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https://btgjmanagement-my.sharepoint.com/personal/ryan_lynch_twavelead_com/Documents/Desktop/dev/Work_Projects/Expense_Reporting_Emails/"/>
    </mc:Choice>
  </mc:AlternateContent>
  <xr:revisionPtr revIDLastSave="25443" documentId="8_{A1827D06-83E0-4163-B8AB-6A35F0615867}" xr6:coauthVersionLast="47" xr6:coauthVersionMax="47" xr10:uidLastSave="{6DC418C1-3BEC-4825-918D-80271907E9B5}"/>
  <bookViews>
    <workbookView xWindow="-43320" yWindow="-120" windowWidth="21840" windowHeight="13920" firstSheet="1" activeTab="3" xr2:uid="{483D842C-0E87-4005-86D2-0251E7BFBFC7}"/>
  </bookViews>
  <sheets>
    <sheet name="Expense Item Correction Pivot" sheetId="170" r:id="rId1"/>
    <sheet name="Pivots" sheetId="171" r:id="rId2"/>
    <sheet name="Sheet4" sheetId="175" r:id="rId3"/>
    <sheet name="Corrections" sheetId="161" r:id="rId4"/>
    <sheet name="Fixed" sheetId="168" r:id="rId5"/>
    <sheet name="Expense Items" sheetId="169" r:id="rId6"/>
  </sheets>
  <externalReferences>
    <externalReference r:id="rId7"/>
  </externalReferences>
  <definedNames>
    <definedName name="_xlnm._FilterDatabase" localSheetId="3" hidden="1">'Corrections'!$A$1:$E$4150</definedName>
    <definedName name="_xlnm._FilterDatabase" localSheetId="4" hidden="1">Fixed!$A$1:$AB$12946</definedName>
  </definedNames>
  <calcPr calcId="191029"/>
  <pivotCaches>
    <pivotCache cacheId="15" r:id="rId8"/>
    <pivotCache cacheId="1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147" i="161" l="1"/>
  <c r="J4147" i="161"/>
  <c r="G4141" i="161"/>
  <c r="J4141" i="161"/>
  <c r="G4120" i="161"/>
  <c r="J4120" i="161"/>
  <c r="G4140" i="161"/>
  <c r="J4140" i="161"/>
  <c r="G4137" i="161"/>
  <c r="G4138" i="161"/>
  <c r="G4139" i="161"/>
  <c r="J4137" i="161"/>
  <c r="J4138" i="161"/>
  <c r="J4139" i="161"/>
  <c r="G4136" i="161"/>
  <c r="J4136" i="161"/>
  <c r="G4132" i="161"/>
  <c r="J4132" i="161"/>
  <c r="G4128" i="161"/>
  <c r="G4129" i="161"/>
  <c r="J4128" i="161"/>
  <c r="J4129" i="161"/>
  <c r="G4123" i="161"/>
  <c r="G4124" i="161"/>
  <c r="G4125" i="161"/>
  <c r="J4123" i="161"/>
  <c r="J4124" i="161"/>
  <c r="J4125" i="161"/>
  <c r="G4122" i="161"/>
  <c r="J4122" i="161"/>
  <c r="G4119" i="161"/>
  <c r="J4119" i="161"/>
  <c r="G4117" i="161"/>
  <c r="G4118" i="161"/>
  <c r="J4117" i="161"/>
  <c r="J4118" i="161"/>
  <c r="G4150" i="161"/>
  <c r="J4150" i="161"/>
  <c r="G4149" i="161"/>
  <c r="J4149" i="161"/>
  <c r="G4134" i="161"/>
  <c r="G4135" i="161"/>
  <c r="J4134" i="161"/>
  <c r="J4135" i="161"/>
  <c r="G4116" i="161"/>
  <c r="J4116" i="161"/>
  <c r="G4126" i="161"/>
  <c r="J4126" i="161"/>
  <c r="G4145" i="161"/>
  <c r="J4145" i="161"/>
  <c r="G4144" i="161"/>
  <c r="J4144" i="161"/>
  <c r="G4148" i="161"/>
  <c r="J4148" i="161"/>
  <c r="G4127" i="161"/>
  <c r="J4127" i="161"/>
  <c r="G4121" i="161"/>
  <c r="J4121" i="161"/>
  <c r="G4111" i="161"/>
  <c r="J4111" i="161"/>
  <c r="G4133" i="161"/>
  <c r="J4133" i="161"/>
  <c r="G4112" i="161"/>
  <c r="J4112" i="161"/>
  <c r="G4115" i="161"/>
  <c r="J4115" i="161"/>
  <c r="G4114" i="161"/>
  <c r="J4114" i="161"/>
  <c r="G4113" i="161"/>
  <c r="J4113" i="161"/>
  <c r="G4131" i="161"/>
  <c r="J4131" i="161"/>
  <c r="G4130" i="161"/>
  <c r="J4130" i="161"/>
  <c r="G4146" i="161"/>
  <c r="J4146" i="161"/>
  <c r="G4143" i="161"/>
  <c r="J4143" i="161"/>
  <c r="G4142" i="161"/>
  <c r="J4142" i="161"/>
  <c r="G4075" i="161"/>
  <c r="J4075" i="161"/>
  <c r="G4110" i="161"/>
  <c r="J4110" i="161"/>
  <c r="G4084" i="161"/>
  <c r="G4085" i="161"/>
  <c r="J4084" i="161"/>
  <c r="J4085" i="161"/>
  <c r="G4063" i="161"/>
  <c r="J4063" i="161"/>
  <c r="G4078" i="161"/>
  <c r="J4078" i="161"/>
  <c r="G4069" i="161"/>
  <c r="J4069" i="161"/>
  <c r="G4068" i="161"/>
  <c r="J4068" i="161"/>
  <c r="G4077" i="161"/>
  <c r="J4077" i="161"/>
  <c r="G4076" i="161"/>
  <c r="J4076" i="161"/>
  <c r="G4059" i="161"/>
  <c r="J4059" i="161"/>
  <c r="G4071" i="161"/>
  <c r="J4071" i="161"/>
  <c r="G4083" i="161"/>
  <c r="J4083" i="161"/>
  <c r="G4082" i="161"/>
  <c r="J4082" i="161"/>
  <c r="G4081" i="161"/>
  <c r="J4081" i="161"/>
  <c r="G4080" i="161"/>
  <c r="J4080" i="161"/>
  <c r="G4087" i="161"/>
  <c r="J4087" i="161"/>
  <c r="G4086" i="161"/>
  <c r="J4086" i="161"/>
  <c r="G4072" i="161"/>
  <c r="J4072" i="161"/>
  <c r="G4103" i="161"/>
  <c r="J4103" i="161"/>
  <c r="G4062" i="161"/>
  <c r="J4062" i="161"/>
  <c r="G4061" i="161"/>
  <c r="J4061" i="161"/>
  <c r="G4109" i="161"/>
  <c r="J4109" i="161"/>
  <c r="G4067" i="161"/>
  <c r="J4067" i="161"/>
  <c r="G4066" i="161"/>
  <c r="J4066" i="161"/>
  <c r="G4105" i="161"/>
  <c r="J4105" i="161"/>
  <c r="G4079" i="161"/>
  <c r="J4079" i="161"/>
  <c r="G4107" i="161"/>
  <c r="J4107" i="161"/>
  <c r="G4065" i="161"/>
  <c r="J4065" i="161"/>
  <c r="G4064" i="161"/>
  <c r="J4064" i="161"/>
  <c r="G4106" i="161"/>
  <c r="J4106" i="161"/>
  <c r="G4055" i="161"/>
  <c r="J4055" i="161"/>
  <c r="G4054" i="161"/>
  <c r="J4054" i="161"/>
  <c r="G4091" i="161"/>
  <c r="G4092" i="161"/>
  <c r="G4093" i="161"/>
  <c r="G4094" i="161"/>
  <c r="G4095" i="161"/>
  <c r="G4096" i="161"/>
  <c r="G4097" i="161"/>
  <c r="G4098" i="161"/>
  <c r="G4099" i="161"/>
  <c r="G4100" i="161"/>
  <c r="G4101" i="161"/>
  <c r="G4102" i="161"/>
  <c r="J4091" i="161"/>
  <c r="J4092" i="161"/>
  <c r="J4093" i="161"/>
  <c r="J4094" i="161"/>
  <c r="J4095" i="161"/>
  <c r="J4096" i="161"/>
  <c r="J4097" i="161"/>
  <c r="J4098" i="161"/>
  <c r="J4099" i="161"/>
  <c r="J4100" i="161"/>
  <c r="J4101" i="161"/>
  <c r="J4102" i="161"/>
  <c r="G4090" i="161"/>
  <c r="J4090" i="161"/>
  <c r="G4104" i="161"/>
  <c r="J4104" i="161"/>
  <c r="G4053" i="161"/>
  <c r="J4053" i="161"/>
  <c r="G4088" i="161"/>
  <c r="J4088" i="161"/>
  <c r="G4108" i="161"/>
  <c r="J4108" i="161"/>
  <c r="G4070" i="161"/>
  <c r="J4070" i="161"/>
  <c r="G4073" i="161"/>
  <c r="J4073" i="161"/>
  <c r="G4089" i="161"/>
  <c r="J4089" i="161"/>
  <c r="G4052" i="161"/>
  <c r="J4052" i="161"/>
  <c r="G4060" i="161"/>
  <c r="G4058" i="161"/>
  <c r="G4057" i="161"/>
  <c r="G4056" i="161"/>
  <c r="G4074" i="161"/>
  <c r="J2" i="161"/>
  <c r="J12" i="161"/>
  <c r="J13" i="161"/>
  <c r="J78" i="161"/>
  <c r="J79" i="161"/>
  <c r="J80" i="161"/>
  <c r="J81" i="161"/>
  <c r="J82" i="161"/>
  <c r="J83" i="161"/>
  <c r="J84" i="161"/>
  <c r="J85" i="161"/>
  <c r="J86" i="161"/>
  <c r="J87" i="161"/>
  <c r="J88" i="161"/>
  <c r="J89" i="161"/>
  <c r="J90" i="161"/>
  <c r="J103" i="161"/>
  <c r="J104" i="161"/>
  <c r="J105" i="161"/>
  <c r="J106" i="161"/>
  <c r="J107" i="161"/>
  <c r="J123" i="161"/>
  <c r="J136" i="161"/>
  <c r="J137" i="161"/>
  <c r="J138" i="161"/>
  <c r="J139" i="161"/>
  <c r="J153" i="161"/>
  <c r="J163" i="161"/>
  <c r="J166" i="161"/>
  <c r="J176" i="161"/>
  <c r="J194" i="161"/>
  <c r="J195" i="161"/>
  <c r="J196" i="161"/>
  <c r="J197" i="161"/>
  <c r="J198" i="161"/>
  <c r="J199" i="161"/>
  <c r="J200" i="161"/>
  <c r="J201" i="161"/>
  <c r="J202" i="161"/>
  <c r="J203" i="161"/>
  <c r="J204" i="161"/>
  <c r="J205" i="161"/>
  <c r="J218" i="161"/>
  <c r="J219" i="161"/>
  <c r="J220" i="161"/>
  <c r="J221" i="161"/>
  <c r="J222" i="161"/>
  <c r="J223" i="161"/>
  <c r="J224" i="161"/>
  <c r="J225" i="161"/>
  <c r="J226" i="161"/>
  <c r="J227" i="161"/>
  <c r="J228" i="161"/>
  <c r="J229" i="161"/>
  <c r="J230" i="161"/>
  <c r="J231" i="161"/>
  <c r="J365" i="161"/>
  <c r="J366" i="161"/>
  <c r="J367" i="161"/>
  <c r="J368" i="161"/>
  <c r="J369" i="161"/>
  <c r="J373" i="161"/>
  <c r="J374" i="161"/>
  <c r="J375" i="161"/>
  <c r="J376" i="161"/>
  <c r="J377" i="161"/>
  <c r="J378" i="161"/>
  <c r="J386" i="161"/>
  <c r="J387" i="161"/>
  <c r="J388" i="161"/>
  <c r="J389" i="161"/>
  <c r="J390" i="161"/>
  <c r="J391" i="161"/>
  <c r="J392" i="161"/>
  <c r="J393" i="161"/>
  <c r="J394" i="161"/>
  <c r="J395" i="161"/>
  <c r="J396" i="161"/>
  <c r="J397" i="161"/>
  <c r="J410" i="161"/>
  <c r="J429" i="161"/>
  <c r="J472" i="161"/>
  <c r="J544" i="161"/>
  <c r="J545" i="161"/>
  <c r="J546" i="161"/>
  <c r="J547" i="161"/>
  <c r="J548" i="161"/>
  <c r="J549" i="161"/>
  <c r="J550" i="161"/>
  <c r="J551" i="161"/>
  <c r="J552" i="161"/>
  <c r="J553" i="161"/>
  <c r="J554" i="161"/>
  <c r="J555" i="161"/>
  <c r="J556" i="161"/>
  <c r="J557" i="161"/>
  <c r="J558" i="161"/>
  <c r="J559" i="161"/>
  <c r="J614" i="161"/>
  <c r="J637" i="161"/>
  <c r="J638" i="161"/>
  <c r="J704" i="161"/>
  <c r="J705" i="161"/>
  <c r="J706" i="161"/>
  <c r="J710" i="161"/>
  <c r="J711" i="161"/>
  <c r="J712" i="161"/>
  <c r="J713" i="161"/>
  <c r="J714" i="161"/>
  <c r="J715" i="161"/>
  <c r="J716" i="161"/>
  <c r="J717" i="161"/>
  <c r="J718" i="161"/>
  <c r="J719" i="161"/>
  <c r="J720" i="161"/>
  <c r="J721" i="161"/>
  <c r="J722" i="161"/>
  <c r="J723" i="161"/>
  <c r="J724" i="161"/>
  <c r="J725" i="161"/>
  <c r="J726" i="161"/>
  <c r="J727" i="161"/>
  <c r="J728" i="161"/>
  <c r="J729" i="161"/>
  <c r="J730" i="161"/>
  <c r="J731" i="161"/>
  <c r="J732" i="161"/>
  <c r="J770" i="161"/>
  <c r="J846" i="161"/>
  <c r="J847" i="161"/>
  <c r="J861" i="161"/>
  <c r="J862" i="161"/>
  <c r="J863" i="161"/>
  <c r="J864" i="161"/>
  <c r="J865" i="161"/>
  <c r="J866" i="161"/>
  <c r="J878" i="161"/>
  <c r="J879" i="161"/>
  <c r="J880" i="161"/>
  <c r="J884" i="161"/>
  <c r="J897" i="161"/>
  <c r="J898" i="161"/>
  <c r="J899" i="161"/>
  <c r="J900" i="161"/>
  <c r="J901" i="161"/>
  <c r="J902" i="161"/>
  <c r="J903" i="161"/>
  <c r="J904" i="161"/>
  <c r="J905" i="161"/>
  <c r="J906" i="161"/>
  <c r="J907" i="161"/>
  <c r="J908" i="161"/>
  <c r="J909" i="161"/>
  <c r="J910" i="161"/>
  <c r="J911" i="161"/>
  <c r="J912" i="161"/>
  <c r="J913" i="161"/>
  <c r="J914" i="161"/>
  <c r="J915" i="161"/>
  <c r="J916" i="161"/>
  <c r="J917" i="161"/>
  <c r="J939" i="161"/>
  <c r="J940" i="161"/>
  <c r="J941" i="161"/>
  <c r="J958" i="161"/>
  <c r="J965" i="161"/>
  <c r="J966" i="161"/>
  <c r="J967" i="161"/>
  <c r="J968" i="161"/>
  <c r="J980" i="161"/>
  <c r="J981" i="161"/>
  <c r="J982" i="161"/>
  <c r="J983" i="161"/>
  <c r="J984" i="161"/>
  <c r="J985" i="161"/>
  <c r="J986" i="161"/>
  <c r="J987" i="161"/>
  <c r="J988" i="161"/>
  <c r="J989" i="161"/>
  <c r="J990" i="161"/>
  <c r="J991" i="161"/>
  <c r="J992" i="161"/>
  <c r="J993" i="161"/>
  <c r="J1009" i="161"/>
  <c r="J1010" i="161"/>
  <c r="J1011" i="161"/>
  <c r="J1014" i="161"/>
  <c r="J1149" i="161"/>
  <c r="J1153" i="161"/>
  <c r="J1154" i="161"/>
  <c r="J1155" i="161"/>
  <c r="J1156" i="161"/>
  <c r="J1162" i="161"/>
  <c r="J1163" i="161"/>
  <c r="J1164" i="161"/>
  <c r="J1165" i="161"/>
  <c r="J1166" i="161"/>
  <c r="J1167" i="161"/>
  <c r="J1168" i="161"/>
  <c r="J1169" i="161"/>
  <c r="J1228" i="161"/>
  <c r="J1229" i="161"/>
  <c r="J1245" i="161"/>
  <c r="J1246" i="161"/>
  <c r="J1341" i="161"/>
  <c r="J1342" i="161"/>
  <c r="J1343" i="161"/>
  <c r="J1344" i="161"/>
  <c r="J1370" i="161"/>
  <c r="J1371" i="161"/>
  <c r="J1372" i="161"/>
  <c r="J1409" i="161"/>
  <c r="J1425" i="161"/>
  <c r="J1426" i="161"/>
  <c r="J1427" i="161"/>
  <c r="J1428" i="161"/>
  <c r="J1443" i="161"/>
  <c r="J1444" i="161"/>
  <c r="J1445" i="161"/>
  <c r="J1446" i="161"/>
  <c r="J1496" i="161"/>
  <c r="J1517" i="161"/>
  <c r="J1603" i="161"/>
  <c r="J1604" i="161"/>
  <c r="J1605" i="161"/>
  <c r="J1627" i="161"/>
  <c r="J1628" i="161"/>
  <c r="J1629" i="161"/>
  <c r="J1630" i="161"/>
  <c r="J1631" i="161"/>
  <c r="J1632" i="161"/>
  <c r="J1633" i="161"/>
  <c r="J1634" i="161"/>
  <c r="J1635" i="161"/>
  <c r="J1636" i="161"/>
  <c r="J1637" i="161"/>
  <c r="J1638" i="161"/>
  <c r="J1639" i="161"/>
  <c r="J1640" i="161"/>
  <c r="J1641" i="161"/>
  <c r="J1642" i="161"/>
  <c r="J1643" i="161"/>
  <c r="J1644" i="161"/>
  <c r="J1645" i="161"/>
  <c r="J1646" i="161"/>
  <c r="J1647" i="161"/>
  <c r="J1648" i="161"/>
  <c r="J1649" i="161"/>
  <c r="J1650" i="161"/>
  <c r="J1651" i="161"/>
  <c r="J1652" i="161"/>
  <c r="J1653" i="161"/>
  <c r="J1654" i="161"/>
  <c r="J1655" i="161"/>
  <c r="J1656" i="161"/>
  <c r="J1657" i="161"/>
  <c r="J1658" i="161"/>
  <c r="J1659" i="161"/>
  <c r="J1660" i="161"/>
  <c r="J1661" i="161"/>
  <c r="J1662" i="161"/>
  <c r="J1663" i="161"/>
  <c r="J1664" i="161"/>
  <c r="J1725" i="161"/>
  <c r="J1737" i="161"/>
  <c r="J1738" i="161"/>
  <c r="J1739" i="161"/>
  <c r="J1740" i="161"/>
  <c r="J1741" i="161"/>
  <c r="J1742" i="161"/>
  <c r="J1743" i="161"/>
  <c r="J1744" i="161"/>
  <c r="J1745" i="161"/>
  <c r="J1746" i="161"/>
  <c r="J1747" i="161"/>
  <c r="J1748" i="161"/>
  <c r="J1749" i="161"/>
  <c r="J1750" i="161"/>
  <c r="J1751" i="161"/>
  <c r="J1752" i="161"/>
  <c r="J1753" i="161"/>
  <c r="J1754" i="161"/>
  <c r="J1755" i="161"/>
  <c r="J1756" i="161"/>
  <c r="J1757" i="161"/>
  <c r="J1758" i="161"/>
  <c r="J1759" i="161"/>
  <c r="J1760" i="161"/>
  <c r="J1772" i="161"/>
  <c r="J1773" i="161"/>
  <c r="J1774" i="161"/>
  <c r="J1775" i="161"/>
  <c r="J1776" i="161"/>
  <c r="J1786" i="161"/>
  <c r="J1787" i="161"/>
  <c r="J1788" i="161"/>
  <c r="J1789" i="161"/>
  <c r="J1790" i="161"/>
  <c r="J1791" i="161"/>
  <c r="J1792" i="161"/>
  <c r="J1793" i="161"/>
  <c r="J1794" i="161"/>
  <c r="J1795" i="161"/>
  <c r="J1796" i="161"/>
  <c r="J1797" i="161"/>
  <c r="J1798" i="161"/>
  <c r="J1804" i="161"/>
  <c r="J1805" i="161"/>
  <c r="J1806" i="161"/>
  <c r="J1818" i="161"/>
  <c r="J1829" i="161"/>
  <c r="J1830" i="161"/>
  <c r="J1831" i="161"/>
  <c r="J1832" i="161"/>
  <c r="J1833" i="161"/>
  <c r="J1868" i="161"/>
  <c r="J1869" i="161"/>
  <c r="J1870" i="161"/>
  <c r="J1879" i="161"/>
  <c r="J1880" i="161"/>
  <c r="J1881" i="161"/>
  <c r="J1882" i="161"/>
  <c r="J1883" i="161"/>
  <c r="J1884" i="161"/>
  <c r="J1926" i="161"/>
  <c r="J1927" i="161"/>
  <c r="J1928" i="161"/>
  <c r="J1929" i="161"/>
  <c r="J1930" i="161"/>
  <c r="J1931" i="161"/>
  <c r="J1932" i="161"/>
  <c r="J1933" i="161"/>
  <c r="J1934" i="161"/>
  <c r="J1935" i="161"/>
  <c r="J1944" i="161"/>
  <c r="J1976" i="161"/>
  <c r="J1999" i="161"/>
  <c r="J2000" i="161"/>
  <c r="J2001" i="161"/>
  <c r="J2002" i="161"/>
  <c r="J2003" i="161"/>
  <c r="J2081" i="161"/>
  <c r="J2082" i="161"/>
  <c r="J2083" i="161"/>
  <c r="J2084" i="161"/>
  <c r="J2085" i="161"/>
  <c r="J2086" i="161"/>
  <c r="J2091" i="161"/>
  <c r="J2092" i="161"/>
  <c r="J2093" i="161"/>
  <c r="J2094" i="161"/>
  <c r="J2139" i="161"/>
  <c r="J2140" i="161"/>
  <c r="J2141" i="161"/>
  <c r="J2142" i="161"/>
  <c r="J2143" i="161"/>
  <c r="J2144" i="161"/>
  <c r="J2145" i="161"/>
  <c r="J2146" i="161"/>
  <c r="J2176" i="161"/>
  <c r="J2177" i="161"/>
  <c r="J2178" i="161"/>
  <c r="J2189" i="161"/>
  <c r="J2190" i="161"/>
  <c r="J2211" i="161"/>
  <c r="J2212" i="161"/>
  <c r="J2248" i="161"/>
  <c r="J2249" i="161"/>
  <c r="J2250" i="161"/>
  <c r="J2269" i="161"/>
  <c r="J2270" i="161"/>
  <c r="J2275" i="161"/>
  <c r="J2276" i="161"/>
  <c r="J2277" i="161"/>
  <c r="J2278" i="161"/>
  <c r="J2279" i="161"/>
  <c r="J2280" i="161"/>
  <c r="J2281" i="161"/>
  <c r="J2282" i="161"/>
  <c r="J2283" i="161"/>
  <c r="J2284" i="161"/>
  <c r="J2285" i="161"/>
  <c r="J2286" i="161"/>
  <c r="J2297" i="161"/>
  <c r="J2301" i="161"/>
  <c r="J2304" i="161"/>
  <c r="J2305" i="161"/>
  <c r="J2323" i="161"/>
  <c r="J2324" i="161"/>
  <c r="J2336" i="161"/>
  <c r="J2337" i="161"/>
  <c r="J2338" i="161"/>
  <c r="J2339" i="161"/>
  <c r="J2340" i="161"/>
  <c r="J2341" i="161"/>
  <c r="J2342" i="161"/>
  <c r="J2343" i="161"/>
  <c r="J2386" i="161"/>
  <c r="J2387" i="161"/>
  <c r="J2388" i="161"/>
  <c r="J2389" i="161"/>
  <c r="J2390" i="161"/>
  <c r="J2391" i="161"/>
  <c r="J2392" i="161"/>
  <c r="J2393" i="161"/>
  <c r="J2394" i="161"/>
  <c r="J2395" i="161"/>
  <c r="J2396" i="161"/>
  <c r="J2401" i="161"/>
  <c r="J2462" i="161"/>
  <c r="J2469" i="161"/>
  <c r="J2470" i="161"/>
  <c r="J2471" i="161"/>
  <c r="J2472" i="161"/>
  <c r="J2473" i="161"/>
  <c r="J2476" i="161"/>
  <c r="J2477" i="161"/>
  <c r="J2478" i="161"/>
  <c r="J2479" i="161"/>
  <c r="J2480" i="161"/>
  <c r="J2496" i="161"/>
  <c r="J2497" i="161"/>
  <c r="J2522" i="161"/>
  <c r="J2539" i="161"/>
  <c r="J2549" i="161"/>
  <c r="J2550" i="161"/>
  <c r="J2553" i="161"/>
  <c r="J2594" i="161"/>
  <c r="J2595" i="161"/>
  <c r="J2596" i="161"/>
  <c r="J2597" i="161"/>
  <c r="J2674" i="161"/>
  <c r="J2675" i="161"/>
  <c r="J2676" i="161"/>
  <c r="J2677" i="161"/>
  <c r="J2678" i="161"/>
  <c r="J2688" i="161"/>
  <c r="J2691" i="161"/>
  <c r="J2747" i="161"/>
  <c r="J2787" i="161"/>
  <c r="J2833" i="161"/>
  <c r="J2861" i="161"/>
  <c r="J2878" i="161"/>
  <c r="J2887" i="161"/>
  <c r="J2888" i="161"/>
  <c r="J2889" i="161"/>
  <c r="J2890" i="161"/>
  <c r="J2891" i="161"/>
  <c r="J2892" i="161"/>
  <c r="J2893" i="161"/>
  <c r="J2894" i="161"/>
  <c r="J2897" i="161"/>
  <c r="J2898" i="161"/>
  <c r="J2922" i="161"/>
  <c r="J2978" i="161"/>
  <c r="J2979" i="161"/>
  <c r="J2980" i="161"/>
  <c r="J2981" i="161"/>
  <c r="J2982" i="161"/>
  <c r="J3054" i="161"/>
  <c r="J3076" i="161"/>
  <c r="J3077" i="161"/>
  <c r="J3078" i="161"/>
  <c r="J3079" i="161"/>
  <c r="J3080" i="161"/>
  <c r="J3084" i="161"/>
  <c r="J3085" i="161"/>
  <c r="J3086" i="161"/>
  <c r="J3087" i="161"/>
  <c r="J3104" i="161"/>
  <c r="J3140" i="161"/>
  <c r="J3141" i="161"/>
  <c r="J3200" i="161"/>
  <c r="J3201" i="161"/>
  <c r="J3212" i="161"/>
  <c r="J3331" i="161"/>
  <c r="J3332" i="161"/>
  <c r="J3333" i="161"/>
  <c r="J3334" i="161"/>
  <c r="J3335" i="161"/>
  <c r="J3336" i="161"/>
  <c r="J3337" i="161"/>
  <c r="J3338" i="161"/>
  <c r="J3351" i="161"/>
  <c r="J3422" i="161"/>
  <c r="J3445" i="161"/>
  <c r="J3448" i="161"/>
  <c r="J3454" i="161"/>
  <c r="J3467" i="161"/>
  <c r="J3471" i="161"/>
  <c r="J3543" i="161"/>
  <c r="J3550" i="161"/>
  <c r="J3562" i="161"/>
  <c r="J3570" i="161"/>
  <c r="J3571" i="161"/>
  <c r="J3572" i="161"/>
  <c r="J3573" i="161"/>
  <c r="J3574" i="161"/>
  <c r="J3575" i="161"/>
  <c r="J3580" i="161"/>
  <c r="J3581" i="161"/>
  <c r="J3582" i="161"/>
  <c r="J3583" i="161"/>
  <c r="J3637" i="161"/>
  <c r="J3712" i="161"/>
  <c r="J3722" i="161"/>
  <c r="J3742" i="161"/>
  <c r="J3784" i="161"/>
  <c r="J3790" i="161"/>
  <c r="J3791" i="161"/>
  <c r="J3792" i="161"/>
  <c r="J3844" i="161"/>
  <c r="J3899" i="161"/>
  <c r="J3909" i="161"/>
  <c r="J3910" i="161"/>
  <c r="J3911" i="161"/>
  <c r="J3924" i="161"/>
  <c r="J3938" i="161"/>
  <c r="J3950" i="161"/>
  <c r="J3990" i="161"/>
  <c r="J4027" i="161"/>
  <c r="J3973" i="161"/>
  <c r="G2" i="161"/>
  <c r="G3" i="161"/>
  <c r="G4" i="161"/>
  <c r="G5" i="161"/>
  <c r="G6" i="161"/>
  <c r="G7" i="161"/>
  <c r="G8" i="161"/>
  <c r="G9" i="161"/>
  <c r="G10" i="161"/>
  <c r="G11" i="161"/>
  <c r="G12" i="161"/>
  <c r="G13" i="161"/>
  <c r="G14" i="161"/>
  <c r="G15" i="161"/>
  <c r="G16" i="161"/>
  <c r="G17" i="161"/>
  <c r="G18" i="161"/>
  <c r="G19" i="161"/>
  <c r="G20" i="161"/>
  <c r="G21" i="161"/>
  <c r="G22" i="161"/>
  <c r="G23" i="161"/>
  <c r="G24" i="161"/>
  <c r="G25" i="161"/>
  <c r="G26" i="161"/>
  <c r="G27" i="161"/>
  <c r="G28" i="161"/>
  <c r="G29" i="161"/>
  <c r="G30" i="161"/>
  <c r="G31" i="161"/>
  <c r="G32" i="161"/>
  <c r="G33" i="161"/>
  <c r="G34" i="161"/>
  <c r="G35" i="161"/>
  <c r="G36" i="161"/>
  <c r="G37" i="161"/>
  <c r="G38" i="161"/>
  <c r="G39" i="161"/>
  <c r="G40" i="161"/>
  <c r="G41" i="161"/>
  <c r="G42" i="161"/>
  <c r="G43" i="161"/>
  <c r="G44" i="161"/>
  <c r="G45" i="161"/>
  <c r="G46" i="161"/>
  <c r="G47" i="161"/>
  <c r="G48" i="161"/>
  <c r="G49" i="161"/>
  <c r="G50" i="161"/>
  <c r="G51" i="161"/>
  <c r="G52" i="161"/>
  <c r="G53" i="161"/>
  <c r="G54" i="161"/>
  <c r="G55" i="161"/>
  <c r="G56" i="161"/>
  <c r="G57" i="161"/>
  <c r="G58" i="161"/>
  <c r="G59" i="161"/>
  <c r="G60" i="161"/>
  <c r="G61" i="161"/>
  <c r="G62" i="161"/>
  <c r="G63" i="161"/>
  <c r="G64" i="161"/>
  <c r="G65" i="161"/>
  <c r="G66" i="161"/>
  <c r="G67" i="161"/>
  <c r="G68" i="161"/>
  <c r="G69" i="161"/>
  <c r="G70" i="161"/>
  <c r="G71" i="161"/>
  <c r="G72" i="161"/>
  <c r="G73" i="161"/>
  <c r="G74" i="161"/>
  <c r="G75" i="161"/>
  <c r="G76" i="161"/>
  <c r="G77" i="161"/>
  <c r="G78" i="161"/>
  <c r="G79" i="161"/>
  <c r="G80" i="161"/>
  <c r="G81" i="161"/>
  <c r="G82" i="161"/>
  <c r="G83" i="161"/>
  <c r="G84" i="161"/>
  <c r="G85" i="161"/>
  <c r="G86" i="161"/>
  <c r="G87" i="161"/>
  <c r="G88" i="161"/>
  <c r="G89" i="161"/>
  <c r="G90" i="161"/>
  <c r="G91" i="161"/>
  <c r="G92" i="161"/>
  <c r="G93" i="161"/>
  <c r="G94" i="161"/>
  <c r="G95" i="161"/>
  <c r="G96" i="161"/>
  <c r="G97" i="161"/>
  <c r="G98" i="161"/>
  <c r="G99" i="161"/>
  <c r="G100" i="161"/>
  <c r="G101" i="161"/>
  <c r="G102" i="161"/>
  <c r="G103" i="161"/>
  <c r="G104" i="161"/>
  <c r="G105" i="161"/>
  <c r="G106" i="161"/>
  <c r="G107" i="161"/>
  <c r="G108" i="161"/>
  <c r="G109" i="161"/>
  <c r="G110" i="161"/>
  <c r="G111" i="161"/>
  <c r="G112" i="161"/>
  <c r="G113" i="161"/>
  <c r="G114" i="161"/>
  <c r="G115" i="161"/>
  <c r="G116" i="161"/>
  <c r="G117" i="161"/>
  <c r="G118" i="161"/>
  <c r="G119" i="161"/>
  <c r="G120" i="161"/>
  <c r="G121" i="161"/>
  <c r="G122" i="161"/>
  <c r="G123" i="161"/>
  <c r="G124" i="161"/>
  <c r="G125" i="161"/>
  <c r="G126" i="161"/>
  <c r="G127" i="161"/>
  <c r="G128" i="161"/>
  <c r="G129" i="161"/>
  <c r="G130" i="161"/>
  <c r="G131" i="161"/>
  <c r="G132" i="161"/>
  <c r="G133" i="161"/>
  <c r="G134" i="161"/>
  <c r="G135" i="161"/>
  <c r="G136" i="161"/>
  <c r="G137" i="161"/>
  <c r="G138" i="161"/>
  <c r="G139" i="161"/>
  <c r="G140" i="161"/>
  <c r="G141" i="161"/>
  <c r="G142" i="161"/>
  <c r="G143" i="161"/>
  <c r="G144" i="161"/>
  <c r="G145" i="161"/>
  <c r="G146" i="161"/>
  <c r="G147" i="161"/>
  <c r="G148" i="161"/>
  <c r="G149" i="161"/>
  <c r="G150" i="161"/>
  <c r="G151" i="161"/>
  <c r="G152" i="161"/>
  <c r="G153" i="161"/>
  <c r="G154" i="161"/>
  <c r="G155" i="161"/>
  <c r="G156" i="161"/>
  <c r="G157" i="161"/>
  <c r="G158" i="161"/>
  <c r="G159" i="161"/>
  <c r="G160" i="161"/>
  <c r="G161" i="161"/>
  <c r="G162" i="161"/>
  <c r="G163" i="161"/>
  <c r="G164" i="161"/>
  <c r="G165" i="161"/>
  <c r="G166" i="161"/>
  <c r="G167" i="161"/>
  <c r="G168" i="161"/>
  <c r="G169" i="161"/>
  <c r="G170" i="161"/>
  <c r="G171" i="161"/>
  <c r="G172" i="161"/>
  <c r="G173" i="161"/>
  <c r="G174" i="161"/>
  <c r="G175" i="161"/>
  <c r="G176" i="161"/>
  <c r="G177" i="161"/>
  <c r="G178" i="161"/>
  <c r="G179" i="161"/>
  <c r="G180" i="161"/>
  <c r="G181" i="161"/>
  <c r="G182" i="161"/>
  <c r="G183" i="161"/>
  <c r="G184" i="161"/>
  <c r="G185" i="161"/>
  <c r="G186" i="161"/>
  <c r="G187" i="161"/>
  <c r="G188" i="161"/>
  <c r="G189" i="161"/>
  <c r="G190" i="161"/>
  <c r="G191" i="161"/>
  <c r="G192" i="161"/>
  <c r="G193" i="161"/>
  <c r="G194" i="161"/>
  <c r="G195" i="161"/>
  <c r="G196" i="161"/>
  <c r="G197" i="161"/>
  <c r="G198" i="161"/>
  <c r="G199" i="161"/>
  <c r="G200" i="161"/>
  <c r="G201" i="161"/>
  <c r="G202" i="161"/>
  <c r="G203" i="161"/>
  <c r="G204" i="161"/>
  <c r="G205" i="161"/>
  <c r="G206" i="161"/>
  <c r="G207" i="161"/>
  <c r="G208" i="161"/>
  <c r="G209" i="161"/>
  <c r="G210" i="161"/>
  <c r="G211" i="161"/>
  <c r="G212" i="161"/>
  <c r="G213" i="161"/>
  <c r="G214" i="161"/>
  <c r="G215" i="161"/>
  <c r="G216" i="161"/>
  <c r="G217" i="161"/>
  <c r="G218" i="161"/>
  <c r="G219" i="161"/>
  <c r="G220" i="161"/>
  <c r="G221" i="161"/>
  <c r="G222" i="161"/>
  <c r="G223" i="161"/>
  <c r="G224" i="161"/>
  <c r="G225" i="161"/>
  <c r="G226" i="161"/>
  <c r="G227" i="161"/>
  <c r="G228" i="161"/>
  <c r="G229" i="161"/>
  <c r="G230" i="161"/>
  <c r="G231" i="161"/>
  <c r="G232" i="161"/>
  <c r="G233" i="161"/>
  <c r="G234" i="161"/>
  <c r="G235" i="161"/>
  <c r="G236" i="161"/>
  <c r="G237" i="161"/>
  <c r="G238" i="161"/>
  <c r="G239" i="161"/>
  <c r="G240" i="161"/>
  <c r="G241" i="161"/>
  <c r="G242" i="161"/>
  <c r="G243" i="161"/>
  <c r="G244" i="161"/>
  <c r="G245" i="161"/>
  <c r="G246" i="161"/>
  <c r="G247" i="161"/>
  <c r="G248" i="161"/>
  <c r="G249" i="161"/>
  <c r="G250" i="161"/>
  <c r="G251" i="161"/>
  <c r="G252" i="161"/>
  <c r="G253" i="161"/>
  <c r="G254" i="161"/>
  <c r="G255" i="161"/>
  <c r="G256" i="161"/>
  <c r="G257" i="161"/>
  <c r="G258" i="161"/>
  <c r="G259" i="161"/>
  <c r="G260" i="161"/>
  <c r="G261" i="161"/>
  <c r="G262" i="161"/>
  <c r="G263" i="161"/>
  <c r="G264" i="161"/>
  <c r="G265" i="161"/>
  <c r="G266" i="161"/>
  <c r="G267" i="161"/>
  <c r="G268" i="161"/>
  <c r="G269" i="161"/>
  <c r="G270" i="161"/>
  <c r="G271" i="161"/>
  <c r="G272" i="161"/>
  <c r="G273" i="161"/>
  <c r="G274" i="161"/>
  <c r="G275" i="161"/>
  <c r="G276" i="161"/>
  <c r="G277" i="161"/>
  <c r="G278" i="161"/>
  <c r="G279" i="161"/>
  <c r="G280" i="161"/>
  <c r="G281" i="161"/>
  <c r="G282" i="161"/>
  <c r="G283" i="161"/>
  <c r="G284" i="161"/>
  <c r="G285" i="161"/>
  <c r="G286" i="161"/>
  <c r="G287" i="161"/>
  <c r="G288" i="161"/>
  <c r="G289" i="161"/>
  <c r="G290" i="161"/>
  <c r="G291" i="161"/>
  <c r="G292" i="161"/>
  <c r="G293" i="161"/>
  <c r="G294" i="161"/>
  <c r="G295" i="161"/>
  <c r="G296" i="161"/>
  <c r="G297" i="161"/>
  <c r="G298" i="161"/>
  <c r="G299" i="161"/>
  <c r="G300" i="161"/>
  <c r="G301" i="161"/>
  <c r="G302" i="161"/>
  <c r="G303" i="161"/>
  <c r="G304" i="161"/>
  <c r="G305" i="161"/>
  <c r="G306" i="161"/>
  <c r="G307" i="161"/>
  <c r="G308" i="161"/>
  <c r="G309" i="161"/>
  <c r="G310" i="161"/>
  <c r="G311" i="161"/>
  <c r="G312" i="161"/>
  <c r="G313" i="161"/>
  <c r="G314" i="161"/>
  <c r="G315" i="161"/>
  <c r="G316" i="161"/>
  <c r="G317" i="161"/>
  <c r="G318" i="161"/>
  <c r="G319" i="161"/>
  <c r="G320" i="161"/>
  <c r="G321" i="161"/>
  <c r="G322" i="161"/>
  <c r="G323" i="161"/>
  <c r="G324" i="161"/>
  <c r="G325" i="161"/>
  <c r="G326" i="161"/>
  <c r="G327" i="161"/>
  <c r="G328" i="161"/>
  <c r="G329" i="161"/>
  <c r="G330" i="161"/>
  <c r="G331" i="161"/>
  <c r="G332" i="161"/>
  <c r="G333" i="161"/>
  <c r="G334" i="161"/>
  <c r="G335" i="161"/>
  <c r="G336" i="161"/>
  <c r="G337" i="161"/>
  <c r="G338" i="161"/>
  <c r="G339" i="161"/>
  <c r="G340" i="161"/>
  <c r="G341" i="161"/>
  <c r="G342" i="161"/>
  <c r="G343" i="161"/>
  <c r="G344" i="161"/>
  <c r="G345" i="161"/>
  <c r="G346" i="161"/>
  <c r="G347" i="161"/>
  <c r="G348" i="161"/>
  <c r="G349" i="161"/>
  <c r="G350" i="161"/>
  <c r="G351" i="161"/>
  <c r="G352" i="161"/>
  <c r="G353" i="161"/>
  <c r="G354" i="161"/>
  <c r="G355" i="161"/>
  <c r="G356" i="161"/>
  <c r="G357" i="161"/>
  <c r="G358" i="161"/>
  <c r="G359" i="161"/>
  <c r="G360" i="161"/>
  <c r="G361" i="161"/>
  <c r="G362" i="161"/>
  <c r="G363" i="161"/>
  <c r="G364" i="161"/>
  <c r="G365" i="161"/>
  <c r="G366" i="161"/>
  <c r="G367" i="161"/>
  <c r="G368" i="161"/>
  <c r="G369" i="161"/>
  <c r="G370" i="161"/>
  <c r="G371" i="161"/>
  <c r="G372" i="161"/>
  <c r="G373" i="161"/>
  <c r="G374" i="161"/>
  <c r="G375" i="161"/>
  <c r="G376" i="161"/>
  <c r="G377" i="161"/>
  <c r="G378" i="161"/>
  <c r="G379" i="161"/>
  <c r="G380" i="161"/>
  <c r="G381" i="161"/>
  <c r="G382" i="161"/>
  <c r="G383" i="161"/>
  <c r="G384" i="161"/>
  <c r="G385" i="161"/>
  <c r="G386" i="161"/>
  <c r="G387" i="161"/>
  <c r="G388" i="161"/>
  <c r="G389" i="161"/>
  <c r="G390" i="161"/>
  <c r="G391" i="161"/>
  <c r="G392" i="161"/>
  <c r="G393" i="161"/>
  <c r="G394" i="161"/>
  <c r="G395" i="161"/>
  <c r="G396" i="161"/>
  <c r="G397" i="161"/>
  <c r="G398" i="161"/>
  <c r="G399" i="161"/>
  <c r="G400" i="161"/>
  <c r="G401" i="161"/>
  <c r="G402" i="161"/>
  <c r="G403" i="161"/>
  <c r="G404" i="161"/>
  <c r="G405" i="161"/>
  <c r="G406" i="161"/>
  <c r="G407" i="161"/>
  <c r="G408" i="161"/>
  <c r="G409" i="161"/>
  <c r="G410" i="161"/>
  <c r="G411" i="161"/>
  <c r="G412" i="161"/>
  <c r="G413" i="161"/>
  <c r="G414" i="161"/>
  <c r="G415" i="161"/>
  <c r="G416" i="161"/>
  <c r="G417" i="161"/>
  <c r="G418" i="161"/>
  <c r="G419" i="161"/>
  <c r="G420" i="161"/>
  <c r="G421" i="161"/>
  <c r="G422" i="161"/>
  <c r="G423" i="161"/>
  <c r="G424" i="161"/>
  <c r="G425" i="161"/>
  <c r="G426" i="161"/>
  <c r="G427" i="161"/>
  <c r="G428" i="161"/>
  <c r="G429" i="161"/>
  <c r="G430" i="161"/>
  <c r="G431" i="161"/>
  <c r="G432" i="161"/>
  <c r="G433" i="161"/>
  <c r="G434" i="161"/>
  <c r="G435" i="161"/>
  <c r="G436" i="161"/>
  <c r="G437" i="161"/>
  <c r="G438" i="161"/>
  <c r="G439" i="161"/>
  <c r="G440" i="161"/>
  <c r="G441" i="161"/>
  <c r="G442" i="161"/>
  <c r="G443" i="161"/>
  <c r="G444" i="161"/>
  <c r="G445" i="161"/>
  <c r="G446" i="161"/>
  <c r="G447" i="161"/>
  <c r="G448" i="161"/>
  <c r="G449" i="161"/>
  <c r="G450" i="161"/>
  <c r="G451" i="161"/>
  <c r="G452" i="161"/>
  <c r="G453" i="161"/>
  <c r="G454" i="161"/>
  <c r="G455" i="161"/>
  <c r="G456" i="161"/>
  <c r="G457" i="161"/>
  <c r="G458" i="161"/>
  <c r="G459" i="161"/>
  <c r="G460" i="161"/>
  <c r="G461" i="161"/>
  <c r="G462" i="161"/>
  <c r="G463" i="161"/>
  <c r="G464" i="161"/>
  <c r="G465" i="161"/>
  <c r="G466" i="161"/>
  <c r="G467" i="161"/>
  <c r="G468" i="161"/>
  <c r="G469" i="161"/>
  <c r="G470" i="161"/>
  <c r="G471" i="161"/>
  <c r="G472" i="161"/>
  <c r="G473" i="161"/>
  <c r="G474" i="161"/>
  <c r="G475" i="161"/>
  <c r="G476" i="161"/>
  <c r="G477" i="161"/>
  <c r="G478" i="161"/>
  <c r="G479" i="161"/>
  <c r="G480" i="161"/>
  <c r="G481" i="161"/>
  <c r="G482" i="161"/>
  <c r="G483" i="161"/>
  <c r="G484" i="161"/>
  <c r="G485" i="161"/>
  <c r="G486" i="161"/>
  <c r="G487" i="161"/>
  <c r="G488" i="161"/>
  <c r="G489" i="161"/>
  <c r="G490" i="161"/>
  <c r="G491" i="161"/>
  <c r="G492" i="161"/>
  <c r="G493" i="161"/>
  <c r="G494" i="161"/>
  <c r="G495" i="161"/>
  <c r="G496" i="161"/>
  <c r="G497" i="161"/>
  <c r="G498" i="161"/>
  <c r="G499" i="161"/>
  <c r="G500" i="161"/>
  <c r="G501" i="161"/>
  <c r="G502" i="161"/>
  <c r="G503" i="161"/>
  <c r="G504" i="161"/>
  <c r="G505" i="161"/>
  <c r="G506" i="161"/>
  <c r="G507" i="161"/>
  <c r="G508" i="161"/>
  <c r="G509" i="161"/>
  <c r="G510" i="161"/>
  <c r="G511" i="161"/>
  <c r="G512" i="161"/>
  <c r="G513" i="161"/>
  <c r="G514" i="161"/>
  <c r="G515" i="161"/>
  <c r="G516" i="161"/>
  <c r="G517" i="161"/>
  <c r="G518" i="161"/>
  <c r="G519" i="161"/>
  <c r="G520" i="161"/>
  <c r="G521" i="161"/>
  <c r="G522" i="161"/>
  <c r="G523" i="161"/>
  <c r="G524" i="161"/>
  <c r="G525" i="161"/>
  <c r="G526" i="161"/>
  <c r="G527" i="161"/>
  <c r="G528" i="161"/>
  <c r="G529" i="161"/>
  <c r="G530" i="161"/>
  <c r="G531" i="161"/>
  <c r="G532" i="161"/>
  <c r="G533" i="161"/>
  <c r="G534" i="161"/>
  <c r="G535" i="161"/>
  <c r="G536" i="161"/>
  <c r="G537" i="161"/>
  <c r="G538" i="161"/>
  <c r="G539" i="161"/>
  <c r="G540" i="161"/>
  <c r="G541" i="161"/>
  <c r="G542" i="161"/>
  <c r="G543" i="161"/>
  <c r="G544" i="161"/>
  <c r="G545" i="161"/>
  <c r="G546" i="161"/>
  <c r="G547" i="161"/>
  <c r="G548" i="161"/>
  <c r="G549" i="161"/>
  <c r="G550" i="161"/>
  <c r="G551" i="161"/>
  <c r="G552" i="161"/>
  <c r="G553" i="161"/>
  <c r="G554" i="161"/>
  <c r="G555" i="161"/>
  <c r="G556" i="161"/>
  <c r="G557" i="161"/>
  <c r="G558" i="161"/>
  <c r="G559" i="161"/>
  <c r="G560" i="161"/>
  <c r="G561" i="161"/>
  <c r="G562" i="161"/>
  <c r="G563" i="161"/>
  <c r="G564" i="161"/>
  <c r="G565" i="161"/>
  <c r="G566" i="161"/>
  <c r="G567" i="161"/>
  <c r="G568" i="161"/>
  <c r="G569" i="161"/>
  <c r="G570" i="161"/>
  <c r="G571" i="161"/>
  <c r="G572" i="161"/>
  <c r="G573" i="161"/>
  <c r="G574" i="161"/>
  <c r="G575" i="161"/>
  <c r="G576" i="161"/>
  <c r="G577" i="161"/>
  <c r="G578" i="161"/>
  <c r="G579" i="161"/>
  <c r="G580" i="161"/>
  <c r="G581" i="161"/>
  <c r="G582" i="161"/>
  <c r="G583" i="161"/>
  <c r="G584" i="161"/>
  <c r="G585" i="161"/>
  <c r="G586" i="161"/>
  <c r="G587" i="161"/>
  <c r="G588" i="161"/>
  <c r="G589" i="161"/>
  <c r="G590" i="161"/>
  <c r="G591" i="161"/>
  <c r="G592" i="161"/>
  <c r="G593" i="161"/>
  <c r="G594" i="161"/>
  <c r="G595" i="161"/>
  <c r="G596" i="161"/>
  <c r="G597" i="161"/>
  <c r="G598" i="161"/>
  <c r="G599" i="161"/>
  <c r="G600" i="161"/>
  <c r="G601" i="161"/>
  <c r="G602" i="161"/>
  <c r="G603" i="161"/>
  <c r="G604" i="161"/>
  <c r="G605" i="161"/>
  <c r="G606" i="161"/>
  <c r="G607" i="161"/>
  <c r="G608" i="161"/>
  <c r="G609" i="161"/>
  <c r="G610" i="161"/>
  <c r="G611" i="161"/>
  <c r="G612" i="161"/>
  <c r="G613" i="161"/>
  <c r="G614" i="161"/>
  <c r="G615" i="161"/>
  <c r="G616" i="161"/>
  <c r="G617" i="161"/>
  <c r="G618" i="161"/>
  <c r="G619" i="161"/>
  <c r="G620" i="161"/>
  <c r="G621" i="161"/>
  <c r="G622" i="161"/>
  <c r="G623" i="161"/>
  <c r="G624" i="161"/>
  <c r="G625" i="161"/>
  <c r="G626" i="161"/>
  <c r="G627" i="161"/>
  <c r="G628" i="161"/>
  <c r="G629" i="161"/>
  <c r="G630" i="161"/>
  <c r="G631" i="161"/>
  <c r="G632" i="161"/>
  <c r="G633" i="161"/>
  <c r="G634" i="161"/>
  <c r="G635" i="161"/>
  <c r="G636" i="161"/>
  <c r="G637" i="161"/>
  <c r="G638" i="161"/>
  <c r="G639" i="161"/>
  <c r="G640" i="161"/>
  <c r="G641" i="161"/>
  <c r="G642" i="161"/>
  <c r="G643" i="161"/>
  <c r="G644" i="161"/>
  <c r="G645" i="161"/>
  <c r="G646" i="161"/>
  <c r="G647" i="161"/>
  <c r="G648" i="161"/>
  <c r="G649" i="161"/>
  <c r="G650" i="161"/>
  <c r="G651" i="161"/>
  <c r="G652" i="161"/>
  <c r="G653" i="161"/>
  <c r="G654" i="161"/>
  <c r="G655" i="161"/>
  <c r="G656" i="161"/>
  <c r="G657" i="161"/>
  <c r="G658" i="161"/>
  <c r="G659" i="161"/>
  <c r="G660" i="161"/>
  <c r="G661" i="161"/>
  <c r="G662" i="161"/>
  <c r="G663" i="161"/>
  <c r="G664" i="161"/>
  <c r="G665" i="161"/>
  <c r="G666" i="161"/>
  <c r="G667" i="161"/>
  <c r="G668" i="161"/>
  <c r="G669" i="161"/>
  <c r="G670" i="161"/>
  <c r="G671" i="161"/>
  <c r="G672" i="161"/>
  <c r="G673" i="161"/>
  <c r="G674" i="161"/>
  <c r="G675" i="161"/>
  <c r="G676" i="161"/>
  <c r="G677" i="161"/>
  <c r="G678" i="161"/>
  <c r="G679" i="161"/>
  <c r="G680" i="161"/>
  <c r="G681" i="161"/>
  <c r="G682" i="161"/>
  <c r="G683" i="161"/>
  <c r="G684" i="161"/>
  <c r="G685" i="161"/>
  <c r="G686" i="161"/>
  <c r="G687" i="161"/>
  <c r="G688" i="161"/>
  <c r="G689" i="161"/>
  <c r="G690" i="161"/>
  <c r="G691" i="161"/>
  <c r="G692" i="161"/>
  <c r="G693" i="161"/>
  <c r="G694" i="161"/>
  <c r="G695" i="161"/>
  <c r="G696" i="161"/>
  <c r="G697" i="161"/>
  <c r="G698" i="161"/>
  <c r="G699" i="161"/>
  <c r="G700" i="161"/>
  <c r="G701" i="161"/>
  <c r="G702" i="161"/>
  <c r="G703" i="161"/>
  <c r="G704" i="161"/>
  <c r="G705" i="161"/>
  <c r="G706" i="161"/>
  <c r="G707" i="161"/>
  <c r="G708" i="161"/>
  <c r="G709" i="161"/>
  <c r="G710" i="161"/>
  <c r="G711" i="161"/>
  <c r="G712" i="161"/>
  <c r="G713" i="161"/>
  <c r="G714" i="161"/>
  <c r="G715" i="161"/>
  <c r="G716" i="161"/>
  <c r="G717" i="161"/>
  <c r="G718" i="161"/>
  <c r="G719" i="161"/>
  <c r="G720" i="161"/>
  <c r="G721" i="161"/>
  <c r="G722" i="161"/>
  <c r="G723" i="161"/>
  <c r="G724" i="161"/>
  <c r="G725" i="161"/>
  <c r="G726" i="161"/>
  <c r="G727" i="161"/>
  <c r="G728" i="161"/>
  <c r="G729" i="161"/>
  <c r="G730" i="161"/>
  <c r="G731" i="161"/>
  <c r="G732" i="161"/>
  <c r="G733" i="161"/>
  <c r="G734" i="161"/>
  <c r="G735" i="161"/>
  <c r="G736" i="161"/>
  <c r="G737" i="161"/>
  <c r="G738" i="161"/>
  <c r="G739" i="161"/>
  <c r="G740" i="161"/>
  <c r="G741" i="161"/>
  <c r="G742" i="161"/>
  <c r="G743" i="161"/>
  <c r="G744" i="161"/>
  <c r="G745" i="161"/>
  <c r="G746" i="161"/>
  <c r="G747" i="161"/>
  <c r="G748" i="161"/>
  <c r="G749" i="161"/>
  <c r="G750" i="161"/>
  <c r="G751" i="161"/>
  <c r="G752" i="161"/>
  <c r="G753" i="161"/>
  <c r="G754" i="161"/>
  <c r="G755" i="161"/>
  <c r="G756" i="161"/>
  <c r="G757" i="161"/>
  <c r="G758" i="161"/>
  <c r="G759" i="161"/>
  <c r="G760" i="161"/>
  <c r="G761" i="161"/>
  <c r="G762" i="161"/>
  <c r="G763" i="161"/>
  <c r="G764" i="161"/>
  <c r="G765" i="161"/>
  <c r="G766" i="161"/>
  <c r="G767" i="161"/>
  <c r="G768" i="161"/>
  <c r="G769" i="161"/>
  <c r="G770" i="161"/>
  <c r="G771" i="161"/>
  <c r="G772" i="161"/>
  <c r="G773" i="161"/>
  <c r="G774" i="161"/>
  <c r="G775" i="161"/>
  <c r="G776" i="161"/>
  <c r="G777" i="161"/>
  <c r="G778" i="161"/>
  <c r="G779" i="161"/>
  <c r="G780" i="161"/>
  <c r="G781" i="161"/>
  <c r="G782" i="161"/>
  <c r="G783" i="161"/>
  <c r="G784" i="161"/>
  <c r="G785" i="161"/>
  <c r="G786" i="161"/>
  <c r="G787" i="161"/>
  <c r="G788" i="161"/>
  <c r="G789" i="161"/>
  <c r="G790" i="161"/>
  <c r="G791" i="161"/>
  <c r="G792" i="161"/>
  <c r="G793" i="161"/>
  <c r="G794" i="161"/>
  <c r="G795" i="161"/>
  <c r="G796" i="161"/>
  <c r="G797" i="161"/>
  <c r="G798" i="161"/>
  <c r="G799" i="161"/>
  <c r="G800" i="161"/>
  <c r="G801" i="161"/>
  <c r="G802" i="161"/>
  <c r="G803" i="161"/>
  <c r="G804" i="161"/>
  <c r="G805" i="161"/>
  <c r="G806" i="161"/>
  <c r="G807" i="161"/>
  <c r="G808" i="161"/>
  <c r="G809" i="161"/>
  <c r="G810" i="161"/>
  <c r="G811" i="161"/>
  <c r="G812" i="161"/>
  <c r="G813" i="161"/>
  <c r="G814" i="161"/>
  <c r="G815" i="161"/>
  <c r="G816" i="161"/>
  <c r="G817" i="161"/>
  <c r="G818" i="161"/>
  <c r="G819" i="161"/>
  <c r="G820" i="161"/>
  <c r="G821" i="161"/>
  <c r="G822" i="161"/>
  <c r="G823" i="161"/>
  <c r="G824" i="161"/>
  <c r="G825" i="161"/>
  <c r="G826" i="161"/>
  <c r="G827" i="161"/>
  <c r="G828" i="161"/>
  <c r="G829" i="161"/>
  <c r="G830" i="161"/>
  <c r="G831" i="161"/>
  <c r="G832" i="161"/>
  <c r="G833" i="161"/>
  <c r="G834" i="161"/>
  <c r="G835" i="161"/>
  <c r="G836" i="161"/>
  <c r="G837" i="161"/>
  <c r="G838" i="161"/>
  <c r="G839" i="161"/>
  <c r="G840" i="161"/>
  <c r="G841" i="161"/>
  <c r="G842" i="161"/>
  <c r="G843" i="161"/>
  <c r="G844" i="161"/>
  <c r="G845" i="161"/>
  <c r="G846" i="161"/>
  <c r="G847" i="161"/>
  <c r="G848" i="161"/>
  <c r="G849" i="161"/>
  <c r="G850" i="161"/>
  <c r="G851" i="161"/>
  <c r="G852" i="161"/>
  <c r="G853" i="161"/>
  <c r="G854" i="161"/>
  <c r="G855" i="161"/>
  <c r="G856" i="161"/>
  <c r="G857" i="161"/>
  <c r="G858" i="161"/>
  <c r="G859" i="161"/>
  <c r="G860" i="161"/>
  <c r="G861" i="161"/>
  <c r="G862" i="161"/>
  <c r="G863" i="161"/>
  <c r="G864" i="161"/>
  <c r="G865" i="161"/>
  <c r="G866" i="161"/>
  <c r="G867" i="161"/>
  <c r="G868" i="161"/>
  <c r="G869" i="161"/>
  <c r="G870" i="161"/>
  <c r="G871" i="161"/>
  <c r="G872" i="161"/>
  <c r="G873" i="161"/>
  <c r="G874" i="161"/>
  <c r="G875" i="161"/>
  <c r="G876" i="161"/>
  <c r="G877" i="161"/>
  <c r="G878" i="161"/>
  <c r="G879" i="161"/>
  <c r="G880" i="161"/>
  <c r="G881" i="161"/>
  <c r="G882" i="161"/>
  <c r="G883" i="161"/>
  <c r="G884" i="161"/>
  <c r="G885" i="161"/>
  <c r="G886" i="161"/>
  <c r="G887" i="161"/>
  <c r="G888" i="161"/>
  <c r="G889" i="161"/>
  <c r="G890" i="161"/>
  <c r="G891" i="161"/>
  <c r="G892" i="161"/>
  <c r="G893" i="161"/>
  <c r="G894" i="161"/>
  <c r="G895" i="161"/>
  <c r="G896" i="161"/>
  <c r="G897" i="161"/>
  <c r="G898" i="161"/>
  <c r="G899" i="161"/>
  <c r="G900" i="161"/>
  <c r="G901" i="161"/>
  <c r="G902" i="161"/>
  <c r="G903" i="161"/>
  <c r="G904" i="161"/>
  <c r="G905" i="161"/>
  <c r="G906" i="161"/>
  <c r="G907" i="161"/>
  <c r="G908" i="161"/>
  <c r="G909" i="161"/>
  <c r="G910" i="161"/>
  <c r="G911" i="161"/>
  <c r="G912" i="161"/>
  <c r="G913" i="161"/>
  <c r="G914" i="161"/>
  <c r="G915" i="161"/>
  <c r="G916" i="161"/>
  <c r="G917" i="161"/>
  <c r="G918" i="161"/>
  <c r="G919" i="161"/>
  <c r="G920" i="161"/>
  <c r="G921" i="161"/>
  <c r="G922" i="161"/>
  <c r="G923" i="161"/>
  <c r="G924" i="161"/>
  <c r="G925" i="161"/>
  <c r="G926" i="161"/>
  <c r="G927" i="161"/>
  <c r="G928" i="161"/>
  <c r="G929" i="161"/>
  <c r="G930" i="161"/>
  <c r="G931" i="161"/>
  <c r="G932" i="161"/>
  <c r="G933" i="161"/>
  <c r="G934" i="161"/>
  <c r="G935" i="161"/>
  <c r="G936" i="161"/>
  <c r="G937" i="161"/>
  <c r="G938" i="161"/>
  <c r="G939" i="161"/>
  <c r="G940" i="161"/>
  <c r="G941" i="161"/>
  <c r="G942" i="161"/>
  <c r="G943" i="161"/>
  <c r="G944" i="161"/>
  <c r="G945" i="161"/>
  <c r="G946" i="161"/>
  <c r="G947" i="161"/>
  <c r="G948" i="161"/>
  <c r="G949" i="161"/>
  <c r="G950" i="161"/>
  <c r="G951" i="161"/>
  <c r="G952" i="161"/>
  <c r="G953" i="161"/>
  <c r="G954" i="161"/>
  <c r="G955" i="161"/>
  <c r="G956" i="161"/>
  <c r="G957" i="161"/>
  <c r="G958" i="161"/>
  <c r="G959" i="161"/>
  <c r="G960" i="161"/>
  <c r="G961" i="161"/>
  <c r="G962" i="161"/>
  <c r="G963" i="161"/>
  <c r="G964" i="161"/>
  <c r="G965" i="161"/>
  <c r="G966" i="161"/>
  <c r="G967" i="161"/>
  <c r="G968" i="161"/>
  <c r="G969" i="161"/>
  <c r="G970" i="161"/>
  <c r="G971" i="161"/>
  <c r="G972" i="161"/>
  <c r="G973" i="161"/>
  <c r="G974" i="161"/>
  <c r="G975" i="161"/>
  <c r="G976" i="161"/>
  <c r="G977" i="161"/>
  <c r="G978" i="161"/>
  <c r="G979" i="161"/>
  <c r="G980" i="161"/>
  <c r="G981" i="161"/>
  <c r="G982" i="161"/>
  <c r="G983" i="161"/>
  <c r="G984" i="161"/>
  <c r="G985" i="161"/>
  <c r="G986" i="161"/>
  <c r="G987" i="161"/>
  <c r="G988" i="161"/>
  <c r="G989" i="161"/>
  <c r="G990" i="161"/>
  <c r="G991" i="161"/>
  <c r="G992" i="161"/>
  <c r="G993" i="161"/>
  <c r="G994" i="161"/>
  <c r="G995" i="161"/>
  <c r="G996" i="161"/>
  <c r="G997" i="161"/>
  <c r="G998" i="161"/>
  <c r="G999" i="161"/>
  <c r="G1000" i="161"/>
  <c r="G1001" i="161"/>
  <c r="G1002" i="161"/>
  <c r="G1003" i="161"/>
  <c r="G1004" i="161"/>
  <c r="G1005" i="161"/>
  <c r="G1006" i="161"/>
  <c r="G1007" i="161"/>
  <c r="G1008" i="161"/>
  <c r="G1009" i="161"/>
  <c r="G1010" i="161"/>
  <c r="G1011" i="161"/>
  <c r="G1012" i="161"/>
  <c r="G1013" i="161"/>
  <c r="G1014" i="161"/>
  <c r="G1015" i="161"/>
  <c r="G1016" i="161"/>
  <c r="G1017" i="161"/>
  <c r="G1018" i="161"/>
  <c r="G1019" i="161"/>
  <c r="G1020" i="161"/>
  <c r="G1021" i="161"/>
  <c r="G1022" i="161"/>
  <c r="G1023" i="161"/>
  <c r="G1024" i="161"/>
  <c r="G1025" i="161"/>
  <c r="G1026" i="161"/>
  <c r="G1027" i="161"/>
  <c r="G1028" i="161"/>
  <c r="G1029" i="161"/>
  <c r="G1030" i="161"/>
  <c r="G1031" i="161"/>
  <c r="G1032" i="161"/>
  <c r="G1033" i="161"/>
  <c r="G1034" i="161"/>
  <c r="G1035" i="161"/>
  <c r="G1036" i="161"/>
  <c r="G1037" i="161"/>
  <c r="G1038" i="161"/>
  <c r="G1039" i="161"/>
  <c r="G1040" i="161"/>
  <c r="G1041" i="161"/>
  <c r="G1042" i="161"/>
  <c r="G1043" i="161"/>
  <c r="G1044" i="161"/>
  <c r="G1045" i="161"/>
  <c r="G1046" i="161"/>
  <c r="G1047" i="161"/>
  <c r="G1048" i="161"/>
  <c r="G1049" i="161"/>
  <c r="G1050" i="161"/>
  <c r="G1051" i="161"/>
  <c r="G1052" i="161"/>
  <c r="G1053" i="161"/>
  <c r="G1054" i="161"/>
  <c r="G1055" i="161"/>
  <c r="G1056" i="161"/>
  <c r="G1057" i="161"/>
  <c r="G1058" i="161"/>
  <c r="G1059" i="161"/>
  <c r="G1060" i="161"/>
  <c r="G1061" i="161"/>
  <c r="G1062" i="161"/>
  <c r="G1063" i="161"/>
  <c r="G1064" i="161"/>
  <c r="G1065" i="161"/>
  <c r="G1066" i="161"/>
  <c r="G1067" i="161"/>
  <c r="G1068" i="161"/>
  <c r="G1069" i="161"/>
  <c r="G1070" i="161"/>
  <c r="G1071" i="161"/>
  <c r="G1072" i="161"/>
  <c r="G1073" i="161"/>
  <c r="G1074" i="161"/>
  <c r="G1075" i="161"/>
  <c r="G1076" i="161"/>
  <c r="G1077" i="161"/>
  <c r="G1078" i="161"/>
  <c r="G1079" i="161"/>
  <c r="G1080" i="161"/>
  <c r="G1081" i="161"/>
  <c r="G1082" i="161"/>
  <c r="G1083" i="161"/>
  <c r="G1084" i="161"/>
  <c r="G1085" i="161"/>
  <c r="G1086" i="161"/>
  <c r="G1087" i="161"/>
  <c r="G1088" i="161"/>
  <c r="G1089" i="161"/>
  <c r="G1090" i="161"/>
  <c r="G1091" i="161"/>
  <c r="G1092" i="161"/>
  <c r="G1093" i="161"/>
  <c r="G1094" i="161"/>
  <c r="G1095" i="161"/>
  <c r="G1096" i="161"/>
  <c r="G1097" i="161"/>
  <c r="G1098" i="161"/>
  <c r="G1099" i="161"/>
  <c r="G1100" i="161"/>
  <c r="G1101" i="161"/>
  <c r="G1102" i="161"/>
  <c r="G1103" i="161"/>
  <c r="G1104" i="161"/>
  <c r="G1105" i="161"/>
  <c r="G1106" i="161"/>
  <c r="G1107" i="161"/>
  <c r="G1108" i="161"/>
  <c r="G1109" i="161"/>
  <c r="G1110" i="161"/>
  <c r="G1111" i="161"/>
  <c r="G1112" i="161"/>
  <c r="G1113" i="161"/>
  <c r="G1114" i="161"/>
  <c r="G1115" i="161"/>
  <c r="G1116" i="161"/>
  <c r="G1117" i="161"/>
  <c r="G1118" i="161"/>
  <c r="G1119" i="161"/>
  <c r="G1120" i="161"/>
  <c r="G1121" i="161"/>
  <c r="G1122" i="161"/>
  <c r="G1123" i="161"/>
  <c r="G1124" i="161"/>
  <c r="G1125" i="161"/>
  <c r="G1126" i="161"/>
  <c r="G1127" i="161"/>
  <c r="G1128" i="161"/>
  <c r="G1129" i="161"/>
  <c r="G1130" i="161"/>
  <c r="G1131" i="161"/>
  <c r="G1132" i="161"/>
  <c r="G1133" i="161"/>
  <c r="G1134" i="161"/>
  <c r="G1135" i="161"/>
  <c r="G1136" i="161"/>
  <c r="G1137" i="161"/>
  <c r="G1138" i="161"/>
  <c r="G1139" i="161"/>
  <c r="G1140" i="161"/>
  <c r="G1141" i="161"/>
  <c r="G1142" i="161"/>
  <c r="G1143" i="161"/>
  <c r="G1144" i="161"/>
  <c r="G1145" i="161"/>
  <c r="G1146" i="161"/>
  <c r="G1147" i="161"/>
  <c r="G1148" i="161"/>
  <c r="G1149" i="161"/>
  <c r="G1150" i="161"/>
  <c r="G1151" i="161"/>
  <c r="G1152" i="161"/>
  <c r="G1153" i="161"/>
  <c r="G1154" i="161"/>
  <c r="G1155" i="161"/>
  <c r="G1156" i="161"/>
  <c r="G1157" i="161"/>
  <c r="G1158" i="161"/>
  <c r="G1159" i="161"/>
  <c r="G1160" i="161"/>
  <c r="G1161" i="161"/>
  <c r="G1162" i="161"/>
  <c r="G1163" i="161"/>
  <c r="G1164" i="161"/>
  <c r="G1165" i="161"/>
  <c r="G1166" i="161"/>
  <c r="G1167" i="161"/>
  <c r="G1168" i="161"/>
  <c r="G1169" i="161"/>
  <c r="G1170" i="161"/>
  <c r="G1171" i="161"/>
  <c r="G1172" i="161"/>
  <c r="G1173" i="161"/>
  <c r="G1174" i="161"/>
  <c r="G1175" i="161"/>
  <c r="G1176" i="161"/>
  <c r="G1177" i="161"/>
  <c r="G1178" i="161"/>
  <c r="G1179" i="161"/>
  <c r="G1180" i="161"/>
  <c r="G1181" i="161"/>
  <c r="G1182" i="161"/>
  <c r="G1183" i="161"/>
  <c r="G1184" i="161"/>
  <c r="G1185" i="161"/>
  <c r="G1186" i="161"/>
  <c r="G1187" i="161"/>
  <c r="G1188" i="161"/>
  <c r="G1189" i="161"/>
  <c r="G1190" i="161"/>
  <c r="G1191" i="161"/>
  <c r="G1192" i="161"/>
  <c r="G1193" i="161"/>
  <c r="G1194" i="161"/>
  <c r="G1195" i="161"/>
  <c r="G1196" i="161"/>
  <c r="G1197" i="161"/>
  <c r="G1198" i="161"/>
  <c r="G1199" i="161"/>
  <c r="G1200" i="161"/>
  <c r="G1201" i="161"/>
  <c r="G1202" i="161"/>
  <c r="G1203" i="161"/>
  <c r="G1204" i="161"/>
  <c r="G1205" i="161"/>
  <c r="G1206" i="161"/>
  <c r="G1207" i="161"/>
  <c r="G1208" i="161"/>
  <c r="G1209" i="161"/>
  <c r="G1210" i="161"/>
  <c r="G1211" i="161"/>
  <c r="G1212" i="161"/>
  <c r="G1213" i="161"/>
  <c r="G1214" i="161"/>
  <c r="G1215" i="161"/>
  <c r="G1216" i="161"/>
  <c r="G1217" i="161"/>
  <c r="G1218" i="161"/>
  <c r="G1219" i="161"/>
  <c r="G1220" i="161"/>
  <c r="G1221" i="161"/>
  <c r="G1222" i="161"/>
  <c r="G1223" i="161"/>
  <c r="G1224" i="161"/>
  <c r="G1225" i="161"/>
  <c r="G1226" i="161"/>
  <c r="G1227" i="161"/>
  <c r="G1228" i="161"/>
  <c r="G1229" i="161"/>
  <c r="G1230" i="161"/>
  <c r="G1231" i="161"/>
  <c r="G1232" i="161"/>
  <c r="G1233" i="161"/>
  <c r="G1234" i="161"/>
  <c r="G1235" i="161"/>
  <c r="G1236" i="161"/>
  <c r="G1237" i="161"/>
  <c r="G1238" i="161"/>
  <c r="G1239" i="161"/>
  <c r="G1240" i="161"/>
  <c r="G1241" i="161"/>
  <c r="G1242" i="161"/>
  <c r="G1243" i="161"/>
  <c r="G1244" i="161"/>
  <c r="G1245" i="161"/>
  <c r="G1246" i="161"/>
  <c r="G1247" i="161"/>
  <c r="G1248" i="161"/>
  <c r="G1249" i="161"/>
  <c r="G1250" i="161"/>
  <c r="G1251" i="161"/>
  <c r="G1252" i="161"/>
  <c r="G1253" i="161"/>
  <c r="G1254" i="161"/>
  <c r="G1255" i="161"/>
  <c r="G1256" i="161"/>
  <c r="G1257" i="161"/>
  <c r="G1258" i="161"/>
  <c r="G1259" i="161"/>
  <c r="G1260" i="161"/>
  <c r="G1261" i="161"/>
  <c r="G1262" i="161"/>
  <c r="G1263" i="161"/>
  <c r="G1264" i="161"/>
  <c r="G1265" i="161"/>
  <c r="G1266" i="161"/>
  <c r="G1267" i="161"/>
  <c r="G1268" i="161"/>
  <c r="G1269" i="161"/>
  <c r="G1270" i="161"/>
  <c r="G1271" i="161"/>
  <c r="G1272" i="161"/>
  <c r="G1273" i="161"/>
  <c r="G1274" i="161"/>
  <c r="G1275" i="161"/>
  <c r="G1276" i="161"/>
  <c r="G1277" i="161"/>
  <c r="G1278" i="161"/>
  <c r="G1279" i="161"/>
  <c r="G1280" i="161"/>
  <c r="G1281" i="161"/>
  <c r="G1282" i="161"/>
  <c r="G1283" i="161"/>
  <c r="G1284" i="161"/>
  <c r="G1285" i="161"/>
  <c r="G1286" i="161"/>
  <c r="G1287" i="161"/>
  <c r="G1288" i="161"/>
  <c r="G1289" i="161"/>
  <c r="G1290" i="161"/>
  <c r="G1291" i="161"/>
  <c r="G1292" i="161"/>
  <c r="G1293" i="161"/>
  <c r="G1294" i="161"/>
  <c r="G1295" i="161"/>
  <c r="G1296" i="161"/>
  <c r="G1297" i="161"/>
  <c r="G1298" i="161"/>
  <c r="G1299" i="161"/>
  <c r="G1300" i="161"/>
  <c r="G1301" i="161"/>
  <c r="G1302" i="161"/>
  <c r="G1303" i="161"/>
  <c r="G1304" i="161"/>
  <c r="G1305" i="161"/>
  <c r="G1306" i="161"/>
  <c r="G1307" i="161"/>
  <c r="G1308" i="161"/>
  <c r="G1309" i="161"/>
  <c r="G1310" i="161"/>
  <c r="G1311" i="161"/>
  <c r="G1312" i="161"/>
  <c r="G1313" i="161"/>
  <c r="G1314" i="161"/>
  <c r="G1315" i="161"/>
  <c r="G1316" i="161"/>
  <c r="G1317" i="161"/>
  <c r="G1318" i="161"/>
  <c r="G1319" i="161"/>
  <c r="G1320" i="161"/>
  <c r="G1321" i="161"/>
  <c r="G1322" i="161"/>
  <c r="G1323" i="161"/>
  <c r="G1324" i="161"/>
  <c r="G1325" i="161"/>
  <c r="G1326" i="161"/>
  <c r="G1327" i="161"/>
  <c r="G1328" i="161"/>
  <c r="G1329" i="161"/>
  <c r="G1330" i="161"/>
  <c r="G1331" i="161"/>
  <c r="G1332" i="161"/>
  <c r="G1333" i="161"/>
  <c r="G1334" i="161"/>
  <c r="G1335" i="161"/>
  <c r="G1336" i="161"/>
  <c r="G1337" i="161"/>
  <c r="G1338" i="161"/>
  <c r="G1339" i="161"/>
  <c r="G1340" i="161"/>
  <c r="G1341" i="161"/>
  <c r="G1342" i="161"/>
  <c r="G1343" i="161"/>
  <c r="G1344" i="161"/>
  <c r="G1345" i="161"/>
  <c r="G1346" i="161"/>
  <c r="G1347" i="161"/>
  <c r="G1348" i="161"/>
  <c r="G1349" i="161"/>
  <c r="G1350" i="161"/>
  <c r="G1351" i="161"/>
  <c r="G1352" i="161"/>
  <c r="G1353" i="161"/>
  <c r="G1354" i="161"/>
  <c r="G1355" i="161"/>
  <c r="G1356" i="161"/>
  <c r="G1357" i="161"/>
  <c r="G1358" i="161"/>
  <c r="G1359" i="161"/>
  <c r="G1360" i="161"/>
  <c r="G1361" i="161"/>
  <c r="G1362" i="161"/>
  <c r="G1363" i="161"/>
  <c r="G1364" i="161"/>
  <c r="G1365" i="161"/>
  <c r="G1366" i="161"/>
  <c r="G1367" i="161"/>
  <c r="G1368" i="161"/>
  <c r="G1369" i="161"/>
  <c r="G1370" i="161"/>
  <c r="G1371" i="161"/>
  <c r="G1372" i="161"/>
  <c r="G1373" i="161"/>
  <c r="G1374" i="161"/>
  <c r="G1375" i="161"/>
  <c r="G1376" i="161"/>
  <c r="G1377" i="161"/>
  <c r="G1378" i="161"/>
  <c r="G1379" i="161"/>
  <c r="G1380" i="161"/>
  <c r="G1381" i="161"/>
  <c r="G1382" i="161"/>
  <c r="G1383" i="161"/>
  <c r="G1384" i="161"/>
  <c r="G1385" i="161"/>
  <c r="G1386" i="161"/>
  <c r="G1387" i="161"/>
  <c r="G1388" i="161"/>
  <c r="G1389" i="161"/>
  <c r="G1390" i="161"/>
  <c r="G1391" i="161"/>
  <c r="G1392" i="161"/>
  <c r="G1393" i="161"/>
  <c r="G1394" i="161"/>
  <c r="G1395" i="161"/>
  <c r="G1396" i="161"/>
  <c r="G1397" i="161"/>
  <c r="G1398" i="161"/>
  <c r="G1399" i="161"/>
  <c r="G1400" i="161"/>
  <c r="G1401" i="161"/>
  <c r="G1402" i="161"/>
  <c r="G1403" i="161"/>
  <c r="G1404" i="161"/>
  <c r="G1405" i="161"/>
  <c r="G1406" i="161"/>
  <c r="G1407" i="161"/>
  <c r="G1408" i="161"/>
  <c r="G1409" i="161"/>
  <c r="G1410" i="161"/>
  <c r="G1411" i="161"/>
  <c r="G1412" i="161"/>
  <c r="G1413" i="161"/>
  <c r="G1414" i="161"/>
  <c r="G1415" i="161"/>
  <c r="G1416" i="161"/>
  <c r="G1417" i="161"/>
  <c r="G1418" i="161"/>
  <c r="G1419" i="161"/>
  <c r="G1420" i="161"/>
  <c r="G1421" i="161"/>
  <c r="G1422" i="161"/>
  <c r="G1423" i="161"/>
  <c r="G1424" i="161"/>
  <c r="G1425" i="161"/>
  <c r="G1426" i="161"/>
  <c r="G1427" i="161"/>
  <c r="G1428" i="161"/>
  <c r="G1429" i="161"/>
  <c r="G1430" i="161"/>
  <c r="G1431" i="161"/>
  <c r="G1432" i="161"/>
  <c r="G1433" i="161"/>
  <c r="G1434" i="161"/>
  <c r="G1435" i="161"/>
  <c r="G1436" i="161"/>
  <c r="G1437" i="161"/>
  <c r="G1438" i="161"/>
  <c r="G1439" i="161"/>
  <c r="G1440" i="161"/>
  <c r="G1441" i="161"/>
  <c r="G1442" i="161"/>
  <c r="G1443" i="161"/>
  <c r="G1444" i="161"/>
  <c r="G1445" i="161"/>
  <c r="G1446" i="161"/>
  <c r="G1447" i="161"/>
  <c r="G1448" i="161"/>
  <c r="G1449" i="161"/>
  <c r="G1450" i="161"/>
  <c r="G1451" i="161"/>
  <c r="G1452" i="161"/>
  <c r="G1453" i="161"/>
  <c r="G1454" i="161"/>
  <c r="G1455" i="161"/>
  <c r="G1456" i="161"/>
  <c r="G1457" i="161"/>
  <c r="G1458" i="161"/>
  <c r="G1459" i="161"/>
  <c r="G1460" i="161"/>
  <c r="G1461" i="161"/>
  <c r="G1462" i="161"/>
  <c r="G1463" i="161"/>
  <c r="G1464" i="161"/>
  <c r="G1465" i="161"/>
  <c r="G1466" i="161"/>
  <c r="G1467" i="161"/>
  <c r="G1468" i="161"/>
  <c r="G1469" i="161"/>
  <c r="G1470" i="161"/>
  <c r="G1471" i="161"/>
  <c r="G1472" i="161"/>
  <c r="G1473" i="161"/>
  <c r="G1474" i="161"/>
  <c r="G1475" i="161"/>
  <c r="G1476" i="161"/>
  <c r="G1477" i="161"/>
  <c r="G1478" i="161"/>
  <c r="G1479" i="161"/>
  <c r="G1480" i="161"/>
  <c r="G1481" i="161"/>
  <c r="G1482" i="161"/>
  <c r="G1483" i="161"/>
  <c r="G1484" i="161"/>
  <c r="G1485" i="161"/>
  <c r="G1486" i="161"/>
  <c r="G1487" i="161"/>
  <c r="G1488" i="161"/>
  <c r="G1489" i="161"/>
  <c r="G1490" i="161"/>
  <c r="G1491" i="161"/>
  <c r="G1492" i="161"/>
  <c r="G1493" i="161"/>
  <c r="G1494" i="161"/>
  <c r="G1495" i="161"/>
  <c r="G1496" i="161"/>
  <c r="G1497" i="161"/>
  <c r="G1498" i="161"/>
  <c r="G1499" i="161"/>
  <c r="G1500" i="161"/>
  <c r="G1501" i="161"/>
  <c r="G1502" i="161"/>
  <c r="G1503" i="161"/>
  <c r="G1504" i="161"/>
  <c r="G1505" i="161"/>
  <c r="G1506" i="161"/>
  <c r="G1507" i="161"/>
  <c r="G1508" i="161"/>
  <c r="G1509" i="161"/>
  <c r="G1510" i="161"/>
  <c r="G1511" i="161"/>
  <c r="G1512" i="161"/>
  <c r="G1513" i="161"/>
  <c r="G1514" i="161"/>
  <c r="G1515" i="161"/>
  <c r="G1516" i="161"/>
  <c r="G1517" i="161"/>
  <c r="G1518" i="161"/>
  <c r="G1519" i="161"/>
  <c r="G1520" i="161"/>
  <c r="G1521" i="161"/>
  <c r="G1522" i="161"/>
  <c r="G1523" i="161"/>
  <c r="G1524" i="161"/>
  <c r="G1525" i="161"/>
  <c r="G1526" i="161"/>
  <c r="G1527" i="161"/>
  <c r="G1528" i="161"/>
  <c r="G1529" i="161"/>
  <c r="G1530" i="161"/>
  <c r="G1531" i="161"/>
  <c r="G1532" i="161"/>
  <c r="G1533" i="161"/>
  <c r="G1534" i="161"/>
  <c r="G1535" i="161"/>
  <c r="G1536" i="161"/>
  <c r="G1537" i="161"/>
  <c r="G1538" i="161"/>
  <c r="G1539" i="161"/>
  <c r="G1540" i="161"/>
  <c r="G1541" i="161"/>
  <c r="G1542" i="161"/>
  <c r="G1543" i="161"/>
  <c r="G1544" i="161"/>
  <c r="G1545" i="161"/>
  <c r="G1546" i="161"/>
  <c r="G1547" i="161"/>
  <c r="G1548" i="161"/>
  <c r="G1549" i="161"/>
  <c r="G1550" i="161"/>
  <c r="G1551" i="161"/>
  <c r="G1552" i="161"/>
  <c r="G1553" i="161"/>
  <c r="G1554" i="161"/>
  <c r="G1555" i="161"/>
  <c r="G1556" i="161"/>
  <c r="G1557" i="161"/>
  <c r="G1558" i="161"/>
  <c r="G1559" i="161"/>
  <c r="G1560" i="161"/>
  <c r="G1561" i="161"/>
  <c r="G1562" i="161"/>
  <c r="G1563" i="161"/>
  <c r="G1564" i="161"/>
  <c r="G1565" i="161"/>
  <c r="G1566" i="161"/>
  <c r="G1567" i="161"/>
  <c r="G1568" i="161"/>
  <c r="G1569" i="161"/>
  <c r="G1570" i="161"/>
  <c r="G1571" i="161"/>
  <c r="G1572" i="161"/>
  <c r="G1573" i="161"/>
  <c r="G1574" i="161"/>
  <c r="G1575" i="161"/>
  <c r="G1576" i="161"/>
  <c r="G1577" i="161"/>
  <c r="G1578" i="161"/>
  <c r="G1579" i="161"/>
  <c r="G1580" i="161"/>
  <c r="G1581" i="161"/>
  <c r="G1582" i="161"/>
  <c r="G1583" i="161"/>
  <c r="G1584" i="161"/>
  <c r="G1585" i="161"/>
  <c r="G1586" i="161"/>
  <c r="G1587" i="161"/>
  <c r="G1588" i="161"/>
  <c r="G1589" i="161"/>
  <c r="G1590" i="161"/>
  <c r="G1591" i="161"/>
  <c r="G1592" i="161"/>
  <c r="G1593" i="161"/>
  <c r="G1594" i="161"/>
  <c r="G1595" i="161"/>
  <c r="G1596" i="161"/>
  <c r="G1597" i="161"/>
  <c r="G1598" i="161"/>
  <c r="G1599" i="161"/>
  <c r="G1600" i="161"/>
  <c r="G1601" i="161"/>
  <c r="G1602" i="161"/>
  <c r="G1603" i="161"/>
  <c r="G1604" i="161"/>
  <c r="G1605" i="161"/>
  <c r="G1606" i="161"/>
  <c r="G1607" i="161"/>
  <c r="G1608" i="161"/>
  <c r="G1609" i="161"/>
  <c r="G1610" i="161"/>
  <c r="G1611" i="161"/>
  <c r="G1612" i="161"/>
  <c r="G1613" i="161"/>
  <c r="G1614" i="161"/>
  <c r="G1615" i="161"/>
  <c r="G1616" i="161"/>
  <c r="G1617" i="161"/>
  <c r="G1618" i="161"/>
  <c r="G1619" i="161"/>
  <c r="G1620" i="161"/>
  <c r="G1621" i="161"/>
  <c r="G1622" i="161"/>
  <c r="G1623" i="161"/>
  <c r="G1624" i="161"/>
  <c r="G1625" i="161"/>
  <c r="G1626" i="161"/>
  <c r="G1627" i="161"/>
  <c r="G1628" i="161"/>
  <c r="G1629" i="161"/>
  <c r="G1630" i="161"/>
  <c r="G1631" i="161"/>
  <c r="G1632" i="161"/>
  <c r="G1633" i="161"/>
  <c r="G1634" i="161"/>
  <c r="G1635" i="161"/>
  <c r="G1636" i="161"/>
  <c r="G1637" i="161"/>
  <c r="G1638" i="161"/>
  <c r="G1639" i="161"/>
  <c r="G1640" i="161"/>
  <c r="G1641" i="161"/>
  <c r="G1642" i="161"/>
  <c r="G1643" i="161"/>
  <c r="G1644" i="161"/>
  <c r="G1645" i="161"/>
  <c r="G1646" i="161"/>
  <c r="G1647" i="161"/>
  <c r="G1648" i="161"/>
  <c r="G1649" i="161"/>
  <c r="G1650" i="161"/>
  <c r="G1651" i="161"/>
  <c r="G1652" i="161"/>
  <c r="G1653" i="161"/>
  <c r="G1654" i="161"/>
  <c r="G1655" i="161"/>
  <c r="G1656" i="161"/>
  <c r="G1657" i="161"/>
  <c r="G1658" i="161"/>
  <c r="G1659" i="161"/>
  <c r="G1660" i="161"/>
  <c r="G1661" i="161"/>
  <c r="G1662" i="161"/>
  <c r="G1663" i="161"/>
  <c r="G1664" i="161"/>
  <c r="G1665" i="161"/>
  <c r="G1666" i="161"/>
  <c r="G1667" i="161"/>
  <c r="G1668" i="161"/>
  <c r="G1669" i="161"/>
  <c r="G1670" i="161"/>
  <c r="G1671" i="161"/>
  <c r="G1672" i="161"/>
  <c r="G1673" i="161"/>
  <c r="G1674" i="161"/>
  <c r="G1675" i="161"/>
  <c r="G1676" i="161"/>
  <c r="G1677" i="161"/>
  <c r="G1678" i="161"/>
  <c r="G1679" i="161"/>
  <c r="G1680" i="161"/>
  <c r="G1681" i="161"/>
  <c r="G1682" i="161"/>
  <c r="G1683" i="161"/>
  <c r="G1684" i="161"/>
  <c r="G1685" i="161"/>
  <c r="G1686" i="161"/>
  <c r="G1687" i="161"/>
  <c r="G1688" i="161"/>
  <c r="G1689" i="161"/>
  <c r="G1690" i="161"/>
  <c r="G1691" i="161"/>
  <c r="G1692" i="161"/>
  <c r="G1693" i="161"/>
  <c r="G1694" i="161"/>
  <c r="G1695" i="161"/>
  <c r="G1696" i="161"/>
  <c r="G1697" i="161"/>
  <c r="G1698" i="161"/>
  <c r="G1699" i="161"/>
  <c r="G1700" i="161"/>
  <c r="G1701" i="161"/>
  <c r="G1702" i="161"/>
  <c r="G1703" i="161"/>
  <c r="G1704" i="161"/>
  <c r="G1705" i="161"/>
  <c r="G1706" i="161"/>
  <c r="G1707" i="161"/>
  <c r="G1708" i="161"/>
  <c r="G1709" i="161"/>
  <c r="G1710" i="161"/>
  <c r="G1711" i="161"/>
  <c r="G1712" i="161"/>
  <c r="G1713" i="161"/>
  <c r="G1714" i="161"/>
  <c r="G1715" i="161"/>
  <c r="G1716" i="161"/>
  <c r="G1717" i="161"/>
  <c r="G1718" i="161"/>
  <c r="G1719" i="161"/>
  <c r="G1720" i="161"/>
  <c r="G1721" i="161"/>
  <c r="G1722" i="161"/>
  <c r="G1723" i="161"/>
  <c r="G1724" i="161"/>
  <c r="G1725" i="161"/>
  <c r="G1726" i="161"/>
  <c r="G1727" i="161"/>
  <c r="G1728" i="161"/>
  <c r="G1729" i="161"/>
  <c r="G1730" i="161"/>
  <c r="G1731" i="161"/>
  <c r="G1732" i="161"/>
  <c r="G1733" i="161"/>
  <c r="G1734" i="161"/>
  <c r="G1735" i="161"/>
  <c r="G1736" i="161"/>
  <c r="G1737" i="161"/>
  <c r="G1738" i="161"/>
  <c r="G1739" i="161"/>
  <c r="G1740" i="161"/>
  <c r="G1741" i="161"/>
  <c r="G1742" i="161"/>
  <c r="G1743" i="161"/>
  <c r="G1744" i="161"/>
  <c r="G1745" i="161"/>
  <c r="G1746" i="161"/>
  <c r="G1747" i="161"/>
  <c r="G1748" i="161"/>
  <c r="G1749" i="161"/>
  <c r="G1750" i="161"/>
  <c r="G1751" i="161"/>
  <c r="G1752" i="161"/>
  <c r="G1753" i="161"/>
  <c r="G1754" i="161"/>
  <c r="G1755" i="161"/>
  <c r="G1756" i="161"/>
  <c r="G1757" i="161"/>
  <c r="G1758" i="161"/>
  <c r="G1759" i="161"/>
  <c r="G1760" i="161"/>
  <c r="G1761" i="161"/>
  <c r="G1762" i="161"/>
  <c r="G1763" i="161"/>
  <c r="G1764" i="161"/>
  <c r="G1765" i="161"/>
  <c r="G1766" i="161"/>
  <c r="G1767" i="161"/>
  <c r="G1768" i="161"/>
  <c r="G1769" i="161"/>
  <c r="G1770" i="161"/>
  <c r="G1771" i="161"/>
  <c r="G1772" i="161"/>
  <c r="G1773" i="161"/>
  <c r="G1774" i="161"/>
  <c r="G1775" i="161"/>
  <c r="G1776" i="161"/>
  <c r="G1777" i="161"/>
  <c r="G1778" i="161"/>
  <c r="G1779" i="161"/>
  <c r="G1780" i="161"/>
  <c r="G1781" i="161"/>
  <c r="G1782" i="161"/>
  <c r="G1783" i="161"/>
  <c r="G1784" i="161"/>
  <c r="G1785" i="161"/>
  <c r="G1786" i="161"/>
  <c r="G1787" i="161"/>
  <c r="G1788" i="161"/>
  <c r="G1789" i="161"/>
  <c r="G1790" i="161"/>
  <c r="G1791" i="161"/>
  <c r="G1792" i="161"/>
  <c r="G1793" i="161"/>
  <c r="G1794" i="161"/>
  <c r="G1795" i="161"/>
  <c r="G1796" i="161"/>
  <c r="G1797" i="161"/>
  <c r="G1798" i="161"/>
  <c r="G1799" i="161"/>
  <c r="G1800" i="161"/>
  <c r="G1801" i="161"/>
  <c r="G1802" i="161"/>
  <c r="G1803" i="161"/>
  <c r="G1804" i="161"/>
  <c r="G1805" i="161"/>
  <c r="G1806" i="161"/>
  <c r="G1807" i="161"/>
  <c r="G1808" i="161"/>
  <c r="G1809" i="161"/>
  <c r="G1810" i="161"/>
  <c r="G1811" i="161"/>
  <c r="G1812" i="161"/>
  <c r="G1813" i="161"/>
  <c r="G1814" i="161"/>
  <c r="G1815" i="161"/>
  <c r="G1816" i="161"/>
  <c r="G1817" i="161"/>
  <c r="G1818" i="161"/>
  <c r="G1819" i="161"/>
  <c r="G1820" i="161"/>
  <c r="G1821" i="161"/>
  <c r="G1822" i="161"/>
  <c r="G1823" i="161"/>
  <c r="G1824" i="161"/>
  <c r="G1825" i="161"/>
  <c r="G1826" i="161"/>
  <c r="G1827" i="161"/>
  <c r="G1828" i="161"/>
  <c r="G1829" i="161"/>
  <c r="G1830" i="161"/>
  <c r="G1831" i="161"/>
  <c r="G1832" i="161"/>
  <c r="G1833" i="161"/>
  <c r="G1834" i="161"/>
  <c r="G1835" i="161"/>
  <c r="G1836" i="161"/>
  <c r="G1837" i="161"/>
  <c r="G1838" i="161"/>
  <c r="G1839" i="161"/>
  <c r="G1840" i="161"/>
  <c r="G1841" i="161"/>
  <c r="G1842" i="161"/>
  <c r="G1843" i="161"/>
  <c r="G1844" i="161"/>
  <c r="G1845" i="161"/>
  <c r="G1846" i="161"/>
  <c r="G1847" i="161"/>
  <c r="G1848" i="161"/>
  <c r="G1849" i="161"/>
  <c r="G1850" i="161"/>
  <c r="G1851" i="161"/>
  <c r="G1852" i="161"/>
  <c r="G1853" i="161"/>
  <c r="G1854" i="161"/>
  <c r="G1855" i="161"/>
  <c r="G1856" i="161"/>
  <c r="G1857" i="161"/>
  <c r="G1858" i="161"/>
  <c r="G1859" i="161"/>
  <c r="G1860" i="161"/>
  <c r="G1861" i="161"/>
  <c r="G1862" i="161"/>
  <c r="G1863" i="161"/>
  <c r="G1864" i="161"/>
  <c r="G1865" i="161"/>
  <c r="G1866" i="161"/>
  <c r="G1867" i="161"/>
  <c r="G1868" i="161"/>
  <c r="G1869" i="161"/>
  <c r="G1870" i="161"/>
  <c r="G1871" i="161"/>
  <c r="G1872" i="161"/>
  <c r="G1873" i="161"/>
  <c r="G1874" i="161"/>
  <c r="G1875" i="161"/>
  <c r="G1876" i="161"/>
  <c r="G1877" i="161"/>
  <c r="G1878" i="161"/>
  <c r="G1879" i="161"/>
  <c r="G1880" i="161"/>
  <c r="G1881" i="161"/>
  <c r="G1882" i="161"/>
  <c r="G1883" i="161"/>
  <c r="G1884" i="161"/>
  <c r="G1885" i="161"/>
  <c r="G1886" i="161"/>
  <c r="G1887" i="161"/>
  <c r="G1888" i="161"/>
  <c r="G1889" i="161"/>
  <c r="G1890" i="161"/>
  <c r="G1891" i="161"/>
  <c r="G1892" i="161"/>
  <c r="G1893" i="161"/>
  <c r="G1894" i="161"/>
  <c r="G1895" i="161"/>
  <c r="G1896" i="161"/>
  <c r="G1897" i="161"/>
  <c r="G1898" i="161"/>
  <c r="G1899" i="161"/>
  <c r="G1900" i="161"/>
  <c r="G1901" i="161"/>
  <c r="G1902" i="161"/>
  <c r="G1903" i="161"/>
  <c r="G1904" i="161"/>
  <c r="G1905" i="161"/>
  <c r="G1906" i="161"/>
  <c r="G1907" i="161"/>
  <c r="G1908" i="161"/>
  <c r="G1909" i="161"/>
  <c r="G1910" i="161"/>
  <c r="G1911" i="161"/>
  <c r="G1912" i="161"/>
  <c r="G1913" i="161"/>
  <c r="G1914" i="161"/>
  <c r="G1915" i="161"/>
  <c r="G1916" i="161"/>
  <c r="G1917" i="161"/>
  <c r="G1918" i="161"/>
  <c r="G1919" i="161"/>
  <c r="G1920" i="161"/>
  <c r="G1921" i="161"/>
  <c r="G1922" i="161"/>
  <c r="G1923" i="161"/>
  <c r="G1924" i="161"/>
  <c r="G1925" i="161"/>
  <c r="G1926" i="161"/>
  <c r="G1927" i="161"/>
  <c r="G1928" i="161"/>
  <c r="G1929" i="161"/>
  <c r="G1930" i="161"/>
  <c r="G1931" i="161"/>
  <c r="G1932" i="161"/>
  <c r="G1933" i="161"/>
  <c r="G1934" i="161"/>
  <c r="G1935" i="161"/>
  <c r="G1936" i="161"/>
  <c r="G1937" i="161"/>
  <c r="G1938" i="161"/>
  <c r="G1939" i="161"/>
  <c r="G1940" i="161"/>
  <c r="G1941" i="161"/>
  <c r="G1942" i="161"/>
  <c r="G1943" i="161"/>
  <c r="G1944" i="161"/>
  <c r="G1945" i="161"/>
  <c r="G1946" i="161"/>
  <c r="G1947" i="161"/>
  <c r="G1948" i="161"/>
  <c r="G1949" i="161"/>
  <c r="G1950" i="161"/>
  <c r="G1951" i="161"/>
  <c r="G1952" i="161"/>
  <c r="G1953" i="161"/>
  <c r="G1954" i="161"/>
  <c r="G1955" i="161"/>
  <c r="G1956" i="161"/>
  <c r="G1957" i="161"/>
  <c r="G1958" i="161"/>
  <c r="G1959" i="161"/>
  <c r="G1960" i="161"/>
  <c r="G1961" i="161"/>
  <c r="G1962" i="161"/>
  <c r="G1963" i="161"/>
  <c r="G1964" i="161"/>
  <c r="G1965" i="161"/>
  <c r="G1966" i="161"/>
  <c r="G1967" i="161"/>
  <c r="G1968" i="161"/>
  <c r="G1969" i="161"/>
  <c r="G1970" i="161"/>
  <c r="G1971" i="161"/>
  <c r="G1972" i="161"/>
  <c r="G1973" i="161"/>
  <c r="G1974" i="161"/>
  <c r="G1975" i="161"/>
  <c r="G1976" i="161"/>
  <c r="G1977" i="161"/>
  <c r="G1978" i="161"/>
  <c r="G1979" i="161"/>
  <c r="G1980" i="161"/>
  <c r="G1981" i="161"/>
  <c r="G1982" i="161"/>
  <c r="G1983" i="161"/>
  <c r="G1984" i="161"/>
  <c r="G1985" i="161"/>
  <c r="G1986" i="161"/>
  <c r="G1987" i="161"/>
  <c r="G1988" i="161"/>
  <c r="G1989" i="161"/>
  <c r="G1990" i="161"/>
  <c r="G1991" i="161"/>
  <c r="G1992" i="161"/>
  <c r="G1993" i="161"/>
  <c r="G1994" i="161"/>
  <c r="G1995" i="161"/>
  <c r="G1996" i="161"/>
  <c r="G1997" i="161"/>
  <c r="G1998" i="161"/>
  <c r="G1999" i="161"/>
  <c r="G2000" i="161"/>
  <c r="G2001" i="161"/>
  <c r="G2002" i="161"/>
  <c r="G2003" i="161"/>
  <c r="G2004" i="161"/>
  <c r="G2005" i="161"/>
  <c r="G2006" i="161"/>
  <c r="G2007" i="161"/>
  <c r="G2008" i="161"/>
  <c r="G2009" i="161"/>
  <c r="G2010" i="161"/>
  <c r="G2011" i="161"/>
  <c r="G2012" i="161"/>
  <c r="G2013" i="161"/>
  <c r="G2014" i="161"/>
  <c r="G2015" i="161"/>
  <c r="G2016" i="161"/>
  <c r="G2017" i="161"/>
  <c r="G2018" i="161"/>
  <c r="G2019" i="161"/>
  <c r="G2020" i="161"/>
  <c r="G2021" i="161"/>
  <c r="G2022" i="161"/>
  <c r="G2023" i="161"/>
  <c r="G2024" i="161"/>
  <c r="G2025" i="161"/>
  <c r="G2026" i="161"/>
  <c r="G2027" i="161"/>
  <c r="G2028" i="161"/>
  <c r="G2029" i="161"/>
  <c r="G2030" i="161"/>
  <c r="G2031" i="161"/>
  <c r="G2032" i="161"/>
  <c r="G2033" i="161"/>
  <c r="G2034" i="161"/>
  <c r="G2035" i="161"/>
  <c r="G2036" i="161"/>
  <c r="G2037" i="161"/>
  <c r="G2038" i="161"/>
  <c r="G2039" i="161"/>
  <c r="G2040" i="161"/>
  <c r="G2041" i="161"/>
  <c r="G2042" i="161"/>
  <c r="G2043" i="161"/>
  <c r="G2044" i="161"/>
  <c r="G2045" i="161"/>
  <c r="G2046" i="161"/>
  <c r="G2047" i="161"/>
  <c r="G2048" i="161"/>
  <c r="G2049" i="161"/>
  <c r="G2050" i="161"/>
  <c r="G2051" i="161"/>
  <c r="G2052" i="161"/>
  <c r="G2053" i="161"/>
  <c r="G2054" i="161"/>
  <c r="G2055" i="161"/>
  <c r="G2056" i="161"/>
  <c r="G2057" i="161"/>
  <c r="G2058" i="161"/>
  <c r="G2059" i="161"/>
  <c r="G2060" i="161"/>
  <c r="G2061" i="161"/>
  <c r="G2062" i="161"/>
  <c r="G2063" i="161"/>
  <c r="G2064" i="161"/>
  <c r="G2065" i="161"/>
  <c r="G2066" i="161"/>
  <c r="G2067" i="161"/>
  <c r="G2068" i="161"/>
  <c r="G2069" i="161"/>
  <c r="G2070" i="161"/>
  <c r="G2071" i="161"/>
  <c r="G2072" i="161"/>
  <c r="G2073" i="161"/>
  <c r="G2074" i="161"/>
  <c r="G2075" i="161"/>
  <c r="G2076" i="161"/>
  <c r="G2077" i="161"/>
  <c r="G2078" i="161"/>
  <c r="G2079" i="161"/>
  <c r="G2080" i="161"/>
  <c r="G2081" i="161"/>
  <c r="G2082" i="161"/>
  <c r="G2083" i="161"/>
  <c r="G2084" i="161"/>
  <c r="G2085" i="161"/>
  <c r="G2086" i="161"/>
  <c r="G2087" i="161"/>
  <c r="G2088" i="161"/>
  <c r="G2089" i="161"/>
  <c r="G2090" i="161"/>
  <c r="G2091" i="161"/>
  <c r="G2092" i="161"/>
  <c r="G2093" i="161"/>
  <c r="G2094" i="161"/>
  <c r="G2095" i="161"/>
  <c r="G2096" i="161"/>
  <c r="G2097" i="161"/>
  <c r="G2098" i="161"/>
  <c r="G2099" i="161"/>
  <c r="G2100" i="161"/>
  <c r="G2101" i="161"/>
  <c r="G2102" i="161"/>
  <c r="G2103" i="161"/>
  <c r="G2104" i="161"/>
  <c r="G2105" i="161"/>
  <c r="G2106" i="161"/>
  <c r="G2107" i="161"/>
  <c r="G2108" i="161"/>
  <c r="G2109" i="161"/>
  <c r="G2110" i="161"/>
  <c r="G2111" i="161"/>
  <c r="G2112" i="161"/>
  <c r="G2113" i="161"/>
  <c r="G2114" i="161"/>
  <c r="G2115" i="161"/>
  <c r="G2116" i="161"/>
  <c r="G2117" i="161"/>
  <c r="G2118" i="161"/>
  <c r="G2119" i="161"/>
  <c r="G2120" i="161"/>
  <c r="G2121" i="161"/>
  <c r="G2122" i="161"/>
  <c r="G2123" i="161"/>
  <c r="G2124" i="161"/>
  <c r="G2125" i="161"/>
  <c r="G2126" i="161"/>
  <c r="G2127" i="161"/>
  <c r="G2128" i="161"/>
  <c r="G2129" i="161"/>
  <c r="G2130" i="161"/>
  <c r="G2131" i="161"/>
  <c r="G2132" i="161"/>
  <c r="G2133" i="161"/>
  <c r="G2134" i="161"/>
  <c r="G2135" i="161"/>
  <c r="G2136" i="161"/>
  <c r="G2137" i="161"/>
  <c r="G2138" i="161"/>
  <c r="G2139" i="161"/>
  <c r="G2140" i="161"/>
  <c r="G2141" i="161"/>
  <c r="G2142" i="161"/>
  <c r="G2143" i="161"/>
  <c r="G2144" i="161"/>
  <c r="G2145" i="161"/>
  <c r="G2146" i="161"/>
  <c r="G2147" i="161"/>
  <c r="G2148" i="161"/>
  <c r="G2149" i="161"/>
  <c r="G2150" i="161"/>
  <c r="G2151" i="161"/>
  <c r="G2152" i="161"/>
  <c r="G2153" i="161"/>
  <c r="G2154" i="161"/>
  <c r="G2155" i="161"/>
  <c r="G2156" i="161"/>
  <c r="G2157" i="161"/>
  <c r="G2158" i="161"/>
  <c r="G2159" i="161"/>
  <c r="G2160" i="161"/>
  <c r="G2161" i="161"/>
  <c r="G2162" i="161"/>
  <c r="G2163" i="161"/>
  <c r="G2164" i="161"/>
  <c r="G2165" i="161"/>
  <c r="G2166" i="161"/>
  <c r="G2167" i="161"/>
  <c r="G2168" i="161"/>
  <c r="G2169" i="161"/>
  <c r="G2170" i="161"/>
  <c r="G2171" i="161"/>
  <c r="G2172" i="161"/>
  <c r="G2173" i="161"/>
  <c r="G2174" i="161"/>
  <c r="G2175" i="161"/>
  <c r="G2176" i="161"/>
  <c r="G2177" i="161"/>
  <c r="G2178" i="161"/>
  <c r="G2179" i="161"/>
  <c r="G2180" i="161"/>
  <c r="G2181" i="161"/>
  <c r="G2182" i="161"/>
  <c r="G2183" i="161"/>
  <c r="G2184" i="161"/>
  <c r="G2185" i="161"/>
  <c r="G2186" i="161"/>
  <c r="G2187" i="161"/>
  <c r="G2188" i="161"/>
  <c r="G2189" i="161"/>
  <c r="G2190" i="161"/>
  <c r="G2191" i="161"/>
  <c r="G2192" i="161"/>
  <c r="G2193" i="161"/>
  <c r="G2194" i="161"/>
  <c r="G2195" i="161"/>
  <c r="G2196" i="161"/>
  <c r="G2197" i="161"/>
  <c r="G2198" i="161"/>
  <c r="G2199" i="161"/>
  <c r="G2200" i="161"/>
  <c r="G2201" i="161"/>
  <c r="G2202" i="161"/>
  <c r="G2203" i="161"/>
  <c r="G2204" i="161"/>
  <c r="G2205" i="161"/>
  <c r="G2206" i="161"/>
  <c r="G2207" i="161"/>
  <c r="G2208" i="161"/>
  <c r="G2209" i="161"/>
  <c r="G2210" i="161"/>
  <c r="G2211" i="161"/>
  <c r="G2212" i="161"/>
  <c r="G2213" i="161"/>
  <c r="G2214" i="161"/>
  <c r="G2215" i="161"/>
  <c r="G2216" i="161"/>
  <c r="G2217" i="161"/>
  <c r="G2218" i="161"/>
  <c r="G2219" i="161"/>
  <c r="G2220" i="161"/>
  <c r="G2221" i="161"/>
  <c r="G2222" i="161"/>
  <c r="G2223" i="161"/>
  <c r="G2224" i="161"/>
  <c r="G2225" i="161"/>
  <c r="G2226" i="161"/>
  <c r="G2227" i="161"/>
  <c r="G2228" i="161"/>
  <c r="G2229" i="161"/>
  <c r="G2230" i="161"/>
  <c r="G2231" i="161"/>
  <c r="G2232" i="161"/>
  <c r="G2233" i="161"/>
  <c r="G2234" i="161"/>
  <c r="G2235" i="161"/>
  <c r="G2236" i="161"/>
  <c r="G2237" i="161"/>
  <c r="G2238" i="161"/>
  <c r="G2239" i="161"/>
  <c r="G2240" i="161"/>
  <c r="G2241" i="161"/>
  <c r="G2242" i="161"/>
  <c r="G2243" i="161"/>
  <c r="G2244" i="161"/>
  <c r="G2245" i="161"/>
  <c r="G2246" i="161"/>
  <c r="G2247" i="161"/>
  <c r="G2248" i="161"/>
  <c r="G2249" i="161"/>
  <c r="G2250" i="161"/>
  <c r="G2251" i="161"/>
  <c r="G2252" i="161"/>
  <c r="G2253" i="161"/>
  <c r="G2254" i="161"/>
  <c r="G2255" i="161"/>
  <c r="G2256" i="161"/>
  <c r="G2257" i="161"/>
  <c r="G2258" i="161"/>
  <c r="G2259" i="161"/>
  <c r="G2260" i="161"/>
  <c r="G2261" i="161"/>
  <c r="G2262" i="161"/>
  <c r="G2263" i="161"/>
  <c r="G2264" i="161"/>
  <c r="G2265" i="161"/>
  <c r="G2266" i="161"/>
  <c r="G2267" i="161"/>
  <c r="G2268" i="161"/>
  <c r="G2269" i="161"/>
  <c r="G2270" i="161"/>
  <c r="G2271" i="161"/>
  <c r="G2272" i="161"/>
  <c r="G2273" i="161"/>
  <c r="G2274" i="161"/>
  <c r="G2275" i="161"/>
  <c r="G2276" i="161"/>
  <c r="G2277" i="161"/>
  <c r="G2278" i="161"/>
  <c r="G2279" i="161"/>
  <c r="G2280" i="161"/>
  <c r="G2281" i="161"/>
  <c r="G2282" i="161"/>
  <c r="G2283" i="161"/>
  <c r="G2284" i="161"/>
  <c r="G2285" i="161"/>
  <c r="G2286" i="161"/>
  <c r="G2287" i="161"/>
  <c r="G2288" i="161"/>
  <c r="G2289" i="161"/>
  <c r="G2290" i="161"/>
  <c r="G2291" i="161"/>
  <c r="G2292" i="161"/>
  <c r="G2293" i="161"/>
  <c r="G2294" i="161"/>
  <c r="G2295" i="161"/>
  <c r="G2296" i="161"/>
  <c r="G2297" i="161"/>
  <c r="G2298" i="161"/>
  <c r="G2299" i="161"/>
  <c r="G2300" i="161"/>
  <c r="G2301" i="161"/>
  <c r="G2302" i="161"/>
  <c r="G2303" i="161"/>
  <c r="G2304" i="161"/>
  <c r="G2305" i="161"/>
  <c r="G2306" i="161"/>
  <c r="G2307" i="161"/>
  <c r="G2308" i="161"/>
  <c r="G2309" i="161"/>
  <c r="G2310" i="161"/>
  <c r="G2311" i="161"/>
  <c r="G2312" i="161"/>
  <c r="G2313" i="161"/>
  <c r="G2314" i="161"/>
  <c r="G2315" i="161"/>
  <c r="G2316" i="161"/>
  <c r="G2317" i="161"/>
  <c r="G2318" i="161"/>
  <c r="G2319" i="161"/>
  <c r="G2320" i="161"/>
  <c r="G2321" i="161"/>
  <c r="G2322" i="161"/>
  <c r="G2323" i="161"/>
  <c r="G2324" i="161"/>
  <c r="G2325" i="161"/>
  <c r="G2326" i="161"/>
  <c r="G2327" i="161"/>
  <c r="G2328" i="161"/>
  <c r="G2329" i="161"/>
  <c r="G2330" i="161"/>
  <c r="G2331" i="161"/>
  <c r="G2332" i="161"/>
  <c r="G2333" i="161"/>
  <c r="G2334" i="161"/>
  <c r="G2335" i="161"/>
  <c r="G2336" i="161"/>
  <c r="G2337" i="161"/>
  <c r="G2338" i="161"/>
  <c r="G2339" i="161"/>
  <c r="G2340" i="161"/>
  <c r="G2341" i="161"/>
  <c r="G2342" i="161"/>
  <c r="G2343" i="161"/>
  <c r="G2344" i="161"/>
  <c r="G2345" i="161"/>
  <c r="G2346" i="161"/>
  <c r="G2347" i="161"/>
  <c r="G2348" i="161"/>
  <c r="G2349" i="161"/>
  <c r="G2350" i="161"/>
  <c r="G2351" i="161"/>
  <c r="G2352" i="161"/>
  <c r="G2353" i="161"/>
  <c r="G2354" i="161"/>
  <c r="G2355" i="161"/>
  <c r="G2356" i="161"/>
  <c r="G2357" i="161"/>
  <c r="G2358" i="161"/>
  <c r="G2359" i="161"/>
  <c r="G2360" i="161"/>
  <c r="G2361" i="161"/>
  <c r="G2362" i="161"/>
  <c r="G2363" i="161"/>
  <c r="G2364" i="161"/>
  <c r="G2365" i="161"/>
  <c r="G2366" i="161"/>
  <c r="G2367" i="161"/>
  <c r="G2368" i="161"/>
  <c r="G2369" i="161"/>
  <c r="G2370" i="161"/>
  <c r="G2371" i="161"/>
  <c r="G2372" i="161"/>
  <c r="G2373" i="161"/>
  <c r="G2374" i="161"/>
  <c r="G2375" i="161"/>
  <c r="G2376" i="161"/>
  <c r="G2377" i="161"/>
  <c r="G2378" i="161"/>
  <c r="G2379" i="161"/>
  <c r="G2380" i="161"/>
  <c r="G2381" i="161"/>
  <c r="G2382" i="161"/>
  <c r="G2383" i="161"/>
  <c r="G2384" i="161"/>
  <c r="G2385" i="161"/>
  <c r="G2386" i="161"/>
  <c r="G2387" i="161"/>
  <c r="G2388" i="161"/>
  <c r="G2389" i="161"/>
  <c r="G2390" i="161"/>
  <c r="G2391" i="161"/>
  <c r="G2392" i="161"/>
  <c r="G2393" i="161"/>
  <c r="G2394" i="161"/>
  <c r="G2395" i="161"/>
  <c r="G2396" i="161"/>
  <c r="G2397" i="161"/>
  <c r="G2398" i="161"/>
  <c r="G2399" i="161"/>
  <c r="G2400" i="161"/>
  <c r="G2401" i="161"/>
  <c r="G2402" i="161"/>
  <c r="G2403" i="161"/>
  <c r="G2404" i="161"/>
  <c r="G2405" i="161"/>
  <c r="G2406" i="161"/>
  <c r="G2407" i="161"/>
  <c r="G2408" i="161"/>
  <c r="G2409" i="161"/>
  <c r="G2410" i="161"/>
  <c r="G2411" i="161"/>
  <c r="G2412" i="161"/>
  <c r="G2413" i="161"/>
  <c r="G2414" i="161"/>
  <c r="G2415" i="161"/>
  <c r="G2416" i="161"/>
  <c r="G2417" i="161"/>
  <c r="G2418" i="161"/>
  <c r="G2419" i="161"/>
  <c r="G2420" i="161"/>
  <c r="G2421" i="161"/>
  <c r="G2422" i="161"/>
  <c r="G2423" i="161"/>
  <c r="G2424" i="161"/>
  <c r="G2425" i="161"/>
  <c r="G2426" i="161"/>
  <c r="G2427" i="161"/>
  <c r="G2428" i="161"/>
  <c r="G2429" i="161"/>
  <c r="G2430" i="161"/>
  <c r="G2431" i="161"/>
  <c r="G2432" i="161"/>
  <c r="G2433" i="161"/>
  <c r="G2434" i="161"/>
  <c r="G2435" i="161"/>
  <c r="G2436" i="161"/>
  <c r="G2437" i="161"/>
  <c r="G2438" i="161"/>
  <c r="G2439" i="161"/>
  <c r="G2440" i="161"/>
  <c r="G2441" i="161"/>
  <c r="G2442" i="161"/>
  <c r="G2443" i="161"/>
  <c r="G2444" i="161"/>
  <c r="G2445" i="161"/>
  <c r="G2446" i="161"/>
  <c r="G2447" i="161"/>
  <c r="G2448" i="161"/>
  <c r="G2449" i="161"/>
  <c r="G2450" i="161"/>
  <c r="G2451" i="161"/>
  <c r="G2452" i="161"/>
  <c r="G2453" i="161"/>
  <c r="G2454" i="161"/>
  <c r="G2455" i="161"/>
  <c r="G2456" i="161"/>
  <c r="G2457" i="161"/>
  <c r="G2458" i="161"/>
  <c r="G2459" i="161"/>
  <c r="G2460" i="161"/>
  <c r="G2461" i="161"/>
  <c r="G2462" i="161"/>
  <c r="G2463" i="161"/>
  <c r="G2464" i="161"/>
  <c r="G2465" i="161"/>
  <c r="G2466" i="161"/>
  <c r="G2467" i="161"/>
  <c r="G2468" i="161"/>
  <c r="G2469" i="161"/>
  <c r="G2470" i="161"/>
  <c r="G2471" i="161"/>
  <c r="G2472" i="161"/>
  <c r="G2473" i="161"/>
  <c r="G2474" i="161"/>
  <c r="G2475" i="161"/>
  <c r="G2476" i="161"/>
  <c r="G2477" i="161"/>
  <c r="G2478" i="161"/>
  <c r="G2479" i="161"/>
  <c r="G2480" i="161"/>
  <c r="G2481" i="161"/>
  <c r="G2482" i="161"/>
  <c r="G2483" i="161"/>
  <c r="G2484" i="161"/>
  <c r="G2485" i="161"/>
  <c r="G2486" i="161"/>
  <c r="G2487" i="161"/>
  <c r="G2488" i="161"/>
  <c r="G2489" i="161"/>
  <c r="G2490" i="161"/>
  <c r="G2491" i="161"/>
  <c r="G2492" i="161"/>
  <c r="G2493" i="161"/>
  <c r="G2494" i="161"/>
  <c r="G2495" i="161"/>
  <c r="G2496" i="161"/>
  <c r="G2497" i="161"/>
  <c r="G2498" i="161"/>
  <c r="G2499" i="161"/>
  <c r="G2500" i="161"/>
  <c r="G2501" i="161"/>
  <c r="G2502" i="161"/>
  <c r="G2503" i="161"/>
  <c r="G2504" i="161"/>
  <c r="G2505" i="161"/>
  <c r="G2506" i="161"/>
  <c r="G2507" i="161"/>
  <c r="G2508" i="161"/>
  <c r="G2509" i="161"/>
  <c r="G2510" i="161"/>
  <c r="G2511" i="161"/>
  <c r="G2512" i="161"/>
  <c r="G2513" i="161"/>
  <c r="G2514" i="161"/>
  <c r="G2515" i="161"/>
  <c r="G2516" i="161"/>
  <c r="G2517" i="161"/>
  <c r="G2518" i="161"/>
  <c r="G2519" i="161"/>
  <c r="G2520" i="161"/>
  <c r="G2521" i="161"/>
  <c r="G2522" i="161"/>
  <c r="G2523" i="161"/>
  <c r="G2524" i="161"/>
  <c r="G2525" i="161"/>
  <c r="G2526" i="161"/>
  <c r="G2527" i="161"/>
  <c r="G2528" i="161"/>
  <c r="G2529" i="161"/>
  <c r="G2530" i="161"/>
  <c r="G2531" i="161"/>
  <c r="G2532" i="161"/>
  <c r="G2533" i="161"/>
  <c r="G2534" i="161"/>
  <c r="G2535" i="161"/>
  <c r="G2536" i="161"/>
  <c r="G2537" i="161"/>
  <c r="G2538" i="161"/>
  <c r="G2539" i="161"/>
  <c r="G2540" i="161"/>
  <c r="G2541" i="161"/>
  <c r="G2542" i="161"/>
  <c r="G2543" i="161"/>
  <c r="G2544" i="161"/>
  <c r="G2545" i="161"/>
  <c r="G2546" i="161"/>
  <c r="G2547" i="161"/>
  <c r="G2548" i="161"/>
  <c r="G2549" i="161"/>
  <c r="G2550" i="161"/>
  <c r="G2551" i="161"/>
  <c r="G2552" i="161"/>
  <c r="G2553" i="161"/>
  <c r="G2554" i="161"/>
  <c r="G2555" i="161"/>
  <c r="G2556" i="161"/>
  <c r="G2557" i="161"/>
  <c r="G2558" i="161"/>
  <c r="G2559" i="161"/>
  <c r="G2560" i="161"/>
  <c r="G2561" i="161"/>
  <c r="G2562" i="161"/>
  <c r="G2563" i="161"/>
  <c r="G2564" i="161"/>
  <c r="G2565" i="161"/>
  <c r="G2566" i="161"/>
  <c r="G2567" i="161"/>
  <c r="G2568" i="161"/>
  <c r="G2569" i="161"/>
  <c r="G2570" i="161"/>
  <c r="G2571" i="161"/>
  <c r="G2572" i="161"/>
  <c r="G2573" i="161"/>
  <c r="G2574" i="161"/>
  <c r="G2575" i="161"/>
  <c r="G2576" i="161"/>
  <c r="G2577" i="161"/>
  <c r="G2578" i="161"/>
  <c r="G2579" i="161"/>
  <c r="G2580" i="161"/>
  <c r="G2581" i="161"/>
  <c r="G2582" i="161"/>
  <c r="G2583" i="161"/>
  <c r="G2584" i="161"/>
  <c r="G2585" i="161"/>
  <c r="G2586" i="161"/>
  <c r="G2587" i="161"/>
  <c r="G2588" i="161"/>
  <c r="G2589" i="161"/>
  <c r="G2590" i="161"/>
  <c r="G2591" i="161"/>
  <c r="G2592" i="161"/>
  <c r="G2593" i="161"/>
  <c r="G2594" i="161"/>
  <c r="G2595" i="161"/>
  <c r="G2596" i="161"/>
  <c r="G2597" i="161"/>
  <c r="G2598" i="161"/>
  <c r="G2599" i="161"/>
  <c r="G2600" i="161"/>
  <c r="G2601" i="161"/>
  <c r="G2602" i="161"/>
  <c r="G2603" i="161"/>
  <c r="G2604" i="161"/>
  <c r="G2605" i="161"/>
  <c r="G2606" i="161"/>
  <c r="G2607" i="161"/>
  <c r="G2608" i="161"/>
  <c r="G2609" i="161"/>
  <c r="G2610" i="161"/>
  <c r="G2611" i="161"/>
  <c r="G2612" i="161"/>
  <c r="G2613" i="161"/>
  <c r="G2614" i="161"/>
  <c r="G2615" i="161"/>
  <c r="G2616" i="161"/>
  <c r="G2617" i="161"/>
  <c r="G2618" i="161"/>
  <c r="G2619" i="161"/>
  <c r="G2620" i="161"/>
  <c r="G2621" i="161"/>
  <c r="G2622" i="161"/>
  <c r="G2623" i="161"/>
  <c r="G2624" i="161"/>
  <c r="G2625" i="161"/>
  <c r="G2626" i="161"/>
  <c r="G2627" i="161"/>
  <c r="G2628" i="161"/>
  <c r="G2629" i="161"/>
  <c r="G2630" i="161"/>
  <c r="G2631" i="161"/>
  <c r="G2632" i="161"/>
  <c r="G2633" i="161"/>
  <c r="G2634" i="161"/>
  <c r="G2635" i="161"/>
  <c r="G2636" i="161"/>
  <c r="G2637" i="161"/>
  <c r="G2638" i="161"/>
  <c r="G2639" i="161"/>
  <c r="G2640" i="161"/>
  <c r="G2641" i="161"/>
  <c r="G2642" i="161"/>
  <c r="G2643" i="161"/>
  <c r="G2644" i="161"/>
  <c r="G2645" i="161"/>
  <c r="G2646" i="161"/>
  <c r="G2647" i="161"/>
  <c r="G2648" i="161"/>
  <c r="G2649" i="161"/>
  <c r="G2650" i="161"/>
  <c r="G2651" i="161"/>
  <c r="G2652" i="161"/>
  <c r="G2653" i="161"/>
  <c r="G2654" i="161"/>
  <c r="G2655" i="161"/>
  <c r="G2656" i="161"/>
  <c r="G2657" i="161"/>
  <c r="G2658" i="161"/>
  <c r="G2659" i="161"/>
  <c r="G2660" i="161"/>
  <c r="G2661" i="161"/>
  <c r="G2662" i="161"/>
  <c r="G2663" i="161"/>
  <c r="G2664" i="161"/>
  <c r="G2665" i="161"/>
  <c r="G2666" i="161"/>
  <c r="G2667" i="161"/>
  <c r="G2668" i="161"/>
  <c r="G2669" i="161"/>
  <c r="G2670" i="161"/>
  <c r="G2671" i="161"/>
  <c r="G2672" i="161"/>
  <c r="G2673" i="161"/>
  <c r="G2674" i="161"/>
  <c r="G2675" i="161"/>
  <c r="G2676" i="161"/>
  <c r="G2677" i="161"/>
  <c r="G2678" i="161"/>
  <c r="G2679" i="161"/>
  <c r="G2680" i="161"/>
  <c r="G2681" i="161"/>
  <c r="G2682" i="161"/>
  <c r="G2683" i="161"/>
  <c r="G2684" i="161"/>
  <c r="G2685" i="161"/>
  <c r="G2686" i="161"/>
  <c r="G2687" i="161"/>
  <c r="G2688" i="161"/>
  <c r="G2689" i="161"/>
  <c r="G2690" i="161"/>
  <c r="G2691" i="161"/>
  <c r="G2692" i="161"/>
  <c r="G2693" i="161"/>
  <c r="G2694" i="161"/>
  <c r="G2695" i="161"/>
  <c r="G2696" i="161"/>
  <c r="G2697" i="161"/>
  <c r="G2698" i="161"/>
  <c r="G2699" i="161"/>
  <c r="G2700" i="161"/>
  <c r="G2701" i="161"/>
  <c r="G2702" i="161"/>
  <c r="G2703" i="161"/>
  <c r="G2704" i="161"/>
  <c r="G2705" i="161"/>
  <c r="G2706" i="161"/>
  <c r="G2707" i="161"/>
  <c r="G2708" i="161"/>
  <c r="G2709" i="161"/>
  <c r="G2710" i="161"/>
  <c r="G2711" i="161"/>
  <c r="G2712" i="161"/>
  <c r="G2713" i="161"/>
  <c r="G2714" i="161"/>
  <c r="G2715" i="161"/>
  <c r="G2716" i="161"/>
  <c r="G2717" i="161"/>
  <c r="G2718" i="161"/>
  <c r="G2719" i="161"/>
  <c r="G2720" i="161"/>
  <c r="G2721" i="161"/>
  <c r="G2722" i="161"/>
  <c r="G2723" i="161"/>
  <c r="G2724" i="161"/>
  <c r="G2725" i="161"/>
  <c r="G2726" i="161"/>
  <c r="G2727" i="161"/>
  <c r="G2728" i="161"/>
  <c r="G2729" i="161"/>
  <c r="G2730" i="161"/>
  <c r="G2731" i="161"/>
  <c r="G2732" i="161"/>
  <c r="G2733" i="161"/>
  <c r="G2734" i="161"/>
  <c r="G2735" i="161"/>
  <c r="G2736" i="161"/>
  <c r="G2737" i="161"/>
  <c r="G2738" i="161"/>
  <c r="G2739" i="161"/>
  <c r="G2740" i="161"/>
  <c r="G2741" i="161"/>
  <c r="G2742" i="161"/>
  <c r="G2743" i="161"/>
  <c r="G2744" i="161"/>
  <c r="G2745" i="161"/>
  <c r="G2746" i="161"/>
  <c r="G2747" i="161"/>
  <c r="G2748" i="161"/>
  <c r="G2749" i="161"/>
  <c r="G2750" i="161"/>
  <c r="G2751" i="161"/>
  <c r="G2752" i="161"/>
  <c r="G2753" i="161"/>
  <c r="G2754" i="161"/>
  <c r="G2755" i="161"/>
  <c r="G2756" i="161"/>
  <c r="G2757" i="161"/>
  <c r="G2758" i="161"/>
  <c r="G2759" i="161"/>
  <c r="G2760" i="161"/>
  <c r="G2761" i="161"/>
  <c r="G2762" i="161"/>
  <c r="G2763" i="161"/>
  <c r="G2764" i="161"/>
  <c r="G2765" i="161"/>
  <c r="G2766" i="161"/>
  <c r="G2767" i="161"/>
  <c r="G2768" i="161"/>
  <c r="G2769" i="161"/>
  <c r="G2770" i="161"/>
  <c r="G2771" i="161"/>
  <c r="G2772" i="161"/>
  <c r="G2773" i="161"/>
  <c r="G2774" i="161"/>
  <c r="G2775" i="161"/>
  <c r="G2776" i="161"/>
  <c r="G2777" i="161"/>
  <c r="G2778" i="161"/>
  <c r="G2779" i="161"/>
  <c r="G2780" i="161"/>
  <c r="G2781" i="161"/>
  <c r="G2782" i="161"/>
  <c r="G2783" i="161"/>
  <c r="G2784" i="161"/>
  <c r="G2785" i="161"/>
  <c r="G2786" i="161"/>
  <c r="G2787" i="161"/>
  <c r="G2788" i="161"/>
  <c r="G2789" i="161"/>
  <c r="G2790" i="161"/>
  <c r="G2791" i="161"/>
  <c r="G2792" i="161"/>
  <c r="G2793" i="161"/>
  <c r="G2794" i="161"/>
  <c r="G2795" i="161"/>
  <c r="G2796" i="161"/>
  <c r="G2797" i="161"/>
  <c r="G2798" i="161"/>
  <c r="G2799" i="161"/>
  <c r="G2800" i="161"/>
  <c r="G2801" i="161"/>
  <c r="G2802" i="161"/>
  <c r="G2803" i="161"/>
  <c r="G2804" i="161"/>
  <c r="G2805" i="161"/>
  <c r="G2806" i="161"/>
  <c r="G2807" i="161"/>
  <c r="G2808" i="161"/>
  <c r="G2809" i="161"/>
  <c r="G2810" i="161"/>
  <c r="G2811" i="161"/>
  <c r="G2812" i="161"/>
  <c r="G2813" i="161"/>
  <c r="G2814" i="161"/>
  <c r="G2815" i="161"/>
  <c r="G2816" i="161"/>
  <c r="G2817" i="161"/>
  <c r="G2818" i="161"/>
  <c r="G2819" i="161"/>
  <c r="G2820" i="161"/>
  <c r="G2821" i="161"/>
  <c r="G2822" i="161"/>
  <c r="G2823" i="161"/>
  <c r="G2824" i="161"/>
  <c r="G2825" i="161"/>
  <c r="G2826" i="161"/>
  <c r="G2827" i="161"/>
  <c r="G2828" i="161"/>
  <c r="G2829" i="161"/>
  <c r="G2830" i="161"/>
  <c r="G2831" i="161"/>
  <c r="G2832" i="161"/>
  <c r="G2833" i="161"/>
  <c r="G2834" i="161"/>
  <c r="G2835" i="161"/>
  <c r="G2836" i="161"/>
  <c r="G2837" i="161"/>
  <c r="G2838" i="161"/>
  <c r="G2839" i="161"/>
  <c r="G2840" i="161"/>
  <c r="G2841" i="161"/>
  <c r="G2842" i="161"/>
  <c r="G2843" i="161"/>
  <c r="G2844" i="161"/>
  <c r="G2845" i="161"/>
  <c r="G2846" i="161"/>
  <c r="G2847" i="161"/>
  <c r="G2848" i="161"/>
  <c r="G2849" i="161"/>
  <c r="G2850" i="161"/>
  <c r="G2851" i="161"/>
  <c r="G2852" i="161"/>
  <c r="G2853" i="161"/>
  <c r="G2854" i="161"/>
  <c r="G2855" i="161"/>
  <c r="G2856" i="161"/>
  <c r="G2857" i="161"/>
  <c r="G2858" i="161"/>
  <c r="G2859" i="161"/>
  <c r="G2860" i="161"/>
  <c r="G2861" i="161"/>
  <c r="G2862" i="161"/>
  <c r="G2863" i="161"/>
  <c r="G2864" i="161"/>
  <c r="G2865" i="161"/>
  <c r="G2866" i="161"/>
  <c r="G2867" i="161"/>
  <c r="G2868" i="161"/>
  <c r="G2869" i="161"/>
  <c r="G2870" i="161"/>
  <c r="G2871" i="161"/>
  <c r="G2872" i="161"/>
  <c r="G2873" i="161"/>
  <c r="G2874" i="161"/>
  <c r="G2875" i="161"/>
  <c r="G2876" i="161"/>
  <c r="G2877" i="161"/>
  <c r="G2878" i="161"/>
  <c r="G2879" i="161"/>
  <c r="G2880" i="161"/>
  <c r="G2881" i="161"/>
  <c r="G2882" i="161"/>
  <c r="G2883" i="161"/>
  <c r="G2884" i="161"/>
  <c r="G2885" i="161"/>
  <c r="G2886" i="161"/>
  <c r="G2887" i="161"/>
  <c r="G2888" i="161"/>
  <c r="G2889" i="161"/>
  <c r="G2890" i="161"/>
  <c r="G2891" i="161"/>
  <c r="G2892" i="161"/>
  <c r="G2893" i="161"/>
  <c r="G2894" i="161"/>
  <c r="G2895" i="161"/>
  <c r="G2896" i="161"/>
  <c r="G2897" i="161"/>
  <c r="G2898" i="161"/>
  <c r="G2899" i="161"/>
  <c r="G2900" i="161"/>
  <c r="G2901" i="161"/>
  <c r="G2902" i="161"/>
  <c r="G2903" i="161"/>
  <c r="G2904" i="161"/>
  <c r="G2905" i="161"/>
  <c r="G2906" i="161"/>
  <c r="G2907" i="161"/>
  <c r="G2908" i="161"/>
  <c r="G2909" i="161"/>
  <c r="G2910" i="161"/>
  <c r="G2911" i="161"/>
  <c r="G2912" i="161"/>
  <c r="G2913" i="161"/>
  <c r="G2914" i="161"/>
  <c r="G2915" i="161"/>
  <c r="G2916" i="161"/>
  <c r="G2917" i="161"/>
  <c r="G2918" i="161"/>
  <c r="G2919" i="161"/>
  <c r="G2920" i="161"/>
  <c r="G2921" i="161"/>
  <c r="G2922" i="161"/>
  <c r="G2923" i="161"/>
  <c r="G2924" i="161"/>
  <c r="G2925" i="161"/>
  <c r="G2926" i="161"/>
  <c r="G2927" i="161"/>
  <c r="G2928" i="161"/>
  <c r="G2929" i="161"/>
  <c r="G2930" i="161"/>
  <c r="G2931" i="161"/>
  <c r="G2932" i="161"/>
  <c r="G2933" i="161"/>
  <c r="G2934" i="161"/>
  <c r="G2935" i="161"/>
  <c r="G2936" i="161"/>
  <c r="G2937" i="161"/>
  <c r="G2938" i="161"/>
  <c r="G2939" i="161"/>
  <c r="G2940" i="161"/>
  <c r="G2941" i="161"/>
  <c r="G2942" i="161"/>
  <c r="G2943" i="161"/>
  <c r="G2944" i="161"/>
  <c r="G2945" i="161"/>
  <c r="G2946" i="161"/>
  <c r="G2947" i="161"/>
  <c r="G2948" i="161"/>
  <c r="G2949" i="161"/>
  <c r="G2950" i="161"/>
  <c r="G2951" i="161"/>
  <c r="G2952" i="161"/>
  <c r="G2953" i="161"/>
  <c r="G2954" i="161"/>
  <c r="G2955" i="161"/>
  <c r="G2956" i="161"/>
  <c r="G2957" i="161"/>
  <c r="G2958" i="161"/>
  <c r="G2959" i="161"/>
  <c r="G2960" i="161"/>
  <c r="G2961" i="161"/>
  <c r="G2962" i="161"/>
  <c r="G2963" i="161"/>
  <c r="G2964" i="161"/>
  <c r="G2965" i="161"/>
  <c r="G2966" i="161"/>
  <c r="G2967" i="161"/>
  <c r="G2968" i="161"/>
  <c r="G2969" i="161"/>
  <c r="G2970" i="161"/>
  <c r="G2971" i="161"/>
  <c r="G2972" i="161"/>
  <c r="G2973" i="161"/>
  <c r="G2974" i="161"/>
  <c r="G2975" i="161"/>
  <c r="G2976" i="161"/>
  <c r="G2977" i="161"/>
  <c r="G2978" i="161"/>
  <c r="G2979" i="161"/>
  <c r="G2980" i="161"/>
  <c r="G2981" i="161"/>
  <c r="G2982" i="161"/>
  <c r="G2983" i="161"/>
  <c r="G2984" i="161"/>
  <c r="G2985" i="161"/>
  <c r="G2986" i="161"/>
  <c r="G2987" i="161"/>
  <c r="G2988" i="161"/>
  <c r="G2989" i="161"/>
  <c r="G2990" i="161"/>
  <c r="G2991" i="161"/>
  <c r="G2992" i="161"/>
  <c r="G2993" i="161"/>
  <c r="G2994" i="161"/>
  <c r="G2995" i="161"/>
  <c r="G2996" i="161"/>
  <c r="G2997" i="161"/>
  <c r="G2998" i="161"/>
  <c r="G2999" i="161"/>
  <c r="G3000" i="161"/>
  <c r="G3001" i="161"/>
  <c r="G3002" i="161"/>
  <c r="G3003" i="161"/>
  <c r="G3004" i="161"/>
  <c r="G3005" i="161"/>
  <c r="G3006" i="161"/>
  <c r="G3007" i="161"/>
  <c r="G3008" i="161"/>
  <c r="G3009" i="161"/>
  <c r="G3010" i="161"/>
  <c r="G3011" i="161"/>
  <c r="G3012" i="161"/>
  <c r="G3013" i="161"/>
  <c r="G3014" i="161"/>
  <c r="G3015" i="161"/>
  <c r="G3016" i="161"/>
  <c r="G3017" i="161"/>
  <c r="G3018" i="161"/>
  <c r="G3019" i="161"/>
  <c r="G3020" i="161"/>
  <c r="G3021" i="161"/>
  <c r="G3022" i="161"/>
  <c r="G3023" i="161"/>
  <c r="G3024" i="161"/>
  <c r="G3025" i="161"/>
  <c r="G3026" i="161"/>
  <c r="G3027" i="161"/>
  <c r="G3028" i="161"/>
  <c r="G3029" i="161"/>
  <c r="G3030" i="161"/>
  <c r="G3031" i="161"/>
  <c r="G3032" i="161"/>
  <c r="G3033" i="161"/>
  <c r="G3034" i="161"/>
  <c r="G3035" i="161"/>
  <c r="G3036" i="161"/>
  <c r="G3037" i="161"/>
  <c r="G3038" i="161"/>
  <c r="G3039" i="161"/>
  <c r="G3040" i="161"/>
  <c r="G3041" i="161"/>
  <c r="G3042" i="161"/>
  <c r="G3043" i="161"/>
  <c r="G3044" i="161"/>
  <c r="G3045" i="161"/>
  <c r="G3046" i="161"/>
  <c r="G3047" i="161"/>
  <c r="G3048" i="161"/>
  <c r="G3049" i="161"/>
  <c r="G3050" i="161"/>
  <c r="G3051" i="161"/>
  <c r="G3052" i="161"/>
  <c r="G3053" i="161"/>
  <c r="G3054" i="161"/>
  <c r="G3055" i="161"/>
  <c r="G3056" i="161"/>
  <c r="G3057" i="161"/>
  <c r="G3058" i="161"/>
  <c r="G3059" i="161"/>
  <c r="G3060" i="161"/>
  <c r="G3061" i="161"/>
  <c r="G3062" i="161"/>
  <c r="G3063" i="161"/>
  <c r="G3064" i="161"/>
  <c r="G3065" i="161"/>
  <c r="G3066" i="161"/>
  <c r="G3067" i="161"/>
  <c r="G3068" i="161"/>
  <c r="G3069" i="161"/>
  <c r="G3070" i="161"/>
  <c r="G3071" i="161"/>
  <c r="G3072" i="161"/>
  <c r="G3073" i="161"/>
  <c r="G3074" i="161"/>
  <c r="G3075" i="161"/>
  <c r="G3076" i="161"/>
  <c r="G3077" i="161"/>
  <c r="G3078" i="161"/>
  <c r="G3079" i="161"/>
  <c r="G3080" i="161"/>
  <c r="G3081" i="161"/>
  <c r="G3082" i="161"/>
  <c r="G3083" i="161"/>
  <c r="G3084" i="161"/>
  <c r="G3085" i="161"/>
  <c r="G3086" i="161"/>
  <c r="G3087" i="161"/>
  <c r="G3088" i="161"/>
  <c r="G3089" i="161"/>
  <c r="G3090" i="161"/>
  <c r="G3091" i="161"/>
  <c r="G3092" i="161"/>
  <c r="G3093" i="161"/>
  <c r="G3094" i="161"/>
  <c r="G3095" i="161"/>
  <c r="G3096" i="161"/>
  <c r="G3097" i="161"/>
  <c r="G3098" i="161"/>
  <c r="G3099" i="161"/>
  <c r="G3100" i="161"/>
  <c r="G3101" i="161"/>
  <c r="G3102" i="161"/>
  <c r="G3103" i="161"/>
  <c r="G3104" i="161"/>
  <c r="G3105" i="161"/>
  <c r="G3106" i="161"/>
  <c r="G3107" i="161"/>
  <c r="G3108" i="161"/>
  <c r="G3109" i="161"/>
  <c r="G3110" i="161"/>
  <c r="G3111" i="161"/>
  <c r="G3112" i="161"/>
  <c r="G3113" i="161"/>
  <c r="G3114" i="161"/>
  <c r="G3115" i="161"/>
  <c r="G3116" i="161"/>
  <c r="G3117" i="161"/>
  <c r="G3118" i="161"/>
  <c r="G3119" i="161"/>
  <c r="G3120" i="161"/>
  <c r="G3121" i="161"/>
  <c r="G3122" i="161"/>
  <c r="G3123" i="161"/>
  <c r="G3124" i="161"/>
  <c r="G3125" i="161"/>
  <c r="G3126" i="161"/>
  <c r="G3127" i="161"/>
  <c r="G3128" i="161"/>
  <c r="G3129" i="161"/>
  <c r="G3130" i="161"/>
  <c r="G3131" i="161"/>
  <c r="G3132" i="161"/>
  <c r="G3133" i="161"/>
  <c r="G3134" i="161"/>
  <c r="G3135" i="161"/>
  <c r="G3136" i="161"/>
  <c r="G3137" i="161"/>
  <c r="G3138" i="161"/>
  <c r="G3139" i="161"/>
  <c r="G3140" i="161"/>
  <c r="G3141" i="161"/>
  <c r="G3142" i="161"/>
  <c r="G3143" i="161"/>
  <c r="G3144" i="161"/>
  <c r="G3145" i="161"/>
  <c r="G3146" i="161"/>
  <c r="G3147" i="161"/>
  <c r="G3148" i="161"/>
  <c r="G3149" i="161"/>
  <c r="G3150" i="161"/>
  <c r="G3151" i="161"/>
  <c r="G3152" i="161"/>
  <c r="G3153" i="161"/>
  <c r="G3154" i="161"/>
  <c r="G3155" i="161"/>
  <c r="G3156" i="161"/>
  <c r="G3157" i="161"/>
  <c r="G3158" i="161"/>
  <c r="G3159" i="161"/>
  <c r="G3160" i="161"/>
  <c r="G3161" i="161"/>
  <c r="G3162" i="161"/>
  <c r="G3163" i="161"/>
  <c r="G3164" i="161"/>
  <c r="G3165" i="161"/>
  <c r="G3166" i="161"/>
  <c r="G3167" i="161"/>
  <c r="G3168" i="161"/>
  <c r="G3169" i="161"/>
  <c r="G3170" i="161"/>
  <c r="G3171" i="161"/>
  <c r="G3172" i="161"/>
  <c r="G3173" i="161"/>
  <c r="G3174" i="161"/>
  <c r="G3175" i="161"/>
  <c r="G3176" i="161"/>
  <c r="G3177" i="161"/>
  <c r="G3178" i="161"/>
  <c r="G3179" i="161"/>
  <c r="G3180" i="161"/>
  <c r="G3181" i="161"/>
  <c r="G3182" i="161"/>
  <c r="G3183" i="161"/>
  <c r="G3184" i="161"/>
  <c r="G3185" i="161"/>
  <c r="G3186" i="161"/>
  <c r="G3187" i="161"/>
  <c r="G3188" i="161"/>
  <c r="G3189" i="161"/>
  <c r="G3190" i="161"/>
  <c r="G3191" i="161"/>
  <c r="G3192" i="161"/>
  <c r="G3193" i="161"/>
  <c r="G3194" i="161"/>
  <c r="G3195" i="161"/>
  <c r="G3196" i="161"/>
  <c r="G3197" i="161"/>
  <c r="G3198" i="161"/>
  <c r="G3199" i="161"/>
  <c r="G3200" i="161"/>
  <c r="G3201" i="161"/>
  <c r="G3202" i="161"/>
  <c r="G3203" i="161"/>
  <c r="G3204" i="161"/>
  <c r="G3205" i="161"/>
  <c r="G3206" i="161"/>
  <c r="G3207" i="161"/>
  <c r="G3208" i="161"/>
  <c r="G3209" i="161"/>
  <c r="G3210" i="161"/>
  <c r="G3211" i="161"/>
  <c r="G3212" i="161"/>
  <c r="G3213" i="161"/>
  <c r="G3214" i="161"/>
  <c r="G3215" i="161"/>
  <c r="G3216" i="161"/>
  <c r="G3217" i="161"/>
  <c r="G3218" i="161"/>
  <c r="G3219" i="161"/>
  <c r="G3220" i="161"/>
  <c r="G3221" i="161"/>
  <c r="G3222" i="161"/>
  <c r="G3223" i="161"/>
  <c r="G3224" i="161"/>
  <c r="G3225" i="161"/>
  <c r="G3226" i="161"/>
  <c r="G3227" i="161"/>
  <c r="G3228" i="161"/>
  <c r="G3229" i="161"/>
  <c r="G3230" i="161"/>
  <c r="G3231" i="161"/>
  <c r="G3232" i="161"/>
  <c r="G3233" i="161"/>
  <c r="G3234" i="161"/>
  <c r="G3235" i="161"/>
  <c r="G3236" i="161"/>
  <c r="G3237" i="161"/>
  <c r="G3238" i="161"/>
  <c r="G3239" i="161"/>
  <c r="G3240" i="161"/>
  <c r="G3241" i="161"/>
  <c r="G3242" i="161"/>
  <c r="G3243" i="161"/>
  <c r="G3244" i="161"/>
  <c r="G3245" i="161"/>
  <c r="G3246" i="161"/>
  <c r="G3247" i="161"/>
  <c r="G3248" i="161"/>
  <c r="G3249" i="161"/>
  <c r="G3250" i="161"/>
  <c r="G3251" i="161"/>
  <c r="G3252" i="161"/>
  <c r="G3253" i="161"/>
  <c r="G3254" i="161"/>
  <c r="G3255" i="161"/>
  <c r="G3256" i="161"/>
  <c r="G3257" i="161"/>
  <c r="G3258" i="161"/>
  <c r="G3259" i="161"/>
  <c r="G3260" i="161"/>
  <c r="G3261" i="161"/>
  <c r="G3262" i="161"/>
  <c r="G3263" i="161"/>
  <c r="G3264" i="161"/>
  <c r="G3265" i="161"/>
  <c r="G3266" i="161"/>
  <c r="G3267" i="161"/>
  <c r="G3268" i="161"/>
  <c r="G3269" i="161"/>
  <c r="G3270" i="161"/>
  <c r="G3271" i="161"/>
  <c r="G3272" i="161"/>
  <c r="G3273" i="161"/>
  <c r="G3274" i="161"/>
  <c r="G3275" i="161"/>
  <c r="G3276" i="161"/>
  <c r="G3277" i="161"/>
  <c r="G3278" i="161"/>
  <c r="G3279" i="161"/>
  <c r="G3280" i="161"/>
  <c r="G3281" i="161"/>
  <c r="G3282" i="161"/>
  <c r="G3283" i="161"/>
  <c r="G3284" i="161"/>
  <c r="G3285" i="161"/>
  <c r="G3286" i="161"/>
  <c r="G3287" i="161"/>
  <c r="G3288" i="161"/>
  <c r="G3289" i="161"/>
  <c r="G3290" i="161"/>
  <c r="G3291" i="161"/>
  <c r="G3292" i="161"/>
  <c r="G3293" i="161"/>
  <c r="G3294" i="161"/>
  <c r="G3295" i="161"/>
  <c r="G3296" i="161"/>
  <c r="G3297" i="161"/>
  <c r="G3298" i="161"/>
  <c r="G3299" i="161"/>
  <c r="G3300" i="161"/>
  <c r="G3301" i="161"/>
  <c r="G3302" i="161"/>
  <c r="G3303" i="161"/>
  <c r="G3304" i="161"/>
  <c r="G3305" i="161"/>
  <c r="G3306" i="161"/>
  <c r="G3307" i="161"/>
  <c r="G3308" i="161"/>
  <c r="G3309" i="161"/>
  <c r="G3310" i="161"/>
  <c r="G3311" i="161"/>
  <c r="G3312" i="161"/>
  <c r="G3313" i="161"/>
  <c r="G3314" i="161"/>
  <c r="G3315" i="161"/>
  <c r="G3316" i="161"/>
  <c r="G3317" i="161"/>
  <c r="G3318" i="161"/>
  <c r="G3319" i="161"/>
  <c r="G3320" i="161"/>
  <c r="G3321" i="161"/>
  <c r="G3322" i="161"/>
  <c r="G3323" i="161"/>
  <c r="G3324" i="161"/>
  <c r="G3325" i="161"/>
  <c r="G3326" i="161"/>
  <c r="G3327" i="161"/>
  <c r="G3328" i="161"/>
  <c r="G3329" i="161"/>
  <c r="G3330" i="161"/>
  <c r="G3331" i="161"/>
  <c r="G3332" i="161"/>
  <c r="G3333" i="161"/>
  <c r="G3334" i="161"/>
  <c r="G3335" i="161"/>
  <c r="G3336" i="161"/>
  <c r="G3337" i="161"/>
  <c r="G3338" i="161"/>
  <c r="G3339" i="161"/>
  <c r="G3340" i="161"/>
  <c r="G3341" i="161"/>
  <c r="G3342" i="161"/>
  <c r="G3343" i="161"/>
  <c r="G3344" i="161"/>
  <c r="G3345" i="161"/>
  <c r="G3346" i="161"/>
  <c r="G3347" i="161"/>
  <c r="G3348" i="161"/>
  <c r="G3349" i="161"/>
  <c r="G3350" i="161"/>
  <c r="G3351" i="161"/>
  <c r="G3352" i="161"/>
  <c r="G3353" i="161"/>
  <c r="G3354" i="161"/>
  <c r="G3355" i="161"/>
  <c r="G3356" i="161"/>
  <c r="G3357" i="161"/>
  <c r="G3358" i="161"/>
  <c r="G3359" i="161"/>
  <c r="G3360" i="161"/>
  <c r="G3361" i="161"/>
  <c r="G3362" i="161"/>
  <c r="G3363" i="161"/>
  <c r="G3364" i="161"/>
  <c r="G3365" i="161"/>
  <c r="G3366" i="161"/>
  <c r="G3367" i="161"/>
  <c r="G3368" i="161"/>
  <c r="G3369" i="161"/>
  <c r="G3370" i="161"/>
  <c r="G3371" i="161"/>
  <c r="G3372" i="161"/>
  <c r="G3373" i="161"/>
  <c r="G3374" i="161"/>
  <c r="G3375" i="161"/>
  <c r="G3376" i="161"/>
  <c r="G3377" i="161"/>
  <c r="G3378" i="161"/>
  <c r="G3379" i="161"/>
  <c r="G3380" i="161"/>
  <c r="G3381" i="161"/>
  <c r="G3382" i="161"/>
  <c r="G3383" i="161"/>
  <c r="G3384" i="161"/>
  <c r="G3385" i="161"/>
  <c r="G3386" i="161"/>
  <c r="G3387" i="161"/>
  <c r="G3388" i="161"/>
  <c r="G3389" i="161"/>
  <c r="G3390" i="161"/>
  <c r="G3391" i="161"/>
  <c r="G3392" i="161"/>
  <c r="G3393" i="161"/>
  <c r="G3394" i="161"/>
  <c r="G3395" i="161"/>
  <c r="G3396" i="161"/>
  <c r="G3397" i="161"/>
  <c r="G3398" i="161"/>
  <c r="G3399" i="161"/>
  <c r="G3400" i="161"/>
  <c r="G3401" i="161"/>
  <c r="G3402" i="161"/>
  <c r="G3403" i="161"/>
  <c r="G3404" i="161"/>
  <c r="G3405" i="161"/>
  <c r="G3406" i="161"/>
  <c r="G3407" i="161"/>
  <c r="G3408" i="161"/>
  <c r="G3409" i="161"/>
  <c r="G3410" i="161"/>
  <c r="G3411" i="161"/>
  <c r="G3412" i="161"/>
  <c r="G3413" i="161"/>
  <c r="G3414" i="161"/>
  <c r="G3415" i="161"/>
  <c r="G3416" i="161"/>
  <c r="G3417" i="161"/>
  <c r="G3418" i="161"/>
  <c r="G3419" i="161"/>
  <c r="G3420" i="161"/>
  <c r="G3421" i="161"/>
  <c r="G3422" i="161"/>
  <c r="G3423" i="161"/>
  <c r="G3424" i="161"/>
  <c r="G3425" i="161"/>
  <c r="G3426" i="161"/>
  <c r="G3427" i="161"/>
  <c r="G3428" i="161"/>
  <c r="G3429" i="161"/>
  <c r="G3430" i="161"/>
  <c r="G3431" i="161"/>
  <c r="G3432" i="161"/>
  <c r="G3433" i="161"/>
  <c r="G3434" i="161"/>
  <c r="G3435" i="161"/>
  <c r="G3436" i="161"/>
  <c r="G3437" i="161"/>
  <c r="G3438" i="161"/>
  <c r="G3439" i="161"/>
  <c r="G3440" i="161"/>
  <c r="G3441" i="161"/>
  <c r="G3442" i="161"/>
  <c r="G3443" i="161"/>
  <c r="G3444" i="161"/>
  <c r="G3445" i="161"/>
  <c r="G3446" i="161"/>
  <c r="G3447" i="161"/>
  <c r="G3448" i="161"/>
  <c r="G3449" i="161"/>
  <c r="G3450" i="161"/>
  <c r="G3451" i="161"/>
  <c r="G3452" i="161"/>
  <c r="G3453" i="161"/>
  <c r="G3454" i="161"/>
  <c r="G3455" i="161"/>
  <c r="G3456" i="161"/>
  <c r="G3457" i="161"/>
  <c r="G3458" i="161"/>
  <c r="G3459" i="161"/>
  <c r="G3460" i="161"/>
  <c r="G3461" i="161"/>
  <c r="G3462" i="161"/>
  <c r="G3463" i="161"/>
  <c r="G3464" i="161"/>
  <c r="G3465" i="161"/>
  <c r="G3466" i="161"/>
  <c r="G3467" i="161"/>
  <c r="G3468" i="161"/>
  <c r="G3469" i="161"/>
  <c r="G3470" i="161"/>
  <c r="G3471" i="161"/>
  <c r="G3472" i="161"/>
  <c r="G3473" i="161"/>
  <c r="G3474" i="161"/>
  <c r="G3475" i="161"/>
  <c r="G3476" i="161"/>
  <c r="G3477" i="161"/>
  <c r="G3478" i="161"/>
  <c r="G3479" i="161"/>
  <c r="G3480" i="161"/>
  <c r="G3481" i="161"/>
  <c r="G3482" i="161"/>
  <c r="G3483" i="161"/>
  <c r="G3484" i="161"/>
  <c r="G3485" i="161"/>
  <c r="G3486" i="161"/>
  <c r="G3487" i="161"/>
  <c r="G3488" i="161"/>
  <c r="G3489" i="161"/>
  <c r="G3490" i="161"/>
  <c r="G3491" i="161"/>
  <c r="G3492" i="161"/>
  <c r="G3493" i="161"/>
  <c r="G3494" i="161"/>
  <c r="G3495" i="161"/>
  <c r="G3496" i="161"/>
  <c r="G3497" i="161"/>
  <c r="G3498" i="161"/>
  <c r="G3499" i="161"/>
  <c r="G3500" i="161"/>
  <c r="G3501" i="161"/>
  <c r="G3502" i="161"/>
  <c r="G3503" i="161"/>
  <c r="G3504" i="161"/>
  <c r="G3505" i="161"/>
  <c r="G3506" i="161"/>
  <c r="G3507" i="161"/>
  <c r="G3508" i="161"/>
  <c r="G3509" i="161"/>
  <c r="G3510" i="161"/>
  <c r="G3511" i="161"/>
  <c r="G3512" i="161"/>
  <c r="G3513" i="161"/>
  <c r="G3514" i="161"/>
  <c r="G3515" i="161"/>
  <c r="G3516" i="161"/>
  <c r="G3517" i="161"/>
  <c r="G3518" i="161"/>
  <c r="G3519" i="161"/>
  <c r="G3520" i="161"/>
  <c r="G3521" i="161"/>
  <c r="G3522" i="161"/>
  <c r="G3523" i="161"/>
  <c r="G3524" i="161"/>
  <c r="G3525" i="161"/>
  <c r="G3526" i="161"/>
  <c r="G3527" i="161"/>
  <c r="G3528" i="161"/>
  <c r="G3529" i="161"/>
  <c r="G3530" i="161"/>
  <c r="G3531" i="161"/>
  <c r="G3532" i="161"/>
  <c r="G3533" i="161"/>
  <c r="G3534" i="161"/>
  <c r="G3535" i="161"/>
  <c r="G3536" i="161"/>
  <c r="G3537" i="161"/>
  <c r="G3538" i="161"/>
  <c r="G3539" i="161"/>
  <c r="G3540" i="161"/>
  <c r="G3541" i="161"/>
  <c r="G3542" i="161"/>
  <c r="G3543" i="161"/>
  <c r="G3544" i="161"/>
  <c r="G3545" i="161"/>
  <c r="G3546" i="161"/>
  <c r="G3547" i="161"/>
  <c r="G3548" i="161"/>
  <c r="G3549" i="161"/>
  <c r="G3550" i="161"/>
  <c r="G3551" i="161"/>
  <c r="G3552" i="161"/>
  <c r="G3553" i="161"/>
  <c r="G3554" i="161"/>
  <c r="G3555" i="161"/>
  <c r="G3556" i="161"/>
  <c r="G3557" i="161"/>
  <c r="G3558" i="161"/>
  <c r="G3559" i="161"/>
  <c r="G3560" i="161"/>
  <c r="G3561" i="161"/>
  <c r="G3562" i="161"/>
  <c r="G3563" i="161"/>
  <c r="G3564" i="161"/>
  <c r="G3565" i="161"/>
  <c r="G3566" i="161"/>
  <c r="G3567" i="161"/>
  <c r="G3568" i="161"/>
  <c r="G3569" i="161"/>
  <c r="G3570" i="161"/>
  <c r="G3571" i="161"/>
  <c r="G3572" i="161"/>
  <c r="G3573" i="161"/>
  <c r="G3574" i="161"/>
  <c r="G3575" i="161"/>
  <c r="G3576" i="161"/>
  <c r="G3577" i="161"/>
  <c r="G3578" i="161"/>
  <c r="G3579" i="161"/>
  <c r="G3580" i="161"/>
  <c r="G3581" i="161"/>
  <c r="G3582" i="161"/>
  <c r="G3583" i="161"/>
  <c r="G3584" i="161"/>
  <c r="G3585" i="161"/>
  <c r="G3586" i="161"/>
  <c r="G3587" i="161"/>
  <c r="G3588" i="161"/>
  <c r="G3589" i="161"/>
  <c r="G3590" i="161"/>
  <c r="G3591" i="161"/>
  <c r="G3592" i="161"/>
  <c r="G3593" i="161"/>
  <c r="G3594" i="161"/>
  <c r="G3595" i="161"/>
  <c r="G3596" i="161"/>
  <c r="G3597" i="161"/>
  <c r="G3598" i="161"/>
  <c r="G3599" i="161"/>
  <c r="G3600" i="161"/>
  <c r="G3601" i="161"/>
  <c r="G3602" i="161"/>
  <c r="G3603" i="161"/>
  <c r="G3604" i="161"/>
  <c r="G3605" i="161"/>
  <c r="G3606" i="161"/>
  <c r="G3607" i="161"/>
  <c r="G3608" i="161"/>
  <c r="G3609" i="161"/>
  <c r="G3610" i="161"/>
  <c r="G3611" i="161"/>
  <c r="G3612" i="161"/>
  <c r="G3613" i="161"/>
  <c r="G3614" i="161"/>
  <c r="G3615" i="161"/>
  <c r="G3616" i="161"/>
  <c r="G3617" i="161"/>
  <c r="G3618" i="161"/>
  <c r="G3619" i="161"/>
  <c r="G3620" i="161"/>
  <c r="G3621" i="161"/>
  <c r="G3622" i="161"/>
  <c r="G3623" i="161"/>
  <c r="G3624" i="161"/>
  <c r="G3625" i="161"/>
  <c r="G3626" i="161"/>
  <c r="G3627" i="161"/>
  <c r="G3628" i="161"/>
  <c r="G3629" i="161"/>
  <c r="G3630" i="161"/>
  <c r="G3631" i="161"/>
  <c r="G3632" i="161"/>
  <c r="G3633" i="161"/>
  <c r="G3634" i="161"/>
  <c r="G3635" i="161"/>
  <c r="G3636" i="161"/>
  <c r="G3637" i="161"/>
  <c r="G3638" i="161"/>
  <c r="G3639" i="161"/>
  <c r="G3640" i="161"/>
  <c r="G3641" i="161"/>
  <c r="G3642" i="161"/>
  <c r="G3643" i="161"/>
  <c r="G3644" i="161"/>
  <c r="G3645" i="161"/>
  <c r="G3646" i="161"/>
  <c r="G3647" i="161"/>
  <c r="G3648" i="161"/>
  <c r="G3649" i="161"/>
  <c r="G3650" i="161"/>
  <c r="G3651" i="161"/>
  <c r="G3652" i="161"/>
  <c r="G3653" i="161"/>
  <c r="G3654" i="161"/>
  <c r="G3655" i="161"/>
  <c r="G3656" i="161"/>
  <c r="G3657" i="161"/>
  <c r="G3658" i="161"/>
  <c r="G3659" i="161"/>
  <c r="G3660" i="161"/>
  <c r="G3661" i="161"/>
  <c r="G3662" i="161"/>
  <c r="G3663" i="161"/>
  <c r="G3664" i="161"/>
  <c r="G3665" i="161"/>
  <c r="G3666" i="161"/>
  <c r="G3667" i="161"/>
  <c r="G3668" i="161"/>
  <c r="G3669" i="161"/>
  <c r="G3670" i="161"/>
  <c r="G3671" i="161"/>
  <c r="G3672" i="161"/>
  <c r="G3673" i="161"/>
  <c r="G3674" i="161"/>
  <c r="G3675" i="161"/>
  <c r="G3676" i="161"/>
  <c r="G3677" i="161"/>
  <c r="G3678" i="161"/>
  <c r="G3679" i="161"/>
  <c r="G3680" i="161"/>
  <c r="G3681" i="161"/>
  <c r="G3682" i="161"/>
  <c r="G3683" i="161"/>
  <c r="G3684" i="161"/>
  <c r="G3685" i="161"/>
  <c r="G3686" i="161"/>
  <c r="G3687" i="161"/>
  <c r="G3688" i="161"/>
  <c r="G3689" i="161"/>
  <c r="G3690" i="161"/>
  <c r="G3691" i="161"/>
  <c r="G3692" i="161"/>
  <c r="G3693" i="161"/>
  <c r="G3694" i="161"/>
  <c r="G3695" i="161"/>
  <c r="G3696" i="161"/>
  <c r="G3697" i="161"/>
  <c r="G3698" i="161"/>
  <c r="G3699" i="161"/>
  <c r="G3700" i="161"/>
  <c r="G3701" i="161"/>
  <c r="G3702" i="161"/>
  <c r="G3703" i="161"/>
  <c r="G3704" i="161"/>
  <c r="G3705" i="161"/>
  <c r="G3706" i="161"/>
  <c r="G3707" i="161"/>
  <c r="G3708" i="161"/>
  <c r="G3709" i="161"/>
  <c r="G3710" i="161"/>
  <c r="G3711" i="161"/>
  <c r="G3712" i="161"/>
  <c r="G3713" i="161"/>
  <c r="G3714" i="161"/>
  <c r="G3715" i="161"/>
  <c r="G3716" i="161"/>
  <c r="G3717" i="161"/>
  <c r="G3718" i="161"/>
  <c r="G3719" i="161"/>
  <c r="G3720" i="161"/>
  <c r="G3721" i="161"/>
  <c r="G3722" i="161"/>
  <c r="G3723" i="161"/>
  <c r="G3724" i="161"/>
  <c r="G3725" i="161"/>
  <c r="G3726" i="161"/>
  <c r="G3727" i="161"/>
  <c r="G3728" i="161"/>
  <c r="G3729" i="161"/>
  <c r="G3730" i="161"/>
  <c r="G3731" i="161"/>
  <c r="G3732" i="161"/>
  <c r="G3733" i="161"/>
  <c r="G3734" i="161"/>
  <c r="G3735" i="161"/>
  <c r="G3736" i="161"/>
  <c r="G3737" i="161"/>
  <c r="G3738" i="161"/>
  <c r="G3739" i="161"/>
  <c r="G3740" i="161"/>
  <c r="G3741" i="161"/>
  <c r="G3742" i="161"/>
  <c r="G3743" i="161"/>
  <c r="G3744" i="161"/>
  <c r="G3745" i="161"/>
  <c r="G3746" i="161"/>
  <c r="G3747" i="161"/>
  <c r="G3748" i="161"/>
  <c r="G3749" i="161"/>
  <c r="G3750" i="161"/>
  <c r="G3751" i="161"/>
  <c r="G3752" i="161"/>
  <c r="G3753" i="161"/>
  <c r="G3754" i="161"/>
  <c r="G3755" i="161"/>
  <c r="G3756" i="161"/>
  <c r="G3757" i="161"/>
  <c r="G3758" i="161"/>
  <c r="G3759" i="161"/>
  <c r="G3760" i="161"/>
  <c r="G3761" i="161"/>
  <c r="G3762" i="161"/>
  <c r="G3763" i="161"/>
  <c r="G3764" i="161"/>
  <c r="G3765" i="161"/>
  <c r="G3766" i="161"/>
  <c r="G3767" i="161"/>
  <c r="G3768" i="161"/>
  <c r="G3769" i="161"/>
  <c r="G3770" i="161"/>
  <c r="G3771" i="161"/>
  <c r="G3772" i="161"/>
  <c r="G3773" i="161"/>
  <c r="G3774" i="161"/>
  <c r="G3775" i="161"/>
  <c r="G3776" i="161"/>
  <c r="G3777" i="161"/>
  <c r="G3778" i="161"/>
  <c r="G3779" i="161"/>
  <c r="G3780" i="161"/>
  <c r="G3781" i="161"/>
  <c r="G3782" i="161"/>
  <c r="G3783" i="161"/>
  <c r="G3784" i="161"/>
  <c r="G3785" i="161"/>
  <c r="G3786" i="161"/>
  <c r="G3787" i="161"/>
  <c r="G3788" i="161"/>
  <c r="G3789" i="161"/>
  <c r="G3790" i="161"/>
  <c r="G3791" i="161"/>
  <c r="G3792" i="161"/>
  <c r="G3793" i="161"/>
  <c r="G3794" i="161"/>
  <c r="G3795" i="161"/>
  <c r="G3796" i="161"/>
  <c r="G3797" i="161"/>
  <c r="G3798" i="161"/>
  <c r="G3799" i="161"/>
  <c r="G3800" i="161"/>
  <c r="G3801" i="161"/>
  <c r="G3802" i="161"/>
  <c r="G3803" i="161"/>
  <c r="G3804" i="161"/>
  <c r="G3805" i="161"/>
  <c r="G3806" i="161"/>
  <c r="G3807" i="161"/>
  <c r="G3808" i="161"/>
  <c r="G3809" i="161"/>
  <c r="G3810" i="161"/>
  <c r="G3811" i="161"/>
  <c r="G3812" i="161"/>
  <c r="G3813" i="161"/>
  <c r="G3814" i="161"/>
  <c r="G3815" i="161"/>
  <c r="G3816" i="161"/>
  <c r="G3817" i="161"/>
  <c r="G3818" i="161"/>
  <c r="G3819" i="161"/>
  <c r="G3820" i="161"/>
  <c r="G3821" i="161"/>
  <c r="G3822" i="161"/>
  <c r="G3823" i="161"/>
  <c r="G3824" i="161"/>
  <c r="G3825" i="161"/>
  <c r="G3826" i="161"/>
  <c r="G3827" i="161"/>
  <c r="G3828" i="161"/>
  <c r="G3829" i="161"/>
  <c r="G3830" i="161"/>
  <c r="G3831" i="161"/>
  <c r="G3832" i="161"/>
  <c r="G3833" i="161"/>
  <c r="G3834" i="161"/>
  <c r="G3835" i="161"/>
  <c r="G3836" i="161"/>
  <c r="G3837" i="161"/>
  <c r="G3838" i="161"/>
  <c r="G3839" i="161"/>
  <c r="G3840" i="161"/>
  <c r="G3841" i="161"/>
  <c r="G3842" i="161"/>
  <c r="G3843" i="161"/>
  <c r="G3844" i="161"/>
  <c r="G3845" i="161"/>
  <c r="G3846" i="161"/>
  <c r="G3847" i="161"/>
  <c r="G3848" i="161"/>
  <c r="G3849" i="161"/>
  <c r="G3850" i="161"/>
  <c r="G3851" i="161"/>
  <c r="G3852" i="161"/>
  <c r="G3853" i="161"/>
  <c r="G3854" i="161"/>
  <c r="G3855" i="161"/>
  <c r="G3856" i="161"/>
  <c r="G3857" i="161"/>
  <c r="G3858" i="161"/>
  <c r="G3859" i="161"/>
  <c r="G3860" i="161"/>
  <c r="G3861" i="161"/>
  <c r="G3862" i="161"/>
  <c r="G3863" i="161"/>
  <c r="G3864" i="161"/>
  <c r="G3865" i="161"/>
  <c r="G3866" i="161"/>
  <c r="G3867" i="161"/>
  <c r="G3868" i="161"/>
  <c r="G3869" i="161"/>
  <c r="G3870" i="161"/>
  <c r="G3871" i="161"/>
  <c r="G3872" i="161"/>
  <c r="G3873" i="161"/>
  <c r="G3874" i="161"/>
  <c r="G3875" i="161"/>
  <c r="G3876" i="161"/>
  <c r="G3877" i="161"/>
  <c r="G3878" i="161"/>
  <c r="G3879" i="161"/>
  <c r="G3880" i="161"/>
  <c r="G3881" i="161"/>
  <c r="G3882" i="161"/>
  <c r="G3883" i="161"/>
  <c r="G3884" i="161"/>
  <c r="G3885" i="161"/>
  <c r="G3886" i="161"/>
  <c r="G3887" i="161"/>
  <c r="G3888" i="161"/>
  <c r="G3889" i="161"/>
  <c r="G3890" i="161"/>
  <c r="G3891" i="161"/>
  <c r="G3892" i="161"/>
  <c r="G3893" i="161"/>
  <c r="G3894" i="161"/>
  <c r="G3895" i="161"/>
  <c r="G3896" i="161"/>
  <c r="G3897" i="161"/>
  <c r="G3898" i="161"/>
  <c r="G3899" i="161"/>
  <c r="G3900" i="161"/>
  <c r="G3901" i="161"/>
  <c r="G3902" i="161"/>
  <c r="G3903" i="161"/>
  <c r="G3904" i="161"/>
  <c r="G3905" i="161"/>
  <c r="G3906" i="161"/>
  <c r="G3907" i="161"/>
  <c r="G3908" i="161"/>
  <c r="G3909" i="161"/>
  <c r="G3910" i="161"/>
  <c r="G3911" i="161"/>
  <c r="G3912" i="161"/>
  <c r="G3913" i="161"/>
  <c r="G3914" i="161"/>
  <c r="G3915" i="161"/>
  <c r="G3916" i="161"/>
  <c r="G3917" i="161"/>
  <c r="G3918" i="161"/>
  <c r="G3919" i="161"/>
  <c r="G3920" i="161"/>
  <c r="G3921" i="161"/>
  <c r="G3922" i="161"/>
  <c r="G3923" i="161"/>
  <c r="G3924" i="161"/>
  <c r="G3925" i="161"/>
  <c r="G3926" i="161"/>
  <c r="G3927" i="161"/>
  <c r="G3928" i="161"/>
  <c r="G3929" i="161"/>
  <c r="G3930" i="161"/>
  <c r="G3931" i="161"/>
  <c r="G3932" i="161"/>
  <c r="G3933" i="161"/>
  <c r="G3934" i="161"/>
  <c r="G3935" i="161"/>
  <c r="G3936" i="161"/>
  <c r="G3937" i="161"/>
  <c r="G3938" i="161"/>
  <c r="G3939" i="161"/>
  <c r="G3940" i="161"/>
  <c r="G3941" i="161"/>
  <c r="G3942" i="161"/>
  <c r="G3943" i="161"/>
  <c r="G3944" i="161"/>
  <c r="G3945" i="161"/>
  <c r="G3946" i="161"/>
  <c r="G3947" i="161"/>
  <c r="G3948" i="161"/>
  <c r="G3949" i="161"/>
  <c r="G3950" i="161"/>
  <c r="G3951" i="161"/>
  <c r="G3952" i="161"/>
  <c r="G3953" i="161"/>
  <c r="G3954" i="161"/>
  <c r="G3955" i="161"/>
  <c r="G3956" i="161"/>
  <c r="G3957" i="161"/>
  <c r="G3958" i="161"/>
  <c r="G3959" i="161"/>
  <c r="G3960" i="161"/>
  <c r="G3961" i="161"/>
  <c r="G3962" i="161"/>
  <c r="G3963" i="161"/>
  <c r="G3964" i="161"/>
  <c r="G3965" i="161"/>
  <c r="G3966" i="161"/>
  <c r="G3967" i="161"/>
  <c r="G3968" i="161"/>
  <c r="G3969" i="161"/>
  <c r="G3970" i="161"/>
  <c r="G3971" i="161"/>
  <c r="G3972" i="161"/>
  <c r="G3974" i="161"/>
  <c r="G3975" i="161"/>
  <c r="G3976" i="161"/>
  <c r="G3977" i="161"/>
  <c r="G3979" i="161"/>
  <c r="G3981" i="161"/>
  <c r="G3982" i="161"/>
  <c r="G3983" i="161"/>
  <c r="G3984" i="161"/>
  <c r="G3985" i="161"/>
  <c r="G3986" i="161"/>
  <c r="G3987" i="161"/>
  <c r="G3989" i="161"/>
  <c r="G3990" i="161"/>
  <c r="G3992" i="161"/>
  <c r="G3993" i="161"/>
  <c r="G3994" i="161"/>
  <c r="G3995" i="161"/>
  <c r="G3996" i="161"/>
  <c r="G3997" i="161"/>
  <c r="G3998" i="161"/>
  <c r="G3999" i="161"/>
  <c r="G4000" i="161"/>
  <c r="G4001" i="161"/>
  <c r="G4002" i="161"/>
  <c r="G4003" i="161"/>
  <c r="G4004" i="161"/>
  <c r="G4005" i="161"/>
  <c r="G4006" i="161"/>
  <c r="G4007" i="161"/>
  <c r="G4008" i="161"/>
  <c r="G4009" i="161"/>
  <c r="G4010" i="161"/>
  <c r="G4011" i="161"/>
  <c r="G4012" i="161"/>
  <c r="G4014" i="161"/>
  <c r="G4015" i="161"/>
  <c r="G4016" i="161"/>
  <c r="G4017" i="161"/>
  <c r="G4018" i="161"/>
  <c r="G4020" i="161"/>
  <c r="G4021" i="161"/>
  <c r="G4022" i="161"/>
  <c r="G4023" i="161"/>
  <c r="G4024" i="161"/>
  <c r="G4026" i="161"/>
  <c r="G4027" i="161"/>
  <c r="G4028" i="161"/>
  <c r="G4029" i="161"/>
  <c r="G4030" i="161"/>
  <c r="G4031" i="161"/>
  <c r="G4032" i="161"/>
  <c r="G4033" i="161"/>
  <c r="G4034" i="161"/>
  <c r="G4035" i="161"/>
  <c r="G4036" i="161"/>
  <c r="G4037" i="161"/>
  <c r="G4038" i="161"/>
  <c r="G4039" i="161"/>
  <c r="G4040" i="161"/>
  <c r="G4041" i="161"/>
  <c r="G4042" i="161"/>
  <c r="G4043" i="161"/>
  <c r="G4044" i="161"/>
  <c r="G4045" i="161"/>
  <c r="G4046" i="161"/>
  <c r="G4047" i="161"/>
  <c r="G4048" i="161"/>
  <c r="G4049" i="161"/>
  <c r="G4050" i="161"/>
  <c r="G4051" i="161"/>
  <c r="G4019" i="161"/>
  <c r="G3978" i="161"/>
  <c r="G3991" i="161"/>
  <c r="G4013" i="161"/>
  <c r="G3988" i="161"/>
  <c r="G3980" i="161"/>
  <c r="G4025" i="161"/>
  <c r="G3973" i="161"/>
  <c r="H2366" i="161" l="1"/>
  <c r="AF12408" i="168" l="1"/>
  <c r="AF12409" i="168"/>
  <c r="AF12410" i="168"/>
  <c r="AF12411" i="168"/>
  <c r="AF12412" i="168"/>
  <c r="AF12413" i="168"/>
  <c r="AF12414" i="168"/>
  <c r="AF12415" i="168"/>
  <c r="AF12416" i="168"/>
  <c r="AF12417" i="168"/>
  <c r="AF12418" i="168"/>
  <c r="AF12419" i="168"/>
  <c r="AF12420" i="168"/>
  <c r="AF12421" i="168"/>
  <c r="AF12422" i="168"/>
  <c r="AF12423" i="168"/>
  <c r="AF12424" i="168"/>
  <c r="AF12425" i="168"/>
  <c r="AF12426" i="168"/>
  <c r="AF12427" i="168"/>
  <c r="AF12428" i="168"/>
  <c r="AF12429" i="168"/>
  <c r="AF12430" i="168"/>
  <c r="AF12431" i="168"/>
  <c r="AF12432" i="168"/>
  <c r="AF12433" i="168"/>
  <c r="AF12434" i="168"/>
  <c r="AF12435" i="168"/>
  <c r="AF12436" i="168"/>
  <c r="AF12437" i="168"/>
  <c r="AF12438" i="168"/>
  <c r="AF12439" i="168"/>
  <c r="AF12440" i="168"/>
  <c r="AF12441" i="168"/>
  <c r="AF12442" i="168"/>
  <c r="AF12443" i="168"/>
  <c r="AF12444" i="168"/>
  <c r="AF12445" i="168"/>
  <c r="AF12446" i="168"/>
  <c r="AF12447" i="168"/>
  <c r="AF12448" i="168"/>
  <c r="AF12449" i="168"/>
  <c r="AF12450" i="168"/>
  <c r="AF12451" i="168"/>
  <c r="AF12452" i="168"/>
  <c r="AF12453" i="168"/>
  <c r="AF12454" i="168"/>
  <c r="AF12455" i="168"/>
  <c r="AF12456" i="168"/>
  <c r="AF12457" i="168"/>
  <c r="AF12458" i="168"/>
  <c r="AF12459" i="168"/>
  <c r="AF12460" i="168"/>
  <c r="AF12461" i="168"/>
  <c r="AF12462" i="168"/>
  <c r="AF12463" i="168"/>
  <c r="AF12464" i="168"/>
  <c r="AF12465" i="168"/>
  <c r="AF12466" i="168"/>
  <c r="AF12467" i="168"/>
  <c r="AF12468" i="168"/>
  <c r="AF12469" i="168"/>
  <c r="AF12470" i="168"/>
  <c r="AF12471" i="168"/>
  <c r="AF12472" i="168"/>
  <c r="AF12473" i="168"/>
  <c r="AF12474" i="168"/>
  <c r="AF12475" i="168"/>
  <c r="AF12476" i="168"/>
  <c r="AF12477" i="168"/>
  <c r="AF12478" i="168"/>
  <c r="AF12479" i="168"/>
  <c r="AF12480" i="168"/>
  <c r="AF12481" i="168"/>
  <c r="AF12482" i="168"/>
  <c r="AF12483" i="168"/>
  <c r="AF12484" i="168"/>
  <c r="AF12485" i="168"/>
  <c r="AF12486" i="168"/>
  <c r="AF12487" i="168"/>
  <c r="AF12488" i="168"/>
  <c r="AF12489" i="168"/>
  <c r="AF12490" i="168"/>
  <c r="AF12491" i="168"/>
  <c r="AF12492" i="168"/>
  <c r="AF12493" i="168"/>
  <c r="AF12494" i="168"/>
  <c r="AF12495" i="168"/>
  <c r="AF12496" i="168"/>
  <c r="AF12497" i="168"/>
  <c r="AF12498" i="168"/>
  <c r="AF12499" i="168"/>
  <c r="AF12500" i="168"/>
  <c r="AF12501" i="168"/>
  <c r="AF12502" i="168"/>
  <c r="AF12503" i="168"/>
  <c r="AF12504" i="168"/>
  <c r="AF12505" i="168"/>
  <c r="AF12506" i="168"/>
  <c r="AF12507" i="168"/>
  <c r="AF12508" i="168"/>
  <c r="AF12509" i="168"/>
  <c r="AF12510" i="168"/>
  <c r="AF12511" i="168"/>
  <c r="AF12512" i="168"/>
  <c r="AF12513" i="168"/>
  <c r="AF12514" i="168"/>
  <c r="AF12515" i="168"/>
  <c r="AF12516" i="168"/>
  <c r="AF12517" i="168"/>
  <c r="AF12518" i="168"/>
  <c r="AF12519" i="168"/>
  <c r="AF12520" i="168"/>
  <c r="AF12521" i="168"/>
  <c r="AF12522" i="168"/>
  <c r="AF12523" i="168"/>
  <c r="AF12524" i="168"/>
  <c r="AF12525" i="168"/>
  <c r="AF12526" i="168"/>
  <c r="AF12527" i="168"/>
  <c r="AF12528" i="168"/>
  <c r="AF12529" i="168"/>
  <c r="AF12530" i="168"/>
  <c r="AF12531" i="168"/>
  <c r="AF12532" i="168"/>
  <c r="AF12533" i="168"/>
  <c r="AF12534" i="168"/>
  <c r="AF12535" i="168"/>
  <c r="AF12536" i="168"/>
  <c r="AF12537" i="168"/>
  <c r="AF12538" i="168"/>
  <c r="AF12539" i="168"/>
  <c r="AF12540" i="168"/>
  <c r="AF12541" i="168"/>
  <c r="AF12542" i="168"/>
  <c r="AF12543" i="168"/>
  <c r="AF12544" i="168"/>
  <c r="AF12545" i="168"/>
  <c r="AF12546" i="168"/>
  <c r="AF12547" i="168"/>
  <c r="AF12548" i="168"/>
  <c r="AF12549" i="168"/>
  <c r="AF12550" i="168"/>
  <c r="AF12551" i="168"/>
  <c r="AF12552" i="168"/>
  <c r="AF12553" i="168"/>
  <c r="AF12554" i="168"/>
  <c r="AF12555" i="168"/>
  <c r="AF12556" i="168"/>
  <c r="AF12557" i="168"/>
  <c r="AF12558" i="168"/>
  <c r="AF12559" i="168"/>
  <c r="AF12560" i="168"/>
  <c r="AF12561" i="168"/>
  <c r="AF12562" i="168"/>
  <c r="AF12563" i="168"/>
  <c r="AF12564" i="168"/>
  <c r="AF12565" i="168"/>
  <c r="AF12566" i="168"/>
  <c r="AF12567" i="168"/>
  <c r="AF12568" i="168"/>
  <c r="AF12569" i="168"/>
  <c r="AF12570" i="168"/>
  <c r="AF12571" i="168"/>
  <c r="AF12572" i="168"/>
  <c r="AF12573" i="168"/>
  <c r="AF12574" i="168"/>
  <c r="AF12575" i="168"/>
  <c r="AF12576" i="168"/>
  <c r="AF12577" i="168"/>
  <c r="AF12578" i="168"/>
  <c r="AF12579" i="168"/>
  <c r="AF12580" i="168"/>
  <c r="AF12581" i="168"/>
  <c r="AF12582" i="168"/>
  <c r="AF12583" i="168"/>
  <c r="AF12584" i="168"/>
  <c r="AF12585" i="168"/>
  <c r="AF12586" i="168"/>
  <c r="AF12587" i="168"/>
  <c r="AF12588" i="168"/>
  <c r="AF12589" i="168"/>
  <c r="AF12590" i="168"/>
  <c r="AF12591" i="168"/>
  <c r="AF12592" i="168"/>
  <c r="AF12593" i="168"/>
  <c r="AF12594" i="168"/>
  <c r="AF12595" i="168"/>
  <c r="AF12596" i="168"/>
  <c r="AF12597" i="168"/>
  <c r="AF12598" i="168"/>
  <c r="AF12599" i="168"/>
  <c r="AF12600" i="168"/>
  <c r="AF12601" i="168"/>
  <c r="AF12602" i="168"/>
  <c r="AF12603" i="168"/>
  <c r="AF12604" i="168"/>
  <c r="AF12605" i="168"/>
  <c r="AF12606" i="168"/>
  <c r="AF12607" i="168"/>
  <c r="AF12608" i="168"/>
  <c r="AF12609" i="168"/>
  <c r="AF12610" i="168"/>
  <c r="AF12611" i="168"/>
  <c r="AF12612" i="168"/>
  <c r="AF12613" i="168"/>
  <c r="AF12614" i="168"/>
  <c r="AF12615" i="168"/>
  <c r="AF12616" i="168"/>
  <c r="AF12617" i="168"/>
  <c r="AF12618" i="168"/>
  <c r="AF12619" i="168"/>
  <c r="AF12620" i="168"/>
  <c r="AF12621" i="168"/>
  <c r="AF12622" i="168"/>
  <c r="AF12623" i="168"/>
  <c r="AF12624" i="168"/>
  <c r="AF12625" i="168"/>
  <c r="AF12626" i="168"/>
  <c r="AF12627" i="168"/>
  <c r="AF12628" i="168"/>
  <c r="AF12629" i="168"/>
  <c r="AF12630" i="168"/>
  <c r="AF12631" i="168"/>
  <c r="AF12632" i="168"/>
  <c r="AF12633" i="168"/>
  <c r="AF12634" i="168"/>
  <c r="AF12635" i="168"/>
  <c r="AF12636" i="168"/>
  <c r="AF12637" i="168"/>
  <c r="AF12638" i="168"/>
  <c r="AF12639" i="168"/>
  <c r="AF12640" i="168"/>
  <c r="AF12641" i="168"/>
  <c r="AF12642" i="168"/>
  <c r="AF12643" i="168"/>
  <c r="AF12644" i="168"/>
  <c r="AF12645" i="168"/>
  <c r="AF12646" i="168"/>
  <c r="AF12647" i="168"/>
  <c r="AF12648" i="168"/>
  <c r="AF12649" i="168"/>
  <c r="AF12650" i="168"/>
  <c r="AF12651" i="168"/>
  <c r="AF12652" i="168"/>
  <c r="AF12653" i="168"/>
  <c r="AF12654" i="168"/>
  <c r="AF12655" i="168"/>
  <c r="AF12656" i="168"/>
  <c r="AF12657" i="168"/>
  <c r="AF12658" i="168"/>
  <c r="AF12659" i="168"/>
  <c r="AF12660" i="168"/>
  <c r="AF12661" i="168"/>
  <c r="AF12662" i="168"/>
  <c r="AF12663" i="168"/>
  <c r="AF12664" i="168"/>
  <c r="AF12665" i="168"/>
  <c r="AF12666" i="168"/>
  <c r="AF12667" i="168"/>
  <c r="AF12668" i="168"/>
  <c r="AF12669" i="168"/>
  <c r="AF12670" i="168"/>
  <c r="AF12671" i="168"/>
  <c r="AF12672" i="168"/>
  <c r="AF12673" i="168"/>
  <c r="AF12674" i="168"/>
  <c r="AF12675" i="168"/>
  <c r="AF12676" i="168"/>
  <c r="AF12677" i="168"/>
  <c r="AF12678" i="168"/>
  <c r="AF12679" i="168"/>
  <c r="AF12680" i="168"/>
  <c r="AF12681" i="168"/>
  <c r="AF12682" i="168"/>
  <c r="AF12683" i="168"/>
  <c r="AF12684" i="168"/>
  <c r="AF12685" i="168"/>
  <c r="AF12686" i="168"/>
  <c r="AF12687" i="168"/>
  <c r="AF12688" i="168"/>
  <c r="AF12689" i="168"/>
  <c r="AF12690" i="168"/>
  <c r="AF12691" i="168"/>
  <c r="AF12692" i="168"/>
  <c r="AF12693" i="168"/>
  <c r="AF12694" i="168"/>
  <c r="AF12695" i="168"/>
  <c r="AF12696" i="168"/>
  <c r="AF12697" i="168"/>
  <c r="AF12698" i="168"/>
  <c r="AF12699" i="168"/>
  <c r="AF12700" i="168"/>
  <c r="AF12701" i="168"/>
  <c r="AF12702" i="168"/>
  <c r="AF12703" i="168"/>
  <c r="AF12704" i="168"/>
  <c r="AF12705" i="168"/>
  <c r="AF12706" i="168"/>
  <c r="AF12707" i="168"/>
  <c r="AF12708" i="168"/>
  <c r="AF12709" i="168"/>
  <c r="AF12710" i="168"/>
  <c r="AF12711" i="168"/>
  <c r="AF12712" i="168"/>
  <c r="AF12713" i="168"/>
  <c r="AF12714" i="168"/>
  <c r="AF12715" i="168"/>
  <c r="AF12716" i="168"/>
  <c r="AF12717" i="168"/>
  <c r="AF12718" i="168"/>
  <c r="AF12719" i="168"/>
  <c r="AF12720" i="168"/>
  <c r="AF12721" i="168"/>
  <c r="AF12722" i="168"/>
  <c r="AF12723" i="168"/>
  <c r="AF12724" i="168"/>
  <c r="AF12725" i="168"/>
  <c r="AF12726" i="168"/>
  <c r="AF12727" i="168"/>
  <c r="AF12728" i="168"/>
  <c r="AF12729" i="168"/>
  <c r="AF12730" i="168"/>
  <c r="AF12731" i="168"/>
  <c r="AF12732" i="168"/>
  <c r="AF12733" i="168"/>
  <c r="AF12734" i="168"/>
  <c r="AF12735" i="168"/>
  <c r="AF12736" i="168"/>
  <c r="AF12737" i="168"/>
  <c r="AF12738" i="168"/>
  <c r="AF12739" i="168"/>
  <c r="AF12740" i="168"/>
  <c r="AF12741" i="168"/>
  <c r="AF12742" i="168"/>
  <c r="AF12743" i="168"/>
  <c r="AF12744" i="168"/>
  <c r="AF12745" i="168"/>
  <c r="AF12746" i="168"/>
  <c r="AF12747" i="168"/>
  <c r="AF12748" i="168"/>
  <c r="AF12749" i="168"/>
  <c r="AF12750" i="168"/>
  <c r="AF12751" i="168"/>
  <c r="AF12752" i="168"/>
  <c r="AF12753" i="168"/>
  <c r="AF12754" i="168"/>
  <c r="AF12755" i="168"/>
  <c r="AF12756" i="168"/>
  <c r="AF12757" i="168"/>
  <c r="AF12758" i="168"/>
  <c r="AF12759" i="168"/>
  <c r="AF12760" i="168"/>
  <c r="AF12761" i="168"/>
  <c r="AF12762" i="168"/>
  <c r="AF12763" i="168"/>
  <c r="AF12764" i="168"/>
  <c r="AF12765" i="168"/>
  <c r="AF12766" i="168"/>
  <c r="AF12767" i="168"/>
  <c r="AF12768" i="168"/>
  <c r="AF12769" i="168"/>
  <c r="AF12770" i="168"/>
  <c r="AF12771" i="168"/>
  <c r="AF12772" i="168"/>
  <c r="AF12773" i="168"/>
  <c r="AF12774" i="168"/>
  <c r="AF12775" i="168"/>
  <c r="AF12776" i="168"/>
  <c r="AF12777" i="168"/>
  <c r="AF12778" i="168"/>
  <c r="AF12779" i="168"/>
  <c r="AF12780" i="168"/>
  <c r="AF12781" i="168"/>
  <c r="AF12782" i="168"/>
  <c r="AF12783" i="168"/>
  <c r="AF12784" i="168"/>
  <c r="AF12785" i="168"/>
  <c r="AF12786" i="168"/>
  <c r="AF12787" i="168"/>
  <c r="AF12788" i="168"/>
  <c r="AF12789" i="168"/>
  <c r="AF12790" i="168"/>
  <c r="AF12791" i="168"/>
  <c r="AF12792" i="168"/>
  <c r="AF12793" i="168"/>
  <c r="AF12794" i="168"/>
  <c r="AF12795" i="168"/>
  <c r="AF12796" i="168"/>
  <c r="AF12797" i="168"/>
  <c r="AF12798" i="168"/>
  <c r="AF12799" i="168"/>
  <c r="AF12800" i="168"/>
  <c r="AF12801" i="168"/>
  <c r="AF12802" i="168"/>
  <c r="AF12803" i="168"/>
  <c r="AF12804" i="168"/>
  <c r="AF12805" i="168"/>
  <c r="AF12806" i="168"/>
  <c r="AF12807" i="168"/>
  <c r="AF12808" i="168"/>
  <c r="AF12809" i="168"/>
  <c r="AF12810" i="168"/>
  <c r="AF12811" i="168"/>
  <c r="AF12812" i="168"/>
  <c r="AF12813" i="168"/>
  <c r="AF12814" i="168"/>
  <c r="AF12815" i="168"/>
  <c r="AF12816" i="168"/>
  <c r="AF12817" i="168"/>
  <c r="AF12818" i="168"/>
  <c r="AF12819" i="168"/>
  <c r="AF12820" i="168"/>
  <c r="AF12821" i="168"/>
  <c r="AF12822" i="168"/>
  <c r="AF12823" i="168"/>
  <c r="AF12824" i="168"/>
  <c r="AF12825" i="168"/>
  <c r="AF12826" i="168"/>
  <c r="AF12827" i="168"/>
  <c r="AF12828" i="168"/>
  <c r="AF12829" i="168"/>
  <c r="AF12830" i="168"/>
  <c r="AF12831" i="168"/>
  <c r="AF12832" i="168"/>
  <c r="AF12833" i="168"/>
  <c r="AF12834" i="168"/>
  <c r="AF12835" i="168"/>
  <c r="AF12836" i="168"/>
  <c r="AF12837" i="168"/>
  <c r="AF12838" i="168"/>
  <c r="AF12839" i="168"/>
  <c r="AF12840" i="168"/>
  <c r="AF12841" i="168"/>
  <c r="AF12842" i="168"/>
  <c r="AF12843" i="168"/>
  <c r="AF12844" i="168"/>
  <c r="AF12845" i="168"/>
  <c r="AF12846" i="168"/>
  <c r="AF12847" i="168"/>
  <c r="AF12848" i="168"/>
  <c r="AF12849" i="168"/>
  <c r="AF12850" i="168"/>
  <c r="AF12851" i="168"/>
  <c r="AF12852" i="168"/>
  <c r="AF12853" i="168"/>
  <c r="AF12854" i="168"/>
  <c r="AF12855" i="168"/>
  <c r="AF12856" i="168"/>
  <c r="AF12857" i="168"/>
  <c r="AF12858" i="168"/>
  <c r="AF12859" i="168"/>
  <c r="AF12860" i="168"/>
  <c r="AF12861" i="168"/>
  <c r="AF12862" i="168"/>
  <c r="AF12863" i="168"/>
  <c r="AF12864" i="168"/>
  <c r="AF12865" i="168"/>
  <c r="AF12866" i="168"/>
  <c r="AF12867" i="168"/>
  <c r="AF12868" i="168"/>
  <c r="AF12869" i="168"/>
  <c r="AF12870" i="168"/>
  <c r="AF12871" i="168"/>
  <c r="AF12872" i="168"/>
  <c r="AF12873" i="168"/>
  <c r="AF12874" i="168"/>
  <c r="AF12875" i="168"/>
  <c r="AF12876" i="168"/>
  <c r="AF12877" i="168"/>
  <c r="AF12878" i="168"/>
  <c r="AF12879" i="168"/>
  <c r="AF12880" i="168"/>
  <c r="AF12881" i="168"/>
  <c r="AF12882" i="168"/>
  <c r="AF12883" i="168"/>
  <c r="AF12884" i="168"/>
  <c r="AF12885" i="168"/>
  <c r="AF12886" i="168"/>
  <c r="AF12887" i="168"/>
  <c r="AF12888" i="168"/>
  <c r="AF12889" i="168"/>
  <c r="AF12890" i="168"/>
  <c r="AF12891" i="168"/>
  <c r="AF12892" i="168"/>
  <c r="AF12893" i="168"/>
  <c r="AF12894" i="168"/>
  <c r="AF12895" i="168"/>
  <c r="AF12896" i="168"/>
  <c r="AF12897" i="168"/>
  <c r="AF12898" i="168"/>
  <c r="AF12899" i="168"/>
  <c r="AF12900" i="168"/>
  <c r="AF12901" i="168"/>
  <c r="AF12902" i="168"/>
  <c r="AF12903" i="168"/>
  <c r="AF12904" i="168"/>
  <c r="AF12905" i="168"/>
  <c r="AF12906" i="168"/>
  <c r="AF12907" i="168"/>
  <c r="AF12908" i="168"/>
  <c r="AF12909" i="168"/>
  <c r="AF12910" i="168"/>
  <c r="AF12911" i="168"/>
  <c r="AF12912" i="168"/>
  <c r="AF12913" i="168"/>
  <c r="AF12914" i="168"/>
  <c r="AF12915" i="168"/>
  <c r="AF12916" i="168"/>
  <c r="AF12917" i="168"/>
  <c r="AF12918" i="168"/>
  <c r="AF12919" i="168"/>
  <c r="AF12920" i="168"/>
  <c r="AF12921" i="168"/>
  <c r="AF12922" i="168"/>
  <c r="AF12923" i="168"/>
  <c r="AF12924" i="168"/>
  <c r="AF12925" i="168"/>
  <c r="AF12926" i="168"/>
  <c r="AF12927" i="168"/>
  <c r="AF12928" i="168"/>
  <c r="AF12929" i="168"/>
  <c r="AF12930" i="168"/>
  <c r="AF12931" i="168"/>
  <c r="AF12932" i="168"/>
  <c r="AF12933" i="168"/>
  <c r="AF12934" i="168"/>
  <c r="AF12935" i="168"/>
  <c r="AF12936" i="168"/>
  <c r="AF12937" i="168"/>
  <c r="AF12938" i="168"/>
  <c r="AF12939" i="168"/>
  <c r="AF12940" i="168"/>
  <c r="AF12941" i="168"/>
  <c r="AF12942" i="168"/>
  <c r="AF12943" i="168"/>
  <c r="AF12944" i="168"/>
  <c r="AF12945" i="168"/>
  <c r="AF12946" i="168"/>
  <c r="AG12408" i="168"/>
  <c r="AG12409" i="168"/>
  <c r="AG12410" i="168"/>
  <c r="AG12411" i="168"/>
  <c r="AG12412" i="168"/>
  <c r="AG12413" i="168"/>
  <c r="AG12414" i="168"/>
  <c r="AG12415" i="168"/>
  <c r="AG12416" i="168"/>
  <c r="AG12417" i="168"/>
  <c r="AG12418" i="168"/>
  <c r="AG12419" i="168"/>
  <c r="AG12420" i="168"/>
  <c r="AG12421" i="168"/>
  <c r="AG12422" i="168"/>
  <c r="AG12423" i="168"/>
  <c r="AG12424" i="168"/>
  <c r="AG12425" i="168"/>
  <c r="AG12426" i="168"/>
  <c r="AG12427" i="168"/>
  <c r="AG12428" i="168"/>
  <c r="AG12429" i="168"/>
  <c r="AG12430" i="168"/>
  <c r="AG12431" i="168"/>
  <c r="AG12432" i="168"/>
  <c r="AG12433" i="168"/>
  <c r="AG12434" i="168"/>
  <c r="AG12435" i="168"/>
  <c r="AG12436" i="168"/>
  <c r="AG12437" i="168"/>
  <c r="AG12438" i="168"/>
  <c r="AG12439" i="168"/>
  <c r="AG12440" i="168"/>
  <c r="AG12441" i="168"/>
  <c r="AG12442" i="168"/>
  <c r="AG12443" i="168"/>
  <c r="AG12444" i="168"/>
  <c r="AG12445" i="168"/>
  <c r="AG12446" i="168"/>
  <c r="AG12447" i="168"/>
  <c r="AG12448" i="168"/>
  <c r="AG12449" i="168"/>
  <c r="AG12450" i="168"/>
  <c r="AG12451" i="168"/>
  <c r="AG12452" i="168"/>
  <c r="AG12453" i="168"/>
  <c r="AG12454" i="168"/>
  <c r="AG12455" i="168"/>
  <c r="AG12456" i="168"/>
  <c r="AG12457" i="168"/>
  <c r="AG12458" i="168"/>
  <c r="AG12459" i="168"/>
  <c r="AG12460" i="168"/>
  <c r="AG12461" i="168"/>
  <c r="AG12462" i="168"/>
  <c r="AG12463" i="168"/>
  <c r="AG12464" i="168"/>
  <c r="AG12465" i="168"/>
  <c r="AG12466" i="168"/>
  <c r="AG12467" i="168"/>
  <c r="AG12468" i="168"/>
  <c r="AG12469" i="168"/>
  <c r="AG12470" i="168"/>
  <c r="AG12471" i="168"/>
  <c r="AG12472" i="168"/>
  <c r="AG12473" i="168"/>
  <c r="AG12474" i="168"/>
  <c r="AG12475" i="168"/>
  <c r="AG12476" i="168"/>
  <c r="AG12477" i="168"/>
  <c r="AG12478" i="168"/>
  <c r="AG12479" i="168"/>
  <c r="AG12480" i="168"/>
  <c r="AG12481" i="168"/>
  <c r="AG12482" i="168"/>
  <c r="AG12483" i="168"/>
  <c r="AG12484" i="168"/>
  <c r="AG12485" i="168"/>
  <c r="AG12486" i="168"/>
  <c r="AG12487" i="168"/>
  <c r="AG12488" i="168"/>
  <c r="AG12489" i="168"/>
  <c r="AG12490" i="168"/>
  <c r="AG12491" i="168"/>
  <c r="AG12492" i="168"/>
  <c r="AG12493" i="168"/>
  <c r="AG12494" i="168"/>
  <c r="AG12495" i="168"/>
  <c r="AG12496" i="168"/>
  <c r="AG12497" i="168"/>
  <c r="AG12498" i="168"/>
  <c r="AG12499" i="168"/>
  <c r="AG12500" i="168"/>
  <c r="AG12501" i="168"/>
  <c r="AG12502" i="168"/>
  <c r="AG12503" i="168"/>
  <c r="AG12504" i="168"/>
  <c r="AG12505" i="168"/>
  <c r="AG12506" i="168"/>
  <c r="AG12507" i="168"/>
  <c r="AG12508" i="168"/>
  <c r="AG12509" i="168"/>
  <c r="AG12510" i="168"/>
  <c r="AG12511" i="168"/>
  <c r="AG12512" i="168"/>
  <c r="AG12513" i="168"/>
  <c r="AG12514" i="168"/>
  <c r="AG12515" i="168"/>
  <c r="AG12516" i="168"/>
  <c r="AG12517" i="168"/>
  <c r="AG12518" i="168"/>
  <c r="AG12519" i="168"/>
  <c r="AG12520" i="168"/>
  <c r="AG12521" i="168"/>
  <c r="AG12522" i="168"/>
  <c r="AG12523" i="168"/>
  <c r="AG12524" i="168"/>
  <c r="AG12525" i="168"/>
  <c r="AG12526" i="168"/>
  <c r="AG12527" i="168"/>
  <c r="AG12528" i="168"/>
  <c r="AG12529" i="168"/>
  <c r="AG12530" i="168"/>
  <c r="AG12531" i="168"/>
  <c r="AG12532" i="168"/>
  <c r="AG12533" i="168"/>
  <c r="AG12534" i="168"/>
  <c r="AG12535" i="168"/>
  <c r="AG12536" i="168"/>
  <c r="AG12537" i="168"/>
  <c r="AG12538" i="168"/>
  <c r="AG12539" i="168"/>
  <c r="AG12540" i="168"/>
  <c r="AG12541" i="168"/>
  <c r="AG12542" i="168"/>
  <c r="AG12543" i="168"/>
  <c r="AG12544" i="168"/>
  <c r="AG12545" i="168"/>
  <c r="AG12546" i="168"/>
  <c r="AG12547" i="168"/>
  <c r="AG12548" i="168"/>
  <c r="AG12549" i="168"/>
  <c r="AG12550" i="168"/>
  <c r="AG12551" i="168"/>
  <c r="AG12552" i="168"/>
  <c r="AG12553" i="168"/>
  <c r="AG12554" i="168"/>
  <c r="AG12555" i="168"/>
  <c r="AG12556" i="168"/>
  <c r="AG12557" i="168"/>
  <c r="AG12558" i="168"/>
  <c r="AG12559" i="168"/>
  <c r="AG12560" i="168"/>
  <c r="AG12561" i="168"/>
  <c r="AG12562" i="168"/>
  <c r="AG12563" i="168"/>
  <c r="AG12564" i="168"/>
  <c r="AG12565" i="168"/>
  <c r="AG12566" i="168"/>
  <c r="AG12567" i="168"/>
  <c r="AG12568" i="168"/>
  <c r="AG12569" i="168"/>
  <c r="AG12570" i="168"/>
  <c r="AG12571" i="168"/>
  <c r="AG12572" i="168"/>
  <c r="AG12573" i="168"/>
  <c r="AG12574" i="168"/>
  <c r="AG12575" i="168"/>
  <c r="AG12576" i="168"/>
  <c r="AG12577" i="168"/>
  <c r="AG12578" i="168"/>
  <c r="AG12579" i="168"/>
  <c r="AG12580" i="168"/>
  <c r="AG12581" i="168"/>
  <c r="AG12582" i="168"/>
  <c r="AG12583" i="168"/>
  <c r="AG12584" i="168"/>
  <c r="AG12585" i="168"/>
  <c r="AG12586" i="168"/>
  <c r="AG12587" i="168"/>
  <c r="AG12588" i="168"/>
  <c r="AG12589" i="168"/>
  <c r="AG12590" i="168"/>
  <c r="AG12591" i="168"/>
  <c r="AG12592" i="168"/>
  <c r="AG12593" i="168"/>
  <c r="AG12594" i="168"/>
  <c r="AG12595" i="168"/>
  <c r="AG12596" i="168"/>
  <c r="AG12597" i="168"/>
  <c r="AG12598" i="168"/>
  <c r="AG12599" i="168"/>
  <c r="AG12600" i="168"/>
  <c r="AG12601" i="168"/>
  <c r="AG12602" i="168"/>
  <c r="AG12603" i="168"/>
  <c r="AG12604" i="168"/>
  <c r="AG12605" i="168"/>
  <c r="AG12606" i="168"/>
  <c r="AG12607" i="168"/>
  <c r="AG12608" i="168"/>
  <c r="AG12609" i="168"/>
  <c r="AG12610" i="168"/>
  <c r="AG12611" i="168"/>
  <c r="AG12612" i="168"/>
  <c r="AG12613" i="168"/>
  <c r="AG12614" i="168"/>
  <c r="AG12615" i="168"/>
  <c r="AG12616" i="168"/>
  <c r="AG12617" i="168"/>
  <c r="AG12618" i="168"/>
  <c r="AG12619" i="168"/>
  <c r="AG12620" i="168"/>
  <c r="AG12621" i="168"/>
  <c r="AG12622" i="168"/>
  <c r="AG12623" i="168"/>
  <c r="AG12624" i="168"/>
  <c r="AG12625" i="168"/>
  <c r="AG12626" i="168"/>
  <c r="AG12627" i="168"/>
  <c r="AG12628" i="168"/>
  <c r="AG12629" i="168"/>
  <c r="AG12630" i="168"/>
  <c r="AG12631" i="168"/>
  <c r="AG12632" i="168"/>
  <c r="AG12633" i="168"/>
  <c r="AG12634" i="168"/>
  <c r="AG12635" i="168"/>
  <c r="AG12636" i="168"/>
  <c r="AG12637" i="168"/>
  <c r="AG12638" i="168"/>
  <c r="AG12639" i="168"/>
  <c r="AG12640" i="168"/>
  <c r="AG12641" i="168"/>
  <c r="AG12642" i="168"/>
  <c r="AG12643" i="168"/>
  <c r="AG12644" i="168"/>
  <c r="AG12645" i="168"/>
  <c r="AG12646" i="168"/>
  <c r="AG12647" i="168"/>
  <c r="AG12648" i="168"/>
  <c r="AG12649" i="168"/>
  <c r="AG12650" i="168"/>
  <c r="AG12651" i="168"/>
  <c r="AG12652" i="168"/>
  <c r="AG12653" i="168"/>
  <c r="AG12654" i="168"/>
  <c r="AG12655" i="168"/>
  <c r="AG12656" i="168"/>
  <c r="AG12657" i="168"/>
  <c r="AG12658" i="168"/>
  <c r="AG12659" i="168"/>
  <c r="AG12660" i="168"/>
  <c r="AG12661" i="168"/>
  <c r="AG12662" i="168"/>
  <c r="AG12663" i="168"/>
  <c r="AG12664" i="168"/>
  <c r="AG12665" i="168"/>
  <c r="AG12666" i="168"/>
  <c r="AG12667" i="168"/>
  <c r="AG12668" i="168"/>
  <c r="AG12669" i="168"/>
  <c r="AG12670" i="168"/>
  <c r="AG12671" i="168"/>
  <c r="AG12672" i="168"/>
  <c r="AG12673" i="168"/>
  <c r="AG12674" i="168"/>
  <c r="AG12675" i="168"/>
  <c r="AG12676" i="168"/>
  <c r="AG12677" i="168"/>
  <c r="AG12678" i="168"/>
  <c r="AG12679" i="168"/>
  <c r="AG12680" i="168"/>
  <c r="AG12681" i="168"/>
  <c r="AG12682" i="168"/>
  <c r="AG12683" i="168"/>
  <c r="AG12684" i="168"/>
  <c r="AG12685" i="168"/>
  <c r="AG12686" i="168"/>
  <c r="AG12687" i="168"/>
  <c r="AG12688" i="168"/>
  <c r="AG12689" i="168"/>
  <c r="AG12690" i="168"/>
  <c r="AG12691" i="168"/>
  <c r="AG12692" i="168"/>
  <c r="AG12693" i="168"/>
  <c r="AG12694" i="168"/>
  <c r="AG12695" i="168"/>
  <c r="AG12696" i="168"/>
  <c r="AG12697" i="168"/>
  <c r="AG12698" i="168"/>
  <c r="AG12699" i="168"/>
  <c r="AG12700" i="168"/>
  <c r="AG12701" i="168"/>
  <c r="AG12702" i="168"/>
  <c r="AG12703" i="168"/>
  <c r="AG12704" i="168"/>
  <c r="AG12705" i="168"/>
  <c r="AG12706" i="168"/>
  <c r="AG12707" i="168"/>
  <c r="AG12708" i="168"/>
  <c r="AG12709" i="168"/>
  <c r="AG12710" i="168"/>
  <c r="AG12711" i="168"/>
  <c r="AG12712" i="168"/>
  <c r="AG12713" i="168"/>
  <c r="AG12714" i="168"/>
  <c r="AG12715" i="168"/>
  <c r="AG12716" i="168"/>
  <c r="AG12717" i="168"/>
  <c r="AG12718" i="168"/>
  <c r="AG12719" i="168"/>
  <c r="AG12720" i="168"/>
  <c r="AG12721" i="168"/>
  <c r="AG12722" i="168"/>
  <c r="AG12723" i="168"/>
  <c r="AG12724" i="168"/>
  <c r="AG12725" i="168"/>
  <c r="AG12726" i="168"/>
  <c r="AG12727" i="168"/>
  <c r="AG12728" i="168"/>
  <c r="AG12729" i="168"/>
  <c r="AG12730" i="168"/>
  <c r="AG12731" i="168"/>
  <c r="AG12732" i="168"/>
  <c r="AG12733" i="168"/>
  <c r="AG12734" i="168"/>
  <c r="AG12735" i="168"/>
  <c r="AG12736" i="168"/>
  <c r="AG12737" i="168"/>
  <c r="AG12738" i="168"/>
  <c r="AG12739" i="168"/>
  <c r="AG12740" i="168"/>
  <c r="AG12741" i="168"/>
  <c r="AG12742" i="168"/>
  <c r="AG12743" i="168"/>
  <c r="AG12744" i="168"/>
  <c r="AG12745" i="168"/>
  <c r="AG12746" i="168"/>
  <c r="AG12747" i="168"/>
  <c r="AG12748" i="168"/>
  <c r="AG12749" i="168"/>
  <c r="AG12750" i="168"/>
  <c r="AG12751" i="168"/>
  <c r="AG12752" i="168"/>
  <c r="AG12753" i="168"/>
  <c r="AG12754" i="168"/>
  <c r="AG12755" i="168"/>
  <c r="AG12756" i="168"/>
  <c r="AG12757" i="168"/>
  <c r="AG12758" i="168"/>
  <c r="AG12759" i="168"/>
  <c r="AG12760" i="168"/>
  <c r="AG12761" i="168"/>
  <c r="AG12762" i="168"/>
  <c r="AG12763" i="168"/>
  <c r="AG12764" i="168"/>
  <c r="AG12765" i="168"/>
  <c r="AG12766" i="168"/>
  <c r="AG12767" i="168"/>
  <c r="AG12768" i="168"/>
  <c r="AG12769" i="168"/>
  <c r="AG12770" i="168"/>
  <c r="AG12771" i="168"/>
  <c r="AG12772" i="168"/>
  <c r="AG12773" i="168"/>
  <c r="AG12774" i="168"/>
  <c r="AG12775" i="168"/>
  <c r="AG12776" i="168"/>
  <c r="AG12777" i="168"/>
  <c r="AG12778" i="168"/>
  <c r="AG12779" i="168"/>
  <c r="AG12780" i="168"/>
  <c r="AG12781" i="168"/>
  <c r="AG12782" i="168"/>
  <c r="AG12783" i="168"/>
  <c r="AG12784" i="168"/>
  <c r="AG12785" i="168"/>
  <c r="AG12786" i="168"/>
  <c r="AG12787" i="168"/>
  <c r="AG12788" i="168"/>
  <c r="AG12789" i="168"/>
  <c r="AG12790" i="168"/>
  <c r="AG12791" i="168"/>
  <c r="AG12792" i="168"/>
  <c r="AG12793" i="168"/>
  <c r="AG12794" i="168"/>
  <c r="AG12795" i="168"/>
  <c r="AG12796" i="168"/>
  <c r="AG12797" i="168"/>
  <c r="AG12798" i="168"/>
  <c r="AG12799" i="168"/>
  <c r="AG12800" i="168"/>
  <c r="AG12801" i="168"/>
  <c r="AG12802" i="168"/>
  <c r="AG12803" i="168"/>
  <c r="AG12804" i="168"/>
  <c r="AG12805" i="168"/>
  <c r="AG12806" i="168"/>
  <c r="AG12807" i="168"/>
  <c r="AG12808" i="168"/>
  <c r="AG12809" i="168"/>
  <c r="AG12810" i="168"/>
  <c r="AG12811" i="168"/>
  <c r="AG12812" i="168"/>
  <c r="AG12813" i="168"/>
  <c r="AG12814" i="168"/>
  <c r="AG12815" i="168"/>
  <c r="AG12816" i="168"/>
  <c r="AG12817" i="168"/>
  <c r="AG12818" i="168"/>
  <c r="AG12819" i="168"/>
  <c r="AG12820" i="168"/>
  <c r="AG12821" i="168"/>
  <c r="AG12822" i="168"/>
  <c r="AG12823" i="168"/>
  <c r="AG12824" i="168"/>
  <c r="AG12825" i="168"/>
  <c r="AG12826" i="168"/>
  <c r="AG12827" i="168"/>
  <c r="AG12828" i="168"/>
  <c r="AG12829" i="168"/>
  <c r="AG12830" i="168"/>
  <c r="AG12831" i="168"/>
  <c r="AG12832" i="168"/>
  <c r="AG12833" i="168"/>
  <c r="AG12834" i="168"/>
  <c r="AG12835" i="168"/>
  <c r="AG12836" i="168"/>
  <c r="AG12837" i="168"/>
  <c r="AG12838" i="168"/>
  <c r="AG12839" i="168"/>
  <c r="AG12840" i="168"/>
  <c r="AG12841" i="168"/>
  <c r="AG12842" i="168"/>
  <c r="AG12843" i="168"/>
  <c r="AG12844" i="168"/>
  <c r="AG12845" i="168"/>
  <c r="AG12846" i="168"/>
  <c r="AG12847" i="168"/>
  <c r="AG12848" i="168"/>
  <c r="AG12849" i="168"/>
  <c r="AG12850" i="168"/>
  <c r="AG12851" i="168"/>
  <c r="AG12852" i="168"/>
  <c r="AG12853" i="168"/>
  <c r="AG12854" i="168"/>
  <c r="AG12855" i="168"/>
  <c r="AG12856" i="168"/>
  <c r="AG12857" i="168"/>
  <c r="AG12858" i="168"/>
  <c r="AG12859" i="168"/>
  <c r="AG12860" i="168"/>
  <c r="AG12861" i="168"/>
  <c r="AG12862" i="168"/>
  <c r="AG12863" i="168"/>
  <c r="AG12864" i="168"/>
  <c r="AG12865" i="168"/>
  <c r="AG12866" i="168"/>
  <c r="AG12867" i="168"/>
  <c r="AG12868" i="168"/>
  <c r="AG12869" i="168"/>
  <c r="AG12870" i="168"/>
  <c r="AG12871" i="168"/>
  <c r="AG12872" i="168"/>
  <c r="AG12873" i="168"/>
  <c r="AG12874" i="168"/>
  <c r="AG12875" i="168"/>
  <c r="AG12876" i="168"/>
  <c r="AG12877" i="168"/>
  <c r="AG12878" i="168"/>
  <c r="AG12879" i="168"/>
  <c r="AG12880" i="168"/>
  <c r="AG12881" i="168"/>
  <c r="AG12882" i="168"/>
  <c r="AG12883" i="168"/>
  <c r="AG12884" i="168"/>
  <c r="AG12885" i="168"/>
  <c r="AG12886" i="168"/>
  <c r="AG12887" i="168"/>
  <c r="AG12888" i="168"/>
  <c r="AG12889" i="168"/>
  <c r="AG12890" i="168"/>
  <c r="AG12891" i="168"/>
  <c r="AG12892" i="168"/>
  <c r="AG12893" i="168"/>
  <c r="AG12894" i="168"/>
  <c r="AG12895" i="168"/>
  <c r="AG12896" i="168"/>
  <c r="AG12897" i="168"/>
  <c r="AG12898" i="168"/>
  <c r="AG12899" i="168"/>
  <c r="AG12900" i="168"/>
  <c r="AG12901" i="168"/>
  <c r="AG12902" i="168"/>
  <c r="AG12903" i="168"/>
  <c r="AG12904" i="168"/>
  <c r="AG12905" i="168"/>
  <c r="AG12906" i="168"/>
  <c r="AG12907" i="168"/>
  <c r="AG12908" i="168"/>
  <c r="AG12909" i="168"/>
  <c r="AG12910" i="168"/>
  <c r="AG12911" i="168"/>
  <c r="AG12912" i="168"/>
  <c r="AG12913" i="168"/>
  <c r="AG12914" i="168"/>
  <c r="AG12915" i="168"/>
  <c r="AG12916" i="168"/>
  <c r="AG12917" i="168"/>
  <c r="AG12918" i="168"/>
  <c r="AG12919" i="168"/>
  <c r="AG12920" i="168"/>
  <c r="AG12921" i="168"/>
  <c r="AG12922" i="168"/>
  <c r="AG12923" i="168"/>
  <c r="AG12924" i="168"/>
  <c r="AG12925" i="168"/>
  <c r="AG12926" i="168"/>
  <c r="AG12927" i="168"/>
  <c r="AG12928" i="168"/>
  <c r="AG12929" i="168"/>
  <c r="AG12930" i="168"/>
  <c r="AG12931" i="168"/>
  <c r="AG12932" i="168"/>
  <c r="AG12933" i="168"/>
  <c r="AG12934" i="168"/>
  <c r="AG12935" i="168"/>
  <c r="AG12936" i="168"/>
  <c r="AG12937" i="168"/>
  <c r="AG12938" i="168"/>
  <c r="AG12939" i="168"/>
  <c r="AG12940" i="168"/>
  <c r="AG12941" i="168"/>
  <c r="AG12942" i="168"/>
  <c r="AG12943" i="168"/>
  <c r="AG12944" i="168"/>
  <c r="AG12945" i="168"/>
  <c r="AG12946" i="168"/>
  <c r="H1011" i="161" l="1"/>
  <c r="H942" i="161"/>
  <c r="H1178" i="161"/>
  <c r="H2326" i="161"/>
  <c r="H717" i="161"/>
  <c r="H735" i="161"/>
  <c r="H141" i="161"/>
  <c r="H87" i="161"/>
  <c r="H357" i="161"/>
  <c r="H1870" i="161"/>
  <c r="H562" i="161"/>
  <c r="H2" i="161"/>
  <c r="H62" i="161"/>
  <c r="H563" i="161"/>
  <c r="H178" i="161"/>
  <c r="H281" i="161"/>
  <c r="H1373" i="161"/>
  <c r="H1161" i="161"/>
  <c r="H1628" i="161"/>
  <c r="H1629" i="161"/>
  <c r="H40" i="161"/>
  <c r="H2091" i="161"/>
  <c r="H302" i="161"/>
  <c r="H339" i="161"/>
  <c r="H108" i="161"/>
  <c r="H1999" i="161"/>
  <c r="H1505" i="161"/>
  <c r="H286" i="161"/>
  <c r="H279" i="161"/>
  <c r="H1247" i="161"/>
  <c r="H2215" i="161"/>
  <c r="H14" i="161"/>
  <c r="H970" i="161"/>
  <c r="H2332" i="161"/>
  <c r="H1195" i="161"/>
  <c r="H974" i="161"/>
  <c r="H165" i="161"/>
  <c r="H91" i="161"/>
  <c r="H941" i="161"/>
  <c r="H1440" i="161"/>
  <c r="H340" i="161"/>
  <c r="H1818" i="161"/>
  <c r="H2004" i="161"/>
  <c r="H588" i="161"/>
  <c r="H282" i="161"/>
  <c r="H2325" i="161"/>
  <c r="H2119" i="161"/>
  <c r="H1404" i="161"/>
  <c r="H2361" i="161"/>
  <c r="H597" i="161"/>
  <c r="H2086" i="161"/>
  <c r="H337" i="161"/>
  <c r="H92" i="161"/>
  <c r="H341" i="161"/>
  <c r="H343" i="161"/>
  <c r="H1350" i="161"/>
  <c r="H271" i="161"/>
  <c r="H1622" i="161"/>
  <c r="H401" i="161"/>
  <c r="H1351" i="161"/>
  <c r="H2142" i="161"/>
  <c r="H1405" i="161"/>
  <c r="H934" i="161"/>
  <c r="H2097" i="161"/>
  <c r="H2257" i="161"/>
  <c r="H287" i="161"/>
  <c r="H886" i="161"/>
  <c r="H410" i="161"/>
  <c r="H1947" i="161"/>
  <c r="H2100" i="161"/>
  <c r="H1304" i="161"/>
  <c r="H1702" i="161"/>
  <c r="H2250" i="161"/>
  <c r="H1621" i="161"/>
  <c r="H887" i="161"/>
  <c r="H1853" i="161"/>
  <c r="H1829" i="161"/>
  <c r="H2143" i="161"/>
  <c r="H1809" i="161"/>
  <c r="H393" i="161"/>
  <c r="H2163" i="161"/>
  <c r="H1885" i="161"/>
  <c r="H1073" i="161"/>
  <c r="H1067" i="161"/>
  <c r="H664" i="161"/>
  <c r="H2235" i="161"/>
  <c r="H1776" i="161"/>
  <c r="H1948" i="161"/>
  <c r="H1170" i="161"/>
  <c r="H1471" i="161"/>
  <c r="H1710" i="161"/>
  <c r="H2000" i="161"/>
  <c r="H1209" i="161"/>
  <c r="H1496" i="161"/>
  <c r="H2183" i="161"/>
  <c r="H679" i="161"/>
  <c r="H1305" i="161"/>
  <c r="H1116" i="161"/>
  <c r="H2291" i="161"/>
  <c r="H242" i="161"/>
  <c r="H273" i="161"/>
  <c r="H451" i="161"/>
  <c r="H1068" i="161"/>
  <c r="H346" i="161"/>
  <c r="H154" i="161"/>
  <c r="H1506" i="161"/>
  <c r="H1074" i="161"/>
  <c r="H2251" i="161"/>
  <c r="H3" i="161"/>
  <c r="H2144" i="161"/>
  <c r="H1357" i="161"/>
  <c r="H2161" i="161"/>
  <c r="H596" i="161"/>
  <c r="H611" i="161"/>
  <c r="H2001" i="161"/>
  <c r="H584" i="161"/>
  <c r="H348" i="161"/>
  <c r="H452" i="161"/>
  <c r="H1472" i="161"/>
  <c r="H1735" i="161"/>
  <c r="H507" i="161"/>
  <c r="H2297" i="161"/>
  <c r="H1926" i="161"/>
  <c r="H4" i="161"/>
  <c r="H1884" i="161"/>
  <c r="H1442" i="161"/>
  <c r="H344" i="161"/>
  <c r="H342" i="161"/>
  <c r="H1946" i="161"/>
  <c r="H1358" i="161"/>
  <c r="H22" i="161"/>
  <c r="H2295" i="161"/>
  <c r="H1392" i="161"/>
  <c r="H1069" i="161"/>
  <c r="H1075" i="161"/>
  <c r="H54" i="161"/>
  <c r="H349" i="161"/>
  <c r="H701" i="161"/>
  <c r="H1517" i="161"/>
  <c r="H263" i="161"/>
  <c r="H2002" i="161"/>
  <c r="H1290" i="161"/>
  <c r="H2184" i="161"/>
  <c r="G12405" i="168" l="1"/>
  <c r="G12399" i="168"/>
  <c r="G12396" i="168"/>
  <c r="G12388" i="168"/>
  <c r="G12387" i="168"/>
  <c r="G12386" i="168"/>
  <c r="G12384" i="168"/>
  <c r="G12381" i="168"/>
  <c r="G12377" i="168"/>
  <c r="G12375" i="168"/>
  <c r="G12373" i="168"/>
  <c r="G12372" i="168"/>
  <c r="G12365" i="168"/>
  <c r="G12364" i="168"/>
  <c r="G12362" i="168"/>
  <c r="G12360" i="168"/>
  <c r="G12359" i="168"/>
  <c r="G12358" i="168"/>
  <c r="G12357" i="168"/>
  <c r="G12351" i="168"/>
  <c r="G12349" i="168"/>
  <c r="G12348" i="168"/>
  <c r="G12347" i="168"/>
  <c r="G12346" i="168"/>
  <c r="G12325" i="168"/>
  <c r="G12321" i="168"/>
  <c r="G12318" i="168"/>
  <c r="G12313" i="168"/>
  <c r="G12310" i="168"/>
  <c r="G12306" i="168"/>
  <c r="G12296" i="168"/>
  <c r="G12289" i="168"/>
  <c r="G12283" i="168"/>
  <c r="G12277" i="168"/>
  <c r="G12270" i="168"/>
  <c r="G12267" i="168"/>
  <c r="G12265" i="168"/>
  <c r="G12264" i="168"/>
  <c r="G12260" i="168"/>
  <c r="G12259" i="168"/>
  <c r="G12258" i="168"/>
  <c r="G12255" i="168"/>
  <c r="G12254" i="168"/>
  <c r="G12253" i="168"/>
  <c r="G12252" i="168"/>
  <c r="G12249" i="168"/>
  <c r="G12245" i="168"/>
  <c r="G12236" i="168"/>
  <c r="G12231" i="168"/>
  <c r="G12230" i="168"/>
  <c r="G12226" i="168"/>
  <c r="G12222" i="168"/>
  <c r="G12216" i="168"/>
  <c r="G12212" i="168"/>
  <c r="G12211" i="168"/>
  <c r="G12210" i="168"/>
  <c r="G12199" i="168"/>
  <c r="G12191" i="168"/>
  <c r="G12178" i="168"/>
  <c r="G12177" i="168"/>
  <c r="G12174" i="168"/>
  <c r="G12167" i="168"/>
  <c r="G12164" i="168"/>
  <c r="G12159" i="168"/>
  <c r="G12156" i="168"/>
  <c r="G12155" i="168"/>
  <c r="G12153" i="168"/>
  <c r="G12151" i="168"/>
  <c r="G12149" i="168"/>
  <c r="G12148" i="168"/>
  <c r="G12147" i="168"/>
  <c r="G12145" i="168"/>
  <c r="G12144" i="168"/>
  <c r="G12143" i="168"/>
  <c r="G12142" i="168"/>
  <c r="G12137" i="168"/>
  <c r="G12136" i="168"/>
  <c r="G12135" i="168"/>
  <c r="G12132" i="168"/>
  <c r="G12128" i="168"/>
  <c r="G12127" i="168"/>
  <c r="G12120" i="168"/>
  <c r="G12119" i="168"/>
  <c r="G12118" i="168"/>
  <c r="G12116" i="168"/>
  <c r="G12114" i="168"/>
  <c r="G12111" i="168"/>
  <c r="G12110" i="168"/>
  <c r="G12106" i="168"/>
  <c r="G12101" i="168"/>
  <c r="G12093" i="168"/>
  <c r="G12089" i="168"/>
  <c r="G12085" i="168"/>
  <c r="G12076" i="168"/>
  <c r="G12061" i="168"/>
  <c r="G12058" i="168"/>
  <c r="G12057" i="168"/>
  <c r="G12054" i="168"/>
  <c r="G12047" i="168"/>
  <c r="G12046" i="168"/>
  <c r="G12045" i="168"/>
  <c r="G12044" i="168"/>
  <c r="G12043" i="168"/>
  <c r="G12041" i="168"/>
  <c r="G12040" i="168"/>
  <c r="G12033" i="168"/>
  <c r="G12028" i="168"/>
  <c r="G12026" i="168"/>
  <c r="G12019" i="168"/>
  <c r="G12017" i="168"/>
  <c r="G12013" i="168"/>
  <c r="G12001" i="168"/>
  <c r="G11994" i="168"/>
  <c r="G11983" i="168"/>
  <c r="G11981" i="168"/>
  <c r="G11980" i="168"/>
  <c r="G11977" i="168"/>
  <c r="G11976" i="168"/>
  <c r="G11973" i="168"/>
  <c r="G11966" i="168"/>
  <c r="G11962" i="168"/>
  <c r="G11961" i="168"/>
  <c r="G11960" i="168"/>
  <c r="G11955" i="168"/>
  <c r="G11954" i="168"/>
  <c r="G11950" i="168"/>
  <c r="G11949" i="168"/>
  <c r="G11945" i="168"/>
  <c r="G11944" i="168"/>
  <c r="G11943" i="168"/>
  <c r="G11939" i="168"/>
  <c r="G11937" i="168"/>
  <c r="G11935" i="168"/>
  <c r="G11934" i="168"/>
  <c r="G11933" i="168"/>
  <c r="G11931" i="168"/>
  <c r="G11922" i="168"/>
  <c r="G11921" i="168"/>
  <c r="G11919" i="168"/>
  <c r="G11916" i="168"/>
  <c r="G11910" i="168"/>
  <c r="G11909" i="168"/>
  <c r="G11903" i="168"/>
  <c r="G11898" i="168"/>
  <c r="G11897" i="168"/>
  <c r="G11893" i="168"/>
  <c r="G11892" i="168"/>
  <c r="G11890" i="168"/>
  <c r="G11888" i="168"/>
  <c r="G11881" i="168"/>
  <c r="G11877" i="168"/>
  <c r="G11861" i="168"/>
  <c r="G11855" i="168"/>
  <c r="G11854" i="168"/>
  <c r="G11852" i="168"/>
  <c r="G11850" i="168"/>
  <c r="G11849" i="168"/>
  <c r="G11848" i="168"/>
  <c r="G11840" i="168"/>
  <c r="G11837" i="168"/>
  <c r="G11835" i="168"/>
  <c r="G11834" i="168"/>
  <c r="G11833" i="168"/>
  <c r="G11832" i="168"/>
  <c r="G11829" i="168"/>
  <c r="G11827" i="168"/>
  <c r="G11825" i="168"/>
  <c r="G11823" i="168"/>
  <c r="G11822" i="168"/>
  <c r="G11821" i="168"/>
  <c r="G11820" i="168"/>
  <c r="G11817" i="168"/>
  <c r="G11812" i="168"/>
  <c r="G11806" i="168"/>
  <c r="G11797" i="168"/>
  <c r="G11794" i="168"/>
  <c r="G11790" i="168"/>
  <c r="G11789" i="168"/>
  <c r="G11788" i="168"/>
  <c r="G11787" i="168"/>
  <c r="G11781" i="168"/>
  <c r="G11779" i="168"/>
  <c r="G11776" i="168"/>
  <c r="G11775" i="168"/>
  <c r="G11774" i="168"/>
  <c r="G11773" i="168"/>
  <c r="G11769" i="168"/>
  <c r="G11766" i="168"/>
  <c r="G11762" i="168"/>
  <c r="G11761" i="168"/>
  <c r="G11754" i="168"/>
  <c r="G11750" i="168"/>
  <c r="G11747" i="168"/>
  <c r="G11743" i="168"/>
  <c r="G11742" i="168"/>
  <c r="G11741" i="168"/>
  <c r="G11738" i="168"/>
  <c r="G11735" i="168"/>
  <c r="G11734" i="168"/>
  <c r="G11733" i="168"/>
  <c r="G11726" i="168"/>
  <c r="G11723" i="168"/>
  <c r="G11721" i="168"/>
  <c r="G11720" i="168"/>
  <c r="G11717" i="168"/>
  <c r="G11714" i="168"/>
  <c r="G11711" i="168"/>
  <c r="G11709" i="168"/>
  <c r="G11708" i="168"/>
  <c r="G11706" i="168"/>
  <c r="G11704" i="168"/>
  <c r="G11703" i="168"/>
  <c r="G11702" i="168"/>
  <c r="G11701" i="168"/>
  <c r="G11700" i="168"/>
  <c r="G11699" i="168"/>
  <c r="G11697" i="168"/>
  <c r="G11695" i="168"/>
  <c r="G11694" i="168"/>
  <c r="G11682" i="168"/>
  <c r="G11681" i="168"/>
  <c r="G11674" i="168"/>
  <c r="G11666" i="168"/>
  <c r="G11665" i="168"/>
  <c r="G11662" i="168"/>
  <c r="G11659" i="168"/>
  <c r="G11653" i="168"/>
  <c r="G11652" i="168"/>
  <c r="G11650" i="168"/>
  <c r="G11635" i="168"/>
  <c r="G11632" i="168"/>
  <c r="G11631" i="168"/>
  <c r="G11627" i="168"/>
  <c r="G11626" i="168"/>
  <c r="G11624" i="168"/>
  <c r="G11623" i="168"/>
  <c r="G11621" i="168"/>
  <c r="G11619" i="168"/>
  <c r="G11617" i="168"/>
  <c r="G11611" i="168"/>
  <c r="G11610" i="168"/>
  <c r="G11608" i="168"/>
  <c r="G11607" i="168"/>
  <c r="G11606" i="168"/>
  <c r="G11603" i="168"/>
  <c r="G11600" i="168"/>
  <c r="G11599" i="168"/>
  <c r="G11598" i="168"/>
  <c r="G11597" i="168"/>
  <c r="G11596" i="168"/>
  <c r="G11592" i="168"/>
  <c r="G11590" i="168"/>
  <c r="G11584" i="168"/>
  <c r="G11582" i="168"/>
  <c r="G11576" i="168"/>
  <c r="G11572" i="168"/>
  <c r="G11571" i="168"/>
  <c r="G11559" i="168"/>
  <c r="G11546" i="168"/>
  <c r="G11541" i="168"/>
  <c r="G11535" i="168"/>
  <c r="G11534" i="168"/>
  <c r="G11531" i="168"/>
  <c r="G11524" i="168"/>
  <c r="G11519" i="168"/>
  <c r="G11517" i="168"/>
  <c r="G11516" i="168"/>
  <c r="G11515" i="168"/>
  <c r="G11512" i="168"/>
  <c r="G11511" i="168"/>
  <c r="G11509" i="168"/>
  <c r="G11508" i="168"/>
  <c r="G11507" i="168"/>
  <c r="G11502" i="168"/>
  <c r="G11498" i="168"/>
  <c r="G11488" i="168"/>
  <c r="G11486" i="168"/>
  <c r="G11482" i="168"/>
  <c r="G11480" i="168"/>
  <c r="G11478" i="168"/>
  <c r="G11477" i="168"/>
  <c r="G11473" i="168"/>
  <c r="G11472" i="168"/>
  <c r="G11471" i="168"/>
  <c r="G11469" i="168"/>
  <c r="G11465" i="168"/>
  <c r="G11460" i="168"/>
  <c r="G11454" i="168"/>
  <c r="G11452" i="168"/>
  <c r="G11451" i="168"/>
  <c r="G11450" i="168"/>
  <c r="G11449" i="168"/>
  <c r="G11448" i="168"/>
  <c r="G11446" i="168"/>
  <c r="G11445" i="168"/>
  <c r="G11442" i="168"/>
  <c r="G11439" i="168"/>
  <c r="G11436" i="168"/>
  <c r="G11434" i="168"/>
  <c r="G11433" i="168"/>
  <c r="G11429" i="168"/>
  <c r="G11427" i="168"/>
  <c r="G11423" i="168"/>
  <c r="G11420" i="168"/>
  <c r="G11411" i="168"/>
  <c r="G11404" i="168"/>
  <c r="G11403" i="168"/>
  <c r="G11400" i="168"/>
  <c r="G11398" i="168"/>
  <c r="G11396" i="168"/>
  <c r="G11395" i="168"/>
  <c r="G11390" i="168"/>
  <c r="G11389" i="168"/>
  <c r="G11383" i="168"/>
  <c r="G11382" i="168"/>
  <c r="G11379" i="168"/>
  <c r="G11377" i="168"/>
  <c r="G11376" i="168"/>
  <c r="G11373" i="168"/>
  <c r="G11371" i="168"/>
  <c r="G11362" i="168"/>
  <c r="G11361" i="168"/>
  <c r="G11360" i="168"/>
  <c r="G11359" i="168"/>
  <c r="G11358" i="168"/>
  <c r="G11357" i="168"/>
  <c r="G11356" i="168"/>
  <c r="G11355" i="168"/>
  <c r="G11354" i="168"/>
  <c r="G11353" i="168"/>
  <c r="G11352" i="168"/>
  <c r="G11351" i="168"/>
  <c r="G11347" i="168"/>
  <c r="G11344" i="168"/>
  <c r="G11343" i="168"/>
  <c r="G11342" i="168"/>
  <c r="G11340" i="168"/>
  <c r="G11330" i="168"/>
  <c r="G11329" i="168"/>
  <c r="G11320" i="168"/>
  <c r="G11319" i="168"/>
  <c r="G11315" i="168"/>
  <c r="G11313" i="168"/>
  <c r="G11312" i="168"/>
  <c r="G11306" i="168"/>
  <c r="G11300" i="168"/>
  <c r="G11299" i="168"/>
  <c r="G11296" i="168"/>
  <c r="G11294" i="168"/>
  <c r="G11292" i="168"/>
  <c r="G11291" i="168"/>
  <c r="G11288" i="168"/>
  <c r="G11287" i="168"/>
  <c r="G11285" i="168"/>
  <c r="G11284" i="168"/>
  <c r="G11282" i="168"/>
  <c r="G11278" i="168"/>
  <c r="G11276" i="168"/>
  <c r="G11260" i="168"/>
  <c r="G11253" i="168"/>
  <c r="G11251" i="168"/>
  <c r="G11247" i="168"/>
  <c r="G11246" i="168"/>
  <c r="G11245" i="168"/>
  <c r="G11236" i="168"/>
  <c r="G11235" i="168"/>
  <c r="G11234" i="168"/>
  <c r="G11232" i="168"/>
  <c r="G11231" i="168"/>
  <c r="G11230" i="168"/>
  <c r="G11229" i="168"/>
  <c r="G11228" i="168"/>
  <c r="G11227" i="168"/>
  <c r="G11225" i="168"/>
  <c r="G11224" i="168"/>
  <c r="G11216" i="168"/>
  <c r="G11214" i="168"/>
  <c r="G11213" i="168"/>
  <c r="G11212" i="168"/>
  <c r="G11211" i="168"/>
  <c r="G11210" i="168"/>
  <c r="G11209" i="168"/>
  <c r="G11207" i="168"/>
  <c r="G11206" i="168"/>
  <c r="G11205" i="168"/>
  <c r="G11204" i="168"/>
  <c r="G11203" i="168"/>
  <c r="G11197" i="168"/>
  <c r="G11194" i="168"/>
  <c r="G11190" i="168"/>
  <c r="G11175" i="168"/>
  <c r="G11174" i="168"/>
  <c r="G11171" i="168"/>
  <c r="G11169" i="168"/>
  <c r="G11166" i="168"/>
  <c r="G11165" i="168"/>
  <c r="G11163" i="168"/>
  <c r="G11155" i="168"/>
  <c r="G11154" i="168"/>
  <c r="G11147" i="168"/>
  <c r="G11146" i="168"/>
  <c r="G11139" i="168"/>
  <c r="G11138" i="168"/>
  <c r="G11135" i="168"/>
  <c r="G11132" i="168"/>
  <c r="G11131" i="168"/>
  <c r="G11130" i="168"/>
  <c r="G11129" i="168"/>
  <c r="G11126" i="168"/>
  <c r="G11125" i="168"/>
  <c r="G11124" i="168"/>
  <c r="G11123" i="168"/>
  <c r="G11122" i="168"/>
  <c r="G11121" i="168"/>
  <c r="G11115" i="168"/>
  <c r="AC597" i="168"/>
  <c r="AC598" i="168"/>
  <c r="AC599" i="168"/>
  <c r="AC600" i="168"/>
  <c r="AC601" i="168"/>
  <c r="AC602" i="168"/>
  <c r="AC603" i="168"/>
  <c r="AC604" i="168"/>
  <c r="AC605" i="168"/>
  <c r="AC606" i="168"/>
  <c r="AC607" i="168"/>
  <c r="AC608" i="168"/>
  <c r="AC609" i="168"/>
  <c r="AC610" i="168"/>
  <c r="AC611" i="168"/>
  <c r="AC612" i="168"/>
  <c r="AC613" i="168"/>
  <c r="AC614" i="168"/>
  <c r="AC615" i="168"/>
  <c r="AC616" i="168"/>
  <c r="AC617" i="168"/>
  <c r="AC618" i="168"/>
  <c r="AC619" i="168"/>
  <c r="AC620" i="168"/>
  <c r="AC621" i="168"/>
  <c r="AC622" i="168"/>
  <c r="AC623" i="168"/>
  <c r="AC624" i="168"/>
  <c r="AC625" i="168"/>
  <c r="AC596" i="168"/>
  <c r="AC626" i="168"/>
  <c r="AC627" i="168"/>
  <c r="AC628" i="168"/>
  <c r="AC629" i="168"/>
  <c r="AC630" i="168"/>
  <c r="AC631" i="168"/>
  <c r="AC632" i="168"/>
  <c r="AC633" i="168"/>
  <c r="AC634" i="168"/>
  <c r="AC635" i="168"/>
  <c r="AC636" i="168"/>
  <c r="AC637" i="168"/>
  <c r="AC638" i="168"/>
  <c r="AC639" i="168"/>
  <c r="AC640" i="168"/>
  <c r="AC641" i="168"/>
  <c r="AC642" i="168"/>
  <c r="AC643" i="168"/>
  <c r="AC644" i="168"/>
  <c r="AC645" i="168"/>
  <c r="AC646" i="168"/>
  <c r="AC647" i="168"/>
  <c r="AC648" i="168"/>
  <c r="AC649" i="168"/>
  <c r="AC650" i="168"/>
  <c r="AC651" i="168"/>
  <c r="AC652" i="168"/>
  <c r="AC653" i="168"/>
  <c r="AC654" i="168"/>
  <c r="AC655" i="168"/>
  <c r="AC656" i="168"/>
  <c r="AC657" i="168"/>
  <c r="AC658" i="168"/>
  <c r="AC659" i="168"/>
  <c r="AC660" i="168"/>
  <c r="AC661" i="168"/>
  <c r="AC662" i="168"/>
  <c r="AC663" i="168"/>
  <c r="AC664" i="168"/>
  <c r="AC665" i="168"/>
  <c r="AC666" i="168"/>
  <c r="AC667" i="168"/>
  <c r="AC668" i="168"/>
  <c r="AC669" i="168"/>
  <c r="AC670" i="168"/>
  <c r="AC671" i="168"/>
  <c r="AC672" i="168"/>
  <c r="AC673" i="168"/>
  <c r="AC674" i="168"/>
  <c r="AC675" i="168"/>
  <c r="AC676" i="168"/>
  <c r="AC677" i="168"/>
  <c r="AC678" i="168"/>
  <c r="AC679" i="168"/>
  <c r="AC680" i="168"/>
  <c r="AC681" i="168"/>
  <c r="AC682" i="168"/>
  <c r="AC683" i="168"/>
  <c r="AC684" i="168"/>
  <c r="AC685" i="168"/>
  <c r="AC686" i="168"/>
  <c r="AC687" i="168"/>
  <c r="AC688" i="168"/>
  <c r="AC689" i="168"/>
  <c r="AC690" i="168"/>
  <c r="AC691" i="168"/>
  <c r="AC692" i="168"/>
  <c r="AC693" i="168"/>
  <c r="AC694" i="168"/>
  <c r="AC695" i="168"/>
  <c r="AC696" i="168"/>
  <c r="AC697" i="168"/>
  <c r="AC698" i="168"/>
  <c r="AC699" i="168"/>
  <c r="AC700" i="168"/>
  <c r="AC701" i="168"/>
  <c r="AC702" i="168"/>
  <c r="AC703" i="168"/>
  <c r="AC704" i="168"/>
  <c r="AC705" i="168"/>
  <c r="AC706" i="168"/>
  <c r="AC707" i="168"/>
  <c r="AC708" i="168"/>
  <c r="AC709" i="168"/>
  <c r="AC710" i="168"/>
  <c r="AC711" i="168"/>
  <c r="AC712" i="168"/>
  <c r="AC713" i="168"/>
  <c r="AC714" i="168"/>
  <c r="AC715" i="168"/>
  <c r="AC716" i="168"/>
  <c r="AC717" i="168"/>
  <c r="AC718" i="168"/>
  <c r="AC719" i="168"/>
  <c r="AC720" i="168"/>
  <c r="AC721" i="168"/>
  <c r="AC722" i="168"/>
  <c r="AC723" i="168"/>
  <c r="AC724" i="168"/>
  <c r="AC725" i="168"/>
  <c r="AC726" i="168"/>
  <c r="AC727" i="168"/>
  <c r="AC728" i="168"/>
  <c r="AC729" i="168"/>
  <c r="AC730" i="168"/>
  <c r="AC731" i="168"/>
  <c r="AC732" i="168"/>
  <c r="AC733" i="168"/>
  <c r="AC734" i="168"/>
  <c r="AC735" i="168"/>
  <c r="AC736" i="168"/>
  <c r="AC737" i="168"/>
  <c r="AC738" i="168"/>
  <c r="AC739" i="168"/>
  <c r="AC740" i="168"/>
  <c r="AC741" i="168"/>
  <c r="AC742" i="168"/>
  <c r="AC743" i="168"/>
  <c r="AC744" i="168"/>
  <c r="AC745" i="168"/>
  <c r="AC746" i="168"/>
  <c r="AC747" i="168"/>
  <c r="AC748" i="168"/>
  <c r="AC749" i="168"/>
  <c r="AC750" i="168"/>
  <c r="AC751" i="168"/>
  <c r="AC752" i="168"/>
  <c r="AC753" i="168"/>
  <c r="AC754" i="168"/>
  <c r="AC755" i="168"/>
  <c r="AC756" i="168"/>
  <c r="AC757" i="168"/>
  <c r="AC758" i="168"/>
  <c r="AC759" i="168"/>
  <c r="AC760" i="168"/>
  <c r="AC761" i="168"/>
  <c r="AC762" i="168"/>
  <c r="AC763" i="168"/>
  <c r="AC764" i="168"/>
  <c r="AC765" i="168"/>
  <c r="AC766" i="168"/>
  <c r="AC767" i="168"/>
  <c r="AC768" i="168"/>
  <c r="AC769" i="168"/>
  <c r="AC770" i="168"/>
  <c r="AC771" i="168"/>
  <c r="AC772" i="168"/>
  <c r="AC773" i="168"/>
  <c r="AC774" i="168"/>
  <c r="AC775" i="168"/>
  <c r="AC776" i="168"/>
  <c r="AC777" i="168"/>
  <c r="AC778" i="168"/>
  <c r="AC779" i="168"/>
  <c r="AC780" i="168"/>
  <c r="AC781" i="168"/>
  <c r="AC782" i="168"/>
  <c r="AC783" i="168"/>
  <c r="AC784" i="168"/>
  <c r="AC785" i="168"/>
  <c r="AC786" i="168"/>
  <c r="AC787" i="168"/>
  <c r="AC788" i="168"/>
  <c r="AC789" i="168"/>
  <c r="AC790" i="168"/>
  <c r="AC791" i="168"/>
  <c r="AC792" i="168"/>
  <c r="AC793" i="168"/>
  <c r="AC794" i="168"/>
  <c r="AC795" i="168"/>
  <c r="AC796" i="168"/>
  <c r="AC797" i="168"/>
  <c r="AC798" i="168"/>
  <c r="AC799" i="168"/>
  <c r="AC800" i="168"/>
  <c r="AC801" i="168"/>
  <c r="AC802" i="168"/>
  <c r="AC803" i="168"/>
  <c r="AC804" i="168"/>
  <c r="AC805" i="168"/>
  <c r="AC806" i="168"/>
  <c r="AC807" i="168"/>
  <c r="AC808" i="168"/>
  <c r="AC809" i="168"/>
  <c r="AC810" i="168"/>
  <c r="AC811" i="168"/>
  <c r="AC812" i="168"/>
  <c r="AC813" i="168"/>
  <c r="AC814" i="168"/>
  <c r="AC815" i="168"/>
  <c r="AC816" i="168"/>
  <c r="AC817" i="168"/>
  <c r="AC818" i="168"/>
  <c r="AC819" i="168"/>
  <c r="AC820" i="168"/>
  <c r="AC821" i="168"/>
  <c r="AC822" i="168"/>
  <c r="AC823" i="168"/>
  <c r="AC824" i="168"/>
  <c r="AC825" i="168"/>
  <c r="AC826" i="168"/>
  <c r="AC827" i="168"/>
  <c r="AC828" i="168"/>
  <c r="AC829" i="168"/>
  <c r="AC830" i="168"/>
  <c r="AC831" i="168"/>
  <c r="AC832" i="168"/>
  <c r="AC833" i="168"/>
  <c r="AC834" i="168"/>
  <c r="AC835" i="168"/>
  <c r="AC836" i="168"/>
  <c r="AC837" i="168"/>
  <c r="AC838" i="168"/>
  <c r="AC839" i="168"/>
  <c r="AC840" i="168"/>
  <c r="AC841" i="168"/>
  <c r="AC842" i="168"/>
  <c r="AC843" i="168"/>
  <c r="AC844" i="168"/>
  <c r="AC845" i="168"/>
  <c r="AC846" i="168"/>
  <c r="AC847" i="168"/>
  <c r="AC848" i="168"/>
  <c r="AC849" i="168"/>
  <c r="AC850" i="168"/>
  <c r="AC851" i="168"/>
  <c r="AC852" i="168"/>
  <c r="AC853" i="168"/>
  <c r="AC854" i="168"/>
  <c r="AC855" i="168"/>
  <c r="AC856" i="168"/>
  <c r="AC857" i="168"/>
  <c r="AC858" i="168"/>
  <c r="AC859" i="168"/>
  <c r="AC860" i="168"/>
  <c r="AC861" i="168"/>
  <c r="AC862" i="168"/>
  <c r="AC863" i="168"/>
  <c r="AC864" i="168"/>
  <c r="AC865" i="168"/>
  <c r="AC866" i="168"/>
  <c r="AC867" i="168"/>
  <c r="AC868" i="168"/>
  <c r="AC869" i="168"/>
  <c r="AC870" i="168"/>
  <c r="AC871" i="168"/>
  <c r="AC872" i="168"/>
  <c r="AC873" i="168"/>
  <c r="AC874" i="168"/>
  <c r="AC875" i="168"/>
  <c r="AC876" i="168"/>
  <c r="AC877" i="168"/>
  <c r="AC878" i="168"/>
  <c r="AC879" i="168"/>
  <c r="AC880" i="168"/>
  <c r="AC881" i="168"/>
  <c r="AC882" i="168"/>
  <c r="AC883" i="168"/>
  <c r="AC884" i="168"/>
  <c r="AC885" i="168"/>
  <c r="AC886" i="168"/>
  <c r="AC887" i="168"/>
  <c r="AC888" i="168"/>
  <c r="AC889" i="168"/>
  <c r="AC890" i="168"/>
  <c r="AC891" i="168"/>
  <c r="AC892" i="168"/>
  <c r="AC893" i="168"/>
  <c r="AC894" i="168"/>
  <c r="AC895" i="168"/>
  <c r="AC896" i="168"/>
  <c r="AC897" i="168"/>
  <c r="AC898" i="168"/>
  <c r="AC899" i="168"/>
  <c r="AC900" i="168"/>
  <c r="AC901" i="168"/>
  <c r="AC902" i="168"/>
  <c r="AC903" i="168"/>
  <c r="AC904" i="168"/>
  <c r="AC905" i="168"/>
  <c r="AC906" i="168"/>
  <c r="AC907" i="168"/>
  <c r="AC908" i="168"/>
  <c r="AC909" i="168"/>
  <c r="AC910" i="168"/>
  <c r="AC911" i="168"/>
  <c r="AC912" i="168"/>
  <c r="AC913" i="168"/>
  <c r="AC914" i="168"/>
  <c r="AC915" i="168"/>
  <c r="AC916" i="168"/>
  <c r="AC917" i="168"/>
  <c r="AC918" i="168"/>
  <c r="AC919" i="168"/>
  <c r="AC920" i="168"/>
  <c r="AC921" i="168"/>
  <c r="AC922" i="168"/>
  <c r="AC923" i="168"/>
  <c r="AC924" i="168"/>
  <c r="AC925" i="168"/>
  <c r="AC926" i="168"/>
  <c r="AC927" i="168"/>
  <c r="AC928" i="168"/>
  <c r="AC929" i="168"/>
  <c r="AC930" i="168"/>
  <c r="AC931" i="168"/>
  <c r="AC932" i="168"/>
  <c r="AC933" i="168"/>
  <c r="AC934" i="168"/>
  <c r="AC935" i="168"/>
  <c r="AC936" i="168"/>
  <c r="AC937" i="168"/>
  <c r="AC938" i="168"/>
  <c r="AC939" i="168"/>
  <c r="AC940" i="168"/>
  <c r="AC941" i="168"/>
  <c r="AC942" i="168"/>
  <c r="AC943" i="168"/>
  <c r="AC944" i="168"/>
  <c r="AC945" i="168"/>
  <c r="AC946" i="168"/>
  <c r="AC947" i="168"/>
  <c r="AC948" i="168"/>
  <c r="AC949" i="168"/>
  <c r="AC950" i="168"/>
  <c r="AC951" i="168"/>
  <c r="AC952" i="168"/>
  <c r="AC953" i="168"/>
  <c r="AC954" i="168"/>
  <c r="AC955" i="168"/>
  <c r="AC956" i="168"/>
  <c r="AC957" i="168"/>
  <c r="AC958" i="168"/>
  <c r="AC959" i="168"/>
  <c r="AC960" i="168"/>
  <c r="AC961" i="168"/>
  <c r="AC962" i="168"/>
  <c r="AC963" i="168"/>
  <c r="AC964" i="168"/>
  <c r="AC965" i="168"/>
  <c r="AC966" i="168"/>
  <c r="AC967" i="168"/>
  <c r="AC968" i="168"/>
  <c r="AC969" i="168"/>
  <c r="AC970" i="168"/>
  <c r="AC971" i="168"/>
  <c r="AC972" i="168"/>
  <c r="AC973" i="168"/>
  <c r="AC974" i="168"/>
  <c r="AC975" i="168"/>
  <c r="AC976" i="168"/>
  <c r="AC977" i="168"/>
  <c r="AC978" i="168"/>
  <c r="AC979" i="168"/>
  <c r="AC980" i="168"/>
  <c r="AC981" i="168"/>
  <c r="AC982" i="168"/>
  <c r="AC983" i="168"/>
  <c r="AC984" i="168"/>
  <c r="AC985" i="168"/>
  <c r="AC986" i="168"/>
  <c r="AC987" i="168"/>
  <c r="AC988" i="168"/>
  <c r="AC989" i="168"/>
  <c r="AC990" i="168"/>
  <c r="AC991" i="168"/>
  <c r="AC992" i="168"/>
  <c r="AC993" i="168"/>
  <c r="AC994" i="168"/>
  <c r="AC995" i="168"/>
  <c r="AC996" i="168"/>
  <c r="AC997" i="168"/>
  <c r="AC998" i="168"/>
  <c r="AC999" i="168"/>
  <c r="AC1000" i="168"/>
  <c r="AC1001" i="168"/>
  <c r="AC1002" i="168"/>
  <c r="AC1003" i="168"/>
  <c r="AC1004" i="168"/>
  <c r="AC1005" i="168"/>
  <c r="AC1006" i="168"/>
  <c r="AC1007" i="168"/>
  <c r="AC1008" i="168"/>
  <c r="AC1009" i="168"/>
  <c r="AC1010" i="168"/>
  <c r="AC1011" i="168"/>
  <c r="AC1012" i="168"/>
  <c r="AC1013" i="168"/>
  <c r="AC1014" i="168"/>
  <c r="AC1015" i="168"/>
  <c r="AC1016" i="168"/>
  <c r="AC1017" i="168"/>
  <c r="AC1018" i="168"/>
  <c r="AC1019" i="168"/>
  <c r="AC1020" i="168"/>
  <c r="AC1021" i="168"/>
  <c r="AC1022" i="168"/>
  <c r="AC1023" i="168"/>
  <c r="AC1024" i="168"/>
  <c r="AC1025" i="168"/>
  <c r="AC1026" i="168"/>
  <c r="AC1027" i="168"/>
  <c r="AC1028" i="168"/>
  <c r="AC1029" i="168"/>
  <c r="AC1030" i="168"/>
  <c r="AC1031" i="168"/>
  <c r="AC1032" i="168"/>
  <c r="AC1033" i="168"/>
  <c r="AC1034" i="168"/>
  <c r="AC1035" i="168"/>
  <c r="AC1036" i="168"/>
  <c r="AC1037" i="168"/>
  <c r="AC1038" i="168"/>
  <c r="AC1039" i="168"/>
  <c r="AC1040" i="168"/>
  <c r="AC1041" i="168"/>
  <c r="AC1042" i="168"/>
  <c r="AC1043" i="168"/>
  <c r="AC1044" i="168"/>
  <c r="AC1045" i="168"/>
  <c r="AC1046" i="168"/>
  <c r="AC1047" i="168"/>
  <c r="AC1048" i="168"/>
  <c r="AC1049" i="168"/>
  <c r="AC1050" i="168"/>
  <c r="AC1051" i="168"/>
  <c r="AC1052" i="168"/>
  <c r="AC1053" i="168"/>
  <c r="AC1054" i="168"/>
  <c r="AC1055" i="168"/>
  <c r="AC1056" i="168"/>
  <c r="AC1057" i="168"/>
  <c r="AC1058" i="168"/>
  <c r="AC1059" i="168"/>
  <c r="AC1060" i="168"/>
  <c r="AC1061" i="168"/>
  <c r="AC1062" i="168"/>
  <c r="AC1063" i="168"/>
  <c r="AC1064" i="168"/>
  <c r="AC1065" i="168"/>
  <c r="AC1066" i="168"/>
  <c r="AC1067" i="168"/>
  <c r="AC1068" i="168"/>
  <c r="AC1069" i="168"/>
  <c r="AC1070" i="168"/>
  <c r="AC1071" i="168"/>
  <c r="AC1072" i="168"/>
  <c r="AC1073" i="168"/>
  <c r="AC1074" i="168"/>
  <c r="AC1075" i="168"/>
  <c r="AC1076" i="168"/>
  <c r="AC1077" i="168"/>
  <c r="AC1078" i="168"/>
  <c r="AC1079" i="168"/>
  <c r="AC1080" i="168"/>
  <c r="AC1081" i="168"/>
  <c r="AC1082" i="168"/>
  <c r="AC1083" i="168"/>
  <c r="AC1084" i="168"/>
  <c r="AC1085" i="168"/>
  <c r="AC1086" i="168"/>
  <c r="AC1087" i="168"/>
  <c r="AC1088" i="168"/>
  <c r="AC1089" i="168"/>
  <c r="AC1090" i="168"/>
  <c r="AC1091" i="168"/>
  <c r="AC1092" i="168"/>
  <c r="AC1093" i="168"/>
  <c r="AC1094" i="168"/>
  <c r="AC1095" i="168"/>
  <c r="AC1096" i="168"/>
  <c r="AC1097" i="168"/>
  <c r="AC1098" i="168"/>
  <c r="AC1099" i="168"/>
  <c r="AC1100" i="168"/>
  <c r="AC1101" i="168"/>
  <c r="AC1102" i="168"/>
  <c r="AC1103" i="168"/>
  <c r="AC1104" i="168"/>
  <c r="AC1105" i="168"/>
  <c r="AC1106" i="168"/>
  <c r="AC1107" i="168"/>
  <c r="AC1108" i="168"/>
  <c r="AC1109" i="168"/>
  <c r="AC1110" i="168"/>
  <c r="AC1111" i="168"/>
  <c r="AC1112" i="168"/>
  <c r="AC1113" i="168"/>
  <c r="AC1114" i="168"/>
  <c r="AC1115" i="168"/>
  <c r="AC1116" i="168"/>
  <c r="AC1117" i="168"/>
  <c r="AC1118" i="168"/>
  <c r="AC1119" i="168"/>
  <c r="AC1120" i="168"/>
  <c r="AC1121" i="168"/>
  <c r="AC1122" i="168"/>
  <c r="AC1123" i="168"/>
  <c r="AC1124" i="168"/>
  <c r="AC1125" i="168"/>
  <c r="AC1126" i="168"/>
  <c r="AC1127" i="168"/>
  <c r="AC1128" i="168"/>
  <c r="AC1129" i="168"/>
  <c r="AC1130" i="168"/>
  <c r="AC1131" i="168"/>
  <c r="AC1132" i="168"/>
  <c r="AC1133" i="168"/>
  <c r="AC1134" i="168"/>
  <c r="AC1135" i="168"/>
  <c r="AC1136" i="168"/>
  <c r="AC1137" i="168"/>
  <c r="AC1138" i="168"/>
  <c r="AC1139" i="168"/>
  <c r="AC1140" i="168"/>
  <c r="AC1141" i="168"/>
  <c r="AC1142" i="168"/>
  <c r="AC1143" i="168"/>
  <c r="AC1144" i="168"/>
  <c r="AC1145" i="168"/>
  <c r="AC1146" i="168"/>
  <c r="AC1147" i="168"/>
  <c r="AC1148" i="168"/>
  <c r="AC1149" i="168"/>
  <c r="AC1150" i="168"/>
  <c r="AC1151" i="168"/>
  <c r="AC1152" i="168"/>
  <c r="AC1153" i="168"/>
  <c r="AC1154" i="168"/>
  <c r="AC1155" i="168"/>
  <c r="AC1156" i="168"/>
  <c r="AC1157" i="168"/>
  <c r="AC1158" i="168"/>
  <c r="AC1159" i="168"/>
  <c r="AC1160" i="168"/>
  <c r="AC1161" i="168"/>
  <c r="AC1162" i="168"/>
  <c r="AC1163" i="168"/>
  <c r="AC1164" i="168"/>
  <c r="AC1165" i="168"/>
  <c r="AC1166" i="168"/>
  <c r="AC1167" i="168"/>
  <c r="AC1168" i="168"/>
  <c r="AC1169" i="168"/>
  <c r="AC1170" i="168"/>
  <c r="AC1171" i="168"/>
  <c r="AC1172" i="168"/>
  <c r="AC1173" i="168"/>
  <c r="AC1174" i="168"/>
  <c r="AC1175" i="168"/>
  <c r="AC1176" i="168"/>
  <c r="AC1177" i="168"/>
  <c r="AC1178" i="168"/>
  <c r="AC1179" i="168"/>
  <c r="AC1180" i="168"/>
  <c r="AC1181" i="168"/>
  <c r="AC1182" i="168"/>
  <c r="AC1183" i="168"/>
  <c r="AC1184" i="168"/>
  <c r="AC1185" i="168"/>
  <c r="AC1186" i="168"/>
  <c r="AC1187" i="168"/>
  <c r="AC1188" i="168"/>
  <c r="AC1189" i="168"/>
  <c r="AC1190" i="168"/>
  <c r="AC1191" i="168"/>
  <c r="AC1192" i="168"/>
  <c r="AC1193" i="168"/>
  <c r="AC1194" i="168"/>
  <c r="AC1195" i="168"/>
  <c r="AC1196" i="168"/>
  <c r="AC1197" i="168"/>
  <c r="AC1198" i="168"/>
  <c r="AC1199" i="168"/>
  <c r="AC1200" i="168"/>
  <c r="AC1201" i="168"/>
  <c r="AC1202" i="168"/>
  <c r="AC1203" i="168"/>
  <c r="AC1204" i="168"/>
  <c r="AC1205" i="168"/>
  <c r="AC1206" i="168"/>
  <c r="AC1207" i="168"/>
  <c r="AC1208" i="168"/>
  <c r="AC1209" i="168"/>
  <c r="AC1210" i="168"/>
  <c r="AC1211" i="168"/>
  <c r="AC1212" i="168"/>
  <c r="AC1213" i="168"/>
  <c r="AC1214" i="168"/>
  <c r="AC1215" i="168"/>
  <c r="AC1216" i="168"/>
  <c r="AC1217" i="168"/>
  <c r="AC1218" i="168"/>
  <c r="AC1219" i="168"/>
  <c r="AC1220" i="168"/>
  <c r="AC1221" i="168"/>
  <c r="AC1222" i="168"/>
  <c r="AC1223" i="168"/>
  <c r="AC1224" i="168"/>
  <c r="AC1225" i="168"/>
  <c r="AC1226" i="168"/>
  <c r="AC1227" i="168"/>
  <c r="AC1228" i="168"/>
  <c r="AC1229" i="168"/>
  <c r="AC1230" i="168"/>
  <c r="AC1231" i="168"/>
  <c r="AC1232" i="168"/>
  <c r="AC1233" i="168"/>
  <c r="AC1234" i="168"/>
  <c r="AC1235" i="168"/>
  <c r="AC1236" i="168"/>
  <c r="AC1237" i="168"/>
  <c r="AC1238" i="168"/>
  <c r="AC1239" i="168"/>
  <c r="AC1240" i="168"/>
  <c r="AC1241" i="168"/>
  <c r="AC1242" i="168"/>
  <c r="AC1243" i="168"/>
  <c r="AC1244" i="168"/>
  <c r="AC1245" i="168"/>
  <c r="AC1246" i="168"/>
  <c r="AC1247" i="168"/>
  <c r="AC1248" i="168"/>
  <c r="AC1249" i="168"/>
  <c r="AC1250" i="168"/>
  <c r="AC1251" i="168"/>
  <c r="AC1252" i="168"/>
  <c r="AC1253" i="168"/>
  <c r="AC1254" i="168"/>
  <c r="AC1255" i="168"/>
  <c r="AC1256" i="168"/>
  <c r="AC1257" i="168"/>
  <c r="AC1258" i="168"/>
  <c r="AC1259" i="168"/>
  <c r="AC1260" i="168"/>
  <c r="AC1261" i="168"/>
  <c r="AC1262" i="168"/>
  <c r="AC1263" i="168"/>
  <c r="AC1264" i="168"/>
  <c r="AC1265" i="168"/>
  <c r="AC1266" i="168"/>
  <c r="AC1267" i="168"/>
  <c r="AC1268" i="168"/>
  <c r="AC1269" i="168"/>
  <c r="AC1270" i="168"/>
  <c r="AC1271" i="168"/>
  <c r="AC1272" i="168"/>
  <c r="AC1273" i="168"/>
  <c r="AC1274" i="168"/>
  <c r="AC1275" i="168"/>
  <c r="AC1276" i="168"/>
  <c r="AC1277" i="168"/>
  <c r="AC1278" i="168"/>
  <c r="AC1279" i="168"/>
  <c r="AC1280" i="168"/>
  <c r="AC1281" i="168"/>
  <c r="AC1282" i="168"/>
  <c r="AC1283" i="168"/>
  <c r="AC1284" i="168"/>
  <c r="AC1285" i="168"/>
  <c r="AC1286" i="168"/>
  <c r="AC1287" i="168"/>
  <c r="AC1288" i="168"/>
  <c r="AC1289" i="168"/>
  <c r="AC1290" i="168"/>
  <c r="AC1291" i="168"/>
  <c r="AC1292" i="168"/>
  <c r="AC1293" i="168"/>
  <c r="AC1294" i="168"/>
  <c r="AC1295" i="168"/>
  <c r="AC1296" i="168"/>
  <c r="AC1297" i="168"/>
  <c r="AC1298" i="168"/>
  <c r="AC1299" i="168"/>
  <c r="AC1300" i="168"/>
  <c r="AC1301" i="168"/>
  <c r="AC1302" i="168"/>
  <c r="AC1303" i="168"/>
  <c r="AC1304" i="168"/>
  <c r="AC1305" i="168"/>
  <c r="AC1306" i="168"/>
  <c r="AC1307" i="168"/>
  <c r="AC1308" i="168"/>
  <c r="AC1309" i="168"/>
  <c r="AC1310" i="168"/>
  <c r="AC1311" i="168"/>
  <c r="AC1312" i="168"/>
  <c r="AC1313" i="168"/>
  <c r="AC1314" i="168"/>
  <c r="AC1315" i="168"/>
  <c r="AC1316" i="168"/>
  <c r="AC1317" i="168"/>
  <c r="AC1318" i="168"/>
  <c r="AC1319" i="168"/>
  <c r="AC1320" i="168"/>
  <c r="AC1321" i="168"/>
  <c r="AC1322" i="168"/>
  <c r="AC1323" i="168"/>
  <c r="AC1324" i="168"/>
  <c r="AC1325" i="168"/>
  <c r="AC1326" i="168"/>
  <c r="AC1327" i="168"/>
  <c r="AC1328" i="168"/>
  <c r="AC1329" i="168"/>
  <c r="AC1330" i="168"/>
  <c r="AC1331" i="168"/>
  <c r="AC1332" i="168"/>
  <c r="AC1333" i="168"/>
  <c r="AC1334" i="168"/>
  <c r="AC1335" i="168"/>
  <c r="AC1336" i="168"/>
  <c r="AC1337" i="168"/>
  <c r="AC1338" i="168"/>
  <c r="AC1339" i="168"/>
  <c r="AC1340" i="168"/>
  <c r="AC1341" i="168"/>
  <c r="AC1342" i="168"/>
  <c r="AC1343" i="168"/>
  <c r="AC1344" i="168"/>
  <c r="AC1345" i="168"/>
  <c r="AC1346" i="168"/>
  <c r="AC1347" i="168"/>
  <c r="AC1348" i="168"/>
  <c r="AC1349" i="168"/>
  <c r="AC1350" i="168"/>
  <c r="AC1351" i="168"/>
  <c r="AC1352" i="168"/>
  <c r="AC1353" i="168"/>
  <c r="AC1354" i="168"/>
  <c r="AC1355" i="168"/>
  <c r="AC1356" i="168"/>
  <c r="AC1357" i="168"/>
  <c r="AC1358" i="168"/>
  <c r="AC1359" i="168"/>
  <c r="AC1360" i="168"/>
  <c r="AC1361" i="168"/>
  <c r="AC1362" i="168"/>
  <c r="AC1363" i="168"/>
  <c r="AC1364" i="168"/>
  <c r="AC1365" i="168"/>
  <c r="AC1366" i="168"/>
  <c r="AC1367" i="168"/>
  <c r="AC1368" i="168"/>
  <c r="AC1369" i="168"/>
  <c r="AC1370" i="168"/>
  <c r="AC1371" i="168"/>
  <c r="AC1372" i="168"/>
  <c r="AC1373" i="168"/>
  <c r="AC1374" i="168"/>
  <c r="AC1375" i="168"/>
  <c r="AC1376" i="168"/>
  <c r="AC1377" i="168"/>
  <c r="AC1378" i="168"/>
  <c r="AC1379" i="168"/>
  <c r="AC1380" i="168"/>
  <c r="AC1381" i="168"/>
  <c r="AC1382" i="168"/>
  <c r="AC1383" i="168"/>
  <c r="AC1384" i="168"/>
  <c r="AC1385" i="168"/>
  <c r="AC1386" i="168"/>
  <c r="AC1387" i="168"/>
  <c r="AC1388" i="168"/>
  <c r="AC1389" i="168"/>
  <c r="AC1390" i="168"/>
  <c r="AC1391" i="168"/>
  <c r="AC1392" i="168"/>
  <c r="AC1393" i="168"/>
  <c r="AC1394" i="168"/>
  <c r="AC1395" i="168"/>
  <c r="AC1396" i="168"/>
  <c r="AC1397" i="168"/>
  <c r="AC1398" i="168"/>
  <c r="AC1399" i="168"/>
  <c r="AC1400" i="168"/>
  <c r="AC1401" i="168"/>
  <c r="AC1402" i="168"/>
  <c r="AC1403" i="168"/>
  <c r="AC1404" i="168"/>
  <c r="AC1405" i="168"/>
  <c r="AC1406" i="168"/>
  <c r="AC1407" i="168"/>
  <c r="AC1408" i="168"/>
  <c r="AC1409" i="168"/>
  <c r="AC1410" i="168"/>
  <c r="AC1411" i="168"/>
  <c r="AC1412" i="168"/>
  <c r="AC1413" i="168"/>
  <c r="AC1414" i="168"/>
  <c r="AC1415" i="168"/>
  <c r="AC1416" i="168"/>
  <c r="AC1417" i="168"/>
  <c r="AC1418" i="168"/>
  <c r="AC1419" i="168"/>
  <c r="AC1420" i="168"/>
  <c r="AC1421" i="168"/>
  <c r="AC1422" i="168"/>
  <c r="AC1423" i="168"/>
  <c r="AC1424" i="168"/>
  <c r="AC1425" i="168"/>
  <c r="AC1426" i="168"/>
  <c r="AC1427" i="168"/>
  <c r="AC1428" i="168"/>
  <c r="AC1429" i="168"/>
  <c r="AC1430" i="168"/>
  <c r="AC1431" i="168"/>
  <c r="AC1432" i="168"/>
  <c r="AC1433" i="168"/>
  <c r="AC1434" i="168"/>
  <c r="AC1435" i="168"/>
  <c r="AC1436" i="168"/>
  <c r="AC1437" i="168"/>
  <c r="AC1438" i="168"/>
  <c r="AC1439" i="168"/>
  <c r="AC1440" i="168"/>
  <c r="AC1441" i="168"/>
  <c r="AC1442" i="168"/>
  <c r="AC1443" i="168"/>
  <c r="AC1444" i="168"/>
  <c r="AC1445" i="168"/>
  <c r="AC1446" i="168"/>
  <c r="AC1447" i="168"/>
  <c r="AC1448" i="168"/>
  <c r="AC1449" i="168"/>
  <c r="AC1450" i="168"/>
  <c r="AC1451" i="168"/>
  <c r="AC1452" i="168"/>
  <c r="AC1453" i="168"/>
  <c r="AC1454" i="168"/>
  <c r="AC1455" i="168"/>
  <c r="AC1456" i="168"/>
  <c r="AC1457" i="168"/>
  <c r="AC1458" i="168"/>
  <c r="AC1459" i="168"/>
  <c r="AC1460" i="168"/>
  <c r="AC1461" i="168"/>
  <c r="AC1462" i="168"/>
  <c r="AC1463" i="168"/>
  <c r="AC1464" i="168"/>
  <c r="AC1465" i="168"/>
  <c r="AC1466" i="168"/>
  <c r="AC1467" i="168"/>
  <c r="AC1468" i="168"/>
  <c r="AC1469" i="168"/>
  <c r="AC1470" i="168"/>
  <c r="AC1471" i="168"/>
  <c r="AC1472" i="168"/>
  <c r="AC1473" i="168"/>
  <c r="AC1474" i="168"/>
  <c r="AC1475" i="168"/>
  <c r="AC1476" i="168"/>
  <c r="AC1477" i="168"/>
  <c r="AC1478" i="168"/>
  <c r="AC1479" i="168"/>
  <c r="AC1480" i="168"/>
  <c r="AC1481" i="168"/>
  <c r="AC1482" i="168"/>
  <c r="AC1483" i="168"/>
  <c r="AC1484" i="168"/>
  <c r="AC1485" i="168"/>
  <c r="AC1486" i="168"/>
  <c r="AC1487" i="168"/>
  <c r="AC1488" i="168"/>
  <c r="AC1489" i="168"/>
  <c r="AC1490" i="168"/>
  <c r="AC1491" i="168"/>
  <c r="AC1492" i="168"/>
  <c r="AC1493" i="168"/>
  <c r="AC1494" i="168"/>
  <c r="AC1495" i="168"/>
  <c r="AC1496" i="168"/>
  <c r="AC1497" i="168"/>
  <c r="AC1498" i="168"/>
  <c r="AC1499" i="168"/>
  <c r="AC1500" i="168"/>
  <c r="AC1501" i="168"/>
  <c r="AC1502" i="168"/>
  <c r="AC1503" i="168"/>
  <c r="AC1504" i="168"/>
  <c r="AC1505" i="168"/>
  <c r="AC1506" i="168"/>
  <c r="AC1507" i="168"/>
  <c r="AC1508" i="168"/>
  <c r="AC1509" i="168"/>
  <c r="AC1510" i="168"/>
  <c r="AC1511" i="168"/>
  <c r="AC1512" i="168"/>
  <c r="AC1513" i="168"/>
  <c r="AC1514" i="168"/>
  <c r="AC1515" i="168"/>
  <c r="AC1516" i="168"/>
  <c r="AC1517" i="168"/>
  <c r="AC1518" i="168"/>
  <c r="AC1519" i="168"/>
  <c r="AC1520" i="168"/>
  <c r="AC1521" i="168"/>
  <c r="AC1522" i="168"/>
  <c r="AC1523" i="168"/>
  <c r="AC1524" i="168"/>
  <c r="AC1525" i="168"/>
  <c r="AC1526" i="168"/>
  <c r="AC1527" i="168"/>
  <c r="AC1528" i="168"/>
  <c r="AC1529" i="168"/>
  <c r="AC1530" i="168"/>
  <c r="AC1531" i="168"/>
  <c r="AC1532" i="168"/>
  <c r="AC1533" i="168"/>
  <c r="AC1534" i="168"/>
  <c r="AC1535" i="168"/>
  <c r="AC1536" i="168"/>
  <c r="AC1537" i="168"/>
  <c r="AC1538" i="168"/>
  <c r="AC1539" i="168"/>
  <c r="AC1540" i="168"/>
  <c r="AC1541" i="168"/>
  <c r="AC1542" i="168"/>
  <c r="AC1543" i="168"/>
  <c r="AC1544" i="168"/>
  <c r="AC1545" i="168"/>
  <c r="AC1546" i="168"/>
  <c r="AC1547" i="168"/>
  <c r="AC1548" i="168"/>
  <c r="AC1549" i="168"/>
  <c r="AC1550" i="168"/>
  <c r="AC1551" i="168"/>
  <c r="AC1552" i="168"/>
  <c r="AC1553" i="168"/>
  <c r="AC1554" i="168"/>
  <c r="AC1555" i="168"/>
  <c r="AC1556" i="168"/>
  <c r="AC1557" i="168"/>
  <c r="AC1558" i="168"/>
  <c r="AC1559" i="168"/>
  <c r="AC1560" i="168"/>
  <c r="AC1561" i="168"/>
  <c r="AC1562" i="168"/>
  <c r="AC1563" i="168"/>
  <c r="AC1564" i="168"/>
  <c r="AC1565" i="168"/>
  <c r="AC1566" i="168"/>
  <c r="AC1567" i="168"/>
  <c r="AC1568" i="168"/>
  <c r="AC1569" i="168"/>
  <c r="AC1570" i="168"/>
  <c r="AC1571" i="168"/>
  <c r="AC1572" i="168"/>
  <c r="AC1573" i="168"/>
  <c r="AC1574" i="168"/>
  <c r="AC1575" i="168"/>
  <c r="AC1576" i="168"/>
  <c r="AC1577" i="168"/>
  <c r="AC1578" i="168"/>
  <c r="AC1579" i="168"/>
  <c r="AC1580" i="168"/>
  <c r="AC1581" i="168"/>
  <c r="AC1582" i="168"/>
  <c r="AC1583" i="168"/>
  <c r="AC1584" i="168"/>
  <c r="AC1585" i="168"/>
  <c r="AC1586" i="168"/>
  <c r="AC1587" i="168"/>
  <c r="AC1588" i="168"/>
  <c r="AC1589" i="168"/>
  <c r="AC1590" i="168"/>
  <c r="AC1591" i="168"/>
  <c r="AC1592" i="168"/>
  <c r="AC1593" i="168"/>
  <c r="AC1594" i="168"/>
  <c r="AC1595" i="168"/>
  <c r="AC1596" i="168"/>
  <c r="AC1597" i="168"/>
  <c r="AC1598" i="168"/>
  <c r="AC1599" i="168"/>
  <c r="AC1600" i="168"/>
  <c r="AC1601" i="168"/>
  <c r="AC1602" i="168"/>
  <c r="AC1603" i="168"/>
  <c r="AC1604" i="168"/>
  <c r="AC1605" i="168"/>
  <c r="AC1606" i="168"/>
  <c r="AC1607" i="168"/>
  <c r="AC1608" i="168"/>
  <c r="AC1609" i="168"/>
  <c r="AC1610" i="168"/>
  <c r="AC1611" i="168"/>
  <c r="AC1612" i="168"/>
  <c r="AC1613" i="168"/>
  <c r="AC1614" i="168"/>
  <c r="AC1615" i="168"/>
  <c r="AC1616" i="168"/>
  <c r="AC1617" i="168"/>
  <c r="AC1618" i="168"/>
  <c r="AC1619" i="168"/>
  <c r="AC1620" i="168"/>
  <c r="AC1621" i="168"/>
  <c r="AC1622" i="168"/>
  <c r="AC1623" i="168"/>
  <c r="AC1624" i="168"/>
  <c r="AC1625" i="168"/>
  <c r="AC1626" i="168"/>
  <c r="AC1627" i="168"/>
  <c r="AC1628" i="168"/>
  <c r="AC1629" i="168"/>
  <c r="AC1630" i="168"/>
  <c r="AC1631" i="168"/>
  <c r="AC1632" i="168"/>
  <c r="AC1633" i="168"/>
  <c r="AC1634" i="168"/>
  <c r="AC1635" i="168"/>
  <c r="AC1636" i="168"/>
  <c r="AC1637" i="168"/>
  <c r="AC1638" i="168"/>
  <c r="AC1639" i="168"/>
  <c r="AC1640" i="168"/>
  <c r="AC1641" i="168"/>
  <c r="AC1642" i="168"/>
  <c r="AC1643" i="168"/>
  <c r="AC1644" i="168"/>
  <c r="AC1645" i="168"/>
  <c r="AC1646" i="168"/>
  <c r="AC1647" i="168"/>
  <c r="AC1648" i="168"/>
  <c r="AC1649" i="168"/>
  <c r="AC1650" i="168"/>
  <c r="AC1651" i="168"/>
  <c r="AC1652" i="168"/>
  <c r="AC1653" i="168"/>
  <c r="AC1654" i="168"/>
  <c r="AC1655" i="168"/>
  <c r="AC1656" i="168"/>
  <c r="AC1657" i="168"/>
  <c r="AC1658" i="168"/>
  <c r="AC1659" i="168"/>
  <c r="AC1660" i="168"/>
  <c r="AC1661" i="168"/>
  <c r="AC1662" i="168"/>
  <c r="AC1663" i="168"/>
  <c r="AC1664" i="168"/>
  <c r="AC1665" i="168"/>
  <c r="AC1666" i="168"/>
  <c r="AC1667" i="168"/>
  <c r="AC1668" i="168"/>
  <c r="AC1669" i="168"/>
  <c r="AC1670" i="168"/>
  <c r="AC1671" i="168"/>
  <c r="AC1672" i="168"/>
  <c r="AC1673" i="168"/>
  <c r="AC1674" i="168"/>
  <c r="AC1675" i="168"/>
  <c r="AC1676" i="168"/>
  <c r="AC1677" i="168"/>
  <c r="AC1678" i="168"/>
  <c r="AC1679" i="168"/>
  <c r="AC1680" i="168"/>
  <c r="AC1681" i="168"/>
  <c r="AC1682" i="168"/>
  <c r="AC1683" i="168"/>
  <c r="AC1684" i="168"/>
  <c r="AC1685" i="168"/>
  <c r="AC1686" i="168"/>
  <c r="AC1687" i="168"/>
  <c r="AC1688" i="168"/>
  <c r="AC1689" i="168"/>
  <c r="AC1690" i="168"/>
  <c r="AC1691" i="168"/>
  <c r="AC1692" i="168"/>
  <c r="AC1693" i="168"/>
  <c r="AC1694" i="168"/>
  <c r="AC1695" i="168"/>
  <c r="AC1696" i="168"/>
  <c r="AC1697" i="168"/>
  <c r="AC1698" i="168"/>
  <c r="AC1699" i="168"/>
  <c r="AC1700" i="168"/>
  <c r="AC1701" i="168"/>
  <c r="AC1702" i="168"/>
  <c r="AC1703" i="168"/>
  <c r="AC1704" i="168"/>
  <c r="AC1705" i="168"/>
  <c r="AC1706" i="168"/>
  <c r="AC1707" i="168"/>
  <c r="AC1708" i="168"/>
  <c r="AC1709" i="168"/>
  <c r="AC1710" i="168"/>
  <c r="AC1711" i="168"/>
  <c r="AC1712" i="168"/>
  <c r="AC1713" i="168"/>
  <c r="AC1714" i="168"/>
  <c r="AC1715" i="168"/>
  <c r="AC1716" i="168"/>
  <c r="AC1717" i="168"/>
  <c r="AC1718" i="168"/>
  <c r="AC1719" i="168"/>
  <c r="AC1720" i="168"/>
  <c r="AC1721" i="168"/>
  <c r="AC1722" i="168"/>
  <c r="AC1723" i="168"/>
  <c r="AC1724" i="168"/>
  <c r="AC1725" i="168"/>
  <c r="AC1726" i="168"/>
  <c r="AC1727" i="168"/>
  <c r="AC1728" i="168"/>
  <c r="AC1729" i="168"/>
  <c r="AC1730" i="168"/>
  <c r="AC1731" i="168"/>
  <c r="AC1732" i="168"/>
  <c r="AC1733" i="168"/>
  <c r="AC1734" i="168"/>
  <c r="AC1735" i="168"/>
  <c r="AC1736" i="168"/>
  <c r="AC1737" i="168"/>
  <c r="AC1738" i="168"/>
  <c r="AC1739" i="168"/>
  <c r="AC1740" i="168"/>
  <c r="AC1741" i="168"/>
  <c r="AC1742" i="168"/>
  <c r="AC1743" i="168"/>
  <c r="AC1744" i="168"/>
  <c r="AC1745" i="168"/>
  <c r="AC1746" i="168"/>
  <c r="AC1747" i="168"/>
  <c r="AC1748" i="168"/>
  <c r="AC1749" i="168"/>
  <c r="AC1750" i="168"/>
  <c r="AC1751" i="168"/>
  <c r="AC1752" i="168"/>
  <c r="AC1753" i="168"/>
  <c r="AC1754" i="168"/>
  <c r="AC1755" i="168"/>
  <c r="AC1756" i="168"/>
  <c r="AC1757" i="168"/>
  <c r="AC1758" i="168"/>
  <c r="AC1759" i="168"/>
  <c r="AC1760" i="168"/>
  <c r="AC1761" i="168"/>
  <c r="AC1762" i="168"/>
  <c r="AC1763" i="168"/>
  <c r="AC1764" i="168"/>
  <c r="AC1765" i="168"/>
  <c r="AC1766" i="168"/>
  <c r="AC1767" i="168"/>
  <c r="AC1768" i="168"/>
  <c r="AC1769" i="168"/>
  <c r="AC1770" i="168"/>
  <c r="AC1771" i="168"/>
  <c r="AC1772" i="168"/>
  <c r="AC1773" i="168"/>
  <c r="AC1774" i="168"/>
  <c r="AC1775" i="168"/>
  <c r="AC1776" i="168"/>
  <c r="AC1777" i="168"/>
  <c r="AC1778" i="168"/>
  <c r="AC1779" i="168"/>
  <c r="AC1780" i="168"/>
  <c r="AC1781" i="168"/>
  <c r="AC1782" i="168"/>
  <c r="AC1783" i="168"/>
  <c r="AC1784" i="168"/>
  <c r="AC1785" i="168"/>
  <c r="AC1786" i="168"/>
  <c r="AC1787" i="168"/>
  <c r="AC1788" i="168"/>
  <c r="AC1789" i="168"/>
  <c r="AC1790" i="168"/>
  <c r="AC1791" i="168"/>
  <c r="AC1792" i="168"/>
  <c r="AC1793" i="168"/>
  <c r="AC1794" i="168"/>
  <c r="AC1795" i="168"/>
  <c r="AC1796" i="168"/>
  <c r="AC1797" i="168"/>
  <c r="AC1798" i="168"/>
  <c r="AC1799" i="168"/>
  <c r="AC1800" i="168"/>
  <c r="AC1801" i="168"/>
  <c r="AC1802" i="168"/>
  <c r="AC1803" i="168"/>
  <c r="AC1804" i="168"/>
  <c r="AC1805" i="168"/>
  <c r="AC1806" i="168"/>
  <c r="AC1807" i="168"/>
  <c r="AC1808" i="168"/>
  <c r="AC1809" i="168"/>
  <c r="AC1810" i="168"/>
  <c r="AC1811" i="168"/>
  <c r="AC1812" i="168"/>
  <c r="AC1813" i="168"/>
  <c r="AC1814" i="168"/>
  <c r="AC1815" i="168"/>
  <c r="AC1816" i="168"/>
  <c r="AC1817" i="168"/>
  <c r="AC1818" i="168"/>
  <c r="AC1819" i="168"/>
  <c r="AC1820" i="168"/>
  <c r="AC1821" i="168"/>
  <c r="AC1822" i="168"/>
  <c r="AC1823" i="168"/>
  <c r="AC1824" i="168"/>
  <c r="AC1825" i="168"/>
  <c r="AC1826" i="168"/>
  <c r="AC1827" i="168"/>
  <c r="AC1828" i="168"/>
  <c r="AC1829" i="168"/>
  <c r="AC1830" i="168"/>
  <c r="AC1831" i="168"/>
  <c r="AC1832" i="168"/>
  <c r="AC1833" i="168"/>
  <c r="AC1834" i="168"/>
  <c r="AC1835" i="168"/>
  <c r="AC1836" i="168"/>
  <c r="AC1837" i="168"/>
  <c r="AC1838" i="168"/>
  <c r="AC1839" i="168"/>
  <c r="AC1840" i="168"/>
  <c r="AC1841" i="168"/>
  <c r="AC1842" i="168"/>
  <c r="AC1843" i="168"/>
  <c r="AC1844" i="168"/>
  <c r="AC1845" i="168"/>
  <c r="AC1846" i="168"/>
  <c r="AC1847" i="168"/>
  <c r="AC1848" i="168"/>
  <c r="AC1849" i="168"/>
  <c r="AC1850" i="168"/>
  <c r="AC1851" i="168"/>
  <c r="AC1852" i="168"/>
  <c r="AC1853" i="168"/>
  <c r="AC1854" i="168"/>
  <c r="AC1855" i="168"/>
  <c r="AC1856" i="168"/>
  <c r="AC1857" i="168"/>
  <c r="AC1858" i="168"/>
  <c r="AC1859" i="168"/>
  <c r="AC1860" i="168"/>
  <c r="AC1861" i="168"/>
  <c r="AC1862" i="168"/>
  <c r="AC1863" i="168"/>
  <c r="AC1864" i="168"/>
  <c r="AC1865" i="168"/>
  <c r="AC1866" i="168"/>
  <c r="AC1867" i="168"/>
  <c r="AC1868" i="168"/>
  <c r="AC1869" i="168"/>
  <c r="AC1870" i="168"/>
  <c r="AC1871" i="168"/>
  <c r="AC1872" i="168"/>
  <c r="AC1873" i="168"/>
  <c r="AC1874" i="168"/>
  <c r="AC1875" i="168"/>
  <c r="AC1876" i="168"/>
  <c r="AC1877" i="168"/>
  <c r="AC1878" i="168"/>
  <c r="AC1879" i="168"/>
  <c r="AC1880" i="168"/>
  <c r="AC1881" i="168"/>
  <c r="AC1882" i="168"/>
  <c r="AC1883" i="168"/>
  <c r="AC1884" i="168"/>
  <c r="AC1885" i="168"/>
  <c r="AC1886" i="168"/>
  <c r="AC1887" i="168"/>
  <c r="AC1888" i="168"/>
  <c r="AC1889" i="168"/>
  <c r="AC1890" i="168"/>
  <c r="AC1891" i="168"/>
  <c r="AC1892" i="168"/>
  <c r="AC1893" i="168"/>
  <c r="AC1894" i="168"/>
  <c r="AC1895" i="168"/>
  <c r="AC1896" i="168"/>
  <c r="AC1897" i="168"/>
  <c r="AC1898" i="168"/>
  <c r="AC1899" i="168"/>
  <c r="AC1900" i="168"/>
  <c r="AC1901" i="168"/>
  <c r="AC1902" i="168"/>
  <c r="AC1903" i="168"/>
  <c r="AC1904" i="168"/>
  <c r="AC1905" i="168"/>
  <c r="AC1906" i="168"/>
  <c r="AC1907" i="168"/>
  <c r="AC1908" i="168"/>
  <c r="AC1909" i="168"/>
  <c r="AC1910" i="168"/>
  <c r="AC1911" i="168"/>
  <c r="AC1912" i="168"/>
  <c r="AC1913" i="168"/>
  <c r="AC1914" i="168"/>
  <c r="AC1915" i="168"/>
  <c r="AC1916" i="168"/>
  <c r="AC1917" i="168"/>
  <c r="AC1918" i="168"/>
  <c r="AC1919" i="168"/>
  <c r="AC1920" i="168"/>
  <c r="AC1921" i="168"/>
  <c r="AC1922" i="168"/>
  <c r="AC1923" i="168"/>
  <c r="AC1924" i="168"/>
  <c r="AC1925" i="168"/>
  <c r="AC1926" i="168"/>
  <c r="AC1927" i="168"/>
  <c r="AC1928" i="168"/>
  <c r="AC1929" i="168"/>
  <c r="AC1930" i="168"/>
  <c r="AC1931" i="168"/>
  <c r="AC1932" i="168"/>
  <c r="AC1933" i="168"/>
  <c r="AC1934" i="168"/>
  <c r="AC1935" i="168"/>
  <c r="AC1936" i="168"/>
  <c r="AC1937" i="168"/>
  <c r="AC1938" i="168"/>
  <c r="AC1939" i="168"/>
  <c r="AC1940" i="168"/>
  <c r="AC1941" i="168"/>
  <c r="AC1942" i="168"/>
  <c r="AC1943" i="168"/>
  <c r="AC1944" i="168"/>
  <c r="AC1945" i="168"/>
  <c r="AC1946" i="168"/>
  <c r="AC1947" i="168"/>
  <c r="AC1948" i="168"/>
  <c r="AC1949" i="168"/>
  <c r="AC1950" i="168"/>
  <c r="AC1951" i="168"/>
  <c r="AC1952" i="168"/>
  <c r="AC1953" i="168"/>
  <c r="AC1954" i="168"/>
  <c r="AC1955" i="168"/>
  <c r="AC1956" i="168"/>
  <c r="AC1957" i="168"/>
  <c r="AC1958" i="168"/>
  <c r="AC1959" i="168"/>
  <c r="AC1960" i="168"/>
  <c r="AC1961" i="168"/>
  <c r="AC1962" i="168"/>
  <c r="AC1963" i="168"/>
  <c r="AC1964" i="168"/>
  <c r="AC1965" i="168"/>
  <c r="AC1966" i="168"/>
  <c r="AC1967" i="168"/>
  <c r="AC1968" i="168"/>
  <c r="AC1969" i="168"/>
  <c r="AC1970" i="168"/>
  <c r="AC1971" i="168"/>
  <c r="AC1972" i="168"/>
  <c r="AC1973" i="168"/>
  <c r="AC1974" i="168"/>
  <c r="AC1975" i="168"/>
  <c r="AC1976" i="168"/>
  <c r="AC1977" i="168"/>
  <c r="AC1978" i="168"/>
  <c r="AC1979" i="168"/>
  <c r="AC1980" i="168"/>
  <c r="AC1981" i="168"/>
  <c r="AC1982" i="168"/>
  <c r="AC1983" i="168"/>
  <c r="AC1984" i="168"/>
  <c r="AC1985" i="168"/>
  <c r="AC1986" i="168"/>
  <c r="AC1987" i="168"/>
  <c r="AC1988" i="168"/>
  <c r="AC1989" i="168"/>
  <c r="AC1990" i="168"/>
  <c r="AC1991" i="168"/>
  <c r="AC1992" i="168"/>
  <c r="AC1993" i="168"/>
  <c r="AC1994" i="168"/>
  <c r="AC1995" i="168"/>
  <c r="AC1996" i="168"/>
  <c r="AC1997" i="168"/>
  <c r="AC1998" i="168"/>
  <c r="AC1999" i="168"/>
  <c r="AC2000" i="168"/>
  <c r="AC2001" i="168"/>
  <c r="AC2002" i="168"/>
  <c r="AC2003" i="168"/>
  <c r="AC2004" i="168"/>
  <c r="AC2005" i="168"/>
  <c r="AC2006" i="168"/>
  <c r="AC2007" i="168"/>
  <c r="AC2008" i="168"/>
  <c r="AC2009" i="168"/>
  <c r="AC2010" i="168"/>
  <c r="AC2011" i="168"/>
  <c r="AC2012" i="168"/>
  <c r="AC2013" i="168"/>
  <c r="AC2014" i="168"/>
  <c r="AC2015" i="168"/>
  <c r="AC2016" i="168"/>
  <c r="AC2017" i="168"/>
  <c r="AC2018" i="168"/>
  <c r="AC2019" i="168"/>
  <c r="AC2020" i="168"/>
  <c r="AC2021" i="168"/>
  <c r="AC2022" i="168"/>
  <c r="AC2023" i="168"/>
  <c r="AC2024" i="168"/>
  <c r="AC2025" i="168"/>
  <c r="AC2026" i="168"/>
  <c r="AC2027" i="168"/>
  <c r="AC2028" i="168"/>
  <c r="AC2029" i="168"/>
  <c r="AC2030" i="168"/>
  <c r="AC2031" i="168"/>
  <c r="AC2032" i="168"/>
  <c r="AC2033" i="168"/>
  <c r="AC2034" i="168"/>
  <c r="AC2035" i="168"/>
  <c r="AC2036" i="168"/>
  <c r="AC2037" i="168"/>
  <c r="AC2038" i="168"/>
  <c r="AC2039" i="168"/>
  <c r="AC2040" i="168"/>
  <c r="AC2041" i="168"/>
  <c r="AC2042" i="168"/>
  <c r="AC2043" i="168"/>
  <c r="AC2044" i="168"/>
  <c r="AC2045" i="168"/>
  <c r="AC2046" i="168"/>
  <c r="AC2047" i="168"/>
  <c r="AC2048" i="168"/>
  <c r="AC2049" i="168"/>
  <c r="AC2050" i="168"/>
  <c r="AC2051" i="168"/>
  <c r="AC2052" i="168"/>
  <c r="AC2053" i="168"/>
  <c r="AC2054" i="168"/>
  <c r="AC2055" i="168"/>
  <c r="AC2056" i="168"/>
  <c r="AC2057" i="168"/>
  <c r="AC2058" i="168"/>
  <c r="AC2059" i="168"/>
  <c r="AC2060" i="168"/>
  <c r="AC2061" i="168"/>
  <c r="AC2062" i="168"/>
  <c r="AC2063" i="168"/>
  <c r="AC2064" i="168"/>
  <c r="AC2065" i="168"/>
  <c r="AC2066" i="168"/>
  <c r="AC2067" i="168"/>
  <c r="AC2068" i="168"/>
  <c r="AC2069" i="168"/>
  <c r="AC2070" i="168"/>
  <c r="AC2071" i="168"/>
  <c r="AC2072" i="168"/>
  <c r="AC2073" i="168"/>
  <c r="AC2074" i="168"/>
  <c r="AC2075" i="168"/>
  <c r="AC2076" i="168"/>
  <c r="AC2077" i="168"/>
  <c r="AC2078" i="168"/>
  <c r="AC2079" i="168"/>
  <c r="AC2080" i="168"/>
  <c r="AC2081" i="168"/>
  <c r="AC2082" i="168"/>
  <c r="AC2083" i="168"/>
  <c r="AC2084" i="168"/>
  <c r="AC2085" i="168"/>
  <c r="AC2086" i="168"/>
  <c r="AC2087" i="168"/>
  <c r="AC2088" i="168"/>
  <c r="AC2089" i="168"/>
  <c r="AC2090" i="168"/>
  <c r="AC2091" i="168"/>
  <c r="AC2092" i="168"/>
  <c r="AC2093" i="168"/>
  <c r="AC2094" i="168"/>
  <c r="AC2095" i="168"/>
  <c r="AC2096" i="168"/>
  <c r="AC2097" i="168"/>
  <c r="AC2098" i="168"/>
  <c r="AC2099" i="168"/>
  <c r="AC2100" i="168"/>
  <c r="AC2101" i="168"/>
  <c r="AC2102" i="168"/>
  <c r="AC2103" i="168"/>
  <c r="AC2104" i="168"/>
  <c r="AC2105" i="168"/>
  <c r="AC2106" i="168"/>
  <c r="AC2107" i="168"/>
  <c r="AC2108" i="168"/>
  <c r="AC2109" i="168"/>
  <c r="AC2110" i="168"/>
  <c r="AC2111" i="168"/>
  <c r="AC2112" i="168"/>
  <c r="AC2113" i="168"/>
  <c r="AC2114" i="168"/>
  <c r="AC2115" i="168"/>
  <c r="AC2116" i="168"/>
  <c r="AC2117" i="168"/>
  <c r="AC2118" i="168"/>
  <c r="AC2119" i="168"/>
  <c r="AC2120" i="168"/>
  <c r="AC2121" i="168"/>
  <c r="AC2122" i="168"/>
  <c r="AC2123" i="168"/>
  <c r="AC2124" i="168"/>
  <c r="AC2125" i="168"/>
  <c r="AC2126" i="168"/>
  <c r="AC2127" i="168"/>
  <c r="AC2128" i="168"/>
  <c r="AC2129" i="168"/>
  <c r="AC2130" i="168"/>
  <c r="AC2131" i="168"/>
  <c r="AC2132" i="168"/>
  <c r="AC2133" i="168"/>
  <c r="AC2134" i="168"/>
  <c r="AC2135" i="168"/>
  <c r="AC2136" i="168"/>
  <c r="AC2137" i="168"/>
  <c r="AC2138" i="168"/>
  <c r="AC2139" i="168"/>
  <c r="AC2140" i="168"/>
  <c r="AC2141" i="168"/>
  <c r="AC2142" i="168"/>
  <c r="AC2143" i="168"/>
  <c r="AC2144" i="168"/>
  <c r="AC2145" i="168"/>
  <c r="AC2146" i="168"/>
  <c r="AC2147" i="168"/>
  <c r="AC2148" i="168"/>
  <c r="AC2149" i="168"/>
  <c r="AC2150" i="168"/>
  <c r="AC2151" i="168"/>
  <c r="AC2152" i="168"/>
  <c r="AC2153" i="168"/>
  <c r="AC2154" i="168"/>
  <c r="AC2155" i="168"/>
  <c r="AC2156" i="168"/>
  <c r="AC2157" i="168"/>
  <c r="AC2158" i="168"/>
  <c r="AC2159" i="168"/>
  <c r="AC2160" i="168"/>
  <c r="AC2161" i="168"/>
  <c r="AC2162" i="168"/>
  <c r="AC2163" i="168"/>
  <c r="AC2164" i="168"/>
  <c r="AC2165" i="168"/>
  <c r="AC2166" i="168"/>
  <c r="AC2167" i="168"/>
  <c r="AC2168" i="168"/>
  <c r="AC2169" i="168"/>
  <c r="AC2170" i="168"/>
  <c r="AC2171" i="168"/>
  <c r="AC2172" i="168"/>
  <c r="AC2173" i="168"/>
  <c r="AC2174" i="168"/>
  <c r="AC2175" i="168"/>
  <c r="AC2176" i="168"/>
  <c r="AC2177" i="168"/>
  <c r="AC2178" i="168"/>
  <c r="AC2179" i="168"/>
  <c r="AC2180" i="168"/>
  <c r="AC2181" i="168"/>
  <c r="AC2182" i="168"/>
  <c r="AC2183" i="168"/>
  <c r="AC2184" i="168"/>
  <c r="AC2185" i="168"/>
  <c r="AC2186" i="168"/>
  <c r="AC2187" i="168"/>
  <c r="AC2188" i="168"/>
  <c r="AC2189" i="168"/>
  <c r="AC2190" i="168"/>
  <c r="AC2191" i="168"/>
  <c r="AC2192" i="168"/>
  <c r="AC2193" i="168"/>
  <c r="AC2194" i="168"/>
  <c r="AC2195" i="168"/>
  <c r="AC2196" i="168"/>
  <c r="AC2197" i="168"/>
  <c r="AC2198" i="168"/>
  <c r="AC2199" i="168"/>
  <c r="AC2200" i="168"/>
  <c r="AC2201" i="168"/>
  <c r="AC2202" i="168"/>
  <c r="AC2203" i="168"/>
  <c r="AC2204" i="168"/>
  <c r="AC2205" i="168"/>
  <c r="AC2206" i="168"/>
  <c r="AC2207" i="168"/>
  <c r="AC2208" i="168"/>
  <c r="AC2209" i="168"/>
  <c r="AC2210" i="168"/>
  <c r="AC2211" i="168"/>
  <c r="AC2212" i="168"/>
  <c r="AC2213" i="168"/>
  <c r="AC2214" i="168"/>
  <c r="AC2215" i="168"/>
  <c r="AC2216" i="168"/>
  <c r="AC2217" i="168"/>
  <c r="AC2218" i="168"/>
  <c r="AC2219" i="168"/>
  <c r="AC2220" i="168"/>
  <c r="AC2221" i="168"/>
  <c r="AC2222" i="168"/>
  <c r="AC2223" i="168"/>
  <c r="AC2224" i="168"/>
  <c r="AC2225" i="168"/>
  <c r="AC2226" i="168"/>
  <c r="AC2227" i="168"/>
  <c r="AC2228" i="168"/>
  <c r="AC2229" i="168"/>
  <c r="AC2230" i="168"/>
  <c r="AC2231" i="168"/>
  <c r="AC2232" i="168"/>
  <c r="AC2233" i="168"/>
  <c r="AC2234" i="168"/>
  <c r="AC2235" i="168"/>
  <c r="AC2236" i="168"/>
  <c r="AC2237" i="168"/>
  <c r="AC2238" i="168"/>
  <c r="AC2239" i="168"/>
  <c r="AC2240" i="168"/>
  <c r="AC2241" i="168"/>
  <c r="AC2242" i="168"/>
  <c r="AC2243" i="168"/>
  <c r="AC2244" i="168"/>
  <c r="AC2245" i="168"/>
  <c r="AC2246" i="168"/>
  <c r="AC2247" i="168"/>
  <c r="AC2248" i="168"/>
  <c r="AC2249" i="168"/>
  <c r="AC2250" i="168"/>
  <c r="AC2251" i="168"/>
  <c r="AC2252" i="168"/>
  <c r="AC2253" i="168"/>
  <c r="AC2254" i="168"/>
  <c r="AC2255" i="168"/>
  <c r="AC2256" i="168"/>
  <c r="AC2257" i="168"/>
  <c r="AC2258" i="168"/>
  <c r="AC2259" i="168"/>
  <c r="AC2260" i="168"/>
  <c r="AC2261" i="168"/>
  <c r="AC2262" i="168"/>
  <c r="AC2263" i="168"/>
  <c r="AC2264" i="168"/>
  <c r="AC2265" i="168"/>
  <c r="AC2266" i="168"/>
  <c r="AC2267" i="168"/>
  <c r="AC2268" i="168"/>
  <c r="AC2269" i="168"/>
  <c r="AC2270" i="168"/>
  <c r="AC2271" i="168"/>
  <c r="AC2272" i="168"/>
  <c r="AC2273" i="168"/>
  <c r="AC2274" i="168"/>
  <c r="AC2275" i="168"/>
  <c r="AC2276" i="168"/>
  <c r="AC2277" i="168"/>
  <c r="AC2278" i="168"/>
  <c r="AC2279" i="168"/>
  <c r="AC2280" i="168"/>
  <c r="AC2281" i="168"/>
  <c r="AC2282" i="168"/>
  <c r="AC2283" i="168"/>
  <c r="AC2284" i="168"/>
  <c r="AC2285" i="168"/>
  <c r="AC2286" i="168"/>
  <c r="AC2287" i="168"/>
  <c r="AC2288" i="168"/>
  <c r="AC2289" i="168"/>
  <c r="AC2290" i="168"/>
  <c r="AC2291" i="168"/>
  <c r="AC2292" i="168"/>
  <c r="AC2293" i="168"/>
  <c r="AC2294" i="168"/>
  <c r="AC2295" i="168"/>
  <c r="AC2296" i="168"/>
  <c r="AC2297" i="168"/>
  <c r="AC2298" i="168"/>
  <c r="AC2299" i="168"/>
  <c r="AC2300" i="168"/>
  <c r="AC2301" i="168"/>
  <c r="AC2302" i="168"/>
  <c r="AC2303" i="168"/>
  <c r="AC2304" i="168"/>
  <c r="AC2305" i="168"/>
  <c r="AC2306" i="168"/>
  <c r="AC2307" i="168"/>
  <c r="AC2308" i="168"/>
  <c r="AC2309" i="168"/>
  <c r="AC2310" i="168"/>
  <c r="AC2311" i="168"/>
  <c r="AC2312" i="168"/>
  <c r="AC2313" i="168"/>
  <c r="AC2314" i="168"/>
  <c r="AC2315" i="168"/>
  <c r="AC2316" i="168"/>
  <c r="AC2317" i="168"/>
  <c r="AC2318" i="168"/>
  <c r="AC2319" i="168"/>
  <c r="AC2320" i="168"/>
  <c r="AC2321" i="168"/>
  <c r="AC2322" i="168"/>
  <c r="AC2323" i="168"/>
  <c r="AC2324" i="168"/>
  <c r="AC2325" i="168"/>
  <c r="AC2326" i="168"/>
  <c r="AC2327" i="168"/>
  <c r="AC2328" i="168"/>
  <c r="AC2329" i="168"/>
  <c r="AC2330" i="168"/>
  <c r="AC2331" i="168"/>
  <c r="AC2332" i="168"/>
  <c r="AC2333" i="168"/>
  <c r="AC2334" i="168"/>
  <c r="AC2335" i="168"/>
  <c r="AC2336" i="168"/>
  <c r="AC2337" i="168"/>
  <c r="AC2338" i="168"/>
  <c r="AC2339" i="168"/>
  <c r="AC2340" i="168"/>
  <c r="AC2341" i="168"/>
  <c r="AC2342" i="168"/>
  <c r="AC2343" i="168"/>
  <c r="AC2344" i="168"/>
  <c r="AC2345" i="168"/>
  <c r="AC2346" i="168"/>
  <c r="AC2347" i="168"/>
  <c r="AC2348" i="168"/>
  <c r="AC2349" i="168"/>
  <c r="AC2350" i="168"/>
  <c r="AC2351" i="168"/>
  <c r="AC2352" i="168"/>
  <c r="AC2353" i="168"/>
  <c r="AC2354" i="168"/>
  <c r="AC2355" i="168"/>
  <c r="AC2356" i="168"/>
  <c r="AC2357" i="168"/>
  <c r="AC2358" i="168"/>
  <c r="AC2359" i="168"/>
  <c r="AC2360" i="168"/>
  <c r="AC2361" i="168"/>
  <c r="AC2362" i="168"/>
  <c r="AC2363" i="168"/>
  <c r="AC2364" i="168"/>
  <c r="AC2365" i="168"/>
  <c r="AC2366" i="168"/>
  <c r="AC2367" i="168"/>
  <c r="AC2368" i="168"/>
  <c r="AC2369" i="168"/>
  <c r="AC2370" i="168"/>
  <c r="AC2371" i="168"/>
  <c r="AC2372" i="168"/>
  <c r="AC2373" i="168"/>
  <c r="AC2374" i="168"/>
  <c r="AC2375" i="168"/>
  <c r="AC2376" i="168"/>
  <c r="AC2377" i="168"/>
  <c r="AC2378" i="168"/>
  <c r="AC2379" i="168"/>
  <c r="AC2380" i="168"/>
  <c r="AC2381" i="168"/>
  <c r="AC2382" i="168"/>
  <c r="AC2383" i="168"/>
  <c r="AC2384" i="168"/>
  <c r="AC2385" i="168"/>
  <c r="AC2386" i="168"/>
  <c r="AC2387" i="168"/>
  <c r="AC2388" i="168"/>
  <c r="AC2389" i="168"/>
  <c r="AC2390" i="168"/>
  <c r="AC2391" i="168"/>
  <c r="AC2392" i="168"/>
  <c r="AC2393" i="168"/>
  <c r="AC2394" i="168"/>
  <c r="AC2395" i="168"/>
  <c r="AC2396" i="168"/>
  <c r="AC2397" i="168"/>
  <c r="AC2398" i="168"/>
  <c r="AC2399" i="168"/>
  <c r="AC2400" i="168"/>
  <c r="AC2401" i="168"/>
  <c r="AC2402" i="168"/>
  <c r="AC2403" i="168"/>
  <c r="AC2404" i="168"/>
  <c r="AC2405" i="168"/>
  <c r="AC2406" i="168"/>
  <c r="AC2407" i="168"/>
  <c r="AC2408" i="168"/>
  <c r="AC2409" i="168"/>
  <c r="AC2410" i="168"/>
  <c r="AC2411" i="168"/>
  <c r="AC2412" i="168"/>
  <c r="AC2413" i="168"/>
  <c r="AC2414" i="168"/>
  <c r="AC2415" i="168"/>
  <c r="AC2416" i="168"/>
  <c r="AC2417" i="168"/>
  <c r="AC2418" i="168"/>
  <c r="AC2419" i="168"/>
  <c r="AC2420" i="168"/>
  <c r="AC2421" i="168"/>
  <c r="AC2422" i="168"/>
  <c r="AC2423" i="168"/>
  <c r="AC2424" i="168"/>
  <c r="AC2425" i="168"/>
  <c r="AC2426" i="168"/>
  <c r="AC2427" i="168"/>
  <c r="AC2428" i="168"/>
  <c r="AC2429" i="168"/>
  <c r="AC2430" i="168"/>
  <c r="AC2431" i="168"/>
  <c r="AC2432" i="168"/>
  <c r="AC2433" i="168"/>
  <c r="AC2434" i="168"/>
  <c r="AC2435" i="168"/>
  <c r="AC2436" i="168"/>
  <c r="AC2437" i="168"/>
  <c r="AC2438" i="168"/>
  <c r="AC2439" i="168"/>
  <c r="AC2440" i="168"/>
  <c r="AC2441" i="168"/>
  <c r="AC2442" i="168"/>
  <c r="AC2443" i="168"/>
  <c r="AC2444" i="168"/>
  <c r="AC2445" i="168"/>
  <c r="AC2446" i="168"/>
  <c r="AC2447" i="168"/>
  <c r="AC2448" i="168"/>
  <c r="AC2449" i="168"/>
  <c r="AC2450" i="168"/>
  <c r="AC2451" i="168"/>
  <c r="AC2452" i="168"/>
  <c r="AC2453" i="168"/>
  <c r="AC2454" i="168"/>
  <c r="AC2455" i="168"/>
  <c r="AC2456" i="168"/>
  <c r="AC2457" i="168"/>
  <c r="AC2458" i="168"/>
  <c r="AC2459" i="168"/>
  <c r="AC2460" i="168"/>
  <c r="AC2461" i="168"/>
  <c r="AC2462" i="168"/>
  <c r="AC2463" i="168"/>
  <c r="AC2464" i="168"/>
  <c r="AC2465" i="168"/>
  <c r="AC2466" i="168"/>
  <c r="AC2467" i="168"/>
  <c r="AC2468" i="168"/>
  <c r="AC2469" i="168"/>
  <c r="AC2470" i="168"/>
  <c r="AC2471" i="168"/>
  <c r="AC2472" i="168"/>
  <c r="AC2473" i="168"/>
  <c r="AC2474" i="168"/>
  <c r="AC2475" i="168"/>
  <c r="AC2476" i="168"/>
  <c r="AC2477" i="168"/>
  <c r="AC2478" i="168"/>
  <c r="AC2479" i="168"/>
  <c r="AC2480" i="168"/>
  <c r="AC2481" i="168"/>
  <c r="AC2482" i="168"/>
  <c r="AC2483" i="168"/>
  <c r="AC2484" i="168"/>
  <c r="AC2485" i="168"/>
  <c r="AC2486" i="168"/>
  <c r="AC2487" i="168"/>
  <c r="AC2488" i="168"/>
  <c r="AC2489" i="168"/>
  <c r="AC2490" i="168"/>
  <c r="AC2491" i="168"/>
  <c r="AC2492" i="168"/>
  <c r="AC2493" i="168"/>
  <c r="AC2494" i="168"/>
  <c r="AC2495" i="168"/>
  <c r="AC2496" i="168"/>
  <c r="AC2497" i="168"/>
  <c r="AC2498" i="168"/>
  <c r="AC2499" i="168"/>
  <c r="AC2500" i="168"/>
  <c r="AC2501" i="168"/>
  <c r="AC2502" i="168"/>
  <c r="AC2503" i="168"/>
  <c r="AC2504" i="168"/>
  <c r="AC2505" i="168"/>
  <c r="AC2506" i="168"/>
  <c r="AC2507" i="168"/>
  <c r="AC2508" i="168"/>
  <c r="AC2509" i="168"/>
  <c r="AC2510" i="168"/>
  <c r="AC2511" i="168"/>
  <c r="AC2512" i="168"/>
  <c r="AC2513" i="168"/>
  <c r="AC2514" i="168"/>
  <c r="AC2515" i="168"/>
  <c r="AC2516" i="168"/>
  <c r="AC2517" i="168"/>
  <c r="AC2518" i="168"/>
  <c r="AC2519" i="168"/>
  <c r="AC2520" i="168"/>
  <c r="AC2521" i="168"/>
  <c r="AC2522" i="168"/>
  <c r="AC2523" i="168"/>
  <c r="AC2524" i="168"/>
  <c r="AC2525" i="168"/>
  <c r="AC2526" i="168"/>
  <c r="AC2527" i="168"/>
  <c r="AC2528" i="168"/>
  <c r="AC2529" i="168"/>
  <c r="AC2530" i="168"/>
  <c r="AC2531" i="168"/>
  <c r="AC2532" i="168"/>
  <c r="AC2533" i="168"/>
  <c r="AC2534" i="168"/>
  <c r="AC2535" i="168"/>
  <c r="AC2536" i="168"/>
  <c r="AC2537" i="168"/>
  <c r="AC2538" i="168"/>
  <c r="AC2539" i="168"/>
  <c r="AC2540" i="168"/>
  <c r="AC2541" i="168"/>
  <c r="AC2542" i="168"/>
  <c r="AC2543" i="168"/>
  <c r="AC2544" i="168"/>
  <c r="AC2545" i="168"/>
  <c r="AC2546" i="168"/>
  <c r="AC2547" i="168"/>
  <c r="AC2548" i="168"/>
  <c r="AC2549" i="168"/>
  <c r="AC2550" i="168"/>
  <c r="AC2551" i="168"/>
  <c r="AC2552" i="168"/>
  <c r="AC2553" i="168"/>
  <c r="AC2554" i="168"/>
  <c r="AC2555" i="168"/>
  <c r="AC2556" i="168"/>
  <c r="AC2557" i="168"/>
  <c r="AC2558" i="168"/>
  <c r="AC2559" i="168"/>
  <c r="AC2560" i="168"/>
  <c r="AC2561" i="168"/>
  <c r="AC2562" i="168"/>
  <c r="AC2563" i="168"/>
  <c r="AC2564" i="168"/>
  <c r="AC2565" i="168"/>
  <c r="AC2566" i="168"/>
  <c r="AC2567" i="168"/>
  <c r="AC2568" i="168"/>
  <c r="AC2569" i="168"/>
  <c r="AC2570" i="168"/>
  <c r="AC2571" i="168"/>
  <c r="AC2572" i="168"/>
  <c r="AC2573" i="168"/>
  <c r="AC2574" i="168"/>
  <c r="AC2575" i="168"/>
  <c r="AC2576" i="168"/>
  <c r="AC2577" i="168"/>
  <c r="AC2578" i="168"/>
  <c r="AC2579" i="168"/>
  <c r="AC2580" i="168"/>
  <c r="AC2581" i="168"/>
  <c r="AC2582" i="168"/>
  <c r="AC2583" i="168"/>
  <c r="AC2584" i="168"/>
  <c r="AC2585" i="168"/>
  <c r="AC2586" i="168"/>
  <c r="AC2587" i="168"/>
  <c r="AC2588" i="168"/>
  <c r="AC2589" i="168"/>
  <c r="AC2590" i="168"/>
  <c r="AC2591" i="168"/>
  <c r="AC2592" i="168"/>
  <c r="AC2593" i="168"/>
  <c r="AC2594" i="168"/>
  <c r="AC2595" i="168"/>
  <c r="AC2596" i="168"/>
  <c r="AC2597" i="168"/>
  <c r="AC2598" i="168"/>
  <c r="AC2599" i="168"/>
  <c r="AC2600" i="168"/>
  <c r="AC2601" i="168"/>
  <c r="AC2602" i="168"/>
  <c r="AC2603" i="168"/>
  <c r="AC2604" i="168"/>
  <c r="AC2605" i="168"/>
  <c r="AC2606" i="168"/>
  <c r="AC2607" i="168"/>
  <c r="AC2608" i="168"/>
  <c r="AC2609" i="168"/>
  <c r="AC2610" i="168"/>
  <c r="AC2611" i="168"/>
  <c r="AC2612" i="168"/>
  <c r="AC2613" i="168"/>
  <c r="AC2614" i="168"/>
  <c r="AC2615" i="168"/>
  <c r="AC2616" i="168"/>
  <c r="AC2617" i="168"/>
  <c r="AC2618" i="168"/>
  <c r="AC2619" i="168"/>
  <c r="AC2620" i="168"/>
  <c r="AC2621" i="168"/>
  <c r="AC2622" i="168"/>
  <c r="AC2623" i="168"/>
  <c r="AC2624" i="168"/>
  <c r="AC2625" i="168"/>
  <c r="AC2626" i="168"/>
  <c r="AC2627" i="168"/>
  <c r="AC2628" i="168"/>
  <c r="AC2629" i="168"/>
  <c r="AC2630" i="168"/>
  <c r="AC2631" i="168"/>
  <c r="AC2632" i="168"/>
  <c r="AC2633" i="168"/>
  <c r="AC2634" i="168"/>
  <c r="AC2635" i="168"/>
  <c r="AC2636" i="168"/>
  <c r="AC2637" i="168"/>
  <c r="AC2638" i="168"/>
  <c r="AC2639" i="168"/>
  <c r="AC2640" i="168"/>
  <c r="AC2641" i="168"/>
  <c r="AC2642" i="168"/>
  <c r="AC2643" i="168"/>
  <c r="AC2644" i="168"/>
  <c r="AC2645" i="168"/>
  <c r="AC2646" i="168"/>
  <c r="AC2647" i="168"/>
  <c r="AC2648" i="168"/>
  <c r="AC2649" i="168"/>
  <c r="AC2650" i="168"/>
  <c r="AC2651" i="168"/>
  <c r="AC2652" i="168"/>
  <c r="AC2653" i="168"/>
  <c r="AC2654" i="168"/>
  <c r="AC2655" i="168"/>
  <c r="AC2656" i="168"/>
  <c r="AC2657" i="168"/>
  <c r="AC2658" i="168"/>
  <c r="AC2659" i="168"/>
  <c r="AC2660" i="168"/>
  <c r="AC2661" i="168"/>
  <c r="AC2662" i="168"/>
  <c r="AC2663" i="168"/>
  <c r="AC2664" i="168"/>
  <c r="AC2665" i="168"/>
  <c r="AC2666" i="168"/>
  <c r="AC2667" i="168"/>
  <c r="AC2668" i="168"/>
  <c r="AC2669" i="168"/>
  <c r="AC2670" i="168"/>
  <c r="AC2671" i="168"/>
  <c r="AC2672" i="168"/>
  <c r="AC2673" i="168"/>
  <c r="AC2674" i="168"/>
  <c r="AC2675" i="168"/>
  <c r="AC2676" i="168"/>
  <c r="AC2677" i="168"/>
  <c r="AC2678" i="168"/>
  <c r="AC2679" i="168"/>
  <c r="AC2680" i="168"/>
  <c r="AC2681" i="168"/>
  <c r="AC2682" i="168"/>
  <c r="AC2683" i="168"/>
  <c r="AC2684" i="168"/>
  <c r="AC2685" i="168"/>
  <c r="AC2686" i="168"/>
  <c r="AC2687" i="168"/>
  <c r="AC2688" i="168"/>
  <c r="AC2689" i="168"/>
  <c r="AC2690" i="168"/>
  <c r="AC2691" i="168"/>
  <c r="AC2692" i="168"/>
  <c r="AC2693" i="168"/>
  <c r="AC2694" i="168"/>
  <c r="AC2695" i="168"/>
  <c r="AC2696" i="168"/>
  <c r="AC2697" i="168"/>
  <c r="AC2698" i="168"/>
  <c r="AC2699" i="168"/>
  <c r="AC2700" i="168"/>
  <c r="AC2701" i="168"/>
  <c r="AC2702" i="168"/>
  <c r="AC2703" i="168"/>
  <c r="AC2704" i="168"/>
  <c r="AC2705" i="168"/>
  <c r="AC2706" i="168"/>
  <c r="AC2707" i="168"/>
  <c r="AC2708" i="168"/>
  <c r="AC2709" i="168"/>
  <c r="AC2710" i="168"/>
  <c r="AC2711" i="168"/>
  <c r="AC2712" i="168"/>
  <c r="AC2713" i="168"/>
  <c r="AC2714" i="168"/>
  <c r="AC2715" i="168"/>
  <c r="AC2716" i="168"/>
  <c r="AC2717" i="168"/>
  <c r="AC2718" i="168"/>
  <c r="AC2719" i="168"/>
  <c r="AC2720" i="168"/>
  <c r="AC2721" i="168"/>
  <c r="AC2722" i="168"/>
  <c r="AC2723" i="168"/>
  <c r="AC2724" i="168"/>
  <c r="AC2725" i="168"/>
  <c r="AC2726" i="168"/>
  <c r="AC2727" i="168"/>
  <c r="AC2728" i="168"/>
  <c r="AC2729" i="168"/>
  <c r="AC2730" i="168"/>
  <c r="AC2731" i="168"/>
  <c r="AC2732" i="168"/>
  <c r="AC2733" i="168"/>
  <c r="AC2734" i="168"/>
  <c r="AC2735" i="168"/>
  <c r="AC2736" i="168"/>
  <c r="AC2737" i="168"/>
  <c r="AC2738" i="168"/>
  <c r="AC2739" i="168"/>
  <c r="AC2740" i="168"/>
  <c r="AC2741" i="168"/>
  <c r="AC2742" i="168"/>
  <c r="AC2743" i="168"/>
  <c r="AC2744" i="168"/>
  <c r="AC2745" i="168"/>
  <c r="AC2746" i="168"/>
  <c r="AC2747" i="168"/>
  <c r="AC2748" i="168"/>
  <c r="AC2749" i="168"/>
  <c r="AC2750" i="168"/>
  <c r="AC2751" i="168"/>
  <c r="AC2752" i="168"/>
  <c r="AC2753" i="168"/>
  <c r="AC2754" i="168"/>
  <c r="AC2755" i="168"/>
  <c r="AC2756" i="168"/>
  <c r="AC2757" i="168"/>
  <c r="AC2758" i="168"/>
  <c r="AC2759" i="168"/>
  <c r="AC2760" i="168"/>
  <c r="AC2761" i="168"/>
  <c r="AC2762" i="168"/>
  <c r="AC2763" i="168"/>
  <c r="AC2764" i="168"/>
  <c r="AC2765" i="168"/>
  <c r="AC2766" i="168"/>
  <c r="AC2767" i="168"/>
  <c r="AC2768" i="168"/>
  <c r="AC2769" i="168"/>
  <c r="AC2770" i="168"/>
  <c r="AC2771" i="168"/>
  <c r="AC2772" i="168"/>
  <c r="AC2773" i="168"/>
  <c r="AC2774" i="168"/>
  <c r="AC2775" i="168"/>
  <c r="AC2776" i="168"/>
  <c r="AC2777" i="168"/>
  <c r="AC2778" i="168"/>
  <c r="AC2779" i="168"/>
  <c r="AC2780" i="168"/>
  <c r="AC2781" i="168"/>
  <c r="AC2782" i="168"/>
  <c r="AC2783" i="168"/>
  <c r="AC2784" i="168"/>
  <c r="AC2785" i="168"/>
  <c r="AC2786" i="168"/>
  <c r="AC2787" i="168"/>
  <c r="AC2788" i="168"/>
  <c r="AC2789" i="168"/>
  <c r="AC2790" i="168"/>
  <c r="AC2791" i="168"/>
  <c r="AC2792" i="168"/>
  <c r="AC2793" i="168"/>
  <c r="AC2794" i="168"/>
  <c r="AC2795" i="168"/>
  <c r="AC2796" i="168"/>
  <c r="AC2797" i="168"/>
  <c r="AC2798" i="168"/>
  <c r="AC2799" i="168"/>
  <c r="AC2800" i="168"/>
  <c r="AC2801" i="168"/>
  <c r="AC2802" i="168"/>
  <c r="AC2803" i="168"/>
  <c r="AC2804" i="168"/>
  <c r="AC2805" i="168"/>
  <c r="AC2806" i="168"/>
  <c r="AC2807" i="168"/>
  <c r="AC2808" i="168"/>
  <c r="AC2809" i="168"/>
  <c r="AC2810" i="168"/>
  <c r="AC2811" i="168"/>
  <c r="AC2812" i="168"/>
  <c r="AC2813" i="168"/>
  <c r="AC2814" i="168"/>
  <c r="AC2815" i="168"/>
  <c r="AC2816" i="168"/>
  <c r="AC2817" i="168"/>
  <c r="AC2818" i="168"/>
  <c r="AC2819" i="168"/>
  <c r="AC2820" i="168"/>
  <c r="AC2821" i="168"/>
  <c r="AC2822" i="168"/>
  <c r="AC2823" i="168"/>
  <c r="AC2824" i="168"/>
  <c r="AC2825" i="168"/>
  <c r="AC2826" i="168"/>
  <c r="AC2827" i="168"/>
  <c r="AC2828" i="168"/>
  <c r="AC2829" i="168"/>
  <c r="AC2830" i="168"/>
  <c r="AC2831" i="168"/>
  <c r="AC2832" i="168"/>
  <c r="AC2833" i="168"/>
  <c r="AC2834" i="168"/>
  <c r="AC2835" i="168"/>
  <c r="AC2836" i="168"/>
  <c r="AC2837" i="168"/>
  <c r="AC2838" i="168"/>
  <c r="AC2839" i="168"/>
  <c r="AC2840" i="168"/>
  <c r="AC2841" i="168"/>
  <c r="AC2842" i="168"/>
  <c r="AC2843" i="168"/>
  <c r="AC2844" i="168"/>
  <c r="AC2845" i="168"/>
  <c r="AC2846" i="168"/>
  <c r="AC2847" i="168"/>
  <c r="AC2848" i="168"/>
  <c r="AC2849" i="168"/>
  <c r="AC2850" i="168"/>
  <c r="AC2851" i="168"/>
  <c r="AC2852" i="168"/>
  <c r="AC2853" i="168"/>
  <c r="AC2854" i="168"/>
  <c r="AC2855" i="168"/>
  <c r="AC2856" i="168"/>
  <c r="AC2857" i="168"/>
  <c r="AC2858" i="168"/>
  <c r="AC2859" i="168"/>
  <c r="AC2860" i="168"/>
  <c r="AC2861" i="168"/>
  <c r="AC2862" i="168"/>
  <c r="AC2863" i="168"/>
  <c r="AC2864" i="168"/>
  <c r="AC2865" i="168"/>
  <c r="AC2866" i="168"/>
  <c r="AC2867" i="168"/>
  <c r="AC2868" i="168"/>
  <c r="AC2869" i="168"/>
  <c r="AC2870" i="168"/>
  <c r="AC2871" i="168"/>
  <c r="AC2872" i="168"/>
  <c r="AC2873" i="168"/>
  <c r="AC2874" i="168"/>
  <c r="AC2875" i="168"/>
  <c r="AC2876" i="168"/>
  <c r="AC2877" i="168"/>
  <c r="AC2878" i="168"/>
  <c r="AC2879" i="168"/>
  <c r="AC2880" i="168"/>
  <c r="AC2881" i="168"/>
  <c r="AC2882" i="168"/>
  <c r="AC2883" i="168"/>
  <c r="AC2884" i="168"/>
  <c r="AC2885" i="168"/>
  <c r="AC2886" i="168"/>
  <c r="AC2887" i="168"/>
  <c r="AC2888" i="168"/>
  <c r="AC2889" i="168"/>
  <c r="AC2890" i="168"/>
  <c r="AC2891" i="168"/>
  <c r="AC2892" i="168"/>
  <c r="AC2893" i="168"/>
  <c r="AC2894" i="168"/>
  <c r="AC2895" i="168"/>
  <c r="AC2896" i="168"/>
  <c r="AC2897" i="168"/>
  <c r="AC2898" i="168"/>
  <c r="AC2899" i="168"/>
  <c r="AC2900" i="168"/>
  <c r="AC2901" i="168"/>
  <c r="AC2902" i="168"/>
  <c r="AC2903" i="168"/>
  <c r="AC2904" i="168"/>
  <c r="AC2905" i="168"/>
  <c r="AC2906" i="168"/>
  <c r="AC2907" i="168"/>
  <c r="AC2908" i="168"/>
  <c r="AC2909" i="168"/>
  <c r="AC2910" i="168"/>
  <c r="AC2911" i="168"/>
  <c r="AC2912" i="168"/>
  <c r="AC2913" i="168"/>
  <c r="AC2914" i="168"/>
  <c r="AC2915" i="168"/>
  <c r="AC2916" i="168"/>
  <c r="AC2917" i="168"/>
  <c r="AC2918" i="168"/>
  <c r="AC2919" i="168"/>
  <c r="AC2920" i="168"/>
  <c r="AC2921" i="168"/>
  <c r="AC2922" i="168"/>
  <c r="AC2923" i="168"/>
  <c r="AC2924" i="168"/>
  <c r="AC2925" i="168"/>
  <c r="AC2926" i="168"/>
  <c r="AC2927" i="168"/>
  <c r="AC2928" i="168"/>
  <c r="AC2929" i="168"/>
  <c r="AC2930" i="168"/>
  <c r="AC2931" i="168"/>
  <c r="AC2932" i="168"/>
  <c r="AC2933" i="168"/>
  <c r="AC2934" i="168"/>
  <c r="AC2935" i="168"/>
  <c r="AC2936" i="168"/>
  <c r="AC2937" i="168"/>
  <c r="AC2938" i="168"/>
  <c r="AC2939" i="168"/>
  <c r="AC2940" i="168"/>
  <c r="AC2941" i="168"/>
  <c r="AC2942" i="168"/>
  <c r="AC2943" i="168"/>
  <c r="AC2944" i="168"/>
  <c r="AC2945" i="168"/>
  <c r="AC2946" i="168"/>
  <c r="AC2947" i="168"/>
  <c r="AC2948" i="168"/>
  <c r="AC2949" i="168"/>
  <c r="AC2950" i="168"/>
  <c r="AC2951" i="168"/>
  <c r="AC2952" i="168"/>
  <c r="AC2953" i="168"/>
  <c r="AC2954" i="168"/>
  <c r="AC2955" i="168"/>
  <c r="AC2956" i="168"/>
  <c r="AC2957" i="168"/>
  <c r="AC2958" i="168"/>
  <c r="AC2959" i="168"/>
  <c r="AC2960" i="168"/>
  <c r="AC2961" i="168"/>
  <c r="AC2962" i="168"/>
  <c r="AC2963" i="168"/>
  <c r="AC2964" i="168"/>
  <c r="AC2965" i="168"/>
  <c r="AC2966" i="168"/>
  <c r="AC2967" i="168"/>
  <c r="AC2968" i="168"/>
  <c r="AC2969" i="168"/>
  <c r="AC2970" i="168"/>
  <c r="AC2971" i="168"/>
  <c r="AC2972" i="168"/>
  <c r="AC2973" i="168"/>
  <c r="AC2974" i="168"/>
  <c r="AC2975" i="168"/>
  <c r="AC2976" i="168"/>
  <c r="AC2977" i="168"/>
  <c r="AC2978" i="168"/>
  <c r="AC2979" i="168"/>
  <c r="AC2980" i="168"/>
  <c r="AC2981" i="168"/>
  <c r="AC2982" i="168"/>
  <c r="AC2983" i="168"/>
  <c r="AC2984" i="168"/>
  <c r="AC2985" i="168"/>
  <c r="AC2986" i="168"/>
  <c r="AC2987" i="168"/>
  <c r="AC2988" i="168"/>
  <c r="AC2989" i="168"/>
  <c r="AC2990" i="168"/>
  <c r="AC2991" i="168"/>
  <c r="AC2992" i="168"/>
  <c r="AC2993" i="168"/>
  <c r="AC2994" i="168"/>
  <c r="AC2995" i="168"/>
  <c r="AC2996" i="168"/>
  <c r="AC2997" i="168"/>
  <c r="AC2998" i="168"/>
  <c r="AC2999" i="168"/>
  <c r="AC3000" i="168"/>
  <c r="AC3001" i="168"/>
  <c r="AC3002" i="168"/>
  <c r="AC3003" i="168"/>
  <c r="AC3004" i="168"/>
  <c r="AC3005" i="168"/>
  <c r="AC3006" i="168"/>
  <c r="AC3007" i="168"/>
  <c r="AC3008" i="168"/>
  <c r="AC3009" i="168"/>
  <c r="AC3010" i="168"/>
  <c r="AC3011" i="168"/>
  <c r="AC3012" i="168"/>
  <c r="AC3013" i="168"/>
  <c r="AC3014" i="168"/>
  <c r="AC3015" i="168"/>
  <c r="AC3016" i="168"/>
  <c r="AC3017" i="168"/>
  <c r="AC3018" i="168"/>
  <c r="AC3019" i="168"/>
  <c r="AC3020" i="168"/>
  <c r="AC3021" i="168"/>
  <c r="AC3022" i="168"/>
  <c r="AC3023" i="168"/>
  <c r="AC3024" i="168"/>
  <c r="AC3025" i="168"/>
  <c r="AC3026" i="168"/>
  <c r="AC3027" i="168"/>
  <c r="AC3028" i="168"/>
  <c r="AC3029" i="168"/>
  <c r="AC3030" i="168"/>
  <c r="AC3031" i="168"/>
  <c r="AC3032" i="168"/>
  <c r="AC3033" i="168"/>
  <c r="AC3034" i="168"/>
  <c r="AC3035" i="168"/>
  <c r="AC3036" i="168"/>
  <c r="AC3037" i="168"/>
  <c r="AC3038" i="168"/>
  <c r="AC3039" i="168"/>
  <c r="AC3040" i="168"/>
  <c r="AC3041" i="168"/>
  <c r="AC3042" i="168"/>
  <c r="AC3043" i="168"/>
  <c r="AC3044" i="168"/>
  <c r="AC3045" i="168"/>
  <c r="AC3046" i="168"/>
  <c r="AC3047" i="168"/>
  <c r="AC3048" i="168"/>
  <c r="AC3049" i="168"/>
  <c r="AC3050" i="168"/>
  <c r="AC3051" i="168"/>
  <c r="AC3052" i="168"/>
  <c r="AC3053" i="168"/>
  <c r="AC3054" i="168"/>
  <c r="AC3055" i="168"/>
  <c r="AC3056" i="168"/>
  <c r="AC3057" i="168"/>
  <c r="AC3058" i="168"/>
  <c r="AC3059" i="168"/>
  <c r="AC3060" i="168"/>
  <c r="AC3061" i="168"/>
  <c r="AC3062" i="168"/>
  <c r="AC3063" i="168"/>
  <c r="AC3064" i="168"/>
  <c r="AC3065" i="168"/>
  <c r="AC3066" i="168"/>
  <c r="AC3067" i="168"/>
  <c r="AC3068" i="168"/>
  <c r="AC3069" i="168"/>
  <c r="AC3070" i="168"/>
  <c r="AC3071" i="168"/>
  <c r="AC3072" i="168"/>
  <c r="AC3073" i="168"/>
  <c r="AC3074" i="168"/>
  <c r="AC3075" i="168"/>
  <c r="AC3076" i="168"/>
  <c r="AC3077" i="168"/>
  <c r="AC3078" i="168"/>
  <c r="AC3079" i="168"/>
  <c r="AC3080" i="168"/>
  <c r="AC3081" i="168"/>
  <c r="AC3082" i="168"/>
  <c r="AC3083" i="168"/>
  <c r="AC3084" i="168"/>
  <c r="AC3085" i="168"/>
  <c r="AC3086" i="168"/>
  <c r="AC3087" i="168"/>
  <c r="AC3088" i="168"/>
  <c r="AC3089" i="168"/>
  <c r="AC3090" i="168"/>
  <c r="AC3091" i="168"/>
  <c r="AC3092" i="168"/>
  <c r="AC3093" i="168"/>
  <c r="AC3094" i="168"/>
  <c r="AC3095" i="168"/>
  <c r="AC3096" i="168"/>
  <c r="AC3097" i="168"/>
  <c r="AC3098" i="168"/>
  <c r="AC3099" i="168"/>
  <c r="AC3100" i="168"/>
  <c r="AC3101" i="168"/>
  <c r="AC3102" i="168"/>
  <c r="AC3103" i="168"/>
  <c r="AC3104" i="168"/>
  <c r="AC3105" i="168"/>
  <c r="AC3106" i="168"/>
  <c r="AC3107" i="168"/>
  <c r="AC3108" i="168"/>
  <c r="AC3109" i="168"/>
  <c r="AC3110" i="168"/>
  <c r="AC3111" i="168"/>
  <c r="AC3112" i="168"/>
  <c r="AC3113" i="168"/>
  <c r="AC3114" i="168"/>
  <c r="AC3115" i="168"/>
  <c r="AC3116" i="168"/>
  <c r="AC3117" i="168"/>
  <c r="AC3118" i="168"/>
  <c r="AC3119" i="168"/>
  <c r="AC3120" i="168"/>
  <c r="AC3121" i="168"/>
  <c r="AC3122" i="168"/>
  <c r="AC3123" i="168"/>
  <c r="AC3124" i="168"/>
  <c r="AC3125" i="168"/>
  <c r="AC3126" i="168"/>
  <c r="AC3127" i="168"/>
  <c r="AC3128" i="168"/>
  <c r="AC3129" i="168"/>
  <c r="AC3130" i="168"/>
  <c r="AC3131" i="168"/>
  <c r="AC3132" i="168"/>
  <c r="AC3133" i="168"/>
  <c r="AC3134" i="168"/>
  <c r="AC3135" i="168"/>
  <c r="AC3136" i="168"/>
  <c r="AC3137" i="168"/>
  <c r="AC3138" i="168"/>
  <c r="AC3139" i="168"/>
  <c r="AC3140" i="168"/>
  <c r="AC3141" i="168"/>
  <c r="AC3142" i="168"/>
  <c r="AC3143" i="168"/>
  <c r="AC3144" i="168"/>
  <c r="AC3145" i="168"/>
  <c r="AC3146" i="168"/>
  <c r="AC3147" i="168"/>
  <c r="AC3148" i="168"/>
  <c r="AC3149" i="168"/>
  <c r="AC3150" i="168"/>
  <c r="AC3151" i="168"/>
  <c r="AC3152" i="168"/>
  <c r="AC3153" i="168"/>
  <c r="AC3154" i="168"/>
  <c r="AC3155" i="168"/>
  <c r="AC3156" i="168"/>
  <c r="AC3157" i="168"/>
  <c r="AC3158" i="168"/>
  <c r="AC3159" i="168"/>
  <c r="AC3160" i="168"/>
  <c r="AC3161" i="168"/>
  <c r="AC3162" i="168"/>
  <c r="AC3163" i="168"/>
  <c r="AC3164" i="168"/>
  <c r="AC3165" i="168"/>
  <c r="AC3166" i="168"/>
  <c r="AC3167" i="168"/>
  <c r="AC3168" i="168"/>
  <c r="AC3169" i="168"/>
  <c r="AC3170" i="168"/>
  <c r="AC3171" i="168"/>
  <c r="AC3172" i="168"/>
  <c r="AC3173" i="168"/>
  <c r="AC3174" i="168"/>
  <c r="AC3175" i="168"/>
  <c r="AC3176" i="168"/>
  <c r="AC3177" i="168"/>
  <c r="AC3178" i="168"/>
  <c r="AC3179" i="168"/>
  <c r="AC3180" i="168"/>
  <c r="AC3181" i="168"/>
  <c r="AC3182" i="168"/>
  <c r="AC3183" i="168"/>
  <c r="AC3184" i="168"/>
  <c r="AC3185" i="168"/>
  <c r="AC3186" i="168"/>
  <c r="AC3187" i="168"/>
  <c r="AC3188" i="168"/>
  <c r="AC3189" i="168"/>
  <c r="AC3190" i="168"/>
  <c r="AC3191" i="168"/>
  <c r="AC3192" i="168"/>
  <c r="AC3193" i="168"/>
  <c r="AC3194" i="168"/>
  <c r="AC3195" i="168"/>
  <c r="AC3196" i="168"/>
  <c r="AC3197" i="168"/>
  <c r="AC3198" i="168"/>
  <c r="AC3199" i="168"/>
  <c r="AC3200" i="168"/>
  <c r="AC3201" i="168"/>
  <c r="AC3202" i="168"/>
  <c r="AC3203" i="168"/>
  <c r="AC3204" i="168"/>
  <c r="AC3205" i="168"/>
  <c r="AC3206" i="168"/>
  <c r="AC3207" i="168"/>
  <c r="AC3208" i="168"/>
  <c r="AC3209" i="168"/>
  <c r="AC3210" i="168"/>
  <c r="AC3211" i="168"/>
  <c r="AC3212" i="168"/>
  <c r="AC3213" i="168"/>
  <c r="AC3214" i="168"/>
  <c r="AC3215" i="168"/>
  <c r="AC3216" i="168"/>
  <c r="AC3217" i="168"/>
  <c r="AC3218" i="168"/>
  <c r="AC3219" i="168"/>
  <c r="AC3220" i="168"/>
  <c r="AC3221" i="168"/>
  <c r="AC3222" i="168"/>
  <c r="AC3223" i="168"/>
  <c r="AC3224" i="168"/>
  <c r="AC3225" i="168"/>
  <c r="AC3226" i="168"/>
  <c r="AC3227" i="168"/>
  <c r="AC3228" i="168"/>
  <c r="AC3229" i="168"/>
  <c r="AC3230" i="168"/>
  <c r="AC3231" i="168"/>
  <c r="AC3232" i="168"/>
  <c r="AC3233" i="168"/>
  <c r="AC3234" i="168"/>
  <c r="AC3235" i="168"/>
  <c r="AC3236" i="168"/>
  <c r="AC3237" i="168"/>
  <c r="AC3238" i="168"/>
  <c r="AC3239" i="168"/>
  <c r="AC3240" i="168"/>
  <c r="AC3241" i="168"/>
  <c r="AC3242" i="168"/>
  <c r="AC3243" i="168"/>
  <c r="AC3244" i="168"/>
  <c r="AC3245" i="168"/>
  <c r="AC3246" i="168"/>
  <c r="AC3247" i="168"/>
  <c r="AC3248" i="168"/>
  <c r="AC3249" i="168"/>
  <c r="AC3250" i="168"/>
  <c r="AC3251" i="168"/>
  <c r="AC3252" i="168"/>
  <c r="AC3253" i="168"/>
  <c r="AC3254" i="168"/>
  <c r="AC3255" i="168"/>
  <c r="AC3256" i="168"/>
  <c r="AC3257" i="168"/>
  <c r="AC3258" i="168"/>
  <c r="AC3259" i="168"/>
  <c r="AC3260" i="168"/>
  <c r="AC3261" i="168"/>
  <c r="AC3262" i="168"/>
  <c r="AC3263" i="168"/>
  <c r="AC3264" i="168"/>
  <c r="AC3265" i="168"/>
  <c r="AC3266" i="168"/>
  <c r="AC3267" i="168"/>
  <c r="AC3268" i="168"/>
  <c r="AC3269" i="168"/>
  <c r="AC3270" i="168"/>
  <c r="AC3271" i="168"/>
  <c r="AC3272" i="168"/>
  <c r="AC3273" i="168"/>
  <c r="AC3274" i="168"/>
  <c r="AC3275" i="168"/>
  <c r="AC3276" i="168"/>
  <c r="AC3277" i="168"/>
  <c r="AC3278" i="168"/>
  <c r="AC3279" i="168"/>
  <c r="AC3280" i="168"/>
  <c r="AC3281" i="168"/>
  <c r="AC3282" i="168"/>
  <c r="AC3283" i="168"/>
  <c r="AC3284" i="168"/>
  <c r="AC3285" i="168"/>
  <c r="AC3286" i="168"/>
  <c r="AC3287" i="168"/>
  <c r="AC3288" i="168"/>
  <c r="AC3289" i="168"/>
  <c r="AC3290" i="168"/>
  <c r="AC3291" i="168"/>
  <c r="AC3292" i="168"/>
  <c r="AC3293" i="168"/>
  <c r="AC3294" i="168"/>
  <c r="AC3295" i="168"/>
  <c r="AC3296" i="168"/>
  <c r="AC3297" i="168"/>
  <c r="AC3298" i="168"/>
  <c r="AC3299" i="168"/>
  <c r="AC3300" i="168"/>
  <c r="AC3301" i="168"/>
  <c r="AC3302" i="168"/>
  <c r="AC3303" i="168"/>
  <c r="AC3304" i="168"/>
  <c r="AC3305" i="168"/>
  <c r="AC3306" i="168"/>
  <c r="AC3307" i="168"/>
  <c r="AC3308" i="168"/>
  <c r="AC3309" i="168"/>
  <c r="AC3310" i="168"/>
  <c r="AC3311" i="168"/>
  <c r="AC3312" i="168"/>
  <c r="AC3313" i="168"/>
  <c r="AC3314" i="168"/>
  <c r="AC3315" i="168"/>
  <c r="AC3316" i="168"/>
  <c r="AC3317" i="168"/>
  <c r="AC3318" i="168"/>
  <c r="AC3319" i="168"/>
  <c r="AC3320" i="168"/>
  <c r="AC3321" i="168"/>
  <c r="AC3322" i="168"/>
  <c r="AC3323" i="168"/>
  <c r="AC3324" i="168"/>
  <c r="AC3325" i="168"/>
  <c r="AC3326" i="168"/>
  <c r="AC3327" i="168"/>
  <c r="AC3328" i="168"/>
  <c r="AC3329" i="168"/>
  <c r="AC3330" i="168"/>
  <c r="AC3331" i="168"/>
  <c r="AC3332" i="168"/>
  <c r="AC3333" i="168"/>
  <c r="AC3334" i="168"/>
  <c r="AC3335" i="168"/>
  <c r="AC3336" i="168"/>
  <c r="AC3337" i="168"/>
  <c r="AC3338" i="168"/>
  <c r="AC3339" i="168"/>
  <c r="AC3340" i="168"/>
  <c r="AC3341" i="168"/>
  <c r="AC3342" i="168"/>
  <c r="AC3343" i="168"/>
  <c r="AC3344" i="168"/>
  <c r="AC3345" i="168"/>
  <c r="AC3346" i="168"/>
  <c r="AC3347" i="168"/>
  <c r="AC3348" i="168"/>
  <c r="AC3349" i="168"/>
  <c r="AC3350" i="168"/>
  <c r="AC3351" i="168"/>
  <c r="AC3352" i="168"/>
  <c r="AC3353" i="168"/>
  <c r="AC3354" i="168"/>
  <c r="AC3355" i="168"/>
  <c r="AC3356" i="168"/>
  <c r="AC3357" i="168"/>
  <c r="AC3358" i="168"/>
  <c r="AC3359" i="168"/>
  <c r="AC3360" i="168"/>
  <c r="AC3361" i="168"/>
  <c r="AC3362" i="168"/>
  <c r="AC3363" i="168"/>
  <c r="AC3364" i="168"/>
  <c r="AC3365" i="168"/>
  <c r="AC3366" i="168"/>
  <c r="AC3367" i="168"/>
  <c r="AC3368" i="168"/>
  <c r="AC3369" i="168"/>
  <c r="AC3370" i="168"/>
  <c r="AC3371" i="168"/>
  <c r="AC3372" i="168"/>
  <c r="AC3373" i="168"/>
  <c r="AC3374" i="168"/>
  <c r="AC3375" i="168"/>
  <c r="AC3376" i="168"/>
  <c r="AC3377" i="168"/>
  <c r="AC3378" i="168"/>
  <c r="AC3379" i="168"/>
  <c r="AC3380" i="168"/>
  <c r="AC3381" i="168"/>
  <c r="AC3382" i="168"/>
  <c r="AC3383" i="168"/>
  <c r="AC3384" i="168"/>
  <c r="AC3385" i="168"/>
  <c r="AC3386" i="168"/>
  <c r="AC3387" i="168"/>
  <c r="AC3388" i="168"/>
  <c r="AC3389" i="168"/>
  <c r="AC3390" i="168"/>
  <c r="AC3391" i="168"/>
  <c r="AC3392" i="168"/>
  <c r="AC3393" i="168"/>
  <c r="AC3394" i="168"/>
  <c r="AC3395" i="168"/>
  <c r="AC3396" i="168"/>
  <c r="AC3397" i="168"/>
  <c r="AC3398" i="168"/>
  <c r="AC3399" i="168"/>
  <c r="AC3400" i="168"/>
  <c r="AC3401" i="168"/>
  <c r="AC3402" i="168"/>
  <c r="AC3403" i="168"/>
  <c r="AC3404" i="168"/>
  <c r="AC3405" i="168"/>
  <c r="AC3406" i="168"/>
  <c r="AC3407" i="168"/>
  <c r="AC3408" i="168"/>
  <c r="AC3409" i="168"/>
  <c r="AC3410" i="168"/>
  <c r="AC3411" i="168"/>
  <c r="AC3412" i="168"/>
  <c r="AC3413" i="168"/>
  <c r="AC3414" i="168"/>
  <c r="AC3415" i="168"/>
  <c r="AC3416" i="168"/>
  <c r="AC3417" i="168"/>
  <c r="AC3418" i="168"/>
  <c r="AC3419" i="168"/>
  <c r="AC3420" i="168"/>
  <c r="AC3421" i="168"/>
  <c r="AC3422" i="168"/>
  <c r="AC3423" i="168"/>
  <c r="AC3424" i="168"/>
  <c r="AC3425" i="168"/>
  <c r="AC3426" i="168"/>
  <c r="AC3427" i="168"/>
  <c r="AC3428" i="168"/>
  <c r="AC3429" i="168"/>
  <c r="AC3430" i="168"/>
  <c r="AC3431" i="168"/>
  <c r="AC3432" i="168"/>
  <c r="AC3433" i="168"/>
  <c r="AC3434" i="168"/>
  <c r="AC3435" i="168"/>
  <c r="AC3436" i="168"/>
  <c r="AC3437" i="168"/>
  <c r="AC3438" i="168"/>
  <c r="AC3439" i="168"/>
  <c r="AC3440" i="168"/>
  <c r="AC3441" i="168"/>
  <c r="AC3442" i="168"/>
  <c r="AC3443" i="168"/>
  <c r="AC3444" i="168"/>
  <c r="AC3445" i="168"/>
  <c r="AC3446" i="168"/>
  <c r="AC3447" i="168"/>
  <c r="AC3448" i="168"/>
  <c r="AC3449" i="168"/>
  <c r="AC3450" i="168"/>
  <c r="AC3451" i="168"/>
  <c r="AC3452" i="168"/>
  <c r="AC3453" i="168"/>
  <c r="AC3454" i="168"/>
  <c r="AC3455" i="168"/>
  <c r="AC3456" i="168"/>
  <c r="AC3457" i="168"/>
  <c r="AC3458" i="168"/>
  <c r="AC3459" i="168"/>
  <c r="AC3460" i="168"/>
  <c r="AC3461" i="168"/>
  <c r="AC3462" i="168"/>
  <c r="AC3463" i="168"/>
  <c r="AC3464" i="168"/>
  <c r="AC3465" i="168"/>
  <c r="AC3466" i="168"/>
  <c r="AC3467" i="168"/>
  <c r="AC3468" i="168"/>
  <c r="AC3469" i="168"/>
  <c r="AC3470" i="168"/>
  <c r="AC3471" i="168"/>
  <c r="AC3472" i="168"/>
  <c r="AC3473" i="168"/>
  <c r="AC3474" i="168"/>
  <c r="AC3475" i="168"/>
  <c r="AC3476" i="168"/>
  <c r="AC3477" i="168"/>
  <c r="AC3478" i="168"/>
  <c r="AC3479" i="168"/>
  <c r="AC3480" i="168"/>
  <c r="AC3481" i="168"/>
  <c r="AC3482" i="168"/>
  <c r="AC3483" i="168"/>
  <c r="AC3484" i="168"/>
  <c r="AC3485" i="168"/>
  <c r="AC3486" i="168"/>
  <c r="AC3487" i="168"/>
  <c r="AC3488" i="168"/>
  <c r="AC3489" i="168"/>
  <c r="AC3490" i="168"/>
  <c r="AC3491" i="168"/>
  <c r="AC3492" i="168"/>
  <c r="AC3493" i="168"/>
  <c r="AC3494" i="168"/>
  <c r="AC3495" i="168"/>
  <c r="AC3496" i="168"/>
  <c r="AC3497" i="168"/>
  <c r="AC3498" i="168"/>
  <c r="AC3499" i="168"/>
  <c r="AC3500" i="168"/>
  <c r="AC3501" i="168"/>
  <c r="AC3502" i="168"/>
  <c r="AC3503" i="168"/>
  <c r="AC3504" i="168"/>
  <c r="AC3505" i="168"/>
  <c r="AC3506" i="168"/>
  <c r="AC3507" i="168"/>
  <c r="AC3508" i="168"/>
  <c r="AC3509" i="168"/>
  <c r="AC3510" i="168"/>
  <c r="AC3511" i="168"/>
  <c r="AC3512" i="168"/>
  <c r="AC3513" i="168"/>
  <c r="AC3514" i="168"/>
  <c r="AC3515" i="168"/>
  <c r="AC3516" i="168"/>
  <c r="AC3517" i="168"/>
  <c r="AC3518" i="168"/>
  <c r="AC3519" i="168"/>
  <c r="AC3520" i="168"/>
  <c r="AC3521" i="168"/>
  <c r="AC3522" i="168"/>
  <c r="AC3523" i="168"/>
  <c r="AC3524" i="168"/>
  <c r="AC3525" i="168"/>
  <c r="AC3526" i="168"/>
  <c r="AC3527" i="168"/>
  <c r="AC3528" i="168"/>
  <c r="AC3529" i="168"/>
  <c r="AC3530" i="168"/>
  <c r="AC3531" i="168"/>
  <c r="AC3532" i="168"/>
  <c r="AC3533" i="168"/>
  <c r="AC3534" i="168"/>
  <c r="AC3535" i="168"/>
  <c r="AC3536" i="168"/>
  <c r="AC3537" i="168"/>
  <c r="AC3538" i="168"/>
  <c r="AC3539" i="168"/>
  <c r="AC3540" i="168"/>
  <c r="AC3541" i="168"/>
  <c r="AC3542" i="168"/>
  <c r="AC3543" i="168"/>
  <c r="AC3544" i="168"/>
  <c r="AC3545" i="168"/>
  <c r="AC3546" i="168"/>
  <c r="AC3547" i="168"/>
  <c r="AC3548" i="168"/>
  <c r="AC3549" i="168"/>
  <c r="AC3550" i="168"/>
  <c r="AC3551" i="168"/>
  <c r="AC3552" i="168"/>
  <c r="AC3553" i="168"/>
  <c r="AC3554" i="168"/>
  <c r="AC3555" i="168"/>
  <c r="AC3556" i="168"/>
  <c r="AC3557" i="168"/>
  <c r="AC3558" i="168"/>
  <c r="AC3559" i="168"/>
  <c r="AC3560" i="168"/>
  <c r="AC3561" i="168"/>
  <c r="AC3562" i="168"/>
  <c r="AC3563" i="168"/>
  <c r="AC3564" i="168"/>
  <c r="AC3565" i="168"/>
  <c r="AC3566" i="168"/>
  <c r="AC3567" i="168"/>
  <c r="AC3568" i="168"/>
  <c r="AC3569" i="168"/>
  <c r="AC3570" i="168"/>
  <c r="AC3571" i="168"/>
  <c r="AC3572" i="168"/>
  <c r="AC3573" i="168"/>
  <c r="AC3574" i="168"/>
  <c r="AC3575" i="168"/>
  <c r="AC3576" i="168"/>
  <c r="AC3577" i="168"/>
  <c r="AC3578" i="168"/>
  <c r="AC3579" i="168"/>
  <c r="AC3580" i="168"/>
  <c r="AC3581" i="168"/>
  <c r="AC3582" i="168"/>
  <c r="AC3583" i="168"/>
  <c r="AC3584" i="168"/>
  <c r="AC3585" i="168"/>
  <c r="AC3586" i="168"/>
  <c r="AC3587" i="168"/>
  <c r="AC3588" i="168"/>
  <c r="AC3589" i="168"/>
  <c r="AC3590" i="168"/>
  <c r="AC3591" i="168"/>
  <c r="AC3592" i="168"/>
  <c r="AC3593" i="168"/>
  <c r="AC3594" i="168"/>
  <c r="AC3595" i="168"/>
  <c r="AC3596" i="168"/>
  <c r="AC3597" i="168"/>
  <c r="AC3598" i="168"/>
  <c r="AC3599" i="168"/>
  <c r="AC3600" i="168"/>
  <c r="AC3601" i="168"/>
  <c r="AC3602" i="168"/>
  <c r="AC3603" i="168"/>
  <c r="AC3604" i="168"/>
  <c r="AC3605" i="168"/>
  <c r="AC3606" i="168"/>
  <c r="AC3607" i="168"/>
  <c r="AC3608" i="168"/>
  <c r="AC3609" i="168"/>
  <c r="AC3610" i="168"/>
  <c r="AC3611" i="168"/>
  <c r="AC3612" i="168"/>
  <c r="AC3613" i="168"/>
  <c r="AC3614" i="168"/>
  <c r="AC3615" i="168"/>
  <c r="AC3616" i="168"/>
  <c r="AC3617" i="168"/>
  <c r="AC3618" i="168"/>
  <c r="AC3619" i="168"/>
  <c r="AC3620" i="168"/>
  <c r="AC3621" i="168"/>
  <c r="AC3622" i="168"/>
  <c r="AC3623" i="168"/>
  <c r="AC3624" i="168"/>
  <c r="AC3625" i="168"/>
  <c r="AC3626" i="168"/>
  <c r="AC3627" i="168"/>
  <c r="AC3628" i="168"/>
  <c r="AC3629" i="168"/>
  <c r="AC3630" i="168"/>
  <c r="AC3631" i="168"/>
  <c r="AC3632" i="168"/>
  <c r="AC3633" i="168"/>
  <c r="AC3634" i="168"/>
  <c r="AC3635" i="168"/>
  <c r="AC3636" i="168"/>
  <c r="AC3637" i="168"/>
  <c r="AC3638" i="168"/>
  <c r="AC3639" i="168"/>
  <c r="AC3640" i="168"/>
  <c r="AC3641" i="168"/>
  <c r="AC3642" i="168"/>
  <c r="AC3643" i="168"/>
  <c r="AC3644" i="168"/>
  <c r="AC3645" i="168"/>
  <c r="AC3646" i="168"/>
  <c r="AC3647" i="168"/>
  <c r="AC3648" i="168"/>
  <c r="AC3649" i="168"/>
  <c r="AC3650" i="168"/>
  <c r="AC3651" i="168"/>
  <c r="AC3652" i="168"/>
  <c r="AC3653" i="168"/>
  <c r="AC3654" i="168"/>
  <c r="AC3655" i="168"/>
  <c r="AC3656" i="168"/>
  <c r="AC3657" i="168"/>
  <c r="AC3658" i="168"/>
  <c r="AC3659" i="168"/>
  <c r="AC3660" i="168"/>
  <c r="AC3661" i="168"/>
  <c r="AC3662" i="168"/>
  <c r="AC3663" i="168"/>
  <c r="AC3664" i="168"/>
  <c r="AC3665" i="168"/>
  <c r="AC3666" i="168"/>
  <c r="AC3667" i="168"/>
  <c r="AC3668" i="168"/>
  <c r="AC3669" i="168"/>
  <c r="AC3670" i="168"/>
  <c r="AC3671" i="168"/>
  <c r="AC3672" i="168"/>
  <c r="AC3673" i="168"/>
  <c r="AC3674" i="168"/>
  <c r="AC3675" i="168"/>
  <c r="AC3676" i="168"/>
  <c r="AC3677" i="168"/>
  <c r="AC3678" i="168"/>
  <c r="AC3679" i="168"/>
  <c r="AC3680" i="168"/>
  <c r="AC3681" i="168"/>
  <c r="AC3682" i="168"/>
  <c r="AC3683" i="168"/>
  <c r="AC3684" i="168"/>
  <c r="AC3685" i="168"/>
  <c r="AC3686" i="168"/>
  <c r="AC3687" i="168"/>
  <c r="AC3688" i="168"/>
  <c r="AC3689" i="168"/>
  <c r="AC3690" i="168"/>
  <c r="AC3691" i="168"/>
  <c r="AC3692" i="168"/>
  <c r="AC3693" i="168"/>
  <c r="AC3694" i="168"/>
  <c r="AC3695" i="168"/>
  <c r="AC3696" i="168"/>
  <c r="AC3697" i="168"/>
  <c r="AC3698" i="168"/>
  <c r="AC3699" i="168"/>
  <c r="AC3700" i="168"/>
  <c r="AC3701" i="168"/>
  <c r="AC3702" i="168"/>
  <c r="AC3703" i="168"/>
  <c r="AC3704" i="168"/>
  <c r="AC3705" i="168"/>
  <c r="AC3706" i="168"/>
  <c r="AC3707" i="168"/>
  <c r="AC3708" i="168"/>
  <c r="AC3709" i="168"/>
  <c r="AC3710" i="168"/>
  <c r="AC3711" i="168"/>
  <c r="AC3712" i="168"/>
  <c r="AC3713" i="168"/>
  <c r="AC3714" i="168"/>
  <c r="AC3715" i="168"/>
  <c r="AC3716" i="168"/>
  <c r="AC3717" i="168"/>
  <c r="AC3718" i="168"/>
  <c r="AC3719" i="168"/>
  <c r="AC3720" i="168"/>
  <c r="AC3721" i="168"/>
  <c r="AC3722" i="168"/>
  <c r="AC3723" i="168"/>
  <c r="AC3724" i="168"/>
  <c r="AC3725" i="168"/>
  <c r="AC3726" i="168"/>
  <c r="AC3727" i="168"/>
  <c r="AC3728" i="168"/>
  <c r="AC3729" i="168"/>
  <c r="AC3730" i="168"/>
  <c r="AC3731" i="168"/>
  <c r="AC3732" i="168"/>
  <c r="AC3733" i="168"/>
  <c r="AC3734" i="168"/>
  <c r="AC3735" i="168"/>
  <c r="AC3736" i="168"/>
  <c r="AC3737" i="168"/>
  <c r="AC3738" i="168"/>
  <c r="AC3739" i="168"/>
  <c r="AC3740" i="168"/>
  <c r="AC3741" i="168"/>
  <c r="AC3742" i="168"/>
  <c r="AC3743" i="168"/>
  <c r="AC3744" i="168"/>
  <c r="AC3745" i="168"/>
  <c r="AC3746" i="168"/>
  <c r="AC3747" i="168"/>
  <c r="AC3748" i="168"/>
  <c r="AC3749" i="168"/>
  <c r="AC3750" i="168"/>
  <c r="AC3751" i="168"/>
  <c r="AC3752" i="168"/>
  <c r="AC3753" i="168"/>
  <c r="AC3754" i="168"/>
  <c r="AC3755" i="168"/>
  <c r="AC3756" i="168"/>
  <c r="AC3757" i="168"/>
  <c r="AC3758" i="168"/>
  <c r="AC3759" i="168"/>
  <c r="AC3760" i="168"/>
  <c r="AC3761" i="168"/>
  <c r="AC3762" i="168"/>
  <c r="AC3763" i="168"/>
  <c r="AC3764" i="168"/>
  <c r="AC3765" i="168"/>
  <c r="AC3766" i="168"/>
  <c r="AC3767" i="168"/>
  <c r="AC3768" i="168"/>
  <c r="AC3769" i="168"/>
  <c r="AC3770" i="168"/>
  <c r="AC3771" i="168"/>
  <c r="AC3772" i="168"/>
  <c r="AC3773" i="168"/>
  <c r="AC3774" i="168"/>
  <c r="AC3775" i="168"/>
  <c r="AC3776" i="168"/>
  <c r="AC3777" i="168"/>
  <c r="AC3778" i="168"/>
  <c r="AC3779" i="168"/>
  <c r="AC3780" i="168"/>
  <c r="AC3781" i="168"/>
  <c r="AC3782" i="168"/>
  <c r="AC3783" i="168"/>
  <c r="AC3784" i="168"/>
  <c r="AC3785" i="168"/>
  <c r="AC3786" i="168"/>
  <c r="AC3787" i="168"/>
  <c r="AC3788" i="168"/>
  <c r="AC3789" i="168"/>
  <c r="AC3790" i="168"/>
  <c r="AC3791" i="168"/>
  <c r="AC3792" i="168"/>
  <c r="AC3793" i="168"/>
  <c r="AC3794" i="168"/>
  <c r="AC3795" i="168"/>
  <c r="AC3796" i="168"/>
  <c r="AC3797" i="168"/>
  <c r="AC3798" i="168"/>
  <c r="AC3799" i="168"/>
  <c r="AC3800" i="168"/>
  <c r="AC3801" i="168"/>
  <c r="AC3802" i="168"/>
  <c r="AC3803" i="168"/>
  <c r="AC3804" i="168"/>
  <c r="AC3805" i="168"/>
  <c r="AC3806" i="168"/>
  <c r="AC3807" i="168"/>
  <c r="AC3808" i="168"/>
  <c r="AC3809" i="168"/>
  <c r="AC3810" i="168"/>
  <c r="AC3811" i="168"/>
  <c r="AC3812" i="168"/>
  <c r="AC3813" i="168"/>
  <c r="AC3814" i="168"/>
  <c r="AC3815" i="168"/>
  <c r="AC3816" i="168"/>
  <c r="AC3817" i="168"/>
  <c r="AC3818" i="168"/>
  <c r="AC3819" i="168"/>
  <c r="AC3820" i="168"/>
  <c r="AC3821" i="168"/>
  <c r="AC3822" i="168"/>
  <c r="AC3823" i="168"/>
  <c r="AC3824" i="168"/>
  <c r="AC3825" i="168"/>
  <c r="AC3826" i="168"/>
  <c r="AC3827" i="168"/>
  <c r="AC3828" i="168"/>
  <c r="AC3829" i="168"/>
  <c r="AC3830" i="168"/>
  <c r="AC3831" i="168"/>
  <c r="AC3832" i="168"/>
  <c r="AC3833" i="168"/>
  <c r="AC3834" i="168"/>
  <c r="AC3835" i="168"/>
  <c r="AC3836" i="168"/>
  <c r="AC3837" i="168"/>
  <c r="AC3838" i="168"/>
  <c r="AC3839" i="168"/>
  <c r="AC3840" i="168"/>
  <c r="AC3841" i="168"/>
  <c r="AC3842" i="168"/>
  <c r="AC3843" i="168"/>
  <c r="AC3844" i="168"/>
  <c r="AC3845" i="168"/>
  <c r="AC3846" i="168"/>
  <c r="AC3847" i="168"/>
  <c r="AC3848" i="168"/>
  <c r="AC3849" i="168"/>
  <c r="AC3850" i="168"/>
  <c r="AC3851" i="168"/>
  <c r="AC3852" i="168"/>
  <c r="AC3853" i="168"/>
  <c r="AC3854" i="168"/>
  <c r="AC3855" i="168"/>
  <c r="AC3856" i="168"/>
  <c r="AC3857" i="168"/>
  <c r="AC3858" i="168"/>
  <c r="AC3859" i="168"/>
  <c r="AC3860" i="168"/>
  <c r="AC3861" i="168"/>
  <c r="AC3862" i="168"/>
  <c r="AC3863" i="168"/>
  <c r="AC3864" i="168"/>
  <c r="AC3865" i="168"/>
  <c r="AC3866" i="168"/>
  <c r="AC3867" i="168"/>
  <c r="AC3868" i="168"/>
  <c r="AC3869" i="168"/>
  <c r="AC3870" i="168"/>
  <c r="AC3871" i="168"/>
  <c r="AC3872" i="168"/>
  <c r="AC3873" i="168"/>
  <c r="AC3874" i="168"/>
  <c r="AC3875" i="168"/>
  <c r="AC3876" i="168"/>
  <c r="AC3877" i="168"/>
  <c r="AC3878" i="168"/>
  <c r="AC3879" i="168"/>
  <c r="AC3880" i="168"/>
  <c r="AC3881" i="168"/>
  <c r="AC3882" i="168"/>
  <c r="AC3883" i="168"/>
  <c r="AC3884" i="168"/>
  <c r="AC3885" i="168"/>
  <c r="AC3886" i="168"/>
  <c r="AC3887" i="168"/>
  <c r="AC3888" i="168"/>
  <c r="AC3889" i="168"/>
  <c r="AC3890" i="168"/>
  <c r="AC3891" i="168"/>
  <c r="AC3892" i="168"/>
  <c r="AC3893" i="168"/>
  <c r="AC3894" i="168"/>
  <c r="AC3895" i="168"/>
  <c r="AC3896" i="168"/>
  <c r="AC3897" i="168"/>
  <c r="AC3898" i="168"/>
  <c r="AC3899" i="168"/>
  <c r="AC3900" i="168"/>
  <c r="AC3901" i="168"/>
  <c r="AC3902" i="168"/>
  <c r="AC3903" i="168"/>
  <c r="AC3904" i="168"/>
  <c r="AC3905" i="168"/>
  <c r="AC3906" i="168"/>
  <c r="AC3907" i="168"/>
  <c r="AC3908" i="168"/>
  <c r="AC3909" i="168"/>
  <c r="AC3910" i="168"/>
  <c r="AC3911" i="168"/>
  <c r="AC3912" i="168"/>
  <c r="AC3913" i="168"/>
  <c r="AC3914" i="168"/>
  <c r="AC3915" i="168"/>
  <c r="AC3916" i="168"/>
  <c r="AC3917" i="168"/>
  <c r="AC3918" i="168"/>
  <c r="AC3919" i="168"/>
  <c r="AC3920" i="168"/>
  <c r="AC3921" i="168"/>
  <c r="AC3922" i="168"/>
  <c r="AC3923" i="168"/>
  <c r="AC3924" i="168"/>
  <c r="AC3925" i="168"/>
  <c r="AC3926" i="168"/>
  <c r="AC3927" i="168"/>
  <c r="AC3928" i="168"/>
  <c r="AC3929" i="168"/>
  <c r="AC3930" i="168"/>
  <c r="AC3931" i="168"/>
  <c r="AC3932" i="168"/>
  <c r="AC3933" i="168"/>
  <c r="AC3934" i="168"/>
  <c r="AC3935" i="168"/>
  <c r="AC3936" i="168"/>
  <c r="AC3937" i="168"/>
  <c r="AC3938" i="168"/>
  <c r="AC3939" i="168"/>
  <c r="AC3940" i="168"/>
  <c r="AC3941" i="168"/>
  <c r="AC3942" i="168"/>
  <c r="AC3943" i="168"/>
  <c r="AC3944" i="168"/>
  <c r="AC3945" i="168"/>
  <c r="AC3946" i="168"/>
  <c r="AC3947" i="168"/>
  <c r="AC3948" i="168"/>
  <c r="AC3949" i="168"/>
  <c r="AC3950" i="168"/>
  <c r="AC3951" i="168"/>
  <c r="AC3952" i="168"/>
  <c r="AC3953" i="168"/>
  <c r="AC3954" i="168"/>
  <c r="AC3955" i="168"/>
  <c r="AC3956" i="168"/>
  <c r="AC3957" i="168"/>
  <c r="AC3958" i="168"/>
  <c r="AC3959" i="168"/>
  <c r="AC3960" i="168"/>
  <c r="AC3961" i="168"/>
  <c r="AC3962" i="168"/>
  <c r="AC3963" i="168"/>
  <c r="AC3964" i="168"/>
  <c r="AC3965" i="168"/>
  <c r="AC3966" i="168"/>
  <c r="AC3967" i="168"/>
  <c r="AC3968" i="168"/>
  <c r="AC3969" i="168"/>
  <c r="AC3970" i="168"/>
  <c r="AC3971" i="168"/>
  <c r="AC3972" i="168"/>
  <c r="AC3973" i="168"/>
  <c r="AC3974" i="168"/>
  <c r="AC3975" i="168"/>
  <c r="AC3976" i="168"/>
  <c r="AC3977" i="168"/>
  <c r="AC3978" i="168"/>
  <c r="AC3979" i="168"/>
  <c r="AC3980" i="168"/>
  <c r="AC3981" i="168"/>
  <c r="AC3982" i="168"/>
  <c r="AC3983" i="168"/>
  <c r="AC3984" i="168"/>
  <c r="AC3985" i="168"/>
  <c r="AC3986" i="168"/>
  <c r="AC3987" i="168"/>
  <c r="AC3988" i="168"/>
  <c r="AC3989" i="168"/>
  <c r="AC3990" i="168"/>
  <c r="AC3991" i="168"/>
  <c r="AC3992" i="168"/>
  <c r="AC3993" i="168"/>
  <c r="AC3994" i="168"/>
  <c r="AC3995" i="168"/>
  <c r="AC3996" i="168"/>
  <c r="AC3997" i="168"/>
  <c r="AC3998" i="168"/>
  <c r="AC3999" i="168"/>
  <c r="AC4000" i="168"/>
  <c r="AC4001" i="168"/>
  <c r="AC4002" i="168"/>
  <c r="AC4003" i="168"/>
  <c r="AC4004" i="168"/>
  <c r="AC4005" i="168"/>
  <c r="AC4006" i="168"/>
  <c r="AC4007" i="168"/>
  <c r="AC4008" i="168"/>
  <c r="AC4009" i="168"/>
  <c r="AC4010" i="168"/>
  <c r="AC4011" i="168"/>
  <c r="AC4012" i="168"/>
  <c r="AC4013" i="168"/>
  <c r="AC4014" i="168"/>
  <c r="AC4015" i="168"/>
  <c r="AC4016" i="168"/>
  <c r="AC4017" i="168"/>
  <c r="AC4018" i="168"/>
  <c r="AC4019" i="168"/>
  <c r="AC4020" i="168"/>
  <c r="AC4021" i="168"/>
  <c r="AC4022" i="168"/>
  <c r="AC4023" i="168"/>
  <c r="AC4024" i="168"/>
  <c r="AC4025" i="168"/>
  <c r="AC4026" i="168"/>
  <c r="AC4027" i="168"/>
  <c r="AC4028" i="168"/>
  <c r="AC4029" i="168"/>
  <c r="AC4030" i="168"/>
  <c r="AC4031" i="168"/>
  <c r="AC4032" i="168"/>
  <c r="AC4033" i="168"/>
  <c r="AC4034" i="168"/>
  <c r="AC4035" i="168"/>
  <c r="AC4036" i="168"/>
  <c r="AC4037" i="168"/>
  <c r="AC4038" i="168"/>
  <c r="AC4039" i="168"/>
  <c r="AC4040" i="168"/>
  <c r="AC4041" i="168"/>
  <c r="AC4042" i="168"/>
  <c r="AC4043" i="168"/>
  <c r="AC4044" i="168"/>
  <c r="AC4045" i="168"/>
  <c r="AC4046" i="168"/>
  <c r="AC4047" i="168"/>
  <c r="AC4048" i="168"/>
  <c r="AC4049" i="168"/>
  <c r="AC4050" i="168"/>
  <c r="AC4051" i="168"/>
  <c r="AC4052" i="168"/>
  <c r="AC4053" i="168"/>
  <c r="AC4054" i="168"/>
  <c r="AC4055" i="168"/>
  <c r="AC4056" i="168"/>
  <c r="AC4057" i="168"/>
  <c r="AC4058" i="168"/>
  <c r="AC4059" i="168"/>
  <c r="AC4060" i="168"/>
  <c r="AC4061" i="168"/>
  <c r="AC4062" i="168"/>
  <c r="AC4063" i="168"/>
  <c r="AC4064" i="168"/>
  <c r="AC4065" i="168"/>
  <c r="AC4066" i="168"/>
  <c r="AC4067" i="168"/>
  <c r="AC4068" i="168"/>
  <c r="AC4069" i="168"/>
  <c r="AC4070" i="168"/>
  <c r="AC4071" i="168"/>
  <c r="AC4072" i="168"/>
  <c r="AC4073" i="168"/>
  <c r="AC4074" i="168"/>
  <c r="AC4075" i="168"/>
  <c r="AC4076" i="168"/>
  <c r="AC4077" i="168"/>
  <c r="AC4078" i="168"/>
  <c r="AC4079" i="168"/>
  <c r="AC4080" i="168"/>
  <c r="AC4081" i="168"/>
  <c r="AC4082" i="168"/>
  <c r="AC4083" i="168"/>
  <c r="AC4084" i="168"/>
  <c r="AC4085" i="168"/>
  <c r="AC4086" i="168"/>
  <c r="AC4087" i="168"/>
  <c r="AC4088" i="168"/>
  <c r="AC4089" i="168"/>
  <c r="AC4090" i="168"/>
  <c r="AC4091" i="168"/>
  <c r="AC4092" i="168"/>
  <c r="AC4093" i="168"/>
  <c r="AC4094" i="168"/>
  <c r="AC4095" i="168"/>
  <c r="AC4096" i="168"/>
  <c r="AC4097" i="168"/>
  <c r="AC4098" i="168"/>
  <c r="AC4099" i="168"/>
  <c r="AC4100" i="168"/>
  <c r="AC4101" i="168"/>
  <c r="AC4102" i="168"/>
  <c r="AC4103" i="168"/>
  <c r="AC4104" i="168"/>
  <c r="AC4105" i="168"/>
  <c r="AC4106" i="168"/>
  <c r="AC4107" i="168"/>
  <c r="AC4108" i="168"/>
  <c r="AC4109" i="168"/>
  <c r="AC4110" i="168"/>
  <c r="AC4111" i="168"/>
  <c r="AC4112" i="168"/>
  <c r="AC4113" i="168"/>
  <c r="AC4114" i="168"/>
  <c r="AC4115" i="168"/>
  <c r="AC4116" i="168"/>
  <c r="AC4117" i="168"/>
  <c r="AC4118" i="168"/>
  <c r="AC4119" i="168"/>
  <c r="AC4120" i="168"/>
  <c r="AC4121" i="168"/>
  <c r="AC4122" i="168"/>
  <c r="AC4123" i="168"/>
  <c r="AC4124" i="168"/>
  <c r="AC4125" i="168"/>
  <c r="AC4126" i="168"/>
  <c r="AC4127" i="168"/>
  <c r="AC4128" i="168"/>
  <c r="AC4129" i="168"/>
  <c r="AC4130" i="168"/>
  <c r="AC4131" i="168"/>
  <c r="AC4132" i="168"/>
  <c r="AC4133" i="168"/>
  <c r="AC4134" i="168"/>
  <c r="AC4135" i="168"/>
  <c r="AC4136" i="168"/>
  <c r="AC4137" i="168"/>
  <c r="AC4138" i="168"/>
  <c r="AC4139" i="168"/>
  <c r="AC4140" i="168"/>
  <c r="AC4141" i="168"/>
  <c r="AC4142" i="168"/>
  <c r="AC4143" i="168"/>
  <c r="AC4144" i="168"/>
  <c r="AC4145" i="168"/>
  <c r="AC4146" i="168"/>
  <c r="AC4147" i="168"/>
  <c r="AC4148" i="168"/>
  <c r="AC4149" i="168"/>
  <c r="AC4150" i="168"/>
  <c r="AC4151" i="168"/>
  <c r="AC4152" i="168"/>
  <c r="AC4153" i="168"/>
  <c r="AC4154" i="168"/>
  <c r="AC4155" i="168"/>
  <c r="AC4156" i="168"/>
  <c r="AC4157" i="168"/>
  <c r="AC4158" i="168"/>
  <c r="AC4159" i="168"/>
  <c r="AC4160" i="168"/>
  <c r="AC4161" i="168"/>
  <c r="AC4162" i="168"/>
  <c r="AC4163" i="168"/>
  <c r="AC4164" i="168"/>
  <c r="AC4165" i="168"/>
  <c r="AC4166" i="168"/>
  <c r="AC4167" i="168"/>
  <c r="AC4168" i="168"/>
  <c r="AC4169" i="168"/>
  <c r="AC4170" i="168"/>
  <c r="AC4171" i="168"/>
  <c r="AC4172" i="168"/>
  <c r="AC4173" i="168"/>
  <c r="AC4174" i="168"/>
  <c r="AC4175" i="168"/>
  <c r="AC4176" i="168"/>
  <c r="AC4177" i="168"/>
  <c r="AC4178" i="168"/>
  <c r="AC4179" i="168"/>
  <c r="AC4180" i="168"/>
  <c r="AC4181" i="168"/>
  <c r="AC4182" i="168"/>
  <c r="AC4183" i="168"/>
  <c r="AC4184" i="168"/>
  <c r="AC4185" i="168"/>
  <c r="AC4186" i="168"/>
  <c r="AC4187" i="168"/>
  <c r="AC4188" i="168"/>
  <c r="AC4189" i="168"/>
  <c r="AC4190" i="168"/>
  <c r="AC4191" i="168"/>
  <c r="AC4192" i="168"/>
  <c r="AC4193" i="168"/>
  <c r="AC4194" i="168"/>
  <c r="AC4195" i="168"/>
  <c r="AC4196" i="168"/>
  <c r="AC4197" i="168"/>
  <c r="AC4198" i="168"/>
  <c r="AC4199" i="168"/>
  <c r="AC4200" i="168"/>
  <c r="AC4201" i="168"/>
  <c r="AC4202" i="168"/>
  <c r="AC4203" i="168"/>
  <c r="AC4204" i="168"/>
  <c r="AC4205" i="168"/>
  <c r="AC4206" i="168"/>
  <c r="AC4207" i="168"/>
  <c r="AC4208" i="168"/>
  <c r="AC4209" i="168"/>
  <c r="AC4210" i="168"/>
  <c r="AC4211" i="168"/>
  <c r="AC4212" i="168"/>
  <c r="AC4213" i="168"/>
  <c r="AC4214" i="168"/>
  <c r="AC4215" i="168"/>
  <c r="AC4216" i="168"/>
  <c r="AC4217" i="168"/>
  <c r="AC4218" i="168"/>
  <c r="AC4219" i="168"/>
  <c r="AC4220" i="168"/>
  <c r="AC4221" i="168"/>
  <c r="AC4222" i="168"/>
  <c r="AC4223" i="168"/>
  <c r="AC4224" i="168"/>
  <c r="AC4225" i="168"/>
  <c r="AC4226" i="168"/>
  <c r="AC4227" i="168"/>
  <c r="AC4228" i="168"/>
  <c r="AC4229" i="168"/>
  <c r="AC4230" i="168"/>
  <c r="AC4231" i="168"/>
  <c r="AC4232" i="168"/>
  <c r="AC4233" i="168"/>
  <c r="AC4234" i="168"/>
  <c r="AC4235" i="168"/>
  <c r="AC4236" i="168"/>
  <c r="AC4237" i="168"/>
  <c r="AC4238" i="168"/>
  <c r="AC4239" i="168"/>
  <c r="AC4240" i="168"/>
  <c r="AC4241" i="168"/>
  <c r="AC4242" i="168"/>
  <c r="AC4243" i="168"/>
  <c r="AC4244" i="168"/>
  <c r="AC4245" i="168"/>
  <c r="AC4246" i="168"/>
  <c r="AC4247" i="168"/>
  <c r="AC4248" i="168"/>
  <c r="AC4249" i="168"/>
  <c r="AC4250" i="168"/>
  <c r="AC4251" i="168"/>
  <c r="AC4252" i="168"/>
  <c r="AC4253" i="168"/>
  <c r="AC4254" i="168"/>
  <c r="AC4255" i="168"/>
  <c r="AC4256" i="168"/>
  <c r="AC4257" i="168"/>
  <c r="AC4258" i="168"/>
  <c r="AC4259" i="168"/>
  <c r="AC4260" i="168"/>
  <c r="AC4261" i="168"/>
  <c r="AC4262" i="168"/>
  <c r="AC4263" i="168"/>
  <c r="AC4264" i="168"/>
  <c r="AC4265" i="168"/>
  <c r="AC4266" i="168"/>
  <c r="AC4267" i="168"/>
  <c r="AC4268" i="168"/>
  <c r="AC4269" i="168"/>
  <c r="AC4270" i="168"/>
  <c r="AC4271" i="168"/>
  <c r="AC4272" i="168"/>
  <c r="AC4273" i="168"/>
  <c r="AC4274" i="168"/>
  <c r="AC4275" i="168"/>
  <c r="AC4276" i="168"/>
  <c r="AC4277" i="168"/>
  <c r="AC4278" i="168"/>
  <c r="AC4279" i="168"/>
  <c r="AC4280" i="168"/>
  <c r="AC4281" i="168"/>
  <c r="AC4282" i="168"/>
  <c r="AC4283" i="168"/>
  <c r="AC4284" i="168"/>
  <c r="AC4285" i="168"/>
  <c r="AC4286" i="168"/>
  <c r="AC4287" i="168"/>
  <c r="AC4288" i="168"/>
  <c r="AC4289" i="168"/>
  <c r="AC4290" i="168"/>
  <c r="AC4291" i="168"/>
  <c r="AC4292" i="168"/>
  <c r="AC4293" i="168"/>
  <c r="AC4294" i="168"/>
  <c r="AC4295" i="168"/>
  <c r="AC4296" i="168"/>
  <c r="AC4297" i="168"/>
  <c r="AC4298" i="168"/>
  <c r="AC4299" i="168"/>
  <c r="AC4300" i="168"/>
  <c r="AC4301" i="168"/>
  <c r="AC4302" i="168"/>
  <c r="AC4303" i="168"/>
  <c r="AC4304" i="168"/>
  <c r="AC4305" i="168"/>
  <c r="AC4306" i="168"/>
  <c r="AC4307" i="168"/>
  <c r="AC4308" i="168"/>
  <c r="AC4309" i="168"/>
  <c r="AC4310" i="168"/>
  <c r="AC4311" i="168"/>
  <c r="AC4312" i="168"/>
  <c r="AC4313" i="168"/>
  <c r="AC4314" i="168"/>
  <c r="AC4315" i="168"/>
  <c r="AC4316" i="168"/>
  <c r="AC4317" i="168"/>
  <c r="AC4318" i="168"/>
  <c r="AC4319" i="168"/>
  <c r="AC4320" i="168"/>
  <c r="AC4321" i="168"/>
  <c r="AC4322" i="168"/>
  <c r="AC4323" i="168"/>
  <c r="AC4324" i="168"/>
  <c r="AC4325" i="168"/>
  <c r="AC4326" i="168"/>
  <c r="AC4327" i="168"/>
  <c r="AC4328" i="168"/>
  <c r="AC4329" i="168"/>
  <c r="AC4330" i="168"/>
  <c r="AC4331" i="168"/>
  <c r="AC4332" i="168"/>
  <c r="AC4333" i="168"/>
  <c r="AC4334" i="168"/>
  <c r="AC4335" i="168"/>
  <c r="AC4336" i="168"/>
  <c r="AC4337" i="168"/>
  <c r="AC4338" i="168"/>
  <c r="AC4339" i="168"/>
  <c r="AC4340" i="168"/>
  <c r="AC4341" i="168"/>
  <c r="AC4342" i="168"/>
  <c r="AC4343" i="168"/>
  <c r="AC4344" i="168"/>
  <c r="AC4345" i="168"/>
  <c r="AC4346" i="168"/>
  <c r="AC4347" i="168"/>
  <c r="AC4348" i="168"/>
  <c r="AC4349" i="168"/>
  <c r="AC4350" i="168"/>
  <c r="AC4351" i="168"/>
  <c r="AC4352" i="168"/>
  <c r="AC4353" i="168"/>
  <c r="AC4354" i="168"/>
  <c r="AC4355" i="168"/>
  <c r="AC4356" i="168"/>
  <c r="AC4357" i="168"/>
  <c r="AC4358" i="168"/>
  <c r="AC4359" i="168"/>
  <c r="AC4360" i="168"/>
  <c r="AC4361" i="168"/>
  <c r="AC4362" i="168"/>
  <c r="AC4363" i="168"/>
  <c r="AC4364" i="168"/>
  <c r="AC4365" i="168"/>
  <c r="AC4366" i="168"/>
  <c r="AC4367" i="168"/>
  <c r="AC4368" i="168"/>
  <c r="AC4369" i="168"/>
  <c r="AC4370" i="168"/>
  <c r="AC4371" i="168"/>
  <c r="AC4372" i="168"/>
  <c r="AC4373" i="168"/>
  <c r="AC4374" i="168"/>
  <c r="AC4375" i="168"/>
  <c r="AC4376" i="168"/>
  <c r="AC4377" i="168"/>
  <c r="AC4378" i="168"/>
  <c r="AC4379" i="168"/>
  <c r="AC4380" i="168"/>
  <c r="AC4381" i="168"/>
  <c r="AC4382" i="168"/>
  <c r="AC4383" i="168"/>
  <c r="AC4384" i="168"/>
  <c r="AC4385" i="168"/>
  <c r="AC4386" i="168"/>
  <c r="AC4387" i="168"/>
  <c r="AC4388" i="168"/>
  <c r="AC4389" i="168"/>
  <c r="AC4390" i="168"/>
  <c r="AC4391" i="168"/>
  <c r="AC4392" i="168"/>
  <c r="AC4393" i="168"/>
  <c r="AC4394" i="168"/>
  <c r="AC4395" i="168"/>
  <c r="AC4396" i="168"/>
  <c r="AC4397" i="168"/>
  <c r="AC4398" i="168"/>
  <c r="AC4399" i="168"/>
  <c r="AC4400" i="168"/>
  <c r="AC4401" i="168"/>
  <c r="AC4402" i="168"/>
  <c r="AC4403" i="168"/>
  <c r="AC4404" i="168"/>
  <c r="AC4405" i="168"/>
  <c r="AC4406" i="168"/>
  <c r="AC4407" i="168"/>
  <c r="AC4408" i="168"/>
  <c r="AC4409" i="168"/>
  <c r="AC4410" i="168"/>
  <c r="AC4411" i="168"/>
  <c r="AC4412" i="168"/>
  <c r="AC4413" i="168"/>
  <c r="AC4414" i="168"/>
  <c r="AC4415" i="168"/>
  <c r="AC4416" i="168"/>
  <c r="AC4417" i="168"/>
  <c r="AC4418" i="168"/>
  <c r="AC4419" i="168"/>
  <c r="AC4420" i="168"/>
  <c r="AC4421" i="168"/>
  <c r="AC4422" i="168"/>
  <c r="AC4423" i="168"/>
  <c r="AC4424" i="168"/>
  <c r="AC4425" i="168"/>
  <c r="AC4426" i="168"/>
  <c r="AC4427" i="168"/>
  <c r="AC4428" i="168"/>
  <c r="AC4429" i="168"/>
  <c r="AC4430" i="168"/>
  <c r="AC4431" i="168"/>
  <c r="AC4432" i="168"/>
  <c r="AC4433" i="168"/>
  <c r="AC4434" i="168"/>
  <c r="AC4435" i="168"/>
  <c r="AC4436" i="168"/>
  <c r="AC4437" i="168"/>
  <c r="AC4438" i="168"/>
  <c r="AC4439" i="168"/>
  <c r="AC4440" i="168"/>
  <c r="AC4441" i="168"/>
  <c r="AC4442" i="168"/>
  <c r="AC4443" i="168"/>
  <c r="AC4444" i="168"/>
  <c r="AC4445" i="168"/>
  <c r="AC4446" i="168"/>
  <c r="AC4447" i="168"/>
  <c r="AC4448" i="168"/>
  <c r="AC4449" i="168"/>
  <c r="AC4450" i="168"/>
  <c r="AC4451" i="168"/>
  <c r="AC4452" i="168"/>
  <c r="AC4453" i="168"/>
  <c r="AC4454" i="168"/>
  <c r="AC4455" i="168"/>
  <c r="AC4456" i="168"/>
  <c r="AC4457" i="168"/>
  <c r="AC4458" i="168"/>
  <c r="AC4459" i="168"/>
  <c r="AC4460" i="168"/>
  <c r="AC4461" i="168"/>
  <c r="AC4462" i="168"/>
  <c r="AC4463" i="168"/>
  <c r="AC4464" i="168"/>
  <c r="AC4465" i="168"/>
  <c r="AC4466" i="168"/>
  <c r="AC4467" i="168"/>
  <c r="AC4468" i="168"/>
  <c r="AC4469" i="168"/>
  <c r="AC4470" i="168"/>
  <c r="AC4471" i="168"/>
  <c r="AC4472" i="168"/>
  <c r="AC4473" i="168"/>
  <c r="AC4474" i="168"/>
  <c r="AC4475" i="168"/>
  <c r="AC4476" i="168"/>
  <c r="AC4477" i="168"/>
  <c r="AC4478" i="168"/>
  <c r="AC4479" i="168"/>
  <c r="AC4480" i="168"/>
  <c r="AC4481" i="168"/>
  <c r="AC4482" i="168"/>
  <c r="AC4483" i="168"/>
  <c r="AC4484" i="168"/>
  <c r="AC4485" i="168"/>
  <c r="AC4486" i="168"/>
  <c r="AC4487" i="168"/>
  <c r="AC4488" i="168"/>
  <c r="AC4489" i="168"/>
  <c r="AC4490" i="168"/>
  <c r="AC4491" i="168"/>
  <c r="AC4492" i="168"/>
  <c r="AC4493" i="168"/>
  <c r="AC4494" i="168"/>
  <c r="AC4495" i="168"/>
  <c r="AC4496" i="168"/>
  <c r="AC4497" i="168"/>
  <c r="AC4498" i="168"/>
  <c r="AC4499" i="168"/>
  <c r="AC4500" i="168"/>
  <c r="AC4501" i="168"/>
  <c r="AC4502" i="168"/>
  <c r="AC4503" i="168"/>
  <c r="AC4504" i="168"/>
  <c r="AC4505" i="168"/>
  <c r="AC4506" i="168"/>
  <c r="AC4507" i="168"/>
  <c r="AC4508" i="168"/>
  <c r="AC4509" i="168"/>
  <c r="AC4510" i="168"/>
  <c r="AC4511" i="168"/>
  <c r="AC4512" i="168"/>
  <c r="AC4513" i="168"/>
  <c r="AC4514" i="168"/>
  <c r="AC4515" i="168"/>
  <c r="AC4516" i="168"/>
  <c r="AC4517" i="168"/>
  <c r="AC4518" i="168"/>
  <c r="AC4519" i="168"/>
  <c r="AC4520" i="168"/>
  <c r="AC4521" i="168"/>
  <c r="AC4522" i="168"/>
  <c r="AC4523" i="168"/>
  <c r="AC4524" i="168"/>
  <c r="AC4525" i="168"/>
  <c r="AC4526" i="168"/>
  <c r="AC4527" i="168"/>
  <c r="AC4528" i="168"/>
  <c r="AC4529" i="168"/>
  <c r="AC4530" i="168"/>
  <c r="AC4531" i="168"/>
  <c r="AC4532" i="168"/>
  <c r="AC4533" i="168"/>
  <c r="AC4534" i="168"/>
  <c r="AC4535" i="168"/>
  <c r="AC4536" i="168"/>
  <c r="AC4537" i="168"/>
  <c r="AC4538" i="168"/>
  <c r="AC4539" i="168"/>
  <c r="AC4540" i="168"/>
  <c r="AC4541" i="168"/>
  <c r="AC4542" i="168"/>
  <c r="AC4543" i="168"/>
  <c r="AC4544" i="168"/>
  <c r="AC4545" i="168"/>
  <c r="AC4546" i="168"/>
  <c r="AC4547" i="168"/>
  <c r="AC4548" i="168"/>
  <c r="AC4549" i="168"/>
  <c r="AC4550" i="168"/>
  <c r="AC4551" i="168"/>
  <c r="AC4552" i="168"/>
  <c r="AC4553" i="168"/>
  <c r="AC4554" i="168"/>
  <c r="AC4555" i="168"/>
  <c r="AC4556" i="168"/>
  <c r="AC4557" i="168"/>
  <c r="AC4558" i="168"/>
  <c r="AC4559" i="168"/>
  <c r="AC4560" i="168"/>
  <c r="AC4561" i="168"/>
  <c r="AC4562" i="168"/>
  <c r="AC4563" i="168"/>
  <c r="AC4564" i="168"/>
  <c r="AC4565" i="168"/>
  <c r="AC4566" i="168"/>
  <c r="AC4567" i="168"/>
  <c r="AC4568" i="168"/>
  <c r="AC4569" i="168"/>
  <c r="AC4570" i="168"/>
  <c r="AC4571" i="168"/>
  <c r="AC4572" i="168"/>
  <c r="AC4573" i="168"/>
  <c r="AC4574" i="168"/>
  <c r="AC4575" i="168"/>
  <c r="AC4576" i="168"/>
  <c r="AC4577" i="168"/>
  <c r="AC4578" i="168"/>
  <c r="AC4579" i="168"/>
  <c r="AC4580" i="168"/>
  <c r="AC4581" i="168"/>
  <c r="AC4582" i="168"/>
  <c r="AC4583" i="168"/>
  <c r="AC4584" i="168"/>
  <c r="AC4585" i="168"/>
  <c r="AC4586" i="168"/>
  <c r="AC4587" i="168"/>
  <c r="AC4588" i="168"/>
  <c r="AC4589" i="168"/>
  <c r="AC4590" i="168"/>
  <c r="AC4591" i="168"/>
  <c r="AC4592" i="168"/>
  <c r="AC4593" i="168"/>
  <c r="AC4594" i="168"/>
  <c r="AC4595" i="168"/>
  <c r="AC4596" i="168"/>
  <c r="AC4597" i="168"/>
  <c r="AC4598" i="168"/>
  <c r="AC4599" i="168"/>
  <c r="AC4600" i="168"/>
  <c r="AC4601" i="168"/>
  <c r="AC4602" i="168"/>
  <c r="AC4603" i="168"/>
  <c r="AC4604" i="168"/>
  <c r="AC4605" i="168"/>
  <c r="AC4606" i="168"/>
  <c r="AC4607" i="168"/>
  <c r="AC4608" i="168"/>
  <c r="AC4609" i="168"/>
  <c r="AC4610" i="168"/>
  <c r="AC4611" i="168"/>
  <c r="AC4612" i="168"/>
  <c r="AC4613" i="168"/>
  <c r="AC4614" i="168"/>
  <c r="AC4615" i="168"/>
  <c r="AC4616" i="168"/>
  <c r="AC4617" i="168"/>
  <c r="AC4618" i="168"/>
  <c r="AC4619" i="168"/>
  <c r="AC4620" i="168"/>
  <c r="AC4621" i="168"/>
  <c r="AC4622" i="168"/>
  <c r="AC4623" i="168"/>
  <c r="AC4624" i="168"/>
  <c r="AC4625" i="168"/>
  <c r="AC4626" i="168"/>
  <c r="AC4627" i="168"/>
  <c r="AC4628" i="168"/>
  <c r="AC4629" i="168"/>
  <c r="AC4630" i="168"/>
  <c r="AC4631" i="168"/>
  <c r="AC4632" i="168"/>
  <c r="AC4633" i="168"/>
  <c r="AC4634" i="168"/>
  <c r="AC4635" i="168"/>
  <c r="AC4636" i="168"/>
  <c r="AC4637" i="168"/>
  <c r="AC4638" i="168"/>
  <c r="AC4639" i="168"/>
  <c r="AC4640" i="168"/>
  <c r="AC4641" i="168"/>
  <c r="AC4642" i="168"/>
  <c r="AC4643" i="168"/>
  <c r="AC4644" i="168"/>
  <c r="AC4645" i="168"/>
  <c r="AC4646" i="168"/>
  <c r="AC4647" i="168"/>
  <c r="AC4648" i="168"/>
  <c r="AC4649" i="168"/>
  <c r="AC4650" i="168"/>
  <c r="AC4651" i="168"/>
  <c r="AC4652" i="168"/>
  <c r="AC4653" i="168"/>
  <c r="AC4654" i="168"/>
  <c r="AC4655" i="168"/>
  <c r="AC4656" i="168"/>
  <c r="AC4657" i="168"/>
  <c r="AC4658" i="168"/>
  <c r="AC4659" i="168"/>
  <c r="AC4660" i="168"/>
  <c r="AC4661" i="168"/>
  <c r="AC4662" i="168"/>
  <c r="AC4663" i="168"/>
  <c r="AC4664" i="168"/>
  <c r="AC4665" i="168"/>
  <c r="AC4666" i="168"/>
  <c r="AC4667" i="168"/>
  <c r="AC4668" i="168"/>
  <c r="AC4669" i="168"/>
  <c r="AC4670" i="168"/>
  <c r="AC4671" i="168"/>
  <c r="AC4672" i="168"/>
  <c r="AC4673" i="168"/>
  <c r="AC4674" i="168"/>
  <c r="AC4675" i="168"/>
  <c r="AC4676" i="168"/>
  <c r="AC4677" i="168"/>
  <c r="AC4678" i="168"/>
  <c r="AC4679" i="168"/>
  <c r="AC4680" i="168"/>
  <c r="AC4681" i="168"/>
  <c r="AC4682" i="168"/>
  <c r="AC4683" i="168"/>
  <c r="AC4684" i="168"/>
  <c r="AC4685" i="168"/>
  <c r="AC4686" i="168"/>
  <c r="AC4687" i="168"/>
  <c r="AC4688" i="168"/>
  <c r="AC4689" i="168"/>
  <c r="AC4690" i="168"/>
  <c r="AC4691" i="168"/>
  <c r="AC4692" i="168"/>
  <c r="AC4693" i="168"/>
  <c r="AC4694" i="168"/>
  <c r="AC4695" i="168"/>
  <c r="AC4696" i="168"/>
  <c r="AC4697" i="168"/>
  <c r="AC4698" i="168"/>
  <c r="AC4699" i="168"/>
  <c r="AC4700" i="168"/>
  <c r="AC4701" i="168"/>
  <c r="AC4702" i="168"/>
  <c r="AC4703" i="168"/>
  <c r="AC4704" i="168"/>
  <c r="AC4705" i="168"/>
  <c r="AC4706" i="168"/>
  <c r="AC4707" i="168"/>
  <c r="AC4708" i="168"/>
  <c r="AC4709" i="168"/>
  <c r="AC4710" i="168"/>
  <c r="AC4711" i="168"/>
  <c r="AC4712" i="168"/>
  <c r="AC4713" i="168"/>
  <c r="AC4714" i="168"/>
  <c r="AC4715" i="168"/>
  <c r="AC4716" i="168"/>
  <c r="AC4717" i="168"/>
  <c r="AC4718" i="168"/>
  <c r="AC4719" i="168"/>
  <c r="AC4720" i="168"/>
  <c r="AC4721" i="168"/>
  <c r="AC4722" i="168"/>
  <c r="AC4723" i="168"/>
  <c r="AC4724" i="168"/>
  <c r="AC4725" i="168"/>
  <c r="AC4726" i="168"/>
  <c r="AC4727" i="168"/>
  <c r="AC4728" i="168"/>
  <c r="AC4729" i="168"/>
  <c r="AC4730" i="168"/>
  <c r="AC4731" i="168"/>
  <c r="AC4732" i="168"/>
  <c r="AC4733" i="168"/>
  <c r="AC4734" i="168"/>
  <c r="AC4735" i="168"/>
  <c r="AC4736" i="168"/>
  <c r="AC4737" i="168"/>
  <c r="AC4738" i="168"/>
  <c r="AC4739" i="168"/>
  <c r="AC4740" i="168"/>
  <c r="AC4741" i="168"/>
  <c r="AC4742" i="168"/>
  <c r="AC4743" i="168"/>
  <c r="AC4744" i="168"/>
  <c r="AC4745" i="168"/>
  <c r="AC4746" i="168"/>
  <c r="AC4747" i="168"/>
  <c r="AC4748" i="168"/>
  <c r="AC4749" i="168"/>
  <c r="AC4750" i="168"/>
  <c r="AC4751" i="168"/>
  <c r="AC4752" i="168"/>
  <c r="AC4753" i="168"/>
  <c r="AC4754" i="168"/>
  <c r="AC4755" i="168"/>
  <c r="AC4756" i="168"/>
  <c r="AC4757" i="168"/>
  <c r="AC4758" i="168"/>
  <c r="AC4759" i="168"/>
  <c r="AC4760" i="168"/>
  <c r="AC4761" i="168"/>
  <c r="AC4762" i="168"/>
  <c r="AC4763" i="168"/>
  <c r="AC4764" i="168"/>
  <c r="AC4765" i="168"/>
  <c r="AC4766" i="168"/>
  <c r="AC4767" i="168"/>
  <c r="AC4768" i="168"/>
  <c r="AC4769" i="168"/>
  <c r="AC4770" i="168"/>
  <c r="AC4771" i="168"/>
  <c r="AC4772" i="168"/>
  <c r="AC4773" i="168"/>
  <c r="AC4774" i="168"/>
  <c r="AC4775" i="168"/>
  <c r="AC4776" i="168"/>
  <c r="AC4777" i="168"/>
  <c r="AC4778" i="168"/>
  <c r="AC4779" i="168"/>
  <c r="AC4780" i="168"/>
  <c r="AC4781" i="168"/>
  <c r="AC4782" i="168"/>
  <c r="AC4783" i="168"/>
  <c r="AC4784" i="168"/>
  <c r="AC4785" i="168"/>
  <c r="AC4786" i="168"/>
  <c r="AC4787" i="168"/>
  <c r="AC4788" i="168"/>
  <c r="AC4789" i="168"/>
  <c r="AC4790" i="168"/>
  <c r="AC4791" i="168"/>
  <c r="AC4792" i="168"/>
  <c r="AC4793" i="168"/>
  <c r="AC4794" i="168"/>
  <c r="AC4795" i="168"/>
  <c r="AC4796" i="168"/>
  <c r="AC4797" i="168"/>
  <c r="AC4798" i="168"/>
  <c r="AC4799" i="168"/>
  <c r="AC4800" i="168"/>
  <c r="AC4801" i="168"/>
  <c r="AC4802" i="168"/>
  <c r="AC4803" i="168"/>
  <c r="AC4804" i="168"/>
  <c r="AC4805" i="168"/>
  <c r="AC4806" i="168"/>
  <c r="AC4807" i="168"/>
  <c r="AC4808" i="168"/>
  <c r="AC4809" i="168"/>
  <c r="AC4810" i="168"/>
  <c r="AC4811" i="168"/>
  <c r="AC4812" i="168"/>
  <c r="AC4813" i="168"/>
  <c r="AC4814" i="168"/>
  <c r="AC4815" i="168"/>
  <c r="AC4816" i="168"/>
  <c r="AC4817" i="168"/>
  <c r="AC4818" i="168"/>
  <c r="AC4819" i="168"/>
  <c r="AC4820" i="168"/>
  <c r="AC4821" i="168"/>
  <c r="AC4822" i="168"/>
  <c r="AC4823" i="168"/>
  <c r="AC4824" i="168"/>
  <c r="AC4825" i="168"/>
  <c r="AC4826" i="168"/>
  <c r="AC4827" i="168"/>
  <c r="AC4828" i="168"/>
  <c r="AC4829" i="168"/>
  <c r="AC4830" i="168"/>
  <c r="AC4831" i="168"/>
  <c r="AC4832" i="168"/>
  <c r="AC4833" i="168"/>
  <c r="AC4834" i="168"/>
  <c r="AC4835" i="168"/>
  <c r="AC4836" i="168"/>
  <c r="AC4837" i="168"/>
  <c r="AC4838" i="168"/>
  <c r="AC4839" i="168"/>
  <c r="AC4840" i="168"/>
  <c r="AC4841" i="168"/>
  <c r="AC4842" i="168"/>
  <c r="AC4843" i="168"/>
  <c r="AC4844" i="168"/>
  <c r="AC4845" i="168"/>
  <c r="AC4846" i="168"/>
  <c r="AC4847" i="168"/>
  <c r="AC4848" i="168"/>
  <c r="AC4849" i="168"/>
  <c r="AC4850" i="168"/>
  <c r="AC4851" i="168"/>
  <c r="AC4852" i="168"/>
  <c r="AC4853" i="168"/>
  <c r="AC4854" i="168"/>
  <c r="AC4855" i="168"/>
  <c r="AC4856" i="168"/>
  <c r="AC4857" i="168"/>
  <c r="AC4858" i="168"/>
  <c r="AC4859" i="168"/>
  <c r="AC4860" i="168"/>
  <c r="AC4861" i="168"/>
  <c r="AC4862" i="168"/>
  <c r="AC4863" i="168"/>
  <c r="AC4864" i="168"/>
  <c r="AC4865" i="168"/>
  <c r="AC4866" i="168"/>
  <c r="AC4867" i="168"/>
  <c r="AC4868" i="168"/>
  <c r="AC4869" i="168"/>
  <c r="AC4870" i="168"/>
  <c r="AC4871" i="168"/>
  <c r="AC4872" i="168"/>
  <c r="AC4873" i="168"/>
  <c r="AC4874" i="168"/>
  <c r="AC4875" i="168"/>
  <c r="AC4876" i="168"/>
  <c r="AC4877" i="168"/>
  <c r="AC4878" i="168"/>
  <c r="AC4879" i="168"/>
  <c r="AC4880" i="168"/>
  <c r="AC4881" i="168"/>
  <c r="AC4882" i="168"/>
  <c r="AC4883" i="168"/>
  <c r="AC4884" i="168"/>
  <c r="AC4885" i="168"/>
  <c r="AC4886" i="168"/>
  <c r="AC4887" i="168"/>
  <c r="AC4888" i="168"/>
  <c r="AC4889" i="168"/>
  <c r="AC4890" i="168"/>
  <c r="AC4891" i="168"/>
  <c r="AC4892" i="168"/>
  <c r="AC4893" i="168"/>
  <c r="AC4894" i="168"/>
  <c r="AC4895" i="168"/>
  <c r="AC4896" i="168"/>
  <c r="AC4897" i="168"/>
  <c r="AC4898" i="168"/>
  <c r="AC4899" i="168"/>
  <c r="AC4900" i="168"/>
  <c r="AC4901" i="168"/>
  <c r="AC4902" i="168"/>
  <c r="AC4903" i="168"/>
  <c r="AC4904" i="168"/>
  <c r="AC4905" i="168"/>
  <c r="AC4906" i="168"/>
  <c r="AC4907" i="168"/>
  <c r="AC4908" i="168"/>
  <c r="AC4909" i="168"/>
  <c r="AC4910" i="168"/>
  <c r="AC4911" i="168"/>
  <c r="AC4912" i="168"/>
  <c r="AC4913" i="168"/>
  <c r="AC4914" i="168"/>
  <c r="AC4915" i="168"/>
  <c r="AC4916" i="168"/>
  <c r="AC4917" i="168"/>
  <c r="AC4918" i="168"/>
  <c r="AC4919" i="168"/>
  <c r="AC4920" i="168"/>
  <c r="AC4921" i="168"/>
  <c r="AC4922" i="168"/>
  <c r="AC4923" i="168"/>
  <c r="AC4924" i="168"/>
  <c r="AC4925" i="168"/>
  <c r="AC4926" i="168"/>
  <c r="AC4927" i="168"/>
  <c r="AC4928" i="168"/>
  <c r="AC4929" i="168"/>
  <c r="AC4930" i="168"/>
  <c r="AC4931" i="168"/>
  <c r="AC4932" i="168"/>
  <c r="AC4933" i="168"/>
  <c r="AC4934" i="168"/>
  <c r="AC4935" i="168"/>
  <c r="AC4936" i="168"/>
  <c r="AC4937" i="168"/>
  <c r="AC4938" i="168"/>
  <c r="AC4939" i="168"/>
  <c r="AC4940" i="168"/>
  <c r="AC4941" i="168"/>
  <c r="AC4942" i="168"/>
  <c r="AC4943" i="168"/>
  <c r="AC4944" i="168"/>
  <c r="AC4945" i="168"/>
  <c r="AC4946" i="168"/>
  <c r="AC4947" i="168"/>
  <c r="AC4948" i="168"/>
  <c r="AC4949" i="168"/>
  <c r="AC4950" i="168"/>
  <c r="AC4951" i="168"/>
  <c r="AC4952" i="168"/>
  <c r="AC4953" i="168"/>
  <c r="AC4954" i="168"/>
  <c r="AC4955" i="168"/>
  <c r="AC4956" i="168"/>
  <c r="AC4957" i="168"/>
  <c r="AC4958" i="168"/>
  <c r="AC4959" i="168"/>
  <c r="AC4960" i="168"/>
  <c r="AC4961" i="168"/>
  <c r="AC4962" i="168"/>
  <c r="AC4963" i="168"/>
  <c r="AC4964" i="168"/>
  <c r="AC4965" i="168"/>
  <c r="AC4966" i="168"/>
  <c r="AC4967" i="168"/>
  <c r="AC4968" i="168"/>
  <c r="AC4969" i="168"/>
  <c r="AC4970" i="168"/>
  <c r="AC4971" i="168"/>
  <c r="AC4972" i="168"/>
  <c r="AC4973" i="168"/>
  <c r="AC4974" i="168"/>
  <c r="AC4975" i="168"/>
  <c r="AC4976" i="168"/>
  <c r="AC4977" i="168"/>
  <c r="AC4978" i="168"/>
  <c r="AC4979" i="168"/>
  <c r="AC4980" i="168"/>
  <c r="AC4981" i="168"/>
  <c r="AC4982" i="168"/>
  <c r="AC4983" i="168"/>
  <c r="AC4984" i="168"/>
  <c r="AC4985" i="168"/>
  <c r="AC4986" i="168"/>
  <c r="AC4987" i="168"/>
  <c r="AC4988" i="168"/>
  <c r="AC4989" i="168"/>
  <c r="AC4990" i="168"/>
  <c r="AC4991" i="168"/>
  <c r="AC4992" i="168"/>
  <c r="AC4993" i="168"/>
  <c r="AC4994" i="168"/>
  <c r="AC4995" i="168"/>
  <c r="AC4996" i="168"/>
  <c r="AC4997" i="168"/>
  <c r="AC4998" i="168"/>
  <c r="AC4999" i="168"/>
  <c r="AC5000" i="168"/>
  <c r="AC5001" i="168"/>
  <c r="AC5002" i="168"/>
  <c r="AC5003" i="168"/>
  <c r="AC5004" i="168"/>
  <c r="AC5005" i="168"/>
  <c r="AC5006" i="168"/>
  <c r="AC5007" i="168"/>
  <c r="AC5008" i="168"/>
  <c r="AC5009" i="168"/>
  <c r="AC5010" i="168"/>
  <c r="AC5011" i="168"/>
  <c r="AC5012" i="168"/>
  <c r="AC5013" i="168"/>
  <c r="AC5014" i="168"/>
  <c r="AC5015" i="168"/>
  <c r="AC5016" i="168"/>
  <c r="AC5017" i="168"/>
  <c r="AC5018" i="168"/>
  <c r="AC5019" i="168"/>
  <c r="AC5020" i="168"/>
  <c r="AC5021" i="168"/>
  <c r="AC5022" i="168"/>
  <c r="AC5023" i="168"/>
  <c r="AC5024" i="168"/>
  <c r="AC5025" i="168"/>
  <c r="AC5026" i="168"/>
  <c r="AC5027" i="168"/>
  <c r="AC5028" i="168"/>
  <c r="AC5029" i="168"/>
  <c r="AC5030" i="168"/>
  <c r="AC5031" i="168"/>
  <c r="AC5032" i="168"/>
  <c r="AC5033" i="168"/>
  <c r="AC5034" i="168"/>
  <c r="AC5035" i="168"/>
  <c r="AC5036" i="168"/>
  <c r="AC5037" i="168"/>
  <c r="AC5038" i="168"/>
  <c r="AC5039" i="168"/>
  <c r="AC5040" i="168"/>
  <c r="AC5041" i="168"/>
  <c r="AC5042" i="168"/>
  <c r="AC5043" i="168"/>
  <c r="AC5044" i="168"/>
  <c r="AC5045" i="168"/>
  <c r="AC5046" i="168"/>
  <c r="AC5047" i="168"/>
  <c r="AC5048" i="168"/>
  <c r="AC5049" i="168"/>
  <c r="AC5050" i="168"/>
  <c r="AC5051" i="168"/>
  <c r="AC5052" i="168"/>
  <c r="AC5053" i="168"/>
  <c r="AC5054" i="168"/>
  <c r="AC5055" i="168"/>
  <c r="AC5056" i="168"/>
  <c r="AC5057" i="168"/>
  <c r="AC5058" i="168"/>
  <c r="AC5059" i="168"/>
  <c r="AC5060" i="168"/>
  <c r="AC5061" i="168"/>
  <c r="AC5062" i="168"/>
  <c r="AC5063" i="168"/>
  <c r="AC5064" i="168"/>
  <c r="AC5065" i="168"/>
  <c r="AC5066" i="168"/>
  <c r="AC5067" i="168"/>
  <c r="AC5068" i="168"/>
  <c r="AC5069" i="168"/>
  <c r="AC5070" i="168"/>
  <c r="AC5071" i="168"/>
  <c r="AC5072" i="168"/>
  <c r="AC5073" i="168"/>
  <c r="AC5074" i="168"/>
  <c r="AC5075" i="168"/>
  <c r="AC5076" i="168"/>
  <c r="AC5077" i="168"/>
  <c r="AC5078" i="168"/>
  <c r="AC5079" i="168"/>
  <c r="AC5080" i="168"/>
  <c r="AC5081" i="168"/>
  <c r="AC5082" i="168"/>
  <c r="AC5083" i="168"/>
  <c r="AC5084" i="168"/>
  <c r="AC5085" i="168"/>
  <c r="AC5086" i="168"/>
  <c r="AC5087" i="168"/>
  <c r="AC5088" i="168"/>
  <c r="AC5089" i="168"/>
  <c r="AC5090" i="168"/>
  <c r="AC5091" i="168"/>
  <c r="AC5092" i="168"/>
  <c r="AC5093" i="168"/>
  <c r="AC5094" i="168"/>
  <c r="AC5095" i="168"/>
  <c r="AC5096" i="168"/>
  <c r="AC5097" i="168"/>
  <c r="AC5098" i="168"/>
  <c r="AC5099" i="168"/>
  <c r="AC5100" i="168"/>
  <c r="AC5101" i="168"/>
  <c r="AC5102" i="168"/>
  <c r="AC5103" i="168"/>
  <c r="AC5104" i="168"/>
  <c r="AC5105" i="168"/>
  <c r="AC5106" i="168"/>
  <c r="AC5107" i="168"/>
  <c r="AC5108" i="168"/>
  <c r="AC5109" i="168"/>
  <c r="AC5110" i="168"/>
  <c r="AC5111" i="168"/>
  <c r="AC5112" i="168"/>
  <c r="AC5113" i="168"/>
  <c r="AC5114" i="168"/>
  <c r="AC5115" i="168"/>
  <c r="AC5116" i="168"/>
  <c r="AC5117" i="168"/>
  <c r="AC5118" i="168"/>
  <c r="AC5119" i="168"/>
  <c r="AC5120" i="168"/>
  <c r="AC5121" i="168"/>
  <c r="AC5122" i="168"/>
  <c r="AC5123" i="168"/>
  <c r="AC5124" i="168"/>
  <c r="AC5125" i="168"/>
  <c r="AC5126" i="168"/>
  <c r="AC5127" i="168"/>
  <c r="AC5128" i="168"/>
  <c r="AC5129" i="168"/>
  <c r="AC5130" i="168"/>
  <c r="AC5131" i="168"/>
  <c r="AC5132" i="168"/>
  <c r="AC5133" i="168"/>
  <c r="AC5134" i="168"/>
  <c r="AC5135" i="168"/>
  <c r="AC5136" i="168"/>
  <c r="AC5137" i="168"/>
  <c r="AC5138" i="168"/>
  <c r="AC5139" i="168"/>
  <c r="AC5140" i="168"/>
  <c r="AC5141" i="168"/>
  <c r="AC5142" i="168"/>
  <c r="AC5143" i="168"/>
  <c r="AC5144" i="168"/>
  <c r="AC5145" i="168"/>
  <c r="AC5146" i="168"/>
  <c r="AC5147" i="168"/>
  <c r="AC5148" i="168"/>
  <c r="AC5149" i="168"/>
  <c r="AC5150" i="168"/>
  <c r="AC5151" i="168"/>
  <c r="AC5152" i="168"/>
  <c r="AC5153" i="168"/>
  <c r="AC5154" i="168"/>
  <c r="AC5155" i="168"/>
  <c r="AC5156" i="168"/>
  <c r="AC5157" i="168"/>
  <c r="AC5158" i="168"/>
  <c r="AC5159" i="168"/>
  <c r="AC5160" i="168"/>
  <c r="AC5161" i="168"/>
  <c r="AC5162" i="168"/>
  <c r="AC5163" i="168"/>
  <c r="AC5164" i="168"/>
  <c r="AC5165" i="168"/>
  <c r="AC5166" i="168"/>
  <c r="AC5167" i="168"/>
  <c r="AC5168" i="168"/>
  <c r="AC5169" i="168"/>
  <c r="AC5170" i="168"/>
  <c r="AC5171" i="168"/>
  <c r="AC5172" i="168"/>
  <c r="AC5173" i="168"/>
  <c r="AC5174" i="168"/>
  <c r="AC5175" i="168"/>
  <c r="AC5176" i="168"/>
  <c r="AC5177" i="168"/>
  <c r="AC5178" i="168"/>
  <c r="AC5179" i="168"/>
  <c r="AC5180" i="168"/>
  <c r="AC5181" i="168"/>
  <c r="AC5182" i="168"/>
  <c r="AC5183" i="168"/>
  <c r="AC5184" i="168"/>
  <c r="AC5185" i="168"/>
  <c r="AC5186" i="168"/>
  <c r="AC5187" i="168"/>
  <c r="AC5188" i="168"/>
  <c r="AC5189" i="168"/>
  <c r="AC5190" i="168"/>
  <c r="AC5191" i="168"/>
  <c r="AC5192" i="168"/>
  <c r="AC5193" i="168"/>
  <c r="AC5194" i="168"/>
  <c r="AC5195" i="168"/>
  <c r="AC5196" i="168"/>
  <c r="AC5197" i="168"/>
  <c r="AC5198" i="168"/>
  <c r="AC5199" i="168"/>
  <c r="AC5200" i="168"/>
  <c r="AC5201" i="168"/>
  <c r="AC5202" i="168"/>
  <c r="AC5203" i="168"/>
  <c r="AC5204" i="168"/>
  <c r="AC5205" i="168"/>
  <c r="AC5206" i="168"/>
  <c r="AC5207" i="168"/>
  <c r="AC5208" i="168"/>
  <c r="AC5209" i="168"/>
  <c r="AC5210" i="168"/>
  <c r="AC5211" i="168"/>
  <c r="AC5212" i="168"/>
  <c r="AC5213" i="168"/>
  <c r="AC5214" i="168"/>
  <c r="AC5215" i="168"/>
  <c r="AC5216" i="168"/>
  <c r="AC5217" i="168"/>
  <c r="AC5218" i="168"/>
  <c r="AC5219" i="168"/>
  <c r="AC5220" i="168"/>
  <c r="AC5221" i="168"/>
  <c r="AC5222" i="168"/>
  <c r="AC5223" i="168"/>
  <c r="AC5224" i="168"/>
  <c r="AC5225" i="168"/>
  <c r="AC5226" i="168"/>
  <c r="AC5227" i="168"/>
  <c r="AC5228" i="168"/>
  <c r="AC5229" i="168"/>
  <c r="AC5230" i="168"/>
  <c r="AC5231" i="168"/>
  <c r="AC5232" i="168"/>
  <c r="AC5233" i="168"/>
  <c r="AC5234" i="168"/>
  <c r="AC5235" i="168"/>
  <c r="AC5236" i="168"/>
  <c r="AC5237" i="168"/>
  <c r="AC5238" i="168"/>
  <c r="AC5239" i="168"/>
  <c r="AC5240" i="168"/>
  <c r="AC5241" i="168"/>
  <c r="AC5242" i="168"/>
  <c r="AC5243" i="168"/>
  <c r="AC5244" i="168"/>
  <c r="AC5245" i="168"/>
  <c r="AC5246" i="168"/>
  <c r="AC5247" i="168"/>
  <c r="AC5248" i="168"/>
  <c r="AC5249" i="168"/>
  <c r="AC5250" i="168"/>
  <c r="AC5251" i="168"/>
  <c r="AC5252" i="168"/>
  <c r="AC5253" i="168"/>
  <c r="AC5254" i="168"/>
  <c r="AC5255" i="168"/>
  <c r="AC5256" i="168"/>
  <c r="AC5257" i="168"/>
  <c r="AC5258" i="168"/>
  <c r="AC5259" i="168"/>
  <c r="AC5260" i="168"/>
  <c r="AC5261" i="168"/>
  <c r="AC5262" i="168"/>
  <c r="AC5263" i="168"/>
  <c r="AC5264" i="168"/>
  <c r="AC5265" i="168"/>
  <c r="AC5266" i="168"/>
  <c r="AC5267" i="168"/>
  <c r="AC5268" i="168"/>
  <c r="AC5269" i="168"/>
  <c r="AC5270" i="168"/>
  <c r="AC5271" i="168"/>
  <c r="AC5272" i="168"/>
  <c r="AC5273" i="168"/>
  <c r="AC5274" i="168"/>
  <c r="AC5275" i="168"/>
  <c r="AC5276" i="168"/>
  <c r="AC5277" i="168"/>
  <c r="AC5278" i="168"/>
  <c r="AC5279" i="168"/>
  <c r="AC5280" i="168"/>
  <c r="AC5281" i="168"/>
  <c r="AC5282" i="168"/>
  <c r="AC5283" i="168"/>
  <c r="AC5284" i="168"/>
  <c r="AC5285" i="168"/>
  <c r="AC5286" i="168"/>
  <c r="AC5287" i="168"/>
  <c r="AC5288" i="168"/>
  <c r="AC5289" i="168"/>
  <c r="AC5290" i="168"/>
  <c r="AC5291" i="168"/>
  <c r="AC5292" i="168"/>
  <c r="AC5293" i="168"/>
  <c r="AC5294" i="168"/>
  <c r="AC5295" i="168"/>
  <c r="AC5296" i="168"/>
  <c r="AC5297" i="168"/>
  <c r="AC5298" i="168"/>
  <c r="AC5299" i="168"/>
  <c r="AC5300" i="168"/>
  <c r="AC5301" i="168"/>
  <c r="AC5302" i="168"/>
  <c r="AC5303" i="168"/>
  <c r="AC5304" i="168"/>
  <c r="AC5305" i="168"/>
  <c r="AC5306" i="168"/>
  <c r="AC5307" i="168"/>
  <c r="AC5308" i="168"/>
  <c r="AC5309" i="168"/>
  <c r="AC5310" i="168"/>
  <c r="AC5311" i="168"/>
  <c r="AC5312" i="168"/>
  <c r="AC5313" i="168"/>
  <c r="AC5314" i="168"/>
  <c r="AC5315" i="168"/>
  <c r="AC5316" i="168"/>
  <c r="AC5317" i="168"/>
  <c r="AC5318" i="168"/>
  <c r="AC5319" i="168"/>
  <c r="AC5320" i="168"/>
  <c r="AC5321" i="168"/>
  <c r="AC5322" i="168"/>
  <c r="AC5323" i="168"/>
  <c r="AC5324" i="168"/>
  <c r="AC5325" i="168"/>
  <c r="AC5326" i="168"/>
  <c r="AC5327" i="168"/>
  <c r="AC5328" i="168"/>
  <c r="AC5329" i="168"/>
  <c r="AC5330" i="168"/>
  <c r="AC5331" i="168"/>
  <c r="AC5332" i="168"/>
  <c r="AC5333" i="168"/>
  <c r="AC5334" i="168"/>
  <c r="AC5335" i="168"/>
  <c r="AC5336" i="168"/>
  <c r="AC5337" i="168"/>
  <c r="AC5338" i="168"/>
  <c r="AC5339" i="168"/>
  <c r="AC5340" i="168"/>
  <c r="AC5341" i="168"/>
  <c r="AC5342" i="168"/>
  <c r="AC5343" i="168"/>
  <c r="AC5344" i="168"/>
  <c r="AC5345" i="168"/>
  <c r="AC5346" i="168"/>
  <c r="AC5347" i="168"/>
  <c r="AC5348" i="168"/>
  <c r="AC5349" i="168"/>
  <c r="AC5350" i="168"/>
  <c r="AC5351" i="168"/>
  <c r="AC5352" i="168"/>
  <c r="AC5353" i="168"/>
  <c r="AC5354" i="168"/>
  <c r="AC5355" i="168"/>
  <c r="AC5356" i="168"/>
  <c r="AC5357" i="168"/>
  <c r="AC5358" i="168"/>
  <c r="AC5359" i="168"/>
  <c r="AC5360" i="168"/>
  <c r="AC5361" i="168"/>
  <c r="AC5362" i="168"/>
  <c r="AC5363" i="168"/>
  <c r="AC5364" i="168"/>
  <c r="AC5365" i="168"/>
  <c r="AC5366" i="168"/>
  <c r="AC5367" i="168"/>
  <c r="AC5368" i="168"/>
  <c r="AC5369" i="168"/>
  <c r="AC5370" i="168"/>
  <c r="AC5371" i="168"/>
  <c r="AC5372" i="168"/>
  <c r="AC5373" i="168"/>
  <c r="AC5374" i="168"/>
  <c r="AC5375" i="168"/>
  <c r="AC5376" i="168"/>
  <c r="AC5377" i="168"/>
  <c r="AC5378" i="168"/>
  <c r="AC5379" i="168"/>
  <c r="AC5380" i="168"/>
  <c r="AC5381" i="168"/>
  <c r="AC5382" i="168"/>
  <c r="AC5383" i="168"/>
  <c r="AC5384" i="168"/>
  <c r="AC5385" i="168"/>
  <c r="AC5386" i="168"/>
  <c r="AC5387" i="168"/>
  <c r="AC5388" i="168"/>
  <c r="AC5389" i="168"/>
  <c r="AC5390" i="168"/>
  <c r="AC5391" i="168"/>
  <c r="AC5392" i="168"/>
  <c r="AC5393" i="168"/>
  <c r="AC5394" i="168"/>
  <c r="AC5395" i="168"/>
  <c r="AC5396" i="168"/>
  <c r="AC5397" i="168"/>
  <c r="AC5398" i="168"/>
  <c r="AC5399" i="168"/>
  <c r="AC5400" i="168"/>
  <c r="AC5401" i="168"/>
  <c r="AC5402" i="168"/>
  <c r="AC5403" i="168"/>
  <c r="AC5404" i="168"/>
  <c r="AC5405" i="168"/>
  <c r="AC5406" i="168"/>
  <c r="AC5407" i="168"/>
  <c r="AC5408" i="168"/>
  <c r="AC5409" i="168"/>
  <c r="AC5410" i="168"/>
  <c r="AC5411" i="168"/>
  <c r="AC5412" i="168"/>
  <c r="AC5413" i="168"/>
  <c r="AC5414" i="168"/>
  <c r="AC5415" i="168"/>
  <c r="AC5416" i="168"/>
  <c r="AC5417" i="168"/>
  <c r="AC5418" i="168"/>
  <c r="AC5419" i="168"/>
  <c r="AC5420" i="168"/>
  <c r="AC5421" i="168"/>
  <c r="AC5422" i="168"/>
  <c r="AC5423" i="168"/>
  <c r="AC5424" i="168"/>
  <c r="AC5425" i="168"/>
  <c r="AC5426" i="168"/>
  <c r="AC5427" i="168"/>
  <c r="AC5428" i="168"/>
  <c r="AC5429" i="168"/>
  <c r="AC5430" i="168"/>
  <c r="AC5431" i="168"/>
  <c r="AC5432" i="168"/>
  <c r="AC5433" i="168"/>
  <c r="AC5434" i="168"/>
  <c r="AC5435" i="168"/>
  <c r="AC5436" i="168"/>
  <c r="AC5437" i="168"/>
  <c r="AC5438" i="168"/>
  <c r="AC5439" i="168"/>
  <c r="AC5440" i="168"/>
  <c r="AC5441" i="168"/>
  <c r="AC5442" i="168"/>
  <c r="AC5443" i="168"/>
  <c r="AC5444" i="168"/>
  <c r="AC5445" i="168"/>
  <c r="AC5446" i="168"/>
  <c r="AC5447" i="168"/>
  <c r="AC5448" i="168"/>
  <c r="AC5449" i="168"/>
  <c r="AC5450" i="168"/>
  <c r="AC5451" i="168"/>
  <c r="AC5452" i="168"/>
  <c r="AC5453" i="168"/>
  <c r="AC5454" i="168"/>
  <c r="AC5455" i="168"/>
  <c r="AC5456" i="168"/>
  <c r="AC5457" i="168"/>
  <c r="AC5458" i="168"/>
  <c r="AC5459" i="168"/>
  <c r="AC5460" i="168"/>
  <c r="AC5461" i="168"/>
  <c r="AC5462" i="168"/>
  <c r="AC5463" i="168"/>
  <c r="AC5464" i="168"/>
  <c r="AC5465" i="168"/>
  <c r="AC5466" i="168"/>
  <c r="AC5467" i="168"/>
  <c r="AC5468" i="168"/>
  <c r="AC5469" i="168"/>
  <c r="AC5470" i="168"/>
  <c r="AC5471" i="168"/>
  <c r="AC5472" i="168"/>
  <c r="AC5473" i="168"/>
  <c r="AC5474" i="168"/>
  <c r="AC5475" i="168"/>
  <c r="AC5476" i="168"/>
  <c r="AC5477" i="168"/>
  <c r="AC5478" i="168"/>
  <c r="AC5479" i="168"/>
  <c r="AC5480" i="168"/>
  <c r="AC5481" i="168"/>
  <c r="AC5482" i="168"/>
  <c r="AC5483" i="168"/>
  <c r="AC5484" i="168"/>
  <c r="AC5485" i="168"/>
  <c r="AC5486" i="168"/>
  <c r="AC5487" i="168"/>
  <c r="AC5488" i="168"/>
  <c r="AC5489" i="168"/>
  <c r="AC5490" i="168"/>
  <c r="AC5491" i="168"/>
  <c r="AC5492" i="168"/>
  <c r="AC5493" i="168"/>
  <c r="AC5494" i="168"/>
  <c r="AC5495" i="168"/>
  <c r="AC5496" i="168"/>
  <c r="AC5497" i="168"/>
  <c r="AC5498" i="168"/>
  <c r="AC5499" i="168"/>
  <c r="AC5500" i="168"/>
  <c r="AC5501" i="168"/>
  <c r="AC5502" i="168"/>
  <c r="AC5503" i="168"/>
  <c r="AC5504" i="168"/>
  <c r="AC5505" i="168"/>
  <c r="AC5506" i="168"/>
  <c r="AC5507" i="168"/>
  <c r="AC5508" i="168"/>
  <c r="AC5509" i="168"/>
  <c r="AC5510" i="168"/>
  <c r="AC5511" i="168"/>
  <c r="AC5512" i="168"/>
  <c r="AC5513" i="168"/>
  <c r="AC5514" i="168"/>
  <c r="AC5515" i="168"/>
  <c r="AC5516" i="168"/>
  <c r="AC5517" i="168"/>
  <c r="AC5518" i="168"/>
  <c r="AC5519" i="168"/>
  <c r="AC5520" i="168"/>
  <c r="AC5521" i="168"/>
  <c r="AC5522" i="168"/>
  <c r="AC5523" i="168"/>
  <c r="AC5524" i="168"/>
  <c r="AC5525" i="168"/>
  <c r="AC5526" i="168"/>
  <c r="AC5527" i="168"/>
  <c r="AC5528" i="168"/>
  <c r="AC5529" i="168"/>
  <c r="AC5530" i="168"/>
  <c r="AC5531" i="168"/>
  <c r="AC5532" i="168"/>
  <c r="AC5533" i="168"/>
  <c r="AC5534" i="168"/>
  <c r="AC5535" i="168"/>
  <c r="AC5536" i="168"/>
  <c r="AC5537" i="168"/>
  <c r="AC5538" i="168"/>
  <c r="AC5539" i="168"/>
  <c r="AC5540" i="168"/>
  <c r="AC5541" i="168"/>
  <c r="AC5542" i="168"/>
  <c r="AC5543" i="168"/>
  <c r="AC5544" i="168"/>
  <c r="AC5545" i="168"/>
  <c r="AC5546" i="168"/>
  <c r="AC5547" i="168"/>
  <c r="AC5548" i="168"/>
  <c r="AC5549" i="168"/>
  <c r="AC5550" i="168"/>
  <c r="AC5551" i="168"/>
  <c r="AC5552" i="168"/>
  <c r="AC5553" i="168"/>
  <c r="AC5554" i="168"/>
  <c r="AC5555" i="168"/>
  <c r="AC5556" i="168"/>
  <c r="AC5557" i="168"/>
  <c r="AC5558" i="168"/>
  <c r="AC5559" i="168"/>
  <c r="AC5560" i="168"/>
  <c r="AC5561" i="168"/>
  <c r="AC5562" i="168"/>
  <c r="AC5563" i="168"/>
  <c r="AC5564" i="168"/>
  <c r="AC5565" i="168"/>
  <c r="AC5566" i="168"/>
  <c r="AC5567" i="168"/>
  <c r="AC5568" i="168"/>
  <c r="AC5569" i="168"/>
  <c r="AC5570" i="168"/>
  <c r="AC5571" i="168"/>
  <c r="AC5572" i="168"/>
  <c r="AC5573" i="168"/>
  <c r="AC5574" i="168"/>
  <c r="AC5575" i="168"/>
  <c r="AC5576" i="168"/>
  <c r="AC5577" i="168"/>
  <c r="AC5578" i="168"/>
  <c r="AC5579" i="168"/>
  <c r="AC5580" i="168"/>
  <c r="AC5581" i="168"/>
  <c r="AC5582" i="168"/>
  <c r="AC5583" i="168"/>
  <c r="AC5584" i="168"/>
  <c r="AC5585" i="168"/>
  <c r="AC5586" i="168"/>
  <c r="AC5587" i="168"/>
  <c r="AC5588" i="168"/>
  <c r="AC5589" i="168"/>
  <c r="AC5590" i="168"/>
  <c r="AC5591" i="168"/>
  <c r="AC5592" i="168"/>
  <c r="AC5593" i="168"/>
  <c r="AC5594" i="168"/>
  <c r="AC5595" i="168"/>
  <c r="AC5596" i="168"/>
  <c r="AC5597" i="168"/>
  <c r="AC5598" i="168"/>
  <c r="AC5599" i="168"/>
  <c r="AC5600" i="168"/>
  <c r="AC5601" i="168"/>
  <c r="AC5602" i="168"/>
  <c r="AC5603" i="168"/>
  <c r="AC5604" i="168"/>
  <c r="AC5605" i="168"/>
  <c r="AC5606" i="168"/>
  <c r="AC5607" i="168"/>
  <c r="AC5608" i="168"/>
  <c r="AC5609" i="168"/>
  <c r="AC5610" i="168"/>
  <c r="AC5611" i="168"/>
  <c r="AC5612" i="168"/>
  <c r="AC5613" i="168"/>
  <c r="AC5614" i="168"/>
  <c r="AC5615" i="168"/>
  <c r="AC5616" i="168"/>
  <c r="AC5617" i="168"/>
  <c r="AC5618" i="168"/>
  <c r="AC5619" i="168"/>
  <c r="AC5620" i="168"/>
  <c r="AC5621" i="168"/>
  <c r="AC5622" i="168"/>
  <c r="AC5623" i="168"/>
  <c r="AC5624" i="168"/>
  <c r="AC5625" i="168"/>
  <c r="AC5626" i="168"/>
  <c r="AC5627" i="168"/>
  <c r="AC5628" i="168"/>
  <c r="AC5629" i="168"/>
  <c r="AC5630" i="168"/>
  <c r="AC5631" i="168"/>
  <c r="AC5632" i="168"/>
  <c r="AC5633" i="168"/>
  <c r="AC5634" i="168"/>
  <c r="AC5635" i="168"/>
  <c r="AC5636" i="168"/>
  <c r="AC5637" i="168"/>
  <c r="AC5638" i="168"/>
  <c r="AC5639" i="168"/>
  <c r="AC5640" i="168"/>
  <c r="AC5641" i="168"/>
  <c r="AC5642" i="168"/>
  <c r="AC5643" i="168"/>
  <c r="AC5644" i="168"/>
  <c r="AC5645" i="168"/>
  <c r="AC5646" i="168"/>
  <c r="AC5647" i="168"/>
  <c r="AC5648" i="168"/>
  <c r="AC5649" i="168"/>
  <c r="AC5650" i="168"/>
  <c r="AC5651" i="168"/>
  <c r="AC5652" i="168"/>
  <c r="AC5653" i="168"/>
  <c r="AC5654" i="168"/>
  <c r="AC5655" i="168"/>
  <c r="AC5656" i="168"/>
  <c r="AC5657" i="168"/>
  <c r="AC5658" i="168"/>
  <c r="AC5659" i="168"/>
  <c r="AC5660" i="168"/>
  <c r="AC5661" i="168"/>
  <c r="AC5662" i="168"/>
  <c r="AC5663" i="168"/>
  <c r="AC5664" i="168"/>
  <c r="AC5665" i="168"/>
  <c r="AC5666" i="168"/>
  <c r="AC5667" i="168"/>
  <c r="AC5668" i="168"/>
  <c r="AC5669" i="168"/>
  <c r="AC5670" i="168"/>
  <c r="AC5671" i="168"/>
  <c r="AC5672" i="168"/>
  <c r="AC5673" i="168"/>
  <c r="AC5674" i="168"/>
  <c r="AC5675" i="168"/>
  <c r="AC5676" i="168"/>
  <c r="AC5677" i="168"/>
  <c r="AC5678" i="168"/>
  <c r="AC5679" i="168"/>
  <c r="AC5680" i="168"/>
  <c r="AC5681" i="168"/>
  <c r="AC5682" i="168"/>
  <c r="AC5683" i="168"/>
  <c r="AC5684" i="168"/>
  <c r="AC5685" i="168"/>
  <c r="AC5686" i="168"/>
  <c r="AC5687" i="168"/>
  <c r="AC5688" i="168"/>
  <c r="AC5689" i="168"/>
  <c r="AC5690" i="168"/>
  <c r="AC5691" i="168"/>
  <c r="AC5692" i="168"/>
  <c r="AC5693" i="168"/>
  <c r="AC5694" i="168"/>
  <c r="AC5695" i="168"/>
  <c r="AC5696" i="168"/>
  <c r="AC5697" i="168"/>
  <c r="AC5698" i="168"/>
  <c r="AC5699" i="168"/>
  <c r="AC5700" i="168"/>
  <c r="AC5701" i="168"/>
  <c r="AC5702" i="168"/>
  <c r="AC5703" i="168"/>
  <c r="AC5704" i="168"/>
  <c r="AC5705" i="168"/>
  <c r="AC5706" i="168"/>
  <c r="AC5707" i="168"/>
  <c r="AC5708" i="168"/>
  <c r="AC5709" i="168"/>
  <c r="AC5710" i="168"/>
  <c r="AC5711" i="168"/>
  <c r="AC5712" i="168"/>
  <c r="AC5713" i="168"/>
  <c r="AC5714" i="168"/>
  <c r="AC5715" i="168"/>
  <c r="AC5716" i="168"/>
  <c r="AC5717" i="168"/>
  <c r="AC5718" i="168"/>
  <c r="AC5719" i="168"/>
  <c r="AC5720" i="168"/>
  <c r="AC5721" i="168"/>
  <c r="AC5722" i="168"/>
  <c r="AC5723" i="168"/>
  <c r="AC5724" i="168"/>
  <c r="AC5725" i="168"/>
  <c r="AC5726" i="168"/>
  <c r="AC5727" i="168"/>
  <c r="AC5728" i="168"/>
  <c r="AC5729" i="168"/>
  <c r="AC5730" i="168"/>
  <c r="AC5731" i="168"/>
  <c r="AC5732" i="168"/>
  <c r="AC5733" i="168"/>
  <c r="AC5734" i="168"/>
  <c r="AC5735" i="168"/>
  <c r="AC5736" i="168"/>
  <c r="AC5737" i="168"/>
  <c r="AC5738" i="168"/>
  <c r="AC5739" i="168"/>
  <c r="AC5740" i="168"/>
  <c r="AC5741" i="168"/>
  <c r="AC5742" i="168"/>
  <c r="AC5743" i="168"/>
  <c r="AC5744" i="168"/>
  <c r="AC5745" i="168"/>
  <c r="AC5746" i="168"/>
  <c r="AC5747" i="168"/>
  <c r="AC5748" i="168"/>
  <c r="AC5749" i="168"/>
  <c r="AC5750" i="168"/>
  <c r="AC5751" i="168"/>
  <c r="AC5752" i="168"/>
  <c r="AC5753" i="168"/>
  <c r="AC5754" i="168"/>
  <c r="AC5755" i="168"/>
  <c r="AC5756" i="168"/>
  <c r="AC5757" i="168"/>
  <c r="AC5758" i="168"/>
  <c r="AC5759" i="168"/>
  <c r="AC5760" i="168"/>
  <c r="AC5761" i="168"/>
  <c r="AC5762" i="168"/>
  <c r="AC5763" i="168"/>
  <c r="AC5764" i="168"/>
  <c r="AC5765" i="168"/>
  <c r="AC5766" i="168"/>
  <c r="AC5767" i="168"/>
  <c r="AC5768" i="168"/>
  <c r="AC5769" i="168"/>
  <c r="AC5770" i="168"/>
  <c r="AC5771" i="168"/>
  <c r="AC5772" i="168"/>
  <c r="AC5773" i="168"/>
  <c r="AC5774" i="168"/>
  <c r="AC5775" i="168"/>
  <c r="AC5776" i="168"/>
  <c r="AC5777" i="168"/>
  <c r="AC5778" i="168"/>
  <c r="AC5779" i="168"/>
  <c r="AC5780" i="168"/>
  <c r="AC5781" i="168"/>
  <c r="AC5782" i="168"/>
  <c r="AC5783" i="168"/>
  <c r="AC5784" i="168"/>
  <c r="AC5785" i="168"/>
  <c r="AC5786" i="168"/>
  <c r="AC5787" i="168"/>
  <c r="AC5788" i="168"/>
  <c r="AC5789" i="168"/>
  <c r="AC5790" i="168"/>
  <c r="AC5791" i="168"/>
  <c r="AC5792" i="168"/>
  <c r="AC5793" i="168"/>
  <c r="AC5794" i="168"/>
  <c r="AC5795" i="168"/>
  <c r="AC5796" i="168"/>
  <c r="AC5797" i="168"/>
  <c r="AC5798" i="168"/>
  <c r="AC5799" i="168"/>
  <c r="AC5800" i="168"/>
  <c r="AC5801" i="168"/>
  <c r="AC5802" i="168"/>
  <c r="AC5803" i="168"/>
  <c r="AC5804" i="168"/>
  <c r="AC5805" i="168"/>
  <c r="AC5806" i="168"/>
  <c r="AC5807" i="168"/>
  <c r="AC5808" i="168"/>
  <c r="AC5809" i="168"/>
  <c r="AC5810" i="168"/>
  <c r="AC5811" i="168"/>
  <c r="AC5812" i="168"/>
  <c r="AC5813" i="168"/>
  <c r="AC5814" i="168"/>
  <c r="AC5815" i="168"/>
  <c r="AC5816" i="168"/>
  <c r="AC5817" i="168"/>
  <c r="AC5818" i="168"/>
  <c r="AC5819" i="168"/>
  <c r="AC5820" i="168"/>
  <c r="AC5821" i="168"/>
  <c r="AC5822" i="168"/>
  <c r="AC5823" i="168"/>
  <c r="AC5824" i="168"/>
  <c r="AC5825" i="168"/>
  <c r="AC5826" i="168"/>
  <c r="AC5827" i="168"/>
  <c r="AC5828" i="168"/>
  <c r="AC5829" i="168"/>
  <c r="AC5830" i="168"/>
  <c r="AC5831" i="168"/>
  <c r="AC5832" i="168"/>
  <c r="AC5833" i="168"/>
  <c r="AC5834" i="168"/>
  <c r="AC5835" i="168"/>
  <c r="AC5836" i="168"/>
  <c r="AC5837" i="168"/>
  <c r="AC5838" i="168"/>
  <c r="AC5839" i="168"/>
  <c r="AC5840" i="168"/>
  <c r="AC5841" i="168"/>
  <c r="AC5842" i="168"/>
  <c r="AC5843" i="168"/>
  <c r="AC5844" i="168"/>
  <c r="AC5845" i="168"/>
  <c r="AC5846" i="168"/>
  <c r="AC5847" i="168"/>
  <c r="AC5848" i="168"/>
  <c r="AC5849" i="168"/>
  <c r="AC5850" i="168"/>
  <c r="AC5851" i="168"/>
  <c r="AC5852" i="168"/>
  <c r="AC5853" i="168"/>
  <c r="AC5854" i="168"/>
  <c r="AC5855" i="168"/>
  <c r="AC5856" i="168"/>
  <c r="AC5857" i="168"/>
  <c r="AC5858" i="168"/>
  <c r="AC5859" i="168"/>
  <c r="AC5860" i="168"/>
  <c r="AC5861" i="168"/>
  <c r="AC5862" i="168"/>
  <c r="AC5863" i="168"/>
  <c r="AC5864" i="168"/>
  <c r="AC5865" i="168"/>
  <c r="AC5866" i="168"/>
  <c r="AC5867" i="168"/>
  <c r="AC5868" i="168"/>
  <c r="AC5869" i="168"/>
  <c r="AC5870" i="168"/>
  <c r="AC5871" i="168"/>
  <c r="AC5872" i="168"/>
  <c r="AC5873" i="168"/>
  <c r="AC5874" i="168"/>
  <c r="AC5875" i="168"/>
  <c r="AC5876" i="168"/>
  <c r="AC5877" i="168"/>
  <c r="AC5878" i="168"/>
  <c r="AC5879" i="168"/>
  <c r="AC5880" i="168"/>
  <c r="AC5881" i="168"/>
  <c r="AC5882" i="168"/>
  <c r="AC5883" i="168"/>
  <c r="AC5884" i="168"/>
  <c r="AC5885" i="168"/>
  <c r="AC5886" i="168"/>
  <c r="AC5887" i="168"/>
  <c r="AC5888" i="168"/>
  <c r="AC5889" i="168"/>
  <c r="AC5890" i="168"/>
  <c r="AC5891" i="168"/>
  <c r="AC5892" i="168"/>
  <c r="AC5893" i="168"/>
  <c r="AC5894" i="168"/>
  <c r="AC5895" i="168"/>
  <c r="AC5896" i="168"/>
  <c r="AC5897" i="168"/>
  <c r="AC5898" i="168"/>
  <c r="AC5899" i="168"/>
  <c r="AC5900" i="168"/>
  <c r="AC5901" i="168"/>
  <c r="AC5902" i="168"/>
  <c r="AC5903" i="168"/>
  <c r="AC5904" i="168"/>
  <c r="AC5905" i="168"/>
  <c r="AC5906" i="168"/>
  <c r="AC5907" i="168"/>
  <c r="AC5908" i="168"/>
  <c r="AC5909" i="168"/>
  <c r="AC5910" i="168"/>
  <c r="AC5911" i="168"/>
  <c r="AC5912" i="168"/>
  <c r="AC5913" i="168"/>
  <c r="AC5914" i="168"/>
  <c r="AC5915" i="168"/>
  <c r="AC5916" i="168"/>
  <c r="AC5917" i="168"/>
  <c r="AC5918" i="168"/>
  <c r="AC5919" i="168"/>
  <c r="AC5920" i="168"/>
  <c r="AC5921" i="168"/>
  <c r="AC5922" i="168"/>
  <c r="AC5923" i="168"/>
  <c r="AC5924" i="168"/>
  <c r="AC5925" i="168"/>
  <c r="AC5926" i="168"/>
  <c r="AC5927" i="168"/>
  <c r="AC5928" i="168"/>
  <c r="AC5929" i="168"/>
  <c r="AC5930" i="168"/>
  <c r="AC5931" i="168"/>
  <c r="AC5932" i="168"/>
  <c r="AC5933" i="168"/>
  <c r="AC5934" i="168"/>
  <c r="AC5935" i="168"/>
  <c r="AC5936" i="168"/>
  <c r="AC5937" i="168"/>
  <c r="AC5938" i="168"/>
  <c r="AC5939" i="168"/>
  <c r="AC5940" i="168"/>
  <c r="AC5941" i="168"/>
  <c r="AC5942" i="168"/>
  <c r="AC5943" i="168"/>
  <c r="AC5944" i="168"/>
  <c r="AC5945" i="168"/>
  <c r="AC5946" i="168"/>
  <c r="AC5947" i="168"/>
  <c r="AC5948" i="168"/>
  <c r="AC5949" i="168"/>
  <c r="AC5950" i="168"/>
  <c r="AC5951" i="168"/>
  <c r="AC5952" i="168"/>
  <c r="AC5953" i="168"/>
  <c r="AC5954" i="168"/>
  <c r="AC5955" i="168"/>
  <c r="AC5956" i="168"/>
  <c r="AC5957" i="168"/>
  <c r="AC5958" i="168"/>
  <c r="AC5959" i="168"/>
  <c r="AC5960" i="168"/>
  <c r="AC5961" i="168"/>
  <c r="AC5962" i="168"/>
  <c r="AC5963" i="168"/>
  <c r="AC5964" i="168"/>
  <c r="AC5965" i="168"/>
  <c r="AC5966" i="168"/>
  <c r="AC5967" i="168"/>
  <c r="AC5968" i="168"/>
  <c r="AC5969" i="168"/>
  <c r="AC5970" i="168"/>
  <c r="AC5971" i="168"/>
  <c r="AC5972" i="168"/>
  <c r="AC5973" i="168"/>
  <c r="AC5974" i="168"/>
  <c r="AC5975" i="168"/>
  <c r="AC5976" i="168"/>
  <c r="AC5977" i="168"/>
  <c r="AC5978" i="168"/>
  <c r="AC5979" i="168"/>
  <c r="AC5980" i="168"/>
  <c r="AC5981" i="168"/>
  <c r="AC5982" i="168"/>
  <c r="AC5983" i="168"/>
  <c r="AC5984" i="168"/>
  <c r="AC5985" i="168"/>
  <c r="AC5986" i="168"/>
  <c r="AC5987" i="168"/>
  <c r="AC5988" i="168"/>
  <c r="AC5989" i="168"/>
  <c r="AC5990" i="168"/>
  <c r="AC5991" i="168"/>
  <c r="AC5992" i="168"/>
  <c r="AC5993" i="168"/>
  <c r="AC5994" i="168"/>
  <c r="AC5995" i="168"/>
  <c r="AC5996" i="168"/>
  <c r="AC5997" i="168"/>
  <c r="AC5998" i="168"/>
  <c r="AC5999" i="168"/>
  <c r="AC6000" i="168"/>
  <c r="AC6001" i="168"/>
  <c r="AC6002" i="168"/>
  <c r="AC6003" i="168"/>
  <c r="AC6004" i="168"/>
  <c r="AC6005" i="168"/>
  <c r="AC6006" i="168"/>
  <c r="AC6007" i="168"/>
  <c r="AC6008" i="168"/>
  <c r="AC6009" i="168"/>
  <c r="AC6010" i="168"/>
  <c r="AC6011" i="168"/>
  <c r="AC6012" i="168"/>
  <c r="AC6013" i="168"/>
  <c r="AC6014" i="168"/>
  <c r="AC6015" i="168"/>
  <c r="AC6016" i="168"/>
  <c r="AC6017" i="168"/>
  <c r="AC6018" i="168"/>
  <c r="AC6019" i="168"/>
  <c r="AC6020" i="168"/>
  <c r="AC6021" i="168"/>
  <c r="AC6022" i="168"/>
  <c r="AC6023" i="168"/>
  <c r="AC6024" i="168"/>
  <c r="AC6025" i="168"/>
  <c r="AC6026" i="168"/>
  <c r="AC6027" i="168"/>
  <c r="AC6028" i="168"/>
  <c r="AC6029" i="168"/>
  <c r="AC6030" i="168"/>
  <c r="AC6031" i="168"/>
  <c r="AC6032" i="168"/>
  <c r="AC6033" i="168"/>
  <c r="AC6034" i="168"/>
  <c r="AC6035" i="168"/>
  <c r="AC6036" i="168"/>
  <c r="AC6037" i="168"/>
  <c r="AC6038" i="168"/>
  <c r="AC6039" i="168"/>
  <c r="AC6040" i="168"/>
  <c r="AC6041" i="168"/>
  <c r="AC6042" i="168"/>
  <c r="AC6043" i="168"/>
  <c r="AC6044" i="168"/>
  <c r="AC6045" i="168"/>
  <c r="AC6046" i="168"/>
  <c r="AC6047" i="168"/>
  <c r="AC6048" i="168"/>
  <c r="AC6049" i="168"/>
  <c r="AC6050" i="168"/>
  <c r="AC6051" i="168"/>
  <c r="AC6052" i="168"/>
  <c r="AC6053" i="168"/>
  <c r="AC6054" i="168"/>
  <c r="AC6055" i="168"/>
  <c r="AC6056" i="168"/>
  <c r="AC6057" i="168"/>
  <c r="AC6058" i="168"/>
  <c r="AC6059" i="168"/>
  <c r="AC6060" i="168"/>
  <c r="AC6061" i="168"/>
  <c r="AC6062" i="168"/>
  <c r="AC6063" i="168"/>
  <c r="AC6064" i="168"/>
  <c r="AC6065" i="168"/>
  <c r="AC6066" i="168"/>
  <c r="AC6067" i="168"/>
  <c r="AC6068" i="168"/>
  <c r="AC6069" i="168"/>
  <c r="AC6070" i="168"/>
  <c r="AC6071" i="168"/>
  <c r="AC6072" i="168"/>
  <c r="AC6073" i="168"/>
  <c r="AC6074" i="168"/>
  <c r="AC6075" i="168"/>
  <c r="AC6076" i="168"/>
  <c r="AC6077" i="168"/>
  <c r="AC6078" i="168"/>
  <c r="AC6079" i="168"/>
  <c r="AC6080" i="168"/>
  <c r="AC6081" i="168"/>
  <c r="AC6082" i="168"/>
  <c r="AC6083" i="168"/>
  <c r="AC6084" i="168"/>
  <c r="AC6085" i="168"/>
  <c r="AC6086" i="168"/>
  <c r="AC6087" i="168"/>
  <c r="AC6088" i="168"/>
  <c r="AC6089" i="168"/>
  <c r="AC6090" i="168"/>
  <c r="AC6091" i="168"/>
  <c r="AC6092" i="168"/>
  <c r="AC6093" i="168"/>
  <c r="AC6094" i="168"/>
  <c r="AC6095" i="168"/>
  <c r="AC6096" i="168"/>
  <c r="AC6097" i="168"/>
  <c r="AC6098" i="168"/>
  <c r="AC6099" i="168"/>
  <c r="AC6100" i="168"/>
  <c r="AC6101" i="168"/>
  <c r="AC6102" i="168"/>
  <c r="AC6103" i="168"/>
  <c r="AC6104" i="168"/>
  <c r="AC6105" i="168"/>
  <c r="AC6106" i="168"/>
  <c r="AC6107" i="168"/>
  <c r="AC6108" i="168"/>
  <c r="AC6109" i="168"/>
  <c r="AC6110" i="168"/>
  <c r="AC6111" i="168"/>
  <c r="AC6112" i="168"/>
  <c r="AC6113" i="168"/>
  <c r="AC6114" i="168"/>
  <c r="AC6115" i="168"/>
  <c r="AC6116" i="168"/>
  <c r="AC6117" i="168"/>
  <c r="AC6118" i="168"/>
  <c r="AC6119" i="168"/>
  <c r="AC6120" i="168"/>
  <c r="AC6121" i="168"/>
  <c r="AC6122" i="168"/>
  <c r="AC6123" i="168"/>
  <c r="AC6124" i="168"/>
  <c r="AC6125" i="168"/>
  <c r="AC6126" i="168"/>
  <c r="AC6127" i="168"/>
  <c r="AC6128" i="168"/>
  <c r="AC6129" i="168"/>
  <c r="AC6130" i="168"/>
  <c r="AC6131" i="168"/>
  <c r="AC6132" i="168"/>
  <c r="AC6133" i="168"/>
  <c r="AC6134" i="168"/>
  <c r="AC6135" i="168"/>
  <c r="AC6136" i="168"/>
  <c r="AC6137" i="168"/>
  <c r="AC6138" i="168"/>
  <c r="AC6139" i="168"/>
  <c r="AC6140" i="168"/>
  <c r="AC6141" i="168"/>
  <c r="AC6142" i="168"/>
  <c r="AC6143" i="168"/>
  <c r="AC6144" i="168"/>
  <c r="AC6145" i="168"/>
  <c r="AC6146" i="168"/>
  <c r="AC6147" i="168"/>
  <c r="AC6148" i="168"/>
  <c r="AC6149" i="168"/>
  <c r="AC6150" i="168"/>
  <c r="AC6151" i="168"/>
  <c r="AC6152" i="168"/>
  <c r="AC6153" i="168"/>
  <c r="AC6154" i="168"/>
  <c r="AC6155" i="168"/>
  <c r="AC6156" i="168"/>
  <c r="AC6157" i="168"/>
  <c r="AC6158" i="168"/>
  <c r="AC6159" i="168"/>
  <c r="AC6160" i="168"/>
  <c r="AC6161" i="168"/>
  <c r="AC6162" i="168"/>
  <c r="AC6163" i="168"/>
  <c r="AC6164" i="168"/>
  <c r="AC6165" i="168"/>
  <c r="AC6166" i="168"/>
  <c r="AC6167" i="168"/>
  <c r="AC6168" i="168"/>
  <c r="AC6169" i="168"/>
  <c r="AC6170" i="168"/>
  <c r="AC6171" i="168"/>
  <c r="AC6172" i="168"/>
  <c r="AC6173" i="168"/>
  <c r="AC6174" i="168"/>
  <c r="AC6175" i="168"/>
  <c r="AC6176" i="168"/>
  <c r="AC6177" i="168"/>
  <c r="AC6178" i="168"/>
  <c r="AC6179" i="168"/>
  <c r="AC6180" i="168"/>
  <c r="AC6181" i="168"/>
  <c r="AC6182" i="168"/>
  <c r="AC6183" i="168"/>
  <c r="AC6184" i="168"/>
  <c r="AC6185" i="168"/>
  <c r="AC6186" i="168"/>
  <c r="AC6187" i="168"/>
  <c r="AC6188" i="168"/>
  <c r="AC6189" i="168"/>
  <c r="AC6190" i="168"/>
  <c r="AC6191" i="168"/>
  <c r="AC6192" i="168"/>
  <c r="AC6193" i="168"/>
  <c r="AC6194" i="168"/>
  <c r="AC6195" i="168"/>
  <c r="AC6196" i="168"/>
  <c r="AC6197" i="168"/>
  <c r="AC6198" i="168"/>
  <c r="AC6199" i="168"/>
  <c r="AC6200" i="168"/>
  <c r="AC6201" i="168"/>
  <c r="AC6202" i="168"/>
  <c r="AC6203" i="168"/>
  <c r="AC6204" i="168"/>
  <c r="AC6205" i="168"/>
  <c r="AC6206" i="168"/>
  <c r="AC6207" i="168"/>
  <c r="AC6208" i="168"/>
  <c r="AC6209" i="168"/>
  <c r="AC6210" i="168"/>
  <c r="AC6211" i="168"/>
  <c r="AC6212" i="168"/>
  <c r="AC6213" i="168"/>
  <c r="AC6214" i="168"/>
  <c r="AC6215" i="168"/>
  <c r="AC6216" i="168"/>
  <c r="AC6217" i="168"/>
  <c r="AC6218" i="168"/>
  <c r="AC6219" i="168"/>
  <c r="AC6220" i="168"/>
  <c r="AC6221" i="168"/>
  <c r="AC6222" i="168"/>
  <c r="AC6223" i="168"/>
  <c r="AC6224" i="168"/>
  <c r="AC6225" i="168"/>
  <c r="AC6226" i="168"/>
  <c r="AC6227" i="168"/>
  <c r="AC6228" i="168"/>
  <c r="AC6229" i="168"/>
  <c r="AC6230" i="168"/>
  <c r="AC6231" i="168"/>
  <c r="AC6232" i="168"/>
  <c r="AC6233" i="168"/>
  <c r="AC6234" i="168"/>
  <c r="AC6235" i="168"/>
  <c r="AC6236" i="168"/>
  <c r="AC6237" i="168"/>
  <c r="AC6238" i="168"/>
  <c r="AC6239" i="168"/>
  <c r="AC6240" i="168"/>
  <c r="AC6241" i="168"/>
  <c r="AC6242" i="168"/>
  <c r="AC6243" i="168"/>
  <c r="AC6244" i="168"/>
  <c r="AC6245" i="168"/>
  <c r="AC6246" i="168"/>
  <c r="AC6247" i="168"/>
  <c r="AC6248" i="168"/>
  <c r="AC6249" i="168"/>
  <c r="AC6250" i="168"/>
  <c r="AC6251" i="168"/>
  <c r="AC6252" i="168"/>
  <c r="AC6253" i="168"/>
  <c r="AC6254" i="168"/>
  <c r="AC6255" i="168"/>
  <c r="AC6256" i="168"/>
  <c r="AC6257" i="168"/>
  <c r="AC6258" i="168"/>
  <c r="AC6259" i="168"/>
  <c r="AC6260" i="168"/>
  <c r="AC6261" i="168"/>
  <c r="AC6262" i="168"/>
  <c r="AC6263" i="168"/>
  <c r="AC6264" i="168"/>
  <c r="AC6265" i="168"/>
  <c r="AC6266" i="168"/>
  <c r="AC6267" i="168"/>
  <c r="AC6268" i="168"/>
  <c r="AC6269" i="168"/>
  <c r="AC6270" i="168"/>
  <c r="AC6271" i="168"/>
  <c r="AC6272" i="168"/>
  <c r="AC6273" i="168"/>
  <c r="AC6274" i="168"/>
  <c r="AC6275" i="168"/>
  <c r="AC6276" i="168"/>
  <c r="AC6277" i="168"/>
  <c r="AC6278" i="168"/>
  <c r="AC6279" i="168"/>
  <c r="AC6280" i="168"/>
  <c r="AC6281" i="168"/>
  <c r="AC6282" i="168"/>
  <c r="AC6283" i="168"/>
  <c r="AC6284" i="168"/>
  <c r="AC6285" i="168"/>
  <c r="AC6286" i="168"/>
  <c r="AC6287" i="168"/>
  <c r="AC6288" i="168"/>
  <c r="AC6289" i="168"/>
  <c r="AC6290" i="168"/>
  <c r="AC6291" i="168"/>
  <c r="AC6292" i="168"/>
  <c r="AC6293" i="168"/>
  <c r="AC6294" i="168"/>
  <c r="AC6295" i="168"/>
  <c r="AC6296" i="168"/>
  <c r="AC6297" i="168"/>
  <c r="AC6298" i="168"/>
  <c r="AC6299" i="168"/>
  <c r="AC6300" i="168"/>
  <c r="AC6301" i="168"/>
  <c r="AC6302" i="168"/>
  <c r="AC6303" i="168"/>
  <c r="AC6304" i="168"/>
  <c r="AC6305" i="168"/>
  <c r="AC6306" i="168"/>
  <c r="AC6307" i="168"/>
  <c r="AC6308" i="168"/>
  <c r="AC6309" i="168"/>
  <c r="AC6310" i="168"/>
  <c r="AC6311" i="168"/>
  <c r="AC6312" i="168"/>
  <c r="AC6313" i="168"/>
  <c r="AC6314" i="168"/>
  <c r="AC6315" i="168"/>
  <c r="AC6316" i="168"/>
  <c r="AC6317" i="168"/>
  <c r="AC6318" i="168"/>
  <c r="AC6319" i="168"/>
  <c r="AC6320" i="168"/>
  <c r="AC6321" i="168"/>
  <c r="AC6322" i="168"/>
  <c r="AC6323" i="168"/>
  <c r="AC6324" i="168"/>
  <c r="AC6325" i="168"/>
  <c r="AC6326" i="168"/>
  <c r="AC6327" i="168"/>
  <c r="AC6328" i="168"/>
  <c r="AC6329" i="168"/>
  <c r="AC6330" i="168"/>
  <c r="AC6331" i="168"/>
  <c r="AC6332" i="168"/>
  <c r="AC6333" i="168"/>
  <c r="AC6334" i="168"/>
  <c r="AC6335" i="168"/>
  <c r="AC6336" i="168"/>
  <c r="AC6337" i="168"/>
  <c r="AC6338" i="168"/>
  <c r="AC6339" i="168"/>
  <c r="AC6340" i="168"/>
  <c r="AC6341" i="168"/>
  <c r="AC6342" i="168"/>
  <c r="AC6343" i="168"/>
  <c r="AC6344" i="168"/>
  <c r="AC6345" i="168"/>
  <c r="AC6346" i="168"/>
  <c r="AC6347" i="168"/>
  <c r="AC6348" i="168"/>
  <c r="AC6349" i="168"/>
  <c r="AC6350" i="168"/>
  <c r="AC6351" i="168"/>
  <c r="AC6352" i="168"/>
  <c r="AC6353" i="168"/>
  <c r="AC6354" i="168"/>
  <c r="AC6355" i="168"/>
  <c r="AC6356" i="168"/>
  <c r="AC6357" i="168"/>
  <c r="AC6358" i="168"/>
  <c r="AC6359" i="168"/>
  <c r="AC6360" i="168"/>
  <c r="AC6361" i="168"/>
  <c r="AC6362" i="168"/>
  <c r="AC6363" i="168"/>
  <c r="AC6364" i="168"/>
  <c r="AC6365" i="168"/>
  <c r="AC6366" i="168"/>
  <c r="AC6367" i="168"/>
  <c r="AC6368" i="168"/>
  <c r="AC6369" i="168"/>
  <c r="AC6370" i="168"/>
  <c r="AC6371" i="168"/>
  <c r="AC6372" i="168"/>
  <c r="AC6373" i="168"/>
  <c r="AC6374" i="168"/>
  <c r="AC6375" i="168"/>
  <c r="AC6376" i="168"/>
  <c r="AC6377" i="168"/>
  <c r="AC6378" i="168"/>
  <c r="AC6379" i="168"/>
  <c r="AC6380" i="168"/>
  <c r="AC6381" i="168"/>
  <c r="AC6382" i="168"/>
  <c r="AC6383" i="168"/>
  <c r="AC6384" i="168"/>
  <c r="AC6385" i="168"/>
  <c r="AC6386" i="168"/>
  <c r="AC6387" i="168"/>
  <c r="AC6388" i="168"/>
  <c r="AC6389" i="168"/>
  <c r="AC6390" i="168"/>
  <c r="AC6391" i="168"/>
  <c r="AC6392" i="168"/>
  <c r="AC6393" i="168"/>
  <c r="AC6394" i="168"/>
  <c r="AC6395" i="168"/>
  <c r="AC6396" i="168"/>
  <c r="AC6397" i="168"/>
  <c r="AC6398" i="168"/>
  <c r="AC6399" i="168"/>
  <c r="AC6400" i="168"/>
  <c r="AC6401" i="168"/>
  <c r="AC6402" i="168"/>
  <c r="AC6403" i="168"/>
  <c r="AC6404" i="168"/>
  <c r="AC6405" i="168"/>
  <c r="AC6406" i="168"/>
  <c r="AC6407" i="168"/>
  <c r="AC6408" i="168"/>
  <c r="AC6409" i="168"/>
  <c r="AC6410" i="168"/>
  <c r="AC6411" i="168"/>
  <c r="AC6412" i="168"/>
  <c r="AC6413" i="168"/>
  <c r="AC6414" i="168"/>
  <c r="AC6415" i="168"/>
  <c r="AC6416" i="168"/>
  <c r="AC6417" i="168"/>
  <c r="AC6418" i="168"/>
  <c r="AC6419" i="168"/>
  <c r="AC6420" i="168"/>
  <c r="AC6421" i="168"/>
  <c r="AC6422" i="168"/>
  <c r="AC6423" i="168"/>
  <c r="AC6424" i="168"/>
  <c r="AC6425" i="168"/>
  <c r="AC6426" i="168"/>
  <c r="AC6427" i="168"/>
  <c r="AC6428" i="168"/>
  <c r="AC6429" i="168"/>
  <c r="AC6430" i="168"/>
  <c r="AC6431" i="168"/>
  <c r="AC6432" i="168"/>
  <c r="AC6433" i="168"/>
  <c r="AC6434" i="168"/>
  <c r="AC6435" i="168"/>
  <c r="AC6436" i="168"/>
  <c r="AC6437" i="168"/>
  <c r="AC6438" i="168"/>
  <c r="AC6439" i="168"/>
  <c r="AC6440" i="168"/>
  <c r="AC6441" i="168"/>
  <c r="AC6442" i="168"/>
  <c r="AC6443" i="168"/>
  <c r="AC6444" i="168"/>
  <c r="AC6445" i="168"/>
  <c r="AC6446" i="168"/>
  <c r="AC6447" i="168"/>
  <c r="AC6448" i="168"/>
  <c r="AC6449" i="168"/>
  <c r="AC6450" i="168"/>
  <c r="AC6451" i="168"/>
  <c r="AC6452" i="168"/>
  <c r="AC6453" i="168"/>
  <c r="AC6454" i="168"/>
  <c r="AC6455" i="168"/>
  <c r="AC6456" i="168"/>
  <c r="AC6457" i="168"/>
  <c r="AC6458" i="168"/>
  <c r="AC6459" i="168"/>
  <c r="AC6460" i="168"/>
  <c r="AC6461" i="168"/>
  <c r="AC6462" i="168"/>
  <c r="AC6463" i="168"/>
  <c r="AC6464" i="168"/>
  <c r="AC6465" i="168"/>
  <c r="AC6466" i="168"/>
  <c r="AC6467" i="168"/>
  <c r="AC6468" i="168"/>
  <c r="AC6469" i="168"/>
  <c r="AC6470" i="168"/>
  <c r="AC6471" i="168"/>
  <c r="AC6472" i="168"/>
  <c r="AC6473" i="168"/>
  <c r="AC6474" i="168"/>
  <c r="AC6475" i="168"/>
  <c r="AC6476" i="168"/>
  <c r="AC6477" i="168"/>
  <c r="AC6478" i="168"/>
  <c r="AC6479" i="168"/>
  <c r="AC6480" i="168"/>
  <c r="AC6481" i="168"/>
  <c r="AC6482" i="168"/>
  <c r="AC6483" i="168"/>
  <c r="AC6484" i="168"/>
  <c r="AC6485" i="168"/>
  <c r="AC6486" i="168"/>
  <c r="AC6487" i="168"/>
  <c r="AC6488" i="168"/>
  <c r="AC6489" i="168"/>
  <c r="AC6490" i="168"/>
  <c r="AC6491" i="168"/>
  <c r="AC6492" i="168"/>
  <c r="AC6493" i="168"/>
  <c r="AC6494" i="168"/>
  <c r="AC6495" i="168"/>
  <c r="AC6496" i="168"/>
  <c r="AC6497" i="168"/>
  <c r="AC6498" i="168"/>
  <c r="AC6499" i="168"/>
  <c r="AC6500" i="168"/>
  <c r="AC6501" i="168"/>
  <c r="AC6502" i="168"/>
  <c r="AC6503" i="168"/>
  <c r="AC6504" i="168"/>
  <c r="AC6505" i="168"/>
  <c r="AC6506" i="168"/>
  <c r="AC6507" i="168"/>
  <c r="AC6508" i="168"/>
  <c r="AC6509" i="168"/>
  <c r="AC6510" i="168"/>
  <c r="AC6511" i="168"/>
  <c r="AC6512" i="168"/>
  <c r="AC6513" i="168"/>
  <c r="AC6514" i="168"/>
  <c r="AC6515" i="168"/>
  <c r="AC6516" i="168"/>
  <c r="AC6517" i="168"/>
  <c r="AC6518" i="168"/>
  <c r="AC6519" i="168"/>
  <c r="AC6520" i="168"/>
  <c r="AC6521" i="168"/>
  <c r="AC6522" i="168"/>
  <c r="AC6523" i="168"/>
  <c r="AC6524" i="168"/>
  <c r="AC6525" i="168"/>
  <c r="AC6526" i="168"/>
  <c r="AC6527" i="168"/>
  <c r="AC6528" i="168"/>
  <c r="AC6529" i="168"/>
  <c r="AC6530" i="168"/>
  <c r="AC6531" i="168"/>
  <c r="AC6532" i="168"/>
  <c r="AC6533" i="168"/>
  <c r="AC6534" i="168"/>
  <c r="AC6535" i="168"/>
  <c r="AC6536" i="168"/>
  <c r="AC6537" i="168"/>
  <c r="AC6538" i="168"/>
  <c r="AC6539" i="168"/>
  <c r="AC6540" i="168"/>
  <c r="AC6541" i="168"/>
  <c r="AC6542" i="168"/>
  <c r="AC6543" i="168"/>
  <c r="AC6544" i="168"/>
  <c r="AC6545" i="168"/>
  <c r="AC6546" i="168"/>
  <c r="AC6547" i="168"/>
  <c r="AC6548" i="168"/>
  <c r="AC6549" i="168"/>
  <c r="AC6550" i="168"/>
  <c r="AC6551" i="168"/>
  <c r="AC6552" i="168"/>
  <c r="AC6553" i="168"/>
  <c r="AC6554" i="168"/>
  <c r="AC6555" i="168"/>
  <c r="AC6556" i="168"/>
  <c r="AC6557" i="168"/>
  <c r="AC6558" i="168"/>
  <c r="AC6559" i="168"/>
  <c r="AC6560" i="168"/>
  <c r="AC6561" i="168"/>
  <c r="AC6562" i="168"/>
  <c r="AC6563" i="168"/>
  <c r="AC6564" i="168"/>
  <c r="AC6565" i="168"/>
  <c r="AC6566" i="168"/>
  <c r="AC6567" i="168"/>
  <c r="AC6568" i="168"/>
  <c r="AC6569" i="168"/>
  <c r="AC6570" i="168"/>
  <c r="AC6571" i="168"/>
  <c r="AC6572" i="168"/>
  <c r="AC6573" i="168"/>
  <c r="AC6574" i="168"/>
  <c r="AC6575" i="168"/>
  <c r="AC6576" i="168"/>
  <c r="AC6577" i="168"/>
  <c r="AC6578" i="168"/>
  <c r="AC6579" i="168"/>
  <c r="AC6580" i="168"/>
  <c r="AC6581" i="168"/>
  <c r="AC6582" i="168"/>
  <c r="AC6583" i="168"/>
  <c r="AC6584" i="168"/>
  <c r="AC6585" i="168"/>
  <c r="AC6586" i="168"/>
  <c r="AC6587" i="168"/>
  <c r="AC6588" i="168"/>
  <c r="AC6589" i="168"/>
  <c r="AC6590" i="168"/>
  <c r="AC6591" i="168"/>
  <c r="AC6592" i="168"/>
  <c r="AC6593" i="168"/>
  <c r="AC6594" i="168"/>
  <c r="AC6595" i="168"/>
  <c r="AC6596" i="168"/>
  <c r="AC6597" i="168"/>
  <c r="AC6598" i="168"/>
  <c r="AC6599" i="168"/>
  <c r="AC6600" i="168"/>
  <c r="AC6601" i="168"/>
  <c r="AC6602" i="168"/>
  <c r="AC6603" i="168"/>
  <c r="AC6604" i="168"/>
  <c r="AC6605" i="168"/>
  <c r="AC6606" i="168"/>
  <c r="AC6607" i="168"/>
  <c r="AC6608" i="168"/>
  <c r="AC6609" i="168"/>
  <c r="AC6610" i="168"/>
  <c r="AC6611" i="168"/>
  <c r="AC6612" i="168"/>
  <c r="AC6613" i="168"/>
  <c r="AC6614" i="168"/>
  <c r="AC6615" i="168"/>
  <c r="AC6616" i="168"/>
  <c r="AC6617" i="168"/>
  <c r="AC6618" i="168"/>
  <c r="AC6619" i="168"/>
  <c r="AC6620" i="168"/>
  <c r="AC6621" i="168"/>
  <c r="AC6622" i="168"/>
  <c r="AC6623" i="168"/>
  <c r="AC6624" i="168"/>
  <c r="AC6625" i="168"/>
  <c r="AC6626" i="168"/>
  <c r="AC6627" i="168"/>
  <c r="AC6628" i="168"/>
  <c r="AC6629" i="168"/>
  <c r="AC6630" i="168"/>
  <c r="AC6631" i="168"/>
  <c r="AC6632" i="168"/>
  <c r="AC6633" i="168"/>
  <c r="AC6634" i="168"/>
  <c r="AC6635" i="168"/>
  <c r="AC6636" i="168"/>
  <c r="AC6637" i="168"/>
  <c r="AC6638" i="168"/>
  <c r="AC6639" i="168"/>
  <c r="AC6640" i="168"/>
  <c r="AC6641" i="168"/>
  <c r="AC6642" i="168"/>
  <c r="AC6643" i="168"/>
  <c r="AC6644" i="168"/>
  <c r="AC6645" i="168"/>
  <c r="AC6646" i="168"/>
  <c r="AC6647" i="168"/>
  <c r="AC6648" i="168"/>
  <c r="AC6649" i="168"/>
  <c r="AC6650" i="168"/>
  <c r="AC6651" i="168"/>
  <c r="AC6652" i="168"/>
  <c r="AC6653" i="168"/>
  <c r="AC6654" i="168"/>
  <c r="AC6655" i="168"/>
  <c r="AC6656" i="168"/>
  <c r="AC6657" i="168"/>
  <c r="AC6658" i="168"/>
  <c r="AC6659" i="168"/>
  <c r="AC6660" i="168"/>
  <c r="AC6661" i="168"/>
  <c r="AC6662" i="168"/>
  <c r="AC6663" i="168"/>
  <c r="AC6664" i="168"/>
  <c r="AC6665" i="168"/>
  <c r="AC6666" i="168"/>
  <c r="AC6667" i="168"/>
  <c r="AC6668" i="168"/>
  <c r="AC6669" i="168"/>
  <c r="AC6670" i="168"/>
  <c r="AC6671" i="168"/>
  <c r="AC6672" i="168"/>
  <c r="AC6673" i="168"/>
  <c r="AC6674" i="168"/>
  <c r="AC6675" i="168"/>
  <c r="AC6676" i="168"/>
  <c r="AC6677" i="168"/>
  <c r="AC6678" i="168"/>
  <c r="AC6679" i="168"/>
  <c r="AC6680" i="168"/>
  <c r="AC6681" i="168"/>
  <c r="AC6682" i="168"/>
  <c r="AC6683" i="168"/>
  <c r="AC6684" i="168"/>
  <c r="AC6685" i="168"/>
  <c r="AC6686" i="168"/>
  <c r="AC6687" i="168"/>
  <c r="AC6688" i="168"/>
  <c r="AC6689" i="168"/>
  <c r="AC6690" i="168"/>
  <c r="AC6691" i="168"/>
  <c r="AC6692" i="168"/>
  <c r="AC6693" i="168"/>
  <c r="AC6694" i="168"/>
  <c r="AC6695" i="168"/>
  <c r="AC6696" i="168"/>
  <c r="AC6697" i="168"/>
  <c r="AC6698" i="168"/>
  <c r="AC6699" i="168"/>
  <c r="AC6700" i="168"/>
  <c r="AC6701" i="168"/>
  <c r="AC6702" i="168"/>
  <c r="AC6703" i="168"/>
  <c r="AC6704" i="168"/>
  <c r="AC6705" i="168"/>
  <c r="AC6706" i="168"/>
  <c r="AC6707" i="168"/>
  <c r="AC6708" i="168"/>
  <c r="AC6709" i="168"/>
  <c r="AC6710" i="168"/>
  <c r="AC6711" i="168"/>
  <c r="AC6712" i="168"/>
  <c r="AC6713" i="168"/>
  <c r="AC6714" i="168"/>
  <c r="AC6715" i="168"/>
  <c r="AC6716" i="168"/>
  <c r="AC6717" i="168"/>
  <c r="AC6718" i="168"/>
  <c r="AC6719" i="168"/>
  <c r="AC6720" i="168"/>
  <c r="AC6721" i="168"/>
  <c r="AC6722" i="168"/>
  <c r="AC6723" i="168"/>
  <c r="AC6724" i="168"/>
  <c r="AC6725" i="168"/>
  <c r="AC6726" i="168"/>
  <c r="AC6727" i="168"/>
  <c r="AC6728" i="168"/>
  <c r="AC6729" i="168"/>
  <c r="AC6730" i="168"/>
  <c r="AC6731" i="168"/>
  <c r="AC6732" i="168"/>
  <c r="AC6733" i="168"/>
  <c r="AC6734" i="168"/>
  <c r="AC6735" i="168"/>
  <c r="AC6736" i="168"/>
  <c r="AC6737" i="168"/>
  <c r="AC6738" i="168"/>
  <c r="AC6739" i="168"/>
  <c r="AC6740" i="168"/>
  <c r="AC6741" i="168"/>
  <c r="AC6742" i="168"/>
  <c r="AC6743" i="168"/>
  <c r="AC6744" i="168"/>
  <c r="AC6745" i="168"/>
  <c r="AC6746" i="168"/>
  <c r="AC6747" i="168"/>
  <c r="AC6748" i="168"/>
  <c r="AC6749" i="168"/>
  <c r="AC6750" i="168"/>
  <c r="AC6751" i="168"/>
  <c r="AC6752" i="168"/>
  <c r="AC6753" i="168"/>
  <c r="AC6754" i="168"/>
  <c r="AC6755" i="168"/>
  <c r="AC6756" i="168"/>
  <c r="AC6757" i="168"/>
  <c r="AC6758" i="168"/>
  <c r="AC6759" i="168"/>
  <c r="AC6760" i="168"/>
  <c r="AC6761" i="168"/>
  <c r="AC6762" i="168"/>
  <c r="AC6763" i="168"/>
  <c r="AC6764" i="168"/>
  <c r="AC6765" i="168"/>
  <c r="AC6766" i="168"/>
  <c r="AC6767" i="168"/>
  <c r="AC6768" i="168"/>
  <c r="AC6769" i="168"/>
  <c r="AC6770" i="168"/>
  <c r="AC6771" i="168"/>
  <c r="AC6772" i="168"/>
  <c r="AC6773" i="168"/>
  <c r="AC6774" i="168"/>
  <c r="AC6775" i="168"/>
  <c r="AC6776" i="168"/>
  <c r="AC6777" i="168"/>
  <c r="AC6778" i="168"/>
  <c r="AC6779" i="168"/>
  <c r="AC6780" i="168"/>
  <c r="AC6781" i="168"/>
  <c r="AC6782" i="168"/>
  <c r="AC6783" i="168"/>
  <c r="AC6784" i="168"/>
  <c r="AC6785" i="168"/>
  <c r="AC6786" i="168"/>
  <c r="AC6787" i="168"/>
  <c r="AC6788" i="168"/>
  <c r="AC6789" i="168"/>
  <c r="AC6790" i="168"/>
  <c r="AC6791" i="168"/>
  <c r="AC6792" i="168"/>
  <c r="AC6793" i="168"/>
  <c r="AC6794" i="168"/>
  <c r="AC6795" i="168"/>
  <c r="AC6796" i="168"/>
  <c r="AC6797" i="168"/>
  <c r="AC6798" i="168"/>
  <c r="AC6799" i="168"/>
  <c r="AC6800" i="168"/>
  <c r="AC6801" i="168"/>
  <c r="AC6802" i="168"/>
  <c r="AC6803" i="168"/>
  <c r="AC6804" i="168"/>
  <c r="AC6805" i="168"/>
  <c r="AC6806" i="168"/>
  <c r="AC6807" i="168"/>
  <c r="AC6808" i="168"/>
  <c r="AC6809" i="168"/>
  <c r="AC6810" i="168"/>
  <c r="AC6811" i="168"/>
  <c r="AC6812" i="168"/>
  <c r="AC6813" i="168"/>
  <c r="AC6814" i="168"/>
  <c r="AC6815" i="168"/>
  <c r="AC6816" i="168"/>
  <c r="AC6817" i="168"/>
  <c r="AC6818" i="168"/>
  <c r="AC6819" i="168"/>
  <c r="AC6820" i="168"/>
  <c r="AC6821" i="168"/>
  <c r="AC6822" i="168"/>
  <c r="AC6823" i="168"/>
  <c r="AC6824" i="168"/>
  <c r="AC6825" i="168"/>
  <c r="AC6826" i="168"/>
  <c r="AC6827" i="168"/>
  <c r="AC6828" i="168"/>
  <c r="AC6829" i="168"/>
  <c r="AC6830" i="168"/>
  <c r="AC6831" i="168"/>
  <c r="AC6832" i="168"/>
  <c r="AC6833" i="168"/>
  <c r="AC6834" i="168"/>
  <c r="AC6835" i="168"/>
  <c r="AC6836" i="168"/>
  <c r="AC6837" i="168"/>
  <c r="AC6838" i="168"/>
  <c r="AC6839" i="168"/>
  <c r="AC6840" i="168"/>
  <c r="AC6841" i="168"/>
  <c r="AC6842" i="168"/>
  <c r="AC6843" i="168"/>
  <c r="AC6844" i="168"/>
  <c r="AC6845" i="168"/>
  <c r="AC6846" i="168"/>
  <c r="AC6847" i="168"/>
  <c r="AC6848" i="168"/>
  <c r="AC6849" i="168"/>
  <c r="AC6850" i="168"/>
  <c r="AC6851" i="168"/>
  <c r="AC6852" i="168"/>
  <c r="AC6853" i="168"/>
  <c r="AC6854" i="168"/>
  <c r="AC6855" i="168"/>
  <c r="AC6856" i="168"/>
  <c r="AC6857" i="168"/>
  <c r="AC6858" i="168"/>
  <c r="AC6859" i="168"/>
  <c r="AC6860" i="168"/>
  <c r="AC6861" i="168"/>
  <c r="AC6862" i="168"/>
  <c r="AC6863" i="168"/>
  <c r="AC6864" i="168"/>
  <c r="AC6865" i="168"/>
  <c r="AC6866" i="168"/>
  <c r="AC6867" i="168"/>
  <c r="AC6868" i="168"/>
  <c r="AC6869" i="168"/>
  <c r="AC6870" i="168"/>
  <c r="AC6871" i="168"/>
  <c r="AC6872" i="168"/>
  <c r="AC6873" i="168"/>
  <c r="AC6874" i="168"/>
  <c r="AC6875" i="168"/>
  <c r="AC6876" i="168"/>
  <c r="AC6877" i="168"/>
  <c r="AC6878" i="168"/>
  <c r="AC6879" i="168"/>
  <c r="AC6880" i="168"/>
  <c r="AC6881" i="168"/>
  <c r="AC6882" i="168"/>
  <c r="AC6883" i="168"/>
  <c r="AC6884" i="168"/>
  <c r="AC6885" i="168"/>
  <c r="AC6886" i="168"/>
  <c r="AC6887" i="168"/>
  <c r="AC6888" i="168"/>
  <c r="AC6889" i="168"/>
  <c r="AC6890" i="168"/>
  <c r="AC6891" i="168"/>
  <c r="AC6892" i="168"/>
  <c r="AC6893" i="168"/>
  <c r="AC6894" i="168"/>
  <c r="AC6895" i="168"/>
  <c r="AC6896" i="168"/>
  <c r="AC6897" i="168"/>
  <c r="AC6898" i="168"/>
  <c r="AC6899" i="168"/>
  <c r="AC6900" i="168"/>
  <c r="AC6901" i="168"/>
  <c r="AC6902" i="168"/>
  <c r="AC6903" i="168"/>
  <c r="AC6904" i="168"/>
  <c r="AC6905" i="168"/>
  <c r="AC6906" i="168"/>
  <c r="AC6907" i="168"/>
  <c r="AC6908" i="168"/>
  <c r="AC6909" i="168"/>
  <c r="AC6910" i="168"/>
  <c r="AC6911" i="168"/>
  <c r="AC6912" i="168"/>
  <c r="AC6913" i="168"/>
  <c r="AC6914" i="168"/>
  <c r="AC6915" i="168"/>
  <c r="AC6916" i="168"/>
  <c r="AC6917" i="168"/>
  <c r="AC6918" i="168"/>
  <c r="AC6919" i="168"/>
  <c r="AC6920" i="168"/>
  <c r="AC6921" i="168"/>
  <c r="AC6922" i="168"/>
  <c r="AC6923" i="168"/>
  <c r="AC6924" i="168"/>
  <c r="AC6925" i="168"/>
  <c r="AC6926" i="168"/>
  <c r="AC6927" i="168"/>
  <c r="AC6928" i="168"/>
  <c r="AC6929" i="168"/>
  <c r="AC6930" i="168"/>
  <c r="AC6931" i="168"/>
  <c r="AC6932" i="168"/>
  <c r="AC6933" i="168"/>
  <c r="AC6934" i="168"/>
  <c r="AC6935" i="168"/>
  <c r="AC6936" i="168"/>
  <c r="AC6937" i="168"/>
  <c r="AC6938" i="168"/>
  <c r="AC6939" i="168"/>
  <c r="AC6940" i="168"/>
  <c r="AC6941" i="168"/>
  <c r="AC6942" i="168"/>
  <c r="AC6943" i="168"/>
  <c r="AC6944" i="168"/>
  <c r="AC6945" i="168"/>
  <c r="AC6946" i="168"/>
  <c r="AC6947" i="168"/>
  <c r="AC6948" i="168"/>
  <c r="AC6949" i="168"/>
  <c r="AC6950" i="168"/>
  <c r="AC6951" i="168"/>
  <c r="AC6952" i="168"/>
  <c r="AC6953" i="168"/>
  <c r="AC6954" i="168"/>
  <c r="AC6955" i="168"/>
  <c r="AC6956" i="168"/>
  <c r="AC6957" i="168"/>
  <c r="AC6958" i="168"/>
  <c r="AC6959" i="168"/>
  <c r="AC6960" i="168"/>
  <c r="AC6961" i="168"/>
  <c r="AC6962" i="168"/>
  <c r="AC6963" i="168"/>
  <c r="AC6964" i="168"/>
  <c r="AC6965" i="168"/>
  <c r="AC6966" i="168"/>
  <c r="AC6967" i="168"/>
  <c r="AC6968" i="168"/>
  <c r="AC6969" i="168"/>
  <c r="AC6970" i="168"/>
  <c r="AC6971" i="168"/>
  <c r="AC6972" i="168"/>
  <c r="AC6973" i="168"/>
  <c r="AC6974" i="168"/>
  <c r="AC6975" i="168"/>
  <c r="AC6976" i="168"/>
  <c r="AC6977" i="168"/>
  <c r="AC6978" i="168"/>
  <c r="AC6979" i="168"/>
  <c r="AC6980" i="168"/>
  <c r="AC6981" i="168"/>
  <c r="AC6982" i="168"/>
  <c r="AC6983" i="168"/>
  <c r="AC6984" i="168"/>
  <c r="AC6985" i="168"/>
  <c r="AC6986" i="168"/>
  <c r="AC6987" i="168"/>
  <c r="AC6988" i="168"/>
  <c r="AC6989" i="168"/>
  <c r="AC6990" i="168"/>
  <c r="AC6991" i="168"/>
  <c r="AC6992" i="168"/>
  <c r="AC6993" i="168"/>
  <c r="AC6994" i="168"/>
  <c r="AC6995" i="168"/>
  <c r="AC6996" i="168"/>
  <c r="AC6997" i="168"/>
  <c r="AC6998" i="168"/>
  <c r="AC6999" i="168"/>
  <c r="AC7000" i="168"/>
  <c r="AC7001" i="168"/>
  <c r="AC7002" i="168"/>
  <c r="AC7003" i="168"/>
  <c r="AC7004" i="168"/>
  <c r="AC7005" i="168"/>
  <c r="AC7006" i="168"/>
  <c r="AC7007" i="168"/>
  <c r="AC7008" i="168"/>
  <c r="AC7009" i="168"/>
  <c r="AC7010" i="168"/>
  <c r="AC7011" i="168"/>
  <c r="AC7012" i="168"/>
  <c r="AC7013" i="168"/>
  <c r="AC7014" i="168"/>
  <c r="AC7015" i="168"/>
  <c r="AC7016" i="168"/>
  <c r="AC7017" i="168"/>
  <c r="AC7018" i="168"/>
  <c r="AC7019" i="168"/>
  <c r="AC7020" i="168"/>
  <c r="AC7021" i="168"/>
  <c r="AC7022" i="168"/>
  <c r="AC7023" i="168"/>
  <c r="AC7024" i="168"/>
  <c r="AC7025" i="168"/>
  <c r="AC7026" i="168"/>
  <c r="AC7027" i="168"/>
  <c r="AC7028" i="168"/>
  <c r="AC7029" i="168"/>
  <c r="AC7030" i="168"/>
  <c r="AC7031" i="168"/>
  <c r="AC7032" i="168"/>
  <c r="AC7033" i="168"/>
  <c r="AC7034" i="168"/>
  <c r="AC7035" i="168"/>
  <c r="AC7036" i="168"/>
  <c r="AC7037" i="168"/>
  <c r="AC7038" i="168"/>
  <c r="AC7039" i="168"/>
  <c r="AC7040" i="168"/>
  <c r="AC7041" i="168"/>
  <c r="AC7042" i="168"/>
  <c r="AC7043" i="168"/>
  <c r="AC7044" i="168"/>
  <c r="AC7045" i="168"/>
  <c r="AC7046" i="168"/>
  <c r="AC7047" i="168"/>
  <c r="AC7048" i="168"/>
  <c r="AC7049" i="168"/>
  <c r="AC7050" i="168"/>
  <c r="AC7051" i="168"/>
  <c r="AC7052" i="168"/>
  <c r="AC7053" i="168"/>
  <c r="AC7054" i="168"/>
  <c r="AC7055" i="168"/>
  <c r="AC7056" i="168"/>
  <c r="AC7057" i="168"/>
  <c r="AF11113" i="168"/>
  <c r="AF11114" i="168"/>
  <c r="AF11115" i="168"/>
  <c r="AF11116" i="168"/>
  <c r="AF11117" i="168"/>
  <c r="AF11118" i="168"/>
  <c r="AF11119" i="168"/>
  <c r="AF11120" i="168"/>
  <c r="AF11121" i="168"/>
  <c r="AF11122" i="168"/>
  <c r="AF11123" i="168"/>
  <c r="AF11124" i="168"/>
  <c r="AF11125" i="168"/>
  <c r="AF11126" i="168"/>
  <c r="AF11127" i="168"/>
  <c r="AF11128" i="168"/>
  <c r="AF11129" i="168"/>
  <c r="AF11130" i="168"/>
  <c r="AF11131" i="168"/>
  <c r="AF11132" i="168"/>
  <c r="AF11133" i="168"/>
  <c r="AF11134" i="168"/>
  <c r="AF11135" i="168"/>
  <c r="AF11136" i="168"/>
  <c r="AF11137" i="168"/>
  <c r="AF11138" i="168"/>
  <c r="AF11139" i="168"/>
  <c r="AF11140" i="168"/>
  <c r="AF11141" i="168"/>
  <c r="AF11142" i="168"/>
  <c r="AF11143" i="168"/>
  <c r="AF11144" i="168"/>
  <c r="AF11145" i="168"/>
  <c r="AF11146" i="168"/>
  <c r="AF11147" i="168"/>
  <c r="AF11148" i="168"/>
  <c r="AF11149" i="168"/>
  <c r="AF11150" i="168"/>
  <c r="AF11151" i="168"/>
  <c r="AF11152" i="168"/>
  <c r="AF11153" i="168"/>
  <c r="AF11154" i="168"/>
  <c r="AF11155" i="168"/>
  <c r="AF11156" i="168"/>
  <c r="AF11157" i="168"/>
  <c r="AF11158" i="168"/>
  <c r="AF11159" i="168"/>
  <c r="AF11160" i="168"/>
  <c r="AF11161" i="168"/>
  <c r="AF11162" i="168"/>
  <c r="AF11163" i="168"/>
  <c r="AF11164" i="168"/>
  <c r="AF11165" i="168"/>
  <c r="AF11166" i="168"/>
  <c r="AF11167" i="168"/>
  <c r="AF11168" i="168"/>
  <c r="AF11169" i="168"/>
  <c r="AF11170" i="168"/>
  <c r="AF11171" i="168"/>
  <c r="AF11172" i="168"/>
  <c r="AF11173" i="168"/>
  <c r="AF11174" i="168"/>
  <c r="AF11175" i="168"/>
  <c r="AF11176" i="168"/>
  <c r="AF11177" i="168"/>
  <c r="AF11178" i="168"/>
  <c r="AF11179" i="168"/>
  <c r="AF11180" i="168"/>
  <c r="AF11181" i="168"/>
  <c r="AF11182" i="168"/>
  <c r="AF11183" i="168"/>
  <c r="AF11184" i="168"/>
  <c r="AF11185" i="168"/>
  <c r="AF11186" i="168"/>
  <c r="AF11187" i="168"/>
  <c r="AF11188" i="168"/>
  <c r="AF11189" i="168"/>
  <c r="AF11190" i="168"/>
  <c r="AF11191" i="168"/>
  <c r="AF11192" i="168"/>
  <c r="AF11193" i="168"/>
  <c r="AF11194" i="168"/>
  <c r="AF11195" i="168"/>
  <c r="AF11196" i="168"/>
  <c r="AF11197" i="168"/>
  <c r="AF11198" i="168"/>
  <c r="AF11199" i="168"/>
  <c r="AF11200" i="168"/>
  <c r="AF11201" i="168"/>
  <c r="AF11202" i="168"/>
  <c r="AF11203" i="168"/>
  <c r="AF11204" i="168"/>
  <c r="AF11205" i="168"/>
  <c r="AF11206" i="168"/>
  <c r="AF11207" i="168"/>
  <c r="AF11208" i="168"/>
  <c r="AF11209" i="168"/>
  <c r="AF11210" i="168"/>
  <c r="AF11211" i="168"/>
  <c r="AF11212" i="168"/>
  <c r="AF11213" i="168"/>
  <c r="AF11214" i="168"/>
  <c r="AF11215" i="168"/>
  <c r="AF11216" i="168"/>
  <c r="AF11217" i="168"/>
  <c r="AF11218" i="168"/>
  <c r="AF11219" i="168"/>
  <c r="AF11220" i="168"/>
  <c r="AF11221" i="168"/>
  <c r="AF11222" i="168"/>
  <c r="AF11223" i="168"/>
  <c r="AF11224" i="168"/>
  <c r="AF11225" i="168"/>
  <c r="AF11226" i="168"/>
  <c r="AF11227" i="168"/>
  <c r="AF11228" i="168"/>
  <c r="AF11229" i="168"/>
  <c r="AF11230" i="168"/>
  <c r="AF11231" i="168"/>
  <c r="AF11232" i="168"/>
  <c r="AF11233" i="168"/>
  <c r="AF11234" i="168"/>
  <c r="AF11235" i="168"/>
  <c r="AF11236" i="168"/>
  <c r="AF11237" i="168"/>
  <c r="AF11238" i="168"/>
  <c r="AF11239" i="168"/>
  <c r="AF11240" i="168"/>
  <c r="AF11241" i="168"/>
  <c r="AF11242" i="168"/>
  <c r="AF11243" i="168"/>
  <c r="AF11244" i="168"/>
  <c r="AF11245" i="168"/>
  <c r="AF11246" i="168"/>
  <c r="AF11247" i="168"/>
  <c r="AF11248" i="168"/>
  <c r="AF11249" i="168"/>
  <c r="AF11250" i="168"/>
  <c r="AF11251" i="168"/>
  <c r="AF11252" i="168"/>
  <c r="AF11253" i="168"/>
  <c r="AF11254" i="168"/>
  <c r="AF11255" i="168"/>
  <c r="AF11256" i="168"/>
  <c r="AF11257" i="168"/>
  <c r="AF11258" i="168"/>
  <c r="AF11259" i="168"/>
  <c r="AF11260" i="168"/>
  <c r="AF11261" i="168"/>
  <c r="AF11262" i="168"/>
  <c r="AF11263" i="168"/>
  <c r="AF11264" i="168"/>
  <c r="AF11265" i="168"/>
  <c r="AF11266" i="168"/>
  <c r="AF11267" i="168"/>
  <c r="AF11268" i="168"/>
  <c r="AF11269" i="168"/>
  <c r="AF11270" i="168"/>
  <c r="AF11271" i="168"/>
  <c r="AF11272" i="168"/>
  <c r="AF11273" i="168"/>
  <c r="AF11274" i="168"/>
  <c r="AF11275" i="168"/>
  <c r="AF11276" i="168"/>
  <c r="AF11277" i="168"/>
  <c r="AF11278" i="168"/>
  <c r="AF11279" i="168"/>
  <c r="AF11280" i="168"/>
  <c r="AF11281" i="168"/>
  <c r="AF11282" i="168"/>
  <c r="AF11283" i="168"/>
  <c r="AF11284" i="168"/>
  <c r="AF11285" i="168"/>
  <c r="AF11286" i="168"/>
  <c r="AF11287" i="168"/>
  <c r="AF11288" i="168"/>
  <c r="AF11289" i="168"/>
  <c r="AF11290" i="168"/>
  <c r="AF11291" i="168"/>
  <c r="AF11292" i="168"/>
  <c r="AF11293" i="168"/>
  <c r="AF11294" i="168"/>
  <c r="AF11295" i="168"/>
  <c r="AF11296" i="168"/>
  <c r="AF11297" i="168"/>
  <c r="AF11298" i="168"/>
  <c r="AF11299" i="168"/>
  <c r="AF11300" i="168"/>
  <c r="AF11301" i="168"/>
  <c r="AF11302" i="168"/>
  <c r="AF11303" i="168"/>
  <c r="AF11304" i="168"/>
  <c r="AF11305" i="168"/>
  <c r="AF11306" i="168"/>
  <c r="AF11307" i="168"/>
  <c r="AF11308" i="168"/>
  <c r="AF11309" i="168"/>
  <c r="AF11310" i="168"/>
  <c r="AF11311" i="168"/>
  <c r="AF11312" i="168"/>
  <c r="AF11313" i="168"/>
  <c r="AF11314" i="168"/>
  <c r="AF11315" i="168"/>
  <c r="AF11316" i="168"/>
  <c r="AF11317" i="168"/>
  <c r="AF11318" i="168"/>
  <c r="AF11319" i="168"/>
  <c r="AF11320" i="168"/>
  <c r="AF11321" i="168"/>
  <c r="AF11322" i="168"/>
  <c r="AF11323" i="168"/>
  <c r="AF11324" i="168"/>
  <c r="AF11325" i="168"/>
  <c r="AF11326" i="168"/>
  <c r="AF11327" i="168"/>
  <c r="AF11328" i="168"/>
  <c r="AF11329" i="168"/>
  <c r="AF11330" i="168"/>
  <c r="AF11331" i="168"/>
  <c r="AF11332" i="168"/>
  <c r="AF11333" i="168"/>
  <c r="AF11334" i="168"/>
  <c r="AF11335" i="168"/>
  <c r="AF11336" i="168"/>
  <c r="AF11337" i="168"/>
  <c r="AF11338" i="168"/>
  <c r="AF11339" i="168"/>
  <c r="AF11340" i="168"/>
  <c r="AF11341" i="168"/>
  <c r="AF11342" i="168"/>
  <c r="AF11343" i="168"/>
  <c r="AF11344" i="168"/>
  <c r="AF11345" i="168"/>
  <c r="AF11346" i="168"/>
  <c r="AF11347" i="168"/>
  <c r="AF11348" i="168"/>
  <c r="AF11349" i="168"/>
  <c r="AF11350" i="168"/>
  <c r="AF11351" i="168"/>
  <c r="AF11352" i="168"/>
  <c r="AF11353" i="168"/>
  <c r="AF11354" i="168"/>
  <c r="AF11355" i="168"/>
  <c r="AF11356" i="168"/>
  <c r="AF11357" i="168"/>
  <c r="AF11358" i="168"/>
  <c r="AF11359" i="168"/>
  <c r="AF11360" i="168"/>
  <c r="AF11361" i="168"/>
  <c r="AF11362" i="168"/>
  <c r="AF11363" i="168"/>
  <c r="AF11364" i="168"/>
  <c r="AF11365" i="168"/>
  <c r="AF11366" i="168"/>
  <c r="AF11367" i="168"/>
  <c r="AF11368" i="168"/>
  <c r="AF11369" i="168"/>
  <c r="AF11370" i="168"/>
  <c r="AF11371" i="168"/>
  <c r="AF11372" i="168"/>
  <c r="AF11373" i="168"/>
  <c r="AF11374" i="168"/>
  <c r="AF11375" i="168"/>
  <c r="AF11376" i="168"/>
  <c r="AF11377" i="168"/>
  <c r="AF11378" i="168"/>
  <c r="AF11379" i="168"/>
  <c r="AF11380" i="168"/>
  <c r="AF11381" i="168"/>
  <c r="AF11382" i="168"/>
  <c r="AF11383" i="168"/>
  <c r="AF11384" i="168"/>
  <c r="AF11385" i="168"/>
  <c r="AF11386" i="168"/>
  <c r="AF11387" i="168"/>
  <c r="AF11388" i="168"/>
  <c r="AF11389" i="168"/>
  <c r="AF11390" i="168"/>
  <c r="AF11391" i="168"/>
  <c r="AF11392" i="168"/>
  <c r="AF11393" i="168"/>
  <c r="AF11394" i="168"/>
  <c r="AF11395" i="168"/>
  <c r="AF11396" i="168"/>
  <c r="AF11397" i="168"/>
  <c r="AF11398" i="168"/>
  <c r="AF11399" i="168"/>
  <c r="AF11400" i="168"/>
  <c r="AF11401" i="168"/>
  <c r="AF11402" i="168"/>
  <c r="AF11403" i="168"/>
  <c r="AF11404" i="168"/>
  <c r="AF11405" i="168"/>
  <c r="AF11406" i="168"/>
  <c r="AF11407" i="168"/>
  <c r="AF11408" i="168"/>
  <c r="AF11409" i="168"/>
  <c r="AF11410" i="168"/>
  <c r="AF11411" i="168"/>
  <c r="AF11412" i="168"/>
  <c r="AF11413" i="168"/>
  <c r="AF11414" i="168"/>
  <c r="AF11415" i="168"/>
  <c r="AF11416" i="168"/>
  <c r="AF11417" i="168"/>
  <c r="AF11418" i="168"/>
  <c r="AF11419" i="168"/>
  <c r="AF11420" i="168"/>
  <c r="AF11421" i="168"/>
  <c r="AF11422" i="168"/>
  <c r="AF11423" i="168"/>
  <c r="AF11424" i="168"/>
  <c r="AF11425" i="168"/>
  <c r="AF11426" i="168"/>
  <c r="AF11427" i="168"/>
  <c r="AF11428" i="168"/>
  <c r="AF11429" i="168"/>
  <c r="AF11430" i="168"/>
  <c r="AF11431" i="168"/>
  <c r="AF11432" i="168"/>
  <c r="AF11433" i="168"/>
  <c r="AF11434" i="168"/>
  <c r="AF11435" i="168"/>
  <c r="AF11436" i="168"/>
  <c r="AF11437" i="168"/>
  <c r="AF11438" i="168"/>
  <c r="AF11439" i="168"/>
  <c r="AF11440" i="168"/>
  <c r="AF11441" i="168"/>
  <c r="AF11442" i="168"/>
  <c r="AF11443" i="168"/>
  <c r="AF11444" i="168"/>
  <c r="AF11445" i="168"/>
  <c r="AF11446" i="168"/>
  <c r="AF11447" i="168"/>
  <c r="AF11448" i="168"/>
  <c r="AF11449" i="168"/>
  <c r="AF11450" i="168"/>
  <c r="AF11451" i="168"/>
  <c r="AF11452" i="168"/>
  <c r="AF11453" i="168"/>
  <c r="AF11454" i="168"/>
  <c r="AF11455" i="168"/>
  <c r="AF11456" i="168"/>
  <c r="AF11457" i="168"/>
  <c r="AF11458" i="168"/>
  <c r="AF11459" i="168"/>
  <c r="AF11460" i="168"/>
  <c r="AF11461" i="168"/>
  <c r="AF11462" i="168"/>
  <c r="AF11463" i="168"/>
  <c r="AF11464" i="168"/>
  <c r="AF11465" i="168"/>
  <c r="AF11466" i="168"/>
  <c r="AF11467" i="168"/>
  <c r="AF11468" i="168"/>
  <c r="AF11469" i="168"/>
  <c r="AF11470" i="168"/>
  <c r="AF11471" i="168"/>
  <c r="AF11472" i="168"/>
  <c r="AF11473" i="168"/>
  <c r="AF11474" i="168"/>
  <c r="AF11475" i="168"/>
  <c r="AF11476" i="168"/>
  <c r="AF11477" i="168"/>
  <c r="AF11478" i="168"/>
  <c r="AF11479" i="168"/>
  <c r="AF11480" i="168"/>
  <c r="AF11481" i="168"/>
  <c r="AF11482" i="168"/>
  <c r="AF11483" i="168"/>
  <c r="AF11484" i="168"/>
  <c r="AF11485" i="168"/>
  <c r="AF11486" i="168"/>
  <c r="AF11487" i="168"/>
  <c r="AF11488" i="168"/>
  <c r="AF11489" i="168"/>
  <c r="AF11490" i="168"/>
  <c r="AF11491" i="168"/>
  <c r="AF11492" i="168"/>
  <c r="AF11493" i="168"/>
  <c r="AF11494" i="168"/>
  <c r="AF11495" i="168"/>
  <c r="AF11496" i="168"/>
  <c r="AF11497" i="168"/>
  <c r="AF11498" i="168"/>
  <c r="AF11499" i="168"/>
  <c r="AF11500" i="168"/>
  <c r="AF11501" i="168"/>
  <c r="AF11502" i="168"/>
  <c r="AF11503" i="168"/>
  <c r="AF11504" i="168"/>
  <c r="AF11505" i="168"/>
  <c r="AF11506" i="168"/>
  <c r="AF11507" i="168"/>
  <c r="AF11508" i="168"/>
  <c r="AF11509" i="168"/>
  <c r="AF11510" i="168"/>
  <c r="AF11511" i="168"/>
  <c r="AF11512" i="168"/>
  <c r="AF11513" i="168"/>
  <c r="AF11514" i="168"/>
  <c r="AF11515" i="168"/>
  <c r="AF11516" i="168"/>
  <c r="AF11517" i="168"/>
  <c r="AF11518" i="168"/>
  <c r="AF11519" i="168"/>
  <c r="AF11520" i="168"/>
  <c r="AF11521" i="168"/>
  <c r="AF11522" i="168"/>
  <c r="AF11523" i="168"/>
  <c r="AF11524" i="168"/>
  <c r="AF11525" i="168"/>
  <c r="AF11526" i="168"/>
  <c r="AF11527" i="168"/>
  <c r="AF11528" i="168"/>
  <c r="AF11529" i="168"/>
  <c r="AF11530" i="168"/>
  <c r="AF11531" i="168"/>
  <c r="AF11532" i="168"/>
  <c r="AF11533" i="168"/>
  <c r="AF11534" i="168"/>
  <c r="AF11535" i="168"/>
  <c r="AF11536" i="168"/>
  <c r="AF11537" i="168"/>
  <c r="AF11538" i="168"/>
  <c r="AF11539" i="168"/>
  <c r="AF11540" i="168"/>
  <c r="AF11541" i="168"/>
  <c r="AF11542" i="168"/>
  <c r="AF11543" i="168"/>
  <c r="AF11544" i="168"/>
  <c r="AF11545" i="168"/>
  <c r="AF11546" i="168"/>
  <c r="AF11547" i="168"/>
  <c r="AF11548" i="168"/>
  <c r="AF11549" i="168"/>
  <c r="AF11550" i="168"/>
  <c r="AF11551" i="168"/>
  <c r="AF11552" i="168"/>
  <c r="AF11553" i="168"/>
  <c r="AF11554" i="168"/>
  <c r="AF11555" i="168"/>
  <c r="AF11556" i="168"/>
  <c r="AF11557" i="168"/>
  <c r="AF11558" i="168"/>
  <c r="AF11559" i="168"/>
  <c r="AF11560" i="168"/>
  <c r="AF11561" i="168"/>
  <c r="AF11562" i="168"/>
  <c r="AF11563" i="168"/>
  <c r="AF11564" i="168"/>
  <c r="AF11565" i="168"/>
  <c r="AF11566" i="168"/>
  <c r="AF11567" i="168"/>
  <c r="AF11568" i="168"/>
  <c r="AF11569" i="168"/>
  <c r="AF11570" i="168"/>
  <c r="AF11571" i="168"/>
  <c r="AF11572" i="168"/>
  <c r="AF11573" i="168"/>
  <c r="AF11574" i="168"/>
  <c r="AF11575" i="168"/>
  <c r="AF11576" i="168"/>
  <c r="AF11577" i="168"/>
  <c r="AF11578" i="168"/>
  <c r="AF11579" i="168"/>
  <c r="AF11580" i="168"/>
  <c r="AF11581" i="168"/>
  <c r="AF11582" i="168"/>
  <c r="AF11583" i="168"/>
  <c r="AF11584" i="168"/>
  <c r="AF11585" i="168"/>
  <c r="AF11586" i="168"/>
  <c r="AF11587" i="168"/>
  <c r="AF11588" i="168"/>
  <c r="AF11589" i="168"/>
  <c r="AF11590" i="168"/>
  <c r="AF11591" i="168"/>
  <c r="AF11592" i="168"/>
  <c r="AF11593" i="168"/>
  <c r="AF11594" i="168"/>
  <c r="AF11595" i="168"/>
  <c r="AF11596" i="168"/>
  <c r="AF11597" i="168"/>
  <c r="AF11598" i="168"/>
  <c r="AF11599" i="168"/>
  <c r="AF11600" i="168"/>
  <c r="AF11601" i="168"/>
  <c r="AF11602" i="168"/>
  <c r="AF11603" i="168"/>
  <c r="AF11604" i="168"/>
  <c r="AF11605" i="168"/>
  <c r="AF11606" i="168"/>
  <c r="AF11607" i="168"/>
  <c r="AF11608" i="168"/>
  <c r="AF11609" i="168"/>
  <c r="AF11610" i="168"/>
  <c r="AF11611" i="168"/>
  <c r="AF11612" i="168"/>
  <c r="AF11613" i="168"/>
  <c r="AF11614" i="168"/>
  <c r="AF11615" i="168"/>
  <c r="AF11616" i="168"/>
  <c r="AF11617" i="168"/>
  <c r="AF11618" i="168"/>
  <c r="AF11619" i="168"/>
  <c r="AF11620" i="168"/>
  <c r="AF11621" i="168"/>
  <c r="AF11622" i="168"/>
  <c r="AF11623" i="168"/>
  <c r="AF11624" i="168"/>
  <c r="AF11625" i="168"/>
  <c r="AF11626" i="168"/>
  <c r="AF11627" i="168"/>
  <c r="AF11628" i="168"/>
  <c r="AF11629" i="168"/>
  <c r="AF11630" i="168"/>
  <c r="AF11631" i="168"/>
  <c r="AF11632" i="168"/>
  <c r="AF11633" i="168"/>
  <c r="AF11634" i="168"/>
  <c r="AF11635" i="168"/>
  <c r="AF11636" i="168"/>
  <c r="AF11637" i="168"/>
  <c r="AF11638" i="168"/>
  <c r="AF11639" i="168"/>
  <c r="AF11640" i="168"/>
  <c r="AF11641" i="168"/>
  <c r="AF11642" i="168"/>
  <c r="AF11643" i="168"/>
  <c r="AF11644" i="168"/>
  <c r="AF11645" i="168"/>
  <c r="AF11646" i="168"/>
  <c r="AF11647" i="168"/>
  <c r="AF11648" i="168"/>
  <c r="AF11649" i="168"/>
  <c r="AF11650" i="168"/>
  <c r="AF11651" i="168"/>
  <c r="AF11652" i="168"/>
  <c r="AF11653" i="168"/>
  <c r="AF11654" i="168"/>
  <c r="AF11655" i="168"/>
  <c r="AF11656" i="168"/>
  <c r="AF11657" i="168"/>
  <c r="AF11658" i="168"/>
  <c r="AF11659" i="168"/>
  <c r="AF11660" i="168"/>
  <c r="AF11661" i="168"/>
  <c r="AF11662" i="168"/>
  <c r="AF11663" i="168"/>
  <c r="AF11664" i="168"/>
  <c r="AF11665" i="168"/>
  <c r="AF11666" i="168"/>
  <c r="AF11667" i="168"/>
  <c r="AF11668" i="168"/>
  <c r="AF11669" i="168"/>
  <c r="AF11670" i="168"/>
  <c r="AF11671" i="168"/>
  <c r="AF11672" i="168"/>
  <c r="AF11673" i="168"/>
  <c r="AF11674" i="168"/>
  <c r="AF11675" i="168"/>
  <c r="AF11676" i="168"/>
  <c r="AF11677" i="168"/>
  <c r="AF11678" i="168"/>
  <c r="AF11679" i="168"/>
  <c r="AF11680" i="168"/>
  <c r="AF11681" i="168"/>
  <c r="AF11682" i="168"/>
  <c r="AF11683" i="168"/>
  <c r="AF11684" i="168"/>
  <c r="AF11685" i="168"/>
  <c r="AF11686" i="168"/>
  <c r="AF11687" i="168"/>
  <c r="AF11688" i="168"/>
  <c r="AF11689" i="168"/>
  <c r="AF11690" i="168"/>
  <c r="AF11691" i="168"/>
  <c r="AF11692" i="168"/>
  <c r="AF11693" i="168"/>
  <c r="AF11694" i="168"/>
  <c r="AF11695" i="168"/>
  <c r="AF11696" i="168"/>
  <c r="AF11697" i="168"/>
  <c r="AF11698" i="168"/>
  <c r="AF11699" i="168"/>
  <c r="AF11700" i="168"/>
  <c r="AF11701" i="168"/>
  <c r="AF11702" i="168"/>
  <c r="AF11703" i="168"/>
  <c r="AF11704" i="168"/>
  <c r="AF11705" i="168"/>
  <c r="AF11706" i="168"/>
  <c r="AF11707" i="168"/>
  <c r="AF11708" i="168"/>
  <c r="AF11709" i="168"/>
  <c r="AF11710" i="168"/>
  <c r="AF11711" i="168"/>
  <c r="AF11712" i="168"/>
  <c r="AF11713" i="168"/>
  <c r="AF11714" i="168"/>
  <c r="AF11715" i="168"/>
  <c r="AF11716" i="168"/>
  <c r="AF11717" i="168"/>
  <c r="AF11718" i="168"/>
  <c r="AF11719" i="168"/>
  <c r="AF11720" i="168"/>
  <c r="AF11721" i="168"/>
  <c r="AF11722" i="168"/>
  <c r="AF11723" i="168"/>
  <c r="AF11724" i="168"/>
  <c r="AF11725" i="168"/>
  <c r="AF11726" i="168"/>
  <c r="AF11727" i="168"/>
  <c r="AF11728" i="168"/>
  <c r="AF11729" i="168"/>
  <c r="AF11730" i="168"/>
  <c r="AF11731" i="168"/>
  <c r="AF11732" i="168"/>
  <c r="AF11733" i="168"/>
  <c r="AF11734" i="168"/>
  <c r="AF11735" i="168"/>
  <c r="AF11736" i="168"/>
  <c r="AF11737" i="168"/>
  <c r="AF11738" i="168"/>
  <c r="AF11739" i="168"/>
  <c r="AF11740" i="168"/>
  <c r="AF11741" i="168"/>
  <c r="AF11742" i="168"/>
  <c r="AF11743" i="168"/>
  <c r="AF11744" i="168"/>
  <c r="AF11745" i="168"/>
  <c r="AF11746" i="168"/>
  <c r="AF11747" i="168"/>
  <c r="AF11748" i="168"/>
  <c r="AF11749" i="168"/>
  <c r="AF11750" i="168"/>
  <c r="AF11751" i="168"/>
  <c r="AF11752" i="168"/>
  <c r="AF11753" i="168"/>
  <c r="AF11754" i="168"/>
  <c r="AF11755" i="168"/>
  <c r="AF11756" i="168"/>
  <c r="AF11757" i="168"/>
  <c r="AF11758" i="168"/>
  <c r="AF11759" i="168"/>
  <c r="AF11760" i="168"/>
  <c r="AF11761" i="168"/>
  <c r="AF11762" i="168"/>
  <c r="AF11763" i="168"/>
  <c r="AF11764" i="168"/>
  <c r="AF11765" i="168"/>
  <c r="AF11766" i="168"/>
  <c r="AF11767" i="168"/>
  <c r="AF11768" i="168"/>
  <c r="AF11769" i="168"/>
  <c r="AF11770" i="168"/>
  <c r="AF11771" i="168"/>
  <c r="AF11772" i="168"/>
  <c r="AF11773" i="168"/>
  <c r="AF11774" i="168"/>
  <c r="AF11775" i="168"/>
  <c r="AF11776" i="168"/>
  <c r="AF11777" i="168"/>
  <c r="AF11778" i="168"/>
  <c r="AF11779" i="168"/>
  <c r="AF11780" i="168"/>
  <c r="AF11781" i="168"/>
  <c r="AF11782" i="168"/>
  <c r="AF11783" i="168"/>
  <c r="AF11784" i="168"/>
  <c r="AF11785" i="168"/>
  <c r="AF11786" i="168"/>
  <c r="AF11787" i="168"/>
  <c r="AF11788" i="168"/>
  <c r="AF11789" i="168"/>
  <c r="AF11790" i="168"/>
  <c r="AF11791" i="168"/>
  <c r="AF11792" i="168"/>
  <c r="AF11793" i="168"/>
  <c r="AF11794" i="168"/>
  <c r="AF11795" i="168"/>
  <c r="AF11796" i="168"/>
  <c r="AF11797" i="168"/>
  <c r="AF11798" i="168"/>
  <c r="AF11799" i="168"/>
  <c r="AF11800" i="168"/>
  <c r="AF11801" i="168"/>
  <c r="AF11802" i="168"/>
  <c r="AF11803" i="168"/>
  <c r="AF11804" i="168"/>
  <c r="AF11805" i="168"/>
  <c r="AF11806" i="168"/>
  <c r="AF11807" i="168"/>
  <c r="AF11808" i="168"/>
  <c r="AF11809" i="168"/>
  <c r="AF11810" i="168"/>
  <c r="AF11811" i="168"/>
  <c r="AF11812" i="168"/>
  <c r="AF11813" i="168"/>
  <c r="AF11814" i="168"/>
  <c r="AF11815" i="168"/>
  <c r="AF11816" i="168"/>
  <c r="AF11817" i="168"/>
  <c r="AF11818" i="168"/>
  <c r="AF11819" i="168"/>
  <c r="AF11820" i="168"/>
  <c r="AF11821" i="168"/>
  <c r="AF11822" i="168"/>
  <c r="AF11823" i="168"/>
  <c r="AF11824" i="168"/>
  <c r="AF11825" i="168"/>
  <c r="AF11826" i="168"/>
  <c r="AF11827" i="168"/>
  <c r="AF11828" i="168"/>
  <c r="AF11829" i="168"/>
  <c r="AF11830" i="168"/>
  <c r="AF11831" i="168"/>
  <c r="AF11832" i="168"/>
  <c r="AF11833" i="168"/>
  <c r="AF11834" i="168"/>
  <c r="AF11835" i="168"/>
  <c r="AF11836" i="168"/>
  <c r="AF11837" i="168"/>
  <c r="AF11838" i="168"/>
  <c r="AF11839" i="168"/>
  <c r="AF11840" i="168"/>
  <c r="AF11841" i="168"/>
  <c r="AF11842" i="168"/>
  <c r="AF11843" i="168"/>
  <c r="AF11844" i="168"/>
  <c r="AF11845" i="168"/>
  <c r="AF11846" i="168"/>
  <c r="AF11847" i="168"/>
  <c r="AF11848" i="168"/>
  <c r="AF11849" i="168"/>
  <c r="AF11850" i="168"/>
  <c r="AF11851" i="168"/>
  <c r="AF11852" i="168"/>
  <c r="AF11853" i="168"/>
  <c r="AF11854" i="168"/>
  <c r="AF11855" i="168"/>
  <c r="AF11856" i="168"/>
  <c r="AF11857" i="168"/>
  <c r="AF11858" i="168"/>
  <c r="AF11859" i="168"/>
  <c r="AF11860" i="168"/>
  <c r="AF11861" i="168"/>
  <c r="AF11862" i="168"/>
  <c r="AF11863" i="168"/>
  <c r="AF11864" i="168"/>
  <c r="AF11865" i="168"/>
  <c r="AF11866" i="168"/>
  <c r="AF11867" i="168"/>
  <c r="AF11868" i="168"/>
  <c r="AF11869" i="168"/>
  <c r="AF11870" i="168"/>
  <c r="AF11871" i="168"/>
  <c r="AF11872" i="168"/>
  <c r="AF11873" i="168"/>
  <c r="AF11874" i="168"/>
  <c r="AF11875" i="168"/>
  <c r="AF11876" i="168"/>
  <c r="AF11877" i="168"/>
  <c r="AF11878" i="168"/>
  <c r="AF11879" i="168"/>
  <c r="AF11880" i="168"/>
  <c r="AF11881" i="168"/>
  <c r="AF11882" i="168"/>
  <c r="AF11883" i="168"/>
  <c r="AF11884" i="168"/>
  <c r="AF11885" i="168"/>
  <c r="AF11886" i="168"/>
  <c r="AF11887" i="168"/>
  <c r="AF11888" i="168"/>
  <c r="AF11889" i="168"/>
  <c r="AF11890" i="168"/>
  <c r="AF11891" i="168"/>
  <c r="AF11892" i="168"/>
  <c r="AF11893" i="168"/>
  <c r="AF11894" i="168"/>
  <c r="AF11895" i="168"/>
  <c r="AF11896" i="168"/>
  <c r="AF11897" i="168"/>
  <c r="AF11898" i="168"/>
  <c r="AF11899" i="168"/>
  <c r="AF11900" i="168"/>
  <c r="AF11901" i="168"/>
  <c r="AF11902" i="168"/>
  <c r="AF11903" i="168"/>
  <c r="AF11904" i="168"/>
  <c r="AF11905" i="168"/>
  <c r="AF11906" i="168"/>
  <c r="AF11907" i="168"/>
  <c r="AF11908" i="168"/>
  <c r="AF11909" i="168"/>
  <c r="AF11910" i="168"/>
  <c r="AF11911" i="168"/>
  <c r="AF11912" i="168"/>
  <c r="AF11913" i="168"/>
  <c r="AF11914" i="168"/>
  <c r="AF11915" i="168"/>
  <c r="AF11916" i="168"/>
  <c r="AF11917" i="168"/>
  <c r="AF11918" i="168"/>
  <c r="AF11919" i="168"/>
  <c r="AF11920" i="168"/>
  <c r="AF11921" i="168"/>
  <c r="AF11922" i="168"/>
  <c r="AF11923" i="168"/>
  <c r="AF11924" i="168"/>
  <c r="AF11925" i="168"/>
  <c r="AF11926" i="168"/>
  <c r="AF11927" i="168"/>
  <c r="AF11928" i="168"/>
  <c r="AF11929" i="168"/>
  <c r="AF11930" i="168"/>
  <c r="AF11931" i="168"/>
  <c r="AF11932" i="168"/>
  <c r="AF11933" i="168"/>
  <c r="AF11934" i="168"/>
  <c r="AF11935" i="168"/>
  <c r="AF11936" i="168"/>
  <c r="AF11937" i="168"/>
  <c r="AF11938" i="168"/>
  <c r="AF11939" i="168"/>
  <c r="AF11940" i="168"/>
  <c r="AF11941" i="168"/>
  <c r="AF11942" i="168"/>
  <c r="AF11943" i="168"/>
  <c r="AF11944" i="168"/>
  <c r="AF11945" i="168"/>
  <c r="AF11946" i="168"/>
  <c r="AF11947" i="168"/>
  <c r="AF11948" i="168"/>
  <c r="AF11949" i="168"/>
  <c r="AF11950" i="168"/>
  <c r="AF11951" i="168"/>
  <c r="AF11952" i="168"/>
  <c r="AF11953" i="168"/>
  <c r="AF11954" i="168"/>
  <c r="AF11955" i="168"/>
  <c r="AF11956" i="168"/>
  <c r="AF11957" i="168"/>
  <c r="AF11958" i="168"/>
  <c r="AF11959" i="168"/>
  <c r="AF11960" i="168"/>
  <c r="AF11961" i="168"/>
  <c r="AF11962" i="168"/>
  <c r="AF11963" i="168"/>
  <c r="AF11964" i="168"/>
  <c r="AF11965" i="168"/>
  <c r="AF11966" i="168"/>
  <c r="AF11967" i="168"/>
  <c r="AF11968" i="168"/>
  <c r="AF11969" i="168"/>
  <c r="AF11970" i="168"/>
  <c r="AF11971" i="168"/>
  <c r="AF11972" i="168"/>
  <c r="AF11973" i="168"/>
  <c r="AF11974" i="168"/>
  <c r="AF11975" i="168"/>
  <c r="AF11976" i="168"/>
  <c r="AF11977" i="168"/>
  <c r="AF11978" i="168"/>
  <c r="AF11979" i="168"/>
  <c r="AF11980" i="168"/>
  <c r="AF11981" i="168"/>
  <c r="AF11982" i="168"/>
  <c r="AF11983" i="168"/>
  <c r="AF11984" i="168"/>
  <c r="AF11985" i="168"/>
  <c r="AF11986" i="168"/>
  <c r="AF11987" i="168"/>
  <c r="AF11988" i="168"/>
  <c r="AF11989" i="168"/>
  <c r="AF11990" i="168"/>
  <c r="AF11991" i="168"/>
  <c r="AF11992" i="168"/>
  <c r="AF11993" i="168"/>
  <c r="AF11994" i="168"/>
  <c r="AF11995" i="168"/>
  <c r="AF11996" i="168"/>
  <c r="AF11997" i="168"/>
  <c r="AF11998" i="168"/>
  <c r="AF11999" i="168"/>
  <c r="AF12000" i="168"/>
  <c r="AF12001" i="168"/>
  <c r="AF12002" i="168"/>
  <c r="AF12003" i="168"/>
  <c r="AF12004" i="168"/>
  <c r="AF12005" i="168"/>
  <c r="AF12006" i="168"/>
  <c r="AF12007" i="168"/>
  <c r="AF12008" i="168"/>
  <c r="AF12009" i="168"/>
  <c r="AF12010" i="168"/>
  <c r="AF12011" i="168"/>
  <c r="AF12012" i="168"/>
  <c r="AF12013" i="168"/>
  <c r="AF12014" i="168"/>
  <c r="AF12015" i="168"/>
  <c r="AF12016" i="168"/>
  <c r="AF12017" i="168"/>
  <c r="AF12018" i="168"/>
  <c r="AF12019" i="168"/>
  <c r="AF12020" i="168"/>
  <c r="AF12021" i="168"/>
  <c r="AF12022" i="168"/>
  <c r="AF12023" i="168"/>
  <c r="AF12024" i="168"/>
  <c r="AF12025" i="168"/>
  <c r="AF12026" i="168"/>
  <c r="AF12027" i="168"/>
  <c r="AF12028" i="168"/>
  <c r="AF12029" i="168"/>
  <c r="AF12030" i="168"/>
  <c r="AF12031" i="168"/>
  <c r="AF12032" i="168"/>
  <c r="AF12033" i="168"/>
  <c r="AF12034" i="168"/>
  <c r="AF12035" i="168"/>
  <c r="AF12036" i="168"/>
  <c r="AF12037" i="168"/>
  <c r="AF12038" i="168"/>
  <c r="AF12039" i="168"/>
  <c r="AF12040" i="168"/>
  <c r="AF12041" i="168"/>
  <c r="AF12042" i="168"/>
  <c r="AF12043" i="168"/>
  <c r="AF12044" i="168"/>
  <c r="AF12045" i="168"/>
  <c r="AF12046" i="168"/>
  <c r="AF12047" i="168"/>
  <c r="AF12048" i="168"/>
  <c r="AF12049" i="168"/>
  <c r="AF12050" i="168"/>
  <c r="AF12051" i="168"/>
  <c r="AF12052" i="168"/>
  <c r="AF12053" i="168"/>
  <c r="AF12054" i="168"/>
  <c r="AF12055" i="168"/>
  <c r="AF12056" i="168"/>
  <c r="AF12057" i="168"/>
  <c r="AF12058" i="168"/>
  <c r="AF12059" i="168"/>
  <c r="AF12060" i="168"/>
  <c r="AF12061" i="168"/>
  <c r="AF12062" i="168"/>
  <c r="AF12063" i="168"/>
  <c r="AF12064" i="168"/>
  <c r="AF12065" i="168"/>
  <c r="AF12066" i="168"/>
  <c r="AF12067" i="168"/>
  <c r="AF12068" i="168"/>
  <c r="AF12069" i="168"/>
  <c r="AF12070" i="168"/>
  <c r="AF12071" i="168"/>
  <c r="AF12072" i="168"/>
  <c r="AF12073" i="168"/>
  <c r="AF12074" i="168"/>
  <c r="AF12075" i="168"/>
  <c r="AF12076" i="168"/>
  <c r="AF12077" i="168"/>
  <c r="AF12078" i="168"/>
  <c r="AF12079" i="168"/>
  <c r="AF12080" i="168"/>
  <c r="AF12081" i="168"/>
  <c r="AF12082" i="168"/>
  <c r="AF12083" i="168"/>
  <c r="AF12084" i="168"/>
  <c r="AF12085" i="168"/>
  <c r="AF12086" i="168"/>
  <c r="AF12087" i="168"/>
  <c r="AF12088" i="168"/>
  <c r="AF12089" i="168"/>
  <c r="AF12090" i="168"/>
  <c r="AF12091" i="168"/>
  <c r="AF12092" i="168"/>
  <c r="AF12093" i="168"/>
  <c r="AF12094" i="168"/>
  <c r="AF12095" i="168"/>
  <c r="AF12096" i="168"/>
  <c r="AF12097" i="168"/>
  <c r="AF12098" i="168"/>
  <c r="AF12099" i="168"/>
  <c r="AF12100" i="168"/>
  <c r="AF12101" i="168"/>
  <c r="AF12102" i="168"/>
  <c r="AF12103" i="168"/>
  <c r="AF12104" i="168"/>
  <c r="AF12105" i="168"/>
  <c r="AF12106" i="168"/>
  <c r="AF12107" i="168"/>
  <c r="AF12108" i="168"/>
  <c r="AF12109" i="168"/>
  <c r="AF12110" i="168"/>
  <c r="AF12111" i="168"/>
  <c r="AF12112" i="168"/>
  <c r="AF12113" i="168"/>
  <c r="AF12114" i="168"/>
  <c r="AF12115" i="168"/>
  <c r="AF12116" i="168"/>
  <c r="AF12117" i="168"/>
  <c r="AF12118" i="168"/>
  <c r="AF12119" i="168"/>
  <c r="AF12120" i="168"/>
  <c r="AF12121" i="168"/>
  <c r="AF12122" i="168"/>
  <c r="AF12123" i="168"/>
  <c r="AF12124" i="168"/>
  <c r="AF12125" i="168"/>
  <c r="AF12126" i="168"/>
  <c r="AF12127" i="168"/>
  <c r="AF12128" i="168"/>
  <c r="AF12129" i="168"/>
  <c r="AF12130" i="168"/>
  <c r="AF12131" i="168"/>
  <c r="AF12132" i="168"/>
  <c r="AF12133" i="168"/>
  <c r="AF12134" i="168"/>
  <c r="AF12135" i="168"/>
  <c r="AF12136" i="168"/>
  <c r="AF12137" i="168"/>
  <c r="AF12138" i="168"/>
  <c r="AF12139" i="168"/>
  <c r="AF12140" i="168"/>
  <c r="AF12141" i="168"/>
  <c r="AF12142" i="168"/>
  <c r="AF12143" i="168"/>
  <c r="AF12144" i="168"/>
  <c r="AF12145" i="168"/>
  <c r="AF12146" i="168"/>
  <c r="AF12147" i="168"/>
  <c r="AF12148" i="168"/>
  <c r="AF12149" i="168"/>
  <c r="AF12150" i="168"/>
  <c r="AF12151" i="168"/>
  <c r="AF12152" i="168"/>
  <c r="AF12153" i="168"/>
  <c r="AF12154" i="168"/>
  <c r="AF12155" i="168"/>
  <c r="AF12156" i="168"/>
  <c r="AF12157" i="168"/>
  <c r="AF12158" i="168"/>
  <c r="AF12159" i="168"/>
  <c r="AF12160" i="168"/>
  <c r="AF12161" i="168"/>
  <c r="AF12162" i="168"/>
  <c r="AF12163" i="168"/>
  <c r="AF12164" i="168"/>
  <c r="AF12165" i="168"/>
  <c r="AF12166" i="168"/>
  <c r="AF12167" i="168"/>
  <c r="AF12168" i="168"/>
  <c r="AF12169" i="168"/>
  <c r="AF12170" i="168"/>
  <c r="AF12171" i="168"/>
  <c r="AF12172" i="168"/>
  <c r="AF12173" i="168"/>
  <c r="AF12174" i="168"/>
  <c r="AF12175" i="168"/>
  <c r="AF12176" i="168"/>
  <c r="AF12177" i="168"/>
  <c r="AF12178" i="168"/>
  <c r="AF12179" i="168"/>
  <c r="AF12180" i="168"/>
  <c r="AF12181" i="168"/>
  <c r="AF12182" i="168"/>
  <c r="AF12183" i="168"/>
  <c r="AF12184" i="168"/>
  <c r="AF12185" i="168"/>
  <c r="AF12186" i="168"/>
  <c r="AF12187" i="168"/>
  <c r="AF12188" i="168"/>
  <c r="AF12189" i="168"/>
  <c r="AF12190" i="168"/>
  <c r="AF12191" i="168"/>
  <c r="AF12192" i="168"/>
  <c r="AF12193" i="168"/>
  <c r="AF12194" i="168"/>
  <c r="AF12195" i="168"/>
  <c r="AF12196" i="168"/>
  <c r="AF12197" i="168"/>
  <c r="AF12198" i="168"/>
  <c r="AF12199" i="168"/>
  <c r="AF12200" i="168"/>
  <c r="AF12201" i="168"/>
  <c r="AF12202" i="168"/>
  <c r="AF12203" i="168"/>
  <c r="AF12204" i="168"/>
  <c r="AF12205" i="168"/>
  <c r="AF12206" i="168"/>
  <c r="AF12207" i="168"/>
  <c r="AF12208" i="168"/>
  <c r="AF12209" i="168"/>
  <c r="AF12210" i="168"/>
  <c r="AF12211" i="168"/>
  <c r="AF12212" i="168"/>
  <c r="AF12213" i="168"/>
  <c r="AF12214" i="168"/>
  <c r="AF12215" i="168"/>
  <c r="AF12216" i="168"/>
  <c r="AF12217" i="168"/>
  <c r="AF12218" i="168"/>
  <c r="AF12219" i="168"/>
  <c r="AF12220" i="168"/>
  <c r="AF12221" i="168"/>
  <c r="AF12222" i="168"/>
  <c r="AF12223" i="168"/>
  <c r="AF12224" i="168"/>
  <c r="AF12225" i="168"/>
  <c r="AF12226" i="168"/>
  <c r="AF12227" i="168"/>
  <c r="AF12228" i="168"/>
  <c r="AF12229" i="168"/>
  <c r="AF12230" i="168"/>
  <c r="AF12231" i="168"/>
  <c r="AF12232" i="168"/>
  <c r="AF12233" i="168"/>
  <c r="AF12234" i="168"/>
  <c r="AF12235" i="168"/>
  <c r="AF12236" i="168"/>
  <c r="AF12237" i="168"/>
  <c r="AF12238" i="168"/>
  <c r="AF12239" i="168"/>
  <c r="AF12240" i="168"/>
  <c r="AF12241" i="168"/>
  <c r="AF12242" i="168"/>
  <c r="AF12243" i="168"/>
  <c r="AF12244" i="168"/>
  <c r="AF12245" i="168"/>
  <c r="AF12246" i="168"/>
  <c r="AF12247" i="168"/>
  <c r="AF12248" i="168"/>
  <c r="AF12249" i="168"/>
  <c r="AF12250" i="168"/>
  <c r="AF12251" i="168"/>
  <c r="AF12252" i="168"/>
  <c r="AF12253" i="168"/>
  <c r="AF12254" i="168"/>
  <c r="AF12255" i="168"/>
  <c r="AF12256" i="168"/>
  <c r="AF12257" i="168"/>
  <c r="AF12258" i="168"/>
  <c r="AF12259" i="168"/>
  <c r="AF12260" i="168"/>
  <c r="AF12261" i="168"/>
  <c r="AF12262" i="168"/>
  <c r="AF12263" i="168"/>
  <c r="AF12264" i="168"/>
  <c r="AF12265" i="168"/>
  <c r="AF12266" i="168"/>
  <c r="AF12267" i="168"/>
  <c r="AF12268" i="168"/>
  <c r="AF12269" i="168"/>
  <c r="AF12270" i="168"/>
  <c r="AF12271" i="168"/>
  <c r="AF12272" i="168"/>
  <c r="AF12273" i="168"/>
  <c r="AF12274" i="168"/>
  <c r="AF12275" i="168"/>
  <c r="AF12276" i="168"/>
  <c r="AF12277" i="168"/>
  <c r="AF12278" i="168"/>
  <c r="AF12279" i="168"/>
  <c r="AF12280" i="168"/>
  <c r="AF12281" i="168"/>
  <c r="AF12282" i="168"/>
  <c r="AF12283" i="168"/>
  <c r="AF12284" i="168"/>
  <c r="AF12285" i="168"/>
  <c r="AF12286" i="168"/>
  <c r="AF12287" i="168"/>
  <c r="AF12288" i="168"/>
  <c r="AF12289" i="168"/>
  <c r="AF12290" i="168"/>
  <c r="AF12291" i="168"/>
  <c r="AF12292" i="168"/>
  <c r="AF12293" i="168"/>
  <c r="AF12294" i="168"/>
  <c r="AF12295" i="168"/>
  <c r="AF12296" i="168"/>
  <c r="AF12297" i="168"/>
  <c r="AF12298" i="168"/>
  <c r="AF12299" i="168"/>
  <c r="AF12300" i="168"/>
  <c r="AF12301" i="168"/>
  <c r="AF12302" i="168"/>
  <c r="AF12303" i="168"/>
  <c r="AF12304" i="168"/>
  <c r="AF12305" i="168"/>
  <c r="AF12306" i="168"/>
  <c r="AF12307" i="168"/>
  <c r="AF12308" i="168"/>
  <c r="AF12309" i="168"/>
  <c r="AF12310" i="168"/>
  <c r="AF12311" i="168"/>
  <c r="AF12312" i="168"/>
  <c r="AF12313" i="168"/>
  <c r="AF12314" i="168"/>
  <c r="AF12315" i="168"/>
  <c r="AF12316" i="168"/>
  <c r="AF12317" i="168"/>
  <c r="AF12318" i="168"/>
  <c r="AF12319" i="168"/>
  <c r="AF12320" i="168"/>
  <c r="AF12321" i="168"/>
  <c r="AF12322" i="168"/>
  <c r="AF12323" i="168"/>
  <c r="AF12324" i="168"/>
  <c r="AF12325" i="168"/>
  <c r="AF12326" i="168"/>
  <c r="AF12327" i="168"/>
  <c r="AF12328" i="168"/>
  <c r="AF12329" i="168"/>
  <c r="AF12330" i="168"/>
  <c r="AF12331" i="168"/>
  <c r="AF12332" i="168"/>
  <c r="AF12333" i="168"/>
  <c r="AF12334" i="168"/>
  <c r="AF12335" i="168"/>
  <c r="AF12336" i="168"/>
  <c r="AF12337" i="168"/>
  <c r="AF12338" i="168"/>
  <c r="AF12339" i="168"/>
  <c r="AF12340" i="168"/>
  <c r="AF12341" i="168"/>
  <c r="AF12342" i="168"/>
  <c r="AF12343" i="168"/>
  <c r="AF12344" i="168"/>
  <c r="AF12345" i="168"/>
  <c r="AF12346" i="168"/>
  <c r="AF12347" i="168"/>
  <c r="AF12348" i="168"/>
  <c r="AF12349" i="168"/>
  <c r="AF12350" i="168"/>
  <c r="AF12351" i="168"/>
  <c r="AF12352" i="168"/>
  <c r="AF12353" i="168"/>
  <c r="AF12354" i="168"/>
  <c r="AF12355" i="168"/>
  <c r="AF12356" i="168"/>
  <c r="AF12357" i="168"/>
  <c r="AF12358" i="168"/>
  <c r="AF12359" i="168"/>
  <c r="AF12360" i="168"/>
  <c r="AF12361" i="168"/>
  <c r="AF12362" i="168"/>
  <c r="AF12363" i="168"/>
  <c r="AF12364" i="168"/>
  <c r="AF12365" i="168"/>
  <c r="AF12366" i="168"/>
  <c r="AF12367" i="168"/>
  <c r="AF12368" i="168"/>
  <c r="AF12369" i="168"/>
  <c r="AF12370" i="168"/>
  <c r="AF12371" i="168"/>
  <c r="AF12372" i="168"/>
  <c r="AF12373" i="168"/>
  <c r="AF12374" i="168"/>
  <c r="AF12375" i="168"/>
  <c r="AF12376" i="168"/>
  <c r="AF12377" i="168"/>
  <c r="AF12378" i="168"/>
  <c r="AF12379" i="168"/>
  <c r="AF12380" i="168"/>
  <c r="AF12381" i="168"/>
  <c r="AF12382" i="168"/>
  <c r="AF12383" i="168"/>
  <c r="AF12384" i="168"/>
  <c r="AF12385" i="168"/>
  <c r="AF12386" i="168"/>
  <c r="AF12387" i="168"/>
  <c r="AF12388" i="168"/>
  <c r="AF12389" i="168"/>
  <c r="AF12390" i="168"/>
  <c r="AF12391" i="168"/>
  <c r="AF12392" i="168"/>
  <c r="AF12393" i="168"/>
  <c r="AF12394" i="168"/>
  <c r="AF12395" i="168"/>
  <c r="AF12396" i="168"/>
  <c r="AF12397" i="168"/>
  <c r="AF12398" i="168"/>
  <c r="AF12399" i="168"/>
  <c r="AF12400" i="168"/>
  <c r="AF12401" i="168"/>
  <c r="AF12402" i="168"/>
  <c r="AF12403" i="168"/>
  <c r="AF12404" i="168"/>
  <c r="AF12405" i="168"/>
  <c r="AF12406" i="168"/>
  <c r="AF12407" i="168"/>
  <c r="AG11113" i="168"/>
  <c r="AG11114" i="168"/>
  <c r="AG11115" i="168"/>
  <c r="AG11116" i="168"/>
  <c r="AG11117" i="168"/>
  <c r="AG11118" i="168"/>
  <c r="AG11119" i="168"/>
  <c r="AG11120" i="168"/>
  <c r="AG11121" i="168"/>
  <c r="AG11122" i="168"/>
  <c r="AG11123" i="168"/>
  <c r="AG11124" i="168"/>
  <c r="AG11125" i="168"/>
  <c r="AG11126" i="168"/>
  <c r="AG11127" i="168"/>
  <c r="AG11128" i="168"/>
  <c r="AG11129" i="168"/>
  <c r="AG11130" i="168"/>
  <c r="AG11131" i="168"/>
  <c r="AG11132" i="168"/>
  <c r="AG11133" i="168"/>
  <c r="AG11134" i="168"/>
  <c r="AG11135" i="168"/>
  <c r="AG11136" i="168"/>
  <c r="AG11137" i="168"/>
  <c r="AG11138" i="168"/>
  <c r="AG11139" i="168"/>
  <c r="AG11140" i="168"/>
  <c r="AG11141" i="168"/>
  <c r="AG11142" i="168"/>
  <c r="AG11143" i="168"/>
  <c r="AG11144" i="168"/>
  <c r="AG11145" i="168"/>
  <c r="AG11146" i="168"/>
  <c r="AG11147" i="168"/>
  <c r="AG11148" i="168"/>
  <c r="AG11149" i="168"/>
  <c r="AG11150" i="168"/>
  <c r="AG11151" i="168"/>
  <c r="AG11152" i="168"/>
  <c r="AG11153" i="168"/>
  <c r="AG11154" i="168"/>
  <c r="AG11155" i="168"/>
  <c r="AG11156" i="168"/>
  <c r="AG11157" i="168"/>
  <c r="AG11158" i="168"/>
  <c r="AG11159" i="168"/>
  <c r="AG11160" i="168"/>
  <c r="AG11161" i="168"/>
  <c r="AG11162" i="168"/>
  <c r="AG11163" i="168"/>
  <c r="AG11164" i="168"/>
  <c r="AG11165" i="168"/>
  <c r="AG11166" i="168"/>
  <c r="AG11167" i="168"/>
  <c r="AG11168" i="168"/>
  <c r="AG11169" i="168"/>
  <c r="AG11170" i="168"/>
  <c r="AG11171" i="168"/>
  <c r="AG11172" i="168"/>
  <c r="AG11173" i="168"/>
  <c r="AG11174" i="168"/>
  <c r="AG11175" i="168"/>
  <c r="AG11176" i="168"/>
  <c r="AG11177" i="168"/>
  <c r="AG11178" i="168"/>
  <c r="AG11179" i="168"/>
  <c r="AG11180" i="168"/>
  <c r="AG11181" i="168"/>
  <c r="AG11182" i="168"/>
  <c r="AG11183" i="168"/>
  <c r="AG11184" i="168"/>
  <c r="AG11185" i="168"/>
  <c r="AG11186" i="168"/>
  <c r="AG11187" i="168"/>
  <c r="AG11188" i="168"/>
  <c r="AG11189" i="168"/>
  <c r="AG11190" i="168"/>
  <c r="AG11191" i="168"/>
  <c r="AG11192" i="168"/>
  <c r="AG11193" i="168"/>
  <c r="AG11194" i="168"/>
  <c r="AG11195" i="168"/>
  <c r="AG11196" i="168"/>
  <c r="AG11197" i="168"/>
  <c r="AG11198" i="168"/>
  <c r="AG11199" i="168"/>
  <c r="AG11200" i="168"/>
  <c r="AG11201" i="168"/>
  <c r="AG11202" i="168"/>
  <c r="AG11203" i="168"/>
  <c r="AG11204" i="168"/>
  <c r="AG11205" i="168"/>
  <c r="AG11206" i="168"/>
  <c r="AG11207" i="168"/>
  <c r="AG11208" i="168"/>
  <c r="AG11209" i="168"/>
  <c r="AG11210" i="168"/>
  <c r="AG11211" i="168"/>
  <c r="AG11212" i="168"/>
  <c r="AG11213" i="168"/>
  <c r="AG11214" i="168"/>
  <c r="AG11215" i="168"/>
  <c r="AG11216" i="168"/>
  <c r="AG11217" i="168"/>
  <c r="AG11218" i="168"/>
  <c r="AG11219" i="168"/>
  <c r="AG11220" i="168"/>
  <c r="AG11221" i="168"/>
  <c r="AG11222" i="168"/>
  <c r="AG11223" i="168"/>
  <c r="AG11224" i="168"/>
  <c r="AG11225" i="168"/>
  <c r="AG11226" i="168"/>
  <c r="AG11227" i="168"/>
  <c r="AG11228" i="168"/>
  <c r="AG11229" i="168"/>
  <c r="AG11230" i="168"/>
  <c r="AG11231" i="168"/>
  <c r="AG11232" i="168"/>
  <c r="AG11233" i="168"/>
  <c r="AG11234" i="168"/>
  <c r="AG11235" i="168"/>
  <c r="AG11236" i="168"/>
  <c r="AG11237" i="168"/>
  <c r="AG11238" i="168"/>
  <c r="AG11239" i="168"/>
  <c r="AG11240" i="168"/>
  <c r="AG11241" i="168"/>
  <c r="AG11242" i="168"/>
  <c r="AG11243" i="168"/>
  <c r="AG11244" i="168"/>
  <c r="AG11245" i="168"/>
  <c r="AG11246" i="168"/>
  <c r="AG11247" i="168"/>
  <c r="AG11248" i="168"/>
  <c r="AG11249" i="168"/>
  <c r="AG11250" i="168"/>
  <c r="AG11251" i="168"/>
  <c r="AG11252" i="168"/>
  <c r="AG11253" i="168"/>
  <c r="AG11254" i="168"/>
  <c r="AG11255" i="168"/>
  <c r="AG11256" i="168"/>
  <c r="AG11257" i="168"/>
  <c r="AG11258" i="168"/>
  <c r="AG11259" i="168"/>
  <c r="AG11260" i="168"/>
  <c r="AG11261" i="168"/>
  <c r="AG11262" i="168"/>
  <c r="AG11263" i="168"/>
  <c r="AG11264" i="168"/>
  <c r="AG11265" i="168"/>
  <c r="AG11266" i="168"/>
  <c r="AG11267" i="168"/>
  <c r="AG11268" i="168"/>
  <c r="AG11269" i="168"/>
  <c r="AG11270" i="168"/>
  <c r="AG11271" i="168"/>
  <c r="AG11272" i="168"/>
  <c r="AG11273" i="168"/>
  <c r="AG11274" i="168"/>
  <c r="AG11275" i="168"/>
  <c r="AG11276" i="168"/>
  <c r="AG11277" i="168"/>
  <c r="AG11278" i="168"/>
  <c r="AG11279" i="168"/>
  <c r="AG11280" i="168"/>
  <c r="AG11281" i="168"/>
  <c r="AG11282" i="168"/>
  <c r="AG11283" i="168"/>
  <c r="AG11284" i="168"/>
  <c r="AG11285" i="168"/>
  <c r="AG11286" i="168"/>
  <c r="AG11287" i="168"/>
  <c r="AG11288" i="168"/>
  <c r="AG11289" i="168"/>
  <c r="AG11290" i="168"/>
  <c r="AG11291" i="168"/>
  <c r="AG11292" i="168"/>
  <c r="AG11293" i="168"/>
  <c r="AG11294" i="168"/>
  <c r="AG11295" i="168"/>
  <c r="AG11296" i="168"/>
  <c r="AG11297" i="168"/>
  <c r="AG11298" i="168"/>
  <c r="AG11299" i="168"/>
  <c r="AG11300" i="168"/>
  <c r="AG11301" i="168"/>
  <c r="AG11302" i="168"/>
  <c r="AG11303" i="168"/>
  <c r="AG11304" i="168"/>
  <c r="AG11305" i="168"/>
  <c r="AG11306" i="168"/>
  <c r="AG11307" i="168"/>
  <c r="AG11308" i="168"/>
  <c r="AG11309" i="168"/>
  <c r="AG11310" i="168"/>
  <c r="AG11311" i="168"/>
  <c r="AG11312" i="168"/>
  <c r="AG11313" i="168"/>
  <c r="AG11314" i="168"/>
  <c r="AG11315" i="168"/>
  <c r="AG11316" i="168"/>
  <c r="AG11317" i="168"/>
  <c r="AG11318" i="168"/>
  <c r="AG11319" i="168"/>
  <c r="AG11320" i="168"/>
  <c r="AG11321" i="168"/>
  <c r="AG11322" i="168"/>
  <c r="AG11323" i="168"/>
  <c r="AG11324" i="168"/>
  <c r="AG11325" i="168"/>
  <c r="AG11326" i="168"/>
  <c r="AG11327" i="168"/>
  <c r="AG11328" i="168"/>
  <c r="AG11329" i="168"/>
  <c r="AG11330" i="168"/>
  <c r="AG11331" i="168"/>
  <c r="AG11332" i="168"/>
  <c r="AG11333" i="168"/>
  <c r="AG11334" i="168"/>
  <c r="AG11335" i="168"/>
  <c r="AG11336" i="168"/>
  <c r="AG11337" i="168"/>
  <c r="AG11338" i="168"/>
  <c r="AG11339" i="168"/>
  <c r="AG11340" i="168"/>
  <c r="AG11341" i="168"/>
  <c r="AG11342" i="168"/>
  <c r="AG11343" i="168"/>
  <c r="AG11344" i="168"/>
  <c r="AG11345" i="168"/>
  <c r="AG11346" i="168"/>
  <c r="AG11347" i="168"/>
  <c r="AG11348" i="168"/>
  <c r="AG11349" i="168"/>
  <c r="AG11350" i="168"/>
  <c r="AG11351" i="168"/>
  <c r="AG11352" i="168"/>
  <c r="AG11353" i="168"/>
  <c r="AG11354" i="168"/>
  <c r="AG11355" i="168"/>
  <c r="AG11356" i="168"/>
  <c r="AG11357" i="168"/>
  <c r="AG11358" i="168"/>
  <c r="AG11359" i="168"/>
  <c r="AG11360" i="168"/>
  <c r="AG11361" i="168"/>
  <c r="AG11362" i="168"/>
  <c r="AG11363" i="168"/>
  <c r="AG11364" i="168"/>
  <c r="AG11365" i="168"/>
  <c r="AG11366" i="168"/>
  <c r="AG11367" i="168"/>
  <c r="AG11368" i="168"/>
  <c r="AG11369" i="168"/>
  <c r="AG11370" i="168"/>
  <c r="AG11371" i="168"/>
  <c r="AG11372" i="168"/>
  <c r="AG11373" i="168"/>
  <c r="AG11374" i="168"/>
  <c r="AG11375" i="168"/>
  <c r="AG11376" i="168"/>
  <c r="AG11377" i="168"/>
  <c r="AG11378" i="168"/>
  <c r="AG11379" i="168"/>
  <c r="AG11380" i="168"/>
  <c r="AG11381" i="168"/>
  <c r="AG11382" i="168"/>
  <c r="AG11383" i="168"/>
  <c r="AG11384" i="168"/>
  <c r="AG11385" i="168"/>
  <c r="AG11386" i="168"/>
  <c r="AG11387" i="168"/>
  <c r="AG11388" i="168"/>
  <c r="AG11389" i="168"/>
  <c r="AG11390" i="168"/>
  <c r="AG11391" i="168"/>
  <c r="AG11392" i="168"/>
  <c r="AG11393" i="168"/>
  <c r="AG11394" i="168"/>
  <c r="AG11395" i="168"/>
  <c r="AG11396" i="168"/>
  <c r="AG11397" i="168"/>
  <c r="AG11398" i="168"/>
  <c r="AG11399" i="168"/>
  <c r="AG11400" i="168"/>
  <c r="AG11401" i="168"/>
  <c r="AG11402" i="168"/>
  <c r="AG11403" i="168"/>
  <c r="AG11404" i="168"/>
  <c r="AG11405" i="168"/>
  <c r="AG11406" i="168"/>
  <c r="AG11407" i="168"/>
  <c r="AG11408" i="168"/>
  <c r="AG11409" i="168"/>
  <c r="AG11410" i="168"/>
  <c r="AG11411" i="168"/>
  <c r="AG11412" i="168"/>
  <c r="AG11413" i="168"/>
  <c r="AG11414" i="168"/>
  <c r="AG11415" i="168"/>
  <c r="AG11416" i="168"/>
  <c r="AG11417" i="168"/>
  <c r="AG11418" i="168"/>
  <c r="AG11419" i="168"/>
  <c r="AG11420" i="168"/>
  <c r="AG11421" i="168"/>
  <c r="AG11422" i="168"/>
  <c r="AG11423" i="168"/>
  <c r="AG11424" i="168"/>
  <c r="AG11425" i="168"/>
  <c r="AG11426" i="168"/>
  <c r="AG11427" i="168"/>
  <c r="AG11428" i="168"/>
  <c r="AG11429" i="168"/>
  <c r="AG11430" i="168"/>
  <c r="AG11431" i="168"/>
  <c r="AG11432" i="168"/>
  <c r="AG11433" i="168"/>
  <c r="AG11434" i="168"/>
  <c r="AG11435" i="168"/>
  <c r="AG11436" i="168"/>
  <c r="AG11437" i="168"/>
  <c r="AG11438" i="168"/>
  <c r="AG11439" i="168"/>
  <c r="AG11440" i="168"/>
  <c r="AG11441" i="168"/>
  <c r="AG11442" i="168"/>
  <c r="AG11443" i="168"/>
  <c r="AG11444" i="168"/>
  <c r="AG11445" i="168"/>
  <c r="AG11446" i="168"/>
  <c r="AG11447" i="168"/>
  <c r="AG11448" i="168"/>
  <c r="AG11449" i="168"/>
  <c r="AG11450" i="168"/>
  <c r="AG11451" i="168"/>
  <c r="AG11452" i="168"/>
  <c r="AG11453" i="168"/>
  <c r="AG11454" i="168"/>
  <c r="AG11455" i="168"/>
  <c r="AG11456" i="168"/>
  <c r="AG11457" i="168"/>
  <c r="AG11458" i="168"/>
  <c r="AG11459" i="168"/>
  <c r="AG11460" i="168"/>
  <c r="AG11461" i="168"/>
  <c r="AG11462" i="168"/>
  <c r="AG11463" i="168"/>
  <c r="AG11464" i="168"/>
  <c r="AG11465" i="168"/>
  <c r="AG11466" i="168"/>
  <c r="AG11467" i="168"/>
  <c r="AG11468" i="168"/>
  <c r="AG11469" i="168"/>
  <c r="AG11470" i="168"/>
  <c r="AG11471" i="168"/>
  <c r="AG11472" i="168"/>
  <c r="AG11473" i="168"/>
  <c r="AG11474" i="168"/>
  <c r="AG11475" i="168"/>
  <c r="AG11476" i="168"/>
  <c r="AG11477" i="168"/>
  <c r="AG11478" i="168"/>
  <c r="AG11479" i="168"/>
  <c r="AG11480" i="168"/>
  <c r="AG11481" i="168"/>
  <c r="AG11482" i="168"/>
  <c r="AG11483" i="168"/>
  <c r="AG11484" i="168"/>
  <c r="AG11485" i="168"/>
  <c r="AG11486" i="168"/>
  <c r="AG11487" i="168"/>
  <c r="AG11488" i="168"/>
  <c r="AG11489" i="168"/>
  <c r="AG11490" i="168"/>
  <c r="AG11491" i="168"/>
  <c r="AG11492" i="168"/>
  <c r="AG11493" i="168"/>
  <c r="AG11494" i="168"/>
  <c r="AG11495" i="168"/>
  <c r="AG11496" i="168"/>
  <c r="AG11497" i="168"/>
  <c r="AG11498" i="168"/>
  <c r="AG11499" i="168"/>
  <c r="AG11500" i="168"/>
  <c r="AG11501" i="168"/>
  <c r="AG11502" i="168"/>
  <c r="AG11503" i="168"/>
  <c r="AG11504" i="168"/>
  <c r="AG11505" i="168"/>
  <c r="AG11506" i="168"/>
  <c r="AG11507" i="168"/>
  <c r="AG11508" i="168"/>
  <c r="AG11509" i="168"/>
  <c r="AG11510" i="168"/>
  <c r="AG11511" i="168"/>
  <c r="AG11512" i="168"/>
  <c r="AG11513" i="168"/>
  <c r="AG11514" i="168"/>
  <c r="AG11515" i="168"/>
  <c r="AG11516" i="168"/>
  <c r="AG11517" i="168"/>
  <c r="AG11518" i="168"/>
  <c r="AG11519" i="168"/>
  <c r="AG11520" i="168"/>
  <c r="AG11521" i="168"/>
  <c r="AG11522" i="168"/>
  <c r="AG11523" i="168"/>
  <c r="AG11524" i="168"/>
  <c r="AG11525" i="168"/>
  <c r="AG11526" i="168"/>
  <c r="AG11527" i="168"/>
  <c r="AG11528" i="168"/>
  <c r="AG11529" i="168"/>
  <c r="AG11530" i="168"/>
  <c r="AG11531" i="168"/>
  <c r="AG11532" i="168"/>
  <c r="AG11533" i="168"/>
  <c r="AG11534" i="168"/>
  <c r="AG11535" i="168"/>
  <c r="AG11536" i="168"/>
  <c r="AG11537" i="168"/>
  <c r="AG11538" i="168"/>
  <c r="AG11539" i="168"/>
  <c r="AG11540" i="168"/>
  <c r="AG11541" i="168"/>
  <c r="AG11542" i="168"/>
  <c r="AG11543" i="168"/>
  <c r="AG11544" i="168"/>
  <c r="AG11545" i="168"/>
  <c r="AG11546" i="168"/>
  <c r="AG11547" i="168"/>
  <c r="AG11548" i="168"/>
  <c r="AG11549" i="168"/>
  <c r="AG11550" i="168"/>
  <c r="AG11551" i="168"/>
  <c r="AG11552" i="168"/>
  <c r="AG11553" i="168"/>
  <c r="AG11554" i="168"/>
  <c r="AG11555" i="168"/>
  <c r="AG11556" i="168"/>
  <c r="AG11557" i="168"/>
  <c r="AG11558" i="168"/>
  <c r="AG11559" i="168"/>
  <c r="AG11560" i="168"/>
  <c r="AG11561" i="168"/>
  <c r="AG11562" i="168"/>
  <c r="AG11563" i="168"/>
  <c r="AG11564" i="168"/>
  <c r="AG11565" i="168"/>
  <c r="AG11566" i="168"/>
  <c r="AG11567" i="168"/>
  <c r="AG11568" i="168"/>
  <c r="AG11569" i="168"/>
  <c r="AG11570" i="168"/>
  <c r="AG11571" i="168"/>
  <c r="AG11572" i="168"/>
  <c r="AG11573" i="168"/>
  <c r="AG11574" i="168"/>
  <c r="AG11575" i="168"/>
  <c r="AG11576" i="168"/>
  <c r="AG11577" i="168"/>
  <c r="AG11578" i="168"/>
  <c r="AG11579" i="168"/>
  <c r="AG11580" i="168"/>
  <c r="AG11581" i="168"/>
  <c r="AG11582" i="168"/>
  <c r="AG11583" i="168"/>
  <c r="AG11584" i="168"/>
  <c r="AG11585" i="168"/>
  <c r="AG11586" i="168"/>
  <c r="AG11587" i="168"/>
  <c r="AG11588" i="168"/>
  <c r="AG11589" i="168"/>
  <c r="AG11590" i="168"/>
  <c r="AG11591" i="168"/>
  <c r="AG11592" i="168"/>
  <c r="AG11593" i="168"/>
  <c r="AG11594" i="168"/>
  <c r="AG11595" i="168"/>
  <c r="AG11596" i="168"/>
  <c r="AG11597" i="168"/>
  <c r="AG11598" i="168"/>
  <c r="AG11599" i="168"/>
  <c r="AG11600" i="168"/>
  <c r="AG11601" i="168"/>
  <c r="AG11602" i="168"/>
  <c r="AG11603" i="168"/>
  <c r="AG11604" i="168"/>
  <c r="AG11605" i="168"/>
  <c r="AG11606" i="168"/>
  <c r="AG11607" i="168"/>
  <c r="AG11608" i="168"/>
  <c r="AG11609" i="168"/>
  <c r="AG11610" i="168"/>
  <c r="AG11611" i="168"/>
  <c r="AG11612" i="168"/>
  <c r="AG11613" i="168"/>
  <c r="AG11614" i="168"/>
  <c r="AG11615" i="168"/>
  <c r="AG11616" i="168"/>
  <c r="AG11617" i="168"/>
  <c r="AG11618" i="168"/>
  <c r="AG11619" i="168"/>
  <c r="AG11620" i="168"/>
  <c r="AG11621" i="168"/>
  <c r="AG11622" i="168"/>
  <c r="AG11623" i="168"/>
  <c r="AG11624" i="168"/>
  <c r="AG11625" i="168"/>
  <c r="AG11626" i="168"/>
  <c r="AG11627" i="168"/>
  <c r="AG11628" i="168"/>
  <c r="AG11629" i="168"/>
  <c r="AG11630" i="168"/>
  <c r="AG11631" i="168"/>
  <c r="AG11632" i="168"/>
  <c r="AG11633" i="168"/>
  <c r="AG11634" i="168"/>
  <c r="AG11635" i="168"/>
  <c r="AG11636" i="168"/>
  <c r="AG11637" i="168"/>
  <c r="AG11638" i="168"/>
  <c r="AG11639" i="168"/>
  <c r="AG11640" i="168"/>
  <c r="AG11641" i="168"/>
  <c r="AG11642" i="168"/>
  <c r="AG11643" i="168"/>
  <c r="AG11644" i="168"/>
  <c r="AG11645" i="168"/>
  <c r="AG11646" i="168"/>
  <c r="AG11647" i="168"/>
  <c r="AG11648" i="168"/>
  <c r="AG11649" i="168"/>
  <c r="AG11650" i="168"/>
  <c r="AG11651" i="168"/>
  <c r="AG11652" i="168"/>
  <c r="AG11653" i="168"/>
  <c r="AG11654" i="168"/>
  <c r="AG11655" i="168"/>
  <c r="AG11656" i="168"/>
  <c r="AG11657" i="168"/>
  <c r="AG11658" i="168"/>
  <c r="AG11659" i="168"/>
  <c r="AG11660" i="168"/>
  <c r="AG11661" i="168"/>
  <c r="AG11662" i="168"/>
  <c r="AG11663" i="168"/>
  <c r="AG11664" i="168"/>
  <c r="AG11665" i="168"/>
  <c r="AG11666" i="168"/>
  <c r="AG11667" i="168"/>
  <c r="AG11668" i="168"/>
  <c r="AG11669" i="168"/>
  <c r="AG11670" i="168"/>
  <c r="AG11671" i="168"/>
  <c r="AG11672" i="168"/>
  <c r="AG11673" i="168"/>
  <c r="AG11674" i="168"/>
  <c r="AG11675" i="168"/>
  <c r="AG11676" i="168"/>
  <c r="AG11677" i="168"/>
  <c r="AG11678" i="168"/>
  <c r="AG11679" i="168"/>
  <c r="AG11680" i="168"/>
  <c r="AG11681" i="168"/>
  <c r="AG11682" i="168"/>
  <c r="AG11683" i="168"/>
  <c r="AG11684" i="168"/>
  <c r="AG11685" i="168"/>
  <c r="AG11686" i="168"/>
  <c r="AG11687" i="168"/>
  <c r="AG11688" i="168"/>
  <c r="AG11689" i="168"/>
  <c r="AG11690" i="168"/>
  <c r="AG11691" i="168"/>
  <c r="AG11692" i="168"/>
  <c r="AG11693" i="168"/>
  <c r="AG11694" i="168"/>
  <c r="AG11695" i="168"/>
  <c r="AG11696" i="168"/>
  <c r="AG11697" i="168"/>
  <c r="AG11698" i="168"/>
  <c r="AG11699" i="168"/>
  <c r="AG11700" i="168"/>
  <c r="AG11701" i="168"/>
  <c r="AG11702" i="168"/>
  <c r="AG11703" i="168"/>
  <c r="AG11704" i="168"/>
  <c r="AG11705" i="168"/>
  <c r="AG11706" i="168"/>
  <c r="AG11707" i="168"/>
  <c r="AG11708" i="168"/>
  <c r="AG11709" i="168"/>
  <c r="AG11710" i="168"/>
  <c r="AG11711" i="168"/>
  <c r="AG11712" i="168"/>
  <c r="AG11713" i="168"/>
  <c r="AG11714" i="168"/>
  <c r="AG11715" i="168"/>
  <c r="AG11716" i="168"/>
  <c r="AG11717" i="168"/>
  <c r="AG11718" i="168"/>
  <c r="AG11719" i="168"/>
  <c r="AG11720" i="168"/>
  <c r="AG11721" i="168"/>
  <c r="AG11722" i="168"/>
  <c r="AG11723" i="168"/>
  <c r="AG11724" i="168"/>
  <c r="AG11725" i="168"/>
  <c r="AG11726" i="168"/>
  <c r="AG11727" i="168"/>
  <c r="AG11728" i="168"/>
  <c r="AG11729" i="168"/>
  <c r="AG11730" i="168"/>
  <c r="AG11731" i="168"/>
  <c r="AG11732" i="168"/>
  <c r="AG11733" i="168"/>
  <c r="AG11734" i="168"/>
  <c r="AG11735" i="168"/>
  <c r="AG11736" i="168"/>
  <c r="AG11737" i="168"/>
  <c r="AG11738" i="168"/>
  <c r="AG11739" i="168"/>
  <c r="AG11740" i="168"/>
  <c r="AG11741" i="168"/>
  <c r="AG11742" i="168"/>
  <c r="AG11743" i="168"/>
  <c r="AG11744" i="168"/>
  <c r="AG11745" i="168"/>
  <c r="AG11746" i="168"/>
  <c r="AG11747" i="168"/>
  <c r="AG11748" i="168"/>
  <c r="AG11749" i="168"/>
  <c r="AG11750" i="168"/>
  <c r="AG11751" i="168"/>
  <c r="AG11752" i="168"/>
  <c r="AG11753" i="168"/>
  <c r="AG11754" i="168"/>
  <c r="AG11755" i="168"/>
  <c r="AG11756" i="168"/>
  <c r="AG11757" i="168"/>
  <c r="AG11758" i="168"/>
  <c r="AG11759" i="168"/>
  <c r="AG11760" i="168"/>
  <c r="AG11761" i="168"/>
  <c r="AG11762" i="168"/>
  <c r="AG11763" i="168"/>
  <c r="AG11764" i="168"/>
  <c r="AG11765" i="168"/>
  <c r="AG11766" i="168"/>
  <c r="AG11767" i="168"/>
  <c r="AG11768" i="168"/>
  <c r="AG11769" i="168"/>
  <c r="AG11770" i="168"/>
  <c r="AG11771" i="168"/>
  <c r="AG11772" i="168"/>
  <c r="AG11773" i="168"/>
  <c r="AG11774" i="168"/>
  <c r="AG11775" i="168"/>
  <c r="AG11776" i="168"/>
  <c r="AG11777" i="168"/>
  <c r="AG11778" i="168"/>
  <c r="AG11779" i="168"/>
  <c r="AG11780" i="168"/>
  <c r="AG11781" i="168"/>
  <c r="AG11782" i="168"/>
  <c r="AG11783" i="168"/>
  <c r="AG11784" i="168"/>
  <c r="AG11785" i="168"/>
  <c r="AG11786" i="168"/>
  <c r="AG11787" i="168"/>
  <c r="AG11788" i="168"/>
  <c r="AG11789" i="168"/>
  <c r="AG11790" i="168"/>
  <c r="AG11791" i="168"/>
  <c r="AG11792" i="168"/>
  <c r="AG11793" i="168"/>
  <c r="AG11794" i="168"/>
  <c r="AG11795" i="168"/>
  <c r="AG11796" i="168"/>
  <c r="AG11797" i="168"/>
  <c r="AG11798" i="168"/>
  <c r="AG11799" i="168"/>
  <c r="AG11800" i="168"/>
  <c r="AG11801" i="168"/>
  <c r="AG11802" i="168"/>
  <c r="AG11803" i="168"/>
  <c r="AG11804" i="168"/>
  <c r="AG11805" i="168"/>
  <c r="AG11806" i="168"/>
  <c r="AG11807" i="168"/>
  <c r="AG11808" i="168"/>
  <c r="AG11809" i="168"/>
  <c r="AG11810" i="168"/>
  <c r="AG11811" i="168"/>
  <c r="AG11812" i="168"/>
  <c r="AG11813" i="168"/>
  <c r="AG11814" i="168"/>
  <c r="AG11815" i="168"/>
  <c r="AG11816" i="168"/>
  <c r="AG11817" i="168"/>
  <c r="AG11818" i="168"/>
  <c r="AG11819" i="168"/>
  <c r="AG11820" i="168"/>
  <c r="AG11821" i="168"/>
  <c r="AG11822" i="168"/>
  <c r="AG11823" i="168"/>
  <c r="AG11824" i="168"/>
  <c r="AG11825" i="168"/>
  <c r="AG11826" i="168"/>
  <c r="AG11827" i="168"/>
  <c r="AG11828" i="168"/>
  <c r="AG11829" i="168"/>
  <c r="AG11830" i="168"/>
  <c r="AG11831" i="168"/>
  <c r="AG11832" i="168"/>
  <c r="AG11833" i="168"/>
  <c r="AG11834" i="168"/>
  <c r="AG11835" i="168"/>
  <c r="AG11836" i="168"/>
  <c r="AG11837" i="168"/>
  <c r="AG11838" i="168"/>
  <c r="AG11839" i="168"/>
  <c r="AG11840" i="168"/>
  <c r="AG11841" i="168"/>
  <c r="AG11842" i="168"/>
  <c r="AG11843" i="168"/>
  <c r="AG11844" i="168"/>
  <c r="AG11845" i="168"/>
  <c r="AG11846" i="168"/>
  <c r="AG11847" i="168"/>
  <c r="AG11848" i="168"/>
  <c r="AG11849" i="168"/>
  <c r="AG11850" i="168"/>
  <c r="AG11851" i="168"/>
  <c r="AG11852" i="168"/>
  <c r="AG11853" i="168"/>
  <c r="AG11854" i="168"/>
  <c r="AG11855" i="168"/>
  <c r="AG11856" i="168"/>
  <c r="AG11857" i="168"/>
  <c r="AG11858" i="168"/>
  <c r="AG11859" i="168"/>
  <c r="AG11860" i="168"/>
  <c r="AG11861" i="168"/>
  <c r="AG11862" i="168"/>
  <c r="AG11863" i="168"/>
  <c r="AG11864" i="168"/>
  <c r="AG11865" i="168"/>
  <c r="AG11866" i="168"/>
  <c r="AG11867" i="168"/>
  <c r="AG11868" i="168"/>
  <c r="AG11869" i="168"/>
  <c r="AG11870" i="168"/>
  <c r="AG11871" i="168"/>
  <c r="AG11872" i="168"/>
  <c r="AG11873" i="168"/>
  <c r="AG11874" i="168"/>
  <c r="AG11875" i="168"/>
  <c r="AG11876" i="168"/>
  <c r="AG11877" i="168"/>
  <c r="AG11878" i="168"/>
  <c r="AG11879" i="168"/>
  <c r="AG11880" i="168"/>
  <c r="AG11881" i="168"/>
  <c r="AG11882" i="168"/>
  <c r="AG11883" i="168"/>
  <c r="AG11884" i="168"/>
  <c r="AG11885" i="168"/>
  <c r="AG11886" i="168"/>
  <c r="AG11887" i="168"/>
  <c r="AG11888" i="168"/>
  <c r="AG11889" i="168"/>
  <c r="AG11890" i="168"/>
  <c r="AG11891" i="168"/>
  <c r="AG11892" i="168"/>
  <c r="AG11893" i="168"/>
  <c r="AG11894" i="168"/>
  <c r="AG11895" i="168"/>
  <c r="AG11896" i="168"/>
  <c r="AG11897" i="168"/>
  <c r="AG11898" i="168"/>
  <c r="AG11899" i="168"/>
  <c r="AG11900" i="168"/>
  <c r="AG11901" i="168"/>
  <c r="AG11902" i="168"/>
  <c r="AG11903" i="168"/>
  <c r="AG11904" i="168"/>
  <c r="AG11905" i="168"/>
  <c r="AG11906" i="168"/>
  <c r="AG11907" i="168"/>
  <c r="AG11908" i="168"/>
  <c r="AG11909" i="168"/>
  <c r="AG11910" i="168"/>
  <c r="AG11911" i="168"/>
  <c r="AG11912" i="168"/>
  <c r="AG11913" i="168"/>
  <c r="AG11914" i="168"/>
  <c r="AG11915" i="168"/>
  <c r="AG11916" i="168"/>
  <c r="AG11917" i="168"/>
  <c r="AG11918" i="168"/>
  <c r="AG11919" i="168"/>
  <c r="AG11920" i="168"/>
  <c r="AG11921" i="168"/>
  <c r="AG11922" i="168"/>
  <c r="AG11923" i="168"/>
  <c r="AG11924" i="168"/>
  <c r="AG11925" i="168"/>
  <c r="AG11926" i="168"/>
  <c r="AG11927" i="168"/>
  <c r="AG11928" i="168"/>
  <c r="AG11929" i="168"/>
  <c r="AG11930" i="168"/>
  <c r="AG11931" i="168"/>
  <c r="AG11932" i="168"/>
  <c r="AG11933" i="168"/>
  <c r="AG11934" i="168"/>
  <c r="AG11935" i="168"/>
  <c r="AG11936" i="168"/>
  <c r="AG11937" i="168"/>
  <c r="AG11938" i="168"/>
  <c r="AG11939" i="168"/>
  <c r="AG11940" i="168"/>
  <c r="AG11941" i="168"/>
  <c r="AG11942" i="168"/>
  <c r="AG11943" i="168"/>
  <c r="AG11944" i="168"/>
  <c r="AG11945" i="168"/>
  <c r="AG11946" i="168"/>
  <c r="AG11947" i="168"/>
  <c r="AG11948" i="168"/>
  <c r="AG11949" i="168"/>
  <c r="AG11950" i="168"/>
  <c r="AG11951" i="168"/>
  <c r="AG11952" i="168"/>
  <c r="AG11953" i="168"/>
  <c r="AG11954" i="168"/>
  <c r="AG11955" i="168"/>
  <c r="AG11956" i="168"/>
  <c r="AG11957" i="168"/>
  <c r="AG11958" i="168"/>
  <c r="AG11959" i="168"/>
  <c r="AG11960" i="168"/>
  <c r="AG11961" i="168"/>
  <c r="AG11962" i="168"/>
  <c r="AG11963" i="168"/>
  <c r="AG11964" i="168"/>
  <c r="AG11965" i="168"/>
  <c r="AG11966" i="168"/>
  <c r="AG11967" i="168"/>
  <c r="AG11968" i="168"/>
  <c r="AG11969" i="168"/>
  <c r="AG11970" i="168"/>
  <c r="AG11971" i="168"/>
  <c r="AG11972" i="168"/>
  <c r="AG11973" i="168"/>
  <c r="AG11974" i="168"/>
  <c r="AG11975" i="168"/>
  <c r="AG11976" i="168"/>
  <c r="AG11977" i="168"/>
  <c r="AG11978" i="168"/>
  <c r="AG11979" i="168"/>
  <c r="AG11980" i="168"/>
  <c r="AG11981" i="168"/>
  <c r="AG11982" i="168"/>
  <c r="AG11983" i="168"/>
  <c r="AG11984" i="168"/>
  <c r="AG11985" i="168"/>
  <c r="AG11986" i="168"/>
  <c r="AG11987" i="168"/>
  <c r="AG11988" i="168"/>
  <c r="AG11989" i="168"/>
  <c r="AG11990" i="168"/>
  <c r="AG11991" i="168"/>
  <c r="AG11992" i="168"/>
  <c r="AG11993" i="168"/>
  <c r="AG11994" i="168"/>
  <c r="AG11995" i="168"/>
  <c r="AG11996" i="168"/>
  <c r="AG11997" i="168"/>
  <c r="AG11998" i="168"/>
  <c r="AG11999" i="168"/>
  <c r="AG12000" i="168"/>
  <c r="AG12001" i="168"/>
  <c r="AG12002" i="168"/>
  <c r="AG12003" i="168"/>
  <c r="AG12004" i="168"/>
  <c r="AG12005" i="168"/>
  <c r="AG12006" i="168"/>
  <c r="AG12007" i="168"/>
  <c r="AG12008" i="168"/>
  <c r="AG12009" i="168"/>
  <c r="AG12010" i="168"/>
  <c r="AG12011" i="168"/>
  <c r="AG12012" i="168"/>
  <c r="AG12013" i="168"/>
  <c r="AG12014" i="168"/>
  <c r="AG12015" i="168"/>
  <c r="AG12016" i="168"/>
  <c r="AG12017" i="168"/>
  <c r="AG12018" i="168"/>
  <c r="AG12019" i="168"/>
  <c r="AG12020" i="168"/>
  <c r="AG12021" i="168"/>
  <c r="AG12022" i="168"/>
  <c r="AG12023" i="168"/>
  <c r="AG12024" i="168"/>
  <c r="AG12025" i="168"/>
  <c r="AG12026" i="168"/>
  <c r="AG12027" i="168"/>
  <c r="AG12028" i="168"/>
  <c r="AG12029" i="168"/>
  <c r="AG12030" i="168"/>
  <c r="AG12031" i="168"/>
  <c r="AG12032" i="168"/>
  <c r="AG12033" i="168"/>
  <c r="AG12034" i="168"/>
  <c r="AG12035" i="168"/>
  <c r="AG12036" i="168"/>
  <c r="AG12037" i="168"/>
  <c r="AG12038" i="168"/>
  <c r="AG12039" i="168"/>
  <c r="AG12040" i="168"/>
  <c r="AG12041" i="168"/>
  <c r="AG12042" i="168"/>
  <c r="AG12043" i="168"/>
  <c r="AG12044" i="168"/>
  <c r="AG12045" i="168"/>
  <c r="AG12046" i="168"/>
  <c r="AG12047" i="168"/>
  <c r="AG12048" i="168"/>
  <c r="AG12049" i="168"/>
  <c r="AG12050" i="168"/>
  <c r="AG12051" i="168"/>
  <c r="AG12052" i="168"/>
  <c r="AG12053" i="168"/>
  <c r="AG12054" i="168"/>
  <c r="AG12055" i="168"/>
  <c r="AG12056" i="168"/>
  <c r="AG12057" i="168"/>
  <c r="AG12058" i="168"/>
  <c r="AG12059" i="168"/>
  <c r="AG12060" i="168"/>
  <c r="AG12061" i="168"/>
  <c r="AG12062" i="168"/>
  <c r="AG12063" i="168"/>
  <c r="AG12064" i="168"/>
  <c r="AG12065" i="168"/>
  <c r="AG12066" i="168"/>
  <c r="AG12067" i="168"/>
  <c r="AG12068" i="168"/>
  <c r="AG12069" i="168"/>
  <c r="AG12070" i="168"/>
  <c r="AG12071" i="168"/>
  <c r="AG12072" i="168"/>
  <c r="AG12073" i="168"/>
  <c r="AG12074" i="168"/>
  <c r="AG12075" i="168"/>
  <c r="AG12076" i="168"/>
  <c r="AG12077" i="168"/>
  <c r="AG12078" i="168"/>
  <c r="AG12079" i="168"/>
  <c r="AG12080" i="168"/>
  <c r="AG12081" i="168"/>
  <c r="AG12082" i="168"/>
  <c r="AG12083" i="168"/>
  <c r="AG12084" i="168"/>
  <c r="AG12085" i="168"/>
  <c r="AG12086" i="168"/>
  <c r="AG12087" i="168"/>
  <c r="AG12088" i="168"/>
  <c r="AG12089" i="168"/>
  <c r="AG12090" i="168"/>
  <c r="AG12091" i="168"/>
  <c r="AG12092" i="168"/>
  <c r="AG12093" i="168"/>
  <c r="AG12094" i="168"/>
  <c r="AG12095" i="168"/>
  <c r="AG12096" i="168"/>
  <c r="AG12097" i="168"/>
  <c r="AG12098" i="168"/>
  <c r="AG12099" i="168"/>
  <c r="AG12100" i="168"/>
  <c r="AG12101" i="168"/>
  <c r="AG12102" i="168"/>
  <c r="AG12103" i="168"/>
  <c r="AG12104" i="168"/>
  <c r="AG12105" i="168"/>
  <c r="AG12106" i="168"/>
  <c r="AG12107" i="168"/>
  <c r="AG12108" i="168"/>
  <c r="AG12109" i="168"/>
  <c r="AG12110" i="168"/>
  <c r="AG12111" i="168"/>
  <c r="AG12112" i="168"/>
  <c r="AG12113" i="168"/>
  <c r="AG12114" i="168"/>
  <c r="AG12115" i="168"/>
  <c r="AG12116" i="168"/>
  <c r="AG12117" i="168"/>
  <c r="AG12118" i="168"/>
  <c r="AG12119" i="168"/>
  <c r="AG12120" i="168"/>
  <c r="AG12121" i="168"/>
  <c r="AG12122" i="168"/>
  <c r="AG12123" i="168"/>
  <c r="AG12124" i="168"/>
  <c r="AG12125" i="168"/>
  <c r="AG12126" i="168"/>
  <c r="AG12127" i="168"/>
  <c r="AG12128" i="168"/>
  <c r="AG12129" i="168"/>
  <c r="AG12130" i="168"/>
  <c r="AG12131" i="168"/>
  <c r="AG12132" i="168"/>
  <c r="AG12133" i="168"/>
  <c r="AG12134" i="168"/>
  <c r="AG12135" i="168"/>
  <c r="AG12136" i="168"/>
  <c r="AG12137" i="168"/>
  <c r="AG12138" i="168"/>
  <c r="AG12139" i="168"/>
  <c r="AG12140" i="168"/>
  <c r="AG12141" i="168"/>
  <c r="AG12142" i="168"/>
  <c r="AG12143" i="168"/>
  <c r="AG12144" i="168"/>
  <c r="AG12145" i="168"/>
  <c r="AG12146" i="168"/>
  <c r="AG12147" i="168"/>
  <c r="AG12148" i="168"/>
  <c r="AG12149" i="168"/>
  <c r="AG12150" i="168"/>
  <c r="AG12151" i="168"/>
  <c r="AG12152" i="168"/>
  <c r="AG12153" i="168"/>
  <c r="AG12154" i="168"/>
  <c r="AG12155" i="168"/>
  <c r="AG12156" i="168"/>
  <c r="AG12157" i="168"/>
  <c r="AG12158" i="168"/>
  <c r="AG12159" i="168"/>
  <c r="AG12160" i="168"/>
  <c r="AG12161" i="168"/>
  <c r="AG12162" i="168"/>
  <c r="AG12163" i="168"/>
  <c r="AG12164" i="168"/>
  <c r="AG12165" i="168"/>
  <c r="AG12166" i="168"/>
  <c r="AG12167" i="168"/>
  <c r="AG12168" i="168"/>
  <c r="AG12169" i="168"/>
  <c r="AG12170" i="168"/>
  <c r="AG12171" i="168"/>
  <c r="AG12172" i="168"/>
  <c r="AG12173" i="168"/>
  <c r="AG12174" i="168"/>
  <c r="AG12175" i="168"/>
  <c r="AG12176" i="168"/>
  <c r="AG12177" i="168"/>
  <c r="AG12178" i="168"/>
  <c r="AG12179" i="168"/>
  <c r="AG12180" i="168"/>
  <c r="AG12181" i="168"/>
  <c r="AG12182" i="168"/>
  <c r="AG12183" i="168"/>
  <c r="AG12184" i="168"/>
  <c r="AG12185" i="168"/>
  <c r="AG12186" i="168"/>
  <c r="AG12187" i="168"/>
  <c r="AG12188" i="168"/>
  <c r="AG12189" i="168"/>
  <c r="AG12190" i="168"/>
  <c r="AG12191" i="168"/>
  <c r="AG12192" i="168"/>
  <c r="AG12193" i="168"/>
  <c r="AG12194" i="168"/>
  <c r="AG12195" i="168"/>
  <c r="AG12196" i="168"/>
  <c r="AG12197" i="168"/>
  <c r="AG12198" i="168"/>
  <c r="AG12199" i="168"/>
  <c r="AG12200" i="168"/>
  <c r="AG12201" i="168"/>
  <c r="AG12202" i="168"/>
  <c r="AG12203" i="168"/>
  <c r="AG12204" i="168"/>
  <c r="AG12205" i="168"/>
  <c r="AG12206" i="168"/>
  <c r="AG12207" i="168"/>
  <c r="AG12208" i="168"/>
  <c r="AG12209" i="168"/>
  <c r="AG12210" i="168"/>
  <c r="AG12211" i="168"/>
  <c r="AG12212" i="168"/>
  <c r="AG12213" i="168"/>
  <c r="AG12214" i="168"/>
  <c r="AG12215" i="168"/>
  <c r="AG12216" i="168"/>
  <c r="AG12217" i="168"/>
  <c r="AG12218" i="168"/>
  <c r="AG12219" i="168"/>
  <c r="AG12220" i="168"/>
  <c r="AG12221" i="168"/>
  <c r="AG12222" i="168"/>
  <c r="AG12223" i="168"/>
  <c r="AG12224" i="168"/>
  <c r="AG12225" i="168"/>
  <c r="AG12226" i="168"/>
  <c r="AG12227" i="168"/>
  <c r="AG12228" i="168"/>
  <c r="AG12229" i="168"/>
  <c r="AG12230" i="168"/>
  <c r="AG12231" i="168"/>
  <c r="AG12232" i="168"/>
  <c r="AG12233" i="168"/>
  <c r="AG12234" i="168"/>
  <c r="AG12235" i="168"/>
  <c r="AG12236" i="168"/>
  <c r="AG12237" i="168"/>
  <c r="AG12238" i="168"/>
  <c r="AG12239" i="168"/>
  <c r="AG12240" i="168"/>
  <c r="AG12241" i="168"/>
  <c r="AG12242" i="168"/>
  <c r="AG12243" i="168"/>
  <c r="AG12244" i="168"/>
  <c r="AG12245" i="168"/>
  <c r="AG12246" i="168"/>
  <c r="AG12247" i="168"/>
  <c r="AG12248" i="168"/>
  <c r="AG12249" i="168"/>
  <c r="AG12250" i="168"/>
  <c r="AG12251" i="168"/>
  <c r="AG12252" i="168"/>
  <c r="AG12253" i="168"/>
  <c r="AG12254" i="168"/>
  <c r="AG12255" i="168"/>
  <c r="AG12256" i="168"/>
  <c r="AG12257" i="168"/>
  <c r="AG12258" i="168"/>
  <c r="AG12259" i="168"/>
  <c r="AG12260" i="168"/>
  <c r="AG12261" i="168"/>
  <c r="AG12262" i="168"/>
  <c r="AG12263" i="168"/>
  <c r="AG12264" i="168"/>
  <c r="AG12265" i="168"/>
  <c r="AG12266" i="168"/>
  <c r="AG12267" i="168"/>
  <c r="AG12268" i="168"/>
  <c r="AG12269" i="168"/>
  <c r="AG12270" i="168"/>
  <c r="AG12271" i="168"/>
  <c r="AG12272" i="168"/>
  <c r="AG12273" i="168"/>
  <c r="AG12274" i="168"/>
  <c r="AG12275" i="168"/>
  <c r="AG12276" i="168"/>
  <c r="AG12277" i="168"/>
  <c r="AG12278" i="168"/>
  <c r="AG12279" i="168"/>
  <c r="AG12280" i="168"/>
  <c r="AG12281" i="168"/>
  <c r="AG12282" i="168"/>
  <c r="AG12283" i="168"/>
  <c r="AG12284" i="168"/>
  <c r="AG12285" i="168"/>
  <c r="AG12286" i="168"/>
  <c r="AG12287" i="168"/>
  <c r="AG12288" i="168"/>
  <c r="AG12289" i="168"/>
  <c r="AG12290" i="168"/>
  <c r="AG12291" i="168"/>
  <c r="AG12292" i="168"/>
  <c r="AG12293" i="168"/>
  <c r="AG12294" i="168"/>
  <c r="AG12295" i="168"/>
  <c r="AG12296" i="168"/>
  <c r="AG12297" i="168"/>
  <c r="AG12298" i="168"/>
  <c r="AG12299" i="168"/>
  <c r="AG12300" i="168"/>
  <c r="AG12301" i="168"/>
  <c r="AG12302" i="168"/>
  <c r="AG12303" i="168"/>
  <c r="AG12304" i="168"/>
  <c r="AG12305" i="168"/>
  <c r="AG12306" i="168"/>
  <c r="AG12307" i="168"/>
  <c r="AG12308" i="168"/>
  <c r="AG12309" i="168"/>
  <c r="AG12310" i="168"/>
  <c r="AG12311" i="168"/>
  <c r="AG12312" i="168"/>
  <c r="AG12313" i="168"/>
  <c r="AG12314" i="168"/>
  <c r="AG12315" i="168"/>
  <c r="AG12316" i="168"/>
  <c r="AG12317" i="168"/>
  <c r="AG12318" i="168"/>
  <c r="AG12319" i="168"/>
  <c r="AG12320" i="168"/>
  <c r="AG12321" i="168"/>
  <c r="AG12322" i="168"/>
  <c r="AG12323" i="168"/>
  <c r="AG12324" i="168"/>
  <c r="AG12325" i="168"/>
  <c r="AG12326" i="168"/>
  <c r="AG12327" i="168"/>
  <c r="AG12328" i="168"/>
  <c r="AG12329" i="168"/>
  <c r="AG12330" i="168"/>
  <c r="AG12331" i="168"/>
  <c r="AG12332" i="168"/>
  <c r="AG12333" i="168"/>
  <c r="AG12334" i="168"/>
  <c r="AG12335" i="168"/>
  <c r="AG12336" i="168"/>
  <c r="AG12337" i="168"/>
  <c r="AG12338" i="168"/>
  <c r="AG12339" i="168"/>
  <c r="AG12340" i="168"/>
  <c r="AG12341" i="168"/>
  <c r="AG12342" i="168"/>
  <c r="AG12343" i="168"/>
  <c r="AG12344" i="168"/>
  <c r="AG12345" i="168"/>
  <c r="AG12346" i="168"/>
  <c r="AG12347" i="168"/>
  <c r="AG12348" i="168"/>
  <c r="AG12349" i="168"/>
  <c r="AG12350" i="168"/>
  <c r="AG12351" i="168"/>
  <c r="AG12352" i="168"/>
  <c r="AG12353" i="168"/>
  <c r="AG12354" i="168"/>
  <c r="AG12355" i="168"/>
  <c r="AG12356" i="168"/>
  <c r="AG12357" i="168"/>
  <c r="AG12358" i="168"/>
  <c r="AG12359" i="168"/>
  <c r="AG12360" i="168"/>
  <c r="AG12361" i="168"/>
  <c r="AG12362" i="168"/>
  <c r="AG12363" i="168"/>
  <c r="AG12364" i="168"/>
  <c r="AG12365" i="168"/>
  <c r="AG12366" i="168"/>
  <c r="AG12367" i="168"/>
  <c r="AG12368" i="168"/>
  <c r="AG12369" i="168"/>
  <c r="AG12370" i="168"/>
  <c r="AG12371" i="168"/>
  <c r="AG12372" i="168"/>
  <c r="AG12373" i="168"/>
  <c r="AG12374" i="168"/>
  <c r="AG12375" i="168"/>
  <c r="AG12376" i="168"/>
  <c r="AG12377" i="168"/>
  <c r="AG12378" i="168"/>
  <c r="AG12379" i="168"/>
  <c r="AG12380" i="168"/>
  <c r="AG12381" i="168"/>
  <c r="AG12382" i="168"/>
  <c r="AG12383" i="168"/>
  <c r="AG12384" i="168"/>
  <c r="AG12385" i="168"/>
  <c r="AG12386" i="168"/>
  <c r="AG12387" i="168"/>
  <c r="AG12388" i="168"/>
  <c r="AG12389" i="168"/>
  <c r="AG12390" i="168"/>
  <c r="AG12391" i="168"/>
  <c r="AG12392" i="168"/>
  <c r="AG12393" i="168"/>
  <c r="AG12394" i="168"/>
  <c r="AG12395" i="168"/>
  <c r="AG12396" i="168"/>
  <c r="AG12397" i="168"/>
  <c r="AG12398" i="168"/>
  <c r="AG12399" i="168"/>
  <c r="AG12400" i="168"/>
  <c r="AG12401" i="168"/>
  <c r="AG12402" i="168"/>
  <c r="AG12403" i="168"/>
  <c r="AG12404" i="168"/>
  <c r="AG12405" i="168"/>
  <c r="AG12406" i="168"/>
  <c r="AG12407" i="168"/>
  <c r="AF11111" i="168" l="1"/>
  <c r="AF11112" i="168"/>
  <c r="AG11111" i="168"/>
  <c r="AG11112" i="168"/>
  <c r="AF11110" i="168"/>
  <c r="AG11110" i="168"/>
  <c r="G8455" i="168" l="1"/>
  <c r="G8125" i="168"/>
  <c r="G7908" i="168"/>
  <c r="G7907" i="168"/>
  <c r="G7871" i="168"/>
  <c r="G7496" i="168"/>
  <c r="G7493" i="168"/>
  <c r="G7489" i="168"/>
  <c r="G7325" i="168"/>
  <c r="G6944" i="168"/>
  <c r="G6943" i="168"/>
  <c r="G6744" i="168"/>
  <c r="G6731" i="168"/>
  <c r="G6622" i="168"/>
  <c r="G6608" i="168"/>
  <c r="G6607" i="168"/>
  <c r="G6536" i="168"/>
  <c r="G6488" i="168"/>
  <c r="G6463" i="168"/>
  <c r="G6386" i="168"/>
  <c r="G6154" i="168"/>
  <c r="G5725" i="168"/>
  <c r="G5723" i="168"/>
  <c r="G4993" i="168"/>
  <c r="G3568" i="168"/>
  <c r="G2330" i="168"/>
  <c r="G2323" i="168"/>
  <c r="G2285" i="168"/>
  <c r="G2283" i="168"/>
  <c r="G2279" i="168"/>
  <c r="G2270" i="168"/>
  <c r="G2263" i="168"/>
  <c r="G2237" i="168"/>
  <c r="G2230" i="168"/>
  <c r="G2202" i="168"/>
  <c r="G2201" i="168"/>
  <c r="G2193" i="168"/>
  <c r="G2166" i="168"/>
  <c r="G2161" i="168"/>
  <c r="G2152" i="168"/>
  <c r="G2151" i="168"/>
  <c r="G2147" i="168"/>
  <c r="G2138" i="168"/>
  <c r="G2053" i="168"/>
  <c r="G2034" i="168"/>
  <c r="G2033" i="168"/>
  <c r="G2032" i="168"/>
  <c r="G2031" i="168"/>
  <c r="G2024" i="168"/>
  <c r="G2022" i="168"/>
  <c r="G1995" i="168"/>
  <c r="G1984" i="168"/>
  <c r="G1983" i="168"/>
  <c r="G1974" i="168"/>
  <c r="G1926" i="168"/>
  <c r="G1923" i="168"/>
  <c r="G1922" i="168"/>
  <c r="G1920" i="168"/>
  <c r="G1919" i="168"/>
  <c r="G1918" i="168"/>
  <c r="G1917" i="168"/>
  <c r="G1913" i="168"/>
  <c r="G1912" i="168"/>
  <c r="G1911" i="168"/>
  <c r="G1910" i="168"/>
  <c r="G1908" i="168"/>
  <c r="G1906" i="168"/>
  <c r="G1782" i="168"/>
  <c r="G1780" i="168"/>
  <c r="G1752" i="168"/>
  <c r="G1717" i="168"/>
  <c r="G1716" i="168"/>
  <c r="G1597" i="168"/>
  <c r="G1596" i="168"/>
  <c r="G1595" i="168"/>
  <c r="G1594" i="168"/>
  <c r="G1593" i="168"/>
  <c r="G1563" i="168"/>
  <c r="G1562" i="168"/>
  <c r="G1559" i="168"/>
  <c r="G1537" i="168"/>
  <c r="G1529" i="168"/>
  <c r="G1524" i="168"/>
  <c r="G1516" i="168"/>
  <c r="G1493" i="168"/>
  <c r="G1427" i="168"/>
  <c r="G1424" i="168"/>
  <c r="G1367" i="168"/>
  <c r="G1364" i="168"/>
  <c r="G1345" i="168"/>
  <c r="G1275" i="168"/>
  <c r="G1274" i="168"/>
  <c r="G1257" i="168"/>
  <c r="G1247" i="168"/>
  <c r="G1245" i="168"/>
  <c r="G1201" i="168"/>
  <c r="G1134" i="168"/>
  <c r="G1124" i="168"/>
  <c r="G1112" i="168"/>
  <c r="G1108" i="168"/>
  <c r="G1100" i="168"/>
  <c r="G1084" i="168"/>
  <c r="G1065" i="168"/>
  <c r="G1062" i="168"/>
  <c r="G941" i="168"/>
  <c r="G938" i="168"/>
  <c r="G935" i="168"/>
  <c r="G921" i="168"/>
  <c r="G904" i="168"/>
  <c r="G903" i="168"/>
  <c r="G878" i="168"/>
  <c r="G875" i="168"/>
  <c r="G852" i="168"/>
  <c r="G845" i="168"/>
  <c r="G759" i="168"/>
  <c r="G757" i="168"/>
  <c r="G736" i="168"/>
  <c r="G623" i="168"/>
  <c r="G622" i="168"/>
  <c r="G620" i="168"/>
  <c r="G577" i="168"/>
  <c r="G566" i="168"/>
  <c r="G529" i="168"/>
  <c r="G507" i="168"/>
  <c r="G504" i="168"/>
  <c r="G502" i="168"/>
  <c r="G500" i="168"/>
  <c r="G495" i="168"/>
  <c r="G488" i="168"/>
  <c r="G487" i="168"/>
  <c r="G484" i="168"/>
  <c r="G481" i="168"/>
  <c r="G479" i="168"/>
  <c r="G476" i="168"/>
  <c r="G469" i="168"/>
  <c r="G467" i="168"/>
  <c r="G420" i="168"/>
  <c r="G394" i="168"/>
  <c r="G362" i="168"/>
  <c r="G354" i="168"/>
  <c r="G337" i="168"/>
  <c r="G288" i="168"/>
  <c r="G273" i="168"/>
  <c r="G271" i="168"/>
  <c r="G269" i="168"/>
  <c r="G213" i="168"/>
  <c r="G198" i="168"/>
  <c r="G150" i="168"/>
  <c r="G149" i="168"/>
  <c r="G139" i="168"/>
  <c r="G130" i="168"/>
  <c r="G117" i="168"/>
  <c r="G102" i="168"/>
  <c r="G62" i="168"/>
  <c r="G13" i="168"/>
  <c r="AF10886" i="168"/>
  <c r="AF10887" i="168"/>
  <c r="AF10888" i="168"/>
  <c r="AF10889" i="168"/>
  <c r="AF10890" i="168"/>
  <c r="AF10891" i="168"/>
  <c r="AF10892" i="168"/>
  <c r="AF10893" i="168"/>
  <c r="AF10894" i="168"/>
  <c r="AF10895" i="168"/>
  <c r="AF10896" i="168"/>
  <c r="AF10897" i="168"/>
  <c r="AF10898" i="168"/>
  <c r="AF10899" i="168"/>
  <c r="AF10900" i="168"/>
  <c r="AF10901" i="168"/>
  <c r="AF10902" i="168"/>
  <c r="AF10903" i="168"/>
  <c r="AF10904" i="168"/>
  <c r="AF10905" i="168"/>
  <c r="AF10906" i="168"/>
  <c r="AF10907" i="168"/>
  <c r="AF10908" i="168"/>
  <c r="AF10909" i="168"/>
  <c r="AF10910" i="168"/>
  <c r="AF10911" i="168"/>
  <c r="AF10912" i="168"/>
  <c r="AF10913" i="168"/>
  <c r="AF10914" i="168"/>
  <c r="AF10915" i="168"/>
  <c r="AF10916" i="168"/>
  <c r="AF10917" i="168"/>
  <c r="AF10918" i="168"/>
  <c r="AF10919" i="168"/>
  <c r="AF10920" i="168"/>
  <c r="AF10921" i="168"/>
  <c r="AF10922" i="168"/>
  <c r="AF10923" i="168"/>
  <c r="AF10924" i="168"/>
  <c r="AF10925" i="168"/>
  <c r="AF10926" i="168"/>
  <c r="AF10927" i="168"/>
  <c r="AF10928" i="168"/>
  <c r="AF10929" i="168"/>
  <c r="AF10930" i="168"/>
  <c r="AF10931" i="168"/>
  <c r="AF10932" i="168"/>
  <c r="AF10933" i="168"/>
  <c r="AF10934" i="168"/>
  <c r="AF10935" i="168"/>
  <c r="AF10936" i="168"/>
  <c r="AF10937" i="168"/>
  <c r="AF10938" i="168"/>
  <c r="AF10939" i="168"/>
  <c r="AF10940" i="168"/>
  <c r="AF10941" i="168"/>
  <c r="AF10942" i="168"/>
  <c r="AF10943" i="168"/>
  <c r="AF10944" i="168"/>
  <c r="AF10945" i="168"/>
  <c r="AF10946" i="168"/>
  <c r="AF10947" i="168"/>
  <c r="AF10948" i="168"/>
  <c r="AF10949" i="168"/>
  <c r="AF10950" i="168"/>
  <c r="AF10951" i="168"/>
  <c r="AF10952" i="168"/>
  <c r="AF10953" i="168"/>
  <c r="AF10954" i="168"/>
  <c r="AF10955" i="168"/>
  <c r="AF10956" i="168"/>
  <c r="AF10957" i="168"/>
  <c r="AF10958" i="168"/>
  <c r="AF10959" i="168"/>
  <c r="AF10960" i="168"/>
  <c r="AF10961" i="168"/>
  <c r="AF10962" i="168"/>
  <c r="AF10963" i="168"/>
  <c r="AF10964" i="168"/>
  <c r="AF10965" i="168"/>
  <c r="AF10966" i="168"/>
  <c r="AF10967" i="168"/>
  <c r="AF10968" i="168"/>
  <c r="AF10969" i="168"/>
  <c r="AF10970" i="168"/>
  <c r="AF10971" i="168"/>
  <c r="AF10972" i="168"/>
  <c r="AF10973" i="168"/>
  <c r="AF10974" i="168"/>
  <c r="AF10975" i="168"/>
  <c r="AF10976" i="168"/>
  <c r="AF10977" i="168"/>
  <c r="AF10978" i="168"/>
  <c r="AF10979" i="168"/>
  <c r="AF10980" i="168"/>
  <c r="AF10981" i="168"/>
  <c r="AF10982" i="168"/>
  <c r="AF10983" i="168"/>
  <c r="AF10984" i="168"/>
  <c r="AF10985" i="168"/>
  <c r="AF10986" i="168"/>
  <c r="AF10987" i="168"/>
  <c r="AF10988" i="168"/>
  <c r="AF10989" i="168"/>
  <c r="AF10990" i="168"/>
  <c r="AF10991" i="168"/>
  <c r="AF10992" i="168"/>
  <c r="AF10993" i="168"/>
  <c r="AF10994" i="168"/>
  <c r="AF10995" i="168"/>
  <c r="AF10996" i="168"/>
  <c r="AF10997" i="168"/>
  <c r="AF10998" i="168"/>
  <c r="AF10999" i="168"/>
  <c r="AF11000" i="168"/>
  <c r="AF11001" i="168"/>
  <c r="AF11002" i="168"/>
  <c r="AF11003" i="168"/>
  <c r="AF11004" i="168"/>
  <c r="AF11005" i="168"/>
  <c r="AF11006" i="168"/>
  <c r="AF11007" i="168"/>
  <c r="AF11008" i="168"/>
  <c r="AF11009" i="168"/>
  <c r="AF11010" i="168"/>
  <c r="AF11011" i="168"/>
  <c r="AF11012" i="168"/>
  <c r="AF11013" i="168"/>
  <c r="AF11014" i="168"/>
  <c r="AF11015" i="168"/>
  <c r="AF11016" i="168"/>
  <c r="AF11017" i="168"/>
  <c r="AF11018" i="168"/>
  <c r="AF11019" i="168"/>
  <c r="AF11020" i="168"/>
  <c r="AF11021" i="168"/>
  <c r="AF11022" i="168"/>
  <c r="AF11023" i="168"/>
  <c r="AF11024" i="168"/>
  <c r="AF11025" i="168"/>
  <c r="AF11026" i="168"/>
  <c r="AF11027" i="168"/>
  <c r="AF11028" i="168"/>
  <c r="AF11029" i="168"/>
  <c r="AF11030" i="168"/>
  <c r="AF11031" i="168"/>
  <c r="AF11032" i="168"/>
  <c r="AF11033" i="168"/>
  <c r="AF11034" i="168"/>
  <c r="AF11035" i="168"/>
  <c r="AF11036" i="168"/>
  <c r="AF11037" i="168"/>
  <c r="AF11038" i="168"/>
  <c r="AF11039" i="168"/>
  <c r="AF11040" i="168"/>
  <c r="AF11041" i="168"/>
  <c r="AF11042" i="168"/>
  <c r="AF11043" i="168"/>
  <c r="AF11044" i="168"/>
  <c r="AF11045" i="168"/>
  <c r="AF11046" i="168"/>
  <c r="AF11047" i="168"/>
  <c r="AF11048" i="168"/>
  <c r="AF11049" i="168"/>
  <c r="AF11050" i="168"/>
  <c r="AF11051" i="168"/>
  <c r="AF11052" i="168"/>
  <c r="AF11053" i="168"/>
  <c r="AF11054" i="168"/>
  <c r="AF11055" i="168"/>
  <c r="AF11056" i="168"/>
  <c r="AF11057" i="168"/>
  <c r="AF11058" i="168"/>
  <c r="AF11059" i="168"/>
  <c r="AF11060" i="168"/>
  <c r="AF11061" i="168"/>
  <c r="AF11062" i="168"/>
  <c r="AF11063" i="168"/>
  <c r="AF11064" i="168"/>
  <c r="AF11065" i="168"/>
  <c r="AF11066" i="168"/>
  <c r="AF11067" i="168"/>
  <c r="AF11068" i="168"/>
  <c r="AF11069" i="168"/>
  <c r="AF11070" i="168"/>
  <c r="AF11071" i="168"/>
  <c r="AF11072" i="168"/>
  <c r="AF11073" i="168"/>
  <c r="AF11074" i="168"/>
  <c r="AF11075" i="168"/>
  <c r="AF11076" i="168"/>
  <c r="AF11077" i="168"/>
  <c r="AF11078" i="168"/>
  <c r="AF11079" i="168"/>
  <c r="AF11080" i="168"/>
  <c r="AF11081" i="168"/>
  <c r="AF11082" i="168"/>
  <c r="AF11083" i="168"/>
  <c r="AF11084" i="168"/>
  <c r="AF11085" i="168"/>
  <c r="AF11086" i="168"/>
  <c r="AF11087" i="168"/>
  <c r="AF11088" i="168"/>
  <c r="AF11089" i="168"/>
  <c r="AF11090" i="168"/>
  <c r="AF11091" i="168"/>
  <c r="AF11092" i="168"/>
  <c r="AF11093" i="168"/>
  <c r="AF11094" i="168"/>
  <c r="AF11095" i="168"/>
  <c r="AF11096" i="168"/>
  <c r="AF11097" i="168"/>
  <c r="AF11098" i="168"/>
  <c r="AF11099" i="168"/>
  <c r="AF11100" i="168"/>
  <c r="AF11101" i="168"/>
  <c r="AF11102" i="168"/>
  <c r="AF11103" i="168"/>
  <c r="AF11104" i="168"/>
  <c r="AF11105" i="168"/>
  <c r="AF11106" i="168"/>
  <c r="AF11107" i="168"/>
  <c r="AF11108" i="168"/>
  <c r="AF11109" i="168"/>
  <c r="AG10886" i="168"/>
  <c r="AG10887" i="168"/>
  <c r="AG10888" i="168"/>
  <c r="AG10889" i="168"/>
  <c r="AG10890" i="168"/>
  <c r="AG10891" i="168"/>
  <c r="AG10892" i="168"/>
  <c r="AG10893" i="168"/>
  <c r="AG10894" i="168"/>
  <c r="AG10895" i="168"/>
  <c r="AG10896" i="168"/>
  <c r="AG10897" i="168"/>
  <c r="AG10898" i="168"/>
  <c r="AG10899" i="168"/>
  <c r="AG10900" i="168"/>
  <c r="AG10901" i="168"/>
  <c r="AG10902" i="168"/>
  <c r="AG10903" i="168"/>
  <c r="AG10904" i="168"/>
  <c r="AG10905" i="168"/>
  <c r="AG10906" i="168"/>
  <c r="AG10907" i="168"/>
  <c r="AG10908" i="168"/>
  <c r="AG10909" i="168"/>
  <c r="AG10910" i="168"/>
  <c r="AG10911" i="168"/>
  <c r="AG10912" i="168"/>
  <c r="AG10913" i="168"/>
  <c r="AG10914" i="168"/>
  <c r="AG10915" i="168"/>
  <c r="AG10916" i="168"/>
  <c r="AG10917" i="168"/>
  <c r="AG10918" i="168"/>
  <c r="AG10919" i="168"/>
  <c r="AG10920" i="168"/>
  <c r="AG10921" i="168"/>
  <c r="AG10922" i="168"/>
  <c r="AG10923" i="168"/>
  <c r="AG10924" i="168"/>
  <c r="AG10925" i="168"/>
  <c r="AG10926" i="168"/>
  <c r="AG10927" i="168"/>
  <c r="AG10928" i="168"/>
  <c r="AG10929" i="168"/>
  <c r="AG10930" i="168"/>
  <c r="AG10931" i="168"/>
  <c r="AG10932" i="168"/>
  <c r="AG10933" i="168"/>
  <c r="AG10934" i="168"/>
  <c r="AG10935" i="168"/>
  <c r="AG10936" i="168"/>
  <c r="AG10937" i="168"/>
  <c r="AG10938" i="168"/>
  <c r="AG10939" i="168"/>
  <c r="AG10940" i="168"/>
  <c r="AG10941" i="168"/>
  <c r="AG10942" i="168"/>
  <c r="AG10943" i="168"/>
  <c r="AG10944" i="168"/>
  <c r="AG10945" i="168"/>
  <c r="AG10946" i="168"/>
  <c r="AG10947" i="168"/>
  <c r="AG10948" i="168"/>
  <c r="AG10949" i="168"/>
  <c r="AG10950" i="168"/>
  <c r="AG10951" i="168"/>
  <c r="AG10952" i="168"/>
  <c r="AG10953" i="168"/>
  <c r="AG10954" i="168"/>
  <c r="AG10955" i="168"/>
  <c r="AG10956" i="168"/>
  <c r="AG10957" i="168"/>
  <c r="AG10958" i="168"/>
  <c r="AG10959" i="168"/>
  <c r="AG10960" i="168"/>
  <c r="AG10961" i="168"/>
  <c r="AG10962" i="168"/>
  <c r="AG10963" i="168"/>
  <c r="AG10964" i="168"/>
  <c r="AG10965" i="168"/>
  <c r="AG10966" i="168"/>
  <c r="AG10967" i="168"/>
  <c r="AG10968" i="168"/>
  <c r="AG10969" i="168"/>
  <c r="AG10970" i="168"/>
  <c r="AG10971" i="168"/>
  <c r="AG10972" i="168"/>
  <c r="AG10973" i="168"/>
  <c r="AG10974" i="168"/>
  <c r="AG10975" i="168"/>
  <c r="AG10976" i="168"/>
  <c r="AG10977" i="168"/>
  <c r="AG10978" i="168"/>
  <c r="AG10979" i="168"/>
  <c r="AG10980" i="168"/>
  <c r="AG10981" i="168"/>
  <c r="AG10982" i="168"/>
  <c r="AG10983" i="168"/>
  <c r="AG10984" i="168"/>
  <c r="AG10985" i="168"/>
  <c r="AG10986" i="168"/>
  <c r="AG10987" i="168"/>
  <c r="AG10988" i="168"/>
  <c r="AG10989" i="168"/>
  <c r="AG10990" i="168"/>
  <c r="AG10991" i="168"/>
  <c r="AG10992" i="168"/>
  <c r="AG10993" i="168"/>
  <c r="AG10994" i="168"/>
  <c r="AG10995" i="168"/>
  <c r="AG10996" i="168"/>
  <c r="AG10997" i="168"/>
  <c r="AG10998" i="168"/>
  <c r="AG10999" i="168"/>
  <c r="AG11000" i="168"/>
  <c r="AG11001" i="168"/>
  <c r="AG11002" i="168"/>
  <c r="AG11003" i="168"/>
  <c r="AG11004" i="168"/>
  <c r="AG11005" i="168"/>
  <c r="AG11006" i="168"/>
  <c r="AG11007" i="168"/>
  <c r="AG11008" i="168"/>
  <c r="AG11009" i="168"/>
  <c r="AG11010" i="168"/>
  <c r="AG11011" i="168"/>
  <c r="AG11012" i="168"/>
  <c r="AG11013" i="168"/>
  <c r="AG11014" i="168"/>
  <c r="AG11015" i="168"/>
  <c r="AG11016" i="168"/>
  <c r="AG11017" i="168"/>
  <c r="AG11018" i="168"/>
  <c r="AG11019" i="168"/>
  <c r="AG11020" i="168"/>
  <c r="AG11021" i="168"/>
  <c r="AG11022" i="168"/>
  <c r="AG11023" i="168"/>
  <c r="AG11024" i="168"/>
  <c r="AG11025" i="168"/>
  <c r="AG11026" i="168"/>
  <c r="AG11027" i="168"/>
  <c r="AG11028" i="168"/>
  <c r="AG11029" i="168"/>
  <c r="AG11030" i="168"/>
  <c r="AG11031" i="168"/>
  <c r="AG11032" i="168"/>
  <c r="AG11033" i="168"/>
  <c r="AG11034" i="168"/>
  <c r="AG11035" i="168"/>
  <c r="AG11036" i="168"/>
  <c r="AG11037" i="168"/>
  <c r="AG11038" i="168"/>
  <c r="AG11039" i="168"/>
  <c r="AG11040" i="168"/>
  <c r="AG11041" i="168"/>
  <c r="AG11042" i="168"/>
  <c r="AG11043" i="168"/>
  <c r="AG11044" i="168"/>
  <c r="AG11045" i="168"/>
  <c r="AG11046" i="168"/>
  <c r="AG11047" i="168"/>
  <c r="AG11048" i="168"/>
  <c r="AG11049" i="168"/>
  <c r="AG11050" i="168"/>
  <c r="AG11051" i="168"/>
  <c r="AG11052" i="168"/>
  <c r="AG11053" i="168"/>
  <c r="AG11054" i="168"/>
  <c r="AG11055" i="168"/>
  <c r="AG11056" i="168"/>
  <c r="AG11057" i="168"/>
  <c r="AG11058" i="168"/>
  <c r="AG11059" i="168"/>
  <c r="AG11060" i="168"/>
  <c r="AG11061" i="168"/>
  <c r="AG11062" i="168"/>
  <c r="AG11063" i="168"/>
  <c r="AG11064" i="168"/>
  <c r="AG11065" i="168"/>
  <c r="AG11066" i="168"/>
  <c r="AG11067" i="168"/>
  <c r="AG11068" i="168"/>
  <c r="AG11069" i="168"/>
  <c r="AG11070" i="168"/>
  <c r="AG11071" i="168"/>
  <c r="AG11072" i="168"/>
  <c r="AG11073" i="168"/>
  <c r="AG11074" i="168"/>
  <c r="AG11075" i="168"/>
  <c r="AG11076" i="168"/>
  <c r="AG11077" i="168"/>
  <c r="AG11078" i="168"/>
  <c r="AG11079" i="168"/>
  <c r="AG11080" i="168"/>
  <c r="AG11081" i="168"/>
  <c r="AG11082" i="168"/>
  <c r="AG11083" i="168"/>
  <c r="AG11084" i="168"/>
  <c r="AG11085" i="168"/>
  <c r="AG11086" i="168"/>
  <c r="AG11087" i="168"/>
  <c r="AG11088" i="168"/>
  <c r="AG11089" i="168"/>
  <c r="AG11090" i="168"/>
  <c r="AG11091" i="168"/>
  <c r="AG11092" i="168"/>
  <c r="AG11093" i="168"/>
  <c r="AG11094" i="168"/>
  <c r="AG11095" i="168"/>
  <c r="AG11096" i="168"/>
  <c r="AG11097" i="168"/>
  <c r="AG11098" i="168"/>
  <c r="AG11099" i="168"/>
  <c r="AG11100" i="168"/>
  <c r="AG11101" i="168"/>
  <c r="AG11102" i="168"/>
  <c r="AG11103" i="168"/>
  <c r="AG11104" i="168"/>
  <c r="AG11105" i="168"/>
  <c r="AG11106" i="168"/>
  <c r="AG11107" i="168"/>
  <c r="AG11108" i="168"/>
  <c r="AG11109" i="168"/>
  <c r="AF10620" i="168" l="1"/>
  <c r="AF10621" i="168"/>
  <c r="AF10622" i="168"/>
  <c r="AF10623" i="168"/>
  <c r="AF10624" i="168"/>
  <c r="AF10625" i="168"/>
  <c r="AF10626" i="168"/>
  <c r="AF10627" i="168"/>
  <c r="AF10628" i="168"/>
  <c r="AF10629" i="168"/>
  <c r="AF10630" i="168"/>
  <c r="AF10631" i="168"/>
  <c r="AF10632" i="168"/>
  <c r="AF10633" i="168"/>
  <c r="AF10634" i="168"/>
  <c r="AF10635" i="168"/>
  <c r="AF10636" i="168"/>
  <c r="AF10637" i="168"/>
  <c r="AF10638" i="168"/>
  <c r="AF10639" i="168"/>
  <c r="AF10640" i="168"/>
  <c r="AF10641" i="168"/>
  <c r="AF10642" i="168"/>
  <c r="AF10643" i="168"/>
  <c r="AF10644" i="168"/>
  <c r="AF10645" i="168"/>
  <c r="AF10646" i="168"/>
  <c r="AF10647" i="168"/>
  <c r="AF10648" i="168"/>
  <c r="AF10649" i="168"/>
  <c r="AF10650" i="168"/>
  <c r="AF10651" i="168"/>
  <c r="AF10652" i="168"/>
  <c r="AF10653" i="168"/>
  <c r="AF10654" i="168"/>
  <c r="AF10655" i="168"/>
  <c r="AF10656" i="168"/>
  <c r="AF10657" i="168"/>
  <c r="AF10658" i="168"/>
  <c r="AF10659" i="168"/>
  <c r="AF10660" i="168"/>
  <c r="AF10661" i="168"/>
  <c r="AF10662" i="168"/>
  <c r="AF10663" i="168"/>
  <c r="AF10664" i="168"/>
  <c r="AF10665" i="168"/>
  <c r="AF10666" i="168"/>
  <c r="AF10667" i="168"/>
  <c r="AF10668" i="168"/>
  <c r="AF10669" i="168"/>
  <c r="AF10670" i="168"/>
  <c r="AF10671" i="168"/>
  <c r="AF10672" i="168"/>
  <c r="AF10673" i="168"/>
  <c r="AF10674" i="168"/>
  <c r="AF10675" i="168"/>
  <c r="AF10676" i="168"/>
  <c r="AF10677" i="168"/>
  <c r="AF10678" i="168"/>
  <c r="AF10679" i="168"/>
  <c r="AF10680" i="168"/>
  <c r="AF10681" i="168"/>
  <c r="AF10682" i="168"/>
  <c r="AF10683" i="168"/>
  <c r="AF10684" i="168"/>
  <c r="AF10685" i="168"/>
  <c r="AF10686" i="168"/>
  <c r="AF10687" i="168"/>
  <c r="AF10688" i="168"/>
  <c r="AF10689" i="168"/>
  <c r="AF10690" i="168"/>
  <c r="AF10691" i="168"/>
  <c r="AF10692" i="168"/>
  <c r="AF10693" i="168"/>
  <c r="AF10694" i="168"/>
  <c r="AF10695" i="168"/>
  <c r="AF10696" i="168"/>
  <c r="AF10697" i="168"/>
  <c r="AF10698" i="168"/>
  <c r="AF10699" i="168"/>
  <c r="AF10700" i="168"/>
  <c r="AF10701" i="168"/>
  <c r="AF10702" i="168"/>
  <c r="AF10703" i="168"/>
  <c r="AF10704" i="168"/>
  <c r="AF10705" i="168"/>
  <c r="AF10706" i="168"/>
  <c r="AF10707" i="168"/>
  <c r="AF10708" i="168"/>
  <c r="AF10709" i="168"/>
  <c r="AF10710" i="168"/>
  <c r="AF10711" i="168"/>
  <c r="AF10712" i="168"/>
  <c r="AF10713" i="168"/>
  <c r="AF10714" i="168"/>
  <c r="AF10715" i="168"/>
  <c r="AF10716" i="168"/>
  <c r="AF10717" i="168"/>
  <c r="AF10718" i="168"/>
  <c r="AF10719" i="168"/>
  <c r="AF10720" i="168"/>
  <c r="AF10721" i="168"/>
  <c r="AF10722" i="168"/>
  <c r="AF10723" i="168"/>
  <c r="AF10724" i="168"/>
  <c r="AF10725" i="168"/>
  <c r="AF10726" i="168"/>
  <c r="AF10727" i="168"/>
  <c r="AF10728" i="168"/>
  <c r="AF10729" i="168"/>
  <c r="AF10730" i="168"/>
  <c r="AF10731" i="168"/>
  <c r="AF10732" i="168"/>
  <c r="AF10733" i="168"/>
  <c r="AF10734" i="168"/>
  <c r="AF10735" i="168"/>
  <c r="AF10736" i="168"/>
  <c r="AF10737" i="168"/>
  <c r="AF10738" i="168"/>
  <c r="AF10739" i="168"/>
  <c r="AF10740" i="168"/>
  <c r="AF10741" i="168"/>
  <c r="AF10742" i="168"/>
  <c r="AF10743" i="168"/>
  <c r="AF10744" i="168"/>
  <c r="AF10745" i="168"/>
  <c r="AF10746" i="168"/>
  <c r="AF10747" i="168"/>
  <c r="AF10748" i="168"/>
  <c r="AF10749" i="168"/>
  <c r="AF10750" i="168"/>
  <c r="AF10751" i="168"/>
  <c r="AF10752" i="168"/>
  <c r="AF10753" i="168"/>
  <c r="AF10754" i="168"/>
  <c r="AF10755" i="168"/>
  <c r="AF10756" i="168"/>
  <c r="AF10757" i="168"/>
  <c r="AF10758" i="168"/>
  <c r="AF10759" i="168"/>
  <c r="AF10760" i="168"/>
  <c r="AF10761" i="168"/>
  <c r="AF10762" i="168"/>
  <c r="AF10763" i="168"/>
  <c r="AF10764" i="168"/>
  <c r="AF10765" i="168"/>
  <c r="AF10766" i="168"/>
  <c r="AF10767" i="168"/>
  <c r="AF10768" i="168"/>
  <c r="AF10769" i="168"/>
  <c r="AF10770" i="168"/>
  <c r="AF10771" i="168"/>
  <c r="AF10772" i="168"/>
  <c r="AF10773" i="168"/>
  <c r="AF10774" i="168"/>
  <c r="AF10775" i="168"/>
  <c r="AF10776" i="168"/>
  <c r="AF10777" i="168"/>
  <c r="AF10778" i="168"/>
  <c r="AF10779" i="168"/>
  <c r="AF10780" i="168"/>
  <c r="AF10781" i="168"/>
  <c r="AF10782" i="168"/>
  <c r="AF10783" i="168"/>
  <c r="AF10784" i="168"/>
  <c r="AF10785" i="168"/>
  <c r="AF10786" i="168"/>
  <c r="AF10787" i="168"/>
  <c r="AF10788" i="168"/>
  <c r="AF10789" i="168"/>
  <c r="AF10790" i="168"/>
  <c r="AF10791" i="168"/>
  <c r="AF10792" i="168"/>
  <c r="AF10793" i="168"/>
  <c r="AF10794" i="168"/>
  <c r="AF10795" i="168"/>
  <c r="AF10796" i="168"/>
  <c r="AF10797" i="168"/>
  <c r="AF10798" i="168"/>
  <c r="AF10799" i="168"/>
  <c r="AF10800" i="168"/>
  <c r="AF10801" i="168"/>
  <c r="AF10802" i="168"/>
  <c r="AF10803" i="168"/>
  <c r="AF10804" i="168"/>
  <c r="AF10805" i="168"/>
  <c r="AF10806" i="168"/>
  <c r="AF10807" i="168"/>
  <c r="AF10808" i="168"/>
  <c r="AF10809" i="168"/>
  <c r="AF10810" i="168"/>
  <c r="AF10811" i="168"/>
  <c r="AF10812" i="168"/>
  <c r="AF10813" i="168"/>
  <c r="AF10814" i="168"/>
  <c r="AF10815" i="168"/>
  <c r="AF10816" i="168"/>
  <c r="AF10817" i="168"/>
  <c r="AF10818" i="168"/>
  <c r="AF10819" i="168"/>
  <c r="AF10820" i="168"/>
  <c r="AF10821" i="168"/>
  <c r="AF10822" i="168"/>
  <c r="AF10823" i="168"/>
  <c r="AF10824" i="168"/>
  <c r="AF10825" i="168"/>
  <c r="AF10826" i="168"/>
  <c r="AF10827" i="168"/>
  <c r="AF10828" i="168"/>
  <c r="AF10829" i="168"/>
  <c r="AF10830" i="168"/>
  <c r="AF10831" i="168"/>
  <c r="AF10832" i="168"/>
  <c r="AF10833" i="168"/>
  <c r="AF10834" i="168"/>
  <c r="AF10835" i="168"/>
  <c r="AF10836" i="168"/>
  <c r="AF10837" i="168"/>
  <c r="AF10838" i="168"/>
  <c r="AF10839" i="168"/>
  <c r="AF10840" i="168"/>
  <c r="AF10841" i="168"/>
  <c r="AF10842" i="168"/>
  <c r="AF10843" i="168"/>
  <c r="AF10844" i="168"/>
  <c r="AF10845" i="168"/>
  <c r="AF10846" i="168"/>
  <c r="AF10847" i="168"/>
  <c r="AF10848" i="168"/>
  <c r="AF10849" i="168"/>
  <c r="AF10850" i="168"/>
  <c r="AF10851" i="168"/>
  <c r="AF10852" i="168"/>
  <c r="AF10853" i="168"/>
  <c r="AF10854" i="168"/>
  <c r="AF10855" i="168"/>
  <c r="AF10856" i="168"/>
  <c r="AF10857" i="168"/>
  <c r="AF10858" i="168"/>
  <c r="AF10859" i="168"/>
  <c r="AF10860" i="168"/>
  <c r="AF10861" i="168"/>
  <c r="AF10862" i="168"/>
  <c r="AF10863" i="168"/>
  <c r="AF10864" i="168"/>
  <c r="AF10865" i="168"/>
  <c r="AF10866" i="168"/>
  <c r="AF10867" i="168"/>
  <c r="AF10868" i="168"/>
  <c r="AF10869" i="168"/>
  <c r="AF10870" i="168"/>
  <c r="AF10871" i="168"/>
  <c r="AF10872" i="168"/>
  <c r="AF10873" i="168"/>
  <c r="AF10874" i="168"/>
  <c r="AF10875" i="168"/>
  <c r="AF10876" i="168"/>
  <c r="AF10877" i="168"/>
  <c r="AF10878" i="168"/>
  <c r="AF10879" i="168"/>
  <c r="AF10880" i="168"/>
  <c r="AF10881" i="168"/>
  <c r="AF10882" i="168"/>
  <c r="AF10883" i="168"/>
  <c r="AF10884" i="168"/>
  <c r="AF10885" i="168"/>
  <c r="AG10620" i="168"/>
  <c r="AG10621" i="168"/>
  <c r="AG10622" i="168"/>
  <c r="AG10623" i="168"/>
  <c r="AG10624" i="168"/>
  <c r="AG10625" i="168"/>
  <c r="AG10626" i="168"/>
  <c r="AG10627" i="168"/>
  <c r="AG10628" i="168"/>
  <c r="AG10629" i="168"/>
  <c r="AG10630" i="168"/>
  <c r="AG10631" i="168"/>
  <c r="AG10632" i="168"/>
  <c r="AG10633" i="168"/>
  <c r="AG10634" i="168"/>
  <c r="AG10635" i="168"/>
  <c r="AG10636" i="168"/>
  <c r="AG10637" i="168"/>
  <c r="AG10638" i="168"/>
  <c r="AG10639" i="168"/>
  <c r="AG10640" i="168"/>
  <c r="AG10641" i="168"/>
  <c r="AG10642" i="168"/>
  <c r="AG10643" i="168"/>
  <c r="AG10644" i="168"/>
  <c r="AG10645" i="168"/>
  <c r="AG10646" i="168"/>
  <c r="AG10647" i="168"/>
  <c r="AG10648" i="168"/>
  <c r="AG10649" i="168"/>
  <c r="AG10650" i="168"/>
  <c r="AG10651" i="168"/>
  <c r="AG10652" i="168"/>
  <c r="AG10653" i="168"/>
  <c r="AG10654" i="168"/>
  <c r="AG10655" i="168"/>
  <c r="AG10656" i="168"/>
  <c r="AG10657" i="168"/>
  <c r="AG10658" i="168"/>
  <c r="AG10659" i="168"/>
  <c r="AG10660" i="168"/>
  <c r="AG10661" i="168"/>
  <c r="AG10662" i="168"/>
  <c r="AG10663" i="168"/>
  <c r="AG10664" i="168"/>
  <c r="AG10665" i="168"/>
  <c r="AG10666" i="168"/>
  <c r="AG10667" i="168"/>
  <c r="AG10668" i="168"/>
  <c r="AG10669" i="168"/>
  <c r="AG10670" i="168"/>
  <c r="AG10671" i="168"/>
  <c r="AG10672" i="168"/>
  <c r="AG10673" i="168"/>
  <c r="AG10674" i="168"/>
  <c r="AG10675" i="168"/>
  <c r="AG10676" i="168"/>
  <c r="AG10677" i="168"/>
  <c r="AG10678" i="168"/>
  <c r="AG10679" i="168"/>
  <c r="AG10680" i="168"/>
  <c r="AG10681" i="168"/>
  <c r="AG10682" i="168"/>
  <c r="AG10683" i="168"/>
  <c r="AG10684" i="168"/>
  <c r="AG10685" i="168"/>
  <c r="AG10686" i="168"/>
  <c r="AG10687" i="168"/>
  <c r="AG10688" i="168"/>
  <c r="AG10689" i="168"/>
  <c r="AG10690" i="168"/>
  <c r="AG10691" i="168"/>
  <c r="AG10692" i="168"/>
  <c r="AG10693" i="168"/>
  <c r="AG10694" i="168"/>
  <c r="AG10695" i="168"/>
  <c r="AG10696" i="168"/>
  <c r="AG10697" i="168"/>
  <c r="AG10698" i="168"/>
  <c r="AG10699" i="168"/>
  <c r="AG10700" i="168"/>
  <c r="AG10701" i="168"/>
  <c r="AG10702" i="168"/>
  <c r="AG10703" i="168"/>
  <c r="AG10704" i="168"/>
  <c r="AG10705" i="168"/>
  <c r="AG10706" i="168"/>
  <c r="AG10707" i="168"/>
  <c r="AG10708" i="168"/>
  <c r="AG10709" i="168"/>
  <c r="AG10710" i="168"/>
  <c r="AG10711" i="168"/>
  <c r="AG10712" i="168"/>
  <c r="AG10713" i="168"/>
  <c r="AG10714" i="168"/>
  <c r="AG10715" i="168"/>
  <c r="AG10716" i="168"/>
  <c r="AG10717" i="168"/>
  <c r="AG10718" i="168"/>
  <c r="AG10719" i="168"/>
  <c r="AG10720" i="168"/>
  <c r="AG10721" i="168"/>
  <c r="AG10722" i="168"/>
  <c r="AG10723" i="168"/>
  <c r="AG10724" i="168"/>
  <c r="AG10725" i="168"/>
  <c r="AG10726" i="168"/>
  <c r="AG10727" i="168"/>
  <c r="AG10728" i="168"/>
  <c r="AG10729" i="168"/>
  <c r="AG10730" i="168"/>
  <c r="AG10731" i="168"/>
  <c r="AG10732" i="168"/>
  <c r="AG10733" i="168"/>
  <c r="AG10734" i="168"/>
  <c r="AG10735" i="168"/>
  <c r="AG10736" i="168"/>
  <c r="AG10737" i="168"/>
  <c r="AG10738" i="168"/>
  <c r="AG10739" i="168"/>
  <c r="AG10740" i="168"/>
  <c r="AG10741" i="168"/>
  <c r="AG10742" i="168"/>
  <c r="AG10743" i="168"/>
  <c r="AG10744" i="168"/>
  <c r="AG10745" i="168"/>
  <c r="AG10746" i="168"/>
  <c r="AG10747" i="168"/>
  <c r="AG10748" i="168"/>
  <c r="AG10749" i="168"/>
  <c r="AG10750" i="168"/>
  <c r="AG10751" i="168"/>
  <c r="AG10752" i="168"/>
  <c r="AG10753" i="168"/>
  <c r="AG10754" i="168"/>
  <c r="AG10755" i="168"/>
  <c r="AG10756" i="168"/>
  <c r="AG10757" i="168"/>
  <c r="AG10758" i="168"/>
  <c r="AG10759" i="168"/>
  <c r="AG10760" i="168"/>
  <c r="AG10761" i="168"/>
  <c r="AG10762" i="168"/>
  <c r="AG10763" i="168"/>
  <c r="AG10764" i="168"/>
  <c r="AG10765" i="168"/>
  <c r="AG10766" i="168"/>
  <c r="AG10767" i="168"/>
  <c r="AG10768" i="168"/>
  <c r="AG10769" i="168"/>
  <c r="AG10770" i="168"/>
  <c r="AG10771" i="168"/>
  <c r="AG10772" i="168"/>
  <c r="AG10773" i="168"/>
  <c r="AG10774" i="168"/>
  <c r="AG10775" i="168"/>
  <c r="AG10776" i="168"/>
  <c r="AG10777" i="168"/>
  <c r="AG10778" i="168"/>
  <c r="AG10779" i="168"/>
  <c r="AG10780" i="168"/>
  <c r="AG10781" i="168"/>
  <c r="AG10782" i="168"/>
  <c r="AG10783" i="168"/>
  <c r="AG10784" i="168"/>
  <c r="AG10785" i="168"/>
  <c r="AG10786" i="168"/>
  <c r="AG10787" i="168"/>
  <c r="AG10788" i="168"/>
  <c r="AG10789" i="168"/>
  <c r="AG10790" i="168"/>
  <c r="AG10791" i="168"/>
  <c r="AG10792" i="168"/>
  <c r="AG10793" i="168"/>
  <c r="AG10794" i="168"/>
  <c r="AG10795" i="168"/>
  <c r="AG10796" i="168"/>
  <c r="AG10797" i="168"/>
  <c r="AG10798" i="168"/>
  <c r="AG10799" i="168"/>
  <c r="AG10800" i="168"/>
  <c r="AG10801" i="168"/>
  <c r="AG10802" i="168"/>
  <c r="AG10803" i="168"/>
  <c r="AG10804" i="168"/>
  <c r="AG10805" i="168"/>
  <c r="AG10806" i="168"/>
  <c r="AG10807" i="168"/>
  <c r="AG10808" i="168"/>
  <c r="AG10809" i="168"/>
  <c r="AG10810" i="168"/>
  <c r="AG10811" i="168"/>
  <c r="AG10812" i="168"/>
  <c r="AG10813" i="168"/>
  <c r="AG10814" i="168"/>
  <c r="AG10815" i="168"/>
  <c r="AG10816" i="168"/>
  <c r="AG10817" i="168"/>
  <c r="AG10818" i="168"/>
  <c r="AG10819" i="168"/>
  <c r="AG10820" i="168"/>
  <c r="AG10821" i="168"/>
  <c r="AG10822" i="168"/>
  <c r="AG10823" i="168"/>
  <c r="AG10824" i="168"/>
  <c r="AG10825" i="168"/>
  <c r="AG10826" i="168"/>
  <c r="AG10827" i="168"/>
  <c r="AG10828" i="168"/>
  <c r="AG10829" i="168"/>
  <c r="AG10830" i="168"/>
  <c r="AG10831" i="168"/>
  <c r="AG10832" i="168"/>
  <c r="AG10833" i="168"/>
  <c r="AG10834" i="168"/>
  <c r="AG10835" i="168"/>
  <c r="AG10836" i="168"/>
  <c r="AG10837" i="168"/>
  <c r="AG10838" i="168"/>
  <c r="AG10839" i="168"/>
  <c r="AG10840" i="168"/>
  <c r="AG10841" i="168"/>
  <c r="AG10842" i="168"/>
  <c r="AG10843" i="168"/>
  <c r="AG10844" i="168"/>
  <c r="AG10845" i="168"/>
  <c r="AG10846" i="168"/>
  <c r="AG10847" i="168"/>
  <c r="AG10848" i="168"/>
  <c r="AG10849" i="168"/>
  <c r="AG10850" i="168"/>
  <c r="AG10851" i="168"/>
  <c r="AG10852" i="168"/>
  <c r="AG10853" i="168"/>
  <c r="AG10854" i="168"/>
  <c r="AG10855" i="168"/>
  <c r="AG10856" i="168"/>
  <c r="AG10857" i="168"/>
  <c r="AG10858" i="168"/>
  <c r="AG10859" i="168"/>
  <c r="AG10860" i="168"/>
  <c r="AG10861" i="168"/>
  <c r="AG10862" i="168"/>
  <c r="AG10863" i="168"/>
  <c r="AG10864" i="168"/>
  <c r="AG10865" i="168"/>
  <c r="AG10866" i="168"/>
  <c r="AG10867" i="168"/>
  <c r="AG10868" i="168"/>
  <c r="AG10869" i="168"/>
  <c r="AG10870" i="168"/>
  <c r="AG10871" i="168"/>
  <c r="AG10872" i="168"/>
  <c r="AG10873" i="168"/>
  <c r="AG10874" i="168"/>
  <c r="AG10875" i="168"/>
  <c r="AG10876" i="168"/>
  <c r="AG10877" i="168"/>
  <c r="AG10878" i="168"/>
  <c r="AG10879" i="168"/>
  <c r="AG10880" i="168"/>
  <c r="AG10881" i="168"/>
  <c r="AG10882" i="168"/>
  <c r="AG10883" i="168"/>
  <c r="AG10884" i="168"/>
  <c r="AG10885" i="168"/>
  <c r="AF10615" i="168" l="1"/>
  <c r="AF10616" i="168"/>
  <c r="AF10617" i="168"/>
  <c r="AF10618" i="168"/>
  <c r="AF10619" i="168"/>
  <c r="AG10615" i="168"/>
  <c r="AG10616" i="168"/>
  <c r="AG10617" i="168"/>
  <c r="AG10618" i="168"/>
  <c r="AG10619" i="168"/>
  <c r="AF10607" i="168"/>
  <c r="AF10608" i="168"/>
  <c r="AF10609" i="168"/>
  <c r="AF10610" i="168"/>
  <c r="AF10611" i="168"/>
  <c r="AF10612" i="168"/>
  <c r="AF10613" i="168"/>
  <c r="AF10614" i="168"/>
  <c r="AG10607" i="168"/>
  <c r="AG10608" i="168"/>
  <c r="AG10609" i="168"/>
  <c r="AG10610" i="168"/>
  <c r="AG10611" i="168"/>
  <c r="AG10612" i="168"/>
  <c r="AG10613" i="168"/>
  <c r="AG10614" i="168"/>
  <c r="AF10597" i="168"/>
  <c r="AF10598" i="168"/>
  <c r="AF10599" i="168"/>
  <c r="AF10600" i="168"/>
  <c r="AF10601" i="168"/>
  <c r="AF10602" i="168"/>
  <c r="AF10603" i="168"/>
  <c r="AF10604" i="168"/>
  <c r="AF10605" i="168"/>
  <c r="AF10606" i="168"/>
  <c r="AG10597" i="168"/>
  <c r="AG10598" i="168"/>
  <c r="AG10599" i="168"/>
  <c r="AG10600" i="168"/>
  <c r="AG10601" i="168"/>
  <c r="AG10602" i="168"/>
  <c r="AG10603" i="168"/>
  <c r="AG10604" i="168"/>
  <c r="AG10605" i="168"/>
  <c r="AG10606" i="168"/>
  <c r="AF10591" i="168"/>
  <c r="AF10592" i="168"/>
  <c r="AF10593" i="168"/>
  <c r="AF10594" i="168"/>
  <c r="AF10595" i="168"/>
  <c r="AF10596" i="168"/>
  <c r="AG10591" i="168"/>
  <c r="AG10592" i="168"/>
  <c r="AG10593" i="168"/>
  <c r="AG10594" i="168"/>
  <c r="AG10595" i="168"/>
  <c r="AG10596" i="168"/>
  <c r="AF10587" i="168"/>
  <c r="AF10588" i="168"/>
  <c r="AF10589" i="168"/>
  <c r="AF10590" i="168"/>
  <c r="AG10587" i="168"/>
  <c r="AG10588" i="168"/>
  <c r="AG10589" i="168"/>
  <c r="AG10590" i="168"/>
  <c r="AF10585" i="168"/>
  <c r="AF10586" i="168"/>
  <c r="AG10585" i="168"/>
  <c r="AG10586" i="168"/>
  <c r="AF10569" i="168"/>
  <c r="AF10570" i="168"/>
  <c r="AF10571" i="168"/>
  <c r="AF10572" i="168"/>
  <c r="AF10573" i="168"/>
  <c r="AF10574" i="168"/>
  <c r="AF10575" i="168"/>
  <c r="AF10576" i="168"/>
  <c r="AF10577" i="168"/>
  <c r="AF10578" i="168"/>
  <c r="AF10579" i="168"/>
  <c r="AF10580" i="168"/>
  <c r="AF10581" i="168"/>
  <c r="AF10582" i="168"/>
  <c r="AF10583" i="168"/>
  <c r="AF10584" i="168"/>
  <c r="AG10569" i="168"/>
  <c r="AG10570" i="168"/>
  <c r="AG10571" i="168"/>
  <c r="AG10572" i="168"/>
  <c r="AG10573" i="168"/>
  <c r="AG10574" i="168"/>
  <c r="AG10575" i="168"/>
  <c r="AG10576" i="168"/>
  <c r="AG10577" i="168"/>
  <c r="AG10578" i="168"/>
  <c r="AG10579" i="168"/>
  <c r="AG10580" i="168"/>
  <c r="AG10581" i="168"/>
  <c r="AG10582" i="168"/>
  <c r="AG10583" i="168"/>
  <c r="AG10584" i="168"/>
  <c r="AF10554" i="168" l="1"/>
  <c r="AF10555" i="168"/>
  <c r="AF10556" i="168"/>
  <c r="AF10557" i="168"/>
  <c r="AF10558" i="168"/>
  <c r="AF10559" i="168"/>
  <c r="AF10560" i="168"/>
  <c r="AF10561" i="168"/>
  <c r="AF10562" i="168"/>
  <c r="AF10563" i="168"/>
  <c r="AF10564" i="168"/>
  <c r="AF10565" i="168"/>
  <c r="AF10566" i="168"/>
  <c r="AF10567" i="168"/>
  <c r="AF10568" i="168"/>
  <c r="AG10554" i="168"/>
  <c r="AG10555" i="168"/>
  <c r="AG10556" i="168"/>
  <c r="AG10557" i="168"/>
  <c r="AG10558" i="168"/>
  <c r="AG10559" i="168"/>
  <c r="AG10560" i="168"/>
  <c r="AG10561" i="168"/>
  <c r="AG10562" i="168"/>
  <c r="AG10563" i="168"/>
  <c r="AG10564" i="168"/>
  <c r="AG10565" i="168"/>
  <c r="AG10566" i="168"/>
  <c r="AG10567" i="168"/>
  <c r="AG10568" i="168"/>
  <c r="AF10550" i="168"/>
  <c r="AF10551" i="168"/>
  <c r="AF10552" i="168"/>
  <c r="AF10553" i="168"/>
  <c r="AG10550" i="168"/>
  <c r="AG10551" i="168"/>
  <c r="AG10552" i="168"/>
  <c r="AG10553" i="168"/>
  <c r="AF10427" i="168"/>
  <c r="AF10428" i="168"/>
  <c r="AF10429" i="168"/>
  <c r="AF10430" i="168"/>
  <c r="AF10431" i="168"/>
  <c r="AF10432" i="168"/>
  <c r="AF10433" i="168"/>
  <c r="AF10434" i="168"/>
  <c r="AF10435" i="168"/>
  <c r="AF10436" i="168"/>
  <c r="AF10437" i="168"/>
  <c r="AF10438" i="168"/>
  <c r="AF10439" i="168"/>
  <c r="AF10440" i="168"/>
  <c r="AF10441" i="168"/>
  <c r="AF10442" i="168"/>
  <c r="AF10443" i="168"/>
  <c r="AF10444" i="168"/>
  <c r="AF10445" i="168"/>
  <c r="AF10446" i="168"/>
  <c r="AF10447" i="168"/>
  <c r="AF10448" i="168"/>
  <c r="AF10449" i="168"/>
  <c r="AF10450" i="168"/>
  <c r="AF10451" i="168"/>
  <c r="AF10452" i="168"/>
  <c r="AF10453" i="168"/>
  <c r="AF10454" i="168"/>
  <c r="AF10455" i="168"/>
  <c r="AF10456" i="168"/>
  <c r="AF10457" i="168"/>
  <c r="AF10458" i="168"/>
  <c r="AF10459" i="168"/>
  <c r="AF10460" i="168"/>
  <c r="AF10461" i="168"/>
  <c r="AF10462" i="168"/>
  <c r="AF10463" i="168"/>
  <c r="AF10464" i="168"/>
  <c r="AF10465" i="168"/>
  <c r="AF10466" i="168"/>
  <c r="AF10467" i="168"/>
  <c r="AF10468" i="168"/>
  <c r="AF10469" i="168"/>
  <c r="AF10470" i="168"/>
  <c r="AF10471" i="168"/>
  <c r="AF10472" i="168"/>
  <c r="AF10473" i="168"/>
  <c r="AF10474" i="168"/>
  <c r="AF10475" i="168"/>
  <c r="AF10476" i="168"/>
  <c r="AF10477" i="168"/>
  <c r="AF10478" i="168"/>
  <c r="AF10479" i="168"/>
  <c r="AF10480" i="168"/>
  <c r="AF10481" i="168"/>
  <c r="AF10482" i="168"/>
  <c r="AF10483" i="168"/>
  <c r="AF10484" i="168"/>
  <c r="AF10485" i="168"/>
  <c r="AF10486" i="168"/>
  <c r="AF10487" i="168"/>
  <c r="AF10488" i="168"/>
  <c r="AF10489" i="168"/>
  <c r="AF10490" i="168"/>
  <c r="AF10491" i="168"/>
  <c r="AF10492" i="168"/>
  <c r="AF10493" i="168"/>
  <c r="AF10494" i="168"/>
  <c r="AF10495" i="168"/>
  <c r="AF10496" i="168"/>
  <c r="AF10497" i="168"/>
  <c r="AF10498" i="168"/>
  <c r="AF10499" i="168"/>
  <c r="AF10500" i="168"/>
  <c r="AF10501" i="168"/>
  <c r="AF10502" i="168"/>
  <c r="AF10503" i="168"/>
  <c r="AF10504" i="168"/>
  <c r="AF10505" i="168"/>
  <c r="AF10506" i="168"/>
  <c r="AF10507" i="168"/>
  <c r="AF10508" i="168"/>
  <c r="AF10509" i="168"/>
  <c r="AF10510" i="168"/>
  <c r="AF10511" i="168"/>
  <c r="AF10512" i="168"/>
  <c r="AF10513" i="168"/>
  <c r="AF10514" i="168"/>
  <c r="AF10515" i="168"/>
  <c r="AF10516" i="168"/>
  <c r="AF10517" i="168"/>
  <c r="AF10518" i="168"/>
  <c r="AF10519" i="168"/>
  <c r="AF10520" i="168"/>
  <c r="AF10521" i="168"/>
  <c r="AF10522" i="168"/>
  <c r="AF10523" i="168"/>
  <c r="AF10524" i="168"/>
  <c r="AF10525" i="168"/>
  <c r="AF10526" i="168"/>
  <c r="AF10527" i="168"/>
  <c r="AF10528" i="168"/>
  <c r="AF10529" i="168"/>
  <c r="AF10530" i="168"/>
  <c r="AF10531" i="168"/>
  <c r="AF10532" i="168"/>
  <c r="AF10533" i="168"/>
  <c r="AF10534" i="168"/>
  <c r="AF10535" i="168"/>
  <c r="AF10536" i="168"/>
  <c r="AF10537" i="168"/>
  <c r="AF10538" i="168"/>
  <c r="AF10539" i="168"/>
  <c r="AF10540" i="168"/>
  <c r="AF10541" i="168"/>
  <c r="AF10542" i="168"/>
  <c r="AF10543" i="168"/>
  <c r="AF10544" i="168"/>
  <c r="AF10545" i="168"/>
  <c r="AF10546" i="168"/>
  <c r="AF10547" i="168"/>
  <c r="AF10548" i="168"/>
  <c r="AF10549" i="168"/>
  <c r="AG10427" i="168"/>
  <c r="AG10428" i="168"/>
  <c r="AG10429" i="168"/>
  <c r="AG10430" i="168"/>
  <c r="AG10431" i="168"/>
  <c r="AG10432" i="168"/>
  <c r="AG10433" i="168"/>
  <c r="AG10434" i="168"/>
  <c r="AG10435" i="168"/>
  <c r="AG10436" i="168"/>
  <c r="AG10437" i="168"/>
  <c r="AG10438" i="168"/>
  <c r="AG10439" i="168"/>
  <c r="AG10440" i="168"/>
  <c r="AG10441" i="168"/>
  <c r="AG10442" i="168"/>
  <c r="AG10443" i="168"/>
  <c r="AG10444" i="168"/>
  <c r="AG10445" i="168"/>
  <c r="AG10446" i="168"/>
  <c r="AG10447" i="168"/>
  <c r="AG10448" i="168"/>
  <c r="AG10449" i="168"/>
  <c r="AG10450" i="168"/>
  <c r="AG10451" i="168"/>
  <c r="AG10452" i="168"/>
  <c r="AG10453" i="168"/>
  <c r="AG10454" i="168"/>
  <c r="AG10455" i="168"/>
  <c r="AG10456" i="168"/>
  <c r="AG10457" i="168"/>
  <c r="AG10458" i="168"/>
  <c r="AG10459" i="168"/>
  <c r="AG10460" i="168"/>
  <c r="AG10461" i="168"/>
  <c r="AG10462" i="168"/>
  <c r="AG10463" i="168"/>
  <c r="AG10464" i="168"/>
  <c r="AG10465" i="168"/>
  <c r="AG10466" i="168"/>
  <c r="AG10467" i="168"/>
  <c r="AG10468" i="168"/>
  <c r="AG10469" i="168"/>
  <c r="AG10470" i="168"/>
  <c r="AG10471" i="168"/>
  <c r="AG10472" i="168"/>
  <c r="AG10473" i="168"/>
  <c r="AG10474" i="168"/>
  <c r="AG10475" i="168"/>
  <c r="AG10476" i="168"/>
  <c r="AG10477" i="168"/>
  <c r="AG10478" i="168"/>
  <c r="AG10479" i="168"/>
  <c r="AG10480" i="168"/>
  <c r="AG10481" i="168"/>
  <c r="AG10482" i="168"/>
  <c r="AG10483" i="168"/>
  <c r="AG10484" i="168"/>
  <c r="AG10485" i="168"/>
  <c r="AG10486" i="168"/>
  <c r="AG10487" i="168"/>
  <c r="AG10488" i="168"/>
  <c r="AG10489" i="168"/>
  <c r="AG10490" i="168"/>
  <c r="AG10491" i="168"/>
  <c r="AG10492" i="168"/>
  <c r="AG10493" i="168"/>
  <c r="AG10494" i="168"/>
  <c r="AG10495" i="168"/>
  <c r="AG10496" i="168"/>
  <c r="AG10497" i="168"/>
  <c r="AG10498" i="168"/>
  <c r="AG10499" i="168"/>
  <c r="AG10500" i="168"/>
  <c r="AG10501" i="168"/>
  <c r="AG10502" i="168"/>
  <c r="AG10503" i="168"/>
  <c r="AG10504" i="168"/>
  <c r="AG10505" i="168"/>
  <c r="AG10506" i="168"/>
  <c r="AG10507" i="168"/>
  <c r="AG10508" i="168"/>
  <c r="AG10509" i="168"/>
  <c r="AG10510" i="168"/>
  <c r="AG10511" i="168"/>
  <c r="AG10512" i="168"/>
  <c r="AG10513" i="168"/>
  <c r="AG10514" i="168"/>
  <c r="AG10515" i="168"/>
  <c r="AG10516" i="168"/>
  <c r="AG10517" i="168"/>
  <c r="AG10518" i="168"/>
  <c r="AG10519" i="168"/>
  <c r="AG10520" i="168"/>
  <c r="AG10521" i="168"/>
  <c r="AG10522" i="168"/>
  <c r="AG10523" i="168"/>
  <c r="AG10524" i="168"/>
  <c r="AG10525" i="168"/>
  <c r="AG10526" i="168"/>
  <c r="AG10527" i="168"/>
  <c r="AG10528" i="168"/>
  <c r="AG10529" i="168"/>
  <c r="AG10530" i="168"/>
  <c r="AG10531" i="168"/>
  <c r="AG10532" i="168"/>
  <c r="AG10533" i="168"/>
  <c r="AG10534" i="168"/>
  <c r="AG10535" i="168"/>
  <c r="AG10536" i="168"/>
  <c r="AG10537" i="168"/>
  <c r="AG10538" i="168"/>
  <c r="AG10539" i="168"/>
  <c r="AG10540" i="168"/>
  <c r="AG10541" i="168"/>
  <c r="AG10542" i="168"/>
  <c r="AG10543" i="168"/>
  <c r="AG10544" i="168"/>
  <c r="AG10545" i="168"/>
  <c r="AG10546" i="168"/>
  <c r="AG10547" i="168"/>
  <c r="AG10548" i="168"/>
  <c r="AG10549" i="168"/>
  <c r="AF10415" i="168" l="1"/>
  <c r="AF10416" i="168"/>
  <c r="AF10417" i="168"/>
  <c r="AF10418" i="168"/>
  <c r="AF10419" i="168"/>
  <c r="AF10420" i="168"/>
  <c r="AF10421" i="168"/>
  <c r="AF10422" i="168"/>
  <c r="AF10423" i="168"/>
  <c r="AF10424" i="168"/>
  <c r="AF10425" i="168"/>
  <c r="AF10426" i="168"/>
  <c r="AG10415" i="168"/>
  <c r="AG10416" i="168"/>
  <c r="AG10417" i="168"/>
  <c r="AG10418" i="168"/>
  <c r="AG10419" i="168"/>
  <c r="AG10420" i="168"/>
  <c r="AG10421" i="168"/>
  <c r="AG10422" i="168"/>
  <c r="AG10423" i="168"/>
  <c r="AG10424" i="168"/>
  <c r="AG10425" i="168"/>
  <c r="AG10426" i="168"/>
  <c r="AF10413" i="168"/>
  <c r="AF10414" i="168"/>
  <c r="AG10413" i="168"/>
  <c r="AG10414" i="168"/>
  <c r="AF10203" i="168" l="1"/>
  <c r="AF10204" i="168"/>
  <c r="AF10205" i="168"/>
  <c r="AF10206" i="168"/>
  <c r="AF10207" i="168"/>
  <c r="AF10208" i="168"/>
  <c r="AF10209" i="168"/>
  <c r="AF10210" i="168"/>
  <c r="AF10211" i="168"/>
  <c r="AF10212" i="168"/>
  <c r="AF10213" i="168"/>
  <c r="AF10214" i="168"/>
  <c r="AF10215" i="168"/>
  <c r="AF10216" i="168"/>
  <c r="AF10217" i="168"/>
  <c r="AF10218" i="168"/>
  <c r="AF10219" i="168"/>
  <c r="AF10220" i="168"/>
  <c r="AF10221" i="168"/>
  <c r="AF10222" i="168"/>
  <c r="AF10223" i="168"/>
  <c r="AF10224" i="168"/>
  <c r="AF10225" i="168"/>
  <c r="AF10226" i="168"/>
  <c r="AF10227" i="168"/>
  <c r="AF10228" i="168"/>
  <c r="AF10229" i="168"/>
  <c r="AF10230" i="168"/>
  <c r="AF10231" i="168"/>
  <c r="AF10232" i="168"/>
  <c r="AF10233" i="168"/>
  <c r="AF10234" i="168"/>
  <c r="AF10235" i="168"/>
  <c r="AF10236" i="168"/>
  <c r="AF10237" i="168"/>
  <c r="AF10238" i="168"/>
  <c r="AF10239" i="168"/>
  <c r="AF10240" i="168"/>
  <c r="AF10241" i="168"/>
  <c r="AF10242" i="168"/>
  <c r="AF10243" i="168"/>
  <c r="AF10244" i="168"/>
  <c r="AF10245" i="168"/>
  <c r="AF10246" i="168"/>
  <c r="AF10247" i="168"/>
  <c r="AF10248" i="168"/>
  <c r="AF10249" i="168"/>
  <c r="AF10250" i="168"/>
  <c r="AF10251" i="168"/>
  <c r="AF10252" i="168"/>
  <c r="AF10253" i="168"/>
  <c r="AF10254" i="168"/>
  <c r="AF10255" i="168"/>
  <c r="AF10256" i="168"/>
  <c r="AF10257" i="168"/>
  <c r="AF10258" i="168"/>
  <c r="AF10259" i="168"/>
  <c r="AF10260" i="168"/>
  <c r="AF10261" i="168"/>
  <c r="AF10262" i="168"/>
  <c r="AF10263" i="168"/>
  <c r="AF10264" i="168"/>
  <c r="AF10265" i="168"/>
  <c r="AF10266" i="168"/>
  <c r="AF10267" i="168"/>
  <c r="AF10268" i="168"/>
  <c r="AF10269" i="168"/>
  <c r="AF10270" i="168"/>
  <c r="AF10271" i="168"/>
  <c r="AF10272" i="168"/>
  <c r="AF10273" i="168"/>
  <c r="AF10274" i="168"/>
  <c r="AF10275" i="168"/>
  <c r="AF10276" i="168"/>
  <c r="AF10277" i="168"/>
  <c r="AF10278" i="168"/>
  <c r="AF10279" i="168"/>
  <c r="AF10280" i="168"/>
  <c r="AF10281" i="168"/>
  <c r="AF10282" i="168"/>
  <c r="AF10283" i="168"/>
  <c r="AF10284" i="168"/>
  <c r="AF10285" i="168"/>
  <c r="AF10286" i="168"/>
  <c r="AF10287" i="168"/>
  <c r="AF10288" i="168"/>
  <c r="AF10289" i="168"/>
  <c r="AF10290" i="168"/>
  <c r="AF10291" i="168"/>
  <c r="AF10292" i="168"/>
  <c r="AF10293" i="168"/>
  <c r="AF10294" i="168"/>
  <c r="AF10295" i="168"/>
  <c r="AF10296" i="168"/>
  <c r="AF10297" i="168"/>
  <c r="AF10298" i="168"/>
  <c r="AF10299" i="168"/>
  <c r="AF10300" i="168"/>
  <c r="AF10301" i="168"/>
  <c r="AF10302" i="168"/>
  <c r="AF10303" i="168"/>
  <c r="AF10304" i="168"/>
  <c r="AF10305" i="168"/>
  <c r="AF10306" i="168"/>
  <c r="AF10307" i="168"/>
  <c r="AF10308" i="168"/>
  <c r="AF10309" i="168"/>
  <c r="AF10310" i="168"/>
  <c r="AF10311" i="168"/>
  <c r="AF10312" i="168"/>
  <c r="AF10313" i="168"/>
  <c r="AF10314" i="168"/>
  <c r="AF10315" i="168"/>
  <c r="AF10316" i="168"/>
  <c r="AF10317" i="168"/>
  <c r="AF10318" i="168"/>
  <c r="AF10319" i="168"/>
  <c r="AF10320" i="168"/>
  <c r="AF10321" i="168"/>
  <c r="AF10322" i="168"/>
  <c r="AF10323" i="168"/>
  <c r="AF10324" i="168"/>
  <c r="AF10325" i="168"/>
  <c r="AF10326" i="168"/>
  <c r="AF10327" i="168"/>
  <c r="AF10328" i="168"/>
  <c r="AF10329" i="168"/>
  <c r="AF10330" i="168"/>
  <c r="AF10331" i="168"/>
  <c r="AF10332" i="168"/>
  <c r="AF10333" i="168"/>
  <c r="AF10334" i="168"/>
  <c r="AF10335" i="168"/>
  <c r="AF10336" i="168"/>
  <c r="AF10337" i="168"/>
  <c r="AF10338" i="168"/>
  <c r="AF10339" i="168"/>
  <c r="AF10340" i="168"/>
  <c r="AF10341" i="168"/>
  <c r="AF10342" i="168"/>
  <c r="AF10343" i="168"/>
  <c r="AF10344" i="168"/>
  <c r="AF10345" i="168"/>
  <c r="AF10346" i="168"/>
  <c r="AF10347" i="168"/>
  <c r="AF10348" i="168"/>
  <c r="AF10349" i="168"/>
  <c r="AF10350" i="168"/>
  <c r="AF10351" i="168"/>
  <c r="AF10352" i="168"/>
  <c r="AF10353" i="168"/>
  <c r="AF10354" i="168"/>
  <c r="AF10355" i="168"/>
  <c r="AF10356" i="168"/>
  <c r="AF10357" i="168"/>
  <c r="AF10358" i="168"/>
  <c r="AF10359" i="168"/>
  <c r="AF10360" i="168"/>
  <c r="AF10361" i="168"/>
  <c r="AF10362" i="168"/>
  <c r="AF10363" i="168"/>
  <c r="AF10364" i="168"/>
  <c r="AF10365" i="168"/>
  <c r="AF10366" i="168"/>
  <c r="AF10367" i="168"/>
  <c r="AF10368" i="168"/>
  <c r="AF10369" i="168"/>
  <c r="AF10370" i="168"/>
  <c r="AF10371" i="168"/>
  <c r="AF10372" i="168"/>
  <c r="AF10373" i="168"/>
  <c r="AF10374" i="168"/>
  <c r="AF10375" i="168"/>
  <c r="AF10376" i="168"/>
  <c r="AF10377" i="168"/>
  <c r="AF10378" i="168"/>
  <c r="AF10379" i="168"/>
  <c r="AF10380" i="168"/>
  <c r="AF10381" i="168"/>
  <c r="AF10382" i="168"/>
  <c r="AF10383" i="168"/>
  <c r="AF10384" i="168"/>
  <c r="AF10385" i="168"/>
  <c r="AF10386" i="168"/>
  <c r="AF10387" i="168"/>
  <c r="AF10388" i="168"/>
  <c r="AF10389" i="168"/>
  <c r="AF10390" i="168"/>
  <c r="AF10391" i="168"/>
  <c r="AF10392" i="168"/>
  <c r="AF10393" i="168"/>
  <c r="AF10394" i="168"/>
  <c r="AF10395" i="168"/>
  <c r="AF10396" i="168"/>
  <c r="AF10397" i="168"/>
  <c r="AF10398" i="168"/>
  <c r="AF10399" i="168"/>
  <c r="AF10400" i="168"/>
  <c r="AF10401" i="168"/>
  <c r="AF10402" i="168"/>
  <c r="AF10403" i="168"/>
  <c r="AF10404" i="168"/>
  <c r="AF10405" i="168"/>
  <c r="AF10406" i="168"/>
  <c r="AF10407" i="168"/>
  <c r="AF10408" i="168"/>
  <c r="AF10409" i="168"/>
  <c r="AF10410" i="168"/>
  <c r="AF10411" i="168"/>
  <c r="AF10412" i="168"/>
  <c r="AG10203" i="168"/>
  <c r="AG10204" i="168"/>
  <c r="AG10205" i="168"/>
  <c r="AG10206" i="168"/>
  <c r="AG10207" i="168"/>
  <c r="AG10208" i="168"/>
  <c r="AG10209" i="168"/>
  <c r="AG10210" i="168"/>
  <c r="AG10211" i="168"/>
  <c r="AG10212" i="168"/>
  <c r="AG10213" i="168"/>
  <c r="AG10214" i="168"/>
  <c r="AG10215" i="168"/>
  <c r="AG10216" i="168"/>
  <c r="AG10217" i="168"/>
  <c r="AG10218" i="168"/>
  <c r="AG10219" i="168"/>
  <c r="AG10220" i="168"/>
  <c r="AG10221" i="168"/>
  <c r="AG10222" i="168"/>
  <c r="AG10223" i="168"/>
  <c r="AG10224" i="168"/>
  <c r="AG10225" i="168"/>
  <c r="AG10226" i="168"/>
  <c r="AG10227" i="168"/>
  <c r="AG10228" i="168"/>
  <c r="AG10229" i="168"/>
  <c r="AG10230" i="168"/>
  <c r="AG10231" i="168"/>
  <c r="AG10232" i="168"/>
  <c r="AG10233" i="168"/>
  <c r="AG10234" i="168"/>
  <c r="AG10235" i="168"/>
  <c r="AG10236" i="168"/>
  <c r="AG10237" i="168"/>
  <c r="AG10238" i="168"/>
  <c r="AG10239" i="168"/>
  <c r="AG10240" i="168"/>
  <c r="AG10241" i="168"/>
  <c r="AG10242" i="168"/>
  <c r="AG10243" i="168"/>
  <c r="AG10244" i="168"/>
  <c r="AG10245" i="168"/>
  <c r="AG10246" i="168"/>
  <c r="AG10247" i="168"/>
  <c r="AG10248" i="168"/>
  <c r="AG10249" i="168"/>
  <c r="AG10250" i="168"/>
  <c r="AG10251" i="168"/>
  <c r="AG10252" i="168"/>
  <c r="AG10253" i="168"/>
  <c r="AG10254" i="168"/>
  <c r="AG10255" i="168"/>
  <c r="AG10256" i="168"/>
  <c r="AG10257" i="168"/>
  <c r="AG10258" i="168"/>
  <c r="AG10259" i="168"/>
  <c r="AG10260" i="168"/>
  <c r="AG10261" i="168"/>
  <c r="AG10262" i="168"/>
  <c r="AG10263" i="168"/>
  <c r="AG10264" i="168"/>
  <c r="AG10265" i="168"/>
  <c r="AG10266" i="168"/>
  <c r="AG10267" i="168"/>
  <c r="AG10268" i="168"/>
  <c r="AG10269" i="168"/>
  <c r="AG10270" i="168"/>
  <c r="AG10271" i="168"/>
  <c r="AG10272" i="168"/>
  <c r="AG10273" i="168"/>
  <c r="AG10274" i="168"/>
  <c r="AG10275" i="168"/>
  <c r="AG10276" i="168"/>
  <c r="AG10277" i="168"/>
  <c r="AG10278" i="168"/>
  <c r="AG10279" i="168"/>
  <c r="AG10280" i="168"/>
  <c r="AG10281" i="168"/>
  <c r="AG10282" i="168"/>
  <c r="AG10283" i="168"/>
  <c r="AG10284" i="168"/>
  <c r="AG10285" i="168"/>
  <c r="AG10286" i="168"/>
  <c r="AG10287" i="168"/>
  <c r="AG10288" i="168"/>
  <c r="AG10289" i="168"/>
  <c r="AG10290" i="168"/>
  <c r="AG10291" i="168"/>
  <c r="AG10292" i="168"/>
  <c r="AG10293" i="168"/>
  <c r="AG10294" i="168"/>
  <c r="AG10295" i="168"/>
  <c r="AG10296" i="168"/>
  <c r="AG10297" i="168"/>
  <c r="AG10298" i="168"/>
  <c r="AG10299" i="168"/>
  <c r="AG10300" i="168"/>
  <c r="AG10301" i="168"/>
  <c r="AG10302" i="168"/>
  <c r="AG10303" i="168"/>
  <c r="AG10304" i="168"/>
  <c r="AG10305" i="168"/>
  <c r="AG10306" i="168"/>
  <c r="AG10307" i="168"/>
  <c r="AG10308" i="168"/>
  <c r="AG10309" i="168"/>
  <c r="AG10310" i="168"/>
  <c r="AG10311" i="168"/>
  <c r="AG10312" i="168"/>
  <c r="AG10313" i="168"/>
  <c r="AG10314" i="168"/>
  <c r="AG10315" i="168"/>
  <c r="AG10316" i="168"/>
  <c r="AG10317" i="168"/>
  <c r="AG10318" i="168"/>
  <c r="AG10319" i="168"/>
  <c r="AG10320" i="168"/>
  <c r="AG10321" i="168"/>
  <c r="AG10322" i="168"/>
  <c r="AG10323" i="168"/>
  <c r="AG10324" i="168"/>
  <c r="AG10325" i="168"/>
  <c r="AG10326" i="168"/>
  <c r="AG10327" i="168"/>
  <c r="AG10328" i="168"/>
  <c r="AG10329" i="168"/>
  <c r="AG10330" i="168"/>
  <c r="AG10331" i="168"/>
  <c r="AG10332" i="168"/>
  <c r="AG10333" i="168"/>
  <c r="AG10334" i="168"/>
  <c r="AG10335" i="168"/>
  <c r="AG10336" i="168"/>
  <c r="AG10337" i="168"/>
  <c r="AG10338" i="168"/>
  <c r="AG10339" i="168"/>
  <c r="AG10340" i="168"/>
  <c r="AG10341" i="168"/>
  <c r="AG10342" i="168"/>
  <c r="AG10343" i="168"/>
  <c r="AG10344" i="168"/>
  <c r="AG10345" i="168"/>
  <c r="AG10346" i="168"/>
  <c r="AG10347" i="168"/>
  <c r="AG10348" i="168"/>
  <c r="AG10349" i="168"/>
  <c r="AG10350" i="168"/>
  <c r="AG10351" i="168"/>
  <c r="AG10352" i="168"/>
  <c r="AG10353" i="168"/>
  <c r="AG10354" i="168"/>
  <c r="AG10355" i="168"/>
  <c r="AG10356" i="168"/>
  <c r="AG10357" i="168"/>
  <c r="AG10358" i="168"/>
  <c r="AG10359" i="168"/>
  <c r="AG10360" i="168"/>
  <c r="AG10361" i="168"/>
  <c r="AG10362" i="168"/>
  <c r="AG10363" i="168"/>
  <c r="AG10364" i="168"/>
  <c r="AG10365" i="168"/>
  <c r="AG10366" i="168"/>
  <c r="AG10367" i="168"/>
  <c r="AG10368" i="168"/>
  <c r="AG10369" i="168"/>
  <c r="AG10370" i="168"/>
  <c r="AG10371" i="168"/>
  <c r="AG10372" i="168"/>
  <c r="AG10373" i="168"/>
  <c r="AG10374" i="168"/>
  <c r="AG10375" i="168"/>
  <c r="AG10376" i="168"/>
  <c r="AG10377" i="168"/>
  <c r="AG10378" i="168"/>
  <c r="AG10379" i="168"/>
  <c r="AG10380" i="168"/>
  <c r="AG10381" i="168"/>
  <c r="AG10382" i="168"/>
  <c r="AG10383" i="168"/>
  <c r="AG10384" i="168"/>
  <c r="AG10385" i="168"/>
  <c r="AG10386" i="168"/>
  <c r="AG10387" i="168"/>
  <c r="AG10388" i="168"/>
  <c r="AG10389" i="168"/>
  <c r="AG10390" i="168"/>
  <c r="AG10391" i="168"/>
  <c r="AG10392" i="168"/>
  <c r="AG10393" i="168"/>
  <c r="AG10394" i="168"/>
  <c r="AG10395" i="168"/>
  <c r="AG10396" i="168"/>
  <c r="AG10397" i="168"/>
  <c r="AG10398" i="168"/>
  <c r="AG10399" i="168"/>
  <c r="AG10400" i="168"/>
  <c r="AG10401" i="168"/>
  <c r="AG10402" i="168"/>
  <c r="AG10403" i="168"/>
  <c r="AG10404" i="168"/>
  <c r="AG10405" i="168"/>
  <c r="AG10406" i="168"/>
  <c r="AG10407" i="168"/>
  <c r="AG10408" i="168"/>
  <c r="AG10409" i="168"/>
  <c r="AG10410" i="168"/>
  <c r="AG10411" i="168"/>
  <c r="AG10412" i="168"/>
  <c r="AF10191" i="168" l="1"/>
  <c r="AF10192" i="168"/>
  <c r="AF10193" i="168"/>
  <c r="AF10194" i="168"/>
  <c r="AF10195" i="168"/>
  <c r="AF10196" i="168"/>
  <c r="AF10197" i="168"/>
  <c r="AF10198" i="168"/>
  <c r="AF10199" i="168"/>
  <c r="AF10200" i="168"/>
  <c r="AF10201" i="168"/>
  <c r="AF10202" i="168"/>
  <c r="AG10191" i="168"/>
  <c r="AG10192" i="168"/>
  <c r="AG10193" i="168"/>
  <c r="AG10194" i="168"/>
  <c r="AG10195" i="168"/>
  <c r="AG10196" i="168"/>
  <c r="AG10197" i="168"/>
  <c r="AG10198" i="168"/>
  <c r="AG10199" i="168"/>
  <c r="AG10200" i="168"/>
  <c r="AG10201" i="168"/>
  <c r="AG10202" i="168"/>
  <c r="AF10177" i="168"/>
  <c r="AF10178" i="168"/>
  <c r="AF10179" i="168"/>
  <c r="AF10180" i="168"/>
  <c r="AF10181" i="168"/>
  <c r="AF10182" i="168"/>
  <c r="AF10183" i="168"/>
  <c r="AF10184" i="168"/>
  <c r="AF10185" i="168"/>
  <c r="AF10186" i="168"/>
  <c r="AF10187" i="168"/>
  <c r="AF10188" i="168"/>
  <c r="AF10189" i="168"/>
  <c r="AF10190" i="168"/>
  <c r="AG10177" i="168"/>
  <c r="AG10178" i="168"/>
  <c r="AG10179" i="168"/>
  <c r="AG10180" i="168"/>
  <c r="AG10181" i="168"/>
  <c r="AG10182" i="168"/>
  <c r="AG10183" i="168"/>
  <c r="AG10184" i="168"/>
  <c r="AG10185" i="168"/>
  <c r="AG10186" i="168"/>
  <c r="AG10187" i="168"/>
  <c r="AG10188" i="168"/>
  <c r="AG10189" i="168"/>
  <c r="AG10190" i="168"/>
  <c r="AF10172" i="168"/>
  <c r="AF10173" i="168"/>
  <c r="AF10174" i="168"/>
  <c r="AF10175" i="168"/>
  <c r="AF10176" i="168"/>
  <c r="AG10172" i="168"/>
  <c r="AG10173" i="168"/>
  <c r="AG10174" i="168"/>
  <c r="AG10175" i="168"/>
  <c r="AG10176" i="168"/>
  <c r="AF10152" i="168"/>
  <c r="AF10153" i="168"/>
  <c r="AF10154" i="168"/>
  <c r="AF10155" i="168"/>
  <c r="AF10156" i="168"/>
  <c r="AF10157" i="168"/>
  <c r="AF10158" i="168"/>
  <c r="AF10159" i="168"/>
  <c r="AF10160" i="168"/>
  <c r="AF10161" i="168"/>
  <c r="AF10162" i="168"/>
  <c r="AF10163" i="168"/>
  <c r="AF10164" i="168"/>
  <c r="AF10165" i="168"/>
  <c r="AF10166" i="168"/>
  <c r="AF10167" i="168"/>
  <c r="AF10168" i="168"/>
  <c r="AF10169" i="168"/>
  <c r="AF10170" i="168"/>
  <c r="AF10171" i="168"/>
  <c r="AG10152" i="168"/>
  <c r="AG10153" i="168"/>
  <c r="AG10154" i="168"/>
  <c r="AG10155" i="168"/>
  <c r="AG10156" i="168"/>
  <c r="AG10157" i="168"/>
  <c r="AG10158" i="168"/>
  <c r="AG10159" i="168"/>
  <c r="AG10160" i="168"/>
  <c r="AG10161" i="168"/>
  <c r="AG10162" i="168"/>
  <c r="AG10163" i="168"/>
  <c r="AG10164" i="168"/>
  <c r="AG10165" i="168"/>
  <c r="AG10166" i="168"/>
  <c r="AG10167" i="168"/>
  <c r="AG10168" i="168"/>
  <c r="AG10169" i="168"/>
  <c r="AG10170" i="168"/>
  <c r="AG10171" i="168"/>
  <c r="AF10145" i="168"/>
  <c r="AF10146" i="168"/>
  <c r="AF10147" i="168"/>
  <c r="AF10148" i="168"/>
  <c r="AF10149" i="168"/>
  <c r="AF10150" i="168"/>
  <c r="AF10151" i="168"/>
  <c r="AG10145" i="168"/>
  <c r="AG10146" i="168"/>
  <c r="AG10147" i="168"/>
  <c r="AG10148" i="168"/>
  <c r="AG10149" i="168"/>
  <c r="AG10150" i="168"/>
  <c r="AG10151" i="168"/>
  <c r="AF10119" i="168"/>
  <c r="AF10120" i="168"/>
  <c r="AF10121" i="168"/>
  <c r="AF10122" i="168"/>
  <c r="AF10123" i="168"/>
  <c r="AF10124" i="168"/>
  <c r="AF10125" i="168"/>
  <c r="AF10126" i="168"/>
  <c r="AF10127" i="168"/>
  <c r="AF10128" i="168"/>
  <c r="AF10129" i="168"/>
  <c r="AF10130" i="168"/>
  <c r="AF10131" i="168"/>
  <c r="AF10132" i="168"/>
  <c r="AF10133" i="168"/>
  <c r="AF10134" i="168"/>
  <c r="AF10135" i="168"/>
  <c r="AF10136" i="168"/>
  <c r="AF10137" i="168"/>
  <c r="AF10138" i="168"/>
  <c r="AF10139" i="168"/>
  <c r="AF10140" i="168"/>
  <c r="AF10141" i="168"/>
  <c r="AF10142" i="168"/>
  <c r="AF10143" i="168"/>
  <c r="AF10144" i="168"/>
  <c r="AG10119" i="168"/>
  <c r="AG10120" i="168"/>
  <c r="AG10121" i="168"/>
  <c r="AG10122" i="168"/>
  <c r="AG10123" i="168"/>
  <c r="AG10124" i="168"/>
  <c r="AG10125" i="168"/>
  <c r="AG10126" i="168"/>
  <c r="AG10127" i="168"/>
  <c r="AG10128" i="168"/>
  <c r="AG10129" i="168"/>
  <c r="AG10130" i="168"/>
  <c r="AG10131" i="168"/>
  <c r="AG10132" i="168"/>
  <c r="AG10133" i="168"/>
  <c r="AG10134" i="168"/>
  <c r="AG10135" i="168"/>
  <c r="AG10136" i="168"/>
  <c r="AG10137" i="168"/>
  <c r="AG10138" i="168"/>
  <c r="AG10139" i="168"/>
  <c r="AG10140" i="168"/>
  <c r="AG10141" i="168"/>
  <c r="AG10142" i="168"/>
  <c r="AG10143" i="168"/>
  <c r="AG10144" i="168"/>
  <c r="AF10107" i="168"/>
  <c r="AF10108" i="168"/>
  <c r="AF10109" i="168"/>
  <c r="AF10110" i="168"/>
  <c r="AF10111" i="168"/>
  <c r="AF10112" i="168"/>
  <c r="AF10113" i="168"/>
  <c r="AF10114" i="168"/>
  <c r="AF10115" i="168"/>
  <c r="AF10116" i="168"/>
  <c r="AF10117" i="168"/>
  <c r="AF10118" i="168"/>
  <c r="AG10107" i="168"/>
  <c r="AG10108" i="168"/>
  <c r="AG10109" i="168"/>
  <c r="AG10110" i="168"/>
  <c r="AG10111" i="168"/>
  <c r="AG10112" i="168"/>
  <c r="AG10113" i="168"/>
  <c r="AG10114" i="168"/>
  <c r="AG10115" i="168"/>
  <c r="AG10116" i="168"/>
  <c r="AG10117" i="168"/>
  <c r="AG10118" i="168"/>
  <c r="AF10104" i="168"/>
  <c r="AF10105" i="168"/>
  <c r="AF10106" i="168"/>
  <c r="AG10104" i="168"/>
  <c r="AG10105" i="168"/>
  <c r="AG10106" i="168"/>
  <c r="AF10085" i="168"/>
  <c r="AF10086" i="168"/>
  <c r="AF10087" i="168"/>
  <c r="AF10088" i="168"/>
  <c r="AF10089" i="168"/>
  <c r="AF10090" i="168"/>
  <c r="AF10091" i="168"/>
  <c r="AF10092" i="168"/>
  <c r="AF10093" i="168"/>
  <c r="AF10094" i="168"/>
  <c r="AF10095" i="168"/>
  <c r="AF10096" i="168"/>
  <c r="AF10097" i="168"/>
  <c r="AF10098" i="168"/>
  <c r="AF10099" i="168"/>
  <c r="AF10100" i="168"/>
  <c r="AF10101" i="168"/>
  <c r="AF10102" i="168"/>
  <c r="AF10103" i="168"/>
  <c r="AG10085" i="168"/>
  <c r="AG10086" i="168"/>
  <c r="AG10087" i="168"/>
  <c r="AG10088" i="168"/>
  <c r="AG10089" i="168"/>
  <c r="AG10090" i="168"/>
  <c r="AG10091" i="168"/>
  <c r="AG10092" i="168"/>
  <c r="AG10093" i="168"/>
  <c r="AG10094" i="168"/>
  <c r="AG10095" i="168"/>
  <c r="AG10096" i="168"/>
  <c r="AG10097" i="168"/>
  <c r="AG10098" i="168"/>
  <c r="AG10099" i="168"/>
  <c r="AG10100" i="168"/>
  <c r="AG10101" i="168"/>
  <c r="AG10102" i="168"/>
  <c r="AG10103" i="168"/>
  <c r="AF10069" i="168"/>
  <c r="AF10070" i="168"/>
  <c r="AF10071" i="168"/>
  <c r="AF10072" i="168"/>
  <c r="AF10073" i="168"/>
  <c r="AF10074" i="168"/>
  <c r="AF10075" i="168"/>
  <c r="AF10076" i="168"/>
  <c r="AF10077" i="168"/>
  <c r="AF10078" i="168"/>
  <c r="AF10079" i="168"/>
  <c r="AF10080" i="168"/>
  <c r="AF10081" i="168"/>
  <c r="AF10082" i="168"/>
  <c r="AF10083" i="168"/>
  <c r="AF10084" i="168"/>
  <c r="AG10069" i="168"/>
  <c r="AG10070" i="168"/>
  <c r="AG10071" i="168"/>
  <c r="AG10072" i="168"/>
  <c r="AG10073" i="168"/>
  <c r="AG10074" i="168"/>
  <c r="AG10075" i="168"/>
  <c r="AG10076" i="168"/>
  <c r="AG10077" i="168"/>
  <c r="AG10078" i="168"/>
  <c r="AG10079" i="168"/>
  <c r="AG10080" i="168"/>
  <c r="AG10081" i="168"/>
  <c r="AG10082" i="168"/>
  <c r="AG10083" i="168"/>
  <c r="AG10084" i="168"/>
  <c r="AF9995" i="168"/>
  <c r="AF9996" i="168"/>
  <c r="AF9997" i="168"/>
  <c r="AF9998" i="168"/>
  <c r="AF9999" i="168"/>
  <c r="AF10000" i="168"/>
  <c r="AF10001" i="168"/>
  <c r="AF10002" i="168"/>
  <c r="AF10003" i="168"/>
  <c r="AF10004" i="168"/>
  <c r="AF10005" i="168"/>
  <c r="AF10006" i="168"/>
  <c r="AF10007" i="168"/>
  <c r="AF10008" i="168"/>
  <c r="AF10009" i="168"/>
  <c r="AF10010" i="168"/>
  <c r="AF10011" i="168"/>
  <c r="AF10012" i="168"/>
  <c r="AF10013" i="168"/>
  <c r="AF10014" i="168"/>
  <c r="AF10015" i="168"/>
  <c r="AF10016" i="168"/>
  <c r="AF10017" i="168"/>
  <c r="AF10018" i="168"/>
  <c r="AF10019" i="168"/>
  <c r="AF10020" i="168"/>
  <c r="AF10021" i="168"/>
  <c r="AF10022" i="168"/>
  <c r="AF10023" i="168"/>
  <c r="AF10024" i="168"/>
  <c r="AF10025" i="168"/>
  <c r="AF10026" i="168"/>
  <c r="AF10027" i="168"/>
  <c r="AF10028" i="168"/>
  <c r="AF10029" i="168"/>
  <c r="AF10030" i="168"/>
  <c r="AF10031" i="168"/>
  <c r="AF10032" i="168"/>
  <c r="AF10033" i="168"/>
  <c r="AF10034" i="168"/>
  <c r="AF10035" i="168"/>
  <c r="AF10036" i="168"/>
  <c r="AF10037" i="168"/>
  <c r="AF10038" i="168"/>
  <c r="AF10039" i="168"/>
  <c r="AF10040" i="168"/>
  <c r="AF10041" i="168"/>
  <c r="AF10042" i="168"/>
  <c r="AF10043" i="168"/>
  <c r="AF10044" i="168"/>
  <c r="AF10045" i="168"/>
  <c r="AF10046" i="168"/>
  <c r="AF10047" i="168"/>
  <c r="AF10048" i="168"/>
  <c r="AF10049" i="168"/>
  <c r="AF10050" i="168"/>
  <c r="AF10051" i="168"/>
  <c r="AF10052" i="168"/>
  <c r="AF10053" i="168"/>
  <c r="AF10054" i="168"/>
  <c r="AF10055" i="168"/>
  <c r="AF10056" i="168"/>
  <c r="AF10057" i="168"/>
  <c r="AF10058" i="168"/>
  <c r="AF10059" i="168"/>
  <c r="AF10060" i="168"/>
  <c r="AF10061" i="168"/>
  <c r="AF10062" i="168"/>
  <c r="AF10063" i="168"/>
  <c r="AF10064" i="168"/>
  <c r="AF10065" i="168"/>
  <c r="AF10066" i="168"/>
  <c r="AF10067" i="168"/>
  <c r="AF10068" i="168"/>
  <c r="AG9995" i="168"/>
  <c r="AG9996" i="168"/>
  <c r="AG9997" i="168"/>
  <c r="AG9998" i="168"/>
  <c r="AG9999" i="168"/>
  <c r="AG10000" i="168"/>
  <c r="AG10001" i="168"/>
  <c r="AG10002" i="168"/>
  <c r="AG10003" i="168"/>
  <c r="AG10004" i="168"/>
  <c r="AG10005" i="168"/>
  <c r="AG10006" i="168"/>
  <c r="AG10007" i="168"/>
  <c r="AG10008" i="168"/>
  <c r="AG10009" i="168"/>
  <c r="AG10010" i="168"/>
  <c r="AG10011" i="168"/>
  <c r="AG10012" i="168"/>
  <c r="AG10013" i="168"/>
  <c r="AG10014" i="168"/>
  <c r="AG10015" i="168"/>
  <c r="AG10016" i="168"/>
  <c r="AG10017" i="168"/>
  <c r="AG10018" i="168"/>
  <c r="AG10019" i="168"/>
  <c r="AG10020" i="168"/>
  <c r="AG10021" i="168"/>
  <c r="AG10022" i="168"/>
  <c r="AG10023" i="168"/>
  <c r="AG10024" i="168"/>
  <c r="AG10025" i="168"/>
  <c r="AG10026" i="168"/>
  <c r="AG10027" i="168"/>
  <c r="AG10028" i="168"/>
  <c r="AG10029" i="168"/>
  <c r="AG10030" i="168"/>
  <c r="AG10031" i="168"/>
  <c r="AG10032" i="168"/>
  <c r="AG10033" i="168"/>
  <c r="AG10034" i="168"/>
  <c r="AG10035" i="168"/>
  <c r="AG10036" i="168"/>
  <c r="AG10037" i="168"/>
  <c r="AG10038" i="168"/>
  <c r="AG10039" i="168"/>
  <c r="AG10040" i="168"/>
  <c r="AG10041" i="168"/>
  <c r="AG10042" i="168"/>
  <c r="AG10043" i="168"/>
  <c r="AG10044" i="168"/>
  <c r="AG10045" i="168"/>
  <c r="AG10046" i="168"/>
  <c r="AG10047" i="168"/>
  <c r="AG10048" i="168"/>
  <c r="AG10049" i="168"/>
  <c r="AG10050" i="168"/>
  <c r="AG10051" i="168"/>
  <c r="AG10052" i="168"/>
  <c r="AG10053" i="168"/>
  <c r="AG10054" i="168"/>
  <c r="AG10055" i="168"/>
  <c r="AG10056" i="168"/>
  <c r="AG10057" i="168"/>
  <c r="AG10058" i="168"/>
  <c r="AG10059" i="168"/>
  <c r="AG10060" i="168"/>
  <c r="AG10061" i="168"/>
  <c r="AG10062" i="168"/>
  <c r="AG10063" i="168"/>
  <c r="AG10064" i="168"/>
  <c r="AG10065" i="168"/>
  <c r="AG10066" i="168"/>
  <c r="AG10067" i="168"/>
  <c r="AG10068" i="168"/>
  <c r="AF9989" i="168"/>
  <c r="AF9990" i="168"/>
  <c r="AF9991" i="168"/>
  <c r="AF9992" i="168"/>
  <c r="AF9993" i="168"/>
  <c r="AF9994" i="168"/>
  <c r="AG9989" i="168"/>
  <c r="AG9990" i="168"/>
  <c r="AG9991" i="168"/>
  <c r="AG9992" i="168"/>
  <c r="AG9993" i="168"/>
  <c r="AG9994" i="168"/>
  <c r="AF9976" i="168"/>
  <c r="AF9977" i="168"/>
  <c r="AF9978" i="168"/>
  <c r="AF9979" i="168"/>
  <c r="AF9980" i="168"/>
  <c r="AF9981" i="168"/>
  <c r="AF9982" i="168"/>
  <c r="AF9983" i="168"/>
  <c r="AF9984" i="168"/>
  <c r="AF9985" i="168"/>
  <c r="AF9986" i="168"/>
  <c r="AF9987" i="168"/>
  <c r="AF9988" i="168"/>
  <c r="AG9976" i="168"/>
  <c r="AG9977" i="168"/>
  <c r="AG9978" i="168"/>
  <c r="AG9979" i="168"/>
  <c r="AG9980" i="168"/>
  <c r="AG9981" i="168"/>
  <c r="AG9982" i="168"/>
  <c r="AG9983" i="168"/>
  <c r="AG9984" i="168"/>
  <c r="AG9985" i="168"/>
  <c r="AG9986" i="168"/>
  <c r="AG9987" i="168"/>
  <c r="AG9988" i="168"/>
  <c r="AF9967" i="168"/>
  <c r="AF9968" i="168"/>
  <c r="AF9969" i="168"/>
  <c r="AF9970" i="168"/>
  <c r="AF9971" i="168"/>
  <c r="AF9972" i="168"/>
  <c r="AF9973" i="168"/>
  <c r="AF9974" i="168"/>
  <c r="AF9975" i="168"/>
  <c r="AG9967" i="168"/>
  <c r="AG9968" i="168"/>
  <c r="AG9969" i="168"/>
  <c r="AG9970" i="168"/>
  <c r="AG9971" i="168"/>
  <c r="AG9972" i="168"/>
  <c r="AG9973" i="168"/>
  <c r="AG9974" i="168"/>
  <c r="AG9975" i="168"/>
  <c r="AF9962" i="168"/>
  <c r="AF9963" i="168"/>
  <c r="AF9964" i="168"/>
  <c r="AF9965" i="168"/>
  <c r="AF9966" i="168"/>
  <c r="AG9962" i="168"/>
  <c r="AG9963" i="168"/>
  <c r="AG9964" i="168"/>
  <c r="AG9965" i="168"/>
  <c r="AG9966" i="168"/>
  <c r="AF9960" i="168"/>
  <c r="AF9961" i="168"/>
  <c r="AG9960" i="168"/>
  <c r="AG9961" i="168"/>
  <c r="AF9955" i="168"/>
  <c r="AF9956" i="168"/>
  <c r="AF9957" i="168"/>
  <c r="AF9958" i="168"/>
  <c r="AF9959" i="168"/>
  <c r="AG9955" i="168"/>
  <c r="AG9956" i="168"/>
  <c r="AG9957" i="168"/>
  <c r="AG9958" i="168"/>
  <c r="AG9959" i="168"/>
  <c r="AF9953" i="168"/>
  <c r="AF9954" i="168"/>
  <c r="AG9953" i="168"/>
  <c r="AG9954" i="168"/>
  <c r="AF9938" i="168"/>
  <c r="AF9939" i="168"/>
  <c r="AF9940" i="168"/>
  <c r="AF9941" i="168"/>
  <c r="AF9942" i="168"/>
  <c r="AF9943" i="168"/>
  <c r="AF9944" i="168"/>
  <c r="AF9945" i="168"/>
  <c r="AF9946" i="168"/>
  <c r="AF9947" i="168"/>
  <c r="AF9948" i="168"/>
  <c r="AF9949" i="168"/>
  <c r="AF9950" i="168"/>
  <c r="AF9951" i="168"/>
  <c r="AF9952" i="168"/>
  <c r="AG9938" i="168"/>
  <c r="AG9939" i="168"/>
  <c r="AG9940" i="168"/>
  <c r="AG9941" i="168"/>
  <c r="AG9942" i="168"/>
  <c r="AG9943" i="168"/>
  <c r="AG9944" i="168"/>
  <c r="AG9945" i="168"/>
  <c r="AG9946" i="168"/>
  <c r="AG9947" i="168"/>
  <c r="AG9948" i="168"/>
  <c r="AG9949" i="168"/>
  <c r="AG9950" i="168"/>
  <c r="AG9951" i="168"/>
  <c r="AG9952" i="168"/>
  <c r="AF9929" i="168"/>
  <c r="AF9930" i="168"/>
  <c r="AF9931" i="168"/>
  <c r="AF9932" i="168"/>
  <c r="AF9933" i="168"/>
  <c r="AF9934" i="168"/>
  <c r="AF9935" i="168"/>
  <c r="AF9936" i="168"/>
  <c r="AF9937" i="168"/>
  <c r="AG9929" i="168"/>
  <c r="AG9930" i="168"/>
  <c r="AG9931" i="168"/>
  <c r="AG9932" i="168"/>
  <c r="AG9933" i="168"/>
  <c r="AG9934" i="168"/>
  <c r="AG9935" i="168"/>
  <c r="AG9936" i="168"/>
  <c r="AG9937" i="168"/>
  <c r="AF9927" i="168"/>
  <c r="AF9928" i="168"/>
  <c r="AG9927" i="168"/>
  <c r="AG9928" i="168"/>
  <c r="AF9919" i="168"/>
  <c r="AF9920" i="168"/>
  <c r="AF9921" i="168"/>
  <c r="AF9922" i="168"/>
  <c r="AF9923" i="168"/>
  <c r="AF9924" i="168"/>
  <c r="AF9925" i="168"/>
  <c r="AF9926" i="168"/>
  <c r="AG9919" i="168"/>
  <c r="AG9920" i="168"/>
  <c r="AG9921" i="168"/>
  <c r="AG9922" i="168"/>
  <c r="AG9923" i="168"/>
  <c r="AG9924" i="168"/>
  <c r="AG9925" i="168"/>
  <c r="AG9926" i="168"/>
  <c r="AF9909" i="168"/>
  <c r="AF9910" i="168"/>
  <c r="AF9911" i="168"/>
  <c r="AF9912" i="168"/>
  <c r="AF9913" i="168"/>
  <c r="AF9914" i="168"/>
  <c r="AF9915" i="168"/>
  <c r="AF9916" i="168"/>
  <c r="AF9917" i="168"/>
  <c r="AF9918" i="168"/>
  <c r="AG9909" i="168"/>
  <c r="AG9910" i="168"/>
  <c r="AG9911" i="168"/>
  <c r="AG9912" i="168"/>
  <c r="AG9913" i="168"/>
  <c r="AG9914" i="168"/>
  <c r="AG9915" i="168"/>
  <c r="AG9916" i="168"/>
  <c r="AG9917" i="168"/>
  <c r="AG9918" i="168"/>
  <c r="AF9879" i="168"/>
  <c r="AF9880" i="168"/>
  <c r="AF9881" i="168"/>
  <c r="AF9882" i="168"/>
  <c r="AF9883" i="168"/>
  <c r="AF9884" i="168"/>
  <c r="AF9885" i="168"/>
  <c r="AF9886" i="168"/>
  <c r="AF9887" i="168"/>
  <c r="AF9888" i="168"/>
  <c r="AF9889" i="168"/>
  <c r="AF9890" i="168"/>
  <c r="AF9891" i="168"/>
  <c r="AF9892" i="168"/>
  <c r="AF9893" i="168"/>
  <c r="AF9894" i="168"/>
  <c r="AF9895" i="168"/>
  <c r="AF9896" i="168"/>
  <c r="AF9897" i="168"/>
  <c r="AF9898" i="168"/>
  <c r="AF9899" i="168"/>
  <c r="AF9900" i="168"/>
  <c r="AF9901" i="168"/>
  <c r="AF9902" i="168"/>
  <c r="AF9903" i="168"/>
  <c r="AF9904" i="168"/>
  <c r="AF9905" i="168"/>
  <c r="AF9906" i="168"/>
  <c r="AF9907" i="168"/>
  <c r="AF9908" i="168"/>
  <c r="AG9879" i="168"/>
  <c r="AG9880" i="168"/>
  <c r="AG9881" i="168"/>
  <c r="AG9882" i="168"/>
  <c r="AG9883" i="168"/>
  <c r="AG9884" i="168"/>
  <c r="AG9885" i="168"/>
  <c r="AG9886" i="168"/>
  <c r="AG9887" i="168"/>
  <c r="AG9888" i="168"/>
  <c r="AG9889" i="168"/>
  <c r="AG9890" i="168"/>
  <c r="AG9891" i="168"/>
  <c r="AG9892" i="168"/>
  <c r="AG9893" i="168"/>
  <c r="AG9894" i="168"/>
  <c r="AG9895" i="168"/>
  <c r="AG9896" i="168"/>
  <c r="AG9897" i="168"/>
  <c r="AG9898" i="168"/>
  <c r="AG9899" i="168"/>
  <c r="AG9900" i="168"/>
  <c r="AG9901" i="168"/>
  <c r="AG9902" i="168"/>
  <c r="AG9903" i="168"/>
  <c r="AG9904" i="168"/>
  <c r="AG9905" i="168"/>
  <c r="AG9906" i="168"/>
  <c r="AG9907" i="168"/>
  <c r="AG9908" i="168"/>
  <c r="AF9851" i="168"/>
  <c r="AF9852" i="168"/>
  <c r="AF9853" i="168"/>
  <c r="AF9854" i="168"/>
  <c r="AF9855" i="168"/>
  <c r="AF9856" i="168"/>
  <c r="AF9857" i="168"/>
  <c r="AF9858" i="168"/>
  <c r="AF9859" i="168"/>
  <c r="AF9860" i="168"/>
  <c r="AF9861" i="168"/>
  <c r="AF9862" i="168"/>
  <c r="AF9863" i="168"/>
  <c r="AF9864" i="168"/>
  <c r="AF9865" i="168"/>
  <c r="AF9866" i="168"/>
  <c r="AF9867" i="168"/>
  <c r="AF9868" i="168"/>
  <c r="AF9869" i="168"/>
  <c r="AF9870" i="168"/>
  <c r="AF9871" i="168"/>
  <c r="AF9872" i="168"/>
  <c r="AF9873" i="168"/>
  <c r="AF9874" i="168"/>
  <c r="AF9875" i="168"/>
  <c r="AF9876" i="168"/>
  <c r="AF9877" i="168"/>
  <c r="AF9878" i="168"/>
  <c r="AG9851" i="168"/>
  <c r="AG9852" i="168"/>
  <c r="AG9853" i="168"/>
  <c r="AG9854" i="168"/>
  <c r="AG9855" i="168"/>
  <c r="AG9856" i="168"/>
  <c r="AG9857" i="168"/>
  <c r="AG9858" i="168"/>
  <c r="AG9859" i="168"/>
  <c r="AG9860" i="168"/>
  <c r="AG9861" i="168"/>
  <c r="AG9862" i="168"/>
  <c r="AG9863" i="168"/>
  <c r="AG9864" i="168"/>
  <c r="AG9865" i="168"/>
  <c r="AG9866" i="168"/>
  <c r="AG9867" i="168"/>
  <c r="AG9868" i="168"/>
  <c r="AG9869" i="168"/>
  <c r="AG9870" i="168"/>
  <c r="AG9871" i="168"/>
  <c r="AG9872" i="168"/>
  <c r="AG9873" i="168"/>
  <c r="AG9874" i="168"/>
  <c r="AG9875" i="168"/>
  <c r="AG9876" i="168"/>
  <c r="AG9877" i="168"/>
  <c r="AG9878" i="168"/>
  <c r="AF9844" i="168"/>
  <c r="AF9845" i="168"/>
  <c r="AF9846" i="168"/>
  <c r="AF9847" i="168"/>
  <c r="AF9848" i="168"/>
  <c r="AF9849" i="168"/>
  <c r="AF9850" i="168"/>
  <c r="AG9844" i="168"/>
  <c r="AG9845" i="168"/>
  <c r="AG9846" i="168"/>
  <c r="AG9847" i="168"/>
  <c r="AG9848" i="168"/>
  <c r="AG9849" i="168"/>
  <c r="AG9850" i="168"/>
  <c r="AF9794" i="168"/>
  <c r="AF9795" i="168"/>
  <c r="AF9796" i="168"/>
  <c r="AF9797" i="168"/>
  <c r="AF9798" i="168"/>
  <c r="AF9799" i="168"/>
  <c r="AF9800" i="168"/>
  <c r="AF9801" i="168"/>
  <c r="AF9802" i="168"/>
  <c r="AF9803" i="168"/>
  <c r="AF9804" i="168"/>
  <c r="AF9805" i="168"/>
  <c r="AF9806" i="168"/>
  <c r="AF9807" i="168"/>
  <c r="AF9808" i="168"/>
  <c r="AF9809" i="168"/>
  <c r="AF9810" i="168"/>
  <c r="AF9811" i="168"/>
  <c r="AF9812" i="168"/>
  <c r="AF9813" i="168"/>
  <c r="AF9814" i="168"/>
  <c r="AF9815" i="168"/>
  <c r="AF9816" i="168"/>
  <c r="AF9817" i="168"/>
  <c r="AF9818" i="168"/>
  <c r="AF9819" i="168"/>
  <c r="AF9820" i="168"/>
  <c r="AF9821" i="168"/>
  <c r="AF9822" i="168"/>
  <c r="AF9823" i="168"/>
  <c r="AF9824" i="168"/>
  <c r="AF9825" i="168"/>
  <c r="AF9826" i="168"/>
  <c r="AF9827" i="168"/>
  <c r="AF9828" i="168"/>
  <c r="AF9829" i="168"/>
  <c r="AF9830" i="168"/>
  <c r="AF9831" i="168"/>
  <c r="AF9832" i="168"/>
  <c r="AF9833" i="168"/>
  <c r="AF9834" i="168"/>
  <c r="AF9835" i="168"/>
  <c r="AF9836" i="168"/>
  <c r="AF9837" i="168"/>
  <c r="AF9838" i="168"/>
  <c r="AF9839" i="168"/>
  <c r="AF9840" i="168"/>
  <c r="AF9841" i="168"/>
  <c r="AF9842" i="168"/>
  <c r="AF9843" i="168"/>
  <c r="AG9794" i="168"/>
  <c r="AG9795" i="168"/>
  <c r="AG9796" i="168"/>
  <c r="AG9797" i="168"/>
  <c r="AG9798" i="168"/>
  <c r="AG9799" i="168"/>
  <c r="AG9800" i="168"/>
  <c r="AG9801" i="168"/>
  <c r="AG9802" i="168"/>
  <c r="AG9803" i="168"/>
  <c r="AG9804" i="168"/>
  <c r="AG9805" i="168"/>
  <c r="AG9806" i="168"/>
  <c r="AG9807" i="168"/>
  <c r="AG9808" i="168"/>
  <c r="AG9809" i="168"/>
  <c r="AG9810" i="168"/>
  <c r="AG9811" i="168"/>
  <c r="AG9812" i="168"/>
  <c r="AG9813" i="168"/>
  <c r="AG9814" i="168"/>
  <c r="AG9815" i="168"/>
  <c r="AG9816" i="168"/>
  <c r="AG9817" i="168"/>
  <c r="AG9818" i="168"/>
  <c r="AG9819" i="168"/>
  <c r="AG9820" i="168"/>
  <c r="AG9821" i="168"/>
  <c r="AG9822" i="168"/>
  <c r="AG9823" i="168"/>
  <c r="AG9824" i="168"/>
  <c r="AG9825" i="168"/>
  <c r="AG9826" i="168"/>
  <c r="AG9827" i="168"/>
  <c r="AG9828" i="168"/>
  <c r="AG9829" i="168"/>
  <c r="AG9830" i="168"/>
  <c r="AG9831" i="168"/>
  <c r="AG9832" i="168"/>
  <c r="AG9833" i="168"/>
  <c r="AG9834" i="168"/>
  <c r="AG9835" i="168"/>
  <c r="AG9836" i="168"/>
  <c r="AG9837" i="168"/>
  <c r="AG9838" i="168"/>
  <c r="AG9839" i="168"/>
  <c r="AG9840" i="168"/>
  <c r="AG9841" i="168"/>
  <c r="AG9842" i="168"/>
  <c r="AG9843" i="168"/>
  <c r="AF9793" i="168"/>
  <c r="AG9793" i="168"/>
  <c r="AF9537" i="168" l="1"/>
  <c r="AF9538" i="168"/>
  <c r="AF9539" i="168"/>
  <c r="AF9540" i="168"/>
  <c r="AF9541" i="168"/>
  <c r="AF9542" i="168"/>
  <c r="AF9543" i="168"/>
  <c r="AF9544" i="168"/>
  <c r="AF9545" i="168"/>
  <c r="AF9546" i="168"/>
  <c r="AF9547" i="168"/>
  <c r="AF9548" i="168"/>
  <c r="AF9549" i="168"/>
  <c r="AF9550" i="168"/>
  <c r="AF9551" i="168"/>
  <c r="AF9552" i="168"/>
  <c r="AF9553" i="168"/>
  <c r="AF9554" i="168"/>
  <c r="AF9555" i="168"/>
  <c r="AF9556" i="168"/>
  <c r="AF9557" i="168"/>
  <c r="AF9558" i="168"/>
  <c r="AF9559" i="168"/>
  <c r="AF9560" i="168"/>
  <c r="AF9561" i="168"/>
  <c r="AF9562" i="168"/>
  <c r="AF9563" i="168"/>
  <c r="AF9564" i="168"/>
  <c r="AF9565" i="168"/>
  <c r="AF9566" i="168"/>
  <c r="AF9567" i="168"/>
  <c r="AF9568" i="168"/>
  <c r="AF9569" i="168"/>
  <c r="AF9570" i="168"/>
  <c r="AF9571" i="168"/>
  <c r="AF9572" i="168"/>
  <c r="AF9573" i="168"/>
  <c r="AF9574" i="168"/>
  <c r="AF9575" i="168"/>
  <c r="AF9576" i="168"/>
  <c r="AF9577" i="168"/>
  <c r="AF9578" i="168"/>
  <c r="AF9579" i="168"/>
  <c r="AF9580" i="168"/>
  <c r="AF9581" i="168"/>
  <c r="AF9582" i="168"/>
  <c r="AF9583" i="168"/>
  <c r="AF9584" i="168"/>
  <c r="AF9585" i="168"/>
  <c r="AF9586" i="168"/>
  <c r="AF9587" i="168"/>
  <c r="AF9588" i="168"/>
  <c r="AF9589" i="168"/>
  <c r="AF9590" i="168"/>
  <c r="AF9591" i="168"/>
  <c r="AF9592" i="168"/>
  <c r="AF9593" i="168"/>
  <c r="AF9594" i="168"/>
  <c r="AF9595" i="168"/>
  <c r="AF9596" i="168"/>
  <c r="AF9597" i="168"/>
  <c r="AF9598" i="168"/>
  <c r="AF9599" i="168"/>
  <c r="AF9600" i="168"/>
  <c r="AF9601" i="168"/>
  <c r="AF9602" i="168"/>
  <c r="AF9603" i="168"/>
  <c r="AF9604" i="168"/>
  <c r="AF9605" i="168"/>
  <c r="AF9606" i="168"/>
  <c r="AF9607" i="168"/>
  <c r="AF9608" i="168"/>
  <c r="AF9609" i="168"/>
  <c r="AF9610" i="168"/>
  <c r="AF9611" i="168"/>
  <c r="AF9612" i="168"/>
  <c r="AF9613" i="168"/>
  <c r="AF9614" i="168"/>
  <c r="AF9615" i="168"/>
  <c r="AF9616" i="168"/>
  <c r="AF9617" i="168"/>
  <c r="AF9618" i="168"/>
  <c r="AF9619" i="168"/>
  <c r="AF9620" i="168"/>
  <c r="AF9621" i="168"/>
  <c r="AF9622" i="168"/>
  <c r="AF9623" i="168"/>
  <c r="AF9624" i="168"/>
  <c r="AF9625" i="168"/>
  <c r="AF9626" i="168"/>
  <c r="AF9627" i="168"/>
  <c r="AF9628" i="168"/>
  <c r="AF9629" i="168"/>
  <c r="AF9630" i="168"/>
  <c r="AF9631" i="168"/>
  <c r="AF9632" i="168"/>
  <c r="AF9633" i="168"/>
  <c r="AF9634" i="168"/>
  <c r="AF9635" i="168"/>
  <c r="AF9636" i="168"/>
  <c r="AF9637" i="168"/>
  <c r="AF9638" i="168"/>
  <c r="AF9639" i="168"/>
  <c r="AF9640" i="168"/>
  <c r="AF9641" i="168"/>
  <c r="AF9642" i="168"/>
  <c r="AF9643" i="168"/>
  <c r="AF9644" i="168"/>
  <c r="AF9645" i="168"/>
  <c r="AF9646" i="168"/>
  <c r="AF9647" i="168"/>
  <c r="AF9648" i="168"/>
  <c r="AF9649" i="168"/>
  <c r="AF9650" i="168"/>
  <c r="AF9651" i="168"/>
  <c r="AF9652" i="168"/>
  <c r="AF9653" i="168"/>
  <c r="AF9654" i="168"/>
  <c r="AF9655" i="168"/>
  <c r="AF9656" i="168"/>
  <c r="AF9657" i="168"/>
  <c r="AF9658" i="168"/>
  <c r="AF9659" i="168"/>
  <c r="AF9660" i="168"/>
  <c r="AF9661" i="168"/>
  <c r="AF9662" i="168"/>
  <c r="AF9663" i="168"/>
  <c r="AF9664" i="168"/>
  <c r="AF9665" i="168"/>
  <c r="AF9666" i="168"/>
  <c r="AF9667" i="168"/>
  <c r="AF9668" i="168"/>
  <c r="AF9669" i="168"/>
  <c r="AF9670" i="168"/>
  <c r="AF9671" i="168"/>
  <c r="AF9672" i="168"/>
  <c r="AF9673" i="168"/>
  <c r="AF9674" i="168"/>
  <c r="AF9675" i="168"/>
  <c r="AF9676" i="168"/>
  <c r="AF9677" i="168"/>
  <c r="AF9678" i="168"/>
  <c r="AF9679" i="168"/>
  <c r="AF9680" i="168"/>
  <c r="AF9681" i="168"/>
  <c r="AF9682" i="168"/>
  <c r="AF9683" i="168"/>
  <c r="AF9684" i="168"/>
  <c r="AF9685" i="168"/>
  <c r="AF9686" i="168"/>
  <c r="AF9687" i="168"/>
  <c r="AF9688" i="168"/>
  <c r="AF9689" i="168"/>
  <c r="AF9690" i="168"/>
  <c r="AF9691" i="168"/>
  <c r="AF9692" i="168"/>
  <c r="AF9693" i="168"/>
  <c r="AF9694" i="168"/>
  <c r="AF9695" i="168"/>
  <c r="AF9696" i="168"/>
  <c r="AF9697" i="168"/>
  <c r="AF9698" i="168"/>
  <c r="AF9699" i="168"/>
  <c r="AF9700" i="168"/>
  <c r="AF9701" i="168"/>
  <c r="AF9702" i="168"/>
  <c r="AF9703" i="168"/>
  <c r="AF9704" i="168"/>
  <c r="AF9705" i="168"/>
  <c r="AF9706" i="168"/>
  <c r="AF9707" i="168"/>
  <c r="AF9708" i="168"/>
  <c r="AF9709" i="168"/>
  <c r="AF9710" i="168"/>
  <c r="AF9711" i="168"/>
  <c r="AF9712" i="168"/>
  <c r="AF9713" i="168"/>
  <c r="AF9714" i="168"/>
  <c r="AF9715" i="168"/>
  <c r="AF9716" i="168"/>
  <c r="AF9717" i="168"/>
  <c r="AF9718" i="168"/>
  <c r="AF9719" i="168"/>
  <c r="AF9720" i="168"/>
  <c r="AF9721" i="168"/>
  <c r="AF9722" i="168"/>
  <c r="AF9723" i="168"/>
  <c r="AF9724" i="168"/>
  <c r="AF9725" i="168"/>
  <c r="AF9726" i="168"/>
  <c r="AF9727" i="168"/>
  <c r="AF9728" i="168"/>
  <c r="AF9729" i="168"/>
  <c r="AF9730" i="168"/>
  <c r="AF9731" i="168"/>
  <c r="AF9732" i="168"/>
  <c r="AF9733" i="168"/>
  <c r="AF9734" i="168"/>
  <c r="AF9735" i="168"/>
  <c r="AF9736" i="168"/>
  <c r="AF9737" i="168"/>
  <c r="AF9738" i="168"/>
  <c r="AF9739" i="168"/>
  <c r="AF9740" i="168"/>
  <c r="AF9741" i="168"/>
  <c r="AF9742" i="168"/>
  <c r="AF9743" i="168"/>
  <c r="AF9744" i="168"/>
  <c r="AF9745" i="168"/>
  <c r="AF9746" i="168"/>
  <c r="AF9747" i="168"/>
  <c r="AF9748" i="168"/>
  <c r="AF9749" i="168"/>
  <c r="AF9750" i="168"/>
  <c r="AF9751" i="168"/>
  <c r="AF9752" i="168"/>
  <c r="AF9753" i="168"/>
  <c r="AF9754" i="168"/>
  <c r="AF9755" i="168"/>
  <c r="AF9756" i="168"/>
  <c r="AF9757" i="168"/>
  <c r="AF9758" i="168"/>
  <c r="AF9759" i="168"/>
  <c r="AF9760" i="168"/>
  <c r="AF9761" i="168"/>
  <c r="AF9762" i="168"/>
  <c r="AF9763" i="168"/>
  <c r="AF9764" i="168"/>
  <c r="AF9765" i="168"/>
  <c r="AF9766" i="168"/>
  <c r="AF9767" i="168"/>
  <c r="AF9768" i="168"/>
  <c r="AF9769" i="168"/>
  <c r="AF9770" i="168"/>
  <c r="AF9771" i="168"/>
  <c r="AF9772" i="168"/>
  <c r="AF9773" i="168"/>
  <c r="AF9774" i="168"/>
  <c r="AF9775" i="168"/>
  <c r="AF9776" i="168"/>
  <c r="AF9777" i="168"/>
  <c r="AF9778" i="168"/>
  <c r="AF9779" i="168"/>
  <c r="AF9780" i="168"/>
  <c r="AF9781" i="168"/>
  <c r="AF9782" i="168"/>
  <c r="AF9783" i="168"/>
  <c r="AF9784" i="168"/>
  <c r="AF9785" i="168"/>
  <c r="AF9786" i="168"/>
  <c r="AF9787" i="168"/>
  <c r="AF9788" i="168"/>
  <c r="AF9789" i="168"/>
  <c r="AF9790" i="168"/>
  <c r="AF9791" i="168"/>
  <c r="AF9792" i="168"/>
  <c r="AG9537" i="168"/>
  <c r="AG9538" i="168"/>
  <c r="AG9539" i="168"/>
  <c r="AG9540" i="168"/>
  <c r="AG9541" i="168"/>
  <c r="AG9542" i="168"/>
  <c r="AG9543" i="168"/>
  <c r="AG9544" i="168"/>
  <c r="AG9545" i="168"/>
  <c r="AG9546" i="168"/>
  <c r="AG9547" i="168"/>
  <c r="AG9548" i="168"/>
  <c r="AG9549" i="168"/>
  <c r="AG9550" i="168"/>
  <c r="AG9551" i="168"/>
  <c r="AG9552" i="168"/>
  <c r="AG9553" i="168"/>
  <c r="AG9554" i="168"/>
  <c r="AG9555" i="168"/>
  <c r="AG9556" i="168"/>
  <c r="AG9557" i="168"/>
  <c r="AG9558" i="168"/>
  <c r="AG9559" i="168"/>
  <c r="AG9560" i="168"/>
  <c r="AG9561" i="168"/>
  <c r="AG9562" i="168"/>
  <c r="AG9563" i="168"/>
  <c r="AG9564" i="168"/>
  <c r="AG9565" i="168"/>
  <c r="AG9566" i="168"/>
  <c r="AG9567" i="168"/>
  <c r="AG9568" i="168"/>
  <c r="AG9569" i="168"/>
  <c r="AG9570" i="168"/>
  <c r="AG9571" i="168"/>
  <c r="AG9572" i="168"/>
  <c r="AG9573" i="168"/>
  <c r="AG9574" i="168"/>
  <c r="AG9575" i="168"/>
  <c r="AG9576" i="168"/>
  <c r="AG9577" i="168"/>
  <c r="AG9578" i="168"/>
  <c r="AG9579" i="168"/>
  <c r="AG9580" i="168"/>
  <c r="AG9581" i="168"/>
  <c r="AG9582" i="168"/>
  <c r="AG9583" i="168"/>
  <c r="AG9584" i="168"/>
  <c r="AG9585" i="168"/>
  <c r="AG9586" i="168"/>
  <c r="AG9587" i="168"/>
  <c r="AG9588" i="168"/>
  <c r="AG9589" i="168"/>
  <c r="AG9590" i="168"/>
  <c r="AG9591" i="168"/>
  <c r="AG9592" i="168"/>
  <c r="AG9593" i="168"/>
  <c r="AG9594" i="168"/>
  <c r="AG9595" i="168"/>
  <c r="AG9596" i="168"/>
  <c r="AG9597" i="168"/>
  <c r="AG9598" i="168"/>
  <c r="AG9599" i="168"/>
  <c r="AG9600" i="168"/>
  <c r="AG9601" i="168"/>
  <c r="AG9602" i="168"/>
  <c r="AG9603" i="168"/>
  <c r="AG9604" i="168"/>
  <c r="AG9605" i="168"/>
  <c r="AG9606" i="168"/>
  <c r="AG9607" i="168"/>
  <c r="AG9608" i="168"/>
  <c r="AG9609" i="168"/>
  <c r="AG9610" i="168"/>
  <c r="AG9611" i="168"/>
  <c r="AG9612" i="168"/>
  <c r="AG9613" i="168"/>
  <c r="AG9614" i="168"/>
  <c r="AG9615" i="168"/>
  <c r="AG9616" i="168"/>
  <c r="AG9617" i="168"/>
  <c r="AG9618" i="168"/>
  <c r="AG9619" i="168"/>
  <c r="AG9620" i="168"/>
  <c r="AG9621" i="168"/>
  <c r="AG9622" i="168"/>
  <c r="AG9623" i="168"/>
  <c r="AG9624" i="168"/>
  <c r="AG9625" i="168"/>
  <c r="AG9626" i="168"/>
  <c r="AG9627" i="168"/>
  <c r="AG9628" i="168"/>
  <c r="AG9629" i="168"/>
  <c r="AG9630" i="168"/>
  <c r="AG9631" i="168"/>
  <c r="AG9632" i="168"/>
  <c r="AG9633" i="168"/>
  <c r="AG9634" i="168"/>
  <c r="AG9635" i="168"/>
  <c r="AG9636" i="168"/>
  <c r="AG9637" i="168"/>
  <c r="AG9638" i="168"/>
  <c r="AG9639" i="168"/>
  <c r="AG9640" i="168"/>
  <c r="AG9641" i="168"/>
  <c r="AG9642" i="168"/>
  <c r="AG9643" i="168"/>
  <c r="AG9644" i="168"/>
  <c r="AG9645" i="168"/>
  <c r="AG9646" i="168"/>
  <c r="AG9647" i="168"/>
  <c r="AG9648" i="168"/>
  <c r="AG9649" i="168"/>
  <c r="AG9650" i="168"/>
  <c r="AG9651" i="168"/>
  <c r="AG9652" i="168"/>
  <c r="AG9653" i="168"/>
  <c r="AG9654" i="168"/>
  <c r="AG9655" i="168"/>
  <c r="AG9656" i="168"/>
  <c r="AG9657" i="168"/>
  <c r="AG9658" i="168"/>
  <c r="AG9659" i="168"/>
  <c r="AG9660" i="168"/>
  <c r="AG9661" i="168"/>
  <c r="AG9662" i="168"/>
  <c r="AG9663" i="168"/>
  <c r="AG9664" i="168"/>
  <c r="AG9665" i="168"/>
  <c r="AG9666" i="168"/>
  <c r="AG9667" i="168"/>
  <c r="AG9668" i="168"/>
  <c r="AG9669" i="168"/>
  <c r="AG9670" i="168"/>
  <c r="AG9671" i="168"/>
  <c r="AG9672" i="168"/>
  <c r="AG9673" i="168"/>
  <c r="AG9674" i="168"/>
  <c r="AG9675" i="168"/>
  <c r="AG9676" i="168"/>
  <c r="AG9677" i="168"/>
  <c r="AG9678" i="168"/>
  <c r="AG9679" i="168"/>
  <c r="AG9680" i="168"/>
  <c r="AG9681" i="168"/>
  <c r="AG9682" i="168"/>
  <c r="AG9683" i="168"/>
  <c r="AG9684" i="168"/>
  <c r="AG9685" i="168"/>
  <c r="AG9686" i="168"/>
  <c r="AG9687" i="168"/>
  <c r="AG9688" i="168"/>
  <c r="AG9689" i="168"/>
  <c r="AG9690" i="168"/>
  <c r="AG9691" i="168"/>
  <c r="AG9692" i="168"/>
  <c r="AG9693" i="168"/>
  <c r="AG9694" i="168"/>
  <c r="AG9695" i="168"/>
  <c r="AG9696" i="168"/>
  <c r="AG9697" i="168"/>
  <c r="AG9698" i="168"/>
  <c r="AG9699" i="168"/>
  <c r="AG9700" i="168"/>
  <c r="AG9701" i="168"/>
  <c r="AG9702" i="168"/>
  <c r="AG9703" i="168"/>
  <c r="AG9704" i="168"/>
  <c r="AG9705" i="168"/>
  <c r="AG9706" i="168"/>
  <c r="AG9707" i="168"/>
  <c r="AG9708" i="168"/>
  <c r="AG9709" i="168"/>
  <c r="AG9710" i="168"/>
  <c r="AG9711" i="168"/>
  <c r="AG9712" i="168"/>
  <c r="AG9713" i="168"/>
  <c r="AG9714" i="168"/>
  <c r="AG9715" i="168"/>
  <c r="AG9716" i="168"/>
  <c r="AG9717" i="168"/>
  <c r="AG9718" i="168"/>
  <c r="AG9719" i="168"/>
  <c r="AG9720" i="168"/>
  <c r="AG9721" i="168"/>
  <c r="AG9722" i="168"/>
  <c r="AG9723" i="168"/>
  <c r="AG9724" i="168"/>
  <c r="AG9725" i="168"/>
  <c r="AG9726" i="168"/>
  <c r="AG9727" i="168"/>
  <c r="AG9728" i="168"/>
  <c r="AG9729" i="168"/>
  <c r="AG9730" i="168"/>
  <c r="AG9731" i="168"/>
  <c r="AG9732" i="168"/>
  <c r="AG9733" i="168"/>
  <c r="AG9734" i="168"/>
  <c r="AG9735" i="168"/>
  <c r="AG9736" i="168"/>
  <c r="AG9737" i="168"/>
  <c r="AG9738" i="168"/>
  <c r="AG9739" i="168"/>
  <c r="AG9740" i="168"/>
  <c r="AG9741" i="168"/>
  <c r="AG9742" i="168"/>
  <c r="AG9743" i="168"/>
  <c r="AG9744" i="168"/>
  <c r="AG9745" i="168"/>
  <c r="AG9746" i="168"/>
  <c r="AG9747" i="168"/>
  <c r="AG9748" i="168"/>
  <c r="AG9749" i="168"/>
  <c r="AG9750" i="168"/>
  <c r="AG9751" i="168"/>
  <c r="AG9752" i="168"/>
  <c r="AG9753" i="168"/>
  <c r="AG9754" i="168"/>
  <c r="AG9755" i="168"/>
  <c r="AG9756" i="168"/>
  <c r="AG9757" i="168"/>
  <c r="AG9758" i="168"/>
  <c r="AG9759" i="168"/>
  <c r="AG9760" i="168"/>
  <c r="AG9761" i="168"/>
  <c r="AG9762" i="168"/>
  <c r="AG9763" i="168"/>
  <c r="AG9764" i="168"/>
  <c r="AG9765" i="168"/>
  <c r="AG9766" i="168"/>
  <c r="AG9767" i="168"/>
  <c r="AG9768" i="168"/>
  <c r="AG9769" i="168"/>
  <c r="AG9770" i="168"/>
  <c r="AG9771" i="168"/>
  <c r="AG9772" i="168"/>
  <c r="AG9773" i="168"/>
  <c r="AG9774" i="168"/>
  <c r="AG9775" i="168"/>
  <c r="AG9776" i="168"/>
  <c r="AG9777" i="168"/>
  <c r="AG9778" i="168"/>
  <c r="AG9779" i="168"/>
  <c r="AG9780" i="168"/>
  <c r="AG9781" i="168"/>
  <c r="AG9782" i="168"/>
  <c r="AG9783" i="168"/>
  <c r="AG9784" i="168"/>
  <c r="AG9785" i="168"/>
  <c r="AG9786" i="168"/>
  <c r="AG9787" i="168"/>
  <c r="AG9788" i="168"/>
  <c r="AG9789" i="168"/>
  <c r="AG9790" i="168"/>
  <c r="AG9791" i="168"/>
  <c r="AG9792" i="168"/>
  <c r="AG3" i="168" l="1"/>
  <c r="AG4" i="168"/>
  <c r="AG5" i="168"/>
  <c r="AG6" i="168"/>
  <c r="AG7" i="168"/>
  <c r="AG8" i="168"/>
  <c r="AG9" i="168"/>
  <c r="AG10" i="168"/>
  <c r="AG11" i="168"/>
  <c r="AG12" i="168"/>
  <c r="AG13" i="168"/>
  <c r="AG14" i="168"/>
  <c r="AG15" i="168"/>
  <c r="AG16" i="168"/>
  <c r="AG17" i="168"/>
  <c r="AG18" i="168"/>
  <c r="AG19" i="168"/>
  <c r="AG20" i="168"/>
  <c r="AG21" i="168"/>
  <c r="AG22" i="168"/>
  <c r="AG23" i="168"/>
  <c r="AG24" i="168"/>
  <c r="AG25" i="168"/>
  <c r="AG26" i="168"/>
  <c r="AG27" i="168"/>
  <c r="AG28" i="168"/>
  <c r="AG29" i="168"/>
  <c r="AG30" i="168"/>
  <c r="AG31" i="168"/>
  <c r="AG32" i="168"/>
  <c r="AG33" i="168"/>
  <c r="AG34" i="168"/>
  <c r="AG35" i="168"/>
  <c r="AG36" i="168"/>
  <c r="AG37" i="168"/>
  <c r="AG38" i="168"/>
  <c r="AG39" i="168"/>
  <c r="AG40" i="168"/>
  <c r="AG41" i="168"/>
  <c r="AG42" i="168"/>
  <c r="AG43" i="168"/>
  <c r="AG44" i="168"/>
  <c r="AG45" i="168"/>
  <c r="AG46" i="168"/>
  <c r="AG47" i="168"/>
  <c r="AG48" i="168"/>
  <c r="AG49" i="168"/>
  <c r="AG50" i="168"/>
  <c r="AG51" i="168"/>
  <c r="AG52" i="168"/>
  <c r="AG53" i="168"/>
  <c r="AG54" i="168"/>
  <c r="AG55" i="168"/>
  <c r="AG56" i="168"/>
  <c r="AG57" i="168"/>
  <c r="AG58" i="168"/>
  <c r="AG59" i="168"/>
  <c r="AG60" i="168"/>
  <c r="AG61" i="168"/>
  <c r="AG62" i="168"/>
  <c r="AG63" i="168"/>
  <c r="AG64" i="168"/>
  <c r="AG65" i="168"/>
  <c r="AG66" i="168"/>
  <c r="AG67" i="168"/>
  <c r="AG68" i="168"/>
  <c r="AG69" i="168"/>
  <c r="AG70" i="168"/>
  <c r="AG71" i="168"/>
  <c r="AG72" i="168"/>
  <c r="AG73" i="168"/>
  <c r="AG74" i="168"/>
  <c r="AG75" i="168"/>
  <c r="AG76" i="168"/>
  <c r="AG77" i="168"/>
  <c r="AG78" i="168"/>
  <c r="AG79" i="168"/>
  <c r="AG80" i="168"/>
  <c r="AG81" i="168"/>
  <c r="AG82" i="168"/>
  <c r="AG83" i="168"/>
  <c r="AG84" i="168"/>
  <c r="AG85" i="168"/>
  <c r="AG86" i="168"/>
  <c r="AG87" i="168"/>
  <c r="AG88" i="168"/>
  <c r="AG89" i="168"/>
  <c r="AG90" i="168"/>
  <c r="AG91" i="168"/>
  <c r="AG92" i="168"/>
  <c r="AG93" i="168"/>
  <c r="AG94" i="168"/>
  <c r="AG95" i="168"/>
  <c r="AG96" i="168"/>
  <c r="AG97" i="168"/>
  <c r="AG98" i="168"/>
  <c r="AG99" i="168"/>
  <c r="AG100" i="168"/>
  <c r="AG101" i="168"/>
  <c r="AG102" i="168"/>
  <c r="AG103" i="168"/>
  <c r="AG104" i="168"/>
  <c r="AG105" i="168"/>
  <c r="AG106" i="168"/>
  <c r="AG107" i="168"/>
  <c r="AG108" i="168"/>
  <c r="AG109" i="168"/>
  <c r="AG110" i="168"/>
  <c r="AG111" i="168"/>
  <c r="AG112" i="168"/>
  <c r="AG113" i="168"/>
  <c r="AG114" i="168"/>
  <c r="AG115" i="168"/>
  <c r="AG116" i="168"/>
  <c r="AG117" i="168"/>
  <c r="AG118" i="168"/>
  <c r="AG119" i="168"/>
  <c r="AG120" i="168"/>
  <c r="AG121" i="168"/>
  <c r="AG122" i="168"/>
  <c r="AG123" i="168"/>
  <c r="AG124" i="168"/>
  <c r="AG125" i="168"/>
  <c r="AG126" i="168"/>
  <c r="AG127" i="168"/>
  <c r="AG128" i="168"/>
  <c r="AG129" i="168"/>
  <c r="AG130" i="168"/>
  <c r="AG131" i="168"/>
  <c r="AG132" i="168"/>
  <c r="AG133" i="168"/>
  <c r="AG134" i="168"/>
  <c r="AG135" i="168"/>
  <c r="AG136" i="168"/>
  <c r="AG137" i="168"/>
  <c r="AG138" i="168"/>
  <c r="AG139" i="168"/>
  <c r="AG140" i="168"/>
  <c r="AG141" i="168"/>
  <c r="AG142" i="168"/>
  <c r="AG143" i="168"/>
  <c r="AG144" i="168"/>
  <c r="AG145" i="168"/>
  <c r="AG146" i="168"/>
  <c r="AG147" i="168"/>
  <c r="AG148" i="168"/>
  <c r="AG149" i="168"/>
  <c r="AG150" i="168"/>
  <c r="AG151" i="168"/>
  <c r="AG152" i="168"/>
  <c r="AG153" i="168"/>
  <c r="AG154" i="168"/>
  <c r="AG155" i="168"/>
  <c r="AG156" i="168"/>
  <c r="AG157" i="168"/>
  <c r="AG158" i="168"/>
  <c r="AG159" i="168"/>
  <c r="AG160" i="168"/>
  <c r="AG161" i="168"/>
  <c r="AG162" i="168"/>
  <c r="AG163" i="168"/>
  <c r="AG164" i="168"/>
  <c r="AG165" i="168"/>
  <c r="AG166" i="168"/>
  <c r="AG167" i="168"/>
  <c r="AG168" i="168"/>
  <c r="AG169" i="168"/>
  <c r="AG170" i="168"/>
  <c r="AG171" i="168"/>
  <c r="AG172" i="168"/>
  <c r="AG173" i="168"/>
  <c r="AG174" i="168"/>
  <c r="AG175" i="168"/>
  <c r="AG176" i="168"/>
  <c r="AG177" i="168"/>
  <c r="AG178" i="168"/>
  <c r="AG179" i="168"/>
  <c r="AG180" i="168"/>
  <c r="AG181" i="168"/>
  <c r="AG182" i="168"/>
  <c r="AG183" i="168"/>
  <c r="AG184" i="168"/>
  <c r="AG185" i="168"/>
  <c r="AG186" i="168"/>
  <c r="AG187" i="168"/>
  <c r="AG188" i="168"/>
  <c r="AG189" i="168"/>
  <c r="AG190" i="168"/>
  <c r="AG191" i="168"/>
  <c r="AG192" i="168"/>
  <c r="AG193" i="168"/>
  <c r="AG194" i="168"/>
  <c r="AG195" i="168"/>
  <c r="AG196" i="168"/>
  <c r="AG197" i="168"/>
  <c r="AG198" i="168"/>
  <c r="AG199" i="168"/>
  <c r="AG200" i="168"/>
  <c r="AG201" i="168"/>
  <c r="AG202" i="168"/>
  <c r="AG203" i="168"/>
  <c r="AG204" i="168"/>
  <c r="AG205" i="168"/>
  <c r="AG206" i="168"/>
  <c r="AG207" i="168"/>
  <c r="AG208" i="168"/>
  <c r="AG209" i="168"/>
  <c r="AG210" i="168"/>
  <c r="AG211" i="168"/>
  <c r="AG212" i="168"/>
  <c r="AG213" i="168"/>
  <c r="AG214" i="168"/>
  <c r="AG215" i="168"/>
  <c r="AG216" i="168"/>
  <c r="AG217" i="168"/>
  <c r="AG218" i="168"/>
  <c r="AG219" i="168"/>
  <c r="AG220" i="168"/>
  <c r="AG221" i="168"/>
  <c r="AG222" i="168"/>
  <c r="AG223" i="168"/>
  <c r="AG224" i="168"/>
  <c r="AG225" i="168"/>
  <c r="AG226" i="168"/>
  <c r="AG227" i="168"/>
  <c r="AG228" i="168"/>
  <c r="AG229" i="168"/>
  <c r="AG230" i="168"/>
  <c r="AG231" i="168"/>
  <c r="AG232" i="168"/>
  <c r="AG233" i="168"/>
  <c r="AG234" i="168"/>
  <c r="AG235" i="168"/>
  <c r="AG236" i="168"/>
  <c r="AG237" i="168"/>
  <c r="AG238" i="168"/>
  <c r="AG239" i="168"/>
  <c r="AG240" i="168"/>
  <c r="AG241" i="168"/>
  <c r="AG242" i="168"/>
  <c r="AG243" i="168"/>
  <c r="AG244" i="168"/>
  <c r="AG245" i="168"/>
  <c r="AG246" i="168"/>
  <c r="AG247" i="168"/>
  <c r="AG248" i="168"/>
  <c r="AG249" i="168"/>
  <c r="AG250" i="168"/>
  <c r="AG251" i="168"/>
  <c r="AG252" i="168"/>
  <c r="AG253" i="168"/>
  <c r="AG254" i="168"/>
  <c r="AG255" i="168"/>
  <c r="AG256" i="168"/>
  <c r="AG257" i="168"/>
  <c r="AG258" i="168"/>
  <c r="AG259" i="168"/>
  <c r="AG260" i="168"/>
  <c r="AG261" i="168"/>
  <c r="AG262" i="168"/>
  <c r="AG263" i="168"/>
  <c r="AG264" i="168"/>
  <c r="AG265" i="168"/>
  <c r="AG266" i="168"/>
  <c r="AG267" i="168"/>
  <c r="AG268" i="168"/>
  <c r="AG269" i="168"/>
  <c r="AG270" i="168"/>
  <c r="AG271" i="168"/>
  <c r="AG272" i="168"/>
  <c r="AG273" i="168"/>
  <c r="AG274" i="168"/>
  <c r="AG275" i="168"/>
  <c r="AG276" i="168"/>
  <c r="AG277" i="168"/>
  <c r="AG278" i="168"/>
  <c r="AG279" i="168"/>
  <c r="AG280" i="168"/>
  <c r="AG281" i="168"/>
  <c r="AG282" i="168"/>
  <c r="AG283" i="168"/>
  <c r="AG284" i="168"/>
  <c r="AG285" i="168"/>
  <c r="AG286" i="168"/>
  <c r="AG287" i="168"/>
  <c r="AG288" i="168"/>
  <c r="AG289" i="168"/>
  <c r="AG290" i="168"/>
  <c r="AG291" i="168"/>
  <c r="AG292" i="168"/>
  <c r="AG293" i="168"/>
  <c r="AG294" i="168"/>
  <c r="AG295" i="168"/>
  <c r="AG296" i="168"/>
  <c r="AG297" i="168"/>
  <c r="AG298" i="168"/>
  <c r="AG299" i="168"/>
  <c r="AG300" i="168"/>
  <c r="AG301" i="168"/>
  <c r="AG302" i="168"/>
  <c r="AG303" i="168"/>
  <c r="AG304" i="168"/>
  <c r="AG305" i="168"/>
  <c r="AG306" i="168"/>
  <c r="AG307" i="168"/>
  <c r="AG308" i="168"/>
  <c r="AG309" i="168"/>
  <c r="AG310" i="168"/>
  <c r="AG311" i="168"/>
  <c r="AG312" i="168"/>
  <c r="AG313" i="168"/>
  <c r="AG314" i="168"/>
  <c r="AG315" i="168"/>
  <c r="AG316" i="168"/>
  <c r="AG317" i="168"/>
  <c r="AG318" i="168"/>
  <c r="AG319" i="168"/>
  <c r="AG320" i="168"/>
  <c r="AG321" i="168"/>
  <c r="AG322" i="168"/>
  <c r="AG323" i="168"/>
  <c r="AG324" i="168"/>
  <c r="AG325" i="168"/>
  <c r="AG326" i="168"/>
  <c r="AG327" i="168"/>
  <c r="AG328" i="168"/>
  <c r="AG329" i="168"/>
  <c r="AG330" i="168"/>
  <c r="AG331" i="168"/>
  <c r="AG332" i="168"/>
  <c r="AG333" i="168"/>
  <c r="AG334" i="168"/>
  <c r="AG335" i="168"/>
  <c r="AG336" i="168"/>
  <c r="AG337" i="168"/>
  <c r="AG338" i="168"/>
  <c r="AG339" i="168"/>
  <c r="AG340" i="168"/>
  <c r="AG341" i="168"/>
  <c r="AG342" i="168"/>
  <c r="AG343" i="168"/>
  <c r="AG344" i="168"/>
  <c r="AG345" i="168"/>
  <c r="AG346" i="168"/>
  <c r="AG347" i="168"/>
  <c r="AG348" i="168"/>
  <c r="AG349" i="168"/>
  <c r="AG350" i="168"/>
  <c r="AG351" i="168"/>
  <c r="AG352" i="168"/>
  <c r="AG353" i="168"/>
  <c r="AG354" i="168"/>
  <c r="AG355" i="168"/>
  <c r="AG356" i="168"/>
  <c r="AG357" i="168"/>
  <c r="AG358" i="168"/>
  <c r="AG359" i="168"/>
  <c r="AG360" i="168"/>
  <c r="AG361" i="168"/>
  <c r="AG362" i="168"/>
  <c r="AG363" i="168"/>
  <c r="AG364" i="168"/>
  <c r="AG365" i="168"/>
  <c r="AG366" i="168"/>
  <c r="AG367" i="168"/>
  <c r="AG368" i="168"/>
  <c r="AG369" i="168"/>
  <c r="AG370" i="168"/>
  <c r="AG371" i="168"/>
  <c r="AG372" i="168"/>
  <c r="AG373" i="168"/>
  <c r="AG374" i="168"/>
  <c r="AG375" i="168"/>
  <c r="AG376" i="168"/>
  <c r="AG377" i="168"/>
  <c r="AG378" i="168"/>
  <c r="AG379" i="168"/>
  <c r="AG380" i="168"/>
  <c r="AG381" i="168"/>
  <c r="AG382" i="168"/>
  <c r="AG383" i="168"/>
  <c r="AG384" i="168"/>
  <c r="AG385" i="168"/>
  <c r="AG386" i="168"/>
  <c r="AG387" i="168"/>
  <c r="AG388" i="168"/>
  <c r="AG389" i="168"/>
  <c r="AG390" i="168"/>
  <c r="AG391" i="168"/>
  <c r="AG392" i="168"/>
  <c r="AG393" i="168"/>
  <c r="AG394" i="168"/>
  <c r="AG395" i="168"/>
  <c r="AG396" i="168"/>
  <c r="AG397" i="168"/>
  <c r="AG398" i="168"/>
  <c r="AG399" i="168"/>
  <c r="AG400" i="168"/>
  <c r="AG401" i="168"/>
  <c r="AG402" i="168"/>
  <c r="AG403" i="168"/>
  <c r="AG404" i="168"/>
  <c r="AG405" i="168"/>
  <c r="AG406" i="168"/>
  <c r="AG407" i="168"/>
  <c r="AG408" i="168"/>
  <c r="AG409" i="168"/>
  <c r="AG410" i="168"/>
  <c r="AG411" i="168"/>
  <c r="AG412" i="168"/>
  <c r="AG413" i="168"/>
  <c r="AG414" i="168"/>
  <c r="AG415" i="168"/>
  <c r="AG416" i="168"/>
  <c r="AG417" i="168"/>
  <c r="AG418" i="168"/>
  <c r="AG419" i="168"/>
  <c r="AG420" i="168"/>
  <c r="AG421" i="168"/>
  <c r="AG422" i="168"/>
  <c r="AG423" i="168"/>
  <c r="AG424" i="168"/>
  <c r="AG425" i="168"/>
  <c r="AG426" i="168"/>
  <c r="AG427" i="168"/>
  <c r="AG428" i="168"/>
  <c r="AG429" i="168"/>
  <c r="AG430" i="168"/>
  <c r="AG431" i="168"/>
  <c r="AG432" i="168"/>
  <c r="AG433" i="168"/>
  <c r="AG434" i="168"/>
  <c r="AG435" i="168"/>
  <c r="AG436" i="168"/>
  <c r="AG437" i="168"/>
  <c r="AG438" i="168"/>
  <c r="AG439" i="168"/>
  <c r="AG440" i="168"/>
  <c r="AG441" i="168"/>
  <c r="AG442" i="168"/>
  <c r="AG443" i="168"/>
  <c r="AG444" i="168"/>
  <c r="AG445" i="168"/>
  <c r="AG446" i="168"/>
  <c r="AG447" i="168"/>
  <c r="AG448" i="168"/>
  <c r="AG449" i="168"/>
  <c r="AG450" i="168"/>
  <c r="AG451" i="168"/>
  <c r="AG452" i="168"/>
  <c r="AG453" i="168"/>
  <c r="AG454" i="168"/>
  <c r="AG455" i="168"/>
  <c r="AG456" i="168"/>
  <c r="AG457" i="168"/>
  <c r="AG458" i="168"/>
  <c r="AG459" i="168"/>
  <c r="AG460" i="168"/>
  <c r="AG461" i="168"/>
  <c r="AG462" i="168"/>
  <c r="AG463" i="168"/>
  <c r="AG464" i="168"/>
  <c r="AG465" i="168"/>
  <c r="AG466" i="168"/>
  <c r="AG467" i="168"/>
  <c r="AG468" i="168"/>
  <c r="AG469" i="168"/>
  <c r="AG470" i="168"/>
  <c r="AG471" i="168"/>
  <c r="AG472" i="168"/>
  <c r="AG473" i="168"/>
  <c r="AG474" i="168"/>
  <c r="AG475" i="168"/>
  <c r="AG476" i="168"/>
  <c r="AG477" i="168"/>
  <c r="AG478" i="168"/>
  <c r="AG479" i="168"/>
  <c r="AG480" i="168"/>
  <c r="AG481" i="168"/>
  <c r="AG482" i="168"/>
  <c r="AG483" i="168"/>
  <c r="AG484" i="168"/>
  <c r="AG485" i="168"/>
  <c r="AG486" i="168"/>
  <c r="AG487" i="168"/>
  <c r="AG488" i="168"/>
  <c r="AG489" i="168"/>
  <c r="AG490" i="168"/>
  <c r="AG491" i="168"/>
  <c r="AG492" i="168"/>
  <c r="AG493" i="168"/>
  <c r="AG494" i="168"/>
  <c r="AG495" i="168"/>
  <c r="AG496" i="168"/>
  <c r="AG497" i="168"/>
  <c r="AG498" i="168"/>
  <c r="AG499" i="168"/>
  <c r="AG500" i="168"/>
  <c r="AG501" i="168"/>
  <c r="AG502" i="168"/>
  <c r="AG503" i="168"/>
  <c r="AG504" i="168"/>
  <c r="AG505" i="168"/>
  <c r="AG506" i="168"/>
  <c r="AG507" i="168"/>
  <c r="AG508" i="168"/>
  <c r="AG509" i="168"/>
  <c r="AG510" i="168"/>
  <c r="AG511" i="168"/>
  <c r="AG512" i="168"/>
  <c r="AG513" i="168"/>
  <c r="AG514" i="168"/>
  <c r="AG515" i="168"/>
  <c r="AG516" i="168"/>
  <c r="AG517" i="168"/>
  <c r="AG518" i="168"/>
  <c r="AG519" i="168"/>
  <c r="AG520" i="168"/>
  <c r="AG521" i="168"/>
  <c r="AG522" i="168"/>
  <c r="AG523" i="168"/>
  <c r="AG524" i="168"/>
  <c r="AG525" i="168"/>
  <c r="AG526" i="168"/>
  <c r="AG527" i="168"/>
  <c r="AG528" i="168"/>
  <c r="AG529" i="168"/>
  <c r="AG530" i="168"/>
  <c r="AG531" i="168"/>
  <c r="AG532" i="168"/>
  <c r="AG533" i="168"/>
  <c r="AG534" i="168"/>
  <c r="AG535" i="168"/>
  <c r="AG536" i="168"/>
  <c r="AG537" i="168"/>
  <c r="AG538" i="168"/>
  <c r="AG539" i="168"/>
  <c r="AG540" i="168"/>
  <c r="AG541" i="168"/>
  <c r="AG542" i="168"/>
  <c r="AG543" i="168"/>
  <c r="AG544" i="168"/>
  <c r="AG545" i="168"/>
  <c r="AG546" i="168"/>
  <c r="AG547" i="168"/>
  <c r="AG548" i="168"/>
  <c r="AG549" i="168"/>
  <c r="AG550" i="168"/>
  <c r="AG551" i="168"/>
  <c r="AG552" i="168"/>
  <c r="AG553" i="168"/>
  <c r="AG554" i="168"/>
  <c r="AG555" i="168"/>
  <c r="AG556" i="168"/>
  <c r="AG557" i="168"/>
  <c r="AG558" i="168"/>
  <c r="AG559" i="168"/>
  <c r="AG560" i="168"/>
  <c r="AG561" i="168"/>
  <c r="AG562" i="168"/>
  <c r="AG563" i="168"/>
  <c r="AG564" i="168"/>
  <c r="AG565" i="168"/>
  <c r="AG566" i="168"/>
  <c r="AG567" i="168"/>
  <c r="AG568" i="168"/>
  <c r="AG569" i="168"/>
  <c r="AG570" i="168"/>
  <c r="AG571" i="168"/>
  <c r="AG572" i="168"/>
  <c r="AG573" i="168"/>
  <c r="AG574" i="168"/>
  <c r="AG575" i="168"/>
  <c r="AG576" i="168"/>
  <c r="AG577" i="168"/>
  <c r="AG578" i="168"/>
  <c r="AG579" i="168"/>
  <c r="AG580" i="168"/>
  <c r="AG581" i="168"/>
  <c r="AG582" i="168"/>
  <c r="AG583" i="168"/>
  <c r="AG584" i="168"/>
  <c r="AG585" i="168"/>
  <c r="AG586" i="168"/>
  <c r="AG587" i="168"/>
  <c r="AG588" i="168"/>
  <c r="AG589" i="168"/>
  <c r="AG590" i="168"/>
  <c r="AG591" i="168"/>
  <c r="AG592" i="168"/>
  <c r="AG593" i="168"/>
  <c r="AG594" i="168"/>
  <c r="AG595" i="168"/>
  <c r="AG596" i="168"/>
  <c r="AG597" i="168"/>
  <c r="AG598" i="168"/>
  <c r="AG599" i="168"/>
  <c r="AG600" i="168"/>
  <c r="AG601" i="168"/>
  <c r="AG602" i="168"/>
  <c r="AG603" i="168"/>
  <c r="AG604" i="168"/>
  <c r="AG605" i="168"/>
  <c r="AG606" i="168"/>
  <c r="AG607" i="168"/>
  <c r="AG608" i="168"/>
  <c r="AG609" i="168"/>
  <c r="AG610" i="168"/>
  <c r="AG611" i="168"/>
  <c r="AG612" i="168"/>
  <c r="AG613" i="168"/>
  <c r="AG614" i="168"/>
  <c r="AG615" i="168"/>
  <c r="AG616" i="168"/>
  <c r="AG617" i="168"/>
  <c r="AG618" i="168"/>
  <c r="AG619" i="168"/>
  <c r="AG620" i="168"/>
  <c r="AG621" i="168"/>
  <c r="AG622" i="168"/>
  <c r="AG623" i="168"/>
  <c r="AG624" i="168"/>
  <c r="AG625" i="168"/>
  <c r="AG626" i="168"/>
  <c r="AG627" i="168"/>
  <c r="AG628" i="168"/>
  <c r="AG629" i="168"/>
  <c r="AG630" i="168"/>
  <c r="AG631" i="168"/>
  <c r="AG632" i="168"/>
  <c r="AG633" i="168"/>
  <c r="AG634" i="168"/>
  <c r="AG635" i="168"/>
  <c r="AG636" i="168"/>
  <c r="AG637" i="168"/>
  <c r="AG638" i="168"/>
  <c r="AG639" i="168"/>
  <c r="AG640" i="168"/>
  <c r="AG641" i="168"/>
  <c r="AG642" i="168"/>
  <c r="AG643" i="168"/>
  <c r="AG644" i="168"/>
  <c r="AG645" i="168"/>
  <c r="AG646" i="168"/>
  <c r="AG647" i="168"/>
  <c r="AG648" i="168"/>
  <c r="AG649" i="168"/>
  <c r="AG650" i="168"/>
  <c r="AG651" i="168"/>
  <c r="AG652" i="168"/>
  <c r="AG653" i="168"/>
  <c r="AG654" i="168"/>
  <c r="AG655" i="168"/>
  <c r="AG656" i="168"/>
  <c r="AG657" i="168"/>
  <c r="AG658" i="168"/>
  <c r="AG659" i="168"/>
  <c r="AG660" i="168"/>
  <c r="AG661" i="168"/>
  <c r="AG662" i="168"/>
  <c r="AG663" i="168"/>
  <c r="AG664" i="168"/>
  <c r="AG665" i="168"/>
  <c r="AG666" i="168"/>
  <c r="AG667" i="168"/>
  <c r="AG668" i="168"/>
  <c r="AG669" i="168"/>
  <c r="AG670" i="168"/>
  <c r="AG671" i="168"/>
  <c r="AG672" i="168"/>
  <c r="AG673" i="168"/>
  <c r="AG674" i="168"/>
  <c r="AG675" i="168"/>
  <c r="AG676" i="168"/>
  <c r="AG677" i="168"/>
  <c r="AG678" i="168"/>
  <c r="AG679" i="168"/>
  <c r="AG680" i="168"/>
  <c r="AG681" i="168"/>
  <c r="AG682" i="168"/>
  <c r="AG683" i="168"/>
  <c r="AG684" i="168"/>
  <c r="AG685" i="168"/>
  <c r="AG686" i="168"/>
  <c r="AG687" i="168"/>
  <c r="AG688" i="168"/>
  <c r="AG689" i="168"/>
  <c r="AG690" i="168"/>
  <c r="AG691" i="168"/>
  <c r="AG692" i="168"/>
  <c r="AG693" i="168"/>
  <c r="AG694" i="168"/>
  <c r="AG695" i="168"/>
  <c r="AG696" i="168"/>
  <c r="AG697" i="168"/>
  <c r="AG698" i="168"/>
  <c r="AG699" i="168"/>
  <c r="AG700" i="168"/>
  <c r="AG701" i="168"/>
  <c r="AG702" i="168"/>
  <c r="AG703" i="168"/>
  <c r="AG704" i="168"/>
  <c r="AG705" i="168"/>
  <c r="AG706" i="168"/>
  <c r="AG707" i="168"/>
  <c r="AG708" i="168"/>
  <c r="AG709" i="168"/>
  <c r="AG710" i="168"/>
  <c r="AG711" i="168"/>
  <c r="AG712" i="168"/>
  <c r="AG713" i="168"/>
  <c r="AG714" i="168"/>
  <c r="AG715" i="168"/>
  <c r="AG716" i="168"/>
  <c r="AG717" i="168"/>
  <c r="AG718" i="168"/>
  <c r="AG719" i="168"/>
  <c r="AG720" i="168"/>
  <c r="AG721" i="168"/>
  <c r="AG722" i="168"/>
  <c r="AG723" i="168"/>
  <c r="AG724" i="168"/>
  <c r="AG725" i="168"/>
  <c r="AG726" i="168"/>
  <c r="AG727" i="168"/>
  <c r="AG728" i="168"/>
  <c r="AG729" i="168"/>
  <c r="AG730" i="168"/>
  <c r="AG731" i="168"/>
  <c r="AG732" i="168"/>
  <c r="AG733" i="168"/>
  <c r="AG734" i="168"/>
  <c r="AG735" i="168"/>
  <c r="AG736" i="168"/>
  <c r="AG737" i="168"/>
  <c r="AG738" i="168"/>
  <c r="AG739" i="168"/>
  <c r="AG740" i="168"/>
  <c r="AG741" i="168"/>
  <c r="AG742" i="168"/>
  <c r="AG743" i="168"/>
  <c r="AG744" i="168"/>
  <c r="AG745" i="168"/>
  <c r="AG746" i="168"/>
  <c r="AG747" i="168"/>
  <c r="AG748" i="168"/>
  <c r="AG749" i="168"/>
  <c r="AG750" i="168"/>
  <c r="AG751" i="168"/>
  <c r="AG752" i="168"/>
  <c r="AG753" i="168"/>
  <c r="AG754" i="168"/>
  <c r="AG755" i="168"/>
  <c r="AG756" i="168"/>
  <c r="AG757" i="168"/>
  <c r="AG758" i="168"/>
  <c r="AG759" i="168"/>
  <c r="AG760" i="168"/>
  <c r="AG761" i="168"/>
  <c r="AG762" i="168"/>
  <c r="AG763" i="168"/>
  <c r="AG764" i="168"/>
  <c r="AG765" i="168"/>
  <c r="AG766" i="168"/>
  <c r="AG767" i="168"/>
  <c r="AG768" i="168"/>
  <c r="AG769" i="168"/>
  <c r="AG770" i="168"/>
  <c r="AG771" i="168"/>
  <c r="AG772" i="168"/>
  <c r="AG773" i="168"/>
  <c r="AG774" i="168"/>
  <c r="AG775" i="168"/>
  <c r="AG776" i="168"/>
  <c r="AG777" i="168"/>
  <c r="AG778" i="168"/>
  <c r="AG779" i="168"/>
  <c r="AG780" i="168"/>
  <c r="AG781" i="168"/>
  <c r="AG782" i="168"/>
  <c r="AG783" i="168"/>
  <c r="AG784" i="168"/>
  <c r="AG785" i="168"/>
  <c r="AG786" i="168"/>
  <c r="AG787" i="168"/>
  <c r="AG788" i="168"/>
  <c r="AG789" i="168"/>
  <c r="AG790" i="168"/>
  <c r="AG791" i="168"/>
  <c r="AG792" i="168"/>
  <c r="AG793" i="168"/>
  <c r="AG794" i="168"/>
  <c r="AG795" i="168"/>
  <c r="AG796" i="168"/>
  <c r="AG797" i="168"/>
  <c r="AG798" i="168"/>
  <c r="AG799" i="168"/>
  <c r="AG800" i="168"/>
  <c r="AG801" i="168"/>
  <c r="AG802" i="168"/>
  <c r="AG803" i="168"/>
  <c r="AG804" i="168"/>
  <c r="AG805" i="168"/>
  <c r="AG806" i="168"/>
  <c r="AG807" i="168"/>
  <c r="AG808" i="168"/>
  <c r="AG809" i="168"/>
  <c r="AG810" i="168"/>
  <c r="AG811" i="168"/>
  <c r="AG812" i="168"/>
  <c r="AG813" i="168"/>
  <c r="AG814" i="168"/>
  <c r="AG815" i="168"/>
  <c r="AG816" i="168"/>
  <c r="AG817" i="168"/>
  <c r="AG818" i="168"/>
  <c r="AG819" i="168"/>
  <c r="AG820" i="168"/>
  <c r="AG821" i="168"/>
  <c r="AG822" i="168"/>
  <c r="AG823" i="168"/>
  <c r="AG824" i="168"/>
  <c r="AG825" i="168"/>
  <c r="AG826" i="168"/>
  <c r="AG827" i="168"/>
  <c r="AG828" i="168"/>
  <c r="AG829" i="168"/>
  <c r="AG830" i="168"/>
  <c r="AG831" i="168"/>
  <c r="AG832" i="168"/>
  <c r="AG833" i="168"/>
  <c r="AG834" i="168"/>
  <c r="AG835" i="168"/>
  <c r="AG836" i="168"/>
  <c r="AG837" i="168"/>
  <c r="AG838" i="168"/>
  <c r="AG839" i="168"/>
  <c r="AG840" i="168"/>
  <c r="AG841" i="168"/>
  <c r="AG842" i="168"/>
  <c r="AG843" i="168"/>
  <c r="AG844" i="168"/>
  <c r="AG845" i="168"/>
  <c r="AG846" i="168"/>
  <c r="AG847" i="168"/>
  <c r="AG848" i="168"/>
  <c r="AG849" i="168"/>
  <c r="AG850" i="168"/>
  <c r="AG851" i="168"/>
  <c r="AG852" i="168"/>
  <c r="AG853" i="168"/>
  <c r="AG854" i="168"/>
  <c r="AG855" i="168"/>
  <c r="AG856" i="168"/>
  <c r="AG857" i="168"/>
  <c r="AG858" i="168"/>
  <c r="AG859" i="168"/>
  <c r="AG860" i="168"/>
  <c r="AG861" i="168"/>
  <c r="AG862" i="168"/>
  <c r="AG863" i="168"/>
  <c r="AG864" i="168"/>
  <c r="AG865" i="168"/>
  <c r="AG866" i="168"/>
  <c r="AG867" i="168"/>
  <c r="AG868" i="168"/>
  <c r="AG869" i="168"/>
  <c r="AG870" i="168"/>
  <c r="AG871" i="168"/>
  <c r="AG872" i="168"/>
  <c r="AG873" i="168"/>
  <c r="AG874" i="168"/>
  <c r="AG875" i="168"/>
  <c r="AG876" i="168"/>
  <c r="AG877" i="168"/>
  <c r="AG878" i="168"/>
  <c r="AG879" i="168"/>
  <c r="AG880" i="168"/>
  <c r="AG881" i="168"/>
  <c r="AG882" i="168"/>
  <c r="AG883" i="168"/>
  <c r="AG884" i="168"/>
  <c r="AG885" i="168"/>
  <c r="AG886" i="168"/>
  <c r="AG887" i="168"/>
  <c r="AG888" i="168"/>
  <c r="AG889" i="168"/>
  <c r="AG890" i="168"/>
  <c r="AG891" i="168"/>
  <c r="AG892" i="168"/>
  <c r="AG893" i="168"/>
  <c r="AG894" i="168"/>
  <c r="AG895" i="168"/>
  <c r="AG896" i="168"/>
  <c r="AG897" i="168"/>
  <c r="AG898" i="168"/>
  <c r="AG899" i="168"/>
  <c r="AG900" i="168"/>
  <c r="AG901" i="168"/>
  <c r="AG902" i="168"/>
  <c r="AG903" i="168"/>
  <c r="AG904" i="168"/>
  <c r="AG905" i="168"/>
  <c r="AG906" i="168"/>
  <c r="AG907" i="168"/>
  <c r="AG908" i="168"/>
  <c r="AG909" i="168"/>
  <c r="AG910" i="168"/>
  <c r="AG911" i="168"/>
  <c r="AG912" i="168"/>
  <c r="AG913" i="168"/>
  <c r="AG914" i="168"/>
  <c r="AG915" i="168"/>
  <c r="AG916" i="168"/>
  <c r="AG917" i="168"/>
  <c r="AG918" i="168"/>
  <c r="AG919" i="168"/>
  <c r="AG920" i="168"/>
  <c r="AG921" i="168"/>
  <c r="AG922" i="168"/>
  <c r="AG923" i="168"/>
  <c r="AG924" i="168"/>
  <c r="AG925" i="168"/>
  <c r="AG926" i="168"/>
  <c r="AG927" i="168"/>
  <c r="AG928" i="168"/>
  <c r="AG929" i="168"/>
  <c r="AG930" i="168"/>
  <c r="AG931" i="168"/>
  <c r="AG932" i="168"/>
  <c r="AG933" i="168"/>
  <c r="AG934" i="168"/>
  <c r="AG935" i="168"/>
  <c r="AG936" i="168"/>
  <c r="AG937" i="168"/>
  <c r="AG938" i="168"/>
  <c r="AG939" i="168"/>
  <c r="AG940" i="168"/>
  <c r="AG941" i="168"/>
  <c r="AG942" i="168"/>
  <c r="AG943" i="168"/>
  <c r="AG944" i="168"/>
  <c r="AG945" i="168"/>
  <c r="AG946" i="168"/>
  <c r="AG947" i="168"/>
  <c r="AG948" i="168"/>
  <c r="AG949" i="168"/>
  <c r="AG950" i="168"/>
  <c r="AG951" i="168"/>
  <c r="AG952" i="168"/>
  <c r="AG953" i="168"/>
  <c r="AG954" i="168"/>
  <c r="AG955" i="168"/>
  <c r="AG956" i="168"/>
  <c r="AG957" i="168"/>
  <c r="AG958" i="168"/>
  <c r="AG959" i="168"/>
  <c r="AG960" i="168"/>
  <c r="AG961" i="168"/>
  <c r="AG962" i="168"/>
  <c r="AG963" i="168"/>
  <c r="AG964" i="168"/>
  <c r="AG965" i="168"/>
  <c r="AG966" i="168"/>
  <c r="AG967" i="168"/>
  <c r="AG968" i="168"/>
  <c r="AG969" i="168"/>
  <c r="AG970" i="168"/>
  <c r="AG971" i="168"/>
  <c r="AG972" i="168"/>
  <c r="AG973" i="168"/>
  <c r="AG974" i="168"/>
  <c r="AG975" i="168"/>
  <c r="AG976" i="168"/>
  <c r="AG977" i="168"/>
  <c r="AG978" i="168"/>
  <c r="AG979" i="168"/>
  <c r="AG980" i="168"/>
  <c r="AG981" i="168"/>
  <c r="AG982" i="168"/>
  <c r="AG983" i="168"/>
  <c r="AG984" i="168"/>
  <c r="AG985" i="168"/>
  <c r="AG986" i="168"/>
  <c r="AG987" i="168"/>
  <c r="AG988" i="168"/>
  <c r="AG989" i="168"/>
  <c r="AG990" i="168"/>
  <c r="AG991" i="168"/>
  <c r="AG992" i="168"/>
  <c r="AG993" i="168"/>
  <c r="AG994" i="168"/>
  <c r="AG995" i="168"/>
  <c r="AG996" i="168"/>
  <c r="AG997" i="168"/>
  <c r="AG998" i="168"/>
  <c r="AG999" i="168"/>
  <c r="AG1000" i="168"/>
  <c r="AG1001" i="168"/>
  <c r="AG1002" i="168"/>
  <c r="AG1003" i="168"/>
  <c r="AG1004" i="168"/>
  <c r="AG1005" i="168"/>
  <c r="AG1006" i="168"/>
  <c r="AG1007" i="168"/>
  <c r="AG1008" i="168"/>
  <c r="AG1009" i="168"/>
  <c r="AG1010" i="168"/>
  <c r="AG1011" i="168"/>
  <c r="AG1012" i="168"/>
  <c r="AG1013" i="168"/>
  <c r="AG1014" i="168"/>
  <c r="AG1015" i="168"/>
  <c r="AG1016" i="168"/>
  <c r="AG1017" i="168"/>
  <c r="AG1018" i="168"/>
  <c r="AG1019" i="168"/>
  <c r="AG1020" i="168"/>
  <c r="AG1021" i="168"/>
  <c r="AG1022" i="168"/>
  <c r="AG1023" i="168"/>
  <c r="AG1024" i="168"/>
  <c r="AG1025" i="168"/>
  <c r="AG1026" i="168"/>
  <c r="AG1027" i="168"/>
  <c r="AG1028" i="168"/>
  <c r="AG1029" i="168"/>
  <c r="AG1030" i="168"/>
  <c r="AG1031" i="168"/>
  <c r="AG1032" i="168"/>
  <c r="AG1033" i="168"/>
  <c r="AG1034" i="168"/>
  <c r="AG1035" i="168"/>
  <c r="AG1036" i="168"/>
  <c r="AG1037" i="168"/>
  <c r="AG1038" i="168"/>
  <c r="AG1039" i="168"/>
  <c r="AG1040" i="168"/>
  <c r="AG1041" i="168"/>
  <c r="AG1042" i="168"/>
  <c r="AG1043" i="168"/>
  <c r="AG1044" i="168"/>
  <c r="AG1045" i="168"/>
  <c r="AG1046" i="168"/>
  <c r="AG1047" i="168"/>
  <c r="AG1048" i="168"/>
  <c r="AG1049" i="168"/>
  <c r="AG1050" i="168"/>
  <c r="AG1051" i="168"/>
  <c r="AG1052" i="168"/>
  <c r="AG1053" i="168"/>
  <c r="AG1054" i="168"/>
  <c r="AG1055" i="168"/>
  <c r="AG1056" i="168"/>
  <c r="AG1057" i="168"/>
  <c r="AG1058" i="168"/>
  <c r="AG1059" i="168"/>
  <c r="AG1060" i="168"/>
  <c r="AG1061" i="168"/>
  <c r="AG1062" i="168"/>
  <c r="AG1063" i="168"/>
  <c r="AG1064" i="168"/>
  <c r="AG1065" i="168"/>
  <c r="AG1066" i="168"/>
  <c r="AG1067" i="168"/>
  <c r="AG1068" i="168"/>
  <c r="AG1069" i="168"/>
  <c r="AG1070" i="168"/>
  <c r="AG1071" i="168"/>
  <c r="AG1072" i="168"/>
  <c r="AG1073" i="168"/>
  <c r="AG1074" i="168"/>
  <c r="AG1075" i="168"/>
  <c r="AG1076" i="168"/>
  <c r="AG1077" i="168"/>
  <c r="AG1078" i="168"/>
  <c r="AG1079" i="168"/>
  <c r="AG1080" i="168"/>
  <c r="AG1081" i="168"/>
  <c r="AG1082" i="168"/>
  <c r="AG1083" i="168"/>
  <c r="AG1084" i="168"/>
  <c r="AG1085" i="168"/>
  <c r="AG1086" i="168"/>
  <c r="AG1087" i="168"/>
  <c r="AG1088" i="168"/>
  <c r="AG1089" i="168"/>
  <c r="AG1090" i="168"/>
  <c r="AG1091" i="168"/>
  <c r="AG1092" i="168"/>
  <c r="AG1093" i="168"/>
  <c r="AG1094" i="168"/>
  <c r="AG1095" i="168"/>
  <c r="AG1096" i="168"/>
  <c r="AG1097" i="168"/>
  <c r="AG1098" i="168"/>
  <c r="AG1099" i="168"/>
  <c r="AG1100" i="168"/>
  <c r="AG1101" i="168"/>
  <c r="AG1102" i="168"/>
  <c r="AG1103" i="168"/>
  <c r="AG1104" i="168"/>
  <c r="AG1105" i="168"/>
  <c r="AG1106" i="168"/>
  <c r="AG1107" i="168"/>
  <c r="AG1108" i="168"/>
  <c r="AG1109" i="168"/>
  <c r="AG1110" i="168"/>
  <c r="AG1111" i="168"/>
  <c r="AG1112" i="168"/>
  <c r="AG1113" i="168"/>
  <c r="AG1114" i="168"/>
  <c r="AG1115" i="168"/>
  <c r="AG1116" i="168"/>
  <c r="AG1117" i="168"/>
  <c r="AG1118" i="168"/>
  <c r="AG1119" i="168"/>
  <c r="AG1120" i="168"/>
  <c r="AG1121" i="168"/>
  <c r="AG1122" i="168"/>
  <c r="AG1123" i="168"/>
  <c r="AG1124" i="168"/>
  <c r="AG1125" i="168"/>
  <c r="AG1126" i="168"/>
  <c r="AG1127" i="168"/>
  <c r="AG1128" i="168"/>
  <c r="AG1129" i="168"/>
  <c r="AG1130" i="168"/>
  <c r="AG1131" i="168"/>
  <c r="AG1132" i="168"/>
  <c r="AG1133" i="168"/>
  <c r="AG1134" i="168"/>
  <c r="AG1135" i="168"/>
  <c r="AG1136" i="168"/>
  <c r="AG1137" i="168"/>
  <c r="AG1138" i="168"/>
  <c r="AG1139" i="168"/>
  <c r="AG1140" i="168"/>
  <c r="AG1141" i="168"/>
  <c r="AG1142" i="168"/>
  <c r="AG1143" i="168"/>
  <c r="AG1144" i="168"/>
  <c r="AG1145" i="168"/>
  <c r="AG1146" i="168"/>
  <c r="AG1147" i="168"/>
  <c r="AG1148" i="168"/>
  <c r="AG1149" i="168"/>
  <c r="AG1150" i="168"/>
  <c r="AG1151" i="168"/>
  <c r="AG1152" i="168"/>
  <c r="AG1153" i="168"/>
  <c r="AG1154" i="168"/>
  <c r="AG1155" i="168"/>
  <c r="AG1156" i="168"/>
  <c r="AG1157" i="168"/>
  <c r="AG1158" i="168"/>
  <c r="AG1159" i="168"/>
  <c r="AG1160" i="168"/>
  <c r="AG1161" i="168"/>
  <c r="AG1162" i="168"/>
  <c r="AG1163" i="168"/>
  <c r="AG1164" i="168"/>
  <c r="AG1165" i="168"/>
  <c r="AG1166" i="168"/>
  <c r="AG1167" i="168"/>
  <c r="AG1168" i="168"/>
  <c r="AG1169" i="168"/>
  <c r="AG1170" i="168"/>
  <c r="AG1171" i="168"/>
  <c r="AG1172" i="168"/>
  <c r="AG1173" i="168"/>
  <c r="AG1174" i="168"/>
  <c r="AG1175" i="168"/>
  <c r="AG1176" i="168"/>
  <c r="AG1177" i="168"/>
  <c r="AG1178" i="168"/>
  <c r="AG1179" i="168"/>
  <c r="AG1180" i="168"/>
  <c r="AG1181" i="168"/>
  <c r="AG1182" i="168"/>
  <c r="AG1183" i="168"/>
  <c r="AG1184" i="168"/>
  <c r="AG1185" i="168"/>
  <c r="AG1186" i="168"/>
  <c r="AG1187" i="168"/>
  <c r="AG1188" i="168"/>
  <c r="AG1189" i="168"/>
  <c r="AG1190" i="168"/>
  <c r="AG1191" i="168"/>
  <c r="AG1192" i="168"/>
  <c r="AG1193" i="168"/>
  <c r="AG1194" i="168"/>
  <c r="AG1195" i="168"/>
  <c r="AG1196" i="168"/>
  <c r="AG1197" i="168"/>
  <c r="AG1198" i="168"/>
  <c r="AG1199" i="168"/>
  <c r="AG1200" i="168"/>
  <c r="AG1201" i="168"/>
  <c r="AG1202" i="168"/>
  <c r="AG1203" i="168"/>
  <c r="AG1204" i="168"/>
  <c r="AG1205" i="168"/>
  <c r="AG1206" i="168"/>
  <c r="AG1207" i="168"/>
  <c r="AG1208" i="168"/>
  <c r="AG1209" i="168"/>
  <c r="AG1210" i="168"/>
  <c r="AG1211" i="168"/>
  <c r="AG1212" i="168"/>
  <c r="AG1213" i="168"/>
  <c r="AG1214" i="168"/>
  <c r="AG1215" i="168"/>
  <c r="AG1216" i="168"/>
  <c r="AG1217" i="168"/>
  <c r="AG1218" i="168"/>
  <c r="AG1219" i="168"/>
  <c r="AG1220" i="168"/>
  <c r="AG1221" i="168"/>
  <c r="AG1222" i="168"/>
  <c r="AG1223" i="168"/>
  <c r="AG1224" i="168"/>
  <c r="AG1225" i="168"/>
  <c r="AG1226" i="168"/>
  <c r="AG1227" i="168"/>
  <c r="AG1228" i="168"/>
  <c r="AG1229" i="168"/>
  <c r="AG1230" i="168"/>
  <c r="AG1231" i="168"/>
  <c r="AG1232" i="168"/>
  <c r="AG1233" i="168"/>
  <c r="AG1234" i="168"/>
  <c r="AG1235" i="168"/>
  <c r="AG1236" i="168"/>
  <c r="AG1237" i="168"/>
  <c r="AG1238" i="168"/>
  <c r="AG1239" i="168"/>
  <c r="AG1240" i="168"/>
  <c r="AG1241" i="168"/>
  <c r="AG1242" i="168"/>
  <c r="AG1243" i="168"/>
  <c r="AG1244" i="168"/>
  <c r="AG1245" i="168"/>
  <c r="AG1246" i="168"/>
  <c r="AG1247" i="168"/>
  <c r="AG1248" i="168"/>
  <c r="AG1249" i="168"/>
  <c r="AG1250" i="168"/>
  <c r="AG1251" i="168"/>
  <c r="AG1252" i="168"/>
  <c r="AG1253" i="168"/>
  <c r="AG1254" i="168"/>
  <c r="AG1255" i="168"/>
  <c r="AG1256" i="168"/>
  <c r="AG1257" i="168"/>
  <c r="AG1258" i="168"/>
  <c r="AG1259" i="168"/>
  <c r="AG1260" i="168"/>
  <c r="AG1261" i="168"/>
  <c r="AG1262" i="168"/>
  <c r="AG1263" i="168"/>
  <c r="AG1264" i="168"/>
  <c r="AG1265" i="168"/>
  <c r="AG1266" i="168"/>
  <c r="AG1267" i="168"/>
  <c r="AG1268" i="168"/>
  <c r="AG1269" i="168"/>
  <c r="AG1270" i="168"/>
  <c r="AG1271" i="168"/>
  <c r="AG1272" i="168"/>
  <c r="AG1273" i="168"/>
  <c r="AG1274" i="168"/>
  <c r="AG1275" i="168"/>
  <c r="AG1276" i="168"/>
  <c r="AG1277" i="168"/>
  <c r="AG1278" i="168"/>
  <c r="AG1279" i="168"/>
  <c r="AG1280" i="168"/>
  <c r="AG1281" i="168"/>
  <c r="AG1282" i="168"/>
  <c r="AG1283" i="168"/>
  <c r="AG1284" i="168"/>
  <c r="AG1285" i="168"/>
  <c r="AG1286" i="168"/>
  <c r="AG1287" i="168"/>
  <c r="AG1288" i="168"/>
  <c r="AG1289" i="168"/>
  <c r="AG1290" i="168"/>
  <c r="AG1291" i="168"/>
  <c r="AG1292" i="168"/>
  <c r="AG1293" i="168"/>
  <c r="AG1294" i="168"/>
  <c r="AG1295" i="168"/>
  <c r="AG1296" i="168"/>
  <c r="AG1297" i="168"/>
  <c r="AG1298" i="168"/>
  <c r="AG1299" i="168"/>
  <c r="AG1300" i="168"/>
  <c r="AG1301" i="168"/>
  <c r="AG1302" i="168"/>
  <c r="AG1303" i="168"/>
  <c r="AG1304" i="168"/>
  <c r="AG1305" i="168"/>
  <c r="AG1306" i="168"/>
  <c r="AG1307" i="168"/>
  <c r="AG1308" i="168"/>
  <c r="AG1309" i="168"/>
  <c r="AG1310" i="168"/>
  <c r="AG1311" i="168"/>
  <c r="AG1312" i="168"/>
  <c r="AG1313" i="168"/>
  <c r="AG1314" i="168"/>
  <c r="AG1315" i="168"/>
  <c r="AG1316" i="168"/>
  <c r="AG1317" i="168"/>
  <c r="AG1318" i="168"/>
  <c r="AG1319" i="168"/>
  <c r="AG1320" i="168"/>
  <c r="AG1321" i="168"/>
  <c r="AG1322" i="168"/>
  <c r="AG1323" i="168"/>
  <c r="AG1324" i="168"/>
  <c r="AG1325" i="168"/>
  <c r="AG1326" i="168"/>
  <c r="AG1327" i="168"/>
  <c r="AG1328" i="168"/>
  <c r="AG1329" i="168"/>
  <c r="AG1330" i="168"/>
  <c r="AG1331" i="168"/>
  <c r="AG1332" i="168"/>
  <c r="AG1333" i="168"/>
  <c r="AG1334" i="168"/>
  <c r="AG1335" i="168"/>
  <c r="AG1336" i="168"/>
  <c r="AG1337" i="168"/>
  <c r="AG1338" i="168"/>
  <c r="AG1339" i="168"/>
  <c r="AG1340" i="168"/>
  <c r="AG1341" i="168"/>
  <c r="AG1342" i="168"/>
  <c r="AG1343" i="168"/>
  <c r="AG1344" i="168"/>
  <c r="AG1345" i="168"/>
  <c r="AG1346" i="168"/>
  <c r="AG1347" i="168"/>
  <c r="AG1348" i="168"/>
  <c r="AG1349" i="168"/>
  <c r="AG1350" i="168"/>
  <c r="AG1351" i="168"/>
  <c r="AG1352" i="168"/>
  <c r="AG1353" i="168"/>
  <c r="AG1354" i="168"/>
  <c r="AG1355" i="168"/>
  <c r="AG1356" i="168"/>
  <c r="AG1357" i="168"/>
  <c r="AG1358" i="168"/>
  <c r="AG1359" i="168"/>
  <c r="AG1360" i="168"/>
  <c r="AG1361" i="168"/>
  <c r="AG1362" i="168"/>
  <c r="AG1363" i="168"/>
  <c r="AG1364" i="168"/>
  <c r="AG1365" i="168"/>
  <c r="AG1366" i="168"/>
  <c r="AG1367" i="168"/>
  <c r="AG1368" i="168"/>
  <c r="AG1369" i="168"/>
  <c r="AG1370" i="168"/>
  <c r="AG1371" i="168"/>
  <c r="AG1372" i="168"/>
  <c r="AG1373" i="168"/>
  <c r="AG1374" i="168"/>
  <c r="AG1375" i="168"/>
  <c r="AG1376" i="168"/>
  <c r="AG1377" i="168"/>
  <c r="AG1378" i="168"/>
  <c r="AG1379" i="168"/>
  <c r="AG1380" i="168"/>
  <c r="AG1381" i="168"/>
  <c r="AG1382" i="168"/>
  <c r="AG1383" i="168"/>
  <c r="AG1384" i="168"/>
  <c r="AG1385" i="168"/>
  <c r="AG1386" i="168"/>
  <c r="AG1387" i="168"/>
  <c r="AG1388" i="168"/>
  <c r="AG1389" i="168"/>
  <c r="AG1390" i="168"/>
  <c r="AG1391" i="168"/>
  <c r="AG1392" i="168"/>
  <c r="AG1393" i="168"/>
  <c r="AG1394" i="168"/>
  <c r="AG1395" i="168"/>
  <c r="AG1396" i="168"/>
  <c r="AG1397" i="168"/>
  <c r="AG1398" i="168"/>
  <c r="AG1399" i="168"/>
  <c r="AG1400" i="168"/>
  <c r="AG1401" i="168"/>
  <c r="AG1402" i="168"/>
  <c r="AG1403" i="168"/>
  <c r="AG1404" i="168"/>
  <c r="AG1405" i="168"/>
  <c r="AG1406" i="168"/>
  <c r="AG1407" i="168"/>
  <c r="AG1408" i="168"/>
  <c r="AG1409" i="168"/>
  <c r="AG1410" i="168"/>
  <c r="AG1411" i="168"/>
  <c r="AG1412" i="168"/>
  <c r="AG1413" i="168"/>
  <c r="AG1414" i="168"/>
  <c r="AG1415" i="168"/>
  <c r="AG1416" i="168"/>
  <c r="AG1417" i="168"/>
  <c r="AG1418" i="168"/>
  <c r="AG1419" i="168"/>
  <c r="AG1420" i="168"/>
  <c r="AG1421" i="168"/>
  <c r="AG1422" i="168"/>
  <c r="AG1423" i="168"/>
  <c r="AG1424" i="168"/>
  <c r="AG1425" i="168"/>
  <c r="AG1426" i="168"/>
  <c r="AG1427" i="168"/>
  <c r="AG1428" i="168"/>
  <c r="AG1429" i="168"/>
  <c r="AG1430" i="168"/>
  <c r="AG1431" i="168"/>
  <c r="AG1432" i="168"/>
  <c r="AG1433" i="168"/>
  <c r="AG1434" i="168"/>
  <c r="AG1435" i="168"/>
  <c r="AG1436" i="168"/>
  <c r="AG1437" i="168"/>
  <c r="AG1438" i="168"/>
  <c r="AG1439" i="168"/>
  <c r="AG1440" i="168"/>
  <c r="AG1441" i="168"/>
  <c r="AG1442" i="168"/>
  <c r="AG1443" i="168"/>
  <c r="AG1444" i="168"/>
  <c r="AG1445" i="168"/>
  <c r="AG1446" i="168"/>
  <c r="AG1447" i="168"/>
  <c r="AG1448" i="168"/>
  <c r="AG1449" i="168"/>
  <c r="AG1450" i="168"/>
  <c r="AG1451" i="168"/>
  <c r="AG1452" i="168"/>
  <c r="AG1453" i="168"/>
  <c r="AG1454" i="168"/>
  <c r="AG1455" i="168"/>
  <c r="AG1456" i="168"/>
  <c r="AG1457" i="168"/>
  <c r="AG1458" i="168"/>
  <c r="AG1459" i="168"/>
  <c r="AG1460" i="168"/>
  <c r="AG1461" i="168"/>
  <c r="AG1462" i="168"/>
  <c r="AG1463" i="168"/>
  <c r="AG1464" i="168"/>
  <c r="AG1465" i="168"/>
  <c r="AG1466" i="168"/>
  <c r="AG1467" i="168"/>
  <c r="AG1468" i="168"/>
  <c r="AG1469" i="168"/>
  <c r="AG1470" i="168"/>
  <c r="AG1471" i="168"/>
  <c r="AG1472" i="168"/>
  <c r="AG1473" i="168"/>
  <c r="AG1474" i="168"/>
  <c r="AG1475" i="168"/>
  <c r="AG1476" i="168"/>
  <c r="AG1477" i="168"/>
  <c r="AG1478" i="168"/>
  <c r="AG1479" i="168"/>
  <c r="AG1480" i="168"/>
  <c r="AG1481" i="168"/>
  <c r="AG1482" i="168"/>
  <c r="AG1483" i="168"/>
  <c r="AG1484" i="168"/>
  <c r="AG1485" i="168"/>
  <c r="AG1486" i="168"/>
  <c r="AG1487" i="168"/>
  <c r="AG1488" i="168"/>
  <c r="AG1489" i="168"/>
  <c r="AG1490" i="168"/>
  <c r="AG1491" i="168"/>
  <c r="AG1492" i="168"/>
  <c r="AG1493" i="168"/>
  <c r="AG1494" i="168"/>
  <c r="AG1495" i="168"/>
  <c r="AG1496" i="168"/>
  <c r="AG1497" i="168"/>
  <c r="AG1498" i="168"/>
  <c r="AG1499" i="168"/>
  <c r="AG1500" i="168"/>
  <c r="AG1501" i="168"/>
  <c r="AG1502" i="168"/>
  <c r="AG1503" i="168"/>
  <c r="AG1504" i="168"/>
  <c r="AG1505" i="168"/>
  <c r="AG1506" i="168"/>
  <c r="AG1507" i="168"/>
  <c r="AG1508" i="168"/>
  <c r="AG1509" i="168"/>
  <c r="AG1510" i="168"/>
  <c r="AG1511" i="168"/>
  <c r="AG1512" i="168"/>
  <c r="AG1513" i="168"/>
  <c r="AG1514" i="168"/>
  <c r="AG1515" i="168"/>
  <c r="AG1516" i="168"/>
  <c r="AG1517" i="168"/>
  <c r="AG1518" i="168"/>
  <c r="AG1519" i="168"/>
  <c r="AG1520" i="168"/>
  <c r="AG1521" i="168"/>
  <c r="AG1522" i="168"/>
  <c r="AG1523" i="168"/>
  <c r="AG1524" i="168"/>
  <c r="AG1525" i="168"/>
  <c r="AG1526" i="168"/>
  <c r="AG1527" i="168"/>
  <c r="AG1528" i="168"/>
  <c r="AG1529" i="168"/>
  <c r="AG1530" i="168"/>
  <c r="AG1531" i="168"/>
  <c r="AG1532" i="168"/>
  <c r="AG1533" i="168"/>
  <c r="AG1534" i="168"/>
  <c r="AG1535" i="168"/>
  <c r="AG1536" i="168"/>
  <c r="AG1537" i="168"/>
  <c r="AG1538" i="168"/>
  <c r="AG1539" i="168"/>
  <c r="AG1540" i="168"/>
  <c r="AG1541" i="168"/>
  <c r="AG1542" i="168"/>
  <c r="AG1543" i="168"/>
  <c r="AG1544" i="168"/>
  <c r="AG1545" i="168"/>
  <c r="AG1546" i="168"/>
  <c r="AG1547" i="168"/>
  <c r="AG1548" i="168"/>
  <c r="AG1549" i="168"/>
  <c r="AG1550" i="168"/>
  <c r="AG1551" i="168"/>
  <c r="AG1552" i="168"/>
  <c r="AG1553" i="168"/>
  <c r="AG1554" i="168"/>
  <c r="AG1555" i="168"/>
  <c r="AG1556" i="168"/>
  <c r="AG1557" i="168"/>
  <c r="AG1558" i="168"/>
  <c r="AG1559" i="168"/>
  <c r="AG1560" i="168"/>
  <c r="AG1561" i="168"/>
  <c r="AG1562" i="168"/>
  <c r="AG1563" i="168"/>
  <c r="AG1564" i="168"/>
  <c r="AG1565" i="168"/>
  <c r="AG1566" i="168"/>
  <c r="AG1567" i="168"/>
  <c r="AG1568" i="168"/>
  <c r="AG1569" i="168"/>
  <c r="AG1570" i="168"/>
  <c r="AG1571" i="168"/>
  <c r="AG1572" i="168"/>
  <c r="AG1573" i="168"/>
  <c r="AG1574" i="168"/>
  <c r="AG1575" i="168"/>
  <c r="AG1576" i="168"/>
  <c r="AG1577" i="168"/>
  <c r="AG1578" i="168"/>
  <c r="AG1579" i="168"/>
  <c r="AG1580" i="168"/>
  <c r="AG1581" i="168"/>
  <c r="AG1582" i="168"/>
  <c r="AG1583" i="168"/>
  <c r="AG1584" i="168"/>
  <c r="AG1585" i="168"/>
  <c r="AG1586" i="168"/>
  <c r="AG1587" i="168"/>
  <c r="AG1588" i="168"/>
  <c r="AG1589" i="168"/>
  <c r="AG1590" i="168"/>
  <c r="AG1591" i="168"/>
  <c r="AG1592" i="168"/>
  <c r="AG1593" i="168"/>
  <c r="AG1594" i="168"/>
  <c r="AG1595" i="168"/>
  <c r="AG1596" i="168"/>
  <c r="AG1597" i="168"/>
  <c r="AG1598" i="168"/>
  <c r="AG1599" i="168"/>
  <c r="AG1600" i="168"/>
  <c r="AG1601" i="168"/>
  <c r="AG1602" i="168"/>
  <c r="AG1603" i="168"/>
  <c r="AG1604" i="168"/>
  <c r="AG1605" i="168"/>
  <c r="AG1606" i="168"/>
  <c r="AG1607" i="168"/>
  <c r="AG1608" i="168"/>
  <c r="AG1609" i="168"/>
  <c r="AG1610" i="168"/>
  <c r="AG1611" i="168"/>
  <c r="AG1612" i="168"/>
  <c r="AG1613" i="168"/>
  <c r="AG1614" i="168"/>
  <c r="AG1615" i="168"/>
  <c r="AG1616" i="168"/>
  <c r="AG1617" i="168"/>
  <c r="AG1618" i="168"/>
  <c r="AG1619" i="168"/>
  <c r="AG1620" i="168"/>
  <c r="AG1621" i="168"/>
  <c r="AG1622" i="168"/>
  <c r="AG1623" i="168"/>
  <c r="AG1624" i="168"/>
  <c r="AG1625" i="168"/>
  <c r="AG1626" i="168"/>
  <c r="AG1627" i="168"/>
  <c r="AG1628" i="168"/>
  <c r="AG1629" i="168"/>
  <c r="AG1630" i="168"/>
  <c r="AG1631" i="168"/>
  <c r="AG1632" i="168"/>
  <c r="AG1633" i="168"/>
  <c r="AG1634" i="168"/>
  <c r="AG1635" i="168"/>
  <c r="AG1636" i="168"/>
  <c r="AG1637" i="168"/>
  <c r="AG1638" i="168"/>
  <c r="AG1639" i="168"/>
  <c r="AG1640" i="168"/>
  <c r="AG1641" i="168"/>
  <c r="AG1642" i="168"/>
  <c r="AG1643" i="168"/>
  <c r="AG1644" i="168"/>
  <c r="AG1645" i="168"/>
  <c r="AG1646" i="168"/>
  <c r="AG1647" i="168"/>
  <c r="AG1648" i="168"/>
  <c r="AG1649" i="168"/>
  <c r="AG1650" i="168"/>
  <c r="AG1651" i="168"/>
  <c r="AG1652" i="168"/>
  <c r="AG1653" i="168"/>
  <c r="AG1654" i="168"/>
  <c r="AG1655" i="168"/>
  <c r="AG1656" i="168"/>
  <c r="AG1657" i="168"/>
  <c r="AG1658" i="168"/>
  <c r="AG1659" i="168"/>
  <c r="AG1660" i="168"/>
  <c r="AG1661" i="168"/>
  <c r="AG1662" i="168"/>
  <c r="AG1663" i="168"/>
  <c r="AG1664" i="168"/>
  <c r="AG1665" i="168"/>
  <c r="AG1666" i="168"/>
  <c r="AG1667" i="168"/>
  <c r="AG1668" i="168"/>
  <c r="AG1669" i="168"/>
  <c r="AG1670" i="168"/>
  <c r="AG1671" i="168"/>
  <c r="AG1672" i="168"/>
  <c r="AG1673" i="168"/>
  <c r="AG1674" i="168"/>
  <c r="AG1675" i="168"/>
  <c r="AG1676" i="168"/>
  <c r="AG1677" i="168"/>
  <c r="AG1678" i="168"/>
  <c r="AG1679" i="168"/>
  <c r="AG1680" i="168"/>
  <c r="AG1681" i="168"/>
  <c r="AG1682" i="168"/>
  <c r="AG1683" i="168"/>
  <c r="AG1684" i="168"/>
  <c r="AG1685" i="168"/>
  <c r="AG1686" i="168"/>
  <c r="AG1687" i="168"/>
  <c r="AG1688" i="168"/>
  <c r="AG1689" i="168"/>
  <c r="AG1690" i="168"/>
  <c r="AG1691" i="168"/>
  <c r="AG1692" i="168"/>
  <c r="AG1693" i="168"/>
  <c r="AG1694" i="168"/>
  <c r="AG1695" i="168"/>
  <c r="AG1696" i="168"/>
  <c r="AG1697" i="168"/>
  <c r="AG1698" i="168"/>
  <c r="AG1699" i="168"/>
  <c r="AG1700" i="168"/>
  <c r="AG1701" i="168"/>
  <c r="AG1702" i="168"/>
  <c r="AG1703" i="168"/>
  <c r="AG1704" i="168"/>
  <c r="AG1705" i="168"/>
  <c r="AG1706" i="168"/>
  <c r="AG1707" i="168"/>
  <c r="AG1708" i="168"/>
  <c r="AG1709" i="168"/>
  <c r="AG1710" i="168"/>
  <c r="AG1711" i="168"/>
  <c r="AG1712" i="168"/>
  <c r="AG1713" i="168"/>
  <c r="AG1714" i="168"/>
  <c r="AG1715" i="168"/>
  <c r="AG1716" i="168"/>
  <c r="AG1717" i="168"/>
  <c r="AG1718" i="168"/>
  <c r="AG1719" i="168"/>
  <c r="AG1720" i="168"/>
  <c r="AG1721" i="168"/>
  <c r="AG1722" i="168"/>
  <c r="AG1723" i="168"/>
  <c r="AG1724" i="168"/>
  <c r="AG1725" i="168"/>
  <c r="AG1726" i="168"/>
  <c r="AG1727" i="168"/>
  <c r="AG1728" i="168"/>
  <c r="AG1729" i="168"/>
  <c r="AG1730" i="168"/>
  <c r="AG1731" i="168"/>
  <c r="AG1732" i="168"/>
  <c r="AG1733" i="168"/>
  <c r="AG1734" i="168"/>
  <c r="AG1735" i="168"/>
  <c r="AG1736" i="168"/>
  <c r="AG1737" i="168"/>
  <c r="AG1738" i="168"/>
  <c r="AG1739" i="168"/>
  <c r="AG1740" i="168"/>
  <c r="AG1741" i="168"/>
  <c r="AG1742" i="168"/>
  <c r="AG1743" i="168"/>
  <c r="AG1744" i="168"/>
  <c r="AG1745" i="168"/>
  <c r="AG1746" i="168"/>
  <c r="AG1747" i="168"/>
  <c r="AG1748" i="168"/>
  <c r="AG1749" i="168"/>
  <c r="AG1750" i="168"/>
  <c r="AG1751" i="168"/>
  <c r="AG1752" i="168"/>
  <c r="AG1753" i="168"/>
  <c r="AG1754" i="168"/>
  <c r="AG1755" i="168"/>
  <c r="AG1756" i="168"/>
  <c r="AG1757" i="168"/>
  <c r="AG1758" i="168"/>
  <c r="AG1759" i="168"/>
  <c r="AG1760" i="168"/>
  <c r="AG1761" i="168"/>
  <c r="AG1762" i="168"/>
  <c r="AG1763" i="168"/>
  <c r="AG1764" i="168"/>
  <c r="AG1765" i="168"/>
  <c r="AG1766" i="168"/>
  <c r="AG1767" i="168"/>
  <c r="AG1768" i="168"/>
  <c r="AG1769" i="168"/>
  <c r="AG1770" i="168"/>
  <c r="AG1771" i="168"/>
  <c r="AG1772" i="168"/>
  <c r="AG1773" i="168"/>
  <c r="AG1774" i="168"/>
  <c r="AG1775" i="168"/>
  <c r="AG1776" i="168"/>
  <c r="AG1777" i="168"/>
  <c r="AG1778" i="168"/>
  <c r="AG1779" i="168"/>
  <c r="AG1780" i="168"/>
  <c r="AG1781" i="168"/>
  <c r="AG1782" i="168"/>
  <c r="AG1783" i="168"/>
  <c r="AG1784" i="168"/>
  <c r="AG1785" i="168"/>
  <c r="AG1786" i="168"/>
  <c r="AG1787" i="168"/>
  <c r="AG1788" i="168"/>
  <c r="AG1789" i="168"/>
  <c r="AG1790" i="168"/>
  <c r="AG1791" i="168"/>
  <c r="AG1792" i="168"/>
  <c r="AG1793" i="168"/>
  <c r="AG1794" i="168"/>
  <c r="AG1795" i="168"/>
  <c r="AG1796" i="168"/>
  <c r="AG1797" i="168"/>
  <c r="AG1798" i="168"/>
  <c r="AG1799" i="168"/>
  <c r="AG1800" i="168"/>
  <c r="AG1801" i="168"/>
  <c r="AG1802" i="168"/>
  <c r="AG1803" i="168"/>
  <c r="AG1804" i="168"/>
  <c r="AG1805" i="168"/>
  <c r="AG1806" i="168"/>
  <c r="AG1807" i="168"/>
  <c r="AG1808" i="168"/>
  <c r="AG1809" i="168"/>
  <c r="AG1810" i="168"/>
  <c r="AG1811" i="168"/>
  <c r="AG1812" i="168"/>
  <c r="AG1813" i="168"/>
  <c r="AG1814" i="168"/>
  <c r="AG1815" i="168"/>
  <c r="AG1816" i="168"/>
  <c r="AG1817" i="168"/>
  <c r="AG1818" i="168"/>
  <c r="AG1819" i="168"/>
  <c r="AG1820" i="168"/>
  <c r="AG1821" i="168"/>
  <c r="AG1822" i="168"/>
  <c r="AG1823" i="168"/>
  <c r="AG1824" i="168"/>
  <c r="AG1825" i="168"/>
  <c r="AG1826" i="168"/>
  <c r="AG1827" i="168"/>
  <c r="AG1828" i="168"/>
  <c r="AG1829" i="168"/>
  <c r="AG1830" i="168"/>
  <c r="AG1831" i="168"/>
  <c r="AG1832" i="168"/>
  <c r="AG1833" i="168"/>
  <c r="AG1834" i="168"/>
  <c r="AG1835" i="168"/>
  <c r="AG1836" i="168"/>
  <c r="AG1837" i="168"/>
  <c r="AG1838" i="168"/>
  <c r="AG1839" i="168"/>
  <c r="AG1840" i="168"/>
  <c r="AG1841" i="168"/>
  <c r="AG1842" i="168"/>
  <c r="AG1843" i="168"/>
  <c r="AG1844" i="168"/>
  <c r="AG1845" i="168"/>
  <c r="AG1846" i="168"/>
  <c r="AG1847" i="168"/>
  <c r="AG1848" i="168"/>
  <c r="AG1849" i="168"/>
  <c r="AG1850" i="168"/>
  <c r="AG1851" i="168"/>
  <c r="AG1852" i="168"/>
  <c r="AG1853" i="168"/>
  <c r="AG1854" i="168"/>
  <c r="AG1855" i="168"/>
  <c r="AG1856" i="168"/>
  <c r="AG1857" i="168"/>
  <c r="AG1858" i="168"/>
  <c r="AG1859" i="168"/>
  <c r="AG1860" i="168"/>
  <c r="AG1861" i="168"/>
  <c r="AG1862" i="168"/>
  <c r="AG1863" i="168"/>
  <c r="AG1864" i="168"/>
  <c r="AG1865" i="168"/>
  <c r="AG1866" i="168"/>
  <c r="AG1867" i="168"/>
  <c r="AG1868" i="168"/>
  <c r="AG1869" i="168"/>
  <c r="AG1870" i="168"/>
  <c r="AG1871" i="168"/>
  <c r="AG1872" i="168"/>
  <c r="AG1873" i="168"/>
  <c r="AG1874" i="168"/>
  <c r="AG1875" i="168"/>
  <c r="AG1876" i="168"/>
  <c r="AG1877" i="168"/>
  <c r="AG1878" i="168"/>
  <c r="AG1879" i="168"/>
  <c r="AG1880" i="168"/>
  <c r="AG1881" i="168"/>
  <c r="AG1882" i="168"/>
  <c r="AG1883" i="168"/>
  <c r="AG1884" i="168"/>
  <c r="AG1885" i="168"/>
  <c r="AG1886" i="168"/>
  <c r="AG1887" i="168"/>
  <c r="AG1888" i="168"/>
  <c r="AG1889" i="168"/>
  <c r="AG1890" i="168"/>
  <c r="AG1891" i="168"/>
  <c r="AG1892" i="168"/>
  <c r="AG1893" i="168"/>
  <c r="AG1894" i="168"/>
  <c r="AG1895" i="168"/>
  <c r="AG1896" i="168"/>
  <c r="AG1897" i="168"/>
  <c r="AG1898" i="168"/>
  <c r="AG1899" i="168"/>
  <c r="AG1900" i="168"/>
  <c r="AG1901" i="168"/>
  <c r="AG1902" i="168"/>
  <c r="AG1903" i="168"/>
  <c r="AG1904" i="168"/>
  <c r="AG1905" i="168"/>
  <c r="AG1906" i="168"/>
  <c r="AG1907" i="168"/>
  <c r="AG1908" i="168"/>
  <c r="AG1909" i="168"/>
  <c r="AG1910" i="168"/>
  <c r="AG1911" i="168"/>
  <c r="AG1912" i="168"/>
  <c r="AG1913" i="168"/>
  <c r="AG1914" i="168"/>
  <c r="AG1915" i="168"/>
  <c r="AG1916" i="168"/>
  <c r="AG1917" i="168"/>
  <c r="AG1918" i="168"/>
  <c r="AG1919" i="168"/>
  <c r="AG1920" i="168"/>
  <c r="AG1921" i="168"/>
  <c r="AG1922" i="168"/>
  <c r="AG1923" i="168"/>
  <c r="AG1924" i="168"/>
  <c r="AG1925" i="168"/>
  <c r="AG1926" i="168"/>
  <c r="AG1927" i="168"/>
  <c r="AG1928" i="168"/>
  <c r="AG1929" i="168"/>
  <c r="AG1930" i="168"/>
  <c r="AG1931" i="168"/>
  <c r="AG1932" i="168"/>
  <c r="AG1933" i="168"/>
  <c r="AG1934" i="168"/>
  <c r="AG1935" i="168"/>
  <c r="AG1936" i="168"/>
  <c r="AG1937" i="168"/>
  <c r="AG1938" i="168"/>
  <c r="AG1939" i="168"/>
  <c r="AG1940" i="168"/>
  <c r="AG1941" i="168"/>
  <c r="AG1942" i="168"/>
  <c r="AG1943" i="168"/>
  <c r="AG1944" i="168"/>
  <c r="AG1945" i="168"/>
  <c r="AG1946" i="168"/>
  <c r="AG1947" i="168"/>
  <c r="AG1948" i="168"/>
  <c r="AG1949" i="168"/>
  <c r="AG1950" i="168"/>
  <c r="AG1951" i="168"/>
  <c r="AG1952" i="168"/>
  <c r="AG1953" i="168"/>
  <c r="AG1954" i="168"/>
  <c r="AG1955" i="168"/>
  <c r="AG1956" i="168"/>
  <c r="AG1957" i="168"/>
  <c r="AG1958" i="168"/>
  <c r="AG1959" i="168"/>
  <c r="AG1960" i="168"/>
  <c r="AG1961" i="168"/>
  <c r="AG1962" i="168"/>
  <c r="AG1963" i="168"/>
  <c r="AG1964" i="168"/>
  <c r="AG1965" i="168"/>
  <c r="AG1966" i="168"/>
  <c r="AG1967" i="168"/>
  <c r="AG1968" i="168"/>
  <c r="AG1969" i="168"/>
  <c r="AG1970" i="168"/>
  <c r="AG1971" i="168"/>
  <c r="AG1972" i="168"/>
  <c r="AG1973" i="168"/>
  <c r="AG1974" i="168"/>
  <c r="AG1975" i="168"/>
  <c r="AG1976" i="168"/>
  <c r="AG1977" i="168"/>
  <c r="AG1978" i="168"/>
  <c r="AG1979" i="168"/>
  <c r="AG1980" i="168"/>
  <c r="AG1981" i="168"/>
  <c r="AG1982" i="168"/>
  <c r="AG1983" i="168"/>
  <c r="AG1984" i="168"/>
  <c r="AG1985" i="168"/>
  <c r="AG1986" i="168"/>
  <c r="AG1987" i="168"/>
  <c r="AG1988" i="168"/>
  <c r="AG1989" i="168"/>
  <c r="AG1990" i="168"/>
  <c r="AG1991" i="168"/>
  <c r="AG1992" i="168"/>
  <c r="AG1993" i="168"/>
  <c r="AG1994" i="168"/>
  <c r="AG1995" i="168"/>
  <c r="AG1996" i="168"/>
  <c r="AG1997" i="168"/>
  <c r="AG1998" i="168"/>
  <c r="AG1999" i="168"/>
  <c r="AG2000" i="168"/>
  <c r="AG2001" i="168"/>
  <c r="AG2002" i="168"/>
  <c r="AG2003" i="168"/>
  <c r="AG2004" i="168"/>
  <c r="AG2005" i="168"/>
  <c r="AG2006" i="168"/>
  <c r="AG2007" i="168"/>
  <c r="AG2008" i="168"/>
  <c r="AG2009" i="168"/>
  <c r="AG2010" i="168"/>
  <c r="AG2011" i="168"/>
  <c r="AG2012" i="168"/>
  <c r="AG2013" i="168"/>
  <c r="AG2014" i="168"/>
  <c r="AG2015" i="168"/>
  <c r="AG2016" i="168"/>
  <c r="AG2017" i="168"/>
  <c r="AG2018" i="168"/>
  <c r="AG2019" i="168"/>
  <c r="AG2020" i="168"/>
  <c r="AG2021" i="168"/>
  <c r="AG2022" i="168"/>
  <c r="AG2023" i="168"/>
  <c r="AG2024" i="168"/>
  <c r="AG2025" i="168"/>
  <c r="AG2026" i="168"/>
  <c r="AG2027" i="168"/>
  <c r="AG2028" i="168"/>
  <c r="AG2029" i="168"/>
  <c r="AG2030" i="168"/>
  <c r="AG2031" i="168"/>
  <c r="AG2032" i="168"/>
  <c r="AG2033" i="168"/>
  <c r="AG2034" i="168"/>
  <c r="AG2035" i="168"/>
  <c r="AG2036" i="168"/>
  <c r="AG2037" i="168"/>
  <c r="AG2038" i="168"/>
  <c r="AG2039" i="168"/>
  <c r="AG2040" i="168"/>
  <c r="AG2041" i="168"/>
  <c r="AG2042" i="168"/>
  <c r="AG2043" i="168"/>
  <c r="AG2044" i="168"/>
  <c r="AG2045" i="168"/>
  <c r="AG2046" i="168"/>
  <c r="AG2047" i="168"/>
  <c r="AG2048" i="168"/>
  <c r="AG2049" i="168"/>
  <c r="AG2050" i="168"/>
  <c r="AG2051" i="168"/>
  <c r="AG2052" i="168"/>
  <c r="AG2053" i="168"/>
  <c r="AG2054" i="168"/>
  <c r="AG2055" i="168"/>
  <c r="AG2056" i="168"/>
  <c r="AG2057" i="168"/>
  <c r="AG2058" i="168"/>
  <c r="AG2059" i="168"/>
  <c r="AG2060" i="168"/>
  <c r="AG2061" i="168"/>
  <c r="AG2062" i="168"/>
  <c r="AG2063" i="168"/>
  <c r="AG2064" i="168"/>
  <c r="AG2065" i="168"/>
  <c r="AG2066" i="168"/>
  <c r="AG2067" i="168"/>
  <c r="AG2068" i="168"/>
  <c r="AG2069" i="168"/>
  <c r="AG2070" i="168"/>
  <c r="AG2071" i="168"/>
  <c r="AG2072" i="168"/>
  <c r="AG2073" i="168"/>
  <c r="AG2074" i="168"/>
  <c r="AG2075" i="168"/>
  <c r="AG2076" i="168"/>
  <c r="AG2077" i="168"/>
  <c r="AG2078" i="168"/>
  <c r="AG2079" i="168"/>
  <c r="AG2080" i="168"/>
  <c r="AG2081" i="168"/>
  <c r="AG2082" i="168"/>
  <c r="AG2083" i="168"/>
  <c r="AG2084" i="168"/>
  <c r="AG2085" i="168"/>
  <c r="AG2086" i="168"/>
  <c r="AG2087" i="168"/>
  <c r="AG2088" i="168"/>
  <c r="AG2089" i="168"/>
  <c r="AG2090" i="168"/>
  <c r="AG2091" i="168"/>
  <c r="AG2092" i="168"/>
  <c r="AG2093" i="168"/>
  <c r="AG2094" i="168"/>
  <c r="AG2095" i="168"/>
  <c r="AG2096" i="168"/>
  <c r="AG2097" i="168"/>
  <c r="AG2098" i="168"/>
  <c r="AG2099" i="168"/>
  <c r="AG2100" i="168"/>
  <c r="AG2101" i="168"/>
  <c r="AG2102" i="168"/>
  <c r="AG2103" i="168"/>
  <c r="AG2104" i="168"/>
  <c r="AG2105" i="168"/>
  <c r="AG2106" i="168"/>
  <c r="AG2107" i="168"/>
  <c r="AG2108" i="168"/>
  <c r="AG2109" i="168"/>
  <c r="AG2110" i="168"/>
  <c r="AG2111" i="168"/>
  <c r="AG2112" i="168"/>
  <c r="AG2113" i="168"/>
  <c r="AG2114" i="168"/>
  <c r="AG2115" i="168"/>
  <c r="AG2116" i="168"/>
  <c r="AG2117" i="168"/>
  <c r="AG2118" i="168"/>
  <c r="AG2119" i="168"/>
  <c r="AG2120" i="168"/>
  <c r="AG2121" i="168"/>
  <c r="AG2122" i="168"/>
  <c r="AG2123" i="168"/>
  <c r="AG2124" i="168"/>
  <c r="AG2125" i="168"/>
  <c r="AG2126" i="168"/>
  <c r="AG2127" i="168"/>
  <c r="AG2128" i="168"/>
  <c r="AG2129" i="168"/>
  <c r="AG2130" i="168"/>
  <c r="AG2131" i="168"/>
  <c r="AG2132" i="168"/>
  <c r="AG2133" i="168"/>
  <c r="AG2134" i="168"/>
  <c r="AG2135" i="168"/>
  <c r="AG2136" i="168"/>
  <c r="AG2137" i="168"/>
  <c r="AG2138" i="168"/>
  <c r="AG2139" i="168"/>
  <c r="AG2140" i="168"/>
  <c r="AG2141" i="168"/>
  <c r="AG2142" i="168"/>
  <c r="AG2143" i="168"/>
  <c r="AG2144" i="168"/>
  <c r="AG2145" i="168"/>
  <c r="AG2146" i="168"/>
  <c r="AG2147" i="168"/>
  <c r="AG2148" i="168"/>
  <c r="AG2149" i="168"/>
  <c r="AG2150" i="168"/>
  <c r="AG2151" i="168"/>
  <c r="AG2152" i="168"/>
  <c r="AG2153" i="168"/>
  <c r="AG2154" i="168"/>
  <c r="AG2155" i="168"/>
  <c r="AG2156" i="168"/>
  <c r="AG2157" i="168"/>
  <c r="AG2158" i="168"/>
  <c r="AG2159" i="168"/>
  <c r="AG2160" i="168"/>
  <c r="AG2161" i="168"/>
  <c r="AG2162" i="168"/>
  <c r="AG2163" i="168"/>
  <c r="AG2164" i="168"/>
  <c r="AG2165" i="168"/>
  <c r="AG2166" i="168"/>
  <c r="AG2167" i="168"/>
  <c r="AG2168" i="168"/>
  <c r="AG2169" i="168"/>
  <c r="AG2170" i="168"/>
  <c r="AG2171" i="168"/>
  <c r="AG2172" i="168"/>
  <c r="AG2173" i="168"/>
  <c r="AG2174" i="168"/>
  <c r="AG2175" i="168"/>
  <c r="AG2176" i="168"/>
  <c r="AG2177" i="168"/>
  <c r="AG2178" i="168"/>
  <c r="AG2179" i="168"/>
  <c r="AG2180" i="168"/>
  <c r="AG2181" i="168"/>
  <c r="AG2182" i="168"/>
  <c r="AG2183" i="168"/>
  <c r="AG2184" i="168"/>
  <c r="AG2185" i="168"/>
  <c r="AG2186" i="168"/>
  <c r="AG2187" i="168"/>
  <c r="AG2188" i="168"/>
  <c r="AG2189" i="168"/>
  <c r="AG2190" i="168"/>
  <c r="AG2191" i="168"/>
  <c r="AG2192" i="168"/>
  <c r="AG2193" i="168"/>
  <c r="AG2194" i="168"/>
  <c r="AG2195" i="168"/>
  <c r="AG2196" i="168"/>
  <c r="AG2197" i="168"/>
  <c r="AG2198" i="168"/>
  <c r="AG2199" i="168"/>
  <c r="AG2200" i="168"/>
  <c r="AG2201" i="168"/>
  <c r="AG2202" i="168"/>
  <c r="AG2203" i="168"/>
  <c r="AG2204" i="168"/>
  <c r="AG2205" i="168"/>
  <c r="AG2206" i="168"/>
  <c r="AG2207" i="168"/>
  <c r="AG2208" i="168"/>
  <c r="AG2209" i="168"/>
  <c r="AG2210" i="168"/>
  <c r="AG2211" i="168"/>
  <c r="AG2212" i="168"/>
  <c r="AG2213" i="168"/>
  <c r="AG2214" i="168"/>
  <c r="AG2215" i="168"/>
  <c r="AG2216" i="168"/>
  <c r="AG2217" i="168"/>
  <c r="AG2218" i="168"/>
  <c r="AG2219" i="168"/>
  <c r="AG2220" i="168"/>
  <c r="AG2221" i="168"/>
  <c r="AG2222" i="168"/>
  <c r="AG2223" i="168"/>
  <c r="AG2224" i="168"/>
  <c r="AG2225" i="168"/>
  <c r="AG2226" i="168"/>
  <c r="AG2227" i="168"/>
  <c r="AG2228" i="168"/>
  <c r="AG2229" i="168"/>
  <c r="AG2230" i="168"/>
  <c r="AG2231" i="168"/>
  <c r="AG2232" i="168"/>
  <c r="AG2233" i="168"/>
  <c r="AG2234" i="168"/>
  <c r="AG2235" i="168"/>
  <c r="AG2236" i="168"/>
  <c r="AG2237" i="168"/>
  <c r="AG2238" i="168"/>
  <c r="AG2239" i="168"/>
  <c r="AG2240" i="168"/>
  <c r="AG2241" i="168"/>
  <c r="AG2242" i="168"/>
  <c r="AG2243" i="168"/>
  <c r="AG2244" i="168"/>
  <c r="AG2245" i="168"/>
  <c r="AG2246" i="168"/>
  <c r="AG2247" i="168"/>
  <c r="AG2248" i="168"/>
  <c r="AG2249" i="168"/>
  <c r="AG2250" i="168"/>
  <c r="AG2251" i="168"/>
  <c r="AG2252" i="168"/>
  <c r="AG2253" i="168"/>
  <c r="AG2254" i="168"/>
  <c r="AG2255" i="168"/>
  <c r="AG2256" i="168"/>
  <c r="AG2257" i="168"/>
  <c r="AG2258" i="168"/>
  <c r="AG2259" i="168"/>
  <c r="AG2260" i="168"/>
  <c r="AG2261" i="168"/>
  <c r="AG2262" i="168"/>
  <c r="AG2263" i="168"/>
  <c r="AG2264" i="168"/>
  <c r="AG2265" i="168"/>
  <c r="AG2266" i="168"/>
  <c r="AG2267" i="168"/>
  <c r="AG2268" i="168"/>
  <c r="AG2269" i="168"/>
  <c r="AG2270" i="168"/>
  <c r="AG2271" i="168"/>
  <c r="AG2272" i="168"/>
  <c r="AG2273" i="168"/>
  <c r="AG2274" i="168"/>
  <c r="AG2275" i="168"/>
  <c r="AG2276" i="168"/>
  <c r="AG2277" i="168"/>
  <c r="AG2278" i="168"/>
  <c r="AG2279" i="168"/>
  <c r="AG2280" i="168"/>
  <c r="AG2281" i="168"/>
  <c r="AG2282" i="168"/>
  <c r="AG2283" i="168"/>
  <c r="AG2284" i="168"/>
  <c r="AG2285" i="168"/>
  <c r="AG2286" i="168"/>
  <c r="AG2287" i="168"/>
  <c r="AG2288" i="168"/>
  <c r="AG2289" i="168"/>
  <c r="AG2290" i="168"/>
  <c r="AG2291" i="168"/>
  <c r="AG2292" i="168"/>
  <c r="AG2293" i="168"/>
  <c r="AG2294" i="168"/>
  <c r="AG2295" i="168"/>
  <c r="AG2296" i="168"/>
  <c r="AG2297" i="168"/>
  <c r="AG2298" i="168"/>
  <c r="AG2299" i="168"/>
  <c r="AG2300" i="168"/>
  <c r="AG2301" i="168"/>
  <c r="AG2302" i="168"/>
  <c r="AG2303" i="168"/>
  <c r="AG2304" i="168"/>
  <c r="AG2305" i="168"/>
  <c r="AG2306" i="168"/>
  <c r="AG2307" i="168"/>
  <c r="AG2308" i="168"/>
  <c r="AG2309" i="168"/>
  <c r="AG2310" i="168"/>
  <c r="AG2311" i="168"/>
  <c r="AG2312" i="168"/>
  <c r="AG2313" i="168"/>
  <c r="AG2314" i="168"/>
  <c r="AG2315" i="168"/>
  <c r="AG2316" i="168"/>
  <c r="AG2317" i="168"/>
  <c r="AG2318" i="168"/>
  <c r="AG2319" i="168"/>
  <c r="AG2320" i="168"/>
  <c r="AG2321" i="168"/>
  <c r="AG2322" i="168"/>
  <c r="AG2323" i="168"/>
  <c r="AG2324" i="168"/>
  <c r="AG2325" i="168"/>
  <c r="AG2326" i="168"/>
  <c r="AG2327" i="168"/>
  <c r="AG2328" i="168"/>
  <c r="AG2329" i="168"/>
  <c r="AG2330" i="168"/>
  <c r="AG2331" i="168"/>
  <c r="AG2332" i="168"/>
  <c r="AG2333" i="168"/>
  <c r="AG2334" i="168"/>
  <c r="AG2335" i="168"/>
  <c r="AG2336" i="168"/>
  <c r="AG2337" i="168"/>
  <c r="AG2338" i="168"/>
  <c r="AG2339" i="168"/>
  <c r="AG2340" i="168"/>
  <c r="AG2341" i="168"/>
  <c r="AG2342" i="168"/>
  <c r="AG2343" i="168"/>
  <c r="AG2344" i="168"/>
  <c r="AG2345" i="168"/>
  <c r="AG2346" i="168"/>
  <c r="AG2347" i="168"/>
  <c r="AG2348" i="168"/>
  <c r="AG2349" i="168"/>
  <c r="AG2350" i="168"/>
  <c r="AG2351" i="168"/>
  <c r="AG2352" i="168"/>
  <c r="AG2353" i="168"/>
  <c r="AG2354" i="168"/>
  <c r="AG2355" i="168"/>
  <c r="AG2356" i="168"/>
  <c r="AG2357" i="168"/>
  <c r="AG2358" i="168"/>
  <c r="AG2359" i="168"/>
  <c r="AG2360" i="168"/>
  <c r="AG2361" i="168"/>
  <c r="AG2362" i="168"/>
  <c r="AG2363" i="168"/>
  <c r="AG2364" i="168"/>
  <c r="AG2365" i="168"/>
  <c r="AG2366" i="168"/>
  <c r="AG2367" i="168"/>
  <c r="AG2368" i="168"/>
  <c r="AG2369" i="168"/>
  <c r="AG2370" i="168"/>
  <c r="AG2371" i="168"/>
  <c r="AG2372" i="168"/>
  <c r="AG2373" i="168"/>
  <c r="AG2374" i="168"/>
  <c r="AG2375" i="168"/>
  <c r="AG2376" i="168"/>
  <c r="AG2377" i="168"/>
  <c r="AG2378" i="168"/>
  <c r="AG2379" i="168"/>
  <c r="AG2380" i="168"/>
  <c r="AG2381" i="168"/>
  <c r="AG2382" i="168"/>
  <c r="AG2383" i="168"/>
  <c r="AG2384" i="168"/>
  <c r="AG2385" i="168"/>
  <c r="AG2386" i="168"/>
  <c r="AG2387" i="168"/>
  <c r="AG2388" i="168"/>
  <c r="AG2389" i="168"/>
  <c r="AG2390" i="168"/>
  <c r="AG2391" i="168"/>
  <c r="AG2392" i="168"/>
  <c r="AG2393" i="168"/>
  <c r="AG2394" i="168"/>
  <c r="AG2395" i="168"/>
  <c r="AG2396" i="168"/>
  <c r="AG2397" i="168"/>
  <c r="AG2398" i="168"/>
  <c r="AG2399" i="168"/>
  <c r="AG2400" i="168"/>
  <c r="AG2401" i="168"/>
  <c r="AG2402" i="168"/>
  <c r="AG2403" i="168"/>
  <c r="AG2404" i="168"/>
  <c r="AG2405" i="168"/>
  <c r="AG2406" i="168"/>
  <c r="AG2407" i="168"/>
  <c r="AG2408" i="168"/>
  <c r="AG2409" i="168"/>
  <c r="AG2410" i="168"/>
  <c r="AG2411" i="168"/>
  <c r="AG2412" i="168"/>
  <c r="AG2413" i="168"/>
  <c r="AG2414" i="168"/>
  <c r="AG2415" i="168"/>
  <c r="AG2416" i="168"/>
  <c r="AG2417" i="168"/>
  <c r="AG2418" i="168"/>
  <c r="AG2419" i="168"/>
  <c r="AG2420" i="168"/>
  <c r="AG2421" i="168"/>
  <c r="AG2422" i="168"/>
  <c r="AG2423" i="168"/>
  <c r="AG2424" i="168"/>
  <c r="AG2425" i="168"/>
  <c r="AG2426" i="168"/>
  <c r="AG2427" i="168"/>
  <c r="AG2428" i="168"/>
  <c r="AG2429" i="168"/>
  <c r="AG2430" i="168"/>
  <c r="AG2431" i="168"/>
  <c r="AG2432" i="168"/>
  <c r="AG2433" i="168"/>
  <c r="AG2434" i="168"/>
  <c r="AG2435" i="168"/>
  <c r="AG2436" i="168"/>
  <c r="AG2437" i="168"/>
  <c r="AG2438" i="168"/>
  <c r="AG2439" i="168"/>
  <c r="AG2440" i="168"/>
  <c r="AG2441" i="168"/>
  <c r="AG2442" i="168"/>
  <c r="AG2443" i="168"/>
  <c r="AG2444" i="168"/>
  <c r="AG2445" i="168"/>
  <c r="AG2446" i="168"/>
  <c r="AG2447" i="168"/>
  <c r="AG2448" i="168"/>
  <c r="AG2449" i="168"/>
  <c r="AG2450" i="168"/>
  <c r="AG2451" i="168"/>
  <c r="AG2452" i="168"/>
  <c r="AG2453" i="168"/>
  <c r="AG2454" i="168"/>
  <c r="AG2455" i="168"/>
  <c r="AG2456" i="168"/>
  <c r="AG2457" i="168"/>
  <c r="AG2458" i="168"/>
  <c r="AG2459" i="168"/>
  <c r="AG2460" i="168"/>
  <c r="AG2461" i="168"/>
  <c r="AG2462" i="168"/>
  <c r="AG2463" i="168"/>
  <c r="AG2464" i="168"/>
  <c r="AG2465" i="168"/>
  <c r="AG2466" i="168"/>
  <c r="AG2467" i="168"/>
  <c r="AG2468" i="168"/>
  <c r="AG2469" i="168"/>
  <c r="AG2470" i="168"/>
  <c r="AG2471" i="168"/>
  <c r="AG2472" i="168"/>
  <c r="AG2473" i="168"/>
  <c r="AG2474" i="168"/>
  <c r="AG2475" i="168"/>
  <c r="AG2476" i="168"/>
  <c r="AG2477" i="168"/>
  <c r="AG2478" i="168"/>
  <c r="AG2479" i="168"/>
  <c r="AG2480" i="168"/>
  <c r="AG2481" i="168"/>
  <c r="AG2482" i="168"/>
  <c r="AG2483" i="168"/>
  <c r="AG2484" i="168"/>
  <c r="AG2485" i="168"/>
  <c r="AG2486" i="168"/>
  <c r="AG2487" i="168"/>
  <c r="AG2488" i="168"/>
  <c r="AG2489" i="168"/>
  <c r="AG2490" i="168"/>
  <c r="AG2491" i="168"/>
  <c r="AG2492" i="168"/>
  <c r="AG2493" i="168"/>
  <c r="AG2494" i="168"/>
  <c r="AG2495" i="168"/>
  <c r="AG2496" i="168"/>
  <c r="AG2497" i="168"/>
  <c r="AG2498" i="168"/>
  <c r="AG2499" i="168"/>
  <c r="AG2500" i="168"/>
  <c r="AG2501" i="168"/>
  <c r="AG2502" i="168"/>
  <c r="AG2503" i="168"/>
  <c r="AG2504" i="168"/>
  <c r="AG2505" i="168"/>
  <c r="AG2506" i="168"/>
  <c r="AG2507" i="168"/>
  <c r="AG2508" i="168"/>
  <c r="AG2509" i="168"/>
  <c r="AG2510" i="168"/>
  <c r="AG2511" i="168"/>
  <c r="AG2512" i="168"/>
  <c r="AG2513" i="168"/>
  <c r="AG2514" i="168"/>
  <c r="AG2515" i="168"/>
  <c r="AG2516" i="168"/>
  <c r="AG2517" i="168"/>
  <c r="AG2518" i="168"/>
  <c r="AG2519" i="168"/>
  <c r="AG2520" i="168"/>
  <c r="AG2521" i="168"/>
  <c r="AG2522" i="168"/>
  <c r="AG2523" i="168"/>
  <c r="AG2524" i="168"/>
  <c r="AG2525" i="168"/>
  <c r="AG2526" i="168"/>
  <c r="AG2527" i="168"/>
  <c r="AG2528" i="168"/>
  <c r="AG2529" i="168"/>
  <c r="AG2530" i="168"/>
  <c r="AG2531" i="168"/>
  <c r="AG2532" i="168"/>
  <c r="AG2533" i="168"/>
  <c r="AG2534" i="168"/>
  <c r="AG2535" i="168"/>
  <c r="AG2536" i="168"/>
  <c r="AG2537" i="168"/>
  <c r="AG2538" i="168"/>
  <c r="AG2539" i="168"/>
  <c r="AG2540" i="168"/>
  <c r="AG2541" i="168"/>
  <c r="AG2542" i="168"/>
  <c r="AG2543" i="168"/>
  <c r="AG2544" i="168"/>
  <c r="AG2545" i="168"/>
  <c r="AG2546" i="168"/>
  <c r="AG2547" i="168"/>
  <c r="AG2548" i="168"/>
  <c r="AG2549" i="168"/>
  <c r="AG2550" i="168"/>
  <c r="AG2551" i="168"/>
  <c r="AG2552" i="168"/>
  <c r="AG2553" i="168"/>
  <c r="AG2554" i="168"/>
  <c r="AG2555" i="168"/>
  <c r="AG2556" i="168"/>
  <c r="AG2557" i="168"/>
  <c r="AG2558" i="168"/>
  <c r="AG2559" i="168"/>
  <c r="AG2560" i="168"/>
  <c r="AG2561" i="168"/>
  <c r="AG2562" i="168"/>
  <c r="AG2563" i="168"/>
  <c r="AG2564" i="168"/>
  <c r="AG2565" i="168"/>
  <c r="AG2566" i="168"/>
  <c r="AG2567" i="168"/>
  <c r="AG2568" i="168"/>
  <c r="AG2569" i="168"/>
  <c r="AG2570" i="168"/>
  <c r="AG2571" i="168"/>
  <c r="AG2572" i="168"/>
  <c r="AG2573" i="168"/>
  <c r="AG2574" i="168"/>
  <c r="AG2575" i="168"/>
  <c r="AG2576" i="168"/>
  <c r="AG2577" i="168"/>
  <c r="AG2578" i="168"/>
  <c r="AG2579" i="168"/>
  <c r="AG2580" i="168"/>
  <c r="AG2581" i="168"/>
  <c r="AG2582" i="168"/>
  <c r="AG2583" i="168"/>
  <c r="AG2584" i="168"/>
  <c r="AG2585" i="168"/>
  <c r="AG2586" i="168"/>
  <c r="AG2587" i="168"/>
  <c r="AG2588" i="168"/>
  <c r="AG2589" i="168"/>
  <c r="AG2590" i="168"/>
  <c r="AG2591" i="168"/>
  <c r="AG2592" i="168"/>
  <c r="AG2593" i="168"/>
  <c r="AG2594" i="168"/>
  <c r="AG2595" i="168"/>
  <c r="AG2596" i="168"/>
  <c r="AG2597" i="168"/>
  <c r="AG2598" i="168"/>
  <c r="AG2599" i="168"/>
  <c r="AG2600" i="168"/>
  <c r="AG2601" i="168"/>
  <c r="AG2602" i="168"/>
  <c r="AG2603" i="168"/>
  <c r="AG2604" i="168"/>
  <c r="AG2605" i="168"/>
  <c r="AG2606" i="168"/>
  <c r="AG2607" i="168"/>
  <c r="AG2608" i="168"/>
  <c r="AG2609" i="168"/>
  <c r="AG2610" i="168"/>
  <c r="AG2611" i="168"/>
  <c r="AG2612" i="168"/>
  <c r="AG2613" i="168"/>
  <c r="AG2614" i="168"/>
  <c r="AG2615" i="168"/>
  <c r="AG2616" i="168"/>
  <c r="AG2617" i="168"/>
  <c r="AG2618" i="168"/>
  <c r="AG2619" i="168"/>
  <c r="AG2620" i="168"/>
  <c r="AG2621" i="168"/>
  <c r="AG2622" i="168"/>
  <c r="AG2623" i="168"/>
  <c r="AG2624" i="168"/>
  <c r="AG2625" i="168"/>
  <c r="AG2626" i="168"/>
  <c r="AG2627" i="168"/>
  <c r="AG2628" i="168"/>
  <c r="AG2629" i="168"/>
  <c r="AG2630" i="168"/>
  <c r="AG2631" i="168"/>
  <c r="AG2632" i="168"/>
  <c r="AG2633" i="168"/>
  <c r="AG2634" i="168"/>
  <c r="AG2635" i="168"/>
  <c r="AG2636" i="168"/>
  <c r="AG2637" i="168"/>
  <c r="AG2638" i="168"/>
  <c r="AG2639" i="168"/>
  <c r="AG2640" i="168"/>
  <c r="AG2641" i="168"/>
  <c r="AG2642" i="168"/>
  <c r="AG2643" i="168"/>
  <c r="AG2644" i="168"/>
  <c r="AG2645" i="168"/>
  <c r="AG2646" i="168"/>
  <c r="AG2647" i="168"/>
  <c r="AG2648" i="168"/>
  <c r="AG2649" i="168"/>
  <c r="AG2650" i="168"/>
  <c r="AG2651" i="168"/>
  <c r="AG2652" i="168"/>
  <c r="AG2653" i="168"/>
  <c r="AG2654" i="168"/>
  <c r="AG2655" i="168"/>
  <c r="AG2656" i="168"/>
  <c r="AG2657" i="168"/>
  <c r="AG2658" i="168"/>
  <c r="AG2659" i="168"/>
  <c r="AG2660" i="168"/>
  <c r="AG2661" i="168"/>
  <c r="AG2662" i="168"/>
  <c r="AG2663" i="168"/>
  <c r="AG2664" i="168"/>
  <c r="AG2665" i="168"/>
  <c r="AG2666" i="168"/>
  <c r="AG2667" i="168"/>
  <c r="AG2668" i="168"/>
  <c r="AG2669" i="168"/>
  <c r="AG2670" i="168"/>
  <c r="AG2671" i="168"/>
  <c r="AG2672" i="168"/>
  <c r="AG2673" i="168"/>
  <c r="AG2674" i="168"/>
  <c r="AG2675" i="168"/>
  <c r="AG2676" i="168"/>
  <c r="AG2677" i="168"/>
  <c r="AG2678" i="168"/>
  <c r="AG2679" i="168"/>
  <c r="AG2680" i="168"/>
  <c r="AG2681" i="168"/>
  <c r="AG2682" i="168"/>
  <c r="AG2683" i="168"/>
  <c r="AG2684" i="168"/>
  <c r="AG2685" i="168"/>
  <c r="AG2686" i="168"/>
  <c r="AG2687" i="168"/>
  <c r="AG2688" i="168"/>
  <c r="AG2689" i="168"/>
  <c r="AG2690" i="168"/>
  <c r="AG2691" i="168"/>
  <c r="AG2692" i="168"/>
  <c r="AG2693" i="168"/>
  <c r="AG2694" i="168"/>
  <c r="AG2695" i="168"/>
  <c r="AG2696" i="168"/>
  <c r="AG2697" i="168"/>
  <c r="AG2698" i="168"/>
  <c r="AG2699" i="168"/>
  <c r="AG2700" i="168"/>
  <c r="AG2701" i="168"/>
  <c r="AG2702" i="168"/>
  <c r="AG2703" i="168"/>
  <c r="AG2704" i="168"/>
  <c r="AG2705" i="168"/>
  <c r="AG2706" i="168"/>
  <c r="AG2707" i="168"/>
  <c r="AG2708" i="168"/>
  <c r="AG2709" i="168"/>
  <c r="AG2710" i="168"/>
  <c r="AG2711" i="168"/>
  <c r="AG2712" i="168"/>
  <c r="AG2713" i="168"/>
  <c r="AG2714" i="168"/>
  <c r="AG2715" i="168"/>
  <c r="AG2716" i="168"/>
  <c r="AG2717" i="168"/>
  <c r="AG2718" i="168"/>
  <c r="AG2719" i="168"/>
  <c r="AG2720" i="168"/>
  <c r="AG2721" i="168"/>
  <c r="AG2722" i="168"/>
  <c r="AG2723" i="168"/>
  <c r="AG2724" i="168"/>
  <c r="AG2725" i="168"/>
  <c r="AG2726" i="168"/>
  <c r="AG2727" i="168"/>
  <c r="AG2728" i="168"/>
  <c r="AG2729" i="168"/>
  <c r="AG2730" i="168"/>
  <c r="AG2731" i="168"/>
  <c r="AG2732" i="168"/>
  <c r="AG2733" i="168"/>
  <c r="AG2734" i="168"/>
  <c r="AG2735" i="168"/>
  <c r="AG2736" i="168"/>
  <c r="AG2737" i="168"/>
  <c r="AG2738" i="168"/>
  <c r="AG2739" i="168"/>
  <c r="AG2740" i="168"/>
  <c r="AG2741" i="168"/>
  <c r="AG2742" i="168"/>
  <c r="AG2743" i="168"/>
  <c r="AG2744" i="168"/>
  <c r="AG2745" i="168"/>
  <c r="AG2746" i="168"/>
  <c r="AG2747" i="168"/>
  <c r="AG2748" i="168"/>
  <c r="AG2749" i="168"/>
  <c r="AG2750" i="168"/>
  <c r="AG2751" i="168"/>
  <c r="AG2752" i="168"/>
  <c r="AG2753" i="168"/>
  <c r="AG2754" i="168"/>
  <c r="AG2755" i="168"/>
  <c r="AG2756" i="168"/>
  <c r="AG2757" i="168"/>
  <c r="AG2758" i="168"/>
  <c r="AG2759" i="168"/>
  <c r="AG2760" i="168"/>
  <c r="AG2761" i="168"/>
  <c r="AG2762" i="168"/>
  <c r="AG2763" i="168"/>
  <c r="AG2764" i="168"/>
  <c r="AG2765" i="168"/>
  <c r="AG2766" i="168"/>
  <c r="AG2767" i="168"/>
  <c r="AG2768" i="168"/>
  <c r="AG2769" i="168"/>
  <c r="AG2770" i="168"/>
  <c r="AG2771" i="168"/>
  <c r="AG2772" i="168"/>
  <c r="AG2773" i="168"/>
  <c r="AG2774" i="168"/>
  <c r="AG2775" i="168"/>
  <c r="AG2776" i="168"/>
  <c r="AG2777" i="168"/>
  <c r="AG2778" i="168"/>
  <c r="AG2779" i="168"/>
  <c r="AG2780" i="168"/>
  <c r="AG2781" i="168"/>
  <c r="AG2782" i="168"/>
  <c r="AG2783" i="168"/>
  <c r="AG2784" i="168"/>
  <c r="AG2785" i="168"/>
  <c r="AG2786" i="168"/>
  <c r="AG2787" i="168"/>
  <c r="AG2788" i="168"/>
  <c r="AG2789" i="168"/>
  <c r="AG2790" i="168"/>
  <c r="AG2791" i="168"/>
  <c r="AG2792" i="168"/>
  <c r="AG2793" i="168"/>
  <c r="AG2794" i="168"/>
  <c r="AG2795" i="168"/>
  <c r="AG2796" i="168"/>
  <c r="AG2797" i="168"/>
  <c r="AG2798" i="168"/>
  <c r="AG2799" i="168"/>
  <c r="AG2800" i="168"/>
  <c r="AG2801" i="168"/>
  <c r="AG2802" i="168"/>
  <c r="AG2803" i="168"/>
  <c r="AG2804" i="168"/>
  <c r="AG2805" i="168"/>
  <c r="AG2806" i="168"/>
  <c r="AG2807" i="168"/>
  <c r="AG2808" i="168"/>
  <c r="AG2809" i="168"/>
  <c r="AG2810" i="168"/>
  <c r="AG2811" i="168"/>
  <c r="AG2812" i="168"/>
  <c r="AG2813" i="168"/>
  <c r="AG2814" i="168"/>
  <c r="AG2815" i="168"/>
  <c r="AG2816" i="168"/>
  <c r="AG2817" i="168"/>
  <c r="AG2818" i="168"/>
  <c r="AG2819" i="168"/>
  <c r="AG2820" i="168"/>
  <c r="AG2821" i="168"/>
  <c r="AG2822" i="168"/>
  <c r="AG2823" i="168"/>
  <c r="AG2824" i="168"/>
  <c r="AG2825" i="168"/>
  <c r="AG2826" i="168"/>
  <c r="AG2827" i="168"/>
  <c r="AG2828" i="168"/>
  <c r="AG2829" i="168"/>
  <c r="AG2830" i="168"/>
  <c r="AG2831" i="168"/>
  <c r="AG2832" i="168"/>
  <c r="AG2833" i="168"/>
  <c r="AG2834" i="168"/>
  <c r="AG2835" i="168"/>
  <c r="AG2836" i="168"/>
  <c r="AG2837" i="168"/>
  <c r="AG2838" i="168"/>
  <c r="AG2839" i="168"/>
  <c r="AG2840" i="168"/>
  <c r="AG2841" i="168"/>
  <c r="AG2842" i="168"/>
  <c r="AG2843" i="168"/>
  <c r="AG2844" i="168"/>
  <c r="AG2845" i="168"/>
  <c r="AG2846" i="168"/>
  <c r="AG2847" i="168"/>
  <c r="AG2848" i="168"/>
  <c r="AG2849" i="168"/>
  <c r="AG2850" i="168"/>
  <c r="AG2851" i="168"/>
  <c r="AG2852" i="168"/>
  <c r="AG2853" i="168"/>
  <c r="AG2854" i="168"/>
  <c r="AG2855" i="168"/>
  <c r="AG2856" i="168"/>
  <c r="AG2857" i="168"/>
  <c r="AG2858" i="168"/>
  <c r="AG2859" i="168"/>
  <c r="AG2860" i="168"/>
  <c r="AG2861" i="168"/>
  <c r="AG2862" i="168"/>
  <c r="AG2863" i="168"/>
  <c r="AG2864" i="168"/>
  <c r="AG2865" i="168"/>
  <c r="AG2866" i="168"/>
  <c r="AG2867" i="168"/>
  <c r="AG2868" i="168"/>
  <c r="AG2869" i="168"/>
  <c r="AG2870" i="168"/>
  <c r="AG2871" i="168"/>
  <c r="AG2872" i="168"/>
  <c r="AG2873" i="168"/>
  <c r="AG2874" i="168"/>
  <c r="AG2875" i="168"/>
  <c r="AG2876" i="168"/>
  <c r="AG2877" i="168"/>
  <c r="AG2878" i="168"/>
  <c r="AG2879" i="168"/>
  <c r="AG2880" i="168"/>
  <c r="AG2881" i="168"/>
  <c r="AG2882" i="168"/>
  <c r="AG2883" i="168"/>
  <c r="AG2884" i="168"/>
  <c r="AG2885" i="168"/>
  <c r="AG2886" i="168"/>
  <c r="AG2887" i="168"/>
  <c r="AG2888" i="168"/>
  <c r="AG2889" i="168"/>
  <c r="AG2890" i="168"/>
  <c r="AG2891" i="168"/>
  <c r="AG2892" i="168"/>
  <c r="AG2893" i="168"/>
  <c r="AG2894" i="168"/>
  <c r="AG2895" i="168"/>
  <c r="AG2896" i="168"/>
  <c r="AG2897" i="168"/>
  <c r="AG2898" i="168"/>
  <c r="AG2899" i="168"/>
  <c r="AG2900" i="168"/>
  <c r="AG2901" i="168"/>
  <c r="AG2902" i="168"/>
  <c r="AG2903" i="168"/>
  <c r="AG2904" i="168"/>
  <c r="AG2905" i="168"/>
  <c r="AG2906" i="168"/>
  <c r="AG2907" i="168"/>
  <c r="AG2908" i="168"/>
  <c r="AG2909" i="168"/>
  <c r="AG2910" i="168"/>
  <c r="AG2911" i="168"/>
  <c r="AG2912" i="168"/>
  <c r="AG2913" i="168"/>
  <c r="AG2914" i="168"/>
  <c r="AG2915" i="168"/>
  <c r="AG2916" i="168"/>
  <c r="AG2917" i="168"/>
  <c r="AG2918" i="168"/>
  <c r="AG2919" i="168"/>
  <c r="AG2920" i="168"/>
  <c r="AG2921" i="168"/>
  <c r="AG2922" i="168"/>
  <c r="AG2923" i="168"/>
  <c r="AG2924" i="168"/>
  <c r="AG2925" i="168"/>
  <c r="AG2926" i="168"/>
  <c r="AG2927" i="168"/>
  <c r="AG2928" i="168"/>
  <c r="AG2929" i="168"/>
  <c r="AG2930" i="168"/>
  <c r="AG2931" i="168"/>
  <c r="AG2932" i="168"/>
  <c r="AG2933" i="168"/>
  <c r="AG2934" i="168"/>
  <c r="AG2935" i="168"/>
  <c r="AG2936" i="168"/>
  <c r="AG2937" i="168"/>
  <c r="AG2938" i="168"/>
  <c r="AG2939" i="168"/>
  <c r="AG2940" i="168"/>
  <c r="AG2941" i="168"/>
  <c r="AG2942" i="168"/>
  <c r="AG2943" i="168"/>
  <c r="AG2944" i="168"/>
  <c r="AG2945" i="168"/>
  <c r="AG2946" i="168"/>
  <c r="AG2947" i="168"/>
  <c r="AG2948" i="168"/>
  <c r="AG2949" i="168"/>
  <c r="AG2950" i="168"/>
  <c r="AG2951" i="168"/>
  <c r="AG2952" i="168"/>
  <c r="AG2953" i="168"/>
  <c r="AG2954" i="168"/>
  <c r="AG2955" i="168"/>
  <c r="AG2956" i="168"/>
  <c r="AG2957" i="168"/>
  <c r="AG2958" i="168"/>
  <c r="AG2959" i="168"/>
  <c r="AG2960" i="168"/>
  <c r="AG2961" i="168"/>
  <c r="AG2962" i="168"/>
  <c r="AG2963" i="168"/>
  <c r="AG2964" i="168"/>
  <c r="AG2965" i="168"/>
  <c r="AG2966" i="168"/>
  <c r="AG2967" i="168"/>
  <c r="AG2968" i="168"/>
  <c r="AG2969" i="168"/>
  <c r="AG2970" i="168"/>
  <c r="AG2971" i="168"/>
  <c r="AG2972" i="168"/>
  <c r="AG2973" i="168"/>
  <c r="AG2974" i="168"/>
  <c r="AG2975" i="168"/>
  <c r="AG2976" i="168"/>
  <c r="AG2977" i="168"/>
  <c r="AG2978" i="168"/>
  <c r="AG2979" i="168"/>
  <c r="AG2980" i="168"/>
  <c r="AG2981" i="168"/>
  <c r="AG2982" i="168"/>
  <c r="AG2983" i="168"/>
  <c r="AG2984" i="168"/>
  <c r="AG2985" i="168"/>
  <c r="AG2986" i="168"/>
  <c r="AG2987" i="168"/>
  <c r="AG2988" i="168"/>
  <c r="AG2989" i="168"/>
  <c r="AG2990" i="168"/>
  <c r="AG2991" i="168"/>
  <c r="AG2992" i="168"/>
  <c r="AG2993" i="168"/>
  <c r="AG2994" i="168"/>
  <c r="AG2995" i="168"/>
  <c r="AG2996" i="168"/>
  <c r="AG2997" i="168"/>
  <c r="AG2998" i="168"/>
  <c r="AG2999" i="168"/>
  <c r="AG3000" i="168"/>
  <c r="AG3001" i="168"/>
  <c r="AG3002" i="168"/>
  <c r="AG3003" i="168"/>
  <c r="AG3004" i="168"/>
  <c r="AG3005" i="168"/>
  <c r="AG3006" i="168"/>
  <c r="AG3007" i="168"/>
  <c r="AG3008" i="168"/>
  <c r="AG3009" i="168"/>
  <c r="AG3010" i="168"/>
  <c r="AG3011" i="168"/>
  <c r="AG3012" i="168"/>
  <c r="AG3013" i="168"/>
  <c r="AG3014" i="168"/>
  <c r="AG3015" i="168"/>
  <c r="AG3016" i="168"/>
  <c r="AG3017" i="168"/>
  <c r="AG3018" i="168"/>
  <c r="AG3019" i="168"/>
  <c r="AG3020" i="168"/>
  <c r="AG3021" i="168"/>
  <c r="AG3022" i="168"/>
  <c r="AG3023" i="168"/>
  <c r="AG3024" i="168"/>
  <c r="AG3025" i="168"/>
  <c r="AG3026" i="168"/>
  <c r="AG3027" i="168"/>
  <c r="AG3028" i="168"/>
  <c r="AG3029" i="168"/>
  <c r="AG3030" i="168"/>
  <c r="AG3031" i="168"/>
  <c r="AG3032" i="168"/>
  <c r="AG3033" i="168"/>
  <c r="AG3034" i="168"/>
  <c r="AG3035" i="168"/>
  <c r="AG3036" i="168"/>
  <c r="AG3037" i="168"/>
  <c r="AG3038" i="168"/>
  <c r="AG3039" i="168"/>
  <c r="AG3040" i="168"/>
  <c r="AG3041" i="168"/>
  <c r="AG3042" i="168"/>
  <c r="AG3043" i="168"/>
  <c r="AG3044" i="168"/>
  <c r="AG3045" i="168"/>
  <c r="AG3046" i="168"/>
  <c r="AG3047" i="168"/>
  <c r="AG3048" i="168"/>
  <c r="AG3049" i="168"/>
  <c r="AG3050" i="168"/>
  <c r="AG3051" i="168"/>
  <c r="AG3052" i="168"/>
  <c r="AG3053" i="168"/>
  <c r="AG3054" i="168"/>
  <c r="AG3055" i="168"/>
  <c r="AG3056" i="168"/>
  <c r="AG3057" i="168"/>
  <c r="AG3058" i="168"/>
  <c r="AG3059" i="168"/>
  <c r="AG3060" i="168"/>
  <c r="AG3061" i="168"/>
  <c r="AG3062" i="168"/>
  <c r="AG3063" i="168"/>
  <c r="AG3064" i="168"/>
  <c r="AG3065" i="168"/>
  <c r="AG3066" i="168"/>
  <c r="AG3067" i="168"/>
  <c r="AG3068" i="168"/>
  <c r="AG3069" i="168"/>
  <c r="AG3070" i="168"/>
  <c r="AG3071" i="168"/>
  <c r="AG3072" i="168"/>
  <c r="AG3073" i="168"/>
  <c r="AG3074" i="168"/>
  <c r="AG3075" i="168"/>
  <c r="AG3076" i="168"/>
  <c r="AG3077" i="168"/>
  <c r="AG3078" i="168"/>
  <c r="AG3079" i="168"/>
  <c r="AG3080" i="168"/>
  <c r="AG3081" i="168"/>
  <c r="AG3082" i="168"/>
  <c r="AG3083" i="168"/>
  <c r="AG3084" i="168"/>
  <c r="AG3085" i="168"/>
  <c r="AG3086" i="168"/>
  <c r="AG3087" i="168"/>
  <c r="AG3088" i="168"/>
  <c r="AG3089" i="168"/>
  <c r="AG3090" i="168"/>
  <c r="AG3091" i="168"/>
  <c r="AG3092" i="168"/>
  <c r="AG3093" i="168"/>
  <c r="AG3094" i="168"/>
  <c r="AG3095" i="168"/>
  <c r="AG3096" i="168"/>
  <c r="AG3097" i="168"/>
  <c r="AG3098" i="168"/>
  <c r="AG3099" i="168"/>
  <c r="AG3100" i="168"/>
  <c r="AG3101" i="168"/>
  <c r="AG3102" i="168"/>
  <c r="AG3103" i="168"/>
  <c r="AG3104" i="168"/>
  <c r="AG3105" i="168"/>
  <c r="AG3106" i="168"/>
  <c r="AG3107" i="168"/>
  <c r="AG3108" i="168"/>
  <c r="AG3109" i="168"/>
  <c r="AG3110" i="168"/>
  <c r="AG3111" i="168"/>
  <c r="AG3112" i="168"/>
  <c r="AG3113" i="168"/>
  <c r="AG3114" i="168"/>
  <c r="AG3115" i="168"/>
  <c r="AG3116" i="168"/>
  <c r="AG3117" i="168"/>
  <c r="AG3118" i="168"/>
  <c r="AG3119" i="168"/>
  <c r="AG3120" i="168"/>
  <c r="AG3121" i="168"/>
  <c r="AG3122" i="168"/>
  <c r="AG3123" i="168"/>
  <c r="AG3124" i="168"/>
  <c r="AG3125" i="168"/>
  <c r="AG3126" i="168"/>
  <c r="AG3127" i="168"/>
  <c r="AG3128" i="168"/>
  <c r="AG3129" i="168"/>
  <c r="AG3130" i="168"/>
  <c r="AG3131" i="168"/>
  <c r="AG3132" i="168"/>
  <c r="AG3133" i="168"/>
  <c r="AG3134" i="168"/>
  <c r="AG3135" i="168"/>
  <c r="AG3136" i="168"/>
  <c r="AG3137" i="168"/>
  <c r="AG3138" i="168"/>
  <c r="AG3139" i="168"/>
  <c r="AG3140" i="168"/>
  <c r="AG3141" i="168"/>
  <c r="AG3142" i="168"/>
  <c r="AG3143" i="168"/>
  <c r="AG3144" i="168"/>
  <c r="AG3145" i="168"/>
  <c r="AG3146" i="168"/>
  <c r="AG3147" i="168"/>
  <c r="AG3148" i="168"/>
  <c r="AG3149" i="168"/>
  <c r="AG3150" i="168"/>
  <c r="AG3151" i="168"/>
  <c r="AG3152" i="168"/>
  <c r="AG3153" i="168"/>
  <c r="AG3154" i="168"/>
  <c r="AG3155" i="168"/>
  <c r="AG3156" i="168"/>
  <c r="AG3157" i="168"/>
  <c r="AG3158" i="168"/>
  <c r="AG3159" i="168"/>
  <c r="AG3160" i="168"/>
  <c r="AG3161" i="168"/>
  <c r="AG3162" i="168"/>
  <c r="AG3163" i="168"/>
  <c r="AG3164" i="168"/>
  <c r="AG3165" i="168"/>
  <c r="AG3166" i="168"/>
  <c r="AG3167" i="168"/>
  <c r="AG3168" i="168"/>
  <c r="AG3169" i="168"/>
  <c r="AG3170" i="168"/>
  <c r="AG3171" i="168"/>
  <c r="AG3172" i="168"/>
  <c r="AG3173" i="168"/>
  <c r="AG3174" i="168"/>
  <c r="AG3175" i="168"/>
  <c r="AG3176" i="168"/>
  <c r="AG3177" i="168"/>
  <c r="AG3178" i="168"/>
  <c r="AG3179" i="168"/>
  <c r="AG3180" i="168"/>
  <c r="AG3181" i="168"/>
  <c r="AG3182" i="168"/>
  <c r="AG3183" i="168"/>
  <c r="AG3184" i="168"/>
  <c r="AG3185" i="168"/>
  <c r="AG3186" i="168"/>
  <c r="AG3187" i="168"/>
  <c r="AG3188" i="168"/>
  <c r="AG3189" i="168"/>
  <c r="AG3190" i="168"/>
  <c r="AG3191" i="168"/>
  <c r="AG3192" i="168"/>
  <c r="AG3193" i="168"/>
  <c r="AG3194" i="168"/>
  <c r="AG3195" i="168"/>
  <c r="AG3196" i="168"/>
  <c r="AG3197" i="168"/>
  <c r="AG3198" i="168"/>
  <c r="AG3199" i="168"/>
  <c r="AG3200" i="168"/>
  <c r="AG3201" i="168"/>
  <c r="AG3202" i="168"/>
  <c r="AG3203" i="168"/>
  <c r="AG3204" i="168"/>
  <c r="AG3205" i="168"/>
  <c r="AG3206" i="168"/>
  <c r="AG3207" i="168"/>
  <c r="AG3208" i="168"/>
  <c r="AG3209" i="168"/>
  <c r="AG3210" i="168"/>
  <c r="AG3211" i="168"/>
  <c r="AG3212" i="168"/>
  <c r="AG3213" i="168"/>
  <c r="AG3214" i="168"/>
  <c r="AG3215" i="168"/>
  <c r="AG3216" i="168"/>
  <c r="AG3217" i="168"/>
  <c r="AG3218" i="168"/>
  <c r="AG3219" i="168"/>
  <c r="AG3220" i="168"/>
  <c r="AG3221" i="168"/>
  <c r="AG3222" i="168"/>
  <c r="AG3223" i="168"/>
  <c r="AG3224" i="168"/>
  <c r="AG3225" i="168"/>
  <c r="AG3226" i="168"/>
  <c r="AG3227" i="168"/>
  <c r="AG3228" i="168"/>
  <c r="AG3229" i="168"/>
  <c r="AG3230" i="168"/>
  <c r="AG3231" i="168"/>
  <c r="AG3232" i="168"/>
  <c r="AG3233" i="168"/>
  <c r="AG3234" i="168"/>
  <c r="AG3235" i="168"/>
  <c r="AG3236" i="168"/>
  <c r="AG3237" i="168"/>
  <c r="AG3238" i="168"/>
  <c r="AG3239" i="168"/>
  <c r="AG3240" i="168"/>
  <c r="AG3241" i="168"/>
  <c r="AG3242" i="168"/>
  <c r="AG3243" i="168"/>
  <c r="AG3244" i="168"/>
  <c r="AG3245" i="168"/>
  <c r="AG3246" i="168"/>
  <c r="AG3247" i="168"/>
  <c r="AG3248" i="168"/>
  <c r="AG3249" i="168"/>
  <c r="AG3250" i="168"/>
  <c r="AG3251" i="168"/>
  <c r="AG3252" i="168"/>
  <c r="AG3253" i="168"/>
  <c r="AG3254" i="168"/>
  <c r="AG3255" i="168"/>
  <c r="AG3256" i="168"/>
  <c r="AG3257" i="168"/>
  <c r="AG3258" i="168"/>
  <c r="AG3259" i="168"/>
  <c r="AG3260" i="168"/>
  <c r="AG3261" i="168"/>
  <c r="AG3262" i="168"/>
  <c r="AG3263" i="168"/>
  <c r="AG3264" i="168"/>
  <c r="AG3265" i="168"/>
  <c r="AG3266" i="168"/>
  <c r="AG3267" i="168"/>
  <c r="AG3268" i="168"/>
  <c r="AG3269" i="168"/>
  <c r="AG3270" i="168"/>
  <c r="AG3271" i="168"/>
  <c r="AG3272" i="168"/>
  <c r="AG3273" i="168"/>
  <c r="AG3274" i="168"/>
  <c r="AG3275" i="168"/>
  <c r="AG3276" i="168"/>
  <c r="AG3277" i="168"/>
  <c r="AG3278" i="168"/>
  <c r="AG3279" i="168"/>
  <c r="AG3280" i="168"/>
  <c r="AG3281" i="168"/>
  <c r="AG3282" i="168"/>
  <c r="AG3283" i="168"/>
  <c r="AG3284" i="168"/>
  <c r="AG3285" i="168"/>
  <c r="AG3286" i="168"/>
  <c r="AG3287" i="168"/>
  <c r="AG3288" i="168"/>
  <c r="AG3289" i="168"/>
  <c r="AG3290" i="168"/>
  <c r="AG3291" i="168"/>
  <c r="AG3292" i="168"/>
  <c r="AG3293" i="168"/>
  <c r="AG3294" i="168"/>
  <c r="AG3295" i="168"/>
  <c r="AG3296" i="168"/>
  <c r="AG3297" i="168"/>
  <c r="AG3298" i="168"/>
  <c r="AG3299" i="168"/>
  <c r="AG3300" i="168"/>
  <c r="AG3301" i="168"/>
  <c r="AG3302" i="168"/>
  <c r="AG3303" i="168"/>
  <c r="AG3304" i="168"/>
  <c r="AG3305" i="168"/>
  <c r="AG3306" i="168"/>
  <c r="AG3307" i="168"/>
  <c r="AG3308" i="168"/>
  <c r="AG3309" i="168"/>
  <c r="AG3310" i="168"/>
  <c r="AG3311" i="168"/>
  <c r="AG3312" i="168"/>
  <c r="AG3313" i="168"/>
  <c r="AG3314" i="168"/>
  <c r="AG3315" i="168"/>
  <c r="AG3316" i="168"/>
  <c r="AG3317" i="168"/>
  <c r="AG3318" i="168"/>
  <c r="AG3319" i="168"/>
  <c r="AG3320" i="168"/>
  <c r="AG3321" i="168"/>
  <c r="AG3322" i="168"/>
  <c r="AG3323" i="168"/>
  <c r="AG3324" i="168"/>
  <c r="AG3325" i="168"/>
  <c r="AG3326" i="168"/>
  <c r="AG3327" i="168"/>
  <c r="AG3328" i="168"/>
  <c r="AG3329" i="168"/>
  <c r="AG3330" i="168"/>
  <c r="AG3331" i="168"/>
  <c r="AG3332" i="168"/>
  <c r="AG3333" i="168"/>
  <c r="AG3334" i="168"/>
  <c r="AG3335" i="168"/>
  <c r="AG3336" i="168"/>
  <c r="AG3337" i="168"/>
  <c r="AG3338" i="168"/>
  <c r="AG3339" i="168"/>
  <c r="AG3340" i="168"/>
  <c r="AG3341" i="168"/>
  <c r="AG3342" i="168"/>
  <c r="AG3343" i="168"/>
  <c r="AG3344" i="168"/>
  <c r="AG3345" i="168"/>
  <c r="AG3346" i="168"/>
  <c r="AG3347" i="168"/>
  <c r="AG3348" i="168"/>
  <c r="AG3349" i="168"/>
  <c r="AG3350" i="168"/>
  <c r="AG3351" i="168"/>
  <c r="AG3352" i="168"/>
  <c r="AG3353" i="168"/>
  <c r="AG3354" i="168"/>
  <c r="AG3355" i="168"/>
  <c r="AG3356" i="168"/>
  <c r="AG3357" i="168"/>
  <c r="AG3358" i="168"/>
  <c r="AG3359" i="168"/>
  <c r="AG3360" i="168"/>
  <c r="AG3361" i="168"/>
  <c r="AG3362" i="168"/>
  <c r="AG3363" i="168"/>
  <c r="AG3364" i="168"/>
  <c r="AG3365" i="168"/>
  <c r="AG3366" i="168"/>
  <c r="AG3367" i="168"/>
  <c r="AG3368" i="168"/>
  <c r="AG3369" i="168"/>
  <c r="AG3370" i="168"/>
  <c r="AG3371" i="168"/>
  <c r="AG3372" i="168"/>
  <c r="AG3373" i="168"/>
  <c r="AG3374" i="168"/>
  <c r="AG3375" i="168"/>
  <c r="AG3376" i="168"/>
  <c r="AG3377" i="168"/>
  <c r="AG3378" i="168"/>
  <c r="AG3379" i="168"/>
  <c r="AG3380" i="168"/>
  <c r="AG3381" i="168"/>
  <c r="AG3382" i="168"/>
  <c r="AG3383" i="168"/>
  <c r="AG3384" i="168"/>
  <c r="AG3385" i="168"/>
  <c r="AG3386" i="168"/>
  <c r="AG3387" i="168"/>
  <c r="AG3388" i="168"/>
  <c r="AG3389" i="168"/>
  <c r="AG3390" i="168"/>
  <c r="AG3391" i="168"/>
  <c r="AG3392" i="168"/>
  <c r="AG3393" i="168"/>
  <c r="AG3394" i="168"/>
  <c r="AG3395" i="168"/>
  <c r="AG3396" i="168"/>
  <c r="AG3397" i="168"/>
  <c r="AG3398" i="168"/>
  <c r="AG3399" i="168"/>
  <c r="AG3400" i="168"/>
  <c r="AG3401" i="168"/>
  <c r="AG3402" i="168"/>
  <c r="AG3403" i="168"/>
  <c r="AG3404" i="168"/>
  <c r="AG3405" i="168"/>
  <c r="AG3406" i="168"/>
  <c r="AG3407" i="168"/>
  <c r="AG3408" i="168"/>
  <c r="AG3409" i="168"/>
  <c r="AG3410" i="168"/>
  <c r="AG3411" i="168"/>
  <c r="AG3412" i="168"/>
  <c r="AG3413" i="168"/>
  <c r="AG3414" i="168"/>
  <c r="AG3415" i="168"/>
  <c r="AG3416" i="168"/>
  <c r="AG3417" i="168"/>
  <c r="AG3418" i="168"/>
  <c r="AG3419" i="168"/>
  <c r="AG3420" i="168"/>
  <c r="AG3421" i="168"/>
  <c r="AG3422" i="168"/>
  <c r="AG3423" i="168"/>
  <c r="AG3424" i="168"/>
  <c r="AG3425" i="168"/>
  <c r="AG3426" i="168"/>
  <c r="AG3427" i="168"/>
  <c r="AG3428" i="168"/>
  <c r="AG3429" i="168"/>
  <c r="AG3430" i="168"/>
  <c r="AG3431" i="168"/>
  <c r="AG3432" i="168"/>
  <c r="AG3433" i="168"/>
  <c r="AG3434" i="168"/>
  <c r="AG3435" i="168"/>
  <c r="AG3436" i="168"/>
  <c r="AG3437" i="168"/>
  <c r="AG3438" i="168"/>
  <c r="AG3439" i="168"/>
  <c r="AG3440" i="168"/>
  <c r="AG3441" i="168"/>
  <c r="AG3442" i="168"/>
  <c r="AG3443" i="168"/>
  <c r="AG3444" i="168"/>
  <c r="AG3445" i="168"/>
  <c r="AG3446" i="168"/>
  <c r="AG3447" i="168"/>
  <c r="AG3448" i="168"/>
  <c r="AG3449" i="168"/>
  <c r="AG3450" i="168"/>
  <c r="AG3451" i="168"/>
  <c r="AG3452" i="168"/>
  <c r="AG3453" i="168"/>
  <c r="AG3454" i="168"/>
  <c r="AG3455" i="168"/>
  <c r="AG3456" i="168"/>
  <c r="AG3457" i="168"/>
  <c r="AG3458" i="168"/>
  <c r="AG3459" i="168"/>
  <c r="AG3460" i="168"/>
  <c r="AG3461" i="168"/>
  <c r="AG3462" i="168"/>
  <c r="AG3463" i="168"/>
  <c r="AG3464" i="168"/>
  <c r="AG3465" i="168"/>
  <c r="AG3466" i="168"/>
  <c r="AG3467" i="168"/>
  <c r="AG3468" i="168"/>
  <c r="AG3469" i="168"/>
  <c r="AG3470" i="168"/>
  <c r="AG3471" i="168"/>
  <c r="AG3472" i="168"/>
  <c r="AG3473" i="168"/>
  <c r="AG3474" i="168"/>
  <c r="AG3475" i="168"/>
  <c r="AG3476" i="168"/>
  <c r="AG3477" i="168"/>
  <c r="AG3478" i="168"/>
  <c r="AG3479" i="168"/>
  <c r="AG3480" i="168"/>
  <c r="AG3481" i="168"/>
  <c r="AG3482" i="168"/>
  <c r="AG3483" i="168"/>
  <c r="AG3484" i="168"/>
  <c r="AG3485" i="168"/>
  <c r="AG3486" i="168"/>
  <c r="AG3487" i="168"/>
  <c r="AG3488" i="168"/>
  <c r="AG3489" i="168"/>
  <c r="AG3490" i="168"/>
  <c r="AG3491" i="168"/>
  <c r="AG3492" i="168"/>
  <c r="AG3493" i="168"/>
  <c r="AG3494" i="168"/>
  <c r="AG3495" i="168"/>
  <c r="AG3496" i="168"/>
  <c r="AG3497" i="168"/>
  <c r="AG3498" i="168"/>
  <c r="AG3499" i="168"/>
  <c r="AG3500" i="168"/>
  <c r="AG3501" i="168"/>
  <c r="AG3502" i="168"/>
  <c r="AG3503" i="168"/>
  <c r="AG3504" i="168"/>
  <c r="AG3505" i="168"/>
  <c r="AG3506" i="168"/>
  <c r="AG3507" i="168"/>
  <c r="AG3508" i="168"/>
  <c r="AG3509" i="168"/>
  <c r="AG3510" i="168"/>
  <c r="AG3511" i="168"/>
  <c r="AG3512" i="168"/>
  <c r="AG3513" i="168"/>
  <c r="AG3514" i="168"/>
  <c r="AG3515" i="168"/>
  <c r="AG3516" i="168"/>
  <c r="AG3517" i="168"/>
  <c r="AG3518" i="168"/>
  <c r="AG3519" i="168"/>
  <c r="AG3520" i="168"/>
  <c r="AG3521" i="168"/>
  <c r="AG3522" i="168"/>
  <c r="AG3523" i="168"/>
  <c r="AG3524" i="168"/>
  <c r="AG3525" i="168"/>
  <c r="AG3526" i="168"/>
  <c r="AG3527" i="168"/>
  <c r="AG3528" i="168"/>
  <c r="AG3529" i="168"/>
  <c r="AG3530" i="168"/>
  <c r="AG3531" i="168"/>
  <c r="AG3532" i="168"/>
  <c r="AG3533" i="168"/>
  <c r="AG3534" i="168"/>
  <c r="AG3535" i="168"/>
  <c r="AG3536" i="168"/>
  <c r="AG3537" i="168"/>
  <c r="AG3538" i="168"/>
  <c r="AG3539" i="168"/>
  <c r="AG3540" i="168"/>
  <c r="AG3541" i="168"/>
  <c r="AG3542" i="168"/>
  <c r="AG3543" i="168"/>
  <c r="AG3544" i="168"/>
  <c r="AG3545" i="168"/>
  <c r="AG3546" i="168"/>
  <c r="AG3547" i="168"/>
  <c r="AG3548" i="168"/>
  <c r="AG3549" i="168"/>
  <c r="AG3550" i="168"/>
  <c r="AG3551" i="168"/>
  <c r="AG3552" i="168"/>
  <c r="AG3553" i="168"/>
  <c r="AG3554" i="168"/>
  <c r="AG3555" i="168"/>
  <c r="AG3556" i="168"/>
  <c r="AG3557" i="168"/>
  <c r="AG3558" i="168"/>
  <c r="AG3559" i="168"/>
  <c r="AG3560" i="168"/>
  <c r="AG3561" i="168"/>
  <c r="AG3562" i="168"/>
  <c r="AG3563" i="168"/>
  <c r="AG3564" i="168"/>
  <c r="AG3565" i="168"/>
  <c r="AG3566" i="168"/>
  <c r="AG3567" i="168"/>
  <c r="AG3568" i="168"/>
  <c r="AG3569" i="168"/>
  <c r="AG3570" i="168"/>
  <c r="AG3571" i="168"/>
  <c r="AG3572" i="168"/>
  <c r="AG3573" i="168"/>
  <c r="AG3574" i="168"/>
  <c r="AG3575" i="168"/>
  <c r="AG3576" i="168"/>
  <c r="AG3577" i="168"/>
  <c r="AG3578" i="168"/>
  <c r="AG3579" i="168"/>
  <c r="AG3580" i="168"/>
  <c r="AG3581" i="168"/>
  <c r="AG3582" i="168"/>
  <c r="AG3583" i="168"/>
  <c r="AG3584" i="168"/>
  <c r="AG3585" i="168"/>
  <c r="AG3586" i="168"/>
  <c r="AG3587" i="168"/>
  <c r="AG3588" i="168"/>
  <c r="AG3589" i="168"/>
  <c r="AG3590" i="168"/>
  <c r="AG3591" i="168"/>
  <c r="AG3592" i="168"/>
  <c r="AG3593" i="168"/>
  <c r="AG3594" i="168"/>
  <c r="AG3595" i="168"/>
  <c r="AG3596" i="168"/>
  <c r="AG3597" i="168"/>
  <c r="AG3598" i="168"/>
  <c r="AG3599" i="168"/>
  <c r="AG3600" i="168"/>
  <c r="AG3601" i="168"/>
  <c r="AG3602" i="168"/>
  <c r="AG3603" i="168"/>
  <c r="AG3604" i="168"/>
  <c r="AG3605" i="168"/>
  <c r="AG3606" i="168"/>
  <c r="AG3607" i="168"/>
  <c r="AG3608" i="168"/>
  <c r="AG3609" i="168"/>
  <c r="AG3610" i="168"/>
  <c r="AG3611" i="168"/>
  <c r="AG3612" i="168"/>
  <c r="AG3613" i="168"/>
  <c r="AG3614" i="168"/>
  <c r="AG3615" i="168"/>
  <c r="AG3616" i="168"/>
  <c r="AG3617" i="168"/>
  <c r="AG3618" i="168"/>
  <c r="AG3619" i="168"/>
  <c r="AG3620" i="168"/>
  <c r="AG3621" i="168"/>
  <c r="AG3622" i="168"/>
  <c r="AG3623" i="168"/>
  <c r="AG3624" i="168"/>
  <c r="AG3625" i="168"/>
  <c r="AG3626" i="168"/>
  <c r="AG3627" i="168"/>
  <c r="AG3628" i="168"/>
  <c r="AG3629" i="168"/>
  <c r="AG3630" i="168"/>
  <c r="AG3631" i="168"/>
  <c r="AG3632" i="168"/>
  <c r="AG3633" i="168"/>
  <c r="AG3634" i="168"/>
  <c r="AG3635" i="168"/>
  <c r="AG3636" i="168"/>
  <c r="AG3637" i="168"/>
  <c r="AG3638" i="168"/>
  <c r="AG3639" i="168"/>
  <c r="AG3640" i="168"/>
  <c r="AG3641" i="168"/>
  <c r="AG3642" i="168"/>
  <c r="AG3643" i="168"/>
  <c r="AG3644" i="168"/>
  <c r="AG3645" i="168"/>
  <c r="AG3646" i="168"/>
  <c r="AG3647" i="168"/>
  <c r="AG3648" i="168"/>
  <c r="AG3649" i="168"/>
  <c r="AG3650" i="168"/>
  <c r="AG3651" i="168"/>
  <c r="AG3652" i="168"/>
  <c r="AG3653" i="168"/>
  <c r="AG3654" i="168"/>
  <c r="AG3655" i="168"/>
  <c r="AG3656" i="168"/>
  <c r="AG3657" i="168"/>
  <c r="AG3658" i="168"/>
  <c r="AG3659" i="168"/>
  <c r="AG3660" i="168"/>
  <c r="AG3661" i="168"/>
  <c r="AG3662" i="168"/>
  <c r="AG3663" i="168"/>
  <c r="AG3664" i="168"/>
  <c r="AG3665" i="168"/>
  <c r="AG3666" i="168"/>
  <c r="AG3667" i="168"/>
  <c r="AG3668" i="168"/>
  <c r="AG3669" i="168"/>
  <c r="AG3670" i="168"/>
  <c r="AG3671" i="168"/>
  <c r="AG3672" i="168"/>
  <c r="AG3673" i="168"/>
  <c r="AG3674" i="168"/>
  <c r="AG3675" i="168"/>
  <c r="AG3676" i="168"/>
  <c r="AG3677" i="168"/>
  <c r="AG3678" i="168"/>
  <c r="AG3679" i="168"/>
  <c r="AG3680" i="168"/>
  <c r="AG3681" i="168"/>
  <c r="AG3682" i="168"/>
  <c r="AG3683" i="168"/>
  <c r="AG3684" i="168"/>
  <c r="AG3685" i="168"/>
  <c r="AG3686" i="168"/>
  <c r="AG3687" i="168"/>
  <c r="AG3688" i="168"/>
  <c r="AG3689" i="168"/>
  <c r="AG3690" i="168"/>
  <c r="AG3691" i="168"/>
  <c r="AG3692" i="168"/>
  <c r="AG3693" i="168"/>
  <c r="AG3694" i="168"/>
  <c r="AG3695" i="168"/>
  <c r="AG3696" i="168"/>
  <c r="AG3697" i="168"/>
  <c r="AG3698" i="168"/>
  <c r="AG3699" i="168"/>
  <c r="AG3700" i="168"/>
  <c r="AG3701" i="168"/>
  <c r="AG3702" i="168"/>
  <c r="AG3703" i="168"/>
  <c r="AG3704" i="168"/>
  <c r="AG3705" i="168"/>
  <c r="AG3706" i="168"/>
  <c r="AG3707" i="168"/>
  <c r="AG3708" i="168"/>
  <c r="AG3709" i="168"/>
  <c r="AG3710" i="168"/>
  <c r="AG3711" i="168"/>
  <c r="AG3712" i="168"/>
  <c r="AG3713" i="168"/>
  <c r="AG3714" i="168"/>
  <c r="AG3715" i="168"/>
  <c r="AG3716" i="168"/>
  <c r="AG3717" i="168"/>
  <c r="AG3718" i="168"/>
  <c r="AG3719" i="168"/>
  <c r="AG3720" i="168"/>
  <c r="AG3721" i="168"/>
  <c r="AG3722" i="168"/>
  <c r="AG3723" i="168"/>
  <c r="AG3724" i="168"/>
  <c r="AG3725" i="168"/>
  <c r="AG3726" i="168"/>
  <c r="AG3727" i="168"/>
  <c r="AG3728" i="168"/>
  <c r="AG3729" i="168"/>
  <c r="AG3730" i="168"/>
  <c r="AG3731" i="168"/>
  <c r="AG3732" i="168"/>
  <c r="AG3733" i="168"/>
  <c r="AG3734" i="168"/>
  <c r="AG3735" i="168"/>
  <c r="AG3736" i="168"/>
  <c r="AG3737" i="168"/>
  <c r="AG3738" i="168"/>
  <c r="AG3739" i="168"/>
  <c r="AG3740" i="168"/>
  <c r="AG3741" i="168"/>
  <c r="AG3742" i="168"/>
  <c r="AG3743" i="168"/>
  <c r="AG3744" i="168"/>
  <c r="AG3745" i="168"/>
  <c r="AG3746" i="168"/>
  <c r="AG3747" i="168"/>
  <c r="AG3748" i="168"/>
  <c r="AG3749" i="168"/>
  <c r="AG3750" i="168"/>
  <c r="AG3751" i="168"/>
  <c r="AG3752" i="168"/>
  <c r="AG3753" i="168"/>
  <c r="AG3754" i="168"/>
  <c r="AG3755" i="168"/>
  <c r="AG3756" i="168"/>
  <c r="AG3757" i="168"/>
  <c r="AG3758" i="168"/>
  <c r="AG3759" i="168"/>
  <c r="AG3760" i="168"/>
  <c r="AG3761" i="168"/>
  <c r="AG3762" i="168"/>
  <c r="AG3763" i="168"/>
  <c r="AG3764" i="168"/>
  <c r="AG3765" i="168"/>
  <c r="AG3766" i="168"/>
  <c r="AG3767" i="168"/>
  <c r="AG3768" i="168"/>
  <c r="AG3769" i="168"/>
  <c r="AG3770" i="168"/>
  <c r="AG3771" i="168"/>
  <c r="AG3772" i="168"/>
  <c r="AG3773" i="168"/>
  <c r="AG3774" i="168"/>
  <c r="AG3775" i="168"/>
  <c r="AG3776" i="168"/>
  <c r="AG3777" i="168"/>
  <c r="AG3778" i="168"/>
  <c r="AG3779" i="168"/>
  <c r="AG3780" i="168"/>
  <c r="AG3781" i="168"/>
  <c r="AG3782" i="168"/>
  <c r="AG3783" i="168"/>
  <c r="AG3784" i="168"/>
  <c r="AG3785" i="168"/>
  <c r="AG3786" i="168"/>
  <c r="AG3787" i="168"/>
  <c r="AG3788" i="168"/>
  <c r="AG3789" i="168"/>
  <c r="AG3790" i="168"/>
  <c r="AG3791" i="168"/>
  <c r="AG3792" i="168"/>
  <c r="AG3793" i="168"/>
  <c r="AG3794" i="168"/>
  <c r="AG3795" i="168"/>
  <c r="AG3796" i="168"/>
  <c r="AG3797" i="168"/>
  <c r="AG3798" i="168"/>
  <c r="AG3799" i="168"/>
  <c r="AG3800" i="168"/>
  <c r="AG3801" i="168"/>
  <c r="AG3802" i="168"/>
  <c r="AG3803" i="168"/>
  <c r="AG3804" i="168"/>
  <c r="AG3805" i="168"/>
  <c r="AG3806" i="168"/>
  <c r="AG3807" i="168"/>
  <c r="AG3808" i="168"/>
  <c r="AG3809" i="168"/>
  <c r="AG3810" i="168"/>
  <c r="AG3811" i="168"/>
  <c r="AG3812" i="168"/>
  <c r="AG3813" i="168"/>
  <c r="AG3814" i="168"/>
  <c r="AG3815" i="168"/>
  <c r="AG3816" i="168"/>
  <c r="AG3817" i="168"/>
  <c r="AG3818" i="168"/>
  <c r="AG3819" i="168"/>
  <c r="AG3820" i="168"/>
  <c r="AG3821" i="168"/>
  <c r="AG3822" i="168"/>
  <c r="AG3823" i="168"/>
  <c r="AG3824" i="168"/>
  <c r="AG3825" i="168"/>
  <c r="AG3826" i="168"/>
  <c r="AG3827" i="168"/>
  <c r="AG3828" i="168"/>
  <c r="AG3829" i="168"/>
  <c r="AG3830" i="168"/>
  <c r="AG3831" i="168"/>
  <c r="AG3832" i="168"/>
  <c r="AG3833" i="168"/>
  <c r="AG3834" i="168"/>
  <c r="AG3835" i="168"/>
  <c r="AG3836" i="168"/>
  <c r="AG3837" i="168"/>
  <c r="AG3838" i="168"/>
  <c r="AG3839" i="168"/>
  <c r="AG3840" i="168"/>
  <c r="AG3841" i="168"/>
  <c r="AG3842" i="168"/>
  <c r="AG3843" i="168"/>
  <c r="AG3844" i="168"/>
  <c r="AG3845" i="168"/>
  <c r="AG3846" i="168"/>
  <c r="AG3847" i="168"/>
  <c r="AG3848" i="168"/>
  <c r="AG3849" i="168"/>
  <c r="AG3850" i="168"/>
  <c r="AG3851" i="168"/>
  <c r="AG3852" i="168"/>
  <c r="AG3853" i="168"/>
  <c r="AG3854" i="168"/>
  <c r="AG3855" i="168"/>
  <c r="AG3856" i="168"/>
  <c r="AG3857" i="168"/>
  <c r="AG3858" i="168"/>
  <c r="AG3859" i="168"/>
  <c r="AG3860" i="168"/>
  <c r="AG3861" i="168"/>
  <c r="AG3862" i="168"/>
  <c r="AG3863" i="168"/>
  <c r="AG3864" i="168"/>
  <c r="AG3865" i="168"/>
  <c r="AG3866" i="168"/>
  <c r="AG3867" i="168"/>
  <c r="AG3868" i="168"/>
  <c r="AG3869" i="168"/>
  <c r="AG3870" i="168"/>
  <c r="AG3871" i="168"/>
  <c r="AG3872" i="168"/>
  <c r="AG3873" i="168"/>
  <c r="AG3874" i="168"/>
  <c r="AG3875" i="168"/>
  <c r="AG3876" i="168"/>
  <c r="AG3877" i="168"/>
  <c r="AG3878" i="168"/>
  <c r="AG3879" i="168"/>
  <c r="AG3880" i="168"/>
  <c r="AG3881" i="168"/>
  <c r="AG3882" i="168"/>
  <c r="AG3883" i="168"/>
  <c r="AG3884" i="168"/>
  <c r="AG3885" i="168"/>
  <c r="AG3886" i="168"/>
  <c r="AG3887" i="168"/>
  <c r="AG3888" i="168"/>
  <c r="AG3889" i="168"/>
  <c r="AG3890" i="168"/>
  <c r="AG3891" i="168"/>
  <c r="AG3892" i="168"/>
  <c r="AG3893" i="168"/>
  <c r="AG3894" i="168"/>
  <c r="AG3895" i="168"/>
  <c r="AG3896" i="168"/>
  <c r="AG3897" i="168"/>
  <c r="AG3898" i="168"/>
  <c r="AG3899" i="168"/>
  <c r="AG3900" i="168"/>
  <c r="AG3901" i="168"/>
  <c r="AG3902" i="168"/>
  <c r="AG3903" i="168"/>
  <c r="AG3904" i="168"/>
  <c r="AG3905" i="168"/>
  <c r="AG3906" i="168"/>
  <c r="AG3907" i="168"/>
  <c r="AG3908" i="168"/>
  <c r="AG3909" i="168"/>
  <c r="AG3910" i="168"/>
  <c r="AG3911" i="168"/>
  <c r="AG3912" i="168"/>
  <c r="AG3913" i="168"/>
  <c r="AG3914" i="168"/>
  <c r="AG3915" i="168"/>
  <c r="AG3916" i="168"/>
  <c r="AG3917" i="168"/>
  <c r="AG3918" i="168"/>
  <c r="AG3919" i="168"/>
  <c r="AG3920" i="168"/>
  <c r="AG3921" i="168"/>
  <c r="AG3922" i="168"/>
  <c r="AG3923" i="168"/>
  <c r="AG3924" i="168"/>
  <c r="AG3925" i="168"/>
  <c r="AG3926" i="168"/>
  <c r="AG3927" i="168"/>
  <c r="AG3928" i="168"/>
  <c r="AG3929" i="168"/>
  <c r="AG3930" i="168"/>
  <c r="AG3931" i="168"/>
  <c r="AG3932" i="168"/>
  <c r="AG3933" i="168"/>
  <c r="AG3934" i="168"/>
  <c r="AG3935" i="168"/>
  <c r="AG3936" i="168"/>
  <c r="AG3937" i="168"/>
  <c r="AG3938" i="168"/>
  <c r="AG3939" i="168"/>
  <c r="AG3940" i="168"/>
  <c r="AG3941" i="168"/>
  <c r="AG3942" i="168"/>
  <c r="AG3943" i="168"/>
  <c r="AG3944" i="168"/>
  <c r="AG3945" i="168"/>
  <c r="AG3946" i="168"/>
  <c r="AG3947" i="168"/>
  <c r="AG3948" i="168"/>
  <c r="AG3949" i="168"/>
  <c r="AG3950" i="168"/>
  <c r="AG3951" i="168"/>
  <c r="AG3952" i="168"/>
  <c r="AG3953" i="168"/>
  <c r="AG3954" i="168"/>
  <c r="AG3955" i="168"/>
  <c r="AG3956" i="168"/>
  <c r="AG3957" i="168"/>
  <c r="AG3958" i="168"/>
  <c r="AG3959" i="168"/>
  <c r="AG3960" i="168"/>
  <c r="AG3961" i="168"/>
  <c r="AG3962" i="168"/>
  <c r="AG3963" i="168"/>
  <c r="AG3964" i="168"/>
  <c r="AG3965" i="168"/>
  <c r="AG3966" i="168"/>
  <c r="AG3967" i="168"/>
  <c r="AG3968" i="168"/>
  <c r="AG3969" i="168"/>
  <c r="AG3970" i="168"/>
  <c r="AG3971" i="168"/>
  <c r="AG3972" i="168"/>
  <c r="AG3973" i="168"/>
  <c r="AG3974" i="168"/>
  <c r="AG3975" i="168"/>
  <c r="AG3976" i="168"/>
  <c r="AG3977" i="168"/>
  <c r="AG3978" i="168"/>
  <c r="AG3979" i="168"/>
  <c r="AG3980" i="168"/>
  <c r="AG3981" i="168"/>
  <c r="AG3982" i="168"/>
  <c r="AG3983" i="168"/>
  <c r="AG3984" i="168"/>
  <c r="AG3985" i="168"/>
  <c r="AG3986" i="168"/>
  <c r="AG3987" i="168"/>
  <c r="AG3988" i="168"/>
  <c r="AG3989" i="168"/>
  <c r="AG3990" i="168"/>
  <c r="AG3991" i="168"/>
  <c r="AG3992" i="168"/>
  <c r="AG3993" i="168"/>
  <c r="AG3994" i="168"/>
  <c r="AG3995" i="168"/>
  <c r="AG3996" i="168"/>
  <c r="AG3997" i="168"/>
  <c r="AG3998" i="168"/>
  <c r="AG3999" i="168"/>
  <c r="AG4000" i="168"/>
  <c r="AG4001" i="168"/>
  <c r="AG4002" i="168"/>
  <c r="AG4003" i="168"/>
  <c r="AG4004" i="168"/>
  <c r="AG4005" i="168"/>
  <c r="AG4006" i="168"/>
  <c r="AG4007" i="168"/>
  <c r="AG4008" i="168"/>
  <c r="AG4009" i="168"/>
  <c r="AG4010" i="168"/>
  <c r="AG4011" i="168"/>
  <c r="AG4012" i="168"/>
  <c r="AG4013" i="168"/>
  <c r="AG4014" i="168"/>
  <c r="AG4015" i="168"/>
  <c r="AG4016" i="168"/>
  <c r="AG4017" i="168"/>
  <c r="AG4018" i="168"/>
  <c r="AG4019" i="168"/>
  <c r="AG4020" i="168"/>
  <c r="AG4021" i="168"/>
  <c r="AG4022" i="168"/>
  <c r="AG4023" i="168"/>
  <c r="AG4024" i="168"/>
  <c r="AG4025" i="168"/>
  <c r="AG4026" i="168"/>
  <c r="AG4027" i="168"/>
  <c r="AG4028" i="168"/>
  <c r="AG4029" i="168"/>
  <c r="AG4030" i="168"/>
  <c r="AG4031" i="168"/>
  <c r="AG4032" i="168"/>
  <c r="AG4033" i="168"/>
  <c r="AG4034" i="168"/>
  <c r="AG4035" i="168"/>
  <c r="AG4036" i="168"/>
  <c r="AG4037" i="168"/>
  <c r="AG4038" i="168"/>
  <c r="AG4039" i="168"/>
  <c r="AG4040" i="168"/>
  <c r="AG4041" i="168"/>
  <c r="AG4042" i="168"/>
  <c r="AG4043" i="168"/>
  <c r="AG4044" i="168"/>
  <c r="AG4045" i="168"/>
  <c r="AG4046" i="168"/>
  <c r="AG4047" i="168"/>
  <c r="AG4048" i="168"/>
  <c r="AG4049" i="168"/>
  <c r="AG4050" i="168"/>
  <c r="AG4051" i="168"/>
  <c r="AG4052" i="168"/>
  <c r="AG4053" i="168"/>
  <c r="AG4054" i="168"/>
  <c r="AG4055" i="168"/>
  <c r="AG4056" i="168"/>
  <c r="AG4057" i="168"/>
  <c r="AG4058" i="168"/>
  <c r="AG4059" i="168"/>
  <c r="AG4060" i="168"/>
  <c r="AG4061" i="168"/>
  <c r="AG4062" i="168"/>
  <c r="AG4063" i="168"/>
  <c r="AG4064" i="168"/>
  <c r="AG4065" i="168"/>
  <c r="AG4066" i="168"/>
  <c r="AG4067" i="168"/>
  <c r="AG4068" i="168"/>
  <c r="AG4069" i="168"/>
  <c r="AG4070" i="168"/>
  <c r="AG4071" i="168"/>
  <c r="AG4072" i="168"/>
  <c r="AG4073" i="168"/>
  <c r="AG4074" i="168"/>
  <c r="AG4075" i="168"/>
  <c r="AG4076" i="168"/>
  <c r="AG4077" i="168"/>
  <c r="AG4078" i="168"/>
  <c r="AG4079" i="168"/>
  <c r="AG4080" i="168"/>
  <c r="AG4081" i="168"/>
  <c r="AG4082" i="168"/>
  <c r="AG4083" i="168"/>
  <c r="AG4084" i="168"/>
  <c r="AG4085" i="168"/>
  <c r="AG4086" i="168"/>
  <c r="AG4087" i="168"/>
  <c r="AG4088" i="168"/>
  <c r="AG4089" i="168"/>
  <c r="AG4090" i="168"/>
  <c r="AG4091" i="168"/>
  <c r="AG4092" i="168"/>
  <c r="AG4093" i="168"/>
  <c r="AG4094" i="168"/>
  <c r="AG4095" i="168"/>
  <c r="AG4096" i="168"/>
  <c r="AG4097" i="168"/>
  <c r="AG4098" i="168"/>
  <c r="AG4099" i="168"/>
  <c r="AG4100" i="168"/>
  <c r="AG4101" i="168"/>
  <c r="AG4102" i="168"/>
  <c r="AG4103" i="168"/>
  <c r="AG4104" i="168"/>
  <c r="AG4105" i="168"/>
  <c r="AG4106" i="168"/>
  <c r="AG4107" i="168"/>
  <c r="AG4108" i="168"/>
  <c r="AG4109" i="168"/>
  <c r="AG4110" i="168"/>
  <c r="AG4111" i="168"/>
  <c r="AG4112" i="168"/>
  <c r="AG4113" i="168"/>
  <c r="AG4114" i="168"/>
  <c r="AG4115" i="168"/>
  <c r="AG4116" i="168"/>
  <c r="AG4117" i="168"/>
  <c r="AG4118" i="168"/>
  <c r="AG4119" i="168"/>
  <c r="AG4120" i="168"/>
  <c r="AG4121" i="168"/>
  <c r="AG4122" i="168"/>
  <c r="AG4123" i="168"/>
  <c r="AG4124" i="168"/>
  <c r="AG4125" i="168"/>
  <c r="AG4126" i="168"/>
  <c r="AG4127" i="168"/>
  <c r="AG4128" i="168"/>
  <c r="AG4129" i="168"/>
  <c r="AG4130" i="168"/>
  <c r="AG4131" i="168"/>
  <c r="AG4132" i="168"/>
  <c r="AG4133" i="168"/>
  <c r="AG4134" i="168"/>
  <c r="AG4135" i="168"/>
  <c r="AG4136" i="168"/>
  <c r="AG4137" i="168"/>
  <c r="AG4138" i="168"/>
  <c r="AG4139" i="168"/>
  <c r="AG4140" i="168"/>
  <c r="AG4141" i="168"/>
  <c r="AG4142" i="168"/>
  <c r="AG4143" i="168"/>
  <c r="AG4144" i="168"/>
  <c r="AG4145" i="168"/>
  <c r="AG4146" i="168"/>
  <c r="AG4147" i="168"/>
  <c r="AG4148" i="168"/>
  <c r="AG4149" i="168"/>
  <c r="AG4150" i="168"/>
  <c r="AG4151" i="168"/>
  <c r="AG4152" i="168"/>
  <c r="AG4153" i="168"/>
  <c r="AG4154" i="168"/>
  <c r="AG4155" i="168"/>
  <c r="AG4156" i="168"/>
  <c r="AG4157" i="168"/>
  <c r="AG4158" i="168"/>
  <c r="AG4159" i="168"/>
  <c r="AG4160" i="168"/>
  <c r="AG4161" i="168"/>
  <c r="AG4162" i="168"/>
  <c r="AG4163" i="168"/>
  <c r="AG4164" i="168"/>
  <c r="AG4165" i="168"/>
  <c r="AG4166" i="168"/>
  <c r="AG4167" i="168"/>
  <c r="AG4168" i="168"/>
  <c r="AG4169" i="168"/>
  <c r="AG4170" i="168"/>
  <c r="AG4171" i="168"/>
  <c r="AG4172" i="168"/>
  <c r="AG4173" i="168"/>
  <c r="AG4174" i="168"/>
  <c r="AG4175" i="168"/>
  <c r="AG4176" i="168"/>
  <c r="AG4177" i="168"/>
  <c r="AG4178" i="168"/>
  <c r="AG4179" i="168"/>
  <c r="AG4180" i="168"/>
  <c r="AG4181" i="168"/>
  <c r="AG4182" i="168"/>
  <c r="AG4183" i="168"/>
  <c r="AG4184" i="168"/>
  <c r="AG4185" i="168"/>
  <c r="AG4186" i="168"/>
  <c r="AG4187" i="168"/>
  <c r="AG4188" i="168"/>
  <c r="AG4189" i="168"/>
  <c r="AG4190" i="168"/>
  <c r="AG4191" i="168"/>
  <c r="AG4192" i="168"/>
  <c r="AG4193" i="168"/>
  <c r="AG4194" i="168"/>
  <c r="AG4195" i="168"/>
  <c r="AG4196" i="168"/>
  <c r="AG4197" i="168"/>
  <c r="AG4198" i="168"/>
  <c r="AG4199" i="168"/>
  <c r="AG4200" i="168"/>
  <c r="AG4201" i="168"/>
  <c r="AG4202" i="168"/>
  <c r="AG4203" i="168"/>
  <c r="AG4204" i="168"/>
  <c r="AG4205" i="168"/>
  <c r="AG4206" i="168"/>
  <c r="AG4207" i="168"/>
  <c r="AG4208" i="168"/>
  <c r="AG4209" i="168"/>
  <c r="AG4210" i="168"/>
  <c r="AG4211" i="168"/>
  <c r="AG4212" i="168"/>
  <c r="AG4213" i="168"/>
  <c r="AG4214" i="168"/>
  <c r="AG4215" i="168"/>
  <c r="AG4216" i="168"/>
  <c r="AG4217" i="168"/>
  <c r="AG4218" i="168"/>
  <c r="AG4219" i="168"/>
  <c r="AG4220" i="168"/>
  <c r="AG4221" i="168"/>
  <c r="AG4222" i="168"/>
  <c r="AG4223" i="168"/>
  <c r="AG4224" i="168"/>
  <c r="AG4225" i="168"/>
  <c r="AG4226" i="168"/>
  <c r="AG4227" i="168"/>
  <c r="AG4228" i="168"/>
  <c r="AG4229" i="168"/>
  <c r="AG4230" i="168"/>
  <c r="AG4231" i="168"/>
  <c r="AG4232" i="168"/>
  <c r="AG4233" i="168"/>
  <c r="AG4234" i="168"/>
  <c r="AG4235" i="168"/>
  <c r="AG4236" i="168"/>
  <c r="AG4237" i="168"/>
  <c r="AG4238" i="168"/>
  <c r="AG4239" i="168"/>
  <c r="AG4240" i="168"/>
  <c r="AG4241" i="168"/>
  <c r="AG4242" i="168"/>
  <c r="AG4243" i="168"/>
  <c r="AG4244" i="168"/>
  <c r="AG4245" i="168"/>
  <c r="AG4246" i="168"/>
  <c r="AG4247" i="168"/>
  <c r="AG4248" i="168"/>
  <c r="AG4249" i="168"/>
  <c r="AG4250" i="168"/>
  <c r="AG4251" i="168"/>
  <c r="AG4252" i="168"/>
  <c r="AG4253" i="168"/>
  <c r="AG4254" i="168"/>
  <c r="AG4255" i="168"/>
  <c r="AG4256" i="168"/>
  <c r="AG4257" i="168"/>
  <c r="AG4258" i="168"/>
  <c r="AG4259" i="168"/>
  <c r="AG4260" i="168"/>
  <c r="AG4261" i="168"/>
  <c r="AG4262" i="168"/>
  <c r="AG4263" i="168"/>
  <c r="AG4264" i="168"/>
  <c r="AG4265" i="168"/>
  <c r="AG4266" i="168"/>
  <c r="AG4267" i="168"/>
  <c r="AG4268" i="168"/>
  <c r="AG4269" i="168"/>
  <c r="AG4270" i="168"/>
  <c r="AG4271" i="168"/>
  <c r="AG4272" i="168"/>
  <c r="AG4273" i="168"/>
  <c r="AG4274" i="168"/>
  <c r="AG4275" i="168"/>
  <c r="AG4276" i="168"/>
  <c r="AG4277" i="168"/>
  <c r="AG4278" i="168"/>
  <c r="AG4279" i="168"/>
  <c r="AG4280" i="168"/>
  <c r="AG4281" i="168"/>
  <c r="AG4282" i="168"/>
  <c r="AG4283" i="168"/>
  <c r="AG4284" i="168"/>
  <c r="AG4285" i="168"/>
  <c r="AG4286" i="168"/>
  <c r="AG4287" i="168"/>
  <c r="AG4288" i="168"/>
  <c r="AG4289" i="168"/>
  <c r="AG4290" i="168"/>
  <c r="AG4291" i="168"/>
  <c r="AG4292" i="168"/>
  <c r="AG4293" i="168"/>
  <c r="AG4294" i="168"/>
  <c r="AG4295" i="168"/>
  <c r="AG4296" i="168"/>
  <c r="AG4297" i="168"/>
  <c r="AG4298" i="168"/>
  <c r="AG4299" i="168"/>
  <c r="AG4300" i="168"/>
  <c r="AG4301" i="168"/>
  <c r="AG4302" i="168"/>
  <c r="AG4303" i="168"/>
  <c r="AG4304" i="168"/>
  <c r="AG4305" i="168"/>
  <c r="AG4306" i="168"/>
  <c r="AG4307" i="168"/>
  <c r="AG4308" i="168"/>
  <c r="AG4309" i="168"/>
  <c r="AG4310" i="168"/>
  <c r="AG4311" i="168"/>
  <c r="AG4312" i="168"/>
  <c r="AG4313" i="168"/>
  <c r="AG4314" i="168"/>
  <c r="AG4315" i="168"/>
  <c r="AG4316" i="168"/>
  <c r="AG4317" i="168"/>
  <c r="AG4318" i="168"/>
  <c r="AG4319" i="168"/>
  <c r="AG4320" i="168"/>
  <c r="AG4321" i="168"/>
  <c r="AG4322" i="168"/>
  <c r="AG4323" i="168"/>
  <c r="AG4324" i="168"/>
  <c r="AG4325" i="168"/>
  <c r="AG4326" i="168"/>
  <c r="AG4327" i="168"/>
  <c r="AG4328" i="168"/>
  <c r="AG4329" i="168"/>
  <c r="AG4330" i="168"/>
  <c r="AG4331" i="168"/>
  <c r="AG4332" i="168"/>
  <c r="AG4333" i="168"/>
  <c r="AG4334" i="168"/>
  <c r="AG4335" i="168"/>
  <c r="AG4336" i="168"/>
  <c r="AG4337" i="168"/>
  <c r="AG4338" i="168"/>
  <c r="AG4339" i="168"/>
  <c r="AG4340" i="168"/>
  <c r="AG4341" i="168"/>
  <c r="AG4342" i="168"/>
  <c r="AG4343" i="168"/>
  <c r="AG4344" i="168"/>
  <c r="AG4345" i="168"/>
  <c r="AG4346" i="168"/>
  <c r="AG4347" i="168"/>
  <c r="AG4348" i="168"/>
  <c r="AG4349" i="168"/>
  <c r="AG4350" i="168"/>
  <c r="AG4351" i="168"/>
  <c r="AG4352" i="168"/>
  <c r="AG4353" i="168"/>
  <c r="AG4354" i="168"/>
  <c r="AG4355" i="168"/>
  <c r="AG4356" i="168"/>
  <c r="AG4357" i="168"/>
  <c r="AG4358" i="168"/>
  <c r="AG4359" i="168"/>
  <c r="AG4360" i="168"/>
  <c r="AG4361" i="168"/>
  <c r="AG4362" i="168"/>
  <c r="AG4363" i="168"/>
  <c r="AG4364" i="168"/>
  <c r="AG4365" i="168"/>
  <c r="AG4366" i="168"/>
  <c r="AG4367" i="168"/>
  <c r="AG4368" i="168"/>
  <c r="AG4369" i="168"/>
  <c r="AG4370" i="168"/>
  <c r="AG4371" i="168"/>
  <c r="AG4372" i="168"/>
  <c r="AG4373" i="168"/>
  <c r="AG4374" i="168"/>
  <c r="AG4375" i="168"/>
  <c r="AG4376" i="168"/>
  <c r="AG4377" i="168"/>
  <c r="AG4378" i="168"/>
  <c r="AG4379" i="168"/>
  <c r="AG4380" i="168"/>
  <c r="AG4381" i="168"/>
  <c r="AG4382" i="168"/>
  <c r="AG4383" i="168"/>
  <c r="AG4384" i="168"/>
  <c r="AG4385" i="168"/>
  <c r="AG4386" i="168"/>
  <c r="AG4387" i="168"/>
  <c r="AG4388" i="168"/>
  <c r="AG4389" i="168"/>
  <c r="AG4390" i="168"/>
  <c r="AG4391" i="168"/>
  <c r="AG4392" i="168"/>
  <c r="AG4393" i="168"/>
  <c r="AG4394" i="168"/>
  <c r="AG4395" i="168"/>
  <c r="AG4396" i="168"/>
  <c r="AG4397" i="168"/>
  <c r="AG4398" i="168"/>
  <c r="AG4399" i="168"/>
  <c r="AG4400" i="168"/>
  <c r="AG4401" i="168"/>
  <c r="AG4402" i="168"/>
  <c r="AG4403" i="168"/>
  <c r="AG4404" i="168"/>
  <c r="AG4405" i="168"/>
  <c r="AG4406" i="168"/>
  <c r="AG4407" i="168"/>
  <c r="AG4408" i="168"/>
  <c r="AG4409" i="168"/>
  <c r="AG4410" i="168"/>
  <c r="AG4411" i="168"/>
  <c r="AG4412" i="168"/>
  <c r="AG4413" i="168"/>
  <c r="AG4414" i="168"/>
  <c r="AG4415" i="168"/>
  <c r="AG4416" i="168"/>
  <c r="AG4417" i="168"/>
  <c r="AG4418" i="168"/>
  <c r="AG4419" i="168"/>
  <c r="AG4420" i="168"/>
  <c r="AG4421" i="168"/>
  <c r="AG4422" i="168"/>
  <c r="AG4423" i="168"/>
  <c r="AG4424" i="168"/>
  <c r="AG4425" i="168"/>
  <c r="AG4426" i="168"/>
  <c r="AG4427" i="168"/>
  <c r="AG4428" i="168"/>
  <c r="AG4429" i="168"/>
  <c r="AG4430" i="168"/>
  <c r="AG4431" i="168"/>
  <c r="AG4432" i="168"/>
  <c r="AG4433" i="168"/>
  <c r="AG4434" i="168"/>
  <c r="AG4435" i="168"/>
  <c r="AG4436" i="168"/>
  <c r="AG4437" i="168"/>
  <c r="AG4438" i="168"/>
  <c r="AG4439" i="168"/>
  <c r="AG4440" i="168"/>
  <c r="AG4441" i="168"/>
  <c r="AG4442" i="168"/>
  <c r="AG4443" i="168"/>
  <c r="AG4444" i="168"/>
  <c r="AG4445" i="168"/>
  <c r="AG4446" i="168"/>
  <c r="AG4447" i="168"/>
  <c r="AG4448" i="168"/>
  <c r="AG4449" i="168"/>
  <c r="AG4450" i="168"/>
  <c r="AG4451" i="168"/>
  <c r="AG4452" i="168"/>
  <c r="AG4453" i="168"/>
  <c r="AG4454" i="168"/>
  <c r="AG4455" i="168"/>
  <c r="AG4456" i="168"/>
  <c r="AG4457" i="168"/>
  <c r="AG4458" i="168"/>
  <c r="AG4459" i="168"/>
  <c r="AG4460" i="168"/>
  <c r="AG4461" i="168"/>
  <c r="AG4462" i="168"/>
  <c r="AG4463" i="168"/>
  <c r="AG4464" i="168"/>
  <c r="AG4465" i="168"/>
  <c r="AG4466" i="168"/>
  <c r="AG4467" i="168"/>
  <c r="AG4468" i="168"/>
  <c r="AG4469" i="168"/>
  <c r="AG4470" i="168"/>
  <c r="AG4471" i="168"/>
  <c r="AG4472" i="168"/>
  <c r="AG4473" i="168"/>
  <c r="AG4474" i="168"/>
  <c r="AG4475" i="168"/>
  <c r="AG4476" i="168"/>
  <c r="AG4477" i="168"/>
  <c r="AG4478" i="168"/>
  <c r="AG4479" i="168"/>
  <c r="AG4480" i="168"/>
  <c r="AG4481" i="168"/>
  <c r="AG4482" i="168"/>
  <c r="AG4483" i="168"/>
  <c r="AG4484" i="168"/>
  <c r="AG4485" i="168"/>
  <c r="AG4486" i="168"/>
  <c r="AG4487" i="168"/>
  <c r="AG4488" i="168"/>
  <c r="AG4489" i="168"/>
  <c r="AG4490" i="168"/>
  <c r="AG4491" i="168"/>
  <c r="AG4492" i="168"/>
  <c r="AG4493" i="168"/>
  <c r="AG4494" i="168"/>
  <c r="AG4495" i="168"/>
  <c r="AG4496" i="168"/>
  <c r="AG4497" i="168"/>
  <c r="AG4498" i="168"/>
  <c r="AG4499" i="168"/>
  <c r="AG4500" i="168"/>
  <c r="AG4501" i="168"/>
  <c r="AG4502" i="168"/>
  <c r="AG4503" i="168"/>
  <c r="AG4504" i="168"/>
  <c r="AG4505" i="168"/>
  <c r="AG4506" i="168"/>
  <c r="AG4507" i="168"/>
  <c r="AG4508" i="168"/>
  <c r="AG4509" i="168"/>
  <c r="AG4510" i="168"/>
  <c r="AG4511" i="168"/>
  <c r="AG4512" i="168"/>
  <c r="AG4513" i="168"/>
  <c r="AG4514" i="168"/>
  <c r="AG4515" i="168"/>
  <c r="AG4516" i="168"/>
  <c r="AG4517" i="168"/>
  <c r="AG4518" i="168"/>
  <c r="AG4519" i="168"/>
  <c r="AG4520" i="168"/>
  <c r="AG4521" i="168"/>
  <c r="AG4522" i="168"/>
  <c r="AG4523" i="168"/>
  <c r="AG4524" i="168"/>
  <c r="AG4525" i="168"/>
  <c r="AG4526" i="168"/>
  <c r="AG4527" i="168"/>
  <c r="AG4528" i="168"/>
  <c r="AG4529" i="168"/>
  <c r="AG4530" i="168"/>
  <c r="AG4531" i="168"/>
  <c r="AG4532" i="168"/>
  <c r="AG4533" i="168"/>
  <c r="AG4534" i="168"/>
  <c r="AG4535" i="168"/>
  <c r="AG4536" i="168"/>
  <c r="AG4537" i="168"/>
  <c r="AG4538" i="168"/>
  <c r="AG4539" i="168"/>
  <c r="AG4540" i="168"/>
  <c r="AG4541" i="168"/>
  <c r="AG4542" i="168"/>
  <c r="AG4543" i="168"/>
  <c r="AG4544" i="168"/>
  <c r="AG4545" i="168"/>
  <c r="AG4546" i="168"/>
  <c r="AG4547" i="168"/>
  <c r="AG4548" i="168"/>
  <c r="AG4549" i="168"/>
  <c r="AG4550" i="168"/>
  <c r="AG4551" i="168"/>
  <c r="AG4552" i="168"/>
  <c r="AG4553" i="168"/>
  <c r="AG4554" i="168"/>
  <c r="AG4555" i="168"/>
  <c r="AG4556" i="168"/>
  <c r="AG4557" i="168"/>
  <c r="AG4558" i="168"/>
  <c r="AG4559" i="168"/>
  <c r="AG4560" i="168"/>
  <c r="AG4561" i="168"/>
  <c r="AG4562" i="168"/>
  <c r="AG4563" i="168"/>
  <c r="AG4564" i="168"/>
  <c r="AG4565" i="168"/>
  <c r="AG4566" i="168"/>
  <c r="AG4567" i="168"/>
  <c r="AG4568" i="168"/>
  <c r="AG4569" i="168"/>
  <c r="AG4570" i="168"/>
  <c r="AG4571" i="168"/>
  <c r="AG4572" i="168"/>
  <c r="AG4573" i="168"/>
  <c r="AG4574" i="168"/>
  <c r="AG4575" i="168"/>
  <c r="AG4576" i="168"/>
  <c r="AG4577" i="168"/>
  <c r="AG4578" i="168"/>
  <c r="AG4579" i="168"/>
  <c r="AG4580" i="168"/>
  <c r="AG4581" i="168"/>
  <c r="AG4582" i="168"/>
  <c r="AG4583" i="168"/>
  <c r="AG4584" i="168"/>
  <c r="AG4585" i="168"/>
  <c r="AG4586" i="168"/>
  <c r="AG4587" i="168"/>
  <c r="AG4588" i="168"/>
  <c r="AG4589" i="168"/>
  <c r="AG4590" i="168"/>
  <c r="AG4591" i="168"/>
  <c r="AG4592" i="168"/>
  <c r="AG4593" i="168"/>
  <c r="AG4594" i="168"/>
  <c r="AG4595" i="168"/>
  <c r="AG4596" i="168"/>
  <c r="AG4597" i="168"/>
  <c r="AG4598" i="168"/>
  <c r="AG4599" i="168"/>
  <c r="AG4600" i="168"/>
  <c r="AG4601" i="168"/>
  <c r="AG4602" i="168"/>
  <c r="AG4603" i="168"/>
  <c r="AG4604" i="168"/>
  <c r="AG4605" i="168"/>
  <c r="AG4606" i="168"/>
  <c r="AG4607" i="168"/>
  <c r="AG4608" i="168"/>
  <c r="AG4609" i="168"/>
  <c r="AG4610" i="168"/>
  <c r="AG4611" i="168"/>
  <c r="AG4612" i="168"/>
  <c r="AG4613" i="168"/>
  <c r="AG4614" i="168"/>
  <c r="AG4615" i="168"/>
  <c r="AG4616" i="168"/>
  <c r="AG4617" i="168"/>
  <c r="AG4618" i="168"/>
  <c r="AG4619" i="168"/>
  <c r="AG4620" i="168"/>
  <c r="AG4621" i="168"/>
  <c r="AG4622" i="168"/>
  <c r="AG4623" i="168"/>
  <c r="AG4624" i="168"/>
  <c r="AG4625" i="168"/>
  <c r="AG4626" i="168"/>
  <c r="AG4627" i="168"/>
  <c r="AG4628" i="168"/>
  <c r="AG4629" i="168"/>
  <c r="AG4630" i="168"/>
  <c r="AG4631" i="168"/>
  <c r="AG4632" i="168"/>
  <c r="AG4633" i="168"/>
  <c r="AG4634" i="168"/>
  <c r="AG4635" i="168"/>
  <c r="AG4636" i="168"/>
  <c r="AG4637" i="168"/>
  <c r="AG4638" i="168"/>
  <c r="AG4639" i="168"/>
  <c r="AG4640" i="168"/>
  <c r="AG4641" i="168"/>
  <c r="AG4642" i="168"/>
  <c r="AG4643" i="168"/>
  <c r="AG4644" i="168"/>
  <c r="AG4645" i="168"/>
  <c r="AG4646" i="168"/>
  <c r="AG4647" i="168"/>
  <c r="AG4648" i="168"/>
  <c r="AG4649" i="168"/>
  <c r="AG4650" i="168"/>
  <c r="AG4651" i="168"/>
  <c r="AG4652" i="168"/>
  <c r="AG4653" i="168"/>
  <c r="AG4654" i="168"/>
  <c r="AG4655" i="168"/>
  <c r="AG4656" i="168"/>
  <c r="AG4657" i="168"/>
  <c r="AG4658" i="168"/>
  <c r="AG4659" i="168"/>
  <c r="AG4660" i="168"/>
  <c r="AG4661" i="168"/>
  <c r="AG4662" i="168"/>
  <c r="AG4663" i="168"/>
  <c r="AG4664" i="168"/>
  <c r="AG4665" i="168"/>
  <c r="AG4666" i="168"/>
  <c r="AG4667" i="168"/>
  <c r="AG4668" i="168"/>
  <c r="AG4669" i="168"/>
  <c r="AG4670" i="168"/>
  <c r="AG4671" i="168"/>
  <c r="AG4672" i="168"/>
  <c r="AG4673" i="168"/>
  <c r="AG4674" i="168"/>
  <c r="AG4675" i="168"/>
  <c r="AG4676" i="168"/>
  <c r="AG4677" i="168"/>
  <c r="AG4678" i="168"/>
  <c r="AG4679" i="168"/>
  <c r="AG4680" i="168"/>
  <c r="AG4681" i="168"/>
  <c r="AG4682" i="168"/>
  <c r="AG4683" i="168"/>
  <c r="AG4684" i="168"/>
  <c r="AG4685" i="168"/>
  <c r="AG4686" i="168"/>
  <c r="AG4687" i="168"/>
  <c r="AG4688" i="168"/>
  <c r="AG4689" i="168"/>
  <c r="AG4690" i="168"/>
  <c r="AG4691" i="168"/>
  <c r="AG4692" i="168"/>
  <c r="AG4693" i="168"/>
  <c r="AG4694" i="168"/>
  <c r="AG4695" i="168"/>
  <c r="AG4696" i="168"/>
  <c r="AG4697" i="168"/>
  <c r="AG4698" i="168"/>
  <c r="AG4699" i="168"/>
  <c r="AG4700" i="168"/>
  <c r="AG4701" i="168"/>
  <c r="AG4702" i="168"/>
  <c r="AG4703" i="168"/>
  <c r="AG4704" i="168"/>
  <c r="AG4705" i="168"/>
  <c r="AG4706" i="168"/>
  <c r="AG4707" i="168"/>
  <c r="AG4708" i="168"/>
  <c r="AG4709" i="168"/>
  <c r="AG4710" i="168"/>
  <c r="AG4711" i="168"/>
  <c r="AG4712" i="168"/>
  <c r="AG4713" i="168"/>
  <c r="AG4714" i="168"/>
  <c r="AG4715" i="168"/>
  <c r="AG4716" i="168"/>
  <c r="AG4717" i="168"/>
  <c r="AG4718" i="168"/>
  <c r="AG4719" i="168"/>
  <c r="AG4720" i="168"/>
  <c r="AG4721" i="168"/>
  <c r="AG4722" i="168"/>
  <c r="AG4723" i="168"/>
  <c r="AG4724" i="168"/>
  <c r="AG4725" i="168"/>
  <c r="AG4726" i="168"/>
  <c r="AG4727" i="168"/>
  <c r="AG4728" i="168"/>
  <c r="AG4729" i="168"/>
  <c r="AG4730" i="168"/>
  <c r="AG4731" i="168"/>
  <c r="AG4732" i="168"/>
  <c r="AG4733" i="168"/>
  <c r="AG4734" i="168"/>
  <c r="AG4735" i="168"/>
  <c r="AG4736" i="168"/>
  <c r="AG4737" i="168"/>
  <c r="AG4738" i="168"/>
  <c r="AG4739" i="168"/>
  <c r="AG4740" i="168"/>
  <c r="AG4741" i="168"/>
  <c r="AG4742" i="168"/>
  <c r="AG4743" i="168"/>
  <c r="AG4744" i="168"/>
  <c r="AG4745" i="168"/>
  <c r="AG4746" i="168"/>
  <c r="AG4747" i="168"/>
  <c r="AG4748" i="168"/>
  <c r="AG4749" i="168"/>
  <c r="AG4750" i="168"/>
  <c r="AG4751" i="168"/>
  <c r="AG4752" i="168"/>
  <c r="AG4753" i="168"/>
  <c r="AG4754" i="168"/>
  <c r="AG4755" i="168"/>
  <c r="AG4756" i="168"/>
  <c r="AG4757" i="168"/>
  <c r="AG4758" i="168"/>
  <c r="AG4759" i="168"/>
  <c r="AG4760" i="168"/>
  <c r="AG4761" i="168"/>
  <c r="AG4762" i="168"/>
  <c r="AG4763" i="168"/>
  <c r="AG4764" i="168"/>
  <c r="AG4765" i="168"/>
  <c r="AG4766" i="168"/>
  <c r="AG4767" i="168"/>
  <c r="AG4768" i="168"/>
  <c r="AG4769" i="168"/>
  <c r="AG4770" i="168"/>
  <c r="AG4771" i="168"/>
  <c r="AG4772" i="168"/>
  <c r="AG4773" i="168"/>
  <c r="AG4774" i="168"/>
  <c r="AG4775" i="168"/>
  <c r="AG4776" i="168"/>
  <c r="AG4777" i="168"/>
  <c r="AG4778" i="168"/>
  <c r="AG4779" i="168"/>
  <c r="AG4780" i="168"/>
  <c r="AG4781" i="168"/>
  <c r="AG4782" i="168"/>
  <c r="AG4783" i="168"/>
  <c r="AG4784" i="168"/>
  <c r="AG4785" i="168"/>
  <c r="AG4786" i="168"/>
  <c r="AG4787" i="168"/>
  <c r="AG4788" i="168"/>
  <c r="AG4789" i="168"/>
  <c r="AG4790" i="168"/>
  <c r="AG4791" i="168"/>
  <c r="AG4792" i="168"/>
  <c r="AG4793" i="168"/>
  <c r="AG4794" i="168"/>
  <c r="AG4795" i="168"/>
  <c r="AG4796" i="168"/>
  <c r="AG4797" i="168"/>
  <c r="AG4798" i="168"/>
  <c r="AG4799" i="168"/>
  <c r="AG4800" i="168"/>
  <c r="AG4801" i="168"/>
  <c r="AG4802" i="168"/>
  <c r="AG4803" i="168"/>
  <c r="AG4804" i="168"/>
  <c r="AG4805" i="168"/>
  <c r="AG4806" i="168"/>
  <c r="AG4807" i="168"/>
  <c r="AG4808" i="168"/>
  <c r="AG4809" i="168"/>
  <c r="AG4810" i="168"/>
  <c r="AG4811" i="168"/>
  <c r="AG4812" i="168"/>
  <c r="AG4813" i="168"/>
  <c r="AG4814" i="168"/>
  <c r="AG4815" i="168"/>
  <c r="AG4816" i="168"/>
  <c r="AG4817" i="168"/>
  <c r="AG4818" i="168"/>
  <c r="AG4819" i="168"/>
  <c r="AG4820" i="168"/>
  <c r="AG4821" i="168"/>
  <c r="AG4822" i="168"/>
  <c r="AG4823" i="168"/>
  <c r="AG4824" i="168"/>
  <c r="AG4825" i="168"/>
  <c r="AG4826" i="168"/>
  <c r="AG4827" i="168"/>
  <c r="AG4828" i="168"/>
  <c r="AG4829" i="168"/>
  <c r="AG4830" i="168"/>
  <c r="AG4831" i="168"/>
  <c r="AG4832" i="168"/>
  <c r="AG4833" i="168"/>
  <c r="AG4834" i="168"/>
  <c r="AG4835" i="168"/>
  <c r="AG4836" i="168"/>
  <c r="AG4837" i="168"/>
  <c r="AG4838" i="168"/>
  <c r="AG4839" i="168"/>
  <c r="AG4840" i="168"/>
  <c r="AG4841" i="168"/>
  <c r="AG4842" i="168"/>
  <c r="AG4843" i="168"/>
  <c r="AG4844" i="168"/>
  <c r="AG4845" i="168"/>
  <c r="AG4846" i="168"/>
  <c r="AG4847" i="168"/>
  <c r="AG4848" i="168"/>
  <c r="AG4849" i="168"/>
  <c r="AG4850" i="168"/>
  <c r="AG4851" i="168"/>
  <c r="AG4852" i="168"/>
  <c r="AG4853" i="168"/>
  <c r="AG4854" i="168"/>
  <c r="AG4855" i="168"/>
  <c r="AG4856" i="168"/>
  <c r="AG4857" i="168"/>
  <c r="AG4858" i="168"/>
  <c r="AG4859" i="168"/>
  <c r="AG4860" i="168"/>
  <c r="AG4861" i="168"/>
  <c r="AG4862" i="168"/>
  <c r="AG4863" i="168"/>
  <c r="AG4864" i="168"/>
  <c r="AG4865" i="168"/>
  <c r="AG4866" i="168"/>
  <c r="AG4867" i="168"/>
  <c r="AG4868" i="168"/>
  <c r="AG4869" i="168"/>
  <c r="AG4870" i="168"/>
  <c r="AG4871" i="168"/>
  <c r="AG4872" i="168"/>
  <c r="AG4873" i="168"/>
  <c r="AG4874" i="168"/>
  <c r="AG4875" i="168"/>
  <c r="AG4876" i="168"/>
  <c r="AG4877" i="168"/>
  <c r="AG4878" i="168"/>
  <c r="AG4879" i="168"/>
  <c r="AG4880" i="168"/>
  <c r="AG4881" i="168"/>
  <c r="AG4882" i="168"/>
  <c r="AG4883" i="168"/>
  <c r="AG4884" i="168"/>
  <c r="AG4885" i="168"/>
  <c r="AG4886" i="168"/>
  <c r="AG4887" i="168"/>
  <c r="AG4888" i="168"/>
  <c r="AG4889" i="168"/>
  <c r="AG4890" i="168"/>
  <c r="AG4891" i="168"/>
  <c r="AG4892" i="168"/>
  <c r="AG4893" i="168"/>
  <c r="AG4894" i="168"/>
  <c r="AG4895" i="168"/>
  <c r="AG4896" i="168"/>
  <c r="AG4897" i="168"/>
  <c r="AG4898" i="168"/>
  <c r="AG4899" i="168"/>
  <c r="AG4900" i="168"/>
  <c r="AG4901" i="168"/>
  <c r="AG4902" i="168"/>
  <c r="AG4903" i="168"/>
  <c r="AG4904" i="168"/>
  <c r="AG4905" i="168"/>
  <c r="AG4906" i="168"/>
  <c r="AG4907" i="168"/>
  <c r="AG4908" i="168"/>
  <c r="AG4909" i="168"/>
  <c r="AG4910" i="168"/>
  <c r="AG4911" i="168"/>
  <c r="AG4912" i="168"/>
  <c r="AG4913" i="168"/>
  <c r="AG4914" i="168"/>
  <c r="AG4915" i="168"/>
  <c r="AG4916" i="168"/>
  <c r="AG4917" i="168"/>
  <c r="AG4918" i="168"/>
  <c r="AG4919" i="168"/>
  <c r="AG4920" i="168"/>
  <c r="AG4921" i="168"/>
  <c r="AG4922" i="168"/>
  <c r="AG4923" i="168"/>
  <c r="AG4924" i="168"/>
  <c r="AG4925" i="168"/>
  <c r="AG4926" i="168"/>
  <c r="AG4927" i="168"/>
  <c r="AG4928" i="168"/>
  <c r="AG4929" i="168"/>
  <c r="AG4930" i="168"/>
  <c r="AG4931" i="168"/>
  <c r="AG4932" i="168"/>
  <c r="AG4933" i="168"/>
  <c r="AG4934" i="168"/>
  <c r="AG4935" i="168"/>
  <c r="AG4936" i="168"/>
  <c r="AG4937" i="168"/>
  <c r="AG4938" i="168"/>
  <c r="AG4939" i="168"/>
  <c r="AG4940" i="168"/>
  <c r="AG4941" i="168"/>
  <c r="AG4942" i="168"/>
  <c r="AG4943" i="168"/>
  <c r="AG4944" i="168"/>
  <c r="AG4945" i="168"/>
  <c r="AG4946" i="168"/>
  <c r="AG4947" i="168"/>
  <c r="AG4948" i="168"/>
  <c r="AG4949" i="168"/>
  <c r="AG4950" i="168"/>
  <c r="AG4951" i="168"/>
  <c r="AG4952" i="168"/>
  <c r="AG4953" i="168"/>
  <c r="AG4954" i="168"/>
  <c r="AG4955" i="168"/>
  <c r="AG4956" i="168"/>
  <c r="AG4957" i="168"/>
  <c r="AG4958" i="168"/>
  <c r="AG4959" i="168"/>
  <c r="AG4960" i="168"/>
  <c r="AG4961" i="168"/>
  <c r="AG4962" i="168"/>
  <c r="AG4963" i="168"/>
  <c r="AG4964" i="168"/>
  <c r="AG4965" i="168"/>
  <c r="AG4966" i="168"/>
  <c r="AG4967" i="168"/>
  <c r="AG4968" i="168"/>
  <c r="AG4969" i="168"/>
  <c r="AG4970" i="168"/>
  <c r="AG4971" i="168"/>
  <c r="AG4972" i="168"/>
  <c r="AG4973" i="168"/>
  <c r="AG4974" i="168"/>
  <c r="AG4975" i="168"/>
  <c r="AG4976" i="168"/>
  <c r="AG4977" i="168"/>
  <c r="AG4978" i="168"/>
  <c r="AG4979" i="168"/>
  <c r="AG4980" i="168"/>
  <c r="AG4981" i="168"/>
  <c r="AG4982" i="168"/>
  <c r="AG4983" i="168"/>
  <c r="AG4984" i="168"/>
  <c r="AG4985" i="168"/>
  <c r="AG4986" i="168"/>
  <c r="AG4987" i="168"/>
  <c r="AG4988" i="168"/>
  <c r="AG4989" i="168"/>
  <c r="AG4990" i="168"/>
  <c r="AG4991" i="168"/>
  <c r="AG4992" i="168"/>
  <c r="AG4993" i="168"/>
  <c r="AG4994" i="168"/>
  <c r="AG4995" i="168"/>
  <c r="AG4996" i="168"/>
  <c r="AG4997" i="168"/>
  <c r="AG4998" i="168"/>
  <c r="AG4999" i="168"/>
  <c r="AG5000" i="168"/>
  <c r="AG5001" i="168"/>
  <c r="AG5002" i="168"/>
  <c r="AG5003" i="168"/>
  <c r="AG5004" i="168"/>
  <c r="AG5005" i="168"/>
  <c r="AG5006" i="168"/>
  <c r="AG5007" i="168"/>
  <c r="AG5008" i="168"/>
  <c r="AG5009" i="168"/>
  <c r="AG5010" i="168"/>
  <c r="AG5011" i="168"/>
  <c r="AG5012" i="168"/>
  <c r="AG5013" i="168"/>
  <c r="AG5014" i="168"/>
  <c r="AG5015" i="168"/>
  <c r="AG5016" i="168"/>
  <c r="AG5017" i="168"/>
  <c r="AG5018" i="168"/>
  <c r="AG5019" i="168"/>
  <c r="AG5020" i="168"/>
  <c r="AG5021" i="168"/>
  <c r="AG5022" i="168"/>
  <c r="AG5023" i="168"/>
  <c r="AG5024" i="168"/>
  <c r="AG5025" i="168"/>
  <c r="AG5026" i="168"/>
  <c r="AG5027" i="168"/>
  <c r="AG5028" i="168"/>
  <c r="AG5029" i="168"/>
  <c r="AG5030" i="168"/>
  <c r="AG5031" i="168"/>
  <c r="AG5032" i="168"/>
  <c r="AG5033" i="168"/>
  <c r="AG5034" i="168"/>
  <c r="AG5035" i="168"/>
  <c r="AG5036" i="168"/>
  <c r="AG5037" i="168"/>
  <c r="AG5038" i="168"/>
  <c r="AG5039" i="168"/>
  <c r="AG5040" i="168"/>
  <c r="AG5041" i="168"/>
  <c r="AG5042" i="168"/>
  <c r="AG5043" i="168"/>
  <c r="AG5044" i="168"/>
  <c r="AG5045" i="168"/>
  <c r="AG5046" i="168"/>
  <c r="AG5047" i="168"/>
  <c r="AG5048" i="168"/>
  <c r="AG5049" i="168"/>
  <c r="AG5050" i="168"/>
  <c r="AG5051" i="168"/>
  <c r="AG5052" i="168"/>
  <c r="AG5053" i="168"/>
  <c r="AG5054" i="168"/>
  <c r="AG5055" i="168"/>
  <c r="AG5056" i="168"/>
  <c r="AG5057" i="168"/>
  <c r="AG5058" i="168"/>
  <c r="AG5059" i="168"/>
  <c r="AG5060" i="168"/>
  <c r="AG5061" i="168"/>
  <c r="AG5062" i="168"/>
  <c r="AG5063" i="168"/>
  <c r="AG5064" i="168"/>
  <c r="AG5065" i="168"/>
  <c r="AG5066" i="168"/>
  <c r="AG5067" i="168"/>
  <c r="AG5068" i="168"/>
  <c r="AG5069" i="168"/>
  <c r="AG5070" i="168"/>
  <c r="AG5071" i="168"/>
  <c r="AG5072" i="168"/>
  <c r="AG5073" i="168"/>
  <c r="AG5074" i="168"/>
  <c r="AG5075" i="168"/>
  <c r="AG5076" i="168"/>
  <c r="AG5077" i="168"/>
  <c r="AG5078" i="168"/>
  <c r="AG5079" i="168"/>
  <c r="AG5080" i="168"/>
  <c r="AG5081" i="168"/>
  <c r="AG5082" i="168"/>
  <c r="AG5083" i="168"/>
  <c r="AG5084" i="168"/>
  <c r="AG5085" i="168"/>
  <c r="AG5086" i="168"/>
  <c r="AG5087" i="168"/>
  <c r="AG5088" i="168"/>
  <c r="AG5089" i="168"/>
  <c r="AG5090" i="168"/>
  <c r="AG5091" i="168"/>
  <c r="AG5092" i="168"/>
  <c r="AG5093" i="168"/>
  <c r="AG5094" i="168"/>
  <c r="AG5095" i="168"/>
  <c r="AG5096" i="168"/>
  <c r="AG5097" i="168"/>
  <c r="AG5098" i="168"/>
  <c r="AG5099" i="168"/>
  <c r="AG5100" i="168"/>
  <c r="AG5101" i="168"/>
  <c r="AG5102" i="168"/>
  <c r="AG5103" i="168"/>
  <c r="AG5104" i="168"/>
  <c r="AG5105" i="168"/>
  <c r="AG5106" i="168"/>
  <c r="AG5107" i="168"/>
  <c r="AG5108" i="168"/>
  <c r="AG5109" i="168"/>
  <c r="AG5110" i="168"/>
  <c r="AG5111" i="168"/>
  <c r="AG5112" i="168"/>
  <c r="AG5113" i="168"/>
  <c r="AG5114" i="168"/>
  <c r="AG5115" i="168"/>
  <c r="AG5116" i="168"/>
  <c r="AG5117" i="168"/>
  <c r="AG5118" i="168"/>
  <c r="AG5119" i="168"/>
  <c r="AG5120" i="168"/>
  <c r="AG5121" i="168"/>
  <c r="AG5122" i="168"/>
  <c r="AG5123" i="168"/>
  <c r="AG5124" i="168"/>
  <c r="AG5125" i="168"/>
  <c r="AG5126" i="168"/>
  <c r="AG5127" i="168"/>
  <c r="AG5128" i="168"/>
  <c r="AG5129" i="168"/>
  <c r="AG5130" i="168"/>
  <c r="AG5131" i="168"/>
  <c r="AG5132" i="168"/>
  <c r="AG5133" i="168"/>
  <c r="AG5134" i="168"/>
  <c r="AG5135" i="168"/>
  <c r="AG5136" i="168"/>
  <c r="AG5137" i="168"/>
  <c r="AG5138" i="168"/>
  <c r="AG5139" i="168"/>
  <c r="AG5140" i="168"/>
  <c r="AG5141" i="168"/>
  <c r="AG5142" i="168"/>
  <c r="AG5143" i="168"/>
  <c r="AG5144" i="168"/>
  <c r="AG5145" i="168"/>
  <c r="AG5146" i="168"/>
  <c r="AG5147" i="168"/>
  <c r="AG5148" i="168"/>
  <c r="AG5149" i="168"/>
  <c r="AG5150" i="168"/>
  <c r="AG5151" i="168"/>
  <c r="AG5152" i="168"/>
  <c r="AG5153" i="168"/>
  <c r="AG5154" i="168"/>
  <c r="AG5155" i="168"/>
  <c r="AG5156" i="168"/>
  <c r="AG5157" i="168"/>
  <c r="AG5158" i="168"/>
  <c r="AG5159" i="168"/>
  <c r="AG5160" i="168"/>
  <c r="AG5161" i="168"/>
  <c r="AG5162" i="168"/>
  <c r="AG5163" i="168"/>
  <c r="AG5164" i="168"/>
  <c r="AG5165" i="168"/>
  <c r="AG5166" i="168"/>
  <c r="AG5167" i="168"/>
  <c r="AG5168" i="168"/>
  <c r="AG5169" i="168"/>
  <c r="AG5170" i="168"/>
  <c r="AG5171" i="168"/>
  <c r="AG5172" i="168"/>
  <c r="AG5173" i="168"/>
  <c r="AG5174" i="168"/>
  <c r="AG5175" i="168"/>
  <c r="AG5176" i="168"/>
  <c r="AG5177" i="168"/>
  <c r="AG5178" i="168"/>
  <c r="AG5179" i="168"/>
  <c r="AG5180" i="168"/>
  <c r="AG5181" i="168"/>
  <c r="AG5182" i="168"/>
  <c r="AG5183" i="168"/>
  <c r="AG5184" i="168"/>
  <c r="AG5185" i="168"/>
  <c r="AG5186" i="168"/>
  <c r="AG5187" i="168"/>
  <c r="AG5188" i="168"/>
  <c r="AG5189" i="168"/>
  <c r="AG5190" i="168"/>
  <c r="AG5191" i="168"/>
  <c r="AG5192" i="168"/>
  <c r="AG5193" i="168"/>
  <c r="AG5194" i="168"/>
  <c r="AG5195" i="168"/>
  <c r="AG5196" i="168"/>
  <c r="AG5197" i="168"/>
  <c r="AG5198" i="168"/>
  <c r="AG5199" i="168"/>
  <c r="AG5200" i="168"/>
  <c r="AG5201" i="168"/>
  <c r="AG5202" i="168"/>
  <c r="AG5203" i="168"/>
  <c r="AG5204" i="168"/>
  <c r="AG5205" i="168"/>
  <c r="AG5206" i="168"/>
  <c r="AG5207" i="168"/>
  <c r="AG5208" i="168"/>
  <c r="AG5209" i="168"/>
  <c r="AG5210" i="168"/>
  <c r="AG5211" i="168"/>
  <c r="AG5212" i="168"/>
  <c r="AG5213" i="168"/>
  <c r="AG5214" i="168"/>
  <c r="AG5215" i="168"/>
  <c r="AG5216" i="168"/>
  <c r="AG5217" i="168"/>
  <c r="AG5218" i="168"/>
  <c r="AG5219" i="168"/>
  <c r="AG5220" i="168"/>
  <c r="AG5221" i="168"/>
  <c r="AG5222" i="168"/>
  <c r="AG5223" i="168"/>
  <c r="AG5224" i="168"/>
  <c r="AG5225" i="168"/>
  <c r="AG5226" i="168"/>
  <c r="AG5227" i="168"/>
  <c r="AG5228" i="168"/>
  <c r="AG5229" i="168"/>
  <c r="AG5230" i="168"/>
  <c r="AG5231" i="168"/>
  <c r="AG5232" i="168"/>
  <c r="AG5233" i="168"/>
  <c r="AG5234" i="168"/>
  <c r="AG5235" i="168"/>
  <c r="AG5236" i="168"/>
  <c r="AG5237" i="168"/>
  <c r="AG5238" i="168"/>
  <c r="AG5239" i="168"/>
  <c r="AG5240" i="168"/>
  <c r="AG5241" i="168"/>
  <c r="AG5242" i="168"/>
  <c r="AG5243" i="168"/>
  <c r="AG5244" i="168"/>
  <c r="AG5245" i="168"/>
  <c r="AG5246" i="168"/>
  <c r="AG5247" i="168"/>
  <c r="AG5248" i="168"/>
  <c r="AG5249" i="168"/>
  <c r="AG5250" i="168"/>
  <c r="AG5251" i="168"/>
  <c r="AG5252" i="168"/>
  <c r="AG5253" i="168"/>
  <c r="AG5254" i="168"/>
  <c r="AG5255" i="168"/>
  <c r="AG5256" i="168"/>
  <c r="AG5257" i="168"/>
  <c r="AG5258" i="168"/>
  <c r="AG5259" i="168"/>
  <c r="AG5260" i="168"/>
  <c r="AG5261" i="168"/>
  <c r="AG5262" i="168"/>
  <c r="AG5263" i="168"/>
  <c r="AG5264" i="168"/>
  <c r="AG5265" i="168"/>
  <c r="AG5266" i="168"/>
  <c r="AG5267" i="168"/>
  <c r="AG5268" i="168"/>
  <c r="AG5269" i="168"/>
  <c r="AG5270" i="168"/>
  <c r="AG5271" i="168"/>
  <c r="AG5272" i="168"/>
  <c r="AG5273" i="168"/>
  <c r="AG5274" i="168"/>
  <c r="AG5275" i="168"/>
  <c r="AG5276" i="168"/>
  <c r="AG5277" i="168"/>
  <c r="AG5278" i="168"/>
  <c r="AG5279" i="168"/>
  <c r="AG5280" i="168"/>
  <c r="AG5281" i="168"/>
  <c r="AG5282" i="168"/>
  <c r="AG5283" i="168"/>
  <c r="AG5284" i="168"/>
  <c r="AG5285" i="168"/>
  <c r="AG5286" i="168"/>
  <c r="AG5287" i="168"/>
  <c r="AG5288" i="168"/>
  <c r="AG5289" i="168"/>
  <c r="AG5290" i="168"/>
  <c r="AG5291" i="168"/>
  <c r="AG5292" i="168"/>
  <c r="AG5293" i="168"/>
  <c r="AG5294" i="168"/>
  <c r="AG5295" i="168"/>
  <c r="AG5296" i="168"/>
  <c r="AG5297" i="168"/>
  <c r="AG5298" i="168"/>
  <c r="AG5299" i="168"/>
  <c r="AG5300" i="168"/>
  <c r="AG5301" i="168"/>
  <c r="AG5302" i="168"/>
  <c r="AG5303" i="168"/>
  <c r="AG5304" i="168"/>
  <c r="AG5305" i="168"/>
  <c r="AG5306" i="168"/>
  <c r="AG5307" i="168"/>
  <c r="AG5308" i="168"/>
  <c r="AG5309" i="168"/>
  <c r="AG5310" i="168"/>
  <c r="AG5311" i="168"/>
  <c r="AG5312" i="168"/>
  <c r="AG5313" i="168"/>
  <c r="AG5314" i="168"/>
  <c r="AG5315" i="168"/>
  <c r="AG5316" i="168"/>
  <c r="AG5317" i="168"/>
  <c r="AG5318" i="168"/>
  <c r="AG5319" i="168"/>
  <c r="AG5320" i="168"/>
  <c r="AG5321" i="168"/>
  <c r="AG5322" i="168"/>
  <c r="AG5323" i="168"/>
  <c r="AG5324" i="168"/>
  <c r="AG5325" i="168"/>
  <c r="AG5326" i="168"/>
  <c r="AG5327" i="168"/>
  <c r="AG5328" i="168"/>
  <c r="AG5329" i="168"/>
  <c r="AG5330" i="168"/>
  <c r="AG5331" i="168"/>
  <c r="AG5332" i="168"/>
  <c r="AG5333" i="168"/>
  <c r="AG5334" i="168"/>
  <c r="AG5335" i="168"/>
  <c r="AG5336" i="168"/>
  <c r="AG5337" i="168"/>
  <c r="AG5338" i="168"/>
  <c r="AG5339" i="168"/>
  <c r="AG5340" i="168"/>
  <c r="AG5341" i="168"/>
  <c r="AG5342" i="168"/>
  <c r="AG5343" i="168"/>
  <c r="AG5344" i="168"/>
  <c r="AG5345" i="168"/>
  <c r="AG5346" i="168"/>
  <c r="AG5347" i="168"/>
  <c r="AG5348" i="168"/>
  <c r="AG5349" i="168"/>
  <c r="AG5350" i="168"/>
  <c r="AG5351" i="168"/>
  <c r="AG5352" i="168"/>
  <c r="AG5353" i="168"/>
  <c r="AG5354" i="168"/>
  <c r="AG5355" i="168"/>
  <c r="AG5356" i="168"/>
  <c r="AG5357" i="168"/>
  <c r="AG5358" i="168"/>
  <c r="AG5359" i="168"/>
  <c r="AG5360" i="168"/>
  <c r="AG5361" i="168"/>
  <c r="AG5362" i="168"/>
  <c r="AG5363" i="168"/>
  <c r="AG5364" i="168"/>
  <c r="AG5365" i="168"/>
  <c r="AG5366" i="168"/>
  <c r="AG5367" i="168"/>
  <c r="AG5368" i="168"/>
  <c r="AG5369" i="168"/>
  <c r="AG5370" i="168"/>
  <c r="AG5371" i="168"/>
  <c r="AG5372" i="168"/>
  <c r="AG5373" i="168"/>
  <c r="AG5374" i="168"/>
  <c r="AG5375" i="168"/>
  <c r="AG5376" i="168"/>
  <c r="AG5377" i="168"/>
  <c r="AG5378" i="168"/>
  <c r="AG5379" i="168"/>
  <c r="AG5380" i="168"/>
  <c r="AG5381" i="168"/>
  <c r="AG5382" i="168"/>
  <c r="AG5383" i="168"/>
  <c r="AG5384" i="168"/>
  <c r="AG5385" i="168"/>
  <c r="AG5386" i="168"/>
  <c r="AG5387" i="168"/>
  <c r="AG5388" i="168"/>
  <c r="AG5389" i="168"/>
  <c r="AG5390" i="168"/>
  <c r="AG5391" i="168"/>
  <c r="AG5392" i="168"/>
  <c r="AG5393" i="168"/>
  <c r="AG5394" i="168"/>
  <c r="AG5395" i="168"/>
  <c r="AG5396" i="168"/>
  <c r="AG5397" i="168"/>
  <c r="AG5398" i="168"/>
  <c r="AG5399" i="168"/>
  <c r="AG5400" i="168"/>
  <c r="AG5401" i="168"/>
  <c r="AG5402" i="168"/>
  <c r="AG5403" i="168"/>
  <c r="AG5404" i="168"/>
  <c r="AG5405" i="168"/>
  <c r="AG5406" i="168"/>
  <c r="AG5407" i="168"/>
  <c r="AG5408" i="168"/>
  <c r="AG5409" i="168"/>
  <c r="AG5410" i="168"/>
  <c r="AG5411" i="168"/>
  <c r="AG5412" i="168"/>
  <c r="AG5413" i="168"/>
  <c r="AG5414" i="168"/>
  <c r="AG5415" i="168"/>
  <c r="AG5416" i="168"/>
  <c r="AG5417" i="168"/>
  <c r="AG5418" i="168"/>
  <c r="AG5419" i="168"/>
  <c r="AG5420" i="168"/>
  <c r="AG5421" i="168"/>
  <c r="AG5422" i="168"/>
  <c r="AG5423" i="168"/>
  <c r="AG5424" i="168"/>
  <c r="AG5425" i="168"/>
  <c r="AG5426" i="168"/>
  <c r="AG5427" i="168"/>
  <c r="AG5428" i="168"/>
  <c r="AG5429" i="168"/>
  <c r="AG5430" i="168"/>
  <c r="AG5431" i="168"/>
  <c r="AG5432" i="168"/>
  <c r="AG5433" i="168"/>
  <c r="AG5434" i="168"/>
  <c r="AG5435" i="168"/>
  <c r="AG5436" i="168"/>
  <c r="AG5437" i="168"/>
  <c r="AG5438" i="168"/>
  <c r="AG5439" i="168"/>
  <c r="AG5440" i="168"/>
  <c r="AG5441" i="168"/>
  <c r="AG5442" i="168"/>
  <c r="AG5443" i="168"/>
  <c r="AG5444" i="168"/>
  <c r="AG5445" i="168"/>
  <c r="AG5446" i="168"/>
  <c r="AG5447" i="168"/>
  <c r="AG5448" i="168"/>
  <c r="AG5449" i="168"/>
  <c r="AG5450" i="168"/>
  <c r="AG5451" i="168"/>
  <c r="AG5452" i="168"/>
  <c r="AG5453" i="168"/>
  <c r="AG5454" i="168"/>
  <c r="AG5455" i="168"/>
  <c r="AG5456" i="168"/>
  <c r="AG5457" i="168"/>
  <c r="AG5458" i="168"/>
  <c r="AG5459" i="168"/>
  <c r="AG5460" i="168"/>
  <c r="AG5461" i="168"/>
  <c r="AG5462" i="168"/>
  <c r="AG5463" i="168"/>
  <c r="AG5464" i="168"/>
  <c r="AG5465" i="168"/>
  <c r="AG5466" i="168"/>
  <c r="AG5467" i="168"/>
  <c r="AG5468" i="168"/>
  <c r="AG5469" i="168"/>
  <c r="AG5470" i="168"/>
  <c r="AG5471" i="168"/>
  <c r="AG5472" i="168"/>
  <c r="AG5473" i="168"/>
  <c r="AG5474" i="168"/>
  <c r="AG5475" i="168"/>
  <c r="AG5476" i="168"/>
  <c r="AG5477" i="168"/>
  <c r="AG5478" i="168"/>
  <c r="AG5479" i="168"/>
  <c r="AG5480" i="168"/>
  <c r="AG5481" i="168"/>
  <c r="AG5482" i="168"/>
  <c r="AG5483" i="168"/>
  <c r="AG5484" i="168"/>
  <c r="AG5485" i="168"/>
  <c r="AG5486" i="168"/>
  <c r="AG5487" i="168"/>
  <c r="AG5488" i="168"/>
  <c r="AG5489" i="168"/>
  <c r="AG5490" i="168"/>
  <c r="AG5491" i="168"/>
  <c r="AG5492" i="168"/>
  <c r="AG5493" i="168"/>
  <c r="AG5494" i="168"/>
  <c r="AG5495" i="168"/>
  <c r="AG5496" i="168"/>
  <c r="AG5497" i="168"/>
  <c r="AG5498" i="168"/>
  <c r="AG5499" i="168"/>
  <c r="AG5500" i="168"/>
  <c r="AG5501" i="168"/>
  <c r="AG5502" i="168"/>
  <c r="AG5503" i="168"/>
  <c r="AG5504" i="168"/>
  <c r="AG5505" i="168"/>
  <c r="AG5506" i="168"/>
  <c r="AG5507" i="168"/>
  <c r="AG5508" i="168"/>
  <c r="AG5509" i="168"/>
  <c r="AG5510" i="168"/>
  <c r="AG5511" i="168"/>
  <c r="AG5512" i="168"/>
  <c r="AG5513" i="168"/>
  <c r="AG5514" i="168"/>
  <c r="AG5515" i="168"/>
  <c r="AG5516" i="168"/>
  <c r="AG5517" i="168"/>
  <c r="AG5518" i="168"/>
  <c r="AG5519" i="168"/>
  <c r="AG5520" i="168"/>
  <c r="AG5521" i="168"/>
  <c r="AG5522" i="168"/>
  <c r="AG5523" i="168"/>
  <c r="AG5524" i="168"/>
  <c r="AG5525" i="168"/>
  <c r="AG5526" i="168"/>
  <c r="AG5527" i="168"/>
  <c r="AG5528" i="168"/>
  <c r="AG5529" i="168"/>
  <c r="AG5530" i="168"/>
  <c r="AG5531" i="168"/>
  <c r="AG5532" i="168"/>
  <c r="AG5533" i="168"/>
  <c r="AG5534" i="168"/>
  <c r="AG5535" i="168"/>
  <c r="AG5536" i="168"/>
  <c r="AG5537" i="168"/>
  <c r="AG5538" i="168"/>
  <c r="AG5539" i="168"/>
  <c r="AG5540" i="168"/>
  <c r="AG5541" i="168"/>
  <c r="AG5542" i="168"/>
  <c r="AG5543" i="168"/>
  <c r="AG5544" i="168"/>
  <c r="AG5545" i="168"/>
  <c r="AG5546" i="168"/>
  <c r="AG5547" i="168"/>
  <c r="AG5548" i="168"/>
  <c r="AG5549" i="168"/>
  <c r="AG5550" i="168"/>
  <c r="AG5551" i="168"/>
  <c r="AG5552" i="168"/>
  <c r="AG5553" i="168"/>
  <c r="AG5554" i="168"/>
  <c r="AG5555" i="168"/>
  <c r="AG5556" i="168"/>
  <c r="AG5557" i="168"/>
  <c r="AG5558" i="168"/>
  <c r="AG5559" i="168"/>
  <c r="AG5560" i="168"/>
  <c r="AG5561" i="168"/>
  <c r="AG5562" i="168"/>
  <c r="AG5563" i="168"/>
  <c r="AG5564" i="168"/>
  <c r="AG5565" i="168"/>
  <c r="AG5566" i="168"/>
  <c r="AG5567" i="168"/>
  <c r="AG5568" i="168"/>
  <c r="AG5569" i="168"/>
  <c r="AG5570" i="168"/>
  <c r="AG5571" i="168"/>
  <c r="AG5572" i="168"/>
  <c r="AG5573" i="168"/>
  <c r="AG5574" i="168"/>
  <c r="AG5575" i="168"/>
  <c r="AG5576" i="168"/>
  <c r="AG5577" i="168"/>
  <c r="AG5578" i="168"/>
  <c r="AG5579" i="168"/>
  <c r="AG5580" i="168"/>
  <c r="AG5581" i="168"/>
  <c r="AG5582" i="168"/>
  <c r="AG5583" i="168"/>
  <c r="AG5584" i="168"/>
  <c r="AG5585" i="168"/>
  <c r="AG5586" i="168"/>
  <c r="AG5587" i="168"/>
  <c r="AG5588" i="168"/>
  <c r="AG5589" i="168"/>
  <c r="AG5590" i="168"/>
  <c r="AG5591" i="168"/>
  <c r="AG5592" i="168"/>
  <c r="AG5593" i="168"/>
  <c r="AG5594" i="168"/>
  <c r="AG5595" i="168"/>
  <c r="AG5596" i="168"/>
  <c r="AG5597" i="168"/>
  <c r="AG5598" i="168"/>
  <c r="AG5599" i="168"/>
  <c r="AG5600" i="168"/>
  <c r="AG5601" i="168"/>
  <c r="AG5602" i="168"/>
  <c r="AG5603" i="168"/>
  <c r="AG5604" i="168"/>
  <c r="AG5605" i="168"/>
  <c r="AG5606" i="168"/>
  <c r="AG5607" i="168"/>
  <c r="AG5608" i="168"/>
  <c r="AG5609" i="168"/>
  <c r="AG5610" i="168"/>
  <c r="AG5611" i="168"/>
  <c r="AG5612" i="168"/>
  <c r="AG5613" i="168"/>
  <c r="AG5614" i="168"/>
  <c r="AG5615" i="168"/>
  <c r="AG5616" i="168"/>
  <c r="AG5617" i="168"/>
  <c r="AG5618" i="168"/>
  <c r="AG5619" i="168"/>
  <c r="AG5620" i="168"/>
  <c r="AG5621" i="168"/>
  <c r="AG5622" i="168"/>
  <c r="AG5623" i="168"/>
  <c r="AG5624" i="168"/>
  <c r="AG5625" i="168"/>
  <c r="AG5626" i="168"/>
  <c r="AG5627" i="168"/>
  <c r="AG5628" i="168"/>
  <c r="AG5629" i="168"/>
  <c r="AG5630" i="168"/>
  <c r="AG5631" i="168"/>
  <c r="AG5632" i="168"/>
  <c r="AG5633" i="168"/>
  <c r="AG5634" i="168"/>
  <c r="AG5635" i="168"/>
  <c r="AG5636" i="168"/>
  <c r="AG5637" i="168"/>
  <c r="AG5638" i="168"/>
  <c r="AG5639" i="168"/>
  <c r="AG5640" i="168"/>
  <c r="AG5641" i="168"/>
  <c r="AG5642" i="168"/>
  <c r="AG5643" i="168"/>
  <c r="AG5644" i="168"/>
  <c r="AG5645" i="168"/>
  <c r="AG5646" i="168"/>
  <c r="AG5647" i="168"/>
  <c r="AG5648" i="168"/>
  <c r="AG5649" i="168"/>
  <c r="AG5650" i="168"/>
  <c r="AG5651" i="168"/>
  <c r="AG5652" i="168"/>
  <c r="AG5653" i="168"/>
  <c r="AG5654" i="168"/>
  <c r="AG5655" i="168"/>
  <c r="AG5656" i="168"/>
  <c r="AG5657" i="168"/>
  <c r="AG5658" i="168"/>
  <c r="AG5659" i="168"/>
  <c r="AG5660" i="168"/>
  <c r="AG5661" i="168"/>
  <c r="AG5662" i="168"/>
  <c r="AG5663" i="168"/>
  <c r="AG5664" i="168"/>
  <c r="AG5665" i="168"/>
  <c r="AG5666" i="168"/>
  <c r="AG5667" i="168"/>
  <c r="AG5668" i="168"/>
  <c r="AG5669" i="168"/>
  <c r="AG5670" i="168"/>
  <c r="AG5671" i="168"/>
  <c r="AG5672" i="168"/>
  <c r="AG5673" i="168"/>
  <c r="AG5674" i="168"/>
  <c r="AG5675" i="168"/>
  <c r="AG5676" i="168"/>
  <c r="AG5677" i="168"/>
  <c r="AG5678" i="168"/>
  <c r="AG5679" i="168"/>
  <c r="AG5680" i="168"/>
  <c r="AG5681" i="168"/>
  <c r="AG5682" i="168"/>
  <c r="AG5683" i="168"/>
  <c r="AG5684" i="168"/>
  <c r="AG5685" i="168"/>
  <c r="AG5686" i="168"/>
  <c r="AG5687" i="168"/>
  <c r="AG5688" i="168"/>
  <c r="AG5689" i="168"/>
  <c r="AG5690" i="168"/>
  <c r="AG5691" i="168"/>
  <c r="AG5692" i="168"/>
  <c r="AG5693" i="168"/>
  <c r="AG5694" i="168"/>
  <c r="AG5695" i="168"/>
  <c r="AG5696" i="168"/>
  <c r="AG5697" i="168"/>
  <c r="AG5698" i="168"/>
  <c r="AG5699" i="168"/>
  <c r="AG5700" i="168"/>
  <c r="AG5701" i="168"/>
  <c r="AG5702" i="168"/>
  <c r="AG5703" i="168"/>
  <c r="AG5704" i="168"/>
  <c r="AG5705" i="168"/>
  <c r="AG5706" i="168"/>
  <c r="AG5707" i="168"/>
  <c r="AG5708" i="168"/>
  <c r="AG5709" i="168"/>
  <c r="AG5710" i="168"/>
  <c r="AG5711" i="168"/>
  <c r="AG5712" i="168"/>
  <c r="AG5713" i="168"/>
  <c r="AG5714" i="168"/>
  <c r="AG5715" i="168"/>
  <c r="AG5716" i="168"/>
  <c r="AG5717" i="168"/>
  <c r="AG5718" i="168"/>
  <c r="AG5719" i="168"/>
  <c r="AG5720" i="168"/>
  <c r="AG5721" i="168"/>
  <c r="AG5722" i="168"/>
  <c r="AG5723" i="168"/>
  <c r="AG5724" i="168"/>
  <c r="AG5725" i="168"/>
  <c r="AG5726" i="168"/>
  <c r="AG5727" i="168"/>
  <c r="AG5728" i="168"/>
  <c r="AG5729" i="168"/>
  <c r="AG5730" i="168"/>
  <c r="AG5731" i="168"/>
  <c r="AG5732" i="168"/>
  <c r="AG5733" i="168"/>
  <c r="AG5734" i="168"/>
  <c r="AG5735" i="168"/>
  <c r="AG5736" i="168"/>
  <c r="AG5737" i="168"/>
  <c r="AG5738" i="168"/>
  <c r="AG5739" i="168"/>
  <c r="AG5740" i="168"/>
  <c r="AG5741" i="168"/>
  <c r="AG5742" i="168"/>
  <c r="AG5743" i="168"/>
  <c r="AG5744" i="168"/>
  <c r="AG5745" i="168"/>
  <c r="AG5746" i="168"/>
  <c r="AG5747" i="168"/>
  <c r="AG5748" i="168"/>
  <c r="AG5749" i="168"/>
  <c r="AG5750" i="168"/>
  <c r="AG5751" i="168"/>
  <c r="AG5752" i="168"/>
  <c r="AG5753" i="168"/>
  <c r="AG5754" i="168"/>
  <c r="AG5755" i="168"/>
  <c r="AG5756" i="168"/>
  <c r="AG5757" i="168"/>
  <c r="AG5758" i="168"/>
  <c r="AG5759" i="168"/>
  <c r="AG5760" i="168"/>
  <c r="AG5761" i="168"/>
  <c r="AG5762" i="168"/>
  <c r="AG5763" i="168"/>
  <c r="AG5764" i="168"/>
  <c r="AG5765" i="168"/>
  <c r="AG5766" i="168"/>
  <c r="AG5767" i="168"/>
  <c r="AG5768" i="168"/>
  <c r="AG5769" i="168"/>
  <c r="AG5770" i="168"/>
  <c r="AG5771" i="168"/>
  <c r="AG5772" i="168"/>
  <c r="AG5773" i="168"/>
  <c r="AG5774" i="168"/>
  <c r="AG5775" i="168"/>
  <c r="AG5776" i="168"/>
  <c r="AG5777" i="168"/>
  <c r="AG5778" i="168"/>
  <c r="AG5779" i="168"/>
  <c r="AG5780" i="168"/>
  <c r="AG5781" i="168"/>
  <c r="AG5782" i="168"/>
  <c r="AG5783" i="168"/>
  <c r="AG5784" i="168"/>
  <c r="AG5785" i="168"/>
  <c r="AG5786" i="168"/>
  <c r="AG5787" i="168"/>
  <c r="AG5788" i="168"/>
  <c r="AG5789" i="168"/>
  <c r="AG5790" i="168"/>
  <c r="AG5791" i="168"/>
  <c r="AG5792" i="168"/>
  <c r="AG5793" i="168"/>
  <c r="AG5794" i="168"/>
  <c r="AG5795" i="168"/>
  <c r="AG5796" i="168"/>
  <c r="AG5797" i="168"/>
  <c r="AG5798" i="168"/>
  <c r="AG5799" i="168"/>
  <c r="AG5800" i="168"/>
  <c r="AG5801" i="168"/>
  <c r="AG5802" i="168"/>
  <c r="AG5803" i="168"/>
  <c r="AG5804" i="168"/>
  <c r="AG5805" i="168"/>
  <c r="AG5806" i="168"/>
  <c r="AG5807" i="168"/>
  <c r="AG5808" i="168"/>
  <c r="AG5809" i="168"/>
  <c r="AG5810" i="168"/>
  <c r="AG5811" i="168"/>
  <c r="AG5812" i="168"/>
  <c r="AG5813" i="168"/>
  <c r="AG5814" i="168"/>
  <c r="AG5815" i="168"/>
  <c r="AG5816" i="168"/>
  <c r="AG5817" i="168"/>
  <c r="AG5818" i="168"/>
  <c r="AG5819" i="168"/>
  <c r="AG5820" i="168"/>
  <c r="AG5821" i="168"/>
  <c r="AG5822" i="168"/>
  <c r="AG5823" i="168"/>
  <c r="AG5824" i="168"/>
  <c r="AG5825" i="168"/>
  <c r="AG5826" i="168"/>
  <c r="AG5827" i="168"/>
  <c r="AG5828" i="168"/>
  <c r="AG5829" i="168"/>
  <c r="AG5830" i="168"/>
  <c r="AG5831" i="168"/>
  <c r="AG5832" i="168"/>
  <c r="AG5833" i="168"/>
  <c r="AG5834" i="168"/>
  <c r="AG5835" i="168"/>
  <c r="AG5836" i="168"/>
  <c r="AG5837" i="168"/>
  <c r="AG5838" i="168"/>
  <c r="AG5839" i="168"/>
  <c r="AG5840" i="168"/>
  <c r="AG5841" i="168"/>
  <c r="AG5842" i="168"/>
  <c r="AG5843" i="168"/>
  <c r="AG5844" i="168"/>
  <c r="AG5845" i="168"/>
  <c r="AG5846" i="168"/>
  <c r="AG5847" i="168"/>
  <c r="AG5848" i="168"/>
  <c r="AG5849" i="168"/>
  <c r="AG5850" i="168"/>
  <c r="AG5851" i="168"/>
  <c r="AG5852" i="168"/>
  <c r="AG5853" i="168"/>
  <c r="AG5854" i="168"/>
  <c r="AG5855" i="168"/>
  <c r="AG5856" i="168"/>
  <c r="AG5857" i="168"/>
  <c r="AG5858" i="168"/>
  <c r="AG5859" i="168"/>
  <c r="AG5860" i="168"/>
  <c r="AG5861" i="168"/>
  <c r="AG5862" i="168"/>
  <c r="AG5863" i="168"/>
  <c r="AG5864" i="168"/>
  <c r="AG5865" i="168"/>
  <c r="AG5866" i="168"/>
  <c r="AG5867" i="168"/>
  <c r="AG5868" i="168"/>
  <c r="AG5869" i="168"/>
  <c r="AG5870" i="168"/>
  <c r="AG5871" i="168"/>
  <c r="AG5872" i="168"/>
  <c r="AG5873" i="168"/>
  <c r="AG5874" i="168"/>
  <c r="AG5875" i="168"/>
  <c r="AG5876" i="168"/>
  <c r="AG5877" i="168"/>
  <c r="AG5878" i="168"/>
  <c r="AG5879" i="168"/>
  <c r="AG5880" i="168"/>
  <c r="AG5881" i="168"/>
  <c r="AG5882" i="168"/>
  <c r="AG5883" i="168"/>
  <c r="AG5884" i="168"/>
  <c r="AG5885" i="168"/>
  <c r="AG5886" i="168"/>
  <c r="AG5887" i="168"/>
  <c r="AG5888" i="168"/>
  <c r="AG5889" i="168"/>
  <c r="AG5890" i="168"/>
  <c r="AG5891" i="168"/>
  <c r="AG5892" i="168"/>
  <c r="AG5893" i="168"/>
  <c r="AG5894" i="168"/>
  <c r="AG5895" i="168"/>
  <c r="AG5896" i="168"/>
  <c r="AG5897" i="168"/>
  <c r="AG5898" i="168"/>
  <c r="AG5899" i="168"/>
  <c r="AG5900" i="168"/>
  <c r="AG5901" i="168"/>
  <c r="AG5902" i="168"/>
  <c r="AG5903" i="168"/>
  <c r="AG5904" i="168"/>
  <c r="AG5905" i="168"/>
  <c r="AG5906" i="168"/>
  <c r="AG5907" i="168"/>
  <c r="AG5908" i="168"/>
  <c r="AG5909" i="168"/>
  <c r="AG5910" i="168"/>
  <c r="AG5911" i="168"/>
  <c r="AG5912" i="168"/>
  <c r="AG5913" i="168"/>
  <c r="AG5914" i="168"/>
  <c r="AG5915" i="168"/>
  <c r="AG5916" i="168"/>
  <c r="AG5917" i="168"/>
  <c r="AG5918" i="168"/>
  <c r="AG5919" i="168"/>
  <c r="AG5920" i="168"/>
  <c r="AG5921" i="168"/>
  <c r="AG5922" i="168"/>
  <c r="AG5923" i="168"/>
  <c r="AG5924" i="168"/>
  <c r="AG5925" i="168"/>
  <c r="AG5926" i="168"/>
  <c r="AG5927" i="168"/>
  <c r="AG5928" i="168"/>
  <c r="AG5929" i="168"/>
  <c r="AG5930" i="168"/>
  <c r="AG5931" i="168"/>
  <c r="AG5932" i="168"/>
  <c r="AG5933" i="168"/>
  <c r="AG5934" i="168"/>
  <c r="AG5935" i="168"/>
  <c r="AG5936" i="168"/>
  <c r="AG5937" i="168"/>
  <c r="AG5938" i="168"/>
  <c r="AG5939" i="168"/>
  <c r="AG5940" i="168"/>
  <c r="AG5941" i="168"/>
  <c r="AG5942" i="168"/>
  <c r="AG5943" i="168"/>
  <c r="AG5944" i="168"/>
  <c r="AG5945" i="168"/>
  <c r="AG5946" i="168"/>
  <c r="AG5947" i="168"/>
  <c r="AG5948" i="168"/>
  <c r="AG5949" i="168"/>
  <c r="AG5950" i="168"/>
  <c r="AG5951" i="168"/>
  <c r="AG5952" i="168"/>
  <c r="AG5953" i="168"/>
  <c r="AG5954" i="168"/>
  <c r="AG5955" i="168"/>
  <c r="AG5956" i="168"/>
  <c r="AG5957" i="168"/>
  <c r="AG5958" i="168"/>
  <c r="AG5959" i="168"/>
  <c r="AG5960" i="168"/>
  <c r="AG5961" i="168"/>
  <c r="AG5962" i="168"/>
  <c r="AG5963" i="168"/>
  <c r="AG5964" i="168"/>
  <c r="AG5965" i="168"/>
  <c r="AG5966" i="168"/>
  <c r="AG5967" i="168"/>
  <c r="AG5968" i="168"/>
  <c r="AG5969" i="168"/>
  <c r="AG5970" i="168"/>
  <c r="AG5971" i="168"/>
  <c r="AG5972" i="168"/>
  <c r="AG5973" i="168"/>
  <c r="AG5974" i="168"/>
  <c r="AG5975" i="168"/>
  <c r="AG5976" i="168"/>
  <c r="AG5977" i="168"/>
  <c r="AG5978" i="168"/>
  <c r="AG5979" i="168"/>
  <c r="AG5980" i="168"/>
  <c r="AG5981" i="168"/>
  <c r="AG5982" i="168"/>
  <c r="AG5983" i="168"/>
  <c r="AG5984" i="168"/>
  <c r="AG5985" i="168"/>
  <c r="AG5986" i="168"/>
  <c r="AG5987" i="168"/>
  <c r="AG5988" i="168"/>
  <c r="AG5989" i="168"/>
  <c r="AG5990" i="168"/>
  <c r="AG5991" i="168"/>
  <c r="AG5992" i="168"/>
  <c r="AG5993" i="168"/>
  <c r="AG5994" i="168"/>
  <c r="AG5995" i="168"/>
  <c r="AG5996" i="168"/>
  <c r="AG5997" i="168"/>
  <c r="AG5998" i="168"/>
  <c r="AG5999" i="168"/>
  <c r="AG6000" i="168"/>
  <c r="AG6001" i="168"/>
  <c r="AG6002" i="168"/>
  <c r="AG6003" i="168"/>
  <c r="AG6004" i="168"/>
  <c r="AG6005" i="168"/>
  <c r="AG6006" i="168"/>
  <c r="AG6007" i="168"/>
  <c r="AG6008" i="168"/>
  <c r="AG6009" i="168"/>
  <c r="AG6010" i="168"/>
  <c r="AG6011" i="168"/>
  <c r="AG6012" i="168"/>
  <c r="AG6013" i="168"/>
  <c r="AG6014" i="168"/>
  <c r="AG6015" i="168"/>
  <c r="AG6016" i="168"/>
  <c r="AG6017" i="168"/>
  <c r="AG6018" i="168"/>
  <c r="AG6019" i="168"/>
  <c r="AG6020" i="168"/>
  <c r="AG6021" i="168"/>
  <c r="AG6022" i="168"/>
  <c r="AG6023" i="168"/>
  <c r="AG6024" i="168"/>
  <c r="AG6025" i="168"/>
  <c r="AG6026" i="168"/>
  <c r="AG6027" i="168"/>
  <c r="AG6028" i="168"/>
  <c r="AG6029" i="168"/>
  <c r="AG6030" i="168"/>
  <c r="AG6031" i="168"/>
  <c r="AG6032" i="168"/>
  <c r="AG6033" i="168"/>
  <c r="AG6034" i="168"/>
  <c r="AG6035" i="168"/>
  <c r="AG6036" i="168"/>
  <c r="AG6037" i="168"/>
  <c r="AG6038" i="168"/>
  <c r="AG6039" i="168"/>
  <c r="AG6040" i="168"/>
  <c r="AG6041" i="168"/>
  <c r="AG6042" i="168"/>
  <c r="AG6043" i="168"/>
  <c r="AG6044" i="168"/>
  <c r="AG6045" i="168"/>
  <c r="AG6046" i="168"/>
  <c r="AG6047" i="168"/>
  <c r="AG6048" i="168"/>
  <c r="AG6049" i="168"/>
  <c r="AG6050" i="168"/>
  <c r="AG6051" i="168"/>
  <c r="AG6052" i="168"/>
  <c r="AG6053" i="168"/>
  <c r="AG6054" i="168"/>
  <c r="AG6055" i="168"/>
  <c r="AG6056" i="168"/>
  <c r="AG6057" i="168"/>
  <c r="AG6058" i="168"/>
  <c r="AG6059" i="168"/>
  <c r="AG6060" i="168"/>
  <c r="AG6061" i="168"/>
  <c r="AG6062" i="168"/>
  <c r="AG6063" i="168"/>
  <c r="AG6064" i="168"/>
  <c r="AG6065" i="168"/>
  <c r="AG6066" i="168"/>
  <c r="AG6067" i="168"/>
  <c r="AG6068" i="168"/>
  <c r="AG6069" i="168"/>
  <c r="AG6070" i="168"/>
  <c r="AG6071" i="168"/>
  <c r="AG6072" i="168"/>
  <c r="AG6073" i="168"/>
  <c r="AG6074" i="168"/>
  <c r="AG6075" i="168"/>
  <c r="AG6076" i="168"/>
  <c r="AG6077" i="168"/>
  <c r="AG6078" i="168"/>
  <c r="AG6079" i="168"/>
  <c r="AG6080" i="168"/>
  <c r="AG6081" i="168"/>
  <c r="AG6082" i="168"/>
  <c r="AG6083" i="168"/>
  <c r="AG6084" i="168"/>
  <c r="AG6085" i="168"/>
  <c r="AG6086" i="168"/>
  <c r="AG6087" i="168"/>
  <c r="AG6088" i="168"/>
  <c r="AG6089" i="168"/>
  <c r="AG6090" i="168"/>
  <c r="AG6091" i="168"/>
  <c r="AG6092" i="168"/>
  <c r="AG6093" i="168"/>
  <c r="AG6094" i="168"/>
  <c r="AG6095" i="168"/>
  <c r="AG6096" i="168"/>
  <c r="AG6097" i="168"/>
  <c r="AG6098" i="168"/>
  <c r="AG6099" i="168"/>
  <c r="AG6100" i="168"/>
  <c r="AG6101" i="168"/>
  <c r="AG6102" i="168"/>
  <c r="AG6103" i="168"/>
  <c r="AG6104" i="168"/>
  <c r="AG6105" i="168"/>
  <c r="AG6106" i="168"/>
  <c r="AG6107" i="168"/>
  <c r="AG6108" i="168"/>
  <c r="AG6109" i="168"/>
  <c r="AG6110" i="168"/>
  <c r="AG6111" i="168"/>
  <c r="AG6112" i="168"/>
  <c r="AG6113" i="168"/>
  <c r="AG6114" i="168"/>
  <c r="AG6115" i="168"/>
  <c r="AG6116" i="168"/>
  <c r="AG6117" i="168"/>
  <c r="AG6118" i="168"/>
  <c r="AG6119" i="168"/>
  <c r="AG6120" i="168"/>
  <c r="AG6121" i="168"/>
  <c r="AG6122" i="168"/>
  <c r="AG6123" i="168"/>
  <c r="AG6124" i="168"/>
  <c r="AG6125" i="168"/>
  <c r="AG6126" i="168"/>
  <c r="AG6127" i="168"/>
  <c r="AG6128" i="168"/>
  <c r="AG6129" i="168"/>
  <c r="AG6130" i="168"/>
  <c r="AG6131" i="168"/>
  <c r="AG6132" i="168"/>
  <c r="AG6133" i="168"/>
  <c r="AG6134" i="168"/>
  <c r="AG6135" i="168"/>
  <c r="AG6136" i="168"/>
  <c r="AG6137" i="168"/>
  <c r="AG6138" i="168"/>
  <c r="AG6139" i="168"/>
  <c r="AG6140" i="168"/>
  <c r="AG6141" i="168"/>
  <c r="AG6142" i="168"/>
  <c r="AG6143" i="168"/>
  <c r="AG6144" i="168"/>
  <c r="AG6145" i="168"/>
  <c r="AG6146" i="168"/>
  <c r="AG6147" i="168"/>
  <c r="AG6148" i="168"/>
  <c r="AG6149" i="168"/>
  <c r="AG6150" i="168"/>
  <c r="AG6151" i="168"/>
  <c r="AG6152" i="168"/>
  <c r="AG6153" i="168"/>
  <c r="AG6154" i="168"/>
  <c r="AG6155" i="168"/>
  <c r="AG6156" i="168"/>
  <c r="AG6157" i="168"/>
  <c r="AG6158" i="168"/>
  <c r="AG6159" i="168"/>
  <c r="AG6160" i="168"/>
  <c r="AG6161" i="168"/>
  <c r="AG6162" i="168"/>
  <c r="AG6163" i="168"/>
  <c r="AG6164" i="168"/>
  <c r="AG6165" i="168"/>
  <c r="AG6166" i="168"/>
  <c r="AG6167" i="168"/>
  <c r="AG6168" i="168"/>
  <c r="AG6169" i="168"/>
  <c r="AG6170" i="168"/>
  <c r="AG6171" i="168"/>
  <c r="AG6172" i="168"/>
  <c r="AG6173" i="168"/>
  <c r="AG6174" i="168"/>
  <c r="AG6175" i="168"/>
  <c r="AG6176" i="168"/>
  <c r="AG6177" i="168"/>
  <c r="AG6178" i="168"/>
  <c r="AG6179" i="168"/>
  <c r="AG6180" i="168"/>
  <c r="AG6181" i="168"/>
  <c r="AG6182" i="168"/>
  <c r="AG6183" i="168"/>
  <c r="AG6184" i="168"/>
  <c r="AG6185" i="168"/>
  <c r="AG6186" i="168"/>
  <c r="AG6187" i="168"/>
  <c r="AG6188" i="168"/>
  <c r="AG6189" i="168"/>
  <c r="AG6190" i="168"/>
  <c r="AG6191" i="168"/>
  <c r="AG6192" i="168"/>
  <c r="AG6193" i="168"/>
  <c r="AG6194" i="168"/>
  <c r="AG6195" i="168"/>
  <c r="AG6196" i="168"/>
  <c r="AG6197" i="168"/>
  <c r="AG6198" i="168"/>
  <c r="AG6199" i="168"/>
  <c r="AG6200" i="168"/>
  <c r="AG6201" i="168"/>
  <c r="AG6202" i="168"/>
  <c r="AG6203" i="168"/>
  <c r="AG6204" i="168"/>
  <c r="AG6205" i="168"/>
  <c r="AG6206" i="168"/>
  <c r="AG6207" i="168"/>
  <c r="AG6208" i="168"/>
  <c r="AG6209" i="168"/>
  <c r="AG6210" i="168"/>
  <c r="AG6211" i="168"/>
  <c r="AG6212" i="168"/>
  <c r="AG6213" i="168"/>
  <c r="AG6214" i="168"/>
  <c r="AG6215" i="168"/>
  <c r="AG6216" i="168"/>
  <c r="AG6217" i="168"/>
  <c r="AG6218" i="168"/>
  <c r="AG6219" i="168"/>
  <c r="AG6220" i="168"/>
  <c r="AG6221" i="168"/>
  <c r="AG6222" i="168"/>
  <c r="AG6223" i="168"/>
  <c r="AG6224" i="168"/>
  <c r="AG6225" i="168"/>
  <c r="AG6226" i="168"/>
  <c r="AG6227" i="168"/>
  <c r="AG6228" i="168"/>
  <c r="AG6229" i="168"/>
  <c r="AG6230" i="168"/>
  <c r="AG6231" i="168"/>
  <c r="AG6232" i="168"/>
  <c r="AG6233" i="168"/>
  <c r="AG6234" i="168"/>
  <c r="AG6235" i="168"/>
  <c r="AG6236" i="168"/>
  <c r="AG6237" i="168"/>
  <c r="AG6238" i="168"/>
  <c r="AG6239" i="168"/>
  <c r="AG6240" i="168"/>
  <c r="AG6241" i="168"/>
  <c r="AG6242" i="168"/>
  <c r="AG6243" i="168"/>
  <c r="AG6244" i="168"/>
  <c r="AG6245" i="168"/>
  <c r="AG6246" i="168"/>
  <c r="AG6247" i="168"/>
  <c r="AG6248" i="168"/>
  <c r="AG6249" i="168"/>
  <c r="AG6250" i="168"/>
  <c r="AG6251" i="168"/>
  <c r="AG6252" i="168"/>
  <c r="AG6253" i="168"/>
  <c r="AG6254" i="168"/>
  <c r="AG6255" i="168"/>
  <c r="AG6256" i="168"/>
  <c r="AG6257" i="168"/>
  <c r="AG6258" i="168"/>
  <c r="AG6259" i="168"/>
  <c r="AG6260" i="168"/>
  <c r="AG6261" i="168"/>
  <c r="AG6262" i="168"/>
  <c r="AG6263" i="168"/>
  <c r="AG6264" i="168"/>
  <c r="AG6265" i="168"/>
  <c r="AG6266" i="168"/>
  <c r="AG6267" i="168"/>
  <c r="AG6268" i="168"/>
  <c r="AG6269" i="168"/>
  <c r="AG6270" i="168"/>
  <c r="AG6271" i="168"/>
  <c r="AG6272" i="168"/>
  <c r="AG6273" i="168"/>
  <c r="AG6274" i="168"/>
  <c r="AG6275" i="168"/>
  <c r="AG6276" i="168"/>
  <c r="AG6277" i="168"/>
  <c r="AG6278" i="168"/>
  <c r="AG6279" i="168"/>
  <c r="AG6280" i="168"/>
  <c r="AG6281" i="168"/>
  <c r="AG6282" i="168"/>
  <c r="AG6283" i="168"/>
  <c r="AG6284" i="168"/>
  <c r="AG6285" i="168"/>
  <c r="AG6286" i="168"/>
  <c r="AG6287" i="168"/>
  <c r="AG6288" i="168"/>
  <c r="AG6289" i="168"/>
  <c r="AG6290" i="168"/>
  <c r="AG6291" i="168"/>
  <c r="AG6292" i="168"/>
  <c r="AG6293" i="168"/>
  <c r="AG6294" i="168"/>
  <c r="AG6295" i="168"/>
  <c r="AG6296" i="168"/>
  <c r="AG6297" i="168"/>
  <c r="AG6298" i="168"/>
  <c r="AG6299" i="168"/>
  <c r="AG6300" i="168"/>
  <c r="AG6301" i="168"/>
  <c r="AG6302" i="168"/>
  <c r="AG6303" i="168"/>
  <c r="AG6304" i="168"/>
  <c r="AG6305" i="168"/>
  <c r="AG6306" i="168"/>
  <c r="AG6307" i="168"/>
  <c r="AG6308" i="168"/>
  <c r="AG6309" i="168"/>
  <c r="AG6310" i="168"/>
  <c r="AG6311" i="168"/>
  <c r="AG6312" i="168"/>
  <c r="AG6313" i="168"/>
  <c r="AG6314" i="168"/>
  <c r="AG6315" i="168"/>
  <c r="AG6316" i="168"/>
  <c r="AG6317" i="168"/>
  <c r="AG6318" i="168"/>
  <c r="AG6319" i="168"/>
  <c r="AG6320" i="168"/>
  <c r="AG6321" i="168"/>
  <c r="AG6322" i="168"/>
  <c r="AG6323" i="168"/>
  <c r="AG6324" i="168"/>
  <c r="AG6325" i="168"/>
  <c r="AG6326" i="168"/>
  <c r="AG6327" i="168"/>
  <c r="AG6328" i="168"/>
  <c r="AG6329" i="168"/>
  <c r="AG6330" i="168"/>
  <c r="AG6331" i="168"/>
  <c r="AG6332" i="168"/>
  <c r="AG6333" i="168"/>
  <c r="AG6334" i="168"/>
  <c r="AG6335" i="168"/>
  <c r="AG6336" i="168"/>
  <c r="AG6337" i="168"/>
  <c r="AG6338" i="168"/>
  <c r="AG6339" i="168"/>
  <c r="AG6340" i="168"/>
  <c r="AG6341" i="168"/>
  <c r="AG6342" i="168"/>
  <c r="AG6343" i="168"/>
  <c r="AG6344" i="168"/>
  <c r="AG6345" i="168"/>
  <c r="AG6346" i="168"/>
  <c r="AG6347" i="168"/>
  <c r="AG6348" i="168"/>
  <c r="AG6349" i="168"/>
  <c r="AG6350" i="168"/>
  <c r="AG6351" i="168"/>
  <c r="AG6352" i="168"/>
  <c r="AG6353" i="168"/>
  <c r="AG6354" i="168"/>
  <c r="AG6355" i="168"/>
  <c r="AG6356" i="168"/>
  <c r="AG6357" i="168"/>
  <c r="AG6358" i="168"/>
  <c r="AG6359" i="168"/>
  <c r="AG6360" i="168"/>
  <c r="AG6361" i="168"/>
  <c r="AG6362" i="168"/>
  <c r="AG6363" i="168"/>
  <c r="AG6364" i="168"/>
  <c r="AG6365" i="168"/>
  <c r="AG6366" i="168"/>
  <c r="AG6367" i="168"/>
  <c r="AG6368" i="168"/>
  <c r="AG6369" i="168"/>
  <c r="AG6370" i="168"/>
  <c r="AG6371" i="168"/>
  <c r="AG6372" i="168"/>
  <c r="AG6373" i="168"/>
  <c r="AG6374" i="168"/>
  <c r="AG6375" i="168"/>
  <c r="AG6376" i="168"/>
  <c r="AG6377" i="168"/>
  <c r="AG6378" i="168"/>
  <c r="AG6379" i="168"/>
  <c r="AG6380" i="168"/>
  <c r="AG6381" i="168"/>
  <c r="AG6382" i="168"/>
  <c r="AG6383" i="168"/>
  <c r="AG6384" i="168"/>
  <c r="AG6385" i="168"/>
  <c r="AG6386" i="168"/>
  <c r="AG6387" i="168"/>
  <c r="AG6388" i="168"/>
  <c r="AG6389" i="168"/>
  <c r="AG6390" i="168"/>
  <c r="AG6391" i="168"/>
  <c r="AG6392" i="168"/>
  <c r="AG6393" i="168"/>
  <c r="AG6394" i="168"/>
  <c r="AG6395" i="168"/>
  <c r="AG6396" i="168"/>
  <c r="AG6397" i="168"/>
  <c r="AG6398" i="168"/>
  <c r="AG6399" i="168"/>
  <c r="AG6400" i="168"/>
  <c r="AG6401" i="168"/>
  <c r="AG6402" i="168"/>
  <c r="AG6403" i="168"/>
  <c r="AG6404" i="168"/>
  <c r="AG6405" i="168"/>
  <c r="AG6406" i="168"/>
  <c r="AG6407" i="168"/>
  <c r="AG6408" i="168"/>
  <c r="AG6409" i="168"/>
  <c r="AG6410" i="168"/>
  <c r="AG6411" i="168"/>
  <c r="AG6412" i="168"/>
  <c r="AG6413" i="168"/>
  <c r="AG6414" i="168"/>
  <c r="AG6415" i="168"/>
  <c r="AG6416" i="168"/>
  <c r="AG6417" i="168"/>
  <c r="AG6418" i="168"/>
  <c r="AG6419" i="168"/>
  <c r="AG6420" i="168"/>
  <c r="AG6421" i="168"/>
  <c r="AG6422" i="168"/>
  <c r="AG6423" i="168"/>
  <c r="AG6424" i="168"/>
  <c r="AG6425" i="168"/>
  <c r="AG6426" i="168"/>
  <c r="AG6427" i="168"/>
  <c r="AG6428" i="168"/>
  <c r="AG6429" i="168"/>
  <c r="AG6430" i="168"/>
  <c r="AG6431" i="168"/>
  <c r="AG6432" i="168"/>
  <c r="AG6433" i="168"/>
  <c r="AG6434" i="168"/>
  <c r="AG6435" i="168"/>
  <c r="AG6436" i="168"/>
  <c r="AG6437" i="168"/>
  <c r="AG6438" i="168"/>
  <c r="AG6439" i="168"/>
  <c r="AG6440" i="168"/>
  <c r="AG6441" i="168"/>
  <c r="AG6442" i="168"/>
  <c r="AG6443" i="168"/>
  <c r="AG6444" i="168"/>
  <c r="AG6445" i="168"/>
  <c r="AG6446" i="168"/>
  <c r="AG6447" i="168"/>
  <c r="AG6448" i="168"/>
  <c r="AG6449" i="168"/>
  <c r="AG6450" i="168"/>
  <c r="AG6451" i="168"/>
  <c r="AG6452" i="168"/>
  <c r="AG6453" i="168"/>
  <c r="AG6454" i="168"/>
  <c r="AG6455" i="168"/>
  <c r="AG6456" i="168"/>
  <c r="AG6457" i="168"/>
  <c r="AG6458" i="168"/>
  <c r="AG6459" i="168"/>
  <c r="AG6460" i="168"/>
  <c r="AG6461" i="168"/>
  <c r="AG6462" i="168"/>
  <c r="AG6463" i="168"/>
  <c r="AG6464" i="168"/>
  <c r="AG6465" i="168"/>
  <c r="AG6466" i="168"/>
  <c r="AG6467" i="168"/>
  <c r="AG6468" i="168"/>
  <c r="AG6469" i="168"/>
  <c r="AG6470" i="168"/>
  <c r="AG6471" i="168"/>
  <c r="AG6472" i="168"/>
  <c r="AG6473" i="168"/>
  <c r="AG6474" i="168"/>
  <c r="AG6475" i="168"/>
  <c r="AG6476" i="168"/>
  <c r="AG6477" i="168"/>
  <c r="AG6478" i="168"/>
  <c r="AG6479" i="168"/>
  <c r="AG6480" i="168"/>
  <c r="AG6481" i="168"/>
  <c r="AG6482" i="168"/>
  <c r="AG6483" i="168"/>
  <c r="AG6484" i="168"/>
  <c r="AG6485" i="168"/>
  <c r="AG6486" i="168"/>
  <c r="AG6487" i="168"/>
  <c r="AG6488" i="168"/>
  <c r="AG6489" i="168"/>
  <c r="AG6490" i="168"/>
  <c r="AG6491" i="168"/>
  <c r="AG6492" i="168"/>
  <c r="AG6493" i="168"/>
  <c r="AG6494" i="168"/>
  <c r="AG6495" i="168"/>
  <c r="AG6496" i="168"/>
  <c r="AG6497" i="168"/>
  <c r="AG6498" i="168"/>
  <c r="AG6499" i="168"/>
  <c r="AG6500" i="168"/>
  <c r="AG6501" i="168"/>
  <c r="AG6502" i="168"/>
  <c r="AG6503" i="168"/>
  <c r="AG6504" i="168"/>
  <c r="AG6505" i="168"/>
  <c r="AG6506" i="168"/>
  <c r="AG6507" i="168"/>
  <c r="AG6508" i="168"/>
  <c r="AG6509" i="168"/>
  <c r="AG6510" i="168"/>
  <c r="AG6511" i="168"/>
  <c r="AG6512" i="168"/>
  <c r="AG6513" i="168"/>
  <c r="AG6514" i="168"/>
  <c r="AG6515" i="168"/>
  <c r="AG6516" i="168"/>
  <c r="AG6517" i="168"/>
  <c r="AG6518" i="168"/>
  <c r="AG6519" i="168"/>
  <c r="AG6520" i="168"/>
  <c r="AG6521" i="168"/>
  <c r="AG6522" i="168"/>
  <c r="AG6523" i="168"/>
  <c r="AG6524" i="168"/>
  <c r="AG6525" i="168"/>
  <c r="AG6526" i="168"/>
  <c r="AG6527" i="168"/>
  <c r="AG6528" i="168"/>
  <c r="AG6529" i="168"/>
  <c r="AG6530" i="168"/>
  <c r="AG6531" i="168"/>
  <c r="AG6532" i="168"/>
  <c r="AG6533" i="168"/>
  <c r="AG6534" i="168"/>
  <c r="AG6535" i="168"/>
  <c r="AG6536" i="168"/>
  <c r="AG6537" i="168"/>
  <c r="AG6538" i="168"/>
  <c r="AG6539" i="168"/>
  <c r="AG6540" i="168"/>
  <c r="AG6541" i="168"/>
  <c r="AG6542" i="168"/>
  <c r="AG6543" i="168"/>
  <c r="AG6544" i="168"/>
  <c r="AG6545" i="168"/>
  <c r="AG6546" i="168"/>
  <c r="AG6547" i="168"/>
  <c r="AG6548" i="168"/>
  <c r="AG6549" i="168"/>
  <c r="AG6550" i="168"/>
  <c r="AG6551" i="168"/>
  <c r="AG6552" i="168"/>
  <c r="AG6553" i="168"/>
  <c r="AG6554" i="168"/>
  <c r="AG6555" i="168"/>
  <c r="AG6556" i="168"/>
  <c r="AG6557" i="168"/>
  <c r="AG6558" i="168"/>
  <c r="AG6559" i="168"/>
  <c r="AG6560" i="168"/>
  <c r="AG6561" i="168"/>
  <c r="AG6562" i="168"/>
  <c r="AG6563" i="168"/>
  <c r="AG6564" i="168"/>
  <c r="AG6565" i="168"/>
  <c r="AG6566" i="168"/>
  <c r="AG6567" i="168"/>
  <c r="AG6568" i="168"/>
  <c r="AG6569" i="168"/>
  <c r="AG6570" i="168"/>
  <c r="AG6571" i="168"/>
  <c r="AG6572" i="168"/>
  <c r="AG6573" i="168"/>
  <c r="AG6574" i="168"/>
  <c r="AG6575" i="168"/>
  <c r="AG6576" i="168"/>
  <c r="AG6577" i="168"/>
  <c r="AG6578" i="168"/>
  <c r="AG6579" i="168"/>
  <c r="AG6580" i="168"/>
  <c r="AG6581" i="168"/>
  <c r="AG6582" i="168"/>
  <c r="AG6583" i="168"/>
  <c r="AG6584" i="168"/>
  <c r="AG6585" i="168"/>
  <c r="AG6586" i="168"/>
  <c r="AG6587" i="168"/>
  <c r="AG6588" i="168"/>
  <c r="AG6589" i="168"/>
  <c r="AG6590" i="168"/>
  <c r="AG6591" i="168"/>
  <c r="AG6592" i="168"/>
  <c r="AG6593" i="168"/>
  <c r="AG6594" i="168"/>
  <c r="AG6595" i="168"/>
  <c r="AG6596" i="168"/>
  <c r="AG6597" i="168"/>
  <c r="AG6598" i="168"/>
  <c r="AG6599" i="168"/>
  <c r="AG6600" i="168"/>
  <c r="AG6601" i="168"/>
  <c r="AG6602" i="168"/>
  <c r="AG6603" i="168"/>
  <c r="AG6604" i="168"/>
  <c r="AG6605" i="168"/>
  <c r="AG6606" i="168"/>
  <c r="AG6607" i="168"/>
  <c r="AG6608" i="168"/>
  <c r="AG6609" i="168"/>
  <c r="AG6610" i="168"/>
  <c r="AG6611" i="168"/>
  <c r="AG6612" i="168"/>
  <c r="AG6613" i="168"/>
  <c r="AG6614" i="168"/>
  <c r="AG6615" i="168"/>
  <c r="AG6616" i="168"/>
  <c r="AG6617" i="168"/>
  <c r="AG6618" i="168"/>
  <c r="AG6619" i="168"/>
  <c r="AG6620" i="168"/>
  <c r="AG6621" i="168"/>
  <c r="AG6622" i="168"/>
  <c r="AG6623" i="168"/>
  <c r="AG6624" i="168"/>
  <c r="AG6625" i="168"/>
  <c r="AG6626" i="168"/>
  <c r="AG6627" i="168"/>
  <c r="AG6628" i="168"/>
  <c r="AG6629" i="168"/>
  <c r="AG6630" i="168"/>
  <c r="AG6631" i="168"/>
  <c r="AG6632" i="168"/>
  <c r="AG6633" i="168"/>
  <c r="AG6634" i="168"/>
  <c r="AG6635" i="168"/>
  <c r="AG6636" i="168"/>
  <c r="AG6637" i="168"/>
  <c r="AG6638" i="168"/>
  <c r="AG6639" i="168"/>
  <c r="AG6640" i="168"/>
  <c r="AG6641" i="168"/>
  <c r="AG6642" i="168"/>
  <c r="AG6643" i="168"/>
  <c r="AG6644" i="168"/>
  <c r="AG6645" i="168"/>
  <c r="AG6646" i="168"/>
  <c r="AG6647" i="168"/>
  <c r="AG6648" i="168"/>
  <c r="AG6649" i="168"/>
  <c r="AG6650" i="168"/>
  <c r="AG6651" i="168"/>
  <c r="AG6652" i="168"/>
  <c r="AG6653" i="168"/>
  <c r="AG6654" i="168"/>
  <c r="AG6655" i="168"/>
  <c r="AG6656" i="168"/>
  <c r="AG6657" i="168"/>
  <c r="AG6658" i="168"/>
  <c r="AG6659" i="168"/>
  <c r="AG6660" i="168"/>
  <c r="AG6661" i="168"/>
  <c r="AG6662" i="168"/>
  <c r="AG6663" i="168"/>
  <c r="AG6664" i="168"/>
  <c r="AG6665" i="168"/>
  <c r="AG6666" i="168"/>
  <c r="AG6667" i="168"/>
  <c r="AG6668" i="168"/>
  <c r="AG6669" i="168"/>
  <c r="AG6670" i="168"/>
  <c r="AG6671" i="168"/>
  <c r="AG6672" i="168"/>
  <c r="AG6673" i="168"/>
  <c r="AG6674" i="168"/>
  <c r="AG6675" i="168"/>
  <c r="AG6676" i="168"/>
  <c r="AG6677" i="168"/>
  <c r="AG6678" i="168"/>
  <c r="AG6679" i="168"/>
  <c r="AG6680" i="168"/>
  <c r="AG6681" i="168"/>
  <c r="AG6682" i="168"/>
  <c r="AG6683" i="168"/>
  <c r="AG6684" i="168"/>
  <c r="AG6685" i="168"/>
  <c r="AG6686" i="168"/>
  <c r="AG6687" i="168"/>
  <c r="AG6688" i="168"/>
  <c r="AG6689" i="168"/>
  <c r="AG6690" i="168"/>
  <c r="AG6691" i="168"/>
  <c r="AG6692" i="168"/>
  <c r="AG6693" i="168"/>
  <c r="AG6694" i="168"/>
  <c r="AG6695" i="168"/>
  <c r="AG6696" i="168"/>
  <c r="AG6697" i="168"/>
  <c r="AG6698" i="168"/>
  <c r="AG6699" i="168"/>
  <c r="AG6700" i="168"/>
  <c r="AG6701" i="168"/>
  <c r="AG6702" i="168"/>
  <c r="AG6703" i="168"/>
  <c r="AG6704" i="168"/>
  <c r="AG6705" i="168"/>
  <c r="AG6706" i="168"/>
  <c r="AG6707" i="168"/>
  <c r="AG6708" i="168"/>
  <c r="AG6709" i="168"/>
  <c r="AG6710" i="168"/>
  <c r="AG6711" i="168"/>
  <c r="AG6712" i="168"/>
  <c r="AG6713" i="168"/>
  <c r="AG6714" i="168"/>
  <c r="AG6715" i="168"/>
  <c r="AG6716" i="168"/>
  <c r="AG6717" i="168"/>
  <c r="AG6718" i="168"/>
  <c r="AG6719" i="168"/>
  <c r="AG6720" i="168"/>
  <c r="AG6721" i="168"/>
  <c r="AG6722" i="168"/>
  <c r="AG6723" i="168"/>
  <c r="AG6724" i="168"/>
  <c r="AG6725" i="168"/>
  <c r="AG6726" i="168"/>
  <c r="AG6727" i="168"/>
  <c r="AG6728" i="168"/>
  <c r="AG6729" i="168"/>
  <c r="AG6730" i="168"/>
  <c r="AG6731" i="168"/>
  <c r="AG6732" i="168"/>
  <c r="AG6733" i="168"/>
  <c r="AG6734" i="168"/>
  <c r="AG6735" i="168"/>
  <c r="AG6736" i="168"/>
  <c r="AG6737" i="168"/>
  <c r="AG6738" i="168"/>
  <c r="AG6739" i="168"/>
  <c r="AG6740" i="168"/>
  <c r="AG6741" i="168"/>
  <c r="AG6742" i="168"/>
  <c r="AG6743" i="168"/>
  <c r="AG6744" i="168"/>
  <c r="AG6745" i="168"/>
  <c r="AG6746" i="168"/>
  <c r="AG6747" i="168"/>
  <c r="AG6748" i="168"/>
  <c r="AG6749" i="168"/>
  <c r="AG6750" i="168"/>
  <c r="AG6751" i="168"/>
  <c r="AG6752" i="168"/>
  <c r="AG6753" i="168"/>
  <c r="AG6754" i="168"/>
  <c r="AG6755" i="168"/>
  <c r="AG6756" i="168"/>
  <c r="AG6757" i="168"/>
  <c r="AG6758" i="168"/>
  <c r="AG6759" i="168"/>
  <c r="AG6760" i="168"/>
  <c r="AG6761" i="168"/>
  <c r="AG6762" i="168"/>
  <c r="AG6763" i="168"/>
  <c r="AG6764" i="168"/>
  <c r="AG6765" i="168"/>
  <c r="AG6766" i="168"/>
  <c r="AG6767" i="168"/>
  <c r="AG6768" i="168"/>
  <c r="AG6769" i="168"/>
  <c r="AG6770" i="168"/>
  <c r="AG6771" i="168"/>
  <c r="AG6772" i="168"/>
  <c r="AG6773" i="168"/>
  <c r="AG6774" i="168"/>
  <c r="AG6775" i="168"/>
  <c r="AG6776" i="168"/>
  <c r="AG6777" i="168"/>
  <c r="AG6778" i="168"/>
  <c r="AG6779" i="168"/>
  <c r="AG6780" i="168"/>
  <c r="AG6781" i="168"/>
  <c r="AG6782" i="168"/>
  <c r="AG6783" i="168"/>
  <c r="AG6784" i="168"/>
  <c r="AG6785" i="168"/>
  <c r="AG6786" i="168"/>
  <c r="AG6787" i="168"/>
  <c r="AG6788" i="168"/>
  <c r="AG6789" i="168"/>
  <c r="AG6790" i="168"/>
  <c r="AG6791" i="168"/>
  <c r="AG6792" i="168"/>
  <c r="AG6793" i="168"/>
  <c r="AG6794" i="168"/>
  <c r="AG6795" i="168"/>
  <c r="AG6796" i="168"/>
  <c r="AG6797" i="168"/>
  <c r="AG6798" i="168"/>
  <c r="AG6799" i="168"/>
  <c r="AG6800" i="168"/>
  <c r="AG6801" i="168"/>
  <c r="AG6802" i="168"/>
  <c r="AG6803" i="168"/>
  <c r="AG6804" i="168"/>
  <c r="AG6805" i="168"/>
  <c r="AG6806" i="168"/>
  <c r="AG6807" i="168"/>
  <c r="AG6808" i="168"/>
  <c r="AG6809" i="168"/>
  <c r="AG6810" i="168"/>
  <c r="AG6811" i="168"/>
  <c r="AG6812" i="168"/>
  <c r="AG6813" i="168"/>
  <c r="AG6814" i="168"/>
  <c r="AG6815" i="168"/>
  <c r="AG6816" i="168"/>
  <c r="AG6817" i="168"/>
  <c r="AG6818" i="168"/>
  <c r="AG6819" i="168"/>
  <c r="AG6820" i="168"/>
  <c r="AG6821" i="168"/>
  <c r="AG6822" i="168"/>
  <c r="AG6823" i="168"/>
  <c r="AG6824" i="168"/>
  <c r="AG6825" i="168"/>
  <c r="AG6826" i="168"/>
  <c r="AG6827" i="168"/>
  <c r="AG6828" i="168"/>
  <c r="AG6829" i="168"/>
  <c r="AG6830" i="168"/>
  <c r="AG6831" i="168"/>
  <c r="AG6832" i="168"/>
  <c r="AG6833" i="168"/>
  <c r="AG6834" i="168"/>
  <c r="AG6835" i="168"/>
  <c r="AG6836" i="168"/>
  <c r="AG6837" i="168"/>
  <c r="AG6838" i="168"/>
  <c r="AG6839" i="168"/>
  <c r="AG6840" i="168"/>
  <c r="AG6841" i="168"/>
  <c r="AG6842" i="168"/>
  <c r="AG6843" i="168"/>
  <c r="AG6844" i="168"/>
  <c r="AG6845" i="168"/>
  <c r="AG6846" i="168"/>
  <c r="AG6847" i="168"/>
  <c r="AG6848" i="168"/>
  <c r="AG6849" i="168"/>
  <c r="AG6850" i="168"/>
  <c r="AG6851" i="168"/>
  <c r="AG6852" i="168"/>
  <c r="AG6853" i="168"/>
  <c r="AG6854" i="168"/>
  <c r="AG6855" i="168"/>
  <c r="AG6856" i="168"/>
  <c r="AG6857" i="168"/>
  <c r="AG6858" i="168"/>
  <c r="AG6859" i="168"/>
  <c r="AG6860" i="168"/>
  <c r="AG6861" i="168"/>
  <c r="AG6862" i="168"/>
  <c r="AG6863" i="168"/>
  <c r="AG6864" i="168"/>
  <c r="AG6865" i="168"/>
  <c r="AG6866" i="168"/>
  <c r="AG6867" i="168"/>
  <c r="AG6868" i="168"/>
  <c r="AG6869" i="168"/>
  <c r="AG6870" i="168"/>
  <c r="AG6871" i="168"/>
  <c r="AG6872" i="168"/>
  <c r="AG6873" i="168"/>
  <c r="AG6874" i="168"/>
  <c r="AG6875" i="168"/>
  <c r="AG6876" i="168"/>
  <c r="AG6877" i="168"/>
  <c r="AG6878" i="168"/>
  <c r="AG6879" i="168"/>
  <c r="AG6880" i="168"/>
  <c r="AG6881" i="168"/>
  <c r="AG6882" i="168"/>
  <c r="AG6883" i="168"/>
  <c r="AG6884" i="168"/>
  <c r="AG6885" i="168"/>
  <c r="AG6886" i="168"/>
  <c r="AG6887" i="168"/>
  <c r="AG6888" i="168"/>
  <c r="AG6889" i="168"/>
  <c r="AG6890" i="168"/>
  <c r="AG6891" i="168"/>
  <c r="AG6892" i="168"/>
  <c r="AG6893" i="168"/>
  <c r="AG6894" i="168"/>
  <c r="AG6895" i="168"/>
  <c r="AG6896" i="168"/>
  <c r="AG6897" i="168"/>
  <c r="AG6898" i="168"/>
  <c r="AG6899" i="168"/>
  <c r="AG6900" i="168"/>
  <c r="AG6901" i="168"/>
  <c r="AG6902" i="168"/>
  <c r="AG6903" i="168"/>
  <c r="AG6904" i="168"/>
  <c r="AG6905" i="168"/>
  <c r="AG6906" i="168"/>
  <c r="AG6907" i="168"/>
  <c r="AG6908" i="168"/>
  <c r="AG6909" i="168"/>
  <c r="AG6910" i="168"/>
  <c r="AG6911" i="168"/>
  <c r="AG6912" i="168"/>
  <c r="AG6913" i="168"/>
  <c r="AG6914" i="168"/>
  <c r="AG6915" i="168"/>
  <c r="AG6916" i="168"/>
  <c r="AG6917" i="168"/>
  <c r="AG6918" i="168"/>
  <c r="AG6919" i="168"/>
  <c r="AG6920" i="168"/>
  <c r="AG6921" i="168"/>
  <c r="AG6922" i="168"/>
  <c r="AG6923" i="168"/>
  <c r="AG6924" i="168"/>
  <c r="AG6925" i="168"/>
  <c r="AG6926" i="168"/>
  <c r="AG6927" i="168"/>
  <c r="AG6928" i="168"/>
  <c r="AG6929" i="168"/>
  <c r="AG6930" i="168"/>
  <c r="AG6931" i="168"/>
  <c r="AG6932" i="168"/>
  <c r="AG6933" i="168"/>
  <c r="AG6934" i="168"/>
  <c r="AG6935" i="168"/>
  <c r="AG6936" i="168"/>
  <c r="AG6937" i="168"/>
  <c r="AG6938" i="168"/>
  <c r="AG6939" i="168"/>
  <c r="AG6940" i="168"/>
  <c r="AG6941" i="168"/>
  <c r="AG6942" i="168"/>
  <c r="AG6943" i="168"/>
  <c r="AG6944" i="168"/>
  <c r="AG6945" i="168"/>
  <c r="AG6946" i="168"/>
  <c r="AG6947" i="168"/>
  <c r="AG6948" i="168"/>
  <c r="AG6949" i="168"/>
  <c r="AG6950" i="168"/>
  <c r="AG6951" i="168"/>
  <c r="AG6952" i="168"/>
  <c r="AG6953" i="168"/>
  <c r="AG6954" i="168"/>
  <c r="AG6955" i="168"/>
  <c r="AG6956" i="168"/>
  <c r="AG6957" i="168"/>
  <c r="AG6958" i="168"/>
  <c r="AG6959" i="168"/>
  <c r="AG6960" i="168"/>
  <c r="AG6961" i="168"/>
  <c r="AG6962" i="168"/>
  <c r="AG6963" i="168"/>
  <c r="AG6964" i="168"/>
  <c r="AG6965" i="168"/>
  <c r="AG6966" i="168"/>
  <c r="AG6967" i="168"/>
  <c r="AG6968" i="168"/>
  <c r="AG6969" i="168"/>
  <c r="AG6970" i="168"/>
  <c r="AG6971" i="168"/>
  <c r="AG6972" i="168"/>
  <c r="AG6973" i="168"/>
  <c r="AG6974" i="168"/>
  <c r="AG6975" i="168"/>
  <c r="AG6976" i="168"/>
  <c r="AG6977" i="168"/>
  <c r="AG6978" i="168"/>
  <c r="AG6979" i="168"/>
  <c r="AG6980" i="168"/>
  <c r="AG6981" i="168"/>
  <c r="AG6982" i="168"/>
  <c r="AG6983" i="168"/>
  <c r="AG6984" i="168"/>
  <c r="AG6985" i="168"/>
  <c r="AG6986" i="168"/>
  <c r="AG6987" i="168"/>
  <c r="AG6988" i="168"/>
  <c r="AG6989" i="168"/>
  <c r="AG6990" i="168"/>
  <c r="AG6991" i="168"/>
  <c r="AG6992" i="168"/>
  <c r="AG6993" i="168"/>
  <c r="AG6994" i="168"/>
  <c r="AG6995" i="168"/>
  <c r="AG6996" i="168"/>
  <c r="AG6997" i="168"/>
  <c r="AG6998" i="168"/>
  <c r="AG6999" i="168"/>
  <c r="AG7000" i="168"/>
  <c r="AG7001" i="168"/>
  <c r="AG7002" i="168"/>
  <c r="AG7003" i="168"/>
  <c r="AG7004" i="168"/>
  <c r="AG7005" i="168"/>
  <c r="AG7006" i="168"/>
  <c r="AG7007" i="168"/>
  <c r="AG7008" i="168"/>
  <c r="AG7009" i="168"/>
  <c r="AG7010" i="168"/>
  <c r="AG7011" i="168"/>
  <c r="AG7012" i="168"/>
  <c r="AG7013" i="168"/>
  <c r="AG7014" i="168"/>
  <c r="AG7015" i="168"/>
  <c r="AG7016" i="168"/>
  <c r="AG7017" i="168"/>
  <c r="AG7018" i="168"/>
  <c r="AG7019" i="168"/>
  <c r="AG7020" i="168"/>
  <c r="AG7021" i="168"/>
  <c r="AG7022" i="168"/>
  <c r="AG7023" i="168"/>
  <c r="AG7024" i="168"/>
  <c r="AG7025" i="168"/>
  <c r="AG7026" i="168"/>
  <c r="AG7027" i="168"/>
  <c r="AG7028" i="168"/>
  <c r="AG7029" i="168"/>
  <c r="AG7030" i="168"/>
  <c r="AG7031" i="168"/>
  <c r="AG7032" i="168"/>
  <c r="AG7033" i="168"/>
  <c r="AG7034" i="168"/>
  <c r="AG7035" i="168"/>
  <c r="AG7036" i="168"/>
  <c r="AG7037" i="168"/>
  <c r="AG7038" i="168"/>
  <c r="AG7039" i="168"/>
  <c r="AG7040" i="168"/>
  <c r="AG7041" i="168"/>
  <c r="AG7042" i="168"/>
  <c r="AG7043" i="168"/>
  <c r="AG7044" i="168"/>
  <c r="AG7045" i="168"/>
  <c r="AG7046" i="168"/>
  <c r="AG7047" i="168"/>
  <c r="AG7048" i="168"/>
  <c r="AG7049" i="168"/>
  <c r="AG7050" i="168"/>
  <c r="AG7051" i="168"/>
  <c r="AG7052" i="168"/>
  <c r="AG7053" i="168"/>
  <c r="AG7054" i="168"/>
  <c r="AG7055" i="168"/>
  <c r="AG7056" i="168"/>
  <c r="AG7057" i="168"/>
  <c r="AG7058" i="168"/>
  <c r="AG7059" i="168"/>
  <c r="AG7060" i="168"/>
  <c r="AG7061" i="168"/>
  <c r="AG7062" i="168"/>
  <c r="AG7063" i="168"/>
  <c r="AG7064" i="168"/>
  <c r="AG7065" i="168"/>
  <c r="AG7066" i="168"/>
  <c r="AG7067" i="168"/>
  <c r="AG7068" i="168"/>
  <c r="AG7069" i="168"/>
  <c r="AG7070" i="168"/>
  <c r="AG7071" i="168"/>
  <c r="AG7072" i="168"/>
  <c r="AG7073" i="168"/>
  <c r="AG7074" i="168"/>
  <c r="AG7075" i="168"/>
  <c r="AG7076" i="168"/>
  <c r="AG7077" i="168"/>
  <c r="AG7078" i="168"/>
  <c r="AG7079" i="168"/>
  <c r="AG7080" i="168"/>
  <c r="AG7081" i="168"/>
  <c r="AG7082" i="168"/>
  <c r="AG7083" i="168"/>
  <c r="AG7084" i="168"/>
  <c r="AG7085" i="168"/>
  <c r="AG7086" i="168"/>
  <c r="AG7087" i="168"/>
  <c r="AG7088" i="168"/>
  <c r="AG7089" i="168"/>
  <c r="AG7090" i="168"/>
  <c r="AG7091" i="168"/>
  <c r="AG7092" i="168"/>
  <c r="AG7093" i="168"/>
  <c r="AG7094" i="168"/>
  <c r="AG7095" i="168"/>
  <c r="AG7096" i="168"/>
  <c r="AG7097" i="168"/>
  <c r="AG7098" i="168"/>
  <c r="AG7099" i="168"/>
  <c r="AG7100" i="168"/>
  <c r="AG7101" i="168"/>
  <c r="AG7102" i="168"/>
  <c r="AG7103" i="168"/>
  <c r="AG7104" i="168"/>
  <c r="AG7105" i="168"/>
  <c r="AG7106" i="168"/>
  <c r="AG7107" i="168"/>
  <c r="AG7108" i="168"/>
  <c r="AG7109" i="168"/>
  <c r="AG7110" i="168"/>
  <c r="AG7111" i="168"/>
  <c r="AG7112" i="168"/>
  <c r="AG7113" i="168"/>
  <c r="AG7114" i="168"/>
  <c r="AG7115" i="168"/>
  <c r="AG7116" i="168"/>
  <c r="AG7117" i="168"/>
  <c r="AG7118" i="168"/>
  <c r="AG7119" i="168"/>
  <c r="AG7120" i="168"/>
  <c r="AG7121" i="168"/>
  <c r="AG7122" i="168"/>
  <c r="AG7123" i="168"/>
  <c r="AG7124" i="168"/>
  <c r="AG7125" i="168"/>
  <c r="AG7126" i="168"/>
  <c r="AG7127" i="168"/>
  <c r="AG7128" i="168"/>
  <c r="AG7129" i="168"/>
  <c r="AG7130" i="168"/>
  <c r="AG7131" i="168"/>
  <c r="AG7132" i="168"/>
  <c r="AG7133" i="168"/>
  <c r="AG7134" i="168"/>
  <c r="AG7135" i="168"/>
  <c r="AG7136" i="168"/>
  <c r="AG7137" i="168"/>
  <c r="AG7138" i="168"/>
  <c r="AG7139" i="168"/>
  <c r="AG7140" i="168"/>
  <c r="AG7141" i="168"/>
  <c r="AG7142" i="168"/>
  <c r="AG7143" i="168"/>
  <c r="AG7144" i="168"/>
  <c r="AG7145" i="168"/>
  <c r="AG7146" i="168"/>
  <c r="AG7147" i="168"/>
  <c r="AG7148" i="168"/>
  <c r="AG7149" i="168"/>
  <c r="AG7150" i="168"/>
  <c r="AG7151" i="168"/>
  <c r="AG7152" i="168"/>
  <c r="AG7153" i="168"/>
  <c r="AG7154" i="168"/>
  <c r="AG7155" i="168"/>
  <c r="AG7156" i="168"/>
  <c r="AG7157" i="168"/>
  <c r="AG7158" i="168"/>
  <c r="AG7159" i="168"/>
  <c r="AG7160" i="168"/>
  <c r="AG7161" i="168"/>
  <c r="AG7162" i="168"/>
  <c r="AG7163" i="168"/>
  <c r="AG7164" i="168"/>
  <c r="AG7165" i="168"/>
  <c r="AG7166" i="168"/>
  <c r="AG7167" i="168"/>
  <c r="AG7168" i="168"/>
  <c r="AG7169" i="168"/>
  <c r="AG7170" i="168"/>
  <c r="AG7171" i="168"/>
  <c r="AG7172" i="168"/>
  <c r="AG7173" i="168"/>
  <c r="AG7174" i="168"/>
  <c r="AG7175" i="168"/>
  <c r="AG7176" i="168"/>
  <c r="AG7177" i="168"/>
  <c r="AG7178" i="168"/>
  <c r="AG7179" i="168"/>
  <c r="AG7180" i="168"/>
  <c r="AG7181" i="168"/>
  <c r="AG7182" i="168"/>
  <c r="AG7183" i="168"/>
  <c r="AG7184" i="168"/>
  <c r="AG7185" i="168"/>
  <c r="AG7186" i="168"/>
  <c r="AG7187" i="168"/>
  <c r="AG7188" i="168"/>
  <c r="AG7189" i="168"/>
  <c r="AG7190" i="168"/>
  <c r="AG7191" i="168"/>
  <c r="AG7192" i="168"/>
  <c r="AG7193" i="168"/>
  <c r="AG7194" i="168"/>
  <c r="AG7195" i="168"/>
  <c r="AG7196" i="168"/>
  <c r="AG7197" i="168"/>
  <c r="AG7198" i="168"/>
  <c r="AG7199" i="168"/>
  <c r="AG7200" i="168"/>
  <c r="AG7201" i="168"/>
  <c r="AG7202" i="168"/>
  <c r="AG7203" i="168"/>
  <c r="AG7204" i="168"/>
  <c r="AG7205" i="168"/>
  <c r="AG7206" i="168"/>
  <c r="AG7207" i="168"/>
  <c r="AG7208" i="168"/>
  <c r="AG7209" i="168"/>
  <c r="AG7210" i="168"/>
  <c r="AG7211" i="168"/>
  <c r="AG7212" i="168"/>
  <c r="AG7213" i="168"/>
  <c r="AG7214" i="168"/>
  <c r="AG7215" i="168"/>
  <c r="AG7216" i="168"/>
  <c r="AG7217" i="168"/>
  <c r="AG7218" i="168"/>
  <c r="AG7219" i="168"/>
  <c r="AG7220" i="168"/>
  <c r="AG7221" i="168"/>
  <c r="AG7222" i="168"/>
  <c r="AG7223" i="168"/>
  <c r="AG7224" i="168"/>
  <c r="AG7225" i="168"/>
  <c r="AG7226" i="168"/>
  <c r="AG7227" i="168"/>
  <c r="AG7228" i="168"/>
  <c r="AG7229" i="168"/>
  <c r="AG7230" i="168"/>
  <c r="AG7231" i="168"/>
  <c r="AG7232" i="168"/>
  <c r="AG7233" i="168"/>
  <c r="AG7234" i="168"/>
  <c r="AG7235" i="168"/>
  <c r="AG7236" i="168"/>
  <c r="AG7237" i="168"/>
  <c r="AG7238" i="168"/>
  <c r="AG7239" i="168"/>
  <c r="AG7240" i="168"/>
  <c r="AG7241" i="168"/>
  <c r="AG7242" i="168"/>
  <c r="AG7243" i="168"/>
  <c r="AG7244" i="168"/>
  <c r="AG7245" i="168"/>
  <c r="AG7246" i="168"/>
  <c r="AG7247" i="168"/>
  <c r="AG7248" i="168"/>
  <c r="AG7249" i="168"/>
  <c r="AG7250" i="168"/>
  <c r="AG7251" i="168"/>
  <c r="AG7252" i="168"/>
  <c r="AG7253" i="168"/>
  <c r="AG7254" i="168"/>
  <c r="AG7255" i="168"/>
  <c r="AG7256" i="168"/>
  <c r="AG7257" i="168"/>
  <c r="AG7258" i="168"/>
  <c r="AG7259" i="168"/>
  <c r="AG7260" i="168"/>
  <c r="AG7261" i="168"/>
  <c r="AG7262" i="168"/>
  <c r="AG7263" i="168"/>
  <c r="AG7264" i="168"/>
  <c r="AG7265" i="168"/>
  <c r="AG7266" i="168"/>
  <c r="AG7267" i="168"/>
  <c r="AG7268" i="168"/>
  <c r="AG7269" i="168"/>
  <c r="AG7270" i="168"/>
  <c r="AG7271" i="168"/>
  <c r="AG7272" i="168"/>
  <c r="AG7273" i="168"/>
  <c r="AG7274" i="168"/>
  <c r="AG7275" i="168"/>
  <c r="AG7276" i="168"/>
  <c r="AG7277" i="168"/>
  <c r="AG7278" i="168"/>
  <c r="AG7279" i="168"/>
  <c r="AG7280" i="168"/>
  <c r="AG7281" i="168"/>
  <c r="AG7282" i="168"/>
  <c r="AG7283" i="168"/>
  <c r="AG7284" i="168"/>
  <c r="AG7285" i="168"/>
  <c r="AG7286" i="168"/>
  <c r="AG7287" i="168"/>
  <c r="AG7288" i="168"/>
  <c r="AG7289" i="168"/>
  <c r="AG7290" i="168"/>
  <c r="AG7291" i="168"/>
  <c r="AG7292" i="168"/>
  <c r="AG7293" i="168"/>
  <c r="AG7294" i="168"/>
  <c r="AG7295" i="168"/>
  <c r="AG7296" i="168"/>
  <c r="AG7297" i="168"/>
  <c r="AG7298" i="168"/>
  <c r="AG7299" i="168"/>
  <c r="AG7300" i="168"/>
  <c r="AG7301" i="168"/>
  <c r="AG7302" i="168"/>
  <c r="AG7303" i="168"/>
  <c r="AG7304" i="168"/>
  <c r="AG7305" i="168"/>
  <c r="AG7306" i="168"/>
  <c r="AG7307" i="168"/>
  <c r="AG7308" i="168"/>
  <c r="AG7309" i="168"/>
  <c r="AG7310" i="168"/>
  <c r="AG7311" i="168"/>
  <c r="AG7312" i="168"/>
  <c r="AG7313" i="168"/>
  <c r="AG7314" i="168"/>
  <c r="AG7315" i="168"/>
  <c r="AG7316" i="168"/>
  <c r="AG7317" i="168"/>
  <c r="AG7318" i="168"/>
  <c r="AG7319" i="168"/>
  <c r="AG7320" i="168"/>
  <c r="AG7321" i="168"/>
  <c r="AG7322" i="168"/>
  <c r="AG7323" i="168"/>
  <c r="AG7324" i="168"/>
  <c r="AG7325" i="168"/>
  <c r="AG7326" i="168"/>
  <c r="AG7327" i="168"/>
  <c r="AG7328" i="168"/>
  <c r="AG7329" i="168"/>
  <c r="AG7330" i="168"/>
  <c r="AG7331" i="168"/>
  <c r="AG7332" i="168"/>
  <c r="AG7333" i="168"/>
  <c r="AG7334" i="168"/>
  <c r="AG7335" i="168"/>
  <c r="AG7336" i="168"/>
  <c r="AG7337" i="168"/>
  <c r="AG7338" i="168"/>
  <c r="AG7339" i="168"/>
  <c r="AG7340" i="168"/>
  <c r="AG7341" i="168"/>
  <c r="AG7342" i="168"/>
  <c r="AG7343" i="168"/>
  <c r="AG7344" i="168"/>
  <c r="AG7345" i="168"/>
  <c r="AG7346" i="168"/>
  <c r="AG7347" i="168"/>
  <c r="AG7348" i="168"/>
  <c r="AG7349" i="168"/>
  <c r="AG7350" i="168"/>
  <c r="AG7351" i="168"/>
  <c r="AG7352" i="168"/>
  <c r="AG7353" i="168"/>
  <c r="AG7354" i="168"/>
  <c r="AG7355" i="168"/>
  <c r="AG7356" i="168"/>
  <c r="AG7357" i="168"/>
  <c r="AG7358" i="168"/>
  <c r="AG7359" i="168"/>
  <c r="AG7360" i="168"/>
  <c r="AG7361" i="168"/>
  <c r="AG7362" i="168"/>
  <c r="AG7363" i="168"/>
  <c r="AG7364" i="168"/>
  <c r="AG7365" i="168"/>
  <c r="AG7366" i="168"/>
  <c r="AG7367" i="168"/>
  <c r="AG7368" i="168"/>
  <c r="AG7369" i="168"/>
  <c r="AG7370" i="168"/>
  <c r="AG7371" i="168"/>
  <c r="AG7372" i="168"/>
  <c r="AG7373" i="168"/>
  <c r="AG7374" i="168"/>
  <c r="AG7375" i="168"/>
  <c r="AG7376" i="168"/>
  <c r="AG7377" i="168"/>
  <c r="AG7378" i="168"/>
  <c r="AG7379" i="168"/>
  <c r="AG7380" i="168"/>
  <c r="AG7381" i="168"/>
  <c r="AG7382" i="168"/>
  <c r="AG7383" i="168"/>
  <c r="AG7384" i="168"/>
  <c r="AG7385" i="168"/>
  <c r="AG7386" i="168"/>
  <c r="AG7387" i="168"/>
  <c r="AG7388" i="168"/>
  <c r="AG7389" i="168"/>
  <c r="AG7390" i="168"/>
  <c r="AG7391" i="168"/>
  <c r="AG7392" i="168"/>
  <c r="AG7393" i="168"/>
  <c r="AG7394" i="168"/>
  <c r="AG7395" i="168"/>
  <c r="AG7396" i="168"/>
  <c r="AG7397" i="168"/>
  <c r="AG7398" i="168"/>
  <c r="AG7399" i="168"/>
  <c r="AG7400" i="168"/>
  <c r="AG7401" i="168"/>
  <c r="AG7402" i="168"/>
  <c r="AG7403" i="168"/>
  <c r="AG7404" i="168"/>
  <c r="AG7405" i="168"/>
  <c r="AG7406" i="168"/>
  <c r="AG7407" i="168"/>
  <c r="AG7408" i="168"/>
  <c r="AG7409" i="168"/>
  <c r="AG7410" i="168"/>
  <c r="AG7411" i="168"/>
  <c r="AG7412" i="168"/>
  <c r="AG7413" i="168"/>
  <c r="AG7414" i="168"/>
  <c r="AG7415" i="168"/>
  <c r="AG7416" i="168"/>
  <c r="AG7417" i="168"/>
  <c r="AG7418" i="168"/>
  <c r="AG7419" i="168"/>
  <c r="AG7420" i="168"/>
  <c r="AG7421" i="168"/>
  <c r="AG7422" i="168"/>
  <c r="AG7423" i="168"/>
  <c r="AG7424" i="168"/>
  <c r="AG7425" i="168"/>
  <c r="AG7426" i="168"/>
  <c r="AG7427" i="168"/>
  <c r="AG7428" i="168"/>
  <c r="AG7429" i="168"/>
  <c r="AG7430" i="168"/>
  <c r="AG7431" i="168"/>
  <c r="AG7432" i="168"/>
  <c r="AG7433" i="168"/>
  <c r="AG7434" i="168"/>
  <c r="AG7435" i="168"/>
  <c r="AG7436" i="168"/>
  <c r="AG7437" i="168"/>
  <c r="AG7438" i="168"/>
  <c r="AG7439" i="168"/>
  <c r="AG7440" i="168"/>
  <c r="AG7441" i="168"/>
  <c r="AG7442" i="168"/>
  <c r="AG7443" i="168"/>
  <c r="AG7444" i="168"/>
  <c r="AG7445" i="168"/>
  <c r="AG7446" i="168"/>
  <c r="AG7447" i="168"/>
  <c r="AG7448" i="168"/>
  <c r="AG7449" i="168"/>
  <c r="AG7450" i="168"/>
  <c r="AG7451" i="168"/>
  <c r="AG7452" i="168"/>
  <c r="AG7453" i="168"/>
  <c r="AG7454" i="168"/>
  <c r="AG7455" i="168"/>
  <c r="AG7456" i="168"/>
  <c r="AG7457" i="168"/>
  <c r="AG7458" i="168"/>
  <c r="AG7459" i="168"/>
  <c r="AG7460" i="168"/>
  <c r="AG7461" i="168"/>
  <c r="AG7462" i="168"/>
  <c r="AG7463" i="168"/>
  <c r="AG7464" i="168"/>
  <c r="AG7465" i="168"/>
  <c r="AG7466" i="168"/>
  <c r="AG7467" i="168"/>
  <c r="AG7468" i="168"/>
  <c r="AG7469" i="168"/>
  <c r="AG7470" i="168"/>
  <c r="AG7471" i="168"/>
  <c r="AG7472" i="168"/>
  <c r="AG7473" i="168"/>
  <c r="AG7474" i="168"/>
  <c r="AG7475" i="168"/>
  <c r="AG7476" i="168"/>
  <c r="AG7477" i="168"/>
  <c r="AG7478" i="168"/>
  <c r="AG7479" i="168"/>
  <c r="AG7480" i="168"/>
  <c r="AG7481" i="168"/>
  <c r="AG7482" i="168"/>
  <c r="AG7483" i="168"/>
  <c r="AG7484" i="168"/>
  <c r="AG7485" i="168"/>
  <c r="AG7486" i="168"/>
  <c r="AG7487" i="168"/>
  <c r="AG7488" i="168"/>
  <c r="AG7489" i="168"/>
  <c r="AG7490" i="168"/>
  <c r="AG7491" i="168"/>
  <c r="AG7492" i="168"/>
  <c r="AG7493" i="168"/>
  <c r="AG7494" i="168"/>
  <c r="AG7495" i="168"/>
  <c r="AG7496" i="168"/>
  <c r="AG7497" i="168"/>
  <c r="AG7498" i="168"/>
  <c r="AG7499" i="168"/>
  <c r="AG7500" i="168"/>
  <c r="AG7501" i="168"/>
  <c r="AG7502" i="168"/>
  <c r="AG7503" i="168"/>
  <c r="AG7504" i="168"/>
  <c r="AG7505" i="168"/>
  <c r="AG7506" i="168"/>
  <c r="AG7507" i="168"/>
  <c r="AG7508" i="168"/>
  <c r="AG7509" i="168"/>
  <c r="AG7510" i="168"/>
  <c r="AG7511" i="168"/>
  <c r="AG7512" i="168"/>
  <c r="AG7513" i="168"/>
  <c r="AG7514" i="168"/>
  <c r="AG7515" i="168"/>
  <c r="AG7516" i="168"/>
  <c r="AG7517" i="168"/>
  <c r="AG7518" i="168"/>
  <c r="AG7519" i="168"/>
  <c r="AG7520" i="168"/>
  <c r="AG7521" i="168"/>
  <c r="AG7522" i="168"/>
  <c r="AG7523" i="168"/>
  <c r="AG7524" i="168"/>
  <c r="AG7525" i="168"/>
  <c r="AG7526" i="168"/>
  <c r="AG7527" i="168"/>
  <c r="AG7528" i="168"/>
  <c r="AG7529" i="168"/>
  <c r="AG7530" i="168"/>
  <c r="AG7531" i="168"/>
  <c r="AG7532" i="168"/>
  <c r="AG7533" i="168"/>
  <c r="AG7534" i="168"/>
  <c r="AG7535" i="168"/>
  <c r="AG7536" i="168"/>
  <c r="AG7537" i="168"/>
  <c r="AG7538" i="168"/>
  <c r="AG7539" i="168"/>
  <c r="AG7540" i="168"/>
  <c r="AG7541" i="168"/>
  <c r="AG7542" i="168"/>
  <c r="AG7543" i="168"/>
  <c r="AG7544" i="168"/>
  <c r="AG7545" i="168"/>
  <c r="AG7546" i="168"/>
  <c r="AG7547" i="168"/>
  <c r="AG7548" i="168"/>
  <c r="AG7549" i="168"/>
  <c r="AG7550" i="168"/>
  <c r="AG7551" i="168"/>
  <c r="AG7552" i="168"/>
  <c r="AG7553" i="168"/>
  <c r="AG7554" i="168"/>
  <c r="AG7555" i="168"/>
  <c r="AG7556" i="168"/>
  <c r="AG7557" i="168"/>
  <c r="AG7558" i="168"/>
  <c r="AG7559" i="168"/>
  <c r="AG7560" i="168"/>
  <c r="AG7561" i="168"/>
  <c r="AG7562" i="168"/>
  <c r="AG7563" i="168"/>
  <c r="AG7564" i="168"/>
  <c r="AG7565" i="168"/>
  <c r="AG7566" i="168"/>
  <c r="AG7567" i="168"/>
  <c r="AG7568" i="168"/>
  <c r="AG7569" i="168"/>
  <c r="AG7570" i="168"/>
  <c r="AG7571" i="168"/>
  <c r="AG7572" i="168"/>
  <c r="AG7573" i="168"/>
  <c r="AG7574" i="168"/>
  <c r="AG7575" i="168"/>
  <c r="AG7576" i="168"/>
  <c r="AG7577" i="168"/>
  <c r="AG7578" i="168"/>
  <c r="AG7579" i="168"/>
  <c r="AG7580" i="168"/>
  <c r="AG7581" i="168"/>
  <c r="AG7582" i="168"/>
  <c r="AG7583" i="168"/>
  <c r="AG7584" i="168"/>
  <c r="AG7585" i="168"/>
  <c r="AG7586" i="168"/>
  <c r="AG7587" i="168"/>
  <c r="AG7588" i="168"/>
  <c r="AG7589" i="168"/>
  <c r="AG7590" i="168"/>
  <c r="AG7591" i="168"/>
  <c r="AG7592" i="168"/>
  <c r="AG7593" i="168"/>
  <c r="AG7594" i="168"/>
  <c r="AG7595" i="168"/>
  <c r="AG7596" i="168"/>
  <c r="AG7597" i="168"/>
  <c r="AG7598" i="168"/>
  <c r="AG7599" i="168"/>
  <c r="AG7600" i="168"/>
  <c r="AG7601" i="168"/>
  <c r="AG7602" i="168"/>
  <c r="AG7603" i="168"/>
  <c r="AG7604" i="168"/>
  <c r="AG7605" i="168"/>
  <c r="AG7606" i="168"/>
  <c r="AG7607" i="168"/>
  <c r="AG7608" i="168"/>
  <c r="AG7609" i="168"/>
  <c r="AG7610" i="168"/>
  <c r="AG7611" i="168"/>
  <c r="AG7612" i="168"/>
  <c r="AG7613" i="168"/>
  <c r="AG7614" i="168"/>
  <c r="AG7615" i="168"/>
  <c r="AG7616" i="168"/>
  <c r="AG7617" i="168"/>
  <c r="AG7618" i="168"/>
  <c r="AG7619" i="168"/>
  <c r="AG7620" i="168"/>
  <c r="AG7621" i="168"/>
  <c r="AG7622" i="168"/>
  <c r="AG7623" i="168"/>
  <c r="AG7624" i="168"/>
  <c r="AG7625" i="168"/>
  <c r="AG7626" i="168"/>
  <c r="AG7627" i="168"/>
  <c r="AG7628" i="168"/>
  <c r="AG7629" i="168"/>
  <c r="AG7630" i="168"/>
  <c r="AG7631" i="168"/>
  <c r="AG7632" i="168"/>
  <c r="AG7633" i="168"/>
  <c r="AG7634" i="168"/>
  <c r="AG7635" i="168"/>
  <c r="AG7636" i="168"/>
  <c r="AG7637" i="168"/>
  <c r="AG7638" i="168"/>
  <c r="AG7639" i="168"/>
  <c r="AG7640" i="168"/>
  <c r="AG7641" i="168"/>
  <c r="AG7642" i="168"/>
  <c r="AG7643" i="168"/>
  <c r="AG7644" i="168"/>
  <c r="AG7645" i="168"/>
  <c r="AG7646" i="168"/>
  <c r="AG7647" i="168"/>
  <c r="AG7648" i="168"/>
  <c r="AG7649" i="168"/>
  <c r="AG7650" i="168"/>
  <c r="AG7651" i="168"/>
  <c r="AG7652" i="168"/>
  <c r="AG7653" i="168"/>
  <c r="AG7654" i="168"/>
  <c r="AG7655" i="168"/>
  <c r="AG7656" i="168"/>
  <c r="AG7657" i="168"/>
  <c r="AG7658" i="168"/>
  <c r="AG7659" i="168"/>
  <c r="AG7660" i="168"/>
  <c r="AG7661" i="168"/>
  <c r="AG7662" i="168"/>
  <c r="AG7663" i="168"/>
  <c r="AG7664" i="168"/>
  <c r="AG7665" i="168"/>
  <c r="AG7666" i="168"/>
  <c r="AG7667" i="168"/>
  <c r="AG7668" i="168"/>
  <c r="AG7669" i="168"/>
  <c r="AG7670" i="168"/>
  <c r="AG7671" i="168"/>
  <c r="AG7672" i="168"/>
  <c r="AG7673" i="168"/>
  <c r="AG7674" i="168"/>
  <c r="AG7675" i="168"/>
  <c r="AG7676" i="168"/>
  <c r="AG7677" i="168"/>
  <c r="AG7678" i="168"/>
  <c r="AG7679" i="168"/>
  <c r="AG7680" i="168"/>
  <c r="AG7681" i="168"/>
  <c r="AG7682" i="168"/>
  <c r="AG7683" i="168"/>
  <c r="AG7684" i="168"/>
  <c r="AG7685" i="168"/>
  <c r="AG7686" i="168"/>
  <c r="AG7687" i="168"/>
  <c r="AG7688" i="168"/>
  <c r="AG7689" i="168"/>
  <c r="AG7690" i="168"/>
  <c r="AG7691" i="168"/>
  <c r="AG7692" i="168"/>
  <c r="AG7693" i="168"/>
  <c r="AG7694" i="168"/>
  <c r="AG7695" i="168"/>
  <c r="AG7696" i="168"/>
  <c r="AG7697" i="168"/>
  <c r="AG7698" i="168"/>
  <c r="AG7699" i="168"/>
  <c r="AG7700" i="168"/>
  <c r="AG7701" i="168"/>
  <c r="AG7702" i="168"/>
  <c r="AG7703" i="168"/>
  <c r="AG7704" i="168"/>
  <c r="AG7705" i="168"/>
  <c r="AG7706" i="168"/>
  <c r="AG7707" i="168"/>
  <c r="AG7708" i="168"/>
  <c r="AG7709" i="168"/>
  <c r="AG7710" i="168"/>
  <c r="AG7711" i="168"/>
  <c r="AG7712" i="168"/>
  <c r="AG7713" i="168"/>
  <c r="AG7714" i="168"/>
  <c r="AG7715" i="168"/>
  <c r="AG7716" i="168"/>
  <c r="AG7717" i="168"/>
  <c r="AG7718" i="168"/>
  <c r="AG7719" i="168"/>
  <c r="AG7720" i="168"/>
  <c r="AG7721" i="168"/>
  <c r="AG7722" i="168"/>
  <c r="AG7723" i="168"/>
  <c r="AG7724" i="168"/>
  <c r="AG7725" i="168"/>
  <c r="AG7726" i="168"/>
  <c r="AG7727" i="168"/>
  <c r="AG7728" i="168"/>
  <c r="AG7729" i="168"/>
  <c r="AG7730" i="168"/>
  <c r="AG7731" i="168"/>
  <c r="AG7732" i="168"/>
  <c r="AG7733" i="168"/>
  <c r="AG7734" i="168"/>
  <c r="AG7735" i="168"/>
  <c r="AG7736" i="168"/>
  <c r="AG7737" i="168"/>
  <c r="AG7738" i="168"/>
  <c r="AG7739" i="168"/>
  <c r="AG7740" i="168"/>
  <c r="AG7741" i="168"/>
  <c r="AG7742" i="168"/>
  <c r="AG7743" i="168"/>
  <c r="AG7744" i="168"/>
  <c r="AG7745" i="168"/>
  <c r="AG7746" i="168"/>
  <c r="AG7747" i="168"/>
  <c r="AG7748" i="168"/>
  <c r="AG7749" i="168"/>
  <c r="AG7750" i="168"/>
  <c r="AG7751" i="168"/>
  <c r="AG7752" i="168"/>
  <c r="AG7753" i="168"/>
  <c r="AG7754" i="168"/>
  <c r="AG7755" i="168"/>
  <c r="AG7756" i="168"/>
  <c r="AG7757" i="168"/>
  <c r="AG7758" i="168"/>
  <c r="AG7759" i="168"/>
  <c r="AG7760" i="168"/>
  <c r="AG7761" i="168"/>
  <c r="AG7762" i="168"/>
  <c r="AG7763" i="168"/>
  <c r="AG7764" i="168"/>
  <c r="AG7765" i="168"/>
  <c r="AG7766" i="168"/>
  <c r="AG7767" i="168"/>
  <c r="AG7768" i="168"/>
  <c r="AG7769" i="168"/>
  <c r="AG7770" i="168"/>
  <c r="AG7771" i="168"/>
  <c r="AG7772" i="168"/>
  <c r="AG7773" i="168"/>
  <c r="AG7774" i="168"/>
  <c r="AG7775" i="168"/>
  <c r="AG7776" i="168"/>
  <c r="AG7777" i="168"/>
  <c r="AG7778" i="168"/>
  <c r="AG7779" i="168"/>
  <c r="AG7780" i="168"/>
  <c r="AG7781" i="168"/>
  <c r="AG7782" i="168"/>
  <c r="AG7783" i="168"/>
  <c r="AG7784" i="168"/>
  <c r="AG7785" i="168"/>
  <c r="AG7786" i="168"/>
  <c r="AG7787" i="168"/>
  <c r="AG7788" i="168"/>
  <c r="AG7789" i="168"/>
  <c r="AG7790" i="168"/>
  <c r="AG7791" i="168"/>
  <c r="AG7792" i="168"/>
  <c r="AG7793" i="168"/>
  <c r="AG7794" i="168"/>
  <c r="AG7795" i="168"/>
  <c r="AG7796" i="168"/>
  <c r="AG7797" i="168"/>
  <c r="AG7798" i="168"/>
  <c r="AG7799" i="168"/>
  <c r="AG7800" i="168"/>
  <c r="AG7801" i="168"/>
  <c r="AG7802" i="168"/>
  <c r="AG7803" i="168"/>
  <c r="AG7804" i="168"/>
  <c r="AG7805" i="168"/>
  <c r="AG7806" i="168"/>
  <c r="AG7807" i="168"/>
  <c r="AG7808" i="168"/>
  <c r="AG7809" i="168"/>
  <c r="AG7810" i="168"/>
  <c r="AG7811" i="168"/>
  <c r="AG7812" i="168"/>
  <c r="AG7813" i="168"/>
  <c r="AG7814" i="168"/>
  <c r="AG7815" i="168"/>
  <c r="AG7816" i="168"/>
  <c r="AG7817" i="168"/>
  <c r="AG7818" i="168"/>
  <c r="AG7819" i="168"/>
  <c r="AG7820" i="168"/>
  <c r="AG7821" i="168"/>
  <c r="AG7822" i="168"/>
  <c r="AG7823" i="168"/>
  <c r="AG7824" i="168"/>
  <c r="AG7825" i="168"/>
  <c r="AG7826" i="168"/>
  <c r="AG7827" i="168"/>
  <c r="AG7828" i="168"/>
  <c r="AG7829" i="168"/>
  <c r="AG7830" i="168"/>
  <c r="AG7831" i="168"/>
  <c r="AG7832" i="168"/>
  <c r="AG7833" i="168"/>
  <c r="AG7834" i="168"/>
  <c r="AG7835" i="168"/>
  <c r="AG7836" i="168"/>
  <c r="AG7837" i="168"/>
  <c r="AG7838" i="168"/>
  <c r="AG7839" i="168"/>
  <c r="AG7840" i="168"/>
  <c r="AG7841" i="168"/>
  <c r="AG7842" i="168"/>
  <c r="AG7843" i="168"/>
  <c r="AG7844" i="168"/>
  <c r="AG7845" i="168"/>
  <c r="AG7846" i="168"/>
  <c r="AG7847" i="168"/>
  <c r="AG7848" i="168"/>
  <c r="AG7849" i="168"/>
  <c r="AG7850" i="168"/>
  <c r="AG7851" i="168"/>
  <c r="AG7852" i="168"/>
  <c r="AG7853" i="168"/>
  <c r="AG7854" i="168"/>
  <c r="AG7855" i="168"/>
  <c r="AG7856" i="168"/>
  <c r="AG7857" i="168"/>
  <c r="AG7858" i="168"/>
  <c r="AG7859" i="168"/>
  <c r="AG7860" i="168"/>
  <c r="AG7861" i="168"/>
  <c r="AG7862" i="168"/>
  <c r="AG7863" i="168"/>
  <c r="AG7864" i="168"/>
  <c r="AG7865" i="168"/>
  <c r="AG7866" i="168"/>
  <c r="AG7867" i="168"/>
  <c r="AG7868" i="168"/>
  <c r="AG7869" i="168"/>
  <c r="AG7870" i="168"/>
  <c r="AG7871" i="168"/>
  <c r="AG7872" i="168"/>
  <c r="AG7873" i="168"/>
  <c r="AG7874" i="168"/>
  <c r="AG7875" i="168"/>
  <c r="AG7876" i="168"/>
  <c r="AG7877" i="168"/>
  <c r="AG7878" i="168"/>
  <c r="AG7879" i="168"/>
  <c r="AG7880" i="168"/>
  <c r="AG7881" i="168"/>
  <c r="AG7882" i="168"/>
  <c r="AG7883" i="168"/>
  <c r="AG7884" i="168"/>
  <c r="AG7885" i="168"/>
  <c r="AG7886" i="168"/>
  <c r="AG7887" i="168"/>
  <c r="AG7888" i="168"/>
  <c r="AG7889" i="168"/>
  <c r="AG7890" i="168"/>
  <c r="AG7891" i="168"/>
  <c r="AG7892" i="168"/>
  <c r="AG7893" i="168"/>
  <c r="AG7894" i="168"/>
  <c r="AG7895" i="168"/>
  <c r="AG7896" i="168"/>
  <c r="AG7897" i="168"/>
  <c r="AG7898" i="168"/>
  <c r="AG7899" i="168"/>
  <c r="AG7900" i="168"/>
  <c r="AG7901" i="168"/>
  <c r="AG7902" i="168"/>
  <c r="AG7903" i="168"/>
  <c r="AG7904" i="168"/>
  <c r="AG7905" i="168"/>
  <c r="AG7906" i="168"/>
  <c r="AG7907" i="168"/>
  <c r="AG7908" i="168"/>
  <c r="AG7909" i="168"/>
  <c r="AG7910" i="168"/>
  <c r="AG7911" i="168"/>
  <c r="AG7912" i="168"/>
  <c r="AG7913" i="168"/>
  <c r="AG7914" i="168"/>
  <c r="AG7915" i="168"/>
  <c r="AG7916" i="168"/>
  <c r="AG7917" i="168"/>
  <c r="AG7918" i="168"/>
  <c r="AG7919" i="168"/>
  <c r="AG7920" i="168"/>
  <c r="AG7921" i="168"/>
  <c r="AG7922" i="168"/>
  <c r="AG7923" i="168"/>
  <c r="AG7924" i="168"/>
  <c r="AG7925" i="168"/>
  <c r="AG7926" i="168"/>
  <c r="AG7927" i="168"/>
  <c r="AG7928" i="168"/>
  <c r="AG7929" i="168"/>
  <c r="AG7930" i="168"/>
  <c r="AG7931" i="168"/>
  <c r="AG7932" i="168"/>
  <c r="AG7933" i="168"/>
  <c r="AG7934" i="168"/>
  <c r="AG7935" i="168"/>
  <c r="AG7936" i="168"/>
  <c r="AG7937" i="168"/>
  <c r="AG7938" i="168"/>
  <c r="AG7939" i="168"/>
  <c r="AG7940" i="168"/>
  <c r="AG7941" i="168"/>
  <c r="AG7942" i="168"/>
  <c r="AG7943" i="168"/>
  <c r="AG7944" i="168"/>
  <c r="AG7945" i="168"/>
  <c r="AG7946" i="168"/>
  <c r="AG7947" i="168"/>
  <c r="AG7948" i="168"/>
  <c r="AG7949" i="168"/>
  <c r="AG7950" i="168"/>
  <c r="AG7951" i="168"/>
  <c r="AG7952" i="168"/>
  <c r="AG7953" i="168"/>
  <c r="AG7954" i="168"/>
  <c r="AG7955" i="168"/>
  <c r="AG7956" i="168"/>
  <c r="AG7957" i="168"/>
  <c r="AG7958" i="168"/>
  <c r="AG7959" i="168"/>
  <c r="AG7960" i="168"/>
  <c r="AG7961" i="168"/>
  <c r="AG7962" i="168"/>
  <c r="AG7963" i="168"/>
  <c r="AG7964" i="168"/>
  <c r="AG7965" i="168"/>
  <c r="AG7966" i="168"/>
  <c r="AG7967" i="168"/>
  <c r="AG7968" i="168"/>
  <c r="AG7969" i="168"/>
  <c r="AG7970" i="168"/>
  <c r="AG7971" i="168"/>
  <c r="AG7972" i="168"/>
  <c r="AG7973" i="168"/>
  <c r="AG7974" i="168"/>
  <c r="AG7975" i="168"/>
  <c r="AG7976" i="168"/>
  <c r="AG7977" i="168"/>
  <c r="AG7978" i="168"/>
  <c r="AG7979" i="168"/>
  <c r="AG7980" i="168"/>
  <c r="AG7981" i="168"/>
  <c r="AG7982" i="168"/>
  <c r="AG7983" i="168"/>
  <c r="AG7984" i="168"/>
  <c r="AG7985" i="168"/>
  <c r="AG7986" i="168"/>
  <c r="AG7987" i="168"/>
  <c r="AG7988" i="168"/>
  <c r="AG7989" i="168"/>
  <c r="AG7990" i="168"/>
  <c r="AG7991" i="168"/>
  <c r="AG7992" i="168"/>
  <c r="AG7993" i="168"/>
  <c r="AG7994" i="168"/>
  <c r="AG7995" i="168"/>
  <c r="AG7996" i="168"/>
  <c r="AG7997" i="168"/>
  <c r="AG7998" i="168"/>
  <c r="AG7999" i="168"/>
  <c r="AG8000" i="168"/>
  <c r="AG8001" i="168"/>
  <c r="AG8002" i="168"/>
  <c r="AG8003" i="168"/>
  <c r="AG8004" i="168"/>
  <c r="AG8005" i="168"/>
  <c r="AG8006" i="168"/>
  <c r="AG8007" i="168"/>
  <c r="AG8008" i="168"/>
  <c r="AG8009" i="168"/>
  <c r="AG8010" i="168"/>
  <c r="AG8011" i="168"/>
  <c r="AG8012" i="168"/>
  <c r="AG8013" i="168"/>
  <c r="AG8014" i="168"/>
  <c r="AG8015" i="168"/>
  <c r="AG8016" i="168"/>
  <c r="AG8017" i="168"/>
  <c r="AG8018" i="168"/>
  <c r="AG8019" i="168"/>
  <c r="AG8020" i="168"/>
  <c r="AG8021" i="168"/>
  <c r="AG8022" i="168"/>
  <c r="AG8023" i="168"/>
  <c r="AG8024" i="168"/>
  <c r="AG8025" i="168"/>
  <c r="AG8026" i="168"/>
  <c r="AG8027" i="168"/>
  <c r="AG8028" i="168"/>
  <c r="AG8029" i="168"/>
  <c r="AG8030" i="168"/>
  <c r="AG8031" i="168"/>
  <c r="AG8032" i="168"/>
  <c r="AG8033" i="168"/>
  <c r="AG8034" i="168"/>
  <c r="AG8035" i="168"/>
  <c r="AG8036" i="168"/>
  <c r="AG8037" i="168"/>
  <c r="AG8038" i="168"/>
  <c r="AG8039" i="168"/>
  <c r="AG8040" i="168"/>
  <c r="AG8041" i="168"/>
  <c r="AG8042" i="168"/>
  <c r="AG8043" i="168"/>
  <c r="AG8044" i="168"/>
  <c r="AG8045" i="168"/>
  <c r="AG8046" i="168"/>
  <c r="AG8047" i="168"/>
  <c r="AG8048" i="168"/>
  <c r="AG8049" i="168"/>
  <c r="AG8050" i="168"/>
  <c r="AG8051" i="168"/>
  <c r="AG8052" i="168"/>
  <c r="AG8053" i="168"/>
  <c r="AG8054" i="168"/>
  <c r="AG8055" i="168"/>
  <c r="AG8056" i="168"/>
  <c r="AG8057" i="168"/>
  <c r="AG8058" i="168"/>
  <c r="AG8059" i="168"/>
  <c r="AG8060" i="168"/>
  <c r="AG8061" i="168"/>
  <c r="AG8062" i="168"/>
  <c r="AG8063" i="168"/>
  <c r="AG8064" i="168"/>
  <c r="AG8065" i="168"/>
  <c r="AG8066" i="168"/>
  <c r="AG8067" i="168"/>
  <c r="AG8068" i="168"/>
  <c r="AG8069" i="168"/>
  <c r="AG8070" i="168"/>
  <c r="AG8071" i="168"/>
  <c r="AG8072" i="168"/>
  <c r="AG8073" i="168"/>
  <c r="AG8074" i="168"/>
  <c r="AG8075" i="168"/>
  <c r="AG8076" i="168"/>
  <c r="AG8077" i="168"/>
  <c r="AG8078" i="168"/>
  <c r="AG8079" i="168"/>
  <c r="AG8080" i="168"/>
  <c r="AG8081" i="168"/>
  <c r="AG8082" i="168"/>
  <c r="AG8083" i="168"/>
  <c r="AG8084" i="168"/>
  <c r="AG8085" i="168"/>
  <c r="AG8086" i="168"/>
  <c r="AG8087" i="168"/>
  <c r="AG8088" i="168"/>
  <c r="AG8089" i="168"/>
  <c r="AG8090" i="168"/>
  <c r="AG8091" i="168"/>
  <c r="AG8092" i="168"/>
  <c r="AG8093" i="168"/>
  <c r="AG8094" i="168"/>
  <c r="AG8095" i="168"/>
  <c r="AG8096" i="168"/>
  <c r="AG8097" i="168"/>
  <c r="AG8098" i="168"/>
  <c r="AG8099" i="168"/>
  <c r="AG8100" i="168"/>
  <c r="AG8101" i="168"/>
  <c r="AG8102" i="168"/>
  <c r="AG8103" i="168"/>
  <c r="AG8104" i="168"/>
  <c r="AG8105" i="168"/>
  <c r="AG8106" i="168"/>
  <c r="AG8107" i="168"/>
  <c r="AG8108" i="168"/>
  <c r="AG8109" i="168"/>
  <c r="AG8110" i="168"/>
  <c r="AG8111" i="168"/>
  <c r="AG8112" i="168"/>
  <c r="AG8113" i="168"/>
  <c r="AG8114" i="168"/>
  <c r="AG8115" i="168"/>
  <c r="AG8116" i="168"/>
  <c r="AG8117" i="168"/>
  <c r="AG8118" i="168"/>
  <c r="AG8119" i="168"/>
  <c r="AG8120" i="168"/>
  <c r="AG8121" i="168"/>
  <c r="AG8122" i="168"/>
  <c r="AG8123" i="168"/>
  <c r="AG8124" i="168"/>
  <c r="AG8125" i="168"/>
  <c r="AG8126" i="168"/>
  <c r="AG8127" i="168"/>
  <c r="AG8128" i="168"/>
  <c r="AG8129" i="168"/>
  <c r="AG8130" i="168"/>
  <c r="AG8131" i="168"/>
  <c r="AG8132" i="168"/>
  <c r="AG8133" i="168"/>
  <c r="AG8134" i="168"/>
  <c r="AG8135" i="168"/>
  <c r="AG8136" i="168"/>
  <c r="AG8137" i="168"/>
  <c r="AG8138" i="168"/>
  <c r="AG8139" i="168"/>
  <c r="AG8140" i="168"/>
  <c r="AG8141" i="168"/>
  <c r="AG8142" i="168"/>
  <c r="AG8143" i="168"/>
  <c r="AG8144" i="168"/>
  <c r="AG8145" i="168"/>
  <c r="AG8146" i="168"/>
  <c r="AG8147" i="168"/>
  <c r="AG8148" i="168"/>
  <c r="AG8149" i="168"/>
  <c r="AG8150" i="168"/>
  <c r="AG8151" i="168"/>
  <c r="AG8152" i="168"/>
  <c r="AG8153" i="168"/>
  <c r="AG8154" i="168"/>
  <c r="AG8155" i="168"/>
  <c r="AG8156" i="168"/>
  <c r="AG8157" i="168"/>
  <c r="AG8158" i="168"/>
  <c r="AG8159" i="168"/>
  <c r="AG8160" i="168"/>
  <c r="AG8161" i="168"/>
  <c r="AG8162" i="168"/>
  <c r="AG8163" i="168"/>
  <c r="AG8164" i="168"/>
  <c r="AG8165" i="168"/>
  <c r="AG8166" i="168"/>
  <c r="AG8167" i="168"/>
  <c r="AG8168" i="168"/>
  <c r="AG8169" i="168"/>
  <c r="AG8170" i="168"/>
  <c r="AG8171" i="168"/>
  <c r="AG8172" i="168"/>
  <c r="AG8173" i="168"/>
  <c r="AG8174" i="168"/>
  <c r="AG8175" i="168"/>
  <c r="AG8176" i="168"/>
  <c r="AG8177" i="168"/>
  <c r="AG8178" i="168"/>
  <c r="AG8179" i="168"/>
  <c r="AG8180" i="168"/>
  <c r="AG8181" i="168"/>
  <c r="AG8182" i="168"/>
  <c r="AG8183" i="168"/>
  <c r="AG8184" i="168"/>
  <c r="AG8185" i="168"/>
  <c r="AG8186" i="168"/>
  <c r="AG8187" i="168"/>
  <c r="AG8188" i="168"/>
  <c r="AG8189" i="168"/>
  <c r="AG8190" i="168"/>
  <c r="AG8191" i="168"/>
  <c r="AG8192" i="168"/>
  <c r="AG8193" i="168"/>
  <c r="AG8194" i="168"/>
  <c r="AG8195" i="168"/>
  <c r="AG8196" i="168"/>
  <c r="AG8197" i="168"/>
  <c r="AG8198" i="168"/>
  <c r="AG8199" i="168"/>
  <c r="AG8200" i="168"/>
  <c r="AG8201" i="168"/>
  <c r="AG8202" i="168"/>
  <c r="AG8203" i="168"/>
  <c r="AG8204" i="168"/>
  <c r="AG8205" i="168"/>
  <c r="AG8206" i="168"/>
  <c r="AG8207" i="168"/>
  <c r="AG8208" i="168"/>
  <c r="AG8209" i="168"/>
  <c r="AG8210" i="168"/>
  <c r="AG8211" i="168"/>
  <c r="AG8212" i="168"/>
  <c r="AG8213" i="168"/>
  <c r="AG8214" i="168"/>
  <c r="AG8215" i="168"/>
  <c r="AG8216" i="168"/>
  <c r="AG8217" i="168"/>
  <c r="AG8218" i="168"/>
  <c r="AG8219" i="168"/>
  <c r="AG8220" i="168"/>
  <c r="AG8221" i="168"/>
  <c r="AG8222" i="168"/>
  <c r="AG8223" i="168"/>
  <c r="AG8224" i="168"/>
  <c r="AG8225" i="168"/>
  <c r="AG8226" i="168"/>
  <c r="AG8227" i="168"/>
  <c r="AG8228" i="168"/>
  <c r="AG8229" i="168"/>
  <c r="AG8230" i="168"/>
  <c r="AG8231" i="168"/>
  <c r="AG8232" i="168"/>
  <c r="AG8233" i="168"/>
  <c r="AG8234" i="168"/>
  <c r="AG8235" i="168"/>
  <c r="AG8236" i="168"/>
  <c r="AG8237" i="168"/>
  <c r="AG8238" i="168"/>
  <c r="AG8239" i="168"/>
  <c r="AG8240" i="168"/>
  <c r="AG8241" i="168"/>
  <c r="AG8242" i="168"/>
  <c r="AG8243" i="168"/>
  <c r="AG8244" i="168"/>
  <c r="AG8245" i="168"/>
  <c r="AG8246" i="168"/>
  <c r="AG8247" i="168"/>
  <c r="AG8248" i="168"/>
  <c r="AG8249" i="168"/>
  <c r="AG8250" i="168"/>
  <c r="AG8251" i="168"/>
  <c r="AG8252" i="168"/>
  <c r="AG8253" i="168"/>
  <c r="AG8254" i="168"/>
  <c r="AG8255" i="168"/>
  <c r="AG8256" i="168"/>
  <c r="AG8257" i="168"/>
  <c r="AG8258" i="168"/>
  <c r="AG8259" i="168"/>
  <c r="AG8260" i="168"/>
  <c r="AG8261" i="168"/>
  <c r="AG8262" i="168"/>
  <c r="AG8263" i="168"/>
  <c r="AG8264" i="168"/>
  <c r="AG8265" i="168"/>
  <c r="AG8266" i="168"/>
  <c r="AG8267" i="168"/>
  <c r="AG8268" i="168"/>
  <c r="AG8269" i="168"/>
  <c r="AG8270" i="168"/>
  <c r="AG8271" i="168"/>
  <c r="AG8272" i="168"/>
  <c r="AG8273" i="168"/>
  <c r="AG8274" i="168"/>
  <c r="AG8275" i="168"/>
  <c r="AG8276" i="168"/>
  <c r="AG8277" i="168"/>
  <c r="AG8278" i="168"/>
  <c r="AG8279" i="168"/>
  <c r="AG8280" i="168"/>
  <c r="AG8281" i="168"/>
  <c r="AG8282" i="168"/>
  <c r="AG8283" i="168"/>
  <c r="AG8284" i="168"/>
  <c r="AG8285" i="168"/>
  <c r="AG8286" i="168"/>
  <c r="AG8287" i="168"/>
  <c r="AG8288" i="168"/>
  <c r="AG8289" i="168"/>
  <c r="AG8290" i="168"/>
  <c r="AG8291" i="168"/>
  <c r="AG8292" i="168"/>
  <c r="AG8293" i="168"/>
  <c r="AG8294" i="168"/>
  <c r="AG8295" i="168"/>
  <c r="AG8296" i="168"/>
  <c r="AG8297" i="168"/>
  <c r="AG8298" i="168"/>
  <c r="AG8299" i="168"/>
  <c r="AG8300" i="168"/>
  <c r="AG8301" i="168"/>
  <c r="AG8302" i="168"/>
  <c r="AG8303" i="168"/>
  <c r="AG8304" i="168"/>
  <c r="AG8305" i="168"/>
  <c r="AG8306" i="168"/>
  <c r="AG8307" i="168"/>
  <c r="AG8308" i="168"/>
  <c r="AG8309" i="168"/>
  <c r="AG8310" i="168"/>
  <c r="AG8311" i="168"/>
  <c r="AG8312" i="168"/>
  <c r="AG8313" i="168"/>
  <c r="AG8314" i="168"/>
  <c r="AG8315" i="168"/>
  <c r="AG8316" i="168"/>
  <c r="AG8317" i="168"/>
  <c r="AG8318" i="168"/>
  <c r="AG8319" i="168"/>
  <c r="AG8320" i="168"/>
  <c r="AG8321" i="168"/>
  <c r="AG8322" i="168"/>
  <c r="AG8323" i="168"/>
  <c r="AG8324" i="168"/>
  <c r="AG8325" i="168"/>
  <c r="AG8326" i="168"/>
  <c r="AG8327" i="168"/>
  <c r="AG8328" i="168"/>
  <c r="AG8329" i="168"/>
  <c r="AG8330" i="168"/>
  <c r="AG8331" i="168"/>
  <c r="AG8332" i="168"/>
  <c r="AG8333" i="168"/>
  <c r="AG8334" i="168"/>
  <c r="AG8335" i="168"/>
  <c r="AG8336" i="168"/>
  <c r="AG8337" i="168"/>
  <c r="AG8338" i="168"/>
  <c r="AG8339" i="168"/>
  <c r="AG8340" i="168"/>
  <c r="AG8341" i="168"/>
  <c r="AG8342" i="168"/>
  <c r="AG8343" i="168"/>
  <c r="AG8344" i="168"/>
  <c r="AG8345" i="168"/>
  <c r="AG8346" i="168"/>
  <c r="AG8347" i="168"/>
  <c r="AG8348" i="168"/>
  <c r="AG8349" i="168"/>
  <c r="AG8350" i="168"/>
  <c r="AG8351" i="168"/>
  <c r="AG8352" i="168"/>
  <c r="AG8353" i="168"/>
  <c r="AG8354" i="168"/>
  <c r="AG8355" i="168"/>
  <c r="AG8356" i="168"/>
  <c r="AG8357" i="168"/>
  <c r="AG8358" i="168"/>
  <c r="AG8359" i="168"/>
  <c r="AG8360" i="168"/>
  <c r="AG8361" i="168"/>
  <c r="AG8362" i="168"/>
  <c r="AG8363" i="168"/>
  <c r="AG8364" i="168"/>
  <c r="AG8365" i="168"/>
  <c r="AG8366" i="168"/>
  <c r="AG8367" i="168"/>
  <c r="AG8368" i="168"/>
  <c r="AG8369" i="168"/>
  <c r="AG8370" i="168"/>
  <c r="AG8371" i="168"/>
  <c r="AG8372" i="168"/>
  <c r="AG8373" i="168"/>
  <c r="AG8374" i="168"/>
  <c r="AG8375" i="168"/>
  <c r="AG8376" i="168"/>
  <c r="AG8377" i="168"/>
  <c r="AG8378" i="168"/>
  <c r="AG8379" i="168"/>
  <c r="AG8380" i="168"/>
  <c r="AG8381" i="168"/>
  <c r="AG8382" i="168"/>
  <c r="AG8383" i="168"/>
  <c r="AG8384" i="168"/>
  <c r="AG8385" i="168"/>
  <c r="AG8386" i="168"/>
  <c r="AG8387" i="168"/>
  <c r="AG8388" i="168"/>
  <c r="AG8389" i="168"/>
  <c r="AG8390" i="168"/>
  <c r="AG8391" i="168"/>
  <c r="AG8392" i="168"/>
  <c r="AG8393" i="168"/>
  <c r="AG8394" i="168"/>
  <c r="AG8395" i="168"/>
  <c r="AG8396" i="168"/>
  <c r="AG8397" i="168"/>
  <c r="AG8398" i="168"/>
  <c r="AG8399" i="168"/>
  <c r="AG8400" i="168"/>
  <c r="AG8401" i="168"/>
  <c r="AG8402" i="168"/>
  <c r="AG8403" i="168"/>
  <c r="AG8404" i="168"/>
  <c r="AG8405" i="168"/>
  <c r="AG8406" i="168"/>
  <c r="AG8407" i="168"/>
  <c r="AG8408" i="168"/>
  <c r="AG8409" i="168"/>
  <c r="AG8410" i="168"/>
  <c r="AG8411" i="168"/>
  <c r="AG8412" i="168"/>
  <c r="AG8413" i="168"/>
  <c r="AG8414" i="168"/>
  <c r="AG8415" i="168"/>
  <c r="AG8416" i="168"/>
  <c r="AG8417" i="168"/>
  <c r="AG8418" i="168"/>
  <c r="AG8419" i="168"/>
  <c r="AG8420" i="168"/>
  <c r="AG8421" i="168"/>
  <c r="AG8422" i="168"/>
  <c r="AG8423" i="168"/>
  <c r="AG8424" i="168"/>
  <c r="AG8425" i="168"/>
  <c r="AG8426" i="168"/>
  <c r="AG8427" i="168"/>
  <c r="AG8428" i="168"/>
  <c r="AG8429" i="168"/>
  <c r="AG8430" i="168"/>
  <c r="AG8431" i="168"/>
  <c r="AG8432" i="168"/>
  <c r="AG8433" i="168"/>
  <c r="AG8434" i="168"/>
  <c r="AG8435" i="168"/>
  <c r="AG8436" i="168"/>
  <c r="AG8437" i="168"/>
  <c r="AG8438" i="168"/>
  <c r="AG8439" i="168"/>
  <c r="AG8440" i="168"/>
  <c r="AG8441" i="168"/>
  <c r="AG8442" i="168"/>
  <c r="AG8443" i="168"/>
  <c r="AG8444" i="168"/>
  <c r="AG8445" i="168"/>
  <c r="AG8446" i="168"/>
  <c r="AG8447" i="168"/>
  <c r="AG8448" i="168"/>
  <c r="AG8449" i="168"/>
  <c r="AG8450" i="168"/>
  <c r="AG8451" i="168"/>
  <c r="AG8452" i="168"/>
  <c r="AG8453" i="168"/>
  <c r="AG8454" i="168"/>
  <c r="AG8455" i="168"/>
  <c r="AG8456" i="168"/>
  <c r="AG8457" i="168"/>
  <c r="AG8458" i="168"/>
  <c r="AG8459" i="168"/>
  <c r="AG8460" i="168"/>
  <c r="AG8461" i="168"/>
  <c r="AG8462" i="168"/>
  <c r="AG8463" i="168"/>
  <c r="AG8464" i="168"/>
  <c r="AG8465" i="168"/>
  <c r="AG8466" i="168"/>
  <c r="AG8467" i="168"/>
  <c r="AG8468" i="168"/>
  <c r="AG8469" i="168"/>
  <c r="AG8470" i="168"/>
  <c r="AG8471" i="168"/>
  <c r="AG8472" i="168"/>
  <c r="AG8473" i="168"/>
  <c r="AG8474" i="168"/>
  <c r="AG8475" i="168"/>
  <c r="AG8476" i="168"/>
  <c r="AG8477" i="168"/>
  <c r="AG8478" i="168"/>
  <c r="AG8479" i="168"/>
  <c r="AG8480" i="168"/>
  <c r="AG8481" i="168"/>
  <c r="AG8482" i="168"/>
  <c r="AG8483" i="168"/>
  <c r="AG8484" i="168"/>
  <c r="AG8485" i="168"/>
  <c r="AG8486" i="168"/>
  <c r="AG8487" i="168"/>
  <c r="AG8488" i="168"/>
  <c r="AG8489" i="168"/>
  <c r="AG8490" i="168"/>
  <c r="AG8491" i="168"/>
  <c r="AG8492" i="168"/>
  <c r="AG8493" i="168"/>
  <c r="AG8494" i="168"/>
  <c r="AG8495" i="168"/>
  <c r="AG8496" i="168"/>
  <c r="AG8497" i="168"/>
  <c r="AG8498" i="168"/>
  <c r="AG8499" i="168"/>
  <c r="AG8500" i="168"/>
  <c r="AG8501" i="168"/>
  <c r="AG8502" i="168"/>
  <c r="AG8503" i="168"/>
  <c r="AG8504" i="168"/>
  <c r="AG8505" i="168"/>
  <c r="AG8506" i="168"/>
  <c r="AG8507" i="168"/>
  <c r="AG8508" i="168"/>
  <c r="AG8509" i="168"/>
  <c r="AG8510" i="168"/>
  <c r="AG8511" i="168"/>
  <c r="AG8512" i="168"/>
  <c r="AG8513" i="168"/>
  <c r="AG8514" i="168"/>
  <c r="AG8515" i="168"/>
  <c r="AG8516" i="168"/>
  <c r="AG8517" i="168"/>
  <c r="AG8518" i="168"/>
  <c r="AG8519" i="168"/>
  <c r="AG8520" i="168"/>
  <c r="AG8521" i="168"/>
  <c r="AG8522" i="168"/>
  <c r="AG8523" i="168"/>
  <c r="AG8524" i="168"/>
  <c r="AG8525" i="168"/>
  <c r="AG8526" i="168"/>
  <c r="AG8527" i="168"/>
  <c r="AG8528" i="168"/>
  <c r="AG8529" i="168"/>
  <c r="AG8530" i="168"/>
  <c r="AG8531" i="168"/>
  <c r="AG8532" i="168"/>
  <c r="AG8533" i="168"/>
  <c r="AG8534" i="168"/>
  <c r="AG8535" i="168"/>
  <c r="AG8536" i="168"/>
  <c r="AG8537" i="168"/>
  <c r="AG8538" i="168"/>
  <c r="AG8539" i="168"/>
  <c r="AG8540" i="168"/>
  <c r="AG8541" i="168"/>
  <c r="AG8542" i="168"/>
  <c r="AG8543" i="168"/>
  <c r="AG8544" i="168"/>
  <c r="AG8545" i="168"/>
  <c r="AG8546" i="168"/>
  <c r="AG8547" i="168"/>
  <c r="AG8548" i="168"/>
  <c r="AG8549" i="168"/>
  <c r="AG8550" i="168"/>
  <c r="AG8551" i="168"/>
  <c r="AG8552" i="168"/>
  <c r="AG8553" i="168"/>
  <c r="AG8554" i="168"/>
  <c r="AG8555" i="168"/>
  <c r="AG8556" i="168"/>
  <c r="AG8557" i="168"/>
  <c r="AG8558" i="168"/>
  <c r="AG8559" i="168"/>
  <c r="AG8560" i="168"/>
  <c r="AG8561" i="168"/>
  <c r="AG8562" i="168"/>
  <c r="AG8563" i="168"/>
  <c r="AG8564" i="168"/>
  <c r="AG8565" i="168"/>
  <c r="AG8566" i="168"/>
  <c r="AG8567" i="168"/>
  <c r="AG8568" i="168"/>
  <c r="AG8569" i="168"/>
  <c r="AG8570" i="168"/>
  <c r="AG8571" i="168"/>
  <c r="AG8572" i="168"/>
  <c r="AG8573" i="168"/>
  <c r="AG8574" i="168"/>
  <c r="AG8575" i="168"/>
  <c r="AG8576" i="168"/>
  <c r="AG8577" i="168"/>
  <c r="AG8578" i="168"/>
  <c r="AG8579" i="168"/>
  <c r="AG8580" i="168"/>
  <c r="AG8581" i="168"/>
  <c r="AG8582" i="168"/>
  <c r="AG8583" i="168"/>
  <c r="AG8584" i="168"/>
  <c r="AG8585" i="168"/>
  <c r="AG8586" i="168"/>
  <c r="AG8587" i="168"/>
  <c r="AG8588" i="168"/>
  <c r="AG8589" i="168"/>
  <c r="AG8590" i="168"/>
  <c r="AG8591" i="168"/>
  <c r="AG8592" i="168"/>
  <c r="AG8593" i="168"/>
  <c r="AG8594" i="168"/>
  <c r="AG8595" i="168"/>
  <c r="AG8596" i="168"/>
  <c r="AG8597" i="168"/>
  <c r="AG8598" i="168"/>
  <c r="AG8599" i="168"/>
  <c r="AG8600" i="168"/>
  <c r="AG8601" i="168"/>
  <c r="AG8602" i="168"/>
  <c r="AG8603" i="168"/>
  <c r="AG8604" i="168"/>
  <c r="AG8605" i="168"/>
  <c r="AG8606" i="168"/>
  <c r="AG8607" i="168"/>
  <c r="AG8608" i="168"/>
  <c r="AG8609" i="168"/>
  <c r="AG8610" i="168"/>
  <c r="AG8611" i="168"/>
  <c r="AG8612" i="168"/>
  <c r="AG8613" i="168"/>
  <c r="AG8614" i="168"/>
  <c r="AG8615" i="168"/>
  <c r="AG8616" i="168"/>
  <c r="AG8617" i="168"/>
  <c r="AG8618" i="168"/>
  <c r="AG8619" i="168"/>
  <c r="AG8620" i="168"/>
  <c r="AG8621" i="168"/>
  <c r="AG8622" i="168"/>
  <c r="AG8623" i="168"/>
  <c r="AG8624" i="168"/>
  <c r="AG8625" i="168"/>
  <c r="AG8626" i="168"/>
  <c r="AG8627" i="168"/>
  <c r="AG8628" i="168"/>
  <c r="AG8629" i="168"/>
  <c r="AG8630" i="168"/>
  <c r="AG8631" i="168"/>
  <c r="AG8632" i="168"/>
  <c r="AG8633" i="168"/>
  <c r="AG8634" i="168"/>
  <c r="AG8635" i="168"/>
  <c r="AG8636" i="168"/>
  <c r="AG8637" i="168"/>
  <c r="AG8638" i="168"/>
  <c r="AG8639" i="168"/>
  <c r="AG8640" i="168"/>
  <c r="AG8641" i="168"/>
  <c r="AG8642" i="168"/>
  <c r="AG8643" i="168"/>
  <c r="AG8644" i="168"/>
  <c r="AG8645" i="168"/>
  <c r="AG8646" i="168"/>
  <c r="AG8647" i="168"/>
  <c r="AG8648" i="168"/>
  <c r="AG8649" i="168"/>
  <c r="AG8650" i="168"/>
  <c r="AG8651" i="168"/>
  <c r="AG8652" i="168"/>
  <c r="AG8653" i="168"/>
  <c r="AG8654" i="168"/>
  <c r="AG8655" i="168"/>
  <c r="AG8656" i="168"/>
  <c r="AG8657" i="168"/>
  <c r="AG8658" i="168"/>
  <c r="AG8659" i="168"/>
  <c r="AG8660" i="168"/>
  <c r="AG8661" i="168"/>
  <c r="AG8662" i="168"/>
  <c r="AG8663" i="168"/>
  <c r="AG8664" i="168"/>
  <c r="AG8665" i="168"/>
  <c r="AG8666" i="168"/>
  <c r="AG8667" i="168"/>
  <c r="AG8668" i="168"/>
  <c r="AG8669" i="168"/>
  <c r="AG8670" i="168"/>
  <c r="AG8671" i="168"/>
  <c r="AG8672" i="168"/>
  <c r="AG8673" i="168"/>
  <c r="AG8674" i="168"/>
  <c r="AG8675" i="168"/>
  <c r="AG8676" i="168"/>
  <c r="AG8677" i="168"/>
  <c r="AG8678" i="168"/>
  <c r="AG8679" i="168"/>
  <c r="AG8680" i="168"/>
  <c r="AG8681" i="168"/>
  <c r="AG8682" i="168"/>
  <c r="AG8683" i="168"/>
  <c r="AG8684" i="168"/>
  <c r="AG8685" i="168"/>
  <c r="AG8686" i="168"/>
  <c r="AG8687" i="168"/>
  <c r="AG8688" i="168"/>
  <c r="AG8689" i="168"/>
  <c r="AG8690" i="168"/>
  <c r="AG8691" i="168"/>
  <c r="AG8692" i="168"/>
  <c r="AG8693" i="168"/>
  <c r="AG8694" i="168"/>
  <c r="AG8695" i="168"/>
  <c r="AG8696" i="168"/>
  <c r="AG8697" i="168"/>
  <c r="AG8698" i="168"/>
  <c r="AG8699" i="168"/>
  <c r="AG8700" i="168"/>
  <c r="AG8701" i="168"/>
  <c r="AG8702" i="168"/>
  <c r="AG8703" i="168"/>
  <c r="AG8704" i="168"/>
  <c r="AG8705" i="168"/>
  <c r="AG8706" i="168"/>
  <c r="AG8707" i="168"/>
  <c r="AG8708" i="168"/>
  <c r="AG8709" i="168"/>
  <c r="AG8710" i="168"/>
  <c r="AG8711" i="168"/>
  <c r="AG8712" i="168"/>
  <c r="AG8713" i="168"/>
  <c r="AG8714" i="168"/>
  <c r="AG8715" i="168"/>
  <c r="AG8716" i="168"/>
  <c r="AG8717" i="168"/>
  <c r="AG8718" i="168"/>
  <c r="AG8719" i="168"/>
  <c r="AG8720" i="168"/>
  <c r="AG8721" i="168"/>
  <c r="AG8722" i="168"/>
  <c r="AG8723" i="168"/>
  <c r="AG8724" i="168"/>
  <c r="AG8725" i="168"/>
  <c r="AG8726" i="168"/>
  <c r="AG8727" i="168"/>
  <c r="AG8728" i="168"/>
  <c r="AG8729" i="168"/>
  <c r="AG8730" i="168"/>
  <c r="AG8731" i="168"/>
  <c r="AG8732" i="168"/>
  <c r="AG8733" i="168"/>
  <c r="AG8734" i="168"/>
  <c r="AG8735" i="168"/>
  <c r="AG8736" i="168"/>
  <c r="AG8737" i="168"/>
  <c r="AG8738" i="168"/>
  <c r="AG8739" i="168"/>
  <c r="AG8740" i="168"/>
  <c r="AG8741" i="168"/>
  <c r="AG8742" i="168"/>
  <c r="AG8743" i="168"/>
  <c r="AG8744" i="168"/>
  <c r="AG8745" i="168"/>
  <c r="AG8746" i="168"/>
  <c r="AG8747" i="168"/>
  <c r="AG8748" i="168"/>
  <c r="AG8749" i="168"/>
  <c r="AG8750" i="168"/>
  <c r="AG8751" i="168"/>
  <c r="AG8752" i="168"/>
  <c r="AG8753" i="168"/>
  <c r="AG8754" i="168"/>
  <c r="AG8755" i="168"/>
  <c r="AG8756" i="168"/>
  <c r="AG8757" i="168"/>
  <c r="AG8758" i="168"/>
  <c r="AG8759" i="168"/>
  <c r="AG8760" i="168"/>
  <c r="AG8761" i="168"/>
  <c r="AG8762" i="168"/>
  <c r="AG8763" i="168"/>
  <c r="AG8764" i="168"/>
  <c r="AG8765" i="168"/>
  <c r="AG8766" i="168"/>
  <c r="AG8767" i="168"/>
  <c r="AG8768" i="168"/>
  <c r="AG8769" i="168"/>
  <c r="AG8770" i="168"/>
  <c r="AG8771" i="168"/>
  <c r="AG8772" i="168"/>
  <c r="AG8773" i="168"/>
  <c r="AG8774" i="168"/>
  <c r="AG8775" i="168"/>
  <c r="AG8776" i="168"/>
  <c r="AG8777" i="168"/>
  <c r="AG8778" i="168"/>
  <c r="AG8779" i="168"/>
  <c r="AG8780" i="168"/>
  <c r="AG8781" i="168"/>
  <c r="AG8782" i="168"/>
  <c r="AG8783" i="168"/>
  <c r="AG8784" i="168"/>
  <c r="AG8785" i="168"/>
  <c r="AG8786" i="168"/>
  <c r="AG8787" i="168"/>
  <c r="AG8788" i="168"/>
  <c r="AG8789" i="168"/>
  <c r="AG8790" i="168"/>
  <c r="AG8791" i="168"/>
  <c r="AG8792" i="168"/>
  <c r="AG8793" i="168"/>
  <c r="AG8794" i="168"/>
  <c r="AG8795" i="168"/>
  <c r="AG8796" i="168"/>
  <c r="AG8797" i="168"/>
  <c r="AG8798" i="168"/>
  <c r="AG8799" i="168"/>
  <c r="AG8800" i="168"/>
  <c r="AG8801" i="168"/>
  <c r="AG8802" i="168"/>
  <c r="AG8803" i="168"/>
  <c r="AG8804" i="168"/>
  <c r="AG8805" i="168"/>
  <c r="AG8806" i="168"/>
  <c r="AG8807" i="168"/>
  <c r="AG8808" i="168"/>
  <c r="AG8809" i="168"/>
  <c r="AG8810" i="168"/>
  <c r="AG8811" i="168"/>
  <c r="AG8812" i="168"/>
  <c r="AG8813" i="168"/>
  <c r="AG8814" i="168"/>
  <c r="AG8815" i="168"/>
  <c r="AG8816" i="168"/>
  <c r="AG8817" i="168"/>
  <c r="AG8818" i="168"/>
  <c r="AG8819" i="168"/>
  <c r="AG8820" i="168"/>
  <c r="AG8821" i="168"/>
  <c r="AG8822" i="168"/>
  <c r="AG8823" i="168"/>
  <c r="AG8824" i="168"/>
  <c r="AG8825" i="168"/>
  <c r="AG8826" i="168"/>
  <c r="AG8827" i="168"/>
  <c r="AG8828" i="168"/>
  <c r="AG8829" i="168"/>
  <c r="AG8830" i="168"/>
  <c r="AG8831" i="168"/>
  <c r="AG8832" i="168"/>
  <c r="AG8833" i="168"/>
  <c r="AG8834" i="168"/>
  <c r="AG8835" i="168"/>
  <c r="AG8836" i="168"/>
  <c r="AG8837" i="168"/>
  <c r="AG8838" i="168"/>
  <c r="AG8839" i="168"/>
  <c r="AG8840" i="168"/>
  <c r="AG8841" i="168"/>
  <c r="AG8842" i="168"/>
  <c r="AG8843" i="168"/>
  <c r="AG8844" i="168"/>
  <c r="AG8845" i="168"/>
  <c r="AG8846" i="168"/>
  <c r="AG8847" i="168"/>
  <c r="AG8848" i="168"/>
  <c r="AG8849" i="168"/>
  <c r="AG8850" i="168"/>
  <c r="AG8851" i="168"/>
  <c r="AG8852" i="168"/>
  <c r="AG8853" i="168"/>
  <c r="AG8854" i="168"/>
  <c r="AG8855" i="168"/>
  <c r="AG8856" i="168"/>
  <c r="AG8857" i="168"/>
  <c r="AG8858" i="168"/>
  <c r="AG8859" i="168"/>
  <c r="AG8860" i="168"/>
  <c r="AG8861" i="168"/>
  <c r="AG8862" i="168"/>
  <c r="AG8863" i="168"/>
  <c r="AG8864" i="168"/>
  <c r="AG8865" i="168"/>
  <c r="AG8866" i="168"/>
  <c r="AG8867" i="168"/>
  <c r="AG8868" i="168"/>
  <c r="AG8869" i="168"/>
  <c r="AG8870" i="168"/>
  <c r="AG8871" i="168"/>
  <c r="AG8872" i="168"/>
  <c r="AG8873" i="168"/>
  <c r="AG8874" i="168"/>
  <c r="AG8875" i="168"/>
  <c r="AG8876" i="168"/>
  <c r="AG8877" i="168"/>
  <c r="AG8878" i="168"/>
  <c r="AG8879" i="168"/>
  <c r="AG8880" i="168"/>
  <c r="AG8881" i="168"/>
  <c r="AG8882" i="168"/>
  <c r="AG8883" i="168"/>
  <c r="AG8884" i="168"/>
  <c r="AG8885" i="168"/>
  <c r="AG8886" i="168"/>
  <c r="AG8887" i="168"/>
  <c r="AG8888" i="168"/>
  <c r="AG8889" i="168"/>
  <c r="AG8890" i="168"/>
  <c r="AG8891" i="168"/>
  <c r="AG8892" i="168"/>
  <c r="AG8893" i="168"/>
  <c r="AG8894" i="168"/>
  <c r="AG8895" i="168"/>
  <c r="AG8896" i="168"/>
  <c r="AG8897" i="168"/>
  <c r="AG8898" i="168"/>
  <c r="AG8899" i="168"/>
  <c r="AG8900" i="168"/>
  <c r="AG8901" i="168"/>
  <c r="AG8902" i="168"/>
  <c r="AG8903" i="168"/>
  <c r="AG8904" i="168"/>
  <c r="AG8905" i="168"/>
  <c r="AG8906" i="168"/>
  <c r="AG8907" i="168"/>
  <c r="AG8908" i="168"/>
  <c r="AG8909" i="168"/>
  <c r="AG8910" i="168"/>
  <c r="AG8911" i="168"/>
  <c r="AG8912" i="168"/>
  <c r="AG8913" i="168"/>
  <c r="AG8914" i="168"/>
  <c r="AG8915" i="168"/>
  <c r="AG8916" i="168"/>
  <c r="AG8917" i="168"/>
  <c r="AG8918" i="168"/>
  <c r="AG8919" i="168"/>
  <c r="AG8920" i="168"/>
  <c r="AG8921" i="168"/>
  <c r="AG8922" i="168"/>
  <c r="AG8923" i="168"/>
  <c r="AG8924" i="168"/>
  <c r="AG8925" i="168"/>
  <c r="AG8926" i="168"/>
  <c r="AG8927" i="168"/>
  <c r="AG8928" i="168"/>
  <c r="AG8929" i="168"/>
  <c r="AG8930" i="168"/>
  <c r="AG8931" i="168"/>
  <c r="AG8932" i="168"/>
  <c r="AG8933" i="168"/>
  <c r="AG8934" i="168"/>
  <c r="AG8935" i="168"/>
  <c r="AG8936" i="168"/>
  <c r="AG8937" i="168"/>
  <c r="AG8938" i="168"/>
  <c r="AG8939" i="168"/>
  <c r="AG8940" i="168"/>
  <c r="AG8941" i="168"/>
  <c r="AG8942" i="168"/>
  <c r="AG8943" i="168"/>
  <c r="AG8944" i="168"/>
  <c r="AG8945" i="168"/>
  <c r="AG8946" i="168"/>
  <c r="AG8947" i="168"/>
  <c r="AG8948" i="168"/>
  <c r="AG8949" i="168"/>
  <c r="AG8950" i="168"/>
  <c r="AG8951" i="168"/>
  <c r="AG8952" i="168"/>
  <c r="AG8953" i="168"/>
  <c r="AG8954" i="168"/>
  <c r="AG8955" i="168"/>
  <c r="AG8956" i="168"/>
  <c r="AG8957" i="168"/>
  <c r="AG8958" i="168"/>
  <c r="AG8959" i="168"/>
  <c r="AG8960" i="168"/>
  <c r="AG8961" i="168"/>
  <c r="AG8962" i="168"/>
  <c r="AG8963" i="168"/>
  <c r="AG8964" i="168"/>
  <c r="AG8965" i="168"/>
  <c r="AG8966" i="168"/>
  <c r="AG8967" i="168"/>
  <c r="AG8968" i="168"/>
  <c r="AG8969" i="168"/>
  <c r="AG8970" i="168"/>
  <c r="AG8971" i="168"/>
  <c r="AG8972" i="168"/>
  <c r="AG8973" i="168"/>
  <c r="AG8974" i="168"/>
  <c r="AG8975" i="168"/>
  <c r="AG8976" i="168"/>
  <c r="AG8977" i="168"/>
  <c r="AG8978" i="168"/>
  <c r="AG8979" i="168"/>
  <c r="AG8980" i="168"/>
  <c r="AG8981" i="168"/>
  <c r="AG8982" i="168"/>
  <c r="AG8983" i="168"/>
  <c r="AG8984" i="168"/>
  <c r="AG8985" i="168"/>
  <c r="AG8986" i="168"/>
  <c r="AG8987" i="168"/>
  <c r="AG8988" i="168"/>
  <c r="AG8989" i="168"/>
  <c r="AG8990" i="168"/>
  <c r="AG8991" i="168"/>
  <c r="AG8992" i="168"/>
  <c r="AG8993" i="168"/>
  <c r="AG8994" i="168"/>
  <c r="AG8995" i="168"/>
  <c r="AG8996" i="168"/>
  <c r="AG8997" i="168"/>
  <c r="AG8998" i="168"/>
  <c r="AG8999" i="168"/>
  <c r="AG9000" i="168"/>
  <c r="AG9001" i="168"/>
  <c r="AG9002" i="168"/>
  <c r="AG9003" i="168"/>
  <c r="AG9004" i="168"/>
  <c r="AG9005" i="168"/>
  <c r="AG9006" i="168"/>
  <c r="AG9007" i="168"/>
  <c r="AG9008" i="168"/>
  <c r="AG9009" i="168"/>
  <c r="AG9010" i="168"/>
  <c r="AG9011" i="168"/>
  <c r="AG9012" i="168"/>
  <c r="AG9013" i="168"/>
  <c r="AG9014" i="168"/>
  <c r="AG9015" i="168"/>
  <c r="AG9016" i="168"/>
  <c r="AG9017" i="168"/>
  <c r="AG9018" i="168"/>
  <c r="AG9019" i="168"/>
  <c r="AG9020" i="168"/>
  <c r="AG9021" i="168"/>
  <c r="AG9022" i="168"/>
  <c r="AG9023" i="168"/>
  <c r="AG9024" i="168"/>
  <c r="AG9025" i="168"/>
  <c r="AG9026" i="168"/>
  <c r="AG9027" i="168"/>
  <c r="AG9028" i="168"/>
  <c r="AG9029" i="168"/>
  <c r="AG9030" i="168"/>
  <c r="AG9031" i="168"/>
  <c r="AG9032" i="168"/>
  <c r="AG9033" i="168"/>
  <c r="AG9034" i="168"/>
  <c r="AG9035" i="168"/>
  <c r="AG9036" i="168"/>
  <c r="AG9037" i="168"/>
  <c r="AG9038" i="168"/>
  <c r="AG9039" i="168"/>
  <c r="AG9040" i="168"/>
  <c r="AG9041" i="168"/>
  <c r="AG9042" i="168"/>
  <c r="AG9043" i="168"/>
  <c r="AG9044" i="168"/>
  <c r="AG9045" i="168"/>
  <c r="AG9046" i="168"/>
  <c r="AG9047" i="168"/>
  <c r="AG9048" i="168"/>
  <c r="AG9049" i="168"/>
  <c r="AG9050" i="168"/>
  <c r="AG9051" i="168"/>
  <c r="AG9052" i="168"/>
  <c r="AG9053" i="168"/>
  <c r="AG9054" i="168"/>
  <c r="AG9055" i="168"/>
  <c r="AG9056" i="168"/>
  <c r="AG9057" i="168"/>
  <c r="AG9058" i="168"/>
  <c r="AG9059" i="168"/>
  <c r="AG9060" i="168"/>
  <c r="AG9061" i="168"/>
  <c r="AG9062" i="168"/>
  <c r="AG9063" i="168"/>
  <c r="AG9064" i="168"/>
  <c r="AG9065" i="168"/>
  <c r="AG9066" i="168"/>
  <c r="AG9067" i="168"/>
  <c r="AG9068" i="168"/>
  <c r="AG9069" i="168"/>
  <c r="AG9070" i="168"/>
  <c r="AG9071" i="168"/>
  <c r="AG9072" i="168"/>
  <c r="AG9073" i="168"/>
  <c r="AG9074" i="168"/>
  <c r="AG9075" i="168"/>
  <c r="AG9076" i="168"/>
  <c r="AG9077" i="168"/>
  <c r="AG9078" i="168"/>
  <c r="AG9079" i="168"/>
  <c r="AG9080" i="168"/>
  <c r="AG9081" i="168"/>
  <c r="AG9082" i="168"/>
  <c r="AG9083" i="168"/>
  <c r="AG9084" i="168"/>
  <c r="AG9085" i="168"/>
  <c r="AG9086" i="168"/>
  <c r="AG9087" i="168"/>
  <c r="AG9088" i="168"/>
  <c r="AG9089" i="168"/>
  <c r="AG9090" i="168"/>
  <c r="AG9091" i="168"/>
  <c r="AG9092" i="168"/>
  <c r="AG9093" i="168"/>
  <c r="AG9094" i="168"/>
  <c r="AG9095" i="168"/>
  <c r="AG9096" i="168"/>
  <c r="AG9097" i="168"/>
  <c r="AG9098" i="168"/>
  <c r="AG9099" i="168"/>
  <c r="AG9100" i="168"/>
  <c r="AG9101" i="168"/>
  <c r="AG9102" i="168"/>
  <c r="AG9103" i="168"/>
  <c r="AG9104" i="168"/>
  <c r="AG9105" i="168"/>
  <c r="AG9106" i="168"/>
  <c r="AG9107" i="168"/>
  <c r="AG9108" i="168"/>
  <c r="AG9109" i="168"/>
  <c r="AG9110" i="168"/>
  <c r="AG9111" i="168"/>
  <c r="AG9112" i="168"/>
  <c r="AG9113" i="168"/>
  <c r="AG9114" i="168"/>
  <c r="AG9115" i="168"/>
  <c r="AG9116" i="168"/>
  <c r="AG9117" i="168"/>
  <c r="AG9118" i="168"/>
  <c r="AG9119" i="168"/>
  <c r="AG9120" i="168"/>
  <c r="AG9121" i="168"/>
  <c r="AG9122" i="168"/>
  <c r="AG9123" i="168"/>
  <c r="AG9124" i="168"/>
  <c r="AG9125" i="168"/>
  <c r="AG9126" i="168"/>
  <c r="AG9127" i="168"/>
  <c r="AG9128" i="168"/>
  <c r="AG9129" i="168"/>
  <c r="AG9130" i="168"/>
  <c r="AG9131" i="168"/>
  <c r="AG9132" i="168"/>
  <c r="AG9133" i="168"/>
  <c r="AG9134" i="168"/>
  <c r="AG9135" i="168"/>
  <c r="AG9136" i="168"/>
  <c r="AG9137" i="168"/>
  <c r="AG9138" i="168"/>
  <c r="AG9139" i="168"/>
  <c r="AG9140" i="168"/>
  <c r="AG9141" i="168"/>
  <c r="AG9142" i="168"/>
  <c r="AG9143" i="168"/>
  <c r="AG9144" i="168"/>
  <c r="AG9145" i="168"/>
  <c r="AG9146" i="168"/>
  <c r="AG9147" i="168"/>
  <c r="AG9148" i="168"/>
  <c r="AG9149" i="168"/>
  <c r="AG9150" i="168"/>
  <c r="AG9151" i="168"/>
  <c r="AG9152" i="168"/>
  <c r="AG9153" i="168"/>
  <c r="AG9154" i="168"/>
  <c r="AG9155" i="168"/>
  <c r="AG9156" i="168"/>
  <c r="AG9157" i="168"/>
  <c r="AG9158" i="168"/>
  <c r="AG9159" i="168"/>
  <c r="AG9160" i="168"/>
  <c r="AG9161" i="168"/>
  <c r="AG9162" i="168"/>
  <c r="AG9163" i="168"/>
  <c r="AG9164" i="168"/>
  <c r="AG9165" i="168"/>
  <c r="AG9166" i="168"/>
  <c r="AG9167" i="168"/>
  <c r="AG9168" i="168"/>
  <c r="AG9169" i="168"/>
  <c r="AG9170" i="168"/>
  <c r="AG9171" i="168"/>
  <c r="AG9172" i="168"/>
  <c r="AG9173" i="168"/>
  <c r="AG9174" i="168"/>
  <c r="AG9175" i="168"/>
  <c r="AG9176" i="168"/>
  <c r="AG9177" i="168"/>
  <c r="AG9178" i="168"/>
  <c r="AG9179" i="168"/>
  <c r="AG9180" i="168"/>
  <c r="AG9181" i="168"/>
  <c r="AG9182" i="168"/>
  <c r="AG9183" i="168"/>
  <c r="AG9184" i="168"/>
  <c r="AG9185" i="168"/>
  <c r="AG9186" i="168"/>
  <c r="AG9187" i="168"/>
  <c r="AG9188" i="168"/>
  <c r="AG9189" i="168"/>
  <c r="AG9190" i="168"/>
  <c r="AG9191" i="168"/>
  <c r="AG9192" i="168"/>
  <c r="AG9193" i="168"/>
  <c r="AG9194" i="168"/>
  <c r="AG9195" i="168"/>
  <c r="AG9196" i="168"/>
  <c r="AG9197" i="168"/>
  <c r="AG9198" i="168"/>
  <c r="AG9199" i="168"/>
  <c r="AG9200" i="168"/>
  <c r="AG9201" i="168"/>
  <c r="AG9202" i="168"/>
  <c r="AG9203" i="168"/>
  <c r="AG9204" i="168"/>
  <c r="AG9205" i="168"/>
  <c r="AG9206" i="168"/>
  <c r="AG9207" i="168"/>
  <c r="AG9208" i="168"/>
  <c r="AG9209" i="168"/>
  <c r="AG9210" i="168"/>
  <c r="AG9211" i="168"/>
  <c r="AG9212" i="168"/>
  <c r="AG9213" i="168"/>
  <c r="AG9214" i="168"/>
  <c r="AG9215" i="168"/>
  <c r="AG9216" i="168"/>
  <c r="AG9217" i="168"/>
  <c r="AG9218" i="168"/>
  <c r="AG9219" i="168"/>
  <c r="AG9220" i="168"/>
  <c r="AG9221" i="168"/>
  <c r="AG9222" i="168"/>
  <c r="AG9223" i="168"/>
  <c r="AG9224" i="168"/>
  <c r="AG9225" i="168"/>
  <c r="AG9226" i="168"/>
  <c r="AG9227" i="168"/>
  <c r="AG9228" i="168"/>
  <c r="AG9229" i="168"/>
  <c r="AG9230" i="168"/>
  <c r="AG9231" i="168"/>
  <c r="AG9232" i="168"/>
  <c r="AG9233" i="168"/>
  <c r="AG9234" i="168"/>
  <c r="AG9235" i="168"/>
  <c r="AG9236" i="168"/>
  <c r="AG9237" i="168"/>
  <c r="AG9238" i="168"/>
  <c r="AG9239" i="168"/>
  <c r="AG9240" i="168"/>
  <c r="AG9241" i="168"/>
  <c r="AG9242" i="168"/>
  <c r="AG9243" i="168"/>
  <c r="AG9244" i="168"/>
  <c r="AG9245" i="168"/>
  <c r="AG9246" i="168"/>
  <c r="AG9247" i="168"/>
  <c r="AG9248" i="168"/>
  <c r="AG9249" i="168"/>
  <c r="AG9250" i="168"/>
  <c r="AG9251" i="168"/>
  <c r="AG9252" i="168"/>
  <c r="AG9253" i="168"/>
  <c r="AG9254" i="168"/>
  <c r="AG9255" i="168"/>
  <c r="AG9256" i="168"/>
  <c r="AG9257" i="168"/>
  <c r="AG9258" i="168"/>
  <c r="AG9259" i="168"/>
  <c r="AG9260" i="168"/>
  <c r="AG9261" i="168"/>
  <c r="AG9262" i="168"/>
  <c r="AG9263" i="168"/>
  <c r="AG9264" i="168"/>
  <c r="AG9265" i="168"/>
  <c r="AG9266" i="168"/>
  <c r="AG9267" i="168"/>
  <c r="AG9268" i="168"/>
  <c r="AG9269" i="168"/>
  <c r="AG9270" i="168"/>
  <c r="AG9271" i="168"/>
  <c r="AG9272" i="168"/>
  <c r="AG9273" i="168"/>
  <c r="AG9274" i="168"/>
  <c r="AG9275" i="168"/>
  <c r="AG9276" i="168"/>
  <c r="AG9277" i="168"/>
  <c r="AG9278" i="168"/>
  <c r="AG9279" i="168"/>
  <c r="AG9280" i="168"/>
  <c r="AG9281" i="168"/>
  <c r="AG9282" i="168"/>
  <c r="AG9283" i="168"/>
  <c r="AG9284" i="168"/>
  <c r="AG9285" i="168"/>
  <c r="AG9286" i="168"/>
  <c r="AG9287" i="168"/>
  <c r="AG9288" i="168"/>
  <c r="AG9289" i="168"/>
  <c r="AG9290" i="168"/>
  <c r="AG9291" i="168"/>
  <c r="AG9292" i="168"/>
  <c r="AG9293" i="168"/>
  <c r="AG9294" i="168"/>
  <c r="AG9295" i="168"/>
  <c r="AG9296" i="168"/>
  <c r="AG9297" i="168"/>
  <c r="AG9298" i="168"/>
  <c r="AG9299" i="168"/>
  <c r="AG9300" i="168"/>
  <c r="AG9301" i="168"/>
  <c r="AG9302" i="168"/>
  <c r="AG9303" i="168"/>
  <c r="AG9304" i="168"/>
  <c r="AG9305" i="168"/>
  <c r="AG9306" i="168"/>
  <c r="AG9307" i="168"/>
  <c r="AG9308" i="168"/>
  <c r="AG9309" i="168"/>
  <c r="AG9310" i="168"/>
  <c r="AG9311" i="168"/>
  <c r="AG9312" i="168"/>
  <c r="AG9313" i="168"/>
  <c r="AG9314" i="168"/>
  <c r="AG9315" i="168"/>
  <c r="AG9316" i="168"/>
  <c r="AG9317" i="168"/>
  <c r="AG9318" i="168"/>
  <c r="AG9319" i="168"/>
  <c r="AG9320" i="168"/>
  <c r="AG9321" i="168"/>
  <c r="AG9322" i="168"/>
  <c r="AG9323" i="168"/>
  <c r="AG9324" i="168"/>
  <c r="AG9325" i="168"/>
  <c r="AG9326" i="168"/>
  <c r="AG9327" i="168"/>
  <c r="AG9328" i="168"/>
  <c r="AG9329" i="168"/>
  <c r="AG9330" i="168"/>
  <c r="AG9331" i="168"/>
  <c r="AG9332" i="168"/>
  <c r="AG9333" i="168"/>
  <c r="AG9334" i="168"/>
  <c r="AG9335" i="168"/>
  <c r="AG9336" i="168"/>
  <c r="AG9337" i="168"/>
  <c r="AG9338" i="168"/>
  <c r="AG9339" i="168"/>
  <c r="AG9340" i="168"/>
  <c r="AG9341" i="168"/>
  <c r="AG9342" i="168"/>
  <c r="AG9343" i="168"/>
  <c r="AG9344" i="168"/>
  <c r="AG9345" i="168"/>
  <c r="AG9346" i="168"/>
  <c r="AG9347" i="168"/>
  <c r="AG9348" i="168"/>
  <c r="AG9349" i="168"/>
  <c r="AG9350" i="168"/>
  <c r="AG9351" i="168"/>
  <c r="AG9352" i="168"/>
  <c r="AG9353" i="168"/>
  <c r="AG9354" i="168"/>
  <c r="AG9355" i="168"/>
  <c r="AG9356" i="168"/>
  <c r="AG9357" i="168"/>
  <c r="AG9358" i="168"/>
  <c r="AG9359" i="168"/>
  <c r="AG9360" i="168"/>
  <c r="AG9361" i="168"/>
  <c r="AG9362" i="168"/>
  <c r="AG9363" i="168"/>
  <c r="AG9364" i="168"/>
  <c r="AG9365" i="168"/>
  <c r="AG9366" i="168"/>
  <c r="AG9367" i="168"/>
  <c r="AG9368" i="168"/>
  <c r="AG9369" i="168"/>
  <c r="AG9370" i="168"/>
  <c r="AG9371" i="168"/>
  <c r="AG9372" i="168"/>
  <c r="AG9373" i="168"/>
  <c r="AG9374" i="168"/>
  <c r="AG9375" i="168"/>
  <c r="AG9376" i="168"/>
  <c r="AG9377" i="168"/>
  <c r="AG9378" i="168"/>
  <c r="AG9379" i="168"/>
  <c r="AG9380" i="168"/>
  <c r="AG9381" i="168"/>
  <c r="AG9382" i="168"/>
  <c r="AG9383" i="168"/>
  <c r="AG9384" i="168"/>
  <c r="AG9385" i="168"/>
  <c r="AG9386" i="168"/>
  <c r="AG9387" i="168"/>
  <c r="AG9388" i="168"/>
  <c r="AG9389" i="168"/>
  <c r="AG9390" i="168"/>
  <c r="AG9391" i="168"/>
  <c r="AG9392" i="168"/>
  <c r="AG9393" i="168"/>
  <c r="AG9394" i="168"/>
  <c r="AG9395" i="168"/>
  <c r="AG9396" i="168"/>
  <c r="AG9397" i="168"/>
  <c r="AG9398" i="168"/>
  <c r="AG9399" i="168"/>
  <c r="AG9400" i="168"/>
  <c r="AG9401" i="168"/>
  <c r="AG9402" i="168"/>
  <c r="AG9403" i="168"/>
  <c r="AG9404" i="168"/>
  <c r="AG9405" i="168"/>
  <c r="AG9406" i="168"/>
  <c r="AG9407" i="168"/>
  <c r="AG9408" i="168"/>
  <c r="AG9409" i="168"/>
  <c r="AG9410" i="168"/>
  <c r="AG9411" i="168"/>
  <c r="AG9412" i="168"/>
  <c r="AG9413" i="168"/>
  <c r="AG9414" i="168"/>
  <c r="AG9415" i="168"/>
  <c r="AG9416" i="168"/>
  <c r="AG9417" i="168"/>
  <c r="AG9418" i="168"/>
  <c r="AG9419" i="168"/>
  <c r="AG9420" i="168"/>
  <c r="AG9421" i="168"/>
  <c r="AG9422" i="168"/>
  <c r="AG9423" i="168"/>
  <c r="AG9424" i="168"/>
  <c r="AG9425" i="168"/>
  <c r="AG9426" i="168"/>
  <c r="AG9427" i="168"/>
  <c r="AG9428" i="168"/>
  <c r="AG9429" i="168"/>
  <c r="AG9430" i="168"/>
  <c r="AG9431" i="168"/>
  <c r="AG9432" i="168"/>
  <c r="AG9433" i="168"/>
  <c r="AG9434" i="168"/>
  <c r="AG9435" i="168"/>
  <c r="AG9436" i="168"/>
  <c r="AG9437" i="168"/>
  <c r="AG9438" i="168"/>
  <c r="AG9439" i="168"/>
  <c r="AG9440" i="168"/>
  <c r="AG9441" i="168"/>
  <c r="AG9442" i="168"/>
  <c r="AG9443" i="168"/>
  <c r="AG9444" i="168"/>
  <c r="AG9445" i="168"/>
  <c r="AG9446" i="168"/>
  <c r="AG9447" i="168"/>
  <c r="AG9448" i="168"/>
  <c r="AG9449" i="168"/>
  <c r="AG9450" i="168"/>
  <c r="AG9451" i="168"/>
  <c r="AG9452" i="168"/>
  <c r="AG9453" i="168"/>
  <c r="AG9454" i="168"/>
  <c r="AG9455" i="168"/>
  <c r="AG9456" i="168"/>
  <c r="AG9457" i="168"/>
  <c r="AG9458" i="168"/>
  <c r="AG9459" i="168"/>
  <c r="AG9460" i="168"/>
  <c r="AG9461" i="168"/>
  <c r="AG9462" i="168"/>
  <c r="AG9463" i="168"/>
  <c r="AG9464" i="168"/>
  <c r="AG9465" i="168"/>
  <c r="AG9466" i="168"/>
  <c r="AG9467" i="168"/>
  <c r="AG9468" i="168"/>
  <c r="AG9469" i="168"/>
  <c r="AG9470" i="168"/>
  <c r="AG9471" i="168"/>
  <c r="AG9472" i="168"/>
  <c r="AG9473" i="168"/>
  <c r="AG9474" i="168"/>
  <c r="AG9475" i="168"/>
  <c r="AG9476" i="168"/>
  <c r="AG9477" i="168"/>
  <c r="AG9478" i="168"/>
  <c r="AG9479" i="168"/>
  <c r="AG9480" i="168"/>
  <c r="AG9481" i="168"/>
  <c r="AG9482" i="168"/>
  <c r="AG9483" i="168"/>
  <c r="AG9484" i="168"/>
  <c r="AG9485" i="168"/>
  <c r="AG9486" i="168"/>
  <c r="AG9487" i="168"/>
  <c r="AG9488" i="168"/>
  <c r="AG9489" i="168"/>
  <c r="AG9490" i="168"/>
  <c r="AG9491" i="168"/>
  <c r="AG9492" i="168"/>
  <c r="AG9493" i="168"/>
  <c r="AG9494" i="168"/>
  <c r="AG9495" i="168"/>
  <c r="AG9496" i="168"/>
  <c r="AG9497" i="168"/>
  <c r="AG9498" i="168"/>
  <c r="AG9499" i="168"/>
  <c r="AG9500" i="168"/>
  <c r="AG9501" i="168"/>
  <c r="AG9502" i="168"/>
  <c r="AG9503" i="168"/>
  <c r="AG9504" i="168"/>
  <c r="AG9505" i="168"/>
  <c r="AG9506" i="168"/>
  <c r="AG9507" i="168"/>
  <c r="AG9508" i="168"/>
  <c r="AG9509" i="168"/>
  <c r="AG9510" i="168"/>
  <c r="AG9511" i="168"/>
  <c r="AG9512" i="168"/>
  <c r="AG9513" i="168"/>
  <c r="AG9514" i="168"/>
  <c r="AG9515" i="168"/>
  <c r="AG9516" i="168"/>
  <c r="AG9517" i="168"/>
  <c r="AG9518" i="168"/>
  <c r="AG9519" i="168"/>
  <c r="AG9520" i="168"/>
  <c r="AG9521" i="168"/>
  <c r="AG9522" i="168"/>
  <c r="AG9523" i="168"/>
  <c r="AG9524" i="168"/>
  <c r="AG9525" i="168"/>
  <c r="AG9526" i="168"/>
  <c r="AG9527" i="168"/>
  <c r="AG9528" i="168"/>
  <c r="AG9529" i="168"/>
  <c r="AG9530" i="168"/>
  <c r="AG9531" i="168"/>
  <c r="AG9532" i="168"/>
  <c r="AG9533" i="168"/>
  <c r="AG9534" i="168"/>
  <c r="AG9535" i="168"/>
  <c r="AG9536" i="168"/>
  <c r="AG2" i="168"/>
  <c r="AF9316" i="168"/>
  <c r="AF9317" i="168"/>
  <c r="AF9318" i="168"/>
  <c r="AF9319" i="168"/>
  <c r="AF9320" i="168"/>
  <c r="AF9321" i="168"/>
  <c r="AF9322" i="168"/>
  <c r="AF9323" i="168"/>
  <c r="AF9324" i="168"/>
  <c r="AF9325" i="168"/>
  <c r="AF9326" i="168"/>
  <c r="AF9327" i="168"/>
  <c r="AF9328" i="168"/>
  <c r="AF9329" i="168"/>
  <c r="AF9330" i="168"/>
  <c r="AF9331" i="168"/>
  <c r="AF9332" i="168"/>
  <c r="AF9333" i="168"/>
  <c r="AF9334" i="168"/>
  <c r="AF9335" i="168"/>
  <c r="AF9336" i="168"/>
  <c r="AF9337" i="168"/>
  <c r="AF9338" i="168"/>
  <c r="AF9339" i="168"/>
  <c r="AF9340" i="168"/>
  <c r="AF9341" i="168"/>
  <c r="AF9342" i="168"/>
  <c r="AF9343" i="168"/>
  <c r="AF9344" i="168"/>
  <c r="AF9345" i="168"/>
  <c r="AF9346" i="168"/>
  <c r="AF9347" i="168"/>
  <c r="AF9348" i="168"/>
  <c r="AF9349" i="168"/>
  <c r="AF9350" i="168"/>
  <c r="AF9351" i="168"/>
  <c r="AF9352" i="168"/>
  <c r="AF9353" i="168"/>
  <c r="AF9354" i="168"/>
  <c r="AF9355" i="168"/>
  <c r="AF9356" i="168"/>
  <c r="AF9357" i="168"/>
  <c r="AF9358" i="168"/>
  <c r="AF9359" i="168"/>
  <c r="AF9360" i="168"/>
  <c r="AF9361" i="168"/>
  <c r="AF9362" i="168"/>
  <c r="AF9363" i="168"/>
  <c r="AF9364" i="168"/>
  <c r="AF9365" i="168"/>
  <c r="AF9366" i="168"/>
  <c r="AF9367" i="168"/>
  <c r="AF9368" i="168"/>
  <c r="AF9369" i="168"/>
  <c r="AF9370" i="168"/>
  <c r="AF9371" i="168"/>
  <c r="AF9372" i="168"/>
  <c r="AF9373" i="168"/>
  <c r="AF9374" i="168"/>
  <c r="AF9375" i="168"/>
  <c r="AF9376" i="168"/>
  <c r="AF9377" i="168"/>
  <c r="AF9378" i="168"/>
  <c r="AF9379" i="168"/>
  <c r="AF9380" i="168"/>
  <c r="AF9381" i="168"/>
  <c r="AF9382" i="168"/>
  <c r="AF9383" i="168"/>
  <c r="AF9384" i="168"/>
  <c r="AF9385" i="168"/>
  <c r="AF9386" i="168"/>
  <c r="AF9387" i="168"/>
  <c r="AF9388" i="168"/>
  <c r="AF9389" i="168"/>
  <c r="AF9390" i="168"/>
  <c r="AF9391" i="168"/>
  <c r="AF9392" i="168"/>
  <c r="AF9393" i="168"/>
  <c r="AF9394" i="168"/>
  <c r="AF9395" i="168"/>
  <c r="AF9396" i="168"/>
  <c r="AF9397" i="168"/>
  <c r="AF9398" i="168"/>
  <c r="AF9399" i="168"/>
  <c r="AF9400" i="168"/>
  <c r="AF9401" i="168"/>
  <c r="AF9402" i="168"/>
  <c r="AF9403" i="168"/>
  <c r="AF9404" i="168"/>
  <c r="AF9405" i="168"/>
  <c r="AF9406" i="168"/>
  <c r="AF9407" i="168"/>
  <c r="AF9408" i="168"/>
  <c r="AF9409" i="168"/>
  <c r="AF9410" i="168"/>
  <c r="AF9411" i="168"/>
  <c r="AF9412" i="168"/>
  <c r="AF9413" i="168"/>
  <c r="AF9414" i="168"/>
  <c r="AF9415" i="168"/>
  <c r="AF9416" i="168"/>
  <c r="AF9417" i="168"/>
  <c r="AF9418" i="168"/>
  <c r="AF9419" i="168"/>
  <c r="AF9420" i="168"/>
  <c r="AF9421" i="168"/>
  <c r="AF9422" i="168"/>
  <c r="AF9423" i="168"/>
  <c r="AF9424" i="168"/>
  <c r="AF9425" i="168"/>
  <c r="AF9426" i="168"/>
  <c r="AF9427" i="168"/>
  <c r="AF9428" i="168"/>
  <c r="AF9429" i="168"/>
  <c r="AF9430" i="168"/>
  <c r="AF9431" i="168"/>
  <c r="AF9432" i="168"/>
  <c r="AF9433" i="168"/>
  <c r="AF9434" i="168"/>
  <c r="AF9435" i="168"/>
  <c r="AF9436" i="168"/>
  <c r="AF9437" i="168"/>
  <c r="AF9438" i="168"/>
  <c r="AF9439" i="168"/>
  <c r="AF9440" i="168"/>
  <c r="AF9441" i="168"/>
  <c r="AF9442" i="168"/>
  <c r="AF9443" i="168"/>
  <c r="AF9444" i="168"/>
  <c r="AF9445" i="168"/>
  <c r="AF9446" i="168"/>
  <c r="AF9447" i="168"/>
  <c r="AF9448" i="168"/>
  <c r="AF9449" i="168"/>
  <c r="AF9450" i="168"/>
  <c r="AF9451" i="168"/>
  <c r="AF9452" i="168"/>
  <c r="AF9453" i="168"/>
  <c r="AF9454" i="168"/>
  <c r="AF9455" i="168"/>
  <c r="AF9456" i="168"/>
  <c r="AF9457" i="168"/>
  <c r="AF9458" i="168"/>
  <c r="AF9459" i="168"/>
  <c r="AF9460" i="168"/>
  <c r="AF9461" i="168"/>
  <c r="AF9462" i="168"/>
  <c r="AF9463" i="168"/>
  <c r="AF9464" i="168"/>
  <c r="AF9465" i="168"/>
  <c r="AF9466" i="168"/>
  <c r="AF9467" i="168"/>
  <c r="AF9468" i="168"/>
  <c r="AF9469" i="168"/>
  <c r="AF9470" i="168"/>
  <c r="AF9471" i="168"/>
  <c r="AF9472" i="168"/>
  <c r="AF9473" i="168"/>
  <c r="AF9474" i="168"/>
  <c r="AF9475" i="168"/>
  <c r="AF9476" i="168"/>
  <c r="AF9477" i="168"/>
  <c r="AF9478" i="168"/>
  <c r="AF9479" i="168"/>
  <c r="AF9480" i="168"/>
  <c r="AF9481" i="168"/>
  <c r="AF9482" i="168"/>
  <c r="AF9483" i="168"/>
  <c r="AF9484" i="168"/>
  <c r="AF9485" i="168"/>
  <c r="AF9486" i="168"/>
  <c r="AF9487" i="168"/>
  <c r="AF9488" i="168"/>
  <c r="AF9489" i="168"/>
  <c r="AF9490" i="168"/>
  <c r="AF9491" i="168"/>
  <c r="AF9492" i="168"/>
  <c r="AF9493" i="168"/>
  <c r="AF9494" i="168"/>
  <c r="AF9495" i="168"/>
  <c r="AF9496" i="168"/>
  <c r="AF9497" i="168"/>
  <c r="AF9498" i="168"/>
  <c r="AF9499" i="168"/>
  <c r="AF9500" i="168"/>
  <c r="AF9501" i="168"/>
  <c r="AF9502" i="168"/>
  <c r="AF9503" i="168"/>
  <c r="AF9504" i="168"/>
  <c r="AF9505" i="168"/>
  <c r="AF9506" i="168"/>
  <c r="AF9507" i="168"/>
  <c r="AF9508" i="168"/>
  <c r="AF9509" i="168"/>
  <c r="AF9510" i="168"/>
  <c r="AF9511" i="168"/>
  <c r="AF9512" i="168"/>
  <c r="AF9513" i="168"/>
  <c r="AF9514" i="168"/>
  <c r="AF9515" i="168"/>
  <c r="AF9516" i="168"/>
  <c r="AF9517" i="168"/>
  <c r="AF9518" i="168"/>
  <c r="AF9519" i="168"/>
  <c r="AF9520" i="168"/>
  <c r="AF9521" i="168"/>
  <c r="AF9522" i="168"/>
  <c r="AF9523" i="168"/>
  <c r="AF9524" i="168"/>
  <c r="AF9525" i="168"/>
  <c r="AF9526" i="168"/>
  <c r="AF9527" i="168"/>
  <c r="AF9528" i="168"/>
  <c r="AF9529" i="168"/>
  <c r="AF9530" i="168"/>
  <c r="AF9531" i="168"/>
  <c r="AF9532" i="168"/>
  <c r="AF9533" i="168"/>
  <c r="AF9534" i="168"/>
  <c r="AF9535" i="168"/>
  <c r="AF9536" i="168"/>
  <c r="AF9301" i="168" l="1"/>
  <c r="AF9302" i="168"/>
  <c r="AF9303" i="168"/>
  <c r="AF9304" i="168"/>
  <c r="AF9305" i="168"/>
  <c r="AF9306" i="168"/>
  <c r="AF9307" i="168"/>
  <c r="AF9308" i="168"/>
  <c r="AF9309" i="168"/>
  <c r="AF9310" i="168"/>
  <c r="AF9311" i="168"/>
  <c r="AF9312" i="168"/>
  <c r="AF9313" i="168"/>
  <c r="AF9314" i="168"/>
  <c r="AF9315" i="168"/>
  <c r="AF9110" i="168"/>
  <c r="AF9111" i="168"/>
  <c r="AF9112" i="168"/>
  <c r="AF9113" i="168"/>
  <c r="AF9114" i="168"/>
  <c r="AF9115" i="168"/>
  <c r="AF9116" i="168"/>
  <c r="AF9117" i="168"/>
  <c r="AF9118" i="168"/>
  <c r="AF9119" i="168"/>
  <c r="AF9120" i="168"/>
  <c r="AF9121" i="168"/>
  <c r="AF9122" i="168"/>
  <c r="AF9123" i="168"/>
  <c r="AF9124" i="168"/>
  <c r="AF9125" i="168"/>
  <c r="AF9126" i="168"/>
  <c r="AF9127" i="168"/>
  <c r="AF9128" i="168"/>
  <c r="AF9129" i="168"/>
  <c r="AF9130" i="168"/>
  <c r="AF9131" i="168"/>
  <c r="AF9132" i="168"/>
  <c r="AF9133" i="168"/>
  <c r="AF9134" i="168"/>
  <c r="AF9135" i="168"/>
  <c r="AF9136" i="168"/>
  <c r="AF9137" i="168"/>
  <c r="AF9138" i="168"/>
  <c r="AF9139" i="168"/>
  <c r="AF9140" i="168"/>
  <c r="AF9141" i="168"/>
  <c r="AF9142" i="168"/>
  <c r="AF9143" i="168"/>
  <c r="AF9144" i="168"/>
  <c r="AF9145" i="168"/>
  <c r="AF9146" i="168"/>
  <c r="AF9147" i="168"/>
  <c r="AF9148" i="168"/>
  <c r="AF9149" i="168"/>
  <c r="AF9150" i="168"/>
  <c r="AF9151" i="168"/>
  <c r="AF9152" i="168"/>
  <c r="AF9153" i="168"/>
  <c r="AF9154" i="168"/>
  <c r="AF9155" i="168"/>
  <c r="AF9156" i="168"/>
  <c r="AF9157" i="168"/>
  <c r="AF9158" i="168"/>
  <c r="AF9159" i="168"/>
  <c r="AF9160" i="168"/>
  <c r="AF9161" i="168"/>
  <c r="AF9162" i="168"/>
  <c r="AF9163" i="168"/>
  <c r="AF9164" i="168"/>
  <c r="AF9165" i="168"/>
  <c r="AF9166" i="168"/>
  <c r="AF9167" i="168"/>
  <c r="AF9168" i="168"/>
  <c r="AF9169" i="168"/>
  <c r="AF9170" i="168"/>
  <c r="AF9171" i="168"/>
  <c r="AF9172" i="168"/>
  <c r="AF9173" i="168"/>
  <c r="AF9174" i="168"/>
  <c r="AF9175" i="168"/>
  <c r="AF9176" i="168"/>
  <c r="AF9177" i="168"/>
  <c r="AF9178" i="168"/>
  <c r="AF9179" i="168"/>
  <c r="AF9180" i="168"/>
  <c r="AF9181" i="168"/>
  <c r="AF9182" i="168"/>
  <c r="AF9183" i="168"/>
  <c r="AF9184" i="168"/>
  <c r="AF9185" i="168"/>
  <c r="AF9186" i="168"/>
  <c r="AF9187" i="168"/>
  <c r="AF9188" i="168"/>
  <c r="AF9189" i="168"/>
  <c r="AF9190" i="168"/>
  <c r="AF9191" i="168"/>
  <c r="AF9192" i="168"/>
  <c r="AF9193" i="168"/>
  <c r="AF9194" i="168"/>
  <c r="AF9195" i="168"/>
  <c r="AF9196" i="168"/>
  <c r="AF9197" i="168"/>
  <c r="AF9198" i="168"/>
  <c r="AF9199" i="168"/>
  <c r="AF9200" i="168"/>
  <c r="AF9201" i="168"/>
  <c r="AF9202" i="168"/>
  <c r="AF9203" i="168"/>
  <c r="AF9204" i="168"/>
  <c r="AF9205" i="168"/>
  <c r="AF9206" i="168"/>
  <c r="AF9207" i="168"/>
  <c r="AF9208" i="168"/>
  <c r="AF9209" i="168"/>
  <c r="AF9210" i="168"/>
  <c r="AF9211" i="168"/>
  <c r="AF9212" i="168"/>
  <c r="AF9213" i="168"/>
  <c r="AF9214" i="168"/>
  <c r="AF9215" i="168"/>
  <c r="AF9216" i="168"/>
  <c r="AF9217" i="168"/>
  <c r="AF9218" i="168"/>
  <c r="AF9219" i="168"/>
  <c r="AF9220" i="168"/>
  <c r="AF9221" i="168"/>
  <c r="AF9222" i="168"/>
  <c r="AF9223" i="168"/>
  <c r="AF9224" i="168"/>
  <c r="AF9225" i="168"/>
  <c r="AF9226" i="168"/>
  <c r="AF9227" i="168"/>
  <c r="AF9228" i="168"/>
  <c r="AF9229" i="168"/>
  <c r="AF9230" i="168"/>
  <c r="AF9231" i="168"/>
  <c r="AF9232" i="168"/>
  <c r="AF9233" i="168"/>
  <c r="AF9234" i="168"/>
  <c r="AF9235" i="168"/>
  <c r="AF9236" i="168"/>
  <c r="AF9237" i="168"/>
  <c r="AF9238" i="168"/>
  <c r="AF9239" i="168"/>
  <c r="AF9240" i="168"/>
  <c r="AF9241" i="168"/>
  <c r="AF9242" i="168"/>
  <c r="AF9243" i="168"/>
  <c r="AF9244" i="168"/>
  <c r="AF9245" i="168"/>
  <c r="AF9246" i="168"/>
  <c r="AF9247" i="168"/>
  <c r="AF9248" i="168"/>
  <c r="AF9249" i="168"/>
  <c r="AF9250" i="168"/>
  <c r="AF9251" i="168"/>
  <c r="AF9252" i="168"/>
  <c r="AF9253" i="168"/>
  <c r="AF9254" i="168"/>
  <c r="AF9255" i="168"/>
  <c r="AF9256" i="168"/>
  <c r="AF9257" i="168"/>
  <c r="AF9258" i="168"/>
  <c r="AF9259" i="168"/>
  <c r="AF9260" i="168"/>
  <c r="AF9261" i="168"/>
  <c r="AF9262" i="168"/>
  <c r="AF9263" i="168"/>
  <c r="AF9264" i="168"/>
  <c r="AF9265" i="168"/>
  <c r="AF9266" i="168"/>
  <c r="AF9267" i="168"/>
  <c r="AF9268" i="168"/>
  <c r="AF9269" i="168"/>
  <c r="AF9270" i="168"/>
  <c r="AF9271" i="168"/>
  <c r="AF9272" i="168"/>
  <c r="AF9273" i="168"/>
  <c r="AF9274" i="168"/>
  <c r="AF9275" i="168"/>
  <c r="AF9276" i="168"/>
  <c r="AF9277" i="168"/>
  <c r="AF9278" i="168"/>
  <c r="AF9279" i="168"/>
  <c r="AF9280" i="168"/>
  <c r="AF9281" i="168"/>
  <c r="AF9282" i="168"/>
  <c r="AF9283" i="168"/>
  <c r="AF9284" i="168"/>
  <c r="AF9285" i="168"/>
  <c r="AF9286" i="168"/>
  <c r="AF9287" i="168"/>
  <c r="AF9288" i="168"/>
  <c r="AF9289" i="168"/>
  <c r="AF9290" i="168"/>
  <c r="AF9291" i="168"/>
  <c r="AF9292" i="168"/>
  <c r="AF9293" i="168"/>
  <c r="AF9294" i="168"/>
  <c r="AF9295" i="168"/>
  <c r="AF9296" i="168"/>
  <c r="AF9297" i="168"/>
  <c r="AF9298" i="168"/>
  <c r="AF9299" i="168"/>
  <c r="AF9300" i="168"/>
  <c r="AF9090" i="168" l="1"/>
  <c r="AF9091" i="168"/>
  <c r="AF9092" i="168"/>
  <c r="AF9093" i="168"/>
  <c r="AF9094" i="168"/>
  <c r="AF9095" i="168"/>
  <c r="AF9096" i="168"/>
  <c r="AF9097" i="168"/>
  <c r="AF9098" i="168"/>
  <c r="AF9099" i="168"/>
  <c r="AF9100" i="168"/>
  <c r="AF9101" i="168"/>
  <c r="AF9102" i="168"/>
  <c r="AF9103" i="168"/>
  <c r="AF9104" i="168"/>
  <c r="AF9105" i="168"/>
  <c r="AF9106" i="168"/>
  <c r="AF9107" i="168"/>
  <c r="AF9108" i="168"/>
  <c r="AF9109" i="168"/>
  <c r="AF8914" i="168" l="1"/>
  <c r="AF8915" i="168"/>
  <c r="AF8916" i="168"/>
  <c r="AF8917" i="168"/>
  <c r="AF8918" i="168"/>
  <c r="AF8919" i="168"/>
  <c r="AF8920" i="168"/>
  <c r="AF8921" i="168"/>
  <c r="AF8922" i="168"/>
  <c r="AF8923" i="168"/>
  <c r="AF8924" i="168"/>
  <c r="AF8925" i="168"/>
  <c r="AF8926" i="168"/>
  <c r="AF8927" i="168"/>
  <c r="AF8928" i="168"/>
  <c r="AF8929" i="168"/>
  <c r="AF8930" i="168"/>
  <c r="AF8931" i="168"/>
  <c r="AF8932" i="168"/>
  <c r="AF8933" i="168"/>
  <c r="AF8934" i="168"/>
  <c r="AF8935" i="168"/>
  <c r="AF8936" i="168"/>
  <c r="AF8937" i="168"/>
  <c r="AF8938" i="168"/>
  <c r="AF8939" i="168"/>
  <c r="AF8940" i="168"/>
  <c r="AF8941" i="168"/>
  <c r="AF8942" i="168"/>
  <c r="AF8943" i="168"/>
  <c r="AF8944" i="168"/>
  <c r="AF8945" i="168"/>
  <c r="AF8946" i="168"/>
  <c r="AF8947" i="168"/>
  <c r="AF8948" i="168"/>
  <c r="AF8949" i="168"/>
  <c r="AF8950" i="168"/>
  <c r="AF8951" i="168"/>
  <c r="AF8952" i="168"/>
  <c r="AF8953" i="168"/>
  <c r="AF8954" i="168"/>
  <c r="AF8955" i="168"/>
  <c r="AF8956" i="168"/>
  <c r="AF8957" i="168"/>
  <c r="AF8958" i="168"/>
  <c r="AF8959" i="168"/>
  <c r="AF8960" i="168"/>
  <c r="AF8961" i="168"/>
  <c r="AF8962" i="168"/>
  <c r="AF8963" i="168"/>
  <c r="AF8964" i="168"/>
  <c r="AF8965" i="168"/>
  <c r="AF8966" i="168"/>
  <c r="AF8967" i="168"/>
  <c r="AF8968" i="168"/>
  <c r="AF8969" i="168"/>
  <c r="AF8970" i="168"/>
  <c r="AF8971" i="168"/>
  <c r="AF8972" i="168"/>
  <c r="AF8973" i="168"/>
  <c r="AF8974" i="168"/>
  <c r="AF8975" i="168"/>
  <c r="AF8976" i="168"/>
  <c r="AF8977" i="168"/>
  <c r="AF8978" i="168"/>
  <c r="AF8979" i="168"/>
  <c r="AF8980" i="168"/>
  <c r="AF8981" i="168"/>
  <c r="AF8982" i="168"/>
  <c r="AF8983" i="168"/>
  <c r="AF8984" i="168"/>
  <c r="AF8985" i="168"/>
  <c r="AF8986" i="168"/>
  <c r="AF8987" i="168"/>
  <c r="AF8988" i="168"/>
  <c r="AF8989" i="168"/>
  <c r="AF8990" i="168"/>
  <c r="AF8991" i="168"/>
  <c r="AF8992" i="168"/>
  <c r="AF8993" i="168"/>
  <c r="AF8994" i="168"/>
  <c r="AF8995" i="168"/>
  <c r="AF8996" i="168"/>
  <c r="AF8997" i="168"/>
  <c r="AF8998" i="168"/>
  <c r="AF8999" i="168"/>
  <c r="AF9000" i="168"/>
  <c r="AF9001" i="168"/>
  <c r="AF9002" i="168"/>
  <c r="AF9003" i="168"/>
  <c r="AF9004" i="168"/>
  <c r="AF9005" i="168"/>
  <c r="AF9006" i="168"/>
  <c r="AF9007" i="168"/>
  <c r="AF9008" i="168"/>
  <c r="AF9009" i="168"/>
  <c r="AF9010" i="168"/>
  <c r="AF9011" i="168"/>
  <c r="AF9012" i="168"/>
  <c r="AF9013" i="168"/>
  <c r="AF9014" i="168"/>
  <c r="AF9015" i="168"/>
  <c r="AF9016" i="168"/>
  <c r="AF9017" i="168"/>
  <c r="AF9018" i="168"/>
  <c r="AF9019" i="168"/>
  <c r="AF9020" i="168"/>
  <c r="AF9021" i="168"/>
  <c r="AF9022" i="168"/>
  <c r="AF9023" i="168"/>
  <c r="AF9024" i="168"/>
  <c r="AF9025" i="168"/>
  <c r="AF9026" i="168"/>
  <c r="AF9027" i="168"/>
  <c r="AF9028" i="168"/>
  <c r="AF9029" i="168"/>
  <c r="AF9030" i="168"/>
  <c r="AF9031" i="168"/>
  <c r="AF9032" i="168"/>
  <c r="AF9033" i="168"/>
  <c r="AF9034" i="168"/>
  <c r="AF9035" i="168"/>
  <c r="AF9036" i="168"/>
  <c r="AF9037" i="168"/>
  <c r="AF9038" i="168"/>
  <c r="AF9039" i="168"/>
  <c r="AF9040" i="168"/>
  <c r="AF9041" i="168"/>
  <c r="AF9042" i="168"/>
  <c r="AF9043" i="168"/>
  <c r="AF9044" i="168"/>
  <c r="AF9045" i="168"/>
  <c r="AF9046" i="168"/>
  <c r="AF9047" i="168"/>
  <c r="AF9048" i="168"/>
  <c r="AF9049" i="168"/>
  <c r="AF9050" i="168"/>
  <c r="AF9051" i="168"/>
  <c r="AF9052" i="168"/>
  <c r="AF9053" i="168"/>
  <c r="AF9054" i="168"/>
  <c r="AF9055" i="168"/>
  <c r="AF9056" i="168"/>
  <c r="AF9057" i="168"/>
  <c r="AF9058" i="168"/>
  <c r="AF9059" i="168"/>
  <c r="AF9060" i="168"/>
  <c r="AF9061" i="168"/>
  <c r="AF9062" i="168"/>
  <c r="AF9063" i="168"/>
  <c r="AF9064" i="168"/>
  <c r="AF9065" i="168"/>
  <c r="AF9066" i="168"/>
  <c r="AF9067" i="168"/>
  <c r="AF9068" i="168"/>
  <c r="AF9069" i="168"/>
  <c r="AF9070" i="168"/>
  <c r="AF9071" i="168"/>
  <c r="AF9072" i="168"/>
  <c r="AF9073" i="168"/>
  <c r="AF9074" i="168"/>
  <c r="AF9075" i="168"/>
  <c r="AF9076" i="168"/>
  <c r="AF9077" i="168"/>
  <c r="AF9078" i="168"/>
  <c r="AF9079" i="168"/>
  <c r="AF9080" i="168"/>
  <c r="AF9081" i="168"/>
  <c r="AF9082" i="168"/>
  <c r="AF9083" i="168"/>
  <c r="AF9084" i="168"/>
  <c r="AF9085" i="168"/>
  <c r="AF9086" i="168"/>
  <c r="AF9087" i="168"/>
  <c r="AF9088" i="168"/>
  <c r="AF9089" i="168"/>
  <c r="AF3" i="168" l="1"/>
  <c r="AF4" i="168"/>
  <c r="AF5" i="168"/>
  <c r="AF6" i="168"/>
  <c r="AF7" i="168"/>
  <c r="AF8" i="168"/>
  <c r="AF9" i="168"/>
  <c r="AF10" i="168"/>
  <c r="AF11" i="168"/>
  <c r="AF12" i="168"/>
  <c r="AF13" i="168"/>
  <c r="AF14" i="168"/>
  <c r="AF15" i="168"/>
  <c r="AF16" i="168"/>
  <c r="AF17" i="168"/>
  <c r="AF18" i="168"/>
  <c r="AF19" i="168"/>
  <c r="AF20" i="168"/>
  <c r="AF21" i="168"/>
  <c r="AF22" i="168"/>
  <c r="AF23" i="168"/>
  <c r="AF24" i="168"/>
  <c r="AF25" i="168"/>
  <c r="AF26" i="168"/>
  <c r="AF27" i="168"/>
  <c r="AF28" i="168"/>
  <c r="AF29" i="168"/>
  <c r="AF30" i="168"/>
  <c r="AF31" i="168"/>
  <c r="AF32" i="168"/>
  <c r="AF33" i="168"/>
  <c r="AF34" i="168"/>
  <c r="AF35" i="168"/>
  <c r="AF36" i="168"/>
  <c r="AF37" i="168"/>
  <c r="AF38" i="168"/>
  <c r="AF39" i="168"/>
  <c r="AF40" i="168"/>
  <c r="AF41" i="168"/>
  <c r="AF42" i="168"/>
  <c r="AF43" i="168"/>
  <c r="AF44" i="168"/>
  <c r="AF45" i="168"/>
  <c r="AF46" i="168"/>
  <c r="AF47" i="168"/>
  <c r="AF48" i="168"/>
  <c r="AF49" i="168"/>
  <c r="AF50" i="168"/>
  <c r="AF51" i="168"/>
  <c r="AF52" i="168"/>
  <c r="AF53" i="168"/>
  <c r="AF54" i="168"/>
  <c r="AF55" i="168"/>
  <c r="AF56" i="168"/>
  <c r="AF57" i="168"/>
  <c r="AF58" i="168"/>
  <c r="AF59" i="168"/>
  <c r="AF60" i="168"/>
  <c r="AF61" i="168"/>
  <c r="AF62" i="168"/>
  <c r="AF63" i="168"/>
  <c r="AF64" i="168"/>
  <c r="AF65" i="168"/>
  <c r="AF66" i="168"/>
  <c r="AF67" i="168"/>
  <c r="AF68" i="168"/>
  <c r="AF69" i="168"/>
  <c r="AF70" i="168"/>
  <c r="AF71" i="168"/>
  <c r="AF72" i="168"/>
  <c r="AF73" i="168"/>
  <c r="AF74" i="168"/>
  <c r="AF75" i="168"/>
  <c r="AF76" i="168"/>
  <c r="AF77" i="168"/>
  <c r="AF78" i="168"/>
  <c r="AF79" i="168"/>
  <c r="AF80" i="168"/>
  <c r="AF81" i="168"/>
  <c r="AF82" i="168"/>
  <c r="AF83" i="168"/>
  <c r="AF84" i="168"/>
  <c r="AF85" i="168"/>
  <c r="AF86" i="168"/>
  <c r="AF87" i="168"/>
  <c r="AF88" i="168"/>
  <c r="AF89" i="168"/>
  <c r="AF90" i="168"/>
  <c r="AF91" i="168"/>
  <c r="AF92" i="168"/>
  <c r="AF93" i="168"/>
  <c r="AF94" i="168"/>
  <c r="AF95" i="168"/>
  <c r="AF96" i="168"/>
  <c r="AF97" i="168"/>
  <c r="AF98" i="168"/>
  <c r="AF99" i="168"/>
  <c r="AF100" i="168"/>
  <c r="AF101" i="168"/>
  <c r="AF102" i="168"/>
  <c r="AF103" i="168"/>
  <c r="AF104" i="168"/>
  <c r="AF105" i="168"/>
  <c r="AF106" i="168"/>
  <c r="AF107" i="168"/>
  <c r="AF108" i="168"/>
  <c r="AF109" i="168"/>
  <c r="AF110" i="168"/>
  <c r="AF111" i="168"/>
  <c r="AF112" i="168"/>
  <c r="AF113" i="168"/>
  <c r="AF114" i="168"/>
  <c r="AF115" i="168"/>
  <c r="AF116" i="168"/>
  <c r="AF117" i="168"/>
  <c r="AF118" i="168"/>
  <c r="AF119" i="168"/>
  <c r="AF120" i="168"/>
  <c r="AF121" i="168"/>
  <c r="AF122" i="168"/>
  <c r="AF123" i="168"/>
  <c r="AF124" i="168"/>
  <c r="AF125" i="168"/>
  <c r="AF126" i="168"/>
  <c r="AF127" i="168"/>
  <c r="AF128" i="168"/>
  <c r="AF129" i="168"/>
  <c r="AF130" i="168"/>
  <c r="AF131" i="168"/>
  <c r="AF132" i="168"/>
  <c r="AF133" i="168"/>
  <c r="AF134" i="168"/>
  <c r="AF135" i="168"/>
  <c r="AF136" i="168"/>
  <c r="AF137" i="168"/>
  <c r="AF138" i="168"/>
  <c r="AF139" i="168"/>
  <c r="AF140" i="168"/>
  <c r="AF141" i="168"/>
  <c r="AF142" i="168"/>
  <c r="AF143" i="168"/>
  <c r="AF144" i="168"/>
  <c r="AF145" i="168"/>
  <c r="AF146" i="168"/>
  <c r="AF147" i="168"/>
  <c r="AF148" i="168"/>
  <c r="AF149" i="168"/>
  <c r="AF150" i="168"/>
  <c r="AF151" i="168"/>
  <c r="AF152" i="168"/>
  <c r="AF153" i="168"/>
  <c r="AF154" i="168"/>
  <c r="AF155" i="168"/>
  <c r="AF156" i="168"/>
  <c r="AF157" i="168"/>
  <c r="AF158" i="168"/>
  <c r="AF159" i="168"/>
  <c r="AF160" i="168"/>
  <c r="AF161" i="168"/>
  <c r="AF162" i="168"/>
  <c r="AF163" i="168"/>
  <c r="AF164" i="168"/>
  <c r="AF165" i="168"/>
  <c r="AF166" i="168"/>
  <c r="AF167" i="168"/>
  <c r="AF168" i="168"/>
  <c r="AF169" i="168"/>
  <c r="AF170" i="168"/>
  <c r="AF171" i="168"/>
  <c r="AF172" i="168"/>
  <c r="AF173" i="168"/>
  <c r="AF174" i="168"/>
  <c r="AF175" i="168"/>
  <c r="AF176" i="168"/>
  <c r="AF177" i="168"/>
  <c r="AF178" i="168"/>
  <c r="AF179" i="168"/>
  <c r="AF180" i="168"/>
  <c r="AF181" i="168"/>
  <c r="AF182" i="168"/>
  <c r="AF183" i="168"/>
  <c r="AF184" i="168"/>
  <c r="AF185" i="168"/>
  <c r="AF186" i="168"/>
  <c r="AF187" i="168"/>
  <c r="AF188" i="168"/>
  <c r="AF189" i="168"/>
  <c r="AF190" i="168"/>
  <c r="AF191" i="168"/>
  <c r="AF192" i="168"/>
  <c r="AF193" i="168"/>
  <c r="AF194" i="168"/>
  <c r="AF195" i="168"/>
  <c r="AF196" i="168"/>
  <c r="AF197" i="168"/>
  <c r="AF198" i="168"/>
  <c r="AF199" i="168"/>
  <c r="AF200" i="168"/>
  <c r="AF201" i="168"/>
  <c r="AF202" i="168"/>
  <c r="AF203" i="168"/>
  <c r="AF204" i="168"/>
  <c r="AF205" i="168"/>
  <c r="AF206" i="168"/>
  <c r="AF207" i="168"/>
  <c r="AF208" i="168"/>
  <c r="AF209" i="168"/>
  <c r="AF210" i="168"/>
  <c r="AF211" i="168"/>
  <c r="AF212" i="168"/>
  <c r="AF213" i="168"/>
  <c r="AF214" i="168"/>
  <c r="AF215" i="168"/>
  <c r="AF216" i="168"/>
  <c r="AF217" i="168"/>
  <c r="AF218" i="168"/>
  <c r="AF219" i="168"/>
  <c r="AF220" i="168"/>
  <c r="AF221" i="168"/>
  <c r="AF222" i="168"/>
  <c r="AF223" i="168"/>
  <c r="AF224" i="168"/>
  <c r="AF225" i="168"/>
  <c r="AF226" i="168"/>
  <c r="AF227" i="168"/>
  <c r="AF228" i="168"/>
  <c r="AF229" i="168"/>
  <c r="AF230" i="168"/>
  <c r="AF231" i="168"/>
  <c r="AF232" i="168"/>
  <c r="AF233" i="168"/>
  <c r="AF234" i="168"/>
  <c r="AF235" i="168"/>
  <c r="AF236" i="168"/>
  <c r="AF237" i="168"/>
  <c r="AF238" i="168"/>
  <c r="AF239" i="168"/>
  <c r="AF240" i="168"/>
  <c r="AF241" i="168"/>
  <c r="AF242" i="168"/>
  <c r="AF243" i="168"/>
  <c r="AF244" i="168"/>
  <c r="AF245" i="168"/>
  <c r="AF246" i="168"/>
  <c r="AF247" i="168"/>
  <c r="AF248" i="168"/>
  <c r="AF249" i="168"/>
  <c r="AF250" i="168"/>
  <c r="AF251" i="168"/>
  <c r="AF252" i="168"/>
  <c r="AF253" i="168"/>
  <c r="AF254" i="168"/>
  <c r="AF255" i="168"/>
  <c r="AF256" i="168"/>
  <c r="AF257" i="168"/>
  <c r="AF258" i="168"/>
  <c r="AF259" i="168"/>
  <c r="AF260" i="168"/>
  <c r="AF261" i="168"/>
  <c r="AF262" i="168"/>
  <c r="AF263" i="168"/>
  <c r="AF264" i="168"/>
  <c r="AF265" i="168"/>
  <c r="AF266" i="168"/>
  <c r="AF267" i="168"/>
  <c r="AF268" i="168"/>
  <c r="AF269" i="168"/>
  <c r="AF270" i="168"/>
  <c r="AF271" i="168"/>
  <c r="AF272" i="168"/>
  <c r="AF273" i="168"/>
  <c r="AF274" i="168"/>
  <c r="AF275" i="168"/>
  <c r="AF276" i="168"/>
  <c r="AF277" i="168"/>
  <c r="AF278" i="168"/>
  <c r="AF279" i="168"/>
  <c r="AF280" i="168"/>
  <c r="AF281" i="168"/>
  <c r="AF282" i="168"/>
  <c r="AF283" i="168"/>
  <c r="AF284" i="168"/>
  <c r="AF285" i="168"/>
  <c r="AF286" i="168"/>
  <c r="AF287" i="168"/>
  <c r="AF288" i="168"/>
  <c r="AF289" i="168"/>
  <c r="AF290" i="168"/>
  <c r="AF291" i="168"/>
  <c r="AF292" i="168"/>
  <c r="AF293" i="168"/>
  <c r="AF294" i="168"/>
  <c r="AF295" i="168"/>
  <c r="AF296" i="168"/>
  <c r="AF297" i="168"/>
  <c r="AF298" i="168"/>
  <c r="AF299" i="168"/>
  <c r="AF300" i="168"/>
  <c r="AF301" i="168"/>
  <c r="AF302" i="168"/>
  <c r="AF303" i="168"/>
  <c r="AF304" i="168"/>
  <c r="AF305" i="168"/>
  <c r="AF306" i="168"/>
  <c r="AF307" i="168"/>
  <c r="AF308" i="168"/>
  <c r="AF309" i="168"/>
  <c r="AF310" i="168"/>
  <c r="AF311" i="168"/>
  <c r="AF312" i="168"/>
  <c r="AF313" i="168"/>
  <c r="AF314" i="168"/>
  <c r="AF315" i="168"/>
  <c r="AF316" i="168"/>
  <c r="AF317" i="168"/>
  <c r="AF318" i="168"/>
  <c r="AF319" i="168"/>
  <c r="AF320" i="168"/>
  <c r="AF321" i="168"/>
  <c r="AF322" i="168"/>
  <c r="AF323" i="168"/>
  <c r="AF324" i="168"/>
  <c r="AF325" i="168"/>
  <c r="AF326" i="168"/>
  <c r="AF327" i="168"/>
  <c r="AF328" i="168"/>
  <c r="AF329" i="168"/>
  <c r="AF330" i="168"/>
  <c r="AF331" i="168"/>
  <c r="AF332" i="168"/>
  <c r="AF333" i="168"/>
  <c r="AF334" i="168"/>
  <c r="AF335" i="168"/>
  <c r="AF336" i="168"/>
  <c r="AF337" i="168"/>
  <c r="AF338" i="168"/>
  <c r="AF339" i="168"/>
  <c r="AF340" i="168"/>
  <c r="AF341" i="168"/>
  <c r="AF342" i="168"/>
  <c r="AF343" i="168"/>
  <c r="AF344" i="168"/>
  <c r="AF345" i="168"/>
  <c r="AF346" i="168"/>
  <c r="AF347" i="168"/>
  <c r="AF348" i="168"/>
  <c r="AF349" i="168"/>
  <c r="AF350" i="168"/>
  <c r="AF351" i="168"/>
  <c r="AF352" i="168"/>
  <c r="AF353" i="168"/>
  <c r="AF354" i="168"/>
  <c r="AF355" i="168"/>
  <c r="AF356" i="168"/>
  <c r="AF357" i="168"/>
  <c r="AF358" i="168"/>
  <c r="AF359" i="168"/>
  <c r="AF360" i="168"/>
  <c r="AF361" i="168"/>
  <c r="AF362" i="168"/>
  <c r="AF363" i="168"/>
  <c r="AF364" i="168"/>
  <c r="AF365" i="168"/>
  <c r="AF366" i="168"/>
  <c r="AF367" i="168"/>
  <c r="AF368" i="168"/>
  <c r="AF369" i="168"/>
  <c r="AF370" i="168"/>
  <c r="AF371" i="168"/>
  <c r="AF372" i="168"/>
  <c r="AF373" i="168"/>
  <c r="AF374" i="168"/>
  <c r="AF375" i="168"/>
  <c r="AF376" i="168"/>
  <c r="AF377" i="168"/>
  <c r="AF378" i="168"/>
  <c r="AF379" i="168"/>
  <c r="AF380" i="168"/>
  <c r="AF381" i="168"/>
  <c r="AF382" i="168"/>
  <c r="AF383" i="168"/>
  <c r="AF384" i="168"/>
  <c r="AF385" i="168"/>
  <c r="AF386" i="168"/>
  <c r="AF387" i="168"/>
  <c r="AF388" i="168"/>
  <c r="AF389" i="168"/>
  <c r="AF390" i="168"/>
  <c r="AF391" i="168"/>
  <c r="AF392" i="168"/>
  <c r="AF393" i="168"/>
  <c r="AF394" i="168"/>
  <c r="AF395" i="168"/>
  <c r="AF396" i="168"/>
  <c r="AF397" i="168"/>
  <c r="AF398" i="168"/>
  <c r="AF399" i="168"/>
  <c r="AF400" i="168"/>
  <c r="AF401" i="168"/>
  <c r="AF402" i="168"/>
  <c r="AF403" i="168"/>
  <c r="AF404" i="168"/>
  <c r="AF405" i="168"/>
  <c r="AF406" i="168"/>
  <c r="AF407" i="168"/>
  <c r="AF408" i="168"/>
  <c r="AF409" i="168"/>
  <c r="AF410" i="168"/>
  <c r="AF411" i="168"/>
  <c r="AF412" i="168"/>
  <c r="AF413" i="168"/>
  <c r="AF414" i="168"/>
  <c r="AF415" i="168"/>
  <c r="AF416" i="168"/>
  <c r="AF417" i="168"/>
  <c r="AF418" i="168"/>
  <c r="AF419" i="168"/>
  <c r="AF420" i="168"/>
  <c r="AF421" i="168"/>
  <c r="AF422" i="168"/>
  <c r="AF423" i="168"/>
  <c r="AF424" i="168"/>
  <c r="AF425" i="168"/>
  <c r="AF426" i="168"/>
  <c r="AF427" i="168"/>
  <c r="AF428" i="168"/>
  <c r="AF429" i="168"/>
  <c r="AF430" i="168"/>
  <c r="AF431" i="168"/>
  <c r="AF432" i="168"/>
  <c r="AF433" i="168"/>
  <c r="AF434" i="168"/>
  <c r="AF435" i="168"/>
  <c r="AF436" i="168"/>
  <c r="AF437" i="168"/>
  <c r="AF438" i="168"/>
  <c r="AF439" i="168"/>
  <c r="AF440" i="168"/>
  <c r="AF441" i="168"/>
  <c r="AF442" i="168"/>
  <c r="AF443" i="168"/>
  <c r="AF444" i="168"/>
  <c r="AF445" i="168"/>
  <c r="AF446" i="168"/>
  <c r="AF447" i="168"/>
  <c r="AF448" i="168"/>
  <c r="AF449" i="168"/>
  <c r="AF450" i="168"/>
  <c r="AF451" i="168"/>
  <c r="AF452" i="168"/>
  <c r="AF453" i="168"/>
  <c r="AF454" i="168"/>
  <c r="AF455" i="168"/>
  <c r="AF456" i="168"/>
  <c r="AF457" i="168"/>
  <c r="AF458" i="168"/>
  <c r="AF459" i="168"/>
  <c r="AF460" i="168"/>
  <c r="AF461" i="168"/>
  <c r="AF462" i="168"/>
  <c r="AF463" i="168"/>
  <c r="AF464" i="168"/>
  <c r="AF465" i="168"/>
  <c r="AF466" i="168"/>
  <c r="AF467" i="168"/>
  <c r="AF468" i="168"/>
  <c r="AF469" i="168"/>
  <c r="AF470" i="168"/>
  <c r="AF471" i="168"/>
  <c r="AF472" i="168"/>
  <c r="AF473" i="168"/>
  <c r="AF474" i="168"/>
  <c r="AF475" i="168"/>
  <c r="AF476" i="168"/>
  <c r="AF477" i="168"/>
  <c r="AF478" i="168"/>
  <c r="AF479" i="168"/>
  <c r="AF480" i="168"/>
  <c r="AF481" i="168"/>
  <c r="AF482" i="168"/>
  <c r="AF483" i="168"/>
  <c r="AF484" i="168"/>
  <c r="AF485" i="168"/>
  <c r="AF486" i="168"/>
  <c r="AF487" i="168"/>
  <c r="AF488" i="168"/>
  <c r="AF489" i="168"/>
  <c r="AF490" i="168"/>
  <c r="AF491" i="168"/>
  <c r="AF492" i="168"/>
  <c r="AF493" i="168"/>
  <c r="AF494" i="168"/>
  <c r="AF495" i="168"/>
  <c r="AF496" i="168"/>
  <c r="AF497" i="168"/>
  <c r="AF498" i="168"/>
  <c r="AF499" i="168"/>
  <c r="AF500" i="168"/>
  <c r="AF501" i="168"/>
  <c r="AF502" i="168"/>
  <c r="AF503" i="168"/>
  <c r="AF504" i="168"/>
  <c r="AF505" i="168"/>
  <c r="AF506" i="168"/>
  <c r="AF507" i="168"/>
  <c r="AF508" i="168"/>
  <c r="AF509" i="168"/>
  <c r="AF510" i="168"/>
  <c r="AF511" i="168"/>
  <c r="AF512" i="168"/>
  <c r="AF513" i="168"/>
  <c r="AF514" i="168"/>
  <c r="AF515" i="168"/>
  <c r="AF516" i="168"/>
  <c r="AF517" i="168"/>
  <c r="AF518" i="168"/>
  <c r="AF519" i="168"/>
  <c r="AF520" i="168"/>
  <c r="AF521" i="168"/>
  <c r="AF522" i="168"/>
  <c r="AF523" i="168"/>
  <c r="AF524" i="168"/>
  <c r="AF525" i="168"/>
  <c r="AF526" i="168"/>
  <c r="AF527" i="168"/>
  <c r="AF528" i="168"/>
  <c r="AF529" i="168"/>
  <c r="AF530" i="168"/>
  <c r="AF531" i="168"/>
  <c r="AF532" i="168"/>
  <c r="AF533" i="168"/>
  <c r="AF534" i="168"/>
  <c r="AF535" i="168"/>
  <c r="AF536" i="168"/>
  <c r="AF537" i="168"/>
  <c r="AF538" i="168"/>
  <c r="AF539" i="168"/>
  <c r="AF540" i="168"/>
  <c r="AF541" i="168"/>
  <c r="AF542" i="168"/>
  <c r="AF543" i="168"/>
  <c r="AF544" i="168"/>
  <c r="AF545" i="168"/>
  <c r="AF546" i="168"/>
  <c r="AF547" i="168"/>
  <c r="AF548" i="168"/>
  <c r="AF549" i="168"/>
  <c r="AF550" i="168"/>
  <c r="AF551" i="168"/>
  <c r="AF552" i="168"/>
  <c r="AF553" i="168"/>
  <c r="AF554" i="168"/>
  <c r="AF555" i="168"/>
  <c r="AF556" i="168"/>
  <c r="AF557" i="168"/>
  <c r="AF558" i="168"/>
  <c r="AF559" i="168"/>
  <c r="AF560" i="168"/>
  <c r="AF561" i="168"/>
  <c r="AF562" i="168"/>
  <c r="AF563" i="168"/>
  <c r="AF564" i="168"/>
  <c r="AF565" i="168"/>
  <c r="AF566" i="168"/>
  <c r="AF567" i="168"/>
  <c r="AF568" i="168"/>
  <c r="AF569" i="168"/>
  <c r="AF570" i="168"/>
  <c r="AF571" i="168"/>
  <c r="AF572" i="168"/>
  <c r="AF573" i="168"/>
  <c r="AF574" i="168"/>
  <c r="AF575" i="168"/>
  <c r="AF576" i="168"/>
  <c r="AF577" i="168"/>
  <c r="AF578" i="168"/>
  <c r="AF579" i="168"/>
  <c r="AF580" i="168"/>
  <c r="AF581" i="168"/>
  <c r="AF582" i="168"/>
  <c r="AF583" i="168"/>
  <c r="AF584" i="168"/>
  <c r="AF585" i="168"/>
  <c r="AF586" i="168"/>
  <c r="AF587" i="168"/>
  <c r="AF588" i="168"/>
  <c r="AF589" i="168"/>
  <c r="AF590" i="168"/>
  <c r="AF591" i="168"/>
  <c r="AF592" i="168"/>
  <c r="AF593" i="168"/>
  <c r="AF594" i="168"/>
  <c r="AF595" i="168"/>
  <c r="AF596" i="168"/>
  <c r="AF597" i="168"/>
  <c r="AF598" i="168"/>
  <c r="AF599" i="168"/>
  <c r="AF600" i="168"/>
  <c r="AF601" i="168"/>
  <c r="AF602" i="168"/>
  <c r="AF603" i="168"/>
  <c r="AF604" i="168"/>
  <c r="AF605" i="168"/>
  <c r="AF606" i="168"/>
  <c r="AF607" i="168"/>
  <c r="AF608" i="168"/>
  <c r="AF609" i="168"/>
  <c r="AF610" i="168"/>
  <c r="AF611" i="168"/>
  <c r="AF612" i="168"/>
  <c r="AF613" i="168"/>
  <c r="AF614" i="168"/>
  <c r="AF615" i="168"/>
  <c r="AF616" i="168"/>
  <c r="AF617" i="168"/>
  <c r="AF618" i="168"/>
  <c r="AF619" i="168"/>
  <c r="AF620" i="168"/>
  <c r="AF621" i="168"/>
  <c r="AF622" i="168"/>
  <c r="AF623" i="168"/>
  <c r="AF624" i="168"/>
  <c r="AF625" i="168"/>
  <c r="AF626" i="168"/>
  <c r="AF627" i="168"/>
  <c r="AF628" i="168"/>
  <c r="AF629" i="168"/>
  <c r="AF630" i="168"/>
  <c r="AF631" i="168"/>
  <c r="AF632" i="168"/>
  <c r="AF633" i="168"/>
  <c r="AF634" i="168"/>
  <c r="AF635" i="168"/>
  <c r="AF636" i="168"/>
  <c r="AF637" i="168"/>
  <c r="AF638" i="168"/>
  <c r="AF639" i="168"/>
  <c r="AF640" i="168"/>
  <c r="AF641" i="168"/>
  <c r="AF642" i="168"/>
  <c r="AF643" i="168"/>
  <c r="AF644" i="168"/>
  <c r="AF645" i="168"/>
  <c r="AF646" i="168"/>
  <c r="AF647" i="168"/>
  <c r="AF648" i="168"/>
  <c r="AF649" i="168"/>
  <c r="AF650" i="168"/>
  <c r="AF651" i="168"/>
  <c r="AF652" i="168"/>
  <c r="AF653" i="168"/>
  <c r="AF654" i="168"/>
  <c r="AF655" i="168"/>
  <c r="AF656" i="168"/>
  <c r="AF657" i="168"/>
  <c r="AF658" i="168"/>
  <c r="AF659" i="168"/>
  <c r="AF660" i="168"/>
  <c r="AF661" i="168"/>
  <c r="AF662" i="168"/>
  <c r="AF663" i="168"/>
  <c r="AF664" i="168"/>
  <c r="AF665" i="168"/>
  <c r="AF666" i="168"/>
  <c r="AF667" i="168"/>
  <c r="AF668" i="168"/>
  <c r="AF669" i="168"/>
  <c r="AF670" i="168"/>
  <c r="AF671" i="168"/>
  <c r="AF672" i="168"/>
  <c r="AF673" i="168"/>
  <c r="AF674" i="168"/>
  <c r="AF675" i="168"/>
  <c r="AF676" i="168"/>
  <c r="AF677" i="168"/>
  <c r="AF678" i="168"/>
  <c r="AF679" i="168"/>
  <c r="AF680" i="168"/>
  <c r="AF681" i="168"/>
  <c r="AF682" i="168"/>
  <c r="AF683" i="168"/>
  <c r="AF684" i="168"/>
  <c r="AF685" i="168"/>
  <c r="AF686" i="168"/>
  <c r="AF687" i="168"/>
  <c r="AF688" i="168"/>
  <c r="AF689" i="168"/>
  <c r="AF690" i="168"/>
  <c r="AF691" i="168"/>
  <c r="AF692" i="168"/>
  <c r="AF693" i="168"/>
  <c r="AF694" i="168"/>
  <c r="AF695" i="168"/>
  <c r="AF696" i="168"/>
  <c r="AF697" i="168"/>
  <c r="AF698" i="168"/>
  <c r="AF699" i="168"/>
  <c r="AF700" i="168"/>
  <c r="AF701" i="168"/>
  <c r="AF702" i="168"/>
  <c r="AF703" i="168"/>
  <c r="AF704" i="168"/>
  <c r="AF705" i="168"/>
  <c r="AF706" i="168"/>
  <c r="AF707" i="168"/>
  <c r="AF708" i="168"/>
  <c r="AF709" i="168"/>
  <c r="AF710" i="168"/>
  <c r="AF711" i="168"/>
  <c r="AF712" i="168"/>
  <c r="AF713" i="168"/>
  <c r="AF714" i="168"/>
  <c r="AF715" i="168"/>
  <c r="AF716" i="168"/>
  <c r="AF717" i="168"/>
  <c r="AF718" i="168"/>
  <c r="AF719" i="168"/>
  <c r="AF720" i="168"/>
  <c r="AF721" i="168"/>
  <c r="AF722" i="168"/>
  <c r="AF723" i="168"/>
  <c r="AF724" i="168"/>
  <c r="AF725" i="168"/>
  <c r="AF726" i="168"/>
  <c r="AF727" i="168"/>
  <c r="AF728" i="168"/>
  <c r="AF729" i="168"/>
  <c r="AF730" i="168"/>
  <c r="AF731" i="168"/>
  <c r="AF732" i="168"/>
  <c r="AF733" i="168"/>
  <c r="AF734" i="168"/>
  <c r="AF735" i="168"/>
  <c r="AF736" i="168"/>
  <c r="AF737" i="168"/>
  <c r="AF738" i="168"/>
  <c r="AF739" i="168"/>
  <c r="AF740" i="168"/>
  <c r="AF741" i="168"/>
  <c r="AF742" i="168"/>
  <c r="AF743" i="168"/>
  <c r="AF744" i="168"/>
  <c r="AF745" i="168"/>
  <c r="AF746" i="168"/>
  <c r="AF747" i="168"/>
  <c r="AF748" i="168"/>
  <c r="AF749" i="168"/>
  <c r="AF750" i="168"/>
  <c r="AF751" i="168"/>
  <c r="AF752" i="168"/>
  <c r="AF753" i="168"/>
  <c r="AF754" i="168"/>
  <c r="AF755" i="168"/>
  <c r="AF756" i="168"/>
  <c r="AF757" i="168"/>
  <c r="AF758" i="168"/>
  <c r="AF759" i="168"/>
  <c r="AF760" i="168"/>
  <c r="AF761" i="168"/>
  <c r="AF762" i="168"/>
  <c r="AF763" i="168"/>
  <c r="AF764" i="168"/>
  <c r="AF765" i="168"/>
  <c r="AF766" i="168"/>
  <c r="AF767" i="168"/>
  <c r="AF768" i="168"/>
  <c r="AF769" i="168"/>
  <c r="AF770" i="168"/>
  <c r="AF771" i="168"/>
  <c r="AF772" i="168"/>
  <c r="AF773" i="168"/>
  <c r="AF774" i="168"/>
  <c r="AF775" i="168"/>
  <c r="AF776" i="168"/>
  <c r="AF777" i="168"/>
  <c r="AF778" i="168"/>
  <c r="AF779" i="168"/>
  <c r="AF780" i="168"/>
  <c r="AF781" i="168"/>
  <c r="AF782" i="168"/>
  <c r="AF783" i="168"/>
  <c r="AF784" i="168"/>
  <c r="AF785" i="168"/>
  <c r="AF786" i="168"/>
  <c r="AF787" i="168"/>
  <c r="AF788" i="168"/>
  <c r="AF789" i="168"/>
  <c r="AF790" i="168"/>
  <c r="AF791" i="168"/>
  <c r="AF792" i="168"/>
  <c r="AF793" i="168"/>
  <c r="AF794" i="168"/>
  <c r="AF795" i="168"/>
  <c r="AF796" i="168"/>
  <c r="AF797" i="168"/>
  <c r="AF798" i="168"/>
  <c r="AF799" i="168"/>
  <c r="AF800" i="168"/>
  <c r="AF801" i="168"/>
  <c r="AF802" i="168"/>
  <c r="AF803" i="168"/>
  <c r="AF804" i="168"/>
  <c r="AF805" i="168"/>
  <c r="AF806" i="168"/>
  <c r="AF807" i="168"/>
  <c r="AF808" i="168"/>
  <c r="AF809" i="168"/>
  <c r="AF810" i="168"/>
  <c r="AF811" i="168"/>
  <c r="AF812" i="168"/>
  <c r="AF813" i="168"/>
  <c r="AF814" i="168"/>
  <c r="AF815" i="168"/>
  <c r="AF816" i="168"/>
  <c r="AF817" i="168"/>
  <c r="AF818" i="168"/>
  <c r="AF819" i="168"/>
  <c r="AF820" i="168"/>
  <c r="AF821" i="168"/>
  <c r="AF822" i="168"/>
  <c r="AF823" i="168"/>
  <c r="AF824" i="168"/>
  <c r="AF825" i="168"/>
  <c r="AF826" i="168"/>
  <c r="AF827" i="168"/>
  <c r="AF828" i="168"/>
  <c r="AF829" i="168"/>
  <c r="AF830" i="168"/>
  <c r="AF831" i="168"/>
  <c r="AF832" i="168"/>
  <c r="AF833" i="168"/>
  <c r="AF834" i="168"/>
  <c r="AF835" i="168"/>
  <c r="AF836" i="168"/>
  <c r="AF837" i="168"/>
  <c r="AF838" i="168"/>
  <c r="AF839" i="168"/>
  <c r="AF840" i="168"/>
  <c r="AF841" i="168"/>
  <c r="AF842" i="168"/>
  <c r="AF843" i="168"/>
  <c r="AF844" i="168"/>
  <c r="AF845" i="168"/>
  <c r="AF846" i="168"/>
  <c r="AF847" i="168"/>
  <c r="AF848" i="168"/>
  <c r="AF849" i="168"/>
  <c r="AF850" i="168"/>
  <c r="AF851" i="168"/>
  <c r="AF852" i="168"/>
  <c r="AF853" i="168"/>
  <c r="AF854" i="168"/>
  <c r="AF855" i="168"/>
  <c r="AF856" i="168"/>
  <c r="AF857" i="168"/>
  <c r="AF858" i="168"/>
  <c r="AF859" i="168"/>
  <c r="AF860" i="168"/>
  <c r="AF861" i="168"/>
  <c r="AF862" i="168"/>
  <c r="AF863" i="168"/>
  <c r="AF864" i="168"/>
  <c r="AF865" i="168"/>
  <c r="AF866" i="168"/>
  <c r="AF867" i="168"/>
  <c r="AF868" i="168"/>
  <c r="AF869" i="168"/>
  <c r="AF870" i="168"/>
  <c r="AF871" i="168"/>
  <c r="AF872" i="168"/>
  <c r="AF873" i="168"/>
  <c r="AF874" i="168"/>
  <c r="AF875" i="168"/>
  <c r="AF876" i="168"/>
  <c r="AF877" i="168"/>
  <c r="AF878" i="168"/>
  <c r="AF879" i="168"/>
  <c r="AF880" i="168"/>
  <c r="AF881" i="168"/>
  <c r="AF882" i="168"/>
  <c r="AF883" i="168"/>
  <c r="AF884" i="168"/>
  <c r="AF885" i="168"/>
  <c r="AF886" i="168"/>
  <c r="AF887" i="168"/>
  <c r="AF888" i="168"/>
  <c r="AF889" i="168"/>
  <c r="AF890" i="168"/>
  <c r="AF891" i="168"/>
  <c r="AF892" i="168"/>
  <c r="AF893" i="168"/>
  <c r="AF894" i="168"/>
  <c r="AF895" i="168"/>
  <c r="AF896" i="168"/>
  <c r="AF897" i="168"/>
  <c r="AF898" i="168"/>
  <c r="AF899" i="168"/>
  <c r="AF900" i="168"/>
  <c r="AF901" i="168"/>
  <c r="AF902" i="168"/>
  <c r="AF903" i="168"/>
  <c r="AF904" i="168"/>
  <c r="AF905" i="168"/>
  <c r="AF906" i="168"/>
  <c r="AF907" i="168"/>
  <c r="AF908" i="168"/>
  <c r="AF909" i="168"/>
  <c r="AF910" i="168"/>
  <c r="AF911" i="168"/>
  <c r="AF912" i="168"/>
  <c r="AF913" i="168"/>
  <c r="AF914" i="168"/>
  <c r="AF915" i="168"/>
  <c r="AF916" i="168"/>
  <c r="AF917" i="168"/>
  <c r="AF918" i="168"/>
  <c r="AF919" i="168"/>
  <c r="AF920" i="168"/>
  <c r="AF921" i="168"/>
  <c r="AF922" i="168"/>
  <c r="AF923" i="168"/>
  <c r="AF924" i="168"/>
  <c r="AF925" i="168"/>
  <c r="AF926" i="168"/>
  <c r="AF927" i="168"/>
  <c r="AF928" i="168"/>
  <c r="AF929" i="168"/>
  <c r="AF930" i="168"/>
  <c r="AF931" i="168"/>
  <c r="AF932" i="168"/>
  <c r="AF933" i="168"/>
  <c r="AF934" i="168"/>
  <c r="AF935" i="168"/>
  <c r="AF936" i="168"/>
  <c r="AF937" i="168"/>
  <c r="AF938" i="168"/>
  <c r="AF939" i="168"/>
  <c r="AF940" i="168"/>
  <c r="AF941" i="168"/>
  <c r="AF942" i="168"/>
  <c r="AF943" i="168"/>
  <c r="AF944" i="168"/>
  <c r="AF945" i="168"/>
  <c r="AF946" i="168"/>
  <c r="AF947" i="168"/>
  <c r="AF948" i="168"/>
  <c r="AF949" i="168"/>
  <c r="AF950" i="168"/>
  <c r="AF951" i="168"/>
  <c r="AF952" i="168"/>
  <c r="AF953" i="168"/>
  <c r="AF954" i="168"/>
  <c r="AF955" i="168"/>
  <c r="AF956" i="168"/>
  <c r="AF957" i="168"/>
  <c r="AF958" i="168"/>
  <c r="AF959" i="168"/>
  <c r="AF960" i="168"/>
  <c r="AF961" i="168"/>
  <c r="AF962" i="168"/>
  <c r="AF963" i="168"/>
  <c r="AF964" i="168"/>
  <c r="AF965" i="168"/>
  <c r="AF966" i="168"/>
  <c r="AF967" i="168"/>
  <c r="AF968" i="168"/>
  <c r="AF969" i="168"/>
  <c r="AF970" i="168"/>
  <c r="AF971" i="168"/>
  <c r="AF972" i="168"/>
  <c r="AF973" i="168"/>
  <c r="AF974" i="168"/>
  <c r="AF975" i="168"/>
  <c r="AF976" i="168"/>
  <c r="AF977" i="168"/>
  <c r="AF978" i="168"/>
  <c r="AF979" i="168"/>
  <c r="AF980" i="168"/>
  <c r="AF981" i="168"/>
  <c r="AF982" i="168"/>
  <c r="AF983" i="168"/>
  <c r="AF984" i="168"/>
  <c r="AF985" i="168"/>
  <c r="AF986" i="168"/>
  <c r="AF987" i="168"/>
  <c r="AF988" i="168"/>
  <c r="AF989" i="168"/>
  <c r="AF990" i="168"/>
  <c r="AF991" i="168"/>
  <c r="AF992" i="168"/>
  <c r="AF993" i="168"/>
  <c r="AF994" i="168"/>
  <c r="AF995" i="168"/>
  <c r="AF996" i="168"/>
  <c r="AF997" i="168"/>
  <c r="AF998" i="168"/>
  <c r="AF999" i="168"/>
  <c r="AF1000" i="168"/>
  <c r="AF1001" i="168"/>
  <c r="AF1002" i="168"/>
  <c r="AF1003" i="168"/>
  <c r="AF1004" i="168"/>
  <c r="AF1005" i="168"/>
  <c r="AF1006" i="168"/>
  <c r="AF1007" i="168"/>
  <c r="AF1008" i="168"/>
  <c r="AF1009" i="168"/>
  <c r="AF1010" i="168"/>
  <c r="AF1011" i="168"/>
  <c r="AF1012" i="168"/>
  <c r="AF1013" i="168"/>
  <c r="AF1014" i="168"/>
  <c r="AF1015" i="168"/>
  <c r="AF1016" i="168"/>
  <c r="AF1017" i="168"/>
  <c r="AF1018" i="168"/>
  <c r="AF1019" i="168"/>
  <c r="AF1020" i="168"/>
  <c r="AF1021" i="168"/>
  <c r="AF1022" i="168"/>
  <c r="AF1023" i="168"/>
  <c r="AF1024" i="168"/>
  <c r="AF1025" i="168"/>
  <c r="AF1026" i="168"/>
  <c r="AF1027" i="168"/>
  <c r="AF1028" i="168"/>
  <c r="AF1029" i="168"/>
  <c r="AF1030" i="168"/>
  <c r="AF1031" i="168"/>
  <c r="AF1032" i="168"/>
  <c r="AF1033" i="168"/>
  <c r="AF1034" i="168"/>
  <c r="AF1035" i="168"/>
  <c r="AF1036" i="168"/>
  <c r="AF1037" i="168"/>
  <c r="AF1038" i="168"/>
  <c r="AF1039" i="168"/>
  <c r="AF1040" i="168"/>
  <c r="AF1041" i="168"/>
  <c r="AF1042" i="168"/>
  <c r="AF1043" i="168"/>
  <c r="AF1044" i="168"/>
  <c r="AF1045" i="168"/>
  <c r="AF1046" i="168"/>
  <c r="AF1047" i="168"/>
  <c r="AF1048" i="168"/>
  <c r="AF1049" i="168"/>
  <c r="AF1050" i="168"/>
  <c r="AF1051" i="168"/>
  <c r="AF1052" i="168"/>
  <c r="AF1053" i="168"/>
  <c r="AF1054" i="168"/>
  <c r="AF1055" i="168"/>
  <c r="AF1056" i="168"/>
  <c r="AF1057" i="168"/>
  <c r="AF1058" i="168"/>
  <c r="AF1059" i="168"/>
  <c r="AF1060" i="168"/>
  <c r="AF1061" i="168"/>
  <c r="AF1062" i="168"/>
  <c r="AF1063" i="168"/>
  <c r="AF1064" i="168"/>
  <c r="AF1065" i="168"/>
  <c r="AF1066" i="168"/>
  <c r="AF1067" i="168"/>
  <c r="AF1068" i="168"/>
  <c r="AF1069" i="168"/>
  <c r="AF1070" i="168"/>
  <c r="AF1071" i="168"/>
  <c r="AF1072" i="168"/>
  <c r="AF1073" i="168"/>
  <c r="AF1074" i="168"/>
  <c r="AF1075" i="168"/>
  <c r="AF1076" i="168"/>
  <c r="AF1077" i="168"/>
  <c r="AF1078" i="168"/>
  <c r="AF1079" i="168"/>
  <c r="AF1080" i="168"/>
  <c r="AF1081" i="168"/>
  <c r="AF1082" i="168"/>
  <c r="AF1083" i="168"/>
  <c r="AF1084" i="168"/>
  <c r="AF1085" i="168"/>
  <c r="AF1086" i="168"/>
  <c r="AF1087" i="168"/>
  <c r="AF1088" i="168"/>
  <c r="AF1089" i="168"/>
  <c r="AF1090" i="168"/>
  <c r="AF1091" i="168"/>
  <c r="AF1092" i="168"/>
  <c r="AF1093" i="168"/>
  <c r="AF1094" i="168"/>
  <c r="AF1095" i="168"/>
  <c r="AF1096" i="168"/>
  <c r="AF1097" i="168"/>
  <c r="AF1098" i="168"/>
  <c r="AF1099" i="168"/>
  <c r="AF1100" i="168"/>
  <c r="AF1101" i="168"/>
  <c r="AF1102" i="168"/>
  <c r="AF1103" i="168"/>
  <c r="AF1104" i="168"/>
  <c r="AF1105" i="168"/>
  <c r="AF1106" i="168"/>
  <c r="AF1107" i="168"/>
  <c r="AF1108" i="168"/>
  <c r="AF1109" i="168"/>
  <c r="AF1110" i="168"/>
  <c r="AF1111" i="168"/>
  <c r="AF1112" i="168"/>
  <c r="AF1113" i="168"/>
  <c r="AF1114" i="168"/>
  <c r="AF1115" i="168"/>
  <c r="AF1116" i="168"/>
  <c r="AF1117" i="168"/>
  <c r="AF1118" i="168"/>
  <c r="AF1119" i="168"/>
  <c r="AF1120" i="168"/>
  <c r="AF1121" i="168"/>
  <c r="AF1122" i="168"/>
  <c r="AF1123" i="168"/>
  <c r="AF1124" i="168"/>
  <c r="AF1125" i="168"/>
  <c r="AF1126" i="168"/>
  <c r="AF1127" i="168"/>
  <c r="AF1128" i="168"/>
  <c r="AF1129" i="168"/>
  <c r="AF1130" i="168"/>
  <c r="AF1131" i="168"/>
  <c r="AF1132" i="168"/>
  <c r="AF1133" i="168"/>
  <c r="AF1134" i="168"/>
  <c r="AF1135" i="168"/>
  <c r="AF1136" i="168"/>
  <c r="AF1137" i="168"/>
  <c r="AF1138" i="168"/>
  <c r="AF1139" i="168"/>
  <c r="AF1140" i="168"/>
  <c r="AF1141" i="168"/>
  <c r="AF1142" i="168"/>
  <c r="AF1143" i="168"/>
  <c r="AF1144" i="168"/>
  <c r="AF1145" i="168"/>
  <c r="AF1146" i="168"/>
  <c r="AF1147" i="168"/>
  <c r="AF1148" i="168"/>
  <c r="AF1149" i="168"/>
  <c r="AF1150" i="168"/>
  <c r="AF1151" i="168"/>
  <c r="AF1152" i="168"/>
  <c r="AF1153" i="168"/>
  <c r="AF1154" i="168"/>
  <c r="AF1155" i="168"/>
  <c r="AF1156" i="168"/>
  <c r="AF1157" i="168"/>
  <c r="AF1158" i="168"/>
  <c r="AF1159" i="168"/>
  <c r="AF1160" i="168"/>
  <c r="AF1161" i="168"/>
  <c r="AF1162" i="168"/>
  <c r="AF1163" i="168"/>
  <c r="AF1164" i="168"/>
  <c r="AF1165" i="168"/>
  <c r="AF1166" i="168"/>
  <c r="AF1167" i="168"/>
  <c r="AF1168" i="168"/>
  <c r="AF1169" i="168"/>
  <c r="AF1170" i="168"/>
  <c r="AF1171" i="168"/>
  <c r="AF1172" i="168"/>
  <c r="AF1173" i="168"/>
  <c r="AF1174" i="168"/>
  <c r="AF1175" i="168"/>
  <c r="AF1176" i="168"/>
  <c r="AF1177" i="168"/>
  <c r="AF1178" i="168"/>
  <c r="AF1179" i="168"/>
  <c r="AF1180" i="168"/>
  <c r="AF1181" i="168"/>
  <c r="AF1182" i="168"/>
  <c r="AF1183" i="168"/>
  <c r="AF1184" i="168"/>
  <c r="AF1185" i="168"/>
  <c r="AF1186" i="168"/>
  <c r="AF1187" i="168"/>
  <c r="AF1188" i="168"/>
  <c r="AF1189" i="168"/>
  <c r="AF1190" i="168"/>
  <c r="AF1191" i="168"/>
  <c r="AF1192" i="168"/>
  <c r="AF1193" i="168"/>
  <c r="AF1194" i="168"/>
  <c r="AF1195" i="168"/>
  <c r="AF1196" i="168"/>
  <c r="AF1197" i="168"/>
  <c r="AF1198" i="168"/>
  <c r="AF1199" i="168"/>
  <c r="AF1200" i="168"/>
  <c r="AF1201" i="168"/>
  <c r="AF1202" i="168"/>
  <c r="AF1203" i="168"/>
  <c r="AF1204" i="168"/>
  <c r="AF1205" i="168"/>
  <c r="AF1206" i="168"/>
  <c r="AF1207" i="168"/>
  <c r="AF1208" i="168"/>
  <c r="AF1209" i="168"/>
  <c r="AF1210" i="168"/>
  <c r="AF1211" i="168"/>
  <c r="AF1212" i="168"/>
  <c r="AF1213" i="168"/>
  <c r="AF1214" i="168"/>
  <c r="AF1215" i="168"/>
  <c r="AF1216" i="168"/>
  <c r="AF1217" i="168"/>
  <c r="AF1218" i="168"/>
  <c r="AF1219" i="168"/>
  <c r="AF1220" i="168"/>
  <c r="AF1221" i="168"/>
  <c r="AF1222" i="168"/>
  <c r="AF1223" i="168"/>
  <c r="AF1224" i="168"/>
  <c r="AF1225" i="168"/>
  <c r="AF1226" i="168"/>
  <c r="AF1227" i="168"/>
  <c r="AF1228" i="168"/>
  <c r="AF1229" i="168"/>
  <c r="AF1230" i="168"/>
  <c r="AF1231" i="168"/>
  <c r="AF1232" i="168"/>
  <c r="AF1233" i="168"/>
  <c r="AF1234" i="168"/>
  <c r="AF1235" i="168"/>
  <c r="AF1236" i="168"/>
  <c r="AF1237" i="168"/>
  <c r="AF1238" i="168"/>
  <c r="AF1239" i="168"/>
  <c r="AF1240" i="168"/>
  <c r="AF1241" i="168"/>
  <c r="AF1242" i="168"/>
  <c r="AF1243" i="168"/>
  <c r="AF1244" i="168"/>
  <c r="AF1245" i="168"/>
  <c r="AF1246" i="168"/>
  <c r="AF1247" i="168"/>
  <c r="AF1248" i="168"/>
  <c r="AF1249" i="168"/>
  <c r="AF1250" i="168"/>
  <c r="AF1251" i="168"/>
  <c r="AF1252" i="168"/>
  <c r="AF1253" i="168"/>
  <c r="AF1254" i="168"/>
  <c r="AF1255" i="168"/>
  <c r="AF1256" i="168"/>
  <c r="AF1257" i="168"/>
  <c r="AF1258" i="168"/>
  <c r="AF1259" i="168"/>
  <c r="AF1260" i="168"/>
  <c r="AF1261" i="168"/>
  <c r="AF1262" i="168"/>
  <c r="AF1263" i="168"/>
  <c r="AF1264" i="168"/>
  <c r="AF1265" i="168"/>
  <c r="AF1266" i="168"/>
  <c r="AF1267" i="168"/>
  <c r="AF1268" i="168"/>
  <c r="AF1269" i="168"/>
  <c r="AF1270" i="168"/>
  <c r="AF1271" i="168"/>
  <c r="AF1272" i="168"/>
  <c r="AF1273" i="168"/>
  <c r="AF1274" i="168"/>
  <c r="AF1275" i="168"/>
  <c r="AF1276" i="168"/>
  <c r="AF1277" i="168"/>
  <c r="AF1278" i="168"/>
  <c r="AF1279" i="168"/>
  <c r="AF1280" i="168"/>
  <c r="AF1281" i="168"/>
  <c r="AF1282" i="168"/>
  <c r="AF1283" i="168"/>
  <c r="AF1284" i="168"/>
  <c r="AF1285" i="168"/>
  <c r="AF1286" i="168"/>
  <c r="AF1287" i="168"/>
  <c r="AF1288" i="168"/>
  <c r="AF1289" i="168"/>
  <c r="AF1290" i="168"/>
  <c r="AF1291" i="168"/>
  <c r="AF1292" i="168"/>
  <c r="AF1293" i="168"/>
  <c r="AF1294" i="168"/>
  <c r="AF1295" i="168"/>
  <c r="AF1296" i="168"/>
  <c r="AF1297" i="168"/>
  <c r="AF1298" i="168"/>
  <c r="AF1299" i="168"/>
  <c r="AF1300" i="168"/>
  <c r="AF1301" i="168"/>
  <c r="AF1302" i="168"/>
  <c r="AF1303" i="168"/>
  <c r="AF1304" i="168"/>
  <c r="AF1305" i="168"/>
  <c r="AF1306" i="168"/>
  <c r="AF1307" i="168"/>
  <c r="AF1308" i="168"/>
  <c r="AF1309" i="168"/>
  <c r="AF1310" i="168"/>
  <c r="AF1311" i="168"/>
  <c r="AF1312" i="168"/>
  <c r="AF1313" i="168"/>
  <c r="AF1314" i="168"/>
  <c r="AF1315" i="168"/>
  <c r="AF1316" i="168"/>
  <c r="AF1317" i="168"/>
  <c r="AF1318" i="168"/>
  <c r="AF1319" i="168"/>
  <c r="AF1320" i="168"/>
  <c r="AF1321" i="168"/>
  <c r="AF1322" i="168"/>
  <c r="AF1323" i="168"/>
  <c r="AF1324" i="168"/>
  <c r="AF1325" i="168"/>
  <c r="AF1326" i="168"/>
  <c r="AF1327" i="168"/>
  <c r="AF1328" i="168"/>
  <c r="AF1329" i="168"/>
  <c r="AF1330" i="168"/>
  <c r="AF1331" i="168"/>
  <c r="AF1332" i="168"/>
  <c r="AF1333" i="168"/>
  <c r="AF1334" i="168"/>
  <c r="AF1335" i="168"/>
  <c r="AF1336" i="168"/>
  <c r="AF1337" i="168"/>
  <c r="AF1338" i="168"/>
  <c r="AF1339" i="168"/>
  <c r="AF1340" i="168"/>
  <c r="AF1341" i="168"/>
  <c r="AF1342" i="168"/>
  <c r="AF1343" i="168"/>
  <c r="AF1344" i="168"/>
  <c r="AF1345" i="168"/>
  <c r="AF1346" i="168"/>
  <c r="AF1347" i="168"/>
  <c r="AF1348" i="168"/>
  <c r="AF1349" i="168"/>
  <c r="AF1350" i="168"/>
  <c r="AF1351" i="168"/>
  <c r="AF1352" i="168"/>
  <c r="AF1353" i="168"/>
  <c r="AF1354" i="168"/>
  <c r="AF1355" i="168"/>
  <c r="AF1356" i="168"/>
  <c r="AF1357" i="168"/>
  <c r="AF1358" i="168"/>
  <c r="AF1359" i="168"/>
  <c r="AF1360" i="168"/>
  <c r="AF1361" i="168"/>
  <c r="AF1362" i="168"/>
  <c r="AF1363" i="168"/>
  <c r="AF1364" i="168"/>
  <c r="AF1365" i="168"/>
  <c r="AF1366" i="168"/>
  <c r="AF1367" i="168"/>
  <c r="AF1368" i="168"/>
  <c r="AF1369" i="168"/>
  <c r="AF1370" i="168"/>
  <c r="AF1371" i="168"/>
  <c r="AF1372" i="168"/>
  <c r="AF1373" i="168"/>
  <c r="AF1374" i="168"/>
  <c r="AF1375" i="168"/>
  <c r="AF1376" i="168"/>
  <c r="AF1377" i="168"/>
  <c r="AF1378" i="168"/>
  <c r="AF1379" i="168"/>
  <c r="AF1380" i="168"/>
  <c r="AF1381" i="168"/>
  <c r="AF1382" i="168"/>
  <c r="AF1383" i="168"/>
  <c r="AF1384" i="168"/>
  <c r="AF1385" i="168"/>
  <c r="AF1386" i="168"/>
  <c r="AF1387" i="168"/>
  <c r="AF1388" i="168"/>
  <c r="AF1389" i="168"/>
  <c r="AF1390" i="168"/>
  <c r="AF1391" i="168"/>
  <c r="AF1392" i="168"/>
  <c r="AF1393" i="168"/>
  <c r="AF1394" i="168"/>
  <c r="AF1395" i="168"/>
  <c r="AF1396" i="168"/>
  <c r="AF1397" i="168"/>
  <c r="AF1398" i="168"/>
  <c r="AF1399" i="168"/>
  <c r="AF1400" i="168"/>
  <c r="AF1401" i="168"/>
  <c r="AF1402" i="168"/>
  <c r="AF1403" i="168"/>
  <c r="AF1404" i="168"/>
  <c r="AF1405" i="168"/>
  <c r="AF1406" i="168"/>
  <c r="AF1407" i="168"/>
  <c r="AF1408" i="168"/>
  <c r="AF1409" i="168"/>
  <c r="AF1410" i="168"/>
  <c r="AF1411" i="168"/>
  <c r="AF1412" i="168"/>
  <c r="AF1413" i="168"/>
  <c r="AF1414" i="168"/>
  <c r="AF1415" i="168"/>
  <c r="AF1416" i="168"/>
  <c r="AF1417" i="168"/>
  <c r="AF1418" i="168"/>
  <c r="AF1419" i="168"/>
  <c r="AF1420" i="168"/>
  <c r="AF1421" i="168"/>
  <c r="AF1422" i="168"/>
  <c r="AF1423" i="168"/>
  <c r="AF1424" i="168"/>
  <c r="AF1425" i="168"/>
  <c r="AF1426" i="168"/>
  <c r="AF1427" i="168"/>
  <c r="AF1428" i="168"/>
  <c r="AF1429" i="168"/>
  <c r="AF1430" i="168"/>
  <c r="AF1431" i="168"/>
  <c r="AF1432" i="168"/>
  <c r="AF1433" i="168"/>
  <c r="AF1434" i="168"/>
  <c r="AF1435" i="168"/>
  <c r="AF1436" i="168"/>
  <c r="AF1437" i="168"/>
  <c r="AF1438" i="168"/>
  <c r="AF1439" i="168"/>
  <c r="AF1440" i="168"/>
  <c r="AF1441" i="168"/>
  <c r="AF1442" i="168"/>
  <c r="AF1443" i="168"/>
  <c r="AF1444" i="168"/>
  <c r="AF1445" i="168"/>
  <c r="AF1446" i="168"/>
  <c r="AF1447" i="168"/>
  <c r="AF1448" i="168"/>
  <c r="AF1449" i="168"/>
  <c r="AF1450" i="168"/>
  <c r="AF1451" i="168"/>
  <c r="AF1452" i="168"/>
  <c r="AF1453" i="168"/>
  <c r="AF1454" i="168"/>
  <c r="AF1455" i="168"/>
  <c r="AF1456" i="168"/>
  <c r="AF1457" i="168"/>
  <c r="AF1458" i="168"/>
  <c r="AF1459" i="168"/>
  <c r="AF1460" i="168"/>
  <c r="AF1461" i="168"/>
  <c r="AF1462" i="168"/>
  <c r="AF1463" i="168"/>
  <c r="AF1464" i="168"/>
  <c r="AF1465" i="168"/>
  <c r="AF1466" i="168"/>
  <c r="AF1467" i="168"/>
  <c r="AF1468" i="168"/>
  <c r="AF1469" i="168"/>
  <c r="AF1470" i="168"/>
  <c r="AF1471" i="168"/>
  <c r="AF1472" i="168"/>
  <c r="AF1473" i="168"/>
  <c r="AF1474" i="168"/>
  <c r="AF1475" i="168"/>
  <c r="AF1476" i="168"/>
  <c r="AF1477" i="168"/>
  <c r="AF1478" i="168"/>
  <c r="AF1479" i="168"/>
  <c r="AF1480" i="168"/>
  <c r="AF1481" i="168"/>
  <c r="AF1482" i="168"/>
  <c r="AF1483" i="168"/>
  <c r="AF1484" i="168"/>
  <c r="AF1485" i="168"/>
  <c r="AF1486" i="168"/>
  <c r="AF1487" i="168"/>
  <c r="AF1488" i="168"/>
  <c r="AF1489" i="168"/>
  <c r="AF1490" i="168"/>
  <c r="AF1491" i="168"/>
  <c r="AF1492" i="168"/>
  <c r="AF1493" i="168"/>
  <c r="AF1494" i="168"/>
  <c r="AF1495" i="168"/>
  <c r="AF1496" i="168"/>
  <c r="AF1497" i="168"/>
  <c r="AF1498" i="168"/>
  <c r="AF1499" i="168"/>
  <c r="AF1500" i="168"/>
  <c r="AF1501" i="168"/>
  <c r="AF1502" i="168"/>
  <c r="AF1503" i="168"/>
  <c r="AF1504" i="168"/>
  <c r="AF1505" i="168"/>
  <c r="AF1506" i="168"/>
  <c r="AF1507" i="168"/>
  <c r="AF1508" i="168"/>
  <c r="AF1509" i="168"/>
  <c r="AF1510" i="168"/>
  <c r="AF1511" i="168"/>
  <c r="AF1512" i="168"/>
  <c r="AF1513" i="168"/>
  <c r="AF1514" i="168"/>
  <c r="AF1515" i="168"/>
  <c r="AF1516" i="168"/>
  <c r="AF1517" i="168"/>
  <c r="AF1518" i="168"/>
  <c r="AF1519" i="168"/>
  <c r="AF1520" i="168"/>
  <c r="AF1521" i="168"/>
  <c r="AF1522" i="168"/>
  <c r="AF1523" i="168"/>
  <c r="AF1524" i="168"/>
  <c r="AF1525" i="168"/>
  <c r="AF1526" i="168"/>
  <c r="AF1527" i="168"/>
  <c r="AF1528" i="168"/>
  <c r="AF1529" i="168"/>
  <c r="AF1530" i="168"/>
  <c r="AF1531" i="168"/>
  <c r="AF1532" i="168"/>
  <c r="AF1533" i="168"/>
  <c r="AF1534" i="168"/>
  <c r="AF1535" i="168"/>
  <c r="AF1536" i="168"/>
  <c r="AF1537" i="168"/>
  <c r="AF1538" i="168"/>
  <c r="AF1539" i="168"/>
  <c r="AF1540" i="168"/>
  <c r="AF1541" i="168"/>
  <c r="AF1542" i="168"/>
  <c r="AF1543" i="168"/>
  <c r="AF1544" i="168"/>
  <c r="AF1545" i="168"/>
  <c r="AF1546" i="168"/>
  <c r="AF1547" i="168"/>
  <c r="AF1548" i="168"/>
  <c r="AF1549" i="168"/>
  <c r="AF1550" i="168"/>
  <c r="AF1551" i="168"/>
  <c r="AF1552" i="168"/>
  <c r="AF1553" i="168"/>
  <c r="AF1554" i="168"/>
  <c r="AF1555" i="168"/>
  <c r="AF1556" i="168"/>
  <c r="AF1557" i="168"/>
  <c r="AF1558" i="168"/>
  <c r="AF1559" i="168"/>
  <c r="AF1560" i="168"/>
  <c r="AF1561" i="168"/>
  <c r="AF1562" i="168"/>
  <c r="AF1563" i="168"/>
  <c r="AF1564" i="168"/>
  <c r="AF1565" i="168"/>
  <c r="AF1566" i="168"/>
  <c r="AF1567" i="168"/>
  <c r="AF1568" i="168"/>
  <c r="AF1569" i="168"/>
  <c r="AF1570" i="168"/>
  <c r="AF1571" i="168"/>
  <c r="AF1572" i="168"/>
  <c r="AF1573" i="168"/>
  <c r="AF1574" i="168"/>
  <c r="AF1575" i="168"/>
  <c r="AF1576" i="168"/>
  <c r="AF1577" i="168"/>
  <c r="AF1578" i="168"/>
  <c r="AF1579" i="168"/>
  <c r="AF1580" i="168"/>
  <c r="AF1581" i="168"/>
  <c r="AF1582" i="168"/>
  <c r="AF1583" i="168"/>
  <c r="AF1584" i="168"/>
  <c r="AF1585" i="168"/>
  <c r="AF1586" i="168"/>
  <c r="AF1587" i="168"/>
  <c r="AF1588" i="168"/>
  <c r="AF1589" i="168"/>
  <c r="AF1590" i="168"/>
  <c r="AF1591" i="168"/>
  <c r="AF1592" i="168"/>
  <c r="AF1593" i="168"/>
  <c r="AF1594" i="168"/>
  <c r="AF1595" i="168"/>
  <c r="AF1596" i="168"/>
  <c r="AF1597" i="168"/>
  <c r="AF1598" i="168"/>
  <c r="AF1599" i="168"/>
  <c r="AF1600" i="168"/>
  <c r="AF1601" i="168"/>
  <c r="AF1602" i="168"/>
  <c r="AF1603" i="168"/>
  <c r="AF1604" i="168"/>
  <c r="AF1605" i="168"/>
  <c r="AF1606" i="168"/>
  <c r="AF1607" i="168"/>
  <c r="AF1608" i="168"/>
  <c r="AF1609" i="168"/>
  <c r="AF1610" i="168"/>
  <c r="AF1611" i="168"/>
  <c r="AF1612" i="168"/>
  <c r="AF1613" i="168"/>
  <c r="AF1614" i="168"/>
  <c r="AF1615" i="168"/>
  <c r="AF1616" i="168"/>
  <c r="AF1617" i="168"/>
  <c r="AF1618" i="168"/>
  <c r="AF1619" i="168"/>
  <c r="AF1620" i="168"/>
  <c r="AF1621" i="168"/>
  <c r="AF1622" i="168"/>
  <c r="AF1623" i="168"/>
  <c r="AF1624" i="168"/>
  <c r="AF1625" i="168"/>
  <c r="AF1626" i="168"/>
  <c r="AF1627" i="168"/>
  <c r="AF1628" i="168"/>
  <c r="AF1629" i="168"/>
  <c r="AF1630" i="168"/>
  <c r="AF1631" i="168"/>
  <c r="AF1632" i="168"/>
  <c r="AF1633" i="168"/>
  <c r="AF1634" i="168"/>
  <c r="AF1635" i="168"/>
  <c r="AF1636" i="168"/>
  <c r="AF1637" i="168"/>
  <c r="AF1638" i="168"/>
  <c r="AF1639" i="168"/>
  <c r="AF1640" i="168"/>
  <c r="AF1641" i="168"/>
  <c r="AF1642" i="168"/>
  <c r="AF1643" i="168"/>
  <c r="AF1644" i="168"/>
  <c r="AF1645" i="168"/>
  <c r="AF1646" i="168"/>
  <c r="AF1647" i="168"/>
  <c r="AF1648" i="168"/>
  <c r="AF1649" i="168"/>
  <c r="AF1650" i="168"/>
  <c r="AF1651" i="168"/>
  <c r="AF1652" i="168"/>
  <c r="AF1653" i="168"/>
  <c r="AF1654" i="168"/>
  <c r="AF1655" i="168"/>
  <c r="AF1656" i="168"/>
  <c r="AF1657" i="168"/>
  <c r="AF1658" i="168"/>
  <c r="AF1659" i="168"/>
  <c r="AF1660" i="168"/>
  <c r="AF1661" i="168"/>
  <c r="AF1662" i="168"/>
  <c r="AF1663" i="168"/>
  <c r="AF1664" i="168"/>
  <c r="AF1665" i="168"/>
  <c r="AF1666" i="168"/>
  <c r="AF1667" i="168"/>
  <c r="AF1668" i="168"/>
  <c r="AF1669" i="168"/>
  <c r="AF1670" i="168"/>
  <c r="AF1671" i="168"/>
  <c r="AF1672" i="168"/>
  <c r="AF1673" i="168"/>
  <c r="AF1674" i="168"/>
  <c r="AF1675" i="168"/>
  <c r="AF1676" i="168"/>
  <c r="AF1677" i="168"/>
  <c r="AF1678" i="168"/>
  <c r="AF1679" i="168"/>
  <c r="AF1680" i="168"/>
  <c r="AF1681" i="168"/>
  <c r="AF1682" i="168"/>
  <c r="AF1683" i="168"/>
  <c r="AF1684" i="168"/>
  <c r="AF1685" i="168"/>
  <c r="AF1686" i="168"/>
  <c r="AF1687" i="168"/>
  <c r="AF1688" i="168"/>
  <c r="AF1689" i="168"/>
  <c r="AF1690" i="168"/>
  <c r="AF1691" i="168"/>
  <c r="AF1692" i="168"/>
  <c r="AF1693" i="168"/>
  <c r="AF1694" i="168"/>
  <c r="AF1695" i="168"/>
  <c r="AF1696" i="168"/>
  <c r="AF1697" i="168"/>
  <c r="AF1698" i="168"/>
  <c r="AF1699" i="168"/>
  <c r="AF1700" i="168"/>
  <c r="AF1701" i="168"/>
  <c r="AF1702" i="168"/>
  <c r="AF1703" i="168"/>
  <c r="AF1704" i="168"/>
  <c r="AF1705" i="168"/>
  <c r="AF1706" i="168"/>
  <c r="AF1707" i="168"/>
  <c r="AF1708" i="168"/>
  <c r="AF1709" i="168"/>
  <c r="AF1710" i="168"/>
  <c r="AF1711" i="168"/>
  <c r="AF1712" i="168"/>
  <c r="AF1713" i="168"/>
  <c r="AF1714" i="168"/>
  <c r="AF1715" i="168"/>
  <c r="AF1716" i="168"/>
  <c r="AF1717" i="168"/>
  <c r="AF1718" i="168"/>
  <c r="AF1719" i="168"/>
  <c r="AF1720" i="168"/>
  <c r="AF1721" i="168"/>
  <c r="AF1722" i="168"/>
  <c r="AF1723" i="168"/>
  <c r="AF1724" i="168"/>
  <c r="AF1725" i="168"/>
  <c r="AF1726" i="168"/>
  <c r="AF1727" i="168"/>
  <c r="AF1728" i="168"/>
  <c r="AF1729" i="168"/>
  <c r="AF1730" i="168"/>
  <c r="AF1731" i="168"/>
  <c r="AF1732" i="168"/>
  <c r="AF1733" i="168"/>
  <c r="AF1734" i="168"/>
  <c r="AF1735" i="168"/>
  <c r="AF1736" i="168"/>
  <c r="AF1737" i="168"/>
  <c r="AF1738" i="168"/>
  <c r="AF1739" i="168"/>
  <c r="AF1740" i="168"/>
  <c r="AF1741" i="168"/>
  <c r="AF1742" i="168"/>
  <c r="AF1743" i="168"/>
  <c r="AF1744" i="168"/>
  <c r="AF1745" i="168"/>
  <c r="AF1746" i="168"/>
  <c r="AF1747" i="168"/>
  <c r="AF1748" i="168"/>
  <c r="AF1749" i="168"/>
  <c r="AF1750" i="168"/>
  <c r="AF1751" i="168"/>
  <c r="AF1752" i="168"/>
  <c r="AF1753" i="168"/>
  <c r="AF1754" i="168"/>
  <c r="AF1755" i="168"/>
  <c r="AF1756" i="168"/>
  <c r="AF1757" i="168"/>
  <c r="AF1758" i="168"/>
  <c r="AF1759" i="168"/>
  <c r="AF1760" i="168"/>
  <c r="AF1761" i="168"/>
  <c r="AF1762" i="168"/>
  <c r="AF1763" i="168"/>
  <c r="AF1764" i="168"/>
  <c r="AF1765" i="168"/>
  <c r="AF1766" i="168"/>
  <c r="AF1767" i="168"/>
  <c r="AF1768" i="168"/>
  <c r="AF1769" i="168"/>
  <c r="AF1770" i="168"/>
  <c r="AF1771" i="168"/>
  <c r="AF1772" i="168"/>
  <c r="AF1773" i="168"/>
  <c r="AF1774" i="168"/>
  <c r="AF1775" i="168"/>
  <c r="AF1776" i="168"/>
  <c r="AF1777" i="168"/>
  <c r="AF1778" i="168"/>
  <c r="AF1779" i="168"/>
  <c r="AF1780" i="168"/>
  <c r="AF1781" i="168"/>
  <c r="AF1782" i="168"/>
  <c r="AF1783" i="168"/>
  <c r="AF1784" i="168"/>
  <c r="AF1785" i="168"/>
  <c r="AF1786" i="168"/>
  <c r="AF1787" i="168"/>
  <c r="AF1788" i="168"/>
  <c r="AF1789" i="168"/>
  <c r="AF1790" i="168"/>
  <c r="AF1791" i="168"/>
  <c r="AF1792" i="168"/>
  <c r="AF1793" i="168"/>
  <c r="AF1794" i="168"/>
  <c r="AF1795" i="168"/>
  <c r="AF1796" i="168"/>
  <c r="AF1797" i="168"/>
  <c r="AF1798" i="168"/>
  <c r="AF1799" i="168"/>
  <c r="AF1800" i="168"/>
  <c r="AF1801" i="168"/>
  <c r="AF1802" i="168"/>
  <c r="AF1803" i="168"/>
  <c r="AF1804" i="168"/>
  <c r="AF1805" i="168"/>
  <c r="AF1806" i="168"/>
  <c r="AF1807" i="168"/>
  <c r="AF1808" i="168"/>
  <c r="AF1809" i="168"/>
  <c r="AF1810" i="168"/>
  <c r="AF1811" i="168"/>
  <c r="AF1812" i="168"/>
  <c r="AF1813" i="168"/>
  <c r="AF1814" i="168"/>
  <c r="AF1815" i="168"/>
  <c r="AF1816" i="168"/>
  <c r="AF1817" i="168"/>
  <c r="AF1818" i="168"/>
  <c r="AF1819" i="168"/>
  <c r="AF1820" i="168"/>
  <c r="AF1821" i="168"/>
  <c r="AF1822" i="168"/>
  <c r="AF1823" i="168"/>
  <c r="AF1824" i="168"/>
  <c r="AF1825" i="168"/>
  <c r="AF1826" i="168"/>
  <c r="AF1827" i="168"/>
  <c r="AF1828" i="168"/>
  <c r="AF1829" i="168"/>
  <c r="AF1830" i="168"/>
  <c r="AF1831" i="168"/>
  <c r="AF1832" i="168"/>
  <c r="AF1833" i="168"/>
  <c r="AF1834" i="168"/>
  <c r="AF1835" i="168"/>
  <c r="AF1836" i="168"/>
  <c r="AF1837" i="168"/>
  <c r="AF1838" i="168"/>
  <c r="AF1839" i="168"/>
  <c r="AF1840" i="168"/>
  <c r="AF1841" i="168"/>
  <c r="AF1842" i="168"/>
  <c r="AF1843" i="168"/>
  <c r="AF1844" i="168"/>
  <c r="AF1845" i="168"/>
  <c r="AF1846" i="168"/>
  <c r="AF1847" i="168"/>
  <c r="AF1848" i="168"/>
  <c r="AF1849" i="168"/>
  <c r="AF1850" i="168"/>
  <c r="AF1851" i="168"/>
  <c r="AF1852" i="168"/>
  <c r="AF1853" i="168"/>
  <c r="AF1854" i="168"/>
  <c r="AF1855" i="168"/>
  <c r="AF1856" i="168"/>
  <c r="AF1857" i="168"/>
  <c r="AF1858" i="168"/>
  <c r="AF1859" i="168"/>
  <c r="AF1860" i="168"/>
  <c r="AF1861" i="168"/>
  <c r="AF1862" i="168"/>
  <c r="AF1863" i="168"/>
  <c r="AF1864" i="168"/>
  <c r="AF1865" i="168"/>
  <c r="AF1866" i="168"/>
  <c r="AF1867" i="168"/>
  <c r="AF1868" i="168"/>
  <c r="AF1869" i="168"/>
  <c r="AF1870" i="168"/>
  <c r="AF1871" i="168"/>
  <c r="AF1872" i="168"/>
  <c r="AF1873" i="168"/>
  <c r="AF1874" i="168"/>
  <c r="AF1875" i="168"/>
  <c r="AF1876" i="168"/>
  <c r="AF1877" i="168"/>
  <c r="AF1878" i="168"/>
  <c r="AF1879" i="168"/>
  <c r="AF1880" i="168"/>
  <c r="AF1881" i="168"/>
  <c r="AF1882" i="168"/>
  <c r="AF1883" i="168"/>
  <c r="AF1884" i="168"/>
  <c r="AF1885" i="168"/>
  <c r="AF1886" i="168"/>
  <c r="AF1887" i="168"/>
  <c r="AF1888" i="168"/>
  <c r="AF1889" i="168"/>
  <c r="AF1890" i="168"/>
  <c r="AF1891" i="168"/>
  <c r="AF1892" i="168"/>
  <c r="AF1893" i="168"/>
  <c r="AF1894" i="168"/>
  <c r="AF1895" i="168"/>
  <c r="AF1896" i="168"/>
  <c r="AF1897" i="168"/>
  <c r="AF1898" i="168"/>
  <c r="AF1899" i="168"/>
  <c r="AF1900" i="168"/>
  <c r="AF1901" i="168"/>
  <c r="AF1902" i="168"/>
  <c r="AF1903" i="168"/>
  <c r="AF1904" i="168"/>
  <c r="AF1905" i="168"/>
  <c r="AF1906" i="168"/>
  <c r="AF1907" i="168"/>
  <c r="AF1908" i="168"/>
  <c r="AF1909" i="168"/>
  <c r="AF1910" i="168"/>
  <c r="AF1911" i="168"/>
  <c r="AF1912" i="168"/>
  <c r="AF1913" i="168"/>
  <c r="AF1914" i="168"/>
  <c r="AF1915" i="168"/>
  <c r="AF1916" i="168"/>
  <c r="AF1917" i="168"/>
  <c r="AF1918" i="168"/>
  <c r="AF1919" i="168"/>
  <c r="AF1920" i="168"/>
  <c r="AF1921" i="168"/>
  <c r="AF1922" i="168"/>
  <c r="AF1923" i="168"/>
  <c r="AF1924" i="168"/>
  <c r="AF1925" i="168"/>
  <c r="AF1926" i="168"/>
  <c r="AF1927" i="168"/>
  <c r="AF1928" i="168"/>
  <c r="AF1929" i="168"/>
  <c r="AF1930" i="168"/>
  <c r="AF1931" i="168"/>
  <c r="AF1932" i="168"/>
  <c r="AF1933" i="168"/>
  <c r="AF1934" i="168"/>
  <c r="AF1935" i="168"/>
  <c r="AF1936" i="168"/>
  <c r="AF1937" i="168"/>
  <c r="AF1938" i="168"/>
  <c r="AF1939" i="168"/>
  <c r="AF1940" i="168"/>
  <c r="AF1941" i="168"/>
  <c r="AF1942" i="168"/>
  <c r="AF1943" i="168"/>
  <c r="AF1944" i="168"/>
  <c r="AF1945" i="168"/>
  <c r="AF1946" i="168"/>
  <c r="AF1947" i="168"/>
  <c r="AF1948" i="168"/>
  <c r="AF1949" i="168"/>
  <c r="AF1950" i="168"/>
  <c r="AF1951" i="168"/>
  <c r="AF1952" i="168"/>
  <c r="AF1953" i="168"/>
  <c r="AF1954" i="168"/>
  <c r="AF1955" i="168"/>
  <c r="AF1956" i="168"/>
  <c r="AF1957" i="168"/>
  <c r="AF1958" i="168"/>
  <c r="AF1959" i="168"/>
  <c r="AF1960" i="168"/>
  <c r="AF1961" i="168"/>
  <c r="AF1962" i="168"/>
  <c r="AF1963" i="168"/>
  <c r="AF1964" i="168"/>
  <c r="AF1965" i="168"/>
  <c r="AF1966" i="168"/>
  <c r="AF1967" i="168"/>
  <c r="AF1968" i="168"/>
  <c r="AF1969" i="168"/>
  <c r="AF1970" i="168"/>
  <c r="AF1971" i="168"/>
  <c r="AF1972" i="168"/>
  <c r="AF1973" i="168"/>
  <c r="AF1974" i="168"/>
  <c r="AF1975" i="168"/>
  <c r="AF1976" i="168"/>
  <c r="AF1977" i="168"/>
  <c r="AF1978" i="168"/>
  <c r="AF1979" i="168"/>
  <c r="AF1980" i="168"/>
  <c r="AF1981" i="168"/>
  <c r="AF1982" i="168"/>
  <c r="AF1983" i="168"/>
  <c r="AF1984" i="168"/>
  <c r="AF1985" i="168"/>
  <c r="AF1986" i="168"/>
  <c r="AF1987" i="168"/>
  <c r="AF1988" i="168"/>
  <c r="AF1989" i="168"/>
  <c r="AF1990" i="168"/>
  <c r="AF1991" i="168"/>
  <c r="AF1992" i="168"/>
  <c r="AF1993" i="168"/>
  <c r="AF1994" i="168"/>
  <c r="AF1995" i="168"/>
  <c r="AF1996" i="168"/>
  <c r="AF1997" i="168"/>
  <c r="AF1998" i="168"/>
  <c r="AF1999" i="168"/>
  <c r="AF2000" i="168"/>
  <c r="AF2001" i="168"/>
  <c r="AF2002" i="168"/>
  <c r="AF2003" i="168"/>
  <c r="AF2004" i="168"/>
  <c r="AF2005" i="168"/>
  <c r="AF2006" i="168"/>
  <c r="AF2007" i="168"/>
  <c r="AF2008" i="168"/>
  <c r="AF2009" i="168"/>
  <c r="AF2010" i="168"/>
  <c r="AF2011" i="168"/>
  <c r="AF2012" i="168"/>
  <c r="AF2013" i="168"/>
  <c r="AF2014" i="168"/>
  <c r="AF2015" i="168"/>
  <c r="AF2016" i="168"/>
  <c r="AF2017" i="168"/>
  <c r="AF2018" i="168"/>
  <c r="AF2019" i="168"/>
  <c r="AF2020" i="168"/>
  <c r="AF2021" i="168"/>
  <c r="AF2022" i="168"/>
  <c r="AF2023" i="168"/>
  <c r="AF2024" i="168"/>
  <c r="AF2025" i="168"/>
  <c r="AF2026" i="168"/>
  <c r="AF2027" i="168"/>
  <c r="AF2028" i="168"/>
  <c r="AF2029" i="168"/>
  <c r="AF2030" i="168"/>
  <c r="AF2031" i="168"/>
  <c r="AF2032" i="168"/>
  <c r="AF2033" i="168"/>
  <c r="AF2034" i="168"/>
  <c r="AF2035" i="168"/>
  <c r="AF2036" i="168"/>
  <c r="AF2037" i="168"/>
  <c r="AF2038" i="168"/>
  <c r="AF2039" i="168"/>
  <c r="AF2040" i="168"/>
  <c r="AF2041" i="168"/>
  <c r="AF2042" i="168"/>
  <c r="AF2043" i="168"/>
  <c r="AF2044" i="168"/>
  <c r="AF2045" i="168"/>
  <c r="AF2046" i="168"/>
  <c r="AF2047" i="168"/>
  <c r="AF2048" i="168"/>
  <c r="AF2049" i="168"/>
  <c r="AF2050" i="168"/>
  <c r="AF2051" i="168"/>
  <c r="AF2052" i="168"/>
  <c r="AF2053" i="168"/>
  <c r="AF2054" i="168"/>
  <c r="AF2055" i="168"/>
  <c r="AF2056" i="168"/>
  <c r="AF2057" i="168"/>
  <c r="AF2058" i="168"/>
  <c r="AF2059" i="168"/>
  <c r="AF2060" i="168"/>
  <c r="AF2061" i="168"/>
  <c r="AF2062" i="168"/>
  <c r="AF2063" i="168"/>
  <c r="AF2064" i="168"/>
  <c r="AF2065" i="168"/>
  <c r="AF2066" i="168"/>
  <c r="AF2067" i="168"/>
  <c r="AF2068" i="168"/>
  <c r="AF2069" i="168"/>
  <c r="AF2070" i="168"/>
  <c r="AF2071" i="168"/>
  <c r="AF2072" i="168"/>
  <c r="AF2073" i="168"/>
  <c r="AF2074" i="168"/>
  <c r="AF2075" i="168"/>
  <c r="AF2076" i="168"/>
  <c r="AF2077" i="168"/>
  <c r="AF2078" i="168"/>
  <c r="AF2079" i="168"/>
  <c r="AF2080" i="168"/>
  <c r="AF2081" i="168"/>
  <c r="AF2082" i="168"/>
  <c r="AF2083" i="168"/>
  <c r="AF2084" i="168"/>
  <c r="AF2085" i="168"/>
  <c r="AF2086" i="168"/>
  <c r="AF2087" i="168"/>
  <c r="AF2088" i="168"/>
  <c r="AF2089" i="168"/>
  <c r="AF2090" i="168"/>
  <c r="AF2091" i="168"/>
  <c r="AF2092" i="168"/>
  <c r="AF2093" i="168"/>
  <c r="AF2094" i="168"/>
  <c r="AF2095" i="168"/>
  <c r="AF2096" i="168"/>
  <c r="AF2097" i="168"/>
  <c r="AF2098" i="168"/>
  <c r="AF2099" i="168"/>
  <c r="AF2100" i="168"/>
  <c r="AF2101" i="168"/>
  <c r="AF2102" i="168"/>
  <c r="AF2103" i="168"/>
  <c r="AF2104" i="168"/>
  <c r="AF2105" i="168"/>
  <c r="AF2106" i="168"/>
  <c r="AF2107" i="168"/>
  <c r="AF2108" i="168"/>
  <c r="AF2109" i="168"/>
  <c r="AF2110" i="168"/>
  <c r="AF2111" i="168"/>
  <c r="AF2112" i="168"/>
  <c r="AF2113" i="168"/>
  <c r="AF2114" i="168"/>
  <c r="AF2115" i="168"/>
  <c r="AF2116" i="168"/>
  <c r="AF2117" i="168"/>
  <c r="AF2118" i="168"/>
  <c r="AF2119" i="168"/>
  <c r="AF2120" i="168"/>
  <c r="AF2121" i="168"/>
  <c r="AF2122" i="168"/>
  <c r="AF2123" i="168"/>
  <c r="AF2124" i="168"/>
  <c r="AF2125" i="168"/>
  <c r="AF2126" i="168"/>
  <c r="AF2127" i="168"/>
  <c r="AF2128" i="168"/>
  <c r="AF2129" i="168"/>
  <c r="AF2130" i="168"/>
  <c r="AF2131" i="168"/>
  <c r="AF2132" i="168"/>
  <c r="AF2133" i="168"/>
  <c r="AF2134" i="168"/>
  <c r="AF2135" i="168"/>
  <c r="AF2136" i="168"/>
  <c r="AF2137" i="168"/>
  <c r="AF2138" i="168"/>
  <c r="AF2139" i="168"/>
  <c r="AF2140" i="168"/>
  <c r="AF2141" i="168"/>
  <c r="AF2142" i="168"/>
  <c r="AF2143" i="168"/>
  <c r="AF2144" i="168"/>
  <c r="AF2145" i="168"/>
  <c r="AF2146" i="168"/>
  <c r="AF2147" i="168"/>
  <c r="AF2148" i="168"/>
  <c r="AF2149" i="168"/>
  <c r="AF2150" i="168"/>
  <c r="AF2151" i="168"/>
  <c r="AF2152" i="168"/>
  <c r="AF2153" i="168"/>
  <c r="AF2154" i="168"/>
  <c r="AF2155" i="168"/>
  <c r="AF2156" i="168"/>
  <c r="AF2157" i="168"/>
  <c r="AF2158" i="168"/>
  <c r="AF2159" i="168"/>
  <c r="AF2160" i="168"/>
  <c r="AF2161" i="168"/>
  <c r="AF2162" i="168"/>
  <c r="AF2163" i="168"/>
  <c r="AF2164" i="168"/>
  <c r="AF2165" i="168"/>
  <c r="AF2166" i="168"/>
  <c r="AF2167" i="168"/>
  <c r="AF2168" i="168"/>
  <c r="AF2169" i="168"/>
  <c r="AF2170" i="168"/>
  <c r="AF2171" i="168"/>
  <c r="AF2172" i="168"/>
  <c r="AF2173" i="168"/>
  <c r="AF2174" i="168"/>
  <c r="AF2175" i="168"/>
  <c r="AF2176" i="168"/>
  <c r="AF2177" i="168"/>
  <c r="AF2178" i="168"/>
  <c r="AF2179" i="168"/>
  <c r="AF2180" i="168"/>
  <c r="AF2181" i="168"/>
  <c r="AF2182" i="168"/>
  <c r="AF2183" i="168"/>
  <c r="AF2184" i="168"/>
  <c r="AF2185" i="168"/>
  <c r="AF2186" i="168"/>
  <c r="AF2187" i="168"/>
  <c r="AF2188" i="168"/>
  <c r="AF2189" i="168"/>
  <c r="AF2190" i="168"/>
  <c r="AF2191" i="168"/>
  <c r="AF2192" i="168"/>
  <c r="AF2193" i="168"/>
  <c r="AF2194" i="168"/>
  <c r="AF2195" i="168"/>
  <c r="AF2196" i="168"/>
  <c r="AF2197" i="168"/>
  <c r="AF2198" i="168"/>
  <c r="AF2199" i="168"/>
  <c r="AF2200" i="168"/>
  <c r="AF2201" i="168"/>
  <c r="AF2202" i="168"/>
  <c r="AF2203" i="168"/>
  <c r="AF2204" i="168"/>
  <c r="AF2205" i="168"/>
  <c r="AF2206" i="168"/>
  <c r="AF2207" i="168"/>
  <c r="AF2208" i="168"/>
  <c r="AF2209" i="168"/>
  <c r="AF2210" i="168"/>
  <c r="AF2211" i="168"/>
  <c r="AF2212" i="168"/>
  <c r="AF2213" i="168"/>
  <c r="AF2214" i="168"/>
  <c r="AF2215" i="168"/>
  <c r="AF2216" i="168"/>
  <c r="AF2217" i="168"/>
  <c r="AF2218" i="168"/>
  <c r="AF2219" i="168"/>
  <c r="AF2220" i="168"/>
  <c r="AF2221" i="168"/>
  <c r="AF2222" i="168"/>
  <c r="AF2223" i="168"/>
  <c r="AF2224" i="168"/>
  <c r="AF2225" i="168"/>
  <c r="AF2226" i="168"/>
  <c r="AF2227" i="168"/>
  <c r="AF2228" i="168"/>
  <c r="AF2229" i="168"/>
  <c r="AF2230" i="168"/>
  <c r="AF2231" i="168"/>
  <c r="AF2232" i="168"/>
  <c r="AF2233" i="168"/>
  <c r="AF2234" i="168"/>
  <c r="AF2235" i="168"/>
  <c r="AF2236" i="168"/>
  <c r="AF2237" i="168"/>
  <c r="AF2238" i="168"/>
  <c r="AF2239" i="168"/>
  <c r="AF2240" i="168"/>
  <c r="AF2241" i="168"/>
  <c r="AF2242" i="168"/>
  <c r="AF2243" i="168"/>
  <c r="AF2244" i="168"/>
  <c r="AF2245" i="168"/>
  <c r="AF2246" i="168"/>
  <c r="AF2247" i="168"/>
  <c r="AF2248" i="168"/>
  <c r="AF2249" i="168"/>
  <c r="AF2250" i="168"/>
  <c r="AF2251" i="168"/>
  <c r="AF2252" i="168"/>
  <c r="AF2253" i="168"/>
  <c r="AF2254" i="168"/>
  <c r="AF2255" i="168"/>
  <c r="AF2256" i="168"/>
  <c r="AF2257" i="168"/>
  <c r="AF2258" i="168"/>
  <c r="AF2259" i="168"/>
  <c r="AF2260" i="168"/>
  <c r="AF2261" i="168"/>
  <c r="AF2262" i="168"/>
  <c r="AF2263" i="168"/>
  <c r="AF2264" i="168"/>
  <c r="AF2265" i="168"/>
  <c r="AF2266" i="168"/>
  <c r="AF2267" i="168"/>
  <c r="AF2268" i="168"/>
  <c r="AF2269" i="168"/>
  <c r="AF2270" i="168"/>
  <c r="AF2271" i="168"/>
  <c r="AF2272" i="168"/>
  <c r="AF2273" i="168"/>
  <c r="AF2274" i="168"/>
  <c r="AF2275" i="168"/>
  <c r="AF2276" i="168"/>
  <c r="AF2277" i="168"/>
  <c r="AF2278" i="168"/>
  <c r="AF2279" i="168"/>
  <c r="AF2280" i="168"/>
  <c r="AF2281" i="168"/>
  <c r="AF2282" i="168"/>
  <c r="AF2283" i="168"/>
  <c r="AF2284" i="168"/>
  <c r="AF2285" i="168"/>
  <c r="AF2286" i="168"/>
  <c r="AF2287" i="168"/>
  <c r="AF2288" i="168"/>
  <c r="AF2289" i="168"/>
  <c r="AF2290" i="168"/>
  <c r="AF2291" i="168"/>
  <c r="AF2292" i="168"/>
  <c r="AF2293" i="168"/>
  <c r="AF2294" i="168"/>
  <c r="AF2295" i="168"/>
  <c r="AF2296" i="168"/>
  <c r="AF2297" i="168"/>
  <c r="AF2298" i="168"/>
  <c r="AF2299" i="168"/>
  <c r="AF2300" i="168"/>
  <c r="AF2301" i="168"/>
  <c r="AF2302" i="168"/>
  <c r="AF2303" i="168"/>
  <c r="AF2304" i="168"/>
  <c r="AF2305" i="168"/>
  <c r="AF2306" i="168"/>
  <c r="AF2307" i="168"/>
  <c r="AF2308" i="168"/>
  <c r="AF2309" i="168"/>
  <c r="AF2310" i="168"/>
  <c r="AF2311" i="168"/>
  <c r="AF2312" i="168"/>
  <c r="AF2313" i="168"/>
  <c r="AF2314" i="168"/>
  <c r="AF2315" i="168"/>
  <c r="AF2316" i="168"/>
  <c r="AF2317" i="168"/>
  <c r="AF2318" i="168"/>
  <c r="AF2319" i="168"/>
  <c r="AF2320" i="168"/>
  <c r="AF2321" i="168"/>
  <c r="AF2322" i="168"/>
  <c r="AF2323" i="168"/>
  <c r="AF2324" i="168"/>
  <c r="AF2325" i="168"/>
  <c r="AF2326" i="168"/>
  <c r="AF2327" i="168"/>
  <c r="AF2328" i="168"/>
  <c r="AF2329" i="168"/>
  <c r="AF2330" i="168"/>
  <c r="AF2331" i="168"/>
  <c r="AF2332" i="168"/>
  <c r="AF2333" i="168"/>
  <c r="AF2334" i="168"/>
  <c r="AF2335" i="168"/>
  <c r="AF2336" i="168"/>
  <c r="AF2337" i="168"/>
  <c r="AF2338" i="168"/>
  <c r="AF2339" i="168"/>
  <c r="AF2340" i="168"/>
  <c r="AF2341" i="168"/>
  <c r="AF2342" i="168"/>
  <c r="AF2343" i="168"/>
  <c r="AF2344" i="168"/>
  <c r="AF2345" i="168"/>
  <c r="AF2346" i="168"/>
  <c r="AF2347" i="168"/>
  <c r="AF2348" i="168"/>
  <c r="AF2349" i="168"/>
  <c r="AF2350" i="168"/>
  <c r="AF2351" i="168"/>
  <c r="AF2352" i="168"/>
  <c r="AF2353" i="168"/>
  <c r="AF2354" i="168"/>
  <c r="AF2355" i="168"/>
  <c r="AF2356" i="168"/>
  <c r="AF2357" i="168"/>
  <c r="AF2358" i="168"/>
  <c r="AF2359" i="168"/>
  <c r="AF2360" i="168"/>
  <c r="AF2361" i="168"/>
  <c r="AF2362" i="168"/>
  <c r="AF2363" i="168"/>
  <c r="AF2364" i="168"/>
  <c r="AF2365" i="168"/>
  <c r="AF2366" i="168"/>
  <c r="AF2367" i="168"/>
  <c r="AF2368" i="168"/>
  <c r="AF2369" i="168"/>
  <c r="AF2370" i="168"/>
  <c r="AF2371" i="168"/>
  <c r="AF2372" i="168"/>
  <c r="AF2373" i="168"/>
  <c r="AF2374" i="168"/>
  <c r="AF2375" i="168"/>
  <c r="AF2376" i="168"/>
  <c r="AF2377" i="168"/>
  <c r="AF2378" i="168"/>
  <c r="AF2379" i="168"/>
  <c r="AF2380" i="168"/>
  <c r="AF2381" i="168"/>
  <c r="AF2382" i="168"/>
  <c r="AF2383" i="168"/>
  <c r="AF2384" i="168"/>
  <c r="AF2385" i="168"/>
  <c r="AF2386" i="168"/>
  <c r="AF2387" i="168"/>
  <c r="AF2388" i="168"/>
  <c r="AF2389" i="168"/>
  <c r="AF2390" i="168"/>
  <c r="AF2391" i="168"/>
  <c r="AF2392" i="168"/>
  <c r="AF2393" i="168"/>
  <c r="AF2394" i="168"/>
  <c r="AF2395" i="168"/>
  <c r="AF2396" i="168"/>
  <c r="AF2397" i="168"/>
  <c r="AF2398" i="168"/>
  <c r="AF2399" i="168"/>
  <c r="AF2400" i="168"/>
  <c r="AF2401" i="168"/>
  <c r="AF2402" i="168"/>
  <c r="AF2403" i="168"/>
  <c r="AF2404" i="168"/>
  <c r="AF2405" i="168"/>
  <c r="AF2406" i="168"/>
  <c r="AF2407" i="168"/>
  <c r="AF2408" i="168"/>
  <c r="AF2409" i="168"/>
  <c r="AF2410" i="168"/>
  <c r="AF2411" i="168"/>
  <c r="AF2412" i="168"/>
  <c r="AF2413" i="168"/>
  <c r="AF2414" i="168"/>
  <c r="AF2415" i="168"/>
  <c r="AF2416" i="168"/>
  <c r="AF2417" i="168"/>
  <c r="AF2418" i="168"/>
  <c r="AF2419" i="168"/>
  <c r="AF2420" i="168"/>
  <c r="AF2421" i="168"/>
  <c r="AF2422" i="168"/>
  <c r="AF2423" i="168"/>
  <c r="AF2424" i="168"/>
  <c r="AF2425" i="168"/>
  <c r="AF2426" i="168"/>
  <c r="AF2427" i="168"/>
  <c r="AF2428" i="168"/>
  <c r="AF2429" i="168"/>
  <c r="AF2430" i="168"/>
  <c r="AF2431" i="168"/>
  <c r="AF2432" i="168"/>
  <c r="AF2433" i="168"/>
  <c r="AF2434" i="168"/>
  <c r="AF2435" i="168"/>
  <c r="AF2436" i="168"/>
  <c r="AF2437" i="168"/>
  <c r="AF2438" i="168"/>
  <c r="AF2439" i="168"/>
  <c r="AF2440" i="168"/>
  <c r="AF2441" i="168"/>
  <c r="AF2442" i="168"/>
  <c r="AF2443" i="168"/>
  <c r="AF2444" i="168"/>
  <c r="AF2445" i="168"/>
  <c r="AF2446" i="168"/>
  <c r="AF2447" i="168"/>
  <c r="AF2448" i="168"/>
  <c r="AF2449" i="168"/>
  <c r="AF2450" i="168"/>
  <c r="AF2451" i="168"/>
  <c r="AF2452" i="168"/>
  <c r="AF2453" i="168"/>
  <c r="AF2454" i="168"/>
  <c r="AF2455" i="168"/>
  <c r="AF2456" i="168"/>
  <c r="AF2457" i="168"/>
  <c r="AF2458" i="168"/>
  <c r="AF2459" i="168"/>
  <c r="AF2460" i="168"/>
  <c r="AF2461" i="168"/>
  <c r="AF2462" i="168"/>
  <c r="AF2463" i="168"/>
  <c r="AF2464" i="168"/>
  <c r="AF2465" i="168"/>
  <c r="AF2466" i="168"/>
  <c r="AF2467" i="168"/>
  <c r="AF2468" i="168"/>
  <c r="AF2469" i="168"/>
  <c r="AF2470" i="168"/>
  <c r="AF2471" i="168"/>
  <c r="AF2472" i="168"/>
  <c r="AF2473" i="168"/>
  <c r="AF2474" i="168"/>
  <c r="AF2475" i="168"/>
  <c r="AF2476" i="168"/>
  <c r="AF2477" i="168"/>
  <c r="AF2478" i="168"/>
  <c r="AF2479" i="168"/>
  <c r="AF2480" i="168"/>
  <c r="AF2481" i="168"/>
  <c r="AF2482" i="168"/>
  <c r="AF2483" i="168"/>
  <c r="AF2484" i="168"/>
  <c r="AF2485" i="168"/>
  <c r="AF2486" i="168"/>
  <c r="AF2487" i="168"/>
  <c r="AF2488" i="168"/>
  <c r="AF2489" i="168"/>
  <c r="AF2490" i="168"/>
  <c r="AF2491" i="168"/>
  <c r="AF2492" i="168"/>
  <c r="AF2493" i="168"/>
  <c r="AF2494" i="168"/>
  <c r="AF2495" i="168"/>
  <c r="AF2496" i="168"/>
  <c r="AF2497" i="168"/>
  <c r="AF2498" i="168"/>
  <c r="AF2499" i="168"/>
  <c r="AF2500" i="168"/>
  <c r="AF2501" i="168"/>
  <c r="AF2502" i="168"/>
  <c r="AF2503" i="168"/>
  <c r="AF2504" i="168"/>
  <c r="AF2505" i="168"/>
  <c r="AF2506" i="168"/>
  <c r="AF2507" i="168"/>
  <c r="AF2508" i="168"/>
  <c r="AF2509" i="168"/>
  <c r="AF2510" i="168"/>
  <c r="AF2511" i="168"/>
  <c r="AF2512" i="168"/>
  <c r="AF2513" i="168"/>
  <c r="AF2514" i="168"/>
  <c r="AF2515" i="168"/>
  <c r="AF2516" i="168"/>
  <c r="AF2517" i="168"/>
  <c r="AF2518" i="168"/>
  <c r="AF2519" i="168"/>
  <c r="AF2520" i="168"/>
  <c r="AF2521" i="168"/>
  <c r="AF2522" i="168"/>
  <c r="AF2523" i="168"/>
  <c r="AF2524" i="168"/>
  <c r="AF2525" i="168"/>
  <c r="AF2526" i="168"/>
  <c r="AF2527" i="168"/>
  <c r="AF2528" i="168"/>
  <c r="AF2529" i="168"/>
  <c r="AF2530" i="168"/>
  <c r="AF2531" i="168"/>
  <c r="AF2532" i="168"/>
  <c r="AF2533" i="168"/>
  <c r="AF2534" i="168"/>
  <c r="AF2535" i="168"/>
  <c r="AF2536" i="168"/>
  <c r="AF2537" i="168"/>
  <c r="AF2538" i="168"/>
  <c r="AF2539" i="168"/>
  <c r="AF2540" i="168"/>
  <c r="AF2541" i="168"/>
  <c r="AF2542" i="168"/>
  <c r="AF2543" i="168"/>
  <c r="AF2544" i="168"/>
  <c r="AF2545" i="168"/>
  <c r="AF2546" i="168"/>
  <c r="AF2547" i="168"/>
  <c r="AF2548" i="168"/>
  <c r="AF2549" i="168"/>
  <c r="AF2550" i="168"/>
  <c r="AF2551" i="168"/>
  <c r="AF2552" i="168"/>
  <c r="AF2553" i="168"/>
  <c r="AF2554" i="168"/>
  <c r="AF2555" i="168"/>
  <c r="AF2556" i="168"/>
  <c r="AF2557" i="168"/>
  <c r="AF2558" i="168"/>
  <c r="AF2559" i="168"/>
  <c r="AF2560" i="168"/>
  <c r="AF2561" i="168"/>
  <c r="AF2562" i="168"/>
  <c r="AF2563" i="168"/>
  <c r="AF2564" i="168"/>
  <c r="AF2565" i="168"/>
  <c r="AF2566" i="168"/>
  <c r="AF2567" i="168"/>
  <c r="AF2568" i="168"/>
  <c r="AF2569" i="168"/>
  <c r="AF2570" i="168"/>
  <c r="AF2571" i="168"/>
  <c r="AF2572" i="168"/>
  <c r="AF2573" i="168"/>
  <c r="AF2574" i="168"/>
  <c r="AF2575" i="168"/>
  <c r="AF2576" i="168"/>
  <c r="AF2577" i="168"/>
  <c r="AF2578" i="168"/>
  <c r="AF2579" i="168"/>
  <c r="AF2580" i="168"/>
  <c r="AF2581" i="168"/>
  <c r="AF2582" i="168"/>
  <c r="AF2583" i="168"/>
  <c r="AF2584" i="168"/>
  <c r="AF2585" i="168"/>
  <c r="AF2586" i="168"/>
  <c r="AF2587" i="168"/>
  <c r="AF2588" i="168"/>
  <c r="AF2589" i="168"/>
  <c r="AF2590" i="168"/>
  <c r="AF2591" i="168"/>
  <c r="AF2592" i="168"/>
  <c r="AF2593" i="168"/>
  <c r="AF2594" i="168"/>
  <c r="AF2595" i="168"/>
  <c r="AF2596" i="168"/>
  <c r="AF2597" i="168"/>
  <c r="AF2598" i="168"/>
  <c r="AF2599" i="168"/>
  <c r="AF2600" i="168"/>
  <c r="AF2601" i="168"/>
  <c r="AF2602" i="168"/>
  <c r="AF2603" i="168"/>
  <c r="AF2604" i="168"/>
  <c r="AF2605" i="168"/>
  <c r="AF2606" i="168"/>
  <c r="AF2607" i="168"/>
  <c r="AF2608" i="168"/>
  <c r="AF2609" i="168"/>
  <c r="AF2610" i="168"/>
  <c r="AF2611" i="168"/>
  <c r="AF2612" i="168"/>
  <c r="AF2613" i="168"/>
  <c r="AF2614" i="168"/>
  <c r="AF2615" i="168"/>
  <c r="AF2616" i="168"/>
  <c r="AF2617" i="168"/>
  <c r="AF2618" i="168"/>
  <c r="AF2619" i="168"/>
  <c r="AF2620" i="168"/>
  <c r="AF2621" i="168"/>
  <c r="AF2622" i="168"/>
  <c r="AF2623" i="168"/>
  <c r="AF2624" i="168"/>
  <c r="AF2625" i="168"/>
  <c r="AF2626" i="168"/>
  <c r="AF2627" i="168"/>
  <c r="AF2628" i="168"/>
  <c r="AF2629" i="168"/>
  <c r="AF2630" i="168"/>
  <c r="AF2631" i="168"/>
  <c r="AF2632" i="168"/>
  <c r="AF2633" i="168"/>
  <c r="AF2634" i="168"/>
  <c r="AF2635" i="168"/>
  <c r="AF2636" i="168"/>
  <c r="AF2637" i="168"/>
  <c r="AF2638" i="168"/>
  <c r="AF2639" i="168"/>
  <c r="AF2640" i="168"/>
  <c r="AF2641" i="168"/>
  <c r="AF2642" i="168"/>
  <c r="AF2643" i="168"/>
  <c r="AF2644" i="168"/>
  <c r="AF2645" i="168"/>
  <c r="AF2646" i="168"/>
  <c r="AF2647" i="168"/>
  <c r="AF2648" i="168"/>
  <c r="AF2649" i="168"/>
  <c r="AF2650" i="168"/>
  <c r="AF2651" i="168"/>
  <c r="AF2652" i="168"/>
  <c r="AF2653" i="168"/>
  <c r="AF2654" i="168"/>
  <c r="AF2655" i="168"/>
  <c r="AF2656" i="168"/>
  <c r="AF2657" i="168"/>
  <c r="AF2658" i="168"/>
  <c r="AF2659" i="168"/>
  <c r="AF2660" i="168"/>
  <c r="AF2661" i="168"/>
  <c r="AF2662" i="168"/>
  <c r="AF2663" i="168"/>
  <c r="AF2664" i="168"/>
  <c r="AF2665" i="168"/>
  <c r="AF2666" i="168"/>
  <c r="AF2667" i="168"/>
  <c r="AF2668" i="168"/>
  <c r="AF2669" i="168"/>
  <c r="AF2670" i="168"/>
  <c r="AF2671" i="168"/>
  <c r="AF2672" i="168"/>
  <c r="AF2673" i="168"/>
  <c r="AF2674" i="168"/>
  <c r="AF2675" i="168"/>
  <c r="AF2676" i="168"/>
  <c r="AF2677" i="168"/>
  <c r="AF2678" i="168"/>
  <c r="AF2679" i="168"/>
  <c r="AF2680" i="168"/>
  <c r="AF2681" i="168"/>
  <c r="AF2682" i="168"/>
  <c r="AF2683" i="168"/>
  <c r="AF2684" i="168"/>
  <c r="AF2685" i="168"/>
  <c r="AF2686" i="168"/>
  <c r="AF2687" i="168"/>
  <c r="AF2688" i="168"/>
  <c r="AF2689" i="168"/>
  <c r="AF2690" i="168"/>
  <c r="AF2691" i="168"/>
  <c r="AF2692" i="168"/>
  <c r="AF2693" i="168"/>
  <c r="AF2694" i="168"/>
  <c r="AF2695" i="168"/>
  <c r="AF2696" i="168"/>
  <c r="AF2697" i="168"/>
  <c r="AF2698" i="168"/>
  <c r="AF2699" i="168"/>
  <c r="AF2700" i="168"/>
  <c r="AF2701" i="168"/>
  <c r="AF2702" i="168"/>
  <c r="AF2703" i="168"/>
  <c r="AF2704" i="168"/>
  <c r="AF2705" i="168"/>
  <c r="AF2706" i="168"/>
  <c r="AF2707" i="168"/>
  <c r="AF2708" i="168"/>
  <c r="AF2709" i="168"/>
  <c r="AF2710" i="168"/>
  <c r="AF2711" i="168"/>
  <c r="AF2712" i="168"/>
  <c r="AF2713" i="168"/>
  <c r="AF2714" i="168"/>
  <c r="AF2715" i="168"/>
  <c r="AF2716" i="168"/>
  <c r="AF2717" i="168"/>
  <c r="AF2718" i="168"/>
  <c r="AF2719" i="168"/>
  <c r="AF2720" i="168"/>
  <c r="AF2721" i="168"/>
  <c r="AF2722" i="168"/>
  <c r="AF2723" i="168"/>
  <c r="AF2724" i="168"/>
  <c r="AF2725" i="168"/>
  <c r="AF2726" i="168"/>
  <c r="AF2727" i="168"/>
  <c r="AF2728" i="168"/>
  <c r="AF2729" i="168"/>
  <c r="AF2730" i="168"/>
  <c r="AF2731" i="168"/>
  <c r="AF2732" i="168"/>
  <c r="AF2733" i="168"/>
  <c r="AF2734" i="168"/>
  <c r="AF2735" i="168"/>
  <c r="AF2736" i="168"/>
  <c r="AF2737" i="168"/>
  <c r="AF2738" i="168"/>
  <c r="AF2739" i="168"/>
  <c r="AF2740" i="168"/>
  <c r="AF2741" i="168"/>
  <c r="AF2742" i="168"/>
  <c r="AF2743" i="168"/>
  <c r="AF2744" i="168"/>
  <c r="AF2745" i="168"/>
  <c r="AF2746" i="168"/>
  <c r="AF2747" i="168"/>
  <c r="AF2748" i="168"/>
  <c r="AF2749" i="168"/>
  <c r="AF2750" i="168"/>
  <c r="AF2751" i="168"/>
  <c r="AF2752" i="168"/>
  <c r="AF2753" i="168"/>
  <c r="AF2754" i="168"/>
  <c r="AF2755" i="168"/>
  <c r="AF2756" i="168"/>
  <c r="AF2757" i="168"/>
  <c r="AF2758" i="168"/>
  <c r="AF2759" i="168"/>
  <c r="AF2760" i="168"/>
  <c r="AF2761" i="168"/>
  <c r="AF2762" i="168"/>
  <c r="AF2763" i="168"/>
  <c r="AF2764" i="168"/>
  <c r="AF2765" i="168"/>
  <c r="AF2766" i="168"/>
  <c r="AF2767" i="168"/>
  <c r="AF2768" i="168"/>
  <c r="AF2769" i="168"/>
  <c r="AF2770" i="168"/>
  <c r="AF2771" i="168"/>
  <c r="AF2772" i="168"/>
  <c r="AF2773" i="168"/>
  <c r="AF2774" i="168"/>
  <c r="AF2775" i="168"/>
  <c r="AF2776" i="168"/>
  <c r="AF2777" i="168"/>
  <c r="AF2778" i="168"/>
  <c r="AF2779" i="168"/>
  <c r="AF2780" i="168"/>
  <c r="AF2781" i="168"/>
  <c r="AF2782" i="168"/>
  <c r="AF2783" i="168"/>
  <c r="AF2784" i="168"/>
  <c r="AF2785" i="168"/>
  <c r="AF2786" i="168"/>
  <c r="AF2787" i="168"/>
  <c r="AF2788" i="168"/>
  <c r="AF2789" i="168"/>
  <c r="AF2790" i="168"/>
  <c r="AF2791" i="168"/>
  <c r="AF2792" i="168"/>
  <c r="AF2793" i="168"/>
  <c r="AF2794" i="168"/>
  <c r="AF2795" i="168"/>
  <c r="AF2796" i="168"/>
  <c r="AF2797" i="168"/>
  <c r="AF2798" i="168"/>
  <c r="AF2799" i="168"/>
  <c r="AF2800" i="168"/>
  <c r="AF2801" i="168"/>
  <c r="AF2802" i="168"/>
  <c r="AF2803" i="168"/>
  <c r="AF2804" i="168"/>
  <c r="AF2805" i="168"/>
  <c r="AF2806" i="168"/>
  <c r="AF2807" i="168"/>
  <c r="AF2808" i="168"/>
  <c r="AF2809" i="168"/>
  <c r="AF2810" i="168"/>
  <c r="AF2811" i="168"/>
  <c r="AF2812" i="168"/>
  <c r="AF2813" i="168"/>
  <c r="AF2814" i="168"/>
  <c r="AF2815" i="168"/>
  <c r="AF2816" i="168"/>
  <c r="AF2817" i="168"/>
  <c r="AF2818" i="168"/>
  <c r="AF2819" i="168"/>
  <c r="AF2820" i="168"/>
  <c r="AF2821" i="168"/>
  <c r="AF2822" i="168"/>
  <c r="AF2823" i="168"/>
  <c r="AF2824" i="168"/>
  <c r="AF2825" i="168"/>
  <c r="AF2826" i="168"/>
  <c r="AF2827" i="168"/>
  <c r="AF2828" i="168"/>
  <c r="AF2829" i="168"/>
  <c r="AF2830" i="168"/>
  <c r="AF2831" i="168"/>
  <c r="AF2832" i="168"/>
  <c r="AF2833" i="168"/>
  <c r="AF2834" i="168"/>
  <c r="AF2835" i="168"/>
  <c r="AF2836" i="168"/>
  <c r="AF2837" i="168"/>
  <c r="AF2838" i="168"/>
  <c r="AF2839" i="168"/>
  <c r="AF2840" i="168"/>
  <c r="AF2841" i="168"/>
  <c r="AF2842" i="168"/>
  <c r="AF2843" i="168"/>
  <c r="AF2844" i="168"/>
  <c r="AF2845" i="168"/>
  <c r="AF2846" i="168"/>
  <c r="AF2847" i="168"/>
  <c r="AF2848" i="168"/>
  <c r="AF2849" i="168"/>
  <c r="AF2850" i="168"/>
  <c r="AF2851" i="168"/>
  <c r="AF2852" i="168"/>
  <c r="AF2853" i="168"/>
  <c r="AF2854" i="168"/>
  <c r="AF2855" i="168"/>
  <c r="AF2856" i="168"/>
  <c r="AF2857" i="168"/>
  <c r="AF2858" i="168"/>
  <c r="AF2859" i="168"/>
  <c r="AF2860" i="168"/>
  <c r="AF2861" i="168"/>
  <c r="AF2862" i="168"/>
  <c r="AF2863" i="168"/>
  <c r="AF2864" i="168"/>
  <c r="AF2865" i="168"/>
  <c r="AF2866" i="168"/>
  <c r="AF2867" i="168"/>
  <c r="AF2868" i="168"/>
  <c r="AF2869" i="168"/>
  <c r="AF2870" i="168"/>
  <c r="AF2871" i="168"/>
  <c r="AF2872" i="168"/>
  <c r="AF2873" i="168"/>
  <c r="AF2874" i="168"/>
  <c r="AF2875" i="168"/>
  <c r="AF2876" i="168"/>
  <c r="AF2877" i="168"/>
  <c r="AF2878" i="168"/>
  <c r="AF2879" i="168"/>
  <c r="AF2880" i="168"/>
  <c r="AF2881" i="168"/>
  <c r="AF2882" i="168"/>
  <c r="AF2883" i="168"/>
  <c r="AF2884" i="168"/>
  <c r="AF2885" i="168"/>
  <c r="AF2886" i="168"/>
  <c r="AF2887" i="168"/>
  <c r="AF2888" i="168"/>
  <c r="AF2889" i="168"/>
  <c r="AF2890" i="168"/>
  <c r="AF2891" i="168"/>
  <c r="AF2892" i="168"/>
  <c r="AF2893" i="168"/>
  <c r="AF2894" i="168"/>
  <c r="AF2895" i="168"/>
  <c r="AF2896" i="168"/>
  <c r="AF2897" i="168"/>
  <c r="AF2898" i="168"/>
  <c r="AF2899" i="168"/>
  <c r="AF2900" i="168"/>
  <c r="AF2901" i="168"/>
  <c r="AF2902" i="168"/>
  <c r="AF2903" i="168"/>
  <c r="AF2904" i="168"/>
  <c r="AF2905" i="168"/>
  <c r="AF2906" i="168"/>
  <c r="AF2907" i="168"/>
  <c r="AF2908" i="168"/>
  <c r="AF2909" i="168"/>
  <c r="AF2910" i="168"/>
  <c r="AF2911" i="168"/>
  <c r="AF2912" i="168"/>
  <c r="AF2913" i="168"/>
  <c r="AF2914" i="168"/>
  <c r="AF2915" i="168"/>
  <c r="AF2916" i="168"/>
  <c r="AF2917" i="168"/>
  <c r="AF2918" i="168"/>
  <c r="AF2919" i="168"/>
  <c r="AF2920" i="168"/>
  <c r="AF2921" i="168"/>
  <c r="AF2922" i="168"/>
  <c r="AF2923" i="168"/>
  <c r="AF2924" i="168"/>
  <c r="AF2925" i="168"/>
  <c r="AF2926" i="168"/>
  <c r="AF2927" i="168"/>
  <c r="AF2928" i="168"/>
  <c r="AF2929" i="168"/>
  <c r="AF2930" i="168"/>
  <c r="AF2931" i="168"/>
  <c r="AF2932" i="168"/>
  <c r="AF2933" i="168"/>
  <c r="AF2934" i="168"/>
  <c r="AF2935" i="168"/>
  <c r="AF2936" i="168"/>
  <c r="AF2937" i="168"/>
  <c r="AF2938" i="168"/>
  <c r="AF2939" i="168"/>
  <c r="AF2940" i="168"/>
  <c r="AF2941" i="168"/>
  <c r="AF2942" i="168"/>
  <c r="AF2943" i="168"/>
  <c r="AF2944" i="168"/>
  <c r="AF2945" i="168"/>
  <c r="AF2946" i="168"/>
  <c r="AF2947" i="168"/>
  <c r="AF2948" i="168"/>
  <c r="AF2949" i="168"/>
  <c r="AF2950" i="168"/>
  <c r="AF2951" i="168"/>
  <c r="AF2952" i="168"/>
  <c r="AF2953" i="168"/>
  <c r="AF2954" i="168"/>
  <c r="AF2955" i="168"/>
  <c r="AF2956" i="168"/>
  <c r="AF2957" i="168"/>
  <c r="AF2958" i="168"/>
  <c r="AF2959" i="168"/>
  <c r="AF2960" i="168"/>
  <c r="AF2961" i="168"/>
  <c r="AF2962" i="168"/>
  <c r="AF2963" i="168"/>
  <c r="AF2964" i="168"/>
  <c r="AF2965" i="168"/>
  <c r="AF2966" i="168"/>
  <c r="AF2967" i="168"/>
  <c r="AF2968" i="168"/>
  <c r="AF2969" i="168"/>
  <c r="AF2970" i="168"/>
  <c r="AF2971" i="168"/>
  <c r="AF2972" i="168"/>
  <c r="AF2973" i="168"/>
  <c r="AF2974" i="168"/>
  <c r="AF2975" i="168"/>
  <c r="AF2976" i="168"/>
  <c r="AF2977" i="168"/>
  <c r="AF2978" i="168"/>
  <c r="AF2979" i="168"/>
  <c r="AF2980" i="168"/>
  <c r="AF2981" i="168"/>
  <c r="AF2982" i="168"/>
  <c r="AF2983" i="168"/>
  <c r="AF2984" i="168"/>
  <c r="AF2985" i="168"/>
  <c r="AF2986" i="168"/>
  <c r="AF2987" i="168"/>
  <c r="AF2988" i="168"/>
  <c r="AF2989" i="168"/>
  <c r="AF2990" i="168"/>
  <c r="AF2991" i="168"/>
  <c r="AF2992" i="168"/>
  <c r="AF2993" i="168"/>
  <c r="AF2994" i="168"/>
  <c r="AF2995" i="168"/>
  <c r="AF2996" i="168"/>
  <c r="AF2997" i="168"/>
  <c r="AF2998" i="168"/>
  <c r="AF2999" i="168"/>
  <c r="AF3000" i="168"/>
  <c r="AF3001" i="168"/>
  <c r="AF3002" i="168"/>
  <c r="AF3003" i="168"/>
  <c r="AF3004" i="168"/>
  <c r="AF3005" i="168"/>
  <c r="AF3006" i="168"/>
  <c r="AF3007" i="168"/>
  <c r="AF3008" i="168"/>
  <c r="AF3009" i="168"/>
  <c r="AF3010" i="168"/>
  <c r="AF3011" i="168"/>
  <c r="AF3012" i="168"/>
  <c r="AF3013" i="168"/>
  <c r="AF3014" i="168"/>
  <c r="AF3015" i="168"/>
  <c r="AF3016" i="168"/>
  <c r="AF3017" i="168"/>
  <c r="AF3018" i="168"/>
  <c r="AF3019" i="168"/>
  <c r="AF3020" i="168"/>
  <c r="AF3021" i="168"/>
  <c r="AF3022" i="168"/>
  <c r="AF3023" i="168"/>
  <c r="AF3024" i="168"/>
  <c r="AF3025" i="168"/>
  <c r="AF3026" i="168"/>
  <c r="AF3027" i="168"/>
  <c r="AF3028" i="168"/>
  <c r="AF3029" i="168"/>
  <c r="AF3030" i="168"/>
  <c r="AF3031" i="168"/>
  <c r="AF3032" i="168"/>
  <c r="AF3033" i="168"/>
  <c r="AF3034" i="168"/>
  <c r="AF3035" i="168"/>
  <c r="AF3036" i="168"/>
  <c r="AF3037" i="168"/>
  <c r="AF3038" i="168"/>
  <c r="AF3039" i="168"/>
  <c r="AF3040" i="168"/>
  <c r="AF3041" i="168"/>
  <c r="AF3042" i="168"/>
  <c r="AF3043" i="168"/>
  <c r="AF3044" i="168"/>
  <c r="AF3045" i="168"/>
  <c r="AF3046" i="168"/>
  <c r="AF3047" i="168"/>
  <c r="AF3048" i="168"/>
  <c r="AF3049" i="168"/>
  <c r="AF3050" i="168"/>
  <c r="AF3051" i="168"/>
  <c r="AF3052" i="168"/>
  <c r="AF3053" i="168"/>
  <c r="AF3054" i="168"/>
  <c r="AF3055" i="168"/>
  <c r="AF3056" i="168"/>
  <c r="AF3057" i="168"/>
  <c r="AF3058" i="168"/>
  <c r="AF3059" i="168"/>
  <c r="AF3060" i="168"/>
  <c r="AF3061" i="168"/>
  <c r="AF3062" i="168"/>
  <c r="AF3063" i="168"/>
  <c r="AF3064" i="168"/>
  <c r="AF3065" i="168"/>
  <c r="AF3066" i="168"/>
  <c r="AF3067" i="168"/>
  <c r="AF3068" i="168"/>
  <c r="AF3069" i="168"/>
  <c r="AF3070" i="168"/>
  <c r="AF3071" i="168"/>
  <c r="AF3072" i="168"/>
  <c r="AF3073" i="168"/>
  <c r="AF3074" i="168"/>
  <c r="AF3075" i="168"/>
  <c r="AF3076" i="168"/>
  <c r="AF3077" i="168"/>
  <c r="AF3078" i="168"/>
  <c r="AF3079" i="168"/>
  <c r="AF3080" i="168"/>
  <c r="AF3081" i="168"/>
  <c r="AF3082" i="168"/>
  <c r="AF3083" i="168"/>
  <c r="AF3084" i="168"/>
  <c r="AF3085" i="168"/>
  <c r="AF3086" i="168"/>
  <c r="AF3087" i="168"/>
  <c r="AF3088" i="168"/>
  <c r="AF3089" i="168"/>
  <c r="AF3090" i="168"/>
  <c r="AF3091" i="168"/>
  <c r="AF3092" i="168"/>
  <c r="AF3093" i="168"/>
  <c r="AF3094" i="168"/>
  <c r="AF3095" i="168"/>
  <c r="AF3096" i="168"/>
  <c r="AF3097" i="168"/>
  <c r="AF3098" i="168"/>
  <c r="AF3099" i="168"/>
  <c r="AF3100" i="168"/>
  <c r="AF3101" i="168"/>
  <c r="AF3102" i="168"/>
  <c r="AF3103" i="168"/>
  <c r="AF3104" i="168"/>
  <c r="AF3105" i="168"/>
  <c r="AF3106" i="168"/>
  <c r="AF3107" i="168"/>
  <c r="AF3108" i="168"/>
  <c r="AF3109" i="168"/>
  <c r="AF3110" i="168"/>
  <c r="AF3111" i="168"/>
  <c r="AF3112" i="168"/>
  <c r="AF3113" i="168"/>
  <c r="AF3114" i="168"/>
  <c r="AF3115" i="168"/>
  <c r="AF3116" i="168"/>
  <c r="AF3117" i="168"/>
  <c r="AF3118" i="168"/>
  <c r="AF3119" i="168"/>
  <c r="AF3120" i="168"/>
  <c r="AF3121" i="168"/>
  <c r="AF3122" i="168"/>
  <c r="AF3123" i="168"/>
  <c r="AF3124" i="168"/>
  <c r="AF3125" i="168"/>
  <c r="AF3126" i="168"/>
  <c r="AF3127" i="168"/>
  <c r="AF3128" i="168"/>
  <c r="AF3129" i="168"/>
  <c r="AF3130" i="168"/>
  <c r="AF3131" i="168"/>
  <c r="AF3132" i="168"/>
  <c r="AF3133" i="168"/>
  <c r="AF3134" i="168"/>
  <c r="AF3135" i="168"/>
  <c r="AF3136" i="168"/>
  <c r="AF3137" i="168"/>
  <c r="AF3138" i="168"/>
  <c r="AF3139" i="168"/>
  <c r="AF3140" i="168"/>
  <c r="AF3141" i="168"/>
  <c r="AF3142" i="168"/>
  <c r="AF3143" i="168"/>
  <c r="AF3144" i="168"/>
  <c r="AF3145" i="168"/>
  <c r="AF3146" i="168"/>
  <c r="AF3147" i="168"/>
  <c r="AF3148" i="168"/>
  <c r="AF3149" i="168"/>
  <c r="AF3150" i="168"/>
  <c r="AF3151" i="168"/>
  <c r="AF3152" i="168"/>
  <c r="AF3153" i="168"/>
  <c r="AF3154" i="168"/>
  <c r="AF3155" i="168"/>
  <c r="AF3156" i="168"/>
  <c r="AF3157" i="168"/>
  <c r="AF3158" i="168"/>
  <c r="AF3159" i="168"/>
  <c r="AF3160" i="168"/>
  <c r="AF3161" i="168"/>
  <c r="AF3162" i="168"/>
  <c r="AF3163" i="168"/>
  <c r="AF3164" i="168"/>
  <c r="AF3165" i="168"/>
  <c r="AF3166" i="168"/>
  <c r="AF3167" i="168"/>
  <c r="AF3168" i="168"/>
  <c r="AF3169" i="168"/>
  <c r="AF3170" i="168"/>
  <c r="AF3171" i="168"/>
  <c r="AF3172" i="168"/>
  <c r="AF3173" i="168"/>
  <c r="AF3174" i="168"/>
  <c r="AF3175" i="168"/>
  <c r="AF3176" i="168"/>
  <c r="AF3177" i="168"/>
  <c r="AF3178" i="168"/>
  <c r="AF3179" i="168"/>
  <c r="AF3180" i="168"/>
  <c r="AF3181" i="168"/>
  <c r="AF3182" i="168"/>
  <c r="AF3183" i="168"/>
  <c r="AF3184" i="168"/>
  <c r="AF3185" i="168"/>
  <c r="AF3186" i="168"/>
  <c r="AF3187" i="168"/>
  <c r="AF3188" i="168"/>
  <c r="AF3189" i="168"/>
  <c r="AF3190" i="168"/>
  <c r="AF3191" i="168"/>
  <c r="AF3192" i="168"/>
  <c r="AF3193" i="168"/>
  <c r="AF3194" i="168"/>
  <c r="AF3195" i="168"/>
  <c r="AF3196" i="168"/>
  <c r="AF3197" i="168"/>
  <c r="AF3198" i="168"/>
  <c r="AF3199" i="168"/>
  <c r="AF3200" i="168"/>
  <c r="AF3201" i="168"/>
  <c r="AF3202" i="168"/>
  <c r="AF3203" i="168"/>
  <c r="AF3204" i="168"/>
  <c r="AF3205" i="168"/>
  <c r="AF3206" i="168"/>
  <c r="AF3207" i="168"/>
  <c r="AF3208" i="168"/>
  <c r="AF3209" i="168"/>
  <c r="AF3210" i="168"/>
  <c r="AF3211" i="168"/>
  <c r="AF3212" i="168"/>
  <c r="AF3213" i="168"/>
  <c r="AF3214" i="168"/>
  <c r="AF3215" i="168"/>
  <c r="AF3216" i="168"/>
  <c r="AF3217" i="168"/>
  <c r="AF3218" i="168"/>
  <c r="AF3219" i="168"/>
  <c r="AF3220" i="168"/>
  <c r="AF3221" i="168"/>
  <c r="AF3222" i="168"/>
  <c r="AF3223" i="168"/>
  <c r="AF3224" i="168"/>
  <c r="AF3225" i="168"/>
  <c r="AF3226" i="168"/>
  <c r="AF3227" i="168"/>
  <c r="AF3228" i="168"/>
  <c r="AF3229" i="168"/>
  <c r="AF3230" i="168"/>
  <c r="AF3231" i="168"/>
  <c r="AF3232" i="168"/>
  <c r="AF3233" i="168"/>
  <c r="AF3234" i="168"/>
  <c r="AF3235" i="168"/>
  <c r="AF3236" i="168"/>
  <c r="AF3237" i="168"/>
  <c r="AF3238" i="168"/>
  <c r="AF3239" i="168"/>
  <c r="AF3240" i="168"/>
  <c r="AF3241" i="168"/>
  <c r="AF3242" i="168"/>
  <c r="AF3243" i="168"/>
  <c r="AF3244" i="168"/>
  <c r="AF3245" i="168"/>
  <c r="AF3246" i="168"/>
  <c r="AF3247" i="168"/>
  <c r="AF3248" i="168"/>
  <c r="AF3249" i="168"/>
  <c r="AF3250" i="168"/>
  <c r="AF3251" i="168"/>
  <c r="AF3252" i="168"/>
  <c r="AF3253" i="168"/>
  <c r="AF3254" i="168"/>
  <c r="AF3255" i="168"/>
  <c r="AF3256" i="168"/>
  <c r="AF3257" i="168"/>
  <c r="AF3258" i="168"/>
  <c r="AF3259" i="168"/>
  <c r="AF3260" i="168"/>
  <c r="AF3261" i="168"/>
  <c r="AF3262" i="168"/>
  <c r="AF3263" i="168"/>
  <c r="AF3264" i="168"/>
  <c r="AF3265" i="168"/>
  <c r="AF3266" i="168"/>
  <c r="AF3267" i="168"/>
  <c r="AF3268" i="168"/>
  <c r="AF3269" i="168"/>
  <c r="AF3270" i="168"/>
  <c r="AF3271" i="168"/>
  <c r="AF3272" i="168"/>
  <c r="AF3273" i="168"/>
  <c r="AF3274" i="168"/>
  <c r="AF3275" i="168"/>
  <c r="AF3276" i="168"/>
  <c r="AF3277" i="168"/>
  <c r="AF3278" i="168"/>
  <c r="AF3279" i="168"/>
  <c r="AF3280" i="168"/>
  <c r="AF3281" i="168"/>
  <c r="AF3282" i="168"/>
  <c r="AF3283" i="168"/>
  <c r="AF3284" i="168"/>
  <c r="AF3285" i="168"/>
  <c r="AF3286" i="168"/>
  <c r="AF3287" i="168"/>
  <c r="AF3288" i="168"/>
  <c r="AF3289" i="168"/>
  <c r="AF3290" i="168"/>
  <c r="AF3291" i="168"/>
  <c r="AF3292" i="168"/>
  <c r="AF3293" i="168"/>
  <c r="AF3294" i="168"/>
  <c r="AF3295" i="168"/>
  <c r="AF3296" i="168"/>
  <c r="AF3297" i="168"/>
  <c r="AF3298" i="168"/>
  <c r="AF3299" i="168"/>
  <c r="AF3300" i="168"/>
  <c r="AF3301" i="168"/>
  <c r="AF3302" i="168"/>
  <c r="AF3303" i="168"/>
  <c r="AF3304" i="168"/>
  <c r="AF3305" i="168"/>
  <c r="AF3306" i="168"/>
  <c r="AF3307" i="168"/>
  <c r="AF3308" i="168"/>
  <c r="AF3309" i="168"/>
  <c r="AF3310" i="168"/>
  <c r="AF3311" i="168"/>
  <c r="AF3312" i="168"/>
  <c r="AF3313" i="168"/>
  <c r="AF3314" i="168"/>
  <c r="AF3315" i="168"/>
  <c r="AF3316" i="168"/>
  <c r="AF3317" i="168"/>
  <c r="AF3318" i="168"/>
  <c r="AF3319" i="168"/>
  <c r="AF3320" i="168"/>
  <c r="AF3321" i="168"/>
  <c r="AF3322" i="168"/>
  <c r="AF3323" i="168"/>
  <c r="AF3324" i="168"/>
  <c r="AF3325" i="168"/>
  <c r="AF3326" i="168"/>
  <c r="AF3327" i="168"/>
  <c r="AF3328" i="168"/>
  <c r="AF3329" i="168"/>
  <c r="AF3330" i="168"/>
  <c r="AF3331" i="168"/>
  <c r="AF3332" i="168"/>
  <c r="AF3333" i="168"/>
  <c r="AF3334" i="168"/>
  <c r="AF3335" i="168"/>
  <c r="AF3336" i="168"/>
  <c r="AF3337" i="168"/>
  <c r="AF3338" i="168"/>
  <c r="AF3339" i="168"/>
  <c r="AF3340" i="168"/>
  <c r="AF3341" i="168"/>
  <c r="AF3342" i="168"/>
  <c r="AF3343" i="168"/>
  <c r="AF3344" i="168"/>
  <c r="AF3345" i="168"/>
  <c r="AF3346" i="168"/>
  <c r="AF3347" i="168"/>
  <c r="AF3348" i="168"/>
  <c r="AF3349" i="168"/>
  <c r="AF3350" i="168"/>
  <c r="AF3351" i="168"/>
  <c r="AF3352" i="168"/>
  <c r="AF3353" i="168"/>
  <c r="AF3354" i="168"/>
  <c r="AF3355" i="168"/>
  <c r="AF3356" i="168"/>
  <c r="AF3357" i="168"/>
  <c r="AF3358" i="168"/>
  <c r="AF3359" i="168"/>
  <c r="AF3360" i="168"/>
  <c r="AF3361" i="168"/>
  <c r="AF3362" i="168"/>
  <c r="AF3363" i="168"/>
  <c r="AF3364" i="168"/>
  <c r="AF3365" i="168"/>
  <c r="AF3366" i="168"/>
  <c r="AF3367" i="168"/>
  <c r="AF3368" i="168"/>
  <c r="AF3369" i="168"/>
  <c r="AF3370" i="168"/>
  <c r="AF3371" i="168"/>
  <c r="AF3372" i="168"/>
  <c r="AF3373" i="168"/>
  <c r="AF3374" i="168"/>
  <c r="AF3375" i="168"/>
  <c r="AF3376" i="168"/>
  <c r="AF3377" i="168"/>
  <c r="AF3378" i="168"/>
  <c r="AF3379" i="168"/>
  <c r="AF3380" i="168"/>
  <c r="AF3381" i="168"/>
  <c r="AF3382" i="168"/>
  <c r="AF3383" i="168"/>
  <c r="AF3384" i="168"/>
  <c r="AF3385" i="168"/>
  <c r="AF3386" i="168"/>
  <c r="AF3387" i="168"/>
  <c r="AF3388" i="168"/>
  <c r="AF3389" i="168"/>
  <c r="AF3390" i="168"/>
  <c r="AF3391" i="168"/>
  <c r="AF3392" i="168"/>
  <c r="AF3393" i="168"/>
  <c r="AF3394" i="168"/>
  <c r="AF3395" i="168"/>
  <c r="AF3396" i="168"/>
  <c r="AF3397" i="168"/>
  <c r="AF3398" i="168"/>
  <c r="AF3399" i="168"/>
  <c r="AF3400" i="168"/>
  <c r="AF3401" i="168"/>
  <c r="AF3402" i="168"/>
  <c r="AF3403" i="168"/>
  <c r="AF3404" i="168"/>
  <c r="AF3405" i="168"/>
  <c r="AF3406" i="168"/>
  <c r="AF3407" i="168"/>
  <c r="AF3408" i="168"/>
  <c r="AF3409" i="168"/>
  <c r="AF3410" i="168"/>
  <c r="AF3411" i="168"/>
  <c r="AF3412" i="168"/>
  <c r="AF3413" i="168"/>
  <c r="AF3414" i="168"/>
  <c r="AF3415" i="168"/>
  <c r="AF3416" i="168"/>
  <c r="AF3417" i="168"/>
  <c r="AF3418" i="168"/>
  <c r="AF3419" i="168"/>
  <c r="AF3420" i="168"/>
  <c r="AF3421" i="168"/>
  <c r="AF3422" i="168"/>
  <c r="AF3423" i="168"/>
  <c r="AF3424" i="168"/>
  <c r="AF3425" i="168"/>
  <c r="AF3426" i="168"/>
  <c r="AF3427" i="168"/>
  <c r="AF3428" i="168"/>
  <c r="AF3429" i="168"/>
  <c r="AF3430" i="168"/>
  <c r="AF3431" i="168"/>
  <c r="AF3432" i="168"/>
  <c r="AF3433" i="168"/>
  <c r="AF3434" i="168"/>
  <c r="AF3435" i="168"/>
  <c r="AF3436" i="168"/>
  <c r="AF3437" i="168"/>
  <c r="AF3438" i="168"/>
  <c r="AF3439" i="168"/>
  <c r="AF3440" i="168"/>
  <c r="AF3441" i="168"/>
  <c r="AF3442" i="168"/>
  <c r="AF3443" i="168"/>
  <c r="AF3444" i="168"/>
  <c r="AF3445" i="168"/>
  <c r="AF3446" i="168"/>
  <c r="AF3447" i="168"/>
  <c r="AF3448" i="168"/>
  <c r="AF3449" i="168"/>
  <c r="AF3450" i="168"/>
  <c r="AF3451" i="168"/>
  <c r="AF3452" i="168"/>
  <c r="AF3453" i="168"/>
  <c r="AF3454" i="168"/>
  <c r="AF3455" i="168"/>
  <c r="AF3456" i="168"/>
  <c r="AF3457" i="168"/>
  <c r="AF3458" i="168"/>
  <c r="AF3459" i="168"/>
  <c r="AF3460" i="168"/>
  <c r="AF3461" i="168"/>
  <c r="AF3462" i="168"/>
  <c r="AF3463" i="168"/>
  <c r="AF3464" i="168"/>
  <c r="AF3465" i="168"/>
  <c r="AF3466" i="168"/>
  <c r="AF3467" i="168"/>
  <c r="AF3468" i="168"/>
  <c r="AF3469" i="168"/>
  <c r="AF3470" i="168"/>
  <c r="AF3471" i="168"/>
  <c r="AF3472" i="168"/>
  <c r="AF3473" i="168"/>
  <c r="AF3474" i="168"/>
  <c r="AF3475" i="168"/>
  <c r="AF3476" i="168"/>
  <c r="AF3477" i="168"/>
  <c r="AF3478" i="168"/>
  <c r="AF3479" i="168"/>
  <c r="AF3480" i="168"/>
  <c r="AF3481" i="168"/>
  <c r="AF3482" i="168"/>
  <c r="AF3483" i="168"/>
  <c r="AF3484" i="168"/>
  <c r="AF3485" i="168"/>
  <c r="AF3486" i="168"/>
  <c r="AF3487" i="168"/>
  <c r="AF3488" i="168"/>
  <c r="AF3489" i="168"/>
  <c r="AF3490" i="168"/>
  <c r="AF3491" i="168"/>
  <c r="AF3492" i="168"/>
  <c r="AF3493" i="168"/>
  <c r="AF3494" i="168"/>
  <c r="AF3495" i="168"/>
  <c r="AF3496" i="168"/>
  <c r="AF3497" i="168"/>
  <c r="AF3498" i="168"/>
  <c r="AF3499" i="168"/>
  <c r="AF3500" i="168"/>
  <c r="AF3501" i="168"/>
  <c r="AF3502" i="168"/>
  <c r="AF3503" i="168"/>
  <c r="AF3504" i="168"/>
  <c r="AF3505" i="168"/>
  <c r="AF3506" i="168"/>
  <c r="AF3507" i="168"/>
  <c r="AF3508" i="168"/>
  <c r="AF3509" i="168"/>
  <c r="AF3510" i="168"/>
  <c r="AF3511" i="168"/>
  <c r="AF3512" i="168"/>
  <c r="AF3513" i="168"/>
  <c r="AF3514" i="168"/>
  <c r="AF3515" i="168"/>
  <c r="AF3516" i="168"/>
  <c r="AF3517" i="168"/>
  <c r="AF3518" i="168"/>
  <c r="AF3519" i="168"/>
  <c r="AF3520" i="168"/>
  <c r="AF3521" i="168"/>
  <c r="AF3522" i="168"/>
  <c r="AF3523" i="168"/>
  <c r="AF3524" i="168"/>
  <c r="AF3525" i="168"/>
  <c r="AF3526" i="168"/>
  <c r="AF3527" i="168"/>
  <c r="AF3528" i="168"/>
  <c r="AF3529" i="168"/>
  <c r="AF3530" i="168"/>
  <c r="AF3531" i="168"/>
  <c r="AF3532" i="168"/>
  <c r="AF3533" i="168"/>
  <c r="AF3534" i="168"/>
  <c r="AF3535" i="168"/>
  <c r="AF3536" i="168"/>
  <c r="AF3537" i="168"/>
  <c r="AF3538" i="168"/>
  <c r="AF3539" i="168"/>
  <c r="AF3540" i="168"/>
  <c r="AF3541" i="168"/>
  <c r="AF3542" i="168"/>
  <c r="AF3543" i="168"/>
  <c r="AF3544" i="168"/>
  <c r="AF3545" i="168"/>
  <c r="AF3546" i="168"/>
  <c r="AF3547" i="168"/>
  <c r="AF3548" i="168"/>
  <c r="AF3549" i="168"/>
  <c r="AF3550" i="168"/>
  <c r="AF3551" i="168"/>
  <c r="AF3552" i="168"/>
  <c r="AF3553" i="168"/>
  <c r="AF3554" i="168"/>
  <c r="AF3555" i="168"/>
  <c r="AF3556" i="168"/>
  <c r="AF3557" i="168"/>
  <c r="AF3558" i="168"/>
  <c r="AF3559" i="168"/>
  <c r="AF3560" i="168"/>
  <c r="AF3561" i="168"/>
  <c r="AF3562" i="168"/>
  <c r="AF3563" i="168"/>
  <c r="AF3564" i="168"/>
  <c r="AF3565" i="168"/>
  <c r="AF3566" i="168"/>
  <c r="AF3567" i="168"/>
  <c r="AF3568" i="168"/>
  <c r="AF3569" i="168"/>
  <c r="AF3570" i="168"/>
  <c r="AF3571" i="168"/>
  <c r="AF3572" i="168"/>
  <c r="AF3573" i="168"/>
  <c r="AF3574" i="168"/>
  <c r="AF3575" i="168"/>
  <c r="AF3576" i="168"/>
  <c r="AF3577" i="168"/>
  <c r="AF3578" i="168"/>
  <c r="AF3579" i="168"/>
  <c r="AF3580" i="168"/>
  <c r="AF3581" i="168"/>
  <c r="AF3582" i="168"/>
  <c r="AF3583" i="168"/>
  <c r="AF3584" i="168"/>
  <c r="AF3585" i="168"/>
  <c r="AF3586" i="168"/>
  <c r="AF3587" i="168"/>
  <c r="AF3588" i="168"/>
  <c r="AF3589" i="168"/>
  <c r="AF3590" i="168"/>
  <c r="AF3591" i="168"/>
  <c r="AF3592" i="168"/>
  <c r="AF3593" i="168"/>
  <c r="AF3594" i="168"/>
  <c r="AF3595" i="168"/>
  <c r="AF3596" i="168"/>
  <c r="AF3597" i="168"/>
  <c r="AF3598" i="168"/>
  <c r="AF3599" i="168"/>
  <c r="AF3600" i="168"/>
  <c r="AF3601" i="168"/>
  <c r="AF3602" i="168"/>
  <c r="AF3603" i="168"/>
  <c r="AF3604" i="168"/>
  <c r="AF3605" i="168"/>
  <c r="AF3606" i="168"/>
  <c r="AF3607" i="168"/>
  <c r="AF3608" i="168"/>
  <c r="AF3609" i="168"/>
  <c r="AF3610" i="168"/>
  <c r="AF3611" i="168"/>
  <c r="AF3612" i="168"/>
  <c r="AF3613" i="168"/>
  <c r="AF3614" i="168"/>
  <c r="AF3615" i="168"/>
  <c r="AF3616" i="168"/>
  <c r="AF3617" i="168"/>
  <c r="AF3618" i="168"/>
  <c r="AF3619" i="168"/>
  <c r="AF3620" i="168"/>
  <c r="AF3621" i="168"/>
  <c r="AF3622" i="168"/>
  <c r="AF3623" i="168"/>
  <c r="AF3624" i="168"/>
  <c r="AF3625" i="168"/>
  <c r="AF3626" i="168"/>
  <c r="AF3627" i="168"/>
  <c r="AF3628" i="168"/>
  <c r="AF3629" i="168"/>
  <c r="AF3630" i="168"/>
  <c r="AF3631" i="168"/>
  <c r="AF3632" i="168"/>
  <c r="AF3633" i="168"/>
  <c r="AF3634" i="168"/>
  <c r="AF3635" i="168"/>
  <c r="AF3636" i="168"/>
  <c r="AF3637" i="168"/>
  <c r="AF3638" i="168"/>
  <c r="AF3639" i="168"/>
  <c r="AF3640" i="168"/>
  <c r="AF3641" i="168"/>
  <c r="AF3642" i="168"/>
  <c r="AF3643" i="168"/>
  <c r="AF3644" i="168"/>
  <c r="AF3645" i="168"/>
  <c r="AF3646" i="168"/>
  <c r="AF3647" i="168"/>
  <c r="AF3648" i="168"/>
  <c r="AF3649" i="168"/>
  <c r="AF3650" i="168"/>
  <c r="AF3651" i="168"/>
  <c r="AF3652" i="168"/>
  <c r="AF3653" i="168"/>
  <c r="AF3654" i="168"/>
  <c r="AF3655" i="168"/>
  <c r="AF3656" i="168"/>
  <c r="AF3657" i="168"/>
  <c r="AF3658" i="168"/>
  <c r="AF3659" i="168"/>
  <c r="AF3660" i="168"/>
  <c r="AF3661" i="168"/>
  <c r="AF3662" i="168"/>
  <c r="AF3663" i="168"/>
  <c r="AF3664" i="168"/>
  <c r="AF3665" i="168"/>
  <c r="AF3666" i="168"/>
  <c r="AF3667" i="168"/>
  <c r="AF3668" i="168"/>
  <c r="AF3669" i="168"/>
  <c r="AF3670" i="168"/>
  <c r="AF3671" i="168"/>
  <c r="AF3672" i="168"/>
  <c r="AF3673" i="168"/>
  <c r="AF3674" i="168"/>
  <c r="AF3675" i="168"/>
  <c r="AF3676" i="168"/>
  <c r="AF3677" i="168"/>
  <c r="AF3678" i="168"/>
  <c r="AF3679" i="168"/>
  <c r="AF3680" i="168"/>
  <c r="AF3681" i="168"/>
  <c r="AF3682" i="168"/>
  <c r="AF3683" i="168"/>
  <c r="AF3684" i="168"/>
  <c r="AF3685" i="168"/>
  <c r="AF3686" i="168"/>
  <c r="AF3687" i="168"/>
  <c r="AF3688" i="168"/>
  <c r="AF3689" i="168"/>
  <c r="AF3690" i="168"/>
  <c r="AF3691" i="168"/>
  <c r="AF3692" i="168"/>
  <c r="AF3693" i="168"/>
  <c r="AF3694" i="168"/>
  <c r="AF3695" i="168"/>
  <c r="AF3696" i="168"/>
  <c r="AF3697" i="168"/>
  <c r="AF3698" i="168"/>
  <c r="AF3699" i="168"/>
  <c r="AF3700" i="168"/>
  <c r="AF3701" i="168"/>
  <c r="AF3702" i="168"/>
  <c r="AF3703" i="168"/>
  <c r="AF3704" i="168"/>
  <c r="AF3705" i="168"/>
  <c r="AF3706" i="168"/>
  <c r="AF3707" i="168"/>
  <c r="AF3708" i="168"/>
  <c r="AF3709" i="168"/>
  <c r="AF3710" i="168"/>
  <c r="AF3711" i="168"/>
  <c r="AF3712" i="168"/>
  <c r="AF3713" i="168"/>
  <c r="AF3714" i="168"/>
  <c r="AF3715" i="168"/>
  <c r="AF3716" i="168"/>
  <c r="AF3717" i="168"/>
  <c r="AF3718" i="168"/>
  <c r="AF3719" i="168"/>
  <c r="AF3720" i="168"/>
  <c r="AF3721" i="168"/>
  <c r="AF3722" i="168"/>
  <c r="AF3723" i="168"/>
  <c r="AF3724" i="168"/>
  <c r="AF3725" i="168"/>
  <c r="AF3726" i="168"/>
  <c r="AF3727" i="168"/>
  <c r="AF3728" i="168"/>
  <c r="AF3729" i="168"/>
  <c r="AF3730" i="168"/>
  <c r="AF3731" i="168"/>
  <c r="AF3732" i="168"/>
  <c r="AF3733" i="168"/>
  <c r="AF3734" i="168"/>
  <c r="AF3735" i="168"/>
  <c r="AF3736" i="168"/>
  <c r="AF3737" i="168"/>
  <c r="AF3738" i="168"/>
  <c r="AF3739" i="168"/>
  <c r="AF3740" i="168"/>
  <c r="AF3741" i="168"/>
  <c r="AF3742" i="168"/>
  <c r="AF3743" i="168"/>
  <c r="AF3744" i="168"/>
  <c r="AF3745" i="168"/>
  <c r="AF3746" i="168"/>
  <c r="AF3747" i="168"/>
  <c r="AF3748" i="168"/>
  <c r="AF3749" i="168"/>
  <c r="AF3750" i="168"/>
  <c r="AF3751" i="168"/>
  <c r="AF3752" i="168"/>
  <c r="AF3753" i="168"/>
  <c r="AF3754" i="168"/>
  <c r="AF3755" i="168"/>
  <c r="AF3756" i="168"/>
  <c r="AF3757" i="168"/>
  <c r="AF3758" i="168"/>
  <c r="AF3759" i="168"/>
  <c r="AF3760" i="168"/>
  <c r="AF3761" i="168"/>
  <c r="AF3762" i="168"/>
  <c r="AF3763" i="168"/>
  <c r="AF3764" i="168"/>
  <c r="AF3765" i="168"/>
  <c r="AF3766" i="168"/>
  <c r="AF3767" i="168"/>
  <c r="AF3768" i="168"/>
  <c r="AF3769" i="168"/>
  <c r="AF3770" i="168"/>
  <c r="AF3771" i="168"/>
  <c r="AF3772" i="168"/>
  <c r="AF3773" i="168"/>
  <c r="AF3774" i="168"/>
  <c r="AF3775" i="168"/>
  <c r="AF3776" i="168"/>
  <c r="AF3777" i="168"/>
  <c r="AF3778" i="168"/>
  <c r="AF3779" i="168"/>
  <c r="AF3780" i="168"/>
  <c r="AF3781" i="168"/>
  <c r="AF3782" i="168"/>
  <c r="AF3783" i="168"/>
  <c r="AF3784" i="168"/>
  <c r="AF3785" i="168"/>
  <c r="AF3786" i="168"/>
  <c r="AF3787" i="168"/>
  <c r="AF3788" i="168"/>
  <c r="AF3789" i="168"/>
  <c r="AF3790" i="168"/>
  <c r="AF3791" i="168"/>
  <c r="AF3792" i="168"/>
  <c r="AF3793" i="168"/>
  <c r="AF3794" i="168"/>
  <c r="AF3795" i="168"/>
  <c r="AF3796" i="168"/>
  <c r="AF3797" i="168"/>
  <c r="AF3798" i="168"/>
  <c r="AF3799" i="168"/>
  <c r="AF3800" i="168"/>
  <c r="AF3801" i="168"/>
  <c r="AF3802" i="168"/>
  <c r="AF3803" i="168"/>
  <c r="AF3804" i="168"/>
  <c r="AF3805" i="168"/>
  <c r="AF3806" i="168"/>
  <c r="AF3807" i="168"/>
  <c r="AF3808" i="168"/>
  <c r="AF3809" i="168"/>
  <c r="AF3810" i="168"/>
  <c r="AF3811" i="168"/>
  <c r="AF3812" i="168"/>
  <c r="AF3813" i="168"/>
  <c r="AF3814" i="168"/>
  <c r="AF3815" i="168"/>
  <c r="AF3816" i="168"/>
  <c r="AF3817" i="168"/>
  <c r="AF3818" i="168"/>
  <c r="AF3819" i="168"/>
  <c r="AF3820" i="168"/>
  <c r="AF3821" i="168"/>
  <c r="AF3822" i="168"/>
  <c r="AF3823" i="168"/>
  <c r="AF3824" i="168"/>
  <c r="AF3825" i="168"/>
  <c r="AF3826" i="168"/>
  <c r="AF3827" i="168"/>
  <c r="AF3828" i="168"/>
  <c r="AF3829" i="168"/>
  <c r="AF3830" i="168"/>
  <c r="AF3831" i="168"/>
  <c r="AF3832" i="168"/>
  <c r="AF3833" i="168"/>
  <c r="AF3834" i="168"/>
  <c r="AF3835" i="168"/>
  <c r="AF3836" i="168"/>
  <c r="AF3837" i="168"/>
  <c r="AF3838" i="168"/>
  <c r="AF3839" i="168"/>
  <c r="AF3840" i="168"/>
  <c r="AF3841" i="168"/>
  <c r="AF3842" i="168"/>
  <c r="AF3843" i="168"/>
  <c r="AF3844" i="168"/>
  <c r="AF3845" i="168"/>
  <c r="AF3846" i="168"/>
  <c r="AF3847" i="168"/>
  <c r="AF3848" i="168"/>
  <c r="AF3849" i="168"/>
  <c r="AF3850" i="168"/>
  <c r="AF3851" i="168"/>
  <c r="AF3852" i="168"/>
  <c r="AF3853" i="168"/>
  <c r="AF3854" i="168"/>
  <c r="AF3855" i="168"/>
  <c r="AF3856" i="168"/>
  <c r="AF3857" i="168"/>
  <c r="AF3858" i="168"/>
  <c r="AF3859" i="168"/>
  <c r="AF3860" i="168"/>
  <c r="AF3861" i="168"/>
  <c r="AF3862" i="168"/>
  <c r="AF3863" i="168"/>
  <c r="AF3864" i="168"/>
  <c r="AF3865" i="168"/>
  <c r="AF3866" i="168"/>
  <c r="AF3867" i="168"/>
  <c r="AF3868" i="168"/>
  <c r="AF3869" i="168"/>
  <c r="AF3870" i="168"/>
  <c r="AF3871" i="168"/>
  <c r="AF3872" i="168"/>
  <c r="AF3873" i="168"/>
  <c r="AF3874" i="168"/>
  <c r="AF3875" i="168"/>
  <c r="AF3876" i="168"/>
  <c r="AF3877" i="168"/>
  <c r="AF3878" i="168"/>
  <c r="AF3879" i="168"/>
  <c r="AF3880" i="168"/>
  <c r="AF3881" i="168"/>
  <c r="AF3882" i="168"/>
  <c r="AF3883" i="168"/>
  <c r="AF3884" i="168"/>
  <c r="AF3885" i="168"/>
  <c r="AF3886" i="168"/>
  <c r="AF3887" i="168"/>
  <c r="AF3888" i="168"/>
  <c r="AF3889" i="168"/>
  <c r="AF3890" i="168"/>
  <c r="AF3891" i="168"/>
  <c r="AF3892" i="168"/>
  <c r="AF3893" i="168"/>
  <c r="AF3894" i="168"/>
  <c r="AF3895" i="168"/>
  <c r="AF3896" i="168"/>
  <c r="AF3897" i="168"/>
  <c r="AF3898" i="168"/>
  <c r="AF3899" i="168"/>
  <c r="AF3900" i="168"/>
  <c r="AF3901" i="168"/>
  <c r="AF3902" i="168"/>
  <c r="AF3903" i="168"/>
  <c r="AF3904" i="168"/>
  <c r="AF3905" i="168"/>
  <c r="AF3906" i="168"/>
  <c r="AF3907" i="168"/>
  <c r="AF3908" i="168"/>
  <c r="AF3909" i="168"/>
  <c r="AF3910" i="168"/>
  <c r="AF3911" i="168"/>
  <c r="AF3912" i="168"/>
  <c r="AF3913" i="168"/>
  <c r="AF3914" i="168"/>
  <c r="AF3915" i="168"/>
  <c r="AF3916" i="168"/>
  <c r="AF3917" i="168"/>
  <c r="AF3918" i="168"/>
  <c r="AF3919" i="168"/>
  <c r="AF3920" i="168"/>
  <c r="AF3921" i="168"/>
  <c r="AF3922" i="168"/>
  <c r="AF3923" i="168"/>
  <c r="AF3924" i="168"/>
  <c r="AF3925" i="168"/>
  <c r="AF3926" i="168"/>
  <c r="AF3927" i="168"/>
  <c r="AF3928" i="168"/>
  <c r="AF3929" i="168"/>
  <c r="AF3930" i="168"/>
  <c r="AF3931" i="168"/>
  <c r="AF3932" i="168"/>
  <c r="AF3933" i="168"/>
  <c r="AF3934" i="168"/>
  <c r="AF3935" i="168"/>
  <c r="AF3936" i="168"/>
  <c r="AF3937" i="168"/>
  <c r="AF3938" i="168"/>
  <c r="AF3939" i="168"/>
  <c r="AF3940" i="168"/>
  <c r="AF3941" i="168"/>
  <c r="AF3942" i="168"/>
  <c r="AF3943" i="168"/>
  <c r="AF3944" i="168"/>
  <c r="AF3945" i="168"/>
  <c r="AF3946" i="168"/>
  <c r="AF3947" i="168"/>
  <c r="AF3948" i="168"/>
  <c r="AF3949" i="168"/>
  <c r="AF3950" i="168"/>
  <c r="AF3951" i="168"/>
  <c r="AF3952" i="168"/>
  <c r="AF3953" i="168"/>
  <c r="AF3954" i="168"/>
  <c r="AF3955" i="168"/>
  <c r="AF3956" i="168"/>
  <c r="AF3957" i="168"/>
  <c r="AF3958" i="168"/>
  <c r="AF3959" i="168"/>
  <c r="AF3960" i="168"/>
  <c r="AF3961" i="168"/>
  <c r="AF3962" i="168"/>
  <c r="AF3963" i="168"/>
  <c r="AF3964" i="168"/>
  <c r="AF3965" i="168"/>
  <c r="AF3966" i="168"/>
  <c r="AF3967" i="168"/>
  <c r="AF3968" i="168"/>
  <c r="AF3969" i="168"/>
  <c r="AF3970" i="168"/>
  <c r="AF3971" i="168"/>
  <c r="AF3972" i="168"/>
  <c r="AF3973" i="168"/>
  <c r="AF3974" i="168"/>
  <c r="AF3975" i="168"/>
  <c r="AF3976" i="168"/>
  <c r="AF3977" i="168"/>
  <c r="AF3978" i="168"/>
  <c r="AF3979" i="168"/>
  <c r="AF3980" i="168"/>
  <c r="AF3981" i="168"/>
  <c r="AF3982" i="168"/>
  <c r="AF3983" i="168"/>
  <c r="AF3984" i="168"/>
  <c r="AF3985" i="168"/>
  <c r="AF3986" i="168"/>
  <c r="AF3987" i="168"/>
  <c r="AF3988" i="168"/>
  <c r="AF3989" i="168"/>
  <c r="AF3990" i="168"/>
  <c r="AF3991" i="168"/>
  <c r="AF3992" i="168"/>
  <c r="AF3993" i="168"/>
  <c r="AF3994" i="168"/>
  <c r="AF3995" i="168"/>
  <c r="AF3996" i="168"/>
  <c r="AF3997" i="168"/>
  <c r="AF3998" i="168"/>
  <c r="AF3999" i="168"/>
  <c r="AF4000" i="168"/>
  <c r="AF4001" i="168"/>
  <c r="AF4002" i="168"/>
  <c r="AF4003" i="168"/>
  <c r="AF4004" i="168"/>
  <c r="AF4005" i="168"/>
  <c r="AF4006" i="168"/>
  <c r="AF4007" i="168"/>
  <c r="AF4008" i="168"/>
  <c r="AF4009" i="168"/>
  <c r="AF4010" i="168"/>
  <c r="AF4011" i="168"/>
  <c r="AF4012" i="168"/>
  <c r="AF4013" i="168"/>
  <c r="AF4014" i="168"/>
  <c r="AF4015" i="168"/>
  <c r="AF4016" i="168"/>
  <c r="AF4017" i="168"/>
  <c r="AF4018" i="168"/>
  <c r="AF4019" i="168"/>
  <c r="AF4020" i="168"/>
  <c r="AF4021" i="168"/>
  <c r="AF4022" i="168"/>
  <c r="AF4023" i="168"/>
  <c r="AF4024" i="168"/>
  <c r="AF4025" i="168"/>
  <c r="AF4026" i="168"/>
  <c r="AF4027" i="168"/>
  <c r="AF4028" i="168"/>
  <c r="AF4029" i="168"/>
  <c r="AF4030" i="168"/>
  <c r="AF4031" i="168"/>
  <c r="AF4032" i="168"/>
  <c r="AF4033" i="168"/>
  <c r="AF4034" i="168"/>
  <c r="AF4035" i="168"/>
  <c r="AF4036" i="168"/>
  <c r="AF4037" i="168"/>
  <c r="AF4038" i="168"/>
  <c r="AF4039" i="168"/>
  <c r="AF4040" i="168"/>
  <c r="AF4041" i="168"/>
  <c r="AF4042" i="168"/>
  <c r="AF4043" i="168"/>
  <c r="AF4044" i="168"/>
  <c r="AF4045" i="168"/>
  <c r="AF4046" i="168"/>
  <c r="AF4047" i="168"/>
  <c r="AF4048" i="168"/>
  <c r="AF4049" i="168"/>
  <c r="AF4050" i="168"/>
  <c r="AF4051" i="168"/>
  <c r="AF4052" i="168"/>
  <c r="AF4053" i="168"/>
  <c r="AF4054" i="168"/>
  <c r="AF4055" i="168"/>
  <c r="AF4056" i="168"/>
  <c r="AF4057" i="168"/>
  <c r="AF4058" i="168"/>
  <c r="AF4059" i="168"/>
  <c r="AF4060" i="168"/>
  <c r="AF4061" i="168"/>
  <c r="AF4062" i="168"/>
  <c r="AF4063" i="168"/>
  <c r="AF4064" i="168"/>
  <c r="AF4065" i="168"/>
  <c r="AF4066" i="168"/>
  <c r="AF4067" i="168"/>
  <c r="AF4068" i="168"/>
  <c r="AF4069" i="168"/>
  <c r="AF4070" i="168"/>
  <c r="AF4071" i="168"/>
  <c r="AF4072" i="168"/>
  <c r="AF4073" i="168"/>
  <c r="AF4074" i="168"/>
  <c r="AF4075" i="168"/>
  <c r="AF4076" i="168"/>
  <c r="AF4077" i="168"/>
  <c r="AF4078" i="168"/>
  <c r="AF4079" i="168"/>
  <c r="AF4080" i="168"/>
  <c r="AF4081" i="168"/>
  <c r="AF4082" i="168"/>
  <c r="AF4083" i="168"/>
  <c r="AF4084" i="168"/>
  <c r="AF4085" i="168"/>
  <c r="AF4086" i="168"/>
  <c r="AF4087" i="168"/>
  <c r="AF4088" i="168"/>
  <c r="AF4089" i="168"/>
  <c r="AF4090" i="168"/>
  <c r="AF4091" i="168"/>
  <c r="AF4092" i="168"/>
  <c r="AF4093" i="168"/>
  <c r="AF4094" i="168"/>
  <c r="AF4095" i="168"/>
  <c r="AF4096" i="168"/>
  <c r="AF4097" i="168"/>
  <c r="AF4098" i="168"/>
  <c r="AF4099" i="168"/>
  <c r="AF4100" i="168"/>
  <c r="AF4101" i="168"/>
  <c r="AF4102" i="168"/>
  <c r="AF4103" i="168"/>
  <c r="AF4104" i="168"/>
  <c r="AF4105" i="168"/>
  <c r="AF4106" i="168"/>
  <c r="AF4107" i="168"/>
  <c r="AF4108" i="168"/>
  <c r="AF4109" i="168"/>
  <c r="AF4110" i="168"/>
  <c r="AF4111" i="168"/>
  <c r="AF4112" i="168"/>
  <c r="AF4113" i="168"/>
  <c r="AF4114" i="168"/>
  <c r="AF4115" i="168"/>
  <c r="AF4116" i="168"/>
  <c r="AF4117" i="168"/>
  <c r="AF4118" i="168"/>
  <c r="AF4119" i="168"/>
  <c r="AF4120" i="168"/>
  <c r="AF4121" i="168"/>
  <c r="AF4122" i="168"/>
  <c r="AF4123" i="168"/>
  <c r="AF4124" i="168"/>
  <c r="AF4125" i="168"/>
  <c r="AF4126" i="168"/>
  <c r="AF4127" i="168"/>
  <c r="AF4128" i="168"/>
  <c r="AF4129" i="168"/>
  <c r="AF4130" i="168"/>
  <c r="AF4131" i="168"/>
  <c r="AF4132" i="168"/>
  <c r="AF4133" i="168"/>
  <c r="AF4134" i="168"/>
  <c r="AF4135" i="168"/>
  <c r="AF4136" i="168"/>
  <c r="AF4137" i="168"/>
  <c r="AF4138" i="168"/>
  <c r="AF4139" i="168"/>
  <c r="AF4140" i="168"/>
  <c r="AF4141" i="168"/>
  <c r="AF4142" i="168"/>
  <c r="AF4143" i="168"/>
  <c r="AF4144" i="168"/>
  <c r="AF4145" i="168"/>
  <c r="AF4146" i="168"/>
  <c r="AF4147" i="168"/>
  <c r="AF4148" i="168"/>
  <c r="AF4149" i="168"/>
  <c r="AF4150" i="168"/>
  <c r="AF4151" i="168"/>
  <c r="AF4152" i="168"/>
  <c r="AF4153" i="168"/>
  <c r="AF4154" i="168"/>
  <c r="AF4155" i="168"/>
  <c r="AF4156" i="168"/>
  <c r="AF4157" i="168"/>
  <c r="AF4158" i="168"/>
  <c r="AF4159" i="168"/>
  <c r="AF4160" i="168"/>
  <c r="AF4161" i="168"/>
  <c r="AF4162" i="168"/>
  <c r="AF4163" i="168"/>
  <c r="AF4164" i="168"/>
  <c r="AF4165" i="168"/>
  <c r="AF4166" i="168"/>
  <c r="AF4167" i="168"/>
  <c r="AF4168" i="168"/>
  <c r="AF4169" i="168"/>
  <c r="AF4170" i="168"/>
  <c r="AF4171" i="168"/>
  <c r="AF4172" i="168"/>
  <c r="AF4173" i="168"/>
  <c r="AF4174" i="168"/>
  <c r="AF4175" i="168"/>
  <c r="AF4176" i="168"/>
  <c r="AF4177" i="168"/>
  <c r="AF4178" i="168"/>
  <c r="AF4179" i="168"/>
  <c r="AF4180" i="168"/>
  <c r="AF4181" i="168"/>
  <c r="AF4182" i="168"/>
  <c r="AF4183" i="168"/>
  <c r="AF4184" i="168"/>
  <c r="AF4185" i="168"/>
  <c r="AF4186" i="168"/>
  <c r="AF4187" i="168"/>
  <c r="AF4188" i="168"/>
  <c r="AF4189" i="168"/>
  <c r="AF4190" i="168"/>
  <c r="AF4191" i="168"/>
  <c r="AF4192" i="168"/>
  <c r="AF4193" i="168"/>
  <c r="AF4194" i="168"/>
  <c r="AF4195" i="168"/>
  <c r="AF4196" i="168"/>
  <c r="AF4197" i="168"/>
  <c r="AF4198" i="168"/>
  <c r="AF4199" i="168"/>
  <c r="AF4200" i="168"/>
  <c r="AF4201" i="168"/>
  <c r="AF4202" i="168"/>
  <c r="AF4203" i="168"/>
  <c r="AF4204" i="168"/>
  <c r="AF4205" i="168"/>
  <c r="AF4206" i="168"/>
  <c r="AF4207" i="168"/>
  <c r="AF4208" i="168"/>
  <c r="AF4209" i="168"/>
  <c r="AF4210" i="168"/>
  <c r="AF4211" i="168"/>
  <c r="AF4212" i="168"/>
  <c r="AF4213" i="168"/>
  <c r="AF4214" i="168"/>
  <c r="AF4215" i="168"/>
  <c r="AF4216" i="168"/>
  <c r="AF4217" i="168"/>
  <c r="AF4218" i="168"/>
  <c r="AF4219" i="168"/>
  <c r="AF4220" i="168"/>
  <c r="AF4221" i="168"/>
  <c r="AF4222" i="168"/>
  <c r="AF4223" i="168"/>
  <c r="AF4224" i="168"/>
  <c r="AF4225" i="168"/>
  <c r="AF4226" i="168"/>
  <c r="AF4227" i="168"/>
  <c r="AF4228" i="168"/>
  <c r="AF4229" i="168"/>
  <c r="AF4230" i="168"/>
  <c r="AF4231" i="168"/>
  <c r="AF4232" i="168"/>
  <c r="AF4233" i="168"/>
  <c r="AF4234" i="168"/>
  <c r="AF4235" i="168"/>
  <c r="AF4236" i="168"/>
  <c r="AF4237" i="168"/>
  <c r="AF4238" i="168"/>
  <c r="AF4239" i="168"/>
  <c r="AF4240" i="168"/>
  <c r="AF4241" i="168"/>
  <c r="AF4242" i="168"/>
  <c r="AF4243" i="168"/>
  <c r="AF4244" i="168"/>
  <c r="AF4245" i="168"/>
  <c r="AF4246" i="168"/>
  <c r="AF4247" i="168"/>
  <c r="AF4248" i="168"/>
  <c r="AF4249" i="168"/>
  <c r="AF4250" i="168"/>
  <c r="AF4251" i="168"/>
  <c r="AF4252" i="168"/>
  <c r="AF4253" i="168"/>
  <c r="AF4254" i="168"/>
  <c r="AF4255" i="168"/>
  <c r="AF4256" i="168"/>
  <c r="AF4257" i="168"/>
  <c r="AF4258" i="168"/>
  <c r="AF4259" i="168"/>
  <c r="AF4260" i="168"/>
  <c r="AF4261" i="168"/>
  <c r="AF4262" i="168"/>
  <c r="AF4263" i="168"/>
  <c r="AF4264" i="168"/>
  <c r="AF4265" i="168"/>
  <c r="AF4266" i="168"/>
  <c r="AF4267" i="168"/>
  <c r="AF4268" i="168"/>
  <c r="AF4269" i="168"/>
  <c r="AF4270" i="168"/>
  <c r="AF4271" i="168"/>
  <c r="AF4272" i="168"/>
  <c r="AF4273" i="168"/>
  <c r="AF4274" i="168"/>
  <c r="AF4275" i="168"/>
  <c r="AF4276" i="168"/>
  <c r="AF4277" i="168"/>
  <c r="AF4278" i="168"/>
  <c r="AF4279" i="168"/>
  <c r="AF4280" i="168"/>
  <c r="AF4281" i="168"/>
  <c r="AF4282" i="168"/>
  <c r="AF4283" i="168"/>
  <c r="AF4284" i="168"/>
  <c r="AF4285" i="168"/>
  <c r="AF4286" i="168"/>
  <c r="AF4287" i="168"/>
  <c r="AF4288" i="168"/>
  <c r="AF4289" i="168"/>
  <c r="AF4290" i="168"/>
  <c r="AF4291" i="168"/>
  <c r="AF4292" i="168"/>
  <c r="AF4293" i="168"/>
  <c r="AF4294" i="168"/>
  <c r="AF4295" i="168"/>
  <c r="AF4296" i="168"/>
  <c r="AF4297" i="168"/>
  <c r="AF4298" i="168"/>
  <c r="AF4299" i="168"/>
  <c r="AF4300" i="168"/>
  <c r="AF4301" i="168"/>
  <c r="AF4302" i="168"/>
  <c r="AF4303" i="168"/>
  <c r="AF4304" i="168"/>
  <c r="AF4305" i="168"/>
  <c r="AF4306" i="168"/>
  <c r="AF4307" i="168"/>
  <c r="AF4308" i="168"/>
  <c r="AF4309" i="168"/>
  <c r="AF4310" i="168"/>
  <c r="AF4311" i="168"/>
  <c r="AF4312" i="168"/>
  <c r="AF4313" i="168"/>
  <c r="AF4314" i="168"/>
  <c r="AF4315" i="168"/>
  <c r="AF4316" i="168"/>
  <c r="AF4317" i="168"/>
  <c r="AF4318" i="168"/>
  <c r="AF4319" i="168"/>
  <c r="AF4320" i="168"/>
  <c r="AF4321" i="168"/>
  <c r="AF4322" i="168"/>
  <c r="AF4323" i="168"/>
  <c r="AF4324" i="168"/>
  <c r="AF4325" i="168"/>
  <c r="AF4326" i="168"/>
  <c r="AF4327" i="168"/>
  <c r="AF4328" i="168"/>
  <c r="AF4329" i="168"/>
  <c r="AF4330" i="168"/>
  <c r="AF4331" i="168"/>
  <c r="AF4332" i="168"/>
  <c r="AF4333" i="168"/>
  <c r="AF4334" i="168"/>
  <c r="AF4335" i="168"/>
  <c r="AF4336" i="168"/>
  <c r="AF4337" i="168"/>
  <c r="AF4338" i="168"/>
  <c r="AF4339" i="168"/>
  <c r="AF4340" i="168"/>
  <c r="AF4341" i="168"/>
  <c r="AF4342" i="168"/>
  <c r="AF4343" i="168"/>
  <c r="AF4344" i="168"/>
  <c r="AF4345" i="168"/>
  <c r="AF4346" i="168"/>
  <c r="AF4347" i="168"/>
  <c r="AF4348" i="168"/>
  <c r="AF4349" i="168"/>
  <c r="AF4350" i="168"/>
  <c r="AF4351" i="168"/>
  <c r="AF4352" i="168"/>
  <c r="AF4353" i="168"/>
  <c r="AF4354" i="168"/>
  <c r="AF4355" i="168"/>
  <c r="AF4356" i="168"/>
  <c r="AF4357" i="168"/>
  <c r="AF4358" i="168"/>
  <c r="AF4359" i="168"/>
  <c r="AF4360" i="168"/>
  <c r="AF4361" i="168"/>
  <c r="AF4362" i="168"/>
  <c r="AF4363" i="168"/>
  <c r="AF4364" i="168"/>
  <c r="AF4365" i="168"/>
  <c r="AF4366" i="168"/>
  <c r="AF4367" i="168"/>
  <c r="AF4368" i="168"/>
  <c r="AF4369" i="168"/>
  <c r="AF4370" i="168"/>
  <c r="AF4371" i="168"/>
  <c r="AF4372" i="168"/>
  <c r="AF4373" i="168"/>
  <c r="AF4374" i="168"/>
  <c r="AF4375" i="168"/>
  <c r="AF4376" i="168"/>
  <c r="AF4377" i="168"/>
  <c r="AF4378" i="168"/>
  <c r="AF4379" i="168"/>
  <c r="AF4380" i="168"/>
  <c r="AF4381" i="168"/>
  <c r="AF4382" i="168"/>
  <c r="AF4383" i="168"/>
  <c r="AF4384" i="168"/>
  <c r="AF4385" i="168"/>
  <c r="AF4386" i="168"/>
  <c r="AF4387" i="168"/>
  <c r="AF4388" i="168"/>
  <c r="AF4389" i="168"/>
  <c r="AF4390" i="168"/>
  <c r="AF4391" i="168"/>
  <c r="AF4392" i="168"/>
  <c r="AF4393" i="168"/>
  <c r="AF4394" i="168"/>
  <c r="AF4395" i="168"/>
  <c r="AF4396" i="168"/>
  <c r="AF4397" i="168"/>
  <c r="AF4398" i="168"/>
  <c r="AF4399" i="168"/>
  <c r="AF4400" i="168"/>
  <c r="AF4401" i="168"/>
  <c r="AF4402" i="168"/>
  <c r="AF4403" i="168"/>
  <c r="AF4404" i="168"/>
  <c r="AF4405" i="168"/>
  <c r="AF4406" i="168"/>
  <c r="AF4407" i="168"/>
  <c r="AF4408" i="168"/>
  <c r="AF4409" i="168"/>
  <c r="AF4410" i="168"/>
  <c r="AF4411" i="168"/>
  <c r="AF4412" i="168"/>
  <c r="AF4413" i="168"/>
  <c r="AF4414" i="168"/>
  <c r="AF4415" i="168"/>
  <c r="AF4416" i="168"/>
  <c r="AF4417" i="168"/>
  <c r="AF4418" i="168"/>
  <c r="AF4419" i="168"/>
  <c r="AF4420" i="168"/>
  <c r="AF4421" i="168"/>
  <c r="AF4422" i="168"/>
  <c r="AF4423" i="168"/>
  <c r="AF4424" i="168"/>
  <c r="AF4425" i="168"/>
  <c r="AF4426" i="168"/>
  <c r="AF4427" i="168"/>
  <c r="AF4428" i="168"/>
  <c r="AF4429" i="168"/>
  <c r="AF4430" i="168"/>
  <c r="AF4431" i="168"/>
  <c r="AF4432" i="168"/>
  <c r="AF4433" i="168"/>
  <c r="AF4434" i="168"/>
  <c r="AF4435" i="168"/>
  <c r="AF4436" i="168"/>
  <c r="AF4437" i="168"/>
  <c r="AF4438" i="168"/>
  <c r="AF4439" i="168"/>
  <c r="AF4440" i="168"/>
  <c r="AF4441" i="168"/>
  <c r="AF4442" i="168"/>
  <c r="AF4443" i="168"/>
  <c r="AF4444" i="168"/>
  <c r="AF4445" i="168"/>
  <c r="AF4446" i="168"/>
  <c r="AF4447" i="168"/>
  <c r="AF4448" i="168"/>
  <c r="AF4449" i="168"/>
  <c r="AF4450" i="168"/>
  <c r="AF4451" i="168"/>
  <c r="AF4452" i="168"/>
  <c r="AF4453" i="168"/>
  <c r="AF4454" i="168"/>
  <c r="AF4455" i="168"/>
  <c r="AF4456" i="168"/>
  <c r="AF4457" i="168"/>
  <c r="AF4458" i="168"/>
  <c r="AF4459" i="168"/>
  <c r="AF4460" i="168"/>
  <c r="AF4461" i="168"/>
  <c r="AF4462" i="168"/>
  <c r="AF4463" i="168"/>
  <c r="AF4464" i="168"/>
  <c r="AF4465" i="168"/>
  <c r="AF4466" i="168"/>
  <c r="AF4467" i="168"/>
  <c r="AF4468" i="168"/>
  <c r="AF4469" i="168"/>
  <c r="AF4470" i="168"/>
  <c r="AF4471" i="168"/>
  <c r="AF4472" i="168"/>
  <c r="AF4473" i="168"/>
  <c r="AF4474" i="168"/>
  <c r="AF4475" i="168"/>
  <c r="AF4476" i="168"/>
  <c r="AF4477" i="168"/>
  <c r="AF4478" i="168"/>
  <c r="AF4479" i="168"/>
  <c r="AF4480" i="168"/>
  <c r="AF4481" i="168"/>
  <c r="AF4482" i="168"/>
  <c r="AF4483" i="168"/>
  <c r="AF4484" i="168"/>
  <c r="AF4485" i="168"/>
  <c r="AF4486" i="168"/>
  <c r="AF4487" i="168"/>
  <c r="AF4488" i="168"/>
  <c r="AF4489" i="168"/>
  <c r="AF4490" i="168"/>
  <c r="AF4491" i="168"/>
  <c r="AF4492" i="168"/>
  <c r="AF4493" i="168"/>
  <c r="AF4494" i="168"/>
  <c r="AF4495" i="168"/>
  <c r="AF4496" i="168"/>
  <c r="AF4497" i="168"/>
  <c r="AF4498" i="168"/>
  <c r="AF4499" i="168"/>
  <c r="AF4500" i="168"/>
  <c r="AF4501" i="168"/>
  <c r="AF4502" i="168"/>
  <c r="AF4503" i="168"/>
  <c r="AF4504" i="168"/>
  <c r="AF4505" i="168"/>
  <c r="AF4506" i="168"/>
  <c r="AF4507" i="168"/>
  <c r="AF4508" i="168"/>
  <c r="AF4509" i="168"/>
  <c r="AF4510" i="168"/>
  <c r="AF4511" i="168"/>
  <c r="AF4512" i="168"/>
  <c r="AF4513" i="168"/>
  <c r="AF4514" i="168"/>
  <c r="AF4515" i="168"/>
  <c r="AF4516" i="168"/>
  <c r="AF4517" i="168"/>
  <c r="AF4518" i="168"/>
  <c r="AF4519" i="168"/>
  <c r="AF4520" i="168"/>
  <c r="AF4521" i="168"/>
  <c r="AF4522" i="168"/>
  <c r="AF4523" i="168"/>
  <c r="AF4524" i="168"/>
  <c r="AF4525" i="168"/>
  <c r="AF4526" i="168"/>
  <c r="AF4527" i="168"/>
  <c r="AF4528" i="168"/>
  <c r="AF4529" i="168"/>
  <c r="AF4530" i="168"/>
  <c r="AF4531" i="168"/>
  <c r="AF4532" i="168"/>
  <c r="AF4533" i="168"/>
  <c r="AF4534" i="168"/>
  <c r="AF4535" i="168"/>
  <c r="AF4536" i="168"/>
  <c r="AF4537" i="168"/>
  <c r="AF4538" i="168"/>
  <c r="AF4539" i="168"/>
  <c r="AF4540" i="168"/>
  <c r="AF4541" i="168"/>
  <c r="AF4542" i="168"/>
  <c r="AF4543" i="168"/>
  <c r="AF4544" i="168"/>
  <c r="AF4545" i="168"/>
  <c r="AF4546" i="168"/>
  <c r="AF4547" i="168"/>
  <c r="AF4548" i="168"/>
  <c r="AF4549" i="168"/>
  <c r="AF4550" i="168"/>
  <c r="AF4551" i="168"/>
  <c r="AF4552" i="168"/>
  <c r="AF4553" i="168"/>
  <c r="AF4554" i="168"/>
  <c r="AF4555" i="168"/>
  <c r="AF4556" i="168"/>
  <c r="AF4557" i="168"/>
  <c r="AF4558" i="168"/>
  <c r="AF4559" i="168"/>
  <c r="AF4560" i="168"/>
  <c r="AF4561" i="168"/>
  <c r="AF4562" i="168"/>
  <c r="AF4563" i="168"/>
  <c r="AF4564" i="168"/>
  <c r="AF4565" i="168"/>
  <c r="AF4566" i="168"/>
  <c r="AF4567" i="168"/>
  <c r="AF4568" i="168"/>
  <c r="AF4569" i="168"/>
  <c r="AF4570" i="168"/>
  <c r="AF4571" i="168"/>
  <c r="AF4572" i="168"/>
  <c r="AF4573" i="168"/>
  <c r="AF4574" i="168"/>
  <c r="AF4575" i="168"/>
  <c r="AF4576" i="168"/>
  <c r="AF4577" i="168"/>
  <c r="AF4578" i="168"/>
  <c r="AF4579" i="168"/>
  <c r="AF4580" i="168"/>
  <c r="AF4581" i="168"/>
  <c r="AF4582" i="168"/>
  <c r="AF4583" i="168"/>
  <c r="AF4584" i="168"/>
  <c r="AF4585" i="168"/>
  <c r="AF4586" i="168"/>
  <c r="AF4587" i="168"/>
  <c r="AF4588" i="168"/>
  <c r="AF4589" i="168"/>
  <c r="AF4590" i="168"/>
  <c r="AF4591" i="168"/>
  <c r="AF4592" i="168"/>
  <c r="AF4593" i="168"/>
  <c r="AF4594" i="168"/>
  <c r="AF4595" i="168"/>
  <c r="AF4596" i="168"/>
  <c r="AF4597" i="168"/>
  <c r="AF4598" i="168"/>
  <c r="AF4599" i="168"/>
  <c r="AF4600" i="168"/>
  <c r="AF4601" i="168"/>
  <c r="AF4602" i="168"/>
  <c r="AF4603" i="168"/>
  <c r="AF4604" i="168"/>
  <c r="AF4605" i="168"/>
  <c r="AF4606" i="168"/>
  <c r="AF4607" i="168"/>
  <c r="AF4608" i="168"/>
  <c r="AF4609" i="168"/>
  <c r="AF4610" i="168"/>
  <c r="AF4611" i="168"/>
  <c r="AF4612" i="168"/>
  <c r="AF4613" i="168"/>
  <c r="AF4614" i="168"/>
  <c r="AF4615" i="168"/>
  <c r="AF4616" i="168"/>
  <c r="AF4617" i="168"/>
  <c r="AF4618" i="168"/>
  <c r="AF4619" i="168"/>
  <c r="AF4620" i="168"/>
  <c r="AF4621" i="168"/>
  <c r="AF4622" i="168"/>
  <c r="AF4623" i="168"/>
  <c r="AF4624" i="168"/>
  <c r="AF4625" i="168"/>
  <c r="AF4626" i="168"/>
  <c r="AF4627" i="168"/>
  <c r="AF4628" i="168"/>
  <c r="AF4629" i="168"/>
  <c r="AF4630" i="168"/>
  <c r="AF4631" i="168"/>
  <c r="AF4632" i="168"/>
  <c r="AF4633" i="168"/>
  <c r="AF4634" i="168"/>
  <c r="AF4635" i="168"/>
  <c r="AF4636" i="168"/>
  <c r="AF4637" i="168"/>
  <c r="AF4638" i="168"/>
  <c r="AF4639" i="168"/>
  <c r="AF4640" i="168"/>
  <c r="AF4641" i="168"/>
  <c r="AF4642" i="168"/>
  <c r="AF4643" i="168"/>
  <c r="AF4644" i="168"/>
  <c r="AF4645" i="168"/>
  <c r="AF4646" i="168"/>
  <c r="AF4647" i="168"/>
  <c r="AF4648" i="168"/>
  <c r="AF4649" i="168"/>
  <c r="AF4650" i="168"/>
  <c r="AF4651" i="168"/>
  <c r="AF4652" i="168"/>
  <c r="AF4653" i="168"/>
  <c r="AF4654" i="168"/>
  <c r="AF4655" i="168"/>
  <c r="AF4656" i="168"/>
  <c r="AF4657" i="168"/>
  <c r="AF4658" i="168"/>
  <c r="AF4659" i="168"/>
  <c r="AF4660" i="168"/>
  <c r="AF4661" i="168"/>
  <c r="AF4662" i="168"/>
  <c r="AF4663" i="168"/>
  <c r="AF4664" i="168"/>
  <c r="AF4665" i="168"/>
  <c r="AF4666" i="168"/>
  <c r="AF4667" i="168"/>
  <c r="AF4668" i="168"/>
  <c r="AF4669" i="168"/>
  <c r="AF4670" i="168"/>
  <c r="AF4671" i="168"/>
  <c r="AF4672" i="168"/>
  <c r="AF4673" i="168"/>
  <c r="AF4674" i="168"/>
  <c r="AF4675" i="168"/>
  <c r="AF4676" i="168"/>
  <c r="AF4677" i="168"/>
  <c r="AF4678" i="168"/>
  <c r="AF4679" i="168"/>
  <c r="AF4680" i="168"/>
  <c r="AF4681" i="168"/>
  <c r="AF4682" i="168"/>
  <c r="AF4683" i="168"/>
  <c r="AF4684" i="168"/>
  <c r="AF4685" i="168"/>
  <c r="AF4686" i="168"/>
  <c r="AF4687" i="168"/>
  <c r="AF4688" i="168"/>
  <c r="AF4689" i="168"/>
  <c r="AF4690" i="168"/>
  <c r="AF4691" i="168"/>
  <c r="AF4692" i="168"/>
  <c r="AF4693" i="168"/>
  <c r="AF4694" i="168"/>
  <c r="AF4695" i="168"/>
  <c r="AF4696" i="168"/>
  <c r="AF4697" i="168"/>
  <c r="AF4698" i="168"/>
  <c r="AF4699" i="168"/>
  <c r="AF4700" i="168"/>
  <c r="AF4701" i="168"/>
  <c r="AF4702" i="168"/>
  <c r="AF4703" i="168"/>
  <c r="AF4704" i="168"/>
  <c r="AF4705" i="168"/>
  <c r="AF4706" i="168"/>
  <c r="AF4707" i="168"/>
  <c r="AF4708" i="168"/>
  <c r="AF4709" i="168"/>
  <c r="AF4710" i="168"/>
  <c r="AF4711" i="168"/>
  <c r="AF4712" i="168"/>
  <c r="AF4713" i="168"/>
  <c r="AF4714" i="168"/>
  <c r="AF4715" i="168"/>
  <c r="AF4716" i="168"/>
  <c r="AF4717" i="168"/>
  <c r="AF4718" i="168"/>
  <c r="AF4719" i="168"/>
  <c r="AF4720" i="168"/>
  <c r="AF4721" i="168"/>
  <c r="AF4722" i="168"/>
  <c r="AF4723" i="168"/>
  <c r="AF4724" i="168"/>
  <c r="AF4725" i="168"/>
  <c r="AF4726" i="168"/>
  <c r="AF4727" i="168"/>
  <c r="AF4728" i="168"/>
  <c r="AF4729" i="168"/>
  <c r="AF4730" i="168"/>
  <c r="AF4731" i="168"/>
  <c r="AF4732" i="168"/>
  <c r="AF4733" i="168"/>
  <c r="AF4734" i="168"/>
  <c r="AF4735" i="168"/>
  <c r="AF4736" i="168"/>
  <c r="AF4737" i="168"/>
  <c r="AF4738" i="168"/>
  <c r="AF4739" i="168"/>
  <c r="AF4740" i="168"/>
  <c r="AF4741" i="168"/>
  <c r="AF4742" i="168"/>
  <c r="AF4743" i="168"/>
  <c r="AF4744" i="168"/>
  <c r="AF4745" i="168"/>
  <c r="AF4746" i="168"/>
  <c r="AF4747" i="168"/>
  <c r="AF4748" i="168"/>
  <c r="AF4749" i="168"/>
  <c r="AF4750" i="168"/>
  <c r="AF4751" i="168"/>
  <c r="AF4752" i="168"/>
  <c r="AF4753" i="168"/>
  <c r="AF4754" i="168"/>
  <c r="AF4755" i="168"/>
  <c r="AF4756" i="168"/>
  <c r="AF4757" i="168"/>
  <c r="AF4758" i="168"/>
  <c r="AF4759" i="168"/>
  <c r="AF4760" i="168"/>
  <c r="AF4761" i="168"/>
  <c r="AF4762" i="168"/>
  <c r="AF4763" i="168"/>
  <c r="AF4764" i="168"/>
  <c r="AF4765" i="168"/>
  <c r="AF4766" i="168"/>
  <c r="AF4767" i="168"/>
  <c r="AF4768" i="168"/>
  <c r="AF4769" i="168"/>
  <c r="AF4770" i="168"/>
  <c r="AF4771" i="168"/>
  <c r="AF4772" i="168"/>
  <c r="AF4773" i="168"/>
  <c r="AF4774" i="168"/>
  <c r="AF4775" i="168"/>
  <c r="AF4776" i="168"/>
  <c r="AF4777" i="168"/>
  <c r="AF4778" i="168"/>
  <c r="AF4779" i="168"/>
  <c r="AF4780" i="168"/>
  <c r="AF4781" i="168"/>
  <c r="AF4782" i="168"/>
  <c r="AF4783" i="168"/>
  <c r="AF4784" i="168"/>
  <c r="AF4785" i="168"/>
  <c r="AF4786" i="168"/>
  <c r="AF4787" i="168"/>
  <c r="AF4788" i="168"/>
  <c r="AF4789" i="168"/>
  <c r="AF4790" i="168"/>
  <c r="AF4791" i="168"/>
  <c r="AF4792" i="168"/>
  <c r="AF4793" i="168"/>
  <c r="AF4794" i="168"/>
  <c r="AF4795" i="168"/>
  <c r="AF4796" i="168"/>
  <c r="AF4797" i="168"/>
  <c r="AF4798" i="168"/>
  <c r="AF4799" i="168"/>
  <c r="AF4800" i="168"/>
  <c r="AF4801" i="168"/>
  <c r="AF4802" i="168"/>
  <c r="AF4803" i="168"/>
  <c r="AF4804" i="168"/>
  <c r="AF4805" i="168"/>
  <c r="AF4806" i="168"/>
  <c r="AF4807" i="168"/>
  <c r="AF4808" i="168"/>
  <c r="AF4809" i="168"/>
  <c r="AF4810" i="168"/>
  <c r="AF4811" i="168"/>
  <c r="AF4812" i="168"/>
  <c r="AF4813" i="168"/>
  <c r="AF4814" i="168"/>
  <c r="AF4815" i="168"/>
  <c r="AF4816" i="168"/>
  <c r="AF4817" i="168"/>
  <c r="AF4818" i="168"/>
  <c r="AF4819" i="168"/>
  <c r="AF4820" i="168"/>
  <c r="AF4821" i="168"/>
  <c r="AF4822" i="168"/>
  <c r="AF4823" i="168"/>
  <c r="AF4824" i="168"/>
  <c r="AF4825" i="168"/>
  <c r="AF4826" i="168"/>
  <c r="AF4827" i="168"/>
  <c r="AF4828" i="168"/>
  <c r="AF4829" i="168"/>
  <c r="AF4830" i="168"/>
  <c r="AF4831" i="168"/>
  <c r="AF4832" i="168"/>
  <c r="AF4833" i="168"/>
  <c r="AF4834" i="168"/>
  <c r="AF4835" i="168"/>
  <c r="AF4836" i="168"/>
  <c r="AF4837" i="168"/>
  <c r="AF4838" i="168"/>
  <c r="AF4839" i="168"/>
  <c r="AF4840" i="168"/>
  <c r="AF4841" i="168"/>
  <c r="AF4842" i="168"/>
  <c r="AF4843" i="168"/>
  <c r="AF4844" i="168"/>
  <c r="AF4845" i="168"/>
  <c r="AF4846" i="168"/>
  <c r="AF4847" i="168"/>
  <c r="AF4848" i="168"/>
  <c r="AF4849" i="168"/>
  <c r="AF4850" i="168"/>
  <c r="AF4851" i="168"/>
  <c r="AF4852" i="168"/>
  <c r="AF4853" i="168"/>
  <c r="AF4854" i="168"/>
  <c r="AF4855" i="168"/>
  <c r="AF4856" i="168"/>
  <c r="AF4857" i="168"/>
  <c r="AF4858" i="168"/>
  <c r="AF4859" i="168"/>
  <c r="AF4860" i="168"/>
  <c r="AF4861" i="168"/>
  <c r="AF4862" i="168"/>
  <c r="AF4863" i="168"/>
  <c r="AF4864" i="168"/>
  <c r="AF4865" i="168"/>
  <c r="AF4866" i="168"/>
  <c r="AF4867" i="168"/>
  <c r="AF4868" i="168"/>
  <c r="AF4869" i="168"/>
  <c r="AF4870" i="168"/>
  <c r="AF4871" i="168"/>
  <c r="AF4872" i="168"/>
  <c r="AF4873" i="168"/>
  <c r="AF4874" i="168"/>
  <c r="AF4875" i="168"/>
  <c r="AF4876" i="168"/>
  <c r="AF4877" i="168"/>
  <c r="AF4878" i="168"/>
  <c r="AF4879" i="168"/>
  <c r="AF4880" i="168"/>
  <c r="AF4881" i="168"/>
  <c r="AF4882" i="168"/>
  <c r="AF4883" i="168"/>
  <c r="AF4884" i="168"/>
  <c r="AF4885" i="168"/>
  <c r="AF4886" i="168"/>
  <c r="AF4887" i="168"/>
  <c r="AF4888" i="168"/>
  <c r="AF4889" i="168"/>
  <c r="AF4890" i="168"/>
  <c r="AF4891" i="168"/>
  <c r="AF4892" i="168"/>
  <c r="AF4893" i="168"/>
  <c r="AF4894" i="168"/>
  <c r="AF4895" i="168"/>
  <c r="AF4896" i="168"/>
  <c r="AF4897" i="168"/>
  <c r="AF4898" i="168"/>
  <c r="AF4899" i="168"/>
  <c r="AF4900" i="168"/>
  <c r="AF4901" i="168"/>
  <c r="AF4902" i="168"/>
  <c r="AF4903" i="168"/>
  <c r="AF4904" i="168"/>
  <c r="AF4905" i="168"/>
  <c r="AF4906" i="168"/>
  <c r="AF4907" i="168"/>
  <c r="AF4908" i="168"/>
  <c r="AF4909" i="168"/>
  <c r="AF4910" i="168"/>
  <c r="AF4911" i="168"/>
  <c r="AF4912" i="168"/>
  <c r="AF4913" i="168"/>
  <c r="AF4914" i="168"/>
  <c r="AF4915" i="168"/>
  <c r="AF4916" i="168"/>
  <c r="AF4917" i="168"/>
  <c r="AF4918" i="168"/>
  <c r="AF4919" i="168"/>
  <c r="AF4920" i="168"/>
  <c r="AF4921" i="168"/>
  <c r="AF4922" i="168"/>
  <c r="AF4923" i="168"/>
  <c r="AF4924" i="168"/>
  <c r="AF4925" i="168"/>
  <c r="AF4926" i="168"/>
  <c r="AF4927" i="168"/>
  <c r="AF4928" i="168"/>
  <c r="AF4929" i="168"/>
  <c r="AF4930" i="168"/>
  <c r="AF4931" i="168"/>
  <c r="AF4932" i="168"/>
  <c r="AF4933" i="168"/>
  <c r="AF4934" i="168"/>
  <c r="AF4935" i="168"/>
  <c r="AF4936" i="168"/>
  <c r="AF4937" i="168"/>
  <c r="AF4938" i="168"/>
  <c r="AF4939" i="168"/>
  <c r="AF4940" i="168"/>
  <c r="AF4941" i="168"/>
  <c r="AF4942" i="168"/>
  <c r="AF4943" i="168"/>
  <c r="AF4944" i="168"/>
  <c r="AF4945" i="168"/>
  <c r="AF4946" i="168"/>
  <c r="AF4947" i="168"/>
  <c r="AF4948" i="168"/>
  <c r="AF4949" i="168"/>
  <c r="AF4950" i="168"/>
  <c r="AF4951" i="168"/>
  <c r="AF4952" i="168"/>
  <c r="AF4953" i="168"/>
  <c r="AF4954" i="168"/>
  <c r="AF4955" i="168"/>
  <c r="AF4956" i="168"/>
  <c r="AF4957" i="168"/>
  <c r="AF4958" i="168"/>
  <c r="AF4959" i="168"/>
  <c r="AF4960" i="168"/>
  <c r="AF4961" i="168"/>
  <c r="AF4962" i="168"/>
  <c r="AF4963" i="168"/>
  <c r="AF4964" i="168"/>
  <c r="AF4965" i="168"/>
  <c r="AF4966" i="168"/>
  <c r="AF4967" i="168"/>
  <c r="AF4968" i="168"/>
  <c r="AF4969" i="168"/>
  <c r="AF4970" i="168"/>
  <c r="AF4971" i="168"/>
  <c r="AF4972" i="168"/>
  <c r="AF4973" i="168"/>
  <c r="AF4974" i="168"/>
  <c r="AF4975" i="168"/>
  <c r="AF4976" i="168"/>
  <c r="AF4977" i="168"/>
  <c r="AF4978" i="168"/>
  <c r="AF4979" i="168"/>
  <c r="AF4980" i="168"/>
  <c r="AF4981" i="168"/>
  <c r="AF4982" i="168"/>
  <c r="AF4983" i="168"/>
  <c r="AF4984" i="168"/>
  <c r="AF4985" i="168"/>
  <c r="AF4986" i="168"/>
  <c r="AF4987" i="168"/>
  <c r="AF4988" i="168"/>
  <c r="AF4989" i="168"/>
  <c r="AF4990" i="168"/>
  <c r="AF4991" i="168"/>
  <c r="AF4992" i="168"/>
  <c r="AF4993" i="168"/>
  <c r="AF4994" i="168"/>
  <c r="AF4995" i="168"/>
  <c r="AF4996" i="168"/>
  <c r="AF4997" i="168"/>
  <c r="AF4998" i="168"/>
  <c r="AF4999" i="168"/>
  <c r="AF5000" i="168"/>
  <c r="AF5001" i="168"/>
  <c r="AF5002" i="168"/>
  <c r="AF5003" i="168"/>
  <c r="AF5004" i="168"/>
  <c r="AF5005" i="168"/>
  <c r="AF5006" i="168"/>
  <c r="AF5007" i="168"/>
  <c r="AF5008" i="168"/>
  <c r="AF5009" i="168"/>
  <c r="AF5010" i="168"/>
  <c r="AF5011" i="168"/>
  <c r="AF5012" i="168"/>
  <c r="AF5013" i="168"/>
  <c r="AF5014" i="168"/>
  <c r="AF5015" i="168"/>
  <c r="AF5016" i="168"/>
  <c r="AF5017" i="168"/>
  <c r="AF5018" i="168"/>
  <c r="AF5019" i="168"/>
  <c r="AF5020" i="168"/>
  <c r="AF5021" i="168"/>
  <c r="AF5022" i="168"/>
  <c r="AF5023" i="168"/>
  <c r="AF5024" i="168"/>
  <c r="AF5025" i="168"/>
  <c r="AF5026" i="168"/>
  <c r="AF5027" i="168"/>
  <c r="AF5028" i="168"/>
  <c r="AF5029" i="168"/>
  <c r="AF5030" i="168"/>
  <c r="AF5031" i="168"/>
  <c r="AF5032" i="168"/>
  <c r="AF5033" i="168"/>
  <c r="AF5034" i="168"/>
  <c r="AF5035" i="168"/>
  <c r="AF5036" i="168"/>
  <c r="AF5037" i="168"/>
  <c r="AF5038" i="168"/>
  <c r="AF5039" i="168"/>
  <c r="AF5040" i="168"/>
  <c r="AF5041" i="168"/>
  <c r="AF5042" i="168"/>
  <c r="AF5043" i="168"/>
  <c r="AF5044" i="168"/>
  <c r="AF5045" i="168"/>
  <c r="AF5046" i="168"/>
  <c r="AF5047" i="168"/>
  <c r="AF5048" i="168"/>
  <c r="AF5049" i="168"/>
  <c r="AF5050" i="168"/>
  <c r="AF5051" i="168"/>
  <c r="AF5052" i="168"/>
  <c r="AF5053" i="168"/>
  <c r="AF5054" i="168"/>
  <c r="AF5055" i="168"/>
  <c r="AF5056" i="168"/>
  <c r="AF5057" i="168"/>
  <c r="AF5058" i="168"/>
  <c r="AF5059" i="168"/>
  <c r="AF5060" i="168"/>
  <c r="AF5061" i="168"/>
  <c r="AF5062" i="168"/>
  <c r="AF5063" i="168"/>
  <c r="AF5064" i="168"/>
  <c r="AF5065" i="168"/>
  <c r="AF5066" i="168"/>
  <c r="AF5067" i="168"/>
  <c r="AF5068" i="168"/>
  <c r="AF5069" i="168"/>
  <c r="AF5070" i="168"/>
  <c r="AF5071" i="168"/>
  <c r="AF5072" i="168"/>
  <c r="AF5073" i="168"/>
  <c r="AF5074" i="168"/>
  <c r="AF5075" i="168"/>
  <c r="AF5076" i="168"/>
  <c r="AF5077" i="168"/>
  <c r="AF5078" i="168"/>
  <c r="AF5079" i="168"/>
  <c r="AF5080" i="168"/>
  <c r="AF5081" i="168"/>
  <c r="AF5082" i="168"/>
  <c r="AF5083" i="168"/>
  <c r="AF5084" i="168"/>
  <c r="AF5085" i="168"/>
  <c r="AF5086" i="168"/>
  <c r="AF5087" i="168"/>
  <c r="AF5088" i="168"/>
  <c r="AF5089" i="168"/>
  <c r="AF5090" i="168"/>
  <c r="AF5091" i="168"/>
  <c r="AF5092" i="168"/>
  <c r="AF5093" i="168"/>
  <c r="AF5094" i="168"/>
  <c r="AF5095" i="168"/>
  <c r="AF5096" i="168"/>
  <c r="AF5097" i="168"/>
  <c r="AF5098" i="168"/>
  <c r="AF5099" i="168"/>
  <c r="AF5100" i="168"/>
  <c r="AF5101" i="168"/>
  <c r="AF5102" i="168"/>
  <c r="AF5103" i="168"/>
  <c r="AF5104" i="168"/>
  <c r="AF5105" i="168"/>
  <c r="AF5106" i="168"/>
  <c r="AF5107" i="168"/>
  <c r="AF5108" i="168"/>
  <c r="AF5109" i="168"/>
  <c r="AF5110" i="168"/>
  <c r="AF5111" i="168"/>
  <c r="AF5112" i="168"/>
  <c r="AF5113" i="168"/>
  <c r="AF5114" i="168"/>
  <c r="AF5115" i="168"/>
  <c r="AF5116" i="168"/>
  <c r="AF5117" i="168"/>
  <c r="AF5118" i="168"/>
  <c r="AF5119" i="168"/>
  <c r="AF5120" i="168"/>
  <c r="AF5121" i="168"/>
  <c r="AF5122" i="168"/>
  <c r="AF5123" i="168"/>
  <c r="AF5124" i="168"/>
  <c r="AF5125" i="168"/>
  <c r="AF5126" i="168"/>
  <c r="AF5127" i="168"/>
  <c r="AF5128" i="168"/>
  <c r="AF5129" i="168"/>
  <c r="AF5130" i="168"/>
  <c r="AF5131" i="168"/>
  <c r="AF5132" i="168"/>
  <c r="AF5133" i="168"/>
  <c r="AF5134" i="168"/>
  <c r="AF5135" i="168"/>
  <c r="AF5136" i="168"/>
  <c r="AF5137" i="168"/>
  <c r="AF5138" i="168"/>
  <c r="AF5139" i="168"/>
  <c r="AF5140" i="168"/>
  <c r="AF5141" i="168"/>
  <c r="AF5142" i="168"/>
  <c r="AF5143" i="168"/>
  <c r="AF5144" i="168"/>
  <c r="AF5145" i="168"/>
  <c r="AF5146" i="168"/>
  <c r="AF5147" i="168"/>
  <c r="AF5148" i="168"/>
  <c r="AF5149" i="168"/>
  <c r="AF5150" i="168"/>
  <c r="AF5151" i="168"/>
  <c r="AF5152" i="168"/>
  <c r="AF5153" i="168"/>
  <c r="AF5154" i="168"/>
  <c r="AF5155" i="168"/>
  <c r="AF5156" i="168"/>
  <c r="AF5157" i="168"/>
  <c r="AF5158" i="168"/>
  <c r="AF5159" i="168"/>
  <c r="AF5160" i="168"/>
  <c r="AF5161" i="168"/>
  <c r="AF5162" i="168"/>
  <c r="AF5163" i="168"/>
  <c r="AF5164" i="168"/>
  <c r="AF5165" i="168"/>
  <c r="AF5166" i="168"/>
  <c r="AF5167" i="168"/>
  <c r="AF5168" i="168"/>
  <c r="AF5169" i="168"/>
  <c r="AF5170" i="168"/>
  <c r="AF5171" i="168"/>
  <c r="AF5172" i="168"/>
  <c r="AF5173" i="168"/>
  <c r="AF5174" i="168"/>
  <c r="AF5175" i="168"/>
  <c r="AF5176" i="168"/>
  <c r="AF5177" i="168"/>
  <c r="AF5178" i="168"/>
  <c r="AF5179" i="168"/>
  <c r="AF5180" i="168"/>
  <c r="AF5181" i="168"/>
  <c r="AF5182" i="168"/>
  <c r="AF5183" i="168"/>
  <c r="AF5184" i="168"/>
  <c r="AF5185" i="168"/>
  <c r="AF5186" i="168"/>
  <c r="AF5187" i="168"/>
  <c r="AF5188" i="168"/>
  <c r="AF5189" i="168"/>
  <c r="AF5190" i="168"/>
  <c r="AF5191" i="168"/>
  <c r="AF5192" i="168"/>
  <c r="AF5193" i="168"/>
  <c r="AF5194" i="168"/>
  <c r="AF5195" i="168"/>
  <c r="AF5196" i="168"/>
  <c r="AF5197" i="168"/>
  <c r="AF5198" i="168"/>
  <c r="AF5199" i="168"/>
  <c r="AF5200" i="168"/>
  <c r="AF5201" i="168"/>
  <c r="AF5202" i="168"/>
  <c r="AF5203" i="168"/>
  <c r="AF5204" i="168"/>
  <c r="AF5205" i="168"/>
  <c r="AF5206" i="168"/>
  <c r="AF5207" i="168"/>
  <c r="AF5208" i="168"/>
  <c r="AF5209" i="168"/>
  <c r="AF5210" i="168"/>
  <c r="AF5211" i="168"/>
  <c r="AF5212" i="168"/>
  <c r="AF5213" i="168"/>
  <c r="AF5214" i="168"/>
  <c r="AF5215" i="168"/>
  <c r="AF5216" i="168"/>
  <c r="AF5217" i="168"/>
  <c r="AF5218" i="168"/>
  <c r="AF5219" i="168"/>
  <c r="AF5220" i="168"/>
  <c r="AF5221" i="168"/>
  <c r="AF5222" i="168"/>
  <c r="AF5223" i="168"/>
  <c r="AF5224" i="168"/>
  <c r="AF5225" i="168"/>
  <c r="AF5226" i="168"/>
  <c r="AF5227" i="168"/>
  <c r="AF5228" i="168"/>
  <c r="AF5229" i="168"/>
  <c r="AF5230" i="168"/>
  <c r="AF5231" i="168"/>
  <c r="AF5232" i="168"/>
  <c r="AF5233" i="168"/>
  <c r="AF5234" i="168"/>
  <c r="AF5235" i="168"/>
  <c r="AF5236" i="168"/>
  <c r="AF5237" i="168"/>
  <c r="AF5238" i="168"/>
  <c r="AF5239" i="168"/>
  <c r="AF5240" i="168"/>
  <c r="AF5241" i="168"/>
  <c r="AF5242" i="168"/>
  <c r="AF5243" i="168"/>
  <c r="AF5244" i="168"/>
  <c r="AF5245" i="168"/>
  <c r="AF5246" i="168"/>
  <c r="AF5247" i="168"/>
  <c r="AF5248" i="168"/>
  <c r="AF5249" i="168"/>
  <c r="AF5250" i="168"/>
  <c r="AF5251" i="168"/>
  <c r="AF5252" i="168"/>
  <c r="AF5253" i="168"/>
  <c r="AF5254" i="168"/>
  <c r="AF5255" i="168"/>
  <c r="AF5256" i="168"/>
  <c r="AF5257" i="168"/>
  <c r="AF5258" i="168"/>
  <c r="AF5259" i="168"/>
  <c r="AF5260" i="168"/>
  <c r="AF5261" i="168"/>
  <c r="AF5262" i="168"/>
  <c r="AF5263" i="168"/>
  <c r="AF5264" i="168"/>
  <c r="AF5265" i="168"/>
  <c r="AF5266" i="168"/>
  <c r="AF5267" i="168"/>
  <c r="AF5268" i="168"/>
  <c r="AF5269" i="168"/>
  <c r="AF5270" i="168"/>
  <c r="AF5271" i="168"/>
  <c r="AF5272" i="168"/>
  <c r="AF5273" i="168"/>
  <c r="AF5274" i="168"/>
  <c r="AF5275" i="168"/>
  <c r="AF5276" i="168"/>
  <c r="AF5277" i="168"/>
  <c r="AF5278" i="168"/>
  <c r="AF5279" i="168"/>
  <c r="AF5280" i="168"/>
  <c r="AF5281" i="168"/>
  <c r="AF5282" i="168"/>
  <c r="AF5283" i="168"/>
  <c r="AF5284" i="168"/>
  <c r="AF5285" i="168"/>
  <c r="AF5286" i="168"/>
  <c r="AF5287" i="168"/>
  <c r="AF5288" i="168"/>
  <c r="AF5289" i="168"/>
  <c r="AF5290" i="168"/>
  <c r="AF5291" i="168"/>
  <c r="AF5292" i="168"/>
  <c r="AF5293" i="168"/>
  <c r="AF5294" i="168"/>
  <c r="AF5295" i="168"/>
  <c r="AF5296" i="168"/>
  <c r="AF5297" i="168"/>
  <c r="AF5298" i="168"/>
  <c r="AF5299" i="168"/>
  <c r="AF5300" i="168"/>
  <c r="AF5301" i="168"/>
  <c r="AF5302" i="168"/>
  <c r="AF5303" i="168"/>
  <c r="AF5304" i="168"/>
  <c r="AF5305" i="168"/>
  <c r="AF5306" i="168"/>
  <c r="AF5307" i="168"/>
  <c r="AF5308" i="168"/>
  <c r="AF5309" i="168"/>
  <c r="AF5310" i="168"/>
  <c r="AF5311" i="168"/>
  <c r="AF5312" i="168"/>
  <c r="AF5313" i="168"/>
  <c r="AF5314" i="168"/>
  <c r="AF5315" i="168"/>
  <c r="AF5316" i="168"/>
  <c r="AF5317" i="168"/>
  <c r="AF5318" i="168"/>
  <c r="AF5319" i="168"/>
  <c r="AF5320" i="168"/>
  <c r="AF5321" i="168"/>
  <c r="AF5322" i="168"/>
  <c r="AF5323" i="168"/>
  <c r="AF5324" i="168"/>
  <c r="AF5325" i="168"/>
  <c r="AF5326" i="168"/>
  <c r="AF5327" i="168"/>
  <c r="AF5328" i="168"/>
  <c r="AF5329" i="168"/>
  <c r="AF5330" i="168"/>
  <c r="AF5331" i="168"/>
  <c r="AF5332" i="168"/>
  <c r="AF5333" i="168"/>
  <c r="AF5334" i="168"/>
  <c r="AF5335" i="168"/>
  <c r="AF5336" i="168"/>
  <c r="AF5337" i="168"/>
  <c r="AF5338" i="168"/>
  <c r="AF5339" i="168"/>
  <c r="AF5340" i="168"/>
  <c r="AF5341" i="168"/>
  <c r="AF5342" i="168"/>
  <c r="AF5343" i="168"/>
  <c r="AF5344" i="168"/>
  <c r="AF5345" i="168"/>
  <c r="AF5346" i="168"/>
  <c r="AF5347" i="168"/>
  <c r="AF5348" i="168"/>
  <c r="AF5349" i="168"/>
  <c r="AF5350" i="168"/>
  <c r="AF5351" i="168"/>
  <c r="AF5352" i="168"/>
  <c r="AF5353" i="168"/>
  <c r="AF5354" i="168"/>
  <c r="AF5355" i="168"/>
  <c r="AF5356" i="168"/>
  <c r="AF5357" i="168"/>
  <c r="AF5358" i="168"/>
  <c r="AF5359" i="168"/>
  <c r="AF5360" i="168"/>
  <c r="AF5361" i="168"/>
  <c r="AF5362" i="168"/>
  <c r="AF5363" i="168"/>
  <c r="AF5364" i="168"/>
  <c r="AF5365" i="168"/>
  <c r="AF5366" i="168"/>
  <c r="AF5367" i="168"/>
  <c r="AF5368" i="168"/>
  <c r="AF5369" i="168"/>
  <c r="AF5370" i="168"/>
  <c r="AF5371" i="168"/>
  <c r="AF5372" i="168"/>
  <c r="AF5373" i="168"/>
  <c r="AF5374" i="168"/>
  <c r="AF5375" i="168"/>
  <c r="AF5376" i="168"/>
  <c r="AF5377" i="168"/>
  <c r="AF5378" i="168"/>
  <c r="AF5379" i="168"/>
  <c r="AF5380" i="168"/>
  <c r="AF5381" i="168"/>
  <c r="AF5382" i="168"/>
  <c r="AF5383" i="168"/>
  <c r="AF5384" i="168"/>
  <c r="AF5385" i="168"/>
  <c r="AF5386" i="168"/>
  <c r="AF5387" i="168"/>
  <c r="AF5388" i="168"/>
  <c r="AF5389" i="168"/>
  <c r="AF5390" i="168"/>
  <c r="AF5391" i="168"/>
  <c r="AF5392" i="168"/>
  <c r="AF5393" i="168"/>
  <c r="AF5394" i="168"/>
  <c r="AF5395" i="168"/>
  <c r="AF5396" i="168"/>
  <c r="AF5397" i="168"/>
  <c r="AF5398" i="168"/>
  <c r="AF5399" i="168"/>
  <c r="AF5400" i="168"/>
  <c r="AF5401" i="168"/>
  <c r="AF5402" i="168"/>
  <c r="AF5403" i="168"/>
  <c r="AF5404" i="168"/>
  <c r="AF5405" i="168"/>
  <c r="AF5406" i="168"/>
  <c r="AF5407" i="168"/>
  <c r="AF5408" i="168"/>
  <c r="AF5409" i="168"/>
  <c r="AF5410" i="168"/>
  <c r="AF5411" i="168"/>
  <c r="AF5412" i="168"/>
  <c r="AF5413" i="168"/>
  <c r="AF5414" i="168"/>
  <c r="AF5415" i="168"/>
  <c r="AF5416" i="168"/>
  <c r="AF5417" i="168"/>
  <c r="AF5418" i="168"/>
  <c r="AF5419" i="168"/>
  <c r="AF5420" i="168"/>
  <c r="AF5421" i="168"/>
  <c r="AF5422" i="168"/>
  <c r="AF5423" i="168"/>
  <c r="AF5424" i="168"/>
  <c r="AF5425" i="168"/>
  <c r="AF5426" i="168"/>
  <c r="AF5427" i="168"/>
  <c r="AF5428" i="168"/>
  <c r="AF5429" i="168"/>
  <c r="AF5430" i="168"/>
  <c r="AF5431" i="168"/>
  <c r="AF5432" i="168"/>
  <c r="AF5433" i="168"/>
  <c r="AF5434" i="168"/>
  <c r="AF5435" i="168"/>
  <c r="AF5436" i="168"/>
  <c r="AF5437" i="168"/>
  <c r="AF5438" i="168"/>
  <c r="AF5439" i="168"/>
  <c r="AF5440" i="168"/>
  <c r="AF5441" i="168"/>
  <c r="AF5442" i="168"/>
  <c r="AF5443" i="168"/>
  <c r="AF5444" i="168"/>
  <c r="AF5445" i="168"/>
  <c r="AF5446" i="168"/>
  <c r="AF5447" i="168"/>
  <c r="AF5448" i="168"/>
  <c r="AF5449" i="168"/>
  <c r="AF5450" i="168"/>
  <c r="AF5451" i="168"/>
  <c r="AF5452" i="168"/>
  <c r="AF5453" i="168"/>
  <c r="AF5454" i="168"/>
  <c r="AF5455" i="168"/>
  <c r="AF5456" i="168"/>
  <c r="AF5457" i="168"/>
  <c r="AF5458" i="168"/>
  <c r="AF5459" i="168"/>
  <c r="AF5460" i="168"/>
  <c r="AF5461" i="168"/>
  <c r="AF5462" i="168"/>
  <c r="AF5463" i="168"/>
  <c r="AF5464" i="168"/>
  <c r="AF5465" i="168"/>
  <c r="AF5466" i="168"/>
  <c r="AF5467" i="168"/>
  <c r="AF5468" i="168"/>
  <c r="AF5469" i="168"/>
  <c r="AF5470" i="168"/>
  <c r="AF5471" i="168"/>
  <c r="AF5472" i="168"/>
  <c r="AF5473" i="168"/>
  <c r="AF5474" i="168"/>
  <c r="AF5475" i="168"/>
  <c r="AF5476" i="168"/>
  <c r="AF5477" i="168"/>
  <c r="AF5478" i="168"/>
  <c r="AF5479" i="168"/>
  <c r="AF5480" i="168"/>
  <c r="AF5481" i="168"/>
  <c r="AF5482" i="168"/>
  <c r="AF5483" i="168"/>
  <c r="AF5484" i="168"/>
  <c r="AF5485" i="168"/>
  <c r="AF5486" i="168"/>
  <c r="AF5487" i="168"/>
  <c r="AF5488" i="168"/>
  <c r="AF5489" i="168"/>
  <c r="AF5490" i="168"/>
  <c r="AF5491" i="168"/>
  <c r="AF5492" i="168"/>
  <c r="AF5493" i="168"/>
  <c r="AF5494" i="168"/>
  <c r="AF5495" i="168"/>
  <c r="AF5496" i="168"/>
  <c r="AF5497" i="168"/>
  <c r="AF5498" i="168"/>
  <c r="AF5499" i="168"/>
  <c r="AF5500" i="168"/>
  <c r="AF5501" i="168"/>
  <c r="AF5502" i="168"/>
  <c r="AF5503" i="168"/>
  <c r="AF5504" i="168"/>
  <c r="AF5505" i="168"/>
  <c r="AF5506" i="168"/>
  <c r="AF5507" i="168"/>
  <c r="AF5508" i="168"/>
  <c r="AF5509" i="168"/>
  <c r="AF5510" i="168"/>
  <c r="AF5511" i="168"/>
  <c r="AF5512" i="168"/>
  <c r="AF5513" i="168"/>
  <c r="AF5514" i="168"/>
  <c r="AF5515" i="168"/>
  <c r="AF5516" i="168"/>
  <c r="AF5517" i="168"/>
  <c r="AF5518" i="168"/>
  <c r="AF5519" i="168"/>
  <c r="AF5520" i="168"/>
  <c r="AF5521" i="168"/>
  <c r="AF5522" i="168"/>
  <c r="AF5523" i="168"/>
  <c r="AF5524" i="168"/>
  <c r="AF5525" i="168"/>
  <c r="AF5526" i="168"/>
  <c r="AF5527" i="168"/>
  <c r="AF5528" i="168"/>
  <c r="AF5529" i="168"/>
  <c r="AF5530" i="168"/>
  <c r="AF5531" i="168"/>
  <c r="AF5532" i="168"/>
  <c r="AF5533" i="168"/>
  <c r="AF5534" i="168"/>
  <c r="AF5535" i="168"/>
  <c r="AF5536" i="168"/>
  <c r="AF5537" i="168"/>
  <c r="AF5538" i="168"/>
  <c r="AF5539" i="168"/>
  <c r="AF5540" i="168"/>
  <c r="AF5541" i="168"/>
  <c r="AF5542" i="168"/>
  <c r="AF5543" i="168"/>
  <c r="AF5544" i="168"/>
  <c r="AF5545" i="168"/>
  <c r="AF5546" i="168"/>
  <c r="AF5547" i="168"/>
  <c r="AF5548" i="168"/>
  <c r="AF5549" i="168"/>
  <c r="AF5550" i="168"/>
  <c r="AF5551" i="168"/>
  <c r="AF5552" i="168"/>
  <c r="AF5553" i="168"/>
  <c r="AF5554" i="168"/>
  <c r="AF5555" i="168"/>
  <c r="AF5556" i="168"/>
  <c r="AF5557" i="168"/>
  <c r="AF5558" i="168"/>
  <c r="AF5559" i="168"/>
  <c r="AF5560" i="168"/>
  <c r="AF5561" i="168"/>
  <c r="AF5562" i="168"/>
  <c r="AF5563" i="168"/>
  <c r="AF5564" i="168"/>
  <c r="AF5565" i="168"/>
  <c r="AF5566" i="168"/>
  <c r="AF5567" i="168"/>
  <c r="AF5568" i="168"/>
  <c r="AF5569" i="168"/>
  <c r="AF5570" i="168"/>
  <c r="AF5571" i="168"/>
  <c r="AF5572" i="168"/>
  <c r="AF5573" i="168"/>
  <c r="AF5574" i="168"/>
  <c r="AF5575" i="168"/>
  <c r="AF5576" i="168"/>
  <c r="AF5577" i="168"/>
  <c r="AF5578" i="168"/>
  <c r="AF5579" i="168"/>
  <c r="AF5580" i="168"/>
  <c r="AF5581" i="168"/>
  <c r="AF5582" i="168"/>
  <c r="AF5583" i="168"/>
  <c r="AF5584" i="168"/>
  <c r="AF5585" i="168"/>
  <c r="AF5586" i="168"/>
  <c r="AF5587" i="168"/>
  <c r="AF5588" i="168"/>
  <c r="AF5589" i="168"/>
  <c r="AF5590" i="168"/>
  <c r="AF5591" i="168"/>
  <c r="AF5592" i="168"/>
  <c r="AF5593" i="168"/>
  <c r="AF5594" i="168"/>
  <c r="AF5595" i="168"/>
  <c r="AF5596" i="168"/>
  <c r="AF5597" i="168"/>
  <c r="AF5598" i="168"/>
  <c r="AF5599" i="168"/>
  <c r="AF5600" i="168"/>
  <c r="AF5601" i="168"/>
  <c r="AF5602" i="168"/>
  <c r="AF5603" i="168"/>
  <c r="AF5604" i="168"/>
  <c r="AF5605" i="168"/>
  <c r="AF5606" i="168"/>
  <c r="AF5607" i="168"/>
  <c r="AF5608" i="168"/>
  <c r="AF5609" i="168"/>
  <c r="AF5610" i="168"/>
  <c r="AF5611" i="168"/>
  <c r="AF5612" i="168"/>
  <c r="AF5613" i="168"/>
  <c r="AF5614" i="168"/>
  <c r="AF5615" i="168"/>
  <c r="AF5616" i="168"/>
  <c r="AF5617" i="168"/>
  <c r="AF5618" i="168"/>
  <c r="AF5619" i="168"/>
  <c r="AF5620" i="168"/>
  <c r="AF5621" i="168"/>
  <c r="AF5622" i="168"/>
  <c r="AF5623" i="168"/>
  <c r="AF5624" i="168"/>
  <c r="AF5625" i="168"/>
  <c r="AF5626" i="168"/>
  <c r="AF5627" i="168"/>
  <c r="AF5628" i="168"/>
  <c r="AF5629" i="168"/>
  <c r="AF5630" i="168"/>
  <c r="AF5631" i="168"/>
  <c r="AF5632" i="168"/>
  <c r="AF5633" i="168"/>
  <c r="AF5634" i="168"/>
  <c r="AF5635" i="168"/>
  <c r="AF5636" i="168"/>
  <c r="AF5637" i="168"/>
  <c r="AF5638" i="168"/>
  <c r="AF5639" i="168"/>
  <c r="AF5640" i="168"/>
  <c r="AF5641" i="168"/>
  <c r="AF5642" i="168"/>
  <c r="AF5643" i="168"/>
  <c r="AF5644" i="168"/>
  <c r="AF5645" i="168"/>
  <c r="AF5646" i="168"/>
  <c r="AF5647" i="168"/>
  <c r="AF5648" i="168"/>
  <c r="AF5649" i="168"/>
  <c r="AF5650" i="168"/>
  <c r="AF5651" i="168"/>
  <c r="AF5652" i="168"/>
  <c r="AF5653" i="168"/>
  <c r="AF5654" i="168"/>
  <c r="AF5655" i="168"/>
  <c r="AF5656" i="168"/>
  <c r="AF5657" i="168"/>
  <c r="AF5658" i="168"/>
  <c r="AF5659" i="168"/>
  <c r="AF5660" i="168"/>
  <c r="AF5661" i="168"/>
  <c r="AF5662" i="168"/>
  <c r="AF5663" i="168"/>
  <c r="AF5664" i="168"/>
  <c r="AF5665" i="168"/>
  <c r="AF5666" i="168"/>
  <c r="AF5667" i="168"/>
  <c r="AF5668" i="168"/>
  <c r="AF5669" i="168"/>
  <c r="AF5670" i="168"/>
  <c r="AF5671" i="168"/>
  <c r="AF5672" i="168"/>
  <c r="AF5673" i="168"/>
  <c r="AF5674" i="168"/>
  <c r="AF5675" i="168"/>
  <c r="AF5676" i="168"/>
  <c r="AF5677" i="168"/>
  <c r="AF5678" i="168"/>
  <c r="AF5679" i="168"/>
  <c r="AF5680" i="168"/>
  <c r="AF5681" i="168"/>
  <c r="AF5682" i="168"/>
  <c r="AF5683" i="168"/>
  <c r="AF5684" i="168"/>
  <c r="AF5685" i="168"/>
  <c r="AF5686" i="168"/>
  <c r="AF5687" i="168"/>
  <c r="AF5688" i="168"/>
  <c r="AF5689" i="168"/>
  <c r="AF5690" i="168"/>
  <c r="AF5691" i="168"/>
  <c r="AF5692" i="168"/>
  <c r="AF5693" i="168"/>
  <c r="AF5694" i="168"/>
  <c r="AF5695" i="168"/>
  <c r="AF5696" i="168"/>
  <c r="AF5697" i="168"/>
  <c r="AF5698" i="168"/>
  <c r="AF5699" i="168"/>
  <c r="AF5700" i="168"/>
  <c r="AF5701" i="168"/>
  <c r="AF5702" i="168"/>
  <c r="AF5703" i="168"/>
  <c r="AF5704" i="168"/>
  <c r="AF5705" i="168"/>
  <c r="AF5706" i="168"/>
  <c r="AF5707" i="168"/>
  <c r="AF5708" i="168"/>
  <c r="AF5709" i="168"/>
  <c r="AF5710" i="168"/>
  <c r="AF5711" i="168"/>
  <c r="AF5712" i="168"/>
  <c r="AF5713" i="168"/>
  <c r="AF5714" i="168"/>
  <c r="AF5715" i="168"/>
  <c r="AF5716" i="168"/>
  <c r="AF5717" i="168"/>
  <c r="AF5718" i="168"/>
  <c r="AF5719" i="168"/>
  <c r="AF5720" i="168"/>
  <c r="AF5721" i="168"/>
  <c r="AF5722" i="168"/>
  <c r="AF5723" i="168"/>
  <c r="AF5724" i="168"/>
  <c r="AF5725" i="168"/>
  <c r="AF5726" i="168"/>
  <c r="AF5727" i="168"/>
  <c r="AF5728" i="168"/>
  <c r="AF5729" i="168"/>
  <c r="AF5730" i="168"/>
  <c r="AF5731" i="168"/>
  <c r="AF5732" i="168"/>
  <c r="AF5733" i="168"/>
  <c r="AF5734" i="168"/>
  <c r="AF5735" i="168"/>
  <c r="AF5736" i="168"/>
  <c r="AF5737" i="168"/>
  <c r="AF5738" i="168"/>
  <c r="AF5739" i="168"/>
  <c r="AF5740" i="168"/>
  <c r="AF5741" i="168"/>
  <c r="AF5742" i="168"/>
  <c r="AF5743" i="168"/>
  <c r="AF5744" i="168"/>
  <c r="AF5745" i="168"/>
  <c r="AF5746" i="168"/>
  <c r="AF5747" i="168"/>
  <c r="AF5748" i="168"/>
  <c r="AF5749" i="168"/>
  <c r="AF5750" i="168"/>
  <c r="AF5751" i="168"/>
  <c r="AF5752" i="168"/>
  <c r="AF5753" i="168"/>
  <c r="AF5754" i="168"/>
  <c r="AF5755" i="168"/>
  <c r="AF5756" i="168"/>
  <c r="AF5757" i="168"/>
  <c r="AF5758" i="168"/>
  <c r="AF5759" i="168"/>
  <c r="AF5760" i="168"/>
  <c r="AF5761" i="168"/>
  <c r="AF5762" i="168"/>
  <c r="AF5763" i="168"/>
  <c r="AF5764" i="168"/>
  <c r="AF5765" i="168"/>
  <c r="AF5766" i="168"/>
  <c r="AF5767" i="168"/>
  <c r="AF5768" i="168"/>
  <c r="AF5769" i="168"/>
  <c r="AF5770" i="168"/>
  <c r="AF5771" i="168"/>
  <c r="AF5772" i="168"/>
  <c r="AF5773" i="168"/>
  <c r="AF5774" i="168"/>
  <c r="AF5775" i="168"/>
  <c r="AF5776" i="168"/>
  <c r="AF5777" i="168"/>
  <c r="AF5778" i="168"/>
  <c r="AF5779" i="168"/>
  <c r="AF5780" i="168"/>
  <c r="AF5781" i="168"/>
  <c r="AF5782" i="168"/>
  <c r="AF5783" i="168"/>
  <c r="AF5784" i="168"/>
  <c r="AF5785" i="168"/>
  <c r="AF5786" i="168"/>
  <c r="AF5787" i="168"/>
  <c r="AF5788" i="168"/>
  <c r="AF5789" i="168"/>
  <c r="AF5790" i="168"/>
  <c r="AF5791" i="168"/>
  <c r="AF5792" i="168"/>
  <c r="AF5793" i="168"/>
  <c r="AF5794" i="168"/>
  <c r="AF5795" i="168"/>
  <c r="AF5796" i="168"/>
  <c r="AF5797" i="168"/>
  <c r="AF5798" i="168"/>
  <c r="AF5799" i="168"/>
  <c r="AF5800" i="168"/>
  <c r="AF5801" i="168"/>
  <c r="AF5802" i="168"/>
  <c r="AF5803" i="168"/>
  <c r="AF5804" i="168"/>
  <c r="AF5805" i="168"/>
  <c r="AF5806" i="168"/>
  <c r="AF5807" i="168"/>
  <c r="AF5808" i="168"/>
  <c r="AF5809" i="168"/>
  <c r="AF5810" i="168"/>
  <c r="AF5811" i="168"/>
  <c r="AF5812" i="168"/>
  <c r="AF5813" i="168"/>
  <c r="AF5814" i="168"/>
  <c r="AF5815" i="168"/>
  <c r="AF5816" i="168"/>
  <c r="AF5817" i="168"/>
  <c r="AF5818" i="168"/>
  <c r="AF5819" i="168"/>
  <c r="AF5820" i="168"/>
  <c r="AF5821" i="168"/>
  <c r="AF5822" i="168"/>
  <c r="AF5823" i="168"/>
  <c r="AF5824" i="168"/>
  <c r="AF5825" i="168"/>
  <c r="AF5826" i="168"/>
  <c r="AF5827" i="168"/>
  <c r="AF5828" i="168"/>
  <c r="AF5829" i="168"/>
  <c r="AF5830" i="168"/>
  <c r="AF5831" i="168"/>
  <c r="AF5832" i="168"/>
  <c r="AF5833" i="168"/>
  <c r="AF5834" i="168"/>
  <c r="AF5835" i="168"/>
  <c r="AF5836" i="168"/>
  <c r="AF5837" i="168"/>
  <c r="AF5838" i="168"/>
  <c r="AF5839" i="168"/>
  <c r="AF5840" i="168"/>
  <c r="AF5841" i="168"/>
  <c r="AF5842" i="168"/>
  <c r="AF5843" i="168"/>
  <c r="AF5844" i="168"/>
  <c r="AF5845" i="168"/>
  <c r="AF5846" i="168"/>
  <c r="AF5847" i="168"/>
  <c r="AF5848" i="168"/>
  <c r="AF5849" i="168"/>
  <c r="AF5850" i="168"/>
  <c r="AF5851" i="168"/>
  <c r="AF5852" i="168"/>
  <c r="AF5853" i="168"/>
  <c r="AF5854" i="168"/>
  <c r="AF5855" i="168"/>
  <c r="AF5856" i="168"/>
  <c r="AF5857" i="168"/>
  <c r="AF5858" i="168"/>
  <c r="AF5859" i="168"/>
  <c r="AF5860" i="168"/>
  <c r="AF5861" i="168"/>
  <c r="AF5862" i="168"/>
  <c r="AF5863" i="168"/>
  <c r="AF5864" i="168"/>
  <c r="AF5865" i="168"/>
  <c r="AF5866" i="168"/>
  <c r="AF5867" i="168"/>
  <c r="AF5868" i="168"/>
  <c r="AF5869" i="168"/>
  <c r="AF5870" i="168"/>
  <c r="AF5871" i="168"/>
  <c r="AF5872" i="168"/>
  <c r="AF5873" i="168"/>
  <c r="AF5874" i="168"/>
  <c r="AF5875" i="168"/>
  <c r="AF5876" i="168"/>
  <c r="AF5877" i="168"/>
  <c r="AF5878" i="168"/>
  <c r="AF5879" i="168"/>
  <c r="AF5880" i="168"/>
  <c r="AF5881" i="168"/>
  <c r="AF5882" i="168"/>
  <c r="AF5883" i="168"/>
  <c r="AF5884" i="168"/>
  <c r="AF5885" i="168"/>
  <c r="AF5886" i="168"/>
  <c r="AF5887" i="168"/>
  <c r="AF5888" i="168"/>
  <c r="AF5889" i="168"/>
  <c r="AF5890" i="168"/>
  <c r="AF5891" i="168"/>
  <c r="AF5892" i="168"/>
  <c r="AF5893" i="168"/>
  <c r="AF5894" i="168"/>
  <c r="AF5895" i="168"/>
  <c r="AF5896" i="168"/>
  <c r="AF5897" i="168"/>
  <c r="AF5898" i="168"/>
  <c r="AF5899" i="168"/>
  <c r="AF5900" i="168"/>
  <c r="AF5901" i="168"/>
  <c r="AF5902" i="168"/>
  <c r="AF5903" i="168"/>
  <c r="AF5904" i="168"/>
  <c r="AF5905" i="168"/>
  <c r="AF5906" i="168"/>
  <c r="AF5907" i="168"/>
  <c r="AF5908" i="168"/>
  <c r="AF5909" i="168"/>
  <c r="AF5910" i="168"/>
  <c r="AF5911" i="168"/>
  <c r="AF5912" i="168"/>
  <c r="AF5913" i="168"/>
  <c r="AF5914" i="168"/>
  <c r="AF5915" i="168"/>
  <c r="AF5916" i="168"/>
  <c r="AF5917" i="168"/>
  <c r="AF5918" i="168"/>
  <c r="AF5919" i="168"/>
  <c r="AF5920" i="168"/>
  <c r="AF5921" i="168"/>
  <c r="AF5922" i="168"/>
  <c r="AF5923" i="168"/>
  <c r="AF5924" i="168"/>
  <c r="AF5925" i="168"/>
  <c r="AF5926" i="168"/>
  <c r="AF5927" i="168"/>
  <c r="AF5928" i="168"/>
  <c r="AF5929" i="168"/>
  <c r="AF5930" i="168"/>
  <c r="AF5931" i="168"/>
  <c r="AF5932" i="168"/>
  <c r="AF5933" i="168"/>
  <c r="AF5934" i="168"/>
  <c r="AF5935" i="168"/>
  <c r="AF5936" i="168"/>
  <c r="AF5937" i="168"/>
  <c r="AF5938" i="168"/>
  <c r="AF5939" i="168"/>
  <c r="AF5940" i="168"/>
  <c r="AF5941" i="168"/>
  <c r="AF5942" i="168"/>
  <c r="AF5943" i="168"/>
  <c r="AF5944" i="168"/>
  <c r="AF5945" i="168"/>
  <c r="AF5946" i="168"/>
  <c r="AF5947" i="168"/>
  <c r="AF5948" i="168"/>
  <c r="AF5949" i="168"/>
  <c r="AF5950" i="168"/>
  <c r="AF5951" i="168"/>
  <c r="AF5952" i="168"/>
  <c r="AF5953" i="168"/>
  <c r="AF5954" i="168"/>
  <c r="AF5955" i="168"/>
  <c r="AF5956" i="168"/>
  <c r="AF5957" i="168"/>
  <c r="AF5958" i="168"/>
  <c r="AF5959" i="168"/>
  <c r="AF5960" i="168"/>
  <c r="AF5961" i="168"/>
  <c r="AF5962" i="168"/>
  <c r="AF5963" i="168"/>
  <c r="AF5964" i="168"/>
  <c r="AF5965" i="168"/>
  <c r="AF5966" i="168"/>
  <c r="AF5967" i="168"/>
  <c r="AF5968" i="168"/>
  <c r="AF5969" i="168"/>
  <c r="AF5970" i="168"/>
  <c r="AF5971" i="168"/>
  <c r="AF5972" i="168"/>
  <c r="AF5973" i="168"/>
  <c r="AF5974" i="168"/>
  <c r="AF5975" i="168"/>
  <c r="AF5976" i="168"/>
  <c r="AF5977" i="168"/>
  <c r="AF5978" i="168"/>
  <c r="AF5979" i="168"/>
  <c r="AF5980" i="168"/>
  <c r="AF5981" i="168"/>
  <c r="AF5982" i="168"/>
  <c r="AF5983" i="168"/>
  <c r="AF5984" i="168"/>
  <c r="AF5985" i="168"/>
  <c r="AF5986" i="168"/>
  <c r="AF5987" i="168"/>
  <c r="AF5988" i="168"/>
  <c r="AF5989" i="168"/>
  <c r="AF5990" i="168"/>
  <c r="AF5991" i="168"/>
  <c r="AF5992" i="168"/>
  <c r="AF5993" i="168"/>
  <c r="AF5994" i="168"/>
  <c r="AF5995" i="168"/>
  <c r="AF5996" i="168"/>
  <c r="AF5997" i="168"/>
  <c r="AF5998" i="168"/>
  <c r="AF5999" i="168"/>
  <c r="AF6000" i="168"/>
  <c r="AF6001" i="168"/>
  <c r="AF6002" i="168"/>
  <c r="AF6003" i="168"/>
  <c r="AF6004" i="168"/>
  <c r="AF6005" i="168"/>
  <c r="AF6006" i="168"/>
  <c r="AF6007" i="168"/>
  <c r="AF6008" i="168"/>
  <c r="AF6009" i="168"/>
  <c r="AF6010" i="168"/>
  <c r="AF6011" i="168"/>
  <c r="AF6012" i="168"/>
  <c r="AF6013" i="168"/>
  <c r="AF6014" i="168"/>
  <c r="AF6015" i="168"/>
  <c r="AF6016" i="168"/>
  <c r="AF6017" i="168"/>
  <c r="AF6018" i="168"/>
  <c r="AF6019" i="168"/>
  <c r="AF6020" i="168"/>
  <c r="AF6021" i="168"/>
  <c r="AF6022" i="168"/>
  <c r="AF6023" i="168"/>
  <c r="AF6024" i="168"/>
  <c r="AF6025" i="168"/>
  <c r="AF6026" i="168"/>
  <c r="AF6027" i="168"/>
  <c r="AF6028" i="168"/>
  <c r="AF6029" i="168"/>
  <c r="AF6030" i="168"/>
  <c r="AF6031" i="168"/>
  <c r="AF6032" i="168"/>
  <c r="AF6033" i="168"/>
  <c r="AF6034" i="168"/>
  <c r="AF6035" i="168"/>
  <c r="AF6036" i="168"/>
  <c r="AF6037" i="168"/>
  <c r="AF6038" i="168"/>
  <c r="AF6039" i="168"/>
  <c r="AF6040" i="168"/>
  <c r="AF6041" i="168"/>
  <c r="AF6042" i="168"/>
  <c r="AF6043" i="168"/>
  <c r="AF6044" i="168"/>
  <c r="AF6045" i="168"/>
  <c r="AF6046" i="168"/>
  <c r="AF6047" i="168"/>
  <c r="AF6048" i="168"/>
  <c r="AF6049" i="168"/>
  <c r="AF6050" i="168"/>
  <c r="AF6051" i="168"/>
  <c r="AF6052" i="168"/>
  <c r="AF6053" i="168"/>
  <c r="AF6054" i="168"/>
  <c r="AF6055" i="168"/>
  <c r="AF6056" i="168"/>
  <c r="AF6057" i="168"/>
  <c r="AF6058" i="168"/>
  <c r="AF6059" i="168"/>
  <c r="AF6060" i="168"/>
  <c r="AF6061" i="168"/>
  <c r="AF6062" i="168"/>
  <c r="AF6063" i="168"/>
  <c r="AF6064" i="168"/>
  <c r="AF6065" i="168"/>
  <c r="AF6066" i="168"/>
  <c r="AF6067" i="168"/>
  <c r="AF6068" i="168"/>
  <c r="AF6069" i="168"/>
  <c r="AF6070" i="168"/>
  <c r="AF6071" i="168"/>
  <c r="AF6072" i="168"/>
  <c r="AF6073" i="168"/>
  <c r="AF6074" i="168"/>
  <c r="AF6075" i="168"/>
  <c r="AF6076" i="168"/>
  <c r="AF6077" i="168"/>
  <c r="AF6078" i="168"/>
  <c r="AF6079" i="168"/>
  <c r="AF6080" i="168"/>
  <c r="AF6081" i="168"/>
  <c r="AF6082" i="168"/>
  <c r="AF6083" i="168"/>
  <c r="AF6084" i="168"/>
  <c r="AF6085" i="168"/>
  <c r="AF6086" i="168"/>
  <c r="AF6087" i="168"/>
  <c r="AF6088" i="168"/>
  <c r="AF6089" i="168"/>
  <c r="AF6090" i="168"/>
  <c r="AF6091" i="168"/>
  <c r="AF6092" i="168"/>
  <c r="AF6093" i="168"/>
  <c r="AF6094" i="168"/>
  <c r="AF6095" i="168"/>
  <c r="AF6096" i="168"/>
  <c r="AF6097" i="168"/>
  <c r="AF6098" i="168"/>
  <c r="AF6099" i="168"/>
  <c r="AF6100" i="168"/>
  <c r="AF6101" i="168"/>
  <c r="AF6102" i="168"/>
  <c r="AF6103" i="168"/>
  <c r="AF6104" i="168"/>
  <c r="AF6105" i="168"/>
  <c r="AF6106" i="168"/>
  <c r="AF6107" i="168"/>
  <c r="AF6108" i="168"/>
  <c r="AF6109" i="168"/>
  <c r="AF6110" i="168"/>
  <c r="AF6111" i="168"/>
  <c r="AF6112" i="168"/>
  <c r="AF6113" i="168"/>
  <c r="AF6114" i="168"/>
  <c r="AF6115" i="168"/>
  <c r="AF6116" i="168"/>
  <c r="AF6117" i="168"/>
  <c r="AF6118" i="168"/>
  <c r="AF6119" i="168"/>
  <c r="AF6120" i="168"/>
  <c r="AF6121" i="168"/>
  <c r="AF6122" i="168"/>
  <c r="AF6123" i="168"/>
  <c r="AF6124" i="168"/>
  <c r="AF6125" i="168"/>
  <c r="AF6126" i="168"/>
  <c r="AF6127" i="168"/>
  <c r="AF6128" i="168"/>
  <c r="AF6129" i="168"/>
  <c r="AF6130" i="168"/>
  <c r="AF6131" i="168"/>
  <c r="AF6132" i="168"/>
  <c r="AF6133" i="168"/>
  <c r="AF6134" i="168"/>
  <c r="AF6135" i="168"/>
  <c r="AF6136" i="168"/>
  <c r="AF6137" i="168"/>
  <c r="AF6138" i="168"/>
  <c r="AF6139" i="168"/>
  <c r="AF6140" i="168"/>
  <c r="AF6141" i="168"/>
  <c r="AF6142" i="168"/>
  <c r="AF6143" i="168"/>
  <c r="AF6144" i="168"/>
  <c r="AF6145" i="168"/>
  <c r="AF6146" i="168"/>
  <c r="AF6147" i="168"/>
  <c r="AF6148" i="168"/>
  <c r="AF6149" i="168"/>
  <c r="AF6150" i="168"/>
  <c r="AF6151" i="168"/>
  <c r="AF6152" i="168"/>
  <c r="AF6153" i="168"/>
  <c r="AF6154" i="168"/>
  <c r="AF6155" i="168"/>
  <c r="AF6156" i="168"/>
  <c r="AF6157" i="168"/>
  <c r="AF6158" i="168"/>
  <c r="AF6159" i="168"/>
  <c r="AF6160" i="168"/>
  <c r="AF6161" i="168"/>
  <c r="AF6162" i="168"/>
  <c r="AF6163" i="168"/>
  <c r="AF6164" i="168"/>
  <c r="AF6165" i="168"/>
  <c r="AF6166" i="168"/>
  <c r="AF6167" i="168"/>
  <c r="AF6168" i="168"/>
  <c r="AF6169" i="168"/>
  <c r="AF6170" i="168"/>
  <c r="AF6171" i="168"/>
  <c r="AF6172" i="168"/>
  <c r="AF6173" i="168"/>
  <c r="AF6174" i="168"/>
  <c r="AF6175" i="168"/>
  <c r="AF6176" i="168"/>
  <c r="AF6177" i="168"/>
  <c r="AF6178" i="168"/>
  <c r="AF6179" i="168"/>
  <c r="AF6180" i="168"/>
  <c r="AF6181" i="168"/>
  <c r="AF6182" i="168"/>
  <c r="AF6183" i="168"/>
  <c r="AF6184" i="168"/>
  <c r="AF6185" i="168"/>
  <c r="AF6186" i="168"/>
  <c r="AF6187" i="168"/>
  <c r="AF6188" i="168"/>
  <c r="AF6189" i="168"/>
  <c r="AF6190" i="168"/>
  <c r="AF6191" i="168"/>
  <c r="AF6192" i="168"/>
  <c r="AF6193" i="168"/>
  <c r="AF6194" i="168"/>
  <c r="AF6195" i="168"/>
  <c r="AF6196" i="168"/>
  <c r="AF6197" i="168"/>
  <c r="AF6198" i="168"/>
  <c r="AF6199" i="168"/>
  <c r="AF6200" i="168"/>
  <c r="AF6201" i="168"/>
  <c r="AF6202" i="168"/>
  <c r="AF6203" i="168"/>
  <c r="AF6204" i="168"/>
  <c r="AF6205" i="168"/>
  <c r="AF6206" i="168"/>
  <c r="AF6207" i="168"/>
  <c r="AF6208" i="168"/>
  <c r="AF6209" i="168"/>
  <c r="AF6210" i="168"/>
  <c r="AF6211" i="168"/>
  <c r="AF6212" i="168"/>
  <c r="AF6213" i="168"/>
  <c r="AF6214" i="168"/>
  <c r="AF6215" i="168"/>
  <c r="AF6216" i="168"/>
  <c r="AF6217" i="168"/>
  <c r="AF6218" i="168"/>
  <c r="AF6219" i="168"/>
  <c r="AF6220" i="168"/>
  <c r="AF6221" i="168"/>
  <c r="AF6222" i="168"/>
  <c r="AF6223" i="168"/>
  <c r="AF6224" i="168"/>
  <c r="AF6225" i="168"/>
  <c r="AF6226" i="168"/>
  <c r="AF6227" i="168"/>
  <c r="AF6228" i="168"/>
  <c r="AF6229" i="168"/>
  <c r="AF6230" i="168"/>
  <c r="AF6231" i="168"/>
  <c r="AF6232" i="168"/>
  <c r="AF6233" i="168"/>
  <c r="AF6234" i="168"/>
  <c r="AF6235" i="168"/>
  <c r="AF6236" i="168"/>
  <c r="AF6237" i="168"/>
  <c r="AF6238" i="168"/>
  <c r="AF6239" i="168"/>
  <c r="AF6240" i="168"/>
  <c r="AF6241" i="168"/>
  <c r="AF6242" i="168"/>
  <c r="AF6243" i="168"/>
  <c r="AF6244" i="168"/>
  <c r="AF6245" i="168"/>
  <c r="AF6246" i="168"/>
  <c r="AF6247" i="168"/>
  <c r="AF6248" i="168"/>
  <c r="AF6249" i="168"/>
  <c r="AF6250" i="168"/>
  <c r="AF6251" i="168"/>
  <c r="AF6252" i="168"/>
  <c r="AF6253" i="168"/>
  <c r="AF6254" i="168"/>
  <c r="AF6255" i="168"/>
  <c r="AF6256" i="168"/>
  <c r="AF6257" i="168"/>
  <c r="AF6258" i="168"/>
  <c r="AF6259" i="168"/>
  <c r="AF6260" i="168"/>
  <c r="AF6261" i="168"/>
  <c r="AF6262" i="168"/>
  <c r="AF6263" i="168"/>
  <c r="AF6264" i="168"/>
  <c r="AF6265" i="168"/>
  <c r="AF6266" i="168"/>
  <c r="AF6267" i="168"/>
  <c r="AF6268" i="168"/>
  <c r="AF6269" i="168"/>
  <c r="AF6270" i="168"/>
  <c r="AF6271" i="168"/>
  <c r="AF6272" i="168"/>
  <c r="AF6273" i="168"/>
  <c r="AF6274" i="168"/>
  <c r="AF6275" i="168"/>
  <c r="AF6276" i="168"/>
  <c r="AF6277" i="168"/>
  <c r="AF6278" i="168"/>
  <c r="AF6279" i="168"/>
  <c r="AF6280" i="168"/>
  <c r="AF6281" i="168"/>
  <c r="AF6282" i="168"/>
  <c r="AF6283" i="168"/>
  <c r="AF6284" i="168"/>
  <c r="AF6285" i="168"/>
  <c r="AF6286" i="168"/>
  <c r="AF6287" i="168"/>
  <c r="AF6288" i="168"/>
  <c r="AF6289" i="168"/>
  <c r="AF6290" i="168"/>
  <c r="AF6291" i="168"/>
  <c r="AF6292" i="168"/>
  <c r="AF6293" i="168"/>
  <c r="AF6294" i="168"/>
  <c r="AF6295" i="168"/>
  <c r="AF6296" i="168"/>
  <c r="AF6297" i="168"/>
  <c r="AF6298" i="168"/>
  <c r="AF6299" i="168"/>
  <c r="AF6300" i="168"/>
  <c r="AF6301" i="168"/>
  <c r="AF6302" i="168"/>
  <c r="AF6303" i="168"/>
  <c r="AF6304" i="168"/>
  <c r="AF6305" i="168"/>
  <c r="AF6306" i="168"/>
  <c r="AF6307" i="168"/>
  <c r="AF6308" i="168"/>
  <c r="AF6309" i="168"/>
  <c r="AF6310" i="168"/>
  <c r="AF6311" i="168"/>
  <c r="AF6312" i="168"/>
  <c r="AF6313" i="168"/>
  <c r="AF6314" i="168"/>
  <c r="AF6315" i="168"/>
  <c r="AF6316" i="168"/>
  <c r="AF6317" i="168"/>
  <c r="AF6318" i="168"/>
  <c r="AF6319" i="168"/>
  <c r="AF6320" i="168"/>
  <c r="AF6321" i="168"/>
  <c r="AF6322" i="168"/>
  <c r="AF6323" i="168"/>
  <c r="AF6324" i="168"/>
  <c r="AF6325" i="168"/>
  <c r="AF6326" i="168"/>
  <c r="AF6327" i="168"/>
  <c r="AF6328" i="168"/>
  <c r="AF6329" i="168"/>
  <c r="AF6330" i="168"/>
  <c r="AF6331" i="168"/>
  <c r="AF6332" i="168"/>
  <c r="AF6333" i="168"/>
  <c r="AF6334" i="168"/>
  <c r="AF6335" i="168"/>
  <c r="AF6336" i="168"/>
  <c r="AF6337" i="168"/>
  <c r="AF6338" i="168"/>
  <c r="AF6339" i="168"/>
  <c r="AF6340" i="168"/>
  <c r="AF6341" i="168"/>
  <c r="AF6342" i="168"/>
  <c r="AF6343" i="168"/>
  <c r="AF6344" i="168"/>
  <c r="AF6345" i="168"/>
  <c r="AF6346" i="168"/>
  <c r="AF6347" i="168"/>
  <c r="AF6348" i="168"/>
  <c r="AF6349" i="168"/>
  <c r="AF6350" i="168"/>
  <c r="AF6351" i="168"/>
  <c r="AF6352" i="168"/>
  <c r="AF6353" i="168"/>
  <c r="AF6354" i="168"/>
  <c r="AF6355" i="168"/>
  <c r="AF6356" i="168"/>
  <c r="AF6357" i="168"/>
  <c r="AF6358" i="168"/>
  <c r="AF6359" i="168"/>
  <c r="AF6360" i="168"/>
  <c r="AF6361" i="168"/>
  <c r="AF6362" i="168"/>
  <c r="AF6363" i="168"/>
  <c r="AF6364" i="168"/>
  <c r="AF6365" i="168"/>
  <c r="AF6366" i="168"/>
  <c r="AF6367" i="168"/>
  <c r="AF6368" i="168"/>
  <c r="AF6369" i="168"/>
  <c r="AF6370" i="168"/>
  <c r="AF6371" i="168"/>
  <c r="AF6372" i="168"/>
  <c r="AF6373" i="168"/>
  <c r="AF6374" i="168"/>
  <c r="AF6375" i="168"/>
  <c r="AF6376" i="168"/>
  <c r="AF6377" i="168"/>
  <c r="AF6378" i="168"/>
  <c r="AF6379" i="168"/>
  <c r="AF6380" i="168"/>
  <c r="AF6381" i="168"/>
  <c r="AF6382" i="168"/>
  <c r="AF6383" i="168"/>
  <c r="AF6384" i="168"/>
  <c r="AF6385" i="168"/>
  <c r="AF6386" i="168"/>
  <c r="AF6387" i="168"/>
  <c r="AF6388" i="168"/>
  <c r="AF6389" i="168"/>
  <c r="AF6390" i="168"/>
  <c r="AF6391" i="168"/>
  <c r="AF6392" i="168"/>
  <c r="AF6393" i="168"/>
  <c r="AF6394" i="168"/>
  <c r="AF6395" i="168"/>
  <c r="AF6396" i="168"/>
  <c r="AF6397" i="168"/>
  <c r="AF6398" i="168"/>
  <c r="AF6399" i="168"/>
  <c r="AF6400" i="168"/>
  <c r="AF6401" i="168"/>
  <c r="AF6402" i="168"/>
  <c r="AF6403" i="168"/>
  <c r="AF6404" i="168"/>
  <c r="AF6405" i="168"/>
  <c r="AF6406" i="168"/>
  <c r="AF6407" i="168"/>
  <c r="AF6408" i="168"/>
  <c r="AF6409" i="168"/>
  <c r="AF6410" i="168"/>
  <c r="AF6411" i="168"/>
  <c r="AF6412" i="168"/>
  <c r="AF6413" i="168"/>
  <c r="AF6414" i="168"/>
  <c r="AF6415" i="168"/>
  <c r="AF6416" i="168"/>
  <c r="AF6417" i="168"/>
  <c r="AF6418" i="168"/>
  <c r="AF6419" i="168"/>
  <c r="AF6420" i="168"/>
  <c r="AF6421" i="168"/>
  <c r="AF6422" i="168"/>
  <c r="AF6423" i="168"/>
  <c r="AF6424" i="168"/>
  <c r="AF6425" i="168"/>
  <c r="AF6426" i="168"/>
  <c r="AF6427" i="168"/>
  <c r="AF6428" i="168"/>
  <c r="AF6429" i="168"/>
  <c r="AF6430" i="168"/>
  <c r="AF6431" i="168"/>
  <c r="AF6432" i="168"/>
  <c r="AF6433" i="168"/>
  <c r="AF6434" i="168"/>
  <c r="AF6435" i="168"/>
  <c r="AF6436" i="168"/>
  <c r="AF6437" i="168"/>
  <c r="AF6438" i="168"/>
  <c r="AF6439" i="168"/>
  <c r="AF6440" i="168"/>
  <c r="AF6441" i="168"/>
  <c r="AF6442" i="168"/>
  <c r="AF6443" i="168"/>
  <c r="AF6444" i="168"/>
  <c r="AF6445" i="168"/>
  <c r="AF6446" i="168"/>
  <c r="AF6447" i="168"/>
  <c r="AF6448" i="168"/>
  <c r="AF6449" i="168"/>
  <c r="AF6450" i="168"/>
  <c r="AF6451" i="168"/>
  <c r="AF6452" i="168"/>
  <c r="AF6453" i="168"/>
  <c r="AF6454" i="168"/>
  <c r="AF6455" i="168"/>
  <c r="AF6456" i="168"/>
  <c r="AF6457" i="168"/>
  <c r="AF6458" i="168"/>
  <c r="AF6459" i="168"/>
  <c r="AF6460" i="168"/>
  <c r="AF6461" i="168"/>
  <c r="AF6462" i="168"/>
  <c r="AF6463" i="168"/>
  <c r="AF6464" i="168"/>
  <c r="AF6465" i="168"/>
  <c r="AF6466" i="168"/>
  <c r="AF6467" i="168"/>
  <c r="AF6468" i="168"/>
  <c r="AF6469" i="168"/>
  <c r="AF6470" i="168"/>
  <c r="AF6471" i="168"/>
  <c r="AF6472" i="168"/>
  <c r="AF6473" i="168"/>
  <c r="AF6474" i="168"/>
  <c r="AF6475" i="168"/>
  <c r="AF6476" i="168"/>
  <c r="AF6477" i="168"/>
  <c r="AF6478" i="168"/>
  <c r="AF6479" i="168"/>
  <c r="AF6480" i="168"/>
  <c r="AF6481" i="168"/>
  <c r="AF6482" i="168"/>
  <c r="AF6483" i="168"/>
  <c r="AF6484" i="168"/>
  <c r="AF6485" i="168"/>
  <c r="AF6486" i="168"/>
  <c r="AF6487" i="168"/>
  <c r="AF6488" i="168"/>
  <c r="AF6489" i="168"/>
  <c r="AF6490" i="168"/>
  <c r="AF6491" i="168"/>
  <c r="AF6492" i="168"/>
  <c r="AF6493" i="168"/>
  <c r="AF6494" i="168"/>
  <c r="AF6495" i="168"/>
  <c r="AF6496" i="168"/>
  <c r="AF6497" i="168"/>
  <c r="AF6498" i="168"/>
  <c r="AF6499" i="168"/>
  <c r="AF6500" i="168"/>
  <c r="AF6501" i="168"/>
  <c r="AF6502" i="168"/>
  <c r="AF6503" i="168"/>
  <c r="AF6504" i="168"/>
  <c r="AF6505" i="168"/>
  <c r="AF6506" i="168"/>
  <c r="AF6507" i="168"/>
  <c r="AF6508" i="168"/>
  <c r="AF6509" i="168"/>
  <c r="AF6510" i="168"/>
  <c r="AF6511" i="168"/>
  <c r="AF6512" i="168"/>
  <c r="AF6513" i="168"/>
  <c r="AF6514" i="168"/>
  <c r="AF6515" i="168"/>
  <c r="AF6516" i="168"/>
  <c r="AF6517" i="168"/>
  <c r="AF6518" i="168"/>
  <c r="AF6519" i="168"/>
  <c r="AF6520" i="168"/>
  <c r="AF6521" i="168"/>
  <c r="AF6522" i="168"/>
  <c r="AF6523" i="168"/>
  <c r="AF6524" i="168"/>
  <c r="AF6525" i="168"/>
  <c r="AF6526" i="168"/>
  <c r="AF6527" i="168"/>
  <c r="AF6528" i="168"/>
  <c r="AF6529" i="168"/>
  <c r="AF6530" i="168"/>
  <c r="AF6531" i="168"/>
  <c r="AF6532" i="168"/>
  <c r="AF6533" i="168"/>
  <c r="AF6534" i="168"/>
  <c r="AF6535" i="168"/>
  <c r="AF6536" i="168"/>
  <c r="AF6537" i="168"/>
  <c r="AF6538" i="168"/>
  <c r="AF6539" i="168"/>
  <c r="AF6540" i="168"/>
  <c r="AF6541" i="168"/>
  <c r="AF6542" i="168"/>
  <c r="AF6543" i="168"/>
  <c r="AF6544" i="168"/>
  <c r="AF6545" i="168"/>
  <c r="AF6546" i="168"/>
  <c r="AF6547" i="168"/>
  <c r="AF6548" i="168"/>
  <c r="AF6549" i="168"/>
  <c r="AF6550" i="168"/>
  <c r="AF6551" i="168"/>
  <c r="AF6552" i="168"/>
  <c r="AF6553" i="168"/>
  <c r="AF6554" i="168"/>
  <c r="AF6555" i="168"/>
  <c r="AF6556" i="168"/>
  <c r="AF6557" i="168"/>
  <c r="AF6558" i="168"/>
  <c r="AF6559" i="168"/>
  <c r="AF6560" i="168"/>
  <c r="AF6561" i="168"/>
  <c r="AF6562" i="168"/>
  <c r="AF6563" i="168"/>
  <c r="AF6564" i="168"/>
  <c r="AF6565" i="168"/>
  <c r="AF6566" i="168"/>
  <c r="AF6567" i="168"/>
  <c r="AF6568" i="168"/>
  <c r="AF6569" i="168"/>
  <c r="AF6570" i="168"/>
  <c r="AF6571" i="168"/>
  <c r="AF6572" i="168"/>
  <c r="AF6573" i="168"/>
  <c r="AF6574" i="168"/>
  <c r="AF6575" i="168"/>
  <c r="AF6576" i="168"/>
  <c r="AF6577" i="168"/>
  <c r="AF6578" i="168"/>
  <c r="AF6579" i="168"/>
  <c r="AF6580" i="168"/>
  <c r="AF6581" i="168"/>
  <c r="AF6582" i="168"/>
  <c r="AF6583" i="168"/>
  <c r="AF6584" i="168"/>
  <c r="AF6585" i="168"/>
  <c r="AF6586" i="168"/>
  <c r="AF6587" i="168"/>
  <c r="AF6588" i="168"/>
  <c r="AF6589" i="168"/>
  <c r="AF6590" i="168"/>
  <c r="AF6591" i="168"/>
  <c r="AF6592" i="168"/>
  <c r="AF6593" i="168"/>
  <c r="AF6594" i="168"/>
  <c r="AF6595" i="168"/>
  <c r="AF6596" i="168"/>
  <c r="AF6597" i="168"/>
  <c r="AF6598" i="168"/>
  <c r="AF6599" i="168"/>
  <c r="AF6600" i="168"/>
  <c r="AF6601" i="168"/>
  <c r="AF6602" i="168"/>
  <c r="AF6603" i="168"/>
  <c r="AF6604" i="168"/>
  <c r="AF6605" i="168"/>
  <c r="AF6606" i="168"/>
  <c r="AF6607" i="168"/>
  <c r="AF6608" i="168"/>
  <c r="AF6609" i="168"/>
  <c r="AF6610" i="168"/>
  <c r="AF6611" i="168"/>
  <c r="AF6612" i="168"/>
  <c r="AF6613" i="168"/>
  <c r="AF6614" i="168"/>
  <c r="AF6615" i="168"/>
  <c r="AF6616" i="168"/>
  <c r="AF6617" i="168"/>
  <c r="AF6618" i="168"/>
  <c r="AF6619" i="168"/>
  <c r="AF6620" i="168"/>
  <c r="AF6621" i="168"/>
  <c r="AF6622" i="168"/>
  <c r="AF6623" i="168"/>
  <c r="AF6624" i="168"/>
  <c r="AF6625" i="168"/>
  <c r="AF6626" i="168"/>
  <c r="AF6627" i="168"/>
  <c r="AF6628" i="168"/>
  <c r="AF6629" i="168"/>
  <c r="AF6630" i="168"/>
  <c r="AF6631" i="168"/>
  <c r="AF6632" i="168"/>
  <c r="AF6633" i="168"/>
  <c r="AF6634" i="168"/>
  <c r="AF6635" i="168"/>
  <c r="AF6636" i="168"/>
  <c r="AF6637" i="168"/>
  <c r="AF6638" i="168"/>
  <c r="AF6639" i="168"/>
  <c r="AF6640" i="168"/>
  <c r="AF6641" i="168"/>
  <c r="AF6642" i="168"/>
  <c r="AF6643" i="168"/>
  <c r="AF6644" i="168"/>
  <c r="AF6645" i="168"/>
  <c r="AF6646" i="168"/>
  <c r="AF6647" i="168"/>
  <c r="AF6648" i="168"/>
  <c r="AF6649" i="168"/>
  <c r="AF6650" i="168"/>
  <c r="AF6651" i="168"/>
  <c r="AF6652" i="168"/>
  <c r="AF6653" i="168"/>
  <c r="AF6654" i="168"/>
  <c r="AF6655" i="168"/>
  <c r="AF6656" i="168"/>
  <c r="AF6657" i="168"/>
  <c r="AF6658" i="168"/>
  <c r="AF6659" i="168"/>
  <c r="AF6660" i="168"/>
  <c r="AF6661" i="168"/>
  <c r="AF6662" i="168"/>
  <c r="AF6663" i="168"/>
  <c r="AF6664" i="168"/>
  <c r="AF6665" i="168"/>
  <c r="AF6666" i="168"/>
  <c r="AF6667" i="168"/>
  <c r="AF6668" i="168"/>
  <c r="AF6669" i="168"/>
  <c r="AF6670" i="168"/>
  <c r="AF6671" i="168"/>
  <c r="AF6672" i="168"/>
  <c r="AF6673" i="168"/>
  <c r="AF6674" i="168"/>
  <c r="AF6675" i="168"/>
  <c r="AF6676" i="168"/>
  <c r="AF6677" i="168"/>
  <c r="AF6678" i="168"/>
  <c r="AF6679" i="168"/>
  <c r="AF6680" i="168"/>
  <c r="AF6681" i="168"/>
  <c r="AF6682" i="168"/>
  <c r="AF6683" i="168"/>
  <c r="AF6684" i="168"/>
  <c r="AF6685" i="168"/>
  <c r="AF6686" i="168"/>
  <c r="AF6687" i="168"/>
  <c r="AF6688" i="168"/>
  <c r="AF6689" i="168"/>
  <c r="AF6690" i="168"/>
  <c r="AF6691" i="168"/>
  <c r="AF6692" i="168"/>
  <c r="AF6693" i="168"/>
  <c r="AF6694" i="168"/>
  <c r="AF6695" i="168"/>
  <c r="AF6696" i="168"/>
  <c r="AF6697" i="168"/>
  <c r="AF6698" i="168"/>
  <c r="AF6699" i="168"/>
  <c r="AF6700" i="168"/>
  <c r="AF6701" i="168"/>
  <c r="AF6702" i="168"/>
  <c r="AF6703" i="168"/>
  <c r="AF6704" i="168"/>
  <c r="AF6705" i="168"/>
  <c r="AF6706" i="168"/>
  <c r="AF6707" i="168"/>
  <c r="AF6708" i="168"/>
  <c r="AF6709" i="168"/>
  <c r="AF6710" i="168"/>
  <c r="AF6711" i="168"/>
  <c r="AF6712" i="168"/>
  <c r="AF6713" i="168"/>
  <c r="AF6714" i="168"/>
  <c r="AF6715" i="168"/>
  <c r="AF6716" i="168"/>
  <c r="AF6717" i="168"/>
  <c r="AF6718" i="168"/>
  <c r="AF6719" i="168"/>
  <c r="AF6720" i="168"/>
  <c r="AF6721" i="168"/>
  <c r="AF6722" i="168"/>
  <c r="AF6723" i="168"/>
  <c r="AF6724" i="168"/>
  <c r="AF6725" i="168"/>
  <c r="AF6726" i="168"/>
  <c r="AF6727" i="168"/>
  <c r="AF6728" i="168"/>
  <c r="AF6729" i="168"/>
  <c r="AF6730" i="168"/>
  <c r="AF6731" i="168"/>
  <c r="AF6732" i="168"/>
  <c r="AF6733" i="168"/>
  <c r="AF6734" i="168"/>
  <c r="AF6735" i="168"/>
  <c r="AF6736" i="168"/>
  <c r="AF6737" i="168"/>
  <c r="AF6738" i="168"/>
  <c r="AF6739" i="168"/>
  <c r="AF6740" i="168"/>
  <c r="AF6741" i="168"/>
  <c r="AF6742" i="168"/>
  <c r="AF6743" i="168"/>
  <c r="AF6744" i="168"/>
  <c r="AF6745" i="168"/>
  <c r="AF6746" i="168"/>
  <c r="AF6747" i="168"/>
  <c r="AF6748" i="168"/>
  <c r="AF6749" i="168"/>
  <c r="AF6750" i="168"/>
  <c r="AF6751" i="168"/>
  <c r="AF6752" i="168"/>
  <c r="AF6753" i="168"/>
  <c r="AF6754" i="168"/>
  <c r="AF6755" i="168"/>
  <c r="AF6756" i="168"/>
  <c r="AF6757" i="168"/>
  <c r="AF6758" i="168"/>
  <c r="AF6759" i="168"/>
  <c r="AF6760" i="168"/>
  <c r="AF6761" i="168"/>
  <c r="AF6762" i="168"/>
  <c r="AF6763" i="168"/>
  <c r="AF6764" i="168"/>
  <c r="AF6765" i="168"/>
  <c r="AF6766" i="168"/>
  <c r="AF6767" i="168"/>
  <c r="AF6768" i="168"/>
  <c r="AF6769" i="168"/>
  <c r="AF6770" i="168"/>
  <c r="AF6771" i="168"/>
  <c r="AF6772" i="168"/>
  <c r="AF6773" i="168"/>
  <c r="AF6774" i="168"/>
  <c r="AF6775" i="168"/>
  <c r="AF6776" i="168"/>
  <c r="AF6777" i="168"/>
  <c r="AF6778" i="168"/>
  <c r="AF6779" i="168"/>
  <c r="AF6780" i="168"/>
  <c r="AF6781" i="168"/>
  <c r="AF6782" i="168"/>
  <c r="AF6783" i="168"/>
  <c r="AF6784" i="168"/>
  <c r="AF6785" i="168"/>
  <c r="AF6786" i="168"/>
  <c r="AF6787" i="168"/>
  <c r="AF6788" i="168"/>
  <c r="AF6789" i="168"/>
  <c r="AF6790" i="168"/>
  <c r="AF6791" i="168"/>
  <c r="AF6792" i="168"/>
  <c r="AF6793" i="168"/>
  <c r="AF6794" i="168"/>
  <c r="AF6795" i="168"/>
  <c r="AF6796" i="168"/>
  <c r="AF6797" i="168"/>
  <c r="AF6798" i="168"/>
  <c r="AF6799" i="168"/>
  <c r="AF6800" i="168"/>
  <c r="AF6801" i="168"/>
  <c r="AF6802" i="168"/>
  <c r="AF6803" i="168"/>
  <c r="AF6804" i="168"/>
  <c r="AF6805" i="168"/>
  <c r="AF6806" i="168"/>
  <c r="AF6807" i="168"/>
  <c r="AF6808" i="168"/>
  <c r="AF6809" i="168"/>
  <c r="AF6810" i="168"/>
  <c r="AF6811" i="168"/>
  <c r="AF6812" i="168"/>
  <c r="AF6813" i="168"/>
  <c r="AF6814" i="168"/>
  <c r="AF6815" i="168"/>
  <c r="AF6816" i="168"/>
  <c r="AF6817" i="168"/>
  <c r="AF6818" i="168"/>
  <c r="AF6819" i="168"/>
  <c r="AF6820" i="168"/>
  <c r="AF6821" i="168"/>
  <c r="AF6822" i="168"/>
  <c r="AF6823" i="168"/>
  <c r="AF6824" i="168"/>
  <c r="AF6825" i="168"/>
  <c r="AF6826" i="168"/>
  <c r="AF6827" i="168"/>
  <c r="AF6828" i="168"/>
  <c r="AF6829" i="168"/>
  <c r="AF6830" i="168"/>
  <c r="AF6831" i="168"/>
  <c r="AF6832" i="168"/>
  <c r="AF6833" i="168"/>
  <c r="AF6834" i="168"/>
  <c r="AF6835" i="168"/>
  <c r="AF6836" i="168"/>
  <c r="AF6837" i="168"/>
  <c r="AF6838" i="168"/>
  <c r="AF6839" i="168"/>
  <c r="AF6840" i="168"/>
  <c r="AF6841" i="168"/>
  <c r="AF6842" i="168"/>
  <c r="AF6843" i="168"/>
  <c r="AF6844" i="168"/>
  <c r="AF6845" i="168"/>
  <c r="AF6846" i="168"/>
  <c r="AF6847" i="168"/>
  <c r="AF6848" i="168"/>
  <c r="AF6849" i="168"/>
  <c r="AF6850" i="168"/>
  <c r="AF6851" i="168"/>
  <c r="AF6852" i="168"/>
  <c r="AF6853" i="168"/>
  <c r="AF6854" i="168"/>
  <c r="AF6855" i="168"/>
  <c r="AF6856" i="168"/>
  <c r="AF6857" i="168"/>
  <c r="AF6858" i="168"/>
  <c r="AF6859" i="168"/>
  <c r="AF6860" i="168"/>
  <c r="AF6861" i="168"/>
  <c r="AF6862" i="168"/>
  <c r="AF6863" i="168"/>
  <c r="AF6864" i="168"/>
  <c r="AF6865" i="168"/>
  <c r="AF6866" i="168"/>
  <c r="AF6867" i="168"/>
  <c r="AF6868" i="168"/>
  <c r="AF6869" i="168"/>
  <c r="AF6870" i="168"/>
  <c r="AF6871" i="168"/>
  <c r="AF6872" i="168"/>
  <c r="AF6873" i="168"/>
  <c r="AF6874" i="168"/>
  <c r="AF6875" i="168"/>
  <c r="AF6876" i="168"/>
  <c r="AF6877" i="168"/>
  <c r="AF6878" i="168"/>
  <c r="AF6879" i="168"/>
  <c r="AF6880" i="168"/>
  <c r="AF6881" i="168"/>
  <c r="AF6882" i="168"/>
  <c r="AF6883" i="168"/>
  <c r="AF6884" i="168"/>
  <c r="AF6885" i="168"/>
  <c r="AF6886" i="168"/>
  <c r="AF6887" i="168"/>
  <c r="AF6888" i="168"/>
  <c r="AF6889" i="168"/>
  <c r="AF6890" i="168"/>
  <c r="AF6891" i="168"/>
  <c r="AF6892" i="168"/>
  <c r="AF6893" i="168"/>
  <c r="AF6894" i="168"/>
  <c r="AF6895" i="168"/>
  <c r="AF6896" i="168"/>
  <c r="AF6897" i="168"/>
  <c r="AF6898" i="168"/>
  <c r="AF6899" i="168"/>
  <c r="AF6900" i="168"/>
  <c r="AF6901" i="168"/>
  <c r="AF6902" i="168"/>
  <c r="AF6903" i="168"/>
  <c r="AF6904" i="168"/>
  <c r="AF6905" i="168"/>
  <c r="AF6906" i="168"/>
  <c r="AF6907" i="168"/>
  <c r="AF6908" i="168"/>
  <c r="AF6909" i="168"/>
  <c r="AF6910" i="168"/>
  <c r="AF6911" i="168"/>
  <c r="AF6912" i="168"/>
  <c r="AF6913" i="168"/>
  <c r="AF6914" i="168"/>
  <c r="AF6915" i="168"/>
  <c r="AF6916" i="168"/>
  <c r="AF6917" i="168"/>
  <c r="AF6918" i="168"/>
  <c r="AF6919" i="168"/>
  <c r="AF6920" i="168"/>
  <c r="AF6921" i="168"/>
  <c r="AF6922" i="168"/>
  <c r="AF6923" i="168"/>
  <c r="AF6924" i="168"/>
  <c r="AF6925" i="168"/>
  <c r="AF6926" i="168"/>
  <c r="AF6927" i="168"/>
  <c r="AF6928" i="168"/>
  <c r="AF6929" i="168"/>
  <c r="AF6930" i="168"/>
  <c r="AF6931" i="168"/>
  <c r="AF6932" i="168"/>
  <c r="AF6933" i="168"/>
  <c r="AF6934" i="168"/>
  <c r="AF6935" i="168"/>
  <c r="AF6936" i="168"/>
  <c r="AF6937" i="168"/>
  <c r="AF6938" i="168"/>
  <c r="AF6939" i="168"/>
  <c r="AF6940" i="168"/>
  <c r="AF6941" i="168"/>
  <c r="AF6942" i="168"/>
  <c r="AF6943" i="168"/>
  <c r="AF6944" i="168"/>
  <c r="AF6945" i="168"/>
  <c r="AF6946" i="168"/>
  <c r="AF6947" i="168"/>
  <c r="AF6948" i="168"/>
  <c r="AF6949" i="168"/>
  <c r="AF6950" i="168"/>
  <c r="AF6951" i="168"/>
  <c r="AF6952" i="168"/>
  <c r="AF6953" i="168"/>
  <c r="AF6954" i="168"/>
  <c r="AF6955" i="168"/>
  <c r="AF6956" i="168"/>
  <c r="AF6957" i="168"/>
  <c r="AF6958" i="168"/>
  <c r="AF6959" i="168"/>
  <c r="AF6960" i="168"/>
  <c r="AF6961" i="168"/>
  <c r="AF6962" i="168"/>
  <c r="AF6963" i="168"/>
  <c r="AF6964" i="168"/>
  <c r="AF6965" i="168"/>
  <c r="AF6966" i="168"/>
  <c r="AF6967" i="168"/>
  <c r="AF6968" i="168"/>
  <c r="AF6969" i="168"/>
  <c r="AF6970" i="168"/>
  <c r="AF6971" i="168"/>
  <c r="AF6972" i="168"/>
  <c r="AF6973" i="168"/>
  <c r="AF6974" i="168"/>
  <c r="AF6975" i="168"/>
  <c r="AF6976" i="168"/>
  <c r="AF6977" i="168"/>
  <c r="AF6978" i="168"/>
  <c r="AF6979" i="168"/>
  <c r="AF6980" i="168"/>
  <c r="AF6981" i="168"/>
  <c r="AF6982" i="168"/>
  <c r="AF6983" i="168"/>
  <c r="AF6984" i="168"/>
  <c r="AF6985" i="168"/>
  <c r="AF6986" i="168"/>
  <c r="AF6987" i="168"/>
  <c r="AF6988" i="168"/>
  <c r="AF6989" i="168"/>
  <c r="AF6990" i="168"/>
  <c r="AF6991" i="168"/>
  <c r="AF6992" i="168"/>
  <c r="AF6993" i="168"/>
  <c r="AF6994" i="168"/>
  <c r="AF6995" i="168"/>
  <c r="AF6996" i="168"/>
  <c r="AF6997" i="168"/>
  <c r="AF6998" i="168"/>
  <c r="AF6999" i="168"/>
  <c r="AF7000" i="168"/>
  <c r="AF7001" i="168"/>
  <c r="AF7002" i="168"/>
  <c r="AF7003" i="168"/>
  <c r="AF7004" i="168"/>
  <c r="AF7005" i="168"/>
  <c r="AF7006" i="168"/>
  <c r="AF7007" i="168"/>
  <c r="AF7008" i="168"/>
  <c r="AF7009" i="168"/>
  <c r="AF7010" i="168"/>
  <c r="AF7011" i="168"/>
  <c r="AF7012" i="168"/>
  <c r="AF7013" i="168"/>
  <c r="AF7014" i="168"/>
  <c r="AF7015" i="168"/>
  <c r="AF7016" i="168"/>
  <c r="AF7017" i="168"/>
  <c r="AF7018" i="168"/>
  <c r="AF7019" i="168"/>
  <c r="AF7020" i="168"/>
  <c r="AF7021" i="168"/>
  <c r="AF7022" i="168"/>
  <c r="AF7023" i="168"/>
  <c r="AF7024" i="168"/>
  <c r="AF7025" i="168"/>
  <c r="AF7026" i="168"/>
  <c r="AF7027" i="168"/>
  <c r="AF7028" i="168"/>
  <c r="AF7029" i="168"/>
  <c r="AF7030" i="168"/>
  <c r="AF7031" i="168"/>
  <c r="AF7032" i="168"/>
  <c r="AF7033" i="168"/>
  <c r="AF7034" i="168"/>
  <c r="AF7035" i="168"/>
  <c r="AF7036" i="168"/>
  <c r="AF7037" i="168"/>
  <c r="AF7038" i="168"/>
  <c r="AF7039" i="168"/>
  <c r="AF7040" i="168"/>
  <c r="AF7041" i="168"/>
  <c r="AF7042" i="168"/>
  <c r="AF7043" i="168"/>
  <c r="AF7044" i="168"/>
  <c r="AF7045" i="168"/>
  <c r="AF7046" i="168"/>
  <c r="AF7047" i="168"/>
  <c r="AF7048" i="168"/>
  <c r="AF7049" i="168"/>
  <c r="AF7050" i="168"/>
  <c r="AF7051" i="168"/>
  <c r="AF7052" i="168"/>
  <c r="AF7053" i="168"/>
  <c r="AF7054" i="168"/>
  <c r="AF7055" i="168"/>
  <c r="AF7056" i="168"/>
  <c r="AF7057" i="168"/>
  <c r="AF7058" i="168"/>
  <c r="AF7059" i="168"/>
  <c r="AF7060" i="168"/>
  <c r="AF7061" i="168"/>
  <c r="AF7062" i="168"/>
  <c r="AF7063" i="168"/>
  <c r="AF7064" i="168"/>
  <c r="AF7065" i="168"/>
  <c r="AF7066" i="168"/>
  <c r="AF7067" i="168"/>
  <c r="AF7068" i="168"/>
  <c r="AF7069" i="168"/>
  <c r="AF7070" i="168"/>
  <c r="AF7071" i="168"/>
  <c r="AF7072" i="168"/>
  <c r="AF7073" i="168"/>
  <c r="AF7074" i="168"/>
  <c r="AF7075" i="168"/>
  <c r="AF7076" i="168"/>
  <c r="AF7077" i="168"/>
  <c r="AF7078" i="168"/>
  <c r="AF7079" i="168"/>
  <c r="AF7080" i="168"/>
  <c r="AF7081" i="168"/>
  <c r="AF7082" i="168"/>
  <c r="AF7083" i="168"/>
  <c r="AF7084" i="168"/>
  <c r="AF7085" i="168"/>
  <c r="AF7086" i="168"/>
  <c r="AF7087" i="168"/>
  <c r="AF7088" i="168"/>
  <c r="AF7089" i="168"/>
  <c r="AF7090" i="168"/>
  <c r="AF7091" i="168"/>
  <c r="AF7092" i="168"/>
  <c r="AF7093" i="168"/>
  <c r="AF7094" i="168"/>
  <c r="AF7095" i="168"/>
  <c r="AF7096" i="168"/>
  <c r="AF7097" i="168"/>
  <c r="AF7098" i="168"/>
  <c r="AF7099" i="168"/>
  <c r="AF7100" i="168"/>
  <c r="AF7101" i="168"/>
  <c r="AF7102" i="168"/>
  <c r="AF7103" i="168"/>
  <c r="AF7104" i="168"/>
  <c r="AF7105" i="168"/>
  <c r="AF7106" i="168"/>
  <c r="AF7107" i="168"/>
  <c r="AF7108" i="168"/>
  <c r="AF7109" i="168"/>
  <c r="AF7110" i="168"/>
  <c r="AF7111" i="168"/>
  <c r="AF7112" i="168"/>
  <c r="AF7113" i="168"/>
  <c r="AF7114" i="168"/>
  <c r="AF7115" i="168"/>
  <c r="AF7116" i="168"/>
  <c r="AF7117" i="168"/>
  <c r="AF7118" i="168"/>
  <c r="AF7119" i="168"/>
  <c r="AF7120" i="168"/>
  <c r="AF7121" i="168"/>
  <c r="AF7122" i="168"/>
  <c r="AF7123" i="168"/>
  <c r="AF7124" i="168"/>
  <c r="AF7125" i="168"/>
  <c r="AF7126" i="168"/>
  <c r="AF7127" i="168"/>
  <c r="AF7128" i="168"/>
  <c r="AF7129" i="168"/>
  <c r="AF7130" i="168"/>
  <c r="AF7131" i="168"/>
  <c r="AF7132" i="168"/>
  <c r="AF7133" i="168"/>
  <c r="AF7134" i="168"/>
  <c r="AF7135" i="168"/>
  <c r="AF7136" i="168"/>
  <c r="AF7137" i="168"/>
  <c r="AF7138" i="168"/>
  <c r="AF7139" i="168"/>
  <c r="AF7140" i="168"/>
  <c r="AF7141" i="168"/>
  <c r="AF7142" i="168"/>
  <c r="AF7143" i="168"/>
  <c r="AF7144" i="168"/>
  <c r="AF7145" i="168"/>
  <c r="AF7146" i="168"/>
  <c r="AF7147" i="168"/>
  <c r="AF7148" i="168"/>
  <c r="AF7149" i="168"/>
  <c r="AF7150" i="168"/>
  <c r="AF7151" i="168"/>
  <c r="AF7152" i="168"/>
  <c r="AF7153" i="168"/>
  <c r="AF7154" i="168"/>
  <c r="AF7155" i="168"/>
  <c r="AF7156" i="168"/>
  <c r="AF7157" i="168"/>
  <c r="AF7158" i="168"/>
  <c r="AF7159" i="168"/>
  <c r="AF7160" i="168"/>
  <c r="AF7161" i="168"/>
  <c r="AF7162" i="168"/>
  <c r="AF7163" i="168"/>
  <c r="AF7164" i="168"/>
  <c r="AF7165" i="168"/>
  <c r="AF7166" i="168"/>
  <c r="AF7167" i="168"/>
  <c r="AF7168" i="168"/>
  <c r="AF7169" i="168"/>
  <c r="AF7170" i="168"/>
  <c r="AF7171" i="168"/>
  <c r="AF7172" i="168"/>
  <c r="AF7173" i="168"/>
  <c r="AF7174" i="168"/>
  <c r="AF7175" i="168"/>
  <c r="AF7176" i="168"/>
  <c r="AF7177" i="168"/>
  <c r="AF7178" i="168"/>
  <c r="AF7179" i="168"/>
  <c r="AF7180" i="168"/>
  <c r="AF7181" i="168"/>
  <c r="AF7182" i="168"/>
  <c r="AF7183" i="168"/>
  <c r="AF7184" i="168"/>
  <c r="AF7185" i="168"/>
  <c r="AF7186" i="168"/>
  <c r="AF7187" i="168"/>
  <c r="AF7188" i="168"/>
  <c r="AF7189" i="168"/>
  <c r="AF7190" i="168"/>
  <c r="AF7191" i="168"/>
  <c r="AF7192" i="168"/>
  <c r="AF7193" i="168"/>
  <c r="AF7194" i="168"/>
  <c r="AF7195" i="168"/>
  <c r="AF7196" i="168"/>
  <c r="AF7197" i="168"/>
  <c r="AF7198" i="168"/>
  <c r="AF7199" i="168"/>
  <c r="AF7200" i="168"/>
  <c r="AF7201" i="168"/>
  <c r="AF7202" i="168"/>
  <c r="AF7203" i="168"/>
  <c r="AF7204" i="168"/>
  <c r="AF7205" i="168"/>
  <c r="AF7206" i="168"/>
  <c r="AF7207" i="168"/>
  <c r="AF7208" i="168"/>
  <c r="AF7209" i="168"/>
  <c r="AF7210" i="168"/>
  <c r="AF7211" i="168"/>
  <c r="AF7212" i="168"/>
  <c r="AF7213" i="168"/>
  <c r="AF7214" i="168"/>
  <c r="AF7215" i="168"/>
  <c r="AF7216" i="168"/>
  <c r="AF7217" i="168"/>
  <c r="AF7218" i="168"/>
  <c r="AF7219" i="168"/>
  <c r="AF7220" i="168"/>
  <c r="AF7221" i="168"/>
  <c r="AF7222" i="168"/>
  <c r="AF7223" i="168"/>
  <c r="AF7224" i="168"/>
  <c r="AF7225" i="168"/>
  <c r="AF7226" i="168"/>
  <c r="AF7227" i="168"/>
  <c r="AF7228" i="168"/>
  <c r="AF7229" i="168"/>
  <c r="AF7230" i="168"/>
  <c r="AF7231" i="168"/>
  <c r="AF7232" i="168"/>
  <c r="AF7233" i="168"/>
  <c r="AF7234" i="168"/>
  <c r="AF7235" i="168"/>
  <c r="AF7236" i="168"/>
  <c r="AF7237" i="168"/>
  <c r="AF7238" i="168"/>
  <c r="AF7239" i="168"/>
  <c r="AF7240" i="168"/>
  <c r="AF7241" i="168"/>
  <c r="AF7242" i="168"/>
  <c r="AF7243" i="168"/>
  <c r="AF7244" i="168"/>
  <c r="AF7245" i="168"/>
  <c r="AF7246" i="168"/>
  <c r="AF7247" i="168"/>
  <c r="AF7248" i="168"/>
  <c r="AF7249" i="168"/>
  <c r="AF7250" i="168"/>
  <c r="AF7251" i="168"/>
  <c r="AF7252" i="168"/>
  <c r="AF7253" i="168"/>
  <c r="AF7254" i="168"/>
  <c r="AF7255" i="168"/>
  <c r="AF7256" i="168"/>
  <c r="AF7257" i="168"/>
  <c r="AF7258" i="168"/>
  <c r="AF7259" i="168"/>
  <c r="AF7260" i="168"/>
  <c r="AF7261" i="168"/>
  <c r="AF7262" i="168"/>
  <c r="AF7263" i="168"/>
  <c r="AF7264" i="168"/>
  <c r="AF7265" i="168"/>
  <c r="AF7266" i="168"/>
  <c r="AF7267" i="168"/>
  <c r="AF7268" i="168"/>
  <c r="AF7269" i="168"/>
  <c r="AF7270" i="168"/>
  <c r="AF7271" i="168"/>
  <c r="AF7272" i="168"/>
  <c r="AF7273" i="168"/>
  <c r="AF7274" i="168"/>
  <c r="AF7275" i="168"/>
  <c r="AF7276" i="168"/>
  <c r="AF7277" i="168"/>
  <c r="AF7278" i="168"/>
  <c r="AF7279" i="168"/>
  <c r="AF7280" i="168"/>
  <c r="AF7281" i="168"/>
  <c r="AF7282" i="168"/>
  <c r="AF7283" i="168"/>
  <c r="AF7284" i="168"/>
  <c r="AF7285" i="168"/>
  <c r="AF7286" i="168"/>
  <c r="AF7287" i="168"/>
  <c r="AF7288" i="168"/>
  <c r="AF7289" i="168"/>
  <c r="AF7290" i="168"/>
  <c r="AF7291" i="168"/>
  <c r="AF7292" i="168"/>
  <c r="AF7293" i="168"/>
  <c r="AF7294" i="168"/>
  <c r="AF7295" i="168"/>
  <c r="AF7296" i="168"/>
  <c r="AF7297" i="168"/>
  <c r="AF7298" i="168"/>
  <c r="AF7299" i="168"/>
  <c r="AF7300" i="168"/>
  <c r="AF7301" i="168"/>
  <c r="AF7302" i="168"/>
  <c r="AF7303" i="168"/>
  <c r="AF7304" i="168"/>
  <c r="AF7305" i="168"/>
  <c r="AF7306" i="168"/>
  <c r="AF7307" i="168"/>
  <c r="AF7308" i="168"/>
  <c r="AF7309" i="168"/>
  <c r="AF7310" i="168"/>
  <c r="AF7311" i="168"/>
  <c r="AF7312" i="168"/>
  <c r="AF7313" i="168"/>
  <c r="AF7314" i="168"/>
  <c r="AF7315" i="168"/>
  <c r="AF7316" i="168"/>
  <c r="AF7317" i="168"/>
  <c r="AF7318" i="168"/>
  <c r="AF7319" i="168"/>
  <c r="AF7320" i="168"/>
  <c r="AF7321" i="168"/>
  <c r="AF7322" i="168"/>
  <c r="AF7323" i="168"/>
  <c r="AF7324" i="168"/>
  <c r="AF7325" i="168"/>
  <c r="AF7326" i="168"/>
  <c r="AF7327" i="168"/>
  <c r="AF7328" i="168"/>
  <c r="AF7329" i="168"/>
  <c r="AF7330" i="168"/>
  <c r="AF7331" i="168"/>
  <c r="AF7332" i="168"/>
  <c r="AF7333" i="168"/>
  <c r="AF7334" i="168"/>
  <c r="AF7335" i="168"/>
  <c r="AF7336" i="168"/>
  <c r="AF7337" i="168"/>
  <c r="AF7338" i="168"/>
  <c r="AF7339" i="168"/>
  <c r="AF7340" i="168"/>
  <c r="AF7341" i="168"/>
  <c r="AF7342" i="168"/>
  <c r="AF7343" i="168"/>
  <c r="AF7344" i="168"/>
  <c r="AF7345" i="168"/>
  <c r="AF7346" i="168"/>
  <c r="AF7347" i="168"/>
  <c r="AF7348" i="168"/>
  <c r="AF7349" i="168"/>
  <c r="AF7350" i="168"/>
  <c r="AF7351" i="168"/>
  <c r="AF7352" i="168"/>
  <c r="AF7353" i="168"/>
  <c r="AF7354" i="168"/>
  <c r="AF7355" i="168"/>
  <c r="AF7356" i="168"/>
  <c r="AF7357" i="168"/>
  <c r="AF7358" i="168"/>
  <c r="AF7359" i="168"/>
  <c r="AF7360" i="168"/>
  <c r="AF7361" i="168"/>
  <c r="AF7362" i="168"/>
  <c r="AF7363" i="168"/>
  <c r="AF7364" i="168"/>
  <c r="AF7365" i="168"/>
  <c r="AF7366" i="168"/>
  <c r="AF7367" i="168"/>
  <c r="AF7368" i="168"/>
  <c r="AF7369" i="168"/>
  <c r="AF7370" i="168"/>
  <c r="AF7371" i="168"/>
  <c r="AF7372" i="168"/>
  <c r="AF7373" i="168"/>
  <c r="AF7374" i="168"/>
  <c r="AF7375" i="168"/>
  <c r="AF7376" i="168"/>
  <c r="AF7377" i="168"/>
  <c r="AF7378" i="168"/>
  <c r="AF7379" i="168"/>
  <c r="AF7380" i="168"/>
  <c r="AF7381" i="168"/>
  <c r="AF7382" i="168"/>
  <c r="AF7383" i="168"/>
  <c r="AF7384" i="168"/>
  <c r="AF7385" i="168"/>
  <c r="AF7386" i="168"/>
  <c r="AF7387" i="168"/>
  <c r="AF7388" i="168"/>
  <c r="AF7389" i="168"/>
  <c r="AF7390" i="168"/>
  <c r="AF7391" i="168"/>
  <c r="AF7392" i="168"/>
  <c r="AF7393" i="168"/>
  <c r="AF7394" i="168"/>
  <c r="AF7395" i="168"/>
  <c r="AF7396" i="168"/>
  <c r="AF7397" i="168"/>
  <c r="AF7398" i="168"/>
  <c r="AF7399" i="168"/>
  <c r="AF7400" i="168"/>
  <c r="AF7401" i="168"/>
  <c r="AF7402" i="168"/>
  <c r="AF7403" i="168"/>
  <c r="AF7404" i="168"/>
  <c r="AF7405" i="168"/>
  <c r="AF7406" i="168"/>
  <c r="AF7407" i="168"/>
  <c r="AF7408" i="168"/>
  <c r="AF7409" i="168"/>
  <c r="AF7410" i="168"/>
  <c r="AF7411" i="168"/>
  <c r="AF7412" i="168"/>
  <c r="AF7413" i="168"/>
  <c r="AF7414" i="168"/>
  <c r="AF7415" i="168"/>
  <c r="AF7416" i="168"/>
  <c r="AF7417" i="168"/>
  <c r="AF7418" i="168"/>
  <c r="AF7419" i="168"/>
  <c r="AF7420" i="168"/>
  <c r="AF7421" i="168"/>
  <c r="AF7422" i="168"/>
  <c r="AF7423" i="168"/>
  <c r="AF7424" i="168"/>
  <c r="AF7425" i="168"/>
  <c r="AF7426" i="168"/>
  <c r="AF7427" i="168"/>
  <c r="AF7428" i="168"/>
  <c r="AF7429" i="168"/>
  <c r="AF7430" i="168"/>
  <c r="AF7431" i="168"/>
  <c r="AF7432" i="168"/>
  <c r="AF7433" i="168"/>
  <c r="AF7434" i="168"/>
  <c r="AF7435" i="168"/>
  <c r="AF7436" i="168"/>
  <c r="AF7437" i="168"/>
  <c r="AF7438" i="168"/>
  <c r="AF7439" i="168"/>
  <c r="AF7440" i="168"/>
  <c r="AF7441" i="168"/>
  <c r="AF7442" i="168"/>
  <c r="AF7443" i="168"/>
  <c r="AF7444" i="168"/>
  <c r="AF7445" i="168"/>
  <c r="AF7446" i="168"/>
  <c r="AF7447" i="168"/>
  <c r="AF7448" i="168"/>
  <c r="AF7449" i="168"/>
  <c r="AF7450" i="168"/>
  <c r="AF7451" i="168"/>
  <c r="AF7452" i="168"/>
  <c r="AF7453" i="168"/>
  <c r="AF7454" i="168"/>
  <c r="AF7455" i="168"/>
  <c r="AF7456" i="168"/>
  <c r="AF7457" i="168"/>
  <c r="AF7458" i="168"/>
  <c r="AF7459" i="168"/>
  <c r="AF7460" i="168"/>
  <c r="AF7461" i="168"/>
  <c r="AF7462" i="168"/>
  <c r="AF7463" i="168"/>
  <c r="AF7464" i="168"/>
  <c r="AF7465" i="168"/>
  <c r="AF7466" i="168"/>
  <c r="AF7467" i="168"/>
  <c r="AF7468" i="168"/>
  <c r="AF7469" i="168"/>
  <c r="AF7470" i="168"/>
  <c r="AF7471" i="168"/>
  <c r="AF7472" i="168"/>
  <c r="AF7473" i="168"/>
  <c r="AF7474" i="168"/>
  <c r="AF7475" i="168"/>
  <c r="AF7476" i="168"/>
  <c r="AF7477" i="168"/>
  <c r="AF7478" i="168"/>
  <c r="AF7479" i="168"/>
  <c r="AF7480" i="168"/>
  <c r="AF7481" i="168"/>
  <c r="AF7482" i="168"/>
  <c r="AF7483" i="168"/>
  <c r="AF7484" i="168"/>
  <c r="AF7485" i="168"/>
  <c r="AF7486" i="168"/>
  <c r="AF7487" i="168"/>
  <c r="AF7488" i="168"/>
  <c r="AF7489" i="168"/>
  <c r="AF7490" i="168"/>
  <c r="AF7491" i="168"/>
  <c r="AF7492" i="168"/>
  <c r="AF7493" i="168"/>
  <c r="AF7494" i="168"/>
  <c r="AF7495" i="168"/>
  <c r="AF7496" i="168"/>
  <c r="AF7497" i="168"/>
  <c r="AF7498" i="168"/>
  <c r="AF7499" i="168"/>
  <c r="AF7500" i="168"/>
  <c r="AF7501" i="168"/>
  <c r="AF7502" i="168"/>
  <c r="AF7503" i="168"/>
  <c r="AF7504" i="168"/>
  <c r="AF7505" i="168"/>
  <c r="AF7506" i="168"/>
  <c r="AF7507" i="168"/>
  <c r="AF7508" i="168"/>
  <c r="AF7509" i="168"/>
  <c r="AF7510" i="168"/>
  <c r="AF7511" i="168"/>
  <c r="AF7512" i="168"/>
  <c r="AF7513" i="168"/>
  <c r="AF7514" i="168"/>
  <c r="AF7515" i="168"/>
  <c r="AF7516" i="168"/>
  <c r="AF7517" i="168"/>
  <c r="AF7518" i="168"/>
  <c r="AF7519" i="168"/>
  <c r="AF7520" i="168"/>
  <c r="AF7521" i="168"/>
  <c r="AF7522" i="168"/>
  <c r="AF7523" i="168"/>
  <c r="AF7524" i="168"/>
  <c r="AF7525" i="168"/>
  <c r="AF7526" i="168"/>
  <c r="AF7527" i="168"/>
  <c r="AF7528" i="168"/>
  <c r="AF7529" i="168"/>
  <c r="AF7530" i="168"/>
  <c r="AF7531" i="168"/>
  <c r="AF7532" i="168"/>
  <c r="AF7533" i="168"/>
  <c r="AF7534" i="168"/>
  <c r="AF7535" i="168"/>
  <c r="AF7536" i="168"/>
  <c r="AF7537" i="168"/>
  <c r="AF7538" i="168"/>
  <c r="AF7539" i="168"/>
  <c r="AF7540" i="168"/>
  <c r="AF7541" i="168"/>
  <c r="AF7542" i="168"/>
  <c r="AF7543" i="168"/>
  <c r="AF7544" i="168"/>
  <c r="AF7545" i="168"/>
  <c r="AF7546" i="168"/>
  <c r="AF7547" i="168"/>
  <c r="AF7548" i="168"/>
  <c r="AF7549" i="168"/>
  <c r="AF7550" i="168"/>
  <c r="AF7551" i="168"/>
  <c r="AF7552" i="168"/>
  <c r="AF7553" i="168"/>
  <c r="AF7554" i="168"/>
  <c r="AF7555" i="168"/>
  <c r="AF7556" i="168"/>
  <c r="AF7557" i="168"/>
  <c r="AF7558" i="168"/>
  <c r="AF7559" i="168"/>
  <c r="AF7560" i="168"/>
  <c r="AF7561" i="168"/>
  <c r="AF7562" i="168"/>
  <c r="AF7563" i="168"/>
  <c r="AF7564" i="168"/>
  <c r="AF7565" i="168"/>
  <c r="AF7566" i="168"/>
  <c r="AF7567" i="168"/>
  <c r="AF7568" i="168"/>
  <c r="AF7569" i="168"/>
  <c r="AF7570" i="168"/>
  <c r="AF7571" i="168"/>
  <c r="AF7572" i="168"/>
  <c r="AF7573" i="168"/>
  <c r="AF7574" i="168"/>
  <c r="AF7575" i="168"/>
  <c r="AF7576" i="168"/>
  <c r="AF7577" i="168"/>
  <c r="AF7578" i="168"/>
  <c r="AF7579" i="168"/>
  <c r="AF7580" i="168"/>
  <c r="AF7581" i="168"/>
  <c r="AF7582" i="168"/>
  <c r="AF7583" i="168"/>
  <c r="AF7584" i="168"/>
  <c r="AF7585" i="168"/>
  <c r="AF7586" i="168"/>
  <c r="AF7587" i="168"/>
  <c r="AF7588" i="168"/>
  <c r="AF7589" i="168"/>
  <c r="AF7590" i="168"/>
  <c r="AF7591" i="168"/>
  <c r="AF7592" i="168"/>
  <c r="AF7593" i="168"/>
  <c r="AF7594" i="168"/>
  <c r="AF7595" i="168"/>
  <c r="AF7596" i="168"/>
  <c r="AF7597" i="168"/>
  <c r="AF7598" i="168"/>
  <c r="AF7599" i="168"/>
  <c r="AF7600" i="168"/>
  <c r="AF7601" i="168"/>
  <c r="AF7602" i="168"/>
  <c r="AF7603" i="168"/>
  <c r="AF7604" i="168"/>
  <c r="AF7605" i="168"/>
  <c r="AF7606" i="168"/>
  <c r="AF7607" i="168"/>
  <c r="AF7608" i="168"/>
  <c r="AF7609" i="168"/>
  <c r="AF7610" i="168"/>
  <c r="AF7611" i="168"/>
  <c r="AF7612" i="168"/>
  <c r="AF7613" i="168"/>
  <c r="AF7614" i="168"/>
  <c r="AF7615" i="168"/>
  <c r="AF7616" i="168"/>
  <c r="AF7617" i="168"/>
  <c r="AF7618" i="168"/>
  <c r="AF7619" i="168"/>
  <c r="AF7620" i="168"/>
  <c r="AF7621" i="168"/>
  <c r="AF7622" i="168"/>
  <c r="AF7623" i="168"/>
  <c r="AF7624" i="168"/>
  <c r="AF7625" i="168"/>
  <c r="AF7626" i="168"/>
  <c r="AF7627" i="168"/>
  <c r="AF7628" i="168"/>
  <c r="AF7629" i="168"/>
  <c r="AF7630" i="168"/>
  <c r="AF7631" i="168"/>
  <c r="AF7632" i="168"/>
  <c r="AF7633" i="168"/>
  <c r="AF7634" i="168"/>
  <c r="AF7635" i="168"/>
  <c r="AF7636" i="168"/>
  <c r="AF7637" i="168"/>
  <c r="AF7638" i="168"/>
  <c r="AF7639" i="168"/>
  <c r="AF7640" i="168"/>
  <c r="AF7641" i="168"/>
  <c r="AF7642" i="168"/>
  <c r="AF7643" i="168"/>
  <c r="AF7644" i="168"/>
  <c r="AF7645" i="168"/>
  <c r="AF7646" i="168"/>
  <c r="AF7647" i="168"/>
  <c r="AF7648" i="168"/>
  <c r="AF7649" i="168"/>
  <c r="AF7650" i="168"/>
  <c r="AF7651" i="168"/>
  <c r="AF7652" i="168"/>
  <c r="AF7653" i="168"/>
  <c r="AF7654" i="168"/>
  <c r="AF7655" i="168"/>
  <c r="AF7656" i="168"/>
  <c r="AF7657" i="168"/>
  <c r="AF7658" i="168"/>
  <c r="AF7659" i="168"/>
  <c r="AF7660" i="168"/>
  <c r="AF7661" i="168"/>
  <c r="AF7662" i="168"/>
  <c r="AF7663" i="168"/>
  <c r="AF7664" i="168"/>
  <c r="AF7665" i="168"/>
  <c r="AF7666" i="168"/>
  <c r="AF7667" i="168"/>
  <c r="AF7668" i="168"/>
  <c r="AF7669" i="168"/>
  <c r="AF7670" i="168"/>
  <c r="AF7671" i="168"/>
  <c r="AF7672" i="168"/>
  <c r="AF7673" i="168"/>
  <c r="AF7674" i="168"/>
  <c r="AF7675" i="168"/>
  <c r="AF7676" i="168"/>
  <c r="AF7677" i="168"/>
  <c r="AF7678" i="168"/>
  <c r="AF7679" i="168"/>
  <c r="AF7680" i="168"/>
  <c r="AF7681" i="168"/>
  <c r="AF7682" i="168"/>
  <c r="AF7683" i="168"/>
  <c r="AF7684" i="168"/>
  <c r="AF7685" i="168"/>
  <c r="AF7686" i="168"/>
  <c r="AF7687" i="168"/>
  <c r="AF7688" i="168"/>
  <c r="AF7689" i="168"/>
  <c r="AF7690" i="168"/>
  <c r="AF7691" i="168"/>
  <c r="AF7692" i="168"/>
  <c r="AF7693" i="168"/>
  <c r="AF7694" i="168"/>
  <c r="AF7695" i="168"/>
  <c r="AF7696" i="168"/>
  <c r="AF7697" i="168"/>
  <c r="AF7698" i="168"/>
  <c r="AF7699" i="168"/>
  <c r="AF7700" i="168"/>
  <c r="AF7701" i="168"/>
  <c r="AF7702" i="168"/>
  <c r="AF7703" i="168"/>
  <c r="AF7704" i="168"/>
  <c r="AF7705" i="168"/>
  <c r="AF7706" i="168"/>
  <c r="AF7707" i="168"/>
  <c r="AF7708" i="168"/>
  <c r="AF7709" i="168"/>
  <c r="AF7710" i="168"/>
  <c r="AF7711" i="168"/>
  <c r="AF7712" i="168"/>
  <c r="AF7713" i="168"/>
  <c r="AF7714" i="168"/>
  <c r="AF7715" i="168"/>
  <c r="AF7716" i="168"/>
  <c r="AF7717" i="168"/>
  <c r="AF7718" i="168"/>
  <c r="AF7719" i="168"/>
  <c r="AF7720" i="168"/>
  <c r="AF7721" i="168"/>
  <c r="AF7722" i="168"/>
  <c r="AF7723" i="168"/>
  <c r="AF7724" i="168"/>
  <c r="AF7725" i="168"/>
  <c r="AF7726" i="168"/>
  <c r="AF7727" i="168"/>
  <c r="AF7728" i="168"/>
  <c r="AF7729" i="168"/>
  <c r="AF7730" i="168"/>
  <c r="AF7731" i="168"/>
  <c r="AF7732" i="168"/>
  <c r="AF7733" i="168"/>
  <c r="AF7734" i="168"/>
  <c r="AF7735" i="168"/>
  <c r="AF7736" i="168"/>
  <c r="AF7737" i="168"/>
  <c r="AF7738" i="168"/>
  <c r="AF7739" i="168"/>
  <c r="AF7740" i="168"/>
  <c r="AF7741" i="168"/>
  <c r="AF7742" i="168"/>
  <c r="AF7743" i="168"/>
  <c r="AF7744" i="168"/>
  <c r="AF7745" i="168"/>
  <c r="AF7746" i="168"/>
  <c r="AF7747" i="168"/>
  <c r="AF7748" i="168"/>
  <c r="AF7749" i="168"/>
  <c r="AF7750" i="168"/>
  <c r="AF7751" i="168"/>
  <c r="AF7752" i="168"/>
  <c r="AF7753" i="168"/>
  <c r="AF7754" i="168"/>
  <c r="AF7755" i="168"/>
  <c r="AF7756" i="168"/>
  <c r="AF7757" i="168"/>
  <c r="AF7758" i="168"/>
  <c r="AF7759" i="168"/>
  <c r="AF7760" i="168"/>
  <c r="AF7761" i="168"/>
  <c r="AF7762" i="168"/>
  <c r="AF7763" i="168"/>
  <c r="AF7764" i="168"/>
  <c r="AF7765" i="168"/>
  <c r="AF7766" i="168"/>
  <c r="AF7767" i="168"/>
  <c r="AF7768" i="168"/>
  <c r="AF7769" i="168"/>
  <c r="AF7770" i="168"/>
  <c r="AF7771" i="168"/>
  <c r="AF7772" i="168"/>
  <c r="AF7773" i="168"/>
  <c r="AF7774" i="168"/>
  <c r="AF7775" i="168"/>
  <c r="AF7776" i="168"/>
  <c r="AF7777" i="168"/>
  <c r="AF7778" i="168"/>
  <c r="AF7779" i="168"/>
  <c r="AF7780" i="168"/>
  <c r="AF7781" i="168"/>
  <c r="AF7782" i="168"/>
  <c r="AF7783" i="168"/>
  <c r="AF7784" i="168"/>
  <c r="AF7785" i="168"/>
  <c r="AF7786" i="168"/>
  <c r="AF7787" i="168"/>
  <c r="AF7788" i="168"/>
  <c r="AF7789" i="168"/>
  <c r="AF7790" i="168"/>
  <c r="AF7791" i="168"/>
  <c r="AF7792" i="168"/>
  <c r="AF7793" i="168"/>
  <c r="AF7794" i="168"/>
  <c r="AF7795" i="168"/>
  <c r="AF7796" i="168"/>
  <c r="AF7797" i="168"/>
  <c r="AF7798" i="168"/>
  <c r="AF7799" i="168"/>
  <c r="AF7800" i="168"/>
  <c r="AF7801" i="168"/>
  <c r="AF7802" i="168"/>
  <c r="AF7803" i="168"/>
  <c r="AF7804" i="168"/>
  <c r="AF7805" i="168"/>
  <c r="AF7806" i="168"/>
  <c r="AF7807" i="168"/>
  <c r="AF7808" i="168"/>
  <c r="AF7809" i="168"/>
  <c r="AF7810" i="168"/>
  <c r="AF7811" i="168"/>
  <c r="AF7812" i="168"/>
  <c r="AF7813" i="168"/>
  <c r="AF7814" i="168"/>
  <c r="AF7815" i="168"/>
  <c r="AF7816" i="168"/>
  <c r="AF7817" i="168"/>
  <c r="AF7818" i="168"/>
  <c r="AF7819" i="168"/>
  <c r="AF7820" i="168"/>
  <c r="AF7821" i="168"/>
  <c r="AF7822" i="168"/>
  <c r="AF7823" i="168"/>
  <c r="AF7824" i="168"/>
  <c r="AF7825" i="168"/>
  <c r="AF7826" i="168"/>
  <c r="AF7827" i="168"/>
  <c r="AF7828" i="168"/>
  <c r="AF7829" i="168"/>
  <c r="AF7830" i="168"/>
  <c r="AF7831" i="168"/>
  <c r="AF7832" i="168"/>
  <c r="AF7833" i="168"/>
  <c r="AF7834" i="168"/>
  <c r="AF7835" i="168"/>
  <c r="AF7836" i="168"/>
  <c r="AF7837" i="168"/>
  <c r="AF7838" i="168"/>
  <c r="AF7839" i="168"/>
  <c r="AF7840" i="168"/>
  <c r="AF7841" i="168"/>
  <c r="AF7842" i="168"/>
  <c r="AF7843" i="168"/>
  <c r="AF7844" i="168"/>
  <c r="AF7845" i="168"/>
  <c r="AF7846" i="168"/>
  <c r="AF7847" i="168"/>
  <c r="AF7848" i="168"/>
  <c r="AF7849" i="168"/>
  <c r="AF7850" i="168"/>
  <c r="AF7851" i="168"/>
  <c r="AF7852" i="168"/>
  <c r="AF7853" i="168"/>
  <c r="AF7854" i="168"/>
  <c r="AF7855" i="168"/>
  <c r="AF7856" i="168"/>
  <c r="AF7857" i="168"/>
  <c r="AF7858" i="168"/>
  <c r="AF7859" i="168"/>
  <c r="AF7860" i="168"/>
  <c r="AF7861" i="168"/>
  <c r="AF7862" i="168"/>
  <c r="AF7863" i="168"/>
  <c r="AF7864" i="168"/>
  <c r="AF7865" i="168"/>
  <c r="AF7866" i="168"/>
  <c r="AF7867" i="168"/>
  <c r="AF7868" i="168"/>
  <c r="AF7869" i="168"/>
  <c r="AF7870" i="168"/>
  <c r="AF7871" i="168"/>
  <c r="AF7872" i="168"/>
  <c r="AF7873" i="168"/>
  <c r="AF7874" i="168"/>
  <c r="AF7875" i="168"/>
  <c r="AF7876" i="168"/>
  <c r="AF7877" i="168"/>
  <c r="AF7878" i="168"/>
  <c r="AF7879" i="168"/>
  <c r="AF7880" i="168"/>
  <c r="AF7881" i="168"/>
  <c r="AF7882" i="168"/>
  <c r="AF7883" i="168"/>
  <c r="AF7884" i="168"/>
  <c r="AF7885" i="168"/>
  <c r="AF7886" i="168"/>
  <c r="AF7887" i="168"/>
  <c r="AF7888" i="168"/>
  <c r="AF7889" i="168"/>
  <c r="AF7890" i="168"/>
  <c r="AF7891" i="168"/>
  <c r="AF7892" i="168"/>
  <c r="AF7893" i="168"/>
  <c r="AF7894" i="168"/>
  <c r="AF7895" i="168"/>
  <c r="AF7896" i="168"/>
  <c r="AF7897" i="168"/>
  <c r="AF7898" i="168"/>
  <c r="AF7899" i="168"/>
  <c r="AF7900" i="168"/>
  <c r="AF7901" i="168"/>
  <c r="AF7902" i="168"/>
  <c r="AF7903" i="168"/>
  <c r="AF7904" i="168"/>
  <c r="AF7905" i="168"/>
  <c r="AF7906" i="168"/>
  <c r="AF7907" i="168"/>
  <c r="AF7908" i="168"/>
  <c r="AF7909" i="168"/>
  <c r="AF7910" i="168"/>
  <c r="AF7911" i="168"/>
  <c r="AF7912" i="168"/>
  <c r="AF7913" i="168"/>
  <c r="AF7914" i="168"/>
  <c r="AF7915" i="168"/>
  <c r="AF7916" i="168"/>
  <c r="AF7917" i="168"/>
  <c r="AF7918" i="168"/>
  <c r="AF7919" i="168"/>
  <c r="AF7920" i="168"/>
  <c r="AF7921" i="168"/>
  <c r="AF7922" i="168"/>
  <c r="AF7923" i="168"/>
  <c r="AF7924" i="168"/>
  <c r="AF7925" i="168"/>
  <c r="AF7926" i="168"/>
  <c r="AF7927" i="168"/>
  <c r="AF7928" i="168"/>
  <c r="AF7929" i="168"/>
  <c r="AF7930" i="168"/>
  <c r="AF7931" i="168"/>
  <c r="AF7932" i="168"/>
  <c r="AF7933" i="168"/>
  <c r="AF7934" i="168"/>
  <c r="AF7935" i="168"/>
  <c r="AF7936" i="168"/>
  <c r="AF7937" i="168"/>
  <c r="AF7938" i="168"/>
  <c r="AF7939" i="168"/>
  <c r="AF7940" i="168"/>
  <c r="AF7941" i="168"/>
  <c r="AF7942" i="168"/>
  <c r="AF7943" i="168"/>
  <c r="AF7944" i="168"/>
  <c r="AF7945" i="168"/>
  <c r="AF7946" i="168"/>
  <c r="AF7947" i="168"/>
  <c r="AF7948" i="168"/>
  <c r="AF7949" i="168"/>
  <c r="AF7950" i="168"/>
  <c r="AF7951" i="168"/>
  <c r="AF7952" i="168"/>
  <c r="AF7953" i="168"/>
  <c r="AF7954" i="168"/>
  <c r="AF7955" i="168"/>
  <c r="AF7956" i="168"/>
  <c r="AF7957" i="168"/>
  <c r="AF7958" i="168"/>
  <c r="AF7959" i="168"/>
  <c r="AF7960" i="168"/>
  <c r="AF7961" i="168"/>
  <c r="AF7962" i="168"/>
  <c r="AF7963" i="168"/>
  <c r="AF7964" i="168"/>
  <c r="AF7965" i="168"/>
  <c r="AF7966" i="168"/>
  <c r="AF7967" i="168"/>
  <c r="AF7968" i="168"/>
  <c r="AF7969" i="168"/>
  <c r="AF7970" i="168"/>
  <c r="AF7971" i="168"/>
  <c r="AF7972" i="168"/>
  <c r="AF7973" i="168"/>
  <c r="AF7974" i="168"/>
  <c r="AF7975" i="168"/>
  <c r="AF7976" i="168"/>
  <c r="AF7977" i="168"/>
  <c r="AF7978" i="168"/>
  <c r="AF7979" i="168"/>
  <c r="AF7980" i="168"/>
  <c r="AF7981" i="168"/>
  <c r="AF7982" i="168"/>
  <c r="AF7983" i="168"/>
  <c r="AF7984" i="168"/>
  <c r="AF7985" i="168"/>
  <c r="AF7986" i="168"/>
  <c r="AF7987" i="168"/>
  <c r="AF7988" i="168"/>
  <c r="AF7989" i="168"/>
  <c r="AF7990" i="168"/>
  <c r="AF7991" i="168"/>
  <c r="AF7992" i="168"/>
  <c r="AF7993" i="168"/>
  <c r="AF7994" i="168"/>
  <c r="AF7995" i="168"/>
  <c r="AF7996" i="168"/>
  <c r="AF7997" i="168"/>
  <c r="AF7998" i="168"/>
  <c r="AF7999" i="168"/>
  <c r="AF8000" i="168"/>
  <c r="AF8001" i="168"/>
  <c r="AF8002" i="168"/>
  <c r="AF8003" i="168"/>
  <c r="AF8004" i="168"/>
  <c r="AF8005" i="168"/>
  <c r="AF8006" i="168"/>
  <c r="AF8007" i="168"/>
  <c r="AF8008" i="168"/>
  <c r="AF8009" i="168"/>
  <c r="AF8010" i="168"/>
  <c r="AF8011" i="168"/>
  <c r="AF8012" i="168"/>
  <c r="AF8013" i="168"/>
  <c r="AF8014" i="168"/>
  <c r="AF8015" i="168"/>
  <c r="AF8016" i="168"/>
  <c r="AF8017" i="168"/>
  <c r="AF8018" i="168"/>
  <c r="AF8019" i="168"/>
  <c r="AF8020" i="168"/>
  <c r="AF8021" i="168"/>
  <c r="AF8022" i="168"/>
  <c r="AF8023" i="168"/>
  <c r="AF8024" i="168"/>
  <c r="AF8025" i="168"/>
  <c r="AF8026" i="168"/>
  <c r="AF8027" i="168"/>
  <c r="AF8028" i="168"/>
  <c r="AF8029" i="168"/>
  <c r="AF8030" i="168"/>
  <c r="AF8031" i="168"/>
  <c r="AF8032" i="168"/>
  <c r="AF8033" i="168"/>
  <c r="AF8034" i="168"/>
  <c r="AF8035" i="168"/>
  <c r="AF8036" i="168"/>
  <c r="AF8037" i="168"/>
  <c r="AF8038" i="168"/>
  <c r="AF8039" i="168"/>
  <c r="AF8040" i="168"/>
  <c r="AF8041" i="168"/>
  <c r="AF8042" i="168"/>
  <c r="AF8043" i="168"/>
  <c r="AF8044" i="168"/>
  <c r="AF8045" i="168"/>
  <c r="AF8046" i="168"/>
  <c r="AF8047" i="168"/>
  <c r="AF8048" i="168"/>
  <c r="AF8049" i="168"/>
  <c r="AF8050" i="168"/>
  <c r="AF8051" i="168"/>
  <c r="AF8052" i="168"/>
  <c r="AF8053" i="168"/>
  <c r="AF8054" i="168"/>
  <c r="AF8055" i="168"/>
  <c r="AF8056" i="168"/>
  <c r="AF8057" i="168"/>
  <c r="AF8058" i="168"/>
  <c r="AF8059" i="168"/>
  <c r="AF8060" i="168"/>
  <c r="AF8061" i="168"/>
  <c r="AF8062" i="168"/>
  <c r="AF8063" i="168"/>
  <c r="AF8064" i="168"/>
  <c r="AF8065" i="168"/>
  <c r="AF8066" i="168"/>
  <c r="AF8067" i="168"/>
  <c r="AF8068" i="168"/>
  <c r="AF8069" i="168"/>
  <c r="AF8070" i="168"/>
  <c r="AF8071" i="168"/>
  <c r="AF8072" i="168"/>
  <c r="AF8073" i="168"/>
  <c r="AF8074" i="168"/>
  <c r="AF8075" i="168"/>
  <c r="AF8076" i="168"/>
  <c r="AF8077" i="168"/>
  <c r="AF8078" i="168"/>
  <c r="AF8079" i="168"/>
  <c r="AF8080" i="168"/>
  <c r="AF8081" i="168"/>
  <c r="AF8082" i="168"/>
  <c r="AF8083" i="168"/>
  <c r="AF8084" i="168"/>
  <c r="AF8085" i="168"/>
  <c r="AF8086" i="168"/>
  <c r="AF8087" i="168"/>
  <c r="AF8088" i="168"/>
  <c r="AF8089" i="168"/>
  <c r="AF8090" i="168"/>
  <c r="AF8091" i="168"/>
  <c r="AF8092" i="168"/>
  <c r="AF8093" i="168"/>
  <c r="AF8094" i="168"/>
  <c r="AF8095" i="168"/>
  <c r="AF8096" i="168"/>
  <c r="AF8097" i="168"/>
  <c r="AF8098" i="168"/>
  <c r="AF8099" i="168"/>
  <c r="AF8100" i="168"/>
  <c r="AF8101" i="168"/>
  <c r="AF8102" i="168"/>
  <c r="AF8103" i="168"/>
  <c r="AF8104" i="168"/>
  <c r="AF8105" i="168"/>
  <c r="AF8106" i="168"/>
  <c r="AF8107" i="168"/>
  <c r="AF8108" i="168"/>
  <c r="AF8109" i="168"/>
  <c r="AF8110" i="168"/>
  <c r="AF8111" i="168"/>
  <c r="AF8112" i="168"/>
  <c r="AF8113" i="168"/>
  <c r="AF8114" i="168"/>
  <c r="AF8115" i="168"/>
  <c r="AF8116" i="168"/>
  <c r="AF8117" i="168"/>
  <c r="AF8118" i="168"/>
  <c r="AF8119" i="168"/>
  <c r="AF8120" i="168"/>
  <c r="AF8121" i="168"/>
  <c r="AF8122" i="168"/>
  <c r="AF8123" i="168"/>
  <c r="AF8124" i="168"/>
  <c r="AF8125" i="168"/>
  <c r="AF8126" i="168"/>
  <c r="AF8127" i="168"/>
  <c r="AF8128" i="168"/>
  <c r="AF8129" i="168"/>
  <c r="AF8130" i="168"/>
  <c r="AF8131" i="168"/>
  <c r="AF8132" i="168"/>
  <c r="AF8133" i="168"/>
  <c r="AF8134" i="168"/>
  <c r="AF8135" i="168"/>
  <c r="AF8136" i="168"/>
  <c r="AF8137" i="168"/>
  <c r="AF8138" i="168"/>
  <c r="AF8139" i="168"/>
  <c r="AF8140" i="168"/>
  <c r="AF8141" i="168"/>
  <c r="AF8142" i="168"/>
  <c r="AF8143" i="168"/>
  <c r="AF8144" i="168"/>
  <c r="AF8145" i="168"/>
  <c r="AF8146" i="168"/>
  <c r="AF8147" i="168"/>
  <c r="AF8148" i="168"/>
  <c r="AF8149" i="168"/>
  <c r="AF8150" i="168"/>
  <c r="AF8151" i="168"/>
  <c r="AF8152" i="168"/>
  <c r="AF8153" i="168"/>
  <c r="AF8154" i="168"/>
  <c r="AF8155" i="168"/>
  <c r="AF8156" i="168"/>
  <c r="AF8157" i="168"/>
  <c r="AF8158" i="168"/>
  <c r="AF8159" i="168"/>
  <c r="AF8160" i="168"/>
  <c r="AF8161" i="168"/>
  <c r="AF8162" i="168"/>
  <c r="AF8163" i="168"/>
  <c r="AF8164" i="168"/>
  <c r="AF8165" i="168"/>
  <c r="AF8166" i="168"/>
  <c r="AF8167" i="168"/>
  <c r="AF8168" i="168"/>
  <c r="AF8169" i="168"/>
  <c r="AF8170" i="168"/>
  <c r="AF8171" i="168"/>
  <c r="AF8172" i="168"/>
  <c r="AF8173" i="168"/>
  <c r="AF8174" i="168"/>
  <c r="AF8175" i="168"/>
  <c r="AF8176" i="168"/>
  <c r="AF8177" i="168"/>
  <c r="AF8178" i="168"/>
  <c r="AF8179" i="168"/>
  <c r="AF8180" i="168"/>
  <c r="AF8181" i="168"/>
  <c r="AF8182" i="168"/>
  <c r="AF8183" i="168"/>
  <c r="AF8184" i="168"/>
  <c r="AF8185" i="168"/>
  <c r="AF8186" i="168"/>
  <c r="AF8187" i="168"/>
  <c r="AF8188" i="168"/>
  <c r="AF8189" i="168"/>
  <c r="AF8190" i="168"/>
  <c r="AF8191" i="168"/>
  <c r="AF8192" i="168"/>
  <c r="AF8193" i="168"/>
  <c r="AF8194" i="168"/>
  <c r="AF8195" i="168"/>
  <c r="AF8196" i="168"/>
  <c r="AF8197" i="168"/>
  <c r="AF8198" i="168"/>
  <c r="AF8199" i="168"/>
  <c r="AF8200" i="168"/>
  <c r="AF8201" i="168"/>
  <c r="AF8202" i="168"/>
  <c r="AF8203" i="168"/>
  <c r="AF8204" i="168"/>
  <c r="AF8205" i="168"/>
  <c r="AF8206" i="168"/>
  <c r="AF8207" i="168"/>
  <c r="AF8208" i="168"/>
  <c r="AF8209" i="168"/>
  <c r="AF8210" i="168"/>
  <c r="AF8211" i="168"/>
  <c r="AF8212" i="168"/>
  <c r="AF8213" i="168"/>
  <c r="AF8214" i="168"/>
  <c r="AF8215" i="168"/>
  <c r="AF8216" i="168"/>
  <c r="AF8217" i="168"/>
  <c r="AF8218" i="168"/>
  <c r="AF8219" i="168"/>
  <c r="AF8220" i="168"/>
  <c r="AF8221" i="168"/>
  <c r="AF8222" i="168"/>
  <c r="AF8223" i="168"/>
  <c r="AF8224" i="168"/>
  <c r="AF8225" i="168"/>
  <c r="AF8226" i="168"/>
  <c r="AF8227" i="168"/>
  <c r="AF8228" i="168"/>
  <c r="AF8229" i="168"/>
  <c r="AF8230" i="168"/>
  <c r="AF8231" i="168"/>
  <c r="AF8232" i="168"/>
  <c r="AF8233" i="168"/>
  <c r="AF8234" i="168"/>
  <c r="AF8235" i="168"/>
  <c r="AF8236" i="168"/>
  <c r="AF8237" i="168"/>
  <c r="AF8238" i="168"/>
  <c r="AF8239" i="168"/>
  <c r="AF8240" i="168"/>
  <c r="AF8241" i="168"/>
  <c r="AF8242" i="168"/>
  <c r="AF8243" i="168"/>
  <c r="AF8244" i="168"/>
  <c r="AF8245" i="168"/>
  <c r="AF8246" i="168"/>
  <c r="AF8247" i="168"/>
  <c r="AF8248" i="168"/>
  <c r="AF8249" i="168"/>
  <c r="AF8250" i="168"/>
  <c r="AF8251" i="168"/>
  <c r="AF8252" i="168"/>
  <c r="AF8253" i="168"/>
  <c r="AF8254" i="168"/>
  <c r="AF8255" i="168"/>
  <c r="AF8256" i="168"/>
  <c r="AF8257" i="168"/>
  <c r="AF8258" i="168"/>
  <c r="AF8259" i="168"/>
  <c r="AF8260" i="168"/>
  <c r="AF8261" i="168"/>
  <c r="AF8262" i="168"/>
  <c r="AF8263" i="168"/>
  <c r="AF8264" i="168"/>
  <c r="AF8265" i="168"/>
  <c r="AF8266" i="168"/>
  <c r="AF8267" i="168"/>
  <c r="AF8268" i="168"/>
  <c r="AF8269" i="168"/>
  <c r="AF8270" i="168"/>
  <c r="AF8271" i="168"/>
  <c r="AF8272" i="168"/>
  <c r="AF8273" i="168"/>
  <c r="AF8274" i="168"/>
  <c r="AF8275" i="168"/>
  <c r="AF8276" i="168"/>
  <c r="AF8277" i="168"/>
  <c r="AF8278" i="168"/>
  <c r="AF8279" i="168"/>
  <c r="AF8280" i="168"/>
  <c r="AF8281" i="168"/>
  <c r="AF8282" i="168"/>
  <c r="AF8283" i="168"/>
  <c r="AF8284" i="168"/>
  <c r="AF8285" i="168"/>
  <c r="AF8286" i="168"/>
  <c r="AF8287" i="168"/>
  <c r="AF8288" i="168"/>
  <c r="AF8289" i="168"/>
  <c r="AF8290" i="168"/>
  <c r="AF8291" i="168"/>
  <c r="AF8292" i="168"/>
  <c r="AF8293" i="168"/>
  <c r="AF8294" i="168"/>
  <c r="AF8295" i="168"/>
  <c r="AF8296" i="168"/>
  <c r="AF8297" i="168"/>
  <c r="AF8298" i="168"/>
  <c r="AF8299" i="168"/>
  <c r="AF8300" i="168"/>
  <c r="AF8301" i="168"/>
  <c r="AF8302" i="168"/>
  <c r="AF8303" i="168"/>
  <c r="AF8304" i="168"/>
  <c r="AF8305" i="168"/>
  <c r="AF8306" i="168"/>
  <c r="AF8307" i="168"/>
  <c r="AF8308" i="168"/>
  <c r="AF8309" i="168"/>
  <c r="AF8310" i="168"/>
  <c r="AF8311" i="168"/>
  <c r="AF8312" i="168"/>
  <c r="AF8313" i="168"/>
  <c r="AF8314" i="168"/>
  <c r="AF8315" i="168"/>
  <c r="AF8316" i="168"/>
  <c r="AF8317" i="168"/>
  <c r="AF8318" i="168"/>
  <c r="AF8319" i="168"/>
  <c r="AF8320" i="168"/>
  <c r="AF8321" i="168"/>
  <c r="AF8322" i="168"/>
  <c r="AF8323" i="168"/>
  <c r="AF8324" i="168"/>
  <c r="AF8325" i="168"/>
  <c r="AF8326" i="168"/>
  <c r="AF8327" i="168"/>
  <c r="AF8328" i="168"/>
  <c r="AF8329" i="168"/>
  <c r="AF8330" i="168"/>
  <c r="AF8331" i="168"/>
  <c r="AF8332" i="168"/>
  <c r="AF8333" i="168"/>
  <c r="AF8334" i="168"/>
  <c r="AF8335" i="168"/>
  <c r="AF8336" i="168"/>
  <c r="AF8337" i="168"/>
  <c r="AF8338" i="168"/>
  <c r="AF8339" i="168"/>
  <c r="AF8340" i="168"/>
  <c r="AF8341" i="168"/>
  <c r="AF8342" i="168"/>
  <c r="AF8343" i="168"/>
  <c r="AF8344" i="168"/>
  <c r="AF8345" i="168"/>
  <c r="AF8346" i="168"/>
  <c r="AF8347" i="168"/>
  <c r="AF8348" i="168"/>
  <c r="AF8349" i="168"/>
  <c r="AF8350" i="168"/>
  <c r="AF8351" i="168"/>
  <c r="AF8352" i="168"/>
  <c r="AF8353" i="168"/>
  <c r="AF8354" i="168"/>
  <c r="AF8355" i="168"/>
  <c r="AF8356" i="168"/>
  <c r="AF8357" i="168"/>
  <c r="AF8358" i="168"/>
  <c r="AF8359" i="168"/>
  <c r="AF8360" i="168"/>
  <c r="AF8361" i="168"/>
  <c r="AF8362" i="168"/>
  <c r="AF8363" i="168"/>
  <c r="AF8364" i="168"/>
  <c r="AF8365" i="168"/>
  <c r="AF8366" i="168"/>
  <c r="AF8367" i="168"/>
  <c r="AF8368" i="168"/>
  <c r="AF8369" i="168"/>
  <c r="AF8370" i="168"/>
  <c r="AF8371" i="168"/>
  <c r="AF8372" i="168"/>
  <c r="AF8373" i="168"/>
  <c r="AF8374" i="168"/>
  <c r="AF8375" i="168"/>
  <c r="AF8376" i="168"/>
  <c r="AF8377" i="168"/>
  <c r="AF8378" i="168"/>
  <c r="AF8379" i="168"/>
  <c r="AF8380" i="168"/>
  <c r="AF8381" i="168"/>
  <c r="AF8382" i="168"/>
  <c r="AF8383" i="168"/>
  <c r="AF8384" i="168"/>
  <c r="AF8385" i="168"/>
  <c r="AF8386" i="168"/>
  <c r="AF8387" i="168"/>
  <c r="AF8388" i="168"/>
  <c r="AF8389" i="168"/>
  <c r="AF8390" i="168"/>
  <c r="AF8391" i="168"/>
  <c r="AF8392" i="168"/>
  <c r="AF8393" i="168"/>
  <c r="AF8394" i="168"/>
  <c r="AF8395" i="168"/>
  <c r="AF8396" i="168"/>
  <c r="AF8397" i="168"/>
  <c r="AF8398" i="168"/>
  <c r="AF8399" i="168"/>
  <c r="AF8400" i="168"/>
  <c r="AF8401" i="168"/>
  <c r="AF8402" i="168"/>
  <c r="AF8403" i="168"/>
  <c r="AF8404" i="168"/>
  <c r="AF8405" i="168"/>
  <c r="AF8406" i="168"/>
  <c r="AF8407" i="168"/>
  <c r="AF8408" i="168"/>
  <c r="AF8409" i="168"/>
  <c r="AF8410" i="168"/>
  <c r="AF8411" i="168"/>
  <c r="AF8412" i="168"/>
  <c r="AF8413" i="168"/>
  <c r="AF8414" i="168"/>
  <c r="AF8415" i="168"/>
  <c r="AF8416" i="168"/>
  <c r="AF8417" i="168"/>
  <c r="AF8418" i="168"/>
  <c r="AF8419" i="168"/>
  <c r="AF8420" i="168"/>
  <c r="AF8421" i="168"/>
  <c r="AF8422" i="168"/>
  <c r="AF8423" i="168"/>
  <c r="AF8424" i="168"/>
  <c r="AF8425" i="168"/>
  <c r="AF8426" i="168"/>
  <c r="AF8427" i="168"/>
  <c r="AF8428" i="168"/>
  <c r="AF8429" i="168"/>
  <c r="AF8430" i="168"/>
  <c r="AF8431" i="168"/>
  <c r="AF8432" i="168"/>
  <c r="AF8433" i="168"/>
  <c r="AF8434" i="168"/>
  <c r="AF8435" i="168"/>
  <c r="AF8436" i="168"/>
  <c r="AF8437" i="168"/>
  <c r="AF8438" i="168"/>
  <c r="AF8439" i="168"/>
  <c r="AF8440" i="168"/>
  <c r="AF8441" i="168"/>
  <c r="AF8442" i="168"/>
  <c r="AF8443" i="168"/>
  <c r="AF8444" i="168"/>
  <c r="AF8445" i="168"/>
  <c r="AF8446" i="168"/>
  <c r="AF8447" i="168"/>
  <c r="AF8448" i="168"/>
  <c r="AF8449" i="168"/>
  <c r="AF8450" i="168"/>
  <c r="AF8451" i="168"/>
  <c r="AF8452" i="168"/>
  <c r="AF8453" i="168"/>
  <c r="AF8454" i="168"/>
  <c r="AF8455" i="168"/>
  <c r="AF8456" i="168"/>
  <c r="AF8457" i="168"/>
  <c r="AF8458" i="168"/>
  <c r="AF8459" i="168"/>
  <c r="AF8460" i="168"/>
  <c r="AF8461" i="168"/>
  <c r="AF8462" i="168"/>
  <c r="AF8463" i="168"/>
  <c r="AF8464" i="168"/>
  <c r="AF8465" i="168"/>
  <c r="AF8466" i="168"/>
  <c r="AF8467" i="168"/>
  <c r="AF8468" i="168"/>
  <c r="AF8469" i="168"/>
  <c r="AF8470" i="168"/>
  <c r="AF8471" i="168"/>
  <c r="AF8472" i="168"/>
  <c r="AF8473" i="168"/>
  <c r="AF8474" i="168"/>
  <c r="AF8475" i="168"/>
  <c r="AF8476" i="168"/>
  <c r="AF8477" i="168"/>
  <c r="AF8478" i="168"/>
  <c r="AF8479" i="168"/>
  <c r="AF8480" i="168"/>
  <c r="AF8481" i="168"/>
  <c r="AF8482" i="168"/>
  <c r="AF8483" i="168"/>
  <c r="AF8484" i="168"/>
  <c r="AF8485" i="168"/>
  <c r="AF8486" i="168"/>
  <c r="AF8487" i="168"/>
  <c r="AF8488" i="168"/>
  <c r="AF8489" i="168"/>
  <c r="AF8490" i="168"/>
  <c r="AF8491" i="168"/>
  <c r="AF8492" i="168"/>
  <c r="AF8493" i="168"/>
  <c r="AF8494" i="168"/>
  <c r="AF8495" i="168"/>
  <c r="AF8496" i="168"/>
  <c r="AF8497" i="168"/>
  <c r="AF8498" i="168"/>
  <c r="AF8499" i="168"/>
  <c r="AF8500" i="168"/>
  <c r="AF8501" i="168"/>
  <c r="AF8502" i="168"/>
  <c r="AF8503" i="168"/>
  <c r="AF8504" i="168"/>
  <c r="AF8505" i="168"/>
  <c r="AF8506" i="168"/>
  <c r="AF8507" i="168"/>
  <c r="AF8508" i="168"/>
  <c r="AF8509" i="168"/>
  <c r="AF8510" i="168"/>
  <c r="AF8511" i="168"/>
  <c r="AF8512" i="168"/>
  <c r="AF8513" i="168"/>
  <c r="AF8514" i="168"/>
  <c r="AF8515" i="168"/>
  <c r="AF8516" i="168"/>
  <c r="AF8517" i="168"/>
  <c r="AF8518" i="168"/>
  <c r="AF8519" i="168"/>
  <c r="AF8520" i="168"/>
  <c r="AF8521" i="168"/>
  <c r="AF8522" i="168"/>
  <c r="AF8523" i="168"/>
  <c r="AF8524" i="168"/>
  <c r="AF8525" i="168"/>
  <c r="AF8526" i="168"/>
  <c r="AF8527" i="168"/>
  <c r="AF8528" i="168"/>
  <c r="AF8529" i="168"/>
  <c r="AF8530" i="168"/>
  <c r="AF8531" i="168"/>
  <c r="AF8532" i="168"/>
  <c r="AF8533" i="168"/>
  <c r="AF8534" i="168"/>
  <c r="AF8535" i="168"/>
  <c r="AF8536" i="168"/>
  <c r="AF8537" i="168"/>
  <c r="AF8538" i="168"/>
  <c r="AF8539" i="168"/>
  <c r="AF8540" i="168"/>
  <c r="AF8541" i="168"/>
  <c r="AF8542" i="168"/>
  <c r="AF8543" i="168"/>
  <c r="AF8544" i="168"/>
  <c r="AF8545" i="168"/>
  <c r="AF8546" i="168"/>
  <c r="AF8547" i="168"/>
  <c r="AF8548" i="168"/>
  <c r="AF8549" i="168"/>
  <c r="AF8550" i="168"/>
  <c r="AF8551" i="168"/>
  <c r="AF8552" i="168"/>
  <c r="AF8553" i="168"/>
  <c r="AF8554" i="168"/>
  <c r="AF8555" i="168"/>
  <c r="AF8556" i="168"/>
  <c r="AF8557" i="168"/>
  <c r="AF8558" i="168"/>
  <c r="AF8559" i="168"/>
  <c r="AF8560" i="168"/>
  <c r="AF8561" i="168"/>
  <c r="AF8562" i="168"/>
  <c r="AF8563" i="168"/>
  <c r="AF8564" i="168"/>
  <c r="AF8565" i="168"/>
  <c r="AF8566" i="168"/>
  <c r="AF8567" i="168"/>
  <c r="AF8568" i="168"/>
  <c r="AF8569" i="168"/>
  <c r="AF8570" i="168"/>
  <c r="AF8571" i="168"/>
  <c r="AF8572" i="168"/>
  <c r="AF8573" i="168"/>
  <c r="AF8574" i="168"/>
  <c r="AF8575" i="168"/>
  <c r="AF8576" i="168"/>
  <c r="AF8577" i="168"/>
  <c r="AF8578" i="168"/>
  <c r="AF8579" i="168"/>
  <c r="AF8580" i="168"/>
  <c r="AF8581" i="168"/>
  <c r="AF8582" i="168"/>
  <c r="AF8583" i="168"/>
  <c r="AF8584" i="168"/>
  <c r="AF8585" i="168"/>
  <c r="AF8586" i="168"/>
  <c r="AF8587" i="168"/>
  <c r="AF8588" i="168"/>
  <c r="AF8589" i="168"/>
  <c r="AF8590" i="168"/>
  <c r="AF8591" i="168"/>
  <c r="AF8592" i="168"/>
  <c r="AF8593" i="168"/>
  <c r="AF8594" i="168"/>
  <c r="AF8595" i="168"/>
  <c r="AF8596" i="168"/>
  <c r="AF8597" i="168"/>
  <c r="AF8598" i="168"/>
  <c r="AF8599" i="168"/>
  <c r="AF8600" i="168"/>
  <c r="AF8601" i="168"/>
  <c r="AF8602" i="168"/>
  <c r="AF8603" i="168"/>
  <c r="AF8604" i="168"/>
  <c r="AF8605" i="168"/>
  <c r="AF8606" i="168"/>
  <c r="AF8607" i="168"/>
  <c r="AF8608" i="168"/>
  <c r="AF8609" i="168"/>
  <c r="AF8610" i="168"/>
  <c r="AF8611" i="168"/>
  <c r="AF8612" i="168"/>
  <c r="AF8613" i="168"/>
  <c r="AF8614" i="168"/>
  <c r="AF8615" i="168"/>
  <c r="AF8616" i="168"/>
  <c r="AF8617" i="168"/>
  <c r="AF8618" i="168"/>
  <c r="AF8619" i="168"/>
  <c r="AF8620" i="168"/>
  <c r="AF8621" i="168"/>
  <c r="AF8622" i="168"/>
  <c r="AF8623" i="168"/>
  <c r="AF8624" i="168"/>
  <c r="AF8625" i="168"/>
  <c r="AF8626" i="168"/>
  <c r="AF8627" i="168"/>
  <c r="AF8628" i="168"/>
  <c r="AF8629" i="168"/>
  <c r="AF8630" i="168"/>
  <c r="AF8631" i="168"/>
  <c r="AF8632" i="168"/>
  <c r="AF8633" i="168"/>
  <c r="AF8634" i="168"/>
  <c r="AF8635" i="168"/>
  <c r="AF8636" i="168"/>
  <c r="AF8637" i="168"/>
  <c r="AF8638" i="168"/>
  <c r="AF8639" i="168"/>
  <c r="AF8640" i="168"/>
  <c r="AF8641" i="168"/>
  <c r="AF8642" i="168"/>
  <c r="AF8643" i="168"/>
  <c r="AF8644" i="168"/>
  <c r="AF8645" i="168"/>
  <c r="AF8646" i="168"/>
  <c r="AF8647" i="168"/>
  <c r="AF8648" i="168"/>
  <c r="AF8649" i="168"/>
  <c r="AF8650" i="168"/>
  <c r="AF8651" i="168"/>
  <c r="AF8652" i="168"/>
  <c r="AF8653" i="168"/>
  <c r="AF8654" i="168"/>
  <c r="AF8655" i="168"/>
  <c r="AF8656" i="168"/>
  <c r="AF8657" i="168"/>
  <c r="AF8658" i="168"/>
  <c r="AF8659" i="168"/>
  <c r="AF8660" i="168"/>
  <c r="AF8661" i="168"/>
  <c r="AF8662" i="168"/>
  <c r="AF8663" i="168"/>
  <c r="AF8664" i="168"/>
  <c r="AF8665" i="168"/>
  <c r="AF8666" i="168"/>
  <c r="AF8667" i="168"/>
  <c r="AF8668" i="168"/>
  <c r="AF8669" i="168"/>
  <c r="AF8670" i="168"/>
  <c r="AF8671" i="168"/>
  <c r="AF8672" i="168"/>
  <c r="AF8673" i="168"/>
  <c r="AF8674" i="168"/>
  <c r="AF8675" i="168"/>
  <c r="AF8676" i="168"/>
  <c r="AF8677" i="168"/>
  <c r="AF8678" i="168"/>
  <c r="AF8679" i="168"/>
  <c r="AF8680" i="168"/>
  <c r="AF8681" i="168"/>
  <c r="AF8682" i="168"/>
  <c r="AF8683" i="168"/>
  <c r="AF8684" i="168"/>
  <c r="AF8685" i="168"/>
  <c r="AF8686" i="168"/>
  <c r="AF8687" i="168"/>
  <c r="AF8688" i="168"/>
  <c r="AF8689" i="168"/>
  <c r="AF8690" i="168"/>
  <c r="AF8691" i="168"/>
  <c r="AF8692" i="168"/>
  <c r="AF8693" i="168"/>
  <c r="AF8694" i="168"/>
  <c r="AF8695" i="168"/>
  <c r="AF8696" i="168"/>
  <c r="AF8697" i="168"/>
  <c r="AF8698" i="168"/>
  <c r="AF8699" i="168"/>
  <c r="AF8700" i="168"/>
  <c r="AF8701" i="168"/>
  <c r="AF8702" i="168"/>
  <c r="AF8703" i="168"/>
  <c r="AF8704" i="168"/>
  <c r="AF8705" i="168"/>
  <c r="AF8706" i="168"/>
  <c r="AF8707" i="168"/>
  <c r="AF8708" i="168"/>
  <c r="AF8709" i="168"/>
  <c r="AF8710" i="168"/>
  <c r="AF8711" i="168"/>
  <c r="AF8712" i="168"/>
  <c r="AF8713" i="168"/>
  <c r="AF8714" i="168"/>
  <c r="AF8715" i="168"/>
  <c r="AF8716" i="168"/>
  <c r="AF8717" i="168"/>
  <c r="AF8718" i="168"/>
  <c r="AF8719" i="168"/>
  <c r="AF8720" i="168"/>
  <c r="AF8721" i="168"/>
  <c r="AF8722" i="168"/>
  <c r="AF8723" i="168"/>
  <c r="AF8724" i="168"/>
  <c r="AF8725" i="168"/>
  <c r="AF8726" i="168"/>
  <c r="AF8727" i="168"/>
  <c r="AF8728" i="168"/>
  <c r="AF8729" i="168"/>
  <c r="AF8730" i="168"/>
  <c r="AF8731" i="168"/>
  <c r="AF8732" i="168"/>
  <c r="AF8733" i="168"/>
  <c r="AF8734" i="168"/>
  <c r="AF8735" i="168"/>
  <c r="AF8736" i="168"/>
  <c r="AF8737" i="168"/>
  <c r="AF8738" i="168"/>
  <c r="AF8739" i="168"/>
  <c r="AF8740" i="168"/>
  <c r="AF8741" i="168"/>
  <c r="AF8742" i="168"/>
  <c r="AF8743" i="168"/>
  <c r="AF8744" i="168"/>
  <c r="AF8745" i="168"/>
  <c r="AF8746" i="168"/>
  <c r="AF8747" i="168"/>
  <c r="AF8748" i="168"/>
  <c r="AF8749" i="168"/>
  <c r="AF8750" i="168"/>
  <c r="AF8751" i="168"/>
  <c r="AF8752" i="168"/>
  <c r="AF8753" i="168"/>
  <c r="AF8754" i="168"/>
  <c r="AF8755" i="168"/>
  <c r="AF8756" i="168"/>
  <c r="AF8757" i="168"/>
  <c r="AF8758" i="168"/>
  <c r="AF8759" i="168"/>
  <c r="AF8760" i="168"/>
  <c r="AF8761" i="168"/>
  <c r="AF8762" i="168"/>
  <c r="AF8763" i="168"/>
  <c r="AF8764" i="168"/>
  <c r="AF8765" i="168"/>
  <c r="AF8766" i="168"/>
  <c r="AF8767" i="168"/>
  <c r="AF8768" i="168"/>
  <c r="AF8769" i="168"/>
  <c r="AF8770" i="168"/>
  <c r="AF8771" i="168"/>
  <c r="AF8772" i="168"/>
  <c r="AF8773" i="168"/>
  <c r="AF8774" i="168"/>
  <c r="AF8775" i="168"/>
  <c r="AF8776" i="168"/>
  <c r="AF8777" i="168"/>
  <c r="AF8778" i="168"/>
  <c r="AF8779" i="168"/>
  <c r="AF8780" i="168"/>
  <c r="AF8781" i="168"/>
  <c r="AF8782" i="168"/>
  <c r="AF8783" i="168"/>
  <c r="AF8784" i="168"/>
  <c r="AF8785" i="168"/>
  <c r="AF8786" i="168"/>
  <c r="AF8787" i="168"/>
  <c r="AF8788" i="168"/>
  <c r="AF8789" i="168"/>
  <c r="AF8790" i="168"/>
  <c r="AF8791" i="168"/>
  <c r="AF8792" i="168"/>
  <c r="AF8793" i="168"/>
  <c r="AF8794" i="168"/>
  <c r="AF8795" i="168"/>
  <c r="AF8796" i="168"/>
  <c r="AF8797" i="168"/>
  <c r="AF8798" i="168"/>
  <c r="AF8799" i="168"/>
  <c r="AF8800" i="168"/>
  <c r="AF8801" i="168"/>
  <c r="AF8802" i="168"/>
  <c r="AF8803" i="168"/>
  <c r="AF8804" i="168"/>
  <c r="AF8805" i="168"/>
  <c r="AF8806" i="168"/>
  <c r="AF8807" i="168"/>
  <c r="AF8808" i="168"/>
  <c r="AF8809" i="168"/>
  <c r="AF8810" i="168"/>
  <c r="AF8811" i="168"/>
  <c r="AF8812" i="168"/>
  <c r="AF8813" i="168"/>
  <c r="AF8814" i="168"/>
  <c r="AF8815" i="168"/>
  <c r="AF8816" i="168"/>
  <c r="AF8817" i="168"/>
  <c r="AF8818" i="168"/>
  <c r="AF8819" i="168"/>
  <c r="AF8820" i="168"/>
  <c r="AF8821" i="168"/>
  <c r="AF8822" i="168"/>
  <c r="AF8823" i="168"/>
  <c r="AF8824" i="168"/>
  <c r="AF8825" i="168"/>
  <c r="AF8826" i="168"/>
  <c r="AF8827" i="168"/>
  <c r="AF8828" i="168"/>
  <c r="AF8829" i="168"/>
  <c r="AF8830" i="168"/>
  <c r="AF8831" i="168"/>
  <c r="AF8832" i="168"/>
  <c r="AF8833" i="168"/>
  <c r="AF8834" i="168"/>
  <c r="AF8835" i="168"/>
  <c r="AF8836" i="168"/>
  <c r="AF8837" i="168"/>
  <c r="AF8838" i="168"/>
  <c r="AF8839" i="168"/>
  <c r="AF8840" i="168"/>
  <c r="AF8841" i="168"/>
  <c r="AF8842" i="168"/>
  <c r="AF8843" i="168"/>
  <c r="AF8844" i="168"/>
  <c r="AF8845" i="168"/>
  <c r="AF8846" i="168"/>
  <c r="AF8847" i="168"/>
  <c r="AF8848" i="168"/>
  <c r="AF8849" i="168"/>
  <c r="AF8850" i="168"/>
  <c r="AF8851" i="168"/>
  <c r="AF8852" i="168"/>
  <c r="AF8853" i="168"/>
  <c r="AF8854" i="168"/>
  <c r="AF8855" i="168"/>
  <c r="AF8856" i="168"/>
  <c r="AF8857" i="168"/>
  <c r="AF8858" i="168"/>
  <c r="AF8859" i="168"/>
  <c r="AF8860" i="168"/>
  <c r="AF8861" i="168"/>
  <c r="AF8862" i="168"/>
  <c r="AF8863" i="168"/>
  <c r="AF8864" i="168"/>
  <c r="AF8865" i="168"/>
  <c r="AF8866" i="168"/>
  <c r="AF8867" i="168"/>
  <c r="AF8868" i="168"/>
  <c r="AF8869" i="168"/>
  <c r="AF8870" i="168"/>
  <c r="AF8871" i="168"/>
  <c r="AF8872" i="168"/>
  <c r="AF8873" i="168"/>
  <c r="AF8874" i="168"/>
  <c r="AF8875" i="168"/>
  <c r="AF8876" i="168"/>
  <c r="AF8877" i="168"/>
  <c r="AF8878" i="168"/>
  <c r="AF8879" i="168"/>
  <c r="AF8880" i="168"/>
  <c r="AF8881" i="168"/>
  <c r="AF8882" i="168"/>
  <c r="AF8883" i="168"/>
  <c r="AF8884" i="168"/>
  <c r="AF8885" i="168"/>
  <c r="AF8886" i="168"/>
  <c r="AF8887" i="168"/>
  <c r="AF8888" i="168"/>
  <c r="AF8889" i="168"/>
  <c r="AF8890" i="168"/>
  <c r="AF8891" i="168"/>
  <c r="AF8892" i="168"/>
  <c r="AF8893" i="168"/>
  <c r="AF8894" i="168"/>
  <c r="AF8895" i="168"/>
  <c r="AF8896" i="168"/>
  <c r="AF8897" i="168"/>
  <c r="AF8898" i="168"/>
  <c r="AF8899" i="168"/>
  <c r="AF8900" i="168"/>
  <c r="AF8901" i="168"/>
  <c r="AF8902" i="168"/>
  <c r="AF8903" i="168"/>
  <c r="AF8904" i="168"/>
  <c r="AF8905" i="168"/>
  <c r="AF8906" i="168"/>
  <c r="AF8907" i="168"/>
  <c r="AF8908" i="168"/>
  <c r="AF8909" i="168"/>
  <c r="AF8910" i="168"/>
  <c r="AF8911" i="168"/>
  <c r="AF8912" i="168"/>
  <c r="AF8913" i="168"/>
  <c r="AF2" i="168"/>
  <c r="K3568" i="168" l="1"/>
  <c r="H3568" i="168"/>
  <c r="N566" i="168" l="1"/>
  <c r="N1752" i="168"/>
  <c r="K1752" i="168"/>
  <c r="H1752" i="168"/>
  <c r="K845" i="168"/>
  <c r="H1084" i="168"/>
  <c r="K62" i="168"/>
  <c r="K1112" i="168"/>
  <c r="K1108" i="168"/>
  <c r="H1108" i="168"/>
  <c r="K875" i="168"/>
  <c r="K1247" i="168"/>
  <c r="K1245" i="168"/>
  <c r="H213" i="168"/>
  <c r="K213" i="168" s="1"/>
  <c r="K198" i="168"/>
  <c r="H198" i="168"/>
  <c r="N1995" i="168"/>
  <c r="K1995" i="168"/>
  <c r="H1995" i="168"/>
  <c r="K2263" i="168"/>
  <c r="H2263" i="168"/>
  <c r="K1974" i="168"/>
  <c r="H1974" i="168"/>
  <c r="K481" i="168"/>
  <c r="H481" i="168"/>
  <c r="J1161" i="161" l="1"/>
  <c r="J2812" i="161"/>
  <c r="J2811" i="161"/>
  <c r="J3751" i="161"/>
  <c r="J3530" i="161"/>
  <c r="J3532" i="161"/>
  <c r="J3533" i="161"/>
  <c r="J3531" i="161"/>
  <c r="J1736" i="161"/>
  <c r="J1735" i="161"/>
  <c r="J3939" i="161"/>
  <c r="J3547" i="161"/>
  <c r="J2671" i="161"/>
  <c r="J2845" i="161"/>
  <c r="J57" i="161"/>
  <c r="J58" i="161"/>
  <c r="J56" i="161"/>
  <c r="J3711" i="161"/>
  <c r="J3710" i="161"/>
  <c r="J2134" i="161"/>
  <c r="J3782" i="161"/>
  <c r="J177" i="161"/>
  <c r="J3495" i="161"/>
  <c r="J1093" i="161"/>
  <c r="J588" i="161"/>
  <c r="J2750" i="161"/>
  <c r="J3182" i="161"/>
  <c r="J3903" i="161"/>
  <c r="J1421" i="161"/>
  <c r="J3878" i="161"/>
  <c r="J3927" i="161"/>
  <c r="J4060" i="161" l="1"/>
  <c r="J2511" i="161"/>
  <c r="J300" i="161"/>
  <c r="J188" i="161"/>
  <c r="J187" i="161"/>
  <c r="J3723" i="161"/>
  <c r="J1312" i="161"/>
  <c r="J1320" i="161"/>
  <c r="J1313" i="161"/>
  <c r="J1321" i="161"/>
  <c r="J1314" i="161"/>
  <c r="J1322" i="161"/>
  <c r="J1319" i="161"/>
  <c r="J1309" i="161"/>
  <c r="J1323" i="161"/>
  <c r="J1310" i="161"/>
  <c r="J1315" i="161"/>
  <c r="J1316" i="161"/>
  <c r="J1311" i="161"/>
  <c r="J1318" i="161"/>
  <c r="J2535" i="161"/>
  <c r="J2536" i="161"/>
  <c r="J2537" i="161"/>
  <c r="J2538" i="161"/>
  <c r="J1317" i="161"/>
  <c r="J2534" i="161"/>
  <c r="J3271" i="161"/>
  <c r="J3272" i="161"/>
  <c r="J3273" i="161"/>
  <c r="J3274" i="161"/>
  <c r="J3275" i="161"/>
  <c r="J3882" i="161"/>
  <c r="J2869" i="161"/>
  <c r="J3755" i="161"/>
  <c r="J290" i="161"/>
  <c r="J298" i="161"/>
  <c r="J286" i="161"/>
  <c r="J295" i="161"/>
  <c r="J288" i="161"/>
  <c r="J297" i="161"/>
  <c r="J289" i="161"/>
  <c r="J299" i="161"/>
  <c r="J291" i="161"/>
  <c r="J284" i="161"/>
  <c r="J293" i="161"/>
  <c r="J294" i="161"/>
  <c r="J296" i="161"/>
  <c r="J285" i="161"/>
  <c r="J292" i="161"/>
  <c r="J287" i="161"/>
  <c r="J3484" i="161"/>
  <c r="J1240" i="161"/>
  <c r="J1241" i="161"/>
  <c r="J1242" i="161"/>
  <c r="J1244" i="161"/>
  <c r="J1237" i="161"/>
  <c r="J1238" i="161"/>
  <c r="J1243" i="161"/>
  <c r="J2458" i="161"/>
  <c r="J2459" i="161"/>
  <c r="J2460" i="161"/>
  <c r="J1239" i="161"/>
  <c r="J3687" i="161"/>
  <c r="J2825" i="161"/>
  <c r="J2826" i="161"/>
  <c r="J2206" i="161"/>
  <c r="J2200" i="161"/>
  <c r="J2208" i="161"/>
  <c r="J2201" i="161"/>
  <c r="J2209" i="161"/>
  <c r="J2204" i="161"/>
  <c r="J2205" i="161"/>
  <c r="J2207" i="161"/>
  <c r="J2210" i="161"/>
  <c r="J2199" i="161"/>
  <c r="J3457" i="161"/>
  <c r="J2202" i="161"/>
  <c r="J2605" i="161"/>
  <c r="J2606" i="161"/>
  <c r="J2203" i="161"/>
  <c r="J1196" i="161"/>
  <c r="J1195" i="161"/>
  <c r="J2655" i="161"/>
  <c r="J2656" i="161"/>
  <c r="J2657" i="161"/>
  <c r="J2658" i="161"/>
  <c r="J2659" i="161"/>
  <c r="J2815" i="161"/>
  <c r="J2816" i="161"/>
  <c r="J2817" i="161"/>
  <c r="J2818" i="161"/>
  <c r="J3932" i="161"/>
  <c r="J3931" i="161"/>
  <c r="J1016" i="161"/>
  <c r="J1024" i="161"/>
  <c r="J1032" i="161"/>
  <c r="J1040" i="161"/>
  <c r="J1048" i="161"/>
  <c r="J1056" i="161"/>
  <c r="J1064" i="161"/>
  <c r="J1072" i="161"/>
  <c r="J1080" i="161"/>
  <c r="J1017" i="161"/>
  <c r="J1025" i="161"/>
  <c r="J1033" i="161"/>
  <c r="J1041" i="161"/>
  <c r="J1049" i="161"/>
  <c r="J1057" i="161"/>
  <c r="J1065" i="161"/>
  <c r="J1073" i="161"/>
  <c r="J1018" i="161"/>
  <c r="J1026" i="161"/>
  <c r="J1034" i="161"/>
  <c r="J1042" i="161"/>
  <c r="J1050" i="161"/>
  <c r="J1058" i="161"/>
  <c r="J1066" i="161"/>
  <c r="J1074" i="161"/>
  <c r="J1019" i="161"/>
  <c r="J1027" i="161"/>
  <c r="J1035" i="161"/>
  <c r="J1043" i="161"/>
  <c r="J1051" i="161"/>
  <c r="J1059" i="161"/>
  <c r="J1067" i="161"/>
  <c r="J1075" i="161"/>
  <c r="J1020" i="161"/>
  <c r="J1028" i="161"/>
  <c r="J1036" i="161"/>
  <c r="J1044" i="161"/>
  <c r="J1052" i="161"/>
  <c r="J1060" i="161"/>
  <c r="J1068" i="161"/>
  <c r="J1076" i="161"/>
  <c r="J1037" i="161"/>
  <c r="J1055" i="161"/>
  <c r="J1078" i="161"/>
  <c r="J1015" i="161"/>
  <c r="J1038" i="161"/>
  <c r="J1061" i="161"/>
  <c r="J1079" i="161"/>
  <c r="J1021" i="161"/>
  <c r="J1039" i="161"/>
  <c r="J1062" i="161"/>
  <c r="J1023" i="161"/>
  <c r="J1046" i="161"/>
  <c r="J1069" i="161"/>
  <c r="J1029" i="161"/>
  <c r="J1047" i="161"/>
  <c r="J1070" i="161"/>
  <c r="J1030" i="161"/>
  <c r="J1031" i="161"/>
  <c r="J1045" i="161"/>
  <c r="J1054" i="161"/>
  <c r="J1063" i="161"/>
  <c r="J1022" i="161"/>
  <c r="J1053" i="161"/>
  <c r="J1071" i="161"/>
  <c r="J1077" i="161"/>
  <c r="J3007" i="161"/>
  <c r="J3015" i="161"/>
  <c r="J3008" i="161"/>
  <c r="J3016" i="161"/>
  <c r="J3009" i="161"/>
  <c r="J3017" i="161"/>
  <c r="J3002" i="161"/>
  <c r="J3010" i="161"/>
  <c r="J3018" i="161"/>
  <c r="J3004" i="161"/>
  <c r="J3012" i="161"/>
  <c r="J3020" i="161"/>
  <c r="J3005" i="161"/>
  <c r="J3013" i="161"/>
  <c r="J3021" i="161"/>
  <c r="J3019" i="161"/>
  <c r="J3995" i="161"/>
  <c r="J4003" i="161"/>
  <c r="J3003" i="161"/>
  <c r="J3999" i="161"/>
  <c r="J3996" i="161"/>
  <c r="J4004" i="161"/>
  <c r="J4007" i="161"/>
  <c r="J3997" i="161"/>
  <c r="J4005" i="161"/>
  <c r="J3998" i="161"/>
  <c r="J4006" i="161"/>
  <c r="J3006" i="161"/>
  <c r="J4000" i="161"/>
  <c r="J4008" i="161"/>
  <c r="J3994" i="161"/>
  <c r="J3011" i="161"/>
  <c r="J4001" i="161"/>
  <c r="J4009" i="161"/>
  <c r="J3014" i="161"/>
  <c r="J4002" i="161"/>
  <c r="J322" i="161"/>
  <c r="J330" i="161"/>
  <c r="J323" i="161"/>
  <c r="J332" i="161"/>
  <c r="J325" i="161"/>
  <c r="J326" i="161"/>
  <c r="J327" i="161"/>
  <c r="J320" i="161"/>
  <c r="J329" i="161"/>
  <c r="J319" i="161"/>
  <c r="J321" i="161"/>
  <c r="J324" i="161"/>
  <c r="J328" i="161"/>
  <c r="J331" i="161"/>
  <c r="J333" i="161"/>
  <c r="J2587" i="161"/>
  <c r="J3394" i="161"/>
  <c r="J4019" i="161"/>
  <c r="J2927" i="161"/>
  <c r="J3578" i="161"/>
  <c r="J4050" i="161"/>
  <c r="J451" i="161"/>
  <c r="J453" i="161"/>
  <c r="J452" i="161"/>
  <c r="J2520" i="161"/>
  <c r="J3979" i="161"/>
  <c r="J562" i="161"/>
  <c r="J570" i="161"/>
  <c r="J578" i="161"/>
  <c r="J563" i="161"/>
  <c r="J572" i="161"/>
  <c r="J581" i="161"/>
  <c r="J565" i="161"/>
  <c r="J574" i="161"/>
  <c r="J567" i="161"/>
  <c r="J576" i="161"/>
  <c r="J560" i="161"/>
  <c r="J575" i="161"/>
  <c r="J561" i="161"/>
  <c r="J577" i="161"/>
  <c r="J564" i="161"/>
  <c r="J579" i="161"/>
  <c r="J566" i="161"/>
  <c r="J580" i="161"/>
  <c r="J568" i="161"/>
  <c r="J582" i="161"/>
  <c r="J569" i="161"/>
  <c r="J573" i="161"/>
  <c r="J571" i="161"/>
  <c r="J2783" i="161"/>
  <c r="J3223" i="161"/>
  <c r="J3423" i="161"/>
  <c r="J3735" i="161"/>
  <c r="J2784" i="161"/>
  <c r="J3424" i="161"/>
  <c r="J3736" i="161"/>
  <c r="J2785" i="161"/>
  <c r="J3217" i="161"/>
  <c r="J3425" i="161"/>
  <c r="J3489" i="161"/>
  <c r="J3737" i="161"/>
  <c r="J2786" i="161"/>
  <c r="J3218" i="161"/>
  <c r="J3490" i="161"/>
  <c r="J3738" i="161"/>
  <c r="J3220" i="161"/>
  <c r="J3221" i="161"/>
  <c r="J3222" i="161"/>
  <c r="J3985" i="161"/>
  <c r="J3986" i="161"/>
  <c r="J3981" i="161"/>
  <c r="J3491" i="161"/>
  <c r="J3982" i="161"/>
  <c r="J3739" i="161"/>
  <c r="J3734" i="161"/>
  <c r="J3983" i="161"/>
  <c r="J3219" i="161"/>
  <c r="J3984" i="161"/>
  <c r="J474" i="161"/>
  <c r="J482" i="161"/>
  <c r="J490" i="161"/>
  <c r="J498" i="161"/>
  <c r="J506" i="161"/>
  <c r="J514" i="161"/>
  <c r="J522" i="161"/>
  <c r="J530" i="161"/>
  <c r="J538" i="161"/>
  <c r="J473" i="161"/>
  <c r="J483" i="161"/>
  <c r="J492" i="161"/>
  <c r="J501" i="161"/>
  <c r="J510" i="161"/>
  <c r="J519" i="161"/>
  <c r="J528" i="161"/>
  <c r="J537" i="161"/>
  <c r="J476" i="161"/>
  <c r="J485" i="161"/>
  <c r="J494" i="161"/>
  <c r="J503" i="161"/>
  <c r="J512" i="161"/>
  <c r="J521" i="161"/>
  <c r="J531" i="161"/>
  <c r="J540" i="161"/>
  <c r="J478" i="161"/>
  <c r="J487" i="161"/>
  <c r="J496" i="161"/>
  <c r="J505" i="161"/>
  <c r="J515" i="161"/>
  <c r="J524" i="161"/>
  <c r="J533" i="161"/>
  <c r="J542" i="161"/>
  <c r="J486" i="161"/>
  <c r="J500" i="161"/>
  <c r="J516" i="161"/>
  <c r="J529" i="161"/>
  <c r="J488" i="161"/>
  <c r="J502" i="161"/>
  <c r="J517" i="161"/>
  <c r="J532" i="161"/>
  <c r="J475" i="161"/>
  <c r="J489" i="161"/>
  <c r="J504" i="161"/>
  <c r="J518" i="161"/>
  <c r="J534" i="161"/>
  <c r="J477" i="161"/>
  <c r="J491" i="161"/>
  <c r="J507" i="161"/>
  <c r="J520" i="161"/>
  <c r="J535" i="161"/>
  <c r="J479" i="161"/>
  <c r="J493" i="161"/>
  <c r="J508" i="161"/>
  <c r="J523" i="161"/>
  <c r="J536" i="161"/>
  <c r="J497" i="161"/>
  <c r="J539" i="161"/>
  <c r="J499" i="161"/>
  <c r="J541" i="161"/>
  <c r="J509" i="161"/>
  <c r="J543" i="161"/>
  <c r="J511" i="161"/>
  <c r="J481" i="161"/>
  <c r="J525" i="161"/>
  <c r="J484" i="161"/>
  <c r="J526" i="161"/>
  <c r="J480" i="161"/>
  <c r="J495" i="161"/>
  <c r="J527" i="161"/>
  <c r="J513" i="161"/>
  <c r="J2775" i="161"/>
  <c r="J3215" i="161"/>
  <c r="J2776" i="161"/>
  <c r="J3216" i="161"/>
  <c r="J2777" i="161"/>
  <c r="J2778" i="161"/>
  <c r="J2780" i="161"/>
  <c r="J2781" i="161"/>
  <c r="J3213" i="161"/>
  <c r="J2774" i="161"/>
  <c r="J2779" i="161"/>
  <c r="J3214" i="161"/>
  <c r="J73" i="161"/>
  <c r="J74" i="161"/>
  <c r="J75" i="161"/>
  <c r="J76" i="161"/>
  <c r="J77" i="161"/>
  <c r="J72" i="161"/>
  <c r="J3127" i="161"/>
  <c r="J3176" i="161"/>
  <c r="J3177" i="161"/>
  <c r="J3178" i="161"/>
  <c r="J3124" i="161"/>
  <c r="J3180" i="161"/>
  <c r="J3125" i="161"/>
  <c r="J3181" i="161"/>
  <c r="J3179" i="161"/>
  <c r="J3126" i="161"/>
  <c r="J3857" i="161"/>
  <c r="J3858" i="161"/>
  <c r="J2230" i="161"/>
  <c r="J2238" i="161"/>
  <c r="J2246" i="161"/>
  <c r="J2232" i="161"/>
  <c r="J2240" i="161"/>
  <c r="J2233" i="161"/>
  <c r="J2241" i="161"/>
  <c r="J2229" i="161"/>
  <c r="J2243" i="161"/>
  <c r="J2607" i="161"/>
  <c r="J2231" i="161"/>
  <c r="J2244" i="161"/>
  <c r="J2608" i="161"/>
  <c r="J2234" i="161"/>
  <c r="J2245" i="161"/>
  <c r="J2609" i="161"/>
  <c r="J2235" i="161"/>
  <c r="J2247" i="161"/>
  <c r="J2610" i="161"/>
  <c r="J2236" i="161"/>
  <c r="J2611" i="161"/>
  <c r="J2237" i="161"/>
  <c r="J2612" i="161"/>
  <c r="J3463" i="161"/>
  <c r="J2227" i="161"/>
  <c r="J3464" i="161"/>
  <c r="J2228" i="161"/>
  <c r="J3465" i="161"/>
  <c r="J2239" i="161"/>
  <c r="J3458" i="161"/>
  <c r="J3466" i="161"/>
  <c r="J3460" i="161"/>
  <c r="J3708" i="161"/>
  <c r="J3780" i="161"/>
  <c r="J3461" i="161"/>
  <c r="J3781" i="161"/>
  <c r="J3459" i="161"/>
  <c r="J3462" i="161"/>
  <c r="J2242" i="161"/>
  <c r="J3164" i="161"/>
  <c r="J1834" i="161"/>
  <c r="J1336" i="161"/>
  <c r="J1329" i="161"/>
  <c r="J1337" i="161"/>
  <c r="J1330" i="161"/>
  <c r="J1338" i="161"/>
  <c r="J1333" i="161"/>
  <c r="J1334" i="161"/>
  <c r="J1335" i="161"/>
  <c r="J1340" i="161"/>
  <c r="J1339" i="161"/>
  <c r="J2832" i="161"/>
  <c r="J1332" i="161"/>
  <c r="J1331" i="161"/>
  <c r="J97" i="161"/>
  <c r="J98" i="161"/>
  <c r="J91" i="161"/>
  <c r="J92" i="161"/>
  <c r="J93" i="161"/>
  <c r="J94" i="161"/>
  <c r="J95" i="161"/>
  <c r="J96" i="161"/>
  <c r="J2406" i="161"/>
  <c r="J2408" i="161"/>
  <c r="J2407" i="161"/>
  <c r="J3655" i="161"/>
  <c r="J2405" i="161"/>
  <c r="J3585" i="161"/>
  <c r="J3586" i="161"/>
  <c r="J3788" i="161"/>
  <c r="J3789" i="161"/>
  <c r="J3654" i="161"/>
  <c r="J663" i="161"/>
  <c r="J665" i="161"/>
  <c r="J661" i="161"/>
  <c r="J662" i="161"/>
  <c r="J664" i="161"/>
  <c r="J2456" i="161"/>
  <c r="J2855" i="161"/>
  <c r="J3754" i="161"/>
  <c r="J3283" i="161"/>
  <c r="J1925" i="161"/>
  <c r="J1922" i="161"/>
  <c r="J1923" i="161"/>
  <c r="J1924" i="161"/>
  <c r="J3452" i="161"/>
  <c r="J586" i="161"/>
  <c r="J583" i="161"/>
  <c r="J585" i="161"/>
  <c r="J584" i="161"/>
  <c r="J587" i="161"/>
  <c r="J3826" i="161"/>
  <c r="J3668" i="161"/>
  <c r="J3669" i="161"/>
  <c r="J1326" i="161"/>
  <c r="J1327" i="161"/>
  <c r="J1325" i="161"/>
  <c r="J674" i="161"/>
  <c r="J682" i="161"/>
  <c r="J672" i="161"/>
  <c r="J681" i="161"/>
  <c r="J675" i="161"/>
  <c r="J684" i="161"/>
  <c r="J668" i="161"/>
  <c r="J677" i="161"/>
  <c r="J686" i="161"/>
  <c r="J676" i="161"/>
  <c r="J689" i="161"/>
  <c r="J678" i="161"/>
  <c r="J679" i="161"/>
  <c r="J680" i="161"/>
  <c r="J669" i="161"/>
  <c r="J683" i="161"/>
  <c r="J670" i="161"/>
  <c r="J671" i="161"/>
  <c r="J685" i="161"/>
  <c r="J687" i="161"/>
  <c r="J673" i="161"/>
  <c r="J688" i="161"/>
  <c r="J2983" i="161"/>
  <c r="J2984" i="161"/>
  <c r="J3496" i="161"/>
  <c r="J2985" i="161"/>
  <c r="J3497" i="161"/>
  <c r="J1176" i="161"/>
  <c r="J1184" i="161"/>
  <c r="J1177" i="161"/>
  <c r="J1185" i="161"/>
  <c r="J1178" i="161"/>
  <c r="J1186" i="161"/>
  <c r="J1180" i="161"/>
  <c r="J1183" i="161"/>
  <c r="J1175" i="161"/>
  <c r="J1179" i="161"/>
  <c r="J1182" i="161"/>
  <c r="J1181" i="161"/>
  <c r="J3268" i="161"/>
  <c r="J3269" i="161"/>
  <c r="J3270" i="161"/>
  <c r="J3267" i="161"/>
  <c r="J1513" i="161"/>
  <c r="J1510" i="161"/>
  <c r="J1511" i="161"/>
  <c r="J1512" i="161"/>
  <c r="J3546" i="161"/>
  <c r="J1215" i="161"/>
  <c r="J1213" i="161"/>
  <c r="J1214" i="161"/>
  <c r="J3359" i="161"/>
  <c r="J3360" i="161"/>
  <c r="J3028" i="161"/>
  <c r="J3029" i="161"/>
  <c r="J3030" i="161"/>
  <c r="J1441" i="161"/>
  <c r="J1442" i="161"/>
  <c r="J1440" i="161"/>
  <c r="J848" i="161"/>
  <c r="J856" i="161"/>
  <c r="J850" i="161"/>
  <c r="J858" i="161"/>
  <c r="J852" i="161"/>
  <c r="J860" i="161"/>
  <c r="J853" i="161"/>
  <c r="J854" i="161"/>
  <c r="J855" i="161"/>
  <c r="J857" i="161"/>
  <c r="J859" i="161"/>
  <c r="J851" i="161"/>
  <c r="J849" i="161"/>
  <c r="J2791" i="161"/>
  <c r="J2792" i="161"/>
  <c r="J3508" i="161"/>
  <c r="J1877" i="161"/>
  <c r="J1878" i="161"/>
  <c r="J1874" i="161"/>
  <c r="J1875" i="161"/>
  <c r="J1876" i="161"/>
  <c r="J2885" i="161"/>
  <c r="J1912" i="161"/>
  <c r="J1913" i="161"/>
  <c r="J1914" i="161"/>
  <c r="J3555" i="161"/>
  <c r="J3047" i="161"/>
  <c r="J2856" i="161"/>
  <c r="J3048" i="161"/>
  <c r="J3544" i="161"/>
  <c r="J2857" i="161"/>
  <c r="J3049" i="161"/>
  <c r="J2858" i="161"/>
  <c r="J3050" i="161"/>
  <c r="J3628" i="161"/>
  <c r="J3046" i="161"/>
  <c r="J1761" i="161"/>
  <c r="J1763" i="161"/>
  <c r="J1762" i="161"/>
  <c r="J3295" i="161"/>
  <c r="J3391" i="161"/>
  <c r="J3296" i="161"/>
  <c r="J3392" i="161"/>
  <c r="J3297" i="161"/>
  <c r="J1145" i="161"/>
  <c r="J1146" i="161"/>
  <c r="J1148" i="161"/>
  <c r="J1147" i="161"/>
  <c r="J634" i="161"/>
  <c r="J636" i="161"/>
  <c r="J631" i="161"/>
  <c r="J633" i="161"/>
  <c r="J635" i="161"/>
  <c r="J632" i="161"/>
  <c r="J3231" i="161"/>
  <c r="J3226" i="161"/>
  <c r="J3228" i="161"/>
  <c r="J3229" i="161"/>
  <c r="J3227" i="161"/>
  <c r="J3230" i="161"/>
  <c r="J1008" i="161"/>
  <c r="J1006" i="161"/>
  <c r="J1007" i="161"/>
  <c r="J2529" i="161"/>
  <c r="J45" i="161"/>
  <c r="J46" i="161"/>
  <c r="J47" i="161"/>
  <c r="J3410" i="161"/>
  <c r="J786" i="161"/>
  <c r="J794" i="161"/>
  <c r="J802" i="161"/>
  <c r="J810" i="161"/>
  <c r="J818" i="161"/>
  <c r="J795" i="161"/>
  <c r="J804" i="161"/>
  <c r="J813" i="161"/>
  <c r="J788" i="161"/>
  <c r="J797" i="161"/>
  <c r="J806" i="161"/>
  <c r="J815" i="161"/>
  <c r="J790" i="161"/>
  <c r="J799" i="161"/>
  <c r="J808" i="161"/>
  <c r="J817" i="161"/>
  <c r="J796" i="161"/>
  <c r="J811" i="161"/>
  <c r="J798" i="161"/>
  <c r="J812" i="161"/>
  <c r="J800" i="161"/>
  <c r="J814" i="161"/>
  <c r="J787" i="161"/>
  <c r="J801" i="161"/>
  <c r="J816" i="161"/>
  <c r="J789" i="161"/>
  <c r="J803" i="161"/>
  <c r="J791" i="161"/>
  <c r="J792" i="161"/>
  <c r="J805" i="161"/>
  <c r="J807" i="161"/>
  <c r="J809" i="161"/>
  <c r="J793" i="161"/>
  <c r="J3505" i="161"/>
  <c r="J3506" i="161"/>
  <c r="J3507" i="161"/>
  <c r="J1216" i="161"/>
  <c r="J1224" i="161"/>
  <c r="J1217" i="161"/>
  <c r="J1225" i="161"/>
  <c r="J1218" i="161"/>
  <c r="J1226" i="161"/>
  <c r="J1220" i="161"/>
  <c r="J1219" i="161"/>
  <c r="J1221" i="161"/>
  <c r="J1223" i="161"/>
  <c r="J1227" i="161"/>
  <c r="J1222" i="161"/>
  <c r="J610" i="161"/>
  <c r="J608" i="161"/>
  <c r="J607" i="161"/>
  <c r="J609" i="161"/>
  <c r="J2976" i="161"/>
  <c r="J3988" i="161"/>
  <c r="J338" i="161"/>
  <c r="J341" i="161"/>
  <c r="J343" i="161"/>
  <c r="J335" i="161"/>
  <c r="J344" i="161"/>
  <c r="J336" i="161"/>
  <c r="J345" i="161"/>
  <c r="J339" i="161"/>
  <c r="J340" i="161"/>
  <c r="J342" i="161"/>
  <c r="J337" i="161"/>
  <c r="J2422" i="161"/>
  <c r="J2416" i="161"/>
  <c r="J2424" i="161"/>
  <c r="J2417" i="161"/>
  <c r="J2425" i="161"/>
  <c r="J2420" i="161"/>
  <c r="J2421" i="161"/>
  <c r="J2423" i="161"/>
  <c r="J2426" i="161"/>
  <c r="J2427" i="161"/>
  <c r="J2415" i="161"/>
  <c r="J3663" i="161"/>
  <c r="J2418" i="161"/>
  <c r="J2419" i="161"/>
  <c r="J768" i="161"/>
  <c r="J769" i="161"/>
  <c r="J767" i="161"/>
  <c r="J766" i="161"/>
  <c r="J124" i="161"/>
  <c r="J126" i="161"/>
  <c r="J127" i="161"/>
  <c r="J125" i="161"/>
  <c r="J3183" i="161"/>
  <c r="J3341" i="161"/>
  <c r="J2262" i="161"/>
  <c r="J2264" i="161"/>
  <c r="J2265" i="161"/>
  <c r="J2266" i="161"/>
  <c r="J2267" i="161"/>
  <c r="J2268" i="161"/>
  <c r="J2258" i="161"/>
  <c r="J2259" i="161"/>
  <c r="J2260" i="161"/>
  <c r="J3103" i="161"/>
  <c r="J2261" i="161"/>
  <c r="J2263" i="161"/>
  <c r="J2916" i="161"/>
  <c r="J2915" i="161"/>
  <c r="J178" i="161"/>
  <c r="J179" i="161"/>
  <c r="J2943" i="161"/>
  <c r="J2944" i="161"/>
  <c r="J2945" i="161"/>
  <c r="J2946" i="161"/>
  <c r="J2940" i="161"/>
  <c r="J2948" i="161"/>
  <c r="J2941" i="161"/>
  <c r="J2949" i="161"/>
  <c r="J2939" i="161"/>
  <c r="J2942" i="161"/>
  <c r="J2947" i="161"/>
  <c r="J25" i="161"/>
  <c r="J26" i="161"/>
  <c r="J27" i="161"/>
  <c r="J28" i="161"/>
  <c r="J22" i="161"/>
  <c r="J23" i="161"/>
  <c r="J24" i="161"/>
  <c r="J3340" i="161"/>
  <c r="J3123" i="161"/>
  <c r="J1407" i="161"/>
  <c r="J2663" i="161"/>
  <c r="J2664" i="161"/>
  <c r="J2665" i="161"/>
  <c r="J2666" i="161"/>
  <c r="J2667" i="161"/>
  <c r="J2668" i="161"/>
  <c r="J1408" i="161"/>
  <c r="J2662" i="161"/>
  <c r="J2669" i="161"/>
  <c r="J2670" i="161"/>
  <c r="J2835" i="161"/>
  <c r="J2661" i="161"/>
  <c r="J2120" i="161"/>
  <c r="J2121" i="161"/>
  <c r="J2122" i="161"/>
  <c r="J2604" i="161"/>
  <c r="J3568" i="161"/>
  <c r="J2110" i="161"/>
  <c r="J2104" i="161"/>
  <c r="J2105" i="161"/>
  <c r="J2111" i="161"/>
  <c r="J2103" i="161"/>
  <c r="J2106" i="161"/>
  <c r="J2107" i="161"/>
  <c r="J3312" i="161"/>
  <c r="J3313" i="161"/>
  <c r="J2108" i="161"/>
  <c r="J3314" i="161"/>
  <c r="J2109" i="161"/>
  <c r="J2038" i="161"/>
  <c r="J2046" i="161"/>
  <c r="J2054" i="161"/>
  <c r="J2062" i="161"/>
  <c r="J2070" i="161"/>
  <c r="J2078" i="161"/>
  <c r="J2032" i="161"/>
  <c r="J2040" i="161"/>
  <c r="J2048" i="161"/>
  <c r="J2056" i="161"/>
  <c r="J2064" i="161"/>
  <c r="J2072" i="161"/>
  <c r="J2080" i="161"/>
  <c r="J2033" i="161"/>
  <c r="J2041" i="161"/>
  <c r="J2049" i="161"/>
  <c r="J2057" i="161"/>
  <c r="J2065" i="161"/>
  <c r="J2073" i="161"/>
  <c r="J2039" i="161"/>
  <c r="J2052" i="161"/>
  <c r="J2066" i="161"/>
  <c r="J2077" i="161"/>
  <c r="J2042" i="161"/>
  <c r="J2053" i="161"/>
  <c r="J2067" i="161"/>
  <c r="J2079" i="161"/>
  <c r="J2043" i="161"/>
  <c r="J2055" i="161"/>
  <c r="J2068" i="161"/>
  <c r="J2031" i="161"/>
  <c r="J2044" i="161"/>
  <c r="J2058" i="161"/>
  <c r="J2069" i="161"/>
  <c r="J2034" i="161"/>
  <c r="J2045" i="161"/>
  <c r="J2059" i="161"/>
  <c r="J2071" i="161"/>
  <c r="J2035" i="161"/>
  <c r="J2047" i="161"/>
  <c r="J2060" i="161"/>
  <c r="J2074" i="161"/>
  <c r="J2037" i="161"/>
  <c r="J2050" i="161"/>
  <c r="J2051" i="161"/>
  <c r="J2061" i="161"/>
  <c r="J2075" i="161"/>
  <c r="J2076" i="161"/>
  <c r="J2063" i="161"/>
  <c r="J2036" i="161"/>
  <c r="J667" i="161"/>
  <c r="J3671" i="161"/>
  <c r="J3672" i="161"/>
  <c r="J3670" i="161"/>
  <c r="J69" i="161"/>
  <c r="J70" i="161"/>
  <c r="J71" i="161"/>
  <c r="J3175" i="161"/>
  <c r="J708" i="161"/>
  <c r="J709" i="161"/>
  <c r="J3426" i="161"/>
  <c r="J890" i="161"/>
  <c r="J891" i="161"/>
  <c r="J270" i="161"/>
  <c r="J269" i="161"/>
  <c r="J1625" i="161"/>
  <c r="J1622" i="161"/>
  <c r="J1624" i="161"/>
  <c r="J1626" i="161"/>
  <c r="J1623" i="161"/>
  <c r="J2464" i="161"/>
  <c r="J2463" i="161"/>
  <c r="J4016" i="161"/>
  <c r="J2870" i="161"/>
  <c r="J1917" i="161"/>
  <c r="J1918" i="161"/>
  <c r="J1920" i="161"/>
  <c r="J1921" i="161"/>
  <c r="J2591" i="161"/>
  <c r="J1915" i="161"/>
  <c r="J2592" i="161"/>
  <c r="J1916" i="161"/>
  <c r="J2593" i="161"/>
  <c r="J1919" i="161"/>
  <c r="J2590" i="161"/>
  <c r="J3951" i="161"/>
  <c r="J3952" i="161"/>
  <c r="J3089" i="161"/>
  <c r="J3953" i="161"/>
  <c r="J3090" i="161"/>
  <c r="J3300" i="161"/>
  <c r="J3556" i="161"/>
  <c r="J3165" i="161"/>
  <c r="J3557" i="161"/>
  <c r="J4023" i="161"/>
  <c r="J3299" i="161"/>
  <c r="J1819" i="161"/>
  <c r="J1821" i="161"/>
  <c r="J1822" i="161"/>
  <c r="J1820" i="161"/>
  <c r="J1823" i="161"/>
  <c r="J1824" i="161"/>
  <c r="J306" i="161"/>
  <c r="J304" i="161"/>
  <c r="J307" i="161"/>
  <c r="J308" i="161"/>
  <c r="J309" i="161"/>
  <c r="J302" i="161"/>
  <c r="J303" i="161"/>
  <c r="J305" i="161"/>
  <c r="J2513" i="161"/>
  <c r="J2512" i="161"/>
  <c r="J2514" i="161"/>
  <c r="J2515" i="161"/>
  <c r="J2516" i="161"/>
  <c r="J3599" i="161"/>
  <c r="J3600" i="161"/>
  <c r="J3601" i="161"/>
  <c r="J2954" i="161"/>
  <c r="J3602" i="161"/>
  <c r="J3802" i="161"/>
  <c r="J2956" i="161"/>
  <c r="J2957" i="161"/>
  <c r="J3598" i="161"/>
  <c r="J3803" i="161"/>
  <c r="J2955" i="161"/>
  <c r="J2958" i="161"/>
  <c r="J301" i="161"/>
  <c r="J3207" i="161"/>
  <c r="J3206" i="161"/>
  <c r="J707" i="161"/>
  <c r="J3831" i="161"/>
  <c r="J3839" i="161"/>
  <c r="J3832" i="161"/>
  <c r="J3840" i="161"/>
  <c r="J3833" i="161"/>
  <c r="J3841" i="161"/>
  <c r="J3834" i="161"/>
  <c r="J3842" i="161"/>
  <c r="J3836" i="161"/>
  <c r="J3829" i="161"/>
  <c r="J3837" i="161"/>
  <c r="J3830" i="161"/>
  <c r="J3843" i="161"/>
  <c r="J3835" i="161"/>
  <c r="J3838" i="161"/>
  <c r="J2831" i="161"/>
  <c r="J3536" i="161"/>
  <c r="J3362" i="161"/>
  <c r="J2828" i="161"/>
  <c r="J2829" i="161"/>
  <c r="J3363" i="161"/>
  <c r="J2830" i="161"/>
  <c r="J17" i="161"/>
  <c r="J18" i="161"/>
  <c r="J19" i="161"/>
  <c r="J20" i="161"/>
  <c r="J21" i="161"/>
  <c r="J14" i="161"/>
  <c r="J15" i="161"/>
  <c r="J16" i="161"/>
  <c r="J2929" i="161"/>
  <c r="J3409" i="161"/>
  <c r="J1157" i="161"/>
  <c r="J2810" i="161"/>
  <c r="J3930" i="161"/>
  <c r="J455" i="161"/>
  <c r="J454" i="161"/>
  <c r="J2652" i="161"/>
  <c r="J738" i="161"/>
  <c r="J741" i="161"/>
  <c r="J734" i="161"/>
  <c r="J743" i="161"/>
  <c r="J736" i="161"/>
  <c r="J740" i="161"/>
  <c r="J742" i="161"/>
  <c r="J744" i="161"/>
  <c r="J733" i="161"/>
  <c r="J735" i="161"/>
  <c r="J737" i="161"/>
  <c r="J739" i="161"/>
  <c r="J3239" i="161"/>
  <c r="J3240" i="161"/>
  <c r="J3241" i="161"/>
  <c r="J826" i="161"/>
  <c r="J834" i="161"/>
  <c r="J822" i="161"/>
  <c r="J831" i="161"/>
  <c r="J840" i="161"/>
  <c r="J824" i="161"/>
  <c r="J833" i="161"/>
  <c r="J827" i="161"/>
  <c r="J836" i="161"/>
  <c r="J825" i="161"/>
  <c r="J839" i="161"/>
  <c r="J828" i="161"/>
  <c r="J841" i="161"/>
  <c r="J829" i="161"/>
  <c r="J830" i="161"/>
  <c r="J819" i="161"/>
  <c r="J832" i="161"/>
  <c r="J821" i="161"/>
  <c r="J823" i="161"/>
  <c r="J835" i="161"/>
  <c r="J838" i="161"/>
  <c r="J820" i="161"/>
  <c r="J837" i="161"/>
  <c r="J3745" i="161"/>
  <c r="J3746" i="161"/>
  <c r="J3244" i="161"/>
  <c r="J3245" i="161"/>
  <c r="J3243" i="161"/>
  <c r="J3246" i="161"/>
  <c r="J2366" i="161"/>
  <c r="J2368" i="161"/>
  <c r="J2363" i="161"/>
  <c r="J2364" i="161"/>
  <c r="J2365" i="161"/>
  <c r="J2367" i="161"/>
  <c r="J3170" i="161"/>
  <c r="J2344" i="161"/>
  <c r="J2345" i="161"/>
  <c r="J2346" i="161"/>
  <c r="J1401" i="161"/>
  <c r="J1402" i="161"/>
  <c r="J1403" i="161"/>
  <c r="J1405" i="161"/>
  <c r="J1400" i="161"/>
  <c r="J1404" i="161"/>
  <c r="J1777" i="161"/>
  <c r="J1779" i="161"/>
  <c r="J1781" i="161"/>
  <c r="J1782" i="161"/>
  <c r="J1780" i="161"/>
  <c r="J1778" i="161"/>
  <c r="J2879" i="161"/>
  <c r="J3298" i="161"/>
  <c r="J3634" i="161"/>
  <c r="J1785" i="161"/>
  <c r="J1783" i="161"/>
  <c r="J1784" i="161"/>
  <c r="J3415" i="161"/>
  <c r="J3479" i="161"/>
  <c r="J3719" i="161"/>
  <c r="J3416" i="161"/>
  <c r="J3472" i="161"/>
  <c r="J3480" i="161"/>
  <c r="J3417" i="161"/>
  <c r="J3473" i="161"/>
  <c r="J3481" i="161"/>
  <c r="J3418" i="161"/>
  <c r="J3474" i="161"/>
  <c r="J3482" i="161"/>
  <c r="J3412" i="161"/>
  <c r="J3420" i="161"/>
  <c r="J3476" i="161"/>
  <c r="J3413" i="161"/>
  <c r="J3421" i="161"/>
  <c r="J3477" i="161"/>
  <c r="J3419" i="161"/>
  <c r="J3475" i="161"/>
  <c r="J3718" i="161"/>
  <c r="J3478" i="161"/>
  <c r="J3483" i="161"/>
  <c r="J3414" i="161"/>
  <c r="J2096" i="161"/>
  <c r="J2097" i="161"/>
  <c r="J2481" i="161"/>
  <c r="J2095" i="161"/>
  <c r="J3097" i="161"/>
  <c r="J3774" i="161"/>
  <c r="J2350" i="161"/>
  <c r="J2358" i="161"/>
  <c r="J2352" i="161"/>
  <c r="J2360" i="161"/>
  <c r="J2353" i="161"/>
  <c r="J2361" i="161"/>
  <c r="J2349" i="161"/>
  <c r="J2351" i="161"/>
  <c r="J2354" i="161"/>
  <c r="J2355" i="161"/>
  <c r="J2356" i="161"/>
  <c r="J2357" i="161"/>
  <c r="J2498" i="161"/>
  <c r="J2348" i="161"/>
  <c r="J2359" i="161"/>
  <c r="J3168" i="161"/>
  <c r="J2362" i="161"/>
  <c r="J3169" i="161"/>
  <c r="J2499" i="161"/>
  <c r="J3469" i="161"/>
  <c r="J3638" i="161"/>
  <c r="J2923" i="161"/>
  <c r="J2347" i="161"/>
  <c r="J3470" i="161"/>
  <c r="J3959" i="161"/>
  <c r="J3960" i="161"/>
  <c r="J3954" i="161"/>
  <c r="J3956" i="161"/>
  <c r="J3955" i="161"/>
  <c r="J3957" i="161"/>
  <c r="J3958" i="161"/>
  <c r="J2326" i="161"/>
  <c r="J1324" i="161"/>
  <c r="J2523" i="161"/>
  <c r="J48" i="161"/>
  <c r="J2975" i="161"/>
  <c r="J3353" i="161"/>
  <c r="J2782" i="161"/>
  <c r="J1619" i="161"/>
  <c r="J3940" i="161"/>
  <c r="J2972" i="161"/>
  <c r="J1349" i="161"/>
  <c r="J3386" i="161"/>
  <c r="J3584" i="161"/>
  <c r="J933" i="161"/>
  <c r="J1596" i="161"/>
  <c r="J1458" i="161" l="1"/>
  <c r="J1459" i="161"/>
  <c r="J1461" i="161"/>
  <c r="J1462" i="161"/>
  <c r="J1460" i="161"/>
  <c r="J3039" i="161"/>
  <c r="J3036" i="161"/>
  <c r="J3037" i="161"/>
  <c r="J3035" i="161"/>
  <c r="J3038" i="161"/>
  <c r="J1585" i="161"/>
  <c r="J1593" i="161"/>
  <c r="J1586" i="161"/>
  <c r="J1594" i="161"/>
  <c r="J1587" i="161"/>
  <c r="J1595" i="161"/>
  <c r="J1589" i="161"/>
  <c r="J1582" i="161"/>
  <c r="J1590" i="161"/>
  <c r="J1592" i="161"/>
  <c r="J1583" i="161"/>
  <c r="J1584" i="161"/>
  <c r="J1591" i="161"/>
  <c r="J1588" i="161"/>
  <c r="J2865" i="161"/>
  <c r="J2866" i="161"/>
  <c r="J2868" i="161"/>
  <c r="J3390" i="161"/>
  <c r="J3059" i="161"/>
  <c r="J2867" i="161"/>
  <c r="J1885" i="161"/>
  <c r="J1886" i="161"/>
  <c r="J1888" i="161"/>
  <c r="J1889" i="161"/>
  <c r="J2474" i="161"/>
  <c r="J2475" i="161"/>
  <c r="J1887" i="161"/>
  <c r="J1890" i="161"/>
  <c r="J3088" i="161"/>
  <c r="J3892" i="161"/>
  <c r="J2886" i="161"/>
  <c r="J2334" i="161"/>
  <c r="J2333" i="161"/>
  <c r="J2335" i="161"/>
  <c r="J3967" i="161"/>
  <c r="J3968" i="161"/>
  <c r="J3962" i="161"/>
  <c r="J3964" i="161"/>
  <c r="J3963" i="161"/>
  <c r="J3970" i="161"/>
  <c r="J3965" i="161"/>
  <c r="J3966" i="161"/>
  <c r="J3969" i="161"/>
  <c r="J3971" i="161"/>
  <c r="J3972" i="161"/>
  <c r="J888" i="161"/>
  <c r="J885" i="161"/>
  <c r="J886" i="161"/>
  <c r="J887" i="161"/>
  <c r="J889" i="161"/>
  <c r="J3624" i="161"/>
  <c r="J3848" i="161"/>
  <c r="J2526" i="161"/>
  <c r="J2987" i="161"/>
  <c r="J1192" i="161"/>
  <c r="J1193" i="161"/>
  <c r="J1194" i="161"/>
  <c r="J1189" i="161"/>
  <c r="J1191" i="161"/>
  <c r="J1190" i="161"/>
  <c r="J3431" i="161"/>
  <c r="J3432" i="161"/>
  <c r="J3433" i="161"/>
  <c r="J3529" i="161"/>
  <c r="J3149" i="161"/>
  <c r="J3150" i="161"/>
  <c r="J99" i="161"/>
  <c r="J3713" i="161"/>
  <c r="J2930" i="161"/>
  <c r="J3714" i="161"/>
  <c r="J2932" i="161"/>
  <c r="J3716" i="161"/>
  <c r="J3717" i="161"/>
  <c r="J3715" i="161"/>
  <c r="J2931" i="161"/>
  <c r="J1345" i="161"/>
  <c r="J1346" i="161"/>
  <c r="J1347" i="161"/>
  <c r="J1348" i="161"/>
  <c r="J3367" i="161"/>
  <c r="J3368" i="161"/>
  <c r="J3369" i="161"/>
  <c r="J3370" i="161"/>
  <c r="J3364" i="161"/>
  <c r="J3365" i="161"/>
  <c r="J3933" i="161"/>
  <c r="J3371" i="161"/>
  <c r="J3366" i="161"/>
  <c r="J1200" i="161"/>
  <c r="J1201" i="161"/>
  <c r="J1202" i="161"/>
  <c r="J1204" i="161"/>
  <c r="J1199" i="161"/>
  <c r="J1203" i="161"/>
  <c r="J1205" i="161"/>
  <c r="J2823" i="161"/>
  <c r="J3151" i="161"/>
  <c r="J2824" i="161"/>
  <c r="J3152" i="161"/>
  <c r="J3153" i="161"/>
  <c r="J3154" i="161"/>
  <c r="J1197" i="161"/>
  <c r="J2820" i="161"/>
  <c r="J3156" i="161"/>
  <c r="J1198" i="161"/>
  <c r="J2821" i="161"/>
  <c r="J2819" i="161"/>
  <c r="J2822" i="161"/>
  <c r="J3155" i="161"/>
  <c r="J1406" i="161"/>
  <c r="J2540" i="161"/>
  <c r="J3279" i="161"/>
  <c r="J2541" i="161"/>
  <c r="J3276" i="161"/>
  <c r="J3444" i="161"/>
  <c r="J3277" i="161"/>
  <c r="J3278" i="161"/>
  <c r="J3443" i="161"/>
  <c r="J1561" i="161"/>
  <c r="J1569" i="161"/>
  <c r="J1577" i="161"/>
  <c r="J1554" i="161"/>
  <c r="J1562" i="161"/>
  <c r="J1570" i="161"/>
  <c r="J1578" i="161"/>
  <c r="J1555" i="161"/>
  <c r="J1563" i="161"/>
  <c r="J1571" i="161"/>
  <c r="J1579" i="161"/>
  <c r="J1557" i="161"/>
  <c r="J1565" i="161"/>
  <c r="J1573" i="161"/>
  <c r="J1581" i="161"/>
  <c r="J1558" i="161"/>
  <c r="J1566" i="161"/>
  <c r="J1574" i="161"/>
  <c r="J1572" i="161"/>
  <c r="J1575" i="161"/>
  <c r="J1556" i="161"/>
  <c r="J1576" i="161"/>
  <c r="J1560" i="161"/>
  <c r="J1564" i="161"/>
  <c r="J1559" i="161"/>
  <c r="J1567" i="161"/>
  <c r="J1568" i="161"/>
  <c r="J2863" i="161"/>
  <c r="J3159" i="161"/>
  <c r="J3879" i="161"/>
  <c r="J2864" i="161"/>
  <c r="J3160" i="161"/>
  <c r="J3880" i="161"/>
  <c r="J3161" i="161"/>
  <c r="J3881" i="161"/>
  <c r="J3162" i="161"/>
  <c r="J1580" i="161"/>
  <c r="J2862" i="161"/>
  <c r="J3163" i="161"/>
  <c r="J2695" i="161"/>
  <c r="J2703" i="161"/>
  <c r="J2711" i="161"/>
  <c r="J2719" i="161"/>
  <c r="J2727" i="161"/>
  <c r="J2696" i="161"/>
  <c r="J2704" i="161"/>
  <c r="J2712" i="161"/>
  <c r="J2720" i="161"/>
  <c r="J2728" i="161"/>
  <c r="J2736" i="161"/>
  <c r="J2697" i="161"/>
  <c r="J2705" i="161"/>
  <c r="J2713" i="161"/>
  <c r="J2721" i="161"/>
  <c r="J2729" i="161"/>
  <c r="J2737" i="161"/>
  <c r="J2698" i="161"/>
  <c r="J2706" i="161"/>
  <c r="J2714" i="161"/>
  <c r="J2722" i="161"/>
  <c r="J2730" i="161"/>
  <c r="J2699" i="161"/>
  <c r="J2707" i="161"/>
  <c r="J2715" i="161"/>
  <c r="J2723" i="161"/>
  <c r="J2731" i="161"/>
  <c r="J2739" i="161"/>
  <c r="J2709" i="161"/>
  <c r="J2732" i="161"/>
  <c r="J3263" i="161"/>
  <c r="J3519" i="161"/>
  <c r="J3527" i="161"/>
  <c r="J2692" i="161"/>
  <c r="J2710" i="161"/>
  <c r="J2733" i="161"/>
  <c r="J3264" i="161"/>
  <c r="J3520" i="161"/>
  <c r="J2693" i="161"/>
  <c r="J2716" i="161"/>
  <c r="J2734" i="161"/>
  <c r="J3265" i="161"/>
  <c r="J3521" i="161"/>
  <c r="J2694" i="161"/>
  <c r="J2717" i="161"/>
  <c r="J2735" i="161"/>
  <c r="J3266" i="161"/>
  <c r="J3514" i="161"/>
  <c r="J3522" i="161"/>
  <c r="J2701" i="161"/>
  <c r="J2724" i="161"/>
  <c r="J2740" i="161"/>
  <c r="J3260" i="161"/>
  <c r="J3516" i="161"/>
  <c r="J3524" i="161"/>
  <c r="J2702" i="161"/>
  <c r="J2725" i="161"/>
  <c r="J3261" i="161"/>
  <c r="J3517" i="161"/>
  <c r="J3525" i="161"/>
  <c r="J2700" i="161"/>
  <c r="J2708" i="161"/>
  <c r="J3259" i="161"/>
  <c r="J2718" i="161"/>
  <c r="J3262" i="161"/>
  <c r="J2738" i="161"/>
  <c r="J2726" i="161"/>
  <c r="J3515" i="161"/>
  <c r="J3518" i="161"/>
  <c r="J3523" i="161"/>
  <c r="J3526" i="161"/>
  <c r="J362" i="161"/>
  <c r="J359" i="161"/>
  <c r="J361" i="161"/>
  <c r="J363" i="161"/>
  <c r="J364" i="161"/>
  <c r="J357" i="161"/>
  <c r="J358" i="161"/>
  <c r="J360" i="161"/>
  <c r="J2428" i="161"/>
  <c r="J3345" i="161"/>
  <c r="J2429" i="161"/>
  <c r="J274" i="161"/>
  <c r="J277" i="161"/>
  <c r="J271" i="161"/>
  <c r="J272" i="161"/>
  <c r="J275" i="161"/>
  <c r="J273" i="161"/>
  <c r="J276" i="161"/>
  <c r="J278" i="161"/>
  <c r="J3799" i="161"/>
  <c r="J3592" i="161"/>
  <c r="J3593" i="161"/>
  <c r="J3594" i="161"/>
  <c r="J3132" i="161"/>
  <c r="J3660" i="161"/>
  <c r="J3796" i="161"/>
  <c r="J3133" i="161"/>
  <c r="J3661" i="161"/>
  <c r="J3797" i="161"/>
  <c r="J2755" i="161"/>
  <c r="J3595" i="161"/>
  <c r="J3659" i="161"/>
  <c r="J3798" i="161"/>
  <c r="J3131" i="161"/>
  <c r="J3134" i="161"/>
  <c r="J3052" i="161"/>
  <c r="J3053" i="161"/>
  <c r="J3051" i="161"/>
  <c r="J4013" i="161"/>
  <c r="J1144" i="161"/>
  <c r="J2457" i="161"/>
  <c r="J3682" i="161"/>
  <c r="J3684" i="161"/>
  <c r="J3685" i="161"/>
  <c r="J3683" i="161"/>
  <c r="J970" i="161"/>
  <c r="J973" i="161"/>
  <c r="J971" i="161"/>
  <c r="J972" i="161"/>
  <c r="J113" i="161"/>
  <c r="J114" i="161"/>
  <c r="J122" i="161"/>
  <c r="J115" i="161"/>
  <c r="J108" i="161"/>
  <c r="J116" i="161"/>
  <c r="J109" i="161"/>
  <c r="J117" i="161"/>
  <c r="J110" i="161"/>
  <c r="J118" i="161"/>
  <c r="J111" i="161"/>
  <c r="J119" i="161"/>
  <c r="J112" i="161"/>
  <c r="J120" i="161"/>
  <c r="J121" i="161"/>
  <c r="J2374" i="161"/>
  <c r="J2382" i="161"/>
  <c r="J2376" i="161"/>
  <c r="J2384" i="161"/>
  <c r="J2377" i="161"/>
  <c r="J2385" i="161"/>
  <c r="J2375" i="161"/>
  <c r="J2378" i="161"/>
  <c r="J2379" i="161"/>
  <c r="J2380" i="161"/>
  <c r="J2381" i="161"/>
  <c r="J2383" i="161"/>
  <c r="J3639" i="161"/>
  <c r="J3640" i="161"/>
  <c r="J3641" i="161"/>
  <c r="J2924" i="161"/>
  <c r="J2925" i="161"/>
  <c r="J3709" i="161"/>
  <c r="J2373" i="161"/>
  <c r="J2926" i="161"/>
  <c r="J1949" i="161"/>
  <c r="J1950" i="161"/>
  <c r="J1952" i="161"/>
  <c r="J1953" i="161"/>
  <c r="J1948" i="161"/>
  <c r="J1951" i="161"/>
  <c r="J1954" i="161"/>
  <c r="J1955" i="161"/>
  <c r="J3303" i="161"/>
  <c r="J3302" i="161"/>
  <c r="J1353" i="161"/>
  <c r="J1354" i="161"/>
  <c r="J1356" i="161"/>
  <c r="J1357" i="161"/>
  <c r="J1358" i="161"/>
  <c r="J1350" i="161"/>
  <c r="J1351" i="161"/>
  <c r="J1359" i="161"/>
  <c r="J1352" i="161"/>
  <c r="J1355" i="161"/>
  <c r="J3031" i="161"/>
  <c r="J3935" i="161"/>
  <c r="J3032" i="161"/>
  <c r="J3936" i="161"/>
  <c r="J3033" i="161"/>
  <c r="J3537" i="161"/>
  <c r="J3937" i="161"/>
  <c r="J3034" i="161"/>
  <c r="J3372" i="161"/>
  <c r="J4012" i="161"/>
  <c r="J3934" i="161"/>
  <c r="J1538" i="161"/>
  <c r="J1539" i="161"/>
  <c r="J1541" i="161"/>
  <c r="J1542" i="161"/>
  <c r="J1540" i="161"/>
  <c r="J1543" i="161"/>
  <c r="J3055" i="161"/>
  <c r="J3056" i="161"/>
  <c r="J3057" i="161"/>
  <c r="J3058" i="161"/>
  <c r="J978" i="161"/>
  <c r="J974" i="161"/>
  <c r="J975" i="161"/>
  <c r="J976" i="161"/>
  <c r="J977" i="161"/>
  <c r="J979" i="161"/>
  <c r="J2528" i="161"/>
  <c r="J3929" i="161"/>
  <c r="J3993" i="161"/>
  <c r="J611" i="161"/>
  <c r="J613" i="161"/>
  <c r="J612" i="161"/>
  <c r="J3352" i="161"/>
  <c r="J2160" i="161"/>
  <c r="J2161" i="161"/>
  <c r="J2159" i="161"/>
  <c r="J2162" i="161"/>
  <c r="J2903" i="161"/>
  <c r="J3775" i="161"/>
  <c r="J3776" i="161"/>
  <c r="J3561" i="161"/>
  <c r="J3396" i="161"/>
  <c r="J4028" i="161"/>
  <c r="J2902" i="161"/>
  <c r="J1422" i="161"/>
  <c r="J1423" i="161"/>
  <c r="J1424" i="161"/>
  <c r="J3447" i="161"/>
  <c r="J3446" i="161"/>
  <c r="J3752" i="161"/>
  <c r="J2827" i="161"/>
  <c r="J1872" i="161"/>
  <c r="J1873" i="161"/>
  <c r="J1871" i="161"/>
  <c r="J3890" i="161"/>
  <c r="J3891" i="161"/>
  <c r="J690" i="161"/>
  <c r="J698" i="161"/>
  <c r="J691" i="161"/>
  <c r="J693" i="161"/>
  <c r="J695" i="161"/>
  <c r="J692" i="161"/>
  <c r="J694" i="161"/>
  <c r="J696" i="161"/>
  <c r="J697" i="161"/>
  <c r="J3744" i="161"/>
  <c r="J2653" i="161"/>
  <c r="J3498" i="161"/>
  <c r="J154" i="161"/>
  <c r="J4058" i="161"/>
  <c r="J4057" i="161"/>
  <c r="J4056" i="161"/>
  <c r="J155" i="161"/>
  <c r="J156" i="161"/>
  <c r="J157" i="161"/>
  <c r="J158" i="161"/>
  <c r="J160" i="161"/>
  <c r="J159" i="161"/>
  <c r="J161" i="161"/>
  <c r="J2935" i="161"/>
  <c r="J2936" i="161"/>
  <c r="J2937" i="161"/>
  <c r="J2938" i="161"/>
  <c r="J2933" i="161"/>
  <c r="J2934" i="161"/>
  <c r="J3975" i="161"/>
  <c r="J3974" i="161"/>
  <c r="J1545" i="161"/>
  <c r="J1553" i="161"/>
  <c r="J1546" i="161"/>
  <c r="J1547" i="161"/>
  <c r="J1549" i="161"/>
  <c r="J1550" i="161"/>
  <c r="J1551" i="161"/>
  <c r="J1552" i="161"/>
  <c r="J2551" i="161"/>
  <c r="J1544" i="161"/>
  <c r="J1548" i="161"/>
  <c r="J402" i="161"/>
  <c r="J401" i="161"/>
  <c r="J404" i="161"/>
  <c r="J405" i="161"/>
  <c r="J406" i="161"/>
  <c r="J408" i="161"/>
  <c r="J403" i="161"/>
  <c r="J407" i="161"/>
  <c r="J409" i="161"/>
  <c r="J3346" i="161"/>
  <c r="J3348" i="161"/>
  <c r="J3349" i="161"/>
  <c r="J3347" i="161"/>
  <c r="J3350" i="161"/>
  <c r="J1801" i="161"/>
  <c r="J1803" i="161"/>
  <c r="J1799" i="161"/>
  <c r="J1800" i="161"/>
  <c r="J1802" i="161"/>
  <c r="J2328" i="161"/>
  <c r="J2329" i="161"/>
  <c r="J2330" i="161"/>
  <c r="J2331" i="161"/>
  <c r="J2327" i="161"/>
  <c r="J1328" i="161"/>
  <c r="J3439" i="161"/>
  <c r="J3440" i="161"/>
  <c r="J3441" i="161"/>
  <c r="J3434" i="161"/>
  <c r="J3442" i="161"/>
  <c r="J3436" i="161"/>
  <c r="J3437" i="161"/>
  <c r="J3435" i="161"/>
  <c r="J3438" i="161"/>
  <c r="J2398" i="161"/>
  <c r="J2397" i="161"/>
  <c r="J2399" i="161"/>
  <c r="J2402" i="161"/>
  <c r="J2403" i="161"/>
  <c r="J3407" i="161"/>
  <c r="J2404" i="161"/>
  <c r="J3404" i="161"/>
  <c r="J3405" i="161"/>
  <c r="J3403" i="161"/>
  <c r="J3406" i="161"/>
  <c r="J1152" i="161"/>
  <c r="J1150" i="161"/>
  <c r="J1151" i="161"/>
  <c r="J3" i="161"/>
  <c r="J4" i="161"/>
  <c r="J5" i="161"/>
  <c r="J6" i="161"/>
  <c r="J7" i="161"/>
  <c r="J3408" i="161"/>
  <c r="J2745" i="161"/>
  <c r="J2746" i="161"/>
  <c r="J3172" i="161"/>
  <c r="J3173" i="161"/>
  <c r="J3171" i="161"/>
  <c r="J3174" i="161"/>
  <c r="J938" i="161"/>
  <c r="J934" i="161"/>
  <c r="J935" i="161"/>
  <c r="J936" i="161"/>
  <c r="J937" i="161"/>
  <c r="J2807" i="161"/>
  <c r="J2808" i="161"/>
  <c r="J2490" i="161"/>
  <c r="J2491" i="161"/>
  <c r="J2492" i="161"/>
  <c r="J2369" i="161"/>
  <c r="J2370" i="161"/>
  <c r="J2371" i="161"/>
  <c r="J2372" i="161"/>
  <c r="J3339" i="161"/>
  <c r="J1697" i="161"/>
  <c r="J1693" i="161"/>
  <c r="J1694" i="161"/>
  <c r="J1692" i="161"/>
  <c r="J2559" i="161"/>
  <c r="J2567" i="161"/>
  <c r="J2575" i="161"/>
  <c r="J2583" i="161"/>
  <c r="J2560" i="161"/>
  <c r="J2568" i="161"/>
  <c r="J2576" i="161"/>
  <c r="J2584" i="161"/>
  <c r="J2561" i="161"/>
  <c r="J2569" i="161"/>
  <c r="J2577" i="161"/>
  <c r="J1695" i="161"/>
  <c r="J2554" i="161"/>
  <c r="J2562" i="161"/>
  <c r="J2570" i="161"/>
  <c r="J2578" i="161"/>
  <c r="J1696" i="161"/>
  <c r="J2555" i="161"/>
  <c r="J2563" i="161"/>
  <c r="J2571" i="161"/>
  <c r="J2579" i="161"/>
  <c r="J2556" i="161"/>
  <c r="J2564" i="161"/>
  <c r="J2572" i="161"/>
  <c r="J2580" i="161"/>
  <c r="J2558" i="161"/>
  <c r="J2565" i="161"/>
  <c r="J2566" i="161"/>
  <c r="J2573" i="161"/>
  <c r="J2581" i="161"/>
  <c r="J2582" i="161"/>
  <c r="J2557" i="161"/>
  <c r="J2574" i="161"/>
  <c r="J186" i="161"/>
  <c r="J181" i="161"/>
  <c r="J182" i="161"/>
  <c r="J183" i="161"/>
  <c r="J184" i="161"/>
  <c r="J185" i="161"/>
  <c r="J180" i="161"/>
  <c r="J2505" i="161"/>
  <c r="J2501" i="161"/>
  <c r="J2502" i="161"/>
  <c r="J2503" i="161"/>
  <c r="J2504" i="161"/>
  <c r="J2506" i="161"/>
  <c r="J2507" i="161"/>
  <c r="J2509" i="161"/>
  <c r="J3204" i="161"/>
  <c r="J3588" i="161"/>
  <c r="J3795" i="161"/>
  <c r="J3203" i="161"/>
  <c r="J2508" i="161"/>
  <c r="J746" i="161"/>
  <c r="J754" i="161"/>
  <c r="J762" i="161"/>
  <c r="J750" i="161"/>
  <c r="J759" i="161"/>
  <c r="J752" i="161"/>
  <c r="J761" i="161"/>
  <c r="J745" i="161"/>
  <c r="J755" i="161"/>
  <c r="J764" i="161"/>
  <c r="J756" i="161"/>
  <c r="J757" i="161"/>
  <c r="J758" i="161"/>
  <c r="J747" i="161"/>
  <c r="J760" i="161"/>
  <c r="J748" i="161"/>
  <c r="J763" i="161"/>
  <c r="J751" i="161"/>
  <c r="J753" i="161"/>
  <c r="J765" i="161"/>
  <c r="J749" i="161"/>
  <c r="J3503" i="161"/>
  <c r="J3504" i="161"/>
  <c r="J3673" i="161"/>
  <c r="J3674" i="161"/>
  <c r="J3500" i="161"/>
  <c r="J3676" i="161"/>
  <c r="J3501" i="161"/>
  <c r="J3677" i="161"/>
  <c r="J3502" i="161"/>
  <c r="J3675" i="161"/>
  <c r="J3499" i="161"/>
  <c r="J2126" i="161"/>
  <c r="J2128" i="161"/>
  <c r="J2129" i="161"/>
  <c r="J2124" i="161"/>
  <c r="J2125" i="161"/>
  <c r="J2127" i="161"/>
  <c r="J2130" i="161"/>
  <c r="J2131" i="161"/>
  <c r="J2123" i="161"/>
  <c r="J3323" i="161"/>
  <c r="J1497" i="161"/>
  <c r="J1498" i="161"/>
  <c r="J1499" i="161"/>
  <c r="J1501" i="161"/>
  <c r="J1502" i="161"/>
  <c r="J1500" i="161"/>
  <c r="J1503" i="161"/>
  <c r="J1504" i="161"/>
  <c r="J3545" i="161"/>
  <c r="J1304" i="161"/>
  <c r="J1305" i="161"/>
  <c r="J1306" i="161"/>
  <c r="J1308" i="161"/>
  <c r="J1307" i="161"/>
  <c r="J3361" i="161"/>
  <c r="J346" i="161"/>
  <c r="J354" i="161"/>
  <c r="J350" i="161"/>
  <c r="J352" i="161"/>
  <c r="J353" i="161"/>
  <c r="J355" i="161"/>
  <c r="J348" i="161"/>
  <c r="J347" i="161"/>
  <c r="J349" i="161"/>
  <c r="J351" i="161"/>
  <c r="J356" i="161"/>
  <c r="J2647" i="161"/>
  <c r="J2648" i="161"/>
  <c r="J2641" i="161"/>
  <c r="J2649" i="161"/>
  <c r="J2642" i="161"/>
  <c r="J2650" i="161"/>
  <c r="J2643" i="161"/>
  <c r="J2651" i="161"/>
  <c r="J2644" i="161"/>
  <c r="J2645" i="161"/>
  <c r="J2759" i="161"/>
  <c r="J2646" i="161"/>
  <c r="J2760" i="161"/>
  <c r="J3208" i="161"/>
  <c r="J2761" i="161"/>
  <c r="J3209" i="161"/>
  <c r="J2762" i="161"/>
  <c r="J3210" i="161"/>
  <c r="J3211" i="161"/>
  <c r="J3486" i="161"/>
  <c r="J3139" i="161"/>
  <c r="J1849" i="161"/>
  <c r="J1851" i="161"/>
  <c r="J1847" i="161"/>
  <c r="J1848" i="161"/>
  <c r="J1850" i="161"/>
  <c r="J1433" i="161"/>
  <c r="J1434" i="161"/>
  <c r="J1435" i="161"/>
  <c r="J1429" i="161"/>
  <c r="J1437" i="161"/>
  <c r="J1430" i="161"/>
  <c r="J1438" i="161"/>
  <c r="J1432" i="161"/>
  <c r="J1436" i="161"/>
  <c r="J1439" i="161"/>
  <c r="J3688" i="161"/>
  <c r="J3689" i="161"/>
  <c r="J1431" i="161"/>
  <c r="J2842" i="161"/>
  <c r="J2844" i="161"/>
  <c r="J2843" i="161"/>
  <c r="J1721" i="161"/>
  <c r="J1723" i="161"/>
  <c r="J1719" i="161"/>
  <c r="J1722" i="161"/>
  <c r="J1724" i="161"/>
  <c r="J1720" i="161"/>
  <c r="J1005" i="161"/>
  <c r="J3357" i="161"/>
  <c r="J3358" i="161"/>
  <c r="J1002" i="161"/>
  <c r="J999" i="161"/>
  <c r="J1000" i="161"/>
  <c r="J1001" i="161"/>
  <c r="J1003" i="161"/>
  <c r="J1004" i="161"/>
  <c r="J998" i="161"/>
  <c r="J997" i="161"/>
  <c r="J3852" i="161"/>
  <c r="J65" i="161"/>
  <c r="J66" i="161"/>
  <c r="J59" i="161"/>
  <c r="J67" i="161"/>
  <c r="J60" i="161"/>
  <c r="J68" i="161"/>
  <c r="J61" i="161"/>
  <c r="J62" i="161"/>
  <c r="J63" i="161"/>
  <c r="J64" i="161"/>
  <c r="J2748" i="161"/>
  <c r="J3652" i="161"/>
  <c r="J2749" i="161"/>
  <c r="J3653" i="161"/>
  <c r="J3787" i="161"/>
  <c r="J3411" i="161"/>
  <c r="J1941" i="161"/>
  <c r="J1942" i="161"/>
  <c r="J1936" i="161"/>
  <c r="J1937" i="161"/>
  <c r="J1938" i="161"/>
  <c r="J1939" i="161"/>
  <c r="J1940" i="161"/>
  <c r="J1943" i="161"/>
  <c r="J3301" i="161"/>
  <c r="J1865" i="161"/>
  <c r="J1867" i="161"/>
  <c r="J1862" i="161"/>
  <c r="J1863" i="161"/>
  <c r="J1864" i="161"/>
  <c r="J1866" i="161"/>
  <c r="J2588" i="161"/>
  <c r="J3887" i="161"/>
  <c r="J3888" i="161"/>
  <c r="J3889" i="161"/>
  <c r="J2884" i="161"/>
  <c r="J2883" i="161"/>
  <c r="J3451" i="161"/>
  <c r="J2589" i="161"/>
  <c r="J385" i="161"/>
  <c r="J379" i="161"/>
  <c r="J380" i="161"/>
  <c r="J381" i="161"/>
  <c r="J383" i="161"/>
  <c r="J382" i="161"/>
  <c r="J384" i="161"/>
  <c r="J2788" i="161"/>
  <c r="J3845" i="161"/>
  <c r="J3427" i="161"/>
  <c r="J2150" i="161"/>
  <c r="J2158" i="161"/>
  <c r="J2152" i="161"/>
  <c r="J2153" i="161"/>
  <c r="J2157" i="161"/>
  <c r="J2149" i="161"/>
  <c r="J2602" i="161"/>
  <c r="J2151" i="161"/>
  <c r="J2603" i="161"/>
  <c r="J2154" i="161"/>
  <c r="J3455" i="161"/>
  <c r="J2155" i="161"/>
  <c r="J3328" i="161"/>
  <c r="J2156" i="161"/>
  <c r="J3329" i="161"/>
  <c r="J3330" i="161"/>
  <c r="J3706" i="161"/>
  <c r="J1505" i="161"/>
  <c r="J1506" i="161"/>
  <c r="J1507" i="161"/>
  <c r="J1509" i="161"/>
  <c r="J2543" i="161"/>
  <c r="J2544" i="161"/>
  <c r="J2545" i="161"/>
  <c r="J2546" i="161"/>
  <c r="J1508" i="161"/>
  <c r="J2547" i="161"/>
  <c r="J2548" i="161"/>
  <c r="J3287" i="161"/>
  <c r="J3288" i="161"/>
  <c r="J3289" i="161"/>
  <c r="J2542" i="161"/>
  <c r="J3290" i="161"/>
  <c r="J3284" i="161"/>
  <c r="J3285" i="161"/>
  <c r="J3286" i="161"/>
  <c r="J3291" i="161"/>
  <c r="J4014" i="161"/>
  <c r="J1681" i="161"/>
  <c r="J1689" i="161"/>
  <c r="J1683" i="161"/>
  <c r="J1691" i="161"/>
  <c r="J1685" i="161"/>
  <c r="J1686" i="161"/>
  <c r="J1682" i="161"/>
  <c r="J1684" i="161"/>
  <c r="J1687" i="161"/>
  <c r="J1690" i="161"/>
  <c r="J1679" i="161"/>
  <c r="J1680" i="161"/>
  <c r="J1688" i="161"/>
  <c r="J3943" i="161"/>
  <c r="J3944" i="161"/>
  <c r="J3945" i="161"/>
  <c r="J3946" i="161"/>
  <c r="J3948" i="161"/>
  <c r="J3629" i="161"/>
  <c r="J3941" i="161"/>
  <c r="J3949" i="161"/>
  <c r="J3630" i="161"/>
  <c r="J3942" i="161"/>
  <c r="J3947" i="161"/>
  <c r="J4017" i="161"/>
  <c r="J4018" i="161"/>
  <c r="J1514" i="161"/>
  <c r="J1515" i="161"/>
  <c r="J1516" i="161"/>
  <c r="J1289" i="161"/>
  <c r="J1290" i="161"/>
  <c r="J1291" i="161"/>
  <c r="J1292" i="161"/>
  <c r="J1293" i="161"/>
  <c r="J3535" i="161"/>
  <c r="J3534" i="161"/>
  <c r="J4011" i="161"/>
  <c r="J4010" i="161"/>
  <c r="J1081" i="161"/>
  <c r="J1082" i="161"/>
  <c r="J1083" i="161"/>
  <c r="J1084" i="161"/>
  <c r="J1085" i="161"/>
  <c r="J3513" i="161"/>
  <c r="J3853" i="161"/>
  <c r="J778" i="161"/>
  <c r="J776" i="161"/>
  <c r="J785" i="161"/>
  <c r="J779" i="161"/>
  <c r="J772" i="161"/>
  <c r="J781" i="161"/>
  <c r="J782" i="161"/>
  <c r="J783" i="161"/>
  <c r="J771" i="161"/>
  <c r="J784" i="161"/>
  <c r="J773" i="161"/>
  <c r="J774" i="161"/>
  <c r="J780" i="161"/>
  <c r="J775" i="161"/>
  <c r="J777" i="161"/>
  <c r="J3242" i="161"/>
  <c r="J2789" i="161"/>
  <c r="J2790" i="161"/>
  <c r="J162" i="161"/>
  <c r="J2500" i="161"/>
  <c r="J3342" i="161"/>
  <c r="J1112" i="161"/>
  <c r="J1120" i="161"/>
  <c r="J1128" i="161"/>
  <c r="J1136" i="161"/>
  <c r="J1113" i="161"/>
  <c r="J1121" i="161"/>
  <c r="J1129" i="161"/>
  <c r="J1137" i="161"/>
  <c r="J1114" i="161"/>
  <c r="J1122" i="161"/>
  <c r="J1130" i="161"/>
  <c r="J1138" i="161"/>
  <c r="J1116" i="161"/>
  <c r="J1124" i="161"/>
  <c r="J1132" i="161"/>
  <c r="J1140" i="161"/>
  <c r="J1118" i="161"/>
  <c r="J1134" i="161"/>
  <c r="J1119" i="161"/>
  <c r="J1135" i="161"/>
  <c r="J1123" i="161"/>
  <c r="J1139" i="161"/>
  <c r="J1126" i="161"/>
  <c r="J1142" i="161"/>
  <c r="J1127" i="161"/>
  <c r="J1143" i="161"/>
  <c r="J1133" i="161"/>
  <c r="J1141" i="161"/>
  <c r="J1115" i="161"/>
  <c r="J1117" i="161"/>
  <c r="J1125" i="161"/>
  <c r="J1131" i="161"/>
  <c r="J3027" i="161"/>
  <c r="J2030" i="161"/>
  <c r="J2024" i="161"/>
  <c r="J2025" i="161"/>
  <c r="J2027" i="161"/>
  <c r="J2028" i="161"/>
  <c r="J2029" i="161"/>
  <c r="J2026" i="161"/>
  <c r="J647" i="161"/>
  <c r="J648" i="161"/>
  <c r="J2454" i="161"/>
  <c r="J2453" i="161"/>
  <c r="J2455" i="161"/>
  <c r="J3621" i="161"/>
  <c r="J1715" i="161"/>
  <c r="J1717" i="161"/>
  <c r="J1718" i="161"/>
  <c r="J1714" i="161"/>
  <c r="J1716" i="161"/>
  <c r="J2876" i="161"/>
  <c r="J2877" i="161"/>
  <c r="J3040" i="161"/>
  <c r="J3041" i="161"/>
  <c r="J3042" i="161"/>
  <c r="J3044" i="161"/>
  <c r="J3045" i="161"/>
  <c r="J3043" i="161"/>
  <c r="J3071" i="161"/>
  <c r="J3631" i="161"/>
  <c r="J3072" i="161"/>
  <c r="J3632" i="161"/>
  <c r="J3073" i="161"/>
  <c r="J3449" i="161"/>
  <c r="J3633" i="161"/>
  <c r="J3074" i="161"/>
  <c r="J3758" i="161"/>
  <c r="J3075" i="161"/>
  <c r="J3767" i="161"/>
  <c r="J3768" i="161"/>
  <c r="J3761" i="161"/>
  <c r="J3769" i="161"/>
  <c r="J3762" i="161"/>
  <c r="J3770" i="161"/>
  <c r="J3764" i="161"/>
  <c r="J3772" i="161"/>
  <c r="J3765" i="161"/>
  <c r="J3763" i="161"/>
  <c r="J3766" i="161"/>
  <c r="J3771" i="161"/>
  <c r="J1377" i="161"/>
  <c r="J1378" i="161"/>
  <c r="J1375" i="161"/>
  <c r="J1376" i="161"/>
  <c r="J1379" i="161"/>
  <c r="J1373" i="161"/>
  <c r="J1374" i="161"/>
  <c r="J2660" i="161"/>
  <c r="J2192" i="161"/>
  <c r="J2193" i="161"/>
  <c r="J2191" i="161"/>
  <c r="J2194" i="161"/>
  <c r="J2195" i="161"/>
  <c r="J2196" i="161"/>
  <c r="J2197" i="161"/>
  <c r="J3567" i="161"/>
  <c r="J3098" i="161"/>
  <c r="J3100" i="161"/>
  <c r="J3564" i="161"/>
  <c r="J3565" i="161"/>
  <c r="J4030" i="161"/>
  <c r="J3563" i="161"/>
  <c r="J4031" i="161"/>
  <c r="J4034" i="161"/>
  <c r="J3566" i="161"/>
  <c r="J4032" i="161"/>
  <c r="J3099" i="161"/>
  <c r="J4033" i="161"/>
  <c r="J1617" i="161"/>
  <c r="J1618" i="161"/>
  <c r="J4015" i="161"/>
  <c r="J921" i="161"/>
  <c r="J918" i="161"/>
  <c r="J919" i="161"/>
  <c r="J920" i="161"/>
  <c r="J3354" i="161"/>
  <c r="J3355" i="161"/>
  <c r="J434" i="161"/>
  <c r="J437" i="161"/>
  <c r="J430" i="161"/>
  <c r="J439" i="161"/>
  <c r="J431" i="161"/>
  <c r="J432" i="161"/>
  <c r="J435" i="161"/>
  <c r="J438" i="161"/>
  <c r="J433" i="161"/>
  <c r="J2519" i="161"/>
  <c r="J436" i="161"/>
  <c r="J2517" i="161"/>
  <c r="J2518" i="161"/>
  <c r="J2764" i="161"/>
  <c r="J2763" i="161"/>
  <c r="J418" i="161"/>
  <c r="J426" i="161"/>
  <c r="J419" i="161"/>
  <c r="J428" i="161"/>
  <c r="J412" i="161"/>
  <c r="J421" i="161"/>
  <c r="J413" i="161"/>
  <c r="J422" i="161"/>
  <c r="J414" i="161"/>
  <c r="J423" i="161"/>
  <c r="J416" i="161"/>
  <c r="J425" i="161"/>
  <c r="J415" i="161"/>
  <c r="J417" i="161"/>
  <c r="J420" i="161"/>
  <c r="J424" i="161"/>
  <c r="J427" i="161"/>
  <c r="J411" i="161"/>
  <c r="J2967" i="161"/>
  <c r="J2968" i="161"/>
  <c r="J3664" i="161"/>
  <c r="J2961" i="161"/>
  <c r="J2969" i="161"/>
  <c r="J2962" i="161"/>
  <c r="J2964" i="161"/>
  <c r="J2965" i="161"/>
  <c r="J2966" i="161"/>
  <c r="J2963" i="161"/>
  <c r="J872" i="161"/>
  <c r="J874" i="161"/>
  <c r="J868" i="161"/>
  <c r="J876" i="161"/>
  <c r="J875" i="161"/>
  <c r="J877" i="161"/>
  <c r="J867" i="161"/>
  <c r="J869" i="161"/>
  <c r="J871" i="161"/>
  <c r="J873" i="161"/>
  <c r="J870" i="161"/>
  <c r="J1449" i="161"/>
  <c r="J1457" i="161"/>
  <c r="J1450" i="161"/>
  <c r="J1451" i="161"/>
  <c r="J1453" i="161"/>
  <c r="J1454" i="161"/>
  <c r="J1447" i="161"/>
  <c r="J1448" i="161"/>
  <c r="J1452" i="161"/>
  <c r="J1456" i="161"/>
  <c r="J1455" i="161"/>
  <c r="J2847" i="161"/>
  <c r="J3871" i="161"/>
  <c r="J2848" i="161"/>
  <c r="J3872" i="161"/>
  <c r="J2849" i="161"/>
  <c r="J3873" i="161"/>
  <c r="J2850" i="161"/>
  <c r="J3874" i="161"/>
  <c r="J2852" i="161"/>
  <c r="J3868" i="161"/>
  <c r="J2853" i="161"/>
  <c r="J3869" i="161"/>
  <c r="J2846" i="161"/>
  <c r="J2851" i="161"/>
  <c r="J2854" i="161"/>
  <c r="J3870" i="161"/>
  <c r="J3867" i="161"/>
  <c r="J3875" i="161"/>
  <c r="J3511" i="161"/>
  <c r="J3849" i="161"/>
  <c r="J3428" i="161"/>
  <c r="J3510" i="161"/>
  <c r="J3992" i="161"/>
  <c r="J1705" i="161"/>
  <c r="J1699" i="161"/>
  <c r="J1707" i="161"/>
  <c r="J1701" i="161"/>
  <c r="J1709" i="161"/>
  <c r="J1702" i="161"/>
  <c r="J1698" i="161"/>
  <c r="J1700" i="161"/>
  <c r="J1703" i="161"/>
  <c r="J1706" i="161"/>
  <c r="J1708" i="161"/>
  <c r="J1704" i="161"/>
  <c r="J3063" i="161"/>
  <c r="J3064" i="161"/>
  <c r="J3065" i="161"/>
  <c r="J3066" i="161"/>
  <c r="J3060" i="161"/>
  <c r="J3068" i="161"/>
  <c r="J3061" i="161"/>
  <c r="J3069" i="161"/>
  <c r="J3067" i="161"/>
  <c r="J3062" i="161"/>
  <c r="J3070" i="161"/>
  <c r="J2871" i="161"/>
  <c r="J3884" i="161"/>
  <c r="J3549" i="161"/>
  <c r="J3883" i="161"/>
  <c r="J1982" i="161"/>
  <c r="J1990" i="161"/>
  <c r="J1998" i="161"/>
  <c r="J1984" i="161"/>
  <c r="J1992" i="161"/>
  <c r="J1977" i="161"/>
  <c r="J1985" i="161"/>
  <c r="J1993" i="161"/>
  <c r="J1979" i="161"/>
  <c r="J1991" i="161"/>
  <c r="J1980" i="161"/>
  <c r="J1994" i="161"/>
  <c r="J1981" i="161"/>
  <c r="J1995" i="161"/>
  <c r="J1983" i="161"/>
  <c r="J1996" i="161"/>
  <c r="J2682" i="161"/>
  <c r="J1986" i="161"/>
  <c r="J1997" i="161"/>
  <c r="J2683" i="161"/>
  <c r="J1987" i="161"/>
  <c r="J2684" i="161"/>
  <c r="J3703" i="161"/>
  <c r="J3304" i="161"/>
  <c r="J3305" i="161"/>
  <c r="J1978" i="161"/>
  <c r="J3306" i="161"/>
  <c r="J1989" i="161"/>
  <c r="J2685" i="161"/>
  <c r="J3308" i="161"/>
  <c r="J3700" i="161"/>
  <c r="J3701" i="161"/>
  <c r="J3773" i="161"/>
  <c r="J3893" i="161"/>
  <c r="J1988" i="161"/>
  <c r="J4025" i="161"/>
  <c r="J3894" i="161"/>
  <c r="J3699" i="161"/>
  <c r="J3702" i="161"/>
  <c r="J3307" i="161"/>
  <c r="J1521" i="161"/>
  <c r="J1529" i="161"/>
  <c r="J1537" i="161"/>
  <c r="J1522" i="161"/>
  <c r="J1530" i="161"/>
  <c r="J1523" i="161"/>
  <c r="J1531" i="161"/>
  <c r="J1525" i="161"/>
  <c r="J1533" i="161"/>
  <c r="J1526" i="161"/>
  <c r="J1534" i="161"/>
  <c r="J1528" i="161"/>
  <c r="J1532" i="161"/>
  <c r="J1535" i="161"/>
  <c r="J1536" i="161"/>
  <c r="J2672" i="161"/>
  <c r="J2673" i="161"/>
  <c r="J1524" i="161"/>
  <c r="J2860" i="161"/>
  <c r="J3388" i="161"/>
  <c r="J1527" i="161"/>
  <c r="J3389" i="161"/>
  <c r="J3387" i="161"/>
  <c r="J2859" i="161"/>
  <c r="J2256" i="161"/>
  <c r="J2257" i="161"/>
  <c r="J2400" i="161"/>
  <c r="J2928" i="161"/>
  <c r="J3785" i="161"/>
  <c r="J3642" i="161"/>
  <c r="J3579" i="161"/>
  <c r="J4051" i="161"/>
  <c r="J130" i="161"/>
  <c r="J128" i="161"/>
  <c r="J129" i="161"/>
  <c r="J131" i="161"/>
  <c r="J132" i="161"/>
  <c r="J134" i="161"/>
  <c r="J133" i="161"/>
  <c r="J135" i="161"/>
  <c r="J3793" i="161"/>
  <c r="J3587" i="161"/>
  <c r="J399" i="161"/>
  <c r="J398" i="161"/>
  <c r="J400" i="161"/>
  <c r="J2430" i="161"/>
  <c r="J2438" i="161"/>
  <c r="J2446" i="161"/>
  <c r="J2432" i="161"/>
  <c r="J2440" i="161"/>
  <c r="J2433" i="161"/>
  <c r="J2441" i="161"/>
  <c r="J2434" i="161"/>
  <c r="J2445" i="161"/>
  <c r="J2435" i="161"/>
  <c r="J2436" i="161"/>
  <c r="J2437" i="161"/>
  <c r="J2439" i="161"/>
  <c r="J2442" i="161"/>
  <c r="J2444" i="161"/>
  <c r="J3607" i="161"/>
  <c r="J3615" i="161"/>
  <c r="J3815" i="161"/>
  <c r="J3823" i="161"/>
  <c r="J3608" i="161"/>
  <c r="J3616" i="161"/>
  <c r="J3808" i="161"/>
  <c r="J3816" i="161"/>
  <c r="J3824" i="161"/>
  <c r="J3609" i="161"/>
  <c r="J3617" i="161"/>
  <c r="J3809" i="161"/>
  <c r="J3817" i="161"/>
  <c r="J3610" i="161"/>
  <c r="J3618" i="161"/>
  <c r="J3810" i="161"/>
  <c r="J3818" i="161"/>
  <c r="J3604" i="161"/>
  <c r="J3612" i="161"/>
  <c r="J3620" i="161"/>
  <c r="J3812" i="161"/>
  <c r="J3820" i="161"/>
  <c r="J2431" i="161"/>
  <c r="J3605" i="161"/>
  <c r="J3613" i="161"/>
  <c r="J3813" i="161"/>
  <c r="J3821" i="161"/>
  <c r="J3611" i="161"/>
  <c r="J3606" i="161"/>
  <c r="J3811" i="161"/>
  <c r="J3614" i="161"/>
  <c r="J3814" i="161"/>
  <c r="J3822" i="161"/>
  <c r="J2443" i="161"/>
  <c r="J3619" i="161"/>
  <c r="J3819" i="161"/>
  <c r="J1381" i="161"/>
  <c r="J1382" i="161"/>
  <c r="J1380" i="161"/>
  <c r="J1383" i="161"/>
  <c r="J1384" i="161"/>
  <c r="J3375" i="161"/>
  <c r="J3376" i="161"/>
  <c r="J3374" i="161"/>
  <c r="J1973" i="161"/>
  <c r="J1974" i="161"/>
  <c r="J1972" i="161"/>
  <c r="J1975" i="161"/>
  <c r="J3092" i="161"/>
  <c r="J3093" i="161"/>
  <c r="J3091" i="161"/>
  <c r="J4024" i="161"/>
  <c r="J1945" i="161"/>
  <c r="J3559" i="161"/>
  <c r="J1946" i="161"/>
  <c r="J3635" i="161"/>
  <c r="J3558" i="161"/>
  <c r="J962" i="161"/>
  <c r="J964" i="161"/>
  <c r="J963" i="161"/>
  <c r="J3512" i="161"/>
  <c r="J2809" i="161"/>
  <c r="J3429" i="161"/>
  <c r="J3430" i="161"/>
  <c r="J41" i="161"/>
  <c r="J42" i="161"/>
  <c r="J43" i="161"/>
  <c r="J44" i="161"/>
  <c r="J40" i="161"/>
  <c r="J3786" i="161"/>
  <c r="J1473" i="161"/>
  <c r="J1481" i="161"/>
  <c r="J1489" i="161"/>
  <c r="J1474" i="161"/>
  <c r="J1482" i="161"/>
  <c r="J1490" i="161"/>
  <c r="J1475" i="161"/>
  <c r="J1483" i="161"/>
  <c r="J1491" i="161"/>
  <c r="J1469" i="161"/>
  <c r="J1477" i="161"/>
  <c r="J1485" i="161"/>
  <c r="J1493" i="161"/>
  <c r="J1470" i="161"/>
  <c r="J1478" i="161"/>
  <c r="J1486" i="161"/>
  <c r="J1494" i="161"/>
  <c r="J1488" i="161"/>
  <c r="J1471" i="161"/>
  <c r="J1492" i="161"/>
  <c r="J1472" i="161"/>
  <c r="J1495" i="161"/>
  <c r="J1479" i="161"/>
  <c r="J1480" i="161"/>
  <c r="J1484" i="161"/>
  <c r="J1487" i="161"/>
  <c r="J3280" i="161"/>
  <c r="J1476" i="161"/>
  <c r="J3281" i="161"/>
  <c r="J3282" i="161"/>
  <c r="J3690" i="161"/>
  <c r="J3692" i="161"/>
  <c r="J3876" i="161"/>
  <c r="J3877" i="161"/>
  <c r="J3691" i="161"/>
  <c r="J2132" i="161"/>
  <c r="J3560" i="161"/>
  <c r="J3324" i="161"/>
  <c r="J2133" i="161"/>
  <c r="J4074" i="161"/>
  <c r="J930" i="161"/>
  <c r="J924" i="161"/>
  <c r="J932" i="161"/>
  <c r="J925" i="161"/>
  <c r="J926" i="161"/>
  <c r="J927" i="161"/>
  <c r="J929" i="161"/>
  <c r="J931" i="161"/>
  <c r="J928" i="161"/>
  <c r="J2991" i="161"/>
  <c r="J3679" i="161"/>
  <c r="J2992" i="161"/>
  <c r="J3625" i="161"/>
  <c r="J3626" i="161"/>
  <c r="J2988" i="161"/>
  <c r="J3356" i="161"/>
  <c r="J2989" i="161"/>
  <c r="J3925" i="161"/>
  <c r="J3627" i="161"/>
  <c r="J2990" i="161"/>
  <c r="J3926" i="161"/>
  <c r="J3678" i="161"/>
  <c r="J2102" i="161"/>
  <c r="J2099" i="161"/>
  <c r="J2100" i="161"/>
  <c r="J2101" i="161"/>
  <c r="J3895" i="161"/>
  <c r="J3704" i="161"/>
  <c r="J3896" i="161"/>
  <c r="J2098" i="161"/>
  <c r="J3705" i="161"/>
  <c r="J2900" i="161"/>
  <c r="J3453" i="161"/>
  <c r="J2899" i="161"/>
  <c r="J1809" i="161"/>
  <c r="J1817" i="161"/>
  <c r="J1811" i="161"/>
  <c r="J1813" i="161"/>
  <c r="J1814" i="161"/>
  <c r="J1810" i="161"/>
  <c r="J1812" i="161"/>
  <c r="J1815" i="161"/>
  <c r="J1807" i="161"/>
  <c r="J1808" i="161"/>
  <c r="J3695" i="161"/>
  <c r="J2880" i="161"/>
  <c r="J3696" i="161"/>
  <c r="J3760" i="161"/>
  <c r="J2881" i="161"/>
  <c r="J2882" i="161"/>
  <c r="J1816" i="161"/>
  <c r="J3886" i="161"/>
  <c r="J4021" i="161"/>
  <c r="J4020" i="161"/>
  <c r="J1160" i="161"/>
  <c r="J1159" i="161"/>
  <c r="J1158" i="161"/>
  <c r="J3686" i="161"/>
  <c r="J3854" i="161"/>
  <c r="J642" i="161"/>
  <c r="J645" i="161"/>
  <c r="J640" i="161"/>
  <c r="J646" i="161"/>
  <c r="J639" i="161"/>
  <c r="J643" i="161"/>
  <c r="J644" i="161"/>
  <c r="J641" i="161"/>
  <c r="J3908" i="161"/>
  <c r="J3827" i="161"/>
  <c r="J994" i="161"/>
  <c r="J995" i="161"/>
  <c r="J996" i="161"/>
  <c r="J3681" i="161"/>
  <c r="J3142" i="161"/>
  <c r="J3851" i="161"/>
  <c r="J2185" i="161"/>
  <c r="J2186" i="161"/>
  <c r="J2187" i="161"/>
  <c r="J2188" i="161"/>
  <c r="J3456" i="161"/>
  <c r="J282" i="161"/>
  <c r="J281" i="161"/>
  <c r="J283" i="161"/>
  <c r="J2510" i="161"/>
  <c r="J2756" i="161"/>
  <c r="J3205" i="161"/>
  <c r="J3726" i="161"/>
  <c r="J3977" i="161"/>
  <c r="J1012" i="161"/>
  <c r="J1013" i="161"/>
  <c r="J1088" i="161"/>
  <c r="J1089" i="161"/>
  <c r="J1090" i="161"/>
  <c r="J1091" i="161"/>
  <c r="J1092" i="161"/>
  <c r="J1087" i="161"/>
  <c r="J1086" i="161"/>
  <c r="J3023" i="161"/>
  <c r="J3024" i="161"/>
  <c r="J3025" i="161"/>
  <c r="J3026" i="161"/>
  <c r="J3022" i="161"/>
  <c r="J3750" i="161"/>
  <c r="J896" i="161"/>
  <c r="J892" i="161"/>
  <c r="J893" i="161"/>
  <c r="J894" i="161"/>
  <c r="J895" i="161"/>
  <c r="J3255" i="161"/>
  <c r="J33" i="161"/>
  <c r="J34" i="161"/>
  <c r="J35" i="161"/>
  <c r="J36" i="161"/>
  <c r="J29" i="161"/>
  <c r="J37" i="161"/>
  <c r="J30" i="161"/>
  <c r="J38" i="161"/>
  <c r="J31" i="161"/>
  <c r="J39" i="161"/>
  <c r="J32" i="161"/>
  <c r="J3647" i="161"/>
  <c r="J3648" i="161"/>
  <c r="J3649" i="161"/>
  <c r="J3650" i="161"/>
  <c r="J3644" i="161"/>
  <c r="J3645" i="161"/>
  <c r="J3643" i="161"/>
  <c r="J3651" i="161"/>
  <c r="J3646" i="161"/>
  <c r="J922" i="161"/>
  <c r="J923" i="161"/>
  <c r="J279" i="161"/>
  <c r="J280" i="161"/>
  <c r="J2414" i="161"/>
  <c r="J2412" i="161"/>
  <c r="J2413" i="161"/>
  <c r="J3800" i="161"/>
  <c r="J3801" i="161"/>
  <c r="J3596" i="161"/>
  <c r="J3724" i="161"/>
  <c r="J3597" i="161"/>
  <c r="J3725" i="161"/>
  <c r="J650" i="161"/>
  <c r="J658" i="161"/>
  <c r="J654" i="161"/>
  <c r="J656" i="161"/>
  <c r="J649" i="161"/>
  <c r="J659" i="161"/>
  <c r="J651" i="161"/>
  <c r="J652" i="161"/>
  <c r="J653" i="161"/>
  <c r="J660" i="161"/>
  <c r="J657" i="161"/>
  <c r="J655" i="161"/>
  <c r="J3743" i="161"/>
  <c r="J2977" i="161"/>
  <c r="J3492" i="161"/>
  <c r="J3828" i="161"/>
  <c r="J3493" i="161"/>
  <c r="J3989" i="161"/>
  <c r="J3494" i="161"/>
  <c r="J618" i="161"/>
  <c r="J626" i="161"/>
  <c r="J617" i="161"/>
  <c r="J627" i="161"/>
  <c r="J620" i="161"/>
  <c r="J629" i="161"/>
  <c r="J622" i="161"/>
  <c r="J619" i="161"/>
  <c r="J621" i="161"/>
  <c r="J623" i="161"/>
  <c r="J624" i="161"/>
  <c r="J625" i="161"/>
  <c r="J615" i="161"/>
  <c r="J616" i="161"/>
  <c r="J628" i="161"/>
  <c r="J630" i="161"/>
  <c r="J3224" i="161"/>
  <c r="J3225" i="161"/>
  <c r="J164" i="161"/>
  <c r="J165" i="161"/>
  <c r="J1208" i="161"/>
  <c r="J1209" i="161"/>
  <c r="J1210" i="161"/>
  <c r="J1212" i="161"/>
  <c r="J1207" i="161"/>
  <c r="J1211" i="161"/>
  <c r="J1206" i="161"/>
  <c r="J959" i="161"/>
  <c r="J960" i="161"/>
  <c r="J961" i="161"/>
  <c r="J3577" i="161"/>
  <c r="J3106" i="161"/>
  <c r="J2325" i="161"/>
  <c r="J3108" i="161"/>
  <c r="J3109" i="161"/>
  <c r="J3107" i="161"/>
  <c r="J1852" i="161"/>
  <c r="J3553" i="161"/>
  <c r="J3554" i="161"/>
  <c r="J4022" i="161"/>
  <c r="J2294" i="161"/>
  <c r="J2288" i="161"/>
  <c r="J2296" i="161"/>
  <c r="J2289" i="161"/>
  <c r="J2295" i="161"/>
  <c r="J2287" i="161"/>
  <c r="J2290" i="161"/>
  <c r="J2291" i="161"/>
  <c r="J3167" i="161"/>
  <c r="J2292" i="161"/>
  <c r="J2293" i="161"/>
  <c r="J3468" i="161"/>
  <c r="J3900" i="161"/>
  <c r="J3901" i="161"/>
  <c r="J3902" i="161"/>
  <c r="J1235" i="161"/>
  <c r="J1236" i="161"/>
  <c r="J3247" i="161"/>
  <c r="J3919" i="161"/>
  <c r="J3248" i="161"/>
  <c r="J3920" i="161"/>
  <c r="J2793" i="161"/>
  <c r="J3249" i="161"/>
  <c r="J3913" i="161"/>
  <c r="J3921" i="161"/>
  <c r="J2794" i="161"/>
  <c r="J2986" i="161"/>
  <c r="J3250" i="161"/>
  <c r="J3914" i="161"/>
  <c r="J3922" i="161"/>
  <c r="J3916" i="161"/>
  <c r="J3917" i="161"/>
  <c r="J3915" i="161"/>
  <c r="J2795" i="161"/>
  <c r="J3918" i="161"/>
  <c r="J3923" i="161"/>
  <c r="J1232" i="161"/>
  <c r="J1233" i="161"/>
  <c r="J1234" i="161"/>
  <c r="J1230" i="161"/>
  <c r="J1231" i="161"/>
  <c r="J2530" i="161"/>
  <c r="J2531" i="161"/>
  <c r="J2532" i="161"/>
  <c r="J946" i="161"/>
  <c r="J954" i="161"/>
  <c r="J948" i="161"/>
  <c r="J956" i="161"/>
  <c r="J942" i="161"/>
  <c r="J952" i="161"/>
  <c r="J943" i="161"/>
  <c r="J953" i="161"/>
  <c r="J944" i="161"/>
  <c r="J955" i="161"/>
  <c r="J945" i="161"/>
  <c r="J957" i="161"/>
  <c r="J947" i="161"/>
  <c r="J949" i="161"/>
  <c r="J950" i="161"/>
  <c r="J2654" i="161"/>
  <c r="J3258" i="161"/>
  <c r="J951" i="161"/>
  <c r="J2486" i="161"/>
  <c r="J2489" i="161"/>
  <c r="J2483" i="161"/>
  <c r="J2147" i="161"/>
  <c r="J2484" i="161"/>
  <c r="J2148" i="161"/>
  <c r="J2485" i="161"/>
  <c r="J2487" i="161"/>
  <c r="J2488" i="161"/>
  <c r="J2482" i="161"/>
  <c r="J1385" i="161"/>
  <c r="J1386" i="161"/>
  <c r="J1387" i="161"/>
  <c r="J458" i="161"/>
  <c r="J466" i="161"/>
  <c r="J464" i="161"/>
  <c r="J457" i="161"/>
  <c r="J467" i="161"/>
  <c r="J460" i="161"/>
  <c r="J469" i="161"/>
  <c r="J456" i="161"/>
  <c r="J471" i="161"/>
  <c r="J459" i="161"/>
  <c r="J461" i="161"/>
  <c r="J462" i="161"/>
  <c r="J463" i="161"/>
  <c r="J465" i="161"/>
  <c r="J468" i="161"/>
  <c r="J470" i="161"/>
  <c r="J2767" i="161"/>
  <c r="J2768" i="161"/>
  <c r="J2769" i="161"/>
  <c r="J3665" i="161"/>
  <c r="J3825" i="161"/>
  <c r="J2770" i="161"/>
  <c r="J3666" i="161"/>
  <c r="J2772" i="161"/>
  <c r="J2765" i="161"/>
  <c r="J2773" i="161"/>
  <c r="J3733" i="161"/>
  <c r="J2771" i="161"/>
  <c r="J2766" i="161"/>
  <c r="J3667" i="161"/>
  <c r="J3980" i="161"/>
  <c r="J234" i="161"/>
  <c r="J242" i="161"/>
  <c r="J250" i="161"/>
  <c r="J258" i="161"/>
  <c r="J266" i="161"/>
  <c r="J240" i="161"/>
  <c r="J249" i="161"/>
  <c r="J259" i="161"/>
  <c r="J268" i="161"/>
  <c r="J233" i="161"/>
  <c r="J243" i="161"/>
  <c r="J252" i="161"/>
  <c r="J261" i="161"/>
  <c r="J235" i="161"/>
  <c r="J244" i="161"/>
  <c r="J253" i="161"/>
  <c r="J262" i="161"/>
  <c r="J236" i="161"/>
  <c r="J245" i="161"/>
  <c r="J254" i="161"/>
  <c r="J263" i="161"/>
  <c r="J238" i="161"/>
  <c r="J247" i="161"/>
  <c r="J256" i="161"/>
  <c r="J265" i="161"/>
  <c r="J246" i="161"/>
  <c r="J248" i="161"/>
  <c r="J251" i="161"/>
  <c r="J255" i="161"/>
  <c r="J232" i="161"/>
  <c r="J257" i="161"/>
  <c r="J260" i="161"/>
  <c r="J264" i="161"/>
  <c r="J267" i="161"/>
  <c r="J237" i="161"/>
  <c r="J239" i="161"/>
  <c r="J2409" i="161"/>
  <c r="J2410" i="161"/>
  <c r="J2640" i="161"/>
  <c r="J2411" i="161"/>
  <c r="J2751" i="161"/>
  <c r="J2951" i="161"/>
  <c r="J3591" i="161"/>
  <c r="J2752" i="161"/>
  <c r="J2952" i="161"/>
  <c r="J3128" i="161"/>
  <c r="J3656" i="161"/>
  <c r="J3904" i="161"/>
  <c r="J2753" i="161"/>
  <c r="J2953" i="161"/>
  <c r="J3129" i="161"/>
  <c r="J3657" i="161"/>
  <c r="J3905" i="161"/>
  <c r="J2754" i="161"/>
  <c r="J3130" i="161"/>
  <c r="J3658" i="161"/>
  <c r="J3906" i="161"/>
  <c r="J241" i="161"/>
  <c r="J3589" i="161"/>
  <c r="J2950" i="161"/>
  <c r="J3907" i="161"/>
  <c r="J3590" i="161"/>
  <c r="J1769" i="161"/>
  <c r="J1771" i="161"/>
  <c r="J1765" i="161"/>
  <c r="J1766" i="161"/>
  <c r="J1768" i="161"/>
  <c r="J1770" i="161"/>
  <c r="J2585" i="161"/>
  <c r="J2586" i="161"/>
  <c r="J1764" i="161"/>
  <c r="J1767" i="161"/>
  <c r="J3393" i="161"/>
  <c r="J1248" i="161"/>
  <c r="J1256" i="161"/>
  <c r="J1264" i="161"/>
  <c r="J1272" i="161"/>
  <c r="J1280" i="161"/>
  <c r="J1288" i="161"/>
  <c r="J1249" i="161"/>
  <c r="J1257" i="161"/>
  <c r="J1265" i="161"/>
  <c r="J1273" i="161"/>
  <c r="J1281" i="161"/>
  <c r="J1250" i="161"/>
  <c r="J1258" i="161"/>
  <c r="J1266" i="161"/>
  <c r="J1274" i="161"/>
  <c r="J1282" i="161"/>
  <c r="J1255" i="161"/>
  <c r="J1269" i="161"/>
  <c r="J1283" i="161"/>
  <c r="J1259" i="161"/>
  <c r="J1270" i="161"/>
  <c r="J1284" i="161"/>
  <c r="J1260" i="161"/>
  <c r="J1271" i="161"/>
  <c r="J1285" i="161"/>
  <c r="J1251" i="161"/>
  <c r="J1262" i="161"/>
  <c r="J1276" i="161"/>
  <c r="J1287" i="161"/>
  <c r="J1252" i="161"/>
  <c r="J1263" i="161"/>
  <c r="J1277" i="161"/>
  <c r="J1268" i="161"/>
  <c r="J1275" i="161"/>
  <c r="J1278" i="161"/>
  <c r="J1253" i="161"/>
  <c r="J1286" i="161"/>
  <c r="J1254" i="161"/>
  <c r="J1261" i="161"/>
  <c r="J1267" i="161"/>
  <c r="J1279" i="161"/>
  <c r="J1247" i="161"/>
  <c r="J1188" i="161"/>
  <c r="J1187" i="161"/>
  <c r="J3143" i="161"/>
  <c r="J3144" i="161"/>
  <c r="J3145" i="161"/>
  <c r="J3146" i="161"/>
  <c r="J3148" i="161"/>
  <c r="J3147" i="161"/>
  <c r="J594" i="161"/>
  <c r="J590" i="161"/>
  <c r="J592" i="161"/>
  <c r="J595" i="161"/>
  <c r="J589" i="161"/>
  <c r="J591" i="161"/>
  <c r="J593" i="161"/>
  <c r="J2973" i="161"/>
  <c r="J2974" i="161"/>
  <c r="J2118" i="161"/>
  <c r="J2112" i="161"/>
  <c r="J2113" i="161"/>
  <c r="J2114" i="161"/>
  <c r="J2115" i="161"/>
  <c r="J2116" i="161"/>
  <c r="J2117" i="161"/>
  <c r="J2119" i="161"/>
  <c r="J3319" i="161"/>
  <c r="J3320" i="161"/>
  <c r="J3321" i="161"/>
  <c r="J3322" i="161"/>
  <c r="J3316" i="161"/>
  <c r="J3317" i="161"/>
  <c r="J3318" i="161"/>
  <c r="J3315" i="161"/>
  <c r="J2310" i="161"/>
  <c r="J2318" i="161"/>
  <c r="J2312" i="161"/>
  <c r="J2320" i="161"/>
  <c r="J2313" i="161"/>
  <c r="J2321" i="161"/>
  <c r="J2316" i="161"/>
  <c r="J2306" i="161"/>
  <c r="J2317" i="161"/>
  <c r="J2307" i="161"/>
  <c r="J2319" i="161"/>
  <c r="J2308" i="161"/>
  <c r="J2322" i="161"/>
  <c r="J2309" i="161"/>
  <c r="J2311" i="161"/>
  <c r="J3783" i="161"/>
  <c r="J2314" i="161"/>
  <c r="J3576" i="161"/>
  <c r="J2315" i="161"/>
  <c r="J2921" i="161"/>
  <c r="J3105" i="161"/>
  <c r="J1601" i="161"/>
  <c r="J1602" i="161"/>
  <c r="J1597" i="161"/>
  <c r="J1598" i="161"/>
  <c r="J1599" i="161"/>
  <c r="J1600" i="161"/>
  <c r="J2182" i="161"/>
  <c r="J2184" i="161"/>
  <c r="J2180" i="161"/>
  <c r="J2181" i="161"/>
  <c r="J2183" i="161"/>
  <c r="J2179" i="161"/>
  <c r="J3311" i="161"/>
  <c r="J2686" i="161"/>
  <c r="J3309" i="161"/>
  <c r="J3310" i="161"/>
  <c r="J2088" i="161"/>
  <c r="J2089" i="161"/>
  <c r="J2087" i="161"/>
  <c r="J2090" i="161"/>
  <c r="J842" i="161"/>
  <c r="J844" i="161"/>
  <c r="J843" i="161"/>
  <c r="J845" i="161"/>
  <c r="J3912" i="161"/>
  <c r="J1825" i="161"/>
  <c r="J1827" i="161"/>
  <c r="J1826" i="161"/>
  <c r="J1828" i="161"/>
  <c r="J2615" i="161"/>
  <c r="J2616" i="161"/>
  <c r="J2298" i="161"/>
  <c r="J2617" i="161"/>
  <c r="J2299" i="161"/>
  <c r="J2618" i="161"/>
  <c r="J2300" i="161"/>
  <c r="J2613" i="161"/>
  <c r="J2919" i="161"/>
  <c r="J2614" i="161"/>
  <c r="J2920" i="161"/>
  <c r="J2918" i="161"/>
  <c r="J2224" i="161"/>
  <c r="J2225" i="161"/>
  <c r="J2226" i="161"/>
  <c r="J2911" i="161"/>
  <c r="J2912" i="161"/>
  <c r="J2913" i="161"/>
  <c r="J2906" i="161"/>
  <c r="J2914" i="161"/>
  <c r="J2908" i="161"/>
  <c r="J2909" i="161"/>
  <c r="J2907" i="161"/>
  <c r="J2910" i="161"/>
  <c r="J2004" i="161"/>
  <c r="J4026" i="161"/>
  <c r="J1361" i="161"/>
  <c r="J1369" i="161"/>
  <c r="J1362" i="161"/>
  <c r="J1366" i="161"/>
  <c r="J1367" i="161"/>
  <c r="J1368" i="161"/>
  <c r="J1360" i="161"/>
  <c r="J1363" i="161"/>
  <c r="J1364" i="161"/>
  <c r="J1365" i="161"/>
  <c r="J2834" i="161"/>
  <c r="J3373" i="161"/>
  <c r="J700" i="161"/>
  <c r="J702" i="161"/>
  <c r="J701" i="161"/>
  <c r="J703" i="161"/>
  <c r="J699" i="161"/>
  <c r="J3236" i="161"/>
  <c r="J3237" i="161"/>
  <c r="J3238" i="161"/>
  <c r="J3235" i="161"/>
  <c r="J3252" i="161"/>
  <c r="J3253" i="161"/>
  <c r="J3254" i="161"/>
  <c r="J3251" i="161"/>
  <c r="J1957" i="161"/>
  <c r="J1965" i="161"/>
  <c r="J1958" i="161"/>
  <c r="J1966" i="161"/>
  <c r="J1960" i="161"/>
  <c r="J1968" i="161"/>
  <c r="J1961" i="161"/>
  <c r="J1969" i="161"/>
  <c r="J1964" i="161"/>
  <c r="J1967" i="161"/>
  <c r="J1970" i="161"/>
  <c r="J2681" i="161"/>
  <c r="J1971" i="161"/>
  <c r="J1956" i="161"/>
  <c r="J1959" i="161"/>
  <c r="J1962" i="161"/>
  <c r="J1963" i="161"/>
  <c r="J2136" i="161"/>
  <c r="J2137" i="161"/>
  <c r="J2138" i="161"/>
  <c r="J2687" i="161"/>
  <c r="J2135" i="161"/>
  <c r="J370" i="161"/>
  <c r="J371" i="161"/>
  <c r="J372" i="161"/>
  <c r="J3487" i="161"/>
  <c r="J1465" i="161"/>
  <c r="J1466" i="161"/>
  <c r="J1467" i="161"/>
  <c r="J1468" i="161"/>
  <c r="J2461" i="161"/>
  <c r="J1463" i="161"/>
  <c r="J1464" i="161"/>
  <c r="J969" i="161"/>
  <c r="J3928" i="161"/>
  <c r="J1621" i="161"/>
  <c r="J1620" i="161"/>
  <c r="J3548" i="161"/>
  <c r="J1518" i="161"/>
  <c r="J1519" i="161"/>
  <c r="J1520" i="161"/>
  <c r="J3157" i="161"/>
  <c r="J3158" i="161"/>
  <c r="J2214" i="161"/>
  <c r="J3101" i="161"/>
  <c r="J3779" i="161"/>
  <c r="J2213" i="161"/>
  <c r="J2171" i="161"/>
  <c r="J3399" i="161"/>
  <c r="J3400" i="161"/>
  <c r="J3397" i="161"/>
  <c r="J3398" i="161"/>
  <c r="J1857" i="161"/>
  <c r="J1859" i="161"/>
  <c r="J1853" i="161"/>
  <c r="J1861" i="161"/>
  <c r="J1854" i="161"/>
  <c r="J1855" i="161"/>
  <c r="J1856" i="161"/>
  <c r="J1860" i="161"/>
  <c r="J1858" i="161"/>
  <c r="J2872" i="161"/>
  <c r="J3552" i="161"/>
  <c r="J2873" i="161"/>
  <c r="J2874" i="161"/>
  <c r="J2875" i="161"/>
  <c r="J602" i="161"/>
  <c r="J599" i="161"/>
  <c r="J601" i="161"/>
  <c r="J604" i="161"/>
  <c r="J605" i="161"/>
  <c r="J606" i="161"/>
  <c r="J598" i="161"/>
  <c r="J600" i="161"/>
  <c r="J603" i="161"/>
  <c r="J2254" i="161"/>
  <c r="J2252" i="161"/>
  <c r="J2253" i="161"/>
  <c r="J2255" i="161"/>
  <c r="J2689" i="161"/>
  <c r="J2690" i="161"/>
  <c r="J2251" i="161"/>
  <c r="J3102" i="161"/>
  <c r="J8" i="161"/>
  <c r="J9" i="161"/>
  <c r="J10" i="161"/>
  <c r="J11" i="161"/>
  <c r="J1893" i="161"/>
  <c r="J1901" i="161"/>
  <c r="J1909" i="161"/>
  <c r="J1894" i="161"/>
  <c r="J1902" i="161"/>
  <c r="J1910" i="161"/>
  <c r="J1896" i="161"/>
  <c r="J1904" i="161"/>
  <c r="J1897" i="161"/>
  <c r="J1905" i="161"/>
  <c r="J1898" i="161"/>
  <c r="J1899" i="161"/>
  <c r="J1900" i="161"/>
  <c r="J1903" i="161"/>
  <c r="J1906" i="161"/>
  <c r="J1891" i="161"/>
  <c r="J1907" i="161"/>
  <c r="J1908" i="161"/>
  <c r="J1911" i="161"/>
  <c r="J1892" i="161"/>
  <c r="J1895" i="161"/>
  <c r="J1609" i="161"/>
  <c r="J1611" i="161"/>
  <c r="J1613" i="161"/>
  <c r="J1606" i="161"/>
  <c r="J1614" i="161"/>
  <c r="J1608" i="161"/>
  <c r="J1610" i="161"/>
  <c r="J1612" i="161"/>
  <c r="J1616" i="161"/>
  <c r="J2552" i="161"/>
  <c r="J1607" i="161"/>
  <c r="J3292" i="161"/>
  <c r="J3756" i="161"/>
  <c r="J1615" i="161"/>
  <c r="J2999" i="161"/>
  <c r="J3000" i="161"/>
  <c r="J2993" i="161"/>
  <c r="J3001" i="161"/>
  <c r="J2994" i="161"/>
  <c r="J2996" i="161"/>
  <c r="J2997" i="161"/>
  <c r="J2995" i="161"/>
  <c r="J2998" i="161"/>
  <c r="J314" i="161"/>
  <c r="J313" i="161"/>
  <c r="J316" i="161"/>
  <c r="J317" i="161"/>
  <c r="J318" i="161"/>
  <c r="J311" i="161"/>
  <c r="J315" i="161"/>
  <c r="J310" i="161"/>
  <c r="J312" i="161"/>
  <c r="J3135" i="161"/>
  <c r="J3136" i="161"/>
  <c r="J3137" i="161"/>
  <c r="J3138" i="161"/>
  <c r="J3804" i="161"/>
  <c r="J3603" i="161"/>
  <c r="J146" i="161"/>
  <c r="J144" i="161"/>
  <c r="J145" i="161"/>
  <c r="J147" i="161"/>
  <c r="J148" i="161"/>
  <c r="J140" i="161"/>
  <c r="J149" i="161"/>
  <c r="J142" i="161"/>
  <c r="J151" i="161"/>
  <c r="J150" i="161"/>
  <c r="J152" i="161"/>
  <c r="J141" i="161"/>
  <c r="J143" i="161"/>
  <c r="J3191" i="161"/>
  <c r="J3199" i="161"/>
  <c r="J3184" i="161"/>
  <c r="J3192" i="161"/>
  <c r="J3185" i="161"/>
  <c r="J3193" i="161"/>
  <c r="J3186" i="161"/>
  <c r="J3194" i="161"/>
  <c r="J3188" i="161"/>
  <c r="J3196" i="161"/>
  <c r="J3189" i="161"/>
  <c r="J3197" i="161"/>
  <c r="J3187" i="161"/>
  <c r="J3190" i="161"/>
  <c r="J3198" i="161"/>
  <c r="J3195" i="161"/>
  <c r="J1713" i="161"/>
  <c r="J1710" i="161"/>
  <c r="J2465" i="161"/>
  <c r="J2466" i="161"/>
  <c r="J2467" i="161"/>
  <c r="J2468" i="161"/>
  <c r="J3551" i="161"/>
  <c r="J3759" i="161"/>
  <c r="J3450" i="161"/>
  <c r="J1711" i="161"/>
  <c r="J1712" i="161"/>
  <c r="J3693" i="161"/>
  <c r="J3885" i="161"/>
  <c r="J3694" i="161"/>
  <c r="J170" i="161"/>
  <c r="J172" i="161"/>
  <c r="J173" i="161"/>
  <c r="J174" i="161"/>
  <c r="J175" i="161"/>
  <c r="J167" i="161"/>
  <c r="J169" i="161"/>
  <c r="J171" i="161"/>
  <c r="J168" i="161"/>
  <c r="J3720" i="161"/>
  <c r="J3721" i="161"/>
  <c r="J3202" i="161"/>
  <c r="J3794" i="161"/>
  <c r="J3976" i="161"/>
  <c r="J1417" i="161"/>
  <c r="J1410" i="161"/>
  <c r="J1418" i="161"/>
  <c r="J1411" i="161"/>
  <c r="J1419" i="161"/>
  <c r="J1413" i="161"/>
  <c r="J1414" i="161"/>
  <c r="J1420" i="161"/>
  <c r="J1412" i="161"/>
  <c r="J1415" i="161"/>
  <c r="J1416" i="161"/>
  <c r="J2839" i="161"/>
  <c r="J2840" i="161"/>
  <c r="J2841" i="161"/>
  <c r="J3753" i="161"/>
  <c r="J2836" i="161"/>
  <c r="J2837" i="161"/>
  <c r="J3542" i="161"/>
  <c r="J2838" i="161"/>
  <c r="J1296" i="161"/>
  <c r="J1297" i="161"/>
  <c r="J1298" i="161"/>
  <c r="J1294" i="161"/>
  <c r="J1295" i="161"/>
  <c r="J1299" i="161"/>
  <c r="J1301" i="161"/>
  <c r="J1302" i="161"/>
  <c r="J1303" i="161"/>
  <c r="J1300" i="161"/>
  <c r="J3860" i="161"/>
  <c r="J3861" i="161"/>
  <c r="J2533" i="161"/>
  <c r="J3859" i="161"/>
  <c r="J3862" i="161"/>
  <c r="J1729" i="161"/>
  <c r="J1731" i="161"/>
  <c r="J1733" i="161"/>
  <c r="J1726" i="161"/>
  <c r="J1734" i="161"/>
  <c r="J1728" i="161"/>
  <c r="J1730" i="161"/>
  <c r="J1732" i="161"/>
  <c r="J2679" i="161"/>
  <c r="J2680" i="161"/>
  <c r="J1727" i="161"/>
  <c r="J2743" i="161"/>
  <c r="J2744" i="161"/>
  <c r="J2741" i="161"/>
  <c r="J3293" i="161"/>
  <c r="J3294" i="161"/>
  <c r="J2742" i="161"/>
  <c r="J2166" i="161"/>
  <c r="J2168" i="161"/>
  <c r="J2169" i="161"/>
  <c r="J2163" i="161"/>
  <c r="J2164" i="161"/>
  <c r="J2165" i="161"/>
  <c r="J2904" i="161"/>
  <c r="J2905" i="161"/>
  <c r="J2167" i="161"/>
  <c r="J3636" i="161"/>
  <c r="J2170" i="161"/>
  <c r="J3707" i="161"/>
  <c r="J2022" i="161"/>
  <c r="J2017" i="161"/>
  <c r="J2018" i="161"/>
  <c r="J2019" i="161"/>
  <c r="J2020" i="161"/>
  <c r="J2021" i="161"/>
  <c r="J3095" i="161"/>
  <c r="J3096" i="161"/>
  <c r="J2023" i="161"/>
  <c r="J3094" i="161"/>
  <c r="J2174" i="161"/>
  <c r="J2172" i="161"/>
  <c r="J2173" i="161"/>
  <c r="J2175" i="161"/>
  <c r="J3777" i="161"/>
  <c r="J3778" i="161"/>
  <c r="J4029" i="161"/>
  <c r="J882" i="161"/>
  <c r="J881" i="161"/>
  <c r="J883" i="161"/>
  <c r="J2524" i="161"/>
  <c r="J3623" i="161"/>
  <c r="J3847" i="161"/>
  <c r="J2525" i="161"/>
  <c r="J2796" i="161"/>
  <c r="J2797" i="161"/>
  <c r="J3509" i="161"/>
  <c r="J3747" i="161"/>
  <c r="J3846" i="161"/>
  <c r="J3622" i="161"/>
  <c r="J596" i="161"/>
  <c r="J2521" i="161"/>
  <c r="J3740" i="161"/>
  <c r="J3741" i="161"/>
  <c r="J3987" i="161"/>
  <c r="J2006" i="161"/>
  <c r="J2005" i="161"/>
  <c r="J2007" i="161"/>
  <c r="J3395" i="161"/>
  <c r="J3166" i="161"/>
  <c r="J2222" i="161"/>
  <c r="J2216" i="161"/>
  <c r="J2217" i="161"/>
  <c r="J2218" i="161"/>
  <c r="J2219" i="161"/>
  <c r="J2220" i="161"/>
  <c r="J2221" i="161"/>
  <c r="J2223" i="161"/>
  <c r="J2215" i="161"/>
  <c r="J1170" i="161"/>
  <c r="J1172" i="161"/>
  <c r="J1171" i="161"/>
  <c r="J1173" i="161"/>
  <c r="J1174" i="161"/>
  <c r="J3855" i="161"/>
  <c r="J3528" i="161"/>
  <c r="J3856" i="161"/>
  <c r="J2813" i="161"/>
  <c r="J2814" i="161"/>
  <c r="J1096" i="161"/>
  <c r="J1104" i="161"/>
  <c r="J1097" i="161"/>
  <c r="J1105" i="161"/>
  <c r="J1098" i="161"/>
  <c r="J1106" i="161"/>
  <c r="J1099" i="161"/>
  <c r="J1107" i="161"/>
  <c r="J1100" i="161"/>
  <c r="J1108" i="161"/>
  <c r="J1101" i="161"/>
  <c r="J1102" i="161"/>
  <c r="J1103" i="161"/>
  <c r="J1110" i="161"/>
  <c r="J1111" i="161"/>
  <c r="J1094" i="161"/>
  <c r="J1095" i="161"/>
  <c r="J1109" i="161"/>
  <c r="J666" i="161"/>
  <c r="J3232" i="161"/>
  <c r="J3233" i="161"/>
  <c r="J3234" i="161"/>
  <c r="J3991" i="161"/>
  <c r="J2599" i="161"/>
  <c r="J2895" i="161"/>
  <c r="J2896" i="161"/>
  <c r="J3698" i="161"/>
  <c r="J2598" i="161"/>
  <c r="J1947" i="161"/>
  <c r="J1841" i="161"/>
  <c r="J1835" i="161"/>
  <c r="J1843" i="161"/>
  <c r="J1837" i="161"/>
  <c r="J1845" i="161"/>
  <c r="J1838" i="161"/>
  <c r="J1846" i="161"/>
  <c r="J1836" i="161"/>
  <c r="J1839" i="161"/>
  <c r="J1840" i="161"/>
  <c r="J1844" i="161"/>
  <c r="J1842" i="161"/>
  <c r="J3081" i="161"/>
  <c r="J3697" i="161"/>
  <c r="J3082" i="161"/>
  <c r="J3083" i="161"/>
  <c r="J2600" i="161"/>
  <c r="J2601" i="161"/>
  <c r="J3327" i="161"/>
  <c r="J3961" i="161"/>
  <c r="J2901" i="161"/>
  <c r="J3325" i="161"/>
  <c r="J3326" i="161"/>
  <c r="J2527" i="161"/>
  <c r="J3680" i="161"/>
  <c r="J3850" i="161"/>
  <c r="J3748" i="161"/>
  <c r="J3749" i="161"/>
  <c r="J2799" i="161"/>
  <c r="J2800" i="161"/>
  <c r="J3256" i="161"/>
  <c r="J2801" i="161"/>
  <c r="J3257" i="161"/>
  <c r="J2802" i="161"/>
  <c r="J2804" i="161"/>
  <c r="J2805" i="161"/>
  <c r="J2798" i="161"/>
  <c r="J2803" i="161"/>
  <c r="J2806" i="161"/>
  <c r="J2302" i="161"/>
  <c r="J2493" i="161"/>
  <c r="J2494" i="161"/>
  <c r="J2495" i="161"/>
  <c r="J3402" i="161"/>
  <c r="J2303" i="161"/>
  <c r="J4035" i="161"/>
  <c r="J210" i="161"/>
  <c r="J206" i="161"/>
  <c r="J215" i="161"/>
  <c r="J208" i="161"/>
  <c r="J217" i="161"/>
  <c r="J209" i="161"/>
  <c r="J211" i="161"/>
  <c r="J213" i="161"/>
  <c r="J207" i="161"/>
  <c r="J212" i="161"/>
  <c r="J214" i="161"/>
  <c r="J216" i="161"/>
  <c r="J3343" i="161"/>
  <c r="J190" i="161"/>
  <c r="J192" i="161"/>
  <c r="J193" i="161"/>
  <c r="J189" i="161"/>
  <c r="J191" i="161"/>
  <c r="J100" i="161"/>
  <c r="J101" i="161"/>
  <c r="J102" i="161"/>
  <c r="J334" i="161"/>
  <c r="J2959" i="161"/>
  <c r="J3727" i="161"/>
  <c r="J3807" i="161"/>
  <c r="J2960" i="161"/>
  <c r="J3344" i="161"/>
  <c r="J3728" i="161"/>
  <c r="J3729" i="161"/>
  <c r="J3730" i="161"/>
  <c r="J3732" i="161"/>
  <c r="J2757" i="161"/>
  <c r="J3485" i="161"/>
  <c r="J3805" i="161"/>
  <c r="J2758" i="161"/>
  <c r="J3662" i="161"/>
  <c r="J3806" i="161"/>
  <c r="J3731" i="161"/>
  <c r="J49" i="161"/>
  <c r="J50" i="161"/>
  <c r="J51" i="161"/>
  <c r="J52" i="161"/>
  <c r="J53" i="161"/>
  <c r="J54" i="161"/>
  <c r="J55" i="161"/>
  <c r="J2639" i="161"/>
  <c r="J2632" i="161"/>
  <c r="J2633" i="161"/>
  <c r="J2634" i="161"/>
  <c r="J2635" i="161"/>
  <c r="J2636" i="161"/>
  <c r="J2637" i="161"/>
  <c r="J2638" i="161"/>
  <c r="J2623" i="161"/>
  <c r="J2631" i="161"/>
  <c r="J2624" i="161"/>
  <c r="J2332" i="161"/>
  <c r="J2625" i="161"/>
  <c r="J2626" i="161"/>
  <c r="J2619" i="161"/>
  <c r="J2627" i="161"/>
  <c r="J2620" i="161"/>
  <c r="J2628" i="161"/>
  <c r="J3111" i="161"/>
  <c r="J3119" i="161"/>
  <c r="J3112" i="161"/>
  <c r="J3120" i="161"/>
  <c r="J2621" i="161"/>
  <c r="J3113" i="161"/>
  <c r="J3121" i="161"/>
  <c r="J2622" i="161"/>
  <c r="J3114" i="161"/>
  <c r="J3122" i="161"/>
  <c r="J2630" i="161"/>
  <c r="J3116" i="161"/>
  <c r="J3117" i="161"/>
  <c r="J3115" i="161"/>
  <c r="J4038" i="161"/>
  <c r="J4046" i="161"/>
  <c r="J3118" i="161"/>
  <c r="J4039" i="161"/>
  <c r="J4047" i="161"/>
  <c r="J4040" i="161"/>
  <c r="J4048" i="161"/>
  <c r="J4042" i="161"/>
  <c r="J4041" i="161"/>
  <c r="J4049" i="161"/>
  <c r="J2629" i="161"/>
  <c r="J4043" i="161"/>
  <c r="J3110" i="161"/>
  <c r="J4045" i="161"/>
  <c r="J4036" i="161"/>
  <c r="J4044" i="161"/>
  <c r="J4037" i="161"/>
  <c r="J1393" i="161"/>
  <c r="J1394" i="161"/>
  <c r="J1395" i="161"/>
  <c r="J1389" i="161"/>
  <c r="J1397" i="161"/>
  <c r="J1390" i="161"/>
  <c r="J1398" i="161"/>
  <c r="J1391" i="161"/>
  <c r="J1392" i="161"/>
  <c r="J1388" i="161"/>
  <c r="J1396" i="161"/>
  <c r="J1399" i="161"/>
  <c r="J3383" i="161"/>
  <c r="J3863" i="161"/>
  <c r="J3384" i="161"/>
  <c r="J3864" i="161"/>
  <c r="J3377" i="161"/>
  <c r="J3385" i="161"/>
  <c r="J3865" i="161"/>
  <c r="J3378" i="161"/>
  <c r="J3538" i="161"/>
  <c r="J3866" i="161"/>
  <c r="J3380" i="161"/>
  <c r="J3540" i="161"/>
  <c r="J3381" i="161"/>
  <c r="J3541" i="161"/>
  <c r="J3539" i="161"/>
  <c r="J3379" i="161"/>
  <c r="J3382" i="161"/>
  <c r="J442" i="161"/>
  <c r="J450" i="161"/>
  <c r="J446" i="161"/>
  <c r="J448" i="161"/>
  <c r="J441" i="161"/>
  <c r="J444" i="161"/>
  <c r="J440" i="161"/>
  <c r="J443" i="161"/>
  <c r="J445" i="161"/>
  <c r="J447" i="161"/>
  <c r="J449" i="161"/>
  <c r="J2447" i="161"/>
  <c r="J3488" i="161"/>
  <c r="J2970" i="161"/>
  <c r="J2971" i="161"/>
  <c r="J3978" i="161"/>
  <c r="J2198" i="161"/>
  <c r="J3569" i="161"/>
  <c r="J3897" i="161"/>
  <c r="J3898" i="161"/>
  <c r="J2014" i="161"/>
  <c r="J2008" i="161"/>
  <c r="J2016" i="161"/>
  <c r="J2009" i="161"/>
  <c r="J2013" i="161"/>
  <c r="J2015" i="161"/>
  <c r="J2010" i="161"/>
  <c r="J2011" i="161"/>
  <c r="J2012" i="161"/>
  <c r="J1665" i="161"/>
  <c r="J1673" i="161"/>
  <c r="J1667" i="161"/>
  <c r="J1675" i="161"/>
  <c r="J1669" i="161"/>
  <c r="J1677" i="161"/>
  <c r="J1670" i="161"/>
  <c r="J1678" i="161"/>
  <c r="J1666" i="161"/>
  <c r="J1668" i="161"/>
  <c r="J1671" i="161"/>
  <c r="J1674" i="161"/>
  <c r="J1676" i="161"/>
  <c r="J3757" i="161"/>
  <c r="J1672" i="161"/>
  <c r="J3401" i="161"/>
  <c r="J2274" i="161"/>
  <c r="J2272" i="161"/>
  <c r="J2273" i="161"/>
  <c r="J2271" i="161"/>
  <c r="J2917" i="161"/>
  <c r="J597" i="161"/>
  <c r="J2449" i="161"/>
  <c r="J2448" i="161"/>
  <c r="J2450" i="161"/>
  <c r="J2451" i="161"/>
  <c r="J2452" i="16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34E9B1-275E-463B-8DA6-1A1F3BC216DB}" keepAlive="1" name="Query - Management Hierarchy" description="Connection to the 'Management Hierarchy' query in the workbook." type="5" refreshedVersion="8" background="1" saveData="1">
    <dbPr connection="Provider=Microsoft.Mashup.OleDb.1;Data Source=$Workbook$;Location=&quot;Management Hierarchy&quot;;Extended Properties=&quot;&quot;" command="SELECT * FROM [Management Hierarchy]"/>
  </connection>
  <connection id="2" xr16:uid="{F17E7590-D7AE-4936-BD37-4C629D13D937}" keepAlive="1" name="Query - Reports Waiting for Approval" description="Connection to the 'Reports Waiting for Approval' query in the workbook." type="5" refreshedVersion="8" background="1" saveData="1">
    <dbPr connection="Provider=Microsoft.Mashup.OleDb.1;Data Source=$Workbook$;Location=&quot;Reports Waiting for Approval&quot;;Extended Properties=&quot;&quot;" command="SELECT * FROM [Reports Waiting for Approval]"/>
  </connection>
  <connection id="3" xr16:uid="{0265992A-6E24-4C57-B8D6-EB128249B94C}" keepAlive="1" interval="30" name="Query - Transactions" description="Connection to the 'Transactions' query in the workbook." type="5" refreshedVersion="8" background="1" refreshOnLoad="1" saveData="1">
    <dbPr connection="Provider=Microsoft.Mashup.OleDb.1;Data Source=$Workbook$;Location=Transactions;Extended Properties=&quot;&quot;" command="SELECT * FROM [Transactions]"/>
  </connection>
</connections>
</file>

<file path=xl/sharedStrings.xml><?xml version="1.0" encoding="utf-8"?>
<sst xmlns="http://schemas.openxmlformats.org/spreadsheetml/2006/main" count="116933" uniqueCount="14790">
  <si>
    <t>Count of Correction by Expense Item</t>
  </si>
  <si>
    <t>Row Labels</t>
  </si>
  <si>
    <t>Sum of Amount</t>
  </si>
  <si>
    <t>Count of Expense Report</t>
  </si>
  <si>
    <t>Advertising &amp; Promotion</t>
  </si>
  <si>
    <t>Car Wash</t>
  </si>
  <si>
    <t>Employee Incentive - Meals</t>
  </si>
  <si>
    <t>Entertainment</t>
  </si>
  <si>
    <t>Equipment Repairs</t>
  </si>
  <si>
    <t>Fuel</t>
  </si>
  <si>
    <t>Landscaping</t>
  </si>
  <si>
    <t>Laundry &amp; Linens</t>
  </si>
  <si>
    <t>Locksmith</t>
  </si>
  <si>
    <t>Maintenance</t>
  </si>
  <si>
    <t>Miscellaneous Expense - Non-SL</t>
  </si>
  <si>
    <t>Office Supplies</t>
  </si>
  <si>
    <t>Safety Supplies</t>
  </si>
  <si>
    <t>Small Tools</t>
  </si>
  <si>
    <t>Snacks</t>
  </si>
  <si>
    <t>Supplies - Non-SL</t>
  </si>
  <si>
    <t>Wash Repairs</t>
  </si>
  <si>
    <t>Wash Supplies</t>
  </si>
  <si>
    <t>Auto Repairs</t>
  </si>
  <si>
    <t>Building Repairs</t>
  </si>
  <si>
    <t>Employee Incentives - Other</t>
  </si>
  <si>
    <t>Equipment</t>
  </si>
  <si>
    <t>Professional Memberships</t>
  </si>
  <si>
    <t>Repairs</t>
  </si>
  <si>
    <t>Signage</t>
  </si>
  <si>
    <t>Snow removal</t>
  </si>
  <si>
    <t>Training</t>
  </si>
  <si>
    <t>Travel Meals</t>
  </si>
  <si>
    <t>Uniforms</t>
  </si>
  <si>
    <t>Wash Maintenance</t>
  </si>
  <si>
    <t>Dues &amp; Subscriptions</t>
  </si>
  <si>
    <t>Electric Repairs</t>
  </si>
  <si>
    <t>Employee Incentive - Entertainment</t>
  </si>
  <si>
    <t>Marketing Services</t>
  </si>
  <si>
    <t>Parking</t>
  </si>
  <si>
    <t>Parts</t>
  </si>
  <si>
    <t>Plumbing Expense</t>
  </si>
  <si>
    <t>Professional Fees</t>
  </si>
  <si>
    <t>Taxi and Ground Travel</t>
  </si>
  <si>
    <t>Tolls</t>
  </si>
  <si>
    <t>Wash Repairs - Non-SL</t>
  </si>
  <si>
    <t>Auto Maintenance</t>
  </si>
  <si>
    <t>Car Rental</t>
  </si>
  <si>
    <t>Computer</t>
  </si>
  <si>
    <t>Equipment - Non-SL</t>
  </si>
  <si>
    <t>Office Furniture</t>
  </si>
  <si>
    <t>Professional Fees - Non-SL</t>
  </si>
  <si>
    <t>Rental Equipment</t>
  </si>
  <si>
    <t>Start Up Marketing</t>
  </si>
  <si>
    <t>Vehicle Damage Claims</t>
  </si>
  <si>
    <t>Water &amp; Sewer Repairs</t>
  </si>
  <si>
    <t>Cleaning Services</t>
  </si>
  <si>
    <t>Lodging</t>
  </si>
  <si>
    <t>Permits</t>
  </si>
  <si>
    <t>Security</t>
  </si>
  <si>
    <t>Irrigation Test</t>
  </si>
  <si>
    <t>Background Checks</t>
  </si>
  <si>
    <t>Grand Total</t>
  </si>
  <si>
    <t>Employee</t>
  </si>
  <si>
    <t>Expense Report</t>
  </si>
  <si>
    <t>Action</t>
  </si>
  <si>
    <t>Sent?</t>
  </si>
  <si>
    <t>Email</t>
  </si>
  <si>
    <t>Manager</t>
  </si>
  <si>
    <t>Shawn Corway</t>
  </si>
  <si>
    <t>Removed</t>
  </si>
  <si>
    <t>Yes</t>
  </si>
  <si>
    <t>Incomplete Invoice</t>
  </si>
  <si>
    <t>Anthony Nagy</t>
  </si>
  <si>
    <t>David Foster</t>
  </si>
  <si>
    <t>Christopher Braziel</t>
  </si>
  <si>
    <t>Angelo Addison</t>
  </si>
  <si>
    <t>EXP-10005870</t>
  </si>
  <si>
    <t>Sent Back</t>
  </si>
  <si>
    <t>Ayite Medji</t>
  </si>
  <si>
    <t>EXP-10006764</t>
  </si>
  <si>
    <t>ALL</t>
  </si>
  <si>
    <t>Location Miscoding</t>
  </si>
  <si>
    <t>Rebecca McCallum</t>
  </si>
  <si>
    <t>EXP-10006779</t>
  </si>
  <si>
    <t>Brandi Michal</t>
  </si>
  <si>
    <t>EXP-10006793</t>
  </si>
  <si>
    <t>Christopher Bittner</t>
  </si>
  <si>
    <t>EXP-10006828</t>
  </si>
  <si>
    <t>Joel Cole</t>
  </si>
  <si>
    <t>EXP-10004861</t>
  </si>
  <si>
    <t>Non-Matching Amount</t>
  </si>
  <si>
    <t>Lost Receipt Form</t>
  </si>
  <si>
    <t>Waynesia Sherman</t>
  </si>
  <si>
    <t>EXP-10006873</t>
  </si>
  <si>
    <t>Chad Williams</t>
  </si>
  <si>
    <t>EXP-10006891</t>
  </si>
  <si>
    <t>Brandon Cherry</t>
  </si>
  <si>
    <t>EXP-10006908</t>
  </si>
  <si>
    <t>Mark Bookbinder</t>
  </si>
  <si>
    <t>EXP-10006205</t>
  </si>
  <si>
    <t>Reciept Link Error</t>
  </si>
  <si>
    <t>EXP-10006827</t>
  </si>
  <si>
    <t>Kelly Murray</t>
  </si>
  <si>
    <t>EXP-10006910</t>
  </si>
  <si>
    <t>Andrea Traylor</t>
  </si>
  <si>
    <t>EXP-10006881</t>
  </si>
  <si>
    <t>Expense Item Miscoding</t>
  </si>
  <si>
    <t>Tony Pitera</t>
  </si>
  <si>
    <t>Jesse Ramirez</t>
  </si>
  <si>
    <t>EXP-10006977</t>
  </si>
  <si>
    <t>EXP-10006978</t>
  </si>
  <si>
    <t>EXP-10006979</t>
  </si>
  <si>
    <t>Brendon Hawkins</t>
  </si>
  <si>
    <t>EXP-10006928</t>
  </si>
  <si>
    <t>Kelly Jacobs</t>
  </si>
  <si>
    <t>EXP-10006952</t>
  </si>
  <si>
    <t>Scott Henry</t>
  </si>
  <si>
    <t>EXP-10006999</t>
  </si>
  <si>
    <t>Patrice Morris</t>
  </si>
  <si>
    <t>EXP-10006810</t>
  </si>
  <si>
    <t>Attendees Missing</t>
  </si>
  <si>
    <t>Manasseh Missick</t>
  </si>
  <si>
    <t>EXP-10005934</t>
  </si>
  <si>
    <t>Noah Green</t>
  </si>
  <si>
    <t>EXP-10006248</t>
  </si>
  <si>
    <t>EXP-10006954</t>
  </si>
  <si>
    <t>55 items</t>
  </si>
  <si>
    <t>Terry Waugh</t>
  </si>
  <si>
    <t>EXP-10006201</t>
  </si>
  <si>
    <t>EXP-10006887</t>
  </si>
  <si>
    <t>Wrong Receipt</t>
  </si>
  <si>
    <t>EXP-10006867</t>
  </si>
  <si>
    <t>35 items</t>
  </si>
  <si>
    <t>Michael Smith</t>
  </si>
  <si>
    <t>EXP-10006825</t>
  </si>
  <si>
    <t>31 items</t>
  </si>
  <si>
    <t>Cameran Chamblee</t>
  </si>
  <si>
    <t>EXP-10006276</t>
  </si>
  <si>
    <t>Jeffrey Dunham, Jr</t>
  </si>
  <si>
    <t>EXP-10006961</t>
  </si>
  <si>
    <t>Steven Kyriazis</t>
  </si>
  <si>
    <t>EXP-10007045</t>
  </si>
  <si>
    <t>Samantha Simpson</t>
  </si>
  <si>
    <t>EXP-10007054</t>
  </si>
  <si>
    <t>Jason Abbott</t>
  </si>
  <si>
    <t>EXP-10007049</t>
  </si>
  <si>
    <t>Poor Quality</t>
  </si>
  <si>
    <t>Jon Ackerman</t>
  </si>
  <si>
    <t>EXP-10007030</t>
  </si>
  <si>
    <t>EXP-10007029</t>
  </si>
  <si>
    <t>Becky Jones</t>
  </si>
  <si>
    <t>EXP-10006773</t>
  </si>
  <si>
    <t>Incorrect Format</t>
  </si>
  <si>
    <t>Christopher Cox</t>
  </si>
  <si>
    <t>Michael Gouldie</t>
  </si>
  <si>
    <t>EXP-10007023</t>
  </si>
  <si>
    <t>Jeff Mathis</t>
  </si>
  <si>
    <t>EXP-10007097</t>
  </si>
  <si>
    <t>Breanna Roof</t>
  </si>
  <si>
    <t>EXP-10006657</t>
  </si>
  <si>
    <t>Joshua Huffstetler</t>
  </si>
  <si>
    <t>EXP-10007057</t>
  </si>
  <si>
    <t>Mark Campbell</t>
  </si>
  <si>
    <t>EXP-10007068</t>
  </si>
  <si>
    <t>Anna Esparza</t>
  </si>
  <si>
    <t>EXP-10006883</t>
  </si>
  <si>
    <t>EXP-10006882</t>
  </si>
  <si>
    <t>Kyle Rovansek</t>
  </si>
  <si>
    <t>EXP-10007181</t>
  </si>
  <si>
    <t>19 items</t>
  </si>
  <si>
    <t>EXP-10006605</t>
  </si>
  <si>
    <t>Personal Expense?</t>
  </si>
  <si>
    <t>Leslie Conway</t>
  </si>
  <si>
    <t>EXP-10007015</t>
  </si>
  <si>
    <t>Derek Schillinger</t>
  </si>
  <si>
    <t>EXP-10007187</t>
  </si>
  <si>
    <t>Contact Merchant</t>
  </si>
  <si>
    <t>EXP-10005625</t>
  </si>
  <si>
    <t>Evan Williams</t>
  </si>
  <si>
    <t>EXP-10007149</t>
  </si>
  <si>
    <t>EXP-10007176</t>
  </si>
  <si>
    <t>EXP-10007177</t>
  </si>
  <si>
    <t>Andrew Stephens</t>
  </si>
  <si>
    <t>EXP-10006758</t>
  </si>
  <si>
    <t>James Kilgore</t>
  </si>
  <si>
    <t>EXP-10006768</t>
  </si>
  <si>
    <t>EXP-10007164</t>
  </si>
  <si>
    <t>EXP-10007154</t>
  </si>
  <si>
    <t>EXP-10007153</t>
  </si>
  <si>
    <t>EXP-10007161</t>
  </si>
  <si>
    <t>EXP-10007152</t>
  </si>
  <si>
    <t>Scott Blainey</t>
  </si>
  <si>
    <t>EXP-10007155</t>
  </si>
  <si>
    <t>Jim Carrano</t>
  </si>
  <si>
    <t>EXP-10006676</t>
  </si>
  <si>
    <t>Robert Carnemolla</t>
  </si>
  <si>
    <t>EXP-10007162</t>
  </si>
  <si>
    <t>6 items</t>
  </si>
  <si>
    <t>Joe Chavez</t>
  </si>
  <si>
    <t>EXP-10006367</t>
  </si>
  <si>
    <t>25 items</t>
  </si>
  <si>
    <t>Joshua Henderson</t>
  </si>
  <si>
    <t>EXP-10007139</t>
  </si>
  <si>
    <t>Rebecca Bates</t>
  </si>
  <si>
    <t>EXP-10007059</t>
  </si>
  <si>
    <t>8 items</t>
  </si>
  <si>
    <t>2 items</t>
  </si>
  <si>
    <t>EXP-10007106</t>
  </si>
  <si>
    <t>Jennifer Paris</t>
  </si>
  <si>
    <t>EXP-10006739</t>
  </si>
  <si>
    <t>33 items</t>
  </si>
  <si>
    <t>Justin Cooper</t>
  </si>
  <si>
    <t>EXP-10006702</t>
  </si>
  <si>
    <t>Howard Montes</t>
  </si>
  <si>
    <t>EXP-10007223</t>
  </si>
  <si>
    <t>EXP-10006923</t>
  </si>
  <si>
    <t>4 items</t>
  </si>
  <si>
    <t>11 items</t>
  </si>
  <si>
    <t>EXP-10007113</t>
  </si>
  <si>
    <t>Bradley Estis</t>
  </si>
  <si>
    <t>EXP-10007275</t>
  </si>
  <si>
    <t>Jonathan Chiappetta</t>
  </si>
  <si>
    <t>EXP-10007221</t>
  </si>
  <si>
    <t>Mark Busby</t>
  </si>
  <si>
    <t>EXP-10007260</t>
  </si>
  <si>
    <t>Steven Hurford</t>
  </si>
  <si>
    <t>EXP-10007066</t>
  </si>
  <si>
    <t>Jerry Owens</t>
  </si>
  <si>
    <t>EXP-10007124</t>
  </si>
  <si>
    <t>Javier Rocha</t>
  </si>
  <si>
    <t>EXP-10007230</t>
  </si>
  <si>
    <t>Patrick Radford</t>
  </si>
  <si>
    <t>EXP-10006689</t>
  </si>
  <si>
    <t>Inayah Jenkins</t>
  </si>
  <si>
    <t>EXP-10006529</t>
  </si>
  <si>
    <t>EXP-10007213</t>
  </si>
  <si>
    <t>Adam Hicks</t>
  </si>
  <si>
    <t>EXP-10007338</t>
  </si>
  <si>
    <t>Paige Canfield</t>
  </si>
  <si>
    <t>EXP-10007348</t>
  </si>
  <si>
    <t>Jack Parks</t>
  </si>
  <si>
    <t>EXP- 10007167</t>
  </si>
  <si>
    <t>5 items</t>
  </si>
  <si>
    <t>Patrick Rollins</t>
  </si>
  <si>
    <t>EXP-10007350</t>
  </si>
  <si>
    <t>Gary Bradley</t>
  </si>
  <si>
    <t>EXP-10007355</t>
  </si>
  <si>
    <t>EXP-10007356</t>
  </si>
  <si>
    <t>EXP-10007357</t>
  </si>
  <si>
    <t>EXP-10007360</t>
  </si>
  <si>
    <t>Reyvin Siegel</t>
  </si>
  <si>
    <t>EXP-10007116</t>
  </si>
  <si>
    <t>EXP-10007108</t>
  </si>
  <si>
    <t>Lee Triggs</t>
  </si>
  <si>
    <t>EXP-10004546</t>
  </si>
  <si>
    <t>sent back</t>
  </si>
  <si>
    <t>3 items</t>
  </si>
  <si>
    <t>Arthur Terodemos</t>
  </si>
  <si>
    <t>EXP-10007012</t>
  </si>
  <si>
    <t>9 items</t>
  </si>
  <si>
    <t>David Burgess</t>
  </si>
  <si>
    <t>EXP-10006679</t>
  </si>
  <si>
    <t>Matt Bachman</t>
  </si>
  <si>
    <t>EXP-10007075</t>
  </si>
  <si>
    <t>Blake Cummings</t>
  </si>
  <si>
    <t>EXP-10007337</t>
  </si>
  <si>
    <t>Michael Donnelly</t>
  </si>
  <si>
    <t>EXP-10006826</t>
  </si>
  <si>
    <t>Reimbursement</t>
  </si>
  <si>
    <t>EXP-10006842</t>
  </si>
  <si>
    <t>EXP-10006841</t>
  </si>
  <si>
    <t>EXP-10007200</t>
  </si>
  <si>
    <t>Wesley Kurtz</t>
  </si>
  <si>
    <t>EXP-10007368</t>
  </si>
  <si>
    <t>26 items</t>
  </si>
  <si>
    <t>Kevin Williams</t>
  </si>
  <si>
    <t>EXP-10007207</t>
  </si>
  <si>
    <t>Ginger Cook</t>
  </si>
  <si>
    <t>EXP-10007171</t>
  </si>
  <si>
    <t>James Boren</t>
  </si>
  <si>
    <t>EXP-10006850</t>
  </si>
  <si>
    <t>EXP-10005866</t>
  </si>
  <si>
    <t>12 items</t>
  </si>
  <si>
    <t>Scott Baker</t>
  </si>
  <si>
    <t>EXP-10006012</t>
  </si>
  <si>
    <t>Chasity Bryant</t>
  </si>
  <si>
    <t>EXP-10006919</t>
  </si>
  <si>
    <t>Benito De Leon</t>
  </si>
  <si>
    <t>EXP-10007471</t>
  </si>
  <si>
    <t>Sean Bush</t>
  </si>
  <si>
    <t>EXP-10007472</t>
  </si>
  <si>
    <t>EXP-10007331</t>
  </si>
  <si>
    <t>EXP-10007487</t>
  </si>
  <si>
    <t>16 items</t>
  </si>
  <si>
    <t>Cory Cummings</t>
  </si>
  <si>
    <t>EXP-10007501</t>
  </si>
  <si>
    <t>William Wilson</t>
  </si>
  <si>
    <t>EXP-10007255</t>
  </si>
  <si>
    <t>Andrew Strevel</t>
  </si>
  <si>
    <t>EXP-10006467</t>
  </si>
  <si>
    <t>Johnathan Harshbarger</t>
  </si>
  <si>
    <t>EXP-10006936</t>
  </si>
  <si>
    <t>EXP-10007612</t>
  </si>
  <si>
    <t>17 items</t>
  </si>
  <si>
    <t>Justin Nix</t>
  </si>
  <si>
    <t>EXP-10007622</t>
  </si>
  <si>
    <t>EXP-10007489</t>
  </si>
  <si>
    <t>Abel Tamez</t>
  </si>
  <si>
    <t>EXP-10007281</t>
  </si>
  <si>
    <t>Bruce Gibbs</t>
  </si>
  <si>
    <t>EXP-10007295</t>
  </si>
  <si>
    <t>EXP-10007671</t>
  </si>
  <si>
    <t>EXP-10007282</t>
  </si>
  <si>
    <t>Bruce Maxwell</t>
  </si>
  <si>
    <t>EXP-10007735</t>
  </si>
  <si>
    <t>EXP-10007868</t>
  </si>
  <si>
    <t>Brandon Zarecor</t>
  </si>
  <si>
    <t>EXP-10007893</t>
  </si>
  <si>
    <t>Non-SL Form Required</t>
  </si>
  <si>
    <t>EXP-10007887</t>
  </si>
  <si>
    <t>Robert Sanders</t>
  </si>
  <si>
    <t>EXP-10007291</t>
  </si>
  <si>
    <t>EXP-10007933</t>
  </si>
  <si>
    <t>Lindsay Schultz</t>
  </si>
  <si>
    <t>EXP-10007382</t>
  </si>
  <si>
    <t>Anthony Mazzella</t>
  </si>
  <si>
    <t>EXP-10007940</t>
  </si>
  <si>
    <t>Cindy Wiley</t>
  </si>
  <si>
    <t>EXP-10007851</t>
  </si>
  <si>
    <t>Rick Thornton</t>
  </si>
  <si>
    <t>EXP-10007981</t>
  </si>
  <si>
    <t>Brett Fausher</t>
  </si>
  <si>
    <t>EXP-10007873</t>
  </si>
  <si>
    <t>EXP-10007842</t>
  </si>
  <si>
    <t>Kate Martin</t>
  </si>
  <si>
    <t>EXP-10008045</t>
  </si>
  <si>
    <t>Franco Caretti</t>
  </si>
  <si>
    <t>EXP-10007928</t>
  </si>
  <si>
    <t>Jason Stephens</t>
  </si>
  <si>
    <t>EXP-10008108</t>
  </si>
  <si>
    <t>EXP-10008198</t>
  </si>
  <si>
    <t>EXP-10008195</t>
  </si>
  <si>
    <t>Hannah Darling</t>
  </si>
  <si>
    <t>EXP-10007701</t>
  </si>
  <si>
    <t>Scott Robertson</t>
  </si>
  <si>
    <t>EXP-10008134</t>
  </si>
  <si>
    <t>John Nutbrown</t>
  </si>
  <si>
    <t>EXP-10007694</t>
  </si>
  <si>
    <t>Ricky Gibbons</t>
  </si>
  <si>
    <t>EXP-10007387</t>
  </si>
  <si>
    <t>Jeb Plaisance</t>
  </si>
  <si>
    <t>EXP-10007989</t>
  </si>
  <si>
    <t>EXP-10007389</t>
  </si>
  <si>
    <t>Kenneth Mink</t>
  </si>
  <si>
    <t>EXP-10008096</t>
  </si>
  <si>
    <t>Austin Dority</t>
  </si>
  <si>
    <t>EXP-10008070</t>
  </si>
  <si>
    <t>Blake Akins</t>
  </si>
  <si>
    <t>EXP-10008182</t>
  </si>
  <si>
    <t>Britt Bonds</t>
  </si>
  <si>
    <t>EXP-10008107</t>
  </si>
  <si>
    <t>Amanda Thompson</t>
  </si>
  <si>
    <t>EXP-10008105</t>
  </si>
  <si>
    <t>EXP-10008023</t>
  </si>
  <si>
    <t>EXP-10008183</t>
  </si>
  <si>
    <t>Jeff Mcduffie</t>
  </si>
  <si>
    <t>EXP-10008013</t>
  </si>
  <si>
    <t>Jacob Johnston</t>
  </si>
  <si>
    <t>EXP-10007473</t>
  </si>
  <si>
    <t>EXP-10007920</t>
  </si>
  <si>
    <t>Heather Coleman</t>
  </si>
  <si>
    <t>EXP-10008252</t>
  </si>
  <si>
    <t>Davy Cox</t>
  </si>
  <si>
    <t>EXP-10008114</t>
  </si>
  <si>
    <t>Kip Frew</t>
  </si>
  <si>
    <t>EXP-10008410</t>
  </si>
  <si>
    <t>Doug Chaloupek</t>
  </si>
  <si>
    <t>EXP-10007848</t>
  </si>
  <si>
    <t>Andrew Nelson</t>
  </si>
  <si>
    <t>EXP-10008240</t>
  </si>
  <si>
    <t>Robby Allen</t>
  </si>
  <si>
    <t>EXP-10008245</t>
  </si>
  <si>
    <t>EXP-10008636</t>
  </si>
  <si>
    <t>Efrain Villareal</t>
  </si>
  <si>
    <t>EXP-10008213</t>
  </si>
  <si>
    <t>Kendall Cannimore</t>
  </si>
  <si>
    <t>EXP-10008681</t>
  </si>
  <si>
    <t>Gary Amos</t>
  </si>
  <si>
    <t>EXP-10008657</t>
  </si>
  <si>
    <t>Mike Breitrick</t>
  </si>
  <si>
    <t>EXP-10008738</t>
  </si>
  <si>
    <t>EXP-10008897</t>
  </si>
  <si>
    <t>Cecilia Pate</t>
  </si>
  <si>
    <t>EXP-10009030</t>
  </si>
  <si>
    <t>EXP-10008877</t>
  </si>
  <si>
    <t>21 items</t>
  </si>
  <si>
    <t>Domenic Casciola</t>
  </si>
  <si>
    <t>EXP-10009138</t>
  </si>
  <si>
    <t>Ben Boyd</t>
  </si>
  <si>
    <t>EXP-10009076</t>
  </si>
  <si>
    <t>EXP-10008977</t>
  </si>
  <si>
    <t>EXP-10008937</t>
  </si>
  <si>
    <t>EXP-10008942</t>
  </si>
  <si>
    <t>James Willis</t>
  </si>
  <si>
    <t>EXP-10009275</t>
  </si>
  <si>
    <t>EXP-10009317</t>
  </si>
  <si>
    <t>EXP-10009314</t>
  </si>
  <si>
    <t>EXP-10009328</t>
  </si>
  <si>
    <t>Anthony Tanzini</t>
  </si>
  <si>
    <t>EXP-10009396</t>
  </si>
  <si>
    <t>Casey Thompson</t>
  </si>
  <si>
    <t>EXP-10009348</t>
  </si>
  <si>
    <t>EXP-10009259</t>
  </si>
  <si>
    <t>EXP-10008803</t>
  </si>
  <si>
    <t>Scott Gulasa</t>
  </si>
  <si>
    <t>EXP-10009518</t>
  </si>
  <si>
    <t>Edward Bayliss</t>
  </si>
  <si>
    <t>EXP-10009747</t>
  </si>
  <si>
    <t>EXP-10009385</t>
  </si>
  <si>
    <t>Savannah Schmoldt</t>
  </si>
  <si>
    <t>EXP-10009184</t>
  </si>
  <si>
    <t>Kyle Baker</t>
  </si>
  <si>
    <t>EXP-10009808</t>
  </si>
  <si>
    <t>EXP-10009750</t>
  </si>
  <si>
    <t>James Guinan</t>
  </si>
  <si>
    <t>EXP-10009638</t>
  </si>
  <si>
    <t>Mac MCGraw</t>
  </si>
  <si>
    <t>EXP-10009834</t>
  </si>
  <si>
    <t>Brian Buttram</t>
  </si>
  <si>
    <t>EXP-10009873</t>
  </si>
  <si>
    <t>Joshua Choat</t>
  </si>
  <si>
    <t>EXP-10008867</t>
  </si>
  <si>
    <t>EXP-10008909</t>
  </si>
  <si>
    <t>EXP-10009875</t>
  </si>
  <si>
    <t>All items</t>
  </si>
  <si>
    <t>EXP-10009219</t>
  </si>
  <si>
    <t>Leroy Sattler</t>
  </si>
  <si>
    <t>EXP-10009783</t>
  </si>
  <si>
    <t>Michael Blackwell</t>
  </si>
  <si>
    <t>EXP-10009063</t>
  </si>
  <si>
    <t>Troy Webb</t>
  </si>
  <si>
    <t>EXP-10009902</t>
  </si>
  <si>
    <t>Duane Alonso</t>
  </si>
  <si>
    <t>EXP-10009920</t>
  </si>
  <si>
    <t>Jerome Stevenson</t>
  </si>
  <si>
    <t>EXP-10009887</t>
  </si>
  <si>
    <t>Patrick Swain</t>
  </si>
  <si>
    <t>EXP-10009444</t>
  </si>
  <si>
    <t>15 items</t>
  </si>
  <si>
    <t>Itemization Not Needed</t>
  </si>
  <si>
    <t>EXP-10009938</t>
  </si>
  <si>
    <t>Samantha Hackney</t>
  </si>
  <si>
    <t>EXP-10009911</t>
  </si>
  <si>
    <t>Gerald Carter</t>
  </si>
  <si>
    <t>EXP-10009775</t>
  </si>
  <si>
    <t>Nicholas Anthony</t>
  </si>
  <si>
    <t>EXP-10009855</t>
  </si>
  <si>
    <t>EXP-10009801</t>
  </si>
  <si>
    <t>Cassondra Clark</t>
  </si>
  <si>
    <t>EXP-10010097</t>
  </si>
  <si>
    <t>Mary Hoar</t>
  </si>
  <si>
    <t>EXP-10009525</t>
  </si>
  <si>
    <t>Michael Bond</t>
  </si>
  <si>
    <t>EXP-10009544</t>
  </si>
  <si>
    <t>EXP-10009942</t>
  </si>
  <si>
    <t>EXP-10010265</t>
  </si>
  <si>
    <t>A.J Johnson</t>
  </si>
  <si>
    <t>EXP-10009921</t>
  </si>
  <si>
    <t>EXP-10009566</t>
  </si>
  <si>
    <t>Joseph Olah</t>
  </si>
  <si>
    <t>EXP-10010282</t>
  </si>
  <si>
    <t>Hunter Bowling</t>
  </si>
  <si>
    <t>EXP-10008906</t>
  </si>
  <si>
    <t>Brandon Cobb</t>
  </si>
  <si>
    <t>EXP-10009616</t>
  </si>
  <si>
    <t>Ricky Doyle</t>
  </si>
  <si>
    <t>EXP-10010477</t>
  </si>
  <si>
    <t>EXP-10009451</t>
  </si>
  <si>
    <t>Vincent Burt</t>
  </si>
  <si>
    <t>EXP-10009560</t>
  </si>
  <si>
    <t>Marcus Stowell</t>
  </si>
  <si>
    <t>EXP-10010411</t>
  </si>
  <si>
    <t>Brian Wilson</t>
  </si>
  <si>
    <t>EXP-10010483</t>
  </si>
  <si>
    <t>Justin Bernal</t>
  </si>
  <si>
    <t>EXP-10010498</t>
  </si>
  <si>
    <t>EXP-10010469</t>
  </si>
  <si>
    <t>EXP-10010800</t>
  </si>
  <si>
    <t>Michael Zientara</t>
  </si>
  <si>
    <t>EXP-10010763</t>
  </si>
  <si>
    <t>EXP-10010607</t>
  </si>
  <si>
    <t>7 items</t>
  </si>
  <si>
    <t>Melissa Barker</t>
  </si>
  <si>
    <t>EXP-10010649</t>
  </si>
  <si>
    <t>EXP-10010429</t>
  </si>
  <si>
    <t>Ricky Houser</t>
  </si>
  <si>
    <t>EXP-10010511</t>
  </si>
  <si>
    <t>Jill Jarrell</t>
  </si>
  <si>
    <t>EXP-10010835</t>
  </si>
  <si>
    <t>Mark Ramirez</t>
  </si>
  <si>
    <t>EXP-10010555</t>
  </si>
  <si>
    <t>David Deal</t>
  </si>
  <si>
    <t>EXP-10010871</t>
  </si>
  <si>
    <t>EXP-10010870</t>
  </si>
  <si>
    <t>EXP-10010826</t>
  </si>
  <si>
    <t>EXP-10011033</t>
  </si>
  <si>
    <t>EXP-10011046</t>
  </si>
  <si>
    <t>EXP-10011044</t>
  </si>
  <si>
    <t>Al Kondry</t>
  </si>
  <si>
    <t>EXP-10010925</t>
  </si>
  <si>
    <t>Stephanie Huff</t>
  </si>
  <si>
    <t>EXP-10011086</t>
  </si>
  <si>
    <t>EXP-10010993</t>
  </si>
  <si>
    <t>Rob Wagner</t>
  </si>
  <si>
    <t>EXP-10011429</t>
  </si>
  <si>
    <t>Byron Barnes</t>
  </si>
  <si>
    <t>EXP-10010973</t>
  </si>
  <si>
    <t>EXP-10011513</t>
  </si>
  <si>
    <t>EXP-10011746</t>
  </si>
  <si>
    <t>Arthur Johnson</t>
  </si>
  <si>
    <t>EXP-10009342</t>
  </si>
  <si>
    <t>Memo Error</t>
  </si>
  <si>
    <t>Luis Otero</t>
  </si>
  <si>
    <t>EXP-10010948</t>
  </si>
  <si>
    <t>Reid Kleinke</t>
  </si>
  <si>
    <t>EXP-10012084</t>
  </si>
  <si>
    <t>EXP-10011975</t>
  </si>
  <si>
    <t>Lora Youngmark</t>
  </si>
  <si>
    <t>EXP-10012247</t>
  </si>
  <si>
    <t>Kyle Robertson</t>
  </si>
  <si>
    <t>EXP-10012239</t>
  </si>
  <si>
    <t>EXP-10012018</t>
  </si>
  <si>
    <t>Brian Thomas</t>
  </si>
  <si>
    <t>EXP-10012076</t>
  </si>
  <si>
    <t>David Seymour</t>
  </si>
  <si>
    <t>EXP-10012010</t>
  </si>
  <si>
    <t>Jonathan Richardson</t>
  </si>
  <si>
    <t>EXP-10011986</t>
  </si>
  <si>
    <t>Spencer Kappelman</t>
  </si>
  <si>
    <t>EXP-10012188</t>
  </si>
  <si>
    <t>Jeremiah Vincent</t>
  </si>
  <si>
    <t>EXP-10012095</t>
  </si>
  <si>
    <t>Abelardo Tamez</t>
  </si>
  <si>
    <t>EXP-10012024</t>
  </si>
  <si>
    <t>Michael Miller</t>
  </si>
  <si>
    <t>EXP-10012119</t>
  </si>
  <si>
    <t>Jason Crouse</t>
  </si>
  <si>
    <t>EXP-10012191</t>
  </si>
  <si>
    <t>Vernon Dixon</t>
  </si>
  <si>
    <t>EXP-10012150</t>
  </si>
  <si>
    <t>Kane Campbell</t>
  </si>
  <si>
    <t>EXP-10012058</t>
  </si>
  <si>
    <t>Joel Regan</t>
  </si>
  <si>
    <t>EXP-10012126</t>
  </si>
  <si>
    <t>Jason Montesano</t>
  </si>
  <si>
    <t>EXP-10012105</t>
  </si>
  <si>
    <t>EXP-10011522</t>
  </si>
  <si>
    <t>EXP-10012318</t>
  </si>
  <si>
    <t>EXP-10011463</t>
  </si>
  <si>
    <t>EXP-10012298</t>
  </si>
  <si>
    <t>EXP-10009249</t>
  </si>
  <si>
    <t>Antawan Hill</t>
  </si>
  <si>
    <t>EXP-10012207</t>
  </si>
  <si>
    <t>EXP-10012218</t>
  </si>
  <si>
    <t>EXP-10012308</t>
  </si>
  <si>
    <t>Sam Jarrell</t>
  </si>
  <si>
    <t>EXP-10012187</t>
  </si>
  <si>
    <t>EXP-10012097</t>
  </si>
  <si>
    <t>Kenneth Dinkins</t>
  </si>
  <si>
    <t>EXP-10012180</t>
  </si>
  <si>
    <t>EXP-10012099</t>
  </si>
  <si>
    <t>EXP-10012019</t>
  </si>
  <si>
    <t>EXP-10012264</t>
  </si>
  <si>
    <t>EXP-10012091</t>
  </si>
  <si>
    <t>EXP-10012362</t>
  </si>
  <si>
    <t>Mike Nutting</t>
  </si>
  <si>
    <t>EXP-10012381</t>
  </si>
  <si>
    <t>Rex Alvarez</t>
  </si>
  <si>
    <t>EXP-10011461</t>
  </si>
  <si>
    <t>Cynthia Wiley</t>
  </si>
  <si>
    <t>EXP-10012441</t>
  </si>
  <si>
    <t>Felicia Slager</t>
  </si>
  <si>
    <t>EXP-10012417</t>
  </si>
  <si>
    <t>Canceled</t>
  </si>
  <si>
    <t>Report Canceled</t>
  </si>
  <si>
    <t>Jessica Peevy</t>
  </si>
  <si>
    <t>EXP-10012400</t>
  </si>
  <si>
    <t>EXP-10012409</t>
  </si>
  <si>
    <t>EXP-10011494</t>
  </si>
  <si>
    <t>Tristan Luther</t>
  </si>
  <si>
    <t>EXP-10012397</t>
  </si>
  <si>
    <t>EXP-10011913</t>
  </si>
  <si>
    <t>EXP-10011955</t>
  </si>
  <si>
    <t>EXP-10012452</t>
  </si>
  <si>
    <t>EXP-10012463</t>
  </si>
  <si>
    <t>Daniel Richardson</t>
  </si>
  <si>
    <t>EXP-10012495</t>
  </si>
  <si>
    <t>Daniel Hanst</t>
  </si>
  <si>
    <t>EXP-10012516</t>
  </si>
  <si>
    <t>EXP-10012506</t>
  </si>
  <si>
    <t>EXP-10012370</t>
  </si>
  <si>
    <t>EXP-10012384</t>
  </si>
  <si>
    <t>EXP-10012466</t>
  </si>
  <si>
    <t>Ryan Sheets</t>
  </si>
  <si>
    <t>EXP-10012577</t>
  </si>
  <si>
    <t>Mileage Reimbursement</t>
  </si>
  <si>
    <t>Cory Knight</t>
  </si>
  <si>
    <t>EXP-10012560</t>
  </si>
  <si>
    <t>21 Items</t>
  </si>
  <si>
    <t>Jensen Shearin</t>
  </si>
  <si>
    <t>EXP-10012216</t>
  </si>
  <si>
    <t>EXP-10012588</t>
  </si>
  <si>
    <t>Joshua Smith</t>
  </si>
  <si>
    <t>EXP-10012558</t>
  </si>
  <si>
    <t>Brian Hodge</t>
  </si>
  <si>
    <t>EXP-10012531</t>
  </si>
  <si>
    <t>Joseph Baldwyn</t>
  </si>
  <si>
    <t>EXP-10012437</t>
  </si>
  <si>
    <t>Timothy Stephens</t>
  </si>
  <si>
    <t>EXP-10012546</t>
  </si>
  <si>
    <t>Harrison Johnson</t>
  </si>
  <si>
    <t>EXP-10012600</t>
  </si>
  <si>
    <t>EXP-10012132</t>
  </si>
  <si>
    <t>Mark Cassidy</t>
  </si>
  <si>
    <t>EXP-10012633</t>
  </si>
  <si>
    <t>Rebecca Jones</t>
  </si>
  <si>
    <t>EXP-10012575</t>
  </si>
  <si>
    <t>Todd Haley</t>
  </si>
  <si>
    <t>EXP-10012675</t>
  </si>
  <si>
    <t>Draven Girdler</t>
  </si>
  <si>
    <t>EXP-10012517</t>
  </si>
  <si>
    <t>Charles Hayes</t>
  </si>
  <si>
    <t>EXP-10012683</t>
  </si>
  <si>
    <t>EXP-10012726</t>
  </si>
  <si>
    <t>Sabrena Alexander</t>
  </si>
  <si>
    <t>EXP-10012702</t>
  </si>
  <si>
    <t>EXP-10012747</t>
  </si>
  <si>
    <t>EXP-10012740</t>
  </si>
  <si>
    <t>Stephanie Ratcliffe</t>
  </si>
  <si>
    <t>EXP-10012697</t>
  </si>
  <si>
    <t>EXP-10012729</t>
  </si>
  <si>
    <t>Clayton Gibson</t>
  </si>
  <si>
    <t>EXP-10012484</t>
  </si>
  <si>
    <t>EXP-10012485</t>
  </si>
  <si>
    <t>EXP-10012487</t>
  </si>
  <si>
    <t>James Bentley</t>
  </si>
  <si>
    <t>EXP-10012834</t>
  </si>
  <si>
    <t>EXP-10012540</t>
  </si>
  <si>
    <t>Gary Krebs</t>
  </si>
  <si>
    <t>EXP-10012754</t>
  </si>
  <si>
    <t>Brian Frank</t>
  </si>
  <si>
    <t>EXP-10012821</t>
  </si>
  <si>
    <t>EXP-10012374</t>
  </si>
  <si>
    <t>EXP-10012824</t>
  </si>
  <si>
    <t>EXP-10012632</t>
  </si>
  <si>
    <t>EXP-10012057</t>
  </si>
  <si>
    <t>EXP-10012268</t>
  </si>
  <si>
    <t>EXP-10012902</t>
  </si>
  <si>
    <t>EXP-10012669</t>
  </si>
  <si>
    <t>18 items</t>
  </si>
  <si>
    <t>Robert Gambino</t>
  </si>
  <si>
    <t>EXP-10012949</t>
  </si>
  <si>
    <t>Stephanie Bratcher</t>
  </si>
  <si>
    <t>EXP-10012930</t>
  </si>
  <si>
    <t>EXP-10012881</t>
  </si>
  <si>
    <t>Charles Redmon</t>
  </si>
  <si>
    <t>EXP-10012573</t>
  </si>
  <si>
    <t>EXP-10013003</t>
  </si>
  <si>
    <t>EXP-10012897</t>
  </si>
  <si>
    <t>EXP-10013085</t>
  </si>
  <si>
    <t>Rashad Jones</t>
  </si>
  <si>
    <t>EXP-10013101</t>
  </si>
  <si>
    <t>EXP-10013018</t>
  </si>
  <si>
    <t>EXP-10013013</t>
  </si>
  <si>
    <t>Joseph Landfried</t>
  </si>
  <si>
    <t>EXP-10012689</t>
  </si>
  <si>
    <t>EXP-10012987</t>
  </si>
  <si>
    <t>Roy Ramirez</t>
  </si>
  <si>
    <t>EXP-10012935</t>
  </si>
  <si>
    <t>EXP-10013148</t>
  </si>
  <si>
    <t>EXP-10012859</t>
  </si>
  <si>
    <t>EXP-10012912</t>
  </si>
  <si>
    <t>Nicholas Way</t>
  </si>
  <si>
    <t>EXP-10013058</t>
  </si>
  <si>
    <t>Monica Barr</t>
  </si>
  <si>
    <t>EXP-10012891</t>
  </si>
  <si>
    <t>Corey McCarthy</t>
  </si>
  <si>
    <t>EXP-10013243</t>
  </si>
  <si>
    <t>EXP-10013335</t>
  </si>
  <si>
    <t>EXP-10013434</t>
  </si>
  <si>
    <t>James Jefcoat</t>
  </si>
  <si>
    <t>EXP-10013549</t>
  </si>
  <si>
    <t>EXP-10013302</t>
  </si>
  <si>
    <t>EXP-10013038</t>
  </si>
  <si>
    <t>Samuel Schmidt</t>
  </si>
  <si>
    <t>EXP-10013520</t>
  </si>
  <si>
    <t>Patrick Bird</t>
  </si>
  <si>
    <t>EXP-10012653</t>
  </si>
  <si>
    <t>EXP-10013181</t>
  </si>
  <si>
    <t>EXP-10013179</t>
  </si>
  <si>
    <t>Katherine Hockaday</t>
  </si>
  <si>
    <t>EXP-10013619</t>
  </si>
  <si>
    <t>EXP-10013439</t>
  </si>
  <si>
    <t>EXP-10012739</t>
  </si>
  <si>
    <t>EXP-10013546</t>
  </si>
  <si>
    <t>Attachment Load Error</t>
  </si>
  <si>
    <t>EXP-10013575</t>
  </si>
  <si>
    <t>EXP-10013685</t>
  </si>
  <si>
    <t>EXP-10013572</t>
  </si>
  <si>
    <t>yes</t>
  </si>
  <si>
    <t>EXP-10012830</t>
  </si>
  <si>
    <t>Raymond Otto</t>
  </si>
  <si>
    <t>EXP-10012973</t>
  </si>
  <si>
    <t>John Norris</t>
  </si>
  <si>
    <t>EXP-10013642</t>
  </si>
  <si>
    <t>Jimmy Foster</t>
  </si>
  <si>
    <t>EXP-10013726</t>
  </si>
  <si>
    <t>EXP-10013836</t>
  </si>
  <si>
    <t>EXP-10013718</t>
  </si>
  <si>
    <t>Matthew McCoy</t>
  </si>
  <si>
    <t>EXP-10013647</t>
  </si>
  <si>
    <t>EXP-10013583</t>
  </si>
  <si>
    <t>EXP-10013747</t>
  </si>
  <si>
    <t>EXP-10013656</t>
  </si>
  <si>
    <t>EXP-10013651</t>
  </si>
  <si>
    <t>EXP-10013787</t>
  </si>
  <si>
    <t>EXP-10012190</t>
  </si>
  <si>
    <t>EXP-10013777</t>
  </si>
  <si>
    <t>Jon Roewer</t>
  </si>
  <si>
    <t>Exp-10013499</t>
  </si>
  <si>
    <t>EXP-10013846</t>
  </si>
  <si>
    <t>Travis Ballard</t>
  </si>
  <si>
    <t>EXP-10013680</t>
  </si>
  <si>
    <t>Kristina Sanders</t>
  </si>
  <si>
    <t>EXP-10013961</t>
  </si>
  <si>
    <t>EXP-10013900</t>
  </si>
  <si>
    <t>EXP-10013767</t>
  </si>
  <si>
    <t>EXP-10013941</t>
  </si>
  <si>
    <t>EXP-10013030</t>
  </si>
  <si>
    <t>EXP-10013713</t>
  </si>
  <si>
    <t>EXP-10013917</t>
  </si>
  <si>
    <t>EXP-10014014</t>
  </si>
  <si>
    <t>EXP-10014015</t>
  </si>
  <si>
    <t>EXP-10013976</t>
  </si>
  <si>
    <t>Christopher George</t>
  </si>
  <si>
    <t>EXP-10014008</t>
  </si>
  <si>
    <t>EXP-10013515</t>
  </si>
  <si>
    <t>Casper Eckols</t>
  </si>
  <si>
    <t>EXP-10014095</t>
  </si>
  <si>
    <t>Patrick Powers</t>
  </si>
  <si>
    <t>EXP-10012855</t>
  </si>
  <si>
    <t>Benjamin Barbour</t>
  </si>
  <si>
    <t>EXP-10013743</t>
  </si>
  <si>
    <t>EXP-10013864</t>
  </si>
  <si>
    <t>EXP-10013643</t>
  </si>
  <si>
    <t>EXP-10013720</t>
  </si>
  <si>
    <t>Steven Goddard</t>
  </si>
  <si>
    <t>EXP-10013300</t>
  </si>
  <si>
    <t>Aaron Johnson</t>
  </si>
  <si>
    <t>EXP-10014097</t>
  </si>
  <si>
    <t>EXP-10014017</t>
  </si>
  <si>
    <t>EXP-10013957</t>
  </si>
  <si>
    <t>EXP-10014101</t>
  </si>
  <si>
    <t>EXP-10013977</t>
  </si>
  <si>
    <t>EXP-10014183</t>
  </si>
  <si>
    <t>Amber Rosenstengel</t>
  </si>
  <si>
    <t>EXP-10014191</t>
  </si>
  <si>
    <t>Dalton Shock</t>
  </si>
  <si>
    <t>EXP-10014379</t>
  </si>
  <si>
    <t>EXP-10014345</t>
  </si>
  <si>
    <t>David Beckum</t>
  </si>
  <si>
    <t>EXP-10013107</t>
  </si>
  <si>
    <t>EXP-10014333</t>
  </si>
  <si>
    <t>EXP-10014252</t>
  </si>
  <si>
    <t>EXP-10014267</t>
  </si>
  <si>
    <t>EXP-10014243</t>
  </si>
  <si>
    <t>Douglas Chaloupek</t>
  </si>
  <si>
    <t>EXP-10013503</t>
  </si>
  <si>
    <t>EXP-10014320</t>
  </si>
  <si>
    <t>EXP-10014344</t>
  </si>
  <si>
    <t>EXP-10013901</t>
  </si>
  <si>
    <t>Meghan Young</t>
  </si>
  <si>
    <t>EXP-10014407</t>
  </si>
  <si>
    <t>Cody Rubit</t>
  </si>
  <si>
    <t>EXP-10014403</t>
  </si>
  <si>
    <t>EXP-10014401</t>
  </si>
  <si>
    <t>EXP-10014404</t>
  </si>
  <si>
    <t>EXP-10014402</t>
  </si>
  <si>
    <t>EXP-10014399</t>
  </si>
  <si>
    <t>EXP-10014398</t>
  </si>
  <si>
    <t>EXP-10014395</t>
  </si>
  <si>
    <t>EXP-10013950</t>
  </si>
  <si>
    <t>Tyra Payne</t>
  </si>
  <si>
    <t>EXP-10014365</t>
  </si>
  <si>
    <t>EXP-10014328</t>
  </si>
  <si>
    <t>EXP-10014368</t>
  </si>
  <si>
    <t>Travis Scroggins</t>
  </si>
  <si>
    <t>EXP-10014132</t>
  </si>
  <si>
    <t>Megan Moore</t>
  </si>
  <si>
    <t>EXP-10013956</t>
  </si>
  <si>
    <t>EXP-10014221</t>
  </si>
  <si>
    <t>EXP-10014480</t>
  </si>
  <si>
    <t>EXP-10014019</t>
  </si>
  <si>
    <t>EXP-10014249</t>
  </si>
  <si>
    <t>Randall Sullivan</t>
  </si>
  <si>
    <t>EXP-10014378</t>
  </si>
  <si>
    <t>EXP-10014481</t>
  </si>
  <si>
    <t>Vincent Harris</t>
  </si>
  <si>
    <t>EXP-10014363</t>
  </si>
  <si>
    <t>Monroe Horner</t>
  </si>
  <si>
    <t>EXP-10014663</t>
  </si>
  <si>
    <t>Chad Fuller</t>
  </si>
  <si>
    <t>EXP-10013945</t>
  </si>
  <si>
    <t>Zachary Gairhan</t>
  </si>
  <si>
    <t>EXP-10014377</t>
  </si>
  <si>
    <t>Victor Mota</t>
  </si>
  <si>
    <t>EXP-10014586</t>
  </si>
  <si>
    <t>Separate Receipts</t>
  </si>
  <si>
    <t>EXP-10014489</t>
  </si>
  <si>
    <t>EXP-10014588</t>
  </si>
  <si>
    <t>EXP-10014686</t>
  </si>
  <si>
    <t>Moran McGraw</t>
  </si>
  <si>
    <t>EXP-10014668</t>
  </si>
  <si>
    <t>EXP-10014617</t>
  </si>
  <si>
    <t>EXP-10014306</t>
  </si>
  <si>
    <t>Toney Dever</t>
  </si>
  <si>
    <t>EXP-10014294</t>
  </si>
  <si>
    <t>EXP-10014559</t>
  </si>
  <si>
    <t>Kesean Swint</t>
  </si>
  <si>
    <t>EXP-10013539</t>
  </si>
  <si>
    <t>EXP-10014331</t>
  </si>
  <si>
    <t>EXP-10014575</t>
  </si>
  <si>
    <t>EXP-10014584</t>
  </si>
  <si>
    <t>David Nightingale</t>
  </si>
  <si>
    <t>EXP-10014552</t>
  </si>
  <si>
    <t>Philip Crosse</t>
  </si>
  <si>
    <t>EXP-10014526</t>
  </si>
  <si>
    <t>EXP-10014569</t>
  </si>
  <si>
    <t>EXP-10014605</t>
  </si>
  <si>
    <t>Cayden Silverthon</t>
  </si>
  <si>
    <t>EXP-10014741</t>
  </si>
  <si>
    <t>Jeffrey Adler</t>
  </si>
  <si>
    <t>EXP-10014742</t>
  </si>
  <si>
    <t>EXP-10014634</t>
  </si>
  <si>
    <t>EXP-140.27</t>
  </si>
  <si>
    <t>Charles Best</t>
  </si>
  <si>
    <t>EXP-10014517</t>
  </si>
  <si>
    <t>EXP-10014456</t>
  </si>
  <si>
    <t>EXP-10014302</t>
  </si>
  <si>
    <t>EXP-10014260</t>
  </si>
  <si>
    <t>Adam Degroot</t>
  </si>
  <si>
    <t>EXP-10014570</t>
  </si>
  <si>
    <t>EXP-10014633</t>
  </si>
  <si>
    <t>EXP-10014637</t>
  </si>
  <si>
    <t>EXP-10014438</t>
  </si>
  <si>
    <t>Angela Jones</t>
  </si>
  <si>
    <t>EXP-10014788</t>
  </si>
  <si>
    <t>EXP-10014681</t>
  </si>
  <si>
    <t>Justin Murray</t>
  </si>
  <si>
    <t>EXP-10014647</t>
  </si>
  <si>
    <t>William Allen</t>
  </si>
  <si>
    <t>EXP-10014610</t>
  </si>
  <si>
    <t>Richard Gibbons</t>
  </si>
  <si>
    <t>EXP-10014054</t>
  </si>
  <si>
    <t>EXP-10014437</t>
  </si>
  <si>
    <t>EXP-10014436</t>
  </si>
  <si>
    <t>EXP-10014743</t>
  </si>
  <si>
    <t>EXP-10014675</t>
  </si>
  <si>
    <t>Joshua Regan</t>
  </si>
  <si>
    <t>EXP-10014554</t>
  </si>
  <si>
    <t>EXP-10014685</t>
  </si>
  <si>
    <t>EXP-10014507</t>
  </si>
  <si>
    <t>Chad Stawicki</t>
  </si>
  <si>
    <t>EXP-10014532</t>
  </si>
  <si>
    <t>EXP-10013893</t>
  </si>
  <si>
    <t>Date Sent</t>
  </si>
  <si>
    <t>Amount</t>
  </si>
  <si>
    <t>Date</t>
  </si>
  <si>
    <t>Old</t>
  </si>
  <si>
    <t>New</t>
  </si>
  <si>
    <t>Notes</t>
  </si>
  <si>
    <t>Split 1</t>
  </si>
  <si>
    <t>Item 1</t>
  </si>
  <si>
    <t>Notes 1</t>
  </si>
  <si>
    <t>Split 2</t>
  </si>
  <si>
    <t>Item 2</t>
  </si>
  <si>
    <t>Notes 2</t>
  </si>
  <si>
    <t>Split 3</t>
  </si>
  <si>
    <t>Item 3</t>
  </si>
  <si>
    <t>Notes 3</t>
  </si>
  <si>
    <t>Split 4</t>
  </si>
  <si>
    <t>Item 4</t>
  </si>
  <si>
    <t>Notes 4</t>
  </si>
  <si>
    <t>Split 5</t>
  </si>
  <si>
    <t>Item 5</t>
  </si>
  <si>
    <t>Notes 5</t>
  </si>
  <si>
    <t>Split 6</t>
  </si>
  <si>
    <t>Item 6</t>
  </si>
  <si>
    <t>Notes 6</t>
  </si>
  <si>
    <t>Split 7</t>
  </si>
  <si>
    <t>Item 7</t>
  </si>
  <si>
    <t>Notes 7</t>
  </si>
  <si>
    <t>Month</t>
  </si>
  <si>
    <t>Year</t>
  </si>
  <si>
    <t>EXP-10010246</t>
  </si>
  <si>
    <t>Cleaner</t>
  </si>
  <si>
    <t>Clamps, ball valves</t>
  </si>
  <si>
    <t>Ball valve and hose</t>
  </si>
  <si>
    <t>Elbow and adapter</t>
  </si>
  <si>
    <t>Pressure washer manifold</t>
  </si>
  <si>
    <t>Fixed valve stem for flat tire</t>
  </si>
  <si>
    <t>quick connect socket</t>
  </si>
  <si>
    <t>Bolts and washers for tire shine fix</t>
  </si>
  <si>
    <t>Recruitment</t>
  </si>
  <si>
    <t>Indeed Ad</t>
  </si>
  <si>
    <t>EXP-10010247</t>
  </si>
  <si>
    <t>Fixed broken fog light cover</t>
  </si>
  <si>
    <t>EXP-10010664</t>
  </si>
  <si>
    <t>Itemized</t>
  </si>
  <si>
    <t>small parts organizer, bungees, clamps</t>
  </si>
  <si>
    <t>degreaser, cleaner</t>
  </si>
  <si>
    <t>TP</t>
  </si>
  <si>
    <t>Screws and corner braces</t>
  </si>
  <si>
    <t>Vinegar</t>
  </si>
  <si>
    <t>Pipe foam</t>
  </si>
  <si>
    <t>CLR cleaner</t>
  </si>
  <si>
    <t>Aaron McVicker</t>
  </si>
  <si>
    <t>EXP-10010374</t>
  </si>
  <si>
    <t>Cleaning supplies</t>
  </si>
  <si>
    <t>Fuel canister diesel</t>
  </si>
  <si>
    <t>Funnel</t>
  </si>
  <si>
    <t>hydraulic fluid, grease</t>
  </si>
  <si>
    <t>grease, grease gun, antifreeze</t>
  </si>
  <si>
    <t>Dawn soap</t>
  </si>
  <si>
    <t>Fuel can diesel</t>
  </si>
  <si>
    <t>EXP-10009860</t>
  </si>
  <si>
    <t>Christmas deco</t>
  </si>
  <si>
    <t>Heaters for XPT/Load areas</t>
  </si>
  <si>
    <t>Salt. Dawn soap. Detergent</t>
  </si>
  <si>
    <t>Hydraulic and prep hoses</t>
  </si>
  <si>
    <t>EXP-10010388</t>
  </si>
  <si>
    <t>Dawn soap vinegar ckdsning supplies</t>
  </si>
  <si>
    <t>Salt. Hoses. Fuel for backpack blower</t>
  </si>
  <si>
    <t>EXP-10010686</t>
  </si>
  <si>
    <t>Zip ties, bungee cords, ethernet cable</t>
  </si>
  <si>
    <t>Tarp  diesel fuel can</t>
  </si>
  <si>
    <t>Jet heater per Derek</t>
  </si>
  <si>
    <t>Adam DeGroot</t>
  </si>
  <si>
    <t>EXP-10010445</t>
  </si>
  <si>
    <t>vfd for buff wheel</t>
  </si>
  <si>
    <t>cleaning supplies</t>
  </si>
  <si>
    <t>water for lobby</t>
  </si>
  <si>
    <t>toilet paper and vinegar</t>
  </si>
  <si>
    <t>cleaning supplies and coffee for lobby</t>
  </si>
  <si>
    <t>cleaning supplies and fitting</t>
  </si>
  <si>
    <t>EXP-10010705</t>
  </si>
  <si>
    <t>tape for vacuum repairs</t>
  </si>
  <si>
    <t>EXP-10010256</t>
  </si>
  <si>
    <t>Dawn Degreaser and Vinegar for tunnel cleaning</t>
  </si>
  <si>
    <t>Bottles of water</t>
  </si>
  <si>
    <t>Laundry Detergent for washing towels</t>
  </si>
  <si>
    <t>EXP-10010651</t>
  </si>
  <si>
    <t>Dawn &amp; Vinegar for tunnel cleaning windows &amp; walls</t>
  </si>
  <si>
    <t>laundry detergent to wash towels</t>
  </si>
  <si>
    <t>Grease gun and components to grease bearings</t>
  </si>
  <si>
    <t>Disposable ear plugs to use loud grinder equipment to protect hearing</t>
  </si>
  <si>
    <t>Scrotch brights pads - magic erasers - grease tubes</t>
  </si>
  <si>
    <t>Replacement hydraulic hose made to fix busted hose</t>
  </si>
  <si>
    <t>7 oil filters to change power packs oil filters</t>
  </si>
  <si>
    <t>PB Blaster &amp; Anti-Sieze - Hex wrench set</t>
  </si>
  <si>
    <t>4 electric space heaters</t>
  </si>
  <si>
    <t>Steel wool-6 bags of ice melt - Dawn &amp; Vinegar for tunnel cleaning</t>
  </si>
  <si>
    <t>10 pc large impact quick connect</t>
  </si>
  <si>
    <t>bottles of PB blaster for on site replacement of bearings</t>
  </si>
  <si>
    <t>EXP-10010063</t>
  </si>
  <si>
    <t>Oil</t>
  </si>
  <si>
    <t>ink</t>
  </si>
  <si>
    <t>ball valve, coupler</t>
  </si>
  <si>
    <t>water</t>
  </si>
  <si>
    <t>salt</t>
  </si>
  <si>
    <t>Snow removal needs</t>
  </si>
  <si>
    <t>Salt, cord, shovel</t>
  </si>
  <si>
    <t>kerosene</t>
  </si>
  <si>
    <t>Cord</t>
  </si>
  <si>
    <t>Water</t>
  </si>
  <si>
    <t>EXP-10010048</t>
  </si>
  <si>
    <t>Christmas &amp; Tree Storage</t>
  </si>
  <si>
    <t>Christmas Supplies DEPT</t>
  </si>
  <si>
    <t>Food Items needed for Building</t>
  </si>
  <si>
    <t>December Birthdays</t>
  </si>
  <si>
    <t>Office Materials</t>
  </si>
  <si>
    <t>Bathroom(s) Supplies</t>
  </si>
  <si>
    <t>Paper Supplies</t>
  </si>
  <si>
    <t>Wireless Headset Trials</t>
  </si>
  <si>
    <t>TV's</t>
  </si>
  <si>
    <t>Andre Waters</t>
  </si>
  <si>
    <t>EXP-10010547</t>
  </si>
  <si>
    <t>aluminium brightener</t>
  </si>
  <si>
    <t>threaded rod</t>
  </si>
  <si>
    <t>propane exchange</t>
  </si>
  <si>
    <t>softener pellets</t>
  </si>
  <si>
    <t>chlorine tabs</t>
  </si>
  <si>
    <t>Propane</t>
  </si>
  <si>
    <t>swiffer, mats</t>
  </si>
  <si>
    <t>EXP-10009112</t>
  </si>
  <si>
    <t>Gift cars for Covington interim</t>
  </si>
  <si>
    <t>Pressure wash hose. Pvc. Bushings</t>
  </si>
  <si>
    <t>Tools for my work vehicle</t>
  </si>
  <si>
    <t>Bushing. Extension cord. Galvanized nipple</t>
  </si>
  <si>
    <t>Wing nuts. Self tapping screws. Anchor bolts. Wites. Pvc. Conduit. Straps</t>
  </si>
  <si>
    <t>EXP-10009858</t>
  </si>
  <si>
    <t>Bar cleaner, dust pans, and brooms SOS pads</t>
  </si>
  <si>
    <t>Return</t>
  </si>
  <si>
    <t>Paper towels and cleaning supplies</t>
  </si>
  <si>
    <t>Two barrels of hydraulic oil</t>
  </si>
  <si>
    <t>Built railing by dumpster for safety</t>
  </si>
  <si>
    <t>EXP-10010604</t>
  </si>
  <si>
    <t>hex bit sets</t>
  </si>
  <si>
    <t>batteries, hangers</t>
  </si>
  <si>
    <t>The arm for the buff and shine</t>
  </si>
  <si>
    <t>Bar cleaner to clean the walls</t>
  </si>
  <si>
    <t>Heavy duty shelves</t>
  </si>
  <si>
    <t>Storage shelves and supplies</t>
  </si>
  <si>
    <t>EXP-10009916</t>
  </si>
  <si>
    <t>Mailbox concrete post</t>
  </si>
  <si>
    <t>locks</t>
  </si>
  <si>
    <t>pod for storage</t>
  </si>
  <si>
    <t>opening supplies</t>
  </si>
  <si>
    <t>screws set</t>
  </si>
  <si>
    <t>paper towels</t>
  </si>
  <si>
    <t>EXP-10010903</t>
  </si>
  <si>
    <t>Annual Inspection</t>
  </si>
  <si>
    <t>anual fire exitshguer inspection</t>
  </si>
  <si>
    <t>soap</t>
  </si>
  <si>
    <t>EXP-10010037</t>
  </si>
  <si>
    <t>New Blower</t>
  </si>
  <si>
    <t>Plumbing</t>
  </si>
  <si>
    <t>EXP-10009393</t>
  </si>
  <si>
    <t>grease, tarp, extension cord</t>
  </si>
  <si>
    <t>heater</t>
  </si>
  <si>
    <t>EXP-10010395</t>
  </si>
  <si>
    <t>Lights for xmas</t>
  </si>
  <si>
    <t>Dinner for staff</t>
  </si>
  <si>
    <t>EXP-10009578</t>
  </si>
  <si>
    <t>Misc tools/parts</t>
  </si>
  <si>
    <t>Parts for Reclaim</t>
  </si>
  <si>
    <t>Veterans Day Deco</t>
  </si>
  <si>
    <t>Tesla Charger</t>
  </si>
  <si>
    <t>Tesla Credit</t>
  </si>
  <si>
    <t>EXP-10010535</t>
  </si>
  <si>
    <t>Check valve</t>
  </si>
  <si>
    <t>Toliet paper, towels, soap etc.</t>
  </si>
  <si>
    <t>Peopane heater</t>
  </si>
  <si>
    <t>Austin Shepard</t>
  </si>
  <si>
    <t>EXP-10010551</t>
  </si>
  <si>
    <t>Weed eater and string</t>
  </si>
  <si>
    <t>vinegar, dawn</t>
  </si>
  <si>
    <t>gloves</t>
  </si>
  <si>
    <t>post its</t>
  </si>
  <si>
    <t>Repaired pressure washer got supplies needed</t>
  </si>
  <si>
    <t>Light switch and plate cover</t>
  </si>
  <si>
    <t>Backup belt</t>
  </si>
  <si>
    <t>dawn</t>
  </si>
  <si>
    <t>EXP-10008612</t>
  </si>
  <si>
    <t>Touletries for thomaston</t>
  </si>
  <si>
    <t>Glass cleaner/ Thomaston</t>
  </si>
  <si>
    <t>Windex, water and degreaser</t>
  </si>
  <si>
    <t>2 shot oil</t>
  </si>
  <si>
    <t>EXP-10009941</t>
  </si>
  <si>
    <t>Supplies</t>
  </si>
  <si>
    <t>Cleaning Supplies</t>
  </si>
  <si>
    <t>Tubing, fittings</t>
  </si>
  <si>
    <t>Membership walmart</t>
  </si>
  <si>
    <t>seasonal flower</t>
  </si>
  <si>
    <t>salt pellets</t>
  </si>
  <si>
    <t>grease</t>
  </si>
  <si>
    <t>Cleaners</t>
  </si>
  <si>
    <t>banner</t>
  </si>
  <si>
    <t>Cable Ties, Cleaning Supplies</t>
  </si>
  <si>
    <t>Ink</t>
  </si>
  <si>
    <t>Vinegar, Salt Pellets, Swiffer Pads</t>
  </si>
  <si>
    <t>TP, Paper Cups</t>
  </si>
  <si>
    <t>Hot Cocoa</t>
  </si>
  <si>
    <t>EXP-10010206</t>
  </si>
  <si>
    <t>wrenches</t>
  </si>
  <si>
    <t>Concrete cleaner</t>
  </si>
  <si>
    <t>EXP-10010654</t>
  </si>
  <si>
    <t>Boots for trench cleaning</t>
  </si>
  <si>
    <t>Car Wash, Refunded on 12.21</t>
  </si>
  <si>
    <t>Softner Salt</t>
  </si>
  <si>
    <t>Recruiting</t>
  </si>
  <si>
    <t>Rental for Rogers Support</t>
  </si>
  <si>
    <t>fire extinguisher inspection</t>
  </si>
  <si>
    <t>EXP-10010876</t>
  </si>
  <si>
    <t>credit for coupon redemption that was not discontinued</t>
  </si>
  <si>
    <t>filters for biannual maintenance</t>
  </si>
  <si>
    <t>tunnel cleaning</t>
  </si>
  <si>
    <t>spray nozzle</t>
  </si>
  <si>
    <t>cabinet for bathroom for ada compliance</t>
  </si>
  <si>
    <t>grease gun fittings</t>
  </si>
  <si>
    <t>smallwares and cleaners</t>
  </si>
  <si>
    <t>EXP-10010622</t>
  </si>
  <si>
    <t>Heater for laundry room, fuel and oil to do oil change on aircompressors</t>
  </si>
  <si>
    <t>Replacement part for gas power washer.</t>
  </si>
  <si>
    <t>Replacement gun for surface cleaner, shelves for bathroom</t>
  </si>
  <si>
    <t>Toliet paper</t>
  </si>
  <si>
    <t>White lithim for greasing cylinders</t>
  </si>
  <si>
    <t>Replacement part for power washer. Garden hose part broke.</t>
  </si>
  <si>
    <t>Got credit back! - Refund on printer.</t>
  </si>
  <si>
    <t>Printer paper, bathroom supplies, cleaning supplies, dry earse by board, bleach for concrete, supplies</t>
  </si>
  <si>
    <t>Speaker replacements - 2mile</t>
  </si>
  <si>
    <t>Hydralic filters for power packs. PM Time of year!</t>
  </si>
  <si>
    <t>Tire inflator, with construction. I have had a few cars come here with flat tires.</t>
  </si>
  <si>
    <t>Back flow testing</t>
  </si>
  <si>
    <t>Winterazation - got heaters, salts, fuel</t>
  </si>
  <si>
    <t>EXP-10009910</t>
  </si>
  <si>
    <t>supplies</t>
  </si>
  <si>
    <t>Hoses etc</t>
  </si>
  <si>
    <t>Diesel fuel for heater</t>
  </si>
  <si>
    <t>Ball valve and cleaner</t>
  </si>
  <si>
    <t>Trashcan Cart Etc supplies the site never started with</t>
  </si>
  <si>
    <t>Busted hoses connectors hydrologic hoses etc</t>
  </si>
  <si>
    <t>locks clipboard etc</t>
  </si>
  <si>
    <t>Red Rubber Mulch</t>
  </si>
  <si>
    <t>Locks to secure files and sensitive information</t>
  </si>
  <si>
    <t>Carts for washing</t>
  </si>
  <si>
    <t>EXP-10010744</t>
  </si>
  <si>
    <t>propane</t>
  </si>
  <si>
    <t>EXP-10010560</t>
  </si>
  <si>
    <t>Hoses for dry and shine</t>
  </si>
  <si>
    <t>Pressure washer hose</t>
  </si>
  <si>
    <t>Hoses, dawn</t>
  </si>
  <si>
    <t>Salt fir softner refund</t>
  </si>
  <si>
    <t>pants for staff cold/wind</t>
  </si>
  <si>
    <t>totes</t>
  </si>
  <si>
    <t>trufuel</t>
  </si>
  <si>
    <t>washers, bolts</t>
  </si>
  <si>
    <t>magnetic leveler</t>
  </si>
  <si>
    <t>Pressure Hose and shelves</t>
  </si>
  <si>
    <t>brooms and dust pans storage tote</t>
  </si>
  <si>
    <t>pressure washer</t>
  </si>
  <si>
    <t>got break area equm.</t>
  </si>
  <si>
    <t>carts trash can</t>
  </si>
  <si>
    <t>funnel,hooks, command strips</t>
  </si>
  <si>
    <t>ethnol trtmnt for pressure washer</t>
  </si>
  <si>
    <t>gas for pressure washer</t>
  </si>
  <si>
    <t>walkie talkies, hot hands</t>
  </si>
  <si>
    <t>4" wrench X4</t>
  </si>
  <si>
    <t>print outs</t>
  </si>
  <si>
    <t>binder</t>
  </si>
  <si>
    <t>grate for bucket</t>
  </si>
  <si>
    <t>gatorade</t>
  </si>
  <si>
    <t>Personal Expense (Red Bulls)</t>
  </si>
  <si>
    <t>drinks</t>
  </si>
  <si>
    <t>pump for bird bath at the road</t>
  </si>
  <si>
    <t>Brandon Dean</t>
  </si>
  <si>
    <t>EXP-10010077</t>
  </si>
  <si>
    <t>Blower, tools</t>
  </si>
  <si>
    <t>keys</t>
  </si>
  <si>
    <t>cleaner</t>
  </si>
  <si>
    <t>gas</t>
  </si>
  <si>
    <t>Chemicals</t>
  </si>
  <si>
    <t>Christmas decorations</t>
  </si>
  <si>
    <t>Pressure washer supplies</t>
  </si>
  <si>
    <t>EXP-10010692</t>
  </si>
  <si>
    <t>hydraulic fluid</t>
  </si>
  <si>
    <t>hydraulic hoses</t>
  </si>
  <si>
    <t>work bench for hydraulic hose press</t>
  </si>
  <si>
    <t>soap, tp, gloves,cleaners</t>
  </si>
  <si>
    <t>moving blankets for pit coverage</t>
  </si>
  <si>
    <t>extra diesel safety can</t>
  </si>
  <si>
    <t>EXP-10010017</t>
  </si>
  <si>
    <t>Pulley for air compressor</t>
  </si>
  <si>
    <t>Propane refill for heater</t>
  </si>
  <si>
    <t>Key stock for air compressor</t>
  </si>
  <si>
    <t>Toilet paper</t>
  </si>
  <si>
    <t>Cleaning supplies/gloves</t>
  </si>
  <si>
    <t>Tape measure</t>
  </si>
  <si>
    <t>Cleaning supplies, toilet paper</t>
  </si>
  <si>
    <t>Gloves</t>
  </si>
  <si>
    <t>EXP-10009967</t>
  </si>
  <si>
    <t>gloves requested for Jessie Ramirez slid</t>
  </si>
  <si>
    <t>water softener salt</t>
  </si>
  <si>
    <t>supplies for wash items for shed insulation</t>
  </si>
  <si>
    <t>EXP-10010872</t>
  </si>
  <si>
    <t>Personal Expense</t>
  </si>
  <si>
    <t>brushes used for cleaning</t>
  </si>
  <si>
    <t>EXP-10010067</t>
  </si>
  <si>
    <t>Dawn soap and threshold for water issue</t>
  </si>
  <si>
    <t>EXP-10010562</t>
  </si>
  <si>
    <t>Garage door repair</t>
  </si>
  <si>
    <t>Garage door repair return</t>
  </si>
  <si>
    <t>EXP-10010637</t>
  </si>
  <si>
    <t>Pest Control/Extermination</t>
  </si>
  <si>
    <t>Mouse traps battiers</t>
  </si>
  <si>
    <t>Car wash shop</t>
  </si>
  <si>
    <t>Light, orings</t>
  </si>
  <si>
    <t>Gas snow</t>
  </si>
  <si>
    <t>Snow blower parts</t>
  </si>
  <si>
    <t>Belts</t>
  </si>
  <si>
    <t>Belts snow blow</t>
  </si>
  <si>
    <t>Pullies parts belts</t>
  </si>
  <si>
    <t>Ice melt</t>
  </si>
  <si>
    <t>Oil, filter, squeege, extion cord</t>
  </si>
  <si>
    <t>EXP-10009909</t>
  </si>
  <si>
    <t>Clamps</t>
  </si>
  <si>
    <t>EXP-10010058</t>
  </si>
  <si>
    <t>Bullet heaters and gas cans</t>
  </si>
  <si>
    <t>Extension cords for heaters</t>
  </si>
  <si>
    <t>Heaters for back room</t>
  </si>
  <si>
    <t>EXP-10010072</t>
  </si>
  <si>
    <t>Diesel gas can</t>
  </si>
  <si>
    <t>Shelving and cabinets</t>
  </si>
  <si>
    <t>Key</t>
  </si>
  <si>
    <t>Bathroom cleaning supplies, TP</t>
  </si>
  <si>
    <t>EXP-10010334</t>
  </si>
  <si>
    <t>Tool Cabinet, Mini Fridge, tool chest</t>
  </si>
  <si>
    <t>salt pellets, grease, yard cart</t>
  </si>
  <si>
    <t>moving blanket, mailbox</t>
  </si>
  <si>
    <t>grating</t>
  </si>
  <si>
    <t>angle cuts, utility blades</t>
  </si>
  <si>
    <t>ladder, towel pack</t>
  </si>
  <si>
    <t>glass cleaner</t>
  </si>
  <si>
    <t>racks</t>
  </si>
  <si>
    <t>Winter prep</t>
  </si>
  <si>
    <t>Basement light</t>
  </si>
  <si>
    <t>Bathroom shelving</t>
  </si>
  <si>
    <t>Prime</t>
  </si>
  <si>
    <t>EXP-10009549</t>
  </si>
  <si>
    <t>Hydraulic Fluid</t>
  </si>
  <si>
    <t>Hydraulic Fluid, leak finder uv light</t>
  </si>
  <si>
    <t>oil, jb weld</t>
  </si>
  <si>
    <t>hydraulic oil, grease, cleaner</t>
  </si>
  <si>
    <t>EXP-10009929</t>
  </si>
  <si>
    <t>broom</t>
  </si>
  <si>
    <t>fasteners, screws</t>
  </si>
  <si>
    <t>Christmas Decorations</t>
  </si>
  <si>
    <t>Tape, Screws, Extension Cords for Daily Wash Operation</t>
  </si>
  <si>
    <t>Cleaning Supplies for Tunnel Walls and Concrete</t>
  </si>
  <si>
    <t>Hose Clamps</t>
  </si>
  <si>
    <t>EXP-10010083</t>
  </si>
  <si>
    <t>PVC for window washers</t>
  </si>
  <si>
    <t>Christmas decoration</t>
  </si>
  <si>
    <t>Razor blades and scraper</t>
  </si>
  <si>
    <t>Zip Ties</t>
  </si>
  <si>
    <t>Anti Freeze</t>
  </si>
  <si>
    <t>wiring  help</t>
  </si>
  <si>
    <t>storage shed</t>
  </si>
  <si>
    <t>oil filters</t>
  </si>
  <si>
    <t>See attached invoice</t>
  </si>
  <si>
    <t>pvc and drill bits</t>
  </si>
  <si>
    <t>first aid</t>
  </si>
  <si>
    <t>extension cord</t>
  </si>
  <si>
    <t>saftey rail</t>
  </si>
  <si>
    <t>Ball vavles /screws</t>
  </si>
  <si>
    <t>Nuts</t>
  </si>
  <si>
    <t>Hooks</t>
  </si>
  <si>
    <t>Gift cards incitives</t>
  </si>
  <si>
    <t>Soap snacks incitives toiletries</t>
  </si>
  <si>
    <t>EXP-10010839</t>
  </si>
  <si>
    <t>Toilet handle</t>
  </si>
  <si>
    <t>Space heaters / extension cords</t>
  </si>
  <si>
    <t>Ice melt bags</t>
  </si>
  <si>
    <t>EXP-10010776</t>
  </si>
  <si>
    <t>Diesel can</t>
  </si>
  <si>
    <t>Buster water line parts</t>
  </si>
  <si>
    <t>rented equipment to Plow lot</t>
  </si>
  <si>
    <t>EXP-10009898</t>
  </si>
  <si>
    <t>towels</t>
  </si>
  <si>
    <t>hot choc</t>
  </si>
  <si>
    <t>new light installed at end of tunnel</t>
  </si>
  <si>
    <t>oil for blower</t>
  </si>
  <si>
    <t>initial charge for ordering tesla</t>
  </si>
  <si>
    <t>wash pods</t>
  </si>
  <si>
    <t>hardware</t>
  </si>
  <si>
    <t>Tesla charger for site</t>
  </si>
  <si>
    <t>wheels for trash can</t>
  </si>
  <si>
    <t>c3 chemical</t>
  </si>
  <si>
    <t>bags for fundraising kits</t>
  </si>
  <si>
    <t>soft scrub &amp; air freshener</t>
  </si>
  <si>
    <t>install for Tesla charging station</t>
  </si>
  <si>
    <t>new screw gun - replaced old one</t>
  </si>
  <si>
    <t>Hot Choc</t>
  </si>
  <si>
    <t>credit from car purchase</t>
  </si>
  <si>
    <t>EXP-10010801</t>
  </si>
  <si>
    <t>laundry pods</t>
  </si>
  <si>
    <t>Hydraulic fluid</t>
  </si>
  <si>
    <t>toilet paper and cleaning supplies</t>
  </si>
  <si>
    <t>cleaning supplies. repair items for bathroom</t>
  </si>
  <si>
    <t>post its .. cleaning supplies</t>
  </si>
  <si>
    <t>cleaning vinegar</t>
  </si>
  <si>
    <t>tarp</t>
  </si>
  <si>
    <t>EXP-10009263</t>
  </si>
  <si>
    <t>Laundry Powder</t>
  </si>
  <si>
    <t>Cleaning Supplies, trash bags, fabuloso, air fresheners, paper towels, toilet paper</t>
  </si>
  <si>
    <t>Heater</t>
  </si>
  <si>
    <t>Heater for cold areas</t>
  </si>
  <si>
    <t>Heater for XPT</t>
  </si>
  <si>
    <t>Laundry powder</t>
  </si>
  <si>
    <t>Pet Hair Remover tools</t>
  </si>
  <si>
    <t>Returned Heater</t>
  </si>
  <si>
    <t>Bathroom Cleaner and Laundry Soap</t>
  </si>
  <si>
    <t>Alumna Brightner</t>
  </si>
  <si>
    <t>vUtility bucket, pressure washer replacement hose, led lights</t>
  </si>
  <si>
    <t>Hose</t>
  </si>
  <si>
    <t>Hydrauilic Oil</t>
  </si>
  <si>
    <t>Pressure washer hose and fittings</t>
  </si>
  <si>
    <t>Glue</t>
  </si>
  <si>
    <t>EXP-10009968</t>
  </si>
  <si>
    <t>Brooms</t>
  </si>
  <si>
    <t>Air Filter for power pack</t>
  </si>
  <si>
    <t>Laundry Soap</t>
  </si>
  <si>
    <t>XPT Receipt Paper</t>
  </si>
  <si>
    <t>Aluminum Cleaner and Wrench</t>
  </si>
  <si>
    <t>Screws, washers and nuts</t>
  </si>
  <si>
    <t>Hydraulic Hose repair</t>
  </si>
  <si>
    <t>Socket cap and lock nut</t>
  </si>
  <si>
    <t>Steel gas can, plug in timer for heater, hose hanger</t>
  </si>
  <si>
    <t>Chris Goddard</t>
  </si>
  <si>
    <t>EXP-10009845</t>
  </si>
  <si>
    <t>Gloves and drill bits</t>
  </si>
  <si>
    <t>Fire, extinguisher, inspection, and replenishment</t>
  </si>
  <si>
    <t>Wire nuts</t>
  </si>
  <si>
    <t>Hydrolic hoses</t>
  </si>
  <si>
    <t>Fix one blower and purchase another one</t>
  </si>
  <si>
    <t>Interior cleaning no wait sign</t>
  </si>
  <si>
    <t>PVC pipe and fittings</t>
  </si>
  <si>
    <t>EXP-10008928</t>
  </si>
  <si>
    <t>Computer repairs</t>
  </si>
  <si>
    <t>Arm and hammer, handsoap</t>
  </si>
  <si>
    <t>Halloween</t>
  </si>
  <si>
    <t>Poly rope, shelf</t>
  </si>
  <si>
    <t>Paint for interior</t>
  </si>
  <si>
    <t>File holder</t>
  </si>
  <si>
    <t>Dish soap</t>
  </si>
  <si>
    <t>Tide and cleanburst</t>
  </si>
  <si>
    <t>Walkie-talkies</t>
  </si>
  <si>
    <t>Hydrolic hose</t>
  </si>
  <si>
    <t>Gift Cards</t>
  </si>
  <si>
    <t>Paint, O-ring kit, painting supplies</t>
  </si>
  <si>
    <t>Laundry soap</t>
  </si>
  <si>
    <t>Sponges for bugs</t>
  </si>
  <si>
    <t>Level</t>
  </si>
  <si>
    <t>Ss clamp</t>
  </si>
  <si>
    <t>Cement blue</t>
  </si>
  <si>
    <t>Lights</t>
  </si>
  <si>
    <t>Christopher Chestnut</t>
  </si>
  <si>
    <t>EXP-10010769</t>
  </si>
  <si>
    <t>Replacement backpack straps</t>
  </si>
  <si>
    <t>Storage bins - Batteries</t>
  </si>
  <si>
    <t>Burnishing Wheels</t>
  </si>
  <si>
    <t>Torx Bits</t>
  </si>
  <si>
    <t>Gloves, lime, soap pads</t>
  </si>
  <si>
    <t>Cleaning</t>
  </si>
  <si>
    <t>ball valve, quick connect, nipple</t>
  </si>
  <si>
    <t>Propane Heater (per Consultant)</t>
  </si>
  <si>
    <t>Cleaning Chemical</t>
  </si>
  <si>
    <t>Trash bags and gloves</t>
  </si>
  <si>
    <t>EXP-10010369</t>
  </si>
  <si>
    <t>Motor Oil</t>
  </si>
  <si>
    <t>Extension cords and shears</t>
  </si>
  <si>
    <t>TP, cups, water</t>
  </si>
  <si>
    <t>Cleaning chemicals</t>
  </si>
  <si>
    <t>Small Engine Oil</t>
  </si>
  <si>
    <t>Dawn</t>
  </si>
  <si>
    <t>EXP-10010519</t>
  </si>
  <si>
    <t>pipe ins, caps, tape</t>
  </si>
  <si>
    <t>hand warmers</t>
  </si>
  <si>
    <t>C3 Cleaning Chemical</t>
  </si>
  <si>
    <t>Christopher Fonder</t>
  </si>
  <si>
    <t>EXP-10010573</t>
  </si>
  <si>
    <t>Dog treats, 2 walkie talkies to teplace broken set</t>
  </si>
  <si>
    <t>Brackets and concrete anchors to fix broken omni bracket</t>
  </si>
  <si>
    <t>Put ends on new hoses for omnis and hise in pit</t>
  </si>
  <si>
    <t>Vinegar to clean windows and equipment</t>
  </si>
  <si>
    <t>CLeaner for arches</t>
  </si>
  <si>
    <t>Masks for cleaning, cleaners for bathroom, hand cleaner, cleaning atuff for tunnel, 2 extention poles to clean windows</t>
  </si>
  <si>
    <t>Acid to clean concrete, softner salt for water softners</t>
  </si>
  <si>
    <t>Clark Cull</t>
  </si>
  <si>
    <t>EXP-10009888</t>
  </si>
  <si>
    <t>Pressure hose and stand</t>
  </si>
  <si>
    <t>EXP-10009893</t>
  </si>
  <si>
    <t>Relocation</t>
  </si>
  <si>
    <t>Personal expense</t>
  </si>
  <si>
    <t>Colin Williams</t>
  </si>
  <si>
    <t>EXP-10009956</t>
  </si>
  <si>
    <t>EXP-10009918</t>
  </si>
  <si>
    <t>Dawn Soap</t>
  </si>
  <si>
    <t>Micro fiber towels</t>
  </si>
  <si>
    <t>White Vinegar</t>
  </si>
  <si>
    <t>Cleaning chemical C3</t>
  </si>
  <si>
    <t>Tunnel cleaning supplies</t>
  </si>
  <si>
    <t>Barkeepers cleaner</t>
  </si>
  <si>
    <t>Door lock for washing machine.</t>
  </si>
  <si>
    <t>Ibuprofen and Tylenol</t>
  </si>
  <si>
    <t>White vinegar, dish soap, and batteries</t>
  </si>
  <si>
    <t>Agreed to fix his side panel, but he took it to the dealership already</t>
  </si>
  <si>
    <t>Equipment to help clean the walls</t>
  </si>
  <si>
    <t>Dawn soap and water for the team</t>
  </si>
  <si>
    <t>Equipment for cleaning tunnel and windows</t>
  </si>
  <si>
    <t>EXP-10010073</t>
  </si>
  <si>
    <t>Pump oil for prep guns</t>
  </si>
  <si>
    <t>Air compressor oil</t>
  </si>
  <si>
    <t>Dry n shine parts</t>
  </si>
  <si>
    <t>Fuses for Air compressor</t>
  </si>
  <si>
    <t>Returned christmas decorations</t>
  </si>
  <si>
    <t>Wash decortions for christmas</t>
  </si>
  <si>
    <t>Dawn and gas</t>
  </si>
  <si>
    <t>Hydraulic fitting</t>
  </si>
  <si>
    <t>Pest control</t>
  </si>
  <si>
    <t>EXP-10010071</t>
  </si>
  <si>
    <t>interim supplies</t>
  </si>
  <si>
    <t>tape</t>
  </si>
  <si>
    <t>EXP-10010471</t>
  </si>
  <si>
    <t>EXP-10010118</t>
  </si>
  <si>
    <t>Vinegar, heat gun</t>
  </si>
  <si>
    <t>EXP-10010583</t>
  </si>
  <si>
    <t>Heater &amp; Extension cord</t>
  </si>
  <si>
    <t>Water spigot parts</t>
  </si>
  <si>
    <t>EXP-10009553</t>
  </si>
  <si>
    <t>hydraulic hose</t>
  </si>
  <si>
    <t>Indeed</t>
  </si>
  <si>
    <t>Canopy lights</t>
  </si>
  <si>
    <t>Trufuel</t>
  </si>
  <si>
    <t>Scrubbing bubbles</t>
  </si>
  <si>
    <t>Piping items</t>
  </si>
  <si>
    <t>Replacement bulb for xpt heater</t>
  </si>
  <si>
    <t>Cups</t>
  </si>
  <si>
    <t>Quick connects</t>
  </si>
  <si>
    <t>Danielle Carroll</t>
  </si>
  <si>
    <t>EXP-10009772</t>
  </si>
  <si>
    <t>Cleaning Paste</t>
  </si>
  <si>
    <t>Towels Chargers, Scissors, Dividers</t>
  </si>
  <si>
    <t>EXP-10010245</t>
  </si>
  <si>
    <t>Seal kit for reclaim system</t>
  </si>
  <si>
    <t>EXP-10010001</t>
  </si>
  <si>
    <t>Drill</t>
  </si>
  <si>
    <t>Maintenance Supplies</t>
  </si>
  <si>
    <t>spray paint</t>
  </si>
  <si>
    <t>EXP-10010230</t>
  </si>
  <si>
    <t>cleaning supplies, water hose</t>
  </si>
  <si>
    <t>Returned bullet. It didnt work.</t>
  </si>
  <si>
    <t>EXP-10010275</t>
  </si>
  <si>
    <t>oxi clean, vinegar</t>
  </si>
  <si>
    <t>water, hand warmers</t>
  </si>
  <si>
    <t>EXP-10010084</t>
  </si>
  <si>
    <t>Dry n shine machine covers</t>
  </si>
  <si>
    <t>EXP-10010452</t>
  </si>
  <si>
    <t>blue dry n shine machine covers</t>
  </si>
  <si>
    <t>See attached itemization</t>
  </si>
  <si>
    <t>Danny Hanst</t>
  </si>
  <si>
    <t>EXP-10010009</t>
  </si>
  <si>
    <t>Ice Melt</t>
  </si>
  <si>
    <t>Bath Tissue</t>
  </si>
  <si>
    <t>EXP-10010011</t>
  </si>
  <si>
    <t>Storage shelves, brackets, hangers &amp; tools</t>
  </si>
  <si>
    <t>EXP-10010529</t>
  </si>
  <si>
    <t>Hooks, shelf rail, shelf for towels</t>
  </si>
  <si>
    <t>EXP-10010528</t>
  </si>
  <si>
    <t>brackets, bin, shelves</t>
  </si>
  <si>
    <t>pressure washer tip, laser level, tweezer, magnetic pickup, power broom, coil hose &amp; nozzle</t>
  </si>
  <si>
    <t>screws, hangers, hose savers</t>
  </si>
  <si>
    <t>EXP-10010524</t>
  </si>
  <si>
    <t>WD-40, floor squeegee, rust remover, pail</t>
  </si>
  <si>
    <t>washers, hose clamps, ball holder, brackets, hooks</t>
  </si>
  <si>
    <t>file set</t>
  </si>
  <si>
    <t>EXP-10010521</t>
  </si>
  <si>
    <t>Shelving, brackets, rails</t>
  </si>
  <si>
    <t>EXP-10010786</t>
  </si>
  <si>
    <t>grease, degreaser, dawn</t>
  </si>
  <si>
    <t>EXP-10010790</t>
  </si>
  <si>
    <t>EXP-10010788</t>
  </si>
  <si>
    <t>gorilla glue, XPT hut clear plastic for heat retention</t>
  </si>
  <si>
    <t>EXP-10010787</t>
  </si>
  <si>
    <t>snow melt, toilet paper, air freshener</t>
  </si>
  <si>
    <t>EXP-10010780</t>
  </si>
  <si>
    <t>Pressure hose connectors, storage compartment</t>
  </si>
  <si>
    <t>EXP-10010075</t>
  </si>
  <si>
    <t>tools</t>
  </si>
  <si>
    <t>grease, tape, PB blaster</t>
  </si>
  <si>
    <t>mailbox numbers, outlet adapter</t>
  </si>
  <si>
    <t>Internal Heaters for chem room</t>
  </si>
  <si>
    <t>Heaters</t>
  </si>
  <si>
    <t>Propane for heaters</t>
  </si>
  <si>
    <t>orings, bug &amp; tar remover</t>
  </si>
  <si>
    <t>extension pole</t>
  </si>
  <si>
    <t>2-outlet timer</t>
  </si>
  <si>
    <t>Gas can Jonesboro</t>
  </si>
  <si>
    <t>rubber tile pavers, batteries</t>
  </si>
  <si>
    <t>ice melt, spreader</t>
  </si>
  <si>
    <t>Parts for Jonesboro</t>
  </si>
  <si>
    <t>tube cutter, thread repair tool</t>
  </si>
  <si>
    <t>Jonesboro bolt</t>
  </si>
  <si>
    <t>Jonesboro signage</t>
  </si>
  <si>
    <t>gloves, boots</t>
  </si>
  <si>
    <t>water testing kit, rainsuits</t>
  </si>
  <si>
    <t>snow shovel, ice melt</t>
  </si>
  <si>
    <t>EXP-10010379</t>
  </si>
  <si>
    <t>dawn, vinegar, gloves,water</t>
  </si>
  <si>
    <t>refund from Tesla???</t>
  </si>
  <si>
    <t>hose</t>
  </si>
  <si>
    <t>vinegar/envelopes</t>
  </si>
  <si>
    <t>EXP-10010680</t>
  </si>
  <si>
    <t>Electrical take and wire nuts</t>
  </si>
  <si>
    <t>EXP-10010500</t>
  </si>
  <si>
    <t>repair pressure washer hose</t>
  </si>
  <si>
    <t>repair hoses</t>
  </si>
  <si>
    <t>shovel for pit</t>
  </si>
  <si>
    <t>David Prince</t>
  </si>
  <si>
    <t>EXP-10009787</t>
  </si>
  <si>
    <t>Toilet paper gloves soap</t>
  </si>
  <si>
    <t>Gloves cleaning supplies</t>
  </si>
  <si>
    <t>EXP-10009661</t>
  </si>
  <si>
    <t>Dawn/fuel/tools</t>
  </si>
  <si>
    <t>Electrical Work</t>
  </si>
  <si>
    <t>Sharkbite parts</t>
  </si>
  <si>
    <t>oil</t>
  </si>
  <si>
    <t>EXP-10009969</t>
  </si>
  <si>
    <t>Cleaning supplies toilet paper</t>
  </si>
  <si>
    <t>C3 chemical</t>
  </si>
  <si>
    <t>Hydraulic hoses</t>
  </si>
  <si>
    <t>Prep buckets/hydraulic hoses</t>
  </si>
  <si>
    <t>EXP-10010079</t>
  </si>
  <si>
    <t>powerade</t>
  </si>
  <si>
    <t>Gatorades and water</t>
  </si>
  <si>
    <t>EXP-10009300</t>
  </si>
  <si>
    <t>hydraulic oil</t>
  </si>
  <si>
    <t>EXP-10009899</t>
  </si>
  <si>
    <t>hydraulic hose and fittings</t>
  </si>
  <si>
    <t>storage</t>
  </si>
  <si>
    <t>Dennis Gallegos</t>
  </si>
  <si>
    <t>EXP-10010268</t>
  </si>
  <si>
    <t>Used wrong card.  Pls deduct from pay</t>
  </si>
  <si>
    <t>hose fitting</t>
  </si>
  <si>
    <t>s/s pipe cutter</t>
  </si>
  <si>
    <t>EXP-10010712</t>
  </si>
  <si>
    <t>Tp/air freshener/water</t>
  </si>
  <si>
    <t>space heater/tarp/pvc</t>
  </si>
  <si>
    <t>kleenex/water</t>
  </si>
  <si>
    <t>Dennis Thompson</t>
  </si>
  <si>
    <t>EXP-10010254</t>
  </si>
  <si>
    <t>Pipe fitting</t>
  </si>
  <si>
    <t>EXP-10010869</t>
  </si>
  <si>
    <t>gloves and magic erasers</t>
  </si>
  <si>
    <t>Vinegar and water</t>
  </si>
  <si>
    <t>Mower edger weedeater</t>
  </si>
  <si>
    <t>screws, hoses, pipes</t>
  </si>
  <si>
    <t>self tapping screws</t>
  </si>
  <si>
    <t>Ball valves</t>
  </si>
  <si>
    <t>service carts</t>
  </si>
  <si>
    <t>screws</t>
  </si>
  <si>
    <t>tool pouch, hammer</t>
  </si>
  <si>
    <t>donuts GO</t>
  </si>
  <si>
    <t>sand, clamps</t>
  </si>
  <si>
    <t>EXP-10009926</t>
  </si>
  <si>
    <t>test wash</t>
  </si>
  <si>
    <t>Competitior wash</t>
  </si>
  <si>
    <t>7 SL lunch for training</t>
  </si>
  <si>
    <t>Training Meals</t>
  </si>
  <si>
    <t>rotary hammer, PVC cutter, hex set, cutoff disc, wedge</t>
  </si>
  <si>
    <t>nuts &amp; lock washers, rebar, bolts</t>
  </si>
  <si>
    <t>6 SL regional meeting</t>
  </si>
  <si>
    <t>Parts to keep in car for the washes</t>
  </si>
  <si>
    <t>Parts for the wash to keep in the car</t>
  </si>
  <si>
    <t>bolts, threadlock</t>
  </si>
  <si>
    <t>Poly tubing</t>
  </si>
  <si>
    <t>Parts for my car for the sites</t>
  </si>
  <si>
    <t>EXP-10010052</t>
  </si>
  <si>
    <t>hydraulic hose fitting</t>
  </si>
  <si>
    <t>hydraulic hose/adapters</t>
  </si>
  <si>
    <t>electrical wiring caps</t>
  </si>
  <si>
    <t>EXP-10010344</t>
  </si>
  <si>
    <t>faulty Buff and shine VPD replacement</t>
  </si>
  <si>
    <t>electric cap screws</t>
  </si>
  <si>
    <t>Hydraulic hose adapter</t>
  </si>
  <si>
    <t>Mac valve/power cord relay buff n shine</t>
  </si>
  <si>
    <t>Hydraulic hose fitting</t>
  </si>
  <si>
    <t>Hydraulic hose and adapter</t>
  </si>
  <si>
    <t>Don Lettieri</t>
  </si>
  <si>
    <t>EXP-10009833</t>
  </si>
  <si>
    <t>Hydraulic oil</t>
  </si>
  <si>
    <t>Property maintenance</t>
  </si>
  <si>
    <t>Site refrigeration</t>
  </si>
  <si>
    <t>Site drinking water filter system</t>
  </si>
  <si>
    <t>Receipt paper</t>
  </si>
  <si>
    <t>New Christmas Decor</t>
  </si>
  <si>
    <t>New wheels for pressure washer</t>
  </si>
  <si>
    <t>Polly hose</t>
  </si>
  <si>
    <t>Ear warmers</t>
  </si>
  <si>
    <t>Tarp</t>
  </si>
  <si>
    <t>Power tool batteries</t>
  </si>
  <si>
    <t>Softner salt</t>
  </si>
  <si>
    <t>Scrub pads</t>
  </si>
  <si>
    <t>2024 calendar</t>
  </si>
  <si>
    <t>Blower replacment</t>
  </si>
  <si>
    <t>New stop sign</t>
  </si>
  <si>
    <t>Tide pods</t>
  </si>
  <si>
    <t>EXP-10009576</t>
  </si>
  <si>
    <t>Keyboard for XPT</t>
  </si>
  <si>
    <t>Thread sealers</t>
  </si>
  <si>
    <t>EXP-10010281</t>
  </si>
  <si>
    <t>keyboard</t>
  </si>
  <si>
    <t>vinegar</t>
  </si>
  <si>
    <t>Fuel for tunnel heater</t>
  </si>
  <si>
    <t>Douglas Boeres</t>
  </si>
  <si>
    <t>EXP-10010881</t>
  </si>
  <si>
    <t>bolts and emery cloth</t>
  </si>
  <si>
    <t>quick crete for xpt and toilet bowl cleaner for windows</t>
  </si>
  <si>
    <t>Nuts and bolts</t>
  </si>
  <si>
    <t>Quick Crete for XPT</t>
  </si>
  <si>
    <t>stones for top of XPT</t>
  </si>
  <si>
    <t>Drop cloth to protect new concrete from rain</t>
  </si>
  <si>
    <t>Toilet paper and supplies</t>
  </si>
  <si>
    <t>bolts</t>
  </si>
  <si>
    <t>nuts and bolts</t>
  </si>
  <si>
    <t>extension cord for heater</t>
  </si>
  <si>
    <t>stucco to fix holes in walls and poles in 2nd mile</t>
  </si>
  <si>
    <t>heater and fuel for tunnel</t>
  </si>
  <si>
    <t>paint for stucco walls and doors and supplies</t>
  </si>
  <si>
    <t>EXP-10010520</t>
  </si>
  <si>
    <t>soap and parts</t>
  </si>
  <si>
    <t>parts and cleaners</t>
  </si>
  <si>
    <t>EXP-10010392</t>
  </si>
  <si>
    <t>EXP-10010508</t>
  </si>
  <si>
    <t>Vinegar for cleaning</t>
  </si>
  <si>
    <t>Pressure washer and attachments</t>
  </si>
  <si>
    <t>EXP-10010773</t>
  </si>
  <si>
    <t>Pvc pipe repair</t>
  </si>
  <si>
    <t>Material to make an equipment repair</t>
  </si>
  <si>
    <t>Dawn soap, water valves, trash pick up tool</t>
  </si>
  <si>
    <t>EXP-10009979</t>
  </si>
  <si>
    <t>EXP-10009985</t>
  </si>
  <si>
    <t>knife</t>
  </si>
  <si>
    <t>EXP-10009981</t>
  </si>
  <si>
    <t>snacks, water</t>
  </si>
  <si>
    <t>Erinn Ames</t>
  </si>
  <si>
    <t>EXP-10009814</t>
  </si>
  <si>
    <t>Pump for water meter</t>
  </si>
  <si>
    <t>EXP-10009588</t>
  </si>
  <si>
    <t>Quick connects and tools</t>
  </si>
  <si>
    <t>EXP-10009515</t>
  </si>
  <si>
    <t>Socket Plug</t>
  </si>
  <si>
    <t>EXP-10009513</t>
  </si>
  <si>
    <t>Pressure washer connects</t>
  </si>
  <si>
    <t>EXP-10009470</t>
  </si>
  <si>
    <t>Come a long</t>
  </si>
  <si>
    <t>EXP-10009382</t>
  </si>
  <si>
    <t>Shelving</t>
  </si>
  <si>
    <t>EXP-10009381</t>
  </si>
  <si>
    <t>EXP-10009377</t>
  </si>
  <si>
    <t>Dawn, vinegar, quick connects</t>
  </si>
  <si>
    <t>EXP-10009376</t>
  </si>
  <si>
    <t>Trainer lunch</t>
  </si>
  <si>
    <t>EXP-10009374</t>
  </si>
  <si>
    <t>Puller, pliers ect</t>
  </si>
  <si>
    <t>EXP-10009305</t>
  </si>
  <si>
    <t>EXP-10009304</t>
  </si>
  <si>
    <t>EXP-10010302</t>
  </si>
  <si>
    <t>Keyboard</t>
  </si>
  <si>
    <t>EXP-10010249</t>
  </si>
  <si>
    <t>EXP-10010099</t>
  </si>
  <si>
    <t>Toilet paper and vinegar</t>
  </si>
  <si>
    <t>EXP-10010287</t>
  </si>
  <si>
    <t>EXP-10010288</t>
  </si>
  <si>
    <t>EXP-10010290</t>
  </si>
  <si>
    <t>couplings</t>
  </si>
  <si>
    <t>EXP-10010292</t>
  </si>
  <si>
    <t>yard cart</t>
  </si>
  <si>
    <t>EXP-10010294</t>
  </si>
  <si>
    <t>bathroom supplies</t>
  </si>
  <si>
    <t>EXP-10010295</t>
  </si>
  <si>
    <t>5 gallon buckets</t>
  </si>
  <si>
    <t>EXP-10010296</t>
  </si>
  <si>
    <t>EXP-10010298</t>
  </si>
  <si>
    <t>EXP-10010299</t>
  </si>
  <si>
    <t>shelving</t>
  </si>
  <si>
    <t>EXP-10010841</t>
  </si>
  <si>
    <t>Ratchet straps</t>
  </si>
  <si>
    <t>Frankie Tadlock</t>
  </si>
  <si>
    <t>EXP-10009666</t>
  </si>
  <si>
    <t>Cold Weather Gloves</t>
  </si>
  <si>
    <t>Oil Filters For Power Packs</t>
  </si>
  <si>
    <t>EXP-10010372</t>
  </si>
  <si>
    <t>Copies of Key</t>
  </si>
  <si>
    <t>Volt Meter</t>
  </si>
  <si>
    <t>Tote boxes/blades/waterproof gloves</t>
  </si>
  <si>
    <t>Frederick Pierson</t>
  </si>
  <si>
    <t>EXP-10009877</t>
  </si>
  <si>
    <t>pipe fittings</t>
  </si>
  <si>
    <t>Fixed weld at entrance of the conveyor and fixed roll up door on tunnel entrance.</t>
  </si>
  <si>
    <t>organizer, mop, toilet paper &amp; paper towels</t>
  </si>
  <si>
    <t>insulation, gloves, thermometers</t>
  </si>
  <si>
    <t>tarps. gloves, zip ties</t>
  </si>
  <si>
    <t>snacks for team.</t>
  </si>
  <si>
    <t>Vinegar, laundry detergent and Christmas decorations</t>
  </si>
  <si>
    <t>organizer, hooks, hose</t>
  </si>
  <si>
    <t>EXP-10010430</t>
  </si>
  <si>
    <t>cleaning supplies for Douglas</t>
  </si>
  <si>
    <t>cleaning supplies for Americus</t>
  </si>
  <si>
    <t>cleaner for Douglas</t>
  </si>
  <si>
    <t>EXP-10010719</t>
  </si>
  <si>
    <t>Bungee cord</t>
  </si>
  <si>
    <t>Hydraulic hose</t>
  </si>
  <si>
    <t>softener salt</t>
  </si>
  <si>
    <t>Ice melt, toilet cleaner and hardware</t>
  </si>
  <si>
    <t>Gloves, and hardware</t>
  </si>
  <si>
    <t>Kerosene and snow blower fuel</t>
  </si>
  <si>
    <t>Kerosene for heater</t>
  </si>
  <si>
    <t>hose clamp and gloves</t>
  </si>
  <si>
    <t>Halloween town event candy restock</t>
  </si>
  <si>
    <t>cleaners</t>
  </si>
  <si>
    <t>paper towels, Kleenex,</t>
  </si>
  <si>
    <t>winter icemelt and salt</t>
  </si>
  <si>
    <t>waters</t>
  </si>
  <si>
    <t>parts, quick connect couplers</t>
  </si>
  <si>
    <t>bathroom and paper supply</t>
  </si>
  <si>
    <t>couplings, orings</t>
  </si>
  <si>
    <t>EXP-10010688</t>
  </si>
  <si>
    <t>cleaning</t>
  </si>
  <si>
    <t>bags and cleaner</t>
  </si>
  <si>
    <t>parts</t>
  </si>
  <si>
    <t>credit</t>
  </si>
  <si>
    <t>spray bottles</t>
  </si>
  <si>
    <t>keyboard, soap, misc</t>
  </si>
  <si>
    <t>misc supply</t>
  </si>
  <si>
    <t>office supplies</t>
  </si>
  <si>
    <t>cleaning supp</t>
  </si>
  <si>
    <t>cutting tool</t>
  </si>
  <si>
    <t>ice melt</t>
  </si>
  <si>
    <t>EXP-10009943</t>
  </si>
  <si>
    <t>Hardware</t>
  </si>
  <si>
    <t>Dawn dish soap for prep buckets</t>
  </si>
  <si>
    <t>Water for employees</t>
  </si>
  <si>
    <t>Elec U-sonic prox sensor</t>
  </si>
  <si>
    <t>Fundraiser goodie bags</t>
  </si>
  <si>
    <t>Drinks</t>
  </si>
  <si>
    <t>Gloves and trashcan</t>
  </si>
  <si>
    <t>Compressor lubricant</t>
  </si>
  <si>
    <t>Trash cans for around the site</t>
  </si>
  <si>
    <t>Dry and Shine part</t>
  </si>
  <si>
    <t>EXP-10010670</t>
  </si>
  <si>
    <t>water machine refund</t>
  </si>
  <si>
    <t>water machine</t>
  </si>
  <si>
    <t>vinegar, dawn, magic eraser</t>
  </si>
  <si>
    <t>tissues, cups, batteries</t>
  </si>
  <si>
    <t>creamer, k-cups</t>
  </si>
  <si>
    <t>washing machine</t>
  </si>
  <si>
    <t>razor blades, cleaning soap, goo gone</t>
  </si>
  <si>
    <t>safety glasses, gloves</t>
  </si>
  <si>
    <t>extension cord holders</t>
  </si>
  <si>
    <t>leaf blower</t>
  </si>
  <si>
    <t>pressure hose repair</t>
  </si>
  <si>
    <t>antifreeze</t>
  </si>
  <si>
    <t>Grant Hendrix</t>
  </si>
  <si>
    <t>EXP-10009927</t>
  </si>
  <si>
    <t>Quick connect replacement</t>
  </si>
  <si>
    <t>Plumbing Supplies</t>
  </si>
  <si>
    <t>Snow Shovels</t>
  </si>
  <si>
    <t>Mending Brace</t>
  </si>
  <si>
    <t>Self filling valve</t>
  </si>
  <si>
    <t>Fresh water tank leak repair</t>
  </si>
  <si>
    <t>Tools to fix reclaim</t>
  </si>
  <si>
    <t>Ladder</t>
  </si>
  <si>
    <t>Greg LaRusch</t>
  </si>
  <si>
    <t>EXP-10010025</t>
  </si>
  <si>
    <t>Dish Soap &amp; Cleaning Vinegar</t>
  </si>
  <si>
    <t>EXP-10010474</t>
  </si>
  <si>
    <t>heater for XPT</t>
  </si>
  <si>
    <t>Cleaning items</t>
  </si>
  <si>
    <t>Table to fold towels on</t>
  </si>
  <si>
    <t>Gregory Smith</t>
  </si>
  <si>
    <t>EXP-10010700</t>
  </si>
  <si>
    <t>PVC elbows and tee</t>
  </si>
  <si>
    <t>toilet paper</t>
  </si>
  <si>
    <t>Haley Lanier</t>
  </si>
  <si>
    <t>EXP-10010893</t>
  </si>
  <si>
    <t>Detergent</t>
  </si>
  <si>
    <t>detergent</t>
  </si>
  <si>
    <t>return</t>
  </si>
  <si>
    <t>pvc</t>
  </si>
  <si>
    <t>EXP-10009816</t>
  </si>
  <si>
    <t>mirror cover for customer</t>
  </si>
  <si>
    <t>ball valves</t>
  </si>
  <si>
    <t>Cups for staff for christmas</t>
  </si>
  <si>
    <t>EXP-10010656</t>
  </si>
  <si>
    <t>degreaser</t>
  </si>
  <si>
    <t>hex nuts</t>
  </si>
  <si>
    <t>diesel can</t>
  </si>
  <si>
    <t>Light bar</t>
  </si>
  <si>
    <t>Emblem for customer</t>
  </si>
  <si>
    <t>scraper, razor</t>
  </si>
  <si>
    <t>Thermometers</t>
  </si>
  <si>
    <t>Brush handles, sharkbite</t>
  </si>
  <si>
    <t>Money for matthew in pulaski</t>
  </si>
  <si>
    <t>Money for matthew in pulaski, reverse</t>
  </si>
  <si>
    <t>Diesel can for pulaski</t>
  </si>
  <si>
    <t>Hunt Hardin</t>
  </si>
  <si>
    <t>EXP-10010824</t>
  </si>
  <si>
    <t>KT Lan Scout Jr. cable tester</t>
  </si>
  <si>
    <t>dawn pine sol</t>
  </si>
  <si>
    <t>WD40</t>
  </si>
  <si>
    <t>bolt</t>
  </si>
  <si>
    <t>piping ect</t>
  </si>
  <si>
    <t>hex bushing and connector</t>
  </si>
  <si>
    <t>EXP-10010760</t>
  </si>
  <si>
    <t>PVC Pipe</t>
  </si>
  <si>
    <t>Winchester Ky Heater</t>
  </si>
  <si>
    <t>EXP-10010549</t>
  </si>
  <si>
    <t>Water Softener</t>
  </si>
  <si>
    <t>Vinyl Tubing for Accumax</t>
  </si>
  <si>
    <t>Ratchet Straps</t>
  </si>
  <si>
    <t>Paper Towels, Label paper and cleaners</t>
  </si>
  <si>
    <t>Air Compressor Oil</t>
  </si>
  <si>
    <t>1000ct gloves</t>
  </si>
  <si>
    <t>Laundry Detergent</t>
  </si>
  <si>
    <t>Ant bait, rat killer, Trufuel, contest prizes</t>
  </si>
  <si>
    <t>Bolts and Grinder wheels for sprocket replacement</t>
  </si>
  <si>
    <t>Pipe Extractor</t>
  </si>
  <si>
    <t>concrete anchors, brackets, 6" nipple</t>
  </si>
  <si>
    <t>Pressure Washer Hose</t>
  </si>
  <si>
    <t>EXP-10010049</t>
  </si>
  <si>
    <t>soap, degreaser, tp</t>
  </si>
  <si>
    <t>scrapers and degreaser</t>
  </si>
  <si>
    <t>window cleaner</t>
  </si>
  <si>
    <t>soap, vinegar, scrubbers</t>
  </si>
  <si>
    <t>pressure hoses</t>
  </si>
  <si>
    <t>tool combo</t>
  </si>
  <si>
    <t>drink powder</t>
  </si>
  <si>
    <t>degreaser, soap and ice melt</t>
  </si>
  <si>
    <t>James Beeler</t>
  </si>
  <si>
    <t>EXP-10009859</t>
  </si>
  <si>
    <t>Dawn, vinegar, tb cleaner</t>
  </si>
  <si>
    <t>Power washer hose</t>
  </si>
  <si>
    <t>qc fittings</t>
  </si>
  <si>
    <t>Marine Grease</t>
  </si>
  <si>
    <t>Dawn and Vinegar</t>
  </si>
  <si>
    <t>EXP-10010650</t>
  </si>
  <si>
    <t>Floor jack</t>
  </si>
  <si>
    <t>Tp and air fresheners</t>
  </si>
  <si>
    <t>Hose repair kits and gloves</t>
  </si>
  <si>
    <t>EXP-10009308</t>
  </si>
  <si>
    <t>Kerosene</t>
  </si>
  <si>
    <t>Toilet paper and bthrooms supplies</t>
  </si>
  <si>
    <t>Pvc elbows</t>
  </si>
  <si>
    <t>Hydraulic Oil</t>
  </si>
  <si>
    <t>EXP-10010591</t>
  </si>
  <si>
    <t>Coolers for towels and glass cleaner</t>
  </si>
  <si>
    <t>Lockbox</t>
  </si>
  <si>
    <t>Refund for lockbox</t>
  </si>
  <si>
    <t>Lockbox and keys</t>
  </si>
  <si>
    <t>Vac exhaust caps</t>
  </si>
  <si>
    <t>Key copies</t>
  </si>
  <si>
    <t>Heat gun, buckets, softener salt, pvc</t>
  </si>
  <si>
    <t>Steel wool</t>
  </si>
  <si>
    <t>Pipe Wrench</t>
  </si>
  <si>
    <t>SOS pads</t>
  </si>
  <si>
    <t>Drain snakes</t>
  </si>
  <si>
    <t>earplugs</t>
  </si>
  <si>
    <t>angle grinder wheel</t>
  </si>
  <si>
    <t>Red Bulls (Personal Expense)</t>
  </si>
  <si>
    <t>Space heater, outlet plug</t>
  </si>
  <si>
    <t>Ball valve</t>
  </si>
  <si>
    <t>EXP-10010349</t>
  </si>
  <si>
    <t>sprayer</t>
  </si>
  <si>
    <t>extractor kit</t>
  </si>
  <si>
    <t>Christmas lights</t>
  </si>
  <si>
    <t>cutters</t>
  </si>
  <si>
    <t>buff pads</t>
  </si>
  <si>
    <t>James Stomieroski</t>
  </si>
  <si>
    <t>EXP-10010044</t>
  </si>
  <si>
    <t>tubing</t>
  </si>
  <si>
    <t>water, gatorade</t>
  </si>
  <si>
    <t>copy paper</t>
  </si>
  <si>
    <t>EXP-10010160</t>
  </si>
  <si>
    <t>antenna for truck - we broke</t>
  </si>
  <si>
    <t>EXP-10010363</t>
  </si>
  <si>
    <t>parts for Hydraulic tank</t>
  </si>
  <si>
    <t>EXP-10010354</t>
  </si>
  <si>
    <t>drainage rock</t>
  </si>
  <si>
    <t>EXP-10010516</t>
  </si>
  <si>
    <t>C3 for tunnel cleaning</t>
  </si>
  <si>
    <t>TP, mop refill</t>
  </si>
  <si>
    <t>pipe ins</t>
  </si>
  <si>
    <t>EXP-10010759</t>
  </si>
  <si>
    <t>Heater for tunnel maintenance</t>
  </si>
  <si>
    <t>EXP-10010081</t>
  </si>
  <si>
    <t>Warmers &amp; Parts</t>
  </si>
  <si>
    <t>Water for Team Members</t>
  </si>
  <si>
    <t>EXP-10010730</t>
  </si>
  <si>
    <t>Air fresheners for Restroom area</t>
  </si>
  <si>
    <t>Screws</t>
  </si>
  <si>
    <t>Bolts</t>
  </si>
  <si>
    <t>Kerosene; knee pads; extesion cord</t>
  </si>
  <si>
    <t>Janell Campbell</t>
  </si>
  <si>
    <t>EXP-10010260</t>
  </si>
  <si>
    <t>trash bags, gloves, cleaning supplies</t>
  </si>
  <si>
    <t>Repair grates</t>
  </si>
  <si>
    <t>hangers</t>
  </si>
  <si>
    <t>Dawn n stuff</t>
  </si>
  <si>
    <t>mulch</t>
  </si>
  <si>
    <t>kleenex, gloves</t>
  </si>
  <si>
    <t>heaters</t>
  </si>
  <si>
    <t>Replacement caps for vac house canisters</t>
  </si>
  <si>
    <t>EXP-10010642</t>
  </si>
  <si>
    <t>Two cycle engine oil and vinegar</t>
  </si>
  <si>
    <t>Water hose in air compressor oil</t>
  </si>
  <si>
    <t>Jason Graham</t>
  </si>
  <si>
    <t>EXP-10009563</t>
  </si>
  <si>
    <t>Back flow test</t>
  </si>
  <si>
    <t>EXP-10010415</t>
  </si>
  <si>
    <t>Water tp detergent</t>
  </si>
  <si>
    <t>Anti freeze funnel</t>
  </si>
  <si>
    <t>Tarps and ice melt</t>
  </si>
  <si>
    <t>EXP-10009698</t>
  </si>
  <si>
    <t>lighting</t>
  </si>
  <si>
    <t>pressure hose fittings</t>
  </si>
  <si>
    <t>lights, outlet, microwave</t>
  </si>
  <si>
    <t>high heat grease and receipt paper</t>
  </si>
  <si>
    <t>gatorade powder, crackers</t>
  </si>
  <si>
    <t>quick connect</t>
  </si>
  <si>
    <t>EXP-10010440</t>
  </si>
  <si>
    <t>water, wd40, tp, febreez</t>
  </si>
  <si>
    <t>laundry detergent</t>
  </si>
  <si>
    <t>water and zip ties</t>
  </si>
  <si>
    <t>EXP-10010443</t>
  </si>
  <si>
    <t>gloves and cleaning supplies</t>
  </si>
  <si>
    <t>bottles and noozles</t>
  </si>
  <si>
    <t>space heater for the equipment room lines</t>
  </si>
  <si>
    <t>replace pressure washing hose all pressure washes hoses are replaced with higher quality and higher rated psi now</t>
  </si>
  <si>
    <t>Tesla expenses</t>
  </si>
  <si>
    <t>supplies for redoing the parking lot arrows and curbs</t>
  </si>
  <si>
    <t>cleaning supplies for the month</t>
  </si>
  <si>
    <t>grease gun, ratchet straps</t>
  </si>
  <si>
    <t>Jeff Demboski</t>
  </si>
  <si>
    <t>EXP-10010675</t>
  </si>
  <si>
    <t>salt for water softener</t>
  </si>
  <si>
    <t>vinegar for window cleaning</t>
  </si>
  <si>
    <t>salt for ice removal</t>
  </si>
  <si>
    <t>for repair or CTA 3</t>
  </si>
  <si>
    <t>salt and spreader for ice melt</t>
  </si>
  <si>
    <t>Jeff Hornsby</t>
  </si>
  <si>
    <t>EXP-10010737</t>
  </si>
  <si>
    <t>toilet tissue  spray bottle</t>
  </si>
  <si>
    <t>EXP-10010693</t>
  </si>
  <si>
    <t>can liner, step ladder, cleaning supply</t>
  </si>
  <si>
    <t>card charged twice for c3 cleaner</t>
  </si>
  <si>
    <t>drill bit/rivet gun</t>
  </si>
  <si>
    <t>drill bit scrub pads</t>
  </si>
  <si>
    <t>refund home depot rivet tool</t>
  </si>
  <si>
    <t>gloves, h20, office supply</t>
  </si>
  <si>
    <t>office supply, h20, gloves</t>
  </si>
  <si>
    <t>rivet gun</t>
  </si>
  <si>
    <t>tire shine spill clean up</t>
  </si>
  <si>
    <t>connector for spinner/high pressure hose</t>
  </si>
  <si>
    <t>can liner/fuel for blower</t>
  </si>
  <si>
    <t>nuts and botls</t>
  </si>
  <si>
    <t>EXP-10010373</t>
  </si>
  <si>
    <t>HD cancelled order</t>
  </si>
  <si>
    <t>Interim GC</t>
  </si>
  <si>
    <t>Wood handles and termination cap for omnis</t>
  </si>
  <si>
    <t>Shims to lift tire brushes</t>
  </si>
  <si>
    <t>Bought screws to repair oil pan guard damaged on highway</t>
  </si>
  <si>
    <t>water for team</t>
  </si>
  <si>
    <t>repairs to hydraulic power packs</t>
  </si>
  <si>
    <t>gas can</t>
  </si>
  <si>
    <t>EXP-10009629</t>
  </si>
  <si>
    <t>Fire extinguisher/inspection</t>
  </si>
  <si>
    <t>Online Car Wash College for Myles</t>
  </si>
  <si>
    <t>8 port sqitch for TCS</t>
  </si>
  <si>
    <t>C3 chemical requested by Kyle R.</t>
  </si>
  <si>
    <t>Cat 5&amp;6 cables for TCS</t>
  </si>
  <si>
    <t>Bar keepers</t>
  </si>
  <si>
    <t>Restroom supplies</t>
  </si>
  <si>
    <t>Hand trucks</t>
  </si>
  <si>
    <t>dog bones</t>
  </si>
  <si>
    <t>Storage</t>
  </si>
  <si>
    <t>Dollies gloves and shark bites</t>
  </si>
  <si>
    <t>Jennifer Hooper</t>
  </si>
  <si>
    <t>EXP-10010739</t>
  </si>
  <si>
    <t>Vinegar, dawn , toilet paper, snacks</t>
  </si>
  <si>
    <t>Toilet paper/vinegar</t>
  </si>
  <si>
    <t>EXP-10010736</t>
  </si>
  <si>
    <t>Shelf brackets</t>
  </si>
  <si>
    <t>EXP-10009870</t>
  </si>
  <si>
    <t>Water and Tide pods</t>
  </si>
  <si>
    <t>Toilet Paper</t>
  </si>
  <si>
    <t>Patio Heaters</t>
  </si>
  <si>
    <t>Reclaim Parts</t>
  </si>
  <si>
    <t>Numbers for Lot poles</t>
  </si>
  <si>
    <t>pump sprayer</t>
  </si>
  <si>
    <t>REFUND propane</t>
  </si>
  <si>
    <t>floor jack</t>
  </si>
  <si>
    <t>adapters, plus, nipples, tape</t>
  </si>
  <si>
    <t>misc winter</t>
  </si>
  <si>
    <t>EXP-10009682</t>
  </si>
  <si>
    <t>tire shine etc</t>
  </si>
  <si>
    <t>cat6 cable</t>
  </si>
  <si>
    <t>Pressure washer wand</t>
  </si>
  <si>
    <t>Leaf blower</t>
  </si>
  <si>
    <t>auto drain kit</t>
  </si>
  <si>
    <t>christmas decorations</t>
  </si>
  <si>
    <t>hot hands and christmas decoration</t>
  </si>
  <si>
    <t>scissor jacks</t>
  </si>
  <si>
    <t>heater for loader</t>
  </si>
  <si>
    <t>Sanding bits</t>
  </si>
  <si>
    <t>Mobile pressure washer</t>
  </si>
  <si>
    <t>EXP-10010609</t>
  </si>
  <si>
    <t>Water hose</t>
  </si>
  <si>
    <t>paper towel holder and monitor stand</t>
  </si>
  <si>
    <t>Come-A-Long</t>
  </si>
  <si>
    <t>Jeremy Amburgey</t>
  </si>
  <si>
    <t>EXP-10009892</t>
  </si>
  <si>
    <t>Door Guard/Lever/Hardware</t>
  </si>
  <si>
    <t>Heaters for XPT and Equipment Room</t>
  </si>
  <si>
    <t>Hose Reel/Hose Holders/New Hose/Tire Foam</t>
  </si>
  <si>
    <t>Screws and Lock Washers</t>
  </si>
  <si>
    <t>Gloves/First Aid Kit/New SDS Book</t>
  </si>
  <si>
    <t>Drive Guide/Cut Off Disc/Bleach/CLR/Deck Brush</t>
  </si>
  <si>
    <t>Personal Expense Return</t>
  </si>
  <si>
    <t>C3 Chemical Order</t>
  </si>
  <si>
    <t>EXP-10010703</t>
  </si>
  <si>
    <t>Tide Pods</t>
  </si>
  <si>
    <t>pliers, utility blades</t>
  </si>
  <si>
    <t>paper towels, bath tissue</t>
  </si>
  <si>
    <t>odor eliminators, ZEP rust remover</t>
  </si>
  <si>
    <t>Hydraulic Oil for Conveyer</t>
  </si>
  <si>
    <t>Tide Pods and Dawn</t>
  </si>
  <si>
    <t>rust remover, tire foam, paper towels</t>
  </si>
  <si>
    <t>impact wrench, sprayer, mag drive guide, socket adapter, socket set</t>
  </si>
  <si>
    <t>Jeremy Roberts</t>
  </si>
  <si>
    <t>EXP-10009815</t>
  </si>
  <si>
    <t>Heater for bathroom</t>
  </si>
  <si>
    <t>Bathroom fixtures and supplies</t>
  </si>
  <si>
    <t>Door sweep for tunnel door</t>
  </si>
  <si>
    <t>SAW cleaner for windows</t>
  </si>
  <si>
    <t>Lollipops for customers kids</t>
  </si>
  <si>
    <t>Water for crew</t>
  </si>
  <si>
    <t>Items to hang Christmas lights</t>
  </si>
  <si>
    <t>EXP-10010717</t>
  </si>
  <si>
    <t>Armored hole saw</t>
  </si>
  <si>
    <t>Cart, buckets, pegboard for tools</t>
  </si>
  <si>
    <t>Saw cleaner for windows</t>
  </si>
  <si>
    <t>vinegar, zip ties</t>
  </si>
  <si>
    <t>wrench</t>
  </si>
  <si>
    <t>Aluminum cleaner</t>
  </si>
  <si>
    <t>Forced air heater for XPT</t>
  </si>
  <si>
    <t>Drinks for crew</t>
  </si>
  <si>
    <t>Gloves and sprayers</t>
  </si>
  <si>
    <t>New power washer hoses</t>
  </si>
  <si>
    <t>Grease fittings</t>
  </si>
  <si>
    <t>Tarps to cover exposed pits and grates during snow and ice</t>
  </si>
  <si>
    <t>Jerry Deese</t>
  </si>
  <si>
    <t>EXP-10010270</t>
  </si>
  <si>
    <t>pt tp</t>
  </si>
  <si>
    <t>tape, foam insulation, ball valve</t>
  </si>
  <si>
    <t>Degreaser</t>
  </si>
  <si>
    <t>EXP-10010557</t>
  </si>
  <si>
    <t>tarp, oring</t>
  </si>
  <si>
    <t>EXP-10010863</t>
  </si>
  <si>
    <t>salt for ice</t>
  </si>
  <si>
    <t>EXP-10010657</t>
  </si>
  <si>
    <t>Hose clamps</t>
  </si>
  <si>
    <t>Hose clamps and cleaning supplies</t>
  </si>
  <si>
    <t>Printer ink, toilet paper, vinegar, water, snacks, dawn, copy paper, scrapers</t>
  </si>
  <si>
    <t>Filter wrenches for reclaim</t>
  </si>
  <si>
    <t>hot chocolate supplies, cutlery, foam cups</t>
  </si>
  <si>
    <t>vinegar, dawn, gloves</t>
  </si>
  <si>
    <t>Prep hose</t>
  </si>
  <si>
    <t>Toilet paper, paper towels, dawn, vinegar, water</t>
  </si>
  <si>
    <t>Siphon pumps</t>
  </si>
  <si>
    <t>hot chocolate</t>
  </si>
  <si>
    <t>EXP-10010487</t>
  </si>
  <si>
    <t>DRB issue, customer would purchase a basic wash and was reciving a graph x so had to purchase to see of issue was correctes</t>
  </si>
  <si>
    <t>Purchased tarps to cover up the conveyor and the entrance during the freezing temps</t>
  </si>
  <si>
    <t>EXP-10010518</t>
  </si>
  <si>
    <t>Tools and parts</t>
  </si>
  <si>
    <t>Brooms, brushes, paint rollers, parking lot paint</t>
  </si>
  <si>
    <t>wireless earbuds (PE)</t>
  </si>
  <si>
    <t xml:space="preserve"> Dawn vinegar and supplies</t>
  </si>
  <si>
    <t>Grease for tunnel</t>
  </si>
  <si>
    <t>Dawn and vinegar</t>
  </si>
  <si>
    <t>Poles and air compressor oil</t>
  </si>
  <si>
    <t>Grease</t>
  </si>
  <si>
    <t>supplies for employee party</t>
  </si>
  <si>
    <t>Zip ties and buckets</t>
  </si>
  <si>
    <t>EXP-10010590</t>
  </si>
  <si>
    <t>Salt saver</t>
  </si>
  <si>
    <t>Cleaner for walls</t>
  </si>
  <si>
    <t>Trash can dolly</t>
  </si>
  <si>
    <t>EXP-10009904</t>
  </si>
  <si>
    <t>Competitor shop</t>
  </si>
  <si>
    <t>Jack</t>
  </si>
  <si>
    <t>Heater Winchester</t>
  </si>
  <si>
    <t>Hand warmers</t>
  </si>
  <si>
    <t>jump starter</t>
  </si>
  <si>
    <t>Grease/thermometer’s Winchester</t>
  </si>
  <si>
    <t>GC’s for Fuel/Repairs</t>
  </si>
  <si>
    <t>EXP-10009829</t>
  </si>
  <si>
    <t>heaters and tools</t>
  </si>
  <si>
    <t>propane tanks for heat</t>
  </si>
  <si>
    <t>c3 cleaner</t>
  </si>
  <si>
    <t>EXP-10008399</t>
  </si>
  <si>
    <t>fittings and hose for hydraulic</t>
  </si>
  <si>
    <t>EXP-10010365</t>
  </si>
  <si>
    <t>hose and tp</t>
  </si>
  <si>
    <t>tesla refund</t>
  </si>
  <si>
    <t>staple gun</t>
  </si>
  <si>
    <t>hose menders</t>
  </si>
  <si>
    <t>hose splicer</t>
  </si>
  <si>
    <t>zip ties</t>
  </si>
  <si>
    <t>filters for power packs</t>
  </si>
  <si>
    <t>u joints</t>
  </si>
  <si>
    <t>EXP-10010259</t>
  </si>
  <si>
    <t>Vinegar for windows</t>
  </si>
  <si>
    <t>Softsoap and pressure washer adaptor kit</t>
  </si>
  <si>
    <t>Replacement ball valve (brass)for outside prep line since car wash services installed a plastic cheap pvc</t>
  </si>
  <si>
    <t>Hydraukic hose tepair kit</t>
  </si>
  <si>
    <t>Tip cleaners for Omni nozzles and blaster and underbody rinse</t>
  </si>
  <si>
    <t>Pipe bender for stainless steelnpipe</t>
  </si>
  <si>
    <t>Five gallon dawn dish soap</t>
  </si>
  <si>
    <t>Pipe cutter</t>
  </si>
  <si>
    <t>2 cycle oil for leaf blower</t>
  </si>
  <si>
    <t>Vinegar, waywr for team scrub pads</t>
  </si>
  <si>
    <t>Repl ball valves and pipe nipples for water tree and pressure washer hookup</t>
  </si>
  <si>
    <t>EXP-10010559</t>
  </si>
  <si>
    <t>Heaters for team at xpt and loading</t>
  </si>
  <si>
    <t>clr, brush, vinegar , chemicals to clean equipment</t>
  </si>
  <si>
    <t>purple power degreaser for concrete pads</t>
  </si>
  <si>
    <t>vinegar, brush, clr to clean wash equipment</t>
  </si>
  <si>
    <t>uniform storage locker thats lockable, with master locks, also pressure washer surface cleaner head for smaller spaces</t>
  </si>
  <si>
    <t>locker, lock for uniforms, pressure cleaner head</t>
  </si>
  <si>
    <t>EXP-10010585</t>
  </si>
  <si>
    <t>hex nipple</t>
  </si>
  <si>
    <t>cleaning supplies, dawn</t>
  </si>
  <si>
    <t>refund for fitting</t>
  </si>
  <si>
    <t>trash bags to put laundry towels in</t>
  </si>
  <si>
    <t>towels washed at laundromat because washing machine was broke</t>
  </si>
  <si>
    <t>waters for staff</t>
  </si>
  <si>
    <t>cutting tool and Union</t>
  </si>
  <si>
    <t>air fresheners for bathroom</t>
  </si>
  <si>
    <t>cleaning supplies in decor for our bathroom</t>
  </si>
  <si>
    <t>zep cleaner</t>
  </si>
  <si>
    <t>hose clamp in epoxy</t>
  </si>
  <si>
    <t>repairs to toilet after water bust</t>
  </si>
  <si>
    <t>plumbers tape and accessories</t>
  </si>
  <si>
    <t>rubber hose</t>
  </si>
  <si>
    <t>washing machine repair person</t>
  </si>
  <si>
    <t>drain snake</t>
  </si>
  <si>
    <t>vinegar and snacks for staff</t>
  </si>
  <si>
    <t>bolt cutter</t>
  </si>
  <si>
    <t>come along</t>
  </si>
  <si>
    <t>drill bits</t>
  </si>
  <si>
    <t>coupling and hose clamp</t>
  </si>
  <si>
    <t>propane heaters</t>
  </si>
  <si>
    <t>pump for tanks</t>
  </si>
  <si>
    <t>water and salt</t>
  </si>
  <si>
    <t>pull salt</t>
  </si>
  <si>
    <t>ball valve</t>
  </si>
  <si>
    <t>John Womble</t>
  </si>
  <si>
    <t>EXP-10010340</t>
  </si>
  <si>
    <t>Craftmans storage holders</t>
  </si>
  <si>
    <t>Sockets, razors , tools for site</t>
  </si>
  <si>
    <t>keyboard &amp; mouse (x2)</t>
  </si>
  <si>
    <t>comealong</t>
  </si>
  <si>
    <t>squegees</t>
  </si>
  <si>
    <t>Razor scrapers, grease for site</t>
  </si>
  <si>
    <t>Tru fuel for blower, googone pvc pipe for photo eye</t>
  </si>
  <si>
    <t>Lock box, supplies for office and drinks for site anti freeze</t>
  </si>
  <si>
    <t>EXP-10010541</t>
  </si>
  <si>
    <t>Caps to reduce water usage</t>
  </si>
  <si>
    <t>EXP-10009862</t>
  </si>
  <si>
    <t>Water jugs</t>
  </si>
  <si>
    <t>Marine grease</t>
  </si>
  <si>
    <t>VFD for TB 2</t>
  </si>
  <si>
    <t>Amazon prime</t>
  </si>
  <si>
    <t>WD-40</t>
  </si>
  <si>
    <t>Site lights</t>
  </si>
  <si>
    <t>Jack for tirebrush repair</t>
  </si>
  <si>
    <t>Hangers for lights</t>
  </si>
  <si>
    <t>Conduits for lights</t>
  </si>
  <si>
    <t>EXP-10009175</t>
  </si>
  <si>
    <t>vinegar for cleaning windows</t>
  </si>
  <si>
    <t>glade air freshner</t>
  </si>
  <si>
    <t>key for new team lead</t>
  </si>
  <si>
    <t>cleaning dawn and vinegar</t>
  </si>
  <si>
    <t>hardware for repair</t>
  </si>
  <si>
    <t>dawn for cleaning</t>
  </si>
  <si>
    <t>vinegar for cleaning</t>
  </si>
  <si>
    <t>tape for wipers</t>
  </si>
  <si>
    <t>cable ties for wires</t>
  </si>
  <si>
    <t>air pop off valve for compressor</t>
  </si>
  <si>
    <t>EXP-10010343</t>
  </si>
  <si>
    <t>new hose for soap buckets in prep</t>
  </si>
  <si>
    <t>dawn  vinegar and toilet paper</t>
  </si>
  <si>
    <t>new keyboard for new OTT terminal</t>
  </si>
  <si>
    <t>insulation of new OTT terminal. approved through Wes and bruce</t>
  </si>
  <si>
    <t>Joseph Peterson</t>
  </si>
  <si>
    <t>EXP-10010212</t>
  </si>
  <si>
    <t>Reclaim</t>
  </si>
  <si>
    <t>Dawn/Vinegar</t>
  </si>
  <si>
    <t>mop vinegar water bottles</t>
  </si>
  <si>
    <t>Bathroom Trashbags</t>
  </si>
  <si>
    <t>EXP-10010761</t>
  </si>
  <si>
    <t>Bolts, nut, washers for mounting bearings for conveyor</t>
  </si>
  <si>
    <t>EXP-10010751</t>
  </si>
  <si>
    <t>Mop</t>
  </si>
  <si>
    <t>Vinegar,Dawn,Shovels,Bathroom Cleaner</t>
  </si>
  <si>
    <t>Heaters,shipping supplies,ice melt, kerosene,</t>
  </si>
  <si>
    <t>water valve parts</t>
  </si>
  <si>
    <t>kerosene for heaters</t>
  </si>
  <si>
    <t>shipping supplies</t>
  </si>
  <si>
    <t>Grease,antifreeze for tire shine</t>
  </si>
  <si>
    <t>Quick connect for water valve</t>
  </si>
  <si>
    <t>Joshua Hudson</t>
  </si>
  <si>
    <t>EXP-10010695</t>
  </si>
  <si>
    <t>Pressure washer hose to replace damaged hose</t>
  </si>
  <si>
    <t>Salt for water softener</t>
  </si>
  <si>
    <t>Hydraulic filter</t>
  </si>
  <si>
    <t>Window cleaning supplies</t>
  </si>
  <si>
    <t>Cleaners for windows and blowers</t>
  </si>
  <si>
    <t>Fire extinguisher inspection and tagging</t>
  </si>
  <si>
    <t>EXP-10010552</t>
  </si>
  <si>
    <t>Plumbing repair supplies</t>
  </si>
  <si>
    <t>Antenna repair kit</t>
  </si>
  <si>
    <t>Tunnel cleaner</t>
  </si>
  <si>
    <t>Touch up paint</t>
  </si>
  <si>
    <t>Stucco patch</t>
  </si>
  <si>
    <t>Joshua Stone</t>
  </si>
  <si>
    <t>EXP-10009874</t>
  </si>
  <si>
    <t>stapler, pencil cup, clips</t>
  </si>
  <si>
    <t>Tools for Site</t>
  </si>
  <si>
    <t>Blower for site</t>
  </si>
  <si>
    <t>Ice melt and coolers for cold site</t>
  </si>
  <si>
    <t>EXP-10009293</t>
  </si>
  <si>
    <t>Salt crystals</t>
  </si>
  <si>
    <t>chemical for walls</t>
  </si>
  <si>
    <t>brooms</t>
  </si>
  <si>
    <t>EXP-10009961</t>
  </si>
  <si>
    <t>Wrenches, Shovels, Screwdriver set</t>
  </si>
  <si>
    <t>EXP-10010494</t>
  </si>
  <si>
    <t>cleaning supplies, degreaser</t>
  </si>
  <si>
    <t>PVC parts, PVC glue, adapters, couplings</t>
  </si>
  <si>
    <t>RECLAIM PVC REPAIR</t>
  </si>
  <si>
    <t>WASH CLEANING SUPPLIES</t>
  </si>
  <si>
    <t>prep brushes</t>
  </si>
  <si>
    <t>poly to repair hose</t>
  </si>
  <si>
    <t>EXP-10010702</t>
  </si>
  <si>
    <t>ULINE Supplies</t>
  </si>
  <si>
    <t>Fridge</t>
  </si>
  <si>
    <t>Storage cabinet</t>
  </si>
  <si>
    <t>extension cord, k-cups, cups</t>
  </si>
  <si>
    <t>bathroom décor</t>
  </si>
  <si>
    <t>oil filter</t>
  </si>
  <si>
    <t>coffee maker</t>
  </si>
  <si>
    <t>fasteners</t>
  </si>
  <si>
    <t>Justin Cowans</t>
  </si>
  <si>
    <t>EXP-10010722</t>
  </si>
  <si>
    <t>picture frame</t>
  </si>
  <si>
    <t>cake for Nolan's birthday</t>
  </si>
  <si>
    <t>test out competitors wash</t>
  </si>
  <si>
    <t>Big cabinet for uniforms</t>
  </si>
  <si>
    <t>snow shovel and gloves</t>
  </si>
  <si>
    <t>wd-40</t>
  </si>
  <si>
    <t>lock de-icer</t>
  </si>
  <si>
    <t>EXP-10010347</t>
  </si>
  <si>
    <t>Postage</t>
  </si>
  <si>
    <t>shipping</t>
  </si>
  <si>
    <t>TV's for PTC conference rooms</t>
  </si>
  <si>
    <t>TV mounts for PTC</t>
  </si>
  <si>
    <t>pc peripherals</t>
  </si>
  <si>
    <t>pc peripherals for PTC move</t>
  </si>
  <si>
    <t>monitors</t>
  </si>
  <si>
    <t>monitor cables</t>
  </si>
  <si>
    <t>equipment for PTC move</t>
  </si>
  <si>
    <t>lunch for team while traveling for PTC move</t>
  </si>
  <si>
    <t>power strips for PTC move</t>
  </si>
  <si>
    <t>Cables for PTC move</t>
  </si>
  <si>
    <t>this was food for team lunch while in PTC Mac Mcgraw can confirm. cannot locate receipt</t>
  </si>
  <si>
    <t>cable management supplies</t>
  </si>
  <si>
    <t>monitors for PTC move</t>
  </si>
  <si>
    <t>Kaleigh Welch</t>
  </si>
  <si>
    <t>EXP-10010357</t>
  </si>
  <si>
    <t>Buff and shine repair</t>
  </si>
  <si>
    <t>EXP-10010359</t>
  </si>
  <si>
    <t>Vinegar dawn and spray bottles</t>
  </si>
  <si>
    <t>EXP-10010360</t>
  </si>
  <si>
    <t>Pressure hose</t>
  </si>
  <si>
    <t>EXP-10010361</t>
  </si>
  <si>
    <t>Water and mr clean sponges</t>
  </si>
  <si>
    <t>EXP-10010362</t>
  </si>
  <si>
    <t>EXP-10010417</t>
  </si>
  <si>
    <t>Reward for 100% shop</t>
  </si>
  <si>
    <t>EXP-10010421</t>
  </si>
  <si>
    <t>Cleaning supplies for bathroom</t>
  </si>
  <si>
    <t>EXP-10010424</t>
  </si>
  <si>
    <t>EXP-10010425</t>
  </si>
  <si>
    <t>EXP-10010455</t>
  </si>
  <si>
    <t>Bathroom cleaner</t>
  </si>
  <si>
    <t>EXP-10010636</t>
  </si>
  <si>
    <t>Lubricant for pressure washer buff attachment</t>
  </si>
  <si>
    <t>EXP-10010631</t>
  </si>
  <si>
    <t>Extension cord, pipe covers, electric heater, blanket</t>
  </si>
  <si>
    <t>Keith McDonald</t>
  </si>
  <si>
    <t>EXP-10010378</t>
  </si>
  <si>
    <t>Warranty Shipment</t>
  </si>
  <si>
    <t>EXP-10009922</t>
  </si>
  <si>
    <t>hot day, hydration and we also need speakers for office</t>
  </si>
  <si>
    <t>tools need for wash</t>
  </si>
  <si>
    <t>Sunscreen for new employees</t>
  </si>
  <si>
    <t>donuts for the first day open</t>
  </si>
  <si>
    <t>adjustable wrenches</t>
  </si>
  <si>
    <t>GO tools</t>
  </si>
  <si>
    <t>cone for GO</t>
  </si>
  <si>
    <t>EXP-10010394</t>
  </si>
  <si>
    <t>Thomson West Membership</t>
  </si>
  <si>
    <t>Ken Dinkins</t>
  </si>
  <si>
    <t>EXP-10009832</t>
  </si>
  <si>
    <t>UV Light for reclaim</t>
  </si>
  <si>
    <t>EXP-10009670</t>
  </si>
  <si>
    <t>Tesla dep and charger</t>
  </si>
  <si>
    <t>Tesla deposit</t>
  </si>
  <si>
    <t>Work tesla charger</t>
  </si>
  <si>
    <t>EXP-10009331</t>
  </si>
  <si>
    <t>winterizing</t>
  </si>
  <si>
    <t>supply cleaning</t>
  </si>
  <si>
    <t>christmas wreath</t>
  </si>
  <si>
    <t>command strips to hang wreath</t>
  </si>
  <si>
    <t>washers, nuts, bolts</t>
  </si>
  <si>
    <t>EXP-10010701</t>
  </si>
  <si>
    <t>Hester for xpt</t>
  </si>
  <si>
    <t>Xpt printer paper</t>
  </si>
  <si>
    <t>Ice melt and spreader</t>
  </si>
  <si>
    <t>EXP-10010448</t>
  </si>
  <si>
    <t>weathershield, drain spade, squeegee</t>
  </si>
  <si>
    <t>mending plates, screws</t>
  </si>
  <si>
    <t>Glass for garage door</t>
  </si>
  <si>
    <t>Gas for blower</t>
  </si>
  <si>
    <t>dish soap, degreaser, weathershield</t>
  </si>
  <si>
    <t>Comp. Oil</t>
  </si>
  <si>
    <t>Dog treats</t>
  </si>
  <si>
    <t>Buff wheel Mac valve</t>
  </si>
  <si>
    <t>EXP-10010096</t>
  </si>
  <si>
    <t>hose crimper</t>
  </si>
  <si>
    <t>chain hoist</t>
  </si>
  <si>
    <t>foam cannon, jack and water split</t>
  </si>
  <si>
    <t>Fix for airlift doors</t>
  </si>
  <si>
    <t>EXP-10010449</t>
  </si>
  <si>
    <t>barbed fitting for temp fix</t>
  </si>
  <si>
    <t>fittings for hose</t>
  </si>
  <si>
    <t>clorox wipes, toilet bowl cleaner, magic erasers and scour pads</t>
  </si>
  <si>
    <t>salt, auger,  rugs &amp; air duster</t>
  </si>
  <si>
    <t>EXP-10010337</t>
  </si>
  <si>
    <t>Softener salt</t>
  </si>
  <si>
    <t>EXP-10010503</t>
  </si>
  <si>
    <t>compressor oil</t>
  </si>
  <si>
    <t>Kevin Brake</t>
  </si>
  <si>
    <t>EXP-10010577</t>
  </si>
  <si>
    <t>Key for site</t>
  </si>
  <si>
    <t>Diesel for heaters</t>
  </si>
  <si>
    <t>Gas for blower and pressure washer</t>
  </si>
  <si>
    <t>Gas for blowers</t>
  </si>
  <si>
    <t>Pliers and bolts</t>
  </si>
  <si>
    <t>Tape</t>
  </si>
  <si>
    <t>Paper towels</t>
  </si>
  <si>
    <t>Trash removal (turbine)</t>
  </si>
  <si>
    <t>Tape for repair</t>
  </si>
  <si>
    <t>Sodering kit</t>
  </si>
  <si>
    <t>Cleaner for blowers</t>
  </si>
  <si>
    <t>Detergent for towels</t>
  </si>
  <si>
    <t>Flood lights forn2nd mile</t>
  </si>
  <si>
    <t>Refund for sodering kit</t>
  </si>
  <si>
    <t>Gas for pressure washer</t>
  </si>
  <si>
    <t>Chem for windows</t>
  </si>
  <si>
    <t>Dawn and vinagar</t>
  </si>
  <si>
    <t>Brush for tire shine</t>
  </si>
  <si>
    <t>Extention cord and ties</t>
  </si>
  <si>
    <t>Kevin Smith</t>
  </si>
  <si>
    <t>EXP-10010741</t>
  </si>
  <si>
    <t>Towels</t>
  </si>
  <si>
    <t>Concrete cleaner; gloves</t>
  </si>
  <si>
    <t>Multipurpose cleaner</t>
  </si>
  <si>
    <t>Nut for tunnel equipment</t>
  </si>
  <si>
    <t>Trash bags; printer cord</t>
  </si>
  <si>
    <t>Heater; gloves</t>
  </si>
  <si>
    <t>wrangler pants</t>
  </si>
  <si>
    <t>Bullet heater</t>
  </si>
  <si>
    <t>Insulator; ball valve</t>
  </si>
  <si>
    <t>EXP-10009232</t>
  </si>
  <si>
    <t>Handtruck</t>
  </si>
  <si>
    <t>Electrical Supplies</t>
  </si>
  <si>
    <t>Gloves and anti freeze</t>
  </si>
  <si>
    <t>cabinet</t>
  </si>
  <si>
    <t>Gloves and Silicone</t>
  </si>
  <si>
    <t>Driver Set, Steel Detail Brush, Pliers, Tool Bag</t>
  </si>
  <si>
    <t>Timer for Pressure Washer Station at load</t>
  </si>
  <si>
    <t>EXP-10009524</t>
  </si>
  <si>
    <t>Extention cord and light bulbs</t>
  </si>
  <si>
    <t>Air fresheners toilet brush and plunger</t>
  </si>
  <si>
    <t>Vinegr bandaids and dawn</t>
  </si>
  <si>
    <t>Tesla wall charger installation  HPSL</t>
  </si>
  <si>
    <t>Paper towels and bug sponges</t>
  </si>
  <si>
    <t>Dawn soap, vinegr fabuloso</t>
  </si>
  <si>
    <t>Cutter,swiffer jet and handles for vacuum canisters</t>
  </si>
  <si>
    <t>Kitty Hockaday</t>
  </si>
  <si>
    <t>EXP-10009964</t>
  </si>
  <si>
    <t>Weatherizing pipes</t>
  </si>
  <si>
    <t>Salt</t>
  </si>
  <si>
    <t>valves</t>
  </si>
  <si>
    <t>string</t>
  </si>
  <si>
    <t>EXP-10009191</t>
  </si>
  <si>
    <t>Heater, plumbers tape</t>
  </si>
  <si>
    <t>Tape ect.</t>
  </si>
  <si>
    <t>Weatherizing</t>
  </si>
  <si>
    <t>EXP-10010376</t>
  </si>
  <si>
    <t>Drb testing</t>
  </si>
  <si>
    <t>Incident report</t>
  </si>
  <si>
    <t>Dawn vinegar</t>
  </si>
  <si>
    <t>Wintwrizing and cleaning</t>
  </si>
  <si>
    <t>EXP-10009965</t>
  </si>
  <si>
    <t>Mailbox keys</t>
  </si>
  <si>
    <t>Heaters for crew and tunnel</t>
  </si>
  <si>
    <t>Heaters for crew and tunnel refund</t>
  </si>
  <si>
    <t>Water dispenser</t>
  </si>
  <si>
    <t>Brass fitting for prep guns</t>
  </si>
  <si>
    <t>vinegar dawn squiguees</t>
  </si>
  <si>
    <t>Christmas decor for the site</t>
  </si>
  <si>
    <t>EXP-10010470</t>
  </si>
  <si>
    <t>Hand warmers abd gloves</t>
  </si>
  <si>
    <t>Water for team</t>
  </si>
  <si>
    <t>Tarp for west marietta twave</t>
  </si>
  <si>
    <t>grease, cable ties, sprayer, handles, stone</t>
  </si>
  <si>
    <t>Fittings</t>
  </si>
  <si>
    <t>EXP-10009957</t>
  </si>
  <si>
    <t>work vehicle tool</t>
  </si>
  <si>
    <t>Lee Card</t>
  </si>
  <si>
    <t>EXP-10010393</t>
  </si>
  <si>
    <t>desk pad</t>
  </si>
  <si>
    <t>replace lighting</t>
  </si>
  <si>
    <t>poly line</t>
  </si>
  <si>
    <t>bulk fasteners</t>
  </si>
  <si>
    <t>salt for drive</t>
  </si>
  <si>
    <t>nipple</t>
  </si>
  <si>
    <t>hydro fluid</t>
  </si>
  <si>
    <t>rock salt</t>
  </si>
  <si>
    <t>booth heater replace</t>
  </si>
  <si>
    <t>heat tape pipes</t>
  </si>
  <si>
    <t>hose fittings</t>
  </si>
  <si>
    <t>Tools</t>
  </si>
  <si>
    <t>Marine grease and cleaning supplies</t>
  </si>
  <si>
    <t>receipt paper</t>
  </si>
  <si>
    <t>Quick fix hydraulic hose</t>
  </si>
  <si>
    <t>Air compressor repair</t>
  </si>
  <si>
    <t>EXP-10010396</t>
  </si>
  <si>
    <t>Damaged wires vacuum</t>
  </si>
  <si>
    <t>Plumbing parts nuts bolts</t>
  </si>
  <si>
    <t>2 guns. Quick connects. Cat oil.</t>
  </si>
  <si>
    <t>Keystock</t>
  </si>
  <si>
    <t>Pully for pressure washer pump</t>
  </si>
  <si>
    <t>EXP-10010480</t>
  </si>
  <si>
    <t>Bolts and wahers</t>
  </si>
  <si>
    <t>Power washing hose</t>
  </si>
  <si>
    <t>Laundry soap water</t>
  </si>
  <si>
    <t>45 ft hose for under conveyer</t>
  </si>
  <si>
    <t>Sprayer and deicer</t>
  </si>
  <si>
    <t>clamps for towel carts</t>
  </si>
  <si>
    <t>pvc cap</t>
  </si>
  <si>
    <t>fitting</t>
  </si>
  <si>
    <t>EXP-10010064</t>
  </si>
  <si>
    <t>Fox Electric Expense</t>
  </si>
  <si>
    <t>lime &amp; rust remover, mold remover</t>
  </si>
  <si>
    <t>EXP-10010456</t>
  </si>
  <si>
    <t>Photo eyes</t>
  </si>
  <si>
    <t>Spare bathroom light</t>
  </si>
  <si>
    <t>cabinets</t>
  </si>
  <si>
    <t>EXP-10009584</t>
  </si>
  <si>
    <t>Cleaning Pads</t>
  </si>
  <si>
    <t>O-rings</t>
  </si>
  <si>
    <t>Key for Leadership TM</t>
  </si>
  <si>
    <t>Paint supplies</t>
  </si>
  <si>
    <t>Christmas decorations for the wash</t>
  </si>
  <si>
    <t>Grass seed</t>
  </si>
  <si>
    <t>Gloves, glues, christmas tree</t>
  </si>
  <si>
    <t>Water for TMs</t>
  </si>
  <si>
    <t>Hot Chocolate</t>
  </si>
  <si>
    <t>christmas décor</t>
  </si>
  <si>
    <t>O-rings for pressure washer</t>
  </si>
  <si>
    <t>Knife for wash</t>
  </si>
  <si>
    <t>EXP-10009884</t>
  </si>
  <si>
    <t>Star wrenches</t>
  </si>
  <si>
    <t>cleaning brushes and mop</t>
  </si>
  <si>
    <t>PW hose, mop &amp; bucket</t>
  </si>
  <si>
    <t>EXP-10009883</t>
  </si>
  <si>
    <t>snacks</t>
  </si>
  <si>
    <t>EXP-10010723</t>
  </si>
  <si>
    <t>Heater for Tunnel</t>
  </si>
  <si>
    <t>EXP-10010570</t>
  </si>
  <si>
    <t>moving blanket, extension cords</t>
  </si>
  <si>
    <t>Funnel for gas</t>
  </si>
  <si>
    <t>Foam board for trench</t>
  </si>
  <si>
    <t>Blankets and supplies for wash</t>
  </si>
  <si>
    <t>Siphon for fuel</t>
  </si>
  <si>
    <t>Repaired busted hose</t>
  </si>
  <si>
    <t>EXP-10010652</t>
  </si>
  <si>
    <t>Grease and coupler</t>
  </si>
  <si>
    <t>Cold weather prep supplies</t>
  </si>
  <si>
    <t>Propane heater for back room</t>
  </si>
  <si>
    <t>EXP-10010364</t>
  </si>
  <si>
    <t>batteries and tape</t>
  </si>
  <si>
    <t>sink and fittings</t>
  </si>
  <si>
    <t>online gift card not working</t>
  </si>
  <si>
    <t>waters and cups</t>
  </si>
  <si>
    <t>metal to raise tireshine unit</t>
  </si>
  <si>
    <t>coffee and creamer</t>
  </si>
  <si>
    <t>EXP-10010724</t>
  </si>
  <si>
    <t>hooks and waters for team</t>
  </si>
  <si>
    <t>EXP-10009018</t>
  </si>
  <si>
    <t>markers, highlighters, label tape, paper</t>
  </si>
  <si>
    <t>dawn, vinegar</t>
  </si>
  <si>
    <t>waters and drinks haliday candy</t>
  </si>
  <si>
    <t>heater and new refrigerator</t>
  </si>
  <si>
    <t>drill bit set</t>
  </si>
  <si>
    <t>tape, batteries</t>
  </si>
  <si>
    <t>mold &amp; stain remover, water softner salt</t>
  </si>
  <si>
    <t>EXP-10010708</t>
  </si>
  <si>
    <t>sink for back room</t>
  </si>
  <si>
    <t>mouse, tape, copy paper</t>
  </si>
  <si>
    <t>parts for washer machine</t>
  </si>
  <si>
    <t>TP for site</t>
  </si>
  <si>
    <t>gloves for site</t>
  </si>
  <si>
    <t>warm water proof gloves for team</t>
  </si>
  <si>
    <t>TP, paper cups</t>
  </si>
  <si>
    <t>Mark Shreffler</t>
  </si>
  <si>
    <t>EXP-10010738</t>
  </si>
  <si>
    <t>tools,</t>
  </si>
  <si>
    <t>prep hose &amp; hardware</t>
  </si>
  <si>
    <t>conduit and supplies for prep canopy hose</t>
  </si>
  <si>
    <t>zip ties and supplies for prep hose</t>
  </si>
  <si>
    <t>water softener, shovel, ice melt *tractor supply broke order into multiple shipments. I only have original order receipt which totals the three charges between 1-3 and 1-4</t>
  </si>
  <si>
    <t>ice melt *tractor supply broke order into multiple shipments. I only have original order receipt which totals the three charges between 1-3 and 1-4</t>
  </si>
  <si>
    <t>washers &amp; teflon tape</t>
  </si>
  <si>
    <t>grease for vacuums</t>
  </si>
  <si>
    <t>Mark Stehle</t>
  </si>
  <si>
    <t>EXP-10010565</t>
  </si>
  <si>
    <t>Extractor set Allen wrenches</t>
  </si>
  <si>
    <t>EXP-10010856</t>
  </si>
  <si>
    <t>To, degreaser, spray container, gloves</t>
  </si>
  <si>
    <t>Marquis Scott</t>
  </si>
  <si>
    <t>EXP-10010733</t>
  </si>
  <si>
    <t>Prime Video (Personal)</t>
  </si>
  <si>
    <t>EXP-10010252</t>
  </si>
  <si>
    <t>clamps, grabber tool, sprayer, shears</t>
  </si>
  <si>
    <t>cooler, organizer, toilet brush, TP holder, extension cord</t>
  </si>
  <si>
    <t>vinegar, dawn, gain pods, handsoap</t>
  </si>
  <si>
    <t>computer</t>
  </si>
  <si>
    <t>hoses</t>
  </si>
  <si>
    <t>batteries, mailbox</t>
  </si>
  <si>
    <t>tape measurer</t>
  </si>
  <si>
    <t>hose reel</t>
  </si>
  <si>
    <t>shovel</t>
  </si>
  <si>
    <t>dr. pepper, gatorade</t>
  </si>
  <si>
    <t>printer</t>
  </si>
  <si>
    <t>Matthew Roberts</t>
  </si>
  <si>
    <t>EXP-10010016</t>
  </si>
  <si>
    <t>plugs</t>
  </si>
  <si>
    <t>quick conntects</t>
  </si>
  <si>
    <t>driver bit set</t>
  </si>
  <si>
    <t>wipes, small heater</t>
  </si>
  <si>
    <t>EXP-10010484</t>
  </si>
  <si>
    <t>Dawn, Vinegar, coffee, water</t>
  </si>
  <si>
    <t>Matthew Rust</t>
  </si>
  <si>
    <t>EXP-10010121</t>
  </si>
  <si>
    <t>ice melt salt</t>
  </si>
  <si>
    <t>fittings and grease</t>
  </si>
  <si>
    <t>EXP-10010122</t>
  </si>
  <si>
    <t>sander and sander pads</t>
  </si>
  <si>
    <t>bushings</t>
  </si>
  <si>
    <t>pvc for top brush water and supplies for wash</t>
  </si>
  <si>
    <t>gas can and hand warmers</t>
  </si>
  <si>
    <t>heater and temp gages</t>
  </si>
  <si>
    <t>EXP-10009299</t>
  </si>
  <si>
    <t>Christmas decor</t>
  </si>
  <si>
    <t>Extension cords</t>
  </si>
  <si>
    <t>EXP-10010377</t>
  </si>
  <si>
    <t>Salt and gloves</t>
  </si>
  <si>
    <t>100ft hose</t>
  </si>
  <si>
    <t>Spray paint</t>
  </si>
  <si>
    <t>aluminum cleaners for tunnel</t>
  </si>
  <si>
    <t>zip ties, crow bar, and hose insulation</t>
  </si>
  <si>
    <t>extension cords and surge protector</t>
  </si>
  <si>
    <t>winter scarves</t>
  </si>
  <si>
    <t>storage unit</t>
  </si>
  <si>
    <t>water proof winter gloves</t>
  </si>
  <si>
    <t>xpt receipt paper</t>
  </si>
  <si>
    <t>tubing and connectors for for air leak repair</t>
  </si>
  <si>
    <t>pallet of salt pellets for hard water</t>
  </si>
  <si>
    <t>replacement pipe for tornado damage</t>
  </si>
  <si>
    <t>water bottles</t>
  </si>
  <si>
    <t>cleaning items</t>
  </si>
  <si>
    <t>power washer attachment and cleaning supplies</t>
  </si>
  <si>
    <t>pliers and wire strippers</t>
  </si>
  <si>
    <t>gas for power washer</t>
  </si>
  <si>
    <t>EXP-10009802</t>
  </si>
  <si>
    <t>nitrile gloves</t>
  </si>
  <si>
    <t>EXP-10009798</t>
  </si>
  <si>
    <t>concrete cleaner</t>
  </si>
  <si>
    <t>EXP-10009799</t>
  </si>
  <si>
    <t>dawn for cleaning windows</t>
  </si>
  <si>
    <t>caps for vac canisters</t>
  </si>
  <si>
    <t>shark bites</t>
  </si>
  <si>
    <t>belt for pressure washer</t>
  </si>
  <si>
    <t>elbow shark bites</t>
  </si>
  <si>
    <t>trash can</t>
  </si>
  <si>
    <t>EXP-10010689</t>
  </si>
  <si>
    <t>water for associates</t>
  </si>
  <si>
    <t>c3rtu</t>
  </si>
  <si>
    <t>plumbing fittings</t>
  </si>
  <si>
    <t>grease and hi temp grease</t>
  </si>
  <si>
    <t>Bathroom cleaner dawn soap for windows.</t>
  </si>
  <si>
    <t>Laundrry detergent toilet paper</t>
  </si>
  <si>
    <t>Toilet paper dawn soap for windows bathroom cleaner</t>
  </si>
  <si>
    <t>EXP-10010351</t>
  </si>
  <si>
    <t>cleaning and grease</t>
  </si>
  <si>
    <t>water and drinks for staff</t>
  </si>
  <si>
    <t>floor jack and cleaner</t>
  </si>
  <si>
    <t>Nadine Moses</t>
  </si>
  <si>
    <t>EXP-10009805</t>
  </si>
  <si>
    <t>tarp and bricks</t>
  </si>
  <si>
    <t>coffee, hot chocolate</t>
  </si>
  <si>
    <t>vinegar, tarp, marine grease</t>
  </si>
  <si>
    <t>Christmas Decoration</t>
  </si>
  <si>
    <t>power cords</t>
  </si>
  <si>
    <t>Toilet paper and dog treats</t>
  </si>
  <si>
    <t>EXP-10010699</t>
  </si>
  <si>
    <t>hose Clamp for tunnel hose</t>
  </si>
  <si>
    <t>vinegar, dawn, toilet paper</t>
  </si>
  <si>
    <t>hose Clamps, scrub brush poles</t>
  </si>
  <si>
    <t>Trash bags and laundry soap</t>
  </si>
  <si>
    <t>vanity for women's bathroom</t>
  </si>
  <si>
    <t>purple power</t>
  </si>
  <si>
    <t>plumbing for bathroom vanity</t>
  </si>
  <si>
    <t>tip deposit bags</t>
  </si>
  <si>
    <t>Water and laundry soap</t>
  </si>
  <si>
    <t>laundry soap</t>
  </si>
  <si>
    <t>Paper towels and toilet paper</t>
  </si>
  <si>
    <t>Cap for vac piping</t>
  </si>
  <si>
    <t>Heater for building</t>
  </si>
  <si>
    <t>gas for heaters</t>
  </si>
  <si>
    <t>Christmas tree</t>
  </si>
  <si>
    <t>Printer Ink</t>
  </si>
  <si>
    <t>vac for lobby and dawn, trash bags</t>
  </si>
  <si>
    <t>Purple power , torch and fuel for repairs</t>
  </si>
  <si>
    <t>EXP-10010694</t>
  </si>
  <si>
    <t>Radios for operations</t>
  </si>
  <si>
    <t>pressure washer hoseRadios for operations</t>
  </si>
  <si>
    <t>Bathroom cleaner and water for employees</t>
  </si>
  <si>
    <t>Cutting blade, squeegee, purple power, aluminum cleaner</t>
  </si>
  <si>
    <t>Plumber tape</t>
  </si>
  <si>
    <t>grinding blades and Allen keys for a repair on sprocket</t>
  </si>
  <si>
    <t>Nicholas Huck</t>
  </si>
  <si>
    <t>EXP-10009820</t>
  </si>
  <si>
    <t>EXP-10010662</t>
  </si>
  <si>
    <t>Filters for power packs</t>
  </si>
  <si>
    <t>EXP-10010584</t>
  </si>
  <si>
    <t>Filters for compressor</t>
  </si>
  <si>
    <t>EXP-10010578</t>
  </si>
  <si>
    <t>gift Cards for contest</t>
  </si>
  <si>
    <t>Pens and airwick</t>
  </si>
  <si>
    <t>vinegar, soap, detergent, water softner</t>
  </si>
  <si>
    <t>bath tissue, copy paper</t>
  </si>
  <si>
    <t>spray bottles, goo gone, tote</t>
  </si>
  <si>
    <t>return power washing part</t>
  </si>
  <si>
    <t>couplers for power washer</t>
  </si>
  <si>
    <t>hoses for tunnel</t>
  </si>
  <si>
    <t>power washer coupler</t>
  </si>
  <si>
    <t>sealant, tote</t>
  </si>
  <si>
    <t>Nick Mariani</t>
  </si>
  <si>
    <t>EXP-10010674</t>
  </si>
  <si>
    <t>TP, Paper towels, frebreeze</t>
  </si>
  <si>
    <t>Gas for power washer</t>
  </si>
  <si>
    <t>Mats for wash site</t>
  </si>
  <si>
    <t>Boots for trench</t>
  </si>
  <si>
    <t>Nick Way</t>
  </si>
  <si>
    <t>EXP-10010403</t>
  </si>
  <si>
    <t>Heaters for winter prep</t>
  </si>
  <si>
    <t>Tarps for winter prep</t>
  </si>
  <si>
    <t>Hose fittings, reel, and PW hose</t>
  </si>
  <si>
    <t>Water and TP</t>
  </si>
  <si>
    <t>Drill attachment, cleaning products</t>
  </si>
  <si>
    <t>Grease and applicator</t>
  </si>
  <si>
    <t>Roto brush tip replacements</t>
  </si>
  <si>
    <t>EXP-10009445</t>
  </si>
  <si>
    <t>Meals</t>
  </si>
  <si>
    <t>coffee</t>
  </si>
  <si>
    <t>meals</t>
  </si>
  <si>
    <t>Toll rental car for work</t>
  </si>
  <si>
    <t>Owen Capriola</t>
  </si>
  <si>
    <t>EXP-10010747</t>
  </si>
  <si>
    <t>Receipt Paper</t>
  </si>
  <si>
    <t>New Washer</t>
  </si>
  <si>
    <t>EXP-10010611</t>
  </si>
  <si>
    <t>Expoxy, j hook strap</t>
  </si>
  <si>
    <t>large tarp for winter weather</t>
  </si>
  <si>
    <t>EXP-10010509</t>
  </si>
  <si>
    <t>heaters, tools, scrapers, antifreezes</t>
  </si>
  <si>
    <t>funnel, towel bucket, aluminum pole</t>
  </si>
  <si>
    <t>coupl hoses, screws, anchors, straps</t>
  </si>
  <si>
    <t>hose hideaway, dawn, handy brite, grease</t>
  </si>
  <si>
    <t>hole saw, ladder</t>
  </si>
  <si>
    <t>mailbox</t>
  </si>
  <si>
    <t>putty knife, pickup &amp; reach tool, jump starter, hole saw</t>
  </si>
  <si>
    <t>air hose, copies of keys</t>
  </si>
  <si>
    <t>extension pole, brush</t>
  </si>
  <si>
    <t>Paul Thomas</t>
  </si>
  <si>
    <t>EXP-10010627</t>
  </si>
  <si>
    <t>Washing detergent</t>
  </si>
  <si>
    <t>Dish soap and 2 heaters</t>
  </si>
  <si>
    <t>AS 18MM</t>
  </si>
  <si>
    <t>Peter Foster</t>
  </si>
  <si>
    <t>EXP-10010439</t>
  </si>
  <si>
    <t>repairing line for chemicals</t>
  </si>
  <si>
    <t>water and cleaners</t>
  </si>
  <si>
    <t>wire cutters</t>
  </si>
  <si>
    <t>hex nut</t>
  </si>
  <si>
    <t>Shipping water test</t>
  </si>
  <si>
    <t>repair tire shine</t>
  </si>
  <si>
    <t>nuts and washers</t>
  </si>
  <si>
    <t>tire shine bracket</t>
  </si>
  <si>
    <t>Preston Long</t>
  </si>
  <si>
    <t>EXP-10010091</t>
  </si>
  <si>
    <t>Floor jack / tools</t>
  </si>
  <si>
    <t>PW hose, fitting and nozzles</t>
  </si>
  <si>
    <t>EXP-10010029</t>
  </si>
  <si>
    <t>Spinners being sent to North Carolina</t>
  </si>
  <si>
    <t>EXP-10010615</t>
  </si>
  <si>
    <t>buckets, hydraulic oil, scour pads, vinegar</t>
  </si>
  <si>
    <t>donuts</t>
  </si>
  <si>
    <t>cabinet for restroom</t>
  </si>
  <si>
    <t>EXP-10010838</t>
  </si>
  <si>
    <t>Coupler for pressure washer</t>
  </si>
  <si>
    <t>Nozzle for pressure washer</t>
  </si>
  <si>
    <t>Ray Bentley</t>
  </si>
  <si>
    <t>EXP-10009966</t>
  </si>
  <si>
    <t>plumbing parts</t>
  </si>
  <si>
    <t>hose and fittings</t>
  </si>
  <si>
    <t>pizza for opening day</t>
  </si>
  <si>
    <t>donuts for opening</t>
  </si>
  <si>
    <t>lunch for second day of opening</t>
  </si>
  <si>
    <t>chic fil a</t>
  </si>
  <si>
    <t>Armor all wipes for blowers</t>
  </si>
  <si>
    <t>bags</t>
  </si>
  <si>
    <t>heater, mats etc</t>
  </si>
  <si>
    <t>usb</t>
  </si>
  <si>
    <t>EXP-10010639</t>
  </si>
  <si>
    <t>prep buckets</t>
  </si>
  <si>
    <t>fittings</t>
  </si>
  <si>
    <t>alumibright</t>
  </si>
  <si>
    <t>Ray Myers</t>
  </si>
  <si>
    <t>EXP-10009865</t>
  </si>
  <si>
    <t>Water/vinegar/bathroom supplies</t>
  </si>
  <si>
    <t>EXP-10010414</t>
  </si>
  <si>
    <t>Cleaning supplies, H2o, employee snacks</t>
  </si>
  <si>
    <t>brushes</t>
  </si>
  <si>
    <t>yard carts</t>
  </si>
  <si>
    <t>Rene Gonzales</t>
  </si>
  <si>
    <t>EXP-10010407</t>
  </si>
  <si>
    <t>Returned drill</t>
  </si>
  <si>
    <t>Grease gun and supplies</t>
  </si>
  <si>
    <t>Grease gun and grease</t>
  </si>
  <si>
    <t>Surface cleaner</t>
  </si>
  <si>
    <t>Paint striper</t>
  </si>
  <si>
    <t>EXP-10010731</t>
  </si>
  <si>
    <t>EXP-10010663</t>
  </si>
  <si>
    <t>Rain suit</t>
  </si>
  <si>
    <t>Return garden hose</t>
  </si>
  <si>
    <t>Garden hose and poly glue</t>
  </si>
  <si>
    <t>Swan contractor hose</t>
  </si>
  <si>
    <t>Oil filter strap</t>
  </si>
  <si>
    <t>Painter tape for painted tesla spot</t>
  </si>
  <si>
    <t>Paint brush for painting telsa spot</t>
  </si>
  <si>
    <t>Painting supplies for telsa spot</t>
  </si>
  <si>
    <t>Trim &amp; plastic restorator</t>
  </si>
  <si>
    <t>Trim and plastic restorator</t>
  </si>
  <si>
    <t>Bathroom and cleaning supplies</t>
  </si>
  <si>
    <t>Most attractive business lot painting</t>
  </si>
  <si>
    <t>Used wrong wells fargo card</t>
  </si>
  <si>
    <t>Office supplies</t>
  </si>
  <si>
    <t>couplings, strip lights</t>
  </si>
  <si>
    <t>Supplies to repair/maintenance work</t>
  </si>
  <si>
    <t>Oil for air compressors</t>
  </si>
  <si>
    <t>Fuel can</t>
  </si>
  <si>
    <t>Equipment for Canton Rd (charge canton rd)</t>
  </si>
  <si>
    <t>Rex Humerickhouse</t>
  </si>
  <si>
    <t>EXP-10010457</t>
  </si>
  <si>
    <t>screw driver set</t>
  </si>
  <si>
    <t>anti freeze and grease</t>
  </si>
  <si>
    <t>anti freeze</t>
  </si>
  <si>
    <t>kleen wall</t>
  </si>
  <si>
    <t>cleaning supplies/antifreeze</t>
  </si>
  <si>
    <t>Mac valve</t>
  </si>
  <si>
    <t>heater for MCC</t>
  </si>
  <si>
    <t>tube cutter</t>
  </si>
  <si>
    <t>EXP-10010269</t>
  </si>
  <si>
    <t>tunnel cleaner and pipe tape</t>
  </si>
  <si>
    <t>c3 tunnel cleaner</t>
  </si>
  <si>
    <t>replacement trash can liners</t>
  </si>
  <si>
    <t>Richard Porter</t>
  </si>
  <si>
    <t>EXP-10009878</t>
  </si>
  <si>
    <t>Hose, paint, organizer</t>
  </si>
  <si>
    <t>cleaning, ties, lights, cords</t>
  </si>
  <si>
    <t>hydraulic and compressor oil</t>
  </si>
  <si>
    <t>electrical covers</t>
  </si>
  <si>
    <t>water, detergent, cleaning</t>
  </si>
  <si>
    <t>EXP-10009972</t>
  </si>
  <si>
    <t>Electrical plugs</t>
  </si>
  <si>
    <t>Gas for heater</t>
  </si>
  <si>
    <t>Cable for loading</t>
  </si>
  <si>
    <t>Cable for loading with previous charge</t>
  </si>
  <si>
    <t>Pipe etc for backroom wash</t>
  </si>
  <si>
    <t>XPT cover replacement</t>
  </si>
  <si>
    <t>Gas for cleaning power washer</t>
  </si>
  <si>
    <t>Key for water and cleaner</t>
  </si>
  <si>
    <t>EXP-10010827</t>
  </si>
  <si>
    <t>Supplies to seal MCC room and DRB podiums</t>
  </si>
  <si>
    <t>EXP-10009992</t>
  </si>
  <si>
    <t>Laminate</t>
  </si>
  <si>
    <t>Power pack filters</t>
  </si>
  <si>
    <t>Filter, oil drain pan</t>
  </si>
  <si>
    <t>Plastic Gloves</t>
  </si>
  <si>
    <t>Grease towels, desk organizer</t>
  </si>
  <si>
    <t>Lithium grease</t>
  </si>
  <si>
    <t>Dawn, vinegar, bananas and oranges</t>
  </si>
  <si>
    <t>EXP-10009931</t>
  </si>
  <si>
    <t>gas for blower</t>
  </si>
  <si>
    <t>electrical issues</t>
  </si>
  <si>
    <t>fuse return</t>
  </si>
  <si>
    <t>EXP-10009387</t>
  </si>
  <si>
    <t>Kerosene Can</t>
  </si>
  <si>
    <t>detergent for towels</t>
  </si>
  <si>
    <t>PVC Cement</t>
  </si>
  <si>
    <t>Nuts and Bolts</t>
  </si>
  <si>
    <t>EXP-10010210</t>
  </si>
  <si>
    <t>equipment mailed to correct site in Clinton Iowa</t>
  </si>
  <si>
    <t>capital expense install drb computer for xpt</t>
  </si>
  <si>
    <t>EXP-10009879</t>
  </si>
  <si>
    <t>XPT Heater</t>
  </si>
  <si>
    <t>new XPT keyboard, Speakers for office computer</t>
  </si>
  <si>
    <t>EXP-10010734</t>
  </si>
  <si>
    <t>fire ext. service</t>
  </si>
  <si>
    <t>freeze supplies</t>
  </si>
  <si>
    <t>pressure washer tip</t>
  </si>
  <si>
    <t>Robert Hane</t>
  </si>
  <si>
    <t>EXP-10009903</t>
  </si>
  <si>
    <t>hydro oil</t>
  </si>
  <si>
    <t>Shark Bites</t>
  </si>
  <si>
    <t>cutter, tube bender</t>
  </si>
  <si>
    <t>union</t>
  </si>
  <si>
    <t>Spray Bottles</t>
  </si>
  <si>
    <t>Nuts &amp; Bolts</t>
  </si>
  <si>
    <t>Dawn, Vinegar, rubber cord, tarp</t>
  </si>
  <si>
    <t>handsoap, sharpies</t>
  </si>
  <si>
    <t>Gas Can</t>
  </si>
  <si>
    <t>dolly</t>
  </si>
  <si>
    <t>nuts, washers, bolts</t>
  </si>
  <si>
    <t>swivel brush</t>
  </si>
  <si>
    <t>vinegar, extension pole</t>
  </si>
  <si>
    <t>water hose</t>
  </si>
  <si>
    <t>vinegar, dawn, acid, bleach</t>
  </si>
  <si>
    <t>oxi clean, hydraulic oil</t>
  </si>
  <si>
    <t>handsoap, sharpies, TP</t>
  </si>
  <si>
    <t>adapter, coupling</t>
  </si>
  <si>
    <t>rust defense</t>
  </si>
  <si>
    <t>pens, copy paper</t>
  </si>
  <si>
    <t>spray wand, spray tip</t>
  </si>
  <si>
    <t>HP filter</t>
  </si>
  <si>
    <t>EXP-10010610</t>
  </si>
  <si>
    <t>grease, vinegar</t>
  </si>
  <si>
    <t>wrench, deep sockets</t>
  </si>
  <si>
    <t>gloves, TP</t>
  </si>
  <si>
    <t>nuts, bolts, washers</t>
  </si>
  <si>
    <t>vinegar, cleaner, pellets</t>
  </si>
  <si>
    <t>EXP-10010384</t>
  </si>
  <si>
    <t>towels, vinegar, dawn</t>
  </si>
  <si>
    <t>couplings, cable ties</t>
  </si>
  <si>
    <t>Chain, bolts, beam clamps, hooks</t>
  </si>
  <si>
    <t>buckets, leader hose, hose kit</t>
  </si>
  <si>
    <t>gas snow blower</t>
  </si>
  <si>
    <t>Grease and towels</t>
  </si>
  <si>
    <t>Robert Swigonski</t>
  </si>
  <si>
    <t>EXP-10010544</t>
  </si>
  <si>
    <t>Mailbox and equipment to install snow shovel, and some icemelt</t>
  </si>
  <si>
    <t>Toilet paper, paper towels, two garbage cans</t>
  </si>
  <si>
    <t>Rodney Davis</t>
  </si>
  <si>
    <t>EXP-10010381</t>
  </si>
  <si>
    <t>Tools to make repair</t>
  </si>
  <si>
    <t>Replace Ball Valves</t>
  </si>
  <si>
    <t>Rodrigo Kimble</t>
  </si>
  <si>
    <t>EXP-10009795</t>
  </si>
  <si>
    <t>Long nose pli/1/2 rod coupling nut</t>
  </si>
  <si>
    <t>Xtra/gv dish/softsoap/ss lhs</t>
  </si>
  <si>
    <t>Hex nut/Hex bolt</t>
  </si>
  <si>
    <t>Hex nut/hex bolt/knife/threaded rod</t>
  </si>
  <si>
    <t>Pressure washer</t>
  </si>
  <si>
    <t>100ft water hose/3/8 connect</t>
  </si>
  <si>
    <t>EXP-10010690</t>
  </si>
  <si>
    <t>Washing powder/</t>
  </si>
  <si>
    <t>Hose/boiler drain</t>
  </si>
  <si>
    <t>Washing powder/dish soap</t>
  </si>
  <si>
    <t>Tissue paper/bags</t>
  </si>
  <si>
    <t>Dish soap/washing powder/copper scour</t>
  </si>
  <si>
    <t>Ronald Boyett</t>
  </si>
  <si>
    <t>EXP-10009124</t>
  </si>
  <si>
    <t>file folders, sharpeies</t>
  </si>
  <si>
    <t>Ryan Earl</t>
  </si>
  <si>
    <t>EXP-10010645</t>
  </si>
  <si>
    <t>connectors for air cylinders</t>
  </si>
  <si>
    <t>bottles,  cleaners, drum funnel</t>
  </si>
  <si>
    <t>water, vinegar, bleach, grease, dawn</t>
  </si>
  <si>
    <t>locks for xpt</t>
  </si>
  <si>
    <t>EXP-10009821</t>
  </si>
  <si>
    <t>Pipe Glue</t>
  </si>
  <si>
    <t>Lithium ion brushless</t>
  </si>
  <si>
    <t>Diesel</t>
  </si>
  <si>
    <t>SAW 5 gal</t>
  </si>
  <si>
    <t>diesel</t>
  </si>
  <si>
    <t>fip coupling</t>
  </si>
  <si>
    <t>christmas lights</t>
  </si>
  <si>
    <t>Sonnys part Rod berring female</t>
  </si>
  <si>
    <t>2 cents (Sonny's)</t>
  </si>
  <si>
    <t>Bananna peal and bracket</t>
  </si>
  <si>
    <t>Vinegar in bulk</t>
  </si>
  <si>
    <t>Dark blue fleece for ASL’s</t>
  </si>
  <si>
    <t>Winter gloves for XPT</t>
  </si>
  <si>
    <t>EXP-10010368</t>
  </si>
  <si>
    <t>Mats for under chemicals, chem sprayer, lock for office etc</t>
  </si>
  <si>
    <t>dawn, gloves, degreaser</t>
  </si>
  <si>
    <t>fasteners, hitch pin</t>
  </si>
  <si>
    <t>door handle, brushes for drill, cleaner</t>
  </si>
  <si>
    <t>salt &amp; pepper shaker, markers</t>
  </si>
  <si>
    <t>Walkie talkies</t>
  </si>
  <si>
    <t>More chem mats, paint market and office keys coppied</t>
  </si>
  <si>
    <t>Vinegar and paper towels</t>
  </si>
  <si>
    <t>EXP-10010070</t>
  </si>
  <si>
    <t>hitch pin return</t>
  </si>
  <si>
    <t>Rope, flex tape, acid cleaner for aluminum and other cleaners</t>
  </si>
  <si>
    <t>Salt for walk ways from snow, cleaners and random supplies to keep us busy during snow days</t>
  </si>
  <si>
    <t>Snow blower</t>
  </si>
  <si>
    <t>EXP-10010010</t>
  </si>
  <si>
    <t>Axe to cut pallets</t>
  </si>
  <si>
    <t>computer speakers for training</t>
  </si>
  <si>
    <t>EXP-10010102</t>
  </si>
  <si>
    <t>nuts and bolts for equipment repair</t>
  </si>
  <si>
    <t>EXP-10010350</t>
  </si>
  <si>
    <t>shovel, utility blades</t>
  </si>
  <si>
    <t>gloves, earplugs</t>
  </si>
  <si>
    <t>EXP-10010515</t>
  </si>
  <si>
    <t>JBWeld and tape to fix part, also hot cups</t>
  </si>
  <si>
    <t>EXP-10009980</t>
  </si>
  <si>
    <t>C3</t>
  </si>
  <si>
    <t>EXP-10010116</t>
  </si>
  <si>
    <t>Pvc cutter</t>
  </si>
  <si>
    <t>Tapes/Bolts</t>
  </si>
  <si>
    <t>Pens, Folders, Vinager</t>
  </si>
  <si>
    <t>Clamps &amp; Hoses</t>
  </si>
  <si>
    <t>EXP-10010342</t>
  </si>
  <si>
    <t>bathroom cleaner &amp; straps</t>
  </si>
  <si>
    <t>ice melt &amp; buckets</t>
  </si>
  <si>
    <t>EXP-10010646</t>
  </si>
  <si>
    <t>Hex Bolts</t>
  </si>
  <si>
    <t>Wand Sprayer</t>
  </si>
  <si>
    <t>Bolts. Garbage Bags, Tape</t>
  </si>
  <si>
    <t>Bottled Water</t>
  </si>
  <si>
    <t>Acid &amp; Paint</t>
  </si>
  <si>
    <t>EXP-10010022</t>
  </si>
  <si>
    <t>Hooks, Bungees, Mounts</t>
  </si>
  <si>
    <t>Pit Pumping</t>
  </si>
  <si>
    <t>Waders</t>
  </si>
  <si>
    <t>PVC parts</t>
  </si>
  <si>
    <t>Heater, Propane Tank</t>
  </si>
  <si>
    <t>Tape Dispenser, Plates, Cups</t>
  </si>
  <si>
    <t>tidal wave - test refund</t>
  </si>
  <si>
    <t>Keyboard, USB Port, Mouse</t>
  </si>
  <si>
    <t>Water Jugs</t>
  </si>
  <si>
    <t>Food for Staff</t>
  </si>
  <si>
    <t>tidal wave - test maintenance</t>
  </si>
  <si>
    <t>Water Dispenser and Filters</t>
  </si>
  <si>
    <t>Bathroom Locks</t>
  </si>
  <si>
    <t>hose unavailable, automatic refund from pickup order</t>
  </si>
  <si>
    <t>Wired Mouse</t>
  </si>
  <si>
    <t>Table</t>
  </si>
  <si>
    <t>Blower</t>
  </si>
  <si>
    <t>Christmas Lights</t>
  </si>
  <si>
    <t>hooks, clips, adhesive</t>
  </si>
  <si>
    <t>christmas decor</t>
  </si>
  <si>
    <t>christmas</t>
  </si>
  <si>
    <t>desk organizer, glass cleaner, box tape</t>
  </si>
  <si>
    <t>christmas lights, bathroom cleaning supplies</t>
  </si>
  <si>
    <t>fuel</t>
  </si>
  <si>
    <t>thread tape, screws, drill bit</t>
  </si>
  <si>
    <t>funnel, quick connects</t>
  </si>
  <si>
    <t>bathroom cleaning supplies, TP, Paper Towels, Hooks</t>
  </si>
  <si>
    <t>air chuck</t>
  </si>
  <si>
    <t>foot mats</t>
  </si>
  <si>
    <t>EXP-10010069</t>
  </si>
  <si>
    <t>nuts and screws</t>
  </si>
  <si>
    <t>anti-acids, cable ties</t>
  </si>
  <si>
    <t>EXP-10010339</t>
  </si>
  <si>
    <t>Valves</t>
  </si>
  <si>
    <t>gas cans</t>
  </si>
  <si>
    <t>Hot hands</t>
  </si>
  <si>
    <t>EXP-10010416</t>
  </si>
  <si>
    <t>Prep valves</t>
  </si>
  <si>
    <t>screws, bolts</t>
  </si>
  <si>
    <t>EXP-10010104</t>
  </si>
  <si>
    <t>Mailed LIT computer back to office</t>
  </si>
  <si>
    <t>EXP-10009897</t>
  </si>
  <si>
    <t>purchased remote for projector</t>
  </si>
  <si>
    <t>delivered ice melt instead of softener salt</t>
  </si>
  <si>
    <t>flash light</t>
  </si>
  <si>
    <t>vinegar for windows</t>
  </si>
  <si>
    <t>snow removal supplies</t>
  </si>
  <si>
    <t>fuel for heater</t>
  </si>
  <si>
    <t>gas for heater</t>
  </si>
  <si>
    <t>bathroom cleaners</t>
  </si>
  <si>
    <t>EXP-10010082</t>
  </si>
  <si>
    <t>cleaners for windows</t>
  </si>
  <si>
    <t>shop supplies</t>
  </si>
  <si>
    <t>EXP-10010660</t>
  </si>
  <si>
    <t>wash supplies</t>
  </si>
  <si>
    <t>replased trash cans</t>
  </si>
  <si>
    <t>drop cord</t>
  </si>
  <si>
    <t>EXP-10010833</t>
  </si>
  <si>
    <t>Learherman tools for mgmt and heater for xpt</t>
  </si>
  <si>
    <t>Hammer drill</t>
  </si>
  <si>
    <t>Washing machine repair</t>
  </si>
  <si>
    <t>Bottles, pole, trash can</t>
  </si>
  <si>
    <t>Water, flex tape</t>
  </si>
  <si>
    <t>Prep hose/spigot</t>
  </si>
  <si>
    <t>EXP-10010767</t>
  </si>
  <si>
    <t>Hand pump for Laundry Detergent</t>
  </si>
  <si>
    <t>Magic Erasers for cleaning</t>
  </si>
  <si>
    <t>Outdoor thermometer</t>
  </si>
  <si>
    <t>Hose washers</t>
  </si>
  <si>
    <t>Gloves, window cleaner, anti-freeze</t>
  </si>
  <si>
    <t>Gorilla Tape</t>
  </si>
  <si>
    <t>Hanging Shelf for Bathroom Supplies</t>
  </si>
  <si>
    <t>Better Thermometer, tissues</t>
  </si>
  <si>
    <t>Scott Lindsey</t>
  </si>
  <si>
    <t>EXP-10010531</t>
  </si>
  <si>
    <t>Mr Clean Mop</t>
  </si>
  <si>
    <t>Guests Candy Cane</t>
  </si>
  <si>
    <t>Dust pan. Utility cart. Gloves</t>
  </si>
  <si>
    <t>Fruit Snacks</t>
  </si>
  <si>
    <t>Airfare</t>
  </si>
  <si>
    <t>Retreat Flight</t>
  </si>
  <si>
    <t>Dog Treats</t>
  </si>
  <si>
    <t>Keys</t>
  </si>
  <si>
    <t>Duct Tape. Insulated Cover</t>
  </si>
  <si>
    <t>Salt. Zep Cleaner</t>
  </si>
  <si>
    <t>Spray bottles. Siphon pump</t>
  </si>
  <si>
    <t>Disposable Gloves</t>
  </si>
  <si>
    <t>Air freshener. Bathroom Cleaner.</t>
  </si>
  <si>
    <t>Broom. Dust pan. Trash Dolly</t>
  </si>
  <si>
    <t>Tool Pouch</t>
  </si>
  <si>
    <t>Tool Box Organizer. O Rings</t>
  </si>
  <si>
    <t>Stopwatch</t>
  </si>
  <si>
    <t>fruit snacks</t>
  </si>
  <si>
    <t>dawn soap</t>
  </si>
  <si>
    <t>Uber</t>
  </si>
  <si>
    <t>EXP-10009948</t>
  </si>
  <si>
    <t>purchased membership before opening as part of XPT test, and forgot to cancel</t>
  </si>
  <si>
    <t>return PB Blaster, white lithium spray</t>
  </si>
  <si>
    <t>cans for diesel</t>
  </si>
  <si>
    <t>hose, deck srubbers, extension pole</t>
  </si>
  <si>
    <t>prepaid for propane, out of propane.</t>
  </si>
  <si>
    <t>fiberboard</t>
  </si>
  <si>
    <t>grease gun</t>
  </si>
  <si>
    <t>shovel, sprayer, stain remover, degreaser</t>
  </si>
  <si>
    <t>Toilet Paper, gloves</t>
  </si>
  <si>
    <t>water snacks</t>
  </si>
  <si>
    <t>purchased membership to test xpts before opening, forgot to cancel</t>
  </si>
  <si>
    <t>grease, grease gun, grease fittings</t>
  </si>
  <si>
    <t>sign</t>
  </si>
  <si>
    <t>floats</t>
  </si>
  <si>
    <t>hooks, signs, bins, hangers, mailbox</t>
  </si>
  <si>
    <t>washers</t>
  </si>
  <si>
    <t>hex bit set</t>
  </si>
  <si>
    <t>sponge, shovel, degreaser, mold stain remover</t>
  </si>
  <si>
    <t>bins, hooks</t>
  </si>
  <si>
    <t>Return floats</t>
  </si>
  <si>
    <t>oil, hose, cleaning supplies</t>
  </si>
  <si>
    <t>knife, shovel</t>
  </si>
  <si>
    <t>Sean Swint</t>
  </si>
  <si>
    <t>EXP-10010569</t>
  </si>
  <si>
    <t>Tesla fees</t>
  </si>
  <si>
    <t>Tissue, locks</t>
  </si>
  <si>
    <t>Recipt printer</t>
  </si>
  <si>
    <t>hooks</t>
  </si>
  <si>
    <t>Salt and water is softener cleaner</t>
  </si>
  <si>
    <t>Projector I don’t have one</t>
  </si>
  <si>
    <t>Pump sprayers</t>
  </si>
  <si>
    <t>Industrial detergent</t>
  </si>
  <si>
    <t>Emergency stop covers</t>
  </si>
  <si>
    <t>Printer papper</t>
  </si>
  <si>
    <t>EXP-10010030</t>
  </si>
  <si>
    <t>fittings, couplings</t>
  </si>
  <si>
    <t>Calicum chloride for site</t>
  </si>
  <si>
    <t>cable ties, yellow paint, squeegee</t>
  </si>
  <si>
    <t>tape, gloves, nozzles</t>
  </si>
  <si>
    <t>nipples, pipe inserts</t>
  </si>
  <si>
    <t>hand warmer, hex set, wrench</t>
  </si>
  <si>
    <t>label tape, hand soap, monitor, speaker</t>
  </si>
  <si>
    <t>Calcium chloride for site</t>
  </si>
  <si>
    <t>Coolers for second mile</t>
  </si>
  <si>
    <t>Parts for repairs on site</t>
  </si>
  <si>
    <t>Calxium chloride for site</t>
  </si>
  <si>
    <t>Heater for tunnel</t>
  </si>
  <si>
    <t>ratchet strap</t>
  </si>
  <si>
    <t>diesel cans</t>
  </si>
  <si>
    <t>tape, rain suit, nail set</t>
  </si>
  <si>
    <t>punch set, furniture movers</t>
  </si>
  <si>
    <t>quick connects, spin mops, pail</t>
  </si>
  <si>
    <t>EXP-10010647</t>
  </si>
  <si>
    <t>Water, Vinegar, cleaning supplies</t>
  </si>
  <si>
    <t>dawn and vinegar</t>
  </si>
  <si>
    <t>Ice melt and shovels</t>
  </si>
  <si>
    <t>EXP-10010241</t>
  </si>
  <si>
    <t>Don vinegar bleach and dusters for the office and windows and wall cleaning</t>
  </si>
  <si>
    <t>EXP-10010612</t>
  </si>
  <si>
    <t>lg size boots for pit night</t>
  </si>
  <si>
    <t>soap and vinegar</t>
  </si>
  <si>
    <t>salt for soft water system</t>
  </si>
  <si>
    <t>cold weather gloves</t>
  </si>
  <si>
    <t>ice melt heater for upcoming ice storm</t>
  </si>
  <si>
    <t>propane and supplies for upcoming ice</t>
  </si>
  <si>
    <t>covers for outside water valves</t>
  </si>
  <si>
    <t>Thomas Russell</t>
  </si>
  <si>
    <t>EXP-10010655</t>
  </si>
  <si>
    <t>bleach</t>
  </si>
  <si>
    <t>extension ladder</t>
  </si>
  <si>
    <t>Hydro Oilx2</t>
  </si>
  <si>
    <t>comet cleaner, o rings, nozzle, gloves, brillo pads</t>
  </si>
  <si>
    <t>gloves, plumbing parts</t>
  </si>
  <si>
    <t>Hydro oil</t>
  </si>
  <si>
    <t>winter materials</t>
  </si>
  <si>
    <t>Tiffany Reed</t>
  </si>
  <si>
    <t>EXP-10009876</t>
  </si>
  <si>
    <t>water for cooler</t>
  </si>
  <si>
    <t>Contest Prizes</t>
  </si>
  <si>
    <t>parts for power washer</t>
  </si>
  <si>
    <t>parts for omni tank</t>
  </si>
  <si>
    <t>Prize</t>
  </si>
  <si>
    <t>Air Compressor, Razor &amp; Razors, Staple Gun</t>
  </si>
  <si>
    <t>EXP-10010716</t>
  </si>
  <si>
    <t>Hose for prep area</t>
  </si>
  <si>
    <t>EXP-10010704</t>
  </si>
  <si>
    <t>items to block off parking space</t>
  </si>
  <si>
    <t>Gas for blower, pressure washer, lawn mower</t>
  </si>
  <si>
    <t>Local Marketing</t>
  </si>
  <si>
    <t>power washer attachment for parking lot</t>
  </si>
  <si>
    <t>Anti freeze</t>
  </si>
  <si>
    <t>hydraulic Fluid and oil for power washer</t>
  </si>
  <si>
    <t>Tom Merrick</t>
  </si>
  <si>
    <t>EXP-10010743</t>
  </si>
  <si>
    <t>Hooks, Dawn,Magic Eraser</t>
  </si>
  <si>
    <t>Two Screwdrivers</t>
  </si>
  <si>
    <t>Employee Ad</t>
  </si>
  <si>
    <t>Dawn, Paper Towels</t>
  </si>
  <si>
    <t>Glade, Paper Plates, Lysol Cleaner</t>
  </si>
  <si>
    <t>Nitrile Gloves</t>
  </si>
  <si>
    <t>Received Credit for two bottles of vinegar we did not receive off this invoice.  Did not receive an invoice for this refund.</t>
  </si>
  <si>
    <t>Tony Phillips</t>
  </si>
  <si>
    <t>EXP-10010366</t>
  </si>
  <si>
    <t>laundry det.,vinegar,water</t>
  </si>
  <si>
    <t>xpt printer paper</t>
  </si>
  <si>
    <t>small heater for office</t>
  </si>
  <si>
    <t>flags for gate</t>
  </si>
  <si>
    <t>pens, tape</t>
  </si>
  <si>
    <t>printer cartridge</t>
  </si>
  <si>
    <t>toilet cleaner,pressure washer oil</t>
  </si>
  <si>
    <t>hand soap, laundry det.,vinegar</t>
  </si>
  <si>
    <t>drill bits,water, tape</t>
  </si>
  <si>
    <t>laundry det.,water</t>
  </si>
  <si>
    <t>water,vinegar,dishwasher liquid,latex gloves,air freshener</t>
  </si>
  <si>
    <t>ladders</t>
  </si>
  <si>
    <t>broom and dustpan</t>
  </si>
  <si>
    <t>EXP-10010054</t>
  </si>
  <si>
    <t>Equipment to clean</t>
  </si>
  <si>
    <t>Snacks for team</t>
  </si>
  <si>
    <t>Batteries</t>
  </si>
  <si>
    <t>Travis Weigart</t>
  </si>
  <si>
    <t>EXP-10010353</t>
  </si>
  <si>
    <t>heaters(x3)</t>
  </si>
  <si>
    <t>propane, trufuel</t>
  </si>
  <si>
    <t>antifreeze, spray bottle</t>
  </si>
  <si>
    <t>Waterproof gloves</t>
  </si>
  <si>
    <t>EXP-10010533</t>
  </si>
  <si>
    <t>EXP-10010806</t>
  </si>
  <si>
    <t>letters, coolers, TP</t>
  </si>
  <si>
    <t>extension pole, sprayer, ratchet strap</t>
  </si>
  <si>
    <t>Trey Arnett</t>
  </si>
  <si>
    <t>EXP-10010579</t>
  </si>
  <si>
    <t>Electrical that SHJ did not complete</t>
  </si>
  <si>
    <t>rust remover, hose hanger</t>
  </si>
  <si>
    <t>screws, nuts, air kit, air hose</t>
  </si>
  <si>
    <t>EXP-10010596</t>
  </si>
  <si>
    <t>Pressure washer turbo nozzle, door latch</t>
  </si>
  <si>
    <t>Siohon hose, transfer pump X2, door handle, spray bottle holders X4, printer ink, latex gloves, toilet paper 6Pk</t>
  </si>
  <si>
    <t>WD-40, Bleach, Drill bit set</t>
  </si>
  <si>
    <t>Air compressor power switch</t>
  </si>
  <si>
    <t>Vinegar 1 Gallon</t>
  </si>
  <si>
    <t>Air compressor oil, Filters, electrical tape</t>
  </si>
  <si>
    <t>EXP-10009850</t>
  </si>
  <si>
    <t>supplies cleaner gloves etc</t>
  </si>
  <si>
    <t>dawn vinegar pads</t>
  </si>
  <si>
    <t>ink for printer supplies</t>
  </si>
  <si>
    <t>cleaner for blowers</t>
  </si>
  <si>
    <t>blowers restorer</t>
  </si>
  <si>
    <t>scrub pads grease supplies</t>
  </si>
  <si>
    <t>pipe wrap winterizing</t>
  </si>
  <si>
    <t>floor jack and bungies</t>
  </si>
  <si>
    <t>prepgun grease parts antifreeze</t>
  </si>
  <si>
    <t>vinegar parts</t>
  </si>
  <si>
    <t>glue traps</t>
  </si>
  <si>
    <t>rat traps toilet paper supplies</t>
  </si>
  <si>
    <t>double sided tape supplies</t>
  </si>
  <si>
    <t>Christmas supplies and decor</t>
  </si>
  <si>
    <t>Veronica Wyrostek</t>
  </si>
  <si>
    <t>EXP-10009523</t>
  </si>
  <si>
    <t>Mailbox, bathroom supplies</t>
  </si>
  <si>
    <t>cement and reflective letters for mailbox</t>
  </si>
  <si>
    <t>Vince Harris</t>
  </si>
  <si>
    <t>EXP-10009345</t>
  </si>
  <si>
    <t>DRB Test Charge</t>
  </si>
  <si>
    <t>Monitor</t>
  </si>
  <si>
    <t>Webcam</t>
  </si>
  <si>
    <t>Monitor return</t>
  </si>
  <si>
    <t>Exchanged Webcams</t>
  </si>
  <si>
    <t>App to sync computers</t>
  </si>
  <si>
    <t>Safety repairs</t>
  </si>
  <si>
    <t>Safety maintenance</t>
  </si>
  <si>
    <t>Pit cleaning suit</t>
  </si>
  <si>
    <t>Water n gatorades</t>
  </si>
  <si>
    <t>Ratchet Strap</t>
  </si>
  <si>
    <t>Coma long and ramps for tires</t>
  </si>
  <si>
    <t>soap, febreze, tire shine, cable ties, paper towels, extension cord</t>
  </si>
  <si>
    <t>socket set, drill bit set</t>
  </si>
  <si>
    <t>Pit flushing ect</t>
  </si>
  <si>
    <t>Plastic forks</t>
  </si>
  <si>
    <t>Gas cans and tarp for cold season</t>
  </si>
  <si>
    <t>Vendor build repairs</t>
  </si>
  <si>
    <t>Team food for grill</t>
  </si>
  <si>
    <t>Water and Gatorade</t>
  </si>
  <si>
    <t>gloves, rainsuit</t>
  </si>
  <si>
    <t>HD staples, arm &amp; hammer, dawn</t>
  </si>
  <si>
    <t>Water n Gatorade</t>
  </si>
  <si>
    <t>Xmas decorations</t>
  </si>
  <si>
    <t>Pit gear</t>
  </si>
  <si>
    <t>Paper Towels, Cleaning Supplies</t>
  </si>
  <si>
    <t>Washer door part</t>
  </si>
  <si>
    <t>William Wolfenbarger</t>
  </si>
  <si>
    <t>EXP-10010542</t>
  </si>
  <si>
    <t>Comealong</t>
  </si>
  <si>
    <t>Comealong return</t>
  </si>
  <si>
    <t>Gloves, bits, tape, Vinegar, pads</t>
  </si>
  <si>
    <t>Bushing, Bearing</t>
  </si>
  <si>
    <t>Tape, Glue, Shark Bites</t>
  </si>
  <si>
    <t>EXP-10010742</t>
  </si>
  <si>
    <t>used wrong card. immediately refunded</t>
  </si>
  <si>
    <t>washers, bolts, nuts</t>
  </si>
  <si>
    <t>lithium battery 18v</t>
  </si>
  <si>
    <t>storage while prolong opening</t>
  </si>
  <si>
    <t>USB</t>
  </si>
  <si>
    <t>TP, office heater</t>
  </si>
  <si>
    <t>flash lights</t>
  </si>
  <si>
    <t>EXP-10010899</t>
  </si>
  <si>
    <t>Coolers etc</t>
  </si>
  <si>
    <t>Door seals</t>
  </si>
  <si>
    <t>Door sweep</t>
  </si>
  <si>
    <t>workbench, cabinet</t>
  </si>
  <si>
    <t>Locks and bolts</t>
  </si>
  <si>
    <t>Safety latch</t>
  </si>
  <si>
    <t>Office window tint</t>
  </si>
  <si>
    <t>EXP-10010860</t>
  </si>
  <si>
    <t>Gift card left for ASL's part unused still</t>
  </si>
  <si>
    <t>EXP-10010912</t>
  </si>
  <si>
    <t>Additional Diesel Can</t>
  </si>
  <si>
    <t>Lowes Return</t>
  </si>
  <si>
    <t>Lowes. Returned items for credit</t>
  </si>
  <si>
    <t>Jennifer Rogers</t>
  </si>
  <si>
    <t>EXP-10010843</t>
  </si>
  <si>
    <t>Retreat Expense</t>
  </si>
  <si>
    <t>Retreat Supplies</t>
  </si>
  <si>
    <t>Supplies Retreat (2nd half of order)</t>
  </si>
  <si>
    <t>Scott &amp; Glenn's Tux</t>
  </si>
  <si>
    <t>Supplies Retreat</t>
  </si>
  <si>
    <t>Supplies-Retreat (2nd half of order)</t>
  </si>
  <si>
    <t>Breakout supplies</t>
  </si>
  <si>
    <t>Birthday Decor</t>
  </si>
  <si>
    <t>Gift Cards for Retreat</t>
  </si>
  <si>
    <t>EXP-10010774</t>
  </si>
  <si>
    <t>microwave</t>
  </si>
  <si>
    <t>ink, paper</t>
  </si>
  <si>
    <t>windex refill</t>
  </si>
  <si>
    <t>I owe the company</t>
  </si>
  <si>
    <t>charge back</t>
  </si>
  <si>
    <t>EXP-10010922</t>
  </si>
  <si>
    <t>flowers for contractor's family per Ryan Crumley</t>
  </si>
  <si>
    <t>EXP-10009864</t>
  </si>
  <si>
    <t>Tennis ball for roller up</t>
  </si>
  <si>
    <t>Boots for pit night</t>
  </si>
  <si>
    <t>Trash can dolly cans and tote</t>
  </si>
  <si>
    <t>Brass reset combo</t>
  </si>
  <si>
    <t>Compression fittings</t>
  </si>
  <si>
    <t>Pressure washer gun</t>
  </si>
  <si>
    <t>Paper towels ans tissue</t>
  </si>
  <si>
    <t>Off site storage</t>
  </si>
  <si>
    <t>Bottles</t>
  </si>
  <si>
    <t>O Rings</t>
  </si>
  <si>
    <t>Torch for propane heater</t>
  </si>
  <si>
    <t>EXP-10010923</t>
  </si>
  <si>
    <t>Salt for pavement</t>
  </si>
  <si>
    <t>Dawn dish soap</t>
  </si>
  <si>
    <t>Dawn didh soap</t>
  </si>
  <si>
    <t>drill brush attachment set</t>
  </si>
  <si>
    <t>Filter and air filter for fridge</t>
  </si>
  <si>
    <t>EXP-10010370</t>
  </si>
  <si>
    <t>Drills for the site</t>
  </si>
  <si>
    <t>Drill but returned</t>
  </si>
  <si>
    <t>Refund for drill</t>
  </si>
  <si>
    <t>EXP-10010648</t>
  </si>
  <si>
    <t>Plug repair</t>
  </si>
  <si>
    <t>Snow brush glue rags parts cleaner</t>
  </si>
  <si>
    <t>EXP-10010930</t>
  </si>
  <si>
    <t>Jet hearer fan blade</t>
  </si>
  <si>
    <t>Hose reels</t>
  </si>
  <si>
    <t>Cables</t>
  </si>
  <si>
    <t>Belt</t>
  </si>
  <si>
    <t>Carb snow blower</t>
  </si>
  <si>
    <t>Xot stand</t>
  </si>
  <si>
    <t>Crimp fittings</t>
  </si>
  <si>
    <t>Anti seize</t>
  </si>
  <si>
    <t>Glove</t>
  </si>
  <si>
    <t>Hose crimps</t>
  </si>
  <si>
    <t>Caitlin Toner</t>
  </si>
  <si>
    <t>EXP-10010436</t>
  </si>
  <si>
    <t>Threaded plastic cap</t>
  </si>
  <si>
    <t>Liquid IV Mixes, snacks, creamer, coffe kcups</t>
  </si>
  <si>
    <t>Water, paper towels, toilet paper, dryer sheets, dawn</t>
  </si>
  <si>
    <t>Drink mixes, water, towels (receipt was split three ways- 3 expenses for one receipt)</t>
  </si>
  <si>
    <t>Chemical pump, extension cord (receipt split three charges - 3 expenses on the same receipt)</t>
  </si>
  <si>
    <t>Dawn, vinegar</t>
  </si>
  <si>
    <t>Snacks &amp; tax ( -$5 sams cash used )</t>
  </si>
  <si>
    <t>Prep gun hoses</t>
  </si>
  <si>
    <t>Drink mixes, creamer, coffee kcups</t>
  </si>
  <si>
    <t>Chemical pump, degreaser, safety glasses, water, dryer sheets, tax</t>
  </si>
  <si>
    <t>Cleaning gloves</t>
  </si>
  <si>
    <t>EXP-10010901</t>
  </si>
  <si>
    <t>Ice Melt, etc</t>
  </si>
  <si>
    <t>And parts for repairs</t>
  </si>
  <si>
    <t>EXP-10010935</t>
  </si>
  <si>
    <t>interim SL gift card</t>
  </si>
  <si>
    <t>EXP-10010908</t>
  </si>
  <si>
    <t>$100 card for ASL to get fuel for tunnel heater while at conference</t>
  </si>
  <si>
    <t>part ordered for main water value that broke</t>
  </si>
  <si>
    <t>plumber for 2 day visit to fix the main water line that frozen and busted open</t>
  </si>
  <si>
    <t>EXP-10010848</t>
  </si>
  <si>
    <t>EXP-10010902</t>
  </si>
  <si>
    <t>Prep hoses</t>
  </si>
  <si>
    <t>water, TP</t>
  </si>
  <si>
    <t>EXP-10010253</t>
  </si>
  <si>
    <t>garbage can for towels</t>
  </si>
  <si>
    <t>50 ft hose, large zip ties</t>
  </si>
  <si>
    <t>band aids, hand soap, gift cards for contest</t>
  </si>
  <si>
    <t>Molly Wilson</t>
  </si>
  <si>
    <t>EXP-10010433</t>
  </si>
  <si>
    <t>Gloves, floor jack</t>
  </si>
  <si>
    <t>Pressure washer supplies, safety gloves</t>
  </si>
  <si>
    <t>Pressure washer nozzle</t>
  </si>
  <si>
    <t>Return on wrong size part</t>
  </si>
  <si>
    <t>Repair for pvc pipe</t>
  </si>
  <si>
    <t>Plug for PVC</t>
  </si>
  <si>
    <t>Return for wrong pipe piece</t>
  </si>
  <si>
    <t>Hydraulic oil and grease</t>
  </si>
  <si>
    <t>Degreaser and grease gun, bungie cords</t>
  </si>
  <si>
    <t>Spray, bottles, clamps, soap. Small socket set. Degreaser.</t>
  </si>
  <si>
    <t>Spray bottles, dawn soap, laundry soap, sponges, gloves</t>
  </si>
  <si>
    <t>Big bricks</t>
  </si>
  <si>
    <t>Tubing and poly line tee</t>
  </si>
  <si>
    <t>Plumbing supplies</t>
  </si>
  <si>
    <t>Soap, drain cleaner, waters, detergent, laundry</t>
  </si>
  <si>
    <t>Ice melt, board game, extension cord, propane tank</t>
  </si>
  <si>
    <t>EXP-10010890</t>
  </si>
  <si>
    <t>paint &amp; Asprin</t>
  </si>
  <si>
    <t>Kerosene Containers</t>
  </si>
  <si>
    <t>Vinegar, Dawn, Card for Fuel</t>
  </si>
  <si>
    <t>PVC connector</t>
  </si>
  <si>
    <t>EXP-10010891</t>
  </si>
  <si>
    <t>Gift card for ALS to use while at SL retreat - fuel and parts</t>
  </si>
  <si>
    <t>EXP-10010633</t>
  </si>
  <si>
    <t>diesel for bullet heater</t>
  </si>
  <si>
    <t>EXP-10010643</t>
  </si>
  <si>
    <t>Newspaper ad for fundraising</t>
  </si>
  <si>
    <t>EXP-10010961</t>
  </si>
  <si>
    <t>(1) 150ft Cat6 cable, (1) 100ft Cat6 cable; SB6 site support for EMV issues</t>
  </si>
  <si>
    <t>EXP-10010677</t>
  </si>
  <si>
    <t>Carts for second mile</t>
  </si>
  <si>
    <t>Sand bags for second mike carts</t>
  </si>
  <si>
    <t>Clamps for second mile cart wheel</t>
  </si>
  <si>
    <t>Misc wash supplies</t>
  </si>
  <si>
    <t>Reciept paper for XPT</t>
  </si>
  <si>
    <t>Pump sprayer</t>
  </si>
  <si>
    <t>Heater and knee pads</t>
  </si>
  <si>
    <t>EXP-10010676</t>
  </si>
  <si>
    <t>Tarps</t>
  </si>
  <si>
    <t>Ice melt, diesel can, spreader for ice melt</t>
  </si>
  <si>
    <t>Winter prep supplies</t>
  </si>
  <si>
    <t>EXP-10010558</t>
  </si>
  <si>
    <t>Water/ vinegar /Toilet paper</t>
  </si>
  <si>
    <t>For vacc</t>
  </si>
  <si>
    <t>For prep buckets</t>
  </si>
  <si>
    <t>Water/vinegar</t>
  </si>
  <si>
    <t>EXP-10010905</t>
  </si>
  <si>
    <t>Fire Department Check up on extinguishers</t>
  </si>
  <si>
    <t>Refill water jug</t>
  </si>
  <si>
    <t>Wire caps</t>
  </si>
  <si>
    <t>Straps</t>
  </si>
  <si>
    <t>Decorations</t>
  </si>
  <si>
    <t>Brayton Swan</t>
  </si>
  <si>
    <t>EXP-10010816</t>
  </si>
  <si>
    <t>Got Special Window Cleaner</t>
  </si>
  <si>
    <t>Purchasing fee</t>
  </si>
  <si>
    <t>computer parts</t>
  </si>
  <si>
    <t>wash and office supplies</t>
  </si>
  <si>
    <t>Dish soap and Rubber gloves</t>
  </si>
  <si>
    <t>EXP-10009986</t>
  </si>
  <si>
    <t>Salt for softner/ oil for water pump motor</t>
  </si>
  <si>
    <t>3 hoses fixed</t>
  </si>
  <si>
    <t>Nitrile gloves</t>
  </si>
  <si>
    <t>Winch for heavy objects</t>
  </si>
  <si>
    <t>Hotel room for TL from manassas</t>
  </si>
  <si>
    <t>Dawn, vinegar, TP, paper towels</t>
  </si>
  <si>
    <t>150 trash bags for bathroom</t>
  </si>
  <si>
    <t>Heat gun (returned)</t>
  </si>
  <si>
    <t>Cleaner for aluminum arches</t>
  </si>
  <si>
    <t>Paper for xpt</t>
  </si>
  <si>
    <t>Salt for water softner</t>
  </si>
  <si>
    <t>Returned heat gun</t>
  </si>
  <si>
    <t>Trash cans for second mile to replace broken ones</t>
  </si>
  <si>
    <t>EXP-10010913</t>
  </si>
  <si>
    <t>Buckets for new window brushes</t>
  </si>
  <si>
    <t>Water , dish soap, toilet paper</t>
  </si>
  <si>
    <t>Walmart</t>
  </si>
  <si>
    <t>Electric heaters for building</t>
  </si>
  <si>
    <t>EXP-10010955</t>
  </si>
  <si>
    <t>Had to have a lock opened on site and extra keys made</t>
  </si>
  <si>
    <t>Replacement parts to make on site repairs</t>
  </si>
  <si>
    <t>Refund item back to Lowes</t>
  </si>
  <si>
    <t>items to make repairs on site</t>
  </si>
  <si>
    <t>Laundry detergent and printer paper</t>
  </si>
  <si>
    <t>items to complete conveyor repair for bearings and shocks roller up</t>
  </si>
  <si>
    <t>EXP-10010958</t>
  </si>
  <si>
    <t>ball valves for water tree repair</t>
  </si>
  <si>
    <t>ice melt for icy days</t>
  </si>
  <si>
    <t>bungies for towel carts to keep towels from flying away in wind</t>
  </si>
  <si>
    <t>decor for vday</t>
  </si>
  <si>
    <t>decorations for site for vday</t>
  </si>
  <si>
    <t>projector installation tools</t>
  </si>
  <si>
    <t>EXP-10010972</t>
  </si>
  <si>
    <t>bug sponges</t>
  </si>
  <si>
    <t>prep supplies</t>
  </si>
  <si>
    <t>salt crystals</t>
  </si>
  <si>
    <t>EXP-10010998</t>
  </si>
  <si>
    <t>Cleaning supplies and wheelbarrow</t>
  </si>
  <si>
    <t>EXP-10011011</t>
  </si>
  <si>
    <t>EXP-10011010</t>
  </si>
  <si>
    <t>EXP-10011027</t>
  </si>
  <si>
    <t>Hardware for repair</t>
  </si>
  <si>
    <t>EXP-10011029</t>
  </si>
  <si>
    <t>EXP-10011030</t>
  </si>
  <si>
    <t>EXP-10010950</t>
  </si>
  <si>
    <t>Gas</t>
  </si>
  <si>
    <t>Wash supplies</t>
  </si>
  <si>
    <t>Dawn soap blower gas</t>
  </si>
  <si>
    <t>Refund overcharged and didnt credit back spoke to manager and got fixed</t>
  </si>
  <si>
    <t>Gloves and ice melt</t>
  </si>
  <si>
    <t>Blankets for winterizing</t>
  </si>
  <si>
    <t>Gift card for supplies while on SL retreat</t>
  </si>
  <si>
    <t>Hair dryer to unfreeze pipe</t>
  </si>
  <si>
    <t>Refund for overcharge</t>
  </si>
  <si>
    <t>EXP-10010942</t>
  </si>
  <si>
    <t>Heaters gloves snow shovel</t>
  </si>
  <si>
    <t>500$ card for supplies while at retreat 54.08 employee incentive food</t>
  </si>
  <si>
    <t>Key stuvk in MCC door</t>
  </si>
  <si>
    <t>Balentines decor employee incentive food/snacks</t>
  </si>
  <si>
    <t>EXP-10009436</t>
  </si>
  <si>
    <t>Canceled item - wrench set</t>
  </si>
  <si>
    <t>cleaner for concrete</t>
  </si>
  <si>
    <t>Refund for the diamond cutting wheel</t>
  </si>
  <si>
    <t>surface cleaner</t>
  </si>
  <si>
    <t>EXP-10010563</t>
  </si>
  <si>
    <t>Sealant</t>
  </si>
  <si>
    <t>Dawn, CLR, nitril gloves</t>
  </si>
  <si>
    <t>Water softener salt</t>
  </si>
  <si>
    <t>Wheelbarrow and dawn</t>
  </si>
  <si>
    <t>EXP-10010805</t>
  </si>
  <si>
    <t>Supplies for site</t>
  </si>
  <si>
    <t>Parts to repair equipment on site</t>
  </si>
  <si>
    <t>EXP-10010945</t>
  </si>
  <si>
    <t>Salt pellets</t>
  </si>
  <si>
    <t>Grease and items for maintenance.</t>
  </si>
  <si>
    <t>Salt Pellets</t>
  </si>
  <si>
    <t>EXP-10010874</t>
  </si>
  <si>
    <t>Hand pump</t>
  </si>
  <si>
    <t>Wrong size ball valves</t>
  </si>
  <si>
    <t>Ball valves for pressure hoses</t>
  </si>
  <si>
    <t>EXP-10010957</t>
  </si>
  <si>
    <t>PVC Cutter</t>
  </si>
  <si>
    <t>Trashbags, Soap, Lumber</t>
  </si>
  <si>
    <t>Printer Cartridge</t>
  </si>
  <si>
    <t>EXP-10010940</t>
  </si>
  <si>
    <t>Bolts for exit flap</t>
  </si>
  <si>
    <t>EXP-10010926</t>
  </si>
  <si>
    <t>un-needed grill grate returned</t>
  </si>
  <si>
    <t>un-needed hose returned</t>
  </si>
  <si>
    <t>Concrete cleaner/ cleaning and organization supplies</t>
  </si>
  <si>
    <t>boots for trench cleaning and cleaning supplies</t>
  </si>
  <si>
    <t>Keys and Cleaning supplies</t>
  </si>
  <si>
    <t>Printer cable</t>
  </si>
  <si>
    <t>Testing XPT</t>
  </si>
  <si>
    <t>Mats for prep buckets</t>
  </si>
  <si>
    <t>Grand Opening Supplies</t>
  </si>
  <si>
    <t>water and window cleaning supplies</t>
  </si>
  <si>
    <t>storage containers/ mouse and keyboard for camera screen</t>
  </si>
  <si>
    <t>Towel Cart and can</t>
  </si>
  <si>
    <t>water, gloves, cleaning supplies</t>
  </si>
  <si>
    <t>Space Heater</t>
  </si>
  <si>
    <t>Tarps/winterizing supplies and drinks</t>
  </si>
  <si>
    <t>Fire Extinguisher inspection</t>
  </si>
  <si>
    <t>window cleaning supplies</t>
  </si>
  <si>
    <t>water and cleaning supplies</t>
  </si>
  <si>
    <t>EXP-10010949</t>
  </si>
  <si>
    <t>Fuse for XPT, Terminal 2</t>
  </si>
  <si>
    <t>Fuses for XPT, Terminal 1</t>
  </si>
  <si>
    <t>Anti-Freeze for Tire Shine Shock</t>
  </si>
  <si>
    <t>Cleaning Supplies for Windows and Walls</t>
  </si>
  <si>
    <t>Paint for white lines for lot</t>
  </si>
  <si>
    <t>Wash supplies for repairs to tire shine</t>
  </si>
  <si>
    <t>EXP-10010878</t>
  </si>
  <si>
    <t>Soap, toilet paper, paper towels, cleaning supplies</t>
  </si>
  <si>
    <t>Kuerig machine for customer waiting area.</t>
  </si>
  <si>
    <t>Grease, hydrolic oil</t>
  </si>
  <si>
    <t>Coffee and tea accessories for interior kitchen for customers</t>
  </si>
  <si>
    <t>Bullet heater for tunnel</t>
  </si>
  <si>
    <t>Toilet paper and gloves for interior</t>
  </si>
  <si>
    <t>Trash bags for interior customer waiting area</t>
  </si>
  <si>
    <t>EXP-10010775</t>
  </si>
  <si>
    <t>Cleaning tools</t>
  </si>
  <si>
    <t>Towel Refund</t>
  </si>
  <si>
    <t>Dawn soap and doorhandle</t>
  </si>
  <si>
    <t>Shark bite, quick connect</t>
  </si>
  <si>
    <t>Welding for maintenance in the tunnel</t>
  </si>
  <si>
    <t>Socket for drill</t>
  </si>
  <si>
    <t>Windows squeegee</t>
  </si>
  <si>
    <t>Better sockets for drill</t>
  </si>
  <si>
    <t>Self tapping screws</t>
  </si>
  <si>
    <t>Bathroom, air freshener</t>
  </si>
  <si>
    <t>Heater tarp for cold weather</t>
  </si>
  <si>
    <t>Mulch and cleaning chemicals</t>
  </si>
  <si>
    <t>Gift card so ASL can get diesel fuel for bullet heater while I’m at site leader retreat</t>
  </si>
  <si>
    <t>EXP-10010504</t>
  </si>
  <si>
    <t>window supplies</t>
  </si>
  <si>
    <t>prep buckets, soap adapter for pressure washer</t>
  </si>
  <si>
    <t>delivery fee</t>
  </si>
  <si>
    <t>trash cans</t>
  </si>
  <si>
    <t>antenna wrench ,gloves</t>
  </si>
  <si>
    <t>couplers</t>
  </si>
  <si>
    <t>bug sponge, brush heads</t>
  </si>
  <si>
    <t>house clamps, couplers</t>
  </si>
  <si>
    <t>cleaning products, security cables</t>
  </si>
  <si>
    <t>pressure washer hose</t>
  </si>
  <si>
    <t>fuel cans, bit set</t>
  </si>
  <si>
    <t>storage,trash grabbers, vinegar</t>
  </si>
  <si>
    <t>paint, shovel, caulk</t>
  </si>
  <si>
    <t>tarps, packing blankets</t>
  </si>
  <si>
    <t>laundry detergent, vinegar, batteries</t>
  </si>
  <si>
    <t>uv lamps and check valves</t>
  </si>
  <si>
    <t>hydraulic fittings and hose</t>
  </si>
  <si>
    <t>EXP-10010105</t>
  </si>
  <si>
    <t>oil for blowers</t>
  </si>
  <si>
    <t>used card by mistake</t>
  </si>
  <si>
    <t>snack- used card by mistake</t>
  </si>
  <si>
    <t>Laundry Soap for wash</t>
  </si>
  <si>
    <t>Oil for blowers</t>
  </si>
  <si>
    <t>Tape for site</t>
  </si>
  <si>
    <t>Hoses and stand</t>
  </si>
  <si>
    <t>scrub pads</t>
  </si>
  <si>
    <t>speaker for computer</t>
  </si>
  <si>
    <t>EXP-10010595</t>
  </si>
  <si>
    <t>salt, tape, keys</t>
  </si>
  <si>
    <t>detergent, dawn, vinegar</t>
  </si>
  <si>
    <t>sponges, pressure washer gun</t>
  </si>
  <si>
    <t>EXP-10010621</t>
  </si>
  <si>
    <t>wash supplies office etc</t>
  </si>
  <si>
    <t>supplies for maintenance</t>
  </si>
  <si>
    <t>EXP-10010554</t>
  </si>
  <si>
    <t>Hydraulic Oil for Wash</t>
  </si>
  <si>
    <t>Anti-Freeze for Glass Containers</t>
  </si>
  <si>
    <t>EXP-10010553</t>
  </si>
  <si>
    <t>plumbing, cleaning, pliers, antifreeze</t>
  </si>
  <si>
    <t>dawn, vinegar, detergent, water</t>
  </si>
  <si>
    <t>cleaning, broom, shovel, plumbing</t>
  </si>
  <si>
    <t>gloves, paint, bungee, plumbing</t>
  </si>
  <si>
    <t>Christmas</t>
  </si>
  <si>
    <t>Christmas trees for islands</t>
  </si>
  <si>
    <t>Christmas and cleaning chemicals for tunnel</t>
  </si>
  <si>
    <t>Christmas supplies</t>
  </si>
  <si>
    <t>Gatorade</t>
  </si>
  <si>
    <t>trash cans for 2nd mile</t>
  </si>
  <si>
    <t>fitting and jump pack</t>
  </si>
  <si>
    <t>locks,cleaner,bungee cords</t>
  </si>
  <si>
    <t>extension cords</t>
  </si>
  <si>
    <t>buff supplies for walls</t>
  </si>
  <si>
    <t>coords and heater gas accessories</t>
  </si>
  <si>
    <t>Christmas accessories</t>
  </si>
  <si>
    <t>returned lights</t>
  </si>
  <si>
    <t>blower later returned</t>
  </si>
  <si>
    <t>pay handy man to fix pressure pump</t>
  </si>
  <si>
    <t>spare key</t>
  </si>
  <si>
    <t>contest and office supplies</t>
  </si>
  <si>
    <t>membranes for RO</t>
  </si>
  <si>
    <t>weekly contest</t>
  </si>
  <si>
    <t>new water hoses</t>
  </si>
  <si>
    <t>backpack blower</t>
  </si>
  <si>
    <t>returned blower</t>
  </si>
  <si>
    <t>box of cups for water machine</t>
  </si>
  <si>
    <t>decor</t>
  </si>
  <si>
    <t>Christmas team dinner</t>
  </si>
  <si>
    <t>plumber</t>
  </si>
  <si>
    <t>pay for handy plumber</t>
  </si>
  <si>
    <t>battery</t>
  </si>
  <si>
    <t>end of month contests</t>
  </si>
  <si>
    <t>bug spray for back room</t>
  </si>
  <si>
    <t>EXP-10010995</t>
  </si>
  <si>
    <t>operating supplies</t>
  </si>
  <si>
    <t>water for team and salt for softener</t>
  </si>
  <si>
    <t>SOS pads and airwicks</t>
  </si>
  <si>
    <t>EXP-10010850</t>
  </si>
  <si>
    <t>salt, vinegar, dawn</t>
  </si>
  <si>
    <t>salt, gloves, dawn, vinegar</t>
  </si>
  <si>
    <t>EXP-10011032</t>
  </si>
  <si>
    <t>railing for dumpster</t>
  </si>
  <si>
    <t>TP, cleaning supplies</t>
  </si>
  <si>
    <t>railing support for dumpster area</t>
  </si>
  <si>
    <t>EXP-10011041</t>
  </si>
  <si>
    <t>Soap hand</t>
  </si>
  <si>
    <t>Hand soap</t>
  </si>
  <si>
    <t>Gatorade employees</t>
  </si>
  <si>
    <t>Plumbing repair</t>
  </si>
  <si>
    <t>Plumber</t>
  </si>
  <si>
    <t>EXP-10011005</t>
  </si>
  <si>
    <t>Backroom/cleaning supplies</t>
  </si>
  <si>
    <t>EXP-10011015</t>
  </si>
  <si>
    <t>Hydraulic Fluid for conveyor power pack</t>
  </si>
  <si>
    <t>EXP-10011042</t>
  </si>
  <si>
    <t>cement,pipe cutters</t>
  </si>
  <si>
    <t>dawn, vinegar, water</t>
  </si>
  <si>
    <t>pvc pipe</t>
  </si>
  <si>
    <t>tp,garbage bags for bathroom, gatorade</t>
  </si>
  <si>
    <t>EXP-10011066</t>
  </si>
  <si>
    <t>Keys and wrench</t>
  </si>
  <si>
    <t>Shelves and squeegee</t>
  </si>
  <si>
    <t>Squeegee</t>
  </si>
  <si>
    <t>Bathroom pictures</t>
  </si>
  <si>
    <t>Hoses</t>
  </si>
  <si>
    <t xml:space="preserve">EXP-10011081 </t>
  </si>
  <si>
    <t>Extrnsion Cord</t>
  </si>
  <si>
    <t>Pressure washer gun, tools to fix air tree</t>
  </si>
  <si>
    <t>Blow torch</t>
  </si>
  <si>
    <t>Hydraulic adapters</t>
  </si>
  <si>
    <t>Screw extractor and lance</t>
  </si>
  <si>
    <t>Air tree fittings</t>
  </si>
  <si>
    <t xml:space="preserve">EXP-10011167 </t>
  </si>
  <si>
    <t>C3 cleaner</t>
  </si>
  <si>
    <t>Indeed Ads</t>
  </si>
  <si>
    <t xml:space="preserve">EXP-10010925 </t>
  </si>
  <si>
    <t>Heaters anf Mop</t>
  </si>
  <si>
    <t>Employee water and dish soap</t>
  </si>
  <si>
    <t>Door covering and hooks</t>
  </si>
  <si>
    <t xml:space="preserve">EXP-10011007 </t>
  </si>
  <si>
    <t>garage door tracking came off track</t>
  </si>
  <si>
    <t xml:space="preserve">EXP-10011097 </t>
  </si>
  <si>
    <t>Crimper and fittings for electrical work. Installing blower</t>
  </si>
  <si>
    <t>Back flow prevention testing</t>
  </si>
  <si>
    <t>Cleaning Vinegar and envelopes for FP Recipts</t>
  </si>
  <si>
    <t>Got two new rulers for chemical usage. Back up incase one is lost</t>
  </si>
  <si>
    <t>Wall cleaning supplies</t>
  </si>
  <si>
    <t>Got business card holders for outdoor and office. Easier way to give fleet and fundraising info without leaving xpt</t>
  </si>
  <si>
    <t>Replacment for office</t>
  </si>
  <si>
    <t>Gloves, bolts/nuts/washer mounting press on work bench, bathroom soap</t>
  </si>
  <si>
    <t xml:space="preserve">EXP-10010836 </t>
  </si>
  <si>
    <t>Water bottles wrenches etc</t>
  </si>
  <si>
    <t>Washer delivery hookup haul off</t>
  </si>
  <si>
    <t>PVC reducer, cap nut</t>
  </si>
  <si>
    <t>REMOVE</t>
  </si>
  <si>
    <t>Stepping Stones etc</t>
  </si>
  <si>
    <t>All</t>
  </si>
  <si>
    <t>Degrease etc</t>
  </si>
  <si>
    <t xml:space="preserve">EXP-10011057 </t>
  </si>
  <si>
    <t>saw</t>
  </si>
  <si>
    <t>prep lines</t>
  </si>
  <si>
    <t>bathroom lines</t>
  </si>
  <si>
    <t>funnel</t>
  </si>
  <si>
    <t>dawn, vinegar, drinks</t>
  </si>
  <si>
    <t>keys made for site</t>
  </si>
  <si>
    <t>bathroom water line</t>
  </si>
  <si>
    <t>restroom water line</t>
  </si>
  <si>
    <t xml:space="preserve">EXP-10011133 </t>
  </si>
  <si>
    <t>Winter</t>
  </si>
  <si>
    <t>Gift card for when i was at the retreat</t>
  </si>
  <si>
    <t>Toilet paper and water</t>
  </si>
  <si>
    <t xml:space="preserve">EXP-10011169 </t>
  </si>
  <si>
    <t xml:space="preserve">EXP-10011084 </t>
  </si>
  <si>
    <t>Hose for prep gun</t>
  </si>
  <si>
    <t>Stands for signs</t>
  </si>
  <si>
    <t xml:space="preserve">EXP-10011210 </t>
  </si>
  <si>
    <t>Soap,flowers,cleaning supplies</t>
  </si>
  <si>
    <t xml:space="preserve">EXP-10011128 </t>
  </si>
  <si>
    <t xml:space="preserve">EXP-10011126 </t>
  </si>
  <si>
    <t>air tree repair</t>
  </si>
  <si>
    <t>cart Hartselle</t>
  </si>
  <si>
    <t>EXP-10011106</t>
  </si>
  <si>
    <t>belts, quick connects, pw hose</t>
  </si>
  <si>
    <t>EXP-10011107</t>
  </si>
  <si>
    <t>hydraulic hose crimper</t>
  </si>
  <si>
    <t>EXP-10010886</t>
  </si>
  <si>
    <t>Hose crimping and fittings</t>
  </si>
  <si>
    <t>EXP-10010885</t>
  </si>
  <si>
    <t>GiftCards to use for SL retreat for wash supplies</t>
  </si>
  <si>
    <t>EXP-10010884</t>
  </si>
  <si>
    <t>Cleaning supplies for the tunnel, handles, antifreeze, wire brushes</t>
  </si>
  <si>
    <t>5 gal can, fuel treatment</t>
  </si>
  <si>
    <t>Bushings and pipe tape</t>
  </si>
  <si>
    <t>EXP-10010889</t>
  </si>
  <si>
    <t>Cleaning for tunnel, pressure washer hoses, hot hands</t>
  </si>
  <si>
    <t>EXP-10011103</t>
  </si>
  <si>
    <t>reclaim filter and uv lights</t>
  </si>
  <si>
    <t>EXP-10011102</t>
  </si>
  <si>
    <t>Dawn, vinegar, bath tissue, scent beads</t>
  </si>
  <si>
    <t xml:space="preserve">EXP-10011063 </t>
  </si>
  <si>
    <t>Window guards Gerald Prazma</t>
  </si>
  <si>
    <t>antenna cover</t>
  </si>
  <si>
    <t xml:space="preserve">EXP-10011100 </t>
  </si>
  <si>
    <t>Promoted CWA position on indeed</t>
  </si>
  <si>
    <t>Pvc repair/tire shine grate leveling/washers</t>
  </si>
  <si>
    <t xml:space="preserve">EXP-10011080 </t>
  </si>
  <si>
    <t>PVC supplies</t>
  </si>
  <si>
    <t xml:space="preserve">EXP-10011078 </t>
  </si>
  <si>
    <t>storage unit for Savannah</t>
  </si>
  <si>
    <t xml:space="preserve">EXP-10010946 </t>
  </si>
  <si>
    <t>xpt paper</t>
  </si>
  <si>
    <t>cooler for towels</t>
  </si>
  <si>
    <t>Stool and hose</t>
  </si>
  <si>
    <t>trench waders</t>
  </si>
  <si>
    <t>soap and tp</t>
  </si>
  <si>
    <t xml:space="preserve">EXP-10011116 </t>
  </si>
  <si>
    <t>had to buy rock to fill pot holes in entrance also degreaser</t>
  </si>
  <si>
    <t>bottle water for team members</t>
  </si>
  <si>
    <t xml:space="preserve">EXP-10011151 </t>
  </si>
  <si>
    <t>Wratched straps</t>
  </si>
  <si>
    <t>Hand soap &amp; air freshener</t>
  </si>
  <si>
    <t>Gift Carfs for January Contest/office supplies</t>
  </si>
  <si>
    <t>Vinegar/dawn</t>
  </si>
  <si>
    <t>Pressure Kit</t>
  </si>
  <si>
    <t>Weatched steaps</t>
  </si>
  <si>
    <t xml:space="preserve">EXP-10011150 </t>
  </si>
  <si>
    <t xml:space="preserve">EXP-10011152 </t>
  </si>
  <si>
    <t>Refund on parade supplies</t>
  </si>
  <si>
    <t>Refund on employee gifts</t>
  </si>
  <si>
    <t>Retreat Rental Truck</t>
  </si>
  <si>
    <t>Design Progam</t>
  </si>
  <si>
    <t>January Birthday Lunch</t>
  </si>
  <si>
    <t>Valdosta Chamber Membership</t>
  </si>
  <si>
    <t>Poster for Beaufort Wash</t>
  </si>
  <si>
    <t>North Wilimington Chamber Membership</t>
  </si>
  <si>
    <t>Foley Chamber Membership</t>
  </si>
  <si>
    <t xml:space="preserve">EXP-10011094 </t>
  </si>
  <si>
    <t>vinegar    dawn tp  pt</t>
  </si>
  <si>
    <t>hex heads</t>
  </si>
  <si>
    <t>ink for printer    spray bottles     copy paper</t>
  </si>
  <si>
    <t xml:space="preserve">EXP-10011107 </t>
  </si>
  <si>
    <t>Wrong room charge</t>
  </si>
  <si>
    <t>Antifreeze</t>
  </si>
  <si>
    <t>Wrong room charge refund</t>
  </si>
  <si>
    <t xml:space="preserve">EXP-10011145 </t>
  </si>
  <si>
    <t>Wd-40</t>
  </si>
  <si>
    <t>Vac house key cut</t>
  </si>
  <si>
    <t>Foam cannon</t>
  </si>
  <si>
    <t xml:space="preserve">EXP-10011194 </t>
  </si>
  <si>
    <t>pressure washer replacement parts</t>
  </si>
  <si>
    <t>quick connect for equipment</t>
  </si>
  <si>
    <t>yearly inspection</t>
  </si>
  <si>
    <t xml:space="preserve">EXP-10011090 </t>
  </si>
  <si>
    <t>Mac valve for buff and shine repair</t>
  </si>
  <si>
    <t>Mr clean magic eraser</t>
  </si>
  <si>
    <t xml:space="preserve">EXP-10011049 </t>
  </si>
  <si>
    <t>Parts to plumb the petit cleanout</t>
  </si>
  <si>
    <t>Pressure washer fitting</t>
  </si>
  <si>
    <t>Parts to rebuild union for prep gun</t>
  </si>
  <si>
    <t xml:space="preserve">EXP-10010929 </t>
  </si>
  <si>
    <t>Coffeepot and gloves for team</t>
  </si>
  <si>
    <t>Coffee for the team</t>
  </si>
  <si>
    <t>ZIEGLER INC COLUMBUS</t>
  </si>
  <si>
    <t xml:space="preserve">EXP-10010918 </t>
  </si>
  <si>
    <t>Ive melt, hose,</t>
  </si>
  <si>
    <t>Tape; equipment parts</t>
  </si>
  <si>
    <t xml:space="preserve">EXP-10011021 </t>
  </si>
  <si>
    <t>Plumbing for drinking water filter</t>
  </si>
  <si>
    <t>Fill hole</t>
  </si>
  <si>
    <t>hose attachment</t>
  </si>
  <si>
    <t>supplies-ULINE</t>
  </si>
  <si>
    <t>rain coats</t>
  </si>
  <si>
    <t>Hang equipment</t>
  </si>
  <si>
    <t>Hole patch,hardware,shelf,etc</t>
  </si>
  <si>
    <t>Tunnel hose valve</t>
  </si>
  <si>
    <t>lockout/tagout</t>
  </si>
  <si>
    <t>Snacks, cleaning, table,etc</t>
  </si>
  <si>
    <t>Madison, Grainger, Sam's</t>
  </si>
  <si>
    <t>lockout/tagout(was split into 2 invoices)</t>
  </si>
  <si>
    <t>Lane Carr</t>
  </si>
  <si>
    <t xml:space="preserve">EXP-10011073 </t>
  </si>
  <si>
    <t>pvc couplings</t>
  </si>
  <si>
    <t>hoses to replace prep hoses that froze, temporary fix</t>
  </si>
  <si>
    <t>Dawn, air freshners, floor mat</t>
  </si>
  <si>
    <t>toilet paper holder for bathroom</t>
  </si>
  <si>
    <t>Gorilla carts, paint for bathroom wall/floor, cleaning chemicals</t>
  </si>
  <si>
    <t>towel buckets, and vinegar</t>
  </si>
  <si>
    <t>freeze damage, eye wash station, ball valve,water fountain</t>
  </si>
  <si>
    <t>windex</t>
  </si>
  <si>
    <t>filter for conveyor and hydraulic oil</t>
  </si>
  <si>
    <t>frames, paint and stencils for bathroom remodel</t>
  </si>
  <si>
    <t>ball valves for window wasjer system repair, shelf</t>
  </si>
  <si>
    <t>deco for bathroom and rubber shelf paper</t>
  </si>
  <si>
    <t>quick coneect for pressure washer wand</t>
  </si>
  <si>
    <t xml:space="preserve">EXP-10011121 </t>
  </si>
  <si>
    <t>mailbox supplies</t>
  </si>
  <si>
    <t xml:space="preserve">EXP-10011148 </t>
  </si>
  <si>
    <t>Cleaner for tunnel</t>
  </si>
  <si>
    <t>Window cleaners</t>
  </si>
  <si>
    <t xml:space="preserve">EXP-10011174 </t>
  </si>
  <si>
    <t>waters and snacks</t>
  </si>
  <si>
    <t>new gate arms</t>
  </si>
  <si>
    <t xml:space="preserve">EXP-10010649 </t>
  </si>
  <si>
    <t>Gas Blower and Fuel Funnel</t>
  </si>
  <si>
    <t>Antifreeze, Deicer, Back To Black</t>
  </si>
  <si>
    <t>New Tips for pressure washers</t>
  </si>
  <si>
    <t>replace Wiper and Carriage on Vehicle for Bonnie Jordan</t>
  </si>
  <si>
    <t>Melody Holland</t>
  </si>
  <si>
    <t xml:space="preserve">EXP-10010772 </t>
  </si>
  <si>
    <t>Cleaning Wash Supplies</t>
  </si>
  <si>
    <t>Snacks and Cleaning</t>
  </si>
  <si>
    <t>Pressure Washing Hose</t>
  </si>
  <si>
    <t>Snow Salt</t>
  </si>
  <si>
    <t>Cleaning and Winter Supplies</t>
  </si>
  <si>
    <t xml:space="preserve">EXP-10011006 </t>
  </si>
  <si>
    <t>Double sided tape</t>
  </si>
  <si>
    <t xml:space="preserve">EXP-10011018 </t>
  </si>
  <si>
    <t xml:space="preserve">EXP-10010915 </t>
  </si>
  <si>
    <t>Extention cord</t>
  </si>
  <si>
    <t>Dawn  n stuff</t>
  </si>
  <si>
    <t>Petagaye Daubon</t>
  </si>
  <si>
    <t xml:space="preserve">EXP-10011109 </t>
  </si>
  <si>
    <t>Key fob for PTC</t>
  </si>
  <si>
    <t xml:space="preserve">EXP-10011065 </t>
  </si>
  <si>
    <t>Water testing kit</t>
  </si>
  <si>
    <t>Testing credit card readers, I clicked I have a receipt but no receipt because it was to be voided</t>
  </si>
  <si>
    <t>Testing credit card readers, I said I had receipt but was supposed to be voided</t>
  </si>
  <si>
    <t>Dry cleaned Tidy the dolphin suit</t>
  </si>
  <si>
    <t>Double sided tape for labor posters</t>
  </si>
  <si>
    <t>This and the next transaction of 123.49 equal the total o. The receipt of 264.00 space heater for xpt, printer unk for home I printed sds and employee hiring papers went through almost 2 cartridges, safety glasses, etc</t>
  </si>
  <si>
    <t>123.49 and the prior expense if 140.50 equal the total of 264. On this receipt. Space heater, masks, satellite glasses,  etc</t>
  </si>
  <si>
    <t>The total doesn't include the single item in transit of 19.99 plus tax. Xpt shelf, hanging unit, poncho, etc</t>
  </si>
  <si>
    <t>Wall screws</t>
  </si>
  <si>
    <t>Wall screws, too long had to get another pack</t>
  </si>
  <si>
    <t>Mail box post and cement</t>
  </si>
  <si>
    <t>This and the prior expense equal the total of 93.20. This item I in transit.</t>
  </si>
  <si>
    <t>29.67 here and next expense of 121.69 equal 151.36 on receipt. Notebooks, scissors, hammer, etc</t>
  </si>
  <si>
    <t>29.67 and the 121.69 equal 156.36 on receipt. Dog treats, water,  pocket knife,  etc.</t>
  </si>
  <si>
    <t xml:space="preserve">EXP-10011067 </t>
  </si>
  <si>
    <t>Floor jack for tunnel repairs</t>
  </si>
  <si>
    <t>Equipment for repairs at canton rd location</t>
  </si>
  <si>
    <t>Gift card for Canton rd location</t>
  </si>
  <si>
    <t>Visa for powder springs location</t>
  </si>
  <si>
    <t>Visa for marietta pkwy</t>
  </si>
  <si>
    <t>Equipment for site and cleaning supplies</t>
  </si>
  <si>
    <t>Tool equipment for site</t>
  </si>
  <si>
    <t xml:space="preserve">EXP-10011188 </t>
  </si>
  <si>
    <t>Lock for U-Haul truck</t>
  </si>
  <si>
    <t>U-Haul truck for storage of global delivery</t>
  </si>
  <si>
    <t xml:space="preserve">EXP-10011168 </t>
  </si>
  <si>
    <t>Shelving and equipment</t>
  </si>
  <si>
    <t>Grease for preventive maintenance</t>
  </si>
  <si>
    <t>Mailbox set up fasteners and Hand soap</t>
  </si>
  <si>
    <t>Return of mailbox set up not used</t>
  </si>
  <si>
    <t xml:space="preserve">EXP-10011082 </t>
  </si>
  <si>
    <t>prep bucket repair and buckets</t>
  </si>
  <si>
    <t xml:space="preserve">EXP-10011091 </t>
  </si>
  <si>
    <t>pens/antifreeze</t>
  </si>
  <si>
    <t>Maintenance supplies/Cleaning Supplies</t>
  </si>
  <si>
    <t>XPT paper</t>
  </si>
  <si>
    <t>Sean Stevens</t>
  </si>
  <si>
    <t xml:space="preserve">EXP-10011083 </t>
  </si>
  <si>
    <t>K stick repair mobile</t>
  </si>
  <si>
    <t>Wrap repair mobile</t>
  </si>
  <si>
    <t xml:space="preserve">EXP-10011218 </t>
  </si>
  <si>
    <t>salt propane, edging</t>
  </si>
  <si>
    <t xml:space="preserve">EXP-10011127 </t>
  </si>
  <si>
    <t>Dawn and winter gloves</t>
  </si>
  <si>
    <t>Fittings for air lines</t>
  </si>
  <si>
    <t xml:space="preserve">EXP-10011144 </t>
  </si>
  <si>
    <t>wire cutter and nuts</t>
  </si>
  <si>
    <t xml:space="preserve">EXP-10011183 </t>
  </si>
  <si>
    <t>Zoran Kostadinovic</t>
  </si>
  <si>
    <t xml:space="preserve">EXP-10011155 </t>
  </si>
  <si>
    <t>3pk adjustable wrenches needed for tunnel maintenance. Grand Openimg Playbook SL supplies list purchases. Culpeper, VA Site opening March 6, 2024</t>
  </si>
  <si>
    <t xml:space="preserve">EXP-10011226 </t>
  </si>
  <si>
    <t>Couplings and wshers for pressure washer</t>
  </si>
  <si>
    <t xml:space="preserve">EXP-10011230 </t>
  </si>
  <si>
    <t>Knee pads and work gloves</t>
  </si>
  <si>
    <t>Shelving unit, tank sprayer, screws and drill bit</t>
  </si>
  <si>
    <t xml:space="preserve">EXP-10011265 </t>
  </si>
  <si>
    <t>parts for washing machine</t>
  </si>
  <si>
    <t>blower for site</t>
  </si>
  <si>
    <t xml:space="preserve">EXP-10011266 </t>
  </si>
  <si>
    <t>supplies for repair wash</t>
  </si>
  <si>
    <t>parts and equipment for me to work on washes</t>
  </si>
  <si>
    <t xml:space="preserve">EXP-10011246 </t>
  </si>
  <si>
    <t>Bottled water</t>
  </si>
  <si>
    <t>Bottled water, 2024 calender for office</t>
  </si>
  <si>
    <t>Bottled water, hydraulic oil for conveyor, handsoap for bathroom, velcro and laminate sleeves for organization project of posting troubleshooting guide</t>
  </si>
  <si>
    <t xml:space="preserve">EXP-10011242 </t>
  </si>
  <si>
    <t>Cutting busted prep hoses and adding fittings</t>
  </si>
  <si>
    <t xml:space="preserve">EXP-10011241 </t>
  </si>
  <si>
    <t>surface cleaner and o rings</t>
  </si>
  <si>
    <t xml:space="preserve">EXP-10011093 </t>
  </si>
  <si>
    <t>coffee for lobby and cleaning supplies</t>
  </si>
  <si>
    <t xml:space="preserve">EXP-10011252 </t>
  </si>
  <si>
    <t>fuses to fix XPT gate</t>
  </si>
  <si>
    <t>salt for softener</t>
  </si>
  <si>
    <t>cleaning tools</t>
  </si>
  <si>
    <t>contactor for MCC</t>
  </si>
  <si>
    <t xml:space="preserve">EXP-10011239 </t>
  </si>
  <si>
    <t>Hydraulic oil, funnel, wd40</t>
  </si>
  <si>
    <t>Ice melt, vinegar, wall cleaner</t>
  </si>
  <si>
    <t>Silicone</t>
  </si>
  <si>
    <t>Chemical resistant spray guns</t>
  </si>
  <si>
    <t>Softener salt, bolts, washers</t>
  </si>
  <si>
    <t>Anti-seize, sos pads, foam corner guard</t>
  </si>
  <si>
    <t>Wall cleaner, utility knives, detergent, ptfe tape, softener salt</t>
  </si>
  <si>
    <t xml:space="preserve">EXP-10011238 </t>
  </si>
  <si>
    <t>Hydraulic filters X7</t>
  </si>
  <si>
    <t>2PK brochure holders X 5</t>
  </si>
  <si>
    <t>Bottle holders 4PK</t>
  </si>
  <si>
    <t>Flex boot X2, reducer kit, 5 gallon bucket X3, nit driver 4pk</t>
  </si>
  <si>
    <t>Double sided tape 2 rolls</t>
  </si>
  <si>
    <t>H25 pum belts X6</t>
  </si>
  <si>
    <t>H25 pump belts x7</t>
  </si>
  <si>
    <t>Softner salt 63 bags, degreaser 2 gallons</t>
  </si>
  <si>
    <t>Gate arm replacement arms X2</t>
  </si>
  <si>
    <t>Garden hose</t>
  </si>
  <si>
    <t>Pressure washer hose X2, hand soap 6PK, receipt paper 30 PK X2</t>
  </si>
  <si>
    <t>NICK MARIANI</t>
  </si>
  <si>
    <t xml:space="preserve">EXP-10011282 </t>
  </si>
  <si>
    <t>storage box</t>
  </si>
  <si>
    <t xml:space="preserve">EXP-10011245 </t>
  </si>
  <si>
    <t>dawn, tp, vinegar, copy paper, bleach</t>
  </si>
  <si>
    <t xml:space="preserve">EXP-10011195 </t>
  </si>
  <si>
    <t>5gal dish soap and PW hose</t>
  </si>
  <si>
    <t>Prep Brushes (x3) and Schedule 80 T</t>
  </si>
  <si>
    <t>water softener</t>
  </si>
  <si>
    <t>1/2" JIC to BSPP fitting</t>
  </si>
  <si>
    <t>JIC to MPTF fitting, Landscaping stakes</t>
  </si>
  <si>
    <t>Paper Towels and Toilet Cleaner</t>
  </si>
  <si>
    <t>5gal Dawn</t>
  </si>
  <si>
    <t>Replacement 1 Gang Box and lid, Dawn</t>
  </si>
  <si>
    <t>Gloves 1000ct</t>
  </si>
  <si>
    <t>ZIp ties</t>
  </si>
  <si>
    <t>10x tall Traffic cones for exit</t>
  </si>
  <si>
    <t>Laundry Detergent, APC, 1gal Sprayer</t>
  </si>
  <si>
    <t>Bathroom Shelves and Spare PW Hose</t>
  </si>
  <si>
    <t xml:space="preserve">EXP-10010768 </t>
  </si>
  <si>
    <t>Toilet paper holder</t>
  </si>
  <si>
    <t>Royal blue 4xl sweatshirts</t>
  </si>
  <si>
    <t>Dawn soap and viniger</t>
  </si>
  <si>
    <t>BRUSHES FOR CLEANING</t>
  </si>
  <si>
    <t xml:space="preserve">EXP-10011185 </t>
  </si>
  <si>
    <t>hedge trimmer</t>
  </si>
  <si>
    <t>Tarp for trench</t>
  </si>
  <si>
    <t xml:space="preserve">EXP-10011176 </t>
  </si>
  <si>
    <t>cold weather supplies</t>
  </si>
  <si>
    <t>toilet paper laundry soap</t>
  </si>
  <si>
    <t>plumbing</t>
  </si>
  <si>
    <t xml:space="preserve">EXP-10011139 </t>
  </si>
  <si>
    <t>wd40 and cleaning supplies</t>
  </si>
  <si>
    <t>grease for pm</t>
  </si>
  <si>
    <t>cleaning supplies for window</t>
  </si>
  <si>
    <t>supplies and two gift cards for contests</t>
  </si>
  <si>
    <t xml:space="preserve">EXP-10011193 </t>
  </si>
  <si>
    <t>Padlocks for XPT</t>
  </si>
  <si>
    <t>2" Ball Valve Replacement</t>
  </si>
  <si>
    <t>Hydraulic Hose Replenish Parts List</t>
  </si>
  <si>
    <t>Pump, Poles, Sponges</t>
  </si>
  <si>
    <t>Toilet Bowl Cleaner, Exacto Knives, Bungee Cords</t>
  </si>
  <si>
    <t>Water Dispenser</t>
  </si>
  <si>
    <t>Cups for Water Dispenser</t>
  </si>
  <si>
    <t>Hydraulic Filter, Puller</t>
  </si>
  <si>
    <t xml:space="preserve">EXP-10011149 </t>
  </si>
  <si>
    <t>pressure washer parts</t>
  </si>
  <si>
    <t xml:space="preserve">EXP-10011201 </t>
  </si>
  <si>
    <t>Safty glasses</t>
  </si>
  <si>
    <t>Pad locks and tissue</t>
  </si>
  <si>
    <t>Pvc glue</t>
  </si>
  <si>
    <t>Pb blaters</t>
  </si>
  <si>
    <t>Soap</t>
  </si>
  <si>
    <t>Buckets</t>
  </si>
  <si>
    <t xml:space="preserve">EXP-10011293 </t>
  </si>
  <si>
    <t>Hand soap-toilet cleaner - toilet paper</t>
  </si>
  <si>
    <t>FSTNAL - Dawn</t>
  </si>
  <si>
    <t>Hex bolts for repair</t>
  </si>
  <si>
    <t>3 gallon pump sprayer to mix and spray Grimebuster for tunnel cleaning</t>
  </si>
  <si>
    <t>Hand soap and magic erasers</t>
  </si>
  <si>
    <t>Safety glasses - PB Blaster</t>
  </si>
  <si>
    <t>3 cases of bottle water</t>
  </si>
  <si>
    <t xml:space="preserve">EXP-10010907 </t>
  </si>
  <si>
    <t>Gloves, gift card for gas while at retreat</t>
  </si>
  <si>
    <t xml:space="preserve">EXP-10010921 </t>
  </si>
  <si>
    <t>Prep fun fittings</t>
  </si>
  <si>
    <t>Wet vac</t>
  </si>
  <si>
    <t>Brush heads</t>
  </si>
  <si>
    <t>Cabinet and cleaning supplies</t>
  </si>
  <si>
    <t>Hardware (nuts)</t>
  </si>
  <si>
    <t>Hyd oil and filter</t>
  </si>
  <si>
    <t>Card reader test</t>
  </si>
  <si>
    <t>Blower repair</t>
  </si>
  <si>
    <t>Paper towels and bath tissue</t>
  </si>
  <si>
    <t>Starter fluid and fittings</t>
  </si>
  <si>
    <t>O rings and grease</t>
  </si>
  <si>
    <t>Shark bite</t>
  </si>
  <si>
    <t>Hose claims and barbs</t>
  </si>
  <si>
    <t xml:space="preserve">EXP-10011267 </t>
  </si>
  <si>
    <t>Garbage Bags</t>
  </si>
  <si>
    <t>PIpe Fittings &amp; Tubing</t>
  </si>
  <si>
    <t>walkie talkies</t>
  </si>
  <si>
    <t>Hydraulic Fluid, Dawn, and Tree Sockets</t>
  </si>
  <si>
    <t>Micah Pinero</t>
  </si>
  <si>
    <t xml:space="preserve">EXP-10011284 </t>
  </si>
  <si>
    <t>Water Main repairs</t>
  </si>
  <si>
    <t xml:space="preserve">EXP-10011281 </t>
  </si>
  <si>
    <t>paper towels for bathrooms</t>
  </si>
  <si>
    <t>Paper towel dispenser, laminator, over-toilet storage</t>
  </si>
  <si>
    <t xml:space="preserve">EXP-10011074 </t>
  </si>
  <si>
    <t>gloves and tools</t>
  </si>
  <si>
    <t>gloves &amp; tissues</t>
  </si>
  <si>
    <t>water softener pellets</t>
  </si>
  <si>
    <t>paper for XPT</t>
  </si>
  <si>
    <t>pump rental for pumping pit</t>
  </si>
  <si>
    <t>pump rental for pumping pit - extra hose</t>
  </si>
  <si>
    <t>sump pump, auger, turbo nozzle for pressure gun</t>
  </si>
  <si>
    <t xml:space="preserve">EXP-10011071 </t>
  </si>
  <si>
    <t>4-tier HD shelf</t>
  </si>
  <si>
    <t>Adjustable pliers for repair of wash fittings, leaks</t>
  </si>
  <si>
    <t xml:space="preserve">EXP-10011069 </t>
  </si>
  <si>
    <t>Dawn and Vinegar for Site</t>
  </si>
  <si>
    <t>Waters, Vinegar, and Dawn</t>
  </si>
  <si>
    <t>Bathroom supplies</t>
  </si>
  <si>
    <t>Cleaning supplies and organizer</t>
  </si>
  <si>
    <t>STEVEN HOOVER</t>
  </si>
  <si>
    <t xml:space="preserve">EXP-10011255 </t>
  </si>
  <si>
    <t>CTA 3 parts</t>
  </si>
  <si>
    <t>Trash bags</t>
  </si>
  <si>
    <t>Dawn detergent</t>
  </si>
  <si>
    <t>Garbage bags</t>
  </si>
  <si>
    <t>Air compressor</t>
  </si>
  <si>
    <t xml:space="preserve">EXP-10011387 </t>
  </si>
  <si>
    <t>Grinder blade, floor paint, curb paint, etc this and the 2 other home depot transactions equal total in reciept</t>
  </si>
  <si>
    <t>Refund, took mail box post back and got different one at lowes</t>
  </si>
  <si>
    <t>Copies of keys for site</t>
  </si>
  <si>
    <t>Storage tub</t>
  </si>
  <si>
    <t>Xtra LG work gloves, mat for xpt, pen hilder etc.  This 67.34 and the next expense of 52. 30 equal the total in receipt of 119. 64</t>
  </si>
  <si>
    <t>This 52.30 and the other expense of 67.34 equal total of 119.64.</t>
  </si>
  <si>
    <t>Here is the refund</t>
  </si>
  <si>
    <t>Hydraulic fluid for conveyor</t>
  </si>
  <si>
    <t>Funnels</t>
  </si>
  <si>
    <t xml:space="preserve">EXP-10011223 </t>
  </si>
  <si>
    <t>Quick connects for hoses</t>
  </si>
  <si>
    <t>Blue tape, bungies and parts</t>
  </si>
  <si>
    <t>Dawn vinegar and toulet paper</t>
  </si>
  <si>
    <t>Lamps for reclaim</t>
  </si>
  <si>
    <t>Filters for machine</t>
  </si>
  <si>
    <t>Vinegar and velcro</t>
  </si>
  <si>
    <t>Chemicals for hard water stains on windows</t>
  </si>
  <si>
    <t xml:space="preserve">EXP-10011351 </t>
  </si>
  <si>
    <t>Parking at airport for retreat</t>
  </si>
  <si>
    <t>Salt for RO</t>
  </si>
  <si>
    <t>Chlorine tabs for reclaim, baby oil</t>
  </si>
  <si>
    <t>Personal. Charged accidently.</t>
  </si>
  <si>
    <t xml:space="preserve">EXP-10011352 </t>
  </si>
  <si>
    <t>Dawn soap. Gloves. Vinegar</t>
  </si>
  <si>
    <t>Tip cleaner. Cleaners.</t>
  </si>
  <si>
    <t>Dawn soap. Vinegar. Toilet paper hand cleaner</t>
  </si>
  <si>
    <t xml:space="preserve">EXP-10011344 </t>
  </si>
  <si>
    <t>waters and gatorades</t>
  </si>
  <si>
    <t>gloves and TP</t>
  </si>
  <si>
    <t xml:space="preserve">EXP-10011013 </t>
  </si>
  <si>
    <t>Oil for conveyor</t>
  </si>
  <si>
    <t>Soap/first aid/gloves/ gift cards</t>
  </si>
  <si>
    <t xml:space="preserve">EXP-10011220 </t>
  </si>
  <si>
    <t xml:space="preserve">EXP-10011316 </t>
  </si>
  <si>
    <t>Auto Value Hoses 1.22.24</t>
  </si>
  <si>
    <t>Dawn Dish Soap</t>
  </si>
  <si>
    <t>SALT- Home Depot</t>
  </si>
  <si>
    <t>Amazon $175.13</t>
  </si>
  <si>
    <t>Amazon CLR PRO 35.75</t>
  </si>
  <si>
    <t>Walmart Dawn Dish Soap 47.02</t>
  </si>
  <si>
    <t>CHARGE AT BOTTOM OF AMAZON RECEIPT SEPERATE DAY</t>
  </si>
  <si>
    <t>BOLTS FOR WRAPS</t>
  </si>
  <si>
    <t>Runnings Expense for Wrap Repair</t>
  </si>
  <si>
    <t>Amazon Expense Silicon and Grout Brush</t>
  </si>
  <si>
    <t>Brushes Designed by Home Office (4)</t>
  </si>
  <si>
    <t>Benjamin Eidem</t>
  </si>
  <si>
    <t xml:space="preserve">EXP-10011373 </t>
  </si>
  <si>
    <t>Mail box</t>
  </si>
  <si>
    <t xml:space="preserve">EXP-10011364 </t>
  </si>
  <si>
    <t>Paper plates, keyboard for xpt, tide pods for towels, febreeze for bathroom</t>
  </si>
  <si>
    <t>Bathroom cabinet for wall, brooms</t>
  </si>
  <si>
    <t>Spay guns for prep and new handles</t>
  </si>
  <si>
    <t>Door repairs to entrance steel door back in December</t>
  </si>
  <si>
    <t xml:space="preserve">EXP-10011283 </t>
  </si>
  <si>
    <t>New brush for windows</t>
  </si>
  <si>
    <t>New handles for New window brush</t>
  </si>
  <si>
    <t xml:space="preserve">EXP-10011165 </t>
  </si>
  <si>
    <t>Water vinegar</t>
  </si>
  <si>
    <t>Walkie-talkie</t>
  </si>
  <si>
    <t xml:space="preserve">EXP-10011398 </t>
  </si>
  <si>
    <t>More blue cans, floor mat</t>
  </si>
  <si>
    <t>part</t>
  </si>
  <si>
    <t>coffee, cups, shop rags etc</t>
  </si>
  <si>
    <t>Hose reel</t>
  </si>
  <si>
    <t>ULINE   SHIP SUPPLIES</t>
  </si>
  <si>
    <t>Test</t>
  </si>
  <si>
    <t>test</t>
  </si>
  <si>
    <t xml:space="preserve">EXP-10011358 </t>
  </si>
  <si>
    <t>Water, Restroom and office supplies</t>
  </si>
  <si>
    <t>Various wash and office supplies</t>
  </si>
  <si>
    <t xml:space="preserve">EXP-10011354 </t>
  </si>
  <si>
    <t>Office 365 An ual Payment/No receipt available</t>
  </si>
  <si>
    <t>Rental deposit. Should be credited back in the account now</t>
  </si>
  <si>
    <t>Shims and fasteners</t>
  </si>
  <si>
    <t>Soap and vinegar</t>
  </si>
  <si>
    <t>Mirror replacement</t>
  </si>
  <si>
    <t xml:space="preserve">EXP-10011299 </t>
  </si>
  <si>
    <t>Tire shine install</t>
  </si>
  <si>
    <t>Tireshine install</t>
  </si>
  <si>
    <t>Pressure washer repair</t>
  </si>
  <si>
    <t xml:space="preserve">EXP-10011288 </t>
  </si>
  <si>
    <t>water and paper towel for rest room</t>
  </si>
  <si>
    <t xml:space="preserve">EXP-10011345 </t>
  </si>
  <si>
    <t>printer toner</t>
  </si>
  <si>
    <t>cut off valve</t>
  </si>
  <si>
    <t>pressure washer gun</t>
  </si>
  <si>
    <t>weatherizing blankets</t>
  </si>
  <si>
    <t>Hydralic fluid</t>
  </si>
  <si>
    <t>Don Cross</t>
  </si>
  <si>
    <t xml:space="preserve">EXP-10011360 </t>
  </si>
  <si>
    <t>water and electrolytes</t>
  </si>
  <si>
    <t>water / tissue</t>
  </si>
  <si>
    <t xml:space="preserve">EXP-10010864 </t>
  </si>
  <si>
    <t>Stainless cutter</t>
  </si>
  <si>
    <t>Valve</t>
  </si>
  <si>
    <t>Water and vinegar</t>
  </si>
  <si>
    <t>Cleaning/vinegar</t>
  </si>
  <si>
    <t>Water/water flavoring</t>
  </si>
  <si>
    <t>Water/laminator/ hooks/velcro</t>
  </si>
  <si>
    <t>Grease gun</t>
  </si>
  <si>
    <t>Tube bender for stainless</t>
  </si>
  <si>
    <t>Stainless repair</t>
  </si>
  <si>
    <t xml:space="preserve">EXP-10011317 </t>
  </si>
  <si>
    <t>Shovel and scraper</t>
  </si>
  <si>
    <t>Hydraulic hoses and gloves</t>
  </si>
  <si>
    <t>Water, vinegar, unstoppables</t>
  </si>
  <si>
    <t xml:space="preserve">EXP-10011056 </t>
  </si>
  <si>
    <t>Bullet Heater</t>
  </si>
  <si>
    <t>Cleaning Gloves - Refunded (Never Recieved)</t>
  </si>
  <si>
    <t>Tarp - Refunded (Never Received)</t>
  </si>
  <si>
    <t>Brooms, broom holders, cleaning gloves &amp; door stopper</t>
  </si>
  <si>
    <t xml:space="preserve">EXP-10011313 </t>
  </si>
  <si>
    <t>Automatic hose reels</t>
  </si>
  <si>
    <t xml:space="preserve">EXP-10011312 </t>
  </si>
  <si>
    <t>Hardware for automatic hose reel</t>
  </si>
  <si>
    <t xml:space="preserve">EXP-10011311 </t>
  </si>
  <si>
    <t xml:space="preserve">EXP-10011310 </t>
  </si>
  <si>
    <t>Salt for soft water system</t>
  </si>
  <si>
    <t xml:space="preserve">EXP-10011309 </t>
  </si>
  <si>
    <t>Latch for vac house gate</t>
  </si>
  <si>
    <t xml:space="preserve">EXP-10011070 </t>
  </si>
  <si>
    <t>propane refund</t>
  </si>
  <si>
    <t>propane canister and propane</t>
  </si>
  <si>
    <t>salt and receipt paper</t>
  </si>
  <si>
    <t>gas for rental</t>
  </si>
  <si>
    <t>PVC pipes and glue</t>
  </si>
  <si>
    <t>repair materials for busted pipe</t>
  </si>
  <si>
    <t>hex bushing and street key for repairs</t>
  </si>
  <si>
    <t>pipe cutting tools</t>
  </si>
  <si>
    <t>swivel adapters</t>
  </si>
  <si>
    <t>Dawn soaps and poles for brushes</t>
  </si>
  <si>
    <t>adapters</t>
  </si>
  <si>
    <t xml:space="preserve">EXP-10011292 </t>
  </si>
  <si>
    <t>Sprayer,steel wool,grease,stand up light</t>
  </si>
  <si>
    <t>Pressure Washer Repair</t>
  </si>
  <si>
    <t>Glasses,Gloves,zip ties,Jaw Puller</t>
  </si>
  <si>
    <t>Pads,TP,Concrete cleaner</t>
  </si>
  <si>
    <t xml:space="preserve">EXP-10011338 </t>
  </si>
  <si>
    <t>Loading station repair</t>
  </si>
  <si>
    <t>Loading station wire replacement</t>
  </si>
  <si>
    <t>Washing machine replacement</t>
  </si>
  <si>
    <t>Initial purchase was not working. Returned for different model</t>
  </si>
  <si>
    <t xml:space="preserve">EXP-10011324 </t>
  </si>
  <si>
    <t>vinegar, pinesol, cleaning  site</t>
  </si>
  <si>
    <t>bleach for tunnel, scrub equipment</t>
  </si>
  <si>
    <t>bleach, scrubbing tools, bucket</t>
  </si>
  <si>
    <t xml:space="preserve">EXP-10011399 </t>
  </si>
  <si>
    <t>Space heater cleaning supplies</t>
  </si>
  <si>
    <t>Bolt extractor</t>
  </si>
  <si>
    <t>Used wrong card Minneapolis airport</t>
  </si>
  <si>
    <t>Matthew Carter</t>
  </si>
  <si>
    <t xml:space="preserve">EXP-10010815 </t>
  </si>
  <si>
    <t>Beaufort Fuel for tunnel heater requested expense by David foster due to not having enough fuel to keep heater going</t>
  </si>
  <si>
    <t>Zip ties for various things at Beaufort location</t>
  </si>
  <si>
    <t>Zip ties for Beaufort</t>
  </si>
  <si>
    <t>Parts for getting wrap two fixed and operational! Beaufort location</t>
  </si>
  <si>
    <t>Electrical outlet covers for pump areas to secure the open boxes to meet code! Beaufort location</t>
  </si>
  <si>
    <t>Parts pick up for multiple site repairs</t>
  </si>
  <si>
    <t>PVC Pipe saw blade bluffton location</t>
  </si>
  <si>
    <t>Parts for gutters for Beaufort</t>
  </si>
  <si>
    <t>Gutter silicone 2 tubes Beaufort location</t>
  </si>
  <si>
    <t>Materials and gloves needed for Beaufort</t>
  </si>
  <si>
    <t>Beaufort wash supplies bleach for deep cleaning clamps for carts concrete anchors to secure pressure washing holders gloves adhesive for signs</t>
  </si>
  <si>
    <t>Replacement roof rack covers for a lady that was dismissed during original claim with confirmed documentation to keep as a client bought the parts to replace. Has been a client for years with Beaufort location damage happened at Beaufort location claim was taken at Beaufort location and documented</t>
  </si>
  <si>
    <t>Materials for Beaufort painting supplies. Site will keep for future repairs and touch ups</t>
  </si>
  <si>
    <t xml:space="preserve">EXP-10011382 </t>
  </si>
  <si>
    <t>Chemicals, remodle fittings</t>
  </si>
  <si>
    <t>Foamer, sorayer</t>
  </si>
  <si>
    <t>Radios</t>
  </si>
  <si>
    <t xml:space="preserve">EXP-10011371 </t>
  </si>
  <si>
    <t>Spray noxzles</t>
  </si>
  <si>
    <t>Hrease pump, steep clips</t>
  </si>
  <si>
    <t>Heaters, sodium salt ice melt</t>
  </si>
  <si>
    <t>Steep shaft</t>
  </si>
  <si>
    <t>Snow blower chite cables</t>
  </si>
  <si>
    <t>Coeaning rod, pliers, sockets, hose niples</t>
  </si>
  <si>
    <t>Cable clutch</t>
  </si>
  <si>
    <t>Heater olug attachment</t>
  </si>
  <si>
    <t>Blower switch</t>
  </si>
  <si>
    <t>Water softner salt delivery</t>
  </si>
  <si>
    <t>Auger drive belt</t>
  </si>
  <si>
    <t>Coulers, plugs, clamps, hose pressure washer,</t>
  </si>
  <si>
    <t>Oils, screw extractor, toilet paper, bathroom smells</t>
  </si>
  <si>
    <t>Sand paper, paint, buffer</t>
  </si>
  <si>
    <t xml:space="preserve">EXP-10011191 </t>
  </si>
  <si>
    <t>cleaning supplies and antifreeze</t>
  </si>
  <si>
    <t>transfer pump</t>
  </si>
  <si>
    <t>grease and cleaner</t>
  </si>
  <si>
    <t>copy of keys and replacing 3 locks and maintenance</t>
  </si>
  <si>
    <t xml:space="preserve">EXP-10011368 </t>
  </si>
  <si>
    <t>JB weld</t>
  </si>
  <si>
    <t>High con vinegar</t>
  </si>
  <si>
    <t>Water,snacks, ect</t>
  </si>
  <si>
    <t>Wall cleaner</t>
  </si>
  <si>
    <t>Contactors</t>
  </si>
  <si>
    <t>Dawn, gloves, cleaner</t>
  </si>
  <si>
    <t>Water, gloves, dawn</t>
  </si>
  <si>
    <t>Salt, purifing salt, orange hand soap</t>
  </si>
  <si>
    <t>Storage unit</t>
  </si>
  <si>
    <t>Window buckets</t>
  </si>
  <si>
    <t>High con vinager</t>
  </si>
  <si>
    <t>Water oil</t>
  </si>
  <si>
    <t>Air freahners, water oil</t>
  </si>
  <si>
    <t xml:space="preserve">EXP-10011362 </t>
  </si>
  <si>
    <t>Hydrothic fluid</t>
  </si>
  <si>
    <t>Contacted for mcc</t>
  </si>
  <si>
    <t xml:space="preserve">EXP-10011342 </t>
  </si>
  <si>
    <t>ice melt and hardware</t>
  </si>
  <si>
    <t>keys for ASL</t>
  </si>
  <si>
    <t>Hydraulic hose to make repairs from remodel mistake per my Consultant Mike Donnelly.</t>
  </si>
  <si>
    <t>cups for coffee and water glasses</t>
  </si>
  <si>
    <t>Trim Shine to clean blowers</t>
  </si>
  <si>
    <t xml:space="preserve">EXP-10011385 </t>
  </si>
  <si>
    <t>hose washers and nozzle</t>
  </si>
  <si>
    <t xml:space="preserve">EXP-10011383 </t>
  </si>
  <si>
    <t>hot cocoa for staff</t>
  </si>
  <si>
    <t xml:space="preserve">EXP-10011164 </t>
  </si>
  <si>
    <t>shelving, zip ties, mallet, shovel</t>
  </si>
  <si>
    <t>mail box, utility knife, silicone</t>
  </si>
  <si>
    <t>5 tier shelf</t>
  </si>
  <si>
    <t>hose reels</t>
  </si>
  <si>
    <t>black spray paint for trash cans</t>
  </si>
  <si>
    <t>hand soap, shelving, toilet paper</t>
  </si>
  <si>
    <t>gloves, buckets, towels</t>
  </si>
  <si>
    <t>gorilla carts for prep</t>
  </si>
  <si>
    <t>toilet brush, shelving</t>
  </si>
  <si>
    <t>nuts and bolts for clamp install on tool box</t>
  </si>
  <si>
    <t>extension cord, printer cord, hampers for towels</t>
  </si>
  <si>
    <t xml:space="preserve">EXP-10011303 </t>
  </si>
  <si>
    <t>pizza</t>
  </si>
  <si>
    <t>grease guns</t>
  </si>
  <si>
    <t>gas can,handwarmers</t>
  </si>
  <si>
    <t>salt for driveway</t>
  </si>
  <si>
    <t>salt for parking lot</t>
  </si>
  <si>
    <t>vinger,dawn</t>
  </si>
  <si>
    <t>inspection tags</t>
  </si>
  <si>
    <t>team meal</t>
  </si>
  <si>
    <t>daily uses of supply</t>
  </si>
  <si>
    <t>Brushes,power washer hoses</t>
  </si>
  <si>
    <t>keyboards</t>
  </si>
  <si>
    <t>pizza for employees</t>
  </si>
  <si>
    <t>locks, transfer pump</t>
  </si>
  <si>
    <t>cleaning supplies, hoses, fittings</t>
  </si>
  <si>
    <t>pliers</t>
  </si>
  <si>
    <t>computer cord</t>
  </si>
  <si>
    <t xml:space="preserve">EXP-10011318 </t>
  </si>
  <si>
    <t>Laundry detergent</t>
  </si>
  <si>
    <t xml:space="preserve">EXP-10011314 </t>
  </si>
  <si>
    <t>Shark bites</t>
  </si>
  <si>
    <t>Gloves and new pressure hose</t>
  </si>
  <si>
    <t xml:space="preserve">EXP-10011405 </t>
  </si>
  <si>
    <t>oil for compressor</t>
  </si>
  <si>
    <t xml:space="preserve">EXP-10011408 </t>
  </si>
  <si>
    <t>Plumbing fittings</t>
  </si>
  <si>
    <t>Spray bottles</t>
  </si>
  <si>
    <t>TRAVIS BALLARD</t>
  </si>
  <si>
    <t xml:space="preserve">EXP-10010939 </t>
  </si>
  <si>
    <t>Credit back on a return</t>
  </si>
  <si>
    <t>Apace heater and salt</t>
  </si>
  <si>
    <t>Untensils and cups</t>
  </si>
  <si>
    <t>Copy of keys made</t>
  </si>
  <si>
    <t>heavy duty tote</t>
  </si>
  <si>
    <t>Waters snacks klennex</t>
  </si>
  <si>
    <t>Supllies for repairs</t>
  </si>
  <si>
    <t>Credit for return</t>
  </si>
  <si>
    <t>Repair supplies</t>
  </si>
  <si>
    <t>Supplies for repairs generic parts</t>
  </si>
  <si>
    <t>Waters and gatorades</t>
  </si>
  <si>
    <t>Salt for softner</t>
  </si>
  <si>
    <t>Valves for pressure wash hoses</t>
  </si>
  <si>
    <t>parts for repairs</t>
  </si>
  <si>
    <t>Salt pwllets for softner and misc supplies</t>
  </si>
  <si>
    <t xml:space="preserve">EXP-10011025 </t>
  </si>
  <si>
    <t>hose connects</t>
  </si>
  <si>
    <t>concrete for mailbox, grease fittings</t>
  </si>
  <si>
    <t>marine grease</t>
  </si>
  <si>
    <t>grease fittings</t>
  </si>
  <si>
    <t>hydraulic fitting repair</t>
  </si>
  <si>
    <t>air compressor belt</t>
  </si>
  <si>
    <t>air compressor belt 2pk</t>
  </si>
  <si>
    <t>RASHAD JONES</t>
  </si>
  <si>
    <t xml:space="preserve">EXP-10011414 </t>
  </si>
  <si>
    <t>Site card for fuel whole at the retreat</t>
  </si>
  <si>
    <t>Crimping tool</t>
  </si>
  <si>
    <t xml:space="preserve">EXP-10011359 </t>
  </si>
  <si>
    <t>antennas</t>
  </si>
  <si>
    <t>Dawn/antenna</t>
  </si>
  <si>
    <t>antenna</t>
  </si>
  <si>
    <t xml:space="preserve">EXP-10011361 </t>
  </si>
  <si>
    <t>Water 5gal jug refills</t>
  </si>
  <si>
    <t>Tp, hand soap, paper towels</t>
  </si>
  <si>
    <t>Hydroloc hose crimper</t>
  </si>
  <si>
    <t>Containers for marketing boxes we made for potential fleet and fundraisers</t>
  </si>
  <si>
    <t>Tissue paper and snacks for the marketing boxes we made for businesses</t>
  </si>
  <si>
    <t>Water jug refill</t>
  </si>
  <si>
    <t>Replace windshield the wash broke</t>
  </si>
  <si>
    <t xml:space="preserve">EXP-10011184 </t>
  </si>
  <si>
    <t>Wd40 and bolts</t>
  </si>
  <si>
    <t>Paid from me not tidal wave</t>
  </si>
  <si>
    <t xml:space="preserve">EXP-10011235 </t>
  </si>
  <si>
    <t>Mailbox</t>
  </si>
  <si>
    <t xml:space="preserve">EXP-10011232 </t>
  </si>
  <si>
    <t xml:space="preserve">EXP-10011419 </t>
  </si>
  <si>
    <t>misc pvc parts</t>
  </si>
  <si>
    <t>general maintenance</t>
  </si>
  <si>
    <t>pvc fittings</t>
  </si>
  <si>
    <t>cleaning supplys</t>
  </si>
  <si>
    <t>misc for restroom</t>
  </si>
  <si>
    <t>grate support</t>
  </si>
  <si>
    <t>tunnel cleaning supplies</t>
  </si>
  <si>
    <t xml:space="preserve">EXP-10011250 </t>
  </si>
  <si>
    <t>hangers, adapters, coupligs</t>
  </si>
  <si>
    <t>plates cups</t>
  </si>
  <si>
    <t>hose clamp</t>
  </si>
  <si>
    <t>hose reel, vinegar, glue, degreaser</t>
  </si>
  <si>
    <t>bathroom vanity</t>
  </si>
  <si>
    <t>hardware for bathroom vanity</t>
  </si>
  <si>
    <t xml:space="preserve">EXP-10011412 </t>
  </si>
  <si>
    <t>New MCC Door Key</t>
  </si>
  <si>
    <t>New Air Cooler For Air compressor</t>
  </si>
  <si>
    <t xml:space="preserve">EXP-10011389 </t>
  </si>
  <si>
    <t>Scraper blades and cutting wheel</t>
  </si>
  <si>
    <t>Tip cleaners</t>
  </si>
  <si>
    <t xml:space="preserve">EXP-10011388 </t>
  </si>
  <si>
    <t>Bar keepers friend and gloves</t>
  </si>
  <si>
    <t>Filter for water cooler</t>
  </si>
  <si>
    <t>Water boots for pressure washing</t>
  </si>
  <si>
    <t xml:space="preserve">EXP-10011375 </t>
  </si>
  <si>
    <t>Storage Totes</t>
  </si>
  <si>
    <t>Grease Bearings</t>
  </si>
  <si>
    <t>Impact Drill</t>
  </si>
  <si>
    <t>Grease Gun</t>
  </si>
  <si>
    <t>Pliers</t>
  </si>
  <si>
    <t>Roller</t>
  </si>
  <si>
    <t>Hydraulic Pump Filters</t>
  </si>
  <si>
    <t>Hydraulic Hose</t>
  </si>
  <si>
    <t xml:space="preserve">EXP-10011224 </t>
  </si>
  <si>
    <t>Laundry detergent, vinegar, Powerade, water</t>
  </si>
  <si>
    <t>Sanitizer, hose, hose cart, surface pressure washer, magic erasers</t>
  </si>
  <si>
    <t xml:space="preserve">EXP-10011322 </t>
  </si>
  <si>
    <t>pliers, tube cutter</t>
  </si>
  <si>
    <t>Hammer Drill</t>
  </si>
  <si>
    <t xml:space="preserve">EXP-10011302 </t>
  </si>
  <si>
    <t>Gatorades, water, bungee cords, tape and pens for site</t>
  </si>
  <si>
    <t>Degreaser, funnel, sprayer</t>
  </si>
  <si>
    <t>Shark bites for airlines for Tireshine</t>
  </si>
  <si>
    <t xml:space="preserve">EXP-10010920 </t>
  </si>
  <si>
    <t>Plumber fix</t>
  </si>
  <si>
    <t>Concrete broom graet atuff etc</t>
  </si>
  <si>
    <t>Fixing some thingsnin the tunnel</t>
  </si>
  <si>
    <t>Pg 20 list</t>
  </si>
  <si>
    <t>Misc supp for the store roon</t>
  </si>
  <si>
    <t>Filler</t>
  </si>
  <si>
    <t>Michael Harland</t>
  </si>
  <si>
    <t xml:space="preserve">EXP-10011146 </t>
  </si>
  <si>
    <t>Backpack Leaf blower w/ 2 year warranty and a water hose</t>
  </si>
  <si>
    <t xml:space="preserve">EXP-10011413 </t>
  </si>
  <si>
    <t>tarp and propane for cold snap</t>
  </si>
  <si>
    <t>tarp for reclaim</t>
  </si>
  <si>
    <t>gift card for sales contest</t>
  </si>
  <si>
    <t>hose for pressure washer</t>
  </si>
  <si>
    <t>Waters and Gatorades</t>
  </si>
  <si>
    <t>down cleaning detergent</t>
  </si>
  <si>
    <t>PVC elbow</t>
  </si>
  <si>
    <t>water and gift cards for new hires</t>
  </si>
  <si>
    <t>repair kit for prep gun</t>
  </si>
  <si>
    <t>windshield wiper for customer</t>
  </si>
  <si>
    <t>gift cards for new hires for finishing training</t>
  </si>
  <si>
    <t>Harbor Freight spring set</t>
  </si>
  <si>
    <t xml:space="preserve">EXP-10011334 </t>
  </si>
  <si>
    <t>Icemelt and diesel gas can</t>
  </si>
  <si>
    <t>Air compressor regulator</t>
  </si>
  <si>
    <t>Blue tape</t>
  </si>
  <si>
    <t>Vinegar and dish soap</t>
  </si>
  <si>
    <t>Laundry detergent for Towels</t>
  </si>
  <si>
    <t>Concrete cleaning</t>
  </si>
  <si>
    <t>PVC fittings and concrete cleaner</t>
  </si>
  <si>
    <t>Prep brush handles</t>
  </si>
  <si>
    <t xml:space="preserve">EXP-10009575 </t>
  </si>
  <si>
    <t>Lysol,vinegar,dawn,snacks,anti freeze</t>
  </si>
  <si>
    <t xml:space="preserve">EXP-10011199 </t>
  </si>
  <si>
    <t>rental equipment for install turbine</t>
  </si>
  <si>
    <t>they gave me a discount no reciept after i left</t>
  </si>
  <si>
    <t>to measure pit sludge</t>
  </si>
  <si>
    <t>bit for concrete</t>
  </si>
  <si>
    <t>water toilet paper</t>
  </si>
  <si>
    <t>paint and tape</t>
  </si>
  <si>
    <t>water vinegar</t>
  </si>
  <si>
    <t xml:space="preserve">EXP-10010849 </t>
  </si>
  <si>
    <t>Dawn, vinegar, bucket</t>
  </si>
  <si>
    <t>Bleach scrub, bowls , spoon, forks</t>
  </si>
  <si>
    <t>Uv lights for reclaim</t>
  </si>
  <si>
    <t>Prep hose replacements</t>
  </si>
  <si>
    <t>Conveyor sensor</t>
  </si>
  <si>
    <t>Vinegar , pods</t>
  </si>
  <si>
    <t xml:space="preserve">EXP-10010842 </t>
  </si>
  <si>
    <t>White lithium</t>
  </si>
  <si>
    <t>Ice melt for site</t>
  </si>
  <si>
    <t>Salt treatment and snow plowing</t>
  </si>
  <si>
    <t>Teflon tape</t>
  </si>
  <si>
    <t>Cap for high pressure line</t>
  </si>
  <si>
    <t>Reusable fittings</t>
  </si>
  <si>
    <t>Female connector for hose</t>
  </si>
  <si>
    <t>Air freshener</t>
  </si>
  <si>
    <t>Union tee/jsv/ connectors to fix pressure hose</t>
  </si>
  <si>
    <t>Hose fixed and fittings</t>
  </si>
  <si>
    <t>Rachet straps</t>
  </si>
  <si>
    <t>Parts to fix busted prep hose line</t>
  </si>
  <si>
    <t>Gloves for cleaning</t>
  </si>
  <si>
    <t>Nuts/washers to fix wrap arm/ buckets</t>
  </si>
  <si>
    <t>High hood sensor for buff and shine</t>
  </si>
  <si>
    <t>Pre treat for ice and snow plowing</t>
  </si>
  <si>
    <t xml:space="preserve">EXP-10011325 </t>
  </si>
  <si>
    <t>Water for staff</t>
  </si>
  <si>
    <t xml:space="preserve">EXP-10011323 </t>
  </si>
  <si>
    <t>Cleaning buckets</t>
  </si>
  <si>
    <t>Spray bottles for glass cleaner</t>
  </si>
  <si>
    <t>Blind to cover photo eye</t>
  </si>
  <si>
    <t>Handles for cleaning brushes</t>
  </si>
  <si>
    <t xml:space="preserve">EXP-10011335 </t>
  </si>
  <si>
    <t>Fuses for vacuum</t>
  </si>
  <si>
    <t>Wet and forget, bolts and fuel for leaf blower</t>
  </si>
  <si>
    <t>tape, sharpie, scissors</t>
  </si>
  <si>
    <t>cat liter to soak up hydraulic oil</t>
  </si>
  <si>
    <t>spring clamps for carts</t>
  </si>
  <si>
    <t>printer paper</t>
  </si>
  <si>
    <t>brush for tireshine</t>
  </si>
  <si>
    <t>Dog hair brushes</t>
  </si>
  <si>
    <t>Sams Membership</t>
  </si>
  <si>
    <t>Brillo pads to clean  and frebreeze plug in</t>
  </si>
  <si>
    <t>unistrut for CTA movement in tunnel</t>
  </si>
  <si>
    <t>Magnetic tool</t>
  </si>
  <si>
    <t>Flower's for the lot</t>
  </si>
  <si>
    <t xml:space="preserve">EXP-10011356 </t>
  </si>
  <si>
    <t>Paint and Supplies</t>
  </si>
  <si>
    <t>Paint &amp; Supplies</t>
  </si>
  <si>
    <t>Brass Fittings</t>
  </si>
  <si>
    <t>Painting Supplies</t>
  </si>
  <si>
    <t>Shelving and Bins for Tool Room</t>
  </si>
  <si>
    <t>Paint Supplies</t>
  </si>
  <si>
    <t xml:space="preserve">EXP-10011202 </t>
  </si>
  <si>
    <t>cleaning supplies and restroom</t>
  </si>
  <si>
    <t>dog treats</t>
  </si>
  <si>
    <t xml:space="preserve">EXP-10011321 </t>
  </si>
  <si>
    <t>Boots</t>
  </si>
  <si>
    <t xml:space="preserve">EXP-10011348 </t>
  </si>
  <si>
    <t>repair</t>
  </si>
  <si>
    <t>hydrualic oil</t>
  </si>
  <si>
    <t xml:space="preserve">EXP-10010687 </t>
  </si>
  <si>
    <t>Meeting SL of pampa with ricky D</t>
  </si>
  <si>
    <t>Misc plumbing</t>
  </si>
  <si>
    <t>Competition run through</t>
  </si>
  <si>
    <t>Misc pieces</t>
  </si>
  <si>
    <t>Great falls team lunch</t>
  </si>
  <si>
    <t>Pieces to gix equipment</t>
  </si>
  <si>
    <t>Teressa Cantu to omaha dodge rd</t>
  </si>
  <si>
    <t xml:space="preserve">EXP-10011190 </t>
  </si>
  <si>
    <t>hose and clamps</t>
  </si>
  <si>
    <t>cat5 line to replace underground line that failed this should not hit my portion of pnl. more repairs coming from electrical company for new line run underground</t>
  </si>
  <si>
    <t>cat5 line and connectors to fix underground cable</t>
  </si>
  <si>
    <t>new plugs</t>
  </si>
  <si>
    <t>cat 5 line to run xpt 2</t>
  </si>
  <si>
    <t>vinegar lime off</t>
  </si>
  <si>
    <t>new pressure wash hoses</t>
  </si>
  <si>
    <t>oil base fluid</t>
  </si>
  <si>
    <t>piping</t>
  </si>
  <si>
    <t xml:space="preserve">EXP-10010898 </t>
  </si>
  <si>
    <t>1/4” fittings for omnis</t>
  </si>
  <si>
    <t>Anti seize and white litheum grease</t>
  </si>
  <si>
    <t>Tested creit card system at Independence prior to opening</t>
  </si>
  <si>
    <t>Fasteners and drill bits</t>
  </si>
  <si>
    <t xml:space="preserve">EXP-10011429 </t>
  </si>
  <si>
    <t>scrapper for cleaning</t>
  </si>
  <si>
    <t>downy and dawn</t>
  </si>
  <si>
    <t xml:space="preserve">EXP-10011446 </t>
  </si>
  <si>
    <t>Broom handles,grippers, hot hands, fruit snacks</t>
  </si>
  <si>
    <t>Hydraulic lines</t>
  </si>
  <si>
    <t xml:space="preserve">EXP-10010973 </t>
  </si>
  <si>
    <t>BOMGAARS 180</t>
  </si>
  <si>
    <t>folding table</t>
  </si>
  <si>
    <t>battery starter, wrench set, socket set</t>
  </si>
  <si>
    <t>snacks, drinks, office supplies</t>
  </si>
  <si>
    <t xml:space="preserve">EXP-10010944 </t>
  </si>
  <si>
    <t>Parts for repairs</t>
  </si>
  <si>
    <t>Wash supplies/cleaning</t>
  </si>
  <si>
    <t>Bottles for 2nd mile</t>
  </si>
  <si>
    <t>New hose for prep guns.</t>
  </si>
  <si>
    <t xml:space="preserve">EXP-10011453 </t>
  </si>
  <si>
    <t>Bungee cords for towel racks</t>
  </si>
  <si>
    <t>Scotch tape</t>
  </si>
  <si>
    <t>Gasoline for the wash.. cleaning/heating</t>
  </si>
  <si>
    <t>Water and tunnel cleaner</t>
  </si>
  <si>
    <t xml:space="preserve">EXP-10011411 </t>
  </si>
  <si>
    <t>returning caps for vacuum canisters wrong size</t>
  </si>
  <si>
    <t>caps for vacuum canisters</t>
  </si>
  <si>
    <t>dawn and restroom cleaner</t>
  </si>
  <si>
    <t xml:space="preserve">EXP-10011138 </t>
  </si>
  <si>
    <t>Equipment for repairs</t>
  </si>
  <si>
    <t>Dish Detergent</t>
  </si>
  <si>
    <t>Refund issued for wrong item purchased</t>
  </si>
  <si>
    <t>Hog Hair Prep Brushes</t>
  </si>
  <si>
    <t>Hydraulic Hose fittings</t>
  </si>
  <si>
    <t>New mop handles</t>
  </si>
  <si>
    <t>Items for repairs</t>
  </si>
  <si>
    <t>digital caliber</t>
  </si>
  <si>
    <t>Gloves for Wash</t>
  </si>
  <si>
    <t>Parts for Wash Repair</t>
  </si>
  <si>
    <t xml:space="preserve">EXP-10011426 </t>
  </si>
  <si>
    <t>PVC piping for my vacuums</t>
  </si>
  <si>
    <t>Gloves, cleaning, supplies, breadsticks, spray, gun nozzles</t>
  </si>
  <si>
    <t>How to fix the pressure washing holes</t>
  </si>
  <si>
    <t>Bar cleaner to clean the walls employee key to get in the store</t>
  </si>
  <si>
    <t xml:space="preserve">EXP-10011420 </t>
  </si>
  <si>
    <t>Blow Torch/Copper/Sleeves/Sand Paper/Flux</t>
  </si>
  <si>
    <t>PVC Piping for H2O Applications/Fittings for Prep Soap Replacement</t>
  </si>
  <si>
    <t>Concrete Cleaner and Keys</t>
  </si>
  <si>
    <t>PVC Union Fitting for Reclaim</t>
  </si>
  <si>
    <t>100 Foot Pressure Hose/Pressure Gun</t>
  </si>
  <si>
    <t xml:space="preserve">EXP-10011394 </t>
  </si>
  <si>
    <t>wrong card</t>
  </si>
  <si>
    <t>dawn for windows</t>
  </si>
  <si>
    <t xml:space="preserve">EXP-10011363 </t>
  </si>
  <si>
    <t>wheel barrel. paint for parking lot lines.</t>
  </si>
  <si>
    <t>c3 chemical for walls</t>
  </si>
  <si>
    <t xml:space="preserve">EXP-10011350 </t>
  </si>
  <si>
    <t>salt for ice on concrete</t>
  </si>
  <si>
    <t>keys for doors</t>
  </si>
  <si>
    <t>water for employees/customers</t>
  </si>
  <si>
    <t>fittings for wash equipment</t>
  </si>
  <si>
    <t>ball valve for pressure washer</t>
  </si>
  <si>
    <t>rug reacher</t>
  </si>
  <si>
    <t>snacks/drinks for employees</t>
  </si>
  <si>
    <t>gift cards</t>
  </si>
  <si>
    <t>water for employees</t>
  </si>
  <si>
    <t>filters</t>
  </si>
  <si>
    <t>sams membership for site</t>
  </si>
  <si>
    <t>gear puller</t>
  </si>
  <si>
    <t>pressure washer repairs</t>
  </si>
  <si>
    <t xml:space="preserve">EXP-10010845 </t>
  </si>
  <si>
    <t>Waters</t>
  </si>
  <si>
    <t>titanium bit set</t>
  </si>
  <si>
    <t>electrician scissors, cable ties</t>
  </si>
  <si>
    <t>ubolts, hex bolts</t>
  </si>
  <si>
    <t>Key clips</t>
  </si>
  <si>
    <t>Lysol</t>
  </si>
  <si>
    <t xml:space="preserve">EXP-10011161 </t>
  </si>
  <si>
    <t>Masks for team winter</t>
  </si>
  <si>
    <t>Pit equipment</t>
  </si>
  <si>
    <t>Gatorade and snacks</t>
  </si>
  <si>
    <t>Heaters and cleaning</t>
  </si>
  <si>
    <t>Hydro hoses</t>
  </si>
  <si>
    <t>Heat packs</t>
  </si>
  <si>
    <t>Salt melt</t>
  </si>
  <si>
    <t>Subscription for store</t>
  </si>
  <si>
    <t>Hydro fluid for conveyer</t>
  </si>
  <si>
    <t>Hose , Matt’s , degreaser</t>
  </si>
  <si>
    <t>Window scrapers, flashlights, tools</t>
  </si>
  <si>
    <t>Tools and pit wear</t>
  </si>
  <si>
    <t>Pb blaster for rust</t>
  </si>
  <si>
    <t>plier set</t>
  </si>
  <si>
    <t>chisels, drilling hammer</t>
  </si>
  <si>
    <t>Hand soap pit wear</t>
  </si>
  <si>
    <t>Tire shine and washing detergent</t>
  </si>
  <si>
    <t>Filter grip</t>
  </si>
  <si>
    <t>Cleaning and tools</t>
  </si>
  <si>
    <t>Hydro fluid conveyor</t>
  </si>
  <si>
    <t>head light, flashlights</t>
  </si>
  <si>
    <t xml:space="preserve">EXP-10011330 </t>
  </si>
  <si>
    <t>Bleach drinking water</t>
  </si>
  <si>
    <t>Rain gear and vinegar</t>
  </si>
  <si>
    <t>Rain gear for cleaning the lot</t>
  </si>
  <si>
    <t xml:space="preserve">EXP-10011319 </t>
  </si>
  <si>
    <t>Tesla</t>
  </si>
  <si>
    <t>Washing powder-dish soap</t>
  </si>
  <si>
    <t>Pb blaster-blue tape-water hose</t>
  </si>
  <si>
    <t xml:space="preserve">EXP-10011278 </t>
  </si>
  <si>
    <t>pressure washer Gun</t>
  </si>
  <si>
    <t>paint and rollers for parking lot project</t>
  </si>
  <si>
    <t xml:space="preserve">EXP-10010825 </t>
  </si>
  <si>
    <t>Wax</t>
  </si>
  <si>
    <t xml:space="preserve">EXP-10010989 </t>
  </si>
  <si>
    <t>Pressure washer parts/drills</t>
  </si>
  <si>
    <t>paint and rollers for bathroom</t>
  </si>
  <si>
    <t xml:space="preserve">EXP-10010988 </t>
  </si>
  <si>
    <t>paint for bathroom</t>
  </si>
  <si>
    <t>Window scrapers</t>
  </si>
  <si>
    <t>DAVID PRINCE</t>
  </si>
  <si>
    <t xml:space="preserve">EXP-10010802 </t>
  </si>
  <si>
    <t>Nozzles/connectors</t>
  </si>
  <si>
    <t>Ball valve/fittings</t>
  </si>
  <si>
    <t>Hrydraulic adapters/trash grabber</t>
  </si>
  <si>
    <t>Hydraulic Oil/Compressor Oil</t>
  </si>
  <si>
    <t>Hose adapters</t>
  </si>
  <si>
    <t>Hydraulic hose supplies</t>
  </si>
  <si>
    <t>Pressure washer wand/fittings</t>
  </si>
  <si>
    <t>Hoses/fittings</t>
  </si>
  <si>
    <t>Fuel/cleaning supplies</t>
  </si>
  <si>
    <t xml:space="preserve">EXP-10010879 </t>
  </si>
  <si>
    <t>Gloves and tarp</t>
  </si>
  <si>
    <t>Oil for conveyor pack</t>
  </si>
  <si>
    <t>Credit for order fee?</t>
  </si>
  <si>
    <t>dawn soap and vinegar</t>
  </si>
  <si>
    <t>electrical issue cause breaker to pop</t>
  </si>
  <si>
    <t>glass for testing water</t>
  </si>
  <si>
    <t>grease fitting</t>
  </si>
  <si>
    <t xml:space="preserve">EXP-10011433 </t>
  </si>
  <si>
    <t>shelving, brackets, storage</t>
  </si>
  <si>
    <t>power strip, cables, straps, razor knife</t>
  </si>
  <si>
    <t>snow shovels</t>
  </si>
  <si>
    <t>cement safe snow melt</t>
  </si>
  <si>
    <t>heat gun - frozen equipment</t>
  </si>
  <si>
    <t>TP, ladder bracket, JB weld</t>
  </si>
  <si>
    <t>toiletries, cement screws, hose clamps</t>
  </si>
  <si>
    <t>grates for prep buckets</t>
  </si>
  <si>
    <t>air mover for backroom leaks</t>
  </si>
  <si>
    <t>gloves, cleaning supplies, detergent, snacks for employees</t>
  </si>
  <si>
    <t>tarps for winterizing, hammer, gloves, thermometer</t>
  </si>
  <si>
    <t xml:space="preserve">EXP-10011141 </t>
  </si>
  <si>
    <t>water and soap</t>
  </si>
  <si>
    <t>laundry supplies</t>
  </si>
  <si>
    <t>fittings and parts for hose repair</t>
  </si>
  <si>
    <t xml:space="preserve">EXP-10011421 </t>
  </si>
  <si>
    <t>1 ton p pull</t>
  </si>
  <si>
    <t xml:space="preserve">EXP-10011428 </t>
  </si>
  <si>
    <t>Snake tips for pressure washer hose</t>
  </si>
  <si>
    <t>Snake tips for pressure washer.</t>
  </si>
  <si>
    <t>Softener Salt</t>
  </si>
  <si>
    <t>Inspection Fee</t>
  </si>
  <si>
    <t>New Trash cans, towel bins, trash can dollys, carts and wheels</t>
  </si>
  <si>
    <t>New 2nd mile cart</t>
  </si>
  <si>
    <t>dollies, trash can lids, trash cans, carts</t>
  </si>
  <si>
    <t>Shipped to the wrong place refunded and shipped again</t>
  </si>
  <si>
    <t>Parts to fix Omni and spinner leaks</t>
  </si>
  <si>
    <t>Kristina Callow</t>
  </si>
  <si>
    <t xml:space="preserve">EXP-10011055 </t>
  </si>
  <si>
    <t>GO manuals for Indianapolis</t>
  </si>
  <si>
    <t xml:space="preserve">EXP-10011054 </t>
  </si>
  <si>
    <t>GO manuals for Myrtle</t>
  </si>
  <si>
    <t>GO manuals for forgot for Myrtle</t>
  </si>
  <si>
    <t xml:space="preserve">EXP-10011051 </t>
  </si>
  <si>
    <t>GO Manuals</t>
  </si>
  <si>
    <t>GO manuals I forgot for Texarkana</t>
  </si>
  <si>
    <t xml:space="preserve">EXP-10011052 </t>
  </si>
  <si>
    <t>GO manuals I forgot for Douglasville</t>
  </si>
  <si>
    <t xml:space="preserve">EXP-10011053 </t>
  </si>
  <si>
    <t>GO manuals I forgot on first order for Mountain Home</t>
  </si>
  <si>
    <t>Trash can lids missing at Mountain Home</t>
  </si>
  <si>
    <t xml:space="preserve">EXP-10011050 </t>
  </si>
  <si>
    <t>File organizer needed in Liberty</t>
  </si>
  <si>
    <t>GO manuals I forgot to order for Liberty</t>
  </si>
  <si>
    <t xml:space="preserve">EXP-10011329 </t>
  </si>
  <si>
    <t>New air compressor</t>
  </si>
  <si>
    <t>Hand soap for bathroom</t>
  </si>
  <si>
    <t>Oil and filters for Air Compressors</t>
  </si>
  <si>
    <t>Toilet brush</t>
  </si>
  <si>
    <t>Shop light</t>
  </si>
  <si>
    <t>Window cleaner</t>
  </si>
  <si>
    <t>Over head lights</t>
  </si>
  <si>
    <t>Extension cored</t>
  </si>
  <si>
    <t>Mop bucket</t>
  </si>
  <si>
    <t>Brush head</t>
  </si>
  <si>
    <t>Trash cans and mulch</t>
  </si>
  <si>
    <t>Cleaning brushes</t>
  </si>
  <si>
    <t xml:space="preserve">EXP-10011294 </t>
  </si>
  <si>
    <t>jb weld, cleaning supplies</t>
  </si>
  <si>
    <t>grease gun, grease</t>
  </si>
  <si>
    <t xml:space="preserve">EXP-10010900 </t>
  </si>
  <si>
    <t>Extension cord</t>
  </si>
  <si>
    <t>Returned, was not what was expected</t>
  </si>
  <si>
    <t>Storage bins/boxes, hose hangers, toilet paper</t>
  </si>
  <si>
    <t>Storage supplies</t>
  </si>
  <si>
    <t>Shelving, leaf blower, misc items on supply list</t>
  </si>
  <si>
    <t>Water, bathroom cleaning supplies, sunscreen</t>
  </si>
  <si>
    <t>Salt and prep buckets</t>
  </si>
  <si>
    <t>Goo off, paint remover</t>
  </si>
  <si>
    <t>Cleaning supplies/storage</t>
  </si>
  <si>
    <t>Pipe to wash chain</t>
  </si>
  <si>
    <t>Had to return wrong size pipe</t>
  </si>
  <si>
    <t>Hose reel, pipe for washing chain</t>
  </si>
  <si>
    <t xml:space="preserve">EXP-10010866 </t>
  </si>
  <si>
    <t>Diesel for heater</t>
  </si>
  <si>
    <t>Deisel for heater</t>
  </si>
  <si>
    <t>Fuel for heater</t>
  </si>
  <si>
    <t>Plumbing for pressure washer</t>
  </si>
  <si>
    <t>Bath room ceiling</t>
  </si>
  <si>
    <t>Breakdast for crew</t>
  </si>
  <si>
    <t>Team member lunch</t>
  </si>
  <si>
    <t xml:space="preserve">EXP-10010511 </t>
  </si>
  <si>
    <t>C3 Cleaner</t>
  </si>
  <si>
    <t>Paper Towel and Tiolet Paper</t>
  </si>
  <si>
    <t xml:space="preserve">EXP-10010216 </t>
  </si>
  <si>
    <t>Breakfast for team</t>
  </si>
  <si>
    <t>Ketosene</t>
  </si>
  <si>
    <t>C3 chemicwl</t>
  </si>
  <si>
    <t>Meal for team</t>
  </si>
  <si>
    <t>Pvc for watwr tank</t>
  </si>
  <si>
    <t>Fuel for hearer</t>
  </si>
  <si>
    <t>Vinegar and soap</t>
  </si>
  <si>
    <t>Lunch for crew</t>
  </si>
  <si>
    <t>Breakfast for early crew</t>
  </si>
  <si>
    <t xml:space="preserve">EXP-10010865 </t>
  </si>
  <si>
    <t>Mobile Phone</t>
  </si>
  <si>
    <t>accidental charge to wrong  card</t>
  </si>
  <si>
    <t>accidental charge to wrong card</t>
  </si>
  <si>
    <t>parts and tools for repairs</t>
  </si>
  <si>
    <t>hydraulic fittings</t>
  </si>
  <si>
    <t>plumbing for spinners</t>
  </si>
  <si>
    <t>30 ft of hose and fittings for broken spinner line</t>
  </si>
  <si>
    <t xml:space="preserve">EXP-10010832 </t>
  </si>
  <si>
    <t>tip cleaner kit and detergent</t>
  </si>
  <si>
    <t xml:space="preserve">EXP-10011464 </t>
  </si>
  <si>
    <t>Emplore food</t>
  </si>
  <si>
    <t>Employee food</t>
  </si>
  <si>
    <t>tape,and screwdriver set</t>
  </si>
  <si>
    <t>timer for heaters</t>
  </si>
  <si>
    <t>coffee,hot chocolate</t>
  </si>
  <si>
    <t>items for backroom</t>
  </si>
  <si>
    <t>employee snacks</t>
  </si>
  <si>
    <t>backroom item,tools,cleaning supplies</t>
  </si>
  <si>
    <t>restroom air freshner</t>
  </si>
  <si>
    <t>broken tunnel window</t>
  </si>
  <si>
    <t>soap fornrestroom</t>
  </si>
  <si>
    <t>parking lot paint</t>
  </si>
  <si>
    <t>app purchase smart sheet</t>
  </si>
  <si>
    <t>lot stripper with paint</t>
  </si>
  <si>
    <t>foam cannon,degreaser,gatorade</t>
  </si>
  <si>
    <t>refund issued show on report</t>
  </si>
  <si>
    <t>wraps for.prep brushes</t>
  </si>
  <si>
    <t>refund issued shows on report</t>
  </si>
  <si>
    <t>refund issued</t>
  </si>
  <si>
    <t xml:space="preserve">EXP-10011435 </t>
  </si>
  <si>
    <t>Buckets; outside keyboard</t>
  </si>
  <si>
    <t>TCS battery replacement</t>
  </si>
  <si>
    <t>TCS battery</t>
  </si>
  <si>
    <t>Concrete cleaner; pressure washer part</t>
  </si>
  <si>
    <t xml:space="preserve">EXP-10011462 </t>
  </si>
  <si>
    <t>Utility cart 2nd mile</t>
  </si>
  <si>
    <t>Totes for 2nd mile</t>
  </si>
  <si>
    <t>Keys / grease</t>
  </si>
  <si>
    <t>Random stuff for site</t>
  </si>
  <si>
    <t xml:space="preserve">EXP-10011114 </t>
  </si>
  <si>
    <t>Mac valve for buff wheel</t>
  </si>
  <si>
    <t>Mac valves</t>
  </si>
  <si>
    <t>Pliers, vinager, degreaser, gloves, screwdriver</t>
  </si>
  <si>
    <t>Powder springs supplies</t>
  </si>
  <si>
    <t>Mirror cover</t>
  </si>
  <si>
    <t xml:space="preserve">EXP-10011425 </t>
  </si>
  <si>
    <t>Anti frez</t>
  </si>
  <si>
    <t>Electrical wire and tools</t>
  </si>
  <si>
    <t>Vuse for breakers</t>
  </si>
  <si>
    <t>Top brush vfd</t>
  </si>
  <si>
    <t>Pressure washer tips and o rings</t>
  </si>
  <si>
    <t>5 gal bracket metal</t>
  </si>
  <si>
    <t>5 gal Bracket metal</t>
  </si>
  <si>
    <t>RITCHIE NORFLEET</t>
  </si>
  <si>
    <t xml:space="preserve">EXP-10011339 </t>
  </si>
  <si>
    <t>Diesel fuel can</t>
  </si>
  <si>
    <t>Window replacement</t>
  </si>
  <si>
    <t>Plates cups for food</t>
  </si>
  <si>
    <t>Carts and brooms</t>
  </si>
  <si>
    <t xml:space="preserve">EXP-10011406 </t>
  </si>
  <si>
    <t>ice melt nuts and bolts</t>
  </si>
  <si>
    <t>can liners and zip ties</t>
  </si>
  <si>
    <t>degreaser and vinegar</t>
  </si>
  <si>
    <t>dawn detergent</t>
  </si>
  <si>
    <t>bottled h20</t>
  </si>
  <si>
    <t xml:space="preserve">EXP-10011254 </t>
  </si>
  <si>
    <t>Penetration Oil</t>
  </si>
  <si>
    <t>Wash supply parts</t>
  </si>
  <si>
    <t>Hose reels and carts</t>
  </si>
  <si>
    <t xml:space="preserve">EXP-10010831 </t>
  </si>
  <si>
    <t>Busted pipe</t>
  </si>
  <si>
    <t>Water gloves dawn</t>
  </si>
  <si>
    <t>Prep buckets</t>
  </si>
  <si>
    <t>Kba membership</t>
  </si>
  <si>
    <t>Pvc oipe to cover photo eye</t>
  </si>
  <si>
    <t>Water 3 cases</t>
  </si>
  <si>
    <t xml:space="preserve">EXP-10011337 </t>
  </si>
  <si>
    <t>Vinegar and paper</t>
  </si>
  <si>
    <t>Mix oil and scrapper</t>
  </si>
  <si>
    <t>Material for lid on reclaim tanks</t>
  </si>
  <si>
    <t xml:space="preserve">EXP-10011326 </t>
  </si>
  <si>
    <t>Water hose and acc.</t>
  </si>
  <si>
    <t>fundraiser baskets</t>
  </si>
  <si>
    <t>multi meter</t>
  </si>
  <si>
    <t>HALEY LANIER</t>
  </si>
  <si>
    <t xml:space="preserve">EXP-10011328 </t>
  </si>
  <si>
    <t xml:space="preserve">EXP-10011331 </t>
  </si>
  <si>
    <t>Got supplies to make fundraiser baskets.</t>
  </si>
  <si>
    <t xml:space="preserve">EXP-10011291 </t>
  </si>
  <si>
    <t>Puc coupling</t>
  </si>
  <si>
    <t>2 cylce oil, water, snacks, and dawn</t>
  </si>
  <si>
    <t>Paint thinner</t>
  </si>
  <si>
    <t xml:space="preserve">EXP-10011286 </t>
  </si>
  <si>
    <t>Refund from Tesla…. No receipt</t>
  </si>
  <si>
    <t>Antenna for Explorer</t>
  </si>
  <si>
    <t>Blow dryer(returned)</t>
  </si>
  <si>
    <t>Blow gun</t>
  </si>
  <si>
    <t>Coupling</t>
  </si>
  <si>
    <t>Papwe for XPT AND Pump for chemicals</t>
  </si>
  <si>
    <t>Gaskets</t>
  </si>
  <si>
    <t>Trailer remtal for motor removal</t>
  </si>
  <si>
    <t>Scraper</t>
  </si>
  <si>
    <t>Preasure washer hose</t>
  </si>
  <si>
    <t>Emblem for Buick</t>
  </si>
  <si>
    <t>Antenna installe explorer</t>
  </si>
  <si>
    <t>Antenna return</t>
  </si>
  <si>
    <t>Wiper f250</t>
  </si>
  <si>
    <t>42 in fan for employees</t>
  </si>
  <si>
    <t>Wiper for F150</t>
  </si>
  <si>
    <t xml:space="preserve">EXP-10011259 </t>
  </si>
  <si>
    <t xml:space="preserve">EXP-10011262 </t>
  </si>
  <si>
    <t>Trash tandem dolley</t>
  </si>
  <si>
    <t>Tools for site</t>
  </si>
  <si>
    <t>500$ gift card for s marietta pkwy, authorized by Kyle rovansek</t>
  </si>
  <si>
    <t>New keys</t>
  </si>
  <si>
    <t xml:space="preserve">EXP-10010914 </t>
  </si>
  <si>
    <t>Bucker for new window brush, outdoor thermo, other supplies</t>
  </si>
  <si>
    <t>Drinking water</t>
  </si>
  <si>
    <t>White towels, hdmi cable, toilet paper</t>
  </si>
  <si>
    <t xml:space="preserve">EXP-10010706 </t>
  </si>
  <si>
    <t>Tp, water</t>
  </si>
  <si>
    <t>Ice melt, TP</t>
  </si>
  <si>
    <t>Water, grease lightning, water</t>
  </si>
  <si>
    <t>Grease lightning, tide pods</t>
  </si>
  <si>
    <t>Tiolet paper</t>
  </si>
  <si>
    <t>Xpt and office paper</t>
  </si>
  <si>
    <t>Door jams</t>
  </si>
  <si>
    <t xml:space="preserve">EXP-10010432 </t>
  </si>
  <si>
    <t>Testing wash.  Secret shop</t>
  </si>
  <si>
    <t xml:space="preserve">EXP-10011431 </t>
  </si>
  <si>
    <t>Shopped PTC and also evaluated detail</t>
  </si>
  <si>
    <t xml:space="preserve">EXP-10011481 </t>
  </si>
  <si>
    <t>Plumbing repairs</t>
  </si>
  <si>
    <t>Hydra oil conveyor</t>
  </si>
  <si>
    <t>Gatorade Water</t>
  </si>
  <si>
    <t>Cable ties</t>
  </si>
  <si>
    <t>Customer compliant debit card for reimbursement due to wash closure - jeff</t>
  </si>
  <si>
    <t xml:space="preserve">EXP-10011479 </t>
  </si>
  <si>
    <t>Heaters/cart</t>
  </si>
  <si>
    <t xml:space="preserve">EXP-10011487 </t>
  </si>
  <si>
    <t>Veterans plumbing</t>
  </si>
  <si>
    <t>Meeting room for diamond shine classes for comsuktants</t>
  </si>
  <si>
    <t xml:space="preserve">EXP-10011486 </t>
  </si>
  <si>
    <t>small bolts for repair</t>
  </si>
  <si>
    <t>fasteners for gate arms</t>
  </si>
  <si>
    <t>fasteners for gate arm repair</t>
  </si>
  <si>
    <t>vinegar gloves and tide</t>
  </si>
  <si>
    <t xml:space="preserve">EXP-10011455 </t>
  </si>
  <si>
    <t>Walk n Talk</t>
  </si>
  <si>
    <t>Equipment repair</t>
  </si>
  <si>
    <t>CTA repair</t>
  </si>
  <si>
    <t>Sign repair</t>
  </si>
  <si>
    <t xml:space="preserve">EXP-10011467 </t>
  </si>
  <si>
    <t>Mail damage claim to Wilmington site</t>
  </si>
  <si>
    <t>Prep gun hose and cleaning supplies</t>
  </si>
  <si>
    <t>Gift card for ASLs while at the retreat</t>
  </si>
  <si>
    <t>Towel Bins</t>
  </si>
  <si>
    <t>Stainless steel pipe</t>
  </si>
  <si>
    <t>Returned wrong part</t>
  </si>
  <si>
    <t xml:space="preserve">EXP-10011459 </t>
  </si>
  <si>
    <t>rain coat and cleaner</t>
  </si>
  <si>
    <t xml:space="preserve">EXP-10011135 </t>
  </si>
  <si>
    <t>Hand warmers for employee use</t>
  </si>
  <si>
    <t>Misc supplies and cleaning supplies</t>
  </si>
  <si>
    <t>Dawn/vinager cleaning supplies</t>
  </si>
  <si>
    <t>Radios and pump for hydraulic drum</t>
  </si>
  <si>
    <t xml:space="preserve">EXP-10011205 </t>
  </si>
  <si>
    <t>pet hair remover for interiors</t>
  </si>
  <si>
    <t>bucket</t>
  </si>
  <si>
    <t xml:space="preserve">EXP-10011206 </t>
  </si>
  <si>
    <t>Antenna for Customer</t>
  </si>
  <si>
    <t>fitting to repair stainless pipe in tunnel</t>
  </si>
  <si>
    <t xml:space="preserve">EXP-10010956 </t>
  </si>
  <si>
    <t>cleaning supplies and fire ant killer</t>
  </si>
  <si>
    <t>cleaner for wash tunnel</t>
  </si>
  <si>
    <t>dawn detergent for cleaning</t>
  </si>
  <si>
    <t>hardware for equipment repairs</t>
  </si>
  <si>
    <t>spray triggers for bottles</t>
  </si>
  <si>
    <t>chemical barrel hand truck</t>
  </si>
  <si>
    <t>anti seize paste</t>
  </si>
  <si>
    <t>hot hands hand warmers for staff</t>
  </si>
  <si>
    <t>new starter cord for pressure washer</t>
  </si>
  <si>
    <t>new shelving for storage</t>
  </si>
  <si>
    <t>white lithium grease for air cylinder in tunnel</t>
  </si>
  <si>
    <t>vinegar and laundry</t>
  </si>
  <si>
    <t>dawn , vinegar</t>
  </si>
  <si>
    <t>laundry</t>
  </si>
  <si>
    <t>organizer for parts</t>
  </si>
  <si>
    <t xml:space="preserve">EXP-10011228 </t>
  </si>
  <si>
    <t>100 ft roll of high pressure hose</t>
  </si>
  <si>
    <t>tub for washing walls and windows</t>
  </si>
  <si>
    <t>covers for vac canisters</t>
  </si>
  <si>
    <t>dustpan for cleaning parking lot</t>
  </si>
  <si>
    <t>refund from Amazon</t>
  </si>
  <si>
    <t>hose assembly</t>
  </si>
  <si>
    <t xml:space="preserve">EXP-10011158 </t>
  </si>
  <si>
    <t>brackets, bolts</t>
  </si>
  <si>
    <t>hose hangout, watering hose, great stuff</t>
  </si>
  <si>
    <t>washers, hooks, screws</t>
  </si>
  <si>
    <t>tapcon</t>
  </si>
  <si>
    <t>power wedge</t>
  </si>
  <si>
    <t>gloves, safety supplies</t>
  </si>
  <si>
    <t>rubber mat</t>
  </si>
  <si>
    <t>brass adapter</t>
  </si>
  <si>
    <t>water dispenser</t>
  </si>
  <si>
    <t>scrub sponge</t>
  </si>
  <si>
    <t>pvc pipe, pvc tee</t>
  </si>
  <si>
    <t>pvc cement, coupling</t>
  </si>
  <si>
    <t>shelving, brackets, ice maker</t>
  </si>
  <si>
    <t>shelving, brackets, shelfs</t>
  </si>
  <si>
    <t>brass keys, sprinkler, key ids</t>
  </si>
  <si>
    <t>tool holder, pliers, service cart</t>
  </si>
  <si>
    <t>Savannah operational supply new opening</t>
  </si>
  <si>
    <t>safety supplies</t>
  </si>
  <si>
    <t xml:space="preserve">EXP-10010877 </t>
  </si>
  <si>
    <t>Bug Remover Pads</t>
  </si>
  <si>
    <t>Magic Erasers, Fabuloso, weed killer, blower fuel</t>
  </si>
  <si>
    <t>Handles, degreaser, buckets, goo gone</t>
  </si>
  <si>
    <t xml:space="preserve">EXP-10011327 </t>
  </si>
  <si>
    <t>vinegar and baking soda</t>
  </si>
  <si>
    <t>vinegar/paper towel</t>
  </si>
  <si>
    <t>hydraulic hose repair</t>
  </si>
  <si>
    <t>laundry detergent, garbage bags</t>
  </si>
  <si>
    <t xml:space="preserve">EXP-10011079 </t>
  </si>
  <si>
    <t>QC-Wifi on Delta</t>
  </si>
  <si>
    <t>John Sauers</t>
  </si>
  <si>
    <t xml:space="preserve">EXP-10011485 </t>
  </si>
  <si>
    <t>ball valve for prep guns</t>
  </si>
  <si>
    <t xml:space="preserve">EXP-10011124 </t>
  </si>
  <si>
    <t>Salt for lot</t>
  </si>
  <si>
    <t>Document lamination</t>
  </si>
  <si>
    <t xml:space="preserve">EXP-10011505 </t>
  </si>
  <si>
    <t>Dawn &amp; Hoses</t>
  </si>
  <si>
    <t xml:space="preserve">EXP-10011531 </t>
  </si>
  <si>
    <t>Scott's Tux Rental</t>
  </si>
  <si>
    <t>Employee Gift</t>
  </si>
  <si>
    <t xml:space="preserve">EXP-10011498 </t>
  </si>
  <si>
    <t>Mirror Washer Repair in Tunnel</t>
  </si>
  <si>
    <t>wash repairs</t>
  </si>
  <si>
    <t>Window Cleaning Bucket</t>
  </si>
  <si>
    <t>Laundry Detergent for Towels</t>
  </si>
  <si>
    <t>Bleach to clean tunnel.  chain to stop customers from walking into loading area from waffle house</t>
  </si>
  <si>
    <t xml:space="preserve">EXP-10011611 </t>
  </si>
  <si>
    <t>shop vac</t>
  </si>
  <si>
    <t xml:space="preserve">EXP-10011529 </t>
  </si>
  <si>
    <t>Purchased paper and cleaning supplies for the rest room to clean and have paper to use till the Global Industries order arrived</t>
  </si>
  <si>
    <t>Additional supplies purchased to clean the bathroom toilet and add airfresher in the bathroom facility</t>
  </si>
  <si>
    <t>Shop Jack purchased to conduct repair on the wrap in the tunnel. Needed the Jack to hold and lift the wrap in place to bolt onto the spindle</t>
  </si>
  <si>
    <t xml:space="preserve">EXP-10011514 </t>
  </si>
  <si>
    <t>blades for angle grinder</t>
  </si>
  <si>
    <t>bathroom cleaner</t>
  </si>
  <si>
    <t>salt for softnet</t>
  </si>
  <si>
    <t>u bolt for height sign</t>
  </si>
  <si>
    <t>gas leaf blower</t>
  </si>
  <si>
    <t>salt for softner h20 for team</t>
  </si>
  <si>
    <t>fuel for leaf blower</t>
  </si>
  <si>
    <t>board and couplers</t>
  </si>
  <si>
    <t>ink for printer</t>
  </si>
  <si>
    <t>quick connects for power washer</t>
  </si>
  <si>
    <t>printer ink</t>
  </si>
  <si>
    <t>clocks and funnel</t>
  </si>
  <si>
    <t>concrete cleaner and clr</t>
  </si>
  <si>
    <t>welding</t>
  </si>
  <si>
    <t>pvc pipe and cutting blades</t>
  </si>
  <si>
    <t>pvc glue</t>
  </si>
  <si>
    <t>hammer drill equipment</t>
  </si>
  <si>
    <t>water heater and cooler hookup equipment</t>
  </si>
  <si>
    <t>polish and windshield wiper</t>
  </si>
  <si>
    <t xml:space="preserve">EXP-10011506 </t>
  </si>
  <si>
    <t>coffee pot and coffee</t>
  </si>
  <si>
    <t>laminate machine and supplies</t>
  </si>
  <si>
    <t>hooks etc. for office</t>
  </si>
  <si>
    <t>weather stripping for tunnel door</t>
  </si>
  <si>
    <t xml:space="preserve">EXP-10011289 </t>
  </si>
  <si>
    <t>Eco-blend ice melt</t>
  </si>
  <si>
    <t>Salt blend</t>
  </si>
  <si>
    <t>PVC Elbow and cap</t>
  </si>
  <si>
    <t>Prep hose caps, connectors 1/2 inch and 5/8</t>
  </si>
  <si>
    <t>Soap, cleaning pads vinegar, waters spray bottles, gloves</t>
  </si>
  <si>
    <t>Hose clamps, braided tubing, cleaner prep hoses x2</t>
  </si>
  <si>
    <t>Hydraulic oil, valve cap, soap</t>
  </si>
  <si>
    <t>Plastic connectors</t>
  </si>
  <si>
    <t>Toilet paper, garden hose, black spray, paint, air, fresheners, Spin the wheel prices,</t>
  </si>
  <si>
    <t>Ball valve repair, cleaner, steel valve</t>
  </si>
  <si>
    <t>Walk, coupling, elbow pvc</t>
  </si>
  <si>
    <t>Hyd hose</t>
  </si>
  <si>
    <t>PVC pipe fitting, swivel flare, nipple, connectors plug</t>
  </si>
  <si>
    <t>Pipe fittings cleaner 2 prep gun hoses</t>
  </si>
  <si>
    <t>Extension cords, lights, tape</t>
  </si>
  <si>
    <t>Spray bottles, hose, bucket, laundry bag, soap</t>
  </si>
  <si>
    <t>Pipe connector</t>
  </si>
  <si>
    <t>Spray, bottles, step ladder</t>
  </si>
  <si>
    <t>Bottled waters, spray, bottles, laundry detergent, cleaner, gatorade soap</t>
  </si>
  <si>
    <t xml:space="preserve">EXP-10011341 </t>
  </si>
  <si>
    <t>Valves, dust pan, surge protector, cleaning tools</t>
  </si>
  <si>
    <t>Office supplies, dawn, vinegar, paper towels</t>
  </si>
  <si>
    <t>Prep bucket</t>
  </si>
  <si>
    <t>Cable ties, jack</t>
  </si>
  <si>
    <t>Hose fittings</t>
  </si>
  <si>
    <t>Adjustable wrenches</t>
  </si>
  <si>
    <t>Hose clamp</t>
  </si>
  <si>
    <t>Hose clamps-wrong size</t>
  </si>
  <si>
    <t>Returned clamps</t>
  </si>
  <si>
    <t>Toilet paper, bungee cords, gloves, water, dawn, vinegar, snacks</t>
  </si>
  <si>
    <t xml:space="preserve">EXP-10011427 </t>
  </si>
  <si>
    <t>Woodruff key</t>
  </si>
  <si>
    <t xml:space="preserve">EXP-10011366 </t>
  </si>
  <si>
    <t>ice snow melt</t>
  </si>
  <si>
    <t>supplies and I cooked snack for the team</t>
  </si>
  <si>
    <t>pressure hoses replaced</t>
  </si>
  <si>
    <t xml:space="preserve">EXP-10011520 </t>
  </si>
  <si>
    <t xml:space="preserve">EXP-10011545 </t>
  </si>
  <si>
    <t>Prep Buckets</t>
  </si>
  <si>
    <t>Cleaning items, marine grease, etc</t>
  </si>
  <si>
    <t xml:space="preserve">EXP-10011343 </t>
  </si>
  <si>
    <t>Track repair</t>
  </si>
  <si>
    <t>Shelve unit/ cleaning supplies</t>
  </si>
  <si>
    <t>Shipping for Buff N Dry cloth</t>
  </si>
  <si>
    <t>Parts for washing machine</t>
  </si>
  <si>
    <t xml:space="preserve">EXP-10011332 </t>
  </si>
  <si>
    <t>PB Blaster</t>
  </si>
  <si>
    <t>filter</t>
  </si>
  <si>
    <t>dust pans</t>
  </si>
  <si>
    <t>Bathroom spray and strap</t>
  </si>
  <si>
    <t>ratchets for repair</t>
  </si>
  <si>
    <t>seal tape</t>
  </si>
  <si>
    <t>tape,dawn,vinegar</t>
  </si>
  <si>
    <t>PVC Nipples</t>
  </si>
  <si>
    <t>PVC Tees</t>
  </si>
  <si>
    <t>Prep Bucket dolly</t>
  </si>
  <si>
    <t>adapters for hoses</t>
  </si>
  <si>
    <t>returned bolts</t>
  </si>
  <si>
    <t>Sandpaper and bleach</t>
  </si>
  <si>
    <t>Bleach,tape,T.P.</t>
  </si>
  <si>
    <t>Foam Cannon</t>
  </si>
  <si>
    <t>welding file top brush repair</t>
  </si>
  <si>
    <t>rotary tool top brush repair</t>
  </si>
  <si>
    <t xml:space="preserve">EXP-10011548 </t>
  </si>
  <si>
    <t>purchased 21 bags of Salt Pellets for the site water softener system.  this was the first purchase of this item for the site since its has not yet been open.</t>
  </si>
  <si>
    <t xml:space="preserve">EXP-10011546 </t>
  </si>
  <si>
    <t>new washer</t>
  </si>
  <si>
    <t xml:space="preserve">EXP-10011616 </t>
  </si>
  <si>
    <t>Parts to replace prep hose ball valves, water, bath tissue</t>
  </si>
  <si>
    <t>Additional keys for doors</t>
  </si>
  <si>
    <t xml:space="preserve">EXP-10011612 </t>
  </si>
  <si>
    <t>toilet paper for rest room</t>
  </si>
  <si>
    <t xml:space="preserve">EXP-10010451 </t>
  </si>
  <si>
    <t>Wash supplies, office, employee meals, safety</t>
  </si>
  <si>
    <t xml:space="preserve">EXP-10011610 </t>
  </si>
  <si>
    <t>Bolts for blower shroud</t>
  </si>
  <si>
    <t xml:space="preserve">EXP-10011203 </t>
  </si>
  <si>
    <t>hose/parts</t>
  </si>
  <si>
    <t>training manuals</t>
  </si>
  <si>
    <t>prep bucket parts</t>
  </si>
  <si>
    <t xml:space="preserve">EXP-10011559 </t>
  </si>
  <si>
    <t>float valves prep</t>
  </si>
  <si>
    <t>misc tools</t>
  </si>
  <si>
    <t>"dawn"/supplies</t>
  </si>
  <si>
    <t xml:space="preserve">EXP-10011557 </t>
  </si>
  <si>
    <t>shelving, lubricant</t>
  </si>
  <si>
    <t>touch up paint for signage</t>
  </si>
  <si>
    <t xml:space="preserve">EXP-10011466 </t>
  </si>
  <si>
    <t>Vinegar, scent beads and vents fot towels, dawn, cups, plastic forks</t>
  </si>
  <si>
    <t>Pipe cutter, concrete cleaner and scraper,  office cleaner wipes</t>
  </si>
  <si>
    <t>Exterior window cleaning</t>
  </si>
  <si>
    <t>Hydraulic hose repair kit reusable</t>
  </si>
  <si>
    <t>Float valve for prep buckets</t>
  </si>
  <si>
    <t xml:space="preserve">EXP-10011547 </t>
  </si>
  <si>
    <t>PBC pipe and cap for equipment repairs</t>
  </si>
  <si>
    <t>ice melt for snow</t>
  </si>
  <si>
    <t>oil filter 6 month change</t>
  </si>
  <si>
    <t xml:space="preserve">EXP-10011305 </t>
  </si>
  <si>
    <t>Pens for team</t>
  </si>
  <si>
    <t>Window tint for office</t>
  </si>
  <si>
    <t>Printer paper for xpt</t>
  </si>
  <si>
    <t>Lockset swap and new keys made</t>
  </si>
  <si>
    <t>Ball valves gloves and bucket</t>
  </si>
  <si>
    <t xml:space="preserve">EXP-10011541 </t>
  </si>
  <si>
    <t>Bought Vinegar fir site</t>
  </si>
  <si>
    <t>Bought Igloos fir site,Office Supplies,office Supply</t>
  </si>
  <si>
    <t>Bought Stuff for Site</t>
  </si>
  <si>
    <t>Bouggt Temporary Trash Cans cause we didn’t had any to open aite</t>
  </si>
  <si>
    <t>Bought Tables for folding towels for site</t>
  </si>
  <si>
    <t>Took Temporary Trash cans back for refund</t>
  </si>
  <si>
    <t xml:space="preserve">EXP-10011535 </t>
  </si>
  <si>
    <t>Luggage</t>
  </si>
  <si>
    <t>Nozzles</t>
  </si>
  <si>
    <t>Aimple green</t>
  </si>
  <si>
    <t>For snacks and meals</t>
  </si>
  <si>
    <t>Tunnel door</t>
  </si>
  <si>
    <t>Door needs sealed</t>
  </si>
  <si>
    <t>Walkie talkie for when short staffed</t>
  </si>
  <si>
    <t>Heater, flex seal, weathering strips, door seal</t>
  </si>
  <si>
    <t>Cleaning supplies for the arches</t>
  </si>
  <si>
    <t>Clr,degreasers, ouls</t>
  </si>
  <si>
    <t>Botger site, hydrualic fluid</t>
  </si>
  <si>
    <t>Cleaning supplies ect</t>
  </si>
  <si>
    <t xml:space="preserve">EXP-10010985 </t>
  </si>
  <si>
    <t>Valves, pipes, weatherizing freeze</t>
  </si>
  <si>
    <t>Heater/shelf</t>
  </si>
  <si>
    <t>Cups,cider,hot cocoa</t>
  </si>
  <si>
    <t>Site leader retreat- ASL GIFT CARD- gas/supplies</t>
  </si>
  <si>
    <t>Purplempower/scrubbers</t>
  </si>
  <si>
    <t>Team donuts - ratio congratulate</t>
  </si>
  <si>
    <t xml:space="preserve">EXP-10011519 </t>
  </si>
  <si>
    <t>Gift card in case something broke when i left town</t>
  </si>
  <si>
    <t xml:space="preserve">EXP-10011474 </t>
  </si>
  <si>
    <t>$200 visa gift card for expenses while SL is at retreat</t>
  </si>
  <si>
    <t>Glass cleaner</t>
  </si>
  <si>
    <t>Disposable gloves</t>
  </si>
  <si>
    <t xml:space="preserve">EXP-10011665 </t>
  </si>
  <si>
    <t>Dawn&amp;vinegar</t>
  </si>
  <si>
    <t>Dawm&amp;vinegar</t>
  </si>
  <si>
    <t xml:space="preserve">EXP-10011641 </t>
  </si>
  <si>
    <t xml:space="preserve">EXP-10011631 </t>
  </si>
  <si>
    <t>window brushes</t>
  </si>
  <si>
    <t>ice melt salt gloves</t>
  </si>
  <si>
    <t>dawn vinegar toilet paper</t>
  </si>
  <si>
    <t>EXP-10011699</t>
  </si>
  <si>
    <t>Pressure washer, degreaser, gloves</t>
  </si>
  <si>
    <t xml:space="preserve">EXP-10011072 </t>
  </si>
  <si>
    <t>Gloves and Keurig for office</t>
  </si>
  <si>
    <t>Tarp, degreaser, dawn degreaser</t>
  </si>
  <si>
    <t>5gal bucket, lid, and battery operated pump</t>
  </si>
  <si>
    <t>Larger tarp for freezing temperatures</t>
  </si>
  <si>
    <t xml:space="preserve">EXP-10011516 </t>
  </si>
  <si>
    <t xml:space="preserve">EXP-10011404 </t>
  </si>
  <si>
    <t>Toilet tissue</t>
  </si>
  <si>
    <t xml:space="preserve">EXP-10011336 </t>
  </si>
  <si>
    <t>hose, propane</t>
  </si>
  <si>
    <t>prep hose, keys</t>
  </si>
  <si>
    <t>compressor oil, gear puller, hose clamps</t>
  </si>
  <si>
    <t>detergent, wipes, lysol, water</t>
  </si>
  <si>
    <t xml:space="preserve">EXP-10011261 </t>
  </si>
  <si>
    <t>salt and batteries</t>
  </si>
  <si>
    <t>batteries</t>
  </si>
  <si>
    <t>lock nuts and pipe fittings</t>
  </si>
  <si>
    <t xml:space="preserve">EXP-10011701 </t>
  </si>
  <si>
    <t>Repaired blower</t>
  </si>
  <si>
    <t>Patch kit for air leaks</t>
  </si>
  <si>
    <t xml:space="preserve">EXP-10011718 </t>
  </si>
  <si>
    <t>equipment repair</t>
  </si>
  <si>
    <t>pvc for repairs</t>
  </si>
  <si>
    <t>window wash repairs</t>
  </si>
  <si>
    <t xml:space="preserve">EXP-10011705 </t>
  </si>
  <si>
    <t>water,vinegar, black printer ink</t>
  </si>
  <si>
    <t xml:space="preserve">EXP-10011615 </t>
  </si>
  <si>
    <t>Paper Towels</t>
  </si>
  <si>
    <t>yellow paint for arrows and curbs</t>
  </si>
  <si>
    <t>Oil filters</t>
  </si>
  <si>
    <t>Supplies for global action items</t>
  </si>
  <si>
    <t xml:space="preserve">EXP-10011723 </t>
  </si>
  <si>
    <t>prep carts</t>
  </si>
  <si>
    <t>safety, plumbing, shelving</t>
  </si>
  <si>
    <t>buckets, scraper, nitrile gloves</t>
  </si>
  <si>
    <t xml:space="preserve">EXP-10011489 </t>
  </si>
  <si>
    <t>cleaning supllies</t>
  </si>
  <si>
    <t>387.21</t>
  </si>
  <si>
    <t>162.51</t>
  </si>
  <si>
    <t xml:space="preserve">EXP-10011714 </t>
  </si>
  <si>
    <t>shelf and gloves</t>
  </si>
  <si>
    <t>self electric repairs</t>
  </si>
  <si>
    <t>bath tissue, 2gal tank</t>
  </si>
  <si>
    <t>wash chemical concrete cleaning</t>
  </si>
  <si>
    <t xml:space="preserve">EXP-10011236 </t>
  </si>
  <si>
    <t xml:space="preserve">EXP-10011346 </t>
  </si>
  <si>
    <t>Glycol</t>
  </si>
  <si>
    <t>Torch kit</t>
  </si>
  <si>
    <t>Side mirror repair</t>
  </si>
  <si>
    <t>Pipe bender</t>
  </si>
  <si>
    <t>Parts FOR FARGO</t>
  </si>
  <si>
    <t>Large pipe bender</t>
  </si>
  <si>
    <t xml:space="preserve">EXP-10011725 </t>
  </si>
  <si>
    <t xml:space="preserve">EXP-10011706 </t>
  </si>
  <si>
    <t>Employee Drinks</t>
  </si>
  <si>
    <t>Dawn, Water, Sports Drinks</t>
  </si>
  <si>
    <t xml:space="preserve">EXP-10011781 </t>
  </si>
  <si>
    <t>Dawn for window cleaning</t>
  </si>
  <si>
    <t>Personal Expense by accident - please payroll deduct</t>
  </si>
  <si>
    <t>Laundry detergent and febreeze</t>
  </si>
  <si>
    <t>Personal expense - Accident charge for Tesla on Tesla App - deduct from payroll</t>
  </si>
  <si>
    <t>Aluminum floor jack to use for tire brush and wrap maintenance repairs</t>
  </si>
  <si>
    <t>Water hose nozzel to spray on hose</t>
  </si>
  <si>
    <t>Toilet handle repair</t>
  </si>
  <si>
    <t>Copies of toilet paper box keys for bathroom</t>
  </si>
  <si>
    <t>Accident charge - deduct from payroll - Tesla charged tidal wave card on Tesla App - changed to personal card - fixed</t>
  </si>
  <si>
    <t>4 prep brush handles and blue tape</t>
  </si>
  <si>
    <t>Quick connect pieces for pressure washer floor wheel</t>
  </si>
  <si>
    <t>Bottles of Water</t>
  </si>
  <si>
    <t xml:space="preserve">EXP-10010233 </t>
  </si>
  <si>
    <t>various supplies for site</t>
  </si>
  <si>
    <t>Returned charge from XPT tests before opening</t>
  </si>
  <si>
    <t>personal</t>
  </si>
  <si>
    <t>Personal</t>
  </si>
  <si>
    <t>batteries and waters</t>
  </si>
  <si>
    <t>various supplies</t>
  </si>
  <si>
    <t>Ashley Wilson</t>
  </si>
  <si>
    <t xml:space="preserve">EXP-10010328 </t>
  </si>
  <si>
    <t>Site Leader Retreat</t>
  </si>
  <si>
    <t xml:space="preserve">EXP-10011788 </t>
  </si>
  <si>
    <t>UPS</t>
  </si>
  <si>
    <t xml:space="preserve">EXP-10010061 </t>
  </si>
  <si>
    <t>Hydraulic oil, heco leaking</t>
  </si>
  <si>
    <t>Pans for oil leak</t>
  </si>
  <si>
    <t>Bydraulic oil, heco leaking</t>
  </si>
  <si>
    <t>Hydraulic oil. Heco leaking</t>
  </si>
  <si>
    <t>Hydraulic oil, heco leak</t>
  </si>
  <si>
    <t>Grinder and itility knives</t>
  </si>
  <si>
    <t>Toilet paper, laundry detergent and donuts</t>
  </si>
  <si>
    <t>Cleaning supply parts forvwindow washer</t>
  </si>
  <si>
    <t>Power washing equipment</t>
  </si>
  <si>
    <t xml:space="preserve">EXP-10011783 </t>
  </si>
  <si>
    <t>Power wash hose</t>
  </si>
  <si>
    <t>Power was gun and supplies</t>
  </si>
  <si>
    <t>Poly tubing, keys</t>
  </si>
  <si>
    <t>Pipe for pendulum</t>
  </si>
  <si>
    <t>Gas, 5 gal cleaner</t>
  </si>
  <si>
    <t>Vinegar for window</t>
  </si>
  <si>
    <t>Misc, towel tubs, sand for new signs</t>
  </si>
  <si>
    <t>New power wash hose</t>
  </si>
  <si>
    <t>Comptessor oil</t>
  </si>
  <si>
    <t>Tool storsge cases</t>
  </si>
  <si>
    <t>Tool organization</t>
  </si>
  <si>
    <t>Velcro, painters tape</t>
  </si>
  <si>
    <t>Dawn for windows</t>
  </si>
  <si>
    <t>various snacks for site</t>
  </si>
  <si>
    <t>water cooler and snacks for site</t>
  </si>
  <si>
    <t>various wash supplies</t>
  </si>
  <si>
    <t>various tools and cleaning tools</t>
  </si>
  <si>
    <t>pens and ext cord reels</t>
  </si>
  <si>
    <t>various wash suipplies for site</t>
  </si>
  <si>
    <t>tools and cleaning supplies</t>
  </si>
  <si>
    <t>office supplies for isite</t>
  </si>
  <si>
    <t>Lunch for team</t>
  </si>
  <si>
    <t>cabinet for bathroom (ordered before ADA regulations)</t>
  </si>
  <si>
    <t xml:space="preserve">EXP-10011791 </t>
  </si>
  <si>
    <t>Weekly supplies</t>
  </si>
  <si>
    <t>Handles and heads for new window washers</t>
  </si>
  <si>
    <t>Jonathan Ackerman</t>
  </si>
  <si>
    <t xml:space="preserve">EXP-10011776 </t>
  </si>
  <si>
    <t>Jump pack</t>
  </si>
  <si>
    <t>Screws and zip ties</t>
  </si>
  <si>
    <t>BROMINE DISPENSOR AND BROMINE AND TEST STRIPS</t>
  </si>
  <si>
    <t>Misc site supplies</t>
  </si>
  <si>
    <t>Water, swiffer wets, gloves</t>
  </si>
  <si>
    <t xml:space="preserve">EXP-10011762 </t>
  </si>
  <si>
    <t>supplies degreaser, zip ties and gravel</t>
  </si>
  <si>
    <t xml:space="preserve">EXP-10011755 </t>
  </si>
  <si>
    <t>Teflon tape and printer ink</t>
  </si>
  <si>
    <t>lunch for my team. came in to clean</t>
  </si>
  <si>
    <t xml:space="preserve">EXP-10011752 </t>
  </si>
  <si>
    <t>zip ties for carts</t>
  </si>
  <si>
    <t xml:space="preserve">EXP-10010026 </t>
  </si>
  <si>
    <t>equipment for the Searcy site 
Peevy</t>
  </si>
  <si>
    <t>Spout</t>
  </si>
  <si>
    <t>Bolt</t>
  </si>
  <si>
    <t>Testing the XPT</t>
  </si>
  <si>
    <t>Straps for gorilla carts</t>
  </si>
  <si>
    <t>starter kit, buckets, eyewear</t>
  </si>
  <si>
    <t>Vinager for the windows</t>
  </si>
  <si>
    <t>equipment</t>
  </si>
  <si>
    <t>Toilet paper/builk/dawn bulk/straps</t>
  </si>
  <si>
    <t>Heat gun to heat a broken piece and bend it back</t>
  </si>
  <si>
    <t>Needed to hang up our posters and brooms</t>
  </si>
  <si>
    <t>EMPLOYEE LUNCH APPERCIATION</t>
  </si>
  <si>
    <t>along with DRB needed to purchses a wash to see which one I would receive</t>
  </si>
  <si>
    <t>17.00</t>
  </si>
  <si>
    <t>Unions</t>
  </si>
  <si>
    <t>Gift card for ASLs to use for site while site leader was at retreat</t>
  </si>
  <si>
    <t>Elbows</t>
  </si>
  <si>
    <t>These was gorgilla carts had to send back</t>
  </si>
  <si>
    <t>Supplies for XPT</t>
  </si>
  <si>
    <t>Do not have a recipt</t>
  </si>
  <si>
    <t>Vin,hooks,dawn,</t>
  </si>
  <si>
    <t>Parts needed</t>
  </si>
  <si>
    <t>Utlity carts</t>
  </si>
  <si>
    <t>Ordered Bottles for 2nd mile</t>
  </si>
  <si>
    <t>Need to order some valves</t>
  </si>
  <si>
    <t>Lost receipt i had to buy some washers</t>
  </si>
  <si>
    <t>I had to order 2 parts from sonnys</t>
  </si>
  <si>
    <t>Ordered Flex seal ro soray our wooden handles so they would stop splitting</t>
  </si>
  <si>
    <t>Needed parts</t>
  </si>
  <si>
    <t>Added charge through amazon</t>
  </si>
  <si>
    <t>Purchases items such as vin, clamps, dawn</t>
  </si>
  <si>
    <t xml:space="preserve">EXP-10011833 </t>
  </si>
  <si>
    <t>Pvc coupling</t>
  </si>
  <si>
    <t>Pvc parts for repair</t>
  </si>
  <si>
    <t>Paper towels, spray bottles, toilet paper</t>
  </si>
  <si>
    <t>Blended coffee to reward the team</t>
  </si>
  <si>
    <t>Leak detection equipment, dawn, wrench, mouse pad</t>
  </si>
  <si>
    <t xml:space="preserve">EXP-10011538 </t>
  </si>
  <si>
    <t>Plunger and plumbing</t>
  </si>
  <si>
    <t>Propane to heat tunnel</t>
  </si>
  <si>
    <t>PVC pipe</t>
  </si>
  <si>
    <t>Paid to have a high-pressure pump rebuilt</t>
  </si>
  <si>
    <t>Locks</t>
  </si>
  <si>
    <t>Concrete cleaner and batteries</t>
  </si>
  <si>
    <t>Bug, sponges and magic erasers</t>
  </si>
  <si>
    <t>Dawn soap for windows</t>
  </si>
  <si>
    <t>Floor jack for repair of tire brushes</t>
  </si>
  <si>
    <t>Charge for tech aupport for interior belt</t>
  </si>
  <si>
    <t>Drill bit for vacuum base</t>
  </si>
  <si>
    <t>Sugar and creamer for coffee station in Interior customer waiting area</t>
  </si>
  <si>
    <t>Chemicals to clean, batteries</t>
  </si>
  <si>
    <t>Gloves for interior</t>
  </si>
  <si>
    <t>Oil for interior belt motors</t>
  </si>
  <si>
    <t xml:space="preserve">EXP-10011884 </t>
  </si>
  <si>
    <t>Zep cleaner/ rail brackets</t>
  </si>
  <si>
    <t>New steel plate for tunnel exit</t>
  </si>
  <si>
    <t>Was low on towels until our shipment arrived</t>
  </si>
  <si>
    <t xml:space="preserve">EXP-10011885 </t>
  </si>
  <si>
    <t>baggage</t>
  </si>
  <si>
    <t>shelves for site 182 Morristown TN</t>
  </si>
  <si>
    <t xml:space="preserve">EXP-10010679 </t>
  </si>
  <si>
    <t>hand towels / water</t>
  </si>
  <si>
    <t>clamps</t>
  </si>
  <si>
    <t>Keys back room</t>
  </si>
  <si>
    <t>keys office</t>
  </si>
  <si>
    <t>Sprayer for Tireshine and Lime off</t>
  </si>
  <si>
    <t>Trash bin replacement cans (see photo)</t>
  </si>
  <si>
    <t>bathroom rack to replace storage container</t>
  </si>
  <si>
    <t>kerosene before credit/after credit</t>
  </si>
  <si>
    <t>credit/ see previous invoice</t>
  </si>
  <si>
    <t xml:space="preserve">EXP-10010310 </t>
  </si>
  <si>
    <t xml:space="preserve">EXP-10010300 </t>
  </si>
  <si>
    <t>diesal</t>
  </si>
  <si>
    <t xml:space="preserve">EXP-10010291 </t>
  </si>
  <si>
    <t xml:space="preserve">EXP-10011845 </t>
  </si>
  <si>
    <t>sump pump</t>
  </si>
  <si>
    <t>Dawn, laundry Detergent</t>
  </si>
  <si>
    <t xml:space="preserve">EXP-10011837 </t>
  </si>
  <si>
    <t>Pressure washer oil</t>
  </si>
  <si>
    <t>Poly line coupler, contest prize</t>
  </si>
  <si>
    <t>Poly coupling</t>
  </si>
  <si>
    <t>Hydraulic hose and fittings</t>
  </si>
  <si>
    <t xml:space="preserve">EXP-10011897 </t>
  </si>
  <si>
    <t>Business expense</t>
  </si>
  <si>
    <t>Business items</t>
  </si>
  <si>
    <t>Wash maintenance</t>
  </si>
  <si>
    <t>Wash items</t>
  </si>
  <si>
    <t>Business item</t>
  </si>
  <si>
    <t>Refund from previous purchase</t>
  </si>
  <si>
    <t>Baggage</t>
  </si>
  <si>
    <t>Fuel needed</t>
  </si>
  <si>
    <t>Wash items needed</t>
  </si>
  <si>
    <t xml:space="preserve">EXP-10011879 </t>
  </si>
  <si>
    <t>Rca 4wire adapter</t>
  </si>
  <si>
    <t xml:space="preserve">EXP-10010624 </t>
  </si>
  <si>
    <t>Tide Pods/Toilet paper</t>
  </si>
  <si>
    <t>Wrench set, batteries, tools</t>
  </si>
  <si>
    <t>PLEASE Bill from my paycheck. Accidently ordered on company card</t>
  </si>
  <si>
    <t>Hydraulic Filters</t>
  </si>
  <si>
    <t>Backroom supplies</t>
  </si>
  <si>
    <t xml:space="preserve">EXP-10011749 </t>
  </si>
  <si>
    <t>Peg board</t>
  </si>
  <si>
    <t>Refund for Gorilla Cart</t>
  </si>
  <si>
    <t>Wash Supplies (Cleaning)</t>
  </si>
  <si>
    <t>Washing Machine Supply Line</t>
  </si>
  <si>
    <t>Washing machine supply line</t>
  </si>
  <si>
    <t>Supplies (Cleaning and Storage)</t>
  </si>
  <si>
    <t>Gas Can (Safety)</t>
  </si>
  <si>
    <t>Supplies (Cleaning)</t>
  </si>
  <si>
    <t>Key Ring</t>
  </si>
  <si>
    <t>Supplies (Safety)</t>
  </si>
  <si>
    <t>Supplies (Organization)</t>
  </si>
  <si>
    <t>Uniform Locker</t>
  </si>
  <si>
    <t>First Aid Kit</t>
  </si>
  <si>
    <t>Storage Shelf</t>
  </si>
  <si>
    <t>Vinyl Tubing</t>
  </si>
  <si>
    <t>Red Hose</t>
  </si>
  <si>
    <t xml:space="preserve">EXP-10011893 </t>
  </si>
  <si>
    <t>water,blades,soap,poles</t>
  </si>
  <si>
    <t>coffee supplies</t>
  </si>
  <si>
    <t>screwdriver for electrical work</t>
  </si>
  <si>
    <t>antifreeze,water, soap, gloves</t>
  </si>
  <si>
    <t>Window Cleaning Tools</t>
  </si>
  <si>
    <t>Rebecca McCallum-Cameron</t>
  </si>
  <si>
    <t xml:space="preserve">EXP-10011930 </t>
  </si>
  <si>
    <t>Electric siphon</t>
  </si>
  <si>
    <t>Air tree oil, dog treats, laminating sheets, etc</t>
  </si>
  <si>
    <t>Ant find receipt just take out of my check please</t>
  </si>
  <si>
    <t>Cleaner for tidy the dolphin suit</t>
  </si>
  <si>
    <t xml:space="preserve">EXP-10011918 </t>
  </si>
  <si>
    <t>welding credit</t>
  </si>
  <si>
    <t>vinegar, parts</t>
  </si>
  <si>
    <t>cleaning supplies and parts</t>
  </si>
  <si>
    <t>snacks/ supplies</t>
  </si>
  <si>
    <t>pressure washer part</t>
  </si>
  <si>
    <t>cleaning suypplies/ parts</t>
  </si>
  <si>
    <t>Isaiah Nyberg</t>
  </si>
  <si>
    <t xml:space="preserve">EXP-10011906 </t>
  </si>
  <si>
    <t>Wrench</t>
  </si>
  <si>
    <t>garden hose nozzle</t>
  </si>
  <si>
    <t>Drills</t>
  </si>
  <si>
    <t>Bolt breaker</t>
  </si>
  <si>
    <t xml:space="preserve">EXP-10011764 </t>
  </si>
  <si>
    <t>parts for damaged pipe</t>
  </si>
  <si>
    <t xml:space="preserve">EXP-10011932 </t>
  </si>
  <si>
    <t xml:space="preserve">EXP-10011916 </t>
  </si>
  <si>
    <t>c3</t>
  </si>
  <si>
    <t>Parts for oil leak</t>
  </si>
  <si>
    <t>Pipe parts and shelves</t>
  </si>
  <si>
    <t xml:space="preserve">EXP-10011908 </t>
  </si>
  <si>
    <t>mailed part to another location</t>
  </si>
  <si>
    <t xml:space="preserve">EXP-10011513 </t>
  </si>
  <si>
    <t>Hotel</t>
  </si>
  <si>
    <t>Organization</t>
  </si>
  <si>
    <t>Peg board and brush</t>
  </si>
  <si>
    <t>Small wtenches</t>
  </si>
  <si>
    <t xml:space="preserve">EXP-10011889 </t>
  </si>
  <si>
    <t>white vinyl lettering for blue cans</t>
  </si>
  <si>
    <t>grease gun for preventative maintenance</t>
  </si>
  <si>
    <t>replacement for cracked ball valve</t>
  </si>
  <si>
    <t>chemical sprayer for walls and windows</t>
  </si>
  <si>
    <t xml:space="preserve">EXP-10011842 </t>
  </si>
  <si>
    <t xml:space="preserve">EXP-10011950 </t>
  </si>
  <si>
    <t>Sockets, grease, air pressure for buffer cleaning</t>
  </si>
  <si>
    <t>Air nozzles couplings</t>
  </si>
  <si>
    <t>Trying to fix card teader, should have been voided</t>
  </si>
  <si>
    <t>Fans</t>
  </si>
  <si>
    <t>Fan that i never received</t>
  </si>
  <si>
    <t>Electricican to work on the buff wheel</t>
  </si>
  <si>
    <t>Hanging shelves and hooks</t>
  </si>
  <si>
    <t xml:space="preserve">EXP-10012037 </t>
  </si>
  <si>
    <t xml:space="preserve">EXP-10012036 </t>
  </si>
  <si>
    <t xml:space="preserve">EXP-10011894 </t>
  </si>
  <si>
    <t>syphon for transferring old to new chem barrels</t>
  </si>
  <si>
    <t>work gloves for a new employee</t>
  </si>
  <si>
    <t>dawn &amp; vinegar</t>
  </si>
  <si>
    <t>pool float, bromine, snow melt, sharpies, paint</t>
  </si>
  <si>
    <t>conveyor repair - come-along (bought 2x that day - NOT a double charge)</t>
  </si>
  <si>
    <t>conveyor repair - come-along</t>
  </si>
  <si>
    <t>Tunnel wall repair - construction adhesive, epoxy, clamp</t>
  </si>
  <si>
    <t>grease fittings, tapcon</t>
  </si>
  <si>
    <t>Juan Castillo</t>
  </si>
  <si>
    <t xml:space="preserve">EXP-10011962 </t>
  </si>
  <si>
    <t>storage shelves</t>
  </si>
  <si>
    <t>hose repair</t>
  </si>
  <si>
    <t xml:space="preserve">EXP-10011843 </t>
  </si>
  <si>
    <t>cleaner for arches</t>
  </si>
  <si>
    <t>waters for team</t>
  </si>
  <si>
    <t>term. test plan</t>
  </si>
  <si>
    <t>WD 40</t>
  </si>
  <si>
    <t xml:space="preserve">EXP-10012000 </t>
  </si>
  <si>
    <t>Dawn, vinegar water and printer paper</t>
  </si>
  <si>
    <t>Gate arm parts</t>
  </si>
  <si>
    <t>Dawn vinegar office planner</t>
  </si>
  <si>
    <t xml:space="preserve">EXP-10012001 </t>
  </si>
  <si>
    <t>Patio umbrella for XPT</t>
  </si>
  <si>
    <t>Gloves and grease gun</t>
  </si>
  <si>
    <t>Parts for car that blew off</t>
  </si>
  <si>
    <t>Grease gun part</t>
  </si>
  <si>
    <t>Ant killer, dustpans</t>
  </si>
  <si>
    <t>Brooms and wash parts</t>
  </si>
  <si>
    <t>Dawn vinegar water</t>
  </si>
  <si>
    <t>Storage for one month for items that were shipped to site</t>
  </si>
  <si>
    <t>Valves and tape</t>
  </si>
  <si>
    <t>Orbit max</t>
  </si>
  <si>
    <t>Gorilla carts i biught in springdale and would not ship so i canceled them and then bought them for the searcy arkansas location</t>
  </si>
  <si>
    <t>Gorilla carts</t>
  </si>
  <si>
    <t>Fiber 6-8 foot</t>
  </si>
  <si>
    <t>4-8ft power lock return</t>
  </si>
  <si>
    <t>Zip ties/metal zip ties</t>
  </si>
  <si>
    <t>Xpt issues</t>
  </si>
  <si>
    <t>Testing with DRB</t>
  </si>
  <si>
    <t>Shelving, markers,outlets</t>
  </si>
  <si>
    <t>Pole for brush</t>
  </si>
  <si>
    <t xml:space="preserve">EXP-10011748 </t>
  </si>
  <si>
    <t>Lowes trip</t>
  </si>
  <si>
    <t>River Rocks</t>
  </si>
  <si>
    <t>PW Hose, salt melt,misting fan, buckets</t>
  </si>
  <si>
    <t>Salt Spreader</t>
  </si>
  <si>
    <t>hext bolts</t>
  </si>
  <si>
    <t>Washing Machine Repair</t>
  </si>
  <si>
    <t>Cleabing supplies</t>
  </si>
  <si>
    <t>Brushes</t>
  </si>
  <si>
    <t>tape, zip ties</t>
  </si>
  <si>
    <t>Paper Towels, washers &amp; sharkbites, command hooks</t>
  </si>
  <si>
    <t>Parts and gloves</t>
  </si>
  <si>
    <t>Fuel for blowers</t>
  </si>
  <si>
    <t>Mr Clean Sponges, Sand for Sandbags; new signage, Goo Gone and Dawn powerwash, super glue, Zip Ties, Pressure Washing Hose</t>
  </si>
  <si>
    <t>PVC Pipes</t>
  </si>
  <si>
    <t>Cutter</t>
  </si>
  <si>
    <t>Joe Ferrazzo</t>
  </si>
  <si>
    <t xml:space="preserve">EXP-10011959 </t>
  </si>
  <si>
    <t>Inline strainer for hp station</t>
  </si>
  <si>
    <t>Ingersoll rand visit</t>
  </si>
  <si>
    <t>Union tees for air lines</t>
  </si>
  <si>
    <t>Saw</t>
  </si>
  <si>
    <t>Compression fitting</t>
  </si>
  <si>
    <t>Lead eater and blower</t>
  </si>
  <si>
    <t xml:space="preserve">EXP-10011956 </t>
  </si>
  <si>
    <t>Drain cleaner</t>
  </si>
  <si>
    <t>Drain snake</t>
  </si>
  <si>
    <t xml:space="preserve">EXP-10011945 </t>
  </si>
  <si>
    <t>Fire extinguisher maintenance</t>
  </si>
  <si>
    <t>Electrician repair</t>
  </si>
  <si>
    <t>Hose for remodel bill to construction</t>
  </si>
  <si>
    <t>Hinges knobs office doors</t>
  </si>
  <si>
    <t xml:space="preserve">EXP-10011989 </t>
  </si>
  <si>
    <t>Light bulbs</t>
  </si>
  <si>
    <t>Sandbags for new wind jockey signs</t>
  </si>
  <si>
    <t>Tesla order fee plus mobile and wall connector.</t>
  </si>
  <si>
    <t>Supplies for adding electric outlet</t>
  </si>
  <si>
    <t>Ball valves for loading station</t>
  </si>
  <si>
    <t>Stainless tubing repair fixtures</t>
  </si>
  <si>
    <t>H25 pump fittings</t>
  </si>
  <si>
    <t xml:space="preserve">EXP-10011965 </t>
  </si>
  <si>
    <t xml:space="preserve">EXP-10011809 </t>
  </si>
  <si>
    <t>compressor parts</t>
  </si>
  <si>
    <t>compressor parts returned</t>
  </si>
  <si>
    <t>water and cleaning supplys</t>
  </si>
  <si>
    <t>bolts for wash</t>
  </si>
  <si>
    <t xml:space="preserve">EXP-10012012 </t>
  </si>
  <si>
    <t>Soap and Vinegar</t>
  </si>
  <si>
    <t>Plier exchange and price difference</t>
  </si>
  <si>
    <t>Soap, TP, pans for soap</t>
  </si>
  <si>
    <t xml:space="preserve">EXP-10011983 </t>
  </si>
  <si>
    <t>Salt Crystals</t>
  </si>
  <si>
    <t>part for pressure washer system</t>
  </si>
  <si>
    <t>part for air tree</t>
  </si>
  <si>
    <t>pressure hose</t>
  </si>
  <si>
    <t xml:space="preserve">EXP-10011483 </t>
  </si>
  <si>
    <t>gas pressure washer part</t>
  </si>
  <si>
    <t>prep soap</t>
  </si>
  <si>
    <t xml:space="preserve">EXP-10011936 </t>
  </si>
  <si>
    <t>Repair to window washers</t>
  </si>
  <si>
    <t xml:space="preserve">EXP-10011912 </t>
  </si>
  <si>
    <t>Power washer</t>
  </si>
  <si>
    <t>Moly Grease</t>
  </si>
  <si>
    <t>Power washer rent again, global ind. shipped power washer to Hillsboro</t>
  </si>
  <si>
    <t>Water and gatorade</t>
  </si>
  <si>
    <t xml:space="preserve">EXP-10011856 </t>
  </si>
  <si>
    <t>Gift card for site incidentals Pulaski</t>
  </si>
  <si>
    <t xml:space="preserve">EXP-10009767 </t>
  </si>
  <si>
    <t>Mulch and tools</t>
  </si>
  <si>
    <t>Hex key</t>
  </si>
  <si>
    <t>Chargwr for walkies</t>
  </si>
  <si>
    <t>Grease for gun</t>
  </si>
  <si>
    <t>Dawn vinegar and water</t>
  </si>
  <si>
    <t>Funnel and scrub brush</t>
  </si>
  <si>
    <t>Fuel can tarps and hose</t>
  </si>
  <si>
    <t>Magic erase and mop head</t>
  </si>
  <si>
    <t>SAE 30 oil</t>
  </si>
  <si>
    <t>Winter water proof gloves</t>
  </si>
  <si>
    <t>Water vinegar dawn</t>
  </si>
  <si>
    <t xml:space="preserve">EXP-10012028 </t>
  </si>
  <si>
    <t>Crimping a hose</t>
  </si>
  <si>
    <t>Clips for walls</t>
  </si>
  <si>
    <t>Tools and equipment</t>
  </si>
  <si>
    <t>Cement stones for the gorilla carts</t>
  </si>
  <si>
    <t>Decorations/snacks/office equipment</t>
  </si>
  <si>
    <t xml:space="preserve">EXP-10012003 </t>
  </si>
  <si>
    <t>Foam glass cleaner</t>
  </si>
  <si>
    <t>Towel cart set up. Bungees and foam baords for proper towel cart</t>
  </si>
  <si>
    <t xml:space="preserve">EXP-10011980 </t>
  </si>
  <si>
    <t>driveway alarm</t>
  </si>
  <si>
    <t>regulator</t>
  </si>
  <si>
    <t>new switch for canopy lights</t>
  </si>
  <si>
    <t>pressure washer hoses</t>
  </si>
  <si>
    <t>quick connects</t>
  </si>
  <si>
    <t>Feb global action item</t>
  </si>
  <si>
    <t>office supplies and tools</t>
  </si>
  <si>
    <t>ada compliance clive, hanging cabinet</t>
  </si>
  <si>
    <t>tunnel maintenance</t>
  </si>
  <si>
    <t xml:space="preserve">EXP-10011982 </t>
  </si>
  <si>
    <t>cleaning Supplies</t>
  </si>
  <si>
    <t>Drill brush cleaning set</t>
  </si>
  <si>
    <t>Dawn detergen</t>
  </si>
  <si>
    <t>Wrong card- personal expense turned in to payroll</t>
  </si>
  <si>
    <t>Tools etc</t>
  </si>
  <si>
    <t xml:space="preserve">EXP-10012002 </t>
  </si>
  <si>
    <t>Hoses figgings and hydraulic fluid</t>
  </si>
  <si>
    <t>Ear plugs, safety scrapers, drain uncloger toilet screw</t>
  </si>
  <si>
    <t>Clear coat for the blowers&amp; antennas for customer damage</t>
  </si>
  <si>
    <t>detergent,papertowels,dog treats and a shelf</t>
  </si>
  <si>
    <t xml:space="preserve">EXP-10011862 </t>
  </si>
  <si>
    <t>PPE, water hose</t>
  </si>
  <si>
    <t xml:space="preserve">EXP-10011887 </t>
  </si>
  <si>
    <t>locks and cleaner</t>
  </si>
  <si>
    <t>popsickles</t>
  </si>
  <si>
    <t xml:space="preserve">EXP-10012032 </t>
  </si>
  <si>
    <t>Bungie cords and salt</t>
  </si>
  <si>
    <t xml:space="preserve">EXP-10011873 </t>
  </si>
  <si>
    <t>sand</t>
  </si>
  <si>
    <t>Vinegar, floor cleaner, gloves, mop head replacements</t>
  </si>
  <si>
    <t>Vinegar, mop head replacement, gloves, cleaner</t>
  </si>
  <si>
    <t xml:space="preserve">EXP-10011970 </t>
  </si>
  <si>
    <t>Dawn &amp; Water</t>
  </si>
  <si>
    <t>Signs &amp; Garbage Bags</t>
  </si>
  <si>
    <t>Printer Cartridges</t>
  </si>
  <si>
    <t>window washing kit</t>
  </si>
  <si>
    <t xml:space="preserve">EXP-10011727 </t>
  </si>
  <si>
    <t>soap and degreaser</t>
  </si>
  <si>
    <t>trash dolly</t>
  </si>
  <si>
    <t xml:space="preserve">EXP-10011554 </t>
  </si>
  <si>
    <t>Wrong sized fittings</t>
  </si>
  <si>
    <t>Refund for wrong sozed fittings</t>
  </si>
  <si>
    <t xml:space="preserve">EXP-10012086 </t>
  </si>
  <si>
    <t>wrench and broom</t>
  </si>
  <si>
    <t>reciprocating saw and supplies</t>
  </si>
  <si>
    <t>saw return</t>
  </si>
  <si>
    <t>new saw and electrical tape</t>
  </si>
  <si>
    <t>coupler</t>
  </si>
  <si>
    <t>equipment repair supplies</t>
  </si>
  <si>
    <t>replacement pressure washer hose 100ft</t>
  </si>
  <si>
    <t xml:space="preserve">EXP-10012100 </t>
  </si>
  <si>
    <t>Dawn and vneger</t>
  </si>
  <si>
    <t>Vineger, dawn, degreaser</t>
  </si>
  <si>
    <t xml:space="preserve">EXP-10012108 </t>
  </si>
  <si>
    <t>Water softener salt for Fargo</t>
  </si>
  <si>
    <t xml:space="preserve">EXP-10011972 </t>
  </si>
  <si>
    <t>Lost receipt, gas station</t>
  </si>
  <si>
    <t>Lubricants</t>
  </si>
  <si>
    <t>Softner pellets</t>
  </si>
  <si>
    <t>Vinegar and Soap</t>
  </si>
  <si>
    <t xml:space="preserve">EXP-10011756 </t>
  </si>
  <si>
    <t>Salt pellets/window</t>
  </si>
  <si>
    <t>Water/favoring</t>
  </si>
  <si>
    <t>Cleaning/oil</t>
  </si>
  <si>
    <t>Elbow for stainless repair</t>
  </si>
  <si>
    <t xml:space="preserve">EXP-10011910 </t>
  </si>
  <si>
    <t>pipe glue and cleaner</t>
  </si>
  <si>
    <t>paper towels, gloves, trash bin</t>
  </si>
  <si>
    <t>cleaning stuff for bathrooms</t>
  </si>
  <si>
    <t xml:space="preserve">EXP-10012104 </t>
  </si>
  <si>
    <t>antenna came off in the top brush</t>
  </si>
  <si>
    <t>antenna 2 came off in top brush</t>
  </si>
  <si>
    <t xml:space="preserve">EXP-10012071 </t>
  </si>
  <si>
    <t>TP, soap</t>
  </si>
  <si>
    <t>trash bin, hand soap, trash bags</t>
  </si>
  <si>
    <t xml:space="preserve">EXP-10012069 </t>
  </si>
  <si>
    <t>tool</t>
  </si>
  <si>
    <t>welding part on exit of tunnel</t>
  </si>
  <si>
    <t xml:space="preserve">EXP-10012068 </t>
  </si>
  <si>
    <t>fuse</t>
  </si>
  <si>
    <t xml:space="preserve">EXP-10012023 </t>
  </si>
  <si>
    <t>broom gripper, hand soap</t>
  </si>
  <si>
    <t>Hoses for reel</t>
  </si>
  <si>
    <t>JB Weld</t>
  </si>
  <si>
    <t>concrete bits</t>
  </si>
  <si>
    <t>connection hose for reels</t>
  </si>
  <si>
    <t>connection for hose reel</t>
  </si>
  <si>
    <t>Grand opening</t>
  </si>
  <si>
    <t>trash can office</t>
  </si>
  <si>
    <t>Wrong card</t>
  </si>
  <si>
    <t xml:space="preserve">EXP-10012087 </t>
  </si>
  <si>
    <t>hydra oil</t>
  </si>
  <si>
    <t xml:space="preserve">EXP-10012102 </t>
  </si>
  <si>
    <t>paper towels, broom, pail, dustpans</t>
  </si>
  <si>
    <t>brass key</t>
  </si>
  <si>
    <t>anti-fatigue mats, cabinets, dollies, trash cans</t>
  </si>
  <si>
    <t xml:space="preserve">EXP-10012098 </t>
  </si>
  <si>
    <t>Window scrubbers and handles</t>
  </si>
  <si>
    <t>Ouone jack for key pad plug</t>
  </si>
  <si>
    <t>Indeed ads</t>
  </si>
  <si>
    <t xml:space="preserve">EXP-10012094 </t>
  </si>
  <si>
    <t>spray nozzles</t>
  </si>
  <si>
    <t xml:space="preserve">EXP-10011760 </t>
  </si>
  <si>
    <t xml:space="preserve">EXP-10012081 </t>
  </si>
  <si>
    <t>Dawn, paper towels, water</t>
  </si>
  <si>
    <t>Window cleaning sppnges</t>
  </si>
  <si>
    <t>Oxiclean and cleaning supplies</t>
  </si>
  <si>
    <t>Cleaning vinegar</t>
  </si>
  <si>
    <t>Oxiclean, Dawn</t>
  </si>
  <si>
    <t xml:space="preserve">EXP-10012074 </t>
  </si>
  <si>
    <t>Dawn, baby oil, water</t>
  </si>
  <si>
    <t>JEFFREY MCDUFFIE</t>
  </si>
  <si>
    <t xml:space="preserve">EXP-10010632 </t>
  </si>
  <si>
    <t xml:space="preserve">EXP-10012050 </t>
  </si>
  <si>
    <t>gloves cleaners</t>
  </si>
  <si>
    <t>soap tylenol</t>
  </si>
  <si>
    <t>guide chain</t>
  </si>
  <si>
    <t>new no parking signs</t>
  </si>
  <si>
    <t>sign posts</t>
  </si>
  <si>
    <t>repair to water heater system</t>
  </si>
  <si>
    <t>window pads</t>
  </si>
  <si>
    <t>cleaners vinegar</t>
  </si>
  <si>
    <t>repair to heater system one of these will be refunded after they receive their defective part</t>
  </si>
  <si>
    <t>brush handles</t>
  </si>
  <si>
    <t xml:space="preserve">EXP-10012026 </t>
  </si>
  <si>
    <t>Card return ????</t>
  </si>
  <si>
    <t>5gal oil for power pak</t>
  </si>
  <si>
    <t>Laminated qr codes &amp; rules</t>
  </si>
  <si>
    <t>Needle valve</t>
  </si>
  <si>
    <t>Reclaim parts</t>
  </si>
  <si>
    <t>Cleaning supplies / soap</t>
  </si>
  <si>
    <t>Air regulator for air compressor</t>
  </si>
  <si>
    <t>Zip ties</t>
  </si>
  <si>
    <t>Saw gloves pvc cap glue</t>
  </si>
  <si>
    <t xml:space="preserve">EXP-10012107 </t>
  </si>
  <si>
    <t>Wire nuts, electric tape</t>
  </si>
  <si>
    <t>Softener salt, hanging strips</t>
  </si>
  <si>
    <t>Thread sealant</t>
  </si>
  <si>
    <t>Pump oil, bushings</t>
  </si>
  <si>
    <t>Cleaning scrub</t>
  </si>
  <si>
    <t>Pump oil, vinegar</t>
  </si>
  <si>
    <t>Acidic toilet cleaner</t>
  </si>
  <si>
    <t xml:space="preserve">EXP-10012124 </t>
  </si>
  <si>
    <t>Water for site.</t>
  </si>
  <si>
    <t xml:space="preserve">EXP-10012125 </t>
  </si>
  <si>
    <t>Gloves and Cleaning Supplies</t>
  </si>
  <si>
    <t xml:space="preserve">EXP-10012143 </t>
  </si>
  <si>
    <t>Staff Water,  Tape</t>
  </si>
  <si>
    <t>Sand bags/ Foam gun</t>
  </si>
  <si>
    <t>foam gun adapter</t>
  </si>
  <si>
    <t xml:space="preserve">EXP-10012114 </t>
  </si>
  <si>
    <t>Parts for Burlington</t>
  </si>
  <si>
    <t xml:space="preserve">EXP-10012113 </t>
  </si>
  <si>
    <t xml:space="preserve">EXP-10011507 </t>
  </si>
  <si>
    <t>Market research competition</t>
  </si>
  <si>
    <t xml:space="preserve">EXP-10011747 </t>
  </si>
  <si>
    <t>Cocoa</t>
  </si>
  <si>
    <t>Had a key duplicated but it didnt work so got a refund</t>
  </si>
  <si>
    <t>dawn, vinegar, wash clothes</t>
  </si>
  <si>
    <t>flex seal, flex tape, vinyl repair</t>
  </si>
  <si>
    <t>Wash tools</t>
  </si>
  <si>
    <t>Safety equipment</t>
  </si>
  <si>
    <t>Kathryn Bezik</t>
  </si>
  <si>
    <t xml:space="preserve">EXP-10012055 </t>
  </si>
  <si>
    <t>Bathroom &amp; cleaning supplies</t>
  </si>
  <si>
    <t>Menards pipe cutter &amp; supplies</t>
  </si>
  <si>
    <t>C/C test, unable to void- since been corrected with IT</t>
  </si>
  <si>
    <t xml:space="preserve">EXP-10012116 </t>
  </si>
  <si>
    <t xml:space="preserve">EXP-10012155 </t>
  </si>
  <si>
    <t>Salt amd degreaser</t>
  </si>
  <si>
    <t xml:space="preserve">EXP-10012171 </t>
  </si>
  <si>
    <t xml:space="preserve">EXP-10012158 </t>
  </si>
  <si>
    <t>Spray bottles for second mile</t>
  </si>
  <si>
    <t xml:space="preserve">EXP-10012161 </t>
  </si>
  <si>
    <t>Prep hoses repair</t>
  </si>
  <si>
    <t xml:space="preserve">EXP-10012059 </t>
  </si>
  <si>
    <t>Tp,Pt,jb weld,brush,concrete cleaner,tape</t>
  </si>
  <si>
    <t>Gloves,Dawn</t>
  </si>
  <si>
    <t>Surface Maxx</t>
  </si>
  <si>
    <t>Gloves, pliers, sand</t>
  </si>
  <si>
    <t>Bottles, cleaning supplies</t>
  </si>
  <si>
    <t>Vinyl sleeve, hand saw</t>
  </si>
  <si>
    <t xml:space="preserve">EXP-10011447 </t>
  </si>
  <si>
    <t>Tennis ball for air roller up</t>
  </si>
  <si>
    <t>Anchor and caulk</t>
  </si>
  <si>
    <t>Toliet paper and paper towels and oxi clean</t>
  </si>
  <si>
    <t>Oil for blower</t>
  </si>
  <si>
    <t>Bathroom cleaning supplies</t>
  </si>
  <si>
    <t>O rings</t>
  </si>
  <si>
    <t>Fitting</t>
  </si>
  <si>
    <t>Connectors</t>
  </si>
  <si>
    <t>Shipping</t>
  </si>
  <si>
    <t>Bathroom cleaning and paper</t>
  </si>
  <si>
    <t>MCC switch &amp; contractor block</t>
  </si>
  <si>
    <t>Soft scrub</t>
  </si>
  <si>
    <t>Chain</t>
  </si>
  <si>
    <t>Tote</t>
  </si>
  <si>
    <t>Hose real</t>
  </si>
  <si>
    <t>3/8 plug</t>
  </si>
  <si>
    <t>Paper towels, oxi clean, pump up sprayer</t>
  </si>
  <si>
    <t>Backpack blower oil</t>
  </si>
  <si>
    <t>Bathroom tissue</t>
  </si>
  <si>
    <t>Surge protector,gain, vinager</t>
  </si>
  <si>
    <t>Oil for pressure washer</t>
  </si>
  <si>
    <t xml:space="preserve">EXP-10011441 </t>
  </si>
  <si>
    <t>Chemical sprayer / battery</t>
  </si>
  <si>
    <t>Service call for air compressor</t>
  </si>
  <si>
    <t>Saw blades , pressure cap for air compressor</t>
  </si>
  <si>
    <t>Air compressore high pressure switch</t>
  </si>
  <si>
    <t>Bathroom sign , mcc electrical sign , dust pan , trash dolley</t>
  </si>
  <si>
    <t xml:space="preserve">EXP-10012185 </t>
  </si>
  <si>
    <t>my groceries i need to pay back</t>
  </si>
  <si>
    <t>string trimmer for grass at site, hose reels for organization</t>
  </si>
  <si>
    <t>clear hydraulic fluid for conveyor</t>
  </si>
  <si>
    <t xml:space="preserve">EXP-10012168 </t>
  </si>
  <si>
    <t>Play sand for Marketing sign bases</t>
  </si>
  <si>
    <t>Garbage bags and Bottles</t>
  </si>
  <si>
    <t>garbage bags, bottles, soap</t>
  </si>
  <si>
    <t xml:space="preserve">EXP-10012159 </t>
  </si>
  <si>
    <t>50 ft pressurewashing hose</t>
  </si>
  <si>
    <t>Spray nozzels</t>
  </si>
  <si>
    <t>100 ft pressure washing hose</t>
  </si>
  <si>
    <t>Peg board for mechanical room</t>
  </si>
  <si>
    <t>Parts and hose for gas pressure washer</t>
  </si>
  <si>
    <t>Bricks for prep piers</t>
  </si>
  <si>
    <t>Repair parts for tunnel</t>
  </si>
  <si>
    <t>Pressurewashing lot</t>
  </si>
  <si>
    <t xml:space="preserve">EXP-10012151 </t>
  </si>
  <si>
    <t>Electric blower to blow lot</t>
  </si>
  <si>
    <t>Padlock</t>
  </si>
  <si>
    <t>Bottles of Water &amp; Detergent</t>
  </si>
  <si>
    <t xml:space="preserve">EXP-10011941 </t>
  </si>
  <si>
    <t>Tools for wash repairs</t>
  </si>
  <si>
    <t>Paper Towel</t>
  </si>
  <si>
    <t>White Lithium grease</t>
  </si>
  <si>
    <t>Tools for repairs</t>
  </si>
  <si>
    <t>Quick Connect for pressure washer hose</t>
  </si>
  <si>
    <t xml:space="preserve">EXP-10011454 </t>
  </si>
  <si>
    <t>tools, hardware, etc</t>
  </si>
  <si>
    <t>cones</t>
  </si>
  <si>
    <t>blower batteries</t>
  </si>
  <si>
    <t xml:space="preserve">EXP-10011813 </t>
  </si>
  <si>
    <t>Fitting for prep hose</t>
  </si>
  <si>
    <t>Bleach/hangers for fans</t>
  </si>
  <si>
    <t xml:space="preserve">EXP-10012048 </t>
  </si>
  <si>
    <t>cart,can,envelopes</t>
  </si>
  <si>
    <t>Broken junction box return</t>
  </si>
  <si>
    <t>Electrical junction box replacement</t>
  </si>
  <si>
    <t>Electrical junction box</t>
  </si>
  <si>
    <t>Paint striping sprayer</t>
  </si>
  <si>
    <t>Parking lot paint</t>
  </si>
  <si>
    <t>lot striping paint</t>
  </si>
  <si>
    <t xml:space="preserve">EXP-10012061 </t>
  </si>
  <si>
    <t>cleaning supplies before GO</t>
  </si>
  <si>
    <t>GO supplies, cleaning supplies, maintenance supplies</t>
  </si>
  <si>
    <t>step stool, Shelving, mailboxes, etc</t>
  </si>
  <si>
    <t xml:space="preserve">EXP-10012231 </t>
  </si>
  <si>
    <t>Hose for booster pump</t>
  </si>
  <si>
    <t>Parts for hose</t>
  </si>
  <si>
    <t>Hose Parts</t>
  </si>
  <si>
    <t>hose parts</t>
  </si>
  <si>
    <t>Part for plumbing</t>
  </si>
  <si>
    <t>Garden Hose</t>
  </si>
  <si>
    <t xml:space="preserve">EXP-10012237 </t>
  </si>
  <si>
    <t>Shark bite fittings to fox air hoses</t>
  </si>
  <si>
    <t>Push brooms, vinegar for windows, new buckets to cleqn pit</t>
  </si>
  <si>
    <t>Fix broken hose</t>
  </si>
  <si>
    <t xml:space="preserve">EXP-10009115 </t>
  </si>
  <si>
    <t>Fittings for repair</t>
  </si>
  <si>
    <t>Water crew</t>
  </si>
  <si>
    <t xml:space="preserve">EXP-10011603 </t>
  </si>
  <si>
    <t>New brushes for cleaning tunnel</t>
  </si>
  <si>
    <t>Snake for drain on site</t>
  </si>
  <si>
    <t>Parts to repair xpt</t>
  </si>
  <si>
    <t>Additional parts for xpt repair</t>
  </si>
  <si>
    <t xml:space="preserve">EXP-10012201 </t>
  </si>
  <si>
    <t>Used company card on accident was a rental for home car was in shop</t>
  </si>
  <si>
    <t>Car retal</t>
  </si>
  <si>
    <t>toolbox</t>
  </si>
  <si>
    <t>Water and supplies</t>
  </si>
  <si>
    <t>Credit back for tool box</t>
  </si>
  <si>
    <t xml:space="preserve">EXP-10012174 </t>
  </si>
  <si>
    <t>parts for Dry-N-Shine</t>
  </si>
  <si>
    <t>new cooler to hold towels</t>
  </si>
  <si>
    <t xml:space="preserve">EXP-10012176 </t>
  </si>
  <si>
    <t>Chemical credit</t>
  </si>
  <si>
    <t>Foamers</t>
  </si>
  <si>
    <t>Wd40 cleaner</t>
  </si>
  <si>
    <t>Hydrolic hose couplees</t>
  </si>
  <si>
    <t>Watwr bottles</t>
  </si>
  <si>
    <t>Water bottles</t>
  </si>
  <si>
    <t>Hydrolic coplers fittings</t>
  </si>
  <si>
    <t>Couplers union fittings</t>
  </si>
  <si>
    <t>Lock washer bolts screws</t>
  </si>
  <si>
    <t>Bolts washers nuts</t>
  </si>
  <si>
    <t>Sensor return</t>
  </si>
  <si>
    <t>Sensor air cleaner filter</t>
  </si>
  <si>
    <t>Saw saw hose fittings for omni</t>
  </si>
  <si>
    <t>Coupkes elbows nipple fittings</t>
  </si>
  <si>
    <t>Coupler nippler stainless steel fotting, rachet wrebch</t>
  </si>
  <si>
    <t>Coffee</t>
  </si>
  <si>
    <t>Boiler inspection</t>
  </si>
  <si>
    <t>Flex couplers for all omni test</t>
  </si>
  <si>
    <t>R/o filters membrane</t>
  </si>
  <si>
    <t>Creamer</t>
  </si>
  <si>
    <t>Coupler, flare adapters siccors, reducers, plugs</t>
  </si>
  <si>
    <t>Ball vavles pipe, hex head</t>
  </si>
  <si>
    <t>Extension pole union coupler</t>
  </si>
  <si>
    <t xml:space="preserve">EXP-10012164 </t>
  </si>
  <si>
    <t>Screens for buff and shine</t>
  </si>
  <si>
    <t>Rain bar end cap</t>
  </si>
  <si>
    <t>Glass cleaner wall cleaner batterys</t>
  </si>
  <si>
    <t xml:space="preserve">EXP-10012257 </t>
  </si>
  <si>
    <t>Cleaner for tunnel arches</t>
  </si>
  <si>
    <t>OSHA labels for bottles and cleaner for tunnel</t>
  </si>
  <si>
    <t>cleaner for concrete in tunnel and driveway.</t>
  </si>
  <si>
    <t>Cleaning supplies for tunnel</t>
  </si>
  <si>
    <t>Buckets for cleaning tunnel</t>
  </si>
  <si>
    <t xml:space="preserve">EXP-10012238 </t>
  </si>
  <si>
    <t>Vinegar X2, pinsol</t>
  </si>
  <si>
    <t>Wasp spray x2</t>
  </si>
  <si>
    <t>Softener salt 63 bags</t>
  </si>
  <si>
    <t>Painters tape,foam cannon, laundry detergent, toilet paper</t>
  </si>
  <si>
    <t>Hydraulic fluid, spray nozzles, all purpose Cleaner, labels</t>
  </si>
  <si>
    <t>2 Cylce oil</t>
  </si>
  <si>
    <t xml:space="preserve">EXP-10012251 </t>
  </si>
  <si>
    <t>Window cleaning</t>
  </si>
  <si>
    <t>Step ladder</t>
  </si>
  <si>
    <t xml:space="preserve">EXP-10012227 </t>
  </si>
  <si>
    <t>Pvc pipe for water leak repair on top brush 1</t>
  </si>
  <si>
    <t>Zip ties for air line/chem lines</t>
  </si>
  <si>
    <t>Water/Dawn/laundry Soap</t>
  </si>
  <si>
    <t>Dawn/water/expo markers</t>
  </si>
  <si>
    <t>Concrete anchors</t>
  </si>
  <si>
    <t xml:space="preserve">EXP-10010732 </t>
  </si>
  <si>
    <t>Washing Machine Hooks</t>
  </si>
  <si>
    <t>Tissue</t>
  </si>
  <si>
    <t>Tissue and paint</t>
  </si>
  <si>
    <t>Sponges</t>
  </si>
  <si>
    <t>pvc parts</t>
  </si>
  <si>
    <t xml:space="preserve">EXP-10012205 </t>
  </si>
  <si>
    <t>Hydra oil for motors… I do not know why there is discrepancy between the numbers here.</t>
  </si>
  <si>
    <t>Spray nozzles for bottles</t>
  </si>
  <si>
    <t>Backpack Blower</t>
  </si>
  <si>
    <t>Came price to call out someone to fix my air compressor.</t>
  </si>
  <si>
    <t>2cycle oil for my new leaf blower</t>
  </si>
  <si>
    <t>Salt for softener</t>
  </si>
  <si>
    <t>New Washer For Microfibers</t>
  </si>
  <si>
    <t>Soap for window washing</t>
  </si>
  <si>
    <t>Soap for window washing (Expense to New Port Richey, Ridge Rd.) E0248</t>
  </si>
  <si>
    <t>First washer I Bought was broken this was a refund for the warrenty</t>
  </si>
  <si>
    <t>Refund for first washer</t>
  </si>
  <si>
    <t xml:space="preserve">EXP-10012142 </t>
  </si>
  <si>
    <t>sprayers, hose</t>
  </si>
  <si>
    <t xml:space="preserve">EXP-10012136 </t>
  </si>
  <si>
    <t>Missing supplies on site</t>
  </si>
  <si>
    <t xml:space="preserve">EXP-10012127 </t>
  </si>
  <si>
    <t>White vinegar</t>
  </si>
  <si>
    <t>Mini breaker for repress</t>
  </si>
  <si>
    <t xml:space="preserve">EXP-10012117 </t>
  </si>
  <si>
    <t>Botls</t>
  </si>
  <si>
    <t>Soap and prep sticks</t>
  </si>
  <si>
    <t>bath tissue</t>
  </si>
  <si>
    <t>Underground prep hose</t>
  </si>
  <si>
    <t xml:space="preserve">EXP-10012093 </t>
  </si>
  <si>
    <t>Pressure washer hose xpt paper</t>
  </si>
  <si>
    <t>Push 2 connect</t>
  </si>
  <si>
    <t xml:space="preserve">EXP-10012073 </t>
  </si>
  <si>
    <t>Grease gor equipment</t>
  </si>
  <si>
    <t>Filter remover, wool for windows and snake head for trench</t>
  </si>
  <si>
    <t>Water, gatorade, toilet paper for site/ employees</t>
  </si>
  <si>
    <t xml:space="preserve">EXP-10012066 </t>
  </si>
  <si>
    <t>brass fittings, gloves, broom, hose</t>
  </si>
  <si>
    <t>brass adapter, nipples, ball valve, hex head</t>
  </si>
  <si>
    <t>Dawn vinegar. Wash supplies</t>
  </si>
  <si>
    <t>shelf, mailbox, cable strap, sealer, grout, cleaning supplies</t>
  </si>
  <si>
    <t>waders</t>
  </si>
  <si>
    <t>metal spring, tool kit, hangers</t>
  </si>
  <si>
    <t>Shelf</t>
  </si>
  <si>
    <t>torx bit, drill bit, screws</t>
  </si>
  <si>
    <t>Shelf for open</t>
  </si>
  <si>
    <t>Supplies to set up site</t>
  </si>
  <si>
    <t>Screws and misc for site set up</t>
  </si>
  <si>
    <t>Cabinet and supplies</t>
  </si>
  <si>
    <t>Slat wall and pre open supplies</t>
  </si>
  <si>
    <t xml:space="preserve">EXP-10012063 </t>
  </si>
  <si>
    <t>clamps, adapters, nipples, elbows, tees, ball valve</t>
  </si>
  <si>
    <t>threaded rods, washers, bolts, nuts</t>
  </si>
  <si>
    <t xml:space="preserve">EXP-10011967 </t>
  </si>
  <si>
    <t>Squeege, Blower Fuel, broom handles, rat killer</t>
  </si>
  <si>
    <t>Pipe nipple for HP Omni</t>
  </si>
  <si>
    <t>Towel folding supplies, febuary contest prizes, toilet paper</t>
  </si>
  <si>
    <t>Refund for undelivered items</t>
  </si>
  <si>
    <t>Prep brushes and Keyboard for XPT</t>
  </si>
  <si>
    <t>WD-40 and Blower Fuel</t>
  </si>
  <si>
    <t xml:space="preserve">EXP-10011477 </t>
  </si>
  <si>
    <t>keyboard ink</t>
  </si>
  <si>
    <t>Water cooler eeturned</t>
  </si>
  <si>
    <t>Seal concrete</t>
  </si>
  <si>
    <t>Employee water plates</t>
  </si>
  <si>
    <t xml:space="preserve">EXP-10012226 </t>
  </si>
  <si>
    <t>Cleanee for blowers</t>
  </si>
  <si>
    <t>HDMI cable for monitor loading</t>
  </si>
  <si>
    <t xml:space="preserve">EXP-10012031 </t>
  </si>
  <si>
    <t>Gloves abd washing detergent</t>
  </si>
  <si>
    <t>Jet stream pipes</t>
  </si>
  <si>
    <t>Water and ibuprofen</t>
  </si>
  <si>
    <t xml:space="preserve">EXP-10012141 </t>
  </si>
  <si>
    <t>Magic eraser</t>
  </si>
  <si>
    <t>Personal Snacks</t>
  </si>
  <si>
    <t>Bunjees for carts</t>
  </si>
  <si>
    <t xml:space="preserve">EXP-10011416 </t>
  </si>
  <si>
    <t>Ice melt/ water softner</t>
  </si>
  <si>
    <t>Separated into two expenses when shipped</t>
  </si>
  <si>
    <t>Seperated into two expenses when shipped .. oil, laundry soap,toilet paper, vinegar</t>
  </si>
  <si>
    <t>Grease and concrete cleaner</t>
  </si>
  <si>
    <t>Water filters</t>
  </si>
  <si>
    <t xml:space="preserve">EXP-10012021 </t>
  </si>
  <si>
    <t>dewalt batteries</t>
  </si>
  <si>
    <t>hoses. battery charger station, hand cleaner</t>
  </si>
  <si>
    <t>NICOLA MARIANI</t>
  </si>
  <si>
    <t xml:space="preserve">EXP-10011938 </t>
  </si>
  <si>
    <t xml:space="preserve">EXP-10012197 </t>
  </si>
  <si>
    <t>Hose kit</t>
  </si>
  <si>
    <t>Hydraulic hose fittings</t>
  </si>
  <si>
    <t>Clean supplies</t>
  </si>
  <si>
    <t>Greae, cleaner, level</t>
  </si>
  <si>
    <t>Hydraulic fittings</t>
  </si>
  <si>
    <t>Cotter pins</t>
  </si>
  <si>
    <t>Teambuilding dinner portion of event</t>
  </si>
  <si>
    <t>Pressure washer parts</t>
  </si>
  <si>
    <t>Metal zip ties for undercarrige sprayers</t>
  </si>
  <si>
    <t>Pressure, washer, gaskets, and oil</t>
  </si>
  <si>
    <t>Pressure washer replacement parts</t>
  </si>
  <si>
    <t>Ethernet cable tester</t>
  </si>
  <si>
    <t xml:space="preserve">EXP-10011624 </t>
  </si>
  <si>
    <t>Grease fittings, paint brush, paint, hose reel for prep hose, coupler, bracket</t>
  </si>
  <si>
    <t>Hydraulic fittings for prep hose</t>
  </si>
  <si>
    <t>Torch for cleaning blowers (returned)</t>
  </si>
  <si>
    <t>Table for toiletries in bathroom</t>
  </si>
  <si>
    <t>Extension pole, squeegee for pole to clean windows, filter to cut for mcc cabinet</t>
  </si>
  <si>
    <t>Torch to clean blowers</t>
  </si>
  <si>
    <t xml:space="preserve">EXP-10012189 </t>
  </si>
  <si>
    <t>gravel for the weighted sign bags</t>
  </si>
  <si>
    <t xml:space="preserve">EXP-10010606 </t>
  </si>
  <si>
    <t>vinegar/floor mat</t>
  </si>
  <si>
    <t>white lithium</t>
  </si>
  <si>
    <t>booth glass repair</t>
  </si>
  <si>
    <t>anchor bolts</t>
  </si>
  <si>
    <t>funnel/pump</t>
  </si>
  <si>
    <t>vinegar/dawn/degreaser</t>
  </si>
  <si>
    <t>spark plug tool</t>
  </si>
  <si>
    <t>hose and prep buckets</t>
  </si>
  <si>
    <t>prep hose</t>
  </si>
  <si>
    <t>hydraulic filters</t>
  </si>
  <si>
    <t xml:space="preserve">EXP-10012121 </t>
  </si>
  <si>
    <t>concrete cleaner, sprayer, hedge trimmers, bolt extractor</t>
  </si>
  <si>
    <t>rain ponchos</t>
  </si>
  <si>
    <t>prep hoses</t>
  </si>
  <si>
    <t xml:space="preserve">EXP-10012103 </t>
  </si>
  <si>
    <t>vinegar clean tunnel</t>
  </si>
  <si>
    <t>water and vinegar</t>
  </si>
  <si>
    <t>hose and nosel</t>
  </si>
  <si>
    <t xml:space="preserve">EXP-10011914 </t>
  </si>
  <si>
    <t>Credit</t>
  </si>
  <si>
    <t>Buffer parts</t>
  </si>
  <si>
    <t>Cleanimg suppkies</t>
  </si>
  <si>
    <t xml:space="preserve">EXP-10012250 </t>
  </si>
  <si>
    <t>bottles</t>
  </si>
  <si>
    <t>couplings, nipples</t>
  </si>
  <si>
    <t>couplings, nipples, elbows, plugs</t>
  </si>
  <si>
    <t>pvc bushing</t>
  </si>
  <si>
    <t>Anthony Pitera</t>
  </si>
  <si>
    <t xml:space="preserve">EXP-10012263 </t>
  </si>
  <si>
    <t>Wife used card for gas by accident</t>
  </si>
  <si>
    <t>poly prongs</t>
  </si>
  <si>
    <t>strap wrench</t>
  </si>
  <si>
    <t xml:space="preserve">EXP-10012240 </t>
  </si>
  <si>
    <t>Water and gloves</t>
  </si>
  <si>
    <t>Doorhinge</t>
  </si>
  <si>
    <t xml:space="preserve">EXP-10012065 </t>
  </si>
  <si>
    <t>Thermal paper</t>
  </si>
  <si>
    <t xml:space="preserve">EXP-10012018 </t>
  </si>
  <si>
    <t>Compressor maintenance</t>
  </si>
  <si>
    <t>Paper towels/TP</t>
  </si>
  <si>
    <t>Hyd hose, batteries</t>
  </si>
  <si>
    <t>Pliers, couplings</t>
  </si>
  <si>
    <t>Jon Thornton</t>
  </si>
  <si>
    <t xml:space="preserve">EXP-10012253 </t>
  </si>
  <si>
    <t>Test purchase</t>
  </si>
  <si>
    <t>Refunded</t>
  </si>
  <si>
    <t xml:space="preserve">EXP-10012027 </t>
  </si>
  <si>
    <t>small pressure washer</t>
  </si>
  <si>
    <t>refund</t>
  </si>
  <si>
    <t>garbage bags and padlock</t>
  </si>
  <si>
    <t>bottled waters</t>
  </si>
  <si>
    <t>foot valves</t>
  </si>
  <si>
    <t>white vinegar</t>
  </si>
  <si>
    <t>fitting for pressure washer</t>
  </si>
  <si>
    <t>plunger</t>
  </si>
  <si>
    <t>Waters and Gatorade for staff</t>
  </si>
  <si>
    <t>air fresheners</t>
  </si>
  <si>
    <t>screw extractor</t>
  </si>
  <si>
    <t>bug remover</t>
  </si>
  <si>
    <t>Jeffery Hornsby</t>
  </si>
  <si>
    <t xml:space="preserve">EXP-10012148 </t>
  </si>
  <si>
    <t>Kyle asked me to purchase $500 visa cards for Josh</t>
  </si>
  <si>
    <t xml:space="preserve">EXP-10012056 </t>
  </si>
  <si>
    <t>Anchors</t>
  </si>
  <si>
    <t xml:space="preserve">EXP-10012122 </t>
  </si>
  <si>
    <t>trash can dolly</t>
  </si>
  <si>
    <t>ballast for reclaim uv light</t>
  </si>
  <si>
    <t xml:space="preserve">EXP-10012118 </t>
  </si>
  <si>
    <t>sand for new signs &amp; can liners</t>
  </si>
  <si>
    <t>brooms and velcro</t>
  </si>
  <si>
    <t>vinegar package damaged didn't recieve.</t>
  </si>
  <si>
    <t>clip board, toilet paper, spray nozzle</t>
  </si>
  <si>
    <t>high pressure tubbing</t>
  </si>
  <si>
    <t>bottle h2o &amp; bathroom air freshener</t>
  </si>
  <si>
    <t>drug test kit</t>
  </si>
  <si>
    <t>can liners &amp; 2 gal sprayer</t>
  </si>
  <si>
    <t xml:space="preserve">EXP-10012090 </t>
  </si>
  <si>
    <t>SOUTH MARIETTA NOT CANTON ROAD</t>
  </si>
  <si>
    <t xml:space="preserve">EXP-10012088 </t>
  </si>
  <si>
    <t>Rat poison</t>
  </si>
  <si>
    <t>Trash bands</t>
  </si>
  <si>
    <t>Fundraising gift baskets</t>
  </si>
  <si>
    <t>Chart</t>
  </si>
  <si>
    <t>Ice maker</t>
  </si>
  <si>
    <t>Sharpies/goal board</t>
  </si>
  <si>
    <t>Bottle jack</t>
  </si>
  <si>
    <t>Hose adapter</t>
  </si>
  <si>
    <t xml:space="preserve">EXP-10010447 </t>
  </si>
  <si>
    <t>toilet tissue</t>
  </si>
  <si>
    <t>weather proofing and cleqning</t>
  </si>
  <si>
    <t>misc parts</t>
  </si>
  <si>
    <t>misc cleaners</t>
  </si>
  <si>
    <t>small parts container</t>
  </si>
  <si>
    <t>tables, floor mats, storage containers</t>
  </si>
  <si>
    <t>cleaning products</t>
  </si>
  <si>
    <t>Prime Video Personal</t>
  </si>
  <si>
    <t xml:space="preserve">EXP-10012230 </t>
  </si>
  <si>
    <t>Pvc pipe and fittings for reclaim</t>
  </si>
  <si>
    <t>Pvc pipe for reclaim repairs</t>
  </si>
  <si>
    <t>Pvc fittings and sealant for reclaim repair</t>
  </si>
  <si>
    <t>Storage containers, peg boards and double trash can dolly</t>
  </si>
  <si>
    <t>Parts for chemical line repairs.</t>
  </si>
  <si>
    <t>Peg board and spray bottles.</t>
  </si>
  <si>
    <t xml:space="preserve">EXP-10011929 </t>
  </si>
  <si>
    <t>Mailbox &amp; numbers for site</t>
  </si>
  <si>
    <t>Shelves</t>
  </si>
  <si>
    <t>Wash carts, shelf, power cord</t>
  </si>
  <si>
    <t>Water, hangers, grease</t>
  </si>
  <si>
    <t xml:space="preserve">EXP-10012130 </t>
  </si>
  <si>
    <t>goo gone, tape, glue, and air fresher for bathroom</t>
  </si>
  <si>
    <t>William Mcwaters</t>
  </si>
  <si>
    <t xml:space="preserve">EXP-10012120 </t>
  </si>
  <si>
    <t>Supplies for store and GO</t>
  </si>
  <si>
    <t>Screws for mounting shelfs and mailboxes</t>
  </si>
  <si>
    <t>Quick connects and parts</t>
  </si>
  <si>
    <t>Parts for vaccums</t>
  </si>
  <si>
    <t>Gauge for hp pump and male quick connect</t>
  </si>
  <si>
    <t>Anti freeze for tire shine</t>
  </si>
  <si>
    <t>Extra keyes</t>
  </si>
  <si>
    <t>Grease and grease gun for preventative maintenance</t>
  </si>
  <si>
    <t xml:space="preserve">EXP-10010626 </t>
  </si>
  <si>
    <t>Dawn, vinegar and water</t>
  </si>
  <si>
    <t>Card Reader</t>
  </si>
  <si>
    <t>Anit freeze ans hydrolic oil</t>
  </si>
  <si>
    <t>Machete, g4, snack</t>
  </si>
  <si>
    <t>Sheet board</t>
  </si>
  <si>
    <t>Wall and Window Brushes and handles</t>
  </si>
  <si>
    <t xml:space="preserve">EXP-10012070 </t>
  </si>
  <si>
    <t>PLunger</t>
  </si>
  <si>
    <t>2 stroke oil</t>
  </si>
  <si>
    <t>Pizza for 100% on mystery shop</t>
  </si>
  <si>
    <t xml:space="preserve">EXP-10012054 </t>
  </si>
  <si>
    <t>Oil for leaf blowers</t>
  </si>
  <si>
    <t xml:space="preserve">EXP-10011418 </t>
  </si>
  <si>
    <t>Telephone &amp; Internet</t>
  </si>
  <si>
    <t>Internet was cut off due to nonpaymnt. This was a mix up between home office and Interface. I paid the bill tj het</t>
  </si>
  <si>
    <t>Gas refill for gas can</t>
  </si>
  <si>
    <t>Plastic gloves</t>
  </si>
  <si>
    <t>Clorox, sun screen, hand soap</t>
  </si>
  <si>
    <t xml:space="preserve">EXP-10011986 </t>
  </si>
  <si>
    <t>dewalt fast charger</t>
  </si>
  <si>
    <t>Fasteners</t>
  </si>
  <si>
    <t>paint correction</t>
  </si>
  <si>
    <t>wood handle</t>
  </si>
  <si>
    <t xml:space="preserve">EXP-10011943 </t>
  </si>
  <si>
    <t>Bolts,nuts,lock washers (redoing rollerup for pollen season) Lysol for office, storage box for tools/parts</t>
  </si>
  <si>
    <t>New keys for site, current ones are so old and bending, wont fit in door</t>
  </si>
  <si>
    <t>Part one - pens and printer ink (add this price with part 2)</t>
  </si>
  <si>
    <t>Xpt paper and printer drum</t>
  </si>
  <si>
    <t>Part two - pens and printer ink (add this with part one)</t>
  </si>
  <si>
    <t xml:space="preserve">EXP-10012157 </t>
  </si>
  <si>
    <t>Bolts/hardware</t>
  </si>
  <si>
    <t xml:space="preserve">EXP-10011841 </t>
  </si>
  <si>
    <t>shelves for back room</t>
  </si>
  <si>
    <t>repair hydraulic line</t>
  </si>
  <si>
    <t>rewire blower three</t>
  </si>
  <si>
    <t>plumbing to fix drain on HP tank</t>
  </si>
  <si>
    <t>pulley for dry and shine</t>
  </si>
  <si>
    <t>cleaning poles and pads</t>
  </si>
  <si>
    <t>vinegar to clean windows</t>
  </si>
  <si>
    <t>water and gatorade for staff</t>
  </si>
  <si>
    <t xml:space="preserve">EXP-10012040 </t>
  </si>
  <si>
    <t>contest prizes</t>
  </si>
  <si>
    <t>towel buckets</t>
  </si>
  <si>
    <t>drain for compresor</t>
  </si>
  <si>
    <t xml:space="preserve">EXP-10011720 </t>
  </si>
  <si>
    <t>Drink mix, super glue, water</t>
  </si>
  <si>
    <t>Walkies</t>
  </si>
  <si>
    <t>Mirrors for truck beds</t>
  </si>
  <si>
    <t>Drink mixes, creamer, tax</t>
  </si>
  <si>
    <t>Cleaning towels, toilet paper, toilet cleaner, mouse traps, command strips, water</t>
  </si>
  <si>
    <t>Snacks, creamer, tax</t>
  </si>
  <si>
    <t>Dawn, vinegar, degergent</t>
  </si>
  <si>
    <t>Water, cleaning towels, flex tape, tax</t>
  </si>
  <si>
    <t>Coffee kcups, drink mixes</t>
  </si>
  <si>
    <t xml:space="preserve">EXP-10012137 </t>
  </si>
  <si>
    <t>toilet paper, weed killer ,water. safety goggles</t>
  </si>
  <si>
    <t>dog treats for customers dog</t>
  </si>
  <si>
    <t>James Arnett</t>
  </si>
  <si>
    <t xml:space="preserve">EXP-10012184 </t>
  </si>
  <si>
    <t>water, TP, paper towels, snacks, drinks</t>
  </si>
  <si>
    <t>valve clips needed</t>
  </si>
  <si>
    <t>new hose needed</t>
  </si>
  <si>
    <t>Hose needed</t>
  </si>
  <si>
    <t>hydraulic hoses needed</t>
  </si>
  <si>
    <t>parts needed</t>
  </si>
  <si>
    <t>paper for XPTS</t>
  </si>
  <si>
    <t xml:space="preserve">EXP-10012203 </t>
  </si>
  <si>
    <t>Toiler bowl cleaner</t>
  </si>
  <si>
    <t>Card for interim, grease</t>
  </si>
  <si>
    <t>grease, cable ties, antifreeze</t>
  </si>
  <si>
    <t>Sharkbite connectors</t>
  </si>
  <si>
    <t>bucket, paint marker, screws</t>
  </si>
  <si>
    <t>hooks, gloves, hangers, clipboards, binders, trash bags</t>
  </si>
  <si>
    <t>telescopic pole, bucket</t>
  </si>
  <si>
    <t>tool set</t>
  </si>
  <si>
    <t>square key</t>
  </si>
  <si>
    <t>engineers triangular</t>
  </si>
  <si>
    <t>drill brush set</t>
  </si>
  <si>
    <t>roundup, bowl cleaner, toilet brush, stain remover</t>
  </si>
  <si>
    <t xml:space="preserve">EXP-10012199 </t>
  </si>
  <si>
    <t>uline carts and suplies</t>
  </si>
  <si>
    <t>water and electrolytes and buggees</t>
  </si>
  <si>
    <t xml:space="preserve">EXP-10012252 </t>
  </si>
  <si>
    <t>Employee water</t>
  </si>
  <si>
    <t>Fire Inspection</t>
  </si>
  <si>
    <t>Broom, Bathroom Supplies</t>
  </si>
  <si>
    <t>Employee Water</t>
  </si>
  <si>
    <t>Air Oil</t>
  </si>
  <si>
    <t xml:space="preserve">EXP-10012270 </t>
  </si>
  <si>
    <t>ice melt and water</t>
  </si>
  <si>
    <t>toliet bowl repair kit</t>
  </si>
  <si>
    <t>fabric softner and water bottles</t>
  </si>
  <si>
    <t>credit card test did not the sale</t>
  </si>
  <si>
    <t xml:space="preserve">EXP-10010150 </t>
  </si>
  <si>
    <t>water, sprayer for hose</t>
  </si>
  <si>
    <t>screwdriver to replace broken  one</t>
  </si>
  <si>
    <t>window washing equipment</t>
  </si>
  <si>
    <t>credit card test did not void sale</t>
  </si>
  <si>
    <t xml:space="preserve">EXP-10012241 </t>
  </si>
  <si>
    <t>Thomas Merrick</t>
  </si>
  <si>
    <t xml:space="preserve">EXP-10012290 </t>
  </si>
  <si>
    <t>Bucket, stainless steel pads, vinegar</t>
  </si>
  <si>
    <t>Credit Card Processing Fee for Fire Inspection</t>
  </si>
  <si>
    <t>Fire Insection</t>
  </si>
  <si>
    <t>Mounting Tape, Dawn</t>
  </si>
  <si>
    <t>Keys, Clip, Round Up</t>
  </si>
  <si>
    <t>Soft Scrub</t>
  </si>
  <si>
    <t>Dawn, Wire Stripper</t>
  </si>
  <si>
    <t xml:space="preserve">EXP-10012149 </t>
  </si>
  <si>
    <t>Sand for new signage bases</t>
  </si>
  <si>
    <t>Toilet paper, paper towels, snack, water, vinegar, dawn</t>
  </si>
  <si>
    <t>Return sand for signs</t>
  </si>
  <si>
    <t>Water, gloves, clip boards, batteries, hangers, ibuprofen, hooks, dawn, vinegar</t>
  </si>
  <si>
    <t>Michael Henry</t>
  </si>
  <si>
    <t xml:space="preserve">EXP-10012123 </t>
  </si>
  <si>
    <t>Latch and lock for the Dumpster area</t>
  </si>
  <si>
    <t>Toilet Paper and Bathroom Cleaner</t>
  </si>
  <si>
    <t>Greese Gun, Greese, and Hydrolic Oil</t>
  </si>
  <si>
    <t>Hand Pump for GrimeBuster, Funnel for Hydrolic Oil</t>
  </si>
  <si>
    <t>Supplies for plumbing repairs</t>
  </si>
  <si>
    <t>Plugs for water nozzles</t>
  </si>
  <si>
    <t>Check Valves</t>
  </si>
  <si>
    <t>Adapter for Check Vales</t>
  </si>
  <si>
    <t>Stainless Steel Check Valves</t>
  </si>
  <si>
    <t>Base for Umbrella to Provide Shade at XPT</t>
  </si>
  <si>
    <t>Grease and Hydrolic Fluid</t>
  </si>
  <si>
    <t>Umbrella to provide shade at XPT</t>
  </si>
  <si>
    <t>Laurie Chrisner</t>
  </si>
  <si>
    <t xml:space="preserve">EXP-10012281 </t>
  </si>
  <si>
    <t>Team Lunch</t>
  </si>
  <si>
    <t xml:space="preserve">EXP-10011949 </t>
  </si>
  <si>
    <t>Vinegar, dawn and water</t>
  </si>
  <si>
    <t>Stops for cart wheels</t>
  </si>
  <si>
    <t>grease hose, grease gun, bolts, washers</t>
  </si>
  <si>
    <t>pins, oring, grease, PB Blaster, pliers</t>
  </si>
  <si>
    <t xml:space="preserve">EXP-10011940 </t>
  </si>
  <si>
    <t>Sprayer tops hog hair brushes</t>
  </si>
  <si>
    <t>Bug sponges</t>
  </si>
  <si>
    <t xml:space="preserve">EXP-10012195 </t>
  </si>
  <si>
    <t>Window cleaner, head, pole</t>
  </si>
  <si>
    <t>Vinegar, zeps, pliers, etc. This and the next transaction equal the total on receipt</t>
  </si>
  <si>
    <t>This and the prior expense equal total on receipt</t>
  </si>
  <si>
    <t xml:space="preserve">EXP-10011984 </t>
  </si>
  <si>
    <t>Tools and supplies</t>
  </si>
  <si>
    <t>Squeegees , bathroom supplies, clipboards</t>
  </si>
  <si>
    <t>Grease, pliers</t>
  </si>
  <si>
    <t>Shelving, tools, supplies</t>
  </si>
  <si>
    <t>Hose hangers, spray nozzles</t>
  </si>
  <si>
    <t>Couplers, connectors</t>
  </si>
  <si>
    <t>Mop , caps, teflon tape</t>
  </si>
  <si>
    <t>Vinegar, bins</t>
  </si>
  <si>
    <t xml:space="preserve">EXP-10012154 </t>
  </si>
  <si>
    <t>Reducers for vac mufflers</t>
  </si>
  <si>
    <t>Returned due to wrong size</t>
  </si>
  <si>
    <t>Spray bottles and drain unclogger</t>
  </si>
  <si>
    <t xml:space="preserve">EXP-10012025 </t>
  </si>
  <si>
    <t>cable ties, TP, handles, PVC</t>
  </si>
  <si>
    <t>Dawn and laundry</t>
  </si>
  <si>
    <t>Salt and gas</t>
  </si>
  <si>
    <t xml:space="preserve">EXP-10012110 </t>
  </si>
  <si>
    <t>Fittingly</t>
  </si>
  <si>
    <t>Has blower for tunnel and lot</t>
  </si>
  <si>
    <t>Hoses for Omni tank</t>
  </si>
  <si>
    <t>Flex tape for leaks</t>
  </si>
  <si>
    <t>Flex seal for leaks</t>
  </si>
  <si>
    <t>Tunnel cleaners</t>
  </si>
  <si>
    <t xml:space="preserve">EXP-10012138 </t>
  </si>
  <si>
    <t>cleaning supplies for scummy windows</t>
  </si>
  <si>
    <t xml:space="preserve">EXP-10012004 </t>
  </si>
  <si>
    <t>Sams</t>
  </si>
  <si>
    <t>Bug Sponges, Air freshners</t>
  </si>
  <si>
    <t>Walkie Talkies</t>
  </si>
  <si>
    <t>Copper Cutters</t>
  </si>
  <si>
    <t>Door Sweeps</t>
  </si>
  <si>
    <t xml:space="preserve">EXP-10011708 </t>
  </si>
  <si>
    <t>KEYMELOCKSMITHS.COM</t>
  </si>
  <si>
    <t xml:space="preserve">EXP-10012077 </t>
  </si>
  <si>
    <t>sand for sandbags on new signs</t>
  </si>
  <si>
    <t>sent three jackets to another site</t>
  </si>
  <si>
    <t>gloves and small tools for site</t>
  </si>
  <si>
    <t>waters and snacks for team</t>
  </si>
  <si>
    <t>TP and Vinegar for site</t>
  </si>
  <si>
    <t xml:space="preserve">EXP-10012276 </t>
  </si>
  <si>
    <t>Cleaning supplies and small parts</t>
  </si>
  <si>
    <t>Brass plug</t>
  </si>
  <si>
    <t>Brass fittings</t>
  </si>
  <si>
    <t xml:space="preserve">EXP-10012274 </t>
  </si>
  <si>
    <t>Soaps</t>
  </si>
  <si>
    <t>License plate cover</t>
  </si>
  <si>
    <t>Trash can, razors</t>
  </si>
  <si>
    <t xml:space="preserve">EXP-10012053 </t>
  </si>
  <si>
    <t>toilet paper, clip boards, Sent beads for laundry</t>
  </si>
  <si>
    <t>nut and bolt to repair a roller</t>
  </si>
  <si>
    <t>water and snacks for employees</t>
  </si>
  <si>
    <t>thread sealant</t>
  </si>
  <si>
    <t>return of said part but no receipt was emailed</t>
  </si>
  <si>
    <t>part I was told by drb we needed when we didnt</t>
  </si>
  <si>
    <t xml:space="preserve">EXP-10012286 </t>
  </si>
  <si>
    <t>Ice melt &amp; salt spreader</t>
  </si>
  <si>
    <t>paint, sandpaper, drill bit</t>
  </si>
  <si>
    <t xml:space="preserve">EXP-10012292 </t>
  </si>
  <si>
    <t>Drill bits, fasteners, abd landscape fabric</t>
  </si>
  <si>
    <t>Air tire up</t>
  </si>
  <si>
    <t xml:space="preserve">EXP-10012284 </t>
  </si>
  <si>
    <t>folding chair, cleaning supplies, air freshners</t>
  </si>
  <si>
    <t>Pizza</t>
  </si>
  <si>
    <t xml:space="preserve">EXP-10011992 </t>
  </si>
  <si>
    <t>bolts to fix conveyor</t>
  </si>
  <si>
    <t>cleaning vinager, chlorine tabs,Tru fuel, oil</t>
  </si>
  <si>
    <t xml:space="preserve">EXP-10012213 </t>
  </si>
  <si>
    <t>safety walkie talkies</t>
  </si>
  <si>
    <t>salt for softener and walkways</t>
  </si>
  <si>
    <t>thermal printer paper</t>
  </si>
  <si>
    <t xml:space="preserve">EXP-10012175 </t>
  </si>
  <si>
    <t>pizza for rain day</t>
  </si>
  <si>
    <t>whips,dawn and vngr</t>
  </si>
  <si>
    <t>gloves, towels,, and broom sticks</t>
  </si>
  <si>
    <t>shark bite for tire shine</t>
  </si>
  <si>
    <t xml:space="preserve">EXP-10012296 </t>
  </si>
  <si>
    <t>walkway salt</t>
  </si>
  <si>
    <t xml:space="preserve">EXP-10011975 </t>
  </si>
  <si>
    <t xml:space="preserve">EXP-10012282 </t>
  </si>
  <si>
    <t>water, copy paper, snacks</t>
  </si>
  <si>
    <t xml:space="preserve">EXP-10012302 </t>
  </si>
  <si>
    <t xml:space="preserve">EXP-10012153 </t>
  </si>
  <si>
    <t>wall cabinet and lock</t>
  </si>
  <si>
    <t>sprayer bottles and nozzles</t>
  </si>
  <si>
    <t xml:space="preserve">EXP-10012150 </t>
  </si>
  <si>
    <t>pest control rats</t>
  </si>
  <si>
    <t>TP, pens</t>
  </si>
  <si>
    <t>motor for washer pump</t>
  </si>
  <si>
    <t>hose, cleaning pad, pvc</t>
  </si>
  <si>
    <t>pens</t>
  </si>
  <si>
    <t>fittings, gloves, cleaner</t>
  </si>
  <si>
    <t xml:space="preserve">EXP-10012152 </t>
  </si>
  <si>
    <t>Table for storage and folding towels</t>
  </si>
  <si>
    <t>Oil and oil filters for power packs and air compressor</t>
  </si>
  <si>
    <t>Cover for electrical outlet</t>
  </si>
  <si>
    <t>Clear tubing for cleaning, reclaim tank</t>
  </si>
  <si>
    <t>Safety mask, and hazard labels</t>
  </si>
  <si>
    <t xml:space="preserve">EXP-10012146 </t>
  </si>
  <si>
    <t>Filters</t>
  </si>
  <si>
    <t>plumbing, blower fuel, flowers</t>
  </si>
  <si>
    <t>washer</t>
  </si>
  <si>
    <t>ball valve, toilet paper, air filters</t>
  </si>
  <si>
    <t>repairing worn parts on vacs</t>
  </si>
  <si>
    <t>detergent, water, toilet paper</t>
  </si>
  <si>
    <t xml:space="preserve">EXP-10012126 </t>
  </si>
  <si>
    <t>welded guard on tire brush 1 driver</t>
  </si>
  <si>
    <t>soap. buckets</t>
  </si>
  <si>
    <t>hydraulic oil and flashlights</t>
  </si>
  <si>
    <t>hose hand pump</t>
  </si>
  <si>
    <t xml:space="preserve">EXP-10012105 </t>
  </si>
  <si>
    <t>sand for signage and new hose</t>
  </si>
  <si>
    <t>laundry detergent and Tylenol</t>
  </si>
  <si>
    <t>mask, gloves, pens, goggles, lamination sheets</t>
  </si>
  <si>
    <t>painters tape</t>
  </si>
  <si>
    <t>hooks, tapcons, hose, flat cover</t>
  </si>
  <si>
    <t>cleaning supplies and gatorade</t>
  </si>
  <si>
    <t>laundry and hose bib</t>
  </si>
  <si>
    <t xml:space="preserve">EXP-10012005 </t>
  </si>
  <si>
    <t>Lithium Batteries for Electrical Tester</t>
  </si>
  <si>
    <t>Coupling for Tunnel Repairs</t>
  </si>
  <si>
    <t>Coupler for Equipment Repairs</t>
  </si>
  <si>
    <t>Weather Stripping for Tunnel Door</t>
  </si>
  <si>
    <t>Coupling for Pipe Repairs</t>
  </si>
  <si>
    <t>Sealant and Tape for Building Repairs</t>
  </si>
  <si>
    <t>Parts for Repairs</t>
  </si>
  <si>
    <t>Scrubbers for Tunnel as well as Rust Remover</t>
  </si>
  <si>
    <t>New Cart for 2nd Mile and Trash Can Dolly</t>
  </si>
  <si>
    <t>Flare Couplings for Pipes</t>
  </si>
  <si>
    <t>Fitting for Pipes</t>
  </si>
  <si>
    <t>Fittings for Pipes</t>
  </si>
  <si>
    <t xml:space="preserve">EXP-10012017 </t>
  </si>
  <si>
    <t>trash can liners for second mile</t>
  </si>
  <si>
    <t>windows/walls cleaner</t>
  </si>
  <si>
    <t>pile tape, bolts</t>
  </si>
  <si>
    <t>cleaning supplies for tunnel</t>
  </si>
  <si>
    <t>battery for CWS rep that left battery at store at got lost</t>
  </si>
  <si>
    <t>dawn and cleaning supplies</t>
  </si>
  <si>
    <t>key for storage room</t>
  </si>
  <si>
    <t>chemicals for tunnell</t>
  </si>
  <si>
    <t>hydraulic fluid conveyor</t>
  </si>
  <si>
    <t>chemicals and back room supplies</t>
  </si>
  <si>
    <t>tools and batteries for site</t>
  </si>
  <si>
    <t>water boots for trench</t>
  </si>
  <si>
    <t>parts for window washing system</t>
  </si>
  <si>
    <t>pressure gauge and oil wrench</t>
  </si>
  <si>
    <t>payment for handyman pump removal</t>
  </si>
  <si>
    <t>payment for repair of roll-up door</t>
  </si>
  <si>
    <t>cups for back room</t>
  </si>
  <si>
    <t xml:space="preserve">EXP-10012228 </t>
  </si>
  <si>
    <t>Gloves and bottles</t>
  </si>
  <si>
    <t>gift card for site when im not there for supplies</t>
  </si>
  <si>
    <t>Yearly reclaim maitnence parts</t>
  </si>
  <si>
    <t xml:space="preserve">EXP-10012186 </t>
  </si>
  <si>
    <t>Returned- Did not work</t>
  </si>
  <si>
    <t>New Keyboard Brand</t>
  </si>
  <si>
    <t>Lids for Vaccum Cannisters</t>
  </si>
  <si>
    <t xml:space="preserve">EXP-10012177 </t>
  </si>
  <si>
    <t>coupler for hose</t>
  </si>
  <si>
    <t>sandpaper</t>
  </si>
  <si>
    <t>sander and air compressor oil</t>
  </si>
  <si>
    <t>sandpaper and weed killer</t>
  </si>
  <si>
    <t>gas for mower blower and weed eater</t>
  </si>
  <si>
    <t>parts for prep hoses</t>
  </si>
  <si>
    <t>prep hoses parts</t>
  </si>
  <si>
    <t xml:space="preserve">EXP-10012147 </t>
  </si>
  <si>
    <t>Bucket</t>
  </si>
  <si>
    <t>paint, weed control, cleaning supplies</t>
  </si>
  <si>
    <t xml:space="preserve">EXP-10012145 </t>
  </si>
  <si>
    <t>Air compressor repairs</t>
  </si>
  <si>
    <t>Drain pipe</t>
  </si>
  <si>
    <t>Wash repairs</t>
  </si>
  <si>
    <t>Towel carts</t>
  </si>
  <si>
    <t>Tirbo nozzles</t>
  </si>
  <si>
    <t>Clean brushes</t>
  </si>
  <si>
    <t xml:space="preserve">EXP-10011488 </t>
  </si>
  <si>
    <t>Bucket caddy</t>
  </si>
  <si>
    <t>Fan for XPT</t>
  </si>
  <si>
    <t>Drill bits, cleaner for blowers, quick connect for pressure washer hose</t>
  </si>
  <si>
    <t>XPT Cart, masking tape, hose spray nozzle, bungee cords</t>
  </si>
  <si>
    <t>Mini fridge, microwave, remainder of “Home Depot List”</t>
  </si>
  <si>
    <t>6 gallon buckets for towels</t>
  </si>
  <si>
    <t>Vise, rain ponchos, PVC for measurements</t>
  </si>
  <si>
    <t>Buffer for walls/windows</t>
  </si>
  <si>
    <t>Tip cleaner, bucket, bolts</t>
  </si>
  <si>
    <t>Employee personal item storage</t>
  </si>
  <si>
    <t>Shelving for storage room, totes for storage, tool peg board</t>
  </si>
  <si>
    <t>Buffing cleaner for hard water spots on windows</t>
  </si>
  <si>
    <t>Command strips, chemicals/tools to clean windows, mop</t>
  </si>
  <si>
    <t>Spare key for vac house</t>
  </si>
  <si>
    <t>Shelving, tool organization, mats</t>
  </si>
  <si>
    <t>Rubber boots, vinegar, cleaning supplies</t>
  </si>
  <si>
    <t>Squeegee, rubber boots, dry erase paint</t>
  </si>
  <si>
    <t>Liners for sanitary receptacle in bathroom</t>
  </si>
  <si>
    <t xml:space="preserve">EXP-10012183 </t>
  </si>
  <si>
    <t>PERSONAL EXPENSE THEY CHARGED WRONG CARD</t>
  </si>
  <si>
    <t xml:space="preserve">EXP-10011732 </t>
  </si>
  <si>
    <t>screws, hooks</t>
  </si>
  <si>
    <t>stencil, paint</t>
  </si>
  <si>
    <t>towel ring, command strips</t>
  </si>
  <si>
    <t>Grease for equipment</t>
  </si>
  <si>
    <t>grease, vinyl &amp; fabric repair</t>
  </si>
  <si>
    <t>Operational supplies new opening</t>
  </si>
  <si>
    <t>Lock for door</t>
  </si>
  <si>
    <t>Hose rack</t>
  </si>
  <si>
    <t>paint</t>
  </si>
  <si>
    <t>step stone</t>
  </si>
  <si>
    <t>Cabinet</t>
  </si>
  <si>
    <t>hinge</t>
  </si>
  <si>
    <t>hooks, broom gripper, hose</t>
  </si>
  <si>
    <t>rake</t>
  </si>
  <si>
    <t>door handle</t>
  </si>
  <si>
    <t>Caninet for supplies</t>
  </si>
  <si>
    <t>Refund test</t>
  </si>
  <si>
    <t>Test equipment</t>
  </si>
  <si>
    <t>Clamp</t>
  </si>
  <si>
    <t>bushings, couplings, pipes</t>
  </si>
  <si>
    <t>Bug spray</t>
  </si>
  <si>
    <t>Fan</t>
  </si>
  <si>
    <t xml:space="preserve">EXP-10011988 </t>
  </si>
  <si>
    <t>part to get internet to OTT from XPT</t>
  </si>
  <si>
    <t xml:space="preserve">EXP-10011461 </t>
  </si>
  <si>
    <t>storage bins, worklights</t>
  </si>
  <si>
    <t>Dawn &amp; Vinegar</t>
  </si>
  <si>
    <t>grease, grease gun, grease couplings, pliers, extensions, magnetic retriever</t>
  </si>
  <si>
    <t>bucket, hand towel, hooks, straps</t>
  </si>
  <si>
    <t>Return worklights</t>
  </si>
  <si>
    <t>New Canopy Light</t>
  </si>
  <si>
    <t>Window Buckets</t>
  </si>
  <si>
    <t>Piping for wheel blasters</t>
  </si>
  <si>
    <t>mirror, trash cans, dolly, dustpan</t>
  </si>
  <si>
    <t>Paint &amp; Resin for lot beautifician</t>
  </si>
  <si>
    <t>LED Light for Canopy</t>
  </si>
  <si>
    <t>Paint for XPT Mural</t>
  </si>
  <si>
    <t>Vinegar for Cleaning Windows</t>
  </si>
  <si>
    <t>Lollipops for Kids</t>
  </si>
  <si>
    <t>Water Jugs for Dispenser</t>
  </si>
  <si>
    <t>wd-40 straw, dust mask, lithium grease</t>
  </si>
  <si>
    <t>cleaner, pvc cement</t>
  </si>
  <si>
    <t>Items for Employee Easter Basket</t>
  </si>
  <si>
    <t>Items or Employee Easter Baskets</t>
  </si>
  <si>
    <t>Parking Lot Paint</t>
  </si>
  <si>
    <t xml:space="preserve">EXP-10012327 </t>
  </si>
  <si>
    <t>Gloves and shovels</t>
  </si>
  <si>
    <t>Will pay for</t>
  </si>
  <si>
    <t>Gorilla cart/drill extentions</t>
  </si>
  <si>
    <t>Nipples, cold weld</t>
  </si>
  <si>
    <t>Soap and pads fornthe archea</t>
  </si>
  <si>
    <t>Elbows and couplings</t>
  </si>
  <si>
    <t>Cleaning the black on spinnrrs, and harsh water spots on signs</t>
  </si>
  <si>
    <t xml:space="preserve">EXP-10012262 </t>
  </si>
  <si>
    <t>repair washing machine</t>
  </si>
  <si>
    <t>Flowers for lot</t>
  </si>
  <si>
    <t>Repair for washing machine</t>
  </si>
  <si>
    <t>Spill absorber</t>
  </si>
  <si>
    <t>Light and bolt repair</t>
  </si>
  <si>
    <t>Gloves for site</t>
  </si>
  <si>
    <t>Water for employees, cleaning wipes, soap for bathroom</t>
  </si>
  <si>
    <t>pressure washer connection, face shield</t>
  </si>
  <si>
    <t>sending back parts</t>
  </si>
  <si>
    <t>grease for tunnel</t>
  </si>
  <si>
    <t>razor blade scrapers</t>
  </si>
  <si>
    <t>Sending back parts</t>
  </si>
  <si>
    <t>Piece for air manifold</t>
  </si>
  <si>
    <t>Air tree manifold</t>
  </si>
  <si>
    <t>Pads to clean the tunnel</t>
  </si>
  <si>
    <t>Set screws, fuses for MCC, light for chem room</t>
  </si>
  <si>
    <t xml:space="preserve">EXP-10012300 </t>
  </si>
  <si>
    <t>Prep bucket and new hose</t>
  </si>
  <si>
    <t>Godilla Cart</t>
  </si>
  <si>
    <t>Returned Gorilla Cart</t>
  </si>
  <si>
    <t xml:space="preserve">EXP-10012337 </t>
  </si>
  <si>
    <t>Competition wash trial</t>
  </si>
  <si>
    <t xml:space="preserve">EXP-10012271 </t>
  </si>
  <si>
    <t>Interim gift card</t>
  </si>
  <si>
    <t>Drain cleaner, fittings</t>
  </si>
  <si>
    <t xml:space="preserve">EXP-10011743 </t>
  </si>
  <si>
    <t>parts list</t>
  </si>
  <si>
    <t>Sonny's</t>
  </si>
  <si>
    <t xml:space="preserve">EXP-10011834 </t>
  </si>
  <si>
    <t xml:space="preserve">EXP-10012095 </t>
  </si>
  <si>
    <t>tire shine</t>
  </si>
  <si>
    <t>Sand bags</t>
  </si>
  <si>
    <t>sand, cleaning supplies,</t>
  </si>
  <si>
    <t>High torque impact and surface cleaner</t>
  </si>
  <si>
    <t>grill grates for prep buckets and cleaning supplies</t>
  </si>
  <si>
    <t xml:space="preserve">EXP-10011987 </t>
  </si>
  <si>
    <t>Leigh Stallings</t>
  </si>
  <si>
    <t xml:space="preserve">EXP-10012345 </t>
  </si>
  <si>
    <t>Team Lunch with Tyler</t>
  </si>
  <si>
    <t xml:space="preserve">EXP-10012217 </t>
  </si>
  <si>
    <t>parts for wash</t>
  </si>
  <si>
    <t>shipping package for site consultant Andrew s</t>
  </si>
  <si>
    <t>chemicals for cleaning arches</t>
  </si>
  <si>
    <t>wash cleaning supplies</t>
  </si>
  <si>
    <t>prep brush heads</t>
  </si>
  <si>
    <t>install blower motor</t>
  </si>
  <si>
    <t xml:space="preserve">EXP-10012129 </t>
  </si>
  <si>
    <t>Dawn/xtra</t>
  </si>
  <si>
    <t>Laminator/lam sheets/dish soap/xtra</t>
  </si>
  <si>
    <t>Fasteners/sau98clip</t>
  </si>
  <si>
    <t>Tissue/fabuloso/xtra/dawn/zep degreaser</t>
  </si>
  <si>
    <t xml:space="preserve">EXP-10012029 </t>
  </si>
  <si>
    <t>toilet paper paper towels dawn soap and gloves</t>
  </si>
  <si>
    <t>asphalt for pothole near exit of wash</t>
  </si>
  <si>
    <t>connectors and sealant</t>
  </si>
  <si>
    <t xml:space="preserve">EXP-10012218 </t>
  </si>
  <si>
    <t>water,snacks supplies</t>
  </si>
  <si>
    <t>printer supplies</t>
  </si>
  <si>
    <t>cleaning, Gatorade, kleenex</t>
  </si>
  <si>
    <t>first aid, safety glasses</t>
  </si>
  <si>
    <t xml:space="preserve">EXP-10012308 </t>
  </si>
  <si>
    <t>Waterr</t>
  </si>
  <si>
    <t>JB weld and fastners and 2 drinks</t>
  </si>
  <si>
    <t>2 redbulls and a nitro coffee, personal, company does not pay for drinks that are not hydrating</t>
  </si>
  <si>
    <t>Water,gloves,mints,dawn,laudry detergent</t>
  </si>
  <si>
    <t>Reclaims parts from Brian at Sobrite</t>
  </si>
  <si>
    <t>Soft scrub, magic erasers, gloves and other cleaners</t>
  </si>
  <si>
    <t>Water,cleaners,gloves</t>
  </si>
  <si>
    <t>Water,gloves, cleaner</t>
  </si>
  <si>
    <t>Pendulum plumbing</t>
  </si>
  <si>
    <t>Water,magic erasers,vinegar, soft scrub</t>
  </si>
  <si>
    <t xml:space="preserve">EXP-10012173 </t>
  </si>
  <si>
    <t>Paint supplies for green painting</t>
  </si>
  <si>
    <t>Storage container for Petoskey for global order</t>
  </si>
  <si>
    <t>Repairs for Beaufort</t>
  </si>
  <si>
    <t>Beaufort location parts</t>
  </si>
  <si>
    <t>grease,  brake cleaner, Beaufort location</t>
  </si>
  <si>
    <t>Nut for turbine Orangeburg</t>
  </si>
  <si>
    <t>Turbine repair Orangeburg</t>
  </si>
  <si>
    <t>bolts, washers Orangeburg</t>
  </si>
  <si>
    <t>Orangeburg expense for hornets</t>
  </si>
  <si>
    <t>Orangeburg parts</t>
  </si>
  <si>
    <t>Uhaul and trailer for turbine replacement for orangeburg</t>
  </si>
  <si>
    <t xml:space="preserve">EXP-10012097 </t>
  </si>
  <si>
    <t>Employee lunch</t>
  </si>
  <si>
    <t>Belt dressing</t>
  </si>
  <si>
    <t>Keys for Team Lead</t>
  </si>
  <si>
    <t>Safety materials</t>
  </si>
  <si>
    <t>Pressure washer part</t>
  </si>
  <si>
    <t>Reclaim bisted</t>
  </si>
  <si>
    <t>Xpt papwr rolls</t>
  </si>
  <si>
    <t xml:space="preserve">EXP-10012348 </t>
  </si>
  <si>
    <t>Water softener pellets</t>
  </si>
  <si>
    <t>Rod end bearing</t>
  </si>
  <si>
    <t>Vinegar dawn water</t>
  </si>
  <si>
    <t xml:space="preserve">EXP-10012180 </t>
  </si>
  <si>
    <t>Velcro tapr</t>
  </si>
  <si>
    <t>Partial ship cleaning</t>
  </si>
  <si>
    <t xml:space="preserve">EXP-10011440 </t>
  </si>
  <si>
    <t>Window scrubbers and pole assemblies</t>
  </si>
  <si>
    <t xml:space="preserve">EXP-10011815 </t>
  </si>
  <si>
    <t>Hose reels bug sponges</t>
  </si>
  <si>
    <t>Cleaner and water</t>
  </si>
  <si>
    <t>Cleanimg amd repairs</t>
  </si>
  <si>
    <t>Minor paperwork filebox</t>
  </si>
  <si>
    <t>Salt and cleaners</t>
  </si>
  <si>
    <t>Cleaning blowers</t>
  </si>
  <si>
    <t>Reels mounting</t>
  </si>
  <si>
    <t>gloves, bolts</t>
  </si>
  <si>
    <t>Bathroom supplies and water</t>
  </si>
  <si>
    <t>Cleaning things</t>
  </si>
  <si>
    <t>Pressure gun</t>
  </si>
  <si>
    <t xml:space="preserve">EXP-10012356 </t>
  </si>
  <si>
    <t>Water filter</t>
  </si>
  <si>
    <t>Shed</t>
  </si>
  <si>
    <t xml:space="preserve">EXP-10012316 </t>
  </si>
  <si>
    <t>Candy for office, toilet paper, new prep guns, and toilet paper</t>
  </si>
  <si>
    <t>Christopher Waters</t>
  </si>
  <si>
    <t xml:space="preserve">EXP-10012261 </t>
  </si>
  <si>
    <t>screws, hangers</t>
  </si>
  <si>
    <t xml:space="preserve">EXP-10012311 </t>
  </si>
  <si>
    <t>Dawn vinegar and markers</t>
  </si>
  <si>
    <t>Vinegar glass scrappee detergent</t>
  </si>
  <si>
    <t>Pressure wash nozzle</t>
  </si>
  <si>
    <t>Water weights for signs</t>
  </si>
  <si>
    <t xml:space="preserve">EXP-10012294 </t>
  </si>
  <si>
    <t>equipment filters</t>
  </si>
  <si>
    <t xml:space="preserve">EXP-10012272 </t>
  </si>
  <si>
    <t>Office cabinet repair items</t>
  </si>
  <si>
    <t xml:space="preserve">EXP-10012191 </t>
  </si>
  <si>
    <t>Grease for grease gun</t>
  </si>
  <si>
    <t>Prep bucket, zip ties, cleaning supplies</t>
  </si>
  <si>
    <t>Bolts and screws for new signs on towel cart</t>
  </si>
  <si>
    <t>Parts to fix broken water fountains from freezing over the winter</t>
  </si>
  <si>
    <t>The oil filters and wheels for towel carts</t>
  </si>
  <si>
    <t>Bleach, toilet paper, dawn</t>
  </si>
  <si>
    <t xml:space="preserve">EXP-10012109 </t>
  </si>
  <si>
    <t xml:space="preserve">EXP-10011853 </t>
  </si>
  <si>
    <t>Hydro fluid</t>
  </si>
  <si>
    <t>paper towels, paint, wrench</t>
  </si>
  <si>
    <t>Pants for team</t>
  </si>
  <si>
    <t>Membership</t>
  </si>
  <si>
    <t>Grinder blades</t>
  </si>
  <si>
    <t>Bearing puller</t>
  </si>
  <si>
    <t>Bearing remover</t>
  </si>
  <si>
    <t>vinegar, PW items, oxi stain, spray gun</t>
  </si>
  <si>
    <t xml:space="preserve">EXP-10012091 </t>
  </si>
  <si>
    <t>Enevelopes</t>
  </si>
  <si>
    <t>Hydro filter</t>
  </si>
  <si>
    <t>Cleaner, step stool, water</t>
  </si>
  <si>
    <t>Hydro filters</t>
  </si>
  <si>
    <t>Gloves and vinager</t>
  </si>
  <si>
    <t>Gloves, vinager, water</t>
  </si>
  <si>
    <t>Xpt paper</t>
  </si>
  <si>
    <t>Gloves, vinager</t>
  </si>
  <si>
    <t>Velcro</t>
  </si>
  <si>
    <t>Water and cleaning supplies</t>
  </si>
  <si>
    <t>Ball valve, febreeze, wire</t>
  </si>
  <si>
    <t>Sockets, t handle</t>
  </si>
  <si>
    <t>Vinager, gloves, pb blaster, soap</t>
  </si>
  <si>
    <t>OTT keyboard</t>
  </si>
  <si>
    <t>Avery Pardue</t>
  </si>
  <si>
    <t xml:space="preserve">EXP-10012367 </t>
  </si>
  <si>
    <t>USPS RFID Stickers to Customer</t>
  </si>
  <si>
    <t xml:space="preserve">EXP-10012352 </t>
  </si>
  <si>
    <t>Pipe compound</t>
  </si>
  <si>
    <t xml:space="preserve">EXP-10012188 </t>
  </si>
  <si>
    <t>Wet jet moo and auger</t>
  </si>
  <si>
    <t>2 pressure hose reels and nozzle for pressure gun</t>
  </si>
  <si>
    <t>Nits and bolts</t>
  </si>
  <si>
    <t>Sand mix for signs</t>
  </si>
  <si>
    <t>Laminator and pouches</t>
  </si>
  <si>
    <t>Dry erase markers and clipboards</t>
  </si>
  <si>
    <t>Garden hose holder</t>
  </si>
  <si>
    <t>Degreaser and unstoppables</t>
  </si>
  <si>
    <t>Water and flavoring</t>
  </si>
  <si>
    <t>Wash receipt fro mystery shop at Cookeville site</t>
  </si>
  <si>
    <t xml:space="preserve">EXP-10012084 </t>
  </si>
  <si>
    <t>shelving, mailbox, pail, mailbox post kit, broom, dustpan</t>
  </si>
  <si>
    <t>leveler, hammer, mallet, reach tool</t>
  </si>
  <si>
    <t>Testing other carwash</t>
  </si>
  <si>
    <t>workbench cabinet</t>
  </si>
  <si>
    <t>face mask, squeegee, trash can, swiffer, toilet set</t>
  </si>
  <si>
    <t>returned</t>
  </si>
  <si>
    <t>flap  disk</t>
  </si>
  <si>
    <t>workbench cabinet Returned</t>
  </si>
  <si>
    <t xml:space="preserve">EXP-10012360 </t>
  </si>
  <si>
    <t>hydraulic hoses for tunnel</t>
  </si>
  <si>
    <t>water pump to pump trench and tanks if overflow occurs</t>
  </si>
  <si>
    <t xml:space="preserve">EXP-10012355 </t>
  </si>
  <si>
    <t>prep gun hose</t>
  </si>
  <si>
    <t>TP, cleaners</t>
  </si>
  <si>
    <t xml:space="preserve">EXP-10012278 </t>
  </si>
  <si>
    <t>Concrete Cleaner</t>
  </si>
  <si>
    <t>hardware for site</t>
  </si>
  <si>
    <t>elbow and fittings</t>
  </si>
  <si>
    <t>return wrong size fittings</t>
  </si>
  <si>
    <t>lime away, trash bags</t>
  </si>
  <si>
    <t xml:space="preserve">EXP-10012353 </t>
  </si>
  <si>
    <t>2year protection plan for walkie talkies</t>
  </si>
  <si>
    <t xml:space="preserve">EXP-10012343 </t>
  </si>
  <si>
    <t>paddlock for safety,luandry detergent,paper towels</t>
  </si>
  <si>
    <t xml:space="preserve">EXP-10012333 </t>
  </si>
  <si>
    <t>Grease &amp; Miracle-Gro</t>
  </si>
  <si>
    <t xml:space="preserve">EXP-10012310 </t>
  </si>
  <si>
    <t>C3 for cleaning</t>
  </si>
  <si>
    <t xml:space="preserve">EXP-10012371 </t>
  </si>
  <si>
    <t>Pole for brushes</t>
  </si>
  <si>
    <t>Bungie cords, grease gun</t>
  </si>
  <si>
    <t xml:space="preserve">EXP-10012347 </t>
  </si>
  <si>
    <t>5 gal water jug refills</t>
  </si>
  <si>
    <t>Itwmized for office supplies and small tools</t>
  </si>
  <si>
    <t xml:space="preserve">EXP-10012119 </t>
  </si>
  <si>
    <t>union to repair hose leak</t>
  </si>
  <si>
    <t>protection plan for surface washer</t>
  </si>
  <si>
    <t>surface pressure washer</t>
  </si>
  <si>
    <t>dish detergent for cleaning windows</t>
  </si>
  <si>
    <t>100 ft.roll of hydraulic hose</t>
  </si>
  <si>
    <t>had hose made for pressure washer</t>
  </si>
  <si>
    <t>bushing, PB blaster</t>
  </si>
  <si>
    <t xml:space="preserve">EXP-10012298 </t>
  </si>
  <si>
    <t>straps gloves Dawn vinegar ETC</t>
  </si>
  <si>
    <t>stepping stones pipe supplies etc</t>
  </si>
  <si>
    <t>Gloves bottles</t>
  </si>
  <si>
    <t>Dawn Vinegar</t>
  </si>
  <si>
    <t>toilet paper dust pan supplies ETC</t>
  </si>
  <si>
    <t>spray bottles dawn gloves supplies</t>
  </si>
  <si>
    <t>shelving for organization in the back</t>
  </si>
  <si>
    <t xml:space="preserve">EXP-10012362 </t>
  </si>
  <si>
    <t>cleaning supplies. work vehicle</t>
  </si>
  <si>
    <t>cleaning supplies work vehicle</t>
  </si>
  <si>
    <t>pressure washer. charge to s marietta pkwy</t>
  </si>
  <si>
    <t>GC foe interim charge to S Marietta Pkwy</t>
  </si>
  <si>
    <t xml:space="preserve">EXP-10012397 </t>
  </si>
  <si>
    <t>degreaser, grease gun, grease</t>
  </si>
  <si>
    <t>pump oil, concrete cleaner</t>
  </si>
  <si>
    <t>mulch, handsoap, fittings, grease</t>
  </si>
  <si>
    <t>QC Fittings</t>
  </si>
  <si>
    <t>handsoap</t>
  </si>
  <si>
    <t>mr clean eraser, dawn</t>
  </si>
  <si>
    <t>nozzle, mulch</t>
  </si>
  <si>
    <t xml:space="preserve">EXP-10012395 </t>
  </si>
  <si>
    <t>Gift Card for Myles West Marietta (Interim Card)</t>
  </si>
  <si>
    <t>Gift Card for Myles South Marietta (Interim Card)</t>
  </si>
  <si>
    <t xml:space="preserve">EXP-10012398 </t>
  </si>
  <si>
    <t>water. salt for softener,tissue, gloves</t>
  </si>
  <si>
    <t>Michael Dodge</t>
  </si>
  <si>
    <t xml:space="preserve">EXP-10012403 </t>
  </si>
  <si>
    <t>Irby plumbing repair</t>
  </si>
  <si>
    <t xml:space="preserve">EXP-10012303 </t>
  </si>
  <si>
    <t>rental car for car wash college</t>
  </si>
  <si>
    <t xml:space="preserve">EXP-10012354 </t>
  </si>
  <si>
    <t xml:space="preserve">EXP-10012419 </t>
  </si>
  <si>
    <t>Annual plan (TS) redemption testing</t>
  </si>
  <si>
    <t xml:space="preserve">EXP-10011751 </t>
  </si>
  <si>
    <t>Gorilla Carts - prep buckets</t>
  </si>
  <si>
    <t>Keys for management</t>
  </si>
  <si>
    <t>Towing</t>
  </si>
  <si>
    <t xml:space="preserve">EXP-10011722 </t>
  </si>
  <si>
    <t>Police report for damage to property by customer</t>
  </si>
  <si>
    <t>Processing fee for police report</t>
  </si>
  <si>
    <t>Cleaning and repair supplies</t>
  </si>
  <si>
    <t xml:space="preserve">EXP-10012396 </t>
  </si>
  <si>
    <t>Vin,swiffer pads,sharpies, gloves</t>
  </si>
  <si>
    <t>Gas- traveled to pick up equipment</t>
  </si>
  <si>
    <t>Bought a shelf</t>
  </si>
  <si>
    <t>hammer, jack, hex set</t>
  </si>
  <si>
    <t>orange hand soap, hooks</t>
  </si>
  <si>
    <t xml:space="preserve">EXP-10012389 </t>
  </si>
  <si>
    <t xml:space="preserve">EXP-10011857 </t>
  </si>
  <si>
    <t>coolers for 2nd mile</t>
  </si>
  <si>
    <t>Coolers for 2nd mile</t>
  </si>
  <si>
    <t>shelves above workbench, tapcon screws, batteries, command strips, backer board for towel shelves, zip ties, tapcon bits</t>
  </si>
  <si>
    <t>tapcon screws, storage shelves, storage box, level</t>
  </si>
  <si>
    <t>step ladder</t>
  </si>
  <si>
    <t>transaction fee for the canadian company</t>
  </si>
  <si>
    <t>cart for hose reel</t>
  </si>
  <si>
    <t>couplers for pressure hoses and teflon tape</t>
  </si>
  <si>
    <t>quick  couplers for pressure hoses and straps for 2nd mile carts</t>
  </si>
  <si>
    <t>boots for trench cleaning</t>
  </si>
  <si>
    <t>gas/oil mix can</t>
  </si>
  <si>
    <t>tool hooks for store room and vac house</t>
  </si>
  <si>
    <t>space heater for xpt and boots for the ASLs</t>
  </si>
  <si>
    <t>water cooler dispenser</t>
  </si>
  <si>
    <t>waders, marine grease, high temp grease</t>
  </si>
  <si>
    <t>rope for the garage doors</t>
  </si>
  <si>
    <t>lubricant, rope for mcc key, bolts to mount vice</t>
  </si>
  <si>
    <t>dog treats for xpt</t>
  </si>
  <si>
    <t>mat for xpt and handles for garage doors in prep</t>
  </si>
  <si>
    <t>shelves for vac house storage</t>
  </si>
  <si>
    <t>Hose and splitter for washing machine and soap dispenser</t>
  </si>
  <si>
    <t>testing the credit card machine. Thought the transaction was voided.</t>
  </si>
  <si>
    <t>laminated the temporarily closed signs</t>
  </si>
  <si>
    <t>Energy Drinks are not paid for by Tidal Wave</t>
  </si>
  <si>
    <t>charge for missing part from the cart that was later delivered</t>
  </si>
  <si>
    <t>bolts for vac holsters, sharkbites, and pvc for xpt</t>
  </si>
  <si>
    <t>snacks for training team members</t>
  </si>
  <si>
    <t>funnels for any maint.</t>
  </si>
  <si>
    <t>antifreeze and pex tubing for compressed air hoses</t>
  </si>
  <si>
    <t>hooks for foam guns, window scrapers, toggle bolts</t>
  </si>
  <si>
    <t>power cable for server sent from DRB</t>
  </si>
  <si>
    <t>muck shovel for trench</t>
  </si>
  <si>
    <t>shipping keypad and server back to DRB</t>
  </si>
  <si>
    <t xml:space="preserve">EXP-10012426 </t>
  </si>
  <si>
    <t>Pex tube for compressed air guns</t>
  </si>
  <si>
    <t>Grease gun coupler and window scraper</t>
  </si>
  <si>
    <t>Grease gun parts</t>
  </si>
  <si>
    <t>Shut off valves for prep guns</t>
  </si>
  <si>
    <t>Vac house shelves, pvc pipe for reclaim tanks, faucet key</t>
  </si>
  <si>
    <t xml:space="preserve">EXP-10012461 </t>
  </si>
  <si>
    <t>Bug Spray For Team</t>
  </si>
  <si>
    <t xml:space="preserve">EXP-10012453 </t>
  </si>
  <si>
    <t>Cleaner for arches</t>
  </si>
  <si>
    <t>Lithium grease, spray nozzles</t>
  </si>
  <si>
    <t>Dawn, vinegar, chlorine tablets, oxi clean, toilet paper</t>
  </si>
  <si>
    <t xml:space="preserve">EXP-10012430 </t>
  </si>
  <si>
    <t xml:space="preserve">EXP-10012424 </t>
  </si>
  <si>
    <t>keys for building</t>
  </si>
  <si>
    <t xml:space="preserve">EXP-10012432 </t>
  </si>
  <si>
    <t>Water &amp; Cleaning Supplies</t>
  </si>
  <si>
    <t xml:space="preserve">EXP-10012412 </t>
  </si>
  <si>
    <t>Cleaning supplirs</t>
  </si>
  <si>
    <t>Hydraulic Heco</t>
  </si>
  <si>
    <t>Hydraulic leak Heco</t>
  </si>
  <si>
    <t>Hudraulic fluid at Heco</t>
  </si>
  <si>
    <t>Fawn detergent</t>
  </si>
  <si>
    <t>Fawn soap</t>
  </si>
  <si>
    <t>Faucet, cart, screwdriver</t>
  </si>
  <si>
    <t>Grease gun, grease, fluid</t>
  </si>
  <si>
    <t xml:space="preserve">EXP-10008692 </t>
  </si>
  <si>
    <t>Cleaning supplies and bottles</t>
  </si>
  <si>
    <t>Gift card for Interim</t>
  </si>
  <si>
    <t xml:space="preserve">EXP-10012394 </t>
  </si>
  <si>
    <t>Weld conveyor</t>
  </si>
  <si>
    <t>Fee to accept CC payment</t>
  </si>
  <si>
    <t>Hoses for repairs</t>
  </si>
  <si>
    <t>Prybar</t>
  </si>
  <si>
    <t xml:space="preserve">EXP-10012457 </t>
  </si>
  <si>
    <t xml:space="preserve">EXP-10012456 </t>
  </si>
  <si>
    <t>Membership refund</t>
  </si>
  <si>
    <t xml:space="preserve">EXP-10012465 </t>
  </si>
  <si>
    <t>trash can and bags</t>
  </si>
  <si>
    <t>tape, bungees, caulk</t>
  </si>
  <si>
    <t xml:space="preserve">EXP-10012481 </t>
  </si>
  <si>
    <t xml:space="preserve">EXP-10012459 </t>
  </si>
  <si>
    <t>TP, H20,cleansers</t>
  </si>
  <si>
    <t>poly couplings</t>
  </si>
  <si>
    <t>rental truck to go to bristol XPT booth</t>
  </si>
  <si>
    <t xml:space="preserve">EXP-10012464 </t>
  </si>
  <si>
    <t xml:space="preserve">EXP-10012450 </t>
  </si>
  <si>
    <t>pvp</t>
  </si>
  <si>
    <t>surge protector</t>
  </si>
  <si>
    <t>disposable cap</t>
  </si>
  <si>
    <t>tools for tunnel</t>
  </si>
  <si>
    <t xml:space="preserve">EXP-10012399 </t>
  </si>
  <si>
    <t>doggie treats</t>
  </si>
  <si>
    <t>hooks, toggle bolts,  for organization</t>
  </si>
  <si>
    <t>C-3 chemical</t>
  </si>
  <si>
    <t>XL gloves</t>
  </si>
  <si>
    <t>salt and cleaning disks</t>
  </si>
  <si>
    <t xml:space="preserve">EXP-10012483 </t>
  </si>
  <si>
    <t>top brush repair</t>
  </si>
  <si>
    <t>uline order</t>
  </si>
  <si>
    <t xml:space="preserve">EXP-10012482 </t>
  </si>
  <si>
    <t>hydraulic fluid for chain</t>
  </si>
  <si>
    <t>appreciation cook out</t>
  </si>
  <si>
    <t>employee cook out</t>
  </si>
  <si>
    <t xml:space="preserve">EXP-10012476 </t>
  </si>
  <si>
    <t>Flowers for seasonal color/ water for team</t>
  </si>
  <si>
    <t xml:space="preserve">EXP-10012475 </t>
  </si>
  <si>
    <t>Pipe to fix air hose and foot valve</t>
  </si>
  <si>
    <t xml:space="preserve">EXP-10012474 </t>
  </si>
  <si>
    <t>Rubber washer to repair air hose</t>
  </si>
  <si>
    <t xml:space="preserve">EXP-10012497 </t>
  </si>
  <si>
    <t>Trash cans and dolly</t>
  </si>
  <si>
    <t>Laundry soap and bottled water</t>
  </si>
  <si>
    <t xml:space="preserve">EXP-10012416 </t>
  </si>
  <si>
    <t>Carts for towels @ 2nd mile</t>
  </si>
  <si>
    <t>Window cleaning tools</t>
  </si>
  <si>
    <t xml:space="preserve">EXP-10012452 </t>
  </si>
  <si>
    <t>Personal exp nse</t>
  </si>
  <si>
    <t>Drink coolers</t>
  </si>
  <si>
    <t>Sunscreen,cleaner</t>
  </si>
  <si>
    <t>Shelving,and cleaning supplies</t>
  </si>
  <si>
    <t>Smartsheet membership</t>
  </si>
  <si>
    <t>Waders,drill bits,cleaning supplies snacks</t>
  </si>
  <si>
    <t>Small tools,cleaninh supplies</t>
  </si>
  <si>
    <t>Boots,waders for pit cleaning</t>
  </si>
  <si>
    <t>Ball valves,cleaning supplies</t>
  </si>
  <si>
    <t>Sanitizer tefund</t>
  </si>
  <si>
    <t>Shelving for back room</t>
  </si>
  <si>
    <t>Grates to cover drain in pit</t>
  </si>
  <si>
    <t>Hoses,and ball valves</t>
  </si>
  <si>
    <t>Soap dispenser,snacks</t>
  </si>
  <si>
    <t>Personal expense by mistake</t>
  </si>
  <si>
    <t>Brass plugs</t>
  </si>
  <si>
    <t>Amazon</t>
  </si>
  <si>
    <t xml:space="preserve">EXP-10012514 </t>
  </si>
  <si>
    <t>Easter</t>
  </si>
  <si>
    <t>Gloves, pliers, salt for water softner</t>
  </si>
  <si>
    <t>Fix office Door</t>
  </si>
  <si>
    <t>tools for windows, cupcake for birthday</t>
  </si>
  <si>
    <t>Cupcake &amp; Ballon for birthday</t>
  </si>
  <si>
    <t>tools for windows</t>
  </si>
  <si>
    <t>Door latch for washing machine</t>
  </si>
  <si>
    <t xml:space="preserve">EXP-10012506 </t>
  </si>
  <si>
    <t xml:space="preserve">EXP-10012370 </t>
  </si>
  <si>
    <t>new window cleaner tool</t>
  </si>
  <si>
    <t xml:space="preserve">EXP-10011782 </t>
  </si>
  <si>
    <t>Hose reel for outdoor waterhose. The hose reel from global industries broke</t>
  </si>
  <si>
    <t>Purchased PPE items and items to handle chemicals during measuring and transfer.  Rubber gloves, knee pad, etc.</t>
  </si>
  <si>
    <t>Purchases a trash dolly used to attach trash can on to roll around the site to pick up trash and roll to the dumpster for dumping.  The dolly from global industries broke.   Purchased replacement from Lowes</t>
  </si>
  <si>
    <t>Purchases gallon jugs of vinegar for preparing buckets for scrubbing walls and windows of tunnel at close</t>
  </si>
  <si>
    <t xml:space="preserve">EXP-10012523 </t>
  </si>
  <si>
    <t>Exit tunnel door repair</t>
  </si>
  <si>
    <t>Pressure washer attachment</t>
  </si>
  <si>
    <t xml:space="preserve">EXP-10011947 </t>
  </si>
  <si>
    <t>Testing DRB in Hillsboro</t>
  </si>
  <si>
    <t>Refund for DRB testing in Hillsboro</t>
  </si>
  <si>
    <t xml:space="preserve">EXP-10011826 </t>
  </si>
  <si>
    <t>Lunch for contest winner</t>
  </si>
  <si>
    <t>weed killer</t>
  </si>
  <si>
    <t xml:space="preserve">EXP-10012510 </t>
  </si>
  <si>
    <t>Wrap pin failed</t>
  </si>
  <si>
    <t>Purple power and grease</t>
  </si>
  <si>
    <t>Water and cleaning</t>
  </si>
  <si>
    <t xml:space="preserve">EXP-10012264 </t>
  </si>
  <si>
    <t>Grease guns and grease</t>
  </si>
  <si>
    <t>Washer tepair for 2 washers</t>
  </si>
  <si>
    <t>Motor city</t>
  </si>
  <si>
    <t>Blue buckets</t>
  </si>
  <si>
    <t xml:space="preserve">EXP-10012368 </t>
  </si>
  <si>
    <t xml:space="preserve">EXP-10012076 </t>
  </si>
  <si>
    <t>Sams club</t>
  </si>
  <si>
    <t xml:space="preserve">EXP-10012499 </t>
  </si>
  <si>
    <t>Coupling to fix pipe in radcliff</t>
  </si>
  <si>
    <t>Furl for blower</t>
  </si>
  <si>
    <t>Dawn dishsoap</t>
  </si>
  <si>
    <t xml:space="preserve">EXP-10012488 </t>
  </si>
  <si>
    <t>Wrong size rod</t>
  </si>
  <si>
    <t>Accessories for XPT Structure</t>
  </si>
  <si>
    <t>Correct size rod</t>
  </si>
  <si>
    <t>Team Pizza</t>
  </si>
  <si>
    <t xml:space="preserve">EXP-10012099 </t>
  </si>
  <si>
    <t>deep cleaning</t>
  </si>
  <si>
    <t>LOWES #01644</t>
  </si>
  <si>
    <t xml:space="preserve">EXP-10012384 </t>
  </si>
  <si>
    <t>pressure hose 50ft</t>
  </si>
  <si>
    <t>hydraulic oil for power packs</t>
  </si>
  <si>
    <t>stop valve for prep soap hose</t>
  </si>
  <si>
    <t xml:space="preserve">EXP-10009249 </t>
  </si>
  <si>
    <t>paint roller</t>
  </si>
  <si>
    <t>jic fittings</t>
  </si>
  <si>
    <t>perma patch</t>
  </si>
  <si>
    <t>C3 chem</t>
  </si>
  <si>
    <t>barkeepers</t>
  </si>
  <si>
    <t xml:space="preserve">EXP-10012494 </t>
  </si>
  <si>
    <t>mop handles for canopy</t>
  </si>
  <si>
    <t>shipping parts to correct site (lake city)</t>
  </si>
  <si>
    <t xml:space="preserve">EXP-10008818 </t>
  </si>
  <si>
    <t>pvc for window washers</t>
  </si>
  <si>
    <t xml:space="preserve">EXP-10012535 </t>
  </si>
  <si>
    <t>utility knifes</t>
  </si>
  <si>
    <t>rain suits</t>
  </si>
  <si>
    <t xml:space="preserve">EXP-10012495 </t>
  </si>
  <si>
    <t>Dawn, vinegar ?</t>
  </si>
  <si>
    <t>Boots for pit and power wash</t>
  </si>
  <si>
    <t>Gas can, outlet timer</t>
  </si>
  <si>
    <t>Ususlly cleaning supplies or bathroom supplies</t>
  </si>
  <si>
    <t xml:space="preserve">EXP-10012522 </t>
  </si>
  <si>
    <t>salt, toilet paper</t>
  </si>
  <si>
    <t xml:space="preserve">EXP-10012280 </t>
  </si>
  <si>
    <t>Off-site meeting with Wes/ consultant</t>
  </si>
  <si>
    <t>new belts for pumps and a knife for manager</t>
  </si>
  <si>
    <t>Building Project</t>
  </si>
  <si>
    <t>replacement for broken projector</t>
  </si>
  <si>
    <t>replacement parts for prep guns</t>
  </si>
  <si>
    <t>replacement parts for pressure washer</t>
  </si>
  <si>
    <t xml:space="preserve">EXP-10012544 </t>
  </si>
  <si>
    <t>Electrical Estimate</t>
  </si>
  <si>
    <t>Fog Light Replacement</t>
  </si>
  <si>
    <t xml:space="preserve">EXP-10012529 </t>
  </si>
  <si>
    <t>Blower,moved stainless lines,flow control, a few other tasks</t>
  </si>
  <si>
    <t xml:space="preserve">EXP-10012314 </t>
  </si>
  <si>
    <t>Pump</t>
  </si>
  <si>
    <t>Half inch strap</t>
  </si>
  <si>
    <t>Hose connection</t>
  </si>
  <si>
    <t xml:space="preserve">EXP-10012551 </t>
  </si>
  <si>
    <t>Indeed Refund</t>
  </si>
  <si>
    <t>Shelving, toilet paper</t>
  </si>
  <si>
    <t>Bathroom air freshener dispenser</t>
  </si>
  <si>
    <t xml:space="preserve">EXP-10012561 </t>
  </si>
  <si>
    <t>Small pressure washing adapters</t>
  </si>
  <si>
    <t>Small repairs</t>
  </si>
  <si>
    <t xml:space="preserve">EXP-10012571 </t>
  </si>
  <si>
    <t>Vinegar, water, tp</t>
  </si>
  <si>
    <t xml:space="preserve">EXP-10012580 </t>
  </si>
  <si>
    <t>socket adapter, nut driver, driver bits, drillbit set</t>
  </si>
  <si>
    <t xml:space="preserve">EXP-10012581 </t>
  </si>
  <si>
    <t>new brushes</t>
  </si>
  <si>
    <t xml:space="preserve">EXP-10012566 </t>
  </si>
  <si>
    <t>mini fridge</t>
  </si>
  <si>
    <t>training guides</t>
  </si>
  <si>
    <t xml:space="preserve">EXP-10012582 </t>
  </si>
  <si>
    <t xml:space="preserve">EXP-10011968 </t>
  </si>
  <si>
    <t xml:space="preserve">EXP-10012548 </t>
  </si>
  <si>
    <t>Moving truck move</t>
  </si>
  <si>
    <t xml:space="preserve">EXP-10012501 </t>
  </si>
  <si>
    <t>cleaning. water, snacks, sniffers, vinegar, dawn</t>
  </si>
  <si>
    <t>quick connect union for pressure washer</t>
  </si>
  <si>
    <t xml:space="preserve">EXP-10012575 </t>
  </si>
  <si>
    <t>Monthly walmart membership</t>
  </si>
  <si>
    <t>stencil for parking lot arrows</t>
  </si>
  <si>
    <t>sign holder</t>
  </si>
  <si>
    <t>floor blower and misc</t>
  </si>
  <si>
    <t xml:space="preserve">EXP-10012570 </t>
  </si>
  <si>
    <t>Wash supplies,  vinegar, gloves. hair dryer to dry the tunnel box that got wet</t>
  </si>
  <si>
    <t>tools to fix top brush</t>
  </si>
  <si>
    <t xml:space="preserve">EXP-10012556 </t>
  </si>
  <si>
    <t>Fuel and cleaning</t>
  </si>
  <si>
    <t xml:space="preserve">EXP-10012553 </t>
  </si>
  <si>
    <t xml:space="preserve">EXP-10012537 </t>
  </si>
  <si>
    <t>bought 3 roller buckets for prep stations please charge to Richmond KY</t>
  </si>
  <si>
    <t xml:space="preserve">EXP-10012532 </t>
  </si>
  <si>
    <t>Toilet Paper &amp; Hand Soap</t>
  </si>
  <si>
    <t>Raymond Myers</t>
  </si>
  <si>
    <t xml:space="preserve">EXP-10012610 </t>
  </si>
  <si>
    <t>Chemical sprayer</t>
  </si>
  <si>
    <t>Dawn, H2O</t>
  </si>
  <si>
    <t>Dawn, H2o, vinegar, snacks</t>
  </si>
  <si>
    <t xml:space="preserve">EXP-10012616 </t>
  </si>
  <si>
    <t>Flowers for funeral of Decatur, TN attendant</t>
  </si>
  <si>
    <t xml:space="preserve">EXP-10012617 </t>
  </si>
  <si>
    <t>gift cards for life events for SL weddings and babies and then a few cards for future use</t>
  </si>
  <si>
    <t xml:space="preserve">EXP-10012408 </t>
  </si>
  <si>
    <t>Plastic bottles</t>
  </si>
  <si>
    <t>Uber car wash college</t>
  </si>
  <si>
    <t>Uber to car wash college</t>
  </si>
  <si>
    <t>Electric cover</t>
  </si>
  <si>
    <t>Gloves scrub pads rags</t>
  </si>
  <si>
    <t>Vinegar dawn laundry soap water hand soap</t>
  </si>
  <si>
    <t xml:space="preserve">EXP-10012615 </t>
  </si>
  <si>
    <t>broom &amp; dustpan, vinegar, tote, roller mop, degreaser, dustpan, grease, hooks, proflex</t>
  </si>
  <si>
    <t>paper towels, bath tissue, glade</t>
  </si>
  <si>
    <t>pvc p-ipe</t>
  </si>
  <si>
    <t xml:space="preserve">EXP-10012606 </t>
  </si>
  <si>
    <t>Wind breaker for Kristen</t>
  </si>
  <si>
    <t>Anchors for metal floor grate, misc projects</t>
  </si>
  <si>
    <t>Safety mirror/ broken/returned</t>
  </si>
  <si>
    <t>Safety mirror ordered and returned/broken</t>
  </si>
  <si>
    <t>Dawn auto shipment</t>
  </si>
  <si>
    <t>Chber sign up</t>
  </si>
  <si>
    <t xml:space="preserve">EXP-10012603 </t>
  </si>
  <si>
    <t xml:space="preserve">EXP-10012607 </t>
  </si>
  <si>
    <t>clorox wipes, bucket, purple cleaner, clorox</t>
  </si>
  <si>
    <t>grease fittings, washers, plugs</t>
  </si>
  <si>
    <t xml:space="preserve">EXP-10012591 </t>
  </si>
  <si>
    <t>Trash Bags &amp; Hydraulic Oil</t>
  </si>
  <si>
    <t xml:space="preserve">EXP-10012372 </t>
  </si>
  <si>
    <t>Shelf brackets and screws</t>
  </si>
  <si>
    <t>Storage bins</t>
  </si>
  <si>
    <t>Gas blower</t>
  </si>
  <si>
    <t>Storage and tape</t>
  </si>
  <si>
    <t>Shelf and drill bits</t>
  </si>
  <si>
    <t xml:space="preserve">EXP-10012586 </t>
  </si>
  <si>
    <t xml:space="preserve">EXP-10012562 </t>
  </si>
  <si>
    <t xml:space="preserve">EXP-10012539 </t>
  </si>
  <si>
    <t>xpt messed up</t>
  </si>
  <si>
    <t>xpt issues</t>
  </si>
  <si>
    <t xml:space="preserve">EXP-10012557 </t>
  </si>
  <si>
    <t>leaf blower and brush handles</t>
  </si>
  <si>
    <t>wash buckets</t>
  </si>
  <si>
    <t>return non working leaf blower</t>
  </si>
  <si>
    <t>hydraulic fluid, tools</t>
  </si>
  <si>
    <t>hydraulic oil, pentrating oil</t>
  </si>
  <si>
    <t>pliers, folding knife</t>
  </si>
  <si>
    <t>tape, industrial plunger,lobby broom and dustpan</t>
  </si>
  <si>
    <t>washers hardware</t>
  </si>
  <si>
    <t>detergent and water</t>
  </si>
  <si>
    <t>vinegars</t>
  </si>
  <si>
    <t xml:space="preserve">EXP-10012618 </t>
  </si>
  <si>
    <t>Bottle Water</t>
  </si>
  <si>
    <t>Dawn detergent for window cleaning</t>
  </si>
  <si>
    <t>Tape measure and disposable gloves</t>
  </si>
  <si>
    <t>1-2 inch ball valve for repair &amp; frebreeze</t>
  </si>
  <si>
    <t>4 cases of bottle water</t>
  </si>
  <si>
    <t>painters tape for wipers &amp; prep brush handles</t>
  </si>
  <si>
    <t xml:space="preserve">EXP-10012596 </t>
  </si>
  <si>
    <t>XPT test per DRB refund</t>
  </si>
  <si>
    <t>Manhole hook</t>
  </si>
  <si>
    <t>floor mats</t>
  </si>
  <si>
    <t>USB multi plug</t>
  </si>
  <si>
    <t>XPT test per DRB</t>
  </si>
  <si>
    <t>employee water</t>
  </si>
  <si>
    <t>Pressure Hose Fittings</t>
  </si>
  <si>
    <t xml:space="preserve">EXP-10012320 </t>
  </si>
  <si>
    <t>T33 filters, screws., socket adapter</t>
  </si>
  <si>
    <t>T33 - Zerk fittings</t>
  </si>
  <si>
    <t>T33- Parts to repair power pack</t>
  </si>
  <si>
    <t xml:space="preserve">EXP-10012585 </t>
  </si>
  <si>
    <t>Extra shelves returned</t>
  </si>
  <si>
    <t>Storage shelves</t>
  </si>
  <si>
    <t>Power washer hose coupler</t>
  </si>
  <si>
    <t>Coupler returned</t>
  </si>
  <si>
    <t xml:space="preserve">EXP-10012569 </t>
  </si>
  <si>
    <t>construction cleanup, trash removal</t>
  </si>
  <si>
    <t xml:space="preserve">EXP-10012594 </t>
  </si>
  <si>
    <t>Broken pipe</t>
  </si>
  <si>
    <t xml:space="preserve">EXP-10012574 </t>
  </si>
  <si>
    <t>Cleaning supplies, hardware, plumbing repair &amp; hydraulic fluid</t>
  </si>
  <si>
    <t>Candy for customers with kids</t>
  </si>
  <si>
    <t>Gas blower; hardware</t>
  </si>
  <si>
    <t>gas blower</t>
  </si>
  <si>
    <t xml:space="preserve">EXP-10012538 </t>
  </si>
  <si>
    <t>replacement parts</t>
  </si>
  <si>
    <t>cleaning equipment</t>
  </si>
  <si>
    <t xml:space="preserve">EXP-10011913 </t>
  </si>
  <si>
    <t>Ice melt spreader</t>
  </si>
  <si>
    <t xml:space="preserve">EXP-10012492 </t>
  </si>
  <si>
    <t>Bracket for site</t>
  </si>
  <si>
    <t>Bought salt for water softener</t>
  </si>
  <si>
    <t>Bought Adapter gor pressure washer</t>
  </si>
  <si>
    <t xml:space="preserve">EXP-10012480 </t>
  </si>
  <si>
    <t>I meant to pay for.</t>
  </si>
  <si>
    <t xml:space="preserve">EXP-10012458 </t>
  </si>
  <si>
    <t>Window squeegee</t>
  </si>
  <si>
    <t>USB splitter for XPT</t>
  </si>
  <si>
    <t xml:space="preserve">EXP-10012428 </t>
  </si>
  <si>
    <t>tolls</t>
  </si>
  <si>
    <t xml:space="preserve">EXP-10012631 </t>
  </si>
  <si>
    <t>Cleaning supplies and sunscreen for employees</t>
  </si>
  <si>
    <t>Pressure washer hoses, cleaning supplies</t>
  </si>
  <si>
    <t>Parts, pressure washer hoses, grass seed</t>
  </si>
  <si>
    <t xml:space="preserve">EXP-10012599 </t>
  </si>
  <si>
    <t xml:space="preserve">EXP-10012597 </t>
  </si>
  <si>
    <t>Salt from lowes</t>
  </si>
  <si>
    <t xml:space="preserve">EXP-10012589 </t>
  </si>
  <si>
    <t>Glass scrapper/light switch, prep poles</t>
  </si>
  <si>
    <t>Dawn/odor ban/water</t>
  </si>
  <si>
    <t xml:space="preserve">EXP-10012633 </t>
  </si>
  <si>
    <t>Safety Cones for Open Trench</t>
  </si>
  <si>
    <t>Screws / Washers</t>
  </si>
  <si>
    <t>Cleaning Supplies/Office supplies</t>
  </si>
  <si>
    <t>Shelving And Storage Bins</t>
  </si>
  <si>
    <t xml:space="preserve">EXP-10012668 </t>
  </si>
  <si>
    <t>Replacement mouse for work laptop</t>
  </si>
  <si>
    <t>Competitor wash Salina</t>
  </si>
  <si>
    <t>Competitor wash Omaha</t>
  </si>
  <si>
    <t xml:space="preserve">EXP-10012625 </t>
  </si>
  <si>
    <t>wheel barrow for trench</t>
  </si>
  <si>
    <t>parts for CWS repairs</t>
  </si>
  <si>
    <t>parts for CWS and paint for parking lot</t>
  </si>
  <si>
    <t>accident and have reported to Gary Bradly</t>
  </si>
  <si>
    <t>chemicals for tunnel and air fresheners</t>
  </si>
  <si>
    <t>pressure hose for load</t>
  </si>
  <si>
    <t>parts plumbing for engine room</t>
  </si>
  <si>
    <t>hose for prep</t>
  </si>
  <si>
    <t>return did not need</t>
  </si>
  <si>
    <t xml:space="preserve">EXP-10011847 </t>
  </si>
  <si>
    <t>Paint</t>
  </si>
  <si>
    <t>Paint to paint tunnel</t>
  </si>
  <si>
    <t>Hvac repairs</t>
  </si>
  <si>
    <t>Paint for tunnel</t>
  </si>
  <si>
    <t>Diamond blade to cut hose, pump for buckets of detergent</t>
  </si>
  <si>
    <t>Pvc for wash repair</t>
  </si>
  <si>
    <t>Concrete anchors, and drillbit</t>
  </si>
  <si>
    <t>Painter hired to paint interior Tunnel</t>
  </si>
  <si>
    <t>Soap and gloves</t>
  </si>
  <si>
    <t>Foot board protector</t>
  </si>
  <si>
    <t>Rebuild vacuum motor ** +$52.20 is 3% credit card fee</t>
  </si>
  <si>
    <t>Door closer</t>
  </si>
  <si>
    <t>Trash can dollies</t>
  </si>
  <si>
    <t>Pressire washer hose and fittings</t>
  </si>
  <si>
    <t>Grease, oil, filters</t>
  </si>
  <si>
    <t xml:space="preserve">EXP-10011522 </t>
  </si>
  <si>
    <t>bug scrubbers</t>
  </si>
  <si>
    <t>returned unneeded mats for prep buckts</t>
  </si>
  <si>
    <t>drinks, vinegar, dawn</t>
  </si>
  <si>
    <t>water, toilet paper, laundry detergent</t>
  </si>
  <si>
    <t>salt, mouse trap, cooler</t>
  </si>
  <si>
    <t>ice, vinegar, toilet paper</t>
  </si>
  <si>
    <t xml:space="preserve">EXP-10012058 </t>
  </si>
  <si>
    <t>items for maintaining equipment, shine for blowers</t>
  </si>
  <si>
    <t>trufuel for blower</t>
  </si>
  <si>
    <t>aluminum cleaner, new keyboard, laminate sheets</t>
  </si>
  <si>
    <t>new shelf for xpt, batteries</t>
  </si>
  <si>
    <t>aluminum cleaner, vinegar, dawn, command hooks</t>
  </si>
  <si>
    <t>gfi outlet for safety inspection</t>
  </si>
  <si>
    <t>pressure washer hose reels</t>
  </si>
  <si>
    <t>Velcro, pad locks, concrete cleaner</t>
  </si>
  <si>
    <t>supplies for safety inspection</t>
  </si>
  <si>
    <t>special down sizer</t>
  </si>
  <si>
    <t>hose connector</t>
  </si>
  <si>
    <t>new pressure guns</t>
  </si>
  <si>
    <t>couplers, nipples, quick disconnect</t>
  </si>
  <si>
    <t>paint thinner, Drano for clogged bathroom</t>
  </si>
  <si>
    <t>gfi plugs, bulbs</t>
  </si>
  <si>
    <t>garbage cart</t>
  </si>
  <si>
    <t>metal cleaner</t>
  </si>
  <si>
    <t xml:space="preserve">EXP-10012656 </t>
  </si>
  <si>
    <t>Hoses and Clamps for Tunnel</t>
  </si>
  <si>
    <t>Panel for Sprinkler System</t>
  </si>
  <si>
    <t>Grease and Lubricant for Bearings and Air Cylinders</t>
  </si>
  <si>
    <t>Ajax and other soaps and chemicals for cleaning the tunnel</t>
  </si>
  <si>
    <t xml:space="preserve">EXP-10012676 </t>
  </si>
  <si>
    <t>Work Anniversary Gift</t>
  </si>
  <si>
    <t>EXP-10012547</t>
  </si>
  <si>
    <t>bush cutting shears</t>
  </si>
  <si>
    <t>EXP-10012541</t>
  </si>
  <si>
    <t xml:space="preserve">EXP-10012546 </t>
  </si>
  <si>
    <t>Nuts, bolts and washers</t>
  </si>
  <si>
    <t>Pants for young employee</t>
  </si>
  <si>
    <t>Grand opening week snacks</t>
  </si>
  <si>
    <t xml:space="preserve">EXP-10012679 </t>
  </si>
  <si>
    <t>wash supplies for window cleaning in Americus</t>
  </si>
  <si>
    <t>gift card for interim in Leesburg to purchase wash supplies</t>
  </si>
  <si>
    <t xml:space="preserve">EXP-10012493 </t>
  </si>
  <si>
    <t>brass plug</t>
  </si>
  <si>
    <t>asphalt repair</t>
  </si>
  <si>
    <t xml:space="preserve">EXP-10012652 </t>
  </si>
  <si>
    <t>Fuel for rental for CWC</t>
  </si>
  <si>
    <t>Car rental for CWC</t>
  </si>
  <si>
    <t>Toll charge for rental for CWC</t>
  </si>
  <si>
    <t>Pvc cutters, couplers, pvc glue</t>
  </si>
  <si>
    <t>Vinegar, dawn, gatorade</t>
  </si>
  <si>
    <t>Gloves, steel woll brushes</t>
  </si>
  <si>
    <t xml:space="preserve">EXP-10012658 </t>
  </si>
  <si>
    <t>Water, mem renewal, sports drinks</t>
  </si>
  <si>
    <t>Hydraulic Fluid, , Adapters, Couplings</t>
  </si>
  <si>
    <t xml:space="preserve">EXP-10012645 </t>
  </si>
  <si>
    <t xml:space="preserve">EXP-10012643 </t>
  </si>
  <si>
    <t>Returbed screw driver</t>
  </si>
  <si>
    <t xml:space="preserve">EXP-10012642 </t>
  </si>
  <si>
    <t>Screw driver</t>
  </si>
  <si>
    <t xml:space="preserve">EXP-10012641 </t>
  </si>
  <si>
    <t xml:space="preserve">EXP-10012682 </t>
  </si>
  <si>
    <t>Powerwasher wands and fittings</t>
  </si>
  <si>
    <t>Plumbing fitting</t>
  </si>
  <si>
    <t>Pit cart</t>
  </si>
  <si>
    <t>5 gallon of dawn</t>
  </si>
  <si>
    <t>Water,vinegar,gloves,bandades.   8 dollars is personal expense</t>
  </si>
  <si>
    <t>Extra keys. Incase they get locked in bathroom again</t>
  </si>
  <si>
    <t>Water, cleaning supplies</t>
  </si>
  <si>
    <t>Hydracell pump oil</t>
  </si>
  <si>
    <t>Ryobi power brush</t>
  </si>
  <si>
    <t>Gas can</t>
  </si>
  <si>
    <t xml:space="preserve">EXP-10012688 </t>
  </si>
  <si>
    <t>Paper towels, mini chain</t>
  </si>
  <si>
    <t>Fixes 2 metal signs, drilles trasg cans down and also welding a oart of the track back on tje banana</t>
  </si>
  <si>
    <t>Storage bins, markers, air freahernwrs</t>
  </si>
  <si>
    <t>Razor blades, tweezers</t>
  </si>
  <si>
    <t xml:space="preserve">EXP-10012725 </t>
  </si>
  <si>
    <t>dish wand, mop, clorox</t>
  </si>
  <si>
    <t>mouse traps, owl</t>
  </si>
  <si>
    <t>garden flags, flag stands, flowers</t>
  </si>
  <si>
    <t>hand cleaners, super glue</t>
  </si>
  <si>
    <t>Fix leak</t>
  </si>
  <si>
    <t>Scrubber replacements- cant get to actual invoice</t>
  </si>
  <si>
    <t xml:space="preserve">EXP-10012698 </t>
  </si>
  <si>
    <t>Prep poles replacements, garden shears, glade plug in</t>
  </si>
  <si>
    <t xml:space="preserve">EXP-10012711 </t>
  </si>
  <si>
    <t>Storage containers,cleaning supplies</t>
  </si>
  <si>
    <t xml:space="preserve">EXP-10012666 </t>
  </si>
  <si>
    <t>Float Valve for HP tank</t>
  </si>
  <si>
    <t xml:space="preserve">EXP-10012687 </t>
  </si>
  <si>
    <t>Clenaing gloves, magic erasers, lime away, cleaner</t>
  </si>
  <si>
    <t xml:space="preserve">EXP-10012736 </t>
  </si>
  <si>
    <t>scoped out clog in outside pit</t>
  </si>
  <si>
    <t>Supplies hoses and towels</t>
  </si>
  <si>
    <t>Parts to fix backroom leak</t>
  </si>
  <si>
    <t xml:space="preserve">EXP-10012728 </t>
  </si>
  <si>
    <t>Grease and water. Not sure how to split</t>
  </si>
  <si>
    <t xml:space="preserve">EXP-10012719 </t>
  </si>
  <si>
    <t>Vinegar to clean windows</t>
  </si>
  <si>
    <t>brilliant pads and white erasers to clean stainless steel and walls with</t>
  </si>
  <si>
    <t>bought nuts and bolts to fix MCC door</t>
  </si>
  <si>
    <t xml:space="preserve">EXP-10012702 </t>
  </si>
  <si>
    <t>Key copy</t>
  </si>
  <si>
    <t>Hand soaps for bathroom</t>
  </si>
  <si>
    <t>Zip ties, extension cord</t>
  </si>
  <si>
    <t>Towel buckets</t>
  </si>
  <si>
    <t>TP, Dawn, Vinegar, Detergent</t>
  </si>
  <si>
    <t>C3 cleanser</t>
  </si>
  <si>
    <t xml:space="preserve">EXP-10012707 </t>
  </si>
  <si>
    <t>hose for my power pack</t>
  </si>
  <si>
    <t>pressure washer 16 foot to reach the top of the walls</t>
  </si>
  <si>
    <t>gift card for ASL for getting our Google reviews up had a contest going on this month</t>
  </si>
  <si>
    <t>trash can lids</t>
  </si>
  <si>
    <t xml:space="preserve">EXP-10012683 </t>
  </si>
  <si>
    <t>White board/ shelves/ vinegar</t>
  </si>
  <si>
    <t>Wall Cleaner</t>
  </si>
  <si>
    <t>Printer Ink/ Incentive gift card</t>
  </si>
  <si>
    <t>gift card</t>
  </si>
  <si>
    <t>Gauge Valve</t>
  </si>
  <si>
    <t>Pressure Valve</t>
  </si>
  <si>
    <t>Water/ Paper Towel</t>
  </si>
  <si>
    <t>Bulk Soap and VInegear</t>
  </si>
  <si>
    <t>Water Softner</t>
  </si>
  <si>
    <t xml:space="preserve">EXP-10012782 </t>
  </si>
  <si>
    <t>Annual plans weren't redeemable. Scan code included signed up so could utilize plan. Corporate and drb had no solution.</t>
  </si>
  <si>
    <t>can't find receipt just pay for because don't rememeber either</t>
  </si>
  <si>
    <t>Tip cleaner for Undercarriage</t>
  </si>
  <si>
    <t>Employee did switch arm. And charged to wrong person. Then when went to sign up under right customer would not activate annual. Drb of no help. Had to terminate and set up brand new account.</t>
  </si>
  <si>
    <t>Another annual online that wouldn't redeem</t>
  </si>
  <si>
    <t>New inline strainer broke</t>
  </si>
  <si>
    <t>Walkie talkie and headsets to help with que constantly being off</t>
  </si>
  <si>
    <t xml:space="preserve">EXP-10012834 </t>
  </si>
  <si>
    <t>air regulator</t>
  </si>
  <si>
    <t xml:space="preserve">EXP-10012714 </t>
  </si>
  <si>
    <t>Supplies for wash</t>
  </si>
  <si>
    <t>Dolly for trash cans</t>
  </si>
  <si>
    <t>Tools for wash</t>
  </si>
  <si>
    <t>Supplies for repairs</t>
  </si>
  <si>
    <t>Gloves for wash</t>
  </si>
  <si>
    <t xml:space="preserve">EXP-10012801 </t>
  </si>
  <si>
    <t>purchased this by accident with my company card instead of my personal card</t>
  </si>
  <si>
    <t xml:space="preserve">EXP-10012773 </t>
  </si>
  <si>
    <t>gloves, tire cleaning brushes</t>
  </si>
  <si>
    <t>bottle water</t>
  </si>
  <si>
    <t>cleaning supplies for bathroom</t>
  </si>
  <si>
    <t>disposable gloves</t>
  </si>
  <si>
    <t>fitting for hydraulic hose</t>
  </si>
  <si>
    <t xml:space="preserve">EXP-10012793 </t>
  </si>
  <si>
    <t xml:space="preserve">EXP-10012677 </t>
  </si>
  <si>
    <t>Bolts and fasteners</t>
  </si>
  <si>
    <t xml:space="preserve">EXP-10012744 </t>
  </si>
  <si>
    <t>hose for prep guns and grease</t>
  </si>
  <si>
    <t>drain valve</t>
  </si>
  <si>
    <t xml:space="preserve">EXP-10012757 </t>
  </si>
  <si>
    <t>Cleaning supply</t>
  </si>
  <si>
    <t>Cleaning materials/ water</t>
  </si>
  <si>
    <t xml:space="preserve">EXP-10012521 </t>
  </si>
  <si>
    <t>Part for Buff n Shine. Will be credited back as it is under warranty</t>
  </si>
  <si>
    <t>CARL WOESSNER</t>
  </si>
  <si>
    <t xml:space="preserve">EXP-10012699 </t>
  </si>
  <si>
    <t>extractor set</t>
  </si>
  <si>
    <t xml:space="preserve">EXP-10010371 </t>
  </si>
  <si>
    <t>Laptop</t>
  </si>
  <si>
    <t xml:space="preserve">EXP-10012730 </t>
  </si>
  <si>
    <t>Dish Buddy</t>
  </si>
  <si>
    <t>Water heater. Eye wash</t>
  </si>
  <si>
    <t>Bolt cutters</t>
  </si>
  <si>
    <t xml:space="preserve">EXP-10012740 </t>
  </si>
  <si>
    <t>Dev domain for the sandbox/test tenant</t>
  </si>
  <si>
    <t xml:space="preserve">EXP-10012727 </t>
  </si>
  <si>
    <t>Tool and bolts</t>
  </si>
  <si>
    <t>Toll</t>
  </si>
  <si>
    <t>Detergent/ tool/ bungie cords</t>
  </si>
  <si>
    <t>Ink/ clorox for reclaim tank</t>
  </si>
  <si>
    <t>Marketing</t>
  </si>
  <si>
    <t>Poles for scrub brushes</t>
  </si>
  <si>
    <t xml:space="preserve">EXP-10012747 </t>
  </si>
  <si>
    <t>SharkBite tee for tire shine</t>
  </si>
  <si>
    <t>dawn and toilet paper</t>
  </si>
  <si>
    <t>laundry expense when washing machine was down getting towels washed</t>
  </si>
  <si>
    <t>3/8-in t</t>
  </si>
  <si>
    <t>sticker scrapers</t>
  </si>
  <si>
    <t>gift card for ratio contest</t>
  </si>
  <si>
    <t>bottled water</t>
  </si>
  <si>
    <t>ladder</t>
  </si>
  <si>
    <t>fly swatter</t>
  </si>
  <si>
    <t>5 gallon bucket</t>
  </si>
  <si>
    <t>jump box and employee Gatorade and water</t>
  </si>
  <si>
    <t>refund of cleaning supplies</t>
  </si>
  <si>
    <t>ponchos and gloves</t>
  </si>
  <si>
    <t>white lithium grease</t>
  </si>
  <si>
    <t>Super Glue</t>
  </si>
  <si>
    <t>Tide power spray</t>
  </si>
  <si>
    <t>prep bucket</t>
  </si>
  <si>
    <t>bolts for HP pump</t>
  </si>
  <si>
    <t xml:space="preserve">EXP-10012748 </t>
  </si>
  <si>
    <t>Paper towels/ Dawn/ Oxi Clean</t>
  </si>
  <si>
    <t xml:space="preserve">EXP-10012869 </t>
  </si>
  <si>
    <t>Water, tp, vinegar</t>
  </si>
  <si>
    <t xml:space="preserve">EXP-10012454 </t>
  </si>
  <si>
    <t xml:space="preserve">EXP-10012478 </t>
  </si>
  <si>
    <t>replacement tunnel hose to clean tunnel</t>
  </si>
  <si>
    <t>new pressure washer wand and hose for loading station</t>
  </si>
  <si>
    <t>fans for team, popsicles for heat, water, extension cords for fans</t>
  </si>
  <si>
    <t>flex paste for water tank leak to save water prior to sonnys service call</t>
  </si>
  <si>
    <t>prep bucket replacements</t>
  </si>
  <si>
    <t xml:space="preserve">EXP-10012229 </t>
  </si>
  <si>
    <t>Handle for eye wash</t>
  </si>
  <si>
    <t>Compressor regulator</t>
  </si>
  <si>
    <t>Wash machine not working</t>
  </si>
  <si>
    <t>Compressor service</t>
  </si>
  <si>
    <t>Backflow certification</t>
  </si>
  <si>
    <t xml:space="preserve">EXP-10012675 </t>
  </si>
  <si>
    <t>clevis pin and hitch pin for wrap. Plugs for Z Blaster</t>
  </si>
  <si>
    <t xml:space="preserve">EXP-10012772 </t>
  </si>
  <si>
    <t>this is just for the hose bib. somehow, the lead hose was separated from this expense</t>
  </si>
  <si>
    <t>lead hose</t>
  </si>
  <si>
    <t>misc. nuts and bolts</t>
  </si>
  <si>
    <t xml:space="preserve">EXP-10012762 </t>
  </si>
  <si>
    <t>cart/ dolly/ water</t>
  </si>
  <si>
    <t xml:space="preserve">EXP-10012798 </t>
  </si>
  <si>
    <t>Water softner</t>
  </si>
  <si>
    <t>Printer ink, toilet paper, vinegar ,water</t>
  </si>
  <si>
    <t>printer ink, TP</t>
  </si>
  <si>
    <t>Tire shine cleaner for blowers</t>
  </si>
  <si>
    <t xml:space="preserve">EXP-10012795 </t>
  </si>
  <si>
    <t>swivel brackets for pressure washer reels</t>
  </si>
  <si>
    <t>Katherine Salter</t>
  </si>
  <si>
    <t xml:space="preserve">EXP-10012771 </t>
  </si>
  <si>
    <t>Refund for returned Orvis vests from SL retreat</t>
  </si>
  <si>
    <t xml:space="preserve">EXP-10012540 </t>
  </si>
  <si>
    <t>T33 - buckets, tools, hose, sprayer</t>
  </si>
  <si>
    <t>T33 Water/dawn/vineager</t>
  </si>
  <si>
    <t>SL training</t>
  </si>
  <si>
    <t>T33 Syphon, Tip cleaners, o-rings</t>
  </si>
  <si>
    <t>T33-marine grease, goggles, pressure wash nozzles, brushes, brackets</t>
  </si>
  <si>
    <t xml:space="preserve">EXP-10012823 </t>
  </si>
  <si>
    <t>mop for bathroom</t>
  </si>
  <si>
    <t>bolts for plate</t>
  </si>
  <si>
    <t>pipe adapter for new omni pump/hedge trimmers for landscaping</t>
  </si>
  <si>
    <t xml:space="preserve">EXP-10012560 </t>
  </si>
  <si>
    <t>Return of wrong size bolts</t>
  </si>
  <si>
    <t>Cleaning and bathroom supplies</t>
  </si>
  <si>
    <t>Table, extension cord, command strips</t>
  </si>
  <si>
    <t>Coolers, Gatorade</t>
  </si>
  <si>
    <t>Step stool, file, ladder hooks, measuring tape</t>
  </si>
  <si>
    <t>Tie down straps</t>
  </si>
  <si>
    <t>Brass barb, hose clamp</t>
  </si>
  <si>
    <t>Heaters, bottles</t>
  </si>
  <si>
    <t>Printer ink</t>
  </si>
  <si>
    <t>Water, dawn, vinegar</t>
  </si>
  <si>
    <t>Dog treats, Gatorade powder</t>
  </si>
  <si>
    <t>Fan and battery</t>
  </si>
  <si>
    <t>Hydro hose</t>
  </si>
  <si>
    <t>Assorted brass pieces to fix a line</t>
  </si>
  <si>
    <t>Water hose, socket set and cleaning supplies</t>
  </si>
  <si>
    <t>Screw, nut, washers</t>
  </si>
  <si>
    <t>Tool set</t>
  </si>
  <si>
    <t>Laminator, sheets</t>
  </si>
  <si>
    <t xml:space="preserve">EXP-10012764 </t>
  </si>
  <si>
    <t>Screw extractor &amp; caulk</t>
  </si>
  <si>
    <t>Small Engine oil</t>
  </si>
  <si>
    <t xml:space="preserve">EXP-10012774 </t>
  </si>
  <si>
    <t>copy paper, TP, Vinegar</t>
  </si>
  <si>
    <t xml:space="preserve">EXP-10012590 </t>
  </si>
  <si>
    <t>Dawn and gloves</t>
  </si>
  <si>
    <t>Accident - immediate refund</t>
  </si>
  <si>
    <t>Refund accidental charge</t>
  </si>
  <si>
    <t xml:space="preserve">EXP-10012644 </t>
  </si>
  <si>
    <t>sprayers for chemicals</t>
  </si>
  <si>
    <t>bolts for vacuums</t>
  </si>
  <si>
    <t>sand for sandbags</t>
  </si>
  <si>
    <t>water for staff and vinegar for cleaning</t>
  </si>
  <si>
    <t xml:space="preserve">EXP-10012558 </t>
  </si>
  <si>
    <t>c3 to clean arches</t>
  </si>
  <si>
    <t>hose hanger</t>
  </si>
  <si>
    <t>trash can lid</t>
  </si>
  <si>
    <t xml:space="preserve">EXP-10012888 </t>
  </si>
  <si>
    <t>kitty litter for hydraulic leak</t>
  </si>
  <si>
    <t xml:space="preserve">EXP-10013043 </t>
  </si>
  <si>
    <t>Hoses for tunnel</t>
  </si>
  <si>
    <t xml:space="preserve">EXP-10012814 </t>
  </si>
  <si>
    <t>water and electrolyts</t>
  </si>
  <si>
    <t>hydrolic fluid</t>
  </si>
  <si>
    <t xml:space="preserve">EXP-10012817 </t>
  </si>
  <si>
    <t>reclaim kit for bulbs and check valves</t>
  </si>
  <si>
    <t xml:space="preserve">EXP-10012559 </t>
  </si>
  <si>
    <t>Conveyor oil</t>
  </si>
  <si>
    <t>Toilet paper/Kleenex</t>
  </si>
  <si>
    <t>Vinegar/dawn/water favoring</t>
  </si>
  <si>
    <t>Water/salt pellets</t>
  </si>
  <si>
    <t>Vinegar/toilet paper/paper towels</t>
  </si>
  <si>
    <t>Coil for pressure washer</t>
  </si>
  <si>
    <t xml:space="preserve">EXP-10012841 </t>
  </si>
  <si>
    <t>Dawn, stainless scrubbers, bathroom cleaner, magic erasers</t>
  </si>
  <si>
    <t xml:space="preserve">EXP-10012842 </t>
  </si>
  <si>
    <t xml:space="preserve">EXP-10012833 </t>
  </si>
  <si>
    <t>Broken bolt removal kit</t>
  </si>
  <si>
    <t>Tubing for omni HP pump/ holding tank</t>
  </si>
  <si>
    <t>Rod end swivel bearing for top brush (3)</t>
  </si>
  <si>
    <t xml:space="preserve">EXP-10012836 </t>
  </si>
  <si>
    <t>Mowing charge for 3/13,3/27,and4/3</t>
  </si>
  <si>
    <t xml:space="preserve">EXP-10012848 </t>
  </si>
  <si>
    <t>Exchanges a screw driver then returned it. Wrong size</t>
  </si>
  <si>
    <t>Exchanged screw driver then returned it wrong size</t>
  </si>
  <si>
    <t xml:space="preserve">EXP-10012824 </t>
  </si>
  <si>
    <t>annual extingusher inspection</t>
  </si>
  <si>
    <t xml:space="preserve">EXP-10012825 </t>
  </si>
  <si>
    <t>Coupling for hoses in tunnel</t>
  </si>
  <si>
    <t>cleaning, hoses, gloves, anchors</t>
  </si>
  <si>
    <t>water splitter for golobal action item</t>
  </si>
  <si>
    <t xml:space="preserve">EXP-10012673 </t>
  </si>
  <si>
    <t xml:space="preserve">EXP-10012821 </t>
  </si>
  <si>
    <t>Water salt, wall orgsnozer, cleaner</t>
  </si>
  <si>
    <t>Carb coesner, pru bar set rachet set</t>
  </si>
  <si>
    <t>First aid tape</t>
  </si>
  <si>
    <t>R/o filter</t>
  </si>
  <si>
    <t>First aide stock</t>
  </si>
  <si>
    <t>Air tsnk filters</t>
  </si>
  <si>
    <t>Tsc 2 charger</t>
  </si>
  <si>
    <t>Conveyor filter packs</t>
  </si>
  <si>
    <t>Snack box</t>
  </si>
  <si>
    <t>Ubolt clamps</t>
  </si>
  <si>
    <t>Loading tv replace water damage</t>
  </si>
  <si>
    <t>Mower gas</t>
  </si>
  <si>
    <t>Loadimg hdmi cable</t>
  </si>
  <si>
    <t>Power wash hose, handle gun, stack organizer</t>
  </si>
  <si>
    <t xml:space="preserve">EXP-10012857 </t>
  </si>
  <si>
    <t>Bandaids</t>
  </si>
  <si>
    <t>Wrenches and vinegar</t>
  </si>
  <si>
    <t>Razor blades</t>
  </si>
  <si>
    <t>Transfer pump and hose</t>
  </si>
  <si>
    <t>Vinegar, disinfectant, paper towels</t>
  </si>
  <si>
    <t>Battery charger</t>
  </si>
  <si>
    <t>Soap, plates, toilet paper</t>
  </si>
  <si>
    <t>EXP-10012561</t>
  </si>
  <si>
    <t xml:space="preserve">EXP-10012758 </t>
  </si>
  <si>
    <t>Barkeepers friend cleansers</t>
  </si>
  <si>
    <t>drum bungs, swiffer wet, bromine tabs</t>
  </si>
  <si>
    <t>Xpt training</t>
  </si>
  <si>
    <t xml:space="preserve">EXP-10012920 </t>
  </si>
  <si>
    <t>Hose ect</t>
  </si>
  <si>
    <t>New bathroom lock</t>
  </si>
  <si>
    <t>Pvc ball valve.  (Leak)</t>
  </si>
  <si>
    <t>WD-40.  2 gallons</t>
  </si>
  <si>
    <t>Extra bathroom keys</t>
  </si>
  <si>
    <t>6 month maintenance</t>
  </si>
  <si>
    <t>Jesse Ramirez Perez</t>
  </si>
  <si>
    <t xml:space="preserve">EXP-10012909 </t>
  </si>
  <si>
    <t>PVC and glue for repairs</t>
  </si>
  <si>
    <t xml:space="preserve">EXP-10012904 </t>
  </si>
  <si>
    <t>Hand pump for hydraulic oil</t>
  </si>
  <si>
    <t xml:space="preserve">EXP-10012873 </t>
  </si>
  <si>
    <t>Checking area competition</t>
  </si>
  <si>
    <t>Check area competition</t>
  </si>
  <si>
    <t xml:space="preserve">EXP-10012828 </t>
  </si>
  <si>
    <t>Vinegar and dawn</t>
  </si>
  <si>
    <t>Bathroom cleaning</t>
  </si>
  <si>
    <t>Paper towels for bathroom, kitty litter for grease binder for office</t>
  </si>
  <si>
    <t>PVC connections</t>
  </si>
  <si>
    <t>Quick disconnect for high-pressure hoses</t>
  </si>
  <si>
    <t xml:space="preserve">EXP-10012753 </t>
  </si>
  <si>
    <t>pipe screws, barkeeper</t>
  </si>
  <si>
    <t>bottled water and advil</t>
  </si>
  <si>
    <t>cleansers</t>
  </si>
  <si>
    <t>pressure hose, sprayer, and wand</t>
  </si>
  <si>
    <t xml:space="preserve">EXP-10012872 </t>
  </si>
  <si>
    <t>PVC pipe, pipe cutter and joints/elbows</t>
  </si>
  <si>
    <t>Three hose leads</t>
  </si>
  <si>
    <t>Pipe fittings and trash dolly</t>
  </si>
  <si>
    <t xml:space="preserve">EXP-10012792 </t>
  </si>
  <si>
    <t>knives, salt pellets</t>
  </si>
  <si>
    <t>paper towels adn toliet  paper</t>
  </si>
  <si>
    <t>2 wrenches</t>
  </si>
  <si>
    <t>sprayer from grime buster</t>
  </si>
  <si>
    <t xml:space="preserve">EXP-10012810 </t>
  </si>
  <si>
    <t>Mixed gas needed for blower</t>
  </si>
  <si>
    <t>Water for water cooler</t>
  </si>
  <si>
    <t>Items for reclaim system needed for replacement as advised on reclaim system alerts</t>
  </si>
  <si>
    <t>Charger for battery's for drills</t>
  </si>
  <si>
    <t xml:space="preserve">EXP-10012860 </t>
  </si>
  <si>
    <t>Dog treats and suckers for kids</t>
  </si>
  <si>
    <t>Themostat/ heater in entrance not working</t>
  </si>
  <si>
    <t>Rewired air safety switxh and rewires sign in entrance</t>
  </si>
  <si>
    <t>Vinegar for cleaning windows</t>
  </si>
  <si>
    <t>Anti seize for bolts</t>
  </si>
  <si>
    <t>Toiket paper, paper towels, forks/spoons</t>
  </si>
  <si>
    <t>Bolts to repair rollers</t>
  </si>
  <si>
    <t>Pressure washer hoses for tunnel</t>
  </si>
  <si>
    <t>Dawn dosh soap, degreaser/cleaner, toilet bowl cleaner, lockand hardware for mailbox</t>
  </si>
  <si>
    <t xml:space="preserve">EXP-10012700 </t>
  </si>
  <si>
    <t>Coolers for towels</t>
  </si>
  <si>
    <t>Water hoses</t>
  </si>
  <si>
    <t>Washing Detergent and Vinegar water</t>
  </si>
  <si>
    <t>Lost Receipt</t>
  </si>
  <si>
    <t>Power washing hoses</t>
  </si>
  <si>
    <t>Gloves and toilet paper</t>
  </si>
  <si>
    <t xml:space="preserve">EXP-10012491 </t>
  </si>
  <si>
    <t>Cleaning Chemicals</t>
  </si>
  <si>
    <t>Snacks, Kleenex, Toilet Paper</t>
  </si>
  <si>
    <t xml:space="preserve">EXP-10012746 </t>
  </si>
  <si>
    <t>Purple power</t>
  </si>
  <si>
    <t>salt for softner</t>
  </si>
  <si>
    <t>exit door</t>
  </si>
  <si>
    <t>Target</t>
  </si>
  <si>
    <t>overhead mirror</t>
  </si>
  <si>
    <t>hose ang fittings</t>
  </si>
  <si>
    <t xml:space="preserve">EXP-10012712 </t>
  </si>
  <si>
    <t>SQ  SUPERIOR WELDING</t>
  </si>
  <si>
    <t>storage cabinet</t>
  </si>
  <si>
    <t>Paper towel holder for bathroom</t>
  </si>
  <si>
    <t>Pothole filler</t>
  </si>
  <si>
    <t>windshield wiper blade</t>
  </si>
  <si>
    <t>wet/dry vacuum</t>
  </si>
  <si>
    <t>Returned Pothole filler</t>
  </si>
  <si>
    <t>LOWES #00547</t>
  </si>
  <si>
    <t xml:space="preserve">EXP-10012870 </t>
  </si>
  <si>
    <t>Pressure wash hoses / quick connects</t>
  </si>
  <si>
    <t>Return for delivery fee</t>
  </si>
  <si>
    <t>Cleaners soap</t>
  </si>
  <si>
    <t>Hydraulic fluid / filters for power paks</t>
  </si>
  <si>
    <t>Oil for power paks</t>
  </si>
  <si>
    <t>Hose / spark plug</t>
  </si>
  <si>
    <t xml:space="preserve">EXP-10012956 </t>
  </si>
  <si>
    <t>Aw32</t>
  </si>
  <si>
    <t xml:space="preserve">EXP-10012936 </t>
  </si>
  <si>
    <t>cleaning and office supplies</t>
  </si>
  <si>
    <t>repair and manintenance supplies for reclaim</t>
  </si>
  <si>
    <t>sand for sandbags for signs</t>
  </si>
  <si>
    <t>cleaning supplies and laundry soap</t>
  </si>
  <si>
    <t>scrub pads for cleaning</t>
  </si>
  <si>
    <t xml:space="preserve">EXP-10012785 </t>
  </si>
  <si>
    <t xml:space="preserve">EXP-10012787 </t>
  </si>
  <si>
    <t>Pipe tape channel lock cleaner</t>
  </si>
  <si>
    <t xml:space="preserve">EXP-10012390 </t>
  </si>
  <si>
    <t>Test Product- Pricing is not correct. This is the invoice and refund</t>
  </si>
  <si>
    <t>QC-Flowood-tools</t>
  </si>
  <si>
    <t>Test Chemicals for Reclaim- Grand Forks</t>
  </si>
  <si>
    <t>Test Chemical Refund-Wrong Pricing</t>
  </si>
  <si>
    <t>M St fix manifold on Tire Shine</t>
  </si>
  <si>
    <t>QC-Attach tire shine brush mount to the frame.</t>
  </si>
  <si>
    <t>QC-Test chemical for the reclaim</t>
  </si>
  <si>
    <t>QC-Friendship Rd</t>
  </si>
  <si>
    <t xml:space="preserve">EXP-10012979 </t>
  </si>
  <si>
    <t>Hub 2 not working on my pass</t>
  </si>
  <si>
    <t>Rental unit for storage</t>
  </si>
  <si>
    <t>Woodstock hub 2 issues</t>
  </si>
  <si>
    <t>Hib 2 issues</t>
  </si>
  <si>
    <t xml:space="preserve">EXP-10012916 </t>
  </si>
  <si>
    <t>vinegar, handsoap</t>
  </si>
  <si>
    <t xml:space="preserve">EXP-10012854 </t>
  </si>
  <si>
    <t>Xpt training at cookeville site</t>
  </si>
  <si>
    <t>Water and toilet paper</t>
  </si>
  <si>
    <t>25 ft hose</t>
  </si>
  <si>
    <t>Water and instopoables</t>
  </si>
  <si>
    <t>25 foot hose and fitting</t>
  </si>
  <si>
    <t>Mounting hardware</t>
  </si>
  <si>
    <t>2 hydraukic hoses</t>
  </si>
  <si>
    <t>Vinegar and metal polish</t>
  </si>
  <si>
    <t>Lawn tools and degreaser</t>
  </si>
  <si>
    <t>Fittings and grease</t>
  </si>
  <si>
    <t xml:space="preserve">EXP-10012605 </t>
  </si>
  <si>
    <t>Hydraulic Hoses</t>
  </si>
  <si>
    <t>Brush Poles, drill battery, ladder</t>
  </si>
  <si>
    <t>Drink mixes, tax</t>
  </si>
  <si>
    <t>Paper towels, toilet paper, water, towels, scraper, degreaser</t>
  </si>
  <si>
    <t>Snacks, creamer</t>
  </si>
  <si>
    <t>Dawn, vinegar, sanitizer, kleenex, tax</t>
  </si>
  <si>
    <t>Storage bins and Feb &amp; Mar Bingo GC’s- Barrett, Preston, Carter, Jordan, Adam, Chad, Reggie</t>
  </si>
  <si>
    <t xml:space="preserve">EXP-10012812 </t>
  </si>
  <si>
    <t>Tool, laundry soap</t>
  </si>
  <si>
    <t>Damage to a speaker cover from towel</t>
  </si>
  <si>
    <t>Waters, hot dogs, extension cord</t>
  </si>
  <si>
    <t>Cleaning pad wood handles cleaning supply 3/8 pipe fitting couplers cleaner</t>
  </si>
  <si>
    <t>Tray</t>
  </si>
  <si>
    <t>Salt, fertilizer, paint, cleaning supplies, hose, grass seed</t>
  </si>
  <si>
    <t>Outdoor fan</t>
  </si>
  <si>
    <t xml:space="preserve">EXP-10012657 </t>
  </si>
  <si>
    <t>Gift card for Interim SL</t>
  </si>
  <si>
    <t xml:space="preserve">EXP-10012878 </t>
  </si>
  <si>
    <t>Tools and supplies for wash</t>
  </si>
  <si>
    <t>magnetic tray, lithium grease, resin, blaster</t>
  </si>
  <si>
    <t>Backpack blower and supplies</t>
  </si>
  <si>
    <t>Cleaning supplies and small storage bins</t>
  </si>
  <si>
    <t>Bolts and nuts</t>
  </si>
  <si>
    <t>Buckets and Step ladder</t>
  </si>
  <si>
    <t>Anchors and putty for reels</t>
  </si>
  <si>
    <t xml:space="preserve">EXP-10012545 </t>
  </si>
  <si>
    <t>Cleaning supplies and drinking water</t>
  </si>
  <si>
    <t>Vinegar, Dawn</t>
  </si>
  <si>
    <t>Wood handle/poles</t>
  </si>
  <si>
    <t>couplers, hoses, nozzles</t>
  </si>
  <si>
    <t xml:space="preserve">EXP-10012901 </t>
  </si>
  <si>
    <t>Bottle water</t>
  </si>
  <si>
    <t>Gloves and cleaning supplies</t>
  </si>
  <si>
    <t>Bottle Water and cleaning supplies</t>
  </si>
  <si>
    <t>Anti freeze for tire shine and omni</t>
  </si>
  <si>
    <t>Gloves and spray bottles</t>
  </si>
  <si>
    <t>Bottle water and toilet paper</t>
  </si>
  <si>
    <t>Pressure washer reel and hose</t>
  </si>
  <si>
    <t>Pressure washer cart and brush handle</t>
  </si>
  <si>
    <t xml:space="preserve">EXP-10012939 </t>
  </si>
  <si>
    <t>Dawn and vinegar. Copy paper</t>
  </si>
  <si>
    <t xml:space="preserve">EXP-10012940 </t>
  </si>
  <si>
    <t>1 inch hose and couplers</t>
  </si>
  <si>
    <t>Welding Hose Holder in 2nd mile</t>
  </si>
  <si>
    <t xml:space="preserve">EXP-10012743 </t>
  </si>
  <si>
    <t>my personal Amazon fee</t>
  </si>
  <si>
    <t xml:space="preserve">EXP-10012832 </t>
  </si>
  <si>
    <t>Peessure washer for WESLEY CHAPEL SITE</t>
  </si>
  <si>
    <t xml:space="preserve">EXP-10012726 </t>
  </si>
  <si>
    <t>c3 refund they changed me wrong amount but refunded me the amount back to card</t>
  </si>
  <si>
    <t xml:space="preserve">EXP-10012954 </t>
  </si>
  <si>
    <t>Car wash college car rental</t>
  </si>
  <si>
    <t>grease, color correct, spray bottle</t>
  </si>
  <si>
    <t>Vacuum turbine re-plumb</t>
  </si>
  <si>
    <t>Miscellanous supplies</t>
  </si>
  <si>
    <t>Miscellaneous supplies</t>
  </si>
  <si>
    <t>Nuts and bolts wrong size return</t>
  </si>
  <si>
    <t xml:space="preserve">EXP-10012893 </t>
  </si>
  <si>
    <t>Weed Eater</t>
  </si>
  <si>
    <t>Cleaning Supplies and Tools</t>
  </si>
  <si>
    <t>Pressure Washer Hoses</t>
  </si>
  <si>
    <t xml:space="preserve">EXP-10012763 </t>
  </si>
  <si>
    <t>salt, storage bin</t>
  </si>
  <si>
    <t xml:space="preserve">EXP-10012990 </t>
  </si>
  <si>
    <t>hand soap dispenser for site bathroom</t>
  </si>
  <si>
    <t>toilet paper dispenser for bathroom lockable</t>
  </si>
  <si>
    <t>food for team</t>
  </si>
  <si>
    <t>dawn and vinegar etc</t>
  </si>
  <si>
    <t>printer receipt paper</t>
  </si>
  <si>
    <t>straps for wash</t>
  </si>
  <si>
    <t xml:space="preserve">EXP-10012344 </t>
  </si>
  <si>
    <t>Muck/Prep Buckets</t>
  </si>
  <si>
    <t>Test/maintence wash.</t>
  </si>
  <si>
    <t xml:space="preserve">EXP-10012971 </t>
  </si>
  <si>
    <t>Tire brush stock key</t>
  </si>
  <si>
    <t>Salt water softener</t>
  </si>
  <si>
    <t>Lime away</t>
  </si>
  <si>
    <t>Vinegar, toilet paper hand soap</t>
  </si>
  <si>
    <t>Xpt receipt paper</t>
  </si>
  <si>
    <t xml:space="preserve">EXP-10012958 </t>
  </si>
  <si>
    <t>cleaning supplies and the rack inserts for the prep buckets</t>
  </si>
  <si>
    <t>foam cannon for windows and lock box for minors</t>
  </si>
  <si>
    <t>cleaning supplies and hydro fuel</t>
  </si>
  <si>
    <t>replacement hose for pressure washer</t>
  </si>
  <si>
    <t>ruler for counting the barrels more accurately</t>
  </si>
  <si>
    <t>parts to install exit ramp</t>
  </si>
  <si>
    <t>supplies for cleaning windows</t>
  </si>
  <si>
    <t xml:space="preserve">EXP-10012802 </t>
  </si>
  <si>
    <t>Totes for storage</t>
  </si>
  <si>
    <t>Marine grease, hi temp grease and minor lock box</t>
  </si>
  <si>
    <t>Trash can liners that were destroyed during construction</t>
  </si>
  <si>
    <t>Trash can lids destroyed during construction</t>
  </si>
  <si>
    <t>Caulk and gun for leaking office door, packing tape for brochures</t>
  </si>
  <si>
    <t>Storage tote and water for site</t>
  </si>
  <si>
    <t xml:space="preserve">EXP-10012835 </t>
  </si>
  <si>
    <t>Umbrella, fan and base</t>
  </si>
  <si>
    <t>Fuel for blower, degreaser and pressure washer fittings</t>
  </si>
  <si>
    <t>degreaser, spray gun kit</t>
  </si>
  <si>
    <t>2-cycle fuel</t>
  </si>
  <si>
    <t>Window cleaner to help the residue buildup</t>
  </si>
  <si>
    <t xml:space="preserve">EXP-10011476 </t>
  </si>
  <si>
    <t>Chlorine keys</t>
  </si>
  <si>
    <t>Water and dawn</t>
  </si>
  <si>
    <t>Nuts for xpt</t>
  </si>
  <si>
    <t xml:space="preserve">EXP-10012777 </t>
  </si>
  <si>
    <t>scrubbers for walls and windows</t>
  </si>
  <si>
    <t>mulch for landscaping and salt for softener</t>
  </si>
  <si>
    <t xml:space="preserve">EXP-10012786 </t>
  </si>
  <si>
    <t>Pens laundry detergent</t>
  </si>
  <si>
    <t>Home depot buckets</t>
  </si>
  <si>
    <t xml:space="preserve">EXP-10012978 </t>
  </si>
  <si>
    <t>Water based hydraulic oil, tunnel cleaner, labels</t>
  </si>
  <si>
    <t>Water PSI gauge X2</t>
  </si>
  <si>
    <t>Water solenoid valves X2</t>
  </si>
  <si>
    <t>Anual backflow preventer testing</t>
  </si>
  <si>
    <t>Hydraulic hose, 2 fittings crimped, 1qt of oil</t>
  </si>
  <si>
    <t>Softner salt 63 bags</t>
  </si>
  <si>
    <t xml:space="preserve">EXP-10012900 </t>
  </si>
  <si>
    <t>Pressure washer hose reel</t>
  </si>
  <si>
    <t xml:space="preserve">EXP-10012969 </t>
  </si>
  <si>
    <t>gloves, super glue, marine weld</t>
  </si>
  <si>
    <t>grease, grease gun</t>
  </si>
  <si>
    <t>grease, tape</t>
  </si>
  <si>
    <t>adpaters, pipes</t>
  </si>
  <si>
    <t xml:space="preserve">EXP-10012845 </t>
  </si>
  <si>
    <t>Bathroom cleaner, tissues and ice melt</t>
  </si>
  <si>
    <t>Bathroom cleaner, dog treats, cups</t>
  </si>
  <si>
    <t xml:space="preserve">EXP-10012970 </t>
  </si>
  <si>
    <t>sand/salt</t>
  </si>
  <si>
    <t>lime remover</t>
  </si>
  <si>
    <t>Water for Water cooler</t>
  </si>
  <si>
    <t xml:space="preserve">EXP-10012941 </t>
  </si>
  <si>
    <t>Not for parking. Was some sort of Fee</t>
  </si>
  <si>
    <t>spray paint, stencil kit</t>
  </si>
  <si>
    <t>office and tools</t>
  </si>
  <si>
    <t>rake, headwear</t>
  </si>
  <si>
    <t>shelf, rack</t>
  </si>
  <si>
    <t>wall cabinet</t>
  </si>
  <si>
    <t>drill bits, tapcon</t>
  </si>
  <si>
    <t>Antennas</t>
  </si>
  <si>
    <t>shovels</t>
  </si>
  <si>
    <t>tall storage cabinet</t>
  </si>
  <si>
    <t>febreeze, fabuloso, mop bucket, toilet bowl cleaner</t>
  </si>
  <si>
    <t>utility blades, utility knifes, ladder, multi-tool</t>
  </si>
  <si>
    <t>tape, bath fan, mop w/handle</t>
  </si>
  <si>
    <t>masks, safety glasses</t>
  </si>
  <si>
    <t>duct tape, painters tape, flex seal</t>
  </si>
  <si>
    <t>letters, hates</t>
  </si>
  <si>
    <t>screws, washers, bolts</t>
  </si>
  <si>
    <t>hose clamps, quick connects</t>
  </si>
  <si>
    <t>coolers for towels</t>
  </si>
  <si>
    <t>Monster Energy (Personal Expense)</t>
  </si>
  <si>
    <t>anchors</t>
  </si>
  <si>
    <t>anchors, locking nuts, bolts</t>
  </si>
  <si>
    <t>n/a</t>
  </si>
  <si>
    <t>washers, nut, bolts</t>
  </si>
  <si>
    <t>hanging bracket, yellow paint</t>
  </si>
  <si>
    <t xml:space="preserve">EXP-10012967 </t>
  </si>
  <si>
    <t xml:space="preserve">EXP-10012637 </t>
  </si>
  <si>
    <t>lot paint</t>
  </si>
  <si>
    <t>lot striping machine</t>
  </si>
  <si>
    <t>parts for pressure washer fittings</t>
  </si>
  <si>
    <t>top brush parts</t>
  </si>
  <si>
    <t xml:space="preserve">EXP-10012489 </t>
  </si>
  <si>
    <t>Snake for Vacs and cleaning pads</t>
  </si>
  <si>
    <t>Drill bits, fuel, tape, grease</t>
  </si>
  <si>
    <t>Vinegar and gift card for contest</t>
  </si>
  <si>
    <t>New prep buckets water hose supplies</t>
  </si>
  <si>
    <t>Fuses</t>
  </si>
  <si>
    <t>Fuse</t>
  </si>
  <si>
    <t>Grease gun, grease, bucket</t>
  </si>
  <si>
    <t>New ballast for reclaim</t>
  </si>
  <si>
    <t>Trash liners and hot glue gun</t>
  </si>
  <si>
    <t xml:space="preserve">EXP-10012696 </t>
  </si>
  <si>
    <t>Tubing, clamp, o-ring</t>
  </si>
  <si>
    <t>Cleaning supplies, Gloves, Bleach</t>
  </si>
  <si>
    <t>Water for cooler</t>
  </si>
  <si>
    <t>Trash bags, floor trim, extensions</t>
  </si>
  <si>
    <t>Flange, pipe fitting</t>
  </si>
  <si>
    <t>Toilet Shims</t>
  </si>
  <si>
    <t>PVC, Flange, clamp ring</t>
  </si>
  <si>
    <t>Flange Return</t>
  </si>
  <si>
    <t>Graunfos Hose</t>
  </si>
  <si>
    <t xml:space="preserve">EXP-10012498 </t>
  </si>
  <si>
    <t>Magnetic shelf</t>
  </si>
  <si>
    <t>Magnetic hooks and prep guns</t>
  </si>
  <si>
    <t>Basket</t>
  </si>
  <si>
    <t>Pressure washer disc</t>
  </si>
  <si>
    <t>Bolts for pressure washer</t>
  </si>
  <si>
    <t>Hartsville chamber</t>
  </si>
  <si>
    <t>Hydraulic filters</t>
  </si>
  <si>
    <t>Gloves and anchors</t>
  </si>
  <si>
    <t>Paint /repaint building</t>
  </si>
  <si>
    <t xml:space="preserve">EXP-10012942 </t>
  </si>
  <si>
    <t>Parts to repair prep area</t>
  </si>
  <si>
    <t>Filters for Shop Vac</t>
  </si>
  <si>
    <t>Wash Buckets for Prep</t>
  </si>
  <si>
    <t xml:space="preserve">EXP-10012391 </t>
  </si>
  <si>
    <t>Gloves/cleaning supplies/fitting</t>
  </si>
  <si>
    <t>Ball valve for eyewash</t>
  </si>
  <si>
    <t xml:space="preserve">EXP-10012914 </t>
  </si>
  <si>
    <t>Copies of keys for site - quick connect parts to repair pressure washer guns</t>
  </si>
  <si>
    <t>shelf - disposable gloves</t>
  </si>
  <si>
    <t>First Aid kits - first aid supplies to restock first aid</t>
  </si>
  <si>
    <t>IT components for site server upgrade - CAT 6 cable</t>
  </si>
  <si>
    <t>Propel packs for hydration - tub of powdered gatorade</t>
  </si>
  <si>
    <t xml:space="preserve">EXP-10012332 </t>
  </si>
  <si>
    <t>Dawn , tp,tide pods vinegar</t>
  </si>
  <si>
    <t xml:space="preserve">EXP-10012655 </t>
  </si>
  <si>
    <t>Equipment Test</t>
  </si>
  <si>
    <t xml:space="preserve">EXP-10013001 </t>
  </si>
  <si>
    <t>Cleaning supplies, drill bits</t>
  </si>
  <si>
    <t>Dawn soap, spray bottles, utility cart</t>
  </si>
  <si>
    <t xml:space="preserve">EXP-10012934 </t>
  </si>
  <si>
    <t>cleaner, fan, salt</t>
  </si>
  <si>
    <t>armor all</t>
  </si>
  <si>
    <t>fan</t>
  </si>
  <si>
    <t xml:space="preserve">EXP-10012769 </t>
  </si>
  <si>
    <t>Faucet parts</t>
  </si>
  <si>
    <t xml:space="preserve">EXP-10012876 </t>
  </si>
  <si>
    <t>vinegar, toilet cleaner</t>
  </si>
  <si>
    <t>WAL-MART #0686</t>
  </si>
  <si>
    <t>flex tape, pipe glue</t>
  </si>
  <si>
    <t>vinegar dawn laundry</t>
  </si>
  <si>
    <t>part for air system</t>
  </si>
  <si>
    <t>aluminum cleaner, blower shine</t>
  </si>
  <si>
    <t>storage containers</t>
  </si>
  <si>
    <t>scrub brushes</t>
  </si>
  <si>
    <t>tools, oil, hydraulic</t>
  </si>
  <si>
    <t>hydraulic oil, motor oil, pressure switch</t>
  </si>
  <si>
    <t>impact set</t>
  </si>
  <si>
    <t>window brush handles</t>
  </si>
  <si>
    <t>returned not needed</t>
  </si>
  <si>
    <t>bee spray, ant spray, vinegar, soap</t>
  </si>
  <si>
    <t>aluminum cleaner for arch</t>
  </si>
  <si>
    <t xml:space="preserve">EXP-10012889 </t>
  </si>
  <si>
    <t>PVC for remaking window washer</t>
  </si>
  <si>
    <t xml:space="preserve">EXP-10012879 </t>
  </si>
  <si>
    <t>White vinegar for cleaning</t>
  </si>
  <si>
    <t>Cleaning supplies and parts for window washer</t>
  </si>
  <si>
    <t>Cleaning supplies and PVC cement for window washers</t>
  </si>
  <si>
    <t>Dawn soap for cleaning</t>
  </si>
  <si>
    <t>Nitrile gloves, and marine grease</t>
  </si>
  <si>
    <t xml:space="preserve">EXP-10012829 </t>
  </si>
  <si>
    <t>laundry detergant</t>
  </si>
  <si>
    <t xml:space="preserve">EXP-10012820 </t>
  </si>
  <si>
    <t>tools to mount guard rail</t>
  </si>
  <si>
    <t>maintenance</t>
  </si>
  <si>
    <t xml:space="preserve">EXP-10012805 </t>
  </si>
  <si>
    <t>nipple plugs</t>
  </si>
  <si>
    <t>had to return wrong size nipple</t>
  </si>
  <si>
    <t>nipple plugs right size</t>
  </si>
  <si>
    <t>railing for dumpster pad</t>
  </si>
  <si>
    <t>fans</t>
  </si>
  <si>
    <t>foam guns</t>
  </si>
  <si>
    <t xml:space="preserve">EXP-10011851 </t>
  </si>
  <si>
    <t>ratchet straps</t>
  </si>
  <si>
    <t>cleaning supplies, water meter pipe</t>
  </si>
  <si>
    <t>oil spill absorber, table, flex seal</t>
  </si>
  <si>
    <t>vinegar, dawn, water &amp; Gatorade</t>
  </si>
  <si>
    <t>bathroom &amp; coffee supplies</t>
  </si>
  <si>
    <t>cleaning supply</t>
  </si>
  <si>
    <t>keyboard XPT, sunscreen</t>
  </si>
  <si>
    <t>landscaping</t>
  </si>
  <si>
    <t xml:space="preserve">EXP-10012989 </t>
  </si>
  <si>
    <t>poles, bushings &amp; garden hoe</t>
  </si>
  <si>
    <t>water &amp; sports drinks</t>
  </si>
  <si>
    <t xml:space="preserve">EXP-10012894 </t>
  </si>
  <si>
    <t>Employee meals</t>
  </si>
  <si>
    <t>Toilet paper for site</t>
  </si>
  <si>
    <t xml:space="preserve">EXP-10012517 </t>
  </si>
  <si>
    <t>Clenaing supplies</t>
  </si>
  <si>
    <t>Repairs for chemical board</t>
  </si>
  <si>
    <t xml:space="preserve">EXP-10013007 </t>
  </si>
  <si>
    <t>new carts / supplies</t>
  </si>
  <si>
    <t>grease gun parts</t>
  </si>
  <si>
    <t>grease / ball valve/ sawzall blades</t>
  </si>
  <si>
    <t xml:space="preserve">EXP-10013009 </t>
  </si>
  <si>
    <t>Jumper canle</t>
  </si>
  <si>
    <t>Test wash</t>
  </si>
  <si>
    <t>Teat wash</t>
  </si>
  <si>
    <t xml:space="preserve">EXP-10012968 </t>
  </si>
  <si>
    <t>Parts for eye wash station</t>
  </si>
  <si>
    <t xml:space="preserve">EXP-10010546 </t>
  </si>
  <si>
    <t>grease, chlortab</t>
  </si>
  <si>
    <t>chemicals</t>
  </si>
  <si>
    <t>Refund</t>
  </si>
  <si>
    <t>plumbing pipes</t>
  </si>
  <si>
    <t>scour pads</t>
  </si>
  <si>
    <t xml:space="preserve">EXP-10013002 </t>
  </si>
  <si>
    <t xml:space="preserve">EXP-10012998 </t>
  </si>
  <si>
    <t>degreaser, thread tape</t>
  </si>
  <si>
    <t>membership</t>
  </si>
  <si>
    <t>refunded</t>
  </si>
  <si>
    <t>repairs</t>
  </si>
  <si>
    <t>hyd 10g oil</t>
  </si>
  <si>
    <t>Raymond Myers (Terminated)</t>
  </si>
  <si>
    <t xml:space="preserve">EXP-10012974 </t>
  </si>
  <si>
    <t>Vinegar/dawn/h20</t>
  </si>
  <si>
    <t>Annual Fire Protection Service</t>
  </si>
  <si>
    <t>Plastic fuel funnel</t>
  </si>
  <si>
    <t>Metal fasteners</t>
  </si>
  <si>
    <t xml:space="preserve">EXP-10012929 </t>
  </si>
  <si>
    <t>microsoft office subscription</t>
  </si>
  <si>
    <t>detergent, vinegar, water</t>
  </si>
  <si>
    <t>plumbing for vacs</t>
  </si>
  <si>
    <t xml:space="preserve">EXP-10012723 </t>
  </si>
  <si>
    <t>dawn and former for windows</t>
  </si>
  <si>
    <t xml:space="preserve">EXP-10012632 </t>
  </si>
  <si>
    <t>trash bags. water.</t>
  </si>
  <si>
    <t>buckets and salt</t>
  </si>
  <si>
    <t xml:space="preserve">EXP-10013024 </t>
  </si>
  <si>
    <t>refund where they changed me to much money</t>
  </si>
  <si>
    <t>water cups</t>
  </si>
  <si>
    <t xml:space="preserve">EXP-10012991 </t>
  </si>
  <si>
    <t>Hose and sprayerr</t>
  </si>
  <si>
    <t>Window brush and cleaning equipment</t>
  </si>
  <si>
    <t>HP Belts</t>
  </si>
  <si>
    <t>William Merrill</t>
  </si>
  <si>
    <t xml:space="preserve">EXP-10013060 </t>
  </si>
  <si>
    <t>Personal expense, accidently used corporate card</t>
  </si>
  <si>
    <t xml:space="preserve">EXP-10012953 </t>
  </si>
  <si>
    <t>Rock salt</t>
  </si>
  <si>
    <t>Magic erase mops</t>
  </si>
  <si>
    <t>Wire ties</t>
  </si>
  <si>
    <t>Dawn and bungee cords</t>
  </si>
  <si>
    <t xml:space="preserve">EXP-10013035 </t>
  </si>
  <si>
    <t>Bought part for Alexander Virginia site. please charge to Alexander #99</t>
  </si>
  <si>
    <t>bought window extensions and paper towels for cleaning windows and tire shine</t>
  </si>
  <si>
    <t xml:space="preserve">EXP-10012524 </t>
  </si>
  <si>
    <t>Missing items off Global order still</t>
  </si>
  <si>
    <t>Needed items at site still</t>
  </si>
  <si>
    <t>Missing mirrors &amp; trash bins for site</t>
  </si>
  <si>
    <t>Computer cable for me to print from tablet since internet isnt working</t>
  </si>
  <si>
    <t xml:space="preserve">EXP-10013027 </t>
  </si>
  <si>
    <t>Kiosk keys</t>
  </si>
  <si>
    <t>Kiosk key</t>
  </si>
  <si>
    <t xml:space="preserve">EXP-10013008 </t>
  </si>
  <si>
    <t>pressure washer connectors</t>
  </si>
  <si>
    <t>pressurewasher nozzle</t>
  </si>
  <si>
    <t xml:space="preserve">EXP-10012010 </t>
  </si>
  <si>
    <t>Repellent</t>
  </si>
  <si>
    <t>Kwikswet</t>
  </si>
  <si>
    <t xml:space="preserve">EXP-10012768 </t>
  </si>
  <si>
    <t>Power strip and gloves</t>
  </si>
  <si>
    <t>Pressure hose connection and hose</t>
  </si>
  <si>
    <t>Anchors and gas for blower</t>
  </si>
  <si>
    <t>Radio for site</t>
  </si>
  <si>
    <t>Flare tip brass</t>
  </si>
  <si>
    <t>Items for swagging table</t>
  </si>
  <si>
    <t>Gas to wash parking lot</t>
  </si>
  <si>
    <t>Landscape misc., screws, jb weld</t>
  </si>
  <si>
    <t>Gas o wash parking lot</t>
  </si>
  <si>
    <t xml:space="preserve">EXP-10012964 </t>
  </si>
  <si>
    <t>Long term airport parking</t>
  </si>
  <si>
    <t>Degreaser, lysol, all purpose cleaner</t>
  </si>
  <si>
    <t>Grease for bearings</t>
  </si>
  <si>
    <t>Jack to lift tire brush or for drum or sprocket</t>
  </si>
  <si>
    <t>Oil credit</t>
  </si>
  <si>
    <t>Wrong size for hydraulic hose</t>
  </si>
  <si>
    <t xml:space="preserve">EXP-10012965 </t>
  </si>
  <si>
    <t>Unions and other parts for chemicals</t>
  </si>
  <si>
    <t>Clip vinyl and tubing</t>
  </si>
  <si>
    <t>Piping and union connections</t>
  </si>
  <si>
    <t>Bug repel, water, and clorox</t>
  </si>
  <si>
    <t xml:space="preserve">EXP-10013036 </t>
  </si>
  <si>
    <t>Bottle for water cooler</t>
  </si>
  <si>
    <t xml:space="preserve">EXP-10013022 </t>
  </si>
  <si>
    <t>Plumbing for H25 pump</t>
  </si>
  <si>
    <t>1” close nipple for H25 pump</t>
  </si>
  <si>
    <t>Trash can dollys</t>
  </si>
  <si>
    <t>2 cycle oil</t>
  </si>
  <si>
    <t>Bug blocks</t>
  </si>
  <si>
    <t xml:space="preserve">EXP-10012794 </t>
  </si>
  <si>
    <t>Gift card for SL in PTC they had no card approved bt Andrew Strevel</t>
  </si>
  <si>
    <t>Pressure washing hose</t>
  </si>
  <si>
    <t>Pressure hose fittings</t>
  </si>
  <si>
    <t>Weed killer</t>
  </si>
  <si>
    <t>Fittings return credit</t>
  </si>
  <si>
    <t xml:space="preserve">EXP-10012918 </t>
  </si>
  <si>
    <t>Nut</t>
  </si>
  <si>
    <t xml:space="preserve">EXP-10012329 </t>
  </si>
  <si>
    <t>Phone cord</t>
  </si>
  <si>
    <t>Electic tape</t>
  </si>
  <si>
    <t>Bungie cords</t>
  </si>
  <si>
    <t>Mulch for landscap</t>
  </si>
  <si>
    <t>Fan for team</t>
  </si>
  <si>
    <t>Medicine for cabinet</t>
  </si>
  <si>
    <t>Fuses for air compressor</t>
  </si>
  <si>
    <t xml:space="preserve">EXP-10012342 </t>
  </si>
  <si>
    <t>O ring</t>
  </si>
  <si>
    <t>Hydraulic  hose</t>
  </si>
  <si>
    <t xml:space="preserve">EXP-10012892 </t>
  </si>
  <si>
    <t>Replacement wiper blades</t>
  </si>
  <si>
    <t>Paper cleaning</t>
  </si>
  <si>
    <t>Plasruc cups for water</t>
  </si>
  <si>
    <t>Charity marketing for golf tournament</t>
  </si>
  <si>
    <t xml:space="preserve">EXP-10012917 </t>
  </si>
  <si>
    <t>C-3 Chem.</t>
  </si>
  <si>
    <t>Test plan before opening term.</t>
  </si>
  <si>
    <t>plywood for broken window</t>
  </si>
  <si>
    <t>water and laundry detergent</t>
  </si>
  <si>
    <t>water and dawn</t>
  </si>
  <si>
    <t xml:space="preserve">EXP-10012931 </t>
  </si>
  <si>
    <t xml:space="preserve">EXP-10012948 </t>
  </si>
  <si>
    <t>Drill bits-studs-buckets</t>
  </si>
  <si>
    <t>Drill bits</t>
  </si>
  <si>
    <t>Xtra</t>
  </si>
  <si>
    <t>Pltd stl-ctd carr</t>
  </si>
  <si>
    <t>Trash cana</t>
  </si>
  <si>
    <t>Dawn-xtra</t>
  </si>
  <si>
    <t xml:space="preserve">EXP-10012446 </t>
  </si>
  <si>
    <t>Scrub pads/ steel wool</t>
  </si>
  <si>
    <t>Copper air line repair</t>
  </si>
  <si>
    <t>Fuel/dawn/paper towels</t>
  </si>
  <si>
    <t>Grinder tools</t>
  </si>
  <si>
    <t>Replacement hoses</t>
  </si>
  <si>
    <t xml:space="preserve">EXP-10012678 </t>
  </si>
  <si>
    <t>Knoxville Chamber Membership</t>
  </si>
  <si>
    <t>Birthday Party Supplies</t>
  </si>
  <si>
    <t>Birthday Lunch</t>
  </si>
  <si>
    <t>Celebration Donuts</t>
  </si>
  <si>
    <t>Johnson City TN Chamber Membership</t>
  </si>
  <si>
    <t xml:space="preserve">EXP-10012950 </t>
  </si>
  <si>
    <t>replacement pressure washer gun</t>
  </si>
  <si>
    <t>vinegar,toilet paper, dog treats,pens</t>
  </si>
  <si>
    <t>Flat washer, Screws, and ponchos</t>
  </si>
  <si>
    <t>Grease Gun, Grease</t>
  </si>
  <si>
    <t>cleaning supplies, air freshener for bathroom, paper towels, laundry detergent</t>
  </si>
  <si>
    <t>vinegar, dawn soap,</t>
  </si>
  <si>
    <t xml:space="preserve">EXP-10012742 </t>
  </si>
  <si>
    <t>Prep brush Handles</t>
  </si>
  <si>
    <t>FLoat Valves</t>
  </si>
  <si>
    <t>Tire shine</t>
  </si>
  <si>
    <t>Rain Jackets</t>
  </si>
  <si>
    <t xml:space="preserve">EXP-10012999 </t>
  </si>
  <si>
    <t>Ice machine</t>
  </si>
  <si>
    <t xml:space="preserve">EXP-10013017 </t>
  </si>
  <si>
    <t>Jump starter kit</t>
  </si>
  <si>
    <t>Ait freshner, sqeezie, scraper</t>
  </si>
  <si>
    <t>Trash cans drilking, sign fixing, power washer and tire brush</t>
  </si>
  <si>
    <t>Justin Miller</t>
  </si>
  <si>
    <t xml:space="preserve">EXP-10013012 </t>
  </si>
  <si>
    <t xml:space="preserve">EXP-10012708 </t>
  </si>
  <si>
    <t>Easter Candy for customer’s kids and dog treats for customer’s pets</t>
  </si>
  <si>
    <t>Dog treats/cups for water machine/and Bar Keepers Friend for cleaning</t>
  </si>
  <si>
    <t xml:space="preserve">EXP-10012759 </t>
  </si>
  <si>
    <t>Celebrating well accomplished pollen season, ratio, appreciation- Took team out</t>
  </si>
  <si>
    <t>Restriping parking lot and blue paint for handicap</t>
  </si>
  <si>
    <t xml:space="preserve">EXP-10012803 </t>
  </si>
  <si>
    <t>pb blaster</t>
  </si>
  <si>
    <t>PAPER TOWELS</t>
  </si>
  <si>
    <t>dawn detergent, soft scrub, scrub pads</t>
  </si>
  <si>
    <t>hyrdaulic fluid</t>
  </si>
  <si>
    <t>can liner, safety goggles, gloves, duct tape, painters tape</t>
  </si>
  <si>
    <t>car unlock kit</t>
  </si>
  <si>
    <t xml:space="preserve">EXP-10012840 </t>
  </si>
  <si>
    <t>Bleach</t>
  </si>
  <si>
    <t>Cleaning chemical</t>
  </si>
  <si>
    <t>Measuring Tape</t>
  </si>
  <si>
    <t>As1bm</t>
  </si>
  <si>
    <t xml:space="preserve">EXP-10012315 </t>
  </si>
  <si>
    <t>Anti fatigue mats</t>
  </si>
  <si>
    <t xml:space="preserve">EXP-10012886 </t>
  </si>
  <si>
    <t>Phone coupler/adapter</t>
  </si>
  <si>
    <t xml:space="preserve">EXP-10012703 </t>
  </si>
  <si>
    <t>Mailbox and post</t>
  </si>
  <si>
    <t>Keys copied</t>
  </si>
  <si>
    <t xml:space="preserve">EXP-10012890 </t>
  </si>
  <si>
    <t>blades,degreaser,airchuck</t>
  </si>
  <si>
    <t xml:space="preserve">EXP-10012937 </t>
  </si>
  <si>
    <t>Customer dog treats</t>
  </si>
  <si>
    <t>Cleaning solutions; a/c</t>
  </si>
  <si>
    <t>Returned a/c</t>
  </si>
  <si>
    <t>Tire brush; goo gone</t>
  </si>
  <si>
    <t>Tire brush</t>
  </si>
  <si>
    <t>Bleach; fan</t>
  </si>
  <si>
    <t>Thread tape</t>
  </si>
  <si>
    <t>Paper towels; razor blades</t>
  </si>
  <si>
    <t xml:space="preserve">EXP-10012132 </t>
  </si>
  <si>
    <t>New Tire Company Car</t>
  </si>
  <si>
    <t>Gift Card for Interim SL</t>
  </si>
  <si>
    <t>Oil Change for Company Car</t>
  </si>
  <si>
    <t>Vac Repairs</t>
  </si>
  <si>
    <t>Gift Cards for XPT training</t>
  </si>
  <si>
    <t>Sign</t>
  </si>
  <si>
    <t>Reclaim and vac repairs</t>
  </si>
  <si>
    <t xml:space="preserve">EXP-10013165 </t>
  </si>
  <si>
    <t xml:space="preserve">EXP-10013082 </t>
  </si>
  <si>
    <t>water hose round up,sprayer,adapters</t>
  </si>
  <si>
    <t>air compresser repairs</t>
  </si>
  <si>
    <t>hand tool</t>
  </si>
  <si>
    <t>fan for prep area</t>
  </si>
  <si>
    <t xml:space="preserve">EXP-10012318 </t>
  </si>
  <si>
    <t>cleaning supplies, brooms, plunger set</t>
  </si>
  <si>
    <t>hand truck</t>
  </si>
  <si>
    <t xml:space="preserve">EXP-10013081 </t>
  </si>
  <si>
    <t>Hose &amp; fitting for prep gun</t>
  </si>
  <si>
    <t>Prep gun fitting &amp; supply</t>
  </si>
  <si>
    <t>Hose crimper</t>
  </si>
  <si>
    <t>Grand opening donuts</t>
  </si>
  <si>
    <t xml:space="preserve">EXP-10012609 </t>
  </si>
  <si>
    <t>table, funnels</t>
  </si>
  <si>
    <t>Batgroom key locked inside open door and make copies</t>
  </si>
  <si>
    <t xml:space="preserve">EXP-10012987 </t>
  </si>
  <si>
    <t>Weed control</t>
  </si>
  <si>
    <t>Chic fil a gift cards</t>
  </si>
  <si>
    <t>2cs water</t>
  </si>
  <si>
    <t>Hose, tape, lube, TP, vinager</t>
  </si>
  <si>
    <t>Solar eclipse glasses</t>
  </si>
  <si>
    <t>Conveyor air take up bolts</t>
  </si>
  <si>
    <t>Gloves, water, vinager, degreaser</t>
  </si>
  <si>
    <t xml:space="preserve">EXP-10012770 </t>
  </si>
  <si>
    <t>Wash Tools</t>
  </si>
  <si>
    <t xml:space="preserve">EXP-10012268 </t>
  </si>
  <si>
    <t>Buckets and drain cleaner for site</t>
  </si>
  <si>
    <t>spray bottles, nozzles</t>
  </si>
  <si>
    <t>broom, sharpies</t>
  </si>
  <si>
    <t>Parts and supplies to Fix drain for washing machine</t>
  </si>
  <si>
    <t>Replacement pressure washing hose and fittings</t>
  </si>
  <si>
    <t>Supplies for the wash</t>
  </si>
  <si>
    <t xml:space="preserve">EXP-10012988 </t>
  </si>
  <si>
    <t>Pit boots</t>
  </si>
  <si>
    <t>bigger pressure washer</t>
  </si>
  <si>
    <t>Bottles and gas can</t>
  </si>
  <si>
    <t xml:space="preserve">EXP-10012304 </t>
  </si>
  <si>
    <t>Lawn Equipment</t>
  </si>
  <si>
    <t>Paint thinner, plastic covering</t>
  </si>
  <si>
    <t>Paint and hex tool kit</t>
  </si>
  <si>
    <t>paint thinner</t>
  </si>
  <si>
    <t>hex key set</t>
  </si>
  <si>
    <t>Painters Tape</t>
  </si>
  <si>
    <t>Aluminum Cleaner</t>
  </si>
  <si>
    <t>Toilet paper, bathroom cleaner and laundry soap</t>
  </si>
  <si>
    <t xml:space="preserve">EXP-10012689 </t>
  </si>
  <si>
    <t>hydraulic hose to repair busted ones</t>
  </si>
  <si>
    <t>general cleaning</t>
  </si>
  <si>
    <t>laundry detergent, cleaning supplies</t>
  </si>
  <si>
    <t>drinks for staff</t>
  </si>
  <si>
    <t>dry and shine repair</t>
  </si>
  <si>
    <t>replacement arm for dry and shine</t>
  </si>
  <si>
    <t>oil filters for hydraulic power packs</t>
  </si>
  <si>
    <t>dawn and vinegar for nightly cleaning</t>
  </si>
  <si>
    <t>dawn and vinegar to clean the tunnel</t>
  </si>
  <si>
    <t>new hydraulic lines for equipment</t>
  </si>
  <si>
    <t>shelving for chemical room</t>
  </si>
  <si>
    <t>water for staff</t>
  </si>
  <si>
    <t>cleaning supplies and tissues</t>
  </si>
  <si>
    <t>dawn and vinegar for cleaning</t>
  </si>
  <si>
    <t>handles for prep brushes</t>
  </si>
  <si>
    <t>Water staff</t>
  </si>
  <si>
    <t xml:space="preserve">EXP-10012502 </t>
  </si>
  <si>
    <t>Unknown what happened</t>
  </si>
  <si>
    <t>Dawn detergent, bottles</t>
  </si>
  <si>
    <t>Drum pump, bottles</t>
  </si>
  <si>
    <t>Gas for blower, supplies to tepair eyewash</t>
  </si>
  <si>
    <t>fuel for blower</t>
  </si>
  <si>
    <t>unions, hose</t>
  </si>
  <si>
    <t>Laundry supplies</t>
  </si>
  <si>
    <t xml:space="preserve">EXP-10013018 </t>
  </si>
  <si>
    <t>Photo eye repair</t>
  </si>
  <si>
    <t>Storage container for work car</t>
  </si>
  <si>
    <t>Parts for pressure washer drop</t>
  </si>
  <si>
    <t>Gas - personal</t>
  </si>
  <si>
    <t xml:space="preserve">EXP-10012943 </t>
  </si>
  <si>
    <t>gas for lawn mower</t>
  </si>
  <si>
    <t>bug repel and cups for cooler.  I forgot to ask for a receipt</t>
  </si>
  <si>
    <t xml:space="preserve">EXP-10013063 </t>
  </si>
  <si>
    <t>drill bits and bolts and nuts</t>
  </si>
  <si>
    <t>water vinager</t>
  </si>
  <si>
    <t>tote, screws, utility knife</t>
  </si>
  <si>
    <t xml:space="preserve">EXP-10012949 </t>
  </si>
  <si>
    <t>Wall in tunnel Scrubbing supplies</t>
  </si>
  <si>
    <t>On-site, locker and shelving</t>
  </si>
  <si>
    <t xml:space="preserve">EXP-10013098 </t>
  </si>
  <si>
    <t>indeed job listings for SL79 cedar falls</t>
  </si>
  <si>
    <t>pvc, adapters</t>
  </si>
  <si>
    <t>squeegee, utility mats</t>
  </si>
  <si>
    <t xml:space="preserve">EXP-10013156 </t>
  </si>
  <si>
    <t>Lawn Mower and weed trimmer</t>
  </si>
  <si>
    <t>Irrigation hose and nozzles</t>
  </si>
  <si>
    <t>Irrigation supplies</t>
  </si>
  <si>
    <t>Supplies to repair irrigation line</t>
  </si>
  <si>
    <t>paper towels and soap for restroom</t>
  </si>
  <si>
    <t xml:space="preserve">EXP-10013188 </t>
  </si>
  <si>
    <t>Simranjeet Singh</t>
  </si>
  <si>
    <t xml:space="preserve">EXP-10013178 </t>
  </si>
  <si>
    <t>Shelving for organization</t>
  </si>
  <si>
    <t xml:space="preserve">EXP-10013186 </t>
  </si>
  <si>
    <t>Bug sponges and vinegar</t>
  </si>
  <si>
    <t>Credit for bug spunges and vinegar</t>
  </si>
  <si>
    <t xml:space="preserve">EXP-10013176 </t>
  </si>
  <si>
    <t>Glass cleaner, radios for site, ink, spray bottles, nozzles</t>
  </si>
  <si>
    <t xml:space="preserve">EXP-10013184 </t>
  </si>
  <si>
    <t>Quick connect</t>
  </si>
  <si>
    <t xml:space="preserve">EXP-10013182 </t>
  </si>
  <si>
    <t>Replacement gas cap</t>
  </si>
  <si>
    <t>Snake for vacs</t>
  </si>
  <si>
    <t>Cta2 repair</t>
  </si>
  <si>
    <t>Blown hydrolic hose</t>
  </si>
  <si>
    <t xml:space="preserve">EXP-10012749 </t>
  </si>
  <si>
    <t>Water and gator</t>
  </si>
  <si>
    <t>Tools and cleaning supplies</t>
  </si>
  <si>
    <t>Pizza for the team</t>
  </si>
  <si>
    <t>paper towels, extension pole, oxiclean, brush, vinegar, dawn</t>
  </si>
  <si>
    <t>Acid for cleaning</t>
  </si>
  <si>
    <t>tire shine, febreze, TP, water hose, super glue, oxi stain</t>
  </si>
  <si>
    <t>Hydraulic fliud</t>
  </si>
  <si>
    <t>Utility cart for ott</t>
  </si>
  <si>
    <t>Trash cans and towels</t>
  </si>
  <si>
    <t xml:space="preserve">EXP-10012862 </t>
  </si>
  <si>
    <t>Reclaim pipe</t>
  </si>
  <si>
    <t>Reclaim pipe again</t>
  </si>
  <si>
    <t xml:space="preserve">EXP-10012818 </t>
  </si>
  <si>
    <t>Water, dawn and vinegar</t>
  </si>
  <si>
    <t>Water gatorade dawn and vinegar</t>
  </si>
  <si>
    <t>Geinding wheel and concrete cleaner</t>
  </si>
  <si>
    <t>grinder wheels</t>
  </si>
  <si>
    <t>Thermal paper and brush heads</t>
  </si>
  <si>
    <t xml:space="preserve">EXP-10012859 </t>
  </si>
  <si>
    <t>soap for rags</t>
  </si>
  <si>
    <t>stoppers to keep carts from moving</t>
  </si>
  <si>
    <t>TP and dawn soap and vinegar</t>
  </si>
  <si>
    <t>fans for prep</t>
  </si>
  <si>
    <t>parts to fix water leak by road</t>
  </si>
  <si>
    <t>waters and cleaning supplies</t>
  </si>
  <si>
    <t xml:space="preserve">EXP-10012694 </t>
  </si>
  <si>
    <t>Easter deco</t>
  </si>
  <si>
    <t>Hoses. Quick connects</t>
  </si>
  <si>
    <t xml:space="preserve">EXP-10012903 </t>
  </si>
  <si>
    <t>Window washer repair</t>
  </si>
  <si>
    <t>Water line plug</t>
  </si>
  <si>
    <t>Gloves and two cycle oil for blower</t>
  </si>
  <si>
    <t>Repair tools</t>
  </si>
  <si>
    <t xml:space="preserve">EXP-10012924 </t>
  </si>
  <si>
    <t>hydro filters</t>
  </si>
  <si>
    <t>hoses, sprayers</t>
  </si>
  <si>
    <t>wrong way signs</t>
  </si>
  <si>
    <t>blower replacement parts</t>
  </si>
  <si>
    <t xml:space="preserve">EXP-10012995 </t>
  </si>
  <si>
    <t>Crates for bottlm on prep buckets</t>
  </si>
  <si>
    <t>Cleaning windows</t>
  </si>
  <si>
    <t>Soap scrubbers for arches</t>
  </si>
  <si>
    <t>Prep bucket for back prep under canopy</t>
  </si>
  <si>
    <t>Fuel for nlowe</t>
  </si>
  <si>
    <t>Snacks health for hot days to fuel</t>
  </si>
  <si>
    <t>Scrappers for windows</t>
  </si>
  <si>
    <t xml:space="preserve">EXP-10012359 </t>
  </si>
  <si>
    <t>Windows</t>
  </si>
  <si>
    <t xml:space="preserve">EXP-10012697 </t>
  </si>
  <si>
    <t>fans for prep area and loading station</t>
  </si>
  <si>
    <t xml:space="preserve">EXP-10013029 </t>
  </si>
  <si>
    <t>rma for hydraulic motor return</t>
  </si>
  <si>
    <t xml:space="preserve">EXP-10009722 </t>
  </si>
  <si>
    <t>Water and candy</t>
  </si>
  <si>
    <t xml:space="preserve">EXP-10013039 </t>
  </si>
  <si>
    <t>Misc hardware</t>
  </si>
  <si>
    <t xml:space="preserve">EXP-10013087 </t>
  </si>
  <si>
    <t>Snacks water</t>
  </si>
  <si>
    <t>Bolts socket set quick connect</t>
  </si>
  <si>
    <t xml:space="preserve">EXP-10013092 </t>
  </si>
  <si>
    <t xml:space="preserve">EXP-10011963 </t>
  </si>
  <si>
    <t>maintenance supplies</t>
  </si>
  <si>
    <t>build hight and width gauges</t>
  </si>
  <si>
    <t xml:space="preserve">EXP-10012738 </t>
  </si>
  <si>
    <t>ice storm supplies</t>
  </si>
  <si>
    <t xml:space="preserve">EXP-10010307 </t>
  </si>
  <si>
    <t>hot hands for employees</t>
  </si>
  <si>
    <t xml:space="preserve">EXP-10012930 </t>
  </si>
  <si>
    <t>soap, mulch, jb weld and spray bottles</t>
  </si>
  <si>
    <t>tire pump &amp; weed puller</t>
  </si>
  <si>
    <t>more mulch, soap and drinks for summer</t>
  </si>
  <si>
    <t>fans, gloves, fluid transfer pump, ratchet straps and shovel</t>
  </si>
  <si>
    <t>harbor freight membership</t>
  </si>
  <si>
    <t xml:space="preserve">EXP-10013200 </t>
  </si>
  <si>
    <t>Hose parts</t>
  </si>
  <si>
    <t xml:space="preserve">EXP-10012600 </t>
  </si>
  <si>
    <t xml:space="preserve">EXP-10013194 </t>
  </si>
  <si>
    <t>Paint/tools for posts</t>
  </si>
  <si>
    <t xml:space="preserve">EXP-10012912 </t>
  </si>
  <si>
    <t>Toilet paper and cleaning</t>
  </si>
  <si>
    <t>Sent spinners to sean in georgia</t>
  </si>
  <si>
    <t>Aent spinners to sean in gerogia</t>
  </si>
  <si>
    <t>Employees food</t>
  </si>
  <si>
    <t>Water for the team</t>
  </si>
  <si>
    <t>hand towels, gloves, mouse, spray bottles</t>
  </si>
  <si>
    <t>mouse, hand towels</t>
  </si>
  <si>
    <t xml:space="preserve">EXP-10013062 </t>
  </si>
  <si>
    <t>Synthetic oil for compressors</t>
  </si>
  <si>
    <t xml:space="preserve">EXP-10012851 </t>
  </si>
  <si>
    <t>spray gun shut offs</t>
  </si>
  <si>
    <t>leadership meeting</t>
  </si>
  <si>
    <t>tools and sprayers</t>
  </si>
  <si>
    <t>142-piece tool set</t>
  </si>
  <si>
    <t>Replaced ball valves</t>
  </si>
  <si>
    <t>donuts meeting</t>
  </si>
  <si>
    <t xml:space="preserve">EXP-10013174 </t>
  </si>
  <si>
    <t>pump</t>
  </si>
  <si>
    <t>plastic sprayers</t>
  </si>
  <si>
    <t xml:space="preserve">EXP-10013058 </t>
  </si>
  <si>
    <t>Cleaning supplies/water</t>
  </si>
  <si>
    <t>PW hoses</t>
  </si>
  <si>
    <t>Grease and grease point fittings</t>
  </si>
  <si>
    <t>Hoses connectors and cleaning tools</t>
  </si>
  <si>
    <t>Spray bottles and cleaning supplies</t>
  </si>
  <si>
    <t>Cleaning supplies and water</t>
  </si>
  <si>
    <t>Cleaning Supplies and Water/electrolyte packets</t>
  </si>
  <si>
    <t xml:space="preserve">EXP-10013242 </t>
  </si>
  <si>
    <t>Menards supplies for reclaim pump covers</t>
  </si>
  <si>
    <t>Water, hose kits &amp; plumbing tape</t>
  </si>
  <si>
    <t>Menards organization vac house supplies</t>
  </si>
  <si>
    <t>Menards supplies</t>
  </si>
  <si>
    <t>Pressure washer connector hose</t>
  </si>
  <si>
    <t>O-ring for in-line filters</t>
  </si>
  <si>
    <t>Filter wrench</t>
  </si>
  <si>
    <t>Amazon grease for pm</t>
  </si>
  <si>
    <t>Employee water &amp; cookies</t>
  </si>
  <si>
    <t>Amazon grease gun and grease fittings</t>
  </si>
  <si>
    <t xml:space="preserve">EXP-10013217 </t>
  </si>
  <si>
    <t>2nd mile cart, toilet paper, kleenex</t>
  </si>
  <si>
    <t>nuts, bolts, concrete screws to mount hose reel</t>
  </si>
  <si>
    <t>Fire extinguisher inspection and tags</t>
  </si>
  <si>
    <t>2nd charge for 2nd mile cooler.</t>
  </si>
  <si>
    <t>2nd mile cooler. Two charges for one item. $47.05 and .82 cents</t>
  </si>
  <si>
    <t>whip hose connect for hose reel, needle nose pliers, "not an exit" sign for mechanical room</t>
  </si>
  <si>
    <t xml:space="preserve">EXP-10013103 </t>
  </si>
  <si>
    <t>Additional towel bins</t>
  </si>
  <si>
    <t xml:space="preserve">EXP-10012807 </t>
  </si>
  <si>
    <t xml:space="preserve">EXP-10013166 </t>
  </si>
  <si>
    <t>gatorade, water</t>
  </si>
  <si>
    <t>grease, salt water softener, lime &amp; rust remover, dawn</t>
  </si>
  <si>
    <t>kleenex, gloves, paper towels</t>
  </si>
  <si>
    <t xml:space="preserve">EXP-10013032 </t>
  </si>
  <si>
    <t>hoses for pressure washer</t>
  </si>
  <si>
    <t>floor/window squeegie</t>
  </si>
  <si>
    <t>C3 Chemical</t>
  </si>
  <si>
    <t>window washer</t>
  </si>
  <si>
    <t>sprayers and paint</t>
  </si>
  <si>
    <t>cupcakes for Debbie Farewell</t>
  </si>
  <si>
    <t xml:space="preserve">EXP-10013193 </t>
  </si>
  <si>
    <t>WD40 &amp; screws (to be returned)</t>
  </si>
  <si>
    <t>Window washer parts</t>
  </si>
  <si>
    <t>Window washer parts (and gloves)</t>
  </si>
  <si>
    <t xml:space="preserve">EXP-10013240 </t>
  </si>
  <si>
    <t>Sams sent me back .19 cents</t>
  </si>
  <si>
    <t>Shovel</t>
  </si>
  <si>
    <t>Tools for repairs returned</t>
  </si>
  <si>
    <t xml:space="preserve">EXP-10012216 </t>
  </si>
  <si>
    <t>Dry wall supplies</t>
  </si>
  <si>
    <t>Drywall stuff</t>
  </si>
  <si>
    <t>Dry wall</t>
  </si>
  <si>
    <t>Alumanew</t>
  </si>
  <si>
    <t>Tunnel cleaning Supplies</t>
  </si>
  <si>
    <t>vinegar,hex bolt,rock</t>
  </si>
  <si>
    <t>Small Parts / tools</t>
  </si>
  <si>
    <t>Wiring crimp attatchments</t>
  </si>
  <si>
    <t>Scratch remover</t>
  </si>
  <si>
    <t xml:space="preserve">EXP-10013148 </t>
  </si>
  <si>
    <t>hose broke need fittings to fix line</t>
  </si>
  <si>
    <t xml:space="preserve">EXP-10013199 </t>
  </si>
  <si>
    <t>Antenna for customer included</t>
  </si>
  <si>
    <t xml:space="preserve">EXP-10013185 </t>
  </si>
  <si>
    <t>Water, dog treats, bleach &amp; candy</t>
  </si>
  <si>
    <t xml:space="preserve">EXP-10013280 </t>
  </si>
  <si>
    <t>store was able to reprint( cleaning items)</t>
  </si>
  <si>
    <t xml:space="preserve">EXP-10012938 </t>
  </si>
  <si>
    <t>window cleaning tools</t>
  </si>
  <si>
    <t>new keys made</t>
  </si>
  <si>
    <t>softner tank salt</t>
  </si>
  <si>
    <t>fittings hose and wrench for repair</t>
  </si>
  <si>
    <t>bags liners and foamer</t>
  </si>
  <si>
    <t>cleaner and Gatorade and hot snacks for team</t>
  </si>
  <si>
    <t>dawn, TP, paper towels</t>
  </si>
  <si>
    <t>replaced footvalves in underground reclaim tank</t>
  </si>
  <si>
    <t xml:space="preserve">EXP-10013258 </t>
  </si>
  <si>
    <t>couplings/ plumbers cement, etc</t>
  </si>
  <si>
    <t xml:space="preserve">EXP-10013195 </t>
  </si>
  <si>
    <t>Prep gun hose</t>
  </si>
  <si>
    <t>Bottles towels prep brush handles</t>
  </si>
  <si>
    <t>Power pack filter</t>
  </si>
  <si>
    <t xml:space="preserve">EXP-10012831 </t>
  </si>
  <si>
    <t>Fittings pressed and purchased for new prep gun hose</t>
  </si>
  <si>
    <t xml:space="preserve">EXP-10013244 </t>
  </si>
  <si>
    <t>nipple adapter for chem board repair</t>
  </si>
  <si>
    <t xml:space="preserve">EXP-10013443 </t>
  </si>
  <si>
    <t>salt Pellets and Pressure hose</t>
  </si>
  <si>
    <t xml:space="preserve">EXP-10013299 </t>
  </si>
  <si>
    <t>PM maintenance on compressors</t>
  </si>
  <si>
    <t>Hydrolic oil for wash operation</t>
  </si>
  <si>
    <t>Soap and cleaners for cleaning tunnel</t>
  </si>
  <si>
    <t>Sponges to clean arches</t>
  </si>
  <si>
    <t>Hydrolic oil, prep brishes, dawn,</t>
  </si>
  <si>
    <t>Pressure washer repairs</t>
  </si>
  <si>
    <t>Barrel transfer pump</t>
  </si>
  <si>
    <t>Dawn to clean tunnel</t>
  </si>
  <si>
    <t>Parts to fix water fall/pond</t>
  </si>
  <si>
    <t>Wall guard for i terior waiting area</t>
  </si>
  <si>
    <t>Air freshener for detail bay</t>
  </si>
  <si>
    <t>Oil pan to change gear oil in motors</t>
  </si>
  <si>
    <t>Glowvs and cleaning supplies</t>
  </si>
  <si>
    <t>Staff water</t>
  </si>
  <si>
    <t xml:space="preserve">EXP-10012765 </t>
  </si>
  <si>
    <t>Handrail for dumpster area, Gloves, scrapers for removing Fast passes</t>
  </si>
  <si>
    <t>Handrail for dumpster area</t>
  </si>
  <si>
    <t>Prep buckets and broom handles</t>
  </si>
  <si>
    <t>Credit for returning warranty part</t>
  </si>
  <si>
    <t xml:space="preserve">EXP-10013136 </t>
  </si>
  <si>
    <t>Return spray wand and tips</t>
  </si>
  <si>
    <t>Replacement prep hoses</t>
  </si>
  <si>
    <t>Hose, spray wand, and tips</t>
  </si>
  <si>
    <t>Hardware and floor jack for pillow blow replavements</t>
  </si>
  <si>
    <t>Hardware and threadlock and anti sieze</t>
  </si>
  <si>
    <t>2x4 to use for repair of Pillow block bearings</t>
  </si>
  <si>
    <t>Dawn soap, laundry detergent, hand soap</t>
  </si>
  <si>
    <t>See Bruce Maxwell - one flight for company consultant incentive</t>
  </si>
  <si>
    <t xml:space="preserve">EXP-10013313 </t>
  </si>
  <si>
    <t xml:space="preserve">EXP-10013366 </t>
  </si>
  <si>
    <t>Chemical guy scratch repair</t>
  </si>
  <si>
    <t>Vinegar,  bolts. This and the 103.82 expense equal total on receipt</t>
  </si>
  <si>
    <t>Dog treats, sharpie, vinegar, etc bolts. This and the 20.12 transaction equal total in receipt</t>
  </si>
  <si>
    <t xml:space="preserve">EXP-10013406 </t>
  </si>
  <si>
    <t>Gloves and replacement antenna for customer</t>
  </si>
  <si>
    <t xml:space="preserve">EXP-10013247 </t>
  </si>
  <si>
    <t xml:space="preserve">EXP-10013275 </t>
  </si>
  <si>
    <t>Adapters &amp; PVC cutter</t>
  </si>
  <si>
    <t>PVC adapters</t>
  </si>
  <si>
    <t>Water &amp; Sports Drinks</t>
  </si>
  <si>
    <t xml:space="preserve">EXP-10013298 </t>
  </si>
  <si>
    <t>vinegar, dish soap bath tissue</t>
  </si>
  <si>
    <t>shelf for vac house, trash bags, totes for storage</t>
  </si>
  <si>
    <t>scraper, cups, bandaid, screws, mirror for bathroom, m&amp;ms for staff</t>
  </si>
  <si>
    <t xml:space="preserve">EXP-10013312 </t>
  </si>
  <si>
    <t>tash can lids</t>
  </si>
  <si>
    <t>scrubs to clean arches</t>
  </si>
  <si>
    <t>scrubs for arches</t>
  </si>
  <si>
    <t xml:space="preserve">EXP-10013337 </t>
  </si>
  <si>
    <t xml:space="preserve">EXP-10013243 </t>
  </si>
  <si>
    <t>Tools and trufuel</t>
  </si>
  <si>
    <t>Volt meter</t>
  </si>
  <si>
    <t>HVAC repair</t>
  </si>
  <si>
    <t xml:space="preserve">EXP-10013370 </t>
  </si>
  <si>
    <t>Parking Lot striping</t>
  </si>
  <si>
    <t xml:space="preserve">EXP-10013388 </t>
  </si>
  <si>
    <t>Concrete to put up wash sign</t>
  </si>
  <si>
    <t xml:space="preserve">EXP-10013389 </t>
  </si>
  <si>
    <t>T valve for pressure washer hose</t>
  </si>
  <si>
    <t xml:space="preserve">EXP-10013397 </t>
  </si>
  <si>
    <t>Vinegar/ dawn</t>
  </si>
  <si>
    <t>Wire nut</t>
  </si>
  <si>
    <t>Cleaning supplies, mop</t>
  </si>
  <si>
    <t>Sprayer, degreaser</t>
  </si>
  <si>
    <t>Shelf, organizational supplies</t>
  </si>
  <si>
    <t>Gatorade, ice</t>
  </si>
  <si>
    <t xml:space="preserve">EXP-10013351 </t>
  </si>
  <si>
    <t>Bath tissue</t>
  </si>
  <si>
    <t>Nylon tape and pressure washers hose disconnect</t>
  </si>
  <si>
    <t>Pressure hoses</t>
  </si>
  <si>
    <t>Screws a tools to replace heco</t>
  </si>
  <si>
    <t>Hydro fluid for conveyor</t>
  </si>
  <si>
    <t xml:space="preserve">EXP-10012654 </t>
  </si>
  <si>
    <t>tooks to try and fix prep hose back in november</t>
  </si>
  <si>
    <t>poles for prep</t>
  </si>
  <si>
    <t xml:space="preserve">EXP-10012338 </t>
  </si>
  <si>
    <t>scrub brush poles and screws</t>
  </si>
  <si>
    <t>clamps for omni</t>
  </si>
  <si>
    <t>screws for cta3</t>
  </si>
  <si>
    <t xml:space="preserve">EXP-10012882 </t>
  </si>
  <si>
    <t>Gatorades</t>
  </si>
  <si>
    <t>Storage, drills, screws</t>
  </si>
  <si>
    <t>Marine grease and waters</t>
  </si>
  <si>
    <t>Work bench organizer</t>
  </si>
  <si>
    <t>Knoxville chamber</t>
  </si>
  <si>
    <t>Wall mounts, concrete cleaner</t>
  </si>
  <si>
    <t>Gorrila carts</t>
  </si>
  <si>
    <t>Wall mount storage</t>
  </si>
  <si>
    <t xml:space="preserve">EXP-10012891 </t>
  </si>
  <si>
    <t>Dog treats, office supplies, frames for bathroom</t>
  </si>
  <si>
    <t>WD-40, another new part for pressure washer</t>
  </si>
  <si>
    <t>Garden carts for prep buckets, wire, strippers, and network tool kit</t>
  </si>
  <si>
    <t>Vinegar, dawn, cleaning</t>
  </si>
  <si>
    <t>Glacier gloves for winter prep</t>
  </si>
  <si>
    <t>Fuel for gas powered pressure washer</t>
  </si>
  <si>
    <t>New cable to xpt</t>
  </si>
  <si>
    <t>Electric - main power faulire wouslnt reset</t>
  </si>
  <si>
    <t>Trash bags ans duct tape</t>
  </si>
  <si>
    <t>Goo gone</t>
  </si>
  <si>
    <t>Comcrete cleaner - out of lime off</t>
  </si>
  <si>
    <t>Returned to concrete cleaner it did not work</t>
  </si>
  <si>
    <t xml:space="preserve">EXP-10013529 </t>
  </si>
  <si>
    <t xml:space="preserve">EXP-10013530 </t>
  </si>
  <si>
    <t xml:space="preserve">EXP-10013517 </t>
  </si>
  <si>
    <t xml:space="preserve">EXP-10013399 </t>
  </si>
  <si>
    <t>Hydrolic hose new one and crimped</t>
  </si>
  <si>
    <t xml:space="preserve">EXP-10013527 </t>
  </si>
  <si>
    <t>Soap, snacks, water, towels</t>
  </si>
  <si>
    <t xml:space="preserve">EXP-10012614 </t>
  </si>
  <si>
    <t>Hoses for gas pressure washer</t>
  </si>
  <si>
    <t>Needed more vinegar amd a new keyboard</t>
  </si>
  <si>
    <t>Lift chain for toilet</t>
  </si>
  <si>
    <t>Electrician</t>
  </si>
  <si>
    <t xml:space="preserve">EXP-10013494 </t>
  </si>
  <si>
    <t>cleaning products for tunnel and windows</t>
  </si>
  <si>
    <t>High pressure hose for pressure washing</t>
  </si>
  <si>
    <t>Salt and delivery for  water softner tank</t>
  </si>
  <si>
    <t>cleaning supplies and tool for windows</t>
  </si>
  <si>
    <t>hose replacement for pressure hose</t>
  </si>
  <si>
    <t>Part to try to fix power pack pump</t>
  </si>
  <si>
    <t>dawn, degreaser, toilet paper, paper towels</t>
  </si>
  <si>
    <t>plug for power pack pump</t>
  </si>
  <si>
    <t>crow bar, thread tape, pvc pipe for power pack pump repair</t>
  </si>
  <si>
    <t>hydralic hoes for water for chemical board leak (2 hoses)</t>
  </si>
  <si>
    <t>gorilla glue to put up foam pipe protection for tunnel hose to tire shine</t>
  </si>
  <si>
    <t>outdoor clorox bleach for pressure washing</t>
  </si>
  <si>
    <t>degreaser for pressure washing</t>
  </si>
  <si>
    <t xml:space="preserve">EXP-10013535 </t>
  </si>
  <si>
    <t>buff control screen</t>
  </si>
  <si>
    <t>prep buckets/carts</t>
  </si>
  <si>
    <t>phone jack for load station</t>
  </si>
  <si>
    <t xml:space="preserve">EXP-10013511 </t>
  </si>
  <si>
    <t>Grease gun supplies</t>
  </si>
  <si>
    <t>Water vinegar and ball valve</t>
  </si>
  <si>
    <t>Water wasp spray and dawn</t>
  </si>
  <si>
    <t>Bottles for cleaner</t>
  </si>
  <si>
    <t>Wash hydro repair</t>
  </si>
  <si>
    <t>Coupling for repair</t>
  </si>
  <si>
    <t>Pressure wash hose and connect</t>
  </si>
  <si>
    <t xml:space="preserve">EXP-10013514 </t>
  </si>
  <si>
    <t>Armani Waynesboro go</t>
  </si>
  <si>
    <t>indeed add</t>
  </si>
  <si>
    <t>camera repair</t>
  </si>
  <si>
    <t>semi annual pm</t>
  </si>
  <si>
    <t xml:space="preserve">EXP-10013548 </t>
  </si>
  <si>
    <t xml:space="preserve">EXP-10013498 </t>
  </si>
  <si>
    <t>Simple green, dawn, etc</t>
  </si>
  <si>
    <t xml:space="preserve">EXP-10013349 </t>
  </si>
  <si>
    <t>EXP-10013140</t>
  </si>
  <si>
    <t>cans, carts</t>
  </si>
  <si>
    <t xml:space="preserve">EXP-10013580 </t>
  </si>
  <si>
    <t>socket adapter for pump hookup</t>
  </si>
  <si>
    <t>JIC Adapters for hose repair</t>
  </si>
  <si>
    <t>dawn vinegar cleaning windows</t>
  </si>
  <si>
    <t>ratchet set</t>
  </si>
  <si>
    <t xml:space="preserve">EXP-10013410 </t>
  </si>
  <si>
    <t>Gloves large</t>
  </si>
  <si>
    <t>Gloves small</t>
  </si>
  <si>
    <t xml:space="preserve">EXP-10013582 </t>
  </si>
  <si>
    <t>Liquid nails</t>
  </si>
  <si>
    <t xml:space="preserve">EXP-10013551 </t>
  </si>
  <si>
    <t>Poles</t>
  </si>
  <si>
    <t>Wash chemicals</t>
  </si>
  <si>
    <t xml:space="preserve">EXP-10013345 </t>
  </si>
  <si>
    <t>Water, toilet paper, paper towles</t>
  </si>
  <si>
    <t>Toilet paper and paper towels (this was correct!)</t>
  </si>
  <si>
    <t xml:space="preserve">EXP-10013335 </t>
  </si>
  <si>
    <t>Box of white towels for tire shine</t>
  </si>
  <si>
    <t>Fabric softener, gloves, stick it strips</t>
  </si>
  <si>
    <t>Case of dawn</t>
  </si>
  <si>
    <t>Hi pressure hose, antifreeze, clip boards, organizers, window washing supplies, dawn, concrete sqeegee, scrapers googone</t>
  </si>
  <si>
    <t>2 cs of vinegar</t>
  </si>
  <si>
    <t>Pressure hose gun</t>
  </si>
  <si>
    <t>Pressure clamps</t>
  </si>
  <si>
    <t>Utility Cart</t>
  </si>
  <si>
    <t>Bag of concrete nails</t>
  </si>
  <si>
    <t xml:space="preserve">EXP-10013403 </t>
  </si>
  <si>
    <t>Replacenent Y strainer for reclaim</t>
  </si>
  <si>
    <t>Bathroom toliet paper</t>
  </si>
  <si>
    <t>Emergancy run - replacement bolts - XPT gates wouldnt stay on. Bolts were bent.</t>
  </si>
  <si>
    <t>Dale Hyndman</t>
  </si>
  <si>
    <t xml:space="preserve">EXP-10012650 </t>
  </si>
  <si>
    <t>Gloves, wd40, grease, roundup</t>
  </si>
  <si>
    <t>Gloves. Wd40, tape</t>
  </si>
  <si>
    <t xml:space="preserve">EXP-10013566 </t>
  </si>
  <si>
    <t>Washing machine removal</t>
  </si>
  <si>
    <t>Toilet paper, water, paper towels</t>
  </si>
  <si>
    <t xml:space="preserve">EXP-10013593 </t>
  </si>
  <si>
    <t>Fittings for pressure washer</t>
  </si>
  <si>
    <t xml:space="preserve">EXP-10013596 </t>
  </si>
  <si>
    <t>Nuts and bolts for hose reel cart, bungees for 2nd mile cart, flex seal to cover rough metal near hoses</t>
  </si>
  <si>
    <t>re-keyed locks after JacQuelan quit</t>
  </si>
  <si>
    <t xml:space="preserve">EXP-10012357 </t>
  </si>
  <si>
    <t>Headlight</t>
  </si>
  <si>
    <t>Timothy Fruge</t>
  </si>
  <si>
    <t xml:space="preserve">EXP-10013641 </t>
  </si>
  <si>
    <t>Car Wash Show - Attendance Fees</t>
  </si>
  <si>
    <t xml:space="preserve">EXP-10013653 </t>
  </si>
  <si>
    <t>International Car Wash Membership</t>
  </si>
  <si>
    <t>Tablecloth Birthday Lunch</t>
  </si>
  <si>
    <t xml:space="preserve">EXP-10013492 </t>
  </si>
  <si>
    <t>Products for de-hazing windows</t>
  </si>
  <si>
    <t xml:space="preserve">EXP-10013396 </t>
  </si>
  <si>
    <t>tire air hose was cut needed parts to fix</t>
  </si>
  <si>
    <t>towel, deodorizer and bathroom deodorizer office supplies for employees</t>
  </si>
  <si>
    <t>checked electrical out put on main power supply</t>
  </si>
  <si>
    <t>contactor for blower and one back up</t>
  </si>
  <si>
    <t xml:space="preserve">EXP-10013594 </t>
  </si>
  <si>
    <t>fuel for pressure washer</t>
  </si>
  <si>
    <t>vinegar for cleaning, mirrors for reading hydraulic fluid site glass, water foremployees</t>
  </si>
  <si>
    <t>water for employees suckers for kids at gate</t>
  </si>
  <si>
    <t xml:space="preserve">EXP-10013161 </t>
  </si>
  <si>
    <t>Returned parst shef</t>
  </si>
  <si>
    <t xml:space="preserve">EXP-10013408 </t>
  </si>
  <si>
    <t>Water and toliet paper</t>
  </si>
  <si>
    <t xml:space="preserve">EXP-10013560 </t>
  </si>
  <si>
    <t>Parts for reclaim system</t>
  </si>
  <si>
    <t>Soap cleaning supplies charger</t>
  </si>
  <si>
    <t>Waters &amp; snacks</t>
  </si>
  <si>
    <t>Power pack oil</t>
  </si>
  <si>
    <t>Paint striper , suppies for railing (saftey)</t>
  </si>
  <si>
    <t>Parts for window washers</t>
  </si>
  <si>
    <t>Barrel pump</t>
  </si>
  <si>
    <t>Waters &amp; toilet paper</t>
  </si>
  <si>
    <t xml:space="preserve">EXP-10013599 </t>
  </si>
  <si>
    <t>Replacement trim, piece for customer damage claim #7530</t>
  </si>
  <si>
    <t>O-rings for in-line strainer</t>
  </si>
  <si>
    <t>Water testing kit and manhole cover hook</t>
  </si>
  <si>
    <t>Tubing to make a spare tire shine manifold</t>
  </si>
  <si>
    <t>Quick connects to make tire shine manifold</t>
  </si>
  <si>
    <t>Rescue tape for pipe leak</t>
  </si>
  <si>
    <t>Pipe bender and cutter for repair</t>
  </si>
  <si>
    <t xml:space="preserve">EXP-10013538 </t>
  </si>
  <si>
    <t>grundfospump fixing</t>
  </si>
  <si>
    <t xml:space="preserve">EXP-10013520 </t>
  </si>
  <si>
    <t>Garbage Can Inserts</t>
  </si>
  <si>
    <t>Soap, water, &amp; sports drinks</t>
  </si>
  <si>
    <t>Christopher Lopez</t>
  </si>
  <si>
    <t xml:space="preserve">EXP-10013603 </t>
  </si>
  <si>
    <t>Laundry Detergent for Bozeman MT</t>
  </si>
  <si>
    <t xml:space="preserve">EXP-10013491 </t>
  </si>
  <si>
    <t>bolts for vice</t>
  </si>
  <si>
    <t>bolts for shelf</t>
  </si>
  <si>
    <t>bolts for tire brush 2</t>
  </si>
  <si>
    <t>brass fittings for prep hoses</t>
  </si>
  <si>
    <t xml:space="preserve">EXP-10013540 </t>
  </si>
  <si>
    <t>Electric eye mounts</t>
  </si>
  <si>
    <t>Fan, gloves</t>
  </si>
  <si>
    <t>flowers</t>
  </si>
  <si>
    <t xml:space="preserve">EXP-10013547 </t>
  </si>
  <si>
    <t>Personal purrchase wrong card</t>
  </si>
  <si>
    <t>2 new top hinges- level one door</t>
  </si>
  <si>
    <t>Drinks snacks bleach cleamer</t>
  </si>
  <si>
    <t>copy paper, décor</t>
  </si>
  <si>
    <t>oxiclean, bleach</t>
  </si>
  <si>
    <t>drinks, waters, crackers, water flavoring</t>
  </si>
  <si>
    <t xml:space="preserve">EXP-10013600 </t>
  </si>
  <si>
    <t>Quick connect, Hex nipple</t>
  </si>
  <si>
    <t>Wire to bypass window washer</t>
  </si>
  <si>
    <t>Pressure washer for parking lot</t>
  </si>
  <si>
    <t>Joined the City of Commerce</t>
  </si>
  <si>
    <t>Bolts to mount clearence signs to beam</t>
  </si>
  <si>
    <t>Drain auger</t>
  </si>
  <si>
    <t>Leonard Council</t>
  </si>
  <si>
    <t xml:space="preserve">EXP-10013175 </t>
  </si>
  <si>
    <t>Water filter for break room, hose for prep, speaker/walkie for xpt, nozzle tips for pressure washer</t>
  </si>
  <si>
    <t>Restroom lights</t>
  </si>
  <si>
    <t xml:space="preserve">EXP-10013407 </t>
  </si>
  <si>
    <t>Water / cleaning</t>
  </si>
  <si>
    <t>Coupler</t>
  </si>
  <si>
    <t xml:space="preserve">EXP-10013595 </t>
  </si>
  <si>
    <t>planter, plants</t>
  </si>
  <si>
    <t>ink, vinegar, paper towels</t>
  </si>
  <si>
    <t>detergent, trash bags, paper towels</t>
  </si>
  <si>
    <t>C3 Chemicals</t>
  </si>
  <si>
    <t xml:space="preserve">EXP-10013488 </t>
  </si>
  <si>
    <t>Syphon, goo gone, scrub brush, toilet brush, putty knife</t>
  </si>
  <si>
    <t>Funnel, bleach, spray botle, flashlight, liquid pump, cleaning brush, mini drain snake</t>
  </si>
  <si>
    <t>Bungie straps for towel carts, + $0.10 rounded up to charity</t>
  </si>
  <si>
    <t>Nuts, bolts, degreaser</t>
  </si>
  <si>
    <t>Nuts, bolts, oil stain remover, cleaning supplies</t>
  </si>
  <si>
    <t>Magic erasers, putty knife, cleaning supplies</t>
  </si>
  <si>
    <t>Hose for customers to use, hose reel, paint + brushes, mop</t>
  </si>
  <si>
    <t>Microfiber dusting wand for cleaning excess tire shine, contractor bags, work gloves</t>
  </si>
  <si>
    <t>Vinegar, Gain, lens wipes for glasses wearers</t>
  </si>
  <si>
    <t>Disposable rubber gloves</t>
  </si>
  <si>
    <t>Weed killer, new hose for backroom, utility knife, nozzle, bee killer</t>
  </si>
  <si>
    <t>Fans for XPT &amp; prep + $19.97 replacement plan if dropped or broken, Buckets</t>
  </si>
  <si>
    <t xml:space="preserve">EXP-10013496 </t>
  </si>
  <si>
    <t>walmart Plus membership</t>
  </si>
  <si>
    <t>detergent, spray bottles, wate softner</t>
  </si>
  <si>
    <t>spring clamps</t>
  </si>
  <si>
    <t xml:space="preserve">EXP-10012653 </t>
  </si>
  <si>
    <t xml:space="preserve">EXP-10013554 </t>
  </si>
  <si>
    <t>Toilet paper, copy paper, and long needle nose for second mile</t>
  </si>
  <si>
    <t xml:space="preserve">EXP-10013835 </t>
  </si>
  <si>
    <t>GC for site expenses</t>
  </si>
  <si>
    <t xml:space="preserve">EXP-10013833 </t>
  </si>
  <si>
    <t xml:space="preserve">EXP-10013828 </t>
  </si>
  <si>
    <t>Warehouse space</t>
  </si>
  <si>
    <t xml:space="preserve">EXP-10013825 </t>
  </si>
  <si>
    <t>Fitting for hydrominder at burlington</t>
  </si>
  <si>
    <t>Competition scouting</t>
  </si>
  <si>
    <t>Blades for cutting at willmar</t>
  </si>
  <si>
    <t>Wire stripper</t>
  </si>
  <si>
    <t>Key stock for top brush at eagan</t>
  </si>
  <si>
    <t xml:space="preserve">EXP-10013660 </t>
  </si>
  <si>
    <t>Buckets etc</t>
  </si>
  <si>
    <t>check valves, air filter</t>
  </si>
  <si>
    <t>Air Filter</t>
  </si>
  <si>
    <t xml:space="preserve">EXP-10013723 </t>
  </si>
  <si>
    <t>Toilet paper and popsicles for employees</t>
  </si>
  <si>
    <t>Popsicles</t>
  </si>
  <si>
    <t>Parts for reclaim plus shipping</t>
  </si>
  <si>
    <t>Ball valves snd fasteners</t>
  </si>
  <si>
    <t>Fasteners and soap cart</t>
  </si>
  <si>
    <t>Soap Cart</t>
  </si>
  <si>
    <t>Pens and vinegar</t>
  </si>
  <si>
    <t>Pens</t>
  </si>
  <si>
    <t>Parts for server swap</t>
  </si>
  <si>
    <t>Funnel for barrels</t>
  </si>
  <si>
    <t>Salt saver plus delivery</t>
  </si>
  <si>
    <t>Parts to fix pressure washer</t>
  </si>
  <si>
    <t>Wench puller for chain</t>
  </si>
  <si>
    <t>Bolts and parts</t>
  </si>
  <si>
    <t xml:space="preserve">EXP-10013724 </t>
  </si>
  <si>
    <t>Hose clamps and pipe cutter</t>
  </si>
  <si>
    <t>Pipe Cutter, Hacksaw</t>
  </si>
  <si>
    <t>hose clamps</t>
  </si>
  <si>
    <t>Cleaning chemicals for pressure washing</t>
  </si>
  <si>
    <t>Brush heads and aluminum cleaner</t>
  </si>
  <si>
    <t>aluminum cleaner</t>
  </si>
  <si>
    <t>brush heads</t>
  </si>
  <si>
    <t>Large shop fan</t>
  </si>
  <si>
    <t>bottle Water and hydraulic oil for jack</t>
  </si>
  <si>
    <t>jack oil</t>
  </si>
  <si>
    <t>water jugs</t>
  </si>
  <si>
    <t>Screwdriver and parts</t>
  </si>
  <si>
    <t>screwdriver</t>
  </si>
  <si>
    <t xml:space="preserve">EXP-10013806 </t>
  </si>
  <si>
    <t>couplers, nipples, restricters</t>
  </si>
  <si>
    <t>broom handles, planters, spray nozzles</t>
  </si>
  <si>
    <t>Spray Nozzles</t>
  </si>
  <si>
    <t>Planters</t>
  </si>
  <si>
    <t>Broom handles</t>
  </si>
  <si>
    <t>All was for work except the weed eater $249.00</t>
  </si>
  <si>
    <t>bottle Water, scents for office and bathroom</t>
  </si>
  <si>
    <t>scents for bathroom</t>
  </si>
  <si>
    <t>Wash item 3 gallon caladium duo</t>
  </si>
  <si>
    <t xml:space="preserve">EXP-10013804 </t>
  </si>
  <si>
    <t>small parts for equipment for site</t>
  </si>
  <si>
    <t>fittings to fix water line by road</t>
  </si>
  <si>
    <t>jump starter for customer cars</t>
  </si>
  <si>
    <t>cleaners for site</t>
  </si>
  <si>
    <t xml:space="preserve">EXP-10013662 </t>
  </si>
  <si>
    <t>Padlocks for XPT per safety audit</t>
  </si>
  <si>
    <t>Bottom cap for vac canister</t>
  </si>
  <si>
    <t>Padlocks for safety audit action item</t>
  </si>
  <si>
    <t>45 fitting for vac house exhaust pipe</t>
  </si>
  <si>
    <t>V belts for water pumps</t>
  </si>
  <si>
    <t>Velcro for signage</t>
  </si>
  <si>
    <t>Paint, washers, toilet paper</t>
  </si>
  <si>
    <t>Tunnel Cleaner</t>
  </si>
  <si>
    <t>Helicoil kit to rethread omni pump and hydraulic fluid</t>
  </si>
  <si>
    <t>Pressure guns and hoses</t>
  </si>
  <si>
    <t xml:space="preserve">EXP-10013642 </t>
  </si>
  <si>
    <t>Birthday present for zach hamilton cwa</t>
  </si>
  <si>
    <t>Water for staff and scrub pads for arches</t>
  </si>
  <si>
    <t>Steel weld to repairnloading station</t>
  </si>
  <si>
    <t>Concrete screws to fix loading station and brackets</t>
  </si>
  <si>
    <t>2cycle oil for blower and weedeater</t>
  </si>
  <si>
    <t>Fans for xpt and load to keep employees cool</t>
  </si>
  <si>
    <t>Return of umbrella base</t>
  </si>
  <si>
    <t>Refund for umbrella return</t>
  </si>
  <si>
    <t>Hammer drill formconcrete, pipe cutter pressure washer hose</t>
  </si>
  <si>
    <t>Return for weed pullers</t>
  </si>
  <si>
    <t>Refund for missing pipe cutter from order</t>
  </si>
  <si>
    <t xml:space="preserve">EXP-10013105 </t>
  </si>
  <si>
    <t>Tide pods , vinegar, btl water</t>
  </si>
  <si>
    <t>dawn, vinegar, tide pods</t>
  </si>
  <si>
    <t>Hand soap , spill litter to pick up spilled paint</t>
  </si>
  <si>
    <t>Brush cleaner for concreate , dawn , water btl, goof off</t>
  </si>
  <si>
    <t>goof off, dawn, brush cleaner</t>
  </si>
  <si>
    <t>bottled water, gatorade</t>
  </si>
  <si>
    <t>Zip ties , new step ladder</t>
  </si>
  <si>
    <t>10 GC to Aberdeen PD , 10 to Aberdeen Trooper office and 5 GC to Sheriffs office for the shooting and killing of police in charlotte</t>
  </si>
  <si>
    <t>TP and cleaner wax</t>
  </si>
  <si>
    <t>cleaner wax</t>
  </si>
  <si>
    <t>Chemical Gloves and 5gal bucket</t>
  </si>
  <si>
    <t>Ballast for reclaim</t>
  </si>
  <si>
    <t>Drill bit</t>
  </si>
  <si>
    <t>Barb adapter, tide pods , step bit , flex extension for drill</t>
  </si>
  <si>
    <t>adapter</t>
  </si>
  <si>
    <t>step bit, flexible extension</t>
  </si>
  <si>
    <t>oxiclean</t>
  </si>
  <si>
    <t>Dawn, vinegar , btl water , pinesol</t>
  </si>
  <si>
    <t>dawn, vinegar, pinesol</t>
  </si>
  <si>
    <t>Elbow for pressure guns</t>
  </si>
  <si>
    <t xml:space="preserve">EXP-10013574 </t>
  </si>
  <si>
    <t>Transfer Pump</t>
  </si>
  <si>
    <t>Battery Transfer Pump</t>
  </si>
  <si>
    <t>Fuel for lawn care</t>
  </si>
  <si>
    <t>Bug scrubbing pads</t>
  </si>
  <si>
    <t>Lawn and weed treatment</t>
  </si>
  <si>
    <t>Pressure Washer hose</t>
  </si>
  <si>
    <t>Large Umbrella for XPT Coverage from Heat</t>
  </si>
  <si>
    <t>Pressure Washing Wand</t>
  </si>
  <si>
    <t>Need 2 of the same sign for 2 different doors</t>
  </si>
  <si>
    <t xml:space="preserve">EXP-10013742 </t>
  </si>
  <si>
    <t>Hose for site</t>
  </si>
  <si>
    <t>Cooler ice drinks for site/crew</t>
  </si>
  <si>
    <t>Hose for site repair</t>
  </si>
  <si>
    <t>Spray bottles soap supplies</t>
  </si>
  <si>
    <t>hand soap</t>
  </si>
  <si>
    <t>Fix mini split ac office</t>
  </si>
  <si>
    <t>Bits needed to fix repair</t>
  </si>
  <si>
    <t xml:space="preserve">EXP-10013696 </t>
  </si>
  <si>
    <t>Mac Valve for Buff Wheel</t>
  </si>
  <si>
    <t>Trash Bags, Febreeze, tape, dog treats</t>
  </si>
  <si>
    <t>postits, trash bags, air freshners</t>
  </si>
  <si>
    <t>Gatorades for team, and trash liners</t>
  </si>
  <si>
    <t>trash liners</t>
  </si>
  <si>
    <t>gatorades</t>
  </si>
  <si>
    <t>Parts to fix window washers</t>
  </si>
  <si>
    <t>Replaced old refrigerator</t>
  </si>
  <si>
    <t>Flowers, soil, tape, zipties, grill grates for prep buckets</t>
  </si>
  <si>
    <t>grill grates for prep buckets</t>
  </si>
  <si>
    <t>Replacement pressure washer pump</t>
  </si>
  <si>
    <t>Gatorades for team</t>
  </si>
  <si>
    <t xml:space="preserve">EXP-10013759 </t>
  </si>
  <si>
    <t>Pipe Fittings</t>
  </si>
  <si>
    <t>Pressure washer hose fittings</t>
  </si>
  <si>
    <t>Concrete and supplies to finish Prep area</t>
  </si>
  <si>
    <t>New sink for bathroom</t>
  </si>
  <si>
    <t>New Exit and emergency lighting for Mech room</t>
  </si>
  <si>
    <t>Water-Gatorade</t>
  </si>
  <si>
    <t>Fittings to install new eye wash sink</t>
  </si>
  <si>
    <t>Wood and brackets to build concrete form</t>
  </si>
  <si>
    <t>Tide Pods-Toilet paper</t>
  </si>
  <si>
    <t>tide pods</t>
  </si>
  <si>
    <t xml:space="preserve">EXP-10013764 </t>
  </si>
  <si>
    <t>grease, o-rings</t>
  </si>
  <si>
    <t>picnic bench</t>
  </si>
  <si>
    <t>oil stain remover</t>
  </si>
  <si>
    <t>shaft sleeve and loctite</t>
  </si>
  <si>
    <t>reclaim repair</t>
  </si>
  <si>
    <t xml:space="preserve">EXP-10012973 </t>
  </si>
  <si>
    <t>Laundry</t>
  </si>
  <si>
    <t>Shipping for parts</t>
  </si>
  <si>
    <t>Wheel for cart</t>
  </si>
  <si>
    <t>Tool for edges of paint</t>
  </si>
  <si>
    <t>Paint brush to paint</t>
  </si>
  <si>
    <t>Paint for building</t>
  </si>
  <si>
    <t>Bathroom cleaner and laundry</t>
  </si>
  <si>
    <t>vinegar, gain detergent, zep</t>
  </si>
  <si>
    <t>bath tissue, paper towels</t>
  </si>
  <si>
    <t>Pump and hose to pump pit</t>
  </si>
  <si>
    <t>Fitting for hose</t>
  </si>
  <si>
    <t>Fitting for hose again</t>
  </si>
  <si>
    <t>Hoses for pit pumper</t>
  </si>
  <si>
    <t>Wire to test top brush moter</t>
  </si>
  <si>
    <t>Manual</t>
  </si>
  <si>
    <t>May checklist</t>
  </si>
  <si>
    <t>Shovels for pit cleaning</t>
  </si>
  <si>
    <t>Degreasers fir concreate</t>
  </si>
  <si>
    <t>dawn, vinegar, laundry detergent</t>
  </si>
  <si>
    <t>New pressure washer hose</t>
  </si>
  <si>
    <t xml:space="preserve">EXP-10013781 </t>
  </si>
  <si>
    <t>Kitty Litter to clean up oil leaked from HP25 pump in back room</t>
  </si>
  <si>
    <t>Laundry detergent to wash micro fiber towels</t>
  </si>
  <si>
    <t>Bottles of water and tire shine spray</t>
  </si>
  <si>
    <t>Kitty litter to clean up oil</t>
  </si>
  <si>
    <t>2 sets of knee pads to be able to work on equipment in the tunnel with</t>
  </si>
  <si>
    <t>4 Powder Gatorade tubs</t>
  </si>
  <si>
    <t>Tie down straps for removing chain on conveyor to shorten chain</t>
  </si>
  <si>
    <t>Extra spare hydraulic hoses for back up repairs</t>
  </si>
  <si>
    <t>Tire Shine - no tresspassing signs</t>
  </si>
  <si>
    <t>Bottles of Water for site</t>
  </si>
  <si>
    <t>torque wrench, grease</t>
  </si>
  <si>
    <t>torque wrench</t>
  </si>
  <si>
    <t>Sockets for repair of equipment in tunnel</t>
  </si>
  <si>
    <t>half inch hose barb</t>
  </si>
  <si>
    <t>fittings, elbows, nipples</t>
  </si>
  <si>
    <t>4 way water key and other supplies</t>
  </si>
  <si>
    <t>hex wrenches - 3 jaw puller to remove pulley</t>
  </si>
  <si>
    <t>2 cases of bottle water</t>
  </si>
  <si>
    <t>Safety signage</t>
  </si>
  <si>
    <t>fireproof file storage box to store NC Department of Labor minor work certificates</t>
  </si>
  <si>
    <t xml:space="preserve">EXP-10013739 </t>
  </si>
  <si>
    <t>pipe tape, brass coupling to repair hydraulic hose</t>
  </si>
  <si>
    <t>push couplimg to fix hydraulic hose on top brush</t>
  </si>
  <si>
    <t>Flare elbow to fix hydraulic hose on tire shine</t>
  </si>
  <si>
    <t>antifreeze for tire shine</t>
  </si>
  <si>
    <t>5 gal hydraulic fluid</t>
  </si>
  <si>
    <t xml:space="preserve">EXP-10013792 </t>
  </si>
  <si>
    <t>Toilet paper and bathroom cleaner</t>
  </si>
  <si>
    <t xml:space="preserve">EXP-10013616 </t>
  </si>
  <si>
    <t>Toilet bowl cleaner and snacks for office</t>
  </si>
  <si>
    <t>jolly ranchers, life savers</t>
  </si>
  <si>
    <t>toilet bowl cleaner</t>
  </si>
  <si>
    <t>Chamber of commerce</t>
  </si>
  <si>
    <t xml:space="preserve">EXP-10013646 </t>
  </si>
  <si>
    <t>ethernet cable, flex seal, glass scrapper, drill, foam cannon</t>
  </si>
  <si>
    <t>glass scrapper, drill, foam cannon</t>
  </si>
  <si>
    <t>flex seal</t>
  </si>
  <si>
    <t>ethernet cable</t>
  </si>
  <si>
    <t>sunscreen</t>
  </si>
  <si>
    <t>sandwich bags</t>
  </si>
  <si>
    <t>door seal</t>
  </si>
  <si>
    <t>pressure washer hose, gloves, funnel, grease, cultivator, transplanter, cable ties</t>
  </si>
  <si>
    <t>cultivator, transplanter</t>
  </si>
  <si>
    <t xml:space="preserve">EXP-10013785 </t>
  </si>
  <si>
    <t>Lristens bday cookies</t>
  </si>
  <si>
    <t>Needed two 2x4’s</t>
  </si>
  <si>
    <t xml:space="preserve">EXP-10013569 </t>
  </si>
  <si>
    <t>Vinegar/water favoring</t>
  </si>
  <si>
    <t>11pc socket set</t>
  </si>
  <si>
    <t>bottle Water</t>
  </si>
  <si>
    <t>parts for Pressure washer repair</t>
  </si>
  <si>
    <t>Vinegar/windex</t>
  </si>
  <si>
    <t>Elbow valve control</t>
  </si>
  <si>
    <t>Broom</t>
  </si>
  <si>
    <t>Squeegee/spill absorb</t>
  </si>
  <si>
    <t>Paper towels/ toilet paper</t>
  </si>
  <si>
    <t>bottle Water/water favoring</t>
  </si>
  <si>
    <t xml:space="preserve">EXP-10013508 </t>
  </si>
  <si>
    <t>Storage containers</t>
  </si>
  <si>
    <t>Sunroof guard</t>
  </si>
  <si>
    <t>Luggage racks</t>
  </si>
  <si>
    <t>Side mirror</t>
  </si>
  <si>
    <t>Wheel covers armada</t>
  </si>
  <si>
    <t xml:space="preserve">EXP-10013684 </t>
  </si>
  <si>
    <t>butlers</t>
  </si>
  <si>
    <t xml:space="preserve">EXP-10013691 </t>
  </si>
  <si>
    <t>Mowing and landscaping for 5 weeks</t>
  </si>
  <si>
    <t xml:space="preserve">EXP-10013690 </t>
  </si>
  <si>
    <t>Supplies to repair air hoses</t>
  </si>
  <si>
    <t xml:space="preserve">EXP-10013689 </t>
  </si>
  <si>
    <t>bottle Water and toilet paper</t>
  </si>
  <si>
    <t xml:space="preserve">EXP-10013688 </t>
  </si>
  <si>
    <t xml:space="preserve">EXP-10013137 </t>
  </si>
  <si>
    <t xml:space="preserve">EXP-10013685 </t>
  </si>
  <si>
    <t>gloves, sharpies, dawn, fire ant killer, tp stand, insect killer</t>
  </si>
  <si>
    <t>sharpies, TP stand</t>
  </si>
  <si>
    <t>Ant/Insect killer</t>
  </si>
  <si>
    <t>ICE</t>
  </si>
  <si>
    <t>bottled water, dawn, lanyards, keys, key rings</t>
  </si>
  <si>
    <t>lanyard, keys, keyrings</t>
  </si>
  <si>
    <t xml:space="preserve">EXP-10013575 </t>
  </si>
  <si>
    <t>Bungees for towel cart</t>
  </si>
  <si>
    <t>Hydraulic hose repair</t>
  </si>
  <si>
    <t>Water for fridge</t>
  </si>
  <si>
    <t>Dawn and mr.clean pads/steel wool</t>
  </si>
  <si>
    <t>RMA shipping</t>
  </si>
  <si>
    <t xml:space="preserve">EXP-10013727 </t>
  </si>
  <si>
    <t>Copy paper and soap</t>
  </si>
  <si>
    <t xml:space="preserve">EXP-10013394 </t>
  </si>
  <si>
    <t>Pvc piping</t>
  </si>
  <si>
    <t>Pvc couplers</t>
  </si>
  <si>
    <t>Pipe fittings</t>
  </si>
  <si>
    <t>Screw bits</t>
  </si>
  <si>
    <t>Car towed</t>
  </si>
  <si>
    <t xml:space="preserve">EXP-10013612 </t>
  </si>
  <si>
    <t>water Gatorade</t>
  </si>
  <si>
    <t>replace fan</t>
  </si>
  <si>
    <t>roof sealer</t>
  </si>
  <si>
    <t>vinegar, fasteners, cleaning supplies</t>
  </si>
  <si>
    <t>cleaner, vinegar</t>
  </si>
  <si>
    <t>nipple connector</t>
  </si>
  <si>
    <t xml:space="preserve">EXP-10013657 </t>
  </si>
  <si>
    <t>Toaster oven</t>
  </si>
  <si>
    <t>Vinegar, cleaning solution, batteries</t>
  </si>
  <si>
    <t>Towel coolers, wd40, pink stuff</t>
  </si>
  <si>
    <t>Degreaser, toilet paper</t>
  </si>
  <si>
    <t xml:space="preserve">EXP-10013490 </t>
  </si>
  <si>
    <t>Small Parts</t>
  </si>
  <si>
    <t>small tools</t>
  </si>
  <si>
    <t>quick connect P/W cut offs</t>
  </si>
  <si>
    <t xml:space="preserve">EXP-10013648 </t>
  </si>
  <si>
    <t>pipe cutter</t>
  </si>
  <si>
    <t>wrench and clamps</t>
  </si>
  <si>
    <t>salt mulch and hose hangers</t>
  </si>
  <si>
    <t>mulch, lime</t>
  </si>
  <si>
    <t>hose hangers, salt, concrete cleaner</t>
  </si>
  <si>
    <t>soap and vinegar for window cleaning</t>
  </si>
  <si>
    <t xml:space="preserve">EXP-10013519 </t>
  </si>
  <si>
    <t>Wiper blade</t>
  </si>
  <si>
    <t>Employee drinks</t>
  </si>
  <si>
    <t>detergent, bounty, TP, water jug</t>
  </si>
  <si>
    <t>Powerade</t>
  </si>
  <si>
    <t xml:space="preserve">EXP-10013439 </t>
  </si>
  <si>
    <t>grating for tunnel</t>
  </si>
  <si>
    <t>dawn, adapters, rivet tool</t>
  </si>
  <si>
    <t>rivet tool</t>
  </si>
  <si>
    <t>rivets</t>
  </si>
  <si>
    <t>cups and her for employee water</t>
  </si>
  <si>
    <t>backup hydraulic fluid</t>
  </si>
  <si>
    <t xml:space="preserve">EXP-10013489 </t>
  </si>
  <si>
    <t>water jug, tap, con screws</t>
  </si>
  <si>
    <t>water jug exchange</t>
  </si>
  <si>
    <t>tapcon, washers</t>
  </si>
  <si>
    <t>drill bit</t>
  </si>
  <si>
    <t>Sams Club membership</t>
  </si>
  <si>
    <t>Flower pots, soil, contest prizes</t>
  </si>
  <si>
    <t>gift cards x3</t>
  </si>
  <si>
    <t>soil, planters</t>
  </si>
  <si>
    <t>Parts to install spinners</t>
  </si>
  <si>
    <t>Hydraulic hoses for spinners</t>
  </si>
  <si>
    <t xml:space="preserve">EXP-10013647 </t>
  </si>
  <si>
    <t>Brochure holder</t>
  </si>
  <si>
    <t>Wrong size file folder</t>
  </si>
  <si>
    <t>Correct size file folders</t>
  </si>
  <si>
    <t>XPT transaction</t>
  </si>
  <si>
    <t>Wrenches and pvc for measuring vehicles</t>
  </si>
  <si>
    <t>PVC</t>
  </si>
  <si>
    <t>Ink for printer and dog treats</t>
  </si>
  <si>
    <t xml:space="preserve">EXP-10013512 </t>
  </si>
  <si>
    <t>GC for interim SL at CASCADE</t>
  </si>
  <si>
    <t xml:space="preserve">EXP-10013702 </t>
  </si>
  <si>
    <t>Sandbags</t>
  </si>
  <si>
    <t>spray Bottles/dawn/vinger</t>
  </si>
  <si>
    <t xml:space="preserve">EXP-10013763 </t>
  </si>
  <si>
    <t>Spot free repair compressor installation. Remodel expense</t>
  </si>
  <si>
    <t>Bought wax to try on a vehicle per patrick. May need recatagorized</t>
  </si>
  <si>
    <t>Sharkbite fitting</t>
  </si>
  <si>
    <t>Bought wax per patrick to use on s vehicle. Msy need recataagorized</t>
  </si>
  <si>
    <t xml:space="preserve">EXP-10013067 </t>
  </si>
  <si>
    <t>Water for stafff and dog bones for  customers dogs</t>
  </si>
  <si>
    <t>Supplies for wash site</t>
  </si>
  <si>
    <t>buckets</t>
  </si>
  <si>
    <t xml:space="preserve">EXP-10013197 </t>
  </si>
  <si>
    <t>manuals for training</t>
  </si>
  <si>
    <t>monthly wash for company car</t>
  </si>
  <si>
    <t>bottle Water for staff</t>
  </si>
  <si>
    <t xml:space="preserve">EXP-10013794 </t>
  </si>
  <si>
    <t>Vinegar and dawn dish, gatorade, and water</t>
  </si>
  <si>
    <t>R&amp;M items and water softener, salt pellets</t>
  </si>
  <si>
    <t>Toilet plunger</t>
  </si>
  <si>
    <t>R&amp;M pvc items</t>
  </si>
  <si>
    <t>Miscellaneous R&amp;M items</t>
  </si>
  <si>
    <t>Cleaning solution</t>
  </si>
  <si>
    <t>Signs for doors</t>
  </si>
  <si>
    <t xml:space="preserve">EXP-10013636 </t>
  </si>
  <si>
    <t>hydraulic fluid,grease,ratchet straps,glue,lick</t>
  </si>
  <si>
    <t>super glue, hydraulic oil, grease, cleaner</t>
  </si>
  <si>
    <t>Rachet straps, barrel pump, hoist puller</t>
  </si>
  <si>
    <t>bottle Water,ink carts</t>
  </si>
  <si>
    <t>garbage can dolly</t>
  </si>
  <si>
    <t xml:space="preserve">EXP-10013765 </t>
  </si>
  <si>
    <t>Spruce up bathroom after audit</t>
  </si>
  <si>
    <t>Extension ladder</t>
  </si>
  <si>
    <t xml:space="preserve">EXP-10013068 </t>
  </si>
  <si>
    <t>Wool pads for cleaning</t>
  </si>
  <si>
    <t>UV lamp/pressure switch</t>
  </si>
  <si>
    <t xml:space="preserve">EXP-10013210 </t>
  </si>
  <si>
    <t>Softner salt and brass nipples</t>
  </si>
  <si>
    <t>brass nipples</t>
  </si>
  <si>
    <t>Mirrors fod hitches and beds of trucks</t>
  </si>
  <si>
    <t>Compressor fuses</t>
  </si>
  <si>
    <t xml:space="preserve">EXP-10013222 </t>
  </si>
  <si>
    <t>5 gallon dish soap</t>
  </si>
  <si>
    <t>toilet paper/dawn dish soap</t>
  </si>
  <si>
    <t xml:space="preserve">EXP-10013809 </t>
  </si>
  <si>
    <t>weather strips, knee pads, toilet bowl cleaner</t>
  </si>
  <si>
    <t>Weather Strips</t>
  </si>
  <si>
    <t>Knee Pads</t>
  </si>
  <si>
    <t>Toilet bowl cleaner</t>
  </si>
  <si>
    <t xml:space="preserve">EXP-10009625 </t>
  </si>
  <si>
    <t>holiday lights</t>
  </si>
  <si>
    <t>rumble strips and cutting blade</t>
  </si>
  <si>
    <t xml:space="preserve">EXP-10013741 </t>
  </si>
  <si>
    <t>Vinegar and dawn detergent</t>
  </si>
  <si>
    <t xml:space="preserve">EXP-10013673 </t>
  </si>
  <si>
    <t>Door knob, hose, shop vac</t>
  </si>
  <si>
    <t>Shop Vac</t>
  </si>
  <si>
    <t>hose, baskets, door knob</t>
  </si>
  <si>
    <t xml:space="preserve">EXP-10013861 </t>
  </si>
  <si>
    <t>lock tite for bolts</t>
  </si>
  <si>
    <t>water, soap and laundry</t>
  </si>
  <si>
    <t>disinfectant for bathroom and office</t>
  </si>
  <si>
    <t xml:space="preserve">EXP-10013625 </t>
  </si>
  <si>
    <t>returned paper towels</t>
  </si>
  <si>
    <t>cleaning products, hand pumps</t>
  </si>
  <si>
    <t>2 trash cans</t>
  </si>
  <si>
    <t>belts for hp pumps and hydraulic oil</t>
  </si>
  <si>
    <t>belts</t>
  </si>
  <si>
    <t xml:space="preserve">EXP-10013807 </t>
  </si>
  <si>
    <t>rubber boots, scrapers, aluminum cleaner, round up</t>
  </si>
  <si>
    <t>glue</t>
  </si>
  <si>
    <t>flags for memorial Day and 4th of july</t>
  </si>
  <si>
    <t>hoses, extension cords</t>
  </si>
  <si>
    <t xml:space="preserve">EXP-10013786 </t>
  </si>
  <si>
    <t>toilet paper, vinegar</t>
  </si>
  <si>
    <t>toilet paper, paper towels, dawn, vinegar, detergent</t>
  </si>
  <si>
    <t>vinegar, dawn, detergent</t>
  </si>
  <si>
    <t>brushes and sponges</t>
  </si>
  <si>
    <t>3rd party repairs to irrigation line</t>
  </si>
  <si>
    <t xml:space="preserve">EXP-10013839 </t>
  </si>
  <si>
    <t>degreaser for tunnel</t>
  </si>
  <si>
    <t xml:space="preserve">EXP-10013842 </t>
  </si>
  <si>
    <t xml:space="preserve">EXP-10013843 </t>
  </si>
  <si>
    <t>Water Softner Salt</t>
  </si>
  <si>
    <t xml:space="preserve">EXP-10013841 </t>
  </si>
  <si>
    <t>Bottled Water and Vinegar</t>
  </si>
  <si>
    <t xml:space="preserve">EXP-10013871 </t>
  </si>
  <si>
    <t>birthday lunch for Adam CWA</t>
  </si>
  <si>
    <t xml:space="preserve">EXP-10013872 </t>
  </si>
  <si>
    <t>Drill bits for Lexington xpt</t>
  </si>
  <si>
    <t xml:space="preserve">EXP-10013936 </t>
  </si>
  <si>
    <t>XPT Locks</t>
  </si>
  <si>
    <t xml:space="preserve">EXP-10013902 </t>
  </si>
  <si>
    <t>Coolers, water, cleaning supplies</t>
  </si>
  <si>
    <t xml:space="preserve">EXP-10013908 </t>
  </si>
  <si>
    <t xml:space="preserve">EXP-10013910 </t>
  </si>
  <si>
    <t>Shrink wrap to ship for SHJ</t>
  </si>
  <si>
    <t xml:space="preserve">EXP-10013916 </t>
  </si>
  <si>
    <t>Putty knives</t>
  </si>
  <si>
    <t xml:space="preserve">EXP-10013855 </t>
  </si>
  <si>
    <t>Dinking water for site.</t>
  </si>
  <si>
    <t>dawn, vinegar, tunnel cleaning, propane exchange</t>
  </si>
  <si>
    <t xml:space="preserve">EXP-10013884 </t>
  </si>
  <si>
    <t>lunch for Leads at Manassas</t>
  </si>
  <si>
    <t xml:space="preserve">EXP-10013874 </t>
  </si>
  <si>
    <t>Scraper and hose for cleaning reclaim tank</t>
  </si>
  <si>
    <t>Dinner with Site Leader to discuss support role</t>
  </si>
  <si>
    <t>Bottled Water for Jonesboro AR Site E0281</t>
  </si>
  <si>
    <t xml:space="preserve">EXP-10013918 </t>
  </si>
  <si>
    <t>Please charge back to my pay $16.16</t>
  </si>
  <si>
    <t xml:space="preserve">EXP-10013434 </t>
  </si>
  <si>
    <t>steel wool</t>
  </si>
  <si>
    <t>fridge and cleaning supplies</t>
  </si>
  <si>
    <t>bottle water and gloves</t>
  </si>
  <si>
    <t>gloves, antibacterial gel</t>
  </si>
  <si>
    <t xml:space="preserve">EXP-10013672 </t>
  </si>
  <si>
    <t xml:space="preserve">EXP-10013675 </t>
  </si>
  <si>
    <t>fans for summer</t>
  </si>
  <si>
    <t>vacuum motor install</t>
  </si>
  <si>
    <t>wader for asl, misters for fans, pressure washer hoses</t>
  </si>
  <si>
    <t>misters for fans, pressure washer hoses</t>
  </si>
  <si>
    <t>line to run to load and adapter</t>
  </si>
  <si>
    <t xml:space="preserve">EXP-10013712 </t>
  </si>
  <si>
    <t>Vinegar, water , Gatorade</t>
  </si>
  <si>
    <t>bottle water, flavor ice, gatorade</t>
  </si>
  <si>
    <t>icemaker</t>
  </si>
  <si>
    <t>Cleaning bucket pad locks</t>
  </si>
  <si>
    <t>Padlocks</t>
  </si>
  <si>
    <t>Keys copy</t>
  </si>
  <si>
    <t>Scrappers</t>
  </si>
  <si>
    <t xml:space="preserve">EXP-10013285 </t>
  </si>
  <si>
    <t xml:space="preserve">EXP-10013932 </t>
  </si>
  <si>
    <t>Keys made</t>
  </si>
  <si>
    <t>Sonar</t>
  </si>
  <si>
    <t xml:space="preserve">EXP-10013909 </t>
  </si>
  <si>
    <t>Part for pressure washer</t>
  </si>
  <si>
    <t xml:space="preserve">EXP-10013557 </t>
  </si>
  <si>
    <t xml:space="preserve">EXP-10013698 </t>
  </si>
  <si>
    <t>hook and pick set</t>
  </si>
  <si>
    <t>heavy-duty red cups</t>
  </si>
  <si>
    <t>PB blaster, grease, extension cords</t>
  </si>
  <si>
    <t>PB blaster, lithium grease</t>
  </si>
  <si>
    <t>snacks, storage rack, storage tote</t>
  </si>
  <si>
    <t>Storage totes</t>
  </si>
  <si>
    <t>storage rack</t>
  </si>
  <si>
    <t>label maker, label tape</t>
  </si>
  <si>
    <t>muffins, storage totes, shelving</t>
  </si>
  <si>
    <t>muffins</t>
  </si>
  <si>
    <t>4-tier shelf</t>
  </si>
  <si>
    <t>uber from airport</t>
  </si>
  <si>
    <t>bottled water, Aas</t>
  </si>
  <si>
    <t>Aas</t>
  </si>
  <si>
    <t>tow truck for customer</t>
  </si>
  <si>
    <t>VFD for buff wheel</t>
  </si>
  <si>
    <t>keyboard, drill bits, socket sets, watch battery, star drive set, hex drive set,</t>
  </si>
  <si>
    <t>keyboard, watch battery</t>
  </si>
  <si>
    <t>drill bits, socket sets, star drive set, hex drive set,</t>
  </si>
  <si>
    <t>tool chest</t>
  </si>
  <si>
    <t>detergent, downy beads</t>
  </si>
  <si>
    <t>wrench set</t>
  </si>
  <si>
    <t>folding chair, lights</t>
  </si>
  <si>
    <t>wall plug, office chargers, wrench set</t>
  </si>
  <si>
    <t>wall plugs, office charges</t>
  </si>
  <si>
    <t>dawn, air freshner</t>
  </si>
  <si>
    <t>surface cleaner attachment</t>
  </si>
  <si>
    <t>garden hoses, bit set, hex bit set, shelving, hose reel</t>
  </si>
  <si>
    <t>garden hoses</t>
  </si>
  <si>
    <t>bit set, hex bit set, hose reel</t>
  </si>
  <si>
    <t>quick connects, couplings, flex seal, trowel, caulk gun</t>
  </si>
  <si>
    <t>quick connects, couplings, mag floats</t>
  </si>
  <si>
    <t>trowel, caulk gun</t>
  </si>
  <si>
    <t>concrete, leaf blower, battery charger, drill combo kit</t>
  </si>
  <si>
    <t>concrete mix</t>
  </si>
  <si>
    <t>leaf blower, trowel</t>
  </si>
  <si>
    <t>drill, mixer, battery charger</t>
  </si>
  <si>
    <t>Tire Spinner water hoses</t>
  </si>
  <si>
    <t>Buff Wheel Mac Valves</t>
  </si>
  <si>
    <t>shelving, red cups, legal pads, pens</t>
  </si>
  <si>
    <t>4 tier shelf</t>
  </si>
  <si>
    <t>red cups, legal pads, pens</t>
  </si>
  <si>
    <t>brass fittings</t>
  </si>
  <si>
    <t>sheet metal</t>
  </si>
  <si>
    <t xml:space="preserve">EXP-10013801 </t>
  </si>
  <si>
    <t>organization supplies for back room</t>
  </si>
  <si>
    <t>Nuts, bolts for repairs, black paint</t>
  </si>
  <si>
    <t>spray paint(black)</t>
  </si>
  <si>
    <t>nuts, bolts</t>
  </si>
  <si>
    <t>Filters for RO</t>
  </si>
  <si>
    <t>vinegar, cleaning supplies, and mulch for landscaping</t>
  </si>
  <si>
    <t>vinegar, cleaning supplies</t>
  </si>
  <si>
    <t>cleaning supplies and air fresheners for bathroom</t>
  </si>
  <si>
    <t>cleaning supplies, trash bags</t>
  </si>
  <si>
    <t>air fresheners, copy paper, bathroom cleaning supplies</t>
  </si>
  <si>
    <t xml:space="preserve">EXP-10012919 </t>
  </si>
  <si>
    <t>degreaser, cleaning supplies</t>
  </si>
  <si>
    <t>vinegar and water</t>
  </si>
  <si>
    <t>silicon</t>
  </si>
  <si>
    <t>battery charger</t>
  </si>
  <si>
    <t xml:space="preserve">EXP-10013747 </t>
  </si>
  <si>
    <t>brackets hanging</t>
  </si>
  <si>
    <t>screws, bolts, washers, barbs, adpaters</t>
  </si>
  <si>
    <t>towel bar to hang bottles</t>
  </si>
  <si>
    <t>paper Towels and energy drinks for team</t>
  </si>
  <si>
    <t>energy drinks</t>
  </si>
  <si>
    <t>brass hooks</t>
  </si>
  <si>
    <t>sharpies, quik wax</t>
  </si>
  <si>
    <t>sharpies</t>
  </si>
  <si>
    <t>quik wax</t>
  </si>
  <si>
    <t>office and team supplies</t>
  </si>
  <si>
    <t>magnets, PVC supplies, toilet bowl cleaner</t>
  </si>
  <si>
    <t>drinks for woodstock GO</t>
  </si>
  <si>
    <t>utility mat, gain</t>
  </si>
  <si>
    <t>bolts, nuts, washers, quick links, wall mounts</t>
  </si>
  <si>
    <t>XPT cart</t>
  </si>
  <si>
    <t>broom gripper</t>
  </si>
  <si>
    <t>binder, page protector, lamination pouches</t>
  </si>
  <si>
    <t>towel bar, gloves, tubing, screws, brackets, safety glasses</t>
  </si>
  <si>
    <t>towel bar, tubing, screws, brackets</t>
  </si>
  <si>
    <t>gloves, safety glasses</t>
  </si>
  <si>
    <t>pants</t>
  </si>
  <si>
    <t>usb travel kit</t>
  </si>
  <si>
    <t>xpt items</t>
  </si>
  <si>
    <t>DD/BR services</t>
  </si>
  <si>
    <t>hydroflex hose</t>
  </si>
  <si>
    <t>Water jug</t>
  </si>
  <si>
    <t>wipers</t>
  </si>
  <si>
    <t>INK + drinks for team</t>
  </si>
  <si>
    <t>drinks for team</t>
  </si>
  <si>
    <t>locksmith</t>
  </si>
  <si>
    <t>floor mop</t>
  </si>
  <si>
    <t xml:space="preserve">EXP-10013875 </t>
  </si>
  <si>
    <t>Powerwasher hoses</t>
  </si>
  <si>
    <t xml:space="preserve">EXP-10013711 </t>
  </si>
  <si>
    <t>vinyl gloves, grates for prep buckets, concrete cleaner, washers</t>
  </si>
  <si>
    <t>Hose Washers</t>
  </si>
  <si>
    <t>sponges</t>
  </si>
  <si>
    <t>electrolyte drops</t>
  </si>
  <si>
    <t xml:space="preserve">EXP-10013536 </t>
  </si>
  <si>
    <t>ratchet set and degreaser</t>
  </si>
  <si>
    <t>Lock for office for files, grinder wheel, flags for memorial day, treats for kids</t>
  </si>
  <si>
    <t>file cabinet, flags</t>
  </si>
  <si>
    <t>lolipops for kids</t>
  </si>
  <si>
    <t>grinder wheel</t>
  </si>
  <si>
    <t>Weed killer, refill suckers, hoe to clean trench, grill brushes to clean stainless</t>
  </si>
  <si>
    <t>Siphon for hydraulic fluid</t>
  </si>
  <si>
    <t>Dog treat containers</t>
  </si>
  <si>
    <t>oil and filters for compressors</t>
  </si>
  <si>
    <t>scrub pads and other cleaning supplies</t>
  </si>
  <si>
    <t xml:space="preserve">EXP-10013214 </t>
  </si>
  <si>
    <t>weed killer, concrete cleaner, goo gone, gloves, surface cleaner</t>
  </si>
  <si>
    <t>weed &amp; grass killer</t>
  </si>
  <si>
    <t>concrete cleaner, goo gone</t>
  </si>
  <si>
    <t>pressure wash fuel</t>
  </si>
  <si>
    <t>printer, water hose, paper</t>
  </si>
  <si>
    <t>printer, copy paper, toner</t>
  </si>
  <si>
    <t>garden hose</t>
  </si>
  <si>
    <t xml:space="preserve">EXP-10013897 </t>
  </si>
  <si>
    <t>salt for softner adn bottled water</t>
  </si>
  <si>
    <t>gasoline for power washer</t>
  </si>
  <si>
    <t>salt, magic erasers</t>
  </si>
  <si>
    <t>bottled water adn freezer pops</t>
  </si>
  <si>
    <t>bath tissue and laundry soap</t>
  </si>
  <si>
    <t>credit card test</t>
  </si>
  <si>
    <t>concrete cleaner, parts to repair vacuum</t>
  </si>
  <si>
    <t>parts to repair vacuum</t>
  </si>
  <si>
    <t>gas for leafblower</t>
  </si>
  <si>
    <t>fuel for leafblower</t>
  </si>
  <si>
    <t>bolts for soft drop</t>
  </si>
  <si>
    <t xml:space="preserve">EXP-10013737 </t>
  </si>
  <si>
    <t>bottle Water, dawn, toilet paper, paper towels, vinegar, gloves</t>
  </si>
  <si>
    <t>bottle water, snacks</t>
  </si>
  <si>
    <t>Dawn, paper towels, vinegar</t>
  </si>
  <si>
    <t>bottled Water, pens, toilet paper</t>
  </si>
  <si>
    <t xml:space="preserve">EXP-10013302 </t>
  </si>
  <si>
    <t>shelves and cleaning supplies</t>
  </si>
  <si>
    <t>Storage shelves backroom</t>
  </si>
  <si>
    <t>Energy drink</t>
  </si>
  <si>
    <t xml:space="preserve">EXP-10013852 </t>
  </si>
  <si>
    <t>Fix entrance door</t>
  </si>
  <si>
    <t>Taking items left over from remodel to landfill</t>
  </si>
  <si>
    <t>Softener salt for wash</t>
  </si>
  <si>
    <t xml:space="preserve">EXP-10013869 </t>
  </si>
  <si>
    <t>grate and tubing</t>
  </si>
  <si>
    <t>electrical tape</t>
  </si>
  <si>
    <t xml:space="preserve">EXP-10013655 </t>
  </si>
  <si>
    <t>oil, wrench, fastners</t>
  </si>
  <si>
    <t xml:space="preserve">EXP-10013812 </t>
  </si>
  <si>
    <t>Umbrella, degreaser for site, sprayer</t>
  </si>
  <si>
    <t>umbrella</t>
  </si>
  <si>
    <t>Spray bottles and gloves for site</t>
  </si>
  <si>
    <t>Bathroom supplies, bucket for towels</t>
  </si>
  <si>
    <t>Cleaning supplies to keep site clean</t>
  </si>
  <si>
    <t xml:space="preserve">EXP-10013676 </t>
  </si>
  <si>
    <t>new pressure washer hose for pressure washing station</t>
  </si>
  <si>
    <t>hydro oil for conveyor</t>
  </si>
  <si>
    <t>cleaning supplies for windows</t>
  </si>
  <si>
    <t>new pressure washer hose with warranty</t>
  </si>
  <si>
    <t xml:space="preserve">EXP-10013135 </t>
  </si>
  <si>
    <t>2 keyboards</t>
  </si>
  <si>
    <t>leadership book per Steve</t>
  </si>
  <si>
    <t>Water cooler</t>
  </si>
  <si>
    <t xml:space="preserve">EXP-10013791 </t>
  </si>
  <si>
    <t>toilet paper and bottle water</t>
  </si>
  <si>
    <t xml:space="preserve">EXP-10013964 </t>
  </si>
  <si>
    <t>tubing, orings, tape, zep cleaner</t>
  </si>
  <si>
    <t>tubing, orings</t>
  </si>
  <si>
    <t xml:space="preserve">EXP-10013767 </t>
  </si>
  <si>
    <t>Took SL out from Jacksonville</t>
  </si>
  <si>
    <t>Took SL and interim out frim clute</t>
  </si>
  <si>
    <t>Food for team Great falls</t>
  </si>
  <si>
    <t xml:space="preserve">EXP-10013733 </t>
  </si>
  <si>
    <t>Cleaning supplies / restroom supplies</t>
  </si>
  <si>
    <t>fans for XPT</t>
  </si>
  <si>
    <t>high pressure hose for pit-tunnel / prep hoses</t>
  </si>
  <si>
    <t>tool and small part organizers</t>
  </si>
  <si>
    <t>flags for memorial day and 4th of july</t>
  </si>
  <si>
    <t>bird repellents</t>
  </si>
  <si>
    <t>fittings for hoses</t>
  </si>
  <si>
    <t xml:space="preserve">EXP-10013038 </t>
  </si>
  <si>
    <t>not paying this bill it's a dispute I didn't know how to do that</t>
  </si>
  <si>
    <t>not paying it's a dispute to fraudulent charge</t>
  </si>
  <si>
    <t>pipe replacement</t>
  </si>
  <si>
    <t>water heater</t>
  </si>
  <si>
    <t xml:space="preserve">EXP-10013129 </t>
  </si>
  <si>
    <t>Trash can and towel cart</t>
  </si>
  <si>
    <t>Towel carts and trash cans for towels</t>
  </si>
  <si>
    <t>Snacks and drinks for employees</t>
  </si>
  <si>
    <t>Handle for prep brushes</t>
  </si>
  <si>
    <t>Powerwash scrubber for concrete</t>
  </si>
  <si>
    <t>Rivoter kit, powerwash handle for concrete washer and coupler</t>
  </si>
  <si>
    <t>Drinks and snacks for employees</t>
  </si>
  <si>
    <t>3rd party tunnel cleaning</t>
  </si>
  <si>
    <t xml:space="preserve">EXP-10013888 </t>
  </si>
  <si>
    <t>Part for Pressure Washer</t>
  </si>
  <si>
    <t xml:space="preserve">EXP-10013799 </t>
  </si>
  <si>
    <t>water and gatorade</t>
  </si>
  <si>
    <t>Hand Cleaner</t>
  </si>
  <si>
    <t>New washer</t>
  </si>
  <si>
    <t>jack and drill bits</t>
  </si>
  <si>
    <t>hose seals</t>
  </si>
  <si>
    <t xml:space="preserve">EXP-10013513 </t>
  </si>
  <si>
    <t>grease and yard cart</t>
  </si>
  <si>
    <t>roundup, hanger, poly tubing, insect killer</t>
  </si>
  <si>
    <t>roundup, insect killer</t>
  </si>
  <si>
    <t>USB hub, hanger</t>
  </si>
  <si>
    <t>poly tubing</t>
  </si>
  <si>
    <t>Hose hangers</t>
  </si>
  <si>
    <t>car measurement tools and other supplies</t>
  </si>
  <si>
    <t>Spare keys, Bathroom supplies, XPT Cart, etc.</t>
  </si>
  <si>
    <t>keys, plunger, toilet bowl brush set</t>
  </si>
  <si>
    <t>shelves</t>
  </si>
  <si>
    <t>utility cart</t>
  </si>
  <si>
    <t>rail</t>
  </si>
  <si>
    <t>bracket</t>
  </si>
  <si>
    <t>bottled water, mailbox, screws</t>
  </si>
  <si>
    <t xml:space="preserve">EXP-10013666 </t>
  </si>
  <si>
    <t>Spray bottles detergent, cable ties,  bottle Water. Landscaping tool.</t>
  </si>
  <si>
    <t>chainsaw, garden hose, birdfood</t>
  </si>
  <si>
    <t>cable ties, oil, arm &amp; hammer</t>
  </si>
  <si>
    <t>Silicone quick connect fittings soap for concrete cleaner quick connect, pressure washer hoses</t>
  </si>
  <si>
    <t>pressure washer hoses, pw nozzle</t>
  </si>
  <si>
    <t>fittings, quick connects</t>
  </si>
  <si>
    <t>Ratchet straps soap office supplies, degreaser, toilet paper, tape</t>
  </si>
  <si>
    <t>salt, grease</t>
  </si>
  <si>
    <t>insect killer</t>
  </si>
  <si>
    <t>grass seed</t>
  </si>
  <si>
    <t>Hose clamp fittings barbs</t>
  </si>
  <si>
    <t>Fittings and scrubber</t>
  </si>
  <si>
    <t>Spray bottles water</t>
  </si>
  <si>
    <t xml:space="preserve">EXP-10013607 </t>
  </si>
  <si>
    <t>sprinklers</t>
  </si>
  <si>
    <t>air filters</t>
  </si>
  <si>
    <t>spading fork, insect killer, buket, sprinkler, pruner, scraper, anchor kit, mop refills, threadlocker</t>
  </si>
  <si>
    <t>bucket, fun pops</t>
  </si>
  <si>
    <t>fun pops</t>
  </si>
  <si>
    <t>repair on motor</t>
  </si>
  <si>
    <t xml:space="preserve">EXP-10013626 </t>
  </si>
  <si>
    <t>wrench, soap, air freshner, scour pads, gloves, degreaser, deck brush</t>
  </si>
  <si>
    <t>degreaser, scour pads, deck brushes, air freshner</t>
  </si>
  <si>
    <t>gatorade, bottled water, dawn, detergent, vinegar</t>
  </si>
  <si>
    <t>detergent, vinegar, dawn</t>
  </si>
  <si>
    <t>dawn, degreaser, TP</t>
  </si>
  <si>
    <t>degreaser, dawn</t>
  </si>
  <si>
    <t>sandpaper, tape, degreaser, PVC cement, reciprocating saw</t>
  </si>
  <si>
    <t>sandpaper, degreaser</t>
  </si>
  <si>
    <t>reciprocating saw</t>
  </si>
  <si>
    <t xml:space="preserve">EXP-10013437 </t>
  </si>
  <si>
    <t>Door stops and lettering</t>
  </si>
  <si>
    <t>lettering, employees only sign</t>
  </si>
  <si>
    <t>door stops</t>
  </si>
  <si>
    <t>Grease and Chemicals</t>
  </si>
  <si>
    <t>Paint &amp; Paint Brushes to label powerpacks</t>
  </si>
  <si>
    <t>XPT Test Transaction</t>
  </si>
  <si>
    <t>XPT Transaction Test</t>
  </si>
  <si>
    <t>Tissue/Paper supplies</t>
  </si>
  <si>
    <t>Screws and tool hangers</t>
  </si>
  <si>
    <t>tool hangers</t>
  </si>
  <si>
    <t>hanger</t>
  </si>
  <si>
    <t>Printer cord</t>
  </si>
  <si>
    <t>Toggle Bolts</t>
  </si>
  <si>
    <t>Bearing Puller</t>
  </si>
  <si>
    <t>Shelving/fasteners/hardware</t>
  </si>
  <si>
    <t>fasteners, hardware, hangers, washers</t>
  </si>
  <si>
    <t>Return Storage container/ too large</t>
  </si>
  <si>
    <t>Shoe boxes</t>
  </si>
  <si>
    <t>Hanger and Chemical Spill</t>
  </si>
  <si>
    <t>zep absorber</t>
  </si>
  <si>
    <t>Hdmi splitter</t>
  </si>
  <si>
    <t>Return of a storage container, incorrect size</t>
  </si>
  <si>
    <t>Leaf blower, fuel and zip ties</t>
  </si>
  <si>
    <t>leaf blower, fuel for leaf blower</t>
  </si>
  <si>
    <t>cable ties, tape</t>
  </si>
  <si>
    <t>Cabinet for supplies</t>
  </si>
  <si>
    <t>Hooks, milk crates and grill cover</t>
  </si>
  <si>
    <t>Pressure wash hoses and reducers</t>
  </si>
  <si>
    <t>Toggle bolts/pvc/pupe cutter</t>
  </si>
  <si>
    <t xml:space="preserve">EXP-10013700 </t>
  </si>
  <si>
    <t>Mailbox, leaf blower, signs</t>
  </si>
  <si>
    <t>mailbox, odor remover, storage tote</t>
  </si>
  <si>
    <t>employees only, restricted area signs</t>
  </si>
  <si>
    <t>blower</t>
  </si>
  <si>
    <t>Pressure washer lines for reels</t>
  </si>
  <si>
    <t>Storage box</t>
  </si>
  <si>
    <t>Pad locks, clip boards, candy for kids, bottle Water</t>
  </si>
  <si>
    <t>water, candy</t>
  </si>
  <si>
    <t>padlocks</t>
  </si>
  <si>
    <t>clipboards, laminating sheets</t>
  </si>
  <si>
    <t>Command hooks, bathroom soap, valves for prep</t>
  </si>
  <si>
    <t>ball valve, brass adapter</t>
  </si>
  <si>
    <t>command hooks, bathroom soap</t>
  </si>
  <si>
    <t>Keys for ASLs</t>
  </si>
  <si>
    <t xml:space="preserve">EXP-10013130 </t>
  </si>
  <si>
    <t>water for fountain</t>
  </si>
  <si>
    <t>fittings/hoses to run prep hose down catwalk</t>
  </si>
  <si>
    <t>color print of loading keypad</t>
  </si>
  <si>
    <t>batteries for fluid transfer pump</t>
  </si>
  <si>
    <t>faulty gfi, wouldn't exchange</t>
  </si>
  <si>
    <t>gfi and extra wheels for cutter</t>
  </si>
  <si>
    <t>the storage cabinet</t>
  </si>
  <si>
    <t>electrolyte water packets for summer heat</t>
  </si>
  <si>
    <t>wire nuts for catwalk support, oil filter clamp and cooling towels</t>
  </si>
  <si>
    <t>wire nuts, locking clamps</t>
  </si>
  <si>
    <t>cooling towels</t>
  </si>
  <si>
    <t>hand soap and weed/ant control</t>
  </si>
  <si>
    <t>masks and detergent</t>
  </si>
  <si>
    <t>masks</t>
  </si>
  <si>
    <t>sponges and detergent</t>
  </si>
  <si>
    <t>parts for repairs and icemaker</t>
  </si>
  <si>
    <t>degreaser, fittings and hose</t>
  </si>
  <si>
    <t>fittings, hose</t>
  </si>
  <si>
    <t xml:space="preserve">EXP-10013718 </t>
  </si>
  <si>
    <t>unions, plugs, washers</t>
  </si>
  <si>
    <t>foaminator air manifold</t>
  </si>
  <si>
    <t>electric drain cleaner</t>
  </si>
  <si>
    <t>adapter, barb, pipe nipple</t>
  </si>
  <si>
    <t>Two way radios</t>
  </si>
  <si>
    <t>Fans for XPT</t>
  </si>
  <si>
    <t>pressure washer hose, hose reel</t>
  </si>
  <si>
    <t>radio headset</t>
  </si>
  <si>
    <t>arch and hand cleaner, razor blades</t>
  </si>
  <si>
    <t>arch &amp; hand cleaner</t>
  </si>
  <si>
    <t>razor blades</t>
  </si>
  <si>
    <t>shop rags, step stool</t>
  </si>
  <si>
    <t>gas can and 2 cycle oil</t>
  </si>
  <si>
    <t>adapters, tubing, ball valves, quick connects</t>
  </si>
  <si>
    <t>barrel pump</t>
  </si>
  <si>
    <t xml:space="preserve">EXP-10013725 </t>
  </si>
  <si>
    <t>Cups and ice and stirring utensils</t>
  </si>
  <si>
    <t>Boxes and tape</t>
  </si>
  <si>
    <t>Shipping boxes</t>
  </si>
  <si>
    <t>Water Softener salt</t>
  </si>
  <si>
    <t>bath tissue, antifreeze, bottled water, tire shine, wiper blade</t>
  </si>
  <si>
    <t>wiper blade</t>
  </si>
  <si>
    <t>Ball valve replacement</t>
  </si>
  <si>
    <t>Window mops and goo gone</t>
  </si>
  <si>
    <t>Parts for equipment repair</t>
  </si>
  <si>
    <t>High pressure hose replacement</t>
  </si>
  <si>
    <t xml:space="preserve">EXP-10013820 </t>
  </si>
  <si>
    <t>bolts and nuts</t>
  </si>
  <si>
    <t>garden hose / misc parts for repair</t>
  </si>
  <si>
    <t>new flag and reroped the pole</t>
  </si>
  <si>
    <t>first aid supplies / spray bottles?</t>
  </si>
  <si>
    <t xml:space="preserve">EXP-10013583 </t>
  </si>
  <si>
    <t>Elbow for pipe</t>
  </si>
  <si>
    <t>Pressure washing tips</t>
  </si>
  <si>
    <t>Receipt, printing paper</t>
  </si>
  <si>
    <t>Water and drinks for team</t>
  </si>
  <si>
    <t>boom, sticks, soap, cleaning supplies</t>
  </si>
  <si>
    <t>Shovels cleaning supplies for the walls</t>
  </si>
  <si>
    <t>Shovel and bar cleaner wall</t>
  </si>
  <si>
    <t>Water and Powerade</t>
  </si>
  <si>
    <t>Flowers to hand out for Mother’s Day</t>
  </si>
  <si>
    <t>Hydraulic fluid and razors</t>
  </si>
  <si>
    <t xml:space="preserve">EXP-10013656 </t>
  </si>
  <si>
    <t>scrub pads, grease guns and clr</t>
  </si>
  <si>
    <t>Parts for foam cannon</t>
  </si>
  <si>
    <t>Rotator bearing assembly</t>
  </si>
  <si>
    <t>Lime and Rust Remover</t>
  </si>
  <si>
    <t>cat pump oil and air compressor oil</t>
  </si>
  <si>
    <t>spray bottles toilet paper dog treats and wd40</t>
  </si>
  <si>
    <t>alumabrite</t>
  </si>
  <si>
    <t>2 stroke oil for blower</t>
  </si>
  <si>
    <t xml:space="preserve">EXP-10013749 </t>
  </si>
  <si>
    <t>competitor car wash</t>
  </si>
  <si>
    <t>wax and detailing</t>
  </si>
  <si>
    <t>light bulbs, motor oil, air filter, oil filter</t>
  </si>
  <si>
    <t>screws, tape measure, tapcon</t>
  </si>
  <si>
    <t>tool bars, shelving, utility hooks, toggle bolts, storage totes</t>
  </si>
  <si>
    <t>tool bars, shelving</t>
  </si>
  <si>
    <t>hooks, bolts,</t>
  </si>
  <si>
    <t>totes, bins</t>
  </si>
  <si>
    <t>bracket, reacher tool, cable ties, storage totes, shelving, drill bit, bit holder</t>
  </si>
  <si>
    <t>brackets, 5 tier shelf</t>
  </si>
  <si>
    <t>reacher, drill bits, bit holder</t>
  </si>
  <si>
    <t>saw blades, extension cord, reciprocating saw</t>
  </si>
  <si>
    <t>shelving, red bull drink, black trash bags</t>
  </si>
  <si>
    <t>red bull</t>
  </si>
  <si>
    <t>trash bags</t>
  </si>
  <si>
    <t>DocHub subscription</t>
  </si>
  <si>
    <t xml:space="preserve">EXP-10013667 </t>
  </si>
  <si>
    <t>Roller up Bolts, PVC pipe and parts for broken high pressure tank, ear muffs</t>
  </si>
  <si>
    <t>Bathroom Swiffer</t>
  </si>
  <si>
    <t>XPT Receipt paper</t>
  </si>
  <si>
    <t>Hydraulic fluid, and pump</t>
  </si>
  <si>
    <t>Refrigerator</t>
  </si>
  <si>
    <t>Clorox wipes, office fan, label maker tape, detergent, swiffer refills</t>
  </si>
  <si>
    <t>Soap, Vinegar, Snacks</t>
  </si>
  <si>
    <t>Washing Towels offsite</t>
  </si>
  <si>
    <t>Washing towels offsite</t>
  </si>
  <si>
    <t>Charging block, swiffer refills,</t>
  </si>
  <si>
    <t>Hitch Mirror, Prep Hose</t>
  </si>
  <si>
    <t>Backpack blower</t>
  </si>
  <si>
    <t xml:space="preserve">EXP-10013819 </t>
  </si>
  <si>
    <t>Membrain</t>
  </si>
  <si>
    <t>Fan osha, misters</t>
  </si>
  <si>
    <t>Coffee machine</t>
  </si>
  <si>
    <t>Door knob, stand</t>
  </si>
  <si>
    <t>Computer stand, gatorade</t>
  </si>
  <si>
    <t>monitor stand</t>
  </si>
  <si>
    <t>gatorades, lunch beef</t>
  </si>
  <si>
    <t>Membrain filter house</t>
  </si>
  <si>
    <t>Shocks, strut, springs caps</t>
  </si>
  <si>
    <t>Power washer reel</t>
  </si>
  <si>
    <t>Monitor stand snacks</t>
  </si>
  <si>
    <t>noodles</t>
  </si>
  <si>
    <t>Anti-Seize Grease</t>
  </si>
  <si>
    <t>Tv bracket</t>
  </si>
  <si>
    <t>Concrete hot washer parking lot</t>
  </si>
  <si>
    <t>Shocks, bearing puller grease bearimfs</t>
  </si>
  <si>
    <t>Grease filler</t>
  </si>
  <si>
    <t xml:space="preserve">EXP-10013822 </t>
  </si>
  <si>
    <t>Repair to water main at water meter.</t>
  </si>
  <si>
    <t>Water and supplies (same receipt for 2 lines)</t>
  </si>
  <si>
    <t>Flush handle for toilet (same receipt for 2 expenses)</t>
  </si>
  <si>
    <t>Repairs for broken Lines</t>
  </si>
  <si>
    <t>toll</t>
  </si>
  <si>
    <t>Dawn, vinegar and toilet paper</t>
  </si>
  <si>
    <t>Cleaners/chemicals for tunnel cleaning</t>
  </si>
  <si>
    <t>THOMAS PAXTON (Terminated)</t>
  </si>
  <si>
    <t xml:space="preserve">EXP-10013627 </t>
  </si>
  <si>
    <t>Electric pump sprayer for tunnel</t>
  </si>
  <si>
    <t>Fitting for back of washer</t>
  </si>
  <si>
    <t>Security, Small Tools, Wash Supplies</t>
  </si>
  <si>
    <t>Locks for back of xpt, blade knives for removing stickers, 5 gallon buckets</t>
  </si>
  <si>
    <t>storage totes for towels</t>
  </si>
  <si>
    <t>Rebar to hold sign</t>
  </si>
  <si>
    <t>Pool cleaner for rust spots and wrenches for antennas</t>
  </si>
  <si>
    <t>Office Supplies, Small Tools</t>
  </si>
  <si>
    <t>Mailbox and drill bits</t>
  </si>
  <si>
    <t>bit set</t>
  </si>
  <si>
    <t>Toolbox for xpt</t>
  </si>
  <si>
    <t>Airfare, Signage</t>
  </si>
  <si>
    <t>Sand bags metal clips for cartswet floor sign for restroom</t>
  </si>
  <si>
    <t>Parts, Pit Pumping</t>
  </si>
  <si>
    <t>Ball valve, toggle switch, ripping bar for pit</t>
  </si>
  <si>
    <t>Binders and 3 compartments drawer</t>
  </si>
  <si>
    <t>Coolers for towels and tables for the restroom</t>
  </si>
  <si>
    <t>Hex nuts</t>
  </si>
  <si>
    <t>Vinegar dawn</t>
  </si>
  <si>
    <t xml:space="preserve">EXP-10013815 </t>
  </si>
  <si>
    <t>3/8 ball valve for prep</t>
  </si>
  <si>
    <t>White vinegar for cleaning and ice for employees</t>
  </si>
  <si>
    <t>ice</t>
  </si>
  <si>
    <t>Gas blower. Jump box and scrubber pads for cleaning.</t>
  </si>
  <si>
    <t>jump box</t>
  </si>
  <si>
    <t>scrubber</t>
  </si>
  <si>
    <t>Half inch ball valve for pressure washer</t>
  </si>
  <si>
    <t>Water Gatorade powder, and white vinegar for the team</t>
  </si>
  <si>
    <t>bottle water, gatorade, gatorade poweder</t>
  </si>
  <si>
    <t>vinegar, dish soap</t>
  </si>
  <si>
    <t>Two ratchets for repairs</t>
  </si>
  <si>
    <t>Hydraulic oil for conveyor</t>
  </si>
  <si>
    <t>Insect repellent and water for the team</t>
  </si>
  <si>
    <t>insect repellant</t>
  </si>
  <si>
    <t xml:space="preserve">EXP-10013845 </t>
  </si>
  <si>
    <t>drum pump</t>
  </si>
  <si>
    <t>detergent, dawn, gloves, red cups, chip clasps, copy paper</t>
  </si>
  <si>
    <t>detergent, dawn, clasps</t>
  </si>
  <si>
    <t>red cups, copy paper</t>
  </si>
  <si>
    <t>electric sprayer</t>
  </si>
  <si>
    <t>manhole hook tool</t>
  </si>
  <si>
    <t xml:space="preserve">EXP-10013856 </t>
  </si>
  <si>
    <t>clamps, pad locks for xpt</t>
  </si>
  <si>
    <t>drinks/ice/cleaning supplies/laundry detergent</t>
  </si>
  <si>
    <t>ice, sunscreen</t>
  </si>
  <si>
    <t>detergent, dawn</t>
  </si>
  <si>
    <t>cleaning supplies/drinks</t>
  </si>
  <si>
    <t>ice, bottle water</t>
  </si>
  <si>
    <t>dawn, vinegar, microban, toilet bowl cleaner</t>
  </si>
  <si>
    <t>salt/grease toilet/paper</t>
  </si>
  <si>
    <t>grease, salt pellets</t>
  </si>
  <si>
    <t>grease/toilet paper for Leesburg</t>
  </si>
  <si>
    <t>ice/drinks/cleaning supplies</t>
  </si>
  <si>
    <t>ice, gatorade</t>
  </si>
  <si>
    <t>waterproof boots for pit cleaning</t>
  </si>
  <si>
    <t>drinks/cleaning supplies</t>
  </si>
  <si>
    <t>bottle water, gatorades</t>
  </si>
  <si>
    <t>salt, weed killer, spreader</t>
  </si>
  <si>
    <t>sprayer, spreader, weed killer</t>
  </si>
  <si>
    <t>reimbursement for team members purchasing supplies</t>
  </si>
  <si>
    <t>drinks/cleaning supplies/antifreeze/toilet paper</t>
  </si>
  <si>
    <t>gatorades, bottle water, bottle water</t>
  </si>
  <si>
    <t>antifreeze, dawn, vinegar, hadn soap, toilet bowl cleaner</t>
  </si>
  <si>
    <t>cleaning supplies/drinks/ice</t>
  </si>
  <si>
    <t>ice, gatorade, funpops</t>
  </si>
  <si>
    <t>salt/grease</t>
  </si>
  <si>
    <t xml:space="preserve">EXP-10013878 </t>
  </si>
  <si>
    <t>H25 oil</t>
  </si>
  <si>
    <t>Water,vinegar,soft scrub bleach,bathroom cleaner gloves and laundtry soap</t>
  </si>
  <si>
    <t>vinegar, bleach, detergent</t>
  </si>
  <si>
    <t>24 pk cleaning pads, dawn, gloves and vinegar</t>
  </si>
  <si>
    <t>Ryobi charger</t>
  </si>
  <si>
    <t>Pump refinish and cleaning</t>
  </si>
  <si>
    <t>Exit plate welded</t>
  </si>
  <si>
    <t>Vinegar, watermelon cough drops</t>
  </si>
  <si>
    <t>Repairs labor</t>
  </si>
  <si>
    <t>Toilet paper,water,binegar,paper towels</t>
  </si>
  <si>
    <t>Jump starter</t>
  </si>
  <si>
    <t>Jump starter returned</t>
  </si>
  <si>
    <t>Ryobi batterys</t>
  </si>
  <si>
    <t>Dawn,soft scrub bleach, vinegar water</t>
  </si>
  <si>
    <t xml:space="preserve">EXP-10013640 </t>
  </si>
  <si>
    <t>screw driver and screws</t>
  </si>
  <si>
    <t>hex key and bolts</t>
  </si>
  <si>
    <t>water sports drinks cleaner</t>
  </si>
  <si>
    <t>vinegar, cleaner</t>
  </si>
  <si>
    <t>furniture polish</t>
  </si>
  <si>
    <t>bottled water, cleaning supplies</t>
  </si>
  <si>
    <t>bottle water, propel</t>
  </si>
  <si>
    <t>hydraulic filter</t>
  </si>
  <si>
    <t>GFCI replacement</t>
  </si>
  <si>
    <t>water vinegar cleaner</t>
  </si>
  <si>
    <t>clevis and pin for top brush 1</t>
  </si>
  <si>
    <t xml:space="preserve">EXP-10013728 </t>
  </si>
  <si>
    <t>Copies of keys</t>
  </si>
  <si>
    <t>Dawn/scrubbies</t>
  </si>
  <si>
    <t>Lag screws for repair</t>
  </si>
  <si>
    <t>Hose repair</t>
  </si>
  <si>
    <t>Water cases</t>
  </si>
  <si>
    <t>Laundry soap and vinegar</t>
  </si>
  <si>
    <t>Clamp/fitting to repair hose</t>
  </si>
  <si>
    <t>socket adapter, brush, wrench, KS green, WD40</t>
  </si>
  <si>
    <t>socket adpater set, wrench, acid brush</t>
  </si>
  <si>
    <t>WD40, KS green</t>
  </si>
  <si>
    <t xml:space="preserve">EXP-10013501 </t>
  </si>
  <si>
    <t>personal expense</t>
  </si>
  <si>
    <t>Ordered Preventative Maintenance Supplies and replacement grease fittings to conduct weekly/monthly PM</t>
  </si>
  <si>
    <t>purchase cleaning supplies, latex gloves, applicators for tunnel cleaning</t>
  </si>
  <si>
    <t>lawn and garden sprayer</t>
  </si>
  <si>
    <t>wax sealants</t>
  </si>
  <si>
    <t>Salt pellets for the water softner</t>
  </si>
  <si>
    <t>Purchased grease fitting kit, wrench, crowbar, latex gloves for tunnel maintenance</t>
  </si>
  <si>
    <t>Purchased 2 buckets of hydraulic oil for the conveyor power pack</t>
  </si>
  <si>
    <t>Purchased a new ruler for the chemical barrel  measurement</t>
  </si>
  <si>
    <t>salt pellets for the site water softners</t>
  </si>
  <si>
    <t>Weed eater for property maintenance</t>
  </si>
  <si>
    <t xml:space="preserve">EXP-10013669 </t>
  </si>
  <si>
    <t>brass barb</t>
  </si>
  <si>
    <t>pressure washer repair</t>
  </si>
  <si>
    <t>rolling door 3rd party repair</t>
  </si>
  <si>
    <t>gatorade, laundry detergent, and $100 prepaid visa for ASLs</t>
  </si>
  <si>
    <t>gatorade powder</t>
  </si>
  <si>
    <t>gift card for ASL</t>
  </si>
  <si>
    <t>fans,  fuel, and supplies</t>
  </si>
  <si>
    <t>50:1 fuel, laundry detergent, TP</t>
  </si>
  <si>
    <t>pot hole repair</t>
  </si>
  <si>
    <t xml:space="preserve">EXP-10013682 </t>
  </si>
  <si>
    <t>dawn, vinegar, detergent, toilet paper, water</t>
  </si>
  <si>
    <t>lysol, vinegar, detergent</t>
  </si>
  <si>
    <t>wrench, ant bait, PVC, insect killer, ball valves</t>
  </si>
  <si>
    <t>Insect killer</t>
  </si>
  <si>
    <t>all purpose cleaner</t>
  </si>
  <si>
    <t>safety goggles, batteries for site, gloves, pens, mouse pad, keyboard and mouse,</t>
  </si>
  <si>
    <t>batteries, pens, mouse pad, keyboard &amp; mouse</t>
  </si>
  <si>
    <t xml:space="preserve">EXP-10013719 </t>
  </si>
  <si>
    <t>bag of ice</t>
  </si>
  <si>
    <t>air fresheners and dog treats for customers</t>
  </si>
  <si>
    <t>hydraulic fluid for conveyor</t>
  </si>
  <si>
    <t>employees thermas for water machine</t>
  </si>
  <si>
    <t>fittings for leak</t>
  </si>
  <si>
    <t>shop vac and wheelbarrow tires</t>
  </si>
  <si>
    <t>Brian Hanna</t>
  </si>
  <si>
    <t xml:space="preserve">EXP-10013768 </t>
  </si>
  <si>
    <t>squeegee/washer</t>
  </si>
  <si>
    <t>pvc couplers</t>
  </si>
  <si>
    <t>return couplers</t>
  </si>
  <si>
    <t>return coupler</t>
  </si>
  <si>
    <t>returned battery</t>
  </si>
  <si>
    <t>foam gun</t>
  </si>
  <si>
    <t xml:space="preserve">EXP-10013903 </t>
  </si>
  <si>
    <t>Grease, gloves, pressure washer fitting</t>
  </si>
  <si>
    <t>grease, wd40</t>
  </si>
  <si>
    <t>AA's</t>
  </si>
  <si>
    <t xml:space="preserve">EXP-10013639 </t>
  </si>
  <si>
    <t>Bottles, Gloves, Trufuel, water</t>
  </si>
  <si>
    <t>bottle waters</t>
  </si>
  <si>
    <t>Tubing, clamp</t>
  </si>
  <si>
    <t>Flare, bushing</t>
  </si>
  <si>
    <t>Ties, windex, tape</t>
  </si>
  <si>
    <t>Cleaning supplies, Trufuel, bottles</t>
  </si>
  <si>
    <t>Broom, roundup, propane</t>
  </si>
  <si>
    <t>PVC, Heat torch</t>
  </si>
  <si>
    <t>Glue, gloves, Bleach, hardware</t>
  </si>
  <si>
    <t>Gloves, water</t>
  </si>
  <si>
    <t>Bottles, pump</t>
  </si>
  <si>
    <t>hydrualic hoses</t>
  </si>
  <si>
    <t>Cleaning supplies, weed killer, gloves</t>
  </si>
  <si>
    <t>Antifreeze, Lock</t>
  </si>
  <si>
    <t xml:space="preserve">EXP-10013644 </t>
  </si>
  <si>
    <t>Vinegar, bottle water</t>
  </si>
  <si>
    <t>water for dispenser</t>
  </si>
  <si>
    <t>Post its, round up for weeds</t>
  </si>
  <si>
    <t>pens, post its</t>
  </si>
  <si>
    <t>roundup</t>
  </si>
  <si>
    <t>hydraulic jack, high temp grease</t>
  </si>
  <si>
    <t xml:space="preserve">EXP-10013681 </t>
  </si>
  <si>
    <t>vinegar dawn hand soap paper towels</t>
  </si>
  <si>
    <t>paper towels, hand soap</t>
  </si>
  <si>
    <t>Pressure waaher belts</t>
  </si>
  <si>
    <t>Parts for hp pump connection</t>
  </si>
  <si>
    <t>Fill dirt for the hole from water main break in 2 spots</t>
  </si>
  <si>
    <t>Water main break</t>
  </si>
  <si>
    <t xml:space="preserve">EXP-10013838 </t>
  </si>
  <si>
    <t>grease, primo water</t>
  </si>
  <si>
    <t>primo water</t>
  </si>
  <si>
    <t>germx</t>
  </si>
  <si>
    <t xml:space="preserve">EXP-10013818 </t>
  </si>
  <si>
    <t>Xtra-dish soap</t>
  </si>
  <si>
    <t>Hose for pressure washer</t>
  </si>
  <si>
    <t>Dawn-blue tape- hose for pressure washer-cotter pins</t>
  </si>
  <si>
    <t>cotter pins</t>
  </si>
  <si>
    <t>scotch tape, dawn</t>
  </si>
  <si>
    <t>Hyd oil</t>
  </si>
  <si>
    <t>Purex</t>
  </si>
  <si>
    <t>Flowers for customers (Mother’s Day)</t>
  </si>
  <si>
    <t xml:space="preserve">EXP-10013859 </t>
  </si>
  <si>
    <t>Brush sticks</t>
  </si>
  <si>
    <t>Water and chemicals</t>
  </si>
  <si>
    <t>Foam gun for tunnel</t>
  </si>
  <si>
    <t>Brushes for window</t>
  </si>
  <si>
    <t xml:space="preserve">EXP-10013239 </t>
  </si>
  <si>
    <t>spray bottles/gloves</t>
  </si>
  <si>
    <t>valve for hose</t>
  </si>
  <si>
    <t xml:space="preserve">EXP-10013677 </t>
  </si>
  <si>
    <t>Sewing Needles</t>
  </si>
  <si>
    <t xml:space="preserve">EXP-10013746 </t>
  </si>
  <si>
    <t>Gift card bought be expenses for interim SL in Whitebluff Savannah GA</t>
  </si>
  <si>
    <t xml:space="preserve">EXP-10013766 </t>
  </si>
  <si>
    <t>replacement door handle and soap</t>
  </si>
  <si>
    <t>keys for new door handle</t>
  </si>
  <si>
    <t xml:space="preserve">EXP-10013790 </t>
  </si>
  <si>
    <t>High pressure prep hose got caught in conveyor</t>
  </si>
  <si>
    <t>New Connector and gun for prep hose</t>
  </si>
  <si>
    <t xml:space="preserve">EXP-10013811 </t>
  </si>
  <si>
    <t>Hoses, Gaskets, Couplings, Connectors</t>
  </si>
  <si>
    <t>Equipment and facility repair and cleanliness</t>
  </si>
  <si>
    <t xml:space="preserve">EXP-10013793 </t>
  </si>
  <si>
    <t>outlet cover trimmer string zip ties</t>
  </si>
  <si>
    <t>trimmer line</t>
  </si>
  <si>
    <t>outlet cover, cable ties</t>
  </si>
  <si>
    <t>New pressure washing hose and fittings</t>
  </si>
  <si>
    <t>powerades for crew</t>
  </si>
  <si>
    <t xml:space="preserve">EXP-10014032 </t>
  </si>
  <si>
    <t>$29.92 vinegar the rest snacks</t>
  </si>
  <si>
    <t>$29.22 vinegar the rest is snacks</t>
  </si>
  <si>
    <t xml:space="preserve">EXP-10013949 </t>
  </si>
  <si>
    <t>2 sets of headphones - CSR's</t>
  </si>
  <si>
    <t>Ericka Gosha</t>
  </si>
  <si>
    <t xml:space="preserve">EXP-10014034 </t>
  </si>
  <si>
    <t>SHRM Certification</t>
  </si>
  <si>
    <t xml:space="preserve">EXP-10014023 </t>
  </si>
  <si>
    <t>Materials to repair from storm damage</t>
  </si>
  <si>
    <t>Fuel and vinegar</t>
  </si>
  <si>
    <t xml:space="preserve">EXP-10013713 </t>
  </si>
  <si>
    <t>Parts for weed eater</t>
  </si>
  <si>
    <t>Toilet paper and weed killer</t>
  </si>
  <si>
    <t xml:space="preserve">EXP-10014014 </t>
  </si>
  <si>
    <t>bungees for towel carts</t>
  </si>
  <si>
    <t xml:space="preserve">EXP-10014065 </t>
  </si>
  <si>
    <t>water filters</t>
  </si>
  <si>
    <t xml:space="preserve">EXP-10013164 </t>
  </si>
  <si>
    <t>florence spray bottles</t>
  </si>
  <si>
    <t xml:space="preserve">EXP-10014056 </t>
  </si>
  <si>
    <t>hydrolic oil</t>
  </si>
  <si>
    <t xml:space="preserve">EXP-10014057 </t>
  </si>
  <si>
    <t>softner salt</t>
  </si>
  <si>
    <t xml:space="preserve">EXP-10014058 </t>
  </si>
  <si>
    <t xml:space="preserve">EXP-10014059 </t>
  </si>
  <si>
    <t>Vinegar/Gatorade</t>
  </si>
  <si>
    <t xml:space="preserve">EXP-10014042 </t>
  </si>
  <si>
    <t>Snacks and cleaning supplies</t>
  </si>
  <si>
    <t xml:space="preserve">EXP-10014026 </t>
  </si>
  <si>
    <t>Pvc to fix sprinkler leak</t>
  </si>
  <si>
    <t>Laundry scent beads, water</t>
  </si>
  <si>
    <t xml:space="preserve">EXP-10014117 </t>
  </si>
  <si>
    <t xml:space="preserve">EXP-10013680 </t>
  </si>
  <si>
    <t>Waters for team</t>
  </si>
  <si>
    <t>Organizational equipment for shop</t>
  </si>
  <si>
    <t xml:space="preserve">EXP-10013510 </t>
  </si>
  <si>
    <t>gift card for employee</t>
  </si>
  <si>
    <t>plastic trashcan liners for metal cans</t>
  </si>
  <si>
    <t>paint for parking lot stripes</t>
  </si>
  <si>
    <t>scrubber kit, cleaning kit</t>
  </si>
  <si>
    <t>drain bladder</t>
  </si>
  <si>
    <t>plate to cover hole at xpt</t>
  </si>
  <si>
    <t>not an exit sign</t>
  </si>
  <si>
    <t>microfiber towels</t>
  </si>
  <si>
    <t xml:space="preserve">EXP-10013904 </t>
  </si>
  <si>
    <t>Wrench, metal to protect internet cable when exposed guerilla tape</t>
  </si>
  <si>
    <t>tape, steel angle</t>
  </si>
  <si>
    <t xml:space="preserve">EXP-10013905 </t>
  </si>
  <si>
    <t>Washer hose, adapter, mop and bucket</t>
  </si>
  <si>
    <t>washer hose</t>
  </si>
  <si>
    <t>mop and bucket</t>
  </si>
  <si>
    <t xml:space="preserve">EXP-10013906 </t>
  </si>
  <si>
    <t>Cabinet, pvc, fittings for xpt measurements</t>
  </si>
  <si>
    <t>fittings for xpt measurements</t>
  </si>
  <si>
    <t xml:space="preserve">EXP-10013907 </t>
  </si>
  <si>
    <t>Ink, water, dog treats, xpt office storage desk top</t>
  </si>
  <si>
    <t>ink, desk top storage for xpt</t>
  </si>
  <si>
    <t xml:space="preserve">EXP-10013912 </t>
  </si>
  <si>
    <t>Salt, hooks, fastners</t>
  </si>
  <si>
    <t>fasteners, hooks</t>
  </si>
  <si>
    <t xml:space="preserve">EXP-10013915 </t>
  </si>
  <si>
    <t xml:space="preserve">EXP-10013900 </t>
  </si>
  <si>
    <t>uv lamp, check valve assembly, air filter</t>
  </si>
  <si>
    <t>pitcher for fluid filling</t>
  </si>
  <si>
    <t>contest supplies snacks</t>
  </si>
  <si>
    <t>hydraulic fluid for leak</t>
  </si>
  <si>
    <t>plumbers tape</t>
  </si>
  <si>
    <t xml:space="preserve">EXP-10013435 </t>
  </si>
  <si>
    <t>Gift cards for customers to replace broken wiper blades</t>
  </si>
  <si>
    <t>dish soap, vinegar, first aid supplies, bottle water</t>
  </si>
  <si>
    <t>dish soap, vinegar</t>
  </si>
  <si>
    <t>first aid supplies</t>
  </si>
  <si>
    <t>magic erasers, Zep, asphalt, safety flags, mailbox</t>
  </si>
  <si>
    <t>mr clean, zep cleaner, asphalt</t>
  </si>
  <si>
    <t>safety flags</t>
  </si>
  <si>
    <t>pressure washer nozzles</t>
  </si>
  <si>
    <t>Belts and Hydraulic fluid</t>
  </si>
  <si>
    <t>Pressure washer nozzles</t>
  </si>
  <si>
    <t>Replacing customer's broken wiper</t>
  </si>
  <si>
    <t>New belts for motor</t>
  </si>
  <si>
    <t>Hose, sprayer, and nozzle fittings</t>
  </si>
  <si>
    <t>Returning belts. wrong size</t>
  </si>
  <si>
    <t>Phone jack plate for DRB Keypad</t>
  </si>
  <si>
    <t>pressure washer hoses, zip ties, screwdrivers</t>
  </si>
  <si>
    <t>cable ties</t>
  </si>
  <si>
    <t>backup washing detergent</t>
  </si>
  <si>
    <t>coolant, sockets</t>
  </si>
  <si>
    <t>coolant</t>
  </si>
  <si>
    <t>socket sets</t>
  </si>
  <si>
    <t>Refund for out of state customer</t>
  </si>
  <si>
    <t xml:space="preserve">EXP-10013846 </t>
  </si>
  <si>
    <t>Hillman 19 ga wire</t>
  </si>
  <si>
    <t>3/8 SharkBite</t>
  </si>
  <si>
    <t>Gatorade for staff</t>
  </si>
  <si>
    <t>lime off</t>
  </si>
  <si>
    <t>rubber gloves</t>
  </si>
  <si>
    <t>additive for washing detergent to make towels smell better</t>
  </si>
  <si>
    <t>toilet paper paper towels and snacks</t>
  </si>
  <si>
    <t>swivel Union for pressure washer</t>
  </si>
  <si>
    <t>Quick Connect for pressure washer</t>
  </si>
  <si>
    <t>water key</t>
  </si>
  <si>
    <t>blue tape</t>
  </si>
  <si>
    <t>SharkBite quick connects</t>
  </si>
  <si>
    <t xml:space="preserve">EXP-10013951 </t>
  </si>
  <si>
    <t>bathroom trash bags, screws, organizer</t>
  </si>
  <si>
    <t>drawer orginaztion</t>
  </si>
  <si>
    <t>Grease and grill grates</t>
  </si>
  <si>
    <t>grill grates</t>
  </si>
  <si>
    <t>safety supplies, leaf blower</t>
  </si>
  <si>
    <t>table, fittings</t>
  </si>
  <si>
    <t>table</t>
  </si>
  <si>
    <t xml:space="preserve">EXP-10013963 </t>
  </si>
  <si>
    <t>bottle water, floor fan, rope</t>
  </si>
  <si>
    <t>small fan</t>
  </si>
  <si>
    <t>rope</t>
  </si>
  <si>
    <t>degreaser, lid and bucket paper towels</t>
  </si>
  <si>
    <t>siphon pump, soap dispenser, hand soap, cabinet, dust mask, pens, tape, ice dispenser</t>
  </si>
  <si>
    <t>gojo, masking tape</t>
  </si>
  <si>
    <t>cabinet, water dispenser</t>
  </si>
  <si>
    <t>siphon pump</t>
  </si>
  <si>
    <t>gatorade, bottle water</t>
  </si>
  <si>
    <t>knee pads, gloves, degreaser</t>
  </si>
  <si>
    <t>kneeling pads, gloves</t>
  </si>
  <si>
    <t xml:space="preserve">EXP-10013223 </t>
  </si>
  <si>
    <t>pressure wash couplers</t>
  </si>
  <si>
    <t>dawn soap for windows</t>
  </si>
  <si>
    <t>weld grate at the entrance</t>
  </si>
  <si>
    <t>couldn't get membership wash out the same day</t>
  </si>
  <si>
    <t>fabric softener too kill towels smell</t>
  </si>
  <si>
    <t>credit back because couldn't get the membership</t>
  </si>
  <si>
    <t>misc cleaning supllies</t>
  </si>
  <si>
    <t>cat 6 cable for manager station</t>
  </si>
  <si>
    <t xml:space="preserve">EXP-10012932 </t>
  </si>
  <si>
    <t>New washer for towels (with Warrenty)</t>
  </si>
  <si>
    <t>Toilet paper &amp; air freshener</t>
  </si>
  <si>
    <t>This charge was refunded</t>
  </si>
  <si>
    <t>Painters tape for wipers</t>
  </si>
  <si>
    <t>Tools and hoses for wash</t>
  </si>
  <si>
    <t>Soap for wash</t>
  </si>
  <si>
    <t>Fittings and hose barbs</t>
  </si>
  <si>
    <t>1/2” heater hose</t>
  </si>
  <si>
    <t>Air fresheners, Degreaser, and other wash supplies</t>
  </si>
  <si>
    <t>Drinks for the team</t>
  </si>
  <si>
    <t xml:space="preserve">EXP-10013632 </t>
  </si>
  <si>
    <t>trufuel, cable ties, bleach, gloves, tape, bath tissue, paper towels, broom, ajax, dawn</t>
  </si>
  <si>
    <t>dawn, ajax, broom, soft scrub, steel wool, cable ties</t>
  </si>
  <si>
    <t>hand pump</t>
  </si>
  <si>
    <t xml:space="preserve">EXP-10013659 </t>
  </si>
  <si>
    <t>Bucket grate, tapcon, pole hanger</t>
  </si>
  <si>
    <t>pole storage</t>
  </si>
  <si>
    <t>Pole storage, mailbox for streer, concrete, pole digger</t>
  </si>
  <si>
    <t>pole storage, deck post, form tube, fast set concrete</t>
  </si>
  <si>
    <t>masonry bit set, post hole digger</t>
  </si>
  <si>
    <t>Waders for trenching</t>
  </si>
  <si>
    <t>Last storage invoice. Storage unit is gone.</t>
  </si>
  <si>
    <t>Nuts to fix the correlator kick plate</t>
  </si>
  <si>
    <t>Weed and feed, fuel for the blower and blower cleaner</t>
  </si>
  <si>
    <t>Primo water tower</t>
  </si>
  <si>
    <t>Water jugs for water tower and cups</t>
  </si>
  <si>
    <t>Combination lock, keys made,key rings</t>
  </si>
  <si>
    <t xml:space="preserve">EXP-10013729 </t>
  </si>
  <si>
    <t>Base for umbrella</t>
  </si>
  <si>
    <t>gloves, orings, aaa's, detergent, downy, bottle water</t>
  </si>
  <si>
    <t>orings</t>
  </si>
  <si>
    <t>Outside Umbrella</t>
  </si>
  <si>
    <t>pressure washer Hose for tunnel</t>
  </si>
  <si>
    <t>Sprayer/ pump fo chemical Drum</t>
  </si>
  <si>
    <t xml:space="preserve">EXP-10013154 </t>
  </si>
  <si>
    <t>Concrete mix for mail box, funnel for pressure machine, water hose</t>
  </si>
  <si>
    <t>hose connectors</t>
  </si>
  <si>
    <t>funnels</t>
  </si>
  <si>
    <t>Plumbing fitting for assembling prep gun</t>
  </si>
  <si>
    <t>Chemical room shelf</t>
  </si>
  <si>
    <t>Dunnage rack for water softener salt</t>
  </si>
  <si>
    <t>Three additional carts</t>
  </si>
  <si>
    <t xml:space="preserve">EXP-10013798 </t>
  </si>
  <si>
    <t>Cleaning Supplies and Equipment</t>
  </si>
  <si>
    <t>unions</t>
  </si>
  <si>
    <t>unions, adapters, couplings</t>
  </si>
  <si>
    <t>Picker Up</t>
  </si>
  <si>
    <t xml:space="preserve">EXP-10013853 </t>
  </si>
  <si>
    <t>Full Size Fridge</t>
  </si>
  <si>
    <t>Dish soap &amp; drinks and office supplies</t>
  </si>
  <si>
    <t>dawn dish soap</t>
  </si>
  <si>
    <t>hole punch, staples, ruler, pens</t>
  </si>
  <si>
    <t>Pressure, washer, Saftey can, jump starter, Ect…</t>
  </si>
  <si>
    <t>supplies for wash</t>
  </si>
  <si>
    <t>Zip ties, Hose clamps, couplings, &amp; ratchets straps</t>
  </si>
  <si>
    <t>2 2.1G 50/50 mix for Leaf blower</t>
  </si>
  <si>
    <t>Wash Supplies &amp; Drinks for the team (Sugar Free Gatorade &amp; Water)</t>
  </si>
  <si>
    <t>gatorades, water, drinks</t>
  </si>
  <si>
    <t>dawn vinegar, ajax, detergent</t>
  </si>
  <si>
    <t xml:space="preserve">EXP-10013930 </t>
  </si>
  <si>
    <t>Personal expense for fuel on rental</t>
  </si>
  <si>
    <t>Fuel for rental personal expense</t>
  </si>
  <si>
    <t>Storage building for global order</t>
  </si>
  <si>
    <t>Wash supplies for mail box</t>
  </si>
  <si>
    <t>Charger for phone personal expense</t>
  </si>
  <si>
    <t>Personal expense dinner</t>
  </si>
  <si>
    <t>Grand opening check list post and zip ties for now hiring signs</t>
  </si>
  <si>
    <t>Screws for fastening</t>
  </si>
  <si>
    <t>Shop vac for site</t>
  </si>
  <si>
    <t>liquid nails</t>
  </si>
  <si>
    <t>Charge for moving container in lot for construction. Over charged by $75 which was refunded</t>
  </si>
  <si>
    <t>Refund for over charge</t>
  </si>
  <si>
    <t>Personal expense for dinner</t>
  </si>
  <si>
    <t xml:space="preserve">EXP-10013016 </t>
  </si>
  <si>
    <t>Shelving and organization</t>
  </si>
  <si>
    <t>degreaser, goo gone, extingusher, wrench</t>
  </si>
  <si>
    <t>water, Gatorade, and cleaning supplies</t>
  </si>
  <si>
    <t>dawn, gel mats</t>
  </si>
  <si>
    <t>bungee cords and funnel</t>
  </si>
  <si>
    <t>width measuring stick</t>
  </si>
  <si>
    <t>key copies</t>
  </si>
  <si>
    <t>duct tape to make Ada parking lines</t>
  </si>
  <si>
    <t xml:space="preserve">EXP-10013705 </t>
  </si>
  <si>
    <t>Printer Cartridge &amp; Garbage Bags</t>
  </si>
  <si>
    <t>Gas Cans, Garbage Bags, &amp; Hand Soap</t>
  </si>
  <si>
    <t>Quick Connects &amp; Brackets</t>
  </si>
  <si>
    <t>Mouse Traps, Scissors, Note Pads</t>
  </si>
  <si>
    <t>Drill Bits</t>
  </si>
  <si>
    <t xml:space="preserve">EXP-10013695 </t>
  </si>
  <si>
    <t>Drb test</t>
  </si>
  <si>
    <t>lodging fee</t>
  </si>
  <si>
    <t>zep and air fitting</t>
  </si>
  <si>
    <t>foam cannons for cleaning</t>
  </si>
  <si>
    <t>water,dawn,laundry</t>
  </si>
  <si>
    <t>gloves and Tee</t>
  </si>
  <si>
    <t>Drb remote emv restart test</t>
  </si>
  <si>
    <t>Remote emv restart refund</t>
  </si>
  <si>
    <t>Emv restart test</t>
  </si>
  <si>
    <t>Drb remote emv restart refund</t>
  </si>
  <si>
    <t>window buckets and tape</t>
  </si>
  <si>
    <t xml:space="preserve">EXP-10013670 </t>
  </si>
  <si>
    <t>Spftber salt</t>
  </si>
  <si>
    <t>Suppies for repairs</t>
  </si>
  <si>
    <t>Ley stocks</t>
  </si>
  <si>
    <t>Towel cart</t>
  </si>
  <si>
    <t>Traffic cones</t>
  </si>
  <si>
    <t>Hp Hose</t>
  </si>
  <si>
    <t>Irrigation repair</t>
  </si>
  <si>
    <t xml:space="preserve">EXP-10013714 </t>
  </si>
  <si>
    <t>laundry det and dawn</t>
  </si>
  <si>
    <t>cleaner, oil and contest prize</t>
  </si>
  <si>
    <t>conteset prize</t>
  </si>
  <si>
    <t>cleaner, oil</t>
  </si>
  <si>
    <t>oil for weed eater and traps</t>
  </si>
  <si>
    <t xml:space="preserve">EXP-10013674 </t>
  </si>
  <si>
    <t>Supplies for grand opening poster, snacks</t>
  </si>
  <si>
    <t>Cart and buckets for mud removal on pit night</t>
  </si>
  <si>
    <t>Water, gatorade, snacks</t>
  </si>
  <si>
    <t>Salt, PVC pipe, cleaning supplies</t>
  </si>
  <si>
    <t>Bought incorrect size driver, returned</t>
  </si>
  <si>
    <t>Vinegar, water, gatorade, snacks</t>
  </si>
  <si>
    <t>water, gatorade, snacks</t>
  </si>
  <si>
    <t xml:space="preserve">EXP-10013635 </t>
  </si>
  <si>
    <t>grease, broom, sprayer, fire ant killer, fertilizer, mulch</t>
  </si>
  <si>
    <t>grease, broom, sprayer</t>
  </si>
  <si>
    <t>fire ant killer</t>
  </si>
  <si>
    <t>mulch, fertilizer</t>
  </si>
  <si>
    <t>wash maintenance</t>
  </si>
  <si>
    <t>spray bottles, dawn</t>
  </si>
  <si>
    <t>detergent, spray bottles</t>
  </si>
  <si>
    <t>tide</t>
  </si>
  <si>
    <t>gloves, glove dispenser</t>
  </si>
  <si>
    <t xml:space="preserve">EXP-10013824 </t>
  </si>
  <si>
    <t>food for staff</t>
  </si>
  <si>
    <t>bath tissue, wire brush, bolts, tool set, salt, wedge, hydraulic oil</t>
  </si>
  <si>
    <t>tool set, wire brush</t>
  </si>
  <si>
    <t>bolts, wedge for door</t>
  </si>
  <si>
    <t>hydraulic oil, salt</t>
  </si>
  <si>
    <t>nos energy drinks</t>
  </si>
  <si>
    <t>grease, coupling, gloves, screw</t>
  </si>
  <si>
    <t>couplings, screws</t>
  </si>
  <si>
    <t>hydraulic oil, arm &amp; hammer, gatorade</t>
  </si>
  <si>
    <t>hydraulic oil, arm &amp; hammer</t>
  </si>
  <si>
    <t>pizza for staff</t>
  </si>
  <si>
    <t xml:space="preserve">EXP-10013013 </t>
  </si>
  <si>
    <t>Dust mop for lobby</t>
  </si>
  <si>
    <t>Repair the water faucet on the building</t>
  </si>
  <si>
    <t>Printer day</t>
  </si>
  <si>
    <t>Paper towels to check tire shine cleaning</t>
  </si>
  <si>
    <t>Mop heads</t>
  </si>
  <si>
    <t>Sand bags for signs</t>
  </si>
  <si>
    <t>Breaker for MCC</t>
  </si>
  <si>
    <t>Dog hair tool</t>
  </si>
  <si>
    <t>sand for bags to hold down signs</t>
  </si>
  <si>
    <t>Radios for operations and dust pan</t>
  </si>
  <si>
    <t>Dawn and trash bags</t>
  </si>
  <si>
    <t>sand for sign weights</t>
  </si>
  <si>
    <t>Lawn mower</t>
  </si>
  <si>
    <t>Glove holder, can and screwdriver holder, ratchet</t>
  </si>
  <si>
    <t>Air freshener for building</t>
  </si>
  <si>
    <t>Rain Jackets for employees</t>
  </si>
  <si>
    <t>Steel wool pads for cleaning the tunnel</t>
  </si>
  <si>
    <t xml:space="preserve">EXP-10013196 </t>
  </si>
  <si>
    <t>building materials</t>
  </si>
  <si>
    <t>Wood for personal expense</t>
  </si>
  <si>
    <t>compression valves</t>
  </si>
  <si>
    <t>steel pipe</t>
  </si>
  <si>
    <t>salt for water softener and gloves</t>
  </si>
  <si>
    <t>bolt for repairing tire shine</t>
  </si>
  <si>
    <t>hand soap for bathroom</t>
  </si>
  <si>
    <t>Jimmy Foster (On Leave)</t>
  </si>
  <si>
    <t xml:space="preserve">EXP-10013726 </t>
  </si>
  <si>
    <t>Fine from City of Houston</t>
  </si>
  <si>
    <t xml:space="preserve">EXP-10013858 </t>
  </si>
  <si>
    <t>2 HDMI/TV Mount/Monitor</t>
  </si>
  <si>
    <t>2 Display Port to HDMI Adapters</t>
  </si>
  <si>
    <t>Reciept Paper</t>
  </si>
  <si>
    <t>Rivet Tool/Rivets</t>
  </si>
  <si>
    <t>Fuel for Mower/String Trimmer/Blower</t>
  </si>
  <si>
    <t>Low Level Switches</t>
  </si>
  <si>
    <t>Distilled White Vinegar/Tide Detergent</t>
  </si>
  <si>
    <t>Toilet Paper/Paper Towels</t>
  </si>
  <si>
    <t>Distilled White Vinegar/Dawn Professional</t>
  </si>
  <si>
    <t xml:space="preserve">EXP-10013948 </t>
  </si>
  <si>
    <t>Toilet paper, dispensers, paper, towel, dispensers supplies, printer paper</t>
  </si>
  <si>
    <t>Coppies of traing materials.</t>
  </si>
  <si>
    <t>pvc supplies</t>
  </si>
  <si>
    <t>New mini split unit for our office.</t>
  </si>
  <si>
    <t>Washer parts</t>
  </si>
  <si>
    <t>Small parts</t>
  </si>
  <si>
    <t xml:space="preserve">EXP-10013047 </t>
  </si>
  <si>
    <t>bottle water, oxiclean</t>
  </si>
  <si>
    <t>garbage bags</t>
  </si>
  <si>
    <t xml:space="preserve">EXP-10013665 </t>
  </si>
  <si>
    <t>IT test With hunt</t>
  </si>
  <si>
    <t>IT test with hunt</t>
  </si>
  <si>
    <t>uni strut</t>
  </si>
  <si>
    <t>seal items</t>
  </si>
  <si>
    <t xml:space="preserve">EXP-10013992 </t>
  </si>
  <si>
    <t>Car wash show</t>
  </si>
  <si>
    <t xml:space="preserve">EXP-10013954 </t>
  </si>
  <si>
    <t>Star screw driver</t>
  </si>
  <si>
    <t xml:space="preserve">EXP-10013953 </t>
  </si>
  <si>
    <t>Spray bottles, scrub pads, cleaners</t>
  </si>
  <si>
    <t>scrub pads, cleaners</t>
  </si>
  <si>
    <t xml:space="preserve">EXP-10013952 </t>
  </si>
  <si>
    <t xml:space="preserve">EXP-10013931 </t>
  </si>
  <si>
    <t>New mack valves</t>
  </si>
  <si>
    <t>3/8 elbow</t>
  </si>
  <si>
    <t>Vinegar and toilet paper</t>
  </si>
  <si>
    <t>Extendo pole and mop</t>
  </si>
  <si>
    <t>Tools and gloves</t>
  </si>
  <si>
    <t xml:space="preserve">EXP-10013604 </t>
  </si>
  <si>
    <t>High pressure hoses</t>
  </si>
  <si>
    <t>Lunch for day crew</t>
  </si>
  <si>
    <t>bleach, dawn, vinegar</t>
  </si>
  <si>
    <t>Fuel for pressure washer</t>
  </si>
  <si>
    <t xml:space="preserve">EXP-10013722 </t>
  </si>
  <si>
    <t>Pick up tools,tapes</t>
  </si>
  <si>
    <t>Fuel for blowere and concrete mix</t>
  </si>
  <si>
    <t xml:space="preserve">EXP-10013715 </t>
  </si>
  <si>
    <t>Hydraulic Oil/grease</t>
  </si>
  <si>
    <t>Filters/hydraulic hoses</t>
  </si>
  <si>
    <t>Toilet paper/dawn</t>
  </si>
  <si>
    <t>Hex keys/ parts organizer</t>
  </si>
  <si>
    <t xml:space="preserve">EXP-10013500 </t>
  </si>
  <si>
    <t>Water and sunscreen</t>
  </si>
  <si>
    <t>Snake for vacuums</t>
  </si>
  <si>
    <t>Spray bottle nozzles</t>
  </si>
  <si>
    <t xml:space="preserve">EXP-10014027 </t>
  </si>
  <si>
    <t>Saw blade for repairs</t>
  </si>
  <si>
    <t>Electrical connectors</t>
  </si>
  <si>
    <t xml:space="preserve">EXP-10013030 </t>
  </si>
  <si>
    <t>trash cans for second mile</t>
  </si>
  <si>
    <t>dawn vinegar and scrub pads for cleaning</t>
  </si>
  <si>
    <t>dawn,vinegar and air freshener</t>
  </si>
  <si>
    <t>test electrical on blower</t>
  </si>
  <si>
    <t>concrete patch</t>
  </si>
  <si>
    <t>replaced railing in dumpster area</t>
  </si>
  <si>
    <t>NFPA HAZARD Placard</t>
  </si>
  <si>
    <t xml:space="preserve">EXP-10013631 </t>
  </si>
  <si>
    <t>Unknown, cant read</t>
  </si>
  <si>
    <t>New projector for tunnel</t>
  </si>
  <si>
    <t>Hand soap for restroom?</t>
  </si>
  <si>
    <t>Adapter</t>
  </si>
  <si>
    <t>trufuel, cleaning</t>
  </si>
  <si>
    <t>Drain auger rental</t>
  </si>
  <si>
    <t>Connector</t>
  </si>
  <si>
    <t>Pipe and pipe tape</t>
  </si>
  <si>
    <t>Pierr washing connectors</t>
  </si>
  <si>
    <t>Piping, connector</t>
  </si>
  <si>
    <t xml:space="preserve">EXP-10014067 </t>
  </si>
  <si>
    <t>Air pressure gauge for air tree</t>
  </si>
  <si>
    <t xml:space="preserve">EXP-10014049 </t>
  </si>
  <si>
    <t>lunch with Bruce</t>
  </si>
  <si>
    <t>supplies to raise tire brush. please charge to Dahlonega</t>
  </si>
  <si>
    <t>supplies to raise tire brush. charge to Dahlonega</t>
  </si>
  <si>
    <t>I really can't remember what this was. I could not get receipt either</t>
  </si>
  <si>
    <t>supplies for work vehicle</t>
  </si>
  <si>
    <t>conduit. please charge to Dacula</t>
  </si>
  <si>
    <t>equipment to raise tire brush</t>
  </si>
  <si>
    <t>2 gallon sprayer for cleaning charge to Kennesaw</t>
  </si>
  <si>
    <t>work car tools</t>
  </si>
  <si>
    <t>fittings for cornelia</t>
  </si>
  <si>
    <t>credit for return</t>
  </si>
  <si>
    <t>bolts to fix tireshine</t>
  </si>
  <si>
    <t>more bolts to fix tireshine</t>
  </si>
  <si>
    <t>lock nuts for tire brush arm. cornelia</t>
  </si>
  <si>
    <t>went through competitors car wash to see business operations</t>
  </si>
  <si>
    <t xml:space="preserve">EXP-10014061 </t>
  </si>
  <si>
    <t>tools, tool accessories, small maintenance pieces</t>
  </si>
  <si>
    <t xml:space="preserve">EXP-10014053 </t>
  </si>
  <si>
    <t>Concrete cleaning solution and water</t>
  </si>
  <si>
    <t>Rental car/ toll expense</t>
  </si>
  <si>
    <t>Air hoses, cuplings ( had several that broke in tunnel )</t>
  </si>
  <si>
    <t>Shark unions to connect arilinew</t>
  </si>
  <si>
    <t xml:space="preserve">EXP-10014111 </t>
  </si>
  <si>
    <t>Dawn, vin, bottles</t>
  </si>
  <si>
    <t>Water 2 cases and paper towels</t>
  </si>
  <si>
    <t xml:space="preserve">EXP-10013592 </t>
  </si>
  <si>
    <t xml:space="preserve">EXP-10013570 </t>
  </si>
  <si>
    <t>Dawn, vinegar, bleach</t>
  </si>
  <si>
    <t>Roof rack clips for fleet customer</t>
  </si>
  <si>
    <t>Super glue</t>
  </si>
  <si>
    <t xml:space="preserve">EXP-10013966 </t>
  </si>
  <si>
    <t>parts for reclaim repair</t>
  </si>
  <si>
    <t>hydraulic hose for repairs</t>
  </si>
  <si>
    <t xml:space="preserve">EXP-10013863 </t>
  </si>
  <si>
    <t>Dawn, glass cleaner, baby oil</t>
  </si>
  <si>
    <t xml:space="preserve">EXP-10013979 </t>
  </si>
  <si>
    <t>Lawn maintenance/landscaping equipment</t>
  </si>
  <si>
    <t>Ratchet strap for conveyor for tunnel</t>
  </si>
  <si>
    <t>Mower screws</t>
  </si>
  <si>
    <t>Replacement keys for site</t>
  </si>
  <si>
    <t>suckers for customers children</t>
  </si>
  <si>
    <t xml:space="preserve">EXP-10014069 </t>
  </si>
  <si>
    <t>Misting system for prep area</t>
  </si>
  <si>
    <t>New washing machine</t>
  </si>
  <si>
    <t xml:space="preserve">EXP-10013814 </t>
  </si>
  <si>
    <t>Cleaning materials</t>
  </si>
  <si>
    <t xml:space="preserve">EXP-10014118 </t>
  </si>
  <si>
    <t>NEW WASHER 5.31.24</t>
  </si>
  <si>
    <t xml:space="preserve">EXP-10014145 </t>
  </si>
  <si>
    <t>hand soap, laundry soap</t>
  </si>
  <si>
    <t xml:space="preserve">EXP-10014128 </t>
  </si>
  <si>
    <t>Ice</t>
  </si>
  <si>
    <t xml:space="preserve">EXP-10014096 </t>
  </si>
  <si>
    <t xml:space="preserve">EXP-10014179 </t>
  </si>
  <si>
    <t>Hydro Fluid for conveyor system</t>
  </si>
  <si>
    <t xml:space="preserve">EXP-10014172 </t>
  </si>
  <si>
    <t>hose clamps, ball valves, elbow</t>
  </si>
  <si>
    <t xml:space="preserve">EXP-10014171 </t>
  </si>
  <si>
    <t>Tunnel repairs</t>
  </si>
  <si>
    <t>Returned items</t>
  </si>
  <si>
    <t xml:space="preserve">EXP-10014112 </t>
  </si>
  <si>
    <t>Fixing prep hoses at tunnel</t>
  </si>
  <si>
    <t xml:space="preserve">EXP-10014098 </t>
  </si>
  <si>
    <t>vinegar to wash windows with</t>
  </si>
  <si>
    <t xml:space="preserve">EXP-10014025 </t>
  </si>
  <si>
    <t>Parts for broken prep hose</t>
  </si>
  <si>
    <t xml:space="preserve">EXP-10014129 </t>
  </si>
  <si>
    <t>New hose olus crimped</t>
  </si>
  <si>
    <t>Cindi Carrington</t>
  </si>
  <si>
    <t xml:space="preserve">EXP-10014089 </t>
  </si>
  <si>
    <t>bathroom decoration and mousepad</t>
  </si>
  <si>
    <t xml:space="preserve">EXP-10014020 </t>
  </si>
  <si>
    <t>Dawn soap, toilet paper and command strips</t>
  </si>
  <si>
    <t>bath tissue, command strips</t>
  </si>
  <si>
    <t>Bokts and screws</t>
  </si>
  <si>
    <t xml:space="preserve">EXP-10013755 </t>
  </si>
  <si>
    <t>wood handle, fan for xpt</t>
  </si>
  <si>
    <t>yard cart, weed killer</t>
  </si>
  <si>
    <t xml:space="preserve">EXP-10014064 </t>
  </si>
  <si>
    <t>office supplies,vinegar, 5hr energy</t>
  </si>
  <si>
    <t>5hr energy drink (Personal Expense)</t>
  </si>
  <si>
    <t>files, copy paper, file clasps</t>
  </si>
  <si>
    <t>XPT  Testing</t>
  </si>
  <si>
    <t>XPT Testing</t>
  </si>
  <si>
    <t>water,tp,paper towels</t>
  </si>
  <si>
    <t xml:space="preserve">EXP-10014060 </t>
  </si>
  <si>
    <t>softner salt, dawn, vinegar, paper towels</t>
  </si>
  <si>
    <t>softner salt, dawn, vinegar</t>
  </si>
  <si>
    <t xml:space="preserve">EXP-10013983 </t>
  </si>
  <si>
    <t>Water/popcicles</t>
  </si>
  <si>
    <t>gloves, blaster, wd40, fire ant killer</t>
  </si>
  <si>
    <t>PB blaster, WD40</t>
  </si>
  <si>
    <t xml:space="preserve">EXP-10014119 </t>
  </si>
  <si>
    <t>screw extractor tool, tap wrench</t>
  </si>
  <si>
    <t>barbs, nuts</t>
  </si>
  <si>
    <t>Mop Bucket</t>
  </si>
  <si>
    <t>Hoses/Connections</t>
  </si>
  <si>
    <t>Bushings/Plumbing</t>
  </si>
  <si>
    <t>Hose Reel Hose</t>
  </si>
  <si>
    <t xml:space="preserve">EXP-10014015 </t>
  </si>
  <si>
    <t>Cords splitter, cords, light swirch, chemicals, degreaser</t>
  </si>
  <si>
    <t>Grease fittimgs</t>
  </si>
  <si>
    <t>Pressure washer nozzles holder</t>
  </si>
  <si>
    <t>Film, nut fittings</t>
  </si>
  <si>
    <t>Blue bon tie downs</t>
  </si>
  <si>
    <t xml:space="preserve">EXP-10014030 </t>
  </si>
  <si>
    <t>Electrical parts for loading station</t>
  </si>
  <si>
    <t>Dawn soap, degreaser, toilet paper, and water</t>
  </si>
  <si>
    <t>bath tissue, lysol, antibacterial</t>
  </si>
  <si>
    <t>gatorades, waters</t>
  </si>
  <si>
    <t>Water refill</t>
  </si>
  <si>
    <t>Sand paper</t>
  </si>
  <si>
    <t xml:space="preserve">EXP-10013628 </t>
  </si>
  <si>
    <t>building brackets for towel holders</t>
  </si>
  <si>
    <t>Air fresheners</t>
  </si>
  <si>
    <t>new pump sprayers for bugs</t>
  </si>
  <si>
    <t>Ant Killer</t>
  </si>
  <si>
    <t>New fuel line for leaf blower</t>
  </si>
  <si>
    <t xml:space="preserve">EXP-10014038 </t>
  </si>
  <si>
    <t>Degreaser, concrete cleaner, gloves</t>
  </si>
  <si>
    <t>Hydration</t>
  </si>
  <si>
    <t xml:space="preserve">EXP-10013850 </t>
  </si>
  <si>
    <t>Flush valve for toilet</t>
  </si>
  <si>
    <t>Wood handle, bathroom freshener</t>
  </si>
  <si>
    <t>Hardware for pump</t>
  </si>
  <si>
    <t>Repair backflow device</t>
  </si>
  <si>
    <t>Repair to air compressor</t>
  </si>
  <si>
    <t>Soil, toilet paper, roses</t>
  </si>
  <si>
    <t>potting soil, roses</t>
  </si>
  <si>
    <t>Chem dolly, hand pump, napkins</t>
  </si>
  <si>
    <t>Hose hanger</t>
  </si>
  <si>
    <t>Roses, wood handle</t>
  </si>
  <si>
    <t>Repair to water fountain</t>
  </si>
  <si>
    <t xml:space="preserve">EXP-10013935 </t>
  </si>
  <si>
    <t>Brooms and dust pans</t>
  </si>
  <si>
    <t>USB cable</t>
  </si>
  <si>
    <t>Concrete anchors and bolts</t>
  </si>
  <si>
    <t>Shelves and hooks</t>
  </si>
  <si>
    <t>Quick connectors</t>
  </si>
  <si>
    <t xml:space="preserve">EXP-10013928 </t>
  </si>
  <si>
    <t>Pizza for team</t>
  </si>
  <si>
    <t>Face plates for power pack</t>
  </si>
  <si>
    <t>fork hanger for Panama City, FL. Charged on wrong card.</t>
  </si>
  <si>
    <t>End plate</t>
  </si>
  <si>
    <t>Personal item</t>
  </si>
  <si>
    <t>Wifes needs to lesrn how to change cards!</t>
  </si>
  <si>
    <t>Another one not supposed to be charged on card</t>
  </si>
  <si>
    <t>Goo gine</t>
  </si>
  <si>
    <t xml:space="preserve">EXP-10013515 </t>
  </si>
  <si>
    <t>Reccalim lid, t-handle screws</t>
  </si>
  <si>
    <t xml:space="preserve">EXP-10013619 </t>
  </si>
  <si>
    <t>Cleaning blowers, purple power</t>
  </si>
  <si>
    <t>Hydrauloc oil</t>
  </si>
  <si>
    <t>Pellets fornsoftener</t>
  </si>
  <si>
    <t>Ribbon cutting</t>
  </si>
  <si>
    <t>For ribbon cutting</t>
  </si>
  <si>
    <t>Ribbon cutting drinks</t>
  </si>
  <si>
    <t>Sugar for coffee for guests</t>
  </si>
  <si>
    <t xml:space="preserve">EXP-10013402 </t>
  </si>
  <si>
    <t>Metal polish &amp; cleaning gloves</t>
  </si>
  <si>
    <t>Tandem trashcan dolly</t>
  </si>
  <si>
    <t xml:space="preserve">EXP-10013643 </t>
  </si>
  <si>
    <t>Strap and come-along</t>
  </si>
  <si>
    <t>Strap puller and comealong</t>
  </si>
  <si>
    <t>Change locks</t>
  </si>
  <si>
    <t>Saw table</t>
  </si>
  <si>
    <t>Table Saw</t>
  </si>
  <si>
    <t>Grates for tunnel</t>
  </si>
  <si>
    <t>Amber Guerrero</t>
  </si>
  <si>
    <t xml:space="preserve">EXP-10014013 </t>
  </si>
  <si>
    <t>Posts for signage</t>
  </si>
  <si>
    <t xml:space="preserve">EXP-10013572 </t>
  </si>
  <si>
    <t>Aluma Shines</t>
  </si>
  <si>
    <t>Glass Cleaner</t>
  </si>
  <si>
    <t>Cleaning SUpplies</t>
  </si>
  <si>
    <t xml:space="preserve">EXP-10012966 </t>
  </si>
  <si>
    <t>Kyle Busch</t>
  </si>
  <si>
    <t xml:space="preserve">EXP-10013649 </t>
  </si>
  <si>
    <t>Dawn Soap, Vinegar, and Water</t>
  </si>
  <si>
    <t xml:space="preserve">EXP-10013661 </t>
  </si>
  <si>
    <t>bearing puller</t>
  </si>
  <si>
    <t>waters, red bull</t>
  </si>
  <si>
    <t>red bull(Personal Expense</t>
  </si>
  <si>
    <t xml:space="preserve">EXP-10013927 </t>
  </si>
  <si>
    <t>Personal- fees</t>
  </si>
  <si>
    <t>concrete cleaner, bleach, brooms</t>
  </si>
  <si>
    <t>dawn, lysol</t>
  </si>
  <si>
    <t>Ac install and leak fix</t>
  </si>
  <si>
    <t xml:space="preserve">EXP-10013668 </t>
  </si>
  <si>
    <t>hp hose and spare</t>
  </si>
  <si>
    <t>refund for spare hose</t>
  </si>
  <si>
    <t>Dawn, Vinegar,TP,Zip ties, and Batts</t>
  </si>
  <si>
    <t>batteries, bath tissue, markers</t>
  </si>
  <si>
    <t>Gatorade and cups</t>
  </si>
  <si>
    <t>cups &amp; utensils</t>
  </si>
  <si>
    <t>volt meter, white paper towels, bigger zip ties</t>
  </si>
  <si>
    <t>cable ties, rags box</t>
  </si>
  <si>
    <t>digital reader, glass scaper</t>
  </si>
  <si>
    <t xml:space="preserve">EXP-10013776 </t>
  </si>
  <si>
    <t>hot lunch from Walmart and Gatorade water and dawn</t>
  </si>
  <si>
    <t>hydraulic fluid filters, gloves, keystock</t>
  </si>
  <si>
    <t>hydraulic filter, keystock</t>
  </si>
  <si>
    <t>tank lids ( plywood), cable puller</t>
  </si>
  <si>
    <t>plywood</t>
  </si>
  <si>
    <t>cable puller</t>
  </si>
  <si>
    <t>funeral flowers for ASL Zach beatys father</t>
  </si>
  <si>
    <t>chips, GAZero,paper towels,water</t>
  </si>
  <si>
    <t>drinks, chips</t>
  </si>
  <si>
    <t>lot and tunnel maintenance tools and items</t>
  </si>
  <si>
    <t>softwater salt</t>
  </si>
  <si>
    <t>software salt</t>
  </si>
  <si>
    <t>pressure washer hose and nozzle</t>
  </si>
  <si>
    <t>laundry soap pods</t>
  </si>
  <si>
    <t xml:space="preserve">EXP-10014045 </t>
  </si>
  <si>
    <t>shipping for mcc filters</t>
  </si>
  <si>
    <t>dawn soap windows</t>
  </si>
  <si>
    <t>soap for windows</t>
  </si>
  <si>
    <t>fastners</t>
  </si>
  <si>
    <t>soap,round up,fan for bathroom,gatorade</t>
  </si>
  <si>
    <t>round up</t>
  </si>
  <si>
    <t>fasteners for signs</t>
  </si>
  <si>
    <t>carts bolts sigs 2nd mile</t>
  </si>
  <si>
    <t>hex key set, PB blaster, grease, battery, pliers, grease fitting set, socket adapter set, ratchet wrench, cutoff wheels</t>
  </si>
  <si>
    <t>hex key set, battery, drill, ratchet, cutoff wheel, pliers</t>
  </si>
  <si>
    <t>grease, grease fittings</t>
  </si>
  <si>
    <t xml:space="preserve">EXP-10014186 </t>
  </si>
  <si>
    <t>4 sets of keys, elbows for under rinsers, 1 drill bit</t>
  </si>
  <si>
    <t>nylon elbows</t>
  </si>
  <si>
    <t>Water dispenser and bottles for second mile</t>
  </si>
  <si>
    <t>Tools for repairng the prep gun motor, 4mm hex, long attachemnt to a wrench and water</t>
  </si>
  <si>
    <t xml:space="preserve">EXP-10013816 </t>
  </si>
  <si>
    <t>Gloves. Office supplies</t>
  </si>
  <si>
    <t>planner, binder, usb port, command hooks</t>
  </si>
  <si>
    <t>Hand pump. Broom dust pan</t>
  </si>
  <si>
    <t>Tools. Grease. Zip ties</t>
  </si>
  <si>
    <t>cable ties, laminated steel, grease</t>
  </si>
  <si>
    <t>bolts &amp; nuts</t>
  </si>
  <si>
    <t>socket adapter</t>
  </si>
  <si>
    <t>Sockets. Scraper blades.</t>
  </si>
  <si>
    <t>Repair and change our several locks</t>
  </si>
  <si>
    <t>Ball valves. Quick connects.  Teflon tape</t>
  </si>
  <si>
    <t>quick connects, ball valves</t>
  </si>
  <si>
    <t>oil, bucket</t>
  </si>
  <si>
    <t xml:space="preserve">EXP-10013827 </t>
  </si>
  <si>
    <t>weed killer  and forks</t>
  </si>
  <si>
    <t>sports drinks, water, snacks,  gloves</t>
  </si>
  <si>
    <t>bottle water, snacks, sports drink</t>
  </si>
  <si>
    <t>sports drinks, scent beads for laundry</t>
  </si>
  <si>
    <t>scent beads</t>
  </si>
  <si>
    <t>sports drink</t>
  </si>
  <si>
    <t>water, sports drinks, snacks, spray bottles</t>
  </si>
  <si>
    <t xml:space="preserve">EXP-10014078 </t>
  </si>
  <si>
    <t>Water/gatorade mix</t>
  </si>
  <si>
    <t xml:space="preserve">EXP-10013857 </t>
  </si>
  <si>
    <t>New pipe for Omni repair</t>
  </si>
  <si>
    <t>Oil can, and funnel</t>
  </si>
  <si>
    <t>Water, marine grease &amp; funnel</t>
  </si>
  <si>
    <t>grease, funnel</t>
  </si>
  <si>
    <t>Lawn sprayer for chemicals</t>
  </si>
  <si>
    <t>Squeeze bottle to refill antifreeze</t>
  </si>
  <si>
    <t xml:space="preserve">EXP-10013864 </t>
  </si>
  <si>
    <t>Water and gatorade for team</t>
  </si>
  <si>
    <t>Hydraulic hose and spray bottles</t>
  </si>
  <si>
    <t>Tide pods laundry</t>
  </si>
  <si>
    <t>Chemical ruler</t>
  </si>
  <si>
    <t>Waders for trench</t>
  </si>
  <si>
    <t>Tunnel lighting, supplies for wash</t>
  </si>
  <si>
    <t>utility knife, ratchet strap, cutting diamond, worklight, lopper</t>
  </si>
  <si>
    <t>brooms, broom handles, soft saop</t>
  </si>
  <si>
    <t>Zip ties and screws</t>
  </si>
  <si>
    <t xml:space="preserve">EXP-10012739 </t>
  </si>
  <si>
    <t>quick fix for foamer until parts come in</t>
  </si>
  <si>
    <t>pressure washer equipment</t>
  </si>
  <si>
    <t>water cooler</t>
  </si>
  <si>
    <t>adapter bleach and white lithium grease</t>
  </si>
  <si>
    <t>reducer kit</t>
  </si>
  <si>
    <t>grease, bleach</t>
  </si>
  <si>
    <t xml:space="preserve">EXP-10013534 </t>
  </si>
  <si>
    <t>Bucket with lid scrub pads</t>
  </si>
  <si>
    <t>bucket, lid, bleach, scour pad</t>
  </si>
  <si>
    <t>Parts for reclaim pump</t>
  </si>
  <si>
    <t>Pliers for 2nd mile</t>
  </si>
  <si>
    <t>Flange and nipple</t>
  </si>
  <si>
    <t>Railing for trash area</t>
  </si>
  <si>
    <t>Return railing for trash area</t>
  </si>
  <si>
    <t>Gloves vinegar dawn laundry detergeant</t>
  </si>
  <si>
    <t>Key for electric cabinet</t>
  </si>
  <si>
    <t xml:space="preserve">EXP-10013701 </t>
  </si>
  <si>
    <t>trash liner, H2O, paper towel, toilet paper</t>
  </si>
  <si>
    <t>h2o, toilet tissue, pliers, flower, soil, clamps</t>
  </si>
  <si>
    <t>garden soil</t>
  </si>
  <si>
    <t>powerade, bottle water</t>
  </si>
  <si>
    <t>scraper, scrub brushes, water hose, nozzle, can liner, degreaser, hand soap, shovel</t>
  </si>
  <si>
    <t>degreaser, water hose, nozzle, black bags</t>
  </si>
  <si>
    <t>grout brush, brushes, putty knife, drain spade</t>
  </si>
  <si>
    <t>wash detergent</t>
  </si>
  <si>
    <t>bolts &amp; nuts for wrap</t>
  </si>
  <si>
    <t>pvc pipe, h20, detergent, h2o</t>
  </si>
  <si>
    <t>black bags, detergent</t>
  </si>
  <si>
    <t xml:space="preserve">EXP-10013743 </t>
  </si>
  <si>
    <t>Replace door hinges on tunnel door.</t>
  </si>
  <si>
    <t>mailbox number</t>
  </si>
  <si>
    <t>Replacing door handles for tunnel door</t>
  </si>
  <si>
    <t>Resupply on dawn soap, got sunblock, laundry soap, extension cord and ice pops for summer</t>
  </si>
  <si>
    <t>dawn, tide</t>
  </si>
  <si>
    <t>flavor ice, sunscreen</t>
  </si>
  <si>
    <t>Disposable gloves for chemicals/work, bathroom supplies, paint for tunnel door.</t>
  </si>
  <si>
    <t>bleach, multipurpose cleaner, febreeze, rust stop</t>
  </si>
  <si>
    <t xml:space="preserve">EXP-10013813 </t>
  </si>
  <si>
    <t>Fork for mulch</t>
  </si>
  <si>
    <t>Trailer to haul old motors</t>
  </si>
  <si>
    <t>Master lock</t>
  </si>
  <si>
    <t>Gas caps</t>
  </si>
  <si>
    <t>Mirror for Porsche</t>
  </si>
  <si>
    <t>Camera for Mitsubishi</t>
  </si>
  <si>
    <t>Tip for hose</t>
  </si>
  <si>
    <t>Flex hose</t>
  </si>
  <si>
    <t>Hydralic tee</t>
  </si>
  <si>
    <t>Key for new team lead</t>
  </si>
  <si>
    <t>Base for handicap sign</t>
  </si>
  <si>
    <t xml:space="preserve">EXP-10013870 </t>
  </si>
  <si>
    <t>Small tool; dustpan</t>
  </si>
  <si>
    <t>brass nipple</t>
  </si>
  <si>
    <t>Toilet paper; paper towels; cleaning solution; hand soap</t>
  </si>
  <si>
    <t>Floor degreaser</t>
  </si>
  <si>
    <t>Pants</t>
  </si>
  <si>
    <t>Hoses;thread tape</t>
  </si>
  <si>
    <t>Computer speakers; supplies</t>
  </si>
  <si>
    <t>brass couplings</t>
  </si>
  <si>
    <t xml:space="preserve">EXP-10013867 </t>
  </si>
  <si>
    <t>outlet cover/ elbow</t>
  </si>
  <si>
    <t>pressure washer hose and water hose</t>
  </si>
  <si>
    <t>dawn power wash</t>
  </si>
  <si>
    <t>Wood for platform</t>
  </si>
  <si>
    <t>waters, paper towels, and dish soap</t>
  </si>
  <si>
    <t xml:space="preserve">EXP-10013664 </t>
  </si>
  <si>
    <t>Omni parts</t>
  </si>
  <si>
    <t>H2O and Gatorade</t>
  </si>
  <si>
    <t>Paper plates</t>
  </si>
  <si>
    <t>Rubber gloves</t>
  </si>
  <si>
    <t>Water n gatorade</t>
  </si>
  <si>
    <t>Tools for hero repair</t>
  </si>
  <si>
    <t>Wash repairs the heco</t>
  </si>
  <si>
    <t>Hero repair</t>
  </si>
  <si>
    <t xml:space="preserve">EXP-10013748 </t>
  </si>
  <si>
    <t>Ratchet Strap for chain maintenance</t>
  </si>
  <si>
    <t xml:space="preserve">EXP-10013940 </t>
  </si>
  <si>
    <t>Pvc pipe</t>
  </si>
  <si>
    <t xml:space="preserve">EXP-10013921 </t>
  </si>
  <si>
    <t>Ceiling Tiles/Bathroom Supplies</t>
  </si>
  <si>
    <t>Restripe Lines/Pipe Repairs</t>
  </si>
  <si>
    <t xml:space="preserve">EXP-10013507 </t>
  </si>
  <si>
    <t>Fire Inspection for Business License (Sprinklers turned back on)</t>
  </si>
  <si>
    <t xml:space="preserve">EXP-10013891 </t>
  </si>
  <si>
    <t>Podium welding repair</t>
  </si>
  <si>
    <t xml:space="preserve">EXP-10014006 </t>
  </si>
  <si>
    <t>Repair HP Plumbing</t>
  </si>
  <si>
    <t xml:space="preserve">EXP-10014051 </t>
  </si>
  <si>
    <t>water hoses</t>
  </si>
  <si>
    <t>Maurice Moorman</t>
  </si>
  <si>
    <t xml:space="preserve">EXP-10013881 </t>
  </si>
  <si>
    <t>Parts for Victoia tx location</t>
  </si>
  <si>
    <t xml:space="preserve">EXP-10014105 </t>
  </si>
  <si>
    <t>Toilet paper/paper towels</t>
  </si>
  <si>
    <t xml:space="preserve">EXP-10014138 </t>
  </si>
  <si>
    <t>250 psi water hose repair</t>
  </si>
  <si>
    <t xml:space="preserve">EXP-10013716 </t>
  </si>
  <si>
    <t>bottle water, detergent</t>
  </si>
  <si>
    <t xml:space="preserve">EXP-10013800 </t>
  </si>
  <si>
    <t>keys for office</t>
  </si>
  <si>
    <t>keys for equipmwnt and vacuum house</t>
  </si>
  <si>
    <t>bug spray, dog treats, washers</t>
  </si>
  <si>
    <t>ant &amp; roach killer</t>
  </si>
  <si>
    <t>water hose, nozzle, drill, hex sockets,</t>
  </si>
  <si>
    <t>flex hose, PB blaster, hose nozzle</t>
  </si>
  <si>
    <t>hex bit socket set, hammer, wrench</t>
  </si>
  <si>
    <t>sign for doors</t>
  </si>
  <si>
    <t xml:space="preserve">EXP-10013941 </t>
  </si>
  <si>
    <t>Antifreeze for tunnel equipment. Ordered from wrong location</t>
  </si>
  <si>
    <t>Storage cabinets</t>
  </si>
  <si>
    <t>Supplies for site. More landscaping items, shelving, twine, etc.</t>
  </si>
  <si>
    <t>mulch, trimmer line</t>
  </si>
  <si>
    <t xml:space="preserve">EXP-10013613 </t>
  </si>
  <si>
    <t xml:space="preserve">EXP-10013708 </t>
  </si>
  <si>
    <t>Shop vac and office AC filters</t>
  </si>
  <si>
    <t>Salt and repair parts for underbody rinse</t>
  </si>
  <si>
    <t>brass adapter, coupling</t>
  </si>
  <si>
    <t xml:space="preserve">EXP-10014133 </t>
  </si>
  <si>
    <t>sharpies, paper towels, spray bottles, dawn, vinegar, bottle water</t>
  </si>
  <si>
    <t>sharpies, paper towels</t>
  </si>
  <si>
    <t>Oil for Air Compressors</t>
  </si>
  <si>
    <t xml:space="preserve">EXP-10014104 </t>
  </si>
  <si>
    <t>Dawn, Vinegar, Bottled Water</t>
  </si>
  <si>
    <t xml:space="preserve">EXP-10014092 </t>
  </si>
  <si>
    <t>Replaced hydraulic hose</t>
  </si>
  <si>
    <t>Hydraulic barrel pump</t>
  </si>
  <si>
    <t>Gloves, degreaser, and tools</t>
  </si>
  <si>
    <t>long reacher, v-jaw, copper cutter</t>
  </si>
  <si>
    <t>goo gone, simple green cleaner</t>
  </si>
  <si>
    <t>Rags, parts</t>
  </si>
  <si>
    <t xml:space="preserve">EXP-10013971 </t>
  </si>
  <si>
    <t>Grease Lightning</t>
  </si>
  <si>
    <t xml:space="preserve">EXP-10013697 </t>
  </si>
  <si>
    <t>Oil Spill Absorber</t>
  </si>
  <si>
    <t xml:space="preserve">EXP-10013436 </t>
  </si>
  <si>
    <t>hydraulics oil</t>
  </si>
  <si>
    <t>Pen to check electronic voltage</t>
  </si>
  <si>
    <t>fan for loading station</t>
  </si>
  <si>
    <t>100 ft hose</t>
  </si>
  <si>
    <t>Oil spill absorber</t>
  </si>
  <si>
    <t>Brass elbow for repair</t>
  </si>
  <si>
    <t>brushing and tread tape</t>
  </si>
  <si>
    <t>refund for wrong part</t>
  </si>
  <si>
    <t xml:space="preserve">EXP-10014003 </t>
  </si>
  <si>
    <t>replacing new hose for Pep gun</t>
  </si>
  <si>
    <t>Paint for towel Holder</t>
  </si>
  <si>
    <t xml:space="preserve">EXP-10013633 </t>
  </si>
  <si>
    <t>I purchased detergent to clean the towels</t>
  </si>
  <si>
    <t>I purchased Goo-gone and clear caulk (wash supplies)</t>
  </si>
  <si>
    <t>Ordered Bar Keeper’s Friend for (wash supplies)</t>
  </si>
  <si>
    <t>Water filter/ Brio water dispenser for team</t>
  </si>
  <si>
    <t>Car wash College Lunch</t>
  </si>
  <si>
    <t>Soap and Vinegar (wash supplies)</t>
  </si>
  <si>
    <t>Vinegar (wash supplies)</t>
  </si>
  <si>
    <t xml:space="preserve">EXP-10013796 </t>
  </si>
  <si>
    <t>Water machine for the building, and employee first payment</t>
  </si>
  <si>
    <t>Water machine for employees and customers</t>
  </si>
  <si>
    <t>Fans for loading and xpt</t>
  </si>
  <si>
    <t>pressure washer nozzle, surface cleaner, cleaning pads and fuel for leaf blower</t>
  </si>
  <si>
    <t>drill brush, nylon straw brush</t>
  </si>
  <si>
    <t>pre-mix fuel</t>
  </si>
  <si>
    <t>Zip ties and drill bits</t>
  </si>
  <si>
    <t>hammer  bit</t>
  </si>
  <si>
    <t>Sun Screen</t>
  </si>
  <si>
    <t>Weed control I can't get actual receipt</t>
  </si>
  <si>
    <t>Accidentally purchased with card</t>
  </si>
  <si>
    <t xml:space="preserve">EXP-10013938 </t>
  </si>
  <si>
    <t>mr clean eraser, paint, brush, wall cleaner, tape, ceiling tiles</t>
  </si>
  <si>
    <t>lock</t>
  </si>
  <si>
    <t>screws, pipe repair kit</t>
  </si>
  <si>
    <t xml:space="preserve">EXP-10014102 </t>
  </si>
  <si>
    <t>Vinegar and bottle water</t>
  </si>
  <si>
    <t>Flex tape</t>
  </si>
  <si>
    <t>Brass hose fittings</t>
  </si>
  <si>
    <t xml:space="preserve">EXP-10014090 </t>
  </si>
  <si>
    <t>Water cooler and ice machine for employees</t>
  </si>
  <si>
    <t>Gatorade cooler</t>
  </si>
  <si>
    <t>cleaning supplies for tunnel equipment and walls</t>
  </si>
  <si>
    <t>drinks, snacks, parts, gloves</t>
  </si>
  <si>
    <t>drinks, snacks</t>
  </si>
  <si>
    <t>electrician repair</t>
  </si>
  <si>
    <t xml:space="preserve">EXP-10013630 </t>
  </si>
  <si>
    <t>hydraulic fittings, funnel, hammer</t>
  </si>
  <si>
    <t>funnel, hammer</t>
  </si>
  <si>
    <t>Fittings and ratchet strap. Add 1water for self 3.49</t>
  </si>
  <si>
    <t>quick couplings, nipples, tiedowns</t>
  </si>
  <si>
    <t>Clamps and ptessure gauge</t>
  </si>
  <si>
    <t>High pressure hosesx2</t>
  </si>
  <si>
    <t>Pw gasket</t>
  </si>
  <si>
    <t xml:space="preserve">EXP-10013899 </t>
  </si>
  <si>
    <t>Plunbing fittings</t>
  </si>
  <si>
    <t>Quick coupler</t>
  </si>
  <si>
    <t>glade air freshner, scour pads, hand cleaner padlock</t>
  </si>
  <si>
    <t>glade air freshener, hand cleaner</t>
  </si>
  <si>
    <t>scour pad</t>
  </si>
  <si>
    <t>padlock</t>
  </si>
  <si>
    <t>Glue /epoxy</t>
  </si>
  <si>
    <t>Washer repair</t>
  </si>
  <si>
    <t xml:space="preserve">EXP-10013150 </t>
  </si>
  <si>
    <t>Degreaser for Hillsboro</t>
  </si>
  <si>
    <t>Cleaner for Walls</t>
  </si>
  <si>
    <t>Water Bottles</t>
  </si>
  <si>
    <t>Parts for Water Dispenser</t>
  </si>
  <si>
    <t xml:space="preserve">EXP-10013598 </t>
  </si>
  <si>
    <t>Bolts machined out of pump</t>
  </si>
  <si>
    <t>High pressure hoses parts</t>
  </si>
  <si>
    <t>Gatorade pouches</t>
  </si>
  <si>
    <t xml:space="preserve">EXP-10014100 </t>
  </si>
  <si>
    <t>Zep cleaner. Metal blades</t>
  </si>
  <si>
    <t>zep toilet bowl cleaner</t>
  </si>
  <si>
    <t>sawzall</t>
  </si>
  <si>
    <t>adapter set</t>
  </si>
  <si>
    <t>Plastic razor blades</t>
  </si>
  <si>
    <t>Command strips and disposable gloves</t>
  </si>
  <si>
    <t>spray bottles, floor squeegee</t>
  </si>
  <si>
    <t>floor squeegee</t>
  </si>
  <si>
    <t xml:space="preserve">EXP-10013883 </t>
  </si>
  <si>
    <t>round up, keys made, connectors</t>
  </si>
  <si>
    <t>unions, bolts, nuts</t>
  </si>
  <si>
    <t>couplers, shark bites</t>
  </si>
  <si>
    <t xml:space="preserve">EXP-10013056 </t>
  </si>
  <si>
    <t>Checking out the other wash</t>
  </si>
  <si>
    <t>light cover and mixed oil</t>
  </si>
  <si>
    <t>Vinegar, water jugs</t>
  </si>
  <si>
    <t>vinegar, water jug</t>
  </si>
  <si>
    <t xml:space="preserve">EXP-10013706 </t>
  </si>
  <si>
    <t>Credit did not need</t>
  </si>
  <si>
    <t>bottle water, weed killer, insect repellant</t>
  </si>
  <si>
    <t>Signs for exits and ceiling tiles</t>
  </si>
  <si>
    <t>Exit signs</t>
  </si>
  <si>
    <t>adhesive removal</t>
  </si>
  <si>
    <t xml:space="preserve">EXP-10013740 </t>
  </si>
  <si>
    <t>trash Bags</t>
  </si>
  <si>
    <t>Tape brass nipple</t>
  </si>
  <si>
    <t>Tube fittings</t>
  </si>
  <si>
    <t>Grinding blade</t>
  </si>
  <si>
    <t>Tape measure. Weather strippjng</t>
  </si>
  <si>
    <t>Elbow</t>
  </si>
  <si>
    <t>Vinegar, coupling, nipple, detergent</t>
  </si>
  <si>
    <t>vinegar, gain powder</t>
  </si>
  <si>
    <t>Pipe holder</t>
  </si>
  <si>
    <t xml:space="preserve">EXP-10013810 </t>
  </si>
  <si>
    <t>Canopy and xpt paper</t>
  </si>
  <si>
    <t>Sunscreen</t>
  </si>
  <si>
    <t>Tp, grease lightning, gloves, fabreeze, vinager</t>
  </si>
  <si>
    <t>degreaser, vinegar, detergent</t>
  </si>
  <si>
    <t>Reclaim breaker repair</t>
  </si>
  <si>
    <t>Team drinks</t>
  </si>
  <si>
    <t>Case of water</t>
  </si>
  <si>
    <t>New lighting in back room</t>
  </si>
  <si>
    <t>Piping to fix HP pump</t>
  </si>
  <si>
    <t>Reducer, plug, cement primer, sockets</t>
  </si>
  <si>
    <t>Gloves, grease lightning, waters</t>
  </si>
  <si>
    <t>degreaser, vinegar</t>
  </si>
  <si>
    <t>Timnel que screen adapter</t>
  </si>
  <si>
    <t>Pipe wrench, splicer, clamps, bleach</t>
  </si>
  <si>
    <t>pipe wrench</t>
  </si>
  <si>
    <t>brass splicers, clamps</t>
  </si>
  <si>
    <t>2cs waters</t>
  </si>
  <si>
    <t xml:space="preserve">EXP-10012830 </t>
  </si>
  <si>
    <t>bathroom signs</t>
  </si>
  <si>
    <t>brush poles and sheet metal screws for cta3</t>
  </si>
  <si>
    <t>hand soap, toilet paper, bottle water</t>
  </si>
  <si>
    <t>hose rack and fittings</t>
  </si>
  <si>
    <t>drain hose</t>
  </si>
  <si>
    <t>spray pump, work table, water</t>
  </si>
  <si>
    <t>screw drivers</t>
  </si>
  <si>
    <t>Ricky Houser (Terminated)</t>
  </si>
  <si>
    <t>EXP-10014195</t>
  </si>
  <si>
    <t>brass nipple and tape</t>
  </si>
  <si>
    <t>Juan Castillo (Terminated)</t>
  </si>
  <si>
    <t>EXP-10014206</t>
  </si>
  <si>
    <t>Prep Bucket</t>
  </si>
  <si>
    <t>O rings for repairs</t>
  </si>
  <si>
    <t>File storage</t>
  </si>
  <si>
    <t>Plumbing seals and connectors for repairs</t>
  </si>
  <si>
    <t>Repairs and pest control</t>
  </si>
  <si>
    <t>Fasteners and expanding foam</t>
  </si>
  <si>
    <t>Cleaning supplies and equipment</t>
  </si>
  <si>
    <t>EXP-10014194</t>
  </si>
  <si>
    <t>Screws and bolts</t>
  </si>
  <si>
    <t>Prep barrel</t>
  </si>
  <si>
    <t>Hydrothic hoses</t>
  </si>
  <si>
    <t>Bolts nuts</t>
  </si>
  <si>
    <t>Prep hose nipple</t>
  </si>
  <si>
    <t>EXP-10013975</t>
  </si>
  <si>
    <t>barb hose</t>
  </si>
  <si>
    <t>thread tap</t>
  </si>
  <si>
    <t>flare adapter</t>
  </si>
  <si>
    <t>EXP-10013096</t>
  </si>
  <si>
    <t>Training lodging</t>
  </si>
  <si>
    <t>EXP-10014470</t>
  </si>
  <si>
    <t>arrows repainted in parking lot</t>
  </si>
  <si>
    <t>EXP-10013937</t>
  </si>
  <si>
    <t>PVC cement</t>
  </si>
  <si>
    <t>gas from rental</t>
  </si>
  <si>
    <t>printer toner, pry bar</t>
  </si>
  <si>
    <t>wasp spray</t>
  </si>
  <si>
    <t>dawn vinegar</t>
  </si>
  <si>
    <t>Mary Hightower</t>
  </si>
  <si>
    <t>EXP-10014431</t>
  </si>
  <si>
    <t>Thank you for many extra off the clock hours</t>
  </si>
  <si>
    <t>EXP-10014327</t>
  </si>
  <si>
    <t>wire to find in ground leak</t>
  </si>
  <si>
    <t>Hose splice and clamps and 4th of July Wreaths</t>
  </si>
  <si>
    <t>hose splice for leak</t>
  </si>
  <si>
    <t>Returned wire to fix leak</t>
  </si>
  <si>
    <t>Water for Team</t>
  </si>
  <si>
    <t>53 ft replacement Hydraulic Hose</t>
  </si>
  <si>
    <t>EXP-10014353</t>
  </si>
  <si>
    <t>Dawn, mr clean, paint, paint brush, drop cloth</t>
  </si>
  <si>
    <t>EXP-10014383</t>
  </si>
  <si>
    <t>Elbow for Graph X applicator. It was leaking</t>
  </si>
  <si>
    <t>DRB Fleet Charge Test</t>
  </si>
  <si>
    <t>EXP-10014265</t>
  </si>
  <si>
    <t>dawn,vin</t>
  </si>
  <si>
    <t>brushes, marine grease</t>
  </si>
  <si>
    <t>air freshners</t>
  </si>
  <si>
    <t>water, dawn</t>
  </si>
  <si>
    <t>dawn, disinfectant</t>
  </si>
  <si>
    <t>squeegie, handle</t>
  </si>
  <si>
    <t>EXP-10014247</t>
  </si>
  <si>
    <t>galvinized fitting</t>
  </si>
  <si>
    <t>water for site</t>
  </si>
  <si>
    <t>EXP-10014341</t>
  </si>
  <si>
    <t>gift card for interim in Valdosta</t>
  </si>
  <si>
    <t>gift card for SL in Leesburg</t>
  </si>
  <si>
    <t>plumbing parts for window rinse</t>
  </si>
  <si>
    <t>gift card for interim in Leesburg</t>
  </si>
  <si>
    <t>Gift Card for interim in PCB Back Beach</t>
  </si>
  <si>
    <t>EXP-10014220</t>
  </si>
  <si>
    <t>Plumbing parts</t>
  </si>
  <si>
    <t>Pvc to fix leak</t>
  </si>
  <si>
    <t>Hazard signage</t>
  </si>
  <si>
    <t>Hydraulic hose made</t>
  </si>
  <si>
    <t>EXP-10014178</t>
  </si>
  <si>
    <t>Cleaning Chem</t>
  </si>
  <si>
    <t>Anti Seize lubricant</t>
  </si>
  <si>
    <t>Anti Seize Stick</t>
  </si>
  <si>
    <t>Soap/toilet pape</t>
  </si>
  <si>
    <t>Scrapper, soap</t>
  </si>
  <si>
    <t>EXP-10014300</t>
  </si>
  <si>
    <t>Minus 9.01 personal expenses</t>
  </si>
  <si>
    <t>persoanl expense</t>
  </si>
  <si>
    <t>snacks for team</t>
  </si>
  <si>
    <t>Snacks, drinks etc</t>
  </si>
  <si>
    <t>Candy and decor for 1st Anniversary</t>
  </si>
  <si>
    <t>EXP-10014311</t>
  </si>
  <si>
    <t>Knife Cutters</t>
  </si>
  <si>
    <t>EXP-10014226</t>
  </si>
  <si>
    <t>Hydro Hoses</t>
  </si>
  <si>
    <t>Indeed. Recruiting</t>
  </si>
  <si>
    <t>INAYAH JENKINS</t>
  </si>
  <si>
    <t>EXP-10012864</t>
  </si>
  <si>
    <t>Items for team in Tennessee</t>
  </si>
  <si>
    <t>Team dinner</t>
  </si>
  <si>
    <t>Apart of team dinner</t>
  </si>
  <si>
    <t>Rental refund</t>
  </si>
  <si>
    <t>Personal coffee</t>
  </si>
  <si>
    <t>EXP-10014230</t>
  </si>
  <si>
    <t>Water key</t>
  </si>
  <si>
    <t>5/8 inch parts for repair</t>
  </si>
  <si>
    <t>Elbows and cuplings for repair</t>
  </si>
  <si>
    <t>EXP-10014193</t>
  </si>
  <si>
    <t>Grease Lighting</t>
  </si>
  <si>
    <t>Electric Windowashing Kit &amp; Battery Pack</t>
  </si>
  <si>
    <t>Trash Can Inserts</t>
  </si>
  <si>
    <t>white Vinager</t>
  </si>
  <si>
    <t>EXP-10014216</t>
  </si>
  <si>
    <t>fan for team</t>
  </si>
  <si>
    <t>pizza for team</t>
  </si>
  <si>
    <t>EXP-10014549</t>
  </si>
  <si>
    <t>refund for damaged air conditioner for xpt booth</t>
  </si>
  <si>
    <t>EXP-10014491</t>
  </si>
  <si>
    <t>EXP-10014182</t>
  </si>
  <si>
    <t>water bottle and work table</t>
  </si>
  <si>
    <t>poles for brushes</t>
  </si>
  <si>
    <t>coupling for window washers</t>
  </si>
  <si>
    <t>hydraflex hoses</t>
  </si>
  <si>
    <t>shovel for plants</t>
  </si>
  <si>
    <t>balk valves and 2 by 4</t>
  </si>
  <si>
    <t>hydration</t>
  </si>
  <si>
    <t>EXP-10014465</t>
  </si>
  <si>
    <t>cover broken window</t>
  </si>
  <si>
    <t>water and paper</t>
  </si>
  <si>
    <t>new box for computer</t>
  </si>
  <si>
    <t>tp   pt</t>
  </si>
  <si>
    <t>EXP-10014475</t>
  </si>
  <si>
    <t>somehow my company card got attached to this account this is a personal expense</t>
  </si>
  <si>
    <t>somehow my company card got pulled over onto this account this is a personal expense</t>
  </si>
  <si>
    <t>EXP-10014233</t>
  </si>
  <si>
    <t>Cruise Excursions</t>
  </si>
  <si>
    <t>TP &amp; Paper Towels</t>
  </si>
  <si>
    <t>EXP-10014487</t>
  </si>
  <si>
    <t>GIFT CARD</t>
  </si>
  <si>
    <t>EXP-10014159</t>
  </si>
  <si>
    <t>Brass fitting for pump</t>
  </si>
  <si>
    <t>Utility cart</t>
  </si>
  <si>
    <t>EXP-10014350</t>
  </si>
  <si>
    <t>duct tape</t>
  </si>
  <si>
    <t>windex bottles</t>
  </si>
  <si>
    <t>EXP-10013438</t>
  </si>
  <si>
    <t>oil for air compressor</t>
  </si>
  <si>
    <t>hand pump hydraulic oil</t>
  </si>
  <si>
    <t>remote for ac unit</t>
  </si>
  <si>
    <t>EXP-10014203</t>
  </si>
  <si>
    <t>Part for equipment repair</t>
  </si>
  <si>
    <t>Cleaning and maintenance supplies</t>
  </si>
  <si>
    <t>Tool's and storage</t>
  </si>
  <si>
    <t>Pressure washer repair parts</t>
  </si>
  <si>
    <t>Grease and fittings</t>
  </si>
  <si>
    <t>Hose connectors</t>
  </si>
  <si>
    <t>Pressure washer connector/ sprayer</t>
  </si>
  <si>
    <t>Screws for repairs</t>
  </si>
  <si>
    <t>Filter and fasteners for wash repair</t>
  </si>
  <si>
    <t>fasteners for repair</t>
  </si>
  <si>
    <t>Cleaning and storage supplies</t>
  </si>
  <si>
    <t>pvc, screws</t>
  </si>
  <si>
    <t>EXP-10014367</t>
  </si>
  <si>
    <t>Dawn - Magic Erasers - Cleaning Supplies for site</t>
  </si>
  <si>
    <t>Magic Erasers and scrub buds for window and wall cleaning</t>
  </si>
  <si>
    <t>Toilet Paper - Cleaning Supplies</t>
  </si>
  <si>
    <t>tire foam, tire shine</t>
  </si>
  <si>
    <t>Bottles of Water &amp; Laundry Detergent</t>
  </si>
  <si>
    <t>BOttles of Water and Laundry Detergent</t>
  </si>
  <si>
    <t>Dawn and pressure washer wand for pressure washer</t>
  </si>
  <si>
    <t>5 pc drill tap set - other small parts for repairs</t>
  </si>
  <si>
    <t>PB Blaster - Tire Shine - Hex Bolts for repair</t>
  </si>
  <si>
    <t>hex bolts</t>
  </si>
  <si>
    <t>3-8 inch union set for repair</t>
  </si>
  <si>
    <t>Air Compressor Repair</t>
  </si>
  <si>
    <t>Pressure washer gun - quick connects</t>
  </si>
  <si>
    <t>Febreeze-Bottle Waters-LaundryDetergent</t>
  </si>
  <si>
    <t>frebreeze, off, bug spray, cutter</t>
  </si>
  <si>
    <t>20 in fan for XPT - garden hose coupler - 3 way power outlet</t>
  </si>
  <si>
    <t>drill bits, fan</t>
  </si>
  <si>
    <t>power outlet, hose coupler</t>
  </si>
  <si>
    <t>Air Compressor Repairs</t>
  </si>
  <si>
    <t>7pc and 32 pc wrench and ratchet set for repairs on equipment</t>
  </si>
  <si>
    <t>EXP-10014396</t>
  </si>
  <si>
    <t>paint tray for painting</t>
  </si>
  <si>
    <t>bleach, Degreaser, airwick refill bathroom</t>
  </si>
  <si>
    <t>bath tissue, soap dispenser, dish soap, vinegar</t>
  </si>
  <si>
    <t>toilet paper, soap dishpenser</t>
  </si>
  <si>
    <t>fan for xpt and water</t>
  </si>
  <si>
    <t>concrete cleaner and degreaser</t>
  </si>
  <si>
    <t>60 inch threaded utility</t>
  </si>
  <si>
    <t>EXP-10014217</t>
  </si>
  <si>
    <t>fix broken glass on garage doors</t>
  </si>
  <si>
    <t>parts for reclaim</t>
  </si>
  <si>
    <t>EXP-10014445</t>
  </si>
  <si>
    <t>Softner salt/ weed killer and pump</t>
  </si>
  <si>
    <t>week killer and pump</t>
  </si>
  <si>
    <t>Softner salt/keys made</t>
  </si>
  <si>
    <t>keys made</t>
  </si>
  <si>
    <t>Hammer drill and fittings for window washer Patrick Radford installed</t>
  </si>
  <si>
    <t>strut channel,wedges, adapters, reducers, barbs, brass fittings, clamps</t>
  </si>
  <si>
    <t>utility hose</t>
  </si>
  <si>
    <t>hammer drill, drill bit set</t>
  </si>
  <si>
    <t>Anti sieze, pipe tape, hose cutter</t>
  </si>
  <si>
    <t>thread tape, antiseize</t>
  </si>
  <si>
    <t>Lawnmower/edger</t>
  </si>
  <si>
    <t>Vac grease</t>
  </si>
  <si>
    <t>Softner salt bulk</t>
  </si>
  <si>
    <t>Man hole tool, grease, lock box</t>
  </si>
  <si>
    <t>manhol cover tool</t>
  </si>
  <si>
    <t>lock box</t>
  </si>
  <si>
    <t>EXP-10014177</t>
  </si>
  <si>
    <t>Softener salt, shop vac, steel wool</t>
  </si>
  <si>
    <t>Air guns</t>
  </si>
  <si>
    <t>For pressure washing parking lot</t>
  </si>
  <si>
    <t>Water bottles for employees</t>
  </si>
  <si>
    <t>Drb keypad needed new cord</t>
  </si>
  <si>
    <t>EXP-10013994</t>
  </si>
  <si>
    <t>Split barb/bleach/grease/cleaning pads</t>
  </si>
  <si>
    <t>RETURN for wrong tube</t>
  </si>
  <si>
    <t>Fittings and tube</t>
  </si>
  <si>
    <t>Tube/fittings/toilet paper/bleach</t>
  </si>
  <si>
    <t>tubing, barbs</t>
  </si>
  <si>
    <t>long  reach pliers</t>
  </si>
  <si>
    <t>EXP-10014374</t>
  </si>
  <si>
    <t>tape , vinegar, water , gloves , spray bottles, gatorade</t>
  </si>
  <si>
    <t>gatorades, water</t>
  </si>
  <si>
    <t>vinegar, bleach , water, tools ,ink</t>
  </si>
  <si>
    <t>vinegar, clorox</t>
  </si>
  <si>
    <t>reacher tool</t>
  </si>
  <si>
    <t>EXP-10014388</t>
  </si>
  <si>
    <t>Soft water salt</t>
  </si>
  <si>
    <t>salt, bottle water, gloves</t>
  </si>
  <si>
    <t>EXP-10014394</t>
  </si>
  <si>
    <t>paper towels, gloves, and laundry</t>
  </si>
  <si>
    <t>EXP-10014266</t>
  </si>
  <si>
    <t>Keyboards, mouse, mousepad, vinegar</t>
  </si>
  <si>
    <t>keyboard, mouse pad</t>
  </si>
  <si>
    <t>Testing Card Reader</t>
  </si>
  <si>
    <t>Tools, cleaning supplies</t>
  </si>
  <si>
    <t>reacher tool, pliers, grease gun</t>
  </si>
  <si>
    <t>plunger set, desktop organizer, mop kit</t>
  </si>
  <si>
    <t>EXP-10014364</t>
  </si>
  <si>
    <t>fasteners, degreaser, dawn, mr clean eraser</t>
  </si>
  <si>
    <t>fasteners, hooks, velcro</t>
  </si>
  <si>
    <t>mr clean eraser, degreaser</t>
  </si>
  <si>
    <t>EXP-10014385</t>
  </si>
  <si>
    <t>drive belt for mirror rinse</t>
  </si>
  <si>
    <t>wall cleaner</t>
  </si>
  <si>
    <t>Hardware to fix XPTs</t>
  </si>
  <si>
    <t>Fans for XPTs</t>
  </si>
  <si>
    <t>Bleach, painters tape, etc</t>
  </si>
  <si>
    <t>bleach, doorstoppers,</t>
  </si>
  <si>
    <t>potting soil, shovel, and wall cleaner</t>
  </si>
  <si>
    <t>shovel, potting soil</t>
  </si>
  <si>
    <t>bath tissue, scrubbing bubbles cleaner</t>
  </si>
  <si>
    <t>EXP-10014380</t>
  </si>
  <si>
    <t>Bottled water, soray bottles for second mile</t>
  </si>
  <si>
    <t>Bottled water, spray bottles for second mile</t>
  </si>
  <si>
    <t>Water cooler to replace water fountain that was removed from the site</t>
  </si>
  <si>
    <t>5 gallon water, round up, bottled water</t>
  </si>
  <si>
    <t>EXP-10014323</t>
  </si>
  <si>
    <t>yearly backflow testing</t>
  </si>
  <si>
    <t>dawn water</t>
  </si>
  <si>
    <t>water,gatorade, tissue</t>
  </si>
  <si>
    <t>bath tissue, paper plates, bathroom cleaner</t>
  </si>
  <si>
    <t>Gatorade water brooms,soap</t>
  </si>
  <si>
    <t>dawn, brooms</t>
  </si>
  <si>
    <t>Hydra hose</t>
  </si>
  <si>
    <t>rope,pick up tool</t>
  </si>
  <si>
    <t>waders for pit</t>
  </si>
  <si>
    <t>EXP-10013882</t>
  </si>
  <si>
    <t>Screws to repair Roofing</t>
  </si>
  <si>
    <t>Test competitor wash</t>
  </si>
  <si>
    <t>Test Competitor Wash</t>
  </si>
  <si>
    <t>Bro hures and sign holders</t>
  </si>
  <si>
    <t>Storage and Dawn</t>
  </si>
  <si>
    <t>Clipboard and display brackets</t>
  </si>
  <si>
    <t>restick dots, clipboards</t>
  </si>
  <si>
    <t>EXP-10014285</t>
  </si>
  <si>
    <t>tissue, soap, cleaning supplies</t>
  </si>
  <si>
    <t>tools, oxi boost</t>
  </si>
  <si>
    <t>oxi boost</t>
  </si>
  <si>
    <t>hoses hydraulic</t>
  </si>
  <si>
    <t>soap, grease, towels, clamps</t>
  </si>
  <si>
    <t>dawn, grease, tarp straps</t>
  </si>
  <si>
    <t>unions, clamps</t>
  </si>
  <si>
    <t>magnetic pickup, antifreeze</t>
  </si>
  <si>
    <t>anitfreeze</t>
  </si>
  <si>
    <t>telescoping pickup tool</t>
  </si>
  <si>
    <t>bluetooth speaker</t>
  </si>
  <si>
    <t>EXP-10014303</t>
  </si>
  <si>
    <t>Dawn, vinegar, snacks, oxi clean, laundry detergent</t>
  </si>
  <si>
    <t>dawn, vinegar, bleach, detergent, oxiclean, air freshner</t>
  </si>
  <si>
    <t>Donuts for staff</t>
  </si>
  <si>
    <t>Hydraulic hose replacement and crimping x2 hoses with fittings</t>
  </si>
  <si>
    <t>EXP-10014295</t>
  </si>
  <si>
    <t>Mailbox, containers for storage</t>
  </si>
  <si>
    <t>Copies for drug screening</t>
  </si>
  <si>
    <t>meals for team</t>
  </si>
  <si>
    <t>Storage/salt</t>
  </si>
  <si>
    <t>Shelving and storage</t>
  </si>
  <si>
    <t>Storage/3 step ladder</t>
  </si>
  <si>
    <t>3-step ladder</t>
  </si>
  <si>
    <t>EXP-10014269</t>
  </si>
  <si>
    <t>shop towels, disinfecting wipes, cleaner wax, wall mount, grease, multi-purpose cleaner, dust pan, broom, nuts, bolts, washers, screws</t>
  </si>
  <si>
    <t>grease, multipurpose cleaner, broom, dustpan</t>
  </si>
  <si>
    <t>paper towels, disinfecting wipes</t>
  </si>
  <si>
    <t>wall mounts, nuts, bolts, washer, screws</t>
  </si>
  <si>
    <t>Prep buckets and pvc pipe</t>
  </si>
  <si>
    <t>grease, pliers</t>
  </si>
  <si>
    <t>white rack</t>
  </si>
  <si>
    <t>pvc tubing, bucket, yard cart, sprayer</t>
  </si>
  <si>
    <t>pvc tubing</t>
  </si>
  <si>
    <t>bucket, brute</t>
  </si>
  <si>
    <t>tank sprayer</t>
  </si>
  <si>
    <t>Sprayer</t>
  </si>
  <si>
    <t>Bromine</t>
  </si>
  <si>
    <t>Pressure washer hose parts</t>
  </si>
  <si>
    <t>Water, printer ink</t>
  </si>
  <si>
    <t>wall mount</t>
  </si>
  <si>
    <t>EXP-10014218</t>
  </si>
  <si>
    <t>oil for H25 pump</t>
  </si>
  <si>
    <t>small tools and a PVC Cap</t>
  </si>
  <si>
    <t>hacksaw, hacksaw blades</t>
  </si>
  <si>
    <t>PVC Cap</t>
  </si>
  <si>
    <t>Waters and drink mixes</t>
  </si>
  <si>
    <t>Gloves and sprayer</t>
  </si>
  <si>
    <t>foamer</t>
  </si>
  <si>
    <t>waters and drink mixes</t>
  </si>
  <si>
    <t>small maitenance/office supplies</t>
  </si>
  <si>
    <t>walie talkies, wall charger, charger cables, mouse mat, stapler remover, 3 drawer organizer, hole punch, laminating pouches, copy paper, monthly planner, surge protector, keyboard &amp; mouse, picture frame</t>
  </si>
  <si>
    <t>hooks, door stops, electrical covers</t>
  </si>
  <si>
    <t>sprayers, vacuum cleaner. Step stool</t>
  </si>
  <si>
    <t>EXP-10014175</t>
  </si>
  <si>
    <t>Dawn,Vinegar, water, gatorade</t>
  </si>
  <si>
    <t>ink, envelopes</t>
  </si>
  <si>
    <t>concrete screws</t>
  </si>
  <si>
    <t>file cabinet, drawer organizer, mouse</t>
  </si>
  <si>
    <t>file cabinet, storage crate, mouse, drawer organizer</t>
  </si>
  <si>
    <t>air chucks</t>
  </si>
  <si>
    <t>pressure washer parts, crates, brackets</t>
  </si>
  <si>
    <t>softner salt, water</t>
  </si>
  <si>
    <t>small egine oil/gas</t>
  </si>
  <si>
    <t>garden sprayer</t>
  </si>
  <si>
    <t>scrapers</t>
  </si>
  <si>
    <t>EXP-10014121</t>
  </si>
  <si>
    <t>gas and water</t>
  </si>
  <si>
    <t>rake for landscaping pin for top omnis and door knob for tunnel door</t>
  </si>
  <si>
    <t>door handle , apollo lever</t>
  </si>
  <si>
    <t>putty knives/PPE/and nut and pin</t>
  </si>
  <si>
    <t>2 new batteries for my drill and weed Wacker</t>
  </si>
  <si>
    <t>EXP-10014527</t>
  </si>
  <si>
    <t>Bathroom air freshener, cleaning supplies</t>
  </si>
  <si>
    <t>frebreeze plugins</t>
  </si>
  <si>
    <t>Marine grease, laundry soap, pipe cutter</t>
  </si>
  <si>
    <t>grease, oxiclean</t>
  </si>
  <si>
    <t>tube cutter, drain wrench</t>
  </si>
  <si>
    <t>Water, sports drinks, cooler, ice, fan &amp; extension cord for xpt</t>
  </si>
  <si>
    <t>fan tower, cooler, extension cord</t>
  </si>
  <si>
    <t>Steel pipe, and compression fittings</t>
  </si>
  <si>
    <t>Cones</t>
  </si>
  <si>
    <t>Hammer/wrenches</t>
  </si>
  <si>
    <t>Tapcon</t>
  </si>
  <si>
    <t>clamps/pvc/screws</t>
  </si>
  <si>
    <t>bowl brush, bathroom cleaner, paper towels, mop &amp; bucket</t>
  </si>
  <si>
    <t>Power Washer repair</t>
  </si>
  <si>
    <t>Keys grease Grease gun Filter</t>
  </si>
  <si>
    <t>Latch boxes</t>
  </si>
  <si>
    <t>Hand soap for rest room</t>
  </si>
  <si>
    <t>Hydraulic hose ends</t>
  </si>
  <si>
    <t>New power washer hose, grease, and spray for lawn mower</t>
  </si>
  <si>
    <t>grease, starting fluid</t>
  </si>
  <si>
    <t>pressure washer hose coupler</t>
  </si>
  <si>
    <t>Towel Carts and Bins for Second Mile</t>
  </si>
  <si>
    <t>Drinks for the Crew</t>
  </si>
  <si>
    <t>towel carriers</t>
  </si>
  <si>
    <t>clamps for cart wheels</t>
  </si>
  <si>
    <t>Concrete Pressure Washer and some more disposable gloves</t>
  </si>
  <si>
    <t>towel coolers for second mile</t>
  </si>
  <si>
    <t>$5 tip for amazon delivery......?</t>
  </si>
  <si>
    <t>Printer Paper and Cart Clamps</t>
  </si>
  <si>
    <t>jaw clamp</t>
  </si>
  <si>
    <t>Toilet paper, drinking water, glue</t>
  </si>
  <si>
    <t>gorilla glue</t>
  </si>
  <si>
    <t>Mower repair</t>
  </si>
  <si>
    <t>Service Cart for Second mile</t>
  </si>
  <si>
    <t>Wire stripper, electrical tape, zip ties</t>
  </si>
  <si>
    <t>cable ties, scotch weather tape</t>
  </si>
  <si>
    <t>wire stripper</t>
  </si>
  <si>
    <t>Gloves and trash bags</t>
  </si>
  <si>
    <t>paper towel, handsoap, trashbags</t>
  </si>
  <si>
    <t>Dawn water vinegar</t>
  </si>
  <si>
    <t>Water softener</t>
  </si>
  <si>
    <t>4 way key for water</t>
  </si>
  <si>
    <t>Buckets degreaser quick connect</t>
  </si>
  <si>
    <t>thread tape, oring, fittings</t>
  </si>
  <si>
    <t>bucket, degreaser</t>
  </si>
  <si>
    <t>EXP-10014482</t>
  </si>
  <si>
    <t>Blower, bungees,hose,ink and masks</t>
  </si>
  <si>
    <t>ink, pens</t>
  </si>
  <si>
    <t>bungees, masks, water hose</t>
  </si>
  <si>
    <t>Fast pipe kit</t>
  </si>
  <si>
    <t>Mesuring cup, osha safety lables</t>
  </si>
  <si>
    <t>End caps for photo eyes, clamps for towel carts</t>
  </si>
  <si>
    <t>Pistol grease gun</t>
  </si>
  <si>
    <t>Dielectric grease</t>
  </si>
  <si>
    <t>Gas can, tint for booth aluminum bright</t>
  </si>
  <si>
    <t>Grime buster and clear coat</t>
  </si>
  <si>
    <t>EXP-10014497</t>
  </si>
  <si>
    <t>Had repairs done to garage door. would not open</t>
  </si>
  <si>
    <t>detergent, dawn, gloves</t>
  </si>
  <si>
    <t>dawn, detergent</t>
  </si>
  <si>
    <t>EXP-10013732</t>
  </si>
  <si>
    <t>gatorade and snacks</t>
  </si>
  <si>
    <t>tp and paper towels</t>
  </si>
  <si>
    <t>hydraulic hoses/pressure hoses</t>
  </si>
  <si>
    <t>soap, pliers</t>
  </si>
  <si>
    <t>soap tp gatorade</t>
  </si>
  <si>
    <t>gatorades, drinks</t>
  </si>
  <si>
    <t>reclaim maintenance kit</t>
  </si>
  <si>
    <t>EXP-10014461</t>
  </si>
  <si>
    <t>trash can rollers</t>
  </si>
  <si>
    <t>pressure wash gun</t>
  </si>
  <si>
    <t>plumbing supplies gloves</t>
  </si>
  <si>
    <t>window tape fasteners cleaner</t>
  </si>
  <si>
    <t>back room lighting led driver</t>
  </si>
  <si>
    <t>neck fans</t>
  </si>
  <si>
    <t>fittings, signage</t>
  </si>
  <si>
    <t>mat, fan, hose</t>
  </si>
  <si>
    <t>nozzle, duster</t>
  </si>
  <si>
    <t>pvc, tubing, clamps</t>
  </si>
  <si>
    <t>fittings, tools, packout</t>
  </si>
  <si>
    <t>organizer, keyrings</t>
  </si>
  <si>
    <t>clamps, blades, fittings</t>
  </si>
  <si>
    <t>clamps, splicers, nipples</t>
  </si>
  <si>
    <t>induction blades</t>
  </si>
  <si>
    <t>grease, hydraulic fluid</t>
  </si>
  <si>
    <t>gauges</t>
  </si>
  <si>
    <t>EXP-10014392</t>
  </si>
  <si>
    <t>Vinegar/water/favoring</t>
  </si>
  <si>
    <t>Vinegar/favor packs</t>
  </si>
  <si>
    <t>Fitting for omni</t>
  </si>
  <si>
    <t>Firting for omni</t>
  </si>
  <si>
    <t>Paper towels/toilet paper/clorox toilet cleaner</t>
  </si>
  <si>
    <t>Hydrloil for conveyor</t>
  </si>
  <si>
    <t>Fan xpt</t>
  </si>
  <si>
    <t>1/2 in x 1/2 threadmal</t>
  </si>
  <si>
    <t>Water bottles/favor packs/vinegar</t>
  </si>
  <si>
    <t>EXP-10014063</t>
  </si>
  <si>
    <t>Quick Connects</t>
  </si>
  <si>
    <t>Salt &amp; Roundup</t>
  </si>
  <si>
    <t>Sam's Dues</t>
  </si>
  <si>
    <t>EXP-10014474</t>
  </si>
  <si>
    <t>reacher, pressure washer hose, coupler, nipple, degreaser, duck tape, clean burst, toilet bowl cleaner</t>
  </si>
  <si>
    <t>reacher tool, pressure washer hose</t>
  </si>
  <si>
    <t>coupler, nipple</t>
  </si>
  <si>
    <t>degreaser, gorrila tape, arm &amp; hammer, cleaner</t>
  </si>
  <si>
    <t>Anchors drill bit etc</t>
  </si>
  <si>
    <t>carbide bit, reciprocating saw blade</t>
  </si>
  <si>
    <t>sleeve anchor</t>
  </si>
  <si>
    <t>reading glasses</t>
  </si>
  <si>
    <t>Filter</t>
  </si>
  <si>
    <t>Water and detergent</t>
  </si>
  <si>
    <t>EXP-10014259</t>
  </si>
  <si>
    <t>Hardware for repairs</t>
  </si>
  <si>
    <t>Shark bite connectors</t>
  </si>
  <si>
    <t>Pipe mount and plug</t>
  </si>
  <si>
    <t>PVC elbow and wasp killer</t>
  </si>
  <si>
    <t>pvc elbow</t>
  </si>
  <si>
    <t>EXP-10014390</t>
  </si>
  <si>
    <t>Vinegar, toilet paper and foam cups</t>
  </si>
  <si>
    <t>bath tissue, foam cups</t>
  </si>
  <si>
    <t>Nitrike gloves</t>
  </si>
  <si>
    <t>Mounting tapes</t>
  </si>
  <si>
    <t>100ft pressure washer hose for tunnel</t>
  </si>
  <si>
    <t>Fan and parts to install in bathroom</t>
  </si>
  <si>
    <t>splicers, nipples</t>
  </si>
  <si>
    <t>spring clamps, hole saw</t>
  </si>
  <si>
    <t>Small extentikn cord and paint for tge new archway put in.</t>
  </si>
  <si>
    <t>EXP-10014273</t>
  </si>
  <si>
    <t>Laundry detergent pump</t>
  </si>
  <si>
    <t>Foam cannon connect fittings pressure washer gun</t>
  </si>
  <si>
    <t>Connect fittings</t>
  </si>
  <si>
    <t>Push connects, siphon pumps gallon sprayer</t>
  </si>
  <si>
    <t>Razor scrapper tool storage bathroom supplies gas for blower</t>
  </si>
  <si>
    <t>drawers, wetjet</t>
  </si>
  <si>
    <t>Vinegar dawn gatorade water liquid iv</t>
  </si>
  <si>
    <t>bottle water, liquid iv, gatorades</t>
  </si>
  <si>
    <t>Tool storage swiffer refills</t>
  </si>
  <si>
    <t>EXP-10014174</t>
  </si>
  <si>
    <t>Cleaning supplies/maintenance</t>
  </si>
  <si>
    <t>pressure washer cap/ elbows for air cylinders</t>
  </si>
  <si>
    <t>supplies for office/ tools</t>
  </si>
  <si>
    <t>wall sign</t>
  </si>
  <si>
    <t>drill auger</t>
  </si>
  <si>
    <t>bathroom supplies/ popsicles for staff</t>
  </si>
  <si>
    <t>Fans for xpt</t>
  </si>
  <si>
    <t>spray bottles/ gloves</t>
  </si>
  <si>
    <t>poly line/ weed killer</t>
  </si>
  <si>
    <t>EXP-10014277</t>
  </si>
  <si>
    <t>Degreaser for concrete</t>
  </si>
  <si>
    <t>Pressure Washer Wand</t>
  </si>
  <si>
    <t>Bottled Water &amp; Laundry Detergent</t>
  </si>
  <si>
    <t>Shock for wrap repair</t>
  </si>
  <si>
    <t>Belt HP motor</t>
  </si>
  <si>
    <t>Ball Valves repair</t>
  </si>
  <si>
    <t>Belt replacement for HP motor</t>
  </si>
  <si>
    <t>Bottle Water and Laundry Detergent</t>
  </si>
  <si>
    <t>Supplies for Wash/Spray Bottles</t>
  </si>
  <si>
    <t>detergent, sanitizing wipes</t>
  </si>
  <si>
    <t>towel dispenser</t>
  </si>
  <si>
    <t>Parts for Equipment repair</t>
  </si>
  <si>
    <t>Flex Tape</t>
  </si>
  <si>
    <t>Pressure washer attachment foamer</t>
  </si>
  <si>
    <t>pipes, tool organizer, garden hose</t>
  </si>
  <si>
    <t>tool packouts x2</t>
  </si>
  <si>
    <t>Hoses and fittings</t>
  </si>
  <si>
    <t>Maintenance Equipment</t>
  </si>
  <si>
    <t>Conveyor hydraulic fuel</t>
  </si>
  <si>
    <t>Dry-N-Shine (Minus Shipping)</t>
  </si>
  <si>
    <t>EXP-10013990</t>
  </si>
  <si>
    <t>EXP-10014405</t>
  </si>
  <si>
    <t>Vinegar, Water, Gatorade, dawn</t>
  </si>
  <si>
    <t>EXP-10014457</t>
  </si>
  <si>
    <t>Bug spray and raid</t>
  </si>
  <si>
    <t>Keys for front door, scrub brush, dawn, incect killer</t>
  </si>
  <si>
    <t>keys for front door</t>
  </si>
  <si>
    <t>scrub brush, dawn</t>
  </si>
  <si>
    <t>O Rings for pressure guns</t>
  </si>
  <si>
    <t>Bug killer, toilet paper</t>
  </si>
  <si>
    <t>roach &amp; insect killer</t>
  </si>
  <si>
    <t>Vinegar and soray bottles for towel carts</t>
  </si>
  <si>
    <t>Toilet paper, and window squeegees</t>
  </si>
  <si>
    <t>Magic erasers, gloves, and grease pens</t>
  </si>
  <si>
    <t>pencils, magic erasers</t>
  </si>
  <si>
    <t>Fan for XPT booth</t>
  </si>
  <si>
    <t>EXP-10014408</t>
  </si>
  <si>
    <t>$44.88 vinegar</t>
  </si>
  <si>
    <t>EXP-10014400</t>
  </si>
  <si>
    <t>Latex gloves</t>
  </si>
  <si>
    <t>EXP-10014568</t>
  </si>
  <si>
    <t>broom gripper, nuts &amp; bolts</t>
  </si>
  <si>
    <t>broom grippers</t>
  </si>
  <si>
    <t>nuts &amp; bolts</t>
  </si>
  <si>
    <t>jack to lower blowers</t>
  </si>
  <si>
    <t>plumbing supplies</t>
  </si>
  <si>
    <t>hydraulic tube</t>
  </si>
  <si>
    <t>fan for heat</t>
  </si>
  <si>
    <t>plumbing repairs</t>
  </si>
  <si>
    <t>plumbing repair</t>
  </si>
  <si>
    <t>buckets for cleaning</t>
  </si>
  <si>
    <t>EXP-10014503</t>
  </si>
  <si>
    <t>EXP-10014576</t>
  </si>
  <si>
    <t>Air hose</t>
  </si>
  <si>
    <t>wood handle, bath tissue, cable ties, toilet bowl cleaner</t>
  </si>
  <si>
    <t>wood handles, cable ties</t>
  </si>
  <si>
    <t>bath tissue, toilet bowl cleaner</t>
  </si>
  <si>
    <t>flowers, watering can, potting mix</t>
  </si>
  <si>
    <t>EXP-10014574</t>
  </si>
  <si>
    <t>Tube bender</t>
  </si>
  <si>
    <t>Reclaim repair</t>
  </si>
  <si>
    <t>return of some fittings</t>
  </si>
  <si>
    <t>carts, bins, gloves, glasses</t>
  </si>
  <si>
    <t>EXP-10014018</t>
  </si>
  <si>
    <t>wipes, air fresheners, zip ties</t>
  </si>
  <si>
    <t>gloves, glasses, carts, trash cans</t>
  </si>
  <si>
    <t>wire strippers, pvc</t>
  </si>
  <si>
    <t>EXP-10014572</t>
  </si>
  <si>
    <t>WD-40 and 3/8 quick connect</t>
  </si>
  <si>
    <t>Lock washer</t>
  </si>
  <si>
    <t>Pressure gun, connects, foamer and bleach</t>
  </si>
  <si>
    <t>Pressure hose and connects</t>
  </si>
  <si>
    <t>Connects</t>
  </si>
  <si>
    <t>Filters for employee water machine</t>
  </si>
  <si>
    <t>Key copies different key from other expense</t>
  </si>
  <si>
    <t>Key copies different key from the other expense</t>
  </si>
  <si>
    <t>EXP-10014155</t>
  </si>
  <si>
    <t>Hex nipple</t>
  </si>
  <si>
    <t>Return incorrect part</t>
  </si>
  <si>
    <t>Laundry card to wash towels</t>
  </si>
  <si>
    <t>Dawn, vinegar, water, trash bags</t>
  </si>
  <si>
    <t>dawn, vinegar, trash bags</t>
  </si>
  <si>
    <t>Wrench and plumbing part</t>
  </si>
  <si>
    <t>adjustable wrench</t>
  </si>
  <si>
    <t>EXP-10014530</t>
  </si>
  <si>
    <t>SOAP DETERGENT VINEGEAR GATORADE WATER ECT</t>
  </si>
  <si>
    <t>hand soap, tissues, swiffer wet, swiffer</t>
  </si>
  <si>
    <t>dawn, vinegar, downy beads</t>
  </si>
  <si>
    <t>fruit snacks, water, flavor ice</t>
  </si>
  <si>
    <t>WATER</t>
  </si>
  <si>
    <t>WOMAN OF THE WAVE NON SL EXPENSE</t>
  </si>
  <si>
    <t>SOAP WATER VINIGEAR ECT</t>
  </si>
  <si>
    <t>WOMAN OF THE WAVE EXPENCE NON SL</t>
  </si>
  <si>
    <t>HOSE CLAMP/OIL</t>
  </si>
  <si>
    <t>WATER GATORADE SOAP SCRB PADS</t>
  </si>
  <si>
    <t>MANAGER MEETING</t>
  </si>
  <si>
    <t>CHECK VAVLE</t>
  </si>
  <si>
    <t>Salt for water softener and hoses for pressure washer</t>
  </si>
  <si>
    <t>Fittings for bearings</t>
  </si>
  <si>
    <t>1/2 flare</t>
  </si>
  <si>
    <t>Oil for oil leak.</t>
  </si>
  <si>
    <t>More oil for leak.</t>
  </si>
  <si>
    <t>socket adapter set</t>
  </si>
  <si>
    <t>Rakes and weed killer</t>
  </si>
  <si>
    <t>Purple power and gloves</t>
  </si>
  <si>
    <t>purple power scour pads</t>
  </si>
  <si>
    <t>EXP-10014500</t>
  </si>
  <si>
    <t>Pressure washer parts. Cleaning supplies. Round Up.parking lot painting tools</t>
  </si>
  <si>
    <t>painting supplies, sawn, oxiclean</t>
  </si>
  <si>
    <t>rivet tool, pressure washer hose &amp; nozzle</t>
  </si>
  <si>
    <t>New bolts and O-ring for Reclaim basket</t>
  </si>
  <si>
    <t>Surface Cleaner to pressure wash parking lot</t>
  </si>
  <si>
    <t>Conveyor hydraulic fluid, pressure washer parts. Concrete cleaner</t>
  </si>
  <si>
    <t>Paper towels for restroom</t>
  </si>
  <si>
    <t>Cleaning supplies, PVC parts and Glue.</t>
  </si>
  <si>
    <t>mouse bait</t>
  </si>
  <si>
    <t>steel wool pads, grinder wheel</t>
  </si>
  <si>
    <t>New ripcord for big pressure washer cups for water dispenser</t>
  </si>
  <si>
    <t>Parts to fix Vacuum gaskets</t>
  </si>
  <si>
    <t>Razor blades and Febreeze for restroom</t>
  </si>
  <si>
    <t>razor blades and knife</t>
  </si>
  <si>
    <t>febreeze</t>
  </si>
  <si>
    <t>Belt for pressure washer</t>
  </si>
  <si>
    <t>Paint and paint supplies</t>
  </si>
  <si>
    <t>Paint brushes</t>
  </si>
  <si>
    <t>Paint. Soap for restroom. Painters tape</t>
  </si>
  <si>
    <t>soap for restroom</t>
  </si>
  <si>
    <t>painting supplies</t>
  </si>
  <si>
    <t>EXP-10013929</t>
  </si>
  <si>
    <t>Pressure washing</t>
  </si>
  <si>
    <t>Stripping paint for parking lot</t>
  </si>
  <si>
    <t>Deadbolt for bathroom</t>
  </si>
  <si>
    <t>Door lock installing kit</t>
  </si>
  <si>
    <t>Electrolyte packets</t>
  </si>
  <si>
    <t>Gatorade packets</t>
  </si>
  <si>
    <t>EXP-10014351</t>
  </si>
  <si>
    <t>Gloves, clamp, extension pole</t>
  </si>
  <si>
    <t>Trufuel, water</t>
  </si>
  <si>
    <t>Gloves and waters</t>
  </si>
  <si>
    <t>Soap, waterweld, driveway cleaner, Dawn</t>
  </si>
  <si>
    <t>Gloves,TP,soap, magic erasers</t>
  </si>
  <si>
    <t>Striping paint</t>
  </si>
  <si>
    <t>Water for Staff</t>
  </si>
  <si>
    <t>Zip Ties, Gloves, Driveway clean5</t>
  </si>
  <si>
    <t>Striping Paint</t>
  </si>
  <si>
    <t>Reclaim Pump and Motor</t>
  </si>
  <si>
    <t>PT,TP,Gloves,Hardware</t>
  </si>
  <si>
    <t>Return charge</t>
  </si>
  <si>
    <t>Blue bins</t>
  </si>
  <si>
    <t>Softer salt</t>
  </si>
  <si>
    <t>Gloves t tape</t>
  </si>
  <si>
    <t>Bathroom sink</t>
  </si>
  <si>
    <t>pants return</t>
  </si>
  <si>
    <t>Paintings</t>
  </si>
  <si>
    <t>Washer</t>
  </si>
  <si>
    <t>Barbs</t>
  </si>
  <si>
    <t>Return gloves charge</t>
  </si>
  <si>
    <t>Retrin charge</t>
  </si>
  <si>
    <t>Water softner salt</t>
  </si>
  <si>
    <t>Test wash when st per went down</t>
  </si>
  <si>
    <t>Bathroom signage</t>
  </si>
  <si>
    <t>Sandpaper</t>
  </si>
  <si>
    <t>Battery charger and ladder</t>
  </si>
  <si>
    <t>Siphon</t>
  </si>
  <si>
    <t>Ajax</t>
  </si>
  <si>
    <t>Wall mount pump</t>
  </si>
  <si>
    <t>return toilet paper</t>
  </si>
  <si>
    <t>Hand pumps</t>
  </si>
  <si>
    <t>Torch fuel</t>
  </si>
  <si>
    <t>EXP-10014522</t>
  </si>
  <si>
    <t>Anna Cattuzzo</t>
  </si>
  <si>
    <t>EXP-10014740</t>
  </si>
  <si>
    <t>Penalty- Lawrenceburg TN- $22.90 Processing Fee</t>
  </si>
  <si>
    <t>Penalty- TN Lawrenceburg- $1000</t>
  </si>
  <si>
    <t>Manifold, check valve, hex plugs, hp hose</t>
  </si>
  <si>
    <t>Check valves, hp hose, manifold, hex plugs</t>
  </si>
  <si>
    <t>Vinegar, tank sprayer, brush handles</t>
  </si>
  <si>
    <t>Window brushes</t>
  </si>
  <si>
    <t>EXP-10014492</t>
  </si>
  <si>
    <t>flood barriers for Trench</t>
  </si>
  <si>
    <t>Salt for water softener tank</t>
  </si>
  <si>
    <t>hose hanger, screws, gloves</t>
  </si>
  <si>
    <t>hose hanger, degreaser</t>
  </si>
  <si>
    <t>sprayers, grease gun, srewdriver set, drill bits</t>
  </si>
  <si>
    <t>Marine grease for grease gun</t>
  </si>
  <si>
    <t>Soft Scrub, batteries</t>
  </si>
  <si>
    <t>soap, oxicleaner</t>
  </si>
  <si>
    <t>quick connect for pressure washing hose</t>
  </si>
  <si>
    <t>Water and flavorings for wash</t>
  </si>
  <si>
    <t>part for prep gun</t>
  </si>
  <si>
    <t>Parts for reclaim repair</t>
  </si>
  <si>
    <t>adding  a t style valve to hp tank</t>
  </si>
  <si>
    <t>Birthday celebratiion</t>
  </si>
  <si>
    <t>bug spray for site</t>
  </si>
  <si>
    <t>Birthday celebration</t>
  </si>
  <si>
    <t>replace toilet handle</t>
  </si>
  <si>
    <t>EXP-10014504</t>
  </si>
  <si>
    <t>dawn soap and mop</t>
  </si>
  <si>
    <t>EXP-10014577</t>
  </si>
  <si>
    <t>Repair for Fay Harvis</t>
  </si>
  <si>
    <t>Grease, laminator &amp; sheets</t>
  </si>
  <si>
    <t>Wash supplies - spray bottles and gloves</t>
  </si>
  <si>
    <t>EXP-10013821</t>
  </si>
  <si>
    <t>Hose reel cart</t>
  </si>
  <si>
    <t>Pressure washer hose and reel</t>
  </si>
  <si>
    <t>Spray bottles, gloves</t>
  </si>
  <si>
    <t>EXP-10014601</t>
  </si>
  <si>
    <t>PVC Fittings and salt</t>
  </si>
  <si>
    <t>fittings, pipes</t>
  </si>
  <si>
    <t>Washers</t>
  </si>
  <si>
    <t>EXP-10014606</t>
  </si>
  <si>
    <t>Compressor for Maplewood</t>
  </si>
  <si>
    <t>Shipping for new compressor.   Variance from original receipt</t>
  </si>
  <si>
    <t>job listing cedar falls e79</t>
  </si>
  <si>
    <t>job listing for cedar falls e79</t>
  </si>
  <si>
    <t>EXP-10014519</t>
  </si>
  <si>
    <t>EXP-10014412</t>
  </si>
  <si>
    <t>Ace hardware</t>
  </si>
  <si>
    <t>EXP-10014418</t>
  </si>
  <si>
    <t>Dawn degreaser</t>
  </si>
  <si>
    <t>EXP-10014411</t>
  </si>
  <si>
    <t>Toilet paler, paper towels, hand soap</t>
  </si>
  <si>
    <t>Billy Picou</t>
  </si>
  <si>
    <t>Bobby Ferguson</t>
  </si>
  <si>
    <t>Jacob Skouge</t>
  </si>
  <si>
    <t>Jeremy Roberts (On Leave)</t>
  </si>
  <si>
    <t>Jordan Easton</t>
  </si>
  <si>
    <t>Josh Nordgren</t>
  </si>
  <si>
    <t>Kristin Balcerzak</t>
  </si>
  <si>
    <t>Lauren Drown</t>
  </si>
  <si>
    <t>Leah Clegg</t>
  </si>
  <si>
    <t>Mitchell Herndon</t>
  </si>
  <si>
    <t>RONALD BEIL</t>
  </si>
  <si>
    <t>Sean Cavender</t>
  </si>
  <si>
    <t>Shawn Herrick</t>
  </si>
  <si>
    <t>Expense Items</t>
  </si>
  <si>
    <t>Corretion Items</t>
  </si>
  <si>
    <t>Email Item</t>
  </si>
  <si>
    <t>Report Actions</t>
  </si>
  <si>
    <t>Please attach invoices in PDF, JPEG, or PNG format.</t>
  </si>
  <si>
    <t>Please fill out and attach Lost Receipt Form.</t>
  </si>
  <si>
    <t>Charity Day</t>
  </si>
  <si>
    <t>Receipt is not linked to a credit card transaction.</t>
  </si>
  <si>
    <t>Please send mileage reimbursements to payroll.</t>
  </si>
  <si>
    <t>Destiney Jimenez</t>
  </si>
  <si>
    <t>ERIK NORDGREN</t>
  </si>
  <si>
    <t>Joshua Cloonan</t>
  </si>
  <si>
    <t>SL228@tidalwaveautospa.com</t>
  </si>
  <si>
    <t>EXP-10014683</t>
  </si>
  <si>
    <t>SL73@tidalwaveautospa.com</t>
  </si>
  <si>
    <t>EXP-10014623</t>
  </si>
  <si>
    <t>EXP-10014618</t>
  </si>
  <si>
    <t>EXP-10014594</t>
  </si>
  <si>
    <t>EXP-10014165</t>
  </si>
  <si>
    <t>EXP-10014479</t>
  </si>
  <si>
    <t>EXP-10014781</t>
  </si>
  <si>
    <t>EXP-10014660</t>
  </si>
  <si>
    <t>EXP-10014595</t>
  </si>
  <si>
    <t>EXP-10014427</t>
  </si>
  <si>
    <t>EXP-10014343</t>
  </si>
  <si>
    <t>EXP-10014645</t>
  </si>
  <si>
    <t>EXP-10014599</t>
  </si>
  <si>
    <t>EXP-10014498</t>
  </si>
  <si>
    <t>EXP-10014423</t>
  </si>
  <si>
    <t>EXP-10014514</t>
  </si>
  <si>
    <t>EXP-10014342</t>
  </si>
  <si>
    <t>EXP-10014822</t>
  </si>
  <si>
    <t>EXP-10014667</t>
  </si>
  <si>
    <t>EXP-10014830</t>
  </si>
  <si>
    <t>EXP-10014721</t>
  </si>
  <si>
    <t>EXP-10014824</t>
  </si>
  <si>
    <t>EXP-10014072</t>
  </si>
  <si>
    <t>Erik Nordgen</t>
  </si>
  <si>
    <t>EXP-10014840</t>
  </si>
  <si>
    <t>EXP-10014862</t>
  </si>
  <si>
    <t>EXP-10014289</t>
  </si>
  <si>
    <t>EXP-10014825</t>
  </si>
  <si>
    <t>EXP-10014653</t>
  </si>
  <si>
    <t>Joe Fonseca</t>
  </si>
  <si>
    <t>EXP-10014851</t>
  </si>
  <si>
    <t>EXP-10014867</t>
  </si>
  <si>
    <t>EXP-10014855</t>
  </si>
  <si>
    <t>EXP-10014816</t>
  </si>
  <si>
    <t>EXP-10014425</t>
  </si>
  <si>
    <t>EXP-10014329</t>
  </si>
  <si>
    <t>EXP-10014613</t>
  </si>
  <si>
    <t>EXP-10014929</t>
  </si>
  <si>
    <t>April Hoffman</t>
  </si>
  <si>
    <t>EXP-10014922</t>
  </si>
  <si>
    <t>EXP-10014460</t>
  </si>
  <si>
    <t>Jozmar Rivera</t>
  </si>
  <si>
    <t>EXP-10014950</t>
  </si>
  <si>
    <t>EXP-10014556</t>
  </si>
  <si>
    <t>Travis Hoffman</t>
  </si>
  <si>
    <t>EXP-10014993</t>
  </si>
  <si>
    <t>EXP-10014991</t>
  </si>
  <si>
    <t>EXP-10014318</t>
  </si>
  <si>
    <t>57 items</t>
  </si>
  <si>
    <t>EXP-10014858</t>
  </si>
  <si>
    <t>EXP-10014442</t>
  </si>
  <si>
    <t>EXP-10014954</t>
  </si>
  <si>
    <t>EXP-10014926</t>
  </si>
  <si>
    <t>EXP-10014902</t>
  </si>
  <si>
    <t>EXP-10014966</t>
  </si>
  <si>
    <t>EXP-10014916</t>
  </si>
  <si>
    <t>Carley Pope</t>
  </si>
  <si>
    <t>Jerry Owens (On Leave)</t>
  </si>
  <si>
    <t>Ryan Earl (On Leave)</t>
  </si>
  <si>
    <t>EXP-10014953</t>
  </si>
  <si>
    <t>EXP-10014850</t>
  </si>
  <si>
    <t>EXP-10014812</t>
  </si>
  <si>
    <t/>
  </si>
  <si>
    <t>Correction</t>
  </si>
  <si>
    <t>Count of Amount</t>
  </si>
  <si>
    <t>Sarah Martin</t>
  </si>
  <si>
    <t>EXP-10014986</t>
  </si>
  <si>
    <t>Breanna Roof (Terminated)</t>
  </si>
  <si>
    <t>EXP-10014814</t>
  </si>
  <si>
    <t>OLIN WILSON (Terminated)</t>
  </si>
  <si>
    <t>EXP-10014144</t>
  </si>
  <si>
    <t>Had to rewire something in the mcc room.</t>
  </si>
  <si>
    <t>EXP-10012933</t>
  </si>
  <si>
    <t>Duct tape</t>
  </si>
  <si>
    <t>Printer</t>
  </si>
  <si>
    <t>Advil for first aid kit</t>
  </si>
  <si>
    <t>Warer</t>
  </si>
  <si>
    <t>EXP-10013873</t>
  </si>
  <si>
    <t>Orings</t>
  </si>
  <si>
    <t>Toilet oel cleaner</t>
  </si>
  <si>
    <t>Wd40</t>
  </si>
  <si>
    <t>10 yard ruler</t>
  </si>
  <si>
    <t>EXP-10014264</t>
  </si>
  <si>
    <t>Yearly Fire Extinguisher Inspection</t>
  </si>
  <si>
    <t>EXP-10014258</t>
  </si>
  <si>
    <t>fire extinguisher year check</t>
  </si>
  <si>
    <t>EXP-10014240</t>
  </si>
  <si>
    <t>EXP-10014448</t>
  </si>
  <si>
    <t>Water juga drinking</t>
  </si>
  <si>
    <t>Powerades</t>
  </si>
  <si>
    <t>Drinks snack</t>
  </si>
  <si>
    <t>Drink snack</t>
  </si>
  <si>
    <t>Drink snacks</t>
  </si>
  <si>
    <t>Drink</t>
  </si>
  <si>
    <t>EXP-10014346</t>
  </si>
  <si>
    <t>Poly tubing and a T</t>
  </si>
  <si>
    <t>EXP-10014502</t>
  </si>
  <si>
    <t>dawn vinegar hammerdrill</t>
  </si>
  <si>
    <t>EXP-10014537</t>
  </si>
  <si>
    <t>Fuel, Small Tools</t>
  </si>
  <si>
    <t>Gas mix for leaf blower</t>
  </si>
  <si>
    <t>Gatorade for team</t>
  </si>
  <si>
    <t>Ice for team</t>
  </si>
  <si>
    <t>EXP-10014665</t>
  </si>
  <si>
    <t>lock tight for conveyor bolt</t>
  </si>
  <si>
    <t>Office Furniture, Office Supplies</t>
  </si>
  <si>
    <t>refrigerator for office</t>
  </si>
  <si>
    <t>EXP-10014238</t>
  </si>
  <si>
    <t>various tools needed for site</t>
  </si>
  <si>
    <t>Tools and organizational supplies for site</t>
  </si>
  <si>
    <t>tapcons and bit for mounting</t>
  </si>
  <si>
    <t>EXP-10014043</t>
  </si>
  <si>
    <t>sleeves for hoses</t>
  </si>
  <si>
    <t>kleen wall and spray bottles</t>
  </si>
  <si>
    <t>100ft of hose and fittings gs to make at Vivian</t>
  </si>
  <si>
    <t>Landscaping, Plumbing Expense</t>
  </si>
  <si>
    <t>pvc for window sprinklers</t>
  </si>
  <si>
    <t>case of gatorade</t>
  </si>
  <si>
    <t>EXP-10014192</t>
  </si>
  <si>
    <t>water delivery</t>
  </si>
  <si>
    <t>breakroom</t>
  </si>
  <si>
    <t>cooking fuel, card for co-worker, table clothes, steam pans</t>
  </si>
  <si>
    <t>breakfast items - new hire</t>
  </si>
  <si>
    <t>EXP-10014608</t>
  </si>
  <si>
    <t>Tarp and straps for transporting E-waste to disposal</t>
  </si>
  <si>
    <t>EXP-10014615</t>
  </si>
  <si>
    <t>Decor for Birthday and Braves Celebration</t>
  </si>
  <si>
    <t>Braves Jersey for Scott Birthday &amp; Partnership</t>
  </si>
  <si>
    <t>Books for Women of the Wave</t>
  </si>
  <si>
    <t>Women of the Wave - Table Cloth Cleaning</t>
  </si>
  <si>
    <t>EXP-10014684</t>
  </si>
  <si>
    <t>shovel to clean the trench</t>
  </si>
  <si>
    <t>vinegar to wash windows</t>
  </si>
  <si>
    <t>pipe fittings to repair omni</t>
  </si>
  <si>
    <t>tolls in Florida for car wash college</t>
  </si>
  <si>
    <t>EXP-10014136</t>
  </si>
  <si>
    <t>bolts for tunnel</t>
  </si>
  <si>
    <t>dawn and degreaser for tunnel</t>
  </si>
  <si>
    <t>EXP-10014730</t>
  </si>
  <si>
    <t>Poly hose for air sprayers</t>
  </si>
  <si>
    <t>EXP-10014731</t>
  </si>
  <si>
    <t>Water and batteries</t>
  </si>
  <si>
    <t>EXP-10014732</t>
  </si>
  <si>
    <t>Cleaner, lime away, bathroom cleaner</t>
  </si>
  <si>
    <t>EXP-10014733</t>
  </si>
  <si>
    <t>Poly hose, something to open the water meter</t>
  </si>
  <si>
    <t>EXP-10013933</t>
  </si>
  <si>
    <t>3 birthdays no mor gc after this</t>
  </si>
  <si>
    <t>Lock kit</t>
  </si>
  <si>
    <t>Land scape edger</t>
  </si>
  <si>
    <t>EXP-10014629</t>
  </si>
  <si>
    <t>Repair</t>
  </si>
  <si>
    <t>EXP-10014149</t>
  </si>
  <si>
    <t>Snack bars for the team</t>
  </si>
  <si>
    <t>Wiring</t>
  </si>
  <si>
    <t>light/velcro/bracket</t>
  </si>
  <si>
    <t>Jump starter/great stuff</t>
  </si>
  <si>
    <t>Lights for shelving unit</t>
  </si>
  <si>
    <t>Nuts bolts washers screws</t>
  </si>
  <si>
    <t>EXP-10014428</t>
  </si>
  <si>
    <t>Water liquid iv vinegar</t>
  </si>
  <si>
    <t>bottle water, liquid IV</t>
  </si>
  <si>
    <t>bottle water, Liquid IV</t>
  </si>
  <si>
    <t>Liquid IV, bottle water, popsicles</t>
  </si>
  <si>
    <t>Handels</t>
  </si>
  <si>
    <t>EXP-10014477</t>
  </si>
  <si>
    <t>Looking at Foamworks</t>
  </si>
  <si>
    <t>PVC cutter</t>
  </si>
  <si>
    <t>Nozzle for preasure washer</t>
  </si>
  <si>
    <t>EXP-10014476</t>
  </si>
  <si>
    <t>Returned tools</t>
  </si>
  <si>
    <t>Degreaser; wd-40</t>
  </si>
  <si>
    <t>Rebate for repair</t>
  </si>
  <si>
    <t>Bleach; cleaning solution</t>
  </si>
  <si>
    <t>Paint Striper</t>
  </si>
  <si>
    <t>Razor blades; scissors</t>
  </si>
  <si>
    <t>Office Supplies, Wash Supplies</t>
  </si>
  <si>
    <t>EXP-10014627</t>
  </si>
  <si>
    <t>AW-32 Hydralic Oil</t>
  </si>
  <si>
    <t>EXP-10014073</t>
  </si>
  <si>
    <t>Gas for Pressure Washer</t>
  </si>
  <si>
    <t>Cases of Water</t>
  </si>
  <si>
    <t>EXP-10014469</t>
  </si>
  <si>
    <t>Mailbox and trashcan</t>
  </si>
  <si>
    <t>Self tapping nails</t>
  </si>
  <si>
    <t>Barbed plastic 1/2 elbow</t>
  </si>
  <si>
    <t>Airfare, Office Supplies</t>
  </si>
  <si>
    <t>EXP-10014643</t>
  </si>
  <si>
    <t>parts for repair</t>
  </si>
  <si>
    <t>hydraulic hose return</t>
  </si>
  <si>
    <t>parts for company action items</t>
  </si>
  <si>
    <t>extension hose for holding tank clean out</t>
  </si>
  <si>
    <t>bug spray</t>
  </si>
  <si>
    <t>EXP-10014602</t>
  </si>
  <si>
    <t>Water and tp</t>
  </si>
  <si>
    <t>Pipe plugs</t>
  </si>
  <si>
    <t>High pressure hose</t>
  </si>
  <si>
    <t>High pressure hise and fittings</t>
  </si>
  <si>
    <t>Cooler, powerades and ice</t>
  </si>
  <si>
    <t>EXP-10014555</t>
  </si>
  <si>
    <t>face plate for an outlet</t>
  </si>
  <si>
    <t>face plates for outlets</t>
  </si>
  <si>
    <t>tools and face plate covers</t>
  </si>
  <si>
    <t>bottles, toilet paper, barrel funnel</t>
  </si>
  <si>
    <t>Snacks, Wash Maintenance</t>
  </si>
  <si>
    <t>gatorade, dawn, water additive</t>
  </si>
  <si>
    <t>gatorades, liquid IV</t>
  </si>
  <si>
    <t>gatorade, items to fill first aid kit and cleaning wipes</t>
  </si>
  <si>
    <t>EXP-10014495</t>
  </si>
  <si>
    <t>Salt and degreaser</t>
  </si>
  <si>
    <t>Supplies to clean tunnel</t>
  </si>
  <si>
    <t>Water, gatorade, snacks, vinegar</t>
  </si>
  <si>
    <t>snacks, bottle water, gatorades</t>
  </si>
  <si>
    <t>vinegar, dail soap</t>
  </si>
  <si>
    <t>pens, laminating sheets</t>
  </si>
  <si>
    <t>Water, salt</t>
  </si>
  <si>
    <t>Water, gatorade, vinegar</t>
  </si>
  <si>
    <t>Small Tools, Wash Maintenance</t>
  </si>
  <si>
    <t>Salt, wrench</t>
  </si>
  <si>
    <t>Fuel, Small Tools, Wash Maintenance</t>
  </si>
  <si>
    <t>Salt, fuel for leaf blower</t>
  </si>
  <si>
    <t>blower fuel</t>
  </si>
  <si>
    <t>Arch cleaner</t>
  </si>
  <si>
    <t>Employee Incentive - Meals, Employee Incentives - Other</t>
  </si>
  <si>
    <t>Contest winner lunch</t>
  </si>
  <si>
    <t>Hose hanger for tunnel</t>
  </si>
  <si>
    <t>Sams Club</t>
  </si>
  <si>
    <t>Hoses for chemical tree</t>
  </si>
  <si>
    <t>bottle water, dish soap, bath tissue</t>
  </si>
  <si>
    <t>EXP-10013817</t>
  </si>
  <si>
    <t>Vinegar, dawn,tide pods</t>
  </si>
  <si>
    <t>Matt Bridges from Florence helping site , hotel stay</t>
  </si>
  <si>
    <t>prep Fan and trash cans for 2nd mile</t>
  </si>
  <si>
    <t>Office Supplies, Snacks, Wash Maintenance</t>
  </si>
  <si>
    <t>Gatorade, btl water, tide, vinegar, TP, Dawn</t>
  </si>
  <si>
    <t>dawm, tide pods, vinegar</t>
  </si>
  <si>
    <t>Btl water , bleach,tide, surface foamer , dawn, hand soap</t>
  </si>
  <si>
    <t>vinegar, outdoor cleaner, bleach, tide, mrs myers</t>
  </si>
  <si>
    <t>Btl water , dawn, tide pods , pine sol</t>
  </si>
  <si>
    <t>tide pods, pinesol, dawn</t>
  </si>
  <si>
    <t>Vinegar, dawn , btl water</t>
  </si>
  <si>
    <t>bottle water, gatorade</t>
  </si>
  <si>
    <t>EXP-10014603</t>
  </si>
  <si>
    <t>parts to repair broken manifold hose</t>
  </si>
  <si>
    <t>replacement hose for manifold</t>
  </si>
  <si>
    <t>replacement manifold hoses as 2 more broke :(</t>
  </si>
  <si>
    <t>salt pellets and bottled water</t>
  </si>
  <si>
    <t>power washer hose</t>
  </si>
  <si>
    <t>return fan too small</t>
  </si>
  <si>
    <t>repair broken power washer hose</t>
  </si>
  <si>
    <t>EXP-10014050</t>
  </si>
  <si>
    <t>thread lock</t>
  </si>
  <si>
    <t>EXP-10014589</t>
  </si>
  <si>
    <t>Hose-xtra-fab-dawn-pb blaster-mr.clean</t>
  </si>
  <si>
    <t>EXP-10014120</t>
  </si>
  <si>
    <t>nylon lock</t>
  </si>
  <si>
    <t>drainage stone, bottle water</t>
  </si>
  <si>
    <t>drainage stone</t>
  </si>
  <si>
    <t>toliet paper</t>
  </si>
  <si>
    <t>sharpie</t>
  </si>
  <si>
    <t>thermal pouches</t>
  </si>
  <si>
    <t>clip boards, marker 3pk</t>
  </si>
  <si>
    <t>bath tissue, hand soap</t>
  </si>
  <si>
    <t>watwr</t>
  </si>
  <si>
    <t>part for canister</t>
  </si>
  <si>
    <t>EXP-10014338</t>
  </si>
  <si>
    <t>Bin for Tidal Wave clothing</t>
  </si>
  <si>
    <t>Water for the team and Tupperware for dog foos</t>
  </si>
  <si>
    <t>Wax pencils</t>
  </si>
  <si>
    <t>Ink for printer</t>
  </si>
  <si>
    <t>EXP-10014464</t>
  </si>
  <si>
    <t>all screen shots included. amazon split everythig up</t>
  </si>
  <si>
    <t>pressure washer wand</t>
  </si>
  <si>
    <t>Parts, Plumbing Expense</t>
  </si>
  <si>
    <t>surface cleane for pressure washer</t>
  </si>
  <si>
    <t>bottles and triggers for 2nd mile</t>
  </si>
  <si>
    <t>EXP-10014478</t>
  </si>
  <si>
    <t>Hand Dryer for Bathroom</t>
  </si>
  <si>
    <t>Chemical, flashlight, razor blades</t>
  </si>
  <si>
    <t>razor, flashlights</t>
  </si>
  <si>
    <t>compound, goo gone</t>
  </si>
  <si>
    <t>High Pressure Hoses</t>
  </si>
  <si>
    <t>Remove From Report</t>
  </si>
  <si>
    <t>No idea what this is. I habe called nissan and waiting for a xal naxk</t>
  </si>
  <si>
    <t>Come along</t>
  </si>
  <si>
    <t>EXP-10013965</t>
  </si>
  <si>
    <t>Hydrauluc fluid for Sharpsburg</t>
  </si>
  <si>
    <t>Metal Adhesive for vac house piping</t>
  </si>
  <si>
    <t>Alumanew cleaner</t>
  </si>
  <si>
    <t>Liquid IV/ pine sol cleaner</t>
  </si>
  <si>
    <t>pinesol cleaner</t>
  </si>
  <si>
    <t>liquid IV</t>
  </si>
  <si>
    <t>Supplies/duct tape/zipties/socket cover</t>
  </si>
  <si>
    <t>Greese fittings</t>
  </si>
  <si>
    <t>Employee Incentive - Meals, Office Supplies, Wash Supplies</t>
  </si>
  <si>
    <t>Grill, Great, Server, prep buckets, coffee, cups for lobby, coffee for lobby, tense for prep area</t>
  </si>
  <si>
    <t>I put the wrong card on file. This is a personal expense.</t>
  </si>
  <si>
    <t>Chemicals to clean the tunnel</t>
  </si>
  <si>
    <t>Supplies for detail bay</t>
  </si>
  <si>
    <t>Rain gear for CWA’s</t>
  </si>
  <si>
    <t>Mail box, paint, rollers</t>
  </si>
  <si>
    <t>Ball valve and plumbing parts</t>
  </si>
  <si>
    <t>Office Supplies, Wash Maintenance</t>
  </si>
  <si>
    <t>Employee cups, liquid, IV, laundry detergent</t>
  </si>
  <si>
    <t>cups</t>
  </si>
  <si>
    <t>Supplies for cleaning the tunnel, air, fresheners for lobby and bathrooms</t>
  </si>
  <si>
    <t>easy eraser, awesome spray</t>
  </si>
  <si>
    <t>EXP-10014539</t>
  </si>
  <si>
    <t>Ice, water , gatoade</t>
  </si>
  <si>
    <t>Water , Gatorade, snacks</t>
  </si>
  <si>
    <t>fittings, turbo nozzels, pressure hoses, mop kit, tees, washer kit, oring kit</t>
  </si>
  <si>
    <t>fittings, tee, washer kit, oring kits</t>
  </si>
  <si>
    <t>pressure washer tip &amp; hose</t>
  </si>
  <si>
    <t>mop kit</t>
  </si>
  <si>
    <t>Gatorade,water</t>
  </si>
  <si>
    <t>Paniting tools</t>
  </si>
  <si>
    <t>Water, ice , Gatorade</t>
  </si>
  <si>
    <t>Parking, Safety Supplies</t>
  </si>
  <si>
    <t>Parking cones , rubber gloves</t>
  </si>
  <si>
    <t>Blower battery (returned)</t>
  </si>
  <si>
    <t>Gatorade ,water</t>
  </si>
  <si>
    <t>EXP-10014160</t>
  </si>
  <si>
    <t>grease, winch &amp; mount</t>
  </si>
  <si>
    <t>winch &amp; mount</t>
  </si>
  <si>
    <t>broom &amp; dustpan (charged separate because it was shipped)</t>
  </si>
  <si>
    <t>extension cord and rope for running underground lines</t>
  </si>
  <si>
    <t>cleaning/repair supplies</t>
  </si>
  <si>
    <t>foam cannons, soldering gun kit</t>
  </si>
  <si>
    <t>grease, cable ties, hose nozzles, trash bags, machanics wire, tubing kit</t>
  </si>
  <si>
    <t>Office Supplies, Parts</t>
  </si>
  <si>
    <t>repair parts and bathroom freshener</t>
  </si>
  <si>
    <t>hose, ball valve</t>
  </si>
  <si>
    <t>scotch pads</t>
  </si>
  <si>
    <t>Snacks, Wash Supplies</t>
  </si>
  <si>
    <t>spray bottles, electrolyte packets, gain, febreeze</t>
  </si>
  <si>
    <t>gain, febreeze</t>
  </si>
  <si>
    <t>drinks &amp; snacks</t>
  </si>
  <si>
    <t>cold drinks/hot day</t>
  </si>
  <si>
    <t>employee drinks/ snacks</t>
  </si>
  <si>
    <t>SH&amp;J will not respond about my canopy. temporary shade for prep</t>
  </si>
  <si>
    <t>Trim for windows</t>
  </si>
  <si>
    <t>Supplies to fix things/paint for lines</t>
  </si>
  <si>
    <t>Tide pods and rat traps</t>
  </si>
  <si>
    <t>bath tissue, scissors, dry erase board, spray bottles, toilet bowl cleaner</t>
  </si>
  <si>
    <t>bath tissue, dry erase board, toilet bowl cleaner</t>
  </si>
  <si>
    <t>Office Supplies, Safety Supplies</t>
  </si>
  <si>
    <t>Gloves ponchos packing tape command grippers</t>
  </si>
  <si>
    <t>ponchos, tape, broom gripper</t>
  </si>
  <si>
    <t>ratcheting tie downs</t>
  </si>
  <si>
    <t>Umbrellas to keep ekployees shaded at xpt and prep</t>
  </si>
  <si>
    <t>Umbrella base for the two umbrellas for xpt and prep</t>
  </si>
  <si>
    <t>Landscaping, Office Supplies, Parts</t>
  </si>
  <si>
    <t>Mortar to repair stine around office and trowel to apply yue mortar</t>
  </si>
  <si>
    <t>EXP-10014444</t>
  </si>
  <si>
    <t>Electrical tape</t>
  </si>
  <si>
    <t>tools, degreaser, industrial cleaner</t>
  </si>
  <si>
    <t>degreaser, industrial cleaner</t>
  </si>
  <si>
    <t>tool organizer, pliers, socket set</t>
  </si>
  <si>
    <t>scrapers, spray gel</t>
  </si>
  <si>
    <t>scrappers</t>
  </si>
  <si>
    <t>spray gel</t>
  </si>
  <si>
    <t>gloves, spray bottles, tarp straps</t>
  </si>
  <si>
    <t>tarp straps</t>
  </si>
  <si>
    <t>Fans for office</t>
  </si>
  <si>
    <t>EXP-10014558</t>
  </si>
  <si>
    <t>tie down straps. Wrench set</t>
  </si>
  <si>
    <t>Chargers and pressure washer whip hose</t>
  </si>
  <si>
    <t>pressure washer whip hose</t>
  </si>
  <si>
    <t>chargers, power strip</t>
  </si>
  <si>
    <t>Safety Supplies, Wash Maintenance</t>
  </si>
  <si>
    <t>Gloves. Detergent. Dawn soap</t>
  </si>
  <si>
    <t>Copy of keys for site</t>
  </si>
  <si>
    <t>Tools and lubricants</t>
  </si>
  <si>
    <t>PB blaster, outdoor cleaner, lithium grease, WD-40, concrete cleaner</t>
  </si>
  <si>
    <t>utility knife, razor blades</t>
  </si>
  <si>
    <t>Duct tape. Latex gloves. Prep brush poles</t>
  </si>
  <si>
    <t>duct tape, extension pole</t>
  </si>
  <si>
    <t>Batteries and water</t>
  </si>
  <si>
    <t>Office supplie. Gloves.  Derergent</t>
  </si>
  <si>
    <t>copy paper, folding table, label tape, label maker, bath tissue</t>
  </si>
  <si>
    <t>Test CC system</t>
  </si>
  <si>
    <t>Rachet clamps for blue bons</t>
  </si>
  <si>
    <t>Window washer repairs</t>
  </si>
  <si>
    <t>Vac house pipe insrall</t>
  </si>
  <si>
    <t>Ladders</t>
  </si>
  <si>
    <t>Camera drain for pit</t>
  </si>
  <si>
    <t>Oil, trans fluid, air compressor, airline hose</t>
  </si>
  <si>
    <t>Brake cleaners, bit set</t>
  </si>
  <si>
    <t>brake cleaner</t>
  </si>
  <si>
    <t>Microwave</t>
  </si>
  <si>
    <t>Gas blower power washer</t>
  </si>
  <si>
    <t>Window washer rebuild</t>
  </si>
  <si>
    <t>Wire cord, brush blade, drain pipes, oil chaim, saw blade, cleaner, soft water sofber</t>
  </si>
  <si>
    <t>Vac house exhaust repairs</t>
  </si>
  <si>
    <t>Insect ant killer</t>
  </si>
  <si>
    <t>Tm gatorade snacks</t>
  </si>
  <si>
    <t>Vise</t>
  </si>
  <si>
    <t>Ego battery pack blower</t>
  </si>
  <si>
    <t>EXP-10014598</t>
  </si>
  <si>
    <t>gatorades, snacks</t>
  </si>
  <si>
    <t>Sofner salt</t>
  </si>
  <si>
    <t>Backpack sprayer.  WD-40</t>
  </si>
  <si>
    <t>WD-40, lime away, lime out, zep cleaner</t>
  </si>
  <si>
    <t>backpack sprayer</t>
  </si>
  <si>
    <t>U bolts</t>
  </si>
  <si>
    <t>Box cutters and vinegar</t>
  </si>
  <si>
    <t>box cutter</t>
  </si>
  <si>
    <t>EXP-10014690</t>
  </si>
  <si>
    <t>gloves, bottle water, potting mix</t>
  </si>
  <si>
    <t>potting soil</t>
  </si>
  <si>
    <t>EXP-10014640</t>
  </si>
  <si>
    <t>Air component check valve</t>
  </si>
  <si>
    <t>Vacuum canister base</t>
  </si>
  <si>
    <t>1/2” jic fittings</t>
  </si>
  <si>
    <t>Gloves cleaning supplies aw32</t>
  </si>
  <si>
    <t>zep cleaner, hydraulic oil</t>
  </si>
  <si>
    <t>2 25’ pressure hoses</t>
  </si>
  <si>
    <t>Had yo have help confining loose hoses from remodel.</t>
  </si>
  <si>
    <t>Cleaning agent</t>
  </si>
  <si>
    <t>Office Furniture, Small Tools, Wash Maintenance, Wash Supplies</t>
  </si>
  <si>
    <t>Shelving for bullseye. Drill pump. Aw32. Spray bottles cleaning supplies</t>
  </si>
  <si>
    <t>hydraulic oil, zep cleaner</t>
  </si>
  <si>
    <t>drill pump kit</t>
  </si>
  <si>
    <t>Disregard used wrong card</t>
  </si>
  <si>
    <t>Push fitting air</t>
  </si>
  <si>
    <t>Zip ties. Oil drill pump.</t>
  </si>
  <si>
    <t>drill pump kit, hand pump</t>
  </si>
  <si>
    <t>Disregard this</t>
  </si>
  <si>
    <t>Disregard thus</t>
  </si>
  <si>
    <t>3/4” copper air line repair</t>
  </si>
  <si>
    <t>EXP-10014664</t>
  </si>
  <si>
    <t>Water/ice</t>
  </si>
  <si>
    <t>Drinks/snacks</t>
  </si>
  <si>
    <t>Water ice and drinks</t>
  </si>
  <si>
    <t>Office Supplies, Snacks</t>
  </si>
  <si>
    <t>Toilet paper, drinks and water for employees</t>
  </si>
  <si>
    <t>Refund ice</t>
  </si>
  <si>
    <t>Ice for cooler</t>
  </si>
  <si>
    <t>Ice and drinks for employees</t>
  </si>
  <si>
    <t>Water and dawn soap</t>
  </si>
  <si>
    <t>Ice and drinks</t>
  </si>
  <si>
    <t>EXP-10014687</t>
  </si>
  <si>
    <t>Air compressor part</t>
  </si>
  <si>
    <t>Air conditioning repair office</t>
  </si>
  <si>
    <t>EXP-10014670</t>
  </si>
  <si>
    <t>Exec offsite - rooms, meals, etc</t>
  </si>
  <si>
    <t>hotel rooms for meeting</t>
  </si>
  <si>
    <t>coffee break and Hors D'Oeuvres</t>
  </si>
  <si>
    <t>audio visual setup</t>
  </si>
  <si>
    <t>washer fluid - company vehicle</t>
  </si>
  <si>
    <t>EXP-10014639</t>
  </si>
  <si>
    <t>Personal meal</t>
  </si>
  <si>
    <t>Back pack Leaf blower</t>
  </si>
  <si>
    <t>Water and drinks</t>
  </si>
  <si>
    <t>tool holder, quick connects, headlamp light, batteries, pressure washer hose</t>
  </si>
  <si>
    <t>tool holder, headlamp light, swivel headlamp</t>
  </si>
  <si>
    <t>Employee Incentive - Meals, Miscellaneous Expense - Non-SL</t>
  </si>
  <si>
    <t>Personal meal for employee</t>
  </si>
  <si>
    <t>Harbor sale 50% off tools and organization containers and small hand tools needed for wash</t>
  </si>
  <si>
    <t>Personal expense ASL purchased wrong item and couldnt return so accepting ss personal expense</t>
  </si>
  <si>
    <t>Batteries for flash light</t>
  </si>
  <si>
    <t>Shelving for wash. Part of tgis reciept was refunded and swapped for better cheaper shelving</t>
  </si>
  <si>
    <t>Office Furniture, Parts, Wash Maintenance</t>
  </si>
  <si>
    <t>Screws and washers needed to secute shelving and cleaning vinegar</t>
  </si>
  <si>
    <t>washers, screws</t>
  </si>
  <si>
    <t>Box fans for heat in back of wash</t>
  </si>
  <si>
    <t>Office Furniture, Rental Equipment</t>
  </si>
  <si>
    <t>Shelving for storage</t>
  </si>
  <si>
    <t>Return for bad shelving</t>
  </si>
  <si>
    <t>Shelving and chisles and punches</t>
  </si>
  <si>
    <t>Return of bad shelving</t>
  </si>
  <si>
    <t>Parts, Rental Equipment</t>
  </si>
  <si>
    <t>Storage bins for loose screws/bolts washers</t>
  </si>
  <si>
    <t>Water and gatorade for heat wave</t>
  </si>
  <si>
    <t>Shelving brackets</t>
  </si>
  <si>
    <t>EXP-10014638</t>
  </si>
  <si>
    <t>epoxy, hacksaw, window tool</t>
  </si>
  <si>
    <t>epoxy</t>
  </si>
  <si>
    <t>hacksaw, lighter, window tool</t>
  </si>
  <si>
    <t>drill bits, brass polish, brush</t>
  </si>
  <si>
    <t>bar keeper gel, hand &amp; nail brush</t>
  </si>
  <si>
    <t>magic erasers, bathroom cleaner</t>
  </si>
  <si>
    <t>Replacement hydraulic hose</t>
  </si>
  <si>
    <t>vinyl gloves, WD40</t>
  </si>
  <si>
    <t>wd40, water, snack bag</t>
  </si>
  <si>
    <t>airwick</t>
  </si>
  <si>
    <t>snacks, bottle water</t>
  </si>
  <si>
    <t>earbuds for SL phone calls, duct tape, step stool</t>
  </si>
  <si>
    <t>earbuds, fuze tape</t>
  </si>
  <si>
    <t>vinegar, Dawn</t>
  </si>
  <si>
    <t>metal file, masonry drill bit, 3/4in hex nut</t>
  </si>
  <si>
    <t>file, hammer drill bit</t>
  </si>
  <si>
    <t>sealant</t>
  </si>
  <si>
    <t>EXP-10014658</t>
  </si>
  <si>
    <t>Parts, Small Tools, Wash Maintenance</t>
  </si>
  <si>
    <t>Hydraulic oil and wrenches, socket adapter</t>
  </si>
  <si>
    <t>adpater set, torque wrench</t>
  </si>
  <si>
    <t>Fuel, Wash Maintenance</t>
  </si>
  <si>
    <t>Gas pressure washer, concrete cleaner</t>
  </si>
  <si>
    <t>EXP-10014579</t>
  </si>
  <si>
    <t>bug reflector</t>
  </si>
  <si>
    <t>bug reflector return</t>
  </si>
  <si>
    <t>Softener salt, pipe plug</t>
  </si>
  <si>
    <t>pvc plug</t>
  </si>
  <si>
    <t>Degreaser, 5gal sprayers</t>
  </si>
  <si>
    <t>sprayers</t>
  </si>
  <si>
    <t>Vinegar/soap/small tools</t>
  </si>
  <si>
    <t>wrenches, rubber mallet, steel hamemr</t>
  </si>
  <si>
    <t>gloves, anitfreeze, chips</t>
  </si>
  <si>
    <t>chips</t>
  </si>
  <si>
    <t>EXP-10014506</t>
  </si>
  <si>
    <t>Wash Maintenance, Wash Supplies</t>
  </si>
  <si>
    <t>Spray bottles, spray triggers, all clean, tunnel cleaner</t>
  </si>
  <si>
    <t>wall cleaner, all clean</t>
  </si>
  <si>
    <t>EXP-10014515</t>
  </si>
  <si>
    <t>Salt For water Softener</t>
  </si>
  <si>
    <t>Weed eater edger</t>
  </si>
  <si>
    <t>Float Valve 1/2 adaptor</t>
  </si>
  <si>
    <t>scrub brushes, spray bottle holder, hooks, broom handle</t>
  </si>
  <si>
    <t>Wall mount &amp; screws</t>
  </si>
  <si>
    <t>Water Air wick</t>
  </si>
  <si>
    <t>Donuts for the team</t>
  </si>
  <si>
    <t>Food for manager meeting</t>
  </si>
  <si>
    <t>Donuts for team</t>
  </si>
  <si>
    <t>Pizza for team meeting</t>
  </si>
  <si>
    <t>Itemized, outdoor equipment &amp; wash supplies</t>
  </si>
  <si>
    <t>wax</t>
  </si>
  <si>
    <t>mop, velcro tape, squeegee,spray paint</t>
  </si>
  <si>
    <t xml:space="preserve">wheelbarrow, planter pots,aloe vera,flowers, potting soil,weed killer, </t>
  </si>
  <si>
    <t>wasp killer</t>
  </si>
  <si>
    <t>Zirks &amp; White Lithium Grease</t>
  </si>
  <si>
    <t>EXP-10014528</t>
  </si>
  <si>
    <t>Fuel, Landscaping, Small Tools</t>
  </si>
  <si>
    <t>Equipment to maintain the site, blades for windows, trimmers for landscaping, fuel for leaf blowers</t>
  </si>
  <si>
    <t>scrappers, putty knives, pressure washer nozzle</t>
  </si>
  <si>
    <t>trimmer line, 50:1 fuel, loppers, blower and trimmer combo</t>
  </si>
  <si>
    <t>dawn, industrial cleaner</t>
  </si>
  <si>
    <t>EXP-10014581</t>
  </si>
  <si>
    <t>Soap and water</t>
  </si>
  <si>
    <t>bottles water</t>
  </si>
  <si>
    <t>dawn, downy, detergent</t>
  </si>
  <si>
    <t>Bulb</t>
  </si>
  <si>
    <t>Top Brish repair</t>
  </si>
  <si>
    <t>EXP-10014583</t>
  </si>
  <si>
    <t>Soaps, water, spray bottles</t>
  </si>
  <si>
    <t>scrub brush, spray bottles</t>
  </si>
  <si>
    <t>detergent, down, trash bags</t>
  </si>
  <si>
    <t>Scrub brushes</t>
  </si>
  <si>
    <t>EXP-10014529</t>
  </si>
  <si>
    <t>parking lot line stencil, unbrella</t>
  </si>
  <si>
    <t>grease spray, grease</t>
  </si>
  <si>
    <t>snacks for team, febreeze</t>
  </si>
  <si>
    <t>EXP-10014593</t>
  </si>
  <si>
    <t>Landscaping, Wash Maintenance</t>
  </si>
  <si>
    <t>Rose bushes/ Cleaning supplies for tunnel equipment &amp; Windows</t>
  </si>
  <si>
    <t>roses</t>
  </si>
  <si>
    <t>germ x, bathroom cleaner</t>
  </si>
  <si>
    <t>Safety Supplies, Wash Supplies</t>
  </si>
  <si>
    <t>Gloves/Cleaning Sponges/Soap</t>
  </si>
  <si>
    <t>scrub sponges</t>
  </si>
  <si>
    <t>Plumbing Expense, Small Tools, Wash Supplies</t>
  </si>
  <si>
    <t>Soap/window cleaning blades/sponges/PVC to fix water line for top brush 1</t>
  </si>
  <si>
    <t>utility blades, knife</t>
  </si>
  <si>
    <t>50:1 fuel</t>
  </si>
  <si>
    <t>river rocks</t>
  </si>
  <si>
    <t>dustpan, gripper, rake</t>
  </si>
  <si>
    <t>EXP-10014632</t>
  </si>
  <si>
    <t>shears, sharpies, ball valves, hinges, milsheet, fast tape, nuts, screws, bolts</t>
  </si>
  <si>
    <t>gaskets</t>
  </si>
  <si>
    <t>ancors</t>
  </si>
  <si>
    <t>welder for control box</t>
  </si>
  <si>
    <t>Gatorade powder mix</t>
  </si>
  <si>
    <t>chemical</t>
  </si>
  <si>
    <t>dawn, vinegar, deck scrubber</t>
  </si>
  <si>
    <t>laundry baskets</t>
  </si>
  <si>
    <t>garbage can</t>
  </si>
  <si>
    <t>training meal landon</t>
  </si>
  <si>
    <t>sports drinks</t>
  </si>
  <si>
    <t>table fan return</t>
  </si>
  <si>
    <t>fan and Dawn</t>
  </si>
  <si>
    <t>backup hydraulic hoses</t>
  </si>
  <si>
    <t>paper towels to test tire shine with</t>
  </si>
  <si>
    <t>down degreaser for walls</t>
  </si>
  <si>
    <t>zip ties hand soap cleaning chemicals</t>
  </si>
  <si>
    <t>sports drinks for staff</t>
  </si>
  <si>
    <t>Waters in sports drinks for staff</t>
  </si>
  <si>
    <t>Softscrub,vinegar,gloves,lemon lysol,</t>
  </si>
  <si>
    <t>Vac hoses, oil</t>
  </si>
  <si>
    <t>I bought this originally for Antioch location; but i ended up using the H25 pump myself but i dont have the recipt on the computer like every other Kleenrite</t>
  </si>
  <si>
    <t>Water,soft scrub,vinegar and gloves</t>
  </si>
  <si>
    <t>X2 50ft powerwasher hose</t>
  </si>
  <si>
    <t>Pit Pumping, Snacks, Wash Maintenance</t>
  </si>
  <si>
    <t>Water,popsicles,vinegar and a pit cart</t>
  </si>
  <si>
    <t>vinegar, poly cart</t>
  </si>
  <si>
    <t>Storage locker</t>
  </si>
  <si>
    <t>Water,vinegar,dawn and laundry soap</t>
  </si>
  <si>
    <t>Nts and bolts</t>
  </si>
  <si>
    <t>Parts, Small Tools</t>
  </si>
  <si>
    <t>Powerwasher hoses, hydralic hoses and fittings</t>
  </si>
  <si>
    <t>Water,gloves,vinegar</t>
  </si>
  <si>
    <t>Safety Supplies, Snacks, Wash Maintenance</t>
  </si>
  <si>
    <t>Water,vinegar,gloves,popsicles</t>
  </si>
  <si>
    <t>popsicles, bottle water</t>
  </si>
  <si>
    <t>Grease,WD40,filters</t>
  </si>
  <si>
    <t>Nus and bolts</t>
  </si>
  <si>
    <t>Nuts bolts and u bolts</t>
  </si>
  <si>
    <t>Safety Supplies, Snacks</t>
  </si>
  <si>
    <t>Water,gatorade,popsicles,gloves</t>
  </si>
  <si>
    <t>dawn, vinegar, detergent</t>
  </si>
  <si>
    <t>Oil filters, air filters, air compressor oil</t>
  </si>
  <si>
    <t>Water, magic erasers,gloves, liquid IV, popsicles, electrolytes powder, soft scrub dawn</t>
  </si>
  <si>
    <t>bleach, lysol wipes, dawn</t>
  </si>
  <si>
    <t>snacks, bottle water, popsicles</t>
  </si>
  <si>
    <t>EXP-10014755</t>
  </si>
  <si>
    <t>Vinegar, scent beads, water</t>
  </si>
  <si>
    <t>Epoxy weld to fix sprinklers</t>
  </si>
  <si>
    <t>Pvc tee to fix air line in 2nd mile</t>
  </si>
  <si>
    <t>Scent beads, water, gatorade</t>
  </si>
  <si>
    <t>down beads</t>
  </si>
  <si>
    <t>water, gatorades, drinks</t>
  </si>
  <si>
    <t>EXP-10014719</t>
  </si>
  <si>
    <t>bottle water, vinegar, gatorades</t>
  </si>
  <si>
    <t>gatorades, bottle water</t>
  </si>
  <si>
    <t>Better tube cutter, smaller two broke</t>
  </si>
  <si>
    <t>EXP-10014148</t>
  </si>
  <si>
    <t>Boxes for storage of fastpasses, decor, wash supplies and items</t>
  </si>
  <si>
    <t>HVAC not working. Now we have cool air going into summer</t>
  </si>
  <si>
    <t>Office Supplies, Pest Control/Extermination, Vehicle Damage Claims</t>
  </si>
  <si>
    <t>Fire ant killer spray and bottle. Got more tape for load, wipers and site</t>
  </si>
  <si>
    <t>EXP-10014304</t>
  </si>
  <si>
    <t>Washer clamp</t>
  </si>
  <si>
    <t>chips, roundup, liquid plumber</t>
  </si>
  <si>
    <t>liquid plumber</t>
  </si>
  <si>
    <t>Hose for Hp pumps</t>
  </si>
  <si>
    <t>bottle water, bath tissue, trash bags</t>
  </si>
  <si>
    <t>trash bags, bath tissue</t>
  </si>
  <si>
    <t>radiatior hose for HP pump</t>
  </si>
  <si>
    <t>Hoses for wash</t>
  </si>
  <si>
    <t>Hydraulic hoses for wash</t>
  </si>
  <si>
    <t>Boom for gate</t>
  </si>
  <si>
    <t>Car wash college</t>
  </si>
  <si>
    <t>Bags</t>
  </si>
  <si>
    <t>Surface cleaner spinner</t>
  </si>
  <si>
    <t>Paper towels, TP, towels</t>
  </si>
  <si>
    <t>Brass nipple</t>
  </si>
  <si>
    <t>Brush handles</t>
  </si>
  <si>
    <t>Poly line</t>
  </si>
  <si>
    <t>Leaning supplies</t>
  </si>
  <si>
    <t>Team did not like these drinks.</t>
  </si>
  <si>
    <t>Nuts, bolts, washers</t>
  </si>
  <si>
    <t>Water gatorade</t>
  </si>
  <si>
    <t>Wood</t>
  </si>
  <si>
    <t>Cleaning suplies</t>
  </si>
  <si>
    <t>EXP-10014587</t>
  </si>
  <si>
    <t>h20, liners, detergent</t>
  </si>
  <si>
    <t>poly tubing, coupling</t>
  </si>
  <si>
    <t>cleaner, liners</t>
  </si>
  <si>
    <t>projector cord</t>
  </si>
  <si>
    <t>phone mount plate</t>
  </si>
  <si>
    <t>Fuel, Landscaping</t>
  </si>
  <si>
    <t>gas, liners round up</t>
  </si>
  <si>
    <t>degreaser, paper towes etc</t>
  </si>
  <si>
    <t>soft scrub</t>
  </si>
  <si>
    <t>air compressor oil</t>
  </si>
  <si>
    <t>Gas for gas can</t>
  </si>
  <si>
    <t>Birthday gift card</t>
  </si>
  <si>
    <t>Office Supplies, Safety Supplies, Wash Supplies</t>
  </si>
  <si>
    <t>Gloves, paper towels, printer paper</t>
  </si>
  <si>
    <t>Gloves, paper towels, printing pper</t>
  </si>
  <si>
    <t>EXP-10014609</t>
  </si>
  <si>
    <t>2cs of water</t>
  </si>
  <si>
    <t>Office Supplies, Safety Supplies, Wash Maintenance</t>
  </si>
  <si>
    <t>Vinager, tp, water, dawn soap, gloves</t>
  </si>
  <si>
    <t>Vinager, vip ties, grease lightning, dawn, gloves</t>
  </si>
  <si>
    <t>degreaser, outdoor cleaner, vinegar, dawn, cable ties</t>
  </si>
  <si>
    <t>Team breakfast</t>
  </si>
  <si>
    <t>Misc screws</t>
  </si>
  <si>
    <t>Cut off wheels</t>
  </si>
  <si>
    <t>Washer machine hose</t>
  </si>
  <si>
    <t>Hose, gloves,tp, air freshners, degreaser, window cleaners</t>
  </si>
  <si>
    <t>blue tape, dawn, vinegar, concrete degreaser, window cleaner</t>
  </si>
  <si>
    <t>hose, fitting</t>
  </si>
  <si>
    <t>ant/roach killer</t>
  </si>
  <si>
    <t>bathroom cleaning supplies</t>
  </si>
  <si>
    <t>Electrical waterproof box</t>
  </si>
  <si>
    <t>Team gatorades</t>
  </si>
  <si>
    <t>Parts, Plumbing Expense, Snacks</t>
  </si>
  <si>
    <t>Pvc elbow, waters</t>
  </si>
  <si>
    <t>elbow</t>
  </si>
  <si>
    <t>EXP-10014196</t>
  </si>
  <si>
    <t>Carbode Blades/WD40</t>
  </si>
  <si>
    <t>saw blade</t>
  </si>
  <si>
    <t>Screw Extractor/Bits</t>
  </si>
  <si>
    <t>DRB XPT 2 Testing</t>
  </si>
  <si>
    <t>Pipe for Pressure Washer Rebuild</t>
  </si>
  <si>
    <t>new air cylinder for buff $ shine</t>
  </si>
  <si>
    <t>dawn / membership</t>
  </si>
  <si>
    <t>sign repair</t>
  </si>
  <si>
    <t>material to board up door</t>
  </si>
  <si>
    <t>EXP-10014621</t>
  </si>
  <si>
    <t>reciprocating saw &amp; blades, braille sign</t>
  </si>
  <si>
    <t>reciprocating saw and blades</t>
  </si>
  <si>
    <t>bathroom braille sign</t>
  </si>
  <si>
    <t>Plumbing and hose</t>
  </si>
  <si>
    <t>Office Supplies, Parts, Plumbing Expense</t>
  </si>
  <si>
    <t>Plumbing parts and thread tape</t>
  </si>
  <si>
    <t>Plumbing coupler bushing</t>
  </si>
  <si>
    <t>AMAZON MKTPL J60Q87E13</t>
  </si>
  <si>
    <t>EXP-10014655</t>
  </si>
  <si>
    <t>Candy for parade</t>
  </si>
  <si>
    <t>spray bottles, bath tissue, plastic knives, drywall knife</t>
  </si>
  <si>
    <t>drywall knives</t>
  </si>
  <si>
    <t>EXP-10014678</t>
  </si>
  <si>
    <t>Misting fan</t>
  </si>
  <si>
    <t>Hand held fans</t>
  </si>
  <si>
    <t>Misting fan and batteries</t>
  </si>
  <si>
    <t>separate charge for bigger order</t>
  </si>
  <si>
    <t>$44.88 vinegar the rest snacks</t>
  </si>
  <si>
    <t>EXP-10014713</t>
  </si>
  <si>
    <t>Gloves, duct tape</t>
  </si>
  <si>
    <t>tough all</t>
  </si>
  <si>
    <t>sharkbites, poly tubing</t>
  </si>
  <si>
    <t>Water, vin, spray bottles</t>
  </si>
  <si>
    <t>EXP-10014213</t>
  </si>
  <si>
    <t>parking lot lines</t>
  </si>
  <si>
    <t>Parts, Wash Maintenance</t>
  </si>
  <si>
    <t>quick connects, more paint for lines</t>
  </si>
  <si>
    <t>vinegar, dawn, gatorade</t>
  </si>
  <si>
    <t>washing machine, old one will not start</t>
  </si>
  <si>
    <t>toilet paper, cleaning, and drinks</t>
  </si>
  <si>
    <t>bath tissue, bathroom cleaner, febreeze</t>
  </si>
  <si>
    <t>EXP-10013261</t>
  </si>
  <si>
    <t>dawn, vinegar,bathroom cleaner,gatorade</t>
  </si>
  <si>
    <t>air freshner for bathroom</t>
  </si>
  <si>
    <t>paint, screwdriver, utility blades, hose release</t>
  </si>
  <si>
    <t>vinegar and snacks</t>
  </si>
  <si>
    <t>coffee, snacks</t>
  </si>
  <si>
    <t>return wrong size bag/ filter for shop vac</t>
  </si>
  <si>
    <t>6 inch angled connector</t>
  </si>
  <si>
    <t>3/4 elbow connector</t>
  </si>
  <si>
    <t>goo be gone, ink,TP,hand soap,lamination sheets,</t>
  </si>
  <si>
    <t>GC for contest ( before I knew about the policy)</t>
  </si>
  <si>
    <t>vinegar, toilet paper, laundry detergent, poweradw pops</t>
  </si>
  <si>
    <t>vinegar, detergent</t>
  </si>
  <si>
    <t>powerade popsicles</t>
  </si>
  <si>
    <t>hose clamps, air tubing, pipe cutter</t>
  </si>
  <si>
    <t>hose clamps, poly tubing</t>
  </si>
  <si>
    <t>poly tubing cutter</t>
  </si>
  <si>
    <t>A/C repair</t>
  </si>
  <si>
    <t>birthday cupcakes</t>
  </si>
  <si>
    <t>AMZN MKTP US BK9691D93</t>
  </si>
  <si>
    <t>bottled water, screws</t>
  </si>
  <si>
    <t>water and detergent</t>
  </si>
  <si>
    <t>EXP-10014590</t>
  </si>
  <si>
    <t>Reattached steel guide rail on conveyor track</t>
  </si>
  <si>
    <t>Extra keys made for bathroom</t>
  </si>
  <si>
    <t>rechargeable fan for employees</t>
  </si>
  <si>
    <t>umbrella for shade at prep station</t>
  </si>
  <si>
    <t>Maintenance for tunnel</t>
  </si>
  <si>
    <t>gift card for customer(car damage)</t>
  </si>
  <si>
    <t>Reimbursement for a broken wiper during prepping</t>
  </si>
  <si>
    <t>New garbage cans</t>
  </si>
  <si>
    <t>Safety Supplies, Small Tools</t>
  </si>
  <si>
    <t>Come along. gloves and tire shine applicator</t>
  </si>
  <si>
    <t>comealong, applicator pads</t>
  </si>
  <si>
    <t>hazard sign</t>
  </si>
  <si>
    <t>Soap and vinegar (and water)</t>
  </si>
  <si>
    <t>saw blades to cut chain links</t>
  </si>
  <si>
    <t>EXP-10013974</t>
  </si>
  <si>
    <t>EXP-10014604</t>
  </si>
  <si>
    <t>gatorades, chips</t>
  </si>
  <si>
    <t>gatorades, bottle water, popsicles</t>
  </si>
  <si>
    <t>valve needed for top brush</t>
  </si>
  <si>
    <t>snacks, drinks, vinegar, dawn</t>
  </si>
  <si>
    <t>EXP-10014219</t>
  </si>
  <si>
    <t>Canopy Fans</t>
  </si>
  <si>
    <t>Water, Gatorade, Ice, sunscreen</t>
  </si>
  <si>
    <t>bottle waters, gatorades, ice</t>
  </si>
  <si>
    <t>Laundry Degreaser</t>
  </si>
  <si>
    <t>Degreaser, brooms, ortho ground clear, light bulbs</t>
  </si>
  <si>
    <t>Bathroom cleaner, laundry soap</t>
  </si>
  <si>
    <t>oxiclean, foca laundry detergent</t>
  </si>
  <si>
    <t>Wall hose, repair kit, trigger hose</t>
  </si>
  <si>
    <t>hose reel, trigger tip</t>
  </si>
  <si>
    <t>repair kits</t>
  </si>
  <si>
    <t>Office Supplies, Wash Maintenance, Wash Supplies</t>
  </si>
  <si>
    <t>Laundry soap, paper towels, fabuloso</t>
  </si>
  <si>
    <t>laundry detergent, dish soap</t>
  </si>
  <si>
    <t>paper towels, bath tissue, fabuloso</t>
  </si>
  <si>
    <t>Pressure washer hoses</t>
  </si>
  <si>
    <t>Water and Ice</t>
  </si>
  <si>
    <t>Bathroom Cleaner</t>
  </si>
  <si>
    <t>Ice for water</t>
  </si>
  <si>
    <t>EXP-10014620</t>
  </si>
  <si>
    <t>Dawn, vinegar, fabulous, trash bag</t>
  </si>
  <si>
    <t>Salt for weeds</t>
  </si>
  <si>
    <t>Water machine</t>
  </si>
  <si>
    <t>Water bottles for team</t>
  </si>
  <si>
    <t>Bought for repair to Peachtree City store</t>
  </si>
  <si>
    <t>Tools for Peachtree City site</t>
  </si>
  <si>
    <t>Cups for water</t>
  </si>
  <si>
    <t>Parts for dry and shine repair</t>
  </si>
  <si>
    <t>Man hole tool</t>
  </si>
  <si>
    <t>Fans for employees</t>
  </si>
  <si>
    <t>Parts for dry and shine</t>
  </si>
  <si>
    <t>Landscaping, Small Tools</t>
  </si>
  <si>
    <t>Pet hair remover for interior cleaning, part to fix leaf blower, weed eater string</t>
  </si>
  <si>
    <t>pet hair remover stone</t>
  </si>
  <si>
    <t>parts for leaf blower, trimmer string</t>
  </si>
  <si>
    <t>Water and ice</t>
  </si>
  <si>
    <t>EXP-10014697</t>
  </si>
  <si>
    <t>wash machine electric board wasn't working</t>
  </si>
  <si>
    <t>detergent, gloves, roundup</t>
  </si>
  <si>
    <t>part for buff n shine wheel in Moultrie</t>
  </si>
  <si>
    <t>fittings for hp lines</t>
  </si>
  <si>
    <t>pump sprayers and soap for cleaning</t>
  </si>
  <si>
    <t>cleaning tool</t>
  </si>
  <si>
    <t>EXP-10014473</t>
  </si>
  <si>
    <t>vinegar, detergent, water</t>
  </si>
  <si>
    <t>Office Supplies, Parts, Plumbing Expense, Wash Supplies</t>
  </si>
  <si>
    <t>ball valve, plumbing tape, bucket</t>
  </si>
  <si>
    <t>tape, bucket</t>
  </si>
  <si>
    <t>detergent, water, toilet paper, gatorade</t>
  </si>
  <si>
    <t>perp hoses, socket, plumbing parts</t>
  </si>
  <si>
    <t>EXP-10014516</t>
  </si>
  <si>
    <t>wader and nozzle for pressure washer</t>
  </si>
  <si>
    <t>oil filters for packs and contactors</t>
  </si>
  <si>
    <t>dawn, roundup, laundry soap, vinegar, hose, lithium grease</t>
  </si>
  <si>
    <t>all, dawn, vinegar, lubricant, grease, lysol wipes</t>
  </si>
  <si>
    <t>round up, garden hose</t>
  </si>
  <si>
    <t>oil for air compressors, mold cleaner, concrete cleaner</t>
  </si>
  <si>
    <t>EXP-10014543</t>
  </si>
  <si>
    <t>extension cord holder, paint roller, nozzles, hooks, dawn</t>
  </si>
  <si>
    <t>vinegar, bath tissue</t>
  </si>
  <si>
    <t>EXP-10014553</t>
  </si>
  <si>
    <t>parts for hose connection</t>
  </si>
  <si>
    <t>roll towels and dispenser</t>
  </si>
  <si>
    <t>parts for pump</t>
  </si>
  <si>
    <t>paint for lot</t>
  </si>
  <si>
    <t>hose and weed killer</t>
  </si>
  <si>
    <t>EXP-10014446</t>
  </si>
  <si>
    <t>Rain Jacket</t>
  </si>
  <si>
    <t>Seal Kit for Reclaim Pump</t>
  </si>
  <si>
    <t>Hydralic Filter</t>
  </si>
  <si>
    <t>Janitor Cart</t>
  </si>
  <si>
    <t>EXP-10014754</t>
  </si>
  <si>
    <t>File Organizing and snacks</t>
  </si>
  <si>
    <t>crackers</t>
  </si>
  <si>
    <t>pen holder, monitor stand</t>
  </si>
  <si>
    <t>State Bar Fees for Glen Jarrell</t>
  </si>
  <si>
    <t>State Bar Fees for John Sillay</t>
  </si>
  <si>
    <t>Drinks for team</t>
  </si>
  <si>
    <t>Fittings for blown air line</t>
  </si>
  <si>
    <t>paper towels, 12' pole, scrubber, tape, brass plug, pliers, salt</t>
  </si>
  <si>
    <t>pole, scrubber, salt</t>
  </si>
  <si>
    <t>plumbing tape, brass plug</t>
  </si>
  <si>
    <t>Customer wiper blade</t>
  </si>
  <si>
    <t>hanging strips, eazor blades, air wick, markers, magenets, monitor stand, binders,desktop storage crate, mat, vinegar</t>
  </si>
  <si>
    <t>vinegar, hooks, razor blades</t>
  </si>
  <si>
    <t>air wicks, markers, ball magnets, monitor stand, binders, storage crate, dry eare board, shop mat</t>
  </si>
  <si>
    <t>dawn, extension pole, quick connect, restroom signs, salt, brass plug</t>
  </si>
  <si>
    <t>dawn, salt</t>
  </si>
  <si>
    <t>pressure washer gun &amp; nozzle, scraper, razor blades, fan</t>
  </si>
  <si>
    <t>Water and dawn dish soap</t>
  </si>
  <si>
    <t>Replacing hose</t>
  </si>
  <si>
    <t>Office Supplies, Rental Equipment, Safety Supplies</t>
  </si>
  <si>
    <t>Cones and hooks and storage for site, order online was all grouped togerher but shipped and billed separate</t>
  </si>
  <si>
    <t>Soap for bathrooms/ hose to drain holding tanks</t>
  </si>
  <si>
    <t>Hydraulic crimp</t>
  </si>
  <si>
    <t>Chamber of commerce set up</t>
  </si>
  <si>
    <t>Hooks and shelves for tools</t>
  </si>
  <si>
    <t>Order together bill separately tried</t>
  </si>
  <si>
    <t>Ordered together billed separately</t>
  </si>
  <si>
    <t>Marine greases</t>
  </si>
  <si>
    <t>Fuel, Wash Supplies</t>
  </si>
  <si>
    <t>Gas blower, letters for towels buckets</t>
  </si>
  <si>
    <t>gas blower, 2 cycle oil</t>
  </si>
  <si>
    <t>door pull, letters for buckets</t>
  </si>
  <si>
    <t>Donuts for grand opening</t>
  </si>
  <si>
    <t>Floor mats, mop bucket, bath room supplies</t>
  </si>
  <si>
    <t>anti-fatigue mats, plunger, toilet bowl brush</t>
  </si>
  <si>
    <t>utility cart, wet floor sign</t>
  </si>
  <si>
    <t>2 cases of water</t>
  </si>
  <si>
    <t>Water bottle filler machine</t>
  </si>
  <si>
    <t>Birthday meal for employee</t>
  </si>
  <si>
    <t>Office Furniture, Snacks</t>
  </si>
  <si>
    <t>Water bottles, hose broke on water machine</t>
  </si>
  <si>
    <t>Mop head and gojo soap</t>
  </si>
  <si>
    <t>Ordered together billed separate</t>
  </si>
  <si>
    <t>Funnels, and keys for team lead and asl</t>
  </si>
  <si>
    <t>EXP-10012584</t>
  </si>
  <si>
    <t>gorilla carts and extension pole</t>
  </si>
  <si>
    <t>non slip mat</t>
  </si>
  <si>
    <t>vinyl gloves</t>
  </si>
  <si>
    <t>EXP-10014422</t>
  </si>
  <si>
    <t>extension poles</t>
  </si>
  <si>
    <t>EXP-10014369</t>
  </si>
  <si>
    <t>Dawn for windows and toilet paper.</t>
  </si>
  <si>
    <t>EXP-10014447</t>
  </si>
  <si>
    <t>poles, buckets, drawer organizer, painters tape, all steel, tool set, brass padlock, bins</t>
  </si>
  <si>
    <t>Shelving for site.</t>
  </si>
  <si>
    <t>Cleaning supplies, some bathroom supplies</t>
  </si>
  <si>
    <t>pvs supplies, screws, rip bar, extension cord, trash can</t>
  </si>
  <si>
    <t>pry bar</t>
  </si>
  <si>
    <t>buckets, trash can</t>
  </si>
  <si>
    <t>impact driver, level, yard cart</t>
  </si>
  <si>
    <t>Cabinets for bathroom &amp; Grand Opening supplies</t>
  </si>
  <si>
    <t>Shelving for site</t>
  </si>
  <si>
    <t>paper clips, stapler, staples, legal pad, files</t>
  </si>
  <si>
    <t>Grand Opening supplies</t>
  </si>
  <si>
    <t>EXP-10014488</t>
  </si>
  <si>
    <t>HAd to have new keys made for building</t>
  </si>
  <si>
    <t>Cleaning supplies while waiting on order to arrive.</t>
  </si>
  <si>
    <t>Office Furniture, Parts</t>
  </si>
  <si>
    <t>Purchased to repair original shelving unit. Return/Refund is included in this expense report.</t>
  </si>
  <si>
    <t>Return/refund for shelving unit</t>
  </si>
  <si>
    <t>Drill bit for building</t>
  </si>
  <si>
    <t>EXP-10014511</t>
  </si>
  <si>
    <t>water, vinegar</t>
  </si>
  <si>
    <t>dawn, vinegar, lemon oil shine</t>
  </si>
  <si>
    <t>water vinegar soap</t>
  </si>
  <si>
    <t>dawn, vinegar, hand soap</t>
  </si>
  <si>
    <t>water soap drink</t>
  </si>
  <si>
    <t>EXP-10014563</t>
  </si>
  <si>
    <t>cabinet for the bathroom</t>
  </si>
  <si>
    <t>glass cleaner bottles</t>
  </si>
  <si>
    <t>water and tools</t>
  </si>
  <si>
    <t>dawn, downy</t>
  </si>
  <si>
    <t>Doap, vinegar,tp   Water - employee</t>
  </si>
  <si>
    <t>Water softner and mulch</t>
  </si>
  <si>
    <t>Vinegar and water-employee incentive</t>
  </si>
  <si>
    <t>EXP-10013152</t>
  </si>
  <si>
    <t>EXP-10013959</t>
  </si>
  <si>
    <t>High pressure hose with wuick connect fittings</t>
  </si>
  <si>
    <t>Mop head</t>
  </si>
  <si>
    <t>Paint for yellow faded yellow lines/arrow, painters tape and brush kit</t>
  </si>
  <si>
    <t>Office Supplies, Vehicle Damage Claims</t>
  </si>
  <si>
    <t>Tape for back wipers</t>
  </si>
  <si>
    <t>EXP-10014458</t>
  </si>
  <si>
    <t>fan for XPT</t>
  </si>
  <si>
    <t>oil for compressors</t>
  </si>
  <si>
    <t>EXP-10014173</t>
  </si>
  <si>
    <t>purchased wash supplies to clean the tunnel.  scrub daddy, dawn, vinegar</t>
  </si>
  <si>
    <t>rubbing compound, water for site</t>
  </si>
  <si>
    <t>rubbing compound</t>
  </si>
  <si>
    <t>weed trimmer/blower combo</t>
  </si>
  <si>
    <t>pressure washer hose/connects</t>
  </si>
  <si>
    <t>EXP-10014735</t>
  </si>
  <si>
    <t>Prep hose lines</t>
  </si>
  <si>
    <t>Fix CTA</t>
  </si>
  <si>
    <t>Broken line in tunnel</t>
  </si>
  <si>
    <t>Razor blades and hose</t>
  </si>
  <si>
    <t>Water sunscreen, Gatorade</t>
  </si>
  <si>
    <t>Push connectors and tubing for tire shine brush</t>
  </si>
  <si>
    <t>Tubing to fix tire shine</t>
  </si>
  <si>
    <t>Prep hose line and bungee cords for carts</t>
  </si>
  <si>
    <t>Vinegar and Dawn</t>
  </si>
  <si>
    <t>Fire extinguisher inspection</t>
  </si>
  <si>
    <t>Push connection</t>
  </si>
  <si>
    <t>Office Supplies, Plumbing Expense, Wash Maintenance</t>
  </si>
  <si>
    <t>Plumber, tape and two cycle engine engine oil</t>
  </si>
  <si>
    <t>small engine oil</t>
  </si>
  <si>
    <t>Push connections</t>
  </si>
  <si>
    <t>EXP-10014600</t>
  </si>
  <si>
    <t>Couplers for air lines</t>
  </si>
  <si>
    <t>Ratchet straps, bungee cord, pipe insulation, cable ties</t>
  </si>
  <si>
    <t>fan for load area and small tools for repair</t>
  </si>
  <si>
    <t>funnels, pump sprayers</t>
  </si>
  <si>
    <t>snacks water and towels</t>
  </si>
  <si>
    <t>snacks, drinks</t>
  </si>
  <si>
    <t>window cleaning</t>
  </si>
  <si>
    <t>EXP-10014749</t>
  </si>
  <si>
    <t>hub for xpt</t>
  </si>
  <si>
    <t>IT cables for xpt</t>
  </si>
  <si>
    <t>internet cable</t>
  </si>
  <si>
    <t>xpt repair</t>
  </si>
  <si>
    <t>softener salt, vinegar</t>
  </si>
  <si>
    <t>paint supplies  paint</t>
  </si>
  <si>
    <t>Small Tools, Wash Maintenance, Wash Supplies</t>
  </si>
  <si>
    <t>Spray bottles, salt pellets, chemical sprayer</t>
  </si>
  <si>
    <t>Fabric softners, cleaning wipes</t>
  </si>
  <si>
    <t>Buff wheel for plan member</t>
  </si>
  <si>
    <t>Fixing of dumpster door</t>
  </si>
  <si>
    <t>Candy for staff</t>
  </si>
  <si>
    <t>Receipt paper, spray bottles</t>
  </si>
  <si>
    <t>Office Supplies, Small Tools, Snacks</t>
  </si>
  <si>
    <t>Toilet paper, water, gatorades, fabric softner, fabric softner ball, cleaning tools</t>
  </si>
  <si>
    <t>gatorades, bottle water, coffee creamer</t>
  </si>
  <si>
    <t>detergent dispenser ball, cleaning pads, fabric softner</t>
  </si>
  <si>
    <t>Bushing</t>
  </si>
  <si>
    <t>Parts, Wash Supplies</t>
  </si>
  <si>
    <t>Socket adapter, socket holding guards, spray bottles</t>
  </si>
  <si>
    <t>socket, socket holder</t>
  </si>
  <si>
    <t>Hose clamp, flex tape</t>
  </si>
  <si>
    <t>Office Supplies, Snacks, Wash Maintenance, Wash Supplies</t>
  </si>
  <si>
    <t>Gatorades, salt for softner, sunscreen, spray bottles</t>
  </si>
  <si>
    <t>Command hooks, salt pellets, water, gatorade, pressure washing cleaner</t>
  </si>
  <si>
    <t>salt, hooks, outdoor cleaner, pressure washer fluid</t>
  </si>
  <si>
    <t>EXP-10014782</t>
  </si>
  <si>
    <t>Drinks &amp; Vinager</t>
  </si>
  <si>
    <t>Dawn &amp; Tools</t>
  </si>
  <si>
    <t>Hand Soap</t>
  </si>
  <si>
    <t>small tools &amp; studs</t>
  </si>
  <si>
    <t>EXP-10014813</t>
  </si>
  <si>
    <t>prep hose attachments</t>
  </si>
  <si>
    <t>grease guns and grease for tunnel equipment</t>
  </si>
  <si>
    <t>broom head replacements</t>
  </si>
  <si>
    <t>toilet paper for restroom</t>
  </si>
  <si>
    <t>EXP-10014818</t>
  </si>
  <si>
    <t>EXP-10014803</t>
  </si>
  <si>
    <t>CLR for cleaning</t>
  </si>
  <si>
    <t>Parts to repair powerwasher</t>
  </si>
  <si>
    <t>Oil drain pan</t>
  </si>
  <si>
    <t>Brass fittings for powerwasher</t>
  </si>
  <si>
    <t>EXP-10014805</t>
  </si>
  <si>
    <t>$20 for pliers</t>
  </si>
  <si>
    <t>paper towels, towel dispenser</t>
  </si>
  <si>
    <t>Pressure washer surface cleaner</t>
  </si>
  <si>
    <t>EXP-10014815</t>
  </si>
  <si>
    <t>Paint for doors, water for team, lights for second mile</t>
  </si>
  <si>
    <t>string lights, paint</t>
  </si>
  <si>
    <t>Utility Cart add ons</t>
  </si>
  <si>
    <t>Office Furniture, Office Supplies, Small Tools, Wash Supplies</t>
  </si>
  <si>
    <t>Ceiling fan, paper towels, hat washer, water dispenser</t>
  </si>
  <si>
    <t>industrial fan to replace floor fans</t>
  </si>
  <si>
    <t xml:space="preserve">water bottle dispenser, cap washer </t>
  </si>
  <si>
    <t>Mat and command hooks</t>
  </si>
  <si>
    <t>EXP-10014798</t>
  </si>
  <si>
    <t>extention cord and brackets</t>
  </si>
  <si>
    <t>water hose and nozzles</t>
  </si>
  <si>
    <t>EXP-10014439</t>
  </si>
  <si>
    <t>EXP-10014499</t>
  </si>
  <si>
    <t>spray bottles, water, toilet paper, plastic ware, paper plates</t>
  </si>
  <si>
    <t>bottle water, crackers, cookies</t>
  </si>
  <si>
    <t>paper plates, cutlery</t>
  </si>
  <si>
    <t>dawn soap, laundry soap, water</t>
  </si>
  <si>
    <t>dunnage racks for new chemical storage</t>
  </si>
  <si>
    <t>EXP-10014501</t>
  </si>
  <si>
    <t>washers to repair blowers</t>
  </si>
  <si>
    <t>lag bolts to repair blowers</t>
  </si>
  <si>
    <t>EXP-10014453</t>
  </si>
  <si>
    <t>Grease for car wash</t>
  </si>
  <si>
    <t>Gloves for cleaning wash</t>
  </si>
  <si>
    <t>Hose for washing machine</t>
  </si>
  <si>
    <t>baby oil, bonnets</t>
  </si>
  <si>
    <t>Refund for wrong size elbow for pvc pipe</t>
  </si>
  <si>
    <t>Pvc pipe and elbowsfor measuring</t>
  </si>
  <si>
    <t>Correct elbow for PVC</t>
  </si>
  <si>
    <t>mounting strips, razor blades, mailbox, utility cart</t>
  </si>
  <si>
    <t>drinks, trash bags, wrenches</t>
  </si>
  <si>
    <t>Donuts for GO</t>
  </si>
  <si>
    <t>Vinegar; water</t>
  </si>
  <si>
    <t>pvc pipe &amp; coupling</t>
  </si>
  <si>
    <t>Salt for softener; dawn; water</t>
  </si>
  <si>
    <t>suckers, bottle water,popsicles, coffee</t>
  </si>
  <si>
    <t>hand soap, frebreeze, lysol wipes</t>
  </si>
  <si>
    <t>drill bits, sockets, pvc couplings</t>
  </si>
  <si>
    <t>drill bits, sockets, magnetic trays</t>
  </si>
  <si>
    <t>pvc coupling</t>
  </si>
  <si>
    <t>drill brushes</t>
  </si>
  <si>
    <t>Indeed postings</t>
  </si>
  <si>
    <t>Water and gatorade powder</t>
  </si>
  <si>
    <t>Culligan water delivery dues</t>
  </si>
  <si>
    <t>Culligan delivery dues</t>
  </si>
  <si>
    <t>Hose connectors and rug</t>
  </si>
  <si>
    <t>Fittings and receipt paper</t>
  </si>
  <si>
    <t>Cleaning supplies and laundry soap</t>
  </si>
  <si>
    <t>EXP-10014622</t>
  </si>
  <si>
    <t>Poles, Caps and Adaptors</t>
  </si>
  <si>
    <t>Plumbing Expense, Wash Maintenance</t>
  </si>
  <si>
    <t>PVC, PVC Cutter, PVC Glue</t>
  </si>
  <si>
    <t>Wash Equipment Tools</t>
  </si>
  <si>
    <t>Razors</t>
  </si>
  <si>
    <t>Drug Testing</t>
  </si>
  <si>
    <t>Drug Test</t>
  </si>
  <si>
    <t>Drug Test Kits</t>
  </si>
  <si>
    <t>Coolers, Water and Ice</t>
  </si>
  <si>
    <t>Dolly for Trash can</t>
  </si>
  <si>
    <t>Weed killer and Wasp killer spray</t>
  </si>
  <si>
    <t>Stand up 5gal water dispenser and 4/5gal water</t>
  </si>
  <si>
    <t>Fuses for XPT gate</t>
  </si>
  <si>
    <t>refill of 5/5gal water</t>
  </si>
  <si>
    <t>EXP-10014699</t>
  </si>
  <si>
    <t>Soft water pellets</t>
  </si>
  <si>
    <t>EXP-10014712</t>
  </si>
  <si>
    <t>Drive bit</t>
  </si>
  <si>
    <t>Brass fitting</t>
  </si>
  <si>
    <t>Wash maintenance(lost receipt)</t>
  </si>
  <si>
    <t>hydraulic items(lost receipt)</t>
  </si>
  <si>
    <t>Glass cleaner for windows</t>
  </si>
  <si>
    <t>Gas for high pressure water</t>
  </si>
  <si>
    <t>G21 liq</t>
  </si>
  <si>
    <t>Hose fixing</t>
  </si>
  <si>
    <t>Pipe clamp</t>
  </si>
  <si>
    <t>Dues &amp; Subscriptions, Small Tools</t>
  </si>
  <si>
    <t>Brushes from Amazon</t>
  </si>
  <si>
    <t>Zip ties for wash, gate</t>
  </si>
  <si>
    <t>Bushings and pvc</t>
  </si>
  <si>
    <t>Hydraulic hoses, fittings</t>
  </si>
  <si>
    <t>EXP-10014726</t>
  </si>
  <si>
    <t>Lock for dumpster area victoria</t>
  </si>
  <si>
    <t>Water for pearland hou tx</t>
  </si>
  <si>
    <t>Spray nozzels for bottles in pearland hou tx</t>
  </si>
  <si>
    <t>Water for pearland hou tx site</t>
  </si>
  <si>
    <t>Dish soap and vinager for pearland hou tx</t>
  </si>
  <si>
    <t>Vineger and dish soap for victori tx</t>
  </si>
  <si>
    <t>EXP-10014747</t>
  </si>
  <si>
    <t>Water for team, detergent for towels, toilet paper for restroom and airwick for office and restroom</t>
  </si>
  <si>
    <t>bath tissue, airwick</t>
  </si>
  <si>
    <t>EXP-10014541</t>
  </si>
  <si>
    <t>Refund of test washes on xpt</t>
  </si>
  <si>
    <t>Antifreeze, tools, towels</t>
  </si>
  <si>
    <t>paper rags, antifreeze</t>
  </si>
  <si>
    <t>Cable ties for signage</t>
  </si>
  <si>
    <t>Water testing strips for water</t>
  </si>
  <si>
    <t>Parts for 2nd mile</t>
  </si>
  <si>
    <t>Landscaping, Snacks</t>
  </si>
  <si>
    <t>waters, planters and liquid IV for team</t>
  </si>
  <si>
    <t>liquid IV, bottle water</t>
  </si>
  <si>
    <t>planters</t>
  </si>
  <si>
    <t>plants for planters</t>
  </si>
  <si>
    <t>Ink for printer and gel mat</t>
  </si>
  <si>
    <t>Office Supplies, Plumbing Expense</t>
  </si>
  <si>
    <t>Tape and PVC for XPT station</t>
  </si>
  <si>
    <t>New Grease Gun</t>
  </si>
  <si>
    <t>grease gun mail box and couplers</t>
  </si>
  <si>
    <t>EXP-10014744</t>
  </si>
  <si>
    <t>Vac Motor</t>
  </si>
  <si>
    <t>clamps for snellville</t>
  </si>
  <si>
    <t>plants for site</t>
  </si>
  <si>
    <t>Advertising &amp; Promotion, Office Supplies</t>
  </si>
  <si>
    <t>dog treats, bathroom soup and vngr</t>
  </si>
  <si>
    <t>plant rocks, tunnel cleaner, plants</t>
  </si>
  <si>
    <t>lime, outdoor cleaner, dryer sheets, cleaner</t>
  </si>
  <si>
    <t>pebbles</t>
  </si>
  <si>
    <t>wd40, chisel, pry bar</t>
  </si>
  <si>
    <t>pry bar, chisel</t>
  </si>
  <si>
    <t>dawn, vngr, gaterade, water</t>
  </si>
  <si>
    <t>grabber, bounce sheets</t>
  </si>
  <si>
    <t>dryer sheet</t>
  </si>
  <si>
    <t>Parts, Safety Supplies</t>
  </si>
  <si>
    <t>gloves, quick connects</t>
  </si>
  <si>
    <t>aw32</t>
  </si>
  <si>
    <t>walkies</t>
  </si>
  <si>
    <t>Employee Incentive - Meals, Snacks</t>
  </si>
  <si>
    <t>Gatorade and pizza for day with short staff</t>
  </si>
  <si>
    <t>goo gone, chips, glass scraper</t>
  </si>
  <si>
    <t>primo water, chips</t>
  </si>
  <si>
    <t>glass scraper</t>
  </si>
  <si>
    <t>goo gone</t>
  </si>
  <si>
    <t>Signage, Small Tools</t>
  </si>
  <si>
    <t>xpt fan</t>
  </si>
  <si>
    <t>Parts for fixing underbody and leak</t>
  </si>
  <si>
    <t>Airfare, Office Supplies, Wash Maintenance</t>
  </si>
  <si>
    <t>Cleaning Supplies, air freshnee, Trash bags, laundry soap</t>
  </si>
  <si>
    <t>Pressure Washer Portable and Hose</t>
  </si>
  <si>
    <t>Hedge Trimmers</t>
  </si>
  <si>
    <t>EXP-10014849</t>
  </si>
  <si>
    <t>Paint, scraper, soap</t>
  </si>
  <si>
    <t>Mulch, water softner salt</t>
  </si>
  <si>
    <t>Arrow Stencil</t>
  </si>
  <si>
    <t>Gloves, spray bottles</t>
  </si>
  <si>
    <t>EXP-10014859</t>
  </si>
  <si>
    <t>drinks, vinegar, towels, dawn</t>
  </si>
  <si>
    <t>dawn, vinegar, mr clean</t>
  </si>
  <si>
    <t>bolts for vacuum</t>
  </si>
  <si>
    <t>walmart +</t>
  </si>
  <si>
    <t>return bolts</t>
  </si>
  <si>
    <t>EXP-10013892</t>
  </si>
  <si>
    <t>keyboard, dog treats, binder, markers, hoses, mop, mop bucket, febreeze, water hose nozzle, cookies</t>
  </si>
  <si>
    <t>keyboard,binder, markers, mop and bucket, febreeze</t>
  </si>
  <si>
    <t>hoses, watering hose nozzle</t>
  </si>
  <si>
    <t>cookies for team</t>
  </si>
  <si>
    <t>brass fiting, bushing, kneelng pads, squeegee</t>
  </si>
  <si>
    <t>bushings, brass fittings</t>
  </si>
  <si>
    <t>kneeling pads, squeegee</t>
  </si>
  <si>
    <t>Fuel, Landscaping, Safety Supplies, Small Tools</t>
  </si>
  <si>
    <t>gloves, fuel for leaf blower, pruning shears, plastic cover, weed killer</t>
  </si>
  <si>
    <t>weed killer,pruning shears, trufuel</t>
  </si>
  <si>
    <t>plastic cover</t>
  </si>
  <si>
    <t>dawn, vinegar, and water/Gatorade</t>
  </si>
  <si>
    <t>hydraulic die, hose, fittings, jack, oil, and filters</t>
  </si>
  <si>
    <t>hydraulic press, hydraulic press die</t>
  </si>
  <si>
    <t>brass fittings, hose, strainer screen</t>
  </si>
  <si>
    <t>Office Supplies, Parts, Wash Supplies</t>
  </si>
  <si>
    <t>Dremel and supplies to repair vacuum. paper towels and air freshener for bathroom</t>
  </si>
  <si>
    <t>dremel, dremel wheel, torch kit</t>
  </si>
  <si>
    <t>down fresh</t>
  </si>
  <si>
    <t>Vac house air compressor trouble shooting-sent by Ben Belcher</t>
  </si>
  <si>
    <t>EXP-10014882</t>
  </si>
  <si>
    <t>Small Tools, Snacks</t>
  </si>
  <si>
    <t>Fans and gatorades</t>
  </si>
  <si>
    <t>Water, Gatorades, hydration packets</t>
  </si>
  <si>
    <t>Office Supplies, Safety Supplies, Wash Maintenance, Wash Supplies</t>
  </si>
  <si>
    <t>Cleaning supplies spray bottels, vinegar, dawn soap, paper towels, and gloves</t>
  </si>
  <si>
    <t>Landscaping, Small Tools, Wash Maintenance</t>
  </si>
  <si>
    <t>vinegar, Allen wrench, mulch</t>
  </si>
  <si>
    <t>torx set</t>
  </si>
  <si>
    <t>hydraulic hoses to fix leak</t>
  </si>
  <si>
    <t>gas blower for site</t>
  </si>
  <si>
    <t>EXP-10014881</t>
  </si>
  <si>
    <t>shop vac, gloves</t>
  </si>
  <si>
    <t>Repair office A/C</t>
  </si>
  <si>
    <t>Hydraluc hoses and supplies</t>
  </si>
  <si>
    <t>EXP-10013958</t>
  </si>
  <si>
    <t>PVC fittings</t>
  </si>
  <si>
    <t>prep sponges</t>
  </si>
  <si>
    <t>EXP-10014332</t>
  </si>
  <si>
    <t>Water 6/5gal dispenser</t>
  </si>
  <si>
    <t>Mirror for Tahoe</t>
  </si>
  <si>
    <t>Vinegar/dawn/batteries/</t>
  </si>
  <si>
    <t>dish soap, vinegar, chlorine tablets, ajax</t>
  </si>
  <si>
    <t>file folders, batteries</t>
  </si>
  <si>
    <t>Site snacks, bvinegar, gotilla tapes water</t>
  </si>
  <si>
    <t>Drb teating</t>
  </si>
  <si>
    <t>Prep lines repair</t>
  </si>
  <si>
    <t>Sprinklers, water gatorade</t>
  </si>
  <si>
    <t>sprinklers, water hoses, water hose nozzle</t>
  </si>
  <si>
    <t>Cleaning supplies and gatorade</t>
  </si>
  <si>
    <t>ajax</t>
  </si>
  <si>
    <t>High temp grease</t>
  </si>
  <si>
    <t>White lithium spray</t>
  </si>
  <si>
    <t>Hise fotting and adaptor</t>
  </si>
  <si>
    <t>Disconnect tools for busy prep line</t>
  </si>
  <si>
    <t>Squegee and pole</t>
  </si>
  <si>
    <t>Water gatorade CLR for window seals</t>
  </si>
  <si>
    <t>cleaner for windows</t>
  </si>
  <si>
    <t>Filter Oring chlorine tabs</t>
  </si>
  <si>
    <t>Bug zappers for the mosquitoes at load</t>
  </si>
  <si>
    <t>Ice, waterpurple power</t>
  </si>
  <si>
    <t>ice, drinks, waters</t>
  </si>
  <si>
    <t>Couplings orings pipe seal</t>
  </si>
  <si>
    <t>Misters and umbrella- crew getting heat sick-</t>
  </si>
  <si>
    <t>misting fans</t>
  </si>
  <si>
    <t>Snacks, Wash Maintenance, Wash Supplies</t>
  </si>
  <si>
    <t>Dawn dish soap, mop bucket, gatorade, water, vinegar, suckers</t>
  </si>
  <si>
    <t>gatorades, bottle water, suckers</t>
  </si>
  <si>
    <t>dawn, mop bucket, vinegar</t>
  </si>
  <si>
    <t>Coupling, adapter, bushing, tee</t>
  </si>
  <si>
    <t>Dues &amp; Subscriptions, Safety Supplies, Wash Maintenance</t>
  </si>
  <si>
    <t>Oil for compressor, gloves … amazon charged the card three times but if you take the total of the aluminum cleaner and add to it than you get the total at the top and the doffetent totals of what I was charged</t>
  </si>
  <si>
    <t>Office Furniture, Office Supplies, Security</t>
  </si>
  <si>
    <t>Shelf for office, batteries, locks for back of xpt</t>
  </si>
  <si>
    <t>shelfs, batteries</t>
  </si>
  <si>
    <t>locks for back of xpt</t>
  </si>
  <si>
    <t>Hdmi for xpt</t>
  </si>
  <si>
    <t>Office Supplies, Safety Supplies, Snacks, Wash Maintenance</t>
  </si>
  <si>
    <t>Water, gatorade, paper, dawn dish soap, suckers, gloves</t>
  </si>
  <si>
    <t>bottle water, gatorades, suckers</t>
  </si>
  <si>
    <t>EXP-10014856</t>
  </si>
  <si>
    <t>Dunnage rack</t>
  </si>
  <si>
    <t>shelves and hooks</t>
  </si>
  <si>
    <t>EXP-10014873</t>
  </si>
  <si>
    <t>EXP-10014898</t>
  </si>
  <si>
    <t>replaced Mini Fridge</t>
  </si>
  <si>
    <t>fruit, Drinks, Hydration</t>
  </si>
  <si>
    <t>salt and handles</t>
  </si>
  <si>
    <t>RO repair</t>
  </si>
  <si>
    <t>fan misting kit</t>
  </si>
  <si>
    <t>degreaser and cutting blades</t>
  </si>
  <si>
    <t>cutting blades</t>
  </si>
  <si>
    <t>New fans for site</t>
  </si>
  <si>
    <t>fan for loading area</t>
  </si>
  <si>
    <t>canceled item</t>
  </si>
  <si>
    <t>part shipped separately that's why same receipt on 2 orders</t>
  </si>
  <si>
    <t>EXP-10014920</t>
  </si>
  <si>
    <t>Restriping machine/paint/tape</t>
  </si>
  <si>
    <t>EXP-10014909</t>
  </si>
  <si>
    <t>EXP-10014977</t>
  </si>
  <si>
    <t>Employee waters and 2 wheels for carts</t>
  </si>
  <si>
    <t>EXP-10014892</t>
  </si>
  <si>
    <t>Cleaning supplies, salt</t>
  </si>
  <si>
    <t>Part for a customers vehicle</t>
  </si>
  <si>
    <t>Used the bags to cover equipment from hurricane</t>
  </si>
  <si>
    <t>EXP-10013996</t>
  </si>
  <si>
    <t>Training manuals</t>
  </si>
  <si>
    <t>Pvc plug, caps , elbows, tubes</t>
  </si>
  <si>
    <t>Xpt fan, hydration fluid</t>
  </si>
  <si>
    <t>lunch during car wash college</t>
  </si>
  <si>
    <t>EXP-10014880</t>
  </si>
  <si>
    <t>Scrub sponge</t>
  </si>
  <si>
    <t>EXP-10014957</t>
  </si>
  <si>
    <t>dishes plastic silverware dog treats and water</t>
  </si>
  <si>
    <t>EXP-10014955</t>
  </si>
  <si>
    <t>Janice-New Hire</t>
  </si>
  <si>
    <t>EXP-10014760</t>
  </si>
  <si>
    <t>Bug scrubjies</t>
  </si>
  <si>
    <t>Fire Extinguisher maintenance</t>
  </si>
  <si>
    <t>new window brush</t>
  </si>
  <si>
    <t>cleaning chems.</t>
  </si>
  <si>
    <t>Personal purchase accidental</t>
  </si>
  <si>
    <t>EXP-10014762</t>
  </si>
  <si>
    <t>Pressure Washer Gun/nozzle</t>
  </si>
  <si>
    <t>cleaning supplies/water/hose</t>
  </si>
  <si>
    <t>long reacher, spray wand</t>
  </si>
  <si>
    <t>dawn, lime remover, neverkink hose</t>
  </si>
  <si>
    <t>bulbs for reclaim tank</t>
  </si>
  <si>
    <t>water/oil cleanup</t>
  </si>
  <si>
    <t>spill absorber, odor eliminator</t>
  </si>
  <si>
    <t>grease/hydraulic fluid/razor blades</t>
  </si>
  <si>
    <t>scaper blades</t>
  </si>
  <si>
    <t>fan/fuel</t>
  </si>
  <si>
    <t>2 cycle oil, trufuel</t>
  </si>
  <si>
    <t>fire extinguisher inspection annual</t>
  </si>
  <si>
    <t>Fan for heat</t>
  </si>
  <si>
    <t>White Vinegar/water/kleenex/dawn</t>
  </si>
  <si>
    <t>dawn, vinegar, bleach</t>
  </si>
  <si>
    <t>bath tissue, tissues</t>
  </si>
  <si>
    <t>water/containers/wipes/dawn</t>
  </si>
  <si>
    <t>dawn, vinegar, storage, clorox wipes, trufuel</t>
  </si>
  <si>
    <t>hydraulic fluid for powerpacks</t>
  </si>
  <si>
    <t>water/gloves</t>
  </si>
  <si>
    <t>razor blade/dog treats</t>
  </si>
  <si>
    <t>EXP-10014494</t>
  </si>
  <si>
    <t>Screws for car wash</t>
  </si>
  <si>
    <t>Cleaning supplies and pressure washer repair kit</t>
  </si>
  <si>
    <t>Vinegar, ice, and water</t>
  </si>
  <si>
    <t>bottle water, ice</t>
  </si>
  <si>
    <t>Gift card for the team to use while I was on vacation vinegar and dish soap for cleaning</t>
  </si>
  <si>
    <t>gift cards for supplies while SL was out</t>
  </si>
  <si>
    <t>Poly tubing and parts for reclaim system</t>
  </si>
  <si>
    <t>Batteries for flashlight</t>
  </si>
  <si>
    <t>3/8 ratchet</t>
  </si>
  <si>
    <t>Quarter inch ratchet and spray polish for blowers</t>
  </si>
  <si>
    <t>ratchet</t>
  </si>
  <si>
    <t>spray polish for blowers</t>
  </si>
  <si>
    <t>EXP-10014508</t>
  </si>
  <si>
    <t>carburetor and tune up kit for pressure washer</t>
  </si>
  <si>
    <t>gain motor oil vinegar</t>
  </si>
  <si>
    <t>AMAZON RET  112-630864</t>
  </si>
  <si>
    <t>vinegar, dawn,, Gatorade, printer ink</t>
  </si>
  <si>
    <t>vinegar, cable ties</t>
  </si>
  <si>
    <t>ink, keyboard</t>
  </si>
  <si>
    <t>new printer, extra ink, dawn, gatorade</t>
  </si>
  <si>
    <t>febreeze, dawn, downy rinse, gain</t>
  </si>
  <si>
    <t>printer, ink</t>
  </si>
  <si>
    <t>new hydraulic hose</t>
  </si>
  <si>
    <t>DD DOORDASH ASAHICHIN</t>
  </si>
  <si>
    <t>my bank card got locked so had to use work card while at car wash college</t>
  </si>
  <si>
    <t>personal meal while at car wash college</t>
  </si>
  <si>
    <t>pump for washer</t>
  </si>
  <si>
    <t>cleaning supplies,flashlight</t>
  </si>
  <si>
    <t>monthly weed control</t>
  </si>
  <si>
    <t>Parts, Plumbing Expense, Small Tools</t>
  </si>
  <si>
    <t>fan, sharkbite connectors,magnets</t>
  </si>
  <si>
    <t>fan, magentic clip</t>
  </si>
  <si>
    <t>powerade, water</t>
  </si>
  <si>
    <t>vinegar,water,laundry det</t>
  </si>
  <si>
    <t>Pressure washer hose, spray bottles</t>
  </si>
  <si>
    <t>Laundry pods</t>
  </si>
  <si>
    <t>Toner</t>
  </si>
  <si>
    <t>HDMI cable</t>
  </si>
  <si>
    <t>Buff n shine screen</t>
  </si>
  <si>
    <t>Blower gas and brush handles</t>
  </si>
  <si>
    <t>Ratchet</t>
  </si>
  <si>
    <t>EXP-10014997</t>
  </si>
  <si>
    <t>water softner pellets</t>
  </si>
  <si>
    <t>dawn for cleaning tunnel</t>
  </si>
  <si>
    <t>Office</t>
  </si>
  <si>
    <t>Desk Lamp</t>
  </si>
  <si>
    <t>Coffee for Team</t>
  </si>
  <si>
    <t>EXP-10014807</t>
  </si>
  <si>
    <t>PVC connectors for wash</t>
  </si>
  <si>
    <t>Painter for interior building</t>
  </si>
  <si>
    <t>Bday cookies for employee</t>
  </si>
  <si>
    <t>Bday and farewell “party” for staff</t>
  </si>
  <si>
    <t>EXP-10014906</t>
  </si>
  <si>
    <t>Foam gun for pressure washer</t>
  </si>
  <si>
    <t>SAMS CLUB #4969</t>
  </si>
  <si>
    <t>EXP-10014876</t>
  </si>
  <si>
    <t>EXP-10012176</t>
  </si>
  <si>
    <t>EXP-10013399</t>
  </si>
  <si>
    <t>EXP-10010606</t>
  </si>
  <si>
    <t xml:space="preserve">EXP-10010585 </t>
  </si>
  <si>
    <t xml:space="preserve">EXP-10010633 </t>
  </si>
  <si>
    <t>EXP-10015008</t>
  </si>
  <si>
    <t>EXP-10014860</t>
  </si>
  <si>
    <t>EXP-10014967</t>
  </si>
  <si>
    <t>EXP-10014863</t>
  </si>
  <si>
    <t>Sherri Holley</t>
  </si>
  <si>
    <t>EXP-10015034</t>
  </si>
  <si>
    <t>EXP-10015085</t>
  </si>
  <si>
    <t>EXP-10015086</t>
  </si>
  <si>
    <t>EXP-10015066</t>
  </si>
  <si>
    <t>EXP-10014468</t>
  </si>
  <si>
    <t>EXP-10015217</t>
  </si>
  <si>
    <t>EXP-10014842</t>
  </si>
  <si>
    <t>EXP-10015097</t>
  </si>
  <si>
    <t>EXP-10015103</t>
  </si>
  <si>
    <t>EXP-10014764</t>
  </si>
  <si>
    <t>EXP-10015115</t>
  </si>
  <si>
    <t>Amazon Invoice Error</t>
  </si>
  <si>
    <t>Walmart.com Invoice Error</t>
  </si>
  <si>
    <t>EXP-10014592</t>
  </si>
  <si>
    <t>EXP-10014887</t>
  </si>
  <si>
    <t>EXP-10014983</t>
  </si>
  <si>
    <t>EXP-10015001</t>
  </si>
  <si>
    <t>EXP-10014990</t>
  </si>
  <si>
    <t>EXP-10014886</t>
  </si>
  <si>
    <t>EXP-10014937</t>
  </si>
  <si>
    <t>EXP-10014756</t>
  </si>
  <si>
    <t>EXP-10014915</t>
  </si>
  <si>
    <t>EXP-10014232</t>
  </si>
  <si>
    <t>EXP-10014979</t>
  </si>
  <si>
    <t>EXP-10014450</t>
  </si>
  <si>
    <t>EXP-10014669</t>
  </si>
  <si>
    <t>EXP-10012896</t>
  </si>
  <si>
    <t>EXP-10014984</t>
  </si>
  <si>
    <t>EXP-10014960</t>
  </si>
  <si>
    <t>EXP-10014973</t>
  </si>
  <si>
    <t>EXP-10015041</t>
  </si>
  <si>
    <t>EXP-10014646</t>
  </si>
  <si>
    <t>EXP-10014968</t>
  </si>
  <si>
    <t>EXP-10014980</t>
  </si>
  <si>
    <t>EXP-10014930</t>
  </si>
  <si>
    <t>EXP-10015015</t>
  </si>
  <si>
    <t>EXP-10015050</t>
  </si>
  <si>
    <t>EXP-10015101</t>
  </si>
  <si>
    <t>EXP-10015094</t>
  </si>
  <si>
    <t>EXP-10015039</t>
  </si>
  <si>
    <t>EXP-10015172</t>
  </si>
  <si>
    <t>EXP-10015173</t>
  </si>
  <si>
    <t>EXP-10014672</t>
  </si>
  <si>
    <t>EXP-10015143</t>
  </si>
  <si>
    <t>EXP-10015162</t>
  </si>
  <si>
    <t>EXP-10014941</t>
  </si>
  <si>
    <t>EXP-10015141</t>
  </si>
  <si>
    <t>EXP-10015137</t>
  </si>
  <si>
    <t>EXP-10014763</t>
  </si>
  <si>
    <t>EXP-10015176</t>
  </si>
  <si>
    <t>EXP-10015154</t>
  </si>
  <si>
    <t>EXP-10015152</t>
  </si>
  <si>
    <t>EXP-10015144</t>
  </si>
  <si>
    <t>EXP-10015118</t>
  </si>
  <si>
    <t>EXP-10015088</t>
  </si>
  <si>
    <t>EXP-10014705</t>
  </si>
  <si>
    <t>EXP-10014927</t>
  </si>
  <si>
    <t>EXP-10015106</t>
  </si>
  <si>
    <t>EXP-10015132</t>
  </si>
  <si>
    <t>EXP-10015075</t>
  </si>
  <si>
    <t>David Keown</t>
  </si>
  <si>
    <t>EXP-10015084</t>
  </si>
  <si>
    <t>EXP-10015073</t>
  </si>
  <si>
    <t>Itemization Needed</t>
  </si>
  <si>
    <t>Keith Mcdonald</t>
  </si>
  <si>
    <t>EXP-10014739</t>
  </si>
  <si>
    <t>EXP-10015174</t>
  </si>
  <si>
    <t>EXP-10015079</t>
  </si>
  <si>
    <t>EXP-10014879</t>
  </si>
  <si>
    <t>EXP-10015249</t>
  </si>
  <si>
    <t>EXP-10014978</t>
  </si>
  <si>
    <t>EXP-10015037</t>
  </si>
  <si>
    <t>Maxwell Moore</t>
  </si>
  <si>
    <t>EXP-10015117</t>
  </si>
  <si>
    <t>Jeffrey Mcduffie</t>
  </si>
  <si>
    <t>EXP-10015046</t>
  </si>
  <si>
    <t>EXP-10015165</t>
  </si>
  <si>
    <t>EXP-10015155</t>
  </si>
  <si>
    <t>EXP-10015042</t>
  </si>
  <si>
    <t>EXP-10014644</t>
  </si>
  <si>
    <t>EXP-10014893</t>
  </si>
  <si>
    <t>EXP-10015221</t>
  </si>
  <si>
    <t>EXP-10015048</t>
  </si>
  <si>
    <t>EXP-10015241</t>
  </si>
  <si>
    <t>EXP-10015019</t>
  </si>
  <si>
    <t>EXP-10015226</t>
  </si>
  <si>
    <t>EXP-10014625</t>
  </si>
  <si>
    <t>EXP-10015045</t>
  </si>
  <si>
    <t>EXP-10015056</t>
  </si>
  <si>
    <t>EXP-10014624</t>
  </si>
  <si>
    <t>EXP-10015058</t>
  </si>
  <si>
    <t>EXP-10014901</t>
  </si>
  <si>
    <t>EXP-10015209</t>
  </si>
  <si>
    <t>EXP-10015095</t>
  </si>
  <si>
    <t>EXP-10015024</t>
  </si>
  <si>
    <t>EXP-10015242</t>
  </si>
  <si>
    <t>EXP-10015177</t>
  </si>
  <si>
    <t>EXP-10015227</t>
  </si>
  <si>
    <t>EXP-10015064</t>
  </si>
  <si>
    <t>EXP-10014711</t>
  </si>
  <si>
    <t>EXP-10015256</t>
  </si>
  <si>
    <t>EXP-10015021</t>
  </si>
  <si>
    <t>EXP-10015259</t>
  </si>
  <si>
    <t>EXP-10015125</t>
  </si>
  <si>
    <t>EXP-10015185</t>
  </si>
  <si>
    <t>EXP-10015233</t>
  </si>
  <si>
    <t>EXP-10014896</t>
  </si>
  <si>
    <t>Gaston English</t>
  </si>
  <si>
    <t>Jordan McKindles</t>
  </si>
  <si>
    <t>Lucas Mininger</t>
  </si>
  <si>
    <t>EXP-10015191</t>
  </si>
  <si>
    <t>EXP-10015187</t>
  </si>
  <si>
    <t>EXP-10015195</t>
  </si>
  <si>
    <t>EXP-10015180</t>
  </si>
  <si>
    <t>EXP-10014999</t>
  </si>
  <si>
    <t>Missing Receipt</t>
  </si>
  <si>
    <t>EXP-10015156</t>
  </si>
  <si>
    <t>EXP-10014985</t>
  </si>
  <si>
    <t>EXP-10014972</t>
  </si>
  <si>
    <t>EXP-10015196</t>
  </si>
  <si>
    <t>EXP-10015291</t>
  </si>
  <si>
    <t>EXP-10015290</t>
  </si>
  <si>
    <t>EXP-10014846</t>
  </si>
  <si>
    <t>EXP-10014631</t>
  </si>
  <si>
    <t>EXP-10015171</t>
  </si>
  <si>
    <t>EXP-10015164</t>
  </si>
  <si>
    <t>EXP-10015168</t>
  </si>
  <si>
    <t>EXP-10015012</t>
  </si>
  <si>
    <t>EXP-10015157</t>
  </si>
  <si>
    <t>EXP-10014261</t>
  </si>
  <si>
    <t>EXP-10015183</t>
  </si>
  <si>
    <t>EXP-10015032</t>
  </si>
  <si>
    <t>EXP-10015214</t>
  </si>
  <si>
    <t>EXP-10015170</t>
  </si>
  <si>
    <t>EXP-10015246</t>
  </si>
  <si>
    <t>EXP-10015003</t>
  </si>
  <si>
    <t>EXP-10015205</t>
  </si>
  <si>
    <t>EXP-10015122</t>
  </si>
  <si>
    <t>EXP-10015212</t>
  </si>
  <si>
    <t>EXP-10015231</t>
  </si>
  <si>
    <t>EXP-10014857</t>
  </si>
  <si>
    <t>EXP-10015083</t>
  </si>
  <si>
    <t>EXP-10015089</t>
  </si>
  <si>
    <t>EXP-10015288</t>
  </si>
  <si>
    <t>EXP-10015243</t>
  </si>
  <si>
    <t>EXP-10015230</t>
  </si>
  <si>
    <t>EXP-10015182</t>
  </si>
  <si>
    <t>EXP-10015269</t>
  </si>
  <si>
    <t>EXP-10015150</t>
  </si>
  <si>
    <t>EXP-10015112</t>
  </si>
  <si>
    <t>Ritchie Norfleet</t>
  </si>
  <si>
    <t>EXP-10015062</t>
  </si>
  <si>
    <t>EXP-10014596</t>
  </si>
  <si>
    <t>EXP-10015057</t>
  </si>
  <si>
    <t>EXP-10014472</t>
  </si>
  <si>
    <t>EXP-10014989</t>
  </si>
  <si>
    <t>EXP-10014908</t>
  </si>
  <si>
    <t>EXP-10014832</t>
  </si>
  <si>
    <t>EXP-10014654</t>
  </si>
  <si>
    <t>EXP-10014780</t>
  </si>
  <si>
    <t>EXP-10015238</t>
  </si>
  <si>
    <t>EXP-10015237</t>
  </si>
  <si>
    <t>EXP-10014827</t>
  </si>
  <si>
    <t>EXP-10014923</t>
  </si>
  <si>
    <t>EXP-10015222</t>
  </si>
  <si>
    <t>EXP-10014996</t>
  </si>
  <si>
    <t>EXP-10015253</t>
  </si>
  <si>
    <t>EXP-10015255</t>
  </si>
  <si>
    <t>EXP-10015194</t>
  </si>
  <si>
    <t>EXP-10015270</t>
  </si>
  <si>
    <t>EXP-10015265</t>
  </si>
  <si>
    <t>EXP-10015124</t>
  </si>
  <si>
    <t>EXP-10014865</t>
  </si>
  <si>
    <t>EXP-10015211</t>
  </si>
  <si>
    <t>EXP-10015225</t>
  </si>
  <si>
    <t>EXP-10014759</t>
  </si>
  <si>
    <t>EXP-10015204</t>
  </si>
  <si>
    <t>EXP-10013942</t>
  </si>
  <si>
    <t>EXP-10014773</t>
  </si>
  <si>
    <t>EXP-10014651</t>
  </si>
  <si>
    <t>EXP-10015283</t>
  </si>
  <si>
    <t>Silas Wolf</t>
  </si>
  <si>
    <t>EXP-10015331</t>
  </si>
  <si>
    <t>EXP-10015294</t>
  </si>
  <si>
    <t>EXP-10014919</t>
  </si>
  <si>
    <t>EXP-10015336</t>
  </si>
  <si>
    <t>EXP-10015307</t>
  </si>
  <si>
    <t>EXP-10015340</t>
  </si>
  <si>
    <t>EXP-10015324</t>
  </si>
  <si>
    <t>EXP-10015013</t>
  </si>
  <si>
    <t>EXP-10015305</t>
  </si>
  <si>
    <t>EXP-10015335</t>
  </si>
  <si>
    <t>EXP-10014649</t>
  </si>
  <si>
    <t>EXP-10015349</t>
  </si>
  <si>
    <t>EXP-10015337</t>
  </si>
  <si>
    <t>EXP-10015111</t>
  </si>
  <si>
    <t>EXP-10015352</t>
  </si>
  <si>
    <t>EXP-10015353</t>
  </si>
  <si>
    <t>EXP-10015365</t>
  </si>
  <si>
    <t>EXP-10014924</t>
  </si>
  <si>
    <t>EXP-10015321</t>
  </si>
  <si>
    <t>EXP-10014861</t>
  </si>
  <si>
    <t>EXP-10015384</t>
  </si>
  <si>
    <t>EXP-10015361</t>
  </si>
  <si>
    <t>SL261@tidalwaveautospa.com</t>
  </si>
  <si>
    <t>EXP-10015366</t>
  </si>
  <si>
    <t>EXP-10014868</t>
  </si>
  <si>
    <t>EXP-10015409</t>
  </si>
  <si>
    <t>EXP-10014724</t>
  </si>
  <si>
    <t>EXP-10015363</t>
  </si>
  <si>
    <t>EXP-10014012</t>
  </si>
  <si>
    <t>EXP-10015381</t>
  </si>
  <si>
    <t>EXP-10015239</t>
  </si>
  <si>
    <t>EXP-10015380</t>
  </si>
  <si>
    <t>EXP-10015383</t>
  </si>
  <si>
    <t>EXP-10014838</t>
  </si>
  <si>
    <t>EXP-10014567</t>
  </si>
  <si>
    <t>EXP-10015329</t>
  </si>
  <si>
    <t>EXP-10015292</t>
  </si>
  <si>
    <t>EXP-10015298</t>
  </si>
  <si>
    <t>EXP-10015268</t>
  </si>
  <si>
    <t>EXP-10015250</t>
  </si>
  <si>
    <t>EXP-10015393</t>
  </si>
  <si>
    <t>EXP-10015260</t>
  </si>
  <si>
    <t>EXP-10015427</t>
  </si>
  <si>
    <t>EXP-10015213</t>
  </si>
  <si>
    <t>EXP-10015280</t>
  </si>
  <si>
    <t>EXP-10013997</t>
  </si>
  <si>
    <t>EXP-10015528</t>
  </si>
  <si>
    <t>SL281@tidalwaveautospa.com</t>
  </si>
  <si>
    <t>EXP-10014911</t>
  </si>
  <si>
    <t>painting tape</t>
  </si>
  <si>
    <t>SL100@tidalwaveautospa.com</t>
  </si>
  <si>
    <t>how to fix the entire irrigation system</t>
  </si>
  <si>
    <t>fan for employees</t>
  </si>
  <si>
    <t>Fridge for backroom, wall air conditioner for XPT booth</t>
  </si>
  <si>
    <t>SL147@tidalwaveautospa.com</t>
  </si>
  <si>
    <t>vinegar, dish soap, and supplies for wash</t>
  </si>
  <si>
    <t>cleaner for arches and tunnel equipment</t>
  </si>
  <si>
    <t>GO</t>
  </si>
  <si>
    <t>waynesia.sherman@tidalwaveautospa.com</t>
  </si>
  <si>
    <t>Coty Stevens</t>
  </si>
  <si>
    <t>ASL137@tidalwaveautospa.com</t>
  </si>
  <si>
    <t>SL156@tidalwaveautospa.com</t>
  </si>
  <si>
    <t>kristina.callow@tidalwaveautospa.com</t>
  </si>
  <si>
    <t>SL271@tidalwaveautospa.com</t>
  </si>
  <si>
    <t>SL189@tidalwaveautospa.com</t>
  </si>
  <si>
    <t>SL302@tidalwaveautospa.com</t>
  </si>
  <si>
    <t>SL249@tidalwaveautospa.com</t>
  </si>
  <si>
    <t>EXP-10015036</t>
  </si>
  <si>
    <t>chemical to clean arches</t>
  </si>
  <si>
    <t>Hose for prep station</t>
  </si>
  <si>
    <t>quick connect for pressure wash hose</t>
  </si>
  <si>
    <t>quick connect for pressure hose</t>
  </si>
  <si>
    <t>Water for site</t>
  </si>
  <si>
    <t>Stencils for parking lot re stripe</t>
  </si>
  <si>
    <t>Paint and Stencils for parking lot re stripe</t>
  </si>
  <si>
    <t>EXP-10015059</t>
  </si>
  <si>
    <t>SL61@tidalwaveautospa.com</t>
  </si>
  <si>
    <t>Battery back up</t>
  </si>
  <si>
    <t>To cleaning supplies</t>
  </si>
  <si>
    <t>Padsfor windows</t>
  </si>
  <si>
    <t>SL199@tidalwaveautospa.com</t>
  </si>
  <si>
    <t>Dawn, vin, oxi</t>
  </si>
  <si>
    <t>hardware for rain bars and floats for prep buckets</t>
  </si>
  <si>
    <t>SL118@tidalwaveautospa.com</t>
  </si>
  <si>
    <t>supplies for keypad repair, pliers and wheel clamps for 2nd mile, electrical supplies</t>
  </si>
  <si>
    <t>phone jack couplers for loading keypad</t>
  </si>
  <si>
    <t>Rental from ATL to roundtable meeting at Home Office</t>
  </si>
  <si>
    <t>fans for XPT and tunnel</t>
  </si>
  <si>
    <t>bee spray and hardware for prep bucket float repair</t>
  </si>
  <si>
    <t>return credit for touch monitor minus shipping.</t>
  </si>
  <si>
    <t>misting system for cooling down staff</t>
  </si>
  <si>
    <t>dawn and laundry detergent</t>
  </si>
  <si>
    <t>EXP-10015000</t>
  </si>
  <si>
    <t>SL72@tidalwaveautospa.com</t>
  </si>
  <si>
    <t>bushinngs</t>
  </si>
  <si>
    <t>replacement hoses</t>
  </si>
  <si>
    <t>EXP-10015043</t>
  </si>
  <si>
    <t>vinegr water cleaner</t>
  </si>
  <si>
    <t>EXP-10015051</t>
  </si>
  <si>
    <t>Dish soap/vinegar/toiletries.</t>
  </si>
  <si>
    <t>SL69@tidalwaveautospa.com</t>
  </si>
  <si>
    <t>Allen keys and screwdrivers.</t>
  </si>
  <si>
    <t>EXP-10015119</t>
  </si>
  <si>
    <t>Consultant cruise excursion</t>
  </si>
  <si>
    <t>andrew.stephens@twavelead.com</t>
  </si>
  <si>
    <t>Consultant cruise dinner for Andrew, Jeff Mathis, and Erica Stephens</t>
  </si>
  <si>
    <t>Refund for water in hotel room</t>
  </si>
  <si>
    <t>EXP-10014992</t>
  </si>
  <si>
    <t>waters and gatorade</t>
  </si>
  <si>
    <t>SL70@tidalwaveautospa.com</t>
  </si>
  <si>
    <t>fabric softners</t>
  </si>
  <si>
    <t>drink mixes for waters</t>
  </si>
  <si>
    <t>waters for site</t>
  </si>
  <si>
    <t>coffee maker replacement</t>
  </si>
  <si>
    <t>waters gatorades for team</t>
  </si>
  <si>
    <t>SL252@tidalwaveautospa.com</t>
  </si>
  <si>
    <t>filters for powerpacks for PM</t>
  </si>
  <si>
    <t>EXP-10015071</t>
  </si>
  <si>
    <t>Bolts for tire brush</t>
  </si>
  <si>
    <t>SL84@tidalwaveautospa.com</t>
  </si>
  <si>
    <t>SL186@tidalwaveautospa.com</t>
  </si>
  <si>
    <t>EXP-10015099</t>
  </si>
  <si>
    <t>ice and water</t>
  </si>
  <si>
    <t>SL157@tidalwaveautospa.com</t>
  </si>
  <si>
    <t>pump and funnel</t>
  </si>
  <si>
    <t>water and ice</t>
  </si>
  <si>
    <t>refigerator</t>
  </si>
  <si>
    <t>poly and union</t>
  </si>
  <si>
    <t>EXP-10012898</t>
  </si>
  <si>
    <t>Fixed door knob and lock on back room.</t>
  </si>
  <si>
    <t>SL93@tidalwaveautospa.com</t>
  </si>
  <si>
    <t>Water pump and hose for Harvest site</t>
  </si>
  <si>
    <t>Braided poly line</t>
  </si>
  <si>
    <t>Repairs to window rinse and omni/spinner water lines</t>
  </si>
  <si>
    <t>Soap, vinegar and water</t>
  </si>
  <si>
    <t>Schedule 80 pipe and fittings</t>
  </si>
  <si>
    <t>EXP-10015186</t>
  </si>
  <si>
    <t>SL11@tidalwaveautospa.com</t>
  </si>
  <si>
    <t>XPT Paper</t>
  </si>
  <si>
    <t>Pb blaster/bar keeper friend/antisoap/lime away</t>
  </si>
  <si>
    <t>Belt for hp</t>
  </si>
  <si>
    <t>2 step stool, bug killer wasp spray soap</t>
  </si>
  <si>
    <t>insect killer, wasp spray</t>
  </si>
  <si>
    <t>SL316@tidalwaveautospa.com</t>
  </si>
  <si>
    <t>water, bathroom fan, scrub tool for windows</t>
  </si>
  <si>
    <t>bathroom fan</t>
  </si>
  <si>
    <t>scrub tool</t>
  </si>
  <si>
    <t>EXP-10015202</t>
  </si>
  <si>
    <t>salt, water etc</t>
  </si>
  <si>
    <t>SL182@tidalwaveautospa.com</t>
  </si>
  <si>
    <t>EXP-10015123</t>
  </si>
  <si>
    <t>SL43@tidalwaveautospa.com</t>
  </si>
  <si>
    <t>Extra keys</t>
  </si>
  <si>
    <t>Return of prep fan</t>
  </si>
  <si>
    <t>Fan for prep</t>
  </si>
  <si>
    <t>Water dawn and vinegar</t>
  </si>
  <si>
    <t>Salt saver tablets</t>
  </si>
  <si>
    <t>EXP-10015077</t>
  </si>
  <si>
    <t>Hydraulic Line to replace steel tubing</t>
  </si>
  <si>
    <t>SL221@tidalwaveautospa.com</t>
  </si>
  <si>
    <t>EXP-10015130</t>
  </si>
  <si>
    <t>Water pump</t>
  </si>
  <si>
    <t>SL251@tidalwaveautospa.com</t>
  </si>
  <si>
    <t>EXP-10015029</t>
  </si>
  <si>
    <t>Pit clog</t>
  </si>
  <si>
    <t>EXP-10015028</t>
  </si>
  <si>
    <t>Pit clogged</t>
  </si>
  <si>
    <t>EXP-10014772</t>
  </si>
  <si>
    <t>Guide rail reweld</t>
  </si>
  <si>
    <t>SL214@tidalwaveautospa.com</t>
  </si>
  <si>
    <t>Tunnel cleaning and hose hose barb</t>
  </si>
  <si>
    <t>Hose with fittings made</t>
  </si>
  <si>
    <t>EXP-10015060</t>
  </si>
  <si>
    <t>Women of the Wave Meal</t>
  </si>
  <si>
    <t>jennifer@tidalwaveautospa.com</t>
  </si>
  <si>
    <t>Cookies for Payroll</t>
  </si>
  <si>
    <t>Snacks for Roundtable</t>
  </si>
  <si>
    <t>SL227@tidalwaveautospa.com</t>
  </si>
  <si>
    <t>Belt and shock</t>
  </si>
  <si>
    <t>SL86@tidalwaveautospa.com</t>
  </si>
  <si>
    <t>EXP-10014650</t>
  </si>
  <si>
    <t>Ice &amp; drinks for team</t>
  </si>
  <si>
    <t>abrasive cloth, pvc supplies</t>
  </si>
  <si>
    <t>cory.cummings@twavelead.com</t>
  </si>
  <si>
    <t>windshield for consultant car</t>
  </si>
  <si>
    <t>paint wax repair</t>
  </si>
  <si>
    <t>lunch w/ bruce</t>
  </si>
  <si>
    <t>meeting with bruce</t>
  </si>
  <si>
    <t>lunch with fairell</t>
  </si>
  <si>
    <t>shipped parts to derek</t>
  </si>
  <si>
    <t>Water;popsicles</t>
  </si>
  <si>
    <t>SL311@tidalwaveautospa.com</t>
  </si>
  <si>
    <t>spline socket set</t>
  </si>
  <si>
    <t>Trash can caddies</t>
  </si>
  <si>
    <t>EXP-10015047</t>
  </si>
  <si>
    <t>jason.abbott@tidalwaveautospa.com</t>
  </si>
  <si>
    <t>EXP-10015161</t>
  </si>
  <si>
    <t>EXP-10015147</t>
  </si>
  <si>
    <t>Tools for maintenance</t>
  </si>
  <si>
    <t>SL47@tidalwaveautospa.com</t>
  </si>
  <si>
    <t>Mini screw driver</t>
  </si>
  <si>
    <t>EXP-10015188</t>
  </si>
  <si>
    <t>SL103@tidalwaveautospa.com</t>
  </si>
  <si>
    <t>Bug sponge</t>
  </si>
  <si>
    <t>Key board</t>
  </si>
  <si>
    <t>SL204@tidalwaveautospa.com</t>
  </si>
  <si>
    <t>Reacher</t>
  </si>
  <si>
    <t>Pvc pipe for reclaim</t>
  </si>
  <si>
    <t>Small cooler</t>
  </si>
  <si>
    <t>Spray tips</t>
  </si>
  <si>
    <t>dawn, keyboard, gatorade, snacks</t>
  </si>
  <si>
    <t>EXP-10014964</t>
  </si>
  <si>
    <t>reclaim</t>
  </si>
  <si>
    <t>SL164@tidalwaveautospa.com</t>
  </si>
  <si>
    <t>brushes/trays for painting</t>
  </si>
  <si>
    <t>large outdoor fans for prep area</t>
  </si>
  <si>
    <t>waterproof boots for trench night</t>
  </si>
  <si>
    <t>replenish medical first aid kit</t>
  </si>
  <si>
    <t>gloves, clamps for towel carts</t>
  </si>
  <si>
    <t>sos pads, scrubbers, degreaser</t>
  </si>
  <si>
    <t>fan, spring clamps</t>
  </si>
  <si>
    <t>water, popsicles</t>
  </si>
  <si>
    <t>SL184@tidalwaveautospa.com</t>
  </si>
  <si>
    <t>rounded tip, scraper, plastic bottles, nozzle, gloves, dispenser, batteries, air freshners, broom</t>
  </si>
  <si>
    <t>spray bottles &amp; nozzles</t>
  </si>
  <si>
    <t>blades, scraper knife</t>
  </si>
  <si>
    <t>air freshners, broom</t>
  </si>
  <si>
    <t>poly cutter, nail puller, chisel</t>
  </si>
  <si>
    <t>meeting</t>
  </si>
  <si>
    <t>key copys</t>
  </si>
  <si>
    <t>salt and mulch</t>
  </si>
  <si>
    <t>water softner salt</t>
  </si>
  <si>
    <t>sun lotion</t>
  </si>
  <si>
    <t>fans for staff safty</t>
  </si>
  <si>
    <t>Air Valve</t>
  </si>
  <si>
    <t>SL57@tidalwaveautospa.com</t>
  </si>
  <si>
    <t>Soft scrub, gloves, fasteners</t>
  </si>
  <si>
    <t>Gloves, Dawn Soap, degreaser, wipes</t>
  </si>
  <si>
    <t>vinegar, dawn, degreaser, cleaner, safegaurd</t>
  </si>
  <si>
    <t>EXP-10014940</t>
  </si>
  <si>
    <t>pipe wrap to for copper a/c line in office to eliminate condensation</t>
  </si>
  <si>
    <t>coupler for pressure washer hose</t>
  </si>
  <si>
    <t>weed and feed, spreader, hose parts</t>
  </si>
  <si>
    <t>spreader, weed and feed</t>
  </si>
  <si>
    <t>brass parts, ball valve</t>
  </si>
  <si>
    <t>bookends for shelves, paper clips, staples, goo gone</t>
  </si>
  <si>
    <t>bookends, paper clips, staples</t>
  </si>
  <si>
    <t>pressure hose for prep/loading area 100 foot</t>
  </si>
  <si>
    <t>50 foot pressure hose for prep/loading area</t>
  </si>
  <si>
    <t>Bleach, dawn, salt. Water &amp; popsicles</t>
  </si>
  <si>
    <t>bleach, water softner salt, dish soap</t>
  </si>
  <si>
    <t>popsicles, botle water</t>
  </si>
  <si>
    <t>scraper, tape, wire nuts</t>
  </si>
  <si>
    <t>Dawn and water</t>
  </si>
  <si>
    <t>AMAZON MKTPL RC0R80JK0</t>
  </si>
  <si>
    <t>Trash can dollies. Never received so this is a credit</t>
  </si>
  <si>
    <t>EXP-10014847</t>
  </si>
  <si>
    <t>bottled water, toilet paper, dish soap</t>
  </si>
  <si>
    <t>dish soap</t>
  </si>
  <si>
    <t>SL226@tidalwaveautospa.com</t>
  </si>
  <si>
    <t>orings, bug killer, weed killer, fuel for leaf blower</t>
  </si>
  <si>
    <t>fuel for leafblower, weed killer</t>
  </si>
  <si>
    <t>bug killer</t>
  </si>
  <si>
    <t>bottle water, vinegar, goo gone</t>
  </si>
  <si>
    <t>goo gone, vinegar</t>
  </si>
  <si>
    <t>coupler for prep gun, bug spray, velcro, glue</t>
  </si>
  <si>
    <t>Coupler for prep gun</t>
  </si>
  <si>
    <t>velcro, glue</t>
  </si>
  <si>
    <t>EXP-10014958</t>
  </si>
  <si>
    <t>Sight snack, vinegar, bug repellent</t>
  </si>
  <si>
    <t>drink mixes, granola bars, slim jims, fruit cups, swiss rolls, protein bars, bottle water</t>
  </si>
  <si>
    <t>tampons, sunscreen</t>
  </si>
  <si>
    <t>vinegar, gorilla tape, wd-40, foam sealant</t>
  </si>
  <si>
    <t>bug bracelets</t>
  </si>
  <si>
    <t>SL239@tidalwaveautospa.com</t>
  </si>
  <si>
    <t>Binegar, site snacksC scrappers</t>
  </si>
  <si>
    <t>Ajax triple degreaer</t>
  </si>
  <si>
    <t>EXP-10014956</t>
  </si>
  <si>
    <t>water, pens, detergent</t>
  </si>
  <si>
    <t>EXP-10014628</t>
  </si>
  <si>
    <t>Tire Foam/CLR/Jump Starter</t>
  </si>
  <si>
    <t>tire foam</t>
  </si>
  <si>
    <t>SL42@tidalwaveautospa.com</t>
  </si>
  <si>
    <t>Misc. Tools and Hardware</t>
  </si>
  <si>
    <t>Solder Iron/Toilet Paper/Paper Towels</t>
  </si>
  <si>
    <t>toilet paper, paper towel</t>
  </si>
  <si>
    <t>soldering iron, scrapper</t>
  </si>
  <si>
    <t>Fuel for Blower/Mower/Weed Whacker</t>
  </si>
  <si>
    <t>black bags, mop kit, thread tape, ball valve, adapter, mop refill</t>
  </si>
  <si>
    <t>trash bags, mop kit</t>
  </si>
  <si>
    <t>adapters, couplings, thread tape, ball valve</t>
  </si>
  <si>
    <t>SL152@tidalwaveautospa.com</t>
  </si>
  <si>
    <t>High pressure hose Fitting</t>
  </si>
  <si>
    <t>Antifreeze and Screwdriver</t>
  </si>
  <si>
    <t>scrapers, pliers, goof off, wire stripper, bleah, degreaser, bathroom scrubber, toiletwand, box o rags</t>
  </si>
  <si>
    <t>scrapers, wire strippers, pliers, putty knife</t>
  </si>
  <si>
    <t>bleach, degreaser, clorox</t>
  </si>
  <si>
    <t>Part For Customer Truck- Damaged in Wash</t>
  </si>
  <si>
    <t>lumber 2x4</t>
  </si>
  <si>
    <t>SL210@tidalwaveautospa.com</t>
  </si>
  <si>
    <t>Snacks and dog treats</t>
  </si>
  <si>
    <t>candy</t>
  </si>
  <si>
    <t>Sprayer for lime to clean</t>
  </si>
  <si>
    <t>Dog treats, human treats, envelopes for Office</t>
  </si>
  <si>
    <t>Cards to hand out with fundraiser receipts for $10 promo month</t>
  </si>
  <si>
    <t>Stapler and glue</t>
  </si>
  <si>
    <t>Freezer for team treats during summer, weong item sending back</t>
  </si>
  <si>
    <t>Freezer for summer heat treats corrwcr item</t>
  </si>
  <si>
    <t>EXP-10014912</t>
  </si>
  <si>
    <t>Welding apron, keystocks</t>
  </si>
  <si>
    <t>SL153@tidalwaveautospa.com</t>
  </si>
  <si>
    <t>water goo gone</t>
  </si>
  <si>
    <t>reclaim seal kit</t>
  </si>
  <si>
    <t>hose off repel scrubby, floor soap</t>
  </si>
  <si>
    <t>grease tp antifreeze</t>
  </si>
  <si>
    <t>hose, fabuloso, scour pads</t>
  </si>
  <si>
    <t>bandaids</t>
  </si>
  <si>
    <t>EXP-10014914</t>
  </si>
  <si>
    <t>Cleaning supplies &amp; snacks</t>
  </si>
  <si>
    <t>jolly ranchers, bottle water</t>
  </si>
  <si>
    <t>grease, algaecide, vinegar, dish doap</t>
  </si>
  <si>
    <t>SL283@tidalwaveautospa.com</t>
  </si>
  <si>
    <t>SL90@tidalwaveautospa.com</t>
  </si>
  <si>
    <t>Fuel for power washer</t>
  </si>
  <si>
    <t>Hose and Hydraulic oil</t>
  </si>
  <si>
    <t>Soaps water</t>
  </si>
  <si>
    <t>Keys for Eagan</t>
  </si>
  <si>
    <t>Food for Eagan</t>
  </si>
  <si>
    <t>EXP-10014875</t>
  </si>
  <si>
    <t>gatorade, degreaser, gloves, tissues, spray bottles, propel water, vinegar</t>
  </si>
  <si>
    <t>degreaser, bleach, vinegar</t>
  </si>
  <si>
    <t>tissues</t>
  </si>
  <si>
    <t>drill bits and pump</t>
  </si>
  <si>
    <t>EXP-10014905</t>
  </si>
  <si>
    <t>Vinegar for tunnel cleaning</t>
  </si>
  <si>
    <t>carl.woessner@tidalwaveautospa.com</t>
  </si>
  <si>
    <t>extension pole, bottled water</t>
  </si>
  <si>
    <t>EXP-10014932</t>
  </si>
  <si>
    <t>keys to redo door locks</t>
  </si>
  <si>
    <t>SL238@tidalwaveautospa.com</t>
  </si>
  <si>
    <t>vinegar to clean windows and water for TMs</t>
  </si>
  <si>
    <t>bottle water, sports drinks</t>
  </si>
  <si>
    <t>vinegar, watering can</t>
  </si>
  <si>
    <t>repair air hose and connectors</t>
  </si>
  <si>
    <t>Antifreeze for tire shine</t>
  </si>
  <si>
    <t>pressure washer for tunnel windows. Foamer to clean wraps, degreaser for tunnel, pvc connectors for air hoses</t>
  </si>
  <si>
    <t>pressure washer, foamer</t>
  </si>
  <si>
    <t>pvc connectors</t>
  </si>
  <si>
    <t>EXP-10014938</t>
  </si>
  <si>
    <t>gatorades, dish soap</t>
  </si>
  <si>
    <t>SL142@tidalwaveautospa.com</t>
  </si>
  <si>
    <t>Big Fan</t>
  </si>
  <si>
    <t>EXP-10014935</t>
  </si>
  <si>
    <t>Vinegar dawn and water</t>
  </si>
  <si>
    <t>vinegar, dawn, clorox</t>
  </si>
  <si>
    <t>SL108@tidalwaveautospa.com</t>
  </si>
  <si>
    <t>Toilet paler and swiffer cleaner</t>
  </si>
  <si>
    <t>Food for staff</t>
  </si>
  <si>
    <t>EXP-10014936</t>
  </si>
  <si>
    <t>Spray paint, masking tape, paper towels</t>
  </si>
  <si>
    <t>masking tape, paint</t>
  </si>
  <si>
    <t>EXP-10014551</t>
  </si>
  <si>
    <t>Toilet Paper, Laundry Detergent</t>
  </si>
  <si>
    <t>SL104@tidalwaveautospa.com</t>
  </si>
  <si>
    <t>Water, gatorade</t>
  </si>
  <si>
    <t>Ad for ASL</t>
  </si>
  <si>
    <t>Water Softener Salt</t>
  </si>
  <si>
    <t>Zep, Zip Ties</t>
  </si>
  <si>
    <t>Dawn, Hand Soap</t>
  </si>
  <si>
    <t>Zep</t>
  </si>
  <si>
    <t>Lysol Bathroom Cleaner</t>
  </si>
  <si>
    <t>EXP-10014525</t>
  </si>
  <si>
    <t>New blue trash cans and lids for Wesley chapel</t>
  </si>
  <si>
    <t>SL52@tidalwaveautospa.com</t>
  </si>
  <si>
    <t>Door lock</t>
  </si>
  <si>
    <t>50/1 fuel X2, sharpie, and safety can</t>
  </si>
  <si>
    <t>50/1 Fuel</t>
  </si>
  <si>
    <t>sharpies, trash bags</t>
  </si>
  <si>
    <t>Water and popsicles</t>
  </si>
  <si>
    <t>Supplies to repair wash equipment</t>
  </si>
  <si>
    <t>Pump sprayer, AC Unit for office, clamps for hanging</t>
  </si>
  <si>
    <t>AC unit for office</t>
  </si>
  <si>
    <t>cleaning supplies, clamps for hanging</t>
  </si>
  <si>
    <t>1X5 galv. Pipe for spinner pump</t>
  </si>
  <si>
    <t>Water? Gatorade zero, laundry detergent, cleaning solution</t>
  </si>
  <si>
    <t>detergent, cleaner</t>
  </si>
  <si>
    <t>hydration drinks</t>
  </si>
  <si>
    <t>Accidental personal expense</t>
  </si>
  <si>
    <t>Personal expense accidental</t>
  </si>
  <si>
    <t>Hydrolic hose fittings for crimp</t>
  </si>
  <si>
    <t>Personal ordered on company card by accident</t>
  </si>
  <si>
    <t>50/1 fuel, &amp; heavy duty trash bags</t>
  </si>
  <si>
    <t>Hydraulic fittings for Shelby, NC</t>
  </si>
  <si>
    <t>SL32@tidalwaveautospa.com</t>
  </si>
  <si>
    <t>pressure washer guns and connectors</t>
  </si>
  <si>
    <t>Gatorade packs for team</t>
  </si>
  <si>
    <t>Tunnel cleaning pressure washer supplies</t>
  </si>
  <si>
    <t>Air compressor dryer purge valve</t>
  </si>
  <si>
    <t>Septic sludge checker for checking reclaim tanks</t>
  </si>
  <si>
    <t>Ordered hydraulic hose for Shelby, NC site. No SL at time</t>
  </si>
  <si>
    <t>return wrong fitting</t>
  </si>
  <si>
    <t>fitting for hose</t>
  </si>
  <si>
    <t>water hose, concrete cleaner</t>
  </si>
  <si>
    <t>salt pellets and mulch</t>
  </si>
  <si>
    <t>mulch, plants</t>
  </si>
  <si>
    <t>hose clamps, adpaters</t>
  </si>
  <si>
    <t>sunblock, bug spray</t>
  </si>
  <si>
    <t>EXP-10014871</t>
  </si>
  <si>
    <t>Grease points</t>
  </si>
  <si>
    <t>SL198@tidalwaveautospa.com</t>
  </si>
  <si>
    <t>EXP-10015145</t>
  </si>
  <si>
    <t>mildew cleaner</t>
  </si>
  <si>
    <t>EXP-10015133</t>
  </si>
  <si>
    <t>EXP-10015131</t>
  </si>
  <si>
    <t>Jetter nozzle</t>
  </si>
  <si>
    <t>EXP-10015093</t>
  </si>
  <si>
    <t>SL165@tidalwaveautospa.com</t>
  </si>
  <si>
    <t>EXP-10015004</t>
  </si>
  <si>
    <t>no receipt attached</t>
  </si>
  <si>
    <t>SL317@tidalwaveautospa.com</t>
  </si>
  <si>
    <t>EXP-10015153</t>
  </si>
  <si>
    <t>red n tacky grease</t>
  </si>
  <si>
    <t>SL137@tidalwaveautospa.com</t>
  </si>
  <si>
    <t>brushes and oil</t>
  </si>
  <si>
    <t>mold armor</t>
  </si>
  <si>
    <t>brillo pad</t>
  </si>
  <si>
    <t>toilet paper paper towel</t>
  </si>
  <si>
    <t>shining pad</t>
  </si>
  <si>
    <t>Air Compressor Service</t>
  </si>
  <si>
    <t>SL139@tidalwaveautospa.com</t>
  </si>
  <si>
    <t>culligan rental</t>
  </si>
  <si>
    <t>screw remover, hook tool</t>
  </si>
  <si>
    <t>EXP-10015189</t>
  </si>
  <si>
    <t>SL143@tidalwaveautospa.com</t>
  </si>
  <si>
    <t>plumbing fittings for fixing leaks</t>
  </si>
  <si>
    <t>lunch for team</t>
  </si>
  <si>
    <t>Snacks for employees for going above and beyond for customer</t>
  </si>
  <si>
    <t>SL162@tidalwaveautospa.com</t>
  </si>
  <si>
    <t>bucket, steel wool, chisel</t>
  </si>
  <si>
    <t>Laundry soap and hydration drinks</t>
  </si>
  <si>
    <t>detergent, lysol</t>
  </si>
  <si>
    <t>Plumber glue</t>
  </si>
  <si>
    <t>Cleaning supplies and hydration drinks</t>
  </si>
  <si>
    <t>SL135@tidalwaveautospa.com</t>
  </si>
  <si>
    <t>Mold and mildew remover, sunscreen</t>
  </si>
  <si>
    <t>Conduit</t>
  </si>
  <si>
    <t>Pine sol</t>
  </si>
  <si>
    <t>EXP-10015067</t>
  </si>
  <si>
    <t>jeff.mathis@twavelead.com</t>
  </si>
  <si>
    <t>Interim SL gift card</t>
  </si>
  <si>
    <t>EXP-10015080</t>
  </si>
  <si>
    <t>abelardo.tamez@tidalwaveautospa.com</t>
  </si>
  <si>
    <t>EXP-10015081</t>
  </si>
  <si>
    <t>EXP-10015219</t>
  </si>
  <si>
    <t>Parts to repair Window washing system</t>
  </si>
  <si>
    <t>SL10@tidalwaveautospa.com</t>
  </si>
  <si>
    <t>Sanding and buffing disk for arches</t>
  </si>
  <si>
    <t>EXP-10015252</t>
  </si>
  <si>
    <t>light bulbs</t>
  </si>
  <si>
    <t>SL60@tidalwaveautospa.com</t>
  </si>
  <si>
    <t>New fanned fan</t>
  </si>
  <si>
    <t>Down for Windows</t>
  </si>
  <si>
    <t>bathroom air freshener</t>
  </si>
  <si>
    <t>Scrapers and goo remover</t>
  </si>
  <si>
    <t>soap and air freshener for employee bathroom</t>
  </si>
  <si>
    <t>new trash can</t>
  </si>
  <si>
    <t>self-tapping screws</t>
  </si>
  <si>
    <t>Waters and gatorade for staff</t>
  </si>
  <si>
    <t>SL187@tidalwaveautospa.com</t>
  </si>
  <si>
    <t>refund for flood light</t>
  </si>
  <si>
    <t>Water and Gatorade for staff</t>
  </si>
  <si>
    <t>EXP-10015207</t>
  </si>
  <si>
    <t>SL225@tidalwaveautospa.com</t>
  </si>
  <si>
    <t>EXP-10014671</t>
  </si>
  <si>
    <t>Shocks for wraps (wrong kind will return)</t>
  </si>
  <si>
    <t>SL127@tidalwaveautospa.com</t>
  </si>
  <si>
    <t>Shocks for wraps</t>
  </si>
  <si>
    <t>3 hydraulic hoses with connectors/oil for conveyor</t>
  </si>
  <si>
    <t>Fire extinguisher inspections</t>
  </si>
  <si>
    <t>Parts for lo ph foamer</t>
  </si>
  <si>
    <t>Returned part for lo ph foamer</t>
  </si>
  <si>
    <t>Flapper for toilet, parts for lo ph foamer</t>
  </si>
  <si>
    <t>Bushing for lo ph foamer</t>
  </si>
  <si>
    <t>Anchors for remounting eye wash station</t>
  </si>
  <si>
    <t>Prep hose returned</t>
  </si>
  <si>
    <t>EXP-10015296</t>
  </si>
  <si>
    <t>bolts and nuts for tireshine fix</t>
  </si>
  <si>
    <t>kyle.rovansek@tidalwaveautospa.com</t>
  </si>
  <si>
    <t>EXP-10015167</t>
  </si>
  <si>
    <t>H Hoses</t>
  </si>
  <si>
    <t>Pressure Hose &amp; Nozzles</t>
  </si>
  <si>
    <t>Window Scrubber Squeegie</t>
  </si>
  <si>
    <t>Chemical Mixing station</t>
  </si>
  <si>
    <t>Cleaning Brushes</t>
  </si>
  <si>
    <t>EXP-10015169</t>
  </si>
  <si>
    <t>Seal kit for Reclaim</t>
  </si>
  <si>
    <t>CLR - CLEANER</t>
  </si>
  <si>
    <t>EXP-10015275</t>
  </si>
  <si>
    <t>Ops gift card for aupplies</t>
  </si>
  <si>
    <t>dodge@twavelead.com</t>
  </si>
  <si>
    <t>Hp hose repair</t>
  </si>
  <si>
    <t>Theydon Bend ops gift card for supplies</t>
  </si>
  <si>
    <t>EXP-10015134</t>
  </si>
  <si>
    <t>Cleaning and office paper</t>
  </si>
  <si>
    <t>shawn.herrick@tidalwaveautospa.com</t>
  </si>
  <si>
    <t>EXP-10015245</t>
  </si>
  <si>
    <t>SL216@tidalwaveautospa.com</t>
  </si>
  <si>
    <t>water and envelopes</t>
  </si>
  <si>
    <t>Beaver Dam-Replacing square key stock on tire brush motor</t>
  </si>
  <si>
    <t>Patrick.radford@tidalwaveautospa.com</t>
  </si>
  <si>
    <t>Platteville replace woodruff key on tirebrush</t>
  </si>
  <si>
    <t>Rental car-QC platteville-Marshfield-Beaver Dam-Burlington</t>
  </si>
  <si>
    <t>Drill bits, ratchet tool</t>
  </si>
  <si>
    <t>SL275@tidalwaveautospa.com</t>
  </si>
  <si>
    <t>Wireless mouse and keyboard for xpt</t>
  </si>
  <si>
    <t>Microfiber towels</t>
  </si>
  <si>
    <t>Part for customer repair 2005 ford f150 tristan watson 80629-801653</t>
  </si>
  <si>
    <t>Filters for powernpacks</t>
  </si>
  <si>
    <t>Oil filter wrenches to remove filtersnoffpower packs</t>
  </si>
  <si>
    <t>repair to office AC motherboard</t>
  </si>
  <si>
    <t>SL46@tidalwaveautospa.com</t>
  </si>
  <si>
    <t>New office AC</t>
  </si>
  <si>
    <t>fittings for powerpack</t>
  </si>
  <si>
    <t>gatorade, Popsicles, snacks</t>
  </si>
  <si>
    <t>tape to stop water leak</t>
  </si>
  <si>
    <t>SL194@tidalwaveautospa.com</t>
  </si>
  <si>
    <t>hardware to fix motor guard</t>
  </si>
  <si>
    <t>pressure washer hose, man hole cover lifter</t>
  </si>
  <si>
    <t>EXP-10014931</t>
  </si>
  <si>
    <t>SL98@tidalwaveautospa.com</t>
  </si>
  <si>
    <t>EXP-10015201</t>
  </si>
  <si>
    <t>SL23@tidalwaveautospa.com</t>
  </si>
  <si>
    <t>EXP-10015033</t>
  </si>
  <si>
    <t>Purchased cleaning supplies</t>
  </si>
  <si>
    <t>SL161@tidalwaveautospa.com</t>
  </si>
  <si>
    <t>Had some keys made at the Wamart kiosk, they didnt work so this issued a refund.</t>
  </si>
  <si>
    <t>EXP-10014734</t>
  </si>
  <si>
    <t>Replace Blower</t>
  </si>
  <si>
    <t>SL18@tidalwaveautospa.com</t>
  </si>
  <si>
    <t>Door Closer for Office Door</t>
  </si>
  <si>
    <t>Tool Cabinet</t>
  </si>
  <si>
    <t>Keyboard for OTT</t>
  </si>
  <si>
    <t>Hand Towels</t>
  </si>
  <si>
    <t>Cable Ties, Switches, Cutter</t>
  </si>
  <si>
    <t>Forklift Rental</t>
  </si>
  <si>
    <t>EXP-10014869</t>
  </si>
  <si>
    <t>SL197@tidalwaveautospa.com</t>
  </si>
  <si>
    <t>Water vinegar and drink packs</t>
  </si>
  <si>
    <t>Bathroom cleaner and scrapers</t>
  </si>
  <si>
    <t>Water and drink packs</t>
  </si>
  <si>
    <t>EXP-10015198</t>
  </si>
  <si>
    <t>EXP-10014965</t>
  </si>
  <si>
    <t>SL25@tidalwaveautospa.com</t>
  </si>
  <si>
    <t>Pump oil</t>
  </si>
  <si>
    <t>Fire ant prevention</t>
  </si>
  <si>
    <t>Backflo test</t>
  </si>
  <si>
    <t>Parts for dry n shine</t>
  </si>
  <si>
    <t>4th of July snacks</t>
  </si>
  <si>
    <t>Umbrella</t>
  </si>
  <si>
    <t>Canopy</t>
  </si>
  <si>
    <t>XPT canopy</t>
  </si>
  <si>
    <t>Umbrella return</t>
  </si>
  <si>
    <t>Strap to repair vac exhaust</t>
  </si>
  <si>
    <t>EXP-10015334</t>
  </si>
  <si>
    <t>Braves Embroidered Patch</t>
  </si>
  <si>
    <t>heather.coleman@twavelead.com</t>
  </si>
  <si>
    <t>Braves Elongated Patch</t>
  </si>
  <si>
    <t>Braves Dark Blue Patch</t>
  </si>
  <si>
    <t>Braves 'A' Embroidered Patches</t>
  </si>
  <si>
    <t>Braves Historic Patch</t>
  </si>
  <si>
    <t>Custom Jersey</t>
  </si>
  <si>
    <t>EXP-10015301</t>
  </si>
  <si>
    <t>New prep hose reels</t>
  </si>
  <si>
    <t>EXP-10015310</t>
  </si>
  <si>
    <t>cleaning chemicals williamsburg</t>
  </si>
  <si>
    <t>patrick.rollins@tidalwaveautospa.com</t>
  </si>
  <si>
    <t>EXP-10014779</t>
  </si>
  <si>
    <t>Holiday decorations for the site resuable for 3 different holidays(may-sept)</t>
  </si>
  <si>
    <t>shawn.corway@tidalwaveautospa.com</t>
  </si>
  <si>
    <t>Hoap soap and sanitizer for restroom</t>
  </si>
  <si>
    <t>Sunscreen for staff on site</t>
  </si>
  <si>
    <t>Hydraulic oil for conveyor power pack</t>
  </si>
  <si>
    <t>Parts for annual maintenance on reclaim system</t>
  </si>
  <si>
    <t>3 ton floor jack for site</t>
  </si>
  <si>
    <t>EXP-10015276</t>
  </si>
  <si>
    <t>Water cooler rental</t>
  </si>
  <si>
    <t>SL105@tidalwaveautospa.com</t>
  </si>
  <si>
    <t>Hog hair brushes x2</t>
  </si>
  <si>
    <t>Outdoor outlet covers x2, pvc pipe, metal exhaust pipe, holesaw, caucking</t>
  </si>
  <si>
    <t>Foam cannon X4</t>
  </si>
  <si>
    <t>Rental truck deposit</t>
  </si>
  <si>
    <t>Caution tape</t>
  </si>
  <si>
    <t>Pipe thread tape</t>
  </si>
  <si>
    <t>EXP-10015327</t>
  </si>
  <si>
    <t>Water softner and cleaning supply</t>
  </si>
  <si>
    <t>EXP-10015338</t>
  </si>
  <si>
    <t>Door stops</t>
  </si>
  <si>
    <t>EXP-10015362</t>
  </si>
  <si>
    <t>vinegar for windows, and water</t>
  </si>
  <si>
    <t>EXP-10015063</t>
  </si>
  <si>
    <t>Maintenance to keep property and wash looking good, fan and soap</t>
  </si>
  <si>
    <t>SL248@tidalwaveautospa.com</t>
  </si>
  <si>
    <t>Electrical water heater repair</t>
  </si>
  <si>
    <t>EXP-10015271</t>
  </si>
  <si>
    <t>SL26@tidalwaveautospa.com</t>
  </si>
  <si>
    <t>EXP-10015320</t>
  </si>
  <si>
    <t>cargo mat</t>
  </si>
  <si>
    <t>SL293@tidalwaveautospa.com</t>
  </si>
  <si>
    <t>Hex bolts for tire shine</t>
  </si>
  <si>
    <t>brian.hanna@tidalwaveautospa.com</t>
  </si>
  <si>
    <t>washers to align tire shine</t>
  </si>
  <si>
    <t>store and safety supplies</t>
  </si>
  <si>
    <t>hose connector and lumber to brace tire brush during repair</t>
  </si>
  <si>
    <t>5 gallon buckets and hose connector</t>
  </si>
  <si>
    <t>water gatorade</t>
  </si>
  <si>
    <t>chris.boyett@tidalwaveautospa.com</t>
  </si>
  <si>
    <t>Oil for power washer</t>
  </si>
  <si>
    <t>Jesse.Ramirez@tidalwaveautospa.com</t>
  </si>
  <si>
    <t>SL7@tidalwaveautospa.com</t>
  </si>
  <si>
    <t>Prep broom handles dawn &amp; vinegar</t>
  </si>
  <si>
    <t>SL56@tidalwaveautospa.com</t>
  </si>
  <si>
    <t>Dawn and prep broom sticks</t>
  </si>
  <si>
    <t>water. hand soap</t>
  </si>
  <si>
    <t>SL119@tidalwaveautospa.com</t>
  </si>
  <si>
    <t>hydraulic hoses for underground pressure washer</t>
  </si>
  <si>
    <t>hose,scrub brushes</t>
  </si>
  <si>
    <t>bottle water, cleaning supplies</t>
  </si>
  <si>
    <t>EXP-10015421</t>
  </si>
  <si>
    <t>Kyler's engagement flowers on behalf of the marketing department</t>
  </si>
  <si>
    <t>Carley.Pope@tidalwaveautospa.com</t>
  </si>
  <si>
    <t>Replacement hose and parts</t>
  </si>
  <si>
    <t>SL85@tidalwaveautospa.com</t>
  </si>
  <si>
    <t>Schedule 80 union for reclaim</t>
  </si>
  <si>
    <t>Salt pellots and prep carts</t>
  </si>
  <si>
    <t>Gas blower and gas</t>
  </si>
  <si>
    <t>Brute 55g</t>
  </si>
  <si>
    <t>UV Lamps for Reclaim</t>
  </si>
  <si>
    <t>SL151@tidalwaveautospa.com</t>
  </si>
  <si>
    <t>Air Regulator</t>
  </si>
  <si>
    <t>Brush for cleaning</t>
  </si>
  <si>
    <t>Air Regulator Refund</t>
  </si>
  <si>
    <t>EXP-10014662</t>
  </si>
  <si>
    <t>Window treatment</t>
  </si>
  <si>
    <t>SL218@tidalwaveautospa.com</t>
  </si>
  <si>
    <t>Dry-N-Shine Sharft</t>
  </si>
  <si>
    <t>EXP-10015306</t>
  </si>
  <si>
    <t>EXP-10015446</t>
  </si>
  <si>
    <t>EXP-10015444</t>
  </si>
  <si>
    <t>EXP-10015412</t>
  </si>
  <si>
    <t>EXP-10015348</t>
  </si>
  <si>
    <t>EXP-10014636</t>
  </si>
  <si>
    <t>EXP-10014648</t>
  </si>
  <si>
    <t>EXP-10014877</t>
  </si>
  <si>
    <t>EXP-10015378</t>
  </si>
  <si>
    <t>Wyatt Young</t>
  </si>
  <si>
    <t>EXP-10015459</t>
  </si>
  <si>
    <t>EXP-10015448</t>
  </si>
  <si>
    <t>EXP-10015440</t>
  </si>
  <si>
    <t>EXP-10015394</t>
  </si>
  <si>
    <t>EXP-10015401</t>
  </si>
  <si>
    <t>EXP-10014702</t>
  </si>
  <si>
    <t>EXP-10015149</t>
  </si>
  <si>
    <t>EXP-10015373</t>
  </si>
  <si>
    <t>EXP-10014146</t>
  </si>
  <si>
    <t>EXP-10014710</t>
  </si>
  <si>
    <t>EXP-10015224</t>
  </si>
  <si>
    <t>EXP-10015181</t>
  </si>
  <si>
    <t>EXP-10015175</t>
  </si>
  <si>
    <t>EXP-10015038</t>
  </si>
  <si>
    <t>EXP-10014768</t>
  </si>
  <si>
    <t>EXP-10015190</t>
  </si>
  <si>
    <t>EXP-10015040</t>
  </si>
  <si>
    <t>EXP-10014970</t>
  </si>
  <si>
    <t>EXP-10015471</t>
  </si>
  <si>
    <t>Georgina Wetherington</t>
  </si>
  <si>
    <t>EXP-10015475</t>
  </si>
  <si>
    <t>Nicola Mariani</t>
  </si>
  <si>
    <t>EXP-10015457</t>
  </si>
  <si>
    <t>EXP-10015232</t>
  </si>
  <si>
    <t>Recheck Itemization</t>
  </si>
  <si>
    <t>Please attach the complete invoice.</t>
  </si>
  <si>
    <t>Please verify if this is a reimbursement or a company expense.</t>
  </si>
  <si>
    <t>The report has been canceled because the receipts are not linked to a credit card transaction.</t>
  </si>
  <si>
    <t>Please attach an invoice that matches the charge amount.</t>
  </si>
  <si>
    <t>The invoice is unreadable; please retake the image and re-upload it.</t>
  </si>
  <si>
    <t>Please update the expense item to accurately reflect the purchased items.</t>
  </si>
  <si>
    <t>Please update the location to accurately reflect where the charge was incurred.</t>
  </si>
  <si>
    <t>Please contact the Merchant to obtain the invoice. Expense Amount is too large for Lost Receipt Form.</t>
  </si>
  <si>
    <t>Please attach an invoice that matches the total amount, date, and Merchant.</t>
  </si>
  <si>
    <t>Please fill out the memo with details of what was purchased.</t>
  </si>
  <si>
    <t>Please list all attendees who were present.</t>
  </si>
  <si>
    <t>Please complete the Non-SL form and attach it to the transaction. Ensure it is approved by Tim, Bruce, or the Consultant.</t>
  </si>
  <si>
    <t>Is this a personal expense? If not, please uncheck the personal expense box.</t>
  </si>
  <si>
    <t>Receipt Link Error</t>
  </si>
  <si>
    <t>Please send the invoice to expenses@twavelead.com due to an error loading the invoice in Workday.</t>
  </si>
  <si>
    <t>Please separate each charge into its own line item.</t>
  </si>
  <si>
    <t>Please refer to the attached Amazon Instructions to resolve this correction.</t>
  </si>
  <si>
    <t>Please refer to the attached Walmart.com Instructions to resolve this correction.</t>
  </si>
  <si>
    <t>Please ensure the 'Missing Receipt?' checkbox is checked for any missing receipts.</t>
  </si>
  <si>
    <t>Please review the itemization; one or more lines are incorrect and need to be revised.</t>
  </si>
  <si>
    <t>EXP-10015417</t>
  </si>
  <si>
    <t>EXP-10015467</t>
  </si>
  <si>
    <t>EXP-10015451</t>
  </si>
  <si>
    <t>Global Industrial</t>
  </si>
  <si>
    <t>Please refer to the attached Global Industrial Instructions for future purchases.</t>
  </si>
  <si>
    <t>Inform</t>
  </si>
  <si>
    <t>Jeffrey McDuffie</t>
  </si>
  <si>
    <t>Tristan Halverson</t>
  </si>
  <si>
    <t>EXP-10015473</t>
  </si>
  <si>
    <t>EXP-10015502</t>
  </si>
  <si>
    <t>EXP-10015257</t>
  </si>
  <si>
    <t>Please refer to the attached cheat sheet to itemize the expense line correctly.</t>
  </si>
  <si>
    <t>Ramon Torres</t>
  </si>
  <si>
    <t>EXP-10014890</t>
  </si>
  <si>
    <t>EXP-10015483</t>
  </si>
  <si>
    <t>EXP-10015450</t>
  </si>
  <si>
    <t>Cayden Silverthorn</t>
  </si>
  <si>
    <t>EXP-10015491</t>
  </si>
  <si>
    <t>Brenda Fontenot</t>
  </si>
  <si>
    <t>EXP-10015510</t>
  </si>
  <si>
    <t>EXP-10015465</t>
  </si>
  <si>
    <t>Perfect Report</t>
  </si>
  <si>
    <t>Expense Report with No Errors</t>
  </si>
  <si>
    <t>Perfect</t>
  </si>
  <si>
    <t>EXP-10015524</t>
  </si>
  <si>
    <t>EXP-10015522</t>
  </si>
  <si>
    <t>EXP-10015289</t>
  </si>
  <si>
    <t>Date Verified</t>
  </si>
  <si>
    <t>EXP-10015355</t>
  </si>
  <si>
    <t>EXP-10015135</t>
  </si>
  <si>
    <t>EXP-10015206</t>
  </si>
  <si>
    <t>EXP-10015223</t>
  </si>
  <si>
    <t>EXP-10015193</t>
  </si>
  <si>
    <t>EXP-10015027</t>
  </si>
  <si>
    <t>Lester Youkin</t>
  </si>
  <si>
    <t>EXP-10015547</t>
  </si>
  <si>
    <t>EXP-10015548</t>
  </si>
  <si>
    <t>EXP-10015551</t>
  </si>
  <si>
    <t>EXP-10015210</t>
  </si>
  <si>
    <t>EXP-10015078</t>
  </si>
  <si>
    <t>EXP-10015560</t>
  </si>
  <si>
    <t>EXP-10015379</t>
  </si>
  <si>
    <t>EXP-10015543</t>
  </si>
  <si>
    <t>EXP-10015541</t>
  </si>
  <si>
    <t>Michael blackwell</t>
  </si>
  <si>
    <t>EXP-10015481</t>
  </si>
  <si>
    <t>EXP-10015474</t>
  </si>
  <si>
    <t>EXP-10015466</t>
  </si>
  <si>
    <t>EXP-10015356</t>
  </si>
  <si>
    <t>EXP-10015571</t>
  </si>
  <si>
    <t>EXP-10015312</t>
  </si>
  <si>
    <t>EXP-10015573</t>
  </si>
  <si>
    <t>EXP-10015576</t>
  </si>
  <si>
    <t>EXP-10015574</t>
  </si>
  <si>
    <t>EXP-10015577</t>
  </si>
  <si>
    <t>Lenyn Correa</t>
  </si>
  <si>
    <t>EXP-10014268</t>
  </si>
  <si>
    <t>EXP-10015580</t>
  </si>
  <si>
    <t>EXP-10015273</t>
  </si>
  <si>
    <t>EXP-10015314</t>
  </si>
  <si>
    <t>EXP-10014635</t>
  </si>
  <si>
    <t>EXP-10015163</t>
  </si>
  <si>
    <t>EXP-10015096</t>
  </si>
  <si>
    <t>EXP-10015569</t>
  </si>
  <si>
    <t>EXP-10013847</t>
  </si>
  <si>
    <t>EXP-10015197</t>
  </si>
  <si>
    <t>Keri Pack</t>
  </si>
  <si>
    <t>EXP-10015676</t>
  </si>
  <si>
    <t>Logan Wagemaker</t>
  </si>
  <si>
    <t>EXP-10015470</t>
  </si>
  <si>
    <t>EXP-10015142</t>
  </si>
  <si>
    <t>EXP-10014974</t>
  </si>
  <si>
    <t>EXP-10015035</t>
  </si>
  <si>
    <t>EXP-10015558</t>
  </si>
  <si>
    <t>EXP-10015535</t>
  </si>
  <si>
    <t>EXP-10015531</t>
  </si>
  <si>
    <t>EXP-10015478</t>
  </si>
  <si>
    <t>EXP-10014987</t>
  </si>
  <si>
    <t>EXP-10015600</t>
  </si>
  <si>
    <t>EXP-10015601</t>
  </si>
  <si>
    <t>EXP-10015602</t>
  </si>
  <si>
    <t>EXP-10015603</t>
  </si>
  <si>
    <t>EXP-10015604</t>
  </si>
  <si>
    <t>EXP-10015605</t>
  </si>
  <si>
    <t>EXP-10015606</t>
  </si>
  <si>
    <t>EXP-10015607</t>
  </si>
  <si>
    <t>EXP-10015609</t>
  </si>
  <si>
    <t>EXP-10015610</t>
  </si>
  <si>
    <t>EXP-10015611</t>
  </si>
  <si>
    <t>EXP-10015612</t>
  </si>
  <si>
    <t>EXP-10015613</t>
  </si>
  <si>
    <t>EXP-10015619</t>
  </si>
  <si>
    <t>EXP-10015620</t>
  </si>
  <si>
    <t>EXP-10015621</t>
  </si>
  <si>
    <t>EXP-10015622</t>
  </si>
  <si>
    <t>EXP-10015624</t>
  </si>
  <si>
    <t>EXP-10015632</t>
  </si>
  <si>
    <t>EXP-10015634</t>
  </si>
  <si>
    <t>EXP-10015635</t>
  </si>
  <si>
    <t>EXP-10015637</t>
  </si>
  <si>
    <t>EXP-10015638</t>
  </si>
  <si>
    <t>EXP-10015639</t>
  </si>
  <si>
    <t>EXP-10015640</t>
  </si>
  <si>
    <t>EXP-10015641</t>
  </si>
  <si>
    <t>EXP-10015644</t>
  </si>
  <si>
    <t>EXP-10015645</t>
  </si>
  <si>
    <t>EXP-10015646</t>
  </si>
  <si>
    <t>EXP-10015647</t>
  </si>
  <si>
    <t>EXP-10015648</t>
  </si>
  <si>
    <t>EXP-10015650</t>
  </si>
  <si>
    <t>EXP-10015651</t>
  </si>
  <si>
    <t>EXP-10015652</t>
  </si>
  <si>
    <t>EXP-10015653</t>
  </si>
  <si>
    <t>EXP-10015654</t>
  </si>
  <si>
    <t>EXP-10015655</t>
  </si>
  <si>
    <t>EXP-10015615</t>
  </si>
  <si>
    <t>EXP-10015616</t>
  </si>
  <si>
    <t>EXP-10015617</t>
  </si>
  <si>
    <t>EXP-10015618</t>
  </si>
  <si>
    <t>Daniel Higgins</t>
  </si>
  <si>
    <t>EXP-10015586</t>
  </si>
  <si>
    <t>EXP-10015578</t>
  </si>
  <si>
    <t>EXP-10015597</t>
  </si>
  <si>
    <t>EXP-10015642</t>
  </si>
  <si>
    <t>EXP-10014641</t>
  </si>
  <si>
    <t>EXP-10015657</t>
  </si>
  <si>
    <t>EXP-10015658</t>
  </si>
  <si>
    <t>EXP-10015293</t>
  </si>
  <si>
    <t>EXP-10015666</t>
  </si>
  <si>
    <t>EXP-10015677</t>
  </si>
  <si>
    <t>Walter Kaun</t>
  </si>
  <si>
    <t>EXP-10015674</t>
  </si>
  <si>
    <t>EXP-10015678</t>
  </si>
  <si>
    <t>EXP-10015679</t>
  </si>
  <si>
    <t>Erik Nordgren</t>
  </si>
  <si>
    <t>EXP-10015668</t>
  </si>
  <si>
    <t>EXP-10015670</t>
  </si>
  <si>
    <t>EXP-10015685</t>
  </si>
  <si>
    <t>EXP-10015659</t>
  </si>
  <si>
    <t>EXP-10015690</t>
  </si>
  <si>
    <t>EXP-10015695</t>
  </si>
  <si>
    <t>Carl Woessner</t>
  </si>
  <si>
    <t>EXP-10015662</t>
  </si>
  <si>
    <t>EXP-10015663</t>
  </si>
  <si>
    <t>EXP-10015432</t>
  </si>
  <si>
    <t>EXP-10015594</t>
  </si>
  <si>
    <t>EXP-10015593</t>
  </si>
  <si>
    <t>EXP-10015582</t>
  </si>
  <si>
    <t>DeAngelo Robinson</t>
  </si>
  <si>
    <t>EXP-10015614</t>
  </si>
  <si>
    <t>EXP-10015692</t>
  </si>
  <si>
    <t>EXP-10015500</t>
  </si>
  <si>
    <t>EXP-10015631</t>
  </si>
  <si>
    <t>EXP-10015707</t>
  </si>
  <si>
    <t>Adam Bartholemew</t>
  </si>
  <si>
    <t>EXP-10015704</t>
  </si>
  <si>
    <t>EXP-10015489</t>
  </si>
  <si>
    <t>EXP-10014994</t>
  </si>
  <si>
    <t>EXP-10015681</t>
  </si>
  <si>
    <t>EXP-10015667</t>
  </si>
  <si>
    <t>EXP-10015696</t>
  </si>
  <si>
    <t>EXP-10015671</t>
  </si>
  <si>
    <t>EXP-10015730</t>
  </si>
  <si>
    <t>EXP-10015731</t>
  </si>
  <si>
    <t>EXP-10015052</t>
  </si>
  <si>
    <t>EXP-10015703</t>
  </si>
  <si>
    <t>EXP-10015701</t>
  </si>
  <si>
    <t>EXP-10015699</t>
  </si>
  <si>
    <t>EXP-10015669</t>
  </si>
  <si>
    <t>EXP-10015665</t>
  </si>
  <si>
    <t>EXP-10015734</t>
  </si>
  <si>
    <t>EXP-10015623</t>
  </si>
  <si>
    <t>EXP-10015178</t>
  </si>
  <si>
    <t>EXP-10015588</t>
  </si>
  <si>
    <t>EXP-10015664</t>
  </si>
  <si>
    <t>EXP-10015596</t>
  </si>
  <si>
    <t>EXP-10015656</t>
  </si>
  <si>
    <t>EXP-10015738</t>
  </si>
  <si>
    <t>EXP-10015737</t>
  </si>
  <si>
    <t>David Stanley</t>
  </si>
  <si>
    <t>EXP-10015774</t>
  </si>
  <si>
    <t>EXP-10015303</t>
  </si>
  <si>
    <t>EXP-10015488</t>
  </si>
  <si>
    <t>EXP-10015758</t>
  </si>
  <si>
    <t>EXP-10015750</t>
  </si>
  <si>
    <t>EXP-10015628</t>
  </si>
  <si>
    <t>EXP-10015792</t>
  </si>
  <si>
    <t>Panagiota Pappan</t>
  </si>
  <si>
    <t>EXP-10015793</t>
  </si>
  <si>
    <t>EXP-10015794</t>
  </si>
  <si>
    <t>EXP-10015795</t>
  </si>
  <si>
    <t>EXP-10015755</t>
  </si>
  <si>
    <t>EXP-10015745</t>
  </si>
  <si>
    <t>EXP-10015782</t>
  </si>
  <si>
    <t>EXP-10015781</t>
  </si>
  <si>
    <t>EXP-10015512</t>
  </si>
  <si>
    <t>EXP-10015764</t>
  </si>
  <si>
    <t>EXP-10015760</t>
  </si>
  <si>
    <t>EXP-10015746</t>
  </si>
  <si>
    <t>EXP-10015798</t>
  </si>
  <si>
    <t>EXP-10015769</t>
  </si>
  <si>
    <t>EXP-10015341</t>
  </si>
  <si>
    <t>EXP-10015563</t>
  </si>
  <si>
    <t>Matthew Bridges</t>
  </si>
  <si>
    <t>EXP-10015532</t>
  </si>
  <si>
    <t>EXP-10015534</t>
  </si>
  <si>
    <t>EXP-10015559</t>
  </si>
  <si>
    <t>EXP-10015820</t>
  </si>
  <si>
    <t>EXP-10015811</t>
  </si>
  <si>
    <t>EXP-10015804</t>
  </si>
  <si>
    <t>EXP-10015514</t>
  </si>
  <si>
    <t>EXP-10015463</t>
  </si>
  <si>
    <t>EXP-10014823</t>
  </si>
  <si>
    <t>EXP-10015313</t>
  </si>
  <si>
    <t>EXP-10014737</t>
  </si>
  <si>
    <t>EXP-10014337</t>
  </si>
  <si>
    <t>EXP-10015339</t>
  </si>
  <si>
    <t>EXP-10015330</t>
  </si>
  <si>
    <t>EXP-10015315</t>
  </si>
  <si>
    <t>EXP-10015684</t>
  </si>
  <si>
    <t>EXP-10015487</t>
  </si>
  <si>
    <t>EXP-10015691</t>
  </si>
  <si>
    <t>EXP-10015517</t>
  </si>
  <si>
    <t>EXP-10015770</t>
  </si>
  <si>
    <t>EXP-10015725</t>
  </si>
  <si>
    <t>EXP-10015772</t>
  </si>
  <si>
    <t>EXP-10015519</t>
  </si>
  <si>
    <t>EXP-10015766</t>
  </si>
  <si>
    <t>EXP-10015828</t>
  </si>
  <si>
    <t>EXP-10015741</t>
  </si>
  <si>
    <t>EXP-10015817</t>
  </si>
  <si>
    <t>EXP-10015835</t>
  </si>
  <si>
    <t>Moran Mcgraw</t>
  </si>
  <si>
    <t>EXP-10015829</t>
  </si>
  <si>
    <t>EXP-10015836</t>
  </si>
  <si>
    <t>EXP-10015819</t>
  </si>
  <si>
    <t>EXP-10015813</t>
  </si>
  <si>
    <t>EXP-10015809</t>
  </si>
  <si>
    <t>EXP-10015545</t>
  </si>
  <si>
    <t>EXP-10013606</t>
  </si>
  <si>
    <t>Dennis Conard</t>
  </si>
  <si>
    <t>EXP-10015799</t>
  </si>
  <si>
    <t>EXP-10015846</t>
  </si>
  <si>
    <t>EXP-10015816</t>
  </si>
  <si>
    <t>EXP-10015773</t>
  </si>
  <si>
    <t>EXP-10015771</t>
  </si>
  <si>
    <t>EXP-10015557</t>
  </si>
  <si>
    <t>EXP-10015739</t>
  </si>
  <si>
    <t>EXP-10015853</t>
  </si>
  <si>
    <t>EXP-10015852</t>
  </si>
  <si>
    <t>EXP-10015857</t>
  </si>
  <si>
    <t>Ronald Beil</t>
  </si>
  <si>
    <t>EXP-10015856</t>
  </si>
  <si>
    <t>EXP-10015229</t>
  </si>
  <si>
    <t>EXP-10015906</t>
  </si>
  <si>
    <t>EXP-10015897</t>
  </si>
  <si>
    <t>EXP-10015778</t>
  </si>
  <si>
    <t>EXP-10015826</t>
  </si>
  <si>
    <t>EXP-10015831</t>
  </si>
  <si>
    <t>Shaun Damron</t>
  </si>
  <si>
    <t>EXP-10015855</t>
  </si>
  <si>
    <t>EXP-10015915</t>
  </si>
  <si>
    <t>EXP-10015908</t>
  </si>
  <si>
    <t>EXP-10015869</t>
  </si>
  <si>
    <t>EXP-10015867</t>
  </si>
  <si>
    <t>EXP-10015866</t>
  </si>
  <si>
    <t>EXP-10015862</t>
  </si>
  <si>
    <t>EXP-10015936</t>
  </si>
  <si>
    <t>EXP-10015949</t>
  </si>
  <si>
    <t>EXP-10015912</t>
  </si>
  <si>
    <t>EXP-10015860</t>
  </si>
  <si>
    <t>EXP-10015843</t>
  </si>
  <si>
    <t>EXP-10015842</t>
  </si>
  <si>
    <t>EXP-10015841</t>
  </si>
  <si>
    <t>EXP-10015370</t>
  </si>
  <si>
    <t>EXP-10015924</t>
  </si>
  <si>
    <t>EXP-10015962</t>
  </si>
  <si>
    <t>EXP-10015963</t>
  </si>
  <si>
    <t>EXP-10015411</t>
  </si>
  <si>
    <t>EXP-10015910</t>
  </si>
  <si>
    <t>EXP-10015970</t>
  </si>
  <si>
    <t>EXP-10015965</t>
  </si>
  <si>
    <t>EXP-10015968</t>
  </si>
  <si>
    <t>EXP-10015969</t>
  </si>
  <si>
    <t>EXP-10015974</t>
  </si>
  <si>
    <t>EXP-10015975</t>
  </si>
  <si>
    <t>EXP-10015529</t>
  </si>
  <si>
    <t>EXP-10015951</t>
  </si>
  <si>
    <t>EXP-10015995</t>
  </si>
  <si>
    <t>EXP-10016002</t>
  </si>
  <si>
    <t>EXP-10015971</t>
  </si>
  <si>
    <t>EXP-10015954</t>
  </si>
  <si>
    <t>EXP-10015434</t>
  </si>
  <si>
    <t>EXP-10015497</t>
  </si>
  <si>
    <t>EXP-10015947</t>
  </si>
  <si>
    <t>EXP-10015372</t>
  </si>
  <si>
    <t>EXP-10015832</t>
  </si>
  <si>
    <t>Chance Bradley</t>
  </si>
  <si>
    <t>EXP-10015890</t>
  </si>
  <si>
    <t>EXP-10015901</t>
  </si>
  <si>
    <t>EXP-10015840</t>
  </si>
  <si>
    <t>EXP-10015838</t>
  </si>
  <si>
    <t>EXP-10015814</t>
  </si>
  <si>
    <t>EXP-10015788</t>
  </si>
  <si>
    <t>EXP-10015786</t>
  </si>
  <si>
    <t>EXP-10016016</t>
  </si>
  <si>
    <t>EXP-10015865</t>
  </si>
  <si>
    <t>EXP-10015693</t>
  </si>
  <si>
    <t>EXP-10015458</t>
  </si>
  <si>
    <t>EXP-10015823</t>
  </si>
  <si>
    <t>EXP-10016021</t>
  </si>
  <si>
    <t>EXP-10016029</t>
  </si>
  <si>
    <t>EXP-10015998</t>
  </si>
  <si>
    <t>EXP-10015359</t>
  </si>
  <si>
    <t>Kevin Rutkowski</t>
  </si>
  <si>
    <t>EXP-10015801</t>
  </si>
  <si>
    <t>EXP-10015713</t>
  </si>
  <si>
    <t>EXP-10015854</t>
  </si>
  <si>
    <t>EXP-10015261</t>
  </si>
  <si>
    <t>EXP-10016006</t>
  </si>
  <si>
    <t>EXP-10015948</t>
  </si>
  <si>
    <t>EXP-10015941</t>
  </si>
  <si>
    <t>EXP-10015938</t>
  </si>
  <si>
    <t>EXP-10016026</t>
  </si>
  <si>
    <t>EXP-10015494</t>
  </si>
  <si>
    <t>EXP-10015672</t>
  </si>
  <si>
    <t>EXP-10016041</t>
  </si>
  <si>
    <t>EXP-10015285</t>
  </si>
  <si>
    <t>EXP-10015785</t>
  </si>
  <si>
    <t>EXP-10015978</t>
  </si>
  <si>
    <t>EXP-10015661</t>
  </si>
  <si>
    <t>EXP-10015454</t>
  </si>
  <si>
    <t>EXP-10016045</t>
  </si>
  <si>
    <t>EXP-10015918</t>
  </si>
  <si>
    <t>EXP-10015992</t>
  </si>
  <si>
    <t>EXP-10015752</t>
  </si>
  <si>
    <t>EXP-10015504</t>
  </si>
  <si>
    <t>EXP-10016001</t>
  </si>
  <si>
    <t>Daivd Tyson</t>
  </si>
  <si>
    <t>EXP-10016061</t>
  </si>
  <si>
    <t>EXP-10016064</t>
  </si>
  <si>
    <t>EXP-10016058</t>
  </si>
  <si>
    <t>EXP-10015387</t>
  </si>
  <si>
    <t>EXP-10016032</t>
  </si>
  <si>
    <t>EXP-10015493</t>
  </si>
  <si>
    <t>EXP-10015892</t>
  </si>
  <si>
    <t>EXP-10016024</t>
  </si>
  <si>
    <t>EXP-10015894</t>
  </si>
  <si>
    <t>Cullen Copland</t>
  </si>
  <si>
    <t>EXP-10015587</t>
  </si>
  <si>
    <t>EXP-10016009</t>
  </si>
  <si>
    <t>EXP-10015806</t>
  </si>
  <si>
    <t>EXP-10015993</t>
  </si>
  <si>
    <t>EXP-10015900</t>
  </si>
  <si>
    <t>EXP-10016040</t>
  </si>
  <si>
    <t>EXP-10015902</t>
  </si>
  <si>
    <t>EXP-10016060</t>
  </si>
  <si>
    <t>EXP-10015818</t>
  </si>
  <si>
    <t>EXP-10014884</t>
  </si>
  <si>
    <t>EXP-10015455</t>
  </si>
  <si>
    <t>EXP-10016051</t>
  </si>
  <si>
    <t>Ryan Talbert</t>
  </si>
  <si>
    <t>EXP-10015719</t>
  </si>
  <si>
    <t>EXP-10015956</t>
  </si>
  <si>
    <t>EXP-10016080</t>
  </si>
  <si>
    <t>EXP-10016083</t>
  </si>
  <si>
    <t>EXP-10015868</t>
  </si>
  <si>
    <t>EXP-10016004</t>
  </si>
  <si>
    <t>EXP-10016007</t>
  </si>
  <si>
    <t>EXP-10015790</t>
  </si>
  <si>
    <t>Katherine Martin</t>
  </si>
  <si>
    <t>EXP-10016132</t>
  </si>
  <si>
    <t>EXP-10016036</t>
  </si>
  <si>
    <t>EXP-10016035</t>
  </si>
  <si>
    <t>Jackson McDowell</t>
  </si>
  <si>
    <t>EXP-10016128</t>
  </si>
  <si>
    <t>EXP-10015959</t>
  </si>
  <si>
    <t>EXP-10016037</t>
  </si>
  <si>
    <t>EXP-10016152</t>
  </si>
  <si>
    <t>EXP-10016170</t>
  </si>
  <si>
    <t>EXP-10016178</t>
  </si>
  <si>
    <t>EXP-10016184</t>
  </si>
  <si>
    <t>EXP-10016174</t>
  </si>
  <si>
    <t>EXP-10016187</t>
  </si>
  <si>
    <t>EXP-10016181</t>
  </si>
  <si>
    <t>EXP-10016180</t>
  </si>
  <si>
    <t>EXP-10016183</t>
  </si>
  <si>
    <t>EXP-10016182</t>
  </si>
  <si>
    <t>EXP-10016179</t>
  </si>
  <si>
    <t>Christian Cervantes</t>
  </si>
  <si>
    <t>EXP-10016254</t>
  </si>
  <si>
    <t>EXP-10016287</t>
  </si>
  <si>
    <t>EXP-10016294</t>
  </si>
  <si>
    <t>EXP-10016293</t>
  </si>
  <si>
    <t>Wendy Gamblin</t>
  </si>
  <si>
    <t>EXP-10016283</t>
  </si>
  <si>
    <t>Marina Permann</t>
  </si>
  <si>
    <t>EXP-10016271</t>
  </si>
  <si>
    <t>EXP-10016258</t>
  </si>
  <si>
    <t>EXP-10016259</t>
  </si>
  <si>
    <t>EXP-10016260</t>
  </si>
  <si>
    <t>EXP-10016261</t>
  </si>
  <si>
    <t>EXP-10016262</t>
  </si>
  <si>
    <t>EXP-10015430</t>
  </si>
  <si>
    <t>EXP-10016357</t>
  </si>
  <si>
    <t>EXP-10016343</t>
  </si>
  <si>
    <t>EXP-10015877</t>
  </si>
  <si>
    <t>EXP-10015878</t>
  </si>
  <si>
    <t>EXP-10015884</t>
  </si>
  <si>
    <t>EXP-10015887</t>
  </si>
  <si>
    <t>EXP-10015888</t>
  </si>
  <si>
    <t>EXP-10015913</t>
  </si>
  <si>
    <t>EXP-10016108</t>
  </si>
  <si>
    <t>EXP-10015278</t>
  </si>
  <si>
    <t>EXP-10016246</t>
  </si>
  <si>
    <t>EXP-10016249</t>
  </si>
  <si>
    <t>EXP-10016291</t>
  </si>
  <si>
    <t>EXP-10016314</t>
  </si>
  <si>
    <t>Samuel Cardona</t>
  </si>
  <si>
    <t>EXP-10014817</t>
  </si>
  <si>
    <t>EXP-10016319</t>
  </si>
  <si>
    <t>EXP-10016280</t>
  </si>
  <si>
    <t>EXP-10016239</t>
  </si>
  <si>
    <t>EXP-10016227</t>
  </si>
  <si>
    <t>EXP-10016230</t>
  </si>
  <si>
    <t>Matt Rush</t>
  </si>
  <si>
    <t>EXP-10016151</t>
  </si>
  <si>
    <t>EXP-10016153</t>
  </si>
  <si>
    <t>Jordan Brohm</t>
  </si>
  <si>
    <t>EXP-10016214</t>
  </si>
  <si>
    <t>EXP-10016043</t>
  </si>
  <si>
    <t>Zavier Watkins</t>
  </si>
  <si>
    <t>EXP-10015903</t>
  </si>
  <si>
    <t>EXP-10016200</t>
  </si>
  <si>
    <t>EXP-10016210</t>
  </si>
  <si>
    <t>EXP-10016176</t>
  </si>
  <si>
    <t>EXP-10016191</t>
  </si>
  <si>
    <t>EXP-10016190</t>
  </si>
  <si>
    <t>EXP-10016189</t>
  </si>
  <si>
    <t>EXP-10016177</t>
  </si>
  <si>
    <t>EXP-10016173</t>
  </si>
  <si>
    <t>EXP-10016172</t>
  </si>
  <si>
    <t>EXP-10015660</t>
  </si>
  <si>
    <t>EXP-10016038</t>
  </si>
  <si>
    <t>EXP-10015821</t>
  </si>
  <si>
    <t>EXP-10015520</t>
  </si>
  <si>
    <t>EXP-10015933</t>
  </si>
  <si>
    <t>EXP-10015930</t>
  </si>
  <si>
    <t>EXP-10016211</t>
  </si>
  <si>
    <t>EXP-10016122</t>
  </si>
  <si>
    <t>EXP-10016198</t>
  </si>
  <si>
    <t>EXP-10016197</t>
  </si>
  <si>
    <t>EXP-10016196</t>
  </si>
  <si>
    <t>EXP-10015999</t>
  </si>
  <si>
    <t>Dennis Martin</t>
  </si>
  <si>
    <t>EXP-10016215</t>
  </si>
  <si>
    <t>EXP-10016154</t>
  </si>
  <si>
    <t>EXP-10016149</t>
  </si>
  <si>
    <t>EXP-10016158</t>
  </si>
  <si>
    <t>EXP-10016075</t>
  </si>
  <si>
    <t>EXP-10015942</t>
  </si>
  <si>
    <t>EXP-10015872</t>
  </si>
  <si>
    <t>EXP-10016347</t>
  </si>
  <si>
    <t>Lauren Nix</t>
  </si>
  <si>
    <t>EXP-10016107</t>
  </si>
  <si>
    <t>EXP-10016368</t>
  </si>
  <si>
    <t>EXP-10016364</t>
  </si>
  <si>
    <t>EXP-10016366</t>
  </si>
  <si>
    <t>EXP-10016365</t>
  </si>
  <si>
    <t>EXP-10016359</t>
  </si>
  <si>
    <t>EXP-10016069</t>
  </si>
  <si>
    <t>EXP-10015789</t>
  </si>
  <si>
    <t>EXP-10016090</t>
  </si>
  <si>
    <t>EXP-10016123</t>
  </si>
  <si>
    <t>EXP-10015767</t>
  </si>
  <si>
    <t>EXP-10016134</t>
  </si>
  <si>
    <t>EXP-10016142</t>
  </si>
  <si>
    <t>EXP-10015932</t>
  </si>
  <si>
    <t>EXP-10016233</t>
  </si>
  <si>
    <t>EXP-10016100</t>
  </si>
  <si>
    <t>EXP-10015468</t>
  </si>
  <si>
    <t>EXP-10015917</t>
  </si>
  <si>
    <t>EXP-10016129</t>
  </si>
  <si>
    <t>EXP-10016094</t>
  </si>
  <si>
    <t>EXP-10016247</t>
  </si>
  <si>
    <t>Alphonso Dyer</t>
  </si>
  <si>
    <t>EXP-10016321</t>
  </si>
  <si>
    <t>EXP-10016292</t>
  </si>
  <si>
    <t>EXP-10016358</t>
  </si>
  <si>
    <t>If Recheck (Suggestions)</t>
  </si>
  <si>
    <t>Wash Supplies and Employee Incentive - Entertainment</t>
  </si>
  <si>
    <t>Wash Supplies &amp; Wash Maintenace(16.98)</t>
  </si>
  <si>
    <t>Wash Supplies(49.02)</t>
  </si>
  <si>
    <t>EXP-10016350</t>
  </si>
  <si>
    <t>EXP-10016166</t>
  </si>
  <si>
    <t>EXP-10016267</t>
  </si>
  <si>
    <t>Wash Supplies &amp; Office Supplies</t>
  </si>
  <si>
    <t>EXP-10016337</t>
  </si>
  <si>
    <t>EXP-10015982</t>
  </si>
  <si>
    <t>EXP-10016138</t>
  </si>
  <si>
    <t>EXP-10015899</t>
  </si>
  <si>
    <t>EXP-10015827</t>
  </si>
  <si>
    <t>EXP-10015702</t>
  </si>
  <si>
    <t>EXP-10016157</t>
  </si>
  <si>
    <t>Fuel Memo</t>
  </si>
  <si>
    <t>Please fill out memo for fuel like, Fuel for (_____)</t>
  </si>
  <si>
    <t>EXP-10015591</t>
  </si>
  <si>
    <t>EXP-10016335</t>
  </si>
  <si>
    <t>EXP-10016332</t>
  </si>
  <si>
    <t>EXP-10016330</t>
  </si>
  <si>
    <t>EXP-10016328</t>
  </si>
  <si>
    <t>EXP-10016286</t>
  </si>
  <si>
    <t>EXP-10016068</t>
  </si>
  <si>
    <t>EXP-10016245</t>
  </si>
  <si>
    <t>EXP-10016165</t>
  </si>
  <si>
    <t>EXP-10016171</t>
  </si>
  <si>
    <t>EXP-10016265</t>
  </si>
  <si>
    <t>EXP-10016235</t>
  </si>
  <si>
    <t>Brandon Ortega</t>
  </si>
  <si>
    <t>EXP-10015800</t>
  </si>
  <si>
    <t>EXP-10016306</t>
  </si>
  <si>
    <t>EXP-10016322</t>
  </si>
  <si>
    <t>#REF!</t>
  </si>
  <si>
    <t>EXP-10016436</t>
  </si>
  <si>
    <t>EXP-10016485</t>
  </si>
  <si>
    <t>EXP-10016435</t>
  </si>
  <si>
    <t>EXP-10016488</t>
  </si>
  <si>
    <t>EXP-10016547</t>
  </si>
  <si>
    <t>EXP-10016558</t>
  </si>
  <si>
    <t>EXP-10016504</t>
  </si>
  <si>
    <t>EXP-10016430</t>
  </si>
  <si>
    <t>EXP-10016553</t>
  </si>
  <si>
    <t>EXP-10016509</t>
  </si>
  <si>
    <t>EXP-10016519</t>
  </si>
  <si>
    <t>EXP-10015675</t>
  </si>
  <si>
    <t>Timothy Shannon</t>
  </si>
  <si>
    <t>EXP-10016538</t>
  </si>
  <si>
    <t>EXP-10016401</t>
  </si>
  <si>
    <r>
      <t xml:space="preserve">Please make sure 'Cost Center' is </t>
    </r>
    <r>
      <rPr>
        <i/>
        <sz val="10"/>
        <color rgb="FF000000"/>
        <rFont val="Arial"/>
        <family val="2"/>
      </rPr>
      <t>2400 - Administration</t>
    </r>
    <r>
      <rPr>
        <sz val="10"/>
        <color indexed="8"/>
        <rFont val="Arial"/>
        <family val="2"/>
      </rPr>
      <t xml:space="preserve">, 'Location' is </t>
    </r>
    <r>
      <rPr>
        <i/>
        <sz val="10"/>
        <color rgb="FF000000"/>
        <rFont val="Arial"/>
        <family val="2"/>
      </rPr>
      <t>Wash Admin</t>
    </r>
    <r>
      <rPr>
        <sz val="10"/>
        <color indexed="8"/>
        <rFont val="Arial"/>
        <family val="2"/>
      </rPr>
      <t xml:space="preserve">, and 'Initiative' is </t>
    </r>
    <r>
      <rPr>
        <i/>
        <sz val="10"/>
        <color rgb="FF000000"/>
        <rFont val="Arial"/>
        <family val="2"/>
      </rPr>
      <t>Fall 2024 Field Leadership Meeting</t>
    </r>
    <r>
      <rPr>
        <sz val="10"/>
        <color indexed="8"/>
        <rFont val="Arial"/>
        <family val="2"/>
      </rPr>
      <t>.</t>
    </r>
  </si>
  <si>
    <t>EXP-10016513</t>
  </si>
  <si>
    <t>Fall 2024 Meeting</t>
  </si>
  <si>
    <t>EXP-10016521</t>
  </si>
  <si>
    <t>EXP-10016529</t>
  </si>
  <si>
    <t>EXP-10016527</t>
  </si>
  <si>
    <t>EXP-10016500</t>
  </si>
  <si>
    <t>EXP-10016487</t>
  </si>
  <si>
    <t>Andrew Hall</t>
  </si>
  <si>
    <t>EXP-10016480</t>
  </si>
  <si>
    <t>David Pelico</t>
  </si>
  <si>
    <t>EXP-10016464</t>
  </si>
  <si>
    <t>EXP-10015851</t>
  </si>
  <si>
    <t>EXP-10016360</t>
  </si>
  <si>
    <t>EXP-10016420</t>
  </si>
  <si>
    <t>EXP-10016432</t>
  </si>
  <si>
    <t>EXP-10016361</t>
  </si>
  <si>
    <t>EXP-10016352</t>
  </si>
  <si>
    <t>EXP-10016522</t>
  </si>
  <si>
    <t>Emily Popple</t>
  </si>
  <si>
    <t>EXP-10016578</t>
  </si>
  <si>
    <t>EXP-10016484</t>
  </si>
  <si>
    <t>Teresa Cantu</t>
  </si>
  <si>
    <t>EXP-10016541</t>
  </si>
  <si>
    <t>EXP-10016576</t>
  </si>
  <si>
    <t>EXP-10016567</t>
  </si>
  <si>
    <t>EXP-10016568</t>
  </si>
  <si>
    <t>EXP-10016569</t>
  </si>
  <si>
    <t>EXP-10016575</t>
  </si>
  <si>
    <t>Wash Supplies(19.18)</t>
  </si>
  <si>
    <t>Wash Supplies($22.56)</t>
  </si>
  <si>
    <t>Wash Maintenance($16.98) &amp; Wash Supplies($17.58, $7.66)</t>
  </si>
  <si>
    <t>EXP-10016543</t>
  </si>
  <si>
    <t>EXP-10016559</t>
  </si>
  <si>
    <t>EXP-10016443</t>
  </si>
  <si>
    <t>EXP-10016564</t>
  </si>
  <si>
    <t>EXP-10016566</t>
  </si>
  <si>
    <t>EXP-10016570</t>
  </si>
  <si>
    <t>EXP-10016585</t>
  </si>
  <si>
    <t>EXP-10016374</t>
  </si>
  <si>
    <t>EXP-10016411</t>
  </si>
  <si>
    <t>Office Supplies($47.87)</t>
  </si>
  <si>
    <t>EXP-10016263</t>
  </si>
  <si>
    <t>EXP-10016586</t>
  </si>
  <si>
    <t>EXP-10015837</t>
  </si>
  <si>
    <t>EXP-10016008</t>
  </si>
  <si>
    <t>EXP-10015264</t>
  </si>
  <si>
    <t>EXP-10015919</t>
  </si>
  <si>
    <t>Wash Repairs &amp; Wash Supplies</t>
  </si>
  <si>
    <t>Wash Repairs and Laundry &amp; Linens</t>
  </si>
  <si>
    <t>EXP-10015973</t>
  </si>
  <si>
    <t>EXP-10016095</t>
  </si>
  <si>
    <t>EXP-10015447</t>
  </si>
  <si>
    <t>EXP-10015923</t>
  </si>
  <si>
    <t>Wash Supplies($79.72)</t>
  </si>
  <si>
    <t>EXP-10015442</t>
  </si>
  <si>
    <t>EXP-10015994</t>
  </si>
  <si>
    <t>No</t>
  </si>
  <si>
    <t>EXP-10015916</t>
  </si>
  <si>
    <t>EXP-10016047</t>
  </si>
  <si>
    <t>EXP-10016054</t>
  </si>
  <si>
    <t>Wash Supplies($28.32)</t>
  </si>
  <si>
    <t>Karlee Gibbens</t>
  </si>
  <si>
    <t>EXP-10016571</t>
  </si>
  <si>
    <t>EXP-10016579</t>
  </si>
  <si>
    <t>Jaden Daniel</t>
  </si>
  <si>
    <t>EXP-10016611</t>
  </si>
  <si>
    <t>EXP-10016624</t>
  </si>
  <si>
    <t>Dillion Meister</t>
  </si>
  <si>
    <t>EXP-10016606</t>
  </si>
  <si>
    <t>EXP-10016602</t>
  </si>
  <si>
    <t>EXP-10016603</t>
  </si>
  <si>
    <t>EXP-10016625</t>
  </si>
  <si>
    <t>EXP-10016609</t>
  </si>
  <si>
    <t>EXP-10016589</t>
  </si>
  <si>
    <t>EXP-10016503</t>
  </si>
  <si>
    <t>EXP-10016471</t>
  </si>
  <si>
    <t>EXP-10016470</t>
  </si>
  <si>
    <t>EXP-10016626</t>
  </si>
  <si>
    <t>EXP-10016381</t>
  </si>
  <si>
    <t>EXP-10016346</t>
  </si>
  <si>
    <t>EXP-10016281</t>
  </si>
  <si>
    <t>EXP-10016627</t>
  </si>
  <si>
    <t>EXP-10016140</t>
  </si>
  <si>
    <t>EXP-10016088</t>
  </si>
  <si>
    <t>EXP-10015952</t>
  </si>
  <si>
    <t>EXP-10016630</t>
  </si>
  <si>
    <t>EXP-10016377</t>
  </si>
  <si>
    <t>EXP-10016654</t>
  </si>
  <si>
    <t>James Fillinger</t>
  </si>
  <si>
    <t>EXP-10016652</t>
  </si>
  <si>
    <t>EXP-10016659</t>
  </si>
  <si>
    <t>EXP-10016657</t>
  </si>
  <si>
    <t>EXP-10016628</t>
  </si>
  <si>
    <t>EXP-10016629</t>
  </si>
  <si>
    <t>Marcus Jones</t>
  </si>
  <si>
    <t>EXP-10015848</t>
  </si>
  <si>
    <t>Andrew Harp</t>
  </si>
  <si>
    <t>EXP-10016495</t>
  </si>
  <si>
    <t>EXP-10016531</t>
  </si>
  <si>
    <t>Nathan Clement</t>
  </si>
  <si>
    <t>EXP-10016618</t>
  </si>
  <si>
    <t>EXP-10016341</t>
  </si>
  <si>
    <t>EXP-10016031</t>
  </si>
  <si>
    <t>EXP-10015775</t>
  </si>
  <si>
    <t>EXP-10015351</t>
  </si>
  <si>
    <t>EXP-10016290</t>
  </si>
  <si>
    <t>Ryan Dill</t>
  </si>
  <si>
    <t>EXP-10016461</t>
  </si>
  <si>
    <t>EXP-10016664</t>
  </si>
  <si>
    <t>EXP-10016477</t>
  </si>
  <si>
    <t>EXP-10016493</t>
  </si>
  <si>
    <t>EXP-10016402</t>
  </si>
  <si>
    <t>EXP-10016492</t>
  </si>
  <si>
    <t>EXP-10016660</t>
  </si>
  <si>
    <t>EXP-10016379</t>
  </si>
  <si>
    <t>EXP-10016438</t>
  </si>
  <si>
    <t>EXP-10016482</t>
  </si>
  <si>
    <t>EXP-10016458</t>
  </si>
  <si>
    <t>EXP-10016546</t>
  </si>
  <si>
    <t>EXP-10016468</t>
  </si>
  <si>
    <t>EXP-10016353</t>
  </si>
  <si>
    <t>EXP-10016406</t>
  </si>
  <si>
    <t>Snacks($7.96)</t>
  </si>
  <si>
    <t>EXP-10016506</t>
  </si>
  <si>
    <t>EXP-10016533</t>
  </si>
  <si>
    <t>EXP-10016496</t>
  </si>
  <si>
    <t>EXP-10016334</t>
  </si>
  <si>
    <t>EXP-10016005</t>
  </si>
  <si>
    <t>EXP-10016424</t>
  </si>
  <si>
    <t>EXP-10016518</t>
  </si>
  <si>
    <t>EXP-10016412</t>
  </si>
  <si>
    <t>EXP-10016204</t>
  </si>
  <si>
    <t>EXP-10016391</t>
  </si>
  <si>
    <t>EXP-10016591</t>
  </si>
  <si>
    <t>EXP-10016574</t>
  </si>
  <si>
    <t>EXP-10016682</t>
  </si>
  <si>
    <t>SL364@tidalwaveautospa.com</t>
  </si>
  <si>
    <t>SL39@tidalwaveautospa.com</t>
  </si>
  <si>
    <t>SL212@tidalwaveautospa.com</t>
  </si>
  <si>
    <t>amanda.thompson@tidalwaveautospa.com</t>
  </si>
  <si>
    <t>SL288@tidalwaveautospa.com</t>
  </si>
  <si>
    <t>SL319@tidalwaveautospa.com</t>
  </si>
  <si>
    <t>SL254@tidalwaveautospa.com</t>
  </si>
  <si>
    <t>andrew.strevel@tidalwaveautospa.com</t>
  </si>
  <si>
    <t>SL3@tidalwaveautospa.com</t>
  </si>
  <si>
    <t>SL87@tidalwaveautospa.com</t>
  </si>
  <si>
    <t>SL280@tidalwaveautospa.com</t>
  </si>
  <si>
    <t>SL81@tidalwaveautospa.com</t>
  </si>
  <si>
    <t>SL315@tidalwaveautospa.com</t>
  </si>
  <si>
    <t>SL74@tidalwaveautospa.com</t>
  </si>
  <si>
    <t>SL58@tidalwaveautospa.com</t>
  </si>
  <si>
    <t>SL158@tidalwaveautospa.com</t>
  </si>
  <si>
    <t>SL112@tidalwaveautospa.com</t>
  </si>
  <si>
    <t>SL232@tidalwaveautospa.com</t>
  </si>
  <si>
    <t>SL245@tidalwaveautospa.com</t>
  </si>
  <si>
    <t>SL213@tidalwaveautospa.com</t>
  </si>
  <si>
    <t>SL220@tidalwaveautospa.com</t>
  </si>
  <si>
    <t>AARON RITENOUR</t>
  </si>
  <si>
    <t>SL41@tidalwaveautospa.com</t>
  </si>
  <si>
    <t>SL128@tidalwaveautospa.com</t>
  </si>
  <si>
    <t>bruce.maxwell@tidalwaveautospa.com</t>
  </si>
  <si>
    <t>byron.barnes@tidalwaveautospa.com</t>
  </si>
  <si>
    <t>SL160@tidalwaveautospa.com</t>
  </si>
  <si>
    <t>cameran.chamblee@tidalwaveautospa.com</t>
  </si>
  <si>
    <t>SL67@tidalwaveautospa.com</t>
  </si>
  <si>
    <t>SL91@tidalwaveautospa.com</t>
  </si>
  <si>
    <t>SL13@tidalwaveautospa.com</t>
  </si>
  <si>
    <t>SL292@tidalwaveautospa.com</t>
  </si>
  <si>
    <t>SL9@tidalwaveautospa.com</t>
  </si>
  <si>
    <t>SL363@tidalwaveautospa.com</t>
  </si>
  <si>
    <t>SL21@tidalwaveautospa.com</t>
  </si>
  <si>
    <t>SL230@tidalwaveautospa.com</t>
  </si>
  <si>
    <t>christopher.lopez@tidalwaveautospa.com</t>
  </si>
  <si>
    <t>SL324@tidalwaveautospa.com</t>
  </si>
  <si>
    <t>clayton.gibson@tidalwaveautospa.com</t>
  </si>
  <si>
    <t>SL282@tidalwaveautospa.com</t>
  </si>
  <si>
    <t>SL95@tidalwaveautospa.com</t>
  </si>
  <si>
    <t>SL79@tidalwaveautospa.com</t>
  </si>
  <si>
    <t>SL264@tidalwaveautospa.com</t>
  </si>
  <si>
    <t>SL29@tidalwaveautospa.com</t>
  </si>
  <si>
    <t>SL117@tidalwaveautospa.com</t>
  </si>
  <si>
    <t>SL250@tidalwaveautospa.com</t>
  </si>
  <si>
    <t>david.foster@tidalwaveautospa.com</t>
  </si>
  <si>
    <t>SL141@tidalwaveautospa.com</t>
  </si>
  <si>
    <t>SL64@tidalwaveautospa.com</t>
  </si>
  <si>
    <t>SL4@tidalwaveautospa.com</t>
  </si>
  <si>
    <t>SL121@tidalwaveautospa.com</t>
  </si>
  <si>
    <t>derek.schillinger@tidalwaveautospa.com</t>
  </si>
  <si>
    <t>douglas.boeres@tidalwaveautospa.com</t>
  </si>
  <si>
    <t>ASL164@tidalwaveautospa.com</t>
  </si>
  <si>
    <t>SL65@tidalwaveautospa.com</t>
  </si>
  <si>
    <t>edward.bayliss@tidalwaveautospa.com</t>
  </si>
  <si>
    <t>SL260@tidalwaveautospa.com</t>
  </si>
  <si>
    <t>Ericka.Gosha@twavelead.com</t>
  </si>
  <si>
    <t>SL16@tidalwaveautospa.com</t>
  </si>
  <si>
    <t>SL205@tidalwaveautospa.com</t>
  </si>
  <si>
    <t>gary.bradley@tidalwaveautospa.com</t>
  </si>
  <si>
    <t>SL136@tidalwaveautospa.com</t>
  </si>
  <si>
    <t>SL190@tidalwaveautospa.com</t>
  </si>
  <si>
    <t>SL116@tidalwaveautospa.com</t>
  </si>
  <si>
    <t>SL122@tidalwaveautospa.com</t>
  </si>
  <si>
    <t>SL237@tidalwaveautospa.com</t>
  </si>
  <si>
    <t>SL222@tidalwaveautospa.com</t>
  </si>
  <si>
    <t>SL40@tidalwaveautospa.com</t>
  </si>
  <si>
    <t>SL14@tidalwaveautospa.com</t>
  </si>
  <si>
    <t>SL24@tidalwaveautospa.com</t>
  </si>
  <si>
    <t>SL265@tidalwaveautospa.com</t>
  </si>
  <si>
    <t>SL130@tidalwaveautospa.com</t>
  </si>
  <si>
    <t>SL51@tidalwaveautospa.com</t>
  </si>
  <si>
    <t>SL242@tidalwaveautospa.com</t>
  </si>
  <si>
    <t>SL303@tidalwaveautospa.com</t>
  </si>
  <si>
    <t>jennifer.paris@twavelead.com</t>
  </si>
  <si>
    <t>SL97@tidalwaveautospa.com</t>
  </si>
  <si>
    <t>SL17@tidalwaveautospa.com</t>
  </si>
  <si>
    <t>jill@twavelead.com</t>
  </si>
  <si>
    <t>joe.chavez@twavelead.com</t>
  </si>
  <si>
    <t>SL114@tidalwaveautospa.com</t>
  </si>
  <si>
    <t>SL36@tidalwaveautospa.com</t>
  </si>
  <si>
    <t>johnathan.harshbarger@tidalwaveautospa.com</t>
  </si>
  <si>
    <t>SL284@tidalwaveautospa.com</t>
  </si>
  <si>
    <t>SL310@tidalwaveautospa.com</t>
  </si>
  <si>
    <t>SL191@tidalwaveautospa.com</t>
  </si>
  <si>
    <t>SL2@tidalwaveautospa.com</t>
  </si>
  <si>
    <t>SL259@tidalwaveautospa.com</t>
  </si>
  <si>
    <t>SL20@tidalwaveautospa.com</t>
  </si>
  <si>
    <t>SL50@tidalwaveautospa.com</t>
  </si>
  <si>
    <t>Marlan Nichols</t>
  </si>
  <si>
    <t>jhenderson@twavelead.com</t>
  </si>
  <si>
    <t>SL66@tidalwaveautospa.com</t>
  </si>
  <si>
    <t>SL59@tidalwaveautospa.com</t>
  </si>
  <si>
    <t>SL289@tidalwaveautospa.com</t>
  </si>
  <si>
    <t>SL88@tidalwaveautospa.com</t>
  </si>
  <si>
    <t>justin.nix@twavelead.com</t>
  </si>
  <si>
    <t>SL144@tidalwaveautospa.com</t>
  </si>
  <si>
    <t>katie@twavelead.com</t>
  </si>
  <si>
    <t>SL223@tidalwaveautospa.com</t>
  </si>
  <si>
    <t>SL37@tidalwaveautospa.com</t>
  </si>
  <si>
    <t>SL22@tidalwaveautospa.com</t>
  </si>
  <si>
    <t>SL253@tidalwaveautospa.com</t>
  </si>
  <si>
    <t>SL28@tidalwaveautospa.com</t>
  </si>
  <si>
    <t>SL31@tidalwaveautospa.com</t>
  </si>
  <si>
    <t>laurie.chrisner@twavelead.com</t>
  </si>
  <si>
    <t>SL146@tidalwaveautospa.com</t>
  </si>
  <si>
    <t>SL49@tidalwaveautospa.com</t>
  </si>
  <si>
    <t>SL63@tidalwaveautospa.com</t>
  </si>
  <si>
    <t>SL150@tidalwaveautospa.com</t>
  </si>
  <si>
    <t>SL229@tidalwaveautospa.com</t>
  </si>
  <si>
    <t>SL@tidalwaveautospa.com</t>
  </si>
  <si>
    <t>SL82@tidalwaveautospa.com</t>
  </si>
  <si>
    <t>SL286@tidalwaveautospa.com</t>
  </si>
  <si>
    <t>SL15@tidalwaveautospa.com</t>
  </si>
  <si>
    <t>SL203@tidalwaveautospa.com</t>
  </si>
  <si>
    <t>SL99@tidalwaveautospa.com</t>
  </si>
  <si>
    <t>maurice.moorman@tidalwaveautospa.com</t>
  </si>
  <si>
    <t>SL181@tidalwaveautospa.com</t>
  </si>
  <si>
    <t>SL110@tidalwaveautospa.com</t>
  </si>
  <si>
    <t>SL33@tidalwaveautospa.com</t>
  </si>
  <si>
    <t>mike.donnelly@tidalwaveautospa.com</t>
  </si>
  <si>
    <t>SL12@tidalwaveautospa.com</t>
  </si>
  <si>
    <t>SL55@tidalwaveautospa.com</t>
  </si>
  <si>
    <t>@tidalwaveautospa.com</t>
  </si>
  <si>
    <t>mitchell.herndon@twavelead.com</t>
  </si>
  <si>
    <t>SL159@tidalwaveautospa.com</t>
  </si>
  <si>
    <t>Mark Kelly</t>
  </si>
  <si>
    <t>SL278@tidalwaveautospa.com</t>
  </si>
  <si>
    <t>SL19@tidalwaveautospa.com</t>
  </si>
  <si>
    <t>SL246@tidalwaveautospa.com</t>
  </si>
  <si>
    <t>SL219@tidalwaveautospa.com</t>
  </si>
  <si>
    <t>SL106@tidalwaveautospa.com</t>
  </si>
  <si>
    <t>Paige.Canfield@tidalwaveautospa.com</t>
  </si>
  <si>
    <t>SL240@tidalwaveautospa.com</t>
  </si>
  <si>
    <t>SL54@tidalwaveautospa.com</t>
  </si>
  <si>
    <t>SL256@tidalwaveautospa.com</t>
  </si>
  <si>
    <t>SL263@tidalwaveautospa.com</t>
  </si>
  <si>
    <t>preston.long@tidalwaveautospa.com</t>
  </si>
  <si>
    <t>SL5@tidalwaveautospa.com</t>
  </si>
  <si>
    <t>SL113@tidalwaveautospa.com</t>
  </si>
  <si>
    <t>SL266@tidalwaveautospa.com</t>
  </si>
  <si>
    <t>SL312@tidalwaveautospa.com</t>
  </si>
  <si>
    <t>SL62@tidalwaveautospa.com</t>
  </si>
  <si>
    <t>SL109@tidalwaveautospa.com</t>
  </si>
  <si>
    <t>SL193@tidalwaveautospa.com</t>
  </si>
  <si>
    <t>SL68@tidalwaveautospa.com</t>
  </si>
  <si>
    <t>ricky.doyle@tidalwaveautospa.com</t>
  </si>
  <si>
    <t>SL30@tidalwaveautospa.com</t>
  </si>
  <si>
    <t>robert.carnemolla@tidalwaveautospa.com</t>
  </si>
  <si>
    <t>SL270@tidalwaveautospa.com</t>
  </si>
  <si>
    <t>SL94@tidalwaveautospa.com</t>
  </si>
  <si>
    <t>SL236@tidalwaveautospa.com</t>
  </si>
  <si>
    <t>robert.swigonski@tidalwaveautospa.com</t>
  </si>
  <si>
    <t>SL83@tidalwaveautospa.com</t>
  </si>
  <si>
    <t>roy.ramirez@tidalwaveautospa.com</t>
  </si>
  <si>
    <t>SL27@tidalwaveautospa.com</t>
  </si>
  <si>
    <t>SL192@tidalwaveautospa.com</t>
  </si>
  <si>
    <t>SL129@tidalwaveautospa.com</t>
  </si>
  <si>
    <t>SL183@tidalwaveautospa.com</t>
  </si>
  <si>
    <t>SL274@tidalwaveautospa.com</t>
  </si>
  <si>
    <t>SL155@tidalwaveautospa.com</t>
  </si>
  <si>
    <t>sean.bush@tidalwaveautospa.com</t>
  </si>
  <si>
    <t>SL269@tidalwaveautospa.com</t>
  </si>
  <si>
    <t>SL372@tidalwaveautospa.com</t>
  </si>
  <si>
    <t>SL211@tidalwaveautospa.com</t>
  </si>
  <si>
    <t>SL166@tidalwaveautospa.com</t>
  </si>
  <si>
    <t>stephanie.huff@twavelead.com</t>
  </si>
  <si>
    <t>SL247@tidalwaveautospa.com</t>
  </si>
  <si>
    <t>SL45@tidalwaveautospa.com</t>
  </si>
  <si>
    <t>SL167@tidalwaveautospa.com</t>
  </si>
  <si>
    <t>steve.kyriazis@tidalwaveautospa.com</t>
  </si>
  <si>
    <t>SL102@tidalwaveautospa.com</t>
  </si>
  <si>
    <t>jason.stephens@tidalwaveautospa.com</t>
  </si>
  <si>
    <t>SL6@tidalwaveautospa.com</t>
  </si>
  <si>
    <t>SL207@tidalwaveautospa.com</t>
  </si>
  <si>
    <t>SL35@tidalwaveautospa.com</t>
  </si>
  <si>
    <t>SL111@tidalwaveautospa.com</t>
  </si>
  <si>
    <t>SL307@tidalwaveautospa.com</t>
  </si>
  <si>
    <t>SL1@tidalwaveautospa.com</t>
  </si>
  <si>
    <t>vince.harris@tidalwaveautospa.com</t>
  </si>
  <si>
    <t>wesley.kurtz@tidalwaveautospa.com</t>
  </si>
  <si>
    <t>SL140@tidalwaveautospa.com</t>
  </si>
  <si>
    <t>SL298@tidalwaveautospa.com</t>
  </si>
  <si>
    <t>SL8@tidalwaveautospa.com</t>
  </si>
  <si>
    <t>SL201@tidalwaveautospa.com</t>
  </si>
  <si>
    <t>SL96@tidalwaveautospa.com</t>
  </si>
  <si>
    <t>SL185@tidalwaveautospa.com</t>
  </si>
  <si>
    <t>SL115@tidalwaveautospa.com</t>
  </si>
  <si>
    <t>SL78@tidalwaveautospa.com</t>
  </si>
  <si>
    <t>Kevin McGonigle</t>
  </si>
  <si>
    <t>SL44@tidalwaveautospa.com</t>
  </si>
  <si>
    <t>SL76@tidalwaveautospa.com</t>
  </si>
  <si>
    <t>SL138@tidalwaveautospa.com</t>
  </si>
  <si>
    <t>kristin.balcerzak@twavelead.com</t>
  </si>
  <si>
    <t>SL241@tidalwaveautospa.com</t>
  </si>
  <si>
    <t>william.merrill@twavelead.com</t>
  </si>
  <si>
    <t>SL38@tidalwaveautospa.com</t>
  </si>
  <si>
    <t>SL34@tidalwaveautospa.com</t>
  </si>
  <si>
    <t>SL107@tidalwaveautospa.com</t>
  </si>
  <si>
    <t>anna@twavelead.com</t>
  </si>
  <si>
    <t>SL209@tidalwaveautospa.com</t>
  </si>
  <si>
    <t>SL195@tidalwaveautospa.com</t>
  </si>
  <si>
    <t>ashley.wilson@tidalwaveautospa.com</t>
  </si>
  <si>
    <t>avery.pardue@twavelead.com</t>
  </si>
  <si>
    <t>John Sillay</t>
  </si>
  <si>
    <t>lauren.drown@twavelead.com</t>
  </si>
  <si>
    <t>petagaye.daubon@twavelead.com</t>
  </si>
  <si>
    <t>ASL77@tidalwaveautospa.com</t>
  </si>
  <si>
    <t>Owen Williamson</t>
  </si>
  <si>
    <t>Hunt.Hardin@twavelead.com</t>
  </si>
  <si>
    <t>SL125@tidalwaveautospa.com</t>
  </si>
  <si>
    <t>SL202@tidalwaveautospa.com</t>
  </si>
  <si>
    <t>Leigh.Stallings@twavelead.com</t>
  </si>
  <si>
    <t>tim@twavelead.com</t>
  </si>
  <si>
    <t>mary@twavelead.com</t>
  </si>
  <si>
    <t>Beth Trice</t>
  </si>
  <si>
    <t>EXP-10016636</t>
  </si>
  <si>
    <t>EXP-10016277</t>
  </si>
  <si>
    <t>EXP-10016502</t>
  </si>
  <si>
    <t>EXP-10016459</t>
  </si>
  <si>
    <t>EXP-10015929</t>
  </si>
  <si>
    <t>EXP-10016333</t>
  </si>
  <si>
    <t>EXP-10016147</t>
  </si>
  <si>
    <t>EXP-10016526</t>
  </si>
  <si>
    <t>EXP-10016581</t>
  </si>
  <si>
    <t>EXP-10015849</t>
  </si>
  <si>
    <t>EXP-10015905</t>
  </si>
  <si>
    <t>EXP-10015926</t>
  </si>
  <si>
    <t>EXP-10016479</t>
  </si>
  <si>
    <t>EXP-10016400</t>
  </si>
  <si>
    <t>EXP-10016440</t>
  </si>
  <si>
    <t>EXP-10016665</t>
  </si>
  <si>
    <t>EXP-10016498</t>
  </si>
  <si>
    <t>EXP-10015780</t>
  </si>
  <si>
    <t>EXP-10016084</t>
  </si>
  <si>
    <t>EXP-10016555</t>
  </si>
  <si>
    <t>EXP-10015981</t>
  </si>
  <si>
    <t>EXP-10016212</t>
  </si>
  <si>
    <t>EXP-10015931</t>
  </si>
  <si>
    <t>EXP-10016221</t>
  </si>
  <si>
    <t>EXP-10016384</t>
  </si>
  <si>
    <t>EXP-10016351</t>
  </si>
  <si>
    <t>EXP-10016437</t>
  </si>
  <si>
    <t>Wash Maintenance($10.72)</t>
  </si>
  <si>
    <t>EXP-10016433</t>
  </si>
  <si>
    <t>Office Supplies($20.25)</t>
  </si>
  <si>
    <t>Small Tools ($12.03)</t>
  </si>
  <si>
    <t>EXP-10015350</t>
  </si>
  <si>
    <t>EXP-10016072</t>
  </si>
  <si>
    <t>EXP-10016289</t>
  </si>
  <si>
    <t>EXP-10012358</t>
  </si>
  <si>
    <t>EXP-10016096</t>
  </si>
  <si>
    <t>EXP-10016115</t>
  </si>
  <si>
    <t>EXP-10015784</t>
  </si>
  <si>
    <t>EXP-10016619</t>
  </si>
  <si>
    <t>EXP-10015985</t>
  </si>
  <si>
    <t>EXP-10016514</t>
  </si>
  <si>
    <t>EXP-10016268</t>
  </si>
  <si>
    <t>EXP-10015898</t>
  </si>
  <si>
    <t>EXP-10016110</t>
  </si>
  <si>
    <t>EXP-10016419</t>
  </si>
  <si>
    <t>EXP-10016148</t>
  </si>
  <si>
    <t>EXP-10016104</t>
  </si>
  <si>
    <t>EXP-10015864</t>
  </si>
  <si>
    <t>EXP-10016272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</si>
</sst>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7" formatCode="&quot;$&quot;#,##0.00_);\(&quot;$&quot;#,##0.00\)"/>
    <numFmt numFmtId="8" formatCode="&quot;$&quot;#,##0.00_);[Red]\(&quot;$&quot;#,##0.00\)"/>
    <numFmt numFmtId="44" formatCode="_(&quot;$&quot;* #,##0.00_);_(&quot;$&quot;* \(#,##0.00\);_(&quot;$&quot;* &quot;-&quot;??_);_(@_)"/>
    <numFmt numFmtId="164" formatCode="&quot;$&quot;#,##0.00"/>
  </numFmts>
  <fonts count="17" x14ac:knownFonts="1">
    <font>
      <sz val="10"/>
      <color indexed="8"/>
      <name val="Arial"/>
      <family val="2"/>
    </font>
    <font>
      <sz val="10"/>
      <color rgb="FF000000"/>
      <name val="Arial"/>
      <family val="2"/>
    </font>
    <font>
      <sz val="10"/>
      <color indexed="8"/>
      <name val="Arial"/>
      <family val="2"/>
    </font>
    <font>
      <b/>
      <sz val="10"/>
      <color indexed="8"/>
      <name val="Arial"/>
      <family val="2"/>
    </font>
    <font>
      <b/>
      <sz val="10"/>
      <name val="Arial"/>
      <family val="2"/>
    </font>
    <font>
      <sz val="10"/>
      <name val="Arial"/>
      <family val="2"/>
    </font>
    <font>
      <sz val="8"/>
      <name val="Arial"/>
      <family val="2"/>
    </font>
    <font>
      <b/>
      <sz val="11"/>
      <color indexed="8"/>
      <name val="Arial"/>
      <family val="2"/>
    </font>
    <font>
      <sz val="10"/>
      <color rgb="FFFF0000"/>
      <name val="Arial"/>
      <family val="2"/>
    </font>
    <font>
      <sz val="11"/>
      <color rgb="FF000000"/>
      <name val="Calibri"/>
      <family val="2"/>
    </font>
    <font>
      <u/>
      <sz val="10"/>
      <color theme="10"/>
      <name val="Arial"/>
      <family val="2"/>
    </font>
    <font>
      <sz val="12"/>
      <color theme="1"/>
      <name val="Times New Roman"/>
      <family val="1"/>
    </font>
    <font>
      <sz val="12"/>
      <color indexed="8"/>
      <name val="Times New Roman"/>
      <family val="1"/>
    </font>
    <font>
      <b/>
      <sz val="12"/>
      <color indexed="8"/>
      <name val="Times New Roman"/>
      <family val="1"/>
    </font>
    <font>
      <sz val="12"/>
      <color rgb="FF000000"/>
      <name val="Times New Roman"/>
      <family val="1"/>
    </font>
    <font>
      <u/>
      <sz val="12"/>
      <color theme="10"/>
      <name val="Times New Roman"/>
      <family val="1"/>
    </font>
    <font>
      <i/>
      <sz val="10"/>
      <color rgb="FF000000"/>
      <name val="Arial"/>
      <family val="2"/>
    </font>
  </fonts>
  <fills count="4">
    <fill>
      <patternFill patternType="none"/>
    </fill>
    <fill>
      <patternFill patternType="gray125"/>
    </fill>
    <fill>
      <patternFill patternType="solid">
        <fgColor rgb="FFFFC000"/>
        <bgColor indexed="64"/>
      </patternFill>
    </fill>
    <fill>
      <patternFill patternType="solid">
        <fgColor theme="1"/>
        <bgColor indexed="64"/>
      </patternFill>
    </fill>
  </fills>
  <borders count="11">
    <border>
      <left/>
      <right/>
      <top/>
      <bottom/>
      <diagonal/>
    </border>
    <border>
      <left/>
      <right/>
      <top/>
      <bottom style="medium">
        <color indexed="64"/>
      </bottom>
      <diagonal/>
    </border>
    <border>
      <left/>
      <right/>
      <top/>
      <bottom style="thin">
        <color indexed="64"/>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style="thin">
        <color rgb="FFC6C6C6"/>
      </left>
      <right style="thin">
        <color rgb="FFC6C6C6"/>
      </right>
      <top style="thin">
        <color rgb="FFC6C6C6"/>
      </top>
      <bottom style="thin">
        <color rgb="FFC6C6C6"/>
      </bottom>
      <diagonal/>
    </border>
    <border>
      <left style="thin">
        <color rgb="FFC6C6C6"/>
      </left>
      <right style="thin">
        <color rgb="FFC6C6C6"/>
      </right>
      <top style="thin">
        <color rgb="FFC6C6C6"/>
      </top>
      <bottom/>
      <diagonal/>
    </border>
    <border>
      <left/>
      <right style="thin">
        <color theme="0"/>
      </right>
      <top style="thin">
        <color theme="0"/>
      </top>
      <bottom/>
      <diagonal/>
    </border>
  </borders>
  <cellStyleXfs count="6">
    <xf numFmtId="0" fontId="0" fillId="0" borderId="0"/>
    <xf numFmtId="0" fontId="3" fillId="0" borderId="0" applyNumberFormat="0" applyFill="0" applyBorder="0" applyAlignment="0" applyProtection="0"/>
    <xf numFmtId="0" fontId="5" fillId="0" borderId="0"/>
    <xf numFmtId="44" fontId="2" fillId="0" borderId="0" applyFont="0" applyFill="0" applyBorder="0" applyAlignment="0" applyProtection="0"/>
    <xf numFmtId="0" fontId="5" fillId="0" borderId="0"/>
    <xf numFmtId="0" fontId="10" fillId="0" borderId="0" applyNumberFormat="0" applyFill="0" applyBorder="0" applyAlignment="0" applyProtection="0"/>
  </cellStyleXfs>
  <cellXfs count="99">
    <xf numFmtId="0" fontId="0" fillId="0" borderId="0" xfId="0"/>
    <xf numFmtId="164" fontId="0" fillId="0" borderId="0" xfId="0" applyNumberFormat="1"/>
    <xf numFmtId="0" fontId="1" fillId="0" borderId="0" xfId="0" applyFont="1" applyAlignment="1">
      <alignment vertical="top"/>
    </xf>
    <xf numFmtId="0" fontId="0" fillId="0" borderId="0" xfId="0" applyAlignment="1">
      <alignment vertical="top"/>
    </xf>
    <xf numFmtId="14" fontId="0" fillId="0" borderId="0" xfId="0" applyNumberFormat="1" applyAlignment="1">
      <alignment vertical="top"/>
    </xf>
    <xf numFmtId="14" fontId="0" fillId="0" borderId="0" xfId="0" applyNumberFormat="1"/>
    <xf numFmtId="0" fontId="0" fillId="0" borderId="0" xfId="0" applyAlignment="1">
      <alignment horizontal="left"/>
    </xf>
    <xf numFmtId="0" fontId="3" fillId="0" borderId="1" xfId="0" applyFont="1" applyBorder="1" applyAlignment="1">
      <alignment horizontal="center"/>
    </xf>
    <xf numFmtId="0" fontId="1" fillId="0" borderId="0" xfId="0" applyFont="1" applyAlignment="1">
      <alignment horizontal="left"/>
    </xf>
    <xf numFmtId="0" fontId="7" fillId="0" borderId="1" xfId="1" applyFont="1" applyFill="1" applyBorder="1" applyAlignment="1">
      <alignment horizontal="center"/>
    </xf>
    <xf numFmtId="0" fontId="7" fillId="0" borderId="1" xfId="0" applyFont="1" applyBorder="1" applyAlignment="1">
      <alignment horizontal="center"/>
    </xf>
    <xf numFmtId="164" fontId="7" fillId="0" borderId="1" xfId="0" applyNumberFormat="1" applyFont="1" applyBorder="1" applyAlignment="1">
      <alignment horizontal="center"/>
    </xf>
    <xf numFmtId="14" fontId="7" fillId="0" borderId="1" xfId="0" applyNumberFormat="1" applyFont="1" applyBorder="1" applyAlignment="1">
      <alignment horizontal="center"/>
    </xf>
    <xf numFmtId="0" fontId="4" fillId="0" borderId="1" xfId="0" applyFont="1" applyBorder="1" applyAlignment="1">
      <alignment horizontal="center"/>
    </xf>
    <xf numFmtId="164" fontId="7" fillId="0" borderId="0" xfId="0" applyNumberFormat="1" applyFont="1" applyAlignment="1">
      <alignment horizontal="center"/>
    </xf>
    <xf numFmtId="0" fontId="7" fillId="0" borderId="0" xfId="0" applyFont="1" applyAlignment="1">
      <alignment horizontal="center"/>
    </xf>
    <xf numFmtId="0" fontId="5" fillId="0" borderId="0" xfId="0" applyFont="1"/>
    <xf numFmtId="164" fontId="0" fillId="0" borderId="0" xfId="0" applyNumberFormat="1" applyAlignment="1">
      <alignment horizontal="right" vertical="top"/>
    </xf>
    <xf numFmtId="0" fontId="5" fillId="0" borderId="0" xfId="0" applyFont="1" applyAlignment="1">
      <alignment horizontal="left" vertical="center"/>
    </xf>
    <xf numFmtId="0" fontId="0" fillId="0" borderId="0" xfId="0" applyAlignment="1">
      <alignment wrapText="1"/>
    </xf>
    <xf numFmtId="0" fontId="5" fillId="0" borderId="0" xfId="0" applyFont="1" applyAlignment="1">
      <alignment horizontal="left" vertical="center" wrapText="1"/>
    </xf>
    <xf numFmtId="0" fontId="0" fillId="0" borderId="0" xfId="0" applyAlignment="1">
      <alignment vertical="top" wrapText="1"/>
    </xf>
    <xf numFmtId="0" fontId="5" fillId="0" borderId="0" xfId="0" applyFont="1" applyAlignment="1">
      <alignment vertical="top"/>
    </xf>
    <xf numFmtId="164" fontId="0" fillId="0" borderId="0" xfId="3" applyNumberFormat="1" applyFont="1" applyFill="1" applyAlignment="1">
      <alignment horizontal="right" vertical="top"/>
    </xf>
    <xf numFmtId="164" fontId="8" fillId="0" borderId="0" xfId="0" applyNumberFormat="1" applyFont="1" applyAlignment="1">
      <alignment horizontal="right" vertical="top"/>
    </xf>
    <xf numFmtId="14" fontId="8" fillId="0" borderId="0" xfId="0" applyNumberFormat="1" applyFont="1" applyAlignment="1">
      <alignment vertical="top"/>
    </xf>
    <xf numFmtId="0" fontId="8" fillId="0" borderId="0" xfId="0" applyFont="1" applyAlignment="1">
      <alignment vertical="top"/>
    </xf>
    <xf numFmtId="0" fontId="9" fillId="0" borderId="0" xfId="0" applyFont="1"/>
    <xf numFmtId="14" fontId="9" fillId="0" borderId="0" xfId="0" applyNumberFormat="1" applyFont="1" applyAlignment="1">
      <alignment vertical="top"/>
    </xf>
    <xf numFmtId="0" fontId="9" fillId="0" borderId="0" xfId="0" applyFont="1" applyAlignment="1">
      <alignment vertical="top"/>
    </xf>
    <xf numFmtId="164" fontId="9" fillId="0" borderId="0" xfId="0" applyNumberFormat="1" applyFont="1" applyAlignment="1">
      <alignment horizontal="right" vertical="top"/>
    </xf>
    <xf numFmtId="0" fontId="0" fillId="2" borderId="0" xfId="0" applyFill="1"/>
    <xf numFmtId="0" fontId="0" fillId="0" borderId="0" xfId="0" applyAlignment="1">
      <alignment horizontal="right" vertical="top"/>
    </xf>
    <xf numFmtId="0" fontId="0" fillId="2" borderId="0" xfId="0" applyFill="1" applyAlignment="1">
      <alignment vertical="top"/>
    </xf>
    <xf numFmtId="0" fontId="3" fillId="0" borderId="2" xfId="0" applyFont="1" applyBorder="1" applyAlignment="1">
      <alignment horizontal="center"/>
    </xf>
    <xf numFmtId="0" fontId="0" fillId="3" borderId="0" xfId="0" applyFill="1"/>
    <xf numFmtId="164" fontId="5" fillId="0" borderId="0" xfId="0" applyNumberFormat="1" applyFont="1"/>
    <xf numFmtId="0" fontId="0" fillId="0" borderId="0" xfId="0" pivotButton="1"/>
    <xf numFmtId="8" fontId="0" fillId="0" borderId="0" xfId="0" applyNumberFormat="1"/>
    <xf numFmtId="0" fontId="0" fillId="0" borderId="0" xfId="0" applyAlignment="1">
      <alignment horizontal="left" indent="1"/>
    </xf>
    <xf numFmtId="0" fontId="0" fillId="0" borderId="0" xfId="0" applyAlignment="1">
      <alignment horizontal="centerContinuous"/>
    </xf>
    <xf numFmtId="0" fontId="3" fillId="0" borderId="0" xfId="0" applyFont="1" applyAlignment="1">
      <alignment horizontal="centerContinuous"/>
    </xf>
    <xf numFmtId="14" fontId="5" fillId="0" borderId="0" xfId="0" applyNumberFormat="1" applyFont="1"/>
    <xf numFmtId="0" fontId="0" fillId="0" borderId="1" xfId="0" applyBorder="1"/>
    <xf numFmtId="164" fontId="0" fillId="0" borderId="1" xfId="0" applyNumberFormat="1" applyBorder="1"/>
    <xf numFmtId="14" fontId="0" fillId="0" borderId="1" xfId="0" applyNumberFormat="1" applyBorder="1"/>
    <xf numFmtId="14" fontId="5" fillId="0" borderId="1" xfId="0" applyNumberFormat="1" applyFont="1" applyBorder="1"/>
    <xf numFmtId="0" fontId="5" fillId="0" borderId="1" xfId="0" applyFont="1" applyBorder="1"/>
    <xf numFmtId="0" fontId="12" fillId="0" borderId="0" xfId="1" applyNumberFormat="1" applyFont="1" applyFill="1" applyAlignment="1">
      <alignment horizontal="left"/>
    </xf>
    <xf numFmtId="7" fontId="13" fillId="0" borderId="1" xfId="1" applyNumberFormat="1" applyFont="1" applyFill="1" applyBorder="1" applyAlignment="1">
      <alignment horizontal="center"/>
    </xf>
    <xf numFmtId="7" fontId="12" fillId="0" borderId="0" xfId="1" applyNumberFormat="1" applyFont="1" applyFill="1" applyAlignment="1">
      <alignment horizontal="left"/>
    </xf>
    <xf numFmtId="14" fontId="13" fillId="0" borderId="0" xfId="1" applyNumberFormat="1" applyFont="1" applyFill="1" applyAlignment="1">
      <alignment horizontal="left"/>
    </xf>
    <xf numFmtId="14" fontId="12" fillId="0" borderId="0" xfId="1" applyNumberFormat="1" applyFont="1" applyFill="1" applyAlignment="1">
      <alignment horizontal="left"/>
    </xf>
    <xf numFmtId="164" fontId="12" fillId="0" borderId="0" xfId="1" applyNumberFormat="1" applyFont="1" applyFill="1" applyAlignment="1">
      <alignment horizontal="left"/>
    </xf>
    <xf numFmtId="0" fontId="15" fillId="0" borderId="0" xfId="5" applyFont="1" applyFill="1" applyAlignment="1">
      <alignment horizontal="left"/>
    </xf>
    <xf numFmtId="0" fontId="15" fillId="0" borderId="0" xfId="5" applyFont="1" applyFill="1"/>
    <xf numFmtId="0" fontId="15" fillId="0" borderId="0" xfId="5" applyNumberFormat="1" applyFont="1" applyFill="1" applyAlignment="1">
      <alignment horizontal="left"/>
    </xf>
    <xf numFmtId="7" fontId="12" fillId="0" borderId="0" xfId="1" applyNumberFormat="1" applyFont="1" applyFill="1" applyBorder="1" applyAlignment="1">
      <alignment horizontal="left"/>
    </xf>
    <xf numFmtId="14" fontId="12" fillId="0" borderId="0" xfId="1" applyNumberFormat="1" applyFont="1" applyFill="1" applyBorder="1" applyAlignment="1">
      <alignment horizontal="left"/>
    </xf>
    <xf numFmtId="0" fontId="0" fillId="0" borderId="0" xfId="0" applyAlignment="1">
      <alignment horizontal="left" indent="2"/>
    </xf>
    <xf numFmtId="7" fontId="12" fillId="0" borderId="7" xfId="1" applyNumberFormat="1" applyFont="1" applyFill="1" applyBorder="1" applyAlignment="1">
      <alignment horizontal="left"/>
    </xf>
    <xf numFmtId="0" fontId="12" fillId="0" borderId="0" xfId="0" applyFont="1" applyAlignment="1">
      <alignment horizontal="left"/>
    </xf>
    <xf numFmtId="14" fontId="13" fillId="0" borderId="1" xfId="0" applyNumberFormat="1" applyFont="1" applyBorder="1" applyAlignment="1">
      <alignment horizontal="center"/>
    </xf>
    <xf numFmtId="0" fontId="13" fillId="0" borderId="1" xfId="0" applyFont="1" applyBorder="1" applyAlignment="1">
      <alignment horizontal="center"/>
    </xf>
    <xf numFmtId="0" fontId="12" fillId="0" borderId="1" xfId="0" applyFont="1" applyBorder="1" applyAlignment="1">
      <alignment horizontal="center"/>
    </xf>
    <xf numFmtId="0" fontId="12" fillId="0" borderId="0" xfId="0" applyFont="1" applyAlignment="1">
      <alignment horizontal="center"/>
    </xf>
    <xf numFmtId="14" fontId="12" fillId="0" borderId="0" xfId="0" applyNumberFormat="1" applyFont="1" applyAlignment="1">
      <alignment horizontal="left"/>
    </xf>
    <xf numFmtId="0" fontId="12" fillId="0" borderId="0" xfId="0" applyFont="1"/>
    <xf numFmtId="14" fontId="12" fillId="0" borderId="0" xfId="0" applyNumberFormat="1" applyFont="1" applyAlignment="1">
      <alignment horizontal="center"/>
    </xf>
    <xf numFmtId="7" fontId="12" fillId="0" borderId="0" xfId="0" applyNumberFormat="1" applyFont="1" applyAlignment="1">
      <alignment horizontal="left"/>
    </xf>
    <xf numFmtId="0" fontId="11" fillId="0" borderId="0" xfId="0" applyFont="1" applyAlignment="1">
      <alignment horizontal="left"/>
    </xf>
    <xf numFmtId="14" fontId="11" fillId="0" borderId="0" xfId="0" applyNumberFormat="1" applyFont="1" applyAlignment="1">
      <alignment horizontal="left"/>
    </xf>
    <xf numFmtId="7" fontId="13" fillId="0" borderId="0" xfId="0" applyNumberFormat="1" applyFont="1" applyAlignment="1">
      <alignment horizontal="left"/>
    </xf>
    <xf numFmtId="14" fontId="14" fillId="0" borderId="0" xfId="0" applyNumberFormat="1" applyFont="1" applyAlignment="1">
      <alignment horizontal="left"/>
    </xf>
    <xf numFmtId="0" fontId="14" fillId="0" borderId="0" xfId="0" applyFont="1" applyAlignment="1">
      <alignment horizontal="left"/>
    </xf>
    <xf numFmtId="164" fontId="12" fillId="0" borderId="0" xfId="0" applyNumberFormat="1" applyFont="1" applyAlignment="1">
      <alignment horizontal="left"/>
    </xf>
    <xf numFmtId="0" fontId="12" fillId="0" borderId="4" xfId="0" applyFont="1" applyBorder="1" applyAlignment="1">
      <alignment horizontal="left"/>
    </xf>
    <xf numFmtId="0" fontId="12" fillId="0" borderId="5" xfId="0" applyFont="1" applyBorder="1" applyAlignment="1">
      <alignment horizontal="left"/>
    </xf>
    <xf numFmtId="7" fontId="12" fillId="0" borderId="5" xfId="1" applyNumberFormat="1" applyFont="1" applyFill="1" applyBorder="1" applyAlignment="1">
      <alignment horizontal="left"/>
    </xf>
    <xf numFmtId="14" fontId="12" fillId="0" borderId="5" xfId="0" applyNumberFormat="1" applyFont="1" applyBorder="1" applyAlignment="1">
      <alignment horizontal="left"/>
    </xf>
    <xf numFmtId="0" fontId="12" fillId="0" borderId="3" xfId="0" applyFont="1" applyBorder="1" applyAlignment="1">
      <alignment horizontal="left"/>
    </xf>
    <xf numFmtId="0" fontId="12" fillId="0" borderId="6" xfId="0" applyFont="1" applyBorder="1" applyAlignment="1">
      <alignment horizontal="left"/>
    </xf>
    <xf numFmtId="0" fontId="12" fillId="0" borderId="7" xfId="0" applyFont="1" applyBorder="1" applyAlignment="1">
      <alignment horizontal="left"/>
    </xf>
    <xf numFmtId="14" fontId="12" fillId="0" borderId="7" xfId="0" applyNumberFormat="1" applyFont="1" applyBorder="1" applyAlignment="1">
      <alignment horizontal="left"/>
    </xf>
    <xf numFmtId="0" fontId="12" fillId="0" borderId="8" xfId="0" applyFont="1" applyBorder="1" applyAlignment="1">
      <alignment horizontal="left"/>
    </xf>
    <xf numFmtId="7" fontId="12" fillId="0" borderId="8" xfId="1" applyNumberFormat="1" applyFont="1" applyFill="1" applyBorder="1" applyAlignment="1">
      <alignment horizontal="left"/>
    </xf>
    <xf numFmtId="14" fontId="12" fillId="0" borderId="8" xfId="0" applyNumberFormat="1" applyFont="1" applyBorder="1" applyAlignment="1">
      <alignment horizontal="left"/>
    </xf>
    <xf numFmtId="0" fontId="12" fillId="0" borderId="9" xfId="0" applyFont="1" applyBorder="1" applyAlignment="1">
      <alignment horizontal="left"/>
    </xf>
    <xf numFmtId="7" fontId="12" fillId="0" borderId="9" xfId="1" applyNumberFormat="1" applyFont="1" applyFill="1" applyBorder="1" applyAlignment="1">
      <alignment horizontal="left"/>
    </xf>
    <xf numFmtId="14" fontId="12" fillId="0" borderId="9" xfId="0" applyNumberFormat="1" applyFont="1" applyBorder="1" applyAlignment="1">
      <alignment horizontal="left"/>
    </xf>
    <xf numFmtId="7" fontId="12" fillId="0" borderId="0" xfId="0" applyNumberFormat="1" applyFont="1"/>
    <xf numFmtId="0" fontId="12" fillId="0" borderId="0" xfId="1" applyNumberFormat="1" applyFont="1" applyFill="1" applyBorder="1" applyAlignment="1">
      <alignment horizontal="left"/>
    </xf>
    <xf numFmtId="0" fontId="12" fillId="0" borderId="10" xfId="0" applyFont="1" applyBorder="1" applyAlignment="1">
      <alignment horizontal="left"/>
    </xf>
    <xf numFmtId="0" fontId="14" fillId="0" borderId="9" xfId="0" applyFont="1" applyBorder="1" applyAlignment="1">
      <alignment horizontal="left"/>
    </xf>
    <xf numFmtId="14" fontId="14" fillId="0" borderId="9" xfId="0" applyNumberFormat="1" applyFont="1" applyBorder="1" applyAlignment="1">
      <alignment horizontal="left"/>
    </xf>
    <xf numFmtId="0" fontId="12" fillId="0" borderId="0" xfId="0" applyFont="1" applyFill="1" applyAlignment="1">
      <alignment horizontal="left"/>
    </xf>
    <xf numFmtId="14" fontId="12" fillId="0" borderId="0" xfId="0" applyNumberFormat="1" applyFont="1" applyFill="1" applyAlignment="1">
      <alignment horizontal="left"/>
    </xf>
    <xf numFmtId="0" fontId="12" fillId="0" borderId="0" xfId="0" applyNumberFormat="1" applyFont="1" applyFill="1" applyAlignment="1">
      <alignment horizontal="left"/>
    </xf>
    <xf numFmtId="14" fontId="12" fillId="0" borderId="0" xfId="0" applyNumberFormat="1" applyFont="1" applyFill="1" applyAlignment="1">
      <alignment horizontal="center"/>
    </xf>
  </cellXfs>
  <cellStyles count="6">
    <cellStyle name="ColLevel_1" xfId="1" builtinId="2" iLevel="0"/>
    <cellStyle name="Currency" xfId="3" builtinId="4"/>
    <cellStyle name="Hyperlink" xfId="5" builtinId="8"/>
    <cellStyle name="Normal" xfId="0" builtinId="0"/>
    <cellStyle name="Normal 2" xfId="2" xr:uid="{CA77287E-EE35-4F14-89EB-F0FF3E449271}"/>
    <cellStyle name="Normal 5" xfId="4" xr:uid="{5BF70B78-854C-46B3-BE2D-6508DA4BE7FC}"/>
  </cellStyles>
  <dxfs count="66">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mm/dd/yyyy"/>
    </dxf>
    <dxf>
      <numFmt numFmtId="19" formatCode="mm/dd/yyyy"/>
    </dxf>
    <dxf>
      <numFmt numFmtId="19" formatCode="mm/dd/yyyy"/>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font>
        <b val="0"/>
        <i val="0"/>
        <strike val="0"/>
        <condense val="0"/>
        <extend val="0"/>
        <outline val="0"/>
        <shadow val="0"/>
        <u val="none"/>
        <vertAlign val="baseline"/>
        <sz val="10"/>
        <color auto="1"/>
        <name val="Arial"/>
        <family val="2"/>
        <scheme val="none"/>
      </font>
    </dxf>
    <dxf>
      <numFmt numFmtId="19" formatCode="mm/dd/yyyy"/>
    </dxf>
    <dxf>
      <numFmt numFmtId="164" formatCode="&quot;$&quot;#,##0.00"/>
    </dxf>
    <dxf>
      <font>
        <b/>
        <i val="0"/>
        <strike val="0"/>
        <condense val="0"/>
        <extend val="0"/>
        <outline val="0"/>
        <shadow val="0"/>
        <u val="none"/>
        <vertAlign val="baseline"/>
        <sz val="11"/>
        <color indexed="8"/>
        <name val="Arial"/>
        <family val="2"/>
        <scheme val="none"/>
      </font>
      <alignment horizontal="center" vertical="bottom" textRotation="0" wrapText="0" indent="0" justifyLastLine="0" shrinkToFit="0" readingOrder="0"/>
    </dxf>
    <dxf>
      <font>
        <strike val="0"/>
        <outline val="0"/>
        <shadow val="0"/>
        <vertAlign val="baseline"/>
        <sz val="12"/>
        <name val="Times New Roman"/>
        <family val="1"/>
        <scheme val="none"/>
      </font>
      <numFmt numFmtId="19" formatCode="mm/dd/yyyy"/>
      <fill>
        <patternFill patternType="none">
          <bgColor auto="1"/>
        </patternFill>
      </fill>
      <alignment horizontal="center" vertical="bottom" textRotation="0" wrapText="0" indent="0" justifyLastLine="0" shrinkToFit="0" readingOrder="0"/>
    </dxf>
    <dxf>
      <font>
        <strike val="0"/>
        <outline val="0"/>
        <shadow val="0"/>
        <vertAlign val="baseline"/>
        <sz val="12"/>
        <name val="Times New Roman"/>
        <family val="1"/>
        <scheme val="none"/>
      </font>
      <numFmt numFmtId="0" formatCode="General"/>
      <fill>
        <patternFill patternType="none">
          <bgColor auto="1"/>
        </patternFill>
      </fill>
      <alignment horizontal="left" vertical="bottom" textRotation="0" wrapText="0" indent="0" justifyLastLine="0" shrinkToFit="0" readingOrder="0"/>
    </dxf>
    <dxf>
      <font>
        <strike val="0"/>
        <outline val="0"/>
        <shadow val="0"/>
        <vertAlign val="baseline"/>
        <sz val="12"/>
        <name val="Times New Roman"/>
        <family val="1"/>
        <scheme val="none"/>
      </font>
      <numFmt numFmtId="0" formatCode="General"/>
      <fill>
        <patternFill patternType="none">
          <bgColor auto="1"/>
        </patternFill>
      </fill>
      <alignment horizontal="left" vertical="bottom" textRotation="0" wrapText="0" indent="0" justifyLastLine="0" shrinkToFit="0" readingOrder="0"/>
    </dxf>
    <dxf>
      <font>
        <strike val="0"/>
        <outline val="0"/>
        <shadow val="0"/>
        <vertAlign val="baseline"/>
        <sz val="12"/>
        <name val="Times New Roman"/>
        <family val="1"/>
        <scheme val="none"/>
      </font>
      <numFmt numFmtId="0" formatCode="General"/>
      <fill>
        <patternFill patternType="none">
          <bgColor auto="1"/>
        </patternFill>
      </fill>
      <alignment horizontal="left" vertical="bottom" textRotation="0" wrapText="0" indent="0" justifyLastLine="0" shrinkToFit="0" readingOrder="0"/>
    </dxf>
    <dxf>
      <font>
        <strike val="0"/>
        <outline val="0"/>
        <shadow val="0"/>
        <vertAlign val="baseline"/>
        <sz val="12"/>
        <name val="Times New Roman"/>
        <family val="1"/>
        <scheme val="none"/>
      </font>
      <numFmt numFmtId="0" formatCode="General"/>
      <fill>
        <patternFill patternType="none">
          <bgColor auto="1"/>
        </patternFill>
      </fill>
      <alignment horizontal="left" vertical="bottom" textRotation="0" wrapText="0" indent="0" justifyLastLine="0" shrinkToFit="0" readingOrder="0"/>
    </dxf>
    <dxf>
      <font>
        <strike val="0"/>
        <outline val="0"/>
        <shadow val="0"/>
        <vertAlign val="baseline"/>
        <sz val="12"/>
        <name val="Times New Roman"/>
        <family val="1"/>
        <scheme val="none"/>
      </font>
      <numFmt numFmtId="0" formatCode="General"/>
      <fill>
        <patternFill patternType="none">
          <fgColor indexed="64"/>
          <bgColor indexed="65"/>
        </patternFill>
      </fill>
      <alignment horizontal="left" vertical="bottom" textRotation="0" wrapText="0" indent="0" justifyLastLine="0" shrinkToFit="0" readingOrder="0"/>
    </dxf>
    <dxf>
      <font>
        <strike val="0"/>
        <outline val="0"/>
        <shadow val="0"/>
        <vertAlign val="baseline"/>
        <sz val="12"/>
        <name val="Times New Roman"/>
        <family val="1"/>
        <scheme val="none"/>
      </font>
      <fill>
        <patternFill patternType="none">
          <bgColor auto="1"/>
        </patternFill>
      </fill>
      <alignment horizontal="left" vertical="bottom" textRotation="0" wrapText="0" indent="0" justifyLastLine="0" shrinkToFit="0" readingOrder="0"/>
    </dxf>
    <dxf>
      <font>
        <strike val="0"/>
        <outline val="0"/>
        <shadow val="0"/>
        <vertAlign val="baseline"/>
        <sz val="12"/>
        <name val="Times New Roman"/>
        <family val="1"/>
        <scheme val="none"/>
      </font>
      <numFmt numFmtId="19" formatCode="mm/dd/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indexed="8"/>
        <name val="Times New Roman"/>
        <family val="1"/>
        <scheme val="none"/>
      </font>
      <numFmt numFmtId="11" formatCode="&quot;$&quot;#,##0.00_);\(&quot;$&quot;#,##0.00\)"/>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Times New Roman"/>
        <family val="1"/>
        <scheme val="none"/>
      </font>
      <fill>
        <patternFill patternType="none">
          <bgColor auto="1"/>
        </patternFill>
      </fill>
      <alignment horizontal="left" vertical="bottom" textRotation="0" wrapText="0" indent="0" justifyLastLine="0" shrinkToFit="0" readingOrder="0"/>
    </dxf>
    <dxf>
      <font>
        <strike val="0"/>
        <outline val="0"/>
        <shadow val="0"/>
        <u val="none"/>
        <vertAlign val="baseline"/>
        <sz val="12"/>
        <name val="Times New Roman"/>
        <family val="1"/>
        <scheme val="none"/>
      </font>
      <fill>
        <patternFill patternType="none">
          <bgColor auto="1"/>
        </patternFill>
      </fill>
      <alignment horizontal="left" vertical="bottom" textRotation="0" wrapText="0" indent="0" justifyLastLine="0" shrinkToFit="0" readingOrder="0"/>
    </dxf>
    <dxf>
      <font>
        <strike val="0"/>
        <outline val="0"/>
        <shadow val="0"/>
        <vertAlign val="baseline"/>
        <sz val="12"/>
        <name val="Times New Roman"/>
        <family val="1"/>
        <scheme val="none"/>
      </font>
      <fill>
        <patternFill patternType="none">
          <bgColor auto="1"/>
        </patternFill>
      </fill>
      <alignment horizontal="left" vertical="bottom" textRotation="0" wrapText="0" indent="0" justifyLastLine="0" shrinkToFit="0" readingOrder="0"/>
    </dxf>
    <dxf>
      <border outline="0">
        <bottom style="medium">
          <color indexed="64"/>
        </bottom>
      </border>
    </dxf>
    <dxf>
      <font>
        <strike val="0"/>
        <outline val="0"/>
        <shadow val="0"/>
        <vertAlign val="baseline"/>
        <sz val="12"/>
        <name val="Times New Roman"/>
        <family val="1"/>
        <scheme val="none"/>
      </font>
      <fill>
        <patternFill patternType="none">
          <fgColor indexed="64"/>
          <bgColor auto="1"/>
        </patternFill>
      </fill>
    </dxf>
  </dxfs>
  <tableStyles count="2" defaultTableStyle="TableStyleMedium2" defaultPivotStyle="PivotStyleLight16">
    <tableStyle name="Invisible" pivot="0" table="0" count="0" xr9:uid="{366589A8-9CFF-4D68-86C9-E8D374DF07D3}"/>
    <tableStyle name="PivotTable Style 1" table="0" count="0" xr9:uid="{D5A321A7-1C10-4474-803A-F09C61F60AF0}"/>
  </tableStyles>
  <colors>
    <mruColors>
      <color rgb="FFFF8181"/>
      <color rgb="FFFF3399"/>
      <color rgb="FFFF65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10</xdr:col>
          <xdr:colOff>0</xdr:colOff>
          <xdr:row>12407</xdr:row>
          <xdr:rowOff>0</xdr:rowOff>
        </xdr:from>
        <xdr:to>
          <xdr:col>28</xdr:col>
          <xdr:colOff>914400</xdr:colOff>
          <xdr:row>12408</xdr:row>
          <xdr:rowOff>66675</xdr:rowOff>
        </xdr:to>
        <xdr:sp macro="" textlink="">
          <xdr:nvSpPr>
            <xdr:cNvPr id="1086" name="Control 62" hidden="1">
              <a:extLst>
                <a:ext uri="{63B3BB69-23CF-44E3-9099-C40C66FF867C}">
                  <a14:compatExt spid="_x0000_s1086"/>
                </a:ext>
                <a:ext uri="{FF2B5EF4-FFF2-40B4-BE49-F238E27FC236}">
                  <a16:creationId xmlns:a16="http://schemas.microsoft.com/office/drawing/2014/main" id="{00000000-0008-0000-0400-00003E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12407</xdr:row>
          <xdr:rowOff>0</xdr:rowOff>
        </xdr:from>
        <xdr:to>
          <xdr:col>28</xdr:col>
          <xdr:colOff>914400</xdr:colOff>
          <xdr:row>12408</xdr:row>
          <xdr:rowOff>66675</xdr:rowOff>
        </xdr:to>
        <xdr:sp macro="" textlink="">
          <xdr:nvSpPr>
            <xdr:cNvPr id="1088" name="Control 64" hidden="1">
              <a:extLst>
                <a:ext uri="{63B3BB69-23CF-44E3-9099-C40C66FF867C}">
                  <a14:compatExt spid="_x0000_s1088"/>
                </a:ext>
                <a:ext uri="{FF2B5EF4-FFF2-40B4-BE49-F238E27FC236}">
                  <a16:creationId xmlns:a16="http://schemas.microsoft.com/office/drawing/2014/main" id="{00000000-0008-0000-0400-000040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12407</xdr:row>
          <xdr:rowOff>0</xdr:rowOff>
        </xdr:from>
        <xdr:to>
          <xdr:col>28</xdr:col>
          <xdr:colOff>914400</xdr:colOff>
          <xdr:row>12408</xdr:row>
          <xdr:rowOff>66675</xdr:rowOff>
        </xdr:to>
        <xdr:sp macro="" textlink="">
          <xdr:nvSpPr>
            <xdr:cNvPr id="1089" name="Control 65" hidden="1">
              <a:extLst>
                <a:ext uri="{63B3BB69-23CF-44E3-9099-C40C66FF867C}">
                  <a14:compatExt spid="_x0000_s1089"/>
                </a:ext>
                <a:ext uri="{FF2B5EF4-FFF2-40B4-BE49-F238E27FC236}">
                  <a16:creationId xmlns:a16="http://schemas.microsoft.com/office/drawing/2014/main" id="{00000000-0008-0000-0400-00004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12407</xdr:row>
          <xdr:rowOff>0</xdr:rowOff>
        </xdr:from>
        <xdr:to>
          <xdr:col>28</xdr:col>
          <xdr:colOff>914400</xdr:colOff>
          <xdr:row>12408</xdr:row>
          <xdr:rowOff>66675</xdr:rowOff>
        </xdr:to>
        <xdr:sp macro="" textlink="">
          <xdr:nvSpPr>
            <xdr:cNvPr id="1119" name="Control 95" hidden="1">
              <a:extLst>
                <a:ext uri="{63B3BB69-23CF-44E3-9099-C40C66FF867C}">
                  <a14:compatExt spid="_x0000_s1119"/>
                </a:ext>
                <a:ext uri="{FF2B5EF4-FFF2-40B4-BE49-F238E27FC236}">
                  <a16:creationId xmlns:a16="http://schemas.microsoft.com/office/drawing/2014/main" id="{00000000-0008-0000-0400-00005F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tgjmanagement-my.sharepoint.com/personal/ryan_lynch_twavelead_com/Documents/Desktop/dev/Work_Projects/Data.xlsx" TargetMode="External"/><Relationship Id="rId1" Type="http://schemas.openxmlformats.org/officeDocument/2006/relationships/externalLinkPath" Target="/personal/ryan_lynch_twavelead_com/Documents/Desktop/dev/Work_Projects/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Awaiting Approval Data"/>
      <sheetName val="Emails"/>
      <sheetName val="Management Hierarchy Report"/>
    </sheetNames>
    <sheetDataSet>
      <sheetData sheetId="0"/>
      <sheetData sheetId="1"/>
      <sheetData sheetId="2"/>
      <sheetData sheetId="3">
        <row r="2">
          <cell r="A2" t="str">
            <v>Scott Blackstock</v>
          </cell>
          <cell r="B2" t="str">
            <v>Wash Support Center</v>
          </cell>
          <cell r="C2" t="str">
            <v>Scott Blackstock</v>
          </cell>
        </row>
        <row r="3">
          <cell r="A3" t="str">
            <v>Bobby Futch</v>
          </cell>
          <cell r="B3" t="str">
            <v>Wash Admin</v>
          </cell>
          <cell r="C3" t="str">
            <v>Timothy Fruge</v>
          </cell>
        </row>
        <row r="4">
          <cell r="A4" t="str">
            <v>Beth Trice</v>
          </cell>
          <cell r="B4" t="str">
            <v>Wash Support Center</v>
          </cell>
          <cell r="C4" t="str">
            <v>Marlan Nichols</v>
          </cell>
        </row>
        <row r="5">
          <cell r="A5" t="str">
            <v>John Wells</v>
          </cell>
          <cell r="B5" t="str">
            <v>SHJ Construction LLC</v>
          </cell>
          <cell r="C5" t="str">
            <v>Ryan Crumley</v>
          </cell>
        </row>
        <row r="6">
          <cell r="A6" t="str">
            <v>Glenn Jarrell</v>
          </cell>
          <cell r="B6" t="str">
            <v>Wash Support Center</v>
          </cell>
          <cell r="C6" t="str">
            <v>Scott Blackstock</v>
          </cell>
        </row>
        <row r="7">
          <cell r="A7" t="str">
            <v>Elizabeth Allen</v>
          </cell>
          <cell r="B7" t="str">
            <v>Wash Support Center</v>
          </cell>
          <cell r="C7" t="str">
            <v>Scott Blackstock</v>
          </cell>
        </row>
        <row r="8">
          <cell r="A8" t="str">
            <v>Rodrigo Kimble</v>
          </cell>
          <cell r="B8" t="str">
            <v>E0011 - McDonough</v>
          </cell>
          <cell r="C8" t="str">
            <v>Andrew Strevel</v>
          </cell>
        </row>
        <row r="9">
          <cell r="A9" t="str">
            <v>Darlene Gulledge</v>
          </cell>
          <cell r="B9" t="str">
            <v>Wash Support Center</v>
          </cell>
          <cell r="C9" t="str">
            <v>Keri Pack</v>
          </cell>
        </row>
        <row r="10">
          <cell r="A10" t="str">
            <v>Waynesia Sherman</v>
          </cell>
          <cell r="B10" t="str">
            <v>Wash Openings</v>
          </cell>
          <cell r="C10" t="str">
            <v>Coty Stevens</v>
          </cell>
        </row>
        <row r="11">
          <cell r="A11" t="str">
            <v>Antawan Hill</v>
          </cell>
          <cell r="B11" t="str">
            <v>E0003 - Morrow</v>
          </cell>
          <cell r="C11" t="str">
            <v>Andrew Strevel</v>
          </cell>
        </row>
        <row r="12">
          <cell r="A12" t="str">
            <v>Jonathan Richardson</v>
          </cell>
          <cell r="B12" t="str">
            <v>E0002 - Thomaston</v>
          </cell>
          <cell r="C12" t="str">
            <v>Kyle Rovansek</v>
          </cell>
        </row>
        <row r="13">
          <cell r="A13" t="str">
            <v>Brandon Pate</v>
          </cell>
          <cell r="B13" t="str">
            <v>E0001 - Candler Road</v>
          </cell>
          <cell r="C13" t="str">
            <v>DeAngelo Robinson</v>
          </cell>
        </row>
        <row r="14">
          <cell r="A14" t="str">
            <v>Dennis Martin</v>
          </cell>
          <cell r="B14" t="str">
            <v>Wash Support Center</v>
          </cell>
          <cell r="C14" t="str">
            <v>Mark Kelly</v>
          </cell>
        </row>
        <row r="15">
          <cell r="A15" t="str">
            <v>Alyson Ford</v>
          </cell>
          <cell r="B15" t="str">
            <v>SHJ Construction LLC</v>
          </cell>
          <cell r="C15" t="str">
            <v>Ryan Crumley</v>
          </cell>
        </row>
        <row r="16">
          <cell r="A16" t="str">
            <v>Coty Stevens</v>
          </cell>
          <cell r="B16" t="str">
            <v>Wash Openings</v>
          </cell>
          <cell r="C16" t="str">
            <v>Timothy Fruge</v>
          </cell>
        </row>
        <row r="17">
          <cell r="A17" t="str">
            <v>Connie Alverson</v>
          </cell>
          <cell r="B17" t="str">
            <v>Wash Support Center</v>
          </cell>
          <cell r="C17" t="str">
            <v>Laura Middlebrooks</v>
          </cell>
        </row>
        <row r="18">
          <cell r="A18" t="str">
            <v>Timothy Fruge</v>
          </cell>
          <cell r="B18" t="str">
            <v>Wash Support Center</v>
          </cell>
          <cell r="C18" t="str">
            <v>Marlan Nichols</v>
          </cell>
        </row>
        <row r="19">
          <cell r="A19" t="str">
            <v>Martie Murphy</v>
          </cell>
          <cell r="B19" t="str">
            <v>SHJ Construction LLC</v>
          </cell>
          <cell r="C19" t="str">
            <v>Ryan Crumley</v>
          </cell>
        </row>
        <row r="20">
          <cell r="A20" t="str">
            <v>Kentavious Traylor</v>
          </cell>
          <cell r="B20" t="str">
            <v>E0002 - Thomaston</v>
          </cell>
          <cell r="C20" t="str">
            <v>Jonathan Richardson</v>
          </cell>
        </row>
        <row r="21">
          <cell r="A21" t="str">
            <v>Phillip Harris</v>
          </cell>
          <cell r="B21" t="str">
            <v>SHJ Construction LLC</v>
          </cell>
          <cell r="C21" t="str">
            <v>Ryan Crumley</v>
          </cell>
        </row>
        <row r="22">
          <cell r="A22" t="str">
            <v>Jill Jarrell</v>
          </cell>
          <cell r="B22" t="str">
            <v>Wash Support Center</v>
          </cell>
          <cell r="C22" t="str">
            <v>Mary Hightower</v>
          </cell>
        </row>
        <row r="23">
          <cell r="A23" t="str">
            <v>Rhodericus Evans</v>
          </cell>
          <cell r="B23" t="str">
            <v>E0009 - Peachtree City/Sharpsburg</v>
          </cell>
          <cell r="C23" t="str">
            <v>Charles Best</v>
          </cell>
        </row>
        <row r="24">
          <cell r="A24" t="str">
            <v>Robert Carnemolla</v>
          </cell>
          <cell r="B24" t="str">
            <v>Wash Openings</v>
          </cell>
          <cell r="C24" t="str">
            <v>Coty Stevens</v>
          </cell>
        </row>
        <row r="25">
          <cell r="A25" t="str">
            <v>Madeline Jarrell</v>
          </cell>
          <cell r="B25" t="str">
            <v>Wash Support Center</v>
          </cell>
          <cell r="C25" t="str">
            <v>Mary Hightower</v>
          </cell>
        </row>
        <row r="26">
          <cell r="A26" t="str">
            <v>Mary Hightower</v>
          </cell>
          <cell r="B26" t="str">
            <v>Wash Support Center</v>
          </cell>
          <cell r="C26" t="str">
            <v>Beth Trice</v>
          </cell>
        </row>
        <row r="27">
          <cell r="A27" t="str">
            <v>Marcus Hollis Jr</v>
          </cell>
          <cell r="B27" t="str">
            <v>E0001 - Candler Road</v>
          </cell>
          <cell r="C27" t="str">
            <v>DeAngelo Robinson</v>
          </cell>
        </row>
        <row r="28">
          <cell r="A28" t="str">
            <v>Cameran Chamblee</v>
          </cell>
          <cell r="B28" t="str">
            <v>Wash Admin</v>
          </cell>
          <cell r="C28" t="str">
            <v>Coty Stevens</v>
          </cell>
        </row>
        <row r="29">
          <cell r="A29" t="str">
            <v>Brigit Butler</v>
          </cell>
          <cell r="B29" t="str">
            <v>E0007 - Grandview</v>
          </cell>
          <cell r="C29" t="str">
            <v>Adam DeGroot</v>
          </cell>
        </row>
        <row r="30">
          <cell r="A30" t="str">
            <v>Gale Wilson</v>
          </cell>
          <cell r="B30" t="str">
            <v>Wash Support Center</v>
          </cell>
          <cell r="C30" t="str">
            <v>Travis Powell</v>
          </cell>
        </row>
        <row r="31">
          <cell r="A31" t="str">
            <v>Marquis Hill</v>
          </cell>
          <cell r="B31" t="str">
            <v>SHJ Construction LLC</v>
          </cell>
          <cell r="C31" t="str">
            <v>Andrew Garcia</v>
          </cell>
        </row>
        <row r="32">
          <cell r="A32" t="str">
            <v>Jessica Harris</v>
          </cell>
          <cell r="B32" t="str">
            <v>SHJ Construction LLC</v>
          </cell>
          <cell r="C32" t="str">
            <v>Ryan Crumley</v>
          </cell>
        </row>
        <row r="33">
          <cell r="A33" t="str">
            <v>Kristina Callow</v>
          </cell>
          <cell r="B33" t="str">
            <v>Wash Openings</v>
          </cell>
          <cell r="C33" t="str">
            <v>Coty Stevens</v>
          </cell>
        </row>
        <row r="34">
          <cell r="A34" t="str">
            <v>Thomas Everette</v>
          </cell>
          <cell r="B34" t="str">
            <v>SHJ Construction LLC</v>
          </cell>
          <cell r="C34" t="str">
            <v>Phillip Harris</v>
          </cell>
        </row>
        <row r="35">
          <cell r="A35" t="str">
            <v>Katherine Salter</v>
          </cell>
          <cell r="B35" t="str">
            <v>Wash Support Center</v>
          </cell>
          <cell r="C35" t="str">
            <v>Mary Hightower</v>
          </cell>
        </row>
        <row r="36">
          <cell r="A36" t="str">
            <v>Austin Stephenson</v>
          </cell>
          <cell r="B36" t="str">
            <v>E0008 - Irby</v>
          </cell>
          <cell r="C36" t="str">
            <v>William Wolfenbarger</v>
          </cell>
        </row>
        <row r="37">
          <cell r="A37" t="str">
            <v>Bobby Ferguson</v>
          </cell>
          <cell r="B37" t="str">
            <v>Wash Admin</v>
          </cell>
          <cell r="C37" t="str">
            <v>Timothy Fruge</v>
          </cell>
        </row>
        <row r="38">
          <cell r="A38" t="str">
            <v>Wesley Kurtz</v>
          </cell>
          <cell r="B38" t="str">
            <v>Wash Admin</v>
          </cell>
          <cell r="C38" t="str">
            <v>Bruce Maxwell</v>
          </cell>
        </row>
        <row r="39">
          <cell r="A39" t="str">
            <v>Amber Smitherman</v>
          </cell>
          <cell r="B39" t="str">
            <v>Wash Admin</v>
          </cell>
          <cell r="C39" t="str">
            <v>Timothy Fruge</v>
          </cell>
        </row>
        <row r="40">
          <cell r="A40" t="str">
            <v>Nicholas Anthony</v>
          </cell>
          <cell r="B40" t="str">
            <v>E0019 - High Point</v>
          </cell>
          <cell r="C40" t="str">
            <v>Wesley Kurtz</v>
          </cell>
        </row>
        <row r="41">
          <cell r="A41" t="str">
            <v>Jeremiah Vincent</v>
          </cell>
          <cell r="B41" t="str">
            <v>E0017 - Kernersville</v>
          </cell>
          <cell r="C41" t="str">
            <v>Wesley Kurtz</v>
          </cell>
        </row>
        <row r="42">
          <cell r="A42" t="str">
            <v>Gerald Mitchell</v>
          </cell>
          <cell r="B42" t="str">
            <v>E0019 - High Point</v>
          </cell>
          <cell r="C42" t="str">
            <v>Nicholas Anthony</v>
          </cell>
        </row>
        <row r="43">
          <cell r="A43" t="str">
            <v>Raymond Otto</v>
          </cell>
          <cell r="B43" t="str">
            <v>E0005 - Florence SC</v>
          </cell>
          <cell r="C43" t="str">
            <v>Michael Dodge</v>
          </cell>
        </row>
        <row r="44">
          <cell r="A44" t="str">
            <v>Chasity Bryant</v>
          </cell>
          <cell r="B44" t="str">
            <v>E0021 - Battleground</v>
          </cell>
          <cell r="C44" t="str">
            <v>Wesley Kurtz</v>
          </cell>
        </row>
        <row r="45">
          <cell r="A45" t="str">
            <v>Joseph Johnson</v>
          </cell>
          <cell r="B45" t="str">
            <v>E0021 - Battleground</v>
          </cell>
          <cell r="C45" t="str">
            <v>Chasity Bryant</v>
          </cell>
        </row>
        <row r="46">
          <cell r="A46" t="str">
            <v>Amy Eldridge</v>
          </cell>
          <cell r="B46" t="str">
            <v>Wash Support Center</v>
          </cell>
          <cell r="C46" t="str">
            <v>Keri Pack</v>
          </cell>
        </row>
        <row r="47">
          <cell r="A47" t="str">
            <v>Kevin Keaton</v>
          </cell>
          <cell r="B47" t="str">
            <v>E0021 - Battleground</v>
          </cell>
          <cell r="C47" t="str">
            <v>Chasity Bryant</v>
          </cell>
        </row>
        <row r="48">
          <cell r="A48" t="str">
            <v>Byron Buffin</v>
          </cell>
          <cell r="B48" t="str">
            <v>SHJ Construction LLC</v>
          </cell>
          <cell r="C48" t="str">
            <v>Phillip Harris</v>
          </cell>
        </row>
        <row r="49">
          <cell r="A49" t="str">
            <v>Joshua Stone</v>
          </cell>
          <cell r="B49" t="str">
            <v>E0059 - Albemarle</v>
          </cell>
          <cell r="C49" t="str">
            <v>Michael Dodge</v>
          </cell>
        </row>
        <row r="50">
          <cell r="A50" t="str">
            <v>Tanner Stuart</v>
          </cell>
          <cell r="B50" t="str">
            <v>E0017 - Kernersville</v>
          </cell>
          <cell r="C50" t="str">
            <v>Jeremiah Vincent</v>
          </cell>
        </row>
        <row r="51">
          <cell r="A51" t="str">
            <v>Joseph Landfried</v>
          </cell>
          <cell r="B51" t="str">
            <v>E0020 - Conway</v>
          </cell>
          <cell r="C51" t="str">
            <v>Wesley Kurtz</v>
          </cell>
        </row>
        <row r="52">
          <cell r="A52" t="str">
            <v>Kevin Patterson</v>
          </cell>
          <cell r="B52" t="str">
            <v>E0010 - Sumter</v>
          </cell>
          <cell r="C52" t="str">
            <v>Christopher Chestnut</v>
          </cell>
        </row>
        <row r="53">
          <cell r="A53" t="str">
            <v>Justin Miller</v>
          </cell>
          <cell r="B53" t="str">
            <v>E0008 - Irby</v>
          </cell>
          <cell r="C53" t="str">
            <v>William Wolfenbarger</v>
          </cell>
        </row>
        <row r="54">
          <cell r="A54" t="str">
            <v>Christopher Chestnut</v>
          </cell>
          <cell r="B54" t="str">
            <v>E0010 - Sumter</v>
          </cell>
          <cell r="C54" t="str">
            <v>Michael Dodge</v>
          </cell>
        </row>
        <row r="55">
          <cell r="A55" t="str">
            <v>Johnny Chapman</v>
          </cell>
          <cell r="B55" t="str">
            <v>E0022 - Newnan</v>
          </cell>
          <cell r="C55" t="str">
            <v>Kevin Williams</v>
          </cell>
        </row>
        <row r="56">
          <cell r="A56" t="str">
            <v>Larson Griffith</v>
          </cell>
          <cell r="B56" t="str">
            <v>Wash Support Center</v>
          </cell>
          <cell r="C56" t="str">
            <v>Christopher George</v>
          </cell>
        </row>
        <row r="57">
          <cell r="A57" t="str">
            <v>Christopher Baez</v>
          </cell>
          <cell r="B57" t="str">
            <v>E0025 - Hinesville</v>
          </cell>
          <cell r="C57" t="str">
            <v>Don Lettieri</v>
          </cell>
        </row>
        <row r="58">
          <cell r="A58" t="str">
            <v>Don Lettieri</v>
          </cell>
          <cell r="B58" t="str">
            <v>E0025 - Hinesville</v>
          </cell>
          <cell r="C58" t="str">
            <v>David Foster</v>
          </cell>
        </row>
        <row r="59">
          <cell r="A59" t="str">
            <v>Gregory Smith</v>
          </cell>
          <cell r="B59" t="str">
            <v>E0137 - Pickens</v>
          </cell>
          <cell r="C59" t="str">
            <v>Michael Dodge</v>
          </cell>
        </row>
        <row r="60">
          <cell r="A60" t="str">
            <v>Justin Cooper</v>
          </cell>
          <cell r="B60" t="str">
            <v>E0026 - Moncks Corner</v>
          </cell>
          <cell r="C60" t="str">
            <v>David Foster</v>
          </cell>
        </row>
        <row r="61">
          <cell r="A61" t="str">
            <v>Michael Donnelly</v>
          </cell>
          <cell r="B61" t="str">
            <v>Wash Admin</v>
          </cell>
          <cell r="C61" t="str">
            <v>Bruce Maxwell</v>
          </cell>
        </row>
        <row r="62">
          <cell r="A62" t="str">
            <v>Brian Harris</v>
          </cell>
          <cell r="B62" t="str">
            <v>E0023 - GA Fayetteville</v>
          </cell>
          <cell r="C62" t="str">
            <v>Kevin Brake</v>
          </cell>
        </row>
        <row r="63">
          <cell r="A63" t="str">
            <v>Richard Porter</v>
          </cell>
          <cell r="B63" t="str">
            <v>E0044 - Lake Joy</v>
          </cell>
          <cell r="C63" t="str">
            <v>Gary Bradley</v>
          </cell>
        </row>
        <row r="64">
          <cell r="A64" t="str">
            <v>Angela Jones</v>
          </cell>
          <cell r="B64" t="str">
            <v>Wash Support Center</v>
          </cell>
          <cell r="C64" t="str">
            <v>Keri Pack</v>
          </cell>
        </row>
        <row r="65">
          <cell r="A65" t="str">
            <v>Ulysses Kendrick</v>
          </cell>
          <cell r="B65" t="str">
            <v>Wash Support Center</v>
          </cell>
          <cell r="C65" t="str">
            <v>Beth Trice</v>
          </cell>
        </row>
        <row r="66">
          <cell r="A66" t="str">
            <v>Christy Ussery</v>
          </cell>
          <cell r="B66" t="str">
            <v>Wash Admin</v>
          </cell>
          <cell r="C66" t="str">
            <v>Timothy Fruge</v>
          </cell>
        </row>
        <row r="67">
          <cell r="A67" t="str">
            <v>Brittani Dahlen</v>
          </cell>
          <cell r="B67" t="str">
            <v>E0020 - Conway</v>
          </cell>
          <cell r="C67" t="str">
            <v>Joseph Landfried</v>
          </cell>
        </row>
        <row r="68">
          <cell r="A68" t="str">
            <v>Latissa Elliott</v>
          </cell>
          <cell r="B68" t="str">
            <v>Wash Support Center</v>
          </cell>
          <cell r="C68" t="str">
            <v>Keri Pack</v>
          </cell>
        </row>
        <row r="69">
          <cell r="A69" t="str">
            <v>Michael Wade</v>
          </cell>
          <cell r="B69" t="str">
            <v>SHJ Construction LLC</v>
          </cell>
          <cell r="C69" t="str">
            <v>Phillip Harris</v>
          </cell>
        </row>
        <row r="70">
          <cell r="A70" t="str">
            <v>Tony Phillips</v>
          </cell>
          <cell r="B70" t="str">
            <v>E0006 - Warner Robins</v>
          </cell>
          <cell r="C70" t="str">
            <v>Gary Bradley</v>
          </cell>
        </row>
        <row r="71">
          <cell r="A71" t="str">
            <v>Bruce Gibbs</v>
          </cell>
          <cell r="B71" t="str">
            <v>E0128 - Valdosta</v>
          </cell>
          <cell r="C71" t="str">
            <v>Gary Bradley</v>
          </cell>
        </row>
        <row r="72">
          <cell r="A72" t="str">
            <v>Michael Dodge</v>
          </cell>
          <cell r="B72" t="str">
            <v>Wash Admin</v>
          </cell>
          <cell r="C72" t="str">
            <v>Bruce Maxwell</v>
          </cell>
        </row>
        <row r="73">
          <cell r="A73" t="str">
            <v>Matthew Bridges</v>
          </cell>
          <cell r="B73" t="str">
            <v>E0285 - Surfside Commons</v>
          </cell>
          <cell r="C73" t="str">
            <v>Wesley Kurtz</v>
          </cell>
        </row>
        <row r="74">
          <cell r="A74" t="str">
            <v>Mary Smith</v>
          </cell>
          <cell r="B74" t="str">
            <v>E0032 - Camden</v>
          </cell>
          <cell r="C74" t="str">
            <v>Joshua Huffstetler</v>
          </cell>
        </row>
        <row r="75">
          <cell r="A75" t="str">
            <v>Tyler Whitsett</v>
          </cell>
          <cell r="B75" t="str">
            <v>E0008 - Irby</v>
          </cell>
          <cell r="C75" t="str">
            <v>William Wolfenbarger</v>
          </cell>
        </row>
        <row r="76">
          <cell r="A76" t="str">
            <v>Randolph Barr</v>
          </cell>
          <cell r="B76" t="str">
            <v>E0005 - Florence SC</v>
          </cell>
          <cell r="C76" t="str">
            <v>Raymond Otto</v>
          </cell>
        </row>
        <row r="77">
          <cell r="A77" t="str">
            <v>Lisa Hughes</v>
          </cell>
          <cell r="B77" t="str">
            <v>Wash Support Center</v>
          </cell>
          <cell r="C77" t="str">
            <v>Amy Eldridge</v>
          </cell>
        </row>
        <row r="78">
          <cell r="A78" t="str">
            <v>Bruce Maxwell</v>
          </cell>
          <cell r="B78" t="str">
            <v>Wash Admin</v>
          </cell>
          <cell r="C78" t="str">
            <v>Timothy Fruge</v>
          </cell>
        </row>
        <row r="79">
          <cell r="A79" t="str">
            <v>Lisa Carter</v>
          </cell>
          <cell r="B79" t="str">
            <v>Wash Support Center</v>
          </cell>
          <cell r="C79" t="str">
            <v>Beth Trice</v>
          </cell>
        </row>
        <row r="80">
          <cell r="A80" t="str">
            <v>Kyle Robertson</v>
          </cell>
          <cell r="B80" t="str">
            <v>E0031 - Veterans</v>
          </cell>
          <cell r="C80" t="str">
            <v>Gary Bradley</v>
          </cell>
        </row>
        <row r="81">
          <cell r="A81" t="str">
            <v>Steven Kyriazis</v>
          </cell>
          <cell r="B81" t="str">
            <v>Wash Admin</v>
          </cell>
          <cell r="C81" t="str">
            <v>Bruce Maxwell</v>
          </cell>
        </row>
        <row r="82">
          <cell r="A82" t="str">
            <v>Mark Stehle</v>
          </cell>
          <cell r="B82" t="str">
            <v>E0061 - Blue Springs</v>
          </cell>
          <cell r="C82" t="str">
            <v>Michael Donnelly</v>
          </cell>
        </row>
        <row r="83">
          <cell r="A83" t="str">
            <v>Sam Jarrell</v>
          </cell>
          <cell r="B83" t="str">
            <v>E0027 - Dublin</v>
          </cell>
          <cell r="C83" t="str">
            <v>Andrew Strevel</v>
          </cell>
        </row>
        <row r="84">
          <cell r="A84" t="str">
            <v>Jennifer Rogers</v>
          </cell>
          <cell r="B84" t="str">
            <v>Wash Support Center</v>
          </cell>
          <cell r="C84" t="str">
            <v>Mary Hightower</v>
          </cell>
        </row>
        <row r="85">
          <cell r="A85" t="str">
            <v>Andrew Strevel</v>
          </cell>
          <cell r="B85" t="str">
            <v>Wash Admin</v>
          </cell>
          <cell r="C85" t="str">
            <v>Bruce Maxwell</v>
          </cell>
        </row>
        <row r="86">
          <cell r="A86" t="str">
            <v>Jimmy Foster</v>
          </cell>
          <cell r="B86" t="str">
            <v>E0043 - Boulder Creek</v>
          </cell>
          <cell r="C86" t="str">
            <v>Derek Schillinger</v>
          </cell>
        </row>
        <row r="87">
          <cell r="A87" t="str">
            <v>Caleb Plaisted</v>
          </cell>
          <cell r="B87" t="str">
            <v>E0041 - Hoover</v>
          </cell>
          <cell r="C87" t="str">
            <v>Britt Bonds</v>
          </cell>
        </row>
        <row r="88">
          <cell r="A88" t="str">
            <v>Nicholas Albee</v>
          </cell>
          <cell r="B88" t="str">
            <v>E0043 - Boulder Creek</v>
          </cell>
          <cell r="C88" t="str">
            <v>Jimmy Foster</v>
          </cell>
        </row>
        <row r="89">
          <cell r="A89" t="str">
            <v>Adam Hicks</v>
          </cell>
          <cell r="B89" t="str">
            <v>E0039 - Lenoir</v>
          </cell>
          <cell r="C89" t="str">
            <v>Michael Dodge</v>
          </cell>
        </row>
        <row r="90">
          <cell r="A90" t="str">
            <v>Kassandra Long</v>
          </cell>
          <cell r="B90" t="str">
            <v>E0020 - Conway</v>
          </cell>
          <cell r="C90" t="str">
            <v>Joseph Landfried</v>
          </cell>
        </row>
        <row r="91">
          <cell r="A91" t="str">
            <v>Casey Thompson</v>
          </cell>
          <cell r="B91" t="str">
            <v>E0302 - Paradise Crossing</v>
          </cell>
          <cell r="C91" t="str">
            <v>Andrew Strevel</v>
          </cell>
        </row>
        <row r="92">
          <cell r="A92" t="str">
            <v>Santo Torres</v>
          </cell>
          <cell r="B92" t="str">
            <v>E0260 - Pebble Hills</v>
          </cell>
          <cell r="C92" t="str">
            <v>Efrain Villareal</v>
          </cell>
        </row>
        <row r="93">
          <cell r="A93" t="str">
            <v>Arreana Mendoza</v>
          </cell>
          <cell r="B93" t="str">
            <v>E0046 - Overland Park</v>
          </cell>
          <cell r="C93" t="str">
            <v>Jacob Johnston</v>
          </cell>
        </row>
        <row r="94">
          <cell r="A94" t="str">
            <v>Annie Kendall</v>
          </cell>
          <cell r="B94" t="str">
            <v>Wash Support Center</v>
          </cell>
          <cell r="C94" t="str">
            <v>Keri Pack</v>
          </cell>
        </row>
        <row r="95">
          <cell r="A95" t="str">
            <v>Jeffrey Dunham, Jr</v>
          </cell>
          <cell r="B95" t="str">
            <v>E0051 - Roswell / Holcomb</v>
          </cell>
          <cell r="C95" t="str">
            <v>Kyle Rovansek</v>
          </cell>
        </row>
        <row r="96">
          <cell r="A96" t="str">
            <v>Jesse Mackey</v>
          </cell>
          <cell r="B96" t="str">
            <v>E0046 - Overland Park</v>
          </cell>
          <cell r="C96" t="str">
            <v>Jacob Johnston</v>
          </cell>
        </row>
        <row r="97">
          <cell r="A97" t="str">
            <v>Terry Wildes</v>
          </cell>
          <cell r="B97" t="str">
            <v>Wash Support Center</v>
          </cell>
          <cell r="C97" t="str">
            <v>Mark Kelly</v>
          </cell>
        </row>
        <row r="98">
          <cell r="A98" t="str">
            <v>William Wolfenbarger</v>
          </cell>
          <cell r="B98" t="str">
            <v>E0008 - Irby</v>
          </cell>
          <cell r="C98" t="str">
            <v>Michael Dodge</v>
          </cell>
        </row>
        <row r="99">
          <cell r="A99" t="str">
            <v>Brandon Cobb</v>
          </cell>
          <cell r="B99" t="str">
            <v>E0245 - E. Arlington Blvd</v>
          </cell>
          <cell r="C99" t="str">
            <v>Wesley Kurtz</v>
          </cell>
        </row>
        <row r="100">
          <cell r="A100" t="str">
            <v>Steven Forsyth</v>
          </cell>
          <cell r="B100" t="str">
            <v>E0026 - Moncks Corner</v>
          </cell>
          <cell r="C100" t="str">
            <v>Justin Cooper</v>
          </cell>
        </row>
        <row r="101">
          <cell r="A101" t="str">
            <v>Anna Cattuzzo</v>
          </cell>
          <cell r="B101" t="str">
            <v>Wash Support Center</v>
          </cell>
          <cell r="C101" t="str">
            <v>Leigh Stallings</v>
          </cell>
        </row>
        <row r="102">
          <cell r="A102" t="str">
            <v>Hunter Sapp</v>
          </cell>
          <cell r="B102" t="str">
            <v>E0017 - Kernersville</v>
          </cell>
          <cell r="C102" t="str">
            <v>Jeremiah Vincent</v>
          </cell>
        </row>
        <row r="103">
          <cell r="A103" t="str">
            <v>Owen Williamson</v>
          </cell>
          <cell r="B103" t="str">
            <v>E0065 - Foley</v>
          </cell>
          <cell r="C103" t="str">
            <v>Steven Kyriazis</v>
          </cell>
        </row>
        <row r="104">
          <cell r="A104" t="str">
            <v>Matthew Hight</v>
          </cell>
          <cell r="B104" t="str">
            <v>E0046 - Overland Park</v>
          </cell>
          <cell r="C104" t="str">
            <v>Jacob Johnston</v>
          </cell>
        </row>
        <row r="105">
          <cell r="A105" t="str">
            <v>Grant Stone</v>
          </cell>
          <cell r="B105" t="str">
            <v>E0019 - High Point</v>
          </cell>
          <cell r="C105" t="str">
            <v>Nicholas Anthony</v>
          </cell>
        </row>
        <row r="106">
          <cell r="A106" t="str">
            <v>Coby Converse</v>
          </cell>
          <cell r="B106" t="str">
            <v>E0005 - Florence SC</v>
          </cell>
          <cell r="C106" t="str">
            <v>Raymond Otto</v>
          </cell>
        </row>
        <row r="107">
          <cell r="A107" t="str">
            <v>Travis Brewer</v>
          </cell>
          <cell r="B107" t="str">
            <v>E0033 - Pinehurst</v>
          </cell>
          <cell r="C107" t="str">
            <v>Michael Blackwell</v>
          </cell>
        </row>
        <row r="108">
          <cell r="A108" t="str">
            <v>Jensen Shearin</v>
          </cell>
          <cell r="B108" t="str">
            <v>E0097 - Brevard</v>
          </cell>
          <cell r="C108" t="str">
            <v>Michael Dodge</v>
          </cell>
        </row>
        <row r="109">
          <cell r="A109" t="str">
            <v>Kyle Baker</v>
          </cell>
          <cell r="B109" t="str">
            <v>E0028 - Raytown</v>
          </cell>
          <cell r="C109" t="str">
            <v>Michael Donnelly</v>
          </cell>
        </row>
        <row r="110">
          <cell r="A110" t="str">
            <v>John Womble</v>
          </cell>
          <cell r="B110" t="str">
            <v>E0248 - Ridge Road</v>
          </cell>
          <cell r="C110" t="str">
            <v>Steven Kyriazis</v>
          </cell>
        </row>
        <row r="111">
          <cell r="A111" t="str">
            <v>Alyssa Spader</v>
          </cell>
          <cell r="B111" t="str">
            <v>E0028 - Raytown</v>
          </cell>
          <cell r="C111" t="str">
            <v>Kyle Baker</v>
          </cell>
        </row>
        <row r="112">
          <cell r="A112" t="str">
            <v>Clayton Gibson</v>
          </cell>
          <cell r="B112" t="str">
            <v>Wash Openings</v>
          </cell>
          <cell r="C112" t="str">
            <v>Coty Stevens</v>
          </cell>
        </row>
        <row r="113">
          <cell r="A113" t="str">
            <v>Shannon Townsend</v>
          </cell>
          <cell r="B113" t="str">
            <v>E0004 - Milledgeville</v>
          </cell>
          <cell r="C113" t="str">
            <v>Davy Cox</v>
          </cell>
        </row>
        <row r="114">
          <cell r="A114" t="str">
            <v>Mark Kelly</v>
          </cell>
          <cell r="B114" t="str">
            <v>Wash Support Center</v>
          </cell>
          <cell r="C114" t="str">
            <v>Tiago Buffon</v>
          </cell>
        </row>
        <row r="115">
          <cell r="A115" t="str">
            <v>Michael Blackwell</v>
          </cell>
          <cell r="B115" t="str">
            <v>E0033 - Pinehurst</v>
          </cell>
          <cell r="C115" t="str">
            <v>Michael Dodge</v>
          </cell>
        </row>
        <row r="116">
          <cell r="A116" t="str">
            <v>Tyriq Blake</v>
          </cell>
          <cell r="B116" t="str">
            <v>E0011 - McDonough</v>
          </cell>
          <cell r="C116" t="str">
            <v>Rodrigo Kimble</v>
          </cell>
        </row>
        <row r="117">
          <cell r="A117" t="str">
            <v>Brianna Gilfillan</v>
          </cell>
          <cell r="B117" t="str">
            <v>E0055 - Gillespie</v>
          </cell>
          <cell r="C117" t="str">
            <v>Michael Miller</v>
          </cell>
        </row>
        <row r="118">
          <cell r="A118" t="str">
            <v>David Seymour</v>
          </cell>
          <cell r="B118" t="str">
            <v>E0057 - Ocean Springs</v>
          </cell>
          <cell r="C118" t="str">
            <v>Steven Kyriazis</v>
          </cell>
        </row>
        <row r="119">
          <cell r="A119" t="str">
            <v>Brayton Swan</v>
          </cell>
          <cell r="B119" t="str">
            <v>E0052 - Oldsmar</v>
          </cell>
          <cell r="C119" t="str">
            <v>Steven Kyriazis</v>
          </cell>
        </row>
        <row r="120">
          <cell r="A120" t="str">
            <v>Thomas Pham</v>
          </cell>
          <cell r="B120" t="str">
            <v>E0045 - Watson</v>
          </cell>
          <cell r="C120" t="str">
            <v>Steven Goddard</v>
          </cell>
        </row>
        <row r="121">
          <cell r="A121" t="str">
            <v>Jackson McDowell</v>
          </cell>
          <cell r="B121" t="str">
            <v>E0290 - Lake Wylie</v>
          </cell>
          <cell r="C121" t="str">
            <v>Michael Dodge</v>
          </cell>
        </row>
        <row r="122">
          <cell r="A122" t="str">
            <v>Troy Webb</v>
          </cell>
          <cell r="B122" t="str">
            <v>E0105 - St Augustine</v>
          </cell>
          <cell r="C122" t="str">
            <v>Steven Kyriazis</v>
          </cell>
        </row>
        <row r="123">
          <cell r="A123" t="str">
            <v>Clifford Newell</v>
          </cell>
          <cell r="B123" t="str">
            <v>E0061 - Blue Springs</v>
          </cell>
          <cell r="C123" t="str">
            <v>Mark Stehle</v>
          </cell>
        </row>
        <row r="124">
          <cell r="A124" t="str">
            <v>Nicholas Huck</v>
          </cell>
          <cell r="B124" t="str">
            <v>E0047 - Falcon Landing</v>
          </cell>
          <cell r="C124" t="str">
            <v>Derek Schillinger</v>
          </cell>
        </row>
        <row r="125">
          <cell r="A125" t="str">
            <v>Charles Howell</v>
          </cell>
          <cell r="B125" t="str">
            <v>E0058 - Lanier / Friendship</v>
          </cell>
          <cell r="C125" t="str">
            <v>Benjamin Barbour</v>
          </cell>
        </row>
        <row r="126">
          <cell r="A126" t="str">
            <v>Benjamin Barbour</v>
          </cell>
          <cell r="B126" t="str">
            <v>E0058 - Lanier / Friendship</v>
          </cell>
          <cell r="C126" t="str">
            <v>Kyle Rovansek</v>
          </cell>
        </row>
        <row r="127">
          <cell r="A127" t="str">
            <v>Carlos Gomes</v>
          </cell>
          <cell r="B127" t="str">
            <v>E0006 - Warner Robins</v>
          </cell>
          <cell r="C127" t="str">
            <v>Tony Phillips</v>
          </cell>
        </row>
        <row r="128">
          <cell r="A128" t="str">
            <v>Rebekkah Randall</v>
          </cell>
          <cell r="B128" t="str">
            <v>E0059 - Albemarle</v>
          </cell>
          <cell r="C128" t="str">
            <v>Joshua Stone</v>
          </cell>
        </row>
        <row r="129">
          <cell r="A129" t="str">
            <v>Jacob Johnston</v>
          </cell>
          <cell r="B129" t="str">
            <v>E0046 - Overland Park</v>
          </cell>
          <cell r="C129" t="str">
            <v>Michael Donnelly</v>
          </cell>
        </row>
        <row r="130">
          <cell r="A130" t="str">
            <v>Joe Fonseca</v>
          </cell>
          <cell r="B130" t="str">
            <v>E0383 - El Campo, TX</v>
          </cell>
          <cell r="C130" t="str">
            <v>Derek Schillinger</v>
          </cell>
        </row>
        <row r="131">
          <cell r="A131" t="str">
            <v>Monroe Horner</v>
          </cell>
          <cell r="B131" t="str">
            <v>E0057 - Ocean Springs</v>
          </cell>
          <cell r="C131" t="str">
            <v>David Seymour</v>
          </cell>
        </row>
        <row r="132">
          <cell r="A132" t="str">
            <v>Melissa Douglas</v>
          </cell>
          <cell r="B132" t="str">
            <v>Wash Support Center</v>
          </cell>
          <cell r="C132" t="str">
            <v>Keri Pack</v>
          </cell>
        </row>
        <row r="133">
          <cell r="A133" t="str">
            <v>Kesean Swint</v>
          </cell>
          <cell r="B133" t="str">
            <v>E0037 - Lutz</v>
          </cell>
          <cell r="C133" t="str">
            <v>Steven Kyriazis</v>
          </cell>
        </row>
        <row r="134">
          <cell r="A134" t="str">
            <v>Alex Arredondo</v>
          </cell>
          <cell r="B134" t="str">
            <v>E0017 - Kernersville</v>
          </cell>
          <cell r="C134" t="str">
            <v>Jeremiah Vincent</v>
          </cell>
        </row>
        <row r="135">
          <cell r="A135" t="str">
            <v>David Swindell</v>
          </cell>
          <cell r="B135" t="str">
            <v>E0061 - Blue Springs</v>
          </cell>
          <cell r="C135" t="str">
            <v>Mark Stehle</v>
          </cell>
        </row>
        <row r="136">
          <cell r="A136" t="str">
            <v>Kyle Rovansek</v>
          </cell>
          <cell r="B136" t="str">
            <v>Wash Admin</v>
          </cell>
          <cell r="C136" t="str">
            <v>Bruce Maxwell</v>
          </cell>
        </row>
        <row r="137">
          <cell r="A137" t="str">
            <v>Brian Kushmaul</v>
          </cell>
          <cell r="B137" t="str">
            <v>SHJ Construction LLC</v>
          </cell>
          <cell r="C137" t="str">
            <v>Ryan Crumley</v>
          </cell>
        </row>
        <row r="138">
          <cell r="A138" t="str">
            <v>Lenyn Correa</v>
          </cell>
          <cell r="B138" t="str">
            <v>E0015 - Dacula</v>
          </cell>
          <cell r="C138" t="str">
            <v>Matt Bachman</v>
          </cell>
        </row>
        <row r="139">
          <cell r="A139" t="str">
            <v>David Beckum</v>
          </cell>
          <cell r="B139" t="str">
            <v>E0250 - Aiken, SC</v>
          </cell>
          <cell r="C139" t="str">
            <v>David Foster</v>
          </cell>
        </row>
        <row r="140">
          <cell r="A140" t="str">
            <v>Evan Williams</v>
          </cell>
          <cell r="B140" t="str">
            <v>Wash Openings</v>
          </cell>
          <cell r="C140" t="str">
            <v>Coty Stevens</v>
          </cell>
        </row>
        <row r="141">
          <cell r="A141" t="str">
            <v>Jared Kushmaul</v>
          </cell>
          <cell r="B141" t="str">
            <v>SHJ Construction LLC</v>
          </cell>
          <cell r="C141" t="str">
            <v>Shamarcus Mack</v>
          </cell>
        </row>
        <row r="142">
          <cell r="A142" t="str">
            <v>Michael Moore</v>
          </cell>
          <cell r="B142" t="str">
            <v>E0010 - Sumter</v>
          </cell>
          <cell r="C142" t="str">
            <v>Christopher Chestnut</v>
          </cell>
        </row>
        <row r="143">
          <cell r="A143" t="str">
            <v>Erik Cooper</v>
          </cell>
          <cell r="B143" t="str">
            <v>E0052 - Oldsmar</v>
          </cell>
          <cell r="C143" t="str">
            <v>Brayton Swan</v>
          </cell>
        </row>
        <row r="144">
          <cell r="A144" t="str">
            <v>Joshua Kushmaul</v>
          </cell>
          <cell r="B144" t="str">
            <v>SHJ Construction LLC</v>
          </cell>
          <cell r="C144" t="str">
            <v>Robert Hutchinson</v>
          </cell>
        </row>
        <row r="145">
          <cell r="A145" t="str">
            <v>Garrett Gilligan</v>
          </cell>
          <cell r="B145" t="str">
            <v>E0066 - Wesley Chapel</v>
          </cell>
          <cell r="C145" t="str">
            <v>Joshua Regan</v>
          </cell>
        </row>
        <row r="146">
          <cell r="A146" t="str">
            <v>Ryan Crumley</v>
          </cell>
          <cell r="B146" t="str">
            <v>SHJ Construction LLC</v>
          </cell>
          <cell r="C146" t="str">
            <v>Scott Blackstock</v>
          </cell>
        </row>
        <row r="147">
          <cell r="A147" t="str">
            <v>Jorge Perez</v>
          </cell>
          <cell r="B147" t="str">
            <v>E0066 - Wesley Chapel</v>
          </cell>
          <cell r="C147" t="str">
            <v>Joshua Regan</v>
          </cell>
        </row>
        <row r="148">
          <cell r="A148" t="str">
            <v>Roscoe Luce</v>
          </cell>
          <cell r="B148" t="str">
            <v>E0017 - Kernersville</v>
          </cell>
          <cell r="C148" t="str">
            <v>Jeremiah Vincent</v>
          </cell>
        </row>
        <row r="149">
          <cell r="A149" t="str">
            <v>Rick Thornton</v>
          </cell>
          <cell r="B149" t="str">
            <v>E0068 - Nacogdoches</v>
          </cell>
          <cell r="C149" t="str">
            <v>Derek Schillinger</v>
          </cell>
        </row>
        <row r="150">
          <cell r="A150" t="str">
            <v>Rex Alvarez</v>
          </cell>
          <cell r="B150" t="str">
            <v>E0018 - Beaufort</v>
          </cell>
          <cell r="C150" t="str">
            <v>David Foster</v>
          </cell>
        </row>
        <row r="151">
          <cell r="A151" t="str">
            <v>Erik Huff</v>
          </cell>
          <cell r="B151" t="str">
            <v>E0060 - Guntersville</v>
          </cell>
          <cell r="C151" t="str">
            <v>John Nutbrown</v>
          </cell>
        </row>
        <row r="152">
          <cell r="A152" t="str">
            <v>Owen Capriola</v>
          </cell>
          <cell r="B152" t="str">
            <v>E0106 - Pensacola</v>
          </cell>
          <cell r="C152" t="str">
            <v>Steven Kyriazis</v>
          </cell>
        </row>
        <row r="153">
          <cell r="A153" t="str">
            <v>Nicholas Flores</v>
          </cell>
          <cell r="B153" t="str">
            <v>E0043 - Boulder Creek</v>
          </cell>
          <cell r="C153" t="str">
            <v>Jimmy Foster</v>
          </cell>
        </row>
        <row r="154">
          <cell r="A154" t="str">
            <v>Jaheim McDowell</v>
          </cell>
          <cell r="B154" t="str">
            <v>E0033 - Pinehurst</v>
          </cell>
          <cell r="C154" t="str">
            <v>Michael Blackwell</v>
          </cell>
        </row>
        <row r="155">
          <cell r="A155" t="str">
            <v>Justin Nix</v>
          </cell>
          <cell r="B155" t="str">
            <v>Wash Support Center</v>
          </cell>
          <cell r="C155" t="str">
            <v>Moran Mcgraw</v>
          </cell>
        </row>
        <row r="156">
          <cell r="A156" t="str">
            <v>Caleb Duke</v>
          </cell>
          <cell r="B156" t="str">
            <v>E0004 - Milledgeville</v>
          </cell>
          <cell r="C156" t="str">
            <v>Davy Cox</v>
          </cell>
        </row>
        <row r="157">
          <cell r="A157" t="str">
            <v>Jaedon Chandler</v>
          </cell>
          <cell r="B157" t="str">
            <v>E0016 - Evans</v>
          </cell>
          <cell r="C157" t="str">
            <v>Erinn Ames</v>
          </cell>
        </row>
        <row r="158">
          <cell r="A158" t="str">
            <v>Leslie Conway</v>
          </cell>
          <cell r="B158" t="str">
            <v>E0090 - Minot</v>
          </cell>
          <cell r="C158" t="str">
            <v>Andrew Stephens</v>
          </cell>
        </row>
        <row r="159">
          <cell r="A159" t="str">
            <v>Milissa Mulcahy</v>
          </cell>
          <cell r="B159" t="str">
            <v>E0050 - Douglas</v>
          </cell>
          <cell r="C159" t="str">
            <v>Joseph Olah</v>
          </cell>
        </row>
        <row r="160">
          <cell r="A160" t="str">
            <v>Joshua Hester</v>
          </cell>
          <cell r="B160" t="str">
            <v>E0010 - Sumter</v>
          </cell>
          <cell r="C160" t="str">
            <v>Christopher Chestnut</v>
          </cell>
        </row>
        <row r="161">
          <cell r="A161" t="str">
            <v>Jason Swink</v>
          </cell>
          <cell r="B161" t="str">
            <v>E0021 - Battleground</v>
          </cell>
          <cell r="C161" t="str">
            <v>Chasity Bryant</v>
          </cell>
        </row>
        <row r="162">
          <cell r="A162" t="str">
            <v>Patrick Rollins</v>
          </cell>
          <cell r="B162" t="str">
            <v>Wash Admin</v>
          </cell>
          <cell r="C162" t="str">
            <v>Bruce Maxwell</v>
          </cell>
        </row>
        <row r="163">
          <cell r="A163" t="str">
            <v>Joel Regan</v>
          </cell>
          <cell r="B163" t="str">
            <v>E0036 - Miller Road</v>
          </cell>
          <cell r="C163" t="str">
            <v>Gary Bradley</v>
          </cell>
        </row>
        <row r="164">
          <cell r="A164" t="str">
            <v>Noah Mack</v>
          </cell>
          <cell r="B164" t="str">
            <v>E0058 - Lanier / Friendship</v>
          </cell>
          <cell r="C164" t="str">
            <v>Benjamin Barbour</v>
          </cell>
        </row>
        <row r="165">
          <cell r="A165" t="str">
            <v>Carley Pope</v>
          </cell>
          <cell r="B165" t="str">
            <v>Wash Support Center</v>
          </cell>
          <cell r="C165" t="str">
            <v>Andrea Traylor</v>
          </cell>
        </row>
        <row r="166">
          <cell r="A166" t="str">
            <v>Leroy Sattler</v>
          </cell>
          <cell r="B166" t="str">
            <v>E0063 - Rapid City</v>
          </cell>
          <cell r="C166" t="str">
            <v>Michael Donnelly</v>
          </cell>
        </row>
        <row r="167">
          <cell r="A167" t="str">
            <v>Katharine Carlier</v>
          </cell>
          <cell r="B167" t="str">
            <v>SHJ Construction LLC</v>
          </cell>
          <cell r="C167" t="str">
            <v>Ryan Crumley</v>
          </cell>
        </row>
        <row r="168">
          <cell r="A168" t="str">
            <v>Julian Rios</v>
          </cell>
          <cell r="B168" t="str">
            <v>E0025 - Hinesville</v>
          </cell>
          <cell r="C168" t="str">
            <v>Don Lettieri</v>
          </cell>
        </row>
        <row r="169">
          <cell r="A169" t="str">
            <v>Paige Canfield</v>
          </cell>
          <cell r="B169" t="str">
            <v>Wash Support Center</v>
          </cell>
          <cell r="C169" t="str">
            <v>Amanda Thompson</v>
          </cell>
        </row>
        <row r="170">
          <cell r="A170" t="str">
            <v>Britt Bonds</v>
          </cell>
          <cell r="B170" t="str">
            <v>E0041 - Hoover</v>
          </cell>
          <cell r="C170" t="str">
            <v>Cory Cummings</v>
          </cell>
        </row>
        <row r="171">
          <cell r="A171" t="str">
            <v>Tyler Wilkey</v>
          </cell>
          <cell r="B171" t="str">
            <v>E0066 - Wesley Chapel</v>
          </cell>
          <cell r="C171" t="str">
            <v>Joshua Regan</v>
          </cell>
        </row>
        <row r="172">
          <cell r="A172" t="str">
            <v>Mark McSwain</v>
          </cell>
          <cell r="B172" t="str">
            <v>Wash Support Center</v>
          </cell>
          <cell r="C172" t="str">
            <v>Tiago Buffon</v>
          </cell>
        </row>
        <row r="173">
          <cell r="A173" t="str">
            <v>Ronald Boyett</v>
          </cell>
          <cell r="B173" t="str">
            <v>E0189 - Athens GA 2 Lexington Rd</v>
          </cell>
          <cell r="C173" t="str">
            <v>Andrew Strevel</v>
          </cell>
        </row>
        <row r="174">
          <cell r="A174" t="str">
            <v>Ross Dickerson</v>
          </cell>
          <cell r="B174" t="str">
            <v>E0008 - Irby</v>
          </cell>
          <cell r="C174" t="str">
            <v>William Wolfenbarger</v>
          </cell>
        </row>
        <row r="175">
          <cell r="A175" t="str">
            <v>Jerry Plymel</v>
          </cell>
          <cell r="B175" t="str">
            <v>E0024 - Moultrie</v>
          </cell>
          <cell r="C175" t="str">
            <v>Jason Montesano</v>
          </cell>
        </row>
        <row r="176">
          <cell r="A176" t="str">
            <v>Dorian Wilson</v>
          </cell>
          <cell r="B176" t="str">
            <v>E0012 - Rocky Mount</v>
          </cell>
          <cell r="C176" t="str">
            <v>Jesse Ramirez Perez</v>
          </cell>
        </row>
        <row r="177">
          <cell r="A177" t="str">
            <v>Christopher Lee</v>
          </cell>
          <cell r="B177" t="str">
            <v>E0050 - Douglas</v>
          </cell>
          <cell r="C177" t="str">
            <v>Joseph Olah</v>
          </cell>
        </row>
        <row r="178">
          <cell r="A178" t="str">
            <v>Steven Gober</v>
          </cell>
          <cell r="B178" t="str">
            <v>Wash Support Center</v>
          </cell>
          <cell r="C178" t="str">
            <v>Mark Kelly</v>
          </cell>
        </row>
        <row r="179">
          <cell r="A179" t="str">
            <v>Joseph Effenberger</v>
          </cell>
          <cell r="B179" t="str">
            <v>E0063 - Rapid City</v>
          </cell>
          <cell r="C179" t="str">
            <v>Leroy Sattler</v>
          </cell>
        </row>
        <row r="180">
          <cell r="A180" t="str">
            <v>Kylan Jones</v>
          </cell>
          <cell r="B180" t="str">
            <v>E0015 - Dacula</v>
          </cell>
          <cell r="C180" t="str">
            <v>Matt Bachman</v>
          </cell>
        </row>
        <row r="181">
          <cell r="A181" t="str">
            <v>William Cattuzzo</v>
          </cell>
          <cell r="B181" t="str">
            <v>Wash Support Center</v>
          </cell>
          <cell r="C181" t="str">
            <v>Moran Mcgraw</v>
          </cell>
        </row>
        <row r="182">
          <cell r="A182" t="str">
            <v>Cameron Pulliam</v>
          </cell>
          <cell r="B182" t="str">
            <v>E0034 - Sandy Springs</v>
          </cell>
          <cell r="C182" t="str">
            <v>Kevin Smith</v>
          </cell>
        </row>
        <row r="183">
          <cell r="A183" t="str">
            <v>Bobby Herron</v>
          </cell>
          <cell r="B183" t="str">
            <v>E0062 - Speedway</v>
          </cell>
          <cell r="C183" t="str">
            <v>Rex Humerickhouse</v>
          </cell>
        </row>
        <row r="184">
          <cell r="A184" t="str">
            <v>Glenn Rafter</v>
          </cell>
          <cell r="B184" t="str">
            <v>E0022 - Newnan</v>
          </cell>
          <cell r="C184" t="str">
            <v>Kevin Williams</v>
          </cell>
        </row>
        <row r="185">
          <cell r="A185" t="str">
            <v>Summer Legette</v>
          </cell>
          <cell r="B185" t="str">
            <v>E0007 - Grandview</v>
          </cell>
          <cell r="C185" t="str">
            <v>Adam DeGroot</v>
          </cell>
        </row>
        <row r="186">
          <cell r="A186" t="str">
            <v>Matt Bachman</v>
          </cell>
          <cell r="B186" t="str">
            <v>E0015 - Dacula</v>
          </cell>
          <cell r="C186" t="str">
            <v>Kyle Rovansek</v>
          </cell>
        </row>
        <row r="187">
          <cell r="A187" t="str">
            <v>Kevin McGonigle</v>
          </cell>
          <cell r="B187" t="str">
            <v>Wash Support Center</v>
          </cell>
          <cell r="C187" t="str">
            <v>Marlan Nichols</v>
          </cell>
        </row>
        <row r="188">
          <cell r="A188" t="str">
            <v>Marquis Scott</v>
          </cell>
          <cell r="B188" t="str">
            <v>E0082 - Ocala</v>
          </cell>
          <cell r="C188" t="str">
            <v>Steven Kyriazis</v>
          </cell>
        </row>
        <row r="189">
          <cell r="A189" t="str">
            <v>Kyle Busch</v>
          </cell>
          <cell r="B189" t="str">
            <v>E0107 - Gainesville</v>
          </cell>
          <cell r="C189" t="str">
            <v>Kyle Rovansek</v>
          </cell>
        </row>
        <row r="190">
          <cell r="A190" t="str">
            <v>Jonathon Stanfield</v>
          </cell>
          <cell r="B190" t="str">
            <v>E0007 - Grandview</v>
          </cell>
          <cell r="C190" t="str">
            <v>Adam DeGroot</v>
          </cell>
        </row>
        <row r="191">
          <cell r="A191" t="str">
            <v>Malachi Lyons</v>
          </cell>
          <cell r="B191" t="str">
            <v>E0064 - Salem</v>
          </cell>
          <cell r="C191" t="str">
            <v>DAVID PRINCE</v>
          </cell>
        </row>
        <row r="192">
          <cell r="A192" t="str">
            <v>Leigh Stallings</v>
          </cell>
          <cell r="B192" t="str">
            <v>Wash Support Center</v>
          </cell>
          <cell r="C192" t="str">
            <v>Marlan Nichols</v>
          </cell>
        </row>
        <row r="193">
          <cell r="A193" t="str">
            <v>James Robertson</v>
          </cell>
          <cell r="B193" t="str">
            <v>E0064 - Salem</v>
          </cell>
          <cell r="C193" t="str">
            <v>DAVID PRINCE</v>
          </cell>
        </row>
        <row r="194">
          <cell r="A194" t="str">
            <v>Ronald Blue</v>
          </cell>
          <cell r="B194" t="str">
            <v>E0073 - Bellevue NE</v>
          </cell>
          <cell r="C194" t="str">
            <v>Brian Frank</v>
          </cell>
        </row>
        <row r="195">
          <cell r="A195" t="str">
            <v>Bradley Harrell</v>
          </cell>
          <cell r="B195" t="str">
            <v>E0014 - Elizabeth City</v>
          </cell>
          <cell r="C195" t="str">
            <v>Jason Crouse</v>
          </cell>
        </row>
        <row r="196">
          <cell r="A196" t="str">
            <v>Jessica Maddox</v>
          </cell>
          <cell r="B196" t="str">
            <v>Wash Support Center</v>
          </cell>
          <cell r="C196" t="str">
            <v>Paige Canfield</v>
          </cell>
        </row>
        <row r="197">
          <cell r="A197" t="str">
            <v>Victor Herrera</v>
          </cell>
          <cell r="B197" t="str">
            <v>E0046 - Overland Park</v>
          </cell>
          <cell r="C197" t="str">
            <v>Jacob Johnston</v>
          </cell>
        </row>
        <row r="198">
          <cell r="A198" t="str">
            <v>Ben Boyd</v>
          </cell>
          <cell r="B198" t="str">
            <v>E0074 - Coralville</v>
          </cell>
          <cell r="C198" t="str">
            <v>Ricky Doyle</v>
          </cell>
        </row>
        <row r="199">
          <cell r="A199" t="str">
            <v>Brandon Puckett</v>
          </cell>
          <cell r="B199" t="str">
            <v>E0068 - Nacogdoches</v>
          </cell>
          <cell r="C199" t="str">
            <v>Rick Thornton</v>
          </cell>
        </row>
        <row r="200">
          <cell r="A200" t="str">
            <v>Daniel Richardson</v>
          </cell>
          <cell r="B200" t="str">
            <v>E0029 - Apex</v>
          </cell>
          <cell r="C200" t="str">
            <v>Wesley Kurtz</v>
          </cell>
        </row>
        <row r="201">
          <cell r="A201" t="str">
            <v>Jeremy Amburgey</v>
          </cell>
          <cell r="B201" t="str">
            <v>E0042 - GA Lawrenceville</v>
          </cell>
          <cell r="C201" t="str">
            <v>Andrew Strevel</v>
          </cell>
        </row>
        <row r="202">
          <cell r="A202" t="str">
            <v>Noah Tsuchiyama-Keaunui</v>
          </cell>
          <cell r="B202" t="str">
            <v>E0028 - Raytown</v>
          </cell>
          <cell r="C202" t="str">
            <v>Kyle Baker</v>
          </cell>
        </row>
        <row r="203">
          <cell r="A203" t="str">
            <v>Jacob Ewell</v>
          </cell>
          <cell r="B203" t="str">
            <v>E0069 - Gloucester</v>
          </cell>
          <cell r="C203" t="str">
            <v>Domenic Casciola</v>
          </cell>
        </row>
        <row r="204">
          <cell r="A204" t="str">
            <v>Kristin Balcerzak</v>
          </cell>
          <cell r="B204" t="str">
            <v>Wash Support Center</v>
          </cell>
          <cell r="C204" t="str">
            <v>Kevin McGonigle</v>
          </cell>
        </row>
        <row r="205">
          <cell r="A205" t="str">
            <v>Isaiah Nyberg</v>
          </cell>
          <cell r="B205" t="str">
            <v>E0138 - Dubuque</v>
          </cell>
          <cell r="C205" t="str">
            <v>Ricky Doyle</v>
          </cell>
        </row>
        <row r="206">
          <cell r="A206" t="str">
            <v>James Kilgore</v>
          </cell>
          <cell r="B206" t="str">
            <v>E0040 - Pace</v>
          </cell>
          <cell r="C206" t="str">
            <v>Steven Kyriazis</v>
          </cell>
        </row>
        <row r="207">
          <cell r="A207" t="str">
            <v>Jennifer Babbitt</v>
          </cell>
          <cell r="B207" t="str">
            <v>E0053 - Vivion</v>
          </cell>
          <cell r="C207" t="str">
            <v>Austin Tudor</v>
          </cell>
        </row>
        <row r="208">
          <cell r="A208" t="str">
            <v>Allison Bartley</v>
          </cell>
          <cell r="B208" t="str">
            <v>E0071 - S Marietta Pkwy / Square</v>
          </cell>
          <cell r="C208" t="str">
            <v>Marcus Jones</v>
          </cell>
        </row>
        <row r="209">
          <cell r="A209" t="str">
            <v>Luis Sanchez</v>
          </cell>
          <cell r="B209" t="str">
            <v>E0001 - Candler Road</v>
          </cell>
          <cell r="C209" t="str">
            <v>DeAngelo Robinson</v>
          </cell>
        </row>
        <row r="210">
          <cell r="A210" t="str">
            <v>Katherine Martin</v>
          </cell>
          <cell r="B210" t="str">
            <v>Wash Support Center</v>
          </cell>
          <cell r="C210" t="str">
            <v>Travis Powell</v>
          </cell>
        </row>
        <row r="211">
          <cell r="A211" t="str">
            <v>Javan Cooper</v>
          </cell>
          <cell r="B211" t="str">
            <v>E0124 - Watertown</v>
          </cell>
          <cell r="C211" t="str">
            <v>Andrew Stephens</v>
          </cell>
        </row>
        <row r="212">
          <cell r="A212" t="str">
            <v>Teresa Cantu</v>
          </cell>
          <cell r="B212" t="str">
            <v>E0311 - Liberty, TX</v>
          </cell>
          <cell r="C212" t="str">
            <v>Casper Eckols</v>
          </cell>
        </row>
        <row r="213">
          <cell r="A213" t="str">
            <v>Keri Pack</v>
          </cell>
          <cell r="B213" t="str">
            <v>Wash Support Center</v>
          </cell>
          <cell r="C213" t="str">
            <v>Kevin McGonigle</v>
          </cell>
        </row>
        <row r="214">
          <cell r="A214" t="str">
            <v>Susannah Hilliard</v>
          </cell>
          <cell r="B214" t="str">
            <v>E0048 - Peake</v>
          </cell>
          <cell r="C214" t="str">
            <v>Jermaine Goodin</v>
          </cell>
        </row>
        <row r="215">
          <cell r="A215" t="str">
            <v>Mekhi Blanc-Joseph</v>
          </cell>
          <cell r="B215" t="str">
            <v>E0023 - GA Fayetteville</v>
          </cell>
          <cell r="C215" t="str">
            <v>Kevin Brake</v>
          </cell>
        </row>
        <row r="216">
          <cell r="A216" t="str">
            <v>Gavin Davis</v>
          </cell>
          <cell r="B216" t="str">
            <v>E0009 - Peachtree City/Sharpsburg</v>
          </cell>
          <cell r="C216" t="str">
            <v>Charles Best</v>
          </cell>
        </row>
        <row r="217">
          <cell r="A217" t="str">
            <v>Jeff Demboski</v>
          </cell>
          <cell r="B217" t="str">
            <v>E0139 - Gretna</v>
          </cell>
          <cell r="C217" t="str">
            <v>Michael Donnelly</v>
          </cell>
        </row>
        <row r="218">
          <cell r="A218" t="str">
            <v>Gary Bradley</v>
          </cell>
          <cell r="B218" t="str">
            <v>Wash Admin</v>
          </cell>
          <cell r="C218" t="str">
            <v>Bruce Maxwell</v>
          </cell>
        </row>
        <row r="219">
          <cell r="A219" t="str">
            <v>Patrick Radford</v>
          </cell>
          <cell r="B219" t="str">
            <v>Wash Admin</v>
          </cell>
          <cell r="C219" t="str">
            <v>Timothy Fruge</v>
          </cell>
        </row>
        <row r="220">
          <cell r="A220" t="str">
            <v>Kevin Davis</v>
          </cell>
          <cell r="B220" t="str">
            <v>E0038 - Kennesaw</v>
          </cell>
          <cell r="C220" t="str">
            <v>Jason Graham</v>
          </cell>
        </row>
        <row r="221">
          <cell r="A221" t="str">
            <v>Joshua Henderson</v>
          </cell>
          <cell r="B221" t="str">
            <v>WSC-Birmingham</v>
          </cell>
          <cell r="C221" t="str">
            <v>Marlan Nichols</v>
          </cell>
        </row>
        <row r="222">
          <cell r="A222" t="str">
            <v>Justin Bernal</v>
          </cell>
          <cell r="B222" t="str">
            <v>E0085 - Victoria</v>
          </cell>
          <cell r="C222" t="str">
            <v>Derek Schillinger</v>
          </cell>
        </row>
        <row r="223">
          <cell r="A223" t="str">
            <v>Scott Gulasa</v>
          </cell>
          <cell r="B223" t="str">
            <v>E0155 - Columbia SC</v>
          </cell>
          <cell r="C223" t="str">
            <v>Michael Dodge</v>
          </cell>
        </row>
        <row r="224">
          <cell r="A224" t="str">
            <v>Zavier Watkins</v>
          </cell>
          <cell r="B224" t="str">
            <v>E0245 - E. Arlington Blvd</v>
          </cell>
          <cell r="C224" t="str">
            <v>Brandon Cobb</v>
          </cell>
        </row>
        <row r="225">
          <cell r="A225" t="str">
            <v>Jacob McSwain</v>
          </cell>
          <cell r="B225" t="str">
            <v>SHJ Construction LLC</v>
          </cell>
          <cell r="C225" t="str">
            <v>Phillip Harris</v>
          </cell>
        </row>
        <row r="226">
          <cell r="A226" t="str">
            <v>Cindy Amos</v>
          </cell>
          <cell r="B226" t="str">
            <v>Wash Support Center</v>
          </cell>
          <cell r="C226" t="str">
            <v>John Sillay</v>
          </cell>
        </row>
        <row r="227">
          <cell r="A227" t="str">
            <v>Colin Williams</v>
          </cell>
          <cell r="B227" t="str">
            <v>E0076 - Americus</v>
          </cell>
          <cell r="C227" t="str">
            <v>Gary Bradley</v>
          </cell>
        </row>
        <row r="228">
          <cell r="A228" t="str">
            <v>Montarion Carswell</v>
          </cell>
          <cell r="B228" t="str">
            <v>SHJ Construction LLC</v>
          </cell>
          <cell r="C228" t="str">
            <v>Joshua Kushmaul</v>
          </cell>
        </row>
        <row r="229">
          <cell r="A229" t="str">
            <v>Kevin Williams</v>
          </cell>
          <cell r="B229" t="str">
            <v>E0022 - Newnan</v>
          </cell>
          <cell r="C229" t="str">
            <v>Andrew Strevel</v>
          </cell>
        </row>
        <row r="230">
          <cell r="A230" t="str">
            <v>William Womble</v>
          </cell>
          <cell r="B230" t="str">
            <v>E0052 - Oldsmar</v>
          </cell>
          <cell r="C230" t="str">
            <v>Brayton Swan</v>
          </cell>
        </row>
        <row r="231">
          <cell r="A231" t="str">
            <v>James Bass</v>
          </cell>
          <cell r="B231" t="str">
            <v>E0015 - Dacula</v>
          </cell>
          <cell r="C231" t="str">
            <v>Matt Bachman</v>
          </cell>
        </row>
        <row r="232">
          <cell r="A232" t="str">
            <v>Tyler Eggert</v>
          </cell>
          <cell r="B232" t="str">
            <v>E0036 - Miller Road</v>
          </cell>
          <cell r="C232" t="str">
            <v>Joel Regan</v>
          </cell>
        </row>
        <row r="233">
          <cell r="A233" t="str">
            <v>Kenneth Belcher</v>
          </cell>
          <cell r="B233" t="str">
            <v>E0057 - Ocean Springs</v>
          </cell>
          <cell r="C233" t="str">
            <v>David Seymour</v>
          </cell>
        </row>
        <row r="234">
          <cell r="A234" t="str">
            <v>Robert Tre Marion</v>
          </cell>
          <cell r="B234" t="str">
            <v>E0019 - High Point</v>
          </cell>
          <cell r="C234" t="str">
            <v>Nicholas Anthony</v>
          </cell>
        </row>
        <row r="235">
          <cell r="A235" t="str">
            <v>Mark Campbell</v>
          </cell>
          <cell r="B235" t="str">
            <v>E0070 - Baytown</v>
          </cell>
          <cell r="C235" t="str">
            <v>Derek Schillinger</v>
          </cell>
        </row>
        <row r="236">
          <cell r="A236" t="str">
            <v>Damarcus Spears</v>
          </cell>
          <cell r="B236" t="str">
            <v>E0057 - Ocean Springs</v>
          </cell>
          <cell r="C236" t="str">
            <v>David Seymour</v>
          </cell>
        </row>
        <row r="237">
          <cell r="A237" t="str">
            <v>Lee Rogers</v>
          </cell>
          <cell r="B237" t="str">
            <v>SHJ Construction LLC</v>
          </cell>
          <cell r="C237" t="str">
            <v>Ryan Crumley</v>
          </cell>
        </row>
        <row r="238">
          <cell r="A238" t="str">
            <v>Kevin Pearson (On Leave)</v>
          </cell>
          <cell r="B238" t="str">
            <v>E0054 - Canton</v>
          </cell>
          <cell r="C238" t="str">
            <v>Patrick Powers</v>
          </cell>
        </row>
        <row r="239">
          <cell r="A239" t="str">
            <v>Jack Federman</v>
          </cell>
          <cell r="B239" t="str">
            <v>E0037 - Lutz</v>
          </cell>
          <cell r="C239" t="str">
            <v>Kesean Swint</v>
          </cell>
        </row>
        <row r="240">
          <cell r="A240" t="str">
            <v>Frederick Pierson</v>
          </cell>
          <cell r="B240" t="str">
            <v>E0185 - S. Oates Street</v>
          </cell>
          <cell r="C240" t="str">
            <v>Gary Bradley</v>
          </cell>
        </row>
        <row r="241">
          <cell r="A241" t="str">
            <v>Ryan Earl</v>
          </cell>
          <cell r="B241" t="str">
            <v>E0078 - Tyndall Pkwy</v>
          </cell>
          <cell r="C241" t="str">
            <v>Gary Bradley</v>
          </cell>
        </row>
        <row r="242">
          <cell r="A242" t="str">
            <v>Lee Triggs</v>
          </cell>
          <cell r="B242" t="str">
            <v>E0049 - Prairie Village</v>
          </cell>
          <cell r="C242" t="str">
            <v>Michael Donnelly</v>
          </cell>
        </row>
        <row r="243">
          <cell r="A243" t="str">
            <v>John Sillay</v>
          </cell>
          <cell r="B243" t="str">
            <v>Wash Support Center</v>
          </cell>
          <cell r="C243" t="str">
            <v>Glenn Jarrell</v>
          </cell>
        </row>
        <row r="244">
          <cell r="A244" t="str">
            <v>Cassondra Clark</v>
          </cell>
          <cell r="B244" t="str">
            <v>E0067 - Mission</v>
          </cell>
          <cell r="C244" t="str">
            <v>Michael Donnelly</v>
          </cell>
        </row>
        <row r="245">
          <cell r="A245" t="str">
            <v>Peter Foster</v>
          </cell>
          <cell r="B245" t="str">
            <v>E0072 - Williamsburg</v>
          </cell>
          <cell r="C245" t="str">
            <v>Patrick Rollins</v>
          </cell>
        </row>
        <row r="246">
          <cell r="A246" t="str">
            <v>Anthony Nagy</v>
          </cell>
          <cell r="B246" t="str">
            <v>E0087 - Grand Forks</v>
          </cell>
          <cell r="C246" t="str">
            <v>Andrew Stephens</v>
          </cell>
        </row>
        <row r="247">
          <cell r="A247" t="str">
            <v>Jason Crouse</v>
          </cell>
          <cell r="B247" t="str">
            <v>E0014 - Elizabeth City</v>
          </cell>
          <cell r="C247" t="str">
            <v>Wesley Kurtz</v>
          </cell>
        </row>
        <row r="248">
          <cell r="A248" t="str">
            <v>Christian Holt</v>
          </cell>
          <cell r="B248" t="str">
            <v>E0017 - Kernersville</v>
          </cell>
          <cell r="C248" t="str">
            <v>Jeremiah Vincent</v>
          </cell>
        </row>
        <row r="249">
          <cell r="A249" t="str">
            <v>Laura Middlebrooks</v>
          </cell>
          <cell r="B249" t="str">
            <v>Wash Support Center</v>
          </cell>
          <cell r="C249" t="str">
            <v>Amanda Thompson</v>
          </cell>
        </row>
        <row r="250">
          <cell r="A250" t="str">
            <v>Brandon Zarecor</v>
          </cell>
          <cell r="B250" t="str">
            <v>E0252 - Jacksonville, TX</v>
          </cell>
          <cell r="C250" t="str">
            <v>Derek Schillinger</v>
          </cell>
        </row>
        <row r="251">
          <cell r="A251" t="str">
            <v>Brian Frank</v>
          </cell>
          <cell r="B251" t="str">
            <v>E0073 - Bellevue NE</v>
          </cell>
          <cell r="C251" t="str">
            <v>Michael Donnelly</v>
          </cell>
        </row>
        <row r="252">
          <cell r="A252" t="str">
            <v>Rene Gonzales</v>
          </cell>
          <cell r="B252" t="str">
            <v>E0086 - Palestine</v>
          </cell>
          <cell r="C252" t="str">
            <v>Derek Schillinger</v>
          </cell>
        </row>
        <row r="253">
          <cell r="A253" t="str">
            <v>Joshua Palmer</v>
          </cell>
          <cell r="B253" t="str">
            <v>E0027 - Dublin</v>
          </cell>
          <cell r="C253" t="str">
            <v>Sam Jarrell</v>
          </cell>
        </row>
        <row r="254">
          <cell r="A254" t="str">
            <v>Karim Rupani</v>
          </cell>
          <cell r="B254" t="str">
            <v>Wash Support Center</v>
          </cell>
          <cell r="C254" t="str">
            <v>Jordan Brohm</v>
          </cell>
        </row>
        <row r="255">
          <cell r="A255" t="str">
            <v>Andrew Hall</v>
          </cell>
          <cell r="B255" t="str">
            <v>Wash Support Center</v>
          </cell>
          <cell r="C255" t="str">
            <v>Kevin McGonigle</v>
          </cell>
        </row>
        <row r="256">
          <cell r="A256" t="str">
            <v>Ashley Wilson</v>
          </cell>
          <cell r="B256" t="str">
            <v>Wash Support Center</v>
          </cell>
          <cell r="C256" t="str">
            <v>Lucas Mininger</v>
          </cell>
        </row>
        <row r="257">
          <cell r="A257" t="str">
            <v>John Nutbrown</v>
          </cell>
          <cell r="B257" t="str">
            <v>E0060 - Guntersville</v>
          </cell>
          <cell r="C257" t="str">
            <v>Cory Cummings</v>
          </cell>
        </row>
        <row r="258">
          <cell r="A258" t="str">
            <v>James Braddock</v>
          </cell>
          <cell r="B258" t="str">
            <v>E0027 - Dublin</v>
          </cell>
          <cell r="C258" t="str">
            <v>Sam Jarrell</v>
          </cell>
        </row>
        <row r="259">
          <cell r="A259" t="str">
            <v>Trever Caudle</v>
          </cell>
          <cell r="B259" t="str">
            <v>E0059 - Albemarle</v>
          </cell>
          <cell r="C259" t="str">
            <v>Joshua Stone</v>
          </cell>
        </row>
        <row r="260">
          <cell r="A260" t="str">
            <v>Hunter Hubbard</v>
          </cell>
          <cell r="B260" t="str">
            <v>E0041 - Hoover</v>
          </cell>
          <cell r="C260" t="str">
            <v>Britt Bonds</v>
          </cell>
        </row>
        <row r="261">
          <cell r="A261" t="str">
            <v>Thomas Merrick</v>
          </cell>
          <cell r="B261" t="str">
            <v>E0104 - Holiday</v>
          </cell>
          <cell r="C261" t="str">
            <v>Steven Kyriazis</v>
          </cell>
        </row>
        <row r="262">
          <cell r="A262" t="str">
            <v>Bryhannah Velasco</v>
          </cell>
          <cell r="B262" t="str">
            <v>E0006 - Warner Robins</v>
          </cell>
          <cell r="C262" t="str">
            <v>Tony Phillips</v>
          </cell>
        </row>
        <row r="263">
          <cell r="A263" t="str">
            <v>Skylen Brunson</v>
          </cell>
          <cell r="B263" t="str">
            <v>E0083 - Laurinburg</v>
          </cell>
          <cell r="C263" t="str">
            <v>Rodney Davis</v>
          </cell>
        </row>
        <row r="264">
          <cell r="A264" t="str">
            <v>Aaron Johnson</v>
          </cell>
          <cell r="B264" t="str">
            <v>E0108 - Sylacauga</v>
          </cell>
          <cell r="C264" t="str">
            <v>Cory Cummings</v>
          </cell>
        </row>
        <row r="265">
          <cell r="A265" t="str">
            <v>Domenic Casciola</v>
          </cell>
          <cell r="B265" t="str">
            <v>E0069 - Gloucester</v>
          </cell>
          <cell r="C265" t="str">
            <v>Patrick Rollins</v>
          </cell>
        </row>
        <row r="266">
          <cell r="A266" t="str">
            <v>Richard Perry</v>
          </cell>
          <cell r="B266" t="str">
            <v>SHJ Construction LLC</v>
          </cell>
          <cell r="C266" t="str">
            <v>Martie Murphy</v>
          </cell>
        </row>
        <row r="267">
          <cell r="A267" t="str">
            <v>Timothy Nowell</v>
          </cell>
          <cell r="B267" t="str">
            <v>E0012 - Rocky Mount</v>
          </cell>
          <cell r="C267" t="str">
            <v>Jesse Ramirez Perez</v>
          </cell>
        </row>
        <row r="268">
          <cell r="A268" t="str">
            <v>Charles Stinchcomb</v>
          </cell>
          <cell r="B268" t="str">
            <v>SHJ Construction LLC</v>
          </cell>
          <cell r="C268" t="str">
            <v>Matthew Allen</v>
          </cell>
        </row>
        <row r="269">
          <cell r="A269" t="str">
            <v>Brandon Cherry</v>
          </cell>
          <cell r="B269" t="str">
            <v>Wash Support Center</v>
          </cell>
          <cell r="C269" t="str">
            <v>Lee Davis</v>
          </cell>
        </row>
        <row r="270">
          <cell r="A270" t="str">
            <v>Al Kondry</v>
          </cell>
          <cell r="B270" t="str">
            <v>E0212 - Vickridge Park</v>
          </cell>
          <cell r="C270" t="str">
            <v>Michael Donnelly</v>
          </cell>
        </row>
        <row r="271">
          <cell r="A271" t="str">
            <v>Christopher Nelson</v>
          </cell>
          <cell r="B271" t="str">
            <v>E0084 - Omaha 120</v>
          </cell>
          <cell r="C271" t="str">
            <v>Clark Cull</v>
          </cell>
        </row>
        <row r="272">
          <cell r="A272" t="str">
            <v>Danielle Kelley</v>
          </cell>
          <cell r="B272" t="str">
            <v>Wash Support Center</v>
          </cell>
          <cell r="C272" t="str">
            <v>Amanda Thompson</v>
          </cell>
        </row>
        <row r="273">
          <cell r="A273" t="str">
            <v>Bryan Jones</v>
          </cell>
          <cell r="B273" t="str">
            <v>E0072 - Williamsburg</v>
          </cell>
          <cell r="C273" t="str">
            <v>Peter Foster</v>
          </cell>
        </row>
        <row r="274">
          <cell r="A274" t="str">
            <v>Desmon Blake</v>
          </cell>
          <cell r="B274" t="str">
            <v>Wash Support Center</v>
          </cell>
          <cell r="C274" t="str">
            <v>Laura Middlebrooks</v>
          </cell>
        </row>
        <row r="275">
          <cell r="A275" t="str">
            <v>Samantha Simpson</v>
          </cell>
          <cell r="B275" t="str">
            <v>E0129 - Fort Wright</v>
          </cell>
          <cell r="C275" t="str">
            <v>Joe Chavez</v>
          </cell>
        </row>
        <row r="276">
          <cell r="A276" t="str">
            <v>Nicholas DeGraw</v>
          </cell>
          <cell r="B276" t="str">
            <v>SHJ Construction LLC</v>
          </cell>
          <cell r="C276" t="str">
            <v>Joshua Gallant</v>
          </cell>
        </row>
        <row r="277">
          <cell r="A277" t="str">
            <v>Terrance Fuller</v>
          </cell>
          <cell r="B277" t="str">
            <v>SHJ Construction LLC</v>
          </cell>
          <cell r="C277" t="str">
            <v>Clifton Robinson</v>
          </cell>
        </row>
        <row r="278">
          <cell r="A278" t="str">
            <v>Lucas Mininger</v>
          </cell>
          <cell r="B278" t="str">
            <v>WSC-Birmingham</v>
          </cell>
          <cell r="C278" t="str">
            <v>Joshua Henderson</v>
          </cell>
        </row>
        <row r="279">
          <cell r="A279" t="str">
            <v>Wesley Delph</v>
          </cell>
          <cell r="B279" t="str">
            <v>E0020 - Conway</v>
          </cell>
          <cell r="C279" t="str">
            <v>Joseph Landfried</v>
          </cell>
        </row>
        <row r="280">
          <cell r="A280" t="str">
            <v>Ezra Cummings</v>
          </cell>
          <cell r="B280" t="str">
            <v>Wash Support Center</v>
          </cell>
          <cell r="C280" t="str">
            <v>Leigh Stallings</v>
          </cell>
        </row>
        <row r="281">
          <cell r="A281" t="str">
            <v>Chad Stawicki</v>
          </cell>
          <cell r="B281" t="str">
            <v>E0013 - Washington Road</v>
          </cell>
          <cell r="C281" t="str">
            <v>David Foster</v>
          </cell>
        </row>
        <row r="282">
          <cell r="A282" t="str">
            <v>Joshua Huffstetler</v>
          </cell>
          <cell r="B282" t="str">
            <v>E0032 - Camden</v>
          </cell>
          <cell r="C282" t="str">
            <v>Michael Dodge</v>
          </cell>
        </row>
        <row r="283">
          <cell r="A283" t="str">
            <v>Hunt Hardin</v>
          </cell>
          <cell r="B283" t="str">
            <v>Wash Support Center</v>
          </cell>
          <cell r="C283" t="str">
            <v>Mark Kelly</v>
          </cell>
        </row>
        <row r="284">
          <cell r="A284" t="str">
            <v>Lori McDaniel</v>
          </cell>
          <cell r="B284" t="str">
            <v>SHJ Construction LLC</v>
          </cell>
          <cell r="C284" t="str">
            <v>Alyson Ford</v>
          </cell>
        </row>
        <row r="285">
          <cell r="A285" t="str">
            <v>Travis Powell</v>
          </cell>
          <cell r="B285" t="str">
            <v>Wash Support Center</v>
          </cell>
          <cell r="C285" t="str">
            <v>Marlan Nichols</v>
          </cell>
        </row>
        <row r="286">
          <cell r="A286" t="str">
            <v>Josephine Rogers</v>
          </cell>
          <cell r="B286" t="str">
            <v>Wash Support Center</v>
          </cell>
          <cell r="C286" t="str">
            <v>Katherine Martin</v>
          </cell>
        </row>
        <row r="287">
          <cell r="A287" t="str">
            <v>Jennifer Machen</v>
          </cell>
          <cell r="B287" t="str">
            <v>WSC-Birmingham</v>
          </cell>
          <cell r="C287" t="str">
            <v>Christopher George</v>
          </cell>
        </row>
        <row r="288">
          <cell r="A288" t="str">
            <v>Christopher Kerekes</v>
          </cell>
          <cell r="B288" t="str">
            <v>E0021 - Battleground</v>
          </cell>
          <cell r="C288" t="str">
            <v>Chasity Bryant</v>
          </cell>
        </row>
        <row r="289">
          <cell r="A289" t="str">
            <v>Matthew Allen</v>
          </cell>
          <cell r="B289" t="str">
            <v>SHJ Construction LLC</v>
          </cell>
          <cell r="C289" t="str">
            <v>Lee Davis</v>
          </cell>
        </row>
        <row r="290">
          <cell r="A290" t="str">
            <v>Rock Fuller</v>
          </cell>
          <cell r="B290" t="str">
            <v>E0019 - High Point</v>
          </cell>
          <cell r="C290" t="str">
            <v>Nicholas Anthony</v>
          </cell>
        </row>
        <row r="291">
          <cell r="A291" t="str">
            <v>Wilmer Garcia</v>
          </cell>
          <cell r="B291" t="str">
            <v>E0107 - Gainesville</v>
          </cell>
          <cell r="C291" t="str">
            <v>Kyle Busch</v>
          </cell>
        </row>
        <row r="292">
          <cell r="A292" t="str">
            <v>Jessica Kranz</v>
          </cell>
          <cell r="B292" t="str">
            <v>Wash Support Center</v>
          </cell>
          <cell r="C292" t="str">
            <v>John Sillay</v>
          </cell>
        </row>
        <row r="293">
          <cell r="A293" t="str">
            <v>Brian Lewis</v>
          </cell>
          <cell r="B293" t="str">
            <v>E0050 - Douglas</v>
          </cell>
          <cell r="C293" t="str">
            <v>Joseph Olah</v>
          </cell>
        </row>
        <row r="294">
          <cell r="A294" t="str">
            <v>Marlee Hill</v>
          </cell>
          <cell r="B294" t="str">
            <v>SHJ Construction LLC</v>
          </cell>
          <cell r="C294" t="str">
            <v>Jessica Harris</v>
          </cell>
        </row>
        <row r="295">
          <cell r="A295" t="str">
            <v>Keithton Kelley</v>
          </cell>
          <cell r="B295" t="str">
            <v>E0105 - St Augustine</v>
          </cell>
          <cell r="C295" t="str">
            <v>Troy Webb</v>
          </cell>
        </row>
        <row r="296">
          <cell r="A296" t="str">
            <v>Miller Albers</v>
          </cell>
          <cell r="B296" t="str">
            <v>Wash Support Center</v>
          </cell>
          <cell r="C296" t="str">
            <v>Jordan Brohm</v>
          </cell>
        </row>
        <row r="297">
          <cell r="A297" t="str">
            <v>Josh Pettit</v>
          </cell>
          <cell r="B297" t="str">
            <v>E0055 - Gillespie</v>
          </cell>
          <cell r="C297" t="str">
            <v>Michael Miller</v>
          </cell>
        </row>
        <row r="298">
          <cell r="A298" t="str">
            <v>Devin Miranda</v>
          </cell>
          <cell r="B298" t="str">
            <v>E0272 - North Wilmington</v>
          </cell>
          <cell r="C298" t="str">
            <v>Wesley Kurtz</v>
          </cell>
        </row>
        <row r="299">
          <cell r="A299" t="str">
            <v>Connor Clark</v>
          </cell>
          <cell r="B299" t="str">
            <v>E0105 - St Augustine</v>
          </cell>
          <cell r="C299" t="str">
            <v>Troy Webb</v>
          </cell>
        </row>
        <row r="300">
          <cell r="A300" t="str">
            <v>Jason Aguilera</v>
          </cell>
          <cell r="B300" t="str">
            <v>E0107 - Gainesville</v>
          </cell>
          <cell r="C300" t="str">
            <v>Kyle Busch</v>
          </cell>
        </row>
        <row r="301">
          <cell r="A301" t="str">
            <v>Trevor Woods</v>
          </cell>
          <cell r="B301" t="str">
            <v>E0039 - Lenoir</v>
          </cell>
          <cell r="C301" t="str">
            <v>Adam Hicks</v>
          </cell>
        </row>
        <row r="302">
          <cell r="A302" t="str">
            <v>Byron Barnes</v>
          </cell>
          <cell r="B302" t="str">
            <v>Wash Openings</v>
          </cell>
          <cell r="C302" t="str">
            <v>Bruce Maxwell</v>
          </cell>
        </row>
        <row r="303">
          <cell r="A303" t="str">
            <v>delana Franks</v>
          </cell>
          <cell r="B303" t="str">
            <v>E0027 - Dublin</v>
          </cell>
          <cell r="C303" t="str">
            <v>Sam Jarrell</v>
          </cell>
        </row>
        <row r="304">
          <cell r="A304" t="str">
            <v>Derrien Walker</v>
          </cell>
          <cell r="B304" t="str">
            <v>E0027 - Dublin</v>
          </cell>
          <cell r="C304" t="str">
            <v>Sam Jarrell</v>
          </cell>
        </row>
        <row r="305">
          <cell r="A305" t="str">
            <v>Karla Kendrick</v>
          </cell>
          <cell r="B305" t="str">
            <v>Wash Support Center</v>
          </cell>
          <cell r="C305" t="str">
            <v>Keri Pack</v>
          </cell>
        </row>
        <row r="306">
          <cell r="A306" t="str">
            <v>Andrea Traylor</v>
          </cell>
          <cell r="B306" t="str">
            <v>WSC-Birmingham</v>
          </cell>
          <cell r="C306" t="str">
            <v>Joshua Henderson</v>
          </cell>
        </row>
        <row r="307">
          <cell r="A307" t="str">
            <v>Lindsay Schultz</v>
          </cell>
          <cell r="B307" t="str">
            <v>E0198 - Wesleyan Road</v>
          </cell>
          <cell r="C307" t="str">
            <v>Joe Chavez</v>
          </cell>
        </row>
        <row r="308">
          <cell r="A308" t="str">
            <v>Ashli Bond</v>
          </cell>
          <cell r="B308" t="str">
            <v>SHJ Construction LLC</v>
          </cell>
          <cell r="C308" t="str">
            <v>Jacob McSwain</v>
          </cell>
        </row>
        <row r="309">
          <cell r="A309" t="str">
            <v>Ian Poores</v>
          </cell>
          <cell r="B309" t="str">
            <v>E0049 - Prairie Village</v>
          </cell>
          <cell r="C309" t="str">
            <v>Lee Triggs</v>
          </cell>
        </row>
        <row r="310">
          <cell r="A310" t="str">
            <v>Vernon Dixon</v>
          </cell>
          <cell r="B310" t="str">
            <v>E0111 - Bainbridge</v>
          </cell>
          <cell r="C310" t="str">
            <v>Gary Bradley</v>
          </cell>
        </row>
        <row r="311">
          <cell r="A311" t="str">
            <v>Diallo Merriweather</v>
          </cell>
          <cell r="B311" t="str">
            <v>E0089 - Omaha 88</v>
          </cell>
          <cell r="C311" t="str">
            <v>Vernon J</v>
          </cell>
        </row>
        <row r="312">
          <cell r="A312" t="str">
            <v>Moran Mcgraw</v>
          </cell>
          <cell r="B312" t="str">
            <v>Wash Support Center</v>
          </cell>
          <cell r="C312" t="str">
            <v>Mark Kelly</v>
          </cell>
        </row>
        <row r="313">
          <cell r="A313" t="str">
            <v>Michael Gouldie</v>
          </cell>
          <cell r="B313" t="str">
            <v>Wash Support Center</v>
          </cell>
          <cell r="C313" t="str">
            <v>Leigh Stallings</v>
          </cell>
        </row>
        <row r="314">
          <cell r="A314" t="str">
            <v>Jere Edwards</v>
          </cell>
          <cell r="B314" t="str">
            <v>SHJ Construction LLC</v>
          </cell>
          <cell r="C314" t="str">
            <v>Joshua Kushmaul</v>
          </cell>
        </row>
        <row r="315">
          <cell r="A315" t="str">
            <v>Cameron Andrews</v>
          </cell>
          <cell r="B315" t="str">
            <v>E0054 - Canton</v>
          </cell>
          <cell r="C315" t="str">
            <v>Patrick Powers</v>
          </cell>
        </row>
        <row r="316">
          <cell r="A316" t="str">
            <v>Derek Schillinger</v>
          </cell>
          <cell r="B316" t="str">
            <v>Wash Admin</v>
          </cell>
          <cell r="C316" t="str">
            <v>Bruce Maxwell</v>
          </cell>
        </row>
        <row r="317">
          <cell r="A317" t="str">
            <v>Christopher Register</v>
          </cell>
          <cell r="B317" t="str">
            <v>E0010 - Sumter</v>
          </cell>
          <cell r="C317" t="str">
            <v>Christopher Chestnut</v>
          </cell>
        </row>
        <row r="318">
          <cell r="A318" t="str">
            <v>Arieon McClain</v>
          </cell>
          <cell r="B318" t="str">
            <v>E0073 - Bellevue NE</v>
          </cell>
          <cell r="C318" t="str">
            <v>Brian Frank</v>
          </cell>
        </row>
        <row r="319">
          <cell r="A319" t="str">
            <v>Trenton Wood</v>
          </cell>
          <cell r="B319" t="str">
            <v>E0185 - S. Oates Street</v>
          </cell>
          <cell r="C319" t="str">
            <v>Frederick Pierson</v>
          </cell>
        </row>
        <row r="320">
          <cell r="A320" t="str">
            <v>Edward Griffin</v>
          </cell>
          <cell r="B320" t="str">
            <v>E0094 - Statesboro</v>
          </cell>
          <cell r="C320" t="str">
            <v>Robert Hane</v>
          </cell>
        </row>
        <row r="321">
          <cell r="A321" t="str">
            <v>Jacob Strickland</v>
          </cell>
          <cell r="B321" t="str">
            <v>SHJ Construction LLC</v>
          </cell>
          <cell r="C321" t="str">
            <v>Matthew Allen</v>
          </cell>
        </row>
        <row r="322">
          <cell r="A322" t="str">
            <v>jaustin maynard</v>
          </cell>
          <cell r="B322" t="str">
            <v>E0006 - Warner Robins</v>
          </cell>
          <cell r="C322" t="str">
            <v>Tony Phillips</v>
          </cell>
        </row>
        <row r="323">
          <cell r="A323" t="str">
            <v>Lauren Nix</v>
          </cell>
          <cell r="B323" t="str">
            <v>Wash Admin</v>
          </cell>
          <cell r="C323" t="str">
            <v>Coty Stevens</v>
          </cell>
        </row>
        <row r="324">
          <cell r="A324" t="str">
            <v>Rodney Lighty Sr.</v>
          </cell>
          <cell r="B324" t="str">
            <v>E0005 - Florence SC</v>
          </cell>
          <cell r="C324" t="str">
            <v>Raymond Otto</v>
          </cell>
        </row>
        <row r="325">
          <cell r="A325" t="str">
            <v>Elijah Eubanks</v>
          </cell>
          <cell r="B325" t="str">
            <v>E0097 - Brevard</v>
          </cell>
          <cell r="C325" t="str">
            <v>Jensen Shearin</v>
          </cell>
        </row>
        <row r="326">
          <cell r="A326" t="str">
            <v>Ericka Gosha</v>
          </cell>
          <cell r="B326" t="str">
            <v>Wash Support Center</v>
          </cell>
          <cell r="C326" t="str">
            <v>Leigh Stallings</v>
          </cell>
        </row>
        <row r="327">
          <cell r="A327" t="str">
            <v>Tanner Gilbert</v>
          </cell>
          <cell r="B327" t="str">
            <v>SHJ Construction LLC</v>
          </cell>
          <cell r="C327" t="str">
            <v>Byron Buffin</v>
          </cell>
        </row>
        <row r="328">
          <cell r="A328" t="str">
            <v>Kevin Brake</v>
          </cell>
          <cell r="B328" t="str">
            <v>E0023 - GA Fayetteville</v>
          </cell>
          <cell r="C328" t="str">
            <v>Kyle Rovansek</v>
          </cell>
        </row>
        <row r="329">
          <cell r="A329" t="str">
            <v>Scott Lindsey</v>
          </cell>
          <cell r="B329" t="str">
            <v>E0125 - North Richland Hills</v>
          </cell>
          <cell r="C329" t="str">
            <v>Derek Schillinger</v>
          </cell>
        </row>
        <row r="330">
          <cell r="A330" t="str">
            <v>Cynthia Wiley</v>
          </cell>
          <cell r="B330" t="str">
            <v>WSC-Birmingham</v>
          </cell>
          <cell r="C330" t="str">
            <v>Christopher George</v>
          </cell>
        </row>
        <row r="331">
          <cell r="A331" t="str">
            <v>Michael Strickler</v>
          </cell>
          <cell r="B331" t="str">
            <v>E0069 - Gloucester</v>
          </cell>
          <cell r="C331" t="str">
            <v>Domenic Casciola</v>
          </cell>
        </row>
        <row r="332">
          <cell r="A332" t="str">
            <v>Corey Deberry</v>
          </cell>
          <cell r="B332" t="str">
            <v>E0045 - Watson</v>
          </cell>
          <cell r="C332" t="str">
            <v>Steven Goddard</v>
          </cell>
        </row>
        <row r="333">
          <cell r="A333" t="str">
            <v>Bryan Loyd</v>
          </cell>
          <cell r="B333" t="str">
            <v>E0111 - Bainbridge</v>
          </cell>
          <cell r="C333" t="str">
            <v>Vernon Dixon</v>
          </cell>
        </row>
        <row r="334">
          <cell r="A334" t="str">
            <v>Patryck Kovach</v>
          </cell>
          <cell r="B334" t="str">
            <v>E0043 - Boulder Creek</v>
          </cell>
          <cell r="C334" t="str">
            <v>Jimmy Foster</v>
          </cell>
        </row>
        <row r="335">
          <cell r="A335" t="str">
            <v>Kristjan Mason</v>
          </cell>
          <cell r="B335" t="str">
            <v>E0092 - Leesburg</v>
          </cell>
          <cell r="C335" t="str">
            <v>Gaston English</v>
          </cell>
        </row>
        <row r="336">
          <cell r="A336" t="str">
            <v>Brandon Broughton</v>
          </cell>
          <cell r="B336" t="str">
            <v>E0082 - Ocala</v>
          </cell>
          <cell r="C336" t="str">
            <v>Marquis Scott</v>
          </cell>
        </row>
        <row r="337">
          <cell r="A337" t="str">
            <v>Jayden Tighe</v>
          </cell>
          <cell r="B337" t="str">
            <v>E0036 - Miller Road</v>
          </cell>
          <cell r="C337" t="str">
            <v>Joel Regan</v>
          </cell>
        </row>
        <row r="338">
          <cell r="A338" t="str">
            <v>Jeremy Aparicio</v>
          </cell>
          <cell r="B338" t="str">
            <v>E0059 - Albemarle</v>
          </cell>
          <cell r="C338" t="str">
            <v>Joshua Stone</v>
          </cell>
        </row>
        <row r="339">
          <cell r="A339" t="str">
            <v>Harley Lawson</v>
          </cell>
          <cell r="B339" t="str">
            <v>E0056 - Matthews Orangeburg</v>
          </cell>
          <cell r="C339" t="str">
            <v>Josh Nordgren</v>
          </cell>
        </row>
        <row r="340">
          <cell r="A340" t="str">
            <v>Robert King</v>
          </cell>
          <cell r="B340" t="str">
            <v>E0286 - Westover Road</v>
          </cell>
          <cell r="C340" t="str">
            <v>Mary Hoar</v>
          </cell>
        </row>
        <row r="341">
          <cell r="A341" t="str">
            <v>Ryan Robinson</v>
          </cell>
          <cell r="B341" t="str">
            <v>E0021 - Battleground</v>
          </cell>
          <cell r="C341" t="str">
            <v>Chasity Bryant</v>
          </cell>
        </row>
        <row r="342">
          <cell r="A342" t="str">
            <v>Kenneth Dinkins</v>
          </cell>
          <cell r="B342" t="str">
            <v>E0103 - Greensboro-Oconee</v>
          </cell>
          <cell r="C342" t="str">
            <v>Andrew Strevel</v>
          </cell>
        </row>
        <row r="343">
          <cell r="A343" t="str">
            <v>Richard Martinez</v>
          </cell>
          <cell r="B343" t="str">
            <v>E0017 - Kernersville</v>
          </cell>
          <cell r="C343" t="str">
            <v>Jeremiah Vincent</v>
          </cell>
        </row>
        <row r="344">
          <cell r="A344" t="str">
            <v>Christopher George</v>
          </cell>
          <cell r="B344" t="str">
            <v>WSC-Birmingham</v>
          </cell>
          <cell r="C344" t="str">
            <v>Joshua Henderson</v>
          </cell>
        </row>
        <row r="345">
          <cell r="A345" t="str">
            <v>Philip Ray</v>
          </cell>
          <cell r="B345" t="str">
            <v>E0149 - Radcliff</v>
          </cell>
          <cell r="C345" t="str">
            <v>Joe Chavez</v>
          </cell>
        </row>
        <row r="346">
          <cell r="A346" t="str">
            <v>Hunter Mitchell</v>
          </cell>
          <cell r="B346" t="str">
            <v>E0017 - Kernersville</v>
          </cell>
          <cell r="C346" t="str">
            <v>Jeremiah Vincent</v>
          </cell>
        </row>
        <row r="347">
          <cell r="A347" t="str">
            <v>Cora Dionne</v>
          </cell>
          <cell r="B347" t="str">
            <v>Wash Admin</v>
          </cell>
          <cell r="C347" t="str">
            <v>Timothy Fruge</v>
          </cell>
        </row>
        <row r="348">
          <cell r="A348" t="str">
            <v>Eylissea Cruz McKinney</v>
          </cell>
          <cell r="B348" t="str">
            <v>E0071 - S Marietta Pkwy / Square</v>
          </cell>
          <cell r="C348" t="str">
            <v>Marcus Jones</v>
          </cell>
        </row>
        <row r="349">
          <cell r="A349" t="str">
            <v>Todd Twilbeck</v>
          </cell>
          <cell r="B349" t="str">
            <v>SHJ Construction LLC</v>
          </cell>
          <cell r="C349" t="str">
            <v>Lee Davis</v>
          </cell>
        </row>
        <row r="350">
          <cell r="A350" t="str">
            <v>michael kugler</v>
          </cell>
          <cell r="B350" t="str">
            <v>E0028 - Raytown</v>
          </cell>
          <cell r="C350" t="str">
            <v>Kyle Baker</v>
          </cell>
        </row>
        <row r="351">
          <cell r="A351" t="str">
            <v>Tyler Fleming</v>
          </cell>
          <cell r="B351" t="str">
            <v>E0005 - Florence SC</v>
          </cell>
          <cell r="C351" t="str">
            <v>Raymond Otto</v>
          </cell>
        </row>
        <row r="352">
          <cell r="A352" t="str">
            <v>Jaime Roben</v>
          </cell>
          <cell r="B352" t="str">
            <v>E0062 - Speedway</v>
          </cell>
          <cell r="C352" t="str">
            <v>Rex Humerickhouse</v>
          </cell>
        </row>
        <row r="353">
          <cell r="A353" t="str">
            <v>Zerden Keller</v>
          </cell>
          <cell r="B353" t="str">
            <v>E0039 - Lenoir</v>
          </cell>
          <cell r="C353" t="str">
            <v>Adam Hicks</v>
          </cell>
        </row>
        <row r="354">
          <cell r="A354" t="str">
            <v>Ethan Slankard</v>
          </cell>
          <cell r="B354" t="str">
            <v>E0092 - Leesburg</v>
          </cell>
          <cell r="C354" t="str">
            <v>Gaston English</v>
          </cell>
        </row>
        <row r="355">
          <cell r="A355" t="str">
            <v>Nathan Clement</v>
          </cell>
          <cell r="B355" t="str">
            <v>E0196 - Theydon Bend</v>
          </cell>
          <cell r="C355" t="str">
            <v>Michael Dodge</v>
          </cell>
        </row>
        <row r="356">
          <cell r="A356" t="str">
            <v>Ajah Hayes</v>
          </cell>
          <cell r="B356" t="str">
            <v>E0001 - Candler Road</v>
          </cell>
          <cell r="C356" t="str">
            <v>DeAngelo Robinson</v>
          </cell>
        </row>
        <row r="357">
          <cell r="A357" t="str">
            <v>Ethen Strouf</v>
          </cell>
          <cell r="B357" t="str">
            <v>E0076 - Americus</v>
          </cell>
          <cell r="C357" t="str">
            <v>Colin Williams</v>
          </cell>
        </row>
        <row r="358">
          <cell r="A358" t="str">
            <v>DAVID PRINCE</v>
          </cell>
          <cell r="B358" t="str">
            <v>E0064 - Salem</v>
          </cell>
          <cell r="C358" t="str">
            <v>Andrew Strevel</v>
          </cell>
        </row>
        <row r="359">
          <cell r="A359" t="str">
            <v>Austin Stotts</v>
          </cell>
          <cell r="B359" t="str">
            <v>E0069 - Gloucester</v>
          </cell>
          <cell r="C359" t="str">
            <v>Domenic Casciola</v>
          </cell>
        </row>
        <row r="360">
          <cell r="A360" t="str">
            <v>Patrick Hall</v>
          </cell>
          <cell r="B360" t="str">
            <v>E0023 - GA Fayetteville</v>
          </cell>
          <cell r="C360" t="str">
            <v>Kevin Brake</v>
          </cell>
        </row>
        <row r="361">
          <cell r="A361" t="str">
            <v>Vincent Harris</v>
          </cell>
          <cell r="B361" t="str">
            <v>Wash Support Center</v>
          </cell>
          <cell r="C361" t="str">
            <v>Lucas Mininger</v>
          </cell>
        </row>
        <row r="362">
          <cell r="A362" t="str">
            <v>ANNE MCCABE</v>
          </cell>
          <cell r="B362" t="str">
            <v>WSC-Birmingham</v>
          </cell>
          <cell r="C362" t="str">
            <v>Andrea Traylor</v>
          </cell>
        </row>
        <row r="363">
          <cell r="A363" t="str">
            <v>Deon Carroll</v>
          </cell>
          <cell r="B363" t="str">
            <v>SHJ Construction LLC</v>
          </cell>
          <cell r="C363" t="str">
            <v>Jessica Harris</v>
          </cell>
        </row>
        <row r="364">
          <cell r="A364" t="str">
            <v>Jacob Matthews</v>
          </cell>
          <cell r="B364" t="str">
            <v>E0096 - Athens / Athens GA 1</v>
          </cell>
          <cell r="C364" t="str">
            <v>Thomas Russell</v>
          </cell>
        </row>
        <row r="365">
          <cell r="A365" t="str">
            <v>Gregory MCCoy</v>
          </cell>
          <cell r="B365" t="str">
            <v>SHJ Construction LLC</v>
          </cell>
          <cell r="C365" t="str">
            <v>Jessica Harris</v>
          </cell>
        </row>
        <row r="366">
          <cell r="A366" t="str">
            <v>Telvin Nyambali</v>
          </cell>
          <cell r="B366" t="str">
            <v>E0034 - Sandy Springs</v>
          </cell>
          <cell r="C366" t="str">
            <v>Kevin Smith</v>
          </cell>
        </row>
        <row r="367">
          <cell r="A367" t="str">
            <v>Aaron Graham</v>
          </cell>
          <cell r="B367" t="str">
            <v>E0083 - Laurinburg</v>
          </cell>
          <cell r="C367" t="str">
            <v>Rodney Davis</v>
          </cell>
        </row>
        <row r="368">
          <cell r="A368" t="str">
            <v>George Christian</v>
          </cell>
          <cell r="B368" t="str">
            <v>E0084 - Omaha 120</v>
          </cell>
          <cell r="C368" t="str">
            <v>Clark Cull</v>
          </cell>
        </row>
        <row r="369">
          <cell r="A369" t="str">
            <v>Chet Wheless</v>
          </cell>
          <cell r="B369" t="str">
            <v>Wash Support Center</v>
          </cell>
          <cell r="C369" t="str">
            <v>Beth Trice</v>
          </cell>
        </row>
        <row r="370">
          <cell r="A370" t="str">
            <v>Tammy Feldt</v>
          </cell>
          <cell r="B370" t="str">
            <v>Wash Support Center</v>
          </cell>
          <cell r="C370" t="str">
            <v>Mark Kelly</v>
          </cell>
        </row>
        <row r="371">
          <cell r="A371" t="str">
            <v>Jalen Lebron</v>
          </cell>
          <cell r="B371" t="str">
            <v>E0066 - Wesley Chapel</v>
          </cell>
          <cell r="C371" t="str">
            <v>Joshua Regan</v>
          </cell>
        </row>
        <row r="372">
          <cell r="A372" t="str">
            <v>Adan Conte</v>
          </cell>
          <cell r="B372" t="str">
            <v>E0019 - High Point</v>
          </cell>
          <cell r="C372" t="str">
            <v>Nicholas Anthony</v>
          </cell>
        </row>
        <row r="373">
          <cell r="A373" t="str">
            <v>Samuel Clifford</v>
          </cell>
          <cell r="B373" t="str">
            <v>E0187 - TN Fayetteville</v>
          </cell>
          <cell r="C373" t="str">
            <v>Jeff Mathis</v>
          </cell>
        </row>
        <row r="374">
          <cell r="A374" t="str">
            <v>Fred Gordon</v>
          </cell>
          <cell r="B374" t="str">
            <v>E0006 - Warner Robins</v>
          </cell>
          <cell r="C374" t="str">
            <v>Tony Phillips</v>
          </cell>
        </row>
        <row r="375">
          <cell r="A375" t="str">
            <v>Hunter Dorsey</v>
          </cell>
          <cell r="B375" t="str">
            <v>E0002 - Thomaston</v>
          </cell>
          <cell r="C375" t="str">
            <v>Jonathan Richardson</v>
          </cell>
        </row>
        <row r="376">
          <cell r="A376" t="str">
            <v>Sonny Messer</v>
          </cell>
          <cell r="B376" t="str">
            <v>E0129 - Fort Wright</v>
          </cell>
          <cell r="C376" t="str">
            <v>Samantha Simpson</v>
          </cell>
        </row>
        <row r="377">
          <cell r="A377" t="str">
            <v>Kimberli Conwell</v>
          </cell>
          <cell r="B377" t="str">
            <v>WSC-Birmingham</v>
          </cell>
          <cell r="C377" t="str">
            <v>Ashley Wilson</v>
          </cell>
        </row>
        <row r="378">
          <cell r="A378" t="str">
            <v>Charlie Harris</v>
          </cell>
          <cell r="B378" t="str">
            <v>E0071 - S Marietta Pkwy / Square</v>
          </cell>
          <cell r="C378" t="str">
            <v>Marcus Jones</v>
          </cell>
        </row>
        <row r="379">
          <cell r="A379" t="str">
            <v>Pierce Bauscher</v>
          </cell>
          <cell r="B379" t="str">
            <v>E0052 - Oldsmar</v>
          </cell>
          <cell r="C379" t="str">
            <v>Brayton Swan</v>
          </cell>
        </row>
        <row r="380">
          <cell r="A380" t="str">
            <v>Lindsay Grant</v>
          </cell>
          <cell r="B380" t="str">
            <v>E0006 - Warner Robins</v>
          </cell>
          <cell r="C380" t="str">
            <v>Tony Phillips</v>
          </cell>
        </row>
        <row r="381">
          <cell r="A381" t="str">
            <v>Jennifer Paris</v>
          </cell>
          <cell r="B381" t="str">
            <v>Wash Openings</v>
          </cell>
          <cell r="C381" t="str">
            <v>Emily Popple</v>
          </cell>
        </row>
        <row r="382">
          <cell r="A382" t="str">
            <v>Carlton Matthews</v>
          </cell>
          <cell r="B382" t="str">
            <v>E0069 - Gloucester</v>
          </cell>
          <cell r="C382" t="str">
            <v>Domenic Casciola</v>
          </cell>
        </row>
        <row r="383">
          <cell r="A383" t="str">
            <v>Patrick Whalen</v>
          </cell>
          <cell r="B383" t="str">
            <v>E0049 - Prairie Village</v>
          </cell>
          <cell r="C383" t="str">
            <v>Lee Triggs</v>
          </cell>
        </row>
        <row r="384">
          <cell r="A384" t="str">
            <v>Luis Colindres</v>
          </cell>
          <cell r="B384" t="str">
            <v>Wash Support Center</v>
          </cell>
          <cell r="C384" t="str">
            <v>Mark Kelly</v>
          </cell>
        </row>
        <row r="385">
          <cell r="A385" t="str">
            <v>Manuel Rosales</v>
          </cell>
          <cell r="B385" t="str">
            <v>E0046 - Overland Park</v>
          </cell>
          <cell r="C385" t="str">
            <v>Jacob Johnston</v>
          </cell>
        </row>
        <row r="386">
          <cell r="A386" t="str">
            <v>Austin Dority</v>
          </cell>
          <cell r="B386" t="str">
            <v>E0081 - South Glens Falls</v>
          </cell>
          <cell r="C386" t="str">
            <v>Patrick Rollins</v>
          </cell>
        </row>
        <row r="387">
          <cell r="A387" t="str">
            <v>Michael Collins</v>
          </cell>
          <cell r="B387" t="str">
            <v>E0090 - Minot</v>
          </cell>
          <cell r="C387" t="str">
            <v>Leslie Conway</v>
          </cell>
        </row>
        <row r="388">
          <cell r="A388" t="str">
            <v>Ashlyn Clay</v>
          </cell>
          <cell r="B388" t="str">
            <v>SHJ Construction LLC</v>
          </cell>
          <cell r="C388" t="str">
            <v>Jessica Harris</v>
          </cell>
        </row>
        <row r="389">
          <cell r="A389" t="str">
            <v>Tommy Bui</v>
          </cell>
          <cell r="B389" t="str">
            <v>E0047 - Falcon Landing</v>
          </cell>
          <cell r="C389" t="str">
            <v>Nicholas Huck</v>
          </cell>
        </row>
        <row r="390">
          <cell r="A390" t="str">
            <v>Jadius Jones</v>
          </cell>
          <cell r="B390" t="str">
            <v>E0033 - Pinehurst</v>
          </cell>
          <cell r="C390" t="str">
            <v>Michael Blackwell</v>
          </cell>
        </row>
        <row r="391">
          <cell r="A391" t="str">
            <v>Gaston English</v>
          </cell>
          <cell r="B391" t="str">
            <v>E0092 - Leesburg</v>
          </cell>
          <cell r="C391" t="str">
            <v>Gary Bradley</v>
          </cell>
        </row>
        <row r="392">
          <cell r="A392" t="str">
            <v>David Tyson</v>
          </cell>
          <cell r="B392" t="str">
            <v>E0372 - Bobby Miller Pkwy</v>
          </cell>
          <cell r="C392" t="str">
            <v>Simranjeet Singh</v>
          </cell>
        </row>
        <row r="393">
          <cell r="A393" t="str">
            <v>Mark Shreffler</v>
          </cell>
          <cell r="B393" t="str">
            <v>E0118 - Staunton</v>
          </cell>
          <cell r="C393" t="str">
            <v>Patrick Rollins</v>
          </cell>
        </row>
        <row r="394">
          <cell r="A394" t="str">
            <v>Michelle davis</v>
          </cell>
          <cell r="B394" t="str">
            <v>E0105 - St Augustine</v>
          </cell>
          <cell r="C394" t="str">
            <v>Troy Webb</v>
          </cell>
        </row>
        <row r="395">
          <cell r="A395" t="str">
            <v>Noah Jewell</v>
          </cell>
          <cell r="B395" t="str">
            <v>E0106 - Pensacola</v>
          </cell>
          <cell r="C395" t="str">
            <v>Owen Capriola</v>
          </cell>
        </row>
        <row r="396">
          <cell r="A396" t="str">
            <v>Simranjeet Singh</v>
          </cell>
          <cell r="B396" t="str">
            <v>E0372 - Bobby Miller Pkwy</v>
          </cell>
          <cell r="C396" t="str">
            <v>Cory Cummings</v>
          </cell>
        </row>
        <row r="397">
          <cell r="A397" t="str">
            <v>Conner Brewton</v>
          </cell>
          <cell r="B397" t="str">
            <v>E0193 - Dahlonega, GA</v>
          </cell>
          <cell r="C397" t="str">
            <v>Richard Gibbons</v>
          </cell>
        </row>
        <row r="398">
          <cell r="A398" t="str">
            <v>Micaela Brown</v>
          </cell>
          <cell r="B398" t="str">
            <v>Wash Support Center</v>
          </cell>
          <cell r="C398" t="str">
            <v>Anna Cattuzzo</v>
          </cell>
        </row>
        <row r="399">
          <cell r="A399" t="str">
            <v>William Sutphin</v>
          </cell>
          <cell r="B399" t="str">
            <v>SHJ Construction LLC</v>
          </cell>
          <cell r="C399" t="str">
            <v>Ryan Crumley</v>
          </cell>
        </row>
        <row r="400">
          <cell r="A400" t="str">
            <v>George Temple</v>
          </cell>
          <cell r="B400" t="str">
            <v>SHJ Construction LLC</v>
          </cell>
          <cell r="C400" t="str">
            <v>Lee Rogers</v>
          </cell>
        </row>
        <row r="401">
          <cell r="A401" t="str">
            <v>Dominick liverman</v>
          </cell>
          <cell r="B401" t="str">
            <v>E0025 - Hinesville</v>
          </cell>
          <cell r="C401" t="str">
            <v>Don Lettieri</v>
          </cell>
        </row>
        <row r="402">
          <cell r="A402" t="str">
            <v>logan thrasher</v>
          </cell>
          <cell r="B402" t="str">
            <v>SHJ Construction LLC</v>
          </cell>
          <cell r="C402" t="str">
            <v>Michael Wade</v>
          </cell>
        </row>
        <row r="403">
          <cell r="A403" t="str">
            <v>Bryan Gold</v>
          </cell>
          <cell r="B403" t="str">
            <v>E0061 - Blue Springs</v>
          </cell>
          <cell r="C403" t="str">
            <v>Mark Stehle</v>
          </cell>
        </row>
        <row r="404">
          <cell r="A404" t="str">
            <v>Abelardo Tamez</v>
          </cell>
          <cell r="B404" t="str">
            <v>Wash Openings</v>
          </cell>
          <cell r="C404" t="str">
            <v>Bruce Maxwell</v>
          </cell>
        </row>
        <row r="405">
          <cell r="A405" t="str">
            <v>Jennifer Rollins</v>
          </cell>
          <cell r="B405" t="str">
            <v>Wash Support Center</v>
          </cell>
          <cell r="C405" t="str">
            <v>Amy Eldridge</v>
          </cell>
        </row>
        <row r="406">
          <cell r="A406" t="str">
            <v>Eduardo Sanchez</v>
          </cell>
          <cell r="B406" t="str">
            <v>E0022 - Newnan</v>
          </cell>
          <cell r="C406" t="str">
            <v>Kevin Williams</v>
          </cell>
        </row>
        <row r="407">
          <cell r="A407" t="str">
            <v>Joshua Dempsey</v>
          </cell>
          <cell r="B407" t="str">
            <v>E0294 - Thomson, GA</v>
          </cell>
          <cell r="C407" t="str">
            <v>Brandon Ortega</v>
          </cell>
        </row>
        <row r="408">
          <cell r="A408" t="str">
            <v>Haley Mitchell</v>
          </cell>
          <cell r="B408" t="str">
            <v>E0068 - Nacogdoches</v>
          </cell>
          <cell r="C408" t="str">
            <v>Rick Thornton</v>
          </cell>
        </row>
        <row r="409">
          <cell r="A409" t="str">
            <v>Bryson Leasure</v>
          </cell>
          <cell r="B409" t="str">
            <v>E0021 - Battleground</v>
          </cell>
          <cell r="C409" t="str">
            <v>Chasity Bryant</v>
          </cell>
        </row>
        <row r="410">
          <cell r="A410" t="str">
            <v>Petagaye Daubon</v>
          </cell>
          <cell r="B410" t="str">
            <v>Wash Support Center</v>
          </cell>
          <cell r="C410" t="str">
            <v>John Sillay</v>
          </cell>
        </row>
        <row r="411">
          <cell r="A411" t="str">
            <v>Heather Coleman</v>
          </cell>
          <cell r="B411" t="str">
            <v>WSC-Birmingham</v>
          </cell>
          <cell r="C411" t="str">
            <v>Christopher George</v>
          </cell>
        </row>
        <row r="412">
          <cell r="A412" t="str">
            <v>Chuck Killion (On Leave)</v>
          </cell>
          <cell r="B412" t="str">
            <v>E0122 - TN Lawrenceburg</v>
          </cell>
          <cell r="C412" t="str">
            <v>Jeff Mathis</v>
          </cell>
        </row>
        <row r="413">
          <cell r="A413" t="str">
            <v>James Guinan</v>
          </cell>
          <cell r="B413" t="str">
            <v>E0135 - Omaha Millard</v>
          </cell>
          <cell r="C413" t="str">
            <v>Michael Donnelly</v>
          </cell>
        </row>
        <row r="414">
          <cell r="A414" t="str">
            <v>Kenneth DeFore</v>
          </cell>
          <cell r="B414" t="str">
            <v>E0044 - Lake Joy</v>
          </cell>
          <cell r="C414" t="str">
            <v>Richard Porter</v>
          </cell>
        </row>
        <row r="415">
          <cell r="A415" t="str">
            <v>Adam DeGroot</v>
          </cell>
          <cell r="B415" t="str">
            <v>E0007 - Grandview</v>
          </cell>
          <cell r="C415" t="str">
            <v>David Foster</v>
          </cell>
        </row>
        <row r="416">
          <cell r="A416" t="str">
            <v>Jerrod Bricker</v>
          </cell>
          <cell r="B416" t="str">
            <v>SHJ Construction LLC</v>
          </cell>
          <cell r="C416" t="str">
            <v>Michael Wade</v>
          </cell>
        </row>
        <row r="417">
          <cell r="A417" t="str">
            <v>Bobby Mills</v>
          </cell>
          <cell r="B417" t="str">
            <v>E0094 - Statesboro</v>
          </cell>
          <cell r="C417" t="str">
            <v>Robert Hane</v>
          </cell>
        </row>
        <row r="418">
          <cell r="A418" t="str">
            <v>Lori Brummitt</v>
          </cell>
          <cell r="B418" t="str">
            <v>E0103 - Greensboro-Oconee</v>
          </cell>
          <cell r="C418" t="str">
            <v>Kenneth Dinkins</v>
          </cell>
        </row>
        <row r="419">
          <cell r="A419" t="str">
            <v>Joseph Olah</v>
          </cell>
          <cell r="B419" t="str">
            <v>E0050 - Douglas</v>
          </cell>
          <cell r="C419" t="str">
            <v>Gary Bradley</v>
          </cell>
        </row>
        <row r="420">
          <cell r="A420" t="str">
            <v>Neil Hightower</v>
          </cell>
          <cell r="B420" t="str">
            <v>SHJ Construction LLC</v>
          </cell>
          <cell r="C420" t="str">
            <v>Matthew Allen</v>
          </cell>
        </row>
        <row r="421">
          <cell r="A421" t="str">
            <v>Joseph Washington</v>
          </cell>
          <cell r="B421" t="str">
            <v>E0003 - Morrow</v>
          </cell>
          <cell r="C421" t="str">
            <v>Antawan Hill</v>
          </cell>
        </row>
        <row r="422">
          <cell r="A422" t="str">
            <v>Jerry Deese</v>
          </cell>
          <cell r="B422" t="str">
            <v>E0157 - Alexander City, AL</v>
          </cell>
          <cell r="C422" t="str">
            <v>Cory Cummings</v>
          </cell>
        </row>
        <row r="423">
          <cell r="A423" t="str">
            <v>Adam Kenworthy</v>
          </cell>
          <cell r="B423" t="str">
            <v>E0038 - Kennesaw</v>
          </cell>
          <cell r="C423" t="str">
            <v>Jason Graham</v>
          </cell>
        </row>
        <row r="424">
          <cell r="A424" t="str">
            <v>Ricky Doyle</v>
          </cell>
          <cell r="B424" t="str">
            <v>Wash Admin</v>
          </cell>
          <cell r="C424" t="str">
            <v>Bruce Maxwell</v>
          </cell>
        </row>
        <row r="425">
          <cell r="A425" t="str">
            <v>Keishawn Walker</v>
          </cell>
          <cell r="B425" t="str">
            <v>E0027 - Dublin</v>
          </cell>
          <cell r="C425" t="str">
            <v>Sam Jarrell</v>
          </cell>
        </row>
        <row r="426">
          <cell r="A426" t="str">
            <v>Jordan Brohm</v>
          </cell>
          <cell r="B426" t="str">
            <v>Wash Support Center</v>
          </cell>
          <cell r="C426" t="str">
            <v>Kevin McGonigle</v>
          </cell>
        </row>
        <row r="427">
          <cell r="A427" t="str">
            <v>Michael Bray</v>
          </cell>
          <cell r="B427" t="str">
            <v>E0092 - Leesburg</v>
          </cell>
          <cell r="C427" t="str">
            <v>Gaston English</v>
          </cell>
        </row>
        <row r="428">
          <cell r="A428" t="str">
            <v>Joseph Presley</v>
          </cell>
          <cell r="B428" t="str">
            <v>SHJ Construction LLC</v>
          </cell>
          <cell r="C428" t="str">
            <v>Matthew Allen</v>
          </cell>
        </row>
        <row r="429">
          <cell r="A429" t="str">
            <v>Derrick Tew</v>
          </cell>
          <cell r="B429" t="str">
            <v>E0083 - Laurinburg</v>
          </cell>
          <cell r="C429" t="str">
            <v>Rodney Davis</v>
          </cell>
        </row>
        <row r="430">
          <cell r="A430" t="str">
            <v>Austin Green</v>
          </cell>
          <cell r="B430" t="str">
            <v>E0007 - Grandview</v>
          </cell>
          <cell r="C430" t="str">
            <v>Adam DeGroot</v>
          </cell>
        </row>
        <row r="431">
          <cell r="A431" t="str">
            <v>LUIS ACOSTA-FRANCISCO</v>
          </cell>
          <cell r="B431" t="str">
            <v>Wash Support Center</v>
          </cell>
          <cell r="C431" t="str">
            <v>Jordan Brohm</v>
          </cell>
        </row>
        <row r="432">
          <cell r="A432" t="str">
            <v>David Lynch</v>
          </cell>
          <cell r="B432" t="str">
            <v>Wash Support Center</v>
          </cell>
          <cell r="C432" t="str">
            <v>Keri Pack</v>
          </cell>
        </row>
        <row r="433">
          <cell r="A433" t="str">
            <v>Dwandrecus Edwards</v>
          </cell>
          <cell r="B433" t="str">
            <v>E0004 - Milledgeville</v>
          </cell>
          <cell r="C433" t="str">
            <v>Davy Cox</v>
          </cell>
        </row>
        <row r="434">
          <cell r="A434" t="str">
            <v>Robert Turnbow</v>
          </cell>
          <cell r="B434" t="str">
            <v>E0021 - Battleground</v>
          </cell>
          <cell r="C434" t="str">
            <v>Chasity Bryant</v>
          </cell>
        </row>
        <row r="435">
          <cell r="A435" t="str">
            <v>Jerry Owens (On Leave)</v>
          </cell>
          <cell r="B435" t="str">
            <v>E0123 - Shelbyville</v>
          </cell>
          <cell r="C435" t="str">
            <v>Jeff Mathis</v>
          </cell>
        </row>
        <row r="436">
          <cell r="A436" t="str">
            <v>AJ Reed</v>
          </cell>
          <cell r="B436" t="str">
            <v>E0027 - Dublin</v>
          </cell>
          <cell r="C436" t="str">
            <v>Sam Jarrell</v>
          </cell>
        </row>
        <row r="437">
          <cell r="A437" t="str">
            <v>Jeremiah Johnson</v>
          </cell>
          <cell r="B437" t="str">
            <v>E0009 - Peachtree City/Sharpsburg</v>
          </cell>
          <cell r="C437" t="str">
            <v>Charles Best</v>
          </cell>
        </row>
        <row r="438">
          <cell r="A438" t="str">
            <v>Cooper Christensen</v>
          </cell>
          <cell r="B438" t="str">
            <v>E0074 - Coralville</v>
          </cell>
          <cell r="C438" t="str">
            <v>Ben Boyd</v>
          </cell>
        </row>
        <row r="439">
          <cell r="A439" t="str">
            <v>Kysa Wise Smith</v>
          </cell>
          <cell r="B439" t="str">
            <v>E0006 - Warner Robins</v>
          </cell>
          <cell r="C439" t="str">
            <v>Tony Phillips</v>
          </cell>
        </row>
        <row r="440">
          <cell r="A440" t="str">
            <v>Zachary Kruchten</v>
          </cell>
          <cell r="B440" t="str">
            <v>Wash Support Center</v>
          </cell>
          <cell r="C440" t="str">
            <v>Travis Powell</v>
          </cell>
        </row>
        <row r="441">
          <cell r="A441" t="str">
            <v>Johnathan Harshbarger</v>
          </cell>
          <cell r="B441" t="str">
            <v>Wash Admin</v>
          </cell>
          <cell r="C441" t="str">
            <v>Coty Stevens</v>
          </cell>
        </row>
        <row r="442">
          <cell r="A442" t="str">
            <v>Cody Rubit</v>
          </cell>
          <cell r="B442" t="str">
            <v>E0313 - Hillsboro, TX</v>
          </cell>
          <cell r="C442" t="str">
            <v>Derek Schillinger</v>
          </cell>
        </row>
        <row r="443">
          <cell r="A443" t="str">
            <v>Jonathan Brummitt</v>
          </cell>
          <cell r="B443" t="str">
            <v>E0103 - Greensboro-Oconee</v>
          </cell>
          <cell r="C443" t="str">
            <v>Kenneth Dinkins</v>
          </cell>
        </row>
        <row r="444">
          <cell r="A444" t="str">
            <v>Jonathan Purkett</v>
          </cell>
          <cell r="B444" t="str">
            <v>E0012 - Rocky Mount</v>
          </cell>
          <cell r="C444" t="str">
            <v>Jesse Ramirez Perez</v>
          </cell>
        </row>
        <row r="445">
          <cell r="A445" t="str">
            <v>Michael Montgomery</v>
          </cell>
          <cell r="B445" t="str">
            <v>E0111 - Bainbridge</v>
          </cell>
          <cell r="C445" t="str">
            <v>Vernon Dixon</v>
          </cell>
        </row>
        <row r="446">
          <cell r="A446" t="str">
            <v>Troy Kite</v>
          </cell>
          <cell r="B446" t="str">
            <v>E0040 - Pace</v>
          </cell>
          <cell r="C446" t="str">
            <v>James Kilgore</v>
          </cell>
        </row>
        <row r="447">
          <cell r="A447" t="str">
            <v>Gerald Carter</v>
          </cell>
          <cell r="B447" t="str">
            <v>E0136 - Kirksville</v>
          </cell>
          <cell r="C447" t="str">
            <v>Michael Donnelly</v>
          </cell>
        </row>
        <row r="448">
          <cell r="A448" t="str">
            <v>Bethany Kinlein</v>
          </cell>
          <cell r="B448" t="str">
            <v>E0074 - Coralville</v>
          </cell>
          <cell r="C448" t="str">
            <v>Ben Boyd</v>
          </cell>
        </row>
        <row r="449">
          <cell r="A449" t="str">
            <v>Spencer Culp</v>
          </cell>
          <cell r="B449" t="str">
            <v>E0076 - Americus</v>
          </cell>
          <cell r="C449" t="str">
            <v>Colin Williams</v>
          </cell>
        </row>
        <row r="450">
          <cell r="A450" t="str">
            <v>John Holoubek</v>
          </cell>
          <cell r="B450" t="str">
            <v>E0135 - Omaha Millard</v>
          </cell>
          <cell r="C450" t="str">
            <v>James Guinan</v>
          </cell>
        </row>
        <row r="451">
          <cell r="A451" t="str">
            <v>Rebecca Wilson</v>
          </cell>
          <cell r="B451" t="str">
            <v>E0040 - Pace</v>
          </cell>
          <cell r="C451" t="str">
            <v>James Kilgore</v>
          </cell>
        </row>
        <row r="452">
          <cell r="A452" t="str">
            <v>Jacob Smith</v>
          </cell>
          <cell r="B452" t="str">
            <v>E0100 - Richmond</v>
          </cell>
          <cell r="C452" t="str">
            <v>Joshua Smith</v>
          </cell>
        </row>
        <row r="453">
          <cell r="A453" t="str">
            <v>Caden Brophy</v>
          </cell>
          <cell r="B453" t="str">
            <v>SHJ Construction LLC</v>
          </cell>
          <cell r="C453" t="str">
            <v>Lee Davis</v>
          </cell>
        </row>
        <row r="454">
          <cell r="A454" t="str">
            <v>Treyton Bickel</v>
          </cell>
          <cell r="B454" t="str">
            <v>E0079 - Cedar Falls</v>
          </cell>
          <cell r="C454" t="str">
            <v>Dalton Shock</v>
          </cell>
        </row>
        <row r="455">
          <cell r="A455" t="str">
            <v>Randall Sullivan</v>
          </cell>
          <cell r="B455" t="str">
            <v>E0147 - Winona</v>
          </cell>
          <cell r="C455" t="str">
            <v>Andrew Stephens</v>
          </cell>
        </row>
        <row r="456">
          <cell r="A456" t="str">
            <v>Cole Tabor</v>
          </cell>
          <cell r="B456" t="str">
            <v>E0079 - Cedar Falls</v>
          </cell>
          <cell r="C456" t="str">
            <v>Dalton Shock</v>
          </cell>
        </row>
        <row r="457">
          <cell r="A457" t="str">
            <v>David Pelico</v>
          </cell>
          <cell r="B457" t="str">
            <v>E0035 - Powder Springs</v>
          </cell>
          <cell r="C457" t="str">
            <v>Tristan Luther</v>
          </cell>
        </row>
        <row r="458">
          <cell r="A458" t="str">
            <v>angela kindle</v>
          </cell>
          <cell r="B458" t="str">
            <v>E0233 - Cobb Pkwy</v>
          </cell>
          <cell r="C458" t="str">
            <v>Cullen Copland</v>
          </cell>
        </row>
        <row r="459">
          <cell r="A459" t="str">
            <v>Keenan Howard</v>
          </cell>
          <cell r="B459" t="str">
            <v>E0088 - Fargo</v>
          </cell>
          <cell r="C459" t="str">
            <v>Justin Murray</v>
          </cell>
        </row>
        <row r="460">
          <cell r="A460" t="str">
            <v>Luis Otero</v>
          </cell>
          <cell r="B460" t="str">
            <v>E0150 - Surf City</v>
          </cell>
          <cell r="C460" t="str">
            <v>Wesley Kurtz</v>
          </cell>
        </row>
        <row r="461">
          <cell r="A461" t="str">
            <v>JEROME STEVENSON</v>
          </cell>
          <cell r="B461" t="str">
            <v>Wash Support Center</v>
          </cell>
          <cell r="C461" t="str">
            <v>Lee Davis</v>
          </cell>
        </row>
        <row r="462">
          <cell r="A462" t="str">
            <v>Nathan Jones</v>
          </cell>
          <cell r="B462" t="str">
            <v>E0007 - Grandview</v>
          </cell>
          <cell r="C462" t="str">
            <v>Adam DeGroot</v>
          </cell>
        </row>
        <row r="463">
          <cell r="A463" t="str">
            <v>Xavier Beckett</v>
          </cell>
          <cell r="B463" t="str">
            <v>E0023 - GA Fayetteville</v>
          </cell>
          <cell r="C463" t="str">
            <v>Kevin Brake</v>
          </cell>
        </row>
        <row r="464">
          <cell r="A464" t="str">
            <v>Marnie Parrish</v>
          </cell>
          <cell r="B464" t="str">
            <v>Wash Support Center</v>
          </cell>
          <cell r="C464" t="str">
            <v>Laura Middlebrooks</v>
          </cell>
        </row>
        <row r="465">
          <cell r="A465" t="str">
            <v>Robbin Smith</v>
          </cell>
          <cell r="B465" t="str">
            <v>Wash Support Center</v>
          </cell>
          <cell r="C465" t="str">
            <v>Petagaye Daubon</v>
          </cell>
        </row>
        <row r="466">
          <cell r="A466" t="str">
            <v>Nickolas Georganzis</v>
          </cell>
          <cell r="B466" t="str">
            <v>E0118 - Staunton</v>
          </cell>
          <cell r="C466" t="str">
            <v>Mark Shreffler</v>
          </cell>
        </row>
        <row r="467">
          <cell r="A467" t="str">
            <v>Hunter Thrasher</v>
          </cell>
          <cell r="B467" t="str">
            <v>E0027 - Dublin</v>
          </cell>
          <cell r="C467" t="str">
            <v>Sam Jarrell</v>
          </cell>
        </row>
        <row r="468">
          <cell r="A468" t="str">
            <v>Jonathan Joiner</v>
          </cell>
          <cell r="B468" t="str">
            <v>E0045 - Watson</v>
          </cell>
          <cell r="C468" t="str">
            <v>Steven Goddard</v>
          </cell>
        </row>
        <row r="469">
          <cell r="A469" t="str">
            <v>Edward Walker</v>
          </cell>
          <cell r="B469" t="str">
            <v>E0006 - Warner Robins</v>
          </cell>
          <cell r="C469" t="str">
            <v>Tony Phillips</v>
          </cell>
        </row>
        <row r="470">
          <cell r="A470" t="str">
            <v>Syer terrell</v>
          </cell>
          <cell r="B470" t="str">
            <v>E0049 - Prairie Village</v>
          </cell>
          <cell r="C470" t="str">
            <v>Lee Triggs</v>
          </cell>
        </row>
        <row r="471">
          <cell r="A471" t="str">
            <v>Keith McDonald</v>
          </cell>
          <cell r="B471" t="str">
            <v>E0151 - Helena, AL</v>
          </cell>
          <cell r="C471" t="str">
            <v>Cory Cummings</v>
          </cell>
        </row>
        <row r="472">
          <cell r="A472" t="str">
            <v>Derrick Boyle</v>
          </cell>
          <cell r="B472" t="str">
            <v>E0118 - Staunton</v>
          </cell>
          <cell r="C472" t="str">
            <v>Mark Shreffler</v>
          </cell>
        </row>
        <row r="473">
          <cell r="A473" t="str">
            <v>Megan Moore</v>
          </cell>
          <cell r="B473" t="str">
            <v>E0181 - Great Falls</v>
          </cell>
          <cell r="C473" t="str">
            <v>Derek Schillinger</v>
          </cell>
        </row>
        <row r="474">
          <cell r="A474" t="str">
            <v>Dylan Bolenbarker</v>
          </cell>
          <cell r="B474" t="str">
            <v>E0118 - Staunton</v>
          </cell>
          <cell r="C474" t="str">
            <v>Mark Shreffler</v>
          </cell>
        </row>
        <row r="475">
          <cell r="A475" t="str">
            <v>Jacob Reynolds</v>
          </cell>
          <cell r="B475" t="str">
            <v>E0025 - Hinesville</v>
          </cell>
          <cell r="C475" t="str">
            <v>Don Lettieri</v>
          </cell>
        </row>
        <row r="476">
          <cell r="A476" t="str">
            <v>Christian Lee</v>
          </cell>
          <cell r="B476" t="str">
            <v>E0087 - Grand Forks</v>
          </cell>
          <cell r="C476" t="str">
            <v>Anthony Nagy</v>
          </cell>
        </row>
        <row r="477">
          <cell r="A477" t="str">
            <v>Kevin Keyes</v>
          </cell>
          <cell r="B477" t="str">
            <v>SHJ Construction LLC</v>
          </cell>
          <cell r="C477" t="str">
            <v>Jessica Harris</v>
          </cell>
        </row>
        <row r="478">
          <cell r="A478" t="str">
            <v>Blanton Stallings</v>
          </cell>
          <cell r="B478" t="str">
            <v>SHJ Construction LLC</v>
          </cell>
          <cell r="C478" t="str">
            <v>Matthew Allen</v>
          </cell>
        </row>
        <row r="479">
          <cell r="A479" t="str">
            <v>Jordyn Pack</v>
          </cell>
          <cell r="B479" t="str">
            <v>Wash Support Center</v>
          </cell>
          <cell r="C479" t="str">
            <v>Anna Cattuzzo</v>
          </cell>
        </row>
        <row r="480">
          <cell r="A480" t="str">
            <v>Coastas Dorsey</v>
          </cell>
          <cell r="B480" t="str">
            <v>E0118 - Staunton</v>
          </cell>
          <cell r="C480" t="str">
            <v>Mark Shreffler</v>
          </cell>
        </row>
        <row r="481">
          <cell r="A481" t="str">
            <v>Toni Huff</v>
          </cell>
          <cell r="B481" t="str">
            <v>E0018 - Beaufort</v>
          </cell>
          <cell r="C481" t="str">
            <v>Rex Alvarez</v>
          </cell>
        </row>
        <row r="482">
          <cell r="A482" t="str">
            <v>Samuel Cardona</v>
          </cell>
          <cell r="B482" t="str">
            <v>E0047 - Falcon Landing</v>
          </cell>
          <cell r="C482" t="str">
            <v>Nicholas Huck</v>
          </cell>
        </row>
        <row r="483">
          <cell r="A483" t="str">
            <v>Brendon Mobley</v>
          </cell>
          <cell r="B483" t="str">
            <v>E0022 - Newnan</v>
          </cell>
          <cell r="C483" t="str">
            <v>Kevin Williams</v>
          </cell>
        </row>
        <row r="484">
          <cell r="A484" t="str">
            <v>Donna Carroll</v>
          </cell>
          <cell r="B484" t="str">
            <v>E0087 - Grand Forks</v>
          </cell>
          <cell r="C484" t="str">
            <v>Anthony Nagy</v>
          </cell>
        </row>
        <row r="485">
          <cell r="A485" t="str">
            <v>Alan Spradley</v>
          </cell>
          <cell r="B485" t="str">
            <v>E0102 - Bluffton</v>
          </cell>
          <cell r="C485" t="str">
            <v>Tiffany Reed</v>
          </cell>
        </row>
        <row r="486">
          <cell r="A486" t="str">
            <v>Jaxon Lankheit</v>
          </cell>
          <cell r="B486" t="str">
            <v>E0129 - Fort Wright</v>
          </cell>
          <cell r="C486" t="str">
            <v>Samantha Simpson</v>
          </cell>
        </row>
        <row r="487">
          <cell r="A487" t="str">
            <v>Jacob Sheppard</v>
          </cell>
          <cell r="B487" t="str">
            <v>Wash Support Center</v>
          </cell>
          <cell r="C487" t="str">
            <v>Maulin Shah</v>
          </cell>
        </row>
        <row r="488">
          <cell r="A488" t="str">
            <v>alicia harper</v>
          </cell>
          <cell r="B488" t="str">
            <v>E0232 - North Madison</v>
          </cell>
          <cell r="C488" t="str">
            <v>Bradley Estis</v>
          </cell>
        </row>
        <row r="489">
          <cell r="A489" t="str">
            <v>Stephanie Bratcher</v>
          </cell>
          <cell r="B489" t="str">
            <v>E0166 - Hartselle, AL</v>
          </cell>
          <cell r="C489" t="str">
            <v>Cory Cummings</v>
          </cell>
        </row>
        <row r="490">
          <cell r="A490" t="str">
            <v>Treston Carter</v>
          </cell>
          <cell r="B490" t="str">
            <v>SHJ Construction LLC</v>
          </cell>
          <cell r="C490" t="str">
            <v>Jacob McSwain</v>
          </cell>
        </row>
        <row r="491">
          <cell r="A491" t="str">
            <v>Amanda Wicker</v>
          </cell>
          <cell r="B491" t="str">
            <v>E0021 - Battleground</v>
          </cell>
          <cell r="C491" t="str">
            <v>Chasity Bryant</v>
          </cell>
        </row>
        <row r="492">
          <cell r="A492" t="str">
            <v>Kaleb Russo</v>
          </cell>
          <cell r="B492" t="str">
            <v>E0129 - Fort Wright</v>
          </cell>
          <cell r="C492" t="str">
            <v>Samantha Simpson</v>
          </cell>
        </row>
        <row r="493">
          <cell r="A493" t="str">
            <v>Amanda Thompson</v>
          </cell>
          <cell r="B493" t="str">
            <v>Wash Support Center</v>
          </cell>
          <cell r="C493" t="str">
            <v>Christopher George</v>
          </cell>
        </row>
        <row r="494">
          <cell r="A494" t="str">
            <v>Cooper Bakke</v>
          </cell>
          <cell r="B494" t="str">
            <v>E0087 - Grand Forks</v>
          </cell>
          <cell r="C494" t="str">
            <v>Anthony Nagy</v>
          </cell>
        </row>
        <row r="495">
          <cell r="A495" t="str">
            <v>Dylan Weatherly</v>
          </cell>
          <cell r="B495" t="str">
            <v>E0118 - Staunton</v>
          </cell>
          <cell r="C495" t="str">
            <v>Mark Shreffler</v>
          </cell>
        </row>
        <row r="496">
          <cell r="A496" t="str">
            <v>Robert Klint Odaniel</v>
          </cell>
          <cell r="B496" t="str">
            <v>E0063 - Rapid City</v>
          </cell>
          <cell r="C496" t="str">
            <v>Leroy Sattler</v>
          </cell>
        </row>
        <row r="497">
          <cell r="A497" t="str">
            <v>Lee Card</v>
          </cell>
          <cell r="B497" t="str">
            <v>E0146 - N Road Orangeburg</v>
          </cell>
          <cell r="C497" t="str">
            <v>David Foster</v>
          </cell>
        </row>
        <row r="498">
          <cell r="A498" t="str">
            <v>Joshua Frierson</v>
          </cell>
          <cell r="B498" t="str">
            <v>SHJ Construction LLC</v>
          </cell>
          <cell r="C498" t="str">
            <v>Jacob McSwain</v>
          </cell>
        </row>
        <row r="499">
          <cell r="A499" t="str">
            <v>Austin Shepard</v>
          </cell>
          <cell r="B499" t="str">
            <v>E0077 - PCB Back Beach</v>
          </cell>
          <cell r="C499" t="str">
            <v>Daniel Higgins</v>
          </cell>
        </row>
        <row r="500">
          <cell r="A500" t="str">
            <v>Samir Kassem</v>
          </cell>
          <cell r="B500" t="str">
            <v>E0009 - Peachtree City/Sharpsburg</v>
          </cell>
          <cell r="C500" t="str">
            <v>Charles Best</v>
          </cell>
        </row>
        <row r="501">
          <cell r="A501" t="str">
            <v>Jorge Salazar</v>
          </cell>
          <cell r="B501" t="str">
            <v>E0086 - Palestine</v>
          </cell>
          <cell r="C501" t="str">
            <v>Rene Gonzales</v>
          </cell>
        </row>
        <row r="502">
          <cell r="A502" t="str">
            <v>Jason Girdler</v>
          </cell>
          <cell r="B502" t="str">
            <v>E0099 - Alexandria</v>
          </cell>
          <cell r="C502" t="str">
            <v>Matthew Rust</v>
          </cell>
        </row>
        <row r="503">
          <cell r="A503" t="str">
            <v>Ethan Day</v>
          </cell>
          <cell r="B503" t="str">
            <v>E0017 - Kernersville</v>
          </cell>
          <cell r="C503" t="str">
            <v>Jeremiah Vincent</v>
          </cell>
        </row>
        <row r="504">
          <cell r="A504" t="str">
            <v>Andrew Garcia</v>
          </cell>
          <cell r="B504" t="str">
            <v>SHJ Construction LLC</v>
          </cell>
          <cell r="C504" t="str">
            <v>Todd Twilbeck</v>
          </cell>
        </row>
        <row r="505">
          <cell r="A505" t="str">
            <v>Justin Zapata</v>
          </cell>
          <cell r="B505" t="str">
            <v>E0067 - Mission</v>
          </cell>
          <cell r="C505" t="str">
            <v>Cassondra Clark</v>
          </cell>
        </row>
        <row r="506">
          <cell r="A506" t="str">
            <v>Edwin Molina Tule</v>
          </cell>
          <cell r="B506" t="str">
            <v>E0060 - Guntersville</v>
          </cell>
          <cell r="C506" t="str">
            <v>John Nutbrown</v>
          </cell>
        </row>
        <row r="507">
          <cell r="A507" t="str">
            <v>Brandon Baker</v>
          </cell>
          <cell r="B507" t="str">
            <v>Stangood-GA</v>
          </cell>
          <cell r="C507" t="str">
            <v>Brian Swicegood</v>
          </cell>
        </row>
        <row r="508">
          <cell r="A508" t="str">
            <v>Daniel Jaimes</v>
          </cell>
          <cell r="B508" t="str">
            <v>Stangood-GA</v>
          </cell>
          <cell r="C508" t="str">
            <v>Brian Swicegood</v>
          </cell>
        </row>
        <row r="509">
          <cell r="A509" t="str">
            <v>Reyvin Siegel</v>
          </cell>
          <cell r="B509" t="str">
            <v>E0109 - Madison Heights</v>
          </cell>
          <cell r="C509" t="str">
            <v>Patrick Rollins</v>
          </cell>
        </row>
        <row r="510">
          <cell r="A510" t="str">
            <v>Janell Campbell</v>
          </cell>
          <cell r="B510" t="str">
            <v>E0115 - Temperance Hill</v>
          </cell>
          <cell r="C510" t="str">
            <v>Ricky Doyle</v>
          </cell>
        </row>
        <row r="511">
          <cell r="A511" t="str">
            <v>Caden Ramey</v>
          </cell>
          <cell r="B511" t="str">
            <v>E0043 - Boulder Creek</v>
          </cell>
          <cell r="C511" t="str">
            <v>Jimmy Foster</v>
          </cell>
        </row>
        <row r="512">
          <cell r="A512" t="str">
            <v>Lee Davis</v>
          </cell>
          <cell r="B512" t="str">
            <v>SHJ Construction LLC</v>
          </cell>
          <cell r="C512" t="str">
            <v>Ryan Crumley</v>
          </cell>
        </row>
        <row r="513">
          <cell r="A513" t="str">
            <v>Thomas Russell</v>
          </cell>
          <cell r="B513" t="str">
            <v>E0096 - Athens / Athens GA 1</v>
          </cell>
          <cell r="C513" t="str">
            <v>Andrew Strevel</v>
          </cell>
        </row>
        <row r="514">
          <cell r="A514" t="str">
            <v>Chase Wilson</v>
          </cell>
          <cell r="B514" t="str">
            <v>E0040 - Pace</v>
          </cell>
          <cell r="C514" t="str">
            <v>James Kilgore</v>
          </cell>
        </row>
        <row r="515">
          <cell r="A515" t="str">
            <v>Jeb Plaisance</v>
          </cell>
          <cell r="B515" t="str">
            <v>E0130 - Mobile</v>
          </cell>
          <cell r="C515" t="str">
            <v>Steven Kyriazis</v>
          </cell>
        </row>
        <row r="516">
          <cell r="A516" t="str">
            <v>Lora Youngmark</v>
          </cell>
          <cell r="B516" t="str">
            <v>E0143 - Austin</v>
          </cell>
          <cell r="C516" t="str">
            <v>Andrew Stephens</v>
          </cell>
        </row>
        <row r="517">
          <cell r="A517" t="str">
            <v>Daniel Aguilera</v>
          </cell>
          <cell r="B517" t="str">
            <v>E0107 - Gainesville</v>
          </cell>
          <cell r="C517" t="str">
            <v>Kyle Busch</v>
          </cell>
        </row>
        <row r="518">
          <cell r="A518" t="str">
            <v>David Roush</v>
          </cell>
          <cell r="B518" t="str">
            <v>E0116 - Clive</v>
          </cell>
          <cell r="C518" t="str">
            <v>Harrison Johnson</v>
          </cell>
        </row>
        <row r="519">
          <cell r="A519" t="str">
            <v>Rebecca Jones</v>
          </cell>
          <cell r="B519" t="str">
            <v>E0182 - Morristown, TN</v>
          </cell>
          <cell r="C519" t="str">
            <v>Joe Chavez</v>
          </cell>
        </row>
        <row r="520">
          <cell r="A520" t="str">
            <v>Patrick Powers</v>
          </cell>
          <cell r="B520" t="str">
            <v>E0054 - Canton</v>
          </cell>
          <cell r="C520" t="str">
            <v>Kyle Rovansek</v>
          </cell>
        </row>
        <row r="521">
          <cell r="A521" t="str">
            <v>Zakary Casey</v>
          </cell>
          <cell r="B521" t="str">
            <v>E0077 - PCB Back Beach</v>
          </cell>
          <cell r="C521" t="str">
            <v>Daniel Higgins</v>
          </cell>
        </row>
        <row r="522">
          <cell r="A522" t="str">
            <v>Joshua Ligon</v>
          </cell>
          <cell r="B522" t="str">
            <v>E0009 - Peachtree City/Sharpsburg</v>
          </cell>
          <cell r="C522" t="str">
            <v>Charles Best</v>
          </cell>
        </row>
        <row r="523">
          <cell r="A523" t="str">
            <v>Robin Vazquez</v>
          </cell>
          <cell r="B523" t="str">
            <v>E0112 - Scottsboro</v>
          </cell>
          <cell r="C523" t="str">
            <v>Blake Akins</v>
          </cell>
        </row>
        <row r="524">
          <cell r="A524" t="str">
            <v>Ashton Bentley</v>
          </cell>
          <cell r="B524" t="str">
            <v>E0039 - Lenoir</v>
          </cell>
          <cell r="C524" t="str">
            <v>Adam Hicks</v>
          </cell>
        </row>
        <row r="525">
          <cell r="A525" t="str">
            <v>Elie Nembambi</v>
          </cell>
          <cell r="B525" t="str">
            <v>Wash Support Center</v>
          </cell>
          <cell r="C525" t="str">
            <v>Kristin Balcerzak</v>
          </cell>
        </row>
        <row r="526">
          <cell r="A526" t="str">
            <v>David Deal</v>
          </cell>
          <cell r="B526" t="str">
            <v>E0119 - Athens - Decatur</v>
          </cell>
          <cell r="C526" t="str">
            <v>Jeff Mathis</v>
          </cell>
        </row>
        <row r="527">
          <cell r="A527" t="str">
            <v>Preston Krummel</v>
          </cell>
          <cell r="B527" t="str">
            <v>Stangood-GA</v>
          </cell>
          <cell r="C527" t="str">
            <v>Brian Swicegood</v>
          </cell>
        </row>
        <row r="528">
          <cell r="A528" t="str">
            <v>Patsy Shelley</v>
          </cell>
          <cell r="B528" t="str">
            <v>Wash Support Center</v>
          </cell>
          <cell r="C528" t="str">
            <v>Keri Pack</v>
          </cell>
        </row>
        <row r="529">
          <cell r="A529" t="str">
            <v>Jacob Umphrey</v>
          </cell>
          <cell r="B529" t="str">
            <v>E0122 - TN Lawrenceburg</v>
          </cell>
          <cell r="C529" t="str">
            <v>Howard Montes</v>
          </cell>
        </row>
        <row r="530">
          <cell r="A530" t="str">
            <v>Hunter Howard</v>
          </cell>
          <cell r="B530" t="str">
            <v>E0079 - Cedar Falls</v>
          </cell>
          <cell r="C530" t="str">
            <v>Dalton Shock</v>
          </cell>
        </row>
        <row r="531">
          <cell r="A531" t="str">
            <v>Rebecca Bates</v>
          </cell>
          <cell r="B531" t="str">
            <v>E0113 - Hopkinsville</v>
          </cell>
          <cell r="C531" t="str">
            <v>Jeff Mathis</v>
          </cell>
        </row>
        <row r="532">
          <cell r="A532" t="str">
            <v>Esmeralda Silveyra Dolores</v>
          </cell>
          <cell r="B532" t="str">
            <v>E0067 - Mission</v>
          </cell>
          <cell r="C532" t="str">
            <v>Cassondra Clark</v>
          </cell>
        </row>
        <row r="533">
          <cell r="A533" t="str">
            <v>Mekhi Randolph</v>
          </cell>
          <cell r="B533" t="str">
            <v>E0075 - Chesapeake</v>
          </cell>
          <cell r="C533" t="str">
            <v>Andrew Millard</v>
          </cell>
        </row>
        <row r="534">
          <cell r="A534" t="str">
            <v>Jack Anderson</v>
          </cell>
          <cell r="B534" t="str">
            <v>E0065 - Foley</v>
          </cell>
          <cell r="C534" t="str">
            <v>Owen Williamson</v>
          </cell>
        </row>
        <row r="535">
          <cell r="A535" t="str">
            <v>Logan Randall</v>
          </cell>
          <cell r="B535" t="str">
            <v>E0068 - Nacogdoches</v>
          </cell>
          <cell r="C535" t="str">
            <v>Rick Thornton</v>
          </cell>
        </row>
        <row r="536">
          <cell r="A536" t="str">
            <v>Russell Houser</v>
          </cell>
          <cell r="B536" t="str">
            <v>E0135 - Omaha Millard</v>
          </cell>
          <cell r="C536" t="str">
            <v>James Guinan</v>
          </cell>
        </row>
        <row r="537">
          <cell r="A537" t="str">
            <v>Joy Williams</v>
          </cell>
          <cell r="B537" t="str">
            <v>SHJ Construction LLC</v>
          </cell>
          <cell r="C537" t="str">
            <v>Jessica Harris</v>
          </cell>
        </row>
        <row r="538">
          <cell r="A538" t="str">
            <v>Joel Cole</v>
          </cell>
          <cell r="B538" t="str">
            <v>E0114 - Paris</v>
          </cell>
          <cell r="C538" t="str">
            <v>Jeff Mathis</v>
          </cell>
        </row>
        <row r="539">
          <cell r="A539" t="str">
            <v>Marcus Jones</v>
          </cell>
          <cell r="B539" t="str">
            <v>E0071 - S Marietta Pkwy / Square</v>
          </cell>
          <cell r="C539" t="str">
            <v>Kyle Rovansek</v>
          </cell>
        </row>
        <row r="540">
          <cell r="A540" t="str">
            <v>Kylie McKenna</v>
          </cell>
          <cell r="B540" t="str">
            <v>E0088 - Fargo</v>
          </cell>
          <cell r="C540" t="str">
            <v>Justin Murray</v>
          </cell>
        </row>
        <row r="541">
          <cell r="A541" t="str">
            <v>Ariel Garcia</v>
          </cell>
          <cell r="B541" t="str">
            <v>E0181 - Great Falls</v>
          </cell>
          <cell r="C541" t="str">
            <v>Megan Moore</v>
          </cell>
        </row>
        <row r="542">
          <cell r="A542" t="str">
            <v>William Allen</v>
          </cell>
          <cell r="B542" t="str">
            <v>E0140 - Moore</v>
          </cell>
          <cell r="C542" t="str">
            <v>Ricky Doyle</v>
          </cell>
        </row>
        <row r="543">
          <cell r="A543" t="str">
            <v>Jerry Allen</v>
          </cell>
          <cell r="B543" t="str">
            <v>E0142 - Bristol</v>
          </cell>
          <cell r="C543" t="str">
            <v>Christopher Cox</v>
          </cell>
        </row>
        <row r="544">
          <cell r="A544" t="str">
            <v>Savannah Schmoldt</v>
          </cell>
          <cell r="B544" t="str">
            <v>E0274 - Leisure Lane</v>
          </cell>
          <cell r="C544" t="str">
            <v>Joe Chavez</v>
          </cell>
        </row>
        <row r="545">
          <cell r="A545" t="str">
            <v>Nashiya Floyd</v>
          </cell>
          <cell r="B545" t="str">
            <v>E0144 - Fitzgerald</v>
          </cell>
          <cell r="C545" t="str">
            <v>Kane Campbell</v>
          </cell>
        </row>
        <row r="546">
          <cell r="A546" t="str">
            <v>Jaelyn Evans</v>
          </cell>
          <cell r="B546" t="str">
            <v>E0144 - Fitzgerald</v>
          </cell>
          <cell r="C546" t="str">
            <v>Kane Campbell</v>
          </cell>
        </row>
        <row r="547">
          <cell r="A547" t="str">
            <v>Bradley Estis</v>
          </cell>
          <cell r="B547" t="str">
            <v>E0232 - North Madison</v>
          </cell>
          <cell r="C547" t="str">
            <v>Cory Cummings</v>
          </cell>
        </row>
        <row r="548">
          <cell r="A548" t="str">
            <v>Joshua Gallant</v>
          </cell>
          <cell r="B548" t="str">
            <v>SHJ Construction LLC</v>
          </cell>
          <cell r="C548" t="str">
            <v>Robert Hutchinson</v>
          </cell>
        </row>
        <row r="549">
          <cell r="A549" t="str">
            <v>Eric Conley</v>
          </cell>
          <cell r="B549" t="str">
            <v>E0031 - Veterans</v>
          </cell>
          <cell r="C549" t="str">
            <v>Kyle Robertson</v>
          </cell>
        </row>
        <row r="550">
          <cell r="A550" t="str">
            <v>Kennethia McGhee</v>
          </cell>
          <cell r="B550" t="str">
            <v>E0144 - Fitzgerald</v>
          </cell>
          <cell r="C550" t="str">
            <v>Kane Campbell</v>
          </cell>
        </row>
        <row r="551">
          <cell r="A551" t="str">
            <v>Brandon Brown</v>
          </cell>
          <cell r="B551" t="str">
            <v>E0128 - Valdosta</v>
          </cell>
          <cell r="C551" t="str">
            <v>Gary Bradley</v>
          </cell>
        </row>
        <row r="552">
          <cell r="A552" t="str">
            <v>Fairell Merritt</v>
          </cell>
          <cell r="B552" t="str">
            <v>Wash Support Center</v>
          </cell>
          <cell r="C552" t="str">
            <v>Leigh Stallings</v>
          </cell>
        </row>
        <row r="553">
          <cell r="A553" t="str">
            <v>Dillion Paquette</v>
          </cell>
          <cell r="B553" t="str">
            <v>E0059 - Albemarle</v>
          </cell>
          <cell r="C553" t="str">
            <v>Joshua Stone</v>
          </cell>
        </row>
        <row r="554">
          <cell r="A554" t="str">
            <v>Alexander HALL</v>
          </cell>
          <cell r="B554" t="str">
            <v>E0003 - Morrow</v>
          </cell>
          <cell r="C554" t="str">
            <v>Antawan Hill</v>
          </cell>
        </row>
        <row r="555">
          <cell r="A555" t="str">
            <v>Angela Giles</v>
          </cell>
          <cell r="B555" t="str">
            <v>Wash Support Center</v>
          </cell>
          <cell r="C555" t="str">
            <v>Amanda Thompson</v>
          </cell>
        </row>
        <row r="556">
          <cell r="A556" t="str">
            <v>James Nichols</v>
          </cell>
          <cell r="B556" t="str">
            <v>E0144 - Fitzgerald</v>
          </cell>
          <cell r="C556" t="str">
            <v>Kane Campbell</v>
          </cell>
        </row>
        <row r="557">
          <cell r="A557" t="str">
            <v>Christian Maywald</v>
          </cell>
          <cell r="B557" t="str">
            <v>E0113 - Hopkinsville</v>
          </cell>
          <cell r="C557" t="str">
            <v>Rebecca Bates</v>
          </cell>
        </row>
        <row r="558">
          <cell r="A558" t="str">
            <v>Jakob Freeman</v>
          </cell>
          <cell r="B558" t="str">
            <v>E0113 - Hopkinsville</v>
          </cell>
          <cell r="C558" t="str">
            <v>Rebecca Bates</v>
          </cell>
        </row>
        <row r="559">
          <cell r="A559" t="str">
            <v>Samantha Jungvirt</v>
          </cell>
          <cell r="B559" t="str">
            <v>E0049 - Prairie Village</v>
          </cell>
          <cell r="C559" t="str">
            <v>Lee Triggs</v>
          </cell>
        </row>
        <row r="560">
          <cell r="A560" t="str">
            <v>Mikey brooks</v>
          </cell>
          <cell r="B560" t="str">
            <v>E0114 - Paris</v>
          </cell>
          <cell r="C560" t="str">
            <v>Joel Cole</v>
          </cell>
        </row>
        <row r="561">
          <cell r="A561" t="str">
            <v>Luke Godwin</v>
          </cell>
          <cell r="B561" t="str">
            <v>E0031 - Veterans</v>
          </cell>
          <cell r="C561" t="str">
            <v>Kyle Robertson</v>
          </cell>
        </row>
        <row r="562">
          <cell r="A562" t="str">
            <v>Davy Cox</v>
          </cell>
          <cell r="B562" t="str">
            <v>E0004 - Milledgeville</v>
          </cell>
          <cell r="C562" t="str">
            <v>Andrew Strevel</v>
          </cell>
        </row>
        <row r="563">
          <cell r="A563" t="str">
            <v>Kody Adams</v>
          </cell>
          <cell r="B563" t="str">
            <v>E0002 - Thomaston</v>
          </cell>
          <cell r="C563" t="str">
            <v>Jonathan Richardson</v>
          </cell>
        </row>
        <row r="564">
          <cell r="A564" t="str">
            <v>Dylan West</v>
          </cell>
          <cell r="B564" t="str">
            <v>E0113 - Hopkinsville</v>
          </cell>
          <cell r="C564" t="str">
            <v>Rebecca Bates</v>
          </cell>
        </row>
        <row r="565">
          <cell r="A565" t="str">
            <v>Landry Manning</v>
          </cell>
          <cell r="B565" t="str">
            <v>E0063 - Rapid City</v>
          </cell>
          <cell r="C565" t="str">
            <v>Leroy Sattler</v>
          </cell>
        </row>
        <row r="566">
          <cell r="A566" t="str">
            <v>Courtney Converse</v>
          </cell>
          <cell r="B566" t="str">
            <v>E0005 - Florence SC</v>
          </cell>
          <cell r="C566" t="str">
            <v>Raymond Otto</v>
          </cell>
        </row>
        <row r="567">
          <cell r="A567" t="str">
            <v>Joel Boykin</v>
          </cell>
          <cell r="B567" t="str">
            <v>E0032 - Camden</v>
          </cell>
          <cell r="C567" t="str">
            <v>Joshua Huffstetler</v>
          </cell>
        </row>
        <row r="568">
          <cell r="A568" t="str">
            <v>Joseph Baldwyn</v>
          </cell>
          <cell r="B568" t="str">
            <v>E0259 - Belleview, FL</v>
          </cell>
          <cell r="C568" t="str">
            <v>Steven Kyriazis</v>
          </cell>
        </row>
        <row r="569">
          <cell r="A569" t="str">
            <v>Edward Stringer</v>
          </cell>
          <cell r="B569" t="str">
            <v>E0065 - Foley</v>
          </cell>
          <cell r="C569" t="str">
            <v>Owen Williamson</v>
          </cell>
        </row>
        <row r="570">
          <cell r="A570" t="str">
            <v>Don Cross</v>
          </cell>
          <cell r="B570" t="str">
            <v>E0165 - White House, TN</v>
          </cell>
          <cell r="C570" t="str">
            <v>Jeff Mathis</v>
          </cell>
        </row>
        <row r="571">
          <cell r="A571" t="str">
            <v>Molly Wilson</v>
          </cell>
          <cell r="B571" t="str">
            <v>E0159 - Muscle Shoals, AL</v>
          </cell>
          <cell r="C571" t="str">
            <v>Cory Cummings</v>
          </cell>
        </row>
        <row r="572">
          <cell r="A572" t="str">
            <v>Jau'Lakin Ingram</v>
          </cell>
          <cell r="B572" t="str">
            <v>E0195 - Florence, AL</v>
          </cell>
          <cell r="C572" t="str">
            <v>Anthony Pitera</v>
          </cell>
        </row>
        <row r="573">
          <cell r="A573" t="str">
            <v>Nathan Thompson</v>
          </cell>
          <cell r="B573" t="str">
            <v>E0130 - Mobile</v>
          </cell>
          <cell r="C573" t="str">
            <v>Jeb Plaisance</v>
          </cell>
        </row>
        <row r="574">
          <cell r="A574" t="str">
            <v>Cayden Silverthorn</v>
          </cell>
          <cell r="B574" t="str">
            <v>E0066 - Wesley Chapel</v>
          </cell>
          <cell r="C574" t="str">
            <v>Joshua Regan</v>
          </cell>
        </row>
        <row r="575">
          <cell r="A575" t="str">
            <v>Ricky Rose</v>
          </cell>
          <cell r="B575" t="str">
            <v>E0147 - Winona</v>
          </cell>
          <cell r="C575" t="str">
            <v>Randall Sullivan</v>
          </cell>
        </row>
        <row r="576">
          <cell r="A576" t="str">
            <v>Avery Pullen</v>
          </cell>
          <cell r="B576" t="str">
            <v>E0023 - GA Fayetteville</v>
          </cell>
          <cell r="C576" t="str">
            <v>Kevin Brake</v>
          </cell>
        </row>
        <row r="577">
          <cell r="A577" t="str">
            <v>Justin Murray</v>
          </cell>
          <cell r="B577" t="str">
            <v>E0088 - Fargo</v>
          </cell>
          <cell r="C577" t="str">
            <v>Andrew Stephens</v>
          </cell>
        </row>
        <row r="578">
          <cell r="A578" t="str">
            <v>Caitlin Toner</v>
          </cell>
          <cell r="B578" t="str">
            <v>E0160 - Cookeville,TN</v>
          </cell>
          <cell r="C578" t="str">
            <v>Jeff Mathis</v>
          </cell>
        </row>
        <row r="579">
          <cell r="A579" t="str">
            <v>Malikai Brown</v>
          </cell>
          <cell r="B579" t="str">
            <v>E0156 - Clute, TX</v>
          </cell>
          <cell r="C579" t="str">
            <v>Destiney Jimenez</v>
          </cell>
        </row>
        <row r="580">
          <cell r="A580" t="str">
            <v>Emily Popple</v>
          </cell>
          <cell r="B580" t="str">
            <v>Wash Admin</v>
          </cell>
          <cell r="C580" t="str">
            <v>Joshua Henderson</v>
          </cell>
        </row>
        <row r="581">
          <cell r="A581" t="str">
            <v>Shannon Johnson (On Leave)</v>
          </cell>
          <cell r="B581" t="str">
            <v>Stangood-GA</v>
          </cell>
          <cell r="C581" t="str">
            <v>Brian Swicegood</v>
          </cell>
        </row>
        <row r="582">
          <cell r="A582" t="str">
            <v>John Atkinson</v>
          </cell>
          <cell r="B582" t="str">
            <v>E0082 - Ocala</v>
          </cell>
          <cell r="C582" t="str">
            <v>Marquis Scott</v>
          </cell>
        </row>
        <row r="583">
          <cell r="A583" t="str">
            <v>BRANDON ATKINSON</v>
          </cell>
          <cell r="B583" t="str">
            <v>E0082 - Ocala</v>
          </cell>
          <cell r="C583" t="str">
            <v>Marquis Scott</v>
          </cell>
        </row>
        <row r="584">
          <cell r="A584" t="str">
            <v>Zeian Estraca</v>
          </cell>
          <cell r="B584" t="str">
            <v>E0156 - Clute, TX</v>
          </cell>
          <cell r="C584" t="str">
            <v>Destiney Jimenez</v>
          </cell>
        </row>
        <row r="585">
          <cell r="A585" t="str">
            <v>Anthony Bonilla</v>
          </cell>
          <cell r="B585" t="str">
            <v>E0098 - Bethlehem</v>
          </cell>
          <cell r="C585" t="str">
            <v>Jeffery Hornsby</v>
          </cell>
        </row>
        <row r="586">
          <cell r="A586" t="str">
            <v>Charles Hayes</v>
          </cell>
          <cell r="B586" t="str">
            <v>E0363 - Marshfield, WI</v>
          </cell>
          <cell r="C586" t="str">
            <v>Andrew Stephens</v>
          </cell>
        </row>
        <row r="587">
          <cell r="A587" t="str">
            <v>Savannah Dunn</v>
          </cell>
          <cell r="B587" t="str">
            <v>SHJ Construction LLC</v>
          </cell>
          <cell r="C587" t="str">
            <v>Jessica Harris</v>
          </cell>
        </row>
        <row r="588">
          <cell r="A588" t="str">
            <v>Seara Kemp</v>
          </cell>
          <cell r="B588" t="str">
            <v>E0150 - Surf City</v>
          </cell>
          <cell r="C588" t="str">
            <v>Luis Otero</v>
          </cell>
        </row>
        <row r="589">
          <cell r="A589" t="str">
            <v>Delond Daniels</v>
          </cell>
          <cell r="B589" t="str">
            <v>E0031 - Veterans</v>
          </cell>
          <cell r="C589" t="str">
            <v>Kyle Robertson</v>
          </cell>
        </row>
        <row r="590">
          <cell r="A590" t="str">
            <v>Nathan Ramer</v>
          </cell>
          <cell r="B590" t="str">
            <v>E0140 - Moore</v>
          </cell>
          <cell r="C590" t="str">
            <v>William Allen</v>
          </cell>
        </row>
        <row r="591">
          <cell r="A591" t="str">
            <v>Jarvis Merritt</v>
          </cell>
          <cell r="B591" t="str">
            <v>E0103 - Greensboro-Oconee</v>
          </cell>
          <cell r="C591" t="str">
            <v>Kenneth Dinkins</v>
          </cell>
        </row>
        <row r="592">
          <cell r="A592" t="str">
            <v>William Norris</v>
          </cell>
          <cell r="B592" t="str">
            <v>E0031 - Veterans</v>
          </cell>
          <cell r="C592" t="str">
            <v>Kyle Robertson</v>
          </cell>
        </row>
        <row r="593">
          <cell r="A593" t="str">
            <v>Jonathan Whitehead</v>
          </cell>
          <cell r="B593" t="str">
            <v>E0103 - Greensboro-Oconee</v>
          </cell>
          <cell r="C593" t="str">
            <v>Kenneth Dinkins</v>
          </cell>
        </row>
        <row r="594">
          <cell r="A594" t="str">
            <v>Dejiuan Watson</v>
          </cell>
          <cell r="B594" t="str">
            <v>E0101 - Victory Square</v>
          </cell>
          <cell r="C594" t="str">
            <v>Alphonso Dyer</v>
          </cell>
        </row>
        <row r="595">
          <cell r="A595" t="str">
            <v>Jacob Gilley</v>
          </cell>
          <cell r="B595" t="str">
            <v>E0100 - Richmond</v>
          </cell>
          <cell r="C595" t="str">
            <v>Joshua Smith</v>
          </cell>
        </row>
        <row r="596">
          <cell r="A596" t="str">
            <v>Matthew Rust</v>
          </cell>
          <cell r="B596" t="str">
            <v>E0099 - Alexandria</v>
          </cell>
          <cell r="C596" t="str">
            <v>Joe Chavez</v>
          </cell>
        </row>
        <row r="597">
          <cell r="A597" t="str">
            <v>Josh Nordgren</v>
          </cell>
          <cell r="B597" t="str">
            <v>E0056 - Matthews Orangeburg</v>
          </cell>
          <cell r="C597" t="str">
            <v>David Foster</v>
          </cell>
        </row>
        <row r="598">
          <cell r="A598" t="str">
            <v>Anna Keller</v>
          </cell>
          <cell r="B598" t="str">
            <v>E0098 - Bethlehem</v>
          </cell>
          <cell r="C598" t="str">
            <v>Jeffery Hornsby</v>
          </cell>
        </row>
        <row r="599">
          <cell r="A599" t="str">
            <v>Brody Samples</v>
          </cell>
          <cell r="B599" t="str">
            <v>E0096 - Athens / Athens GA 1</v>
          </cell>
          <cell r="C599" t="str">
            <v>Thomas Russell</v>
          </cell>
        </row>
        <row r="600">
          <cell r="A600" t="str">
            <v>Ian Hicks</v>
          </cell>
          <cell r="B600" t="str">
            <v>E0097 - Brevard</v>
          </cell>
          <cell r="C600" t="str">
            <v>Jensen Shearin</v>
          </cell>
        </row>
        <row r="601">
          <cell r="A601" t="str">
            <v>Joshua Wade</v>
          </cell>
          <cell r="B601" t="str">
            <v>E0095 - Cornelia</v>
          </cell>
          <cell r="C601" t="str">
            <v>Dale Hyndman</v>
          </cell>
        </row>
        <row r="602">
          <cell r="A602" t="str">
            <v>Ethan Tomlin</v>
          </cell>
          <cell r="B602" t="str">
            <v>E0095 - Cornelia</v>
          </cell>
          <cell r="C602" t="str">
            <v>Dale Hyndman</v>
          </cell>
        </row>
        <row r="603">
          <cell r="A603" t="str">
            <v>Cotton Thurmond</v>
          </cell>
          <cell r="B603" t="str">
            <v>E0095 - Cornelia</v>
          </cell>
          <cell r="C603" t="str">
            <v>Dale Hyndman</v>
          </cell>
        </row>
        <row r="604">
          <cell r="A604" t="str">
            <v>Cody Wade</v>
          </cell>
          <cell r="B604" t="str">
            <v>E0095 - Cornelia</v>
          </cell>
          <cell r="C604" t="str">
            <v>Dale Hyndman</v>
          </cell>
        </row>
        <row r="605">
          <cell r="A605" t="str">
            <v>Cohen Kessler</v>
          </cell>
          <cell r="B605" t="str">
            <v>E0094 - Statesboro</v>
          </cell>
          <cell r="C605" t="str">
            <v>Robert Hane</v>
          </cell>
        </row>
        <row r="606">
          <cell r="A606" t="str">
            <v>Brandon Ray</v>
          </cell>
          <cell r="B606" t="str">
            <v>Stangood-GA</v>
          </cell>
          <cell r="C606" t="str">
            <v>Brian Swicegood</v>
          </cell>
        </row>
        <row r="607">
          <cell r="A607" t="str">
            <v>Brent Swicegood</v>
          </cell>
          <cell r="B607" t="str">
            <v>Stangood-GA</v>
          </cell>
          <cell r="C607" t="str">
            <v>Brian Swicegood</v>
          </cell>
        </row>
        <row r="608">
          <cell r="A608" t="str">
            <v>Brian Swicegood</v>
          </cell>
          <cell r="B608" t="str">
            <v>Stangood-GA</v>
          </cell>
          <cell r="C608" t="str">
            <v>Ryan Crumley</v>
          </cell>
        </row>
        <row r="609">
          <cell r="A609" t="str">
            <v>Brian Swicegood Jr</v>
          </cell>
          <cell r="B609" t="str">
            <v>Stangood-GA</v>
          </cell>
          <cell r="C609" t="str">
            <v>Brian Swicegood</v>
          </cell>
        </row>
        <row r="610">
          <cell r="A610" t="str">
            <v>Carl Britt</v>
          </cell>
          <cell r="B610" t="str">
            <v>Stangood-GA</v>
          </cell>
          <cell r="C610" t="str">
            <v>Brian Swicegood</v>
          </cell>
        </row>
        <row r="611">
          <cell r="A611" t="str">
            <v>Cedric Walker</v>
          </cell>
          <cell r="B611" t="str">
            <v>Stangood-GA</v>
          </cell>
          <cell r="C611" t="str">
            <v>Brian Swicegood</v>
          </cell>
        </row>
        <row r="612">
          <cell r="A612" t="str">
            <v>Christopher Brown</v>
          </cell>
          <cell r="B612" t="str">
            <v>Stangood-NC</v>
          </cell>
          <cell r="C612" t="str">
            <v>Brian Swicegood</v>
          </cell>
        </row>
        <row r="613">
          <cell r="A613" t="str">
            <v>Jose Ayala Perez</v>
          </cell>
          <cell r="B613" t="str">
            <v>Stangood-GA</v>
          </cell>
          <cell r="C613" t="str">
            <v>Brian Swicegood</v>
          </cell>
        </row>
        <row r="614">
          <cell r="A614" t="str">
            <v>Nicholas Brooks</v>
          </cell>
          <cell r="B614" t="str">
            <v>Stangood-GA</v>
          </cell>
          <cell r="C614" t="str">
            <v>Brian Swicegood</v>
          </cell>
        </row>
        <row r="615">
          <cell r="A615" t="str">
            <v>Qua'Darius Neal</v>
          </cell>
          <cell r="B615" t="str">
            <v>Stangood-GA</v>
          </cell>
          <cell r="C615" t="str">
            <v>Brian Swicegood</v>
          </cell>
        </row>
        <row r="616">
          <cell r="A616" t="str">
            <v>Ubiel Ponce</v>
          </cell>
          <cell r="B616" t="str">
            <v>Stangood-GA</v>
          </cell>
          <cell r="C616" t="str">
            <v>Brian Swicegood</v>
          </cell>
        </row>
        <row r="617">
          <cell r="A617" t="str">
            <v>William Patterson</v>
          </cell>
          <cell r="B617" t="str">
            <v>Stangood-NC</v>
          </cell>
          <cell r="C617" t="str">
            <v>Brian Swicegood</v>
          </cell>
        </row>
        <row r="618">
          <cell r="A618" t="str">
            <v>Emmanuel DeJesus</v>
          </cell>
          <cell r="B618" t="str">
            <v>Stangood-GA</v>
          </cell>
          <cell r="C618" t="str">
            <v>Brian Swicegood</v>
          </cell>
        </row>
        <row r="619">
          <cell r="A619" t="str">
            <v>Destiney Jimenez</v>
          </cell>
          <cell r="B619" t="str">
            <v>E0156 - Clute, TX</v>
          </cell>
          <cell r="C619" t="str">
            <v>Derek Schillinger</v>
          </cell>
        </row>
        <row r="620">
          <cell r="A620" t="str">
            <v>Logan Preedy</v>
          </cell>
          <cell r="B620" t="str">
            <v>E0007 - Grandview</v>
          </cell>
          <cell r="C620" t="str">
            <v>Adam DeGroot</v>
          </cell>
        </row>
        <row r="621">
          <cell r="A621" t="str">
            <v>Elijah Lyle</v>
          </cell>
          <cell r="B621" t="str">
            <v>E0113 - Hopkinsville</v>
          </cell>
          <cell r="C621" t="str">
            <v>Rebecca Bates</v>
          </cell>
        </row>
        <row r="622">
          <cell r="A622" t="str">
            <v>Shamisha Rogers</v>
          </cell>
          <cell r="B622" t="str">
            <v>E0085 - Victoria</v>
          </cell>
          <cell r="C622" t="str">
            <v>Justin Bernal</v>
          </cell>
        </row>
        <row r="623">
          <cell r="A623" t="str">
            <v>Barrett Brown</v>
          </cell>
          <cell r="B623" t="str">
            <v>E0160 - Cookeville,TN</v>
          </cell>
          <cell r="C623" t="str">
            <v>Caitlin Toner</v>
          </cell>
        </row>
        <row r="624">
          <cell r="A624" t="str">
            <v>De’Andre Joseph</v>
          </cell>
          <cell r="B624" t="str">
            <v>E0025 - Hinesville</v>
          </cell>
          <cell r="C624" t="str">
            <v>Don Lettieri</v>
          </cell>
        </row>
        <row r="625">
          <cell r="A625" t="str">
            <v>Logan Leviner</v>
          </cell>
          <cell r="B625" t="str">
            <v>E0033 - Pinehurst</v>
          </cell>
          <cell r="C625" t="str">
            <v>Michael Blackwell</v>
          </cell>
        </row>
        <row r="626">
          <cell r="A626" t="str">
            <v>Preston Walters</v>
          </cell>
          <cell r="B626" t="str">
            <v>E0160 - Cookeville,TN</v>
          </cell>
          <cell r="C626" t="str">
            <v>Caitlin Toner</v>
          </cell>
        </row>
        <row r="627">
          <cell r="A627" t="str">
            <v>Jacey Ortega</v>
          </cell>
          <cell r="B627" t="str">
            <v>E0145 - Pulaski</v>
          </cell>
          <cell r="C627" t="str">
            <v>James Stone</v>
          </cell>
        </row>
        <row r="628">
          <cell r="A628" t="str">
            <v>Jordan Jones</v>
          </cell>
          <cell r="B628" t="str">
            <v>E0024 - Moultrie</v>
          </cell>
          <cell r="C628" t="str">
            <v>Jason Montesano</v>
          </cell>
        </row>
        <row r="629">
          <cell r="A629" t="str">
            <v>Kaitlyn Krause</v>
          </cell>
          <cell r="B629" t="str">
            <v>E0181 - Great Falls</v>
          </cell>
          <cell r="C629" t="str">
            <v>Megan Moore</v>
          </cell>
        </row>
        <row r="630">
          <cell r="A630" t="str">
            <v>Kimberly Maldonado Moreno</v>
          </cell>
          <cell r="B630" t="str">
            <v>E0302 - Paradise Crossing</v>
          </cell>
          <cell r="C630" t="str">
            <v>Casey Thompson</v>
          </cell>
        </row>
        <row r="631">
          <cell r="A631" t="str">
            <v>Aza Ali</v>
          </cell>
          <cell r="B631" t="str">
            <v>E0051 - Roswell / Holcomb</v>
          </cell>
          <cell r="C631" t="str">
            <v>Jeffrey Dunham, Jr</v>
          </cell>
        </row>
        <row r="632">
          <cell r="A632" t="str">
            <v>Aaron McVicker</v>
          </cell>
          <cell r="B632" t="str">
            <v>E0364 - Platteville, WI</v>
          </cell>
          <cell r="C632" t="str">
            <v>Ricky Doyle</v>
          </cell>
        </row>
        <row r="633">
          <cell r="A633" t="str">
            <v>steve vazquez</v>
          </cell>
          <cell r="B633" t="str">
            <v>E0081 - South Glens Falls</v>
          </cell>
          <cell r="C633" t="str">
            <v>Austin Dority</v>
          </cell>
        </row>
        <row r="634">
          <cell r="A634" t="str">
            <v>Wendell Smith</v>
          </cell>
          <cell r="B634" t="str">
            <v>E0138 - Dubuque</v>
          </cell>
          <cell r="C634" t="str">
            <v>Isaiah Nyberg</v>
          </cell>
        </row>
        <row r="635">
          <cell r="A635" t="str">
            <v>Robert Hickey</v>
          </cell>
          <cell r="B635" t="str">
            <v>E0081 - South Glens Falls</v>
          </cell>
          <cell r="C635" t="str">
            <v>Austin Dority</v>
          </cell>
        </row>
        <row r="636">
          <cell r="A636" t="str">
            <v>Donnell Williams</v>
          </cell>
          <cell r="B636" t="str">
            <v>E0138 - Dubuque</v>
          </cell>
          <cell r="C636" t="str">
            <v>Isaiah Nyberg</v>
          </cell>
        </row>
        <row r="637">
          <cell r="A637" t="str">
            <v>Bryan Stuckey</v>
          </cell>
          <cell r="B637" t="str">
            <v>E0033 - Pinehurst</v>
          </cell>
          <cell r="C637" t="str">
            <v>Michael Blackwell</v>
          </cell>
        </row>
        <row r="638">
          <cell r="A638" t="str">
            <v>Patrick Reeder</v>
          </cell>
          <cell r="B638" t="str">
            <v>E0119 - Athens - Decatur</v>
          </cell>
          <cell r="C638" t="str">
            <v>David Deal</v>
          </cell>
        </row>
        <row r="639">
          <cell r="A639" t="str">
            <v>Caden Johnson</v>
          </cell>
          <cell r="B639" t="str">
            <v>E0119 - Athens - Decatur</v>
          </cell>
          <cell r="C639" t="str">
            <v>David Deal</v>
          </cell>
        </row>
        <row r="640">
          <cell r="A640" t="str">
            <v>Zachary Keefe</v>
          </cell>
          <cell r="B640" t="str">
            <v>E0073 - Bellevue NE</v>
          </cell>
          <cell r="C640" t="str">
            <v>Brian Frank</v>
          </cell>
        </row>
        <row r="641">
          <cell r="A641" t="str">
            <v>Justin McHone</v>
          </cell>
          <cell r="B641" t="str">
            <v>E0119 - Athens - Decatur</v>
          </cell>
          <cell r="C641" t="str">
            <v>David Deal</v>
          </cell>
        </row>
        <row r="642">
          <cell r="A642" t="str">
            <v>Andrew Gass</v>
          </cell>
          <cell r="B642" t="str">
            <v>E0116 - Clive</v>
          </cell>
          <cell r="C642" t="str">
            <v>Harrison Johnson</v>
          </cell>
        </row>
        <row r="643">
          <cell r="A643" t="str">
            <v>Kanaan Clute</v>
          </cell>
          <cell r="B643" t="str">
            <v>E0302 - Paradise Crossing</v>
          </cell>
          <cell r="C643" t="str">
            <v>Casey Thompson</v>
          </cell>
        </row>
        <row r="644">
          <cell r="A644" t="str">
            <v>Tyler Shadd</v>
          </cell>
          <cell r="B644" t="str">
            <v>E0149 - Radcliff</v>
          </cell>
          <cell r="C644" t="str">
            <v>Philip Ray</v>
          </cell>
        </row>
        <row r="645">
          <cell r="A645" t="str">
            <v>Douglas Boeres</v>
          </cell>
          <cell r="B645" t="str">
            <v>E0152 - North Charleston</v>
          </cell>
          <cell r="C645" t="str">
            <v>Douglas Boeres</v>
          </cell>
        </row>
        <row r="646">
          <cell r="A646" t="str">
            <v>Carter Mader</v>
          </cell>
          <cell r="B646" t="str">
            <v>E0160 - Cookeville,TN</v>
          </cell>
          <cell r="C646" t="str">
            <v>Caitlin Toner</v>
          </cell>
        </row>
        <row r="647">
          <cell r="A647" t="str">
            <v>Savannah Vizcarra</v>
          </cell>
          <cell r="B647" t="str">
            <v>E0149 - Radcliff</v>
          </cell>
          <cell r="C647" t="str">
            <v>Philip Ray</v>
          </cell>
        </row>
        <row r="648">
          <cell r="A648" t="str">
            <v>Andrew Kogler</v>
          </cell>
          <cell r="B648" t="str">
            <v>E0091 - Maplewood</v>
          </cell>
          <cell r="C648" t="str">
            <v>Benjamin Eidem</v>
          </cell>
        </row>
        <row r="649">
          <cell r="A649" t="str">
            <v>Mary Davis</v>
          </cell>
          <cell r="B649" t="str">
            <v>E0006 - Warner Robins</v>
          </cell>
          <cell r="C649" t="str">
            <v>Tony Phillips</v>
          </cell>
        </row>
        <row r="650">
          <cell r="A650" t="str">
            <v>Quincee Smith</v>
          </cell>
          <cell r="B650" t="str">
            <v>E0161 - West Marietta, GA</v>
          </cell>
          <cell r="C650" t="str">
            <v>Stephanie Huff</v>
          </cell>
        </row>
        <row r="651">
          <cell r="A651" t="str">
            <v>Jadon Towns</v>
          </cell>
          <cell r="B651" t="str">
            <v>E0045 - Watson</v>
          </cell>
          <cell r="C651" t="str">
            <v>Steven Goddard</v>
          </cell>
        </row>
        <row r="652">
          <cell r="A652" t="str">
            <v>Rickie Stutzman</v>
          </cell>
          <cell r="B652" t="str">
            <v>E0136 - Kirksville</v>
          </cell>
          <cell r="C652" t="str">
            <v>Gerald Carter</v>
          </cell>
        </row>
        <row r="653">
          <cell r="A653" t="str">
            <v>Maya Thomas</v>
          </cell>
          <cell r="B653" t="str">
            <v>E0136 - Kirksville</v>
          </cell>
          <cell r="C653" t="str">
            <v>Gerald Carter</v>
          </cell>
        </row>
        <row r="654">
          <cell r="A654" t="str">
            <v>Brittany Shepherd</v>
          </cell>
          <cell r="B654" t="str">
            <v>E0119 - Athens - Decatur</v>
          </cell>
          <cell r="C654" t="str">
            <v>David Deal</v>
          </cell>
        </row>
        <row r="655">
          <cell r="A655" t="str">
            <v>Joshua Choat</v>
          </cell>
          <cell r="B655" t="str">
            <v>E0046 - Overland Park</v>
          </cell>
          <cell r="C655" t="str">
            <v>Jacob Johnston</v>
          </cell>
        </row>
        <row r="656">
          <cell r="A656" t="str">
            <v>Brooks Gulley</v>
          </cell>
          <cell r="B656" t="str">
            <v>SHJ Construction LLC</v>
          </cell>
          <cell r="C656" t="str">
            <v>Matthew Allen</v>
          </cell>
        </row>
        <row r="657">
          <cell r="A657" t="str">
            <v>Shakira Nelson</v>
          </cell>
          <cell r="B657" t="str">
            <v>E0072 - Williamsburg</v>
          </cell>
          <cell r="C657" t="str">
            <v>Peter Foster</v>
          </cell>
        </row>
        <row r="658">
          <cell r="A658" t="str">
            <v>Sara Schueller</v>
          </cell>
          <cell r="B658" t="str">
            <v>E0138 - Dubuque</v>
          </cell>
          <cell r="C658" t="str">
            <v>Isaiah Nyberg</v>
          </cell>
        </row>
        <row r="659">
          <cell r="A659" t="str">
            <v>Layla Crawford</v>
          </cell>
          <cell r="B659" t="str">
            <v>E0099 - Alexandria</v>
          </cell>
          <cell r="C659" t="str">
            <v>Matthew Rust</v>
          </cell>
        </row>
        <row r="660">
          <cell r="A660" t="str">
            <v>Joseph Riservato</v>
          </cell>
          <cell r="B660" t="str">
            <v>E0007 - Grandview</v>
          </cell>
          <cell r="C660" t="str">
            <v>Adam DeGroot</v>
          </cell>
        </row>
        <row r="661">
          <cell r="A661" t="str">
            <v>Howard Montes</v>
          </cell>
          <cell r="B661" t="str">
            <v>E0122 - TN Lawrenceburg</v>
          </cell>
          <cell r="C661" t="str">
            <v>Jeff Mathis</v>
          </cell>
        </row>
        <row r="662">
          <cell r="A662" t="str">
            <v>James Pettit</v>
          </cell>
          <cell r="B662" t="str">
            <v>E0166 - Hartselle, AL</v>
          </cell>
          <cell r="C662" t="str">
            <v>Stephanie Bratcher</v>
          </cell>
        </row>
        <row r="663">
          <cell r="A663" t="str">
            <v>Steven Hurford</v>
          </cell>
          <cell r="B663" t="str">
            <v>E0167 - Athens - Mayberry, AL</v>
          </cell>
          <cell r="C663" t="str">
            <v>Andrew Strevel</v>
          </cell>
        </row>
        <row r="664">
          <cell r="A664" t="str">
            <v>Grant Hendrix</v>
          </cell>
          <cell r="B664" t="str">
            <v>E0190 - Fort Dodge, IA</v>
          </cell>
          <cell r="C664" t="str">
            <v>Ricky Doyle</v>
          </cell>
        </row>
        <row r="665">
          <cell r="A665" t="str">
            <v>Gavin Taylor</v>
          </cell>
          <cell r="B665" t="str">
            <v>E0111 - Bainbridge</v>
          </cell>
          <cell r="C665" t="str">
            <v>Vernon Dixon</v>
          </cell>
        </row>
        <row r="666">
          <cell r="A666" t="str">
            <v>David Foster</v>
          </cell>
          <cell r="B666" t="str">
            <v>Wash Admin</v>
          </cell>
          <cell r="C666" t="str">
            <v>Bruce Maxwell</v>
          </cell>
        </row>
        <row r="667">
          <cell r="A667" t="str">
            <v>Brian Thomas</v>
          </cell>
          <cell r="B667" t="str">
            <v>E0162 - Lake City, FL</v>
          </cell>
          <cell r="C667" t="str">
            <v>Steven Kyriazis</v>
          </cell>
        </row>
        <row r="668">
          <cell r="A668" t="str">
            <v>Dena Daniels</v>
          </cell>
          <cell r="B668" t="str">
            <v>Wash Support Center</v>
          </cell>
          <cell r="C668" t="str">
            <v>John Sillay</v>
          </cell>
        </row>
        <row r="669">
          <cell r="A669" t="str">
            <v>Bryce Campbell</v>
          </cell>
          <cell r="B669" t="str">
            <v>E0040 - Pace</v>
          </cell>
          <cell r="C669" t="str">
            <v>James Kilgore</v>
          </cell>
        </row>
        <row r="670">
          <cell r="A670" t="str">
            <v>Tim Gagner</v>
          </cell>
          <cell r="B670" t="str">
            <v>E0016 - Evans</v>
          </cell>
          <cell r="C670" t="str">
            <v>Erinn Ames</v>
          </cell>
        </row>
        <row r="671">
          <cell r="A671" t="str">
            <v>Randy Thigpen</v>
          </cell>
          <cell r="B671" t="str">
            <v>SHJ Construction LLC</v>
          </cell>
          <cell r="C671" t="str">
            <v>Matthew Allen</v>
          </cell>
        </row>
        <row r="672">
          <cell r="A672" t="str">
            <v>Jasmin Poxtan</v>
          </cell>
          <cell r="B672" t="str">
            <v>E0123 - Shelbyville</v>
          </cell>
          <cell r="C672" t="str">
            <v>Byron Barnes</v>
          </cell>
        </row>
        <row r="673">
          <cell r="A673" t="str">
            <v>Joshua Regan</v>
          </cell>
          <cell r="B673" t="str">
            <v>E0066 - Wesley Chapel</v>
          </cell>
          <cell r="C673" t="str">
            <v>Steven Kyriazis</v>
          </cell>
        </row>
        <row r="674">
          <cell r="A674" t="str">
            <v>Donavin Conley</v>
          </cell>
          <cell r="B674" t="str">
            <v>E0036 - Miller Road</v>
          </cell>
          <cell r="C674" t="str">
            <v>Joel Regan</v>
          </cell>
        </row>
        <row r="675">
          <cell r="A675" t="str">
            <v>Dennis Gallegos</v>
          </cell>
          <cell r="B675" t="str">
            <v>E0121 - Hilton Head</v>
          </cell>
          <cell r="C675" t="str">
            <v>David Foster</v>
          </cell>
        </row>
        <row r="676">
          <cell r="A676" t="str">
            <v>Robert Hane</v>
          </cell>
          <cell r="B676" t="str">
            <v>E0094 - Statesboro</v>
          </cell>
          <cell r="C676" t="str">
            <v>David Foster</v>
          </cell>
        </row>
        <row r="677">
          <cell r="A677" t="str">
            <v>Natalie O'Linger</v>
          </cell>
          <cell r="B677" t="str">
            <v>Wash Support Center</v>
          </cell>
          <cell r="C677" t="str">
            <v>Angela Jones</v>
          </cell>
        </row>
        <row r="678">
          <cell r="A678" t="str">
            <v>Cecilia Pate</v>
          </cell>
          <cell r="B678" t="str">
            <v>E0214 - Doe Run Blvd</v>
          </cell>
          <cell r="C678" t="str">
            <v>Jeff Mathis</v>
          </cell>
        </row>
        <row r="679">
          <cell r="A679" t="str">
            <v>Scott Blainey</v>
          </cell>
          <cell r="B679" t="str">
            <v>E0184 - La Vergne, TN</v>
          </cell>
          <cell r="C679" t="str">
            <v>Jeff Mathis</v>
          </cell>
        </row>
        <row r="680">
          <cell r="A680" t="str">
            <v>Marisa Cantu</v>
          </cell>
          <cell r="B680" t="str">
            <v>E0058 - Lanier / Friendship</v>
          </cell>
          <cell r="C680" t="str">
            <v>Benjamin Barbour</v>
          </cell>
        </row>
        <row r="681">
          <cell r="A681" t="str">
            <v>GREGORY DINUR</v>
          </cell>
          <cell r="B681" t="str">
            <v>Wash Support Center</v>
          </cell>
          <cell r="C681" t="str">
            <v>Katherine Martin</v>
          </cell>
        </row>
        <row r="682">
          <cell r="A682" t="str">
            <v>Adrian Hernandez</v>
          </cell>
          <cell r="B682" t="str">
            <v>E0043 - Boulder Creek</v>
          </cell>
          <cell r="C682" t="str">
            <v>Jimmy Foster</v>
          </cell>
        </row>
        <row r="683">
          <cell r="A683" t="str">
            <v>Marah Pitts</v>
          </cell>
          <cell r="B683" t="str">
            <v>E0128 - Valdosta</v>
          </cell>
          <cell r="C683" t="str">
            <v>Brandon Brown</v>
          </cell>
        </row>
        <row r="684">
          <cell r="A684" t="str">
            <v>Ryan Shuman</v>
          </cell>
          <cell r="B684" t="str">
            <v>E0096 - Athens / Athens GA 1</v>
          </cell>
          <cell r="C684" t="str">
            <v>Thomas Russell</v>
          </cell>
        </row>
        <row r="685">
          <cell r="A685" t="str">
            <v>Victor Tejada</v>
          </cell>
          <cell r="B685" t="str">
            <v>E0096 - Athens / Athens GA 1</v>
          </cell>
          <cell r="C685" t="str">
            <v>Thomas Russell</v>
          </cell>
        </row>
        <row r="686">
          <cell r="A686" t="str">
            <v>James Beeler</v>
          </cell>
          <cell r="B686" t="str">
            <v>E0194 - Jefferson City, MO</v>
          </cell>
          <cell r="C686" t="str">
            <v>Michael Donnelly</v>
          </cell>
        </row>
        <row r="687">
          <cell r="A687" t="str">
            <v>Leonard Council</v>
          </cell>
          <cell r="B687" t="str">
            <v>E0051 - Roswell / Holcomb</v>
          </cell>
          <cell r="C687" t="str">
            <v>Jeffrey Dunham, Jr</v>
          </cell>
        </row>
        <row r="688">
          <cell r="A688" t="str">
            <v>Jairo Gomez-Romero</v>
          </cell>
          <cell r="B688" t="str">
            <v>E0036 - Miller Road</v>
          </cell>
          <cell r="C688" t="str">
            <v>Joel Regan</v>
          </cell>
        </row>
        <row r="689">
          <cell r="A689" t="str">
            <v>Stephanie Tate</v>
          </cell>
          <cell r="B689" t="str">
            <v>Wash Support Center</v>
          </cell>
          <cell r="C689" t="str">
            <v>Angela Jones</v>
          </cell>
        </row>
        <row r="690">
          <cell r="A690" t="str">
            <v>Jordan Klein</v>
          </cell>
          <cell r="B690" t="str">
            <v>E0160 - Cookeville,TN</v>
          </cell>
          <cell r="C690" t="str">
            <v>Caitlin Toner</v>
          </cell>
        </row>
        <row r="691">
          <cell r="A691" t="str">
            <v>Laura Stewart</v>
          </cell>
          <cell r="B691" t="str">
            <v>Wash Support Center</v>
          </cell>
          <cell r="C691" t="str">
            <v>Danielle Kelley</v>
          </cell>
        </row>
        <row r="692">
          <cell r="A692" t="str">
            <v>James Brown</v>
          </cell>
          <cell r="B692" t="str">
            <v>E0095 - Cornelia</v>
          </cell>
          <cell r="C692" t="str">
            <v>Dale Hyndman</v>
          </cell>
        </row>
        <row r="693">
          <cell r="A693" t="str">
            <v>Joseph Newton</v>
          </cell>
          <cell r="B693" t="str">
            <v>E0051 - Roswell / Holcomb</v>
          </cell>
          <cell r="C693" t="str">
            <v>Jeffrey Dunham, Jr</v>
          </cell>
        </row>
        <row r="694">
          <cell r="A694" t="str">
            <v>Beau Yos</v>
          </cell>
          <cell r="B694" t="str">
            <v>E0136 - Kirksville</v>
          </cell>
          <cell r="C694" t="str">
            <v>Gerald Carter</v>
          </cell>
        </row>
        <row r="695">
          <cell r="A695" t="str">
            <v>David Sica</v>
          </cell>
          <cell r="B695" t="str">
            <v>SHJ Construction LLC</v>
          </cell>
          <cell r="C695" t="str">
            <v>Ryan Crumley</v>
          </cell>
        </row>
        <row r="696">
          <cell r="A696" t="str">
            <v>Jonathan Ackerman</v>
          </cell>
          <cell r="B696" t="str">
            <v>Wash Openings</v>
          </cell>
          <cell r="C696" t="str">
            <v>Bruce Maxwell</v>
          </cell>
        </row>
        <row r="697">
          <cell r="A697" t="str">
            <v>Anthony Mazzella</v>
          </cell>
          <cell r="B697" t="str">
            <v>E0271 - Arcadian Shores</v>
          </cell>
          <cell r="C697" t="str">
            <v>Wesley Kurtz</v>
          </cell>
        </row>
        <row r="698">
          <cell r="A698" t="str">
            <v>Jeffery Hornsby</v>
          </cell>
          <cell r="B698" t="str">
            <v>E0098 - Bethlehem</v>
          </cell>
          <cell r="C698" t="str">
            <v>Kyle Rovansek</v>
          </cell>
        </row>
        <row r="699">
          <cell r="A699" t="str">
            <v>Christian Joyner</v>
          </cell>
          <cell r="B699" t="str">
            <v>E0140 - Moore</v>
          </cell>
          <cell r="C699" t="str">
            <v>William Allen</v>
          </cell>
        </row>
        <row r="700">
          <cell r="A700" t="str">
            <v>Tiffany Crouch</v>
          </cell>
          <cell r="B700" t="str">
            <v>E0105 - St Augustine</v>
          </cell>
          <cell r="C700" t="str">
            <v>Troy Webb</v>
          </cell>
        </row>
        <row r="701">
          <cell r="A701" t="str">
            <v>Hannah Blust</v>
          </cell>
          <cell r="B701" t="str">
            <v>E0143 - Austin</v>
          </cell>
          <cell r="C701" t="str">
            <v>Lora Youngmark</v>
          </cell>
        </row>
        <row r="702">
          <cell r="A702" t="str">
            <v>Rebecca McCallum-Cameron</v>
          </cell>
          <cell r="B702" t="str">
            <v>E0266 - Mountain Home, ID</v>
          </cell>
          <cell r="C702" t="str">
            <v>Derek Schillinger</v>
          </cell>
        </row>
        <row r="703">
          <cell r="A703" t="str">
            <v>John Watson</v>
          </cell>
          <cell r="B703" t="str">
            <v>E0014 - Elizabeth City</v>
          </cell>
          <cell r="C703" t="str">
            <v>Jason Crouse</v>
          </cell>
        </row>
        <row r="704">
          <cell r="A704" t="str">
            <v>Connor Reak</v>
          </cell>
          <cell r="B704" t="str">
            <v>Wash Support Center</v>
          </cell>
          <cell r="C704" t="str">
            <v>Miller Albers</v>
          </cell>
        </row>
        <row r="705">
          <cell r="A705" t="str">
            <v>Hunter Holt</v>
          </cell>
          <cell r="B705" t="str">
            <v>E0183 - Newport, TN</v>
          </cell>
          <cell r="C705" t="str">
            <v>Samuel Schmidt</v>
          </cell>
        </row>
        <row r="706">
          <cell r="A706" t="str">
            <v>Hunter Lowery</v>
          </cell>
          <cell r="B706" t="str">
            <v>E0183 - Newport, TN</v>
          </cell>
          <cell r="C706" t="str">
            <v>Samuel Schmidt</v>
          </cell>
        </row>
        <row r="707">
          <cell r="A707" t="str">
            <v>Nicolas Phillips</v>
          </cell>
          <cell r="B707" t="str">
            <v>E0183 - Newport, TN</v>
          </cell>
          <cell r="C707" t="str">
            <v>Samuel Schmidt</v>
          </cell>
        </row>
        <row r="708">
          <cell r="A708" t="str">
            <v>Cody Vanderburg</v>
          </cell>
          <cell r="B708" t="str">
            <v>E0140 - Moore</v>
          </cell>
          <cell r="C708" t="str">
            <v>William Allen</v>
          </cell>
        </row>
        <row r="709">
          <cell r="A709" t="str">
            <v>Jeff Mathis</v>
          </cell>
          <cell r="B709" t="str">
            <v>Wash Admin</v>
          </cell>
          <cell r="C709" t="str">
            <v>Bruce Maxwell</v>
          </cell>
        </row>
        <row r="710">
          <cell r="A710" t="str">
            <v>Kieran Manville</v>
          </cell>
          <cell r="B710" t="str">
            <v>E0016 - Evans</v>
          </cell>
          <cell r="C710" t="str">
            <v>Erinn Ames</v>
          </cell>
        </row>
        <row r="711">
          <cell r="A711" t="str">
            <v>Bailey Fegely</v>
          </cell>
          <cell r="B711" t="str">
            <v>E0026 - Moncks Corner</v>
          </cell>
          <cell r="C711" t="str">
            <v>Justin Cooper</v>
          </cell>
        </row>
        <row r="712">
          <cell r="A712" t="str">
            <v>Zachary Beaty</v>
          </cell>
          <cell r="B712" t="str">
            <v>E0136 - Kirksville</v>
          </cell>
          <cell r="C712" t="str">
            <v>Gerald Carter</v>
          </cell>
        </row>
        <row r="713">
          <cell r="A713" t="str">
            <v>Rodney Davis</v>
          </cell>
          <cell r="B713" t="str">
            <v>E0083 - Laurinburg</v>
          </cell>
          <cell r="C713" t="str">
            <v>Michael Dodge</v>
          </cell>
        </row>
        <row r="714">
          <cell r="A714" t="str">
            <v>Marlan Nichols</v>
          </cell>
          <cell r="B714" t="str">
            <v>Wash Support Center</v>
          </cell>
          <cell r="C714" t="str">
            <v>Scott Blackstock</v>
          </cell>
        </row>
        <row r="715">
          <cell r="A715" t="str">
            <v>Michael Anderson</v>
          </cell>
          <cell r="B715" t="str">
            <v>SHJ Construction LLC</v>
          </cell>
          <cell r="C715" t="str">
            <v>Clifton Robinson</v>
          </cell>
        </row>
        <row r="716">
          <cell r="A716" t="str">
            <v>salvador Franco Vargas</v>
          </cell>
          <cell r="B716" t="str">
            <v>E0248 - Ridge Road</v>
          </cell>
          <cell r="C716" t="str">
            <v>John Womble</v>
          </cell>
        </row>
        <row r="717">
          <cell r="A717" t="str">
            <v>Richard Gibbons</v>
          </cell>
          <cell r="B717" t="str">
            <v>E0193 - Dahlonega, GA</v>
          </cell>
          <cell r="C717" t="str">
            <v>Kyle Rovansek</v>
          </cell>
        </row>
        <row r="718">
          <cell r="A718" t="str">
            <v>Adam Bartholemew</v>
          </cell>
          <cell r="B718" t="str">
            <v>E0295 - Ponca City, OK</v>
          </cell>
          <cell r="C718" t="str">
            <v>Ricky Doyle</v>
          </cell>
        </row>
        <row r="719">
          <cell r="A719" t="str">
            <v>Riley Lee</v>
          </cell>
          <cell r="B719" t="str">
            <v>E0187 - TN Fayetteville</v>
          </cell>
          <cell r="C719" t="str">
            <v>Samuel Clifford</v>
          </cell>
        </row>
        <row r="720">
          <cell r="A720" t="str">
            <v>Michael Madison</v>
          </cell>
          <cell r="B720" t="str">
            <v>E0024 - Moultrie</v>
          </cell>
          <cell r="C720" t="str">
            <v>Jason Montesano</v>
          </cell>
        </row>
        <row r="721">
          <cell r="A721" t="str">
            <v>Amanda Warren</v>
          </cell>
          <cell r="B721" t="str">
            <v>Wash Support Center</v>
          </cell>
          <cell r="C721" t="str">
            <v>Keri Pack</v>
          </cell>
        </row>
        <row r="722">
          <cell r="A722" t="str">
            <v>Victor Esquivel</v>
          </cell>
          <cell r="B722" t="str">
            <v>E0148 - Marshall</v>
          </cell>
          <cell r="C722" t="str">
            <v>Abelardo Tamez</v>
          </cell>
        </row>
        <row r="723">
          <cell r="A723" t="str">
            <v>Jonathan Davis</v>
          </cell>
          <cell r="B723" t="str">
            <v>E0146 - N Road Orangeburg</v>
          </cell>
          <cell r="C723" t="str">
            <v>Lee Card</v>
          </cell>
        </row>
        <row r="724">
          <cell r="A724" t="str">
            <v>Jeremy Roberts (On Leave)</v>
          </cell>
          <cell r="B724" t="str">
            <v>E0148 - Marshall</v>
          </cell>
          <cell r="C724" t="str">
            <v>Derek Schillinger</v>
          </cell>
        </row>
        <row r="725">
          <cell r="A725" t="str">
            <v>Franco Caretti</v>
          </cell>
          <cell r="B725" t="str">
            <v>E0127 - Winchester</v>
          </cell>
          <cell r="C725" t="str">
            <v>Patrick Rollins</v>
          </cell>
        </row>
        <row r="726">
          <cell r="A726" t="str">
            <v>David Nightingale</v>
          </cell>
          <cell r="B726" t="str">
            <v>E0141 - Northwood Park</v>
          </cell>
          <cell r="C726" t="str">
            <v>Michael Donnelly</v>
          </cell>
        </row>
        <row r="727">
          <cell r="A727" t="str">
            <v>Christopher Teague</v>
          </cell>
          <cell r="B727" t="str">
            <v>E0119 - Athens - Decatur</v>
          </cell>
          <cell r="C727" t="str">
            <v>David Deal</v>
          </cell>
        </row>
        <row r="728">
          <cell r="A728" t="str">
            <v>Clark Cull</v>
          </cell>
          <cell r="B728" t="str">
            <v>E0084 - Omaha 120</v>
          </cell>
          <cell r="C728" t="str">
            <v>Michael Donnelly</v>
          </cell>
        </row>
        <row r="729">
          <cell r="A729" t="str">
            <v>Minh Pham</v>
          </cell>
          <cell r="B729" t="str">
            <v>Wash Support Center</v>
          </cell>
          <cell r="C729" t="str">
            <v>Miller Albers</v>
          </cell>
        </row>
        <row r="730">
          <cell r="A730" t="str">
            <v>Branden Baker</v>
          </cell>
          <cell r="B730" t="str">
            <v>E0155 - Columbia SC</v>
          </cell>
          <cell r="C730" t="str">
            <v>Scott Gulasa</v>
          </cell>
        </row>
        <row r="731">
          <cell r="A731" t="str">
            <v>Zachary Scott</v>
          </cell>
          <cell r="B731" t="str">
            <v>E0188 - Springfield, TN</v>
          </cell>
          <cell r="C731" t="str">
            <v>Jeff Mathis</v>
          </cell>
        </row>
        <row r="732">
          <cell r="A732" t="str">
            <v>Cory Cummings</v>
          </cell>
          <cell r="B732" t="str">
            <v>Wash Admin</v>
          </cell>
          <cell r="C732" t="str">
            <v>Bruce Maxwell</v>
          </cell>
        </row>
        <row r="733">
          <cell r="A733" t="str">
            <v>Robert Potter</v>
          </cell>
          <cell r="B733" t="str">
            <v>E0026 - Moncks Corner</v>
          </cell>
          <cell r="C733" t="str">
            <v>Justin Cooper</v>
          </cell>
        </row>
        <row r="734">
          <cell r="A734" t="str">
            <v>Caden Smith</v>
          </cell>
          <cell r="B734" t="str">
            <v>E0144 - Fitzgerald</v>
          </cell>
          <cell r="C734" t="str">
            <v>Kane Campbell</v>
          </cell>
        </row>
        <row r="735">
          <cell r="A735" t="str">
            <v>Armani Carter</v>
          </cell>
          <cell r="B735" t="str">
            <v>E0074 - Coralville</v>
          </cell>
          <cell r="C735" t="str">
            <v>Ben Boyd</v>
          </cell>
        </row>
        <row r="736">
          <cell r="A736" t="str">
            <v>Cortney Connor</v>
          </cell>
          <cell r="B736" t="str">
            <v>Wash Support Center</v>
          </cell>
          <cell r="C736" t="str">
            <v>Mark Kelly</v>
          </cell>
        </row>
        <row r="737">
          <cell r="A737" t="str">
            <v>Wesley Goins</v>
          </cell>
          <cell r="B737" t="str">
            <v>E0002 - Thomaston</v>
          </cell>
          <cell r="C737" t="str">
            <v>Jonathan Richardson</v>
          </cell>
        </row>
        <row r="738">
          <cell r="A738" t="str">
            <v>Jordan Hunt</v>
          </cell>
          <cell r="B738" t="str">
            <v>E0059 - Albemarle</v>
          </cell>
          <cell r="C738" t="str">
            <v>Joshua Stone</v>
          </cell>
        </row>
        <row r="739">
          <cell r="A739" t="str">
            <v>Aleksander Pusey</v>
          </cell>
          <cell r="B739" t="str">
            <v>E0005 - Florence SC</v>
          </cell>
          <cell r="C739" t="str">
            <v>Raymond Otto</v>
          </cell>
        </row>
        <row r="740">
          <cell r="A740" t="str">
            <v>Nick Weston</v>
          </cell>
          <cell r="B740" t="str">
            <v>E0090 - Minot</v>
          </cell>
          <cell r="C740" t="str">
            <v>Leslie Conway</v>
          </cell>
        </row>
        <row r="741">
          <cell r="A741" t="str">
            <v>Tiffany Webster</v>
          </cell>
          <cell r="B741" t="str">
            <v>E0205 - Beltline Road SW</v>
          </cell>
          <cell r="C741" t="str">
            <v>Felicia Slager</v>
          </cell>
        </row>
        <row r="742">
          <cell r="A742" t="str">
            <v>Tanner Martin</v>
          </cell>
          <cell r="B742" t="str">
            <v>E0066 - Wesley Chapel</v>
          </cell>
          <cell r="C742" t="str">
            <v>Joshua Regan</v>
          </cell>
        </row>
        <row r="743">
          <cell r="A743" t="str">
            <v>David Cavette</v>
          </cell>
          <cell r="B743" t="str">
            <v>E0114 - Paris</v>
          </cell>
          <cell r="C743" t="str">
            <v>Joel Cole</v>
          </cell>
        </row>
        <row r="744">
          <cell r="A744" t="str">
            <v>Braden Beck</v>
          </cell>
          <cell r="B744" t="str">
            <v>E0006 - Warner Robins</v>
          </cell>
          <cell r="C744" t="str">
            <v>Tony Phillips</v>
          </cell>
        </row>
        <row r="745">
          <cell r="A745" t="str">
            <v>Chad Mcelhannon</v>
          </cell>
          <cell r="B745" t="str">
            <v>E0189 - Athens GA 2 Lexington Rd</v>
          </cell>
          <cell r="C745" t="str">
            <v>Ronald Boyett</v>
          </cell>
        </row>
        <row r="746">
          <cell r="A746" t="str">
            <v>Madison Drown</v>
          </cell>
          <cell r="B746" t="str">
            <v>Wash Support Center</v>
          </cell>
          <cell r="C746" t="str">
            <v>Danielle Kelley</v>
          </cell>
        </row>
        <row r="747">
          <cell r="A747" t="str">
            <v>Lexdy Galvan Castillo</v>
          </cell>
          <cell r="B747" t="str">
            <v>Stangood-GA</v>
          </cell>
          <cell r="C747" t="str">
            <v>Brian Swicegood</v>
          </cell>
        </row>
        <row r="748">
          <cell r="A748" t="str">
            <v>jaime razo</v>
          </cell>
          <cell r="B748" t="str">
            <v>Stangood-GA</v>
          </cell>
          <cell r="C748" t="str">
            <v>Brian Swicegood</v>
          </cell>
        </row>
        <row r="749">
          <cell r="A749" t="str">
            <v>Raul Maldonado</v>
          </cell>
          <cell r="B749" t="str">
            <v>Stangood-GA</v>
          </cell>
          <cell r="C749" t="str">
            <v>Brian Swicegood</v>
          </cell>
        </row>
        <row r="750">
          <cell r="A750" t="str">
            <v>Morgan Pioche</v>
          </cell>
          <cell r="B750" t="str">
            <v>E0063 - Rapid City</v>
          </cell>
          <cell r="C750" t="str">
            <v>Leroy Sattler</v>
          </cell>
        </row>
        <row r="751">
          <cell r="A751" t="str">
            <v>Eduardo Razo</v>
          </cell>
          <cell r="B751" t="str">
            <v>Stangood-GA</v>
          </cell>
          <cell r="C751" t="str">
            <v>Brian Swicegood</v>
          </cell>
        </row>
        <row r="752">
          <cell r="A752" t="str">
            <v>Jose Galvan Rentira</v>
          </cell>
          <cell r="B752" t="str">
            <v>Stangood-GA</v>
          </cell>
          <cell r="C752" t="str">
            <v>Brian Swicegood</v>
          </cell>
        </row>
        <row r="753">
          <cell r="A753" t="str">
            <v>Anthony Pitera</v>
          </cell>
          <cell r="B753" t="str">
            <v>E0195 - Florence, AL</v>
          </cell>
          <cell r="C753" t="str">
            <v>Cory Cummings</v>
          </cell>
        </row>
        <row r="754">
          <cell r="A754" t="str">
            <v>Victoria Eckert</v>
          </cell>
          <cell r="B754" t="str">
            <v>E0099 - Alexandria</v>
          </cell>
          <cell r="C754" t="str">
            <v>Matthew Rust</v>
          </cell>
        </row>
        <row r="755">
          <cell r="A755" t="str">
            <v>Christopher Coker</v>
          </cell>
          <cell r="B755" t="str">
            <v>E0050 - Douglas</v>
          </cell>
          <cell r="C755" t="str">
            <v>Joseph Olah</v>
          </cell>
        </row>
        <row r="756">
          <cell r="A756" t="str">
            <v>Shawn Corway</v>
          </cell>
          <cell r="B756" t="str">
            <v>Wash Openings</v>
          </cell>
          <cell r="C756" t="str">
            <v>Bruce Maxwell</v>
          </cell>
        </row>
        <row r="757">
          <cell r="A757" t="str">
            <v>Austin Tudor</v>
          </cell>
          <cell r="B757" t="str">
            <v>E0053 - Vivion</v>
          </cell>
          <cell r="C757" t="str">
            <v>Michael Donnelly</v>
          </cell>
        </row>
        <row r="758">
          <cell r="A758" t="str">
            <v>Will Harvey</v>
          </cell>
          <cell r="B758" t="str">
            <v>E0002 - Thomaston</v>
          </cell>
          <cell r="C758" t="str">
            <v>Jonathan Richardson</v>
          </cell>
        </row>
        <row r="759">
          <cell r="A759" t="str">
            <v>William Horton</v>
          </cell>
          <cell r="B759" t="str">
            <v>E0014 - Elizabeth City</v>
          </cell>
          <cell r="C759" t="str">
            <v>Jason Crouse</v>
          </cell>
        </row>
        <row r="760">
          <cell r="A760" t="str">
            <v>Shawn Moore</v>
          </cell>
          <cell r="B760" t="str">
            <v>E0021 - Battleground</v>
          </cell>
          <cell r="C760" t="str">
            <v>Chasity Bryant</v>
          </cell>
        </row>
        <row r="761">
          <cell r="A761" t="str">
            <v>Johnathan Cobb</v>
          </cell>
          <cell r="B761" t="str">
            <v>E0144 - Fitzgerald</v>
          </cell>
          <cell r="C761" t="str">
            <v>Kane Campbell</v>
          </cell>
        </row>
        <row r="762">
          <cell r="A762" t="str">
            <v>Noah Tinsley</v>
          </cell>
          <cell r="B762" t="str">
            <v>E0188 - Springfield, TN</v>
          </cell>
          <cell r="C762" t="str">
            <v>Zachary Scott</v>
          </cell>
        </row>
        <row r="763">
          <cell r="A763" t="str">
            <v>Nicholas Carle</v>
          </cell>
          <cell r="B763" t="str">
            <v>E0110 - Bon Air</v>
          </cell>
          <cell r="C763" t="str">
            <v>Micah Pinero</v>
          </cell>
        </row>
        <row r="764">
          <cell r="A764" t="str">
            <v>Wolfgang Giele</v>
          </cell>
          <cell r="B764" t="str">
            <v>E0049 - Prairie Village</v>
          </cell>
          <cell r="C764" t="str">
            <v>Lee Triggs</v>
          </cell>
        </row>
        <row r="765">
          <cell r="A765" t="str">
            <v>Grady Thompson</v>
          </cell>
          <cell r="B765" t="str">
            <v>E0187 - TN Fayetteville</v>
          </cell>
          <cell r="C765" t="str">
            <v>Samuel Clifford</v>
          </cell>
        </row>
        <row r="766">
          <cell r="A766" t="str">
            <v>jeniscy nelson</v>
          </cell>
          <cell r="B766" t="str">
            <v>E0065 - Foley</v>
          </cell>
          <cell r="C766" t="str">
            <v>Owen Williamson</v>
          </cell>
        </row>
        <row r="767">
          <cell r="A767" t="str">
            <v>Matthew Demuth</v>
          </cell>
          <cell r="B767" t="str">
            <v>E0079 - Cedar Falls</v>
          </cell>
          <cell r="C767" t="str">
            <v>Dalton Shock</v>
          </cell>
        </row>
        <row r="768">
          <cell r="A768" t="str">
            <v>Cherrick Randall</v>
          </cell>
          <cell r="B768" t="str">
            <v>E0023 - GA Fayetteville</v>
          </cell>
          <cell r="C768" t="str">
            <v>Kevin Brake</v>
          </cell>
        </row>
        <row r="769">
          <cell r="A769" t="str">
            <v>Jasean Brigman</v>
          </cell>
          <cell r="B769" t="str">
            <v>E0056 - Matthews Orangeburg</v>
          </cell>
          <cell r="C769" t="str">
            <v>Josh Nordgren</v>
          </cell>
        </row>
        <row r="770">
          <cell r="A770" t="str">
            <v>Benjamin Belcher</v>
          </cell>
          <cell r="B770" t="str">
            <v>SHJ Construction LLC</v>
          </cell>
          <cell r="C770" t="str">
            <v>Todd Twilbeck</v>
          </cell>
        </row>
        <row r="771">
          <cell r="A771" t="str">
            <v>Robert Hutchinson</v>
          </cell>
          <cell r="B771" t="str">
            <v>SHJ Construction LLC</v>
          </cell>
          <cell r="C771" t="str">
            <v>Todd Twilbeck</v>
          </cell>
        </row>
        <row r="772">
          <cell r="A772" t="str">
            <v>Sean Bush</v>
          </cell>
          <cell r="B772" t="str">
            <v>E0126 - Charlottesville</v>
          </cell>
          <cell r="C772" t="str">
            <v>Bruce Maxwell</v>
          </cell>
        </row>
        <row r="773">
          <cell r="A773" t="str">
            <v>Traveon Bugg</v>
          </cell>
          <cell r="B773" t="str">
            <v>E0145 - Pulaski</v>
          </cell>
          <cell r="C773" t="str">
            <v>James Stone</v>
          </cell>
        </row>
        <row r="774">
          <cell r="A774" t="str">
            <v>Luis Silva</v>
          </cell>
          <cell r="B774" t="str">
            <v>E0159 - Muscle Shoals, AL</v>
          </cell>
          <cell r="C774" t="str">
            <v>Molly Wilson</v>
          </cell>
        </row>
        <row r="775">
          <cell r="A775" t="str">
            <v>Eli Ross</v>
          </cell>
          <cell r="B775" t="str">
            <v>E0059 - Albemarle</v>
          </cell>
          <cell r="C775" t="str">
            <v>Joshua Stone</v>
          </cell>
        </row>
        <row r="776">
          <cell r="A776" t="str">
            <v>Roger Brandon</v>
          </cell>
          <cell r="B776" t="str">
            <v>E0112 - Scottsboro</v>
          </cell>
          <cell r="C776" t="str">
            <v>Blake Akins</v>
          </cell>
        </row>
        <row r="777">
          <cell r="A777" t="str">
            <v>Tyler Watkins</v>
          </cell>
          <cell r="B777" t="str">
            <v>E0186 - Horn Lake, MS</v>
          </cell>
          <cell r="C777" t="str">
            <v>RASHAD JONES</v>
          </cell>
        </row>
        <row r="778">
          <cell r="A778" t="str">
            <v>Jasmine Norris</v>
          </cell>
          <cell r="B778" t="str">
            <v>E0165 - White House, TN</v>
          </cell>
          <cell r="C778" t="str">
            <v>Don Cross</v>
          </cell>
        </row>
        <row r="779">
          <cell r="A779" t="str">
            <v>BENJAMIN TANNER</v>
          </cell>
          <cell r="B779" t="str">
            <v>E0155 - Columbia SC</v>
          </cell>
          <cell r="C779" t="str">
            <v>Scott Gulasa</v>
          </cell>
        </row>
        <row r="780">
          <cell r="A780" t="str">
            <v>Xavier Pryor</v>
          </cell>
          <cell r="B780" t="str">
            <v>E0186 - Horn Lake, MS</v>
          </cell>
          <cell r="C780" t="str">
            <v>RASHAD JONES</v>
          </cell>
        </row>
        <row r="781">
          <cell r="A781" t="str">
            <v>Emily Miller</v>
          </cell>
          <cell r="B781" t="str">
            <v>Wash Support Center</v>
          </cell>
          <cell r="C781" t="str">
            <v>Paige Canfield</v>
          </cell>
        </row>
        <row r="782">
          <cell r="A782" t="str">
            <v>Tyler Brown</v>
          </cell>
          <cell r="B782" t="str">
            <v>E0078 - Tyndall Pkwy</v>
          </cell>
          <cell r="C782" t="str">
            <v>Ryan Earl</v>
          </cell>
        </row>
        <row r="783">
          <cell r="A783" t="str">
            <v>Zachary Honeycutt</v>
          </cell>
          <cell r="B783" t="str">
            <v>E0142 - Bristol</v>
          </cell>
          <cell r="C783" t="str">
            <v>Christopher Cox</v>
          </cell>
        </row>
        <row r="784">
          <cell r="A784" t="str">
            <v>Draven Girdler</v>
          </cell>
          <cell r="B784" t="str">
            <v>E0164 - Harvest, AL</v>
          </cell>
          <cell r="C784" t="str">
            <v>Lane Carr</v>
          </cell>
        </row>
        <row r="785">
          <cell r="A785" t="str">
            <v>Lilliann Enzweiler</v>
          </cell>
          <cell r="B785" t="str">
            <v>E0099 - Alexandria</v>
          </cell>
          <cell r="C785" t="str">
            <v>Matthew Rust</v>
          </cell>
        </row>
        <row r="786">
          <cell r="A786" t="str">
            <v>DeAngelo Robinson</v>
          </cell>
          <cell r="B786" t="str">
            <v>E0001 - Candler Road</v>
          </cell>
          <cell r="C786" t="str">
            <v>Andrew Strevel</v>
          </cell>
        </row>
        <row r="787">
          <cell r="A787" t="str">
            <v>Jade Robiston</v>
          </cell>
          <cell r="B787" t="str">
            <v>E0307 - East Statesboro, GA</v>
          </cell>
          <cell r="C787" t="str">
            <v>Veronica Wyrostek</v>
          </cell>
        </row>
        <row r="788">
          <cell r="A788" t="str">
            <v>Amanda Mealer</v>
          </cell>
          <cell r="B788" t="str">
            <v>E0184 - La Vergne, TN</v>
          </cell>
          <cell r="C788" t="str">
            <v>Scott Blainey</v>
          </cell>
        </row>
        <row r="789">
          <cell r="A789" t="str">
            <v>Jermaine Goodin</v>
          </cell>
          <cell r="B789" t="str">
            <v>E0048 - Peake</v>
          </cell>
          <cell r="C789" t="str">
            <v>Andrew Strevel</v>
          </cell>
        </row>
        <row r="790">
          <cell r="A790" t="str">
            <v>Ehren Miller</v>
          </cell>
          <cell r="B790" t="str">
            <v>E0190 - Fort Dodge, IA</v>
          </cell>
          <cell r="C790" t="str">
            <v>Grant Hendrix</v>
          </cell>
        </row>
        <row r="791">
          <cell r="A791" t="str">
            <v>Juan Zamora</v>
          </cell>
          <cell r="B791" t="str">
            <v>E0086 - Palestine</v>
          </cell>
          <cell r="C791" t="str">
            <v>Rene Gonzales</v>
          </cell>
        </row>
        <row r="792">
          <cell r="A792" t="str">
            <v>david frick</v>
          </cell>
          <cell r="B792" t="str">
            <v>E0029 - Apex</v>
          </cell>
          <cell r="C792" t="str">
            <v>Daniel Richardson</v>
          </cell>
        </row>
        <row r="793">
          <cell r="A793" t="str">
            <v>Kaylee Perez</v>
          </cell>
          <cell r="B793" t="str">
            <v>E0247 - Estes Pkwy</v>
          </cell>
          <cell r="C793" t="str">
            <v>Stephanie Ratcliffe</v>
          </cell>
        </row>
        <row r="794">
          <cell r="A794" t="str">
            <v>Aidan McGiboney</v>
          </cell>
          <cell r="B794" t="str">
            <v>E0064 - Salem</v>
          </cell>
          <cell r="C794" t="str">
            <v>DAVID PRINCE</v>
          </cell>
        </row>
        <row r="795">
          <cell r="A795" t="str">
            <v>RASHAD JONES</v>
          </cell>
          <cell r="B795" t="str">
            <v>E0186 - Horn Lake, MS</v>
          </cell>
          <cell r="C795" t="str">
            <v>Ricky Doyle</v>
          </cell>
        </row>
        <row r="796">
          <cell r="A796" t="str">
            <v>Bradley Clinkenbeard</v>
          </cell>
          <cell r="B796" t="str">
            <v>E0186 - Horn Lake, MS</v>
          </cell>
          <cell r="C796" t="str">
            <v>RASHAD JONES</v>
          </cell>
        </row>
        <row r="797">
          <cell r="A797" t="str">
            <v>Eugene Hicks</v>
          </cell>
          <cell r="B797" t="str">
            <v>E0186 - Horn Lake, MS</v>
          </cell>
          <cell r="C797" t="str">
            <v>RASHAD JONES</v>
          </cell>
        </row>
        <row r="798">
          <cell r="A798" t="str">
            <v>Lucas Kruger</v>
          </cell>
          <cell r="B798" t="str">
            <v>E0079 - Cedar Falls</v>
          </cell>
          <cell r="C798" t="str">
            <v>Dalton Shock</v>
          </cell>
        </row>
        <row r="799">
          <cell r="A799" t="str">
            <v>Brooklyn Hicks</v>
          </cell>
          <cell r="B799" t="str">
            <v>E0136 - Kirksville</v>
          </cell>
          <cell r="C799" t="str">
            <v>Gerald Carter</v>
          </cell>
        </row>
        <row r="800">
          <cell r="A800" t="str">
            <v>Charles Stewart</v>
          </cell>
          <cell r="B800" t="str">
            <v>E0102 - Bluffton</v>
          </cell>
          <cell r="C800" t="str">
            <v>Tiffany Reed</v>
          </cell>
        </row>
        <row r="801">
          <cell r="A801" t="str">
            <v>Aleksandra Scarlett</v>
          </cell>
          <cell r="B801" t="str">
            <v>E0017 - Kernersville</v>
          </cell>
          <cell r="C801" t="str">
            <v>Jeremiah Vincent</v>
          </cell>
        </row>
        <row r="802">
          <cell r="A802" t="str">
            <v>Andre Mcclure</v>
          </cell>
          <cell r="B802" t="str">
            <v>E0001 - Candler Road</v>
          </cell>
          <cell r="C802" t="str">
            <v>DeAngelo Robinson</v>
          </cell>
        </row>
        <row r="803">
          <cell r="A803" t="str">
            <v>jaela green</v>
          </cell>
          <cell r="B803" t="str">
            <v>E0007 - Grandview</v>
          </cell>
          <cell r="C803" t="str">
            <v>Adam DeGroot</v>
          </cell>
        </row>
        <row r="804">
          <cell r="A804" t="str">
            <v>Ashton Osborn</v>
          </cell>
          <cell r="B804" t="str">
            <v>E0139 - Gretna</v>
          </cell>
          <cell r="C804" t="str">
            <v>Jeff Demboski</v>
          </cell>
        </row>
        <row r="805">
          <cell r="A805" t="str">
            <v>Brandon Dean</v>
          </cell>
          <cell r="B805" t="str">
            <v>E0213 - Millington, TN</v>
          </cell>
          <cell r="C805" t="str">
            <v>Ricky Doyle</v>
          </cell>
        </row>
        <row r="806">
          <cell r="A806" t="str">
            <v>Haley Miller</v>
          </cell>
          <cell r="B806" t="str">
            <v>E0078 - Tyndall Pkwy</v>
          </cell>
          <cell r="C806" t="str">
            <v>Ryan Earl</v>
          </cell>
        </row>
        <row r="807">
          <cell r="A807" t="str">
            <v>Michael Welcher</v>
          </cell>
          <cell r="B807" t="str">
            <v>Stangood-GA</v>
          </cell>
          <cell r="C807" t="str">
            <v>Brian Swicegood</v>
          </cell>
        </row>
        <row r="808">
          <cell r="A808" t="str">
            <v>Paul Vrana</v>
          </cell>
          <cell r="B808" t="str">
            <v>E0085 - Victoria</v>
          </cell>
          <cell r="C808" t="str">
            <v>Justin Bernal</v>
          </cell>
        </row>
        <row r="809">
          <cell r="A809" t="str">
            <v>Kyle Marstin</v>
          </cell>
          <cell r="B809" t="str">
            <v>E0121 - Hilton Head</v>
          </cell>
          <cell r="C809" t="str">
            <v>Dennis Gallegos</v>
          </cell>
        </row>
        <row r="810">
          <cell r="A810" t="str">
            <v>Blake Akins</v>
          </cell>
          <cell r="B810" t="str">
            <v>E0112 - Scottsboro</v>
          </cell>
          <cell r="C810" t="str">
            <v>Cory Cummings</v>
          </cell>
        </row>
        <row r="811">
          <cell r="A811" t="str">
            <v>William Mcwaters</v>
          </cell>
          <cell r="B811" t="str">
            <v>E0298 - Boaz, AL</v>
          </cell>
          <cell r="C811" t="str">
            <v>Cory Cummings</v>
          </cell>
        </row>
        <row r="812">
          <cell r="A812" t="str">
            <v>Andrew Stephens</v>
          </cell>
          <cell r="B812" t="str">
            <v>Wash Admin</v>
          </cell>
          <cell r="C812" t="str">
            <v>Bruce Maxwell</v>
          </cell>
        </row>
        <row r="813">
          <cell r="A813" t="str">
            <v>Eli Webb</v>
          </cell>
          <cell r="B813" t="str">
            <v>E0114 - Paris</v>
          </cell>
          <cell r="C813" t="str">
            <v>Joel Cole</v>
          </cell>
        </row>
        <row r="814">
          <cell r="A814" t="str">
            <v>Kale Smith</v>
          </cell>
          <cell r="B814" t="str">
            <v>E0116 - Clive</v>
          </cell>
          <cell r="C814" t="str">
            <v>Harrison Johnson</v>
          </cell>
        </row>
        <row r="815">
          <cell r="A815" t="str">
            <v>NICOLA MARIANI</v>
          </cell>
          <cell r="B815" t="str">
            <v>E0219 - Heritage Harbour</v>
          </cell>
          <cell r="C815" t="str">
            <v>Steven Kyriazis</v>
          </cell>
        </row>
        <row r="816">
          <cell r="A816" t="str">
            <v>Toney Dever</v>
          </cell>
          <cell r="B816" t="str">
            <v>E0086 - Palestine</v>
          </cell>
          <cell r="C816" t="str">
            <v>Rene Gonzales</v>
          </cell>
        </row>
        <row r="817">
          <cell r="A817" t="str">
            <v>Ryan White</v>
          </cell>
          <cell r="B817" t="str">
            <v>E0022 - Newnan</v>
          </cell>
          <cell r="C817" t="str">
            <v>Kevin Williams</v>
          </cell>
        </row>
        <row r="818">
          <cell r="A818" t="str">
            <v>Nathan Wilbanks</v>
          </cell>
          <cell r="B818" t="str">
            <v>E0194 - Jefferson City, MO</v>
          </cell>
          <cell r="C818" t="str">
            <v>James Beeler</v>
          </cell>
        </row>
        <row r="819">
          <cell r="A819" t="str">
            <v>Samara Walker</v>
          </cell>
          <cell r="B819" t="str">
            <v>E0194 - Jefferson City, MO</v>
          </cell>
          <cell r="C819" t="str">
            <v>James Beeler</v>
          </cell>
        </row>
        <row r="820">
          <cell r="A820" t="str">
            <v>Dustin Roberts</v>
          </cell>
          <cell r="B820" t="str">
            <v>E0194 - Jefferson City, MO</v>
          </cell>
          <cell r="C820" t="str">
            <v>James Beeler</v>
          </cell>
        </row>
        <row r="821">
          <cell r="A821" t="str">
            <v>Dakoda Henderson</v>
          </cell>
          <cell r="B821" t="str">
            <v>E0115 - Temperance Hill</v>
          </cell>
          <cell r="C821" t="str">
            <v>Janell Campbell</v>
          </cell>
        </row>
        <row r="822">
          <cell r="A822" t="str">
            <v>Charles Rankin</v>
          </cell>
          <cell r="B822" t="str">
            <v>E0070 - Baytown</v>
          </cell>
          <cell r="C822" t="str">
            <v>Mark Campbell</v>
          </cell>
        </row>
        <row r="823">
          <cell r="A823" t="str">
            <v>Matthew Linton</v>
          </cell>
          <cell r="B823" t="str">
            <v>E0037 - Lutz</v>
          </cell>
          <cell r="C823" t="str">
            <v>Kesean Swint</v>
          </cell>
        </row>
        <row r="824">
          <cell r="A824" t="str">
            <v>Jackson Dawson</v>
          </cell>
          <cell r="B824" t="str">
            <v>E0188 - Springfield, TN</v>
          </cell>
          <cell r="C824" t="str">
            <v>Zachary Scott</v>
          </cell>
        </row>
        <row r="825">
          <cell r="A825" t="str">
            <v>Bryon Gold</v>
          </cell>
          <cell r="B825" t="str">
            <v>E0061 - Blue Springs</v>
          </cell>
          <cell r="C825" t="str">
            <v>Mark Stehle</v>
          </cell>
        </row>
        <row r="826">
          <cell r="A826" t="str">
            <v>Ryan Blue Coat</v>
          </cell>
          <cell r="B826" t="str">
            <v>E0063 - Rapid City</v>
          </cell>
          <cell r="C826" t="str">
            <v>Leroy Sattler</v>
          </cell>
        </row>
        <row r="827">
          <cell r="A827" t="str">
            <v>Anthony Lawson (On Leave)</v>
          </cell>
          <cell r="B827" t="str">
            <v>E0190 - Fort Dodge, IA</v>
          </cell>
          <cell r="C827" t="str">
            <v>Grant Hendrix</v>
          </cell>
        </row>
        <row r="828">
          <cell r="A828" t="str">
            <v>branden Roberts</v>
          </cell>
          <cell r="B828" t="str">
            <v>E0054 - Canton</v>
          </cell>
          <cell r="C828" t="str">
            <v>Patrick Powers</v>
          </cell>
        </row>
        <row r="829">
          <cell r="A829" t="str">
            <v>Emily Kofstad</v>
          </cell>
          <cell r="B829" t="str">
            <v>E0143 - Austin</v>
          </cell>
          <cell r="C829" t="str">
            <v>Lora Youngmark</v>
          </cell>
        </row>
        <row r="830">
          <cell r="A830" t="str">
            <v>Douglas Chaloupek</v>
          </cell>
          <cell r="B830" t="str">
            <v>E0226 - Forum Drive SC</v>
          </cell>
          <cell r="C830" t="str">
            <v>Michael Dodge</v>
          </cell>
        </row>
        <row r="831">
          <cell r="A831" t="str">
            <v>Katelyn Mackie</v>
          </cell>
          <cell r="B831" t="str">
            <v>E0165 - White House, TN</v>
          </cell>
          <cell r="C831" t="str">
            <v>Don Cross</v>
          </cell>
        </row>
        <row r="832">
          <cell r="A832" t="str">
            <v>Aaron Medlin</v>
          </cell>
          <cell r="B832" t="str">
            <v>E0165 - White House, TN</v>
          </cell>
          <cell r="C832" t="str">
            <v>Don Cross</v>
          </cell>
        </row>
        <row r="833">
          <cell r="A833" t="str">
            <v>Preston Long</v>
          </cell>
          <cell r="B833" t="str">
            <v>E0291 - Christiansburg, VA</v>
          </cell>
          <cell r="C833" t="str">
            <v>Patrick Rollins</v>
          </cell>
        </row>
        <row r="834">
          <cell r="A834" t="str">
            <v>James Wessells</v>
          </cell>
          <cell r="B834" t="str">
            <v>Wash Support Center</v>
          </cell>
          <cell r="C834" t="str">
            <v>Moran Mcgraw</v>
          </cell>
        </row>
        <row r="835">
          <cell r="A835" t="str">
            <v>Joe Chavez</v>
          </cell>
          <cell r="B835" t="str">
            <v>Wash Admin</v>
          </cell>
          <cell r="C835" t="str">
            <v>Bruce Maxwell</v>
          </cell>
        </row>
        <row r="836">
          <cell r="A836" t="str">
            <v>Austin Avent</v>
          </cell>
          <cell r="B836" t="str">
            <v>E0033 - Pinehurst</v>
          </cell>
          <cell r="C836" t="str">
            <v>Michael Blackwell</v>
          </cell>
        </row>
        <row r="837">
          <cell r="A837" t="str">
            <v>Kameron Morales</v>
          </cell>
          <cell r="B837" t="str">
            <v>E0081 - South Glens Falls</v>
          </cell>
          <cell r="C837" t="str">
            <v>Austin Dority</v>
          </cell>
        </row>
        <row r="838">
          <cell r="A838" t="str">
            <v>William Tant</v>
          </cell>
          <cell r="B838" t="str">
            <v>E0022 - Newnan</v>
          </cell>
          <cell r="C838" t="str">
            <v>Kevin Williams</v>
          </cell>
        </row>
        <row r="839">
          <cell r="A839" t="str">
            <v>Kendall Cannimore</v>
          </cell>
          <cell r="B839" t="str">
            <v>E0223 - Otter Lake Road</v>
          </cell>
          <cell r="C839" t="str">
            <v>Andrew Stephens</v>
          </cell>
        </row>
        <row r="840">
          <cell r="A840" t="str">
            <v>Zachary McGuiggan</v>
          </cell>
          <cell r="B840" t="str">
            <v>E0165 - White House, TN</v>
          </cell>
          <cell r="C840" t="str">
            <v>Don Cross</v>
          </cell>
        </row>
        <row r="841">
          <cell r="A841" t="str">
            <v>Dennis Thompson</v>
          </cell>
          <cell r="B841" t="str">
            <v>E0197 - Timothy</v>
          </cell>
          <cell r="C841" t="str">
            <v>Andrew Strevel</v>
          </cell>
        </row>
        <row r="842">
          <cell r="A842" t="str">
            <v>Callie Duke</v>
          </cell>
          <cell r="B842" t="str">
            <v>SHJ Construction LLC</v>
          </cell>
          <cell r="C842" t="str">
            <v>Martie Murphy</v>
          </cell>
        </row>
        <row r="843">
          <cell r="A843" t="str">
            <v>Cody Draper</v>
          </cell>
          <cell r="B843" t="str">
            <v>E0115 - Temperance Hill</v>
          </cell>
          <cell r="C843" t="str">
            <v>Janell Campbell</v>
          </cell>
        </row>
        <row r="844">
          <cell r="A844" t="str">
            <v>Matthew Hopper</v>
          </cell>
          <cell r="B844" t="str">
            <v>E0165 - White House, TN</v>
          </cell>
          <cell r="C844" t="str">
            <v>Don Cross</v>
          </cell>
        </row>
        <row r="845">
          <cell r="A845" t="str">
            <v>Damien Walters</v>
          </cell>
          <cell r="B845" t="str">
            <v>E0069 - Gloucester</v>
          </cell>
          <cell r="C845" t="str">
            <v>Domenic Casciola</v>
          </cell>
        </row>
        <row r="846">
          <cell r="A846" t="str">
            <v>Katelynn Weaver</v>
          </cell>
          <cell r="B846" t="str">
            <v>E0186 - Horn Lake, MS</v>
          </cell>
          <cell r="C846" t="str">
            <v>RASHAD JONES</v>
          </cell>
        </row>
        <row r="847">
          <cell r="A847" t="str">
            <v>Jordan Ellison</v>
          </cell>
          <cell r="B847" t="str">
            <v>E0085 - Victoria</v>
          </cell>
          <cell r="C847" t="str">
            <v>Justin Bernal</v>
          </cell>
        </row>
        <row r="848">
          <cell r="A848" t="str">
            <v>Makaylaskye Simpson</v>
          </cell>
          <cell r="B848" t="str">
            <v>E0110 - Bon Air</v>
          </cell>
          <cell r="C848" t="str">
            <v>Micah Pinero</v>
          </cell>
        </row>
        <row r="849">
          <cell r="A849" t="str">
            <v>Sean Lake</v>
          </cell>
          <cell r="B849" t="str">
            <v>E0184 - La Vergne, TN</v>
          </cell>
          <cell r="C849" t="str">
            <v>Scott Blainey</v>
          </cell>
        </row>
        <row r="850">
          <cell r="A850" t="str">
            <v>Herman Witcher</v>
          </cell>
          <cell r="B850" t="str">
            <v>E0094 - Statesboro</v>
          </cell>
          <cell r="C850" t="str">
            <v>Robert Hane</v>
          </cell>
        </row>
        <row r="851">
          <cell r="A851" t="str">
            <v>Andrea Pollard</v>
          </cell>
          <cell r="B851" t="str">
            <v>Wash Support Center</v>
          </cell>
          <cell r="C851" t="str">
            <v>Leigh Stallings</v>
          </cell>
        </row>
        <row r="852">
          <cell r="A852" t="str">
            <v>Ezekiel Turner</v>
          </cell>
          <cell r="B852" t="str">
            <v>E0115 - Temperance Hill</v>
          </cell>
          <cell r="C852" t="str">
            <v>Janell Campbell</v>
          </cell>
        </row>
        <row r="853">
          <cell r="A853" t="str">
            <v>Kaleigh Conway</v>
          </cell>
          <cell r="B853" t="str">
            <v>Wash Support Center</v>
          </cell>
          <cell r="C853" t="str">
            <v>Anna Cattuzzo</v>
          </cell>
        </row>
        <row r="854">
          <cell r="A854" t="str">
            <v>Gustavo Díaz</v>
          </cell>
          <cell r="B854" t="str">
            <v>E0003 - Morrow</v>
          </cell>
          <cell r="C854" t="str">
            <v>Antawan Hill</v>
          </cell>
        </row>
        <row r="855">
          <cell r="A855" t="str">
            <v>Michael Ciraulo</v>
          </cell>
          <cell r="B855" t="str">
            <v>E0052 - Oldsmar</v>
          </cell>
          <cell r="C855" t="str">
            <v>Brayton Swan</v>
          </cell>
        </row>
        <row r="856">
          <cell r="A856" t="str">
            <v>Ronald Adams</v>
          </cell>
          <cell r="B856" t="str">
            <v>E0115 - Temperance Hill</v>
          </cell>
          <cell r="C856" t="str">
            <v>Janell Campbell</v>
          </cell>
        </row>
        <row r="857">
          <cell r="A857" t="str">
            <v>Colton Cagle</v>
          </cell>
          <cell r="B857" t="str">
            <v>E0002 - Thomaston</v>
          </cell>
          <cell r="C857" t="str">
            <v>Jonathan Richardson</v>
          </cell>
        </row>
        <row r="858">
          <cell r="A858" t="str">
            <v>Lavon Tharpe</v>
          </cell>
          <cell r="B858" t="str">
            <v>E0114 - Paris</v>
          </cell>
          <cell r="C858" t="str">
            <v>Joel Cole</v>
          </cell>
        </row>
        <row r="859">
          <cell r="A859" t="str">
            <v>Dontrell Praytor</v>
          </cell>
          <cell r="B859" t="str">
            <v>E0056 - Matthews Orangeburg</v>
          </cell>
          <cell r="C859" t="str">
            <v>Josh Nordgren</v>
          </cell>
        </row>
        <row r="860">
          <cell r="A860" t="str">
            <v>Christian Maggard</v>
          </cell>
          <cell r="B860" t="str">
            <v>E0017 - Kernersville</v>
          </cell>
          <cell r="C860" t="str">
            <v>Jeremiah Vincent</v>
          </cell>
        </row>
        <row r="861">
          <cell r="A861" t="str">
            <v>Brionna Walmer</v>
          </cell>
          <cell r="B861" t="str">
            <v>E0006 - Warner Robins</v>
          </cell>
          <cell r="C861" t="str">
            <v>Tony Phillips</v>
          </cell>
        </row>
        <row r="862">
          <cell r="A862" t="str">
            <v>Jason Abbott</v>
          </cell>
          <cell r="B862" t="str">
            <v>E0200 - Kings Mill</v>
          </cell>
          <cell r="C862" t="str">
            <v>Joe Chavez</v>
          </cell>
        </row>
        <row r="863">
          <cell r="A863" t="str">
            <v>Natalie Raynor</v>
          </cell>
          <cell r="B863" t="str">
            <v>E0033 - Pinehurst</v>
          </cell>
          <cell r="C863" t="str">
            <v>Michael Blackwell</v>
          </cell>
        </row>
        <row r="864">
          <cell r="A864" t="str">
            <v>Tarun Smith</v>
          </cell>
          <cell r="B864" t="str">
            <v>E0118 - Staunton</v>
          </cell>
          <cell r="C864" t="str">
            <v>Mark Shreffler</v>
          </cell>
        </row>
        <row r="865">
          <cell r="A865" t="str">
            <v>Panagiota Pappan</v>
          </cell>
          <cell r="B865" t="str">
            <v>Wash Support Center</v>
          </cell>
          <cell r="C865" t="str">
            <v>Jessica Kranz</v>
          </cell>
        </row>
        <row r="866">
          <cell r="A866" t="str">
            <v>Brandon Ortega</v>
          </cell>
          <cell r="B866" t="str">
            <v>E0294 - Thomson, GA</v>
          </cell>
          <cell r="C866" t="str">
            <v>Andrew Strevel</v>
          </cell>
        </row>
        <row r="867">
          <cell r="A867" t="str">
            <v>Mackenzie Locklear</v>
          </cell>
          <cell r="B867" t="str">
            <v>E0083 - Laurinburg</v>
          </cell>
          <cell r="C867" t="str">
            <v>Rodney Davis</v>
          </cell>
        </row>
        <row r="868">
          <cell r="A868" t="str">
            <v>Jamal Smith</v>
          </cell>
          <cell r="B868" t="str">
            <v>E0013 - Washington Road</v>
          </cell>
          <cell r="C868" t="str">
            <v>Chad Stawicki</v>
          </cell>
        </row>
        <row r="869">
          <cell r="A869" t="str">
            <v>Sean Sherwin</v>
          </cell>
          <cell r="B869" t="str">
            <v>E0058 - Lanier / Friendship</v>
          </cell>
          <cell r="C869" t="str">
            <v>Benjamin Barbour</v>
          </cell>
        </row>
        <row r="870">
          <cell r="A870" t="str">
            <v>Brian Pikaart</v>
          </cell>
          <cell r="B870" t="str">
            <v>E0058 - Lanier / Friendship</v>
          </cell>
          <cell r="C870" t="str">
            <v>Benjamin Barbour</v>
          </cell>
        </row>
        <row r="871">
          <cell r="A871" t="str">
            <v>Peter Swanson</v>
          </cell>
          <cell r="B871" t="str">
            <v>E0147 - Winona</v>
          </cell>
          <cell r="C871" t="str">
            <v>Randall Sullivan</v>
          </cell>
        </row>
        <row r="872">
          <cell r="A872" t="str">
            <v>Trevor Floyd</v>
          </cell>
          <cell r="B872" t="str">
            <v>E0195 - Florence, AL</v>
          </cell>
          <cell r="C872" t="str">
            <v>Anthony Pitera</v>
          </cell>
        </row>
        <row r="873">
          <cell r="A873" t="str">
            <v>Ladd Fortson</v>
          </cell>
          <cell r="B873" t="str">
            <v>E0035 - Powder Springs</v>
          </cell>
          <cell r="C873" t="str">
            <v>Tristan Luther</v>
          </cell>
        </row>
        <row r="874">
          <cell r="A874" t="str">
            <v>Anna Pharris</v>
          </cell>
          <cell r="B874" t="str">
            <v>E0165 - White House, TN</v>
          </cell>
          <cell r="C874" t="str">
            <v>Don Cross</v>
          </cell>
        </row>
        <row r="875">
          <cell r="A875" t="str">
            <v>Buddy Parks</v>
          </cell>
          <cell r="B875" t="str">
            <v>E0044 - Lake Joy</v>
          </cell>
          <cell r="C875" t="str">
            <v>Richard Porter</v>
          </cell>
        </row>
        <row r="876">
          <cell r="A876" t="str">
            <v>DILLON MEISTER</v>
          </cell>
          <cell r="B876" t="str">
            <v>E0120 - Manassas Park</v>
          </cell>
          <cell r="C876" t="str">
            <v>Patrick Rollins</v>
          </cell>
        </row>
        <row r="877">
          <cell r="A877" t="str">
            <v>Scott Shinn</v>
          </cell>
          <cell r="B877" t="str">
            <v>E0162 - Lake City, FL</v>
          </cell>
          <cell r="C877" t="str">
            <v>Brian Thomas</v>
          </cell>
        </row>
        <row r="878">
          <cell r="A878" t="str">
            <v>Jason Montesano</v>
          </cell>
          <cell r="B878" t="str">
            <v>E0024 - Moultrie</v>
          </cell>
          <cell r="C878" t="str">
            <v>Gary Bradley</v>
          </cell>
        </row>
        <row r="879">
          <cell r="A879" t="str">
            <v>John Sauers</v>
          </cell>
          <cell r="B879" t="str">
            <v>E0216 - West Manheim</v>
          </cell>
          <cell r="C879" t="str">
            <v>Patrick Rollins</v>
          </cell>
        </row>
        <row r="880">
          <cell r="A880" t="str">
            <v>James Boren (On Leave)</v>
          </cell>
          <cell r="B880" t="str">
            <v>E0048 - Peake</v>
          </cell>
          <cell r="C880" t="str">
            <v>Andrew Strevel</v>
          </cell>
        </row>
        <row r="881">
          <cell r="A881" t="str">
            <v>Melanie Norman</v>
          </cell>
          <cell r="B881" t="str">
            <v>E0077 - PCB Back Beach</v>
          </cell>
          <cell r="C881" t="str">
            <v>Daniel Higgins</v>
          </cell>
        </row>
        <row r="882">
          <cell r="A882" t="str">
            <v>Artavius Cox</v>
          </cell>
          <cell r="B882" t="str">
            <v>E0148 - Marshall</v>
          </cell>
          <cell r="C882" t="str">
            <v>Abelardo Tamez</v>
          </cell>
        </row>
        <row r="883">
          <cell r="A883" t="str">
            <v>Michael Rice</v>
          </cell>
          <cell r="B883" t="str">
            <v>E0029 - Apex</v>
          </cell>
          <cell r="C883" t="str">
            <v>Daniel Richardson</v>
          </cell>
        </row>
        <row r="884">
          <cell r="A884" t="str">
            <v>Pedro Morales</v>
          </cell>
          <cell r="B884" t="str">
            <v>E0025 - Hinesville</v>
          </cell>
          <cell r="C884" t="str">
            <v>Don Lettieri</v>
          </cell>
        </row>
        <row r="885">
          <cell r="A885" t="str">
            <v>Hannah Welborn</v>
          </cell>
          <cell r="B885" t="str">
            <v>E0095 - Cornelia</v>
          </cell>
          <cell r="C885" t="str">
            <v>Dale Hyndman</v>
          </cell>
        </row>
        <row r="886">
          <cell r="A886" t="str">
            <v>Brett Williamson</v>
          </cell>
          <cell r="B886" t="str">
            <v>E0127 - Winchester</v>
          </cell>
          <cell r="C886" t="str">
            <v>Franco Caretti</v>
          </cell>
        </row>
        <row r="887">
          <cell r="A887" t="str">
            <v>Michael Mose</v>
          </cell>
          <cell r="B887" t="str">
            <v>E0052 - Oldsmar</v>
          </cell>
          <cell r="C887" t="str">
            <v>Brayton Swan</v>
          </cell>
        </row>
        <row r="888">
          <cell r="A888" t="str">
            <v>brie thomas</v>
          </cell>
          <cell r="B888" t="str">
            <v>E0028 - Raytown</v>
          </cell>
          <cell r="C888" t="str">
            <v>Kyle Baker</v>
          </cell>
        </row>
        <row r="889">
          <cell r="A889" t="str">
            <v>Kimberly Perez</v>
          </cell>
          <cell r="B889" t="str">
            <v>E0050 - Douglas</v>
          </cell>
          <cell r="C889" t="str">
            <v>Joseph Olah</v>
          </cell>
        </row>
        <row r="890">
          <cell r="A890" t="str">
            <v>Terry Slaten</v>
          </cell>
          <cell r="B890" t="str">
            <v>E0157 - Alexander City, AL</v>
          </cell>
          <cell r="C890" t="str">
            <v>Mitchell Herndon</v>
          </cell>
        </row>
        <row r="891">
          <cell r="A891" t="str">
            <v>Logan Fox</v>
          </cell>
          <cell r="B891" t="str">
            <v>E0100 - Richmond</v>
          </cell>
          <cell r="C891" t="str">
            <v>Joshua Smith</v>
          </cell>
        </row>
        <row r="892">
          <cell r="A892" t="str">
            <v>Sharde Bullock</v>
          </cell>
          <cell r="B892" t="str">
            <v>E0001 - Candler Road</v>
          </cell>
          <cell r="C892" t="str">
            <v>DeAngelo Robinson</v>
          </cell>
        </row>
        <row r="893">
          <cell r="A893" t="str">
            <v>Ashton Fitzwater</v>
          </cell>
          <cell r="B893" t="str">
            <v>E0005 - Florence SC</v>
          </cell>
          <cell r="C893" t="str">
            <v>Raymond Otto</v>
          </cell>
        </row>
        <row r="894">
          <cell r="A894" t="str">
            <v>Matthew Welch</v>
          </cell>
          <cell r="B894" t="str">
            <v>E0072 - Williamsburg</v>
          </cell>
          <cell r="C894" t="str">
            <v>Peter Foster</v>
          </cell>
        </row>
        <row r="895">
          <cell r="A895" t="str">
            <v>Austin Parker</v>
          </cell>
          <cell r="B895" t="str">
            <v>E0135 - Omaha Millard</v>
          </cell>
          <cell r="C895" t="str">
            <v>James Guinan</v>
          </cell>
        </row>
        <row r="896">
          <cell r="A896" t="str">
            <v>Steven Goddard</v>
          </cell>
          <cell r="B896" t="str">
            <v>E0045 - Watson</v>
          </cell>
          <cell r="C896" t="str">
            <v>Gary Bradley</v>
          </cell>
        </row>
        <row r="897">
          <cell r="A897" t="str">
            <v>Cooper DelSignore</v>
          </cell>
          <cell r="B897" t="str">
            <v>E0081 - South Glens Falls</v>
          </cell>
          <cell r="C897" t="str">
            <v>Austin Dority</v>
          </cell>
        </row>
        <row r="898">
          <cell r="A898" t="str">
            <v>Justin Harville</v>
          </cell>
          <cell r="B898" t="str">
            <v>E0094 - Statesboro</v>
          </cell>
          <cell r="C898" t="str">
            <v>Robert Hane</v>
          </cell>
        </row>
        <row r="899">
          <cell r="A899" t="str">
            <v>Carly Knowles</v>
          </cell>
          <cell r="B899" t="str">
            <v>E0190 - Fort Dodge, IA</v>
          </cell>
          <cell r="C899" t="str">
            <v>Grant Hendrix</v>
          </cell>
        </row>
        <row r="900">
          <cell r="A900" t="str">
            <v>Ryan Dunlap</v>
          </cell>
          <cell r="B900" t="str">
            <v>E0091 - Maplewood</v>
          </cell>
          <cell r="C900" t="str">
            <v>Benjamin Eidem</v>
          </cell>
        </row>
        <row r="901">
          <cell r="A901" t="str">
            <v>Zebulon Winters</v>
          </cell>
          <cell r="B901" t="str">
            <v>E0142 - Bristol</v>
          </cell>
          <cell r="C901" t="str">
            <v>Christopher Cox</v>
          </cell>
        </row>
        <row r="902">
          <cell r="A902" t="str">
            <v>James Arnett</v>
          </cell>
          <cell r="B902" t="str">
            <v>E0237 - Beau Rivage</v>
          </cell>
          <cell r="C902" t="str">
            <v>Wesley Kurtz</v>
          </cell>
        </row>
        <row r="903">
          <cell r="A903" t="str">
            <v>Rachel Crumley</v>
          </cell>
          <cell r="B903" t="str">
            <v>Wash Support Center</v>
          </cell>
          <cell r="C903" t="str">
            <v>Beth Trice</v>
          </cell>
        </row>
        <row r="904">
          <cell r="A904" t="str">
            <v>Matthew Gay</v>
          </cell>
          <cell r="B904" t="str">
            <v>E0048 - Peake</v>
          </cell>
          <cell r="C904" t="str">
            <v>Jermaine Goodin</v>
          </cell>
        </row>
        <row r="905">
          <cell r="A905" t="str">
            <v>Shaik Raheem</v>
          </cell>
          <cell r="B905" t="str">
            <v>E0226 - Forum Drive SC</v>
          </cell>
          <cell r="C905" t="str">
            <v>Douglas Chaloupek</v>
          </cell>
        </row>
        <row r="906">
          <cell r="A906" t="str">
            <v>Gerald Perry</v>
          </cell>
          <cell r="B906" t="str">
            <v>E0226 - Forum Drive SC</v>
          </cell>
          <cell r="C906" t="str">
            <v>Douglas Chaloupek</v>
          </cell>
        </row>
        <row r="907">
          <cell r="A907" t="str">
            <v>Ian Brewer</v>
          </cell>
          <cell r="B907" t="str">
            <v>E0028 - Raytown</v>
          </cell>
          <cell r="C907" t="str">
            <v>Kyle Baker</v>
          </cell>
        </row>
        <row r="908">
          <cell r="A908" t="str">
            <v>Evan Bloyd</v>
          </cell>
          <cell r="B908" t="str">
            <v>E0149 - Radcliff</v>
          </cell>
          <cell r="C908" t="str">
            <v>Philip Ray</v>
          </cell>
        </row>
        <row r="909">
          <cell r="A909" t="str">
            <v>Sylvester Collins</v>
          </cell>
          <cell r="B909" t="str">
            <v>E0209 - Tarboro, NC</v>
          </cell>
          <cell r="C909" t="str">
            <v>Frankie Tadlock</v>
          </cell>
        </row>
        <row r="910">
          <cell r="A910" t="str">
            <v>Al Coke</v>
          </cell>
          <cell r="B910" t="str">
            <v>E0098 - Bethlehem</v>
          </cell>
          <cell r="C910" t="str">
            <v>Jeffery Hornsby</v>
          </cell>
        </row>
        <row r="911">
          <cell r="A911" t="str">
            <v>James Gulley</v>
          </cell>
          <cell r="B911" t="str">
            <v>E0028 - Raytown</v>
          </cell>
          <cell r="C911" t="str">
            <v>Kyle Baker</v>
          </cell>
        </row>
        <row r="912">
          <cell r="A912" t="str">
            <v>Zavier Kegler</v>
          </cell>
          <cell r="B912" t="str">
            <v>E0226 - Forum Drive SC</v>
          </cell>
          <cell r="C912" t="str">
            <v>Douglas Chaloupek</v>
          </cell>
        </row>
        <row r="913">
          <cell r="A913" t="str">
            <v>James Sumey</v>
          </cell>
          <cell r="B913" t="str">
            <v>E0162 - Lake City, FL</v>
          </cell>
          <cell r="C913" t="str">
            <v>Brian Thomas</v>
          </cell>
        </row>
        <row r="914">
          <cell r="A914" t="str">
            <v>John Andrews</v>
          </cell>
          <cell r="B914" t="str">
            <v>E0112 - Scottsboro</v>
          </cell>
          <cell r="C914" t="str">
            <v>Blake Akins</v>
          </cell>
        </row>
        <row r="915">
          <cell r="A915" t="str">
            <v>Damian Nambo</v>
          </cell>
          <cell r="B915" t="str">
            <v>E0085 - Victoria</v>
          </cell>
          <cell r="C915" t="str">
            <v>Justin Bernal</v>
          </cell>
        </row>
        <row r="916">
          <cell r="A916" t="str">
            <v>Mark Busby</v>
          </cell>
          <cell r="B916" t="str">
            <v>E0093 - Huntsville</v>
          </cell>
          <cell r="C916" t="str">
            <v>Cory Cummings</v>
          </cell>
        </row>
        <row r="917">
          <cell r="A917" t="str">
            <v>xavier stevens</v>
          </cell>
          <cell r="B917" t="str">
            <v>E0074 - Coralville</v>
          </cell>
          <cell r="C917" t="str">
            <v>Ben Boyd</v>
          </cell>
        </row>
        <row r="918">
          <cell r="A918" t="str">
            <v>Peyton Moses</v>
          </cell>
          <cell r="B918" t="str">
            <v>E0119 - Athens - Decatur</v>
          </cell>
          <cell r="C918" t="str">
            <v>David Deal</v>
          </cell>
        </row>
        <row r="919">
          <cell r="A919" t="str">
            <v>Aiden Willard-Taylor</v>
          </cell>
          <cell r="B919" t="str">
            <v>E0061 - Blue Springs</v>
          </cell>
          <cell r="C919" t="str">
            <v>Mark Stehle</v>
          </cell>
        </row>
        <row r="920">
          <cell r="A920" t="str">
            <v>Quantravis Harris</v>
          </cell>
          <cell r="B920" t="str">
            <v>E0209 - Tarboro, NC</v>
          </cell>
          <cell r="C920" t="str">
            <v>Frankie Tadlock</v>
          </cell>
        </row>
        <row r="921">
          <cell r="A921" t="str">
            <v>Ramon Torres</v>
          </cell>
          <cell r="B921" t="str">
            <v>E0209 - Tarboro, NC</v>
          </cell>
          <cell r="C921" t="str">
            <v>Frankie Tadlock</v>
          </cell>
        </row>
        <row r="922">
          <cell r="A922" t="str">
            <v>Elizabeth Phillips</v>
          </cell>
          <cell r="B922" t="str">
            <v>SHJ Construction LLC</v>
          </cell>
          <cell r="C922" t="str">
            <v>Lee Rogers</v>
          </cell>
        </row>
        <row r="923">
          <cell r="A923" t="str">
            <v>Mark Blount</v>
          </cell>
          <cell r="B923" t="str">
            <v>E0055 - Gillespie</v>
          </cell>
          <cell r="C923" t="str">
            <v>Michael Miller</v>
          </cell>
        </row>
        <row r="924">
          <cell r="A924" t="str">
            <v>cole roberts</v>
          </cell>
          <cell r="B924" t="str">
            <v>E0096 - Athens / Athens GA 1</v>
          </cell>
          <cell r="C924" t="str">
            <v>Thomas Russell</v>
          </cell>
        </row>
        <row r="925">
          <cell r="A925" t="str">
            <v>Anthony Cox</v>
          </cell>
          <cell r="B925" t="str">
            <v>E0111 - Bainbridge</v>
          </cell>
          <cell r="C925" t="str">
            <v>Vernon Dixon</v>
          </cell>
        </row>
        <row r="926">
          <cell r="A926" t="str">
            <v>Owen Haynes</v>
          </cell>
          <cell r="B926" t="str">
            <v>E0069 - Gloucester</v>
          </cell>
          <cell r="C926" t="str">
            <v>Domenic Casciola</v>
          </cell>
        </row>
        <row r="927">
          <cell r="A927" t="str">
            <v>Landon Roberts</v>
          </cell>
          <cell r="B927" t="str">
            <v>E0119 - Athens - Decatur</v>
          </cell>
          <cell r="C927" t="str">
            <v>David Deal</v>
          </cell>
        </row>
        <row r="928">
          <cell r="A928" t="str">
            <v>Michael Miller</v>
          </cell>
          <cell r="B928" t="str">
            <v>E0055 - Gillespie</v>
          </cell>
          <cell r="C928" t="str">
            <v>Wesley Kurtz</v>
          </cell>
        </row>
        <row r="929">
          <cell r="A929" t="str">
            <v>Patrick Bergkamp</v>
          </cell>
          <cell r="B929" t="str">
            <v>E0049 - Prairie Village</v>
          </cell>
          <cell r="C929" t="str">
            <v>Lee Triggs</v>
          </cell>
        </row>
        <row r="930">
          <cell r="A930" t="str">
            <v>RITCHIE NORFLEET</v>
          </cell>
          <cell r="B930" t="str">
            <v>E0030 - Cascade</v>
          </cell>
          <cell r="C930" t="str">
            <v>Kyle Rovansek</v>
          </cell>
        </row>
        <row r="931">
          <cell r="A931" t="str">
            <v>Malachi Griffin</v>
          </cell>
          <cell r="B931" t="str">
            <v>E0108 - Sylacauga</v>
          </cell>
          <cell r="C931" t="str">
            <v>Aaron Johnson</v>
          </cell>
        </row>
        <row r="932">
          <cell r="A932" t="str">
            <v>Wendell Renfroe</v>
          </cell>
          <cell r="B932" t="str">
            <v>E0036 - Miller Road</v>
          </cell>
          <cell r="C932" t="str">
            <v>Joel Regan</v>
          </cell>
        </row>
        <row r="933">
          <cell r="A933" t="str">
            <v>JaDarrius Baldwin</v>
          </cell>
          <cell r="B933" t="str">
            <v>E0094 - Statesboro</v>
          </cell>
          <cell r="C933" t="str">
            <v>Robert Hane</v>
          </cell>
        </row>
        <row r="934">
          <cell r="A934" t="str">
            <v>Eric Anderson</v>
          </cell>
          <cell r="B934" t="str">
            <v>E0021 - Battleground</v>
          </cell>
          <cell r="C934" t="str">
            <v>Chasity Bryant</v>
          </cell>
        </row>
        <row r="935">
          <cell r="A935" t="str">
            <v>Rachel Taylor</v>
          </cell>
          <cell r="B935" t="str">
            <v>E0019 - High Point</v>
          </cell>
          <cell r="C935" t="str">
            <v>Nicholas Anthony</v>
          </cell>
        </row>
        <row r="936">
          <cell r="A936" t="str">
            <v>Kennedy Goodall</v>
          </cell>
          <cell r="B936" t="str">
            <v>E0029 - Apex</v>
          </cell>
          <cell r="C936" t="str">
            <v>Daniel Richardson</v>
          </cell>
        </row>
        <row r="937">
          <cell r="A937" t="str">
            <v>Joshua Coleman</v>
          </cell>
          <cell r="B937" t="str">
            <v>E0102 - Bluffton</v>
          </cell>
          <cell r="C937" t="str">
            <v>Tiffany Reed</v>
          </cell>
        </row>
        <row r="938">
          <cell r="A938" t="str">
            <v>James Ward</v>
          </cell>
          <cell r="B938" t="str">
            <v>E0100 - Richmond</v>
          </cell>
          <cell r="C938" t="str">
            <v>Joshua Smith</v>
          </cell>
        </row>
        <row r="939">
          <cell r="A939" t="str">
            <v>Adam Munoz</v>
          </cell>
          <cell r="B939" t="str">
            <v>E0141 - Northwood Park</v>
          </cell>
          <cell r="C939" t="str">
            <v>David Nightingale</v>
          </cell>
        </row>
        <row r="940">
          <cell r="A940" t="str">
            <v>Kala Perez</v>
          </cell>
          <cell r="B940" t="str">
            <v>E0148 - Marshall</v>
          </cell>
          <cell r="C940" t="str">
            <v>Abelardo Tamez</v>
          </cell>
        </row>
        <row r="941">
          <cell r="A941" t="str">
            <v>Jonathan Lewis</v>
          </cell>
          <cell r="B941" t="str">
            <v>E0030 - Cascade</v>
          </cell>
          <cell r="C941" t="str">
            <v>RITCHIE NORFLEET</v>
          </cell>
        </row>
        <row r="942">
          <cell r="A942" t="str">
            <v>Andrew Staton</v>
          </cell>
          <cell r="B942" t="str">
            <v>E0109 - Madison Heights</v>
          </cell>
          <cell r="C942" t="str">
            <v>Reyvin Siegel</v>
          </cell>
        </row>
        <row r="943">
          <cell r="A943" t="str">
            <v>Elisha Givens</v>
          </cell>
          <cell r="B943" t="str">
            <v>E0126 - Charlottesville</v>
          </cell>
          <cell r="C943" t="str">
            <v>Nathan Goldenberg</v>
          </cell>
        </row>
        <row r="944">
          <cell r="A944" t="str">
            <v>Javier Rocha</v>
          </cell>
          <cell r="B944" t="str">
            <v>E0265 - Madison Street</v>
          </cell>
          <cell r="C944" t="str">
            <v>Jeff Mathis</v>
          </cell>
        </row>
        <row r="945">
          <cell r="A945" t="str">
            <v>Gavin Rush</v>
          </cell>
          <cell r="B945" t="str">
            <v>E0118 - Staunton</v>
          </cell>
          <cell r="C945" t="str">
            <v>Mark Shreffler</v>
          </cell>
        </row>
        <row r="946">
          <cell r="A946" t="str">
            <v>Benjamin Allen</v>
          </cell>
          <cell r="B946" t="str">
            <v>Wash Admin</v>
          </cell>
          <cell r="C946" t="str">
            <v>Timothy Fruge</v>
          </cell>
        </row>
        <row r="947">
          <cell r="A947" t="str">
            <v>Jacob Fralix</v>
          </cell>
          <cell r="B947" t="str">
            <v>E0122 - TN Lawrenceburg</v>
          </cell>
          <cell r="C947" t="str">
            <v>Howard Montes</v>
          </cell>
        </row>
        <row r="948">
          <cell r="A948" t="str">
            <v>Evan Witt</v>
          </cell>
          <cell r="B948" t="str">
            <v>E0195 - Florence, AL</v>
          </cell>
          <cell r="C948" t="str">
            <v>Anthony Pitera</v>
          </cell>
        </row>
        <row r="949">
          <cell r="A949" t="str">
            <v>Kristen Stoddard</v>
          </cell>
          <cell r="B949" t="str">
            <v>E0192 - Clinton Plaza West</v>
          </cell>
          <cell r="C949" t="str">
            <v>Samantha Hackney</v>
          </cell>
        </row>
        <row r="950">
          <cell r="A950" t="str">
            <v>Spencer Kappelman</v>
          </cell>
          <cell r="B950" t="str">
            <v>E0211 - Hamilton Crossing</v>
          </cell>
          <cell r="C950" t="str">
            <v>Jeff Mathis</v>
          </cell>
        </row>
        <row r="951">
          <cell r="A951" t="str">
            <v>Kailey Hawk</v>
          </cell>
          <cell r="B951" t="str">
            <v>E0064 - Salem</v>
          </cell>
          <cell r="C951" t="str">
            <v>DAVID PRINCE</v>
          </cell>
        </row>
        <row r="952">
          <cell r="A952" t="str">
            <v>Yasin Davis-Mckinney</v>
          </cell>
          <cell r="B952" t="str">
            <v>E0012 - Rocky Mount</v>
          </cell>
          <cell r="C952" t="str">
            <v>Jesse Ramirez Perez</v>
          </cell>
        </row>
        <row r="953">
          <cell r="A953" t="str">
            <v>Max Hemphill</v>
          </cell>
          <cell r="B953" t="str">
            <v>E0017 - Kernersville</v>
          </cell>
          <cell r="C953" t="str">
            <v>Jeremiah Vincent</v>
          </cell>
        </row>
        <row r="954">
          <cell r="A954" t="str">
            <v>Sebastian Williams</v>
          </cell>
          <cell r="B954" t="str">
            <v>E0072 - Williamsburg</v>
          </cell>
          <cell r="C954" t="str">
            <v>Peter Foster</v>
          </cell>
        </row>
        <row r="955">
          <cell r="A955" t="str">
            <v>Renee Perez</v>
          </cell>
          <cell r="B955" t="str">
            <v>Wash Support Center</v>
          </cell>
          <cell r="C955" t="str">
            <v>Angela Jones</v>
          </cell>
        </row>
        <row r="956">
          <cell r="A956" t="str">
            <v>Shawn Griffin</v>
          </cell>
          <cell r="B956" t="str">
            <v>E0045 - Watson</v>
          </cell>
          <cell r="C956" t="str">
            <v>Steven Goddard</v>
          </cell>
        </row>
        <row r="957">
          <cell r="A957" t="str">
            <v>Lloyd Findlay</v>
          </cell>
          <cell r="B957" t="str">
            <v>E0072 - Williamsburg</v>
          </cell>
          <cell r="C957" t="str">
            <v>Peter Foster</v>
          </cell>
        </row>
        <row r="958">
          <cell r="A958" t="str">
            <v>Markeith Forrest</v>
          </cell>
          <cell r="B958" t="str">
            <v>E0089 - Omaha 88</v>
          </cell>
          <cell r="C958" t="str">
            <v>Vernon J</v>
          </cell>
        </row>
        <row r="959">
          <cell r="A959" t="str">
            <v>BRENDON WHEELER</v>
          </cell>
          <cell r="B959" t="str">
            <v>E0209 - Tarboro, NC</v>
          </cell>
          <cell r="C959" t="str">
            <v>Frankie Tadlock</v>
          </cell>
        </row>
        <row r="960">
          <cell r="A960" t="str">
            <v>Walter Carlisle</v>
          </cell>
          <cell r="B960" t="str">
            <v>E0067 - Mission</v>
          </cell>
          <cell r="C960" t="str">
            <v>Cassondra Clark</v>
          </cell>
        </row>
        <row r="961">
          <cell r="A961" t="str">
            <v>Jason Graham</v>
          </cell>
          <cell r="B961" t="str">
            <v>E0038 - Kennesaw</v>
          </cell>
          <cell r="C961" t="str">
            <v>Kyle Rovansek</v>
          </cell>
        </row>
        <row r="962">
          <cell r="A962" t="str">
            <v>Quarius Smith</v>
          </cell>
          <cell r="B962" t="str">
            <v>E0030 - Cascade</v>
          </cell>
          <cell r="C962" t="str">
            <v>RITCHIE NORFLEET</v>
          </cell>
        </row>
        <row r="963">
          <cell r="A963" t="str">
            <v>Carmelo Housey</v>
          </cell>
          <cell r="B963" t="str">
            <v>E0121 - Hilton Head</v>
          </cell>
          <cell r="C963" t="str">
            <v>Dennis Gallegos</v>
          </cell>
        </row>
        <row r="964">
          <cell r="A964" t="str">
            <v>Carson Mask</v>
          </cell>
          <cell r="B964" t="str">
            <v>E0157 - Alexander City, AL</v>
          </cell>
          <cell r="C964" t="str">
            <v>Mitchell Herndon</v>
          </cell>
        </row>
        <row r="965">
          <cell r="A965" t="str">
            <v>Raya Soos</v>
          </cell>
          <cell r="B965" t="str">
            <v>E0013 - Washington Road</v>
          </cell>
          <cell r="C965" t="str">
            <v>Chad Stawicki</v>
          </cell>
        </row>
        <row r="966">
          <cell r="A966" t="str">
            <v>Benjamin Lambert</v>
          </cell>
          <cell r="B966" t="str">
            <v>E0123 - Shelbyville</v>
          </cell>
          <cell r="C966" t="str">
            <v>Byron Barnes</v>
          </cell>
        </row>
        <row r="967">
          <cell r="A967" t="str">
            <v>Allen Divel</v>
          </cell>
          <cell r="B967" t="str">
            <v>E0216 - West Manheim</v>
          </cell>
          <cell r="C967" t="str">
            <v>John Sauers</v>
          </cell>
        </row>
        <row r="968">
          <cell r="A968" t="str">
            <v>Lee Forkenbrock</v>
          </cell>
          <cell r="B968" t="str">
            <v>E0074 - Coralville</v>
          </cell>
          <cell r="C968" t="str">
            <v>Ben Boyd</v>
          </cell>
        </row>
        <row r="969">
          <cell r="A969" t="str">
            <v>Kyle McIntyre</v>
          </cell>
          <cell r="B969" t="str">
            <v>E0035 - Powder Springs</v>
          </cell>
          <cell r="C969" t="str">
            <v>Tristan Luther</v>
          </cell>
        </row>
        <row r="970">
          <cell r="A970" t="str">
            <v>Gerald Ryder</v>
          </cell>
          <cell r="B970" t="str">
            <v>E0212 - Vickridge Park</v>
          </cell>
          <cell r="C970" t="str">
            <v>Al Kondry</v>
          </cell>
        </row>
        <row r="971">
          <cell r="A971" t="str">
            <v>Michael Fleek</v>
          </cell>
          <cell r="B971" t="str">
            <v>E0102 - Bluffton</v>
          </cell>
          <cell r="C971" t="str">
            <v>Tiffany Reed</v>
          </cell>
        </row>
        <row r="972">
          <cell r="A972" t="str">
            <v>Kodie Perry</v>
          </cell>
          <cell r="B972" t="str">
            <v>SHJ Construction LLC</v>
          </cell>
          <cell r="C972" t="str">
            <v>Matthew Allen</v>
          </cell>
        </row>
        <row r="973">
          <cell r="A973" t="str">
            <v>Ayite Medji</v>
          </cell>
          <cell r="B973" t="str">
            <v>E0315 - Halls Crossroads</v>
          </cell>
          <cell r="C973" t="str">
            <v>Jeff Mathis</v>
          </cell>
        </row>
        <row r="974">
          <cell r="A974" t="str">
            <v>Kenneth Wise</v>
          </cell>
          <cell r="B974" t="str">
            <v>SHJ Construction LLC</v>
          </cell>
          <cell r="C974" t="str">
            <v>Byron Buffin</v>
          </cell>
        </row>
        <row r="975">
          <cell r="A975" t="str">
            <v>Julian Quijas</v>
          </cell>
          <cell r="B975" t="str">
            <v>E0067 - Mission</v>
          </cell>
          <cell r="C975" t="str">
            <v>Cassondra Clark</v>
          </cell>
        </row>
        <row r="976">
          <cell r="A976" t="str">
            <v>Brett Fausher</v>
          </cell>
          <cell r="B976" t="str">
            <v>E0220 - Cambridge, MN</v>
          </cell>
          <cell r="C976" t="str">
            <v>Andrew Stephens</v>
          </cell>
        </row>
        <row r="977">
          <cell r="A977" t="str">
            <v>Cody Hardage</v>
          </cell>
          <cell r="B977" t="str">
            <v>E0044 - Lake Joy</v>
          </cell>
          <cell r="C977" t="str">
            <v>Richard Porter</v>
          </cell>
        </row>
        <row r="978">
          <cell r="A978" t="str">
            <v>Efrain Villareal</v>
          </cell>
          <cell r="B978" t="str">
            <v>E0260 - Pebble Hills</v>
          </cell>
          <cell r="C978" t="str">
            <v>Derek Schillinger</v>
          </cell>
        </row>
        <row r="979">
          <cell r="A979" t="str">
            <v>Jerry Waldon</v>
          </cell>
          <cell r="B979" t="str">
            <v>E0031 - Veterans</v>
          </cell>
          <cell r="C979" t="str">
            <v>Kyle Robertson</v>
          </cell>
        </row>
        <row r="980">
          <cell r="A980" t="str">
            <v>Elizabeth Brown</v>
          </cell>
          <cell r="B980" t="str">
            <v>E0078 - Tyndall Pkwy</v>
          </cell>
          <cell r="C980" t="str">
            <v>Ryan Earl</v>
          </cell>
        </row>
        <row r="981">
          <cell r="A981" t="str">
            <v>Kaleigh Welch</v>
          </cell>
          <cell r="B981" t="str">
            <v>E0251 - Lewisburg, TN</v>
          </cell>
          <cell r="C981" t="str">
            <v>Jeff Mathis</v>
          </cell>
        </row>
        <row r="982">
          <cell r="A982" t="str">
            <v>Gavyn McDonald</v>
          </cell>
          <cell r="B982" t="str">
            <v>E0087 - Grand Forks</v>
          </cell>
          <cell r="C982" t="str">
            <v>Anthony Nagy</v>
          </cell>
        </row>
        <row r="983">
          <cell r="A983" t="str">
            <v>Jeremy Hansen</v>
          </cell>
          <cell r="B983" t="str">
            <v>E0212 - Vickridge Park</v>
          </cell>
          <cell r="C983" t="str">
            <v>Al Kondry</v>
          </cell>
        </row>
        <row r="984">
          <cell r="A984" t="str">
            <v>Kristy Lee</v>
          </cell>
          <cell r="B984" t="str">
            <v>E0068 - Nacogdoches</v>
          </cell>
          <cell r="C984" t="str">
            <v>Rick Thornton</v>
          </cell>
        </row>
        <row r="985">
          <cell r="A985" t="str">
            <v>Jon Thornton</v>
          </cell>
          <cell r="B985" t="str">
            <v>E0310 - Garrett</v>
          </cell>
          <cell r="C985" t="str">
            <v>Cory Cummings</v>
          </cell>
        </row>
        <row r="986">
          <cell r="A986" t="str">
            <v>Jimmy Gonzalez</v>
          </cell>
          <cell r="B986" t="str">
            <v>E0087 - Grand Forks</v>
          </cell>
          <cell r="C986" t="str">
            <v>Anthony Nagy</v>
          </cell>
        </row>
        <row r="987">
          <cell r="A987" t="str">
            <v>William Allen</v>
          </cell>
          <cell r="B987" t="str">
            <v>E0082 - Ocala</v>
          </cell>
          <cell r="C987" t="str">
            <v>Marquis Scott</v>
          </cell>
        </row>
        <row r="988">
          <cell r="A988" t="str">
            <v>Colin Monaco</v>
          </cell>
          <cell r="B988" t="str">
            <v>E0145 - Pulaski</v>
          </cell>
          <cell r="C988" t="str">
            <v>James Stone</v>
          </cell>
        </row>
        <row r="989">
          <cell r="A989" t="str">
            <v>Christopher Cox</v>
          </cell>
          <cell r="B989" t="str">
            <v>E0142 - Bristol</v>
          </cell>
          <cell r="C989" t="str">
            <v>Joe Chavez</v>
          </cell>
        </row>
        <row r="990">
          <cell r="A990" t="str">
            <v>Jordyn Brown</v>
          </cell>
          <cell r="B990" t="str">
            <v>E0097 - Brevard</v>
          </cell>
          <cell r="C990" t="str">
            <v>Jensen Shearin</v>
          </cell>
        </row>
        <row r="991">
          <cell r="A991" t="str">
            <v>Glenn Randolph</v>
          </cell>
          <cell r="B991" t="str">
            <v>E0127 - Winchester</v>
          </cell>
          <cell r="C991" t="str">
            <v>Franco Caretti</v>
          </cell>
        </row>
        <row r="992">
          <cell r="A992" t="str">
            <v>David Fromke</v>
          </cell>
          <cell r="B992" t="str">
            <v>E0124 - Watertown</v>
          </cell>
          <cell r="C992" t="str">
            <v>Javan Cooper</v>
          </cell>
        </row>
        <row r="993">
          <cell r="A993" t="str">
            <v>Amber Hendrix (On Leave)</v>
          </cell>
          <cell r="B993" t="str">
            <v>SHJ Construction LLC</v>
          </cell>
          <cell r="C993" t="str">
            <v>Matthew Allen</v>
          </cell>
        </row>
        <row r="994">
          <cell r="A994" t="str">
            <v>Jonathan Wilson</v>
          </cell>
          <cell r="B994" t="str">
            <v>E0096 - Athens / Athens GA 1</v>
          </cell>
          <cell r="C994" t="str">
            <v>Thomas Russell</v>
          </cell>
        </row>
        <row r="995">
          <cell r="A995" t="str">
            <v>Mark Mills</v>
          </cell>
          <cell r="B995" t="str">
            <v>E0032 - Camden</v>
          </cell>
          <cell r="C995" t="str">
            <v>Joshua Huffstetler</v>
          </cell>
        </row>
        <row r="996">
          <cell r="A996" t="str">
            <v>Tony Beavers</v>
          </cell>
          <cell r="B996" t="str">
            <v>E0128 - Valdosta</v>
          </cell>
          <cell r="C996" t="str">
            <v>Brandon Brown</v>
          </cell>
        </row>
        <row r="997">
          <cell r="A997" t="str">
            <v>Gage Burbrink</v>
          </cell>
          <cell r="B997" t="str">
            <v>E0002 - Thomaston</v>
          </cell>
          <cell r="C997" t="str">
            <v>Jonathan Richardson</v>
          </cell>
        </row>
        <row r="998">
          <cell r="A998" t="str">
            <v>Christopher Braziel</v>
          </cell>
          <cell r="B998" t="str">
            <v>E0230 - 34th Street</v>
          </cell>
          <cell r="C998" t="str">
            <v>Steven Kyriazis</v>
          </cell>
        </row>
        <row r="999">
          <cell r="A999" t="str">
            <v>Erin Wakefield</v>
          </cell>
          <cell r="B999" t="str">
            <v>E0125 - North Richland Hills</v>
          </cell>
          <cell r="C999" t="str">
            <v>Scott Lindsey</v>
          </cell>
        </row>
        <row r="1000">
          <cell r="A1000" t="str">
            <v>Jayson Deese</v>
          </cell>
          <cell r="B1000" t="str">
            <v>E0157 - Alexander City, AL</v>
          </cell>
          <cell r="C1000" t="str">
            <v>Mitchell Herndon</v>
          </cell>
        </row>
        <row r="1001">
          <cell r="A1001" t="str">
            <v>Karlee Gibbens</v>
          </cell>
          <cell r="B1001" t="str">
            <v>E0293 - Lombard, IL</v>
          </cell>
          <cell r="C1001" t="str">
            <v>Andrew Stephens</v>
          </cell>
        </row>
        <row r="1002">
          <cell r="A1002" t="str">
            <v>Bryant Lindsey</v>
          </cell>
          <cell r="B1002" t="str">
            <v>E0166 - Hartselle, AL</v>
          </cell>
          <cell r="C1002" t="str">
            <v>Stephanie Bratcher</v>
          </cell>
        </row>
        <row r="1003">
          <cell r="A1003" t="str">
            <v>Maulin Shah</v>
          </cell>
          <cell r="B1003" t="str">
            <v>Wash Support Center</v>
          </cell>
          <cell r="C1003" t="str">
            <v>Katherine Martin</v>
          </cell>
        </row>
        <row r="1004">
          <cell r="A1004" t="str">
            <v>Mario Molina</v>
          </cell>
          <cell r="B1004" t="str">
            <v>Stangood-GA</v>
          </cell>
          <cell r="C1004" t="str">
            <v>Brian Swicegood</v>
          </cell>
        </row>
        <row r="1005">
          <cell r="A1005" t="str">
            <v>Sean Cavender</v>
          </cell>
          <cell r="B1005" t="str">
            <v>Wash Admin</v>
          </cell>
          <cell r="C1005" t="str">
            <v>Timothy Fruge</v>
          </cell>
        </row>
        <row r="1006">
          <cell r="A1006" t="str">
            <v>Wyatt Thomley</v>
          </cell>
          <cell r="B1006" t="str">
            <v>E0048 - Peake</v>
          </cell>
          <cell r="C1006" t="str">
            <v>Jermaine Goodin</v>
          </cell>
        </row>
        <row r="1007">
          <cell r="A1007" t="str">
            <v>Isobel Heister</v>
          </cell>
          <cell r="B1007" t="str">
            <v>E0192 - Clinton Plaza West</v>
          </cell>
          <cell r="C1007" t="str">
            <v>Samantha Hackney</v>
          </cell>
        </row>
        <row r="1008">
          <cell r="A1008" t="str">
            <v>Angel Avery</v>
          </cell>
          <cell r="B1008" t="str">
            <v>E0022 - Newnan</v>
          </cell>
          <cell r="C1008" t="str">
            <v>Kevin Williams</v>
          </cell>
        </row>
        <row r="1009">
          <cell r="A1009" t="str">
            <v>John Gerrety</v>
          </cell>
          <cell r="B1009" t="str">
            <v>E0110 - Bon Air</v>
          </cell>
          <cell r="C1009" t="str">
            <v>Micah Pinero</v>
          </cell>
        </row>
        <row r="1010">
          <cell r="A1010" t="str">
            <v>Michael Bennett</v>
          </cell>
          <cell r="B1010" t="str">
            <v>E0126 - Charlottesville</v>
          </cell>
          <cell r="C1010" t="str">
            <v>Nathan Goldenberg</v>
          </cell>
        </row>
        <row r="1011">
          <cell r="A1011" t="str">
            <v>Chancellor Daniel</v>
          </cell>
          <cell r="B1011" t="str">
            <v>E0036 - Miller Road</v>
          </cell>
          <cell r="C1011" t="str">
            <v>Joel Regan</v>
          </cell>
        </row>
        <row r="1012">
          <cell r="A1012" t="str">
            <v>Kevin Smith</v>
          </cell>
          <cell r="B1012" t="str">
            <v>E0034 - Sandy Springs</v>
          </cell>
          <cell r="C1012" t="str">
            <v>Kyle Rovansek</v>
          </cell>
        </row>
        <row r="1013">
          <cell r="A1013" t="str">
            <v>Theola Williams</v>
          </cell>
          <cell r="B1013" t="str">
            <v>Wash Support Center</v>
          </cell>
          <cell r="C1013" t="str">
            <v>Petagaye Daubon</v>
          </cell>
        </row>
        <row r="1014">
          <cell r="A1014" t="str">
            <v>Thomas Ross</v>
          </cell>
          <cell r="B1014" t="str">
            <v>E0121 - Hilton Head</v>
          </cell>
          <cell r="C1014" t="str">
            <v>Dennis Gallegos</v>
          </cell>
        </row>
        <row r="1015">
          <cell r="A1015" t="str">
            <v>Noah Tenney</v>
          </cell>
          <cell r="B1015" t="str">
            <v>E0019 - High Point</v>
          </cell>
          <cell r="C1015" t="str">
            <v>Nicholas Anthony</v>
          </cell>
        </row>
        <row r="1016">
          <cell r="A1016" t="str">
            <v>curtis pierce</v>
          </cell>
          <cell r="B1016" t="str">
            <v>E0031 - Veterans</v>
          </cell>
          <cell r="C1016" t="str">
            <v>Kyle Robertson</v>
          </cell>
        </row>
        <row r="1017">
          <cell r="A1017" t="str">
            <v>Dyrael Reed</v>
          </cell>
          <cell r="B1017" t="str">
            <v>E0030 - Cascade</v>
          </cell>
          <cell r="C1017" t="str">
            <v>RITCHIE NORFLEET</v>
          </cell>
        </row>
        <row r="1018">
          <cell r="A1018" t="str">
            <v>Mike Breitrick</v>
          </cell>
          <cell r="B1018" t="str">
            <v>E0249 - River Crossing</v>
          </cell>
          <cell r="C1018" t="str">
            <v>Steven Kyriazis</v>
          </cell>
        </row>
        <row r="1019">
          <cell r="A1019" t="str">
            <v>Chris Medina</v>
          </cell>
          <cell r="B1019" t="str">
            <v>E0113 - Hopkinsville</v>
          </cell>
          <cell r="C1019" t="str">
            <v>Rebecca Bates</v>
          </cell>
        </row>
        <row r="1020">
          <cell r="A1020" t="str">
            <v>Alexander Newara</v>
          </cell>
          <cell r="B1020" t="str">
            <v>E0051 - Roswell / Holcomb</v>
          </cell>
          <cell r="C1020" t="str">
            <v>Jeffrey Dunham, Jr</v>
          </cell>
        </row>
        <row r="1021">
          <cell r="A1021" t="str">
            <v>Kyler Allen</v>
          </cell>
          <cell r="B1021" t="str">
            <v>Wash Support Center</v>
          </cell>
          <cell r="C1021" t="str">
            <v>Andrea Traylor</v>
          </cell>
        </row>
        <row r="1022">
          <cell r="A1022" t="str">
            <v>James Stomieroski</v>
          </cell>
          <cell r="B1022" t="str">
            <v>E0221 - Somerset, KY</v>
          </cell>
          <cell r="C1022" t="str">
            <v>Joe Chavez</v>
          </cell>
        </row>
        <row r="1023">
          <cell r="A1023" t="str">
            <v>jaylin castaneda</v>
          </cell>
          <cell r="B1023" t="str">
            <v>E0035 - Powder Springs</v>
          </cell>
          <cell r="C1023" t="str">
            <v>Tristan Luther</v>
          </cell>
        </row>
        <row r="1024">
          <cell r="A1024" t="str">
            <v>Jonathan Hardage</v>
          </cell>
          <cell r="B1024" t="str">
            <v>E0044 - Lake Joy</v>
          </cell>
          <cell r="C1024" t="str">
            <v>Richard Porter</v>
          </cell>
        </row>
        <row r="1025">
          <cell r="A1025" t="str">
            <v>Fernando Polyecsko</v>
          </cell>
          <cell r="B1025" t="str">
            <v>E0047 - Falcon Landing</v>
          </cell>
          <cell r="C1025" t="str">
            <v>Nicholas Huck</v>
          </cell>
        </row>
        <row r="1026">
          <cell r="A1026" t="str">
            <v>Sawyer Blackman</v>
          </cell>
          <cell r="B1026" t="str">
            <v>E0151 - Helena, AL</v>
          </cell>
          <cell r="C1026" t="str">
            <v>Keith McDonald</v>
          </cell>
        </row>
        <row r="1027">
          <cell r="A1027" t="str">
            <v>Emaleigh Burdge</v>
          </cell>
          <cell r="B1027" t="str">
            <v>E0004 - Milledgeville</v>
          </cell>
          <cell r="C1027" t="str">
            <v>Davy Cox</v>
          </cell>
        </row>
        <row r="1028">
          <cell r="A1028" t="str">
            <v>Jeramy Hines</v>
          </cell>
          <cell r="B1028" t="str">
            <v>E0182 - Morristown, TN</v>
          </cell>
          <cell r="C1028" t="str">
            <v>Rebecca Jones</v>
          </cell>
        </row>
        <row r="1029">
          <cell r="A1029" t="str">
            <v>Mark Bookbinder</v>
          </cell>
          <cell r="B1029" t="str">
            <v>E0234- Canopy Oaks</v>
          </cell>
          <cell r="C1029" t="str">
            <v>Steven Kyriazis</v>
          </cell>
        </row>
        <row r="1030">
          <cell r="A1030" t="str">
            <v>Trent Herrington</v>
          </cell>
          <cell r="B1030" t="str">
            <v>E0011 - McDonough</v>
          </cell>
          <cell r="C1030" t="str">
            <v>Rodrigo Kimble</v>
          </cell>
        </row>
        <row r="1031">
          <cell r="A1031" t="str">
            <v>Timothy Feiring</v>
          </cell>
          <cell r="B1031" t="str">
            <v>E0069 - Gloucester</v>
          </cell>
          <cell r="C1031" t="str">
            <v>Domenic Casciola</v>
          </cell>
        </row>
        <row r="1032">
          <cell r="A1032" t="str">
            <v>Dean Barrett</v>
          </cell>
          <cell r="B1032" t="str">
            <v>E0105 - St Augustine</v>
          </cell>
          <cell r="C1032" t="str">
            <v>Troy Webb</v>
          </cell>
        </row>
        <row r="1033">
          <cell r="A1033" t="str">
            <v>Matt Davis</v>
          </cell>
          <cell r="B1033" t="str">
            <v>E0194 - Jefferson City, MO</v>
          </cell>
          <cell r="C1033" t="str">
            <v>James Beeler</v>
          </cell>
        </row>
        <row r="1034">
          <cell r="A1034" t="str">
            <v>Justis Moeller</v>
          </cell>
          <cell r="B1034" t="str">
            <v>E0079 - Cedar Falls</v>
          </cell>
          <cell r="C1034" t="str">
            <v>Dalton Shock</v>
          </cell>
        </row>
        <row r="1035">
          <cell r="A1035" t="str">
            <v>Ray Lewis</v>
          </cell>
          <cell r="B1035" t="str">
            <v>E0151 - Helena, AL</v>
          </cell>
          <cell r="C1035" t="str">
            <v>Keith McDonald</v>
          </cell>
        </row>
        <row r="1036">
          <cell r="A1036" t="str">
            <v>Thomas Lands</v>
          </cell>
          <cell r="B1036" t="str">
            <v>E0112 - Scottsboro</v>
          </cell>
          <cell r="C1036" t="str">
            <v>Blake Akins</v>
          </cell>
        </row>
        <row r="1037">
          <cell r="A1037" t="str">
            <v>sherry biron</v>
          </cell>
          <cell r="B1037" t="str">
            <v>E0045 - Watson</v>
          </cell>
          <cell r="C1037" t="str">
            <v>Steven Goddard</v>
          </cell>
        </row>
        <row r="1038">
          <cell r="A1038" t="str">
            <v>Andrew Davis</v>
          </cell>
          <cell r="B1038" t="str">
            <v>E0191 - Emily Drive</v>
          </cell>
          <cell r="C1038" t="str">
            <v>Joe Chavez</v>
          </cell>
        </row>
        <row r="1039">
          <cell r="A1039" t="str">
            <v>Daniel Koory</v>
          </cell>
          <cell r="B1039" t="str">
            <v>E0219 - Heritage Harbour</v>
          </cell>
          <cell r="C1039" t="str">
            <v>NICOLA MARIANI</v>
          </cell>
        </row>
        <row r="1040">
          <cell r="A1040" t="str">
            <v>Dillon Wilson</v>
          </cell>
          <cell r="B1040" t="str">
            <v>E0194 - Jefferson City, MO</v>
          </cell>
          <cell r="C1040" t="str">
            <v>James Beeler</v>
          </cell>
        </row>
        <row r="1041">
          <cell r="A1041" t="str">
            <v>Samuel Schmidt</v>
          </cell>
          <cell r="B1041" t="str">
            <v>E0183 - Newport, TN</v>
          </cell>
          <cell r="C1041" t="str">
            <v>Joe Chavez</v>
          </cell>
        </row>
        <row r="1042">
          <cell r="A1042" t="str">
            <v>Edward Bayliss</v>
          </cell>
          <cell r="B1042" t="str">
            <v>Wash Openings</v>
          </cell>
          <cell r="C1042" t="str">
            <v>Bruce Maxwell</v>
          </cell>
        </row>
        <row r="1043">
          <cell r="A1043" t="str">
            <v>Dennis Mundorf</v>
          </cell>
          <cell r="B1043" t="str">
            <v>E0084 - Omaha 120</v>
          </cell>
          <cell r="C1043" t="str">
            <v>Clark Cull</v>
          </cell>
        </row>
        <row r="1044">
          <cell r="A1044" t="str">
            <v>Patrick Swain</v>
          </cell>
          <cell r="B1044" t="str">
            <v>E0256 - Sturbridge</v>
          </cell>
          <cell r="C1044" t="str">
            <v>Cory Cummings</v>
          </cell>
        </row>
        <row r="1045">
          <cell r="A1045" t="str">
            <v>Emily Siscel</v>
          </cell>
          <cell r="B1045" t="str">
            <v>Wash Support Center</v>
          </cell>
          <cell r="C1045" t="str">
            <v>Angela Jones</v>
          </cell>
        </row>
        <row r="1046">
          <cell r="A1046" t="str">
            <v>Katherine Phillips</v>
          </cell>
          <cell r="B1046" t="str">
            <v>E0136 - Kirksville</v>
          </cell>
          <cell r="C1046" t="str">
            <v>Gerald Carter</v>
          </cell>
        </row>
        <row r="1047">
          <cell r="A1047" t="str">
            <v>Jonathan Hulme</v>
          </cell>
          <cell r="B1047" t="str">
            <v>E0136 - Kirksville</v>
          </cell>
          <cell r="C1047" t="str">
            <v>Gerald Carter</v>
          </cell>
        </row>
        <row r="1048">
          <cell r="A1048" t="str">
            <v>Hunter Ingle</v>
          </cell>
          <cell r="B1048" t="str">
            <v>E0095 - Cornelia</v>
          </cell>
          <cell r="C1048" t="str">
            <v>Dale Hyndman</v>
          </cell>
        </row>
        <row r="1049">
          <cell r="A1049" t="str">
            <v>Noble Bostick</v>
          </cell>
          <cell r="B1049" t="str">
            <v>E0044 - Lake Joy</v>
          </cell>
          <cell r="C1049" t="str">
            <v>Richard Porter</v>
          </cell>
        </row>
        <row r="1050">
          <cell r="A1050" t="str">
            <v>Peyton Tackett</v>
          </cell>
          <cell r="B1050" t="str">
            <v>E0032 - Camden</v>
          </cell>
          <cell r="C1050" t="str">
            <v>Joshua Huffstetler</v>
          </cell>
        </row>
        <row r="1051">
          <cell r="A1051" t="str">
            <v>Cade Brown</v>
          </cell>
          <cell r="B1051" t="str">
            <v>E0015 - Dacula</v>
          </cell>
          <cell r="C1051" t="str">
            <v>Matt Bachman</v>
          </cell>
        </row>
        <row r="1052">
          <cell r="A1052" t="str">
            <v>Adain Griffin</v>
          </cell>
          <cell r="B1052" t="str">
            <v>E0108 - Sylacauga</v>
          </cell>
          <cell r="C1052" t="str">
            <v>Aaron Johnson</v>
          </cell>
        </row>
        <row r="1053">
          <cell r="A1053" t="str">
            <v>James Bentley</v>
          </cell>
          <cell r="B1053" t="str">
            <v>E0222 - Cordova, TN</v>
          </cell>
          <cell r="C1053" t="str">
            <v>Ricky Doyle</v>
          </cell>
        </row>
        <row r="1054">
          <cell r="A1054" t="str">
            <v>Juan Padron</v>
          </cell>
          <cell r="B1054" t="str">
            <v>E0111 - Bainbridge</v>
          </cell>
          <cell r="C1054" t="str">
            <v>Vernon Dixon</v>
          </cell>
        </row>
        <row r="1055">
          <cell r="A1055" t="str">
            <v>Colten South</v>
          </cell>
          <cell r="B1055" t="str">
            <v>E0098 - Bethlehem</v>
          </cell>
          <cell r="C1055" t="str">
            <v>Jeffery Hornsby</v>
          </cell>
        </row>
        <row r="1056">
          <cell r="A1056" t="str">
            <v>Marvin Ross</v>
          </cell>
          <cell r="B1056" t="str">
            <v>E0098 - Bethlehem</v>
          </cell>
          <cell r="C1056" t="str">
            <v>Jeffery Hornsby</v>
          </cell>
        </row>
        <row r="1057">
          <cell r="A1057" t="str">
            <v>Jackson Stilwill</v>
          </cell>
          <cell r="B1057" t="str">
            <v>E0125 - North Richland Hills</v>
          </cell>
          <cell r="C1057" t="str">
            <v>Scott Lindsey</v>
          </cell>
        </row>
        <row r="1058">
          <cell r="A1058" t="str">
            <v>Tyler Gilson</v>
          </cell>
          <cell r="B1058" t="str">
            <v>E0128 - Valdosta</v>
          </cell>
          <cell r="C1058" t="str">
            <v>Brandon Brown</v>
          </cell>
        </row>
        <row r="1059">
          <cell r="A1059" t="str">
            <v>Murphy Helm</v>
          </cell>
          <cell r="B1059" t="str">
            <v>E0135 - Omaha Millard</v>
          </cell>
          <cell r="C1059" t="str">
            <v>James Guinan</v>
          </cell>
        </row>
        <row r="1060">
          <cell r="A1060" t="str">
            <v>Jesse Ramirez Perez</v>
          </cell>
          <cell r="B1060" t="str">
            <v>Wash Openings</v>
          </cell>
          <cell r="C1060" t="str">
            <v>Bruce Maxwell</v>
          </cell>
        </row>
        <row r="1061">
          <cell r="A1061" t="str">
            <v>Nadine Moses</v>
          </cell>
          <cell r="B1061" t="str">
            <v>E0278 - Kinston, NC</v>
          </cell>
          <cell r="C1061" t="str">
            <v>Wesley Kurtz</v>
          </cell>
        </row>
        <row r="1062">
          <cell r="A1062" t="str">
            <v>Stephanie Ratcliffe</v>
          </cell>
          <cell r="B1062" t="str">
            <v>E0247 - Estes Pkwy</v>
          </cell>
          <cell r="C1062" t="str">
            <v>Derek Schillinger</v>
          </cell>
        </row>
        <row r="1063">
          <cell r="A1063" t="str">
            <v>terrance howard</v>
          </cell>
          <cell r="B1063" t="str">
            <v>E0128 - Valdosta</v>
          </cell>
          <cell r="C1063" t="str">
            <v>Brandon Brown</v>
          </cell>
        </row>
        <row r="1064">
          <cell r="A1064" t="str">
            <v>Timothy Prater</v>
          </cell>
          <cell r="B1064" t="str">
            <v>SHJ Construction LLC</v>
          </cell>
          <cell r="C1064" t="str">
            <v>Matthew Allen</v>
          </cell>
        </row>
        <row r="1065">
          <cell r="A1065" t="str">
            <v>Garrett Davis</v>
          </cell>
          <cell r="B1065" t="str">
            <v>E0009 - Peachtree City/Sharpsburg</v>
          </cell>
          <cell r="C1065" t="str">
            <v>Charles Best</v>
          </cell>
        </row>
        <row r="1066">
          <cell r="A1066" t="str">
            <v>Michael Christopher</v>
          </cell>
          <cell r="B1066" t="str">
            <v>E0164 - Harvest, AL</v>
          </cell>
          <cell r="C1066" t="str">
            <v>Lane Carr</v>
          </cell>
        </row>
        <row r="1067">
          <cell r="A1067" t="str">
            <v>Dennis Stewart</v>
          </cell>
          <cell r="B1067" t="str">
            <v>E0150 - Surf City</v>
          </cell>
          <cell r="C1067" t="str">
            <v>Luis Otero</v>
          </cell>
        </row>
        <row r="1068">
          <cell r="A1068" t="str">
            <v>Cameron Hollinger</v>
          </cell>
          <cell r="B1068" t="str">
            <v>E0220 - Cambridge, MN</v>
          </cell>
          <cell r="C1068" t="str">
            <v>Brett Fausher</v>
          </cell>
        </row>
        <row r="1069">
          <cell r="A1069" t="str">
            <v>Lashaud Moore</v>
          </cell>
          <cell r="B1069" t="str">
            <v>E0109 - Madison Heights</v>
          </cell>
          <cell r="C1069" t="str">
            <v>Reyvin Siegel</v>
          </cell>
        </row>
        <row r="1070">
          <cell r="A1070" t="str">
            <v>Casie Childress</v>
          </cell>
          <cell r="B1070" t="str">
            <v>E0039 - Lenoir</v>
          </cell>
          <cell r="C1070" t="str">
            <v>Adam Hicks</v>
          </cell>
        </row>
        <row r="1071">
          <cell r="A1071" t="str">
            <v>Isaiah Lumpkin</v>
          </cell>
          <cell r="B1071" t="str">
            <v>E0051 - Roswell / Holcomb</v>
          </cell>
          <cell r="C1071" t="str">
            <v>Jeffrey Dunham, Jr</v>
          </cell>
        </row>
        <row r="1072">
          <cell r="A1072" t="str">
            <v>Kody White</v>
          </cell>
          <cell r="B1072" t="str">
            <v>E0220 - Cambridge, MN</v>
          </cell>
          <cell r="C1072" t="str">
            <v>Brett Fausher</v>
          </cell>
        </row>
        <row r="1073">
          <cell r="A1073" t="str">
            <v>Alyssa Rice</v>
          </cell>
          <cell r="B1073" t="str">
            <v>E0191 - Emily Drive</v>
          </cell>
          <cell r="C1073" t="str">
            <v>Andrew Davis</v>
          </cell>
        </row>
        <row r="1074">
          <cell r="A1074" t="str">
            <v>Garrett Riley</v>
          </cell>
          <cell r="B1074" t="str">
            <v>E0191 - Emily Drive</v>
          </cell>
          <cell r="C1074" t="str">
            <v>Andrew Davis</v>
          </cell>
        </row>
        <row r="1075">
          <cell r="A1075" t="str">
            <v>Jakob Hart</v>
          </cell>
          <cell r="B1075" t="str">
            <v>E0191 - Emily Drive</v>
          </cell>
          <cell r="C1075" t="str">
            <v>Andrew Davis</v>
          </cell>
        </row>
        <row r="1076">
          <cell r="A1076" t="str">
            <v>Cade Coffman</v>
          </cell>
          <cell r="B1076" t="str">
            <v>E0019 - High Point</v>
          </cell>
          <cell r="C1076" t="str">
            <v>Nicholas Anthony</v>
          </cell>
        </row>
        <row r="1077">
          <cell r="A1077" t="str">
            <v>Nicolas Chapman</v>
          </cell>
          <cell r="B1077" t="str">
            <v>E0155 - Columbia SC</v>
          </cell>
          <cell r="C1077" t="str">
            <v>Scott Gulasa</v>
          </cell>
        </row>
        <row r="1078">
          <cell r="A1078" t="str">
            <v>Patrick Bird</v>
          </cell>
          <cell r="B1078" t="str">
            <v>E0240 - Pike Street</v>
          </cell>
          <cell r="C1078" t="str">
            <v>Joe Chavez</v>
          </cell>
        </row>
        <row r="1079">
          <cell r="A1079" t="str">
            <v>Kimberly Loken</v>
          </cell>
          <cell r="B1079" t="str">
            <v>E0220 - Cambridge, MN</v>
          </cell>
          <cell r="C1079" t="str">
            <v>Brett Fausher</v>
          </cell>
        </row>
        <row r="1080">
          <cell r="A1080" t="str">
            <v>Kasmyne Farris</v>
          </cell>
          <cell r="B1080" t="str">
            <v>E0251 - Lewisburg, TN</v>
          </cell>
          <cell r="C1080" t="str">
            <v>Kaleigh Welch</v>
          </cell>
        </row>
        <row r="1081">
          <cell r="A1081" t="str">
            <v>David Santiago</v>
          </cell>
          <cell r="B1081" t="str">
            <v>E0060 - Guntersville</v>
          </cell>
          <cell r="C1081" t="str">
            <v>John Nutbrown</v>
          </cell>
        </row>
        <row r="1082">
          <cell r="A1082" t="str">
            <v>BRIAN TURNEY</v>
          </cell>
          <cell r="B1082" t="str">
            <v>SHJ Construction LLC</v>
          </cell>
          <cell r="C1082" t="str">
            <v>Joshua Kushmaul</v>
          </cell>
        </row>
        <row r="1083">
          <cell r="A1083" t="str">
            <v>Taylor Melton</v>
          </cell>
          <cell r="B1083" t="str">
            <v>SHJ Construction LLC</v>
          </cell>
          <cell r="C1083" t="str">
            <v>Caden Brophy</v>
          </cell>
        </row>
        <row r="1084">
          <cell r="A1084" t="str">
            <v>Melissa Mullings</v>
          </cell>
          <cell r="B1084" t="str">
            <v>E0251 - Lewisburg, TN</v>
          </cell>
          <cell r="C1084" t="str">
            <v>Kaleigh Welch</v>
          </cell>
        </row>
        <row r="1085">
          <cell r="A1085" t="str">
            <v>cole weese</v>
          </cell>
          <cell r="B1085" t="str">
            <v>E0191 - Emily Drive</v>
          </cell>
          <cell r="C1085" t="str">
            <v>Andrew Davis</v>
          </cell>
        </row>
        <row r="1086">
          <cell r="A1086" t="str">
            <v>AARON RITENOUR</v>
          </cell>
          <cell r="B1086" t="str">
            <v>E0210 - Center Avenue</v>
          </cell>
          <cell r="C1086" t="str">
            <v>Patrick Rollins</v>
          </cell>
        </row>
        <row r="1087">
          <cell r="A1087" t="str">
            <v>Tucker Gill</v>
          </cell>
          <cell r="B1087" t="str">
            <v>E0076 - Americus</v>
          </cell>
          <cell r="C1087" t="str">
            <v>Colin Williams</v>
          </cell>
        </row>
        <row r="1088">
          <cell r="A1088" t="str">
            <v>Treon Penson</v>
          </cell>
          <cell r="B1088" t="str">
            <v>E0009 - Peachtree City/Sharpsburg</v>
          </cell>
          <cell r="C1088" t="str">
            <v>Charles Best</v>
          </cell>
        </row>
        <row r="1089">
          <cell r="A1089" t="str">
            <v>Logan Miller</v>
          </cell>
          <cell r="B1089" t="str">
            <v>E0220 - Cambridge, MN</v>
          </cell>
          <cell r="C1089" t="str">
            <v>Brett Fausher</v>
          </cell>
        </row>
        <row r="1090">
          <cell r="A1090" t="str">
            <v>Skyler Cassidy</v>
          </cell>
          <cell r="B1090" t="str">
            <v>E0036 - Miller Road</v>
          </cell>
          <cell r="C1090" t="str">
            <v>Joel Regan</v>
          </cell>
        </row>
        <row r="1091">
          <cell r="A1091" t="str">
            <v>Katherine Hockaday</v>
          </cell>
          <cell r="B1091" t="str">
            <v>E0239 - Pampa, TX</v>
          </cell>
          <cell r="C1091" t="str">
            <v>Derek Schillinger</v>
          </cell>
        </row>
        <row r="1092">
          <cell r="A1092" t="str">
            <v>Alexander Casteel</v>
          </cell>
          <cell r="B1092" t="str">
            <v>E0138 - Dubuque</v>
          </cell>
          <cell r="C1092" t="str">
            <v>Isaiah Nyberg</v>
          </cell>
        </row>
        <row r="1093">
          <cell r="A1093" t="str">
            <v>Richard Williams</v>
          </cell>
          <cell r="B1093" t="str">
            <v>E0187 - TN Fayetteville</v>
          </cell>
          <cell r="C1093" t="str">
            <v>Samuel Clifford</v>
          </cell>
        </row>
        <row r="1094">
          <cell r="A1094" t="str">
            <v>Javier Cruz</v>
          </cell>
          <cell r="B1094" t="str">
            <v>E0212 - Vickridge Park</v>
          </cell>
          <cell r="C1094" t="str">
            <v>Al Kondry</v>
          </cell>
        </row>
        <row r="1095">
          <cell r="A1095" t="str">
            <v>Tristen Salinas</v>
          </cell>
          <cell r="B1095" t="str">
            <v>E0156 - Clute, TX</v>
          </cell>
          <cell r="C1095" t="str">
            <v>Destiney Jimenez</v>
          </cell>
        </row>
        <row r="1096">
          <cell r="A1096" t="str">
            <v>Triston Colin</v>
          </cell>
          <cell r="B1096" t="str">
            <v>SHJ Construction LLC</v>
          </cell>
          <cell r="C1096" t="str">
            <v>Jacob McSwain</v>
          </cell>
        </row>
        <row r="1097">
          <cell r="A1097" t="str">
            <v>Mary Dorminy</v>
          </cell>
          <cell r="B1097" t="str">
            <v>E0044 - Lake Joy</v>
          </cell>
          <cell r="C1097" t="str">
            <v>Richard Porter</v>
          </cell>
        </row>
        <row r="1098">
          <cell r="A1098" t="str">
            <v>Leonard McCarty</v>
          </cell>
          <cell r="B1098" t="str">
            <v>E0115 - Temperance Hill</v>
          </cell>
          <cell r="C1098" t="str">
            <v>Janell Campbell</v>
          </cell>
        </row>
        <row r="1099">
          <cell r="A1099" t="str">
            <v>Samuel Harwell</v>
          </cell>
          <cell r="B1099" t="str">
            <v>E0145 - Pulaski</v>
          </cell>
          <cell r="C1099" t="str">
            <v>James Stone</v>
          </cell>
        </row>
        <row r="1100">
          <cell r="A1100" t="str">
            <v>James Dowling</v>
          </cell>
          <cell r="B1100" t="str">
            <v>E0219 - Heritage Harbour</v>
          </cell>
          <cell r="C1100" t="str">
            <v>NICOLA MARIANI</v>
          </cell>
        </row>
        <row r="1101">
          <cell r="A1101" t="str">
            <v>Erinn Ames</v>
          </cell>
          <cell r="B1101" t="str">
            <v>E0016 - Evans</v>
          </cell>
          <cell r="C1101" t="str">
            <v>David Foster</v>
          </cell>
        </row>
        <row r="1102">
          <cell r="A1102" t="str">
            <v>Nicholas Way</v>
          </cell>
          <cell r="B1102" t="str">
            <v>E0246 - Washington, NC</v>
          </cell>
          <cell r="C1102" t="str">
            <v>Wesley Kurtz</v>
          </cell>
        </row>
        <row r="1103">
          <cell r="A1103" t="str">
            <v>Tyler Jackson</v>
          </cell>
          <cell r="B1103" t="str">
            <v>E0011 - McDonough</v>
          </cell>
          <cell r="C1103" t="str">
            <v>Rodrigo Kimble</v>
          </cell>
        </row>
        <row r="1104">
          <cell r="A1104" t="str">
            <v>Andrew Nelson</v>
          </cell>
          <cell r="B1104" t="str">
            <v>E0254 - Flowood, MS</v>
          </cell>
          <cell r="C1104" t="str">
            <v>Cory Cummings</v>
          </cell>
        </row>
        <row r="1105">
          <cell r="A1105" t="str">
            <v>Landon Gambill</v>
          </cell>
          <cell r="B1105" t="str">
            <v>E0187 - TN Fayetteville</v>
          </cell>
          <cell r="C1105" t="str">
            <v>Samuel Clifford</v>
          </cell>
        </row>
        <row r="1106">
          <cell r="A1106" t="str">
            <v>Mario Exposito Medina</v>
          </cell>
          <cell r="B1106" t="str">
            <v>E0046 - Overland Park</v>
          </cell>
          <cell r="C1106" t="str">
            <v>Jacob Johnston</v>
          </cell>
        </row>
        <row r="1107">
          <cell r="A1107" t="str">
            <v>John Frisbee</v>
          </cell>
          <cell r="B1107" t="str">
            <v>E0160 - Cookeville,TN</v>
          </cell>
          <cell r="C1107" t="str">
            <v>Caitlin Toner</v>
          </cell>
        </row>
        <row r="1108">
          <cell r="A1108" t="str">
            <v>Parker Watkins</v>
          </cell>
          <cell r="B1108" t="str">
            <v>E0046 - Overland Park</v>
          </cell>
          <cell r="C1108" t="str">
            <v>Jacob Johnston</v>
          </cell>
        </row>
        <row r="1109">
          <cell r="A1109" t="str">
            <v>James Brown</v>
          </cell>
          <cell r="B1109" t="str">
            <v>E0070 - Baytown</v>
          </cell>
          <cell r="C1109" t="str">
            <v>Mark Campbell</v>
          </cell>
        </row>
        <row r="1110">
          <cell r="A1110" t="str">
            <v>Brandon Stotts</v>
          </cell>
          <cell r="B1110" t="str">
            <v>E0086 - Palestine</v>
          </cell>
          <cell r="C1110" t="str">
            <v>Rene Gonzales</v>
          </cell>
        </row>
        <row r="1111">
          <cell r="A1111" t="str">
            <v>Jarius Davis</v>
          </cell>
          <cell r="B1111" t="str">
            <v>E0005 - Florence SC</v>
          </cell>
          <cell r="C1111" t="str">
            <v>Raymond Otto</v>
          </cell>
        </row>
        <row r="1112">
          <cell r="A1112" t="str">
            <v>Nathan Carreiro</v>
          </cell>
          <cell r="B1112" t="str">
            <v>E0082 - Ocala</v>
          </cell>
          <cell r="C1112" t="str">
            <v>Marquis Scott</v>
          </cell>
        </row>
        <row r="1113">
          <cell r="A1113" t="str">
            <v>Zayne Olson</v>
          </cell>
          <cell r="B1113" t="str">
            <v>E0020 - Conway</v>
          </cell>
          <cell r="C1113" t="str">
            <v>Joseph Landfried</v>
          </cell>
        </row>
        <row r="1114">
          <cell r="A1114" t="str">
            <v>Anthony Cipriano</v>
          </cell>
          <cell r="B1114" t="str">
            <v>E0196 - Theydon Bend</v>
          </cell>
          <cell r="C1114" t="str">
            <v>Nathan Clement</v>
          </cell>
        </row>
        <row r="1115">
          <cell r="A1115" t="str">
            <v>Nathan Lennig</v>
          </cell>
          <cell r="B1115" t="str">
            <v>E0015 - Dacula</v>
          </cell>
          <cell r="C1115" t="str">
            <v>Matt Bachman</v>
          </cell>
        </row>
        <row r="1116">
          <cell r="A1116" t="str">
            <v>Jeovani Reyna</v>
          </cell>
          <cell r="B1116" t="str">
            <v>E0219 - Heritage Harbour</v>
          </cell>
          <cell r="C1116" t="str">
            <v>NICOLA MARIANI</v>
          </cell>
        </row>
        <row r="1117">
          <cell r="A1117" t="str">
            <v>Noah Kessler</v>
          </cell>
          <cell r="B1117" t="str">
            <v>E0118 - Staunton</v>
          </cell>
          <cell r="C1117" t="str">
            <v>Mark Shreffler</v>
          </cell>
        </row>
        <row r="1118">
          <cell r="A1118" t="str">
            <v>Victoire Metuge</v>
          </cell>
          <cell r="B1118" t="str">
            <v>Wash Support Center</v>
          </cell>
          <cell r="C1118" t="str">
            <v>Kristin Balcerzak</v>
          </cell>
        </row>
        <row r="1119">
          <cell r="A1119" t="str">
            <v>Lee Davis</v>
          </cell>
          <cell r="B1119" t="str">
            <v>SHJ Construction LLC</v>
          </cell>
          <cell r="C1119" t="str">
            <v>Todd Twilbeck</v>
          </cell>
        </row>
        <row r="1120">
          <cell r="A1120" t="str">
            <v>Samuel Brown</v>
          </cell>
          <cell r="B1120" t="str">
            <v>E0026 - Moncks Corner</v>
          </cell>
          <cell r="C1120" t="str">
            <v>Justin Cooper</v>
          </cell>
        </row>
        <row r="1121">
          <cell r="A1121" t="str">
            <v>Kevin Sanchez</v>
          </cell>
          <cell r="B1121" t="str">
            <v>E0148 - Marshall</v>
          </cell>
          <cell r="C1121" t="str">
            <v>Abelardo Tamez</v>
          </cell>
        </row>
        <row r="1122">
          <cell r="A1122" t="str">
            <v>Brayden Mazer</v>
          </cell>
          <cell r="B1122" t="str">
            <v>E0210 - Center Avenue</v>
          </cell>
          <cell r="C1122" t="str">
            <v>AARON RITENOUR</v>
          </cell>
        </row>
        <row r="1123">
          <cell r="A1123" t="str">
            <v>Calvin Wentz</v>
          </cell>
          <cell r="B1123" t="str">
            <v>E0210 - Center Avenue</v>
          </cell>
          <cell r="C1123" t="str">
            <v>AARON RITENOUR</v>
          </cell>
        </row>
        <row r="1124">
          <cell r="A1124" t="str">
            <v>Christian Prescott</v>
          </cell>
          <cell r="B1124" t="str">
            <v>E0097 - Brevard</v>
          </cell>
          <cell r="C1124" t="str">
            <v>Jensen Shearin</v>
          </cell>
        </row>
        <row r="1125">
          <cell r="A1125" t="str">
            <v>Justin Thompson</v>
          </cell>
          <cell r="B1125" t="str">
            <v>E0307 - East Statesboro, GA</v>
          </cell>
          <cell r="C1125" t="str">
            <v>Veronica Wyrostek</v>
          </cell>
        </row>
        <row r="1126">
          <cell r="A1126" t="str">
            <v>Diana Butler</v>
          </cell>
          <cell r="B1126" t="str">
            <v>E0007 - Grandview</v>
          </cell>
          <cell r="C1126" t="str">
            <v>Adam DeGroot</v>
          </cell>
        </row>
        <row r="1127">
          <cell r="A1127" t="str">
            <v>Elyssa Toro</v>
          </cell>
          <cell r="B1127" t="str">
            <v>E0037 - Lutz</v>
          </cell>
          <cell r="C1127" t="str">
            <v>Kesean Swint</v>
          </cell>
        </row>
        <row r="1128">
          <cell r="A1128" t="str">
            <v>Emma Sandlin</v>
          </cell>
          <cell r="B1128" t="str">
            <v>E0247 - Estes Pkwy</v>
          </cell>
          <cell r="C1128" t="str">
            <v>Stephanie Ratcliffe</v>
          </cell>
        </row>
        <row r="1129">
          <cell r="A1129" t="str">
            <v>Alicia Gilmer (On Leave)</v>
          </cell>
          <cell r="B1129" t="str">
            <v>E0141 - Northwood Park</v>
          </cell>
          <cell r="C1129" t="str">
            <v>David Nightingale</v>
          </cell>
        </row>
        <row r="1130">
          <cell r="A1130" t="str">
            <v>Jack Sander</v>
          </cell>
          <cell r="B1130" t="str">
            <v>E0196 - Theydon Bend</v>
          </cell>
          <cell r="C1130" t="str">
            <v>Nathan Clement</v>
          </cell>
        </row>
        <row r="1131">
          <cell r="A1131" t="str">
            <v>Dalton Mabe</v>
          </cell>
          <cell r="B1131" t="str">
            <v>E0017 - Kernersville</v>
          </cell>
          <cell r="C1131" t="str">
            <v>Jeremiah Vincent</v>
          </cell>
        </row>
        <row r="1132">
          <cell r="A1132" t="str">
            <v>Reginald Campbell</v>
          </cell>
          <cell r="B1132" t="str">
            <v>E0160 - Cookeville,TN</v>
          </cell>
          <cell r="C1132" t="str">
            <v>Caitlin Toner</v>
          </cell>
        </row>
        <row r="1133">
          <cell r="A1133" t="str">
            <v>Edward Mejia</v>
          </cell>
          <cell r="B1133" t="str">
            <v>E0117 - Springdale</v>
          </cell>
          <cell r="C1133" t="str">
            <v>Danielle Carroll</v>
          </cell>
        </row>
        <row r="1134">
          <cell r="A1134" t="str">
            <v>Krystal Davis</v>
          </cell>
          <cell r="B1134" t="str">
            <v>E0162 - Lake City, FL</v>
          </cell>
          <cell r="C1134" t="str">
            <v>Brian Thomas</v>
          </cell>
        </row>
        <row r="1135">
          <cell r="A1135" t="str">
            <v>Ramiro Tijerina</v>
          </cell>
          <cell r="B1135" t="str">
            <v>SHJ Construction LLC</v>
          </cell>
          <cell r="C1135" t="str">
            <v>Clifton Robinson</v>
          </cell>
        </row>
        <row r="1136">
          <cell r="A1136" t="str">
            <v>Jonathan Rodriguez</v>
          </cell>
          <cell r="B1136" t="str">
            <v>SHJ Construction LLC</v>
          </cell>
          <cell r="C1136" t="str">
            <v>Joshua Kushmaul</v>
          </cell>
        </row>
        <row r="1137">
          <cell r="A1137" t="str">
            <v>Kyle Atherton</v>
          </cell>
          <cell r="B1137" t="str">
            <v>SHJ Construction LLC</v>
          </cell>
          <cell r="C1137" t="str">
            <v>Lee Davis</v>
          </cell>
        </row>
        <row r="1138">
          <cell r="A1138" t="str">
            <v>Matthew Roberts</v>
          </cell>
          <cell r="B1138" t="str">
            <v>E0241 - Tusculum</v>
          </cell>
          <cell r="C1138" t="str">
            <v>Joe Chavez</v>
          </cell>
        </row>
        <row r="1139">
          <cell r="A1139" t="str">
            <v>Robert Sanders</v>
          </cell>
          <cell r="B1139" t="str">
            <v>E0236 - University Square</v>
          </cell>
          <cell r="C1139" t="str">
            <v>Derek Schillinger</v>
          </cell>
        </row>
        <row r="1140">
          <cell r="A1140" t="str">
            <v>Riley Rosser</v>
          </cell>
          <cell r="B1140" t="str">
            <v>E0140 - Moore</v>
          </cell>
          <cell r="C1140" t="str">
            <v>William Allen</v>
          </cell>
        </row>
        <row r="1141">
          <cell r="A1141" t="str">
            <v>Tristan Davis</v>
          </cell>
          <cell r="B1141" t="str">
            <v>SHJ Construction LLC</v>
          </cell>
          <cell r="C1141" t="str">
            <v>Caden Brophy</v>
          </cell>
        </row>
        <row r="1142">
          <cell r="A1142" t="str">
            <v>Andrew Worthington</v>
          </cell>
          <cell r="B1142" t="str">
            <v>E0111 - Bainbridge</v>
          </cell>
          <cell r="C1142" t="str">
            <v>Vernon Dixon</v>
          </cell>
        </row>
        <row r="1143">
          <cell r="A1143" t="str">
            <v>Michael Smith</v>
          </cell>
          <cell r="B1143" t="str">
            <v>E0049 - Prairie Village</v>
          </cell>
          <cell r="C1143" t="str">
            <v>Lee Triggs</v>
          </cell>
        </row>
        <row r="1144">
          <cell r="A1144" t="str">
            <v>Garron Yount</v>
          </cell>
          <cell r="B1144" t="str">
            <v>E0182 - Morristown, TN</v>
          </cell>
          <cell r="C1144" t="str">
            <v>Rebecca Jones</v>
          </cell>
        </row>
        <row r="1145">
          <cell r="A1145" t="str">
            <v>Gavin Garner</v>
          </cell>
          <cell r="B1145" t="str">
            <v>E0219 - Heritage Harbour</v>
          </cell>
          <cell r="C1145" t="str">
            <v>NICOLA MARIANI</v>
          </cell>
        </row>
        <row r="1146">
          <cell r="A1146" t="str">
            <v>Jessica Peevy</v>
          </cell>
          <cell r="B1146" t="str">
            <v>E0199 - Searcy, AR</v>
          </cell>
          <cell r="C1146" t="str">
            <v>Ricky Doyle</v>
          </cell>
        </row>
        <row r="1147">
          <cell r="A1147" t="str">
            <v>TRAVIS BALLARD</v>
          </cell>
          <cell r="B1147" t="str">
            <v>E0207 - Lawrenceburg, IN</v>
          </cell>
          <cell r="C1147" t="str">
            <v>Joe Chavez</v>
          </cell>
        </row>
        <row r="1148">
          <cell r="A1148" t="str">
            <v>Cordell Smith</v>
          </cell>
          <cell r="B1148" t="str">
            <v>E0138 - Dubuque</v>
          </cell>
          <cell r="C1148" t="str">
            <v>Isaiah Nyberg</v>
          </cell>
        </row>
        <row r="1149">
          <cell r="A1149" t="str">
            <v>Aiden Fields</v>
          </cell>
          <cell r="B1149" t="str">
            <v>E0065 - Foley</v>
          </cell>
          <cell r="C1149" t="str">
            <v>Owen Williamson</v>
          </cell>
        </row>
        <row r="1150">
          <cell r="A1150" t="str">
            <v>Joshua Lichter</v>
          </cell>
          <cell r="B1150" t="str">
            <v>E0046 - Overland Park</v>
          </cell>
          <cell r="C1150" t="str">
            <v>Jacob Johnston</v>
          </cell>
        </row>
        <row r="1151">
          <cell r="A1151" t="str">
            <v>Bryson Blackwell</v>
          </cell>
          <cell r="B1151" t="str">
            <v>E0021 - Battleground</v>
          </cell>
          <cell r="C1151" t="str">
            <v>Chasity Bryant</v>
          </cell>
        </row>
        <row r="1152">
          <cell r="A1152" t="str">
            <v>Gabe Freyer</v>
          </cell>
          <cell r="B1152" t="str">
            <v>E0044 - Lake Joy</v>
          </cell>
          <cell r="C1152" t="str">
            <v>Richard Porter</v>
          </cell>
        </row>
        <row r="1153">
          <cell r="A1153" t="str">
            <v>Theresa McHugh</v>
          </cell>
          <cell r="B1153" t="str">
            <v>E0005 - Florence SC</v>
          </cell>
          <cell r="C1153" t="str">
            <v>Raymond Otto</v>
          </cell>
        </row>
        <row r="1154">
          <cell r="A1154" t="str">
            <v>Cooper McCoy</v>
          </cell>
          <cell r="B1154" t="str">
            <v>E0015 - Dacula</v>
          </cell>
          <cell r="C1154" t="str">
            <v>Matt Bachman</v>
          </cell>
        </row>
        <row r="1155">
          <cell r="A1155" t="str">
            <v>DMarco Romero</v>
          </cell>
          <cell r="B1155" t="str">
            <v>E0085 - Victoria</v>
          </cell>
          <cell r="C1155" t="str">
            <v>Justin Bernal</v>
          </cell>
        </row>
        <row r="1156">
          <cell r="A1156" t="str">
            <v>Joseph Rodriguez</v>
          </cell>
          <cell r="B1156" t="str">
            <v>E0141 - Northwood Park</v>
          </cell>
          <cell r="C1156" t="str">
            <v>David Nightingale</v>
          </cell>
        </row>
        <row r="1157">
          <cell r="A1157" t="str">
            <v>Edward Shirley</v>
          </cell>
          <cell r="B1157" t="str">
            <v>E0091 - Maplewood</v>
          </cell>
          <cell r="C1157" t="str">
            <v>Benjamin Eidem</v>
          </cell>
        </row>
        <row r="1158">
          <cell r="A1158" t="str">
            <v>Taurus Dixon</v>
          </cell>
          <cell r="B1158" t="str">
            <v>E0009 - Peachtree City/Sharpsburg</v>
          </cell>
          <cell r="C1158" t="str">
            <v>Charles Best</v>
          </cell>
        </row>
        <row r="1159">
          <cell r="A1159" t="str">
            <v>Logan Wagemaker</v>
          </cell>
          <cell r="B1159" t="str">
            <v>E0193 - Dahlonega, GA</v>
          </cell>
          <cell r="C1159" t="str">
            <v>Richard Gibbons</v>
          </cell>
        </row>
        <row r="1160">
          <cell r="A1160" t="str">
            <v>JEFFREY MCDUFFIE</v>
          </cell>
          <cell r="B1160" t="str">
            <v>E0242 - Salina, KS</v>
          </cell>
          <cell r="C1160" t="str">
            <v>Michael Donnelly</v>
          </cell>
        </row>
        <row r="1161">
          <cell r="A1161" t="str">
            <v>Eric Green</v>
          </cell>
          <cell r="B1161" t="str">
            <v>E0051 - Roswell / Holcomb</v>
          </cell>
          <cell r="C1161" t="str">
            <v>Jeffrey Dunham, Jr</v>
          </cell>
        </row>
        <row r="1162">
          <cell r="A1162" t="str">
            <v>Ethan Brown</v>
          </cell>
          <cell r="B1162" t="str">
            <v>E0290 - Lake Wylie</v>
          </cell>
          <cell r="C1162" t="str">
            <v>Jackson McDowell</v>
          </cell>
        </row>
        <row r="1163">
          <cell r="A1163" t="str">
            <v>Xavier Dominguez</v>
          </cell>
          <cell r="B1163" t="str">
            <v>E0085 - Victoria</v>
          </cell>
          <cell r="C1163" t="str">
            <v>Justin Bernal</v>
          </cell>
        </row>
        <row r="1164">
          <cell r="A1164" t="str">
            <v>Landon Anderson</v>
          </cell>
          <cell r="B1164" t="str">
            <v>E0124 - Watertown</v>
          </cell>
          <cell r="C1164" t="str">
            <v>Javan Cooper</v>
          </cell>
        </row>
        <row r="1165">
          <cell r="A1165" t="str">
            <v>Ryan Talbert</v>
          </cell>
          <cell r="B1165" t="str">
            <v>E0240 - Pike Street</v>
          </cell>
          <cell r="C1165" t="str">
            <v>Patrick Bird</v>
          </cell>
        </row>
        <row r="1166">
          <cell r="A1166" t="str">
            <v>John Norris</v>
          </cell>
          <cell r="B1166" t="str">
            <v>E0275 - Cheraw, SC</v>
          </cell>
          <cell r="C1166" t="str">
            <v>Michael Dodge</v>
          </cell>
        </row>
        <row r="1167">
          <cell r="A1167" t="str">
            <v>Brian Wilson</v>
          </cell>
          <cell r="B1167" t="str">
            <v>E0204 - Bartlesville, OK</v>
          </cell>
          <cell r="C1167" t="str">
            <v>Ricky Doyle</v>
          </cell>
        </row>
        <row r="1168">
          <cell r="A1168" t="str">
            <v>Veronica Wyrostek</v>
          </cell>
          <cell r="B1168" t="str">
            <v>E0307 - East Statesboro, GA</v>
          </cell>
          <cell r="C1168" t="str">
            <v>David Foster</v>
          </cell>
        </row>
        <row r="1169">
          <cell r="A1169" t="str">
            <v>Dana Meisner</v>
          </cell>
          <cell r="B1169" t="str">
            <v>E0141 - Northwood Park</v>
          </cell>
          <cell r="C1169" t="str">
            <v>David Nightingale</v>
          </cell>
        </row>
        <row r="1170">
          <cell r="A1170" t="str">
            <v>Matthew Fowles</v>
          </cell>
          <cell r="B1170" t="str">
            <v>E0181 - Great Falls</v>
          </cell>
          <cell r="C1170" t="str">
            <v>Megan Moore</v>
          </cell>
        </row>
        <row r="1171">
          <cell r="A1171" t="str">
            <v>Kip Frew</v>
          </cell>
          <cell r="B1171" t="str">
            <v>E0253 - Cullman, AL</v>
          </cell>
          <cell r="C1171" t="str">
            <v>Cory Cummings</v>
          </cell>
        </row>
        <row r="1172">
          <cell r="A1172" t="str">
            <v>Tiffany Reed</v>
          </cell>
          <cell r="B1172" t="str">
            <v>E0102 - Bluffton</v>
          </cell>
          <cell r="C1172" t="str">
            <v>David Foster</v>
          </cell>
        </row>
        <row r="1173">
          <cell r="A1173" t="str">
            <v>Octavis Gardner</v>
          </cell>
          <cell r="B1173" t="str">
            <v>E0102 - Bluffton</v>
          </cell>
          <cell r="C1173" t="str">
            <v>Tiffany Reed</v>
          </cell>
        </row>
        <row r="1174">
          <cell r="A1174" t="str">
            <v>April Wolf (On Leave)</v>
          </cell>
          <cell r="B1174" t="str">
            <v>E0150 - Surf City</v>
          </cell>
          <cell r="C1174" t="str">
            <v>Luis Otero</v>
          </cell>
        </row>
        <row r="1175">
          <cell r="A1175" t="str">
            <v>William King</v>
          </cell>
          <cell r="B1175" t="str">
            <v>E0162 - Lake City, FL</v>
          </cell>
          <cell r="C1175" t="str">
            <v>Brian Thomas</v>
          </cell>
        </row>
        <row r="1176">
          <cell r="A1176" t="str">
            <v>Ryan Dill</v>
          </cell>
          <cell r="B1176" t="str">
            <v>E0292 - Waynesboro, VA</v>
          </cell>
          <cell r="C1176" t="str">
            <v>Patrick Rollins</v>
          </cell>
        </row>
        <row r="1177">
          <cell r="A1177" t="str">
            <v>Bryce Braswell</v>
          </cell>
          <cell r="B1177" t="str">
            <v>E0076 - Americus</v>
          </cell>
          <cell r="C1177" t="str">
            <v>Colin Williams</v>
          </cell>
        </row>
        <row r="1178">
          <cell r="A1178" t="str">
            <v>Johnny Cisneros</v>
          </cell>
          <cell r="B1178" t="str">
            <v>E0117 - Springdale</v>
          </cell>
          <cell r="C1178" t="str">
            <v>Danielle Carroll</v>
          </cell>
        </row>
        <row r="1179">
          <cell r="A1179" t="str">
            <v>Jonathan Davis</v>
          </cell>
          <cell r="B1179" t="str">
            <v>E0159 - Muscle Shoals, AL</v>
          </cell>
          <cell r="C1179" t="str">
            <v>Molly Wilson</v>
          </cell>
        </row>
        <row r="1180">
          <cell r="A1180" t="str">
            <v>Jacob Randolph</v>
          </cell>
          <cell r="B1180" t="str">
            <v>E0148 - Marshall</v>
          </cell>
          <cell r="C1180" t="str">
            <v>Abelardo Tamez</v>
          </cell>
        </row>
        <row r="1181">
          <cell r="A1181" t="str">
            <v>Samuel St Clair</v>
          </cell>
          <cell r="B1181" t="str">
            <v>E0096 - Athens / Athens GA 1</v>
          </cell>
          <cell r="C1181" t="str">
            <v>Thomas Russell</v>
          </cell>
        </row>
        <row r="1182">
          <cell r="A1182" t="str">
            <v>Nathan Head</v>
          </cell>
          <cell r="B1182" t="str">
            <v>E0098 - Bethlehem</v>
          </cell>
          <cell r="C1182" t="str">
            <v>Jeffery Hornsby</v>
          </cell>
        </row>
        <row r="1183">
          <cell r="A1183" t="str">
            <v>Aspen Kerr</v>
          </cell>
          <cell r="B1183" t="str">
            <v>E0237 - Beau Rivage</v>
          </cell>
          <cell r="C1183" t="str">
            <v>James Arnett</v>
          </cell>
        </row>
        <row r="1184">
          <cell r="A1184" t="str">
            <v>Alisha Hilburn (On Leave)</v>
          </cell>
          <cell r="B1184" t="str">
            <v>E0136 - Kirksville</v>
          </cell>
          <cell r="C1184" t="str">
            <v>Gerald Carter</v>
          </cell>
        </row>
        <row r="1185">
          <cell r="A1185" t="str">
            <v>Dennis Conard</v>
          </cell>
          <cell r="B1185" t="str">
            <v>E0193 - Dahlonega, GA</v>
          </cell>
          <cell r="C1185" t="str">
            <v>Richard Gibbons</v>
          </cell>
        </row>
        <row r="1186">
          <cell r="A1186" t="str">
            <v>Gage Massey</v>
          </cell>
          <cell r="B1186" t="str">
            <v>E0225 - Dill Creek</v>
          </cell>
          <cell r="C1186" t="str">
            <v>ERIK NORDGREN</v>
          </cell>
        </row>
        <row r="1187">
          <cell r="A1187" t="str">
            <v>James Southworth</v>
          </cell>
          <cell r="B1187" t="str">
            <v>E0118 - Staunton</v>
          </cell>
          <cell r="C1187" t="str">
            <v>Mark Shreffler</v>
          </cell>
        </row>
        <row r="1188">
          <cell r="A1188" t="str">
            <v>Jordan Pacheco</v>
          </cell>
          <cell r="B1188" t="str">
            <v>E0212 - Vickridge Park</v>
          </cell>
          <cell r="C1188" t="str">
            <v>Al Kondry</v>
          </cell>
        </row>
        <row r="1189">
          <cell r="A1189" t="str">
            <v>Trevor Morgan</v>
          </cell>
          <cell r="B1189" t="str">
            <v>E0045 - Watson</v>
          </cell>
          <cell r="C1189" t="str">
            <v>Steven Goddard</v>
          </cell>
        </row>
        <row r="1190">
          <cell r="A1190" t="str">
            <v>Cailen Roberts</v>
          </cell>
          <cell r="B1190" t="str">
            <v>E0047 - Falcon Landing</v>
          </cell>
          <cell r="C1190" t="str">
            <v>Nicholas Huck</v>
          </cell>
        </row>
        <row r="1191">
          <cell r="A1191" t="str">
            <v>Marcus Gildersleeve</v>
          </cell>
          <cell r="B1191" t="str">
            <v>SHJ Construction LLC</v>
          </cell>
          <cell r="C1191" t="str">
            <v>Clifton Robinson</v>
          </cell>
        </row>
        <row r="1192">
          <cell r="A1192" t="str">
            <v>Clifton Robinson</v>
          </cell>
          <cell r="B1192" t="str">
            <v>SHJ Construction LLC</v>
          </cell>
          <cell r="C1192" t="str">
            <v>Andrew Garcia</v>
          </cell>
        </row>
        <row r="1193">
          <cell r="A1193" t="str">
            <v>Clifton Robinson</v>
          </cell>
          <cell r="B1193" t="str">
            <v>SHJ Construction LLC</v>
          </cell>
          <cell r="C1193" t="str">
            <v>Lee Davis</v>
          </cell>
        </row>
        <row r="1194">
          <cell r="A1194" t="str">
            <v>Casey Poe</v>
          </cell>
          <cell r="B1194" t="str">
            <v>E0240 - Pike Street</v>
          </cell>
          <cell r="C1194" t="str">
            <v>Patrick Bird</v>
          </cell>
        </row>
        <row r="1195">
          <cell r="A1195" t="str">
            <v>Dylan Bohannon</v>
          </cell>
          <cell r="B1195" t="str">
            <v>E0119 - Athens - Decatur</v>
          </cell>
          <cell r="C1195" t="str">
            <v>David Deal</v>
          </cell>
        </row>
        <row r="1196">
          <cell r="A1196" t="str">
            <v>Jytarious Harvey</v>
          </cell>
          <cell r="B1196" t="str">
            <v>E0157 - Alexander City, AL</v>
          </cell>
          <cell r="C1196" t="str">
            <v>Mitchell Herndon</v>
          </cell>
        </row>
        <row r="1197">
          <cell r="A1197" t="str">
            <v>Kevin West</v>
          </cell>
          <cell r="B1197" t="str">
            <v>E0045 - Watson</v>
          </cell>
          <cell r="C1197" t="str">
            <v>Steven Goddard</v>
          </cell>
        </row>
        <row r="1198">
          <cell r="A1198" t="str">
            <v>Kyler Givens</v>
          </cell>
          <cell r="B1198" t="str">
            <v>E0229 - Bentonville</v>
          </cell>
          <cell r="C1198" t="str">
            <v>Marcus Stowell</v>
          </cell>
        </row>
        <row r="1199">
          <cell r="A1199" t="str">
            <v>Nancy Kinney</v>
          </cell>
          <cell r="B1199" t="str">
            <v>E0240 - Pike Street</v>
          </cell>
          <cell r="C1199" t="str">
            <v>Patrick Bird</v>
          </cell>
        </row>
        <row r="1200">
          <cell r="A1200" t="str">
            <v>Kelly Forgione</v>
          </cell>
          <cell r="B1200" t="str">
            <v>E0029 - Apex</v>
          </cell>
          <cell r="C1200" t="str">
            <v>Daniel Richardson</v>
          </cell>
        </row>
        <row r="1201">
          <cell r="A1201" t="str">
            <v>Julien Releford</v>
          </cell>
          <cell r="B1201" t="str">
            <v>E0036 - Miller Road</v>
          </cell>
          <cell r="C1201" t="str">
            <v>Joel Regan</v>
          </cell>
        </row>
        <row r="1202">
          <cell r="A1202" t="str">
            <v>Benjamin Eidem</v>
          </cell>
          <cell r="B1202" t="str">
            <v>E0091 - Maplewood</v>
          </cell>
          <cell r="C1202" t="str">
            <v>Andrew Stephens</v>
          </cell>
        </row>
        <row r="1203">
          <cell r="A1203" t="str">
            <v>Mary Hoar</v>
          </cell>
          <cell r="B1203" t="str">
            <v>E0286 - Westover Road</v>
          </cell>
          <cell r="C1203" t="str">
            <v>Gary Bradley</v>
          </cell>
        </row>
        <row r="1204">
          <cell r="A1204" t="str">
            <v>Todd Haley</v>
          </cell>
          <cell r="B1204" t="str">
            <v>E0227 - Bolger Square</v>
          </cell>
          <cell r="C1204" t="str">
            <v>Michael Donnelly</v>
          </cell>
        </row>
        <row r="1205">
          <cell r="A1205" t="str">
            <v>Brian Hodge</v>
          </cell>
          <cell r="B1205" t="str">
            <v>E0261- Wayne Road</v>
          </cell>
          <cell r="C1205" t="str">
            <v>Jeff Mathis</v>
          </cell>
        </row>
        <row r="1206">
          <cell r="A1206" t="str">
            <v>Addison Langford-Barlow</v>
          </cell>
          <cell r="B1206" t="str">
            <v>E0068 - Nacogdoches</v>
          </cell>
          <cell r="C1206" t="str">
            <v>Rick Thornton</v>
          </cell>
        </row>
        <row r="1207">
          <cell r="A1207" t="str">
            <v>Jack Freeman</v>
          </cell>
          <cell r="B1207" t="str">
            <v>E0193 - Dahlonega, GA</v>
          </cell>
          <cell r="C1207" t="str">
            <v>Richard Gibbons</v>
          </cell>
        </row>
        <row r="1208">
          <cell r="A1208" t="str">
            <v>Waylan Allen</v>
          </cell>
          <cell r="B1208" t="str">
            <v>E0141 - Northwood Park</v>
          </cell>
          <cell r="C1208" t="str">
            <v>David Nightingale</v>
          </cell>
        </row>
        <row r="1209">
          <cell r="A1209" t="str">
            <v>Richard Rowe</v>
          </cell>
          <cell r="B1209" t="str">
            <v>E0233 - Cobb Pkwy</v>
          </cell>
          <cell r="C1209" t="str">
            <v>Cullen Copland</v>
          </cell>
        </row>
        <row r="1210">
          <cell r="A1210" t="str">
            <v>Austin Hatfield</v>
          </cell>
          <cell r="B1210" t="str">
            <v>E0233 - Cobb Pkwy</v>
          </cell>
          <cell r="C1210" t="str">
            <v>Cullen Copland</v>
          </cell>
        </row>
        <row r="1211">
          <cell r="A1211" t="str">
            <v>William Hernandez-Chales</v>
          </cell>
          <cell r="B1211" t="str">
            <v>E0017 - Kernersville</v>
          </cell>
          <cell r="C1211" t="str">
            <v>Jeremiah Vincent</v>
          </cell>
        </row>
        <row r="1212">
          <cell r="A1212" t="str">
            <v>Gerald Wilson</v>
          </cell>
          <cell r="B1212" t="str">
            <v>E0146 - N Road Orangeburg</v>
          </cell>
          <cell r="C1212" t="str">
            <v>Lee Card</v>
          </cell>
        </row>
        <row r="1213">
          <cell r="A1213" t="str">
            <v>Preston Sarkela</v>
          </cell>
          <cell r="B1213" t="str">
            <v>E0225 - Dill Creek</v>
          </cell>
          <cell r="C1213" t="str">
            <v>ERIK NORDGREN</v>
          </cell>
        </row>
        <row r="1214">
          <cell r="A1214" t="str">
            <v>Tamara Cummins</v>
          </cell>
          <cell r="B1214" t="str">
            <v>E0240 - Pike Street</v>
          </cell>
          <cell r="C1214" t="str">
            <v>Patrick Bird</v>
          </cell>
        </row>
        <row r="1215">
          <cell r="A1215" t="str">
            <v>Anthony Romito</v>
          </cell>
          <cell r="B1215" t="str">
            <v>E0093 - Huntsville</v>
          </cell>
          <cell r="C1215" t="str">
            <v>Mark Busby</v>
          </cell>
        </row>
        <row r="1216">
          <cell r="A1216" t="str">
            <v>Valentyn Jaquez</v>
          </cell>
          <cell r="B1216" t="str">
            <v>E0193 - Dahlonega, GA</v>
          </cell>
          <cell r="C1216" t="str">
            <v>Richard Gibbons</v>
          </cell>
        </row>
        <row r="1217">
          <cell r="A1217" t="str">
            <v>Princeton Miller</v>
          </cell>
          <cell r="B1217" t="str">
            <v>E0225 - Dill Creek</v>
          </cell>
          <cell r="C1217" t="str">
            <v>ERIK NORDGREN</v>
          </cell>
        </row>
        <row r="1218">
          <cell r="A1218" t="str">
            <v>Hannah Kirkpatrick</v>
          </cell>
          <cell r="B1218" t="str">
            <v>E0237 - Beau Rivage</v>
          </cell>
          <cell r="C1218" t="str">
            <v>James Arnett</v>
          </cell>
        </row>
        <row r="1219">
          <cell r="A1219" t="str">
            <v>Braxton Quinlan</v>
          </cell>
          <cell r="B1219" t="str">
            <v>E0123 - Shelbyville</v>
          </cell>
          <cell r="C1219" t="str">
            <v>Byron Barnes</v>
          </cell>
        </row>
        <row r="1220">
          <cell r="A1220" t="str">
            <v>Chadrick Daugherty</v>
          </cell>
          <cell r="B1220" t="str">
            <v>E0123 - Shelbyville</v>
          </cell>
          <cell r="C1220" t="str">
            <v>Byron Barnes</v>
          </cell>
        </row>
        <row r="1221">
          <cell r="A1221" t="str">
            <v>William Kirwin</v>
          </cell>
          <cell r="B1221" t="str">
            <v>E0246 - Washington, NC</v>
          </cell>
          <cell r="C1221" t="str">
            <v>Nicholas Way</v>
          </cell>
        </row>
        <row r="1222">
          <cell r="A1222" t="str">
            <v>Sahaeem Shelton</v>
          </cell>
          <cell r="B1222" t="str">
            <v>E0246 - Washington, NC</v>
          </cell>
          <cell r="C1222" t="str">
            <v>Nicholas Way</v>
          </cell>
        </row>
        <row r="1223">
          <cell r="A1223" t="str">
            <v>Emily Diffenderfer</v>
          </cell>
          <cell r="B1223" t="str">
            <v>E0095 - Cornelia</v>
          </cell>
          <cell r="C1223" t="str">
            <v>Dale Hyndman</v>
          </cell>
        </row>
        <row r="1224">
          <cell r="A1224" t="str">
            <v>Dwayne Holden</v>
          </cell>
          <cell r="B1224" t="str">
            <v>E0016 - Evans</v>
          </cell>
          <cell r="C1224" t="str">
            <v>Erinn Ames</v>
          </cell>
        </row>
        <row r="1225">
          <cell r="A1225" t="str">
            <v>Kenan Ghallab</v>
          </cell>
          <cell r="B1225" t="str">
            <v>E0233 - Cobb Pkwy</v>
          </cell>
          <cell r="C1225" t="str">
            <v>Cullen Copland</v>
          </cell>
        </row>
        <row r="1226">
          <cell r="A1226" t="str">
            <v>Samuel Munnerlyn</v>
          </cell>
          <cell r="B1226" t="str">
            <v>E0226 - Forum Drive SC</v>
          </cell>
          <cell r="C1226" t="str">
            <v>Douglas Chaloupek</v>
          </cell>
        </row>
        <row r="1227">
          <cell r="A1227" t="str">
            <v>Kaylyn Jenkins</v>
          </cell>
          <cell r="B1227" t="str">
            <v>E0237 - Beau Rivage</v>
          </cell>
          <cell r="C1227" t="str">
            <v>James Arnett</v>
          </cell>
        </row>
        <row r="1228">
          <cell r="A1228" t="str">
            <v>Haylee Bell</v>
          </cell>
          <cell r="B1228" t="str">
            <v>E0212 - Vickridge Park</v>
          </cell>
          <cell r="C1228" t="str">
            <v>Al Kondry</v>
          </cell>
        </row>
        <row r="1229">
          <cell r="A1229" t="str">
            <v>James York</v>
          </cell>
          <cell r="B1229" t="str">
            <v>SHJ Construction LLC</v>
          </cell>
          <cell r="C1229" t="str">
            <v>Clifton Robinson</v>
          </cell>
        </row>
        <row r="1230">
          <cell r="A1230" t="str">
            <v>Ella Diffenderfer</v>
          </cell>
          <cell r="B1230" t="str">
            <v>E0095 - Cornelia</v>
          </cell>
          <cell r="C1230" t="str">
            <v>Dale Hyndman</v>
          </cell>
        </row>
        <row r="1231">
          <cell r="A1231" t="str">
            <v>jaevin Dillon</v>
          </cell>
          <cell r="B1231" t="str">
            <v>E0237 - Beau Rivage</v>
          </cell>
          <cell r="C1231" t="str">
            <v>James Arnett</v>
          </cell>
        </row>
        <row r="1232">
          <cell r="A1232" t="str">
            <v>Lazaro Diaz</v>
          </cell>
          <cell r="B1232" t="str">
            <v>E0007 - Grandview</v>
          </cell>
          <cell r="C1232" t="str">
            <v>Adam DeGroot</v>
          </cell>
        </row>
        <row r="1233">
          <cell r="A1233" t="str">
            <v>Emma Finnemore</v>
          </cell>
          <cell r="B1233" t="str">
            <v>E0193 - Dahlonega, GA</v>
          </cell>
          <cell r="C1233" t="str">
            <v>Richard Gibbons</v>
          </cell>
        </row>
        <row r="1234">
          <cell r="A1234" t="str">
            <v>Alivia Lewis</v>
          </cell>
          <cell r="B1234" t="str">
            <v>E0164 - Harvest, AL</v>
          </cell>
          <cell r="C1234" t="str">
            <v>Lane Carr</v>
          </cell>
        </row>
        <row r="1235">
          <cell r="A1235" t="str">
            <v>Phil Mangum</v>
          </cell>
          <cell r="B1235" t="str">
            <v>E0029 - Apex</v>
          </cell>
          <cell r="C1235" t="str">
            <v>Daniel Richardson</v>
          </cell>
        </row>
        <row r="1236">
          <cell r="A1236" t="str">
            <v>Michael Mateja</v>
          </cell>
          <cell r="B1236" t="str">
            <v>E0199 - Searcy, AR</v>
          </cell>
          <cell r="C1236" t="str">
            <v>Jessica Peevy</v>
          </cell>
        </row>
        <row r="1237">
          <cell r="A1237" t="str">
            <v>Jordon Culver</v>
          </cell>
          <cell r="B1237" t="str">
            <v>E0185 - S. Oates Street</v>
          </cell>
          <cell r="C1237" t="str">
            <v>Frederick Pierson</v>
          </cell>
        </row>
        <row r="1238">
          <cell r="A1238" t="str">
            <v>Brandon Rodriguez</v>
          </cell>
          <cell r="B1238" t="str">
            <v>E0043 - Boulder Creek</v>
          </cell>
          <cell r="C1238" t="str">
            <v>Jimmy Foster</v>
          </cell>
        </row>
        <row r="1239">
          <cell r="A1239" t="str">
            <v>Marina Permann</v>
          </cell>
          <cell r="B1239" t="str">
            <v>E0249 - River Crossing</v>
          </cell>
          <cell r="C1239" t="str">
            <v>Mike Breitrick</v>
          </cell>
        </row>
        <row r="1240">
          <cell r="A1240" t="str">
            <v>Aaron Hogan</v>
          </cell>
          <cell r="B1240" t="str">
            <v>E0028 - Raytown</v>
          </cell>
          <cell r="C1240" t="str">
            <v>Kyle Baker</v>
          </cell>
        </row>
        <row r="1241">
          <cell r="A1241" t="str">
            <v>Wren White</v>
          </cell>
          <cell r="B1241" t="str">
            <v>E0054 - Canton</v>
          </cell>
          <cell r="C1241" t="str">
            <v>Patrick Powers</v>
          </cell>
        </row>
        <row r="1242">
          <cell r="A1242" t="str">
            <v>Gabriel Rembao</v>
          </cell>
          <cell r="B1242" t="str">
            <v>E0143 - Austin</v>
          </cell>
          <cell r="C1242" t="str">
            <v>Lora Youngmark</v>
          </cell>
        </row>
        <row r="1243">
          <cell r="A1243" t="str">
            <v>Jackson Taylor</v>
          </cell>
          <cell r="B1243" t="str">
            <v>E0225 - Dill Creek</v>
          </cell>
          <cell r="C1243" t="str">
            <v>ERIK NORDGREN</v>
          </cell>
        </row>
        <row r="1244">
          <cell r="A1244" t="str">
            <v>JACOB TUCKER</v>
          </cell>
          <cell r="B1244" t="str">
            <v>E0019 - High Point</v>
          </cell>
          <cell r="C1244" t="str">
            <v>Nicholas Anthony</v>
          </cell>
        </row>
        <row r="1245">
          <cell r="A1245" t="str">
            <v>Craig Robinson</v>
          </cell>
          <cell r="B1245" t="str">
            <v>E0252 - Jacksonville, TX</v>
          </cell>
          <cell r="C1245" t="str">
            <v>Brandon Zarecor</v>
          </cell>
        </row>
        <row r="1246">
          <cell r="A1246" t="str">
            <v>Rachel Richards</v>
          </cell>
          <cell r="B1246" t="str">
            <v>Wash Support Center</v>
          </cell>
          <cell r="C1246" t="str">
            <v>Anna Cattuzzo</v>
          </cell>
        </row>
        <row r="1247">
          <cell r="A1247" t="str">
            <v>Tracy Harper</v>
          </cell>
          <cell r="B1247" t="str">
            <v>Wash Support Center</v>
          </cell>
          <cell r="C1247" t="str">
            <v>Amy Eldridge</v>
          </cell>
        </row>
        <row r="1248">
          <cell r="A1248" t="str">
            <v>Demetrius McDowell</v>
          </cell>
          <cell r="B1248" t="str">
            <v>E0209 - Tarboro, NC</v>
          </cell>
          <cell r="C1248" t="str">
            <v>Frankie Tadlock</v>
          </cell>
        </row>
        <row r="1249">
          <cell r="A1249" t="str">
            <v>Jeremiah Robinson</v>
          </cell>
          <cell r="B1249" t="str">
            <v>E0064 - Salem</v>
          </cell>
          <cell r="C1249" t="str">
            <v>DAVID PRINCE</v>
          </cell>
        </row>
        <row r="1250">
          <cell r="A1250" t="str">
            <v>Jeraya Demby</v>
          </cell>
          <cell r="B1250" t="str">
            <v>E0121 - Hilton Head</v>
          </cell>
          <cell r="C1250" t="str">
            <v>Dennis Gallegos</v>
          </cell>
        </row>
        <row r="1251">
          <cell r="A1251" t="str">
            <v>Robert Williams</v>
          </cell>
          <cell r="B1251" t="str">
            <v>E0009 - Peachtree City/Sharpsburg</v>
          </cell>
          <cell r="C1251" t="str">
            <v>Charles Best</v>
          </cell>
        </row>
        <row r="1252">
          <cell r="A1252" t="str">
            <v>thomas underwood</v>
          </cell>
          <cell r="B1252" t="str">
            <v>E0109 - Madison Heights</v>
          </cell>
          <cell r="C1252" t="str">
            <v>Reyvin Siegel</v>
          </cell>
        </row>
        <row r="1253">
          <cell r="A1253" t="str">
            <v>Justin Rooney</v>
          </cell>
          <cell r="B1253" t="str">
            <v>E0237 - Beau Rivage</v>
          </cell>
          <cell r="C1253" t="str">
            <v>James Arnett</v>
          </cell>
        </row>
        <row r="1254">
          <cell r="A1254" t="str">
            <v>Terry Franklin</v>
          </cell>
          <cell r="B1254" t="str">
            <v>E0071 - S Marietta Pkwy / Square</v>
          </cell>
          <cell r="C1254" t="str">
            <v>Marcus Jones</v>
          </cell>
        </row>
        <row r="1255">
          <cell r="A1255" t="str">
            <v>Cristian Pouchie</v>
          </cell>
          <cell r="B1255" t="str">
            <v>E0233 - Cobb Pkwy</v>
          </cell>
          <cell r="C1255" t="str">
            <v>Cullen Copland</v>
          </cell>
        </row>
        <row r="1256">
          <cell r="A1256" t="str">
            <v>Elijah Holloway</v>
          </cell>
          <cell r="B1256" t="str">
            <v>E0233 - Cobb Pkwy</v>
          </cell>
          <cell r="C1256" t="str">
            <v>Cullen Copland</v>
          </cell>
        </row>
        <row r="1257">
          <cell r="A1257" t="str">
            <v>Benjamin Garcia</v>
          </cell>
          <cell r="B1257" t="str">
            <v>E0156 - Clute, TX</v>
          </cell>
          <cell r="C1257" t="str">
            <v>Destiney Jimenez</v>
          </cell>
        </row>
        <row r="1258">
          <cell r="A1258" t="str">
            <v>Zoe Wright</v>
          </cell>
          <cell r="B1258" t="str">
            <v>E0136 - Kirksville</v>
          </cell>
          <cell r="C1258" t="str">
            <v>Gerald Carter</v>
          </cell>
        </row>
        <row r="1259">
          <cell r="A1259" t="str">
            <v>Dakota Hutchison</v>
          </cell>
          <cell r="B1259" t="str">
            <v>E0050 - Douglas</v>
          </cell>
          <cell r="C1259" t="str">
            <v>Joseph Olah</v>
          </cell>
        </row>
        <row r="1260">
          <cell r="A1260" t="str">
            <v>Alaysha McGee</v>
          </cell>
          <cell r="B1260" t="str">
            <v>E0186 - Horn Lake, MS</v>
          </cell>
          <cell r="C1260" t="str">
            <v>RASHAD JONES</v>
          </cell>
        </row>
        <row r="1261">
          <cell r="A1261" t="str">
            <v>Jeremiah Roberts</v>
          </cell>
          <cell r="B1261" t="str">
            <v>E0025 - Hinesville</v>
          </cell>
          <cell r="C1261" t="str">
            <v>Don Lettieri</v>
          </cell>
        </row>
        <row r="1262">
          <cell r="A1262" t="str">
            <v>Naseem Ramirez</v>
          </cell>
          <cell r="B1262" t="str">
            <v>E0086 - Palestine</v>
          </cell>
          <cell r="C1262" t="str">
            <v>Rene Gonzales</v>
          </cell>
        </row>
        <row r="1263">
          <cell r="A1263" t="str">
            <v>Jaiveon Colbert</v>
          </cell>
          <cell r="B1263" t="str">
            <v>E0044 - Lake Joy</v>
          </cell>
          <cell r="C1263" t="str">
            <v>Richard Porter</v>
          </cell>
        </row>
        <row r="1264">
          <cell r="A1264" t="str">
            <v>Jackson Berry</v>
          </cell>
          <cell r="B1264" t="str">
            <v>E0031 - Veterans</v>
          </cell>
          <cell r="C1264" t="str">
            <v>Kyle Robertson</v>
          </cell>
        </row>
        <row r="1265">
          <cell r="A1265" t="str">
            <v>Dasean Barlow</v>
          </cell>
          <cell r="B1265" t="str">
            <v>E0144 - Fitzgerald</v>
          </cell>
          <cell r="C1265" t="str">
            <v>Kane Campbell</v>
          </cell>
        </row>
        <row r="1266">
          <cell r="A1266" t="str">
            <v>TRACY HYMAN</v>
          </cell>
          <cell r="B1266" t="str">
            <v>E0245 - E. Arlington Blvd</v>
          </cell>
          <cell r="C1266" t="str">
            <v>Brandon Cobb</v>
          </cell>
        </row>
        <row r="1267">
          <cell r="A1267" t="str">
            <v>Bryson Hall</v>
          </cell>
          <cell r="B1267" t="str">
            <v>E0137 - Pickens</v>
          </cell>
          <cell r="C1267" t="str">
            <v>Gregory Smith</v>
          </cell>
        </row>
        <row r="1268">
          <cell r="A1268" t="str">
            <v>Lundon Lias</v>
          </cell>
          <cell r="B1268" t="str">
            <v>E0036 - Miller Road</v>
          </cell>
          <cell r="C1268" t="str">
            <v>Joel Regan</v>
          </cell>
        </row>
        <row r="1269">
          <cell r="A1269" t="str">
            <v>Michael Mathis</v>
          </cell>
          <cell r="B1269" t="str">
            <v>E0123 - Shelbyville</v>
          </cell>
          <cell r="C1269" t="str">
            <v>Byron Barnes</v>
          </cell>
        </row>
        <row r="1270">
          <cell r="A1270" t="str">
            <v>Haylee Rossi</v>
          </cell>
          <cell r="B1270" t="str">
            <v>E0025 - Hinesville</v>
          </cell>
          <cell r="C1270" t="str">
            <v>Don Lettieri</v>
          </cell>
        </row>
        <row r="1271">
          <cell r="A1271" t="str">
            <v>Nate Brown</v>
          </cell>
          <cell r="B1271" t="str">
            <v>E0059 - Albemarle</v>
          </cell>
          <cell r="C1271" t="str">
            <v>Joshua Stone</v>
          </cell>
        </row>
        <row r="1272">
          <cell r="A1272" t="str">
            <v>Galilea Gaytan</v>
          </cell>
          <cell r="B1272" t="str">
            <v>E0034 - Sandy Springs</v>
          </cell>
          <cell r="C1272" t="str">
            <v>Kevin Smith</v>
          </cell>
        </row>
        <row r="1273">
          <cell r="A1273" t="str">
            <v>Charles Pryor</v>
          </cell>
          <cell r="B1273" t="str">
            <v>E0113 - Hopkinsville</v>
          </cell>
          <cell r="C1273" t="str">
            <v>Rebecca Bates</v>
          </cell>
        </row>
        <row r="1274">
          <cell r="A1274" t="str">
            <v>Arthur Johnson</v>
          </cell>
          <cell r="B1274" t="str">
            <v>E0280 - State Line</v>
          </cell>
          <cell r="C1274" t="str">
            <v>Derek Schillinger</v>
          </cell>
        </row>
        <row r="1275">
          <cell r="A1275" t="str">
            <v>Rex Humerickhouse</v>
          </cell>
          <cell r="B1275" t="str">
            <v>E0062 - Speedway</v>
          </cell>
          <cell r="C1275" t="str">
            <v>Michael Donnelly</v>
          </cell>
        </row>
        <row r="1276">
          <cell r="A1276" t="str">
            <v>Justin Cowans</v>
          </cell>
          <cell r="B1276" t="str">
            <v>E0289 - Wegge Court</v>
          </cell>
          <cell r="C1276" t="str">
            <v>Andrew Stephens</v>
          </cell>
        </row>
        <row r="1277">
          <cell r="A1277" t="str">
            <v>Cameron Duncan</v>
          </cell>
          <cell r="B1277" t="str">
            <v>E0213 - Millington, TN</v>
          </cell>
          <cell r="C1277" t="str">
            <v>Brandon Dean</v>
          </cell>
        </row>
        <row r="1278">
          <cell r="A1278" t="str">
            <v>Makayla Riddle</v>
          </cell>
          <cell r="B1278" t="str">
            <v>E0226 - Forum Drive SC</v>
          </cell>
          <cell r="C1278" t="str">
            <v>Douglas Chaloupek</v>
          </cell>
        </row>
        <row r="1279">
          <cell r="A1279" t="str">
            <v>Cameron Powe</v>
          </cell>
          <cell r="B1279" t="str">
            <v>E0226 - Forum Drive SC</v>
          </cell>
          <cell r="C1279" t="str">
            <v>Douglas Chaloupek</v>
          </cell>
        </row>
        <row r="1280">
          <cell r="A1280" t="str">
            <v>Jason Max</v>
          </cell>
          <cell r="B1280" t="str">
            <v>E0213 - Millington, TN</v>
          </cell>
          <cell r="C1280" t="str">
            <v>Brandon Dean</v>
          </cell>
        </row>
        <row r="1281">
          <cell r="A1281" t="str">
            <v>Hudson Floyd</v>
          </cell>
          <cell r="B1281" t="str">
            <v>E0229 - Bentonville</v>
          </cell>
          <cell r="C1281" t="str">
            <v>Marcus Stowell</v>
          </cell>
        </row>
        <row r="1282">
          <cell r="A1282" t="str">
            <v>Lauren Drown</v>
          </cell>
          <cell r="B1282" t="str">
            <v>Wash Support Center</v>
          </cell>
          <cell r="C1282" t="str">
            <v>John Sillay</v>
          </cell>
        </row>
        <row r="1283">
          <cell r="A1283" t="str">
            <v>Jonathon Howard</v>
          </cell>
          <cell r="B1283" t="str">
            <v>E0004 - Milledgeville</v>
          </cell>
          <cell r="C1283" t="str">
            <v>Davy Cox</v>
          </cell>
        </row>
        <row r="1284">
          <cell r="A1284" t="str">
            <v>amanda ellerbe</v>
          </cell>
          <cell r="B1284" t="str">
            <v>E0058 - Lanier / Friendship</v>
          </cell>
          <cell r="C1284" t="str">
            <v>Benjamin Barbour</v>
          </cell>
        </row>
        <row r="1285">
          <cell r="A1285" t="str">
            <v>Jeremiah Brown</v>
          </cell>
          <cell r="B1285" t="str">
            <v>E0013 - Washington Road</v>
          </cell>
          <cell r="C1285" t="str">
            <v>Chad Stawicki</v>
          </cell>
        </row>
        <row r="1286">
          <cell r="A1286" t="str">
            <v>Fredd Solorza</v>
          </cell>
          <cell r="B1286" t="str">
            <v>E0117 - Springdale</v>
          </cell>
          <cell r="C1286" t="str">
            <v>Danielle Carroll</v>
          </cell>
        </row>
        <row r="1287">
          <cell r="A1287" t="str">
            <v>Dulce Ledesma</v>
          </cell>
          <cell r="B1287" t="str">
            <v>E0219 - Heritage Harbour</v>
          </cell>
          <cell r="C1287" t="str">
            <v>NICOLA MARIANI</v>
          </cell>
        </row>
        <row r="1288">
          <cell r="A1288" t="str">
            <v>Reagan Coughlin</v>
          </cell>
          <cell r="B1288" t="str">
            <v>E0229 - Bentonville</v>
          </cell>
          <cell r="C1288" t="str">
            <v>Marcus Stowell</v>
          </cell>
        </row>
        <row r="1289">
          <cell r="A1289" t="str">
            <v>Branton Ross</v>
          </cell>
          <cell r="B1289" t="str">
            <v>E0229 - Bentonville</v>
          </cell>
          <cell r="C1289" t="str">
            <v>Marcus Stowell</v>
          </cell>
        </row>
        <row r="1290">
          <cell r="A1290" t="str">
            <v>Jessica Anderson</v>
          </cell>
          <cell r="B1290" t="str">
            <v>E0239 - Pampa, TX</v>
          </cell>
          <cell r="C1290" t="str">
            <v>Katherine Hockaday</v>
          </cell>
        </row>
        <row r="1291">
          <cell r="A1291" t="str">
            <v>Isabella Wilson</v>
          </cell>
          <cell r="B1291" t="str">
            <v>E0218 - Borger, TX</v>
          </cell>
          <cell r="C1291" t="str">
            <v>Tyra Payne</v>
          </cell>
        </row>
        <row r="1292">
          <cell r="A1292" t="str">
            <v>Emily Lydon</v>
          </cell>
          <cell r="B1292" t="str">
            <v>E0220 - Cambridge, MN</v>
          </cell>
          <cell r="C1292" t="str">
            <v>Brett Fausher</v>
          </cell>
        </row>
        <row r="1293">
          <cell r="A1293" t="str">
            <v>Hunter Dail</v>
          </cell>
          <cell r="B1293" t="str">
            <v>E0245 - E. Arlington Blvd</v>
          </cell>
          <cell r="C1293" t="str">
            <v>Brandon Cobb</v>
          </cell>
        </row>
        <row r="1294">
          <cell r="A1294" t="str">
            <v>Keyama Fisher</v>
          </cell>
          <cell r="B1294" t="str">
            <v>E0245 - E. Arlington Blvd</v>
          </cell>
          <cell r="C1294" t="str">
            <v>Brandon Cobb</v>
          </cell>
        </row>
        <row r="1295">
          <cell r="A1295" t="str">
            <v>Daryl Parker</v>
          </cell>
          <cell r="B1295" t="str">
            <v>E0245 - E. Arlington Blvd</v>
          </cell>
          <cell r="C1295" t="str">
            <v>Brandon Cobb</v>
          </cell>
        </row>
        <row r="1296">
          <cell r="A1296" t="str">
            <v>Sean Stevens</v>
          </cell>
          <cell r="B1296" t="str">
            <v>E0269 - Schillinger Road</v>
          </cell>
          <cell r="C1296" t="str">
            <v>Steven Kyriazis</v>
          </cell>
        </row>
        <row r="1297">
          <cell r="A1297" t="str">
            <v>Danielle Carroll</v>
          </cell>
          <cell r="B1297" t="str">
            <v>E0117 - Springdale</v>
          </cell>
          <cell r="C1297" t="str">
            <v>Ricky Doyle</v>
          </cell>
        </row>
        <row r="1298">
          <cell r="A1298" t="str">
            <v>Robert Gambino</v>
          </cell>
          <cell r="B1298" t="str">
            <v>E0270 - Lecanto, FL</v>
          </cell>
          <cell r="C1298" t="str">
            <v>Steven Kyriazis</v>
          </cell>
        </row>
        <row r="1299">
          <cell r="A1299" t="str">
            <v>Melissa Barker (On Leave)</v>
          </cell>
          <cell r="B1299" t="str">
            <v>E0152 - North Charleston</v>
          </cell>
          <cell r="C1299" t="str">
            <v>David Foster</v>
          </cell>
        </row>
        <row r="1300">
          <cell r="A1300" t="str">
            <v>Jennifer Hooper</v>
          </cell>
          <cell r="B1300" t="str">
            <v>E0303 - Hanover Crossing</v>
          </cell>
          <cell r="C1300" t="str">
            <v>Patrick Rollins</v>
          </cell>
        </row>
        <row r="1301">
          <cell r="A1301" t="str">
            <v>Dalton Shock</v>
          </cell>
          <cell r="B1301" t="str">
            <v>E0079 - Cedar Falls</v>
          </cell>
          <cell r="C1301" t="str">
            <v>Ricky Doyle</v>
          </cell>
        </row>
        <row r="1302">
          <cell r="A1302" t="str">
            <v>Damian Wright</v>
          </cell>
          <cell r="B1302" t="str">
            <v>E0038 - Kennesaw</v>
          </cell>
          <cell r="C1302" t="str">
            <v>Jason Graham</v>
          </cell>
        </row>
        <row r="1303">
          <cell r="A1303" t="str">
            <v>Wyatt Young</v>
          </cell>
          <cell r="B1303" t="str">
            <v>E0213 - Millington, TN</v>
          </cell>
          <cell r="C1303" t="str">
            <v>Brandon Dean</v>
          </cell>
        </row>
        <row r="1304">
          <cell r="A1304" t="str">
            <v>Evan Hoenig</v>
          </cell>
          <cell r="B1304" t="str">
            <v>E0167 - Athens - Mayberry, AL</v>
          </cell>
          <cell r="C1304" t="str">
            <v>Steven Hurford</v>
          </cell>
        </row>
        <row r="1305">
          <cell r="A1305" t="str">
            <v>Christian NeSmith</v>
          </cell>
          <cell r="B1305" t="str">
            <v>E0093 - Huntsville</v>
          </cell>
          <cell r="C1305" t="str">
            <v>Mark Busby</v>
          </cell>
        </row>
        <row r="1306">
          <cell r="A1306" t="str">
            <v>STEPHANIE DAVIS</v>
          </cell>
          <cell r="B1306" t="str">
            <v>E0235 - Shelby, NC</v>
          </cell>
          <cell r="C1306" t="str">
            <v>Joshua Cloonan</v>
          </cell>
        </row>
        <row r="1307">
          <cell r="A1307" t="str">
            <v>Ray Surratt</v>
          </cell>
          <cell r="B1307" t="str">
            <v>E0235 - Shelby, NC</v>
          </cell>
          <cell r="C1307" t="str">
            <v>Joshua Cloonan</v>
          </cell>
        </row>
        <row r="1308">
          <cell r="A1308" t="str">
            <v>LaCarlo Fredrick</v>
          </cell>
          <cell r="B1308" t="str">
            <v>E0245 - E. Arlington Blvd</v>
          </cell>
          <cell r="C1308" t="str">
            <v>Brandon Cobb</v>
          </cell>
        </row>
        <row r="1309">
          <cell r="A1309" t="str">
            <v>Dayvin Martinez</v>
          </cell>
          <cell r="B1309" t="str">
            <v>E0085 - Victoria</v>
          </cell>
          <cell r="C1309" t="str">
            <v>Justin Bernal</v>
          </cell>
        </row>
        <row r="1310">
          <cell r="A1310" t="str">
            <v>Jamie Bradley</v>
          </cell>
          <cell r="B1310" t="str">
            <v>E0182 - Morristown, TN</v>
          </cell>
          <cell r="C1310" t="str">
            <v>Rebecca Jones</v>
          </cell>
        </row>
        <row r="1311">
          <cell r="A1311" t="str">
            <v>Jason Turner</v>
          </cell>
          <cell r="B1311" t="str">
            <v>E0221 - Somerset, KY</v>
          </cell>
          <cell r="C1311" t="str">
            <v>James Stomieroski</v>
          </cell>
        </row>
        <row r="1312">
          <cell r="A1312" t="str">
            <v>Derek Bradshaw</v>
          </cell>
          <cell r="B1312" t="str">
            <v>E0223 - Otter Lake Road</v>
          </cell>
          <cell r="C1312" t="str">
            <v>Kendall Cannimore</v>
          </cell>
        </row>
        <row r="1313">
          <cell r="A1313" t="str">
            <v>Izik Owens</v>
          </cell>
          <cell r="B1313" t="str">
            <v>E0183 - Newport, TN</v>
          </cell>
          <cell r="C1313" t="str">
            <v>Samuel Schmidt</v>
          </cell>
        </row>
        <row r="1314">
          <cell r="A1314" t="str">
            <v>Anthony Hale</v>
          </cell>
          <cell r="B1314" t="str">
            <v>E0183 - Newport, TN</v>
          </cell>
          <cell r="C1314" t="str">
            <v>Samuel Schmidt</v>
          </cell>
        </row>
        <row r="1315">
          <cell r="A1315" t="str">
            <v>Jonathan Gardner</v>
          </cell>
          <cell r="B1315" t="str">
            <v>E0053 - Vivion</v>
          </cell>
          <cell r="C1315" t="str">
            <v>Austin Tudor</v>
          </cell>
        </row>
        <row r="1316">
          <cell r="A1316" t="str">
            <v>Richard Saulpaw</v>
          </cell>
          <cell r="B1316" t="str">
            <v>E0238 - Campbellsville, KY</v>
          </cell>
          <cell r="C1316" t="str">
            <v>Joe Chavez</v>
          </cell>
        </row>
        <row r="1317">
          <cell r="A1317" t="str">
            <v>Mason Freeman</v>
          </cell>
          <cell r="B1317" t="str">
            <v>E0115 - Temperance Hill</v>
          </cell>
          <cell r="C1317" t="str">
            <v>Janell Campbell</v>
          </cell>
        </row>
        <row r="1318">
          <cell r="A1318" t="str">
            <v>Kehran James</v>
          </cell>
          <cell r="B1318" t="str">
            <v>E0052 - Oldsmar</v>
          </cell>
          <cell r="C1318" t="str">
            <v>Brayton Swan</v>
          </cell>
        </row>
        <row r="1319">
          <cell r="A1319" t="str">
            <v>Christofer Grey</v>
          </cell>
          <cell r="B1319" t="str">
            <v>E0238 - Campbellsville, KY</v>
          </cell>
          <cell r="C1319" t="str">
            <v>Richard Saulpaw</v>
          </cell>
        </row>
        <row r="1320">
          <cell r="A1320" t="str">
            <v>Aidan Hart</v>
          </cell>
          <cell r="B1320" t="str">
            <v>E0191 - Emily Drive</v>
          </cell>
          <cell r="C1320" t="str">
            <v>Andrew Davis</v>
          </cell>
        </row>
        <row r="1321">
          <cell r="A1321" t="str">
            <v>Zachary Leonard</v>
          </cell>
          <cell r="B1321" t="str">
            <v>E0242 - Salina, KS</v>
          </cell>
          <cell r="C1321" t="str">
            <v>JEFFREY MCDUFFIE</v>
          </cell>
        </row>
        <row r="1322">
          <cell r="A1322" t="str">
            <v>Matt Rush</v>
          </cell>
          <cell r="B1322" t="str">
            <v>E0242 - Salina, KS</v>
          </cell>
          <cell r="C1322" t="str">
            <v>JEFFREY MCDUFFIE</v>
          </cell>
        </row>
        <row r="1323">
          <cell r="A1323" t="str">
            <v>Kaela Ortt</v>
          </cell>
          <cell r="B1323" t="str">
            <v>E0150 - Surf City</v>
          </cell>
          <cell r="C1323" t="str">
            <v>Luis Otero</v>
          </cell>
        </row>
        <row r="1324">
          <cell r="A1324" t="str">
            <v>Taylor Gardner</v>
          </cell>
          <cell r="B1324" t="str">
            <v>E0188 - Springfield, TN</v>
          </cell>
          <cell r="C1324" t="str">
            <v>Zachary Scott</v>
          </cell>
        </row>
        <row r="1325">
          <cell r="A1325" t="str">
            <v>William Northcutt</v>
          </cell>
          <cell r="B1325" t="str">
            <v>E0187 - TN Fayetteville</v>
          </cell>
          <cell r="C1325" t="str">
            <v>Samuel Clifford</v>
          </cell>
        </row>
        <row r="1326">
          <cell r="A1326" t="str">
            <v>Chase Barrett</v>
          </cell>
          <cell r="B1326" t="str">
            <v>E0187 - TN Fayetteville</v>
          </cell>
          <cell r="C1326" t="str">
            <v>Samuel Clifford</v>
          </cell>
        </row>
        <row r="1327">
          <cell r="A1327" t="str">
            <v>Javon Dunlap</v>
          </cell>
          <cell r="B1327" t="str">
            <v>E0164 - Harvest, AL</v>
          </cell>
          <cell r="C1327" t="str">
            <v>Lane Carr</v>
          </cell>
        </row>
        <row r="1328">
          <cell r="A1328" t="str">
            <v>Jack Boyles</v>
          </cell>
          <cell r="B1328" t="str">
            <v>E0110 - Bon Air</v>
          </cell>
          <cell r="C1328" t="str">
            <v>Micah Pinero</v>
          </cell>
        </row>
        <row r="1329">
          <cell r="A1329" t="str">
            <v>Richard Pratt</v>
          </cell>
          <cell r="B1329" t="str">
            <v>E0223 - Otter Lake Road</v>
          </cell>
          <cell r="C1329" t="str">
            <v>Kendall Cannimore</v>
          </cell>
        </row>
        <row r="1330">
          <cell r="A1330" t="str">
            <v>Matthew George</v>
          </cell>
          <cell r="B1330" t="str">
            <v>E0054 - Canton</v>
          </cell>
          <cell r="C1330" t="str">
            <v>Patrick Powers</v>
          </cell>
        </row>
        <row r="1331">
          <cell r="A1331" t="str">
            <v>Caleb Foster</v>
          </cell>
          <cell r="B1331" t="str">
            <v>E0249 - River Crossing</v>
          </cell>
          <cell r="C1331" t="str">
            <v>Mike Breitrick</v>
          </cell>
        </row>
        <row r="1332">
          <cell r="A1332" t="str">
            <v>Andrew Millard</v>
          </cell>
          <cell r="B1332" t="str">
            <v>E0075 - Chesapeake</v>
          </cell>
          <cell r="C1332" t="str">
            <v>Patrick Rollins</v>
          </cell>
        </row>
        <row r="1333">
          <cell r="A1333" t="str">
            <v>Cory Knight</v>
          </cell>
          <cell r="B1333" t="str">
            <v>E0282 - Tupelo Commons</v>
          </cell>
          <cell r="C1333" t="str">
            <v>Cory Cummings</v>
          </cell>
        </row>
        <row r="1334">
          <cell r="A1334" t="str">
            <v>Barry Blount</v>
          </cell>
          <cell r="B1334" t="str">
            <v>SHJ Construction LLC</v>
          </cell>
          <cell r="C1334" t="str">
            <v>Jacob McSwain</v>
          </cell>
        </row>
        <row r="1335">
          <cell r="A1335" t="str">
            <v>Isaac Stanley</v>
          </cell>
          <cell r="B1335" t="str">
            <v>E0235 - Shelby, NC</v>
          </cell>
          <cell r="C1335" t="str">
            <v>Joshua Cloonan</v>
          </cell>
        </row>
        <row r="1336">
          <cell r="A1336" t="str">
            <v>Adam Pourheydarian</v>
          </cell>
          <cell r="B1336" t="str">
            <v>E0238 - Campbellsville, KY</v>
          </cell>
          <cell r="C1336" t="str">
            <v>Richard Saulpaw</v>
          </cell>
        </row>
        <row r="1337">
          <cell r="A1337" t="str">
            <v>Alex Moreira</v>
          </cell>
          <cell r="B1337" t="str">
            <v>E0238 - Campbellsville, KY</v>
          </cell>
          <cell r="C1337" t="str">
            <v>Richard Saulpaw</v>
          </cell>
        </row>
        <row r="1338">
          <cell r="A1338" t="str">
            <v>Landon Paiz</v>
          </cell>
          <cell r="B1338" t="str">
            <v>E0238 - Campbellsville, KY</v>
          </cell>
          <cell r="C1338" t="str">
            <v>Richard Saulpaw</v>
          </cell>
        </row>
        <row r="1339">
          <cell r="A1339" t="str">
            <v>Damian Reams</v>
          </cell>
          <cell r="B1339" t="str">
            <v>E0112 - Scottsboro</v>
          </cell>
          <cell r="C1339" t="str">
            <v>Blake Akins</v>
          </cell>
        </row>
        <row r="1340">
          <cell r="A1340" t="str">
            <v>Chloe Archer</v>
          </cell>
          <cell r="B1340" t="str">
            <v>E0104 - Holiday</v>
          </cell>
          <cell r="C1340" t="str">
            <v>Thomas Merrick</v>
          </cell>
        </row>
        <row r="1341">
          <cell r="A1341" t="str">
            <v>Kaiden Adrian</v>
          </cell>
          <cell r="B1341" t="str">
            <v>E0194 - Jefferson City, MO</v>
          </cell>
          <cell r="C1341" t="str">
            <v>James Beeler</v>
          </cell>
        </row>
        <row r="1342">
          <cell r="A1342" t="str">
            <v>Caelen Mccaslin</v>
          </cell>
          <cell r="B1342" t="str">
            <v>E0228 - Jefferson City, TN</v>
          </cell>
          <cell r="C1342" t="str">
            <v>Travis Scroggins</v>
          </cell>
        </row>
        <row r="1343">
          <cell r="A1343" t="str">
            <v>Santana Logan</v>
          </cell>
          <cell r="B1343" t="str">
            <v>E0062 - Speedway</v>
          </cell>
          <cell r="C1343" t="str">
            <v>Rex Humerickhouse</v>
          </cell>
        </row>
        <row r="1344">
          <cell r="A1344" t="str">
            <v>Maria Dockery</v>
          </cell>
          <cell r="B1344" t="str">
            <v>E0120 - Manassas Park</v>
          </cell>
          <cell r="C1344" t="str">
            <v>DILLON MEISTER</v>
          </cell>
        </row>
        <row r="1345">
          <cell r="A1345" t="str">
            <v>West Broadway</v>
          </cell>
          <cell r="B1345" t="str">
            <v>E0278 - Kinston, NC</v>
          </cell>
          <cell r="C1345" t="str">
            <v>Nadine Moses</v>
          </cell>
        </row>
        <row r="1346">
          <cell r="A1346" t="str">
            <v>Lane Carr</v>
          </cell>
          <cell r="B1346" t="str">
            <v>E0164 - Harvest, AL</v>
          </cell>
          <cell r="C1346" t="str">
            <v>Cory Cummings</v>
          </cell>
        </row>
        <row r="1347">
          <cell r="A1347" t="str">
            <v>Frankie Tadlock</v>
          </cell>
          <cell r="B1347" t="str">
            <v>E0209 - Tarboro, NC</v>
          </cell>
          <cell r="C1347" t="str">
            <v>Wesley Kurtz</v>
          </cell>
        </row>
        <row r="1348">
          <cell r="A1348" t="str">
            <v>Kenneth Cox</v>
          </cell>
          <cell r="B1348" t="str">
            <v>SHJ Construction LLC</v>
          </cell>
          <cell r="C1348" t="str">
            <v>Caden Brophy</v>
          </cell>
        </row>
        <row r="1349">
          <cell r="A1349" t="str">
            <v>Bryan Burleyson</v>
          </cell>
          <cell r="B1349" t="str">
            <v>E0059 - Albemarle</v>
          </cell>
          <cell r="C1349" t="str">
            <v>Joshua Stone</v>
          </cell>
        </row>
        <row r="1350">
          <cell r="A1350" t="str">
            <v>Marcus Stowell</v>
          </cell>
          <cell r="B1350" t="str">
            <v>E0229 - Bentonville</v>
          </cell>
          <cell r="C1350" t="str">
            <v>Ricky Doyle</v>
          </cell>
        </row>
        <row r="1351">
          <cell r="A1351" t="str">
            <v>Casper Eckols</v>
          </cell>
          <cell r="B1351" t="str">
            <v>E0311 - Liberty, TX</v>
          </cell>
          <cell r="C1351" t="str">
            <v>Derek Schillinger</v>
          </cell>
        </row>
        <row r="1352">
          <cell r="A1352" t="str">
            <v>David Dawson</v>
          </cell>
          <cell r="B1352" t="str">
            <v>E0278 - Kinston, NC</v>
          </cell>
          <cell r="C1352" t="str">
            <v>Nadine Moses</v>
          </cell>
        </row>
        <row r="1353">
          <cell r="A1353" t="str">
            <v>Kamran Askarov</v>
          </cell>
          <cell r="B1353" t="str">
            <v>E0066 - Wesley Chapel</v>
          </cell>
          <cell r="C1353" t="str">
            <v>Joshua Regan</v>
          </cell>
        </row>
        <row r="1354">
          <cell r="A1354" t="str">
            <v>Landon Scott</v>
          </cell>
          <cell r="B1354" t="str">
            <v>E0278 - Kinston, NC</v>
          </cell>
          <cell r="C1354" t="str">
            <v>Nadine Moses</v>
          </cell>
        </row>
        <row r="1355">
          <cell r="A1355" t="str">
            <v>Dylan Branch</v>
          </cell>
          <cell r="B1355" t="str">
            <v>E0024 - Moultrie</v>
          </cell>
          <cell r="C1355" t="str">
            <v>Jason Montesano</v>
          </cell>
        </row>
        <row r="1356">
          <cell r="A1356" t="str">
            <v>Isaac Adderton</v>
          </cell>
          <cell r="B1356" t="str">
            <v>E0024 - Moultrie</v>
          </cell>
          <cell r="C1356" t="str">
            <v>Jason Montesano</v>
          </cell>
        </row>
        <row r="1357">
          <cell r="A1357" t="str">
            <v>Jaylen Niceley</v>
          </cell>
          <cell r="B1357" t="str">
            <v>E0221 - Somerset, KY</v>
          </cell>
          <cell r="C1357" t="str">
            <v>James Stomieroski</v>
          </cell>
        </row>
        <row r="1358">
          <cell r="A1358" t="str">
            <v>Jean Arroyo-Sanabria</v>
          </cell>
          <cell r="B1358" t="str">
            <v>Stangood-GA</v>
          </cell>
          <cell r="C1358" t="str">
            <v>Brian Swicegood</v>
          </cell>
        </row>
        <row r="1359">
          <cell r="A1359" t="str">
            <v>Seth Reynolds</v>
          </cell>
          <cell r="B1359" t="str">
            <v>E0221 - Somerset, KY</v>
          </cell>
          <cell r="C1359" t="str">
            <v>James Stomieroski</v>
          </cell>
        </row>
        <row r="1360">
          <cell r="A1360" t="str">
            <v>Gabriel Mead</v>
          </cell>
          <cell r="B1360" t="str">
            <v>E0228 - Jefferson City, TN</v>
          </cell>
          <cell r="C1360" t="str">
            <v>Travis Scroggins</v>
          </cell>
        </row>
        <row r="1361">
          <cell r="A1361" t="str">
            <v>Malik Hall-el</v>
          </cell>
          <cell r="B1361" t="str">
            <v>E0054 - Canton</v>
          </cell>
          <cell r="C1361" t="str">
            <v>Patrick Powers</v>
          </cell>
        </row>
        <row r="1362">
          <cell r="A1362" t="str">
            <v>Jose Reyes</v>
          </cell>
          <cell r="B1362" t="str">
            <v>E0120 - Manassas Park</v>
          </cell>
          <cell r="C1362" t="str">
            <v>DILLON MEISTER</v>
          </cell>
        </row>
        <row r="1363">
          <cell r="A1363" t="str">
            <v>Joshua Speakes</v>
          </cell>
          <cell r="B1363" t="str">
            <v>E0120 - Manassas Park</v>
          </cell>
          <cell r="C1363" t="str">
            <v>DILLON MEISTER</v>
          </cell>
        </row>
        <row r="1364">
          <cell r="A1364" t="str">
            <v>Austin Franke</v>
          </cell>
          <cell r="B1364" t="str">
            <v>E0249 - River Crossing</v>
          </cell>
          <cell r="C1364" t="str">
            <v>Mike Breitrick</v>
          </cell>
        </row>
        <row r="1365">
          <cell r="A1365" t="str">
            <v>Joseph Combs</v>
          </cell>
          <cell r="B1365" t="str">
            <v>E0249 - River Crossing</v>
          </cell>
          <cell r="C1365" t="str">
            <v>Mike Breitrick</v>
          </cell>
        </row>
        <row r="1366">
          <cell r="A1366" t="str">
            <v>Mekisha George</v>
          </cell>
          <cell r="B1366" t="str">
            <v>E0064 - Salem</v>
          </cell>
          <cell r="C1366" t="str">
            <v>DAVID PRINCE</v>
          </cell>
        </row>
        <row r="1367">
          <cell r="A1367" t="str">
            <v>David Sovine</v>
          </cell>
          <cell r="B1367" t="str">
            <v>E0263 - Winchester, KY</v>
          </cell>
          <cell r="C1367" t="str">
            <v>Joe Chavez</v>
          </cell>
        </row>
        <row r="1368">
          <cell r="A1368" t="str">
            <v>Landon Hall</v>
          </cell>
          <cell r="B1368" t="str">
            <v>E0263 - Winchester, KY</v>
          </cell>
          <cell r="C1368" t="str">
            <v>David Sovine</v>
          </cell>
        </row>
        <row r="1369">
          <cell r="A1369" t="str">
            <v>Carter Westlund</v>
          </cell>
          <cell r="B1369" t="str">
            <v>E0088 - Fargo</v>
          </cell>
          <cell r="C1369" t="str">
            <v>Justin Murray</v>
          </cell>
        </row>
        <row r="1370">
          <cell r="A1370" t="str">
            <v>Noah Burkett</v>
          </cell>
          <cell r="B1370" t="str">
            <v>E0278 - Kinston, NC</v>
          </cell>
          <cell r="C1370" t="str">
            <v>Nadine Moses</v>
          </cell>
        </row>
        <row r="1371">
          <cell r="A1371" t="str">
            <v>Joshua Royster</v>
          </cell>
          <cell r="B1371" t="str">
            <v>E0019 - High Point</v>
          </cell>
          <cell r="C1371" t="str">
            <v>Nicholas Anthony</v>
          </cell>
        </row>
        <row r="1372">
          <cell r="A1372" t="str">
            <v>Devon Levart</v>
          </cell>
          <cell r="B1372" t="str">
            <v>E0024 - Moultrie</v>
          </cell>
          <cell r="C1372" t="str">
            <v>Jason Montesano</v>
          </cell>
        </row>
        <row r="1373">
          <cell r="A1373" t="str">
            <v>Steve Williams</v>
          </cell>
          <cell r="B1373" t="str">
            <v>E0103 - Greensboro-Oconee</v>
          </cell>
          <cell r="C1373" t="str">
            <v>Kenneth Dinkins</v>
          </cell>
        </row>
        <row r="1374">
          <cell r="A1374" t="str">
            <v>Conner Achleman</v>
          </cell>
          <cell r="B1374" t="str">
            <v>E0075 - Chesapeake</v>
          </cell>
          <cell r="C1374" t="str">
            <v>Andrew Millard</v>
          </cell>
        </row>
        <row r="1375">
          <cell r="A1375" t="str">
            <v>Ethan Couch</v>
          </cell>
          <cell r="B1375" t="str">
            <v>E0122 - TN Lawrenceburg</v>
          </cell>
          <cell r="C1375" t="str">
            <v>Howard Montes</v>
          </cell>
        </row>
        <row r="1376">
          <cell r="A1376" t="str">
            <v>SHAUN DAMRON</v>
          </cell>
          <cell r="B1376" t="str">
            <v>E0283 - Woodstock, IL</v>
          </cell>
          <cell r="C1376" t="str">
            <v>Andrew Stephens</v>
          </cell>
        </row>
        <row r="1377">
          <cell r="A1377" t="str">
            <v>Austin Arsenault</v>
          </cell>
          <cell r="B1377" t="str">
            <v>E0117 - Springdale</v>
          </cell>
          <cell r="C1377" t="str">
            <v>Danielle Carroll</v>
          </cell>
        </row>
        <row r="1378">
          <cell r="A1378" t="str">
            <v>Adreanna Rodriguez</v>
          </cell>
          <cell r="B1378" t="str">
            <v>E0117 - Springdale</v>
          </cell>
          <cell r="C1378" t="str">
            <v>Danielle Carroll</v>
          </cell>
        </row>
        <row r="1379">
          <cell r="A1379" t="str">
            <v>Matthew Taylor</v>
          </cell>
          <cell r="B1379" t="str">
            <v>E0246 - Washington, NC</v>
          </cell>
          <cell r="C1379" t="str">
            <v>Nicholas Way</v>
          </cell>
        </row>
        <row r="1380">
          <cell r="A1380" t="str">
            <v>Jaden Peek</v>
          </cell>
          <cell r="B1380" t="str">
            <v>E0214 - Doe Run Blvd</v>
          </cell>
          <cell r="C1380" t="str">
            <v>Cecilia Pate</v>
          </cell>
        </row>
        <row r="1381">
          <cell r="A1381" t="str">
            <v>Edward McAllister</v>
          </cell>
          <cell r="B1381" t="str">
            <v>E0278 - Kinston, NC</v>
          </cell>
          <cell r="C1381" t="str">
            <v>Nadine Moses</v>
          </cell>
        </row>
        <row r="1382">
          <cell r="A1382" t="str">
            <v>Dayton Cook</v>
          </cell>
          <cell r="B1382" t="str">
            <v>E0235 - Shelby, NC</v>
          </cell>
          <cell r="C1382" t="str">
            <v>Joshua Cloonan</v>
          </cell>
        </row>
        <row r="1383">
          <cell r="A1383" t="str">
            <v>Jhalen Hardy</v>
          </cell>
          <cell r="B1383" t="str">
            <v>E0056 - Matthews Orangeburg</v>
          </cell>
          <cell r="C1383" t="str">
            <v>Josh Nordgren</v>
          </cell>
        </row>
        <row r="1384">
          <cell r="A1384" t="str">
            <v>ozzie hampton</v>
          </cell>
          <cell r="B1384" t="str">
            <v>E0311 - Liberty, TX</v>
          </cell>
          <cell r="C1384" t="str">
            <v>Casper Eckols</v>
          </cell>
        </row>
        <row r="1385">
          <cell r="A1385" t="str">
            <v>Brandon Guerra</v>
          </cell>
          <cell r="B1385" t="str">
            <v>E0144 - Fitzgerald</v>
          </cell>
          <cell r="C1385" t="str">
            <v>Kane Campbell</v>
          </cell>
        </row>
        <row r="1386">
          <cell r="A1386" t="str">
            <v>LAUREN GAUDET</v>
          </cell>
          <cell r="B1386" t="str">
            <v>Stangood-GA</v>
          </cell>
          <cell r="C1386" t="str">
            <v>Brian Swicegood</v>
          </cell>
        </row>
        <row r="1387">
          <cell r="A1387" t="str">
            <v>David Nash</v>
          </cell>
          <cell r="B1387" t="str">
            <v>SHJ Construction LLC</v>
          </cell>
          <cell r="C1387" t="str">
            <v>Matthew Allen</v>
          </cell>
        </row>
        <row r="1388">
          <cell r="A1388" t="str">
            <v>Chapman Bryant</v>
          </cell>
          <cell r="B1388" t="str">
            <v>Wash Support Center</v>
          </cell>
          <cell r="C1388" t="str">
            <v>Zachary Kruchten</v>
          </cell>
        </row>
        <row r="1389">
          <cell r="A1389" t="str">
            <v>Kailey Hall</v>
          </cell>
          <cell r="B1389" t="str">
            <v>E0018 - Beaufort</v>
          </cell>
          <cell r="C1389" t="str">
            <v>Rex Alvarez</v>
          </cell>
        </row>
        <row r="1390">
          <cell r="A1390" t="str">
            <v>Samantha Hackney</v>
          </cell>
          <cell r="B1390" t="str">
            <v>E0192 - Clinton Plaza West</v>
          </cell>
          <cell r="C1390" t="str">
            <v>Ricky Doyle</v>
          </cell>
        </row>
        <row r="1391">
          <cell r="A1391" t="str">
            <v>Joseph Peterson</v>
          </cell>
          <cell r="B1391" t="str">
            <v>E0153 - Willmar</v>
          </cell>
          <cell r="C1391" t="str">
            <v>Andrew Stephens</v>
          </cell>
        </row>
        <row r="1392">
          <cell r="A1392" t="str">
            <v>Matthew Rich</v>
          </cell>
          <cell r="B1392" t="str">
            <v>E0275 - Cheraw, SC</v>
          </cell>
          <cell r="C1392" t="str">
            <v>John Norris</v>
          </cell>
        </row>
        <row r="1393">
          <cell r="A1393" t="str">
            <v>William Barnes</v>
          </cell>
          <cell r="B1393" t="str">
            <v>E0275 - Cheraw, SC</v>
          </cell>
          <cell r="C1393" t="str">
            <v>John Norris</v>
          </cell>
        </row>
        <row r="1394">
          <cell r="A1394" t="str">
            <v>Tatyana Boyd</v>
          </cell>
          <cell r="B1394" t="str">
            <v>E0195 - Florence, AL</v>
          </cell>
          <cell r="C1394" t="str">
            <v>Anthony Pitera</v>
          </cell>
        </row>
        <row r="1395">
          <cell r="A1395" t="str">
            <v>Geovanni Shaffer</v>
          </cell>
          <cell r="B1395" t="str">
            <v>E0226 - Forum Drive SC</v>
          </cell>
          <cell r="C1395" t="str">
            <v>Douglas Chaloupek</v>
          </cell>
        </row>
        <row r="1396">
          <cell r="A1396" t="str">
            <v>Gavin Crawford</v>
          </cell>
          <cell r="B1396" t="str">
            <v>E0120 - Manassas Park</v>
          </cell>
          <cell r="C1396" t="str">
            <v>DILLON MEISTER</v>
          </cell>
        </row>
        <row r="1397">
          <cell r="A1397" t="str">
            <v>Jordan Easton</v>
          </cell>
          <cell r="B1397" t="str">
            <v>E0316 - Silsbee, TX</v>
          </cell>
          <cell r="C1397" t="str">
            <v>Derek Schillinger</v>
          </cell>
        </row>
        <row r="1398">
          <cell r="A1398" t="str">
            <v>Joshua Langer</v>
          </cell>
          <cell r="B1398" t="str">
            <v>E0063 - Rapid City</v>
          </cell>
          <cell r="C1398" t="str">
            <v>Leroy Sattler</v>
          </cell>
        </row>
        <row r="1399">
          <cell r="A1399" t="str">
            <v>Abigail Artman</v>
          </cell>
          <cell r="B1399" t="str">
            <v>E0098 - Bethlehem</v>
          </cell>
          <cell r="C1399" t="str">
            <v>Jeffery Hornsby</v>
          </cell>
        </row>
        <row r="1400">
          <cell r="A1400" t="str">
            <v>Danielle Wilson</v>
          </cell>
          <cell r="B1400" t="str">
            <v>E0278 - Kinston, NC</v>
          </cell>
          <cell r="C1400" t="str">
            <v>Nadine Moses</v>
          </cell>
        </row>
        <row r="1401">
          <cell r="A1401" t="str">
            <v>Jakob Luker</v>
          </cell>
          <cell r="B1401" t="str">
            <v>E0036 - Miller Road</v>
          </cell>
          <cell r="C1401" t="str">
            <v>Joel Regan</v>
          </cell>
        </row>
        <row r="1402">
          <cell r="A1402" t="str">
            <v>Laura Davis</v>
          </cell>
          <cell r="B1402" t="str">
            <v>E0238 - Campbellsville, KY</v>
          </cell>
          <cell r="C1402" t="str">
            <v>Richard Saulpaw</v>
          </cell>
        </row>
        <row r="1403">
          <cell r="A1403" t="str">
            <v>Hayden Pasek</v>
          </cell>
          <cell r="B1403" t="str">
            <v>E0242 - Salina, KS</v>
          </cell>
          <cell r="C1403" t="str">
            <v>JEFFREY MCDUFFIE</v>
          </cell>
        </row>
        <row r="1404">
          <cell r="A1404" t="str">
            <v>Ryan Culpepper</v>
          </cell>
          <cell r="B1404" t="str">
            <v>E0156 - Clute, TX</v>
          </cell>
          <cell r="C1404" t="str">
            <v>Destiney Jimenez</v>
          </cell>
        </row>
        <row r="1405">
          <cell r="A1405" t="str">
            <v>Paul Whitener</v>
          </cell>
          <cell r="B1405" t="str">
            <v>E0049 - Prairie Village</v>
          </cell>
          <cell r="C1405" t="str">
            <v>Lee Triggs</v>
          </cell>
        </row>
        <row r="1406">
          <cell r="A1406" t="str">
            <v>Lacie Thompson</v>
          </cell>
          <cell r="B1406" t="str">
            <v>E0228 - Jefferson City, TN</v>
          </cell>
          <cell r="C1406" t="str">
            <v>Travis Scroggins</v>
          </cell>
        </row>
        <row r="1407">
          <cell r="A1407" t="str">
            <v>Devin Whitcomb</v>
          </cell>
          <cell r="B1407" t="str">
            <v>E0223 - Otter Lake Road</v>
          </cell>
          <cell r="C1407" t="str">
            <v>Kendall Cannimore</v>
          </cell>
        </row>
        <row r="1408">
          <cell r="A1408" t="str">
            <v>Eric Ostrander</v>
          </cell>
          <cell r="B1408" t="str">
            <v>E0147 - Winona</v>
          </cell>
          <cell r="C1408" t="str">
            <v>Randall Sullivan</v>
          </cell>
        </row>
        <row r="1409">
          <cell r="A1409" t="str">
            <v>Shiane Cathcart</v>
          </cell>
          <cell r="B1409" t="str">
            <v>E0235 - Shelby, NC</v>
          </cell>
          <cell r="C1409" t="str">
            <v>Joshua Cloonan</v>
          </cell>
        </row>
        <row r="1410">
          <cell r="A1410" t="str">
            <v>Daniel Hanst</v>
          </cell>
          <cell r="B1410" t="str">
            <v>E0264 - Red Dog Way</v>
          </cell>
          <cell r="C1410" t="str">
            <v>Joe Chavez</v>
          </cell>
        </row>
        <row r="1411">
          <cell r="A1411" t="str">
            <v>Mark Cassidy</v>
          </cell>
          <cell r="B1411" t="str">
            <v>E0317 - North Lexington, KY</v>
          </cell>
          <cell r="C1411" t="str">
            <v>Joe Chavez</v>
          </cell>
        </row>
        <row r="1412">
          <cell r="A1412" t="str">
            <v>Kadyn Stacy</v>
          </cell>
          <cell r="B1412" t="str">
            <v>E0099 - Alexandria</v>
          </cell>
          <cell r="C1412" t="str">
            <v>Matthew Rust</v>
          </cell>
        </row>
        <row r="1413">
          <cell r="A1413" t="str">
            <v>Emily West</v>
          </cell>
          <cell r="B1413" t="str">
            <v>E0275 - Cheraw, SC</v>
          </cell>
          <cell r="C1413" t="str">
            <v>John Norris</v>
          </cell>
        </row>
        <row r="1414">
          <cell r="A1414" t="str">
            <v>James Scarborough</v>
          </cell>
          <cell r="B1414" t="str">
            <v>E0263 - Winchester, KY</v>
          </cell>
          <cell r="C1414" t="str">
            <v>David Sovine</v>
          </cell>
        </row>
        <row r="1415">
          <cell r="A1415" t="str">
            <v>Jordan Tolliver</v>
          </cell>
          <cell r="B1415" t="str">
            <v>E0039 - Lenoir</v>
          </cell>
          <cell r="C1415" t="str">
            <v>Adam Hicks</v>
          </cell>
        </row>
        <row r="1416">
          <cell r="A1416" t="str">
            <v>Asa Torrey</v>
          </cell>
          <cell r="B1416" t="str">
            <v>E0248 - Ridge Road</v>
          </cell>
          <cell r="C1416" t="str">
            <v>John Womble</v>
          </cell>
        </row>
        <row r="1417">
          <cell r="A1417" t="str">
            <v>Garrett Davis</v>
          </cell>
          <cell r="B1417" t="str">
            <v>E0188 - Springfield, TN</v>
          </cell>
          <cell r="C1417" t="str">
            <v>Zachary Scott</v>
          </cell>
        </row>
        <row r="1418">
          <cell r="A1418" t="str">
            <v>Christopher Davis</v>
          </cell>
          <cell r="B1418" t="str">
            <v>E0265 - Madison Street</v>
          </cell>
          <cell r="C1418" t="str">
            <v>Javier Rocha</v>
          </cell>
        </row>
        <row r="1419">
          <cell r="A1419" t="str">
            <v>Dallas Smith</v>
          </cell>
          <cell r="B1419" t="str">
            <v>E0261- Wayne Road</v>
          </cell>
          <cell r="C1419" t="str">
            <v>Brian Hodge</v>
          </cell>
        </row>
        <row r="1420">
          <cell r="A1420" t="str">
            <v>Maxwell Kane</v>
          </cell>
          <cell r="B1420" t="str">
            <v>E0223 - Otter Lake Road</v>
          </cell>
          <cell r="C1420" t="str">
            <v>Kendall Cannimore</v>
          </cell>
        </row>
        <row r="1421">
          <cell r="A1421" t="str">
            <v>Isaac King</v>
          </cell>
          <cell r="B1421" t="str">
            <v>E0054 - Canton</v>
          </cell>
          <cell r="C1421" t="str">
            <v>Patrick Powers</v>
          </cell>
        </row>
        <row r="1422">
          <cell r="A1422" t="str">
            <v>Carson Hall</v>
          </cell>
          <cell r="B1422" t="str">
            <v>E0119 - Athens - Decatur</v>
          </cell>
          <cell r="C1422" t="str">
            <v>David Deal</v>
          </cell>
        </row>
        <row r="1423">
          <cell r="A1423" t="str">
            <v>Torian Dorsey</v>
          </cell>
          <cell r="B1423" t="str">
            <v>E0265 - Madison Street</v>
          </cell>
          <cell r="C1423" t="str">
            <v>Javier Rocha</v>
          </cell>
        </row>
        <row r="1424">
          <cell r="A1424" t="str">
            <v>austin Berens</v>
          </cell>
          <cell r="B1424" t="str">
            <v>E0049 - Prairie Village</v>
          </cell>
          <cell r="C1424" t="str">
            <v>Lee Triggs</v>
          </cell>
        </row>
        <row r="1425">
          <cell r="A1425" t="str">
            <v>Meghan Canetta</v>
          </cell>
          <cell r="B1425" t="str">
            <v>E0248 - Ridge Road</v>
          </cell>
          <cell r="C1425" t="str">
            <v>John Womble</v>
          </cell>
        </row>
        <row r="1426">
          <cell r="A1426" t="str">
            <v>Elijah Townes</v>
          </cell>
          <cell r="B1426" t="str">
            <v>E0028 - Raytown</v>
          </cell>
          <cell r="C1426" t="str">
            <v>Kyle Baker</v>
          </cell>
        </row>
        <row r="1427">
          <cell r="A1427" t="str">
            <v>Layden Collins</v>
          </cell>
          <cell r="B1427" t="str">
            <v>E0007 - Grandview</v>
          </cell>
          <cell r="C1427" t="str">
            <v>Adam DeGroot</v>
          </cell>
        </row>
        <row r="1428">
          <cell r="A1428" t="str">
            <v>Robert Swigonski</v>
          </cell>
          <cell r="B1428" t="str">
            <v>Wash Openings</v>
          </cell>
          <cell r="C1428" t="str">
            <v>Bruce Maxwell</v>
          </cell>
        </row>
        <row r="1429">
          <cell r="A1429" t="str">
            <v>Cameron Wilson</v>
          </cell>
          <cell r="B1429" t="str">
            <v>E0155 - Columbia SC</v>
          </cell>
          <cell r="C1429" t="str">
            <v>Scott Gulasa</v>
          </cell>
        </row>
        <row r="1430">
          <cell r="A1430" t="str">
            <v>Michael Robertson</v>
          </cell>
          <cell r="B1430" t="str">
            <v>E0009 - Peachtree City/Sharpsburg</v>
          </cell>
          <cell r="C1430" t="str">
            <v>Charles Best</v>
          </cell>
        </row>
        <row r="1431">
          <cell r="A1431" t="str">
            <v>Anthony Acosta</v>
          </cell>
          <cell r="B1431" t="str">
            <v>E0248 - Ridge Road</v>
          </cell>
          <cell r="C1431" t="str">
            <v>John Womble</v>
          </cell>
        </row>
        <row r="1432">
          <cell r="A1432" t="str">
            <v>jayden bell</v>
          </cell>
          <cell r="B1432" t="str">
            <v>E0230 - 34th Street</v>
          </cell>
          <cell r="C1432" t="str">
            <v>Christopher Braziel</v>
          </cell>
        </row>
        <row r="1433">
          <cell r="A1433" t="str">
            <v>Derek Toler</v>
          </cell>
          <cell r="B1433" t="str">
            <v>E0129 - Fort Wright</v>
          </cell>
          <cell r="C1433" t="str">
            <v>Samantha Simpson</v>
          </cell>
        </row>
        <row r="1434">
          <cell r="A1434" t="str">
            <v>Austin Hartnett</v>
          </cell>
          <cell r="B1434" t="str">
            <v>E0248 - Ridge Road</v>
          </cell>
          <cell r="C1434" t="str">
            <v>John Womble</v>
          </cell>
        </row>
        <row r="1435">
          <cell r="A1435" t="str">
            <v>bayin rogers</v>
          </cell>
          <cell r="B1435" t="str">
            <v>E0181 - Great Falls</v>
          </cell>
          <cell r="C1435" t="str">
            <v>Megan Moore</v>
          </cell>
        </row>
        <row r="1436">
          <cell r="A1436" t="str">
            <v>Alexis Roman</v>
          </cell>
          <cell r="B1436" t="str">
            <v>E0136 - Kirksville</v>
          </cell>
          <cell r="C1436" t="str">
            <v>Gerald Carter</v>
          </cell>
        </row>
        <row r="1437">
          <cell r="A1437" t="str">
            <v>Felicia Slager</v>
          </cell>
          <cell r="B1437" t="str">
            <v>E0205 - Beltline Road SW</v>
          </cell>
          <cell r="C1437" t="str">
            <v>Cory Cummings</v>
          </cell>
        </row>
        <row r="1438">
          <cell r="A1438" t="str">
            <v>courtney Perez</v>
          </cell>
          <cell r="B1438" t="str">
            <v>E0125 - North Richland Hills</v>
          </cell>
          <cell r="C1438" t="str">
            <v>Scott Lindsey</v>
          </cell>
        </row>
        <row r="1439">
          <cell r="A1439" t="str">
            <v>Brody Scott</v>
          </cell>
          <cell r="B1439" t="str">
            <v>E0261- Wayne Road</v>
          </cell>
          <cell r="C1439" t="str">
            <v>Brian Hodge</v>
          </cell>
        </row>
        <row r="1440">
          <cell r="A1440" t="str">
            <v>Brandon Davis</v>
          </cell>
          <cell r="B1440" t="str">
            <v>E0094 - Statesboro</v>
          </cell>
          <cell r="C1440" t="str">
            <v>Robert Hane</v>
          </cell>
        </row>
        <row r="1441">
          <cell r="A1441" t="str">
            <v>Andrew Grubbs</v>
          </cell>
          <cell r="B1441" t="str">
            <v>E0129 - Fort Wright</v>
          </cell>
          <cell r="C1441" t="str">
            <v>Samantha Simpson</v>
          </cell>
        </row>
        <row r="1442">
          <cell r="A1442" t="str">
            <v>Amber Creamer</v>
          </cell>
          <cell r="B1442" t="str">
            <v>E0239 - Pampa, TX</v>
          </cell>
          <cell r="C1442" t="str">
            <v>Katherine Hockaday</v>
          </cell>
        </row>
        <row r="1443">
          <cell r="A1443" t="str">
            <v>Izaiah Toledo</v>
          </cell>
          <cell r="B1443" t="str">
            <v>E0248 - Ridge Road</v>
          </cell>
          <cell r="C1443" t="str">
            <v>John Womble</v>
          </cell>
        </row>
        <row r="1444">
          <cell r="A1444" t="str">
            <v>Stephen Beal</v>
          </cell>
          <cell r="B1444" t="str">
            <v>E0094 - Statesboro</v>
          </cell>
          <cell r="C1444" t="str">
            <v>Robert Hane</v>
          </cell>
        </row>
        <row r="1445">
          <cell r="A1445" t="str">
            <v>Demetrius Scott</v>
          </cell>
          <cell r="B1445" t="str">
            <v>SHJ Construction LLC</v>
          </cell>
          <cell r="C1445" t="str">
            <v>Shamarcus Mack</v>
          </cell>
        </row>
        <row r="1446">
          <cell r="A1446" t="str">
            <v>DAndre Bethea</v>
          </cell>
          <cell r="B1446" t="str">
            <v>SHJ Construction LLC</v>
          </cell>
          <cell r="C1446" t="str">
            <v>Shamarcus Mack</v>
          </cell>
        </row>
        <row r="1447">
          <cell r="A1447" t="str">
            <v>Shamarcus Mack</v>
          </cell>
          <cell r="B1447" t="str">
            <v>SHJ Construction LLC</v>
          </cell>
          <cell r="C1447" t="str">
            <v>Benjamin Belcher</v>
          </cell>
        </row>
        <row r="1448">
          <cell r="A1448" t="str">
            <v>Clay James</v>
          </cell>
          <cell r="B1448" t="str">
            <v>SHJ Construction LLC</v>
          </cell>
          <cell r="C1448" t="str">
            <v>Shamarcus Mack</v>
          </cell>
        </row>
        <row r="1449">
          <cell r="A1449" t="str">
            <v>Jermaine Thomas</v>
          </cell>
          <cell r="B1449" t="str">
            <v>E0248 - Ridge Road</v>
          </cell>
          <cell r="C1449" t="str">
            <v>John Womble</v>
          </cell>
        </row>
        <row r="1450">
          <cell r="A1450" t="str">
            <v>caden poulin</v>
          </cell>
          <cell r="B1450" t="str">
            <v>E0147 - Winona</v>
          </cell>
          <cell r="C1450" t="str">
            <v>Randall Sullivan</v>
          </cell>
        </row>
        <row r="1451">
          <cell r="A1451" t="str">
            <v>Giovanni Melendez</v>
          </cell>
          <cell r="B1451" t="str">
            <v>E0043 - Boulder Creek</v>
          </cell>
          <cell r="C1451" t="str">
            <v>Jimmy Foster</v>
          </cell>
        </row>
        <row r="1452">
          <cell r="A1452" t="str">
            <v>Colby Baker</v>
          </cell>
          <cell r="B1452" t="str">
            <v>E0222 - Cordova, TN</v>
          </cell>
          <cell r="C1452" t="str">
            <v>James Bentley</v>
          </cell>
        </row>
        <row r="1453">
          <cell r="A1453" t="str">
            <v>Timothy Dawsey</v>
          </cell>
          <cell r="B1453" t="str">
            <v>E0185 - S. Oates Street</v>
          </cell>
          <cell r="C1453" t="str">
            <v>Frederick Pierson</v>
          </cell>
        </row>
        <row r="1454">
          <cell r="A1454" t="str">
            <v>Landon Allen</v>
          </cell>
          <cell r="B1454" t="str">
            <v>E0068 - Nacogdoches</v>
          </cell>
          <cell r="C1454" t="str">
            <v>Rick Thornton</v>
          </cell>
        </row>
        <row r="1455">
          <cell r="A1455" t="str">
            <v>Sharlene Jones</v>
          </cell>
          <cell r="B1455" t="str">
            <v>E0280 - State Line</v>
          </cell>
          <cell r="C1455" t="str">
            <v>Arthur Johnson</v>
          </cell>
        </row>
        <row r="1456">
          <cell r="A1456" t="str">
            <v>Estevan Lopez</v>
          </cell>
          <cell r="B1456" t="str">
            <v>E0280 - State Line</v>
          </cell>
          <cell r="C1456" t="str">
            <v>Arthur Johnson</v>
          </cell>
        </row>
        <row r="1457">
          <cell r="A1457" t="str">
            <v>Dillon Brefka</v>
          </cell>
          <cell r="B1457" t="str">
            <v>Stangood-GA</v>
          </cell>
          <cell r="C1457" t="str">
            <v>Brian Swicegood</v>
          </cell>
        </row>
        <row r="1458">
          <cell r="A1458" t="str">
            <v>Daughton Bearden</v>
          </cell>
          <cell r="B1458" t="str">
            <v>E0108 - Sylacauga</v>
          </cell>
          <cell r="C1458" t="str">
            <v>Aaron Johnson</v>
          </cell>
        </row>
        <row r="1459">
          <cell r="A1459" t="str">
            <v>James Smith</v>
          </cell>
          <cell r="B1459" t="str">
            <v>E0126 - Charlottesville</v>
          </cell>
          <cell r="C1459" t="str">
            <v>Nathan Goldenberg</v>
          </cell>
        </row>
        <row r="1460">
          <cell r="A1460" t="str">
            <v>Dillon Benson</v>
          </cell>
          <cell r="B1460" t="str">
            <v>E0261- Wayne Road</v>
          </cell>
          <cell r="C1460" t="str">
            <v>Brian Hodge</v>
          </cell>
        </row>
        <row r="1461">
          <cell r="A1461" t="str">
            <v>Carson Alexander</v>
          </cell>
          <cell r="B1461" t="str">
            <v>E0261- Wayne Road</v>
          </cell>
          <cell r="C1461" t="str">
            <v>Brian Hodge</v>
          </cell>
        </row>
        <row r="1462">
          <cell r="A1462" t="str">
            <v>Zackarie Spates</v>
          </cell>
          <cell r="B1462" t="str">
            <v>E0108 - Sylacauga</v>
          </cell>
          <cell r="C1462" t="str">
            <v>Aaron Johnson</v>
          </cell>
        </row>
        <row r="1463">
          <cell r="A1463" t="str">
            <v>Nicholas Mast</v>
          </cell>
          <cell r="B1463" t="str">
            <v>E0039 - Lenoir</v>
          </cell>
          <cell r="C1463" t="str">
            <v>Adam Hicks</v>
          </cell>
        </row>
        <row r="1464">
          <cell r="A1464" t="str">
            <v>Gabriel White</v>
          </cell>
          <cell r="B1464" t="str">
            <v>E0097 - Brevard</v>
          </cell>
          <cell r="C1464" t="str">
            <v>Jensen Shearin</v>
          </cell>
        </row>
        <row r="1465">
          <cell r="A1465" t="str">
            <v>Brayden Spanier</v>
          </cell>
          <cell r="B1465" t="str">
            <v>E0220 - Cambridge, MN</v>
          </cell>
          <cell r="C1465" t="str">
            <v>Brett Fausher</v>
          </cell>
        </row>
        <row r="1466">
          <cell r="A1466" t="str">
            <v>Thomas Brown</v>
          </cell>
          <cell r="B1466" t="str">
            <v>E0159 - Muscle Shoals, AL</v>
          </cell>
          <cell r="C1466" t="str">
            <v>Molly Wilson</v>
          </cell>
        </row>
        <row r="1467">
          <cell r="A1467" t="str">
            <v>Devin Bent</v>
          </cell>
          <cell r="B1467" t="str">
            <v>E0059 - Albemarle</v>
          </cell>
          <cell r="C1467" t="str">
            <v>Joshua Stone</v>
          </cell>
        </row>
        <row r="1468">
          <cell r="A1468" t="str">
            <v>Sherri Holley</v>
          </cell>
          <cell r="B1468" t="str">
            <v>E0294 - Thomson, GA</v>
          </cell>
          <cell r="C1468" t="str">
            <v>Brandon Ortega</v>
          </cell>
        </row>
        <row r="1469">
          <cell r="A1469" t="str">
            <v>Brayan Reyes</v>
          </cell>
          <cell r="B1469" t="str">
            <v>E0035 - Powder Springs</v>
          </cell>
          <cell r="C1469" t="str">
            <v>Tristan Luther</v>
          </cell>
        </row>
        <row r="1470">
          <cell r="A1470" t="str">
            <v>Miles Green</v>
          </cell>
          <cell r="B1470" t="str">
            <v>E0122 - TN Lawrenceburg</v>
          </cell>
          <cell r="C1470" t="str">
            <v>Howard Montes</v>
          </cell>
        </row>
        <row r="1471">
          <cell r="A1471" t="str">
            <v>Marcus Muluken</v>
          </cell>
          <cell r="B1471" t="str">
            <v>E0042 - GA Lawrenceville</v>
          </cell>
          <cell r="C1471" t="str">
            <v>Jeremy Amburgey</v>
          </cell>
        </row>
        <row r="1472">
          <cell r="A1472" t="str">
            <v>Michael Gonsalves</v>
          </cell>
          <cell r="B1472" t="str">
            <v>E0156 - Clute, TX</v>
          </cell>
          <cell r="C1472" t="str">
            <v>Destiney Jimenez</v>
          </cell>
        </row>
        <row r="1473">
          <cell r="A1473" t="str">
            <v>Jeffrey Adler</v>
          </cell>
          <cell r="B1473" t="str">
            <v>E0232 - North Madison</v>
          </cell>
          <cell r="C1473" t="str">
            <v>Bradley Estis</v>
          </cell>
        </row>
        <row r="1474">
          <cell r="A1474" t="str">
            <v>Maria Ledesma Ledesma</v>
          </cell>
          <cell r="B1474" t="str">
            <v>E0219 - Heritage Harbour</v>
          </cell>
          <cell r="C1474" t="str">
            <v>NICOLA MARIANI</v>
          </cell>
        </row>
        <row r="1475">
          <cell r="A1475" t="str">
            <v>Etta Grace Woodham</v>
          </cell>
          <cell r="B1475" t="str">
            <v>E0275 - Cheraw, SC</v>
          </cell>
          <cell r="C1475" t="str">
            <v>John Norris</v>
          </cell>
        </row>
        <row r="1476">
          <cell r="A1476" t="str">
            <v>Lucas Miller</v>
          </cell>
          <cell r="B1476" t="str">
            <v>E0009 - Peachtree City/Sharpsburg</v>
          </cell>
          <cell r="C1476" t="str">
            <v>Charles Best</v>
          </cell>
        </row>
        <row r="1477">
          <cell r="A1477" t="str">
            <v>Seth Bush</v>
          </cell>
          <cell r="B1477" t="str">
            <v>E0189 - Athens GA 2 Lexington Rd</v>
          </cell>
          <cell r="C1477" t="str">
            <v>Ronald Boyett</v>
          </cell>
        </row>
        <row r="1478">
          <cell r="A1478" t="str">
            <v>JIALYN STEWART</v>
          </cell>
          <cell r="B1478" t="str">
            <v>E0050 - Douglas</v>
          </cell>
          <cell r="C1478" t="str">
            <v>Joseph Olah</v>
          </cell>
        </row>
        <row r="1479">
          <cell r="A1479" t="str">
            <v>Kaylee Dean</v>
          </cell>
          <cell r="B1479" t="str">
            <v>E0294 - Thomson, GA</v>
          </cell>
          <cell r="C1479" t="str">
            <v>Brandon Ortega</v>
          </cell>
        </row>
        <row r="1480">
          <cell r="A1480" t="str">
            <v>Brett Rohrbaugh</v>
          </cell>
          <cell r="B1480" t="str">
            <v>E0303 - Hanover Crossing</v>
          </cell>
          <cell r="C1480" t="str">
            <v>Jennifer Hooper</v>
          </cell>
        </row>
        <row r="1481">
          <cell r="A1481" t="str">
            <v>Osvaldo Flores</v>
          </cell>
          <cell r="B1481" t="str">
            <v>E0303 - Hanover Crossing</v>
          </cell>
          <cell r="C1481" t="str">
            <v>Jennifer Hooper</v>
          </cell>
        </row>
        <row r="1482">
          <cell r="A1482" t="str">
            <v>Tristan Sellers</v>
          </cell>
          <cell r="B1482" t="str">
            <v>E0274 - Leisure Lane</v>
          </cell>
          <cell r="C1482" t="str">
            <v>Savannah Schmoldt</v>
          </cell>
        </row>
        <row r="1483">
          <cell r="A1483" t="str">
            <v>Blake Ballard</v>
          </cell>
          <cell r="B1483" t="str">
            <v>E0059 - Albemarle</v>
          </cell>
          <cell r="C1483" t="str">
            <v>Joshua Stone</v>
          </cell>
        </row>
        <row r="1484">
          <cell r="A1484" t="str">
            <v>Triston Porter</v>
          </cell>
          <cell r="B1484" t="str">
            <v>E0019 - High Point</v>
          </cell>
          <cell r="C1484" t="str">
            <v>Nicholas Anthony</v>
          </cell>
        </row>
        <row r="1485">
          <cell r="A1485" t="str">
            <v>James Austin</v>
          </cell>
          <cell r="B1485" t="str">
            <v>E0096 - Athens / Athens GA 1</v>
          </cell>
          <cell r="C1485" t="str">
            <v>Thomas Russell</v>
          </cell>
        </row>
        <row r="1486">
          <cell r="A1486" t="str">
            <v>Conner dyches</v>
          </cell>
          <cell r="B1486" t="str">
            <v>E0146 - N Road Orangeburg</v>
          </cell>
          <cell r="C1486" t="str">
            <v>Lee Card</v>
          </cell>
        </row>
        <row r="1487">
          <cell r="A1487" t="str">
            <v>Alexander Kirk</v>
          </cell>
          <cell r="B1487" t="str">
            <v>E0303 - Hanover Crossing</v>
          </cell>
          <cell r="C1487" t="str">
            <v>Jennifer Hooper</v>
          </cell>
        </row>
        <row r="1488">
          <cell r="A1488" t="str">
            <v>Jesus Robles</v>
          </cell>
          <cell r="B1488" t="str">
            <v>E0153 - Willmar</v>
          </cell>
          <cell r="C1488" t="str">
            <v>Joseph Peterson</v>
          </cell>
        </row>
        <row r="1489">
          <cell r="A1489" t="str">
            <v>Carrieann Barricelli</v>
          </cell>
          <cell r="B1489" t="str">
            <v>E0272 - North Wilmington</v>
          </cell>
          <cell r="C1489" t="str">
            <v>Devin Miranda</v>
          </cell>
        </row>
        <row r="1490">
          <cell r="A1490" t="str">
            <v>Avery Pruitt</v>
          </cell>
          <cell r="B1490" t="str">
            <v>E0272 - North Wilmington</v>
          </cell>
          <cell r="C1490" t="str">
            <v>Devin Miranda</v>
          </cell>
        </row>
        <row r="1491">
          <cell r="A1491" t="str">
            <v>Irvin Hayes</v>
          </cell>
          <cell r="B1491" t="str">
            <v>E0114 - Paris</v>
          </cell>
          <cell r="C1491" t="str">
            <v>Joel Cole</v>
          </cell>
        </row>
        <row r="1492">
          <cell r="A1492" t="str">
            <v>Charles Lindsay</v>
          </cell>
          <cell r="B1492" t="str">
            <v>E0059 - Albemarle</v>
          </cell>
          <cell r="C1492" t="str">
            <v>Joshua Stone</v>
          </cell>
        </row>
        <row r="1493">
          <cell r="A1493" t="str">
            <v>Davin Smith</v>
          </cell>
          <cell r="B1493" t="str">
            <v>E0057 - Ocean Springs</v>
          </cell>
          <cell r="C1493" t="str">
            <v>David Seymour</v>
          </cell>
        </row>
        <row r="1494">
          <cell r="A1494" t="str">
            <v>Kyle Vest</v>
          </cell>
          <cell r="B1494" t="str">
            <v>E0146 - N Road Orangeburg</v>
          </cell>
          <cell r="C1494" t="str">
            <v>Lee Card</v>
          </cell>
        </row>
        <row r="1495">
          <cell r="A1495" t="str">
            <v>Adam Crisp</v>
          </cell>
          <cell r="B1495" t="str">
            <v>Stangood-GA</v>
          </cell>
          <cell r="C1495" t="str">
            <v>Brian Swicegood</v>
          </cell>
        </row>
        <row r="1496">
          <cell r="A1496" t="str">
            <v>Walter Moore</v>
          </cell>
          <cell r="B1496" t="str">
            <v>E0272 - North Wilmington</v>
          </cell>
          <cell r="C1496" t="str">
            <v>Devin Miranda</v>
          </cell>
        </row>
        <row r="1497">
          <cell r="A1497" t="str">
            <v>Addison Woodcock</v>
          </cell>
          <cell r="B1497" t="str">
            <v>E0272 - North Wilmington</v>
          </cell>
          <cell r="C1497" t="str">
            <v>Devin Miranda</v>
          </cell>
        </row>
        <row r="1498">
          <cell r="A1498" t="str">
            <v>Marquail Jackson</v>
          </cell>
          <cell r="B1498" t="str">
            <v>E0310 - Garrett</v>
          </cell>
          <cell r="C1498" t="str">
            <v>Jon Thornton</v>
          </cell>
        </row>
        <row r="1499">
          <cell r="A1499" t="str">
            <v>kierra myers</v>
          </cell>
          <cell r="B1499" t="str">
            <v>E0074 - Coralville</v>
          </cell>
          <cell r="C1499" t="str">
            <v>Ben Boyd</v>
          </cell>
        </row>
        <row r="1500">
          <cell r="A1500" t="str">
            <v>Kane Campbell</v>
          </cell>
          <cell r="B1500" t="str">
            <v>E0144 - Fitzgerald</v>
          </cell>
          <cell r="C1500" t="str">
            <v>Gary Bradley</v>
          </cell>
        </row>
        <row r="1501">
          <cell r="A1501" t="str">
            <v>Zedrick Rhoden</v>
          </cell>
          <cell r="B1501" t="str">
            <v>SHJ Construction LLC</v>
          </cell>
          <cell r="C1501" t="str">
            <v>Joshua Kushmaul</v>
          </cell>
        </row>
        <row r="1502">
          <cell r="A1502" t="str">
            <v>Micah Pinero</v>
          </cell>
          <cell r="B1502" t="str">
            <v>E0110 - Bon Air</v>
          </cell>
          <cell r="C1502" t="str">
            <v>Patrick Rollins</v>
          </cell>
        </row>
        <row r="1503">
          <cell r="A1503" t="str">
            <v>Paige Cole</v>
          </cell>
          <cell r="B1503" t="str">
            <v>E0080 - Quaker Road</v>
          </cell>
          <cell r="C1503" t="str">
            <v>Shawn Herrick</v>
          </cell>
        </row>
        <row r="1504">
          <cell r="A1504" t="str">
            <v>Matthew England</v>
          </cell>
          <cell r="B1504" t="str">
            <v>E0060 - Guntersville</v>
          </cell>
          <cell r="C1504" t="str">
            <v>John Nutbrown</v>
          </cell>
        </row>
        <row r="1505">
          <cell r="A1505" t="str">
            <v>Kyle Arterberry</v>
          </cell>
          <cell r="B1505" t="str">
            <v>E0138 - Dubuque</v>
          </cell>
          <cell r="C1505" t="str">
            <v>Isaiah Nyberg</v>
          </cell>
        </row>
        <row r="1506">
          <cell r="A1506" t="str">
            <v>Evan Jacoby</v>
          </cell>
          <cell r="B1506" t="str">
            <v>E0303 - Hanover Crossing</v>
          </cell>
          <cell r="C1506" t="str">
            <v>Jennifer Hooper</v>
          </cell>
        </row>
        <row r="1507">
          <cell r="A1507" t="str">
            <v>Christopher Feagans</v>
          </cell>
          <cell r="B1507" t="str">
            <v>E0184 - La Vergne, TN</v>
          </cell>
          <cell r="C1507" t="str">
            <v>Scott Blainey</v>
          </cell>
        </row>
        <row r="1508">
          <cell r="A1508" t="str">
            <v>jonathan carrillo</v>
          </cell>
          <cell r="B1508" t="str">
            <v>E0034 - Sandy Springs</v>
          </cell>
          <cell r="C1508" t="str">
            <v>Kevin Smith</v>
          </cell>
        </row>
        <row r="1509">
          <cell r="A1509" t="str">
            <v>Miguel Gutierrez</v>
          </cell>
          <cell r="B1509" t="str">
            <v>E0153 - Willmar</v>
          </cell>
          <cell r="C1509" t="str">
            <v>Joseph Peterson</v>
          </cell>
        </row>
        <row r="1510">
          <cell r="A1510" t="str">
            <v>Jayden Ruiz</v>
          </cell>
          <cell r="B1510" t="str">
            <v>E0121 - Hilton Head</v>
          </cell>
          <cell r="C1510" t="str">
            <v>Dennis Gallegos</v>
          </cell>
        </row>
        <row r="1511">
          <cell r="A1511" t="str">
            <v>Brody Bentley</v>
          </cell>
          <cell r="B1511" t="str">
            <v>E0080 - Quaker Road</v>
          </cell>
          <cell r="C1511" t="str">
            <v>Shawn Herrick</v>
          </cell>
        </row>
        <row r="1512">
          <cell r="A1512" t="str">
            <v>Dante Sims</v>
          </cell>
          <cell r="B1512" t="str">
            <v>E0025 - Hinesville</v>
          </cell>
          <cell r="C1512" t="str">
            <v>Don Lettieri</v>
          </cell>
        </row>
        <row r="1513">
          <cell r="A1513" t="str">
            <v>Alex Dockery</v>
          </cell>
          <cell r="B1513" t="str">
            <v>E0183 - Newport, TN</v>
          </cell>
          <cell r="C1513" t="str">
            <v>Samuel Schmidt</v>
          </cell>
        </row>
        <row r="1514">
          <cell r="A1514" t="str">
            <v>Thomas Lish</v>
          </cell>
          <cell r="B1514" t="str">
            <v>E0188 - Springfield, TN</v>
          </cell>
          <cell r="C1514" t="str">
            <v>Zachary Scott</v>
          </cell>
        </row>
        <row r="1515">
          <cell r="A1515" t="str">
            <v>Shawn Stokes</v>
          </cell>
          <cell r="B1515" t="str">
            <v>E0157 - Alexander City, AL</v>
          </cell>
          <cell r="C1515" t="str">
            <v>Mitchell Herndon</v>
          </cell>
        </row>
        <row r="1516">
          <cell r="A1516" t="str">
            <v>Brooks Young</v>
          </cell>
          <cell r="B1516" t="str">
            <v>E0137 - Pickens</v>
          </cell>
          <cell r="C1516" t="str">
            <v>Gregory Smith</v>
          </cell>
        </row>
        <row r="1517">
          <cell r="A1517" t="str">
            <v>Dakota Perkins</v>
          </cell>
          <cell r="B1517" t="str">
            <v>E0238 - Campbellsville, KY</v>
          </cell>
          <cell r="C1517" t="str">
            <v>Richard Saulpaw</v>
          </cell>
        </row>
        <row r="1518">
          <cell r="A1518" t="str">
            <v>Miko Viduya</v>
          </cell>
          <cell r="B1518" t="str">
            <v>E0080 - Quaker Road</v>
          </cell>
          <cell r="C1518" t="str">
            <v>Shawn Herrick</v>
          </cell>
        </row>
        <row r="1519">
          <cell r="A1519" t="str">
            <v>David Stanley</v>
          </cell>
          <cell r="B1519" t="str">
            <v>E0039 - Lenoir</v>
          </cell>
          <cell r="C1519" t="str">
            <v>Adam Hicks</v>
          </cell>
        </row>
        <row r="1520">
          <cell r="A1520" t="str">
            <v>Bryce Trenbeath</v>
          </cell>
          <cell r="B1520" t="str">
            <v>E0015 - Dacula</v>
          </cell>
          <cell r="C1520" t="str">
            <v>Matt Bachman</v>
          </cell>
        </row>
        <row r="1521">
          <cell r="A1521" t="str">
            <v>Joshua Bugg (On Leave)</v>
          </cell>
          <cell r="B1521" t="str">
            <v>E0197 - Timothy</v>
          </cell>
          <cell r="C1521" t="str">
            <v>Dennis Thompson</v>
          </cell>
        </row>
        <row r="1522">
          <cell r="A1522" t="str">
            <v>Michael Waite</v>
          </cell>
          <cell r="B1522" t="str">
            <v>E0259 - Belleview, FL</v>
          </cell>
          <cell r="C1522" t="str">
            <v>Joseph Baldwyn</v>
          </cell>
        </row>
        <row r="1523">
          <cell r="A1523" t="str">
            <v>Marquez Clay</v>
          </cell>
          <cell r="B1523" t="str">
            <v>E0251 - Lewisburg, TN</v>
          </cell>
          <cell r="C1523" t="str">
            <v>Kaleigh Welch</v>
          </cell>
        </row>
        <row r="1524">
          <cell r="A1524" t="str">
            <v>Cam Cantrell</v>
          </cell>
          <cell r="B1524" t="str">
            <v>E0222 - Cordova, TN</v>
          </cell>
          <cell r="C1524" t="str">
            <v>James Bentley</v>
          </cell>
        </row>
        <row r="1525">
          <cell r="A1525" t="str">
            <v>Michael Little</v>
          </cell>
          <cell r="B1525" t="str">
            <v>E0197 - Timothy</v>
          </cell>
          <cell r="C1525" t="str">
            <v>Dennis Thompson</v>
          </cell>
        </row>
        <row r="1526">
          <cell r="A1526" t="str">
            <v>Reginald Mack</v>
          </cell>
          <cell r="B1526" t="str">
            <v>SHJ Construction LLC</v>
          </cell>
          <cell r="C1526" t="str">
            <v>Shamarcus Mack</v>
          </cell>
        </row>
        <row r="1527">
          <cell r="A1527" t="str">
            <v>Jason Underwood</v>
          </cell>
          <cell r="B1527" t="str">
            <v>E0271 - Arcadian Shores</v>
          </cell>
          <cell r="C1527" t="str">
            <v>Anthony Mazzella</v>
          </cell>
        </row>
        <row r="1528">
          <cell r="A1528" t="str">
            <v>Steve Brockington</v>
          </cell>
          <cell r="B1528" t="str">
            <v>E0271 - Arcadian Shores</v>
          </cell>
          <cell r="C1528" t="str">
            <v>Anthony Mazzella</v>
          </cell>
        </row>
        <row r="1529">
          <cell r="A1529" t="str">
            <v>Karnell Carter</v>
          </cell>
          <cell r="B1529" t="str">
            <v>E0222 - Cordova, TN</v>
          </cell>
          <cell r="C1529" t="str">
            <v>James Bentley</v>
          </cell>
        </row>
        <row r="1530">
          <cell r="A1530" t="str">
            <v>Shefler Carl</v>
          </cell>
          <cell r="B1530" t="str">
            <v>E0236 - University Square</v>
          </cell>
          <cell r="C1530" t="str">
            <v>Robert Sanders</v>
          </cell>
        </row>
        <row r="1531">
          <cell r="A1531" t="str">
            <v>Brandon Porter</v>
          </cell>
          <cell r="B1531" t="str">
            <v>E0019 - High Point</v>
          </cell>
          <cell r="C1531" t="str">
            <v>Nicholas Anthony</v>
          </cell>
        </row>
        <row r="1532">
          <cell r="A1532" t="str">
            <v>Braden Ellis</v>
          </cell>
          <cell r="B1532" t="str">
            <v>E0021 - Battleground</v>
          </cell>
          <cell r="C1532" t="str">
            <v>Chasity Bryant</v>
          </cell>
        </row>
        <row r="1533">
          <cell r="A1533" t="str">
            <v>Jackson Barrett</v>
          </cell>
          <cell r="B1533" t="str">
            <v>E0247 - Estes Pkwy</v>
          </cell>
          <cell r="C1533" t="str">
            <v>Stephanie Ratcliffe</v>
          </cell>
        </row>
        <row r="1534">
          <cell r="A1534" t="str">
            <v>Stephanie Huff</v>
          </cell>
          <cell r="B1534" t="str">
            <v>Wash Openings</v>
          </cell>
          <cell r="C1534" t="str">
            <v>Bruce Maxwell</v>
          </cell>
        </row>
        <row r="1535">
          <cell r="A1535" t="str">
            <v>Mitchell Herndon</v>
          </cell>
          <cell r="B1535" t="str">
            <v>Wash Openings</v>
          </cell>
          <cell r="C1535" t="str">
            <v>Jennifer Paris</v>
          </cell>
        </row>
        <row r="1536">
          <cell r="A1536" t="str">
            <v>Anthony Lewis</v>
          </cell>
          <cell r="B1536" t="str">
            <v>E0272 - North Wilmington</v>
          </cell>
          <cell r="C1536" t="str">
            <v>Devin Miranda</v>
          </cell>
        </row>
        <row r="1537">
          <cell r="A1537" t="str">
            <v>Cameron Joyner</v>
          </cell>
          <cell r="B1537" t="str">
            <v>E0008 - Irby</v>
          </cell>
          <cell r="C1537" t="str">
            <v>William Wolfenbarger</v>
          </cell>
        </row>
        <row r="1538">
          <cell r="A1538" t="str">
            <v>Jesse Montoya</v>
          </cell>
          <cell r="B1538" t="str">
            <v>E0116 - Clive</v>
          </cell>
          <cell r="C1538" t="str">
            <v>Harrison Johnson</v>
          </cell>
        </row>
        <row r="1539">
          <cell r="A1539" t="str">
            <v>Hannah Blackmon</v>
          </cell>
          <cell r="B1539" t="str">
            <v>E0223 - Otter Lake Road</v>
          </cell>
          <cell r="C1539" t="str">
            <v>Kendall Cannimore</v>
          </cell>
        </row>
        <row r="1540">
          <cell r="A1540" t="str">
            <v>Thomas Fletcher</v>
          </cell>
          <cell r="B1540" t="str">
            <v>E0259 - Belleview, FL</v>
          </cell>
          <cell r="C1540" t="str">
            <v>Joseph Baldwyn</v>
          </cell>
        </row>
        <row r="1541">
          <cell r="A1541" t="str">
            <v>Tyler Nelson</v>
          </cell>
          <cell r="B1541" t="str">
            <v>E0187 - TN Fayetteville</v>
          </cell>
          <cell r="C1541" t="str">
            <v>Samuel Clifford</v>
          </cell>
        </row>
        <row r="1542">
          <cell r="A1542" t="str">
            <v>Anthony Adame</v>
          </cell>
          <cell r="B1542" t="str">
            <v>E0281 - Caraway Road</v>
          </cell>
          <cell r="C1542" t="str">
            <v>Zachary Gairhan</v>
          </cell>
        </row>
        <row r="1543">
          <cell r="A1543" t="str">
            <v>Joseph Penrod</v>
          </cell>
          <cell r="B1543" t="str">
            <v>E0241 - Tusculum</v>
          </cell>
          <cell r="C1543" t="str">
            <v>Matthew Roberts</v>
          </cell>
        </row>
        <row r="1544">
          <cell r="A1544" t="str">
            <v>Derek Manuella</v>
          </cell>
          <cell r="B1544" t="str">
            <v>E0106 - Pensacola</v>
          </cell>
          <cell r="C1544" t="str">
            <v>Owen Capriola</v>
          </cell>
        </row>
        <row r="1545">
          <cell r="A1545" t="str">
            <v>Paul Hamlin</v>
          </cell>
          <cell r="B1545" t="str">
            <v>E0032 - Camden</v>
          </cell>
          <cell r="C1545" t="str">
            <v>Joshua Huffstetler</v>
          </cell>
        </row>
        <row r="1546">
          <cell r="A1546" t="str">
            <v>Nevaeh Logan</v>
          </cell>
          <cell r="B1546" t="str">
            <v>E0067 - Mission</v>
          </cell>
          <cell r="C1546" t="str">
            <v>Cassondra Clark</v>
          </cell>
        </row>
        <row r="1547">
          <cell r="A1547" t="str">
            <v>Jana Jessup</v>
          </cell>
          <cell r="B1547" t="str">
            <v>E0190 - Fort Dodge, IA</v>
          </cell>
          <cell r="C1547" t="str">
            <v>Grant Hendrix</v>
          </cell>
        </row>
        <row r="1548">
          <cell r="A1548" t="str">
            <v>mariah peña</v>
          </cell>
          <cell r="B1548" t="str">
            <v>E0222 - Cordova, TN</v>
          </cell>
          <cell r="C1548" t="str">
            <v>James Bentley</v>
          </cell>
        </row>
        <row r="1549">
          <cell r="A1549" t="str">
            <v>Miguel Santiago</v>
          </cell>
          <cell r="B1549" t="str">
            <v>E0281 - Caraway Road</v>
          </cell>
          <cell r="C1549" t="str">
            <v>Zachary Gairhan</v>
          </cell>
        </row>
        <row r="1550">
          <cell r="A1550" t="str">
            <v>Mason Ruggeri</v>
          </cell>
          <cell r="B1550" t="str">
            <v>E0081 - South Glens Falls</v>
          </cell>
          <cell r="C1550" t="str">
            <v>Austin Dority</v>
          </cell>
        </row>
        <row r="1551">
          <cell r="A1551" t="str">
            <v>Dylan Diemert</v>
          </cell>
          <cell r="B1551" t="str">
            <v>E0253 - Cullman, AL</v>
          </cell>
          <cell r="C1551" t="str">
            <v>Kip Frew</v>
          </cell>
        </row>
        <row r="1552">
          <cell r="A1552" t="str">
            <v>Wendy Gamblin</v>
          </cell>
          <cell r="B1552" t="str">
            <v>E0253 - Cullman, AL</v>
          </cell>
          <cell r="C1552" t="str">
            <v>Kip Frew</v>
          </cell>
        </row>
        <row r="1553">
          <cell r="A1553" t="str">
            <v>Haley Roberts</v>
          </cell>
          <cell r="B1553" t="str">
            <v>E0286 - Westover Road</v>
          </cell>
          <cell r="C1553" t="str">
            <v>Mary Hoar</v>
          </cell>
        </row>
        <row r="1554">
          <cell r="A1554" t="str">
            <v>Triston Green</v>
          </cell>
          <cell r="B1554" t="str">
            <v>E0092 - Leesburg</v>
          </cell>
          <cell r="C1554" t="str">
            <v>Gaston English</v>
          </cell>
        </row>
        <row r="1555">
          <cell r="A1555" t="str">
            <v>Ozzy Mason</v>
          </cell>
          <cell r="B1555" t="str">
            <v>E0241 - Tusculum</v>
          </cell>
          <cell r="C1555" t="str">
            <v>Matthew Roberts</v>
          </cell>
        </row>
        <row r="1556">
          <cell r="A1556" t="str">
            <v>Angel Solis</v>
          </cell>
          <cell r="B1556" t="str">
            <v>E0197 - Timothy</v>
          </cell>
          <cell r="C1556" t="str">
            <v>Dennis Thompson</v>
          </cell>
        </row>
        <row r="1557">
          <cell r="A1557" t="str">
            <v>Travis Zimmerman</v>
          </cell>
          <cell r="B1557" t="str">
            <v>E0274 - Leisure Lane</v>
          </cell>
          <cell r="C1557" t="str">
            <v>Savannah Schmoldt</v>
          </cell>
        </row>
        <row r="1558">
          <cell r="A1558" t="str">
            <v>Rylee Mccrary</v>
          </cell>
          <cell r="B1558" t="str">
            <v>E0130 - Mobile</v>
          </cell>
          <cell r="C1558" t="str">
            <v>Jeb Plaisance</v>
          </cell>
        </row>
        <row r="1559">
          <cell r="A1559" t="str">
            <v>Christopher Kirk</v>
          </cell>
          <cell r="B1559" t="str">
            <v>E0218 - Borger, TX</v>
          </cell>
          <cell r="C1559" t="str">
            <v>Tyra Payne</v>
          </cell>
        </row>
        <row r="1560">
          <cell r="A1560" t="str">
            <v>John Eric Calica</v>
          </cell>
          <cell r="B1560" t="str">
            <v>E0181 - Great Falls</v>
          </cell>
          <cell r="C1560" t="str">
            <v>Megan Moore</v>
          </cell>
        </row>
        <row r="1561">
          <cell r="A1561" t="str">
            <v>John Hunter</v>
          </cell>
          <cell r="B1561" t="str">
            <v>E0219 - Heritage Harbour</v>
          </cell>
          <cell r="C1561" t="str">
            <v>NICOLA MARIANI</v>
          </cell>
        </row>
        <row r="1562">
          <cell r="A1562" t="str">
            <v>Chantel Williams</v>
          </cell>
          <cell r="B1562" t="str">
            <v>E0286 - Westover Road</v>
          </cell>
          <cell r="C1562" t="str">
            <v>Mary Hoar</v>
          </cell>
        </row>
        <row r="1563">
          <cell r="A1563" t="str">
            <v>Ean Stuart</v>
          </cell>
          <cell r="B1563" t="str">
            <v>E0197 - Timothy</v>
          </cell>
          <cell r="C1563" t="str">
            <v>Dennis Thompson</v>
          </cell>
        </row>
        <row r="1564">
          <cell r="A1564" t="str">
            <v>Gisell Gomez</v>
          </cell>
          <cell r="B1564" t="str">
            <v>E0272 - North Wilmington</v>
          </cell>
          <cell r="C1564" t="str">
            <v>Devin Miranda</v>
          </cell>
        </row>
        <row r="1565">
          <cell r="A1565" t="str">
            <v>Patrick Richey</v>
          </cell>
          <cell r="B1565" t="str">
            <v>E0205 - Beltline Road SW</v>
          </cell>
          <cell r="C1565" t="str">
            <v>Felicia Slager</v>
          </cell>
        </row>
        <row r="1566">
          <cell r="A1566" t="str">
            <v>Jeremy Carnley</v>
          </cell>
          <cell r="B1566" t="str">
            <v>E0197 - Timothy</v>
          </cell>
          <cell r="C1566" t="str">
            <v>Dennis Thompson</v>
          </cell>
        </row>
        <row r="1567">
          <cell r="A1567" t="str">
            <v>Gabriel Liddic</v>
          </cell>
          <cell r="B1567" t="str">
            <v>E0025 - Hinesville</v>
          </cell>
          <cell r="C1567" t="str">
            <v>Don Lettieri</v>
          </cell>
        </row>
        <row r="1568">
          <cell r="A1568" t="str">
            <v>Stuart James</v>
          </cell>
          <cell r="B1568" t="str">
            <v>E0250 - Aiken, SC</v>
          </cell>
          <cell r="C1568" t="str">
            <v>David Beckum</v>
          </cell>
        </row>
        <row r="1569">
          <cell r="A1569" t="str">
            <v>Katherine Ortiz Rios</v>
          </cell>
          <cell r="B1569" t="str">
            <v>E0259 - Belleview, FL</v>
          </cell>
          <cell r="C1569" t="str">
            <v>Joseph Baldwyn</v>
          </cell>
        </row>
        <row r="1570">
          <cell r="A1570" t="str">
            <v>Matthew McCoy</v>
          </cell>
          <cell r="B1570" t="str">
            <v>E0203 - Walton Court</v>
          </cell>
          <cell r="C1570" t="str">
            <v>Andrew Strevel</v>
          </cell>
        </row>
        <row r="1571">
          <cell r="A1571" t="str">
            <v>Tiago Buffon</v>
          </cell>
          <cell r="B1571" t="str">
            <v>Wash Support Center</v>
          </cell>
          <cell r="C1571" t="str">
            <v>Scott Blackstock</v>
          </cell>
        </row>
        <row r="1572">
          <cell r="A1572" t="str">
            <v>Jose Ferrari</v>
          </cell>
          <cell r="B1572" t="str">
            <v>Wash Support Center</v>
          </cell>
          <cell r="C1572" t="str">
            <v>Tiago Buffon</v>
          </cell>
        </row>
        <row r="1573">
          <cell r="A1573" t="str">
            <v>Benjamin West</v>
          </cell>
          <cell r="B1573" t="str">
            <v>E0139 - Gretna</v>
          </cell>
          <cell r="C1573" t="str">
            <v>Jeff Demboski</v>
          </cell>
        </row>
        <row r="1574">
          <cell r="A1574" t="str">
            <v>Tadj Dixon</v>
          </cell>
          <cell r="B1574" t="str">
            <v>E0027 - Dublin</v>
          </cell>
          <cell r="C1574" t="str">
            <v>Sam Jarrell</v>
          </cell>
        </row>
        <row r="1575">
          <cell r="A1575" t="str">
            <v>Tyler Harden</v>
          </cell>
          <cell r="B1575" t="str">
            <v>E0250 - Aiken, SC</v>
          </cell>
          <cell r="C1575" t="str">
            <v>David Beckum</v>
          </cell>
        </row>
        <row r="1576">
          <cell r="A1576" t="str">
            <v>Quentin Russo</v>
          </cell>
          <cell r="B1576" t="str">
            <v>E0100 - Richmond</v>
          </cell>
          <cell r="C1576" t="str">
            <v>Joshua Smith</v>
          </cell>
        </row>
        <row r="1577">
          <cell r="A1577" t="str">
            <v>Zachary Wood</v>
          </cell>
          <cell r="B1577" t="str">
            <v>E0083 - Laurinburg</v>
          </cell>
          <cell r="C1577" t="str">
            <v>Rodney Davis</v>
          </cell>
        </row>
        <row r="1578">
          <cell r="A1578" t="str">
            <v>Elijah Gamel</v>
          </cell>
          <cell r="B1578" t="str">
            <v>E0009 - Peachtree City/Sharpsburg</v>
          </cell>
          <cell r="C1578" t="str">
            <v>Charles Best</v>
          </cell>
        </row>
        <row r="1579">
          <cell r="A1579" t="str">
            <v>Alexander Dunn</v>
          </cell>
          <cell r="B1579" t="str">
            <v>E0103 - Greensboro-Oconee</v>
          </cell>
          <cell r="C1579" t="str">
            <v>Kenneth Dinkins</v>
          </cell>
        </row>
        <row r="1580">
          <cell r="A1580" t="str">
            <v>Meghan Young</v>
          </cell>
          <cell r="B1580" t="str">
            <v>Wash Support Center</v>
          </cell>
          <cell r="C1580" t="str">
            <v>Ashley Wilson</v>
          </cell>
        </row>
        <row r="1581">
          <cell r="A1581" t="str">
            <v>Hermann Cox</v>
          </cell>
          <cell r="B1581" t="str">
            <v>SHJ Construction LLC</v>
          </cell>
          <cell r="C1581" t="str">
            <v>Shamarcus Mack</v>
          </cell>
        </row>
        <row r="1582">
          <cell r="A1582" t="str">
            <v>Nathanael Britton</v>
          </cell>
          <cell r="B1582" t="str">
            <v>E0031 - Veterans</v>
          </cell>
          <cell r="C1582" t="str">
            <v>Kyle Robertson</v>
          </cell>
        </row>
        <row r="1583">
          <cell r="A1583" t="str">
            <v>Aaron Graham</v>
          </cell>
          <cell r="B1583" t="str">
            <v>E0229 - Bentonville</v>
          </cell>
          <cell r="C1583" t="str">
            <v>Marcus Stowell</v>
          </cell>
        </row>
        <row r="1584">
          <cell r="A1584" t="str">
            <v>Nicholas Kiever</v>
          </cell>
          <cell r="B1584" t="str">
            <v>E0256 - Sturbridge</v>
          </cell>
          <cell r="C1584" t="str">
            <v>Patrick Swain</v>
          </cell>
        </row>
        <row r="1585">
          <cell r="A1585" t="str">
            <v>david freeman</v>
          </cell>
          <cell r="B1585" t="str">
            <v>E0139 - Gretna</v>
          </cell>
          <cell r="C1585" t="str">
            <v>Jeff Demboski</v>
          </cell>
        </row>
        <row r="1586">
          <cell r="A1586" t="str">
            <v>Marcus Scott</v>
          </cell>
          <cell r="B1586" t="str">
            <v>E0256 - Sturbridge</v>
          </cell>
          <cell r="C1586" t="str">
            <v>Patrick Swain</v>
          </cell>
        </row>
        <row r="1587">
          <cell r="A1587" t="str">
            <v>Caleb Yazzie</v>
          </cell>
          <cell r="B1587" t="str">
            <v>E0250 - Aiken, SC</v>
          </cell>
          <cell r="C1587" t="str">
            <v>David Beckum</v>
          </cell>
        </row>
        <row r="1588">
          <cell r="A1588" t="str">
            <v>Jailen Hines</v>
          </cell>
          <cell r="B1588" t="str">
            <v>E0222 - Cordova, TN</v>
          </cell>
          <cell r="C1588" t="str">
            <v>James Bentley</v>
          </cell>
        </row>
        <row r="1589">
          <cell r="A1589" t="str">
            <v>DeShawn Rogers</v>
          </cell>
          <cell r="B1589" t="str">
            <v>E0256 - Sturbridge</v>
          </cell>
          <cell r="C1589" t="str">
            <v>Patrick Swain</v>
          </cell>
        </row>
        <row r="1590">
          <cell r="A1590" t="str">
            <v>Crystal Price</v>
          </cell>
          <cell r="B1590" t="str">
            <v>E0205 - Beltline Road SW</v>
          </cell>
          <cell r="C1590" t="str">
            <v>Felicia Slager</v>
          </cell>
        </row>
        <row r="1591">
          <cell r="A1591" t="str">
            <v>Derrell Jones</v>
          </cell>
          <cell r="B1591" t="str">
            <v>E0256 - Sturbridge</v>
          </cell>
          <cell r="C1591" t="str">
            <v>Patrick Swain</v>
          </cell>
        </row>
        <row r="1592">
          <cell r="A1592" t="str">
            <v>Chelsey Childers</v>
          </cell>
          <cell r="B1592" t="str">
            <v>E0205 - Beltline Road SW</v>
          </cell>
          <cell r="C1592" t="str">
            <v>Felicia Slager</v>
          </cell>
        </row>
        <row r="1593">
          <cell r="A1593" t="str">
            <v>Jozmar Rivera</v>
          </cell>
          <cell r="B1593" t="str">
            <v>E0137 - Pickens</v>
          </cell>
          <cell r="C1593" t="str">
            <v>Gregory Smith</v>
          </cell>
        </row>
        <row r="1594">
          <cell r="A1594" t="str">
            <v>Cedric Nixon</v>
          </cell>
          <cell r="B1594" t="str">
            <v>E0256 - Sturbridge</v>
          </cell>
          <cell r="C1594" t="str">
            <v>Patrick Swain</v>
          </cell>
        </row>
        <row r="1595">
          <cell r="A1595" t="str">
            <v>Calum Levy</v>
          </cell>
          <cell r="B1595" t="str">
            <v>E0127 - Winchester</v>
          </cell>
          <cell r="C1595" t="str">
            <v>Franco Caretti</v>
          </cell>
        </row>
        <row r="1596">
          <cell r="A1596" t="str">
            <v>Hayden Belk</v>
          </cell>
          <cell r="B1596" t="str">
            <v>E0039 - Lenoir</v>
          </cell>
          <cell r="C1596" t="str">
            <v>Adam Hicks</v>
          </cell>
        </row>
        <row r="1597">
          <cell r="A1597" t="str">
            <v>William Speers</v>
          </cell>
          <cell r="B1597" t="str">
            <v>E0080 - Quaker Road</v>
          </cell>
          <cell r="C1597" t="str">
            <v>Shawn Herrick</v>
          </cell>
        </row>
        <row r="1598">
          <cell r="A1598" t="str">
            <v>Angel Rodriguez</v>
          </cell>
          <cell r="B1598" t="str">
            <v>E0154 - Lawton</v>
          </cell>
          <cell r="C1598" t="str">
            <v>Charles Gilbow</v>
          </cell>
        </row>
        <row r="1599">
          <cell r="A1599" t="str">
            <v>Devonte Butler</v>
          </cell>
          <cell r="B1599" t="str">
            <v>E0185 - S. Oates Street</v>
          </cell>
          <cell r="C1599" t="str">
            <v>Frederick Pierson</v>
          </cell>
        </row>
        <row r="1600">
          <cell r="A1600" t="str">
            <v>Michael Baxley</v>
          </cell>
          <cell r="B1600" t="str">
            <v>E0185 - S. Oates Street</v>
          </cell>
          <cell r="C1600" t="str">
            <v>Frederick Pierson</v>
          </cell>
        </row>
        <row r="1601">
          <cell r="A1601" t="str">
            <v>Zachary Gairhan</v>
          </cell>
          <cell r="B1601" t="str">
            <v>E0281 - Caraway Road</v>
          </cell>
          <cell r="C1601" t="str">
            <v>Ricky Doyle</v>
          </cell>
        </row>
        <row r="1602">
          <cell r="A1602" t="str">
            <v>Emily Morgan</v>
          </cell>
          <cell r="B1602" t="str">
            <v>E0271 - Arcadian Shores</v>
          </cell>
          <cell r="C1602" t="str">
            <v>Anthony Mazzella</v>
          </cell>
        </row>
        <row r="1603">
          <cell r="A1603" t="str">
            <v>Zachariah Nada</v>
          </cell>
          <cell r="B1603" t="str">
            <v>E0307 - East Statesboro, GA</v>
          </cell>
          <cell r="C1603" t="str">
            <v>Veronica Wyrostek</v>
          </cell>
        </row>
        <row r="1604">
          <cell r="A1604" t="str">
            <v>Timothy Simon</v>
          </cell>
          <cell r="B1604" t="str">
            <v>E0003 - Morrow</v>
          </cell>
          <cell r="C1604" t="str">
            <v>Antawan Hill</v>
          </cell>
        </row>
        <row r="1605">
          <cell r="A1605" t="str">
            <v>Hollie Granger</v>
          </cell>
          <cell r="B1605" t="str">
            <v>Wash Support Center</v>
          </cell>
          <cell r="C1605" t="str">
            <v>Danielle Kelley</v>
          </cell>
        </row>
        <row r="1606">
          <cell r="A1606" t="str">
            <v>Ashley Enslow</v>
          </cell>
          <cell r="B1606" t="str">
            <v>Wash Support Center</v>
          </cell>
          <cell r="C1606" t="str">
            <v>Amanda Thompson</v>
          </cell>
        </row>
        <row r="1607">
          <cell r="A1607" t="str">
            <v>Raymond Clark</v>
          </cell>
          <cell r="B1607" t="str">
            <v>E0002 - Thomaston</v>
          </cell>
          <cell r="C1607" t="str">
            <v>Jonathan Richardson</v>
          </cell>
        </row>
        <row r="1608">
          <cell r="A1608" t="str">
            <v>Brody Edwards</v>
          </cell>
          <cell r="B1608" t="str">
            <v>E0108 - Sylacauga</v>
          </cell>
          <cell r="C1608" t="str">
            <v>Aaron Johnson</v>
          </cell>
        </row>
        <row r="1609">
          <cell r="A1609" t="str">
            <v>Michael Tomerlin</v>
          </cell>
          <cell r="B1609" t="str">
            <v>E0145 - Pulaski</v>
          </cell>
          <cell r="C1609" t="str">
            <v>James Stone</v>
          </cell>
        </row>
        <row r="1610">
          <cell r="A1610" t="str">
            <v>Aaron Hodges</v>
          </cell>
          <cell r="B1610" t="str">
            <v>E0013 - Washington Road</v>
          </cell>
          <cell r="C1610" t="str">
            <v>Chad Stawicki</v>
          </cell>
        </row>
        <row r="1611">
          <cell r="A1611" t="str">
            <v>Christopher Clements</v>
          </cell>
          <cell r="B1611" t="str">
            <v>E0102 - Bluffton</v>
          </cell>
          <cell r="C1611" t="str">
            <v>Tiffany Reed</v>
          </cell>
        </row>
        <row r="1612">
          <cell r="A1612" t="str">
            <v>Clayton Rogers</v>
          </cell>
          <cell r="B1612" t="str">
            <v>E0082 - Ocala</v>
          </cell>
          <cell r="C1612" t="str">
            <v>Marquis Scott</v>
          </cell>
        </row>
        <row r="1613">
          <cell r="A1613" t="str">
            <v>Josiah Flood</v>
          </cell>
          <cell r="B1613" t="str">
            <v>E0205 - Beltline Road SW</v>
          </cell>
          <cell r="C1613" t="str">
            <v>Felicia Slager</v>
          </cell>
        </row>
        <row r="1614">
          <cell r="A1614" t="str">
            <v>Aaron Sanchez Silva</v>
          </cell>
          <cell r="B1614" t="str">
            <v>E0126 - Charlottesville</v>
          </cell>
          <cell r="C1614" t="str">
            <v>Nathan Goldenberg</v>
          </cell>
        </row>
        <row r="1615">
          <cell r="A1615" t="str">
            <v>Seth Patterson</v>
          </cell>
          <cell r="B1615" t="str">
            <v>E0070 - Baytown</v>
          </cell>
          <cell r="C1615" t="str">
            <v>Mark Campbell</v>
          </cell>
        </row>
        <row r="1616">
          <cell r="A1616" t="str">
            <v>Anna Cooper</v>
          </cell>
          <cell r="B1616" t="str">
            <v>Wash Support Center</v>
          </cell>
          <cell r="C1616" t="str">
            <v>Angela Jones</v>
          </cell>
        </row>
        <row r="1617">
          <cell r="A1617" t="str">
            <v>Chandler Bell</v>
          </cell>
          <cell r="B1617" t="str">
            <v>E0092 - Leesburg</v>
          </cell>
          <cell r="C1617" t="str">
            <v>Gaston English</v>
          </cell>
        </row>
        <row r="1618">
          <cell r="A1618" t="str">
            <v>Bilburt Clark</v>
          </cell>
          <cell r="B1618" t="str">
            <v>E0286 - Westover Road</v>
          </cell>
          <cell r="C1618" t="str">
            <v>Mary Hoar</v>
          </cell>
        </row>
        <row r="1619">
          <cell r="A1619" t="str">
            <v>Dan Williams</v>
          </cell>
          <cell r="B1619" t="str">
            <v>E0286 - Westover Road</v>
          </cell>
          <cell r="C1619" t="str">
            <v>Mary Hoar</v>
          </cell>
        </row>
        <row r="1620">
          <cell r="A1620" t="str">
            <v>Trinity Whitaker</v>
          </cell>
          <cell r="B1620" t="str">
            <v>E0125 - North Richland Hills</v>
          </cell>
          <cell r="C1620" t="str">
            <v>Scott Lindsey</v>
          </cell>
        </row>
        <row r="1621">
          <cell r="A1621" t="str">
            <v>Nicholas Conard</v>
          </cell>
          <cell r="B1621" t="str">
            <v>E0222 - Cordova, TN</v>
          </cell>
          <cell r="C1621" t="str">
            <v>James Bentley</v>
          </cell>
        </row>
        <row r="1622">
          <cell r="A1622" t="str">
            <v>Kevin Mccoy</v>
          </cell>
          <cell r="B1622" t="str">
            <v>E0205 - Beltline Road SW</v>
          </cell>
          <cell r="C1622" t="str">
            <v>Felicia Slager</v>
          </cell>
        </row>
        <row r="1623">
          <cell r="A1623" t="str">
            <v>Caleb Adams</v>
          </cell>
          <cell r="B1623" t="str">
            <v>E0189 - Athens GA 2 Lexington Rd</v>
          </cell>
          <cell r="C1623" t="str">
            <v>Ronald Boyett</v>
          </cell>
        </row>
        <row r="1624">
          <cell r="A1624" t="str">
            <v>Joseph Murphy</v>
          </cell>
          <cell r="B1624" t="str">
            <v>E0303 - Hanover Crossing</v>
          </cell>
          <cell r="C1624" t="str">
            <v>Jennifer Hooper</v>
          </cell>
        </row>
        <row r="1625">
          <cell r="A1625" t="str">
            <v>Emma Price</v>
          </cell>
          <cell r="B1625" t="str">
            <v>E0205 - Beltline Road SW</v>
          </cell>
          <cell r="C1625" t="str">
            <v>Felicia Slager</v>
          </cell>
        </row>
        <row r="1626">
          <cell r="A1626" t="str">
            <v>Tyler Finley</v>
          </cell>
          <cell r="B1626" t="str">
            <v>E0190 - Fort Dodge, IA</v>
          </cell>
          <cell r="C1626" t="str">
            <v>Grant Hendrix</v>
          </cell>
        </row>
        <row r="1627">
          <cell r="A1627" t="str">
            <v>Jolyn Stuart</v>
          </cell>
          <cell r="B1627" t="str">
            <v>E0264 - Red Dog Way</v>
          </cell>
          <cell r="C1627" t="str">
            <v>Daniel Hanst</v>
          </cell>
        </row>
        <row r="1628">
          <cell r="A1628" t="str">
            <v>Emily Searles</v>
          </cell>
          <cell r="B1628" t="str">
            <v>E0093 - Huntsville</v>
          </cell>
          <cell r="C1628" t="str">
            <v>Mark Busby</v>
          </cell>
        </row>
        <row r="1629">
          <cell r="A1629" t="str">
            <v>Deanglo Nixon</v>
          </cell>
          <cell r="B1629" t="str">
            <v>E0010 - Sumter</v>
          </cell>
          <cell r="C1629" t="str">
            <v>Christopher Chestnut</v>
          </cell>
        </row>
        <row r="1630">
          <cell r="A1630" t="str">
            <v>William Merrill</v>
          </cell>
          <cell r="B1630" t="str">
            <v>Wash Support Center</v>
          </cell>
          <cell r="C1630" t="str">
            <v>Mark Kelly</v>
          </cell>
        </row>
        <row r="1631">
          <cell r="A1631" t="str">
            <v>Daniel Lang</v>
          </cell>
          <cell r="B1631" t="str">
            <v>E0153 - Willmar</v>
          </cell>
          <cell r="C1631" t="str">
            <v>Joseph Peterson</v>
          </cell>
        </row>
        <row r="1632">
          <cell r="A1632" t="str">
            <v>Christian Scott</v>
          </cell>
          <cell r="B1632" t="str">
            <v>E0307 - East Statesboro, GA</v>
          </cell>
          <cell r="C1632" t="str">
            <v>Veronica Wyrostek</v>
          </cell>
        </row>
        <row r="1633">
          <cell r="A1633" t="str">
            <v>Jared Slechta</v>
          </cell>
          <cell r="B1633" t="str">
            <v>E0190 - Fort Dodge, IA</v>
          </cell>
          <cell r="C1633" t="str">
            <v>Grant Hendrix</v>
          </cell>
        </row>
        <row r="1634">
          <cell r="A1634" t="str">
            <v>Brady Lockridge</v>
          </cell>
          <cell r="B1634" t="str">
            <v>E0229 - Bentonville</v>
          </cell>
          <cell r="C1634" t="str">
            <v>Marcus Stowell</v>
          </cell>
        </row>
        <row r="1635">
          <cell r="A1635" t="str">
            <v>Tristan Luther</v>
          </cell>
          <cell r="B1635" t="str">
            <v>E0035 - Powder Springs</v>
          </cell>
          <cell r="C1635" t="str">
            <v>Kyle Rovansek</v>
          </cell>
        </row>
        <row r="1636">
          <cell r="A1636" t="str">
            <v>Brendon Lanford</v>
          </cell>
          <cell r="B1636" t="str">
            <v>E0093 - Huntsville</v>
          </cell>
          <cell r="C1636" t="str">
            <v>Mark Busby</v>
          </cell>
        </row>
        <row r="1637">
          <cell r="A1637" t="str">
            <v>Cordell Jones</v>
          </cell>
          <cell r="B1637" t="str">
            <v>Wash Support Center</v>
          </cell>
          <cell r="C1637" t="str">
            <v>Moran Mcgraw</v>
          </cell>
        </row>
        <row r="1638">
          <cell r="A1638" t="str">
            <v>Kimberly Schultz</v>
          </cell>
          <cell r="B1638" t="str">
            <v>E0281 - Caraway Road</v>
          </cell>
          <cell r="C1638" t="str">
            <v>Zachary Gairhan</v>
          </cell>
        </row>
        <row r="1639">
          <cell r="A1639" t="str">
            <v>Bryce Lemmon</v>
          </cell>
          <cell r="B1639" t="str">
            <v>E0204 - Bartlesville, OK</v>
          </cell>
          <cell r="C1639" t="str">
            <v>Brian Wilson</v>
          </cell>
        </row>
        <row r="1640">
          <cell r="A1640" t="str">
            <v>Victoria Britton</v>
          </cell>
          <cell r="B1640" t="str">
            <v>E0264 - Red Dog Way</v>
          </cell>
          <cell r="C1640" t="str">
            <v>Daniel Hanst</v>
          </cell>
        </row>
        <row r="1641">
          <cell r="A1641" t="str">
            <v>Logan Batliner</v>
          </cell>
          <cell r="B1641" t="str">
            <v>E0139 - Gretna</v>
          </cell>
          <cell r="C1641" t="str">
            <v>Jeff Demboski</v>
          </cell>
        </row>
        <row r="1642">
          <cell r="A1642" t="str">
            <v>Kenquavius Flenoy</v>
          </cell>
          <cell r="B1642" t="str">
            <v>E0281 - Caraway Road</v>
          </cell>
          <cell r="C1642" t="str">
            <v>Zachary Gairhan</v>
          </cell>
        </row>
        <row r="1643">
          <cell r="A1643" t="str">
            <v>David Montville</v>
          </cell>
          <cell r="B1643" t="str">
            <v>E0122 - TN Lawrenceburg</v>
          </cell>
          <cell r="C1643" t="str">
            <v>Howard Montes</v>
          </cell>
        </row>
        <row r="1644">
          <cell r="A1644" t="str">
            <v>Cassi Honeycutt</v>
          </cell>
          <cell r="B1644" t="str">
            <v>E0059 - Albemarle</v>
          </cell>
          <cell r="C1644" t="str">
            <v>Joshua Stone</v>
          </cell>
        </row>
        <row r="1645">
          <cell r="A1645" t="str">
            <v>Isaac Canfield</v>
          </cell>
          <cell r="B1645" t="str">
            <v>E0011 - McDonough</v>
          </cell>
          <cell r="C1645" t="str">
            <v>Rodrigo Kimble</v>
          </cell>
        </row>
        <row r="1646">
          <cell r="A1646" t="str">
            <v>Tony Piroli</v>
          </cell>
          <cell r="B1646" t="str">
            <v>E0232 - North Madison</v>
          </cell>
          <cell r="C1646" t="str">
            <v>Bradley Estis</v>
          </cell>
        </row>
        <row r="1647">
          <cell r="A1647" t="str">
            <v>Caleb Josey-Durham</v>
          </cell>
          <cell r="B1647" t="str">
            <v>E0076 - Americus</v>
          </cell>
          <cell r="C1647" t="str">
            <v>Colin Williams</v>
          </cell>
        </row>
        <row r="1648">
          <cell r="A1648" t="str">
            <v>Martin Velasquez_Alonzo</v>
          </cell>
          <cell r="B1648" t="str">
            <v>Stangood-GA</v>
          </cell>
          <cell r="C1648" t="str">
            <v>Brian Swicegood</v>
          </cell>
        </row>
        <row r="1649">
          <cell r="A1649" t="str">
            <v>Alfredo Galvan Castillo</v>
          </cell>
          <cell r="B1649" t="str">
            <v>Stangood-GA</v>
          </cell>
          <cell r="C1649" t="str">
            <v>Brian Swicegood</v>
          </cell>
        </row>
        <row r="1650">
          <cell r="A1650" t="str">
            <v>Oscar Millán</v>
          </cell>
          <cell r="B1650" t="str">
            <v>Stangood-GA</v>
          </cell>
          <cell r="C1650" t="str">
            <v>Brian Swicegood</v>
          </cell>
        </row>
        <row r="1651">
          <cell r="A1651" t="str">
            <v>Cesar Rivas</v>
          </cell>
          <cell r="B1651" t="str">
            <v>Stangood-GA</v>
          </cell>
          <cell r="C1651" t="str">
            <v>Brian Swicegood</v>
          </cell>
        </row>
        <row r="1652">
          <cell r="A1652" t="str">
            <v>Beau Waychoff</v>
          </cell>
          <cell r="B1652" t="str">
            <v>E0042 - GA Lawrenceville</v>
          </cell>
          <cell r="C1652" t="str">
            <v>Jeremy Amburgey</v>
          </cell>
        </row>
        <row r="1653">
          <cell r="A1653" t="str">
            <v>Travis Scroggins</v>
          </cell>
          <cell r="B1653" t="str">
            <v>E0228 - Jefferson City, TN</v>
          </cell>
          <cell r="C1653" t="str">
            <v>Joe Chavez</v>
          </cell>
        </row>
        <row r="1654">
          <cell r="A1654" t="str">
            <v>Jackson Hurst</v>
          </cell>
          <cell r="B1654" t="str">
            <v>E0307 - East Statesboro, GA</v>
          </cell>
          <cell r="C1654" t="str">
            <v>Veronica Wyrostek</v>
          </cell>
        </row>
        <row r="1655">
          <cell r="A1655" t="str">
            <v>Alejandro Velazquez</v>
          </cell>
          <cell r="B1655" t="str">
            <v>E0146 - N Road Orangeburg</v>
          </cell>
          <cell r="C1655" t="str">
            <v>Lee Card</v>
          </cell>
        </row>
        <row r="1656">
          <cell r="A1656" t="str">
            <v>Trevor Jarvis</v>
          </cell>
          <cell r="B1656" t="str">
            <v>E0106 - Pensacola</v>
          </cell>
          <cell r="C1656" t="str">
            <v>Owen Capriola</v>
          </cell>
        </row>
        <row r="1657">
          <cell r="A1657" t="str">
            <v>Michael Polifroni</v>
          </cell>
          <cell r="B1657" t="str">
            <v>E0105 - St Augustine</v>
          </cell>
          <cell r="C1657" t="str">
            <v>Troy Webb</v>
          </cell>
        </row>
        <row r="1658">
          <cell r="A1658" t="str">
            <v>Evan Hunt</v>
          </cell>
          <cell r="B1658" t="str">
            <v>E0204 - Bartlesville, OK</v>
          </cell>
          <cell r="C1658" t="str">
            <v>Brian Wilson</v>
          </cell>
        </row>
        <row r="1659">
          <cell r="A1659" t="str">
            <v>Joser Lozano</v>
          </cell>
          <cell r="B1659" t="str">
            <v>E0218 - Borger, TX</v>
          </cell>
          <cell r="C1659" t="str">
            <v>Tyra Payne</v>
          </cell>
        </row>
        <row r="1660">
          <cell r="A1660" t="str">
            <v>Brian Powell</v>
          </cell>
          <cell r="B1660" t="str">
            <v>E0013 - Washington Road</v>
          </cell>
          <cell r="C1660" t="str">
            <v>Chad Stawicki</v>
          </cell>
        </row>
        <row r="1661">
          <cell r="A1661" t="str">
            <v>Breizie Cypert</v>
          </cell>
          <cell r="B1661" t="str">
            <v>E0204 - Bartlesville, OK</v>
          </cell>
          <cell r="C1661" t="str">
            <v>Brian Wilson</v>
          </cell>
        </row>
        <row r="1662">
          <cell r="A1662" t="str">
            <v>Quentin Smith</v>
          </cell>
          <cell r="B1662" t="str">
            <v>E0204 - Bartlesville, OK</v>
          </cell>
          <cell r="C1662" t="str">
            <v>Brian Wilson</v>
          </cell>
        </row>
        <row r="1663">
          <cell r="A1663" t="str">
            <v>David Hernandez</v>
          </cell>
          <cell r="B1663" t="str">
            <v>E0013 - Washington Road</v>
          </cell>
          <cell r="C1663" t="str">
            <v>Chad Stawicki</v>
          </cell>
        </row>
        <row r="1664">
          <cell r="A1664" t="str">
            <v>Jeromiah Simmons</v>
          </cell>
          <cell r="B1664" t="str">
            <v>E0018 - Beaufort</v>
          </cell>
          <cell r="C1664" t="str">
            <v>Rex Alvarez</v>
          </cell>
        </row>
        <row r="1665">
          <cell r="A1665" t="str">
            <v>Gaston Prophete</v>
          </cell>
          <cell r="B1665" t="str">
            <v>E0233 - Cobb Pkwy</v>
          </cell>
          <cell r="C1665" t="str">
            <v>Cullen Copland</v>
          </cell>
        </row>
        <row r="1666">
          <cell r="A1666" t="str">
            <v>kelsey gasque</v>
          </cell>
          <cell r="B1666" t="str">
            <v>E0010 - Sumter</v>
          </cell>
          <cell r="C1666" t="str">
            <v>Christopher Chestnut</v>
          </cell>
        </row>
        <row r="1667">
          <cell r="A1667" t="str">
            <v>John Grotta</v>
          </cell>
          <cell r="B1667" t="str">
            <v>E0264 - Red Dog Way</v>
          </cell>
          <cell r="C1667" t="str">
            <v>Daniel Hanst</v>
          </cell>
        </row>
        <row r="1668">
          <cell r="A1668" t="str">
            <v>Jace Rogers Friesz</v>
          </cell>
          <cell r="B1668" t="str">
            <v>E0181 - Great Falls</v>
          </cell>
          <cell r="C1668" t="str">
            <v>Megan Moore</v>
          </cell>
        </row>
        <row r="1669">
          <cell r="A1669" t="str">
            <v>Daniel Martins</v>
          </cell>
          <cell r="B1669" t="str">
            <v>Wash Support Center</v>
          </cell>
          <cell r="C1669" t="str">
            <v>Amanda Thompson</v>
          </cell>
        </row>
        <row r="1670">
          <cell r="A1670" t="str">
            <v>Dequontorian George</v>
          </cell>
          <cell r="B1670" t="str">
            <v>E0232 - North Madison</v>
          </cell>
          <cell r="C1670" t="str">
            <v>Bradley Estis</v>
          </cell>
        </row>
        <row r="1671">
          <cell r="A1671" t="str">
            <v>Christian Honey</v>
          </cell>
          <cell r="B1671" t="str">
            <v>E0199 - Searcy, AR</v>
          </cell>
          <cell r="C1671" t="str">
            <v>Jessica Peevy</v>
          </cell>
        </row>
        <row r="1672">
          <cell r="A1672" t="str">
            <v>Edward Marchinkowski</v>
          </cell>
          <cell r="B1672" t="str">
            <v>E0271 - Arcadian Shores</v>
          </cell>
          <cell r="C1672" t="str">
            <v>Anthony Mazzella</v>
          </cell>
        </row>
        <row r="1673">
          <cell r="A1673" t="str">
            <v>Kasey Mann</v>
          </cell>
          <cell r="B1673" t="str">
            <v>E0253 - Cullman, AL</v>
          </cell>
          <cell r="C1673" t="str">
            <v>Kip Frew</v>
          </cell>
        </row>
        <row r="1674">
          <cell r="A1674" t="str">
            <v>Patricia Licause</v>
          </cell>
          <cell r="B1674" t="str">
            <v>E0106 - Pensacola</v>
          </cell>
          <cell r="C1674" t="str">
            <v>Owen Capriola</v>
          </cell>
        </row>
        <row r="1675">
          <cell r="A1675" t="str">
            <v>Avery Pardue</v>
          </cell>
          <cell r="B1675" t="str">
            <v>Wash Support Center</v>
          </cell>
          <cell r="C1675" t="str">
            <v>Lucas Mininger</v>
          </cell>
        </row>
        <row r="1676">
          <cell r="A1676" t="str">
            <v>CARL WOESSNER</v>
          </cell>
          <cell r="B1676" t="str">
            <v>E0318 - Fairfield Township, OH</v>
          </cell>
          <cell r="C1676" t="str">
            <v>Joe Chavez</v>
          </cell>
        </row>
        <row r="1677">
          <cell r="A1677" t="str">
            <v>Patrick Agro</v>
          </cell>
          <cell r="B1677" t="str">
            <v>E0078 - Tyndall Pkwy</v>
          </cell>
          <cell r="C1677" t="str">
            <v>Ryan Earl</v>
          </cell>
        </row>
        <row r="1678">
          <cell r="A1678" t="str">
            <v>Brittney Sheppard</v>
          </cell>
          <cell r="B1678" t="str">
            <v>E0159 - Muscle Shoals, AL</v>
          </cell>
          <cell r="C1678" t="str">
            <v>Molly Wilson</v>
          </cell>
        </row>
        <row r="1679">
          <cell r="A1679" t="str">
            <v>Chance Bradley</v>
          </cell>
          <cell r="B1679" t="str">
            <v>E0090 - Minot</v>
          </cell>
          <cell r="C1679" t="str">
            <v>Leslie Conway</v>
          </cell>
        </row>
        <row r="1680">
          <cell r="A1680" t="str">
            <v>Samantha Cruse</v>
          </cell>
          <cell r="B1680" t="str">
            <v>E0021 - Battleground</v>
          </cell>
          <cell r="C1680" t="str">
            <v>Chasity Bryant</v>
          </cell>
        </row>
        <row r="1681">
          <cell r="A1681" t="str">
            <v>Isabella Rowden</v>
          </cell>
          <cell r="B1681" t="str">
            <v>E0204 - Bartlesville, OK</v>
          </cell>
          <cell r="C1681" t="str">
            <v>Brian Wilson</v>
          </cell>
        </row>
        <row r="1682">
          <cell r="A1682" t="str">
            <v>Makalee Rivera</v>
          </cell>
          <cell r="B1682" t="str">
            <v>E0207 - Lawrenceburg, IN</v>
          </cell>
          <cell r="C1682" t="str">
            <v>TRAVIS BALLARD</v>
          </cell>
        </row>
        <row r="1683">
          <cell r="A1683" t="str">
            <v>River Harrison</v>
          </cell>
          <cell r="B1683" t="str">
            <v>E0207 - Lawrenceburg, IN</v>
          </cell>
          <cell r="C1683" t="str">
            <v>TRAVIS BALLARD</v>
          </cell>
        </row>
        <row r="1684">
          <cell r="A1684" t="str">
            <v>James Baker</v>
          </cell>
          <cell r="B1684" t="str">
            <v>E0207 - Lawrenceburg, IN</v>
          </cell>
          <cell r="C1684" t="str">
            <v>TRAVIS BALLARD</v>
          </cell>
        </row>
        <row r="1685">
          <cell r="A1685" t="str">
            <v>Michael Nordin</v>
          </cell>
          <cell r="B1685" t="str">
            <v>E0266 - Mountain Home, ID</v>
          </cell>
          <cell r="C1685" t="str">
            <v>Rebecca McCallum-Cameron</v>
          </cell>
        </row>
        <row r="1686">
          <cell r="A1686" t="str">
            <v>William Cordes</v>
          </cell>
          <cell r="B1686" t="str">
            <v>E0253 - Cullman, AL</v>
          </cell>
          <cell r="C1686" t="str">
            <v>Kip Frew</v>
          </cell>
        </row>
        <row r="1687">
          <cell r="A1687" t="str">
            <v>Crystal Rivera</v>
          </cell>
          <cell r="B1687" t="str">
            <v>E0161 - West Marietta, GA</v>
          </cell>
          <cell r="C1687" t="str">
            <v>Stephanie Huff</v>
          </cell>
        </row>
        <row r="1688">
          <cell r="A1688" t="str">
            <v>matthew moseley</v>
          </cell>
          <cell r="B1688" t="str">
            <v>E0005 - Florence SC</v>
          </cell>
          <cell r="C1688" t="str">
            <v>Raymond Otto</v>
          </cell>
        </row>
        <row r="1689">
          <cell r="A1689" t="str">
            <v>Jamison Carruthers</v>
          </cell>
          <cell r="B1689" t="str">
            <v>E0266 - Mountain Home, ID</v>
          </cell>
          <cell r="C1689" t="str">
            <v>Rebecca McCallum-Cameron</v>
          </cell>
        </row>
        <row r="1690">
          <cell r="A1690" t="str">
            <v>Brad Sims</v>
          </cell>
          <cell r="B1690" t="str">
            <v>E0302 - Paradise Crossing</v>
          </cell>
          <cell r="C1690" t="str">
            <v>Casey Thompson</v>
          </cell>
        </row>
        <row r="1691">
          <cell r="A1691" t="str">
            <v>Mark Hopkins</v>
          </cell>
          <cell r="B1691" t="str">
            <v>E0273 - White Bluff</v>
          </cell>
          <cell r="C1691" t="str">
            <v>RONALD BEIL</v>
          </cell>
        </row>
        <row r="1692">
          <cell r="A1692" t="str">
            <v>Brandon Duranty</v>
          </cell>
          <cell r="B1692" t="str">
            <v>E0162 - Lake City, FL</v>
          </cell>
          <cell r="C1692" t="str">
            <v>Brian Thomas</v>
          </cell>
        </row>
        <row r="1693">
          <cell r="A1693" t="str">
            <v>Maxwell Moore</v>
          </cell>
          <cell r="B1693" t="str">
            <v>E0149 - Radcliff</v>
          </cell>
          <cell r="C1693" t="str">
            <v>Philip Ray</v>
          </cell>
        </row>
        <row r="1694">
          <cell r="A1694" t="str">
            <v>Roy Ramirez</v>
          </cell>
          <cell r="B1694" t="str">
            <v>E0385 - Early, TX</v>
          </cell>
          <cell r="C1694" t="str">
            <v>Derek Schillinger</v>
          </cell>
        </row>
        <row r="1695">
          <cell r="A1695" t="str">
            <v>Amber Guerrero</v>
          </cell>
          <cell r="B1695" t="str">
            <v>E0288 - Yellowstone Avenue</v>
          </cell>
          <cell r="C1695" t="str">
            <v>Derek Schillinger</v>
          </cell>
        </row>
        <row r="1696">
          <cell r="A1696" t="str">
            <v>Christopher Lopez</v>
          </cell>
          <cell r="B1696" t="str">
            <v>E0258 - Bandelier</v>
          </cell>
          <cell r="C1696" t="str">
            <v>Derek Schillinger</v>
          </cell>
        </row>
        <row r="1697">
          <cell r="A1697" t="str">
            <v>Andrew Sawyer</v>
          </cell>
          <cell r="B1697" t="str">
            <v>E0201 - Culpeper, VA</v>
          </cell>
          <cell r="C1697" t="str">
            <v>Jonathan Ackerman</v>
          </cell>
        </row>
        <row r="1698">
          <cell r="A1698" t="str">
            <v>Kohde Howard</v>
          </cell>
          <cell r="B1698" t="str">
            <v>E0019 - High Point</v>
          </cell>
          <cell r="C1698" t="str">
            <v>Nicholas Anthony</v>
          </cell>
        </row>
        <row r="1699">
          <cell r="A1699" t="str">
            <v>dakota smith</v>
          </cell>
          <cell r="B1699" t="str">
            <v>E0274 - Leisure Lane</v>
          </cell>
          <cell r="C1699" t="str">
            <v>Savannah Schmoldt</v>
          </cell>
        </row>
        <row r="1700">
          <cell r="A1700" t="str">
            <v>JEILEN JONES</v>
          </cell>
          <cell r="B1700" t="str">
            <v>E0189 - Athens GA 2 Lexington Rd</v>
          </cell>
          <cell r="C1700" t="str">
            <v>Ronald Boyett</v>
          </cell>
        </row>
        <row r="1701">
          <cell r="A1701" t="str">
            <v>Christopher Herring</v>
          </cell>
          <cell r="B1701" t="str">
            <v>E0273 - White Bluff</v>
          </cell>
          <cell r="C1701" t="str">
            <v>RONALD BEIL</v>
          </cell>
        </row>
        <row r="1702">
          <cell r="A1702" t="str">
            <v>Chandler Wright</v>
          </cell>
          <cell r="B1702" t="str">
            <v>E0098 - Bethlehem</v>
          </cell>
          <cell r="C1702" t="str">
            <v>Jeffery Hornsby</v>
          </cell>
        </row>
        <row r="1703">
          <cell r="A1703" t="str">
            <v>Gianni Esposito</v>
          </cell>
          <cell r="B1703" t="str">
            <v>E0098 - Bethlehem</v>
          </cell>
          <cell r="C1703" t="str">
            <v>Jeffery Hornsby</v>
          </cell>
        </row>
        <row r="1704">
          <cell r="A1704" t="str">
            <v>Ethan Vaughan</v>
          </cell>
          <cell r="B1704" t="str">
            <v>E0098 - Bethlehem</v>
          </cell>
          <cell r="C1704" t="str">
            <v>Jeffery Hornsby</v>
          </cell>
        </row>
        <row r="1705">
          <cell r="A1705" t="str">
            <v>Antwone Carter</v>
          </cell>
          <cell r="B1705" t="str">
            <v>E0031 - Veterans</v>
          </cell>
          <cell r="C1705" t="str">
            <v>Kyle Robertson</v>
          </cell>
        </row>
        <row r="1706">
          <cell r="A1706" t="str">
            <v>Deonta Tillman</v>
          </cell>
          <cell r="B1706" t="str">
            <v>E0298 - Boaz, AL</v>
          </cell>
          <cell r="C1706" t="str">
            <v>William Mcwaters</v>
          </cell>
        </row>
        <row r="1707">
          <cell r="A1707" t="str">
            <v>Angel Carmona</v>
          </cell>
          <cell r="B1707" t="str">
            <v>E0212 - Vickridge Park</v>
          </cell>
          <cell r="C1707" t="str">
            <v>Al Kondry</v>
          </cell>
        </row>
        <row r="1708">
          <cell r="A1708" t="str">
            <v>Tristan Price</v>
          </cell>
          <cell r="B1708" t="str">
            <v>E0298 - Boaz, AL</v>
          </cell>
          <cell r="C1708" t="str">
            <v>William Mcwaters</v>
          </cell>
        </row>
        <row r="1709">
          <cell r="A1709" t="str">
            <v>Cayden Etheridge</v>
          </cell>
          <cell r="B1709" t="str">
            <v>E0209 - Tarboro, NC</v>
          </cell>
          <cell r="C1709" t="str">
            <v>Frankie Tadlock</v>
          </cell>
        </row>
        <row r="1710">
          <cell r="A1710" t="str">
            <v>Kimberly Davie</v>
          </cell>
          <cell r="B1710" t="str">
            <v>E0311 - Liberty, TX</v>
          </cell>
          <cell r="C1710" t="str">
            <v>Casper Eckols</v>
          </cell>
        </row>
        <row r="1711">
          <cell r="A1711" t="str">
            <v>Tyler McCormick</v>
          </cell>
          <cell r="B1711" t="str">
            <v>E0230 - 34th Street</v>
          </cell>
          <cell r="C1711" t="str">
            <v>Christopher Braziel</v>
          </cell>
        </row>
        <row r="1712">
          <cell r="A1712" t="str">
            <v>Andrew Hitchcock</v>
          </cell>
          <cell r="B1712" t="str">
            <v>E0274 - Leisure Lane</v>
          </cell>
          <cell r="C1712" t="str">
            <v>Savannah Schmoldt</v>
          </cell>
        </row>
        <row r="1713">
          <cell r="A1713" t="str">
            <v>james gardner</v>
          </cell>
          <cell r="B1713" t="str">
            <v>E0094 - Statesboro</v>
          </cell>
          <cell r="C1713" t="str">
            <v>Robert Hane</v>
          </cell>
        </row>
        <row r="1714">
          <cell r="A1714" t="str">
            <v>Isaiah Hawley</v>
          </cell>
          <cell r="B1714" t="str">
            <v>E0225 - Dill Creek</v>
          </cell>
          <cell r="C1714" t="str">
            <v>ERIK NORDGREN</v>
          </cell>
        </row>
        <row r="1715">
          <cell r="A1715" t="str">
            <v>Jonathan Hamm</v>
          </cell>
          <cell r="B1715" t="str">
            <v>E0227 - Bolger Square</v>
          </cell>
          <cell r="C1715" t="str">
            <v>Todd Haley</v>
          </cell>
        </row>
        <row r="1716">
          <cell r="A1716" t="str">
            <v>Michael Mallory</v>
          </cell>
          <cell r="B1716" t="str">
            <v>E0266 - Mountain Home, ID</v>
          </cell>
          <cell r="C1716" t="str">
            <v>Rebecca McCallum-Cameron</v>
          </cell>
        </row>
        <row r="1717">
          <cell r="A1717" t="str">
            <v>Javion Watley</v>
          </cell>
          <cell r="B1717" t="str">
            <v>E0311 - Liberty, TX</v>
          </cell>
          <cell r="C1717" t="str">
            <v>Casper Eckols</v>
          </cell>
        </row>
        <row r="1718">
          <cell r="A1718" t="str">
            <v>Ahmad Alsalehy</v>
          </cell>
          <cell r="B1718" t="str">
            <v>E0184 - La Vergne, TN</v>
          </cell>
          <cell r="C1718" t="str">
            <v>Scott Blainey</v>
          </cell>
        </row>
        <row r="1719">
          <cell r="A1719" t="str">
            <v>Robert Kisker</v>
          </cell>
          <cell r="B1719" t="str">
            <v>E0202 - Petoskey, MI</v>
          </cell>
          <cell r="C1719" t="str">
            <v>Michael Donnelly</v>
          </cell>
        </row>
        <row r="1720">
          <cell r="A1720" t="str">
            <v>Dylan Brown</v>
          </cell>
          <cell r="B1720" t="str">
            <v>E0069 - Gloucester</v>
          </cell>
          <cell r="C1720" t="str">
            <v>Domenic Casciola</v>
          </cell>
        </row>
        <row r="1721">
          <cell r="A1721" t="str">
            <v>Jamal Rucker</v>
          </cell>
          <cell r="B1721" t="str">
            <v>E0302 - Paradise Crossing</v>
          </cell>
          <cell r="C1721" t="str">
            <v>Casey Thompson</v>
          </cell>
        </row>
        <row r="1722">
          <cell r="A1722" t="str">
            <v>Bailey Reves</v>
          </cell>
          <cell r="B1722" t="str">
            <v>E0157 - Alexander City, AL</v>
          </cell>
          <cell r="C1722" t="str">
            <v>Mitchell Herndon</v>
          </cell>
        </row>
        <row r="1723">
          <cell r="A1723" t="str">
            <v>Spencer Ratliff</v>
          </cell>
          <cell r="B1723" t="str">
            <v>E0022 - Newnan</v>
          </cell>
          <cell r="C1723" t="str">
            <v>Kevin Williams</v>
          </cell>
        </row>
        <row r="1724">
          <cell r="A1724" t="str">
            <v>avery grizzard</v>
          </cell>
          <cell r="B1724" t="str">
            <v>E0298 - Boaz, AL</v>
          </cell>
          <cell r="C1724" t="str">
            <v>William Mcwaters</v>
          </cell>
        </row>
        <row r="1725">
          <cell r="A1725" t="str">
            <v>Seth Webb</v>
          </cell>
          <cell r="B1725" t="str">
            <v>E0209 - Tarboro, NC</v>
          </cell>
          <cell r="C1725" t="str">
            <v>Frankie Tadlock</v>
          </cell>
        </row>
        <row r="1726">
          <cell r="A1726" t="str">
            <v>Rebecca Simpson</v>
          </cell>
          <cell r="B1726" t="str">
            <v>E0045 - Watson</v>
          </cell>
          <cell r="C1726" t="str">
            <v>Steven Goddard</v>
          </cell>
        </row>
        <row r="1727">
          <cell r="A1727" t="str">
            <v>Jamila Adkins</v>
          </cell>
          <cell r="B1727" t="str">
            <v>E0045 - Watson</v>
          </cell>
          <cell r="C1727" t="str">
            <v>Steven Goddard</v>
          </cell>
        </row>
        <row r="1728">
          <cell r="A1728" t="str">
            <v>Charles Wolfe</v>
          </cell>
          <cell r="B1728" t="str">
            <v>E0274 - Leisure Lane</v>
          </cell>
          <cell r="C1728" t="str">
            <v>Savannah Schmoldt</v>
          </cell>
        </row>
        <row r="1729">
          <cell r="A1729" t="str">
            <v>John Shevlin</v>
          </cell>
          <cell r="B1729" t="str">
            <v>Wash Support Center</v>
          </cell>
          <cell r="C1729" t="str">
            <v>Kevin McGonigle</v>
          </cell>
        </row>
        <row r="1730">
          <cell r="A1730" t="str">
            <v>Mason Eaton</v>
          </cell>
          <cell r="B1730" t="str">
            <v>E0127 - Winchester</v>
          </cell>
          <cell r="C1730" t="str">
            <v>Franco Caretti</v>
          </cell>
        </row>
        <row r="1731">
          <cell r="A1731" t="str">
            <v>Hugo Urbina Pliego</v>
          </cell>
          <cell r="B1731" t="str">
            <v>E0304 - Cliff Lake</v>
          </cell>
          <cell r="C1731" t="str">
            <v>Jacob Skouge</v>
          </cell>
        </row>
        <row r="1732">
          <cell r="A1732" t="str">
            <v>Andrew Wilson</v>
          </cell>
          <cell r="B1732" t="str">
            <v>E0112 - Scottsboro</v>
          </cell>
          <cell r="C1732" t="str">
            <v>Blake Akins</v>
          </cell>
        </row>
        <row r="1733">
          <cell r="A1733" t="str">
            <v>Gustavo Villordo</v>
          </cell>
          <cell r="B1733" t="str">
            <v>E0311 - Liberty, TX</v>
          </cell>
          <cell r="C1733" t="str">
            <v>Casper Eckols</v>
          </cell>
        </row>
        <row r="1734">
          <cell r="A1734" t="str">
            <v>Miguel Lucas Perez</v>
          </cell>
          <cell r="B1734" t="str">
            <v>E0298 - Boaz, AL</v>
          </cell>
          <cell r="C1734" t="str">
            <v>William Mcwaters</v>
          </cell>
        </row>
        <row r="1735">
          <cell r="A1735" t="str">
            <v>Gracey Turner</v>
          </cell>
          <cell r="B1735" t="str">
            <v>E0005 - Florence SC</v>
          </cell>
          <cell r="C1735" t="str">
            <v>Raymond Otto</v>
          </cell>
        </row>
        <row r="1736">
          <cell r="A1736" t="str">
            <v>John Robert Ellington</v>
          </cell>
          <cell r="B1736" t="str">
            <v>E0189 - Athens GA 2 Lexington Rd</v>
          </cell>
          <cell r="C1736" t="str">
            <v>Ronald Boyett</v>
          </cell>
        </row>
        <row r="1737">
          <cell r="A1737" t="str">
            <v>Brody Smith</v>
          </cell>
          <cell r="B1737" t="str">
            <v>E0188 - Springfield, TN</v>
          </cell>
          <cell r="C1737" t="str">
            <v>Zachary Scott</v>
          </cell>
        </row>
        <row r="1738">
          <cell r="A1738" t="str">
            <v>Jayden Velazquez</v>
          </cell>
          <cell r="B1738" t="str">
            <v>E0164 - Harvest, AL</v>
          </cell>
          <cell r="C1738" t="str">
            <v>Lane Carr</v>
          </cell>
        </row>
        <row r="1739">
          <cell r="A1739" t="str">
            <v>Elizabeth Anderson</v>
          </cell>
          <cell r="B1739" t="str">
            <v>E0026 - Moncks Corner</v>
          </cell>
          <cell r="C1739" t="str">
            <v>Justin Cooper</v>
          </cell>
        </row>
        <row r="1740">
          <cell r="A1740" t="str">
            <v>Daelyn Campbell</v>
          </cell>
          <cell r="B1740" t="str">
            <v>E0058 - Lanier / Friendship</v>
          </cell>
          <cell r="C1740" t="str">
            <v>Benjamin Barbour</v>
          </cell>
        </row>
        <row r="1741">
          <cell r="A1741" t="str">
            <v>Taylor Craig</v>
          </cell>
          <cell r="B1741" t="str">
            <v>E0078 - Tyndall Pkwy</v>
          </cell>
          <cell r="C1741" t="str">
            <v>Ryan Earl</v>
          </cell>
        </row>
        <row r="1742">
          <cell r="A1742" t="str">
            <v>Ericka Wesley</v>
          </cell>
          <cell r="B1742" t="str">
            <v>E0049 - Prairie Village</v>
          </cell>
          <cell r="C1742" t="str">
            <v>Lee Triggs</v>
          </cell>
        </row>
        <row r="1743">
          <cell r="A1743" t="str">
            <v>Bryan McCloud</v>
          </cell>
          <cell r="B1743" t="str">
            <v>E0184 - La Vergne, TN</v>
          </cell>
          <cell r="C1743" t="str">
            <v>Scott Blainey</v>
          </cell>
        </row>
        <row r="1744">
          <cell r="A1744" t="str">
            <v>Theresa Davis</v>
          </cell>
          <cell r="B1744" t="str">
            <v>E0164 - Harvest, AL</v>
          </cell>
          <cell r="C1744" t="str">
            <v>Lane Carr</v>
          </cell>
        </row>
        <row r="1745">
          <cell r="A1745" t="str">
            <v>Dylan Brown</v>
          </cell>
          <cell r="B1745" t="str">
            <v>E0127 - Winchester</v>
          </cell>
          <cell r="C1745" t="str">
            <v>Franco Caretti</v>
          </cell>
        </row>
        <row r="1746">
          <cell r="A1746" t="str">
            <v>Gavin Lacey</v>
          </cell>
          <cell r="B1746" t="str">
            <v>E0096 - Athens / Athens GA 1</v>
          </cell>
          <cell r="C1746" t="str">
            <v>Thomas Russell</v>
          </cell>
        </row>
        <row r="1747">
          <cell r="A1747" t="str">
            <v>Adriana Barboza</v>
          </cell>
          <cell r="B1747" t="str">
            <v>E0311 - Liberty, TX</v>
          </cell>
          <cell r="C1747" t="str">
            <v>Casper Eckols</v>
          </cell>
        </row>
        <row r="1748">
          <cell r="A1748" t="str">
            <v>jayden jackson</v>
          </cell>
          <cell r="B1748" t="str">
            <v>E0052 - Oldsmar</v>
          </cell>
          <cell r="C1748" t="str">
            <v>Brayton Swan</v>
          </cell>
        </row>
        <row r="1749">
          <cell r="A1749" t="str">
            <v>David Elks</v>
          </cell>
          <cell r="B1749" t="str">
            <v>E0246 - Washington, NC</v>
          </cell>
          <cell r="C1749" t="str">
            <v>Nicholas Way</v>
          </cell>
        </row>
        <row r="1750">
          <cell r="A1750" t="str">
            <v>Logan Stodola</v>
          </cell>
          <cell r="B1750" t="str">
            <v>E0076 - Americus</v>
          </cell>
          <cell r="C1750" t="str">
            <v>Colin Williams</v>
          </cell>
        </row>
        <row r="1751">
          <cell r="A1751" t="str">
            <v>Kaleb Smith</v>
          </cell>
          <cell r="B1751" t="str">
            <v>E0188 - Springfield, TN</v>
          </cell>
          <cell r="C1751" t="str">
            <v>Zachary Scott</v>
          </cell>
        </row>
        <row r="1752">
          <cell r="A1752" t="str">
            <v>Ja’Nelius Mulkey</v>
          </cell>
          <cell r="B1752" t="str">
            <v>E0234- Canopy Oaks</v>
          </cell>
          <cell r="C1752" t="str">
            <v>Mark Bookbinder</v>
          </cell>
        </row>
        <row r="1753">
          <cell r="A1753" t="str">
            <v>matthew rojas</v>
          </cell>
          <cell r="B1753" t="str">
            <v>E0234- Canopy Oaks</v>
          </cell>
          <cell r="C1753" t="str">
            <v>Mark Bookbinder</v>
          </cell>
        </row>
        <row r="1754">
          <cell r="A1754" t="str">
            <v>Joseph DiMeglio</v>
          </cell>
          <cell r="B1754" t="str">
            <v>E0234- Canopy Oaks</v>
          </cell>
          <cell r="C1754" t="str">
            <v>Mark Bookbinder</v>
          </cell>
        </row>
        <row r="1755">
          <cell r="A1755" t="str">
            <v>nykhari mayfield</v>
          </cell>
          <cell r="B1755" t="str">
            <v>E0019 - High Point</v>
          </cell>
          <cell r="C1755" t="str">
            <v>Nicholas Anthony</v>
          </cell>
        </row>
        <row r="1756">
          <cell r="A1756" t="str">
            <v>Peyton McIntyre</v>
          </cell>
          <cell r="B1756" t="str">
            <v>E0311 - Liberty, TX</v>
          </cell>
          <cell r="C1756" t="str">
            <v>Casper Eckols</v>
          </cell>
        </row>
        <row r="1757">
          <cell r="A1757" t="str">
            <v>Cody Nelson</v>
          </cell>
          <cell r="B1757" t="str">
            <v>E0211 - Hamilton Crossing</v>
          </cell>
          <cell r="C1757" t="str">
            <v>Spencer Kappelman</v>
          </cell>
        </row>
        <row r="1758">
          <cell r="A1758" t="str">
            <v>Devin Frank</v>
          </cell>
          <cell r="B1758" t="str">
            <v>E0038 - Kennesaw</v>
          </cell>
          <cell r="C1758" t="str">
            <v>Jason Graham</v>
          </cell>
        </row>
        <row r="1759">
          <cell r="A1759" t="str">
            <v>Niko Rosario</v>
          </cell>
          <cell r="B1759" t="str">
            <v>E0289 - Wegge Court</v>
          </cell>
          <cell r="C1759" t="str">
            <v>Justin Cowans</v>
          </cell>
        </row>
        <row r="1760">
          <cell r="A1760" t="str">
            <v>Alexander Ploof</v>
          </cell>
          <cell r="B1760" t="str">
            <v>E0124 - Watertown</v>
          </cell>
          <cell r="C1760" t="str">
            <v>Javan Cooper</v>
          </cell>
        </row>
        <row r="1761">
          <cell r="A1761" t="str">
            <v>Joshua Smith</v>
          </cell>
          <cell r="B1761" t="str">
            <v>E0100 - Richmond</v>
          </cell>
          <cell r="C1761" t="str">
            <v>Joe Chavez</v>
          </cell>
        </row>
        <row r="1762">
          <cell r="A1762" t="str">
            <v>Brock Leffler</v>
          </cell>
          <cell r="B1762" t="str">
            <v>E0061 - Blue Springs</v>
          </cell>
          <cell r="C1762" t="str">
            <v>Mark Stehle</v>
          </cell>
        </row>
        <row r="1763">
          <cell r="A1763" t="str">
            <v>Harrison Johnson</v>
          </cell>
          <cell r="B1763" t="str">
            <v>E0116 - Clive</v>
          </cell>
          <cell r="C1763" t="str">
            <v>Ricky Doyle</v>
          </cell>
        </row>
        <row r="1764">
          <cell r="A1764" t="str">
            <v>Silas Wolf</v>
          </cell>
          <cell r="B1764" t="str">
            <v>E0364 - Platteville, WI</v>
          </cell>
          <cell r="C1764" t="str">
            <v>Aaron McVicker</v>
          </cell>
        </row>
        <row r="1765">
          <cell r="A1765" t="str">
            <v>Malik Sexton</v>
          </cell>
          <cell r="B1765" t="str">
            <v>E0184 - La Vergne, TN</v>
          </cell>
          <cell r="C1765" t="str">
            <v>Scott Blainey</v>
          </cell>
        </row>
        <row r="1766">
          <cell r="A1766" t="str">
            <v>Carlos Lopez</v>
          </cell>
          <cell r="B1766" t="str">
            <v>E0071 - S Marietta Pkwy / Square</v>
          </cell>
          <cell r="C1766" t="str">
            <v>Marcus Jones</v>
          </cell>
        </row>
        <row r="1767">
          <cell r="A1767" t="str">
            <v>Jaiden Ringwald</v>
          </cell>
          <cell r="B1767" t="str">
            <v>E0213 - Millington, TN</v>
          </cell>
          <cell r="C1767" t="str">
            <v>Brandon Dean</v>
          </cell>
        </row>
        <row r="1768">
          <cell r="A1768" t="str">
            <v>Michael Carter</v>
          </cell>
          <cell r="B1768" t="str">
            <v>E0280 - State Line</v>
          </cell>
          <cell r="C1768" t="str">
            <v>Arthur Johnson</v>
          </cell>
        </row>
        <row r="1769">
          <cell r="A1769" t="str">
            <v>Tulsi Patel</v>
          </cell>
          <cell r="B1769" t="str">
            <v>E0280 - State Line</v>
          </cell>
          <cell r="C1769" t="str">
            <v>Arthur Johnson</v>
          </cell>
        </row>
        <row r="1770">
          <cell r="A1770" t="str">
            <v>Justin Horton</v>
          </cell>
          <cell r="B1770" t="str">
            <v>E0005 - Florence SC</v>
          </cell>
          <cell r="C1770" t="str">
            <v>Raymond Otto</v>
          </cell>
        </row>
        <row r="1771">
          <cell r="A1771" t="str">
            <v>Camden Jackson</v>
          </cell>
          <cell r="B1771" t="str">
            <v>E0302 - Paradise Crossing</v>
          </cell>
          <cell r="C1771" t="str">
            <v>Casey Thompson</v>
          </cell>
        </row>
        <row r="1772">
          <cell r="A1772" t="str">
            <v>Allen Ayersman</v>
          </cell>
          <cell r="B1772" t="str">
            <v>E0264 - Red Dog Way</v>
          </cell>
          <cell r="C1772" t="str">
            <v>Daniel Hanst</v>
          </cell>
        </row>
        <row r="1773">
          <cell r="A1773" t="str">
            <v>Mehki Bright</v>
          </cell>
          <cell r="B1773" t="str">
            <v>E0126 - Charlottesville</v>
          </cell>
          <cell r="C1773" t="str">
            <v>Nathan Goldenberg</v>
          </cell>
        </row>
        <row r="1774">
          <cell r="A1774" t="str">
            <v>Leland Bergmeier</v>
          </cell>
          <cell r="B1774" t="str">
            <v>E0002 - Thomaston</v>
          </cell>
          <cell r="C1774" t="str">
            <v>Jonathan Richardson</v>
          </cell>
        </row>
        <row r="1775">
          <cell r="A1775" t="str">
            <v>Levi Piper</v>
          </cell>
          <cell r="B1775" t="str">
            <v>E0045 - Watson</v>
          </cell>
          <cell r="C1775" t="str">
            <v>Steven Goddard</v>
          </cell>
        </row>
        <row r="1776">
          <cell r="A1776" t="str">
            <v>Antione Jones</v>
          </cell>
          <cell r="B1776" t="str">
            <v>E0143 - Austin</v>
          </cell>
          <cell r="C1776" t="str">
            <v>Lora Youngmark</v>
          </cell>
        </row>
        <row r="1777">
          <cell r="A1777" t="str">
            <v>Antonio Goodman</v>
          </cell>
          <cell r="B1777" t="str">
            <v>E0004 - Milledgeville</v>
          </cell>
          <cell r="C1777" t="str">
            <v>Davy Cox</v>
          </cell>
        </row>
        <row r="1778">
          <cell r="A1778" t="str">
            <v>Ryan McSwain</v>
          </cell>
          <cell r="B1778" t="str">
            <v>E0151 - Helena, AL</v>
          </cell>
          <cell r="C1778" t="str">
            <v>Keith McDonald</v>
          </cell>
        </row>
        <row r="1779">
          <cell r="A1779" t="str">
            <v>Christian Lopez</v>
          </cell>
          <cell r="B1779" t="str">
            <v>E0298 - Boaz, AL</v>
          </cell>
          <cell r="C1779" t="str">
            <v>William Mcwaters</v>
          </cell>
        </row>
        <row r="1780">
          <cell r="A1780" t="str">
            <v>Logan Myrick</v>
          </cell>
          <cell r="B1780" t="str">
            <v>E0229 - Bentonville</v>
          </cell>
          <cell r="C1780" t="str">
            <v>Marcus Stowell</v>
          </cell>
        </row>
        <row r="1781">
          <cell r="A1781" t="str">
            <v>Jaxon Luedy</v>
          </cell>
          <cell r="B1781" t="str">
            <v>E0037 - Lutz</v>
          </cell>
          <cell r="C1781" t="str">
            <v>Kesean Swint</v>
          </cell>
        </row>
        <row r="1782">
          <cell r="A1782" t="str">
            <v>lee fahnert</v>
          </cell>
          <cell r="B1782" t="str">
            <v>E0061 - Blue Springs</v>
          </cell>
          <cell r="C1782" t="str">
            <v>Mark Stehle</v>
          </cell>
        </row>
        <row r="1783">
          <cell r="A1783" t="str">
            <v>Juan Manrique</v>
          </cell>
          <cell r="B1783" t="str">
            <v>E0047 - Falcon Landing</v>
          </cell>
          <cell r="C1783" t="str">
            <v>Nicholas Huck</v>
          </cell>
        </row>
        <row r="1784">
          <cell r="A1784" t="str">
            <v>John Arguello</v>
          </cell>
          <cell r="B1784" t="str">
            <v>E0019 - High Point</v>
          </cell>
          <cell r="C1784" t="str">
            <v>Nicholas Anthony</v>
          </cell>
        </row>
        <row r="1785">
          <cell r="A1785" t="str">
            <v>Dustin Fogle</v>
          </cell>
          <cell r="B1785" t="str">
            <v>E0146 - N Road Orangeburg</v>
          </cell>
          <cell r="C1785" t="str">
            <v>Lee Card</v>
          </cell>
        </row>
        <row r="1786">
          <cell r="A1786" t="str">
            <v>Jordan Woodard</v>
          </cell>
          <cell r="B1786" t="str">
            <v>E0182 - Morristown, TN</v>
          </cell>
          <cell r="C1786" t="str">
            <v>Rebecca Jones</v>
          </cell>
        </row>
        <row r="1787">
          <cell r="A1787" t="str">
            <v>Elijiah Paschket</v>
          </cell>
          <cell r="B1787" t="str">
            <v>E0298 - Boaz, AL</v>
          </cell>
          <cell r="C1787" t="str">
            <v>William Mcwaters</v>
          </cell>
        </row>
        <row r="1788">
          <cell r="A1788" t="str">
            <v>Zachary Bleazard</v>
          </cell>
          <cell r="B1788" t="str">
            <v>E0047 - Falcon Landing</v>
          </cell>
          <cell r="C1788" t="str">
            <v>Nicholas Huck</v>
          </cell>
        </row>
        <row r="1789">
          <cell r="A1789" t="str">
            <v>Jackson McMurray</v>
          </cell>
          <cell r="B1789" t="str">
            <v>E0214 - Doe Run Blvd</v>
          </cell>
          <cell r="C1789" t="str">
            <v>Cecilia Pate</v>
          </cell>
        </row>
        <row r="1790">
          <cell r="A1790" t="str">
            <v>Moises Giraldo</v>
          </cell>
          <cell r="B1790" t="str">
            <v>E0195 - Florence, AL</v>
          </cell>
          <cell r="C1790" t="str">
            <v>Anthony Pitera</v>
          </cell>
        </row>
        <row r="1791">
          <cell r="A1791" t="str">
            <v>Veronica Mitchell</v>
          </cell>
          <cell r="B1791" t="str">
            <v>E0068 - Nacogdoches</v>
          </cell>
          <cell r="C1791" t="str">
            <v>Rick Thornton</v>
          </cell>
        </row>
        <row r="1792">
          <cell r="A1792" t="str">
            <v>KeAvia Terry</v>
          </cell>
          <cell r="B1792" t="str">
            <v>E0100 - Richmond</v>
          </cell>
          <cell r="C1792" t="str">
            <v>Joshua Smith</v>
          </cell>
        </row>
        <row r="1793">
          <cell r="A1793" t="str">
            <v>Caileb Cox</v>
          </cell>
          <cell r="B1793" t="str">
            <v>E0021 - Battleground</v>
          </cell>
          <cell r="C1793" t="str">
            <v>Chasity Bryant</v>
          </cell>
        </row>
        <row r="1794">
          <cell r="A1794" t="str">
            <v>Caleb Etheridge</v>
          </cell>
          <cell r="B1794" t="str">
            <v>E0209 - Tarboro, NC</v>
          </cell>
          <cell r="C1794" t="str">
            <v>Frankie Tadlock</v>
          </cell>
        </row>
        <row r="1795">
          <cell r="A1795" t="str">
            <v>Antonio Stanley</v>
          </cell>
          <cell r="B1795" t="str">
            <v>E0045 - Watson</v>
          </cell>
          <cell r="C1795" t="str">
            <v>Steven Goddard</v>
          </cell>
        </row>
        <row r="1796">
          <cell r="A1796" t="str">
            <v>Leo Ramsey</v>
          </cell>
          <cell r="B1796" t="str">
            <v>E0084 - Omaha 120</v>
          </cell>
          <cell r="C1796" t="str">
            <v>Clark Cull</v>
          </cell>
        </row>
        <row r="1797">
          <cell r="A1797" t="str">
            <v>Chase Fluharty</v>
          </cell>
          <cell r="B1797" t="str">
            <v>E0005 - Florence SC</v>
          </cell>
          <cell r="C1797" t="str">
            <v>Raymond Otto</v>
          </cell>
        </row>
        <row r="1798">
          <cell r="A1798" t="str">
            <v>Tylen Schoeppner</v>
          </cell>
          <cell r="B1798" t="str">
            <v>E0019 - High Point</v>
          </cell>
          <cell r="C1798" t="str">
            <v>Nicholas Anthony</v>
          </cell>
        </row>
        <row r="1799">
          <cell r="A1799" t="str">
            <v>Martin Rodriguez</v>
          </cell>
          <cell r="B1799" t="str">
            <v>E0153 - Willmar</v>
          </cell>
          <cell r="C1799" t="str">
            <v>Joseph Peterson</v>
          </cell>
        </row>
        <row r="1800">
          <cell r="A1800" t="str">
            <v>Thomas Lopez</v>
          </cell>
          <cell r="B1800" t="str">
            <v>E0282 - Tupelo Commons</v>
          </cell>
          <cell r="C1800" t="str">
            <v>Cory Knight</v>
          </cell>
        </row>
        <row r="1801">
          <cell r="A1801" t="str">
            <v>Joseph Conner</v>
          </cell>
          <cell r="B1801" t="str">
            <v>E0024 - Moultrie</v>
          </cell>
          <cell r="C1801" t="str">
            <v>Jason Montesano</v>
          </cell>
        </row>
        <row r="1802">
          <cell r="A1802" t="str">
            <v>Kylee Steigerwald</v>
          </cell>
          <cell r="B1802" t="str">
            <v>E0104 - Holiday</v>
          </cell>
          <cell r="C1802" t="str">
            <v>Thomas Merrick</v>
          </cell>
        </row>
        <row r="1803">
          <cell r="A1803" t="str">
            <v>Kameryn Maddox</v>
          </cell>
          <cell r="B1803" t="str">
            <v>E0251 - Lewisburg, TN</v>
          </cell>
          <cell r="C1803" t="str">
            <v>Kaleigh Welch</v>
          </cell>
        </row>
        <row r="1804">
          <cell r="A1804" t="str">
            <v>Mysun Rush</v>
          </cell>
          <cell r="B1804" t="str">
            <v>E0138 - Dubuque</v>
          </cell>
          <cell r="C1804" t="str">
            <v>Isaiah Nyberg</v>
          </cell>
        </row>
        <row r="1805">
          <cell r="A1805" t="str">
            <v>Talon Moore</v>
          </cell>
          <cell r="B1805" t="str">
            <v>E0313 - Hillsboro, TX</v>
          </cell>
          <cell r="C1805" t="str">
            <v>Cody Rubit</v>
          </cell>
        </row>
        <row r="1806">
          <cell r="A1806" t="str">
            <v>Caden Curry</v>
          </cell>
          <cell r="B1806" t="str">
            <v>E0313 - Hillsboro, TX</v>
          </cell>
          <cell r="C1806" t="str">
            <v>Cody Rubit</v>
          </cell>
        </row>
        <row r="1807">
          <cell r="A1807" t="str">
            <v>Madison Westwater</v>
          </cell>
          <cell r="B1807" t="str">
            <v>E0100 - Richmond</v>
          </cell>
          <cell r="C1807" t="str">
            <v>Joshua Smith</v>
          </cell>
        </row>
        <row r="1808">
          <cell r="A1808" t="str">
            <v>Sheylalis Garcia Cruz</v>
          </cell>
          <cell r="B1808" t="str">
            <v>E0234- Canopy Oaks</v>
          </cell>
          <cell r="C1808" t="str">
            <v>Mark Bookbinder</v>
          </cell>
        </row>
        <row r="1809">
          <cell r="A1809" t="str">
            <v>Charlie Roberts</v>
          </cell>
          <cell r="B1809" t="str">
            <v>E0097 - Brevard</v>
          </cell>
          <cell r="C1809" t="str">
            <v>Jensen Shearin</v>
          </cell>
        </row>
        <row r="1810">
          <cell r="A1810" t="str">
            <v>Rodney Henderson</v>
          </cell>
          <cell r="B1810" t="str">
            <v>E0186 - Horn Lake, MS</v>
          </cell>
          <cell r="C1810" t="str">
            <v>RASHAD JONES</v>
          </cell>
        </row>
        <row r="1811">
          <cell r="A1811" t="str">
            <v>Andrew Parker</v>
          </cell>
          <cell r="B1811" t="str">
            <v>E0182 - Morristown, TN</v>
          </cell>
          <cell r="C1811" t="str">
            <v>Rebecca Jones</v>
          </cell>
        </row>
        <row r="1812">
          <cell r="A1812" t="str">
            <v>Austin Prouse</v>
          </cell>
          <cell r="B1812" t="str">
            <v>E0043 - Boulder Creek</v>
          </cell>
          <cell r="C1812" t="str">
            <v>Jimmy Foster</v>
          </cell>
        </row>
        <row r="1813">
          <cell r="A1813" t="str">
            <v>William Watkins</v>
          </cell>
          <cell r="B1813" t="str">
            <v>E0024 - Moultrie</v>
          </cell>
          <cell r="C1813" t="str">
            <v>Jason Montesano</v>
          </cell>
        </row>
        <row r="1814">
          <cell r="A1814" t="str">
            <v>Evan Weaver</v>
          </cell>
          <cell r="B1814" t="str">
            <v>E0297 - Lincoln, IL</v>
          </cell>
          <cell r="C1814" t="str">
            <v>Sarah Martin</v>
          </cell>
        </row>
        <row r="1815">
          <cell r="A1815" t="str">
            <v>Thomas Thiel</v>
          </cell>
          <cell r="B1815" t="str">
            <v>E0297 - Lincoln, IL</v>
          </cell>
          <cell r="C1815" t="str">
            <v>Sarah Martin</v>
          </cell>
        </row>
        <row r="1816">
          <cell r="A1816" t="str">
            <v>James Jefcoat</v>
          </cell>
          <cell r="B1816" t="str">
            <v>E0254 - Flowood, MS</v>
          </cell>
          <cell r="C1816" t="str">
            <v>Andrew Nelson</v>
          </cell>
        </row>
        <row r="1817">
          <cell r="A1817" t="str">
            <v>Quintan Lopez</v>
          </cell>
          <cell r="B1817" t="str">
            <v>E0298 - Boaz, AL</v>
          </cell>
          <cell r="C1817" t="str">
            <v>William Mcwaters</v>
          </cell>
        </row>
        <row r="1818">
          <cell r="A1818" t="str">
            <v>Lawrence Brantley</v>
          </cell>
          <cell r="B1818" t="str">
            <v>E0254 - Flowood, MS</v>
          </cell>
          <cell r="C1818" t="str">
            <v>Andrew Nelson</v>
          </cell>
        </row>
        <row r="1819">
          <cell r="A1819" t="str">
            <v>John Johnson</v>
          </cell>
          <cell r="B1819" t="str">
            <v>E0254 - Flowood, MS</v>
          </cell>
          <cell r="C1819" t="str">
            <v>Andrew Nelson</v>
          </cell>
        </row>
        <row r="1820">
          <cell r="A1820" t="str">
            <v>Nicholas Allnutt</v>
          </cell>
          <cell r="B1820" t="str">
            <v>E0313 - Hillsboro, TX</v>
          </cell>
          <cell r="C1820" t="str">
            <v>Cody Rubit</v>
          </cell>
        </row>
        <row r="1821">
          <cell r="A1821" t="str">
            <v>Jayden Jenkins</v>
          </cell>
          <cell r="B1821" t="str">
            <v>E0254 - Flowood, MS</v>
          </cell>
          <cell r="C1821" t="str">
            <v>Andrew Nelson</v>
          </cell>
        </row>
        <row r="1822">
          <cell r="A1822" t="str">
            <v>Michael Barrow</v>
          </cell>
          <cell r="B1822" t="str">
            <v>E0278 - Kinston, NC</v>
          </cell>
          <cell r="C1822" t="str">
            <v>Nadine Moses</v>
          </cell>
        </row>
        <row r="1823">
          <cell r="A1823" t="str">
            <v>Elijah Barget</v>
          </cell>
          <cell r="B1823" t="str">
            <v>E0164 - Harvest, AL</v>
          </cell>
          <cell r="C1823" t="str">
            <v>Lane Carr</v>
          </cell>
        </row>
        <row r="1824">
          <cell r="A1824" t="str">
            <v>elijah crane</v>
          </cell>
          <cell r="B1824" t="str">
            <v>E0297 - Lincoln, IL</v>
          </cell>
          <cell r="C1824" t="str">
            <v>Sarah Martin</v>
          </cell>
        </row>
        <row r="1825">
          <cell r="A1825" t="str">
            <v>Lucas Melton</v>
          </cell>
          <cell r="B1825" t="str">
            <v>E0297 - Lincoln, IL</v>
          </cell>
          <cell r="C1825" t="str">
            <v>Sarah Martin</v>
          </cell>
        </row>
        <row r="1826">
          <cell r="A1826" t="str">
            <v>Timothy Bernier</v>
          </cell>
          <cell r="B1826" t="str">
            <v>E0256 - Sturbridge</v>
          </cell>
          <cell r="C1826" t="str">
            <v>Patrick Swain</v>
          </cell>
        </row>
        <row r="1827">
          <cell r="A1827" t="str">
            <v>Jason Farish</v>
          </cell>
          <cell r="B1827" t="str">
            <v>E0070 - Baytown</v>
          </cell>
          <cell r="C1827" t="str">
            <v>Mark Campbell</v>
          </cell>
        </row>
        <row r="1828">
          <cell r="A1828" t="str">
            <v>Alaina Jones</v>
          </cell>
          <cell r="B1828" t="str">
            <v>E0142 - Bristol</v>
          </cell>
          <cell r="C1828" t="str">
            <v>Christopher Cox</v>
          </cell>
        </row>
        <row r="1829">
          <cell r="A1829" t="str">
            <v>Aaron Giron</v>
          </cell>
          <cell r="B1829" t="str">
            <v>E0242 - Salina, KS</v>
          </cell>
          <cell r="C1829" t="str">
            <v>JEFFREY MCDUFFIE</v>
          </cell>
        </row>
        <row r="1830">
          <cell r="A1830" t="str">
            <v>Joshua smith</v>
          </cell>
          <cell r="B1830" t="str">
            <v>E0239 - Pampa, TX</v>
          </cell>
          <cell r="C1830" t="str">
            <v>Katherine Hockaday</v>
          </cell>
        </row>
        <row r="1831">
          <cell r="A1831" t="str">
            <v>Stevie Chapman</v>
          </cell>
          <cell r="B1831" t="str">
            <v>E0022 - Newnan</v>
          </cell>
          <cell r="C1831" t="str">
            <v>Kevin Williams</v>
          </cell>
        </row>
        <row r="1832">
          <cell r="A1832" t="str">
            <v>Dallas Wells</v>
          </cell>
          <cell r="B1832" t="str">
            <v>E0221 - Somerset, KY</v>
          </cell>
          <cell r="C1832" t="str">
            <v>James Stomieroski</v>
          </cell>
        </row>
        <row r="1833">
          <cell r="A1833" t="str">
            <v>Chris Hewitt</v>
          </cell>
          <cell r="B1833" t="str">
            <v>E0233 - Cobb Pkwy</v>
          </cell>
          <cell r="C1833" t="str">
            <v>Cullen Copland</v>
          </cell>
        </row>
        <row r="1834">
          <cell r="A1834" t="str">
            <v>Brian Hanna</v>
          </cell>
          <cell r="B1834" t="str">
            <v>Wash Openings</v>
          </cell>
          <cell r="C1834" t="str">
            <v>Patrick Rollins</v>
          </cell>
        </row>
        <row r="1835">
          <cell r="A1835" t="str">
            <v>Aidan Motley</v>
          </cell>
          <cell r="B1835" t="str">
            <v>E0019 - High Point</v>
          </cell>
          <cell r="C1835" t="str">
            <v>Nicholas Anthony</v>
          </cell>
        </row>
        <row r="1836">
          <cell r="A1836" t="str">
            <v>Summer Graham</v>
          </cell>
          <cell r="B1836" t="str">
            <v>E0117 - Springdale</v>
          </cell>
          <cell r="C1836" t="str">
            <v>Danielle Carroll</v>
          </cell>
        </row>
        <row r="1837">
          <cell r="A1837" t="str">
            <v>Cristian Garcia</v>
          </cell>
          <cell r="B1837" t="str">
            <v>E0280 - State Line</v>
          </cell>
          <cell r="C1837" t="str">
            <v>Arthur Johnson</v>
          </cell>
        </row>
        <row r="1838">
          <cell r="A1838" t="str">
            <v>Clayton Gemmer</v>
          </cell>
          <cell r="B1838" t="str">
            <v>E0227 - Bolger Square</v>
          </cell>
          <cell r="C1838" t="str">
            <v>Todd Haley</v>
          </cell>
        </row>
        <row r="1839">
          <cell r="A1839" t="str">
            <v>Jacob Prebosnyak</v>
          </cell>
          <cell r="B1839" t="str">
            <v>E0313 - Hillsboro, TX</v>
          </cell>
          <cell r="C1839" t="str">
            <v>Cody Rubit</v>
          </cell>
        </row>
        <row r="1840">
          <cell r="A1840" t="str">
            <v>Cameron Bennett</v>
          </cell>
          <cell r="B1840" t="str">
            <v>E0292 - Waynesboro, VA</v>
          </cell>
          <cell r="C1840" t="str">
            <v>Ryan Dill</v>
          </cell>
        </row>
        <row r="1841">
          <cell r="A1841" t="str">
            <v>Nykolus Black</v>
          </cell>
          <cell r="B1841" t="str">
            <v>E0106 - Pensacola</v>
          </cell>
          <cell r="C1841" t="str">
            <v>Owen Capriola</v>
          </cell>
        </row>
        <row r="1842">
          <cell r="A1842" t="str">
            <v>Carl Durgan</v>
          </cell>
          <cell r="B1842" t="str">
            <v>E0034 - Sandy Springs</v>
          </cell>
          <cell r="C1842" t="str">
            <v>Kevin Smith</v>
          </cell>
        </row>
        <row r="1843">
          <cell r="A1843" t="str">
            <v>William Misenhimer</v>
          </cell>
          <cell r="B1843" t="str">
            <v>E0093 - Huntsville</v>
          </cell>
          <cell r="C1843" t="str">
            <v>Mark Busby</v>
          </cell>
        </row>
        <row r="1844">
          <cell r="A1844" t="str">
            <v>Jacob Kinlein</v>
          </cell>
          <cell r="B1844" t="str">
            <v>E0074 - Coralville</v>
          </cell>
          <cell r="C1844" t="str">
            <v>Ben Boyd</v>
          </cell>
        </row>
        <row r="1845">
          <cell r="A1845" t="str">
            <v>Carson Plemons</v>
          </cell>
          <cell r="B1845" t="str">
            <v>E0119 - Athens - Decatur</v>
          </cell>
          <cell r="C1845" t="str">
            <v>David Deal</v>
          </cell>
        </row>
        <row r="1846">
          <cell r="A1846" t="str">
            <v>Stephen Jordan</v>
          </cell>
          <cell r="B1846" t="str">
            <v>E0049 - Prairie Village</v>
          </cell>
          <cell r="C1846" t="str">
            <v>Lee Triggs</v>
          </cell>
        </row>
        <row r="1847">
          <cell r="A1847" t="str">
            <v>Michael Stevens</v>
          </cell>
          <cell r="B1847" t="str">
            <v>E0077 - PCB Back Beach</v>
          </cell>
          <cell r="C1847" t="str">
            <v>Daniel Higgins</v>
          </cell>
        </row>
        <row r="1848">
          <cell r="A1848" t="str">
            <v>Derrick Strength</v>
          </cell>
          <cell r="B1848" t="str">
            <v>E0151 - Helena, AL</v>
          </cell>
          <cell r="C1848" t="str">
            <v>Keith McDonald</v>
          </cell>
        </row>
        <row r="1849">
          <cell r="A1849" t="str">
            <v>Larry Turner</v>
          </cell>
          <cell r="B1849" t="str">
            <v>E0253 - Cullman, AL</v>
          </cell>
          <cell r="C1849" t="str">
            <v>Kip Frew</v>
          </cell>
        </row>
        <row r="1850">
          <cell r="A1850" t="str">
            <v>carley emberton</v>
          </cell>
          <cell r="B1850" t="str">
            <v>E0297 - Lincoln, IL</v>
          </cell>
          <cell r="C1850" t="str">
            <v>Sarah Martin</v>
          </cell>
        </row>
        <row r="1851">
          <cell r="A1851" t="str">
            <v>Christopher Blacklidge</v>
          </cell>
          <cell r="B1851" t="str">
            <v>E0159 - Muscle Shoals, AL</v>
          </cell>
          <cell r="C1851" t="str">
            <v>Molly Wilson</v>
          </cell>
        </row>
        <row r="1852">
          <cell r="A1852" t="str">
            <v>Chester Zarsuelo</v>
          </cell>
          <cell r="B1852" t="str">
            <v>E0048 - Peake</v>
          </cell>
          <cell r="C1852" t="str">
            <v>Jermaine Goodin</v>
          </cell>
        </row>
        <row r="1853">
          <cell r="A1853" t="str">
            <v>Steven Florkowski</v>
          </cell>
          <cell r="B1853" t="str">
            <v>E0072 - Williamsburg</v>
          </cell>
          <cell r="C1853" t="str">
            <v>Peter Foster</v>
          </cell>
        </row>
        <row r="1854">
          <cell r="A1854" t="str">
            <v>Tristan Doll</v>
          </cell>
          <cell r="B1854" t="str">
            <v>E0036 - Miller Road</v>
          </cell>
          <cell r="C1854" t="str">
            <v>Joel Regan</v>
          </cell>
        </row>
        <row r="1855">
          <cell r="A1855" t="str">
            <v>Mikah Lutman</v>
          </cell>
          <cell r="B1855" t="str">
            <v>E0028 - Raytown</v>
          </cell>
          <cell r="C1855" t="str">
            <v>Kyle Baker</v>
          </cell>
        </row>
        <row r="1856">
          <cell r="A1856" t="str">
            <v>Joshua Carr</v>
          </cell>
          <cell r="B1856" t="str">
            <v>E0027 - Dublin</v>
          </cell>
          <cell r="C1856" t="str">
            <v>Sam Jarrell</v>
          </cell>
        </row>
        <row r="1857">
          <cell r="A1857" t="str">
            <v>Breonna Gaines</v>
          </cell>
          <cell r="B1857" t="str">
            <v>E0227 - Bolger Square</v>
          </cell>
          <cell r="C1857" t="str">
            <v>Todd Haley</v>
          </cell>
        </row>
        <row r="1858">
          <cell r="A1858" t="str">
            <v>Rylan Turner</v>
          </cell>
          <cell r="B1858" t="str">
            <v>E0166 - Hartselle, AL</v>
          </cell>
          <cell r="C1858" t="str">
            <v>Stephanie Bratcher</v>
          </cell>
        </row>
        <row r="1859">
          <cell r="A1859" t="str">
            <v>Jude Forbus</v>
          </cell>
          <cell r="B1859" t="str">
            <v>E0292 - Waynesboro, VA</v>
          </cell>
          <cell r="C1859" t="str">
            <v>Ryan Dill</v>
          </cell>
        </row>
        <row r="1860">
          <cell r="A1860" t="str">
            <v>Shannon Pue</v>
          </cell>
          <cell r="B1860" t="str">
            <v>E0023 - GA Fayetteville</v>
          </cell>
          <cell r="C1860" t="str">
            <v>Kevin Brake</v>
          </cell>
        </row>
        <row r="1861">
          <cell r="A1861" t="str">
            <v>Bobby Delgado</v>
          </cell>
          <cell r="B1861" t="str">
            <v>E0087 - Grand Forks</v>
          </cell>
          <cell r="C1861" t="str">
            <v>Anthony Nagy</v>
          </cell>
        </row>
        <row r="1862">
          <cell r="A1862" t="str">
            <v>Cassandra Rodriguez</v>
          </cell>
          <cell r="B1862" t="str">
            <v>E0062 - Speedway</v>
          </cell>
          <cell r="C1862" t="str">
            <v>Rex Humerickhouse</v>
          </cell>
        </row>
        <row r="1863">
          <cell r="A1863" t="str">
            <v>Coen Macziewski</v>
          </cell>
          <cell r="B1863" t="str">
            <v>E0088 - Fargo</v>
          </cell>
          <cell r="C1863" t="str">
            <v>Justin Murray</v>
          </cell>
        </row>
        <row r="1864">
          <cell r="A1864" t="str">
            <v>Brandon Williams</v>
          </cell>
          <cell r="B1864" t="str">
            <v>E0055 - Gillespie</v>
          </cell>
          <cell r="C1864" t="str">
            <v>Michael Miller</v>
          </cell>
        </row>
        <row r="1865">
          <cell r="A1865" t="str">
            <v>Hugo Hernández</v>
          </cell>
          <cell r="B1865" t="str">
            <v>E0067 - Mission</v>
          </cell>
          <cell r="C1865" t="str">
            <v>Cassondra Clark</v>
          </cell>
        </row>
        <row r="1866">
          <cell r="A1866" t="str">
            <v>Tarencia Daniels</v>
          </cell>
          <cell r="B1866" t="str">
            <v>E0018 - Beaufort</v>
          </cell>
          <cell r="C1866" t="str">
            <v>Rex Alvarez</v>
          </cell>
        </row>
        <row r="1867">
          <cell r="A1867" t="str">
            <v>Grant Langford</v>
          </cell>
          <cell r="B1867" t="str">
            <v>E0018 - Beaufort</v>
          </cell>
          <cell r="C1867" t="str">
            <v>Rex Alvarez</v>
          </cell>
        </row>
        <row r="1868">
          <cell r="A1868" t="str">
            <v>Mason Reich</v>
          </cell>
          <cell r="B1868" t="str">
            <v>E0127 - Winchester</v>
          </cell>
          <cell r="C1868" t="str">
            <v>Franco Caretti</v>
          </cell>
        </row>
        <row r="1869">
          <cell r="A1869" t="str">
            <v>James Ray</v>
          </cell>
          <cell r="B1869" t="str">
            <v>E0280 - State Line</v>
          </cell>
          <cell r="C1869" t="str">
            <v>Arthur Johnson</v>
          </cell>
        </row>
        <row r="1870">
          <cell r="A1870" t="str">
            <v>Cameron Lueck</v>
          </cell>
          <cell r="B1870" t="str">
            <v>E0289 - Wegge Court</v>
          </cell>
          <cell r="C1870" t="str">
            <v>Justin Cowans</v>
          </cell>
        </row>
        <row r="1871">
          <cell r="A1871" t="str">
            <v>Raemon Harvey</v>
          </cell>
          <cell r="B1871" t="str">
            <v>E0280 - State Line</v>
          </cell>
          <cell r="C1871" t="str">
            <v>Arthur Johnson</v>
          </cell>
        </row>
        <row r="1872">
          <cell r="A1872" t="str">
            <v>Micheal Horton-Alaniz</v>
          </cell>
          <cell r="B1872" t="str">
            <v>E0313 - Hillsboro, TX</v>
          </cell>
          <cell r="C1872" t="str">
            <v>Cody Rubit</v>
          </cell>
        </row>
        <row r="1873">
          <cell r="A1873" t="str">
            <v>Juana Salazar</v>
          </cell>
          <cell r="B1873" t="str">
            <v>E0045 - Watson</v>
          </cell>
          <cell r="C1873" t="str">
            <v>Steven Goddard</v>
          </cell>
        </row>
        <row r="1874">
          <cell r="A1874" t="str">
            <v>Cooper White</v>
          </cell>
          <cell r="B1874" t="str">
            <v>E0002 - Thomaston</v>
          </cell>
          <cell r="C1874" t="str">
            <v>Jonathan Richardson</v>
          </cell>
        </row>
        <row r="1875">
          <cell r="A1875" t="str">
            <v>Nicholas Shannon</v>
          </cell>
          <cell r="B1875" t="str">
            <v>E0231 - Trinity Point</v>
          </cell>
          <cell r="C1875" t="str">
            <v>Brian Hanna</v>
          </cell>
        </row>
        <row r="1876">
          <cell r="A1876" t="str">
            <v>Caitlin Conley</v>
          </cell>
          <cell r="B1876" t="str">
            <v>E0018 - Beaufort</v>
          </cell>
          <cell r="C1876" t="str">
            <v>Rex Alvarez</v>
          </cell>
        </row>
        <row r="1877">
          <cell r="A1877" t="str">
            <v>Joshua Bell</v>
          </cell>
          <cell r="B1877" t="str">
            <v>E0211 - Hamilton Crossing</v>
          </cell>
          <cell r="C1877" t="str">
            <v>Spencer Kappelman</v>
          </cell>
        </row>
        <row r="1878">
          <cell r="A1878" t="str">
            <v>Christian Cervantes</v>
          </cell>
          <cell r="B1878" t="str">
            <v>E0252 - Jacksonville, TX</v>
          </cell>
          <cell r="C1878" t="str">
            <v>Brandon Zarecor</v>
          </cell>
        </row>
        <row r="1879">
          <cell r="A1879" t="str">
            <v>Joseph McCallum</v>
          </cell>
          <cell r="B1879" t="str">
            <v>E0220 - Cambridge, MN</v>
          </cell>
          <cell r="C1879" t="str">
            <v>Brett Fausher</v>
          </cell>
        </row>
        <row r="1880">
          <cell r="A1880" t="str">
            <v>Natalie McWhirterShelar</v>
          </cell>
          <cell r="B1880" t="str">
            <v>E0021 - Battleground</v>
          </cell>
          <cell r="C1880" t="str">
            <v>Chasity Bryant</v>
          </cell>
        </row>
        <row r="1881">
          <cell r="A1881" t="str">
            <v>Dustin Brousseau</v>
          </cell>
          <cell r="B1881" t="str">
            <v>E0307 - East Statesboro, GA</v>
          </cell>
          <cell r="C1881" t="str">
            <v>Veronica Wyrostek</v>
          </cell>
        </row>
        <row r="1882">
          <cell r="A1882" t="str">
            <v>Jerry Thomason</v>
          </cell>
          <cell r="B1882" t="str">
            <v>E0040 - Pace</v>
          </cell>
          <cell r="C1882" t="str">
            <v>James Kilgore</v>
          </cell>
        </row>
        <row r="1883">
          <cell r="A1883" t="str">
            <v>Owen McDowell</v>
          </cell>
          <cell r="B1883" t="str">
            <v>E0009 - Peachtree City/Sharpsburg</v>
          </cell>
          <cell r="C1883" t="str">
            <v>Charles Best</v>
          </cell>
        </row>
        <row r="1884">
          <cell r="A1884" t="str">
            <v>Luke Fraas</v>
          </cell>
          <cell r="B1884" t="str">
            <v>E0231 - Trinity Point</v>
          </cell>
          <cell r="C1884" t="str">
            <v>Brian Hanna</v>
          </cell>
        </row>
        <row r="1885">
          <cell r="A1885" t="str">
            <v>April Hoffman</v>
          </cell>
          <cell r="B1885" t="str">
            <v>E0285 - Surfside Commons</v>
          </cell>
          <cell r="C1885" t="str">
            <v>Matthew Bridges</v>
          </cell>
        </row>
        <row r="1886">
          <cell r="A1886" t="str">
            <v>TRAVIS HOFFMAN</v>
          </cell>
          <cell r="B1886" t="str">
            <v>E0285 - Surfside Commons</v>
          </cell>
          <cell r="C1886" t="str">
            <v>Matthew Bridges</v>
          </cell>
        </row>
        <row r="1887">
          <cell r="A1887" t="str">
            <v>mason richmond</v>
          </cell>
          <cell r="B1887" t="str">
            <v>E0186 - Horn Lake, MS</v>
          </cell>
          <cell r="C1887" t="str">
            <v>RASHAD JONES</v>
          </cell>
        </row>
        <row r="1888">
          <cell r="A1888" t="str">
            <v>Isaiah Miller</v>
          </cell>
          <cell r="B1888" t="str">
            <v>E0149 - Radcliff</v>
          </cell>
          <cell r="C1888" t="str">
            <v>Philip Ray</v>
          </cell>
        </row>
        <row r="1889">
          <cell r="A1889" t="str">
            <v>Tyra Payne</v>
          </cell>
          <cell r="B1889" t="str">
            <v>E0218 - Borger, TX</v>
          </cell>
          <cell r="C1889" t="str">
            <v>Derek Schillinger</v>
          </cell>
        </row>
        <row r="1890">
          <cell r="A1890" t="str">
            <v>Andrew Williams</v>
          </cell>
          <cell r="B1890" t="str">
            <v>E0019 - High Point</v>
          </cell>
          <cell r="C1890" t="str">
            <v>Nicholas Anthony</v>
          </cell>
        </row>
        <row r="1891">
          <cell r="A1891" t="str">
            <v>Isaiah Strouse</v>
          </cell>
          <cell r="B1891" t="str">
            <v>E0019 - High Point</v>
          </cell>
          <cell r="C1891" t="str">
            <v>Nicholas Anthony</v>
          </cell>
        </row>
        <row r="1892">
          <cell r="A1892" t="str">
            <v>Gena Dieleman</v>
          </cell>
          <cell r="B1892" t="str">
            <v>E0028 - Raytown</v>
          </cell>
          <cell r="C1892" t="str">
            <v>Kyle Baker</v>
          </cell>
        </row>
        <row r="1893">
          <cell r="A1893" t="str">
            <v>Janet Morelock</v>
          </cell>
          <cell r="B1893" t="str">
            <v>E0271 - Arcadian Shores</v>
          </cell>
          <cell r="C1893" t="str">
            <v>Anthony Mazzella</v>
          </cell>
        </row>
        <row r="1894">
          <cell r="A1894" t="str">
            <v>EmiLee Edwards</v>
          </cell>
          <cell r="B1894" t="str">
            <v>E0282 - Tupelo Commons</v>
          </cell>
          <cell r="C1894" t="str">
            <v>Cory Knight</v>
          </cell>
        </row>
        <row r="1895">
          <cell r="A1895" t="str">
            <v>Bradley Yarbrough</v>
          </cell>
          <cell r="B1895" t="str">
            <v>E0231 - Trinity Point</v>
          </cell>
          <cell r="C1895" t="str">
            <v>Brian Hanna</v>
          </cell>
        </row>
        <row r="1896">
          <cell r="A1896" t="str">
            <v>Ethan Kennedy</v>
          </cell>
          <cell r="B1896" t="str">
            <v>E0023 - GA Fayetteville</v>
          </cell>
          <cell r="C1896" t="str">
            <v>Kevin Brake</v>
          </cell>
        </row>
        <row r="1897">
          <cell r="A1897" t="str">
            <v>Isaiah Baker</v>
          </cell>
          <cell r="B1897" t="str">
            <v>E0149 - Radcliff</v>
          </cell>
          <cell r="C1897" t="str">
            <v>Philip Ray</v>
          </cell>
        </row>
        <row r="1898">
          <cell r="A1898" t="str">
            <v>Gregory Thomas</v>
          </cell>
          <cell r="B1898" t="str">
            <v>E0006 - Warner Robins</v>
          </cell>
          <cell r="C1898" t="str">
            <v>Tony Phillips</v>
          </cell>
        </row>
        <row r="1899">
          <cell r="A1899" t="str">
            <v>Thomas Dawkins</v>
          </cell>
          <cell r="B1899" t="str">
            <v>E0193 - Dahlonega, GA</v>
          </cell>
          <cell r="C1899" t="str">
            <v>Richard Gibbons</v>
          </cell>
        </row>
        <row r="1900">
          <cell r="A1900" t="str">
            <v>chandler johnson</v>
          </cell>
          <cell r="B1900" t="str">
            <v>E0282 - Tupelo Commons</v>
          </cell>
          <cell r="C1900" t="str">
            <v>Cory Knight</v>
          </cell>
        </row>
        <row r="1901">
          <cell r="A1901" t="str">
            <v>Michael Winsper</v>
          </cell>
          <cell r="B1901" t="str">
            <v>E0234- Canopy Oaks</v>
          </cell>
          <cell r="C1901" t="str">
            <v>Mark Bookbinder</v>
          </cell>
        </row>
        <row r="1902">
          <cell r="A1902" t="str">
            <v>Tanner Halsey</v>
          </cell>
          <cell r="B1902" t="str">
            <v>E0015 - Dacula</v>
          </cell>
          <cell r="C1902" t="str">
            <v>Matt Bachman</v>
          </cell>
        </row>
        <row r="1903">
          <cell r="A1903" t="str">
            <v>Bryceland Brown</v>
          </cell>
          <cell r="B1903" t="str">
            <v>E0128 - Valdosta</v>
          </cell>
          <cell r="C1903" t="str">
            <v>Brandon Brown</v>
          </cell>
        </row>
        <row r="1904">
          <cell r="A1904" t="str">
            <v>Adam Leonard</v>
          </cell>
          <cell r="B1904" t="str">
            <v>E0073 - Bellevue NE</v>
          </cell>
          <cell r="C1904" t="str">
            <v>Brian Frank</v>
          </cell>
        </row>
        <row r="1905">
          <cell r="A1905" t="str">
            <v>Hudson Rosenberg</v>
          </cell>
          <cell r="B1905" t="str">
            <v>E0009 - Peachtree City/Sharpsburg</v>
          </cell>
          <cell r="C1905" t="str">
            <v>Charles Best</v>
          </cell>
        </row>
        <row r="1906">
          <cell r="A1906" t="str">
            <v>Dominic Bernardi</v>
          </cell>
          <cell r="B1906" t="str">
            <v>E0149 - Radcliff</v>
          </cell>
          <cell r="C1906" t="str">
            <v>Philip Ray</v>
          </cell>
        </row>
        <row r="1907">
          <cell r="A1907" t="str">
            <v>Mason Lively</v>
          </cell>
          <cell r="B1907" t="str">
            <v>E0214 - Doe Run Blvd</v>
          </cell>
          <cell r="C1907" t="str">
            <v>Cecilia Pate</v>
          </cell>
        </row>
        <row r="1908">
          <cell r="A1908" t="str">
            <v>Olivia Banks</v>
          </cell>
          <cell r="B1908" t="str">
            <v>E0003 - Morrow</v>
          </cell>
          <cell r="C1908" t="str">
            <v>Antawan Hill</v>
          </cell>
        </row>
        <row r="1909">
          <cell r="A1909" t="str">
            <v>Jaxon Ortiz</v>
          </cell>
          <cell r="B1909" t="str">
            <v>E0031 - Veterans</v>
          </cell>
          <cell r="C1909" t="str">
            <v>Kyle Robertson</v>
          </cell>
        </row>
        <row r="1910">
          <cell r="A1910" t="str">
            <v>Joseph Guin</v>
          </cell>
          <cell r="B1910" t="str">
            <v>E0282 - Tupelo Commons</v>
          </cell>
          <cell r="C1910" t="str">
            <v>Cory Knight</v>
          </cell>
        </row>
        <row r="1911">
          <cell r="A1911" t="str">
            <v>JiLaun Goldson</v>
          </cell>
          <cell r="B1911" t="str">
            <v>E0056 - Matthews Orangeburg</v>
          </cell>
          <cell r="C1911" t="str">
            <v>Josh Nordgren</v>
          </cell>
        </row>
        <row r="1912">
          <cell r="A1912" t="str">
            <v>Jamarius Reid</v>
          </cell>
          <cell r="B1912" t="str">
            <v>E0012 - Rocky Mount</v>
          </cell>
          <cell r="C1912" t="str">
            <v>Jesse Ramirez Perez</v>
          </cell>
        </row>
        <row r="1913">
          <cell r="A1913" t="str">
            <v>Kassandra Garcia</v>
          </cell>
          <cell r="B1913" t="str">
            <v>E0303 - Hanover Crossing</v>
          </cell>
          <cell r="C1913" t="str">
            <v>Jennifer Hooper</v>
          </cell>
        </row>
        <row r="1914">
          <cell r="A1914" t="str">
            <v>Christian Rogers</v>
          </cell>
          <cell r="B1914" t="str">
            <v>E0064 - Salem</v>
          </cell>
          <cell r="C1914" t="str">
            <v>DAVID PRINCE</v>
          </cell>
        </row>
        <row r="1915">
          <cell r="A1915" t="str">
            <v>Ashauna Scott</v>
          </cell>
          <cell r="B1915" t="str">
            <v>E0076 - Americus</v>
          </cell>
          <cell r="C1915" t="str">
            <v>Colin Williams</v>
          </cell>
        </row>
        <row r="1916">
          <cell r="A1916" t="str">
            <v>Gage Steves</v>
          </cell>
          <cell r="B1916" t="str">
            <v>E0080 - Quaker Road</v>
          </cell>
          <cell r="C1916" t="str">
            <v>Shawn Herrick</v>
          </cell>
        </row>
        <row r="1917">
          <cell r="A1917" t="str">
            <v>Cameron Brenan</v>
          </cell>
          <cell r="B1917" t="str">
            <v>E0080 - Quaker Road</v>
          </cell>
          <cell r="C1917" t="str">
            <v>Shawn Herrick</v>
          </cell>
        </row>
        <row r="1918">
          <cell r="A1918" t="str">
            <v>JADA MOTT</v>
          </cell>
          <cell r="B1918" t="str">
            <v>E0197 - Timothy</v>
          </cell>
          <cell r="C1918" t="str">
            <v>Dennis Thompson</v>
          </cell>
        </row>
        <row r="1919">
          <cell r="A1919" t="str">
            <v>Greyson Haeuser</v>
          </cell>
          <cell r="B1919" t="str">
            <v>E0312 - Beaver Dam, WI</v>
          </cell>
          <cell r="C1919" t="str">
            <v>Edward Bayliss</v>
          </cell>
        </row>
        <row r="1920">
          <cell r="A1920" t="str">
            <v>Stephen Lilly</v>
          </cell>
          <cell r="B1920" t="str">
            <v>E0228 - Jefferson City, TN</v>
          </cell>
          <cell r="C1920" t="str">
            <v>Travis Scroggins</v>
          </cell>
        </row>
        <row r="1921">
          <cell r="A1921" t="str">
            <v>Amanda Bruce</v>
          </cell>
          <cell r="B1921" t="str">
            <v>Wash Support Center</v>
          </cell>
          <cell r="C1921" t="str">
            <v>Paige Canfield</v>
          </cell>
        </row>
        <row r="1922">
          <cell r="A1922" t="str">
            <v>Trevor Spalding</v>
          </cell>
          <cell r="B1922" t="str">
            <v>E0125 - North Richland Hills</v>
          </cell>
          <cell r="C1922" t="str">
            <v>Scott Lindsey</v>
          </cell>
        </row>
        <row r="1923">
          <cell r="A1923" t="str">
            <v>Jermaine Davis</v>
          </cell>
          <cell r="B1923" t="str">
            <v>E0031 - Veterans</v>
          </cell>
          <cell r="C1923" t="str">
            <v>Kyle Robertson</v>
          </cell>
        </row>
        <row r="1924">
          <cell r="A1924" t="str">
            <v>Henok kassa</v>
          </cell>
          <cell r="B1924" t="str">
            <v>E0051 - Roswell / Holcomb</v>
          </cell>
          <cell r="C1924" t="str">
            <v>Jeffrey Dunham, Jr</v>
          </cell>
        </row>
        <row r="1925">
          <cell r="A1925" t="str">
            <v>Roberto Ceballos</v>
          </cell>
          <cell r="B1925" t="str">
            <v>E0107 - Gainesville</v>
          </cell>
          <cell r="C1925" t="str">
            <v>Kyle Busch</v>
          </cell>
        </row>
        <row r="1926">
          <cell r="A1926" t="str">
            <v>Roger Delgado</v>
          </cell>
          <cell r="B1926" t="str">
            <v>E0087 - Grand Forks</v>
          </cell>
          <cell r="C1926" t="str">
            <v>Anthony Nagy</v>
          </cell>
        </row>
        <row r="1927">
          <cell r="A1927" t="str">
            <v>Reid Stewart</v>
          </cell>
          <cell r="B1927" t="str">
            <v>E0292 - Waynesboro, VA</v>
          </cell>
          <cell r="C1927" t="str">
            <v>Ryan Dill</v>
          </cell>
        </row>
        <row r="1928">
          <cell r="A1928" t="str">
            <v>Killyen Patrick</v>
          </cell>
          <cell r="B1928" t="str">
            <v>E0192 - Clinton Plaza West</v>
          </cell>
          <cell r="C1928" t="str">
            <v>Samantha Hackney</v>
          </cell>
        </row>
        <row r="1929">
          <cell r="A1929" t="str">
            <v>Evan Rentch</v>
          </cell>
          <cell r="B1929" t="str">
            <v>E0124 - Watertown</v>
          </cell>
          <cell r="C1929" t="str">
            <v>Javan Cooper</v>
          </cell>
        </row>
        <row r="1930">
          <cell r="A1930" t="str">
            <v>jade edwards</v>
          </cell>
          <cell r="B1930" t="str">
            <v>E0269 - Schillinger Road</v>
          </cell>
          <cell r="C1930" t="str">
            <v>Sean Stevens</v>
          </cell>
        </row>
        <row r="1931">
          <cell r="A1931" t="str">
            <v>William Maliborski</v>
          </cell>
          <cell r="B1931" t="str">
            <v>E0312 - Beaver Dam, WI</v>
          </cell>
          <cell r="C1931" t="str">
            <v>Edward Bayliss</v>
          </cell>
        </row>
        <row r="1932">
          <cell r="A1932" t="str">
            <v>Aiden Hooks</v>
          </cell>
          <cell r="B1932" t="str">
            <v>E0310 - Garrett</v>
          </cell>
          <cell r="C1932" t="str">
            <v>Jon Thornton</v>
          </cell>
        </row>
        <row r="1933">
          <cell r="A1933" t="str">
            <v>Brandon Trucano</v>
          </cell>
          <cell r="B1933" t="str">
            <v>E0219 - Heritage Harbour</v>
          </cell>
          <cell r="C1933" t="str">
            <v>NICOLA MARIANI</v>
          </cell>
        </row>
        <row r="1934">
          <cell r="A1934" t="str">
            <v>Blayne Birdwell</v>
          </cell>
          <cell r="B1934" t="str">
            <v>E0297 - Lincoln, IL</v>
          </cell>
          <cell r="C1934" t="str">
            <v>Sarah Martin</v>
          </cell>
        </row>
        <row r="1935">
          <cell r="A1935" t="str">
            <v>Charles Best</v>
          </cell>
          <cell r="B1935" t="str">
            <v>E0009 - Peachtree City/Sharpsburg</v>
          </cell>
          <cell r="C1935" t="str">
            <v>Andrew Strevel</v>
          </cell>
        </row>
        <row r="1936">
          <cell r="A1936" t="str">
            <v>Ashley Amaya</v>
          </cell>
          <cell r="B1936" t="str">
            <v>E0045 - Watson</v>
          </cell>
          <cell r="C1936" t="str">
            <v>Steven Goddard</v>
          </cell>
        </row>
        <row r="1937">
          <cell r="A1937" t="str">
            <v>Jon Roewer</v>
          </cell>
          <cell r="B1937" t="str">
            <v>E0284 - Niagara Falls, NY</v>
          </cell>
          <cell r="C1937" t="str">
            <v>Patrick Rollins</v>
          </cell>
        </row>
        <row r="1938">
          <cell r="A1938" t="str">
            <v>Tri Vo</v>
          </cell>
          <cell r="B1938" t="str">
            <v>E0269 - Schillinger Road</v>
          </cell>
          <cell r="C1938" t="str">
            <v>Sean Stevens</v>
          </cell>
        </row>
        <row r="1939">
          <cell r="A1939" t="str">
            <v>Anthony LiCalsi</v>
          </cell>
          <cell r="B1939" t="str">
            <v>E0269 - Schillinger Road</v>
          </cell>
          <cell r="C1939" t="str">
            <v>Sean Stevens</v>
          </cell>
        </row>
        <row r="1940">
          <cell r="A1940" t="str">
            <v>Dakota Byerly</v>
          </cell>
          <cell r="B1940" t="str">
            <v>E0266 - Mountain Home, ID</v>
          </cell>
          <cell r="C1940" t="str">
            <v>Rebecca McCallum-Cameron</v>
          </cell>
        </row>
        <row r="1941">
          <cell r="A1941" t="str">
            <v>Trey Passmore</v>
          </cell>
          <cell r="B1941" t="str">
            <v>E0019 - High Point</v>
          </cell>
          <cell r="C1941" t="str">
            <v>Nicholas Anthony</v>
          </cell>
        </row>
        <row r="1942">
          <cell r="A1942" t="str">
            <v>Jaylen Williams</v>
          </cell>
          <cell r="B1942" t="str">
            <v>E0012 - Rocky Mount</v>
          </cell>
          <cell r="C1942" t="str">
            <v>Jesse Ramirez Perez</v>
          </cell>
        </row>
        <row r="1943">
          <cell r="A1943" t="str">
            <v>Andrew Hayes</v>
          </cell>
          <cell r="B1943" t="str">
            <v>E0072 - Williamsburg</v>
          </cell>
          <cell r="C1943" t="str">
            <v>Peter Foster</v>
          </cell>
        </row>
        <row r="1944">
          <cell r="A1944" t="str">
            <v>Alex Griffith</v>
          </cell>
          <cell r="B1944" t="str">
            <v>E0104 - Holiday</v>
          </cell>
          <cell r="C1944" t="str">
            <v>Thomas Merrick</v>
          </cell>
        </row>
        <row r="1945">
          <cell r="A1945" t="str">
            <v>Miller Langford</v>
          </cell>
          <cell r="B1945" t="str">
            <v>E0167 - Athens - Mayberry, AL</v>
          </cell>
          <cell r="C1945" t="str">
            <v>Steven Hurford</v>
          </cell>
        </row>
        <row r="1946">
          <cell r="A1946" t="str">
            <v>Randal Caylor</v>
          </cell>
          <cell r="B1946" t="str">
            <v>E0127 - Winchester</v>
          </cell>
          <cell r="C1946" t="str">
            <v>Franco Caretti</v>
          </cell>
        </row>
        <row r="1947">
          <cell r="A1947" t="str">
            <v>Sean Hampel</v>
          </cell>
          <cell r="B1947" t="str">
            <v>E0051 - Roswell / Holcomb</v>
          </cell>
          <cell r="C1947" t="str">
            <v>Jeffrey Dunham, Jr</v>
          </cell>
        </row>
        <row r="1948">
          <cell r="A1948" t="str">
            <v>Matthew Ratcliff</v>
          </cell>
          <cell r="B1948" t="str">
            <v>E0127 - Winchester</v>
          </cell>
          <cell r="C1948" t="str">
            <v>Franco Caretti</v>
          </cell>
        </row>
        <row r="1949">
          <cell r="A1949" t="str">
            <v>Taeyah Criss</v>
          </cell>
          <cell r="B1949" t="str">
            <v>E0021 - Battleground</v>
          </cell>
          <cell r="C1949" t="str">
            <v>Chasity Bryant</v>
          </cell>
        </row>
        <row r="1950">
          <cell r="A1950" t="str">
            <v>Anthony Bergstrom</v>
          </cell>
          <cell r="B1950" t="str">
            <v>E0283 - Woodstock, IL</v>
          </cell>
          <cell r="C1950" t="str">
            <v>SHAUN DAMRON</v>
          </cell>
        </row>
        <row r="1951">
          <cell r="A1951" t="str">
            <v>Remington Murray</v>
          </cell>
          <cell r="B1951" t="str">
            <v>E0264 - Red Dog Way</v>
          </cell>
          <cell r="C1951" t="str">
            <v>Daniel Hanst</v>
          </cell>
        </row>
        <row r="1952">
          <cell r="A1952" t="str">
            <v>Anthony Harris</v>
          </cell>
          <cell r="B1952" t="str">
            <v>E0125 - North Richland Hills</v>
          </cell>
          <cell r="C1952" t="str">
            <v>Scott Lindsey</v>
          </cell>
        </row>
        <row r="1953">
          <cell r="A1953" t="str">
            <v>Christopher Lara</v>
          </cell>
          <cell r="B1953" t="str">
            <v>E0232 - North Madison</v>
          </cell>
          <cell r="C1953" t="str">
            <v>Bradley Estis</v>
          </cell>
        </row>
        <row r="1954">
          <cell r="A1954" t="str">
            <v>Leeroy jr Ponce</v>
          </cell>
          <cell r="B1954" t="str">
            <v>E0043 - Boulder Creek</v>
          </cell>
          <cell r="C1954" t="str">
            <v>Jimmy Foster</v>
          </cell>
        </row>
        <row r="1955">
          <cell r="A1955" t="str">
            <v>Cavargio martin</v>
          </cell>
          <cell r="B1955" t="str">
            <v>E0225 - Dill Creek</v>
          </cell>
          <cell r="C1955" t="str">
            <v>ERIK NORDGREN</v>
          </cell>
        </row>
        <row r="1956">
          <cell r="A1956" t="str">
            <v>Mason McCarty</v>
          </cell>
          <cell r="B1956" t="str">
            <v>E0263 - Winchester, KY</v>
          </cell>
          <cell r="C1956" t="str">
            <v>David Sovine</v>
          </cell>
        </row>
        <row r="1957">
          <cell r="A1957" t="str">
            <v>Charlie Muckin</v>
          </cell>
          <cell r="B1957" t="str">
            <v>E0032 - Camden</v>
          </cell>
          <cell r="C1957" t="str">
            <v>Joshua Huffstetler</v>
          </cell>
        </row>
        <row r="1958">
          <cell r="A1958" t="str">
            <v>Landen Mooneyhan</v>
          </cell>
          <cell r="B1958" t="str">
            <v>E0032 - Camden</v>
          </cell>
          <cell r="C1958" t="str">
            <v>Joshua Huffstetler</v>
          </cell>
        </row>
        <row r="1959">
          <cell r="A1959" t="str">
            <v>Brayden Rodgers</v>
          </cell>
          <cell r="B1959" t="str">
            <v>E0167 - Athens - Mayberry, AL</v>
          </cell>
          <cell r="C1959" t="str">
            <v>Steven Hurford</v>
          </cell>
        </row>
        <row r="1960">
          <cell r="A1960" t="str">
            <v>Joseph Kaser</v>
          </cell>
          <cell r="B1960" t="str">
            <v>E0207 - Lawrenceburg, IN</v>
          </cell>
          <cell r="C1960" t="str">
            <v>TRAVIS BALLARD</v>
          </cell>
        </row>
        <row r="1961">
          <cell r="A1961" t="str">
            <v>Lucas Yocum</v>
          </cell>
          <cell r="B1961" t="str">
            <v>E0264 - Red Dog Way</v>
          </cell>
          <cell r="C1961" t="str">
            <v>Daniel Hanst</v>
          </cell>
        </row>
        <row r="1962">
          <cell r="A1962" t="str">
            <v>Sequoia Locklear</v>
          </cell>
          <cell r="B1962" t="str">
            <v>E0083 - Laurinburg</v>
          </cell>
          <cell r="C1962" t="str">
            <v>Rodney Davis</v>
          </cell>
        </row>
        <row r="1963">
          <cell r="A1963" t="str">
            <v>Dillon Needham</v>
          </cell>
          <cell r="B1963" t="str">
            <v>E0158 - Waconia, MN</v>
          </cell>
          <cell r="C1963" t="str">
            <v>Shawn Corway</v>
          </cell>
        </row>
        <row r="1964">
          <cell r="A1964" t="str">
            <v>Noel Franco</v>
          </cell>
          <cell r="B1964" t="str">
            <v>E0313 - Hillsboro, TX</v>
          </cell>
          <cell r="C1964" t="str">
            <v>Cody Rubit</v>
          </cell>
        </row>
        <row r="1965">
          <cell r="A1965" t="str">
            <v>Dale Hyndman</v>
          </cell>
          <cell r="B1965" t="str">
            <v>E0095 - Cornelia</v>
          </cell>
          <cell r="C1965" t="str">
            <v>Kyle Rovansek</v>
          </cell>
        </row>
        <row r="1966">
          <cell r="A1966" t="str">
            <v>Nathan Presley</v>
          </cell>
          <cell r="B1966" t="str">
            <v>E0095 - Cornelia</v>
          </cell>
          <cell r="C1966" t="str">
            <v>Dale Hyndman</v>
          </cell>
        </row>
        <row r="1967">
          <cell r="A1967" t="str">
            <v>Nathan Hoffman</v>
          </cell>
          <cell r="B1967" t="str">
            <v>E0091 - Maplewood</v>
          </cell>
          <cell r="C1967" t="str">
            <v>Benjamin Eidem</v>
          </cell>
        </row>
        <row r="1968">
          <cell r="A1968" t="str">
            <v>Braiden Warner</v>
          </cell>
          <cell r="B1968" t="str">
            <v>E0114 - Paris</v>
          </cell>
          <cell r="C1968" t="str">
            <v>Joel Cole</v>
          </cell>
        </row>
        <row r="1969">
          <cell r="A1969" t="str">
            <v>Charles Cline</v>
          </cell>
          <cell r="B1969" t="str">
            <v>E0064 - Salem</v>
          </cell>
          <cell r="C1969" t="str">
            <v>DAVID PRINCE</v>
          </cell>
        </row>
        <row r="1970">
          <cell r="A1970" t="str">
            <v>Isaiah Choice</v>
          </cell>
          <cell r="B1970" t="str">
            <v>E0225 - Dill Creek</v>
          </cell>
          <cell r="C1970" t="str">
            <v>ERIK NORDGREN</v>
          </cell>
        </row>
        <row r="1971">
          <cell r="A1971" t="str">
            <v>Devin Kroells</v>
          </cell>
          <cell r="B1971" t="str">
            <v>E0158 - Waconia, MN</v>
          </cell>
          <cell r="C1971" t="str">
            <v>Shawn Corway</v>
          </cell>
        </row>
        <row r="1972">
          <cell r="A1972" t="str">
            <v>Tejay Lancaster</v>
          </cell>
          <cell r="B1972" t="str">
            <v>E0137 - Pickens</v>
          </cell>
          <cell r="C1972" t="str">
            <v>Gregory Smith</v>
          </cell>
        </row>
        <row r="1973">
          <cell r="A1973" t="str">
            <v>Georgina Wetherington</v>
          </cell>
          <cell r="B1973" t="str">
            <v>E0213 - Millington, TN</v>
          </cell>
          <cell r="C1973" t="str">
            <v>Brandon Dean</v>
          </cell>
        </row>
        <row r="1974">
          <cell r="A1974" t="str">
            <v>Tre'quon Williams</v>
          </cell>
          <cell r="B1974" t="str">
            <v>E0273 - White Bluff</v>
          </cell>
          <cell r="C1974" t="str">
            <v>RONALD BEIL</v>
          </cell>
        </row>
        <row r="1975">
          <cell r="A1975" t="str">
            <v>Josiah Swaby</v>
          </cell>
          <cell r="B1975" t="str">
            <v>E0075 - Chesapeake</v>
          </cell>
          <cell r="C1975" t="str">
            <v>Andrew Millard</v>
          </cell>
        </row>
        <row r="1976">
          <cell r="A1976" t="str">
            <v>Jacob Keaunui</v>
          </cell>
          <cell r="B1976" t="str">
            <v>E0028 - Raytown</v>
          </cell>
          <cell r="C1976" t="str">
            <v>Kyle Baker</v>
          </cell>
        </row>
        <row r="1977">
          <cell r="A1977" t="str">
            <v>Cameron Roberson</v>
          </cell>
          <cell r="B1977" t="str">
            <v>E0021 - Battleground</v>
          </cell>
          <cell r="C1977" t="str">
            <v>Chasity Bryant</v>
          </cell>
        </row>
        <row r="1978">
          <cell r="A1978" t="str">
            <v>Olivia Corbin</v>
          </cell>
          <cell r="B1978" t="str">
            <v>E0278 - Kinston, NC</v>
          </cell>
          <cell r="C1978" t="str">
            <v>Nadine Moses</v>
          </cell>
        </row>
        <row r="1979">
          <cell r="A1979" t="str">
            <v>Devin Mahlert</v>
          </cell>
          <cell r="B1979" t="str">
            <v>E0010 - Sumter</v>
          </cell>
          <cell r="C1979" t="str">
            <v>Christopher Chestnut</v>
          </cell>
        </row>
        <row r="1980">
          <cell r="A1980" t="str">
            <v>Jacob Brauer</v>
          </cell>
          <cell r="B1980" t="str">
            <v>E0222 - Cordova, TN</v>
          </cell>
          <cell r="C1980" t="str">
            <v>James Bentley</v>
          </cell>
        </row>
        <row r="1981">
          <cell r="A1981" t="str">
            <v>Nicholas Wagoner</v>
          </cell>
          <cell r="B1981" t="str">
            <v>E0027 - Dublin</v>
          </cell>
          <cell r="C1981" t="str">
            <v>Sam Jarrell</v>
          </cell>
        </row>
        <row r="1982">
          <cell r="A1982" t="str">
            <v>Kameron Myers</v>
          </cell>
          <cell r="B1982" t="str">
            <v>E0083 - Laurinburg</v>
          </cell>
          <cell r="C1982" t="str">
            <v>Rodney Davis</v>
          </cell>
        </row>
        <row r="1983">
          <cell r="A1983" t="str">
            <v>Ravis Lewis</v>
          </cell>
          <cell r="B1983" t="str">
            <v>E0025 - Hinesville</v>
          </cell>
          <cell r="C1983" t="str">
            <v>Don Lettieri</v>
          </cell>
        </row>
        <row r="1984">
          <cell r="A1984" t="str">
            <v>Brandon White</v>
          </cell>
          <cell r="B1984" t="str">
            <v>E0083 - Laurinburg</v>
          </cell>
          <cell r="C1984" t="str">
            <v>Rodney Davis</v>
          </cell>
        </row>
        <row r="1985">
          <cell r="A1985" t="str">
            <v>Lenard Wright</v>
          </cell>
          <cell r="B1985" t="str">
            <v>E0361- Clermont, FL</v>
          </cell>
          <cell r="C1985" t="str">
            <v>Steven Kyriazis</v>
          </cell>
        </row>
        <row r="1986">
          <cell r="A1986" t="str">
            <v>Jeffrey Gibson</v>
          </cell>
          <cell r="B1986" t="str">
            <v>E0150 - Surf City</v>
          </cell>
          <cell r="C1986" t="str">
            <v>Luis Otero</v>
          </cell>
        </row>
        <row r="1987">
          <cell r="A1987" t="str">
            <v>Jamious Perkins</v>
          </cell>
          <cell r="B1987" t="str">
            <v>E0282 - Tupelo Commons</v>
          </cell>
          <cell r="C1987" t="str">
            <v>Cory Knight</v>
          </cell>
        </row>
        <row r="1988">
          <cell r="A1988" t="str">
            <v>Micheal Decent</v>
          </cell>
          <cell r="B1988" t="str">
            <v>E0090 - Minot</v>
          </cell>
          <cell r="C1988" t="str">
            <v>Leslie Conway</v>
          </cell>
        </row>
        <row r="1989">
          <cell r="A1989" t="str">
            <v>Timothy Goss</v>
          </cell>
          <cell r="B1989" t="str">
            <v>E0310 - Garrett</v>
          </cell>
          <cell r="C1989" t="str">
            <v>Jon Thornton</v>
          </cell>
        </row>
        <row r="1990">
          <cell r="A1990" t="str">
            <v>Gabriel Reyes</v>
          </cell>
          <cell r="B1990" t="str">
            <v>E0199 - Searcy, AR</v>
          </cell>
          <cell r="C1990" t="str">
            <v>Jessica Peevy</v>
          </cell>
        </row>
        <row r="1991">
          <cell r="A1991" t="str">
            <v>Hannah Carnes</v>
          </cell>
          <cell r="B1991" t="str">
            <v>E0315 - Halls Crossroads</v>
          </cell>
          <cell r="C1991" t="str">
            <v>Ayite Medji</v>
          </cell>
        </row>
        <row r="1992">
          <cell r="A1992" t="str">
            <v>CRYSTAL COLLIER</v>
          </cell>
          <cell r="B1992" t="str">
            <v>E0315 - Halls Crossroads</v>
          </cell>
          <cell r="C1992" t="str">
            <v>Ayite Medji</v>
          </cell>
        </row>
        <row r="1993">
          <cell r="A1993" t="str">
            <v>Rylan May</v>
          </cell>
          <cell r="B1993" t="str">
            <v>E0315 - Halls Crossroads</v>
          </cell>
          <cell r="C1993" t="str">
            <v>Ayite Medji</v>
          </cell>
        </row>
        <row r="1994">
          <cell r="A1994" t="str">
            <v>Christina Jose</v>
          </cell>
          <cell r="B1994" t="str">
            <v>E0315 - Halls Crossroads</v>
          </cell>
          <cell r="C1994" t="str">
            <v>Ayite Medji</v>
          </cell>
        </row>
        <row r="1995">
          <cell r="A1995" t="str">
            <v>Slater Branum</v>
          </cell>
          <cell r="B1995" t="str">
            <v>E0198 - Wesleyan Road</v>
          </cell>
          <cell r="C1995" t="str">
            <v>Lindsay Schultz</v>
          </cell>
        </row>
        <row r="1996">
          <cell r="A1996" t="str">
            <v>Zachary Moore</v>
          </cell>
          <cell r="B1996" t="str">
            <v>E0199 - Searcy, AR</v>
          </cell>
          <cell r="C1996" t="str">
            <v>Jessica Peevy</v>
          </cell>
        </row>
        <row r="1997">
          <cell r="A1997" t="str">
            <v>Jeremiah Gordon</v>
          </cell>
          <cell r="B1997" t="str">
            <v>E0310 - Garrett</v>
          </cell>
          <cell r="C1997" t="str">
            <v>Jon Thornton</v>
          </cell>
        </row>
        <row r="1998">
          <cell r="A1998" t="str">
            <v>sabastian wychryst</v>
          </cell>
          <cell r="B1998" t="str">
            <v>E0216 - West Manheim</v>
          </cell>
          <cell r="C1998" t="str">
            <v>John Sauers</v>
          </cell>
        </row>
        <row r="1999">
          <cell r="A1999" t="str">
            <v>Makayla Peck</v>
          </cell>
          <cell r="B1999" t="str">
            <v>E0210 - Center Avenue</v>
          </cell>
          <cell r="C1999" t="str">
            <v>AARON RITENOUR</v>
          </cell>
        </row>
        <row r="2000">
          <cell r="A2000" t="str">
            <v>Calvin Harris</v>
          </cell>
          <cell r="B2000" t="str">
            <v>E0222 - Cordova, TN</v>
          </cell>
          <cell r="C2000" t="str">
            <v>James Bentley</v>
          </cell>
        </row>
        <row r="2001">
          <cell r="A2001" t="str">
            <v>Kiauntae Robertson</v>
          </cell>
          <cell r="B2001" t="str">
            <v>E0109 - Madison Heights</v>
          </cell>
          <cell r="C2001" t="str">
            <v>Reyvin Siegel</v>
          </cell>
        </row>
        <row r="2002">
          <cell r="A2002" t="str">
            <v>Sophia Gentry</v>
          </cell>
          <cell r="B2002" t="str">
            <v>E0227 - Bolger Square</v>
          </cell>
          <cell r="C2002" t="str">
            <v>Todd Haley</v>
          </cell>
        </row>
        <row r="2003">
          <cell r="A2003" t="str">
            <v>Elizabeth McCarty</v>
          </cell>
          <cell r="B2003" t="str">
            <v>E0045 - Watson</v>
          </cell>
          <cell r="C2003" t="str">
            <v>Steven Goddard</v>
          </cell>
        </row>
        <row r="2004">
          <cell r="A2004" t="str">
            <v>Elizabeth Stapleton</v>
          </cell>
          <cell r="B2004" t="str">
            <v>E0317 - North Lexington, KY</v>
          </cell>
          <cell r="C2004" t="str">
            <v>Mark Cassidy</v>
          </cell>
        </row>
        <row r="2005">
          <cell r="A2005" t="str">
            <v>Savannah Patterson</v>
          </cell>
          <cell r="B2005" t="str">
            <v>E0317 - North Lexington, KY</v>
          </cell>
          <cell r="C2005" t="str">
            <v>Mark Cassidy</v>
          </cell>
        </row>
        <row r="2006">
          <cell r="A2006" t="str">
            <v>Ascher Crawford</v>
          </cell>
          <cell r="B2006" t="str">
            <v>E0008 - Irby</v>
          </cell>
          <cell r="C2006" t="str">
            <v>William Wolfenbarger</v>
          </cell>
        </row>
        <row r="2007">
          <cell r="A2007" t="str">
            <v>Aden Hall</v>
          </cell>
          <cell r="B2007" t="str">
            <v>E0317 - North Lexington, KY</v>
          </cell>
          <cell r="C2007" t="str">
            <v>Mark Cassidy</v>
          </cell>
        </row>
        <row r="2008">
          <cell r="A2008" t="str">
            <v>Jaylon Ritchie</v>
          </cell>
          <cell r="B2008" t="str">
            <v>E0273 - White Bluff</v>
          </cell>
          <cell r="C2008" t="str">
            <v>RONALD BEIL</v>
          </cell>
        </row>
        <row r="2009">
          <cell r="A2009" t="str">
            <v>Carlton Smith</v>
          </cell>
          <cell r="B2009" t="str">
            <v>E0018 - Beaufort</v>
          </cell>
          <cell r="C2009" t="str">
            <v>Rex Alvarez</v>
          </cell>
        </row>
        <row r="2010">
          <cell r="A2010" t="str">
            <v>Daniel Velasquez</v>
          </cell>
          <cell r="B2010" t="str">
            <v>E0018 - Beaufort</v>
          </cell>
          <cell r="C2010" t="str">
            <v>Rex Alvarez</v>
          </cell>
        </row>
        <row r="2011">
          <cell r="A2011" t="str">
            <v>Jacoryon Lewis</v>
          </cell>
          <cell r="B2011" t="str">
            <v>E0008 - Irby</v>
          </cell>
          <cell r="C2011" t="str">
            <v>William Wolfenbarger</v>
          </cell>
        </row>
        <row r="2012">
          <cell r="A2012" t="str">
            <v>Keondre Goolsby</v>
          </cell>
          <cell r="B2012" t="str">
            <v>E0197 - Timothy</v>
          </cell>
          <cell r="C2012" t="str">
            <v>Dennis Thompson</v>
          </cell>
        </row>
        <row r="2013">
          <cell r="A2013" t="str">
            <v>Courtney Cubbage</v>
          </cell>
          <cell r="B2013" t="str">
            <v>E0127 - Winchester</v>
          </cell>
          <cell r="C2013" t="str">
            <v>Franco Caretti</v>
          </cell>
        </row>
        <row r="2014">
          <cell r="A2014" t="str">
            <v>Garek Vicente</v>
          </cell>
          <cell r="B2014" t="str">
            <v>E0071 - S Marietta Pkwy / Square</v>
          </cell>
          <cell r="C2014" t="str">
            <v>Marcus Jones</v>
          </cell>
        </row>
        <row r="2015">
          <cell r="A2015" t="str">
            <v>RONALD BEIL</v>
          </cell>
          <cell r="B2015" t="str">
            <v>E0328 - Port Wentworth, GA</v>
          </cell>
          <cell r="C2015" t="str">
            <v>David Foster</v>
          </cell>
        </row>
        <row r="2016">
          <cell r="A2016" t="str">
            <v>Erica Adams</v>
          </cell>
          <cell r="B2016" t="str">
            <v>E0146 - N Road Orangeburg</v>
          </cell>
          <cell r="C2016" t="str">
            <v>Lee Card</v>
          </cell>
        </row>
        <row r="2017">
          <cell r="A2017" t="str">
            <v>Nora Karnes</v>
          </cell>
          <cell r="B2017" t="str">
            <v>E0315 - Halls Crossroads</v>
          </cell>
          <cell r="C2017" t="str">
            <v>Ayite Medji</v>
          </cell>
        </row>
        <row r="2018">
          <cell r="A2018" t="str">
            <v>Cordell Withrow</v>
          </cell>
          <cell r="B2018" t="str">
            <v>E0315 - Halls Crossroads</v>
          </cell>
          <cell r="C2018" t="str">
            <v>Ayite Medji</v>
          </cell>
        </row>
        <row r="2019">
          <cell r="A2019" t="str">
            <v>Brittney Frey</v>
          </cell>
          <cell r="B2019" t="str">
            <v>Wash Support Center</v>
          </cell>
          <cell r="C2019" t="str">
            <v>Danielle Kelley</v>
          </cell>
        </row>
        <row r="2020">
          <cell r="A2020" t="str">
            <v>Edward Blackmon</v>
          </cell>
          <cell r="B2020" t="str">
            <v>E0294 - Thomson, GA</v>
          </cell>
          <cell r="C2020" t="str">
            <v>Brandon Ortega</v>
          </cell>
        </row>
        <row r="2021">
          <cell r="A2021" t="str">
            <v>Peyton Sharp</v>
          </cell>
          <cell r="B2021" t="str">
            <v>E0315 - Halls Crossroads</v>
          </cell>
          <cell r="C2021" t="str">
            <v>Ayite Medji</v>
          </cell>
        </row>
        <row r="2022">
          <cell r="A2022" t="str">
            <v>Kaden Rogers</v>
          </cell>
          <cell r="B2022" t="str">
            <v>E0100 - Richmond</v>
          </cell>
          <cell r="C2022" t="str">
            <v>Joshua Smith</v>
          </cell>
        </row>
        <row r="2023">
          <cell r="A2023" t="str">
            <v>Derrick Hagman</v>
          </cell>
          <cell r="B2023" t="str">
            <v>E0045 - Watson</v>
          </cell>
          <cell r="C2023" t="str">
            <v>Steven Goddard</v>
          </cell>
        </row>
        <row r="2024">
          <cell r="A2024" t="str">
            <v>Cindi Carrington</v>
          </cell>
          <cell r="B2024" t="str">
            <v>E0324 - North Bradley, IL</v>
          </cell>
          <cell r="C2024" t="str">
            <v>Andrew Stephens</v>
          </cell>
        </row>
        <row r="2025">
          <cell r="A2025" t="str">
            <v>Kyle Weathers-Brown</v>
          </cell>
          <cell r="B2025" t="str">
            <v>E0007 - Grandview</v>
          </cell>
          <cell r="C2025" t="str">
            <v>Adam DeGroot</v>
          </cell>
        </row>
        <row r="2026">
          <cell r="A2026" t="str">
            <v>Connor Menges</v>
          </cell>
          <cell r="B2026" t="str">
            <v>E0110 - Bon Air</v>
          </cell>
          <cell r="C2026" t="str">
            <v>Micah Pinero</v>
          </cell>
        </row>
        <row r="2027">
          <cell r="A2027" t="str">
            <v>David Tross</v>
          </cell>
          <cell r="B2027" t="str">
            <v>E0141 - Northwood Park</v>
          </cell>
          <cell r="C2027" t="str">
            <v>David Nightingale</v>
          </cell>
        </row>
        <row r="2028">
          <cell r="A2028" t="str">
            <v>Ty Weller</v>
          </cell>
          <cell r="B2028" t="str">
            <v>E0118 - Staunton</v>
          </cell>
          <cell r="C2028" t="str">
            <v>Mark Shreffler</v>
          </cell>
        </row>
        <row r="2029">
          <cell r="A2029" t="str">
            <v>Timothy Shannon</v>
          </cell>
          <cell r="B2029" t="str">
            <v>Wash Support Center</v>
          </cell>
          <cell r="C2029" t="str">
            <v>Lucas Mininger</v>
          </cell>
        </row>
        <row r="2030">
          <cell r="A2030" t="str">
            <v>Scott Rogers</v>
          </cell>
          <cell r="B2030" t="str">
            <v>E0272 - North Wilmington</v>
          </cell>
          <cell r="C2030" t="str">
            <v>Devin Miranda</v>
          </cell>
        </row>
        <row r="2031">
          <cell r="A2031" t="str">
            <v>Matthew Schessler</v>
          </cell>
          <cell r="B2031" t="str">
            <v>E0231 - Trinity Point</v>
          </cell>
          <cell r="C2031" t="str">
            <v>Brian Hanna</v>
          </cell>
        </row>
        <row r="2032">
          <cell r="A2032" t="str">
            <v>Brett Skipper</v>
          </cell>
          <cell r="B2032" t="str">
            <v>E0250 - Aiken, SC</v>
          </cell>
          <cell r="C2032" t="str">
            <v>David Beckum</v>
          </cell>
        </row>
        <row r="2033">
          <cell r="A2033" t="str">
            <v>Zachary Vick</v>
          </cell>
          <cell r="B2033" t="str">
            <v>E0317 - North Lexington, KY</v>
          </cell>
          <cell r="C2033" t="str">
            <v>Mark Cassidy</v>
          </cell>
        </row>
        <row r="2034">
          <cell r="A2034" t="str">
            <v>Kharissa Haycox</v>
          </cell>
          <cell r="B2034" t="str">
            <v>E0116 - Clive</v>
          </cell>
          <cell r="C2034" t="str">
            <v>Harrison Johnson</v>
          </cell>
        </row>
        <row r="2035">
          <cell r="A2035" t="str">
            <v>rodney watson</v>
          </cell>
          <cell r="B2035" t="str">
            <v>E0007 - Grandview</v>
          </cell>
          <cell r="C2035" t="str">
            <v>Adam DeGroot</v>
          </cell>
        </row>
        <row r="2036">
          <cell r="A2036" t="str">
            <v>Benjamin Stephens</v>
          </cell>
          <cell r="B2036" t="str">
            <v>E0283 - Woodstock, IL</v>
          </cell>
          <cell r="C2036" t="str">
            <v>SHAUN DAMRON</v>
          </cell>
        </row>
        <row r="2037">
          <cell r="A2037" t="str">
            <v>Amber Rosenstengel</v>
          </cell>
          <cell r="B2037" t="str">
            <v>E0319 - Burley, ID</v>
          </cell>
          <cell r="C2037" t="str">
            <v>Derek Schillinger</v>
          </cell>
        </row>
        <row r="2038">
          <cell r="A2038" t="str">
            <v>Timmy Sumblin</v>
          </cell>
          <cell r="B2038" t="str">
            <v>E0059 - Albemarle</v>
          </cell>
          <cell r="C2038" t="str">
            <v>Joshua Stone</v>
          </cell>
        </row>
        <row r="2039">
          <cell r="A2039" t="str">
            <v>Brett Sharpe</v>
          </cell>
          <cell r="B2039" t="str">
            <v>E0136 - Kirksville</v>
          </cell>
          <cell r="C2039" t="str">
            <v>Gerald Carter</v>
          </cell>
        </row>
        <row r="2040">
          <cell r="A2040" t="str">
            <v>Talon Faircloth</v>
          </cell>
          <cell r="B2040" t="str">
            <v>E0271 - Arcadian Shores</v>
          </cell>
          <cell r="C2040" t="str">
            <v>Anthony Mazzella</v>
          </cell>
        </row>
        <row r="2041">
          <cell r="A2041" t="str">
            <v>Nicholas Deschene</v>
          </cell>
          <cell r="B2041" t="str">
            <v>E0266 - Mountain Home, ID</v>
          </cell>
          <cell r="C2041" t="str">
            <v>Rebecca McCallum-Cameron</v>
          </cell>
        </row>
        <row r="2042">
          <cell r="A2042" t="str">
            <v>Quentin Alston</v>
          </cell>
          <cell r="B2042" t="str">
            <v>E0209 - Tarboro, NC</v>
          </cell>
          <cell r="C2042" t="str">
            <v>Frankie Tadlock</v>
          </cell>
        </row>
        <row r="2043">
          <cell r="A2043" t="str">
            <v>Jamie Lawson</v>
          </cell>
          <cell r="B2043" t="str">
            <v>E0315 - Halls Crossroads</v>
          </cell>
          <cell r="C2043" t="str">
            <v>Ayite Medji</v>
          </cell>
        </row>
        <row r="2044">
          <cell r="A2044" t="str">
            <v>Luis Thompson</v>
          </cell>
          <cell r="B2044" t="str">
            <v>E0231 - Trinity Point</v>
          </cell>
          <cell r="C2044" t="str">
            <v>Brian Hanna</v>
          </cell>
        </row>
        <row r="2045">
          <cell r="A2045" t="str">
            <v>Logan Gephart</v>
          </cell>
          <cell r="B2045" t="str">
            <v>E0110 - Bon Air</v>
          </cell>
          <cell r="C2045" t="str">
            <v>Micah Pinero</v>
          </cell>
        </row>
        <row r="2046">
          <cell r="A2046" t="str">
            <v>Owen Sartwell</v>
          </cell>
          <cell r="B2046" t="str">
            <v>E0158 - Waconia, MN</v>
          </cell>
          <cell r="C2046" t="str">
            <v>Shawn Corway</v>
          </cell>
        </row>
        <row r="2047">
          <cell r="A2047" t="str">
            <v>Mark Rozmarynoski Delgado</v>
          </cell>
          <cell r="B2047" t="str">
            <v>E0158 - Waconia, MN</v>
          </cell>
          <cell r="C2047" t="str">
            <v>Shawn Corway</v>
          </cell>
        </row>
        <row r="2048">
          <cell r="A2048" t="str">
            <v>Jordan Boerum</v>
          </cell>
          <cell r="B2048" t="str">
            <v>E0223 - Otter Lake Road</v>
          </cell>
          <cell r="C2048" t="str">
            <v>Kendall Cannimore</v>
          </cell>
        </row>
        <row r="2049">
          <cell r="A2049" t="str">
            <v>Javez Foreman</v>
          </cell>
          <cell r="B2049" t="str">
            <v>E0004 - Milledgeville</v>
          </cell>
          <cell r="C2049" t="str">
            <v>Davy Cox</v>
          </cell>
        </row>
        <row r="2050">
          <cell r="A2050" t="str">
            <v>Danayah Mccarney</v>
          </cell>
          <cell r="B2050" t="str">
            <v>E0283 - Woodstock, IL</v>
          </cell>
          <cell r="C2050" t="str">
            <v>SHAUN DAMRON</v>
          </cell>
        </row>
        <row r="2051">
          <cell r="A2051" t="str">
            <v>Kylee Cassiano</v>
          </cell>
          <cell r="B2051" t="str">
            <v>E0283 - Woodstock, IL</v>
          </cell>
          <cell r="C2051" t="str">
            <v>SHAUN DAMRON</v>
          </cell>
        </row>
        <row r="2052">
          <cell r="A2052" t="str">
            <v>Patricia Garcia</v>
          </cell>
          <cell r="B2052" t="str">
            <v>E0283 - Woodstock, IL</v>
          </cell>
          <cell r="C2052" t="str">
            <v>SHAUN DAMRON</v>
          </cell>
        </row>
        <row r="2053">
          <cell r="A2053" t="str">
            <v>Josiah Stottler</v>
          </cell>
          <cell r="B2053" t="str">
            <v>E0158 - Waconia, MN</v>
          </cell>
          <cell r="C2053" t="str">
            <v>Shawn Corway</v>
          </cell>
        </row>
        <row r="2054">
          <cell r="A2054" t="str">
            <v>Frankie Robinson</v>
          </cell>
          <cell r="B2054" t="str">
            <v>E0286 - Westover Road</v>
          </cell>
          <cell r="C2054" t="str">
            <v>Mary Hoar</v>
          </cell>
        </row>
        <row r="2055">
          <cell r="A2055" t="str">
            <v>Angelin Perez</v>
          </cell>
          <cell r="B2055" t="str">
            <v>E0236 - University Square</v>
          </cell>
          <cell r="C2055" t="str">
            <v>Robert Sanders</v>
          </cell>
        </row>
        <row r="2056">
          <cell r="A2056" t="str">
            <v>Steven Hill</v>
          </cell>
          <cell r="B2056" t="str">
            <v>E0264 - Red Dog Way</v>
          </cell>
          <cell r="C2056" t="str">
            <v>Daniel Hanst</v>
          </cell>
        </row>
        <row r="2057">
          <cell r="A2057" t="str">
            <v>Garrett Boney</v>
          </cell>
          <cell r="B2057" t="str">
            <v>E0247 - Estes Pkwy</v>
          </cell>
          <cell r="C2057" t="str">
            <v>Stephanie Ratcliffe</v>
          </cell>
        </row>
        <row r="2058">
          <cell r="A2058" t="str">
            <v>nolan tinker</v>
          </cell>
          <cell r="B2058" t="str">
            <v>E0241 - Tusculum</v>
          </cell>
          <cell r="C2058" t="str">
            <v>Matthew Roberts</v>
          </cell>
        </row>
        <row r="2059">
          <cell r="A2059" t="str">
            <v>SHAWN HEATH</v>
          </cell>
          <cell r="B2059" t="str">
            <v>E0289 - Wegge Court</v>
          </cell>
          <cell r="C2059" t="str">
            <v>Justin Cowans</v>
          </cell>
        </row>
        <row r="2060">
          <cell r="A2060" t="str">
            <v>Deandra Campbell</v>
          </cell>
          <cell r="B2060" t="str">
            <v>E0130 - Mobile</v>
          </cell>
          <cell r="C2060" t="str">
            <v>Jeb Plaisance</v>
          </cell>
        </row>
        <row r="2061">
          <cell r="A2061" t="str">
            <v>ERIK LEWIS</v>
          </cell>
          <cell r="B2061" t="str">
            <v>E0080 - Quaker Road</v>
          </cell>
          <cell r="C2061" t="str">
            <v>Shawn Herrick</v>
          </cell>
        </row>
        <row r="2062">
          <cell r="A2062" t="str">
            <v>Cristofer Lopez</v>
          </cell>
          <cell r="B2062" t="str">
            <v>E0283 - Woodstock, IL</v>
          </cell>
          <cell r="C2062" t="str">
            <v>SHAUN DAMRON</v>
          </cell>
        </row>
        <row r="2063">
          <cell r="A2063" t="str">
            <v>Katie Jones</v>
          </cell>
          <cell r="B2063" t="str">
            <v>E0051 - Roswell / Holcomb</v>
          </cell>
          <cell r="C2063" t="str">
            <v>Jeffrey Dunham, Jr</v>
          </cell>
        </row>
        <row r="2064">
          <cell r="A2064" t="str">
            <v>Cameron Brewer</v>
          </cell>
          <cell r="B2064" t="str">
            <v>E0137 - Pickens</v>
          </cell>
          <cell r="C2064" t="str">
            <v>Gregory Smith</v>
          </cell>
        </row>
        <row r="2065">
          <cell r="A2065" t="str">
            <v>Hermcey Richard</v>
          </cell>
          <cell r="B2065" t="str">
            <v>E0051 - Roswell / Holcomb</v>
          </cell>
          <cell r="C2065" t="str">
            <v>Jeffrey Dunham, Jr</v>
          </cell>
        </row>
        <row r="2066">
          <cell r="A2066" t="str">
            <v>jerry lemieux</v>
          </cell>
          <cell r="B2066" t="str">
            <v>E0199 - Searcy, AR</v>
          </cell>
          <cell r="C2066" t="str">
            <v>Jessica Peevy</v>
          </cell>
        </row>
        <row r="2067">
          <cell r="A2067" t="str">
            <v>bryce bower</v>
          </cell>
          <cell r="B2067" t="str">
            <v>E0292 - Waynesboro, VA</v>
          </cell>
          <cell r="C2067" t="str">
            <v>Ryan Dill</v>
          </cell>
        </row>
        <row r="2068">
          <cell r="A2068" t="str">
            <v>Christian Holder</v>
          </cell>
          <cell r="B2068" t="str">
            <v>E0235 - Shelby, NC</v>
          </cell>
          <cell r="C2068" t="str">
            <v>Joshua Cloonan</v>
          </cell>
        </row>
        <row r="2069">
          <cell r="A2069" t="str">
            <v>Matttew Moore</v>
          </cell>
          <cell r="B2069" t="str">
            <v>E0014 - Elizabeth City</v>
          </cell>
          <cell r="C2069" t="str">
            <v>Jason Crouse</v>
          </cell>
        </row>
        <row r="2070">
          <cell r="A2070" t="str">
            <v>cullen wimberly</v>
          </cell>
          <cell r="B2070" t="str">
            <v>E0254 - Flowood, MS</v>
          </cell>
          <cell r="C2070" t="str">
            <v>Andrew Nelson</v>
          </cell>
        </row>
        <row r="2071">
          <cell r="A2071" t="str">
            <v>charley pennell</v>
          </cell>
          <cell r="B2071" t="str">
            <v>E0317 - North Lexington, KY</v>
          </cell>
          <cell r="C2071" t="str">
            <v>Mark Cassidy</v>
          </cell>
        </row>
        <row r="2072">
          <cell r="A2072" t="str">
            <v>Duane James</v>
          </cell>
          <cell r="B2072" t="str">
            <v>E0043 - Boulder Creek</v>
          </cell>
          <cell r="C2072" t="str">
            <v>Jimmy Foster</v>
          </cell>
        </row>
        <row r="2073">
          <cell r="A2073" t="str">
            <v>Ibrahima Seck</v>
          </cell>
          <cell r="B2073" t="str">
            <v>E0019 - High Point</v>
          </cell>
          <cell r="C2073" t="str">
            <v>Nicholas Anthony</v>
          </cell>
        </row>
        <row r="2074">
          <cell r="A2074" t="str">
            <v>Aiden Hammons</v>
          </cell>
          <cell r="B2074" t="str">
            <v>E0129 - Fort Wright</v>
          </cell>
          <cell r="C2074" t="str">
            <v>Samantha Simpson</v>
          </cell>
        </row>
        <row r="2075">
          <cell r="A2075" t="str">
            <v>William Brown</v>
          </cell>
          <cell r="B2075" t="str">
            <v>E0015 - Dacula</v>
          </cell>
          <cell r="C2075" t="str">
            <v>Matt Bachman</v>
          </cell>
        </row>
        <row r="2076">
          <cell r="A2076" t="str">
            <v>Michael Vazquez-Davila</v>
          </cell>
          <cell r="B2076" t="str">
            <v>E0259 - Belleview, FL</v>
          </cell>
          <cell r="C2076" t="str">
            <v>Joseph Baldwyn</v>
          </cell>
        </row>
        <row r="2077">
          <cell r="A2077" t="str">
            <v>JaQuis Coats</v>
          </cell>
          <cell r="B2077" t="str">
            <v>E0114 - Paris</v>
          </cell>
          <cell r="C2077" t="str">
            <v>Joel Cole</v>
          </cell>
        </row>
        <row r="2078">
          <cell r="A2078" t="str">
            <v>Jonathan Roberson</v>
          </cell>
          <cell r="B2078" t="str">
            <v>E0160 - Cookeville,TN</v>
          </cell>
          <cell r="C2078" t="str">
            <v>Caitlin Toner</v>
          </cell>
        </row>
        <row r="2079">
          <cell r="A2079" t="str">
            <v>Maurice Moorman</v>
          </cell>
          <cell r="B2079" t="str">
            <v>E0384 - Alice, TX</v>
          </cell>
          <cell r="C2079" t="str">
            <v>Derek Schillinger</v>
          </cell>
        </row>
        <row r="2080">
          <cell r="A2080" t="str">
            <v>Damian Martinez</v>
          </cell>
          <cell r="B2080" t="str">
            <v>E0283 - Woodstock, IL</v>
          </cell>
          <cell r="C2080" t="str">
            <v>SHAUN DAMRON</v>
          </cell>
        </row>
        <row r="2081">
          <cell r="A2081" t="str">
            <v>landon jayne</v>
          </cell>
          <cell r="B2081" t="str">
            <v>E0317 - North Lexington, KY</v>
          </cell>
          <cell r="C2081" t="str">
            <v>Mark Cassidy</v>
          </cell>
        </row>
        <row r="2082">
          <cell r="A2082" t="str">
            <v>Alejandro Avila</v>
          </cell>
          <cell r="B2082" t="str">
            <v>E0035 - Powder Springs</v>
          </cell>
          <cell r="C2082" t="str">
            <v>Tristan Luther</v>
          </cell>
        </row>
        <row r="2083">
          <cell r="A2083" t="str">
            <v>Miguel Covington</v>
          </cell>
          <cell r="B2083" t="str">
            <v>E0004 - Milledgeville</v>
          </cell>
          <cell r="C2083" t="str">
            <v>Davy Cox</v>
          </cell>
        </row>
        <row r="2084">
          <cell r="A2084" t="str">
            <v>Jonathan Wylly</v>
          </cell>
          <cell r="B2084" t="str">
            <v>E0004 - Milledgeville</v>
          </cell>
          <cell r="C2084" t="str">
            <v>Davy Cox</v>
          </cell>
        </row>
        <row r="2085">
          <cell r="A2085" t="str">
            <v>Daniel Mason</v>
          </cell>
          <cell r="B2085" t="str">
            <v>E0004 - Milledgeville</v>
          </cell>
          <cell r="C2085" t="str">
            <v>Davy Cox</v>
          </cell>
        </row>
        <row r="2086">
          <cell r="A2086" t="str">
            <v>Oliver Alejo</v>
          </cell>
          <cell r="B2086" t="str">
            <v>E0143 - Austin</v>
          </cell>
          <cell r="C2086" t="str">
            <v>Lora Youngmark</v>
          </cell>
        </row>
        <row r="2087">
          <cell r="A2087" t="str">
            <v>Bennett Gulbransen</v>
          </cell>
          <cell r="B2087" t="str">
            <v>E0158 - Waconia, MN</v>
          </cell>
          <cell r="C2087" t="str">
            <v>Shawn Corway</v>
          </cell>
        </row>
        <row r="2088">
          <cell r="A2088" t="str">
            <v>shawn Prybil</v>
          </cell>
          <cell r="B2088" t="str">
            <v>E0283 - Woodstock, IL</v>
          </cell>
          <cell r="C2088" t="str">
            <v>SHAUN DAMRON</v>
          </cell>
        </row>
        <row r="2089">
          <cell r="A2089" t="str">
            <v>Austin Kennard</v>
          </cell>
          <cell r="B2089" t="str">
            <v>E0116 - Clive</v>
          </cell>
          <cell r="C2089" t="str">
            <v>Harrison Johnson</v>
          </cell>
        </row>
        <row r="2090">
          <cell r="A2090" t="str">
            <v>Aaron Davis</v>
          </cell>
          <cell r="B2090" t="str">
            <v>E0096 - Athens / Athens GA 1</v>
          </cell>
          <cell r="C2090" t="str">
            <v>Thomas Russell</v>
          </cell>
        </row>
        <row r="2091">
          <cell r="A2091" t="str">
            <v>MIKIAS MULUKEN</v>
          </cell>
          <cell r="B2091" t="str">
            <v>E0203 - Walton Court</v>
          </cell>
          <cell r="C2091" t="str">
            <v>Matthew McCoy</v>
          </cell>
        </row>
        <row r="2092">
          <cell r="A2092" t="str">
            <v>Micah Smith</v>
          </cell>
          <cell r="B2092" t="str">
            <v>E0099 - Alexandria</v>
          </cell>
          <cell r="C2092" t="str">
            <v>Matthew Rust</v>
          </cell>
        </row>
        <row r="2093">
          <cell r="A2093" t="str">
            <v>Jory Williams</v>
          </cell>
          <cell r="B2093" t="str">
            <v>E0023 - GA Fayetteville</v>
          </cell>
          <cell r="C2093" t="str">
            <v>Kevin Brake</v>
          </cell>
        </row>
        <row r="2094">
          <cell r="A2094" t="str">
            <v>Andrew Garrett</v>
          </cell>
          <cell r="B2094" t="str">
            <v>E0165 - White House, TN</v>
          </cell>
          <cell r="C2094" t="str">
            <v>Don Cross</v>
          </cell>
        </row>
        <row r="2095">
          <cell r="A2095" t="str">
            <v>Michael Ball</v>
          </cell>
          <cell r="B2095" t="str">
            <v>E0153 - Willmar</v>
          </cell>
          <cell r="C2095" t="str">
            <v>Joseph Peterson</v>
          </cell>
        </row>
        <row r="2096">
          <cell r="A2096" t="str">
            <v>Ryan Dickinson</v>
          </cell>
          <cell r="B2096" t="str">
            <v>E0304 - Cliff Lake</v>
          </cell>
          <cell r="C2096" t="str">
            <v>Jacob Skouge</v>
          </cell>
        </row>
        <row r="2097">
          <cell r="A2097" t="str">
            <v>Caleb Kendrick</v>
          </cell>
          <cell r="B2097" t="str">
            <v>E0286 - Westover Road</v>
          </cell>
          <cell r="C2097" t="str">
            <v>Mary Hoar</v>
          </cell>
        </row>
        <row r="2098">
          <cell r="A2098" t="str">
            <v>Dominic Mckinley</v>
          </cell>
          <cell r="B2098" t="str">
            <v>E0283 - Woodstock, IL</v>
          </cell>
          <cell r="C2098" t="str">
            <v>SHAUN DAMRON</v>
          </cell>
        </row>
        <row r="2099">
          <cell r="A2099" t="str">
            <v>Jeremiah Turner</v>
          </cell>
          <cell r="B2099" t="str">
            <v>E0109 - Madison Heights</v>
          </cell>
          <cell r="C2099" t="str">
            <v>Reyvin Siegel</v>
          </cell>
        </row>
        <row r="2100">
          <cell r="A2100" t="str">
            <v>Richardson Johnson</v>
          </cell>
          <cell r="B2100" t="str">
            <v>E0128 - Valdosta</v>
          </cell>
          <cell r="C2100" t="str">
            <v>Brandon Brown</v>
          </cell>
        </row>
        <row r="2101">
          <cell r="A2101" t="str">
            <v>kaiden cline</v>
          </cell>
          <cell r="B2101" t="str">
            <v>E0292 - Waynesboro, VA</v>
          </cell>
          <cell r="C2101" t="str">
            <v>Ryan Dill</v>
          </cell>
        </row>
        <row r="2102">
          <cell r="A2102" t="str">
            <v>Brayden Walsh</v>
          </cell>
          <cell r="B2102" t="str">
            <v>E0292 - Waynesboro, VA</v>
          </cell>
          <cell r="C2102" t="str">
            <v>Ryan Dill</v>
          </cell>
        </row>
        <row r="2103">
          <cell r="A2103" t="str">
            <v>Ryelee Case</v>
          </cell>
          <cell r="B2103" t="str">
            <v>E0063 - Rapid City</v>
          </cell>
          <cell r="C2103" t="str">
            <v>Leroy Sattler</v>
          </cell>
        </row>
        <row r="2104">
          <cell r="A2104" t="str">
            <v>Bennett Rawl</v>
          </cell>
          <cell r="B2104" t="str">
            <v>E0015 - Dacula</v>
          </cell>
          <cell r="C2104" t="str">
            <v>Matt Bachman</v>
          </cell>
        </row>
        <row r="2105">
          <cell r="A2105" t="str">
            <v>Carson Nash</v>
          </cell>
          <cell r="B2105" t="str">
            <v>E0195 - Florence, AL</v>
          </cell>
          <cell r="C2105" t="str">
            <v>Anthony Pitera</v>
          </cell>
        </row>
        <row r="2106">
          <cell r="A2106" t="str">
            <v>Emily Hunter</v>
          </cell>
          <cell r="B2106" t="str">
            <v>E0106 - Pensacola</v>
          </cell>
          <cell r="C2106" t="str">
            <v>Owen Capriola</v>
          </cell>
        </row>
        <row r="2107">
          <cell r="A2107" t="str">
            <v>Johnathan Pate</v>
          </cell>
          <cell r="B2107" t="str">
            <v>E0196 - Theydon Bend</v>
          </cell>
          <cell r="C2107" t="str">
            <v>Nathan Clement</v>
          </cell>
        </row>
        <row r="2108">
          <cell r="A2108" t="str">
            <v>Fernando Rivera</v>
          </cell>
          <cell r="B2108" t="str">
            <v>E0230 - 34th Street</v>
          </cell>
          <cell r="C2108" t="str">
            <v>Christopher Braziel</v>
          </cell>
        </row>
        <row r="2109">
          <cell r="A2109" t="str">
            <v>Robert Jiles</v>
          </cell>
          <cell r="B2109" t="str">
            <v>E0070 - Baytown</v>
          </cell>
          <cell r="C2109" t="str">
            <v>Mark Campbell</v>
          </cell>
        </row>
        <row r="2110">
          <cell r="A2110" t="str">
            <v>RICHARD HANAK</v>
          </cell>
          <cell r="B2110" t="str">
            <v>E0270 - Lecanto, FL</v>
          </cell>
          <cell r="C2110" t="str">
            <v>Robert Gambino</v>
          </cell>
        </row>
        <row r="2111">
          <cell r="A2111" t="str">
            <v>Logan Jelicks</v>
          </cell>
          <cell r="B2111" t="str">
            <v>E0248 - Ridge Road</v>
          </cell>
          <cell r="C2111" t="str">
            <v>John Womble</v>
          </cell>
        </row>
        <row r="2112">
          <cell r="A2112" t="str">
            <v>Skylar Haun</v>
          </cell>
          <cell r="B2112" t="str">
            <v>E0214 - Doe Run Blvd</v>
          </cell>
          <cell r="C2112" t="str">
            <v>Cecilia Pate</v>
          </cell>
        </row>
        <row r="2113">
          <cell r="A2113" t="str">
            <v>Jordan Robinson</v>
          </cell>
          <cell r="B2113" t="str">
            <v>E0214 - Doe Run Blvd</v>
          </cell>
          <cell r="C2113" t="str">
            <v>Cecilia Pate</v>
          </cell>
        </row>
        <row r="2114">
          <cell r="A2114" t="str">
            <v>Damani Lee</v>
          </cell>
          <cell r="B2114" t="str">
            <v>E0205 - Beltline Road SW</v>
          </cell>
          <cell r="C2114" t="str">
            <v>Felicia Slager</v>
          </cell>
        </row>
        <row r="2115">
          <cell r="A2115" t="str">
            <v>Jamya King</v>
          </cell>
          <cell r="B2115" t="str">
            <v>E0203 - Walton Court</v>
          </cell>
          <cell r="C2115" t="str">
            <v>Matthew McCoy</v>
          </cell>
        </row>
        <row r="2116">
          <cell r="A2116" t="str">
            <v>Antonio Campbell</v>
          </cell>
          <cell r="B2116" t="str">
            <v>E0155 - Columbia SC</v>
          </cell>
          <cell r="C2116" t="str">
            <v>Scott Gulasa</v>
          </cell>
        </row>
        <row r="2117">
          <cell r="A2117" t="str">
            <v>Cristopher Ocasio Valentin</v>
          </cell>
          <cell r="B2117" t="str">
            <v>E0123 - Shelbyville</v>
          </cell>
          <cell r="C2117" t="str">
            <v>Byron Barnes</v>
          </cell>
        </row>
        <row r="2118">
          <cell r="A2118" t="str">
            <v>Anthony Hurks</v>
          </cell>
          <cell r="B2118" t="str">
            <v>E0203 - Walton Court</v>
          </cell>
          <cell r="C2118" t="str">
            <v>Matthew McCoy</v>
          </cell>
        </row>
        <row r="2119">
          <cell r="A2119" t="str">
            <v>Adam Ransone</v>
          </cell>
          <cell r="B2119" t="str">
            <v>E0281 - Caraway Road</v>
          </cell>
          <cell r="C2119" t="str">
            <v>Zachary Gairhan</v>
          </cell>
        </row>
        <row r="2120">
          <cell r="A2120" t="str">
            <v>Christopher Duncan</v>
          </cell>
          <cell r="B2120" t="str">
            <v>E0137 - Pickens</v>
          </cell>
          <cell r="C2120" t="str">
            <v>Gregory Smith</v>
          </cell>
        </row>
        <row r="2121">
          <cell r="A2121" t="str">
            <v>Johnathan Brown</v>
          </cell>
          <cell r="B2121" t="str">
            <v>E0372 - Bobby Miller Pkwy</v>
          </cell>
          <cell r="C2121" t="str">
            <v>Simranjeet Singh</v>
          </cell>
        </row>
        <row r="2122">
          <cell r="A2122" t="str">
            <v>Jae'Quon Wilder</v>
          </cell>
          <cell r="B2122" t="str">
            <v>E0372 - Bobby Miller Pkwy</v>
          </cell>
          <cell r="C2122" t="str">
            <v>Simranjeet Singh</v>
          </cell>
        </row>
        <row r="2123">
          <cell r="A2123" t="str">
            <v>Amarion Roberts</v>
          </cell>
          <cell r="B2123" t="str">
            <v>E0372 - Bobby Miller Pkwy</v>
          </cell>
          <cell r="C2123" t="str">
            <v>Simranjeet Singh</v>
          </cell>
        </row>
        <row r="2124">
          <cell r="A2124" t="str">
            <v>Cedrick Foy</v>
          </cell>
          <cell r="B2124" t="str">
            <v>E0372 - Bobby Miller Pkwy</v>
          </cell>
          <cell r="C2124" t="str">
            <v>Simranjeet Singh</v>
          </cell>
        </row>
        <row r="2125">
          <cell r="A2125" t="str">
            <v>Tucker Moore</v>
          </cell>
          <cell r="B2125" t="str">
            <v>E0307 - East Statesboro, GA</v>
          </cell>
          <cell r="C2125" t="str">
            <v>Veronica Wyrostek</v>
          </cell>
        </row>
        <row r="2126">
          <cell r="A2126" t="str">
            <v>Charles Nokes</v>
          </cell>
          <cell r="B2126" t="str">
            <v>E0313 - Hillsboro, TX</v>
          </cell>
          <cell r="C2126" t="str">
            <v>Cody Rubit</v>
          </cell>
        </row>
        <row r="2127">
          <cell r="A2127" t="str">
            <v>Angela Salinas</v>
          </cell>
          <cell r="B2127" t="str">
            <v>E0203 - Walton Court</v>
          </cell>
          <cell r="C2127" t="str">
            <v>Matthew McCoy</v>
          </cell>
        </row>
        <row r="2128">
          <cell r="A2128" t="str">
            <v>Carlos Urbina Garcia</v>
          </cell>
          <cell r="B2128" t="str">
            <v>E0190 - Fort Dodge, IA</v>
          </cell>
          <cell r="C2128" t="str">
            <v>Grant Hendrix</v>
          </cell>
        </row>
        <row r="2129">
          <cell r="A2129" t="str">
            <v>Antrevious Carter</v>
          </cell>
          <cell r="B2129" t="str">
            <v>E0031 - Veterans</v>
          </cell>
          <cell r="C2129" t="str">
            <v>Kyle Robertson</v>
          </cell>
        </row>
        <row r="2130">
          <cell r="A2130" t="str">
            <v>Raymundo Francisco Nicolas</v>
          </cell>
          <cell r="B2130" t="str">
            <v>E0060 - Guntersville</v>
          </cell>
          <cell r="C2130" t="str">
            <v>John Nutbrown</v>
          </cell>
        </row>
        <row r="2131">
          <cell r="A2131" t="str">
            <v>Jaqavious Hooks</v>
          </cell>
          <cell r="B2131" t="str">
            <v>E0076 - Americus</v>
          </cell>
          <cell r="C2131" t="str">
            <v>Colin Williams</v>
          </cell>
        </row>
        <row r="2132">
          <cell r="A2132" t="str">
            <v>Trevon Long</v>
          </cell>
          <cell r="B2132" t="str">
            <v>E0372 - Bobby Miller Pkwy</v>
          </cell>
          <cell r="C2132" t="str">
            <v>Simranjeet Singh</v>
          </cell>
        </row>
        <row r="2133">
          <cell r="A2133" t="str">
            <v>D Alveon English</v>
          </cell>
          <cell r="B2133" t="str">
            <v>E0310 - Garrett</v>
          </cell>
          <cell r="C2133" t="str">
            <v>Jon Thornton</v>
          </cell>
        </row>
        <row r="2134">
          <cell r="A2134" t="str">
            <v>Bladen Jones</v>
          </cell>
          <cell r="B2134" t="str">
            <v>E0140 - Moore</v>
          </cell>
          <cell r="C2134" t="str">
            <v>William Allen</v>
          </cell>
        </row>
        <row r="2135">
          <cell r="A2135" t="str">
            <v>Carlo Kemper</v>
          </cell>
          <cell r="B2135" t="str">
            <v>E0139 - Gretna</v>
          </cell>
          <cell r="C2135" t="str">
            <v>Jeff Demboski</v>
          </cell>
        </row>
        <row r="2136">
          <cell r="A2136" t="str">
            <v>Joshua Tiller</v>
          </cell>
          <cell r="B2136" t="str">
            <v>E0142 - Bristol</v>
          </cell>
          <cell r="C2136" t="str">
            <v>Christopher Cox</v>
          </cell>
        </row>
        <row r="2137">
          <cell r="A2137" t="str">
            <v>Mikya Grace</v>
          </cell>
          <cell r="B2137" t="str">
            <v>E0232 - North Madison</v>
          </cell>
          <cell r="C2137" t="str">
            <v>Bradley Estis</v>
          </cell>
        </row>
        <row r="2138">
          <cell r="A2138" t="str">
            <v>Owen Borucki</v>
          </cell>
          <cell r="B2138" t="str">
            <v>E0232 - North Madison</v>
          </cell>
          <cell r="C2138" t="str">
            <v>Bradley Estis</v>
          </cell>
        </row>
        <row r="2139">
          <cell r="A2139" t="str">
            <v>Trey Garrett</v>
          </cell>
          <cell r="B2139" t="str">
            <v>E0107 - Gainesville</v>
          </cell>
          <cell r="C2139" t="str">
            <v>Kyle Busch</v>
          </cell>
        </row>
        <row r="2140">
          <cell r="A2140" t="str">
            <v>Sergio estala</v>
          </cell>
          <cell r="B2140" t="str">
            <v>E0107 - Gainesville</v>
          </cell>
          <cell r="C2140" t="str">
            <v>Kyle Busch</v>
          </cell>
        </row>
        <row r="2141">
          <cell r="A2141" t="str">
            <v>Donald Pope</v>
          </cell>
          <cell r="B2141" t="str">
            <v>E0196 - Theydon Bend</v>
          </cell>
          <cell r="C2141" t="str">
            <v>Nathan Clement</v>
          </cell>
        </row>
        <row r="2142">
          <cell r="A2142" t="str">
            <v>Mark Hoeft</v>
          </cell>
          <cell r="B2142" t="str">
            <v>E0312 - Beaver Dam, WI</v>
          </cell>
          <cell r="C2142" t="str">
            <v>Edward Bayliss</v>
          </cell>
        </row>
        <row r="2143">
          <cell r="A2143" t="str">
            <v>Alexander Wilk</v>
          </cell>
          <cell r="B2143" t="str">
            <v>E0231 - Trinity Point</v>
          </cell>
          <cell r="C2143" t="str">
            <v>Brian Hanna</v>
          </cell>
        </row>
        <row r="2144">
          <cell r="A2144" t="str">
            <v>Tayvn Bomar</v>
          </cell>
          <cell r="B2144" t="str">
            <v>E0109 - Madison Heights</v>
          </cell>
          <cell r="C2144" t="str">
            <v>Reyvin Siegel</v>
          </cell>
        </row>
        <row r="2145">
          <cell r="A2145" t="str">
            <v>Landon Patterson</v>
          </cell>
          <cell r="B2145" t="str">
            <v>E0060 - Guntersville</v>
          </cell>
          <cell r="C2145" t="str">
            <v>John Nutbrown</v>
          </cell>
        </row>
        <row r="2146">
          <cell r="A2146" t="str">
            <v>Jamarcus Thomas</v>
          </cell>
          <cell r="B2146" t="str">
            <v>E0310 - Garrett</v>
          </cell>
          <cell r="C2146" t="str">
            <v>Jon Thornton</v>
          </cell>
        </row>
        <row r="2147">
          <cell r="A2147" t="str">
            <v>Joseph Riley</v>
          </cell>
          <cell r="B2147" t="str">
            <v>E0310 - Garrett</v>
          </cell>
          <cell r="C2147" t="str">
            <v>Jon Thornton</v>
          </cell>
        </row>
        <row r="2148">
          <cell r="A2148" t="str">
            <v>Jessie Johnson</v>
          </cell>
          <cell r="B2148" t="str">
            <v>E0190 - Fort Dodge, IA</v>
          </cell>
          <cell r="C2148" t="str">
            <v>Grant Hendrix</v>
          </cell>
        </row>
        <row r="2149">
          <cell r="A2149" t="str">
            <v>Cody Rodriguez</v>
          </cell>
          <cell r="B2149" t="str">
            <v>E0090 - Minot</v>
          </cell>
          <cell r="C2149" t="str">
            <v>Leslie Conway</v>
          </cell>
        </row>
        <row r="2150">
          <cell r="A2150" t="str">
            <v>Taiden Tester</v>
          </cell>
          <cell r="B2150" t="str">
            <v>E0317 - North Lexington, KY</v>
          </cell>
          <cell r="C2150" t="str">
            <v>Mark Cassidy</v>
          </cell>
        </row>
        <row r="2151">
          <cell r="A2151" t="str">
            <v>Thomas Frommelt</v>
          </cell>
          <cell r="B2151" t="str">
            <v>E0192 - Clinton Plaza West</v>
          </cell>
          <cell r="C2151" t="str">
            <v>Samantha Hackney</v>
          </cell>
        </row>
        <row r="2152">
          <cell r="A2152" t="str">
            <v>Lester Younkin</v>
          </cell>
          <cell r="B2152" t="str">
            <v>E0210 - Center Avenue</v>
          </cell>
          <cell r="C2152" t="str">
            <v>AARON RITENOUR</v>
          </cell>
        </row>
        <row r="2153">
          <cell r="A2153" t="str">
            <v>Michael Fisher</v>
          </cell>
          <cell r="B2153" t="str">
            <v>E0010 - Sumter</v>
          </cell>
          <cell r="C2153" t="str">
            <v>Christopher Chestnut</v>
          </cell>
        </row>
        <row r="2154">
          <cell r="A2154" t="str">
            <v>Brody Lee</v>
          </cell>
          <cell r="B2154" t="str">
            <v>E0038 - Kennesaw</v>
          </cell>
          <cell r="C2154" t="str">
            <v>Jason Graham</v>
          </cell>
        </row>
        <row r="2155">
          <cell r="A2155" t="str">
            <v>Anthony Gonzalez</v>
          </cell>
          <cell r="B2155" t="str">
            <v>E0038 - Kennesaw</v>
          </cell>
          <cell r="C2155" t="str">
            <v>Jason Graham</v>
          </cell>
        </row>
        <row r="2156">
          <cell r="A2156" t="str">
            <v>Jackson Resnick</v>
          </cell>
          <cell r="B2156" t="str">
            <v>E0015 - Dacula</v>
          </cell>
          <cell r="C2156" t="str">
            <v>Matt Bachman</v>
          </cell>
        </row>
        <row r="2157">
          <cell r="A2157" t="str">
            <v>Landon Tochihara</v>
          </cell>
          <cell r="B2157" t="str">
            <v>E0074 - Coralville</v>
          </cell>
          <cell r="C2157" t="str">
            <v>Ben Boyd</v>
          </cell>
        </row>
        <row r="2158">
          <cell r="A2158" t="str">
            <v>Brenda Fontenot</v>
          </cell>
          <cell r="B2158" t="str">
            <v>E0154 - Lawton</v>
          </cell>
          <cell r="C2158" t="str">
            <v>Charles Gilbow</v>
          </cell>
        </row>
        <row r="2159">
          <cell r="A2159" t="str">
            <v>Kaleb Ellis</v>
          </cell>
          <cell r="B2159" t="str">
            <v>E0043 - Boulder Creek</v>
          </cell>
          <cell r="C2159" t="str">
            <v>Jimmy Foster</v>
          </cell>
        </row>
        <row r="2160">
          <cell r="A2160" t="str">
            <v>Beth Much</v>
          </cell>
          <cell r="B2160" t="str">
            <v>E0192 - Clinton Plaza West</v>
          </cell>
          <cell r="C2160" t="str">
            <v>Samantha Hackney</v>
          </cell>
        </row>
        <row r="2161">
          <cell r="A2161" t="str">
            <v>Paul Durham</v>
          </cell>
          <cell r="B2161" t="str">
            <v>E0307 - East Statesboro, GA</v>
          </cell>
          <cell r="C2161" t="str">
            <v>Veronica Wyrostek</v>
          </cell>
        </row>
        <row r="2162">
          <cell r="A2162" t="str">
            <v>Caleb Twoelk</v>
          </cell>
          <cell r="B2162" t="str">
            <v>E0063 - Rapid City</v>
          </cell>
          <cell r="C2162" t="str">
            <v>Leroy Sattler</v>
          </cell>
        </row>
        <row r="2163">
          <cell r="A2163" t="str">
            <v>Conner Abbott</v>
          </cell>
          <cell r="B2163" t="str">
            <v>E0192 - Clinton Plaza West</v>
          </cell>
          <cell r="C2163" t="str">
            <v>Samantha Hackney</v>
          </cell>
        </row>
        <row r="2164">
          <cell r="A2164" t="str">
            <v>Oriana Villwock</v>
          </cell>
          <cell r="B2164" t="str">
            <v>E0312 - Beaver Dam, WI</v>
          </cell>
          <cell r="C2164" t="str">
            <v>Edward Bayliss</v>
          </cell>
        </row>
        <row r="2165">
          <cell r="A2165" t="str">
            <v>Andrew Thomas</v>
          </cell>
          <cell r="B2165" t="str">
            <v>E0002 - Thomaston</v>
          </cell>
          <cell r="C2165" t="str">
            <v>Jonathan Richardson</v>
          </cell>
        </row>
        <row r="2166">
          <cell r="A2166" t="str">
            <v>Jamal Forester</v>
          </cell>
          <cell r="B2166" t="str">
            <v>E0022 - Newnan</v>
          </cell>
          <cell r="C2166" t="str">
            <v>Kevin Williams</v>
          </cell>
        </row>
        <row r="2167">
          <cell r="A2167" t="str">
            <v>Esteban Altamirano</v>
          </cell>
          <cell r="B2167" t="str">
            <v>E0250 - Aiken, SC</v>
          </cell>
          <cell r="C2167" t="str">
            <v>David Beckum</v>
          </cell>
        </row>
        <row r="2168">
          <cell r="A2168" t="str">
            <v>Myles Hutson</v>
          </cell>
          <cell r="B2168" t="str">
            <v>E0008 - Irby</v>
          </cell>
          <cell r="C2168" t="str">
            <v>William Wolfenbarger</v>
          </cell>
        </row>
        <row r="2169">
          <cell r="A2169" t="str">
            <v>Joseph Nivens</v>
          </cell>
          <cell r="B2169" t="str">
            <v>E0218 - Borger, TX</v>
          </cell>
          <cell r="C2169" t="str">
            <v>Tyra Payne</v>
          </cell>
        </row>
        <row r="2170">
          <cell r="A2170" t="str">
            <v>tanner lacefield</v>
          </cell>
          <cell r="B2170" t="str">
            <v>E0280 - State Line</v>
          </cell>
          <cell r="C2170" t="str">
            <v>Arthur Johnson</v>
          </cell>
        </row>
        <row r="2171">
          <cell r="A2171" t="str">
            <v>Wyatt Carey</v>
          </cell>
          <cell r="B2171" t="str">
            <v>E0022 - Newnan</v>
          </cell>
          <cell r="C2171" t="str">
            <v>Kevin Williams</v>
          </cell>
        </row>
        <row r="2172">
          <cell r="A2172" t="str">
            <v>Kaden Bailey</v>
          </cell>
          <cell r="B2172" t="str">
            <v>E0015 - Dacula</v>
          </cell>
          <cell r="C2172" t="str">
            <v>Matt Bachman</v>
          </cell>
        </row>
        <row r="2173">
          <cell r="A2173" t="str">
            <v>Kevin Pereira</v>
          </cell>
          <cell r="B2173" t="str">
            <v>E0022 - Newnan</v>
          </cell>
          <cell r="C2173" t="str">
            <v>Kevin Williams</v>
          </cell>
        </row>
        <row r="2174">
          <cell r="A2174" t="str">
            <v>Angel Luna</v>
          </cell>
          <cell r="B2174" t="str">
            <v>E0120 - Manassas Park</v>
          </cell>
          <cell r="C2174" t="str">
            <v>DILLON MEISTER</v>
          </cell>
        </row>
        <row r="2175">
          <cell r="A2175" t="str">
            <v>thomas carr</v>
          </cell>
          <cell r="B2175" t="str">
            <v>E0122 - TN Lawrenceburg</v>
          </cell>
          <cell r="C2175" t="str">
            <v>Howard Montes</v>
          </cell>
        </row>
        <row r="2176">
          <cell r="A2176" t="str">
            <v>James McKay</v>
          </cell>
          <cell r="B2176" t="str">
            <v>E0120 - Manassas Park</v>
          </cell>
          <cell r="C2176" t="str">
            <v>DILLON MEISTER</v>
          </cell>
        </row>
        <row r="2177">
          <cell r="A2177" t="str">
            <v>Xander Moore</v>
          </cell>
          <cell r="B2177" t="str">
            <v>E0145 - Pulaski</v>
          </cell>
          <cell r="C2177" t="str">
            <v>James Stone</v>
          </cell>
        </row>
        <row r="2178">
          <cell r="A2178" t="str">
            <v>Joseph Miranda</v>
          </cell>
          <cell r="B2178" t="str">
            <v>E0150 - Surf City</v>
          </cell>
          <cell r="C2178" t="str">
            <v>Luis Otero</v>
          </cell>
        </row>
        <row r="2179">
          <cell r="A2179" t="str">
            <v>Kameron Morey</v>
          </cell>
          <cell r="B2179" t="str">
            <v>E0201 - Culpeper, VA</v>
          </cell>
          <cell r="C2179" t="str">
            <v>Jonathan Ackerman</v>
          </cell>
        </row>
        <row r="2180">
          <cell r="A2180" t="str">
            <v>Logan Holt</v>
          </cell>
          <cell r="B2180" t="str">
            <v>E0241 - Tusculum</v>
          </cell>
          <cell r="C2180" t="str">
            <v>Matthew Roberts</v>
          </cell>
        </row>
        <row r="2181">
          <cell r="A2181" t="str">
            <v>Steven Emerson</v>
          </cell>
          <cell r="B2181" t="str">
            <v>E0151 - Helena, AL</v>
          </cell>
          <cell r="C2181" t="str">
            <v>Keith McDonald</v>
          </cell>
        </row>
        <row r="2182">
          <cell r="A2182" t="str">
            <v>Kyle Stanley</v>
          </cell>
          <cell r="B2182" t="str">
            <v>E0051 - Roswell / Holcomb</v>
          </cell>
          <cell r="C2182" t="str">
            <v>Jeffrey Dunham, Jr</v>
          </cell>
        </row>
        <row r="2183">
          <cell r="A2183" t="str">
            <v>Jaeden Barnett</v>
          </cell>
          <cell r="B2183" t="str">
            <v>E0126 - Charlottesville</v>
          </cell>
          <cell r="C2183" t="str">
            <v>Nathan Goldenberg</v>
          </cell>
        </row>
        <row r="2184">
          <cell r="A2184" t="str">
            <v>Dylan Gronefeld</v>
          </cell>
          <cell r="B2184" t="str">
            <v>E0307 - East Statesboro, GA</v>
          </cell>
          <cell r="C2184" t="str">
            <v>Veronica Wyrostek</v>
          </cell>
        </row>
        <row r="2185">
          <cell r="A2185" t="str">
            <v>Brennan King</v>
          </cell>
          <cell r="B2185" t="str">
            <v>E0015 - Dacula</v>
          </cell>
          <cell r="C2185" t="str">
            <v>Matt Bachman</v>
          </cell>
        </row>
        <row r="2186">
          <cell r="A2186" t="str">
            <v>Renee Rivera</v>
          </cell>
          <cell r="B2186" t="str">
            <v>E0082 - Ocala</v>
          </cell>
          <cell r="C2186" t="str">
            <v>Marquis Scott</v>
          </cell>
        </row>
        <row r="2187">
          <cell r="A2187" t="str">
            <v>Richard Myers</v>
          </cell>
          <cell r="B2187" t="str">
            <v>E0060 - Guntersville</v>
          </cell>
          <cell r="C2187" t="str">
            <v>John Nutbrown</v>
          </cell>
        </row>
        <row r="2188">
          <cell r="A2188" t="str">
            <v>Justin Rogers</v>
          </cell>
          <cell r="B2188" t="str">
            <v>E0230 - 34th Street</v>
          </cell>
          <cell r="C2188" t="str">
            <v>Christopher Braziel</v>
          </cell>
        </row>
        <row r="2189">
          <cell r="A2189" t="str">
            <v>Carson Davidson</v>
          </cell>
          <cell r="B2189" t="str">
            <v>E0096 - Athens / Athens GA 1</v>
          </cell>
          <cell r="C2189" t="str">
            <v>Thomas Russell</v>
          </cell>
        </row>
        <row r="2190">
          <cell r="A2190" t="str">
            <v>Nelson Head</v>
          </cell>
          <cell r="B2190" t="str">
            <v>E0034 - Sandy Springs</v>
          </cell>
          <cell r="C2190" t="str">
            <v>Kevin Smith</v>
          </cell>
        </row>
        <row r="2191">
          <cell r="A2191" t="str">
            <v>Kevin Lopez</v>
          </cell>
          <cell r="B2191" t="str">
            <v>E0120 - Manassas Park</v>
          </cell>
          <cell r="C2191" t="str">
            <v>DILLON MEISTER</v>
          </cell>
        </row>
        <row r="2192">
          <cell r="A2192" t="str">
            <v>Amani Foree</v>
          </cell>
          <cell r="B2192" t="str">
            <v>E0198 - Wesleyan Road</v>
          </cell>
          <cell r="C2192" t="str">
            <v>Lindsay Schultz</v>
          </cell>
        </row>
        <row r="2193">
          <cell r="A2193" t="str">
            <v>Tanner Johnson</v>
          </cell>
          <cell r="B2193" t="str">
            <v>E0119 - Athens - Decatur</v>
          </cell>
          <cell r="C2193" t="str">
            <v>David Deal</v>
          </cell>
        </row>
        <row r="2194">
          <cell r="A2194" t="str">
            <v>Sandra Moubacher</v>
          </cell>
          <cell r="B2194" t="str">
            <v>E0293 - Lombard, IL</v>
          </cell>
          <cell r="C2194" t="str">
            <v>Karlee Gibbens</v>
          </cell>
        </row>
        <row r="2195">
          <cell r="A2195" t="str">
            <v>Steven Lemley</v>
          </cell>
          <cell r="B2195" t="str">
            <v>E0020 - Conway</v>
          </cell>
          <cell r="C2195" t="str">
            <v>Joseph Landfried</v>
          </cell>
        </row>
        <row r="2196">
          <cell r="A2196" t="str">
            <v>McKinnon Miles</v>
          </cell>
          <cell r="B2196" t="str">
            <v>E0005 - Florence SC</v>
          </cell>
          <cell r="C2196" t="str">
            <v>Raymond Otto</v>
          </cell>
        </row>
        <row r="2197">
          <cell r="A2197" t="str">
            <v>Noah Spears</v>
          </cell>
          <cell r="B2197" t="str">
            <v>E0005 - Florence SC</v>
          </cell>
          <cell r="C2197" t="str">
            <v>Raymond Otto</v>
          </cell>
        </row>
        <row r="2198">
          <cell r="A2198" t="str">
            <v>Hudsyn Matejovsky</v>
          </cell>
          <cell r="B2198" t="str">
            <v>E0181 - Great Falls</v>
          </cell>
          <cell r="C2198" t="str">
            <v>Megan Moore</v>
          </cell>
        </row>
        <row r="2199">
          <cell r="A2199" t="str">
            <v>Corey Sanborn</v>
          </cell>
          <cell r="B2199" t="str">
            <v>E0033 - Pinehurst</v>
          </cell>
          <cell r="C2199" t="str">
            <v>Michael Blackwell</v>
          </cell>
        </row>
        <row r="2200">
          <cell r="A2200" t="str">
            <v>Denny Zamudio</v>
          </cell>
          <cell r="B2200" t="str">
            <v>E0107 - Gainesville</v>
          </cell>
          <cell r="C2200" t="str">
            <v>Kyle Busch</v>
          </cell>
        </row>
        <row r="2201">
          <cell r="A2201" t="str">
            <v>hayden pigford</v>
          </cell>
          <cell r="B2201" t="str">
            <v>E0109 - Madison Heights</v>
          </cell>
          <cell r="C2201" t="str">
            <v>Reyvin Siegel</v>
          </cell>
        </row>
        <row r="2202">
          <cell r="A2202" t="str">
            <v>Jallen McCrary</v>
          </cell>
          <cell r="B2202" t="str">
            <v>E0045 - Watson</v>
          </cell>
          <cell r="C2202" t="str">
            <v>Steven Goddard</v>
          </cell>
        </row>
        <row r="2203">
          <cell r="A2203" t="str">
            <v>Cooper Taylor</v>
          </cell>
          <cell r="B2203" t="str">
            <v>E0051 - Roswell / Holcomb</v>
          </cell>
          <cell r="C2203" t="str">
            <v>Jeffrey Dunham, Jr</v>
          </cell>
        </row>
        <row r="2204">
          <cell r="A2204" t="str">
            <v>Jeremiah Clemons</v>
          </cell>
          <cell r="B2204" t="str">
            <v>E0130 - Mobile</v>
          </cell>
          <cell r="C2204" t="str">
            <v>Jeb Plaisance</v>
          </cell>
        </row>
        <row r="2205">
          <cell r="A2205" t="str">
            <v>DaShila Baldwin</v>
          </cell>
          <cell r="B2205" t="str">
            <v>E0269 - Schillinger Road</v>
          </cell>
          <cell r="C2205" t="str">
            <v>Sean Stevens</v>
          </cell>
        </row>
        <row r="2206">
          <cell r="A2206" t="str">
            <v>Lizzie Hamilton</v>
          </cell>
          <cell r="B2206" t="str">
            <v>E0372 - Bobby Miller Pkwy</v>
          </cell>
          <cell r="C2206" t="str">
            <v>Simranjeet Singh</v>
          </cell>
        </row>
        <row r="2207">
          <cell r="A2207" t="str">
            <v>Austin Blair</v>
          </cell>
          <cell r="B2207" t="str">
            <v>E0290 - Lake Wylie</v>
          </cell>
          <cell r="C2207" t="str">
            <v>Jackson McDowell</v>
          </cell>
        </row>
        <row r="2208">
          <cell r="A2208" t="str">
            <v>Edgardo Crespo</v>
          </cell>
          <cell r="B2208" t="str">
            <v>E0234- Canopy Oaks</v>
          </cell>
          <cell r="C2208" t="str">
            <v>Mark Bookbinder</v>
          </cell>
        </row>
        <row r="2209">
          <cell r="A2209" t="str">
            <v>Nicholas Martinez</v>
          </cell>
          <cell r="B2209" t="str">
            <v>E0103 - Greensboro-Oconee</v>
          </cell>
          <cell r="C2209" t="str">
            <v>Kenneth Dinkins</v>
          </cell>
        </row>
        <row r="2210">
          <cell r="A2210" t="str">
            <v>Jesse Freeman</v>
          </cell>
          <cell r="B2210" t="str">
            <v>E0242 - Salina, KS</v>
          </cell>
          <cell r="C2210" t="str">
            <v>JEFFREY MCDUFFIE</v>
          </cell>
        </row>
        <row r="2211">
          <cell r="A2211" t="str">
            <v>Staci Artis</v>
          </cell>
          <cell r="B2211" t="str">
            <v>E0021 - Battleground</v>
          </cell>
          <cell r="C2211" t="str">
            <v>Chasity Bryant</v>
          </cell>
        </row>
        <row r="2212">
          <cell r="A2212" t="str">
            <v>Elora Berkemeyer</v>
          </cell>
          <cell r="B2212" t="str">
            <v>E0007 - Grandview</v>
          </cell>
          <cell r="C2212" t="str">
            <v>Adam DeGroot</v>
          </cell>
        </row>
        <row r="2213">
          <cell r="A2213" t="str">
            <v>Bryant Stemm</v>
          </cell>
          <cell r="B2213" t="str">
            <v>E0252 - Jacksonville, TX</v>
          </cell>
          <cell r="C2213" t="str">
            <v>Brandon Zarecor</v>
          </cell>
        </row>
        <row r="2214">
          <cell r="A2214" t="str">
            <v>Bryan Robles-Gonzalez</v>
          </cell>
          <cell r="B2214" t="str">
            <v>E0198 - Wesleyan Road</v>
          </cell>
          <cell r="C2214" t="str">
            <v>Lindsay Schultz</v>
          </cell>
        </row>
        <row r="2215">
          <cell r="A2215" t="str">
            <v>Kiante Summerville</v>
          </cell>
          <cell r="B2215" t="str">
            <v>E0281 - Caraway Road</v>
          </cell>
          <cell r="C2215" t="str">
            <v>Zachary Gairhan</v>
          </cell>
        </row>
        <row r="2216">
          <cell r="A2216" t="str">
            <v>Jeremy Weipert</v>
          </cell>
          <cell r="B2216" t="str">
            <v>E0364 - Platteville, WI</v>
          </cell>
          <cell r="C2216" t="str">
            <v>Aaron McVicker</v>
          </cell>
        </row>
        <row r="2217">
          <cell r="A2217" t="str">
            <v>Daniel Harrison</v>
          </cell>
          <cell r="B2217" t="str">
            <v>E0136 - Kirksville</v>
          </cell>
          <cell r="C2217" t="str">
            <v>Gerald Carter</v>
          </cell>
        </row>
        <row r="2218">
          <cell r="A2218" t="str">
            <v>Barry Easterling</v>
          </cell>
          <cell r="B2218" t="str">
            <v>E0108 - Sylacauga</v>
          </cell>
          <cell r="C2218" t="str">
            <v>Aaron Johnson</v>
          </cell>
        </row>
        <row r="2219">
          <cell r="A2219" t="str">
            <v>Sean Davis</v>
          </cell>
          <cell r="B2219" t="str">
            <v>E0307 - East Statesboro, GA</v>
          </cell>
          <cell r="C2219" t="str">
            <v>Veronica Wyrostek</v>
          </cell>
        </row>
        <row r="2220">
          <cell r="A2220" t="str">
            <v>Charles Liles</v>
          </cell>
          <cell r="B2220" t="str">
            <v>E0112 - Scottsboro</v>
          </cell>
          <cell r="C2220" t="str">
            <v>Blake Akins</v>
          </cell>
        </row>
        <row r="2221">
          <cell r="A2221" t="str">
            <v>Elijah Meadows</v>
          </cell>
          <cell r="B2221" t="str">
            <v>E0203 - Walton Court</v>
          </cell>
          <cell r="C2221" t="str">
            <v>Matthew McCoy</v>
          </cell>
        </row>
        <row r="2222">
          <cell r="A2222" t="str">
            <v>Yonatan demissie</v>
          </cell>
          <cell r="B2222" t="str">
            <v>E0203 - Walton Court</v>
          </cell>
          <cell r="C2222" t="str">
            <v>Matthew McCoy</v>
          </cell>
        </row>
        <row r="2223">
          <cell r="A2223" t="str">
            <v>Chase Revill</v>
          </cell>
          <cell r="B2223" t="str">
            <v>E0203 - Walton Court</v>
          </cell>
          <cell r="C2223" t="str">
            <v>Matthew McCoy</v>
          </cell>
        </row>
        <row r="2224">
          <cell r="A2224" t="str">
            <v>Nathan Hernandez</v>
          </cell>
          <cell r="B2224" t="str">
            <v>E0203 - Walton Court</v>
          </cell>
          <cell r="C2224" t="str">
            <v>Matthew McCoy</v>
          </cell>
        </row>
        <row r="2225">
          <cell r="A2225" t="str">
            <v>Tristan Gulley</v>
          </cell>
          <cell r="B2225" t="str">
            <v>E0204 - Bartlesville, OK</v>
          </cell>
          <cell r="C2225" t="str">
            <v>Brian Wilson</v>
          </cell>
        </row>
        <row r="2226">
          <cell r="A2226" t="str">
            <v>Jasmine Borja</v>
          </cell>
          <cell r="B2226" t="str">
            <v>E0060 - Guntersville</v>
          </cell>
          <cell r="C2226" t="str">
            <v>John Nutbrown</v>
          </cell>
        </row>
        <row r="2227">
          <cell r="A2227" t="str">
            <v>Peter Bogdan</v>
          </cell>
          <cell r="B2227" t="str">
            <v>E0041 - Hoover</v>
          </cell>
          <cell r="C2227" t="str">
            <v>Britt Bonds</v>
          </cell>
        </row>
        <row r="2228">
          <cell r="A2228" t="str">
            <v>Richard Pritchett</v>
          </cell>
          <cell r="B2228" t="str">
            <v>E0095 - Cornelia</v>
          </cell>
          <cell r="C2228" t="str">
            <v>Dale Hyndman</v>
          </cell>
        </row>
        <row r="2229">
          <cell r="A2229" t="str">
            <v>Anthony Wilson</v>
          </cell>
          <cell r="B2229" t="str">
            <v>E0364 - Platteville, WI</v>
          </cell>
          <cell r="C2229" t="str">
            <v>Aaron McVicker</v>
          </cell>
        </row>
        <row r="2230">
          <cell r="A2230" t="str">
            <v>Damon Deshner</v>
          </cell>
          <cell r="B2230" t="str">
            <v>E0181 - Great Falls</v>
          </cell>
          <cell r="C2230" t="str">
            <v>Megan Moore</v>
          </cell>
        </row>
        <row r="2231">
          <cell r="A2231" t="str">
            <v>Timothy Greene</v>
          </cell>
          <cell r="B2231" t="str">
            <v>E0020 - Conway</v>
          </cell>
          <cell r="C2231" t="str">
            <v>Joseph Landfried</v>
          </cell>
        </row>
        <row r="2232">
          <cell r="A2232" t="str">
            <v>Caden Johnson</v>
          </cell>
          <cell r="B2232" t="str">
            <v>E0092 - Leesburg</v>
          </cell>
          <cell r="C2232" t="str">
            <v>Gaston English</v>
          </cell>
        </row>
        <row r="2233">
          <cell r="A2233" t="str">
            <v>Owen LaVigne</v>
          </cell>
          <cell r="B2233" t="str">
            <v>E0110 - Bon Air</v>
          </cell>
          <cell r="C2233" t="str">
            <v>Micah Pinero</v>
          </cell>
        </row>
        <row r="2234">
          <cell r="A2234" t="str">
            <v>Rocco Vivaldi</v>
          </cell>
          <cell r="B2234" t="str">
            <v>E0126 - Charlottesville</v>
          </cell>
          <cell r="C2234" t="str">
            <v>Nathan Goldenberg</v>
          </cell>
        </row>
        <row r="2235">
          <cell r="A2235" t="str">
            <v>Roberto Bermudez</v>
          </cell>
          <cell r="B2235" t="str">
            <v>E0120 - Manassas Park</v>
          </cell>
          <cell r="C2235" t="str">
            <v>DILLON MEISTER</v>
          </cell>
        </row>
        <row r="2236">
          <cell r="A2236" t="str">
            <v>MATTHEW MEIDLEIN</v>
          </cell>
          <cell r="B2236" t="str">
            <v>E0193 - Dahlonega, GA</v>
          </cell>
          <cell r="C2236" t="str">
            <v>Richard Gibbons</v>
          </cell>
        </row>
        <row r="2237">
          <cell r="A2237" t="str">
            <v>Parker Dooley</v>
          </cell>
          <cell r="B2237" t="str">
            <v>E0213 - Millington, TN</v>
          </cell>
          <cell r="C2237" t="str">
            <v>Brandon Dean</v>
          </cell>
        </row>
        <row r="2238">
          <cell r="A2238" t="str">
            <v>Bryson Allen</v>
          </cell>
          <cell r="B2238" t="str">
            <v>E0002 - Thomaston</v>
          </cell>
          <cell r="C2238" t="str">
            <v>Jonathan Richardson</v>
          </cell>
        </row>
        <row r="2239">
          <cell r="A2239" t="str">
            <v>Trevor Barlow</v>
          </cell>
          <cell r="B2239" t="str">
            <v>E0283 - Woodstock, IL</v>
          </cell>
          <cell r="C2239" t="str">
            <v>SHAUN DAMRON</v>
          </cell>
        </row>
        <row r="2240">
          <cell r="A2240" t="str">
            <v>James Roper</v>
          </cell>
          <cell r="B2240" t="str">
            <v>E0033 - Pinehurst</v>
          </cell>
          <cell r="C2240" t="str">
            <v>Michael Blackwell</v>
          </cell>
        </row>
        <row r="2241">
          <cell r="A2241" t="str">
            <v>Jacob Skouge</v>
          </cell>
          <cell r="B2241" t="str">
            <v>E0304 - Cliff Lake</v>
          </cell>
          <cell r="C2241" t="str">
            <v>Andrew Stephens</v>
          </cell>
        </row>
        <row r="2242">
          <cell r="A2242" t="str">
            <v>ERIK NORDGREN</v>
          </cell>
          <cell r="B2242" t="str">
            <v>E0225 - Dill Creek</v>
          </cell>
          <cell r="C2242" t="str">
            <v>Michael Dodge</v>
          </cell>
        </row>
        <row r="2243">
          <cell r="A2243" t="str">
            <v>Hudson Powell</v>
          </cell>
          <cell r="B2243" t="str">
            <v>E0021 - Battleground</v>
          </cell>
          <cell r="C2243" t="str">
            <v>Chasity Bryant</v>
          </cell>
        </row>
        <row r="2244">
          <cell r="A2244" t="str">
            <v>Angelic Montano Canizalez</v>
          </cell>
          <cell r="B2244" t="str">
            <v>E0188 - Springfield, TN</v>
          </cell>
          <cell r="C2244" t="str">
            <v>Zachary Scott</v>
          </cell>
        </row>
        <row r="2245">
          <cell r="A2245" t="str">
            <v>Alphonso Dyer</v>
          </cell>
          <cell r="B2245" t="str">
            <v>E0101 - Victory Square</v>
          </cell>
          <cell r="C2245" t="str">
            <v>David Foster</v>
          </cell>
        </row>
        <row r="2246">
          <cell r="A2246" t="str">
            <v>Erric Holland</v>
          </cell>
          <cell r="B2246" t="str">
            <v>E0159 - Muscle Shoals, AL</v>
          </cell>
          <cell r="C2246" t="str">
            <v>Molly Wilson</v>
          </cell>
        </row>
        <row r="2247">
          <cell r="A2247" t="str">
            <v>Nicholas Buckhannon</v>
          </cell>
          <cell r="B2247" t="str">
            <v>E0075 - Chesapeake</v>
          </cell>
          <cell r="C2247" t="str">
            <v>Andrew Millard</v>
          </cell>
        </row>
        <row r="2248">
          <cell r="A2248" t="str">
            <v>Kirkland Ross</v>
          </cell>
          <cell r="B2248" t="str">
            <v>E0096 - Athens / Athens GA 1</v>
          </cell>
          <cell r="C2248" t="str">
            <v>Thomas Russell</v>
          </cell>
        </row>
        <row r="2249">
          <cell r="A2249" t="str">
            <v>Philip Cooke</v>
          </cell>
          <cell r="B2249" t="str">
            <v>E0158 - Waconia, MN</v>
          </cell>
          <cell r="C2249" t="str">
            <v>Shawn Corway</v>
          </cell>
        </row>
        <row r="2250">
          <cell r="A2250" t="str">
            <v>Barrius Redding</v>
          </cell>
          <cell r="B2250" t="str">
            <v>E0056 - Matthews Orangeburg</v>
          </cell>
          <cell r="C2250" t="str">
            <v>Josh Nordgren</v>
          </cell>
        </row>
        <row r="2251">
          <cell r="A2251" t="str">
            <v>Connor Schilb</v>
          </cell>
          <cell r="B2251" t="str">
            <v>E0216 - West Manheim</v>
          </cell>
          <cell r="C2251" t="str">
            <v>John Sauers</v>
          </cell>
        </row>
        <row r="2252">
          <cell r="A2252" t="str">
            <v>mia jordan</v>
          </cell>
          <cell r="B2252" t="str">
            <v>E0109 - Madison Heights</v>
          </cell>
          <cell r="C2252" t="str">
            <v>Reyvin Siegel</v>
          </cell>
        </row>
        <row r="2253">
          <cell r="A2253" t="str">
            <v>Torri Taylor</v>
          </cell>
          <cell r="B2253" t="str">
            <v>E0160 - Cookeville,TN</v>
          </cell>
          <cell r="C2253" t="str">
            <v>Caitlin Toner</v>
          </cell>
        </row>
        <row r="2254">
          <cell r="A2254" t="str">
            <v>Marcus Willams</v>
          </cell>
          <cell r="B2254" t="str">
            <v>E0110 - Bon Air</v>
          </cell>
          <cell r="C2254" t="str">
            <v>Micah Pinero</v>
          </cell>
        </row>
        <row r="2255">
          <cell r="A2255" t="str">
            <v>destiny brigman</v>
          </cell>
          <cell r="B2255" t="str">
            <v>E0275 - Cheraw, SC</v>
          </cell>
          <cell r="C2255" t="str">
            <v>John Norris</v>
          </cell>
        </row>
        <row r="2256">
          <cell r="A2256" t="str">
            <v>Elliana DeNardo</v>
          </cell>
          <cell r="B2256" t="str">
            <v>E0304 - Cliff Lake</v>
          </cell>
          <cell r="C2256" t="str">
            <v>Jacob Skouge</v>
          </cell>
        </row>
        <row r="2257">
          <cell r="A2257" t="str">
            <v>Evan Berndt</v>
          </cell>
          <cell r="B2257" t="str">
            <v>E0270 - Lecanto, FL</v>
          </cell>
          <cell r="C2257" t="str">
            <v>Robert Gambino</v>
          </cell>
        </row>
        <row r="2258">
          <cell r="A2258" t="str">
            <v>Kolten Deweese</v>
          </cell>
          <cell r="B2258" t="str">
            <v>E0229 - Bentonville</v>
          </cell>
          <cell r="C2258" t="str">
            <v>Marcus Stowell</v>
          </cell>
        </row>
        <row r="2259">
          <cell r="A2259" t="str">
            <v>Aubrey Bach</v>
          </cell>
          <cell r="B2259" t="str">
            <v>E0270 - Lecanto, FL</v>
          </cell>
          <cell r="C2259" t="str">
            <v>Robert Gambino</v>
          </cell>
        </row>
        <row r="2260">
          <cell r="A2260" t="str">
            <v>Steven Haldeman</v>
          </cell>
          <cell r="B2260" t="str">
            <v>E0364 - Platteville, WI</v>
          </cell>
          <cell r="C2260" t="str">
            <v>Aaron McVicker</v>
          </cell>
        </row>
        <row r="2261">
          <cell r="A2261" t="str">
            <v>Jessica Tomblin</v>
          </cell>
          <cell r="B2261" t="str">
            <v>E0054 - Canton</v>
          </cell>
          <cell r="C2261" t="str">
            <v>Patrick Powers</v>
          </cell>
        </row>
        <row r="2262">
          <cell r="A2262" t="str">
            <v>Xavier Russell</v>
          </cell>
          <cell r="B2262" t="str">
            <v>E0213 - Millington, TN</v>
          </cell>
          <cell r="C2262" t="str">
            <v>Brandon Dean</v>
          </cell>
        </row>
        <row r="2263">
          <cell r="A2263" t="str">
            <v>Jose Avila</v>
          </cell>
          <cell r="B2263" t="str">
            <v>E0085 - Victoria</v>
          </cell>
          <cell r="C2263" t="str">
            <v>Justin Bernal</v>
          </cell>
        </row>
        <row r="2264">
          <cell r="A2264" t="str">
            <v>William Waddell</v>
          </cell>
          <cell r="B2264" t="str">
            <v>E0167 - Athens - Mayberry, AL</v>
          </cell>
          <cell r="C2264" t="str">
            <v>Steven Hurford</v>
          </cell>
        </row>
        <row r="2265">
          <cell r="A2265" t="str">
            <v>Conner McVey</v>
          </cell>
          <cell r="B2265" t="str">
            <v>E0145 - Pulaski</v>
          </cell>
          <cell r="C2265" t="str">
            <v>James Stone</v>
          </cell>
        </row>
        <row r="2266">
          <cell r="A2266" t="str">
            <v>Mya Jenkins</v>
          </cell>
          <cell r="B2266" t="str">
            <v>E0270 - Lecanto, FL</v>
          </cell>
          <cell r="C2266" t="str">
            <v>Robert Gambino</v>
          </cell>
        </row>
        <row r="2267">
          <cell r="A2267" t="str">
            <v>Sydney Woods</v>
          </cell>
          <cell r="B2267" t="str">
            <v>E0164 - Harvest, AL</v>
          </cell>
          <cell r="C2267" t="str">
            <v>Lane Carr</v>
          </cell>
        </row>
        <row r="2268">
          <cell r="A2268" t="str">
            <v>Julia Clary</v>
          </cell>
          <cell r="B2268" t="str">
            <v>E0235 - Shelby, NC</v>
          </cell>
          <cell r="C2268" t="str">
            <v>Joshua Cloonan</v>
          </cell>
        </row>
        <row r="2269">
          <cell r="A2269" t="str">
            <v>Ian Zielinski</v>
          </cell>
          <cell r="B2269" t="str">
            <v>E0105 - St Augustine</v>
          </cell>
          <cell r="C2269" t="str">
            <v>Troy Webb</v>
          </cell>
        </row>
        <row r="2270">
          <cell r="A2270" t="str">
            <v>Jackson Moser</v>
          </cell>
          <cell r="B2270" t="str">
            <v>E0235 - Shelby, NC</v>
          </cell>
          <cell r="C2270" t="str">
            <v>Joshua Cloonan</v>
          </cell>
        </row>
        <row r="2271">
          <cell r="A2271" t="str">
            <v>Andrew Miller</v>
          </cell>
          <cell r="B2271" t="str">
            <v>E0202 - Petoskey, MI</v>
          </cell>
          <cell r="C2271" t="str">
            <v>Robert Kisker</v>
          </cell>
        </row>
        <row r="2272">
          <cell r="A2272" t="str">
            <v>Denise Morant</v>
          </cell>
          <cell r="B2272" t="str">
            <v>E0275 - Cheraw, SC</v>
          </cell>
          <cell r="C2272" t="str">
            <v>John Norris</v>
          </cell>
        </row>
        <row r="2273">
          <cell r="A2273" t="str">
            <v>Carter McKay</v>
          </cell>
          <cell r="B2273" t="str">
            <v>E0091 - Maplewood</v>
          </cell>
          <cell r="C2273" t="str">
            <v>Benjamin Eidem</v>
          </cell>
        </row>
        <row r="2274">
          <cell r="A2274" t="str">
            <v>Lamont Hightower</v>
          </cell>
          <cell r="B2274" t="str">
            <v>E0074 - Coralville</v>
          </cell>
          <cell r="C2274" t="str">
            <v>Ben Boyd</v>
          </cell>
        </row>
        <row r="2275">
          <cell r="A2275" t="str">
            <v>Louis Weaser</v>
          </cell>
          <cell r="B2275" t="str">
            <v>E0293 - Lombard, IL</v>
          </cell>
          <cell r="C2275" t="str">
            <v>Karlee Gibbens</v>
          </cell>
        </row>
        <row r="2276">
          <cell r="A2276" t="str">
            <v>Yousif Amro</v>
          </cell>
          <cell r="B2276" t="str">
            <v>E0293 - Lombard, IL</v>
          </cell>
          <cell r="C2276" t="str">
            <v>Karlee Gibbens</v>
          </cell>
        </row>
        <row r="2277">
          <cell r="A2277" t="str">
            <v>Tommy Cao</v>
          </cell>
          <cell r="B2277" t="str">
            <v>E0223 - Otter Lake Road</v>
          </cell>
          <cell r="C2277" t="str">
            <v>Kendall Cannimore</v>
          </cell>
        </row>
        <row r="2278">
          <cell r="A2278" t="str">
            <v>Ty Garris</v>
          </cell>
          <cell r="B2278" t="str">
            <v>E0219 - Heritage Harbour</v>
          </cell>
          <cell r="C2278" t="str">
            <v>NICOLA MARIANI</v>
          </cell>
        </row>
        <row r="2279">
          <cell r="A2279" t="str">
            <v>Shane Huffman</v>
          </cell>
          <cell r="B2279" t="str">
            <v>E0009 - Peachtree City/Sharpsburg</v>
          </cell>
          <cell r="C2279" t="str">
            <v>Charles Best</v>
          </cell>
        </row>
        <row r="2280">
          <cell r="A2280" t="str">
            <v>Andrew Sazama</v>
          </cell>
          <cell r="B2280" t="str">
            <v>E0158 - Waconia, MN</v>
          </cell>
          <cell r="C2280" t="str">
            <v>Shawn Corway</v>
          </cell>
        </row>
        <row r="2281">
          <cell r="A2281" t="str">
            <v>Nasmin Serrano</v>
          </cell>
          <cell r="B2281" t="str">
            <v>E0293 - Lombard, IL</v>
          </cell>
          <cell r="C2281" t="str">
            <v>Karlee Gibbens</v>
          </cell>
        </row>
        <row r="2282">
          <cell r="A2282" t="str">
            <v>Jasmine Schuman</v>
          </cell>
          <cell r="B2282" t="str">
            <v>E0293 - Lombard, IL</v>
          </cell>
          <cell r="C2282" t="str">
            <v>Karlee Gibbens</v>
          </cell>
        </row>
        <row r="2283">
          <cell r="A2283" t="str">
            <v>Barrett McCurdy</v>
          </cell>
          <cell r="B2283" t="str">
            <v>E0111 - Bainbridge</v>
          </cell>
          <cell r="C2283" t="str">
            <v>Vernon Dixon</v>
          </cell>
        </row>
        <row r="2284">
          <cell r="A2284" t="str">
            <v>Priscilla Juarez</v>
          </cell>
          <cell r="B2284" t="str">
            <v>E0260 - Pebble Hills</v>
          </cell>
          <cell r="C2284" t="str">
            <v>Efrain Villareal</v>
          </cell>
        </row>
        <row r="2285">
          <cell r="A2285" t="str">
            <v>David Salcido</v>
          </cell>
          <cell r="B2285" t="str">
            <v>E0260 - Pebble Hills</v>
          </cell>
          <cell r="C2285" t="str">
            <v>Efrain Villareal</v>
          </cell>
        </row>
        <row r="2286">
          <cell r="A2286" t="str">
            <v>Mikal Shakir</v>
          </cell>
          <cell r="B2286" t="str">
            <v>E0151 - Helena, AL</v>
          </cell>
          <cell r="C2286" t="str">
            <v>Keith McDonald</v>
          </cell>
        </row>
        <row r="2287">
          <cell r="A2287" t="str">
            <v>jacob cruz</v>
          </cell>
          <cell r="B2287" t="str">
            <v>E0363 - Marshfield, WI</v>
          </cell>
          <cell r="C2287" t="str">
            <v>Charles Hayes</v>
          </cell>
        </row>
        <row r="2288">
          <cell r="A2288" t="str">
            <v>Tanner Gollick</v>
          </cell>
          <cell r="B2288" t="str">
            <v>E0010 - Sumter</v>
          </cell>
          <cell r="C2288" t="str">
            <v>Christopher Chestnut</v>
          </cell>
        </row>
        <row r="2289">
          <cell r="A2289" t="str">
            <v>Ethan Brown</v>
          </cell>
          <cell r="B2289" t="str">
            <v>E0045 - Watson</v>
          </cell>
          <cell r="C2289" t="str">
            <v>Steven Goddard</v>
          </cell>
        </row>
        <row r="2290">
          <cell r="A2290" t="str">
            <v>Michael Lanier</v>
          </cell>
          <cell r="B2290" t="str">
            <v>E0270 - Lecanto, FL</v>
          </cell>
          <cell r="C2290" t="str">
            <v>Robert Gambino</v>
          </cell>
        </row>
        <row r="2291">
          <cell r="A2291" t="str">
            <v>Juan Chavez</v>
          </cell>
          <cell r="B2291" t="str">
            <v>E0260 - Pebble Hills</v>
          </cell>
          <cell r="C2291" t="str">
            <v>Efrain Villareal</v>
          </cell>
        </row>
        <row r="2292">
          <cell r="A2292" t="str">
            <v>Christian Witcher</v>
          </cell>
          <cell r="B2292" t="str">
            <v>E0073 - Bellevue NE</v>
          </cell>
          <cell r="C2292" t="str">
            <v>Brian Frank</v>
          </cell>
        </row>
        <row r="2293">
          <cell r="A2293" t="str">
            <v>Cole Dettinger</v>
          </cell>
          <cell r="B2293" t="str">
            <v>E0216 - West Manheim</v>
          </cell>
          <cell r="C2293" t="str">
            <v>John Sauers</v>
          </cell>
        </row>
        <row r="2294">
          <cell r="A2294" t="str">
            <v>Leonardo Juarez</v>
          </cell>
          <cell r="B2294" t="str">
            <v>E0260 - Pebble Hills</v>
          </cell>
          <cell r="C2294" t="str">
            <v>Efrain Villareal</v>
          </cell>
        </row>
        <row r="2295">
          <cell r="A2295" t="str">
            <v>Tyler Chamberlin</v>
          </cell>
          <cell r="B2295" t="str">
            <v>E0271 - Arcadian Shores</v>
          </cell>
          <cell r="C2295" t="str">
            <v>Anthony Mazzella</v>
          </cell>
        </row>
        <row r="2296">
          <cell r="A2296" t="str">
            <v>Ezra Doyle-Naegeli</v>
          </cell>
          <cell r="B2296" t="str">
            <v>E0127 - Winchester</v>
          </cell>
          <cell r="C2296" t="str">
            <v>Franco Caretti</v>
          </cell>
        </row>
        <row r="2297">
          <cell r="A2297" t="str">
            <v>Aidan Fitch</v>
          </cell>
          <cell r="B2297" t="str">
            <v>E0288 - Yellowstone Avenue</v>
          </cell>
          <cell r="C2297" t="str">
            <v>Amber Guerrero</v>
          </cell>
        </row>
        <row r="2298">
          <cell r="A2298" t="str">
            <v>Destiny McBride</v>
          </cell>
          <cell r="B2298" t="str">
            <v>E0288 - Yellowstone Avenue</v>
          </cell>
          <cell r="C2298" t="str">
            <v>Amber Guerrero</v>
          </cell>
        </row>
        <row r="2299">
          <cell r="A2299" t="str">
            <v>Faith Avenall</v>
          </cell>
          <cell r="B2299" t="str">
            <v>E0270 - Lecanto, FL</v>
          </cell>
          <cell r="C2299" t="str">
            <v>Robert Gambino</v>
          </cell>
        </row>
        <row r="2300">
          <cell r="A2300" t="str">
            <v>Ivy Gallagher</v>
          </cell>
          <cell r="B2300" t="str">
            <v>E0270 - Lecanto, FL</v>
          </cell>
          <cell r="C2300" t="str">
            <v>Robert Gambino</v>
          </cell>
        </row>
        <row r="2301">
          <cell r="A2301" t="str">
            <v>Madason Wood</v>
          </cell>
          <cell r="B2301" t="str">
            <v>E0105 - St Augustine</v>
          </cell>
          <cell r="C2301" t="str">
            <v>Troy Webb</v>
          </cell>
        </row>
        <row r="2302">
          <cell r="A2302" t="str">
            <v>Fabian Brown</v>
          </cell>
          <cell r="B2302" t="str">
            <v>E0085 - Victoria</v>
          </cell>
          <cell r="C2302" t="str">
            <v>Justin Bernal</v>
          </cell>
        </row>
        <row r="2303">
          <cell r="A2303" t="str">
            <v>ALEXIS CARRASCO</v>
          </cell>
          <cell r="B2303" t="str">
            <v>E0260 - Pebble Hills</v>
          </cell>
          <cell r="C2303" t="str">
            <v>Efrain Villareal</v>
          </cell>
        </row>
        <row r="2304">
          <cell r="A2304" t="str">
            <v>Evan Sessoms</v>
          </cell>
          <cell r="B2304" t="str">
            <v>E0098 - Bethlehem</v>
          </cell>
          <cell r="C2304" t="str">
            <v>Jeffery Hornsby</v>
          </cell>
        </row>
        <row r="2305">
          <cell r="A2305" t="str">
            <v>Christopher Peters</v>
          </cell>
          <cell r="B2305" t="str">
            <v>E0093 - Huntsville</v>
          </cell>
          <cell r="C2305" t="str">
            <v>Mark Busby</v>
          </cell>
        </row>
        <row r="2306">
          <cell r="A2306" t="str">
            <v>James Brasby</v>
          </cell>
          <cell r="B2306" t="str">
            <v>E0104 - Holiday</v>
          </cell>
          <cell r="C2306" t="str">
            <v>Thomas Merrick</v>
          </cell>
        </row>
        <row r="2307">
          <cell r="A2307" t="str">
            <v>Arianna Davis</v>
          </cell>
          <cell r="B2307" t="str">
            <v>E0045 - Watson</v>
          </cell>
          <cell r="C2307" t="str">
            <v>Steven Goddard</v>
          </cell>
        </row>
        <row r="2308">
          <cell r="A2308" t="str">
            <v>Robert Schrumpf</v>
          </cell>
          <cell r="B2308" t="str">
            <v>E0147 - Winona</v>
          </cell>
          <cell r="C2308" t="str">
            <v>Randall Sullivan</v>
          </cell>
        </row>
        <row r="2309">
          <cell r="A2309" t="str">
            <v>Jacob Haney</v>
          </cell>
          <cell r="B2309" t="str">
            <v>E0098 - Bethlehem</v>
          </cell>
          <cell r="C2309" t="str">
            <v>Jeffery Hornsby</v>
          </cell>
        </row>
        <row r="2310">
          <cell r="A2310" t="str">
            <v>John Ray</v>
          </cell>
          <cell r="B2310" t="str">
            <v>E0160 - Cookeville,TN</v>
          </cell>
          <cell r="C2310" t="str">
            <v>Caitlin Toner</v>
          </cell>
        </row>
        <row r="2311">
          <cell r="A2311" t="str">
            <v>Charles Carrington</v>
          </cell>
          <cell r="B2311" t="str">
            <v>E0292 - Waynesboro, VA</v>
          </cell>
          <cell r="C2311" t="str">
            <v>Ryan Dill</v>
          </cell>
        </row>
        <row r="2312">
          <cell r="A2312" t="str">
            <v>Shawn Herrick</v>
          </cell>
          <cell r="B2312" t="str">
            <v>E0080 - Quaker Road</v>
          </cell>
          <cell r="C2312" t="str">
            <v>Patrick Rollins</v>
          </cell>
        </row>
        <row r="2313">
          <cell r="A2313" t="str">
            <v>Ethan Linser</v>
          </cell>
          <cell r="B2313" t="str">
            <v>E0109 - Madison Heights</v>
          </cell>
          <cell r="C2313" t="str">
            <v>Reyvin Siegel</v>
          </cell>
        </row>
        <row r="2314">
          <cell r="A2314" t="str">
            <v>Aaron Dugger</v>
          </cell>
          <cell r="B2314" t="str">
            <v>E0302 - Paradise Crossing</v>
          </cell>
          <cell r="C2314" t="str">
            <v>Casey Thompson</v>
          </cell>
        </row>
        <row r="2315">
          <cell r="A2315" t="str">
            <v>Samuel Fuller</v>
          </cell>
          <cell r="B2315" t="str">
            <v>E0019 - High Point</v>
          </cell>
          <cell r="C2315" t="str">
            <v>Nicholas Anthony</v>
          </cell>
        </row>
        <row r="2316">
          <cell r="A2316" t="str">
            <v>Landon Carter</v>
          </cell>
          <cell r="B2316" t="str">
            <v>E0128 - Valdosta</v>
          </cell>
          <cell r="C2316" t="str">
            <v>Brandon Brown</v>
          </cell>
        </row>
        <row r="2317">
          <cell r="A2317" t="str">
            <v>Jessie Reeder</v>
          </cell>
          <cell r="B2317" t="str">
            <v>E0159 - Muscle Shoals, AL</v>
          </cell>
          <cell r="C2317" t="str">
            <v>Molly Wilson</v>
          </cell>
        </row>
        <row r="2318">
          <cell r="A2318" t="str">
            <v>Payton Gannon</v>
          </cell>
          <cell r="B2318" t="str">
            <v>E0297 - Lincoln, IL</v>
          </cell>
          <cell r="C2318" t="str">
            <v>Sarah Martin</v>
          </cell>
        </row>
        <row r="2319">
          <cell r="A2319" t="str">
            <v>Malachi Boaz</v>
          </cell>
          <cell r="B2319" t="str">
            <v>E0061 - Blue Springs</v>
          </cell>
          <cell r="C2319" t="str">
            <v>Mark Stehle</v>
          </cell>
        </row>
        <row r="2320">
          <cell r="A2320" t="str">
            <v>Garrett Poole</v>
          </cell>
          <cell r="B2320" t="str">
            <v>E0115 - Temperance Hill</v>
          </cell>
          <cell r="C2320" t="str">
            <v>Janell Campbell</v>
          </cell>
        </row>
        <row r="2321">
          <cell r="A2321" t="str">
            <v>Selena High</v>
          </cell>
          <cell r="B2321" t="str">
            <v>Wash Support Center</v>
          </cell>
          <cell r="C2321" t="str">
            <v>Leigh Stallings</v>
          </cell>
        </row>
        <row r="2322">
          <cell r="A2322" t="str">
            <v>Raymond Byrd</v>
          </cell>
          <cell r="B2322" t="str">
            <v>E0044 - Lake Joy</v>
          </cell>
          <cell r="C2322" t="str">
            <v>Richard Porter</v>
          </cell>
        </row>
        <row r="2323">
          <cell r="A2323" t="str">
            <v>Keircey Sanchez</v>
          </cell>
          <cell r="B2323" t="str">
            <v>E0242 - Salina, KS</v>
          </cell>
          <cell r="C2323" t="str">
            <v>JEFFREY MCDUFFIE</v>
          </cell>
        </row>
        <row r="2324">
          <cell r="A2324" t="str">
            <v>Vanessa Starnes</v>
          </cell>
          <cell r="B2324" t="str">
            <v>E0282 - Tupelo Commons</v>
          </cell>
          <cell r="C2324" t="str">
            <v>Cory Knight</v>
          </cell>
        </row>
        <row r="2325">
          <cell r="A2325" t="str">
            <v>Noah Wilbanks</v>
          </cell>
          <cell r="B2325" t="str">
            <v>E0221 - Somerset, KY</v>
          </cell>
          <cell r="C2325" t="str">
            <v>James Stomieroski</v>
          </cell>
        </row>
        <row r="2326">
          <cell r="A2326" t="str">
            <v>Aaron Estes</v>
          </cell>
          <cell r="B2326" t="str">
            <v>E0372 - Bobby Miller Pkwy</v>
          </cell>
          <cell r="C2326" t="str">
            <v>Simranjeet Singh</v>
          </cell>
        </row>
        <row r="2327">
          <cell r="A2327" t="str">
            <v>Brehauna Davis</v>
          </cell>
          <cell r="B2327" t="str">
            <v>E0293 - Lombard, IL</v>
          </cell>
          <cell r="C2327" t="str">
            <v>Karlee Gibbens</v>
          </cell>
        </row>
        <row r="2328">
          <cell r="A2328" t="str">
            <v>Sebastian Brooks</v>
          </cell>
          <cell r="B2328" t="str">
            <v>E0260 - Pebble Hills</v>
          </cell>
          <cell r="C2328" t="str">
            <v>Efrain Villareal</v>
          </cell>
        </row>
        <row r="2329">
          <cell r="A2329" t="str">
            <v>Mia Munoz</v>
          </cell>
          <cell r="B2329" t="str">
            <v>E0260 - Pebble Hills</v>
          </cell>
          <cell r="C2329" t="str">
            <v>Efrain Villareal</v>
          </cell>
        </row>
        <row r="2330">
          <cell r="A2330" t="str">
            <v>David Pierce</v>
          </cell>
          <cell r="B2330" t="str">
            <v>E0241 - Tusculum</v>
          </cell>
          <cell r="C2330" t="str">
            <v>Matthew Roberts</v>
          </cell>
        </row>
        <row r="2331">
          <cell r="A2331" t="str">
            <v>Hunter Hardin</v>
          </cell>
          <cell r="B2331" t="str">
            <v>E0261- Wayne Road</v>
          </cell>
          <cell r="C2331" t="str">
            <v>Brian Hodge</v>
          </cell>
        </row>
        <row r="2332">
          <cell r="A2332" t="str">
            <v>John Fenchak</v>
          </cell>
          <cell r="B2332" t="str">
            <v>E0198 - Wesleyan Road</v>
          </cell>
          <cell r="C2332" t="str">
            <v>Lindsay Schultz</v>
          </cell>
        </row>
        <row r="2333">
          <cell r="A2333" t="str">
            <v>Joshua Sumner</v>
          </cell>
          <cell r="B2333" t="str">
            <v>E0225 - Dill Creek</v>
          </cell>
          <cell r="C2333" t="str">
            <v>ERIK NORDGREN</v>
          </cell>
        </row>
        <row r="2334">
          <cell r="A2334" t="str">
            <v>Garnell Strickland</v>
          </cell>
          <cell r="B2334" t="str">
            <v>E0225 - Dill Creek</v>
          </cell>
          <cell r="C2334" t="str">
            <v>ERIK NORDGREN</v>
          </cell>
        </row>
        <row r="2335">
          <cell r="A2335" t="str">
            <v>Andrew Vandenberg</v>
          </cell>
          <cell r="B2335" t="str">
            <v>E0052 - Oldsmar</v>
          </cell>
          <cell r="C2335" t="str">
            <v>Brayton Swan</v>
          </cell>
        </row>
        <row r="2336">
          <cell r="A2336" t="str">
            <v>Amaiya Williams</v>
          </cell>
          <cell r="B2336" t="str">
            <v>E0225 - Dill Creek</v>
          </cell>
          <cell r="C2336" t="str">
            <v>ERIK NORDGREN</v>
          </cell>
        </row>
        <row r="2337">
          <cell r="A2337" t="str">
            <v>Christian Smith</v>
          </cell>
          <cell r="B2337" t="str">
            <v>E0157 - Alexander City, AL</v>
          </cell>
          <cell r="C2337" t="str">
            <v>Mitchell Herndon</v>
          </cell>
        </row>
        <row r="2338">
          <cell r="A2338" t="str">
            <v>Major Hughes</v>
          </cell>
          <cell r="B2338" t="str">
            <v>E0198 - Wesleyan Road</v>
          </cell>
          <cell r="C2338" t="str">
            <v>Lindsay Schultz</v>
          </cell>
        </row>
        <row r="2339">
          <cell r="A2339" t="str">
            <v>Tarik Bellinger</v>
          </cell>
          <cell r="B2339" t="str">
            <v>E0264 - Red Dog Way</v>
          </cell>
          <cell r="C2339" t="str">
            <v>Daniel Hanst</v>
          </cell>
        </row>
        <row r="2340">
          <cell r="A2340" t="str">
            <v>Kenneth Rodriguez Ponce</v>
          </cell>
          <cell r="B2340" t="str">
            <v>E0015 - Dacula</v>
          </cell>
          <cell r="C2340" t="str">
            <v>Matt Bachman</v>
          </cell>
        </row>
        <row r="2341">
          <cell r="A2341" t="str">
            <v>Kristopher Asborno</v>
          </cell>
          <cell r="B2341" t="str">
            <v>E0181 - Great Falls</v>
          </cell>
          <cell r="C2341" t="str">
            <v>Megan Moore</v>
          </cell>
        </row>
        <row r="2342">
          <cell r="A2342" t="str">
            <v>Christopher Mack</v>
          </cell>
          <cell r="B2342" t="str">
            <v>E0056 - Matthews Orangeburg</v>
          </cell>
          <cell r="C2342" t="str">
            <v>Josh Nordgren</v>
          </cell>
        </row>
        <row r="2343">
          <cell r="A2343" t="str">
            <v>Kenard Holmes</v>
          </cell>
          <cell r="B2343" t="str">
            <v>E0146 - N Road Orangeburg</v>
          </cell>
          <cell r="C2343" t="str">
            <v>Lee Card</v>
          </cell>
        </row>
        <row r="2344">
          <cell r="A2344" t="str">
            <v>Zephaniah Green</v>
          </cell>
          <cell r="B2344" t="str">
            <v>E0092 - Leesburg</v>
          </cell>
          <cell r="C2344" t="str">
            <v>Gaston English</v>
          </cell>
        </row>
        <row r="2345">
          <cell r="A2345" t="str">
            <v>Francisco Garcia</v>
          </cell>
          <cell r="B2345" t="str">
            <v>E0062 - Speedway</v>
          </cell>
          <cell r="C2345" t="str">
            <v>Rex Humerickhouse</v>
          </cell>
        </row>
        <row r="2346">
          <cell r="A2346" t="str">
            <v>Aaron Jacobs</v>
          </cell>
          <cell r="B2346" t="str">
            <v>E0056 - Matthews Orangeburg</v>
          </cell>
          <cell r="C2346" t="str">
            <v>Josh Nordgren</v>
          </cell>
        </row>
        <row r="2347">
          <cell r="A2347" t="str">
            <v>Evan Arthur</v>
          </cell>
          <cell r="B2347" t="str">
            <v>E0032 - Camden</v>
          </cell>
          <cell r="C2347" t="str">
            <v>Joshua Huffstetler</v>
          </cell>
        </row>
        <row r="2348">
          <cell r="A2348" t="str">
            <v>Devin Morgan</v>
          </cell>
          <cell r="B2348" t="str">
            <v>E0096 - Athens / Athens GA 1</v>
          </cell>
          <cell r="C2348" t="str">
            <v>Thomas Russell</v>
          </cell>
        </row>
        <row r="2349">
          <cell r="A2349" t="str">
            <v>Angel Ruelas</v>
          </cell>
          <cell r="B2349" t="str">
            <v>E0293 - Lombard, IL</v>
          </cell>
          <cell r="C2349" t="str">
            <v>Karlee Gibbens</v>
          </cell>
        </row>
        <row r="2350">
          <cell r="A2350" t="str">
            <v>Skyler Hall</v>
          </cell>
          <cell r="B2350" t="str">
            <v>E0056 - Matthews Orangeburg</v>
          </cell>
          <cell r="C2350" t="str">
            <v>Josh Nordgren</v>
          </cell>
        </row>
        <row r="2351">
          <cell r="A2351" t="str">
            <v>Cohen Cowart</v>
          </cell>
          <cell r="B2351" t="str">
            <v>E0128 - Valdosta</v>
          </cell>
          <cell r="C2351" t="str">
            <v>Brandon Brown</v>
          </cell>
        </row>
        <row r="2352">
          <cell r="A2352" t="str">
            <v>Everett Oquain</v>
          </cell>
          <cell r="B2352" t="str">
            <v>E0295 - Ponca City, OK</v>
          </cell>
          <cell r="C2352" t="str">
            <v>Adam Bartholemew</v>
          </cell>
        </row>
        <row r="2353">
          <cell r="A2353" t="str">
            <v>Karson Coley</v>
          </cell>
          <cell r="B2353" t="str">
            <v>E0009 - Peachtree City/Sharpsburg</v>
          </cell>
          <cell r="C2353" t="str">
            <v>Charles Best</v>
          </cell>
        </row>
        <row r="2354">
          <cell r="A2354" t="str">
            <v>Autumn Allen</v>
          </cell>
          <cell r="B2354" t="str">
            <v>E0264 - Red Dog Way</v>
          </cell>
          <cell r="C2354" t="str">
            <v>Daniel Hanst</v>
          </cell>
        </row>
        <row r="2355">
          <cell r="A2355" t="str">
            <v>Elijah Fernandez</v>
          </cell>
          <cell r="B2355" t="str">
            <v>E0059 - Albemarle</v>
          </cell>
          <cell r="C2355" t="str">
            <v>Joshua Stone</v>
          </cell>
        </row>
        <row r="2356">
          <cell r="A2356" t="str">
            <v>Kaden Galloway</v>
          </cell>
          <cell r="B2356" t="str">
            <v>E0137 - Pickens</v>
          </cell>
          <cell r="C2356" t="str">
            <v>Gregory Smith</v>
          </cell>
        </row>
        <row r="2357">
          <cell r="A2357" t="str">
            <v>Dylan Beasley</v>
          </cell>
          <cell r="B2357" t="str">
            <v>E0014 - Elizabeth City</v>
          </cell>
          <cell r="C2357" t="str">
            <v>Jason Crouse</v>
          </cell>
        </row>
        <row r="2358">
          <cell r="A2358" t="str">
            <v>Ander Artis</v>
          </cell>
          <cell r="B2358" t="str">
            <v>E0059 - Albemarle</v>
          </cell>
          <cell r="C2358" t="str">
            <v>Joshua Stone</v>
          </cell>
        </row>
        <row r="2359">
          <cell r="A2359" t="str">
            <v>Walter Dean</v>
          </cell>
          <cell r="B2359" t="str">
            <v>E0011 - McDonough</v>
          </cell>
          <cell r="C2359" t="str">
            <v>Rodrigo Kimble</v>
          </cell>
        </row>
        <row r="2360">
          <cell r="A2360" t="str">
            <v>Kacy Crotty</v>
          </cell>
          <cell r="B2360" t="str">
            <v>Wash Support Center</v>
          </cell>
          <cell r="C2360" t="str">
            <v>Leigh Stallings</v>
          </cell>
        </row>
        <row r="2361">
          <cell r="A2361" t="str">
            <v>William Pingley</v>
          </cell>
          <cell r="B2361" t="str">
            <v>E0201 - Culpeper, VA</v>
          </cell>
          <cell r="C2361" t="str">
            <v>Jonathan Ackerman</v>
          </cell>
        </row>
        <row r="2362">
          <cell r="A2362" t="str">
            <v>Georgiana Burns</v>
          </cell>
          <cell r="B2362" t="str">
            <v>E0068 - Nacogdoches</v>
          </cell>
          <cell r="C2362" t="str">
            <v>Rick Thornton</v>
          </cell>
        </row>
        <row r="2363">
          <cell r="A2363" t="str">
            <v>LEO WILLIAMS</v>
          </cell>
          <cell r="B2363" t="str">
            <v>E0204 - Bartlesville, OK</v>
          </cell>
          <cell r="C2363" t="str">
            <v>Brian Wilson</v>
          </cell>
        </row>
        <row r="2364">
          <cell r="A2364" t="str">
            <v>David Reynoso</v>
          </cell>
          <cell r="B2364" t="str">
            <v>E0288 - Yellowstone Avenue</v>
          </cell>
          <cell r="C2364" t="str">
            <v>Amber Guerrero</v>
          </cell>
        </row>
        <row r="2365">
          <cell r="A2365" t="str">
            <v>Jetta Reeves</v>
          </cell>
          <cell r="B2365" t="str">
            <v>E0195 - Florence, AL</v>
          </cell>
          <cell r="C2365" t="str">
            <v>Anthony Pitera</v>
          </cell>
        </row>
        <row r="2366">
          <cell r="A2366" t="str">
            <v>Elvia Miranda</v>
          </cell>
          <cell r="B2366" t="str">
            <v>E0147 - Winona</v>
          </cell>
          <cell r="C2366" t="str">
            <v>Randall Sullivan</v>
          </cell>
        </row>
        <row r="2367">
          <cell r="A2367" t="str">
            <v>Johnathan Chandler</v>
          </cell>
          <cell r="B2367" t="str">
            <v>E0088 - Fargo</v>
          </cell>
          <cell r="C2367" t="str">
            <v>Justin Murray</v>
          </cell>
        </row>
        <row r="2368">
          <cell r="A2368" t="str">
            <v>andrew lacy</v>
          </cell>
          <cell r="B2368" t="str">
            <v>E0094 - Statesboro</v>
          </cell>
          <cell r="C2368" t="str">
            <v>Robert Hane</v>
          </cell>
        </row>
        <row r="2369">
          <cell r="A2369" t="str">
            <v>Lamon Coles</v>
          </cell>
          <cell r="B2369" t="str">
            <v>E0110 - Bon Air</v>
          </cell>
          <cell r="C2369" t="str">
            <v>Micah Pinero</v>
          </cell>
        </row>
        <row r="2370">
          <cell r="A2370" t="str">
            <v>Grayson Bentley</v>
          </cell>
          <cell r="B2370" t="str">
            <v>E0039 - Lenoir</v>
          </cell>
          <cell r="C2370" t="str">
            <v>Adam Hicks</v>
          </cell>
        </row>
        <row r="2371">
          <cell r="A2371" t="str">
            <v>daymian cook</v>
          </cell>
          <cell r="B2371" t="str">
            <v>E0089 - Omaha 88</v>
          </cell>
          <cell r="C2371" t="str">
            <v>Vernon J</v>
          </cell>
        </row>
        <row r="2372">
          <cell r="A2372" t="str">
            <v>GARRETT HELSEL</v>
          </cell>
          <cell r="B2372" t="str">
            <v>E0198 - Wesleyan Road</v>
          </cell>
          <cell r="C2372" t="str">
            <v>Lindsay Schultz</v>
          </cell>
        </row>
        <row r="2373">
          <cell r="A2373" t="str">
            <v>Jaden Klancke</v>
          </cell>
          <cell r="B2373" t="str">
            <v>E0124 - Watertown</v>
          </cell>
          <cell r="C2373" t="str">
            <v>Javan Cooper</v>
          </cell>
        </row>
        <row r="2374">
          <cell r="A2374" t="str">
            <v>Meric Humphrey</v>
          </cell>
          <cell r="B2374" t="str">
            <v>E0037 - Lutz</v>
          </cell>
          <cell r="C2374" t="str">
            <v>Kesean Swint</v>
          </cell>
        </row>
        <row r="2375">
          <cell r="A2375" t="str">
            <v>Victoria Gonzales</v>
          </cell>
          <cell r="B2375" t="str">
            <v>E0260 - Pebble Hills</v>
          </cell>
          <cell r="C2375" t="str">
            <v>Efrain Villareal</v>
          </cell>
        </row>
        <row r="2376">
          <cell r="A2376" t="str">
            <v>Ethan Gilbert</v>
          </cell>
          <cell r="B2376" t="str">
            <v>E0256 - Sturbridge</v>
          </cell>
          <cell r="C2376" t="str">
            <v>Patrick Swain</v>
          </cell>
        </row>
        <row r="2377">
          <cell r="A2377" t="str">
            <v>Kelton Taylor</v>
          </cell>
          <cell r="B2377" t="str">
            <v>E0148 - Marshall</v>
          </cell>
          <cell r="C2377" t="str">
            <v>Abelardo Tamez</v>
          </cell>
        </row>
        <row r="2378">
          <cell r="A2378" t="str">
            <v>John Thompson</v>
          </cell>
          <cell r="B2378" t="str">
            <v>E0140 - Moore</v>
          </cell>
          <cell r="C2378" t="str">
            <v>William Allen</v>
          </cell>
        </row>
        <row r="2379">
          <cell r="A2379" t="str">
            <v>Peyton Mays</v>
          </cell>
          <cell r="B2379" t="str">
            <v>E0229 - Bentonville</v>
          </cell>
          <cell r="C2379" t="str">
            <v>Marcus Stowell</v>
          </cell>
        </row>
        <row r="2380">
          <cell r="A2380" t="str">
            <v>Braylin Gehrke</v>
          </cell>
          <cell r="B2380" t="str">
            <v>E0073 - Bellevue NE</v>
          </cell>
          <cell r="C2380" t="str">
            <v>Brian Frank</v>
          </cell>
        </row>
        <row r="2381">
          <cell r="A2381" t="str">
            <v>Steven Ortiz</v>
          </cell>
          <cell r="B2381" t="str">
            <v>E0324 - North Bradley, IL</v>
          </cell>
          <cell r="C2381" t="str">
            <v>Cindi Carrington</v>
          </cell>
        </row>
        <row r="2382">
          <cell r="A2382" t="str">
            <v>Roderick Bristow</v>
          </cell>
          <cell r="B2382" t="str">
            <v>E0256 - Sturbridge</v>
          </cell>
          <cell r="C2382" t="str">
            <v>Patrick Swain</v>
          </cell>
        </row>
        <row r="2383">
          <cell r="A2383" t="str">
            <v>Robert Turnage</v>
          </cell>
          <cell r="B2383" t="str">
            <v>E0160 - Cookeville,TN</v>
          </cell>
          <cell r="C2383" t="str">
            <v>Caitlin Toner</v>
          </cell>
        </row>
        <row r="2384">
          <cell r="A2384" t="str">
            <v>Devon Deshner</v>
          </cell>
          <cell r="B2384" t="str">
            <v>E0181 - Great Falls</v>
          </cell>
          <cell r="C2384" t="str">
            <v>Megan Moore</v>
          </cell>
        </row>
        <row r="2385">
          <cell r="A2385" t="str">
            <v>Harrison Jazynka</v>
          </cell>
          <cell r="B2385" t="str">
            <v>E0084 - Omaha 120</v>
          </cell>
          <cell r="C2385" t="str">
            <v>Clark Cull</v>
          </cell>
        </row>
        <row r="2386">
          <cell r="A2386" t="str">
            <v>Jonathan Kennedy</v>
          </cell>
          <cell r="B2386" t="str">
            <v>E0242 - Salina, KS</v>
          </cell>
          <cell r="C2386" t="str">
            <v>JEFFREY MCDUFFIE</v>
          </cell>
        </row>
        <row r="2387">
          <cell r="A2387" t="str">
            <v>Der'JaLayne Barnes</v>
          </cell>
          <cell r="B2387" t="str">
            <v>E0030 - Cascade</v>
          </cell>
          <cell r="C2387" t="str">
            <v>RITCHIE NORFLEET</v>
          </cell>
        </row>
        <row r="2388">
          <cell r="A2388" t="str">
            <v>Craig davis</v>
          </cell>
          <cell r="B2388" t="str">
            <v>E0199 - Searcy, AR</v>
          </cell>
          <cell r="C2388" t="str">
            <v>Jessica Peevy</v>
          </cell>
        </row>
        <row r="2389">
          <cell r="A2389" t="str">
            <v>JEMOND SWINTON</v>
          </cell>
          <cell r="B2389" t="str">
            <v>E0152 - North Charleston</v>
          </cell>
          <cell r="C2389" t="str">
            <v>Douglas Boeres</v>
          </cell>
        </row>
        <row r="2390">
          <cell r="A2390" t="str">
            <v>Kaylen Toles</v>
          </cell>
          <cell r="B2390" t="str">
            <v>E0216 - West Manheim</v>
          </cell>
          <cell r="C2390" t="str">
            <v>John Sauers</v>
          </cell>
        </row>
        <row r="2391">
          <cell r="A2391" t="str">
            <v>Connor Bendickson</v>
          </cell>
          <cell r="B2391" t="str">
            <v>E0088 - Fargo</v>
          </cell>
          <cell r="C2391" t="str">
            <v>Justin Murray</v>
          </cell>
        </row>
        <row r="2392">
          <cell r="A2392" t="str">
            <v>Ahmad Boudy</v>
          </cell>
          <cell r="B2392" t="str">
            <v>E0043 - Boulder Creek</v>
          </cell>
          <cell r="C2392" t="str">
            <v>Jimmy Foster</v>
          </cell>
        </row>
        <row r="2393">
          <cell r="A2393" t="str">
            <v>Cullen Copland</v>
          </cell>
          <cell r="B2393" t="str">
            <v>E0233 - Cobb Pkwy</v>
          </cell>
          <cell r="C2393" t="str">
            <v>Kyle Rovansek</v>
          </cell>
        </row>
        <row r="2394">
          <cell r="A2394" t="str">
            <v>Diego Molina-Becerra</v>
          </cell>
          <cell r="B2394" t="str">
            <v>E0053 - Vivion</v>
          </cell>
          <cell r="C2394" t="str">
            <v>Austin Tudor</v>
          </cell>
        </row>
        <row r="2395">
          <cell r="A2395" t="str">
            <v>William Blakey</v>
          </cell>
          <cell r="B2395" t="str">
            <v>E0198 - Wesleyan Road</v>
          </cell>
          <cell r="C2395" t="str">
            <v>Lindsay Schultz</v>
          </cell>
        </row>
        <row r="2396">
          <cell r="A2396" t="str">
            <v>Rickwon Crenshaw-Fields</v>
          </cell>
          <cell r="B2396" t="str">
            <v>E0091 - Maplewood</v>
          </cell>
          <cell r="C2396" t="str">
            <v>Benjamin Eidem</v>
          </cell>
        </row>
        <row r="2397">
          <cell r="A2397" t="str">
            <v>Harrison Minich</v>
          </cell>
          <cell r="B2397" t="str">
            <v>E0054 - Canton</v>
          </cell>
          <cell r="C2397" t="str">
            <v>Patrick Powers</v>
          </cell>
        </row>
        <row r="2398">
          <cell r="A2398" t="str">
            <v>Arturo Padron</v>
          </cell>
          <cell r="B2398" t="str">
            <v>E0230 - 34th Street</v>
          </cell>
          <cell r="C2398" t="str">
            <v>Christopher Braziel</v>
          </cell>
        </row>
        <row r="2399">
          <cell r="A2399" t="str">
            <v>Zachary Belcher</v>
          </cell>
          <cell r="B2399" t="str">
            <v>E0057 - Ocean Springs</v>
          </cell>
          <cell r="C2399" t="str">
            <v>David Seymour</v>
          </cell>
        </row>
        <row r="2400">
          <cell r="A2400" t="str">
            <v>Joseph Kropp</v>
          </cell>
          <cell r="B2400" t="str">
            <v>E0363 - Marshfield, WI</v>
          </cell>
          <cell r="C2400" t="str">
            <v>Charles Hayes</v>
          </cell>
        </row>
        <row r="2401">
          <cell r="A2401" t="str">
            <v>Lindsey Pickle</v>
          </cell>
          <cell r="B2401" t="str">
            <v>E0051 - Roswell / Holcomb</v>
          </cell>
          <cell r="C2401" t="str">
            <v>Jeffrey Dunham, Jr</v>
          </cell>
        </row>
        <row r="2402">
          <cell r="A2402" t="str">
            <v>Samuel Guerrero</v>
          </cell>
          <cell r="B2402" t="str">
            <v>E0184 - La Vergne, TN</v>
          </cell>
          <cell r="C2402" t="str">
            <v>Scott Blainey</v>
          </cell>
        </row>
        <row r="2403">
          <cell r="A2403" t="str">
            <v>Robert Allmann</v>
          </cell>
          <cell r="B2403" t="str">
            <v>E0032 - Camden</v>
          </cell>
          <cell r="C2403" t="str">
            <v>Joshua Huffstetler</v>
          </cell>
        </row>
        <row r="2404">
          <cell r="A2404" t="str">
            <v>Adrian Hernandez</v>
          </cell>
          <cell r="B2404" t="str">
            <v>E0184 - La Vergne, TN</v>
          </cell>
          <cell r="C2404" t="str">
            <v>Scott Blainey</v>
          </cell>
        </row>
        <row r="2405">
          <cell r="A2405" t="str">
            <v>Konnor Jones</v>
          </cell>
          <cell r="B2405" t="str">
            <v>E0140 - Moore</v>
          </cell>
          <cell r="C2405" t="str">
            <v>William Allen</v>
          </cell>
        </row>
        <row r="2406">
          <cell r="A2406" t="str">
            <v>Ricardo Guzman</v>
          </cell>
          <cell r="B2406" t="str">
            <v>E0324 - North Bradley, IL</v>
          </cell>
          <cell r="C2406" t="str">
            <v>Cindi Carrington</v>
          </cell>
        </row>
        <row r="2407">
          <cell r="A2407" t="str">
            <v>Cory McCarthy</v>
          </cell>
          <cell r="B2407" t="str">
            <v>E0324 - North Bradley, IL</v>
          </cell>
          <cell r="C2407" t="str">
            <v>Cindi Carrington</v>
          </cell>
        </row>
        <row r="2408">
          <cell r="A2408" t="str">
            <v>Megan Nave</v>
          </cell>
          <cell r="B2408" t="str">
            <v>E0324 - North Bradley, IL</v>
          </cell>
          <cell r="C2408" t="str">
            <v>Cindi Carrington</v>
          </cell>
        </row>
        <row r="2409">
          <cell r="A2409" t="str">
            <v>Jayden Rice</v>
          </cell>
          <cell r="B2409" t="str">
            <v>E0186 - Horn Lake, MS</v>
          </cell>
          <cell r="C2409" t="str">
            <v>RASHAD JONES</v>
          </cell>
        </row>
        <row r="2410">
          <cell r="A2410" t="str">
            <v>Tyriq Johnson</v>
          </cell>
          <cell r="B2410" t="str">
            <v>E0324 - North Bradley, IL</v>
          </cell>
          <cell r="C2410" t="str">
            <v>Cindi Carrington</v>
          </cell>
        </row>
        <row r="2411">
          <cell r="A2411" t="str">
            <v>Ashley Jurado</v>
          </cell>
          <cell r="B2411" t="str">
            <v>E0324 - North Bradley, IL</v>
          </cell>
          <cell r="C2411" t="str">
            <v>Cindi Carrington</v>
          </cell>
        </row>
        <row r="2412">
          <cell r="A2412" t="str">
            <v>Covin Westbrook</v>
          </cell>
          <cell r="B2412" t="str">
            <v>E0286 - Westover Road</v>
          </cell>
          <cell r="C2412" t="str">
            <v>Mary Hoar</v>
          </cell>
        </row>
        <row r="2413">
          <cell r="A2413" t="str">
            <v>David George</v>
          </cell>
          <cell r="B2413" t="str">
            <v>E0110 - Bon Air</v>
          </cell>
          <cell r="C2413" t="str">
            <v>Micah Pinero</v>
          </cell>
        </row>
        <row r="2414">
          <cell r="A2414" t="str">
            <v>Briar Rouleau</v>
          </cell>
          <cell r="B2414" t="str">
            <v>E0147 - Winona</v>
          </cell>
          <cell r="C2414" t="str">
            <v>Randall Sullivan</v>
          </cell>
        </row>
        <row r="2415">
          <cell r="A2415" t="str">
            <v>Milo Phipps</v>
          </cell>
          <cell r="B2415" t="str">
            <v>E0293 - Lombard, IL</v>
          </cell>
          <cell r="C2415" t="str">
            <v>Karlee Gibbens</v>
          </cell>
        </row>
        <row r="2416">
          <cell r="A2416" t="str">
            <v>William Simms</v>
          </cell>
          <cell r="B2416" t="str">
            <v>E0226 - Forum Drive SC</v>
          </cell>
          <cell r="C2416" t="str">
            <v>Douglas Chaloupek</v>
          </cell>
        </row>
        <row r="2417">
          <cell r="A2417" t="str">
            <v>Isaac Dorsett</v>
          </cell>
          <cell r="B2417" t="str">
            <v>E0012 - Rocky Mount</v>
          </cell>
          <cell r="C2417" t="str">
            <v>Jesse Ramirez Perez</v>
          </cell>
        </row>
        <row r="2418">
          <cell r="A2418" t="str">
            <v>Brandon Senior</v>
          </cell>
          <cell r="B2418" t="str">
            <v>E0036 - Miller Road</v>
          </cell>
          <cell r="C2418" t="str">
            <v>Joel Regan</v>
          </cell>
        </row>
        <row r="2419">
          <cell r="A2419" t="str">
            <v>Colby Criswell</v>
          </cell>
          <cell r="B2419" t="str">
            <v>E0216 - West Manheim</v>
          </cell>
          <cell r="C2419" t="str">
            <v>John Sauers</v>
          </cell>
        </row>
        <row r="2420">
          <cell r="A2420" t="str">
            <v>Kaleb Neuenfeldt</v>
          </cell>
          <cell r="B2420" t="str">
            <v>E0363 - Marshfield, WI</v>
          </cell>
          <cell r="C2420" t="str">
            <v>Charles Hayes</v>
          </cell>
        </row>
        <row r="2421">
          <cell r="A2421" t="str">
            <v>Larry Woods</v>
          </cell>
          <cell r="B2421" t="str">
            <v>E0195 - Florence, AL</v>
          </cell>
          <cell r="C2421" t="str">
            <v>Anthony Pitera</v>
          </cell>
        </row>
        <row r="2422">
          <cell r="A2422" t="str">
            <v>James Stone</v>
          </cell>
          <cell r="B2422" t="str">
            <v>E0145 - Pulaski</v>
          </cell>
          <cell r="C2422" t="str">
            <v>Jeff Mathis</v>
          </cell>
        </row>
        <row r="2423">
          <cell r="A2423" t="str">
            <v>Jonathan Alban</v>
          </cell>
          <cell r="B2423" t="str">
            <v>E0008 - Irby</v>
          </cell>
          <cell r="C2423" t="str">
            <v>William Wolfenbarger</v>
          </cell>
        </row>
        <row r="2424">
          <cell r="A2424" t="str">
            <v>Auroara Vealey</v>
          </cell>
          <cell r="B2424" t="str">
            <v>E0259 - Belleview, FL</v>
          </cell>
          <cell r="C2424" t="str">
            <v>Joseph Baldwyn</v>
          </cell>
        </row>
        <row r="2425">
          <cell r="A2425" t="str">
            <v>SHASHWATI WAKKUND</v>
          </cell>
          <cell r="B2425" t="str">
            <v>E0124 - Watertown</v>
          </cell>
          <cell r="C2425" t="str">
            <v>Javan Cooper</v>
          </cell>
        </row>
        <row r="2426">
          <cell r="A2426" t="str">
            <v>Anthony Carter</v>
          </cell>
          <cell r="B2426" t="str">
            <v>E0031 - Veterans</v>
          </cell>
          <cell r="C2426" t="str">
            <v>Kyle Robertson</v>
          </cell>
        </row>
        <row r="2427">
          <cell r="A2427" t="str">
            <v>Justin Bowden</v>
          </cell>
          <cell r="B2427" t="str">
            <v>E0209 - Tarboro, NC</v>
          </cell>
          <cell r="C2427" t="str">
            <v>Frankie Tadlock</v>
          </cell>
        </row>
        <row r="2428">
          <cell r="A2428" t="str">
            <v>Kyler Gaddis</v>
          </cell>
          <cell r="B2428" t="str">
            <v>E0053 - Vivion</v>
          </cell>
          <cell r="C2428" t="str">
            <v>Austin Tudor</v>
          </cell>
        </row>
        <row r="2429">
          <cell r="A2429" t="str">
            <v>Hunter Brummett</v>
          </cell>
          <cell r="B2429" t="str">
            <v>E0214 - Doe Run Blvd</v>
          </cell>
          <cell r="C2429" t="str">
            <v>Cecilia Pate</v>
          </cell>
        </row>
        <row r="2430">
          <cell r="A2430" t="str">
            <v>Preston Pryor</v>
          </cell>
          <cell r="B2430" t="str">
            <v>E0138 - Dubuque</v>
          </cell>
          <cell r="C2430" t="str">
            <v>Isaiah Nyberg</v>
          </cell>
        </row>
        <row r="2431">
          <cell r="A2431" t="str">
            <v>Christopher Huff</v>
          </cell>
          <cell r="B2431" t="str">
            <v>E0103 - Greensboro-Oconee</v>
          </cell>
          <cell r="C2431" t="str">
            <v>Kenneth Dinkins</v>
          </cell>
        </row>
        <row r="2432">
          <cell r="A2432" t="str">
            <v>Lyric Rankines</v>
          </cell>
          <cell r="B2432" t="str">
            <v>E0154 - Lawton</v>
          </cell>
          <cell r="C2432" t="str">
            <v>Charles Gilbow</v>
          </cell>
        </row>
        <row r="2433">
          <cell r="A2433" t="str">
            <v>Conner Tampling</v>
          </cell>
          <cell r="B2433" t="str">
            <v>E0108 - Sylacauga</v>
          </cell>
          <cell r="C2433" t="str">
            <v>Aaron Johnson</v>
          </cell>
        </row>
        <row r="2434">
          <cell r="A2434" t="str">
            <v>Trevor Credit</v>
          </cell>
          <cell r="B2434" t="str">
            <v>E0102 - Bluffton</v>
          </cell>
          <cell r="C2434" t="str">
            <v>Tiffany Reed</v>
          </cell>
        </row>
        <row r="2435">
          <cell r="A2435" t="str">
            <v>Caiden Swain</v>
          </cell>
          <cell r="B2435" t="str">
            <v>E0272 - North Wilmington</v>
          </cell>
          <cell r="C2435" t="str">
            <v>Devin Miranda</v>
          </cell>
        </row>
        <row r="2436">
          <cell r="A2436" t="str">
            <v>Valeria Villegas</v>
          </cell>
          <cell r="B2436" t="str">
            <v>E0184 - La Vergne, TN</v>
          </cell>
          <cell r="C2436" t="str">
            <v>Scott Blainey</v>
          </cell>
        </row>
        <row r="2437">
          <cell r="A2437" t="str">
            <v>Shannon Walker</v>
          </cell>
          <cell r="B2437" t="str">
            <v>E0121 - Hilton Head</v>
          </cell>
          <cell r="C2437" t="str">
            <v>Dennis Gallegos</v>
          </cell>
        </row>
        <row r="2438">
          <cell r="A2438" t="str">
            <v>Jacob Combs</v>
          </cell>
          <cell r="B2438" t="str">
            <v>E0249 - River Crossing</v>
          </cell>
          <cell r="C2438" t="str">
            <v>Mike Breitrick</v>
          </cell>
        </row>
        <row r="2439">
          <cell r="A2439" t="str">
            <v>Jovahni Perez</v>
          </cell>
          <cell r="B2439" t="str">
            <v>E0062 - Speedway</v>
          </cell>
          <cell r="C2439" t="str">
            <v>Rex Humerickhouse</v>
          </cell>
        </row>
        <row r="2440">
          <cell r="A2440" t="str">
            <v>Brayden Hardman</v>
          </cell>
          <cell r="B2440" t="str">
            <v>E0078 - Tyndall Pkwy</v>
          </cell>
          <cell r="C2440" t="str">
            <v>Ryan Earl</v>
          </cell>
        </row>
        <row r="2441">
          <cell r="A2441" t="str">
            <v>Hamze Mohmmed</v>
          </cell>
          <cell r="B2441" t="str">
            <v>E0153 - Willmar</v>
          </cell>
          <cell r="C2441" t="str">
            <v>Joseph Peterson</v>
          </cell>
        </row>
        <row r="2442">
          <cell r="A2442" t="str">
            <v>Charles Huff</v>
          </cell>
          <cell r="B2442" t="str">
            <v>E0239 - Pampa, TX</v>
          </cell>
          <cell r="C2442" t="str">
            <v>Katherine Hockaday</v>
          </cell>
        </row>
        <row r="2443">
          <cell r="A2443" t="str">
            <v>Toyron Muhammad</v>
          </cell>
          <cell r="B2443" t="str">
            <v>E0153 - Willmar</v>
          </cell>
          <cell r="C2443" t="str">
            <v>Joseph Peterson</v>
          </cell>
        </row>
        <row r="2444">
          <cell r="A2444" t="str">
            <v>Ava Knowles</v>
          </cell>
          <cell r="B2444" t="str">
            <v>E0275 - Cheraw, SC</v>
          </cell>
          <cell r="C2444" t="str">
            <v>John Norris</v>
          </cell>
        </row>
        <row r="2445">
          <cell r="A2445" t="str">
            <v>Silas Bright</v>
          </cell>
          <cell r="B2445" t="str">
            <v>E0186 - Horn Lake, MS</v>
          </cell>
          <cell r="C2445" t="str">
            <v>RASHAD JONES</v>
          </cell>
        </row>
        <row r="2446">
          <cell r="A2446" t="str">
            <v>Joshua Blair</v>
          </cell>
          <cell r="B2446" t="str">
            <v>E0034 - Sandy Springs</v>
          </cell>
          <cell r="C2446" t="str">
            <v>Kevin Smith</v>
          </cell>
        </row>
        <row r="2447">
          <cell r="A2447" t="str">
            <v>Emmanuel Garcia</v>
          </cell>
          <cell r="B2447" t="str">
            <v>E0033 - Pinehurst</v>
          </cell>
          <cell r="C2447" t="str">
            <v>Michael Blackwell</v>
          </cell>
        </row>
        <row r="2448">
          <cell r="A2448" t="str">
            <v>Colin montgomery</v>
          </cell>
          <cell r="B2448" t="str">
            <v>E0165 - White House, TN</v>
          </cell>
          <cell r="C2448" t="str">
            <v>Don Cross</v>
          </cell>
        </row>
        <row r="2449">
          <cell r="A2449" t="str">
            <v>Colin Sosebee</v>
          </cell>
          <cell r="B2449" t="str">
            <v>E0193 - Dahlonega, GA</v>
          </cell>
          <cell r="C2449" t="str">
            <v>Richard Gibbons</v>
          </cell>
        </row>
        <row r="2450">
          <cell r="A2450" t="str">
            <v>Annemarie Hermanson</v>
          </cell>
          <cell r="B2450" t="str">
            <v>E0226 - Forum Drive SC</v>
          </cell>
          <cell r="C2450" t="str">
            <v>Douglas Chaloupek</v>
          </cell>
        </row>
        <row r="2451">
          <cell r="A2451" t="str">
            <v>Rob Vollmar</v>
          </cell>
          <cell r="B2451" t="str">
            <v>E0249 - River Crossing</v>
          </cell>
          <cell r="C2451" t="str">
            <v>Mike Breitrick</v>
          </cell>
        </row>
        <row r="2452">
          <cell r="A2452" t="str">
            <v>Leryc Bones</v>
          </cell>
          <cell r="B2452" t="str">
            <v>E0036 - Miller Road</v>
          </cell>
          <cell r="C2452" t="str">
            <v>Joel Regan</v>
          </cell>
        </row>
        <row r="2453">
          <cell r="A2453" t="str">
            <v>Tyrell Latimore</v>
          </cell>
          <cell r="B2453" t="str">
            <v>E0048 - Peake</v>
          </cell>
          <cell r="C2453" t="str">
            <v>Jermaine Goodin</v>
          </cell>
        </row>
        <row r="2454">
          <cell r="A2454" t="str">
            <v>Trevor Lewis</v>
          </cell>
          <cell r="B2454" t="str">
            <v>E0048 - Peake</v>
          </cell>
          <cell r="C2454" t="str">
            <v>Jermaine Goodin</v>
          </cell>
        </row>
        <row r="2455">
          <cell r="A2455" t="str">
            <v>Andrew Hubert</v>
          </cell>
          <cell r="B2455" t="str">
            <v>E0144 - Fitzgerald</v>
          </cell>
          <cell r="C2455" t="str">
            <v>Kane Campbell</v>
          </cell>
        </row>
        <row r="2456">
          <cell r="A2456" t="str">
            <v>Emily Peeken</v>
          </cell>
          <cell r="B2456" t="str">
            <v>E0324 - North Bradley, IL</v>
          </cell>
          <cell r="C2456" t="str">
            <v>Cindi Carrington</v>
          </cell>
        </row>
        <row r="2457">
          <cell r="A2457" t="str">
            <v>Fabricio Asis</v>
          </cell>
          <cell r="B2457" t="str">
            <v>E0324 - North Bradley, IL</v>
          </cell>
          <cell r="C2457" t="str">
            <v>Cindi Carrington</v>
          </cell>
        </row>
        <row r="2458">
          <cell r="A2458" t="str">
            <v>Alan Marks</v>
          </cell>
          <cell r="B2458" t="str">
            <v>E0051 - Roswell / Holcomb</v>
          </cell>
          <cell r="C2458" t="str">
            <v>Jeffrey Dunham, Jr</v>
          </cell>
        </row>
        <row r="2459">
          <cell r="A2459" t="str">
            <v>Jonathan Rodriguez</v>
          </cell>
          <cell r="B2459" t="str">
            <v>E0062 - Speedway</v>
          </cell>
          <cell r="C2459" t="str">
            <v>Rex Humerickhouse</v>
          </cell>
        </row>
        <row r="2460">
          <cell r="A2460" t="str">
            <v>Brock Gall</v>
          </cell>
          <cell r="B2460" t="str">
            <v>E0324 - North Bradley, IL</v>
          </cell>
          <cell r="C2460" t="str">
            <v>Cindi Carrington</v>
          </cell>
        </row>
        <row r="2461">
          <cell r="A2461" t="str">
            <v>Camron Cooper</v>
          </cell>
          <cell r="B2461" t="str">
            <v>E0165 - White House, TN</v>
          </cell>
          <cell r="C2461" t="str">
            <v>Don Cross</v>
          </cell>
        </row>
        <row r="2462">
          <cell r="A2462" t="str">
            <v>Aubrey Brown</v>
          </cell>
          <cell r="B2462" t="str">
            <v>E0102 - Bluffton</v>
          </cell>
          <cell r="C2462" t="str">
            <v>Tiffany Reed</v>
          </cell>
        </row>
        <row r="2463">
          <cell r="A2463" t="str">
            <v>Janice Brooks</v>
          </cell>
          <cell r="B2463" t="str">
            <v>Wash Support Center</v>
          </cell>
          <cell r="C2463" t="str">
            <v>Angela Giles</v>
          </cell>
        </row>
        <row r="2464">
          <cell r="A2464" t="str">
            <v>Timothy Johnson</v>
          </cell>
          <cell r="B2464" t="str">
            <v>E0056 - Matthews Orangeburg</v>
          </cell>
          <cell r="C2464" t="str">
            <v>Josh Nordgren</v>
          </cell>
        </row>
        <row r="2465">
          <cell r="A2465" t="str">
            <v>Luka Sotebeer</v>
          </cell>
          <cell r="B2465" t="str">
            <v>E0245 - E. Arlington Blvd</v>
          </cell>
          <cell r="C2465" t="str">
            <v>Brandon Cobb</v>
          </cell>
        </row>
        <row r="2466">
          <cell r="A2466" t="str">
            <v>Gregory Dewberry</v>
          </cell>
          <cell r="B2466" t="str">
            <v>E0295 - Ponca City, OK</v>
          </cell>
          <cell r="C2466" t="str">
            <v>Adam Bartholemew</v>
          </cell>
        </row>
        <row r="2467">
          <cell r="A2467" t="str">
            <v>Alexander Bain</v>
          </cell>
          <cell r="B2467" t="str">
            <v>E0062 - Speedway</v>
          </cell>
          <cell r="C2467" t="str">
            <v>Rex Humerickhouse</v>
          </cell>
        </row>
        <row r="2468">
          <cell r="A2468" t="str">
            <v>Daniel Cortez</v>
          </cell>
          <cell r="B2468" t="str">
            <v>E0139 - Gretna</v>
          </cell>
          <cell r="C2468" t="str">
            <v>Jeff Demboski</v>
          </cell>
        </row>
        <row r="2469">
          <cell r="A2469" t="str">
            <v>Ryan Hill</v>
          </cell>
          <cell r="B2469" t="str">
            <v>E0324 - North Bradley, IL</v>
          </cell>
          <cell r="C2469" t="str">
            <v>Cindi Carrington</v>
          </cell>
        </row>
        <row r="2470">
          <cell r="A2470" t="str">
            <v>Alejandro Sanchez</v>
          </cell>
          <cell r="B2470" t="str">
            <v>E0260 - Pebble Hills</v>
          </cell>
          <cell r="C2470" t="str">
            <v>Efrain Villareal</v>
          </cell>
        </row>
        <row r="2471">
          <cell r="A2471" t="str">
            <v>Davonte Campbell</v>
          </cell>
          <cell r="B2471" t="str">
            <v>E0033 - Pinehurst</v>
          </cell>
          <cell r="C2471" t="str">
            <v>Michael Blackwell</v>
          </cell>
        </row>
        <row r="2472">
          <cell r="A2472" t="str">
            <v>Elijah Vigueria</v>
          </cell>
          <cell r="B2472" t="str">
            <v>E0218 - Borger, TX</v>
          </cell>
          <cell r="C2472" t="str">
            <v>Tyra Payne</v>
          </cell>
        </row>
        <row r="2473">
          <cell r="A2473" t="str">
            <v>Devor Pina</v>
          </cell>
          <cell r="B2473" t="str">
            <v>E0076 - Americus</v>
          </cell>
          <cell r="C2473" t="str">
            <v>Colin Williams</v>
          </cell>
        </row>
        <row r="2474">
          <cell r="A2474" t="str">
            <v>Kevin VanCleve</v>
          </cell>
          <cell r="B2474" t="str">
            <v>E0297 - Lincoln, IL</v>
          </cell>
          <cell r="C2474" t="str">
            <v>Sarah Martin</v>
          </cell>
        </row>
        <row r="2475">
          <cell r="A2475" t="str">
            <v>Peyton Schornick</v>
          </cell>
          <cell r="B2475" t="str">
            <v>E0202 - Petoskey, MI</v>
          </cell>
          <cell r="C2475" t="str">
            <v>Robert Kisker</v>
          </cell>
        </row>
        <row r="2476">
          <cell r="A2476" t="str">
            <v>Corey Myers</v>
          </cell>
          <cell r="B2476" t="str">
            <v>E0202 - Petoskey, MI</v>
          </cell>
          <cell r="C2476" t="str">
            <v>Robert Kisker</v>
          </cell>
        </row>
        <row r="2477">
          <cell r="A2477" t="str">
            <v>Cameron Rackley</v>
          </cell>
          <cell r="B2477" t="str">
            <v>E0019 - High Point</v>
          </cell>
          <cell r="C2477" t="str">
            <v>Nicholas Anthony</v>
          </cell>
        </row>
        <row r="2478">
          <cell r="A2478" t="str">
            <v>Ashlyn McAbee</v>
          </cell>
          <cell r="B2478" t="str">
            <v>E0253 - Cullman, AL</v>
          </cell>
          <cell r="C2478" t="str">
            <v>Kip Frew</v>
          </cell>
        </row>
        <row r="2479">
          <cell r="A2479" t="str">
            <v>Trey McLain</v>
          </cell>
          <cell r="B2479" t="str">
            <v>E0253 - Cullman, AL</v>
          </cell>
          <cell r="C2479" t="str">
            <v>Kip Frew</v>
          </cell>
        </row>
        <row r="2480">
          <cell r="A2480" t="str">
            <v>Lila Montor</v>
          </cell>
          <cell r="B2480" t="str">
            <v>E0212 - Vickridge Park</v>
          </cell>
          <cell r="C2480" t="str">
            <v>Al Kondry</v>
          </cell>
        </row>
        <row r="2481">
          <cell r="A2481" t="str">
            <v>Lou Kendrick</v>
          </cell>
          <cell r="B2481" t="str">
            <v>Wash Support Center</v>
          </cell>
          <cell r="C2481" t="str">
            <v>Beth Trice</v>
          </cell>
        </row>
        <row r="2482">
          <cell r="A2482" t="str">
            <v>Travis Saylor</v>
          </cell>
          <cell r="B2482" t="str">
            <v>E0210 - Center Avenue</v>
          </cell>
          <cell r="C2482" t="str">
            <v>AARON RITENOUR</v>
          </cell>
        </row>
        <row r="2483">
          <cell r="A2483" t="str">
            <v>Oscar Salazar</v>
          </cell>
          <cell r="B2483" t="str">
            <v>E0324 - North Bradley, IL</v>
          </cell>
          <cell r="C2483" t="str">
            <v>Cindi Carrington</v>
          </cell>
        </row>
        <row r="2484">
          <cell r="A2484" t="str">
            <v>Braden Meyer</v>
          </cell>
          <cell r="B2484" t="str">
            <v>E0363 - Marshfield, WI</v>
          </cell>
          <cell r="C2484" t="str">
            <v>Charles Hayes</v>
          </cell>
        </row>
        <row r="2485">
          <cell r="A2485" t="str">
            <v>Omarion Richardson</v>
          </cell>
          <cell r="B2485" t="str">
            <v>E0055 - Gillespie</v>
          </cell>
          <cell r="C2485" t="str">
            <v>Michael Miller</v>
          </cell>
        </row>
        <row r="2486">
          <cell r="A2486" t="str">
            <v>Colton Vig</v>
          </cell>
          <cell r="B2486" t="str">
            <v>E0124 - Watertown</v>
          </cell>
          <cell r="C2486" t="str">
            <v>Javan Cooper</v>
          </cell>
        </row>
        <row r="2487">
          <cell r="A2487" t="str">
            <v>Myrion Williams</v>
          </cell>
          <cell r="B2487" t="str">
            <v>E0372 - Bobby Miller Pkwy</v>
          </cell>
          <cell r="C2487" t="str">
            <v>Simranjeet Singh</v>
          </cell>
        </row>
        <row r="2488">
          <cell r="A2488" t="str">
            <v>kaitlyn mizell</v>
          </cell>
          <cell r="B2488" t="str">
            <v>E0110 - Bon Air</v>
          </cell>
          <cell r="C2488" t="str">
            <v>Micah Pinero</v>
          </cell>
        </row>
        <row r="2489">
          <cell r="A2489" t="str">
            <v>Cody Morris</v>
          </cell>
          <cell r="B2489" t="str">
            <v>E0190 - Fort Dodge, IA</v>
          </cell>
          <cell r="C2489" t="str">
            <v>Grant Hendrix</v>
          </cell>
        </row>
        <row r="2490">
          <cell r="A2490" t="str">
            <v>Nolan Shippey</v>
          </cell>
          <cell r="B2490" t="str">
            <v>E0193 - Dahlonega, GA</v>
          </cell>
          <cell r="C2490" t="str">
            <v>Richard Gibbons</v>
          </cell>
        </row>
        <row r="2491">
          <cell r="A2491" t="str">
            <v>Joshua Cloonan</v>
          </cell>
          <cell r="B2491" t="str">
            <v>E0235 - Shelby, NC</v>
          </cell>
          <cell r="C2491" t="str">
            <v>Michael Dodge</v>
          </cell>
        </row>
        <row r="2492">
          <cell r="A2492" t="str">
            <v>Jordan McKindles</v>
          </cell>
          <cell r="B2492" t="str">
            <v>E0224 - Glenwood Commons</v>
          </cell>
          <cell r="C2492" t="str">
            <v>Joe Chavez</v>
          </cell>
        </row>
        <row r="2493">
          <cell r="A2493" t="str">
            <v>MICHAEL GUDAUSKAS</v>
          </cell>
          <cell r="B2493" t="str">
            <v>E0106 - Pensacola</v>
          </cell>
          <cell r="C2493" t="str">
            <v>Owen Capriola</v>
          </cell>
        </row>
        <row r="2494">
          <cell r="A2494" t="str">
            <v>Dreashaune Rose</v>
          </cell>
          <cell r="B2494" t="str">
            <v>E0109 - Madison Heights</v>
          </cell>
          <cell r="C2494" t="str">
            <v>Reyvin Siegel</v>
          </cell>
        </row>
        <row r="2495">
          <cell r="A2495" t="str">
            <v>Eric Keenum</v>
          </cell>
          <cell r="B2495" t="str">
            <v>E0166 - Hartselle, AL</v>
          </cell>
          <cell r="C2495" t="str">
            <v>Stephanie Bratcher</v>
          </cell>
        </row>
        <row r="2496">
          <cell r="A2496" t="str">
            <v>Luke Reth</v>
          </cell>
          <cell r="B2496" t="str">
            <v>E0079 - Cedar Falls</v>
          </cell>
          <cell r="C2496" t="str">
            <v>Dalton Shock</v>
          </cell>
        </row>
        <row r="2497">
          <cell r="A2497" t="str">
            <v>ethan bradley</v>
          </cell>
          <cell r="B2497" t="str">
            <v>E0275 - Cheraw, SC</v>
          </cell>
          <cell r="C2497" t="str">
            <v>John Norris</v>
          </cell>
        </row>
        <row r="2498">
          <cell r="A2498" t="str">
            <v>Alex Jurnigan</v>
          </cell>
          <cell r="B2498" t="str">
            <v>E0075 - Chesapeake</v>
          </cell>
          <cell r="C2498" t="str">
            <v>Andrew Millard</v>
          </cell>
        </row>
        <row r="2499">
          <cell r="A2499" t="str">
            <v>Kaylee Morado</v>
          </cell>
          <cell r="B2499" t="str">
            <v>E0070 - Baytown</v>
          </cell>
          <cell r="C2499" t="str">
            <v>Mark Campbell</v>
          </cell>
        </row>
        <row r="2500">
          <cell r="A2500" t="str">
            <v>Benjamin Hughes</v>
          </cell>
          <cell r="B2500" t="str">
            <v>E0015 - Dacula</v>
          </cell>
          <cell r="C2500" t="str">
            <v>Matt Bachman</v>
          </cell>
        </row>
        <row r="2501">
          <cell r="A2501" t="str">
            <v>Markevion Williams</v>
          </cell>
          <cell r="B2501" t="str">
            <v>E0245 - E. Arlington Blvd</v>
          </cell>
          <cell r="C2501" t="str">
            <v>Brandon Cobb</v>
          </cell>
        </row>
        <row r="2502">
          <cell r="A2502" t="str">
            <v>Damian Ulloa</v>
          </cell>
          <cell r="B2502" t="str">
            <v>E0319 - Burley, ID</v>
          </cell>
          <cell r="C2502" t="str">
            <v>Amber Rosenstengel</v>
          </cell>
        </row>
        <row r="2503">
          <cell r="A2503" t="str">
            <v>Talyn Guzman</v>
          </cell>
          <cell r="B2503" t="str">
            <v>E0319 - Burley, ID</v>
          </cell>
          <cell r="C2503" t="str">
            <v>Amber Rosenstengel</v>
          </cell>
        </row>
        <row r="2504">
          <cell r="A2504" t="str">
            <v>Madeline Thorwarth</v>
          </cell>
          <cell r="B2504" t="str">
            <v>E0099 - Alexandria</v>
          </cell>
          <cell r="C2504" t="str">
            <v>Matthew Rust</v>
          </cell>
        </row>
        <row r="2505">
          <cell r="A2505" t="str">
            <v>Makenzie Bass</v>
          </cell>
          <cell r="B2505" t="str">
            <v>E0045 - Watson</v>
          </cell>
          <cell r="C2505" t="str">
            <v>Steven Goddard</v>
          </cell>
        </row>
        <row r="2506">
          <cell r="A2506" t="str">
            <v>Autumn Mapes</v>
          </cell>
          <cell r="B2506" t="str">
            <v>E0045 - Watson</v>
          </cell>
          <cell r="C2506" t="str">
            <v>Steven Goddard</v>
          </cell>
        </row>
        <row r="2507">
          <cell r="A2507" t="str">
            <v>Tanner Wesner</v>
          </cell>
          <cell r="B2507" t="str">
            <v>E0319 - Burley, ID</v>
          </cell>
          <cell r="C2507" t="str">
            <v>Amber Rosenstengel</v>
          </cell>
        </row>
        <row r="2508">
          <cell r="A2508" t="str">
            <v>Llareli Gonzalez Martinez</v>
          </cell>
          <cell r="B2508" t="str">
            <v>E0319 - Burley, ID</v>
          </cell>
          <cell r="C2508" t="str">
            <v>Amber Rosenstengel</v>
          </cell>
        </row>
        <row r="2509">
          <cell r="A2509" t="str">
            <v>Dominic Balcaceres</v>
          </cell>
          <cell r="B2509" t="str">
            <v>E0062 - Speedway</v>
          </cell>
          <cell r="C2509" t="str">
            <v>Rex Humerickhouse</v>
          </cell>
        </row>
        <row r="2510">
          <cell r="A2510" t="str">
            <v>Riley Popik</v>
          </cell>
          <cell r="B2510" t="str">
            <v>E0019 - High Point</v>
          </cell>
          <cell r="C2510" t="str">
            <v>Nicholas Anthony</v>
          </cell>
        </row>
        <row r="2511">
          <cell r="A2511" t="str">
            <v>Daniel Honeycutt</v>
          </cell>
          <cell r="B2511" t="str">
            <v>E0019 - High Point</v>
          </cell>
          <cell r="C2511" t="str">
            <v>Nicholas Anthony</v>
          </cell>
        </row>
        <row r="2512">
          <cell r="A2512" t="str">
            <v>Matthew McDonald</v>
          </cell>
          <cell r="B2512" t="str">
            <v>E0041 - Hoover</v>
          </cell>
          <cell r="C2512" t="str">
            <v>Britt Bonds</v>
          </cell>
        </row>
        <row r="2513">
          <cell r="A2513" t="str">
            <v>Naneq Holley</v>
          </cell>
          <cell r="B2513" t="str">
            <v>E0094 - Statesboro</v>
          </cell>
          <cell r="C2513" t="str">
            <v>Robert Hane</v>
          </cell>
        </row>
        <row r="2514">
          <cell r="A2514" t="str">
            <v>Cayden Baker</v>
          </cell>
          <cell r="B2514" t="str">
            <v>E0265 - Madison Street</v>
          </cell>
          <cell r="C2514" t="str">
            <v>Javier Rocha</v>
          </cell>
        </row>
        <row r="2515">
          <cell r="A2515" t="str">
            <v>Chanel Murphy</v>
          </cell>
          <cell r="B2515" t="str">
            <v>Wash Support Center</v>
          </cell>
          <cell r="C2515" t="str">
            <v>Jose Ferrari</v>
          </cell>
        </row>
        <row r="2516">
          <cell r="A2516" t="str">
            <v>Pierce Perkins</v>
          </cell>
          <cell r="B2516" t="str">
            <v>E0006 - Warner Robins</v>
          </cell>
          <cell r="C2516" t="str">
            <v>Tony Phillips</v>
          </cell>
        </row>
        <row r="2517">
          <cell r="A2517" t="str">
            <v>Andrew Brown</v>
          </cell>
          <cell r="B2517" t="str">
            <v>E0119 - Athens - Decatur</v>
          </cell>
          <cell r="C2517" t="str">
            <v>David Deal</v>
          </cell>
        </row>
        <row r="2518">
          <cell r="A2518" t="str">
            <v>Eliott McDonald</v>
          </cell>
          <cell r="B2518" t="str">
            <v>E0041 - Hoover</v>
          </cell>
          <cell r="C2518" t="str">
            <v>Britt Bonds</v>
          </cell>
        </row>
        <row r="2519">
          <cell r="A2519" t="str">
            <v>Connor Honey</v>
          </cell>
          <cell r="B2519" t="str">
            <v>E0199 - Searcy, AR</v>
          </cell>
          <cell r="C2519" t="str">
            <v>Jessica Peevy</v>
          </cell>
        </row>
        <row r="2520">
          <cell r="A2520" t="str">
            <v>Ayden Tinsley</v>
          </cell>
          <cell r="B2520" t="str">
            <v>E0109 - Madison Heights</v>
          </cell>
          <cell r="C2520" t="str">
            <v>Reyvin Siegel</v>
          </cell>
        </row>
        <row r="2521">
          <cell r="A2521" t="str">
            <v>Xavier Whorley</v>
          </cell>
          <cell r="B2521" t="str">
            <v>E0109 - Madison Heights</v>
          </cell>
          <cell r="C2521" t="str">
            <v>Reyvin Siegel</v>
          </cell>
        </row>
        <row r="2522">
          <cell r="A2522" t="str">
            <v>Charlie Boston</v>
          </cell>
          <cell r="B2522" t="str">
            <v>E0039 - Lenoir</v>
          </cell>
          <cell r="C2522" t="str">
            <v>Adam Hicks</v>
          </cell>
        </row>
        <row r="2523">
          <cell r="A2523" t="str">
            <v>Bradley Coffey</v>
          </cell>
          <cell r="B2523" t="str">
            <v>E0119 - Athens - Decatur</v>
          </cell>
          <cell r="C2523" t="str">
            <v>David Deal</v>
          </cell>
        </row>
        <row r="2524">
          <cell r="A2524" t="str">
            <v>Natalie Hintz</v>
          </cell>
          <cell r="B2524" t="str">
            <v>E0289 - Wegge Court</v>
          </cell>
          <cell r="C2524" t="str">
            <v>Justin Cowans</v>
          </cell>
        </row>
        <row r="2525">
          <cell r="A2525" t="str">
            <v>Jackson Calderon</v>
          </cell>
          <cell r="B2525" t="str">
            <v>E0009 - Peachtree City/Sharpsburg</v>
          </cell>
          <cell r="C2525" t="str">
            <v>Charles Best</v>
          </cell>
        </row>
        <row r="2526">
          <cell r="A2526" t="str">
            <v>Sontroya Mackey</v>
          </cell>
          <cell r="B2526" t="str">
            <v>E0252 - Jacksonville, TX</v>
          </cell>
          <cell r="C2526" t="str">
            <v>Brandon Zarecor</v>
          </cell>
        </row>
        <row r="2527">
          <cell r="A2527" t="str">
            <v>Callie Shuck</v>
          </cell>
          <cell r="B2527" t="str">
            <v>E0319 - Burley, ID</v>
          </cell>
          <cell r="C2527" t="str">
            <v>Amber Rosenstengel</v>
          </cell>
        </row>
        <row r="2528">
          <cell r="A2528" t="str">
            <v>Angel Diaz</v>
          </cell>
          <cell r="B2528" t="str">
            <v>E0031 - Veterans</v>
          </cell>
          <cell r="C2528" t="str">
            <v>Kyle Robertson</v>
          </cell>
        </row>
        <row r="2529">
          <cell r="A2529" t="str">
            <v>Luis Calderon</v>
          </cell>
          <cell r="B2529" t="str">
            <v>E0227 - Bolger Square</v>
          </cell>
          <cell r="C2529" t="str">
            <v>Todd Haley</v>
          </cell>
        </row>
        <row r="2530">
          <cell r="A2530" t="str">
            <v>Eli Johnson</v>
          </cell>
          <cell r="B2530" t="str">
            <v>E0241 - Tusculum</v>
          </cell>
          <cell r="C2530" t="str">
            <v>Matthew Roberts</v>
          </cell>
        </row>
        <row r="2531">
          <cell r="A2531" t="str">
            <v>Devin Sullivan</v>
          </cell>
          <cell r="B2531" t="str">
            <v>E0220 - Cambridge, MN</v>
          </cell>
          <cell r="C2531" t="str">
            <v>Brett Fausher</v>
          </cell>
        </row>
        <row r="2532">
          <cell r="A2532" t="str">
            <v>Colton Sane</v>
          </cell>
          <cell r="B2532" t="str">
            <v>E0183 - Newport, TN</v>
          </cell>
          <cell r="C2532" t="str">
            <v>Samuel Schmidt</v>
          </cell>
        </row>
        <row r="2533">
          <cell r="A2533" t="str">
            <v>Jessica Moon</v>
          </cell>
          <cell r="B2533" t="str">
            <v>E0199 - Searcy, AR</v>
          </cell>
          <cell r="C2533" t="str">
            <v>Jessica Peevy</v>
          </cell>
        </row>
        <row r="2534">
          <cell r="A2534" t="str">
            <v>Christopher Porter</v>
          </cell>
          <cell r="B2534" t="str">
            <v>E0222 - Cordova, TN</v>
          </cell>
          <cell r="C2534" t="str">
            <v>James Bentley</v>
          </cell>
        </row>
        <row r="2535">
          <cell r="A2535" t="str">
            <v>Jacob Milligan</v>
          </cell>
          <cell r="B2535" t="str">
            <v>E0295 - Ponca City, OK</v>
          </cell>
          <cell r="C2535" t="str">
            <v>Adam Bartholemew</v>
          </cell>
        </row>
        <row r="2536">
          <cell r="A2536" t="str">
            <v>Jason Nichols</v>
          </cell>
          <cell r="B2536" t="str">
            <v>E0159 - Muscle Shoals, AL</v>
          </cell>
          <cell r="C2536" t="str">
            <v>Molly Wilson</v>
          </cell>
        </row>
        <row r="2537">
          <cell r="A2537" t="str">
            <v>Jonah Beckwith</v>
          </cell>
          <cell r="B2537" t="str">
            <v>E0250 - Aiken, SC</v>
          </cell>
          <cell r="C2537" t="str">
            <v>David Beckum</v>
          </cell>
        </row>
        <row r="2538">
          <cell r="A2538" t="str">
            <v>Alexandria Wilson</v>
          </cell>
          <cell r="B2538" t="str">
            <v>E0162 - Lake City, FL</v>
          </cell>
          <cell r="C2538" t="str">
            <v>Brian Thomas</v>
          </cell>
        </row>
        <row r="2539">
          <cell r="A2539" t="str">
            <v>Christian Harris</v>
          </cell>
          <cell r="B2539" t="str">
            <v>E0112 - Scottsboro</v>
          </cell>
          <cell r="C2539" t="str">
            <v>Blake Akins</v>
          </cell>
        </row>
        <row r="2540">
          <cell r="A2540" t="str">
            <v>JoLynn Graves-Heidtman</v>
          </cell>
          <cell r="B2540" t="str">
            <v>E0202 - Petoskey, MI</v>
          </cell>
          <cell r="C2540" t="str">
            <v>Robert Kisker</v>
          </cell>
        </row>
        <row r="2541">
          <cell r="A2541" t="str">
            <v>Rameses Villalobos</v>
          </cell>
          <cell r="B2541" t="str">
            <v>E0135 - Omaha Millard</v>
          </cell>
          <cell r="C2541" t="str">
            <v>James Guinan</v>
          </cell>
        </row>
        <row r="2542">
          <cell r="A2542" t="str">
            <v>Matthew Perrotte</v>
          </cell>
          <cell r="B2542" t="str">
            <v>E0081 - South Glens Falls</v>
          </cell>
          <cell r="C2542" t="str">
            <v>Austin Dority</v>
          </cell>
        </row>
        <row r="2543">
          <cell r="A2543" t="str">
            <v>Nickolas Hay</v>
          </cell>
          <cell r="B2543" t="str">
            <v>E0099 - Alexandria</v>
          </cell>
          <cell r="C2543" t="str">
            <v>Matthew Rust</v>
          </cell>
        </row>
        <row r="2544">
          <cell r="A2544" t="str">
            <v>Hayden Bassett</v>
          </cell>
          <cell r="B2544" t="str">
            <v>E0035 - Powder Springs</v>
          </cell>
          <cell r="C2544" t="str">
            <v>Tristan Luther</v>
          </cell>
        </row>
        <row r="2545">
          <cell r="A2545" t="str">
            <v>Rabé Crosby</v>
          </cell>
          <cell r="B2545" t="str">
            <v>E0254 - Flowood, MS</v>
          </cell>
          <cell r="C2545" t="str">
            <v>Andrew Nelson</v>
          </cell>
        </row>
        <row r="2546">
          <cell r="A2546" t="str">
            <v>Jefferson Miller</v>
          </cell>
          <cell r="B2546" t="str">
            <v>E0227 - Bolger Square</v>
          </cell>
          <cell r="C2546" t="str">
            <v>Todd Haley</v>
          </cell>
        </row>
        <row r="2547">
          <cell r="A2547" t="str">
            <v>Dangelo Ezell</v>
          </cell>
          <cell r="B2547" t="str">
            <v>E0161 - West Marietta, GA</v>
          </cell>
          <cell r="C2547" t="str">
            <v>Stephanie Huff</v>
          </cell>
        </row>
        <row r="2548">
          <cell r="A2548" t="str">
            <v>Joshua Chance</v>
          </cell>
          <cell r="B2548" t="str">
            <v>E0316 - Silsbee, TX</v>
          </cell>
          <cell r="C2548" t="str">
            <v>Jordan Easton</v>
          </cell>
        </row>
        <row r="2549">
          <cell r="A2549" t="str">
            <v>Geremiah Jackson</v>
          </cell>
          <cell r="B2549" t="str">
            <v>E0316 - Silsbee, TX</v>
          </cell>
          <cell r="C2549" t="str">
            <v>Jordan Easton</v>
          </cell>
        </row>
        <row r="2550">
          <cell r="A2550" t="str">
            <v>Ali Rogers</v>
          </cell>
          <cell r="B2550" t="str">
            <v>E0213 - Millington, TN</v>
          </cell>
          <cell r="C2550" t="str">
            <v>Brandon Dean</v>
          </cell>
        </row>
        <row r="2551">
          <cell r="A2551" t="str">
            <v>Richard Kemmeter</v>
          </cell>
          <cell r="B2551" t="str">
            <v>E0202 - Petoskey, MI</v>
          </cell>
          <cell r="C2551" t="str">
            <v>Robert Kisker</v>
          </cell>
        </row>
        <row r="2552">
          <cell r="A2552" t="str">
            <v>Christopher Wagner</v>
          </cell>
          <cell r="B2552" t="str">
            <v>E0316 - Silsbee, TX</v>
          </cell>
          <cell r="C2552" t="str">
            <v>Jordan Easton</v>
          </cell>
        </row>
        <row r="2553">
          <cell r="A2553" t="str">
            <v>Lily Keesee</v>
          </cell>
          <cell r="B2553" t="str">
            <v>E0053 - Vivion</v>
          </cell>
          <cell r="C2553" t="str">
            <v>Austin Tudor</v>
          </cell>
        </row>
        <row r="2554">
          <cell r="A2554" t="str">
            <v>Nathaniel Thrash</v>
          </cell>
          <cell r="B2554" t="str">
            <v>E0048 - Peake</v>
          </cell>
          <cell r="C2554" t="str">
            <v>Jermaine Goodin</v>
          </cell>
        </row>
        <row r="2555">
          <cell r="A2555" t="str">
            <v>Brennan Froning</v>
          </cell>
          <cell r="B2555" t="str">
            <v>E0052 - Oldsmar</v>
          </cell>
          <cell r="C2555" t="str">
            <v>Brayton Swan</v>
          </cell>
        </row>
        <row r="2556">
          <cell r="A2556" t="str">
            <v>Mason Lind</v>
          </cell>
          <cell r="B2556" t="str">
            <v>E0296 - Weston, WI</v>
          </cell>
          <cell r="C2556" t="str">
            <v>Kevin Rutkowski</v>
          </cell>
        </row>
        <row r="2557">
          <cell r="A2557" t="str">
            <v>Jarrod Prins</v>
          </cell>
          <cell r="B2557" t="str">
            <v>E0296 - Weston, WI</v>
          </cell>
          <cell r="C2557" t="str">
            <v>Kevin Rutkowski</v>
          </cell>
        </row>
        <row r="2558">
          <cell r="A2558" t="str">
            <v>Joseph Crespo</v>
          </cell>
          <cell r="B2558" t="str">
            <v>E0099 - Alexandria</v>
          </cell>
          <cell r="C2558" t="str">
            <v>Matthew Rust</v>
          </cell>
        </row>
        <row r="2559">
          <cell r="A2559" t="str">
            <v>Warren Kelley</v>
          </cell>
          <cell r="B2559" t="str">
            <v>E0316 - Silsbee, TX</v>
          </cell>
          <cell r="C2559" t="str">
            <v>Jordan Easton</v>
          </cell>
        </row>
        <row r="2560">
          <cell r="A2560" t="str">
            <v>Cole Harris</v>
          </cell>
          <cell r="B2560" t="str">
            <v>E0007 - Grandview</v>
          </cell>
          <cell r="C2560" t="str">
            <v>Adam DeGroot</v>
          </cell>
        </row>
        <row r="2561">
          <cell r="A2561" t="str">
            <v>Jaden Daniel</v>
          </cell>
          <cell r="B2561" t="str">
            <v>E0285 - Surfside Commons</v>
          </cell>
          <cell r="C2561" t="str">
            <v>Matthew Bridges</v>
          </cell>
        </row>
        <row r="2562">
          <cell r="A2562" t="str">
            <v>Haydon Kay</v>
          </cell>
          <cell r="B2562" t="str">
            <v>E0316 - Silsbee, TX</v>
          </cell>
          <cell r="C2562" t="str">
            <v>Jordan Easton</v>
          </cell>
        </row>
        <row r="2563">
          <cell r="A2563" t="str">
            <v>Gavin Langer</v>
          </cell>
          <cell r="B2563" t="str">
            <v>E0223 - Otter Lake Road</v>
          </cell>
          <cell r="C2563" t="str">
            <v>Kendall Cannimore</v>
          </cell>
        </row>
        <row r="2564">
          <cell r="A2564" t="str">
            <v>William Simcox</v>
          </cell>
          <cell r="B2564" t="str">
            <v>E0241 - Tusculum</v>
          </cell>
          <cell r="C2564" t="str">
            <v>Matthew Roberts</v>
          </cell>
        </row>
        <row r="2565">
          <cell r="A2565" t="str">
            <v>Chene Wyndham</v>
          </cell>
          <cell r="B2565" t="str">
            <v>E0303 - Hanover Crossing</v>
          </cell>
          <cell r="C2565" t="str">
            <v>Jennifer Hooper</v>
          </cell>
        </row>
        <row r="2566">
          <cell r="A2566" t="str">
            <v>Faith Mason</v>
          </cell>
          <cell r="B2566" t="str">
            <v>E0033 - Pinehurst</v>
          </cell>
          <cell r="C2566" t="str">
            <v>Michael Blackwell</v>
          </cell>
        </row>
        <row r="2567">
          <cell r="A2567" t="str">
            <v>Mayer Bamah</v>
          </cell>
          <cell r="B2567" t="str">
            <v>E0226 - Forum Drive SC</v>
          </cell>
          <cell r="C2567" t="str">
            <v>Douglas Chaloupek</v>
          </cell>
        </row>
        <row r="2568">
          <cell r="A2568" t="str">
            <v>Anthony Burris</v>
          </cell>
          <cell r="B2568" t="str">
            <v>E0152 - North Charleston</v>
          </cell>
          <cell r="C2568" t="str">
            <v>Douglas Boeres</v>
          </cell>
        </row>
        <row r="2569">
          <cell r="A2569" t="str">
            <v>Joseph Giacopelli</v>
          </cell>
          <cell r="B2569" t="str">
            <v>E0098 - Bethlehem</v>
          </cell>
          <cell r="C2569" t="str">
            <v>Jeffery Hornsby</v>
          </cell>
        </row>
        <row r="2570">
          <cell r="A2570" t="str">
            <v>Christian Doezema</v>
          </cell>
          <cell r="B2570" t="str">
            <v>E0211 - Hamilton Crossing</v>
          </cell>
          <cell r="C2570" t="str">
            <v>Spencer Kappelman</v>
          </cell>
        </row>
        <row r="2571">
          <cell r="A2571" t="str">
            <v>COOPER YOUNG</v>
          </cell>
          <cell r="B2571" t="str">
            <v>E0033 - Pinehurst</v>
          </cell>
          <cell r="C2571" t="str">
            <v>Michael Blackwell</v>
          </cell>
        </row>
        <row r="2572">
          <cell r="A2572" t="str">
            <v>john lund</v>
          </cell>
          <cell r="B2572" t="str">
            <v>E0091 - Maplewood</v>
          </cell>
          <cell r="C2572" t="str">
            <v>Benjamin Eidem</v>
          </cell>
        </row>
        <row r="2573">
          <cell r="A2573" t="str">
            <v>A’Miya Rhodes</v>
          </cell>
          <cell r="B2573" t="str">
            <v>E0162 - Lake City, FL</v>
          </cell>
          <cell r="C2573" t="str">
            <v>Brian Thomas</v>
          </cell>
        </row>
        <row r="2574">
          <cell r="A2574" t="str">
            <v>Michael Morgan</v>
          </cell>
          <cell r="B2574" t="str">
            <v>E0125 - North Richland Hills</v>
          </cell>
          <cell r="C2574" t="str">
            <v>Scott Lindsey</v>
          </cell>
        </row>
        <row r="2575">
          <cell r="A2575" t="str">
            <v>Kyle Taylor</v>
          </cell>
          <cell r="B2575" t="str">
            <v>E0045 - Watson</v>
          </cell>
          <cell r="C2575" t="str">
            <v>Steven Goddard</v>
          </cell>
        </row>
        <row r="2576">
          <cell r="A2576" t="str">
            <v>Dakota McDaniel</v>
          </cell>
          <cell r="B2576" t="str">
            <v>E0045 - Watson</v>
          </cell>
          <cell r="C2576" t="str">
            <v>Steven Goddard</v>
          </cell>
        </row>
        <row r="2577">
          <cell r="A2577" t="str">
            <v>Davaughn Leonard</v>
          </cell>
          <cell r="B2577" t="str">
            <v>E0157 - Alexander City, AL</v>
          </cell>
          <cell r="C2577" t="str">
            <v>Mitchell Herndon</v>
          </cell>
        </row>
        <row r="2578">
          <cell r="A2578" t="str">
            <v>Daxton Mayfield</v>
          </cell>
          <cell r="B2578" t="str">
            <v>E0119 - Athens - Decatur</v>
          </cell>
          <cell r="C2578" t="str">
            <v>David Deal</v>
          </cell>
        </row>
        <row r="2579">
          <cell r="A2579" t="str">
            <v>Damon Force</v>
          </cell>
          <cell r="B2579" t="str">
            <v>E0114 - Paris</v>
          </cell>
          <cell r="C2579" t="str">
            <v>Joel Cole</v>
          </cell>
        </row>
        <row r="2580">
          <cell r="A2580" t="str">
            <v>Karter Hieser</v>
          </cell>
          <cell r="B2580" t="str">
            <v>E0297 - Lincoln, IL</v>
          </cell>
          <cell r="C2580" t="str">
            <v>Sarah Martin</v>
          </cell>
        </row>
        <row r="2581">
          <cell r="A2581" t="str">
            <v>Shelton Green</v>
          </cell>
          <cell r="B2581" t="str">
            <v>E0286 - Westover Road</v>
          </cell>
          <cell r="C2581" t="str">
            <v>Mary Hoar</v>
          </cell>
        </row>
        <row r="2582">
          <cell r="A2582" t="str">
            <v>Imani Claybon</v>
          </cell>
          <cell r="B2582" t="str">
            <v>E0079 - Cedar Falls</v>
          </cell>
          <cell r="C2582" t="str">
            <v>Dalton Shock</v>
          </cell>
        </row>
        <row r="2583">
          <cell r="A2583" t="str">
            <v>Jessee Knolton</v>
          </cell>
          <cell r="B2583" t="str">
            <v>E0202 - Petoskey, MI</v>
          </cell>
          <cell r="C2583" t="str">
            <v>Robert Kisker</v>
          </cell>
        </row>
        <row r="2584">
          <cell r="A2584" t="str">
            <v>Sarah Martin</v>
          </cell>
          <cell r="B2584" t="str">
            <v>E0297 - Lincoln, IL</v>
          </cell>
          <cell r="C2584" t="str">
            <v>Andrew Stephens</v>
          </cell>
        </row>
        <row r="2585">
          <cell r="A2585" t="str">
            <v>Abraham Landa</v>
          </cell>
          <cell r="B2585" t="str">
            <v>E0187 - TN Fayetteville</v>
          </cell>
          <cell r="C2585" t="str">
            <v>Samuel Clifford</v>
          </cell>
        </row>
        <row r="2586">
          <cell r="A2586" t="str">
            <v>Perry Mitchell</v>
          </cell>
          <cell r="B2586" t="str">
            <v>E0285 - Surfside Commons</v>
          </cell>
          <cell r="C2586" t="str">
            <v>Matthew Bridges</v>
          </cell>
        </row>
        <row r="2587">
          <cell r="A2587" t="str">
            <v>Ethan Diamond</v>
          </cell>
          <cell r="B2587" t="str">
            <v>E0211 - Hamilton Crossing</v>
          </cell>
          <cell r="C2587" t="str">
            <v>Spencer Kappelman</v>
          </cell>
        </row>
        <row r="2588">
          <cell r="A2588" t="str">
            <v>Yonatan Hernandez</v>
          </cell>
          <cell r="B2588" t="str">
            <v>E0211 - Hamilton Crossing</v>
          </cell>
          <cell r="C2588" t="str">
            <v>Spencer Kappelman</v>
          </cell>
        </row>
        <row r="2589">
          <cell r="A2589" t="str">
            <v>Jeremy Southerland</v>
          </cell>
          <cell r="B2589" t="str">
            <v>E0241 - Tusculum</v>
          </cell>
          <cell r="C2589" t="str">
            <v>Matthew Roberts</v>
          </cell>
        </row>
        <row r="2590">
          <cell r="A2590" t="str">
            <v>Alissa Poremba</v>
          </cell>
          <cell r="B2590" t="str">
            <v>E0293 - Lombard, IL</v>
          </cell>
          <cell r="C2590" t="str">
            <v>Karlee Gibbens</v>
          </cell>
        </row>
        <row r="2591">
          <cell r="A2591" t="str">
            <v>Emerson Velasquez Sitan</v>
          </cell>
          <cell r="B2591" t="str">
            <v>E0152 - North Charleston</v>
          </cell>
          <cell r="C2591" t="str">
            <v>Douglas Boeres</v>
          </cell>
        </row>
        <row r="2592">
          <cell r="A2592" t="str">
            <v>Luke Brown</v>
          </cell>
          <cell r="B2592" t="str">
            <v>E0187 - TN Fayetteville</v>
          </cell>
          <cell r="C2592" t="str">
            <v>Samuel Clifford</v>
          </cell>
        </row>
        <row r="2593">
          <cell r="A2593" t="str">
            <v>Joshua Sanders</v>
          </cell>
          <cell r="B2593" t="str">
            <v>E0152 - North Charleston</v>
          </cell>
          <cell r="C2593" t="str">
            <v>Douglas Boeres</v>
          </cell>
        </row>
        <row r="2594">
          <cell r="A2594" t="str">
            <v>Jessi Linstrom</v>
          </cell>
          <cell r="B2594" t="str">
            <v>E0135 - Omaha Millard</v>
          </cell>
          <cell r="C2594" t="str">
            <v>James Guinan</v>
          </cell>
        </row>
        <row r="2595">
          <cell r="A2595" t="str">
            <v>Danielle Parks</v>
          </cell>
          <cell r="B2595" t="str">
            <v>E0150 - Surf City</v>
          </cell>
          <cell r="C2595" t="str">
            <v>Luis Otero</v>
          </cell>
        </row>
        <row r="2596">
          <cell r="A2596" t="str">
            <v>Brenden Wagner</v>
          </cell>
          <cell r="B2596" t="str">
            <v>E0253 - Cullman, AL</v>
          </cell>
          <cell r="C2596" t="str">
            <v>Kip Frew</v>
          </cell>
        </row>
        <row r="2597">
          <cell r="A2597" t="str">
            <v>Mackenzee Daugherty</v>
          </cell>
          <cell r="B2597" t="str">
            <v>E0054 - Canton</v>
          </cell>
          <cell r="C2597" t="str">
            <v>Patrick Powers</v>
          </cell>
        </row>
        <row r="2598">
          <cell r="A2598" t="str">
            <v>Avery Lunsford</v>
          </cell>
          <cell r="B2598" t="str">
            <v>E0031 - Veterans</v>
          </cell>
          <cell r="C2598" t="str">
            <v>Kyle Robertson</v>
          </cell>
        </row>
        <row r="2599">
          <cell r="A2599" t="str">
            <v>Christopher Gentile</v>
          </cell>
          <cell r="B2599" t="str">
            <v>E0285 - Surfside Commons</v>
          </cell>
          <cell r="C2599" t="str">
            <v>Matthew Bridges</v>
          </cell>
        </row>
        <row r="2600">
          <cell r="A2600" t="str">
            <v>Hutson Cole</v>
          </cell>
          <cell r="B2600" t="str">
            <v>E0212 - Vickridge Park</v>
          </cell>
          <cell r="C2600" t="str">
            <v>Al Kondry</v>
          </cell>
        </row>
        <row r="2601">
          <cell r="A2601" t="str">
            <v>Madison Person</v>
          </cell>
          <cell r="B2601" t="str">
            <v>E0152 - North Charleston</v>
          </cell>
          <cell r="C2601" t="str">
            <v>Douglas Boeres</v>
          </cell>
        </row>
        <row r="2602">
          <cell r="A2602" t="str">
            <v>Brandon Schuhart</v>
          </cell>
          <cell r="B2602" t="str">
            <v>E0296 - Weston, WI</v>
          </cell>
          <cell r="C2602" t="str">
            <v>Kevin Rutkowski</v>
          </cell>
        </row>
        <row r="2603">
          <cell r="A2603" t="str">
            <v>Virginia Bedwell</v>
          </cell>
          <cell r="B2603" t="str">
            <v>E0296 - Weston, WI</v>
          </cell>
          <cell r="C2603" t="str">
            <v>Kevin Rutkowski</v>
          </cell>
        </row>
        <row r="2604">
          <cell r="A2604" t="str">
            <v>Cameron Mallett</v>
          </cell>
          <cell r="B2604" t="str">
            <v>E0074 - Coralville</v>
          </cell>
          <cell r="C2604" t="str">
            <v>Ben Boyd</v>
          </cell>
        </row>
        <row r="2605">
          <cell r="A2605" t="str">
            <v>Thomas Burtram</v>
          </cell>
          <cell r="B2605" t="str">
            <v>E0295 - Ponca City, OK</v>
          </cell>
          <cell r="C2605" t="str">
            <v>Adam Bartholemew</v>
          </cell>
        </row>
        <row r="2606">
          <cell r="A2606" t="str">
            <v>Tyler Atkinson</v>
          </cell>
          <cell r="B2606" t="str">
            <v>E0296 - Weston, WI</v>
          </cell>
          <cell r="C2606" t="str">
            <v>Kevin Rutkowski</v>
          </cell>
        </row>
        <row r="2607">
          <cell r="A2607" t="str">
            <v>Logan Schilling</v>
          </cell>
          <cell r="B2607" t="str">
            <v>E0296 - Weston, WI</v>
          </cell>
          <cell r="C2607" t="str">
            <v>Kevin Rutkowski</v>
          </cell>
        </row>
        <row r="2608">
          <cell r="A2608" t="str">
            <v>Faith Fondelier</v>
          </cell>
          <cell r="B2608" t="str">
            <v>E0018 - Beaufort</v>
          </cell>
          <cell r="C2608" t="str">
            <v>Rex Alvarez</v>
          </cell>
        </row>
        <row r="2609">
          <cell r="A2609" t="str">
            <v>Joshua Mollen</v>
          </cell>
          <cell r="B2609" t="str">
            <v>E0202 - Petoskey, MI</v>
          </cell>
          <cell r="C2609" t="str">
            <v>Robert Kisker</v>
          </cell>
        </row>
        <row r="2610">
          <cell r="A2610" t="str">
            <v>Cameron Goodwyn</v>
          </cell>
          <cell r="B2610" t="str">
            <v>E0110 - Bon Air</v>
          </cell>
          <cell r="C2610" t="str">
            <v>Micah Pinero</v>
          </cell>
        </row>
        <row r="2611">
          <cell r="A2611" t="str">
            <v>Quintin Proctor</v>
          </cell>
          <cell r="B2611" t="str">
            <v>E0254 - Flowood, MS</v>
          </cell>
          <cell r="C2611" t="str">
            <v>Andrew Nelson</v>
          </cell>
        </row>
        <row r="2612">
          <cell r="A2612" t="str">
            <v>Kelvin Requeno</v>
          </cell>
          <cell r="B2612" t="str">
            <v>E0120 - Manassas Park</v>
          </cell>
          <cell r="C2612" t="str">
            <v>DILLON MEISTER</v>
          </cell>
        </row>
        <row r="2613">
          <cell r="A2613" t="str">
            <v>Jeff Zamudio</v>
          </cell>
          <cell r="B2613" t="str">
            <v>E0107 - Gainesville</v>
          </cell>
          <cell r="C2613" t="str">
            <v>Kyle Busch</v>
          </cell>
        </row>
        <row r="2614">
          <cell r="A2614" t="str">
            <v>Landon Whitesell</v>
          </cell>
          <cell r="B2614" t="str">
            <v>E0291 - Christiansburg, VA</v>
          </cell>
          <cell r="C2614" t="str">
            <v>Preston Long</v>
          </cell>
        </row>
        <row r="2615">
          <cell r="A2615" t="str">
            <v>Bryce Brunk</v>
          </cell>
          <cell r="B2615" t="str">
            <v>E0291 - Christiansburg, VA</v>
          </cell>
          <cell r="C2615" t="str">
            <v>Preston Long</v>
          </cell>
        </row>
        <row r="2616">
          <cell r="A2616" t="str">
            <v>Matthew Koch</v>
          </cell>
          <cell r="B2616" t="str">
            <v>E0291 - Christiansburg, VA</v>
          </cell>
          <cell r="C2616" t="str">
            <v>Preston Long</v>
          </cell>
        </row>
        <row r="2617">
          <cell r="A2617" t="str">
            <v>Logan Tatum</v>
          </cell>
          <cell r="B2617" t="str">
            <v>E0096 - Athens / Athens GA 1</v>
          </cell>
          <cell r="C2617" t="str">
            <v>Thomas Russell</v>
          </cell>
        </row>
        <row r="2618">
          <cell r="A2618" t="str">
            <v>Vernon J</v>
          </cell>
          <cell r="B2618" t="str">
            <v>E0089 - Omaha 88</v>
          </cell>
          <cell r="C2618" t="str">
            <v>Michael Donnelly</v>
          </cell>
        </row>
        <row r="2619">
          <cell r="A2619" t="str">
            <v>Daschle Cobb</v>
          </cell>
          <cell r="B2619" t="str">
            <v>E0319 - Burley, ID</v>
          </cell>
          <cell r="C2619" t="str">
            <v>Amber Rosenstengel</v>
          </cell>
        </row>
        <row r="2620">
          <cell r="A2620" t="str">
            <v>Conner Lawrence</v>
          </cell>
          <cell r="B2620" t="str">
            <v>E0027 - Dublin</v>
          </cell>
          <cell r="C2620" t="str">
            <v>Sam Jarrell</v>
          </cell>
        </row>
        <row r="2621">
          <cell r="A2621" t="str">
            <v>Taylor Mcdougall</v>
          </cell>
          <cell r="B2621" t="str">
            <v>E0295 - Ponca City, OK</v>
          </cell>
          <cell r="C2621" t="str">
            <v>Adam Bartholemew</v>
          </cell>
        </row>
        <row r="2622">
          <cell r="A2622" t="str">
            <v>Patrick Jaramillo</v>
          </cell>
          <cell r="B2622" t="str">
            <v>E0295 - Ponca City, OK</v>
          </cell>
          <cell r="C2622" t="str">
            <v>Adam Bartholemew</v>
          </cell>
        </row>
        <row r="2623">
          <cell r="A2623" t="str">
            <v>Christopher Searcy</v>
          </cell>
          <cell r="B2623" t="str">
            <v>E0048 - Peake</v>
          </cell>
          <cell r="C2623" t="str">
            <v>Jermaine Goodin</v>
          </cell>
        </row>
        <row r="2624">
          <cell r="A2624" t="str">
            <v>Ventura Melendez</v>
          </cell>
          <cell r="B2624" t="str">
            <v>E0080 - Quaker Road</v>
          </cell>
          <cell r="C2624" t="str">
            <v>Shawn Herrick</v>
          </cell>
        </row>
        <row r="2625">
          <cell r="A2625" t="str">
            <v>Caleb Bradley</v>
          </cell>
          <cell r="B2625" t="str">
            <v>E0056 - Matthews Orangeburg</v>
          </cell>
          <cell r="C2625" t="str">
            <v>Josh Nordgren</v>
          </cell>
        </row>
        <row r="2626">
          <cell r="A2626" t="str">
            <v>Cordell Johnson</v>
          </cell>
          <cell r="B2626" t="str">
            <v>E0056 - Matthews Orangeburg</v>
          </cell>
          <cell r="C2626" t="str">
            <v>Josh Nordgren</v>
          </cell>
        </row>
        <row r="2627">
          <cell r="A2627" t="str">
            <v>Jaylen Pickett</v>
          </cell>
          <cell r="B2627" t="str">
            <v>E0155 - Columbia SC</v>
          </cell>
          <cell r="C2627" t="str">
            <v>Scott Gulasa</v>
          </cell>
        </row>
        <row r="2628">
          <cell r="A2628" t="str">
            <v>Michael Graham</v>
          </cell>
          <cell r="B2628" t="str">
            <v>E0291 - Christiansburg, VA</v>
          </cell>
          <cell r="C2628" t="str">
            <v>Preston Long</v>
          </cell>
        </row>
        <row r="2629">
          <cell r="A2629" t="str">
            <v>Demetrius Prince</v>
          </cell>
          <cell r="B2629" t="str">
            <v>E0152 - North Charleston</v>
          </cell>
          <cell r="C2629" t="str">
            <v>Douglas Boeres</v>
          </cell>
        </row>
        <row r="2630">
          <cell r="A2630" t="str">
            <v>Thaddius Brown</v>
          </cell>
          <cell r="B2630" t="str">
            <v>E0103 - Greensboro-Oconee</v>
          </cell>
          <cell r="C2630" t="str">
            <v>Kenneth Dinkins</v>
          </cell>
        </row>
        <row r="2631">
          <cell r="A2631" t="str">
            <v>Jordanna Morris</v>
          </cell>
          <cell r="B2631" t="str">
            <v>E0254 - Flowood, MS</v>
          </cell>
          <cell r="C2631" t="str">
            <v>Andrew Nelson</v>
          </cell>
        </row>
        <row r="2632">
          <cell r="A2632" t="str">
            <v>Rylan Hairston</v>
          </cell>
          <cell r="B2632" t="str">
            <v>E0089 - Omaha 88</v>
          </cell>
          <cell r="C2632" t="str">
            <v>Vernon J</v>
          </cell>
        </row>
        <row r="2633">
          <cell r="A2633" t="str">
            <v>Mark Bowmar</v>
          </cell>
          <cell r="B2633" t="str">
            <v>E0044 - Lake Joy</v>
          </cell>
          <cell r="C2633" t="str">
            <v>Richard Porter</v>
          </cell>
        </row>
        <row r="2634">
          <cell r="A2634" t="str">
            <v>Brandon Johnson</v>
          </cell>
          <cell r="B2634" t="str">
            <v>E0161 - West Marietta, GA</v>
          </cell>
          <cell r="C2634" t="str">
            <v>Stephanie Huff</v>
          </cell>
        </row>
        <row r="2635">
          <cell r="A2635" t="str">
            <v>Tyler Reinhard</v>
          </cell>
          <cell r="B2635" t="str">
            <v>E0291 - Christiansburg, VA</v>
          </cell>
          <cell r="C2635" t="str">
            <v>Preston Long</v>
          </cell>
        </row>
        <row r="2636">
          <cell r="A2636" t="str">
            <v>Sean Finley</v>
          </cell>
          <cell r="B2636" t="str">
            <v>E0291 - Christiansburg, VA</v>
          </cell>
          <cell r="C2636" t="str">
            <v>Preston Long</v>
          </cell>
        </row>
        <row r="2637">
          <cell r="A2637" t="str">
            <v>Walter Kaun</v>
          </cell>
          <cell r="B2637" t="str">
            <v>E0211 - Hamilton Crossing</v>
          </cell>
          <cell r="C2637" t="str">
            <v>Spencer Kappelman</v>
          </cell>
        </row>
        <row r="2638">
          <cell r="A2638" t="str">
            <v>Anson Young</v>
          </cell>
          <cell r="B2638" t="str">
            <v>E0096 - Athens / Athens GA 1</v>
          </cell>
          <cell r="C2638" t="str">
            <v>Thomas Russell</v>
          </cell>
        </row>
        <row r="2639">
          <cell r="A2639" t="str">
            <v>Reese Chebetar</v>
          </cell>
          <cell r="B2639" t="str">
            <v>E0187 - TN Fayetteville</v>
          </cell>
          <cell r="C2639" t="str">
            <v>Samuel Clifford</v>
          </cell>
        </row>
        <row r="2640">
          <cell r="A2640" t="str">
            <v>Wesley Williams</v>
          </cell>
          <cell r="B2640" t="str">
            <v>E0126 - Charlottesville</v>
          </cell>
          <cell r="C2640" t="str">
            <v>Nathan Goldenberg</v>
          </cell>
        </row>
        <row r="2641">
          <cell r="A2641" t="str">
            <v>Maddox Chapman</v>
          </cell>
          <cell r="B2641" t="str">
            <v>E0253 - Cullman, AL</v>
          </cell>
          <cell r="C2641" t="str">
            <v>Kip Frew</v>
          </cell>
        </row>
        <row r="2642">
          <cell r="A2642" t="str">
            <v>Skyler Nelson</v>
          </cell>
          <cell r="B2642" t="str">
            <v>E0115 - Temperance Hill</v>
          </cell>
          <cell r="C2642" t="str">
            <v>Janell Campbell</v>
          </cell>
        </row>
        <row r="2643">
          <cell r="A2643" t="str">
            <v>jason jordan</v>
          </cell>
          <cell r="B2643" t="str">
            <v>E0316 - Silsbee, TX</v>
          </cell>
          <cell r="C2643" t="str">
            <v>Jordan Easton</v>
          </cell>
        </row>
        <row r="2644">
          <cell r="A2644" t="str">
            <v>Justin Pittman</v>
          </cell>
          <cell r="B2644" t="str">
            <v>E0155 - Columbia SC</v>
          </cell>
          <cell r="C2644" t="str">
            <v>Scott Gulasa</v>
          </cell>
        </row>
        <row r="2645">
          <cell r="A2645" t="str">
            <v>Christian Serrano</v>
          </cell>
          <cell r="B2645" t="str">
            <v>E0104 - Holiday</v>
          </cell>
          <cell r="C2645" t="str">
            <v>Thomas Merrick</v>
          </cell>
        </row>
        <row r="2646">
          <cell r="A2646" t="str">
            <v>Arwen Lundgren</v>
          </cell>
          <cell r="B2646" t="str">
            <v>E0291 - Christiansburg, VA</v>
          </cell>
          <cell r="C2646" t="str">
            <v>Preston Long</v>
          </cell>
        </row>
        <row r="2647">
          <cell r="A2647" t="str">
            <v>Bryana Jackson</v>
          </cell>
          <cell r="B2647" t="str">
            <v>E0028 - Raytown</v>
          </cell>
          <cell r="C2647" t="str">
            <v>Kyle Baker</v>
          </cell>
        </row>
        <row r="2648">
          <cell r="A2648" t="str">
            <v>Mikee Tena</v>
          </cell>
          <cell r="B2648" t="str">
            <v>E0072 - Williamsburg</v>
          </cell>
          <cell r="C2648" t="str">
            <v>Peter Foster</v>
          </cell>
        </row>
        <row r="2649">
          <cell r="A2649" t="str">
            <v>Jasminne Konwiski</v>
          </cell>
          <cell r="B2649" t="str">
            <v>E0055 - Gillespie</v>
          </cell>
          <cell r="C2649" t="str">
            <v>Michael Miller</v>
          </cell>
        </row>
        <row r="2650">
          <cell r="A2650" t="str">
            <v>Clayton Parris</v>
          </cell>
          <cell r="B2650" t="str">
            <v>E0291 - Christiansburg, VA</v>
          </cell>
          <cell r="C2650" t="str">
            <v>Preston Long</v>
          </cell>
        </row>
        <row r="2651">
          <cell r="A2651" t="str">
            <v>Destiny Ramirez</v>
          </cell>
          <cell r="B2651" t="str">
            <v>E0291 - Christiansburg, VA</v>
          </cell>
          <cell r="C2651" t="str">
            <v>Preston Long</v>
          </cell>
        </row>
        <row r="2652">
          <cell r="A2652" t="str">
            <v>Benjamin Abbott</v>
          </cell>
          <cell r="B2652" t="str">
            <v>E0122 - TN Lawrenceburg</v>
          </cell>
          <cell r="C2652" t="str">
            <v>Howard Montes</v>
          </cell>
        </row>
        <row r="2653">
          <cell r="A2653" t="str">
            <v>Timothy Connell</v>
          </cell>
          <cell r="B2653" t="str">
            <v>E0009 - Peachtree City/Sharpsburg</v>
          </cell>
          <cell r="C2653" t="str">
            <v>Charles Best</v>
          </cell>
        </row>
        <row r="2654">
          <cell r="A2654" t="str">
            <v>Raymon Bryant</v>
          </cell>
          <cell r="B2654" t="str">
            <v>E0077 - PCB Back Beach</v>
          </cell>
          <cell r="C2654" t="str">
            <v>Daniel Higgins</v>
          </cell>
        </row>
        <row r="2655">
          <cell r="A2655" t="str">
            <v>Desiree Geer</v>
          </cell>
          <cell r="B2655" t="str">
            <v>E0303 - Hanover Crossing</v>
          </cell>
          <cell r="C2655" t="str">
            <v>Jennifer Hooper</v>
          </cell>
        </row>
        <row r="2656">
          <cell r="A2656" t="str">
            <v>Jameson Rybka</v>
          </cell>
          <cell r="B2656" t="str">
            <v>E0097 - Brevard</v>
          </cell>
          <cell r="C2656" t="str">
            <v>Jensen Shearin</v>
          </cell>
        </row>
        <row r="2657">
          <cell r="A2657" t="str">
            <v>Marcus Belton</v>
          </cell>
          <cell r="B2657" t="str">
            <v>E0222 - Cordova, TN</v>
          </cell>
          <cell r="C2657" t="str">
            <v>James Bentley</v>
          </cell>
        </row>
        <row r="2658">
          <cell r="A2658" t="str">
            <v>Derek Key</v>
          </cell>
          <cell r="B2658" t="str">
            <v>E0013 - Washington Road</v>
          </cell>
          <cell r="C2658" t="str">
            <v>Chad Stawicki</v>
          </cell>
        </row>
        <row r="2659">
          <cell r="A2659" t="str">
            <v>Austin Sauce</v>
          </cell>
          <cell r="B2659" t="str">
            <v>E0022 - Newnan</v>
          </cell>
          <cell r="C2659" t="str">
            <v>Kevin Williams</v>
          </cell>
        </row>
        <row r="2660">
          <cell r="A2660" t="str">
            <v>Braelin Crump</v>
          </cell>
          <cell r="B2660" t="str">
            <v>E0022 - Newnan</v>
          </cell>
          <cell r="C2660" t="str">
            <v>Kevin Williams</v>
          </cell>
        </row>
        <row r="2661">
          <cell r="A2661" t="str">
            <v>Kendra Hull</v>
          </cell>
          <cell r="B2661" t="str">
            <v>E0264 - Red Dog Way</v>
          </cell>
          <cell r="C2661" t="str">
            <v>Daniel Hanst</v>
          </cell>
        </row>
        <row r="2662">
          <cell r="A2662" t="str">
            <v>Kalon Campbell</v>
          </cell>
          <cell r="B2662" t="str">
            <v>E0291 - Christiansburg, VA</v>
          </cell>
          <cell r="C2662" t="str">
            <v>Preston Long</v>
          </cell>
        </row>
        <row r="2663">
          <cell r="A2663" t="str">
            <v>Cedric Gaymon</v>
          </cell>
          <cell r="B2663" t="str">
            <v>E0010 - Sumter</v>
          </cell>
          <cell r="C2663" t="str">
            <v>Christopher Chestnut</v>
          </cell>
        </row>
        <row r="2664">
          <cell r="A2664" t="str">
            <v>Daevon Tilghman</v>
          </cell>
          <cell r="B2664" t="str">
            <v>E0250 - Aiken, SC</v>
          </cell>
          <cell r="C2664" t="str">
            <v>David Beckum</v>
          </cell>
        </row>
        <row r="2665">
          <cell r="A2665" t="str">
            <v>Lizzy Bell</v>
          </cell>
          <cell r="B2665" t="str">
            <v>E0264 - Red Dog Way</v>
          </cell>
          <cell r="C2665" t="str">
            <v>Daniel Hanst</v>
          </cell>
        </row>
        <row r="2666">
          <cell r="A2666" t="str">
            <v>Tyler Davis</v>
          </cell>
          <cell r="B2666" t="str">
            <v>E0188 - Springfield, TN</v>
          </cell>
          <cell r="C2666" t="str">
            <v>Zachary Scott</v>
          </cell>
        </row>
        <row r="2667">
          <cell r="A2667" t="str">
            <v>Neino Hobbs</v>
          </cell>
          <cell r="B2667" t="str">
            <v>E0043 - Boulder Creek</v>
          </cell>
          <cell r="C2667" t="str">
            <v>Jimmy Foster</v>
          </cell>
        </row>
        <row r="2668">
          <cell r="A2668" t="str">
            <v>Drew Seeley</v>
          </cell>
          <cell r="B2668" t="str">
            <v>E0080 - Quaker Road</v>
          </cell>
          <cell r="C2668" t="str">
            <v>Shawn Herrick</v>
          </cell>
        </row>
        <row r="2669">
          <cell r="A2669" t="str">
            <v>Logan McCaghren</v>
          </cell>
          <cell r="B2669" t="str">
            <v>E0166 - Hartselle, AL</v>
          </cell>
          <cell r="C2669" t="str">
            <v>Stephanie Bratcher</v>
          </cell>
        </row>
        <row r="2670">
          <cell r="A2670" t="str">
            <v>Fernando Love-Ortiz</v>
          </cell>
          <cell r="B2670" t="str">
            <v>E0292 - Waynesboro, VA</v>
          </cell>
          <cell r="C2670" t="str">
            <v>Ryan Dill</v>
          </cell>
        </row>
        <row r="2671">
          <cell r="A2671" t="str">
            <v>Kyle Drogolewicz</v>
          </cell>
          <cell r="B2671" t="str">
            <v>E0324 - North Bradley, IL</v>
          </cell>
          <cell r="C2671" t="str">
            <v>Cindi Carrington</v>
          </cell>
        </row>
        <row r="2672">
          <cell r="A2672" t="str">
            <v>Aiden Pruitt</v>
          </cell>
          <cell r="B2672" t="str">
            <v>E0189 - Athens GA 2 Lexington Rd</v>
          </cell>
          <cell r="C2672" t="str">
            <v>Ronald Boyett</v>
          </cell>
        </row>
        <row r="2673">
          <cell r="A2673" t="str">
            <v>Steven King</v>
          </cell>
          <cell r="B2673" t="str">
            <v>E0100 - Richmond</v>
          </cell>
          <cell r="C2673" t="str">
            <v>Joshua Smith</v>
          </cell>
        </row>
        <row r="2674">
          <cell r="A2674" t="str">
            <v>Devin Wright</v>
          </cell>
          <cell r="B2674" t="str">
            <v>E0055 - Gillespie</v>
          </cell>
          <cell r="C2674" t="str">
            <v>Michael Miller</v>
          </cell>
        </row>
        <row r="2675">
          <cell r="A2675" t="str">
            <v>Daniel Techlowec</v>
          </cell>
          <cell r="B2675" t="str">
            <v>E0112 - Scottsboro</v>
          </cell>
          <cell r="C2675" t="str">
            <v>Blake Akins</v>
          </cell>
        </row>
        <row r="2676">
          <cell r="A2676" t="str">
            <v>Landon Hayes</v>
          </cell>
          <cell r="B2676" t="str">
            <v>E0278 - Kinston, NC</v>
          </cell>
          <cell r="C2676" t="str">
            <v>Nadine Moses</v>
          </cell>
        </row>
        <row r="2677">
          <cell r="A2677" t="str">
            <v>Nollan Scott</v>
          </cell>
          <cell r="B2677" t="str">
            <v>E0027 - Dublin</v>
          </cell>
          <cell r="C2677" t="str">
            <v>Sam Jarrell</v>
          </cell>
        </row>
        <row r="2678">
          <cell r="A2678" t="str">
            <v>Aaron Chapman</v>
          </cell>
          <cell r="B2678" t="str">
            <v>E0136 - Kirksville</v>
          </cell>
          <cell r="C2678" t="str">
            <v>Gerald Carter</v>
          </cell>
        </row>
        <row r="2679">
          <cell r="A2679" t="str">
            <v>Jimmy Thompson</v>
          </cell>
          <cell r="B2679" t="str">
            <v>E0075 - Chesapeake</v>
          </cell>
          <cell r="C2679" t="str">
            <v>Andrew Millard</v>
          </cell>
        </row>
        <row r="2680">
          <cell r="A2680" t="str">
            <v>Ronald Newsome</v>
          </cell>
          <cell r="B2680" t="str">
            <v>E0016 - Evans</v>
          </cell>
          <cell r="C2680" t="str">
            <v>Erinn Ames</v>
          </cell>
        </row>
        <row r="2681">
          <cell r="A2681" t="str">
            <v>Nicole McKenna</v>
          </cell>
          <cell r="B2681" t="str">
            <v>E0088 - Fargo</v>
          </cell>
          <cell r="C2681" t="str">
            <v>Justin Murray</v>
          </cell>
        </row>
        <row r="2682">
          <cell r="A2682" t="str">
            <v>David Ensall</v>
          </cell>
          <cell r="B2682" t="str">
            <v>Wash Support Center</v>
          </cell>
          <cell r="C2682" t="str">
            <v>Moran Mcgraw</v>
          </cell>
        </row>
        <row r="2683">
          <cell r="A2683" t="str">
            <v>Michelle Thompson</v>
          </cell>
          <cell r="B2683" t="str">
            <v>E0291 - Christiansburg, VA</v>
          </cell>
          <cell r="C2683" t="str">
            <v>Preston Long</v>
          </cell>
        </row>
        <row r="2684">
          <cell r="A2684" t="str">
            <v>Taivon Williams</v>
          </cell>
          <cell r="B2684" t="str">
            <v>E0016 - Evans</v>
          </cell>
          <cell r="C2684" t="str">
            <v>Erinn Ames</v>
          </cell>
        </row>
        <row r="2685">
          <cell r="A2685" t="str">
            <v>Angel Reyes</v>
          </cell>
          <cell r="B2685" t="str">
            <v>E0103 - Greensboro-Oconee</v>
          </cell>
          <cell r="C2685" t="str">
            <v>Kenneth Dinkins</v>
          </cell>
        </row>
        <row r="2686">
          <cell r="A2686" t="str">
            <v>Christopher Royal</v>
          </cell>
          <cell r="B2686" t="str">
            <v>E0189 - Athens GA 2 Lexington Rd</v>
          </cell>
          <cell r="C2686" t="str">
            <v>Ronald Boyett</v>
          </cell>
        </row>
        <row r="2687">
          <cell r="A2687" t="str">
            <v>Raymaynard Tate</v>
          </cell>
          <cell r="B2687" t="str">
            <v>E0155 - Columbia SC</v>
          </cell>
          <cell r="C2687" t="str">
            <v>Scott Gulasa</v>
          </cell>
        </row>
        <row r="2688">
          <cell r="A2688" t="str">
            <v>Carlos Butler</v>
          </cell>
          <cell r="B2688" t="str">
            <v>E0092 - Leesburg</v>
          </cell>
          <cell r="C2688" t="str">
            <v>Gaston English</v>
          </cell>
        </row>
        <row r="2689">
          <cell r="A2689" t="str">
            <v>LILAH GREEN</v>
          </cell>
          <cell r="B2689" t="str">
            <v>E0045 - Watson</v>
          </cell>
          <cell r="C2689" t="str">
            <v>Steven Goddard</v>
          </cell>
        </row>
        <row r="2690">
          <cell r="A2690" t="str">
            <v>Sequoia Bryant</v>
          </cell>
          <cell r="B2690" t="str">
            <v>E0092 - Leesburg</v>
          </cell>
          <cell r="C2690" t="str">
            <v>Gaston English</v>
          </cell>
        </row>
        <row r="2691">
          <cell r="A2691" t="str">
            <v>Jeffrey McPherson</v>
          </cell>
          <cell r="B2691" t="str">
            <v>E0181 - Great Falls</v>
          </cell>
          <cell r="C2691" t="str">
            <v>Megan Moore</v>
          </cell>
        </row>
        <row r="2692">
          <cell r="A2692" t="str">
            <v>Jordan Palacio</v>
          </cell>
          <cell r="B2692" t="str">
            <v>E0161 - West Marietta, GA</v>
          </cell>
          <cell r="C2692" t="str">
            <v>Stephanie Huff</v>
          </cell>
        </row>
        <row r="2693">
          <cell r="A2693" t="str">
            <v>Lando Stover</v>
          </cell>
          <cell r="B2693" t="str">
            <v>E0230 - 34th Street</v>
          </cell>
          <cell r="C2693" t="str">
            <v>Christopher Braziel</v>
          </cell>
        </row>
        <row r="2694">
          <cell r="A2694" t="str">
            <v>John Lusk</v>
          </cell>
          <cell r="B2694" t="str">
            <v>E0252 - Jacksonville, TX</v>
          </cell>
          <cell r="C2694" t="str">
            <v>Brandon Zarecor</v>
          </cell>
        </row>
        <row r="2695">
          <cell r="A2695" t="str">
            <v>Robert Dewese</v>
          </cell>
          <cell r="B2695" t="str">
            <v>E0291 - Christiansburg, VA</v>
          </cell>
          <cell r="C2695" t="str">
            <v>Preston Long</v>
          </cell>
        </row>
        <row r="2696">
          <cell r="A2696" t="str">
            <v>Julian Arvelo</v>
          </cell>
          <cell r="B2696" t="str">
            <v>E0121 - Hilton Head</v>
          </cell>
          <cell r="C2696" t="str">
            <v>Dennis Gallegos</v>
          </cell>
        </row>
        <row r="2697">
          <cell r="A2697" t="str">
            <v>Khamari Taylor</v>
          </cell>
          <cell r="B2697" t="str">
            <v>E0075 - Chesapeake</v>
          </cell>
          <cell r="C2697" t="str">
            <v>Andrew Millard</v>
          </cell>
        </row>
        <row r="2698">
          <cell r="A2698" t="str">
            <v>Rylee Hill</v>
          </cell>
          <cell r="B2698" t="str">
            <v>E0160 - Cookeville,TN</v>
          </cell>
          <cell r="C2698" t="str">
            <v>Caitlin Toner</v>
          </cell>
        </row>
        <row r="2699">
          <cell r="A2699" t="str">
            <v>Nathan Haughton</v>
          </cell>
          <cell r="B2699" t="str">
            <v>E0155 - Columbia SC</v>
          </cell>
          <cell r="C2699" t="str">
            <v>Scott Gulasa</v>
          </cell>
        </row>
        <row r="2700">
          <cell r="A2700" t="str">
            <v>Kaygen Echelbarger</v>
          </cell>
          <cell r="B2700" t="str">
            <v>E0104 - Holiday</v>
          </cell>
          <cell r="C2700" t="str">
            <v>Thomas Merrick</v>
          </cell>
        </row>
        <row r="2701">
          <cell r="A2701" t="str">
            <v>Shaymos Geor</v>
          </cell>
          <cell r="B2701" t="str">
            <v>E0097 - Brevard</v>
          </cell>
          <cell r="C2701" t="str">
            <v>Jensen Shearin</v>
          </cell>
        </row>
        <row r="2702">
          <cell r="A2702" t="str">
            <v>Skye Moffitt</v>
          </cell>
          <cell r="B2702" t="str">
            <v>E0261- Wayne Road</v>
          </cell>
          <cell r="C2702" t="str">
            <v>Brian Hodge</v>
          </cell>
        </row>
        <row r="2703">
          <cell r="A2703" t="str">
            <v>Stephen Lambert</v>
          </cell>
          <cell r="B2703" t="str">
            <v>E0010 - Sumter</v>
          </cell>
          <cell r="C2703" t="str">
            <v>Christopher Chestnut</v>
          </cell>
        </row>
        <row r="2704">
          <cell r="A2704" t="str">
            <v>Starla Crable</v>
          </cell>
          <cell r="B2704" t="str">
            <v>E0295 - Ponca City, OK</v>
          </cell>
          <cell r="C2704" t="str">
            <v>Adam Bartholemew</v>
          </cell>
        </row>
        <row r="2705">
          <cell r="A2705" t="str">
            <v>Lucas Clawson</v>
          </cell>
          <cell r="B2705" t="str">
            <v>E0080 - Quaker Road</v>
          </cell>
          <cell r="C2705" t="str">
            <v>Shawn Herrick</v>
          </cell>
        </row>
        <row r="2706">
          <cell r="A2706" t="str">
            <v>Justin Williams</v>
          </cell>
          <cell r="B2706" t="str">
            <v>E0294 - Thomson, GA</v>
          </cell>
          <cell r="C2706" t="str">
            <v>Brandon Ortega</v>
          </cell>
        </row>
        <row r="2707">
          <cell r="A2707" t="str">
            <v>JaQuan Heard</v>
          </cell>
          <cell r="B2707" t="str">
            <v>E0034 - Sandy Springs</v>
          </cell>
          <cell r="C2707" t="str">
            <v>Kevin Smith</v>
          </cell>
        </row>
        <row r="2708">
          <cell r="A2708" t="str">
            <v>Michael Collins</v>
          </cell>
          <cell r="B2708" t="str">
            <v>E0092 - Leesburg</v>
          </cell>
          <cell r="C2708" t="str">
            <v>Gaston English</v>
          </cell>
        </row>
        <row r="2709">
          <cell r="A2709" t="str">
            <v>Thomas Bridgmon</v>
          </cell>
          <cell r="B2709" t="str">
            <v>E0250 - Aiken, SC</v>
          </cell>
          <cell r="C2709" t="str">
            <v>David Beckum</v>
          </cell>
        </row>
        <row r="2710">
          <cell r="A2710" t="str">
            <v>Christopher Allen</v>
          </cell>
          <cell r="B2710" t="str">
            <v>E0316 - Silsbee, TX</v>
          </cell>
          <cell r="C2710" t="str">
            <v>Jordan Easton</v>
          </cell>
        </row>
        <row r="2711">
          <cell r="A2711" t="str">
            <v>LeAndre Tucker</v>
          </cell>
          <cell r="B2711" t="str">
            <v>E0146 - N Road Orangeburg</v>
          </cell>
          <cell r="C2711" t="str">
            <v>Lee Card</v>
          </cell>
        </row>
        <row r="2712">
          <cell r="A2712" t="str">
            <v>Shunbreunce Hicks</v>
          </cell>
          <cell r="B2712" t="str">
            <v>E0297 - Lincoln, IL</v>
          </cell>
          <cell r="C2712" t="str">
            <v>Sarah Martin</v>
          </cell>
        </row>
        <row r="2713">
          <cell r="A2713" t="str">
            <v>Raynei Olsson</v>
          </cell>
          <cell r="B2713" t="str">
            <v>E0053 - Vivion</v>
          </cell>
          <cell r="C2713" t="str">
            <v>Austin Tudor</v>
          </cell>
        </row>
        <row r="2714">
          <cell r="A2714" t="str">
            <v>Kyan Butler</v>
          </cell>
          <cell r="B2714" t="str">
            <v>E0004 - Milledgeville</v>
          </cell>
          <cell r="C2714" t="str">
            <v>Davy Cox</v>
          </cell>
        </row>
        <row r="2715">
          <cell r="A2715" t="str">
            <v>Dominique Snipe</v>
          </cell>
          <cell r="B2715" t="str">
            <v>E0184 - La Vergne, TN</v>
          </cell>
          <cell r="C2715" t="str">
            <v>Scott Blainey</v>
          </cell>
        </row>
        <row r="2716">
          <cell r="A2716" t="str">
            <v>Gabriel SImmons</v>
          </cell>
          <cell r="B2716" t="str">
            <v>E0068 - Nacogdoches</v>
          </cell>
          <cell r="C2716" t="str">
            <v>Rick Thornton</v>
          </cell>
        </row>
        <row r="2717">
          <cell r="A2717" t="str">
            <v>Trenton Garretson</v>
          </cell>
          <cell r="B2717" t="str">
            <v>E0123 - Shelbyville</v>
          </cell>
          <cell r="C2717" t="str">
            <v>Byron Barnes</v>
          </cell>
        </row>
        <row r="2718">
          <cell r="A2718" t="str">
            <v>Minha Parthiban</v>
          </cell>
          <cell r="B2718" t="str">
            <v>E0045 - Watson</v>
          </cell>
          <cell r="C2718" t="str">
            <v>Steven Goddard</v>
          </cell>
        </row>
        <row r="2719">
          <cell r="A2719" t="str">
            <v>Ricardo Hernandez</v>
          </cell>
          <cell r="B2719" t="str">
            <v>E0289 - Wegge Court</v>
          </cell>
          <cell r="C2719" t="str">
            <v>Justin Cowans</v>
          </cell>
        </row>
        <row r="2720">
          <cell r="A2720" t="str">
            <v>Jaykob Reese</v>
          </cell>
          <cell r="B2720" t="str">
            <v>E0040 - Pace</v>
          </cell>
          <cell r="C2720" t="str">
            <v>James Kilgore</v>
          </cell>
        </row>
        <row r="2721">
          <cell r="A2721" t="str">
            <v>Mason Craig</v>
          </cell>
          <cell r="B2721" t="str">
            <v>E0310 - Garrett</v>
          </cell>
          <cell r="C2721" t="str">
            <v>Jon Thornton</v>
          </cell>
        </row>
        <row r="2722">
          <cell r="A2722" t="str">
            <v>Joseph Scott</v>
          </cell>
          <cell r="B2722" t="str">
            <v>E0101 - Victory Square</v>
          </cell>
          <cell r="C2722" t="str">
            <v>Alphonso Dyer</v>
          </cell>
        </row>
        <row r="2723">
          <cell r="A2723" t="str">
            <v>Angelica Cintron</v>
          </cell>
          <cell r="B2723" t="str">
            <v>E0246 - Washington, NC</v>
          </cell>
          <cell r="C2723" t="str">
            <v>Nicholas Way</v>
          </cell>
        </row>
        <row r="2724">
          <cell r="A2724" t="str">
            <v>Valentin Rivas</v>
          </cell>
          <cell r="B2724" t="str">
            <v>E0086 - Palestine</v>
          </cell>
          <cell r="C2724" t="str">
            <v>Rene Gonzales</v>
          </cell>
        </row>
        <row r="2725">
          <cell r="A2725" t="str">
            <v>Garrett Robinson</v>
          </cell>
          <cell r="B2725" t="str">
            <v>E0254 - Flowood, MS</v>
          </cell>
          <cell r="C2725" t="str">
            <v>Andrew Nelson</v>
          </cell>
        </row>
        <row r="2726">
          <cell r="A2726" t="str">
            <v>Ella Kate Harris</v>
          </cell>
          <cell r="B2726" t="str">
            <v>E0281 - Caraway Road</v>
          </cell>
          <cell r="C2726" t="str">
            <v>Zachary Gairhan</v>
          </cell>
        </row>
        <row r="2727">
          <cell r="A2727" t="str">
            <v>Marcus Gager</v>
          </cell>
          <cell r="B2727" t="str">
            <v>E0050 - Douglas</v>
          </cell>
          <cell r="C2727" t="str">
            <v>Joseph Olah</v>
          </cell>
        </row>
        <row r="2728">
          <cell r="A2728" t="str">
            <v>Christopher Vigil</v>
          </cell>
          <cell r="B2728" t="str">
            <v>E0086 - Palestine</v>
          </cell>
          <cell r="C2728" t="str">
            <v>Rene Gonzales</v>
          </cell>
        </row>
        <row r="2729">
          <cell r="A2729" t="str">
            <v>Nicolas Christopher</v>
          </cell>
          <cell r="B2729" t="str">
            <v>E0263 - Winchester, KY</v>
          </cell>
          <cell r="C2729" t="str">
            <v>David Sovine</v>
          </cell>
        </row>
        <row r="2730">
          <cell r="A2730" t="str">
            <v>Theodore Graham</v>
          </cell>
          <cell r="B2730" t="str">
            <v>E0089 - Omaha 88</v>
          </cell>
          <cell r="C2730" t="str">
            <v>Vernon J</v>
          </cell>
        </row>
        <row r="2731">
          <cell r="A2731" t="str">
            <v>Dustin Shaw</v>
          </cell>
          <cell r="B2731" t="str">
            <v>E0207 - Lawrenceburg, IN</v>
          </cell>
          <cell r="C2731" t="str">
            <v>TRAVIS BALLARD</v>
          </cell>
        </row>
        <row r="2732">
          <cell r="A2732" t="str">
            <v>Dimarea Hardy</v>
          </cell>
          <cell r="B2732" t="str">
            <v>E0006 - Warner Robins</v>
          </cell>
          <cell r="C2732" t="str">
            <v>Tony Phillips</v>
          </cell>
        </row>
        <row r="2733">
          <cell r="A2733" t="str">
            <v>Alexandrea Baker</v>
          </cell>
          <cell r="B2733" t="str">
            <v>E0319 - Burley, ID</v>
          </cell>
          <cell r="C2733" t="str">
            <v>Amber Rosenstengel</v>
          </cell>
        </row>
        <row r="2734">
          <cell r="A2734" t="str">
            <v>Hayden Smith</v>
          </cell>
          <cell r="B2734" t="str">
            <v>E0195 - Florence, AL</v>
          </cell>
          <cell r="C2734" t="str">
            <v>Anthony Pitera</v>
          </cell>
        </row>
        <row r="2735">
          <cell r="A2735" t="str">
            <v>William Barton</v>
          </cell>
          <cell r="B2735" t="str">
            <v>E0041 - Hoover</v>
          </cell>
          <cell r="C2735" t="str">
            <v>Britt Bonds</v>
          </cell>
        </row>
        <row r="2736">
          <cell r="A2736" t="str">
            <v>Kylee Beck</v>
          </cell>
          <cell r="B2736" t="str">
            <v>E0198 - Wesleyan Road</v>
          </cell>
          <cell r="C2736" t="str">
            <v>Lindsay Schultz</v>
          </cell>
        </row>
        <row r="2737">
          <cell r="A2737" t="str">
            <v>Hayden Hall</v>
          </cell>
          <cell r="B2737" t="str">
            <v>E0265 - Madison Street</v>
          </cell>
          <cell r="C2737" t="str">
            <v>Javier Rocha</v>
          </cell>
        </row>
        <row r="2738">
          <cell r="A2738" t="str">
            <v>Wendy Hernandez</v>
          </cell>
          <cell r="B2738" t="str">
            <v>E0085 - Victoria</v>
          </cell>
          <cell r="C2738" t="str">
            <v>Justin Bernal</v>
          </cell>
        </row>
        <row r="2739">
          <cell r="A2739" t="str">
            <v>Demarius Long</v>
          </cell>
          <cell r="B2739" t="str">
            <v>E0009 - Peachtree City/Sharpsburg</v>
          </cell>
          <cell r="C2739" t="str">
            <v>Charles Best</v>
          </cell>
        </row>
        <row r="2740">
          <cell r="A2740" t="str">
            <v>Elijah Newton</v>
          </cell>
          <cell r="B2740" t="str">
            <v>E0013 - Washington Road</v>
          </cell>
          <cell r="C2740" t="str">
            <v>Chad Stawicki</v>
          </cell>
        </row>
        <row r="2741">
          <cell r="A2741" t="str">
            <v>Aiden Hogan</v>
          </cell>
          <cell r="B2741" t="str">
            <v>E0009 - Peachtree City/Sharpsburg</v>
          </cell>
          <cell r="C2741" t="str">
            <v>Charles Best</v>
          </cell>
        </row>
        <row r="2742">
          <cell r="A2742" t="str">
            <v>Wyatt Alakamovitch</v>
          </cell>
          <cell r="B2742" t="str">
            <v>E0031 - Veterans</v>
          </cell>
          <cell r="C2742" t="str">
            <v>Kyle Robertson</v>
          </cell>
        </row>
        <row r="2743">
          <cell r="A2743" t="str">
            <v>Angel Reis</v>
          </cell>
          <cell r="B2743" t="str">
            <v>E0151 - Helena, AL</v>
          </cell>
          <cell r="C2743" t="str">
            <v>Keith McDonald</v>
          </cell>
        </row>
        <row r="2744">
          <cell r="A2744" t="str">
            <v>Diana Gonzalez</v>
          </cell>
          <cell r="B2744" t="str">
            <v>E0265 - Madison Street</v>
          </cell>
          <cell r="C2744" t="str">
            <v>Javier Rocha</v>
          </cell>
        </row>
        <row r="2745">
          <cell r="A2745" t="str">
            <v>Monroe Smith</v>
          </cell>
          <cell r="B2745" t="str">
            <v>E0112 - Scottsboro</v>
          </cell>
          <cell r="C2745" t="str">
            <v>Blake Akins</v>
          </cell>
        </row>
        <row r="2746">
          <cell r="A2746" t="str">
            <v>Axel Arellanes</v>
          </cell>
          <cell r="B2746" t="str">
            <v>E0003 - Morrow</v>
          </cell>
          <cell r="C2746" t="str">
            <v>Antawan Hill</v>
          </cell>
        </row>
        <row r="2747">
          <cell r="A2747" t="str">
            <v>Evyn Patton</v>
          </cell>
          <cell r="B2747" t="str">
            <v>E0137 - Pickens</v>
          </cell>
          <cell r="C2747" t="str">
            <v>Gregory Smith</v>
          </cell>
        </row>
        <row r="2748">
          <cell r="A2748" t="str">
            <v>Damaun Watters</v>
          </cell>
          <cell r="B2748" t="str">
            <v>E0011 - McDonough</v>
          </cell>
          <cell r="C2748" t="str">
            <v>Rodrigo Kimble</v>
          </cell>
        </row>
        <row r="2749">
          <cell r="A2749" t="str">
            <v>Nathan Johnson</v>
          </cell>
          <cell r="B2749" t="str">
            <v>E0094 - Statesboro</v>
          </cell>
          <cell r="C2749" t="str">
            <v>Robert Hane</v>
          </cell>
        </row>
        <row r="2750">
          <cell r="A2750" t="str">
            <v>Emily Hoxit</v>
          </cell>
          <cell r="B2750" t="str">
            <v>E0097 - Brevard</v>
          </cell>
          <cell r="C2750" t="str">
            <v>Jensen Shearin</v>
          </cell>
        </row>
        <row r="2751">
          <cell r="A2751" t="str">
            <v>Elena Cuevas</v>
          </cell>
          <cell r="B2751" t="str">
            <v>E0234- Canopy Oaks</v>
          </cell>
          <cell r="C2751" t="str">
            <v>Mark Bookbinder</v>
          </cell>
        </row>
        <row r="2752">
          <cell r="A2752" t="str">
            <v>Noah Biocic</v>
          </cell>
          <cell r="B2752" t="str">
            <v>E0087 - Grand Forks</v>
          </cell>
          <cell r="C2752" t="str">
            <v>Anthony Nagy</v>
          </cell>
        </row>
        <row r="2753">
          <cell r="A2753" t="str">
            <v>Asher Brokowsky</v>
          </cell>
          <cell r="B2753" t="str">
            <v>E0065 - Foley</v>
          </cell>
          <cell r="C2753" t="str">
            <v>Owen Williamson</v>
          </cell>
        </row>
        <row r="2754">
          <cell r="A2754" t="str">
            <v>Elijah Cotton</v>
          </cell>
          <cell r="B2754" t="str">
            <v>E0045 - Watson</v>
          </cell>
          <cell r="C2754" t="str">
            <v>Steven Goddard</v>
          </cell>
        </row>
        <row r="2755">
          <cell r="A2755" t="str">
            <v>Deshaun Coleman</v>
          </cell>
          <cell r="B2755" t="str">
            <v>E0121 - Hilton Head</v>
          </cell>
          <cell r="C2755" t="str">
            <v>Dennis Gallegos</v>
          </cell>
        </row>
        <row r="2756">
          <cell r="A2756" t="str">
            <v>Cameron Jones</v>
          </cell>
          <cell r="B2756" t="str">
            <v>E0280 - State Line</v>
          </cell>
          <cell r="C2756" t="str">
            <v>Arthur Johnson</v>
          </cell>
        </row>
        <row r="2757">
          <cell r="A2757" t="str">
            <v>Alec Wiedmeier</v>
          </cell>
          <cell r="B2757" t="str">
            <v>E0090 - Minot</v>
          </cell>
          <cell r="C2757" t="str">
            <v>Leslie Conway</v>
          </cell>
        </row>
        <row r="2758">
          <cell r="A2758" t="str">
            <v>Joshua Romero</v>
          </cell>
          <cell r="B2758" t="str">
            <v>E0093 - Huntsville</v>
          </cell>
          <cell r="C2758" t="str">
            <v>Mark Busby</v>
          </cell>
        </row>
        <row r="2759">
          <cell r="A2759" t="str">
            <v>Christian Lombardo</v>
          </cell>
          <cell r="B2759" t="str">
            <v>E0054 - Canton</v>
          </cell>
          <cell r="C2759" t="str">
            <v>Patrick Powers</v>
          </cell>
        </row>
        <row r="2760">
          <cell r="A2760" t="str">
            <v>Grantham Pavlak</v>
          </cell>
          <cell r="B2760" t="str">
            <v>E0036 - Miller Road</v>
          </cell>
          <cell r="C2760" t="str">
            <v>Joel Regan</v>
          </cell>
        </row>
        <row r="2761">
          <cell r="A2761" t="str">
            <v>Cole Webb</v>
          </cell>
          <cell r="B2761" t="str">
            <v>E0185 - S. Oates Street</v>
          </cell>
          <cell r="C2761" t="str">
            <v>Frederick Pierson</v>
          </cell>
        </row>
        <row r="2762">
          <cell r="A2762" t="str">
            <v>Armand Dela Cruz</v>
          </cell>
          <cell r="B2762" t="str">
            <v>E0218 - Borger, TX</v>
          </cell>
          <cell r="C2762" t="str">
            <v>Tyra Payne</v>
          </cell>
        </row>
        <row r="2763">
          <cell r="A2763" t="str">
            <v>Jashuah Sutton</v>
          </cell>
          <cell r="B2763" t="str">
            <v>E0033 - Pinehurst</v>
          </cell>
          <cell r="C2763" t="str">
            <v>Michael Blackwell</v>
          </cell>
        </row>
        <row r="2764">
          <cell r="A2764" t="str">
            <v>Benjamin Brakebill</v>
          </cell>
          <cell r="B2764" t="str">
            <v>E0014 - Elizabeth City</v>
          </cell>
          <cell r="C2764" t="str">
            <v>Jason Crouse</v>
          </cell>
        </row>
        <row r="2765">
          <cell r="A2765" t="str">
            <v>Jordan Gibert</v>
          </cell>
          <cell r="B2765" t="str">
            <v>E0038 - Kennesaw</v>
          </cell>
          <cell r="C2765" t="str">
            <v>Jason Graham</v>
          </cell>
        </row>
        <row r="2766">
          <cell r="A2766" t="str">
            <v>Dimari Higdon</v>
          </cell>
          <cell r="B2766" t="str">
            <v>E0051 - Roswell / Holcomb</v>
          </cell>
          <cell r="C2766" t="str">
            <v>Jeffrey Dunham, Jr</v>
          </cell>
        </row>
        <row r="2767">
          <cell r="A2767" t="str">
            <v>Taylor Ganci</v>
          </cell>
          <cell r="B2767" t="str">
            <v>E0009 - Peachtree City/Sharpsburg</v>
          </cell>
          <cell r="C2767" t="str">
            <v>Charles Best</v>
          </cell>
        </row>
        <row r="2768">
          <cell r="A2768" t="str">
            <v>Khale Byram</v>
          </cell>
          <cell r="B2768" t="str">
            <v>E0253 - Cullman, AL</v>
          </cell>
          <cell r="C2768" t="str">
            <v>Kip Frew</v>
          </cell>
        </row>
        <row r="2769">
          <cell r="A2769" t="str">
            <v>Ethan Selner</v>
          </cell>
          <cell r="B2769" t="str">
            <v>E0023 - GA Fayetteville</v>
          </cell>
          <cell r="C2769" t="str">
            <v>Kevin Brake</v>
          </cell>
        </row>
        <row r="2770">
          <cell r="A2770" t="str">
            <v>Chendo Villanueva</v>
          </cell>
          <cell r="B2770" t="str">
            <v>E0143 - Austin</v>
          </cell>
          <cell r="C2770" t="str">
            <v>Lora Youngmark</v>
          </cell>
        </row>
        <row r="2771">
          <cell r="A2771" t="str">
            <v>Charles Gilbow</v>
          </cell>
          <cell r="B2771" t="str">
            <v>E0154 - Lawton</v>
          </cell>
          <cell r="C2771" t="str">
            <v>Ricky Doyle</v>
          </cell>
        </row>
        <row r="2772">
          <cell r="A2772" t="str">
            <v>Jeff Walker</v>
          </cell>
          <cell r="B2772" t="str">
            <v>E0271 - Arcadian Shores</v>
          </cell>
          <cell r="C2772" t="str">
            <v>Anthony Mazzella</v>
          </cell>
        </row>
        <row r="2773">
          <cell r="A2773" t="str">
            <v>Tristen King</v>
          </cell>
          <cell r="B2773" t="str">
            <v>E0090 - Minot</v>
          </cell>
          <cell r="C2773" t="str">
            <v>Leslie Conway</v>
          </cell>
        </row>
        <row r="2774">
          <cell r="A2774" t="str">
            <v>Jakevien Clark</v>
          </cell>
          <cell r="B2774" t="str">
            <v>E0076 - Americus</v>
          </cell>
          <cell r="C2774" t="str">
            <v>Colin Williams</v>
          </cell>
        </row>
        <row r="2775">
          <cell r="A2775" t="str">
            <v>Andrea Roberson</v>
          </cell>
          <cell r="B2775" t="str">
            <v>E0101 - Victory Square</v>
          </cell>
          <cell r="C2775" t="str">
            <v>Alphonso Dyer</v>
          </cell>
        </row>
        <row r="2776">
          <cell r="A2776" t="str">
            <v>Nikki Davis</v>
          </cell>
          <cell r="B2776" t="str">
            <v>E0104 - Holiday</v>
          </cell>
          <cell r="C2776" t="str">
            <v>Thomas Merrick</v>
          </cell>
        </row>
        <row r="2777">
          <cell r="A2777" t="str">
            <v>Robert Houston</v>
          </cell>
          <cell r="B2777" t="str">
            <v>E0022 - Newnan</v>
          </cell>
          <cell r="C2777" t="str">
            <v>Kevin Williams</v>
          </cell>
        </row>
        <row r="2778">
          <cell r="A2778" t="str">
            <v>Bryan Conrad</v>
          </cell>
          <cell r="B2778" t="str">
            <v>E0129 - Fort Wright</v>
          </cell>
          <cell r="C2778" t="str">
            <v>Samantha Simpson</v>
          </cell>
        </row>
        <row r="2779">
          <cell r="A2779" t="str">
            <v>Dalton Autry</v>
          </cell>
          <cell r="B2779" t="str">
            <v>E0058 - Lanier / Friendship</v>
          </cell>
          <cell r="C2779" t="str">
            <v>Benjamin Barbour</v>
          </cell>
        </row>
        <row r="2780">
          <cell r="A2780" t="str">
            <v>Rodolfo Cuevas</v>
          </cell>
          <cell r="B2780" t="str">
            <v>E0053 - Vivion</v>
          </cell>
          <cell r="C2780" t="str">
            <v>Austin Tudor</v>
          </cell>
        </row>
        <row r="2781">
          <cell r="A2781" t="str">
            <v>Johnell Beckett</v>
          </cell>
          <cell r="B2781" t="str">
            <v>E0101 - Victory Square</v>
          </cell>
          <cell r="C2781" t="str">
            <v>Alphonso Dyer</v>
          </cell>
        </row>
        <row r="2782">
          <cell r="A2782" t="str">
            <v>Richard Teames</v>
          </cell>
          <cell r="B2782" t="str">
            <v>E0125 - North Richland Hills</v>
          </cell>
          <cell r="C2782" t="str">
            <v>Scott Lindsey</v>
          </cell>
        </row>
        <row r="2783">
          <cell r="A2783" t="str">
            <v>Rashfed Ransom</v>
          </cell>
          <cell r="B2783" t="str">
            <v>E0143 - Austin</v>
          </cell>
          <cell r="C2783" t="str">
            <v>Lora Youngmark</v>
          </cell>
        </row>
        <row r="2784">
          <cell r="A2784" t="str">
            <v>Kannen White</v>
          </cell>
          <cell r="B2784" t="str">
            <v>E0161 - West Marietta, GA</v>
          </cell>
          <cell r="C2784" t="str">
            <v>Stephanie Huff</v>
          </cell>
        </row>
        <row r="2785">
          <cell r="A2785" t="str">
            <v>Ibrahim Letic</v>
          </cell>
          <cell r="B2785" t="str">
            <v>E0116 - Clive</v>
          </cell>
          <cell r="C2785" t="str">
            <v>Harrison Johnson</v>
          </cell>
        </row>
        <row r="2786">
          <cell r="A2786" t="str">
            <v>Kevin Rutkowski</v>
          </cell>
          <cell r="B2786" t="str">
            <v>E0296 - Weston, WI</v>
          </cell>
          <cell r="C2786" t="str">
            <v>Andrew Stephens</v>
          </cell>
        </row>
        <row r="2787">
          <cell r="A2787" t="str">
            <v>Abigail White</v>
          </cell>
          <cell r="B2787" t="str">
            <v>Wash Support Center</v>
          </cell>
          <cell r="C2787" t="str">
            <v>Danielle Kelley</v>
          </cell>
        </row>
        <row r="2788">
          <cell r="A2788" t="str">
            <v>Sawyer Williams</v>
          </cell>
          <cell r="B2788" t="str">
            <v>E0036 - Miller Road</v>
          </cell>
          <cell r="C2788" t="str">
            <v>Joel Regan</v>
          </cell>
        </row>
        <row r="2789">
          <cell r="A2789" t="str">
            <v>McKenzie Oliver</v>
          </cell>
          <cell r="B2789" t="str">
            <v>E0275 - Cheraw, SC</v>
          </cell>
          <cell r="C2789" t="str">
            <v>John Norris</v>
          </cell>
        </row>
        <row r="2790">
          <cell r="A2790" t="str">
            <v>Trystan Cameron</v>
          </cell>
          <cell r="B2790" t="str">
            <v>E0228 - Jefferson City, TN</v>
          </cell>
          <cell r="C2790" t="str">
            <v>Travis Scroggins</v>
          </cell>
        </row>
        <row r="2791">
          <cell r="A2791" t="str">
            <v>Christopher Robinson</v>
          </cell>
          <cell r="B2791" t="str">
            <v>E0130 - Mobile</v>
          </cell>
          <cell r="C2791" t="str">
            <v>Jeb Plaisance</v>
          </cell>
        </row>
        <row r="2792">
          <cell r="A2792" t="str">
            <v>Marcharn Walker</v>
          </cell>
          <cell r="B2792" t="str">
            <v>E0074 - Coralville</v>
          </cell>
          <cell r="C2792" t="str">
            <v>Ben Boyd</v>
          </cell>
        </row>
        <row r="2793">
          <cell r="A2793" t="str">
            <v>Angelo Ruiz</v>
          </cell>
          <cell r="B2793" t="str">
            <v>E0181 - Great Falls</v>
          </cell>
          <cell r="C2793" t="str">
            <v>Megan Moore</v>
          </cell>
        </row>
        <row r="2794">
          <cell r="A2794" t="str">
            <v>Cody Couch</v>
          </cell>
          <cell r="B2794" t="str">
            <v>E0221 - Somerset, KY</v>
          </cell>
          <cell r="C2794" t="str">
            <v>James Stomieroski</v>
          </cell>
        </row>
        <row r="2795">
          <cell r="A2795" t="str">
            <v>Kaylee Carter</v>
          </cell>
          <cell r="B2795" t="str">
            <v>E0223 - Otter Lake Road</v>
          </cell>
          <cell r="C2795" t="str">
            <v>Kendall Cannimore</v>
          </cell>
        </row>
        <row r="2796">
          <cell r="A2796" t="str">
            <v>Kayky Silva</v>
          </cell>
          <cell r="B2796" t="str">
            <v>E0271 - Arcadian Shores</v>
          </cell>
          <cell r="C2796" t="str">
            <v>Anthony Mazzella</v>
          </cell>
        </row>
        <row r="2797">
          <cell r="A2797" t="str">
            <v>Gavin Dibartolomeo</v>
          </cell>
          <cell r="B2797" t="str">
            <v>E0211 - Hamilton Crossing</v>
          </cell>
          <cell r="C2797" t="str">
            <v>Spencer Kappelman</v>
          </cell>
        </row>
        <row r="2798">
          <cell r="A2798" t="str">
            <v>Cole Meyer</v>
          </cell>
          <cell r="B2798" t="str">
            <v>E0296 - Weston, WI</v>
          </cell>
          <cell r="C2798" t="str">
            <v>Kevin Rutkowski</v>
          </cell>
        </row>
        <row r="2799">
          <cell r="A2799" t="str">
            <v>Caleb Burnette</v>
          </cell>
          <cell r="B2799" t="str">
            <v>E0009 - Peachtree City/Sharpsburg</v>
          </cell>
          <cell r="C2799" t="str">
            <v>Charles Best</v>
          </cell>
        </row>
        <row r="2800">
          <cell r="A2800" t="str">
            <v>Devonte Taylor hajdu</v>
          </cell>
          <cell r="B2800" t="str">
            <v>E0296 - Weston, WI</v>
          </cell>
          <cell r="C2800" t="str">
            <v>Kevin Rutkowski</v>
          </cell>
        </row>
        <row r="2801">
          <cell r="A2801" t="str">
            <v>logan moore</v>
          </cell>
          <cell r="B2801" t="str">
            <v>E0148 - Marshall</v>
          </cell>
          <cell r="C2801" t="str">
            <v>Abelardo Tamez</v>
          </cell>
        </row>
        <row r="2802">
          <cell r="A2802" t="str">
            <v>John Harlas</v>
          </cell>
          <cell r="B2802" t="str">
            <v>E0384 - Alice, TX</v>
          </cell>
          <cell r="C2802" t="str">
            <v>Maurice Moorman</v>
          </cell>
        </row>
        <row r="2803">
          <cell r="A2803" t="str">
            <v>Kay Lopez-Tristan</v>
          </cell>
          <cell r="B2803" t="str">
            <v>E0384 - Alice, TX</v>
          </cell>
          <cell r="C2803" t="str">
            <v>Maurice Moorman</v>
          </cell>
        </row>
        <row r="2804">
          <cell r="A2804" t="str">
            <v>Damien Rucker</v>
          </cell>
          <cell r="B2804" t="str">
            <v>E0089 - Omaha 88</v>
          </cell>
          <cell r="C2804" t="str">
            <v>Vernon J</v>
          </cell>
        </row>
        <row r="2805">
          <cell r="A2805" t="str">
            <v>Nick Sherk</v>
          </cell>
          <cell r="B2805" t="str">
            <v>E0280 - State Line</v>
          </cell>
          <cell r="C2805" t="str">
            <v>Arthur Johnson</v>
          </cell>
        </row>
        <row r="2806">
          <cell r="A2806" t="str">
            <v>Mayer Olivas-Rascon</v>
          </cell>
          <cell r="B2806" t="str">
            <v>E0242 - Salina, KS</v>
          </cell>
          <cell r="C2806" t="str">
            <v>JEFFREY MCDUFFIE</v>
          </cell>
        </row>
        <row r="2807">
          <cell r="A2807" t="str">
            <v>Jacob Steedman</v>
          </cell>
          <cell r="B2807" t="str">
            <v>E0078 - Tyndall Pkwy</v>
          </cell>
          <cell r="C2807" t="str">
            <v>Ryan Earl</v>
          </cell>
        </row>
        <row r="2808">
          <cell r="A2808" t="str">
            <v>Zavian Marshall</v>
          </cell>
          <cell r="B2808" t="str">
            <v>E0033 - Pinehurst</v>
          </cell>
          <cell r="C2808" t="str">
            <v>Michael Blackwell</v>
          </cell>
        </row>
        <row r="2809">
          <cell r="A2809" t="str">
            <v>Bradley Rising</v>
          </cell>
          <cell r="B2809" t="str">
            <v>E0097 - Brevard</v>
          </cell>
          <cell r="C2809" t="str">
            <v>Jensen Shearin</v>
          </cell>
        </row>
        <row r="2810">
          <cell r="A2810" t="str">
            <v>Alera Colavecchia</v>
          </cell>
          <cell r="B2810" t="str">
            <v>E0284 - Niagara Falls, NY</v>
          </cell>
          <cell r="C2810" t="str">
            <v>Jon Roewer</v>
          </cell>
        </row>
        <row r="2811">
          <cell r="A2811" t="str">
            <v>Brandon Thorne</v>
          </cell>
          <cell r="B2811" t="str">
            <v>E0042 - GA Lawrenceville</v>
          </cell>
          <cell r="C2811" t="str">
            <v>Jeremy Amburgey</v>
          </cell>
        </row>
        <row r="2812">
          <cell r="A2812" t="str">
            <v>John DiCarlo</v>
          </cell>
          <cell r="B2812" t="str">
            <v>E0284 - Niagara Falls, NY</v>
          </cell>
          <cell r="C2812" t="str">
            <v>Jon Roewer</v>
          </cell>
        </row>
        <row r="2813">
          <cell r="A2813" t="str">
            <v>Alex Acevedo</v>
          </cell>
          <cell r="B2813" t="str">
            <v>E0043 - Boulder Creek</v>
          </cell>
          <cell r="C2813" t="str">
            <v>Jimmy Foster</v>
          </cell>
        </row>
        <row r="2814">
          <cell r="A2814" t="str">
            <v>Angel Sustaita</v>
          </cell>
          <cell r="B2814" t="str">
            <v>E0383 - El Campo, TX</v>
          </cell>
          <cell r="C2814" t="str">
            <v>Joe Fonseca</v>
          </cell>
        </row>
        <row r="2815">
          <cell r="A2815" t="str">
            <v>Michelle Alexandra Martínez Garcia</v>
          </cell>
          <cell r="B2815" t="str">
            <v>E0143 - Austin</v>
          </cell>
          <cell r="C2815" t="str">
            <v>Lora Youngmark</v>
          </cell>
        </row>
        <row r="2816">
          <cell r="A2816" t="str">
            <v>Daniel Higgins</v>
          </cell>
          <cell r="B2816" t="str">
            <v>E0077 - PCB Back Beach</v>
          </cell>
          <cell r="C2816" t="str">
            <v>Gary Bradley</v>
          </cell>
        </row>
        <row r="2817">
          <cell r="A2817" t="str">
            <v>Aiden Lybbert</v>
          </cell>
          <cell r="B2817" t="str">
            <v>E0117 - Springdale</v>
          </cell>
          <cell r="C2817" t="str">
            <v>Danielle Carroll</v>
          </cell>
        </row>
        <row r="2818">
          <cell r="A2818" t="str">
            <v>Jacob Niethe</v>
          </cell>
          <cell r="B2818" t="str">
            <v>E0284 - Niagara Falls, NY</v>
          </cell>
          <cell r="C2818" t="str">
            <v>Jon Roewer</v>
          </cell>
        </row>
        <row r="2819">
          <cell r="A2819" t="str">
            <v>Michael Barrett</v>
          </cell>
          <cell r="B2819" t="str">
            <v>E0253 - Cullman, AL</v>
          </cell>
          <cell r="C2819" t="str">
            <v>Kip Frew</v>
          </cell>
        </row>
        <row r="2820">
          <cell r="A2820" t="str">
            <v>Glennariah Brown</v>
          </cell>
          <cell r="B2820" t="str">
            <v>E0008 - Irby</v>
          </cell>
          <cell r="C2820" t="str">
            <v>William Wolfenbarger</v>
          </cell>
        </row>
        <row r="2821">
          <cell r="A2821" t="str">
            <v>Tori Springs</v>
          </cell>
          <cell r="B2821" t="str">
            <v>E0008 - Irby</v>
          </cell>
          <cell r="C2821" t="str">
            <v>William Wolfenbarger</v>
          </cell>
        </row>
        <row r="2822">
          <cell r="A2822" t="str">
            <v>Brandon Seal</v>
          </cell>
          <cell r="B2822" t="str">
            <v>E0078 - Tyndall Pkwy</v>
          </cell>
          <cell r="C2822" t="str">
            <v>Ryan Earl</v>
          </cell>
        </row>
        <row r="2823">
          <cell r="A2823" t="str">
            <v>Tyrell Wheeler</v>
          </cell>
          <cell r="B2823" t="str">
            <v>E0304 - Cliff Lake</v>
          </cell>
          <cell r="C2823" t="str">
            <v>Jacob Skouge</v>
          </cell>
        </row>
        <row r="2824">
          <cell r="A2824" t="str">
            <v>Eldin Cufurovic</v>
          </cell>
          <cell r="B2824" t="str">
            <v>E0042 - GA Lawrenceville</v>
          </cell>
          <cell r="C2824" t="str">
            <v>Jeremy Amburgey</v>
          </cell>
        </row>
        <row r="2825">
          <cell r="A2825" t="str">
            <v>Vance Holderfield</v>
          </cell>
          <cell r="B2825" t="str">
            <v>E0151 - Helena, AL</v>
          </cell>
          <cell r="C2825" t="str">
            <v>Keith McDonald</v>
          </cell>
        </row>
        <row r="2826">
          <cell r="A2826" t="str">
            <v>Kyle Johnson</v>
          </cell>
          <cell r="B2826" t="str">
            <v>E0025 - Hinesville</v>
          </cell>
          <cell r="C2826" t="str">
            <v>Don Lettieri</v>
          </cell>
        </row>
        <row r="2827">
          <cell r="A2827" t="str">
            <v>Danika Russell</v>
          </cell>
          <cell r="B2827" t="str">
            <v>E0190 - Fort Dodge, IA</v>
          </cell>
          <cell r="C2827" t="str">
            <v>Grant Hendrix</v>
          </cell>
        </row>
        <row r="2828">
          <cell r="A2828" t="str">
            <v>Gabriel Hensley</v>
          </cell>
          <cell r="B2828" t="str">
            <v>E0142 - Bristol</v>
          </cell>
          <cell r="C2828" t="str">
            <v>Christopher Cox</v>
          </cell>
        </row>
        <row r="2829">
          <cell r="A2829" t="str">
            <v>Larry Rose</v>
          </cell>
          <cell r="B2829" t="str">
            <v>E0272 - North Wilmington</v>
          </cell>
          <cell r="C2829" t="str">
            <v>Devin Miranda</v>
          </cell>
        </row>
        <row r="2830">
          <cell r="A2830" t="str">
            <v>Nicholas DiCicco</v>
          </cell>
          <cell r="B2830" t="str">
            <v>E0009 - Peachtree City/Sharpsburg</v>
          </cell>
          <cell r="C2830" t="str">
            <v>Charles Best</v>
          </cell>
        </row>
        <row r="2831">
          <cell r="A2831" t="str">
            <v>Drake Avendano</v>
          </cell>
          <cell r="B2831" t="str">
            <v>E0383 - El Campo, TX</v>
          </cell>
          <cell r="C2831" t="str">
            <v>Joe Fonseca</v>
          </cell>
        </row>
        <row r="2832">
          <cell r="A2832" t="str">
            <v>Colten Seiley</v>
          </cell>
          <cell r="B2832" t="str">
            <v>E0316 - Silsbee, TX</v>
          </cell>
          <cell r="C2832" t="str">
            <v>Jordan Easton</v>
          </cell>
        </row>
        <row r="2833">
          <cell r="A2833" t="str">
            <v>Jesse Kephart</v>
          </cell>
          <cell r="B2833" t="str">
            <v>E0216 - West Manheim</v>
          </cell>
          <cell r="C2833" t="str">
            <v>John Sauers</v>
          </cell>
        </row>
        <row r="2834">
          <cell r="A2834" t="str">
            <v>Stephen Evangelista-Ysasaga</v>
          </cell>
          <cell r="B2834" t="str">
            <v>E0284 - Niagara Falls, NY</v>
          </cell>
          <cell r="C2834" t="str">
            <v>Jon Roewer</v>
          </cell>
        </row>
        <row r="2835">
          <cell r="A2835" t="str">
            <v>edwin armenta liborio</v>
          </cell>
          <cell r="B2835" t="str">
            <v>E0116 - Clive</v>
          </cell>
          <cell r="C2835" t="str">
            <v>Harrison Johnson</v>
          </cell>
        </row>
        <row r="2836">
          <cell r="A2836" t="str">
            <v>Brandon Hall</v>
          </cell>
          <cell r="B2836" t="str">
            <v>E0007 - Grandview</v>
          </cell>
          <cell r="C2836" t="str">
            <v>Adam DeGroot</v>
          </cell>
        </row>
        <row r="2837">
          <cell r="A2837" t="str">
            <v>alexus patterson</v>
          </cell>
          <cell r="B2837" t="str">
            <v>E0152 - North Charleston</v>
          </cell>
          <cell r="C2837" t="str">
            <v>Douglas Boeres</v>
          </cell>
        </row>
        <row r="2838">
          <cell r="A2838" t="str">
            <v>Isaiah Zinchook</v>
          </cell>
          <cell r="B2838" t="str">
            <v>E0285 - Surfside Commons</v>
          </cell>
          <cell r="C2838" t="str">
            <v>Matthew Bridges</v>
          </cell>
        </row>
        <row r="2839">
          <cell r="A2839" t="str">
            <v>Johntae Norman</v>
          </cell>
          <cell r="B2839" t="str">
            <v>E0075 - Chesapeake</v>
          </cell>
          <cell r="C2839" t="str">
            <v>Andrew Millard</v>
          </cell>
        </row>
        <row r="2840">
          <cell r="A2840" t="str">
            <v>Katie Kilgore</v>
          </cell>
          <cell r="B2840" t="str">
            <v>E0202 - Petoskey, MI</v>
          </cell>
          <cell r="C2840" t="str">
            <v>Robert Kisker</v>
          </cell>
        </row>
        <row r="2841">
          <cell r="A2841" t="str">
            <v>Peyton Rodrigues</v>
          </cell>
          <cell r="B2841" t="str">
            <v>E0266 - Mountain Home, ID</v>
          </cell>
          <cell r="C2841" t="str">
            <v>Rebecca McCallum-Cameron</v>
          </cell>
        </row>
        <row r="2842">
          <cell r="A2842" t="str">
            <v>Trinitee Jackson</v>
          </cell>
          <cell r="B2842" t="str">
            <v>E0186 - Horn Lake, MS</v>
          </cell>
          <cell r="C2842" t="str">
            <v>RASHAD JONES</v>
          </cell>
        </row>
        <row r="2843">
          <cell r="A2843" t="str">
            <v>Alex Castro</v>
          </cell>
          <cell r="B2843" t="str">
            <v>E0071 - S Marietta Pkwy / Square</v>
          </cell>
          <cell r="C2843" t="str">
            <v>Marcus Jones</v>
          </cell>
        </row>
        <row r="2844">
          <cell r="A2844" t="str">
            <v>Demitri Perez</v>
          </cell>
          <cell r="B2844" t="str">
            <v>E0011 - McDonough</v>
          </cell>
          <cell r="C2844" t="str">
            <v>Rodrigo Kimble</v>
          </cell>
        </row>
        <row r="2845">
          <cell r="A2845" t="str">
            <v>Seven Morimoto-Benally</v>
          </cell>
          <cell r="B2845" t="str">
            <v>E0236 - University Square</v>
          </cell>
          <cell r="C2845" t="str">
            <v>Robert Sanders</v>
          </cell>
        </row>
        <row r="2846">
          <cell r="A2846" t="str">
            <v>Marshall Sells</v>
          </cell>
          <cell r="B2846" t="str">
            <v>E0316 - Silsbee, TX</v>
          </cell>
          <cell r="C2846" t="str">
            <v>Jordan Easton</v>
          </cell>
        </row>
        <row r="2847">
          <cell r="A2847" t="str">
            <v>Mikal Abdul-Mateen</v>
          </cell>
          <cell r="B2847" t="str">
            <v>E0030 - Cascade</v>
          </cell>
          <cell r="C2847" t="str">
            <v>RITCHIE NORFLEET</v>
          </cell>
        </row>
        <row r="2848">
          <cell r="A2848" t="str">
            <v>Daisy Lou Serem</v>
          </cell>
          <cell r="B2848" t="str">
            <v>Wash Support Center</v>
          </cell>
          <cell r="C2848" t="str">
            <v>Jose Ferrari</v>
          </cell>
        </row>
        <row r="2849">
          <cell r="A2849" t="str">
            <v>Emma Rapier</v>
          </cell>
          <cell r="B2849" t="str">
            <v>E0207 - Lawrenceburg, IN</v>
          </cell>
          <cell r="C2849" t="str">
            <v>TRAVIS BALLARD</v>
          </cell>
        </row>
        <row r="2850">
          <cell r="A2850" t="str">
            <v>Alonzo Diaz</v>
          </cell>
          <cell r="B2850" t="str">
            <v>E0383 - El Campo, TX</v>
          </cell>
          <cell r="C2850" t="str">
            <v>Joe Fonseca</v>
          </cell>
        </row>
        <row r="2851">
          <cell r="A2851" t="str">
            <v>kole mccallen</v>
          </cell>
          <cell r="B2851" t="str">
            <v>E0237 - Beau Rivage</v>
          </cell>
          <cell r="C2851" t="str">
            <v>James Arnett</v>
          </cell>
        </row>
        <row r="2852">
          <cell r="A2852" t="str">
            <v>Alex Baumgart</v>
          </cell>
          <cell r="B2852" t="str">
            <v>E0149 - Radcliff</v>
          </cell>
          <cell r="C2852" t="str">
            <v>Philip Ray</v>
          </cell>
        </row>
        <row r="2853">
          <cell r="A2853" t="str">
            <v>Bryanna Baeza</v>
          </cell>
          <cell r="B2853" t="str">
            <v>E0383 - El Campo, TX</v>
          </cell>
          <cell r="C2853" t="str">
            <v>Joe Fonseca</v>
          </cell>
        </row>
        <row r="2854">
          <cell r="A2854" t="str">
            <v>Leah Young</v>
          </cell>
          <cell r="B2854" t="str">
            <v>E0266 - Mountain Home, ID</v>
          </cell>
          <cell r="C2854" t="str">
            <v>Rebecca McCallum-Cameron</v>
          </cell>
        </row>
        <row r="2855">
          <cell r="A2855" t="str">
            <v>Grayson Sayre</v>
          </cell>
          <cell r="B2855" t="str">
            <v>E0236 - University Square</v>
          </cell>
          <cell r="C2855" t="str">
            <v>Robert Sanders</v>
          </cell>
        </row>
        <row r="2856">
          <cell r="A2856" t="str">
            <v>Aubrey Elledge</v>
          </cell>
          <cell r="B2856" t="str">
            <v>E0265 - Madison Street</v>
          </cell>
          <cell r="C2856" t="str">
            <v>Javier Rocha</v>
          </cell>
        </row>
        <row r="2857">
          <cell r="A2857" t="str">
            <v>Rilee Griffith</v>
          </cell>
          <cell r="B2857" t="str">
            <v>E0263 - Winchester, KY</v>
          </cell>
          <cell r="C2857" t="str">
            <v>David Sovine</v>
          </cell>
        </row>
        <row r="2858">
          <cell r="A2858" t="str">
            <v>Tyquariaus Sykes</v>
          </cell>
          <cell r="B2858" t="str">
            <v>E0130 - Mobile</v>
          </cell>
          <cell r="C2858" t="str">
            <v>Jeb Plaisance</v>
          </cell>
        </row>
        <row r="2859">
          <cell r="A2859" t="str">
            <v>Summer Dueger</v>
          </cell>
          <cell r="B2859" t="str">
            <v>E0284 - Niagara Falls, NY</v>
          </cell>
          <cell r="C2859" t="str">
            <v>Jon Roewer</v>
          </cell>
        </row>
        <row r="2860">
          <cell r="A2860" t="str">
            <v>Christopher Goethie</v>
          </cell>
          <cell r="B2860" t="str">
            <v>E0101 - Victory Square</v>
          </cell>
          <cell r="C2860" t="str">
            <v>Alphonso Dyer</v>
          </cell>
        </row>
        <row r="2861">
          <cell r="A2861" t="str">
            <v>Zion Clark</v>
          </cell>
          <cell r="B2861" t="str">
            <v>E0092 - Leesburg</v>
          </cell>
          <cell r="C2861" t="str">
            <v>Gaston English</v>
          </cell>
        </row>
        <row r="2862">
          <cell r="A2862" t="str">
            <v>Colin Witucki</v>
          </cell>
          <cell r="B2862" t="str">
            <v>E0296 - Weston, WI</v>
          </cell>
          <cell r="C2862" t="str">
            <v>Kevin Rutkowski</v>
          </cell>
        </row>
        <row r="2863">
          <cell r="A2863" t="str">
            <v>Eli Shellhammer</v>
          </cell>
          <cell r="B2863" t="str">
            <v>E0237 - Beau Rivage</v>
          </cell>
          <cell r="C2863" t="str">
            <v>James Arnett</v>
          </cell>
        </row>
        <row r="2864">
          <cell r="A2864" t="str">
            <v>Jaquil Farrar</v>
          </cell>
          <cell r="B2864" t="str">
            <v>E0182 - Morristown, TN</v>
          </cell>
          <cell r="C2864" t="str">
            <v>Rebecca Jones</v>
          </cell>
        </row>
        <row r="2865">
          <cell r="A2865" t="str">
            <v>Brandon Harris</v>
          </cell>
          <cell r="B2865" t="str">
            <v>E0166 - Hartselle, AL</v>
          </cell>
          <cell r="C2865" t="str">
            <v>Stephanie Bratcher</v>
          </cell>
        </row>
        <row r="2866">
          <cell r="A2866" t="str">
            <v>Aaron Climax</v>
          </cell>
          <cell r="B2866" t="str">
            <v>E0269 - Schillinger Road</v>
          </cell>
          <cell r="C2866" t="str">
            <v>Sean Stevens</v>
          </cell>
        </row>
        <row r="2867">
          <cell r="A2867" t="str">
            <v>Max Ward</v>
          </cell>
          <cell r="B2867" t="str">
            <v>E0310 - Garrett</v>
          </cell>
          <cell r="C2867" t="str">
            <v>Jon Thornton</v>
          </cell>
        </row>
        <row r="2868">
          <cell r="A2868" t="str">
            <v>Rodger Campbell</v>
          </cell>
          <cell r="B2868" t="str">
            <v>E0101 - Victory Square</v>
          </cell>
          <cell r="C2868" t="str">
            <v>Alphonso Dyer</v>
          </cell>
        </row>
        <row r="2869">
          <cell r="A2869" t="str">
            <v>Eduardo De Paz</v>
          </cell>
          <cell r="B2869" t="str">
            <v>E0237 - Beau Rivage</v>
          </cell>
          <cell r="C2869" t="str">
            <v>James Arnett</v>
          </cell>
        </row>
        <row r="2870">
          <cell r="A2870" t="str">
            <v>Camryn Salyers</v>
          </cell>
          <cell r="B2870" t="str">
            <v>E0095 - Cornelia</v>
          </cell>
          <cell r="C2870" t="str">
            <v>Dale Hyndman</v>
          </cell>
        </row>
        <row r="2871">
          <cell r="A2871" t="str">
            <v>Cristian Casillas</v>
          </cell>
          <cell r="B2871" t="str">
            <v>E0383 - El Campo, TX</v>
          </cell>
          <cell r="C2871" t="str">
            <v>Joe Fonseca</v>
          </cell>
        </row>
        <row r="2872">
          <cell r="A2872" t="str">
            <v>Rick Garza</v>
          </cell>
          <cell r="B2872" t="str">
            <v>E0383 - El Campo, TX</v>
          </cell>
          <cell r="C2872" t="str">
            <v>Joe Fonseca</v>
          </cell>
        </row>
        <row r="2873">
          <cell r="A2873" t="str">
            <v>David Cooper</v>
          </cell>
          <cell r="B2873" t="str">
            <v>E0129 - Fort Wright</v>
          </cell>
          <cell r="C2873" t="str">
            <v>Samantha Simpson</v>
          </cell>
        </row>
        <row r="2874">
          <cell r="A2874" t="str">
            <v>Tyler Thompson</v>
          </cell>
          <cell r="B2874" t="str">
            <v>E0272 - North Wilmington</v>
          </cell>
          <cell r="C2874" t="str">
            <v>Devin Miranda</v>
          </cell>
        </row>
        <row r="2875">
          <cell r="A2875" t="str">
            <v>Kamden Troupe</v>
          </cell>
          <cell r="B2875" t="str">
            <v>E0006 - Warner Robins</v>
          </cell>
          <cell r="C2875" t="str">
            <v>Tony Phillips</v>
          </cell>
        </row>
        <row r="2876">
          <cell r="A2876" t="str">
            <v>Kaloeb Tennessen</v>
          </cell>
          <cell r="B2876" t="str">
            <v>E0363 - Marshfield, WI</v>
          </cell>
          <cell r="C2876" t="str">
            <v>Charles Hayes</v>
          </cell>
        </row>
        <row r="2877">
          <cell r="A2877" t="str">
            <v>Shane Smith</v>
          </cell>
          <cell r="B2877" t="str">
            <v>E0042 - GA Lawrenceville</v>
          </cell>
          <cell r="C2877" t="str">
            <v>Jeremy Amburgey</v>
          </cell>
        </row>
        <row r="2878">
          <cell r="A2878" t="str">
            <v>Trevon Haynes</v>
          </cell>
          <cell r="B2878" t="str">
            <v>E0363 - Marshfield, WI</v>
          </cell>
          <cell r="C2878" t="str">
            <v>Charles Hayes</v>
          </cell>
        </row>
        <row r="2879">
          <cell r="A2879" t="str">
            <v>Benjamin Bross</v>
          </cell>
          <cell r="B2879" t="str">
            <v>E0361- Clermont, FL</v>
          </cell>
          <cell r="C2879" t="str">
            <v>Lenard Wright</v>
          </cell>
        </row>
        <row r="2880">
          <cell r="A2880" t="str">
            <v>Marcus Lester</v>
          </cell>
          <cell r="B2880" t="str">
            <v>E0186 - Horn Lake, MS</v>
          </cell>
          <cell r="C2880" t="str">
            <v>RASHAD JONES</v>
          </cell>
        </row>
        <row r="2881">
          <cell r="A2881" t="str">
            <v>Sean Cohen</v>
          </cell>
          <cell r="B2881" t="str">
            <v>E0066 - Wesley Chapel</v>
          </cell>
          <cell r="C2881" t="str">
            <v>Joshua Regan</v>
          </cell>
        </row>
        <row r="2882">
          <cell r="A2882" t="str">
            <v>Nicholas Hoyle</v>
          </cell>
          <cell r="B2882" t="str">
            <v>E0154 - Lawton</v>
          </cell>
          <cell r="C2882" t="str">
            <v>Charles Gilbow</v>
          </cell>
        </row>
        <row r="2883">
          <cell r="A2883" t="str">
            <v>Hayden Merritt</v>
          </cell>
          <cell r="B2883" t="str">
            <v>E0191 - Emily Drive</v>
          </cell>
          <cell r="C2883" t="str">
            <v>Andrew Davis</v>
          </cell>
        </row>
        <row r="2884">
          <cell r="A2884" t="str">
            <v>April Darley</v>
          </cell>
          <cell r="B2884" t="str">
            <v>E0285 - Surfside Commons</v>
          </cell>
          <cell r="C2884" t="str">
            <v>Matthew Bridges</v>
          </cell>
        </row>
        <row r="2885">
          <cell r="A2885" t="str">
            <v>Daniel Gooding</v>
          </cell>
          <cell r="B2885" t="str">
            <v>E0196 - Theydon Bend</v>
          </cell>
          <cell r="C2885" t="str">
            <v>Nathan Clement</v>
          </cell>
        </row>
        <row r="2886">
          <cell r="A2886" t="str">
            <v>Warren Brooks</v>
          </cell>
          <cell r="B2886" t="str">
            <v>E0035 - Powder Springs</v>
          </cell>
          <cell r="C2886" t="str">
            <v>Tristan Luther</v>
          </cell>
        </row>
        <row r="2887">
          <cell r="A2887" t="str">
            <v>Camryon Allen</v>
          </cell>
          <cell r="B2887" t="str">
            <v>E0076 - Americus</v>
          </cell>
          <cell r="C2887" t="str">
            <v>Colin Williams</v>
          </cell>
        </row>
        <row r="2888">
          <cell r="A2888" t="str">
            <v>Isaiah Landers</v>
          </cell>
          <cell r="B2888" t="str">
            <v>E0025 - Hinesville</v>
          </cell>
          <cell r="C2888" t="str">
            <v>Don Lettieri</v>
          </cell>
        </row>
        <row r="2889">
          <cell r="A2889" t="str">
            <v>Oliver Weaver</v>
          </cell>
          <cell r="B2889" t="str">
            <v>E0039 - Lenoir</v>
          </cell>
          <cell r="C2889" t="str">
            <v>Adam Hicks</v>
          </cell>
        </row>
        <row r="2890">
          <cell r="A2890" t="str">
            <v>Anand Majhi</v>
          </cell>
          <cell r="B2890" t="str">
            <v>E0091 - Maplewood</v>
          </cell>
          <cell r="C2890" t="str">
            <v>Benjamin Eidem</v>
          </cell>
        </row>
        <row r="2891">
          <cell r="A2891" t="str">
            <v>Peggy Smith</v>
          </cell>
          <cell r="B2891" t="str">
            <v>E0263 - Winchester, KY</v>
          </cell>
          <cell r="C2891" t="str">
            <v>David Sovine</v>
          </cell>
        </row>
        <row r="2892">
          <cell r="A2892" t="str">
            <v>madisyn maziarz</v>
          </cell>
          <cell r="B2892" t="str">
            <v>E0066 - Wesley Chapel</v>
          </cell>
          <cell r="C2892" t="str">
            <v>Joshua Regan</v>
          </cell>
        </row>
        <row r="2893">
          <cell r="A2893" t="str">
            <v>Christopher Pelico</v>
          </cell>
          <cell r="B2893" t="str">
            <v>E0035 - Powder Springs</v>
          </cell>
          <cell r="C2893" t="str">
            <v>Tristan Luther</v>
          </cell>
        </row>
        <row r="2894">
          <cell r="A2894" t="str">
            <v>Brady Hobbs</v>
          </cell>
          <cell r="B2894" t="str">
            <v>E0129 - Fort Wright</v>
          </cell>
          <cell r="C2894" t="str">
            <v>Samantha Simpson</v>
          </cell>
        </row>
        <row r="2895">
          <cell r="A2895" t="str">
            <v>Nova Woodard</v>
          </cell>
          <cell r="B2895" t="str">
            <v>E0059 - Albemarle</v>
          </cell>
          <cell r="C2895" t="str">
            <v>Joshua Stone</v>
          </cell>
        </row>
        <row r="2896">
          <cell r="A2896" t="str">
            <v>Logan Stafford</v>
          </cell>
          <cell r="B2896" t="str">
            <v>E0307 - East Statesboro, GA</v>
          </cell>
          <cell r="C2896" t="str">
            <v>Veronica Wyrostek</v>
          </cell>
        </row>
        <row r="2897">
          <cell r="A2897" t="str">
            <v>Logan Smith</v>
          </cell>
          <cell r="B2897" t="str">
            <v>E0194 - Jefferson City, MO</v>
          </cell>
          <cell r="C2897" t="str">
            <v>James Beeler</v>
          </cell>
        </row>
        <row r="2898">
          <cell r="A2898" t="str">
            <v>Calvin Boswell</v>
          </cell>
          <cell r="B2898" t="str">
            <v>E0288 - Yellowstone Avenue</v>
          </cell>
          <cell r="C2898" t="str">
            <v>Amber Guerrero</v>
          </cell>
        </row>
        <row r="2899">
          <cell r="A2899" t="str">
            <v>Violeta Martinez</v>
          </cell>
          <cell r="B2899" t="str">
            <v>E0383 - El Campo, TX</v>
          </cell>
          <cell r="C2899" t="str">
            <v>Joe Fonseca</v>
          </cell>
        </row>
        <row r="2900">
          <cell r="A2900" t="str">
            <v>Shayla-kay Neuenfeldt</v>
          </cell>
          <cell r="B2900" t="str">
            <v>E0363 - Marshfield, WI</v>
          </cell>
          <cell r="C2900" t="str">
            <v>Charles Hayes</v>
          </cell>
        </row>
        <row r="2901">
          <cell r="A2901" t="str">
            <v>THOMAS GREGORY</v>
          </cell>
          <cell r="B2901" t="str">
            <v>E0128 - Valdosta</v>
          </cell>
          <cell r="C2901" t="str">
            <v>Brandon Brown</v>
          </cell>
        </row>
        <row r="2902">
          <cell r="A2902" t="str">
            <v>Bryson Vorous</v>
          </cell>
          <cell r="B2902" t="str">
            <v>E0127 - Winchester</v>
          </cell>
          <cell r="C2902" t="str">
            <v>Franco Caretti</v>
          </cell>
        </row>
        <row r="2903">
          <cell r="A2903" t="str">
            <v>Joshua Lynch</v>
          </cell>
          <cell r="B2903" t="str">
            <v>E0012 - Rocky Mount</v>
          </cell>
          <cell r="C2903" t="str">
            <v>Jesse Ramirez Perez</v>
          </cell>
        </row>
        <row r="2904">
          <cell r="A2904" t="str">
            <v>John Coble</v>
          </cell>
          <cell r="B2904" t="str">
            <v>E0012 - Rocky Mount</v>
          </cell>
          <cell r="C2904" t="str">
            <v>Jesse Ramirez Perez</v>
          </cell>
        </row>
        <row r="2905">
          <cell r="A2905" t="str">
            <v>Aurelio Arriaga</v>
          </cell>
          <cell r="B2905" t="str">
            <v>E0141 - Northwood Park</v>
          </cell>
          <cell r="C2905" t="str">
            <v>David Nightingale</v>
          </cell>
        </row>
        <row r="2906">
          <cell r="A2906" t="str">
            <v>Alysha Martinez</v>
          </cell>
          <cell r="B2906" t="str">
            <v>E0085 - Victoria</v>
          </cell>
          <cell r="C2906" t="str">
            <v>Justin Bernal</v>
          </cell>
        </row>
        <row r="2907">
          <cell r="A2907" t="str">
            <v>Iris Apodaca</v>
          </cell>
          <cell r="B2907" t="str">
            <v>E0023 - GA Fayetteville</v>
          </cell>
          <cell r="C2907" t="str">
            <v>Kevin Brake</v>
          </cell>
        </row>
        <row r="2908">
          <cell r="A2908" t="str">
            <v>Danny Johnson</v>
          </cell>
          <cell r="B2908" t="str">
            <v>E0227 - Bolger Square</v>
          </cell>
          <cell r="C2908" t="str">
            <v>Todd Haley</v>
          </cell>
        </row>
        <row r="2909">
          <cell r="A2909" t="str">
            <v>Owen Latham</v>
          </cell>
          <cell r="B2909" t="str">
            <v>E0141 - Northwood Park</v>
          </cell>
          <cell r="C2909" t="str">
            <v>David Nightingale</v>
          </cell>
        </row>
        <row r="2910">
          <cell r="A2910" t="str">
            <v>William Houston</v>
          </cell>
          <cell r="B2910" t="str">
            <v>E0188 - Springfield, TN</v>
          </cell>
          <cell r="C2910" t="str">
            <v>Zachary Scott</v>
          </cell>
        </row>
        <row r="2911">
          <cell r="A2911" t="str">
            <v>Datron Gathers</v>
          </cell>
          <cell r="B2911" t="str">
            <v>E0152 - North Charleston</v>
          </cell>
          <cell r="C2911" t="str">
            <v>Douglas Boeres</v>
          </cell>
        </row>
        <row r="2912">
          <cell r="A2912" t="str">
            <v>Vincent Halliday</v>
          </cell>
          <cell r="B2912" t="str">
            <v>E0158 - Waconia, MN</v>
          </cell>
          <cell r="C2912" t="str">
            <v>Shawn Corway</v>
          </cell>
        </row>
        <row r="2913">
          <cell r="A2913" t="str">
            <v>Dustin White</v>
          </cell>
          <cell r="B2913" t="str">
            <v>E0161 - West Marietta, GA</v>
          </cell>
          <cell r="C2913" t="str">
            <v>Stephanie Huff</v>
          </cell>
        </row>
        <row r="2914">
          <cell r="A2914" t="str">
            <v>Majaleek Mouzon</v>
          </cell>
          <cell r="B2914" t="str">
            <v>E0023 - GA Fayetteville</v>
          </cell>
          <cell r="C2914" t="str">
            <v>Kevin Brake</v>
          </cell>
        </row>
        <row r="2915">
          <cell r="A2915" t="str">
            <v>Jacob Lesniewski</v>
          </cell>
          <cell r="B2915" t="str">
            <v>E0123 - Shelbyville</v>
          </cell>
          <cell r="C2915" t="str">
            <v>Byron Barnes</v>
          </cell>
        </row>
        <row r="2916">
          <cell r="A2916" t="str">
            <v>Elizabeth Lynch</v>
          </cell>
          <cell r="B2916" t="str">
            <v>E0115 - Temperance Hill</v>
          </cell>
          <cell r="C2916" t="str">
            <v>Janell Campbell</v>
          </cell>
        </row>
        <row r="2917">
          <cell r="A2917" t="str">
            <v>Archie Hill</v>
          </cell>
          <cell r="B2917" t="str">
            <v>E0023 - GA Fayetteville</v>
          </cell>
          <cell r="C2917" t="str">
            <v>Kevin Brake</v>
          </cell>
        </row>
        <row r="2918">
          <cell r="A2918" t="str">
            <v>Payton Brooks</v>
          </cell>
          <cell r="B2918" t="str">
            <v>E0018 - Beaufort</v>
          </cell>
          <cell r="C2918" t="str">
            <v>Rex Alvarez</v>
          </cell>
        </row>
        <row r="2919">
          <cell r="A2919" t="str">
            <v>Jamison Powell</v>
          </cell>
          <cell r="B2919" t="str">
            <v>E0102 - Bluffton</v>
          </cell>
          <cell r="C2919" t="str">
            <v>Tiffany Reed</v>
          </cell>
        </row>
        <row r="2920">
          <cell r="A2920" t="str">
            <v>eli Childress</v>
          </cell>
          <cell r="B2920" t="str">
            <v>E0219 - Heritage Harbour</v>
          </cell>
          <cell r="C2920" t="str">
            <v>NICOLA MARIANI</v>
          </cell>
        </row>
        <row r="2921">
          <cell r="A2921" t="str">
            <v>Zander Warner</v>
          </cell>
          <cell r="B2921" t="str">
            <v>E0114 - Paris</v>
          </cell>
          <cell r="C2921" t="str">
            <v>Joel Cole</v>
          </cell>
        </row>
        <row r="2922">
          <cell r="A2922" t="str">
            <v>Logan Turner</v>
          </cell>
          <cell r="B2922" t="str">
            <v>E0182 - Morristown, TN</v>
          </cell>
          <cell r="C2922" t="str">
            <v>Rebecca Jones</v>
          </cell>
        </row>
        <row r="2923">
          <cell r="A2923" t="str">
            <v>JAY HARMAN</v>
          </cell>
          <cell r="B2923" t="str">
            <v>E0007 - Grandview</v>
          </cell>
          <cell r="C2923" t="str">
            <v>Adam DeGroot</v>
          </cell>
        </row>
        <row r="2924">
          <cell r="A2924" t="str">
            <v>Joseph Riggs</v>
          </cell>
          <cell r="B2924" t="str">
            <v>E0214 - Doe Run Blvd</v>
          </cell>
          <cell r="C2924" t="str">
            <v>Cecilia Pate</v>
          </cell>
        </row>
        <row r="2925">
          <cell r="A2925" t="str">
            <v>Jeremiah Crenshaw</v>
          </cell>
          <cell r="B2925" t="str">
            <v>E0057 - Ocean Springs</v>
          </cell>
          <cell r="C2925" t="str">
            <v>David Seymour</v>
          </cell>
        </row>
        <row r="2926">
          <cell r="A2926" t="str">
            <v>BRODIE LOCKHART</v>
          </cell>
          <cell r="B2926" t="str">
            <v>E0041 - Hoover</v>
          </cell>
          <cell r="C2926" t="str">
            <v>Britt Bonds</v>
          </cell>
        </row>
        <row r="2927">
          <cell r="A2927" t="str">
            <v>Logan Azud</v>
          </cell>
          <cell r="B2927" t="str">
            <v>E0152 - North Charleston</v>
          </cell>
          <cell r="C2927" t="str">
            <v>Douglas Boeres</v>
          </cell>
        </row>
        <row r="2928">
          <cell r="A2928" t="str">
            <v>Camron Dagnan</v>
          </cell>
          <cell r="B2928" t="str">
            <v>E0041 - Hoover</v>
          </cell>
          <cell r="C2928" t="str">
            <v>Britt Bonds</v>
          </cell>
        </row>
        <row r="2929">
          <cell r="A2929" t="str">
            <v>Charlie Sanders</v>
          </cell>
          <cell r="B2929" t="str">
            <v>E0383 - El Campo, TX</v>
          </cell>
          <cell r="C2929" t="str">
            <v>Joe Fonseca</v>
          </cell>
        </row>
        <row r="2930">
          <cell r="A2930" t="str">
            <v>Matthew Whidden</v>
          </cell>
          <cell r="B2930" t="str">
            <v>E0310 - Garrett</v>
          </cell>
          <cell r="C2930" t="str">
            <v>Jon Thornton</v>
          </cell>
        </row>
        <row r="2931">
          <cell r="A2931" t="str">
            <v>nicholas campbell</v>
          </cell>
          <cell r="B2931" t="str">
            <v>E0311 - Liberty, TX</v>
          </cell>
          <cell r="C2931" t="str">
            <v>Casper Eckols</v>
          </cell>
        </row>
        <row r="2932">
          <cell r="A2932" t="str">
            <v>Jayden Walter</v>
          </cell>
          <cell r="B2932" t="str">
            <v>E0073 - Bellevue NE</v>
          </cell>
          <cell r="C2932" t="str">
            <v>Brian Frank</v>
          </cell>
        </row>
        <row r="2933">
          <cell r="A2933" t="str">
            <v>Hunter Steedly</v>
          </cell>
          <cell r="B2933" t="str">
            <v>E0056 - Matthews Orangeburg</v>
          </cell>
          <cell r="C2933" t="str">
            <v>Josh Nordgren</v>
          </cell>
        </row>
        <row r="2934">
          <cell r="A2934" t="str">
            <v>Mario Velasquez</v>
          </cell>
          <cell r="B2934" t="str">
            <v>E0038 - Kennesaw</v>
          </cell>
          <cell r="C2934" t="str">
            <v>Jason Graham</v>
          </cell>
        </row>
        <row r="2935">
          <cell r="A2935" t="str">
            <v>William Morrison</v>
          </cell>
          <cell r="B2935" t="str">
            <v>E0253 - Cullman, AL</v>
          </cell>
          <cell r="C2935" t="str">
            <v>Kip Frew</v>
          </cell>
        </row>
        <row r="2936">
          <cell r="A2936" t="str">
            <v>Kylee Larson</v>
          </cell>
          <cell r="B2936" t="str">
            <v>E0037 - Lutz</v>
          </cell>
          <cell r="C2936" t="str">
            <v>Kesean Swint</v>
          </cell>
        </row>
        <row r="2937">
          <cell r="A2937" t="str">
            <v>Rafiel Metoyer</v>
          </cell>
          <cell r="B2937" t="str">
            <v>E0007 - Grandview</v>
          </cell>
          <cell r="C2937" t="str">
            <v>Adam DeGroot</v>
          </cell>
        </row>
        <row r="2938">
          <cell r="A2938" t="str">
            <v>Justin Doughty</v>
          </cell>
          <cell r="B2938" t="str">
            <v>E0072 - Williamsburg</v>
          </cell>
          <cell r="C2938" t="str">
            <v>Peter Foster</v>
          </cell>
        </row>
        <row r="2939">
          <cell r="A2939" t="str">
            <v>Nawres Alkareemawi</v>
          </cell>
          <cell r="B2939" t="str">
            <v>E0116 - Clive</v>
          </cell>
          <cell r="C2939" t="str">
            <v>Harrison Johnson</v>
          </cell>
        </row>
        <row r="2940">
          <cell r="A2940" t="str">
            <v>Tyler James</v>
          </cell>
          <cell r="B2940" t="str">
            <v>E0042 - GA Lawrenceville</v>
          </cell>
          <cell r="C2940" t="str">
            <v>Jeremy Amburgey</v>
          </cell>
        </row>
        <row r="2941">
          <cell r="A2941" t="str">
            <v>Miguel Hernandez</v>
          </cell>
          <cell r="B2941" t="str">
            <v>E0252 - Jacksonville, TX</v>
          </cell>
          <cell r="C2941" t="str">
            <v>Brandon Zarecor</v>
          </cell>
        </row>
        <row r="2942">
          <cell r="A2942" t="str">
            <v>Jayden Childree</v>
          </cell>
          <cell r="B2942" t="str">
            <v>E0031 - Veterans</v>
          </cell>
          <cell r="C2942" t="str">
            <v>Kyle Robertson</v>
          </cell>
        </row>
        <row r="2943">
          <cell r="A2943" t="str">
            <v>Kyle Bragunier</v>
          </cell>
          <cell r="B2943" t="str">
            <v>E0087 - Grand Forks</v>
          </cell>
          <cell r="C2943" t="str">
            <v>Anthony Nagy</v>
          </cell>
        </row>
        <row r="2944">
          <cell r="A2944" t="str">
            <v>Dorian Gore</v>
          </cell>
          <cell r="B2944" t="str">
            <v>E0271 - Arcadian Shores</v>
          </cell>
          <cell r="C2944" t="str">
            <v>Anthony Mazzella</v>
          </cell>
        </row>
        <row r="2945">
          <cell r="A2945" t="str">
            <v>Harrison Whitworth</v>
          </cell>
          <cell r="B2945" t="str">
            <v>E0212 - Vickridge Park</v>
          </cell>
          <cell r="C2945" t="str">
            <v>Al Kondry</v>
          </cell>
        </row>
        <row r="2946">
          <cell r="A2946" t="str">
            <v>Nelson Jones</v>
          </cell>
          <cell r="B2946" t="str">
            <v>E0130 - Mobile</v>
          </cell>
          <cell r="C2946" t="str">
            <v>Jeb Plaisance</v>
          </cell>
        </row>
        <row r="2947">
          <cell r="A2947" t="str">
            <v>McKenzie Wilson</v>
          </cell>
          <cell r="B2947" t="str">
            <v>E0247 - Estes Pkwy</v>
          </cell>
          <cell r="C2947" t="str">
            <v>Stephanie Ratcliffe</v>
          </cell>
        </row>
        <row r="2948">
          <cell r="A2948" t="str">
            <v>Kyler Ogle</v>
          </cell>
          <cell r="B2948" t="str">
            <v>E0228 - Jefferson City, TN</v>
          </cell>
          <cell r="C2948" t="str">
            <v>Travis Scroggins</v>
          </cell>
        </row>
        <row r="2949">
          <cell r="A2949" t="str">
            <v>Zachary Sawyers</v>
          </cell>
          <cell r="B2949" t="str">
            <v>E0142 - Bristol</v>
          </cell>
          <cell r="C2949" t="str">
            <v>Christopher Cox</v>
          </cell>
        </row>
        <row r="2950">
          <cell r="A2950" t="str">
            <v>Tasha Jensen</v>
          </cell>
          <cell r="B2950" t="str">
            <v>E0220 - Cambridge, MN</v>
          </cell>
          <cell r="C2950" t="str">
            <v>Brett Fausher</v>
          </cell>
        </row>
        <row r="2951">
          <cell r="A2951" t="str">
            <v>Patrick Osullivan</v>
          </cell>
          <cell r="B2951" t="str">
            <v>E0154 - Lawton</v>
          </cell>
          <cell r="C2951" t="str">
            <v>Charles Gilbow</v>
          </cell>
        </row>
        <row r="2952">
          <cell r="A2952" t="str">
            <v>Shane Erkins</v>
          </cell>
          <cell r="B2952" t="str">
            <v>E0101 - Victory Square</v>
          </cell>
          <cell r="C2952" t="str">
            <v>Alphonso Dyer</v>
          </cell>
        </row>
        <row r="2953">
          <cell r="A2953" t="str">
            <v>Yamil Garcia</v>
          </cell>
          <cell r="B2953" t="str">
            <v>E0037 - Lutz</v>
          </cell>
          <cell r="C2953" t="str">
            <v>Kesean Swint</v>
          </cell>
        </row>
        <row r="2954">
          <cell r="A2954" t="str">
            <v>Travares Waters</v>
          </cell>
          <cell r="B2954" t="str">
            <v>E0030 - Cascade</v>
          </cell>
          <cell r="C2954" t="str">
            <v>RITCHIE NORFLEET</v>
          </cell>
        </row>
        <row r="2955">
          <cell r="A2955" t="str">
            <v>Braedyn Ross</v>
          </cell>
          <cell r="B2955" t="str">
            <v>E0226 - Forum Drive SC</v>
          </cell>
          <cell r="C2955" t="str">
            <v>Douglas Chaloupek</v>
          </cell>
        </row>
        <row r="2956">
          <cell r="A2956" t="str">
            <v>Heidi Privett</v>
          </cell>
          <cell r="B2956" t="str">
            <v>E0219 - Heritage Harbour</v>
          </cell>
          <cell r="C2956" t="str">
            <v>NICOLA MARIANI</v>
          </cell>
        </row>
        <row r="2957">
          <cell r="A2957" t="str">
            <v>Andrew Parliament</v>
          </cell>
          <cell r="B2957" t="str">
            <v>E0095 - Cornelia</v>
          </cell>
          <cell r="C2957" t="str">
            <v>Dale Hyndman</v>
          </cell>
        </row>
        <row r="2958">
          <cell r="A2958" t="str">
            <v>Morgan-Rae Carney</v>
          </cell>
          <cell r="B2958" t="str">
            <v>E0192 - Clinton Plaza West</v>
          </cell>
          <cell r="C2958" t="str">
            <v>Samantha Hackney</v>
          </cell>
        </row>
        <row r="2959">
          <cell r="A2959" t="str">
            <v>Luke Langley</v>
          </cell>
          <cell r="B2959" t="str">
            <v>E0361- Clermont, FL</v>
          </cell>
          <cell r="C2959" t="str">
            <v>Lenard Wright</v>
          </cell>
        </row>
        <row r="2960">
          <cell r="A2960" t="str">
            <v>Zaiden Ramirez</v>
          </cell>
          <cell r="B2960" t="str">
            <v>E0361- Clermont, FL</v>
          </cell>
          <cell r="C2960" t="str">
            <v>Lenard Wright</v>
          </cell>
        </row>
        <row r="2961">
          <cell r="A2961" t="str">
            <v>Dwyane Chambers</v>
          </cell>
          <cell r="B2961" t="str">
            <v>E0361- Clermont, FL</v>
          </cell>
          <cell r="C2961" t="str">
            <v>Lenard Wright</v>
          </cell>
        </row>
        <row r="2962">
          <cell r="A2962" t="str">
            <v>Jaden Weinstein</v>
          </cell>
          <cell r="B2962" t="str">
            <v>E0361- Clermont, FL</v>
          </cell>
          <cell r="C2962" t="str">
            <v>Lenard Wright</v>
          </cell>
        </row>
        <row r="2963">
          <cell r="A2963" t="str">
            <v>Nicholas Drevenak</v>
          </cell>
          <cell r="B2963" t="str">
            <v>E0029 - Apex</v>
          </cell>
          <cell r="C2963" t="str">
            <v>Daniel Richardson</v>
          </cell>
        </row>
        <row r="2964">
          <cell r="A2964" t="str">
            <v>Clayton Bohlander</v>
          </cell>
          <cell r="B2964" t="str">
            <v>E0052 - Oldsmar</v>
          </cell>
          <cell r="C2964" t="str">
            <v>Brayton Swan</v>
          </cell>
        </row>
        <row r="2965">
          <cell r="A2965" t="str">
            <v>kaleb menefee</v>
          </cell>
          <cell r="B2965" t="str">
            <v>E0271 - Arcadian Shores</v>
          </cell>
          <cell r="C2965" t="str">
            <v>Anthony Mazzella</v>
          </cell>
        </row>
        <row r="2966">
          <cell r="A2966" t="str">
            <v>Eron Carter</v>
          </cell>
          <cell r="B2966" t="str">
            <v>E0249 - River Crossing</v>
          </cell>
          <cell r="C2966" t="str">
            <v>Mike Breitrick</v>
          </cell>
        </row>
        <row r="2967">
          <cell r="A2967" t="str">
            <v>Logan Karr</v>
          </cell>
          <cell r="B2967" t="str">
            <v>E0135 - Omaha Millard</v>
          </cell>
          <cell r="C2967" t="str">
            <v>James Guinan</v>
          </cell>
        </row>
        <row r="2968">
          <cell r="A2968" t="str">
            <v>Gabriel Lewis</v>
          </cell>
          <cell r="B2968" t="str">
            <v>E0092 - Leesburg</v>
          </cell>
          <cell r="C2968" t="str">
            <v>Gaston English</v>
          </cell>
        </row>
        <row r="2969">
          <cell r="A2969" t="str">
            <v>Freedom Robinson</v>
          </cell>
          <cell r="B2969" t="str">
            <v>E0108 - Sylacauga</v>
          </cell>
          <cell r="C2969" t="str">
            <v>Aaron Johnson</v>
          </cell>
        </row>
        <row r="2970">
          <cell r="A2970" t="str">
            <v>Zachary Thomas</v>
          </cell>
          <cell r="B2970" t="str">
            <v>E0127 - Winchester</v>
          </cell>
          <cell r="C2970" t="str">
            <v>Franco Caretti</v>
          </cell>
        </row>
        <row r="2971">
          <cell r="A2971" t="str">
            <v>Todd Griffith</v>
          </cell>
          <cell r="B2971" t="str">
            <v>E0127 - Winchester</v>
          </cell>
          <cell r="C2971" t="str">
            <v>Franco Caretti</v>
          </cell>
        </row>
        <row r="2972">
          <cell r="A2972" t="str">
            <v>Matthew GREENBURG</v>
          </cell>
          <cell r="B2972" t="str">
            <v>E0127 - Winchester</v>
          </cell>
          <cell r="C2972" t="str">
            <v>Franco Caretti</v>
          </cell>
        </row>
        <row r="2973">
          <cell r="A2973" t="str">
            <v>Devin Dudley</v>
          </cell>
          <cell r="B2973" t="str">
            <v>E0071 - S Marietta Pkwy / Square</v>
          </cell>
          <cell r="C2973" t="str">
            <v>Marcus Jones</v>
          </cell>
        </row>
        <row r="2974">
          <cell r="A2974" t="str">
            <v>Seth Webb</v>
          </cell>
          <cell r="B2974" t="str">
            <v>E0256 - Sturbridge</v>
          </cell>
          <cell r="C2974" t="str">
            <v>Patrick Swain</v>
          </cell>
        </row>
        <row r="2975">
          <cell r="A2975" t="str">
            <v>Kymani Lyn</v>
          </cell>
          <cell r="B2975" t="str">
            <v>E0042 - GA Lawrenceville</v>
          </cell>
          <cell r="C2975" t="str">
            <v>Jeremy Amburgey</v>
          </cell>
        </row>
        <row r="2976">
          <cell r="A2976" t="str">
            <v>Glenn Stockham-Pound</v>
          </cell>
          <cell r="B2976" t="str">
            <v>E0361- Clermont, FL</v>
          </cell>
          <cell r="C2976" t="str">
            <v>Lenard Wright</v>
          </cell>
        </row>
        <row r="2977">
          <cell r="A2977" t="str">
            <v>Quindrell Chatman</v>
          </cell>
          <cell r="B2977" t="str">
            <v>E0103 - Greensboro-Oconee</v>
          </cell>
          <cell r="C2977" t="str">
            <v>Kenneth Dinkins</v>
          </cell>
        </row>
        <row r="2978">
          <cell r="A2978" t="str">
            <v>Lexis Long</v>
          </cell>
          <cell r="B2978" t="str">
            <v>E0106 - Pensacola</v>
          </cell>
          <cell r="C2978" t="str">
            <v>Owen Capriola</v>
          </cell>
        </row>
        <row r="2979">
          <cell r="A2979" t="str">
            <v>Gerard Vachon</v>
          </cell>
          <cell r="B2979" t="str">
            <v>E0071 - S Marietta Pkwy / Square</v>
          </cell>
          <cell r="C2979" t="str">
            <v>Marcus Jones</v>
          </cell>
        </row>
        <row r="2980">
          <cell r="A2980" t="str">
            <v>Brayden Gamble</v>
          </cell>
          <cell r="B2980" t="str">
            <v>E0140 - Moore</v>
          </cell>
          <cell r="C2980" t="str">
            <v>William Allen</v>
          </cell>
        </row>
        <row r="2981">
          <cell r="A2981" t="str">
            <v>Dawson Treeby</v>
          </cell>
          <cell r="B2981" t="str">
            <v>E0124 - Watertown</v>
          </cell>
          <cell r="C2981" t="str">
            <v>Javan Cooper</v>
          </cell>
        </row>
        <row r="2982">
          <cell r="A2982" t="str">
            <v>Alicia Lowther</v>
          </cell>
          <cell r="B2982" t="str">
            <v>E0288 - Yellowstone Avenue</v>
          </cell>
          <cell r="C2982" t="str">
            <v>Amber Guerrero</v>
          </cell>
        </row>
        <row r="2983">
          <cell r="A2983" t="str">
            <v>Jarad Dorne</v>
          </cell>
          <cell r="B2983" t="str">
            <v>E0167 - Athens - Mayberry, AL</v>
          </cell>
          <cell r="C2983" t="str">
            <v>Steven Hurford</v>
          </cell>
        </row>
        <row r="2984">
          <cell r="A2984" t="str">
            <v>Stephanie Weipert</v>
          </cell>
          <cell r="B2984" t="str">
            <v>E0364 - Platteville, WI</v>
          </cell>
          <cell r="C2984" t="str">
            <v>Aaron McVicker</v>
          </cell>
        </row>
        <row r="2985">
          <cell r="A2985" t="str">
            <v>Caleb Johnson</v>
          </cell>
          <cell r="B2985" t="str">
            <v>E0029 - Apex</v>
          </cell>
          <cell r="C2985" t="str">
            <v>Daniel Richardson</v>
          </cell>
        </row>
        <row r="2986">
          <cell r="A2986" t="str">
            <v>DeCameron Colbert</v>
          </cell>
          <cell r="B2986" t="str">
            <v>E0252 - Jacksonville, TX</v>
          </cell>
          <cell r="C2986" t="str">
            <v>Brandon Zarecor</v>
          </cell>
        </row>
        <row r="2987">
          <cell r="A2987" t="str">
            <v>Ian Nichols</v>
          </cell>
          <cell r="B2987" t="str">
            <v>E0049 - Prairie Village</v>
          </cell>
          <cell r="C2987" t="str">
            <v>Lee Triggs</v>
          </cell>
        </row>
        <row r="2988">
          <cell r="A2988" t="str">
            <v>Ghayth Mughnee</v>
          </cell>
          <cell r="B2988" t="str">
            <v>E0302 - Paradise Crossing</v>
          </cell>
          <cell r="C2988" t="str">
            <v>Casey Thompson</v>
          </cell>
        </row>
        <row r="2989">
          <cell r="A2989" t="str">
            <v>Lukas Findley</v>
          </cell>
          <cell r="B2989" t="str">
            <v>E0201 - Culpeper, VA</v>
          </cell>
          <cell r="C2989" t="str">
            <v>Jonathan Ackerman</v>
          </cell>
        </row>
        <row r="2990">
          <cell r="A2990" t="str">
            <v>Dale Allum</v>
          </cell>
          <cell r="B2990" t="str">
            <v>E0231 - Trinity Point</v>
          </cell>
          <cell r="C2990" t="str">
            <v>Brian Hanna</v>
          </cell>
        </row>
        <row r="2991">
          <cell r="A2991" t="str">
            <v>Brooklyn Quarles</v>
          </cell>
          <cell r="B2991" t="str">
            <v>E0006 - Warner Robins</v>
          </cell>
          <cell r="C2991" t="str">
            <v>Tony Phillips</v>
          </cell>
        </row>
        <row r="2992">
          <cell r="A2992" t="str">
            <v>Tyrek Brown</v>
          </cell>
          <cell r="B2992" t="str">
            <v>E0019 - High Point</v>
          </cell>
          <cell r="C2992" t="str">
            <v>Nicholas Anthony</v>
          </cell>
        </row>
        <row r="2993">
          <cell r="A2993" t="str">
            <v>Noah canup</v>
          </cell>
          <cell r="B2993" t="str">
            <v>E0197 - Timothy</v>
          </cell>
          <cell r="C2993" t="str">
            <v>Dennis Thompson</v>
          </cell>
        </row>
        <row r="2994">
          <cell r="A2994" t="str">
            <v>Roman Botero</v>
          </cell>
          <cell r="B2994" t="str">
            <v>E0113 - Hopkinsville</v>
          </cell>
          <cell r="C2994" t="str">
            <v>Rebecca Bates</v>
          </cell>
        </row>
        <row r="2995">
          <cell r="A2995" t="str">
            <v>Christopher Tinsley</v>
          </cell>
          <cell r="B2995" t="str">
            <v>E0247 - Estes Pkwy</v>
          </cell>
          <cell r="C2995" t="str">
            <v>Stephanie Ratcliffe</v>
          </cell>
        </row>
        <row r="2996">
          <cell r="A2996" t="str">
            <v>Garett Smith</v>
          </cell>
          <cell r="B2996" t="str">
            <v>E0278 - Kinston, NC</v>
          </cell>
          <cell r="C2996" t="str">
            <v>Nadine Moses</v>
          </cell>
        </row>
        <row r="2997">
          <cell r="A2997" t="str">
            <v>Tia Bantz</v>
          </cell>
          <cell r="B2997" t="str">
            <v>E0296 - Weston, WI</v>
          </cell>
          <cell r="C2997" t="str">
            <v>Kevin Rutkowski</v>
          </cell>
        </row>
        <row r="2998">
          <cell r="A2998" t="str">
            <v>Kelly wilson</v>
          </cell>
          <cell r="B2998" t="str">
            <v>E0199 - Searcy, AR</v>
          </cell>
          <cell r="C2998" t="str">
            <v>Jessica Peevy</v>
          </cell>
        </row>
        <row r="2999">
          <cell r="A2999" t="str">
            <v>Gauge Krueger</v>
          </cell>
          <cell r="B2999" t="str">
            <v>E0101 - Victory Square</v>
          </cell>
          <cell r="C2999" t="str">
            <v>Alphonso Dyer</v>
          </cell>
        </row>
        <row r="3000">
          <cell r="A3000" t="str">
            <v>Andrew Hudspeth</v>
          </cell>
          <cell r="B3000" t="str">
            <v>E0067 - Mission</v>
          </cell>
          <cell r="C3000" t="str">
            <v>Cassondra Clark</v>
          </cell>
        </row>
        <row r="3001">
          <cell r="A3001" t="str">
            <v>Latamarra Kendall</v>
          </cell>
          <cell r="B3001" t="str">
            <v>Wash Support Center</v>
          </cell>
          <cell r="C3001" t="str">
            <v>Angela Giles</v>
          </cell>
        </row>
        <row r="3002">
          <cell r="A3002" t="str">
            <v>Ian Augustus</v>
          </cell>
          <cell r="B3002" t="str">
            <v>E0029 - Apex</v>
          </cell>
          <cell r="C3002" t="str">
            <v>Daniel Richardson</v>
          </cell>
        </row>
        <row r="3003">
          <cell r="A3003" t="str">
            <v>Nathan Goldenberg</v>
          </cell>
          <cell r="B3003" t="str">
            <v>E0126 - Charlottesville</v>
          </cell>
          <cell r="C3003" t="str">
            <v>Patrick Rollins</v>
          </cell>
        </row>
        <row r="3004">
          <cell r="A3004" t="str">
            <v>Kristin Tweedy</v>
          </cell>
          <cell r="B3004" t="str">
            <v>E0197 - Timothy</v>
          </cell>
          <cell r="C3004" t="str">
            <v>Dennis Thompson</v>
          </cell>
        </row>
        <row r="3005">
          <cell r="A3005" t="str">
            <v>Catalina Martinez</v>
          </cell>
          <cell r="B3005" t="str">
            <v>E0260 - Pebble Hills</v>
          </cell>
          <cell r="C3005" t="str">
            <v>Efrain Villareal</v>
          </cell>
        </row>
        <row r="3006">
          <cell r="A3006" t="str">
            <v>Hunter Shippee</v>
          </cell>
          <cell r="B3006" t="str">
            <v>E0231 - Trinity Point</v>
          </cell>
          <cell r="C3006" t="str">
            <v>Brian Hanna</v>
          </cell>
        </row>
        <row r="3007">
          <cell r="A3007" t="str">
            <v>Brody Smith</v>
          </cell>
          <cell r="B3007" t="str">
            <v>E0211 - Hamilton Crossing</v>
          </cell>
          <cell r="C3007" t="str">
            <v>Spencer Kappelman</v>
          </cell>
        </row>
        <row r="3008">
          <cell r="A3008" t="str">
            <v>Jaden Butler-Peak</v>
          </cell>
          <cell r="B3008" t="str">
            <v>E0072 - Williamsburg</v>
          </cell>
          <cell r="C3008" t="str">
            <v>Peter Foster</v>
          </cell>
        </row>
        <row r="3009">
          <cell r="A3009" t="str">
            <v>Wyatt Dabney</v>
          </cell>
          <cell r="B3009" t="str">
            <v>E0084 - Omaha 120</v>
          </cell>
          <cell r="C3009" t="str">
            <v>Clark Cull</v>
          </cell>
        </row>
        <row r="3010">
          <cell r="A3010" t="str">
            <v>Maggie Burnham</v>
          </cell>
          <cell r="B3010" t="str">
            <v>E0254 - Flowood, MS</v>
          </cell>
          <cell r="C3010" t="str">
            <v>Andrew Nelson</v>
          </cell>
        </row>
        <row r="3011">
          <cell r="A3011" t="str">
            <v>Cheyenne Patterson</v>
          </cell>
          <cell r="B3011" t="str">
            <v>E0070 - Baytown</v>
          </cell>
          <cell r="C3011" t="str">
            <v>Mark Campbell</v>
          </cell>
        </row>
        <row r="3012">
          <cell r="A3012" t="str">
            <v>Donald STRICKLAND</v>
          </cell>
          <cell r="B3012" t="str">
            <v>E0273 - White Bluff</v>
          </cell>
          <cell r="C3012" t="str">
            <v>David Foster</v>
          </cell>
        </row>
        <row r="3013">
          <cell r="A3013" t="str">
            <v>Arsiyana Simmons</v>
          </cell>
          <cell r="B3013" t="str">
            <v>E0045 - Watson</v>
          </cell>
          <cell r="C3013" t="str">
            <v>Steven Goddard</v>
          </cell>
        </row>
        <row r="3014">
          <cell r="A3014" t="str">
            <v>Jake Beare</v>
          </cell>
          <cell r="B3014" t="str">
            <v>E0207 - Lawrenceburg, IN</v>
          </cell>
          <cell r="C3014" t="str">
            <v>TRAVIS BALLARD</v>
          </cell>
        </row>
        <row r="3015">
          <cell r="A3015" t="str">
            <v>Khyree Reed</v>
          </cell>
          <cell r="B3015" t="str">
            <v>E0071 - S Marietta Pkwy / Square</v>
          </cell>
          <cell r="C3015" t="str">
            <v>Marcus Jones</v>
          </cell>
        </row>
        <row r="3016">
          <cell r="A3016" t="str">
            <v>Justin Wallace</v>
          </cell>
          <cell r="B3016" t="str">
            <v>E0071 - S Marietta Pkwy / Square</v>
          </cell>
          <cell r="C3016" t="str">
            <v>Marcus Jones</v>
          </cell>
        </row>
        <row r="3017">
          <cell r="A3017" t="str">
            <v>Danny White</v>
          </cell>
          <cell r="B3017" t="str">
            <v>E0197 - Timothy</v>
          </cell>
          <cell r="C3017" t="str">
            <v>Dennis Thompson</v>
          </cell>
        </row>
        <row r="3018">
          <cell r="A3018" t="str">
            <v>Chad Walker</v>
          </cell>
          <cell r="B3018" t="str">
            <v>E0030 - Cascade</v>
          </cell>
          <cell r="C3018" t="str">
            <v>RITCHIE NORFLEET</v>
          </cell>
        </row>
        <row r="3019">
          <cell r="A3019" t="str">
            <v>Chowan Moore</v>
          </cell>
          <cell r="B3019" t="str">
            <v>E0054 - Canton</v>
          </cell>
          <cell r="C3019" t="str">
            <v>Patrick Powers</v>
          </cell>
        </row>
        <row r="3020">
          <cell r="A3020" t="str">
            <v>Miriam Houston</v>
          </cell>
          <cell r="B3020" t="str">
            <v>E0254 - Flowood, MS</v>
          </cell>
          <cell r="C3020" t="str">
            <v>Andrew Nelson</v>
          </cell>
        </row>
        <row r="3021">
          <cell r="A3021" t="str">
            <v>Emily Hahn</v>
          </cell>
          <cell r="B3021" t="str">
            <v>E0303 - Hanover Crossing</v>
          </cell>
          <cell r="C3021" t="str">
            <v>Jennifer Hooper</v>
          </cell>
        </row>
        <row r="3022">
          <cell r="A3022" t="str">
            <v>Daniel Newman</v>
          </cell>
          <cell r="B3022" t="str">
            <v>E0197 - Timothy</v>
          </cell>
          <cell r="C3022" t="str">
            <v>Dennis Thompson</v>
          </cell>
        </row>
        <row r="3023">
          <cell r="A3023" t="str">
            <v>Olivia Barnes</v>
          </cell>
          <cell r="B3023" t="str">
            <v>E0100 - Richmond</v>
          </cell>
          <cell r="C3023" t="str">
            <v>Joshua Smith</v>
          </cell>
        </row>
        <row r="3024">
          <cell r="A3024" t="str">
            <v>Kayla Evans</v>
          </cell>
          <cell r="B3024" t="str">
            <v>E0045 - Watson</v>
          </cell>
          <cell r="C3024" t="str">
            <v>Steven Goddard</v>
          </cell>
        </row>
        <row r="3025">
          <cell r="A3025" t="str">
            <v>Elliot Fromke</v>
          </cell>
          <cell r="B3025" t="str">
            <v>E0124 - Watertown</v>
          </cell>
          <cell r="C3025" t="str">
            <v>Javan Cooper</v>
          </cell>
        </row>
        <row r="3026">
          <cell r="A3026" t="str">
            <v>Rylee Umland</v>
          </cell>
          <cell r="B3026" t="str">
            <v>E0312 - Beaver Dam, WI</v>
          </cell>
          <cell r="C3026" t="str">
            <v>Edward Bayliss</v>
          </cell>
        </row>
        <row r="3027">
          <cell r="A3027" t="str">
            <v>Riley Rubusch</v>
          </cell>
          <cell r="B3027" t="str">
            <v>E0236 - University Square</v>
          </cell>
          <cell r="C3027" t="str">
            <v>Robert Sanders</v>
          </cell>
        </row>
        <row r="3028">
          <cell r="A3028" t="str">
            <v>Kennedy Gardner</v>
          </cell>
          <cell r="B3028" t="str">
            <v>E0202 - Petoskey, MI</v>
          </cell>
          <cell r="C3028" t="str">
            <v>Robert Kisker</v>
          </cell>
        </row>
        <row r="3029">
          <cell r="A3029" t="str">
            <v>Ryule Smith</v>
          </cell>
          <cell r="B3029" t="str">
            <v>E0278 - Kinston, NC</v>
          </cell>
          <cell r="C3029" t="str">
            <v>Nadine Moses</v>
          </cell>
        </row>
        <row r="3030">
          <cell r="A3030" t="str">
            <v>Ajanet Jones</v>
          </cell>
          <cell r="B3030" t="str">
            <v>E0017 - Kernersville</v>
          </cell>
          <cell r="C3030" t="str">
            <v>Jeremiah Vincent</v>
          </cell>
        </row>
        <row r="3031">
          <cell r="A3031" t="str">
            <v>Christopher Stickler</v>
          </cell>
          <cell r="B3031" t="str">
            <v>E0289 - Wegge Court</v>
          </cell>
          <cell r="C3031" t="str">
            <v>Justin Cowans</v>
          </cell>
        </row>
        <row r="3032">
          <cell r="A3032" t="str">
            <v>Jordan Hawk</v>
          </cell>
          <cell r="B3032" t="str">
            <v>E0205 - Beltline Road SW</v>
          </cell>
          <cell r="C3032" t="str">
            <v>Felicia Slager</v>
          </cell>
        </row>
        <row r="3033">
          <cell r="A3033" t="str">
            <v>Trevon Dohmstriech</v>
          </cell>
          <cell r="B3033" t="str">
            <v>E0090 - Minot</v>
          </cell>
          <cell r="C3033" t="str">
            <v>Leslie Conway</v>
          </cell>
        </row>
        <row r="3034">
          <cell r="A3034" t="str">
            <v>Kayden Worcester</v>
          </cell>
          <cell r="B3034" t="str">
            <v>E0090 - Minot</v>
          </cell>
          <cell r="C3034" t="str">
            <v>Leslie Conway</v>
          </cell>
        </row>
        <row r="3035">
          <cell r="A3035" t="str">
            <v>Isaiah Reece</v>
          </cell>
          <cell r="B3035" t="str">
            <v>E0238 - Campbellsville, KY</v>
          </cell>
          <cell r="C3035" t="str">
            <v>Richard Saulpaw</v>
          </cell>
        </row>
        <row r="3036">
          <cell r="A3036" t="str">
            <v>Alfred Harris</v>
          </cell>
          <cell r="B3036" t="str">
            <v>E0045 - Watson</v>
          </cell>
          <cell r="C3036" t="str">
            <v>Steven Goddard</v>
          </cell>
        </row>
        <row r="3037">
          <cell r="A3037" t="str">
            <v>Ethan Hammack</v>
          </cell>
          <cell r="B3037" t="str">
            <v>E0006 - Warner Robins</v>
          </cell>
          <cell r="C3037" t="str">
            <v>Tony Phillips</v>
          </cell>
        </row>
        <row r="3038">
          <cell r="A3038" t="str">
            <v>Logan Fisher</v>
          </cell>
          <cell r="B3038" t="str">
            <v>E0263 - Winchester, KY</v>
          </cell>
          <cell r="C3038" t="str">
            <v>David Sovine</v>
          </cell>
        </row>
        <row r="3039">
          <cell r="A3039" t="str">
            <v>Dominic Aguilar</v>
          </cell>
          <cell r="B3039" t="str">
            <v>E0071 - S Marietta Pkwy / Square</v>
          </cell>
          <cell r="C3039" t="str">
            <v>Marcus Jones</v>
          </cell>
        </row>
        <row r="3040">
          <cell r="A3040" t="str">
            <v>Silas Jones</v>
          </cell>
          <cell r="B3040" t="str">
            <v>E0232 - North Madison</v>
          </cell>
          <cell r="C3040" t="str">
            <v>Bradley Estis</v>
          </cell>
        </row>
        <row r="3041">
          <cell r="A3041" t="str">
            <v>Hykeem Flemming</v>
          </cell>
          <cell r="B3041" t="str">
            <v>E0226 - Forum Drive SC</v>
          </cell>
          <cell r="C3041" t="str">
            <v>Douglas Chaloupek</v>
          </cell>
        </row>
        <row r="3042">
          <cell r="A3042" t="str">
            <v>Ryan Gardner</v>
          </cell>
          <cell r="B3042" t="str">
            <v>E0022 - Newnan</v>
          </cell>
          <cell r="C3042" t="str">
            <v>Kevin Williams</v>
          </cell>
        </row>
        <row r="3043">
          <cell r="A3043" t="str">
            <v>Joshua Thomas</v>
          </cell>
          <cell r="B3043" t="str">
            <v>E0101 - Victory Square</v>
          </cell>
          <cell r="C3043" t="str">
            <v>Alphonso Dyer</v>
          </cell>
        </row>
        <row r="3044">
          <cell r="A3044" t="str">
            <v>Justin Pineiro</v>
          </cell>
          <cell r="B3044" t="str">
            <v>E0082 - Ocala</v>
          </cell>
          <cell r="C3044" t="str">
            <v>Marquis Scott</v>
          </cell>
        </row>
        <row r="3045">
          <cell r="A3045" t="str">
            <v>Benjamin Lema</v>
          </cell>
          <cell r="B3045" t="str">
            <v>E0304 - Cliff Lake</v>
          </cell>
          <cell r="C3045" t="str">
            <v>Jacob Skouge</v>
          </cell>
        </row>
        <row r="3046">
          <cell r="A3046" t="str">
            <v>Joshua Trudeau</v>
          </cell>
          <cell r="B3046" t="str">
            <v>E0304 - Cliff Lake</v>
          </cell>
          <cell r="C3046" t="str">
            <v>Jacob Skouge</v>
          </cell>
        </row>
        <row r="3047">
          <cell r="A3047" t="str">
            <v>Ashdyn Monahan</v>
          </cell>
          <cell r="B3047" t="str">
            <v>E0258 - Bandelier</v>
          </cell>
          <cell r="C3047" t="str">
            <v>Christopher Lopez</v>
          </cell>
        </row>
        <row r="3048">
          <cell r="A3048" t="str">
            <v>Chelsea Michaud</v>
          </cell>
          <cell r="B3048" t="str">
            <v>E0294 - Thomson, GA</v>
          </cell>
          <cell r="C3048" t="str">
            <v>Andrew Strevel</v>
          </cell>
        </row>
        <row r="3049">
          <cell r="A3049" t="str">
            <v>Kolton Meyer</v>
          </cell>
          <cell r="B3049" t="str">
            <v>E0212 - Vickridge Park</v>
          </cell>
          <cell r="C3049" t="str">
            <v>Al Kondry</v>
          </cell>
        </row>
        <row r="3050">
          <cell r="A3050" t="str">
            <v>Efren Marquez-Gonzalez</v>
          </cell>
          <cell r="B3050" t="str">
            <v>E0121 - Hilton Head</v>
          </cell>
          <cell r="C3050" t="str">
            <v>Dennis Gallegos</v>
          </cell>
        </row>
        <row r="3051">
          <cell r="A3051" t="str">
            <v>Dinah Schmidt</v>
          </cell>
          <cell r="B3051" t="str">
            <v>E0363 - Marshfield, WI</v>
          </cell>
          <cell r="C3051" t="str">
            <v>Charles Hayes</v>
          </cell>
        </row>
        <row r="3052">
          <cell r="A3052" t="str">
            <v>Kent Clark</v>
          </cell>
          <cell r="B3052" t="str">
            <v>E0166 - Hartselle, AL</v>
          </cell>
          <cell r="C3052" t="str">
            <v>Stephanie Bratcher</v>
          </cell>
        </row>
        <row r="3053">
          <cell r="A3053" t="str">
            <v>JACOB ZOLYAK</v>
          </cell>
          <cell r="B3053" t="str">
            <v>E0231 - Trinity Point</v>
          </cell>
          <cell r="C3053" t="str">
            <v>Brian Hanna</v>
          </cell>
        </row>
        <row r="3054">
          <cell r="A3054" t="str">
            <v>Peyton Ross</v>
          </cell>
          <cell r="B3054" t="str">
            <v>E0150 - Surf City</v>
          </cell>
          <cell r="C3054" t="str">
            <v>Luis Otero</v>
          </cell>
        </row>
        <row r="3055">
          <cell r="A3055" t="str">
            <v>Jason Nichols</v>
          </cell>
          <cell r="B3055" t="str">
            <v>E0258 - Bandelier</v>
          </cell>
          <cell r="C3055" t="str">
            <v>Christopher Lopez</v>
          </cell>
        </row>
        <row r="3056">
          <cell r="A3056" t="str">
            <v>Ethan Ballenger</v>
          </cell>
          <cell r="B3056" t="str">
            <v>E0166 - Hartselle, AL</v>
          </cell>
          <cell r="C3056" t="str">
            <v>Stephanie Bratcher</v>
          </cell>
        </row>
        <row r="3057">
          <cell r="A3057" t="str">
            <v>Anthony Grilletto</v>
          </cell>
          <cell r="B3057" t="str">
            <v>E0315 - Halls Crossroads</v>
          </cell>
          <cell r="C3057" t="str">
            <v>Ayite Medji</v>
          </cell>
        </row>
        <row r="3058">
          <cell r="A3058" t="str">
            <v>Juan Victoria</v>
          </cell>
          <cell r="B3058" t="str">
            <v>E0143 - Austin</v>
          </cell>
          <cell r="C3058" t="str">
            <v>Lora Youngmark</v>
          </cell>
        </row>
        <row r="3059">
          <cell r="A3059" t="str">
            <v>Deandre Sanders</v>
          </cell>
          <cell r="B3059" t="str">
            <v>E0048 - Peake</v>
          </cell>
          <cell r="C3059" t="str">
            <v>Jermaine Goodin</v>
          </cell>
        </row>
        <row r="3060">
          <cell r="A3060" t="str">
            <v>RUSSELL BEHRMAN</v>
          </cell>
          <cell r="B3060" t="str">
            <v>E0099 - Alexandria</v>
          </cell>
          <cell r="C3060" t="str">
            <v>Matthew Rust</v>
          </cell>
        </row>
        <row r="3061">
          <cell r="A3061" t="str">
            <v>Nathan Howard</v>
          </cell>
          <cell r="B3061" t="str">
            <v>E0319 - Burley, ID</v>
          </cell>
          <cell r="C3061" t="str">
            <v>Amber Rosenstengel</v>
          </cell>
        </row>
        <row r="3062">
          <cell r="A3062" t="str">
            <v>Malik Covin</v>
          </cell>
          <cell r="B3062" t="str">
            <v>E0103 - Greensboro-Oconee</v>
          </cell>
          <cell r="C3062" t="str">
            <v>Kenneth Dinkins</v>
          </cell>
        </row>
        <row r="3063">
          <cell r="A3063" t="str">
            <v>Mason Kuhlers</v>
          </cell>
          <cell r="B3063" t="str">
            <v>E0093 - Huntsville</v>
          </cell>
          <cell r="C3063" t="str">
            <v>Mark Busby</v>
          </cell>
        </row>
        <row r="3064">
          <cell r="A3064" t="str">
            <v>Maria Lopez-Chavez</v>
          </cell>
          <cell r="B3064" t="str">
            <v>E0245 - E. Arlington Blvd</v>
          </cell>
          <cell r="C3064" t="str">
            <v>Brandon Cobb</v>
          </cell>
        </row>
        <row r="3065">
          <cell r="A3065" t="str">
            <v>Blake Seidel</v>
          </cell>
          <cell r="B3065" t="str">
            <v>E0117 - Springdale</v>
          </cell>
          <cell r="C3065" t="str">
            <v>Danielle Carroll</v>
          </cell>
        </row>
        <row r="3066">
          <cell r="A3066" t="str">
            <v>Treyon Johnson</v>
          </cell>
          <cell r="B3066" t="str">
            <v>E0282 - Tupelo Commons</v>
          </cell>
          <cell r="C3066" t="str">
            <v>Cory Knight</v>
          </cell>
        </row>
        <row r="3067">
          <cell r="A3067" t="str">
            <v>Andrew Mauriello</v>
          </cell>
          <cell r="B3067" t="str">
            <v>E0103 - Greensboro-Oconee</v>
          </cell>
          <cell r="C3067" t="str">
            <v>Kenneth Dinkins</v>
          </cell>
        </row>
        <row r="3068">
          <cell r="A3068" t="str">
            <v>Juan Rodriguez</v>
          </cell>
          <cell r="B3068" t="str">
            <v>E0384 - Alice, TX</v>
          </cell>
          <cell r="C3068" t="str">
            <v>Maurice Moorman</v>
          </cell>
        </row>
        <row r="3069">
          <cell r="A3069" t="str">
            <v>Abraham Trevino</v>
          </cell>
          <cell r="B3069" t="str">
            <v>E0384 - Alice, TX</v>
          </cell>
          <cell r="C3069" t="str">
            <v>Maurice Moorman</v>
          </cell>
        </row>
        <row r="3070">
          <cell r="A3070" t="str">
            <v>Thomas Nunez</v>
          </cell>
          <cell r="B3070" t="str">
            <v>E0384 - Alice, TX</v>
          </cell>
          <cell r="C3070" t="str">
            <v>Maurice Moorman</v>
          </cell>
        </row>
        <row r="3071">
          <cell r="A3071" t="str">
            <v>Jennifer Ocana</v>
          </cell>
          <cell r="B3071" t="str">
            <v>E0384 - Alice, TX</v>
          </cell>
          <cell r="C3071" t="str">
            <v>Maurice Moorman</v>
          </cell>
        </row>
        <row r="3072">
          <cell r="A3072" t="str">
            <v>Daniel Hinojosa</v>
          </cell>
          <cell r="B3072" t="str">
            <v>E0384 - Alice, TX</v>
          </cell>
          <cell r="C3072" t="str">
            <v>Maurice Moorman</v>
          </cell>
        </row>
        <row r="3073">
          <cell r="A3073" t="str">
            <v>Freddie Mcgrew</v>
          </cell>
          <cell r="B3073" t="str">
            <v>E0383 - El Campo, TX</v>
          </cell>
          <cell r="C3073" t="str">
            <v>Joe Fonseca</v>
          </cell>
        </row>
        <row r="3074">
          <cell r="A3074" t="str">
            <v>Emory Brown</v>
          </cell>
          <cell r="B3074" t="str">
            <v>E0076 - Americus</v>
          </cell>
          <cell r="C3074" t="str">
            <v>Colin Williams</v>
          </cell>
        </row>
        <row r="3075">
          <cell r="A3075" t="str">
            <v>Jackson Akins</v>
          </cell>
          <cell r="B3075" t="str">
            <v>E0151 - Helena, AL</v>
          </cell>
          <cell r="C3075" t="str">
            <v>Keith McDonald</v>
          </cell>
        </row>
        <row r="3076">
          <cell r="A3076" t="str">
            <v>Brian Schultz</v>
          </cell>
          <cell r="B3076" t="str">
            <v>E0231 - Trinity Point</v>
          </cell>
          <cell r="C3076" t="str">
            <v>Patrick Rollins</v>
          </cell>
        </row>
        <row r="3077">
          <cell r="A3077" t="str">
            <v>Sean Mccoy</v>
          </cell>
          <cell r="B3077" t="str">
            <v>E0183 - Newport, TN</v>
          </cell>
          <cell r="C3077" t="str">
            <v>Samuel Schmidt</v>
          </cell>
        </row>
        <row r="3078">
          <cell r="A3078" t="str">
            <v>Cheric Brackett</v>
          </cell>
          <cell r="B3078" t="str">
            <v>E0310 - Garrett</v>
          </cell>
          <cell r="C3078" t="str">
            <v>Jon Thornton</v>
          </cell>
        </row>
        <row r="3079">
          <cell r="A3079" t="str">
            <v>Jonnathon McCorkle</v>
          </cell>
          <cell r="B3079" t="str">
            <v>E0124 - Watertown</v>
          </cell>
          <cell r="C3079" t="str">
            <v>Javan Cooper</v>
          </cell>
        </row>
        <row r="3080">
          <cell r="A3080" t="str">
            <v>ROBERT SCHLOOP</v>
          </cell>
          <cell r="B3080" t="str">
            <v>E0196 - Theydon Bend</v>
          </cell>
          <cell r="C3080" t="str">
            <v>Michael Dodge</v>
          </cell>
        </row>
        <row r="3081">
          <cell r="A3081" t="str">
            <v>Andrew Harp</v>
          </cell>
          <cell r="B3081" t="str">
            <v>E0362 - Nine Mile</v>
          </cell>
          <cell r="C3081" t="str">
            <v>Steven Kyriazis</v>
          </cell>
        </row>
        <row r="3082">
          <cell r="A3082" t="str">
            <v>Daryean Puga</v>
          </cell>
          <cell r="B3082" t="str">
            <v>E0140 - Moore</v>
          </cell>
          <cell r="C3082" t="str">
            <v>William Allen</v>
          </cell>
        </row>
        <row r="3083">
          <cell r="A3083" t="str">
            <v>Timothy Reeves</v>
          </cell>
          <cell r="B3083" t="str">
            <v>E0221 - Somerset, KY</v>
          </cell>
          <cell r="C3083" t="str">
            <v>James Stomieroski</v>
          </cell>
        </row>
        <row r="3084">
          <cell r="A3084" t="str">
            <v>Tarico Gibson</v>
          </cell>
          <cell r="B3084" t="str">
            <v>E0003 - Morrow</v>
          </cell>
          <cell r="C3084" t="str">
            <v>Antawan Hill</v>
          </cell>
        </row>
        <row r="3085">
          <cell r="A3085" t="str">
            <v>Brayden Austin</v>
          </cell>
          <cell r="B3085" t="str">
            <v>E0033 - Pinehurst</v>
          </cell>
          <cell r="C3085" t="str">
            <v>Michael Blackwell</v>
          </cell>
        </row>
        <row r="3086">
          <cell r="A3086" t="str">
            <v>Rachel Lucas</v>
          </cell>
          <cell r="B3086" t="str">
            <v>E0192 - Clinton Plaza West</v>
          </cell>
          <cell r="C3086" t="str">
            <v>Samantha Hackney</v>
          </cell>
        </row>
        <row r="3087">
          <cell r="A3087" t="str">
            <v>Peter Mills</v>
          </cell>
          <cell r="B3087" t="str">
            <v>E0228 - Jefferson City, TN</v>
          </cell>
          <cell r="C3087" t="str">
            <v>Travis Scroggins</v>
          </cell>
        </row>
        <row r="3088">
          <cell r="A3088" t="str">
            <v>Joshua Inman</v>
          </cell>
          <cell r="B3088" t="str">
            <v>E0115 - Temperance Hill</v>
          </cell>
          <cell r="C3088" t="str">
            <v>Janell Campbell</v>
          </cell>
        </row>
        <row r="3089">
          <cell r="A3089" t="str">
            <v>Xander Hernandez</v>
          </cell>
          <cell r="B3089" t="str">
            <v>E0219 - Heritage Harbour</v>
          </cell>
          <cell r="C3089" t="str">
            <v>NICOLA MARIANI</v>
          </cell>
        </row>
        <row r="3090">
          <cell r="A3090" t="str">
            <v>ASHLEY ALFONSO</v>
          </cell>
          <cell r="B3090" t="str">
            <v>E0037 - Lutz</v>
          </cell>
          <cell r="C3090" t="str">
            <v>Kesean Swint</v>
          </cell>
        </row>
        <row r="3091">
          <cell r="A3091" t="str">
            <v>Vincent Schiro</v>
          </cell>
          <cell r="B3091" t="str">
            <v>E0284 - Niagara Falls, NY</v>
          </cell>
          <cell r="C3091" t="str">
            <v>Jon Roewer</v>
          </cell>
        </row>
        <row r="3092">
          <cell r="A3092" t="str">
            <v>Jack Waddle</v>
          </cell>
          <cell r="B3092" t="str">
            <v>E0051 - Roswell / Holcomb</v>
          </cell>
          <cell r="C3092" t="str">
            <v>Jeffrey Dunham, Jr</v>
          </cell>
        </row>
        <row r="3093">
          <cell r="A3093" t="str">
            <v>spencer cole</v>
          </cell>
          <cell r="B3093" t="str">
            <v>E0239 - Pampa, TX</v>
          </cell>
          <cell r="C3093" t="str">
            <v>Katherine Hockaday</v>
          </cell>
        </row>
        <row r="3094">
          <cell r="A3094" t="str">
            <v>Nashawn Laboard</v>
          </cell>
          <cell r="B3094" t="str">
            <v>E0102 - Bluffton</v>
          </cell>
          <cell r="C3094" t="str">
            <v>Tiffany Reed</v>
          </cell>
        </row>
        <row r="3095">
          <cell r="A3095" t="str">
            <v>Miguel Cerna</v>
          </cell>
          <cell r="B3095" t="str">
            <v>E0361- Clermont, FL</v>
          </cell>
          <cell r="C3095" t="str">
            <v>Lenard Wright</v>
          </cell>
        </row>
        <row r="3096">
          <cell r="A3096" t="str">
            <v>Chase Taylor</v>
          </cell>
          <cell r="B3096" t="str">
            <v>E0005 - Florence SC</v>
          </cell>
          <cell r="C3096" t="str">
            <v>Raymond Otto</v>
          </cell>
        </row>
        <row r="3097">
          <cell r="A3097" t="str">
            <v>James Fillinger</v>
          </cell>
          <cell r="B3097" t="str">
            <v>E0283 - Woodstock, IL</v>
          </cell>
          <cell r="C3097" t="str">
            <v>Andrew Stephens</v>
          </cell>
        </row>
        <row r="3098">
          <cell r="A3098" t="str">
            <v>Eddie Montalvo</v>
          </cell>
          <cell r="B3098" t="str">
            <v>Stangood-GA</v>
          </cell>
          <cell r="C3098" t="str">
            <v>Brian Swicegood</v>
          </cell>
        </row>
        <row r="3099">
          <cell r="A3099" t="str">
            <v>Ashley Connor</v>
          </cell>
          <cell r="B3099" t="str">
            <v>Wash Support Center</v>
          </cell>
          <cell r="C3099" t="str">
            <v>Amy Eldridge</v>
          </cell>
        </row>
        <row r="3100">
          <cell r="A3100" t="str">
            <v>Alivia McClellan</v>
          </cell>
          <cell r="B3100" t="str">
            <v>E0297 - Lincoln, IL</v>
          </cell>
          <cell r="C3100" t="str">
            <v>Sarah Martin</v>
          </cell>
        </row>
        <row r="3101">
          <cell r="A3101" t="str">
            <v>Jorge Capdevila</v>
          </cell>
          <cell r="B3101" t="str">
            <v>E0037 - Lutz</v>
          </cell>
          <cell r="C3101" t="str">
            <v>Kesean Swint</v>
          </cell>
        </row>
        <row r="3102">
          <cell r="A3102" t="str">
            <v>Gavin Gamble</v>
          </cell>
          <cell r="B3102" t="str">
            <v>E0185 - S. Oates Street</v>
          </cell>
          <cell r="C3102" t="str">
            <v>Frederick Pierson</v>
          </cell>
        </row>
        <row r="3103">
          <cell r="A3103" t="str">
            <v>Trevor Passafume</v>
          </cell>
          <cell r="B3103" t="str">
            <v>E0211 - Hamilton Crossing</v>
          </cell>
          <cell r="C3103" t="str">
            <v>Spencer Kappelman</v>
          </cell>
        </row>
        <row r="3104">
          <cell r="A3104" t="str">
            <v>Orianna Rodriguez</v>
          </cell>
          <cell r="B3104" t="str">
            <v>E0361- Clermont, FL</v>
          </cell>
          <cell r="C3104" t="str">
            <v>Lenard Wright</v>
          </cell>
        </row>
        <row r="3105">
          <cell r="A3105" t="str">
            <v>Fabian Salazar</v>
          </cell>
          <cell r="B3105" t="str">
            <v>E0361- Clermont, FL</v>
          </cell>
          <cell r="C3105" t="str">
            <v>Lenard Wright</v>
          </cell>
        </row>
        <row r="3106">
          <cell r="A3106" t="str">
            <v>Nikia Robinson</v>
          </cell>
          <cell r="B3106" t="str">
            <v>E0045 - Watson</v>
          </cell>
          <cell r="C3106" t="str">
            <v>Steven Goddard</v>
          </cell>
        </row>
        <row r="3107">
          <cell r="A3107" t="str">
            <v>Skyler Woesner</v>
          </cell>
          <cell r="B3107" t="str">
            <v>E0050 - Douglas</v>
          </cell>
          <cell r="C3107" t="str">
            <v>Joseph Olah</v>
          </cell>
        </row>
        <row r="3108">
          <cell r="A3108" t="str">
            <v>Ethan Maxwell</v>
          </cell>
          <cell r="B3108" t="str">
            <v>E0031 - Veterans</v>
          </cell>
          <cell r="C3108" t="str">
            <v>Kyle Robertson</v>
          </cell>
        </row>
        <row r="3109">
          <cell r="A3109" t="str">
            <v>Jatori Jones</v>
          </cell>
          <cell r="B3109" t="str">
            <v>E0051 - Roswell / Holcomb</v>
          </cell>
          <cell r="C3109" t="str">
            <v>Jeffrey Dunham, Jr</v>
          </cell>
        </row>
        <row r="3110">
          <cell r="A3110" t="str">
            <v>Annabella Lussier</v>
          </cell>
          <cell r="B3110" t="str">
            <v>E0361- Clermont, FL</v>
          </cell>
          <cell r="C3110" t="str">
            <v>Lenard Wright</v>
          </cell>
        </row>
        <row r="3111">
          <cell r="A3111" t="str">
            <v>Jennie Nix</v>
          </cell>
          <cell r="B3111" t="str">
            <v>Wash Support Center</v>
          </cell>
          <cell r="C3111" t="str">
            <v>Angela Giles</v>
          </cell>
        </row>
        <row r="3112">
          <cell r="A3112" t="str">
            <v>Laykin Helms</v>
          </cell>
          <cell r="B3112" t="str">
            <v>Wash Support Center</v>
          </cell>
          <cell r="C3112" t="str">
            <v>Angela Giles</v>
          </cell>
        </row>
        <row r="3113">
          <cell r="A3113" t="str">
            <v>Ansley Stewart</v>
          </cell>
          <cell r="B3113" t="str">
            <v>Wash Support Center</v>
          </cell>
          <cell r="C3113" t="str">
            <v>Angela Giles</v>
          </cell>
        </row>
        <row r="3114">
          <cell r="A3114" t="str">
            <v>Britton Pridgen</v>
          </cell>
          <cell r="B3114" t="str">
            <v>E0272 - North Wilmington</v>
          </cell>
          <cell r="C3114" t="str">
            <v>Devin Miranda</v>
          </cell>
        </row>
        <row r="3115">
          <cell r="A3115" t="str">
            <v>Konner O'Neal</v>
          </cell>
          <cell r="B3115" t="str">
            <v>E0027 - Dublin</v>
          </cell>
          <cell r="C3115" t="str">
            <v>Sam Jarrell</v>
          </cell>
        </row>
        <row r="3116">
          <cell r="A3116" t="str">
            <v>Caleb Smith</v>
          </cell>
          <cell r="B3116" t="str">
            <v>E0058 - Lanier / Friendship</v>
          </cell>
          <cell r="C3116" t="str">
            <v>Benjamin Barbour</v>
          </cell>
        </row>
        <row r="3117">
          <cell r="A3117" t="str">
            <v>James Regan</v>
          </cell>
          <cell r="B3117" t="str">
            <v>E0229 - Bentonville</v>
          </cell>
          <cell r="C3117" t="str">
            <v>Marcus Stowell</v>
          </cell>
        </row>
        <row r="3118">
          <cell r="A3118" t="str">
            <v>Dorian Burris</v>
          </cell>
          <cell r="B3118" t="str">
            <v>E0152 - North Charleston</v>
          </cell>
          <cell r="C3118" t="str">
            <v>Douglas Boeres</v>
          </cell>
        </row>
        <row r="3119">
          <cell r="A3119" t="str">
            <v>COLBY BEATTY</v>
          </cell>
          <cell r="B3119" t="str">
            <v>E0245 - E. Arlington Blvd</v>
          </cell>
          <cell r="C3119" t="str">
            <v>Brandon Cobb</v>
          </cell>
        </row>
        <row r="3120">
          <cell r="A3120" t="str">
            <v>Kaitlyn Nyberg</v>
          </cell>
          <cell r="B3120" t="str">
            <v>E0144 - Fitzgerald</v>
          </cell>
          <cell r="C3120" t="str">
            <v>Kane Campbell</v>
          </cell>
        </row>
        <row r="3121">
          <cell r="A3121" t="str">
            <v>DeAnegelio Reid</v>
          </cell>
          <cell r="B3121" t="str">
            <v>E0245 - E. Arlington Blvd</v>
          </cell>
          <cell r="C3121" t="str">
            <v>Brandon Cobb</v>
          </cell>
        </row>
        <row r="3122">
          <cell r="A3122" t="str">
            <v>James King</v>
          </cell>
          <cell r="B3122" t="str">
            <v>E0164 - Harvest, AL</v>
          </cell>
          <cell r="C3122" t="str">
            <v>Lane Carr</v>
          </cell>
        </row>
        <row r="3123">
          <cell r="A3123" t="str">
            <v>Miller Novacinski</v>
          </cell>
          <cell r="B3123" t="str">
            <v>E0220 - Cambridge, MN</v>
          </cell>
          <cell r="C3123" t="str">
            <v>Brett Fausher</v>
          </cell>
        </row>
        <row r="3124">
          <cell r="A3124" t="str">
            <v>Latisha Lopez</v>
          </cell>
          <cell r="B3124" t="str">
            <v>E0384 - Alice, TX</v>
          </cell>
          <cell r="C3124" t="str">
            <v>Maurice Moorman</v>
          </cell>
        </row>
        <row r="3125">
          <cell r="A3125" t="str">
            <v>John Lopez</v>
          </cell>
          <cell r="B3125" t="str">
            <v>E0384 - Alice, TX</v>
          </cell>
          <cell r="C3125" t="str">
            <v>Maurice Moorman</v>
          </cell>
        </row>
        <row r="3126">
          <cell r="A3126" t="str">
            <v>RayJohn Foggey</v>
          </cell>
          <cell r="B3126" t="str">
            <v>E0304 - Cliff Lake</v>
          </cell>
          <cell r="C3126" t="str">
            <v>Jacob Skouge</v>
          </cell>
        </row>
        <row r="3127">
          <cell r="A3127" t="str">
            <v>Zachary Eldridge</v>
          </cell>
          <cell r="B3127" t="str">
            <v>E0221 - Somerset, KY</v>
          </cell>
          <cell r="C3127" t="str">
            <v>James Stomieroski</v>
          </cell>
        </row>
        <row r="3128">
          <cell r="A3128" t="str">
            <v>tessa clark</v>
          </cell>
          <cell r="B3128" t="str">
            <v>E0221 - Somerset, KY</v>
          </cell>
          <cell r="C3128" t="str">
            <v>James Stomieroski</v>
          </cell>
        </row>
        <row r="3129">
          <cell r="A3129" t="str">
            <v>Abigail Hoffman</v>
          </cell>
          <cell r="B3129" t="str">
            <v>E0138 - Dubuque</v>
          </cell>
          <cell r="C3129" t="str">
            <v>Isaiah Nyberg</v>
          </cell>
        </row>
        <row r="3130">
          <cell r="A3130" t="str">
            <v>Ayden Cordaro</v>
          </cell>
          <cell r="B3130" t="str">
            <v>E0072 - Williamsburg</v>
          </cell>
          <cell r="C3130" t="str">
            <v>Peter Foster</v>
          </cell>
        </row>
        <row r="3131">
          <cell r="A3131" t="str">
            <v>Logan Timberg</v>
          </cell>
          <cell r="B3131" t="str">
            <v>E0072 - Williamsburg</v>
          </cell>
          <cell r="C3131" t="str">
            <v>Peter Foster</v>
          </cell>
        </row>
        <row r="3132">
          <cell r="A3132" t="str">
            <v>daniel whitehead</v>
          </cell>
          <cell r="B3132" t="str">
            <v>E0273 - White Bluff</v>
          </cell>
          <cell r="C3132" t="str">
            <v>RONALD BEIL</v>
          </cell>
        </row>
        <row r="3133">
          <cell r="A3133" t="str">
            <v>McKinley Barton</v>
          </cell>
          <cell r="B3133" t="str">
            <v>E0097 - Brevard</v>
          </cell>
          <cell r="C3133" t="str">
            <v>Jensen Shearin</v>
          </cell>
        </row>
        <row r="3134">
          <cell r="A3134" t="str">
            <v>Ashley Stephenson</v>
          </cell>
          <cell r="B3134" t="str">
            <v>E0045 - Watson</v>
          </cell>
          <cell r="C3134" t="str">
            <v>Steven Goddard</v>
          </cell>
        </row>
        <row r="3135">
          <cell r="A3135" t="str">
            <v>Samuel Lawson</v>
          </cell>
          <cell r="B3135" t="str">
            <v>E0214 - Doe Run Blvd</v>
          </cell>
          <cell r="C3135" t="str">
            <v>Cecilia Pate</v>
          </cell>
        </row>
        <row r="3136">
          <cell r="A3136" t="str">
            <v>Dereon Bradley</v>
          </cell>
          <cell r="B3136" t="str">
            <v>E0198 - Wesleyan Road</v>
          </cell>
          <cell r="C3136" t="str">
            <v>Lindsay Schultz</v>
          </cell>
        </row>
        <row r="3137">
          <cell r="A3137" t="str">
            <v>Jaley Winkleman</v>
          </cell>
          <cell r="B3137" t="str">
            <v>E0207 - Lawrenceburg, IN</v>
          </cell>
          <cell r="C3137" t="str">
            <v>TRAVIS BALLARD</v>
          </cell>
        </row>
        <row r="3138">
          <cell r="A3138" t="str">
            <v>Cameron Rodriguez</v>
          </cell>
          <cell r="B3138" t="str">
            <v>E0156 - Clute, TX</v>
          </cell>
          <cell r="C3138" t="str">
            <v>Destiney Jimenez</v>
          </cell>
        </row>
        <row r="3139">
          <cell r="A3139" t="str">
            <v>Lane McCarty</v>
          </cell>
          <cell r="B3139" t="str">
            <v>E0045 - Watson</v>
          </cell>
          <cell r="C3139" t="str">
            <v>Steven Goddard</v>
          </cell>
        </row>
        <row r="3140">
          <cell r="A3140" t="str">
            <v>Lacie Collins</v>
          </cell>
          <cell r="B3140" t="str">
            <v>E0060 - Guntersville</v>
          </cell>
          <cell r="C3140" t="str">
            <v>John Nutbrown</v>
          </cell>
        </row>
        <row r="3141">
          <cell r="A3141" t="str">
            <v>Kristen Williams</v>
          </cell>
          <cell r="B3141" t="str">
            <v>E0018 - Beaufort</v>
          </cell>
          <cell r="C3141" t="str">
            <v>Rex Alvarez</v>
          </cell>
        </row>
        <row r="3142">
          <cell r="A3142" t="str">
            <v>Devin Massey</v>
          </cell>
          <cell r="B3142" t="str">
            <v>E0196 - Theydon Bend</v>
          </cell>
          <cell r="C3142" t="str">
            <v>Nathan Clement</v>
          </cell>
        </row>
        <row r="3143">
          <cell r="A3143" t="str">
            <v>Anthony Vazquez-Massini</v>
          </cell>
          <cell r="B3143" t="str">
            <v>E0361- Clermont, FL</v>
          </cell>
          <cell r="C3143" t="str">
            <v>Lenard Wright</v>
          </cell>
        </row>
        <row r="3144">
          <cell r="A3144" t="str">
            <v>marlique howell</v>
          </cell>
          <cell r="B3144" t="str">
            <v>E0075 - Chesapeake</v>
          </cell>
          <cell r="C3144" t="str">
            <v>Andrew Millard</v>
          </cell>
        </row>
        <row r="3145">
          <cell r="A3145" t="str">
            <v>Timothy Williams</v>
          </cell>
          <cell r="B3145" t="str">
            <v>E0285 - Surfside Commons</v>
          </cell>
          <cell r="C3145" t="str">
            <v>Matthew Bridges</v>
          </cell>
        </row>
        <row r="3146">
          <cell r="A3146" t="str">
            <v>Nidreona Johnson</v>
          </cell>
          <cell r="B3146" t="str">
            <v>E0121 - Hilton Head</v>
          </cell>
          <cell r="C3146" t="str">
            <v>Dennis Gallegos</v>
          </cell>
        </row>
        <row r="3147">
          <cell r="A3147" t="str">
            <v>Ethan Hurley</v>
          </cell>
          <cell r="B3147" t="str">
            <v>E0182 - Morristown, TN</v>
          </cell>
          <cell r="C3147" t="str">
            <v>Rebecca Jones</v>
          </cell>
        </row>
        <row r="3148">
          <cell r="A3148" t="str">
            <v>Torey Mason</v>
          </cell>
          <cell r="B3148" t="str">
            <v>E0022 - Newnan</v>
          </cell>
          <cell r="C3148" t="str">
            <v>Kevin Williams</v>
          </cell>
        </row>
        <row r="3149">
          <cell r="A3149" t="str">
            <v>Dylon Blakes</v>
          </cell>
          <cell r="B3149" t="str">
            <v>E0022 - Newnan</v>
          </cell>
          <cell r="C3149" t="str">
            <v>Kevin Williams</v>
          </cell>
        </row>
        <row r="3150">
          <cell r="A3150" t="str">
            <v>Alton Colburn</v>
          </cell>
          <cell r="B3150" t="str">
            <v>E0047 - Falcon Landing</v>
          </cell>
          <cell r="C3150" t="str">
            <v>Nicholas Huck</v>
          </cell>
        </row>
        <row r="3151">
          <cell r="A3151" t="str">
            <v>Carsen McMillan</v>
          </cell>
          <cell r="B3151" t="str">
            <v>E0361- Clermont, FL</v>
          </cell>
          <cell r="C3151" t="str">
            <v>Lenard Wright</v>
          </cell>
        </row>
        <row r="3152">
          <cell r="A3152" t="str">
            <v>Emily Joseph</v>
          </cell>
          <cell r="B3152" t="str">
            <v>E0361- Clermont, FL</v>
          </cell>
          <cell r="C3152" t="str">
            <v>Lenard Wright</v>
          </cell>
        </row>
        <row r="3153">
          <cell r="A3153" t="str">
            <v>Irelyn Donnell</v>
          </cell>
          <cell r="B3153" t="str">
            <v>E0361- Clermont, FL</v>
          </cell>
          <cell r="C3153" t="str">
            <v>Lenard Wright</v>
          </cell>
        </row>
        <row r="3154">
          <cell r="A3154" t="str">
            <v>Stevie Tapp</v>
          </cell>
          <cell r="B3154" t="str">
            <v>E0226 - Forum Drive SC</v>
          </cell>
          <cell r="C3154" t="str">
            <v>Douglas Chaloupek</v>
          </cell>
        </row>
        <row r="3155">
          <cell r="A3155" t="str">
            <v>Michael Stanley</v>
          </cell>
          <cell r="B3155" t="str">
            <v>E0304 - Cliff Lake</v>
          </cell>
          <cell r="C3155" t="str">
            <v>Jacob Skouge</v>
          </cell>
        </row>
        <row r="3156">
          <cell r="A3156" t="str">
            <v>Natasha Beckwith</v>
          </cell>
          <cell r="B3156" t="str">
            <v>E0159 - Muscle Shoals, AL</v>
          </cell>
          <cell r="C3156" t="str">
            <v>Molly Wilson</v>
          </cell>
        </row>
        <row r="3157">
          <cell r="A3157" t="str">
            <v>Tya Loveless</v>
          </cell>
          <cell r="B3157" t="str">
            <v>E0159 - Muscle Shoals, AL</v>
          </cell>
          <cell r="C3157" t="str">
            <v>Molly Wilson</v>
          </cell>
        </row>
        <row r="3158">
          <cell r="A3158" t="str">
            <v>Jaden Murphy</v>
          </cell>
          <cell r="B3158" t="str">
            <v>E0302 - Paradise Crossing</v>
          </cell>
          <cell r="C3158" t="str">
            <v>Casey Thompson</v>
          </cell>
        </row>
        <row r="3159">
          <cell r="A3159" t="str">
            <v>ANDREI SEEUWEN</v>
          </cell>
          <cell r="B3159" t="str">
            <v>Wash Support Center</v>
          </cell>
          <cell r="C3159" t="str">
            <v>Moran Mcgraw</v>
          </cell>
        </row>
        <row r="3160">
          <cell r="A3160" t="str">
            <v>Christopher Grice</v>
          </cell>
          <cell r="B3160" t="str">
            <v>E0202 - Petoskey, MI</v>
          </cell>
          <cell r="C3160" t="str">
            <v>Robert Kisker</v>
          </cell>
        </row>
        <row r="3161">
          <cell r="A3161" t="str">
            <v>Teresa Cole</v>
          </cell>
          <cell r="B3161" t="str">
            <v>E0317 - North Lexington, KY</v>
          </cell>
          <cell r="C3161" t="str">
            <v>Mark Cassidy</v>
          </cell>
        </row>
        <row r="3162">
          <cell r="A3162" t="str">
            <v>Treyvon Bailey</v>
          </cell>
          <cell r="B3162" t="str">
            <v>E0147 - Winona</v>
          </cell>
          <cell r="C3162" t="str">
            <v>Randall Sullivan</v>
          </cell>
        </row>
        <row r="3163">
          <cell r="A3163" t="str">
            <v>Avery Clark</v>
          </cell>
          <cell r="B3163" t="str">
            <v>E0024 - Moultrie</v>
          </cell>
          <cell r="C3163" t="str">
            <v>Jason Montesano</v>
          </cell>
        </row>
        <row r="3164">
          <cell r="A3164" t="str">
            <v>caleb Zagorski</v>
          </cell>
          <cell r="B3164" t="str">
            <v>E0081 - South Glens Falls</v>
          </cell>
          <cell r="C3164" t="str">
            <v>Austin Dority</v>
          </cell>
        </row>
        <row r="3165">
          <cell r="A3165" t="str">
            <v>Isaiah Josey</v>
          </cell>
          <cell r="B3165" t="str">
            <v>E0189 - Athens GA 2 Lexington Rd</v>
          </cell>
          <cell r="C3165" t="str">
            <v>Ronald Boyett</v>
          </cell>
        </row>
        <row r="3166">
          <cell r="A3166" t="str">
            <v>Kamari Davis</v>
          </cell>
          <cell r="B3166" t="str">
            <v>E0186 - Horn Lake, MS</v>
          </cell>
          <cell r="C3166" t="str">
            <v>RASHAD JONES</v>
          </cell>
        </row>
        <row r="3167">
          <cell r="A3167" t="str">
            <v>Nicholas Strickland</v>
          </cell>
          <cell r="B3167" t="str">
            <v>E0250 - Aiken, SC</v>
          </cell>
          <cell r="C3167" t="str">
            <v>David Beckum</v>
          </cell>
        </row>
        <row r="3168">
          <cell r="A3168" t="str">
            <v>Matthew Finan</v>
          </cell>
          <cell r="B3168" t="str">
            <v>E0099 - Alexandria</v>
          </cell>
          <cell r="C3168" t="str">
            <v>Matthew Rust</v>
          </cell>
        </row>
        <row r="3169">
          <cell r="A3169" t="str">
            <v>Jacob Fraize</v>
          </cell>
          <cell r="B3169" t="str">
            <v>E0097 - Brevard</v>
          </cell>
          <cell r="C3169" t="str">
            <v>Jensen Shearin</v>
          </cell>
        </row>
        <row r="3170">
          <cell r="A3170" t="str">
            <v>hannah potetz</v>
          </cell>
          <cell r="B3170" t="str">
            <v>E0311 - Liberty, TX</v>
          </cell>
          <cell r="C3170" t="str">
            <v>Casper Eckols</v>
          </cell>
        </row>
        <row r="3171">
          <cell r="A3171" t="str">
            <v>Jessie Mitchell</v>
          </cell>
          <cell r="B3171" t="str">
            <v>E0182 - Morristown, TN</v>
          </cell>
          <cell r="C3171" t="str">
            <v>Rebecca Jones</v>
          </cell>
        </row>
        <row r="3172">
          <cell r="A3172" t="str">
            <v>Rafiel Riggins</v>
          </cell>
          <cell r="B3172" t="str">
            <v>E0157 - Alexander City, AL</v>
          </cell>
          <cell r="C3172" t="str">
            <v>Mitchell Herndon</v>
          </cell>
        </row>
        <row r="3173">
          <cell r="A3173" t="str">
            <v>Ryan Skipworth</v>
          </cell>
          <cell r="B3173" t="str">
            <v>E0157 - Alexander City, AL</v>
          </cell>
          <cell r="C3173" t="str">
            <v>Mitchell Herndon</v>
          </cell>
        </row>
        <row r="3174">
          <cell r="A3174" t="str">
            <v>Hunter Watkins</v>
          </cell>
          <cell r="B3174" t="str">
            <v>E0046 - Overland Park</v>
          </cell>
          <cell r="C3174" t="str">
            <v>Jacob Johnston</v>
          </cell>
        </row>
        <row r="3175">
          <cell r="A3175" t="str">
            <v>Benjamin Lumsden</v>
          </cell>
          <cell r="B3175" t="str">
            <v>E0041 - Hoover</v>
          </cell>
          <cell r="C3175" t="str">
            <v>Britt Bonds</v>
          </cell>
        </row>
        <row r="3176">
          <cell r="A3176" t="str">
            <v>Kolton Scroggs</v>
          </cell>
          <cell r="B3176" t="str">
            <v>E0011 - McDonough</v>
          </cell>
          <cell r="C3176" t="str">
            <v>Rodrigo Kimble</v>
          </cell>
        </row>
        <row r="3177">
          <cell r="A3177" t="str">
            <v>Branden Dixon</v>
          </cell>
          <cell r="B3177" t="str">
            <v>E0011 - McDonough</v>
          </cell>
          <cell r="C3177" t="str">
            <v>Rodrigo Kimble</v>
          </cell>
        </row>
        <row r="3178">
          <cell r="A3178" t="str">
            <v>Gabby Burnett</v>
          </cell>
          <cell r="B3178" t="str">
            <v>E0195 - Florence, AL</v>
          </cell>
          <cell r="C3178" t="str">
            <v>Anthony Pitera</v>
          </cell>
        </row>
        <row r="3179">
          <cell r="A3179" t="str">
            <v>Andre Travis</v>
          </cell>
          <cell r="B3179" t="str">
            <v>E0071 - S Marietta Pkwy / Square</v>
          </cell>
          <cell r="C3179" t="str">
            <v>Marcus Jones</v>
          </cell>
        </row>
        <row r="3180">
          <cell r="A3180" t="str">
            <v>Mario Tieri</v>
          </cell>
          <cell r="B3180" t="str">
            <v>E0140 - Moore</v>
          </cell>
          <cell r="C3180" t="str">
            <v>William Allen</v>
          </cell>
        </row>
        <row r="3181">
          <cell r="A3181" t="str">
            <v>Isai Duarte Higuera</v>
          </cell>
          <cell r="B3181" t="str">
            <v>E0017 - Kernersville</v>
          </cell>
          <cell r="C3181" t="str">
            <v>Jeremiah Vincent</v>
          </cell>
        </row>
        <row r="3182">
          <cell r="A3182" t="str">
            <v>De’shawn Kendrick</v>
          </cell>
          <cell r="B3182" t="str">
            <v>E0045 - Watson</v>
          </cell>
          <cell r="C3182" t="str">
            <v>Steven Goddard</v>
          </cell>
        </row>
        <row r="3183">
          <cell r="A3183" t="str">
            <v>Jeremiah Swartz</v>
          </cell>
          <cell r="B3183" t="str">
            <v>E0065 - Foley</v>
          </cell>
          <cell r="C3183" t="str">
            <v>Owen Williamson</v>
          </cell>
        </row>
        <row r="3184">
          <cell r="A3184" t="str">
            <v>Christopher Woodall</v>
          </cell>
          <cell r="B3184" t="str">
            <v>E0226 - Forum Drive SC</v>
          </cell>
          <cell r="C3184" t="str">
            <v>Douglas Chaloupek</v>
          </cell>
        </row>
        <row r="3185">
          <cell r="A3185" t="str">
            <v>Caleb Collier</v>
          </cell>
          <cell r="B3185" t="str">
            <v>E0019 - High Point</v>
          </cell>
          <cell r="C3185" t="str">
            <v>Nicholas Anthony</v>
          </cell>
        </row>
        <row r="3186">
          <cell r="A3186" t="str">
            <v>LaDedric Taylor</v>
          </cell>
          <cell r="B3186" t="str">
            <v>E0041 - Hoover</v>
          </cell>
          <cell r="C3186" t="str">
            <v>Britt Bonds</v>
          </cell>
        </row>
        <row r="3187">
          <cell r="A3187" t="str">
            <v>Joshua Walker</v>
          </cell>
          <cell r="B3187" t="str">
            <v>E0019 - High Point</v>
          </cell>
          <cell r="C3187" t="str">
            <v>Nicholas Anthony</v>
          </cell>
        </row>
        <row r="3188">
          <cell r="A3188" t="str">
            <v>Derrick Taylor</v>
          </cell>
          <cell r="B3188" t="str">
            <v>E0019 - High Point</v>
          </cell>
          <cell r="C3188" t="str">
            <v>Nicholas Anthony</v>
          </cell>
        </row>
        <row r="3189">
          <cell r="A3189" t="str">
            <v>Zoie Lambeth</v>
          </cell>
          <cell r="B3189" t="str">
            <v>E0065 - Foley</v>
          </cell>
          <cell r="C3189" t="str">
            <v>Owen Williamson</v>
          </cell>
        </row>
        <row r="3190">
          <cell r="A3190" t="str">
            <v>Cole Stenson</v>
          </cell>
          <cell r="B3190" t="str">
            <v>E0212 - Vickridge Park</v>
          </cell>
          <cell r="C3190" t="str">
            <v>Al Kondry</v>
          </cell>
        </row>
        <row r="3191">
          <cell r="A3191" t="str">
            <v>Nageed Lambert</v>
          </cell>
          <cell r="B3191" t="str">
            <v>E0101 - Victory Square</v>
          </cell>
          <cell r="C3191" t="str">
            <v>Alphonso Dyer</v>
          </cell>
        </row>
        <row r="3192">
          <cell r="A3192" t="str">
            <v>David Treadway</v>
          </cell>
          <cell r="B3192" t="str">
            <v>E0149 - Radcliff</v>
          </cell>
          <cell r="C3192" t="str">
            <v>Philip Ray</v>
          </cell>
        </row>
        <row r="3193">
          <cell r="A3193" t="str">
            <v>Emily Robles</v>
          </cell>
          <cell r="B3193" t="str">
            <v>E0263 - Winchester, KY</v>
          </cell>
          <cell r="C3193" t="str">
            <v>David Sovine</v>
          </cell>
        </row>
        <row r="3194">
          <cell r="A3194" t="str">
            <v>Nickolas Amos</v>
          </cell>
          <cell r="B3194" t="str">
            <v>E0254 - Flowood, MS</v>
          </cell>
          <cell r="C3194" t="str">
            <v>Andrew Nelson</v>
          </cell>
        </row>
        <row r="3195">
          <cell r="A3195" t="str">
            <v>Dylan Arias-Lynch</v>
          </cell>
          <cell r="B3195" t="str">
            <v>E0265 - Madison Street</v>
          </cell>
          <cell r="C3195" t="str">
            <v>Javier Rocha</v>
          </cell>
        </row>
        <row r="3196">
          <cell r="A3196" t="str">
            <v>justin Beery</v>
          </cell>
          <cell r="B3196" t="str">
            <v>E0151 - Helena, AL</v>
          </cell>
          <cell r="C3196" t="str">
            <v>Keith McDonald</v>
          </cell>
        </row>
        <row r="3197">
          <cell r="A3197" t="str">
            <v>Mason Drake</v>
          </cell>
          <cell r="B3197" t="str">
            <v>E0253 - Cullman, AL</v>
          </cell>
          <cell r="C3197" t="str">
            <v>Kip Frew</v>
          </cell>
        </row>
        <row r="3198">
          <cell r="A3198" t="str">
            <v>Megan Caputo</v>
          </cell>
          <cell r="B3198" t="str">
            <v>E0123 - Shelbyville</v>
          </cell>
          <cell r="C3198" t="str">
            <v>Byron Barnes</v>
          </cell>
        </row>
        <row r="3199">
          <cell r="A3199" t="str">
            <v>Roger Diaz-Hurtado</v>
          </cell>
          <cell r="B3199" t="str">
            <v>E0278 - Kinston, NC</v>
          </cell>
          <cell r="C3199" t="str">
            <v>Nadine Moses</v>
          </cell>
        </row>
        <row r="3200">
          <cell r="A3200" t="str">
            <v>Richard Bartholome</v>
          </cell>
          <cell r="B3200" t="str">
            <v>E0212 - Vickridge Park</v>
          </cell>
          <cell r="C3200" t="str">
            <v>Al Kondry</v>
          </cell>
        </row>
        <row r="3201">
          <cell r="A3201" t="str">
            <v>Jordan Fields</v>
          </cell>
          <cell r="B3201" t="str">
            <v>E0065 - Foley</v>
          </cell>
          <cell r="C3201" t="str">
            <v>Owen Williamson</v>
          </cell>
        </row>
        <row r="3202">
          <cell r="A3202" t="str">
            <v>Chris Lawton</v>
          </cell>
          <cell r="B3202" t="str">
            <v>E0018 - Beaufort</v>
          </cell>
          <cell r="C3202" t="str">
            <v>Rex Alvarez</v>
          </cell>
        </row>
        <row r="3203">
          <cell r="A3203" t="str">
            <v>Andres Zambrano</v>
          </cell>
          <cell r="B3203" t="str">
            <v>E0036 - Miller Road</v>
          </cell>
          <cell r="C3203" t="str">
            <v>Joel Regan</v>
          </cell>
        </row>
        <row r="3204">
          <cell r="A3204" t="str">
            <v>Christian Guzman</v>
          </cell>
          <cell r="B3204" t="str">
            <v>E0019 - High Point</v>
          </cell>
          <cell r="C3204" t="str">
            <v>Nicholas Anthony</v>
          </cell>
        </row>
        <row r="3205">
          <cell r="A3205" t="str">
            <v>Cedric Dosia</v>
          </cell>
          <cell r="B3205" t="str">
            <v>E0311 - Liberty, TX</v>
          </cell>
          <cell r="C3205" t="str">
            <v>Casper Eckols</v>
          </cell>
        </row>
        <row r="3206">
          <cell r="A3206" t="str">
            <v>KEVINN HARRIS</v>
          </cell>
          <cell r="B3206" t="str">
            <v>E0041 - Hoover</v>
          </cell>
          <cell r="C3206" t="str">
            <v>Britt Bonds</v>
          </cell>
        </row>
        <row r="3207">
          <cell r="A3207" t="str">
            <v>Brandon Gokey</v>
          </cell>
          <cell r="B3207" t="str">
            <v>E0070 - Baytown</v>
          </cell>
          <cell r="C3207" t="str">
            <v>Mark Campbell</v>
          </cell>
        </row>
        <row r="3208">
          <cell r="A3208" t="str">
            <v>Joshua Oliver</v>
          </cell>
          <cell r="B3208" t="str">
            <v>E0018 - Beaufort</v>
          </cell>
          <cell r="C3208" t="str">
            <v>Rex Alvarez</v>
          </cell>
        </row>
        <row r="3209">
          <cell r="A3209" t="str">
            <v>Alex Prestegard</v>
          </cell>
          <cell r="B3209" t="str">
            <v>E0158 - Waconia, MN</v>
          </cell>
          <cell r="C3209" t="str">
            <v>Shawn Corway</v>
          </cell>
        </row>
        <row r="3210">
          <cell r="A3210" t="str">
            <v>Benjamin Hamilton</v>
          </cell>
          <cell r="B3210" t="str">
            <v>E0204 - Bartlesville, OK</v>
          </cell>
          <cell r="C3210" t="str">
            <v>Brian Wilson</v>
          </cell>
        </row>
        <row r="3211">
          <cell r="A3211" t="str">
            <v>DeShon Washington</v>
          </cell>
          <cell r="B3211" t="str">
            <v>E0079 - Cedar Falls</v>
          </cell>
          <cell r="C3211" t="str">
            <v>Dalton Shock</v>
          </cell>
        </row>
        <row r="3212">
          <cell r="A3212" t="str">
            <v>Andrew Estes</v>
          </cell>
          <cell r="B3212" t="str">
            <v>E0211 - Hamilton Crossing</v>
          </cell>
          <cell r="C3212" t="str">
            <v>Spencer Kappelman</v>
          </cell>
        </row>
        <row r="3213">
          <cell r="A3213" t="str">
            <v>Jeremiah Pritchett</v>
          </cell>
          <cell r="B3213" t="str">
            <v>E0232 - North Madison</v>
          </cell>
          <cell r="C3213" t="str">
            <v>Bradley Estis</v>
          </cell>
        </row>
        <row r="3214">
          <cell r="A3214" t="str">
            <v>Faith Brown</v>
          </cell>
          <cell r="B3214" t="str">
            <v>E0164 - Harvest, AL</v>
          </cell>
          <cell r="C3214" t="str">
            <v>Lane Carr</v>
          </cell>
        </row>
        <row r="3215">
          <cell r="A3215" t="str">
            <v>Alysa Wilson</v>
          </cell>
          <cell r="B3215" t="str">
            <v>E0153 - Willmar</v>
          </cell>
          <cell r="C3215" t="str">
            <v>Joseph Peterson</v>
          </cell>
        </row>
        <row r="3216">
          <cell r="A3216" t="str">
            <v>Christopher Rayford</v>
          </cell>
          <cell r="B3216" t="str">
            <v>E0090 - Minot</v>
          </cell>
          <cell r="C3216" t="str">
            <v>Leslie Conway</v>
          </cell>
        </row>
        <row r="3217">
          <cell r="A3217" t="str">
            <v>Hunter Gordon</v>
          </cell>
          <cell r="B3217" t="str">
            <v>E0114 - Paris</v>
          </cell>
          <cell r="C3217" t="str">
            <v>Joel Cole</v>
          </cell>
        </row>
        <row r="3218">
          <cell r="A3218" t="str">
            <v>braylen kitty</v>
          </cell>
          <cell r="B3218" t="str">
            <v>E0121 - Hilton Head</v>
          </cell>
          <cell r="C3218" t="str">
            <v>Dennis Gallegos</v>
          </cell>
        </row>
        <row r="3219">
          <cell r="A3219" t="str">
            <v>Tyler Renfro</v>
          </cell>
          <cell r="B3219" t="str">
            <v>E0270 - Lecanto, FL</v>
          </cell>
          <cell r="C3219" t="str">
            <v>Robert Gambino</v>
          </cell>
        </row>
        <row r="3220">
          <cell r="A3220" t="str">
            <v>Desean Mathieu</v>
          </cell>
          <cell r="B3220" t="str">
            <v>E0023 - GA Fayetteville</v>
          </cell>
          <cell r="C3220" t="str">
            <v>Kevin Brake</v>
          </cell>
        </row>
        <row r="3221">
          <cell r="A3221" t="str">
            <v>Jackson Simmons</v>
          </cell>
          <cell r="B3221" t="str">
            <v>E0060 - Guntersville</v>
          </cell>
          <cell r="C3221" t="str">
            <v>John Nutbrown</v>
          </cell>
        </row>
        <row r="3222">
          <cell r="A3222" t="str">
            <v>savanh pina</v>
          </cell>
          <cell r="B3222" t="str">
            <v>E0384 - Alice, TX</v>
          </cell>
          <cell r="C3222" t="str">
            <v>Maurice Moorman</v>
          </cell>
        </row>
        <row r="3223">
          <cell r="A3223" t="str">
            <v>Rodrigo Rodriguez</v>
          </cell>
          <cell r="B3223" t="str">
            <v>E0233 - Cobb Pkwy</v>
          </cell>
          <cell r="C3223" t="str">
            <v>Cullen Copland</v>
          </cell>
        </row>
        <row r="3224">
          <cell r="A3224" t="str">
            <v>Jahquil Keitt</v>
          </cell>
          <cell r="B3224" t="str">
            <v>E0146 - N Road Orangeburg</v>
          </cell>
          <cell r="C3224" t="str">
            <v>Lee Card</v>
          </cell>
        </row>
        <row r="3225">
          <cell r="A3225" t="str">
            <v>Paul Mcneal</v>
          </cell>
          <cell r="B3225" t="str">
            <v>E0145 - Pulaski</v>
          </cell>
          <cell r="C3225" t="str">
            <v>James Stone</v>
          </cell>
        </row>
        <row r="3226">
          <cell r="A3226" t="str">
            <v>Hailee Spencer</v>
          </cell>
          <cell r="B3226" t="str">
            <v>E0246 - Washington, NC</v>
          </cell>
          <cell r="C3226" t="str">
            <v>Nicholas Way</v>
          </cell>
        </row>
        <row r="3227">
          <cell r="A3227" t="str">
            <v>Teizsha Crayton</v>
          </cell>
          <cell r="B3227" t="str">
            <v>E0282 - Tupelo Commons</v>
          </cell>
          <cell r="C3227" t="str">
            <v>Cory Knight</v>
          </cell>
        </row>
        <row r="3228">
          <cell r="A3228" t="str">
            <v>Marcus Hood</v>
          </cell>
          <cell r="B3228" t="str">
            <v>E0071 - S Marietta Pkwy / Square</v>
          </cell>
          <cell r="C3228" t="str">
            <v>Marcus Jones</v>
          </cell>
        </row>
        <row r="3229">
          <cell r="A3229" t="str">
            <v>Lincoln Saylor</v>
          </cell>
          <cell r="B3229" t="str">
            <v>E0210 - Center Avenue</v>
          </cell>
          <cell r="C3229" t="str">
            <v>AARON RITENOUR</v>
          </cell>
        </row>
        <row r="3230">
          <cell r="A3230" t="str">
            <v>Jordan Moser</v>
          </cell>
          <cell r="B3230" t="str">
            <v>E0038 - Kennesaw</v>
          </cell>
          <cell r="C3230" t="str">
            <v>Jason Graham</v>
          </cell>
        </row>
        <row r="3231">
          <cell r="A3231" t="str">
            <v>steven allen</v>
          </cell>
          <cell r="B3231" t="str">
            <v>E0118 - Staunton</v>
          </cell>
          <cell r="C3231" t="str">
            <v>Mark Shreffler</v>
          </cell>
        </row>
        <row r="3232">
          <cell r="A3232" t="str">
            <v>Hermino Sanchez</v>
          </cell>
          <cell r="B3232" t="str">
            <v>E0213 - Millington, TN</v>
          </cell>
          <cell r="C3232" t="str">
            <v>Brandon Dean</v>
          </cell>
        </row>
        <row r="3233">
          <cell r="A3233" t="str">
            <v>Brandon Badger</v>
          </cell>
          <cell r="B3233" t="str">
            <v>E0014 - Elizabeth City</v>
          </cell>
          <cell r="C3233" t="str">
            <v>Jason Crouse</v>
          </cell>
        </row>
        <row r="3234">
          <cell r="A3234" t="str">
            <v>Dalton Beasley</v>
          </cell>
          <cell r="B3234" t="str">
            <v>E0014 - Elizabeth City</v>
          </cell>
          <cell r="C3234" t="str">
            <v>Jason Crouse</v>
          </cell>
        </row>
        <row r="3235">
          <cell r="A3235" t="str">
            <v>Isaac Maxwell</v>
          </cell>
          <cell r="B3235" t="str">
            <v>E0240 - Pike Street</v>
          </cell>
          <cell r="C3235" t="str">
            <v>Patrick Bird</v>
          </cell>
        </row>
        <row r="3236">
          <cell r="A3236" t="str">
            <v>Alek Claudio</v>
          </cell>
          <cell r="B3236" t="str">
            <v>E0297 - Lincoln, IL</v>
          </cell>
          <cell r="C3236" t="str">
            <v>Sarah Martin</v>
          </cell>
        </row>
        <row r="3237">
          <cell r="A3237" t="str">
            <v>Jacqueline Valentin Hernandez</v>
          </cell>
          <cell r="B3237" t="str">
            <v>E0017 - Kernersville</v>
          </cell>
          <cell r="C3237" t="str">
            <v>Jeremiah Vincent</v>
          </cell>
        </row>
        <row r="3238">
          <cell r="A3238" t="str">
            <v>Deven Covington</v>
          </cell>
          <cell r="B3238" t="str">
            <v>E0161 - West Marietta, GA</v>
          </cell>
          <cell r="C3238" t="str">
            <v>Stephanie Huff</v>
          </cell>
        </row>
        <row r="3239">
          <cell r="A3239" t="str">
            <v>Jayden Campbell</v>
          </cell>
          <cell r="B3239" t="str">
            <v>E0161 - West Marietta, GA</v>
          </cell>
          <cell r="C3239" t="str">
            <v>Stephanie Huff</v>
          </cell>
        </row>
        <row r="3240">
          <cell r="A3240" t="str">
            <v>Cody De Witt</v>
          </cell>
          <cell r="B3240" t="str">
            <v>E0204 - Bartlesville, OK</v>
          </cell>
          <cell r="C3240" t="str">
            <v>Brian Wilson</v>
          </cell>
        </row>
        <row r="3241">
          <cell r="A3241" t="str">
            <v>Phillip Bass</v>
          </cell>
          <cell r="B3241" t="str">
            <v>E0008 - Irby</v>
          </cell>
          <cell r="C3241" t="str">
            <v>William Wolfenbarger</v>
          </cell>
        </row>
        <row r="3242">
          <cell r="A3242" t="str">
            <v>JEREMIAH MENENDEZ</v>
          </cell>
          <cell r="B3242" t="str">
            <v>E0043 - Boulder Creek</v>
          </cell>
          <cell r="C3242" t="str">
            <v>Jimmy Foster</v>
          </cell>
        </row>
        <row r="3243">
          <cell r="A3243" t="str">
            <v>Richard Wilson</v>
          </cell>
          <cell r="B3243" t="str">
            <v>E0112 - Scottsboro</v>
          </cell>
          <cell r="C3243" t="str">
            <v>Blake Akins</v>
          </cell>
        </row>
        <row r="3244">
          <cell r="A3244" t="str">
            <v>William Schellhammer</v>
          </cell>
          <cell r="B3244" t="str">
            <v>E0147 - Winona</v>
          </cell>
          <cell r="C3244" t="str">
            <v>Randall Sullivan</v>
          </cell>
        </row>
        <row r="3245">
          <cell r="A3245" t="str">
            <v>Johnathan Sheran</v>
          </cell>
          <cell r="B3245" t="str">
            <v>E0142 - Bristol</v>
          </cell>
          <cell r="C3245" t="str">
            <v>Christopher Cox</v>
          </cell>
        </row>
        <row r="3246">
          <cell r="A3246" t="str">
            <v>Benjamin Ayala</v>
          </cell>
          <cell r="B3246" t="str">
            <v>E0085 - Victoria</v>
          </cell>
          <cell r="C3246" t="str">
            <v>Justin Bernal</v>
          </cell>
        </row>
        <row r="3247">
          <cell r="A3247" t="str">
            <v>Daniel Chavers</v>
          </cell>
          <cell r="B3247" t="str">
            <v>E0185 - S. Oates Street</v>
          </cell>
          <cell r="C3247" t="str">
            <v>Frederick Pierson</v>
          </cell>
        </row>
        <row r="3248">
          <cell r="A3248" t="str">
            <v>Johnpatrick Eichler</v>
          </cell>
          <cell r="B3248" t="str">
            <v>E0076 - Americus</v>
          </cell>
          <cell r="C3248" t="str">
            <v>Colin Williams</v>
          </cell>
        </row>
        <row r="3249">
          <cell r="A3249" t="str">
            <v>Kanaan Shaw</v>
          </cell>
          <cell r="B3249" t="str">
            <v>E0253 - Cullman, AL</v>
          </cell>
          <cell r="C3249" t="str">
            <v>Kip Frew</v>
          </cell>
        </row>
        <row r="3250">
          <cell r="A3250" t="str">
            <v>Michael Herman</v>
          </cell>
          <cell r="B3250" t="str">
            <v>E0053 - Vivion</v>
          </cell>
          <cell r="C3250" t="str">
            <v>Austin Tudor</v>
          </cell>
        </row>
        <row r="3251">
          <cell r="A3251" t="str">
            <v>Nathan Collins</v>
          </cell>
          <cell r="B3251" t="str">
            <v>E0282 - Tupelo Commons</v>
          </cell>
          <cell r="C3251" t="str">
            <v>Cory Knight</v>
          </cell>
        </row>
        <row r="3252">
          <cell r="A3252" t="str">
            <v>Charles Addison</v>
          </cell>
          <cell r="B3252" t="str">
            <v>E0012 - Rocky Mount</v>
          </cell>
          <cell r="C3252" t="str">
            <v>Jesse Ramirez Perez</v>
          </cell>
        </row>
        <row r="3253">
          <cell r="A3253" t="str">
            <v>NOLAN HUTSON</v>
          </cell>
          <cell r="B3253" t="str">
            <v>E0211 - Hamilton Crossing</v>
          </cell>
          <cell r="C3253" t="str">
            <v>Spencer Kappelman</v>
          </cell>
        </row>
        <row r="3254">
          <cell r="A3254" t="str">
            <v>Romeo Madrill</v>
          </cell>
          <cell r="B3254" t="str">
            <v>E0154 - Lawton</v>
          </cell>
          <cell r="C3254" t="str">
            <v>Charles Gilbow</v>
          </cell>
        </row>
        <row r="3255">
          <cell r="A3255" t="str">
            <v>Parker Voss</v>
          </cell>
          <cell r="B3255" t="str">
            <v>E0139 - Gretna</v>
          </cell>
          <cell r="C3255" t="str">
            <v>Jeff Demboski</v>
          </cell>
        </row>
        <row r="3256">
          <cell r="A3256" t="str">
            <v>Devon Davis</v>
          </cell>
          <cell r="B3256" t="str">
            <v>E0311 - Liberty, TX</v>
          </cell>
          <cell r="C3256" t="str">
            <v>Casper Eckols</v>
          </cell>
        </row>
        <row r="3257">
          <cell r="A3257" t="str">
            <v>Sam Bryant</v>
          </cell>
          <cell r="B3257" t="str">
            <v>E0084 - Omaha 120</v>
          </cell>
          <cell r="C3257" t="str">
            <v>Clark Cull</v>
          </cell>
        </row>
        <row r="3258">
          <cell r="A3258" t="str">
            <v>Jair Gomez</v>
          </cell>
          <cell r="B3258" t="str">
            <v>E0152 - North Charleston</v>
          </cell>
          <cell r="C3258" t="str">
            <v>Douglas Boeres</v>
          </cell>
        </row>
        <row r="3259">
          <cell r="A3259" t="str">
            <v>Andrew Hensley</v>
          </cell>
          <cell r="B3259" t="str">
            <v>E0147 - Winona</v>
          </cell>
          <cell r="C3259" t="str">
            <v>Randall Sullivan</v>
          </cell>
        </row>
        <row r="3260">
          <cell r="A3260" t="str">
            <v>Myles Bruemmer</v>
          </cell>
          <cell r="B3260" t="str">
            <v>E0147 - Winona</v>
          </cell>
          <cell r="C3260" t="str">
            <v>Randall Sullivan</v>
          </cell>
        </row>
        <row r="3261">
          <cell r="A3261" t="str">
            <v>Jaidon Moore</v>
          </cell>
          <cell r="B3261" t="str">
            <v>E0285 - Surfside Commons</v>
          </cell>
          <cell r="C3261" t="str">
            <v>Matthew Bridges</v>
          </cell>
        </row>
        <row r="3262">
          <cell r="A3262" t="str">
            <v>Conner Humphrey</v>
          </cell>
          <cell r="B3262" t="str">
            <v>E0214 - Doe Run Blvd</v>
          </cell>
          <cell r="C3262" t="str">
            <v>Cecilia Pate</v>
          </cell>
        </row>
        <row r="3263">
          <cell r="A3263" t="str">
            <v>Thomas Smith</v>
          </cell>
          <cell r="B3263" t="str">
            <v>E0122 - TN Lawrenceburg</v>
          </cell>
          <cell r="C3263" t="str">
            <v>Howard Montes</v>
          </cell>
        </row>
        <row r="3264">
          <cell r="A3264" t="str">
            <v>Brianna Willson</v>
          </cell>
          <cell r="B3264" t="str">
            <v>E0247 - Estes Pkwy</v>
          </cell>
          <cell r="C3264" t="str">
            <v>Stephanie Ratcliffe</v>
          </cell>
        </row>
        <row r="3265">
          <cell r="A3265" t="str">
            <v>Kendrick Nelson</v>
          </cell>
          <cell r="B3265" t="str">
            <v>E0269 - Schillinger Road</v>
          </cell>
          <cell r="C3265" t="str">
            <v>Sean Stevens</v>
          </cell>
        </row>
        <row r="3266">
          <cell r="A3266" t="str">
            <v>Aeron Wright</v>
          </cell>
          <cell r="B3266" t="str">
            <v>E0246 - Washington, NC</v>
          </cell>
          <cell r="C3266" t="str">
            <v>Nicholas Way</v>
          </cell>
        </row>
        <row r="3267">
          <cell r="A3267" t="str">
            <v>Brandon DeLoach</v>
          </cell>
          <cell r="B3267" t="str">
            <v>E0246 - Washington, NC</v>
          </cell>
          <cell r="C3267" t="str">
            <v>Nicholas Way</v>
          </cell>
        </row>
        <row r="3268">
          <cell r="A3268" t="str">
            <v>levar wiggins</v>
          </cell>
          <cell r="B3268" t="str">
            <v>E0161 - West Marietta, GA</v>
          </cell>
          <cell r="C3268" t="str">
            <v>Stephanie Huff</v>
          </cell>
        </row>
        <row r="3269">
          <cell r="A3269" t="str">
            <v>Jordan soler</v>
          </cell>
          <cell r="B3269" t="str">
            <v>E0284 - Niagara Falls, NY</v>
          </cell>
          <cell r="C3269" t="str">
            <v>Jon Roewer</v>
          </cell>
        </row>
        <row r="3270">
          <cell r="A3270" t="str">
            <v>TANNER WINN</v>
          </cell>
          <cell r="B3270" t="str">
            <v>E0189 - Athens GA 2 Lexington Rd</v>
          </cell>
          <cell r="C3270" t="str">
            <v>Ronald Boyett</v>
          </cell>
        </row>
        <row r="3271">
          <cell r="A3271" t="str">
            <v>Emmanuel Twine</v>
          </cell>
          <cell r="B3271" t="str">
            <v>E0019 - High Point</v>
          </cell>
          <cell r="C3271" t="str">
            <v>Nicholas Anthony</v>
          </cell>
        </row>
        <row r="3272">
          <cell r="A3272" t="str">
            <v>Dayton Rial</v>
          </cell>
          <cell r="B3272" t="str">
            <v>E0211 - Hamilton Crossing</v>
          </cell>
          <cell r="C3272" t="str">
            <v>Spencer Kappelman</v>
          </cell>
        </row>
        <row r="3273">
          <cell r="A3273" t="str">
            <v>Bentley Place</v>
          </cell>
          <cell r="B3273" t="str">
            <v>E0364 - Platteville, WI</v>
          </cell>
          <cell r="C3273" t="str">
            <v>Aaron McVicker</v>
          </cell>
        </row>
        <row r="3274">
          <cell r="A3274" t="str">
            <v>Nevaeh Stoen</v>
          </cell>
          <cell r="B3274" t="str">
            <v>E0289 - Wegge Court</v>
          </cell>
          <cell r="C3274" t="str">
            <v>Justin Cowans</v>
          </cell>
        </row>
        <row r="3275">
          <cell r="A3275" t="str">
            <v>George Woods</v>
          </cell>
          <cell r="B3275" t="str">
            <v>E0021 - Battleground</v>
          </cell>
          <cell r="C3275" t="str">
            <v>Chasity Bryant</v>
          </cell>
        </row>
        <row r="3276">
          <cell r="A3276" t="str">
            <v>Paul Smurda</v>
          </cell>
          <cell r="B3276" t="str">
            <v>E0096 - Athens / Athens GA 1</v>
          </cell>
          <cell r="C3276" t="str">
            <v>Thomas Russell</v>
          </cell>
        </row>
        <row r="3277">
          <cell r="A3277" t="str">
            <v>Tanarius Elmore</v>
          </cell>
          <cell r="B3277" t="str">
            <v>E0088 - Fargo</v>
          </cell>
          <cell r="C3277" t="str">
            <v>Justin Murray</v>
          </cell>
        </row>
        <row r="3278">
          <cell r="A3278" t="str">
            <v>sam munger</v>
          </cell>
          <cell r="B3278" t="str">
            <v>E0029 - Apex</v>
          </cell>
          <cell r="C3278" t="str">
            <v>Daniel Richardson</v>
          </cell>
        </row>
        <row r="3279">
          <cell r="A3279" t="str">
            <v>Haurice ONeal</v>
          </cell>
          <cell r="B3279" t="str">
            <v>E0071 - S Marietta Pkwy / Square</v>
          </cell>
          <cell r="C3279" t="str">
            <v>Marcus Jones</v>
          </cell>
        </row>
        <row r="3280">
          <cell r="A3280" t="str">
            <v>Nicholas Matse</v>
          </cell>
          <cell r="B3280" t="str">
            <v>E0210 - Center Avenue</v>
          </cell>
          <cell r="C3280" t="str">
            <v>AARON RITENOUR</v>
          </cell>
        </row>
        <row r="3281">
          <cell r="A3281" t="str">
            <v>Casie Gunter</v>
          </cell>
          <cell r="B3281" t="str">
            <v>E0253 - Cullman, AL</v>
          </cell>
          <cell r="C3281" t="str">
            <v>Kip Frew</v>
          </cell>
        </row>
        <row r="3282">
          <cell r="A3282" t="str">
            <v>Elijah McIntyre</v>
          </cell>
          <cell r="B3282" t="str">
            <v>E0056 - Matthews Orangeburg</v>
          </cell>
          <cell r="C3282" t="str">
            <v>Josh Nordgren</v>
          </cell>
        </row>
        <row r="3283">
          <cell r="A3283" t="str">
            <v>Isaiah Summey</v>
          </cell>
          <cell r="B3283" t="str">
            <v>E0012 - Rocky Mount</v>
          </cell>
          <cell r="C3283" t="str">
            <v>Jesse Ramirez Perez</v>
          </cell>
        </row>
        <row r="3284">
          <cell r="A3284" t="str">
            <v>Zachary Green</v>
          </cell>
          <cell r="B3284" t="str">
            <v>E0166 - Hartselle, AL</v>
          </cell>
          <cell r="C3284" t="str">
            <v>Stephanie Bratcher</v>
          </cell>
        </row>
        <row r="3285">
          <cell r="A3285" t="str">
            <v>Madison Mitchell</v>
          </cell>
          <cell r="B3285" t="str">
            <v>E0270 - Lecanto, FL</v>
          </cell>
          <cell r="C3285" t="str">
            <v>Robert Gambino</v>
          </cell>
        </row>
        <row r="3286">
          <cell r="A3286" t="str">
            <v>Kaleb Goad</v>
          </cell>
          <cell r="B3286" t="str">
            <v>E0310 - Garrett</v>
          </cell>
          <cell r="C3286" t="str">
            <v>Jon Thornton</v>
          </cell>
        </row>
        <row r="3287">
          <cell r="A3287" t="str">
            <v>Victora Ayala</v>
          </cell>
          <cell r="B3287" t="str">
            <v>E0239 - Pampa, TX</v>
          </cell>
          <cell r="C3287" t="str">
            <v>Katherine Hockaday</v>
          </cell>
        </row>
        <row r="3288">
          <cell r="A3288" t="str">
            <v>Matthew Coleman</v>
          </cell>
          <cell r="B3288" t="str">
            <v>E0329 - Princeton, WV</v>
          </cell>
          <cell r="C3288" t="str">
            <v>Joe Chavez</v>
          </cell>
        </row>
        <row r="3289">
          <cell r="A3289" t="str">
            <v>Alyssa Kirby</v>
          </cell>
          <cell r="B3289" t="str">
            <v>E0162 - Lake City, FL</v>
          </cell>
          <cell r="C3289" t="str">
            <v>Brian Thomas</v>
          </cell>
        </row>
        <row r="3290">
          <cell r="A3290" t="str">
            <v>Matthew Barnes</v>
          </cell>
          <cell r="B3290" t="str">
            <v>E0289 - Wegge Court</v>
          </cell>
          <cell r="C3290" t="str">
            <v>Justin Cowans</v>
          </cell>
        </row>
        <row r="3291">
          <cell r="A3291" t="str">
            <v>Brandon Jones</v>
          </cell>
          <cell r="B3291" t="str">
            <v>E0159 - Muscle Shoals, AL</v>
          </cell>
          <cell r="C3291" t="str">
            <v>Molly Wilson</v>
          </cell>
        </row>
        <row r="3292">
          <cell r="A3292" t="str">
            <v>David Henges</v>
          </cell>
          <cell r="B3292" t="str">
            <v>E0210 - Center Avenue</v>
          </cell>
          <cell r="C3292" t="str">
            <v>AARON RITENOUR</v>
          </cell>
        </row>
        <row r="3293">
          <cell r="A3293" t="str">
            <v>Sydney Ramthun</v>
          </cell>
          <cell r="B3293" t="str">
            <v>E0009 - Peachtree City/Sharpsburg</v>
          </cell>
          <cell r="C3293" t="str">
            <v>Charles Best</v>
          </cell>
        </row>
        <row r="3294">
          <cell r="A3294" t="str">
            <v>Joseph Hevener</v>
          </cell>
          <cell r="B3294" t="str">
            <v>E0118 - Staunton</v>
          </cell>
          <cell r="C3294" t="str">
            <v>Mark Shreffler</v>
          </cell>
        </row>
        <row r="3295">
          <cell r="A3295" t="str">
            <v>Warren Robinson</v>
          </cell>
          <cell r="B3295" t="str">
            <v>E0056 - Matthews Orangeburg</v>
          </cell>
          <cell r="C3295" t="str">
            <v>Josh Nordgren</v>
          </cell>
        </row>
        <row r="3296">
          <cell r="A3296" t="str">
            <v>Jeffrey Mays</v>
          </cell>
          <cell r="B3296" t="str">
            <v>E0256 - Sturbridge</v>
          </cell>
          <cell r="C3296" t="str">
            <v>Patrick Swain</v>
          </cell>
        </row>
        <row r="3297">
          <cell r="A3297" t="str">
            <v>Damonate Teasley</v>
          </cell>
          <cell r="B3297" t="str">
            <v>E0165 - White House, TN</v>
          </cell>
          <cell r="C3297" t="str">
            <v>Don Cross</v>
          </cell>
        </row>
        <row r="3298">
          <cell r="A3298" t="str">
            <v>Gabriel Salinas Jr.</v>
          </cell>
          <cell r="B3298" t="str">
            <v>E0260 - Pebble Hills</v>
          </cell>
          <cell r="C3298" t="str">
            <v>Efrain Villareal</v>
          </cell>
        </row>
        <row r="3299">
          <cell r="A3299" t="str">
            <v>Tamarae Towns</v>
          </cell>
          <cell r="B3299" t="str">
            <v>E0364 - Platteville, WI</v>
          </cell>
          <cell r="C3299" t="str">
            <v>Aaron McVicker</v>
          </cell>
        </row>
        <row r="3300">
          <cell r="A3300" t="str">
            <v>Kamden Blackmon</v>
          </cell>
          <cell r="B3300" t="str">
            <v>E0002 - Thomaston</v>
          </cell>
          <cell r="C3300" t="str">
            <v>Jonathan Richardson</v>
          </cell>
        </row>
        <row r="3301">
          <cell r="A3301" t="str">
            <v>Vincent Curry</v>
          </cell>
          <cell r="B3301" t="str">
            <v>E0273 - White Bluff</v>
          </cell>
          <cell r="C3301" t="str">
            <v>RONALD BEIL</v>
          </cell>
        </row>
        <row r="3302">
          <cell r="A3302" t="str">
            <v>Nathan Emerick</v>
          </cell>
          <cell r="B3302" t="str">
            <v>E0058 - Lanier / Friendship</v>
          </cell>
          <cell r="C3302" t="str">
            <v>Benjamin Barbour</v>
          </cell>
        </row>
        <row r="3303">
          <cell r="A3303" t="str">
            <v>Amber Gish</v>
          </cell>
          <cell r="B3303" t="str">
            <v>E0266 - Mountain Home, ID</v>
          </cell>
          <cell r="C3303" t="str">
            <v>Rebecca McCallum-Cameron</v>
          </cell>
        </row>
        <row r="3304">
          <cell r="A3304" t="str">
            <v>Victor Banuelos</v>
          </cell>
          <cell r="B3304" t="str">
            <v>E0062 - Speedway</v>
          </cell>
          <cell r="C3304" t="str">
            <v>Rex Humerickhouse</v>
          </cell>
        </row>
        <row r="3305">
          <cell r="A3305" t="str">
            <v>Jennifer England</v>
          </cell>
          <cell r="B3305" t="str">
            <v>E0159 - Muscle Shoals, AL</v>
          </cell>
          <cell r="C3305" t="str">
            <v>Molly Wilson</v>
          </cell>
        </row>
        <row r="3306">
          <cell r="A3306" t="str">
            <v>Brandon Hill</v>
          </cell>
          <cell r="B3306" t="str">
            <v>E0068 - Nacogdoches</v>
          </cell>
          <cell r="C3306" t="str">
            <v>Rick Thornton</v>
          </cell>
        </row>
        <row r="3307">
          <cell r="A3307" t="str">
            <v>Emad Khawer</v>
          </cell>
          <cell r="B3307" t="str">
            <v>E0015 - Dacula</v>
          </cell>
          <cell r="C3307" t="str">
            <v>Matt Bachman</v>
          </cell>
        </row>
        <row r="3308">
          <cell r="A3308" t="str">
            <v>Shannon Foster</v>
          </cell>
          <cell r="B3308" t="str">
            <v>E0125 - North Richland Hills</v>
          </cell>
          <cell r="C3308" t="str">
            <v>Scott Lindsey</v>
          </cell>
        </row>
        <row r="3309">
          <cell r="A3309" t="str">
            <v>Lorenso Smith</v>
          </cell>
          <cell r="B3309" t="str">
            <v>E0256 - Sturbridge</v>
          </cell>
          <cell r="C3309" t="str">
            <v>Patrick Swain</v>
          </cell>
        </row>
        <row r="3310">
          <cell r="A3310" t="str">
            <v>Christopher Bass</v>
          </cell>
          <cell r="B3310" t="str">
            <v>E0123 - Shelbyville</v>
          </cell>
          <cell r="C3310" t="str">
            <v>Byron Barnes</v>
          </cell>
        </row>
        <row r="3311">
          <cell r="A3311" t="str">
            <v>John Kenefick</v>
          </cell>
          <cell r="B3311" t="str">
            <v>E0033 - Pinehurst</v>
          </cell>
          <cell r="C3311" t="str">
            <v>Michael Blackwell</v>
          </cell>
        </row>
        <row r="3312">
          <cell r="A3312" t="str">
            <v>Jacob Ray</v>
          </cell>
          <cell r="B3312" t="str">
            <v>E0123 - Shelbyville</v>
          </cell>
          <cell r="C3312" t="str">
            <v>Byron Barnes</v>
          </cell>
        </row>
        <row r="3313">
          <cell r="A3313" t="str">
            <v>Washington Joshua</v>
          </cell>
          <cell r="B3313" t="str">
            <v>E0152 - North Charleston</v>
          </cell>
          <cell r="C3313" t="str">
            <v>Douglas Boeres</v>
          </cell>
        </row>
        <row r="3314">
          <cell r="A3314" t="str">
            <v>Christopher Burke</v>
          </cell>
          <cell r="B3314" t="str">
            <v>E0101 - Victory Square</v>
          </cell>
          <cell r="C3314" t="str">
            <v>Alphonso Dyer</v>
          </cell>
        </row>
        <row r="3315">
          <cell r="A3315" t="str">
            <v>Brielle Wolfley</v>
          </cell>
          <cell r="B3315" t="str">
            <v>E0266 - Mountain Home, ID</v>
          </cell>
          <cell r="C3315" t="str">
            <v>Rebecca McCallum-Cameron</v>
          </cell>
        </row>
        <row r="3316">
          <cell r="A3316" t="str">
            <v>Keiton Kerns</v>
          </cell>
          <cell r="B3316" t="str">
            <v>E0247 - Estes Pkwy</v>
          </cell>
          <cell r="C3316" t="str">
            <v>Stephanie Ratcliffe</v>
          </cell>
        </row>
        <row r="3317">
          <cell r="A3317" t="str">
            <v>Jayonie Sparkman</v>
          </cell>
          <cell r="B3317" t="str">
            <v>E0363 - Marshfield, WI</v>
          </cell>
          <cell r="C3317" t="str">
            <v>Charles Hayes</v>
          </cell>
        </row>
        <row r="3318">
          <cell r="A3318" t="str">
            <v>Jacob Hopkins</v>
          </cell>
          <cell r="B3318" t="str">
            <v>E0317 - North Lexington, KY</v>
          </cell>
          <cell r="C3318" t="str">
            <v>Mark Cassidy</v>
          </cell>
        </row>
        <row r="3319">
          <cell r="A3319" t="str">
            <v>Christian Anderson</v>
          </cell>
          <cell r="B3319" t="str">
            <v>E0097 - Brevard</v>
          </cell>
          <cell r="C3319" t="str">
            <v>Jensen Shearin</v>
          </cell>
        </row>
        <row r="3320">
          <cell r="A3320" t="str">
            <v>Joshua Long</v>
          </cell>
          <cell r="B3320" t="str">
            <v>E0026 - Moncks Corner</v>
          </cell>
          <cell r="C3320" t="str">
            <v>Justin Cooper</v>
          </cell>
        </row>
        <row r="3321">
          <cell r="A3321" t="str">
            <v>FRANK HICKMAN</v>
          </cell>
          <cell r="B3321" t="str">
            <v>E0121 - Hilton Head</v>
          </cell>
          <cell r="C3321" t="str">
            <v>Dennis Gallegos</v>
          </cell>
        </row>
        <row r="3322">
          <cell r="A3322" t="str">
            <v>Navante Hinds</v>
          </cell>
          <cell r="B3322" t="str">
            <v>E0154 - Lawton</v>
          </cell>
          <cell r="C3322" t="str">
            <v>Charles Gilbow</v>
          </cell>
        </row>
        <row r="3323">
          <cell r="A3323" t="str">
            <v>Zachary Hagemann</v>
          </cell>
          <cell r="B3323" t="str">
            <v>E0310 - Garrett</v>
          </cell>
          <cell r="C3323" t="str">
            <v>Jon Thornton</v>
          </cell>
        </row>
        <row r="3324">
          <cell r="A3324" t="str">
            <v>Cody Hatfield</v>
          </cell>
          <cell r="B3324" t="str">
            <v>E0167 - Athens - Mayberry, AL</v>
          </cell>
          <cell r="C3324" t="str">
            <v>Steven Hurford</v>
          </cell>
        </row>
        <row r="3325">
          <cell r="A3325" t="str">
            <v>Aijalon Williams</v>
          </cell>
          <cell r="B3325" t="str">
            <v>E0041 - Hoover</v>
          </cell>
          <cell r="C3325" t="str">
            <v>Britt Bonds</v>
          </cell>
        </row>
        <row r="3326">
          <cell r="A3326" t="str">
            <v>Chad Davison</v>
          </cell>
          <cell r="B3326" t="str">
            <v>E0285 - Surfside Commons</v>
          </cell>
          <cell r="C3326" t="str">
            <v>Matthew Bridges</v>
          </cell>
        </row>
        <row r="3327">
          <cell r="A3327" t="str">
            <v>Terrance Passmore</v>
          </cell>
          <cell r="B3327" t="str">
            <v>E0048 - Peake</v>
          </cell>
          <cell r="C3327" t="str">
            <v>Jermaine Goodin</v>
          </cell>
        </row>
        <row r="3328">
          <cell r="A3328" t="str">
            <v>Dusty Wheeler</v>
          </cell>
          <cell r="B3328" t="str">
            <v>E0090 - Minot</v>
          </cell>
          <cell r="C3328" t="str">
            <v>Leslie Conway</v>
          </cell>
        </row>
        <row r="3329">
          <cell r="A3329" t="str">
            <v>Talance Holman</v>
          </cell>
          <cell r="B3329" t="str">
            <v>E0056 - Matthews Orangeburg</v>
          </cell>
          <cell r="C3329" t="str">
            <v>Josh Nordgren</v>
          </cell>
        </row>
        <row r="3330">
          <cell r="A3330" t="str">
            <v>Kaleb Sims</v>
          </cell>
          <cell r="B3330" t="str">
            <v>E0196 - Theydon Bend</v>
          </cell>
          <cell r="C3330" t="str">
            <v>Nathan Clement</v>
          </cell>
        </row>
        <row r="3331">
          <cell r="A3331" t="str">
            <v>Rosson Duplesis</v>
          </cell>
          <cell r="B3331" t="str">
            <v>E0065 - Foley</v>
          </cell>
          <cell r="C3331" t="str">
            <v>Owen Williamson</v>
          </cell>
        </row>
        <row r="3332">
          <cell r="A3332" t="str">
            <v>Meleaha Carlson</v>
          </cell>
          <cell r="B3332" t="str">
            <v>E0016 - Evans</v>
          </cell>
          <cell r="C3332" t="str">
            <v>Erinn Ames</v>
          </cell>
        </row>
        <row r="3333">
          <cell r="A3333" t="str">
            <v>Brookelynn Wilson</v>
          </cell>
          <cell r="B3333" t="str">
            <v>E0385 - Early, TX</v>
          </cell>
          <cell r="C3333" t="str">
            <v>Roy Ramirez</v>
          </cell>
        </row>
        <row r="3334">
          <cell r="A3334" t="str">
            <v>Prince Assiobo</v>
          </cell>
          <cell r="B3334" t="str">
            <v>E0084 - Omaha 120</v>
          </cell>
          <cell r="C3334" t="str">
            <v>Clark Cull</v>
          </cell>
        </row>
        <row r="3335">
          <cell r="A3335" t="str">
            <v>Jimmy Vu</v>
          </cell>
          <cell r="B3335" t="str">
            <v>E0020 - Conway</v>
          </cell>
          <cell r="C3335" t="str">
            <v>Joseph Landfried</v>
          </cell>
        </row>
        <row r="3336">
          <cell r="A3336" t="str">
            <v>Alexis Brightman</v>
          </cell>
          <cell r="B3336" t="str">
            <v>E0385 - Early, TX</v>
          </cell>
          <cell r="C3336" t="str">
            <v>Roy Ramirez</v>
          </cell>
        </row>
        <row r="3337">
          <cell r="A3337" t="str">
            <v>Jacob Long</v>
          </cell>
          <cell r="B3337" t="str">
            <v>E0221 - Somerset, KY</v>
          </cell>
          <cell r="C3337" t="str">
            <v>James Stomieroski</v>
          </cell>
        </row>
        <row r="3338">
          <cell r="A3338" t="str">
            <v>Rylie Harrison</v>
          </cell>
          <cell r="B3338" t="str">
            <v>E0065 - Foley</v>
          </cell>
          <cell r="C3338" t="str">
            <v>Owen Williamson</v>
          </cell>
        </row>
        <row r="3339">
          <cell r="A3339" t="str">
            <v>Caroline Taylor</v>
          </cell>
          <cell r="B3339" t="str">
            <v>E0307 - East Statesboro, GA</v>
          </cell>
          <cell r="C3339" t="str">
            <v>Veronica Wyrostek</v>
          </cell>
        </row>
        <row r="3340">
          <cell r="A3340" t="str">
            <v>Anthony Cannon</v>
          </cell>
          <cell r="B3340" t="str">
            <v>E0101 - Victory Square</v>
          </cell>
          <cell r="C3340" t="str">
            <v>Alphonso Dyer</v>
          </cell>
        </row>
        <row r="3341">
          <cell r="A3341" t="str">
            <v>ROBERT DENNIS</v>
          </cell>
          <cell r="B3341" t="str">
            <v>E0101 - Victory Square</v>
          </cell>
          <cell r="C3341" t="str">
            <v>Alphonso Dyer</v>
          </cell>
        </row>
        <row r="3342">
          <cell r="A3342" t="str">
            <v>Cody Drobnick</v>
          </cell>
          <cell r="B3342" t="str">
            <v>E0223 - Otter Lake Road</v>
          </cell>
          <cell r="C3342" t="str">
            <v>Kendall Cannimore</v>
          </cell>
        </row>
        <row r="3343">
          <cell r="A3343" t="str">
            <v>Nicholas Town</v>
          </cell>
          <cell r="B3343" t="str">
            <v>E0105 - St Augustine</v>
          </cell>
          <cell r="C3343" t="str">
            <v>Troy Webb</v>
          </cell>
        </row>
        <row r="3344">
          <cell r="A3344" t="str">
            <v>Lexie Waldrep</v>
          </cell>
          <cell r="B3344" t="str">
            <v>E0253 - Cullman, AL</v>
          </cell>
          <cell r="C3344" t="str">
            <v>Kip Frew</v>
          </cell>
        </row>
        <row r="3345">
          <cell r="A3345" t="str">
            <v>Xavier Harris</v>
          </cell>
          <cell r="B3345" t="str">
            <v>E0218 - Borger, TX</v>
          </cell>
          <cell r="C3345" t="str">
            <v>Tyra Payne</v>
          </cell>
        </row>
        <row r="3346">
          <cell r="A3346" t="str">
            <v>Alyssa Riggs</v>
          </cell>
          <cell r="B3346" t="str">
            <v>E0253 - Cullman, AL</v>
          </cell>
          <cell r="C3346" t="str">
            <v>Kip Frew</v>
          </cell>
        </row>
        <row r="3347">
          <cell r="A3347" t="str">
            <v>aiden wood</v>
          </cell>
          <cell r="B3347" t="str">
            <v>E0235 - Shelby, NC</v>
          </cell>
          <cell r="C3347" t="str">
            <v>Joshua Cloonan</v>
          </cell>
        </row>
        <row r="3348">
          <cell r="A3348" t="str">
            <v>Jadyn Johnson</v>
          </cell>
          <cell r="B3348" t="str">
            <v>E0117 - Springdale</v>
          </cell>
          <cell r="C3348" t="str">
            <v>Danielle Carroll</v>
          </cell>
        </row>
        <row r="3349">
          <cell r="A3349" t="str">
            <v>Jasmine Boston</v>
          </cell>
          <cell r="B3349" t="str">
            <v>E0027 - Dublin</v>
          </cell>
          <cell r="C3349" t="str">
            <v>Sam Jarrell</v>
          </cell>
        </row>
        <row r="3350">
          <cell r="A3350" t="str">
            <v>Nicholas Keys</v>
          </cell>
          <cell r="B3350" t="str">
            <v>E0126 - Charlottesville</v>
          </cell>
          <cell r="C3350" t="str">
            <v>Nathan Goldenberg</v>
          </cell>
        </row>
        <row r="3351">
          <cell r="A3351" t="str">
            <v>Trinity Pennington</v>
          </cell>
          <cell r="B3351" t="str">
            <v>E0261- Wayne Road</v>
          </cell>
          <cell r="C3351" t="str">
            <v>Brian Hodge</v>
          </cell>
        </row>
        <row r="3352">
          <cell r="A3352" t="str">
            <v>Nicolas Bieytes Castro</v>
          </cell>
          <cell r="B3352" t="str">
            <v>E0051 - Roswell / Holcomb</v>
          </cell>
          <cell r="C3352" t="str">
            <v>Jeffrey Dunham, Jr</v>
          </cell>
        </row>
        <row r="3353">
          <cell r="A3353" t="str">
            <v>Tyrese Lamar</v>
          </cell>
          <cell r="B3353" t="str">
            <v>E0141 - Northwood Park</v>
          </cell>
          <cell r="C3353" t="str">
            <v>David Nightingale</v>
          </cell>
        </row>
        <row r="3354">
          <cell r="A3354" t="str">
            <v>Mason Williams</v>
          </cell>
          <cell r="B3354" t="str">
            <v>E0151 - Helena, AL</v>
          </cell>
          <cell r="C3354" t="str">
            <v>Keith McDonald</v>
          </cell>
        </row>
        <row r="3355">
          <cell r="A3355" t="str">
            <v>Ty Cottrill</v>
          </cell>
          <cell r="B3355" t="str">
            <v>E0191 - Emily Drive</v>
          </cell>
          <cell r="C3355" t="str">
            <v>Andrew Davis</v>
          </cell>
        </row>
        <row r="3356">
          <cell r="A3356" t="str">
            <v>Tyler Stump</v>
          </cell>
          <cell r="B3356" t="str">
            <v>E0145 - Pulaski</v>
          </cell>
          <cell r="C3356" t="str">
            <v>James Stone</v>
          </cell>
        </row>
        <row r="3357">
          <cell r="A3357" t="str">
            <v>Donovan Trevino</v>
          </cell>
          <cell r="B3357" t="str">
            <v>E0053 - Vivion</v>
          </cell>
          <cell r="C3357" t="str">
            <v>Austin Tudor</v>
          </cell>
        </row>
        <row r="3358">
          <cell r="A3358" t="str">
            <v>Amanda Smith</v>
          </cell>
          <cell r="B3358" t="str">
            <v>E0232 - North Madison</v>
          </cell>
          <cell r="C3358" t="str">
            <v>Bradley Estis</v>
          </cell>
        </row>
        <row r="3359">
          <cell r="A3359" t="str">
            <v>Elizabeth Rodriguez</v>
          </cell>
          <cell r="B3359" t="str">
            <v>E0043 - Boulder Creek</v>
          </cell>
          <cell r="C3359" t="str">
            <v>Jimmy Foster</v>
          </cell>
        </row>
        <row r="3360">
          <cell r="A3360" t="str">
            <v>DAndre Prince</v>
          </cell>
          <cell r="B3360" t="str">
            <v>E0286 - Westover Road</v>
          </cell>
          <cell r="C3360" t="str">
            <v>Mary Hoar</v>
          </cell>
        </row>
        <row r="3361">
          <cell r="A3361" t="str">
            <v>Ethan Jaffurs</v>
          </cell>
          <cell r="B3361" t="str">
            <v>E0047 - Falcon Landing</v>
          </cell>
          <cell r="C3361" t="str">
            <v>Nicholas Huck</v>
          </cell>
        </row>
        <row r="3362">
          <cell r="A3362" t="str">
            <v>Mashaylynn Glover</v>
          </cell>
          <cell r="B3362" t="str">
            <v>E0221 - Somerset, KY</v>
          </cell>
          <cell r="C3362" t="str">
            <v>James Stomieroski</v>
          </cell>
        </row>
        <row r="3363">
          <cell r="A3363" t="str">
            <v>Jai’Den Watson</v>
          </cell>
          <cell r="B3363" t="str">
            <v>E0282 - Tupelo Commons</v>
          </cell>
          <cell r="C3363" t="str">
            <v>Cory Knight</v>
          </cell>
        </row>
        <row r="3364">
          <cell r="A3364" t="str">
            <v>Hunter Gilstrap</v>
          </cell>
          <cell r="B3364" t="str">
            <v>E0294 - Thomson, GA</v>
          </cell>
          <cell r="C3364" t="str">
            <v>Brandon Ortega</v>
          </cell>
        </row>
        <row r="3365">
          <cell r="A3365" t="str">
            <v>Gavin Steele</v>
          </cell>
          <cell r="B3365" t="str">
            <v>E0221 - Somerset, KY</v>
          </cell>
          <cell r="C3365" t="str">
            <v>James Stomieroski</v>
          </cell>
        </row>
        <row r="3366">
          <cell r="A3366" t="str">
            <v>Nathan Coyle</v>
          </cell>
          <cell r="B3366" t="str">
            <v>E0129 - Fort Wright</v>
          </cell>
          <cell r="C3366" t="str">
            <v>Samantha Simpson</v>
          </cell>
        </row>
        <row r="3367">
          <cell r="A3367" t="str">
            <v>Jamya Crenshaw</v>
          </cell>
          <cell r="B3367" t="str">
            <v>E0304 - Cliff Lake</v>
          </cell>
          <cell r="C3367" t="str">
            <v>Jacob Skouge</v>
          </cell>
        </row>
        <row r="3368">
          <cell r="A3368" t="str">
            <v>Semih Furkan Kalkan</v>
          </cell>
          <cell r="B3368" t="str">
            <v>E0051 - Roswell / Holcomb</v>
          </cell>
          <cell r="C3368" t="str">
            <v>Jeffrey Dunham, Jr</v>
          </cell>
        </row>
        <row r="3369">
          <cell r="A3369" t="str">
            <v>Nicholas Cunningham</v>
          </cell>
          <cell r="B3369" t="str">
            <v>E0203 - Walton Court</v>
          </cell>
          <cell r="C3369" t="str">
            <v>Matthew McCoy</v>
          </cell>
        </row>
        <row r="3370">
          <cell r="A3370" t="str">
            <v>Colton West</v>
          </cell>
          <cell r="B3370" t="str">
            <v>E0077 - PCB Back Beach</v>
          </cell>
          <cell r="C3370" t="str">
            <v>Daniel Higgins</v>
          </cell>
        </row>
        <row r="3371">
          <cell r="A3371" t="str">
            <v>Kingcha Lee</v>
          </cell>
          <cell r="B3371" t="str">
            <v>E0091 - Maplewood</v>
          </cell>
          <cell r="C3371" t="str">
            <v>Benjamin Eidem</v>
          </cell>
        </row>
        <row r="3372">
          <cell r="A3372" t="str">
            <v>David Ball</v>
          </cell>
          <cell r="B3372" t="str">
            <v>E0183 - Newport, TN</v>
          </cell>
          <cell r="C3372" t="str">
            <v>Samuel Schmidt</v>
          </cell>
        </row>
        <row r="3373">
          <cell r="A3373" t="str">
            <v>Michelle Barwick</v>
          </cell>
          <cell r="B3373" t="str">
            <v>E0295 - Ponca City, OK</v>
          </cell>
          <cell r="C3373" t="str">
            <v>Adam Bartholemew</v>
          </cell>
        </row>
        <row r="3374">
          <cell r="A3374" t="str">
            <v>Justice Childs</v>
          </cell>
          <cell r="B3374" t="str">
            <v>E0295 - Ponca City, OK</v>
          </cell>
          <cell r="C3374" t="str">
            <v>Adam Bartholemew</v>
          </cell>
        </row>
        <row r="3375">
          <cell r="A3375" t="str">
            <v>JAHAL ROBINSON</v>
          </cell>
          <cell r="B3375" t="str">
            <v>E0256 - Sturbridge</v>
          </cell>
          <cell r="C3375" t="str">
            <v>Patrick Swain</v>
          </cell>
        </row>
        <row r="3376">
          <cell r="A3376" t="str">
            <v>Cayson Hendrix</v>
          </cell>
          <cell r="B3376" t="str">
            <v>E0282 - Tupelo Commons</v>
          </cell>
          <cell r="C3376" t="str">
            <v>Cory Knight</v>
          </cell>
        </row>
        <row r="3377">
          <cell r="A3377" t="str">
            <v>Braxstin Roberts</v>
          </cell>
          <cell r="B3377" t="str">
            <v>E0241 - Tusculum</v>
          </cell>
          <cell r="C3377" t="str">
            <v>Matthew Roberts</v>
          </cell>
        </row>
        <row r="3378">
          <cell r="A3378" t="str">
            <v>Katya Rivera</v>
          </cell>
          <cell r="B3378" t="str">
            <v>E0259 - Belleview, FL</v>
          </cell>
          <cell r="C3378" t="str">
            <v>Joseph Baldwyn</v>
          </cell>
        </row>
        <row r="3379">
          <cell r="A3379" t="str">
            <v>Cedric Tillman</v>
          </cell>
          <cell r="B3379" t="str">
            <v>E0021 - Battleground</v>
          </cell>
          <cell r="C3379" t="str">
            <v>Chasity Bryant</v>
          </cell>
        </row>
        <row r="3380">
          <cell r="A3380" t="str">
            <v>Deborah Bradford</v>
          </cell>
          <cell r="B3380" t="str">
            <v>E0164 - Harvest, AL</v>
          </cell>
          <cell r="C3380" t="str">
            <v>Lane Carr</v>
          </cell>
        </row>
        <row r="3381">
          <cell r="A3381" t="str">
            <v>Emilio Esquivel</v>
          </cell>
          <cell r="B3381" t="str">
            <v>E0313 - Hillsboro, TX</v>
          </cell>
          <cell r="C3381" t="str">
            <v>Cody Rubit</v>
          </cell>
        </row>
        <row r="3382">
          <cell r="A3382" t="str">
            <v>Xanden Stewart</v>
          </cell>
          <cell r="B3382" t="str">
            <v>E0313 - Hillsboro, TX</v>
          </cell>
          <cell r="C3382" t="str">
            <v>Cody Rubit</v>
          </cell>
        </row>
        <row r="3383">
          <cell r="A3383" t="str">
            <v>Reginaldo Clemente</v>
          </cell>
          <cell r="B3383" t="str">
            <v>E0313 - Hillsboro, TX</v>
          </cell>
          <cell r="C3383" t="str">
            <v>Cody Rubit</v>
          </cell>
        </row>
        <row r="3384">
          <cell r="A3384" t="str">
            <v>Jose Gonzalez</v>
          </cell>
          <cell r="B3384" t="str">
            <v>E0156 - Clute, TX</v>
          </cell>
          <cell r="C3384" t="str">
            <v>Destiney Jimenez</v>
          </cell>
        </row>
        <row r="3385">
          <cell r="A3385" t="str">
            <v>Ah’Zia Thompson</v>
          </cell>
          <cell r="B3385" t="str">
            <v>E0045 - Watson</v>
          </cell>
          <cell r="C3385" t="str">
            <v>Steven Goddard</v>
          </cell>
        </row>
        <row r="3386">
          <cell r="A3386" t="str">
            <v>Brooklyn Passmore</v>
          </cell>
          <cell r="B3386" t="str">
            <v>E0048 - Peake</v>
          </cell>
          <cell r="C3386" t="str">
            <v>Jermaine Goodin</v>
          </cell>
        </row>
        <row r="3387">
          <cell r="A3387" t="str">
            <v>gavin blocker</v>
          </cell>
          <cell r="B3387" t="str">
            <v>E0121 - Hilton Head</v>
          </cell>
          <cell r="C3387" t="str">
            <v>Dennis Gallegos</v>
          </cell>
        </row>
        <row r="3388">
          <cell r="A3388" t="str">
            <v>Carter Kinley</v>
          </cell>
          <cell r="B3388" t="str">
            <v>E0009 - Peachtree City/Sharpsburg</v>
          </cell>
          <cell r="C3388" t="str">
            <v>Charles Best</v>
          </cell>
        </row>
        <row r="3389">
          <cell r="A3389" t="str">
            <v>ADAM DOUGLAS</v>
          </cell>
          <cell r="B3389" t="str">
            <v>E0155 - Columbia SC</v>
          </cell>
          <cell r="C3389" t="str">
            <v>Scott Gulasa</v>
          </cell>
        </row>
        <row r="3390">
          <cell r="A3390" t="str">
            <v>Brandon Davis</v>
          </cell>
          <cell r="B3390" t="str">
            <v>E0162 - Lake City, FL</v>
          </cell>
          <cell r="C3390" t="str">
            <v>Brian Thomas</v>
          </cell>
        </row>
        <row r="3391">
          <cell r="A3391" t="str">
            <v>Dylan Naylor</v>
          </cell>
          <cell r="B3391" t="str">
            <v>E0126 - Charlottesville</v>
          </cell>
          <cell r="C3391" t="str">
            <v>Nathan Goldenberg</v>
          </cell>
        </row>
        <row r="3392">
          <cell r="A3392" t="str">
            <v>Kenny Tichenor</v>
          </cell>
          <cell r="B3392" t="str">
            <v>E0122 - TN Lawrenceburg</v>
          </cell>
          <cell r="C3392" t="str">
            <v>Howard Montes</v>
          </cell>
        </row>
        <row r="3393">
          <cell r="A3393" t="str">
            <v>Jaquan Fondall</v>
          </cell>
          <cell r="B3393" t="str">
            <v>E0101 - Victory Square</v>
          </cell>
          <cell r="C3393" t="str">
            <v>Alphonso Dyer</v>
          </cell>
        </row>
        <row r="3394">
          <cell r="A3394" t="str">
            <v>May Music</v>
          </cell>
          <cell r="B3394" t="str">
            <v>E0201 - Culpeper, VA</v>
          </cell>
          <cell r="C3394" t="str">
            <v>Jonathan Ackerman</v>
          </cell>
        </row>
        <row r="3395">
          <cell r="A3395" t="str">
            <v>Osmel Rodriguez</v>
          </cell>
          <cell r="B3395" t="str">
            <v>E0107 - Gainesville</v>
          </cell>
          <cell r="C3395" t="str">
            <v>Kyle Busch</v>
          </cell>
        </row>
        <row r="3396">
          <cell r="A3396" t="str">
            <v>Fabian Solano-Wiley</v>
          </cell>
          <cell r="B3396" t="str">
            <v>E0071 - S Marietta Pkwy / Square</v>
          </cell>
          <cell r="C3396" t="str">
            <v>Marcus Jones</v>
          </cell>
        </row>
        <row r="3397">
          <cell r="A3397" t="str">
            <v>Irvin Lopez</v>
          </cell>
          <cell r="B3397" t="str">
            <v>E0071 - S Marietta Pkwy / Square</v>
          </cell>
          <cell r="C3397" t="str">
            <v>Marcus Jones</v>
          </cell>
        </row>
        <row r="3398">
          <cell r="A3398" t="str">
            <v>Shamar Leach</v>
          </cell>
          <cell r="B3398" t="str">
            <v>E0273 - White Bluff</v>
          </cell>
          <cell r="C3398" t="str">
            <v>RONALD BEIL</v>
          </cell>
        </row>
        <row r="3399">
          <cell r="A3399" t="str">
            <v>Erik McNabb</v>
          </cell>
          <cell r="B3399" t="str">
            <v>E0128 - Valdosta</v>
          </cell>
          <cell r="C3399" t="str">
            <v>Brandon Brown</v>
          </cell>
        </row>
        <row r="3400">
          <cell r="A3400" t="str">
            <v>Jonica Newell</v>
          </cell>
          <cell r="B3400" t="str">
            <v>E0005 - Florence SC</v>
          </cell>
          <cell r="C3400" t="str">
            <v>Raymond Otto</v>
          </cell>
        </row>
        <row r="3401">
          <cell r="A3401" t="str">
            <v>Bryan Thompson</v>
          </cell>
          <cell r="B3401" t="str">
            <v>E0285 - Surfside Commons</v>
          </cell>
          <cell r="C3401" t="str">
            <v>Matthew Bridges</v>
          </cell>
        </row>
        <row r="3402">
          <cell r="A3402" t="str">
            <v>Antonio Davis</v>
          </cell>
          <cell r="B3402" t="str">
            <v>E0048 - Peake</v>
          </cell>
          <cell r="C3402" t="str">
            <v>Jermaine Goodin</v>
          </cell>
        </row>
        <row r="3403">
          <cell r="A3403" t="str">
            <v>Jeffery Teague</v>
          </cell>
          <cell r="B3403" t="str">
            <v>E0051 - Roswell / Holcomb</v>
          </cell>
          <cell r="C3403" t="str">
            <v>Jeffrey Dunham, Jr</v>
          </cell>
        </row>
        <row r="3404">
          <cell r="A3404" t="str">
            <v>Jordon Rodenbough</v>
          </cell>
          <cell r="B3404" t="str">
            <v>E0139 - Gretna</v>
          </cell>
          <cell r="C3404" t="str">
            <v>Jeff Demboski</v>
          </cell>
        </row>
        <row r="3405">
          <cell r="A3405" t="str">
            <v>Colton Smith</v>
          </cell>
          <cell r="B3405" t="str">
            <v>E0067 - Mission</v>
          </cell>
          <cell r="C3405" t="str">
            <v>Cassondra Clark</v>
          </cell>
        </row>
        <row r="3406">
          <cell r="A3406" t="str">
            <v>Aalyah Putnam</v>
          </cell>
          <cell r="B3406" t="str">
            <v>E0154 - Lawton</v>
          </cell>
          <cell r="C3406" t="str">
            <v>Charles Gilbow</v>
          </cell>
        </row>
        <row r="3407">
          <cell r="A3407" t="str">
            <v>chloe garcia</v>
          </cell>
          <cell r="B3407" t="str">
            <v>E0196 - Theydon Bend</v>
          </cell>
          <cell r="C3407" t="str">
            <v>Nathan Clement</v>
          </cell>
        </row>
        <row r="3408">
          <cell r="A3408" t="str">
            <v>Christian Vereen</v>
          </cell>
          <cell r="B3408" t="str">
            <v>E0226 - Forum Drive SC</v>
          </cell>
          <cell r="C3408" t="str">
            <v>Douglas Chaloupek</v>
          </cell>
        </row>
        <row r="3409">
          <cell r="A3409" t="str">
            <v>Labreece Lightner</v>
          </cell>
          <cell r="B3409" t="str">
            <v>E0196 - Theydon Bend</v>
          </cell>
          <cell r="C3409" t="str">
            <v>Nathan Clement</v>
          </cell>
        </row>
        <row r="3410">
          <cell r="A3410" t="str">
            <v>spencer stevens</v>
          </cell>
          <cell r="B3410" t="str">
            <v>E0152 - North Charleston</v>
          </cell>
          <cell r="C3410" t="str">
            <v>Douglas Boeres</v>
          </cell>
        </row>
        <row r="3411">
          <cell r="A3411" t="str">
            <v>Brandon Dominguez</v>
          </cell>
          <cell r="B3411" t="str">
            <v>E0253 - Cullman, AL</v>
          </cell>
          <cell r="C3411" t="str">
            <v>Kip Frew</v>
          </cell>
        </row>
        <row r="3412">
          <cell r="A3412" t="str">
            <v>Brett Peveto</v>
          </cell>
          <cell r="B3412" t="str">
            <v>E0111 - Bainbridge</v>
          </cell>
          <cell r="C3412" t="str">
            <v>Vernon Dixon</v>
          </cell>
        </row>
        <row r="3413">
          <cell r="A3413" t="str">
            <v>Christian Peete</v>
          </cell>
          <cell r="B3413" t="str">
            <v>E0251 - Lewisburg, TN</v>
          </cell>
          <cell r="C3413" t="str">
            <v>Kaleigh Welch</v>
          </cell>
        </row>
        <row r="3414">
          <cell r="A3414" t="str">
            <v>Cam’ron patton</v>
          </cell>
          <cell r="B3414" t="str">
            <v>E0114 - Paris</v>
          </cell>
          <cell r="C3414" t="str">
            <v>Joel Cole</v>
          </cell>
        </row>
        <row r="3415">
          <cell r="A3415" t="str">
            <v>Shawn McDonald</v>
          </cell>
          <cell r="B3415" t="str">
            <v>E0126 - Charlottesville</v>
          </cell>
          <cell r="C3415" t="str">
            <v>Nathan Goldenberg</v>
          </cell>
        </row>
        <row r="3416">
          <cell r="A3416" t="str">
            <v>Noah Williams</v>
          </cell>
          <cell r="B3416" t="str">
            <v>E0317 - North Lexington, KY</v>
          </cell>
          <cell r="C3416" t="str">
            <v>Mark Cassidy</v>
          </cell>
        </row>
        <row r="3417">
          <cell r="A3417" t="str">
            <v>Korbin Sheffield</v>
          </cell>
          <cell r="B3417" t="str">
            <v>E0282 - Tupelo Commons</v>
          </cell>
          <cell r="C3417" t="str">
            <v>Cory Knight</v>
          </cell>
        </row>
        <row r="3418">
          <cell r="A3418" t="str">
            <v>Hayden Williams</v>
          </cell>
          <cell r="B3418" t="str">
            <v>E0282 - Tupelo Commons</v>
          </cell>
          <cell r="C3418" t="str">
            <v>Cory Knight</v>
          </cell>
        </row>
        <row r="3419">
          <cell r="A3419" t="str">
            <v>Bradley Wainwright</v>
          </cell>
          <cell r="B3419" t="str">
            <v>E0151 - Helena, AL</v>
          </cell>
          <cell r="C3419" t="str">
            <v>Keith McDonald</v>
          </cell>
        </row>
        <row r="3420">
          <cell r="A3420" t="str">
            <v>DeAngelo Seard</v>
          </cell>
          <cell r="B3420" t="str">
            <v>E0197 - Timothy</v>
          </cell>
          <cell r="C3420" t="str">
            <v>Dennis Thompson</v>
          </cell>
        </row>
        <row r="3421">
          <cell r="A3421" t="str">
            <v>Lilly Wallace</v>
          </cell>
          <cell r="B3421" t="str">
            <v>E0216 - West Manheim</v>
          </cell>
          <cell r="C3421" t="str">
            <v>John Sauers</v>
          </cell>
        </row>
        <row r="3422">
          <cell r="A3422" t="str">
            <v>Matt Chaney</v>
          </cell>
          <cell r="B3422" t="str">
            <v>E0290 - Lake Wylie</v>
          </cell>
          <cell r="C3422" t="str">
            <v>Jackson McDowell</v>
          </cell>
        </row>
        <row r="3423">
          <cell r="A3423" t="str">
            <v>Hannah Smith</v>
          </cell>
          <cell r="B3423" t="str">
            <v>E0207 - Lawrenceburg, IN</v>
          </cell>
          <cell r="C3423" t="str">
            <v>TRAVIS BALLARD</v>
          </cell>
        </row>
        <row r="3424">
          <cell r="A3424" t="str">
            <v>Diego Garduno</v>
          </cell>
          <cell r="B3424" t="str">
            <v>E0319 - Burley, ID</v>
          </cell>
          <cell r="C3424" t="str">
            <v>Amber Rosenstengel</v>
          </cell>
        </row>
        <row r="3425">
          <cell r="A3425" t="str">
            <v>Colton Mash</v>
          </cell>
          <cell r="B3425" t="str">
            <v>E0125 - North Richland Hills</v>
          </cell>
          <cell r="C3425" t="str">
            <v>Scott Lindsey</v>
          </cell>
        </row>
        <row r="3426">
          <cell r="A3426" t="str">
            <v>Landon Jones</v>
          </cell>
          <cell r="B3426" t="str">
            <v>E0187 - TN Fayetteville</v>
          </cell>
          <cell r="C3426" t="str">
            <v>Samuel Clifford</v>
          </cell>
        </row>
        <row r="3427">
          <cell r="A3427" t="str">
            <v>Lilly Mcpeak</v>
          </cell>
          <cell r="B3427" t="str">
            <v>E0201 - Culpeper, VA</v>
          </cell>
          <cell r="C3427" t="str">
            <v>Jonathan Ackerman</v>
          </cell>
        </row>
        <row r="3428">
          <cell r="A3428" t="str">
            <v>David Jacobs</v>
          </cell>
          <cell r="B3428" t="str">
            <v>E0065 - Foley</v>
          </cell>
          <cell r="C3428" t="str">
            <v>Owen Williamson</v>
          </cell>
        </row>
        <row r="3429">
          <cell r="A3429" t="str">
            <v>Braeden Hawley-Clark</v>
          </cell>
          <cell r="B3429" t="str">
            <v>E0123 - Shelbyville</v>
          </cell>
          <cell r="C3429" t="str">
            <v>Byron Barnes</v>
          </cell>
        </row>
        <row r="3430">
          <cell r="A3430" t="str">
            <v>Parker Sizemore</v>
          </cell>
          <cell r="B3430" t="str">
            <v>E0110 - Bon Air</v>
          </cell>
          <cell r="C3430" t="str">
            <v>Micah Pinero</v>
          </cell>
        </row>
        <row r="3431">
          <cell r="A3431" t="str">
            <v>Matthew Cardenas</v>
          </cell>
          <cell r="B3431" t="str">
            <v>E0201 - Culpeper, VA</v>
          </cell>
          <cell r="C3431" t="str">
            <v>Jonathan Ackerman</v>
          </cell>
        </row>
        <row r="3432">
          <cell r="A3432" t="str">
            <v>Danielle Thomason</v>
          </cell>
          <cell r="B3432" t="str">
            <v>E0130 - Mobile</v>
          </cell>
          <cell r="C3432" t="str">
            <v>Jeb Plaisance</v>
          </cell>
        </row>
        <row r="3433">
          <cell r="A3433" t="str">
            <v>Angelica De Lira Hinojos</v>
          </cell>
          <cell r="B3433" t="str">
            <v>E0258 - Bandelier</v>
          </cell>
          <cell r="C3433" t="str">
            <v>Christopher Lopez</v>
          </cell>
        </row>
        <row r="3434">
          <cell r="A3434" t="str">
            <v>Kelsey Townsend</v>
          </cell>
          <cell r="B3434" t="str">
            <v>E0258 - Bandelier</v>
          </cell>
          <cell r="C3434" t="str">
            <v>Christopher Lopez</v>
          </cell>
        </row>
        <row r="3435">
          <cell r="A3435" t="str">
            <v>Amanda Wright</v>
          </cell>
          <cell r="B3435" t="str">
            <v>E0258 - Bandelier</v>
          </cell>
          <cell r="C3435" t="str">
            <v>Christopher Lopez</v>
          </cell>
        </row>
        <row r="3436">
          <cell r="A3436" t="str">
            <v>Joshua Lopes</v>
          </cell>
          <cell r="B3436" t="str">
            <v>E0258 - Bandelier</v>
          </cell>
          <cell r="C3436" t="str">
            <v>Christopher Lopez</v>
          </cell>
        </row>
        <row r="3437">
          <cell r="A3437" t="str">
            <v>Fabian Cordova</v>
          </cell>
          <cell r="B3437" t="str">
            <v>E0258 - Bandelier</v>
          </cell>
          <cell r="C3437" t="str">
            <v>Christopher Lopez</v>
          </cell>
        </row>
        <row r="3438">
          <cell r="A3438" t="str">
            <v>Alyssa Henry</v>
          </cell>
          <cell r="B3438" t="str">
            <v>E0258 - Bandelier</v>
          </cell>
          <cell r="C3438" t="str">
            <v>Christopher Lopez</v>
          </cell>
        </row>
        <row r="3439">
          <cell r="A3439" t="str">
            <v>Tavyon Norris</v>
          </cell>
          <cell r="B3439" t="str">
            <v>E0258 - Bandelier</v>
          </cell>
          <cell r="C3439" t="str">
            <v>Christopher Lopez</v>
          </cell>
        </row>
        <row r="3440">
          <cell r="A3440" t="str">
            <v>Edward King</v>
          </cell>
          <cell r="B3440" t="str">
            <v>E0011 - McDonough</v>
          </cell>
          <cell r="C3440" t="str">
            <v>Rodrigo Kimble</v>
          </cell>
        </row>
        <row r="3441">
          <cell r="A3441" t="str">
            <v>Dylan Hoover</v>
          </cell>
          <cell r="B3441" t="str">
            <v>E0054 - Canton</v>
          </cell>
          <cell r="C3441" t="str">
            <v>Patrick Powers</v>
          </cell>
        </row>
        <row r="3442">
          <cell r="A3442" t="str">
            <v>Jayden Mynear</v>
          </cell>
          <cell r="B3442" t="str">
            <v>E0239 - Pampa, TX</v>
          </cell>
          <cell r="C3442" t="str">
            <v>Katherine Hockaday</v>
          </cell>
        </row>
        <row r="3443">
          <cell r="A3443" t="str">
            <v>Julian Lopez Obregon</v>
          </cell>
          <cell r="B3443" t="str">
            <v>E0102 - Bluffton</v>
          </cell>
          <cell r="C3443" t="str">
            <v>Tiffany Reed</v>
          </cell>
        </row>
        <row r="3444">
          <cell r="A3444" t="str">
            <v>kaden walker</v>
          </cell>
          <cell r="B3444" t="str">
            <v>E0298 - Boaz, AL</v>
          </cell>
          <cell r="C3444" t="str">
            <v>William Mcwaters</v>
          </cell>
        </row>
        <row r="3445">
          <cell r="A3445" t="str">
            <v>TROY LANGDON</v>
          </cell>
          <cell r="B3445" t="str">
            <v>E0290 - Lake Wylie</v>
          </cell>
          <cell r="C3445" t="str">
            <v>Jackson McDowell</v>
          </cell>
        </row>
        <row r="3446">
          <cell r="A3446" t="str">
            <v>Riley Thompson</v>
          </cell>
          <cell r="B3446" t="str">
            <v>E0302 - Paradise Crossing</v>
          </cell>
          <cell r="C3446" t="str">
            <v>Casey Thompson</v>
          </cell>
        </row>
        <row r="3447">
          <cell r="A3447" t="str">
            <v>Austin Young</v>
          </cell>
          <cell r="B3447" t="str">
            <v>E0166 - Hartselle, AL</v>
          </cell>
          <cell r="C3447" t="str">
            <v>Stephanie Bratcher</v>
          </cell>
        </row>
        <row r="3448">
          <cell r="A3448" t="str">
            <v>Alex Wilson</v>
          </cell>
          <cell r="B3448" t="str">
            <v>E0216 - West Manheim</v>
          </cell>
          <cell r="C3448" t="str">
            <v>John Sauers</v>
          </cell>
        </row>
        <row r="3449">
          <cell r="A3449" t="str">
            <v>Marcus Lloyd</v>
          </cell>
          <cell r="B3449" t="str">
            <v>E0230 - 34th Street</v>
          </cell>
          <cell r="C3449" t="str">
            <v>Christopher Braziel</v>
          </cell>
        </row>
        <row r="3450">
          <cell r="A3450" t="str">
            <v>Kenzie Reese</v>
          </cell>
          <cell r="B3450" t="str">
            <v>E0253 - Cullman, AL</v>
          </cell>
          <cell r="C3450" t="str">
            <v>Kip Frew</v>
          </cell>
        </row>
        <row r="3451">
          <cell r="A3451" t="str">
            <v>Jamari Swanson</v>
          </cell>
          <cell r="B3451" t="str">
            <v>E0022 - Newnan</v>
          </cell>
          <cell r="C3451" t="str">
            <v>Kevin Williams</v>
          </cell>
        </row>
        <row r="3452">
          <cell r="A3452" t="str">
            <v>Roman Turner</v>
          </cell>
          <cell r="B3452" t="str">
            <v>E0015 - Dacula</v>
          </cell>
          <cell r="C3452" t="str">
            <v>Matt Bachman</v>
          </cell>
        </row>
        <row r="3453">
          <cell r="A3453" t="str">
            <v>Tylan Mccullough</v>
          </cell>
          <cell r="B3453" t="str">
            <v>E0034 - Sandy Springs</v>
          </cell>
          <cell r="C3453" t="str">
            <v>Kevin Smith</v>
          </cell>
        </row>
        <row r="3454">
          <cell r="A3454" t="str">
            <v>John Stallings</v>
          </cell>
          <cell r="B3454" t="str">
            <v>E0069 - Gloucester</v>
          </cell>
          <cell r="C3454" t="str">
            <v>Domenic Casciola</v>
          </cell>
        </row>
        <row r="3455">
          <cell r="A3455" t="str">
            <v>Dylan Tweed</v>
          </cell>
          <cell r="B3455" t="str">
            <v>E0241 - Tusculum</v>
          </cell>
          <cell r="C3455" t="str">
            <v>Matthew Roberts</v>
          </cell>
        </row>
        <row r="3456">
          <cell r="A3456" t="str">
            <v>krista bergeron</v>
          </cell>
          <cell r="B3456" t="str">
            <v>E0148 - Marshall</v>
          </cell>
          <cell r="C3456" t="str">
            <v>Abelardo Tamez</v>
          </cell>
        </row>
        <row r="3457">
          <cell r="A3457" t="str">
            <v>Kamron Burns</v>
          </cell>
          <cell r="B3457" t="str">
            <v>E0137 - Pickens</v>
          </cell>
          <cell r="C3457" t="str">
            <v>Gregory Smith</v>
          </cell>
        </row>
        <row r="3458">
          <cell r="A3458" t="str">
            <v>Lillie Patterson</v>
          </cell>
          <cell r="B3458" t="str">
            <v>E0167 - Athens - Mayberry, AL</v>
          </cell>
          <cell r="C3458" t="str">
            <v>Steven Hurford</v>
          </cell>
        </row>
        <row r="3459">
          <cell r="A3459" t="str">
            <v>Trebreh Bailey</v>
          </cell>
          <cell r="B3459" t="str">
            <v>E0263 - Winchester, KY</v>
          </cell>
          <cell r="C3459" t="str">
            <v>David Sovine</v>
          </cell>
        </row>
        <row r="3460">
          <cell r="A3460" t="str">
            <v>Alton Fonville</v>
          </cell>
          <cell r="B3460" t="str">
            <v>E0110 - Bon Air</v>
          </cell>
          <cell r="C3460" t="str">
            <v>Micah Pinero</v>
          </cell>
        </row>
        <row r="3461">
          <cell r="A3461" t="str">
            <v>Olinda Longoria</v>
          </cell>
          <cell r="B3461" t="str">
            <v>E0384 - Alice, TX</v>
          </cell>
          <cell r="C3461" t="str">
            <v>Maurice Moorman</v>
          </cell>
        </row>
        <row r="3462">
          <cell r="A3462" t="str">
            <v>Layla Moreida</v>
          </cell>
          <cell r="B3462" t="str">
            <v>E0384 - Alice, TX</v>
          </cell>
          <cell r="C3462" t="str">
            <v>Maurice Moorman</v>
          </cell>
        </row>
        <row r="3463">
          <cell r="A3463" t="str">
            <v>Mya Moody</v>
          </cell>
          <cell r="B3463" t="str">
            <v>Wash Support Center</v>
          </cell>
          <cell r="C3463" t="str">
            <v>Amanda Thompson</v>
          </cell>
        </row>
        <row r="3464">
          <cell r="A3464" t="str">
            <v>Rashad Cousin</v>
          </cell>
          <cell r="B3464" t="str">
            <v>E0011 - McDonough</v>
          </cell>
          <cell r="C3464" t="str">
            <v>Rodrigo Kimble</v>
          </cell>
        </row>
        <row r="3465">
          <cell r="A3465" t="str">
            <v>Kemuel Ruperto</v>
          </cell>
          <cell r="B3465" t="str">
            <v>E0167 - Athens - Mayberry, AL</v>
          </cell>
          <cell r="C3465" t="str">
            <v>Steven Hurford</v>
          </cell>
        </row>
        <row r="3466">
          <cell r="A3466" t="str">
            <v>Alyvia Edwards</v>
          </cell>
          <cell r="B3466" t="str">
            <v>E0201 - Culpeper, VA</v>
          </cell>
          <cell r="C3466" t="str">
            <v>Jonathan Ackerman</v>
          </cell>
        </row>
        <row r="3467">
          <cell r="A3467" t="str">
            <v>Harry Ondieki</v>
          </cell>
          <cell r="B3467" t="str">
            <v>E0201 - Culpeper, VA</v>
          </cell>
          <cell r="C3467" t="str">
            <v>Jonathan Ackerman</v>
          </cell>
        </row>
        <row r="3468">
          <cell r="A3468" t="str">
            <v>William Mullins</v>
          </cell>
          <cell r="B3468" t="str">
            <v>E0159 - Muscle Shoals, AL</v>
          </cell>
          <cell r="C3468" t="str">
            <v>Molly Wilson</v>
          </cell>
        </row>
        <row r="3469">
          <cell r="A3469" t="str">
            <v>Samuel Fletcher</v>
          </cell>
          <cell r="B3469" t="str">
            <v>E0274 - Leisure Lane</v>
          </cell>
          <cell r="C3469" t="str">
            <v>Savannah Schmoldt</v>
          </cell>
        </row>
        <row r="3470">
          <cell r="A3470" t="str">
            <v>Kali Sponable</v>
          </cell>
          <cell r="B3470" t="str">
            <v>E0202 - Petoskey, MI</v>
          </cell>
          <cell r="C3470" t="str">
            <v>Robert Kisker</v>
          </cell>
        </row>
        <row r="3471">
          <cell r="A3471" t="str">
            <v>charles reynolds</v>
          </cell>
          <cell r="B3471" t="str">
            <v>E0252 - Jacksonville, TX</v>
          </cell>
          <cell r="C3471" t="str">
            <v>Brandon Zarecor</v>
          </cell>
        </row>
        <row r="3472">
          <cell r="A3472" t="str">
            <v>Jakob Housley</v>
          </cell>
          <cell r="B3472" t="str">
            <v>E0026 - Moncks Corner</v>
          </cell>
          <cell r="C3472" t="str">
            <v>Justin Cooper</v>
          </cell>
        </row>
        <row r="3473">
          <cell r="A3473" t="str">
            <v>Matthew Grable</v>
          </cell>
          <cell r="B3473" t="str">
            <v>E0141 - Northwood Park</v>
          </cell>
          <cell r="C3473" t="str">
            <v>David Nightingale</v>
          </cell>
        </row>
        <row r="3474">
          <cell r="A3474" t="str">
            <v>Brilee Boyd</v>
          </cell>
          <cell r="B3474" t="str">
            <v>E0187 - TN Fayetteville</v>
          </cell>
          <cell r="C3474" t="str">
            <v>Samuel Clifford</v>
          </cell>
        </row>
        <row r="3475">
          <cell r="A3475" t="str">
            <v>Terry Tomlin</v>
          </cell>
          <cell r="B3475" t="str">
            <v>E0075 - Chesapeake</v>
          </cell>
          <cell r="C3475" t="str">
            <v>Andrew Millard</v>
          </cell>
        </row>
        <row r="3476">
          <cell r="A3476" t="str">
            <v>Logan Decker</v>
          </cell>
          <cell r="B3476" t="str">
            <v>E0194 - Jefferson City, MO</v>
          </cell>
          <cell r="C3476" t="str">
            <v>James Beeler</v>
          </cell>
        </row>
        <row r="3477">
          <cell r="A3477" t="str">
            <v>Mayleigh Jeffreys</v>
          </cell>
          <cell r="B3477" t="str">
            <v>E0274 - Leisure Lane</v>
          </cell>
          <cell r="C3477" t="str">
            <v>Savannah Schmoldt</v>
          </cell>
        </row>
        <row r="3478">
          <cell r="A3478" t="str">
            <v>Michael Cory</v>
          </cell>
          <cell r="B3478" t="str">
            <v>E0093 - Huntsville</v>
          </cell>
          <cell r="C3478" t="str">
            <v>Mark Busby</v>
          </cell>
        </row>
        <row r="3479">
          <cell r="A3479" t="str">
            <v>Matthew Mulvey</v>
          </cell>
          <cell r="B3479" t="str">
            <v>E0045 - Watson</v>
          </cell>
          <cell r="C3479" t="str">
            <v>Steven Goddard</v>
          </cell>
        </row>
        <row r="3480">
          <cell r="A3480" t="str">
            <v>Sean Mulvey</v>
          </cell>
          <cell r="B3480" t="str">
            <v>E0045 - Watson</v>
          </cell>
          <cell r="C3480" t="str">
            <v>Steven Goddard</v>
          </cell>
        </row>
        <row r="3481">
          <cell r="A3481" t="str">
            <v>James Scott</v>
          </cell>
          <cell r="B3481" t="str">
            <v>E0310 - Garrett</v>
          </cell>
          <cell r="C3481" t="str">
            <v>Jon Thornton</v>
          </cell>
        </row>
        <row r="3482">
          <cell r="A3482" t="str">
            <v>Braxton Dunn</v>
          </cell>
          <cell r="B3482" t="str">
            <v>E0102 - Bluffton</v>
          </cell>
          <cell r="C3482" t="str">
            <v>Tiffany Reed</v>
          </cell>
        </row>
        <row r="3483">
          <cell r="A3483" t="str">
            <v>Michael Cromer</v>
          </cell>
          <cell r="B3483" t="str">
            <v>E0055 - Gillespie</v>
          </cell>
          <cell r="C3483" t="str">
            <v>Michael Miller</v>
          </cell>
        </row>
        <row r="3484">
          <cell r="A3484" t="str">
            <v>Deitrick Leggett</v>
          </cell>
          <cell r="B3484" t="str">
            <v>E0014 - Elizabeth City</v>
          </cell>
          <cell r="C3484" t="str">
            <v>Jason Crouse</v>
          </cell>
        </row>
        <row r="3485">
          <cell r="A3485" t="str">
            <v>Justin Hardiman</v>
          </cell>
          <cell r="B3485" t="str">
            <v>E0256 - Sturbridge</v>
          </cell>
          <cell r="C3485" t="str">
            <v>Patrick Swain</v>
          </cell>
        </row>
        <row r="3486">
          <cell r="A3486" t="str">
            <v>Colby Sloan</v>
          </cell>
          <cell r="B3486" t="str">
            <v>E0292 - Waynesboro, VA</v>
          </cell>
          <cell r="C3486" t="str">
            <v>Ryan Dill</v>
          </cell>
        </row>
        <row r="3487">
          <cell r="A3487" t="str">
            <v>Kayla Gardner</v>
          </cell>
          <cell r="B3487" t="str">
            <v>E0292 - Waynesboro, VA</v>
          </cell>
          <cell r="C3487" t="str">
            <v>Ryan Dill</v>
          </cell>
        </row>
        <row r="3488">
          <cell r="A3488" t="str">
            <v>Wyatt Rutledge</v>
          </cell>
          <cell r="B3488" t="str">
            <v>E0275 - Cheraw, SC</v>
          </cell>
          <cell r="C3488" t="str">
            <v>John Norris</v>
          </cell>
        </row>
        <row r="3489">
          <cell r="A3489" t="str">
            <v>DAVIUS MOTEN</v>
          </cell>
          <cell r="B3489" t="str">
            <v>E0186 - Horn Lake, MS</v>
          </cell>
          <cell r="C3489" t="str">
            <v>RASHAD JONES</v>
          </cell>
        </row>
        <row r="3490">
          <cell r="A3490" t="str">
            <v>Tyler Mahoney</v>
          </cell>
          <cell r="B3490" t="str">
            <v>E0050 - Douglas</v>
          </cell>
          <cell r="C3490" t="str">
            <v>Joseph Olah</v>
          </cell>
        </row>
        <row r="3491">
          <cell r="A3491" t="str">
            <v>James Davison</v>
          </cell>
          <cell r="B3491" t="str">
            <v>E0090 - Minot</v>
          </cell>
          <cell r="C3491" t="str">
            <v>Leslie Conway</v>
          </cell>
        </row>
        <row r="3492">
          <cell r="A3492" t="str">
            <v>Justin Dancy</v>
          </cell>
          <cell r="B3492" t="str">
            <v>E0157 - Alexander City, AL</v>
          </cell>
          <cell r="C3492" t="str">
            <v>Mitchell Herndon</v>
          </cell>
        </row>
        <row r="3493">
          <cell r="A3493" t="str">
            <v>Edward Cooper</v>
          </cell>
          <cell r="B3493" t="str">
            <v>E0324 - North Bradley, IL</v>
          </cell>
          <cell r="C3493" t="str">
            <v>Cindi Carrington</v>
          </cell>
        </row>
        <row r="3494">
          <cell r="A3494" t="str">
            <v>Edgar Corona</v>
          </cell>
          <cell r="B3494" t="str">
            <v>E0324 - North Bradley, IL</v>
          </cell>
          <cell r="C3494" t="str">
            <v>Cindi Carrington</v>
          </cell>
        </row>
        <row r="3495">
          <cell r="A3495" t="str">
            <v>jakob presley</v>
          </cell>
          <cell r="B3495" t="str">
            <v>E0261- Wayne Road</v>
          </cell>
          <cell r="C3495" t="str">
            <v>Brian Hodge</v>
          </cell>
        </row>
        <row r="3496">
          <cell r="A3496" t="str">
            <v>Ryan Jones</v>
          </cell>
          <cell r="B3496" t="str">
            <v>E0307 - East Statesboro, GA</v>
          </cell>
          <cell r="C3496" t="str">
            <v>Veronica Wyrostek</v>
          </cell>
        </row>
        <row r="3497">
          <cell r="A3497" t="str">
            <v>Angel Velazquez</v>
          </cell>
          <cell r="B3497" t="str">
            <v>E0054 - Canton</v>
          </cell>
          <cell r="C3497" t="str">
            <v>Patrick Powers</v>
          </cell>
        </row>
        <row r="3498">
          <cell r="A3498" t="str">
            <v>Gabriel Bowden</v>
          </cell>
          <cell r="B3498" t="str">
            <v>E0002 - Thomaston</v>
          </cell>
          <cell r="C3498" t="str">
            <v>Jonathan Richardson</v>
          </cell>
        </row>
        <row r="3499">
          <cell r="A3499" t="str">
            <v>James Lodge</v>
          </cell>
          <cell r="B3499" t="str">
            <v>E0108 - Sylacauga</v>
          </cell>
          <cell r="C3499" t="str">
            <v>Aaron Johnson</v>
          </cell>
        </row>
        <row r="3500">
          <cell r="A3500" t="str">
            <v>Daniel Archambault</v>
          </cell>
          <cell r="B3500" t="str">
            <v>E0091 - Maplewood</v>
          </cell>
          <cell r="C3500" t="str">
            <v>Benjamin Eidem</v>
          </cell>
        </row>
        <row r="3501">
          <cell r="A3501" t="str">
            <v>ERIC Gould</v>
          </cell>
          <cell r="B3501" t="str">
            <v>E0102 - Bluffton</v>
          </cell>
          <cell r="C3501" t="str">
            <v>Tiffany Reed</v>
          </cell>
        </row>
        <row r="3502">
          <cell r="A3502" t="str">
            <v>Jezon Myers</v>
          </cell>
          <cell r="B3502" t="str">
            <v>E0010 - Sumter</v>
          </cell>
          <cell r="C3502" t="str">
            <v>Christopher Chestnut</v>
          </cell>
        </row>
        <row r="3503">
          <cell r="A3503" t="str">
            <v>Cameron Hobbs</v>
          </cell>
          <cell r="B3503" t="str">
            <v>E0129 - Fort Wright</v>
          </cell>
          <cell r="C3503" t="str">
            <v>Samantha Simpson</v>
          </cell>
        </row>
        <row r="3504">
          <cell r="A3504" t="str">
            <v>Michael Potfora</v>
          </cell>
          <cell r="B3504" t="str">
            <v>E0010 - Sumter</v>
          </cell>
          <cell r="C3504" t="str">
            <v>Christopher Chestnut</v>
          </cell>
        </row>
        <row r="3505">
          <cell r="A3505" t="str">
            <v>Demetrious Terrell</v>
          </cell>
          <cell r="B3505" t="str">
            <v>E0189 - Athens GA 2 Lexington Rd</v>
          </cell>
          <cell r="C3505" t="str">
            <v>Ronald Boyett</v>
          </cell>
        </row>
        <row r="3506">
          <cell r="A3506" t="str">
            <v>Brycen Nix</v>
          </cell>
          <cell r="B3506" t="str">
            <v>E0068 - Nacogdoches</v>
          </cell>
          <cell r="C3506" t="str">
            <v>Rick Thornton</v>
          </cell>
        </row>
        <row r="3507">
          <cell r="A3507" t="str">
            <v>Joshua Lawrence</v>
          </cell>
          <cell r="B3507" t="str">
            <v>E0092 - Leesburg</v>
          </cell>
          <cell r="C3507" t="str">
            <v>Gaston English</v>
          </cell>
        </row>
        <row r="3508">
          <cell r="A3508" t="str">
            <v>Kade Green</v>
          </cell>
          <cell r="B3508" t="str">
            <v>E0092 - Leesburg</v>
          </cell>
          <cell r="C3508" t="str">
            <v>Gaston English</v>
          </cell>
        </row>
        <row r="3509">
          <cell r="A3509" t="str">
            <v>Zachariah Rossling</v>
          </cell>
          <cell r="B3509" t="str">
            <v>E0285 - Surfside Commons</v>
          </cell>
          <cell r="C3509" t="str">
            <v>Matthew Bridges</v>
          </cell>
        </row>
        <row r="3510">
          <cell r="A3510" t="str">
            <v>Aedan Hewlett</v>
          </cell>
          <cell r="B3510" t="str">
            <v>E0290 - Lake Wylie</v>
          </cell>
          <cell r="C3510" t="str">
            <v>Jackson McDowell</v>
          </cell>
        </row>
        <row r="3511">
          <cell r="A3511" t="str">
            <v>Caleb Newell</v>
          </cell>
          <cell r="B3511" t="str">
            <v>E0290 - Lake Wylie</v>
          </cell>
          <cell r="C3511" t="str">
            <v>Jackson McDowell</v>
          </cell>
        </row>
        <row r="3512">
          <cell r="A3512" t="str">
            <v>Jade Beatty</v>
          </cell>
          <cell r="B3512" t="str">
            <v>E0034 - Sandy Springs</v>
          </cell>
          <cell r="C3512" t="str">
            <v>Kevin Smith</v>
          </cell>
        </row>
        <row r="3513">
          <cell r="A3513" t="str">
            <v>Grayson Senter</v>
          </cell>
          <cell r="B3513" t="str">
            <v>E0029 - Apex</v>
          </cell>
          <cell r="C3513" t="str">
            <v>Daniel Richardson</v>
          </cell>
        </row>
        <row r="3514">
          <cell r="A3514" t="str">
            <v>Alvaro Gerardo</v>
          </cell>
          <cell r="B3514" t="str">
            <v>E0311 - Liberty, TX</v>
          </cell>
          <cell r="C3514" t="str">
            <v>Casper Eckols</v>
          </cell>
        </row>
        <row r="3515">
          <cell r="A3515" t="str">
            <v>Payton Jowers</v>
          </cell>
          <cell r="B3515" t="str">
            <v>E0295 - Ponca City, OK</v>
          </cell>
          <cell r="C3515" t="str">
            <v>Adam Bartholemew</v>
          </cell>
        </row>
        <row r="3516">
          <cell r="A3516" t="str">
            <v>Jackson Wagley</v>
          </cell>
          <cell r="B3516" t="str">
            <v>E0150 - Surf City</v>
          </cell>
          <cell r="C3516" t="str">
            <v>Luis Otero</v>
          </cell>
        </row>
        <row r="3517">
          <cell r="A3517" t="str">
            <v>James Jacklett</v>
          </cell>
          <cell r="B3517" t="str">
            <v>E0031 - Veterans</v>
          </cell>
          <cell r="C3517" t="str">
            <v>Kyle Robertson</v>
          </cell>
        </row>
        <row r="3518">
          <cell r="A3518" t="str">
            <v>Danielle Mann</v>
          </cell>
          <cell r="B3518" t="str">
            <v>E0266 - Mountain Home, ID</v>
          </cell>
          <cell r="C3518" t="str">
            <v>Rebecca McCallum-Cameron</v>
          </cell>
        </row>
        <row r="3519">
          <cell r="A3519" t="str">
            <v>James Goalder</v>
          </cell>
          <cell r="B3519" t="str">
            <v>E0292 - Waynesboro, VA</v>
          </cell>
          <cell r="C3519" t="str">
            <v>Ryan Dill</v>
          </cell>
        </row>
        <row r="3520">
          <cell r="A3520" t="str">
            <v>Marcos Marin</v>
          </cell>
          <cell r="B3520" t="str">
            <v>E0319 - Burley, ID</v>
          </cell>
          <cell r="C3520" t="str">
            <v>Amber Rosenstengel</v>
          </cell>
        </row>
        <row r="3521">
          <cell r="A3521" t="str">
            <v>Conrad Levering</v>
          </cell>
          <cell r="B3521" t="str">
            <v>E0089 - Omaha 88</v>
          </cell>
          <cell r="C3521" t="str">
            <v>Vernon J</v>
          </cell>
        </row>
        <row r="3522">
          <cell r="A3522" t="str">
            <v>Cortavious Wiley</v>
          </cell>
          <cell r="B3522" t="str">
            <v>E0281 - Caraway Road</v>
          </cell>
          <cell r="C3522" t="str">
            <v>Zachary Gairhan</v>
          </cell>
        </row>
        <row r="3523">
          <cell r="A3523" t="str">
            <v>Shey Balser</v>
          </cell>
          <cell r="B3523" t="str">
            <v>E0265 - Madison Street</v>
          </cell>
          <cell r="C3523" t="str">
            <v>Javier Rocha</v>
          </cell>
        </row>
        <row r="3524">
          <cell r="A3524" t="str">
            <v>JAKE TAYLOR</v>
          </cell>
          <cell r="B3524" t="str">
            <v>E0214 - Doe Run Blvd</v>
          </cell>
          <cell r="C3524" t="str">
            <v>Cecilia Pate</v>
          </cell>
        </row>
        <row r="3525">
          <cell r="A3525" t="str">
            <v>Kaileigh Platero</v>
          </cell>
          <cell r="B3525" t="str">
            <v>E0258 - Bandelier</v>
          </cell>
          <cell r="C3525" t="str">
            <v>Christopher Lopez</v>
          </cell>
        </row>
        <row r="3526">
          <cell r="A3526" t="str">
            <v>Corina Freeman</v>
          </cell>
          <cell r="B3526" t="str">
            <v>E0245 - E. Arlington Blvd</v>
          </cell>
          <cell r="C3526" t="str">
            <v>Brandon Cobb</v>
          </cell>
        </row>
        <row r="3527">
          <cell r="A3527" t="str">
            <v>Larissa Headley</v>
          </cell>
          <cell r="B3527" t="str">
            <v>E0151 - Helena, AL</v>
          </cell>
          <cell r="C3527" t="str">
            <v>Keith McDonald</v>
          </cell>
        </row>
        <row r="3528">
          <cell r="A3528" t="str">
            <v>Austin Digsby</v>
          </cell>
          <cell r="B3528" t="str">
            <v>E0016 - Evans</v>
          </cell>
          <cell r="C3528" t="str">
            <v>Erinn Ames</v>
          </cell>
        </row>
        <row r="3529">
          <cell r="A3529" t="str">
            <v>Tyree Swann</v>
          </cell>
          <cell r="B3529" t="str">
            <v>E0041 - Hoover</v>
          </cell>
          <cell r="C3529" t="str">
            <v>Britt Bonds</v>
          </cell>
        </row>
        <row r="3530">
          <cell r="A3530" t="str">
            <v>Chevy Bierschbach</v>
          </cell>
          <cell r="B3530" t="str">
            <v>E0251 - Lewisburg, TN</v>
          </cell>
          <cell r="C3530" t="str">
            <v>Kaleigh Welch</v>
          </cell>
        </row>
        <row r="3531">
          <cell r="A3531" t="str">
            <v>Gavin Dawson</v>
          </cell>
          <cell r="B3531" t="str">
            <v>E0290 - Lake Wylie</v>
          </cell>
          <cell r="C3531" t="str">
            <v>Jackson McDowell</v>
          </cell>
        </row>
        <row r="3532">
          <cell r="A3532" t="str">
            <v>Kalum Terrell</v>
          </cell>
          <cell r="B3532" t="str">
            <v>E0312 - Beaver Dam, WI</v>
          </cell>
          <cell r="C3532" t="str">
            <v>Edward Bayliss</v>
          </cell>
        </row>
        <row r="3533">
          <cell r="A3533" t="str">
            <v>Kaleb Jacobson</v>
          </cell>
          <cell r="B3533" t="str">
            <v>E0312 - Beaver Dam, WI</v>
          </cell>
          <cell r="C3533" t="str">
            <v>Edward Bayliss</v>
          </cell>
        </row>
        <row r="3534">
          <cell r="A3534" t="str">
            <v>Clayton Acuff</v>
          </cell>
          <cell r="B3534" t="str">
            <v>E0312 - Beaver Dam, WI</v>
          </cell>
          <cell r="C3534" t="str">
            <v>Edward Bayliss</v>
          </cell>
        </row>
        <row r="3535">
          <cell r="A3535" t="str">
            <v>Ethan Wascher</v>
          </cell>
          <cell r="B3535" t="str">
            <v>E0312 - Beaver Dam, WI</v>
          </cell>
          <cell r="C3535" t="str">
            <v>Edward Bayliss</v>
          </cell>
        </row>
        <row r="3536">
          <cell r="A3536" t="str">
            <v>jonathan correa pérez</v>
          </cell>
          <cell r="B3536" t="str">
            <v>E0015 - Dacula</v>
          </cell>
          <cell r="C3536" t="str">
            <v>Matt Bachman</v>
          </cell>
        </row>
        <row r="3537">
          <cell r="A3537" t="str">
            <v>Colby Futral</v>
          </cell>
          <cell r="B3537" t="str">
            <v>E0157 - Alexander City, AL</v>
          </cell>
          <cell r="C3537" t="str">
            <v>Mitchell Herndon</v>
          </cell>
        </row>
        <row r="3538">
          <cell r="A3538" t="str">
            <v>Gabriel Shaw</v>
          </cell>
          <cell r="B3538" t="str">
            <v>E0201 - Culpeper, VA</v>
          </cell>
          <cell r="C3538" t="str">
            <v>Jonathan Ackerman</v>
          </cell>
        </row>
        <row r="3539">
          <cell r="A3539" t="str">
            <v>Taylor Brady</v>
          </cell>
          <cell r="B3539" t="str">
            <v>E0119 - Athens - Decatur</v>
          </cell>
          <cell r="C3539" t="str">
            <v>David Deal</v>
          </cell>
        </row>
        <row r="3540">
          <cell r="A3540" t="str">
            <v>Jillian Messina</v>
          </cell>
          <cell r="B3540" t="str">
            <v>E0234- Canopy Oaks</v>
          </cell>
          <cell r="C3540" t="str">
            <v>Mark Bookbinder</v>
          </cell>
        </row>
        <row r="3541">
          <cell r="A3541" t="str">
            <v>Roderick Sinclair</v>
          </cell>
          <cell r="B3541" t="str">
            <v>E0213 - Millington, TN</v>
          </cell>
          <cell r="C3541" t="str">
            <v>Brandon Dean</v>
          </cell>
        </row>
        <row r="3542">
          <cell r="A3542" t="str">
            <v>Me’Shun Spivey</v>
          </cell>
          <cell r="B3542" t="str">
            <v>E0003 - Morrow</v>
          </cell>
          <cell r="C3542" t="str">
            <v>Antawan Hill</v>
          </cell>
        </row>
        <row r="3543">
          <cell r="A3543" t="str">
            <v>jacqueline Palau</v>
          </cell>
          <cell r="B3543" t="str">
            <v>E0162 - Lake City, FL</v>
          </cell>
          <cell r="C3543" t="str">
            <v>Brian Thomas</v>
          </cell>
        </row>
        <row r="3544">
          <cell r="A3544" t="str">
            <v>David Ortmeier</v>
          </cell>
          <cell r="B3544" t="str">
            <v>E0124 - Watertown</v>
          </cell>
          <cell r="C3544" t="str">
            <v>Javan Cooper</v>
          </cell>
        </row>
        <row r="3545">
          <cell r="A3545" t="str">
            <v>Janette Murray</v>
          </cell>
          <cell r="B3545" t="str">
            <v>E0101 - Victory Square</v>
          </cell>
          <cell r="C3545" t="str">
            <v>Alphonso Dyer</v>
          </cell>
        </row>
        <row r="3546">
          <cell r="A3546" t="str">
            <v>Victoria Villegas</v>
          </cell>
          <cell r="B3546" t="str">
            <v>E0236 - University Square</v>
          </cell>
          <cell r="C3546" t="str">
            <v>Robert Sanders</v>
          </cell>
        </row>
        <row r="3547">
          <cell r="A3547" t="str">
            <v>Jasmine Pina</v>
          </cell>
          <cell r="B3547" t="str">
            <v>E0384 - Alice, TX</v>
          </cell>
          <cell r="C3547" t="str">
            <v>Maurice Moorman</v>
          </cell>
        </row>
        <row r="3548">
          <cell r="A3548" t="str">
            <v>Keller Reynolds</v>
          </cell>
          <cell r="B3548" t="str">
            <v>E0290 - Lake Wylie</v>
          </cell>
          <cell r="C3548" t="str">
            <v>Jackson McDowell</v>
          </cell>
        </row>
        <row r="3549">
          <cell r="A3549" t="str">
            <v>Kiara Lockett</v>
          </cell>
          <cell r="B3549" t="str">
            <v>E0290 - Lake Wylie</v>
          </cell>
          <cell r="C3549" t="str">
            <v>Jackson McDowell</v>
          </cell>
        </row>
        <row r="3550">
          <cell r="A3550" t="str">
            <v>ETHAN BINDER</v>
          </cell>
          <cell r="B3550" t="str">
            <v>E0363 - Marshfield, WI</v>
          </cell>
          <cell r="C3550" t="str">
            <v>Charles Hayes</v>
          </cell>
        </row>
        <row r="3551">
          <cell r="A3551" t="str">
            <v>Bradly Grott</v>
          </cell>
          <cell r="B3551" t="str">
            <v>E0038 - Kennesaw</v>
          </cell>
          <cell r="C3551" t="str">
            <v>Jason Graham</v>
          </cell>
        </row>
        <row r="3552">
          <cell r="A3552" t="str">
            <v>Joben Wilkins</v>
          </cell>
          <cell r="B3552" t="str">
            <v>E0274 - Leisure Lane</v>
          </cell>
          <cell r="C3552" t="str">
            <v>Savannah Schmoldt</v>
          </cell>
        </row>
        <row r="3553">
          <cell r="A3553" t="str">
            <v>richard creamer</v>
          </cell>
          <cell r="B3553" t="str">
            <v>E0002 - Thomaston</v>
          </cell>
          <cell r="C3553" t="str">
            <v>Jonathan Richardson</v>
          </cell>
        </row>
        <row r="3554">
          <cell r="A3554" t="str">
            <v>Kennedy Meglic</v>
          </cell>
          <cell r="B3554" t="str">
            <v>E0037 - Lutz</v>
          </cell>
          <cell r="C3554" t="str">
            <v>Kesean Swint</v>
          </cell>
        </row>
        <row r="3555">
          <cell r="A3555" t="str">
            <v>Nijoel McKnight</v>
          </cell>
          <cell r="B3555" t="str">
            <v>E0271 - Arcadian Shores</v>
          </cell>
          <cell r="C3555" t="str">
            <v>Anthony Mazzella</v>
          </cell>
        </row>
        <row r="3556">
          <cell r="A3556" t="str">
            <v>Amanda Escalera</v>
          </cell>
          <cell r="B3556" t="str">
            <v>E0318 - Fairfield Township, OH</v>
          </cell>
          <cell r="C3556" t="str">
            <v>CARL WOESSNER</v>
          </cell>
        </row>
        <row r="3557">
          <cell r="A3557" t="str">
            <v>Tyler Wright</v>
          </cell>
          <cell r="B3557" t="str">
            <v>E0216 - West Manheim</v>
          </cell>
          <cell r="C3557" t="str">
            <v>John Sauers</v>
          </cell>
        </row>
        <row r="3558">
          <cell r="A3558" t="str">
            <v>Sarah Nicholson</v>
          </cell>
          <cell r="B3558" t="str">
            <v>Stangood-GA</v>
          </cell>
          <cell r="C3558" t="str">
            <v>Brian Swicegood</v>
          </cell>
        </row>
        <row r="3559">
          <cell r="A3559" t="str">
            <v>Dallis Austin</v>
          </cell>
          <cell r="B3559" t="str">
            <v>E0281 - Caraway Road</v>
          </cell>
          <cell r="C3559" t="str">
            <v>Zachary Gairhan</v>
          </cell>
        </row>
        <row r="3560">
          <cell r="A3560" t="str">
            <v>Gabriel Velasquez</v>
          </cell>
          <cell r="B3560" t="str">
            <v>E0258 - Bandelier</v>
          </cell>
          <cell r="C3560" t="str">
            <v>Christopher Lopez</v>
          </cell>
        </row>
        <row r="3561">
          <cell r="A3561" t="str">
            <v>Jennifer Laine</v>
          </cell>
          <cell r="B3561" t="str">
            <v>E0318 - Fairfield Township, OH</v>
          </cell>
          <cell r="C3561" t="str">
            <v>CARL WOESSNER</v>
          </cell>
        </row>
        <row r="3562">
          <cell r="A3562" t="str">
            <v>Derrick Velasquez</v>
          </cell>
          <cell r="B3562" t="str">
            <v>E0258 - Bandelier</v>
          </cell>
          <cell r="C3562" t="str">
            <v>Christopher Lopez</v>
          </cell>
        </row>
        <row r="3563">
          <cell r="A3563" t="str">
            <v>Pharrell Davis</v>
          </cell>
          <cell r="B3563" t="str">
            <v>E0012 - Rocky Mount</v>
          </cell>
          <cell r="C3563" t="str">
            <v>Jesse Ramirez Perez</v>
          </cell>
        </row>
        <row r="3564">
          <cell r="A3564" t="str">
            <v>Adrain collins</v>
          </cell>
          <cell r="B3564" t="str">
            <v>E0128 - Valdosta</v>
          </cell>
          <cell r="C3564" t="str">
            <v>Brandon Brown</v>
          </cell>
        </row>
        <row r="3565">
          <cell r="A3565" t="str">
            <v>Skyler Buchan</v>
          </cell>
          <cell r="B3565" t="str">
            <v>E0050 - Douglas</v>
          </cell>
          <cell r="C3565" t="str">
            <v>Joseph Olah</v>
          </cell>
        </row>
        <row r="3566">
          <cell r="A3566" t="str">
            <v>Isaiah Smith</v>
          </cell>
          <cell r="B3566" t="str">
            <v>E0317 - North Lexington, KY</v>
          </cell>
          <cell r="C3566" t="str">
            <v>Mark Cassidy</v>
          </cell>
        </row>
        <row r="3567">
          <cell r="A3567" t="str">
            <v>Cherie Smith</v>
          </cell>
          <cell r="B3567" t="str">
            <v>E0318 - Fairfield Township, OH</v>
          </cell>
          <cell r="C3567" t="str">
            <v>CARL WOESSNER</v>
          </cell>
        </row>
        <row r="3568">
          <cell r="A3568" t="str">
            <v>Jeremy Brewster</v>
          </cell>
          <cell r="B3568" t="str">
            <v>E0318 - Fairfield Township, OH</v>
          </cell>
          <cell r="C3568" t="str">
            <v>CARL WOESSNER</v>
          </cell>
        </row>
        <row r="3569">
          <cell r="A3569" t="str">
            <v>Kyleena Gafford</v>
          </cell>
          <cell r="B3569" t="str">
            <v>E0307 - East Statesboro, GA</v>
          </cell>
          <cell r="C3569" t="str">
            <v>Veronica Wyrostek</v>
          </cell>
        </row>
        <row r="3570">
          <cell r="A3570" t="str">
            <v>Jimmy Gray</v>
          </cell>
          <cell r="B3570" t="str">
            <v>E0318 - Fairfield Township, OH</v>
          </cell>
          <cell r="C3570" t="str">
            <v>CARL WOESSNER</v>
          </cell>
        </row>
        <row r="3571">
          <cell r="A3571" t="str">
            <v>kayden johnson</v>
          </cell>
          <cell r="B3571" t="str">
            <v>E0097 - Brevard</v>
          </cell>
          <cell r="C3571" t="str">
            <v>Jensen Shearin</v>
          </cell>
        </row>
        <row r="3572">
          <cell r="A3572" t="str">
            <v>JAVAGHN SPICER</v>
          </cell>
          <cell r="B3572" t="str">
            <v>E0111 - Bainbridge</v>
          </cell>
          <cell r="C3572" t="str">
            <v>Vernon Dixon</v>
          </cell>
        </row>
        <row r="3573">
          <cell r="A3573" t="str">
            <v>Peyton Gillispie</v>
          </cell>
          <cell r="B3573" t="str">
            <v>E0112 - Scottsboro</v>
          </cell>
          <cell r="C3573" t="str">
            <v>Blake Akins</v>
          </cell>
        </row>
        <row r="3574">
          <cell r="A3574" t="str">
            <v>Bernicio Archbold Martinez</v>
          </cell>
          <cell r="B3574" t="str">
            <v>E0077 - PCB Back Beach</v>
          </cell>
          <cell r="C3574" t="str">
            <v>Daniel Higgins</v>
          </cell>
        </row>
        <row r="3575">
          <cell r="A3575" t="str">
            <v>Randall Coogler [C]</v>
          </cell>
          <cell r="B3575" t="str">
            <v>Wash Support Center</v>
          </cell>
          <cell r="C3575" t="str">
            <v>Beth Trice</v>
          </cell>
        </row>
        <row r="3576">
          <cell r="A3576" t="str">
            <v>Jay Byer [C]</v>
          </cell>
          <cell r="B3576" t="str">
            <v>Wash Support Center</v>
          </cell>
          <cell r="C3576" t="str">
            <v>Katherine Martin</v>
          </cell>
        </row>
        <row r="3577">
          <cell r="A3577" t="str">
            <v>Marcel Popescu [C]</v>
          </cell>
          <cell r="B3577" t="str">
            <v>Wash Support Center</v>
          </cell>
          <cell r="C3577" t="str">
            <v>Kristin Balcerzak</v>
          </cell>
        </row>
        <row r="3578">
          <cell r="A3578" t="str">
            <v>Marcus Green [C]</v>
          </cell>
          <cell r="B3578" t="str">
            <v>Wash Support Center</v>
          </cell>
          <cell r="C3578" t="str">
            <v>William Merrill</v>
          </cell>
        </row>
        <row r="3579">
          <cell r="A3579" t="str">
            <v>Victor Moreira [C]</v>
          </cell>
          <cell r="B3579" t="str">
            <v>Wash Support Center</v>
          </cell>
          <cell r="C3579" t="str">
            <v>Mark Kelly</v>
          </cell>
        </row>
        <row r="3580">
          <cell r="A3580" t="str">
            <v>Muhammad Awais [C]</v>
          </cell>
          <cell r="B3580" t="str">
            <v>Wash Support Center</v>
          </cell>
          <cell r="C3580" t="str">
            <v>Mark Kelly</v>
          </cell>
        </row>
        <row r="3581">
          <cell r="A3581" t="str">
            <v>Kyle Poulter [C]</v>
          </cell>
          <cell r="B3581" t="str">
            <v>Wash Support Center</v>
          </cell>
          <cell r="C3581" t="str">
            <v>Scott Blackstock</v>
          </cell>
        </row>
        <row r="3582">
          <cell r="A3582" t="str">
            <v>Luis Arratia [C]</v>
          </cell>
          <cell r="B3582" t="str">
            <v>Wash Support Center</v>
          </cell>
          <cell r="C3582" t="str">
            <v>Jose Ferrari</v>
          </cell>
        </row>
        <row r="3583">
          <cell r="A3583" t="str">
            <v>Wagner Marques [C]</v>
          </cell>
          <cell r="B3583" t="str">
            <v>Wash Support Center</v>
          </cell>
          <cell r="C3583" t="str">
            <v>Jose Ferrari</v>
          </cell>
        </row>
        <row r="3584">
          <cell r="A3584" t="str">
            <v>Tiago Nogueira [C]</v>
          </cell>
          <cell r="B3584" t="str">
            <v>Wash Support Center</v>
          </cell>
          <cell r="C3584" t="str">
            <v>Jose Ferrari</v>
          </cell>
        </row>
        <row r="3585">
          <cell r="A3585" t="str">
            <v>Renan Lima [C]</v>
          </cell>
          <cell r="B3585" t="str">
            <v>Wash Support Center</v>
          </cell>
          <cell r="C3585" t="str">
            <v>Jose Ferrari</v>
          </cell>
        </row>
        <row r="3586">
          <cell r="A3586" t="str">
            <v>Darren Mao [C]</v>
          </cell>
          <cell r="B3586" t="str">
            <v>Wash Support Center</v>
          </cell>
          <cell r="C3586" t="str">
            <v>Marlan Nichols</v>
          </cell>
        </row>
        <row r="3587">
          <cell r="A3587" t="str">
            <v>Lucas Vieira [C]</v>
          </cell>
          <cell r="B3587" t="str">
            <v>Wash Support Center</v>
          </cell>
          <cell r="C3587" t="str">
            <v>Marlan Nichols</v>
          </cell>
        </row>
        <row r="3588">
          <cell r="A3588" t="str">
            <v>Allysson Barcelos [C]</v>
          </cell>
          <cell r="B3588" t="str">
            <v>Wash Support Center</v>
          </cell>
          <cell r="C3588" t="str">
            <v>Jose Ferrari</v>
          </cell>
        </row>
        <row r="3589">
          <cell r="A3589" t="str">
            <v>John Hightower [C]</v>
          </cell>
          <cell r="B3589" t="str">
            <v>Wash Support Center</v>
          </cell>
          <cell r="C3589" t="str">
            <v>Mark Kelly</v>
          </cell>
        </row>
        <row r="3590">
          <cell r="A3590" t="str">
            <v>Luiz Kolodziey [C]</v>
          </cell>
          <cell r="B3590" t="str">
            <v>Wash Support Center</v>
          </cell>
          <cell r="C3590" t="str">
            <v>Jose Ferrari</v>
          </cell>
        </row>
        <row r="3591">
          <cell r="A3591" t="str">
            <v>Emerson Barbosa [C]</v>
          </cell>
          <cell r="B3591" t="str">
            <v>Wash Support Center</v>
          </cell>
          <cell r="C3591" t="str">
            <v>Jose Ferrari</v>
          </cell>
        </row>
        <row r="3592">
          <cell r="A3592" t="str">
            <v>Ricardo Sperlongo [C]</v>
          </cell>
          <cell r="B3592" t="str">
            <v>Wash Support Center</v>
          </cell>
          <cell r="C3592" t="str">
            <v>Jose Ferrari</v>
          </cell>
        </row>
        <row r="3593">
          <cell r="A3593" t="str">
            <v>Marco Bencz [C]</v>
          </cell>
          <cell r="B3593" t="str">
            <v>Wash Support Center</v>
          </cell>
          <cell r="C3593" t="str">
            <v>Jose Ferrari</v>
          </cell>
        </row>
        <row r="3594">
          <cell r="A3594" t="str">
            <v>Josh Ingalls [C]</v>
          </cell>
          <cell r="B3594" t="str">
            <v>Wash Support Center</v>
          </cell>
          <cell r="C3594" t="str">
            <v>Kristin Balcerzak</v>
          </cell>
        </row>
        <row r="3595">
          <cell r="A3595" t="str">
            <v>Leonardo Solla [C]</v>
          </cell>
          <cell r="B3595" t="str">
            <v>Wash Support Center</v>
          </cell>
          <cell r="C3595" t="str">
            <v>Jose Ferrari</v>
          </cell>
        </row>
        <row r="3596">
          <cell r="A3596" t="str">
            <v>Luana Madrid [C]</v>
          </cell>
          <cell r="B3596" t="str">
            <v>Wash Support Center</v>
          </cell>
          <cell r="C3596" t="str">
            <v>Jose Ferrari</v>
          </cell>
        </row>
        <row r="3597">
          <cell r="A3597" t="str">
            <v>Gabriel Duarte [C]</v>
          </cell>
          <cell r="B3597" t="str">
            <v>Wash Support Center</v>
          </cell>
          <cell r="C3597" t="str">
            <v>Jose Ferrari</v>
          </cell>
        </row>
        <row r="3598">
          <cell r="A3598" t="str">
            <v>Danny Montgomery [C]</v>
          </cell>
          <cell r="B3598" t="str">
            <v>Wash Support Center</v>
          </cell>
          <cell r="C3598" t="str">
            <v>Kristin Balcerzak</v>
          </cell>
        </row>
        <row r="3599">
          <cell r="A3599" t="str">
            <v>Caleb Risher [C]</v>
          </cell>
          <cell r="B3599" t="str">
            <v>Wash Support Center</v>
          </cell>
          <cell r="C3599" t="str">
            <v>Kristin Balcerzak</v>
          </cell>
        </row>
        <row r="3600">
          <cell r="A3600" t="str">
            <v>Luiz Filipe Oliveira [C]</v>
          </cell>
          <cell r="B3600" t="str">
            <v>Wash Support Center</v>
          </cell>
          <cell r="C3600" t="str">
            <v>Jose Ferrari</v>
          </cell>
        </row>
        <row r="3601">
          <cell r="A3601" t="str">
            <v>Gustavo Marconi [C]</v>
          </cell>
          <cell r="B3601" t="str">
            <v>Wash Support Center</v>
          </cell>
          <cell r="C3601" t="str">
            <v>Jose Ferrari</v>
          </cell>
        </row>
        <row r="3602">
          <cell r="A3602" t="str">
            <v>Silvio Angonese [C]</v>
          </cell>
          <cell r="B3602" t="str">
            <v>Wash Support Center</v>
          </cell>
          <cell r="C3602" t="str">
            <v>Jose Ferrari</v>
          </cell>
        </row>
        <row r="3603">
          <cell r="A3603" t="str">
            <v>Sandra Mcintosh [C]</v>
          </cell>
          <cell r="B3603" t="str">
            <v>Wash Support Center</v>
          </cell>
          <cell r="C3603" t="str">
            <v>Jordan Brohm</v>
          </cell>
        </row>
        <row r="3604">
          <cell r="A3604" t="str">
            <v>Kim Wilkinson [C]</v>
          </cell>
          <cell r="B3604" t="str">
            <v>Wash Support Center</v>
          </cell>
          <cell r="C3604" t="str">
            <v>Kristin Balcerzak</v>
          </cell>
        </row>
        <row r="3605">
          <cell r="A3605" t="str">
            <v>Henryk Souza e Silva [C]</v>
          </cell>
          <cell r="B3605" t="str">
            <v>Wash Support Center</v>
          </cell>
          <cell r="C3605" t="str">
            <v>Jose Ferrari</v>
          </cell>
        </row>
        <row r="3606">
          <cell r="A3606" t="str">
            <v>Renan Costa [C]</v>
          </cell>
          <cell r="B3606" t="str">
            <v>Wash Support Center</v>
          </cell>
          <cell r="C3606" t="str">
            <v>Jose Ferrari</v>
          </cell>
        </row>
        <row r="3607">
          <cell r="A3607" t="str">
            <v>Wills Meyer [C]</v>
          </cell>
          <cell r="B3607" t="str">
            <v>Wash Support Center</v>
          </cell>
          <cell r="C3607" t="str">
            <v>Kristin Balcerzak</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Lynch" refreshedDate="45547.531954398146" createdVersion="8" refreshedVersion="8" minRefreshableVersion="3" recordCount="3754" xr:uid="{0441D67F-D56B-42B4-A2FF-3975919626C7}">
  <cacheSource type="worksheet">
    <worksheetSource name="Corrections"/>
  </cacheSource>
  <cacheFields count="14">
    <cacheField name="Employee" numFmtId="0">
      <sharedItems containsBlank="1" count="430">
        <s v="A.J Johnson"/>
        <s v="Aaron Johnson"/>
        <s v="Aaron McVicker"/>
        <s v="Abel Tamez"/>
        <s v="Abelardo Tamez"/>
        <s v="Adam Bartholemew"/>
        <s v="Adam Degroot"/>
        <s v="Adam Hicks"/>
        <s v="Al Kondry"/>
        <s v="Alphonso Dyer"/>
        <s v="Amanda Thompson"/>
        <s v="Amber Guerrero"/>
        <s v="Amber Rosenstengel"/>
        <s v="Andrea Traylor"/>
        <s v="Andrew Nelson"/>
        <s v="Andrew Stephens"/>
        <s v="Andrew Strevel"/>
        <s v="Angela Jones"/>
        <s v="Angelo Addison"/>
        <s v="Anna Cattuzzo"/>
        <s v="Anna Esparza"/>
        <s v="Antawan Hill"/>
        <s v="Anthony Mazzella"/>
        <s v="Anthony Nagy"/>
        <s v="Anthony Pitera"/>
        <s v="Anthony Tanzini"/>
        <s v="April Hoffman"/>
        <s v="Arthur Johnson"/>
        <s v="Arthur Terodemos"/>
        <s v="Austin Dority"/>
        <s v="Ayite Medji"/>
        <s v="Becky Jones"/>
        <s v="Ben Boyd"/>
        <s v="Benito De Leon"/>
        <s v="Benjamin Barbour"/>
        <s v="Benjamin Eidem"/>
        <s v="Billy Picou"/>
        <s v="Blake Akins"/>
        <s v="Blake Cummings"/>
        <s v="Bobby Ferguson"/>
        <s v="Bradley Estis"/>
        <s v="Brandi Michal"/>
        <s v="Brandon Cherry"/>
        <s v="Brandon Cobb"/>
        <s v="Brandon Dean"/>
        <s v="Brandon Ortega"/>
        <s v="Brandon Zarecor"/>
        <s v="Brayton Swan"/>
        <s v="Breanna Roof"/>
        <s v="Brenda Fontenot"/>
        <s v="Brendon Hawkins"/>
        <s v="Brett Fausher"/>
        <s v="Brian Buttram"/>
        <s v="Brian Frank"/>
        <s v="Brian Hanna"/>
        <s v="Brian Hodge"/>
        <s v="Brian Thomas"/>
        <s v="Brian Wilson"/>
        <s v="Britt Bonds"/>
        <s v="Bruce Gibbs"/>
        <s v="Bruce Maxwell"/>
        <s v="Byron Barnes"/>
        <s v="Caitlin Toner"/>
        <s v="Cameran Chamblee"/>
        <s v="Carl Woessner"/>
        <s v="Casey Thompson"/>
        <s v="Casper Eckols"/>
        <s v="Cassondra Clark"/>
        <s v="Cayden Silverthon"/>
        <s v="Cayden Silverthorn"/>
        <s v="Cecilia Pate"/>
        <s v="Chad Fuller"/>
        <s v="Chad Stawicki"/>
        <s v="Chad Williams"/>
        <s v="Chance Bradley"/>
        <s v="Charles Best"/>
        <s v="Charles Hayes"/>
        <s v="Charles Redmon"/>
        <s v="Chasity Bryant"/>
        <s v="Christian Cervantes"/>
        <s v="Christopher Bittner"/>
        <s v="Christopher Braziel"/>
        <s v="Christopher Cox"/>
        <s v="Christopher George"/>
        <s v="Christopher Lopez"/>
        <s v="Cindi Carrington"/>
        <s v="Cindy Wiley"/>
        <s v="Clayton Gibson"/>
        <s v="Cody Rubit"/>
        <s v="Colin Williams"/>
        <s v="Corey McCarthy"/>
        <s v="Cory Cummings"/>
        <s v="Cory Knight"/>
        <s v="Cullen Copland"/>
        <s v="Cynthia Wiley"/>
        <s v="Daivd Tyson"/>
        <s v="Dale Hyndman"/>
        <s v="Dalton Shock"/>
        <s v="Daniel Hanst"/>
        <s v="Daniel Higgins"/>
        <s v="Daniel Richardson"/>
        <s v="Danielle Carroll"/>
        <s v="David Beckum"/>
        <s v="David Burgess"/>
        <s v="David Deal"/>
        <s v="David Foster"/>
        <s v="David Keown"/>
        <s v="David Nightingale"/>
        <s v="DAVID PRINCE"/>
        <s v="David Seymour"/>
        <s v="David Stanley"/>
        <s v="Davy Cox"/>
        <s v="DeAngelo Robinson"/>
        <s v="Dennis Conard"/>
        <s v="Dennis Gallegos"/>
        <s v="Dennis Martin"/>
        <s v="Dennis Thompson"/>
        <s v="Derek Schillinger"/>
        <s v="Destiney Jimenez"/>
        <s v="Domenic Casciola"/>
        <s v="Doug Chaloupek"/>
        <s v="Douglas Boeres"/>
        <s v="Douglas Chaloupek"/>
        <s v="Draven Girdler"/>
        <s v="Duane Alonso"/>
        <s v="Edward Bayliss"/>
        <s v="Efrain Villareal"/>
        <s v="Ericka Gosha"/>
        <s v="Erik Nordgen"/>
        <s v="Erik Nordgren"/>
        <s v="Erinn Ames"/>
        <s v="Evan Williams"/>
        <s v="Felicia Slager"/>
        <s v="Franco Caretti"/>
        <s v="Frankie Tadlock"/>
        <s v="Frederick Pierson"/>
        <s v="Gary Amos"/>
        <s v="Gary Bradley"/>
        <s v="Gary Krebs"/>
        <s v="Gaston English"/>
        <s v="Georgina Wetherington"/>
        <s v="Gerald Carter"/>
        <s v="Ginger Cook"/>
        <s v="Grant Hendrix"/>
        <s v="Gregory Smith"/>
        <s v="Hannah Darling"/>
        <s v="Harrison Johnson"/>
        <s v="Heather Coleman"/>
        <s v="Howard Montes"/>
        <s v="Hunter Bowling"/>
        <s v="Inayah Jenkins"/>
        <s v="Isaiah Nyberg"/>
        <s v="Jack Parks"/>
        <s v="Jackson McDowell"/>
        <s v="Jacob Johnston"/>
        <s v="Jacob Skouge"/>
        <s v="James Arnett"/>
        <s v="James Beeler"/>
        <s v="James Bentley"/>
        <s v="James Boren"/>
        <s v="James Guinan"/>
        <s v="James Jefcoat"/>
        <s v="James Kilgore"/>
        <s v="James Stomieroski"/>
        <s v="James Willis"/>
        <s v="Janell Campbell"/>
        <s v="Jason Abbott"/>
        <s v="Jason Crouse"/>
        <s v="Jason Graham"/>
        <s v="Jason Montesano"/>
        <s v="Jason Stephens"/>
        <s v="Javier Rocha"/>
        <s v="Jeb Plaisance"/>
        <s v="Jeff Demboski"/>
        <s v="Jeff Mathis"/>
        <s v="Jeff Mcduffie"/>
        <s v="Jeffery Hornsby"/>
        <s v="Jeffrey Adler"/>
        <s v="Jeffrey Dunham, Jr"/>
        <s v="Jeffrey Mcduffie"/>
        <s v="Jennifer Hooper"/>
        <s v="Jennifer Paris"/>
        <s v="Jensen Shearin"/>
        <s v="Jeremiah Vincent"/>
        <s v="Jeremy Amburgey"/>
        <s v="Jeremy Roberts (On Leave)"/>
        <s v="Jerome Stevenson"/>
        <s v="Jerry Owens"/>
        <s v="Jerry Owens (On Leave)"/>
        <s v="Jesse Ramirez"/>
        <s v="Jesse Ramirez Perez"/>
        <s v="Jessica Peevy"/>
        <s v="Jill Jarrell"/>
        <s v="Jim Carrano"/>
        <s v="Jimmy Foster"/>
        <s v="Joe Chavez"/>
        <s v="Joe Fonseca"/>
        <s v="Joel Cole"/>
        <s v="Joel Regan"/>
        <s v="John Norris"/>
        <s v="John Nutbrown"/>
        <s v="John Sauers"/>
        <s v="Johnathan Harshbarger"/>
        <s v="Jon Ackerman"/>
        <s v="Jon Roewer"/>
        <s v="Jon Thornton"/>
        <s v="Jonathan Ackerman"/>
        <s v="Jonathan Chiappetta"/>
        <s v="Jonathan Richardson"/>
        <s v="Jordan Brohm"/>
        <s v="Jordan Easton"/>
        <s v="Jordan McKindles"/>
        <s v="Joseph Baldwyn"/>
        <s v="Joseph Landfried"/>
        <s v="Joseph Olah"/>
        <s v="Joseph Peterson"/>
        <s v="Josh Nordgren"/>
        <s v="Joshua Choat"/>
        <s v="Joshua Cloonan"/>
        <s v="Joshua Henderson"/>
        <s v="Joshua Hudson"/>
        <s v="Joshua Huffstetler"/>
        <s v="Joshua Regan"/>
        <s v="Joshua Smith"/>
        <s v="Joshua Stone"/>
        <s v="Jozmar Rivera"/>
        <s v="Justin Bernal"/>
        <s v="Justin Cooper"/>
        <s v="Justin Cowans"/>
        <s v="Justin Murray"/>
        <s v="Justin Nix"/>
        <s v="Kaleigh Welch"/>
        <s v="Kane Campbell"/>
        <s v="Kate Martin"/>
        <s v="Katherine Hockaday"/>
        <s v="Katherine Martin"/>
        <s v="Katherine Salter"/>
        <s v="Keith Mcdonald"/>
        <s v="Kelly Jacobs"/>
        <s v="Kelly Murray"/>
        <s v="Kendall Cannimore"/>
        <s v="Kenneth Dinkins"/>
        <s v="Kenneth Mink"/>
        <s v="Keri Pack"/>
        <s v="Kesean Swint"/>
        <s v="Kevin Brake"/>
        <s v="Kevin Rutkowski"/>
        <s v="Kevin Smith"/>
        <s v="Kevin Williams"/>
        <s v="Kip Frew"/>
        <s v="Kristin Balcerzak"/>
        <s v="Kristina Callow"/>
        <s v="Kristina Sanders"/>
        <s v="Kyle Baker"/>
        <s v="Kyle Busch"/>
        <s v="Kyle Robertson"/>
        <s v="Kyle Rovansek"/>
        <s v="Lane Carr"/>
        <s v="Lauren Nix"/>
        <s v="Laurie Chrisner"/>
        <s v="Lee Card"/>
        <s v="Lee Triggs"/>
        <s v="Lenyn Correa"/>
        <s v="Leonard Council"/>
        <s v="Leroy Sattler"/>
        <s v="Leslie Conway"/>
        <s v="Lester Youkin"/>
        <s v="Lindsay Schultz"/>
        <s v="Logan Wagemaker"/>
        <s v="Lora Youngmark"/>
        <s v="Lucas Mininger"/>
        <s v="Luis Otero"/>
        <s v="Mac MCGraw"/>
        <s v="Manasseh Missick"/>
        <s v="Marcus Stowell"/>
        <s v="Marina Permann"/>
        <s v="Mark Bookbinder"/>
        <s v="Mark Busby"/>
        <s v="Mark Campbell"/>
        <s v="Mark Cassidy"/>
        <s v="Mark Ramirez"/>
        <s v="Mark Shreffler"/>
        <s v="Mark Stehle"/>
        <s v="Marquis Scott"/>
        <s v="Mary Hoar"/>
        <s v="Matt Bachman"/>
        <s v="Matt Rush"/>
        <s v="Matthew Bridges"/>
        <s v="Matthew McCoy"/>
        <s v="Matthew Roberts"/>
        <s v="Matthew Rust"/>
        <s v="Maurice Moorman"/>
        <s v="Maxwell Moore"/>
        <s v="Megan Moore"/>
        <s v="Meghan Young"/>
        <s v="Melissa Barker"/>
        <s v="Micah Pinero"/>
        <s v="Michael Blackwell"/>
        <s v="Michael Bond"/>
        <s v="Michael Dodge"/>
        <s v="Michael Donnelly"/>
        <s v="Michael Gouldie"/>
        <s v="Michael Harland"/>
        <s v="Michael Miller"/>
        <s v="Michael Smith"/>
        <s v="Michael Zientara"/>
        <s v="Mike Breitrick"/>
        <s v="Mike Nutting"/>
        <s v="Mitchell Herndon"/>
        <s v="Molly Wilson"/>
        <s v="Monica Barr"/>
        <s v="Monroe Horner"/>
        <s v="Moran Mcgraw"/>
        <s v="Nadine Moses"/>
        <s v="Nicholas Anthony"/>
        <s v="Nicholas Huck"/>
        <s v="Nicholas Way"/>
        <s v="NICOLA MARIANI"/>
        <s v="Noah Green"/>
        <s v="Owen Capriola"/>
        <s v="Paige Canfield"/>
        <s v="Panagiota Pappan"/>
        <s v="Patrice Morris"/>
        <s v="Patrick Bird"/>
        <s v="Patrick Powers"/>
        <s v="Patrick Radford"/>
        <s v="Patrick Rollins"/>
        <s v="Patrick Swain"/>
        <s v="Philip Crosse"/>
        <s v="Preston Long"/>
        <s v="Ramon Torres"/>
        <s v="Randall Sullivan"/>
        <s v="Rashad Jones"/>
        <s v="Raymond Otto"/>
        <s v="Rebecca Bates"/>
        <s v="Rebecca Jones"/>
        <s v="Rebecca McCallum"/>
        <s v="Rebecca McCallum-Cameron"/>
        <s v="Reid Kleinke"/>
        <s v="Rex Alvarez"/>
        <s v="Rex Humerickhouse"/>
        <s v="Reyvin Siegel"/>
        <s v="Richard Gibbons"/>
        <s v="Richard Porter"/>
        <s v="Rick Thornton"/>
        <s v="Ricky Doyle"/>
        <s v="Ricky Gibbons"/>
        <s v="Ricky Houser"/>
        <s v="RITCHIE NORFLEET"/>
        <s v="Rob Wagner"/>
        <s v="Robby Allen"/>
        <s v="Robert Carnemolla"/>
        <s v="Robert Gambino"/>
        <s v="Robert Hane"/>
        <s v="Robert Sanders"/>
        <s v="Robert Swigonski"/>
        <s v="Rodney Davis"/>
        <s v="RONALD BEIL"/>
        <s v="Ronald Boyett"/>
        <s v="Roy Ramirez"/>
        <s v="Ryan Earl"/>
        <s v="Ryan Earl (On Leave)"/>
        <s v="Ryan Sheets"/>
        <s v="Ryan Talbert"/>
        <s v="Sabrena Alexander"/>
        <s v="Sam Jarrell"/>
        <s v="Samantha Hackney"/>
        <s v="Samantha Simpson"/>
        <s v="Samuel Cardona"/>
        <s v="Samuel Schmidt"/>
        <s v="Sarah Martin"/>
        <s v="Savannah Schmoldt"/>
        <s v="Scott Baker"/>
        <s v="Scott Blainey"/>
        <s v="Scott Gulasa"/>
        <s v="Scott Henry"/>
        <s v="Scott Robertson"/>
        <s v="Sean Bush"/>
        <s v="Sean Cavender"/>
        <s v="Sean Stevens"/>
        <s v="Shaun Damron"/>
        <s v="Shawn Corway"/>
        <s v="Sherri Holley"/>
        <s v="Silas Wolf"/>
        <s v="Simranjeet Singh"/>
        <s v="Spencer Kappelman"/>
        <s v="Stephanie Bratcher"/>
        <s v="Stephanie Huff"/>
        <s v="Stephanie Ratcliffe"/>
        <s v="Steven Goddard"/>
        <s v="Steven Hurford"/>
        <s v="Steven Kyriazis"/>
        <s v="Terry Waugh"/>
        <s v="Thomas Merrick"/>
        <s v="Thomas Russell"/>
        <s v="Tiffany Reed"/>
        <s v="Timothy Stephens"/>
        <s v="Todd Haley"/>
        <s v="Toney Dever"/>
        <s v="Tony Phillips"/>
        <s v="Tony Pitera"/>
        <s v="Travis Ballard"/>
        <s v="Travis Hoffman"/>
        <s v="Travis Scroggins"/>
        <s v="Travis Weigart"/>
        <s v="Tristan Halverson"/>
        <s v="Tristan Luther"/>
        <s v="Troy Webb"/>
        <s v="Tyra Payne"/>
        <s v="Vernon Dixon"/>
        <s v="Veronica Wyrostek"/>
        <s v="Victor Mota"/>
        <s v="Vincent Burt"/>
        <s v="Vincent Harris"/>
        <s v="Walter Kaun"/>
        <s v="Waynesia Sherman"/>
        <s v="Wendy Gamblin"/>
        <s v="Wesley Kurtz"/>
        <s v="William Allen"/>
        <s v="William Mcwaters"/>
        <s v="William Merrill"/>
        <s v="William Wilson"/>
        <s v="William Wolfenbarger"/>
        <s v="Wyatt Young"/>
        <s v="Zachary Gairhan"/>
        <s v="Zavier Watkins"/>
        <s v="Zoran Kostadinovic"/>
        <s v="Peter Foster"/>
        <s v="Cullen Copeland" u="1"/>
        <m u="1"/>
      </sharedItems>
    </cacheField>
    <cacheField name="Expense Report" numFmtId="0">
      <sharedItems containsBlank="1" count="1260">
        <s v="EXP-10009921"/>
        <s v="EXP-10014097"/>
        <s v="EXP-10014605"/>
        <s v="EXP-10015214"/>
        <s v="EXP-10015623"/>
        <s v="EXP-10015853"/>
        <s v="EXP-10015852"/>
        <s v="EXP-10016040"/>
        <s v="EXP-10015118"/>
        <s v="EXP-10007281"/>
        <s v="EXP-10007887"/>
        <s v="EXP-10012024"/>
        <s v="EXP-10014438"/>
        <s v="EXP-10015079"/>
        <s v="EXP-10015811"/>
        <s v="EXP-10016051"/>
        <s v="EXP-10015704"/>
        <s v="EXP-10014570"/>
        <s v="EXP-10014980"/>
        <s v="EXP-10015222"/>
        <s v="EXP-10015817"/>
        <s v="EXP-10016026"/>
        <s v="EXP-10007338"/>
        <s v="EXP-10015180"/>
        <s v="EXP-10016267"/>
        <s v="EXP-10010925"/>
        <s v="EXP-10014764"/>
        <s v="EXP-10016321"/>
        <s v="EXP-10008105"/>
        <s v="EXP-10014884"/>
        <s v="EXP-10015213"/>
        <s v="EXP-10014191"/>
        <s v="EXP-10014987"/>
        <s v="EXP-10006881"/>
        <s v="EXP-10007213"/>
        <s v="EXP-10008240"/>
        <s v="EXP-10009566"/>
        <s v="EXP-10014306"/>
        <s v="EXP-10015095"/>
        <s v="EXP-10015902"/>
        <s v="EXP-10006758"/>
        <s v="EXP-10015529"/>
        <s v="EXP-10015528"/>
        <s v="EXP-10006467"/>
        <s v="EXP-10013085"/>
        <s v="EXP-10013606"/>
        <s v="EXP-10015906"/>
        <s v="EXP-10014788"/>
        <s v="EXP-10014929"/>
        <s v="EXP-10005870"/>
        <s v="EXP-10006954"/>
        <s v="EXP-10009801"/>
        <s v="EXP-10016029"/>
        <s v="EXP-10006882"/>
        <s v="EXP-10006883"/>
        <s v="EXP-10012207"/>
        <s v="EXP-10013583"/>
        <s v="EXP-10014442"/>
        <s v="EXP-10015027"/>
        <s v="EXP-10007940"/>
        <s v="EXP-10015559"/>
        <s v="EXP-10015684"/>
        <m/>
        <s v="EXP-10015394"/>
        <s v="EXP-10015999"/>
        <s v="EXP-10016198"/>
        <s v="EXP-10016179"/>
        <s v="EXP-10016182"/>
        <s v="EXP-10016183"/>
        <s v="EXP-10016180"/>
        <s v="EXP-10016187"/>
        <s v="EXP-10016176"/>
        <s v="EXP-10016174"/>
        <s v="EXP-10016181"/>
        <s v="EXP-10016172"/>
        <s v="EXP-10016170"/>
        <s v="EXP-10016178"/>
        <s v="EXP-10016184"/>
        <s v="EXP-10016173"/>
        <s v="EXP-10016177"/>
        <s v="EXP-10016189"/>
        <s v="EXP-10016190"/>
        <s v="EXP-10016191"/>
        <s v="EXP-10016196"/>
        <s v="EXP-10016197"/>
        <s v="EXP-10009396"/>
        <s v="EXP-10014922"/>
        <s v="EXP-10014991"/>
        <s v="EXP-10015217"/>
        <s v="EXP-10009342"/>
        <s v="EXP-10014328"/>
        <s v="EXP-10007012"/>
        <s v="EXP-10008070"/>
        <s v="EXP-10015037"/>
        <s v="EXP-10015693"/>
        <s v="EXP-10006764"/>
        <s v="EXP-10007489"/>
        <s v="EXP-10015366"/>
        <s v="EXP-10006773"/>
        <s v="EXP-10009076"/>
        <s v="EXP-10009938"/>
        <s v="EXP-10015294"/>
        <s v="EXP-10015838"/>
        <s v="EXP-10007471"/>
        <s v="EXP-10013743"/>
        <s v="EXP-10014832"/>
        <s v="EXP-10014989"/>
        <s v="EXP-10015170"/>
        <s v="EXP-10015998"/>
        <s v="EXP-10015075"/>
        <s v="EXP-10015860"/>
        <s v="EXP-10008182"/>
        <s v="EXP-10012298"/>
        <s v="EXP-10007337"/>
        <s v="EXP-10015293"/>
        <s v="EXP-10007275"/>
        <s v="EXP-10015172"/>
        <s v="EXP-10015924"/>
        <s v="EXP-10014634"/>
        <s v="EXP-10015173"/>
        <s v="EXP-10015174"/>
        <s v="EXP-10006793"/>
        <s v="EXP-10006908"/>
        <s v="EXP-10009616"/>
        <s v="EXP-10014653"/>
        <s v="EXP-10015341"/>
        <s v="EXP-10014822"/>
        <s v="EXP-10015786"/>
        <s v="EXP-10015800"/>
        <s v="EXP-10007893"/>
        <s v="EXP-10015019"/>
        <s v="EXP-10006657"/>
        <s v="EXP-10015510"/>
        <s v="EXP-10006928"/>
        <s v="EXP-10006605"/>
        <s v="EXP-10006842"/>
        <s v="EXP-10006841"/>
        <s v="EXP-10007200"/>
        <s v="EXP-10007873"/>
        <s v="EXP-10011975"/>
        <s v="EXP-10014631"/>
        <s v="EXP-10015359"/>
        <s v="EXP-10009873"/>
        <s v="EXP-10012729"/>
        <s v="EXP-10012821"/>
        <s v="EXP-10013777"/>
        <s v="EXP-10014781"/>
        <s v="EXP-10014824"/>
        <s v="EXP-10014015"/>
        <s v="EXP-10014637"/>
        <s v="EXP-10015270"/>
        <s v="EXP-10015758"/>
        <s v="EXP-10015813"/>
        <s v="EXP-10015809"/>
        <s v="EXP-10014618"/>
        <s v="EXP-10015246"/>
        <s v="EXP-10013976"/>
        <s v="EXP-10015361"/>
        <s v="EXP-10015631"/>
        <s v="EXP-10016247"/>
        <s v="EXP-10012531"/>
        <s v="EXP-10012076"/>
        <s v="EXP-10015144"/>
        <s v="EXP-10015355"/>
        <s v="EXP-10010483"/>
        <s v="EXP-10012409"/>
        <s v="EXP-10014916"/>
        <s v="EXP-10015481"/>
        <s v="EXP-10015681"/>
        <s v="EXP-10016002"/>
        <s v="EXP-10008107"/>
        <s v="EXP-10010800"/>
        <s v="EXP-10012018"/>
        <s v="EXP-10012881"/>
        <s v="EXP-10015187"/>
        <s v="EXP-10016100"/>
        <s v="EXP-10007295"/>
        <s v="EXP-10015096"/>
        <s v="EXP-10007735"/>
        <s v="EXP-10015915"/>
        <s v="EXP-10010973"/>
        <s v="EXP-10014636"/>
        <s v="EXP-10014261"/>
        <s v="EXP-10015003"/>
        <s v="EXP-10006276"/>
        <s v="EXP-10006923"/>
        <s v="EXP-10007113"/>
        <s v="EXP-10015024"/>
        <s v="EXP-10015662"/>
        <s v="EXP-10015242"/>
        <s v="EXP-10015512"/>
        <s v="EXP-10015663"/>
        <s v="EXP-10015764"/>
        <s v="EXP-10016041"/>
        <s v="EXP-10016319"/>
        <s v="EXP-10016350"/>
        <s v="EXP-10009249"/>
        <s v="EXP-10009348"/>
        <s v="EXP-10011513"/>
        <s v="EXP-10012019"/>
        <s v="EXP-10012466"/>
        <s v="EXP-10015223"/>
        <s v="EXP-10014095"/>
        <s v="EXP-10014267"/>
        <s v="EXP-10014514"/>
        <s v="EXP-10014867"/>
        <s v="EXP-10015478"/>
        <s v="EXP-10015050"/>
        <s v="EXP-10015659"/>
        <s v="EXP-10015816"/>
        <s v="EXP-10016249"/>
        <s v="EXP-10010097"/>
        <s v="EXP-10014584"/>
        <s v="EXP-10015094"/>
        <s v="EXP-10015454"/>
        <s v="EXP-10014741"/>
        <s v="EXP-10015115"/>
        <s v="EXP-10015491"/>
        <s v="EXP-10009030"/>
        <s v="EXP-10014588"/>
        <s v="EXP-10015468"/>
        <s v="EXP-10013945"/>
        <s v="EXP-10014973"/>
        <s v="EXP-10014532"/>
        <s v="EXP-10015253"/>
        <s v="EXP-10006887"/>
        <s v="EXP-10006891"/>
        <s v="EXP-10013302"/>
        <s v="EXP-10014329"/>
        <s v="EXP-10015890"/>
        <s v="EXP-10014517"/>
        <s v="EXP-10015206"/>
        <s v="EXP-10012683"/>
        <s v="EXP-10013572"/>
        <s v="EXP-10014481"/>
        <s v="EXP-10015168"/>
        <s v="EXP-10015948"/>
        <s v="EXP-10012573"/>
        <s v="EXP-10006919"/>
        <s v="EXP-10011463"/>
        <s v="EXP-10013917"/>
        <s v="EXP-10015232"/>
        <s v="EXP-10016254"/>
        <s v="EXP-10006828"/>
        <s v="EXP-10006827"/>
        <s v="EXP-10015045"/>
        <s v="EXP-10015692"/>
        <s v="EXP-10009875"/>
        <s v="EXP-10015381"/>
        <s v="EXP-10015483"/>
        <s v="EXP-10015781"/>
        <s v="EXP-10016239"/>
        <s v="EXP-10014008"/>
        <s v="EXP-10014243"/>
        <s v="EXP-10015427"/>
        <s v="EXP-10015571"/>
        <s v="EXP-10015298"/>
        <s v="EXP-10015349"/>
        <s v="EXP-10014724"/>
        <s v="EXP-10015417"/>
        <s v="EXP-10007851"/>
        <s v="EXP-10012484"/>
        <s v="EXP-10012485"/>
        <s v="EXP-10012487"/>
        <s v="EXP-10013546"/>
        <s v="EXP-10014019"/>
        <s v="EXP-10014249"/>
        <s v="EXP-10014489"/>
        <s v="EXP-10014860"/>
        <s v="EXP-10014862"/>
        <s v="EXP-10014863"/>
        <s v="EXP-10014861"/>
        <s v="EXP-10014868"/>
        <s v="EXP-10015306"/>
        <s v="EXP-10015434"/>
        <s v="EXP-10015962"/>
        <s v="EXP-10015963"/>
        <s v="EXP-10014404"/>
        <s v="EXP-10014395"/>
        <s v="EXP-10014401"/>
        <s v="EXP-10014402"/>
        <s v="EXP-10014398"/>
        <s v="EXP-10014399"/>
        <s v="EXP-10014403"/>
        <s v="EXP-10015178"/>
        <s v="EXP-10013243"/>
        <s v="EXP-10014645"/>
        <s v="EXP-10007501"/>
        <s v="EXP-10010265"/>
        <s v="EXP-10014017"/>
        <s v="EXP-10014902"/>
        <s v="EXP-10014996"/>
        <s v="EXP-10015336"/>
        <s v="EXP-10015657"/>
        <s v="EXP-10015739"/>
        <s v="EXP-10015959"/>
        <s v="EXP-10012560"/>
        <s v="EXP-10014252"/>
        <s v="EXP-10015451"/>
        <s v="EXP-10015514"/>
        <s v="EXP-10012441"/>
        <s v="EXP-10016061"/>
        <s v="EXP-10015112"/>
        <s v="EXP-10014379"/>
        <s v="EXP-10015474"/>
        <s v="EXP-10012516"/>
        <s v="EXP-10015524"/>
        <s v="EXP-10015745"/>
        <s v="EXP-10012495"/>
        <s v="EXP-10014768"/>
        <s v="EXP-10014683"/>
        <s v="EXP-10014915"/>
        <s v="EXP-10015013"/>
        <s v="EXP-10015628"/>
        <s v="EXP-10013107"/>
        <s v="EXP-10014919"/>
        <s v="EXP-10015494"/>
        <s v="EXP-10006679"/>
        <s v="EXP-10011046"/>
        <s v="EXP-10010870"/>
        <s v="EXP-10010871"/>
        <s v="EXP-10011044"/>
        <s v="EXP-10014927"/>
        <s v="EXP-10014926"/>
        <s v="EXP-10015912"/>
        <s v="EXP-10007282"/>
        <s v="EXP-10013836"/>
        <s v="EXP-10015237"/>
        <s v="EXP-10015238"/>
        <s v="EXP-10015239"/>
        <s v="EXP-10015975"/>
        <s v="EXP-10015969"/>
        <s v="EXP-10015970"/>
        <s v="EXP-10015965"/>
        <s v="EXP-10015968"/>
        <s v="EXP-10015974"/>
        <s v="EXP-10015084"/>
        <s v="EXP-10014552"/>
        <s v="EXP-10015221"/>
        <s v="EXP-10014763"/>
        <s v="EXP-10012010"/>
        <s v="EXP-10014685"/>
        <s v="EXP-10015789"/>
        <s v="EXP-10015177"/>
        <s v="EXP-10015774"/>
        <s v="EXP-10008114"/>
        <s v="EXP-10012099"/>
        <s v="EXP-10013439"/>
        <s v="EXP-10014302"/>
        <s v="EXP-10015135"/>
        <s v="EXP-10015614"/>
        <s v="EXP-10015799"/>
        <s v="EXP-10015910"/>
        <s v="EXP-10015124"/>
        <s v="EXP-10016215"/>
        <s v="EXP-10015057"/>
        <s v="EXP-10015982"/>
        <s v="EXP-10005625"/>
        <s v="EXP-10007187"/>
        <s v="EXP-10009317"/>
        <s v="EXP-10013767"/>
        <s v="EXP-10013942"/>
        <s v="EXP-10015032"/>
        <s v="EXP-10015303"/>
        <s v="EXP-10016365"/>
        <s v="EXP-10016366"/>
        <s v="EXP-10015250"/>
        <s v="EXP-10016246"/>
        <s v="EXP-10009138"/>
        <s v="EXP-10014667"/>
        <s v="EXP-10015205"/>
        <s v="EXP-10015401"/>
        <s v="EXP-10015865"/>
        <s v="EXP-10007848"/>
        <s v="EXP-10010826"/>
        <s v="EXP-10015305"/>
        <s v="EXP-10013503"/>
        <s v="EXP-10015806"/>
        <s v="EXP-10012517"/>
        <s v="EXP-10013575"/>
        <s v="EXP-10014331"/>
        <s v="EXP-10009920"/>
        <s v="EXP-10014556"/>
        <s v="EXP-10015185"/>
        <s v="EXP-10009385"/>
        <s v="EXP-10009747"/>
        <s v="EXP-10015249"/>
        <s v="EXP-10015897"/>
        <s v="EXP-10015826"/>
        <s v="EXP-10013003"/>
        <s v="EXP-10008213"/>
        <s v="EXP-10015268"/>
        <s v="EXP-10015278"/>
        <s v="EXP-10015280"/>
        <s v="EXP-10015269"/>
        <s v="EXP-10014840"/>
        <s v="EXP-10015668"/>
        <s v="EXP-10015993"/>
        <s v="EXP-10014924"/>
        <s v="EXP-10014923"/>
        <s v="EXP-10015411"/>
        <s v="EXP-10007149"/>
        <s v="EXP-10007152"/>
        <s v="EXP-10007153"/>
        <s v="EXP-10007154"/>
        <s v="EXP-10007161"/>
        <s v="EXP-10007176"/>
        <s v="EXP-10007164"/>
        <s v="EXP-10007177"/>
        <s v="EXP-10008937"/>
        <s v="EXP-10008942"/>
        <s v="EXP-10015444"/>
        <s v="EXP-10015446"/>
        <s v="EXP-10015930"/>
        <s v="EXP-10015932"/>
        <s v="EXP-10015933"/>
        <s v="EXP-10012370"/>
        <s v="EXP-10012506"/>
        <s v="EXP-10012417"/>
        <s v="EXP-10012739"/>
        <s v="EXP-10014901"/>
        <s v="EXP-10015497"/>
        <s v="EXP-10007928"/>
        <s v="EXP-10015854"/>
        <s v="EXP-10015163"/>
        <s v="EXP-10008657"/>
        <s v="EXP-10008803"/>
        <s v="EXP-10007360"/>
        <s v="EXP-10007356"/>
        <s v="EXP-10008198"/>
        <s v="EXP-10008195"/>
        <s v="EXP-10007355"/>
        <s v="EXP-10007357"/>
        <s v="EXP-10014344"/>
        <s v="EXP-10015642"/>
        <s v="EXP-10016233"/>
        <s v="EXP-10012754"/>
        <s v="EXP-10015699"/>
        <s v="EXP-10015701"/>
        <s v="EXP-10015703"/>
        <s v="EXP-10015755"/>
        <s v="EXP-10015866"/>
        <s v="EXP-10015867"/>
        <s v="EXP-10015869"/>
        <s v="EXP-10015475"/>
        <s v="EXP-10009775"/>
        <s v="EXP-10012218"/>
        <s v="EXP-10014072"/>
        <s v="EXP-10015384"/>
        <s v="EXP-10014893"/>
        <s v="EXP-10007171"/>
        <s v="EXP-10015156"/>
        <s v="EXP-10016149"/>
        <s v="EXP-10015947"/>
        <s v="EXP-10007701"/>
        <s v="EXP-10012600"/>
        <s v="EXP-10012912"/>
        <s v="EXP-10014756"/>
        <s v="EXP-10008252"/>
        <s v="EXP-10007223"/>
        <s v="EXP-10008183"/>
        <s v="EXP-10015183"/>
        <s v="EXP-10015949"/>
        <s v="EXP-10008906"/>
        <s v="EXP-10006529"/>
        <s v="EXP-10007331"/>
        <s v="EXP-10015588"/>
        <s v="EXP-10015578"/>
        <s v="EXP-10015586"/>
        <s v="EXP-10015954"/>
        <s v="EXP- 10007167"/>
        <s v="EXP-10008897"/>
        <s v="EXP-10016128"/>
        <s v="EXP-10016364"/>
        <s v="EXP-10016368"/>
        <s v="EXP-10007473"/>
        <s v="EXP-10012374"/>
        <s v="EXP-10014672"/>
        <s v="EXP-10015504"/>
        <s v="EXP-10015752"/>
        <s v="EXP-10014846"/>
        <s v="EXP-10015373"/>
        <s v="EXP-10015769"/>
        <s v="EXP-10015190"/>
        <s v="EXP-10016006"/>
        <s v="EXP-10015227"/>
        <s v="EXP-10012834"/>
        <s v="EXP-10014345"/>
        <s v="EXP-10015052"/>
        <s v="EXP-10005866"/>
        <s v="EXP-10006850"/>
        <s v="EXP-10012097"/>
        <s v="EXP-10009638"/>
        <s v="EXP-10014575"/>
        <s v="EXP-10015194"/>
        <s v="EXP-10015951"/>
        <s v="EXP-10013549"/>
        <s v="EXP-10006768"/>
        <s v="EXP-10014896"/>
        <s v="EXP-10015039"/>
        <s v="EXP-10015363"/>
        <s v="EXP-10015664"/>
        <s v="EXP-10016080"/>
        <s v="EXP-10016083"/>
        <s v="EXP-10009275"/>
        <s v="EXP-10015466"/>
        <s v="EXP-10007049"/>
        <s v="EXP-10012191"/>
        <s v="EXP-10015224"/>
        <s v="EXP-10014337"/>
        <s v="EXP-10014737"/>
        <s v="EXP-10012105"/>
        <s v="EXP-10014343"/>
        <s v="EXP-10014937"/>
        <s v="EXP-10008108"/>
        <s v="EXP-10008877"/>
        <s v="EXP-10007230"/>
        <s v="EXP-10014705"/>
        <s v="EXP-10007989"/>
        <s v="EXP-10015056"/>
        <s v="EXP-10015165"/>
        <s v="EXP-10016001"/>
        <s v="EXP-10016045"/>
        <s v="EXP-10007097"/>
        <s v="EXP-10015379"/>
        <s v="EXP-10008013"/>
        <s v="EXP-10009750"/>
        <s v="EXP-10015230"/>
        <s v="EXP-10014742"/>
        <s v="EXP-10006961"/>
        <s v="EXP-10012264"/>
        <s v="EXP-10013179"/>
        <s v="EXP-10013181"/>
        <s v="EXP-10012897"/>
        <s v="EXP-10013515"/>
        <s v="EXP-10014437"/>
        <s v="EXP-10014823"/>
        <s v="EXP-10014759"/>
        <s v="EXP-10015313"/>
        <s v="EXP-10015463"/>
        <s v="EXP-10015046"/>
        <s v="EXP-10016227"/>
        <s v="EXP-10014594"/>
        <s v="EXP-10015066"/>
        <s v="EXP-10015738"/>
        <s v="EXP-10015737"/>
        <s v="EXP-10006739"/>
        <s v="EXP-10012216"/>
        <s v="EXP-10012190"/>
        <s v="EXP-10012095"/>
        <s v="EXP-10013713"/>
        <s v="EXP-10014599"/>
        <s v="EXP-10015038"/>
        <s v="EXP-10015040"/>
        <s v="EXP-10015152"/>
        <s v="EXP-10016166"/>
        <s v="EXP-10015615"/>
        <s v="EXP-10015613"/>
        <s v="EXP-10015635"/>
        <s v="EXP-10015634"/>
        <s v="EXP-10015651"/>
        <s v="EXP-10015617"/>
        <s v="EXP-10015611"/>
        <s v="EXP-10015607"/>
        <s v="EXP-10015610"/>
        <s v="EXP-10015606"/>
        <s v="EXP-10015646"/>
        <s v="EXP-10015639"/>
        <s v="EXP-10015655"/>
        <s v="EXP-10015654"/>
        <s v="EXP-10015624"/>
        <s v="EXP-10015616"/>
        <s v="EXP-10015650"/>
        <s v="EXP-10015652"/>
        <s v="EXP-10015621"/>
        <s v="EXP-10015647"/>
        <s v="EXP-10015638"/>
        <s v="EXP-10015620"/>
        <s v="EXP-10015622"/>
        <s v="EXP-10015632"/>
        <s v="EXP-10015618"/>
        <s v="EXP-10015637"/>
        <s v="EXP-10015648"/>
        <s v="EXP-10015645"/>
        <s v="EXP-10015609"/>
        <s v="EXP-10015619"/>
        <s v="EXP-10015641"/>
        <s v="EXP-10015640"/>
        <s v="EXP-10015612"/>
        <s v="EXP-10015653"/>
        <s v="EXP-10015600"/>
        <s v="EXP-10015601"/>
        <s v="EXP-10015602"/>
        <s v="EXP-10015605"/>
        <s v="EXP-10015644"/>
        <s v="EXP-10015603"/>
        <s v="EXP-10015604"/>
        <s v="EXP-10015872"/>
        <s v="EXP-10015877"/>
        <s v="EXP-10015878"/>
        <s v="EXP-10015884"/>
        <s v="EXP-10015887"/>
        <s v="EXP-10015888"/>
        <s v="EXP-10015913"/>
        <s v="EXP-10016258"/>
        <s v="EXP-10016259"/>
        <s v="EXP-10016260"/>
        <s v="EXP-10016261"/>
        <s v="EXP-10016262"/>
        <s v="EXP-10009887"/>
        <s v="EXP-10007124"/>
        <s v="EXP-10015122"/>
        <s v="EXP-10006977"/>
        <s v="EXP-10006978"/>
        <s v="EXP-10006979"/>
        <s v="EXP-10007868"/>
        <s v="EXP-10015042"/>
        <s v="EXP-10015671"/>
        <s v="EXP-10012400"/>
        <s v="EXP-10014966"/>
        <s v="EXP-10014232"/>
        <s v="EXP-10010835"/>
        <s v="EXP-10015597"/>
        <s v="EXP-10015695"/>
        <s v="EXP-10006676"/>
        <s v="EXP-10013726"/>
        <s v="EXP-10015137"/>
        <s v="EXP-10016075"/>
        <s v="EXP-10006367"/>
        <s v="EXP-10007291"/>
        <s v="EXP-10008909"/>
        <s v="EXP-10012057"/>
        <s v="EXP-10014468"/>
        <s v="EXP-10015229"/>
        <s v="EXP-10014851"/>
        <s v="EXP-10015773"/>
        <s v="EXP-10004861"/>
        <s v="EXP-10015106"/>
        <s v="EXP-10016035"/>
        <s v="EXP-10016036"/>
        <s v="EXP-10016037"/>
        <s v="EXP-10016038"/>
        <s v="EXP-10012126"/>
        <s v="EXP-10014427"/>
        <s v="EXP-10015142"/>
        <s v="EXP-10015669"/>
        <s v="EXP-10013642"/>
        <s v="EXP-10013950"/>
        <s v="EXP-10014646"/>
        <s v="EXP-10015665"/>
        <s v="EXP-10015846"/>
        <s v="EXP-10007694"/>
        <s v="EXP-10012747"/>
        <s v="EXP-10013846"/>
        <s v="EXP-10014675"/>
        <s v="EXP-10014985"/>
        <s v="EXP-10015892"/>
        <s v="EXP-10006936"/>
        <s v="EXP-10014569"/>
        <s v="EXP-10015348"/>
        <s v="EXP-10007029"/>
        <s v="EXP-10007030"/>
        <s v="Exp-10013499"/>
        <s v="EXP-10015412"/>
        <s v="EXP-10015257"/>
        <s v="EXP-10015064"/>
        <s v="EXP-10015307"/>
        <s v="EXP-10016337"/>
        <s v="EXP-10007221"/>
        <s v="EXP-10008023"/>
        <s v="EXP-10011986"/>
        <s v="EXP-10014654"/>
        <s v="EXP-10015288"/>
        <s v="EXP-10016211"/>
        <s v="EXP-10016210"/>
        <s v="EXP-10016214"/>
        <s v="EXP-10014855"/>
        <s v="EXP-10014941"/>
        <s v="EXP-10015162"/>
        <s v="EXP-10015430"/>
        <s v="EXP-10016343"/>
        <s v="EXP-10015594"/>
        <s v="EXP-10012437"/>
        <s v="EXP-10014625"/>
        <s v="EXP-10012689"/>
        <s v="EXP-10013030"/>
        <s v="EXP-10014970"/>
        <s v="EXP-10015261"/>
        <s v="EXP-10010282"/>
        <s v="EXP-10013720"/>
        <s v="EXP-10014850"/>
        <s v="EXP-10015569"/>
        <s v="EXP-10015670"/>
        <s v="EXP-10016024"/>
        <s v="EXP-10016357"/>
        <s v="EXP-10014930"/>
        <s v="EXP-10008867"/>
        <s v="EXP-10015195"/>
        <s v="EXP-10016009"/>
        <s v="EXP-10007139"/>
        <s v="EXP-10009328"/>
        <s v="EXP-10015685"/>
        <s v="EXP-10014592"/>
        <s v="EXP-10015241"/>
        <s v="EXP-10007057"/>
        <s v="EXP-10014559"/>
        <s v="EXP-10015015"/>
        <s v="EXP-10016032"/>
        <s v="EXP-10014554"/>
        <s v="EXP-10012558"/>
        <s v="EXP-10012726"/>
        <s v="EXP-10015290"/>
        <s v="EXP-10013038"/>
        <s v="EXP-10014101"/>
        <s v="EXP-10015746"/>
        <s v="EXP-10015285"/>
        <s v="EXP-10014651"/>
        <s v="EXP-10015493"/>
        <s v="EXP-10014977"/>
        <s v="EXP-10014950"/>
        <s v="EXP-10010498"/>
        <s v="EXP-10013643"/>
        <s v="EXP-10014423"/>
        <s v="EXP-10015329"/>
        <s v="EXP-10015448"/>
        <s v="EXP-10015558"/>
        <s v="EXP-10006702"/>
        <s v="EXP-10014633"/>
        <s v="EXP-10015661"/>
        <s v="EXP-10015467"/>
        <s v="EXP-10015212"/>
        <s v="EXP-10014647"/>
        <s v="EXP-10014984"/>
        <s v="EXP-10015157"/>
        <s v="EXP-10015941"/>
        <s v="EXP-10015938"/>
        <s v="EXP-10007622"/>
        <s v="EXP-10011955"/>
        <s v="EXP-10012740"/>
        <s v="EXP-10015132"/>
        <s v="EXP-10015370"/>
        <s v="EXP-10015543"/>
        <s v="EXP-10015541"/>
        <s v="EXP-10015842"/>
        <s v="EXP-10015841"/>
        <s v="EXP-10015843"/>
        <s v="EXP-10016007"/>
        <s v="EXP-10016004"/>
        <s v="EXP-10012058"/>
        <s v="EXP-10014974"/>
        <s v="EXP-10008045"/>
        <s v="EXP-10014838"/>
        <s v="EXP-10013619"/>
        <s v="EXP-10014816"/>
        <s v="EXP-10016158"/>
        <s v="EXP-10016132"/>
        <s v="EXP-10016200"/>
        <s v="EXP-10015409"/>
        <s v="EXP-10014739"/>
        <s v="EXP-10015818"/>
        <s v="EXP-10006952"/>
        <s v="EXP-10008977"/>
        <s v="EXP-10006910"/>
        <s v="EXP-10008681"/>
        <s v="EXP-10009259"/>
        <s v="EXP-10013656"/>
        <s v="EXP-10015171"/>
        <s v="EXP-10012180"/>
        <s v="EXP-10014456"/>
        <s v="EXP-10008096"/>
        <s v="EXP-10015676"/>
        <s v="EXP-10015730"/>
        <s v="EXP-10013539"/>
        <s v="EXP-10015048"/>
        <s v="EXP-10015182"/>
        <s v="EXP-10015801"/>
        <s v="EXP-10015330"/>
        <s v="EXP-10007207"/>
        <s v="EXP-10014450"/>
        <s v="EXP-10014460"/>
        <s v="EXP-10015176"/>
        <s v="EXP-10015465"/>
        <s v="EXP-10008410"/>
        <s v="EXP-10013718"/>
        <s v="EXP-10014320"/>
        <s v="EXP-10015191"/>
        <s v="EXP-10015679"/>
        <s v="EXP-10015995"/>
        <s v="EXP-10014994"/>
        <s v="EXP-10015488"/>
        <s v="EXP-10015489"/>
        <s v="EXP-10015767"/>
        <s v="EXP-10013961"/>
        <s v="EXP-10009808"/>
        <s v="EXP-10012308"/>
        <s v="EXP-10014743"/>
        <s v="EXP-10014865"/>
        <s v="EXP-10015339"/>
        <s v="EXP-10012239"/>
        <s v="EXP-10013864"/>
        <s v="EXP-10014660"/>
        <s v="EXP-10015273"/>
        <s v="EXP-10015862"/>
        <s v="EXP-10007181"/>
        <s v="EXP-10012362"/>
        <s v="EXP-10016142"/>
        <s v="EXP-10015226"/>
        <s v="EXP-10016107"/>
        <s v="EXP-10014830"/>
        <s v="EXP-10015725"/>
        <s v="EXP-10014827"/>
        <s v="EXP-10015741"/>
        <s v="EXP-10004546"/>
        <s v="EXP-10007920"/>
        <s v="EXP-10010469"/>
        <s v="EXP-10012902"/>
        <s v="EXP-10015085"/>
        <s v="EXP-10015086"/>
        <s v="EXP-10015918"/>
        <s v="EXP-10014268"/>
        <s v="EXP-10015696"/>
        <s v="EXP-10014780"/>
        <s v="EXP-10015487"/>
        <s v="EXP-10009783"/>
        <s v="EXP-10015265"/>
        <s v="EXP-10015560"/>
        <s v="EXP-10007015"/>
        <s v="EXP-10007842"/>
        <s v="EXP-10013651"/>
        <s v="EXP-10014260"/>
        <s v="EXP-10015012"/>
        <s v="EXP-10015766"/>
        <s v="EXP-10015547"/>
        <s v="EXP-10007382"/>
        <s v="EXP-10009219"/>
        <s v="EXP-10012632"/>
        <s v="EXP-10015432"/>
        <s v="EXP-10015782"/>
        <s v="EXP-10015785"/>
        <s v="EXP-10015470"/>
        <s v="EXP-10012247"/>
        <s v="EXP-10015677"/>
        <s v="EXP-10010948"/>
        <s v="EXP-10014146"/>
        <s v="EXP-10009834"/>
        <s v="EXP-10005934"/>
        <s v="EXP-10010411"/>
        <s v="EXP-10015041"/>
        <s v="EXP-10015840"/>
        <s v="EXP-10016271"/>
        <s v="EXP-10006205"/>
        <s v="EXP-10007260"/>
        <s v="EXP-10007068"/>
        <s v="EXP-10012859"/>
        <s v="EXP-10016314"/>
        <s v="EXP-10012633"/>
        <s v="EXP-10014887"/>
        <s v="EXP-10015340"/>
        <s v="EXP-10015707"/>
        <s v="EXP-10010555"/>
        <s v="EXP-10012318"/>
        <s v="EXP-10012669"/>
        <s v="EXP-10014318"/>
        <s v="EXP-10014960"/>
        <s v="EXP-10014623"/>
        <s v="EXP-10015365"/>
        <s v="EXP-10015731"/>
        <s v="EXP-10015233"/>
        <s v="EXP-10015260"/>
        <s v="EXP-10009525"/>
        <s v="EXP-10011522"/>
        <s v="EXP-10014635"/>
        <s v="EXP-10007075"/>
        <s v="EXP-10012091"/>
        <s v="EXP-10012987"/>
        <s v="EXP-10015243"/>
        <s v="EXP-10016230"/>
        <s v="EXP-10015534"/>
        <s v="EXP-10015532"/>
        <s v="EXP-10015691"/>
        <s v="EXP-10015868"/>
        <s v="EXP-10013647"/>
        <s v="EXP-10014990"/>
        <s v="EXP-10015154"/>
        <s v="EXP-10015522"/>
        <s v="EXP-10015734"/>
        <s v="EXP-10016359"/>
        <s v="EXP-10015283"/>
        <s v="EXP-10015582"/>
        <s v="EXP-10015383"/>
        <s v="EXP-10015117"/>
        <s v="EXP-10013956"/>
        <s v="EXP-10014842"/>
        <s v="EXP-10015535"/>
        <s v="EXP-10015771"/>
        <s v="EXP-10014407"/>
        <s v="EXP-10014686"/>
        <s v="EXP-10010649"/>
        <s v="EXP-10014617"/>
        <s v="EXP-10015255"/>
        <s v="EXP-10015196"/>
        <s v="EXP-10016016"/>
        <s v="EXP-10009063"/>
        <s v="EXP-10014711"/>
        <s v="EXP-10015387"/>
        <s v="EXP-10009544"/>
        <s v="EXP-10012830"/>
        <s v="EXP-10015576"/>
        <s v="EXP-10016064"/>
        <s v="EXP-10006826"/>
        <s v="EXP-10014876"/>
        <s v="EXP-10014877"/>
        <s v="EXP-10015378"/>
        <s v="EXP-10015857"/>
        <s v="EXP-10007023"/>
        <s v="EXP-10015149"/>
        <s v="EXP-10012119"/>
        <s v="EXP-10014425"/>
        <s v="EXP-10015175"/>
        <s v="EXP-10006825"/>
        <s v="EXP-10010763"/>
        <s v="EXP-10008738"/>
        <s v="EXP-10013434"/>
        <s v="EXP-10014221"/>
        <s v="EXP-10015393"/>
        <s v="EXP-10014507"/>
        <s v="EXP-10015500"/>
        <s v="EXP-10012381"/>
        <s v="EXP-10014165"/>
        <s v="EXP-10014648"/>
        <s v="EXP-10015380"/>
        <s v="EXP-10012891"/>
        <s v="EXP-10014858"/>
        <s v="EXP-10014663"/>
        <s v="EXP-10015829"/>
        <s v="EXP-10014668"/>
        <s v="EXP-10014498"/>
        <s v="EXP-10015181"/>
        <s v="EXP-10015563"/>
        <s v="EXP-10009855"/>
        <s v="EXP-10013013"/>
        <s v="EXP-10015141"/>
        <s v="EXP-10015942"/>
        <s v="EXP-10013058"/>
        <s v="EXP-10014702"/>
        <s v="EXP-10014710"/>
        <s v="EXP-10015457"/>
        <s v="EXP-10015956"/>
        <s v="EXP-10006248"/>
        <s v="EXP-10007106"/>
        <s v="EXP-10009942"/>
        <s v="EXP-10015256"/>
        <s v="EXP-10007348"/>
        <s v="EXP-10007671"/>
        <s v="EXP-10008636"/>
        <s v="EXP-10015678"/>
        <s v="EXP-10015792"/>
        <s v="EXP-10015793"/>
        <s v="EXP-10015795"/>
        <s v="EXP-10015794"/>
        <s v="EXP-10006810"/>
        <s v="EXP-10014472"/>
        <s v="EXP-140.27"/>
        <s v="EXP-10012653"/>
        <s v="EXP-10014289"/>
        <s v="EXP-10015289"/>
        <s v="EXP-10015517"/>
        <s v="EXP-10012855"/>
        <s v="EXP-10014436"/>
        <s v="EXP-10015150"/>
        <s v="EXP-10014908"/>
        <s v="EXP-10006689"/>
        <s v="EXP-10007389"/>
        <s v="EXP-10014978"/>
        <s v="EXP-10016134"/>
        <s v="EXP-10007350"/>
        <s v="EXP-10014773"/>
        <s v="EXP-10015828"/>
        <s v="EXP-10015312"/>
        <s v="EXP-10015573"/>
        <s v="EXP-10015574"/>
        <s v="EXP-10015820"/>
        <s v="EXP-10015823"/>
        <s v="EXP-10015821"/>
        <s v="EXP-10016021"/>
        <s v="EXP-10016069"/>
        <s v="EXP-10009444"/>
        <s v="EXP-10015231"/>
        <s v="EXP-10016060"/>
        <s v="EXP-10014526"/>
        <s v="EXP-10015088"/>
        <s v="EXP-10015324"/>
        <s v="EXP-10015471"/>
        <s v="EXP-10015577"/>
        <s v="EXP-10015596"/>
        <s v="EXP-10014857"/>
        <s v="EXP-10015458"/>
        <s v="EXP-10014890"/>
        <s v="EXP-10014378"/>
        <s v="EXP-10016094"/>
        <s v="EXP-10016090"/>
        <s v="EXP-10013101"/>
        <s v="EXP-10015356"/>
        <s v="EXP-10015667"/>
        <s v="EXP-10012973"/>
        <s v="EXP-10013901"/>
        <s v="EXP-10014624"/>
        <s v="EXP-10015372"/>
        <s v="EXP-10007059"/>
        <s v="EXP-10010607"/>
        <s v="EXP-10015097"/>
        <s v="EXP-10015143"/>
        <s v="EXP-10012575"/>
        <s v="EXP-10015001"/>
        <s v="EXP-10015772"/>
        <s v="EXP-10006779"/>
        <s v="EXP-10015101"/>
        <s v="EXP-10015440"/>
        <s v="EXP-10012084"/>
        <s v="EXP-10013747"/>
        <s v="EXP-10014333"/>
        <s v="EXP-10015164"/>
        <s v="EXP-10011461"/>
        <s v="EXP-10015111"/>
        <s v="EXP-10015545"/>
        <s v="EXP-10015992"/>
        <s v="EXP-10007116"/>
        <s v="EXP-10007108"/>
        <s v="EXP-10014972"/>
        <s v="EXP-10014054"/>
        <s v="EXP-10014596"/>
        <s v="EXP-10015035"/>
        <s v="EXP-10015908"/>
        <s v="EXP-10007981"/>
        <s v="EXP-10015292"/>
        <s v="EXP-10009451"/>
        <s v="EXP-10010477"/>
        <s v="EXP-10012132"/>
        <s v="EXP-10007387"/>
        <s v="EXP-10010511"/>
        <s v="EXP-10012384"/>
        <s v="EXP-10015062"/>
        <s v="EXP-10011429"/>
        <s v="EXP-10008245"/>
        <s v="EXP-10007162"/>
        <s v="EXP-10012540"/>
        <s v="EXP-10015750"/>
        <s v="EXP-10012949"/>
        <s v="EXP-10015021"/>
        <s v="EXP-10015790"/>
        <s v="EXP-10014967"/>
        <s v="EXP-10011746"/>
        <s v="EXP-10011913"/>
        <s v="EXP-10015557"/>
        <s v="EXP-10015155"/>
        <s v="EXP-10014999"/>
        <s v="EXP-10015901"/>
        <s v="EXP-10014968"/>
        <s v="EXP-10015204"/>
        <s v="EXP-10015856"/>
        <s v="EXP-10016280"/>
        <s v="EXP-10014644"/>
        <s v="EXP-10012935"/>
        <s v="EXP-10013997"/>
        <s v="EXP-10014886"/>
        <s v="EXP-10015936"/>
        <s v="EXP-10012577"/>
        <s v="EXP-10015719"/>
        <s v="EXP-10012702"/>
        <s v="EXP-10013335"/>
        <s v="EXP-10013957"/>
        <s v="EXP-10014721"/>
        <s v="EXP-10012187"/>
        <s v="EXP-10015193"/>
        <s v="EXP-10009911"/>
        <s v="EXP-10013787"/>
        <s v="EXP-10015083"/>
        <s v="EXP-10015788"/>
        <s v="EXP-10015814"/>
        <s v="EXP-10007054"/>
        <s v="EXP-10007933"/>
        <s v="EXP-10013977"/>
        <s v="EXP-10014368"/>
        <s v="EXP-10015593"/>
        <s v="EXP-10015978"/>
        <s v="EXP-10014817"/>
        <s v="EXP-10013520"/>
        <s v="EXP-10014983"/>
        <s v="EXP-10015259"/>
        <s v="EXP-10016358"/>
        <s v="EXP-10014986"/>
        <s v="EXP-10015713"/>
        <s v="EXP-10009184"/>
        <s v="EXP-10010993"/>
        <s v="EXP-10006012"/>
        <s v="EXP-10011494"/>
        <s v="EXP-10007155"/>
        <s v="EXP-10013900"/>
        <s v="EXP-10014613"/>
        <s v="EXP-10009518"/>
        <s v="EXP-10015209"/>
        <s v="EXP-10015900"/>
        <s v="EXP-10006999"/>
        <s v="EXP-10008134"/>
        <s v="EXP-10007472"/>
        <s v="EXP-10014669"/>
        <s v="EXP-10016043"/>
        <s v="EXP-10015580"/>
        <s v="EXP-10016123"/>
        <s v="EXP-10015125"/>
        <s v="EXP-10015917"/>
        <s v="EXP-10015855"/>
        <s v="EXP-10012268"/>
        <s v="EXP-10013893"/>
        <s v="EXP-10014954"/>
        <s v="EXP-10015455"/>
        <s v="EXP-10015034"/>
        <s v="EXP-10015331"/>
        <s v="EXP-10014979"/>
        <s v="EXP-10015770"/>
        <s v="EXP-10012188"/>
        <s v="EXP-10015073"/>
        <s v="EXP-10012930"/>
        <s v="EXP-10014641"/>
        <s v="EXP-10011086"/>
        <s v="EXP-10013685"/>
        <s v="EXP-10014479"/>
        <s v="EXP-10012896"/>
        <s v="EXP-10015587"/>
        <s v="EXP-10012697"/>
        <s v="EXP-10013148"/>
        <s v="EXP-10015531"/>
        <s v="EXP-10016108"/>
        <s v="EXP-10016291"/>
        <s v="EXP-10016347"/>
        <s v="EXP-10013300"/>
        <s v="EXP-10014953"/>
        <s v="EXP-10007066"/>
        <s v="EXP-10012824"/>
        <s v="EXP-10007045"/>
        <s v="EXP-10012588"/>
        <s v="EXP-10014480"/>
        <s v="EXP-10015291"/>
        <s v="EXP-10015658"/>
        <s v="EXP-10015804"/>
        <s v="EXP-10006201"/>
        <s v="EXP-10006867"/>
        <s v="EXP-10015321"/>
        <s v="EXP-10015210"/>
        <s v="EXP-10015211"/>
        <s v="EXP-10015894"/>
        <s v="EXP-10012546"/>
        <s v="EXP-10013941"/>
        <s v="EXP-10014183"/>
        <s v="EXP-10014879"/>
        <s v="EXP-10015832"/>
        <s v="EXP-10016151"/>
        <s v="EXP-10015831"/>
        <s v="EXP-10016153"/>
        <s v="EXP-10016152"/>
        <s v="EXP-10016154"/>
        <s v="EXP-10012675"/>
        <s v="EXP-10014014"/>
        <s v="EXP-10014681"/>
        <s v="EXP-10015819"/>
        <s v="EXP-10016287"/>
        <s v="EXP-10014294"/>
        <s v="EXP-10015778"/>
        <s v="EXP-10015798"/>
        <s v="EXP-10014595"/>
        <s v="EXP-10015314"/>
        <s v="EXP-10013680"/>
        <s v="EXP-10015450"/>
        <s v="EXP-10015672"/>
        <s v="EXP-10014993"/>
        <s v="EXP-10015502"/>
        <s v="EXP-10014132"/>
        <s v="EXP-10014825"/>
        <s v="EXP-10015103"/>
        <s v="EXP-10015656"/>
        <s v="EXP-10015760"/>
        <s v="EXP-10016129"/>
        <s v="EXP-10015353"/>
        <s v="EXP-10015473"/>
        <s v="EXP-10012397"/>
        <s v="EXP-10015519"/>
        <s v="EXP-10015315"/>
        <s v="EXP-10015520"/>
        <s v="EXP-10009902"/>
        <s v="EXP-10014365"/>
        <s v="EXP-10014567"/>
        <s v="EXP-10012150"/>
        <s v="EXP-10013847"/>
        <s v="EXP-10015197"/>
        <s v="EXP-10015225"/>
        <s v="EXP-10014586"/>
        <s v="EXP-10009560"/>
        <s v="EXP-10010429"/>
        <s v="EXP-10015078"/>
        <s v="EXP-10014363"/>
        <s v="EXP-10014812"/>
        <s v="EXP-10015352"/>
        <s v="EXP-10015674"/>
        <s v="EXP-10006873"/>
        <s v="EXP-10007487"/>
        <s v="EXP-10007612"/>
        <s v="EXP-10009314"/>
        <s v="EXP-10011033"/>
        <s v="EXP-10012463"/>
        <s v="EXP-10015008"/>
        <s v="EXP-10015548"/>
        <s v="EXP-10015551"/>
        <s v="EXP-10015666"/>
        <s v="EXP-10015835"/>
        <s v="EXP-10015836"/>
        <s v="EXP-10016293"/>
        <s v="EXP-10016294"/>
        <s v="EXP-10016292"/>
        <s v="EXP-10016283"/>
        <s v="EXP-10007368"/>
        <s v="EXP-10013018"/>
        <s v="EXP-10014342"/>
        <s v="EXP-10014012"/>
        <s v="EXP-10014610"/>
        <s v="EXP-10015337"/>
        <s v="EXP-10015971"/>
        <s v="EXP-10014649"/>
        <s v="EXP-10015335"/>
        <s v="EXP-10015690"/>
        <s v="EXP-10016122"/>
        <s v="EXP-10007255"/>
        <s v="EXP-10012452"/>
        <s v="EXP-10015058"/>
        <s v="EXP-1005058"/>
        <s v="EXP-10016058"/>
        <s v="EXP-10015459"/>
        <s v="EXP-10014377"/>
        <s v="EXP-10015660"/>
        <s v="EXP-10015903"/>
        <s v="EXP-10015089"/>
        <s v="EXP-10016068"/>
        <s v="EXP-10016165"/>
        <s v="EXP-10016171"/>
        <s v="EXP-10016265"/>
        <s v="EXP-10016335"/>
        <s v="EXP-10016286"/>
        <s v="EXP-10015702"/>
        <s v="EXP-10016332"/>
        <s v="EXP-10016328"/>
        <s v="EXP-10016330"/>
        <s v="EXP-10016306"/>
        <s v="EXP-10016157"/>
        <s v="EXP-10016322"/>
        <s v="EXP-10016245"/>
        <s v="EXP-10015899"/>
        <s v="EXP-10016138"/>
        <s v="EXP-10016235"/>
        <s v="EXP-10015827"/>
        <s v="EXP-10015591"/>
        <s v="XP-10016292" u="1"/>
      </sharedItems>
    </cacheField>
    <cacheField name="Amount" numFmtId="0">
      <sharedItems containsMixedTypes="1" containsNumber="1" minValue="-698.96" maxValue="6630.24"/>
    </cacheField>
    <cacheField name="Date" numFmtId="14">
      <sharedItems containsNonDate="0" containsDate="1" containsString="0" containsBlank="1" minDate="1900-01-31T04:04:48" maxDate="2024-11-30T00:00:00" count="373">
        <d v="2023-12-14T00:00:00"/>
        <d v="2024-05-26T00:00:00"/>
        <d v="2024-06-04T00:00:00"/>
        <d v="2024-07-09T00:00:00"/>
        <d v="2024-07-14T00:00:00"/>
        <d v="2024-07-21T00:00:00"/>
        <d v="2024-07-25T00:00:00"/>
        <d v="2024-07-30T00:00:00"/>
        <d v="2024-08-08T00:00:00"/>
        <d v="2024-08-15T00:00:00"/>
        <d v="2024-06-24T00:00:00"/>
        <d v="2024-06-28T00:00:00"/>
        <d v="2024-06-30T00:00:00"/>
        <d v="2023-09-18T00:00:00"/>
        <d v="2023-10-03T00:00:00"/>
        <d v="2024-02-18T00:00:00"/>
        <d v="2024-05-29T00:00:00"/>
        <d v="2024-06-25T00:00:00"/>
        <d v="2024-06-29T00:00:00"/>
        <d v="2024-07-10T00:00:00"/>
        <d v="2024-08-20T00:00:00"/>
        <d v="2024-07-29T00:00:00"/>
        <d v="2024-06-14T00:00:00"/>
        <d v="2024-06-20T00:00:00"/>
        <d v="2024-07-08T00:00:00"/>
        <d v="2024-07-12T00:00:00"/>
        <d v="2024-07-16T00:00:00"/>
        <d v="2023-09-07T00:00:00"/>
        <d v="2024-06-13T00:00:00"/>
        <d v="2024-07-02T00:00:00"/>
        <d v="2024-07-03T00:00:00"/>
        <d v="2024-07-04T00:00:00"/>
        <d v="2024-07-11T00:00:00"/>
        <d v="2024-07-17T00:00:00"/>
        <d v="2024-08-21T00:00:00"/>
        <d v="2024-08-23T00:00:00"/>
        <d v="2024-08-24T00:00:00"/>
        <d v="2024-02-01T00:00:00"/>
        <d v="2024-06-27T00:00:00"/>
        <d v="2024-08-30T00:00:00"/>
        <d v="2023-10-16T00:00:00"/>
        <d v="2024-07-06T00:00:00"/>
        <d v="2024-05-25T00:00:00"/>
        <d v="2024-06-03T00:00:00"/>
        <d v="2024-06-22T00:00:00"/>
        <d v="2024-06-23T00:00:00"/>
        <d v="2023-08-22T00:00:00"/>
        <d v="2023-08-28T00:00:00"/>
        <d v="2023-09-16T00:00:00"/>
        <d v="2023-10-13T00:00:00"/>
        <d v="2023-12-01T00:00:00"/>
        <d v="2024-06-17T00:00:00"/>
        <d v="2024-06-21T00:00:00"/>
        <d v="2024-07-01T00:00:00"/>
        <d v="2024-07-13T00:00:00"/>
        <d v="2024-07-15T00:00:00"/>
        <d v="2023-07-14T00:00:00"/>
        <d v="2023-07-15T00:00:00"/>
        <d v="2024-07-18T00:00:00"/>
        <d v="2024-07-31T00:00:00"/>
        <d v="2023-08-03T00:00:00"/>
        <d v="2023-08-04T00:00:00"/>
        <d v="2024-03-23T00:00:00"/>
        <d v="2024-04-21T00:00:00"/>
        <d v="2024-05-02T00:00:00"/>
        <d v="2024-05-08T00:00:00"/>
        <d v="2024-05-20T00:00:00"/>
        <d v="2024-07-20T00:00:00"/>
        <d v="2023-08-01T00:00:00"/>
        <d v="2023-08-08T00:00:00"/>
        <d v="2023-08-11T00:00:00"/>
        <d v="2023-08-02T00:00:00"/>
        <d v="2023-08-15T00:00:00"/>
        <d v="2023-08-16T00:00:00"/>
        <d v="2024-03-11T00:00:00"/>
        <d v="2024-03-14T00:00:00"/>
        <d v="2024-05-10T00:00:00"/>
        <d v="2024-05-22T00:00:00"/>
        <d v="2024-06-05T00:00:00"/>
        <d v="2024-06-10T00:00:00"/>
        <d v="2024-06-19T00:00:00"/>
        <d v="2023-10-14T00:00:00"/>
        <d v="2024-07-26T00:00:00"/>
        <d v="2024-08-06T00:00:00"/>
        <d v="2023-05-30T00:00:00"/>
        <d v="2024-03-29T00:00:00"/>
        <d v="2024-04-01T00:00:00"/>
        <d v="2024-04-19T00:00:00"/>
        <d v="2024-07-23T00:00:00"/>
        <d v="2024-08-03T00:00:00"/>
        <d v="2024-08-10T00:00:00"/>
        <d v="2024-08-19T00:00:00"/>
        <d v="2024-08-25T00:00:00"/>
        <d v="2023-11-17T00:00:00"/>
        <d v="2024-03-06T00:00:00"/>
        <d v="2024-04-03T00:00:00"/>
        <d v="2024-04-06T00:00:00"/>
        <d v="2024-04-11T00:00:00"/>
        <d v="2024-04-16T00:00:00"/>
        <d v="2024-04-17T00:00:00"/>
        <d v="2024-04-18T00:00:00"/>
        <d v="2024-04-22T00:00:00"/>
        <d v="2024-04-29T00:00:00"/>
        <d v="2023-08-25T00:00:00"/>
        <d v="2023-08-29T00:00:00"/>
        <d v="2023-09-22T00:00:00"/>
        <d v="2024-06-26T00:00:00"/>
        <d v="2023-08-24T00:00:00"/>
        <d v="2023-08-26T00:00:00"/>
        <d v="2023-08-30T00:00:00"/>
        <d v="2023-09-01T00:00:00"/>
        <d v="2023-11-04T00:00:00"/>
        <d v="2023-12-03T00:00:00"/>
        <d v="2024-07-07T00:00:00"/>
        <d v="2024-07-22T00:00:00"/>
        <d v="2024-07-24T00:00:00"/>
        <d v="2024-08-11T00:00:00"/>
        <d v="2023-09-28T00:00:00"/>
        <d v="2024-05-11T00:00:00"/>
        <d v="2023-09-21T00:00:00"/>
        <d v="2024-03-16T00:00:00"/>
        <m/>
        <d v="2023-07-24T00:00:00"/>
        <d v="2023-09-13T00:00:00"/>
        <d v="2024-06-08T00:00:00"/>
        <d v="2024-07-19T00:00:00"/>
        <d v="2023-08-31T00:00:00"/>
        <d v="2023-11-28T00:00:00"/>
        <d v="2024-06-07T00:00:00"/>
        <d v="2024-05-28T00:00:00"/>
        <d v="2024-05-31T00:00:00"/>
        <d v="2024-06-02T00:00:00"/>
        <d v="2024-06-11T00:00:00"/>
        <d v="2024-08-14T00:00:00"/>
        <d v="2023-10-12T00:00:00"/>
        <d v="2023-10-18T00:00:00"/>
        <d v="2023-09-14T00:00:00"/>
        <d v="2023-08-20T00:00:00"/>
        <d v="2023-09-05T00:00:00"/>
        <d v="2023-09-15T00:00:00"/>
        <d v="2023-10-05T00:00:00"/>
        <d v="2023-10-09T00:00:00"/>
        <d v="2023-10-15T00:00:00"/>
        <d v="2024-03-08T00:00:00"/>
        <d v="2024-07-05T00:00:00"/>
        <d v="2023-11-27T00:00:00"/>
        <d v="2023-12-05T00:00:00"/>
        <d v="2023-12-07T00:00:00"/>
        <d v="2023-12-13T00:00:00"/>
        <d v="2023-12-17T00:00:00"/>
        <d v="2023-12-20T00:00:00"/>
        <d v="2024-03-18T00:00:00"/>
        <d v="2024-03-24T00:00:00"/>
        <d v="2024-03-25T00:00:00"/>
        <d v="2024-04-08T00:00:00"/>
        <d v="2024-04-09T00:00:00"/>
        <d v="2024-04-25T00:00:00"/>
        <d v="2024-04-27T00:00:00"/>
        <d v="2024-04-30T00:00:00"/>
        <d v="2024-05-01T00:00:00"/>
        <d v="2024-05-04T00:00:00"/>
        <d v="2024-05-09T00:00:00"/>
        <d v="2024-05-12T00:00:00"/>
        <d v="2024-05-14T00:00:00"/>
        <d v="2024-05-19T00:00:00"/>
        <d v="2024-06-01T00:00:00"/>
        <d v="2024-08-09T00:00:00"/>
        <d v="2024-06-15T00:00:00"/>
        <d v="2024-05-21T00:00:00"/>
        <d v="2024-06-16T00:00:00"/>
        <d v="2024-08-27T00:00:00"/>
        <d v="2024-11-29T00:00:00"/>
        <d v="2024-06-06T00:00:00"/>
        <d v="2024-01-05T00:00:00"/>
        <d v="2024-03-21T00:00:00"/>
        <d v="2023-09-27T00:00:00"/>
        <d v="2024-01-22T00:00:00"/>
        <d v="2024-04-04T00:00:00"/>
        <d v="2024-08-02T00:00:00"/>
        <d v="2023-10-04T00:00:00"/>
        <d v="2024-02-11T00:00:00"/>
        <d v="2024-04-26T00:00:00"/>
        <d v="2024-06-09T00:00:00"/>
        <d v="2023-08-17T00:00:00"/>
        <d v="2023-08-18T00:00:00"/>
        <d v="2024-06-18T00:00:00"/>
        <d v="2024-08-01T00:00:00"/>
        <d v="2024-08-07T00:00:00"/>
        <d v="2024-08-13T00:00:00"/>
        <d v="2024-08-29T00:00:00"/>
        <d v="2024-09-01T00:00:00"/>
        <d v="2023-11-16T00:00:00"/>
        <d v="2023-11-29T00:00:00"/>
        <d v="2024-01-08T00:00:00"/>
        <d v="2024-02-23T00:00:00"/>
        <d v="2024-03-22T00:00:00"/>
        <d v="2024-11-27T00:00:00"/>
        <d v="2024-06-12T00:00:00"/>
        <d v="2023-12-23T00:00:00"/>
        <d v="2023-11-07T00:00:00"/>
        <d v="2023-08-19T00:00:00"/>
        <d v="2023-09-04T00:00:00"/>
        <d v="2024-03-19T00:00:00"/>
        <d v="2024-08-17T00:00:00"/>
        <d v="2024-05-23T00:00:00"/>
        <d v="2024-07-28T00:00:00"/>
        <d v="2024-08-05T00:00:00"/>
        <d v="2024-03-28T00:00:00"/>
        <d v="2023-08-27T00:00:00"/>
        <d v="2024-03-12T00:00:00"/>
        <d v="2024-08-26T00:00:00"/>
        <d v="2023-09-03T00:00:00"/>
        <d v="2023-09-02T00:00:00"/>
        <d v="2024-07-27T00:00:00"/>
        <d v="2023-10-01T00:00:00"/>
        <d v="2024-03-20T00:00:00"/>
        <d v="2024-03-26T00:00:00"/>
        <d v="2024-03-30T00:00:00"/>
        <d v="2024-04-12T00:00:00"/>
        <d v="2024-05-13T00:00:00"/>
        <d v="2024-05-16T00:00:00"/>
        <d v="2024-03-27T00:00:00"/>
        <d v="2024-01-02T00:00:00"/>
        <d v="2024-05-15T00:00:00"/>
        <d v="2024-08-16T00:00:00"/>
        <d v="2024-01-18T00:00:00"/>
        <d v="2024-01-21T00:00:00"/>
        <d v="2024-04-24T00:00:00"/>
        <d v="2024-01-27T00:00:00"/>
        <d v="2024-05-06T00:00:00"/>
        <d v="2024-05-07T00:00:00"/>
        <d v="2024-05-24T00:00:00"/>
        <d v="2024-02-16T00:00:00"/>
        <d v="2024-02-29T00:00:00"/>
        <d v="2024-08-12T00:00:00"/>
        <d v="2024-02-22T00:00:00"/>
        <d v="2024-03-01T00:00:00"/>
        <d v="2024-04-23T00:00:00"/>
        <d v="2024-10-29T00:00:00"/>
        <d v="2023-04-21T00:00:00"/>
        <d v="2023-04-27T00:00:00"/>
        <d v="2023-09-08T00:00:00"/>
        <d v="2023-09-12T00:00:00"/>
        <d v="2024-09-03T00:00:00"/>
        <d v="2023-11-13T00:00:00"/>
        <d v="2023-10-31T00:00:00"/>
        <d v="2024-01-23T00:00:00"/>
        <d v="2024-01-24T00:00:00"/>
        <d v="2023-11-21T00:00:00"/>
        <d v="2024-05-17T00:00:00"/>
        <d v="2024-05-18T00:00:00"/>
        <d v="2023-11-19T00:00:00"/>
        <d v="2023-11-30T00:00:00"/>
        <d v="2024-08-18T00:00:00"/>
        <d v="2024-11-06T00:00:00"/>
        <d v="2023-09-29T00:00:00"/>
        <d v="1900-01-31T04:04:48"/>
        <d v="2023-09-06T00:00:00"/>
        <d v="2023-10-24T00:00:00"/>
        <d v="2023-10-29T00:00:00"/>
        <d v="2024-01-09T00:00:00"/>
        <d v="2024-01-20T00:00:00"/>
        <d v="2024-02-17T00:00:00"/>
        <d v="2024-03-07T00:00:00"/>
        <d v="2024-03-09T00:00:00"/>
        <d v="2024-04-02T00:00:00"/>
        <d v="2023-10-06T00:00:00"/>
        <d v="2023-10-08T00:00:00"/>
        <d v="2023-11-03T00:00:00"/>
        <d v="2023-11-11T00:00:00"/>
        <d v="2023-09-20T00:00:00"/>
        <d v="2023-10-02T00:00:00"/>
        <d v="2024-04-10T00:00:00"/>
        <d v="2023-11-25T00:00:00"/>
        <d v="2023-12-08T00:00:00"/>
        <d v="2023-12-11T00:00:00"/>
        <d v="2024-02-24T00:00:00"/>
        <d v="2024-03-13T00:00:00"/>
        <d v="2024-04-05T00:00:00"/>
        <d v="2024-04-15T00:00:00"/>
        <d v="2023-08-23T00:00:00"/>
        <d v="2023-09-17T00:00:00"/>
        <d v="2023-10-30T00:00:00"/>
        <d v="2023-10-26T00:00:00"/>
        <d v="2024-03-02T00:00:00"/>
        <d v="2024-02-28T00:00:00"/>
        <d v="2023-12-10T00:00:00"/>
        <d v="2023-11-09T00:00:00"/>
        <d v="2024-05-30T00:00:00"/>
        <d v="2024-05-27T00:00:00"/>
        <d v="2023-10-17T00:00:00"/>
        <d v="2023-10-20T00:00:00"/>
        <d v="2023-09-25T00:00:00"/>
        <d v="2023-09-26T00:00:00"/>
        <d v="2023-10-11T00:00:00"/>
        <d v="2024-02-09T00:00:00"/>
        <d v="2024-02-19T00:00:00"/>
        <d v="2024-03-05T00:00:00"/>
        <d v="2024-04-13T00:00:00"/>
        <d v="2024-02-20T00:00:00"/>
        <d v="2024-03-04T00:00:00"/>
        <d v="2024-03-31T00:00:00"/>
        <d v="2024-02-25T00:00:00"/>
        <d v="2024-03-03T00:00:00"/>
        <d v="2023-11-15T00:00:00"/>
        <d v="2023-08-21T00:00:00"/>
        <d v="2024-01-15T00:00:00"/>
        <d v="2023-12-16T00:00:00"/>
        <d v="2024-08-04T00:00:00"/>
        <d v="2023-06-08T00:00:00"/>
        <d v="2023-06-16T00:00:00"/>
        <d v="2024-05-03T00:00:00"/>
        <d v="2023-07-20T00:00:00"/>
        <d v="2024-04-07T00:00:00"/>
        <d v="2024-08-31T00:00:00"/>
        <d v="2024-05-05T00:00:00"/>
        <d v="2023-11-22T00:00:00"/>
        <d v="2023-12-02T00:00:00"/>
        <d v="2023-12-04T00:00:00"/>
        <d v="2024-09-02T00:00:00"/>
        <d v="2023-11-26T00:00:00"/>
        <d v="2023-09-11T00:00:00"/>
        <d v="2023-11-10T00:00:00"/>
        <d v="2023-07-22T00:00:00"/>
        <d v="2023-11-02T00:00:00"/>
        <d v="2023-11-20T00:00:00"/>
        <d v="2023-07-19T00:00:00"/>
        <d v="2024-04-20T00:00:00"/>
        <d v="2024-02-26T00:00:00"/>
        <d v="2023-09-19T00:00:00"/>
        <d v="2024-08-22T00:00:00"/>
        <d v="2023-05-25T00:00:00"/>
        <d v="2023-06-25T00:00:00"/>
        <d v="2023-07-27T00:00:00"/>
        <d v="2024-01-13T00:00:00"/>
        <d v="2023-09-30T00:00:00"/>
        <d v="2023-11-18T00:00:00"/>
        <d v="2023-12-06T00:00:00"/>
        <d v="2023-12-09T00:00:00"/>
        <d v="2023-08-12T00:00:00"/>
        <d v="2023-12-26T00:00:00"/>
        <d v="2023-12-28T00:00:00"/>
        <d v="2024-01-03T00:00:00"/>
        <d v="2024-01-04T00:00:00"/>
        <d v="2024-08-28T00:00:00"/>
        <d v="2024-01-10T00:00:00"/>
        <d v="2023-09-10T00:00:00"/>
        <d v="2024-02-27T00:00:00"/>
        <d v="2023-12-18T00:00:00"/>
        <d v="2023-12-22T00:00:00"/>
        <d v="2024-01-17T00:00:00"/>
        <d v="2023-12-15T00:00:00"/>
        <d v="2023-12-27T00:00:00"/>
        <d v="2023-10-27T00:00:00"/>
        <d v="2023-10-19T00:00:00"/>
        <d v="2024-02-12T00:00:00"/>
        <d v="2024-01-26T00:00:00"/>
        <d v="2024-01-31T00:00:00"/>
        <d v="2024-02-04T00:00:00"/>
        <d v="2024-02-08T00:00:00"/>
        <d v="2023-10-10T00:00:00"/>
        <d v="2024-02-06T00:00:00"/>
        <d v="2024-02-07T00:00:00"/>
        <d v="2023-12-29T00:00:00"/>
        <d v="2023-08-09T00:00:00"/>
        <d v="2023-08-13T00:00:00"/>
        <d v="2023-07-21T00:00:00"/>
        <d v="2023-04-03T00:00:00"/>
        <d v="2024-03-10T00:00:00"/>
        <d v="2023-12-19T00:00:00"/>
        <d v="2024-01-14T00:00:00"/>
        <d v="2024-01-25T00:00:00"/>
        <d v="2024-03-15T00:00:00"/>
      </sharedItems>
      <fieldGroup par="13"/>
    </cacheField>
    <cacheField name="Correction" numFmtId="0">
      <sharedItems containsBlank="1" count="29">
        <s v="Wrong Receipt"/>
        <s v="Incomplete Invoice"/>
        <s v="Itemization Needed"/>
        <s v="Amazon Invoice Error"/>
        <s v="Missing Receipt"/>
        <s v="Perfect Report"/>
        <s v="Reimbursement"/>
        <s v="Attachment Load Error"/>
        <s v="Contact Merchant"/>
        <s v="Poor Quality"/>
        <s v="Memo Error"/>
        <s v="Incorrect Format"/>
        <s v="Recheck Itemization"/>
        <s v="Expense Item Miscoding"/>
        <s v="Personal Expense?"/>
        <s v="Non-Matching Amount"/>
        <s v="Location Miscoding"/>
        <s v="Non-SL Form Required"/>
        <s v="Lost Receipt Form"/>
        <s v="Walmart.com Invoice Error"/>
        <s v="Global Industrial"/>
        <s v="Reciept Link Error"/>
        <s v="Report Canceled"/>
        <s v="Attendees Missing"/>
        <s v="Itemization Not Needed"/>
        <s v="Mileage Reimbursement"/>
        <s v="Separate Receipts"/>
        <s v="Fuel Memo"/>
        <m u="1"/>
      </sharedItems>
    </cacheField>
    <cacheField name="If Recheck (Suggestions)" numFmtId="0">
      <sharedItems containsBlank="1"/>
    </cacheField>
    <cacheField name="Manager" numFmtId="0">
      <sharedItems count="70">
        <s v=""/>
        <s v="Cory Cummings"/>
        <s v="Ricky Doyle"/>
        <s v="Bruce Maxwell"/>
        <s v="Grant Hendrix"/>
        <s v="David Foster"/>
        <s v="Michael Dodge"/>
        <s v="Michael Donnelly"/>
        <s v="Christopher George"/>
        <s v="Derek Schillinger"/>
        <s v="Joshua Henderson"/>
        <s v="Keri Pack"/>
        <s v="Leigh Stallings"/>
        <s v="Andrew Strevel"/>
        <s v="Wesley Kurtz"/>
        <s v="Andrew Stephens"/>
        <s v="Matthew Bridges"/>
        <s v="Patrick Rollins"/>
        <s v="Jeff Mathis"/>
        <s v="Todd Twilbeck"/>
        <s v="Kyle Rovansek"/>
        <s v="Timothy Fruge"/>
        <s v="Lee Davis"/>
        <s v="Steven Kyriazis"/>
        <s v="Shawn Corway"/>
        <s v="AARON RITENOUR"/>
        <s v="Gary Bradley"/>
        <s v="Coty Stevens"/>
        <s v="Joe Chavez"/>
        <s v="Leslie Conway"/>
        <s v="Brandon Zarecor"/>
        <s v="Adam Hicks"/>
        <s v="Antawan Hill"/>
        <s v="Richard Gibbons"/>
        <s v="Mark Kelly"/>
        <s v="Lane Carr"/>
        <s v="Brandon Dean"/>
        <s v="Andrew Nelson"/>
        <s v="Bradley Estis"/>
        <s v="Emily Popple"/>
        <s v="Mary Hightower"/>
        <s v="Kevin McGonigle"/>
        <s v="Jacob Johnston"/>
        <s v="Marlan Nichols"/>
        <s v="Gregory Smith"/>
        <s v="Moran Mcgraw"/>
        <s v="Travis Powell"/>
        <s v="Matt Bachman"/>
        <s v="Jeffrey Dunham, Jr"/>
        <s v="Mike Breitrick"/>
        <s v="JEFFREY MCDUFFIE"/>
        <s v="Cayden Silverthorn"/>
        <s v="Ashley Wilson"/>
        <s v="Lee Triggs"/>
        <s v="Jennifer Paris"/>
        <s v="David Seymour"/>
        <s v="Amanda Thompson"/>
        <s v="Jessica Kranz"/>
        <s v="Frankie Tadlock"/>
        <s v="Joshua Smith"/>
        <s v="Patrick Bird"/>
        <s v="Nicholas Huck"/>
        <s v="Brandon Ortega"/>
        <s v="Aaron McVicker"/>
        <s v="Rene Gonzales"/>
        <s v="Rebecca McCallum-Cameron"/>
        <s v="Lucas Mininger"/>
        <s v="Spencer Kappelman"/>
        <s v="Kip Frew"/>
        <s v="Brandon Cobb"/>
      </sharedItems>
    </cacheField>
    <cacheField name="Action" numFmtId="0">
      <sharedItems count="8">
        <e v="#REF!"/>
        <s v="Sent Back"/>
        <s v="Removed"/>
        <s v="Perfect"/>
        <s v="Reimbursement"/>
        <s v="Inform"/>
        <s v="Canceled"/>
        <s v=""/>
      </sharedItems>
    </cacheField>
    <cacheField name="Sent?" numFmtId="0">
      <sharedItems count="2">
        <s v="Yes"/>
        <s v="No"/>
      </sharedItems>
    </cacheField>
    <cacheField name="Email" numFmtId="0">
      <sharedItems containsMixedTypes="1" containsNumber="1" containsInteger="1" minValue="41" maxValue="41"/>
    </cacheField>
    <cacheField name="Date Verified" numFmtId="14">
      <sharedItems containsSemiMixedTypes="0" containsNonDate="0" containsDate="1" containsString="0" minDate="2024-01-01T00:00:00" maxDate="2024-09-13T00:00:00" count="16">
        <d v="2024-01-01T00:00:00"/>
        <d v="2024-08-19T00:00:00"/>
        <d v="2024-08-22T00:00:00"/>
        <d v="2024-08-30T00:00:00"/>
        <d v="2024-08-20T00:00:00"/>
        <d v="2024-08-21T00:00:00"/>
        <d v="2024-08-23T00:00:00"/>
        <d v="2024-09-05T00:00:00"/>
        <d v="2024-09-04T00:00:00"/>
        <d v="2024-08-08T00:00:00"/>
        <d v="2024-08-06T00:00:00"/>
        <d v="2024-09-03T00:00:00"/>
        <d v="2024-08-07T00:00:00"/>
        <d v="2024-09-12T00:00:00"/>
        <d v="2024-08-12T00:00:00"/>
        <d v="2024-08-05T00:00:00" u="1"/>
      </sharedItems>
    </cacheField>
    <cacheField name="Months (Date)" numFmtId="0" databaseField="0">
      <fieldGroup base="3">
        <rangePr groupBy="months" startDate="1900-01-31T04:04:48" endDate="2024-11-30T00:00:00"/>
        <groupItems count="14">
          <s v="&lt;02/01/1900"/>
          <s v="Jan"/>
          <s v="Feb"/>
          <s v="Mar"/>
          <s v="Apr"/>
          <s v="May"/>
          <s v="Jun"/>
          <s v="Jul"/>
          <s v="Aug"/>
          <s v="Sep"/>
          <s v="Oct"/>
          <s v="Nov"/>
          <s v="Dec"/>
          <s v="&gt;11/30/2024"/>
        </groupItems>
      </fieldGroup>
    </cacheField>
    <cacheField name="Quarters (Date)" numFmtId="0" databaseField="0">
      <fieldGroup base="3">
        <rangePr groupBy="quarters" startDate="1900-01-31T04:04:48" endDate="2024-11-30T00:00:00"/>
        <groupItems count="6">
          <s v="&lt;02/01/1900"/>
          <s v="Qtr1"/>
          <s v="Qtr2"/>
          <s v="Qtr3"/>
          <s v="Qtr4"/>
          <s v="&gt;11/30/2024"/>
        </groupItems>
      </fieldGroup>
    </cacheField>
    <cacheField name="Years (Date)" numFmtId="0" databaseField="0">
      <fieldGroup base="3">
        <rangePr groupBy="years" startDate="1900-01-31T04:04:48" endDate="2024-11-30T00:00:00"/>
        <groupItems count="127">
          <s v="&lt;02/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11/30/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Lynch" refreshedDate="45547.531957638887" createdVersion="8" refreshedVersion="8" minRefreshableVersion="3" recordCount="12945" xr:uid="{63AD0D70-92DF-456E-A575-B0C5808BE942}">
  <cacheSource type="worksheet">
    <worksheetSource name="Table1"/>
  </cacheSource>
  <cacheFields count="33">
    <cacheField name="Employee" numFmtId="0">
      <sharedItems/>
    </cacheField>
    <cacheField name="Expense Report" numFmtId="0">
      <sharedItems/>
    </cacheField>
    <cacheField name="Amount" numFmtId="0">
      <sharedItems containsSemiMixedTypes="0" containsString="0" containsNumber="1" minValue="-2758.38" maxValue="9555.25"/>
    </cacheField>
    <cacheField name="Date" numFmtId="14">
      <sharedItems containsSemiMixedTypes="0" containsNonDate="0" containsDate="1" containsString="0" minDate="1954-11-01T00:00:00" maxDate="2024-12-28T00:00:00"/>
    </cacheField>
    <cacheField name="Old" numFmtId="0">
      <sharedItems containsBlank="1" count="63">
        <s v="Wash Supplies"/>
        <s v="Wash Repairs"/>
        <s v="Equipment Repairs"/>
        <s v="Auto Repairs"/>
        <s v="Advertising &amp; Promotion"/>
        <s v="Signage"/>
        <s v="Maintenance"/>
        <s v="Repairs"/>
        <s v="Employee Incentives - Other"/>
        <s v="Employee Incentive - Meals"/>
        <s v="Supplies - Non-SL"/>
        <s v="Equipment"/>
        <s v="Car Wash"/>
        <s v="Locksmith"/>
        <s v="Safety Supplies"/>
        <s v="Laundry &amp; Linens"/>
        <s v="Small Tools"/>
        <s v="Fuel"/>
        <s v="Landscaping"/>
        <s v="Snacks"/>
        <s v="Entertainment"/>
        <s v="Miscellaneous Expense - Non-SL"/>
        <s v="Wash Maintenance"/>
        <s v="Office Supplies"/>
        <s v="Uniforms"/>
        <s v="Building Repairs"/>
        <s v="Training"/>
        <s v="Snow removal"/>
        <s v="Travel Meals"/>
        <s v="Professional Memberships"/>
        <s v="Water &amp; Sewer Repairs"/>
        <s v="Permits"/>
        <s v="Relocation"/>
        <s v="Vehicle Damage Claims"/>
        <s v="Electric Repairs"/>
        <s v="Parts"/>
        <s v="Security"/>
        <s v="Equipment - Non-SL"/>
        <s v="Auto Maintenance"/>
        <s v="Dues &amp; Subscriptions"/>
        <s v="Professional Fees - Non-SL"/>
        <s v="Office Furniture"/>
        <s v="Rental Equipment"/>
        <s v="Car Rental"/>
        <s v="Plumbing Expense"/>
        <s v="Cleaning Services"/>
        <s v="Marketing Services"/>
        <s v="Wash Repairs - Non-SL"/>
        <s v="Computer"/>
        <s v="Professional Fees"/>
        <s v="Mobile Phone"/>
        <s v="Employee Incentive - Entertainment"/>
        <s v="Lodging"/>
        <s v="Pit Pumping"/>
        <s v="Parking"/>
        <s v="Taxi and Ground Travel"/>
        <s v="Tolls"/>
        <s v="Start Up Marketing"/>
        <s v="Irrigation Test"/>
        <s v="Background Checks"/>
        <s v="Annual Inspection"/>
        <s v="Airfare"/>
        <m u="1"/>
      </sharedItems>
    </cacheField>
    <cacheField name="New" numFmtId="0">
      <sharedItems containsBlank="1"/>
    </cacheField>
    <cacheField name="Notes" numFmtId="0">
      <sharedItems containsBlank="1" longText="1"/>
    </cacheField>
    <cacheField name="Split 1" numFmtId="164">
      <sharedItems containsBlank="1" containsMixedTypes="1" containsNumber="1" minValue="1.88" maxValue="849"/>
    </cacheField>
    <cacheField name="Item 1" numFmtId="0">
      <sharedItems containsBlank="1" containsMixedTypes="1" containsNumber="1" minValue="4.71" maxValue="4271.08"/>
    </cacheField>
    <cacheField name="Notes 1" numFmtId="0">
      <sharedItems containsBlank="1"/>
    </cacheField>
    <cacheField name="Split 2" numFmtId="164">
      <sharedItems containsBlank="1" containsMixedTypes="1" containsNumber="1" minValue="1.34" maxValue="1927.11"/>
    </cacheField>
    <cacheField name="Item 2" numFmtId="0">
      <sharedItems containsBlank="1" containsMixedTypes="1" containsNumber="1" minValue="1.029999999999994" maxValue="3651.35"/>
    </cacheField>
    <cacheField name="Notes 2" numFmtId="0">
      <sharedItems containsBlank="1"/>
    </cacheField>
    <cacheField name="Split 3" numFmtId="164">
      <sharedItems containsBlank="1" containsMixedTypes="1" containsNumber="1" minValue="3.34" maxValue="540.93000000000006"/>
    </cacheField>
    <cacheField name="Item 3" numFmtId="0">
      <sharedItems containsBlank="1" containsMixedTypes="1" containsNumber="1" minValue="3.1299999999999955" maxValue="1632.8199999999997"/>
    </cacheField>
    <cacheField name="Notes 3" numFmtId="0">
      <sharedItems containsBlank="1"/>
    </cacheField>
    <cacheField name="Split 4" numFmtId="164">
      <sharedItems containsBlank="1" containsMixedTypes="1" containsNumber="1" minValue="1.36" maxValue="341.85"/>
    </cacheField>
    <cacheField name="Item 4" numFmtId="0">
      <sharedItems containsBlank="1" containsMixedTypes="1" containsNumber="1" minValue="5.97" maxValue="175.58"/>
    </cacheField>
    <cacheField name="Notes 4" numFmtId="0">
      <sharedItems containsBlank="1"/>
    </cacheField>
    <cacheField name="Split 5" numFmtId="164">
      <sharedItems containsBlank="1" containsMixedTypes="1" containsNumber="1" minValue="3.4099999999999966" maxValue="391.42"/>
    </cacheField>
    <cacheField name="Item 5" numFmtId="0">
      <sharedItems containsBlank="1" containsMixedTypes="1" containsNumber="1" minValue="22.48" maxValue="78.099999999999909"/>
    </cacheField>
    <cacheField name="Notes 5" numFmtId="0">
      <sharedItems containsBlank="1"/>
    </cacheField>
    <cacheField name="Split 6" numFmtId="164">
      <sharedItems containsBlank="1" containsMixedTypes="1" containsNumber="1" minValue="1099.28" maxValue="1099.28"/>
    </cacheField>
    <cacheField name="Item 6" numFmtId="0">
      <sharedItems containsBlank="1" containsMixedTypes="1" containsNumber="1" minValue="6.76" maxValue="6.76"/>
    </cacheField>
    <cacheField name="Notes 6" numFmtId="0">
      <sharedItems containsBlank="1"/>
    </cacheField>
    <cacheField name="Split 7" numFmtId="164">
      <sharedItems containsBlank="1"/>
    </cacheField>
    <cacheField name="Item 7" numFmtId="0">
      <sharedItems containsNonDate="0" containsString="0" containsBlank="1"/>
    </cacheField>
    <cacheField name="Notes 7" numFmtId="0">
      <sharedItems containsNonDate="0" containsString="0" containsBlank="1"/>
    </cacheField>
    <cacheField name="Date Sent" numFmtId="14">
      <sharedItems containsNonDate="0" containsDate="1" containsMixedTypes="1" minDate="2023-12-23T00:00:00" maxDate="2024-08-03T00:00:00"/>
    </cacheField>
    <cacheField name="Email" numFmtId="0">
      <sharedItems/>
    </cacheField>
    <cacheField name="Manager" numFmtId="0">
      <sharedItems/>
    </cacheField>
    <cacheField name="Month" numFmtId="0">
      <sharedItems containsMixedTypes="1" containsNumber="1" containsInteger="1" minValue="1" maxValue="12" count="10">
        <n v="1"/>
        <n v="12"/>
        <n v="2"/>
        <e v="#REF!"/>
        <n v="4"/>
        <n v="5"/>
        <n v="6"/>
        <n v="7"/>
        <n v="8"/>
        <n v="3" u="1"/>
      </sharedItems>
    </cacheField>
    <cacheField name="Year" numFmtId="0">
      <sharedItems containsMixedTypes="1" containsNumber="1" containsInteger="1" minValue="1900" maxValue="2024" count="4">
        <n v="2024"/>
        <n v="2023"/>
        <e v="#REF!"/>
        <n v="1900"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4">
  <r>
    <x v="0"/>
    <x v="0"/>
    <n v="357.08"/>
    <x v="0"/>
    <x v="0"/>
    <m/>
    <x v="0"/>
    <x v="0"/>
    <x v="0"/>
    <s v=""/>
    <x v="0"/>
  </r>
  <r>
    <x v="1"/>
    <x v="1"/>
    <n v="110.36"/>
    <x v="1"/>
    <x v="1"/>
    <m/>
    <x v="1"/>
    <x v="0"/>
    <x v="0"/>
    <s v="SL108@tidalwaveautospa.com"/>
    <x v="0"/>
  </r>
  <r>
    <x v="1"/>
    <x v="2"/>
    <n v="178.33"/>
    <x v="2"/>
    <x v="1"/>
    <m/>
    <x v="1"/>
    <x v="0"/>
    <x v="0"/>
    <s v="SL108@tidalwaveautospa.com"/>
    <x v="0"/>
  </r>
  <r>
    <x v="1"/>
    <x v="3"/>
    <n v="72.180000000000007"/>
    <x v="3"/>
    <x v="2"/>
    <m/>
    <x v="1"/>
    <x v="1"/>
    <x v="0"/>
    <s v="SL108@tidalwaveautospa.com"/>
    <x v="0"/>
  </r>
  <r>
    <x v="1"/>
    <x v="3"/>
    <n v="72.180000000000007"/>
    <x v="3"/>
    <x v="2"/>
    <m/>
    <x v="1"/>
    <x v="1"/>
    <x v="0"/>
    <s v="SL108@tidalwaveautospa.com"/>
    <x v="0"/>
  </r>
  <r>
    <x v="1"/>
    <x v="3"/>
    <n v="72.180000000000007"/>
    <x v="3"/>
    <x v="2"/>
    <m/>
    <x v="1"/>
    <x v="1"/>
    <x v="0"/>
    <s v="SL108@tidalwaveautospa.com"/>
    <x v="0"/>
  </r>
  <r>
    <x v="1"/>
    <x v="4"/>
    <n v="63.24"/>
    <x v="4"/>
    <x v="2"/>
    <m/>
    <x v="1"/>
    <x v="1"/>
    <x v="0"/>
    <s v="SL108@tidalwaveautospa.com"/>
    <x v="1"/>
  </r>
  <r>
    <x v="1"/>
    <x v="5"/>
    <n v="28.7"/>
    <x v="5"/>
    <x v="3"/>
    <m/>
    <x v="1"/>
    <x v="1"/>
    <x v="0"/>
    <s v="SL108@tidalwaveautospa.com"/>
    <x v="2"/>
  </r>
  <r>
    <x v="1"/>
    <x v="4"/>
    <n v="129.56"/>
    <x v="6"/>
    <x v="2"/>
    <m/>
    <x v="1"/>
    <x v="1"/>
    <x v="0"/>
    <s v="SL108@tidalwaveautospa.com"/>
    <x v="1"/>
  </r>
  <r>
    <x v="1"/>
    <x v="5"/>
    <n v="56.14"/>
    <x v="6"/>
    <x v="3"/>
    <m/>
    <x v="1"/>
    <x v="1"/>
    <x v="0"/>
    <s v="SL108@tidalwaveautospa.com"/>
    <x v="2"/>
  </r>
  <r>
    <x v="1"/>
    <x v="5"/>
    <n v="25.9"/>
    <x v="7"/>
    <x v="3"/>
    <m/>
    <x v="1"/>
    <x v="1"/>
    <x v="0"/>
    <s v="SL108@tidalwaveautospa.com"/>
    <x v="2"/>
  </r>
  <r>
    <x v="1"/>
    <x v="6"/>
    <n v="4.97"/>
    <x v="8"/>
    <x v="4"/>
    <m/>
    <x v="1"/>
    <x v="1"/>
    <x v="0"/>
    <s v="SL108@tidalwaveautospa.com"/>
    <x v="2"/>
  </r>
  <r>
    <x v="1"/>
    <x v="7"/>
    <n v="50.74"/>
    <x v="9"/>
    <x v="3"/>
    <m/>
    <x v="1"/>
    <x v="1"/>
    <x v="0"/>
    <s v="SL108@tidalwaveautospa.com"/>
    <x v="3"/>
  </r>
  <r>
    <x v="2"/>
    <x v="8"/>
    <n v="45.3"/>
    <x v="10"/>
    <x v="2"/>
    <m/>
    <x v="2"/>
    <x v="1"/>
    <x v="0"/>
    <s v="SL364@tidalwaveautospa.com"/>
    <x v="0"/>
  </r>
  <r>
    <x v="2"/>
    <x v="8"/>
    <n v="54.05"/>
    <x v="11"/>
    <x v="2"/>
    <m/>
    <x v="2"/>
    <x v="1"/>
    <x v="0"/>
    <s v="SL364@tidalwaveautospa.com"/>
    <x v="0"/>
  </r>
  <r>
    <x v="2"/>
    <x v="8"/>
    <n v="39.729999999999997"/>
    <x v="11"/>
    <x v="2"/>
    <m/>
    <x v="2"/>
    <x v="1"/>
    <x v="0"/>
    <s v="SL364@tidalwaveautospa.com"/>
    <x v="0"/>
  </r>
  <r>
    <x v="2"/>
    <x v="8"/>
    <n v="277"/>
    <x v="12"/>
    <x v="2"/>
    <m/>
    <x v="2"/>
    <x v="1"/>
    <x v="0"/>
    <s v="SL364@tidalwaveautospa.com"/>
    <x v="0"/>
  </r>
  <r>
    <x v="3"/>
    <x v="9"/>
    <n v="1574.36"/>
    <x v="13"/>
    <x v="1"/>
    <m/>
    <x v="0"/>
    <x v="1"/>
    <x v="0"/>
    <s v=""/>
    <x v="0"/>
  </r>
  <r>
    <x v="3"/>
    <x v="10"/>
    <n v="466.48"/>
    <x v="14"/>
    <x v="0"/>
    <m/>
    <x v="0"/>
    <x v="1"/>
    <x v="0"/>
    <s v=""/>
    <x v="0"/>
  </r>
  <r>
    <x v="4"/>
    <x v="11"/>
    <n v="2111.5100000000002"/>
    <x v="15"/>
    <x v="1"/>
    <m/>
    <x v="3"/>
    <x v="0"/>
    <x v="0"/>
    <s v="abelardo.tamez@tidalwaveautospa.com"/>
    <x v="0"/>
  </r>
  <r>
    <x v="4"/>
    <x v="12"/>
    <n v="109.12"/>
    <x v="16"/>
    <x v="1"/>
    <m/>
    <x v="3"/>
    <x v="2"/>
    <x v="0"/>
    <s v="abelardo.tamez@tidalwaveautospa.com"/>
    <x v="0"/>
  </r>
  <r>
    <x v="4"/>
    <x v="13"/>
    <n v="466.89"/>
    <x v="17"/>
    <x v="2"/>
    <m/>
    <x v="3"/>
    <x v="1"/>
    <x v="0"/>
    <s v="abelardo.tamez@tidalwaveautospa.com"/>
    <x v="0"/>
  </r>
  <r>
    <x v="4"/>
    <x v="13"/>
    <n v="466.89"/>
    <x v="17"/>
    <x v="2"/>
    <m/>
    <x v="3"/>
    <x v="1"/>
    <x v="0"/>
    <s v="abelardo.tamez@tidalwaveautospa.com"/>
    <x v="0"/>
  </r>
  <r>
    <x v="4"/>
    <x v="13"/>
    <n v="187.95"/>
    <x v="18"/>
    <x v="2"/>
    <m/>
    <x v="3"/>
    <x v="1"/>
    <x v="0"/>
    <s v="abelardo.tamez@tidalwaveautospa.com"/>
    <x v="0"/>
  </r>
  <r>
    <x v="4"/>
    <x v="13"/>
    <n v="187.95"/>
    <x v="18"/>
    <x v="2"/>
    <m/>
    <x v="3"/>
    <x v="1"/>
    <x v="0"/>
    <s v="abelardo.tamez@tidalwaveautospa.com"/>
    <x v="0"/>
  </r>
  <r>
    <x v="4"/>
    <x v="13"/>
    <n v="87.45"/>
    <x v="19"/>
    <x v="2"/>
    <m/>
    <x v="3"/>
    <x v="1"/>
    <x v="0"/>
    <s v="abelardo.tamez@tidalwaveautospa.com"/>
    <x v="0"/>
  </r>
  <r>
    <x v="4"/>
    <x v="13"/>
    <n v="87.45"/>
    <x v="19"/>
    <x v="2"/>
    <m/>
    <x v="3"/>
    <x v="1"/>
    <x v="0"/>
    <s v="abelardo.tamez@tidalwaveautospa.com"/>
    <x v="0"/>
  </r>
  <r>
    <x v="4"/>
    <x v="14"/>
    <n v="1408.12"/>
    <x v="9"/>
    <x v="5"/>
    <m/>
    <x v="3"/>
    <x v="3"/>
    <x v="0"/>
    <s v="abelardo.tamez@tidalwaveautospa.com"/>
    <x v="4"/>
  </r>
  <r>
    <x v="4"/>
    <x v="15"/>
    <n v="108.26"/>
    <x v="20"/>
    <x v="5"/>
    <m/>
    <x v="3"/>
    <x v="3"/>
    <x v="0"/>
    <s v="abelardo.tamez@tidalwaveautospa.com"/>
    <x v="3"/>
  </r>
  <r>
    <x v="5"/>
    <x v="16"/>
    <n v="96"/>
    <x v="21"/>
    <x v="6"/>
    <m/>
    <x v="4"/>
    <x v="4"/>
    <x v="0"/>
    <s v="ASL190@tidalwaveautospa.com"/>
    <x v="1"/>
  </r>
  <r>
    <x v="6"/>
    <x v="17"/>
    <n v="101.15"/>
    <x v="22"/>
    <x v="7"/>
    <m/>
    <x v="5"/>
    <x v="0"/>
    <x v="0"/>
    <s v="SL7@tidalwaveautospa.com"/>
    <x v="0"/>
  </r>
  <r>
    <x v="6"/>
    <x v="18"/>
    <n v="33.76"/>
    <x v="23"/>
    <x v="2"/>
    <m/>
    <x v="5"/>
    <x v="1"/>
    <x v="0"/>
    <s v="SL7@tidalwaveautospa.com"/>
    <x v="0"/>
  </r>
  <r>
    <x v="6"/>
    <x v="18"/>
    <n v="47.21"/>
    <x v="10"/>
    <x v="2"/>
    <m/>
    <x v="5"/>
    <x v="1"/>
    <x v="0"/>
    <s v="SL7@tidalwaveautospa.com"/>
    <x v="0"/>
  </r>
  <r>
    <x v="6"/>
    <x v="18"/>
    <n v="36.69"/>
    <x v="24"/>
    <x v="2"/>
    <m/>
    <x v="5"/>
    <x v="1"/>
    <x v="0"/>
    <s v="SL7@tidalwaveautospa.com"/>
    <x v="0"/>
  </r>
  <r>
    <x v="6"/>
    <x v="19"/>
    <n v="59.01"/>
    <x v="25"/>
    <x v="7"/>
    <m/>
    <x v="5"/>
    <x v="1"/>
    <x v="0"/>
    <s v="SL7@tidalwaveautospa.com"/>
    <x v="0"/>
  </r>
  <r>
    <x v="6"/>
    <x v="19"/>
    <n v="65.13"/>
    <x v="4"/>
    <x v="7"/>
    <m/>
    <x v="5"/>
    <x v="1"/>
    <x v="0"/>
    <s v="SL7@tidalwaveautospa.com"/>
    <x v="0"/>
  </r>
  <r>
    <x v="6"/>
    <x v="19"/>
    <n v="63.35"/>
    <x v="26"/>
    <x v="7"/>
    <m/>
    <x v="5"/>
    <x v="1"/>
    <x v="0"/>
    <s v="SL7@tidalwaveautospa.com"/>
    <x v="0"/>
  </r>
  <r>
    <x v="6"/>
    <x v="20"/>
    <n v="2744.69"/>
    <x v="9"/>
    <x v="5"/>
    <m/>
    <x v="5"/>
    <x v="3"/>
    <x v="0"/>
    <s v="SL7@tidalwaveautospa.com"/>
    <x v="5"/>
  </r>
  <r>
    <x v="6"/>
    <x v="21"/>
    <n v="139.04"/>
    <x v="20"/>
    <x v="5"/>
    <m/>
    <x v="5"/>
    <x v="3"/>
    <x v="0"/>
    <s v="SL7@tidalwaveautospa.com"/>
    <x v="6"/>
  </r>
  <r>
    <x v="7"/>
    <x v="22"/>
    <n v="1085.71"/>
    <x v="27"/>
    <x v="8"/>
    <m/>
    <x v="6"/>
    <x v="1"/>
    <x v="0"/>
    <s v="SL39@tidalwaveautospa.com"/>
    <x v="0"/>
  </r>
  <r>
    <x v="7"/>
    <x v="23"/>
    <n v="185.34"/>
    <x v="28"/>
    <x v="9"/>
    <m/>
    <x v="6"/>
    <x v="1"/>
    <x v="0"/>
    <s v="SL39@tidalwaveautospa.com"/>
    <x v="0"/>
  </r>
  <r>
    <x v="7"/>
    <x v="23"/>
    <n v="185.34"/>
    <x v="28"/>
    <x v="10"/>
    <m/>
    <x v="6"/>
    <x v="1"/>
    <x v="0"/>
    <s v="SL39@tidalwaveautospa.com"/>
    <x v="0"/>
  </r>
  <r>
    <x v="7"/>
    <x v="23"/>
    <n v="57.05"/>
    <x v="17"/>
    <x v="2"/>
    <m/>
    <x v="6"/>
    <x v="1"/>
    <x v="0"/>
    <s v="SL39@tidalwaveautospa.com"/>
    <x v="0"/>
  </r>
  <r>
    <x v="7"/>
    <x v="23"/>
    <n v="44.07"/>
    <x v="29"/>
    <x v="2"/>
    <m/>
    <x v="6"/>
    <x v="1"/>
    <x v="0"/>
    <s v="SL39@tidalwaveautospa.com"/>
    <x v="0"/>
  </r>
  <r>
    <x v="7"/>
    <x v="23"/>
    <n v="119.04"/>
    <x v="30"/>
    <x v="9"/>
    <m/>
    <x v="6"/>
    <x v="1"/>
    <x v="0"/>
    <s v="SL39@tidalwaveautospa.com"/>
    <x v="0"/>
  </r>
  <r>
    <x v="7"/>
    <x v="23"/>
    <n v="54.34"/>
    <x v="30"/>
    <x v="2"/>
    <m/>
    <x v="6"/>
    <x v="1"/>
    <x v="0"/>
    <s v="SL39@tidalwaveautospa.com"/>
    <x v="0"/>
  </r>
  <r>
    <x v="7"/>
    <x v="23"/>
    <n v="90.95"/>
    <x v="31"/>
    <x v="8"/>
    <m/>
    <x v="6"/>
    <x v="1"/>
    <x v="0"/>
    <s v="SL39@tidalwaveautospa.com"/>
    <x v="0"/>
  </r>
  <r>
    <x v="7"/>
    <x v="23"/>
    <n v="148.79"/>
    <x v="3"/>
    <x v="8"/>
    <m/>
    <x v="6"/>
    <x v="1"/>
    <x v="0"/>
    <s v="SL39@tidalwaveautospa.com"/>
    <x v="0"/>
  </r>
  <r>
    <x v="7"/>
    <x v="23"/>
    <n v="44.7"/>
    <x v="32"/>
    <x v="2"/>
    <m/>
    <x v="6"/>
    <x v="1"/>
    <x v="0"/>
    <s v="SL39@tidalwaveautospa.com"/>
    <x v="0"/>
  </r>
  <r>
    <x v="7"/>
    <x v="23"/>
    <n v="106.47"/>
    <x v="33"/>
    <x v="9"/>
    <m/>
    <x v="6"/>
    <x v="1"/>
    <x v="0"/>
    <s v="SL39@tidalwaveautospa.com"/>
    <x v="0"/>
  </r>
  <r>
    <x v="7"/>
    <x v="24"/>
    <n v="7.53"/>
    <x v="34"/>
    <x v="4"/>
    <m/>
    <x v="6"/>
    <x v="1"/>
    <x v="0"/>
    <s v="SL39@tidalwaveautospa.com"/>
    <x v="7"/>
  </r>
  <r>
    <x v="7"/>
    <x v="24"/>
    <n v="21.33"/>
    <x v="34"/>
    <x v="11"/>
    <m/>
    <x v="6"/>
    <x v="1"/>
    <x v="0"/>
    <s v="SL39@tidalwaveautospa.com"/>
    <x v="7"/>
  </r>
  <r>
    <x v="7"/>
    <x v="24"/>
    <n v="12.34"/>
    <x v="34"/>
    <x v="11"/>
    <m/>
    <x v="6"/>
    <x v="1"/>
    <x v="0"/>
    <s v="SL39@tidalwaveautospa.com"/>
    <x v="7"/>
  </r>
  <r>
    <x v="7"/>
    <x v="24"/>
    <n v="15.5"/>
    <x v="35"/>
    <x v="11"/>
    <m/>
    <x v="6"/>
    <x v="1"/>
    <x v="0"/>
    <s v="SL39@tidalwaveautospa.com"/>
    <x v="7"/>
  </r>
  <r>
    <x v="7"/>
    <x v="24"/>
    <n v="64.989999999999995"/>
    <x v="35"/>
    <x v="11"/>
    <m/>
    <x v="6"/>
    <x v="1"/>
    <x v="0"/>
    <s v="SL39@tidalwaveautospa.com"/>
    <x v="7"/>
  </r>
  <r>
    <x v="7"/>
    <x v="24"/>
    <n v="11.73"/>
    <x v="35"/>
    <x v="11"/>
    <m/>
    <x v="6"/>
    <x v="1"/>
    <x v="0"/>
    <s v="SL39@tidalwaveautospa.com"/>
    <x v="7"/>
  </r>
  <r>
    <x v="7"/>
    <x v="24"/>
    <n v="10.65"/>
    <x v="35"/>
    <x v="11"/>
    <m/>
    <x v="6"/>
    <x v="1"/>
    <x v="0"/>
    <s v="SL39@tidalwaveautospa.com"/>
    <x v="7"/>
  </r>
  <r>
    <x v="7"/>
    <x v="24"/>
    <n v="64.989999999999995"/>
    <x v="35"/>
    <x v="2"/>
    <m/>
    <x v="6"/>
    <x v="1"/>
    <x v="0"/>
    <s v="SL39@tidalwaveautospa.com"/>
    <x v="7"/>
  </r>
  <r>
    <x v="7"/>
    <x v="24"/>
    <n v="21.18"/>
    <x v="36"/>
    <x v="11"/>
    <m/>
    <x v="6"/>
    <x v="1"/>
    <x v="0"/>
    <s v="SL39@tidalwaveautospa.com"/>
    <x v="7"/>
  </r>
  <r>
    <x v="8"/>
    <x v="25"/>
    <n v="410.86"/>
    <x v="37"/>
    <x v="1"/>
    <m/>
    <x v="7"/>
    <x v="0"/>
    <x v="0"/>
    <s v="SL212@tidalwaveautospa.com"/>
    <x v="0"/>
  </r>
  <r>
    <x v="8"/>
    <x v="26"/>
    <n v="109.16"/>
    <x v="38"/>
    <x v="1"/>
    <m/>
    <x v="7"/>
    <x v="2"/>
    <x v="0"/>
    <s v="SL212@tidalwaveautospa.com"/>
    <x v="0"/>
  </r>
  <r>
    <x v="8"/>
    <x v="26"/>
    <n v="106.67"/>
    <x v="24"/>
    <x v="2"/>
    <m/>
    <x v="7"/>
    <x v="1"/>
    <x v="0"/>
    <s v="SL212@tidalwaveautospa.com"/>
    <x v="0"/>
  </r>
  <r>
    <x v="8"/>
    <x v="26"/>
    <n v="106.67"/>
    <x v="24"/>
    <x v="2"/>
    <m/>
    <x v="7"/>
    <x v="1"/>
    <x v="0"/>
    <s v="SL212@tidalwaveautospa.com"/>
    <x v="0"/>
  </r>
  <r>
    <x v="8"/>
    <x v="26"/>
    <n v="106.67"/>
    <x v="24"/>
    <x v="2"/>
    <m/>
    <x v="7"/>
    <x v="1"/>
    <x v="0"/>
    <s v="SL212@tidalwaveautospa.com"/>
    <x v="0"/>
  </r>
  <r>
    <x v="9"/>
    <x v="27"/>
    <n v="60"/>
    <x v="39"/>
    <x v="5"/>
    <m/>
    <x v="5"/>
    <x v="3"/>
    <x v="0"/>
    <s v="SL101@tidalwaveautospa.com"/>
    <x v="8"/>
  </r>
  <r>
    <x v="10"/>
    <x v="28"/>
    <n v="141.34"/>
    <x v="14"/>
    <x v="1"/>
    <m/>
    <x v="8"/>
    <x v="2"/>
    <x v="0"/>
    <s v="amanda.thompson@tidalwaveautospa.com"/>
    <x v="0"/>
  </r>
  <r>
    <x v="10"/>
    <x v="28"/>
    <n v="147.41999999999999"/>
    <x v="40"/>
    <x v="1"/>
    <m/>
    <x v="8"/>
    <x v="2"/>
    <x v="0"/>
    <s v="amanda.thompson@tidalwaveautospa.com"/>
    <x v="0"/>
  </r>
  <r>
    <x v="10"/>
    <x v="28"/>
    <n v="579.71"/>
    <x v="40"/>
    <x v="1"/>
    <m/>
    <x v="8"/>
    <x v="2"/>
    <x v="0"/>
    <s v="amanda.thompson@tidalwaveautospa.com"/>
    <x v="0"/>
  </r>
  <r>
    <x v="10"/>
    <x v="29"/>
    <n v="683.64"/>
    <x v="41"/>
    <x v="5"/>
    <m/>
    <x v="8"/>
    <x v="3"/>
    <x v="0"/>
    <s v="amanda.thompson@tidalwaveautospa.com"/>
    <x v="3"/>
  </r>
  <r>
    <x v="11"/>
    <x v="30"/>
    <n v="425.23"/>
    <x v="18"/>
    <x v="2"/>
    <m/>
    <x v="9"/>
    <x v="1"/>
    <x v="0"/>
    <s v="SL288@tidalwaveautospa.com"/>
    <x v="0"/>
  </r>
  <r>
    <x v="12"/>
    <x v="31"/>
    <n v="209.2"/>
    <x v="42"/>
    <x v="0"/>
    <m/>
    <x v="9"/>
    <x v="1"/>
    <x v="0"/>
    <s v="SL319@tidalwaveautospa.com"/>
    <x v="0"/>
  </r>
  <r>
    <x v="12"/>
    <x v="31"/>
    <n v="73.8"/>
    <x v="1"/>
    <x v="2"/>
    <m/>
    <x v="9"/>
    <x v="1"/>
    <x v="0"/>
    <s v="SL319@tidalwaveautospa.com"/>
    <x v="0"/>
  </r>
  <r>
    <x v="12"/>
    <x v="31"/>
    <n v="392.22"/>
    <x v="16"/>
    <x v="1"/>
    <m/>
    <x v="9"/>
    <x v="1"/>
    <x v="0"/>
    <s v="SL319@tidalwaveautospa.com"/>
    <x v="0"/>
  </r>
  <r>
    <x v="12"/>
    <x v="31"/>
    <n v="392.22"/>
    <x v="16"/>
    <x v="2"/>
    <m/>
    <x v="9"/>
    <x v="1"/>
    <x v="0"/>
    <s v="SL319@tidalwaveautospa.com"/>
    <x v="0"/>
  </r>
  <r>
    <x v="12"/>
    <x v="31"/>
    <n v="74.56"/>
    <x v="16"/>
    <x v="2"/>
    <m/>
    <x v="9"/>
    <x v="1"/>
    <x v="0"/>
    <s v="SL319@tidalwaveautospa.com"/>
    <x v="0"/>
  </r>
  <r>
    <x v="12"/>
    <x v="31"/>
    <n v="392.22"/>
    <x v="16"/>
    <x v="1"/>
    <m/>
    <x v="9"/>
    <x v="0"/>
    <x v="0"/>
    <s v="SL319@tidalwaveautospa.com"/>
    <x v="0"/>
  </r>
  <r>
    <x v="12"/>
    <x v="31"/>
    <n v="27.54"/>
    <x v="43"/>
    <x v="2"/>
    <m/>
    <x v="9"/>
    <x v="1"/>
    <x v="0"/>
    <s v="SL319@tidalwaveautospa.com"/>
    <x v="0"/>
  </r>
  <r>
    <x v="12"/>
    <x v="31"/>
    <n v="27.54"/>
    <x v="43"/>
    <x v="12"/>
    <m/>
    <x v="9"/>
    <x v="1"/>
    <x v="0"/>
    <s v="SL319@tidalwaveautospa.com"/>
    <x v="9"/>
  </r>
  <r>
    <x v="12"/>
    <x v="32"/>
    <n v="50.4"/>
    <x v="44"/>
    <x v="9"/>
    <m/>
    <x v="9"/>
    <x v="1"/>
    <x v="0"/>
    <s v="SL319@tidalwaveautospa.com"/>
    <x v="9"/>
  </r>
  <r>
    <x v="12"/>
    <x v="32"/>
    <n v="63.81"/>
    <x v="45"/>
    <x v="9"/>
    <m/>
    <x v="9"/>
    <x v="1"/>
    <x v="0"/>
    <s v="SL319@tidalwaveautospa.com"/>
    <x v="9"/>
  </r>
  <r>
    <x v="12"/>
    <x v="32"/>
    <n v="14.3"/>
    <x v="17"/>
    <x v="4"/>
    <m/>
    <x v="9"/>
    <x v="1"/>
    <x v="0"/>
    <s v="SL319@tidalwaveautospa.com"/>
    <x v="9"/>
  </r>
  <r>
    <x v="12"/>
    <x v="32"/>
    <n v="78.61"/>
    <x v="38"/>
    <x v="9"/>
    <m/>
    <x v="9"/>
    <x v="1"/>
    <x v="0"/>
    <s v="SL319@tidalwaveautospa.com"/>
    <x v="9"/>
  </r>
  <r>
    <x v="12"/>
    <x v="32"/>
    <n v="11.43"/>
    <x v="11"/>
    <x v="4"/>
    <m/>
    <x v="9"/>
    <x v="1"/>
    <x v="0"/>
    <s v="SL319@tidalwaveautospa.com"/>
    <x v="9"/>
  </r>
  <r>
    <x v="12"/>
    <x v="32"/>
    <n v="17.690000000000001"/>
    <x v="31"/>
    <x v="9"/>
    <m/>
    <x v="9"/>
    <x v="1"/>
    <x v="0"/>
    <s v="SL319@tidalwaveautospa.com"/>
    <x v="9"/>
  </r>
  <r>
    <x v="12"/>
    <x v="32"/>
    <n v="17.690000000000001"/>
    <x v="31"/>
    <x v="2"/>
    <m/>
    <x v="9"/>
    <x v="1"/>
    <x v="0"/>
    <s v="SL319@tidalwaveautospa.com"/>
    <x v="9"/>
  </r>
  <r>
    <x v="13"/>
    <x v="33"/>
    <s v="ALL"/>
    <x v="46"/>
    <x v="13"/>
    <m/>
    <x v="10"/>
    <x v="1"/>
    <x v="0"/>
    <s v="Andrea.Traylor@twavelead.com"/>
    <x v="0"/>
  </r>
  <r>
    <x v="13"/>
    <x v="33"/>
    <n v="153.65"/>
    <x v="47"/>
    <x v="1"/>
    <m/>
    <x v="10"/>
    <x v="1"/>
    <x v="0"/>
    <s v="Andrea.Traylor@twavelead.com"/>
    <x v="0"/>
  </r>
  <r>
    <x v="13"/>
    <x v="34"/>
    <n v="97.85"/>
    <x v="48"/>
    <x v="11"/>
    <m/>
    <x v="10"/>
    <x v="1"/>
    <x v="0"/>
    <s v="Andrea.Traylor@twavelead.com"/>
    <x v="0"/>
  </r>
  <r>
    <x v="14"/>
    <x v="35"/>
    <n v="476.16"/>
    <x v="49"/>
    <x v="1"/>
    <m/>
    <x v="1"/>
    <x v="1"/>
    <x v="0"/>
    <s v="SL254@tidalwaveautospa.com"/>
    <x v="0"/>
  </r>
  <r>
    <x v="14"/>
    <x v="35"/>
    <n v="476.16"/>
    <x v="49"/>
    <x v="1"/>
    <m/>
    <x v="1"/>
    <x v="1"/>
    <x v="0"/>
    <s v="SL254@tidalwaveautospa.com"/>
    <x v="0"/>
  </r>
  <r>
    <x v="14"/>
    <x v="36"/>
    <n v="621.91999999999996"/>
    <x v="50"/>
    <x v="1"/>
    <m/>
    <x v="1"/>
    <x v="2"/>
    <x v="0"/>
    <s v="SL254@tidalwaveautospa.com"/>
    <x v="0"/>
  </r>
  <r>
    <x v="14"/>
    <x v="36"/>
    <n v="621.91999999999996"/>
    <x v="50"/>
    <x v="1"/>
    <m/>
    <x v="1"/>
    <x v="0"/>
    <x v="0"/>
    <s v="SL254@tidalwaveautospa.com"/>
    <x v="0"/>
  </r>
  <r>
    <x v="14"/>
    <x v="37"/>
    <n v="14.25"/>
    <x v="51"/>
    <x v="6"/>
    <m/>
    <x v="1"/>
    <x v="4"/>
    <x v="0"/>
    <s v="SL254@tidalwaveautospa.com"/>
    <x v="0"/>
  </r>
  <r>
    <x v="14"/>
    <x v="38"/>
    <n v="12.04"/>
    <x v="52"/>
    <x v="2"/>
    <m/>
    <x v="1"/>
    <x v="1"/>
    <x v="0"/>
    <s v="SL254@tidalwaveautospa.com"/>
    <x v="0"/>
  </r>
  <r>
    <x v="14"/>
    <x v="38"/>
    <n v="24.29"/>
    <x v="52"/>
    <x v="2"/>
    <m/>
    <x v="1"/>
    <x v="1"/>
    <x v="0"/>
    <s v="SL254@tidalwaveautospa.com"/>
    <x v="0"/>
  </r>
  <r>
    <x v="14"/>
    <x v="38"/>
    <n v="110.89"/>
    <x v="53"/>
    <x v="2"/>
    <m/>
    <x v="1"/>
    <x v="1"/>
    <x v="0"/>
    <s v="SL254@tidalwaveautospa.com"/>
    <x v="0"/>
  </r>
  <r>
    <x v="14"/>
    <x v="38"/>
    <n v="110.89"/>
    <x v="53"/>
    <x v="2"/>
    <m/>
    <x v="1"/>
    <x v="1"/>
    <x v="0"/>
    <s v="SL254@tidalwaveautospa.com"/>
    <x v="1"/>
  </r>
  <r>
    <x v="14"/>
    <x v="38"/>
    <n v="110.89"/>
    <x v="53"/>
    <x v="12"/>
    <s v="Wash Maintenance"/>
    <x v="1"/>
    <x v="1"/>
    <x v="0"/>
    <s v="SL254@tidalwaveautospa.com"/>
    <x v="7"/>
  </r>
  <r>
    <x v="14"/>
    <x v="38"/>
    <n v="44.68"/>
    <x v="54"/>
    <x v="2"/>
    <m/>
    <x v="1"/>
    <x v="1"/>
    <x v="0"/>
    <s v="SL254@tidalwaveautospa.com"/>
    <x v="0"/>
  </r>
  <r>
    <x v="14"/>
    <x v="38"/>
    <n v="44.68"/>
    <x v="54"/>
    <x v="2"/>
    <m/>
    <x v="1"/>
    <x v="1"/>
    <x v="0"/>
    <s v="SL254@tidalwaveautospa.com"/>
    <x v="1"/>
  </r>
  <r>
    <x v="14"/>
    <x v="38"/>
    <n v="44.68"/>
    <x v="54"/>
    <x v="12"/>
    <m/>
    <x v="1"/>
    <x v="1"/>
    <x v="0"/>
    <s v="SL254@tidalwaveautospa.com"/>
    <x v="7"/>
  </r>
  <r>
    <x v="14"/>
    <x v="38"/>
    <n v="79.239999999999995"/>
    <x v="55"/>
    <x v="2"/>
    <m/>
    <x v="1"/>
    <x v="1"/>
    <x v="0"/>
    <s v="SL254@tidalwaveautospa.com"/>
    <x v="0"/>
  </r>
  <r>
    <x v="14"/>
    <x v="39"/>
    <n v="112.32"/>
    <x v="9"/>
    <x v="2"/>
    <m/>
    <x v="1"/>
    <x v="1"/>
    <x v="0"/>
    <s v="SL254@tidalwaveautospa.com"/>
    <x v="3"/>
  </r>
  <r>
    <x v="15"/>
    <x v="40"/>
    <n v="375.25"/>
    <x v="56"/>
    <x v="8"/>
    <m/>
    <x v="3"/>
    <x v="1"/>
    <x v="0"/>
    <s v="andrew.stephens@twavelead.com"/>
    <x v="0"/>
  </r>
  <r>
    <x v="15"/>
    <x v="40"/>
    <n v="395.01"/>
    <x v="57"/>
    <x v="13"/>
    <m/>
    <x v="3"/>
    <x v="1"/>
    <x v="0"/>
    <s v="andrew.stephens@twavelead.com"/>
    <x v="0"/>
  </r>
  <r>
    <x v="15"/>
    <x v="41"/>
    <n v="537.04"/>
    <x v="58"/>
    <x v="2"/>
    <m/>
    <x v="3"/>
    <x v="1"/>
    <x v="0"/>
    <s v="andrew.stephens@twavelead.com"/>
    <x v="2"/>
  </r>
  <r>
    <x v="15"/>
    <x v="42"/>
    <n v="30.49"/>
    <x v="59"/>
    <x v="6"/>
    <m/>
    <x v="3"/>
    <x v="4"/>
    <x v="0"/>
    <s v="andrew.stephens@twavelead.com"/>
    <x v="0"/>
  </r>
  <r>
    <x v="16"/>
    <x v="43"/>
    <n v="53.68"/>
    <x v="60"/>
    <x v="14"/>
    <m/>
    <x v="3"/>
    <x v="1"/>
    <x v="0"/>
    <s v="andrew.strevel@tidalwaveautospa.com"/>
    <x v="0"/>
  </r>
  <r>
    <x v="16"/>
    <x v="43"/>
    <n v="50.92"/>
    <x v="61"/>
    <x v="15"/>
    <m/>
    <x v="3"/>
    <x v="1"/>
    <x v="0"/>
    <s v="andrew.strevel@tidalwaveautospa.com"/>
    <x v="0"/>
  </r>
  <r>
    <x v="16"/>
    <x v="44"/>
    <n v="4850.9799999999996"/>
    <x v="62"/>
    <x v="1"/>
    <m/>
    <x v="3"/>
    <x v="1"/>
    <x v="0"/>
    <s v="andrew.strevel@tidalwaveautospa.com"/>
    <x v="0"/>
  </r>
  <r>
    <x v="16"/>
    <x v="44"/>
    <n v="4850.9799999999996"/>
    <x v="62"/>
    <x v="1"/>
    <m/>
    <x v="3"/>
    <x v="1"/>
    <x v="0"/>
    <s v="andrew.strevel@tidalwaveautospa.com"/>
    <x v="0"/>
  </r>
  <r>
    <x v="16"/>
    <x v="44"/>
    <n v="276.08"/>
    <x v="63"/>
    <x v="1"/>
    <m/>
    <x v="3"/>
    <x v="1"/>
    <x v="0"/>
    <s v="andrew.strevel@tidalwaveautospa.com"/>
    <x v="0"/>
  </r>
  <r>
    <x v="16"/>
    <x v="44"/>
    <n v="276.08"/>
    <x v="63"/>
    <x v="1"/>
    <m/>
    <x v="3"/>
    <x v="1"/>
    <x v="0"/>
    <s v="andrew.strevel@tidalwaveautospa.com"/>
    <x v="0"/>
  </r>
  <r>
    <x v="16"/>
    <x v="44"/>
    <n v="276.08"/>
    <x v="63"/>
    <x v="3"/>
    <m/>
    <x v="3"/>
    <x v="1"/>
    <x v="0"/>
    <s v="andrew.strevel@tidalwaveautospa.com"/>
    <x v="2"/>
  </r>
  <r>
    <x v="16"/>
    <x v="45"/>
    <n v="54.23"/>
    <x v="64"/>
    <x v="4"/>
    <m/>
    <x v="3"/>
    <x v="1"/>
    <x v="0"/>
    <s v="andrew.strevel@tidalwaveautospa.com"/>
    <x v="5"/>
  </r>
  <r>
    <x v="16"/>
    <x v="45"/>
    <n v="44.49"/>
    <x v="64"/>
    <x v="4"/>
    <m/>
    <x v="3"/>
    <x v="1"/>
    <x v="0"/>
    <s v="andrew.strevel@tidalwaveautospa.com"/>
    <x v="5"/>
  </r>
  <r>
    <x v="16"/>
    <x v="45"/>
    <n v="52.82"/>
    <x v="65"/>
    <x v="4"/>
    <m/>
    <x v="3"/>
    <x v="1"/>
    <x v="0"/>
    <s v="andrew.strevel@tidalwaveautospa.com"/>
    <x v="5"/>
  </r>
  <r>
    <x v="16"/>
    <x v="45"/>
    <n v="51.04"/>
    <x v="66"/>
    <x v="4"/>
    <m/>
    <x v="3"/>
    <x v="1"/>
    <x v="0"/>
    <s v="andrew.strevel@tidalwaveautospa.com"/>
    <x v="5"/>
  </r>
  <r>
    <x v="16"/>
    <x v="46"/>
    <n v="38.67"/>
    <x v="3"/>
    <x v="4"/>
    <m/>
    <x v="3"/>
    <x v="1"/>
    <x v="0"/>
    <s v="andrew.strevel@tidalwaveautospa.com"/>
    <x v="2"/>
  </r>
  <r>
    <x v="16"/>
    <x v="46"/>
    <n v="56.46"/>
    <x v="55"/>
    <x v="4"/>
    <m/>
    <x v="3"/>
    <x v="1"/>
    <x v="0"/>
    <s v="andrew.strevel@tidalwaveautospa.com"/>
    <x v="2"/>
  </r>
  <r>
    <x v="16"/>
    <x v="46"/>
    <n v="43.43"/>
    <x v="33"/>
    <x v="4"/>
    <m/>
    <x v="3"/>
    <x v="1"/>
    <x v="0"/>
    <s v="andrew.strevel@tidalwaveautospa.com"/>
    <x v="2"/>
  </r>
  <r>
    <x v="16"/>
    <x v="46"/>
    <n v="55.42"/>
    <x v="67"/>
    <x v="4"/>
    <m/>
    <x v="3"/>
    <x v="1"/>
    <x v="0"/>
    <s v="andrew.strevel@tidalwaveautospa.com"/>
    <x v="2"/>
  </r>
  <r>
    <x v="16"/>
    <x v="46"/>
    <n v="51.41"/>
    <x v="7"/>
    <x v="4"/>
    <m/>
    <x v="3"/>
    <x v="1"/>
    <x v="0"/>
    <s v="andrew.strevel@tidalwaveautospa.com"/>
    <x v="2"/>
  </r>
  <r>
    <x v="17"/>
    <x v="47"/>
    <n v="130.68"/>
    <x v="52"/>
    <x v="6"/>
    <m/>
    <x v="11"/>
    <x v="4"/>
    <x v="0"/>
    <s v="angie@twavelead.com"/>
    <x v="0"/>
  </r>
  <r>
    <x v="17"/>
    <x v="47"/>
    <n v="26.21"/>
    <x v="52"/>
    <x v="6"/>
    <m/>
    <x v="11"/>
    <x v="4"/>
    <x v="0"/>
    <s v="angie@twavelead.com"/>
    <x v="0"/>
  </r>
  <r>
    <x v="17"/>
    <x v="48"/>
    <n v="250.09"/>
    <x v="19"/>
    <x v="6"/>
    <m/>
    <x v="11"/>
    <x v="4"/>
    <x v="0"/>
    <s v="angie@twavelead.com"/>
    <x v="0"/>
  </r>
  <r>
    <x v="18"/>
    <x v="49"/>
    <n v="1068.8800000000001"/>
    <x v="68"/>
    <x v="1"/>
    <m/>
    <x v="0"/>
    <x v="1"/>
    <x v="0"/>
    <s v=""/>
    <x v="0"/>
  </r>
  <r>
    <x v="18"/>
    <x v="49"/>
    <n v="1142.17"/>
    <x v="69"/>
    <x v="1"/>
    <m/>
    <x v="0"/>
    <x v="1"/>
    <x v="0"/>
    <s v=""/>
    <x v="0"/>
  </r>
  <r>
    <x v="18"/>
    <x v="49"/>
    <n v="559.24"/>
    <x v="70"/>
    <x v="1"/>
    <m/>
    <x v="0"/>
    <x v="1"/>
    <x v="0"/>
    <s v=""/>
    <x v="0"/>
  </r>
  <r>
    <x v="18"/>
    <x v="49"/>
    <n v="2341.92"/>
    <x v="70"/>
    <x v="1"/>
    <m/>
    <x v="0"/>
    <x v="1"/>
    <x v="0"/>
    <s v=""/>
    <x v="0"/>
  </r>
  <r>
    <x v="18"/>
    <x v="49"/>
    <n v="2341.92"/>
    <x v="70"/>
    <x v="1"/>
    <m/>
    <x v="0"/>
    <x v="1"/>
    <x v="0"/>
    <s v=""/>
    <x v="0"/>
  </r>
  <r>
    <x v="18"/>
    <x v="50"/>
    <s v="55 items"/>
    <x v="13"/>
    <x v="13"/>
    <m/>
    <x v="0"/>
    <x v="1"/>
    <x v="0"/>
    <s v=""/>
    <x v="0"/>
  </r>
  <r>
    <x v="18"/>
    <x v="51"/>
    <n v="2529.83"/>
    <x v="50"/>
    <x v="1"/>
    <m/>
    <x v="0"/>
    <x v="0"/>
    <x v="0"/>
    <s v=""/>
    <x v="0"/>
  </r>
  <r>
    <x v="19"/>
    <x v="52"/>
    <n v="212"/>
    <x v="20"/>
    <x v="5"/>
    <m/>
    <x v="12"/>
    <x v="3"/>
    <x v="0"/>
    <s v="anna@twavelead.com"/>
    <x v="2"/>
  </r>
  <r>
    <x v="20"/>
    <x v="53"/>
    <n v="317.37"/>
    <x v="71"/>
    <x v="1"/>
    <m/>
    <x v="0"/>
    <x v="1"/>
    <x v="0"/>
    <s v=""/>
    <x v="0"/>
  </r>
  <r>
    <x v="20"/>
    <x v="54"/>
    <n v="295.3"/>
    <x v="72"/>
    <x v="1"/>
    <m/>
    <x v="0"/>
    <x v="1"/>
    <x v="0"/>
    <s v=""/>
    <x v="0"/>
  </r>
  <r>
    <x v="20"/>
    <x v="54"/>
    <n v="25.97"/>
    <x v="73"/>
    <x v="1"/>
    <m/>
    <x v="0"/>
    <x v="1"/>
    <x v="0"/>
    <s v=""/>
    <x v="0"/>
  </r>
  <r>
    <x v="21"/>
    <x v="55"/>
    <n v="2067.12"/>
    <x v="74"/>
    <x v="1"/>
    <m/>
    <x v="13"/>
    <x v="0"/>
    <x v="0"/>
    <s v="SL3@tidalwaveautospa.com"/>
    <x v="0"/>
  </r>
  <r>
    <x v="21"/>
    <x v="55"/>
    <n v="2067.12"/>
    <x v="74"/>
    <x v="1"/>
    <m/>
    <x v="13"/>
    <x v="0"/>
    <x v="0"/>
    <s v="SL3@tidalwaveautospa.com"/>
    <x v="0"/>
  </r>
  <r>
    <x v="21"/>
    <x v="56"/>
    <n v="401.54"/>
    <x v="75"/>
    <x v="8"/>
    <m/>
    <x v="13"/>
    <x v="2"/>
    <x v="0"/>
    <s v="SL3@tidalwaveautospa.com"/>
    <x v="0"/>
  </r>
  <r>
    <x v="21"/>
    <x v="56"/>
    <n v="91.76"/>
    <x v="76"/>
    <x v="0"/>
    <m/>
    <x v="13"/>
    <x v="2"/>
    <x v="0"/>
    <s v="SL3@tidalwaveautospa.com"/>
    <x v="0"/>
  </r>
  <r>
    <x v="21"/>
    <x v="57"/>
    <n v="151.13999999999999"/>
    <x v="77"/>
    <x v="1"/>
    <m/>
    <x v="13"/>
    <x v="1"/>
    <x v="0"/>
    <s v="SL3@tidalwaveautospa.com"/>
    <x v="0"/>
  </r>
  <r>
    <x v="21"/>
    <x v="57"/>
    <n v="184.99"/>
    <x v="78"/>
    <x v="2"/>
    <m/>
    <x v="13"/>
    <x v="1"/>
    <x v="0"/>
    <s v="SL3@tidalwaveautospa.com"/>
    <x v="0"/>
  </r>
  <r>
    <x v="21"/>
    <x v="57"/>
    <n v="184.99"/>
    <x v="78"/>
    <x v="2"/>
    <m/>
    <x v="13"/>
    <x v="1"/>
    <x v="0"/>
    <s v="SL3@tidalwaveautospa.com"/>
    <x v="10"/>
  </r>
  <r>
    <x v="21"/>
    <x v="57"/>
    <n v="184.99"/>
    <x v="78"/>
    <x v="2"/>
    <m/>
    <x v="13"/>
    <x v="1"/>
    <x v="0"/>
    <s v="SL3@tidalwaveautospa.com"/>
    <x v="7"/>
  </r>
  <r>
    <x v="21"/>
    <x v="57"/>
    <n v="448.11"/>
    <x v="79"/>
    <x v="2"/>
    <m/>
    <x v="13"/>
    <x v="1"/>
    <x v="0"/>
    <s v="SL3@tidalwaveautospa.com"/>
    <x v="0"/>
  </r>
  <r>
    <x v="21"/>
    <x v="57"/>
    <n v="448.11"/>
    <x v="79"/>
    <x v="2"/>
    <m/>
    <x v="13"/>
    <x v="1"/>
    <x v="0"/>
    <s v="SL3@tidalwaveautospa.com"/>
    <x v="10"/>
  </r>
  <r>
    <x v="21"/>
    <x v="57"/>
    <n v="448.11"/>
    <x v="79"/>
    <x v="2"/>
    <m/>
    <x v="13"/>
    <x v="1"/>
    <x v="0"/>
    <s v="SL3@tidalwaveautospa.com"/>
    <x v="7"/>
  </r>
  <r>
    <x v="21"/>
    <x v="57"/>
    <n v="257.43"/>
    <x v="28"/>
    <x v="0"/>
    <m/>
    <x v="13"/>
    <x v="1"/>
    <x v="0"/>
    <s v="SL3@tidalwaveautospa.com"/>
    <x v="0"/>
  </r>
  <r>
    <x v="21"/>
    <x v="58"/>
    <n v="218.53"/>
    <x v="80"/>
    <x v="2"/>
    <m/>
    <x v="13"/>
    <x v="1"/>
    <x v="0"/>
    <s v="SL3@tidalwaveautospa.com"/>
    <x v="10"/>
  </r>
  <r>
    <x v="21"/>
    <x v="58"/>
    <n v="218.53"/>
    <x v="80"/>
    <x v="2"/>
    <m/>
    <x v="13"/>
    <x v="1"/>
    <x v="0"/>
    <s v="SL3@tidalwaveautospa.com"/>
    <x v="8"/>
  </r>
  <r>
    <x v="21"/>
    <x v="58"/>
    <n v="5.28"/>
    <x v="30"/>
    <x v="4"/>
    <m/>
    <x v="13"/>
    <x v="1"/>
    <x v="0"/>
    <s v="SL3@tidalwaveautospa.com"/>
    <x v="10"/>
  </r>
  <r>
    <x v="21"/>
    <x v="58"/>
    <n v="5.28"/>
    <x v="30"/>
    <x v="4"/>
    <m/>
    <x v="13"/>
    <x v="1"/>
    <x v="0"/>
    <s v="SL3@tidalwaveautospa.com"/>
    <x v="8"/>
  </r>
  <r>
    <x v="22"/>
    <x v="59"/>
    <n v="6095.56"/>
    <x v="81"/>
    <x v="9"/>
    <m/>
    <x v="14"/>
    <x v="1"/>
    <x v="0"/>
    <s v="SL271@tidalwaveautospa.com"/>
    <x v="0"/>
  </r>
  <r>
    <x v="22"/>
    <x v="60"/>
    <n v="43.16"/>
    <x v="82"/>
    <x v="1"/>
    <m/>
    <x v="14"/>
    <x v="1"/>
    <x v="0"/>
    <s v="SL271@tidalwaveautospa.com"/>
    <x v="4"/>
  </r>
  <r>
    <x v="22"/>
    <x v="60"/>
    <n v="135.52000000000001"/>
    <x v="21"/>
    <x v="2"/>
    <m/>
    <x v="14"/>
    <x v="1"/>
    <x v="0"/>
    <s v="SL271@tidalwaveautospa.com"/>
    <x v="4"/>
  </r>
  <r>
    <x v="22"/>
    <x v="61"/>
    <n v="56.05"/>
    <x v="83"/>
    <x v="2"/>
    <m/>
    <x v="14"/>
    <x v="1"/>
    <x v="0"/>
    <s v="SL271@tidalwaveautospa.com"/>
    <x v="4"/>
  </r>
  <r>
    <x v="23"/>
    <x v="62"/>
    <n v="491.22"/>
    <x v="84"/>
    <x v="1"/>
    <m/>
    <x v="15"/>
    <x v="2"/>
    <x v="0"/>
    <s v="SL87@tidalwaveautospa.com"/>
    <x v="0"/>
  </r>
  <r>
    <x v="23"/>
    <x v="62"/>
    <n v="225"/>
    <x v="84"/>
    <x v="1"/>
    <m/>
    <x v="15"/>
    <x v="2"/>
    <x v="0"/>
    <s v="SL87@tidalwaveautospa.com"/>
    <x v="0"/>
  </r>
  <r>
    <x v="23"/>
    <x v="63"/>
    <n v="25.45"/>
    <x v="30"/>
    <x v="2"/>
    <m/>
    <x v="15"/>
    <x v="1"/>
    <x v="0"/>
    <s v="SL87@tidalwaveautospa.com"/>
    <x v="0"/>
  </r>
  <r>
    <x v="24"/>
    <x v="64"/>
    <n v="143.44999999999999"/>
    <x v="85"/>
    <x v="10"/>
    <m/>
    <x v="1"/>
    <x v="1"/>
    <x v="0"/>
    <s v="SL195@tidalwaveautospa.com"/>
    <x v="11"/>
  </r>
  <r>
    <x v="24"/>
    <x v="65"/>
    <n v="320"/>
    <x v="86"/>
    <x v="1"/>
    <m/>
    <x v="1"/>
    <x v="1"/>
    <x v="0"/>
    <s v="SL195@tidalwaveautospa.com"/>
    <x v="11"/>
  </r>
  <r>
    <x v="24"/>
    <x v="66"/>
    <n v="9.83"/>
    <x v="87"/>
    <x v="5"/>
    <m/>
    <x v="1"/>
    <x v="3"/>
    <x v="0"/>
    <s v="SL195@tidalwaveautospa.com"/>
    <x v="3"/>
  </r>
  <r>
    <x v="24"/>
    <x v="67"/>
    <n v="25.16"/>
    <x v="87"/>
    <x v="5"/>
    <m/>
    <x v="1"/>
    <x v="3"/>
    <x v="0"/>
    <s v="SL195@tidalwaveautospa.com"/>
    <x v="3"/>
  </r>
  <r>
    <x v="24"/>
    <x v="68"/>
    <n v="16.920000000000002"/>
    <x v="88"/>
    <x v="5"/>
    <m/>
    <x v="1"/>
    <x v="3"/>
    <x v="0"/>
    <s v="SL195@tidalwaveautospa.com"/>
    <x v="3"/>
  </r>
  <r>
    <x v="24"/>
    <x v="69"/>
    <n v="21.88"/>
    <x v="6"/>
    <x v="10"/>
    <m/>
    <x v="1"/>
    <x v="1"/>
    <x v="0"/>
    <s v="SL195@tidalwaveautospa.com"/>
    <x v="3"/>
  </r>
  <r>
    <x v="24"/>
    <x v="70"/>
    <n v="101.11"/>
    <x v="82"/>
    <x v="5"/>
    <m/>
    <x v="1"/>
    <x v="3"/>
    <x v="0"/>
    <s v="SL195@tidalwaveautospa.com"/>
    <x v="3"/>
  </r>
  <r>
    <x v="24"/>
    <x v="71"/>
    <n v="18.32"/>
    <x v="82"/>
    <x v="10"/>
    <m/>
    <x v="1"/>
    <x v="1"/>
    <x v="0"/>
    <s v="SL195@tidalwaveautospa.com"/>
    <x v="11"/>
  </r>
  <r>
    <x v="24"/>
    <x v="72"/>
    <n v="23.41"/>
    <x v="89"/>
    <x v="10"/>
    <m/>
    <x v="1"/>
    <x v="1"/>
    <x v="0"/>
    <s v="SL195@tidalwaveautospa.com"/>
    <x v="3"/>
  </r>
  <r>
    <x v="24"/>
    <x v="73"/>
    <n v="152.96"/>
    <x v="8"/>
    <x v="10"/>
    <m/>
    <x v="1"/>
    <x v="1"/>
    <x v="0"/>
    <s v="SL195@tidalwaveautospa.com"/>
    <x v="3"/>
  </r>
  <r>
    <x v="24"/>
    <x v="64"/>
    <n v="110.52"/>
    <x v="8"/>
    <x v="10"/>
    <m/>
    <x v="1"/>
    <x v="1"/>
    <x v="0"/>
    <s v="SL195@tidalwaveautospa.com"/>
    <x v="11"/>
  </r>
  <r>
    <x v="24"/>
    <x v="74"/>
    <n v="53.78"/>
    <x v="90"/>
    <x v="10"/>
    <m/>
    <x v="1"/>
    <x v="1"/>
    <x v="0"/>
    <s v="SL195@tidalwaveautospa.com"/>
    <x v="11"/>
  </r>
  <r>
    <x v="24"/>
    <x v="75"/>
    <n v="149.84"/>
    <x v="91"/>
    <x v="10"/>
    <m/>
    <x v="1"/>
    <x v="1"/>
    <x v="0"/>
    <s v="SL195@tidalwaveautospa.com"/>
    <x v="3"/>
  </r>
  <r>
    <x v="24"/>
    <x v="76"/>
    <n v="20"/>
    <x v="92"/>
    <x v="5"/>
    <m/>
    <x v="1"/>
    <x v="3"/>
    <x v="0"/>
    <s v="SL195@tidalwaveautospa.com"/>
    <x v="3"/>
  </r>
  <r>
    <x v="24"/>
    <x v="77"/>
    <n v="19.7"/>
    <x v="92"/>
    <x v="5"/>
    <m/>
    <x v="1"/>
    <x v="3"/>
    <x v="0"/>
    <s v="SL195@tidalwaveautospa.com"/>
    <x v="3"/>
  </r>
  <r>
    <x v="24"/>
    <x v="78"/>
    <n v="15.17"/>
    <x v="92"/>
    <x v="5"/>
    <m/>
    <x v="1"/>
    <x v="3"/>
    <x v="0"/>
    <s v="SL195@tidalwaveautospa.com"/>
    <x v="11"/>
  </r>
  <r>
    <x v="24"/>
    <x v="79"/>
    <n v="143.44999999999999"/>
    <x v="92"/>
    <x v="5"/>
    <m/>
    <x v="1"/>
    <x v="3"/>
    <x v="0"/>
    <s v="SL195@tidalwaveautospa.com"/>
    <x v="11"/>
  </r>
  <r>
    <x v="24"/>
    <x v="80"/>
    <n v="20"/>
    <x v="92"/>
    <x v="5"/>
    <m/>
    <x v="1"/>
    <x v="3"/>
    <x v="0"/>
    <s v="SL195@tidalwaveautospa.com"/>
    <x v="11"/>
  </r>
  <r>
    <x v="24"/>
    <x v="81"/>
    <n v="20"/>
    <x v="92"/>
    <x v="5"/>
    <m/>
    <x v="1"/>
    <x v="3"/>
    <x v="0"/>
    <s v="SL195@tidalwaveautospa.com"/>
    <x v="11"/>
  </r>
  <r>
    <x v="24"/>
    <x v="82"/>
    <n v="10.16"/>
    <x v="92"/>
    <x v="5"/>
    <m/>
    <x v="1"/>
    <x v="3"/>
    <x v="0"/>
    <s v="SL195@tidalwaveautospa.com"/>
    <x v="11"/>
  </r>
  <r>
    <x v="24"/>
    <x v="83"/>
    <n v="320"/>
    <x v="92"/>
    <x v="5"/>
    <m/>
    <x v="1"/>
    <x v="3"/>
    <x v="0"/>
    <s v="SL195@tidalwaveautospa.com"/>
    <x v="11"/>
  </r>
  <r>
    <x v="24"/>
    <x v="84"/>
    <n v="960"/>
    <x v="92"/>
    <x v="5"/>
    <m/>
    <x v="1"/>
    <x v="3"/>
    <x v="0"/>
    <s v="SL195@tidalwaveautospa.com"/>
    <x v="11"/>
  </r>
  <r>
    <x v="25"/>
    <x v="85"/>
    <n v="1021.33"/>
    <x v="93"/>
    <x v="1"/>
    <m/>
    <x v="0"/>
    <x v="1"/>
    <x v="0"/>
    <s v=""/>
    <x v="0"/>
  </r>
  <r>
    <x v="26"/>
    <x v="86"/>
    <n v="25.47"/>
    <x v="19"/>
    <x v="6"/>
    <m/>
    <x v="16"/>
    <x v="4"/>
    <x v="0"/>
    <s v="ASL285@tidalwaveautospa.com"/>
    <x v="0"/>
  </r>
  <r>
    <x v="26"/>
    <x v="86"/>
    <n v="11.41"/>
    <x v="19"/>
    <x v="6"/>
    <m/>
    <x v="16"/>
    <x v="4"/>
    <x v="0"/>
    <s v="ASL285@tidalwaveautospa.com"/>
    <x v="0"/>
  </r>
  <r>
    <x v="26"/>
    <x v="87"/>
    <n v="93.98"/>
    <x v="55"/>
    <x v="6"/>
    <m/>
    <x v="16"/>
    <x v="4"/>
    <x v="0"/>
    <s v="ASL285@tidalwaveautospa.com"/>
    <x v="0"/>
  </r>
  <r>
    <x v="26"/>
    <x v="88"/>
    <n v="13.45"/>
    <x v="67"/>
    <x v="6"/>
    <m/>
    <x v="16"/>
    <x v="4"/>
    <x v="0"/>
    <s v="ASL285@tidalwaveautospa.com"/>
    <x v="0"/>
  </r>
  <r>
    <x v="27"/>
    <x v="89"/>
    <n v="4956.8599999999997"/>
    <x v="94"/>
    <x v="10"/>
    <m/>
    <x v="9"/>
    <x v="0"/>
    <x v="0"/>
    <s v="SL280@tidalwaveautospa.com"/>
    <x v="0"/>
  </r>
  <r>
    <x v="27"/>
    <x v="90"/>
    <n v="389.57"/>
    <x v="95"/>
    <x v="10"/>
    <m/>
    <x v="9"/>
    <x v="1"/>
    <x v="0"/>
    <s v="SL280@tidalwaveautospa.com"/>
    <x v="0"/>
  </r>
  <r>
    <x v="27"/>
    <x v="90"/>
    <n v="15.7"/>
    <x v="96"/>
    <x v="10"/>
    <m/>
    <x v="9"/>
    <x v="1"/>
    <x v="0"/>
    <s v="SL280@tidalwaveautospa.com"/>
    <x v="0"/>
  </r>
  <r>
    <x v="27"/>
    <x v="90"/>
    <n v="170.43"/>
    <x v="97"/>
    <x v="10"/>
    <m/>
    <x v="9"/>
    <x v="1"/>
    <x v="0"/>
    <s v="SL280@tidalwaveautospa.com"/>
    <x v="0"/>
  </r>
  <r>
    <x v="27"/>
    <x v="90"/>
    <n v="855.4"/>
    <x v="97"/>
    <x v="10"/>
    <m/>
    <x v="9"/>
    <x v="1"/>
    <x v="0"/>
    <s v="SL280@tidalwaveautospa.com"/>
    <x v="0"/>
  </r>
  <r>
    <x v="27"/>
    <x v="90"/>
    <n v="542.20000000000005"/>
    <x v="97"/>
    <x v="10"/>
    <m/>
    <x v="9"/>
    <x v="1"/>
    <x v="0"/>
    <s v="SL280@tidalwaveautospa.com"/>
    <x v="0"/>
  </r>
  <r>
    <x v="27"/>
    <x v="90"/>
    <n v="56.28"/>
    <x v="98"/>
    <x v="10"/>
    <m/>
    <x v="9"/>
    <x v="1"/>
    <x v="0"/>
    <s v="SL280@tidalwaveautospa.com"/>
    <x v="0"/>
  </r>
  <r>
    <x v="27"/>
    <x v="90"/>
    <n v="36.71"/>
    <x v="99"/>
    <x v="10"/>
    <m/>
    <x v="9"/>
    <x v="1"/>
    <x v="0"/>
    <s v="SL280@tidalwaveautospa.com"/>
    <x v="0"/>
  </r>
  <r>
    <x v="27"/>
    <x v="90"/>
    <n v="137"/>
    <x v="99"/>
    <x v="10"/>
    <m/>
    <x v="9"/>
    <x v="1"/>
    <x v="0"/>
    <s v="SL280@tidalwaveautospa.com"/>
    <x v="0"/>
  </r>
  <r>
    <x v="27"/>
    <x v="90"/>
    <n v="16.82"/>
    <x v="100"/>
    <x v="10"/>
    <m/>
    <x v="9"/>
    <x v="1"/>
    <x v="0"/>
    <s v="SL280@tidalwaveautospa.com"/>
    <x v="0"/>
  </r>
  <r>
    <x v="27"/>
    <x v="90"/>
    <n v="50"/>
    <x v="87"/>
    <x v="10"/>
    <m/>
    <x v="9"/>
    <x v="1"/>
    <x v="0"/>
    <s v="SL280@tidalwaveautospa.com"/>
    <x v="0"/>
  </r>
  <r>
    <x v="27"/>
    <x v="90"/>
    <n v="24.61"/>
    <x v="101"/>
    <x v="10"/>
    <m/>
    <x v="9"/>
    <x v="1"/>
    <x v="0"/>
    <s v="SL280@tidalwaveautospa.com"/>
    <x v="0"/>
  </r>
  <r>
    <x v="27"/>
    <x v="90"/>
    <n v="540.16999999999996"/>
    <x v="101"/>
    <x v="10"/>
    <m/>
    <x v="9"/>
    <x v="1"/>
    <x v="0"/>
    <s v="SL280@tidalwaveautospa.com"/>
    <x v="0"/>
  </r>
  <r>
    <x v="27"/>
    <x v="90"/>
    <n v="254.94"/>
    <x v="102"/>
    <x v="10"/>
    <m/>
    <x v="9"/>
    <x v="1"/>
    <x v="0"/>
    <s v="SL280@tidalwaveautospa.com"/>
    <x v="0"/>
  </r>
  <r>
    <x v="27"/>
    <x v="90"/>
    <n v="35"/>
    <x v="102"/>
    <x v="10"/>
    <m/>
    <x v="9"/>
    <x v="1"/>
    <x v="0"/>
    <s v="SL280@tidalwaveautospa.com"/>
    <x v="0"/>
  </r>
  <r>
    <x v="28"/>
    <x v="91"/>
    <s v="9 items"/>
    <x v="13"/>
    <x v="11"/>
    <m/>
    <x v="0"/>
    <x v="1"/>
    <x v="0"/>
    <s v=""/>
    <x v="0"/>
  </r>
  <r>
    <x v="29"/>
    <x v="92"/>
    <n v="2102.3000000000002"/>
    <x v="13"/>
    <x v="1"/>
    <m/>
    <x v="17"/>
    <x v="1"/>
    <x v="0"/>
    <s v="SL81@tidalwaveautospa.com"/>
    <x v="0"/>
  </r>
  <r>
    <x v="29"/>
    <x v="93"/>
    <n v="18.149999999999999"/>
    <x v="11"/>
    <x v="2"/>
    <m/>
    <x v="17"/>
    <x v="1"/>
    <x v="0"/>
    <s v="SL81@tidalwaveautospa.com"/>
    <x v="0"/>
  </r>
  <r>
    <x v="29"/>
    <x v="93"/>
    <n v="95.21"/>
    <x v="41"/>
    <x v="2"/>
    <m/>
    <x v="17"/>
    <x v="1"/>
    <x v="0"/>
    <s v="SL81@tidalwaveautospa.com"/>
    <x v="0"/>
  </r>
  <r>
    <x v="29"/>
    <x v="93"/>
    <n v="95.21"/>
    <x v="41"/>
    <x v="2"/>
    <m/>
    <x v="17"/>
    <x v="1"/>
    <x v="0"/>
    <s v="SL81@tidalwaveautospa.com"/>
    <x v="0"/>
  </r>
  <r>
    <x v="29"/>
    <x v="94"/>
    <n v="323.11"/>
    <x v="7"/>
    <x v="2"/>
    <m/>
    <x v="17"/>
    <x v="1"/>
    <x v="0"/>
    <s v="SL81@tidalwaveautospa.com"/>
    <x v="6"/>
  </r>
  <r>
    <x v="29"/>
    <x v="94"/>
    <n v="8.92"/>
    <x v="59"/>
    <x v="4"/>
    <m/>
    <x v="17"/>
    <x v="1"/>
    <x v="0"/>
    <s v="SL81@tidalwaveautospa.com"/>
    <x v="2"/>
  </r>
  <r>
    <x v="30"/>
    <x v="95"/>
    <n v="659.77"/>
    <x v="103"/>
    <x v="1"/>
    <m/>
    <x v="18"/>
    <x v="1"/>
    <x v="0"/>
    <s v="SL315@tidalwaveautospa.com"/>
    <x v="0"/>
  </r>
  <r>
    <x v="30"/>
    <x v="95"/>
    <s v="ALL"/>
    <x v="104"/>
    <x v="16"/>
    <m/>
    <x v="18"/>
    <x v="1"/>
    <x v="0"/>
    <s v=""/>
    <x v="0"/>
  </r>
  <r>
    <x v="30"/>
    <x v="95"/>
    <n v="587.09"/>
    <x v="104"/>
    <x v="1"/>
    <m/>
    <x v="18"/>
    <x v="1"/>
    <x v="0"/>
    <s v="SL315@tidalwaveautospa.com"/>
    <x v="0"/>
  </r>
  <r>
    <x v="30"/>
    <x v="96"/>
    <n v="23.08"/>
    <x v="105"/>
    <x v="6"/>
    <m/>
    <x v="18"/>
    <x v="2"/>
    <x v="0"/>
    <s v="SL315@tidalwaveautospa.com"/>
    <x v="0"/>
  </r>
  <r>
    <x v="30"/>
    <x v="97"/>
    <n v="152.94"/>
    <x v="106"/>
    <x v="1"/>
    <m/>
    <x v="18"/>
    <x v="1"/>
    <x v="0"/>
    <s v="SL315@tidalwaveautospa.com"/>
    <x v="0"/>
  </r>
  <r>
    <x v="30"/>
    <x v="97"/>
    <n v="147.47999999999999"/>
    <x v="33"/>
    <x v="3"/>
    <m/>
    <x v="18"/>
    <x v="1"/>
    <x v="0"/>
    <s v="SL315@tidalwaveautospa.com"/>
    <x v="0"/>
  </r>
  <r>
    <x v="30"/>
    <x v="97"/>
    <n v="169.03"/>
    <x v="5"/>
    <x v="3"/>
    <m/>
    <x v="18"/>
    <x v="1"/>
    <x v="0"/>
    <s v="SL315@tidalwaveautospa.com"/>
    <x v="0"/>
  </r>
  <r>
    <x v="30"/>
    <x v="97"/>
    <n v="169.03"/>
    <x v="5"/>
    <x v="10"/>
    <m/>
    <x v="18"/>
    <x v="1"/>
    <x v="0"/>
    <s v="SL315@tidalwaveautospa.com"/>
    <x v="0"/>
  </r>
  <r>
    <x v="30"/>
    <x v="97"/>
    <n v="169.03"/>
    <x v="5"/>
    <x v="3"/>
    <m/>
    <x v="18"/>
    <x v="1"/>
    <x v="0"/>
    <s v="SL315@tidalwaveautospa.com"/>
    <x v="8"/>
  </r>
  <r>
    <x v="31"/>
    <x v="98"/>
    <n v="39.74"/>
    <x v="107"/>
    <x v="11"/>
    <m/>
    <x v="0"/>
    <x v="1"/>
    <x v="0"/>
    <s v=""/>
    <x v="0"/>
  </r>
  <r>
    <x v="31"/>
    <x v="98"/>
    <n v="35.26"/>
    <x v="108"/>
    <x v="11"/>
    <m/>
    <x v="0"/>
    <x v="1"/>
    <x v="0"/>
    <s v=""/>
    <x v="0"/>
  </r>
  <r>
    <x v="31"/>
    <x v="98"/>
    <n v="103.38"/>
    <x v="109"/>
    <x v="11"/>
    <m/>
    <x v="0"/>
    <x v="1"/>
    <x v="0"/>
    <s v=""/>
    <x v="0"/>
  </r>
  <r>
    <x v="31"/>
    <x v="98"/>
    <n v="35.03"/>
    <x v="110"/>
    <x v="11"/>
    <m/>
    <x v="0"/>
    <x v="1"/>
    <x v="0"/>
    <s v=""/>
    <x v="0"/>
  </r>
  <r>
    <x v="32"/>
    <x v="99"/>
    <n v="538.1"/>
    <x v="111"/>
    <x v="9"/>
    <m/>
    <x v="2"/>
    <x v="1"/>
    <x v="0"/>
    <s v="SL74@tidalwaveautospa.com"/>
    <x v="0"/>
  </r>
  <r>
    <x v="32"/>
    <x v="100"/>
    <n v="41.81"/>
    <x v="112"/>
    <x v="6"/>
    <m/>
    <x v="2"/>
    <x v="0"/>
    <x v="0"/>
    <s v="SL74@tidalwaveautospa.com"/>
    <x v="0"/>
  </r>
  <r>
    <x v="32"/>
    <x v="101"/>
    <n v="15.89"/>
    <x v="52"/>
    <x v="3"/>
    <m/>
    <x v="2"/>
    <x v="1"/>
    <x v="0"/>
    <s v="SL74@tidalwaveautospa.com"/>
    <x v="0"/>
  </r>
  <r>
    <x v="32"/>
    <x v="101"/>
    <n v="15.89"/>
    <x v="52"/>
    <x v="9"/>
    <m/>
    <x v="2"/>
    <x v="1"/>
    <x v="0"/>
    <s v="SL74@tidalwaveautospa.com"/>
    <x v="2"/>
  </r>
  <r>
    <x v="32"/>
    <x v="102"/>
    <n v="383.77"/>
    <x v="52"/>
    <x v="9"/>
    <m/>
    <x v="2"/>
    <x v="1"/>
    <x v="0"/>
    <s v="SL74@tidalwaveautospa.com"/>
    <x v="2"/>
  </r>
  <r>
    <x v="32"/>
    <x v="101"/>
    <n v="24.35"/>
    <x v="44"/>
    <x v="3"/>
    <m/>
    <x v="2"/>
    <x v="1"/>
    <x v="0"/>
    <s v="SL74@tidalwaveautospa.com"/>
    <x v="0"/>
  </r>
  <r>
    <x v="32"/>
    <x v="101"/>
    <n v="24.35"/>
    <x v="44"/>
    <x v="9"/>
    <m/>
    <x v="2"/>
    <x v="1"/>
    <x v="0"/>
    <s v="SL74@tidalwaveautospa.com"/>
    <x v="2"/>
  </r>
  <r>
    <x v="32"/>
    <x v="101"/>
    <n v="42.38"/>
    <x v="45"/>
    <x v="3"/>
    <m/>
    <x v="2"/>
    <x v="1"/>
    <x v="0"/>
    <s v="SL74@tidalwaveautospa.com"/>
    <x v="0"/>
  </r>
  <r>
    <x v="32"/>
    <x v="101"/>
    <n v="199.24"/>
    <x v="45"/>
    <x v="3"/>
    <m/>
    <x v="2"/>
    <x v="1"/>
    <x v="0"/>
    <s v="SL74@tidalwaveautospa.com"/>
    <x v="0"/>
  </r>
  <r>
    <x v="32"/>
    <x v="101"/>
    <n v="42.38"/>
    <x v="45"/>
    <x v="9"/>
    <m/>
    <x v="2"/>
    <x v="1"/>
    <x v="0"/>
    <s v="SL74@tidalwaveautospa.com"/>
    <x v="2"/>
  </r>
  <r>
    <x v="32"/>
    <x v="101"/>
    <n v="199.24"/>
    <x v="45"/>
    <x v="9"/>
    <m/>
    <x v="2"/>
    <x v="1"/>
    <x v="0"/>
    <s v="SL74@tidalwaveautospa.com"/>
    <x v="2"/>
  </r>
  <r>
    <x v="32"/>
    <x v="101"/>
    <n v="15.5"/>
    <x v="38"/>
    <x v="3"/>
    <m/>
    <x v="2"/>
    <x v="1"/>
    <x v="0"/>
    <s v="SL74@tidalwaveautospa.com"/>
    <x v="0"/>
  </r>
  <r>
    <x v="32"/>
    <x v="101"/>
    <n v="15.5"/>
    <x v="38"/>
    <x v="9"/>
    <m/>
    <x v="2"/>
    <x v="1"/>
    <x v="0"/>
    <s v="SL74@tidalwaveautospa.com"/>
    <x v="2"/>
  </r>
  <r>
    <x v="32"/>
    <x v="101"/>
    <n v="8.4700000000000006"/>
    <x v="18"/>
    <x v="3"/>
    <m/>
    <x v="2"/>
    <x v="1"/>
    <x v="0"/>
    <s v="SL74@tidalwaveautospa.com"/>
    <x v="0"/>
  </r>
  <r>
    <x v="32"/>
    <x v="101"/>
    <n v="14.02"/>
    <x v="18"/>
    <x v="3"/>
    <m/>
    <x v="2"/>
    <x v="1"/>
    <x v="0"/>
    <s v="SL74@tidalwaveautospa.com"/>
    <x v="0"/>
  </r>
  <r>
    <x v="32"/>
    <x v="101"/>
    <n v="8.4700000000000006"/>
    <x v="18"/>
    <x v="9"/>
    <m/>
    <x v="2"/>
    <x v="1"/>
    <x v="0"/>
    <s v="SL74@tidalwaveautospa.com"/>
    <x v="2"/>
  </r>
  <r>
    <x v="32"/>
    <x v="101"/>
    <n v="14.02"/>
    <x v="18"/>
    <x v="9"/>
    <m/>
    <x v="2"/>
    <x v="1"/>
    <x v="0"/>
    <s v="SL74@tidalwaveautospa.com"/>
    <x v="2"/>
  </r>
  <r>
    <x v="32"/>
    <x v="101"/>
    <n v="59.35"/>
    <x v="113"/>
    <x v="3"/>
    <m/>
    <x v="2"/>
    <x v="1"/>
    <x v="0"/>
    <s v="SL74@tidalwaveautospa.com"/>
    <x v="0"/>
  </r>
  <r>
    <x v="32"/>
    <x v="101"/>
    <n v="59.35"/>
    <x v="113"/>
    <x v="9"/>
    <m/>
    <x v="2"/>
    <x v="1"/>
    <x v="0"/>
    <s v="SL74@tidalwaveautospa.com"/>
    <x v="2"/>
  </r>
  <r>
    <x v="32"/>
    <x v="101"/>
    <n v="103.14"/>
    <x v="24"/>
    <x v="10"/>
    <m/>
    <x v="2"/>
    <x v="1"/>
    <x v="0"/>
    <s v="SL74@tidalwaveautospa.com"/>
    <x v="0"/>
  </r>
  <r>
    <x v="32"/>
    <x v="101"/>
    <n v="96.63"/>
    <x v="19"/>
    <x v="3"/>
    <m/>
    <x v="2"/>
    <x v="1"/>
    <x v="0"/>
    <s v="SL74@tidalwaveautospa.com"/>
    <x v="0"/>
  </r>
  <r>
    <x v="32"/>
    <x v="101"/>
    <n v="96.63"/>
    <x v="19"/>
    <x v="9"/>
    <m/>
    <x v="2"/>
    <x v="1"/>
    <x v="0"/>
    <s v="SL74@tidalwaveautospa.com"/>
    <x v="2"/>
  </r>
  <r>
    <x v="32"/>
    <x v="101"/>
    <n v="20.92"/>
    <x v="54"/>
    <x v="3"/>
    <m/>
    <x v="2"/>
    <x v="1"/>
    <x v="0"/>
    <s v="SL74@tidalwaveautospa.com"/>
    <x v="0"/>
  </r>
  <r>
    <x v="32"/>
    <x v="101"/>
    <n v="20.92"/>
    <x v="54"/>
    <x v="9"/>
    <m/>
    <x v="2"/>
    <x v="1"/>
    <x v="0"/>
    <s v="SL74@tidalwaveautospa.com"/>
    <x v="2"/>
  </r>
  <r>
    <x v="32"/>
    <x v="102"/>
    <n v="37.28"/>
    <x v="114"/>
    <x v="9"/>
    <m/>
    <x v="2"/>
    <x v="1"/>
    <x v="0"/>
    <s v="SL74@tidalwaveautospa.com"/>
    <x v="2"/>
  </r>
  <r>
    <x v="32"/>
    <x v="102"/>
    <n v="9.0500000000000007"/>
    <x v="115"/>
    <x v="9"/>
    <m/>
    <x v="2"/>
    <x v="1"/>
    <x v="0"/>
    <s v="SL74@tidalwaveautospa.com"/>
    <x v="2"/>
  </r>
  <r>
    <x v="32"/>
    <x v="102"/>
    <n v="24.16"/>
    <x v="6"/>
    <x v="9"/>
    <m/>
    <x v="2"/>
    <x v="1"/>
    <x v="0"/>
    <s v="SL74@tidalwaveautospa.com"/>
    <x v="2"/>
  </r>
  <r>
    <x v="32"/>
    <x v="102"/>
    <n v="50.07"/>
    <x v="59"/>
    <x v="9"/>
    <m/>
    <x v="2"/>
    <x v="1"/>
    <x v="0"/>
    <s v="SL74@tidalwaveautospa.com"/>
    <x v="2"/>
  </r>
  <r>
    <x v="32"/>
    <x v="102"/>
    <n v="24.16"/>
    <x v="116"/>
    <x v="9"/>
    <m/>
    <x v="2"/>
    <x v="1"/>
    <x v="0"/>
    <s v="SL74@tidalwaveautospa.com"/>
    <x v="2"/>
  </r>
  <r>
    <x v="33"/>
    <x v="103"/>
    <n v="80"/>
    <x v="117"/>
    <x v="6"/>
    <m/>
    <x v="19"/>
    <x v="2"/>
    <x v="0"/>
    <s v=""/>
    <x v="0"/>
  </r>
  <r>
    <x v="34"/>
    <x v="104"/>
    <n v="88.53"/>
    <x v="118"/>
    <x v="1"/>
    <m/>
    <x v="20"/>
    <x v="0"/>
    <x v="0"/>
    <s v="SL58@tidalwaveautospa.com"/>
    <x v="0"/>
  </r>
  <r>
    <x v="34"/>
    <x v="105"/>
    <n v="247.36"/>
    <x v="52"/>
    <x v="3"/>
    <m/>
    <x v="20"/>
    <x v="1"/>
    <x v="0"/>
    <s v="SL58@tidalwaveautospa.com"/>
    <x v="0"/>
  </r>
  <r>
    <x v="34"/>
    <x v="105"/>
    <n v="247.36"/>
    <x v="52"/>
    <x v="3"/>
    <m/>
    <x v="20"/>
    <x v="1"/>
    <x v="0"/>
    <s v="SL58@tidalwaveautospa.com"/>
    <x v="4"/>
  </r>
  <r>
    <x v="34"/>
    <x v="105"/>
    <n v="57.6"/>
    <x v="10"/>
    <x v="2"/>
    <m/>
    <x v="20"/>
    <x v="1"/>
    <x v="0"/>
    <s v="SL58@tidalwaveautospa.com"/>
    <x v="0"/>
  </r>
  <r>
    <x v="34"/>
    <x v="105"/>
    <n v="57.6"/>
    <x v="10"/>
    <x v="2"/>
    <m/>
    <x v="20"/>
    <x v="1"/>
    <x v="0"/>
    <s v="SL58@tidalwaveautospa.com"/>
    <x v="4"/>
  </r>
  <r>
    <x v="34"/>
    <x v="106"/>
    <n v="166.22"/>
    <x v="53"/>
    <x v="2"/>
    <m/>
    <x v="20"/>
    <x v="1"/>
    <x v="0"/>
    <s v="SL58@tidalwaveautospa.com"/>
    <x v="0"/>
  </r>
  <r>
    <x v="34"/>
    <x v="106"/>
    <n v="166.22"/>
    <x v="53"/>
    <x v="2"/>
    <m/>
    <x v="20"/>
    <x v="1"/>
    <x v="0"/>
    <s v="SL58@tidalwaveautospa.com"/>
    <x v="4"/>
  </r>
  <r>
    <x v="34"/>
    <x v="106"/>
    <n v="319.77999999999997"/>
    <x v="41"/>
    <x v="1"/>
    <m/>
    <x v="20"/>
    <x v="1"/>
    <x v="0"/>
    <s v="SL58@tidalwaveautospa.com"/>
    <x v="0"/>
  </r>
  <r>
    <x v="34"/>
    <x v="106"/>
    <n v="319.77999999999997"/>
    <x v="41"/>
    <x v="2"/>
    <m/>
    <x v="20"/>
    <x v="1"/>
    <x v="0"/>
    <s v="SL58@tidalwaveautospa.com"/>
    <x v="0"/>
  </r>
  <r>
    <x v="34"/>
    <x v="106"/>
    <n v="115.5"/>
    <x v="41"/>
    <x v="2"/>
    <m/>
    <x v="20"/>
    <x v="1"/>
    <x v="0"/>
    <s v="SL58@tidalwaveautospa.com"/>
    <x v="0"/>
  </r>
  <r>
    <x v="34"/>
    <x v="106"/>
    <n v="319.77999999999997"/>
    <x v="41"/>
    <x v="2"/>
    <m/>
    <x v="20"/>
    <x v="1"/>
    <x v="0"/>
    <s v="SL58@tidalwaveautospa.com"/>
    <x v="4"/>
  </r>
  <r>
    <x v="34"/>
    <x v="106"/>
    <n v="115.5"/>
    <x v="41"/>
    <x v="2"/>
    <m/>
    <x v="20"/>
    <x v="1"/>
    <x v="0"/>
    <s v="SL58@tidalwaveautospa.com"/>
    <x v="4"/>
  </r>
  <r>
    <x v="34"/>
    <x v="106"/>
    <n v="105.64"/>
    <x v="25"/>
    <x v="3"/>
    <m/>
    <x v="20"/>
    <x v="1"/>
    <x v="0"/>
    <s v="SL58@tidalwaveautospa.com"/>
    <x v="0"/>
  </r>
  <r>
    <x v="34"/>
    <x v="106"/>
    <n v="105.64"/>
    <x v="25"/>
    <x v="3"/>
    <m/>
    <x v="20"/>
    <x v="1"/>
    <x v="0"/>
    <s v="SL58@tidalwaveautospa.com"/>
    <x v="4"/>
  </r>
  <r>
    <x v="35"/>
    <x v="107"/>
    <n v="85.02"/>
    <x v="30"/>
    <x v="2"/>
    <m/>
    <x v="15"/>
    <x v="1"/>
    <x v="0"/>
    <s v="SL158@tidalwaveautospa.com"/>
    <x v="0"/>
  </r>
  <r>
    <x v="35"/>
    <x v="107"/>
    <n v="85.02"/>
    <x v="30"/>
    <x v="2"/>
    <m/>
    <x v="15"/>
    <x v="1"/>
    <x v="0"/>
    <s v="SL158@tidalwaveautospa.com"/>
    <x v="12"/>
  </r>
  <r>
    <x v="35"/>
    <x v="108"/>
    <n v="12.67"/>
    <x v="59"/>
    <x v="4"/>
    <m/>
    <x v="15"/>
    <x v="1"/>
    <x v="0"/>
    <s v="SL158@tidalwaveautospa.com"/>
    <x v="6"/>
  </r>
  <r>
    <x v="36"/>
    <x v="109"/>
    <n v="148.55000000000001"/>
    <x v="113"/>
    <x v="2"/>
    <m/>
    <x v="18"/>
    <x v="1"/>
    <x v="0"/>
    <s v="SL187@tidalwaveautospa.com"/>
    <x v="0"/>
  </r>
  <r>
    <x v="36"/>
    <x v="110"/>
    <n v="39.409999999999997"/>
    <x v="114"/>
    <x v="3"/>
    <m/>
    <x v="18"/>
    <x v="1"/>
    <x v="0"/>
    <s v="SL187@tidalwaveautospa.com"/>
    <x v="2"/>
  </r>
  <r>
    <x v="36"/>
    <x v="110"/>
    <n v="35.520000000000003"/>
    <x v="90"/>
    <x v="11"/>
    <m/>
    <x v="18"/>
    <x v="1"/>
    <x v="0"/>
    <s v="SL187@tidalwaveautospa.com"/>
    <x v="2"/>
  </r>
  <r>
    <x v="37"/>
    <x v="111"/>
    <n v="229.47"/>
    <x v="119"/>
    <x v="8"/>
    <m/>
    <x v="1"/>
    <x v="2"/>
    <x v="0"/>
    <s v="SL112@tidalwaveautospa.com"/>
    <x v="0"/>
  </r>
  <r>
    <x v="37"/>
    <x v="112"/>
    <n v="113.94"/>
    <x v="120"/>
    <x v="1"/>
    <m/>
    <x v="1"/>
    <x v="0"/>
    <x v="0"/>
    <s v="SL112@tidalwaveautospa.com"/>
    <x v="0"/>
  </r>
  <r>
    <x v="38"/>
    <x v="113"/>
    <s v="8 items"/>
    <x v="121"/>
    <x v="13"/>
    <m/>
    <x v="0"/>
    <x v="1"/>
    <x v="0"/>
    <s v=""/>
    <x v="0"/>
  </r>
  <r>
    <x v="39"/>
    <x v="114"/>
    <n v="1500.28"/>
    <x v="114"/>
    <x v="5"/>
    <m/>
    <x v="21"/>
    <x v="3"/>
    <x v="0"/>
    <s v="bobby.ferguson@tidalwaveautospa.com"/>
    <x v="1"/>
  </r>
  <r>
    <x v="40"/>
    <x v="115"/>
    <n v="324.8"/>
    <x v="122"/>
    <x v="9"/>
    <m/>
    <x v="1"/>
    <x v="1"/>
    <x v="0"/>
    <s v="SL232@tidalwaveautospa.com"/>
    <x v="0"/>
  </r>
  <r>
    <x v="40"/>
    <x v="115"/>
    <n v="174.78"/>
    <x v="107"/>
    <x v="9"/>
    <m/>
    <x v="1"/>
    <x v="1"/>
    <x v="0"/>
    <s v="SL232@tidalwaveautospa.com"/>
    <x v="0"/>
  </r>
  <r>
    <x v="40"/>
    <x v="115"/>
    <n v="1245"/>
    <x v="123"/>
    <x v="9"/>
    <m/>
    <x v="1"/>
    <x v="1"/>
    <x v="0"/>
    <s v="SL232@tidalwaveautospa.com"/>
    <x v="0"/>
  </r>
  <r>
    <x v="40"/>
    <x v="116"/>
    <n v="65.040000000000006"/>
    <x v="124"/>
    <x v="2"/>
    <m/>
    <x v="1"/>
    <x v="1"/>
    <x v="0"/>
    <s v="SL232@tidalwaveautospa.com"/>
    <x v="0"/>
  </r>
  <r>
    <x v="40"/>
    <x v="117"/>
    <n v="77.040000000000006"/>
    <x v="52"/>
    <x v="2"/>
    <m/>
    <x v="1"/>
    <x v="1"/>
    <x v="0"/>
    <s v="SL232@tidalwaveautospa.com"/>
    <x v="2"/>
  </r>
  <r>
    <x v="40"/>
    <x v="118"/>
    <n v="301.45999999999998"/>
    <x v="44"/>
    <x v="6"/>
    <m/>
    <x v="1"/>
    <x v="4"/>
    <x v="0"/>
    <s v="SL232@tidalwaveautospa.com"/>
    <x v="0"/>
  </r>
  <r>
    <x v="40"/>
    <x v="119"/>
    <n v="112.16"/>
    <x v="17"/>
    <x v="2"/>
    <m/>
    <x v="1"/>
    <x v="1"/>
    <x v="0"/>
    <s v="SL232@tidalwaveautospa.com"/>
    <x v="0"/>
  </r>
  <r>
    <x v="40"/>
    <x v="120"/>
    <n v="121.8"/>
    <x v="125"/>
    <x v="10"/>
    <m/>
    <x v="1"/>
    <x v="1"/>
    <x v="0"/>
    <s v="SL232@tidalwaveautospa.com"/>
    <x v="0"/>
  </r>
  <r>
    <x v="40"/>
    <x v="120"/>
    <n v="121.8"/>
    <x v="125"/>
    <x v="10"/>
    <m/>
    <x v="1"/>
    <x v="1"/>
    <x v="0"/>
    <s v="SL232@tidalwaveautospa.com"/>
    <x v="0"/>
  </r>
  <r>
    <x v="40"/>
    <x v="120"/>
    <n v="121.8"/>
    <x v="125"/>
    <x v="12"/>
    <m/>
    <x v="1"/>
    <x v="1"/>
    <x v="0"/>
    <s v="SL232@tidalwaveautospa.com"/>
    <x v="0"/>
  </r>
  <r>
    <x v="41"/>
    <x v="121"/>
    <n v="302.58999999999997"/>
    <x v="104"/>
    <x v="1"/>
    <m/>
    <x v="0"/>
    <x v="1"/>
    <x v="0"/>
    <s v=""/>
    <x v="0"/>
  </r>
  <r>
    <x v="42"/>
    <x v="122"/>
    <n v="586"/>
    <x v="126"/>
    <x v="1"/>
    <m/>
    <x v="22"/>
    <x v="1"/>
    <x v="0"/>
    <s v="brandon.cherry@twavelead.com"/>
    <x v="0"/>
  </r>
  <r>
    <x v="43"/>
    <x v="123"/>
    <n v="453.38"/>
    <x v="127"/>
    <x v="1"/>
    <m/>
    <x v="14"/>
    <x v="0"/>
    <x v="0"/>
    <s v="SL245@tidalwaveautospa.com"/>
    <x v="0"/>
  </r>
  <r>
    <x v="43"/>
    <x v="124"/>
    <n v="128.38999999999999"/>
    <x v="128"/>
    <x v="1"/>
    <m/>
    <x v="14"/>
    <x v="2"/>
    <x v="0"/>
    <s v="SL245@tidalwaveautospa.com"/>
    <x v="0"/>
  </r>
  <r>
    <x v="43"/>
    <x v="125"/>
    <n v="128.38999999999999"/>
    <x v="128"/>
    <x v="3"/>
    <m/>
    <x v="14"/>
    <x v="1"/>
    <x v="0"/>
    <s v="SL245@tidalwaveautospa.com"/>
    <x v="4"/>
  </r>
  <r>
    <x v="43"/>
    <x v="125"/>
    <n v="251.84"/>
    <x v="44"/>
    <x v="10"/>
    <m/>
    <x v="14"/>
    <x v="1"/>
    <x v="0"/>
    <s v="SL245@tidalwaveautospa.com"/>
    <x v="4"/>
  </r>
  <r>
    <x v="43"/>
    <x v="125"/>
    <n v="15.29"/>
    <x v="18"/>
    <x v="4"/>
    <m/>
    <x v="14"/>
    <x v="1"/>
    <x v="0"/>
    <s v="SL245@tidalwaveautospa.com"/>
    <x v="4"/>
  </r>
  <r>
    <x v="43"/>
    <x v="125"/>
    <n v="143.1"/>
    <x v="29"/>
    <x v="2"/>
    <m/>
    <x v="14"/>
    <x v="1"/>
    <x v="0"/>
    <s v="SL245@tidalwaveautospa.com"/>
    <x v="4"/>
  </r>
  <r>
    <x v="43"/>
    <x v="125"/>
    <n v="12.44"/>
    <x v="3"/>
    <x v="4"/>
    <m/>
    <x v="14"/>
    <x v="1"/>
    <x v="0"/>
    <s v="SL245@tidalwaveautospa.com"/>
    <x v="4"/>
  </r>
  <r>
    <x v="43"/>
    <x v="125"/>
    <n v="137.62"/>
    <x v="32"/>
    <x v="2"/>
    <m/>
    <x v="14"/>
    <x v="1"/>
    <x v="0"/>
    <s v="SL245@tidalwaveautospa.com"/>
    <x v="4"/>
  </r>
  <r>
    <x v="43"/>
    <x v="125"/>
    <n v="27.91"/>
    <x v="25"/>
    <x v="3"/>
    <m/>
    <x v="14"/>
    <x v="1"/>
    <x v="0"/>
    <s v="SL245@tidalwaveautospa.com"/>
    <x v="4"/>
  </r>
  <r>
    <x v="43"/>
    <x v="125"/>
    <n v="21.38"/>
    <x v="55"/>
    <x v="3"/>
    <m/>
    <x v="14"/>
    <x v="1"/>
    <x v="0"/>
    <s v="SL245@tidalwaveautospa.com"/>
    <x v="4"/>
  </r>
  <r>
    <x v="43"/>
    <x v="125"/>
    <n v="20"/>
    <x v="26"/>
    <x v="4"/>
    <m/>
    <x v="14"/>
    <x v="1"/>
    <x v="0"/>
    <s v="SL245@tidalwaveautospa.com"/>
    <x v="4"/>
  </r>
  <r>
    <x v="43"/>
    <x v="125"/>
    <n v="118.56"/>
    <x v="125"/>
    <x v="2"/>
    <m/>
    <x v="14"/>
    <x v="1"/>
    <x v="0"/>
    <s v="SL245@tidalwaveautospa.com"/>
    <x v="4"/>
  </r>
  <r>
    <x v="43"/>
    <x v="125"/>
    <n v="20"/>
    <x v="67"/>
    <x v="4"/>
    <m/>
    <x v="14"/>
    <x v="1"/>
    <x v="0"/>
    <s v="SL245@tidalwaveautospa.com"/>
    <x v="4"/>
  </r>
  <r>
    <x v="44"/>
    <x v="126"/>
    <n v="368.46"/>
    <x v="118"/>
    <x v="1"/>
    <m/>
    <x v="2"/>
    <x v="1"/>
    <x v="0"/>
    <s v="SL213@tidalwaveautospa.com"/>
    <x v="0"/>
  </r>
  <r>
    <x v="44"/>
    <x v="126"/>
    <n v="108.08"/>
    <x v="118"/>
    <x v="12"/>
    <m/>
    <x v="2"/>
    <x v="1"/>
    <x v="0"/>
    <s v="SL213@tidalwaveautospa.com"/>
    <x v="12"/>
  </r>
  <r>
    <x v="44"/>
    <x v="126"/>
    <n v="143.5"/>
    <x v="66"/>
    <x v="1"/>
    <m/>
    <x v="2"/>
    <x v="1"/>
    <x v="0"/>
    <s v="SL213@tidalwaveautospa.com"/>
    <x v="0"/>
  </r>
  <r>
    <x v="44"/>
    <x v="126"/>
    <n v="143.5"/>
    <x v="66"/>
    <x v="3"/>
    <m/>
    <x v="2"/>
    <x v="1"/>
    <x v="0"/>
    <s v="SL213@tidalwaveautospa.com"/>
    <x v="12"/>
  </r>
  <r>
    <x v="44"/>
    <x v="126"/>
    <n v="88.94"/>
    <x v="129"/>
    <x v="1"/>
    <m/>
    <x v="2"/>
    <x v="1"/>
    <x v="0"/>
    <s v="SL213@tidalwaveautospa.com"/>
    <x v="0"/>
  </r>
  <r>
    <x v="44"/>
    <x v="126"/>
    <n v="88.94"/>
    <x v="129"/>
    <x v="3"/>
    <m/>
    <x v="2"/>
    <x v="1"/>
    <x v="0"/>
    <s v="SL213@tidalwaveautospa.com"/>
    <x v="12"/>
  </r>
  <r>
    <x v="44"/>
    <x v="126"/>
    <n v="88.94"/>
    <x v="129"/>
    <x v="12"/>
    <m/>
    <x v="2"/>
    <x v="1"/>
    <x v="0"/>
    <s v="SL213@tidalwaveautospa.com"/>
    <x v="12"/>
  </r>
  <r>
    <x v="44"/>
    <x v="126"/>
    <n v="88.94"/>
    <x v="129"/>
    <x v="12"/>
    <m/>
    <x v="2"/>
    <x v="1"/>
    <x v="0"/>
    <s v="SL213@tidalwaveautospa.com"/>
    <x v="2"/>
  </r>
  <r>
    <x v="44"/>
    <x v="126"/>
    <n v="88.94"/>
    <x v="129"/>
    <x v="12"/>
    <m/>
    <x v="2"/>
    <x v="1"/>
    <x v="0"/>
    <s v="SL213@tidalwaveautospa.com"/>
    <x v="8"/>
  </r>
  <r>
    <x v="44"/>
    <x v="126"/>
    <n v="40.17"/>
    <x v="130"/>
    <x v="12"/>
    <m/>
    <x v="2"/>
    <x v="1"/>
    <x v="0"/>
    <s v="SL213@tidalwaveautospa.com"/>
    <x v="12"/>
  </r>
  <r>
    <x v="44"/>
    <x v="126"/>
    <n v="105"/>
    <x v="131"/>
    <x v="1"/>
    <m/>
    <x v="2"/>
    <x v="1"/>
    <x v="0"/>
    <s v="SL213@tidalwaveautospa.com"/>
    <x v="0"/>
  </r>
  <r>
    <x v="44"/>
    <x v="126"/>
    <n v="126.64"/>
    <x v="78"/>
    <x v="1"/>
    <m/>
    <x v="2"/>
    <x v="1"/>
    <x v="0"/>
    <s v="SL213@tidalwaveautospa.com"/>
    <x v="0"/>
  </r>
  <r>
    <x v="44"/>
    <x v="126"/>
    <n v="126.64"/>
    <x v="78"/>
    <x v="3"/>
    <m/>
    <x v="2"/>
    <x v="1"/>
    <x v="0"/>
    <s v="SL213@tidalwaveautospa.com"/>
    <x v="12"/>
  </r>
  <r>
    <x v="44"/>
    <x v="126"/>
    <n v="75.06"/>
    <x v="132"/>
    <x v="12"/>
    <m/>
    <x v="2"/>
    <x v="1"/>
    <x v="0"/>
    <s v="SL213@tidalwaveautospa.com"/>
    <x v="12"/>
  </r>
  <r>
    <x v="44"/>
    <x v="126"/>
    <n v="125.78"/>
    <x v="23"/>
    <x v="1"/>
    <m/>
    <x v="2"/>
    <x v="1"/>
    <x v="0"/>
    <s v="SL213@tidalwaveautospa.com"/>
    <x v="0"/>
  </r>
  <r>
    <x v="44"/>
    <x v="126"/>
    <n v="125.78"/>
    <x v="23"/>
    <x v="2"/>
    <m/>
    <x v="2"/>
    <x v="1"/>
    <x v="0"/>
    <s v="SL213@tidalwaveautospa.com"/>
    <x v="12"/>
  </r>
  <r>
    <x v="44"/>
    <x v="126"/>
    <n v="116.32"/>
    <x v="52"/>
    <x v="1"/>
    <m/>
    <x v="2"/>
    <x v="1"/>
    <x v="0"/>
    <s v="SL213@tidalwaveautospa.com"/>
    <x v="0"/>
  </r>
  <r>
    <x v="44"/>
    <x v="126"/>
    <n v="116.32"/>
    <x v="52"/>
    <x v="3"/>
    <m/>
    <x v="2"/>
    <x v="1"/>
    <x v="0"/>
    <s v="SL213@tidalwaveautospa.com"/>
    <x v="12"/>
  </r>
  <r>
    <x v="44"/>
    <x v="127"/>
    <n v="478.91"/>
    <x v="133"/>
    <x v="5"/>
    <m/>
    <x v="2"/>
    <x v="3"/>
    <x v="0"/>
    <s v="SL213@tidalwaveautospa.com"/>
    <x v="2"/>
  </r>
  <r>
    <x v="45"/>
    <x v="128"/>
    <n v="31.32"/>
    <x v="9"/>
    <x v="6"/>
    <m/>
    <x v="13"/>
    <x v="4"/>
    <x v="0"/>
    <s v="SL294@tidalwaveautospa.com"/>
    <x v="13"/>
  </r>
  <r>
    <x v="46"/>
    <x v="129"/>
    <n v="498.38"/>
    <x v="134"/>
    <x v="9"/>
    <m/>
    <x v="9"/>
    <x v="1"/>
    <x v="0"/>
    <s v="SL252@tidalwaveautospa.com"/>
    <x v="0"/>
  </r>
  <r>
    <x v="46"/>
    <x v="129"/>
    <s v="2 items"/>
    <x v="135"/>
    <x v="17"/>
    <m/>
    <x v="9"/>
    <x v="1"/>
    <x v="0"/>
    <s v="SL252@tidalwaveautospa.com"/>
    <x v="0"/>
  </r>
  <r>
    <x v="47"/>
    <x v="130"/>
    <n v="734.84"/>
    <x v="29"/>
    <x v="1"/>
    <m/>
    <x v="23"/>
    <x v="1"/>
    <x v="0"/>
    <s v="SL52@tidalwaveautospa.com"/>
    <x v="0"/>
  </r>
  <r>
    <x v="47"/>
    <x v="130"/>
    <n v="734.84"/>
    <x v="29"/>
    <x v="2"/>
    <m/>
    <x v="23"/>
    <x v="1"/>
    <x v="0"/>
    <s v="SL52@tidalwaveautospa.com"/>
    <x v="0"/>
  </r>
  <r>
    <x v="47"/>
    <x v="130"/>
    <n v="17.399999999999999"/>
    <x v="3"/>
    <x v="2"/>
    <m/>
    <x v="23"/>
    <x v="1"/>
    <x v="0"/>
    <s v="SL52@tidalwaveautospa.com"/>
    <x v="0"/>
  </r>
  <r>
    <x v="47"/>
    <x v="130"/>
    <n v="40.39"/>
    <x v="3"/>
    <x v="2"/>
    <m/>
    <x v="23"/>
    <x v="1"/>
    <x v="0"/>
    <s v="SL52@tidalwaveautospa.com"/>
    <x v="0"/>
  </r>
  <r>
    <x v="47"/>
    <x v="130"/>
    <n v="40.39"/>
    <x v="3"/>
    <x v="2"/>
    <m/>
    <x v="23"/>
    <x v="1"/>
    <x v="0"/>
    <s v="SL52@tidalwaveautospa.com"/>
    <x v="0"/>
  </r>
  <r>
    <x v="48"/>
    <x v="131"/>
    <n v="480.9"/>
    <x v="136"/>
    <x v="1"/>
    <m/>
    <x v="0"/>
    <x v="1"/>
    <x v="0"/>
    <s v=""/>
    <x v="0"/>
  </r>
  <r>
    <x v="49"/>
    <x v="132"/>
    <n v="8.68"/>
    <x v="3"/>
    <x v="6"/>
    <m/>
    <x v="24"/>
    <x v="4"/>
    <x v="0"/>
    <s v="ASL154@tidalwaveautospa.com"/>
    <x v="0"/>
  </r>
  <r>
    <x v="49"/>
    <x v="132"/>
    <n v="8.68"/>
    <x v="3"/>
    <x v="6"/>
    <m/>
    <x v="24"/>
    <x v="4"/>
    <x v="0"/>
    <s v="ASL154@tidalwaveautospa.com"/>
    <x v="0"/>
  </r>
  <r>
    <x v="50"/>
    <x v="133"/>
    <n v="34.14"/>
    <x v="137"/>
    <x v="18"/>
    <m/>
    <x v="0"/>
    <x v="1"/>
    <x v="0"/>
    <s v=""/>
    <x v="0"/>
  </r>
  <r>
    <x v="50"/>
    <x v="134"/>
    <n v="64.95"/>
    <x v="107"/>
    <x v="14"/>
    <m/>
    <x v="0"/>
    <x v="1"/>
    <x v="0"/>
    <s v=""/>
    <x v="0"/>
  </r>
  <r>
    <x v="50"/>
    <x v="135"/>
    <n v="601.21"/>
    <x v="47"/>
    <x v="1"/>
    <m/>
    <x v="0"/>
    <x v="1"/>
    <x v="0"/>
    <s v=""/>
    <x v="0"/>
  </r>
  <r>
    <x v="50"/>
    <x v="136"/>
    <n v="98.38"/>
    <x v="109"/>
    <x v="1"/>
    <m/>
    <x v="0"/>
    <x v="1"/>
    <x v="0"/>
    <s v=""/>
    <x v="0"/>
  </r>
  <r>
    <x v="50"/>
    <x v="133"/>
    <n v="44.99"/>
    <x v="138"/>
    <x v="18"/>
    <m/>
    <x v="0"/>
    <x v="1"/>
    <x v="0"/>
    <s v=""/>
    <x v="0"/>
  </r>
  <r>
    <x v="50"/>
    <x v="137"/>
    <n v="116.16"/>
    <x v="136"/>
    <x v="1"/>
    <m/>
    <x v="0"/>
    <x v="1"/>
    <x v="0"/>
    <s v=""/>
    <x v="0"/>
  </r>
  <r>
    <x v="50"/>
    <x v="137"/>
    <n v="302.47000000000003"/>
    <x v="136"/>
    <x v="1"/>
    <m/>
    <x v="0"/>
    <x v="1"/>
    <x v="0"/>
    <s v=""/>
    <x v="0"/>
  </r>
  <r>
    <x v="50"/>
    <x v="137"/>
    <n v="274.95999999999998"/>
    <x v="139"/>
    <x v="1"/>
    <m/>
    <x v="0"/>
    <x v="1"/>
    <x v="0"/>
    <s v=""/>
    <x v="0"/>
  </r>
  <r>
    <x v="50"/>
    <x v="137"/>
    <n v="186.49"/>
    <x v="48"/>
    <x v="1"/>
    <m/>
    <x v="0"/>
    <x v="1"/>
    <x v="0"/>
    <s v=""/>
    <x v="0"/>
  </r>
  <r>
    <x v="51"/>
    <x v="138"/>
    <n v="140.06"/>
    <x v="140"/>
    <x v="1"/>
    <m/>
    <x v="15"/>
    <x v="2"/>
    <x v="0"/>
    <s v="SL220@tidalwaveautospa.com"/>
    <x v="0"/>
  </r>
  <r>
    <x v="51"/>
    <x v="138"/>
    <n v="194.15"/>
    <x v="141"/>
    <x v="1"/>
    <m/>
    <x v="15"/>
    <x v="2"/>
    <x v="0"/>
    <s v="SL220@tidalwaveautospa.com"/>
    <x v="0"/>
  </r>
  <r>
    <x v="51"/>
    <x v="138"/>
    <n v="57.59"/>
    <x v="142"/>
    <x v="1"/>
    <m/>
    <x v="15"/>
    <x v="2"/>
    <x v="0"/>
    <s v="SL220@tidalwaveautospa.com"/>
    <x v="0"/>
  </r>
  <r>
    <x v="51"/>
    <x v="139"/>
    <n v="221.14"/>
    <x v="143"/>
    <x v="1"/>
    <m/>
    <x v="15"/>
    <x v="1"/>
    <x v="0"/>
    <s v="SL220@tidalwaveautospa.com"/>
    <x v="0"/>
  </r>
  <r>
    <x v="51"/>
    <x v="139"/>
    <n v="99.86"/>
    <x v="74"/>
    <x v="1"/>
    <m/>
    <x v="15"/>
    <x v="1"/>
    <x v="0"/>
    <s v="SL220@tidalwaveautospa.com"/>
    <x v="0"/>
  </r>
  <r>
    <x v="51"/>
    <x v="140"/>
    <n v="85.65"/>
    <x v="78"/>
    <x v="3"/>
    <m/>
    <x v="15"/>
    <x v="1"/>
    <x v="0"/>
    <s v="SL220@tidalwaveautospa.com"/>
    <x v="0"/>
  </r>
  <r>
    <x v="51"/>
    <x v="140"/>
    <n v="85.65"/>
    <x v="78"/>
    <x v="2"/>
    <m/>
    <x v="15"/>
    <x v="1"/>
    <x v="0"/>
    <s v="SL220@tidalwaveautospa.com"/>
    <x v="0"/>
  </r>
  <r>
    <x v="51"/>
    <x v="140"/>
    <n v="252.42"/>
    <x v="80"/>
    <x v="3"/>
    <m/>
    <x v="15"/>
    <x v="1"/>
    <x v="0"/>
    <s v="SL220@tidalwaveautospa.com"/>
    <x v="0"/>
  </r>
  <r>
    <x v="51"/>
    <x v="140"/>
    <n v="269.68"/>
    <x v="10"/>
    <x v="3"/>
    <m/>
    <x v="15"/>
    <x v="1"/>
    <x v="0"/>
    <s v="SL220@tidalwaveautospa.com"/>
    <x v="0"/>
  </r>
  <r>
    <x v="51"/>
    <x v="140"/>
    <n v="37.85"/>
    <x v="17"/>
    <x v="2"/>
    <m/>
    <x v="15"/>
    <x v="1"/>
    <x v="0"/>
    <s v="SL220@tidalwaveautospa.com"/>
    <x v="0"/>
  </r>
  <r>
    <x v="51"/>
    <x v="140"/>
    <n v="37.85"/>
    <x v="17"/>
    <x v="2"/>
    <m/>
    <x v="15"/>
    <x v="1"/>
    <x v="0"/>
    <s v="SL220@tidalwaveautospa.com"/>
    <x v="0"/>
  </r>
  <r>
    <x v="51"/>
    <x v="140"/>
    <n v="79.81"/>
    <x v="144"/>
    <x v="3"/>
    <m/>
    <x v="15"/>
    <x v="1"/>
    <x v="0"/>
    <s v="SL220@tidalwaveautospa.com"/>
    <x v="0"/>
  </r>
  <r>
    <x v="51"/>
    <x v="141"/>
    <n v="777.56"/>
    <x v="115"/>
    <x v="5"/>
    <m/>
    <x v="15"/>
    <x v="3"/>
    <x v="0"/>
    <s v="SL220@tidalwaveautospa.com"/>
    <x v="6"/>
  </r>
  <r>
    <x v="52"/>
    <x v="142"/>
    <n v="229.53"/>
    <x v="145"/>
    <x v="1"/>
    <m/>
    <x v="0"/>
    <x v="1"/>
    <x v="0"/>
    <s v=""/>
    <x v="0"/>
  </r>
  <r>
    <x v="52"/>
    <x v="142"/>
    <n v="408.35"/>
    <x v="127"/>
    <x v="13"/>
    <m/>
    <x v="0"/>
    <x v="1"/>
    <x v="0"/>
    <s v=""/>
    <x v="0"/>
  </r>
  <r>
    <x v="52"/>
    <x v="142"/>
    <n v="970.32"/>
    <x v="146"/>
    <x v="1"/>
    <m/>
    <x v="0"/>
    <x v="1"/>
    <x v="0"/>
    <s v=""/>
    <x v="0"/>
  </r>
  <r>
    <x v="52"/>
    <x v="142"/>
    <n v="232.8"/>
    <x v="147"/>
    <x v="1"/>
    <m/>
    <x v="0"/>
    <x v="1"/>
    <x v="0"/>
    <s v=""/>
    <x v="0"/>
  </r>
  <r>
    <x v="52"/>
    <x v="142"/>
    <n v="325.45"/>
    <x v="148"/>
    <x v="13"/>
    <m/>
    <x v="0"/>
    <x v="1"/>
    <x v="0"/>
    <s v=""/>
    <x v="0"/>
  </r>
  <r>
    <x v="52"/>
    <x v="142"/>
    <n v="1544.32"/>
    <x v="0"/>
    <x v="13"/>
    <m/>
    <x v="0"/>
    <x v="1"/>
    <x v="0"/>
    <s v=""/>
    <x v="0"/>
  </r>
  <r>
    <x v="52"/>
    <x v="142"/>
    <n v="171.86"/>
    <x v="149"/>
    <x v="1"/>
    <m/>
    <x v="0"/>
    <x v="1"/>
    <x v="0"/>
    <s v=""/>
    <x v="0"/>
  </r>
  <r>
    <x v="52"/>
    <x v="142"/>
    <s v="16 items"/>
    <x v="150"/>
    <x v="16"/>
    <m/>
    <x v="0"/>
    <x v="1"/>
    <x v="0"/>
    <s v=""/>
    <x v="0"/>
  </r>
  <r>
    <x v="52"/>
    <x v="143"/>
    <n v="261.52"/>
    <x v="151"/>
    <x v="1"/>
    <m/>
    <x v="0"/>
    <x v="1"/>
    <x v="0"/>
    <s v=""/>
    <x v="0"/>
  </r>
  <r>
    <x v="52"/>
    <x v="143"/>
    <n v="676.7"/>
    <x v="152"/>
    <x v="1"/>
    <m/>
    <x v="0"/>
    <x v="1"/>
    <x v="0"/>
    <s v=""/>
    <x v="0"/>
  </r>
  <r>
    <x v="52"/>
    <x v="143"/>
    <n v="915.32"/>
    <x v="153"/>
    <x v="1"/>
    <m/>
    <x v="0"/>
    <x v="1"/>
    <x v="0"/>
    <s v=""/>
    <x v="0"/>
  </r>
  <r>
    <x v="52"/>
    <x v="143"/>
    <n v="915.32"/>
    <x v="86"/>
    <x v="1"/>
    <m/>
    <x v="0"/>
    <x v="1"/>
    <x v="0"/>
    <s v=""/>
    <x v="0"/>
  </r>
  <r>
    <x v="52"/>
    <x v="143"/>
    <n v="660.7"/>
    <x v="86"/>
    <x v="1"/>
    <m/>
    <x v="0"/>
    <x v="1"/>
    <x v="0"/>
    <s v=""/>
    <x v="0"/>
  </r>
  <r>
    <x v="52"/>
    <x v="143"/>
    <n v="915.32"/>
    <x v="154"/>
    <x v="1"/>
    <m/>
    <x v="0"/>
    <x v="1"/>
    <x v="0"/>
    <s v=""/>
    <x v="0"/>
  </r>
  <r>
    <x v="53"/>
    <x v="144"/>
    <n v="216"/>
    <x v="86"/>
    <x v="1"/>
    <m/>
    <x v="7"/>
    <x v="2"/>
    <x v="0"/>
    <s v="SL73@tidalwaveautospa.com"/>
    <x v="0"/>
  </r>
  <r>
    <x v="53"/>
    <x v="144"/>
    <n v="381.98"/>
    <x v="95"/>
    <x v="1"/>
    <m/>
    <x v="7"/>
    <x v="2"/>
    <x v="0"/>
    <s v="SL73@tidalwaveautospa.com"/>
    <x v="0"/>
  </r>
  <r>
    <x v="53"/>
    <x v="144"/>
    <n v="175.8"/>
    <x v="155"/>
    <x v="1"/>
    <m/>
    <x v="7"/>
    <x v="2"/>
    <x v="0"/>
    <s v="SL73@tidalwaveautospa.com"/>
    <x v="0"/>
  </r>
  <r>
    <x v="53"/>
    <x v="145"/>
    <n v="939.89"/>
    <x v="156"/>
    <x v="1"/>
    <m/>
    <x v="7"/>
    <x v="1"/>
    <x v="0"/>
    <s v="SL73@tidalwaveautospa.com"/>
    <x v="0"/>
  </r>
  <r>
    <x v="53"/>
    <x v="146"/>
    <n v="939.89"/>
    <x v="156"/>
    <x v="1"/>
    <m/>
    <x v="7"/>
    <x v="1"/>
    <x v="0"/>
    <s v="SL73@tidalwaveautospa.com"/>
    <x v="0"/>
  </r>
  <r>
    <x v="53"/>
    <x v="145"/>
    <n v="432.82"/>
    <x v="157"/>
    <x v="1"/>
    <m/>
    <x v="7"/>
    <x v="1"/>
    <x v="0"/>
    <s v="SL73@tidalwaveautospa.com"/>
    <x v="0"/>
  </r>
  <r>
    <x v="53"/>
    <x v="146"/>
    <n v="432.82"/>
    <x v="157"/>
    <x v="1"/>
    <m/>
    <x v="7"/>
    <x v="1"/>
    <x v="0"/>
    <s v="SL73@tidalwaveautospa.com"/>
    <x v="0"/>
  </r>
  <r>
    <x v="53"/>
    <x v="145"/>
    <n v="1705.26"/>
    <x v="102"/>
    <x v="1"/>
    <m/>
    <x v="7"/>
    <x v="1"/>
    <x v="0"/>
    <s v="SL73@tidalwaveautospa.com"/>
    <x v="0"/>
  </r>
  <r>
    <x v="53"/>
    <x v="146"/>
    <n v="1705.26"/>
    <x v="102"/>
    <x v="1"/>
    <m/>
    <x v="7"/>
    <x v="1"/>
    <x v="0"/>
    <s v="SL73@tidalwaveautospa.com"/>
    <x v="0"/>
  </r>
  <r>
    <x v="53"/>
    <x v="146"/>
    <n v="621.49"/>
    <x v="102"/>
    <x v="1"/>
    <m/>
    <x v="7"/>
    <x v="1"/>
    <x v="0"/>
    <s v="SL73@tidalwaveautospa.com"/>
    <x v="0"/>
  </r>
  <r>
    <x v="53"/>
    <x v="146"/>
    <n v="441.95"/>
    <x v="158"/>
    <x v="1"/>
    <m/>
    <x v="7"/>
    <x v="1"/>
    <x v="0"/>
    <s v="SL73@tidalwaveautospa.com"/>
    <x v="0"/>
  </r>
  <r>
    <x v="53"/>
    <x v="146"/>
    <n v="930.45"/>
    <x v="159"/>
    <x v="1"/>
    <m/>
    <x v="7"/>
    <x v="1"/>
    <x v="0"/>
    <s v="SL73@tidalwaveautospa.com"/>
    <x v="0"/>
  </r>
  <r>
    <x v="53"/>
    <x v="146"/>
    <n v="930.45"/>
    <x v="159"/>
    <x v="2"/>
    <m/>
    <x v="7"/>
    <x v="1"/>
    <x v="0"/>
    <s v="SL73@tidalwaveautospa.com"/>
    <x v="0"/>
  </r>
  <r>
    <x v="53"/>
    <x v="145"/>
    <n v="782.23"/>
    <x v="160"/>
    <x v="1"/>
    <m/>
    <x v="7"/>
    <x v="1"/>
    <x v="0"/>
    <s v="SL73@tidalwaveautospa.com"/>
    <x v="0"/>
  </r>
  <r>
    <x v="53"/>
    <x v="146"/>
    <n v="82.24"/>
    <x v="160"/>
    <x v="1"/>
    <m/>
    <x v="7"/>
    <x v="1"/>
    <x v="0"/>
    <s v="SL73@tidalwaveautospa.com"/>
    <x v="0"/>
  </r>
  <r>
    <x v="53"/>
    <x v="146"/>
    <n v="782.23"/>
    <x v="160"/>
    <x v="2"/>
    <m/>
    <x v="7"/>
    <x v="1"/>
    <x v="0"/>
    <s v="SL73@tidalwaveautospa.com"/>
    <x v="0"/>
  </r>
  <r>
    <x v="53"/>
    <x v="146"/>
    <n v="782.23"/>
    <x v="160"/>
    <x v="2"/>
    <m/>
    <x v="7"/>
    <x v="1"/>
    <x v="0"/>
    <s v="SL73@tidalwaveautospa.com"/>
    <x v="0"/>
  </r>
  <r>
    <x v="53"/>
    <x v="146"/>
    <n v="782.23"/>
    <x v="160"/>
    <x v="12"/>
    <m/>
    <x v="7"/>
    <x v="1"/>
    <x v="0"/>
    <s v="SL73@tidalwaveautospa.com"/>
    <x v="10"/>
  </r>
  <r>
    <x v="53"/>
    <x v="146"/>
    <n v="782.23"/>
    <x v="160"/>
    <x v="12"/>
    <m/>
    <x v="7"/>
    <x v="1"/>
    <x v="0"/>
    <s v="SL73@tidalwaveautospa.com"/>
    <x v="1"/>
  </r>
  <r>
    <x v="53"/>
    <x v="146"/>
    <n v="782.23"/>
    <x v="160"/>
    <x v="12"/>
    <m/>
    <x v="7"/>
    <x v="1"/>
    <x v="0"/>
    <s v="SL73@tidalwaveautospa.com"/>
    <x v="8"/>
  </r>
  <r>
    <x v="53"/>
    <x v="146"/>
    <n v="782.23"/>
    <x v="160"/>
    <x v="12"/>
    <m/>
    <x v="7"/>
    <x v="1"/>
    <x v="0"/>
    <s v="SL73@tidalwaveautospa.com"/>
    <x v="7"/>
  </r>
  <r>
    <x v="53"/>
    <x v="146"/>
    <n v="322.66000000000003"/>
    <x v="161"/>
    <x v="1"/>
    <m/>
    <x v="7"/>
    <x v="1"/>
    <x v="0"/>
    <s v="SL73@tidalwaveautospa.com"/>
    <x v="0"/>
  </r>
  <r>
    <x v="53"/>
    <x v="146"/>
    <n v="322.66000000000003"/>
    <x v="161"/>
    <x v="2"/>
    <m/>
    <x v="7"/>
    <x v="1"/>
    <x v="0"/>
    <s v="SL73@tidalwaveautospa.com"/>
    <x v="0"/>
  </r>
  <r>
    <x v="53"/>
    <x v="146"/>
    <n v="322.66000000000003"/>
    <x v="161"/>
    <x v="2"/>
    <m/>
    <x v="7"/>
    <x v="1"/>
    <x v="0"/>
    <s v="SL73@tidalwaveautospa.com"/>
    <x v="0"/>
  </r>
  <r>
    <x v="53"/>
    <x v="146"/>
    <n v="322.66000000000003"/>
    <x v="161"/>
    <x v="12"/>
    <m/>
    <x v="7"/>
    <x v="1"/>
    <x v="0"/>
    <s v="SL73@tidalwaveautospa.com"/>
    <x v="10"/>
  </r>
  <r>
    <x v="53"/>
    <x v="146"/>
    <n v="322.66000000000003"/>
    <x v="161"/>
    <x v="12"/>
    <m/>
    <x v="7"/>
    <x v="1"/>
    <x v="0"/>
    <s v="SL73@tidalwaveautospa.com"/>
    <x v="1"/>
  </r>
  <r>
    <x v="53"/>
    <x v="146"/>
    <n v="322.66000000000003"/>
    <x v="161"/>
    <x v="12"/>
    <m/>
    <x v="7"/>
    <x v="1"/>
    <x v="0"/>
    <s v="SL73@tidalwaveautospa.com"/>
    <x v="8"/>
  </r>
  <r>
    <x v="53"/>
    <x v="146"/>
    <n v="322.66000000000003"/>
    <x v="161"/>
    <x v="12"/>
    <m/>
    <x v="7"/>
    <x v="1"/>
    <x v="0"/>
    <s v="SL73@tidalwaveautospa.com"/>
    <x v="7"/>
  </r>
  <r>
    <x v="53"/>
    <x v="145"/>
    <n v="644.99"/>
    <x v="76"/>
    <x v="1"/>
    <m/>
    <x v="7"/>
    <x v="1"/>
    <x v="0"/>
    <s v="SL73@tidalwaveautospa.com"/>
    <x v="0"/>
  </r>
  <r>
    <x v="53"/>
    <x v="146"/>
    <n v="644.99"/>
    <x v="76"/>
    <x v="1"/>
    <m/>
    <x v="7"/>
    <x v="1"/>
    <x v="0"/>
    <s v="SL73@tidalwaveautospa.com"/>
    <x v="0"/>
  </r>
  <r>
    <x v="53"/>
    <x v="146"/>
    <n v="241.09"/>
    <x v="76"/>
    <x v="2"/>
    <m/>
    <x v="7"/>
    <x v="1"/>
    <x v="0"/>
    <s v="SL73@tidalwaveautospa.com"/>
    <x v="0"/>
  </r>
  <r>
    <x v="53"/>
    <x v="146"/>
    <n v="241.09"/>
    <x v="76"/>
    <x v="2"/>
    <m/>
    <x v="7"/>
    <x v="1"/>
    <x v="0"/>
    <s v="SL73@tidalwaveautospa.com"/>
    <x v="0"/>
  </r>
  <r>
    <x v="53"/>
    <x v="146"/>
    <n v="241.09"/>
    <x v="76"/>
    <x v="12"/>
    <m/>
    <x v="7"/>
    <x v="1"/>
    <x v="0"/>
    <s v="SL73@tidalwaveautospa.com"/>
    <x v="10"/>
  </r>
  <r>
    <x v="53"/>
    <x v="146"/>
    <n v="241.09"/>
    <x v="76"/>
    <x v="12"/>
    <m/>
    <x v="7"/>
    <x v="1"/>
    <x v="0"/>
    <s v="SL73@tidalwaveautospa.com"/>
    <x v="1"/>
  </r>
  <r>
    <x v="53"/>
    <x v="146"/>
    <n v="241.09"/>
    <x v="76"/>
    <x v="12"/>
    <m/>
    <x v="7"/>
    <x v="1"/>
    <x v="0"/>
    <s v="SL73@tidalwaveautospa.com"/>
    <x v="8"/>
  </r>
  <r>
    <x v="53"/>
    <x v="146"/>
    <n v="241.09"/>
    <x v="76"/>
    <x v="12"/>
    <m/>
    <x v="7"/>
    <x v="1"/>
    <x v="0"/>
    <s v="SL73@tidalwaveautospa.com"/>
    <x v="7"/>
  </r>
  <r>
    <x v="53"/>
    <x v="145"/>
    <n v="413.13"/>
    <x v="162"/>
    <x v="1"/>
    <m/>
    <x v="7"/>
    <x v="1"/>
    <x v="0"/>
    <s v="SL73@tidalwaveautospa.com"/>
    <x v="0"/>
  </r>
  <r>
    <x v="53"/>
    <x v="146"/>
    <n v="413.13"/>
    <x v="162"/>
    <x v="1"/>
    <m/>
    <x v="7"/>
    <x v="1"/>
    <x v="0"/>
    <s v="SL73@tidalwaveautospa.com"/>
    <x v="0"/>
  </r>
  <r>
    <x v="53"/>
    <x v="145"/>
    <n v="432.72"/>
    <x v="163"/>
    <x v="1"/>
    <m/>
    <x v="7"/>
    <x v="1"/>
    <x v="0"/>
    <s v="SL73@tidalwaveautospa.com"/>
    <x v="0"/>
  </r>
  <r>
    <x v="53"/>
    <x v="146"/>
    <n v="1134.5"/>
    <x v="163"/>
    <x v="1"/>
    <m/>
    <x v="7"/>
    <x v="1"/>
    <x v="0"/>
    <s v="SL73@tidalwaveautospa.com"/>
    <x v="0"/>
  </r>
  <r>
    <x v="53"/>
    <x v="147"/>
    <n v="2231.25"/>
    <x v="163"/>
    <x v="2"/>
    <m/>
    <x v="7"/>
    <x v="1"/>
    <x v="0"/>
    <s v="SL73@tidalwaveautospa.com"/>
    <x v="0"/>
  </r>
  <r>
    <x v="53"/>
    <x v="147"/>
    <n v="2231.25"/>
    <x v="163"/>
    <x v="1"/>
    <m/>
    <x v="7"/>
    <x v="0"/>
    <x v="0"/>
    <s v="SL73@tidalwaveautospa.com"/>
    <x v="0"/>
  </r>
  <r>
    <x v="53"/>
    <x v="148"/>
    <n v="105.92"/>
    <x v="164"/>
    <x v="1"/>
    <m/>
    <x v="7"/>
    <x v="0"/>
    <x v="0"/>
    <s v="SL73@tidalwaveautospa.com"/>
    <x v="0"/>
  </r>
  <r>
    <x v="53"/>
    <x v="149"/>
    <n v="160.37"/>
    <x v="165"/>
    <x v="1"/>
    <m/>
    <x v="7"/>
    <x v="2"/>
    <x v="0"/>
    <s v="SL73@tidalwaveautospa.com"/>
    <x v="0"/>
  </r>
  <r>
    <x v="53"/>
    <x v="150"/>
    <n v="356.38"/>
    <x v="17"/>
    <x v="1"/>
    <m/>
    <x v="7"/>
    <x v="1"/>
    <x v="0"/>
    <s v="SL73@tidalwaveautospa.com"/>
    <x v="0"/>
  </r>
  <r>
    <x v="53"/>
    <x v="150"/>
    <n v="74.069999999999993"/>
    <x v="18"/>
    <x v="2"/>
    <m/>
    <x v="7"/>
    <x v="1"/>
    <x v="0"/>
    <s v="SL73@tidalwaveautospa.com"/>
    <x v="0"/>
  </r>
  <r>
    <x v="53"/>
    <x v="150"/>
    <n v="74.069999999999993"/>
    <x v="18"/>
    <x v="12"/>
    <m/>
    <x v="7"/>
    <x v="1"/>
    <x v="0"/>
    <s v="SL73@tidalwaveautospa.com"/>
    <x v="0"/>
  </r>
  <r>
    <x v="53"/>
    <x v="150"/>
    <n v="74.069999999999993"/>
    <x v="18"/>
    <x v="12"/>
    <m/>
    <x v="7"/>
    <x v="1"/>
    <x v="0"/>
    <s v="SL73@tidalwaveautospa.com"/>
    <x v="9"/>
  </r>
  <r>
    <x v="53"/>
    <x v="150"/>
    <n v="74.069999999999993"/>
    <x v="18"/>
    <x v="12"/>
    <m/>
    <x v="7"/>
    <x v="1"/>
    <x v="0"/>
    <s v="SL73@tidalwaveautospa.com"/>
    <x v="1"/>
  </r>
  <r>
    <x v="53"/>
    <x v="151"/>
    <n v="387.37"/>
    <x v="88"/>
    <x v="12"/>
    <m/>
    <x v="7"/>
    <x v="1"/>
    <x v="0"/>
    <s v="SL73@tidalwaveautospa.com"/>
    <x v="4"/>
  </r>
  <r>
    <x v="53"/>
    <x v="152"/>
    <n v="119.51"/>
    <x v="88"/>
    <x v="12"/>
    <m/>
    <x v="7"/>
    <x v="1"/>
    <x v="0"/>
    <s v="SL73@tidalwaveautospa.com"/>
    <x v="5"/>
  </r>
  <r>
    <x v="53"/>
    <x v="152"/>
    <n v="119.51"/>
    <x v="88"/>
    <x v="2"/>
    <m/>
    <x v="7"/>
    <x v="1"/>
    <x v="0"/>
    <s v="SL73@tidalwaveautospa.com"/>
    <x v="5"/>
  </r>
  <r>
    <x v="53"/>
    <x v="153"/>
    <n v="835.3"/>
    <x v="115"/>
    <x v="5"/>
    <m/>
    <x v="7"/>
    <x v="3"/>
    <x v="0"/>
    <s v="SL73@tidalwaveautospa.com"/>
    <x v="5"/>
  </r>
  <r>
    <x v="53"/>
    <x v="152"/>
    <n v="212.72"/>
    <x v="82"/>
    <x v="12"/>
    <m/>
    <x v="7"/>
    <x v="1"/>
    <x v="0"/>
    <s v="SL73@tidalwaveautospa.com"/>
    <x v="5"/>
  </r>
  <r>
    <x v="53"/>
    <x v="152"/>
    <n v="212.72"/>
    <x v="82"/>
    <x v="2"/>
    <m/>
    <x v="7"/>
    <x v="1"/>
    <x v="0"/>
    <s v="SL73@tidalwaveautospa.com"/>
    <x v="5"/>
  </r>
  <r>
    <x v="53"/>
    <x v="151"/>
    <n v="109.07"/>
    <x v="59"/>
    <x v="12"/>
    <m/>
    <x v="7"/>
    <x v="1"/>
    <x v="0"/>
    <s v="SL73@tidalwaveautospa.com"/>
    <x v="4"/>
  </r>
  <r>
    <x v="53"/>
    <x v="151"/>
    <n v="371.41"/>
    <x v="83"/>
    <x v="12"/>
    <m/>
    <x v="7"/>
    <x v="1"/>
    <x v="0"/>
    <s v="SL73@tidalwaveautospa.com"/>
    <x v="4"/>
  </r>
  <r>
    <x v="53"/>
    <x v="151"/>
    <n v="99.71"/>
    <x v="166"/>
    <x v="12"/>
    <m/>
    <x v="7"/>
    <x v="1"/>
    <x v="0"/>
    <s v="SL73@tidalwaveautospa.com"/>
    <x v="4"/>
  </r>
  <r>
    <x v="54"/>
    <x v="154"/>
    <n v="338.09"/>
    <x v="167"/>
    <x v="9"/>
    <m/>
    <x v="25"/>
    <x v="2"/>
    <x v="0"/>
    <s v="SL80@tidaleaveautospa.com"/>
    <x v="0"/>
  </r>
  <r>
    <x v="54"/>
    <x v="155"/>
    <n v="39.159999999999997"/>
    <x v="19"/>
    <x v="2"/>
    <m/>
    <x v="25"/>
    <x v="1"/>
    <x v="0"/>
    <s v="brian.hanna@tidalwaveautospa.com"/>
    <x v="0"/>
  </r>
  <r>
    <x v="55"/>
    <x v="156"/>
    <n v="257.25"/>
    <x v="168"/>
    <x v="0"/>
    <m/>
    <x v="18"/>
    <x v="2"/>
    <x v="0"/>
    <s v="SL261@tidalwaveautospa.com"/>
    <x v="0"/>
  </r>
  <r>
    <x v="55"/>
    <x v="156"/>
    <n v="257.25"/>
    <x v="168"/>
    <x v="0"/>
    <m/>
    <x v="18"/>
    <x v="0"/>
    <x v="0"/>
    <s v="SL261@tidalwaveautospa.com"/>
    <x v="0"/>
  </r>
  <r>
    <x v="55"/>
    <x v="157"/>
    <n v="175.06"/>
    <x v="130"/>
    <x v="19"/>
    <m/>
    <x v="18"/>
    <x v="1"/>
    <x v="0"/>
    <s v="SL261@tidalwaveautospa.com"/>
    <x v="0"/>
  </r>
  <r>
    <x v="55"/>
    <x v="158"/>
    <n v="106.18"/>
    <x v="169"/>
    <x v="8"/>
    <m/>
    <x v="18"/>
    <x v="1"/>
    <x v="0"/>
    <s v="SL261@tidalwaveautospa.com"/>
    <x v="1"/>
  </r>
  <r>
    <x v="55"/>
    <x v="157"/>
    <n v="98.75"/>
    <x v="23"/>
    <x v="2"/>
    <m/>
    <x v="18"/>
    <x v="1"/>
    <x v="0"/>
    <s v="SL261@tidalwaveautospa.com"/>
    <x v="0"/>
  </r>
  <r>
    <x v="55"/>
    <x v="157"/>
    <n v="98.75"/>
    <x v="23"/>
    <x v="2"/>
    <m/>
    <x v="18"/>
    <x v="1"/>
    <x v="0"/>
    <s v="SL261@tidalwaveautospa.com"/>
    <x v="5"/>
  </r>
  <r>
    <x v="55"/>
    <x v="157"/>
    <n v="97.08"/>
    <x v="3"/>
    <x v="2"/>
    <m/>
    <x v="18"/>
    <x v="1"/>
    <x v="0"/>
    <s v="SL261@tidalwaveautospa.com"/>
    <x v="0"/>
  </r>
  <r>
    <x v="55"/>
    <x v="157"/>
    <n v="608.78"/>
    <x v="3"/>
    <x v="2"/>
    <m/>
    <x v="18"/>
    <x v="1"/>
    <x v="0"/>
    <s v="SL261@tidalwaveautospa.com"/>
    <x v="0"/>
  </r>
  <r>
    <x v="55"/>
    <x v="157"/>
    <n v="97.08"/>
    <x v="3"/>
    <x v="2"/>
    <m/>
    <x v="18"/>
    <x v="1"/>
    <x v="0"/>
    <s v="SL261@tidalwaveautospa.com"/>
    <x v="5"/>
  </r>
  <r>
    <x v="55"/>
    <x v="157"/>
    <n v="608.78"/>
    <x v="3"/>
    <x v="2"/>
    <m/>
    <x v="18"/>
    <x v="1"/>
    <x v="0"/>
    <s v="SL261@tidalwaveautospa.com"/>
    <x v="5"/>
  </r>
  <r>
    <x v="55"/>
    <x v="157"/>
    <n v="97.08"/>
    <x v="3"/>
    <x v="2"/>
    <m/>
    <x v="18"/>
    <x v="1"/>
    <x v="0"/>
    <s v="SL261@tidalwaveautospa.com"/>
    <x v="8"/>
  </r>
  <r>
    <x v="55"/>
    <x v="157"/>
    <n v="608.78"/>
    <x v="3"/>
    <x v="2"/>
    <m/>
    <x v="18"/>
    <x v="1"/>
    <x v="0"/>
    <s v="SL261@tidalwaveautospa.com"/>
    <x v="8"/>
  </r>
  <r>
    <x v="55"/>
    <x v="157"/>
    <n v="97.08"/>
    <x v="3"/>
    <x v="2"/>
    <m/>
    <x v="18"/>
    <x v="1"/>
    <x v="0"/>
    <s v="SL261@tidalwaveautospa.com"/>
    <x v="7"/>
  </r>
  <r>
    <x v="55"/>
    <x v="157"/>
    <n v="608.78"/>
    <x v="3"/>
    <x v="2"/>
    <m/>
    <x v="18"/>
    <x v="1"/>
    <x v="0"/>
    <s v="SL261@tidalwaveautospa.com"/>
    <x v="7"/>
  </r>
  <r>
    <x v="55"/>
    <x v="157"/>
    <n v="104.17"/>
    <x v="58"/>
    <x v="2"/>
    <m/>
    <x v="18"/>
    <x v="1"/>
    <x v="0"/>
    <s v="SL261@tidalwaveautospa.com"/>
    <x v="0"/>
  </r>
  <r>
    <x v="55"/>
    <x v="157"/>
    <n v="104.17"/>
    <x v="58"/>
    <x v="2"/>
    <m/>
    <x v="18"/>
    <x v="1"/>
    <x v="0"/>
    <s v="SL261@tidalwaveautospa.com"/>
    <x v="5"/>
  </r>
  <r>
    <x v="55"/>
    <x v="157"/>
    <n v="104.17"/>
    <x v="58"/>
    <x v="2"/>
    <m/>
    <x v="18"/>
    <x v="1"/>
    <x v="0"/>
    <s v="SL261@tidalwaveautospa.com"/>
    <x v="8"/>
  </r>
  <r>
    <x v="55"/>
    <x v="157"/>
    <n v="104.17"/>
    <x v="58"/>
    <x v="2"/>
    <m/>
    <x v="18"/>
    <x v="1"/>
    <x v="0"/>
    <s v="SL261@tidalwaveautospa.com"/>
    <x v="7"/>
  </r>
  <r>
    <x v="55"/>
    <x v="159"/>
    <n v="1050"/>
    <x v="170"/>
    <x v="5"/>
    <m/>
    <x v="18"/>
    <x v="3"/>
    <x v="0"/>
    <s v="SL261@tidalwaveautospa.com"/>
    <x v="8"/>
  </r>
  <r>
    <x v="55"/>
    <x v="160"/>
    <n v="126.9"/>
    <x v="171"/>
    <x v="1"/>
    <m/>
    <x v="18"/>
    <x v="0"/>
    <x v="0"/>
    <s v="SL261@tidalwaveautospa.com"/>
    <x v="0"/>
  </r>
  <r>
    <x v="56"/>
    <x v="161"/>
    <n v="110"/>
    <x v="120"/>
    <x v="0"/>
    <m/>
    <x v="13"/>
    <x v="0"/>
    <x v="0"/>
    <s v="SL189@tidalwaveautospa.com"/>
    <x v="0"/>
  </r>
  <r>
    <x v="56"/>
    <x v="162"/>
    <n v="6.22"/>
    <x v="172"/>
    <x v="4"/>
    <m/>
    <x v="13"/>
    <x v="1"/>
    <x v="0"/>
    <s v="SL189@tidalwaveautospa.com"/>
    <x v="10"/>
  </r>
  <r>
    <x v="56"/>
    <x v="162"/>
    <n v="6.22"/>
    <x v="172"/>
    <x v="4"/>
    <m/>
    <x v="13"/>
    <x v="1"/>
    <x v="0"/>
    <s v="SL189@tidalwaveautospa.com"/>
    <x v="8"/>
  </r>
  <r>
    <x v="56"/>
    <x v="162"/>
    <n v="30.11"/>
    <x v="11"/>
    <x v="2"/>
    <m/>
    <x v="13"/>
    <x v="1"/>
    <x v="0"/>
    <s v="SL189@tidalwaveautospa.com"/>
    <x v="0"/>
  </r>
  <r>
    <x v="56"/>
    <x v="162"/>
    <n v="30.11"/>
    <x v="11"/>
    <x v="2"/>
    <m/>
    <x v="13"/>
    <x v="1"/>
    <x v="0"/>
    <s v="SL189@tidalwaveautospa.com"/>
    <x v="10"/>
  </r>
  <r>
    <x v="56"/>
    <x v="162"/>
    <n v="30.11"/>
    <x v="11"/>
    <x v="2"/>
    <m/>
    <x v="13"/>
    <x v="1"/>
    <x v="0"/>
    <s v="SL189@tidalwaveautospa.com"/>
    <x v="8"/>
  </r>
  <r>
    <x v="56"/>
    <x v="163"/>
    <n v="89.79"/>
    <x v="67"/>
    <x v="2"/>
    <m/>
    <x v="13"/>
    <x v="1"/>
    <x v="0"/>
    <s v="SL189@tidalwaveautospa.com"/>
    <x v="10"/>
  </r>
  <r>
    <x v="57"/>
    <x v="164"/>
    <n v="310.38"/>
    <x v="173"/>
    <x v="1"/>
    <m/>
    <x v="2"/>
    <x v="0"/>
    <x v="0"/>
    <s v="SL204@tidalwaveautospa.com"/>
    <x v="0"/>
  </r>
  <r>
    <x v="57"/>
    <x v="165"/>
    <n v="1093.2"/>
    <x v="174"/>
    <x v="1"/>
    <m/>
    <x v="2"/>
    <x v="0"/>
    <x v="0"/>
    <s v="SL204@tidalwaveautospa.com"/>
    <x v="0"/>
  </r>
  <r>
    <x v="57"/>
    <x v="166"/>
    <n v="76.430000000000007"/>
    <x v="29"/>
    <x v="0"/>
    <m/>
    <x v="2"/>
    <x v="2"/>
    <x v="0"/>
    <s v="SL204@tidalwaveautospa.com"/>
    <x v="0"/>
  </r>
  <r>
    <x v="57"/>
    <x v="167"/>
    <n v="781.75"/>
    <x v="7"/>
    <x v="5"/>
    <m/>
    <x v="2"/>
    <x v="3"/>
    <x v="0"/>
    <s v="SL204@tidalwaveautospa.com"/>
    <x v="12"/>
  </r>
  <r>
    <x v="57"/>
    <x v="168"/>
    <n v="839.9"/>
    <x v="8"/>
    <x v="5"/>
    <m/>
    <x v="2"/>
    <x v="3"/>
    <x v="0"/>
    <s v="SL204@tidalwaveautospa.com"/>
    <x v="1"/>
  </r>
  <r>
    <x v="57"/>
    <x v="169"/>
    <n v="136.9"/>
    <x v="20"/>
    <x v="5"/>
    <m/>
    <x v="2"/>
    <x v="3"/>
    <x v="0"/>
    <s v="SL204@tidalwaveautospa.com"/>
    <x v="2"/>
  </r>
  <r>
    <x v="58"/>
    <x v="170"/>
    <n v="289.14"/>
    <x v="175"/>
    <x v="8"/>
    <m/>
    <x v="1"/>
    <x v="2"/>
    <x v="0"/>
    <s v="SL41@tidalwaveautospa.com"/>
    <x v="0"/>
  </r>
  <r>
    <x v="58"/>
    <x v="171"/>
    <n v="4.3"/>
    <x v="176"/>
    <x v="6"/>
    <m/>
    <x v="1"/>
    <x v="2"/>
    <x v="0"/>
    <s v="SL41@tidalwaveautospa.com"/>
    <x v="0"/>
  </r>
  <r>
    <x v="58"/>
    <x v="172"/>
    <n v="169.78"/>
    <x v="94"/>
    <x v="1"/>
    <m/>
    <x v="1"/>
    <x v="0"/>
    <x v="0"/>
    <s v="SL41@tidalwaveautospa.com"/>
    <x v="0"/>
  </r>
  <r>
    <x v="58"/>
    <x v="173"/>
    <n v="2076.27"/>
    <x v="177"/>
    <x v="8"/>
    <m/>
    <x v="1"/>
    <x v="0"/>
    <x v="0"/>
    <s v="SL41@tidalwaveautospa.com"/>
    <x v="0"/>
  </r>
  <r>
    <x v="58"/>
    <x v="174"/>
    <n v="150.09"/>
    <x v="38"/>
    <x v="10"/>
    <m/>
    <x v="1"/>
    <x v="1"/>
    <x v="0"/>
    <s v="SL41@tidalwaveautospa.com"/>
    <x v="0"/>
  </r>
  <r>
    <x v="58"/>
    <x v="174"/>
    <n v="150.09"/>
    <x v="38"/>
    <x v="10"/>
    <m/>
    <x v="1"/>
    <x v="1"/>
    <x v="0"/>
    <s v="SL41@tidalwaveautospa.com"/>
    <x v="0"/>
  </r>
  <r>
    <x v="58"/>
    <x v="174"/>
    <n v="36.26"/>
    <x v="18"/>
    <x v="10"/>
    <m/>
    <x v="1"/>
    <x v="1"/>
    <x v="0"/>
    <s v="SL41@tidalwaveautospa.com"/>
    <x v="0"/>
  </r>
  <r>
    <x v="58"/>
    <x v="174"/>
    <n v="36.26"/>
    <x v="18"/>
    <x v="10"/>
    <m/>
    <x v="1"/>
    <x v="1"/>
    <x v="0"/>
    <s v="SL41@tidalwaveautospa.com"/>
    <x v="0"/>
  </r>
  <r>
    <x v="58"/>
    <x v="174"/>
    <n v="49.36"/>
    <x v="12"/>
    <x v="10"/>
    <m/>
    <x v="1"/>
    <x v="1"/>
    <x v="0"/>
    <s v="SL41@tidalwaveautospa.com"/>
    <x v="0"/>
  </r>
  <r>
    <x v="58"/>
    <x v="174"/>
    <n v="49.36"/>
    <x v="12"/>
    <x v="10"/>
    <m/>
    <x v="1"/>
    <x v="1"/>
    <x v="0"/>
    <s v="SL41@tidalwaveautospa.com"/>
    <x v="0"/>
  </r>
  <r>
    <x v="58"/>
    <x v="174"/>
    <n v="117.84"/>
    <x v="30"/>
    <x v="3"/>
    <m/>
    <x v="1"/>
    <x v="1"/>
    <x v="0"/>
    <s v="SL41@tidalwaveautospa.com"/>
    <x v="0"/>
  </r>
  <r>
    <x v="58"/>
    <x v="174"/>
    <n v="117.84"/>
    <x v="30"/>
    <x v="10"/>
    <m/>
    <x v="1"/>
    <x v="1"/>
    <x v="0"/>
    <s v="SL41@tidalwaveautospa.com"/>
    <x v="0"/>
  </r>
  <r>
    <x v="58"/>
    <x v="174"/>
    <n v="117.84"/>
    <x v="30"/>
    <x v="10"/>
    <m/>
    <x v="1"/>
    <x v="1"/>
    <x v="0"/>
    <s v="SL41@tidalwaveautospa.com"/>
    <x v="0"/>
  </r>
  <r>
    <x v="58"/>
    <x v="174"/>
    <n v="117.84"/>
    <x v="30"/>
    <x v="3"/>
    <m/>
    <x v="1"/>
    <x v="1"/>
    <x v="0"/>
    <s v="SL41@tidalwaveautospa.com"/>
    <x v="0"/>
  </r>
  <r>
    <x v="58"/>
    <x v="174"/>
    <n v="161.85"/>
    <x v="24"/>
    <x v="3"/>
    <m/>
    <x v="1"/>
    <x v="1"/>
    <x v="0"/>
    <s v="SL41@tidalwaveautospa.com"/>
    <x v="0"/>
  </r>
  <r>
    <x v="58"/>
    <x v="174"/>
    <n v="161.85"/>
    <x v="24"/>
    <x v="3"/>
    <m/>
    <x v="1"/>
    <x v="1"/>
    <x v="0"/>
    <s v="SL41@tidalwaveautospa.com"/>
    <x v="0"/>
  </r>
  <r>
    <x v="58"/>
    <x v="175"/>
    <n v="202.03"/>
    <x v="178"/>
    <x v="2"/>
    <m/>
    <x v="1"/>
    <x v="1"/>
    <x v="0"/>
    <s v="SL41@tidalwaveautospa.com"/>
    <x v="11"/>
  </r>
  <r>
    <x v="59"/>
    <x v="176"/>
    <n v="232.18"/>
    <x v="138"/>
    <x v="15"/>
    <m/>
    <x v="26"/>
    <x v="2"/>
    <x v="0"/>
    <s v="SL128@tidalwaveautospa.com"/>
    <x v="0"/>
  </r>
  <r>
    <x v="59"/>
    <x v="177"/>
    <n v="113.34"/>
    <x v="32"/>
    <x v="2"/>
    <m/>
    <x v="26"/>
    <x v="1"/>
    <x v="0"/>
    <s v="SL128@tidalwaveautospa.com"/>
    <x v="12"/>
  </r>
  <r>
    <x v="60"/>
    <x v="178"/>
    <n v="62.37"/>
    <x v="179"/>
    <x v="18"/>
    <m/>
    <x v="21"/>
    <x v="1"/>
    <x v="0"/>
    <s v="bruce.maxwell@tidalwaveautospa.com"/>
    <x v="0"/>
  </r>
  <r>
    <x v="60"/>
    <x v="179"/>
    <n v="44.03"/>
    <x v="19"/>
    <x v="4"/>
    <m/>
    <x v="21"/>
    <x v="1"/>
    <x v="0"/>
    <s v="bruce.maxwell@tidalwaveautospa.com"/>
    <x v="2"/>
  </r>
  <r>
    <x v="60"/>
    <x v="179"/>
    <n v="41.22"/>
    <x v="7"/>
    <x v="4"/>
    <m/>
    <x v="21"/>
    <x v="1"/>
    <x v="0"/>
    <s v="bruce.maxwell@tidalwaveautospa.com"/>
    <x v="2"/>
  </r>
  <r>
    <x v="61"/>
    <x v="180"/>
    <n v="84.79"/>
    <x v="180"/>
    <x v="1"/>
    <m/>
    <x v="3"/>
    <x v="0"/>
    <x v="0"/>
    <s v="byron.barnes@tidalwaveautospa.com"/>
    <x v="0"/>
  </r>
  <r>
    <x v="61"/>
    <x v="181"/>
    <n v="62.43"/>
    <x v="12"/>
    <x v="2"/>
    <m/>
    <x v="3"/>
    <x v="1"/>
    <x v="0"/>
    <s v="byron.barnes@tidalwaveautospa.com"/>
    <x v="0"/>
  </r>
  <r>
    <x v="61"/>
    <x v="181"/>
    <n v="62.43"/>
    <x v="12"/>
    <x v="2"/>
    <m/>
    <x v="3"/>
    <x v="1"/>
    <x v="0"/>
    <s v="byron.barnes@tidalwaveautospa.com"/>
    <x v="12"/>
  </r>
  <r>
    <x v="61"/>
    <x v="181"/>
    <n v="62.43"/>
    <x v="12"/>
    <x v="2"/>
    <m/>
    <x v="3"/>
    <x v="1"/>
    <x v="0"/>
    <s v="byron.barnes@tidalwaveautospa.com"/>
    <x v="4"/>
  </r>
  <r>
    <x v="61"/>
    <x v="181"/>
    <n v="62.43"/>
    <x v="12"/>
    <x v="2"/>
    <m/>
    <x v="3"/>
    <x v="1"/>
    <x v="0"/>
    <s v="byron.barnes@tidalwaveautospa.com"/>
    <x v="8"/>
  </r>
  <r>
    <x v="61"/>
    <x v="181"/>
    <n v="-11.76"/>
    <x v="41"/>
    <x v="10"/>
    <m/>
    <x v="3"/>
    <x v="1"/>
    <x v="0"/>
    <s v="byron.barnes@tidalwaveautospa.com"/>
    <x v="0"/>
  </r>
  <r>
    <x v="61"/>
    <x v="181"/>
    <n v="56.8"/>
    <x v="41"/>
    <x v="10"/>
    <m/>
    <x v="3"/>
    <x v="1"/>
    <x v="0"/>
    <s v="byron.barnes@tidalwaveautospa.com"/>
    <x v="0"/>
  </r>
  <r>
    <x v="61"/>
    <x v="181"/>
    <n v="56.8"/>
    <x v="41"/>
    <x v="10"/>
    <m/>
    <x v="3"/>
    <x v="1"/>
    <x v="0"/>
    <s v="byron.barnes@tidalwaveautospa.com"/>
    <x v="12"/>
  </r>
  <r>
    <x v="61"/>
    <x v="181"/>
    <n v="56.8"/>
    <x v="41"/>
    <x v="10"/>
    <m/>
    <x v="3"/>
    <x v="1"/>
    <x v="0"/>
    <s v="byron.barnes@tidalwaveautospa.com"/>
    <x v="4"/>
  </r>
  <r>
    <x v="61"/>
    <x v="181"/>
    <n v="56.8"/>
    <x v="41"/>
    <x v="10"/>
    <m/>
    <x v="3"/>
    <x v="1"/>
    <x v="0"/>
    <s v="byron.barnes@tidalwaveautospa.com"/>
    <x v="8"/>
  </r>
  <r>
    <x v="61"/>
    <x v="181"/>
    <n v="149.19999999999999"/>
    <x v="19"/>
    <x v="3"/>
    <m/>
    <x v="3"/>
    <x v="1"/>
    <x v="0"/>
    <s v="byron.barnes@tidalwaveautospa.com"/>
    <x v="0"/>
  </r>
  <r>
    <x v="61"/>
    <x v="181"/>
    <n v="149.19999999999999"/>
    <x v="19"/>
    <x v="1"/>
    <m/>
    <x v="3"/>
    <x v="1"/>
    <x v="0"/>
    <s v="byron.barnes@tidalwaveautospa.com"/>
    <x v="12"/>
  </r>
  <r>
    <x v="61"/>
    <x v="181"/>
    <n v="149.19999999999999"/>
    <x v="19"/>
    <x v="3"/>
    <m/>
    <x v="3"/>
    <x v="1"/>
    <x v="0"/>
    <s v="byron.barnes@tidalwaveautospa.com"/>
    <x v="4"/>
  </r>
  <r>
    <x v="61"/>
    <x v="181"/>
    <n v="149.19999999999999"/>
    <x v="19"/>
    <x v="3"/>
    <m/>
    <x v="3"/>
    <x v="1"/>
    <x v="0"/>
    <s v="byron.barnes@tidalwaveautospa.com"/>
    <x v="8"/>
  </r>
  <r>
    <x v="61"/>
    <x v="181"/>
    <n v="281.18"/>
    <x v="4"/>
    <x v="3"/>
    <m/>
    <x v="3"/>
    <x v="1"/>
    <x v="0"/>
    <s v="byron.barnes@tidalwaveautospa.com"/>
    <x v="0"/>
  </r>
  <r>
    <x v="61"/>
    <x v="181"/>
    <n v="281.18"/>
    <x v="4"/>
    <x v="1"/>
    <m/>
    <x v="3"/>
    <x v="1"/>
    <x v="0"/>
    <s v="byron.barnes@tidalwaveautospa.com"/>
    <x v="12"/>
  </r>
  <r>
    <x v="61"/>
    <x v="181"/>
    <n v="281.18"/>
    <x v="4"/>
    <x v="3"/>
    <m/>
    <x v="3"/>
    <x v="1"/>
    <x v="0"/>
    <s v="byron.barnes@tidalwaveautospa.com"/>
    <x v="4"/>
  </r>
  <r>
    <x v="61"/>
    <x v="181"/>
    <n v="281.18"/>
    <x v="4"/>
    <x v="3"/>
    <m/>
    <x v="3"/>
    <x v="1"/>
    <x v="0"/>
    <s v="byron.barnes@tidalwaveautospa.com"/>
    <x v="8"/>
  </r>
  <r>
    <x v="61"/>
    <x v="181"/>
    <n v="292.64999999999998"/>
    <x v="58"/>
    <x v="1"/>
    <m/>
    <x v="3"/>
    <x v="1"/>
    <x v="0"/>
    <s v="byron.barnes@tidalwaveautospa.com"/>
    <x v="0"/>
  </r>
  <r>
    <x v="61"/>
    <x v="181"/>
    <n v="117.92"/>
    <x v="58"/>
    <x v="2"/>
    <m/>
    <x v="3"/>
    <x v="1"/>
    <x v="0"/>
    <s v="byron.barnes@tidalwaveautospa.com"/>
    <x v="0"/>
  </r>
  <r>
    <x v="61"/>
    <x v="181"/>
    <n v="292.64999999999998"/>
    <x v="58"/>
    <x v="1"/>
    <m/>
    <x v="3"/>
    <x v="1"/>
    <x v="0"/>
    <s v="byron.barnes@tidalwaveautospa.com"/>
    <x v="12"/>
  </r>
  <r>
    <x v="61"/>
    <x v="181"/>
    <n v="292.64999999999998"/>
    <x v="58"/>
    <x v="1"/>
    <m/>
    <x v="3"/>
    <x v="1"/>
    <x v="0"/>
    <s v="byron.barnes@tidalwaveautospa.com"/>
    <x v="4"/>
  </r>
  <r>
    <x v="61"/>
    <x v="181"/>
    <n v="292.64999999999998"/>
    <x v="58"/>
    <x v="1"/>
    <m/>
    <x v="3"/>
    <x v="1"/>
    <x v="0"/>
    <s v="byron.barnes@tidalwaveautospa.com"/>
    <x v="8"/>
  </r>
  <r>
    <x v="62"/>
    <x v="182"/>
    <n v="98.94"/>
    <x v="181"/>
    <x v="2"/>
    <m/>
    <x v="18"/>
    <x v="1"/>
    <x v="0"/>
    <s v="SL160@tidalwaveautospa.com"/>
    <x v="0"/>
  </r>
  <r>
    <x v="62"/>
    <x v="182"/>
    <n v="204.97"/>
    <x v="43"/>
    <x v="2"/>
    <m/>
    <x v="18"/>
    <x v="1"/>
    <x v="0"/>
    <s v="SL160@tidalwaveautospa.com"/>
    <x v="0"/>
  </r>
  <r>
    <x v="62"/>
    <x v="182"/>
    <n v="204.97"/>
    <x v="43"/>
    <x v="2"/>
    <m/>
    <x v="18"/>
    <x v="1"/>
    <x v="0"/>
    <s v="SL160@tidalwaveautospa.com"/>
    <x v="5"/>
  </r>
  <r>
    <x v="62"/>
    <x v="182"/>
    <n v="98.34"/>
    <x v="182"/>
    <x v="19"/>
    <m/>
    <x v="18"/>
    <x v="1"/>
    <x v="0"/>
    <s v="SL160@tidalwaveautospa.com"/>
    <x v="0"/>
  </r>
  <r>
    <x v="62"/>
    <x v="182"/>
    <n v="98.34"/>
    <x v="182"/>
    <x v="19"/>
    <m/>
    <x v="18"/>
    <x v="1"/>
    <x v="0"/>
    <s v="SL160@tidalwaveautospa.com"/>
    <x v="5"/>
  </r>
  <r>
    <x v="62"/>
    <x v="182"/>
    <n v="257.31"/>
    <x v="22"/>
    <x v="19"/>
    <m/>
    <x v="18"/>
    <x v="1"/>
    <x v="0"/>
    <s v="SL160@tidalwaveautospa.com"/>
    <x v="0"/>
  </r>
  <r>
    <x v="62"/>
    <x v="182"/>
    <n v="257.31"/>
    <x v="22"/>
    <x v="2"/>
    <m/>
    <x v="18"/>
    <x v="1"/>
    <x v="0"/>
    <s v="SL160@tidalwaveautospa.com"/>
    <x v="0"/>
  </r>
  <r>
    <x v="62"/>
    <x v="182"/>
    <n v="23.26"/>
    <x v="22"/>
    <x v="10"/>
    <m/>
    <x v="18"/>
    <x v="1"/>
    <x v="0"/>
    <s v="SL160@tidalwaveautospa.com"/>
    <x v="0"/>
  </r>
  <r>
    <x v="62"/>
    <x v="182"/>
    <n v="257.31"/>
    <x v="22"/>
    <x v="2"/>
    <m/>
    <x v="18"/>
    <x v="1"/>
    <x v="0"/>
    <s v="SL160@tidalwaveautospa.com"/>
    <x v="5"/>
  </r>
  <r>
    <x v="62"/>
    <x v="182"/>
    <n v="23.26"/>
    <x v="22"/>
    <x v="2"/>
    <m/>
    <x v="18"/>
    <x v="1"/>
    <x v="0"/>
    <s v="SL160@tidalwaveautospa.com"/>
    <x v="5"/>
  </r>
  <r>
    <x v="62"/>
    <x v="182"/>
    <n v="257.31"/>
    <x v="22"/>
    <x v="12"/>
    <m/>
    <x v="18"/>
    <x v="1"/>
    <x v="0"/>
    <s v="SL160@tidalwaveautospa.com"/>
    <x v="8"/>
  </r>
  <r>
    <x v="62"/>
    <x v="183"/>
    <n v="159.91999999999999"/>
    <x v="11"/>
    <x v="2"/>
    <m/>
    <x v="18"/>
    <x v="1"/>
    <x v="0"/>
    <s v="SL160@tidalwaveautospa.com"/>
    <x v="0"/>
  </r>
  <r>
    <x v="62"/>
    <x v="183"/>
    <n v="321"/>
    <x v="29"/>
    <x v="2"/>
    <m/>
    <x v="18"/>
    <x v="1"/>
    <x v="0"/>
    <s v="SL160@tidalwaveautospa.com"/>
    <x v="0"/>
  </r>
  <r>
    <x v="62"/>
    <x v="183"/>
    <n v="174.45"/>
    <x v="4"/>
    <x v="2"/>
    <m/>
    <x v="18"/>
    <x v="1"/>
    <x v="0"/>
    <s v="SL160@tidalwaveautospa.com"/>
    <x v="0"/>
  </r>
  <r>
    <x v="63"/>
    <x v="184"/>
    <n v="1448.16"/>
    <x v="60"/>
    <x v="1"/>
    <m/>
    <x v="27"/>
    <x v="1"/>
    <x v="0"/>
    <s v="cameran.chamblee@tidalwaveautospa.com"/>
    <x v="0"/>
  </r>
  <r>
    <x v="63"/>
    <x v="184"/>
    <n v="1654.89"/>
    <x v="61"/>
    <x v="1"/>
    <m/>
    <x v="27"/>
    <x v="1"/>
    <x v="0"/>
    <s v="cameran.chamblee@tidalwaveautospa.com"/>
    <x v="0"/>
  </r>
  <r>
    <x v="63"/>
    <x v="184"/>
    <n v="1654.89"/>
    <x v="61"/>
    <x v="1"/>
    <m/>
    <x v="27"/>
    <x v="1"/>
    <x v="0"/>
    <s v="cameran.chamblee@tidalwaveautospa.com"/>
    <x v="0"/>
  </r>
  <r>
    <x v="63"/>
    <x v="184"/>
    <n v="1721.31"/>
    <x v="183"/>
    <x v="1"/>
    <m/>
    <x v="27"/>
    <x v="1"/>
    <x v="0"/>
    <s v="cameran.chamblee@tidalwaveautospa.com"/>
    <x v="0"/>
  </r>
  <r>
    <x v="63"/>
    <x v="184"/>
    <n v="1721.31"/>
    <x v="183"/>
    <x v="1"/>
    <m/>
    <x v="27"/>
    <x v="1"/>
    <x v="0"/>
    <s v="cameran.chamblee@tidalwaveautospa.com"/>
    <x v="0"/>
  </r>
  <r>
    <x v="63"/>
    <x v="184"/>
    <n v="1721.31"/>
    <x v="183"/>
    <x v="1"/>
    <m/>
    <x v="27"/>
    <x v="1"/>
    <x v="0"/>
    <s v="cameran.chamblee@tidalwaveautospa.com"/>
    <x v="0"/>
  </r>
  <r>
    <x v="63"/>
    <x v="184"/>
    <n v="1721.31"/>
    <x v="183"/>
    <x v="1"/>
    <m/>
    <x v="27"/>
    <x v="1"/>
    <x v="0"/>
    <s v="cameran.chamblee@tidalwaveautospa.com"/>
    <x v="0"/>
  </r>
  <r>
    <x v="63"/>
    <x v="184"/>
    <n v="1721.31"/>
    <x v="183"/>
    <x v="1"/>
    <m/>
    <x v="27"/>
    <x v="1"/>
    <x v="0"/>
    <s v="cameran.chamblee@tidalwaveautospa.com"/>
    <x v="0"/>
  </r>
  <r>
    <x v="63"/>
    <x v="184"/>
    <n v="1721.31"/>
    <x v="183"/>
    <x v="1"/>
    <m/>
    <x v="27"/>
    <x v="1"/>
    <x v="0"/>
    <s v="cameran.chamblee@tidalwaveautospa.com"/>
    <x v="0"/>
  </r>
  <r>
    <x v="63"/>
    <x v="184"/>
    <n v="156.38"/>
    <x v="184"/>
    <x v="1"/>
    <m/>
    <x v="27"/>
    <x v="1"/>
    <x v="0"/>
    <s v="cameran.chamblee@tidalwaveautospa.com"/>
    <x v="0"/>
  </r>
  <r>
    <x v="63"/>
    <x v="185"/>
    <n v="1661.31"/>
    <x v="126"/>
    <x v="1"/>
    <m/>
    <x v="27"/>
    <x v="1"/>
    <x v="0"/>
    <s v="cameran.chamblee@tidalwaveautospa.com"/>
    <x v="0"/>
  </r>
  <r>
    <x v="63"/>
    <x v="186"/>
    <n v="107.23"/>
    <x v="136"/>
    <x v="1"/>
    <m/>
    <x v="27"/>
    <x v="1"/>
    <x v="0"/>
    <s v="cameran.chamblee@tidalwaveautospa.com"/>
    <x v="0"/>
  </r>
  <r>
    <x v="63"/>
    <x v="185"/>
    <s v="11 items"/>
    <x v="119"/>
    <x v="16"/>
    <m/>
    <x v="27"/>
    <x v="1"/>
    <x v="0"/>
    <s v="cameran.chamblee@tidalwaveautospa.com"/>
    <x v="0"/>
  </r>
  <r>
    <x v="63"/>
    <x v="185"/>
    <s v="4 items"/>
    <x v="119"/>
    <x v="13"/>
    <m/>
    <x v="27"/>
    <x v="1"/>
    <x v="0"/>
    <s v="cameran.chamblee@tidalwaveautospa.com"/>
    <x v="0"/>
  </r>
  <r>
    <x v="63"/>
    <x v="187"/>
    <n v="51.96"/>
    <x v="185"/>
    <x v="2"/>
    <m/>
    <x v="27"/>
    <x v="1"/>
    <x v="0"/>
    <s v="cameran.chamblee@tidalwaveautospa.com"/>
    <x v="0"/>
  </r>
  <r>
    <x v="64"/>
    <x v="188"/>
    <n v="208.13"/>
    <x v="182"/>
    <x v="5"/>
    <m/>
    <x v="28"/>
    <x v="3"/>
    <x v="0"/>
    <s v="SL318@tidalwaveautospa.com"/>
    <x v="1"/>
  </r>
  <r>
    <x v="64"/>
    <x v="189"/>
    <n v="16.920000000000002"/>
    <x v="3"/>
    <x v="10"/>
    <m/>
    <x v="28"/>
    <x v="1"/>
    <x v="0"/>
    <s v="carl.woessner@tidalwaveautospa.com"/>
    <x v="0"/>
  </r>
  <r>
    <x v="64"/>
    <x v="190"/>
    <n v="682.49"/>
    <x v="186"/>
    <x v="5"/>
    <m/>
    <x v="28"/>
    <x v="3"/>
    <x v="0"/>
    <s v="carl.woessner@tidalwaveautospa.com"/>
    <x v="4"/>
  </r>
  <r>
    <x v="64"/>
    <x v="191"/>
    <n v="551.08000000000004"/>
    <x v="187"/>
    <x v="5"/>
    <m/>
    <x v="28"/>
    <x v="3"/>
    <x v="0"/>
    <s v="SL318@tidalwaveautospa.com"/>
    <x v="1"/>
  </r>
  <r>
    <x v="64"/>
    <x v="192"/>
    <n v="444.8"/>
    <x v="188"/>
    <x v="5"/>
    <m/>
    <x v="28"/>
    <x v="3"/>
    <x v="0"/>
    <s v="carl.woessner@tidalwaveautospa.com"/>
    <x v="4"/>
  </r>
  <r>
    <x v="64"/>
    <x v="193"/>
    <n v="596.77"/>
    <x v="20"/>
    <x v="5"/>
    <m/>
    <x v="28"/>
    <x v="3"/>
    <x v="0"/>
    <s v="carl.woessner@tidalwaveautospa.com"/>
    <x v="6"/>
  </r>
  <r>
    <x v="64"/>
    <x v="194"/>
    <n v="58.88"/>
    <x v="189"/>
    <x v="5"/>
    <m/>
    <x v="28"/>
    <x v="3"/>
    <x v="0"/>
    <s v="carl.woessner@tidalwaveautospa.com"/>
    <x v="11"/>
  </r>
  <r>
    <x v="64"/>
    <x v="195"/>
    <n v="1625.66"/>
    <x v="190"/>
    <x v="5"/>
    <m/>
    <x v="28"/>
    <x v="3"/>
    <x v="0"/>
    <s v="carl.woessner@tidalwaveautospa.com"/>
    <x v="7"/>
  </r>
  <r>
    <x v="65"/>
    <x v="196"/>
    <n v="594.88"/>
    <x v="191"/>
    <x v="8"/>
    <m/>
    <x v="13"/>
    <x v="1"/>
    <x v="0"/>
    <s v="SL302@tidalwaveautospa.com"/>
    <x v="0"/>
  </r>
  <r>
    <x v="65"/>
    <x v="196"/>
    <n v="152.11000000000001"/>
    <x v="145"/>
    <x v="8"/>
    <m/>
    <x v="13"/>
    <x v="1"/>
    <x v="0"/>
    <s v="SL302@tidalwaveautospa.com"/>
    <x v="0"/>
  </r>
  <r>
    <x v="65"/>
    <x v="197"/>
    <n v="142.86000000000001"/>
    <x v="192"/>
    <x v="1"/>
    <m/>
    <x v="13"/>
    <x v="1"/>
    <x v="0"/>
    <s v="SL302@tidalwaveautospa.com"/>
    <x v="0"/>
  </r>
  <r>
    <x v="65"/>
    <x v="198"/>
    <n v="1783.6"/>
    <x v="193"/>
    <x v="8"/>
    <m/>
    <x v="13"/>
    <x v="0"/>
    <x v="0"/>
    <s v="SL302@tidalwaveautospa.com"/>
    <x v="0"/>
  </r>
  <r>
    <x v="65"/>
    <x v="199"/>
    <n v="100.12"/>
    <x v="194"/>
    <x v="8"/>
    <m/>
    <x v="13"/>
    <x v="0"/>
    <x v="0"/>
    <s v="SL302@tidalwaveautospa.com"/>
    <x v="0"/>
  </r>
  <r>
    <x v="65"/>
    <x v="199"/>
    <n v="100.12"/>
    <x v="194"/>
    <x v="8"/>
    <m/>
    <x v="13"/>
    <x v="0"/>
    <x v="0"/>
    <s v="SL302@tidalwaveautospa.com"/>
    <x v="0"/>
  </r>
  <r>
    <x v="65"/>
    <x v="199"/>
    <n v="100.12"/>
    <x v="194"/>
    <x v="8"/>
    <m/>
    <x v="13"/>
    <x v="0"/>
    <x v="0"/>
    <s v="SL302@tidalwaveautospa.com"/>
    <x v="0"/>
  </r>
  <r>
    <x v="65"/>
    <x v="200"/>
    <n v="111.24"/>
    <x v="195"/>
    <x v="1"/>
    <m/>
    <x v="13"/>
    <x v="0"/>
    <x v="0"/>
    <s v="SL302@tidalwaveautospa.com"/>
    <x v="0"/>
  </r>
  <r>
    <x v="65"/>
    <x v="200"/>
    <n v="111.24"/>
    <x v="195"/>
    <x v="1"/>
    <m/>
    <x v="13"/>
    <x v="0"/>
    <x v="0"/>
    <s v="SL302@tidalwaveautospa.com"/>
    <x v="0"/>
  </r>
  <r>
    <x v="65"/>
    <x v="200"/>
    <n v="111.24"/>
    <x v="195"/>
    <x v="3"/>
    <m/>
    <x v="13"/>
    <x v="1"/>
    <x v="0"/>
    <s v="SL302@tidalwaveautospa.com"/>
    <x v="10"/>
  </r>
  <r>
    <x v="65"/>
    <x v="200"/>
    <n v="111.24"/>
    <x v="195"/>
    <x v="3"/>
    <m/>
    <x v="13"/>
    <x v="1"/>
    <x v="0"/>
    <s v="SL302@tidalwaveautospa.com"/>
    <x v="7"/>
  </r>
  <r>
    <x v="65"/>
    <x v="200"/>
    <n v="111.24"/>
    <x v="77"/>
    <x v="1"/>
    <m/>
    <x v="13"/>
    <x v="1"/>
    <x v="0"/>
    <s v="SL302@tidalwaveautospa.com"/>
    <x v="0"/>
  </r>
  <r>
    <x v="65"/>
    <x v="201"/>
    <n v="54.3"/>
    <x v="80"/>
    <x v="3"/>
    <m/>
    <x v="13"/>
    <x v="1"/>
    <x v="0"/>
    <s v="SL302@tidalwaveautospa.com"/>
    <x v="10"/>
  </r>
  <r>
    <x v="65"/>
    <x v="201"/>
    <n v="56.44"/>
    <x v="80"/>
    <x v="3"/>
    <m/>
    <x v="13"/>
    <x v="1"/>
    <x v="0"/>
    <s v="SL302@tidalwaveautospa.com"/>
    <x v="10"/>
  </r>
  <r>
    <x v="65"/>
    <x v="201"/>
    <n v="463.62"/>
    <x v="52"/>
    <x v="20"/>
    <m/>
    <x v="13"/>
    <x v="5"/>
    <x v="0"/>
    <s v="SL302@tidalwaveautospa.com"/>
    <x v="10"/>
  </r>
  <r>
    <x v="65"/>
    <x v="201"/>
    <n v="-29.92"/>
    <x v="52"/>
    <x v="3"/>
    <m/>
    <x v="13"/>
    <x v="1"/>
    <x v="0"/>
    <s v="SL302@tidalwaveautospa.com"/>
    <x v="10"/>
  </r>
  <r>
    <x v="65"/>
    <x v="201"/>
    <n v="26.2"/>
    <x v="52"/>
    <x v="3"/>
    <m/>
    <x v="13"/>
    <x v="1"/>
    <x v="0"/>
    <s v="SL302@tidalwaveautospa.com"/>
    <x v="10"/>
  </r>
  <r>
    <x v="65"/>
    <x v="201"/>
    <n v="-29.92"/>
    <x v="52"/>
    <x v="10"/>
    <m/>
    <x v="13"/>
    <x v="1"/>
    <x v="0"/>
    <s v="SL302@tidalwaveautospa.com"/>
    <x v="10"/>
  </r>
  <r>
    <x v="65"/>
    <x v="201"/>
    <n v="39.57"/>
    <x v="18"/>
    <x v="3"/>
    <m/>
    <x v="13"/>
    <x v="1"/>
    <x v="0"/>
    <s v="SL302@tidalwaveautospa.com"/>
    <x v="10"/>
  </r>
  <r>
    <x v="65"/>
    <x v="201"/>
    <n v="19.38"/>
    <x v="12"/>
    <x v="3"/>
    <m/>
    <x v="13"/>
    <x v="1"/>
    <x v="0"/>
    <s v="SL302@tidalwaveautospa.com"/>
    <x v="10"/>
  </r>
  <r>
    <x v="65"/>
    <x v="201"/>
    <n v="22.14"/>
    <x v="29"/>
    <x v="3"/>
    <m/>
    <x v="13"/>
    <x v="1"/>
    <x v="0"/>
    <s v="SL302@tidalwaveautospa.com"/>
    <x v="10"/>
  </r>
  <r>
    <x v="65"/>
    <x v="201"/>
    <n v="65.239999999999995"/>
    <x v="144"/>
    <x v="3"/>
    <m/>
    <x v="13"/>
    <x v="1"/>
    <x v="0"/>
    <s v="SL302@tidalwaveautospa.com"/>
    <x v="10"/>
  </r>
  <r>
    <x v="65"/>
    <x v="201"/>
    <n v="308.95999999999998"/>
    <x v="19"/>
    <x v="1"/>
    <m/>
    <x v="13"/>
    <x v="1"/>
    <x v="0"/>
    <s v="SL302@tidalwaveautospa.com"/>
    <x v="10"/>
  </r>
  <r>
    <x v="65"/>
    <x v="201"/>
    <n v="16.170000000000002"/>
    <x v="25"/>
    <x v="4"/>
    <m/>
    <x v="13"/>
    <x v="1"/>
    <x v="0"/>
    <s v="SL302@tidalwaveautospa.com"/>
    <x v="10"/>
  </r>
  <r>
    <x v="65"/>
    <x v="196"/>
    <n v="152.11000000000001"/>
    <x v="196"/>
    <x v="8"/>
    <m/>
    <x v="13"/>
    <x v="0"/>
    <x v="0"/>
    <s v="SL302@tidalwaveautospa.com"/>
    <x v="0"/>
  </r>
  <r>
    <x v="66"/>
    <x v="202"/>
    <n v="56.72"/>
    <x v="16"/>
    <x v="1"/>
    <m/>
    <x v="9"/>
    <x v="0"/>
    <x v="0"/>
    <s v="SL311@tidalwaveautospa.com"/>
    <x v="0"/>
  </r>
  <r>
    <x v="66"/>
    <x v="203"/>
    <n v="56.72"/>
    <x v="16"/>
    <x v="1"/>
    <m/>
    <x v="9"/>
    <x v="2"/>
    <x v="0"/>
    <s v="SL311@tidalwaveautospa.com"/>
    <x v="0"/>
  </r>
  <r>
    <x v="66"/>
    <x v="203"/>
    <n v="253.51"/>
    <x v="2"/>
    <x v="1"/>
    <m/>
    <x v="9"/>
    <x v="0"/>
    <x v="0"/>
    <s v="SL311@tidalwaveautospa.com"/>
    <x v="0"/>
  </r>
  <r>
    <x v="66"/>
    <x v="204"/>
    <n v="112.1"/>
    <x v="197"/>
    <x v="1"/>
    <m/>
    <x v="9"/>
    <x v="0"/>
    <x v="0"/>
    <s v="SL311@tidalwaveautospa.com"/>
    <x v="0"/>
  </r>
  <r>
    <x v="66"/>
    <x v="205"/>
    <n v="226.46"/>
    <x v="80"/>
    <x v="1"/>
    <m/>
    <x v="9"/>
    <x v="1"/>
    <x v="0"/>
    <s v="SL311@tidalwaveautospa.com"/>
    <x v="0"/>
  </r>
  <r>
    <x v="66"/>
    <x v="205"/>
    <n v="67.349999999999994"/>
    <x v="45"/>
    <x v="19"/>
    <m/>
    <x v="9"/>
    <x v="2"/>
    <x v="0"/>
    <s v="SL311@tidalwaveautospa.com"/>
    <x v="0"/>
  </r>
  <r>
    <x v="66"/>
    <x v="206"/>
    <n v="67.349999999999994"/>
    <x v="45"/>
    <x v="19"/>
    <m/>
    <x v="9"/>
    <x v="1"/>
    <x v="0"/>
    <s v="SL311@tidalwaveautospa.com"/>
    <x v="9"/>
  </r>
  <r>
    <x v="66"/>
    <x v="206"/>
    <n v="67.349999999999994"/>
    <x v="45"/>
    <x v="12"/>
    <m/>
    <x v="9"/>
    <x v="1"/>
    <x v="0"/>
    <s v="SL311@tidalwaveautospa.com"/>
    <x v="9"/>
  </r>
  <r>
    <x v="66"/>
    <x v="206"/>
    <n v="67.349999999999994"/>
    <x v="45"/>
    <x v="12"/>
    <m/>
    <x v="9"/>
    <x v="1"/>
    <x v="0"/>
    <s v="SL311@tidalwaveautospa.com"/>
    <x v="2"/>
  </r>
  <r>
    <x v="66"/>
    <x v="205"/>
    <n v="142.88"/>
    <x v="18"/>
    <x v="1"/>
    <m/>
    <x v="9"/>
    <x v="1"/>
    <x v="0"/>
    <s v="SL311@tidalwaveautospa.com"/>
    <x v="0"/>
  </r>
  <r>
    <x v="66"/>
    <x v="205"/>
    <n v="80.06"/>
    <x v="30"/>
    <x v="1"/>
    <m/>
    <x v="9"/>
    <x v="1"/>
    <x v="0"/>
    <s v="SL311@tidalwaveautospa.com"/>
    <x v="0"/>
  </r>
  <r>
    <x v="66"/>
    <x v="207"/>
    <n v="193.87"/>
    <x v="144"/>
    <x v="2"/>
    <m/>
    <x v="9"/>
    <x v="1"/>
    <x v="0"/>
    <s v="SL311@tidalwaveautospa.com"/>
    <x v="0"/>
  </r>
  <r>
    <x v="66"/>
    <x v="207"/>
    <n v="29.75"/>
    <x v="32"/>
    <x v="2"/>
    <m/>
    <x v="9"/>
    <x v="1"/>
    <x v="0"/>
    <s v="SL311@tidalwaveautospa.com"/>
    <x v="0"/>
  </r>
  <r>
    <x v="66"/>
    <x v="207"/>
    <n v="29.75"/>
    <x v="32"/>
    <x v="2"/>
    <m/>
    <x v="9"/>
    <x v="1"/>
    <x v="0"/>
    <s v="SL311@tidalwaveautospa.com"/>
    <x v="0"/>
  </r>
  <r>
    <x v="66"/>
    <x v="207"/>
    <n v="29.75"/>
    <x v="32"/>
    <x v="2"/>
    <m/>
    <x v="9"/>
    <x v="1"/>
    <x v="0"/>
    <s v="SL311@tidalwaveautospa.com"/>
    <x v="9"/>
  </r>
  <r>
    <x v="66"/>
    <x v="207"/>
    <n v="29.75"/>
    <x v="32"/>
    <x v="12"/>
    <m/>
    <x v="9"/>
    <x v="1"/>
    <x v="0"/>
    <s v="SL311@tidalwaveautospa.com"/>
    <x v="1"/>
  </r>
  <r>
    <x v="66"/>
    <x v="206"/>
    <n v="4.8499999999999996"/>
    <x v="26"/>
    <x v="10"/>
    <m/>
    <x v="9"/>
    <x v="1"/>
    <x v="0"/>
    <s v="SL311@tidalwaveautospa.com"/>
    <x v="9"/>
  </r>
  <r>
    <x v="66"/>
    <x v="206"/>
    <n v="4.8499999999999996"/>
    <x v="26"/>
    <x v="10"/>
    <m/>
    <x v="9"/>
    <x v="1"/>
    <x v="0"/>
    <s v="SL311@tidalwaveautospa.com"/>
    <x v="2"/>
  </r>
  <r>
    <x v="66"/>
    <x v="206"/>
    <n v="23.74"/>
    <x v="58"/>
    <x v="19"/>
    <m/>
    <x v="9"/>
    <x v="1"/>
    <x v="0"/>
    <s v="SL311@tidalwaveautospa.com"/>
    <x v="9"/>
  </r>
  <r>
    <x v="66"/>
    <x v="206"/>
    <n v="60.54"/>
    <x v="58"/>
    <x v="10"/>
    <m/>
    <x v="9"/>
    <x v="1"/>
    <x v="0"/>
    <s v="SL311@tidalwaveautospa.com"/>
    <x v="9"/>
  </r>
  <r>
    <x v="66"/>
    <x v="206"/>
    <n v="23.74"/>
    <x v="58"/>
    <x v="10"/>
    <m/>
    <x v="9"/>
    <x v="1"/>
    <x v="0"/>
    <s v="SL311@tidalwaveautospa.com"/>
    <x v="9"/>
  </r>
  <r>
    <x v="66"/>
    <x v="206"/>
    <n v="197.07"/>
    <x v="125"/>
    <x v="20"/>
    <m/>
    <x v="9"/>
    <x v="5"/>
    <x v="0"/>
    <s v="SL311@tidalwaveautospa.com"/>
    <x v="9"/>
  </r>
  <r>
    <x v="66"/>
    <x v="206"/>
    <n v="37.82"/>
    <x v="82"/>
    <x v="19"/>
    <m/>
    <x v="9"/>
    <x v="1"/>
    <x v="0"/>
    <s v="SL311@tidalwaveautospa.com"/>
    <x v="9"/>
  </r>
  <r>
    <x v="66"/>
    <x v="206"/>
    <n v="384.28"/>
    <x v="82"/>
    <x v="3"/>
    <m/>
    <x v="9"/>
    <x v="1"/>
    <x v="0"/>
    <s v="SL311@tidalwaveautospa.com"/>
    <x v="9"/>
  </r>
  <r>
    <x v="66"/>
    <x v="206"/>
    <n v="37.82"/>
    <x v="82"/>
    <x v="2"/>
    <m/>
    <x v="9"/>
    <x v="1"/>
    <x v="0"/>
    <s v="SL311@tidalwaveautospa.com"/>
    <x v="9"/>
  </r>
  <r>
    <x v="66"/>
    <x v="206"/>
    <n v="384.28"/>
    <x v="82"/>
    <x v="3"/>
    <m/>
    <x v="9"/>
    <x v="1"/>
    <x v="0"/>
    <s v="SL311@tidalwaveautospa.com"/>
    <x v="2"/>
  </r>
  <r>
    <x v="66"/>
    <x v="206"/>
    <n v="37.82"/>
    <x v="82"/>
    <x v="12"/>
    <m/>
    <x v="9"/>
    <x v="1"/>
    <x v="0"/>
    <s v="SL311@tidalwaveautospa.com"/>
    <x v="2"/>
  </r>
  <r>
    <x v="66"/>
    <x v="208"/>
    <n v="43.08"/>
    <x v="59"/>
    <x v="19"/>
    <m/>
    <x v="9"/>
    <x v="1"/>
    <x v="0"/>
    <s v="SL311@tidalwaveautospa.com"/>
    <x v="1"/>
  </r>
  <r>
    <x v="66"/>
    <x v="208"/>
    <n v="58.44"/>
    <x v="59"/>
    <x v="3"/>
    <m/>
    <x v="9"/>
    <x v="1"/>
    <x v="0"/>
    <s v="SL311@tidalwaveautospa.com"/>
    <x v="1"/>
  </r>
  <r>
    <x v="66"/>
    <x v="208"/>
    <n v="186.43"/>
    <x v="186"/>
    <x v="19"/>
    <m/>
    <x v="9"/>
    <x v="1"/>
    <x v="0"/>
    <s v="SL311@tidalwaveautospa.com"/>
    <x v="1"/>
  </r>
  <r>
    <x v="66"/>
    <x v="209"/>
    <n v="328.6"/>
    <x v="9"/>
    <x v="5"/>
    <m/>
    <x v="9"/>
    <x v="3"/>
    <x v="0"/>
    <s v="SL311@tidalwaveautospa.com"/>
    <x v="5"/>
  </r>
  <r>
    <x v="66"/>
    <x v="210"/>
    <n v="229.51"/>
    <x v="170"/>
    <x v="5"/>
    <m/>
    <x v="9"/>
    <x v="3"/>
    <x v="0"/>
    <s v="SL311@tidalwaveautospa.com"/>
    <x v="11"/>
  </r>
  <r>
    <x v="67"/>
    <x v="211"/>
    <n v="363.51"/>
    <x v="198"/>
    <x v="1"/>
    <m/>
    <x v="7"/>
    <x v="0"/>
    <x v="0"/>
    <s v="SL67@tidalwaveautospa.com"/>
    <x v="0"/>
  </r>
  <r>
    <x v="67"/>
    <x v="212"/>
    <n v="330.9"/>
    <x v="165"/>
    <x v="1"/>
    <m/>
    <x v="7"/>
    <x v="2"/>
    <x v="0"/>
    <s v="SL67@tidalwaveautospa.com"/>
    <x v="0"/>
  </r>
  <r>
    <x v="67"/>
    <x v="213"/>
    <n v="321.36"/>
    <x v="44"/>
    <x v="2"/>
    <m/>
    <x v="7"/>
    <x v="1"/>
    <x v="0"/>
    <s v="SL67@tidalwaveautospa.com"/>
    <x v="0"/>
  </r>
  <r>
    <x v="67"/>
    <x v="213"/>
    <n v="96.19"/>
    <x v="44"/>
    <x v="2"/>
    <m/>
    <x v="7"/>
    <x v="1"/>
    <x v="0"/>
    <s v="SL67@tidalwaveautospa.com"/>
    <x v="0"/>
  </r>
  <r>
    <x v="67"/>
    <x v="213"/>
    <n v="321.36"/>
    <x v="44"/>
    <x v="2"/>
    <m/>
    <x v="7"/>
    <x v="1"/>
    <x v="0"/>
    <s v="SL67@tidalwaveautospa.com"/>
    <x v="0"/>
  </r>
  <r>
    <x v="67"/>
    <x v="213"/>
    <n v="96.19"/>
    <x v="44"/>
    <x v="2"/>
    <m/>
    <x v="7"/>
    <x v="1"/>
    <x v="0"/>
    <s v="SL67@tidalwaveautospa.com"/>
    <x v="0"/>
  </r>
  <r>
    <x v="67"/>
    <x v="213"/>
    <n v="321.36"/>
    <x v="44"/>
    <x v="2"/>
    <m/>
    <x v="7"/>
    <x v="1"/>
    <x v="0"/>
    <s v="SL67@tidalwaveautospa.com"/>
    <x v="10"/>
  </r>
  <r>
    <x v="67"/>
    <x v="213"/>
    <n v="230.56"/>
    <x v="11"/>
    <x v="2"/>
    <m/>
    <x v="7"/>
    <x v="1"/>
    <x v="0"/>
    <s v="SL67@tidalwaveautospa.com"/>
    <x v="0"/>
  </r>
  <r>
    <x v="67"/>
    <x v="213"/>
    <n v="230.56"/>
    <x v="11"/>
    <x v="2"/>
    <m/>
    <x v="7"/>
    <x v="1"/>
    <x v="0"/>
    <s v="SL67@tidalwaveautospa.com"/>
    <x v="0"/>
  </r>
  <r>
    <x v="67"/>
    <x v="213"/>
    <n v="230.56"/>
    <x v="11"/>
    <x v="2"/>
    <m/>
    <x v="7"/>
    <x v="1"/>
    <x v="0"/>
    <s v="SL67@tidalwaveautospa.com"/>
    <x v="10"/>
  </r>
  <r>
    <x v="67"/>
    <x v="214"/>
    <n v="96.19"/>
    <x v="21"/>
    <x v="5"/>
    <m/>
    <x v="7"/>
    <x v="3"/>
    <x v="0"/>
    <s v="SL67@tidalwaveautospa.com"/>
    <x v="6"/>
  </r>
  <r>
    <x v="68"/>
    <x v="215"/>
    <n v="35"/>
    <x v="11"/>
    <x v="6"/>
    <m/>
    <x v="0"/>
    <x v="4"/>
    <x v="0"/>
    <s v=""/>
    <x v="0"/>
  </r>
  <r>
    <x v="68"/>
    <x v="216"/>
    <n v="58.25"/>
    <x v="58"/>
    <x v="6"/>
    <m/>
    <x v="0"/>
    <x v="4"/>
    <x v="0"/>
    <s v=""/>
    <x v="0"/>
  </r>
  <r>
    <x v="68"/>
    <x v="216"/>
    <n v="80"/>
    <x v="58"/>
    <x v="6"/>
    <m/>
    <x v="0"/>
    <x v="4"/>
    <x v="0"/>
    <s v=""/>
    <x v="0"/>
  </r>
  <r>
    <x v="69"/>
    <x v="217"/>
    <n v="75.02"/>
    <x v="59"/>
    <x v="6"/>
    <m/>
    <x v="28"/>
    <x v="4"/>
    <x v="0"/>
    <s v="SL149@tidalwaveautospa.com"/>
    <x v="0"/>
  </r>
  <r>
    <x v="69"/>
    <x v="217"/>
    <n v="70.010000000000005"/>
    <x v="59"/>
    <x v="6"/>
    <m/>
    <x v="28"/>
    <x v="4"/>
    <x v="0"/>
    <s v="SL149@tidalwaveautospa.com"/>
    <x v="0"/>
  </r>
  <r>
    <x v="70"/>
    <x v="218"/>
    <n v="215.36"/>
    <x v="199"/>
    <x v="8"/>
    <m/>
    <x v="18"/>
    <x v="1"/>
    <x v="0"/>
    <s v="SL214@tidalwaveautospa.com"/>
    <x v="0"/>
  </r>
  <r>
    <x v="70"/>
    <x v="219"/>
    <n v="109.52"/>
    <x v="130"/>
    <x v="1"/>
    <m/>
    <x v="18"/>
    <x v="2"/>
    <x v="0"/>
    <s v="SL214@tidalwaveautospa.com"/>
    <x v="0"/>
  </r>
  <r>
    <x v="70"/>
    <x v="219"/>
    <n v="108.42"/>
    <x v="130"/>
    <x v="1"/>
    <m/>
    <x v="18"/>
    <x v="2"/>
    <x v="0"/>
    <s v="SL214@tidalwaveautospa.com"/>
    <x v="0"/>
  </r>
  <r>
    <x v="70"/>
    <x v="220"/>
    <n v="211.39"/>
    <x v="125"/>
    <x v="2"/>
    <m/>
    <x v="18"/>
    <x v="1"/>
    <x v="0"/>
    <s v="SL214@tidalwaveautospa.com"/>
    <x v="11"/>
  </r>
  <r>
    <x v="71"/>
    <x v="221"/>
    <n v="15.28"/>
    <x v="78"/>
    <x v="6"/>
    <m/>
    <x v="15"/>
    <x v="4"/>
    <x v="0"/>
    <s v="SL91@tidalwaveautospa.com"/>
    <x v="0"/>
  </r>
  <r>
    <x v="71"/>
    <x v="221"/>
    <n v="238.43"/>
    <x v="172"/>
    <x v="6"/>
    <m/>
    <x v="15"/>
    <x v="4"/>
    <x v="0"/>
    <s v="SL91@tidalwaveautospa.com"/>
    <x v="0"/>
  </r>
  <r>
    <x v="71"/>
    <x v="222"/>
    <n v="74.45"/>
    <x v="17"/>
    <x v="2"/>
    <m/>
    <x v="15"/>
    <x v="1"/>
    <x v="0"/>
    <s v="SL91@tidalwaveautospa.com"/>
    <x v="0"/>
  </r>
  <r>
    <x v="71"/>
    <x v="222"/>
    <n v="74.45"/>
    <x v="17"/>
    <x v="12"/>
    <m/>
    <x v="15"/>
    <x v="1"/>
    <x v="0"/>
    <s v="SL91@tidalwaveautospa.com"/>
    <x v="0"/>
  </r>
  <r>
    <x v="71"/>
    <x v="222"/>
    <n v="26.47"/>
    <x v="38"/>
    <x v="2"/>
    <m/>
    <x v="15"/>
    <x v="1"/>
    <x v="0"/>
    <s v="SL91@tidalwaveautospa.com"/>
    <x v="0"/>
  </r>
  <r>
    <x v="71"/>
    <x v="222"/>
    <n v="26.47"/>
    <x v="38"/>
    <x v="12"/>
    <m/>
    <x v="15"/>
    <x v="1"/>
    <x v="0"/>
    <s v="SL91@tidalwaveautospa.com"/>
    <x v="0"/>
  </r>
  <r>
    <x v="72"/>
    <x v="223"/>
    <n v="500"/>
    <x v="128"/>
    <x v="1"/>
    <m/>
    <x v="5"/>
    <x v="1"/>
    <x v="0"/>
    <s v="SL13@tidalwaveautospa.com"/>
    <x v="0"/>
  </r>
  <r>
    <x v="72"/>
    <x v="224"/>
    <n v="51.83"/>
    <x v="80"/>
    <x v="3"/>
    <m/>
    <x v="5"/>
    <x v="1"/>
    <x v="0"/>
    <s v="SL13@tidalwaveautospa.com"/>
    <x v="0"/>
  </r>
  <r>
    <x v="72"/>
    <x v="224"/>
    <n v="126.92"/>
    <x v="38"/>
    <x v="3"/>
    <m/>
    <x v="5"/>
    <x v="1"/>
    <x v="0"/>
    <s v="SL13@tidalwaveautospa.com"/>
    <x v="0"/>
  </r>
  <r>
    <x v="72"/>
    <x v="224"/>
    <n v="111.68"/>
    <x v="29"/>
    <x v="3"/>
    <m/>
    <x v="5"/>
    <x v="1"/>
    <x v="0"/>
    <s v="SL13@tidalwaveautospa.com"/>
    <x v="0"/>
  </r>
  <r>
    <x v="72"/>
    <x v="224"/>
    <n v="16.23"/>
    <x v="41"/>
    <x v="4"/>
    <m/>
    <x v="5"/>
    <x v="1"/>
    <x v="0"/>
    <s v="SL13@tidalwaveautospa.com"/>
    <x v="0"/>
  </r>
  <r>
    <x v="72"/>
    <x v="224"/>
    <n v="16.23"/>
    <x v="41"/>
    <x v="4"/>
    <m/>
    <x v="5"/>
    <x v="1"/>
    <x v="0"/>
    <s v="SL13@tidalwaveautospa.com"/>
    <x v="0"/>
  </r>
  <r>
    <x v="72"/>
    <x v="224"/>
    <n v="80.25"/>
    <x v="24"/>
    <x v="2"/>
    <m/>
    <x v="5"/>
    <x v="1"/>
    <x v="0"/>
    <s v="SL13@tidalwaveautospa.com"/>
    <x v="0"/>
  </r>
  <r>
    <x v="73"/>
    <x v="225"/>
    <n v="100"/>
    <x v="200"/>
    <x v="1"/>
    <m/>
    <x v="17"/>
    <x v="1"/>
    <x v="0"/>
    <s v="SL292@tidalwaveautospa.com"/>
    <x v="0"/>
  </r>
  <r>
    <x v="73"/>
    <x v="225"/>
    <n v="1020.36"/>
    <x v="104"/>
    <x v="1"/>
    <m/>
    <x v="17"/>
    <x v="1"/>
    <x v="0"/>
    <s v="SL292@tidalwaveautospa.com"/>
    <x v="0"/>
  </r>
  <r>
    <x v="73"/>
    <x v="225"/>
    <n v="1020.36"/>
    <x v="104"/>
    <x v="1"/>
    <m/>
    <x v="17"/>
    <x v="1"/>
    <x v="0"/>
    <s v="SL292@tidalwaveautospa.com"/>
    <x v="0"/>
  </r>
  <r>
    <x v="73"/>
    <x v="225"/>
    <n v="237.7"/>
    <x v="126"/>
    <x v="0"/>
    <m/>
    <x v="17"/>
    <x v="1"/>
    <x v="0"/>
    <s v="SL292@tidalwaveautospa.com"/>
    <x v="0"/>
  </r>
  <r>
    <x v="73"/>
    <x v="225"/>
    <n v="1020.36"/>
    <x v="201"/>
    <x v="1"/>
    <m/>
    <x v="17"/>
    <x v="1"/>
    <x v="0"/>
    <s v="SL292@tidalwaveautospa.com"/>
    <x v="0"/>
  </r>
  <r>
    <x v="73"/>
    <x v="225"/>
    <n v="1020.36"/>
    <x v="201"/>
    <x v="1"/>
    <m/>
    <x v="17"/>
    <x v="1"/>
    <x v="0"/>
    <s v="SL292@tidalwaveautospa.com"/>
    <x v="0"/>
  </r>
  <r>
    <x v="73"/>
    <x v="226"/>
    <n v="510.18"/>
    <x v="27"/>
    <x v="1"/>
    <m/>
    <x v="17"/>
    <x v="1"/>
    <x v="0"/>
    <s v="SL292@tidalwaveautospa.com"/>
    <x v="0"/>
  </r>
  <r>
    <x v="73"/>
    <x v="227"/>
    <n v="784.2"/>
    <x v="202"/>
    <x v="1"/>
    <m/>
    <x v="17"/>
    <x v="0"/>
    <x v="0"/>
    <s v="SL292@tidalwaveautospa.com"/>
    <x v="0"/>
  </r>
  <r>
    <x v="73"/>
    <x v="228"/>
    <n v="156.88999999999999"/>
    <x v="98"/>
    <x v="1"/>
    <m/>
    <x v="17"/>
    <x v="2"/>
    <x v="0"/>
    <s v="SL292@tidalwaveautospa.com"/>
    <x v="0"/>
  </r>
  <r>
    <x v="73"/>
    <x v="228"/>
    <n v="93.72"/>
    <x v="87"/>
    <x v="1"/>
    <m/>
    <x v="17"/>
    <x v="2"/>
    <x v="0"/>
    <s v="SL292@tidalwaveautospa.com"/>
    <x v="0"/>
  </r>
  <r>
    <x v="73"/>
    <x v="228"/>
    <n v="220.08"/>
    <x v="87"/>
    <x v="1"/>
    <m/>
    <x v="17"/>
    <x v="2"/>
    <x v="0"/>
    <s v="SL292@tidalwaveautospa.com"/>
    <x v="0"/>
  </r>
  <r>
    <x v="73"/>
    <x v="228"/>
    <n v="51.58"/>
    <x v="76"/>
    <x v="0"/>
    <m/>
    <x v="17"/>
    <x v="2"/>
    <x v="0"/>
    <s v="SL292@tidalwaveautospa.com"/>
    <x v="0"/>
  </r>
  <r>
    <x v="74"/>
    <x v="229"/>
    <n v="85.98"/>
    <x v="203"/>
    <x v="10"/>
    <m/>
    <x v="29"/>
    <x v="1"/>
    <x v="0"/>
    <s v="SL90@tidalwaveautospa.com"/>
    <x v="2"/>
  </r>
  <r>
    <x v="75"/>
    <x v="230"/>
    <n v="566"/>
    <x v="204"/>
    <x v="1"/>
    <m/>
    <x v="13"/>
    <x v="2"/>
    <x v="0"/>
    <s v="SL9@tidalwaveautospa.com"/>
    <x v="0"/>
  </r>
  <r>
    <x v="75"/>
    <x v="231"/>
    <n v="566"/>
    <x v="204"/>
    <x v="3"/>
    <m/>
    <x v="13"/>
    <x v="1"/>
    <x v="0"/>
    <s v="SL9@tidalwaveautospa.com"/>
    <x v="10"/>
  </r>
  <r>
    <x v="75"/>
    <x v="231"/>
    <n v="566"/>
    <x v="204"/>
    <x v="2"/>
    <m/>
    <x v="13"/>
    <x v="1"/>
    <x v="0"/>
    <s v="SL9@tidalwaveautospa.com"/>
    <x v="10"/>
  </r>
  <r>
    <x v="75"/>
    <x v="231"/>
    <n v="566"/>
    <x v="204"/>
    <x v="3"/>
    <m/>
    <x v="13"/>
    <x v="1"/>
    <x v="0"/>
    <s v="SL9@tidalwaveautospa.com"/>
    <x v="8"/>
  </r>
  <r>
    <x v="75"/>
    <x v="231"/>
    <n v="566"/>
    <x v="204"/>
    <x v="2"/>
    <m/>
    <x v="13"/>
    <x v="1"/>
    <x v="0"/>
    <s v="SL9@tidalwaveautospa.com"/>
    <x v="8"/>
  </r>
  <r>
    <x v="75"/>
    <x v="230"/>
    <n v="237.6"/>
    <x v="16"/>
    <x v="8"/>
    <m/>
    <x v="13"/>
    <x v="2"/>
    <x v="0"/>
    <s v="SL9@tidalwaveautospa.com"/>
    <x v="0"/>
  </r>
  <r>
    <x v="75"/>
    <x v="231"/>
    <n v="237.6"/>
    <x v="16"/>
    <x v="8"/>
    <m/>
    <x v="13"/>
    <x v="1"/>
    <x v="0"/>
    <s v="SL9@tidalwaveautospa.com"/>
    <x v="10"/>
  </r>
  <r>
    <x v="75"/>
    <x v="231"/>
    <n v="237.6"/>
    <x v="16"/>
    <x v="8"/>
    <m/>
    <x v="13"/>
    <x v="1"/>
    <x v="0"/>
    <s v="SL9@tidalwaveautospa.com"/>
    <x v="8"/>
  </r>
  <r>
    <x v="75"/>
    <x v="230"/>
    <n v="101.73"/>
    <x v="130"/>
    <x v="1"/>
    <m/>
    <x v="13"/>
    <x v="2"/>
    <x v="0"/>
    <s v="SL9@tidalwaveautospa.com"/>
    <x v="0"/>
  </r>
  <r>
    <x v="75"/>
    <x v="231"/>
    <n v="101.73"/>
    <x v="130"/>
    <x v="3"/>
    <m/>
    <x v="13"/>
    <x v="1"/>
    <x v="0"/>
    <s v="SL9@tidalwaveautospa.com"/>
    <x v="10"/>
  </r>
  <r>
    <x v="75"/>
    <x v="231"/>
    <n v="101.73"/>
    <x v="130"/>
    <x v="3"/>
    <m/>
    <x v="13"/>
    <x v="1"/>
    <x v="0"/>
    <s v="SL9@tidalwaveautospa.com"/>
    <x v="8"/>
  </r>
  <r>
    <x v="75"/>
    <x v="231"/>
    <n v="29.4"/>
    <x v="80"/>
    <x v="10"/>
    <m/>
    <x v="13"/>
    <x v="1"/>
    <x v="0"/>
    <s v="SL9@tidalwaveautospa.com"/>
    <x v="10"/>
  </r>
  <r>
    <x v="75"/>
    <x v="231"/>
    <n v="29.4"/>
    <x v="80"/>
    <x v="10"/>
    <m/>
    <x v="13"/>
    <x v="1"/>
    <x v="0"/>
    <s v="SL9@tidalwaveautospa.com"/>
    <x v="8"/>
  </r>
  <r>
    <x v="75"/>
    <x v="231"/>
    <n v="95.78"/>
    <x v="45"/>
    <x v="2"/>
    <m/>
    <x v="13"/>
    <x v="1"/>
    <x v="0"/>
    <s v="SL9@tidalwaveautospa.com"/>
    <x v="10"/>
  </r>
  <r>
    <x v="75"/>
    <x v="231"/>
    <n v="95.78"/>
    <x v="45"/>
    <x v="2"/>
    <m/>
    <x v="13"/>
    <x v="1"/>
    <x v="0"/>
    <s v="SL9@tidalwaveautospa.com"/>
    <x v="8"/>
  </r>
  <r>
    <x v="75"/>
    <x v="231"/>
    <n v="755.62"/>
    <x v="10"/>
    <x v="8"/>
    <m/>
    <x v="13"/>
    <x v="1"/>
    <x v="0"/>
    <s v="SL9@tidalwaveautospa.com"/>
    <x v="10"/>
  </r>
  <r>
    <x v="75"/>
    <x v="231"/>
    <n v="195.3"/>
    <x v="10"/>
    <x v="8"/>
    <m/>
    <x v="13"/>
    <x v="1"/>
    <x v="0"/>
    <s v="SL9@tidalwaveautospa.com"/>
    <x v="10"/>
  </r>
  <r>
    <x v="75"/>
    <x v="231"/>
    <n v="755.62"/>
    <x v="10"/>
    <x v="8"/>
    <m/>
    <x v="13"/>
    <x v="1"/>
    <x v="0"/>
    <s v="SL9@tidalwaveautospa.com"/>
    <x v="8"/>
  </r>
  <r>
    <x v="75"/>
    <x v="231"/>
    <n v="195.3"/>
    <x v="10"/>
    <x v="8"/>
    <m/>
    <x v="13"/>
    <x v="1"/>
    <x v="0"/>
    <s v="SL9@tidalwaveautospa.com"/>
    <x v="8"/>
  </r>
  <r>
    <x v="75"/>
    <x v="231"/>
    <n v="25"/>
    <x v="106"/>
    <x v="2"/>
    <m/>
    <x v="13"/>
    <x v="1"/>
    <x v="0"/>
    <s v="SL9@tidalwaveautospa.com"/>
    <x v="10"/>
  </r>
  <r>
    <x v="75"/>
    <x v="231"/>
    <n v="25"/>
    <x v="106"/>
    <x v="2"/>
    <m/>
    <x v="13"/>
    <x v="1"/>
    <x v="0"/>
    <s v="SL9@tidalwaveautospa.com"/>
    <x v="8"/>
  </r>
  <r>
    <x v="75"/>
    <x v="231"/>
    <n v="241"/>
    <x v="38"/>
    <x v="8"/>
    <m/>
    <x v="13"/>
    <x v="1"/>
    <x v="0"/>
    <s v="SL9@tidalwaveautospa.com"/>
    <x v="10"/>
  </r>
  <r>
    <x v="75"/>
    <x v="231"/>
    <n v="241"/>
    <x v="38"/>
    <x v="8"/>
    <m/>
    <x v="13"/>
    <x v="1"/>
    <x v="0"/>
    <s v="SL9@tidalwaveautospa.com"/>
    <x v="8"/>
  </r>
  <r>
    <x v="75"/>
    <x v="231"/>
    <n v="55.9"/>
    <x v="18"/>
    <x v="10"/>
    <m/>
    <x v="13"/>
    <x v="1"/>
    <x v="0"/>
    <s v="SL9@tidalwaveautospa.com"/>
    <x v="10"/>
  </r>
  <r>
    <x v="75"/>
    <x v="231"/>
    <n v="55.9"/>
    <x v="18"/>
    <x v="10"/>
    <m/>
    <x v="13"/>
    <x v="1"/>
    <x v="0"/>
    <s v="SL9@tidalwaveautospa.com"/>
    <x v="8"/>
  </r>
  <r>
    <x v="75"/>
    <x v="231"/>
    <n v="99"/>
    <x v="30"/>
    <x v="8"/>
    <m/>
    <x v="13"/>
    <x v="1"/>
    <x v="0"/>
    <s v="SL9@tidalwaveautospa.com"/>
    <x v="10"/>
  </r>
  <r>
    <x v="75"/>
    <x v="231"/>
    <n v="99"/>
    <x v="30"/>
    <x v="8"/>
    <m/>
    <x v="13"/>
    <x v="1"/>
    <x v="0"/>
    <s v="SL9@tidalwaveautospa.com"/>
    <x v="8"/>
  </r>
  <r>
    <x v="75"/>
    <x v="231"/>
    <n v="89.93"/>
    <x v="31"/>
    <x v="8"/>
    <m/>
    <x v="13"/>
    <x v="1"/>
    <x v="0"/>
    <s v="SL9@tidalwaveautospa.com"/>
    <x v="10"/>
  </r>
  <r>
    <x v="75"/>
    <x v="231"/>
    <n v="89.93"/>
    <x v="31"/>
    <x v="8"/>
    <m/>
    <x v="13"/>
    <x v="1"/>
    <x v="0"/>
    <s v="SL9@tidalwaveautospa.com"/>
    <x v="8"/>
  </r>
  <r>
    <x v="75"/>
    <x v="231"/>
    <n v="38.33"/>
    <x v="25"/>
    <x v="10"/>
    <m/>
    <x v="13"/>
    <x v="1"/>
    <x v="0"/>
    <s v="SL9@tidalwaveautospa.com"/>
    <x v="10"/>
  </r>
  <r>
    <x v="75"/>
    <x v="231"/>
    <n v="38.33"/>
    <x v="25"/>
    <x v="10"/>
    <m/>
    <x v="13"/>
    <x v="1"/>
    <x v="0"/>
    <s v="SL9@tidalwaveautospa.com"/>
    <x v="8"/>
  </r>
  <r>
    <x v="75"/>
    <x v="231"/>
    <n v="192.59"/>
    <x v="54"/>
    <x v="3"/>
    <m/>
    <x v="13"/>
    <x v="1"/>
    <x v="0"/>
    <s v="SL9@tidalwaveautospa.com"/>
    <x v="10"/>
  </r>
  <r>
    <x v="75"/>
    <x v="231"/>
    <n v="192.59"/>
    <x v="54"/>
    <x v="3"/>
    <m/>
    <x v="13"/>
    <x v="1"/>
    <x v="0"/>
    <s v="SL9@tidalwaveautospa.com"/>
    <x v="8"/>
  </r>
  <r>
    <x v="75"/>
    <x v="231"/>
    <n v="154.26"/>
    <x v="4"/>
    <x v="10"/>
    <m/>
    <x v="13"/>
    <x v="1"/>
    <x v="0"/>
    <s v="SL9@tidalwaveautospa.com"/>
    <x v="10"/>
  </r>
  <r>
    <x v="75"/>
    <x v="231"/>
    <n v="154.26"/>
    <x v="4"/>
    <x v="10"/>
    <m/>
    <x v="13"/>
    <x v="1"/>
    <x v="0"/>
    <s v="SL9@tidalwaveautospa.com"/>
    <x v="8"/>
  </r>
  <r>
    <x v="75"/>
    <x v="231"/>
    <n v="125"/>
    <x v="55"/>
    <x v="8"/>
    <m/>
    <x v="13"/>
    <x v="1"/>
    <x v="0"/>
    <s v="SL9@tidalwaveautospa.com"/>
    <x v="10"/>
  </r>
  <r>
    <x v="75"/>
    <x v="231"/>
    <n v="125"/>
    <x v="55"/>
    <x v="8"/>
    <m/>
    <x v="13"/>
    <x v="1"/>
    <x v="0"/>
    <s v="SL9@tidalwaveautospa.com"/>
    <x v="8"/>
  </r>
  <r>
    <x v="76"/>
    <x v="232"/>
    <n v="686.75"/>
    <x v="97"/>
    <x v="0"/>
    <m/>
    <x v="15"/>
    <x v="0"/>
    <x v="0"/>
    <s v="SL363@tidalwaveautospa.com"/>
    <x v="0"/>
  </r>
  <r>
    <x v="76"/>
    <x v="233"/>
    <n v="240.7"/>
    <x v="159"/>
    <x v="0"/>
    <m/>
    <x v="15"/>
    <x v="1"/>
    <x v="0"/>
    <s v="SL363@tidalwaveautospa.com"/>
    <x v="0"/>
  </r>
  <r>
    <x v="76"/>
    <x v="233"/>
    <n v="647"/>
    <x v="161"/>
    <x v="0"/>
    <m/>
    <x v="15"/>
    <x v="1"/>
    <x v="0"/>
    <s v="SL363@tidalwaveautospa.com"/>
    <x v="0"/>
  </r>
  <r>
    <x v="76"/>
    <x v="233"/>
    <n v="168"/>
    <x v="162"/>
    <x v="0"/>
    <m/>
    <x v="15"/>
    <x v="1"/>
    <x v="0"/>
    <s v="SL363@tidalwaveautospa.com"/>
    <x v="0"/>
  </r>
  <r>
    <x v="76"/>
    <x v="234"/>
    <n v="140.82"/>
    <x v="132"/>
    <x v="8"/>
    <m/>
    <x v="15"/>
    <x v="1"/>
    <x v="0"/>
    <s v="SL363@tidalwaveautospa.com"/>
    <x v="0"/>
  </r>
  <r>
    <x v="76"/>
    <x v="235"/>
    <n v="140.82"/>
    <x v="132"/>
    <x v="8"/>
    <m/>
    <x v="15"/>
    <x v="1"/>
    <x v="0"/>
    <s v="SL363@tidalwaveautospa.com"/>
    <x v="0"/>
  </r>
  <r>
    <x v="76"/>
    <x v="235"/>
    <n v="145.59"/>
    <x v="17"/>
    <x v="3"/>
    <m/>
    <x v="15"/>
    <x v="1"/>
    <x v="0"/>
    <s v="SL363@tidalwaveautospa.com"/>
    <x v="0"/>
  </r>
  <r>
    <x v="76"/>
    <x v="235"/>
    <n v="22.14"/>
    <x v="24"/>
    <x v="4"/>
    <m/>
    <x v="15"/>
    <x v="1"/>
    <x v="0"/>
    <s v="SL363@tidalwaveautospa.com"/>
    <x v="0"/>
  </r>
  <r>
    <x v="76"/>
    <x v="235"/>
    <n v="22.14"/>
    <x v="32"/>
    <x v="4"/>
    <m/>
    <x v="15"/>
    <x v="1"/>
    <x v="0"/>
    <s v="SL363@tidalwaveautospa.com"/>
    <x v="0"/>
  </r>
  <r>
    <x v="76"/>
    <x v="236"/>
    <n v="42.7"/>
    <x v="205"/>
    <x v="4"/>
    <m/>
    <x v="15"/>
    <x v="1"/>
    <x v="0"/>
    <s v="SL363@tidalwaveautospa.com"/>
    <x v="6"/>
  </r>
  <r>
    <x v="76"/>
    <x v="236"/>
    <n v="13.7"/>
    <x v="205"/>
    <x v="4"/>
    <m/>
    <x v="15"/>
    <x v="1"/>
    <x v="0"/>
    <s v="SL363@tidalwaveautospa.com"/>
    <x v="6"/>
  </r>
  <r>
    <x v="76"/>
    <x v="236"/>
    <n v="7.9"/>
    <x v="205"/>
    <x v="4"/>
    <m/>
    <x v="15"/>
    <x v="1"/>
    <x v="0"/>
    <s v="SL363@tidalwaveautospa.com"/>
    <x v="6"/>
  </r>
  <r>
    <x v="76"/>
    <x v="236"/>
    <n v="20.010000000000002"/>
    <x v="206"/>
    <x v="4"/>
    <m/>
    <x v="15"/>
    <x v="1"/>
    <x v="0"/>
    <s v="SL363@tidalwaveautospa.com"/>
    <x v="6"/>
  </r>
  <r>
    <x v="76"/>
    <x v="236"/>
    <n v="10.72"/>
    <x v="206"/>
    <x v="4"/>
    <m/>
    <x v="15"/>
    <x v="1"/>
    <x v="0"/>
    <s v="SL363@tidalwaveautospa.com"/>
    <x v="6"/>
  </r>
  <r>
    <x v="77"/>
    <x v="237"/>
    <n v="108.73"/>
    <x v="207"/>
    <x v="1"/>
    <m/>
    <x v="0"/>
    <x v="0"/>
    <x v="0"/>
    <s v=""/>
    <x v="0"/>
  </r>
  <r>
    <x v="78"/>
    <x v="238"/>
    <n v="215.27"/>
    <x v="208"/>
    <x v="1"/>
    <m/>
    <x v="14"/>
    <x v="1"/>
    <x v="0"/>
    <s v="SL21@tidalwaveautospa.com"/>
    <x v="0"/>
  </r>
  <r>
    <x v="78"/>
    <x v="238"/>
    <n v="92.74"/>
    <x v="47"/>
    <x v="1"/>
    <m/>
    <x v="14"/>
    <x v="1"/>
    <x v="0"/>
    <s v="SL21@tidalwaveautospa.com"/>
    <x v="0"/>
  </r>
  <r>
    <x v="78"/>
    <x v="238"/>
    <n v="437.4"/>
    <x v="123"/>
    <x v="1"/>
    <m/>
    <x v="14"/>
    <x v="1"/>
    <x v="0"/>
    <s v="SL21@tidalwaveautospa.com"/>
    <x v="0"/>
  </r>
  <r>
    <x v="78"/>
    <x v="239"/>
    <n v="256.62"/>
    <x v="209"/>
    <x v="1"/>
    <m/>
    <x v="14"/>
    <x v="1"/>
    <x v="0"/>
    <s v="SL21@tidalwaveautospa.com"/>
    <x v="0"/>
  </r>
  <r>
    <x v="78"/>
    <x v="239"/>
    <n v="171.5"/>
    <x v="75"/>
    <x v="1"/>
    <m/>
    <x v="14"/>
    <x v="1"/>
    <x v="0"/>
    <s v="SL21@tidalwaveautospa.com"/>
    <x v="0"/>
  </r>
  <r>
    <x v="78"/>
    <x v="240"/>
    <n v="104.36"/>
    <x v="101"/>
    <x v="1"/>
    <m/>
    <x v="14"/>
    <x v="2"/>
    <x v="0"/>
    <s v="SL21@tidalwaveautospa.com"/>
    <x v="0"/>
  </r>
  <r>
    <x v="78"/>
    <x v="240"/>
    <n v="104.36"/>
    <x v="101"/>
    <x v="1"/>
    <m/>
    <x v="14"/>
    <x v="1"/>
    <x v="0"/>
    <s v="SL21@tidalwaveautospa.com"/>
    <x v="0"/>
  </r>
  <r>
    <x v="78"/>
    <x v="240"/>
    <n v="561.45000000000005"/>
    <x v="156"/>
    <x v="8"/>
    <m/>
    <x v="14"/>
    <x v="1"/>
    <x v="0"/>
    <s v="SL21@tidalwaveautospa.com"/>
    <x v="0"/>
  </r>
  <r>
    <x v="78"/>
    <x v="240"/>
    <n v="105.49"/>
    <x v="160"/>
    <x v="8"/>
    <m/>
    <x v="14"/>
    <x v="1"/>
    <x v="0"/>
    <s v="SL21@tidalwaveautospa.com"/>
    <x v="0"/>
  </r>
  <r>
    <x v="78"/>
    <x v="241"/>
    <n v="31.65"/>
    <x v="44"/>
    <x v="4"/>
    <m/>
    <x v="14"/>
    <x v="1"/>
    <x v="0"/>
    <s v="SL21@tidalwaveautospa.com"/>
    <x v="0"/>
  </r>
  <r>
    <x v="78"/>
    <x v="241"/>
    <n v="31.65"/>
    <x v="44"/>
    <x v="4"/>
    <m/>
    <x v="14"/>
    <x v="1"/>
    <x v="0"/>
    <s v="SL21@tidalwaveautospa.com"/>
    <x v="4"/>
  </r>
  <r>
    <x v="78"/>
    <x v="241"/>
    <n v="10.58"/>
    <x v="45"/>
    <x v="4"/>
    <m/>
    <x v="14"/>
    <x v="1"/>
    <x v="0"/>
    <s v="SL21@tidalwaveautospa.com"/>
    <x v="0"/>
  </r>
  <r>
    <x v="78"/>
    <x v="241"/>
    <n v="54.33"/>
    <x v="45"/>
    <x v="2"/>
    <m/>
    <x v="14"/>
    <x v="1"/>
    <x v="0"/>
    <s v="SL21@tidalwaveautospa.com"/>
    <x v="0"/>
  </r>
  <r>
    <x v="78"/>
    <x v="241"/>
    <n v="10.58"/>
    <x v="45"/>
    <x v="4"/>
    <m/>
    <x v="14"/>
    <x v="1"/>
    <x v="0"/>
    <s v="SL21@tidalwaveautospa.com"/>
    <x v="4"/>
  </r>
  <r>
    <x v="78"/>
    <x v="241"/>
    <n v="54.33"/>
    <x v="45"/>
    <x v="2"/>
    <m/>
    <x v="14"/>
    <x v="1"/>
    <x v="0"/>
    <s v="SL21@tidalwaveautospa.com"/>
    <x v="4"/>
  </r>
  <r>
    <x v="78"/>
    <x v="241"/>
    <n v="10.7"/>
    <x v="12"/>
    <x v="4"/>
    <m/>
    <x v="14"/>
    <x v="1"/>
    <x v="0"/>
    <s v="SL21@tidalwaveautospa.com"/>
    <x v="0"/>
  </r>
  <r>
    <x v="78"/>
    <x v="241"/>
    <n v="10.7"/>
    <x v="12"/>
    <x v="4"/>
    <m/>
    <x v="14"/>
    <x v="1"/>
    <x v="0"/>
    <s v="SL21@tidalwaveautospa.com"/>
    <x v="4"/>
  </r>
  <r>
    <x v="78"/>
    <x v="241"/>
    <n v="382.44"/>
    <x v="144"/>
    <x v="4"/>
    <m/>
    <x v="14"/>
    <x v="1"/>
    <x v="0"/>
    <s v="SL21@tidalwaveautospa.com"/>
    <x v="0"/>
  </r>
  <r>
    <x v="78"/>
    <x v="241"/>
    <n v="258.68"/>
    <x v="144"/>
    <x v="2"/>
    <m/>
    <x v="14"/>
    <x v="1"/>
    <x v="0"/>
    <s v="SL21@tidalwaveautospa.com"/>
    <x v="0"/>
  </r>
  <r>
    <x v="78"/>
    <x v="241"/>
    <n v="382.44"/>
    <x v="144"/>
    <x v="4"/>
    <m/>
    <x v="14"/>
    <x v="1"/>
    <x v="0"/>
    <s v="SL21@tidalwaveautospa.com"/>
    <x v="4"/>
  </r>
  <r>
    <x v="78"/>
    <x v="241"/>
    <n v="258.68"/>
    <x v="144"/>
    <x v="2"/>
    <m/>
    <x v="14"/>
    <x v="1"/>
    <x v="0"/>
    <s v="SL21@tidalwaveautospa.com"/>
    <x v="4"/>
  </r>
  <r>
    <x v="78"/>
    <x v="241"/>
    <n v="258.68"/>
    <x v="144"/>
    <x v="2"/>
    <m/>
    <x v="14"/>
    <x v="1"/>
    <x v="0"/>
    <s v="SL21@tidalwaveautospa.com"/>
    <x v="7"/>
  </r>
  <r>
    <x v="78"/>
    <x v="241"/>
    <n v="20.309999999999999"/>
    <x v="25"/>
    <x v="4"/>
    <m/>
    <x v="14"/>
    <x v="1"/>
    <x v="0"/>
    <s v="SL21@tidalwaveautospa.com"/>
    <x v="0"/>
  </r>
  <r>
    <x v="78"/>
    <x v="241"/>
    <n v="20.309999999999999"/>
    <x v="25"/>
    <x v="4"/>
    <m/>
    <x v="14"/>
    <x v="1"/>
    <x v="0"/>
    <s v="SL21@tidalwaveautospa.com"/>
    <x v="4"/>
  </r>
  <r>
    <x v="78"/>
    <x v="241"/>
    <n v="16"/>
    <x v="26"/>
    <x v="4"/>
    <m/>
    <x v="14"/>
    <x v="1"/>
    <x v="0"/>
    <s v="SL21@tidalwaveautospa.com"/>
    <x v="0"/>
  </r>
  <r>
    <x v="78"/>
    <x v="241"/>
    <n v="44.16"/>
    <x v="26"/>
    <x v="4"/>
    <m/>
    <x v="14"/>
    <x v="1"/>
    <x v="0"/>
    <s v="SL21@tidalwaveautospa.com"/>
    <x v="0"/>
  </r>
  <r>
    <x v="78"/>
    <x v="241"/>
    <n v="16"/>
    <x v="26"/>
    <x v="4"/>
    <m/>
    <x v="14"/>
    <x v="1"/>
    <x v="0"/>
    <s v="SL21@tidalwaveautospa.com"/>
    <x v="4"/>
  </r>
  <r>
    <x v="78"/>
    <x v="241"/>
    <n v="44.16"/>
    <x v="26"/>
    <x v="4"/>
    <m/>
    <x v="14"/>
    <x v="1"/>
    <x v="0"/>
    <s v="SL21@tidalwaveautospa.com"/>
    <x v="4"/>
  </r>
  <r>
    <x v="79"/>
    <x v="242"/>
    <n v="10.72"/>
    <x v="210"/>
    <x v="6"/>
    <m/>
    <x v="30"/>
    <x v="4"/>
    <x v="0"/>
    <s v="ASL252@tidalwaveautospa.com"/>
    <x v="3"/>
  </r>
  <r>
    <x v="80"/>
    <x v="243"/>
    <n v="912.48"/>
    <x v="211"/>
    <x v="1"/>
    <m/>
    <x v="0"/>
    <x v="1"/>
    <x v="0"/>
    <s v=""/>
    <x v="0"/>
  </r>
  <r>
    <x v="81"/>
    <x v="244"/>
    <n v="2055.61"/>
    <x v="208"/>
    <x v="1"/>
    <m/>
    <x v="23"/>
    <x v="1"/>
    <x v="0"/>
    <s v="SL230@tidalwaveautospa.com"/>
    <x v="0"/>
  </r>
  <r>
    <x v="81"/>
    <x v="62"/>
    <n v="2055.61"/>
    <x v="208"/>
    <x v="1"/>
    <m/>
    <x v="23"/>
    <x v="2"/>
    <x v="0"/>
    <s v="SL230@tidalwaveautospa.com"/>
    <x v="0"/>
  </r>
  <r>
    <x v="81"/>
    <x v="244"/>
    <n v="576.9"/>
    <x v="212"/>
    <x v="1"/>
    <m/>
    <x v="23"/>
    <x v="1"/>
    <x v="0"/>
    <s v="SL230@tidalwaveautospa.com"/>
    <x v="0"/>
  </r>
  <r>
    <x v="81"/>
    <x v="245"/>
    <n v="235.86"/>
    <x v="52"/>
    <x v="19"/>
    <m/>
    <x v="23"/>
    <x v="1"/>
    <x v="0"/>
    <s v="SL230@tidalwaveautospa.com"/>
    <x v="0"/>
  </r>
  <r>
    <x v="81"/>
    <x v="245"/>
    <n v="154.08000000000001"/>
    <x v="52"/>
    <x v="2"/>
    <m/>
    <x v="23"/>
    <x v="1"/>
    <x v="0"/>
    <s v="SL230@tidalwaveautospa.com"/>
    <x v="0"/>
  </r>
  <r>
    <x v="81"/>
    <x v="245"/>
    <n v="154.08000000000001"/>
    <x v="52"/>
    <x v="12"/>
    <m/>
    <x v="23"/>
    <x v="1"/>
    <x v="0"/>
    <s v="SL230@tidalwaveautospa.com"/>
    <x v="12"/>
  </r>
  <r>
    <x v="81"/>
    <x v="245"/>
    <n v="258.01"/>
    <x v="44"/>
    <x v="9"/>
    <m/>
    <x v="23"/>
    <x v="1"/>
    <x v="0"/>
    <s v="SL230@tidalwaveautospa.com"/>
    <x v="0"/>
  </r>
  <r>
    <x v="81"/>
    <x v="245"/>
    <n v="38.58"/>
    <x v="44"/>
    <x v="9"/>
    <m/>
    <x v="23"/>
    <x v="1"/>
    <x v="0"/>
    <s v="SL230@tidalwaveautospa.com"/>
    <x v="0"/>
  </r>
  <r>
    <x v="81"/>
    <x v="245"/>
    <n v="258.01"/>
    <x v="44"/>
    <x v="2"/>
    <m/>
    <x v="23"/>
    <x v="1"/>
    <x v="0"/>
    <s v="SL230@tidalwaveautospa.com"/>
    <x v="0"/>
  </r>
  <r>
    <x v="81"/>
    <x v="245"/>
    <n v="38.58"/>
    <x v="44"/>
    <x v="2"/>
    <m/>
    <x v="23"/>
    <x v="1"/>
    <x v="0"/>
    <s v="SL230@tidalwaveautospa.com"/>
    <x v="0"/>
  </r>
  <r>
    <x v="81"/>
    <x v="245"/>
    <n v="235.86"/>
    <x v="10"/>
    <x v="19"/>
    <m/>
    <x v="23"/>
    <x v="1"/>
    <x v="0"/>
    <s v="SL230@tidalwaveautospa.com"/>
    <x v="12"/>
  </r>
  <r>
    <x v="81"/>
    <x v="245"/>
    <n v="159.1"/>
    <x v="32"/>
    <x v="2"/>
    <m/>
    <x v="23"/>
    <x v="1"/>
    <x v="0"/>
    <s v="SL230@tidalwaveautospa.com"/>
    <x v="0"/>
  </r>
  <r>
    <x v="81"/>
    <x v="245"/>
    <n v="159.1"/>
    <x v="32"/>
    <x v="2"/>
    <m/>
    <x v="23"/>
    <x v="1"/>
    <x v="0"/>
    <s v="SL230@tidalwaveautospa.com"/>
    <x v="12"/>
  </r>
  <r>
    <x v="81"/>
    <x v="245"/>
    <n v="159.1"/>
    <x v="32"/>
    <x v="2"/>
    <m/>
    <x v="23"/>
    <x v="1"/>
    <x v="0"/>
    <s v="SL230@tidalwaveautospa.com"/>
    <x v="1"/>
  </r>
  <r>
    <x v="81"/>
    <x v="246"/>
    <n v="785.35"/>
    <x v="166"/>
    <x v="5"/>
    <m/>
    <x v="23"/>
    <x v="3"/>
    <x v="0"/>
    <s v="SL230@tidalwaveautospa.com"/>
    <x v="1"/>
  </r>
  <r>
    <x v="82"/>
    <x v="98"/>
    <n v="22.09"/>
    <x v="184"/>
    <x v="11"/>
    <m/>
    <x v="28"/>
    <x v="1"/>
    <x v="0"/>
    <s v="SL142@tidalwaveautospa.com"/>
    <x v="0"/>
  </r>
  <r>
    <x v="82"/>
    <x v="98"/>
    <n v="96.49"/>
    <x v="184"/>
    <x v="11"/>
    <m/>
    <x v="28"/>
    <x v="1"/>
    <x v="0"/>
    <s v="SL142@tidalwaveautospa.com"/>
    <x v="0"/>
  </r>
  <r>
    <x v="82"/>
    <x v="98"/>
    <n v="56.8"/>
    <x v="200"/>
    <x v="11"/>
    <m/>
    <x v="28"/>
    <x v="1"/>
    <x v="0"/>
    <s v="SL142@tidalwaveautospa.com"/>
    <x v="0"/>
  </r>
  <r>
    <x v="82"/>
    <x v="98"/>
    <n v="32.979999999999997"/>
    <x v="200"/>
    <x v="11"/>
    <m/>
    <x v="28"/>
    <x v="1"/>
    <x v="0"/>
    <s v="SL142@tidalwaveautospa.com"/>
    <x v="0"/>
  </r>
  <r>
    <x v="82"/>
    <x v="98"/>
    <n v="24.09"/>
    <x v="107"/>
    <x v="11"/>
    <m/>
    <x v="28"/>
    <x v="1"/>
    <x v="0"/>
    <s v="SL142@tidalwaveautospa.com"/>
    <x v="0"/>
  </r>
  <r>
    <x v="82"/>
    <x v="98"/>
    <n v="8.07"/>
    <x v="108"/>
    <x v="11"/>
    <m/>
    <x v="28"/>
    <x v="1"/>
    <x v="0"/>
    <s v="SL142@tidalwaveautospa.com"/>
    <x v="0"/>
  </r>
  <r>
    <x v="82"/>
    <x v="98"/>
    <n v="35.299999999999997"/>
    <x v="208"/>
    <x v="11"/>
    <m/>
    <x v="28"/>
    <x v="1"/>
    <x v="0"/>
    <s v="SL142@tidalwaveautospa.com"/>
    <x v="0"/>
  </r>
  <r>
    <x v="82"/>
    <x v="98"/>
    <n v="20.85"/>
    <x v="47"/>
    <x v="11"/>
    <m/>
    <x v="28"/>
    <x v="1"/>
    <x v="0"/>
    <s v="SL142@tidalwaveautospa.com"/>
    <x v="0"/>
  </r>
  <r>
    <x v="82"/>
    <x v="98"/>
    <n v="13.29"/>
    <x v="104"/>
    <x v="11"/>
    <m/>
    <x v="28"/>
    <x v="1"/>
    <x v="0"/>
    <s v="SL142@tidalwaveautospa.com"/>
    <x v="0"/>
  </r>
  <r>
    <x v="82"/>
    <x v="247"/>
    <s v="All items"/>
    <x v="150"/>
    <x v="11"/>
    <m/>
    <x v="28"/>
    <x v="1"/>
    <x v="0"/>
    <s v="SL142@tidalwaveautospa.com"/>
    <x v="0"/>
  </r>
  <r>
    <x v="82"/>
    <x v="248"/>
    <n v="33.270000000000003"/>
    <x v="67"/>
    <x v="10"/>
    <m/>
    <x v="28"/>
    <x v="1"/>
    <x v="0"/>
    <s v="SL142@tidalwaveautospa.com"/>
    <x v="0"/>
  </r>
  <r>
    <x v="82"/>
    <x v="249"/>
    <n v="66.69"/>
    <x v="213"/>
    <x v="10"/>
    <m/>
    <x v="28"/>
    <x v="1"/>
    <x v="0"/>
    <s v="SL142@tidalwaveautospa.com"/>
    <x v="10"/>
  </r>
  <r>
    <x v="82"/>
    <x v="250"/>
    <n v="16.260000000000002"/>
    <x v="7"/>
    <x v="4"/>
    <m/>
    <x v="28"/>
    <x v="1"/>
    <x v="0"/>
    <s v="SL142@tidalwaveautospa.com"/>
    <x v="4"/>
  </r>
  <r>
    <x v="82"/>
    <x v="250"/>
    <n v="-51.7"/>
    <x v="8"/>
    <x v="10"/>
    <m/>
    <x v="28"/>
    <x v="1"/>
    <x v="0"/>
    <s v="SL142@tidalwaveautospa.com"/>
    <x v="4"/>
  </r>
  <r>
    <x v="82"/>
    <x v="251"/>
    <n v="30.74"/>
    <x v="170"/>
    <x v="5"/>
    <m/>
    <x v="28"/>
    <x v="3"/>
    <x v="0"/>
    <s v="SL142@tidalwaveautospa.com"/>
    <x v="11"/>
  </r>
  <r>
    <x v="83"/>
    <x v="252"/>
    <n v="200.62"/>
    <x v="42"/>
    <x v="9"/>
    <m/>
    <x v="10"/>
    <x v="0"/>
    <x v="0"/>
    <s v="christopher.george@twavelead.com"/>
    <x v="0"/>
  </r>
  <r>
    <x v="83"/>
    <x v="253"/>
    <n v="343.5"/>
    <x v="16"/>
    <x v="7"/>
    <m/>
    <x v="10"/>
    <x v="0"/>
    <x v="0"/>
    <s v="christopher.george@twavelead.com"/>
    <x v="0"/>
  </r>
  <r>
    <x v="83"/>
    <x v="254"/>
    <n v="52.99"/>
    <x v="3"/>
    <x v="4"/>
    <m/>
    <x v="10"/>
    <x v="1"/>
    <x v="0"/>
    <s v="christopher.george@twavelead.com"/>
    <x v="0"/>
  </r>
  <r>
    <x v="83"/>
    <x v="255"/>
    <n v="1143.0899999999999"/>
    <x v="59"/>
    <x v="5"/>
    <m/>
    <x v="10"/>
    <x v="3"/>
    <x v="0"/>
    <s v="christopher.george@twavelead.com"/>
    <x v="12"/>
  </r>
  <r>
    <x v="84"/>
    <x v="256"/>
    <n v="25.34"/>
    <x v="38"/>
    <x v="4"/>
    <m/>
    <x v="9"/>
    <x v="1"/>
    <x v="0"/>
    <s v="christopher.lopez@tidalwaveautospa.com"/>
    <x v="0"/>
  </r>
  <r>
    <x v="84"/>
    <x v="256"/>
    <n v="177.63"/>
    <x v="38"/>
    <x v="10"/>
    <m/>
    <x v="9"/>
    <x v="1"/>
    <x v="0"/>
    <s v="christopher.lopez@tidalwaveautospa.com"/>
    <x v="0"/>
  </r>
  <r>
    <x v="84"/>
    <x v="256"/>
    <n v="177.63"/>
    <x v="38"/>
    <x v="2"/>
    <m/>
    <x v="9"/>
    <x v="1"/>
    <x v="0"/>
    <s v="christopher.lopez@tidalwaveautospa.com"/>
    <x v="9"/>
  </r>
  <r>
    <x v="85"/>
    <x v="257"/>
    <n v="95.66"/>
    <x v="43"/>
    <x v="11"/>
    <m/>
    <x v="15"/>
    <x v="1"/>
    <x v="0"/>
    <s v="SL324@tidalwaveautospa.com"/>
    <x v="0"/>
  </r>
  <r>
    <x v="85"/>
    <x v="257"/>
    <n v="95.66"/>
    <x v="43"/>
    <x v="11"/>
    <m/>
    <x v="15"/>
    <x v="1"/>
    <x v="0"/>
    <s v="SL324@tidalwaveautospa.com"/>
    <x v="0"/>
  </r>
  <r>
    <x v="85"/>
    <x v="257"/>
    <n v="95.66"/>
    <x v="43"/>
    <x v="11"/>
    <m/>
    <x v="15"/>
    <x v="1"/>
    <x v="0"/>
    <s v="SL324@tidalwaveautospa.com"/>
    <x v="1"/>
  </r>
  <r>
    <x v="85"/>
    <x v="257"/>
    <n v="12.69"/>
    <x v="2"/>
    <x v="11"/>
    <m/>
    <x v="15"/>
    <x v="1"/>
    <x v="0"/>
    <s v="SL324@tidalwaveautospa.com"/>
    <x v="0"/>
  </r>
  <r>
    <x v="85"/>
    <x v="257"/>
    <n v="12.69"/>
    <x v="2"/>
    <x v="11"/>
    <m/>
    <x v="15"/>
    <x v="1"/>
    <x v="0"/>
    <s v="SL324@tidalwaveautospa.com"/>
    <x v="0"/>
  </r>
  <r>
    <x v="85"/>
    <x v="257"/>
    <n v="12.69"/>
    <x v="2"/>
    <x v="11"/>
    <m/>
    <x v="15"/>
    <x v="1"/>
    <x v="0"/>
    <s v="SL324@tidalwaveautospa.com"/>
    <x v="1"/>
  </r>
  <r>
    <x v="85"/>
    <x v="257"/>
    <n v="27.6"/>
    <x v="182"/>
    <x v="11"/>
    <m/>
    <x v="15"/>
    <x v="1"/>
    <x v="0"/>
    <s v="SL324@tidalwaveautospa.com"/>
    <x v="0"/>
  </r>
  <r>
    <x v="85"/>
    <x v="257"/>
    <n v="75.59"/>
    <x v="182"/>
    <x v="11"/>
    <m/>
    <x v="15"/>
    <x v="1"/>
    <x v="0"/>
    <s v="SL324@tidalwaveautospa.com"/>
    <x v="0"/>
  </r>
  <r>
    <x v="85"/>
    <x v="257"/>
    <n v="27.6"/>
    <x v="182"/>
    <x v="11"/>
    <m/>
    <x v="15"/>
    <x v="1"/>
    <x v="0"/>
    <s v="SL324@tidalwaveautospa.com"/>
    <x v="0"/>
  </r>
  <r>
    <x v="85"/>
    <x v="257"/>
    <n v="75.59"/>
    <x v="182"/>
    <x v="11"/>
    <m/>
    <x v="15"/>
    <x v="1"/>
    <x v="0"/>
    <s v="SL324@tidalwaveautospa.com"/>
    <x v="0"/>
  </r>
  <r>
    <x v="85"/>
    <x v="257"/>
    <n v="27.6"/>
    <x v="182"/>
    <x v="11"/>
    <m/>
    <x v="15"/>
    <x v="1"/>
    <x v="0"/>
    <s v="SL324@tidalwaveautospa.com"/>
    <x v="1"/>
  </r>
  <r>
    <x v="85"/>
    <x v="257"/>
    <n v="75.59"/>
    <x v="182"/>
    <x v="11"/>
    <m/>
    <x v="15"/>
    <x v="1"/>
    <x v="0"/>
    <s v="SL324@tidalwaveautospa.com"/>
    <x v="1"/>
  </r>
  <r>
    <x v="85"/>
    <x v="258"/>
    <n v="68.510000000000005"/>
    <x v="22"/>
    <x v="10"/>
    <m/>
    <x v="15"/>
    <x v="1"/>
    <x v="0"/>
    <s v="SL324@tidalwaveautospa.com"/>
    <x v="0"/>
  </r>
  <r>
    <x v="85"/>
    <x v="258"/>
    <n v="68.510000000000005"/>
    <x v="22"/>
    <x v="10"/>
    <m/>
    <x v="15"/>
    <x v="1"/>
    <x v="0"/>
    <s v="SL324@tidalwaveautospa.com"/>
    <x v="1"/>
  </r>
  <r>
    <x v="85"/>
    <x v="258"/>
    <n v="122.08"/>
    <x v="23"/>
    <x v="2"/>
    <m/>
    <x v="15"/>
    <x v="1"/>
    <x v="0"/>
    <s v="SL324@tidalwaveautospa.com"/>
    <x v="0"/>
  </r>
  <r>
    <x v="85"/>
    <x v="259"/>
    <n v="46.53"/>
    <x v="106"/>
    <x v="2"/>
    <m/>
    <x v="15"/>
    <x v="1"/>
    <x v="0"/>
    <s v="SL324@tidalwaveautospa.com"/>
    <x v="0"/>
  </r>
  <r>
    <x v="85"/>
    <x v="259"/>
    <n v="46.53"/>
    <x v="106"/>
    <x v="2"/>
    <m/>
    <x v="15"/>
    <x v="1"/>
    <x v="0"/>
    <s v="SL324@tidalwaveautospa.com"/>
    <x v="1"/>
  </r>
  <r>
    <x v="85"/>
    <x v="259"/>
    <n v="46.53"/>
    <x v="106"/>
    <x v="2"/>
    <m/>
    <x v="15"/>
    <x v="1"/>
    <x v="0"/>
    <s v="SL324@tidalwaveautospa.com"/>
    <x v="7"/>
  </r>
  <r>
    <x v="85"/>
    <x v="257"/>
    <n v="80.89"/>
    <x v="18"/>
    <x v="11"/>
    <m/>
    <x v="15"/>
    <x v="1"/>
    <x v="0"/>
    <s v="SL324@tidalwaveautospa.com"/>
    <x v="0"/>
  </r>
  <r>
    <x v="85"/>
    <x v="257"/>
    <n v="80.89"/>
    <x v="18"/>
    <x v="11"/>
    <m/>
    <x v="15"/>
    <x v="1"/>
    <x v="0"/>
    <s v="SL324@tidalwaveautospa.com"/>
    <x v="0"/>
  </r>
  <r>
    <x v="85"/>
    <x v="257"/>
    <n v="80.89"/>
    <x v="18"/>
    <x v="11"/>
    <m/>
    <x v="15"/>
    <x v="1"/>
    <x v="0"/>
    <s v="SL324@tidalwaveautospa.com"/>
    <x v="1"/>
  </r>
  <r>
    <x v="85"/>
    <x v="259"/>
    <n v="40.04"/>
    <x v="24"/>
    <x v="2"/>
    <m/>
    <x v="15"/>
    <x v="1"/>
    <x v="0"/>
    <s v="SL324@tidalwaveautospa.com"/>
    <x v="0"/>
  </r>
  <r>
    <x v="85"/>
    <x v="259"/>
    <n v="40.04"/>
    <x v="24"/>
    <x v="2"/>
    <m/>
    <x v="15"/>
    <x v="1"/>
    <x v="0"/>
    <s v="SL324@tidalwaveautospa.com"/>
    <x v="1"/>
  </r>
  <r>
    <x v="85"/>
    <x v="259"/>
    <n v="40.04"/>
    <x v="24"/>
    <x v="2"/>
    <m/>
    <x v="15"/>
    <x v="1"/>
    <x v="0"/>
    <s v="SL324@tidalwaveautospa.com"/>
    <x v="7"/>
  </r>
  <r>
    <x v="85"/>
    <x v="259"/>
    <n v="39.200000000000003"/>
    <x v="26"/>
    <x v="2"/>
    <m/>
    <x v="15"/>
    <x v="1"/>
    <x v="0"/>
    <s v="SL324@tidalwaveautospa.com"/>
    <x v="0"/>
  </r>
  <r>
    <x v="85"/>
    <x v="259"/>
    <n v="39.200000000000003"/>
    <x v="26"/>
    <x v="2"/>
    <m/>
    <x v="15"/>
    <x v="1"/>
    <x v="0"/>
    <s v="SL324@tidalwaveautospa.com"/>
    <x v="1"/>
  </r>
  <r>
    <x v="85"/>
    <x v="259"/>
    <n v="39.200000000000003"/>
    <x v="26"/>
    <x v="2"/>
    <m/>
    <x v="15"/>
    <x v="1"/>
    <x v="0"/>
    <s v="SL324@tidalwaveautospa.com"/>
    <x v="7"/>
  </r>
  <r>
    <x v="85"/>
    <x v="259"/>
    <n v="21.5"/>
    <x v="33"/>
    <x v="4"/>
    <m/>
    <x v="15"/>
    <x v="1"/>
    <x v="0"/>
    <s v="SL324@tidalwaveautospa.com"/>
    <x v="0"/>
  </r>
  <r>
    <x v="86"/>
    <x v="260"/>
    <n v="149"/>
    <x v="214"/>
    <x v="0"/>
    <m/>
    <x v="0"/>
    <x v="1"/>
    <x v="0"/>
    <s v=""/>
    <x v="0"/>
  </r>
  <r>
    <x v="87"/>
    <x v="261"/>
    <n v="1050.56"/>
    <x v="151"/>
    <x v="9"/>
    <m/>
    <x v="27"/>
    <x v="1"/>
    <x v="0"/>
    <s v="clayton.gibson@tidalwaveautospa.com"/>
    <x v="0"/>
  </r>
  <r>
    <x v="87"/>
    <x v="261"/>
    <n v="1050.56"/>
    <x v="151"/>
    <x v="9"/>
    <m/>
    <x v="27"/>
    <x v="1"/>
    <x v="0"/>
    <s v="clayton.gibson@tidalwaveautospa.com"/>
    <x v="0"/>
  </r>
  <r>
    <x v="87"/>
    <x v="261"/>
    <n v="1050.56"/>
    <x v="151"/>
    <x v="9"/>
    <m/>
    <x v="27"/>
    <x v="1"/>
    <x v="0"/>
    <s v="clayton.gibson@tidalwaveautospa.com"/>
    <x v="0"/>
  </r>
  <r>
    <x v="87"/>
    <x v="261"/>
    <n v="647.21"/>
    <x v="215"/>
    <x v="9"/>
    <m/>
    <x v="27"/>
    <x v="1"/>
    <x v="0"/>
    <s v="clayton.gibson@tidalwaveautospa.com"/>
    <x v="0"/>
  </r>
  <r>
    <x v="87"/>
    <x v="261"/>
    <n v="1350.72"/>
    <x v="215"/>
    <x v="9"/>
    <m/>
    <x v="27"/>
    <x v="1"/>
    <x v="0"/>
    <s v="clayton.gibson@tidalwaveautospa.com"/>
    <x v="0"/>
  </r>
  <r>
    <x v="87"/>
    <x v="261"/>
    <n v="1956.34"/>
    <x v="152"/>
    <x v="9"/>
    <m/>
    <x v="27"/>
    <x v="1"/>
    <x v="0"/>
    <s v="clayton.gibson@tidalwaveautospa.com"/>
    <x v="0"/>
  </r>
  <r>
    <x v="87"/>
    <x v="262"/>
    <n v="183.2"/>
    <x v="216"/>
    <x v="9"/>
    <m/>
    <x v="27"/>
    <x v="1"/>
    <x v="0"/>
    <s v="clayton.gibson@tidalwaveautospa.com"/>
    <x v="0"/>
  </r>
  <r>
    <x v="87"/>
    <x v="262"/>
    <n v="844.87"/>
    <x v="217"/>
    <x v="9"/>
    <m/>
    <x v="27"/>
    <x v="1"/>
    <x v="0"/>
    <s v="clayton.gibson@tidalwaveautospa.com"/>
    <x v="0"/>
  </r>
  <r>
    <x v="87"/>
    <x v="262"/>
    <n v="943.94"/>
    <x v="217"/>
    <x v="9"/>
    <m/>
    <x v="27"/>
    <x v="1"/>
    <x v="0"/>
    <s v="clayton.gibson@tidalwaveautospa.com"/>
    <x v="0"/>
  </r>
  <r>
    <x v="87"/>
    <x v="262"/>
    <n v="844.87"/>
    <x v="217"/>
    <x v="9"/>
    <m/>
    <x v="27"/>
    <x v="1"/>
    <x v="0"/>
    <s v="clayton.gibson@tidalwaveautospa.com"/>
    <x v="0"/>
  </r>
  <r>
    <x v="87"/>
    <x v="262"/>
    <n v="844.87"/>
    <x v="217"/>
    <x v="9"/>
    <m/>
    <x v="27"/>
    <x v="1"/>
    <x v="0"/>
    <s v="clayton.gibson@tidalwaveautospa.com"/>
    <x v="0"/>
  </r>
  <r>
    <x v="87"/>
    <x v="262"/>
    <n v="943.94"/>
    <x v="217"/>
    <x v="9"/>
    <m/>
    <x v="27"/>
    <x v="1"/>
    <x v="0"/>
    <s v="clayton.gibson@tidalwaveautospa.com"/>
    <x v="0"/>
  </r>
  <r>
    <x v="87"/>
    <x v="262"/>
    <n v="844.87"/>
    <x v="217"/>
    <x v="9"/>
    <m/>
    <x v="27"/>
    <x v="1"/>
    <x v="0"/>
    <s v="clayton.gibson@tidalwaveautospa.com"/>
    <x v="0"/>
  </r>
  <r>
    <x v="87"/>
    <x v="262"/>
    <n v="844.87"/>
    <x v="217"/>
    <x v="9"/>
    <m/>
    <x v="27"/>
    <x v="1"/>
    <x v="0"/>
    <s v="clayton.gibson@tidalwaveautospa.com"/>
    <x v="0"/>
  </r>
  <r>
    <x v="87"/>
    <x v="262"/>
    <n v="844.87"/>
    <x v="217"/>
    <x v="9"/>
    <m/>
    <x v="27"/>
    <x v="1"/>
    <x v="0"/>
    <s v="clayton.gibson@tidalwaveautospa.com"/>
    <x v="0"/>
  </r>
  <r>
    <x v="87"/>
    <x v="262"/>
    <n v="470.59"/>
    <x v="177"/>
    <x v="9"/>
    <m/>
    <x v="27"/>
    <x v="1"/>
    <x v="0"/>
    <s v="clayton.gibson@tidalwaveautospa.com"/>
    <x v="0"/>
  </r>
  <r>
    <x v="87"/>
    <x v="262"/>
    <n v="470.59"/>
    <x v="177"/>
    <x v="9"/>
    <m/>
    <x v="27"/>
    <x v="1"/>
    <x v="0"/>
    <s v="clayton.gibson@tidalwaveautospa.com"/>
    <x v="0"/>
  </r>
  <r>
    <x v="87"/>
    <x v="262"/>
    <n v="1087.92"/>
    <x v="155"/>
    <x v="9"/>
    <m/>
    <x v="27"/>
    <x v="1"/>
    <x v="0"/>
    <s v="clayton.gibson@tidalwaveautospa.com"/>
    <x v="0"/>
  </r>
  <r>
    <x v="87"/>
    <x v="262"/>
    <n v="1087.92"/>
    <x v="155"/>
    <x v="9"/>
    <m/>
    <x v="27"/>
    <x v="1"/>
    <x v="0"/>
    <s v="clayton.gibson@tidalwaveautospa.com"/>
    <x v="0"/>
  </r>
  <r>
    <x v="87"/>
    <x v="263"/>
    <n v="465.87"/>
    <x v="218"/>
    <x v="9"/>
    <m/>
    <x v="27"/>
    <x v="1"/>
    <x v="0"/>
    <s v="clayton.gibson@tidalwaveautospa.com"/>
    <x v="0"/>
  </r>
  <r>
    <x v="87"/>
    <x v="263"/>
    <n v="529.9"/>
    <x v="218"/>
    <x v="9"/>
    <m/>
    <x v="27"/>
    <x v="1"/>
    <x v="0"/>
    <s v="clayton.gibson@tidalwaveautospa.com"/>
    <x v="0"/>
  </r>
  <r>
    <x v="87"/>
    <x v="263"/>
    <n v="465.87"/>
    <x v="218"/>
    <x v="9"/>
    <m/>
    <x v="27"/>
    <x v="1"/>
    <x v="0"/>
    <s v="clayton.gibson@tidalwaveautospa.com"/>
    <x v="0"/>
  </r>
  <r>
    <x v="87"/>
    <x v="263"/>
    <n v="529.9"/>
    <x v="218"/>
    <x v="9"/>
    <m/>
    <x v="27"/>
    <x v="1"/>
    <x v="0"/>
    <s v="clayton.gibson@tidalwaveautospa.com"/>
    <x v="0"/>
  </r>
  <r>
    <x v="87"/>
    <x v="263"/>
    <n v="223.1"/>
    <x v="98"/>
    <x v="9"/>
    <m/>
    <x v="27"/>
    <x v="1"/>
    <x v="0"/>
    <s v="clayton.gibson@tidalwaveautospa.com"/>
    <x v="0"/>
  </r>
  <r>
    <x v="87"/>
    <x v="263"/>
    <n v="229.1"/>
    <x v="98"/>
    <x v="9"/>
    <m/>
    <x v="27"/>
    <x v="1"/>
    <x v="0"/>
    <s v="clayton.gibson@tidalwaveautospa.com"/>
    <x v="0"/>
  </r>
  <r>
    <x v="87"/>
    <x v="264"/>
    <n v="1384.56"/>
    <x v="162"/>
    <x v="7"/>
    <m/>
    <x v="27"/>
    <x v="1"/>
    <x v="0"/>
    <s v="clayton.gibson@tidalwaveautospa.com"/>
    <x v="0"/>
  </r>
  <r>
    <x v="87"/>
    <x v="264"/>
    <n v="1312.92"/>
    <x v="162"/>
    <x v="7"/>
    <m/>
    <x v="27"/>
    <x v="1"/>
    <x v="0"/>
    <s v="clayton.gibson@tidalwaveautospa.com"/>
    <x v="0"/>
  </r>
  <r>
    <x v="87"/>
    <x v="264"/>
    <n v="1520.68"/>
    <x v="219"/>
    <x v="7"/>
    <m/>
    <x v="27"/>
    <x v="1"/>
    <x v="0"/>
    <s v="clayton.gibson@tidalwaveautospa.com"/>
    <x v="0"/>
  </r>
  <r>
    <x v="87"/>
    <x v="264"/>
    <n v="1520.68"/>
    <x v="219"/>
    <x v="7"/>
    <m/>
    <x v="27"/>
    <x v="1"/>
    <x v="0"/>
    <s v="clayton.gibson@tidalwaveautospa.com"/>
    <x v="0"/>
  </r>
  <r>
    <x v="87"/>
    <x v="264"/>
    <n v="1466.5"/>
    <x v="219"/>
    <x v="7"/>
    <m/>
    <x v="27"/>
    <x v="1"/>
    <x v="0"/>
    <s v="clayton.gibson@tidalwaveautospa.com"/>
    <x v="0"/>
  </r>
  <r>
    <x v="87"/>
    <x v="264"/>
    <n v="923.04"/>
    <x v="220"/>
    <x v="7"/>
    <m/>
    <x v="27"/>
    <x v="1"/>
    <x v="0"/>
    <s v="clayton.gibson@tidalwaveautospa.com"/>
    <x v="0"/>
  </r>
  <r>
    <x v="87"/>
    <x v="264"/>
    <n v="875.28"/>
    <x v="220"/>
    <x v="7"/>
    <m/>
    <x v="27"/>
    <x v="1"/>
    <x v="0"/>
    <s v="clayton.gibson@tidalwaveautospa.com"/>
    <x v="0"/>
  </r>
  <r>
    <x v="87"/>
    <x v="265"/>
    <n v="923.04"/>
    <x v="66"/>
    <x v="7"/>
    <m/>
    <x v="27"/>
    <x v="1"/>
    <x v="0"/>
    <s v="clayton.gibson@tidalwaveautospa.com"/>
    <x v="0"/>
  </r>
  <r>
    <x v="87"/>
    <x v="266"/>
    <n v="190"/>
    <x v="197"/>
    <x v="1"/>
    <m/>
    <x v="27"/>
    <x v="1"/>
    <x v="0"/>
    <s v="clayton.gibson@tidalwaveautospa.com"/>
    <x v="0"/>
  </r>
  <r>
    <x v="87"/>
    <x v="267"/>
    <n v="94.51"/>
    <x v="197"/>
    <x v="1"/>
    <m/>
    <x v="27"/>
    <x v="0"/>
    <x v="0"/>
    <s v="clayton.gibson@tidalwaveautospa.com"/>
    <x v="0"/>
  </r>
  <r>
    <x v="87"/>
    <x v="268"/>
    <n v="302.87"/>
    <x v="185"/>
    <x v="2"/>
    <m/>
    <x v="27"/>
    <x v="1"/>
    <x v="0"/>
    <s v="clayton.gibson@tidalwaveautospa.com"/>
    <x v="0"/>
  </r>
  <r>
    <x v="87"/>
    <x v="268"/>
    <n v="623.83000000000004"/>
    <x v="185"/>
    <x v="2"/>
    <m/>
    <x v="27"/>
    <x v="1"/>
    <x v="0"/>
    <s v="clayton.gibson@tidalwaveautospa.com"/>
    <x v="0"/>
  </r>
  <r>
    <x v="87"/>
    <x v="268"/>
    <n v="302.87"/>
    <x v="185"/>
    <x v="2"/>
    <m/>
    <x v="27"/>
    <x v="1"/>
    <x v="0"/>
    <s v="clayton.gibson@tidalwaveautospa.com"/>
    <x v="1"/>
  </r>
  <r>
    <x v="87"/>
    <x v="268"/>
    <n v="623.83000000000004"/>
    <x v="185"/>
    <x v="2"/>
    <m/>
    <x v="27"/>
    <x v="1"/>
    <x v="0"/>
    <s v="clayton.gibson@tidalwaveautospa.com"/>
    <x v="1"/>
  </r>
  <r>
    <x v="87"/>
    <x v="269"/>
    <n v="1607.42"/>
    <x v="80"/>
    <x v="7"/>
    <m/>
    <x v="27"/>
    <x v="1"/>
    <x v="0"/>
    <s v="clayton.gibson@tidalwaveautospa.com"/>
    <x v="0"/>
  </r>
  <r>
    <x v="87"/>
    <x v="268"/>
    <n v="786.56"/>
    <x v="52"/>
    <x v="7"/>
    <m/>
    <x v="27"/>
    <x v="1"/>
    <x v="0"/>
    <s v="clayton.gibson@tidalwaveautospa.com"/>
    <x v="0"/>
  </r>
  <r>
    <x v="87"/>
    <x v="268"/>
    <n v="458.99"/>
    <x v="52"/>
    <x v="7"/>
    <m/>
    <x v="27"/>
    <x v="1"/>
    <x v="0"/>
    <s v="clayton.gibson@tidalwaveautospa.com"/>
    <x v="0"/>
  </r>
  <r>
    <x v="87"/>
    <x v="270"/>
    <n v="609.33000000000004"/>
    <x v="17"/>
    <x v="2"/>
    <m/>
    <x v="27"/>
    <x v="1"/>
    <x v="0"/>
    <s v="clayton.gibson@tidalwaveautospa.com"/>
    <x v="0"/>
  </r>
  <r>
    <x v="87"/>
    <x v="270"/>
    <n v="609.33000000000004"/>
    <x v="17"/>
    <x v="2"/>
    <m/>
    <x v="27"/>
    <x v="1"/>
    <x v="0"/>
    <s v="clayton.gibson@tidalwaveautospa.com"/>
    <x v="1"/>
  </r>
  <r>
    <x v="87"/>
    <x v="270"/>
    <n v="655.92"/>
    <x v="106"/>
    <x v="7"/>
    <m/>
    <x v="27"/>
    <x v="1"/>
    <x v="0"/>
    <s v="clayton.gibson@tidalwaveautospa.com"/>
    <x v="0"/>
  </r>
  <r>
    <x v="87"/>
    <x v="270"/>
    <n v="567.41"/>
    <x v="11"/>
    <x v="7"/>
    <m/>
    <x v="27"/>
    <x v="1"/>
    <x v="0"/>
    <s v="clayton.gibson@tidalwaveautospa.com"/>
    <x v="0"/>
  </r>
  <r>
    <x v="87"/>
    <x v="270"/>
    <n v="185.77"/>
    <x v="11"/>
    <x v="7"/>
    <m/>
    <x v="27"/>
    <x v="1"/>
    <x v="0"/>
    <s v="clayton.gibson@tidalwaveautospa.com"/>
    <x v="0"/>
  </r>
  <r>
    <x v="87"/>
    <x v="270"/>
    <n v="-64.59"/>
    <x v="11"/>
    <x v="10"/>
    <m/>
    <x v="27"/>
    <x v="1"/>
    <x v="0"/>
    <s v="clayton.gibson@tidalwaveautospa.com"/>
    <x v="0"/>
  </r>
  <r>
    <x v="87"/>
    <x v="271"/>
    <n v="411.33"/>
    <x v="29"/>
    <x v="2"/>
    <m/>
    <x v="27"/>
    <x v="1"/>
    <x v="0"/>
    <s v="clayton.gibson@tidalwaveautospa.com"/>
    <x v="0"/>
  </r>
  <r>
    <x v="87"/>
    <x v="271"/>
    <n v="411.33"/>
    <x v="29"/>
    <x v="2"/>
    <m/>
    <x v="27"/>
    <x v="1"/>
    <x v="0"/>
    <s v="clayton.gibson@tidalwaveautospa.com"/>
    <x v="1"/>
  </r>
  <r>
    <x v="87"/>
    <x v="271"/>
    <n v="13"/>
    <x v="31"/>
    <x v="4"/>
    <m/>
    <x v="27"/>
    <x v="1"/>
    <x v="0"/>
    <s v="clayton.gibson@tidalwaveautospa.com"/>
    <x v="0"/>
  </r>
  <r>
    <x v="87"/>
    <x v="271"/>
    <n v="13"/>
    <x v="31"/>
    <x v="4"/>
    <m/>
    <x v="27"/>
    <x v="1"/>
    <x v="0"/>
    <s v="clayton.gibson@tidalwaveautospa.com"/>
    <x v="1"/>
  </r>
  <r>
    <x v="87"/>
    <x v="271"/>
    <n v="506.46"/>
    <x v="144"/>
    <x v="7"/>
    <m/>
    <x v="27"/>
    <x v="1"/>
    <x v="0"/>
    <s v="clayton.gibson@tidalwaveautospa.com"/>
    <x v="0"/>
  </r>
  <r>
    <x v="87"/>
    <x v="272"/>
    <n v="568.96"/>
    <x v="144"/>
    <x v="7"/>
    <m/>
    <x v="27"/>
    <x v="1"/>
    <x v="0"/>
    <s v="clayton.gibson@tidalwaveautospa.com"/>
    <x v="0"/>
  </r>
  <r>
    <x v="87"/>
    <x v="272"/>
    <n v="398.98"/>
    <x v="113"/>
    <x v="7"/>
    <m/>
    <x v="27"/>
    <x v="1"/>
    <x v="0"/>
    <s v="clayton.gibson@tidalwaveautospa.com"/>
    <x v="0"/>
  </r>
  <r>
    <x v="87"/>
    <x v="272"/>
    <n v="636.95000000000005"/>
    <x v="24"/>
    <x v="7"/>
    <m/>
    <x v="27"/>
    <x v="1"/>
    <x v="0"/>
    <s v="clayton.gibson@tidalwaveautospa.com"/>
    <x v="0"/>
  </r>
  <r>
    <x v="87"/>
    <x v="272"/>
    <n v="155.93"/>
    <x v="3"/>
    <x v="7"/>
    <m/>
    <x v="27"/>
    <x v="1"/>
    <x v="0"/>
    <s v="clayton.gibson@tidalwaveautospa.com"/>
    <x v="0"/>
  </r>
  <r>
    <x v="87"/>
    <x v="272"/>
    <n v="155.93"/>
    <x v="3"/>
    <x v="7"/>
    <m/>
    <x v="27"/>
    <x v="1"/>
    <x v="0"/>
    <s v="clayton.gibson@tidalwaveautospa.com"/>
    <x v="0"/>
  </r>
  <r>
    <x v="87"/>
    <x v="272"/>
    <n v="155.93"/>
    <x v="3"/>
    <x v="7"/>
    <m/>
    <x v="27"/>
    <x v="1"/>
    <x v="0"/>
    <s v="clayton.gibson@tidalwaveautospa.com"/>
    <x v="0"/>
  </r>
  <r>
    <x v="87"/>
    <x v="272"/>
    <n v="375.72"/>
    <x v="3"/>
    <x v="2"/>
    <m/>
    <x v="27"/>
    <x v="1"/>
    <x v="0"/>
    <s v="clayton.gibson@tidalwaveautospa.com"/>
    <x v="0"/>
  </r>
  <r>
    <x v="87"/>
    <x v="272"/>
    <n v="375.72"/>
    <x v="3"/>
    <x v="2"/>
    <m/>
    <x v="27"/>
    <x v="1"/>
    <x v="0"/>
    <s v="clayton.gibson@tidalwaveautospa.com"/>
    <x v="1"/>
  </r>
  <r>
    <x v="87"/>
    <x v="272"/>
    <n v="505.11"/>
    <x v="19"/>
    <x v="7"/>
    <m/>
    <x v="27"/>
    <x v="1"/>
    <x v="0"/>
    <s v="clayton.gibson@tidalwaveautospa.com"/>
    <x v="0"/>
  </r>
  <r>
    <x v="87"/>
    <x v="272"/>
    <n v="521.44000000000005"/>
    <x v="19"/>
    <x v="2"/>
    <m/>
    <x v="27"/>
    <x v="1"/>
    <x v="0"/>
    <s v="clayton.gibson@tidalwaveautospa.com"/>
    <x v="0"/>
  </r>
  <r>
    <x v="87"/>
    <x v="272"/>
    <n v="521.44000000000005"/>
    <x v="19"/>
    <x v="2"/>
    <m/>
    <x v="27"/>
    <x v="1"/>
    <x v="0"/>
    <s v="clayton.gibson@tidalwaveautospa.com"/>
    <x v="1"/>
  </r>
  <r>
    <x v="87"/>
    <x v="272"/>
    <n v="161.08000000000001"/>
    <x v="32"/>
    <x v="7"/>
    <m/>
    <x v="27"/>
    <x v="1"/>
    <x v="0"/>
    <s v="clayton.gibson@tidalwaveautospa.com"/>
    <x v="0"/>
  </r>
  <r>
    <x v="87"/>
    <x v="272"/>
    <n v="1114.3800000000001"/>
    <x v="55"/>
    <x v="7"/>
    <m/>
    <x v="27"/>
    <x v="1"/>
    <x v="0"/>
    <s v="clayton.gibson@tidalwaveautospa.com"/>
    <x v="0"/>
  </r>
  <r>
    <x v="87"/>
    <x v="272"/>
    <n v="1114.3800000000001"/>
    <x v="55"/>
    <x v="7"/>
    <m/>
    <x v="27"/>
    <x v="1"/>
    <x v="0"/>
    <s v="clayton.gibson@tidalwaveautospa.com"/>
    <x v="0"/>
  </r>
  <r>
    <x v="87"/>
    <x v="272"/>
    <n v="1114.3800000000001"/>
    <x v="55"/>
    <x v="7"/>
    <m/>
    <x v="27"/>
    <x v="1"/>
    <x v="0"/>
    <s v="clayton.gibson@tidalwaveautospa.com"/>
    <x v="0"/>
  </r>
  <r>
    <x v="87"/>
    <x v="272"/>
    <n v="1114.3800000000001"/>
    <x v="55"/>
    <x v="7"/>
    <m/>
    <x v="27"/>
    <x v="1"/>
    <x v="0"/>
    <s v="clayton.gibson@tidalwaveautospa.com"/>
    <x v="0"/>
  </r>
  <r>
    <x v="87"/>
    <x v="272"/>
    <n v="1114.3800000000001"/>
    <x v="55"/>
    <x v="7"/>
    <m/>
    <x v="27"/>
    <x v="1"/>
    <x v="0"/>
    <s v="clayton.gibson@tidalwaveautospa.com"/>
    <x v="0"/>
  </r>
  <r>
    <x v="87"/>
    <x v="273"/>
    <n v="517.95000000000005"/>
    <x v="26"/>
    <x v="7"/>
    <m/>
    <x v="27"/>
    <x v="1"/>
    <x v="0"/>
    <s v="clayton.gibson@tidalwaveautospa.com"/>
    <x v="0"/>
  </r>
  <r>
    <x v="87"/>
    <x v="273"/>
    <n v="698.96"/>
    <x v="26"/>
    <x v="7"/>
    <m/>
    <x v="27"/>
    <x v="1"/>
    <x v="0"/>
    <s v="clayton.gibson@tidalwaveautospa.com"/>
    <x v="0"/>
  </r>
  <r>
    <x v="87"/>
    <x v="273"/>
    <n v="698.96"/>
    <x v="26"/>
    <x v="7"/>
    <m/>
    <x v="27"/>
    <x v="1"/>
    <x v="0"/>
    <s v="clayton.gibson@tidalwaveautospa.com"/>
    <x v="0"/>
  </r>
  <r>
    <x v="87"/>
    <x v="272"/>
    <n v="371.46"/>
    <x v="33"/>
    <x v="7"/>
    <m/>
    <x v="27"/>
    <x v="1"/>
    <x v="0"/>
    <s v="clayton.gibson@tidalwaveautospa.com"/>
    <x v="0"/>
  </r>
  <r>
    <x v="87"/>
    <x v="273"/>
    <n v="624.97"/>
    <x v="88"/>
    <x v="2"/>
    <m/>
    <x v="27"/>
    <x v="1"/>
    <x v="0"/>
    <s v="clayton.gibson@tidalwaveautospa.com"/>
    <x v="0"/>
  </r>
  <r>
    <x v="87"/>
    <x v="273"/>
    <n v="624.97"/>
    <x v="88"/>
    <x v="2"/>
    <m/>
    <x v="27"/>
    <x v="1"/>
    <x v="0"/>
    <s v="clayton.gibson@tidalwaveautospa.com"/>
    <x v="1"/>
  </r>
  <r>
    <x v="87"/>
    <x v="273"/>
    <n v="-698.96"/>
    <x v="115"/>
    <x v="7"/>
    <m/>
    <x v="27"/>
    <x v="1"/>
    <x v="0"/>
    <s v="clayton.gibson@tidalwaveautospa.com"/>
    <x v="0"/>
  </r>
  <r>
    <x v="87"/>
    <x v="273"/>
    <n v="-698.96"/>
    <x v="115"/>
    <x v="7"/>
    <m/>
    <x v="27"/>
    <x v="1"/>
    <x v="0"/>
    <s v="clayton.gibson@tidalwaveautospa.com"/>
    <x v="0"/>
  </r>
  <r>
    <x v="87"/>
    <x v="273"/>
    <n v="152.52000000000001"/>
    <x v="6"/>
    <x v="7"/>
    <m/>
    <x v="27"/>
    <x v="1"/>
    <x v="0"/>
    <s v="clayton.gibson@tidalwaveautospa.com"/>
    <x v="0"/>
  </r>
  <r>
    <x v="87"/>
    <x v="274"/>
    <n v="784.48"/>
    <x v="206"/>
    <x v="2"/>
    <m/>
    <x v="27"/>
    <x v="1"/>
    <x v="0"/>
    <s v="clayton.gibson@tidalwaveautospa.com"/>
    <x v="2"/>
  </r>
  <r>
    <x v="87"/>
    <x v="274"/>
    <n v="168.35"/>
    <x v="206"/>
    <x v="2"/>
    <m/>
    <x v="27"/>
    <x v="1"/>
    <x v="0"/>
    <s v="clayton.gibson@tidalwaveautospa.com"/>
    <x v="2"/>
  </r>
  <r>
    <x v="87"/>
    <x v="275"/>
    <n v="2306.86"/>
    <x v="91"/>
    <x v="5"/>
    <m/>
    <x v="27"/>
    <x v="3"/>
    <x v="0"/>
    <s v="clayton.gibson@tidalwaveautospa.com"/>
    <x v="2"/>
  </r>
  <r>
    <x v="87"/>
    <x v="276"/>
    <n v="803.45"/>
    <x v="91"/>
    <x v="5"/>
    <m/>
    <x v="27"/>
    <x v="3"/>
    <x v="0"/>
    <s v="clayton.gibson@tidalwaveautospa.com"/>
    <x v="2"/>
  </r>
  <r>
    <x v="88"/>
    <x v="277"/>
    <n v="158.27000000000001"/>
    <x v="165"/>
    <x v="6"/>
    <m/>
    <x v="9"/>
    <x v="4"/>
    <x v="0"/>
    <s v="SL313@tidalwaveautospa.com"/>
    <x v="0"/>
  </r>
  <r>
    <x v="88"/>
    <x v="278"/>
    <n v="144.30000000000001"/>
    <x v="28"/>
    <x v="6"/>
    <m/>
    <x v="9"/>
    <x v="4"/>
    <x v="0"/>
    <s v="SL313@tidalwaveautospa.com"/>
    <x v="0"/>
  </r>
  <r>
    <x v="88"/>
    <x v="279"/>
    <n v="26.21"/>
    <x v="167"/>
    <x v="6"/>
    <m/>
    <x v="9"/>
    <x v="4"/>
    <x v="0"/>
    <s v="SL313@tidalwaveautospa.com"/>
    <x v="0"/>
  </r>
  <r>
    <x v="88"/>
    <x v="279"/>
    <n v="6.25"/>
    <x v="167"/>
    <x v="1"/>
    <m/>
    <x v="9"/>
    <x v="1"/>
    <x v="0"/>
    <s v="SL313@tidalwaveautospa.com"/>
    <x v="0"/>
  </r>
  <r>
    <x v="88"/>
    <x v="279"/>
    <n v="9.98"/>
    <x v="167"/>
    <x v="6"/>
    <m/>
    <x v="9"/>
    <x v="1"/>
    <x v="0"/>
    <s v="SL313@tidalwaveautospa.com"/>
    <x v="0"/>
  </r>
  <r>
    <x v="88"/>
    <x v="279"/>
    <n v="9.98"/>
    <x v="167"/>
    <x v="6"/>
    <m/>
    <x v="9"/>
    <x v="1"/>
    <x v="0"/>
    <s v="SL313@tidalwaveautospa.com"/>
    <x v="0"/>
  </r>
  <r>
    <x v="88"/>
    <x v="279"/>
    <n v="6.25"/>
    <x v="167"/>
    <x v="6"/>
    <m/>
    <x v="9"/>
    <x v="1"/>
    <x v="0"/>
    <s v="SL313@tidalwaveautospa.com"/>
    <x v="0"/>
  </r>
  <r>
    <x v="88"/>
    <x v="279"/>
    <n v="9.98"/>
    <x v="167"/>
    <x v="1"/>
    <m/>
    <x v="9"/>
    <x v="1"/>
    <x v="0"/>
    <s v="SL313@tidalwaveautospa.com"/>
    <x v="0"/>
  </r>
  <r>
    <x v="88"/>
    <x v="280"/>
    <n v="79.849999999999994"/>
    <x v="167"/>
    <x v="6"/>
    <m/>
    <x v="9"/>
    <x v="4"/>
    <x v="0"/>
    <s v="SL313@tidalwaveautospa.com"/>
    <x v="0"/>
  </r>
  <r>
    <x v="88"/>
    <x v="281"/>
    <n v="12.02"/>
    <x v="185"/>
    <x v="6"/>
    <m/>
    <x v="9"/>
    <x v="4"/>
    <x v="0"/>
    <s v="SL313@tidalwaveautospa.com"/>
    <x v="0"/>
  </r>
  <r>
    <x v="88"/>
    <x v="282"/>
    <n v="163.53"/>
    <x v="185"/>
    <x v="6"/>
    <m/>
    <x v="9"/>
    <x v="4"/>
    <x v="0"/>
    <s v="SL313@tidalwaveautospa.com"/>
    <x v="0"/>
  </r>
  <r>
    <x v="88"/>
    <x v="283"/>
    <n v="13.13"/>
    <x v="185"/>
    <x v="6"/>
    <m/>
    <x v="9"/>
    <x v="4"/>
    <x v="0"/>
    <s v="SL313@tidalwaveautospa.com"/>
    <x v="0"/>
  </r>
  <r>
    <x v="89"/>
    <x v="284"/>
    <n v="13.99"/>
    <x v="185"/>
    <x v="2"/>
    <m/>
    <x v="26"/>
    <x v="1"/>
    <x v="0"/>
    <s v="SL76@tidalwaveautospa.com"/>
    <x v="1"/>
  </r>
  <r>
    <x v="90"/>
    <x v="285"/>
    <n v="258.31"/>
    <x v="221"/>
    <x v="1"/>
    <m/>
    <x v="0"/>
    <x v="2"/>
    <x v="0"/>
    <s v=""/>
    <x v="0"/>
  </r>
  <r>
    <x v="90"/>
    <x v="286"/>
    <n v="258.31"/>
    <x v="221"/>
    <x v="1"/>
    <m/>
    <x v="0"/>
    <x v="1"/>
    <x v="0"/>
    <s v=""/>
    <x v="0"/>
  </r>
  <r>
    <x v="90"/>
    <x v="285"/>
    <n v="201.56"/>
    <x v="99"/>
    <x v="1"/>
    <m/>
    <x v="0"/>
    <x v="2"/>
    <x v="0"/>
    <s v=""/>
    <x v="0"/>
  </r>
  <r>
    <x v="90"/>
    <x v="286"/>
    <n v="201.56"/>
    <x v="99"/>
    <x v="1"/>
    <m/>
    <x v="0"/>
    <x v="1"/>
    <x v="0"/>
    <s v=""/>
    <x v="0"/>
  </r>
  <r>
    <x v="91"/>
    <x v="287"/>
    <n v="174.14"/>
    <x v="117"/>
    <x v="1"/>
    <m/>
    <x v="3"/>
    <x v="1"/>
    <x v="0"/>
    <s v="cory.cummings@twavelead.com"/>
    <x v="0"/>
  </r>
  <r>
    <x v="91"/>
    <x v="287"/>
    <s v="8 items"/>
    <x v="214"/>
    <x v="16"/>
    <m/>
    <x v="3"/>
    <x v="1"/>
    <x v="0"/>
    <s v="cory.cummings@twavelead.com"/>
    <x v="0"/>
  </r>
  <r>
    <x v="91"/>
    <x v="288"/>
    <n v="88.17"/>
    <x v="222"/>
    <x v="16"/>
    <m/>
    <x v="3"/>
    <x v="0"/>
    <x v="0"/>
    <s v="cory.cummings@twavelead.com"/>
    <x v="0"/>
  </r>
  <r>
    <x v="91"/>
    <x v="288"/>
    <n v="88.17"/>
    <x v="222"/>
    <x v="16"/>
    <m/>
    <x v="3"/>
    <x v="0"/>
    <x v="0"/>
    <s v="cory.cummings@twavelead.com"/>
    <x v="0"/>
  </r>
  <r>
    <x v="91"/>
    <x v="289"/>
    <n v="284.86"/>
    <x v="223"/>
    <x v="7"/>
    <m/>
    <x v="3"/>
    <x v="1"/>
    <x v="0"/>
    <s v="cory.cummings@twavelead.com"/>
    <x v="0"/>
  </r>
  <r>
    <x v="91"/>
    <x v="289"/>
    <n v="284.86"/>
    <x v="223"/>
    <x v="7"/>
    <m/>
    <x v="3"/>
    <x v="1"/>
    <x v="0"/>
    <s v="cory.cummings@twavelead.com"/>
    <x v="0"/>
  </r>
  <r>
    <x v="91"/>
    <x v="289"/>
    <n v="284.86"/>
    <x v="223"/>
    <x v="7"/>
    <m/>
    <x v="3"/>
    <x v="1"/>
    <x v="0"/>
    <s v="cory.cummings@twavelead.com"/>
    <x v="0"/>
  </r>
  <r>
    <x v="91"/>
    <x v="289"/>
    <n v="202.11"/>
    <x v="2"/>
    <x v="7"/>
    <m/>
    <x v="3"/>
    <x v="1"/>
    <x v="0"/>
    <s v="cory.cummings@twavelead.com"/>
    <x v="0"/>
  </r>
  <r>
    <x v="91"/>
    <x v="289"/>
    <n v="202.11"/>
    <x v="2"/>
    <x v="7"/>
    <m/>
    <x v="3"/>
    <x v="1"/>
    <x v="0"/>
    <s v="cory.cummings@twavelead.com"/>
    <x v="0"/>
  </r>
  <r>
    <x v="91"/>
    <x v="289"/>
    <n v="202.11"/>
    <x v="2"/>
    <x v="7"/>
    <m/>
    <x v="3"/>
    <x v="1"/>
    <x v="0"/>
    <s v="cory.cummings@twavelead.com"/>
    <x v="0"/>
  </r>
  <r>
    <x v="91"/>
    <x v="289"/>
    <n v="219.6"/>
    <x v="78"/>
    <x v="7"/>
    <m/>
    <x v="3"/>
    <x v="1"/>
    <x v="0"/>
    <s v="cory.cummings@twavelead.com"/>
    <x v="0"/>
  </r>
  <r>
    <x v="91"/>
    <x v="289"/>
    <n v="219.6"/>
    <x v="78"/>
    <x v="7"/>
    <m/>
    <x v="3"/>
    <x v="1"/>
    <x v="0"/>
    <s v="cory.cummings@twavelead.com"/>
    <x v="0"/>
  </r>
  <r>
    <x v="91"/>
    <x v="289"/>
    <n v="219.6"/>
    <x v="78"/>
    <x v="7"/>
    <m/>
    <x v="3"/>
    <x v="1"/>
    <x v="0"/>
    <s v="cory.cummings@twavelead.com"/>
    <x v="0"/>
  </r>
  <r>
    <x v="91"/>
    <x v="290"/>
    <n v="2265.94"/>
    <x v="80"/>
    <x v="1"/>
    <m/>
    <x v="3"/>
    <x v="1"/>
    <x v="0"/>
    <s v="cory.cummings@twavelead.com"/>
    <x v="0"/>
  </r>
  <r>
    <x v="91"/>
    <x v="290"/>
    <n v="3283.55"/>
    <x v="23"/>
    <x v="1"/>
    <m/>
    <x v="3"/>
    <x v="1"/>
    <x v="0"/>
    <s v="cory.cummings@twavelead.com"/>
    <x v="0"/>
  </r>
  <r>
    <x v="91"/>
    <x v="290"/>
    <n v="415.7"/>
    <x v="30"/>
    <x v="7"/>
    <m/>
    <x v="3"/>
    <x v="1"/>
    <x v="0"/>
    <s v="cory.cummings@twavelead.com"/>
    <x v="0"/>
  </r>
  <r>
    <x v="91"/>
    <x v="291"/>
    <n v="202.77"/>
    <x v="19"/>
    <x v="7"/>
    <m/>
    <x v="3"/>
    <x v="1"/>
    <x v="0"/>
    <s v="cory.cummings@twavelead.com"/>
    <x v="0"/>
  </r>
  <r>
    <x v="91"/>
    <x v="291"/>
    <n v="18.12"/>
    <x v="19"/>
    <x v="4"/>
    <m/>
    <x v="3"/>
    <x v="1"/>
    <x v="0"/>
    <s v="cory.cummings@twavelead.com"/>
    <x v="0"/>
  </r>
  <r>
    <x v="91"/>
    <x v="291"/>
    <n v="33.520000000000003"/>
    <x v="25"/>
    <x v="4"/>
    <m/>
    <x v="3"/>
    <x v="1"/>
    <x v="0"/>
    <s v="cory.cummings@twavelead.com"/>
    <x v="0"/>
  </r>
  <r>
    <x v="91"/>
    <x v="291"/>
    <n v="201.02"/>
    <x v="33"/>
    <x v="7"/>
    <m/>
    <x v="3"/>
    <x v="1"/>
    <x v="0"/>
    <s v="cory.cummings@twavelead.com"/>
    <x v="0"/>
  </r>
  <r>
    <x v="91"/>
    <x v="292"/>
    <n v="203.64"/>
    <x v="58"/>
    <x v="7"/>
    <m/>
    <x v="3"/>
    <x v="1"/>
    <x v="0"/>
    <s v="cory.cummings@twavelead.com"/>
    <x v="0"/>
  </r>
  <r>
    <x v="91"/>
    <x v="292"/>
    <n v="40.51"/>
    <x v="58"/>
    <x v="4"/>
    <m/>
    <x v="3"/>
    <x v="1"/>
    <x v="0"/>
    <s v="cory.cummings@twavelead.com"/>
    <x v="0"/>
  </r>
  <r>
    <x v="91"/>
    <x v="292"/>
    <n v="242.35"/>
    <x v="125"/>
    <x v="7"/>
    <m/>
    <x v="3"/>
    <x v="1"/>
    <x v="0"/>
    <s v="cory.cummings@twavelead.com"/>
    <x v="0"/>
  </r>
  <r>
    <x v="91"/>
    <x v="293"/>
    <n v="35.909999999999997"/>
    <x v="88"/>
    <x v="4"/>
    <m/>
    <x v="3"/>
    <x v="1"/>
    <x v="0"/>
    <s v="cory.cummings@twavelead.com"/>
    <x v="1"/>
  </r>
  <r>
    <x v="91"/>
    <x v="293"/>
    <n v="35.909999999999997"/>
    <x v="88"/>
    <x v="4"/>
    <m/>
    <x v="3"/>
    <x v="1"/>
    <x v="0"/>
    <s v="cory.cummings@twavelead.com"/>
    <x v="11"/>
  </r>
  <r>
    <x v="91"/>
    <x v="293"/>
    <n v="36.119999999999997"/>
    <x v="7"/>
    <x v="4"/>
    <m/>
    <x v="3"/>
    <x v="1"/>
    <x v="0"/>
    <s v="cory.cummings@twavelead.com"/>
    <x v="1"/>
  </r>
  <r>
    <x v="91"/>
    <x v="293"/>
    <n v="36.119999999999997"/>
    <x v="7"/>
    <x v="4"/>
    <m/>
    <x v="3"/>
    <x v="1"/>
    <x v="0"/>
    <s v="cory.cummings@twavelead.com"/>
    <x v="11"/>
  </r>
  <r>
    <x v="91"/>
    <x v="293"/>
    <n v="25.6"/>
    <x v="186"/>
    <x v="4"/>
    <m/>
    <x v="3"/>
    <x v="1"/>
    <x v="0"/>
    <s v="cory.cummings@twavelead.com"/>
    <x v="1"/>
  </r>
  <r>
    <x v="91"/>
    <x v="293"/>
    <n v="25.6"/>
    <x v="186"/>
    <x v="4"/>
    <m/>
    <x v="3"/>
    <x v="1"/>
    <x v="0"/>
    <s v="cory.cummings@twavelead.com"/>
    <x v="11"/>
  </r>
  <r>
    <x v="91"/>
    <x v="293"/>
    <n v="33.119999999999997"/>
    <x v="178"/>
    <x v="4"/>
    <m/>
    <x v="3"/>
    <x v="1"/>
    <x v="0"/>
    <s v="cory.cummings@twavelead.com"/>
    <x v="1"/>
  </r>
  <r>
    <x v="91"/>
    <x v="294"/>
    <n v="31.79"/>
    <x v="83"/>
    <x v="4"/>
    <m/>
    <x v="3"/>
    <x v="1"/>
    <x v="0"/>
    <s v="cory.cummings@twavelead.com"/>
    <x v="2"/>
  </r>
  <r>
    <x v="91"/>
    <x v="294"/>
    <n v="145.96"/>
    <x v="83"/>
    <x v="7"/>
    <m/>
    <x v="3"/>
    <x v="1"/>
    <x v="0"/>
    <s v="cory.cummings@twavelead.com"/>
    <x v="2"/>
  </r>
  <r>
    <x v="91"/>
    <x v="294"/>
    <n v="220.97"/>
    <x v="187"/>
    <x v="7"/>
    <m/>
    <x v="3"/>
    <x v="1"/>
    <x v="0"/>
    <s v="cory.cummings@twavelead.com"/>
    <x v="2"/>
  </r>
  <r>
    <x v="91"/>
    <x v="294"/>
    <n v="265.85000000000002"/>
    <x v="8"/>
    <x v="7"/>
    <m/>
    <x v="3"/>
    <x v="1"/>
    <x v="0"/>
    <s v="cory.cummings@twavelead.com"/>
    <x v="2"/>
  </r>
  <r>
    <x v="91"/>
    <x v="294"/>
    <n v="216.17"/>
    <x v="166"/>
    <x v="7"/>
    <m/>
    <x v="3"/>
    <x v="1"/>
    <x v="0"/>
    <s v="cory.cummings@twavelead.com"/>
    <x v="2"/>
  </r>
  <r>
    <x v="91"/>
    <x v="294"/>
    <n v="177.39"/>
    <x v="188"/>
    <x v="7"/>
    <m/>
    <x v="3"/>
    <x v="1"/>
    <x v="0"/>
    <s v="cory.cummings@twavelead.com"/>
    <x v="2"/>
  </r>
  <r>
    <x v="91"/>
    <x v="294"/>
    <n v="35.6"/>
    <x v="188"/>
    <x v="4"/>
    <m/>
    <x v="3"/>
    <x v="1"/>
    <x v="0"/>
    <s v="cory.cummings@twavelead.com"/>
    <x v="2"/>
  </r>
  <r>
    <x v="91"/>
    <x v="295"/>
    <n v="34.29"/>
    <x v="133"/>
    <x v="4"/>
    <m/>
    <x v="3"/>
    <x v="1"/>
    <x v="0"/>
    <s v="cory.cummings@twavelead.com"/>
    <x v="3"/>
  </r>
  <r>
    <x v="91"/>
    <x v="295"/>
    <n v="124.07"/>
    <x v="133"/>
    <x v="7"/>
    <m/>
    <x v="3"/>
    <x v="1"/>
    <x v="0"/>
    <s v="cory.cummings@twavelead.com"/>
    <x v="3"/>
  </r>
  <r>
    <x v="91"/>
    <x v="295"/>
    <n v="25.05"/>
    <x v="224"/>
    <x v="4"/>
    <m/>
    <x v="3"/>
    <x v="1"/>
    <x v="0"/>
    <s v="cory.cummings@twavelead.com"/>
    <x v="3"/>
  </r>
  <r>
    <x v="92"/>
    <x v="296"/>
    <s v="21 Items"/>
    <x v="97"/>
    <x v="10"/>
    <m/>
    <x v="1"/>
    <x v="1"/>
    <x v="0"/>
    <s v="SL282@tidalwaveautospa.com"/>
    <x v="0"/>
  </r>
  <r>
    <x v="92"/>
    <x v="297"/>
    <n v="108.6"/>
    <x v="172"/>
    <x v="1"/>
    <m/>
    <x v="1"/>
    <x v="0"/>
    <x v="0"/>
    <s v="SL282@tidalwaveautospa.com"/>
    <x v="0"/>
  </r>
  <r>
    <x v="92"/>
    <x v="298"/>
    <n v="108.6"/>
    <x v="172"/>
    <x v="3"/>
    <m/>
    <x v="1"/>
    <x v="1"/>
    <x v="0"/>
    <s v="SL282@tidalwaveautospa.com"/>
    <x v="0"/>
  </r>
  <r>
    <x v="92"/>
    <x v="298"/>
    <n v="108.6"/>
    <x v="172"/>
    <x v="3"/>
    <m/>
    <x v="1"/>
    <x v="1"/>
    <x v="0"/>
    <s v="SL282@tidalwaveautospa.com"/>
    <x v="7"/>
  </r>
  <r>
    <x v="92"/>
    <x v="298"/>
    <n v="25.89"/>
    <x v="33"/>
    <x v="2"/>
    <m/>
    <x v="1"/>
    <x v="1"/>
    <x v="0"/>
    <s v="SL282@tidalwaveautospa.com"/>
    <x v="0"/>
  </r>
  <r>
    <x v="92"/>
    <x v="298"/>
    <n v="25.89"/>
    <x v="33"/>
    <x v="2"/>
    <m/>
    <x v="1"/>
    <x v="1"/>
    <x v="0"/>
    <s v="SL282@tidalwaveautospa.com"/>
    <x v="7"/>
  </r>
  <r>
    <x v="92"/>
    <x v="298"/>
    <n v="347.49"/>
    <x v="82"/>
    <x v="20"/>
    <m/>
    <x v="1"/>
    <x v="5"/>
    <x v="0"/>
    <s v="SL282@tidalwaveautospa.com"/>
    <x v="0"/>
  </r>
  <r>
    <x v="93"/>
    <x v="299"/>
    <n v="443.64"/>
    <x v="186"/>
    <x v="5"/>
    <m/>
    <x v="20"/>
    <x v="3"/>
    <x v="0"/>
    <s v="SL233@tidalwaveautospa.com"/>
    <x v="4"/>
  </r>
  <r>
    <x v="94"/>
    <x v="300"/>
    <n v="1170.72"/>
    <x v="75"/>
    <x v="11"/>
    <m/>
    <x v="8"/>
    <x v="0"/>
    <x v="0"/>
    <s v="cindy.wiley@twavelead.com"/>
    <x v="0"/>
  </r>
  <r>
    <x v="95"/>
    <x v="301"/>
    <n v="342"/>
    <x v="20"/>
    <x v="6"/>
    <m/>
    <x v="0"/>
    <x v="4"/>
    <x v="0"/>
    <s v=""/>
    <x v="6"/>
  </r>
  <r>
    <x v="96"/>
    <x v="302"/>
    <n v="53.42"/>
    <x v="185"/>
    <x v="19"/>
    <m/>
    <x v="20"/>
    <x v="1"/>
    <x v="0"/>
    <s v="SL95@tidalwaveautospa.com"/>
    <x v="0"/>
  </r>
  <r>
    <x v="96"/>
    <x v="302"/>
    <n v="40.89"/>
    <x v="44"/>
    <x v="19"/>
    <m/>
    <x v="20"/>
    <x v="1"/>
    <x v="0"/>
    <s v="SL95@tidalwaveautospa.com"/>
    <x v="0"/>
  </r>
  <r>
    <x v="96"/>
    <x v="302"/>
    <n v="27.6"/>
    <x v="38"/>
    <x v="19"/>
    <m/>
    <x v="20"/>
    <x v="1"/>
    <x v="0"/>
    <s v="SL95@tidalwaveautospa.com"/>
    <x v="0"/>
  </r>
  <r>
    <x v="96"/>
    <x v="302"/>
    <n v="157.27000000000001"/>
    <x v="11"/>
    <x v="19"/>
    <m/>
    <x v="20"/>
    <x v="1"/>
    <x v="0"/>
    <s v="SL95@tidalwaveautospa.com"/>
    <x v="0"/>
  </r>
  <r>
    <x v="96"/>
    <x v="302"/>
    <n v="157.27000000000001"/>
    <x v="11"/>
    <x v="3"/>
    <m/>
    <x v="20"/>
    <x v="1"/>
    <x v="0"/>
    <s v="SL95@tidalwaveautospa.com"/>
    <x v="4"/>
  </r>
  <r>
    <x v="96"/>
    <x v="302"/>
    <n v="160.47999999999999"/>
    <x v="24"/>
    <x v="9"/>
    <m/>
    <x v="20"/>
    <x v="1"/>
    <x v="0"/>
    <s v="SL95@tidalwaveautospa.com"/>
    <x v="0"/>
  </r>
  <r>
    <x v="96"/>
    <x v="302"/>
    <n v="160.47999999999999"/>
    <x v="24"/>
    <x v="9"/>
    <m/>
    <x v="20"/>
    <x v="1"/>
    <x v="0"/>
    <s v="SL95@tidalwaveautospa.com"/>
    <x v="4"/>
  </r>
  <r>
    <x v="96"/>
    <x v="302"/>
    <n v="38.65"/>
    <x v="3"/>
    <x v="19"/>
    <m/>
    <x v="20"/>
    <x v="1"/>
    <x v="0"/>
    <s v="SL95@tidalwaveautospa.com"/>
    <x v="0"/>
  </r>
  <r>
    <x v="96"/>
    <x v="302"/>
    <n v="36.549999999999997"/>
    <x v="33"/>
    <x v="3"/>
    <m/>
    <x v="20"/>
    <x v="1"/>
    <x v="0"/>
    <s v="SL95@tidalwaveautospa.com"/>
    <x v="0"/>
  </r>
  <r>
    <x v="97"/>
    <x v="303"/>
    <n v="121.71"/>
    <x v="28"/>
    <x v="1"/>
    <m/>
    <x v="2"/>
    <x v="0"/>
    <x v="0"/>
    <s v="SL79@tidalwaveautospa.com"/>
    <x v="0"/>
  </r>
  <r>
    <x v="97"/>
    <x v="304"/>
    <n v="26.8"/>
    <x v="213"/>
    <x v="5"/>
    <m/>
    <x v="2"/>
    <x v="3"/>
    <x v="0"/>
    <s v="SL79@tidalwaveautospa.com"/>
    <x v="12"/>
  </r>
  <r>
    <x v="98"/>
    <x v="305"/>
    <n v="151.57"/>
    <x v="85"/>
    <x v="1"/>
    <m/>
    <x v="28"/>
    <x v="0"/>
    <x v="0"/>
    <s v="SL264@tidalwaveautospa.com"/>
    <x v="0"/>
  </r>
  <r>
    <x v="98"/>
    <x v="306"/>
    <n v="29.6"/>
    <x v="18"/>
    <x v="2"/>
    <m/>
    <x v="28"/>
    <x v="1"/>
    <x v="0"/>
    <s v="SL264@tidalwaveautospa.com"/>
    <x v="10"/>
  </r>
  <r>
    <x v="98"/>
    <x v="306"/>
    <n v="98.24"/>
    <x v="33"/>
    <x v="2"/>
    <m/>
    <x v="28"/>
    <x v="1"/>
    <x v="0"/>
    <s v="SL264@tidalwaveautospa.com"/>
    <x v="10"/>
  </r>
  <r>
    <x v="98"/>
    <x v="306"/>
    <n v="103.89"/>
    <x v="33"/>
    <x v="2"/>
    <m/>
    <x v="28"/>
    <x v="1"/>
    <x v="0"/>
    <s v="SL264@tidalwaveautospa.com"/>
    <x v="10"/>
  </r>
  <r>
    <x v="98"/>
    <x v="306"/>
    <n v="59.56"/>
    <x v="115"/>
    <x v="2"/>
    <m/>
    <x v="28"/>
    <x v="1"/>
    <x v="0"/>
    <s v="SL264@tidalwaveautospa.com"/>
    <x v="10"/>
  </r>
  <r>
    <x v="98"/>
    <x v="306"/>
    <n v="85.29"/>
    <x v="6"/>
    <x v="2"/>
    <m/>
    <x v="28"/>
    <x v="1"/>
    <x v="0"/>
    <s v="SL264@tidalwaveautospa.com"/>
    <x v="10"/>
  </r>
  <r>
    <x v="99"/>
    <x v="307"/>
    <n v="104.05"/>
    <x v="188"/>
    <x v="5"/>
    <m/>
    <x v="26"/>
    <x v="3"/>
    <x v="0"/>
    <s v="SL77@tidalwaveautospa.com"/>
    <x v="4"/>
  </r>
  <r>
    <x v="100"/>
    <x v="308"/>
    <n v="170.2"/>
    <x v="225"/>
    <x v="8"/>
    <m/>
    <x v="14"/>
    <x v="1"/>
    <x v="0"/>
    <s v="SL29@tidalwaveautospa.com"/>
    <x v="0"/>
  </r>
  <r>
    <x v="100"/>
    <x v="308"/>
    <n v="125.46"/>
    <x v="226"/>
    <x v="8"/>
    <m/>
    <x v="14"/>
    <x v="1"/>
    <x v="0"/>
    <s v="SL29@tidalwaveautospa.com"/>
    <x v="0"/>
  </r>
  <r>
    <x v="100"/>
    <x v="309"/>
    <n v="19.25"/>
    <x v="2"/>
    <x v="2"/>
    <m/>
    <x v="14"/>
    <x v="1"/>
    <x v="0"/>
    <s v="SL29@tidalwaveautospa.com"/>
    <x v="0"/>
  </r>
  <r>
    <x v="100"/>
    <x v="309"/>
    <n v="275"/>
    <x v="78"/>
    <x v="10"/>
    <m/>
    <x v="14"/>
    <x v="1"/>
    <x v="0"/>
    <s v="SL29@tidalwaveautospa.com"/>
    <x v="0"/>
  </r>
  <r>
    <x v="100"/>
    <x v="309"/>
    <n v="7.34"/>
    <x v="28"/>
    <x v="10"/>
    <m/>
    <x v="14"/>
    <x v="1"/>
    <x v="0"/>
    <s v="SL29@tidalwaveautospa.com"/>
    <x v="0"/>
  </r>
  <r>
    <x v="100"/>
    <x v="309"/>
    <n v="38.42"/>
    <x v="22"/>
    <x v="2"/>
    <m/>
    <x v="14"/>
    <x v="1"/>
    <x v="0"/>
    <s v="SL29@tidalwaveautospa.com"/>
    <x v="0"/>
  </r>
  <r>
    <x v="100"/>
    <x v="309"/>
    <n v="68.83"/>
    <x v="44"/>
    <x v="2"/>
    <m/>
    <x v="14"/>
    <x v="1"/>
    <x v="0"/>
    <s v="SL29@tidalwaveautospa.com"/>
    <x v="0"/>
  </r>
  <r>
    <x v="100"/>
    <x v="309"/>
    <n v="57.63"/>
    <x v="41"/>
    <x v="2"/>
    <m/>
    <x v="14"/>
    <x v="1"/>
    <x v="0"/>
    <s v="SL29@tidalwaveautospa.com"/>
    <x v="0"/>
  </r>
  <r>
    <x v="100"/>
    <x v="309"/>
    <n v="115.15"/>
    <x v="33"/>
    <x v="2"/>
    <m/>
    <x v="14"/>
    <x v="1"/>
    <x v="0"/>
    <s v="SL29@tidalwaveautospa.com"/>
    <x v="0"/>
  </r>
  <r>
    <x v="101"/>
    <x v="310"/>
    <n v="331.1"/>
    <x v="185"/>
    <x v="1"/>
    <m/>
    <x v="2"/>
    <x v="1"/>
    <x v="0"/>
    <s v="SL117@tidalwaveautospa.com"/>
    <x v="0"/>
  </r>
  <r>
    <x v="101"/>
    <x v="311"/>
    <n v="140.36000000000001"/>
    <x v="144"/>
    <x v="2"/>
    <m/>
    <x v="2"/>
    <x v="1"/>
    <x v="0"/>
    <s v="SL117@tidalwaveautospa.com"/>
    <x v="0"/>
  </r>
  <r>
    <x v="101"/>
    <x v="312"/>
    <n v="141.53"/>
    <x v="19"/>
    <x v="2"/>
    <m/>
    <x v="2"/>
    <x v="1"/>
    <x v="0"/>
    <s v="SL117@tidalwaveautospa.com"/>
    <x v="0"/>
  </r>
  <r>
    <x v="101"/>
    <x v="312"/>
    <n v="19.72"/>
    <x v="54"/>
    <x v="2"/>
    <m/>
    <x v="2"/>
    <x v="1"/>
    <x v="0"/>
    <s v="SL117@tidalwaveautospa.com"/>
    <x v="0"/>
  </r>
  <r>
    <x v="101"/>
    <x v="313"/>
    <n v="888.95"/>
    <x v="83"/>
    <x v="5"/>
    <m/>
    <x v="2"/>
    <x v="3"/>
    <x v="0"/>
    <s v="SL117@tidalwaveautospa.com"/>
    <x v="4"/>
  </r>
  <r>
    <x v="102"/>
    <x v="314"/>
    <n v="124.2"/>
    <x v="227"/>
    <x v="1"/>
    <m/>
    <x v="5"/>
    <x v="0"/>
    <x v="0"/>
    <s v="SL250@tidalwaveautospa.com"/>
    <x v="0"/>
  </r>
  <r>
    <x v="102"/>
    <x v="315"/>
    <n v="124.2"/>
    <x v="227"/>
    <x v="3"/>
    <m/>
    <x v="5"/>
    <x v="1"/>
    <x v="0"/>
    <s v="SL250@tidalwaveautospa.com"/>
    <x v="0"/>
  </r>
  <r>
    <x v="102"/>
    <x v="315"/>
    <n v="351.51"/>
    <x v="32"/>
    <x v="1"/>
    <m/>
    <x v="5"/>
    <x v="1"/>
    <x v="0"/>
    <s v="SL250@tidalwaveautospa.com"/>
    <x v="0"/>
  </r>
  <r>
    <x v="102"/>
    <x v="316"/>
    <n v="1403.32"/>
    <x v="59"/>
    <x v="5"/>
    <m/>
    <x v="5"/>
    <x v="3"/>
    <x v="0"/>
    <s v="SL250@tidalwaveautospa.com"/>
    <x v="6"/>
  </r>
  <r>
    <x v="103"/>
    <x v="317"/>
    <n v="1710.99"/>
    <x v="103"/>
    <x v="1"/>
    <m/>
    <x v="0"/>
    <x v="1"/>
    <x v="0"/>
    <s v=""/>
    <x v="0"/>
  </r>
  <r>
    <x v="104"/>
    <x v="318"/>
    <n v="30"/>
    <x v="226"/>
    <x v="6"/>
    <m/>
    <x v="18"/>
    <x v="2"/>
    <x v="0"/>
    <s v="SL119@tidalwaveautospa.com"/>
    <x v="0"/>
  </r>
  <r>
    <x v="104"/>
    <x v="319"/>
    <n v="26.01"/>
    <x v="228"/>
    <x v="6"/>
    <m/>
    <x v="18"/>
    <x v="2"/>
    <x v="0"/>
    <s v="SL119@tidalwaveautospa.com"/>
    <x v="0"/>
  </r>
  <r>
    <x v="104"/>
    <x v="319"/>
    <n v="30"/>
    <x v="228"/>
    <x v="6"/>
    <m/>
    <x v="18"/>
    <x v="2"/>
    <x v="0"/>
    <s v="SL119@tidalwaveautospa.com"/>
    <x v="0"/>
  </r>
  <r>
    <x v="104"/>
    <x v="319"/>
    <n v="30.01"/>
    <x v="228"/>
    <x v="6"/>
    <m/>
    <x v="18"/>
    <x v="2"/>
    <x v="0"/>
    <s v="SL119@tidalwaveautospa.com"/>
    <x v="0"/>
  </r>
  <r>
    <x v="104"/>
    <x v="319"/>
    <n v="15.02"/>
    <x v="228"/>
    <x v="6"/>
    <m/>
    <x v="18"/>
    <x v="2"/>
    <x v="0"/>
    <s v="SL119@tidalwaveautospa.com"/>
    <x v="0"/>
  </r>
  <r>
    <x v="104"/>
    <x v="320"/>
    <n v="15.01"/>
    <x v="228"/>
    <x v="6"/>
    <m/>
    <x v="18"/>
    <x v="2"/>
    <x v="0"/>
    <s v="SL119@tidalwaveautospa.com"/>
    <x v="0"/>
  </r>
  <r>
    <x v="104"/>
    <x v="320"/>
    <n v="30"/>
    <x v="228"/>
    <x v="6"/>
    <m/>
    <x v="18"/>
    <x v="2"/>
    <x v="0"/>
    <s v="SL119@tidalwaveautospa.com"/>
    <x v="0"/>
  </r>
  <r>
    <x v="104"/>
    <x v="321"/>
    <n v="30"/>
    <x v="228"/>
    <x v="6"/>
    <m/>
    <x v="18"/>
    <x v="2"/>
    <x v="0"/>
    <s v="SL119@tidalwaveautospa.com"/>
    <x v="0"/>
  </r>
  <r>
    <x v="104"/>
    <x v="321"/>
    <n v="26.01"/>
    <x v="228"/>
    <x v="6"/>
    <m/>
    <x v="18"/>
    <x v="2"/>
    <x v="0"/>
    <s v="SL119@tidalwaveautospa.com"/>
    <x v="0"/>
  </r>
  <r>
    <x v="104"/>
    <x v="321"/>
    <n v="15.01"/>
    <x v="228"/>
    <x v="6"/>
    <m/>
    <x v="18"/>
    <x v="2"/>
    <x v="0"/>
    <s v="SL119@tidalwaveautospa.com"/>
    <x v="0"/>
  </r>
  <r>
    <x v="104"/>
    <x v="321"/>
    <n v="30.01"/>
    <x v="228"/>
    <x v="6"/>
    <m/>
    <x v="18"/>
    <x v="2"/>
    <x v="0"/>
    <s v="SL119@tidalwaveautospa.com"/>
    <x v="0"/>
  </r>
  <r>
    <x v="104"/>
    <x v="322"/>
    <n v="80.77"/>
    <x v="229"/>
    <x v="2"/>
    <m/>
    <x v="18"/>
    <x v="1"/>
    <x v="0"/>
    <s v="SL119@tidalwaveautospa.com"/>
    <x v="0"/>
  </r>
  <r>
    <x v="104"/>
    <x v="322"/>
    <n v="80.77"/>
    <x v="229"/>
    <x v="2"/>
    <m/>
    <x v="18"/>
    <x v="1"/>
    <x v="0"/>
    <s v="SL119@tidalwaveautospa.com"/>
    <x v="0"/>
  </r>
  <r>
    <x v="104"/>
    <x v="323"/>
    <n v="55.05"/>
    <x v="11"/>
    <x v="2"/>
    <m/>
    <x v="18"/>
    <x v="1"/>
    <x v="0"/>
    <s v="SL119@tidalwaveautospa.com"/>
    <x v="0"/>
  </r>
  <r>
    <x v="104"/>
    <x v="323"/>
    <n v="197.52"/>
    <x v="53"/>
    <x v="1"/>
    <m/>
    <x v="18"/>
    <x v="1"/>
    <x v="0"/>
    <s v="SL119@tidalwaveautospa.com"/>
    <x v="0"/>
  </r>
  <r>
    <x v="104"/>
    <x v="323"/>
    <n v="33.11"/>
    <x v="24"/>
    <x v="2"/>
    <m/>
    <x v="18"/>
    <x v="1"/>
    <x v="0"/>
    <s v="SL119@tidalwaveautospa.com"/>
    <x v="0"/>
  </r>
  <r>
    <x v="104"/>
    <x v="324"/>
    <n v="96.34"/>
    <x v="67"/>
    <x v="12"/>
    <m/>
    <x v="18"/>
    <x v="1"/>
    <x v="0"/>
    <s v="SL119@tidalwaveautospa.com"/>
    <x v="2"/>
  </r>
  <r>
    <x v="104"/>
    <x v="324"/>
    <n v="92.16"/>
    <x v="8"/>
    <x v="3"/>
    <m/>
    <x v="18"/>
    <x v="1"/>
    <x v="0"/>
    <s v="SL119@tidalwaveautospa.com"/>
    <x v="2"/>
  </r>
  <r>
    <x v="105"/>
    <x v="325"/>
    <n v="302.85000000000002"/>
    <x v="107"/>
    <x v="1"/>
    <m/>
    <x v="3"/>
    <x v="1"/>
    <x v="0"/>
    <s v="david.foster@tidalwaveautospa.com"/>
    <x v="0"/>
  </r>
  <r>
    <x v="105"/>
    <x v="62"/>
    <n v="302.85000000000002"/>
    <x v="107"/>
    <x v="1"/>
    <m/>
    <x v="3"/>
    <x v="2"/>
    <x v="0"/>
    <s v="david.foster@tidalwaveautospa.com"/>
    <x v="0"/>
  </r>
  <r>
    <x v="105"/>
    <x v="326"/>
    <n v="43.85"/>
    <x v="230"/>
    <x v="6"/>
    <m/>
    <x v="3"/>
    <x v="2"/>
    <x v="0"/>
    <s v="david.foster@tidalwaveautospa.com"/>
    <x v="0"/>
  </r>
  <r>
    <x v="105"/>
    <x v="327"/>
    <n v="1713.15"/>
    <x v="23"/>
    <x v="7"/>
    <m/>
    <x v="3"/>
    <x v="1"/>
    <x v="0"/>
    <s v="david.foster@tidalwaveautospa.com"/>
    <x v="0"/>
  </r>
  <r>
    <x v="105"/>
    <x v="328"/>
    <n v="1146.74"/>
    <x v="29"/>
    <x v="7"/>
    <m/>
    <x v="3"/>
    <x v="1"/>
    <x v="0"/>
    <s v="david.foster@tidalwaveautospa.com"/>
    <x v="0"/>
  </r>
  <r>
    <x v="105"/>
    <x v="329"/>
    <n v="1146.74"/>
    <x v="29"/>
    <x v="7"/>
    <m/>
    <x v="3"/>
    <x v="1"/>
    <x v="0"/>
    <s v="david.foster@tidalwaveautospa.com"/>
    <x v="0"/>
  </r>
  <r>
    <x v="105"/>
    <x v="330"/>
    <n v="4.0999999999999996"/>
    <x v="19"/>
    <x v="4"/>
    <m/>
    <x v="3"/>
    <x v="1"/>
    <x v="0"/>
    <s v="david.foster@tidalwaveautospa.com"/>
    <x v="2"/>
  </r>
  <r>
    <x v="105"/>
    <x v="331"/>
    <n v="3271.24"/>
    <x v="59"/>
    <x v="1"/>
    <m/>
    <x v="3"/>
    <x v="1"/>
    <x v="0"/>
    <s v="david.foster@tidalwaveautospa.com"/>
    <x v="2"/>
  </r>
  <r>
    <x v="105"/>
    <x v="332"/>
    <n v="504.94"/>
    <x v="9"/>
    <x v="10"/>
    <m/>
    <x v="3"/>
    <x v="1"/>
    <x v="0"/>
    <s v="david.foster@tidalwaveautospa.com"/>
    <x v="2"/>
  </r>
  <r>
    <x v="105"/>
    <x v="333"/>
    <n v="215"/>
    <x v="91"/>
    <x v="5"/>
    <m/>
    <x v="3"/>
    <x v="3"/>
    <x v="0"/>
    <s v="david.foster@tidalwaveautospa.com"/>
    <x v="2"/>
  </r>
  <r>
    <x v="105"/>
    <x v="334"/>
    <n v="404.14"/>
    <x v="91"/>
    <x v="5"/>
    <m/>
    <x v="3"/>
    <x v="3"/>
    <x v="0"/>
    <s v="david.foster@tidalwaveautospa.com"/>
    <x v="2"/>
  </r>
  <r>
    <x v="105"/>
    <x v="335"/>
    <n v="40.6"/>
    <x v="91"/>
    <x v="5"/>
    <m/>
    <x v="3"/>
    <x v="3"/>
    <x v="0"/>
    <s v="david.foster@tidalwaveautospa.com"/>
    <x v="2"/>
  </r>
  <r>
    <x v="106"/>
    <x v="336"/>
    <n v="89.31"/>
    <x v="26"/>
    <x v="2"/>
    <m/>
    <x v="18"/>
    <x v="1"/>
    <x v="0"/>
    <s v="SL123@tidalwaveautospa.com"/>
    <x v="0"/>
  </r>
  <r>
    <x v="106"/>
    <x v="336"/>
    <n v="466.83"/>
    <x v="58"/>
    <x v="6"/>
    <m/>
    <x v="18"/>
    <x v="4"/>
    <x v="0"/>
    <s v="SL123@tidalwaveautospa.com"/>
    <x v="0"/>
  </r>
  <r>
    <x v="107"/>
    <x v="337"/>
    <n v="119.31"/>
    <x v="66"/>
    <x v="7"/>
    <m/>
    <x v="7"/>
    <x v="1"/>
    <x v="0"/>
    <s v="SL141@tidalwaveautospa.com"/>
    <x v="0"/>
  </r>
  <r>
    <x v="107"/>
    <x v="337"/>
    <n v="180.83"/>
    <x v="231"/>
    <x v="7"/>
    <m/>
    <x v="7"/>
    <x v="1"/>
    <x v="0"/>
    <s v="SL141@tidalwaveautospa.com"/>
    <x v="0"/>
  </r>
  <r>
    <x v="107"/>
    <x v="337"/>
    <n v="169.04"/>
    <x v="130"/>
    <x v="7"/>
    <m/>
    <x v="7"/>
    <x v="1"/>
    <x v="0"/>
    <s v="SL141@tidalwaveautospa.com"/>
    <x v="0"/>
  </r>
  <r>
    <x v="107"/>
    <x v="338"/>
    <n v="476.86"/>
    <x v="52"/>
    <x v="1"/>
    <m/>
    <x v="7"/>
    <x v="1"/>
    <x v="0"/>
    <s v="SL141@tidalwaveautospa.com"/>
    <x v="0"/>
  </r>
  <r>
    <x v="107"/>
    <x v="338"/>
    <n v="110.87"/>
    <x v="52"/>
    <x v="2"/>
    <m/>
    <x v="7"/>
    <x v="1"/>
    <x v="0"/>
    <s v="SL141@tidalwaveautospa.com"/>
    <x v="0"/>
  </r>
  <r>
    <x v="107"/>
    <x v="338"/>
    <n v="336.3"/>
    <x v="53"/>
    <x v="2"/>
    <m/>
    <x v="7"/>
    <x v="1"/>
    <x v="0"/>
    <s v="SL141@tidalwaveautospa.com"/>
    <x v="0"/>
  </r>
  <r>
    <x v="107"/>
    <x v="338"/>
    <n v="193.21"/>
    <x v="19"/>
    <x v="9"/>
    <m/>
    <x v="7"/>
    <x v="1"/>
    <x v="0"/>
    <s v="SL141@tidalwaveautospa.com"/>
    <x v="0"/>
  </r>
  <r>
    <x v="107"/>
    <x v="338"/>
    <n v="101.54"/>
    <x v="55"/>
    <x v="2"/>
    <m/>
    <x v="7"/>
    <x v="1"/>
    <x v="0"/>
    <s v="SL141@tidalwaveautospa.com"/>
    <x v="0"/>
  </r>
  <r>
    <x v="108"/>
    <x v="339"/>
    <n v="97.23"/>
    <x v="41"/>
    <x v="2"/>
    <m/>
    <x v="13"/>
    <x v="1"/>
    <x v="0"/>
    <s v="SL64@tidalwaveautospa.com"/>
    <x v="0"/>
  </r>
  <r>
    <x v="108"/>
    <x v="339"/>
    <n v="97.23"/>
    <x v="41"/>
    <x v="3"/>
    <m/>
    <x v="13"/>
    <x v="1"/>
    <x v="0"/>
    <s v="SL64@tidalwaveautospa.com"/>
    <x v="10"/>
  </r>
  <r>
    <x v="108"/>
    <x v="339"/>
    <n v="97.23"/>
    <x v="41"/>
    <x v="12"/>
    <m/>
    <x v="13"/>
    <x v="1"/>
    <x v="0"/>
    <s v="SL64@tidalwaveautospa.com"/>
    <x v="10"/>
  </r>
  <r>
    <x v="108"/>
    <x v="339"/>
    <n v="97.23"/>
    <x v="41"/>
    <x v="3"/>
    <m/>
    <x v="13"/>
    <x v="1"/>
    <x v="0"/>
    <s v="SL64@tidalwaveautospa.com"/>
    <x v="8"/>
  </r>
  <r>
    <x v="108"/>
    <x v="339"/>
    <n v="137.74"/>
    <x v="19"/>
    <x v="2"/>
    <m/>
    <x v="13"/>
    <x v="1"/>
    <x v="0"/>
    <s v="SL64@tidalwaveautospa.com"/>
    <x v="0"/>
  </r>
  <r>
    <x v="108"/>
    <x v="339"/>
    <n v="137.74"/>
    <x v="19"/>
    <x v="12"/>
    <m/>
    <x v="13"/>
    <x v="1"/>
    <x v="0"/>
    <s v="SL64@tidalwaveautospa.com"/>
    <x v="10"/>
  </r>
  <r>
    <x v="109"/>
    <x v="340"/>
    <n v="248.1"/>
    <x v="232"/>
    <x v="1"/>
    <m/>
    <x v="23"/>
    <x v="1"/>
    <x v="0"/>
    <s v="SL57@tidalwaveautospa.com"/>
    <x v="0"/>
  </r>
  <r>
    <x v="109"/>
    <x v="340"/>
    <n v="204.73"/>
    <x v="232"/>
    <x v="1"/>
    <m/>
    <x v="23"/>
    <x v="1"/>
    <x v="0"/>
    <s v="SL57@tidalwaveautospa.com"/>
    <x v="0"/>
  </r>
  <r>
    <x v="109"/>
    <x v="340"/>
    <n v="248.1"/>
    <x v="232"/>
    <x v="1"/>
    <m/>
    <x v="23"/>
    <x v="1"/>
    <x v="0"/>
    <s v="SL57@tidalwaveautospa.com"/>
    <x v="0"/>
  </r>
  <r>
    <x v="109"/>
    <x v="340"/>
    <n v="204.73"/>
    <x v="232"/>
    <x v="1"/>
    <m/>
    <x v="23"/>
    <x v="1"/>
    <x v="0"/>
    <s v="SL57@tidalwaveautospa.com"/>
    <x v="0"/>
  </r>
  <r>
    <x v="109"/>
    <x v="340"/>
    <n v="204.73"/>
    <x v="232"/>
    <x v="1"/>
    <m/>
    <x v="23"/>
    <x v="1"/>
    <x v="0"/>
    <s v="SL57@tidalwaveautospa.com"/>
    <x v="0"/>
  </r>
  <r>
    <x v="109"/>
    <x v="340"/>
    <n v="414.09"/>
    <x v="233"/>
    <x v="8"/>
    <m/>
    <x v="23"/>
    <x v="1"/>
    <x v="0"/>
    <s v="SL57@tidalwaveautospa.com"/>
    <x v="0"/>
  </r>
  <r>
    <x v="109"/>
    <x v="340"/>
    <n v="414.09"/>
    <x v="233"/>
    <x v="8"/>
    <m/>
    <x v="23"/>
    <x v="1"/>
    <x v="0"/>
    <s v="SL57@tidalwaveautospa.com"/>
    <x v="0"/>
  </r>
  <r>
    <x v="109"/>
    <x v="340"/>
    <n v="248.1"/>
    <x v="233"/>
    <x v="1"/>
    <m/>
    <x v="23"/>
    <x v="1"/>
    <x v="0"/>
    <s v="SL57@tidalwaveautospa.com"/>
    <x v="0"/>
  </r>
  <r>
    <x v="109"/>
    <x v="340"/>
    <n v="414.09"/>
    <x v="233"/>
    <x v="8"/>
    <m/>
    <x v="23"/>
    <x v="1"/>
    <x v="0"/>
    <s v="SL57@tidalwaveautospa.com"/>
    <x v="0"/>
  </r>
  <r>
    <x v="109"/>
    <x v="341"/>
    <n v="202.68"/>
    <x v="159"/>
    <x v="8"/>
    <m/>
    <x v="23"/>
    <x v="1"/>
    <x v="0"/>
    <s v="SL57@tidalwaveautospa.com"/>
    <x v="0"/>
  </r>
  <r>
    <x v="109"/>
    <x v="341"/>
    <n v="487.66"/>
    <x v="163"/>
    <x v="8"/>
    <m/>
    <x v="23"/>
    <x v="1"/>
    <x v="0"/>
    <s v="SL57@tidalwaveautospa.com"/>
    <x v="0"/>
  </r>
  <r>
    <x v="109"/>
    <x v="342"/>
    <n v="36.9"/>
    <x v="29"/>
    <x v="4"/>
    <m/>
    <x v="23"/>
    <x v="1"/>
    <x v="0"/>
    <s v="SL57@tidalwaveautospa.com"/>
    <x v="11"/>
  </r>
  <r>
    <x v="109"/>
    <x v="342"/>
    <n v="12.81"/>
    <x v="54"/>
    <x v="4"/>
    <m/>
    <x v="23"/>
    <x v="1"/>
    <x v="0"/>
    <s v="SL57@tidalwaveautospa.com"/>
    <x v="11"/>
  </r>
  <r>
    <x v="109"/>
    <x v="343"/>
    <n v="227.74"/>
    <x v="55"/>
    <x v="2"/>
    <m/>
    <x v="23"/>
    <x v="1"/>
    <x v="0"/>
    <s v="SL57@tidalwaveautospa.com"/>
    <x v="0"/>
  </r>
  <r>
    <x v="109"/>
    <x v="343"/>
    <n v="227.74"/>
    <x v="55"/>
    <x v="2"/>
    <m/>
    <x v="23"/>
    <x v="1"/>
    <x v="0"/>
    <s v="SL57@tidalwaveautospa.com"/>
    <x v="4"/>
  </r>
  <r>
    <x v="109"/>
    <x v="342"/>
    <n v="9.58"/>
    <x v="82"/>
    <x v="4"/>
    <m/>
    <x v="23"/>
    <x v="1"/>
    <x v="0"/>
    <s v="SL57@tidalwaveautospa.com"/>
    <x v="11"/>
  </r>
  <r>
    <x v="110"/>
    <x v="344"/>
    <n v="16"/>
    <x v="206"/>
    <x v="11"/>
    <m/>
    <x v="31"/>
    <x v="1"/>
    <x v="0"/>
    <s v="ASL39@tidalwaveautospa.com"/>
    <x v="4"/>
  </r>
  <r>
    <x v="110"/>
    <x v="344"/>
    <n v="79"/>
    <x v="206"/>
    <x v="11"/>
    <m/>
    <x v="31"/>
    <x v="1"/>
    <x v="0"/>
    <s v="ASL39@tidalwaveautospa.com"/>
    <x v="4"/>
  </r>
  <r>
    <x v="110"/>
    <x v="344"/>
    <n v="16"/>
    <x v="234"/>
    <x v="11"/>
    <m/>
    <x v="31"/>
    <x v="1"/>
    <x v="0"/>
    <s v="ASL39@tidalwaveautospa.com"/>
    <x v="4"/>
  </r>
  <r>
    <x v="110"/>
    <x v="344"/>
    <n v="27.71"/>
    <x v="234"/>
    <x v="11"/>
    <m/>
    <x v="31"/>
    <x v="1"/>
    <x v="0"/>
    <s v="ASL39@tidalwaveautospa.com"/>
    <x v="4"/>
  </r>
  <r>
    <x v="110"/>
    <x v="344"/>
    <n v="79"/>
    <x v="234"/>
    <x v="11"/>
    <m/>
    <x v="31"/>
    <x v="1"/>
    <x v="0"/>
    <s v="ASL39@tidalwaveautospa.com"/>
    <x v="4"/>
  </r>
  <r>
    <x v="111"/>
    <x v="345"/>
    <n v="76.349999999999994"/>
    <x v="139"/>
    <x v="0"/>
    <m/>
    <x v="13"/>
    <x v="2"/>
    <x v="0"/>
    <s v="SL4@tidalwaveautospa.com"/>
    <x v="0"/>
  </r>
  <r>
    <x v="111"/>
    <x v="346"/>
    <n v="520.24"/>
    <x v="235"/>
    <x v="9"/>
    <m/>
    <x v="13"/>
    <x v="1"/>
    <x v="0"/>
    <s v="SL4@tidalwaveautospa.com"/>
    <x v="0"/>
  </r>
  <r>
    <x v="111"/>
    <x v="346"/>
    <n v="325"/>
    <x v="236"/>
    <x v="9"/>
    <m/>
    <x v="13"/>
    <x v="1"/>
    <x v="0"/>
    <s v="SL4@tidalwaveautospa.com"/>
    <x v="0"/>
  </r>
  <r>
    <x v="111"/>
    <x v="347"/>
    <n v="103.66"/>
    <x v="237"/>
    <x v="0"/>
    <m/>
    <x v="13"/>
    <x v="0"/>
    <x v="0"/>
    <s v="SL4@tidalwaveautospa.com"/>
    <x v="0"/>
  </r>
  <r>
    <x v="111"/>
    <x v="348"/>
    <n v="85.31"/>
    <x v="118"/>
    <x v="8"/>
    <m/>
    <x v="13"/>
    <x v="2"/>
    <x v="0"/>
    <s v="SL4@tidalwaveautospa.com"/>
    <x v="0"/>
  </r>
  <r>
    <x v="111"/>
    <x v="349"/>
    <n v="80.239999999999995"/>
    <x v="238"/>
    <x v="4"/>
    <m/>
    <x v="13"/>
    <x v="1"/>
    <x v="0"/>
    <s v="SL4@tidalwaveautospa.com"/>
    <x v="10"/>
  </r>
  <r>
    <x v="112"/>
    <x v="350"/>
    <n v="55"/>
    <x v="83"/>
    <x v="6"/>
    <m/>
    <x v="32"/>
    <x v="4"/>
    <x v="0"/>
    <s v="ASL3@tidalwaveautospa.com"/>
    <x v="1"/>
  </r>
  <r>
    <x v="113"/>
    <x v="351"/>
    <n v="96"/>
    <x v="206"/>
    <x v="6"/>
    <m/>
    <x v="33"/>
    <x v="4"/>
    <x v="0"/>
    <s v="ASL193@tidalwaveautospa.com"/>
    <x v="5"/>
  </r>
  <r>
    <x v="113"/>
    <x v="351"/>
    <n v="96"/>
    <x v="234"/>
    <x v="6"/>
    <m/>
    <x v="33"/>
    <x v="4"/>
    <x v="0"/>
    <s v="ASL193@tidalwaveautospa.com"/>
    <x v="5"/>
  </r>
  <r>
    <x v="114"/>
    <x v="352"/>
    <n v="10.7"/>
    <x v="28"/>
    <x v="10"/>
    <m/>
    <x v="5"/>
    <x v="1"/>
    <x v="0"/>
    <s v="SL121@tidalwaveautospa.com"/>
    <x v="2"/>
  </r>
  <r>
    <x v="114"/>
    <x v="353"/>
    <n v="264.14999999999998"/>
    <x v="54"/>
    <x v="2"/>
    <m/>
    <x v="5"/>
    <x v="1"/>
    <x v="0"/>
    <s v="SL121@tidalwaveautospa.com"/>
    <x v="0"/>
  </r>
  <r>
    <x v="114"/>
    <x v="352"/>
    <n v="60.93"/>
    <x v="33"/>
    <x v="2"/>
    <m/>
    <x v="5"/>
    <x v="1"/>
    <x v="0"/>
    <s v="SL121@tidalwaveautospa.com"/>
    <x v="2"/>
  </r>
  <r>
    <x v="114"/>
    <x v="352"/>
    <n v="362.58"/>
    <x v="89"/>
    <x v="12"/>
    <m/>
    <x v="5"/>
    <x v="1"/>
    <x v="0"/>
    <s v="SL121@tidalwaveautospa.com"/>
    <x v="2"/>
  </r>
  <r>
    <x v="115"/>
    <x v="354"/>
    <n v="585.49"/>
    <x v="210"/>
    <x v="5"/>
    <m/>
    <x v="34"/>
    <x v="3"/>
    <x v="0"/>
    <s v="michael@twavelead.com"/>
    <x v="11"/>
  </r>
  <r>
    <x v="116"/>
    <x v="355"/>
    <n v="63.58"/>
    <x v="54"/>
    <x v="3"/>
    <m/>
    <x v="13"/>
    <x v="1"/>
    <x v="0"/>
    <s v="SL197@tidalwaveautospa.com"/>
    <x v="0"/>
  </r>
  <r>
    <x v="116"/>
    <x v="356"/>
    <n v="112.02"/>
    <x v="6"/>
    <x v="2"/>
    <m/>
    <x v="13"/>
    <x v="1"/>
    <x v="0"/>
    <s v="SL197@tidalwaveautospa.com"/>
    <x v="7"/>
  </r>
  <r>
    <x v="116"/>
    <x v="356"/>
    <n v="87.21"/>
    <x v="186"/>
    <x v="2"/>
    <m/>
    <x v="13"/>
    <x v="1"/>
    <x v="0"/>
    <s v="SL197@tidalwaveautospa.com"/>
    <x v="7"/>
  </r>
  <r>
    <x v="116"/>
    <x v="356"/>
    <n v="55"/>
    <x v="8"/>
    <x v="2"/>
    <m/>
    <x v="13"/>
    <x v="1"/>
    <x v="0"/>
    <s v="SL197@tidalwaveautospa.com"/>
    <x v="7"/>
  </r>
  <r>
    <x v="117"/>
    <x v="357"/>
    <n v="144.04"/>
    <x v="239"/>
    <x v="18"/>
    <m/>
    <x v="3"/>
    <x v="1"/>
    <x v="0"/>
    <s v="derek.schillinger@tidalwaveautospa.com"/>
    <x v="0"/>
  </r>
  <r>
    <x v="117"/>
    <x v="357"/>
    <n v="240.37"/>
    <x v="240"/>
    <x v="18"/>
    <m/>
    <x v="3"/>
    <x v="1"/>
    <x v="0"/>
    <s v="derek.schillinger@tidalwaveautospa.com"/>
    <x v="0"/>
  </r>
  <r>
    <x v="117"/>
    <x v="357"/>
    <n v="49.02"/>
    <x v="240"/>
    <x v="18"/>
    <m/>
    <x v="3"/>
    <x v="1"/>
    <x v="0"/>
    <s v="derek.schillinger@tidalwaveautospa.com"/>
    <x v="0"/>
  </r>
  <r>
    <x v="117"/>
    <x v="358"/>
    <n v="205"/>
    <x v="109"/>
    <x v="18"/>
    <m/>
    <x v="3"/>
    <x v="2"/>
    <x v="0"/>
    <s v="derek.schillinger@tidalwaveautospa.com"/>
    <x v="0"/>
  </r>
  <r>
    <x v="117"/>
    <x v="358"/>
    <n v="205"/>
    <x v="109"/>
    <x v="18"/>
    <m/>
    <x v="3"/>
    <x v="1"/>
    <x v="0"/>
    <s v="derek.schillinger@tidalwaveautospa.com"/>
    <x v="0"/>
  </r>
  <r>
    <x v="117"/>
    <x v="358"/>
    <n v="350.98"/>
    <x v="126"/>
    <x v="8"/>
    <m/>
    <x v="3"/>
    <x v="2"/>
    <x v="0"/>
    <s v="derek.schillinger@tidalwaveautospa.com"/>
    <x v="0"/>
  </r>
  <r>
    <x v="117"/>
    <x v="358"/>
    <n v="350.98"/>
    <x v="126"/>
    <x v="8"/>
    <m/>
    <x v="3"/>
    <x v="1"/>
    <x v="0"/>
    <s v="derek.schillinger@tidalwaveautospa.com"/>
    <x v="0"/>
  </r>
  <r>
    <x v="117"/>
    <x v="359"/>
    <n v="350.98"/>
    <x v="126"/>
    <x v="1"/>
    <m/>
    <x v="3"/>
    <x v="1"/>
    <x v="0"/>
    <s v="derek.schillinger@tidalwaveautospa.com"/>
    <x v="0"/>
  </r>
  <r>
    <x v="117"/>
    <x v="358"/>
    <n v="332.12"/>
    <x v="110"/>
    <x v="0"/>
    <m/>
    <x v="3"/>
    <x v="1"/>
    <x v="0"/>
    <s v="derek.schillinger@tidalwaveautospa.com"/>
    <x v="0"/>
  </r>
  <r>
    <x v="117"/>
    <x v="358"/>
    <n v="44.12"/>
    <x v="241"/>
    <x v="16"/>
    <m/>
    <x v="3"/>
    <x v="1"/>
    <x v="0"/>
    <s v="derek.schillinger@tidalwaveautospa.com"/>
    <x v="0"/>
  </r>
  <r>
    <x v="117"/>
    <x v="358"/>
    <n v="37.01"/>
    <x v="242"/>
    <x v="18"/>
    <m/>
    <x v="3"/>
    <x v="1"/>
    <x v="0"/>
    <s v="derek.schillinger@tidalwaveautospa.com"/>
    <x v="0"/>
  </r>
  <r>
    <x v="117"/>
    <x v="360"/>
    <n v="481.27"/>
    <x v="65"/>
    <x v="1"/>
    <m/>
    <x v="3"/>
    <x v="0"/>
    <x v="0"/>
    <s v="derek.schillinger@tidalwaveautospa.com"/>
    <x v="0"/>
  </r>
  <r>
    <x v="117"/>
    <x v="361"/>
    <n v="481.27"/>
    <x v="65"/>
    <x v="1"/>
    <m/>
    <x v="3"/>
    <x v="1"/>
    <x v="0"/>
    <s v="derek.schillinger@tidalwaveautospa.com"/>
    <x v="0"/>
  </r>
  <r>
    <x v="117"/>
    <x v="361"/>
    <n v="481.27"/>
    <x v="65"/>
    <x v="2"/>
    <m/>
    <x v="3"/>
    <x v="1"/>
    <x v="0"/>
    <s v="derek.schillinger@tidalwaveautospa.com"/>
    <x v="0"/>
  </r>
  <r>
    <x v="117"/>
    <x v="361"/>
    <n v="66.47"/>
    <x v="78"/>
    <x v="10"/>
    <m/>
    <x v="3"/>
    <x v="1"/>
    <x v="0"/>
    <s v="derek.schillinger@tidalwaveautospa.com"/>
    <x v="0"/>
  </r>
  <r>
    <x v="117"/>
    <x v="361"/>
    <n v="770.96"/>
    <x v="172"/>
    <x v="1"/>
    <m/>
    <x v="3"/>
    <x v="1"/>
    <x v="0"/>
    <s v="derek.schillinger@tidalwaveautospa.com"/>
    <x v="0"/>
  </r>
  <r>
    <x v="117"/>
    <x v="361"/>
    <n v="90.14"/>
    <x v="172"/>
    <x v="10"/>
    <m/>
    <x v="3"/>
    <x v="1"/>
    <x v="0"/>
    <s v="derek.schillinger@tidalwaveautospa.com"/>
    <x v="0"/>
  </r>
  <r>
    <x v="117"/>
    <x v="361"/>
    <n v="38.520000000000003"/>
    <x v="128"/>
    <x v="10"/>
    <m/>
    <x v="3"/>
    <x v="1"/>
    <x v="0"/>
    <s v="derek.schillinger@tidalwaveautospa.com"/>
    <x v="0"/>
  </r>
  <r>
    <x v="117"/>
    <x v="361"/>
    <n v="45.53"/>
    <x v="124"/>
    <x v="10"/>
    <m/>
    <x v="3"/>
    <x v="1"/>
    <x v="0"/>
    <s v="derek.schillinger@tidalwaveautospa.com"/>
    <x v="0"/>
  </r>
  <r>
    <x v="117"/>
    <x v="361"/>
    <n v="-65.44"/>
    <x v="182"/>
    <x v="10"/>
    <m/>
    <x v="3"/>
    <x v="1"/>
    <x v="0"/>
    <s v="derek.schillinger@tidalwaveautospa.com"/>
    <x v="0"/>
  </r>
  <r>
    <x v="117"/>
    <x v="361"/>
    <n v="-65.44"/>
    <x v="182"/>
    <x v="10"/>
    <m/>
    <x v="3"/>
    <x v="1"/>
    <x v="0"/>
    <s v="derek.schillinger@tidalwaveautospa.com"/>
    <x v="0"/>
  </r>
  <r>
    <x v="117"/>
    <x v="362"/>
    <n v="304.36"/>
    <x v="25"/>
    <x v="1"/>
    <m/>
    <x v="3"/>
    <x v="1"/>
    <x v="0"/>
    <s v="derek.schillinger@tidalwaveautospa.com"/>
    <x v="0"/>
  </r>
  <r>
    <x v="117"/>
    <x v="363"/>
    <n v="20.6"/>
    <x v="6"/>
    <x v="4"/>
    <m/>
    <x v="3"/>
    <x v="1"/>
    <x v="0"/>
    <s v="derek.schillinger@tidalwaveautospa.com"/>
    <x v="4"/>
  </r>
  <r>
    <x v="117"/>
    <x v="363"/>
    <n v="42.01"/>
    <x v="59"/>
    <x v="4"/>
    <m/>
    <x v="3"/>
    <x v="1"/>
    <x v="0"/>
    <s v="derek.schillinger@tidalwaveautospa.com"/>
    <x v="4"/>
  </r>
  <r>
    <x v="117"/>
    <x v="363"/>
    <n v="530.33000000000004"/>
    <x v="206"/>
    <x v="8"/>
    <m/>
    <x v="3"/>
    <x v="1"/>
    <x v="0"/>
    <s v="derek.schillinger@tidalwaveautospa.com"/>
    <x v="4"/>
  </r>
  <r>
    <x v="117"/>
    <x v="364"/>
    <n v="408.67"/>
    <x v="90"/>
    <x v="6"/>
    <m/>
    <x v="3"/>
    <x v="4"/>
    <x v="0"/>
    <s v="derek.schillinger@tidalwaveautospa.com"/>
    <x v="11"/>
  </r>
  <r>
    <x v="117"/>
    <x v="365"/>
    <n v="194.5"/>
    <x v="243"/>
    <x v="6"/>
    <m/>
    <x v="3"/>
    <x v="4"/>
    <x v="0"/>
    <s v="derek.schillinger@tidalwaveautospa.com"/>
    <x v="11"/>
  </r>
  <r>
    <x v="118"/>
    <x v="366"/>
    <n v="15.13"/>
    <x v="55"/>
    <x v="4"/>
    <m/>
    <x v="9"/>
    <x v="1"/>
    <x v="0"/>
    <s v="SL156@tidalwaveautospa.com"/>
    <x v="0"/>
  </r>
  <r>
    <x v="118"/>
    <x v="366"/>
    <n v="87.64"/>
    <x v="55"/>
    <x v="2"/>
    <m/>
    <x v="9"/>
    <x v="1"/>
    <x v="0"/>
    <s v="SL156@tidalwaveautospa.com"/>
    <x v="0"/>
  </r>
  <r>
    <x v="118"/>
    <x v="366"/>
    <n v="42.02"/>
    <x v="55"/>
    <x v="2"/>
    <m/>
    <x v="9"/>
    <x v="1"/>
    <x v="0"/>
    <s v="SL156@tidalwaveautospa.com"/>
    <x v="0"/>
  </r>
  <r>
    <x v="118"/>
    <x v="366"/>
    <n v="87.64"/>
    <x v="55"/>
    <x v="12"/>
    <m/>
    <x v="9"/>
    <x v="1"/>
    <x v="0"/>
    <s v="SL156@tidalwaveautospa.com"/>
    <x v="9"/>
  </r>
  <r>
    <x v="118"/>
    <x v="366"/>
    <n v="0.6"/>
    <x v="26"/>
    <x v="4"/>
    <m/>
    <x v="9"/>
    <x v="1"/>
    <x v="0"/>
    <s v="SL156@tidalwaveautospa.com"/>
    <x v="0"/>
  </r>
  <r>
    <x v="118"/>
    <x v="366"/>
    <n v="0.6"/>
    <x v="26"/>
    <x v="4"/>
    <m/>
    <x v="9"/>
    <x v="1"/>
    <x v="0"/>
    <s v="SL156@tidalwaveautospa.com"/>
    <x v="0"/>
  </r>
  <r>
    <x v="118"/>
    <x v="366"/>
    <n v="2.6"/>
    <x v="26"/>
    <x v="4"/>
    <m/>
    <x v="9"/>
    <x v="1"/>
    <x v="0"/>
    <s v="SL156@tidalwaveautospa.com"/>
    <x v="0"/>
  </r>
  <r>
    <x v="118"/>
    <x v="366"/>
    <n v="0.6"/>
    <x v="26"/>
    <x v="4"/>
    <m/>
    <x v="9"/>
    <x v="1"/>
    <x v="0"/>
    <s v="SL156@tidalwaveautospa.com"/>
    <x v="0"/>
  </r>
  <r>
    <x v="118"/>
    <x v="366"/>
    <n v="2.6"/>
    <x v="26"/>
    <x v="4"/>
    <m/>
    <x v="9"/>
    <x v="1"/>
    <x v="0"/>
    <s v="SL156@tidalwaveautospa.com"/>
    <x v="0"/>
  </r>
  <r>
    <x v="118"/>
    <x v="366"/>
    <n v="0.6"/>
    <x v="26"/>
    <x v="10"/>
    <m/>
    <x v="9"/>
    <x v="1"/>
    <x v="0"/>
    <s v="SL156@tidalwaveautospa.com"/>
    <x v="0"/>
  </r>
  <r>
    <x v="118"/>
    <x v="367"/>
    <n v="78.89"/>
    <x v="170"/>
    <x v="5"/>
    <m/>
    <x v="9"/>
    <x v="3"/>
    <x v="0"/>
    <s v="SL156@tidalwaveautospa.com"/>
    <x v="11"/>
  </r>
  <r>
    <x v="119"/>
    <x v="368"/>
    <n v="477.88"/>
    <x v="244"/>
    <x v="13"/>
    <m/>
    <x v="17"/>
    <x v="1"/>
    <x v="0"/>
    <s v="SL69@tidalwaveautospa.com"/>
    <x v="0"/>
  </r>
  <r>
    <x v="119"/>
    <x v="368"/>
    <n v="79.23"/>
    <x v="191"/>
    <x v="1"/>
    <m/>
    <x v="17"/>
    <x v="1"/>
    <x v="0"/>
    <s v="SL69@tidalwaveautospa.com"/>
    <x v="0"/>
  </r>
  <r>
    <x v="119"/>
    <x v="369"/>
    <n v="1338.75"/>
    <x v="185"/>
    <x v="11"/>
    <m/>
    <x v="17"/>
    <x v="0"/>
    <x v="0"/>
    <s v="SL69@tidalwaveautospa.com"/>
    <x v="0"/>
  </r>
  <r>
    <x v="119"/>
    <x v="370"/>
    <n v="73.62"/>
    <x v="33"/>
    <x v="10"/>
    <m/>
    <x v="17"/>
    <x v="1"/>
    <x v="0"/>
    <s v="SL69@tidalwaveautospa.com"/>
    <x v="0"/>
  </r>
  <r>
    <x v="119"/>
    <x v="371"/>
    <n v="44.21"/>
    <x v="67"/>
    <x v="2"/>
    <m/>
    <x v="17"/>
    <x v="1"/>
    <x v="0"/>
    <s v="SL69@tidalwaveautospa.com"/>
    <x v="0"/>
  </r>
  <r>
    <x v="119"/>
    <x v="372"/>
    <n v="44.61"/>
    <x v="6"/>
    <x v="0"/>
    <m/>
    <x v="17"/>
    <x v="1"/>
    <x v="0"/>
    <s v="SL69@tidalwaveautospa.com"/>
    <x v="2"/>
  </r>
  <r>
    <x v="119"/>
    <x v="372"/>
    <n v="212.93"/>
    <x v="83"/>
    <x v="0"/>
    <m/>
    <x v="17"/>
    <x v="1"/>
    <x v="0"/>
    <s v="SL69@tidalwaveautospa.com"/>
    <x v="2"/>
  </r>
  <r>
    <x v="119"/>
    <x v="372"/>
    <n v="24.99"/>
    <x v="83"/>
    <x v="0"/>
    <m/>
    <x v="17"/>
    <x v="1"/>
    <x v="0"/>
    <s v="SL69@tidalwaveautospa.com"/>
    <x v="2"/>
  </r>
  <r>
    <x v="119"/>
    <x v="372"/>
    <n v="201.13"/>
    <x v="166"/>
    <x v="0"/>
    <m/>
    <x v="17"/>
    <x v="1"/>
    <x v="0"/>
    <s v="SL69@tidalwaveautospa.com"/>
    <x v="2"/>
  </r>
  <r>
    <x v="120"/>
    <x v="373"/>
    <n v="957.87"/>
    <x v="245"/>
    <x v="17"/>
    <m/>
    <x v="0"/>
    <x v="1"/>
    <x v="0"/>
    <s v=""/>
    <x v="0"/>
  </r>
  <r>
    <x v="120"/>
    <x v="374"/>
    <n v="21.39"/>
    <x v="246"/>
    <x v="6"/>
    <m/>
    <x v="0"/>
    <x v="2"/>
    <x v="0"/>
    <s v=""/>
    <x v="0"/>
  </r>
  <r>
    <x v="120"/>
    <x v="374"/>
    <n v="21.39"/>
    <x v="247"/>
    <x v="6"/>
    <m/>
    <x v="0"/>
    <x v="2"/>
    <x v="0"/>
    <s v=""/>
    <x v="0"/>
  </r>
  <r>
    <x v="121"/>
    <x v="375"/>
    <n v="180.67"/>
    <x v="30"/>
    <x v="10"/>
    <m/>
    <x v="3"/>
    <x v="1"/>
    <x v="0"/>
    <s v="douglas.boeres@tidalwaveautospa.com"/>
    <x v="0"/>
  </r>
  <r>
    <x v="122"/>
    <x v="376"/>
    <n v="179.25"/>
    <x v="220"/>
    <x v="1"/>
    <m/>
    <x v="6"/>
    <x v="1"/>
    <x v="0"/>
    <s v="SL226@tidalwaveautospa.com"/>
    <x v="0"/>
  </r>
  <r>
    <x v="122"/>
    <x v="376"/>
    <n v="372.94"/>
    <x v="168"/>
    <x v="1"/>
    <m/>
    <x v="6"/>
    <x v="1"/>
    <x v="0"/>
    <s v="SL226@tidalwaveautospa.com"/>
    <x v="0"/>
  </r>
  <r>
    <x v="122"/>
    <x v="377"/>
    <n v="425.24"/>
    <x v="9"/>
    <x v="5"/>
    <m/>
    <x v="6"/>
    <x v="3"/>
    <x v="0"/>
    <s v="SL226@tidalwaveautospa.com"/>
    <x v="3"/>
  </r>
  <r>
    <x v="123"/>
    <x v="378"/>
    <n v="813.89"/>
    <x v="151"/>
    <x v="1"/>
    <m/>
    <x v="35"/>
    <x v="1"/>
    <x v="0"/>
    <s v="ASL164@tidalwaveautospa.com"/>
    <x v="0"/>
  </r>
  <r>
    <x v="123"/>
    <x v="378"/>
    <n v="813.89"/>
    <x v="153"/>
    <x v="1"/>
    <m/>
    <x v="35"/>
    <x v="1"/>
    <x v="0"/>
    <s v="ASL164@tidalwaveautospa.com"/>
    <x v="0"/>
  </r>
  <r>
    <x v="123"/>
    <x v="378"/>
    <n v="763.73"/>
    <x v="85"/>
    <x v="1"/>
    <m/>
    <x v="35"/>
    <x v="1"/>
    <x v="0"/>
    <s v="ASL164@tidalwaveautospa.com"/>
    <x v="0"/>
  </r>
  <r>
    <x v="123"/>
    <x v="379"/>
    <n v="120.81"/>
    <x v="227"/>
    <x v="1"/>
    <m/>
    <x v="35"/>
    <x v="2"/>
    <x v="0"/>
    <s v="ASL164@tidalwaveautospa.com"/>
    <x v="0"/>
  </r>
  <r>
    <x v="123"/>
    <x v="379"/>
    <n v="86.32"/>
    <x v="156"/>
    <x v="1"/>
    <m/>
    <x v="35"/>
    <x v="2"/>
    <x v="0"/>
    <s v="ASL164@tidalwaveautospa.com"/>
    <x v="0"/>
  </r>
  <r>
    <x v="123"/>
    <x v="380"/>
    <n v="86.32"/>
    <x v="156"/>
    <x v="1"/>
    <m/>
    <x v="35"/>
    <x v="2"/>
    <x v="0"/>
    <s v="ASL164@tidalwaveautospa.com"/>
    <x v="0"/>
  </r>
  <r>
    <x v="123"/>
    <x v="380"/>
    <n v="244.45"/>
    <x v="66"/>
    <x v="8"/>
    <m/>
    <x v="35"/>
    <x v="2"/>
    <x v="0"/>
    <s v="ASL164@tidalwaveautospa.com"/>
    <x v="0"/>
  </r>
  <r>
    <x v="124"/>
    <x v="381"/>
    <n v="137.74"/>
    <x v="248"/>
    <x v="1"/>
    <m/>
    <x v="23"/>
    <x v="0"/>
    <x v="0"/>
    <s v="SL65@tidalwaveautospa.com"/>
    <x v="0"/>
  </r>
  <r>
    <x v="124"/>
    <x v="382"/>
    <n v="239.57"/>
    <x v="220"/>
    <x v="1"/>
    <m/>
    <x v="23"/>
    <x v="1"/>
    <x v="0"/>
    <s v="SL65@tidalwaveautospa.com"/>
    <x v="0"/>
  </r>
  <r>
    <x v="124"/>
    <x v="382"/>
    <n v="305.89"/>
    <x v="249"/>
    <x v="1"/>
    <m/>
    <x v="23"/>
    <x v="1"/>
    <x v="0"/>
    <s v="SL65@tidalwaveautospa.com"/>
    <x v="0"/>
  </r>
  <r>
    <x v="124"/>
    <x v="382"/>
    <n v="305.89"/>
    <x v="249"/>
    <x v="7"/>
    <m/>
    <x v="23"/>
    <x v="1"/>
    <x v="0"/>
    <s v="SL65@tidalwaveautospa.com"/>
    <x v="0"/>
  </r>
  <r>
    <x v="124"/>
    <x v="382"/>
    <n v="305.89"/>
    <x v="249"/>
    <x v="3"/>
    <m/>
    <x v="23"/>
    <x v="1"/>
    <x v="0"/>
    <s v="SL65@tidalwaveautospa.com"/>
    <x v="0"/>
  </r>
  <r>
    <x v="124"/>
    <x v="382"/>
    <n v="242.8"/>
    <x v="249"/>
    <x v="10"/>
    <m/>
    <x v="23"/>
    <x v="1"/>
    <x v="0"/>
    <s v="SL65@tidalwaveautospa.com"/>
    <x v="0"/>
  </r>
  <r>
    <x v="124"/>
    <x v="382"/>
    <n v="305.89"/>
    <x v="249"/>
    <x v="7"/>
    <m/>
    <x v="23"/>
    <x v="1"/>
    <x v="0"/>
    <s v="SL65@tidalwaveautospa.com"/>
    <x v="12"/>
  </r>
  <r>
    <x v="124"/>
    <x v="382"/>
    <n v="1035"/>
    <x v="250"/>
    <x v="1"/>
    <m/>
    <x v="23"/>
    <x v="1"/>
    <x v="0"/>
    <s v="SL65@tidalwaveautospa.com"/>
    <x v="0"/>
  </r>
  <r>
    <x v="124"/>
    <x v="382"/>
    <n v="1035"/>
    <x v="250"/>
    <x v="7"/>
    <m/>
    <x v="23"/>
    <x v="1"/>
    <x v="0"/>
    <s v="SL65@tidalwaveautospa.com"/>
    <x v="0"/>
  </r>
  <r>
    <x v="124"/>
    <x v="382"/>
    <n v="1035"/>
    <x v="250"/>
    <x v="7"/>
    <m/>
    <x v="23"/>
    <x v="1"/>
    <x v="0"/>
    <s v="SL65@tidalwaveautospa.com"/>
    <x v="0"/>
  </r>
  <r>
    <x v="124"/>
    <x v="382"/>
    <n v="58.91"/>
    <x v="1"/>
    <x v="2"/>
    <m/>
    <x v="23"/>
    <x v="1"/>
    <x v="0"/>
    <s v="SL65@tidalwaveautospa.com"/>
    <x v="0"/>
  </r>
  <r>
    <x v="124"/>
    <x v="383"/>
    <n v="105.31"/>
    <x v="38"/>
    <x v="2"/>
    <m/>
    <x v="23"/>
    <x v="1"/>
    <x v="0"/>
    <s v="SL65@tidalwaveautospa.com"/>
    <x v="0"/>
  </r>
  <r>
    <x v="124"/>
    <x v="383"/>
    <n v="105.31"/>
    <x v="38"/>
    <x v="10"/>
    <m/>
    <x v="23"/>
    <x v="1"/>
    <x v="0"/>
    <s v="SL65@tidalwaveautospa.com"/>
    <x v="0"/>
  </r>
  <r>
    <x v="124"/>
    <x v="383"/>
    <n v="58.76"/>
    <x v="3"/>
    <x v="2"/>
    <m/>
    <x v="23"/>
    <x v="1"/>
    <x v="0"/>
    <s v="SL65@tidalwaveautospa.com"/>
    <x v="0"/>
  </r>
  <r>
    <x v="124"/>
    <x v="383"/>
    <n v="58.76"/>
    <x v="3"/>
    <x v="10"/>
    <m/>
    <x v="23"/>
    <x v="1"/>
    <x v="0"/>
    <s v="SL65@tidalwaveautospa.com"/>
    <x v="0"/>
  </r>
  <r>
    <x v="124"/>
    <x v="383"/>
    <n v="296.19"/>
    <x v="26"/>
    <x v="2"/>
    <m/>
    <x v="23"/>
    <x v="1"/>
    <x v="0"/>
    <s v="SL65@tidalwaveautospa.com"/>
    <x v="0"/>
  </r>
  <r>
    <x v="124"/>
    <x v="383"/>
    <n v="296.19"/>
    <x v="26"/>
    <x v="10"/>
    <m/>
    <x v="23"/>
    <x v="1"/>
    <x v="0"/>
    <s v="SL65@tidalwaveautospa.com"/>
    <x v="0"/>
  </r>
  <r>
    <x v="125"/>
    <x v="384"/>
    <n v="1156.4000000000001"/>
    <x v="251"/>
    <x v="1"/>
    <m/>
    <x v="3"/>
    <x v="1"/>
    <x v="0"/>
    <s v="edward.bayliss@tidalwaveautospa.com"/>
    <x v="0"/>
  </r>
  <r>
    <x v="125"/>
    <x v="384"/>
    <n v="1817.2"/>
    <x v="252"/>
    <x v="1"/>
    <m/>
    <x v="3"/>
    <x v="1"/>
    <x v="0"/>
    <s v="edward.bayliss@tidalwaveautospa.com"/>
    <x v="0"/>
  </r>
  <r>
    <x v="125"/>
    <x v="384"/>
    <n v="1817.2"/>
    <x v="252"/>
    <x v="1"/>
    <m/>
    <x v="3"/>
    <x v="0"/>
    <x v="0"/>
    <s v="edward.bayliss@tidalwaveautospa.com"/>
    <x v="0"/>
  </r>
  <r>
    <x v="125"/>
    <x v="385"/>
    <n v="1156.4000000000001"/>
    <x v="147"/>
    <x v="1"/>
    <m/>
    <x v="3"/>
    <x v="1"/>
    <x v="0"/>
    <s v="edward.bayliss@tidalwaveautospa.com"/>
    <x v="0"/>
  </r>
  <r>
    <x v="125"/>
    <x v="386"/>
    <n v="1054.78"/>
    <x v="24"/>
    <x v="2"/>
    <m/>
    <x v="3"/>
    <x v="1"/>
    <x v="0"/>
    <s v="edward.bayliss@tidalwaveautospa.com"/>
    <x v="0"/>
  </r>
  <r>
    <x v="125"/>
    <x v="386"/>
    <n v="35.380000000000003"/>
    <x v="24"/>
    <x v="2"/>
    <m/>
    <x v="3"/>
    <x v="1"/>
    <x v="0"/>
    <s v="edward.bayliss@tidalwaveautospa.com"/>
    <x v="0"/>
  </r>
  <r>
    <x v="125"/>
    <x v="386"/>
    <n v="35.380000000000003"/>
    <x v="24"/>
    <x v="2"/>
    <m/>
    <x v="3"/>
    <x v="1"/>
    <x v="0"/>
    <s v="edward.bayliss@tidalwaveautospa.com"/>
    <x v="0"/>
  </r>
  <r>
    <x v="125"/>
    <x v="386"/>
    <n v="269.64999999999998"/>
    <x v="25"/>
    <x v="2"/>
    <m/>
    <x v="3"/>
    <x v="1"/>
    <x v="0"/>
    <s v="edward.bayliss@tidalwaveautospa.com"/>
    <x v="0"/>
  </r>
  <r>
    <x v="125"/>
    <x v="386"/>
    <n v="269.64999999999998"/>
    <x v="25"/>
    <x v="2"/>
    <m/>
    <x v="3"/>
    <x v="1"/>
    <x v="0"/>
    <s v="edward.bayliss@tidalwaveautospa.com"/>
    <x v="0"/>
  </r>
  <r>
    <x v="125"/>
    <x v="386"/>
    <n v="1408.27"/>
    <x v="26"/>
    <x v="2"/>
    <m/>
    <x v="3"/>
    <x v="1"/>
    <x v="0"/>
    <s v="edward.bayliss@tidalwaveautospa.com"/>
    <x v="0"/>
  </r>
  <r>
    <x v="125"/>
    <x v="386"/>
    <n v="1408.27"/>
    <x v="26"/>
    <x v="2"/>
    <m/>
    <x v="3"/>
    <x v="1"/>
    <x v="0"/>
    <s v="edward.bayliss@tidalwaveautospa.com"/>
    <x v="0"/>
  </r>
  <r>
    <x v="125"/>
    <x v="387"/>
    <n v="47.39"/>
    <x v="89"/>
    <x v="6"/>
    <m/>
    <x v="3"/>
    <x v="4"/>
    <x v="0"/>
    <s v="edward.bayliss@tidalwaveautospa.com"/>
    <x v="2"/>
  </r>
  <r>
    <x v="125"/>
    <x v="388"/>
    <n v="4795.1000000000004"/>
    <x v="9"/>
    <x v="5"/>
    <m/>
    <x v="3"/>
    <x v="3"/>
    <x v="0"/>
    <s v="edward.bayliss@tidalwaveautospa.com"/>
    <x v="2"/>
  </r>
  <r>
    <x v="125"/>
    <x v="387"/>
    <n v="2066.5100000000002"/>
    <x v="253"/>
    <x v="5"/>
    <m/>
    <x v="3"/>
    <x v="3"/>
    <x v="0"/>
    <s v="edward.bayliss@tidalwaveautospa.com"/>
    <x v="2"/>
  </r>
  <r>
    <x v="125"/>
    <x v="389"/>
    <n v="0.01"/>
    <x v="254"/>
    <x v="6"/>
    <m/>
    <x v="3"/>
    <x v="2"/>
    <x v="0"/>
    <s v="edward.bayliss@tidalwaveautospa.com"/>
    <x v="0"/>
  </r>
  <r>
    <x v="126"/>
    <x v="390"/>
    <n v="448.65"/>
    <x v="255"/>
    <x v="0"/>
    <m/>
    <x v="9"/>
    <x v="1"/>
    <x v="0"/>
    <s v="SL260@tidalwaveautospa.com"/>
    <x v="0"/>
  </r>
  <r>
    <x v="126"/>
    <x v="391"/>
    <n v="158.65"/>
    <x v="250"/>
    <x v="10"/>
    <m/>
    <x v="9"/>
    <x v="1"/>
    <x v="0"/>
    <s v="SL260@tidalwaveautospa.com"/>
    <x v="0"/>
  </r>
  <r>
    <x v="126"/>
    <x v="391"/>
    <n v="81.540000000000006"/>
    <x v="250"/>
    <x v="10"/>
    <m/>
    <x v="9"/>
    <x v="1"/>
    <x v="0"/>
    <s v="SL260@tidalwaveautospa.com"/>
    <x v="0"/>
  </r>
  <r>
    <x v="126"/>
    <x v="391"/>
    <n v="91.99"/>
    <x v="66"/>
    <x v="3"/>
    <m/>
    <x v="9"/>
    <x v="1"/>
    <x v="0"/>
    <s v="SL260@tidalwaveautospa.com"/>
    <x v="0"/>
  </r>
  <r>
    <x v="126"/>
    <x v="391"/>
    <n v="-27.03"/>
    <x v="66"/>
    <x v="10"/>
    <m/>
    <x v="9"/>
    <x v="1"/>
    <x v="0"/>
    <s v="SL260@tidalwaveautospa.com"/>
    <x v="0"/>
  </r>
  <r>
    <x v="126"/>
    <x v="391"/>
    <n v="89.21"/>
    <x v="66"/>
    <x v="10"/>
    <m/>
    <x v="9"/>
    <x v="1"/>
    <x v="0"/>
    <s v="SL260@tidalwaveautospa.com"/>
    <x v="0"/>
  </r>
  <r>
    <x v="126"/>
    <x v="391"/>
    <n v="817.06"/>
    <x v="66"/>
    <x v="10"/>
    <m/>
    <x v="9"/>
    <x v="1"/>
    <x v="0"/>
    <s v="SL260@tidalwaveautospa.com"/>
    <x v="0"/>
  </r>
  <r>
    <x v="126"/>
    <x v="391"/>
    <n v="91.99"/>
    <x v="66"/>
    <x v="3"/>
    <m/>
    <x v="9"/>
    <x v="1"/>
    <x v="0"/>
    <s v="SL260@tidalwaveautospa.com"/>
    <x v="7"/>
  </r>
  <r>
    <x v="126"/>
    <x v="391"/>
    <n v="-27.03"/>
    <x v="66"/>
    <x v="10"/>
    <m/>
    <x v="9"/>
    <x v="1"/>
    <x v="0"/>
    <s v="SL260@tidalwaveautospa.com"/>
    <x v="7"/>
  </r>
  <r>
    <x v="126"/>
    <x v="391"/>
    <n v="89.21"/>
    <x v="66"/>
    <x v="10"/>
    <m/>
    <x v="9"/>
    <x v="1"/>
    <x v="0"/>
    <s v="SL260@tidalwaveautospa.com"/>
    <x v="7"/>
  </r>
  <r>
    <x v="126"/>
    <x v="391"/>
    <n v="817.06"/>
    <x v="66"/>
    <x v="10"/>
    <m/>
    <x v="9"/>
    <x v="1"/>
    <x v="0"/>
    <s v="SL260@tidalwaveautospa.com"/>
    <x v="7"/>
  </r>
  <r>
    <x v="126"/>
    <x v="391"/>
    <n v="24.87"/>
    <x v="168"/>
    <x v="10"/>
    <m/>
    <x v="9"/>
    <x v="1"/>
    <x v="0"/>
    <s v="SL260@tidalwaveautospa.com"/>
    <x v="0"/>
  </r>
  <r>
    <x v="126"/>
    <x v="391"/>
    <n v="395.08"/>
    <x v="77"/>
    <x v="10"/>
    <m/>
    <x v="9"/>
    <x v="1"/>
    <x v="0"/>
    <s v="SL260@tidalwaveautospa.com"/>
    <x v="0"/>
  </r>
  <r>
    <x v="126"/>
    <x v="391"/>
    <n v="-70.290000000000006"/>
    <x v="77"/>
    <x v="10"/>
    <m/>
    <x v="9"/>
    <x v="1"/>
    <x v="0"/>
    <s v="SL260@tidalwaveautospa.com"/>
    <x v="0"/>
  </r>
  <r>
    <x v="126"/>
    <x v="391"/>
    <n v="33.96"/>
    <x v="1"/>
    <x v="10"/>
    <m/>
    <x v="9"/>
    <x v="1"/>
    <x v="0"/>
    <s v="SL260@tidalwaveautospa.com"/>
    <x v="0"/>
  </r>
  <r>
    <x v="126"/>
    <x v="391"/>
    <n v="440.46"/>
    <x v="129"/>
    <x v="10"/>
    <m/>
    <x v="9"/>
    <x v="1"/>
    <x v="0"/>
    <s v="SL260@tidalwaveautospa.com"/>
    <x v="0"/>
  </r>
  <r>
    <x v="126"/>
    <x v="391"/>
    <n v="61.35"/>
    <x v="129"/>
    <x v="10"/>
    <m/>
    <x v="9"/>
    <x v="1"/>
    <x v="0"/>
    <s v="SL260@tidalwaveautospa.com"/>
    <x v="0"/>
  </r>
  <r>
    <x v="126"/>
    <x v="391"/>
    <n v="61.35"/>
    <x v="129"/>
    <x v="10"/>
    <m/>
    <x v="9"/>
    <x v="1"/>
    <x v="0"/>
    <s v="SL260@tidalwaveautospa.com"/>
    <x v="7"/>
  </r>
  <r>
    <x v="126"/>
    <x v="391"/>
    <n v="242.43"/>
    <x v="16"/>
    <x v="10"/>
    <m/>
    <x v="9"/>
    <x v="1"/>
    <x v="0"/>
    <s v="SL260@tidalwaveautospa.com"/>
    <x v="0"/>
  </r>
  <r>
    <x v="126"/>
    <x v="391"/>
    <n v="72.88"/>
    <x v="16"/>
    <x v="10"/>
    <m/>
    <x v="9"/>
    <x v="1"/>
    <x v="0"/>
    <s v="SL260@tidalwaveautospa.com"/>
    <x v="0"/>
  </r>
  <r>
    <x v="126"/>
    <x v="391"/>
    <n v="62.29"/>
    <x v="16"/>
    <x v="10"/>
    <m/>
    <x v="9"/>
    <x v="1"/>
    <x v="0"/>
    <s v="SL260@tidalwaveautospa.com"/>
    <x v="0"/>
  </r>
  <r>
    <x v="126"/>
    <x v="392"/>
    <n v="9.93"/>
    <x v="165"/>
    <x v="4"/>
    <m/>
    <x v="9"/>
    <x v="1"/>
    <x v="0"/>
    <s v="SL260@tidalwaveautospa.com"/>
    <x v="11"/>
  </r>
  <r>
    <x v="126"/>
    <x v="393"/>
    <n v="8.64"/>
    <x v="2"/>
    <x v="10"/>
    <m/>
    <x v="9"/>
    <x v="1"/>
    <x v="0"/>
    <s v="SL260@tidalwaveautospa.com"/>
    <x v="0"/>
  </r>
  <r>
    <x v="126"/>
    <x v="393"/>
    <n v="77.81"/>
    <x v="172"/>
    <x v="10"/>
    <m/>
    <x v="9"/>
    <x v="1"/>
    <x v="0"/>
    <s v="SL260@tidalwaveautospa.com"/>
    <x v="0"/>
  </r>
  <r>
    <x v="126"/>
    <x v="392"/>
    <n v="6.58"/>
    <x v="172"/>
    <x v="4"/>
    <m/>
    <x v="9"/>
    <x v="1"/>
    <x v="0"/>
    <s v="SL260@tidalwaveautospa.com"/>
    <x v="11"/>
  </r>
  <r>
    <x v="126"/>
    <x v="393"/>
    <n v="23.77"/>
    <x v="22"/>
    <x v="10"/>
    <m/>
    <x v="9"/>
    <x v="1"/>
    <x v="0"/>
    <s v="SL260@tidalwaveautospa.com"/>
    <x v="0"/>
  </r>
  <r>
    <x v="126"/>
    <x v="393"/>
    <n v="84.07"/>
    <x v="80"/>
    <x v="10"/>
    <m/>
    <x v="9"/>
    <x v="1"/>
    <x v="0"/>
    <s v="SL260@tidalwaveautospa.com"/>
    <x v="0"/>
  </r>
  <r>
    <x v="126"/>
    <x v="393"/>
    <n v="69.260000000000005"/>
    <x v="38"/>
    <x v="10"/>
    <m/>
    <x v="9"/>
    <x v="1"/>
    <x v="0"/>
    <s v="SL260@tidalwaveautospa.com"/>
    <x v="0"/>
  </r>
  <r>
    <x v="126"/>
    <x v="392"/>
    <n v="11.2"/>
    <x v="53"/>
    <x v="4"/>
    <m/>
    <x v="9"/>
    <x v="1"/>
    <x v="0"/>
    <s v="SL260@tidalwaveautospa.com"/>
    <x v="11"/>
  </r>
  <r>
    <x v="126"/>
    <x v="392"/>
    <n v="11.2"/>
    <x v="53"/>
    <x v="4"/>
    <m/>
    <x v="9"/>
    <x v="1"/>
    <x v="0"/>
    <s v="SL260@tidalwaveautospa.com"/>
    <x v="11"/>
  </r>
  <r>
    <x v="126"/>
    <x v="392"/>
    <n v="11.2"/>
    <x v="53"/>
    <x v="4"/>
    <m/>
    <x v="9"/>
    <x v="1"/>
    <x v="0"/>
    <s v="SL260@tidalwaveautospa.com"/>
    <x v="11"/>
  </r>
  <r>
    <x v="126"/>
    <x v="392"/>
    <n v="11.2"/>
    <x v="53"/>
    <x v="4"/>
    <m/>
    <x v="9"/>
    <x v="1"/>
    <x v="0"/>
    <s v="SL260@tidalwaveautospa.com"/>
    <x v="11"/>
  </r>
  <r>
    <x v="127"/>
    <x v="394"/>
    <n v="857.39"/>
    <x v="165"/>
    <x v="1"/>
    <m/>
    <x v="12"/>
    <x v="1"/>
    <x v="0"/>
    <s v="Ericka.Gosha@twavelead.com"/>
    <x v="0"/>
  </r>
  <r>
    <x v="127"/>
    <x v="394"/>
    <n v="38.61"/>
    <x v="2"/>
    <x v="4"/>
    <m/>
    <x v="12"/>
    <x v="1"/>
    <x v="0"/>
    <s v="Ericka.Gosha@twavelead.com"/>
    <x v="0"/>
  </r>
  <r>
    <x v="127"/>
    <x v="394"/>
    <n v="39.93"/>
    <x v="78"/>
    <x v="4"/>
    <m/>
    <x v="12"/>
    <x v="1"/>
    <x v="0"/>
    <s v="Ericka.Gosha@twavelead.com"/>
    <x v="0"/>
  </r>
  <r>
    <x v="127"/>
    <x v="394"/>
    <n v="7.65"/>
    <x v="185"/>
    <x v="4"/>
    <m/>
    <x v="12"/>
    <x v="1"/>
    <x v="0"/>
    <s v="Ericka.Gosha@twavelead.com"/>
    <x v="0"/>
  </r>
  <r>
    <x v="128"/>
    <x v="395"/>
    <n v="39.82"/>
    <x v="30"/>
    <x v="6"/>
    <m/>
    <x v="0"/>
    <x v="4"/>
    <x v="0"/>
    <s v=""/>
    <x v="0"/>
  </r>
  <r>
    <x v="129"/>
    <x v="396"/>
    <n v="803.32"/>
    <x v="187"/>
    <x v="5"/>
    <m/>
    <x v="6"/>
    <x v="3"/>
    <x v="0"/>
    <s v="SL225@tidalwaveautospa.com"/>
    <x v="1"/>
  </r>
  <r>
    <x v="129"/>
    <x v="397"/>
    <n v="67.73"/>
    <x v="166"/>
    <x v="2"/>
    <m/>
    <x v="6"/>
    <x v="1"/>
    <x v="0"/>
    <s v="SL225@tidalwaveautospa.com"/>
    <x v="3"/>
  </r>
  <r>
    <x v="130"/>
    <x v="398"/>
    <n v="32.17"/>
    <x v="256"/>
    <x v="0"/>
    <m/>
    <x v="5"/>
    <x v="1"/>
    <x v="0"/>
    <s v="SL16@tidalwaveautospa.com"/>
    <x v="0"/>
  </r>
  <r>
    <x v="130"/>
    <x v="398"/>
    <n v="32.340000000000003"/>
    <x v="10"/>
    <x v="19"/>
    <m/>
    <x v="5"/>
    <x v="1"/>
    <x v="0"/>
    <s v="SL16@tidalwaveautospa.com"/>
    <x v="0"/>
  </r>
  <r>
    <x v="130"/>
    <x v="398"/>
    <n v="16.93"/>
    <x v="106"/>
    <x v="4"/>
    <m/>
    <x v="5"/>
    <x v="1"/>
    <x v="0"/>
    <s v="SL16@tidalwaveautospa.com"/>
    <x v="0"/>
  </r>
  <r>
    <x v="130"/>
    <x v="398"/>
    <n v="16.93"/>
    <x v="106"/>
    <x v="4"/>
    <m/>
    <x v="5"/>
    <x v="1"/>
    <x v="0"/>
    <s v="SL16@tidalwaveautospa.com"/>
    <x v="0"/>
  </r>
  <r>
    <x v="130"/>
    <x v="398"/>
    <n v="387.72"/>
    <x v="38"/>
    <x v="2"/>
    <m/>
    <x v="5"/>
    <x v="1"/>
    <x v="0"/>
    <s v="SL16@tidalwaveautospa.com"/>
    <x v="0"/>
  </r>
  <r>
    <x v="130"/>
    <x v="398"/>
    <n v="387.72"/>
    <x v="38"/>
    <x v="2"/>
    <m/>
    <x v="5"/>
    <x v="1"/>
    <x v="0"/>
    <s v="SL16@tidalwaveautospa.com"/>
    <x v="0"/>
  </r>
  <r>
    <x v="130"/>
    <x v="398"/>
    <n v="46.61"/>
    <x v="18"/>
    <x v="3"/>
    <m/>
    <x v="5"/>
    <x v="1"/>
    <x v="0"/>
    <s v="SL16@tidalwaveautospa.com"/>
    <x v="0"/>
  </r>
  <r>
    <x v="130"/>
    <x v="398"/>
    <n v="46.61"/>
    <x v="18"/>
    <x v="3"/>
    <m/>
    <x v="5"/>
    <x v="1"/>
    <x v="0"/>
    <s v="SL16@tidalwaveautospa.com"/>
    <x v="0"/>
  </r>
  <r>
    <x v="130"/>
    <x v="399"/>
    <n v="32.43"/>
    <x v="29"/>
    <x v="19"/>
    <m/>
    <x v="5"/>
    <x v="1"/>
    <x v="0"/>
    <s v="SL16@tidalwaveautospa.com"/>
    <x v="0"/>
  </r>
  <r>
    <x v="130"/>
    <x v="399"/>
    <n v="56.97"/>
    <x v="29"/>
    <x v="19"/>
    <m/>
    <x v="5"/>
    <x v="1"/>
    <x v="0"/>
    <s v="SL16@tidalwaveautospa.com"/>
    <x v="0"/>
  </r>
  <r>
    <x v="130"/>
    <x v="399"/>
    <n v="32.43"/>
    <x v="29"/>
    <x v="2"/>
    <m/>
    <x v="5"/>
    <x v="1"/>
    <x v="0"/>
    <s v="SL16@tidalwaveautospa.com"/>
    <x v="1"/>
  </r>
  <r>
    <x v="130"/>
    <x v="399"/>
    <n v="4"/>
    <x v="30"/>
    <x v="19"/>
    <m/>
    <x v="5"/>
    <x v="1"/>
    <x v="0"/>
    <s v="SL16@tidalwaveautospa.com"/>
    <x v="0"/>
  </r>
  <r>
    <x v="130"/>
    <x v="399"/>
    <n v="86.66"/>
    <x v="19"/>
    <x v="19"/>
    <m/>
    <x v="5"/>
    <x v="1"/>
    <x v="0"/>
    <s v="SL16@tidalwaveautospa.com"/>
    <x v="0"/>
  </r>
  <r>
    <x v="130"/>
    <x v="399"/>
    <n v="86.66"/>
    <x v="19"/>
    <x v="2"/>
    <m/>
    <x v="5"/>
    <x v="1"/>
    <x v="0"/>
    <s v="SL16@tidalwaveautospa.com"/>
    <x v="0"/>
  </r>
  <r>
    <x v="130"/>
    <x v="399"/>
    <n v="86.66"/>
    <x v="19"/>
    <x v="19"/>
    <m/>
    <x v="5"/>
    <x v="1"/>
    <x v="0"/>
    <s v="SL16@tidalwaveautospa.com"/>
    <x v="0"/>
  </r>
  <r>
    <x v="130"/>
    <x v="399"/>
    <n v="86.66"/>
    <x v="19"/>
    <x v="2"/>
    <m/>
    <x v="5"/>
    <x v="1"/>
    <x v="0"/>
    <s v="SL16@tidalwaveautospa.com"/>
    <x v="0"/>
  </r>
  <r>
    <x v="130"/>
    <x v="399"/>
    <n v="86.66"/>
    <x v="19"/>
    <x v="12"/>
    <m/>
    <x v="5"/>
    <x v="1"/>
    <x v="0"/>
    <s v="SL16@tidalwaveautospa.com"/>
    <x v="1"/>
  </r>
  <r>
    <x v="130"/>
    <x v="400"/>
    <n v="846.78"/>
    <x v="82"/>
    <x v="5"/>
    <m/>
    <x v="5"/>
    <x v="3"/>
    <x v="0"/>
    <s v="SL16@tidalwaveautospa.com"/>
    <x v="2"/>
  </r>
  <r>
    <x v="131"/>
    <x v="401"/>
    <n v="1104.43"/>
    <x v="184"/>
    <x v="1"/>
    <m/>
    <x v="27"/>
    <x v="1"/>
    <x v="0"/>
    <s v="evan.williams@tidalwaveautospa.com"/>
    <x v="0"/>
  </r>
  <r>
    <x v="131"/>
    <x v="401"/>
    <n v="1104.43"/>
    <x v="47"/>
    <x v="1"/>
    <m/>
    <x v="27"/>
    <x v="1"/>
    <x v="0"/>
    <s v="evan.williams@tidalwaveautospa.com"/>
    <x v="0"/>
  </r>
  <r>
    <x v="131"/>
    <x v="401"/>
    <n v="1104.43"/>
    <x v="47"/>
    <x v="1"/>
    <m/>
    <x v="27"/>
    <x v="1"/>
    <x v="0"/>
    <s v="evan.williams@tidalwaveautospa.com"/>
    <x v="0"/>
  </r>
  <r>
    <x v="131"/>
    <x v="401"/>
    <n v="1388.52"/>
    <x v="104"/>
    <x v="1"/>
    <m/>
    <x v="27"/>
    <x v="1"/>
    <x v="0"/>
    <s v="evan.williams@tidalwaveautospa.com"/>
    <x v="0"/>
  </r>
  <r>
    <x v="131"/>
    <x v="402"/>
    <n v="1263.5999999999999"/>
    <x v="211"/>
    <x v="1"/>
    <m/>
    <x v="27"/>
    <x v="1"/>
    <x v="0"/>
    <s v="evan.williams@tidalwaveautospa.com"/>
    <x v="0"/>
  </r>
  <r>
    <x v="131"/>
    <x v="403"/>
    <n v="1047.8800000000001"/>
    <x v="211"/>
    <x v="1"/>
    <m/>
    <x v="27"/>
    <x v="1"/>
    <x v="0"/>
    <s v="evan.williams@tidalwaveautospa.com"/>
    <x v="0"/>
  </r>
  <r>
    <x v="131"/>
    <x v="404"/>
    <n v="918.25"/>
    <x v="211"/>
    <x v="1"/>
    <m/>
    <x v="27"/>
    <x v="1"/>
    <x v="0"/>
    <s v="evan.williams@tidalwaveautospa.com"/>
    <x v="0"/>
  </r>
  <r>
    <x v="131"/>
    <x v="404"/>
    <n v="497.01"/>
    <x v="211"/>
    <x v="1"/>
    <m/>
    <x v="27"/>
    <x v="1"/>
    <x v="0"/>
    <s v="evan.williams@tidalwaveautospa.com"/>
    <x v="0"/>
  </r>
  <r>
    <x v="131"/>
    <x v="405"/>
    <n v="1749.47"/>
    <x v="211"/>
    <x v="1"/>
    <m/>
    <x v="27"/>
    <x v="1"/>
    <x v="0"/>
    <s v="evan.williams@tidalwaveautospa.com"/>
    <x v="0"/>
  </r>
  <r>
    <x v="131"/>
    <x v="402"/>
    <n v="5060.43"/>
    <x v="257"/>
    <x v="1"/>
    <m/>
    <x v="27"/>
    <x v="1"/>
    <x v="0"/>
    <s v="evan.williams@tidalwaveautospa.com"/>
    <x v="0"/>
  </r>
  <r>
    <x v="131"/>
    <x v="404"/>
    <n v="4675.51"/>
    <x v="257"/>
    <x v="1"/>
    <m/>
    <x v="27"/>
    <x v="1"/>
    <x v="0"/>
    <s v="evan.williams@tidalwaveautospa.com"/>
    <x v="0"/>
  </r>
  <r>
    <x v="131"/>
    <x v="405"/>
    <n v="5745.96"/>
    <x v="257"/>
    <x v="1"/>
    <m/>
    <x v="27"/>
    <x v="1"/>
    <x v="0"/>
    <s v="evan.williams@tidalwaveautospa.com"/>
    <x v="0"/>
  </r>
  <r>
    <x v="131"/>
    <x v="406"/>
    <n v="653.32000000000005"/>
    <x v="241"/>
    <x v="1"/>
    <m/>
    <x v="27"/>
    <x v="1"/>
    <x v="0"/>
    <s v="evan.williams@tidalwaveautospa.com"/>
    <x v="0"/>
  </r>
  <r>
    <x v="131"/>
    <x v="402"/>
    <n v="1167.3599999999999"/>
    <x v="242"/>
    <x v="1"/>
    <m/>
    <x v="27"/>
    <x v="1"/>
    <x v="0"/>
    <s v="evan.williams@tidalwaveautospa.com"/>
    <x v="0"/>
  </r>
  <r>
    <x v="131"/>
    <x v="403"/>
    <n v="1167.3599999999999"/>
    <x v="242"/>
    <x v="1"/>
    <m/>
    <x v="27"/>
    <x v="1"/>
    <x v="0"/>
    <s v="evan.williams@tidalwaveautospa.com"/>
    <x v="0"/>
  </r>
  <r>
    <x v="131"/>
    <x v="404"/>
    <n v="1167.3599999999999"/>
    <x v="242"/>
    <x v="1"/>
    <m/>
    <x v="27"/>
    <x v="1"/>
    <x v="0"/>
    <s v="evan.williams@tidalwaveautospa.com"/>
    <x v="0"/>
  </r>
  <r>
    <x v="131"/>
    <x v="405"/>
    <n v="1167.3599999999999"/>
    <x v="242"/>
    <x v="1"/>
    <m/>
    <x v="27"/>
    <x v="1"/>
    <x v="0"/>
    <s v="evan.williams@tidalwaveautospa.com"/>
    <x v="0"/>
  </r>
  <r>
    <x v="131"/>
    <x v="403"/>
    <n v="5424.92"/>
    <x v="136"/>
    <x v="1"/>
    <m/>
    <x v="27"/>
    <x v="1"/>
    <x v="0"/>
    <s v="evan.williams@tidalwaveautospa.com"/>
    <x v="0"/>
  </r>
  <r>
    <x v="131"/>
    <x v="407"/>
    <n v="4569.87"/>
    <x v="136"/>
    <x v="1"/>
    <m/>
    <x v="27"/>
    <x v="1"/>
    <x v="0"/>
    <s v="evan.williams@tidalwaveautospa.com"/>
    <x v="0"/>
  </r>
  <r>
    <x v="131"/>
    <x v="402"/>
    <n v="836.59"/>
    <x v="139"/>
    <x v="1"/>
    <m/>
    <x v="27"/>
    <x v="1"/>
    <x v="0"/>
    <s v="evan.williams@tidalwaveautospa.com"/>
    <x v="0"/>
  </r>
  <r>
    <x v="131"/>
    <x v="403"/>
    <n v="860.15"/>
    <x v="139"/>
    <x v="1"/>
    <m/>
    <x v="27"/>
    <x v="1"/>
    <x v="0"/>
    <s v="evan.williams@tidalwaveautospa.com"/>
    <x v="0"/>
  </r>
  <r>
    <x v="131"/>
    <x v="404"/>
    <n v="834.66"/>
    <x v="139"/>
    <x v="1"/>
    <m/>
    <x v="27"/>
    <x v="1"/>
    <x v="0"/>
    <s v="evan.williams@tidalwaveautospa.com"/>
    <x v="0"/>
  </r>
  <r>
    <x v="131"/>
    <x v="407"/>
    <n v="814.24"/>
    <x v="139"/>
    <x v="1"/>
    <m/>
    <x v="27"/>
    <x v="1"/>
    <x v="0"/>
    <s v="evan.williams@tidalwaveautospa.com"/>
    <x v="0"/>
  </r>
  <r>
    <x v="131"/>
    <x v="408"/>
    <n v="786.96"/>
    <x v="139"/>
    <x v="1"/>
    <m/>
    <x v="27"/>
    <x v="1"/>
    <x v="0"/>
    <s v="evan.williams@tidalwaveautospa.com"/>
    <x v="0"/>
  </r>
  <r>
    <x v="131"/>
    <x v="409"/>
    <n v="5912.81"/>
    <x v="258"/>
    <x v="1"/>
    <m/>
    <x v="27"/>
    <x v="1"/>
    <x v="0"/>
    <s v="evan.williams@tidalwaveautospa.com"/>
    <x v="0"/>
  </r>
  <r>
    <x v="131"/>
    <x v="410"/>
    <n v="817.9"/>
    <x v="259"/>
    <x v="1"/>
    <m/>
    <x v="27"/>
    <x v="1"/>
    <x v="0"/>
    <s v="evan.williams@tidalwaveautospa.com"/>
    <x v="0"/>
  </r>
  <r>
    <x v="131"/>
    <x v="411"/>
    <n v="31.9"/>
    <x v="53"/>
    <x v="4"/>
    <m/>
    <x v="27"/>
    <x v="1"/>
    <x v="0"/>
    <s v="evan.williams@tidalwaveautospa.com"/>
    <x v="0"/>
  </r>
  <r>
    <x v="131"/>
    <x v="411"/>
    <n v="145.53"/>
    <x v="29"/>
    <x v="4"/>
    <m/>
    <x v="27"/>
    <x v="1"/>
    <x v="0"/>
    <s v="evan.williams@tidalwaveautospa.com"/>
    <x v="0"/>
  </r>
  <r>
    <x v="131"/>
    <x v="411"/>
    <n v="43.33"/>
    <x v="30"/>
    <x v="4"/>
    <m/>
    <x v="27"/>
    <x v="1"/>
    <x v="0"/>
    <s v="evan.williams@tidalwaveautospa.com"/>
    <x v="0"/>
  </r>
  <r>
    <x v="131"/>
    <x v="411"/>
    <n v="26.76"/>
    <x v="30"/>
    <x v="4"/>
    <m/>
    <x v="27"/>
    <x v="1"/>
    <x v="0"/>
    <s v="evan.williams@tidalwaveautospa.com"/>
    <x v="0"/>
  </r>
  <r>
    <x v="131"/>
    <x v="411"/>
    <n v="39.94"/>
    <x v="24"/>
    <x v="4"/>
    <m/>
    <x v="27"/>
    <x v="1"/>
    <x v="0"/>
    <s v="evan.williams@tidalwaveautospa.com"/>
    <x v="0"/>
  </r>
  <r>
    <x v="131"/>
    <x v="411"/>
    <n v="33.15"/>
    <x v="3"/>
    <x v="4"/>
    <m/>
    <x v="27"/>
    <x v="1"/>
    <x v="0"/>
    <s v="evan.williams@tidalwaveautospa.com"/>
    <x v="0"/>
  </r>
  <r>
    <x v="131"/>
    <x v="412"/>
    <n v="34.17"/>
    <x v="26"/>
    <x v="4"/>
    <m/>
    <x v="27"/>
    <x v="1"/>
    <x v="0"/>
    <s v="evan.williams@tidalwaveautospa.com"/>
    <x v="0"/>
  </r>
  <r>
    <x v="131"/>
    <x v="413"/>
    <n v="464.1"/>
    <x v="91"/>
    <x v="5"/>
    <m/>
    <x v="27"/>
    <x v="3"/>
    <x v="0"/>
    <s v="evan.williams@tidalwaveautospa.com"/>
    <x v="11"/>
  </r>
  <r>
    <x v="131"/>
    <x v="414"/>
    <n v="1594.57"/>
    <x v="91"/>
    <x v="5"/>
    <m/>
    <x v="27"/>
    <x v="3"/>
    <x v="0"/>
    <s v="evan.williams@tidalwaveautospa.com"/>
    <x v="11"/>
  </r>
  <r>
    <x v="131"/>
    <x v="415"/>
    <n v="322.89999999999998"/>
    <x v="91"/>
    <x v="5"/>
    <m/>
    <x v="27"/>
    <x v="3"/>
    <x v="0"/>
    <s v="evan.williams@tidalwaveautospa.com"/>
    <x v="11"/>
  </r>
  <r>
    <x v="132"/>
    <x v="416"/>
    <n v="30.27"/>
    <x v="193"/>
    <x v="21"/>
    <m/>
    <x v="1"/>
    <x v="2"/>
    <x v="0"/>
    <s v="SL205@tidalwaveautospa.com"/>
    <x v="0"/>
  </r>
  <r>
    <x v="132"/>
    <x v="416"/>
    <n v="20.69"/>
    <x v="193"/>
    <x v="21"/>
    <m/>
    <x v="1"/>
    <x v="2"/>
    <x v="0"/>
    <s v="SL205@tidalwaveautospa.com"/>
    <x v="0"/>
  </r>
  <r>
    <x v="132"/>
    <x v="416"/>
    <n v="18.59"/>
    <x v="193"/>
    <x v="21"/>
    <m/>
    <x v="1"/>
    <x v="2"/>
    <x v="0"/>
    <s v="SL205@tidalwaveautospa.com"/>
    <x v="0"/>
  </r>
  <r>
    <x v="132"/>
    <x v="416"/>
    <n v="17.52"/>
    <x v="193"/>
    <x v="21"/>
    <m/>
    <x v="1"/>
    <x v="2"/>
    <x v="0"/>
    <s v="SL205@tidalwaveautospa.com"/>
    <x v="0"/>
  </r>
  <r>
    <x v="132"/>
    <x v="416"/>
    <n v="17.93"/>
    <x v="193"/>
    <x v="21"/>
    <m/>
    <x v="1"/>
    <x v="2"/>
    <x v="0"/>
    <s v="SL205@tidalwaveautospa.com"/>
    <x v="0"/>
  </r>
  <r>
    <x v="132"/>
    <x v="416"/>
    <n v="71.87"/>
    <x v="260"/>
    <x v="21"/>
    <m/>
    <x v="1"/>
    <x v="2"/>
    <x v="0"/>
    <s v="SL205@tidalwaveautospa.com"/>
    <x v="0"/>
  </r>
  <r>
    <x v="132"/>
    <x v="416"/>
    <n v="17.04"/>
    <x v="260"/>
    <x v="21"/>
    <m/>
    <x v="1"/>
    <x v="2"/>
    <x v="0"/>
    <s v="SL205@tidalwaveautospa.com"/>
    <x v="0"/>
  </r>
  <r>
    <x v="132"/>
    <x v="416"/>
    <n v="64.14"/>
    <x v="261"/>
    <x v="21"/>
    <m/>
    <x v="1"/>
    <x v="2"/>
    <x v="0"/>
    <s v="SL205@tidalwaveautospa.com"/>
    <x v="0"/>
  </r>
  <r>
    <x v="132"/>
    <x v="416"/>
    <n v="43.5"/>
    <x v="261"/>
    <x v="21"/>
    <m/>
    <x v="1"/>
    <x v="2"/>
    <x v="0"/>
    <s v="SL205@tidalwaveautospa.com"/>
    <x v="0"/>
  </r>
  <r>
    <x v="132"/>
    <x v="416"/>
    <n v="44.92"/>
    <x v="262"/>
    <x v="21"/>
    <m/>
    <x v="1"/>
    <x v="2"/>
    <x v="0"/>
    <s v="SL205@tidalwaveautospa.com"/>
    <x v="0"/>
  </r>
  <r>
    <x v="132"/>
    <x v="417"/>
    <n v="90.76"/>
    <x v="263"/>
    <x v="21"/>
    <m/>
    <x v="1"/>
    <x v="2"/>
    <x v="0"/>
    <s v="SL205@tidalwaveautospa.com"/>
    <x v="0"/>
  </r>
  <r>
    <x v="132"/>
    <x v="417"/>
    <n v="18.12"/>
    <x v="264"/>
    <x v="21"/>
    <m/>
    <x v="1"/>
    <x v="2"/>
    <x v="0"/>
    <s v="SL205@tidalwaveautospa.com"/>
    <x v="0"/>
  </r>
  <r>
    <x v="132"/>
    <x v="417"/>
    <n v="7.62"/>
    <x v="209"/>
    <x v="21"/>
    <m/>
    <x v="1"/>
    <x v="2"/>
    <x v="0"/>
    <s v="SL205@tidalwaveautospa.com"/>
    <x v="0"/>
  </r>
  <r>
    <x v="132"/>
    <x v="417"/>
    <n v="12.95"/>
    <x v="209"/>
    <x v="21"/>
    <m/>
    <x v="1"/>
    <x v="2"/>
    <x v="0"/>
    <s v="SL205@tidalwaveautospa.com"/>
    <x v="0"/>
  </r>
  <r>
    <x v="132"/>
    <x v="417"/>
    <n v="192.47"/>
    <x v="120"/>
    <x v="21"/>
    <m/>
    <x v="1"/>
    <x v="2"/>
    <x v="0"/>
    <s v="SL205@tidalwaveautospa.com"/>
    <x v="0"/>
  </r>
  <r>
    <x v="132"/>
    <x v="418"/>
    <n v="454.65"/>
    <x v="265"/>
    <x v="22"/>
    <m/>
    <x v="1"/>
    <x v="6"/>
    <x v="0"/>
    <s v="SL205@tidalwaveautospa.com"/>
    <x v="0"/>
  </r>
  <r>
    <x v="132"/>
    <x v="419"/>
    <n v="149.01"/>
    <x v="160"/>
    <x v="1"/>
    <m/>
    <x v="1"/>
    <x v="1"/>
    <x v="0"/>
    <s v="SL205@tidalwaveautospa.com"/>
    <x v="0"/>
  </r>
  <r>
    <x v="132"/>
    <x v="419"/>
    <n v="161.99"/>
    <x v="229"/>
    <x v="1"/>
    <m/>
    <x v="1"/>
    <x v="1"/>
    <x v="0"/>
    <s v="SL205@tidalwaveautospa.com"/>
    <x v="0"/>
  </r>
  <r>
    <x v="132"/>
    <x v="420"/>
    <n v="142.03"/>
    <x v="124"/>
    <x v="1"/>
    <m/>
    <x v="1"/>
    <x v="1"/>
    <x v="0"/>
    <s v="SL205@tidalwaveautospa.com"/>
    <x v="0"/>
  </r>
  <r>
    <x v="132"/>
    <x v="420"/>
    <n v="142.03"/>
    <x v="124"/>
    <x v="1"/>
    <m/>
    <x v="1"/>
    <x v="1"/>
    <x v="0"/>
    <s v="SL205@tidalwaveautospa.com"/>
    <x v="0"/>
  </r>
  <r>
    <x v="132"/>
    <x v="420"/>
    <n v="142.03"/>
    <x v="124"/>
    <x v="1"/>
    <m/>
    <x v="1"/>
    <x v="1"/>
    <x v="0"/>
    <s v="SL205@tidalwaveautospa.com"/>
    <x v="2"/>
  </r>
  <r>
    <x v="132"/>
    <x v="420"/>
    <n v="98.29"/>
    <x v="106"/>
    <x v="10"/>
    <m/>
    <x v="1"/>
    <x v="1"/>
    <x v="0"/>
    <s v="SL205@tidalwaveautospa.com"/>
    <x v="0"/>
  </r>
  <r>
    <x v="132"/>
    <x v="420"/>
    <n v="98.29"/>
    <x v="106"/>
    <x v="2"/>
    <m/>
    <x v="1"/>
    <x v="1"/>
    <x v="0"/>
    <s v="SL205@tidalwaveautospa.com"/>
    <x v="0"/>
  </r>
  <r>
    <x v="132"/>
    <x v="420"/>
    <n v="98.29"/>
    <x v="106"/>
    <x v="2"/>
    <m/>
    <x v="1"/>
    <x v="1"/>
    <x v="0"/>
    <s v="SL205@tidalwaveautospa.com"/>
    <x v="2"/>
  </r>
  <r>
    <x v="132"/>
    <x v="420"/>
    <n v="96.84"/>
    <x v="24"/>
    <x v="3"/>
    <m/>
    <x v="1"/>
    <x v="1"/>
    <x v="0"/>
    <s v="SL205@tidalwaveautospa.com"/>
    <x v="0"/>
  </r>
  <r>
    <x v="132"/>
    <x v="421"/>
    <n v="55.54"/>
    <x v="88"/>
    <x v="2"/>
    <m/>
    <x v="1"/>
    <x v="1"/>
    <x v="0"/>
    <s v="SL205@tidalwaveautospa.com"/>
    <x v="2"/>
  </r>
  <r>
    <x v="132"/>
    <x v="421"/>
    <n v="67.59"/>
    <x v="178"/>
    <x v="2"/>
    <m/>
    <x v="1"/>
    <x v="1"/>
    <x v="0"/>
    <s v="SL205@tidalwaveautospa.com"/>
    <x v="2"/>
  </r>
  <r>
    <x v="133"/>
    <x v="422"/>
    <n v="56"/>
    <x v="266"/>
    <x v="13"/>
    <m/>
    <x v="17"/>
    <x v="2"/>
    <x v="0"/>
    <s v="SL127@tidalwaveautospa.com"/>
    <x v="0"/>
  </r>
  <r>
    <x v="133"/>
    <x v="422"/>
    <n v="78.36"/>
    <x v="267"/>
    <x v="13"/>
    <m/>
    <x v="17"/>
    <x v="2"/>
    <x v="0"/>
    <s v="SL127@tidalwaveautospa.com"/>
    <x v="0"/>
  </r>
  <r>
    <x v="133"/>
    <x v="422"/>
    <n v="48.21"/>
    <x v="267"/>
    <x v="13"/>
    <m/>
    <x v="17"/>
    <x v="2"/>
    <x v="0"/>
    <s v="SL127@tidalwaveautospa.com"/>
    <x v="0"/>
  </r>
  <r>
    <x v="133"/>
    <x v="422"/>
    <n v="49.64"/>
    <x v="81"/>
    <x v="13"/>
    <m/>
    <x v="17"/>
    <x v="2"/>
    <x v="0"/>
    <s v="SL127@tidalwaveautospa.com"/>
    <x v="0"/>
  </r>
  <r>
    <x v="134"/>
    <x v="423"/>
    <n v="2159.35"/>
    <x v="224"/>
    <x v="5"/>
    <m/>
    <x v="14"/>
    <x v="3"/>
    <x v="0"/>
    <s v="SL209@tidalwaveautospa.com"/>
    <x v="6"/>
  </r>
  <r>
    <x v="135"/>
    <x v="424"/>
    <n v="4069.14"/>
    <x v="125"/>
    <x v="5"/>
    <m/>
    <x v="26"/>
    <x v="3"/>
    <x v="0"/>
    <s v="SL185@tidalwaveautospa.com"/>
    <x v="12"/>
  </r>
  <r>
    <x v="136"/>
    <x v="425"/>
    <n v="2152.75"/>
    <x v="268"/>
    <x v="1"/>
    <m/>
    <x v="0"/>
    <x v="1"/>
    <x v="0"/>
    <s v=""/>
    <x v="0"/>
  </r>
  <r>
    <x v="136"/>
    <x v="426"/>
    <n v="820.39"/>
    <x v="269"/>
    <x v="8"/>
    <m/>
    <x v="0"/>
    <x v="1"/>
    <x v="0"/>
    <s v=""/>
    <x v="0"/>
  </r>
  <r>
    <x v="137"/>
    <x v="427"/>
    <n v="297.68"/>
    <x v="46"/>
    <x v="0"/>
    <m/>
    <x v="3"/>
    <x v="1"/>
    <x v="0"/>
    <s v="gary.bradley@tidalwaveautospa.com"/>
    <x v="0"/>
  </r>
  <r>
    <x v="137"/>
    <x v="427"/>
    <n v="297.68"/>
    <x v="46"/>
    <x v="1"/>
    <m/>
    <x v="3"/>
    <x v="1"/>
    <x v="0"/>
    <s v="gary.bradley@tidalwaveautospa.com"/>
    <x v="0"/>
  </r>
  <r>
    <x v="137"/>
    <x v="428"/>
    <n v="3659.04"/>
    <x v="110"/>
    <x v="0"/>
    <m/>
    <x v="3"/>
    <x v="1"/>
    <x v="0"/>
    <s v="gary.bradley@tidalwaveautospa.com"/>
    <x v="0"/>
  </r>
  <r>
    <x v="137"/>
    <x v="429"/>
    <n v="423.96"/>
    <x v="139"/>
    <x v="0"/>
    <m/>
    <x v="3"/>
    <x v="1"/>
    <x v="0"/>
    <s v="gary.bradley@tidalwaveautospa.com"/>
    <x v="0"/>
  </r>
  <r>
    <x v="137"/>
    <x v="430"/>
    <n v="505.95"/>
    <x v="270"/>
    <x v="0"/>
    <m/>
    <x v="3"/>
    <x v="1"/>
    <x v="0"/>
    <s v="gary.bradley@tidalwaveautospa.com"/>
    <x v="0"/>
  </r>
  <r>
    <x v="137"/>
    <x v="431"/>
    <s v="6 items"/>
    <x v="119"/>
    <x v="16"/>
    <m/>
    <x v="3"/>
    <x v="1"/>
    <x v="0"/>
    <s v="gary.bradley@tidalwaveautospa.com"/>
    <x v="0"/>
  </r>
  <r>
    <x v="137"/>
    <x v="432"/>
    <s v="5 items"/>
    <x v="119"/>
    <x v="16"/>
    <m/>
    <x v="3"/>
    <x v="1"/>
    <x v="0"/>
    <s v="gary.bradley@tidalwaveautospa.com"/>
    <x v="0"/>
  </r>
  <r>
    <x v="137"/>
    <x v="427"/>
    <s v="2 items"/>
    <x v="119"/>
    <x v="16"/>
    <m/>
    <x v="3"/>
    <x v="1"/>
    <x v="0"/>
    <s v="gary.bradley@tidalwaveautospa.com"/>
    <x v="0"/>
  </r>
  <r>
    <x v="137"/>
    <x v="430"/>
    <n v="505.95"/>
    <x v="119"/>
    <x v="0"/>
    <m/>
    <x v="3"/>
    <x v="1"/>
    <x v="0"/>
    <s v="gary.bradley@tidalwaveautospa.com"/>
    <x v="0"/>
  </r>
  <r>
    <x v="137"/>
    <x v="430"/>
    <n v="505.95"/>
    <x v="271"/>
    <x v="0"/>
    <m/>
    <x v="3"/>
    <x v="1"/>
    <x v="0"/>
    <s v="gary.bradley@tidalwaveautospa.com"/>
    <x v="0"/>
  </r>
  <r>
    <x v="137"/>
    <x v="433"/>
    <n v="179.37"/>
    <x v="102"/>
    <x v="1"/>
    <m/>
    <x v="3"/>
    <x v="1"/>
    <x v="0"/>
    <s v="gary.bradley@tidalwaveautospa.com"/>
    <x v="0"/>
  </r>
  <r>
    <x v="137"/>
    <x v="433"/>
    <n v="988.7"/>
    <x v="161"/>
    <x v="1"/>
    <m/>
    <x v="3"/>
    <x v="1"/>
    <x v="0"/>
    <s v="gary.bradley@tidalwaveautospa.com"/>
    <x v="0"/>
  </r>
  <r>
    <x v="137"/>
    <x v="433"/>
    <n v="2718.94"/>
    <x v="204"/>
    <x v="1"/>
    <m/>
    <x v="3"/>
    <x v="1"/>
    <x v="0"/>
    <s v="gary.bradley@tidalwaveautospa.com"/>
    <x v="0"/>
  </r>
  <r>
    <x v="137"/>
    <x v="434"/>
    <n v="39.549999999999997"/>
    <x v="106"/>
    <x v="4"/>
    <m/>
    <x v="3"/>
    <x v="1"/>
    <x v="0"/>
    <s v="gary.bradley@tidalwaveautospa.com"/>
    <x v="1"/>
  </r>
  <r>
    <x v="137"/>
    <x v="434"/>
    <n v="114"/>
    <x v="18"/>
    <x v="4"/>
    <m/>
    <x v="3"/>
    <x v="1"/>
    <x v="0"/>
    <s v="gary.bradley@tidalwaveautospa.com"/>
    <x v="1"/>
  </r>
  <r>
    <x v="137"/>
    <x v="435"/>
    <n v="1197.93"/>
    <x v="210"/>
    <x v="5"/>
    <m/>
    <x v="3"/>
    <x v="3"/>
    <x v="0"/>
    <s v="gary.bradley@tidalwaveautospa.com"/>
    <x v="11"/>
  </r>
  <r>
    <x v="138"/>
    <x v="436"/>
    <n v="136.36000000000001"/>
    <x v="155"/>
    <x v="9"/>
    <m/>
    <x v="0"/>
    <x v="1"/>
    <x v="0"/>
    <s v=""/>
    <x v="0"/>
  </r>
  <r>
    <x v="138"/>
    <x v="436"/>
    <n v="390.82"/>
    <x v="272"/>
    <x v="9"/>
    <m/>
    <x v="0"/>
    <x v="1"/>
    <x v="0"/>
    <s v=""/>
    <x v="0"/>
  </r>
  <r>
    <x v="138"/>
    <x v="436"/>
    <n v="102.11"/>
    <x v="97"/>
    <x v="9"/>
    <m/>
    <x v="0"/>
    <x v="1"/>
    <x v="0"/>
    <s v=""/>
    <x v="0"/>
  </r>
  <r>
    <x v="139"/>
    <x v="437"/>
    <n v="126.34"/>
    <x v="186"/>
    <x v="5"/>
    <m/>
    <x v="26"/>
    <x v="3"/>
    <x v="0"/>
    <s v="SL92@tidalwaveautospa.com"/>
    <x v="1"/>
  </r>
  <r>
    <x v="139"/>
    <x v="438"/>
    <n v="22.74"/>
    <x v="83"/>
    <x v="2"/>
    <m/>
    <x v="26"/>
    <x v="1"/>
    <x v="0"/>
    <s v="SL92@tidalwaveautospa.com"/>
    <x v="1"/>
  </r>
  <r>
    <x v="139"/>
    <x v="439"/>
    <n v="142.05000000000001"/>
    <x v="187"/>
    <x v="5"/>
    <m/>
    <x v="26"/>
    <x v="3"/>
    <x v="0"/>
    <s v="SL92@tidalwaveautospa.com"/>
    <x v="1"/>
  </r>
  <r>
    <x v="139"/>
    <x v="440"/>
    <n v="47.74"/>
    <x v="90"/>
    <x v="2"/>
    <m/>
    <x v="26"/>
    <x v="1"/>
    <x v="0"/>
    <s v="SL92@tidalwaveautospa.com"/>
    <x v="4"/>
  </r>
  <r>
    <x v="139"/>
    <x v="441"/>
    <n v="195.03"/>
    <x v="188"/>
    <x v="10"/>
    <m/>
    <x v="26"/>
    <x v="1"/>
    <x v="0"/>
    <s v="SL92@tidalwaveautospa.com"/>
    <x v="2"/>
  </r>
  <r>
    <x v="139"/>
    <x v="441"/>
    <n v="195.03"/>
    <x v="188"/>
    <x v="2"/>
    <m/>
    <x v="26"/>
    <x v="1"/>
    <x v="0"/>
    <s v="SL92@tidalwaveautospa.com"/>
    <x v="2"/>
  </r>
  <r>
    <x v="139"/>
    <x v="442"/>
    <n v="85.97"/>
    <x v="203"/>
    <x v="5"/>
    <m/>
    <x v="26"/>
    <x v="3"/>
    <x v="0"/>
    <s v="SL92@tidalwaveautospa.com"/>
    <x v="2"/>
  </r>
  <r>
    <x v="139"/>
    <x v="443"/>
    <n v="15"/>
    <x v="203"/>
    <x v="5"/>
    <m/>
    <x v="26"/>
    <x v="3"/>
    <x v="0"/>
    <s v="SL92@tidalwaveautospa.com"/>
    <x v="2"/>
  </r>
  <r>
    <x v="140"/>
    <x v="444"/>
    <n v="35.479999999999997"/>
    <x v="7"/>
    <x v="6"/>
    <m/>
    <x v="36"/>
    <x v="4"/>
    <x v="0"/>
    <s v="ASL213@tidalwaveautospa.com"/>
    <x v="0"/>
  </r>
  <r>
    <x v="140"/>
    <x v="444"/>
    <n v="108.53"/>
    <x v="7"/>
    <x v="6"/>
    <m/>
    <x v="36"/>
    <x v="4"/>
    <x v="0"/>
    <s v="ASL213@tidalwaveautospa.com"/>
    <x v="0"/>
  </r>
  <r>
    <x v="140"/>
    <x v="444"/>
    <n v="35.479999999999997"/>
    <x v="7"/>
    <x v="10"/>
    <m/>
    <x v="36"/>
    <x v="1"/>
    <x v="0"/>
    <s v="ASL213@tidalwaveautospa.com"/>
    <x v="0"/>
  </r>
  <r>
    <x v="141"/>
    <x v="445"/>
    <n v="469.37"/>
    <x v="273"/>
    <x v="9"/>
    <m/>
    <x v="7"/>
    <x v="1"/>
    <x v="0"/>
    <s v="SL136@tidalwaveautospa.com"/>
    <x v="0"/>
  </r>
  <r>
    <x v="141"/>
    <x v="445"/>
    <n v="132.47"/>
    <x v="147"/>
    <x v="9"/>
    <m/>
    <x v="7"/>
    <x v="1"/>
    <x v="0"/>
    <s v="SL136@tidalwaveautospa.com"/>
    <x v="0"/>
  </r>
  <r>
    <x v="141"/>
    <x v="445"/>
    <n v="235.93"/>
    <x v="274"/>
    <x v="9"/>
    <m/>
    <x v="7"/>
    <x v="1"/>
    <x v="0"/>
    <s v="SL136@tidalwaveautospa.com"/>
    <x v="0"/>
  </r>
  <r>
    <x v="141"/>
    <x v="445"/>
    <n v="1049.03"/>
    <x v="275"/>
    <x v="0"/>
    <m/>
    <x v="7"/>
    <x v="1"/>
    <x v="0"/>
    <s v="SL136@tidalwaveautospa.com"/>
    <x v="0"/>
  </r>
  <r>
    <x v="141"/>
    <x v="446"/>
    <n v="269.14999999999998"/>
    <x v="276"/>
    <x v="0"/>
    <m/>
    <x v="7"/>
    <x v="2"/>
    <x v="0"/>
    <s v="SL136@tidalwaveautospa.com"/>
    <x v="0"/>
  </r>
  <r>
    <x v="141"/>
    <x v="446"/>
    <n v="139.07"/>
    <x v="277"/>
    <x v="9"/>
    <m/>
    <x v="7"/>
    <x v="2"/>
    <x v="0"/>
    <s v="SL136@tidalwaveautospa.com"/>
    <x v="0"/>
  </r>
  <r>
    <x v="141"/>
    <x v="447"/>
    <n v="205.27"/>
    <x v="168"/>
    <x v="8"/>
    <m/>
    <x v="7"/>
    <x v="2"/>
    <x v="0"/>
    <s v="SL136@tidalwaveautospa.com"/>
    <x v="0"/>
  </r>
  <r>
    <x v="141"/>
    <x v="448"/>
    <n v="205.27"/>
    <x v="168"/>
    <x v="4"/>
    <m/>
    <x v="7"/>
    <x v="1"/>
    <x v="0"/>
    <s v="SL136@tidalwaveautospa.com"/>
    <x v="0"/>
  </r>
  <r>
    <x v="141"/>
    <x v="449"/>
    <n v="75.06"/>
    <x v="130"/>
    <x v="9"/>
    <m/>
    <x v="7"/>
    <x v="1"/>
    <x v="0"/>
    <s v="SL136@tidalwaveautospa.com"/>
    <x v="0"/>
  </r>
  <r>
    <x v="141"/>
    <x v="449"/>
    <n v="75.06"/>
    <x v="130"/>
    <x v="2"/>
    <m/>
    <x v="7"/>
    <x v="1"/>
    <x v="0"/>
    <s v="SL136@tidalwaveautospa.com"/>
    <x v="0"/>
  </r>
  <r>
    <x v="141"/>
    <x v="449"/>
    <n v="75.06"/>
    <x v="130"/>
    <x v="2"/>
    <m/>
    <x v="7"/>
    <x v="1"/>
    <x v="0"/>
    <s v="SL136@tidalwaveautospa.com"/>
    <x v="0"/>
  </r>
  <r>
    <x v="142"/>
    <x v="450"/>
    <n v="85.59"/>
    <x v="47"/>
    <x v="1"/>
    <m/>
    <x v="0"/>
    <x v="1"/>
    <x v="0"/>
    <s v=""/>
    <x v="0"/>
  </r>
  <r>
    <x v="142"/>
    <x v="450"/>
    <n v="1100"/>
    <x v="126"/>
    <x v="8"/>
    <m/>
    <x v="0"/>
    <x v="1"/>
    <x v="0"/>
    <s v=""/>
    <x v="0"/>
  </r>
  <r>
    <x v="142"/>
    <x v="450"/>
    <n v="345.57"/>
    <x v="110"/>
    <x v="1"/>
    <m/>
    <x v="0"/>
    <x v="1"/>
    <x v="0"/>
    <s v=""/>
    <x v="0"/>
  </r>
  <r>
    <x v="143"/>
    <x v="451"/>
    <n v="120.66"/>
    <x v="17"/>
    <x v="3"/>
    <m/>
    <x v="2"/>
    <x v="1"/>
    <x v="0"/>
    <s v="SL190@tidalwaveautospa.com"/>
    <x v="0"/>
  </r>
  <r>
    <x v="143"/>
    <x v="451"/>
    <n v="104.68"/>
    <x v="30"/>
    <x v="10"/>
    <m/>
    <x v="2"/>
    <x v="1"/>
    <x v="0"/>
    <s v="SL190@tidalwaveautospa.com"/>
    <x v="0"/>
  </r>
  <r>
    <x v="143"/>
    <x v="451"/>
    <n v="104.68"/>
    <x v="30"/>
    <x v="10"/>
    <m/>
    <x v="2"/>
    <x v="1"/>
    <x v="0"/>
    <s v="SL190@tidalwaveautospa.com"/>
    <x v="12"/>
  </r>
  <r>
    <x v="143"/>
    <x v="451"/>
    <n v="104.68"/>
    <x v="30"/>
    <x v="2"/>
    <m/>
    <x v="2"/>
    <x v="1"/>
    <x v="0"/>
    <s v="SL190@tidalwaveautospa.com"/>
    <x v="1"/>
  </r>
  <r>
    <x v="143"/>
    <x v="451"/>
    <n v="104.68"/>
    <x v="30"/>
    <x v="2"/>
    <m/>
    <x v="2"/>
    <x v="1"/>
    <x v="0"/>
    <s v="SL190@tidalwaveautospa.com"/>
    <x v="8"/>
  </r>
  <r>
    <x v="143"/>
    <x v="451"/>
    <n v="34.729999999999997"/>
    <x v="32"/>
    <x v="10"/>
    <m/>
    <x v="2"/>
    <x v="1"/>
    <x v="0"/>
    <s v="SL190@tidalwaveautospa.com"/>
    <x v="0"/>
  </r>
  <r>
    <x v="143"/>
    <x v="451"/>
    <n v="34.729999999999997"/>
    <x v="32"/>
    <x v="10"/>
    <m/>
    <x v="2"/>
    <x v="1"/>
    <x v="0"/>
    <s v="SL190@tidalwaveautospa.com"/>
    <x v="12"/>
  </r>
  <r>
    <x v="143"/>
    <x v="451"/>
    <n v="34.729999999999997"/>
    <x v="32"/>
    <x v="2"/>
    <m/>
    <x v="2"/>
    <x v="1"/>
    <x v="0"/>
    <s v="SL190@tidalwaveautospa.com"/>
    <x v="1"/>
  </r>
  <r>
    <x v="143"/>
    <x v="451"/>
    <n v="34.729999999999997"/>
    <x v="32"/>
    <x v="2"/>
    <m/>
    <x v="2"/>
    <x v="1"/>
    <x v="0"/>
    <s v="SL190@tidalwaveautospa.com"/>
    <x v="8"/>
  </r>
  <r>
    <x v="143"/>
    <x v="452"/>
    <n v="343.43"/>
    <x v="36"/>
    <x v="5"/>
    <m/>
    <x v="2"/>
    <x v="3"/>
    <x v="0"/>
    <s v="SL190@tidalwaveautospa.com"/>
    <x v="11"/>
  </r>
  <r>
    <x v="144"/>
    <x v="453"/>
    <n v="126.23"/>
    <x v="67"/>
    <x v="2"/>
    <m/>
    <x v="6"/>
    <x v="1"/>
    <x v="0"/>
    <s v="SL137@tidalwaveautospa.com"/>
    <x v="2"/>
  </r>
  <r>
    <x v="144"/>
    <x v="453"/>
    <n v="-35.31"/>
    <x v="67"/>
    <x v="10"/>
    <m/>
    <x v="6"/>
    <x v="1"/>
    <x v="0"/>
    <s v="SL137@tidalwaveautospa.com"/>
    <x v="2"/>
  </r>
  <r>
    <x v="144"/>
    <x v="453"/>
    <n v="37.21"/>
    <x v="213"/>
    <x v="2"/>
    <m/>
    <x v="6"/>
    <x v="1"/>
    <x v="0"/>
    <s v="SL137@tidalwaveautospa.com"/>
    <x v="2"/>
  </r>
  <r>
    <x v="144"/>
    <x v="453"/>
    <n v="29.66"/>
    <x v="133"/>
    <x v="2"/>
    <m/>
    <x v="6"/>
    <x v="1"/>
    <x v="0"/>
    <s v="SL137@tidalwaveautospa.com"/>
    <x v="2"/>
  </r>
  <r>
    <x v="145"/>
    <x v="454"/>
    <n v="203.55"/>
    <x v="214"/>
    <x v="11"/>
    <m/>
    <x v="0"/>
    <x v="1"/>
    <x v="0"/>
    <s v=""/>
    <x v="0"/>
  </r>
  <r>
    <x v="146"/>
    <x v="455"/>
    <n v="282.77999999999997"/>
    <x v="278"/>
    <x v="1"/>
    <m/>
    <x v="2"/>
    <x v="1"/>
    <x v="0"/>
    <s v="SL116@tidalwaveautospa.com"/>
    <x v="0"/>
  </r>
  <r>
    <x v="146"/>
    <x v="455"/>
    <n v="282.77999999999997"/>
    <x v="278"/>
    <x v="1"/>
    <m/>
    <x v="2"/>
    <x v="0"/>
    <x v="0"/>
    <s v="SL116@tidalwaveautospa.com"/>
    <x v="0"/>
  </r>
  <r>
    <x v="146"/>
    <x v="456"/>
    <n v="322.02"/>
    <x v="279"/>
    <x v="1"/>
    <m/>
    <x v="2"/>
    <x v="0"/>
    <x v="0"/>
    <s v="SL116@tidalwaveautospa.com"/>
    <x v="0"/>
  </r>
  <r>
    <x v="146"/>
    <x v="457"/>
    <n v="141.71"/>
    <x v="128"/>
    <x v="2"/>
    <m/>
    <x v="2"/>
    <x v="1"/>
    <x v="0"/>
    <s v="SL116@tidalwaveautospa.com"/>
    <x v="0"/>
  </r>
  <r>
    <x v="146"/>
    <x v="457"/>
    <n v="190.44"/>
    <x v="28"/>
    <x v="2"/>
    <m/>
    <x v="2"/>
    <x v="1"/>
    <x v="0"/>
    <s v="SL116@tidalwaveautospa.com"/>
    <x v="0"/>
  </r>
  <r>
    <x v="146"/>
    <x v="457"/>
    <n v="190.44"/>
    <x v="28"/>
    <x v="12"/>
    <m/>
    <x v="2"/>
    <x v="1"/>
    <x v="0"/>
    <s v="SL116@tidalwaveautospa.com"/>
    <x v="12"/>
  </r>
  <r>
    <x v="146"/>
    <x v="457"/>
    <n v="190.44"/>
    <x v="28"/>
    <x v="12"/>
    <m/>
    <x v="2"/>
    <x v="1"/>
    <x v="0"/>
    <s v="SL116@tidalwaveautospa.com"/>
    <x v="4"/>
  </r>
  <r>
    <x v="146"/>
    <x v="457"/>
    <n v="190.44"/>
    <x v="28"/>
    <x v="12"/>
    <m/>
    <x v="2"/>
    <x v="1"/>
    <x v="0"/>
    <s v="SL116@tidalwaveautospa.com"/>
    <x v="8"/>
  </r>
  <r>
    <x v="147"/>
    <x v="458"/>
    <n v="121.88"/>
    <x v="134"/>
    <x v="11"/>
    <m/>
    <x v="8"/>
    <x v="1"/>
    <x v="0"/>
    <s v="heather.coleman@twavelead.com"/>
    <x v="0"/>
  </r>
  <r>
    <x v="147"/>
    <x v="458"/>
    <n v="44.22"/>
    <x v="49"/>
    <x v="11"/>
    <m/>
    <x v="8"/>
    <x v="1"/>
    <x v="0"/>
    <s v="heather.coleman@twavelead.com"/>
    <x v="0"/>
  </r>
  <r>
    <x v="148"/>
    <x v="459"/>
    <n v="118.2"/>
    <x v="280"/>
    <x v="1"/>
    <m/>
    <x v="18"/>
    <x v="1"/>
    <x v="0"/>
    <s v="SL122@tidalwaveautospa.com"/>
    <x v="0"/>
  </r>
  <r>
    <x v="148"/>
    <x v="460"/>
    <n v="288.2"/>
    <x v="281"/>
    <x v="1"/>
    <m/>
    <x v="18"/>
    <x v="2"/>
    <x v="0"/>
    <s v="SL122@tidalwaveautospa.com"/>
    <x v="0"/>
  </r>
  <r>
    <x v="148"/>
    <x v="460"/>
    <n v="116.89"/>
    <x v="281"/>
    <x v="1"/>
    <m/>
    <x v="18"/>
    <x v="2"/>
    <x v="0"/>
    <s v="SL122@tidalwaveautospa.com"/>
    <x v="0"/>
  </r>
  <r>
    <x v="148"/>
    <x v="461"/>
    <n v="220.19"/>
    <x v="45"/>
    <x v="2"/>
    <m/>
    <x v="18"/>
    <x v="1"/>
    <x v="0"/>
    <s v="SL122@tidalwaveautospa.com"/>
    <x v="0"/>
  </r>
  <r>
    <x v="148"/>
    <x v="461"/>
    <n v="98.6"/>
    <x v="38"/>
    <x v="3"/>
    <m/>
    <x v="18"/>
    <x v="1"/>
    <x v="0"/>
    <s v="SL122@tidalwaveautospa.com"/>
    <x v="0"/>
  </r>
  <r>
    <x v="148"/>
    <x v="462"/>
    <n v="21.94"/>
    <x v="89"/>
    <x v="3"/>
    <m/>
    <x v="18"/>
    <x v="1"/>
    <x v="0"/>
    <s v="SL122@tidalwaveautospa.com"/>
    <x v="2"/>
  </r>
  <r>
    <x v="149"/>
    <x v="463"/>
    <n v="338.14"/>
    <x v="282"/>
    <x v="1"/>
    <m/>
    <x v="0"/>
    <x v="2"/>
    <x v="0"/>
    <s v=""/>
    <x v="0"/>
  </r>
  <r>
    <x v="149"/>
    <x v="463"/>
    <n v="242.63"/>
    <x v="245"/>
    <x v="9"/>
    <m/>
    <x v="0"/>
    <x v="2"/>
    <x v="0"/>
    <s v=""/>
    <x v="0"/>
  </r>
  <r>
    <x v="150"/>
    <x v="464"/>
    <n v="386.32"/>
    <x v="280"/>
    <x v="1"/>
    <m/>
    <x v="0"/>
    <x v="1"/>
    <x v="0"/>
    <s v=""/>
    <x v="0"/>
  </r>
  <r>
    <x v="150"/>
    <x v="464"/>
    <n v="493.78"/>
    <x v="109"/>
    <x v="1"/>
    <m/>
    <x v="0"/>
    <x v="1"/>
    <x v="0"/>
    <s v=""/>
    <x v="0"/>
  </r>
  <r>
    <x v="150"/>
    <x v="465"/>
    <n v="133"/>
    <x v="139"/>
    <x v="18"/>
    <m/>
    <x v="0"/>
    <x v="1"/>
    <x v="0"/>
    <s v=""/>
    <x v="0"/>
  </r>
  <r>
    <x v="150"/>
    <x v="465"/>
    <n v="133"/>
    <x v="139"/>
    <x v="18"/>
    <m/>
    <x v="0"/>
    <x v="1"/>
    <x v="0"/>
    <s v=""/>
    <x v="0"/>
  </r>
  <r>
    <x v="150"/>
    <x v="465"/>
    <n v="448.9"/>
    <x v="13"/>
    <x v="1"/>
    <m/>
    <x v="0"/>
    <x v="1"/>
    <x v="0"/>
    <s v=""/>
    <x v="0"/>
  </r>
  <r>
    <x v="150"/>
    <x v="465"/>
    <n v="178.9"/>
    <x v="13"/>
    <x v="1"/>
    <m/>
    <x v="0"/>
    <x v="1"/>
    <x v="0"/>
    <s v=""/>
    <x v="0"/>
  </r>
  <r>
    <x v="150"/>
    <x v="465"/>
    <n v="198.2"/>
    <x v="13"/>
    <x v="1"/>
    <m/>
    <x v="0"/>
    <x v="1"/>
    <x v="0"/>
    <s v=""/>
    <x v="0"/>
  </r>
  <r>
    <x v="150"/>
    <x v="465"/>
    <n v="448.9"/>
    <x v="13"/>
    <x v="1"/>
    <m/>
    <x v="0"/>
    <x v="1"/>
    <x v="0"/>
    <s v=""/>
    <x v="0"/>
  </r>
  <r>
    <x v="150"/>
    <x v="465"/>
    <n v="178.9"/>
    <x v="13"/>
    <x v="1"/>
    <m/>
    <x v="0"/>
    <x v="1"/>
    <x v="0"/>
    <s v=""/>
    <x v="0"/>
  </r>
  <r>
    <x v="150"/>
    <x v="465"/>
    <n v="198.2"/>
    <x v="13"/>
    <x v="1"/>
    <m/>
    <x v="0"/>
    <x v="1"/>
    <x v="0"/>
    <s v=""/>
    <x v="0"/>
  </r>
  <r>
    <x v="150"/>
    <x v="465"/>
    <n v="37.979999999999997"/>
    <x v="175"/>
    <x v="1"/>
    <m/>
    <x v="0"/>
    <x v="1"/>
    <x v="0"/>
    <s v=""/>
    <x v="0"/>
  </r>
  <r>
    <x v="150"/>
    <x v="465"/>
    <n v="25.43"/>
    <x v="175"/>
    <x v="1"/>
    <m/>
    <x v="0"/>
    <x v="1"/>
    <x v="0"/>
    <s v=""/>
    <x v="0"/>
  </r>
  <r>
    <x v="150"/>
    <x v="465"/>
    <n v="37.979999999999997"/>
    <x v="175"/>
    <x v="1"/>
    <m/>
    <x v="0"/>
    <x v="1"/>
    <x v="0"/>
    <s v=""/>
    <x v="0"/>
  </r>
  <r>
    <x v="150"/>
    <x v="465"/>
    <n v="25.43"/>
    <x v="175"/>
    <x v="1"/>
    <m/>
    <x v="0"/>
    <x v="1"/>
    <x v="0"/>
    <s v=""/>
    <x v="0"/>
  </r>
  <r>
    <x v="151"/>
    <x v="466"/>
    <n v="69.19"/>
    <x v="250"/>
    <x v="2"/>
    <m/>
    <x v="2"/>
    <x v="1"/>
    <x v="0"/>
    <s v="SL138@tidalwaveautospa.com"/>
    <x v="1"/>
  </r>
  <r>
    <x v="151"/>
    <x v="467"/>
    <n v="121.25"/>
    <x v="2"/>
    <x v="2"/>
    <m/>
    <x v="2"/>
    <x v="1"/>
    <x v="0"/>
    <s v="SL138@tidalwaveautospa.com"/>
    <x v="1"/>
  </r>
  <r>
    <x v="151"/>
    <x v="468"/>
    <n v="24.6"/>
    <x v="11"/>
    <x v="4"/>
    <m/>
    <x v="2"/>
    <x v="1"/>
    <x v="0"/>
    <s v="SL138@tidalwaveautospa.com"/>
    <x v="1"/>
  </r>
  <r>
    <x v="151"/>
    <x v="467"/>
    <n v="121.25"/>
    <x v="31"/>
    <x v="3"/>
    <m/>
    <x v="2"/>
    <x v="1"/>
    <x v="0"/>
    <s v="SL138@tidalwaveautospa.com"/>
    <x v="1"/>
  </r>
  <r>
    <x v="151"/>
    <x v="467"/>
    <n v="21.39"/>
    <x v="54"/>
    <x v="4"/>
    <m/>
    <x v="2"/>
    <x v="1"/>
    <x v="0"/>
    <s v="SL138@tidalwaveautospa.com"/>
    <x v="1"/>
  </r>
  <r>
    <x v="151"/>
    <x v="467"/>
    <n v="112.88"/>
    <x v="5"/>
    <x v="3"/>
    <m/>
    <x v="2"/>
    <x v="1"/>
    <x v="0"/>
    <s v="SL138@tidalwaveautospa.com"/>
    <x v="1"/>
  </r>
  <r>
    <x v="151"/>
    <x v="467"/>
    <n v="96.29"/>
    <x v="114"/>
    <x v="3"/>
    <m/>
    <x v="2"/>
    <x v="1"/>
    <x v="0"/>
    <s v="SL138@tidalwaveautospa.com"/>
    <x v="1"/>
  </r>
  <r>
    <x v="151"/>
    <x v="467"/>
    <n v="51.32"/>
    <x v="213"/>
    <x v="3"/>
    <m/>
    <x v="2"/>
    <x v="1"/>
    <x v="0"/>
    <s v="SL138@tidalwaveautospa.com"/>
    <x v="1"/>
  </r>
  <r>
    <x v="151"/>
    <x v="468"/>
    <n v="64.03"/>
    <x v="186"/>
    <x v="2"/>
    <m/>
    <x v="2"/>
    <x v="1"/>
    <x v="0"/>
    <s v="SL138@tidalwaveautospa.com"/>
    <x v="1"/>
  </r>
  <r>
    <x v="151"/>
    <x v="469"/>
    <n v="74.790000000000006"/>
    <x v="83"/>
    <x v="20"/>
    <m/>
    <x v="2"/>
    <x v="5"/>
    <x v="0"/>
    <s v="SL138@tidalwaveautospa.com"/>
    <x v="2"/>
  </r>
  <r>
    <x v="151"/>
    <x v="469"/>
    <n v="85.14"/>
    <x v="234"/>
    <x v="2"/>
    <m/>
    <x v="2"/>
    <x v="1"/>
    <x v="0"/>
    <s v="SL138@tidalwaveautospa.com"/>
    <x v="2"/>
  </r>
  <r>
    <x v="152"/>
    <x v="470"/>
    <n v="23.53"/>
    <x v="104"/>
    <x v="1"/>
    <m/>
    <x v="0"/>
    <x v="1"/>
    <x v="0"/>
    <s v=""/>
    <x v="0"/>
  </r>
  <r>
    <x v="152"/>
    <x v="470"/>
    <n v="11.96"/>
    <x v="126"/>
    <x v="1"/>
    <m/>
    <x v="0"/>
    <x v="1"/>
    <x v="0"/>
    <s v=""/>
    <x v="0"/>
  </r>
  <r>
    <x v="152"/>
    <x v="470"/>
    <s v="5 items"/>
    <x v="119"/>
    <x v="11"/>
    <m/>
    <x v="0"/>
    <x v="1"/>
    <x v="0"/>
    <s v=""/>
    <x v="0"/>
  </r>
  <r>
    <x v="152"/>
    <x v="471"/>
    <n v="235.96"/>
    <x v="283"/>
    <x v="9"/>
    <m/>
    <x v="0"/>
    <x v="1"/>
    <x v="0"/>
    <s v=""/>
    <x v="0"/>
  </r>
  <r>
    <x v="152"/>
    <x v="471"/>
    <n v="1248.5"/>
    <x v="199"/>
    <x v="1"/>
    <m/>
    <x v="0"/>
    <x v="1"/>
    <x v="0"/>
    <s v=""/>
    <x v="0"/>
  </r>
  <r>
    <x v="153"/>
    <x v="472"/>
    <n v="104.92"/>
    <x v="20"/>
    <x v="10"/>
    <m/>
    <x v="6"/>
    <x v="1"/>
    <x v="0"/>
    <s v="SL196@tidalwaveautospa.com"/>
    <x v="3"/>
  </r>
  <r>
    <x v="153"/>
    <x v="473"/>
    <n v="36.340000000000003"/>
    <x v="243"/>
    <x v="5"/>
    <m/>
    <x v="6"/>
    <x v="3"/>
    <x v="0"/>
    <s v="SL196@tidalwaveautospa.com"/>
    <x v="11"/>
  </r>
  <r>
    <x v="153"/>
    <x v="474"/>
    <n v="10.78"/>
    <x v="243"/>
    <x v="5"/>
    <m/>
    <x v="6"/>
    <x v="3"/>
    <x v="0"/>
    <s v="SL196@tidalwaveautospa.com"/>
    <x v="11"/>
  </r>
  <r>
    <x v="154"/>
    <x v="475"/>
    <n v="111.03"/>
    <x v="119"/>
    <x v="1"/>
    <m/>
    <x v="7"/>
    <x v="2"/>
    <x v="0"/>
    <s v="SL46@tidalwaveautospa.com"/>
    <x v="0"/>
  </r>
  <r>
    <x v="154"/>
    <x v="476"/>
    <n v="97.62"/>
    <x v="97"/>
    <x v="1"/>
    <m/>
    <x v="7"/>
    <x v="1"/>
    <x v="0"/>
    <s v="SL46@tidalwaveautospa.com"/>
    <x v="0"/>
  </r>
  <r>
    <x v="154"/>
    <x v="476"/>
    <n v="471.52"/>
    <x v="218"/>
    <x v="9"/>
    <m/>
    <x v="7"/>
    <x v="1"/>
    <x v="0"/>
    <s v="SL46@tidalwaveautospa.com"/>
    <x v="0"/>
  </r>
  <r>
    <x v="154"/>
    <x v="477"/>
    <n v="80.59"/>
    <x v="45"/>
    <x v="2"/>
    <m/>
    <x v="7"/>
    <x v="1"/>
    <x v="0"/>
    <s v="SL46@tidalwaveautospa.com"/>
    <x v="0"/>
  </r>
  <r>
    <x v="154"/>
    <x v="478"/>
    <n v="1148.1099999999999"/>
    <x v="186"/>
    <x v="5"/>
    <m/>
    <x v="7"/>
    <x v="3"/>
    <x v="0"/>
    <s v="SL46@tidalwaveautospa.com"/>
    <x v="6"/>
  </r>
  <r>
    <x v="154"/>
    <x v="479"/>
    <n v="188.28"/>
    <x v="188"/>
    <x v="5"/>
    <m/>
    <x v="7"/>
    <x v="3"/>
    <x v="0"/>
    <s v="SL46@tidalwaveautospa.com"/>
    <x v="6"/>
  </r>
  <r>
    <x v="155"/>
    <x v="480"/>
    <n v="6.41"/>
    <x v="22"/>
    <x v="10"/>
    <m/>
    <x v="15"/>
    <x v="1"/>
    <x v="0"/>
    <s v="SL304@tidalwaveautospa.com"/>
    <x v="0"/>
  </r>
  <r>
    <x v="155"/>
    <x v="480"/>
    <n v="205.43"/>
    <x v="11"/>
    <x v="3"/>
    <m/>
    <x v="15"/>
    <x v="1"/>
    <x v="0"/>
    <s v="SL304@tidalwaveautospa.com"/>
    <x v="0"/>
  </r>
  <r>
    <x v="156"/>
    <x v="481"/>
    <n v="276.12"/>
    <x v="284"/>
    <x v="1"/>
    <m/>
    <x v="14"/>
    <x v="1"/>
    <x v="0"/>
    <s v="SL237@tidalwaveautospa.com"/>
    <x v="4"/>
  </r>
  <r>
    <x v="156"/>
    <x v="481"/>
    <n v="276.12"/>
    <x v="284"/>
    <x v="1"/>
    <m/>
    <x v="14"/>
    <x v="1"/>
    <x v="0"/>
    <s v="SL237@tidalwaveautospa.com"/>
    <x v="8"/>
  </r>
  <r>
    <x v="156"/>
    <x v="481"/>
    <n v="276.12"/>
    <x v="195"/>
    <x v="1"/>
    <m/>
    <x v="14"/>
    <x v="1"/>
    <x v="0"/>
    <s v="SL237@tidalwaveautospa.com"/>
    <x v="0"/>
  </r>
  <r>
    <x v="156"/>
    <x v="481"/>
    <n v="276.12"/>
    <x v="195"/>
    <x v="10"/>
    <m/>
    <x v="14"/>
    <x v="1"/>
    <x v="0"/>
    <s v="SL237@tidalwaveautospa.com"/>
    <x v="0"/>
  </r>
  <r>
    <x v="156"/>
    <x v="481"/>
    <n v="276.12"/>
    <x v="195"/>
    <x v="10"/>
    <m/>
    <x v="14"/>
    <x v="1"/>
    <x v="0"/>
    <s v="SL237@tidalwaveautospa.com"/>
    <x v="4"/>
  </r>
  <r>
    <x v="156"/>
    <x v="481"/>
    <n v="276.12"/>
    <x v="195"/>
    <x v="10"/>
    <m/>
    <x v="14"/>
    <x v="1"/>
    <x v="0"/>
    <s v="SL237@tidalwaveautospa.com"/>
    <x v="8"/>
  </r>
  <r>
    <x v="156"/>
    <x v="482"/>
    <n v="395.86"/>
    <x v="185"/>
    <x v="11"/>
    <m/>
    <x v="14"/>
    <x v="1"/>
    <x v="0"/>
    <s v="SL237@tidalwaveautospa.com"/>
    <x v="4"/>
  </r>
  <r>
    <x v="156"/>
    <x v="482"/>
    <n v="395.86"/>
    <x v="185"/>
    <x v="11"/>
    <m/>
    <x v="14"/>
    <x v="1"/>
    <x v="0"/>
    <s v="SL237@tidalwaveautospa.com"/>
    <x v="8"/>
  </r>
  <r>
    <x v="156"/>
    <x v="483"/>
    <n v="121.78"/>
    <x v="23"/>
    <x v="10"/>
    <m/>
    <x v="14"/>
    <x v="1"/>
    <x v="0"/>
    <s v="SL237@tidalwaveautospa.com"/>
    <x v="0"/>
  </r>
  <r>
    <x v="156"/>
    <x v="483"/>
    <n v="93.54"/>
    <x v="106"/>
    <x v="10"/>
    <m/>
    <x v="14"/>
    <x v="1"/>
    <x v="0"/>
    <s v="SL237@tidalwaveautospa.com"/>
    <x v="0"/>
  </r>
  <r>
    <x v="156"/>
    <x v="483"/>
    <n v="78.099999999999994"/>
    <x v="53"/>
    <x v="10"/>
    <m/>
    <x v="14"/>
    <x v="1"/>
    <x v="0"/>
    <s v="SL237@tidalwaveautospa.com"/>
    <x v="0"/>
  </r>
  <r>
    <x v="156"/>
    <x v="483"/>
    <n v="111.19"/>
    <x v="41"/>
    <x v="2"/>
    <m/>
    <x v="14"/>
    <x v="1"/>
    <x v="0"/>
    <s v="SL237@tidalwaveautospa.com"/>
    <x v="0"/>
  </r>
  <r>
    <x v="156"/>
    <x v="483"/>
    <n v="111.19"/>
    <x v="41"/>
    <x v="2"/>
    <m/>
    <x v="14"/>
    <x v="1"/>
    <x v="0"/>
    <s v="SL237@tidalwaveautospa.com"/>
    <x v="4"/>
  </r>
  <r>
    <x v="156"/>
    <x v="483"/>
    <n v="111.19"/>
    <x v="41"/>
    <x v="2"/>
    <m/>
    <x v="14"/>
    <x v="1"/>
    <x v="0"/>
    <s v="SL237@tidalwaveautospa.com"/>
    <x v="7"/>
  </r>
  <r>
    <x v="156"/>
    <x v="483"/>
    <n v="44.38"/>
    <x v="25"/>
    <x v="10"/>
    <m/>
    <x v="14"/>
    <x v="1"/>
    <x v="0"/>
    <s v="SL237@tidalwaveautospa.com"/>
    <x v="0"/>
  </r>
  <r>
    <x v="156"/>
    <x v="483"/>
    <n v="103.02"/>
    <x v="25"/>
    <x v="10"/>
    <m/>
    <x v="14"/>
    <x v="1"/>
    <x v="0"/>
    <s v="SL237@tidalwaveautospa.com"/>
    <x v="0"/>
  </r>
  <r>
    <x v="156"/>
    <x v="483"/>
    <n v="44.38"/>
    <x v="25"/>
    <x v="10"/>
    <m/>
    <x v="14"/>
    <x v="1"/>
    <x v="0"/>
    <s v="SL237@tidalwaveautospa.com"/>
    <x v="4"/>
  </r>
  <r>
    <x v="156"/>
    <x v="483"/>
    <n v="44.38"/>
    <x v="25"/>
    <x v="10"/>
    <m/>
    <x v="14"/>
    <x v="1"/>
    <x v="0"/>
    <s v="SL237@tidalwaveautospa.com"/>
    <x v="7"/>
  </r>
  <r>
    <x v="156"/>
    <x v="483"/>
    <n v="56.06"/>
    <x v="33"/>
    <x v="10"/>
    <m/>
    <x v="14"/>
    <x v="1"/>
    <x v="0"/>
    <s v="SL237@tidalwaveautospa.com"/>
    <x v="0"/>
  </r>
  <r>
    <x v="156"/>
    <x v="484"/>
    <n v="56.44"/>
    <x v="33"/>
    <x v="3"/>
    <m/>
    <x v="14"/>
    <x v="1"/>
    <x v="0"/>
    <s v="SL237@tidalwaveautospa.com"/>
    <x v="6"/>
  </r>
  <r>
    <x v="157"/>
    <x v="485"/>
    <n v="588.35"/>
    <x v="25"/>
    <x v="2"/>
    <m/>
    <x v="7"/>
    <x v="1"/>
    <x v="0"/>
    <s v="SL194@tidalwaveautospa.com"/>
    <x v="0"/>
  </r>
  <r>
    <x v="158"/>
    <x v="486"/>
    <n v="85"/>
    <x v="95"/>
    <x v="1"/>
    <m/>
    <x v="2"/>
    <x v="0"/>
    <x v="0"/>
    <s v="SL222@tidalwaveautospa.com"/>
    <x v="0"/>
  </r>
  <r>
    <x v="158"/>
    <x v="487"/>
    <n v="328.15"/>
    <x v="118"/>
    <x v="1"/>
    <m/>
    <x v="2"/>
    <x v="1"/>
    <x v="0"/>
    <s v="SL222@tidalwaveautospa.com"/>
    <x v="0"/>
  </r>
  <r>
    <x v="158"/>
    <x v="487"/>
    <n v="714.82"/>
    <x v="249"/>
    <x v="1"/>
    <m/>
    <x v="2"/>
    <x v="1"/>
    <x v="0"/>
    <s v="SL222@tidalwaveautospa.com"/>
    <x v="0"/>
  </r>
  <r>
    <x v="158"/>
    <x v="487"/>
    <n v="438.99"/>
    <x v="165"/>
    <x v="1"/>
    <m/>
    <x v="2"/>
    <x v="1"/>
    <x v="0"/>
    <s v="SL222@tidalwaveautospa.com"/>
    <x v="0"/>
  </r>
  <r>
    <x v="158"/>
    <x v="487"/>
    <n v="112"/>
    <x v="43"/>
    <x v="1"/>
    <m/>
    <x v="2"/>
    <x v="1"/>
    <x v="0"/>
    <s v="SL222@tidalwaveautospa.com"/>
    <x v="0"/>
  </r>
  <r>
    <x v="158"/>
    <x v="488"/>
    <n v="303.76"/>
    <x v="113"/>
    <x v="3"/>
    <m/>
    <x v="2"/>
    <x v="1"/>
    <x v="0"/>
    <s v="SL222@tidalwaveautospa.com"/>
    <x v="1"/>
  </r>
  <r>
    <x v="158"/>
    <x v="488"/>
    <n v="36.28"/>
    <x v="19"/>
    <x v="3"/>
    <m/>
    <x v="2"/>
    <x v="1"/>
    <x v="0"/>
    <s v="SL222@tidalwaveautospa.com"/>
    <x v="1"/>
  </r>
  <r>
    <x v="159"/>
    <x v="489"/>
    <s v="12 items"/>
    <x v="68"/>
    <x v="13"/>
    <m/>
    <x v="0"/>
    <x v="1"/>
    <x v="0"/>
    <s v=""/>
    <x v="0"/>
  </r>
  <r>
    <x v="159"/>
    <x v="490"/>
    <s v="5 items"/>
    <x v="241"/>
    <x v="13"/>
    <m/>
    <x v="0"/>
    <x v="1"/>
    <x v="0"/>
    <s v=""/>
    <x v="0"/>
  </r>
  <r>
    <x v="159"/>
    <x v="491"/>
    <n v="169.54"/>
    <x v="285"/>
    <x v="0"/>
    <m/>
    <x v="0"/>
    <x v="0"/>
    <x v="0"/>
    <s v=""/>
    <x v="0"/>
  </r>
  <r>
    <x v="160"/>
    <x v="492"/>
    <n v="160.47"/>
    <x v="286"/>
    <x v="1"/>
    <m/>
    <x v="7"/>
    <x v="0"/>
    <x v="0"/>
    <s v="SL135@tidalwaveautospa.com"/>
    <x v="0"/>
  </r>
  <r>
    <x v="160"/>
    <x v="493"/>
    <n v="129.07"/>
    <x v="204"/>
    <x v="1"/>
    <m/>
    <x v="7"/>
    <x v="1"/>
    <x v="0"/>
    <s v="SL135@tidalwaveautospa.com"/>
    <x v="0"/>
  </r>
  <r>
    <x v="160"/>
    <x v="493"/>
    <n v="129.07"/>
    <x v="204"/>
    <x v="2"/>
    <m/>
    <x v="7"/>
    <x v="1"/>
    <x v="0"/>
    <s v="SL135@tidalwaveautospa.com"/>
    <x v="0"/>
  </r>
  <r>
    <x v="160"/>
    <x v="493"/>
    <n v="145.84"/>
    <x v="165"/>
    <x v="2"/>
    <m/>
    <x v="7"/>
    <x v="1"/>
    <x v="0"/>
    <s v="SL135@tidalwaveautospa.com"/>
    <x v="0"/>
  </r>
  <r>
    <x v="160"/>
    <x v="493"/>
    <n v="25.29"/>
    <x v="131"/>
    <x v="1"/>
    <m/>
    <x v="7"/>
    <x v="2"/>
    <x v="0"/>
    <s v="SL135@tidalwaveautospa.com"/>
    <x v="0"/>
  </r>
  <r>
    <x v="160"/>
    <x v="493"/>
    <n v="163.52000000000001"/>
    <x v="79"/>
    <x v="2"/>
    <m/>
    <x v="7"/>
    <x v="1"/>
    <x v="0"/>
    <s v="SL135@tidalwaveautospa.com"/>
    <x v="0"/>
  </r>
  <r>
    <x v="160"/>
    <x v="493"/>
    <n v="299.58999999999997"/>
    <x v="167"/>
    <x v="8"/>
    <m/>
    <x v="7"/>
    <x v="1"/>
    <x v="0"/>
    <s v="SL135@tidalwaveautospa.com"/>
    <x v="0"/>
  </r>
  <r>
    <x v="160"/>
    <x v="493"/>
    <n v="90.34"/>
    <x v="51"/>
    <x v="2"/>
    <m/>
    <x v="7"/>
    <x v="1"/>
    <x v="0"/>
    <s v="SL135@tidalwaveautospa.com"/>
    <x v="0"/>
  </r>
  <r>
    <x v="160"/>
    <x v="494"/>
    <n v="61.74"/>
    <x v="17"/>
    <x v="2"/>
    <m/>
    <x v="7"/>
    <x v="1"/>
    <x v="0"/>
    <s v="SL135@tidalwaveautospa.com"/>
    <x v="0"/>
  </r>
  <r>
    <x v="160"/>
    <x v="494"/>
    <n v="61.74"/>
    <x v="17"/>
    <x v="12"/>
    <m/>
    <x v="7"/>
    <x v="1"/>
    <x v="0"/>
    <s v="SL135@tidalwaveautospa.com"/>
    <x v="9"/>
  </r>
  <r>
    <x v="160"/>
    <x v="494"/>
    <n v="119.94"/>
    <x v="38"/>
    <x v="3"/>
    <m/>
    <x v="7"/>
    <x v="1"/>
    <x v="0"/>
    <s v="SL135@tidalwaveautospa.com"/>
    <x v="0"/>
  </r>
  <r>
    <x v="160"/>
    <x v="494"/>
    <n v="233.87"/>
    <x v="38"/>
    <x v="2"/>
    <m/>
    <x v="7"/>
    <x v="1"/>
    <x v="0"/>
    <s v="SL135@tidalwaveautospa.com"/>
    <x v="0"/>
  </r>
  <r>
    <x v="160"/>
    <x v="494"/>
    <n v="246.09"/>
    <x v="11"/>
    <x v="3"/>
    <m/>
    <x v="7"/>
    <x v="1"/>
    <x v="0"/>
    <s v="SL135@tidalwaveautospa.com"/>
    <x v="0"/>
  </r>
  <r>
    <x v="160"/>
    <x v="494"/>
    <n v="7.7"/>
    <x v="53"/>
    <x v="2"/>
    <m/>
    <x v="7"/>
    <x v="1"/>
    <x v="0"/>
    <s v="SL135@tidalwaveautospa.com"/>
    <x v="0"/>
  </r>
  <r>
    <x v="160"/>
    <x v="494"/>
    <n v="68.930000000000007"/>
    <x v="30"/>
    <x v="2"/>
    <m/>
    <x v="7"/>
    <x v="1"/>
    <x v="0"/>
    <s v="SL135@tidalwaveautospa.com"/>
    <x v="0"/>
  </r>
  <r>
    <x v="160"/>
    <x v="494"/>
    <n v="199.05"/>
    <x v="144"/>
    <x v="3"/>
    <m/>
    <x v="7"/>
    <x v="1"/>
    <x v="0"/>
    <s v="SL135@tidalwaveautospa.com"/>
    <x v="0"/>
  </r>
  <r>
    <x v="160"/>
    <x v="494"/>
    <n v="67.349999999999994"/>
    <x v="54"/>
    <x v="2"/>
    <m/>
    <x v="7"/>
    <x v="1"/>
    <x v="0"/>
    <s v="SL135@tidalwaveautospa.com"/>
    <x v="0"/>
  </r>
  <r>
    <x v="160"/>
    <x v="495"/>
    <n v="2002.71"/>
    <x v="91"/>
    <x v="5"/>
    <m/>
    <x v="7"/>
    <x v="3"/>
    <x v="0"/>
    <s v="SL135@tidalwaveautospa.com"/>
    <x v="2"/>
  </r>
  <r>
    <x v="161"/>
    <x v="496"/>
    <n v="14.92"/>
    <x v="163"/>
    <x v="6"/>
    <m/>
    <x v="37"/>
    <x v="2"/>
    <x v="0"/>
    <s v="ASL254@tidalwaveautospa.com"/>
    <x v="0"/>
  </r>
  <r>
    <x v="162"/>
    <x v="497"/>
    <n v="713.35"/>
    <x v="109"/>
    <x v="1"/>
    <m/>
    <x v="23"/>
    <x v="2"/>
    <x v="0"/>
    <s v="SL40@tidalwaveautospa.com"/>
    <x v="0"/>
  </r>
  <r>
    <x v="162"/>
    <x v="498"/>
    <n v="139.09"/>
    <x v="79"/>
    <x v="3"/>
    <m/>
    <x v="23"/>
    <x v="1"/>
    <x v="0"/>
    <s v="SL40@tidalwaveautospa.com"/>
    <x v="0"/>
  </r>
  <r>
    <x v="162"/>
    <x v="498"/>
    <n v="134.27000000000001"/>
    <x v="23"/>
    <x v="1"/>
    <m/>
    <x v="23"/>
    <x v="1"/>
    <x v="0"/>
    <s v="SL40@tidalwaveautospa.com"/>
    <x v="0"/>
  </r>
  <r>
    <x v="163"/>
    <x v="499"/>
    <n v="24.8"/>
    <x v="55"/>
    <x v="2"/>
    <m/>
    <x v="28"/>
    <x v="1"/>
    <x v="0"/>
    <s v="SL221@tidalwaveautospa.com"/>
    <x v="0"/>
  </r>
  <r>
    <x v="163"/>
    <x v="499"/>
    <n v="24.8"/>
    <x v="55"/>
    <x v="2"/>
    <m/>
    <x v="28"/>
    <x v="1"/>
    <x v="0"/>
    <s v="SL221@tidalwaveautospa.com"/>
    <x v="0"/>
  </r>
  <r>
    <x v="163"/>
    <x v="500"/>
    <n v="37.42"/>
    <x v="5"/>
    <x v="2"/>
    <m/>
    <x v="28"/>
    <x v="1"/>
    <x v="0"/>
    <s v="SL221@tidalwaveautospa.com"/>
    <x v="0"/>
  </r>
  <r>
    <x v="163"/>
    <x v="501"/>
    <n v="132.61000000000001"/>
    <x v="7"/>
    <x v="2"/>
    <m/>
    <x v="28"/>
    <x v="1"/>
    <x v="0"/>
    <s v="SL221@tidalwaveautospa.com"/>
    <x v="1"/>
  </r>
  <r>
    <x v="163"/>
    <x v="501"/>
    <n v="132.61000000000001"/>
    <x v="7"/>
    <x v="2"/>
    <m/>
    <x v="28"/>
    <x v="1"/>
    <x v="0"/>
    <s v="SL221@tidalwaveautospa.com"/>
    <x v="11"/>
  </r>
  <r>
    <x v="163"/>
    <x v="502"/>
    <n v="7.19"/>
    <x v="34"/>
    <x v="5"/>
    <m/>
    <x v="28"/>
    <x v="3"/>
    <x v="0"/>
    <s v="SL221@tidalwaveautospa.com"/>
    <x v="3"/>
  </r>
  <r>
    <x v="163"/>
    <x v="503"/>
    <n v="38.99"/>
    <x v="34"/>
    <x v="5"/>
    <m/>
    <x v="28"/>
    <x v="3"/>
    <x v="0"/>
    <s v="SL221@tidalwaveautospa.com"/>
    <x v="3"/>
  </r>
  <r>
    <x v="164"/>
    <x v="504"/>
    <n v="174.22"/>
    <x v="199"/>
    <x v="13"/>
    <m/>
    <x v="0"/>
    <x v="1"/>
    <x v="0"/>
    <s v=""/>
    <x v="0"/>
  </r>
  <r>
    <x v="164"/>
    <x v="504"/>
    <n v="52.36"/>
    <x v="199"/>
    <x v="13"/>
    <m/>
    <x v="0"/>
    <x v="1"/>
    <x v="0"/>
    <s v=""/>
    <x v="0"/>
  </r>
  <r>
    <x v="164"/>
    <x v="504"/>
    <n v="770.62"/>
    <x v="287"/>
    <x v="13"/>
    <m/>
    <x v="0"/>
    <x v="1"/>
    <x v="0"/>
    <s v=""/>
    <x v="0"/>
  </r>
  <r>
    <x v="164"/>
    <x v="504"/>
    <n v="146.41"/>
    <x v="287"/>
    <x v="13"/>
    <m/>
    <x v="0"/>
    <x v="1"/>
    <x v="0"/>
    <s v=""/>
    <x v="0"/>
  </r>
  <r>
    <x v="165"/>
    <x v="505"/>
    <n v="57.76"/>
    <x v="132"/>
    <x v="3"/>
    <m/>
    <x v="2"/>
    <x v="1"/>
    <x v="0"/>
    <s v="SL115@tidalwaveautospa.com"/>
    <x v="12"/>
  </r>
  <r>
    <x v="165"/>
    <x v="505"/>
    <n v="57.76"/>
    <x v="132"/>
    <x v="3"/>
    <m/>
    <x v="2"/>
    <x v="1"/>
    <x v="0"/>
    <s v="SL115@tidalwaveautospa.com"/>
    <x v="7"/>
  </r>
  <r>
    <x v="166"/>
    <x v="506"/>
    <n v="586.48"/>
    <x v="212"/>
    <x v="9"/>
    <m/>
    <x v="28"/>
    <x v="1"/>
    <x v="0"/>
    <s v="jason.abbott@tidalwaveautospa.com"/>
    <x v="0"/>
  </r>
  <r>
    <x v="167"/>
    <x v="507"/>
    <n v="300.67"/>
    <x v="215"/>
    <x v="1"/>
    <m/>
    <x v="14"/>
    <x v="0"/>
    <x v="0"/>
    <s v="SL14@tidalwaveautospa.com"/>
    <x v="0"/>
  </r>
  <r>
    <x v="167"/>
    <x v="508"/>
    <n v="4.3499999999999996"/>
    <x v="12"/>
    <x v="2"/>
    <m/>
    <x v="14"/>
    <x v="1"/>
    <x v="0"/>
    <s v="SL14@tidalwaveautospa.com"/>
    <x v="0"/>
  </r>
  <r>
    <x v="167"/>
    <x v="508"/>
    <n v="5.29"/>
    <x v="31"/>
    <x v="4"/>
    <m/>
    <x v="14"/>
    <x v="1"/>
    <x v="0"/>
    <s v="SL14@tidalwaveautospa.com"/>
    <x v="0"/>
  </r>
  <r>
    <x v="167"/>
    <x v="508"/>
    <n v="19.239999999999998"/>
    <x v="54"/>
    <x v="4"/>
    <m/>
    <x v="14"/>
    <x v="1"/>
    <x v="0"/>
    <s v="SL14@tidalwaveautospa.com"/>
    <x v="0"/>
  </r>
  <r>
    <x v="168"/>
    <x v="509"/>
    <n v="127.18"/>
    <x v="249"/>
    <x v="4"/>
    <m/>
    <x v="20"/>
    <x v="1"/>
    <x v="0"/>
    <s v="SL38@tidalwaveautospa.com"/>
    <x v="4"/>
  </r>
  <r>
    <x v="168"/>
    <x v="509"/>
    <n v="179.53"/>
    <x v="288"/>
    <x v="2"/>
    <m/>
    <x v="20"/>
    <x v="1"/>
    <x v="0"/>
    <s v="SL38@tidalwaveautospa.com"/>
    <x v="4"/>
  </r>
  <r>
    <x v="168"/>
    <x v="509"/>
    <n v="378.31"/>
    <x v="124"/>
    <x v="2"/>
    <m/>
    <x v="20"/>
    <x v="1"/>
    <x v="0"/>
    <s v="SL38@tidalwaveautospa.com"/>
    <x v="4"/>
  </r>
  <r>
    <x v="168"/>
    <x v="509"/>
    <n v="54.27"/>
    <x v="79"/>
    <x v="2"/>
    <m/>
    <x v="20"/>
    <x v="1"/>
    <x v="0"/>
    <s v="SL38@tidalwaveautospa.com"/>
    <x v="4"/>
  </r>
  <r>
    <x v="168"/>
    <x v="510"/>
    <n v="112.3"/>
    <x v="17"/>
    <x v="2"/>
    <m/>
    <x v="20"/>
    <x v="1"/>
    <x v="0"/>
    <s v="SL38@tidalwaveautospa.com"/>
    <x v="4"/>
  </r>
  <r>
    <x v="168"/>
    <x v="510"/>
    <n v="160.03"/>
    <x v="18"/>
    <x v="3"/>
    <m/>
    <x v="20"/>
    <x v="1"/>
    <x v="0"/>
    <s v="SL38@tidalwaveautospa.com"/>
    <x v="4"/>
  </r>
  <r>
    <x v="168"/>
    <x v="510"/>
    <n v="47.19"/>
    <x v="18"/>
    <x v="2"/>
    <m/>
    <x v="20"/>
    <x v="1"/>
    <x v="0"/>
    <s v="SL38@tidalwaveautospa.com"/>
    <x v="4"/>
  </r>
  <r>
    <x v="168"/>
    <x v="510"/>
    <n v="203.51"/>
    <x v="12"/>
    <x v="3"/>
    <m/>
    <x v="20"/>
    <x v="1"/>
    <x v="0"/>
    <s v="SL38@tidalwaveautospa.com"/>
    <x v="4"/>
  </r>
  <r>
    <x v="168"/>
    <x v="510"/>
    <n v="92.21"/>
    <x v="12"/>
    <x v="3"/>
    <m/>
    <x v="20"/>
    <x v="1"/>
    <x v="0"/>
    <s v="SL38@tidalwaveautospa.com"/>
    <x v="4"/>
  </r>
  <r>
    <x v="169"/>
    <x v="511"/>
    <n v="129.65"/>
    <x v="277"/>
    <x v="1"/>
    <m/>
    <x v="26"/>
    <x v="0"/>
    <x v="0"/>
    <s v="SL24@tidalwaveautospa.com"/>
    <x v="0"/>
  </r>
  <r>
    <x v="169"/>
    <x v="512"/>
    <n v="88.55"/>
    <x v="289"/>
    <x v="1"/>
    <m/>
    <x v="26"/>
    <x v="1"/>
    <x v="0"/>
    <s v="SL24@tidalwaveautospa.com"/>
    <x v="0"/>
  </r>
  <r>
    <x v="169"/>
    <x v="512"/>
    <n v="75.44"/>
    <x v="16"/>
    <x v="1"/>
    <m/>
    <x v="26"/>
    <x v="1"/>
    <x v="0"/>
    <s v="SL24@tidalwaveautospa.com"/>
    <x v="0"/>
  </r>
  <r>
    <x v="169"/>
    <x v="513"/>
    <n v="28.03"/>
    <x v="80"/>
    <x v="2"/>
    <m/>
    <x v="26"/>
    <x v="1"/>
    <x v="0"/>
    <s v="SL24@tidalwaveautospa.com"/>
    <x v="0"/>
  </r>
  <r>
    <x v="169"/>
    <x v="513"/>
    <n v="28.03"/>
    <x v="80"/>
    <x v="12"/>
    <m/>
    <x v="26"/>
    <x v="1"/>
    <x v="0"/>
    <s v="SL24@tidalwaveautospa.com"/>
    <x v="12"/>
  </r>
  <r>
    <x v="169"/>
    <x v="513"/>
    <n v="189.67"/>
    <x v="52"/>
    <x v="2"/>
    <m/>
    <x v="26"/>
    <x v="1"/>
    <x v="0"/>
    <s v="SL24@tidalwaveautospa.com"/>
    <x v="0"/>
  </r>
  <r>
    <x v="169"/>
    <x v="513"/>
    <n v="160.08000000000001"/>
    <x v="11"/>
    <x v="2"/>
    <m/>
    <x v="26"/>
    <x v="1"/>
    <x v="0"/>
    <s v="SL24@tidalwaveautospa.com"/>
    <x v="0"/>
  </r>
  <r>
    <x v="170"/>
    <x v="514"/>
    <n v="101.76"/>
    <x v="255"/>
    <x v="11"/>
    <m/>
    <x v="0"/>
    <x v="1"/>
    <x v="0"/>
    <s v=""/>
    <x v="0"/>
  </r>
  <r>
    <x v="170"/>
    <x v="514"/>
    <n v="101.76"/>
    <x v="255"/>
    <x v="9"/>
    <m/>
    <x v="0"/>
    <x v="1"/>
    <x v="0"/>
    <s v=""/>
    <x v="0"/>
  </r>
  <r>
    <x v="170"/>
    <x v="514"/>
    <n v="153.86000000000001"/>
    <x v="179"/>
    <x v="11"/>
    <m/>
    <x v="0"/>
    <x v="1"/>
    <x v="0"/>
    <s v=""/>
    <x v="0"/>
  </r>
  <r>
    <x v="170"/>
    <x v="514"/>
    <n v="153.86000000000001"/>
    <x v="179"/>
    <x v="9"/>
    <m/>
    <x v="0"/>
    <x v="1"/>
    <x v="0"/>
    <s v=""/>
    <x v="0"/>
  </r>
  <r>
    <x v="170"/>
    <x v="514"/>
    <n v="103.68"/>
    <x v="40"/>
    <x v="11"/>
    <m/>
    <x v="0"/>
    <x v="1"/>
    <x v="0"/>
    <s v=""/>
    <x v="0"/>
  </r>
  <r>
    <x v="170"/>
    <x v="514"/>
    <n v="213.89"/>
    <x v="40"/>
    <x v="11"/>
    <m/>
    <x v="0"/>
    <x v="1"/>
    <x v="0"/>
    <s v=""/>
    <x v="0"/>
  </r>
  <r>
    <x v="170"/>
    <x v="514"/>
    <n v="103.68"/>
    <x v="40"/>
    <x v="9"/>
    <m/>
    <x v="0"/>
    <x v="1"/>
    <x v="0"/>
    <s v=""/>
    <x v="0"/>
  </r>
  <r>
    <x v="170"/>
    <x v="514"/>
    <n v="213.89"/>
    <x v="40"/>
    <x v="9"/>
    <m/>
    <x v="0"/>
    <x v="1"/>
    <x v="0"/>
    <s v=""/>
    <x v="0"/>
  </r>
  <r>
    <x v="170"/>
    <x v="514"/>
    <n v="118.19"/>
    <x v="290"/>
    <x v="11"/>
    <m/>
    <x v="0"/>
    <x v="1"/>
    <x v="0"/>
    <s v=""/>
    <x v="0"/>
  </r>
  <r>
    <x v="170"/>
    <x v="514"/>
    <n v="115.82"/>
    <x v="290"/>
    <x v="11"/>
    <m/>
    <x v="0"/>
    <x v="1"/>
    <x v="0"/>
    <s v=""/>
    <x v="0"/>
  </r>
  <r>
    <x v="170"/>
    <x v="514"/>
    <n v="118.19"/>
    <x v="290"/>
    <x v="9"/>
    <m/>
    <x v="0"/>
    <x v="1"/>
    <x v="0"/>
    <s v=""/>
    <x v="0"/>
  </r>
  <r>
    <x v="170"/>
    <x v="514"/>
    <n v="115.82"/>
    <x v="290"/>
    <x v="9"/>
    <m/>
    <x v="0"/>
    <x v="1"/>
    <x v="0"/>
    <s v=""/>
    <x v="0"/>
  </r>
  <r>
    <x v="170"/>
    <x v="514"/>
    <s v="ALL"/>
    <x v="291"/>
    <x v="16"/>
    <m/>
    <x v="0"/>
    <x v="1"/>
    <x v="0"/>
    <s v=""/>
    <x v="0"/>
  </r>
  <r>
    <x v="170"/>
    <x v="515"/>
    <s v="21 items"/>
    <x v="93"/>
    <x v="16"/>
    <m/>
    <x v="0"/>
    <x v="1"/>
    <x v="0"/>
    <s v=""/>
    <x v="0"/>
  </r>
  <r>
    <x v="171"/>
    <x v="516"/>
    <n v="2091.63"/>
    <x v="126"/>
    <x v="1"/>
    <m/>
    <x v="18"/>
    <x v="1"/>
    <x v="0"/>
    <s v="SL265@tidalwaveautospa.com"/>
    <x v="0"/>
  </r>
  <r>
    <x v="171"/>
    <x v="517"/>
    <n v="81.64"/>
    <x v="24"/>
    <x v="2"/>
    <m/>
    <x v="18"/>
    <x v="1"/>
    <x v="0"/>
    <s v="SL265@tidalwaveautospa.com"/>
    <x v="0"/>
  </r>
  <r>
    <x v="171"/>
    <x v="517"/>
    <n v="81.64"/>
    <x v="24"/>
    <x v="2"/>
    <m/>
    <x v="18"/>
    <x v="1"/>
    <x v="0"/>
    <s v="SL265@tidalwaveautospa.com"/>
    <x v="0"/>
  </r>
  <r>
    <x v="171"/>
    <x v="517"/>
    <n v="81.64"/>
    <x v="24"/>
    <x v="2"/>
    <m/>
    <x v="18"/>
    <x v="1"/>
    <x v="0"/>
    <s v="SL265@tidalwaveautospa.com"/>
    <x v="5"/>
  </r>
  <r>
    <x v="171"/>
    <x v="517"/>
    <n v="81.64"/>
    <x v="24"/>
    <x v="2"/>
    <s v="Wash Supplies &amp; Wash Maintenace(16.98)"/>
    <x v="18"/>
    <x v="1"/>
    <x v="0"/>
    <s v="SL265@tidalwaveautospa.com"/>
    <x v="7"/>
  </r>
  <r>
    <x v="172"/>
    <x v="518"/>
    <n v="105.83"/>
    <x v="292"/>
    <x v="9"/>
    <m/>
    <x v="23"/>
    <x v="1"/>
    <x v="0"/>
    <s v="SL130@tidalwaveautospa.com"/>
    <x v="0"/>
  </r>
  <r>
    <x v="172"/>
    <x v="518"/>
    <n v="149.97999999999999"/>
    <x v="293"/>
    <x v="9"/>
    <m/>
    <x v="23"/>
    <x v="1"/>
    <x v="0"/>
    <s v="SL130@tidalwaveautospa.com"/>
    <x v="0"/>
  </r>
  <r>
    <x v="172"/>
    <x v="518"/>
    <n v="410.08"/>
    <x v="117"/>
    <x v="9"/>
    <m/>
    <x v="23"/>
    <x v="1"/>
    <x v="0"/>
    <s v="SL130@tidalwaveautospa.com"/>
    <x v="0"/>
  </r>
  <r>
    <x v="172"/>
    <x v="518"/>
    <n v="21.95"/>
    <x v="141"/>
    <x v="9"/>
    <m/>
    <x v="23"/>
    <x v="1"/>
    <x v="0"/>
    <s v="SL130@tidalwaveautospa.com"/>
    <x v="0"/>
  </r>
  <r>
    <x v="172"/>
    <x v="518"/>
    <n v="10"/>
    <x v="294"/>
    <x v="9"/>
    <m/>
    <x v="23"/>
    <x v="1"/>
    <x v="0"/>
    <s v="SL130@tidalwaveautospa.com"/>
    <x v="0"/>
  </r>
  <r>
    <x v="172"/>
    <x v="519"/>
    <n v="64.790000000000006"/>
    <x v="44"/>
    <x v="3"/>
    <m/>
    <x v="23"/>
    <x v="1"/>
    <x v="0"/>
    <s v="SL130@tidalwaveautospa.com"/>
    <x v="0"/>
  </r>
  <r>
    <x v="172"/>
    <x v="519"/>
    <n v="147.68"/>
    <x v="3"/>
    <x v="1"/>
    <m/>
    <x v="23"/>
    <x v="1"/>
    <x v="0"/>
    <s v="SL130@tidalwaveautospa.com"/>
    <x v="0"/>
  </r>
  <r>
    <x v="172"/>
    <x v="519"/>
    <n v="147.68"/>
    <x v="3"/>
    <x v="1"/>
    <m/>
    <x v="23"/>
    <x v="1"/>
    <x v="0"/>
    <s v="SL130@tidalwaveautospa.com"/>
    <x v="0"/>
  </r>
  <r>
    <x v="173"/>
    <x v="520"/>
    <n v="91.96"/>
    <x v="26"/>
    <x v="10"/>
    <m/>
    <x v="7"/>
    <x v="1"/>
    <x v="0"/>
    <s v="SL139@tidalwaveautospa.com"/>
    <x v="0"/>
  </r>
  <r>
    <x v="173"/>
    <x v="521"/>
    <n v="1266.48"/>
    <x v="20"/>
    <x v="5"/>
    <m/>
    <x v="7"/>
    <x v="3"/>
    <x v="0"/>
    <s v="SL139@tidalwaveautospa.com"/>
    <x v="6"/>
  </r>
  <r>
    <x v="173"/>
    <x v="522"/>
    <n v="47.78"/>
    <x v="20"/>
    <x v="5"/>
    <m/>
    <x v="7"/>
    <x v="3"/>
    <x v="0"/>
    <s v="SL139@tidalwaveautospa.com"/>
    <x v="6"/>
  </r>
  <r>
    <x v="174"/>
    <x v="523"/>
    <n v="688.71"/>
    <x v="109"/>
    <x v="13"/>
    <m/>
    <x v="3"/>
    <x v="1"/>
    <x v="0"/>
    <s v="jeff.mathis@twavelead.com"/>
    <x v="0"/>
  </r>
  <r>
    <x v="174"/>
    <x v="523"/>
    <n v="248.9"/>
    <x v="138"/>
    <x v="1"/>
    <m/>
    <x v="3"/>
    <x v="1"/>
    <x v="0"/>
    <s v="jeff.mathis@twavelead.com"/>
    <x v="0"/>
  </r>
  <r>
    <x v="174"/>
    <x v="523"/>
    <n v="163.08000000000001"/>
    <x v="241"/>
    <x v="1"/>
    <m/>
    <x v="3"/>
    <x v="1"/>
    <x v="0"/>
    <s v="jeff.mathis@twavelead.com"/>
    <x v="0"/>
  </r>
  <r>
    <x v="174"/>
    <x v="524"/>
    <n v="1444.39"/>
    <x v="115"/>
    <x v="5"/>
    <m/>
    <x v="3"/>
    <x v="3"/>
    <x v="0"/>
    <s v="jeff.mathis@twavelead.com"/>
    <x v="12"/>
  </r>
  <r>
    <x v="175"/>
    <x v="525"/>
    <n v="714.37"/>
    <x v="294"/>
    <x v="1"/>
    <m/>
    <x v="0"/>
    <x v="1"/>
    <x v="0"/>
    <s v=""/>
    <x v="0"/>
  </r>
  <r>
    <x v="175"/>
    <x v="525"/>
    <n v="714.37"/>
    <x v="294"/>
    <x v="1"/>
    <m/>
    <x v="0"/>
    <x v="1"/>
    <x v="0"/>
    <s v=""/>
    <x v="0"/>
  </r>
  <r>
    <x v="175"/>
    <x v="526"/>
    <n v="546.39"/>
    <x v="112"/>
    <x v="1"/>
    <m/>
    <x v="0"/>
    <x v="0"/>
    <x v="0"/>
    <s v=""/>
    <x v="0"/>
  </r>
  <r>
    <x v="176"/>
    <x v="527"/>
    <n v="14.03"/>
    <x v="10"/>
    <x v="4"/>
    <m/>
    <x v="20"/>
    <x v="1"/>
    <x v="0"/>
    <s v="SL98@tidalwaveautospa.com"/>
    <x v="0"/>
  </r>
  <r>
    <x v="176"/>
    <x v="527"/>
    <n v="15.08"/>
    <x v="3"/>
    <x v="4"/>
    <m/>
    <x v="20"/>
    <x v="1"/>
    <x v="0"/>
    <s v="SL98@tidalwaveautospa.com"/>
    <x v="0"/>
  </r>
  <r>
    <x v="177"/>
    <x v="528"/>
    <n v="47.92"/>
    <x v="17"/>
    <x v="6"/>
    <m/>
    <x v="38"/>
    <x v="4"/>
    <x v="0"/>
    <s v="ASL232@tidalwaveautospa.com"/>
    <x v="0"/>
  </r>
  <r>
    <x v="178"/>
    <x v="529"/>
    <n v="500.07"/>
    <x v="208"/>
    <x v="1"/>
    <m/>
    <x v="20"/>
    <x v="7"/>
    <x v="0"/>
    <s v="SL51@tidalwaveautospa.com"/>
    <x v="0"/>
  </r>
  <r>
    <x v="178"/>
    <x v="529"/>
    <n v="500.07"/>
    <x v="208"/>
    <x v="1"/>
    <m/>
    <x v="20"/>
    <x v="1"/>
    <x v="0"/>
    <s v="SL51@tidalwaveautospa.com"/>
    <x v="0"/>
  </r>
  <r>
    <x v="178"/>
    <x v="529"/>
    <n v="500.07"/>
    <x v="208"/>
    <x v="1"/>
    <m/>
    <x v="20"/>
    <x v="1"/>
    <x v="0"/>
    <s v="SL51@tidalwaveautospa.com"/>
    <x v="0"/>
  </r>
  <r>
    <x v="178"/>
    <x v="529"/>
    <n v="1400"/>
    <x v="109"/>
    <x v="1"/>
    <m/>
    <x v="20"/>
    <x v="1"/>
    <x v="0"/>
    <s v="SL51@tidalwaveautospa.com"/>
    <x v="0"/>
  </r>
  <r>
    <x v="178"/>
    <x v="529"/>
    <n v="62.58"/>
    <x v="110"/>
    <x v="1"/>
    <m/>
    <x v="20"/>
    <x v="1"/>
    <x v="0"/>
    <s v="SL51@tidalwaveautospa.com"/>
    <x v="0"/>
  </r>
  <r>
    <x v="178"/>
    <x v="529"/>
    <n v="62.58"/>
    <x v="110"/>
    <x v="1"/>
    <m/>
    <x v="20"/>
    <x v="1"/>
    <x v="0"/>
    <s v="SL51@tidalwaveautospa.com"/>
    <x v="0"/>
  </r>
  <r>
    <x v="178"/>
    <x v="529"/>
    <n v="149.46"/>
    <x v="201"/>
    <x v="1"/>
    <m/>
    <x v="20"/>
    <x v="7"/>
    <x v="0"/>
    <s v="SL51@tidalwaveautospa.com"/>
    <x v="0"/>
  </r>
  <r>
    <x v="178"/>
    <x v="529"/>
    <n v="300"/>
    <x v="201"/>
    <x v="1"/>
    <m/>
    <x v="20"/>
    <x v="7"/>
    <x v="0"/>
    <s v="SL51@tidalwaveautospa.com"/>
    <x v="0"/>
  </r>
  <r>
    <x v="178"/>
    <x v="529"/>
    <n v="120"/>
    <x v="201"/>
    <x v="1"/>
    <m/>
    <x v="20"/>
    <x v="7"/>
    <x v="0"/>
    <s v="SL51@tidalwaveautospa.com"/>
    <x v="0"/>
  </r>
  <r>
    <x v="178"/>
    <x v="529"/>
    <n v="149.46"/>
    <x v="201"/>
    <x v="1"/>
    <m/>
    <x v="20"/>
    <x v="1"/>
    <x v="0"/>
    <s v="SL51@tidalwaveautospa.com"/>
    <x v="0"/>
  </r>
  <r>
    <x v="178"/>
    <x v="529"/>
    <n v="300"/>
    <x v="201"/>
    <x v="1"/>
    <m/>
    <x v="20"/>
    <x v="1"/>
    <x v="0"/>
    <s v="SL51@tidalwaveautospa.com"/>
    <x v="0"/>
  </r>
  <r>
    <x v="178"/>
    <x v="529"/>
    <n v="120"/>
    <x v="201"/>
    <x v="1"/>
    <m/>
    <x v="20"/>
    <x v="1"/>
    <x v="0"/>
    <s v="SL51@tidalwaveautospa.com"/>
    <x v="0"/>
  </r>
  <r>
    <x v="178"/>
    <x v="529"/>
    <n v="149.46"/>
    <x v="201"/>
    <x v="1"/>
    <m/>
    <x v="20"/>
    <x v="1"/>
    <x v="0"/>
    <s v="SL51@tidalwaveautospa.com"/>
    <x v="0"/>
  </r>
  <r>
    <x v="178"/>
    <x v="529"/>
    <n v="300"/>
    <x v="201"/>
    <x v="1"/>
    <m/>
    <x v="20"/>
    <x v="1"/>
    <x v="0"/>
    <s v="SL51@tidalwaveautospa.com"/>
    <x v="0"/>
  </r>
  <r>
    <x v="178"/>
    <x v="529"/>
    <n v="120"/>
    <x v="201"/>
    <x v="1"/>
    <m/>
    <x v="20"/>
    <x v="1"/>
    <x v="0"/>
    <s v="SL51@tidalwaveautospa.com"/>
    <x v="0"/>
  </r>
  <r>
    <x v="178"/>
    <x v="529"/>
    <n v="158"/>
    <x v="136"/>
    <x v="1"/>
    <m/>
    <x v="20"/>
    <x v="7"/>
    <x v="0"/>
    <s v="SL51@tidalwaveautospa.com"/>
    <x v="0"/>
  </r>
  <r>
    <x v="178"/>
    <x v="529"/>
    <n v="158"/>
    <x v="136"/>
    <x v="1"/>
    <m/>
    <x v="20"/>
    <x v="1"/>
    <x v="0"/>
    <s v="SL51@tidalwaveautospa.com"/>
    <x v="0"/>
  </r>
  <r>
    <x v="178"/>
    <x v="529"/>
    <n v="158"/>
    <x v="136"/>
    <x v="1"/>
    <m/>
    <x v="20"/>
    <x v="1"/>
    <x v="0"/>
    <s v="SL51@tidalwaveautospa.com"/>
    <x v="0"/>
  </r>
  <r>
    <x v="178"/>
    <x v="530"/>
    <n v="104.16"/>
    <x v="295"/>
    <x v="8"/>
    <m/>
    <x v="20"/>
    <x v="1"/>
    <x v="0"/>
    <s v="SL51@tidalwaveautospa.com"/>
    <x v="0"/>
  </r>
  <r>
    <x v="178"/>
    <x v="530"/>
    <n v="208.12"/>
    <x v="296"/>
    <x v="1"/>
    <m/>
    <x v="20"/>
    <x v="1"/>
    <x v="0"/>
    <s v="SL51@tidalwaveautospa.com"/>
    <x v="0"/>
  </r>
  <r>
    <x v="178"/>
    <x v="531"/>
    <n v="42.83"/>
    <x v="297"/>
    <x v="3"/>
    <m/>
    <x v="20"/>
    <x v="1"/>
    <x v="0"/>
    <s v="SL51@tidalwaveautospa.com"/>
    <x v="0"/>
  </r>
  <r>
    <x v="178"/>
    <x v="531"/>
    <n v="54.51"/>
    <x v="264"/>
    <x v="3"/>
    <m/>
    <x v="20"/>
    <x v="1"/>
    <x v="0"/>
    <s v="SL51@tidalwaveautospa.com"/>
    <x v="0"/>
  </r>
  <r>
    <x v="178"/>
    <x v="531"/>
    <n v="54.51"/>
    <x v="264"/>
    <x v="2"/>
    <m/>
    <x v="20"/>
    <x v="1"/>
    <x v="0"/>
    <s v="SL51@tidalwaveautospa.com"/>
    <x v="0"/>
  </r>
  <r>
    <x v="178"/>
    <x v="531"/>
    <n v="106.57"/>
    <x v="74"/>
    <x v="3"/>
    <m/>
    <x v="20"/>
    <x v="1"/>
    <x v="0"/>
    <s v="SL51@tidalwaveautospa.com"/>
    <x v="0"/>
  </r>
  <r>
    <x v="178"/>
    <x v="531"/>
    <n v="106.57"/>
    <x v="74"/>
    <x v="1"/>
    <m/>
    <x v="20"/>
    <x v="0"/>
    <x v="0"/>
    <s v="SL51@tidalwaveautospa.com"/>
    <x v="0"/>
  </r>
  <r>
    <x v="178"/>
    <x v="531"/>
    <n v="106.57"/>
    <x v="74"/>
    <x v="1"/>
    <m/>
    <x v="20"/>
    <x v="0"/>
    <x v="0"/>
    <s v="SL51@tidalwaveautospa.com"/>
    <x v="0"/>
  </r>
  <r>
    <x v="178"/>
    <x v="531"/>
    <n v="106.57"/>
    <x v="74"/>
    <x v="1"/>
    <m/>
    <x v="20"/>
    <x v="0"/>
    <x v="0"/>
    <s v="SL51@tidalwaveautospa.com"/>
    <x v="0"/>
  </r>
  <r>
    <x v="178"/>
    <x v="531"/>
    <n v="63.95"/>
    <x v="209"/>
    <x v="3"/>
    <m/>
    <x v="20"/>
    <x v="1"/>
    <x v="0"/>
    <s v="SL51@tidalwaveautospa.com"/>
    <x v="0"/>
  </r>
  <r>
    <x v="178"/>
    <x v="532"/>
    <n v="522.80999999999995"/>
    <x v="216"/>
    <x v="4"/>
    <m/>
    <x v="20"/>
    <x v="1"/>
    <x v="0"/>
    <s v="SL51@tidalwaveautospa.com"/>
    <x v="0"/>
  </r>
  <r>
    <x v="178"/>
    <x v="532"/>
    <n v="522.80999999999995"/>
    <x v="216"/>
    <x v="8"/>
    <m/>
    <x v="20"/>
    <x v="0"/>
    <x v="0"/>
    <s v="SL51@tidalwaveautospa.com"/>
    <x v="0"/>
  </r>
  <r>
    <x v="178"/>
    <x v="532"/>
    <n v="522.80999999999995"/>
    <x v="216"/>
    <x v="1"/>
    <m/>
    <x v="20"/>
    <x v="0"/>
    <x v="0"/>
    <s v="SL51@tidalwaveautospa.com"/>
    <x v="0"/>
  </r>
  <r>
    <x v="178"/>
    <x v="532"/>
    <n v="522.80999999999995"/>
    <x v="216"/>
    <x v="8"/>
    <m/>
    <x v="20"/>
    <x v="0"/>
    <x v="0"/>
    <s v="SL51@tidalwaveautospa.com"/>
    <x v="0"/>
  </r>
  <r>
    <x v="178"/>
    <x v="533"/>
    <n v="422.32"/>
    <x v="155"/>
    <x v="1"/>
    <m/>
    <x v="20"/>
    <x v="1"/>
    <x v="0"/>
    <s v="SL51@tidalwaveautospa.com"/>
    <x v="0"/>
  </r>
  <r>
    <x v="178"/>
    <x v="533"/>
    <n v="422.32"/>
    <x v="155"/>
    <x v="1"/>
    <m/>
    <x v="20"/>
    <x v="1"/>
    <x v="0"/>
    <s v="SL51@tidalwaveautospa.com"/>
    <x v="0"/>
  </r>
  <r>
    <x v="178"/>
    <x v="533"/>
    <n v="422.32"/>
    <x v="155"/>
    <x v="1"/>
    <m/>
    <x v="20"/>
    <x v="1"/>
    <x v="0"/>
    <s v="SL51@tidalwaveautospa.com"/>
    <x v="0"/>
  </r>
  <r>
    <x v="178"/>
    <x v="533"/>
    <n v="422.32"/>
    <x v="155"/>
    <x v="1"/>
    <m/>
    <x v="20"/>
    <x v="1"/>
    <x v="0"/>
    <s v="SL51@tidalwaveautospa.com"/>
    <x v="0"/>
  </r>
  <r>
    <x v="178"/>
    <x v="533"/>
    <n v="67.83"/>
    <x v="155"/>
    <x v="3"/>
    <m/>
    <x v="20"/>
    <x v="1"/>
    <x v="0"/>
    <s v="SL51@tidalwaveautospa.com"/>
    <x v="0"/>
  </r>
  <r>
    <x v="178"/>
    <x v="533"/>
    <n v="422.32"/>
    <x v="155"/>
    <x v="3"/>
    <m/>
    <x v="20"/>
    <x v="1"/>
    <x v="0"/>
    <s v="SL51@tidalwaveautospa.com"/>
    <x v="0"/>
  </r>
  <r>
    <x v="178"/>
    <x v="531"/>
    <n v="120.15"/>
    <x v="155"/>
    <x v="3"/>
    <m/>
    <x v="20"/>
    <x v="1"/>
    <x v="0"/>
    <s v="SL51@tidalwaveautospa.com"/>
    <x v="0"/>
  </r>
  <r>
    <x v="178"/>
    <x v="533"/>
    <n v="86.66"/>
    <x v="272"/>
    <x v="1"/>
    <m/>
    <x v="20"/>
    <x v="1"/>
    <x v="0"/>
    <s v="SL51@tidalwaveautospa.com"/>
    <x v="0"/>
  </r>
  <r>
    <x v="178"/>
    <x v="533"/>
    <n v="585.05999999999995"/>
    <x v="272"/>
    <x v="1"/>
    <m/>
    <x v="20"/>
    <x v="1"/>
    <x v="0"/>
    <s v="SL51@tidalwaveautospa.com"/>
    <x v="0"/>
  </r>
  <r>
    <x v="178"/>
    <x v="533"/>
    <n v="86.66"/>
    <x v="272"/>
    <x v="1"/>
    <m/>
    <x v="20"/>
    <x v="1"/>
    <x v="0"/>
    <s v="SL51@tidalwaveautospa.com"/>
    <x v="0"/>
  </r>
  <r>
    <x v="178"/>
    <x v="533"/>
    <n v="585.05999999999995"/>
    <x v="272"/>
    <x v="1"/>
    <m/>
    <x v="20"/>
    <x v="1"/>
    <x v="0"/>
    <s v="SL51@tidalwaveautospa.com"/>
    <x v="0"/>
  </r>
  <r>
    <x v="178"/>
    <x v="533"/>
    <n v="86.66"/>
    <x v="272"/>
    <x v="1"/>
    <m/>
    <x v="20"/>
    <x v="1"/>
    <x v="0"/>
    <s v="SL51@tidalwaveautospa.com"/>
    <x v="0"/>
  </r>
  <r>
    <x v="178"/>
    <x v="533"/>
    <n v="585.05999999999995"/>
    <x v="272"/>
    <x v="1"/>
    <m/>
    <x v="20"/>
    <x v="1"/>
    <x v="0"/>
    <s v="SL51@tidalwaveautospa.com"/>
    <x v="0"/>
  </r>
  <r>
    <x v="178"/>
    <x v="533"/>
    <n v="86.66"/>
    <x v="272"/>
    <x v="1"/>
    <m/>
    <x v="20"/>
    <x v="1"/>
    <x v="0"/>
    <s v="SL51@tidalwaveautospa.com"/>
    <x v="0"/>
  </r>
  <r>
    <x v="178"/>
    <x v="533"/>
    <n v="585.05999999999995"/>
    <x v="272"/>
    <x v="1"/>
    <m/>
    <x v="20"/>
    <x v="1"/>
    <x v="0"/>
    <s v="SL51@tidalwaveautospa.com"/>
    <x v="0"/>
  </r>
  <r>
    <x v="178"/>
    <x v="533"/>
    <n v="585.05999999999995"/>
    <x v="272"/>
    <x v="3"/>
    <m/>
    <x v="20"/>
    <x v="1"/>
    <x v="0"/>
    <s v="SL51@tidalwaveautospa.com"/>
    <x v="0"/>
  </r>
  <r>
    <x v="178"/>
    <x v="533"/>
    <n v="86.66"/>
    <x v="272"/>
    <x v="3"/>
    <m/>
    <x v="20"/>
    <x v="1"/>
    <x v="0"/>
    <s v="SL51@tidalwaveautospa.com"/>
    <x v="0"/>
  </r>
  <r>
    <x v="178"/>
    <x v="533"/>
    <n v="585.05999999999995"/>
    <x v="272"/>
    <x v="10"/>
    <m/>
    <x v="20"/>
    <x v="1"/>
    <x v="0"/>
    <s v="SL51@tidalwaveautospa.com"/>
    <x v="0"/>
  </r>
  <r>
    <x v="178"/>
    <x v="532"/>
    <n v="33.43"/>
    <x v="272"/>
    <x v="10"/>
    <m/>
    <x v="20"/>
    <x v="1"/>
    <x v="0"/>
    <s v="SL51@tidalwaveautospa.com"/>
    <x v="0"/>
  </r>
  <r>
    <x v="178"/>
    <x v="533"/>
    <n v="156"/>
    <x v="218"/>
    <x v="1"/>
    <m/>
    <x v="20"/>
    <x v="1"/>
    <x v="0"/>
    <s v="SL51@tidalwaveautospa.com"/>
    <x v="0"/>
  </r>
  <r>
    <x v="178"/>
    <x v="533"/>
    <n v="156"/>
    <x v="218"/>
    <x v="1"/>
    <m/>
    <x v="20"/>
    <x v="1"/>
    <x v="0"/>
    <s v="SL51@tidalwaveautospa.com"/>
    <x v="0"/>
  </r>
  <r>
    <x v="178"/>
    <x v="533"/>
    <n v="156"/>
    <x v="218"/>
    <x v="1"/>
    <m/>
    <x v="20"/>
    <x v="1"/>
    <x v="0"/>
    <s v="SL51@tidalwaveautospa.com"/>
    <x v="0"/>
  </r>
  <r>
    <x v="178"/>
    <x v="533"/>
    <n v="156"/>
    <x v="218"/>
    <x v="1"/>
    <m/>
    <x v="20"/>
    <x v="1"/>
    <x v="0"/>
    <s v="SL51@tidalwaveautospa.com"/>
    <x v="0"/>
  </r>
  <r>
    <x v="178"/>
    <x v="533"/>
    <n v="156"/>
    <x v="218"/>
    <x v="3"/>
    <m/>
    <x v="20"/>
    <x v="1"/>
    <x v="0"/>
    <s v="SL51@tidalwaveautospa.com"/>
    <x v="0"/>
  </r>
  <r>
    <x v="178"/>
    <x v="533"/>
    <n v="302.43"/>
    <x v="298"/>
    <x v="1"/>
    <m/>
    <x v="20"/>
    <x v="1"/>
    <x v="0"/>
    <s v="SL51@tidalwaveautospa.com"/>
    <x v="0"/>
  </r>
  <r>
    <x v="178"/>
    <x v="533"/>
    <n v="302.43"/>
    <x v="298"/>
    <x v="1"/>
    <m/>
    <x v="20"/>
    <x v="1"/>
    <x v="0"/>
    <s v="SL51@tidalwaveautospa.com"/>
    <x v="0"/>
  </r>
  <r>
    <x v="178"/>
    <x v="533"/>
    <n v="302.43"/>
    <x v="298"/>
    <x v="1"/>
    <m/>
    <x v="20"/>
    <x v="1"/>
    <x v="0"/>
    <s v="SL51@tidalwaveautospa.com"/>
    <x v="0"/>
  </r>
  <r>
    <x v="178"/>
    <x v="533"/>
    <n v="302.43"/>
    <x v="298"/>
    <x v="1"/>
    <m/>
    <x v="20"/>
    <x v="1"/>
    <x v="0"/>
    <s v="SL51@tidalwaveautospa.com"/>
    <x v="0"/>
  </r>
  <r>
    <x v="178"/>
    <x v="533"/>
    <n v="302.43"/>
    <x v="298"/>
    <x v="3"/>
    <m/>
    <x v="20"/>
    <x v="1"/>
    <x v="0"/>
    <s v="SL51@tidalwaveautospa.com"/>
    <x v="0"/>
  </r>
  <r>
    <x v="178"/>
    <x v="533"/>
    <n v="302.43"/>
    <x v="298"/>
    <x v="10"/>
    <m/>
    <x v="20"/>
    <x v="1"/>
    <x v="0"/>
    <s v="SL51@tidalwaveautospa.com"/>
    <x v="0"/>
  </r>
  <r>
    <x v="178"/>
    <x v="534"/>
    <n v="110.27"/>
    <x v="158"/>
    <x v="1"/>
    <m/>
    <x v="20"/>
    <x v="2"/>
    <x v="0"/>
    <s v="SL51@tidalwaveautospa.com"/>
    <x v="0"/>
  </r>
  <r>
    <x v="178"/>
    <x v="534"/>
    <n v="103.34"/>
    <x v="159"/>
    <x v="1"/>
    <m/>
    <x v="20"/>
    <x v="2"/>
    <x v="0"/>
    <s v="SL51@tidalwaveautospa.com"/>
    <x v="0"/>
  </r>
  <r>
    <x v="178"/>
    <x v="535"/>
    <n v="103.34"/>
    <x v="159"/>
    <x v="1"/>
    <m/>
    <x v="20"/>
    <x v="2"/>
    <x v="0"/>
    <s v="SL51@tidalwaveautospa.com"/>
    <x v="0"/>
  </r>
  <r>
    <x v="178"/>
    <x v="536"/>
    <n v="139.27000000000001"/>
    <x v="79"/>
    <x v="3"/>
    <m/>
    <x v="20"/>
    <x v="1"/>
    <x v="0"/>
    <s v="SL51@tidalwaveautospa.com"/>
    <x v="4"/>
  </r>
  <r>
    <x v="178"/>
    <x v="536"/>
    <n v="61.76"/>
    <x v="79"/>
    <x v="3"/>
    <m/>
    <x v="20"/>
    <x v="1"/>
    <x v="0"/>
    <s v="SL51@tidalwaveautospa.com"/>
    <x v="4"/>
  </r>
  <r>
    <x v="178"/>
    <x v="536"/>
    <n v="70.48"/>
    <x v="197"/>
    <x v="3"/>
    <m/>
    <x v="20"/>
    <x v="1"/>
    <x v="0"/>
    <s v="SL51@tidalwaveautospa.com"/>
    <x v="4"/>
  </r>
  <r>
    <x v="178"/>
    <x v="536"/>
    <n v="7.93"/>
    <x v="169"/>
    <x v="4"/>
    <m/>
    <x v="20"/>
    <x v="1"/>
    <x v="0"/>
    <s v="SL51@tidalwaveautospa.com"/>
    <x v="4"/>
  </r>
  <r>
    <x v="178"/>
    <x v="537"/>
    <n v="347.97"/>
    <x v="185"/>
    <x v="10"/>
    <m/>
    <x v="20"/>
    <x v="1"/>
    <x v="0"/>
    <s v="SL51@tidalwaveautospa.com"/>
    <x v="0"/>
  </r>
  <r>
    <x v="178"/>
    <x v="536"/>
    <n v="190.77"/>
    <x v="80"/>
    <x v="3"/>
    <m/>
    <x v="20"/>
    <x v="1"/>
    <x v="0"/>
    <s v="SL51@tidalwaveautospa.com"/>
    <x v="4"/>
  </r>
  <r>
    <x v="178"/>
    <x v="536"/>
    <n v="24.66"/>
    <x v="17"/>
    <x v="4"/>
    <m/>
    <x v="20"/>
    <x v="1"/>
    <x v="0"/>
    <s v="SL51@tidalwaveautospa.com"/>
    <x v="4"/>
  </r>
  <r>
    <x v="178"/>
    <x v="536"/>
    <n v="140.47999999999999"/>
    <x v="18"/>
    <x v="3"/>
    <m/>
    <x v="20"/>
    <x v="1"/>
    <x v="0"/>
    <s v="SL51@tidalwaveautospa.com"/>
    <x v="4"/>
  </r>
  <r>
    <x v="178"/>
    <x v="538"/>
    <n v="-317.98"/>
    <x v="53"/>
    <x v="10"/>
    <m/>
    <x v="20"/>
    <x v="1"/>
    <x v="0"/>
    <s v="SL51@tidalwaveautospa.com"/>
    <x v="4"/>
  </r>
  <r>
    <x v="178"/>
    <x v="538"/>
    <n v="24.62"/>
    <x v="30"/>
    <x v="4"/>
    <m/>
    <x v="20"/>
    <x v="1"/>
    <x v="0"/>
    <s v="SL51@tidalwaveautospa.com"/>
    <x v="4"/>
  </r>
  <r>
    <x v="178"/>
    <x v="538"/>
    <n v="413.74"/>
    <x v="30"/>
    <x v="3"/>
    <m/>
    <x v="20"/>
    <x v="1"/>
    <x v="0"/>
    <s v="SL51@tidalwaveautospa.com"/>
    <x v="4"/>
  </r>
  <r>
    <x v="178"/>
    <x v="539"/>
    <n v="437.07"/>
    <x v="30"/>
    <x v="10"/>
    <m/>
    <x v="20"/>
    <x v="1"/>
    <x v="0"/>
    <s v="SL51@tidalwaveautospa.com"/>
    <x v="4"/>
  </r>
  <r>
    <x v="178"/>
    <x v="538"/>
    <n v="43.08"/>
    <x v="41"/>
    <x v="3"/>
    <m/>
    <x v="20"/>
    <x v="1"/>
    <x v="0"/>
    <s v="SL51@tidalwaveautospa.com"/>
    <x v="4"/>
  </r>
  <r>
    <x v="178"/>
    <x v="538"/>
    <n v="43.08"/>
    <x v="41"/>
    <x v="3"/>
    <m/>
    <x v="20"/>
    <x v="1"/>
    <x v="0"/>
    <s v="SL51@tidalwaveautospa.com"/>
    <x v="4"/>
  </r>
  <r>
    <x v="178"/>
    <x v="538"/>
    <n v="24.75"/>
    <x v="41"/>
    <x v="10"/>
    <m/>
    <x v="20"/>
    <x v="1"/>
    <x v="0"/>
    <s v="SL51@tidalwaveautospa.com"/>
    <x v="4"/>
  </r>
  <r>
    <x v="178"/>
    <x v="538"/>
    <n v="91.14"/>
    <x v="32"/>
    <x v="3"/>
    <m/>
    <x v="20"/>
    <x v="1"/>
    <x v="0"/>
    <s v="SL51@tidalwaveautospa.com"/>
    <x v="4"/>
  </r>
  <r>
    <x v="178"/>
    <x v="538"/>
    <n v="21.47"/>
    <x v="54"/>
    <x v="3"/>
    <m/>
    <x v="20"/>
    <x v="1"/>
    <x v="0"/>
    <s v="SL51@tidalwaveautospa.com"/>
    <x v="4"/>
  </r>
  <r>
    <x v="178"/>
    <x v="538"/>
    <n v="59.34"/>
    <x v="55"/>
    <x v="3"/>
    <m/>
    <x v="20"/>
    <x v="1"/>
    <x v="0"/>
    <s v="SL51@tidalwaveautospa.com"/>
    <x v="4"/>
  </r>
  <r>
    <x v="178"/>
    <x v="538"/>
    <n v="12.02"/>
    <x v="55"/>
    <x v="3"/>
    <m/>
    <x v="20"/>
    <x v="1"/>
    <x v="0"/>
    <s v="SL51@tidalwaveautospa.com"/>
    <x v="4"/>
  </r>
  <r>
    <x v="178"/>
    <x v="538"/>
    <n v="59.34"/>
    <x v="55"/>
    <x v="10"/>
    <m/>
    <x v="20"/>
    <x v="1"/>
    <x v="0"/>
    <s v="SL51@tidalwaveautospa.com"/>
    <x v="4"/>
  </r>
  <r>
    <x v="178"/>
    <x v="539"/>
    <n v="258.58999999999997"/>
    <x v="55"/>
    <x v="3"/>
    <m/>
    <x v="20"/>
    <x v="1"/>
    <x v="0"/>
    <s v="SL51@tidalwaveautospa.com"/>
    <x v="4"/>
  </r>
  <r>
    <x v="179"/>
    <x v="540"/>
    <n v="115.78"/>
    <x v="23"/>
    <x v="3"/>
    <m/>
    <x v="7"/>
    <x v="1"/>
    <x v="0"/>
    <s v="SL242@tidalwaveautospa.com"/>
    <x v="0"/>
  </r>
  <r>
    <x v="179"/>
    <x v="540"/>
    <n v="106.96"/>
    <x v="53"/>
    <x v="2"/>
    <m/>
    <x v="7"/>
    <x v="1"/>
    <x v="0"/>
    <s v="SL242@tidalwaveautospa.com"/>
    <x v="0"/>
  </r>
  <r>
    <x v="179"/>
    <x v="540"/>
    <n v="106.96"/>
    <x v="53"/>
    <x v="12"/>
    <m/>
    <x v="7"/>
    <x v="1"/>
    <x v="0"/>
    <s v="SL242@tidalwaveautospa.com"/>
    <x v="0"/>
  </r>
  <r>
    <x v="179"/>
    <x v="540"/>
    <n v="651.73"/>
    <x v="144"/>
    <x v="2"/>
    <m/>
    <x v="7"/>
    <x v="1"/>
    <x v="0"/>
    <s v="SL242@tidalwaveautospa.com"/>
    <x v="0"/>
  </r>
  <r>
    <x v="179"/>
    <x v="540"/>
    <n v="651.73"/>
    <x v="144"/>
    <x v="12"/>
    <m/>
    <x v="7"/>
    <x v="1"/>
    <x v="0"/>
    <s v="SL242@tidalwaveautospa.com"/>
    <x v="0"/>
  </r>
  <r>
    <x v="179"/>
    <x v="541"/>
    <n v="30.5"/>
    <x v="210"/>
    <x v="6"/>
    <m/>
    <x v="7"/>
    <x v="4"/>
    <x v="0"/>
    <s v="SL242@tidalwaveautospa.com"/>
    <x v="11"/>
  </r>
  <r>
    <x v="180"/>
    <x v="542"/>
    <n v="111.42"/>
    <x v="289"/>
    <x v="1"/>
    <m/>
    <x v="17"/>
    <x v="2"/>
    <x v="0"/>
    <s v="SL303@tidalwaveautospa.com"/>
    <x v="0"/>
  </r>
  <r>
    <x v="180"/>
    <x v="543"/>
    <n v="111.42"/>
    <x v="289"/>
    <x v="1"/>
    <m/>
    <x v="17"/>
    <x v="1"/>
    <x v="0"/>
    <s v="SL303@tidalwaveautospa.com"/>
    <x v="0"/>
  </r>
  <r>
    <x v="180"/>
    <x v="542"/>
    <n v="145.1"/>
    <x v="182"/>
    <x v="1"/>
    <m/>
    <x v="17"/>
    <x v="2"/>
    <x v="0"/>
    <s v="SL303@tidalwaveautospa.com"/>
    <x v="0"/>
  </r>
  <r>
    <x v="180"/>
    <x v="543"/>
    <n v="145.1"/>
    <x v="182"/>
    <x v="1"/>
    <m/>
    <x v="17"/>
    <x v="1"/>
    <x v="0"/>
    <s v="SL303@tidalwaveautospa.com"/>
    <x v="0"/>
  </r>
  <r>
    <x v="180"/>
    <x v="543"/>
    <n v="86.65"/>
    <x v="23"/>
    <x v="1"/>
    <m/>
    <x v="17"/>
    <x v="1"/>
    <x v="0"/>
    <s v="SL303@tidalwaveautospa.com"/>
    <x v="0"/>
  </r>
  <r>
    <x v="180"/>
    <x v="543"/>
    <n v="100.68"/>
    <x v="29"/>
    <x v="1"/>
    <m/>
    <x v="17"/>
    <x v="1"/>
    <x v="0"/>
    <s v="SL303@tidalwaveautospa.com"/>
    <x v="0"/>
  </r>
  <r>
    <x v="180"/>
    <x v="543"/>
    <n v="78.75"/>
    <x v="32"/>
    <x v="1"/>
    <m/>
    <x v="17"/>
    <x v="1"/>
    <x v="0"/>
    <s v="SL303@tidalwaveautospa.com"/>
    <x v="0"/>
  </r>
  <r>
    <x v="180"/>
    <x v="544"/>
    <n v="48.12"/>
    <x v="58"/>
    <x v="12"/>
    <m/>
    <x v="17"/>
    <x v="1"/>
    <x v="0"/>
    <s v="SL303@tidalwaveautospa.com"/>
    <x v="4"/>
  </r>
  <r>
    <x v="180"/>
    <x v="544"/>
    <n v="31.23"/>
    <x v="125"/>
    <x v="3"/>
    <m/>
    <x v="17"/>
    <x v="1"/>
    <x v="0"/>
    <s v="SL303@tidalwaveautospa.com"/>
    <x v="4"/>
  </r>
  <r>
    <x v="180"/>
    <x v="544"/>
    <n v="683.07"/>
    <x v="114"/>
    <x v="12"/>
    <m/>
    <x v="17"/>
    <x v="1"/>
    <x v="0"/>
    <s v="SL303@tidalwaveautospa.com"/>
    <x v="4"/>
  </r>
  <r>
    <x v="180"/>
    <x v="545"/>
    <n v="4.01"/>
    <x v="186"/>
    <x v="6"/>
    <m/>
    <x v="17"/>
    <x v="4"/>
    <x v="0"/>
    <s v="SL303@tidalwaveautospa.com"/>
    <x v="4"/>
  </r>
  <r>
    <x v="180"/>
    <x v="544"/>
    <n v="82.62"/>
    <x v="206"/>
    <x v="2"/>
    <m/>
    <x v="17"/>
    <x v="1"/>
    <x v="0"/>
    <s v="SL303@tidalwaveautospa.com"/>
    <x v="4"/>
  </r>
  <r>
    <x v="181"/>
    <x v="546"/>
    <s v="33 items"/>
    <x v="126"/>
    <x v="16"/>
    <m/>
    <x v="39"/>
    <x v="1"/>
    <x v="0"/>
    <s v="jennifer.paris@twavelead.com"/>
    <x v="0"/>
  </r>
  <r>
    <x v="182"/>
    <x v="547"/>
    <n v="200.69"/>
    <x v="15"/>
    <x v="0"/>
    <m/>
    <x v="6"/>
    <x v="1"/>
    <x v="0"/>
    <s v="SL97@tidalwaveautospa.com"/>
    <x v="0"/>
  </r>
  <r>
    <x v="182"/>
    <x v="547"/>
    <n v="144.28"/>
    <x v="299"/>
    <x v="0"/>
    <m/>
    <x v="6"/>
    <x v="1"/>
    <x v="0"/>
    <s v="SL97@tidalwaveautospa.com"/>
    <x v="0"/>
  </r>
  <r>
    <x v="182"/>
    <x v="548"/>
    <n v="57.83"/>
    <x v="284"/>
    <x v="2"/>
    <m/>
    <x v="6"/>
    <x v="1"/>
    <x v="0"/>
    <s v="SL97@tidalwaveautospa.com"/>
    <x v="0"/>
  </r>
  <r>
    <x v="182"/>
    <x v="548"/>
    <n v="213.49"/>
    <x v="300"/>
    <x v="1"/>
    <m/>
    <x v="6"/>
    <x v="1"/>
    <x v="0"/>
    <s v="SL97@tidalwaveautospa.com"/>
    <x v="0"/>
  </r>
  <r>
    <x v="182"/>
    <x v="548"/>
    <n v="197.59"/>
    <x v="300"/>
    <x v="9"/>
    <m/>
    <x v="6"/>
    <x v="1"/>
    <x v="0"/>
    <s v="SL97@tidalwaveautospa.com"/>
    <x v="0"/>
  </r>
  <r>
    <x v="182"/>
    <x v="548"/>
    <n v="213.49"/>
    <x v="300"/>
    <x v="3"/>
    <m/>
    <x v="6"/>
    <x v="1"/>
    <x v="0"/>
    <s v="SL97@tidalwaveautospa.com"/>
    <x v="0"/>
  </r>
  <r>
    <x v="182"/>
    <x v="548"/>
    <n v="197.59"/>
    <x v="300"/>
    <x v="2"/>
    <m/>
    <x v="6"/>
    <x v="1"/>
    <x v="0"/>
    <s v="SL97@tidalwaveautospa.com"/>
    <x v="0"/>
  </r>
  <r>
    <x v="182"/>
    <x v="548"/>
    <n v="213.49"/>
    <x v="300"/>
    <x v="3"/>
    <m/>
    <x v="6"/>
    <x v="1"/>
    <x v="0"/>
    <s v="SL97@tidalwaveautospa.com"/>
    <x v="0"/>
  </r>
  <r>
    <x v="182"/>
    <x v="548"/>
    <n v="17.670000000000002"/>
    <x v="94"/>
    <x v="4"/>
    <m/>
    <x v="6"/>
    <x v="1"/>
    <x v="0"/>
    <s v="SL97@tidalwaveautospa.com"/>
    <x v="0"/>
  </r>
  <r>
    <x v="182"/>
    <x v="548"/>
    <n v="17.670000000000002"/>
    <x v="94"/>
    <x v="4"/>
    <m/>
    <x v="6"/>
    <x v="1"/>
    <x v="0"/>
    <s v="SL97@tidalwaveautospa.com"/>
    <x v="0"/>
  </r>
  <r>
    <x v="182"/>
    <x v="548"/>
    <n v="23.46"/>
    <x v="85"/>
    <x v="4"/>
    <m/>
    <x v="6"/>
    <x v="1"/>
    <x v="0"/>
    <s v="SL97@tidalwaveautospa.com"/>
    <x v="0"/>
  </r>
  <r>
    <x v="182"/>
    <x v="548"/>
    <n v="23.46"/>
    <x v="85"/>
    <x v="4"/>
    <m/>
    <x v="6"/>
    <x v="1"/>
    <x v="0"/>
    <s v="SL97@tidalwaveautospa.com"/>
    <x v="0"/>
  </r>
  <r>
    <x v="182"/>
    <x v="548"/>
    <n v="194.98"/>
    <x v="217"/>
    <x v="3"/>
    <m/>
    <x v="6"/>
    <x v="1"/>
    <x v="0"/>
    <s v="SL97@tidalwaveautospa.com"/>
    <x v="0"/>
  </r>
  <r>
    <x v="182"/>
    <x v="548"/>
    <n v="194.98"/>
    <x v="217"/>
    <x v="3"/>
    <m/>
    <x v="6"/>
    <x v="1"/>
    <x v="0"/>
    <s v="SL97@tidalwaveautospa.com"/>
    <x v="0"/>
  </r>
  <r>
    <x v="182"/>
    <x v="548"/>
    <n v="30.05"/>
    <x v="301"/>
    <x v="4"/>
    <m/>
    <x v="6"/>
    <x v="1"/>
    <x v="0"/>
    <s v="SL97@tidalwaveautospa.com"/>
    <x v="0"/>
  </r>
  <r>
    <x v="182"/>
    <x v="548"/>
    <n v="8.3699999999999992"/>
    <x v="301"/>
    <x v="4"/>
    <m/>
    <x v="6"/>
    <x v="1"/>
    <x v="0"/>
    <s v="SL97@tidalwaveautospa.com"/>
    <x v="0"/>
  </r>
  <r>
    <x v="182"/>
    <x v="548"/>
    <n v="30.05"/>
    <x v="301"/>
    <x v="4"/>
    <m/>
    <x v="6"/>
    <x v="1"/>
    <x v="0"/>
    <s v="SL97@tidalwaveautospa.com"/>
    <x v="0"/>
  </r>
  <r>
    <x v="182"/>
    <x v="548"/>
    <n v="8.3699999999999992"/>
    <x v="301"/>
    <x v="4"/>
    <m/>
    <x v="6"/>
    <x v="1"/>
    <x v="0"/>
    <s v="SL97@tidalwaveautospa.com"/>
    <x v="0"/>
  </r>
  <r>
    <x v="183"/>
    <x v="549"/>
    <n v="96.27"/>
    <x v="235"/>
    <x v="1"/>
    <m/>
    <x v="14"/>
    <x v="1"/>
    <x v="0"/>
    <s v="SL17@tidalwaveautospa.com"/>
    <x v="0"/>
  </r>
  <r>
    <x v="183"/>
    <x v="549"/>
    <n v="141.6"/>
    <x v="302"/>
    <x v="1"/>
    <m/>
    <x v="14"/>
    <x v="1"/>
    <x v="0"/>
    <s v="SL17@tidalwaveautospa.com"/>
    <x v="0"/>
  </r>
  <r>
    <x v="183"/>
    <x v="549"/>
    <n v="501.82"/>
    <x v="303"/>
    <x v="1"/>
    <m/>
    <x v="14"/>
    <x v="1"/>
    <x v="0"/>
    <s v="SL17@tidalwaveautospa.com"/>
    <x v="0"/>
  </r>
  <r>
    <x v="183"/>
    <x v="549"/>
    <n v="129"/>
    <x v="263"/>
    <x v="1"/>
    <m/>
    <x v="14"/>
    <x v="1"/>
    <x v="0"/>
    <s v="SL17@tidalwaveautospa.com"/>
    <x v="0"/>
  </r>
  <r>
    <x v="183"/>
    <x v="550"/>
    <n v="90.44"/>
    <x v="102"/>
    <x v="1"/>
    <m/>
    <x v="14"/>
    <x v="0"/>
    <x v="0"/>
    <s v="SL17@tidalwaveautospa.com"/>
    <x v="0"/>
  </r>
  <r>
    <x v="183"/>
    <x v="551"/>
    <n v="163.02000000000001"/>
    <x v="249"/>
    <x v="3"/>
    <m/>
    <x v="14"/>
    <x v="1"/>
    <x v="0"/>
    <s v="SL17@tidalwaveautospa.com"/>
    <x v="0"/>
  </r>
  <r>
    <x v="183"/>
    <x v="551"/>
    <n v="42.3"/>
    <x v="250"/>
    <x v="3"/>
    <m/>
    <x v="14"/>
    <x v="1"/>
    <x v="0"/>
    <s v="SL17@tidalwaveautospa.com"/>
    <x v="0"/>
  </r>
  <r>
    <x v="183"/>
    <x v="551"/>
    <n v="52.42"/>
    <x v="250"/>
    <x v="3"/>
    <m/>
    <x v="14"/>
    <x v="1"/>
    <x v="0"/>
    <s v="SL17@tidalwaveautospa.com"/>
    <x v="0"/>
  </r>
  <r>
    <x v="183"/>
    <x v="551"/>
    <n v="123.04"/>
    <x v="168"/>
    <x v="1"/>
    <m/>
    <x v="14"/>
    <x v="1"/>
    <x v="0"/>
    <s v="SL17@tidalwaveautospa.com"/>
    <x v="0"/>
  </r>
  <r>
    <x v="183"/>
    <x v="551"/>
    <n v="12.58"/>
    <x v="168"/>
    <x v="4"/>
    <m/>
    <x v="14"/>
    <x v="1"/>
    <x v="0"/>
    <s v="SL17@tidalwaveautospa.com"/>
    <x v="0"/>
  </r>
  <r>
    <x v="183"/>
    <x v="551"/>
    <n v="123.04"/>
    <x v="168"/>
    <x v="3"/>
    <m/>
    <x v="14"/>
    <x v="1"/>
    <x v="0"/>
    <s v="SL17@tidalwaveautospa.com"/>
    <x v="0"/>
  </r>
  <r>
    <x v="183"/>
    <x v="551"/>
    <n v="49.62"/>
    <x v="204"/>
    <x v="3"/>
    <m/>
    <x v="14"/>
    <x v="1"/>
    <x v="0"/>
    <s v="SL17@tidalwaveautospa.com"/>
    <x v="0"/>
  </r>
  <r>
    <x v="183"/>
    <x v="551"/>
    <n v="117.64"/>
    <x v="289"/>
    <x v="1"/>
    <m/>
    <x v="14"/>
    <x v="1"/>
    <x v="0"/>
    <s v="SL17@tidalwaveautospa.com"/>
    <x v="0"/>
  </r>
  <r>
    <x v="183"/>
    <x v="551"/>
    <n v="117.64"/>
    <x v="289"/>
    <x v="3"/>
    <m/>
    <x v="14"/>
    <x v="1"/>
    <x v="0"/>
    <s v="SL17@tidalwaveautospa.com"/>
    <x v="0"/>
  </r>
  <r>
    <x v="183"/>
    <x v="551"/>
    <n v="63.34"/>
    <x v="165"/>
    <x v="3"/>
    <m/>
    <x v="14"/>
    <x v="1"/>
    <x v="0"/>
    <s v="SL17@tidalwaveautospa.com"/>
    <x v="0"/>
  </r>
  <r>
    <x v="183"/>
    <x v="551"/>
    <n v="15.5"/>
    <x v="78"/>
    <x v="4"/>
    <m/>
    <x v="14"/>
    <x v="1"/>
    <x v="0"/>
    <s v="SL17@tidalwaveautospa.com"/>
    <x v="0"/>
  </r>
  <r>
    <x v="183"/>
    <x v="551"/>
    <n v="105.02"/>
    <x v="132"/>
    <x v="1"/>
    <m/>
    <x v="14"/>
    <x v="1"/>
    <x v="0"/>
    <s v="SL17@tidalwaveautospa.com"/>
    <x v="0"/>
  </r>
  <r>
    <x v="183"/>
    <x v="551"/>
    <n v="160.46"/>
    <x v="167"/>
    <x v="1"/>
    <m/>
    <x v="14"/>
    <x v="1"/>
    <x v="0"/>
    <s v="SL17@tidalwaveautospa.com"/>
    <x v="0"/>
  </r>
  <r>
    <x v="183"/>
    <x v="551"/>
    <n v="160.46"/>
    <x v="167"/>
    <x v="3"/>
    <m/>
    <x v="14"/>
    <x v="1"/>
    <x v="0"/>
    <s v="SL17@tidalwaveautospa.com"/>
    <x v="0"/>
  </r>
  <r>
    <x v="183"/>
    <x v="552"/>
    <n v="32.090000000000003"/>
    <x v="23"/>
    <x v="3"/>
    <m/>
    <x v="14"/>
    <x v="1"/>
    <x v="0"/>
    <s v="SL17@tidalwaveautospa.com"/>
    <x v="0"/>
  </r>
  <r>
    <x v="183"/>
    <x v="552"/>
    <n v="96.78"/>
    <x v="45"/>
    <x v="3"/>
    <m/>
    <x v="14"/>
    <x v="1"/>
    <x v="0"/>
    <s v="SL17@tidalwaveautospa.com"/>
    <x v="0"/>
  </r>
  <r>
    <x v="183"/>
    <x v="552"/>
    <n v="249.24"/>
    <x v="45"/>
    <x v="3"/>
    <m/>
    <x v="14"/>
    <x v="1"/>
    <x v="0"/>
    <s v="SL17@tidalwaveautospa.com"/>
    <x v="0"/>
  </r>
  <r>
    <x v="183"/>
    <x v="552"/>
    <n v="-79.12"/>
    <x v="17"/>
    <x v="3"/>
    <m/>
    <x v="14"/>
    <x v="1"/>
    <x v="0"/>
    <s v="SL17@tidalwaveautospa.com"/>
    <x v="0"/>
  </r>
  <r>
    <x v="183"/>
    <x v="552"/>
    <n v="14.97"/>
    <x v="106"/>
    <x v="3"/>
    <m/>
    <x v="14"/>
    <x v="1"/>
    <x v="0"/>
    <s v="SL17@tidalwaveautospa.com"/>
    <x v="0"/>
  </r>
  <r>
    <x v="183"/>
    <x v="552"/>
    <n v="128.38999999999999"/>
    <x v="18"/>
    <x v="3"/>
    <m/>
    <x v="14"/>
    <x v="1"/>
    <x v="0"/>
    <s v="SL17@tidalwaveautospa.com"/>
    <x v="0"/>
  </r>
  <r>
    <x v="183"/>
    <x v="552"/>
    <n v="23.48"/>
    <x v="12"/>
    <x v="3"/>
    <m/>
    <x v="14"/>
    <x v="1"/>
    <x v="0"/>
    <s v="SL17@tidalwaveautospa.com"/>
    <x v="0"/>
  </r>
  <r>
    <x v="183"/>
    <x v="552"/>
    <n v="136.93"/>
    <x v="12"/>
    <x v="3"/>
    <m/>
    <x v="14"/>
    <x v="1"/>
    <x v="0"/>
    <s v="SL17@tidalwaveautospa.com"/>
    <x v="0"/>
  </r>
  <r>
    <x v="183"/>
    <x v="552"/>
    <n v="136.93"/>
    <x v="12"/>
    <x v="2"/>
    <m/>
    <x v="14"/>
    <x v="1"/>
    <x v="0"/>
    <s v="SL17@tidalwaveautospa.com"/>
    <x v="0"/>
  </r>
  <r>
    <x v="183"/>
    <x v="552"/>
    <n v="136.93"/>
    <x v="12"/>
    <x v="2"/>
    <m/>
    <x v="14"/>
    <x v="1"/>
    <x v="0"/>
    <s v="SL17@tidalwaveautospa.com"/>
    <x v="4"/>
  </r>
  <r>
    <x v="183"/>
    <x v="552"/>
    <n v="34.18"/>
    <x v="144"/>
    <x v="3"/>
    <m/>
    <x v="14"/>
    <x v="1"/>
    <x v="0"/>
    <s v="SL17@tidalwaveautospa.com"/>
    <x v="0"/>
  </r>
  <r>
    <x v="183"/>
    <x v="552"/>
    <n v="24.06"/>
    <x v="144"/>
    <x v="3"/>
    <m/>
    <x v="14"/>
    <x v="1"/>
    <x v="0"/>
    <s v="SL17@tidalwaveautospa.com"/>
    <x v="0"/>
  </r>
  <r>
    <x v="183"/>
    <x v="552"/>
    <n v="169.62"/>
    <x v="41"/>
    <x v="3"/>
    <m/>
    <x v="14"/>
    <x v="1"/>
    <x v="0"/>
    <s v="SL17@tidalwaveautospa.com"/>
    <x v="0"/>
  </r>
  <r>
    <x v="183"/>
    <x v="553"/>
    <n v="86.82"/>
    <x v="4"/>
    <x v="2"/>
    <m/>
    <x v="14"/>
    <x v="1"/>
    <x v="0"/>
    <s v="SL17@tidalwaveautospa.com"/>
    <x v="0"/>
  </r>
  <r>
    <x v="184"/>
    <x v="554"/>
    <n v="87.9"/>
    <x v="19"/>
    <x v="2"/>
    <m/>
    <x v="13"/>
    <x v="1"/>
    <x v="0"/>
    <s v="SL42@tidalwaveautospa.com"/>
    <x v="0"/>
  </r>
  <r>
    <x v="184"/>
    <x v="554"/>
    <n v="87.9"/>
    <x v="19"/>
    <x v="12"/>
    <m/>
    <x v="13"/>
    <x v="1"/>
    <x v="0"/>
    <s v="SL42@tidalwaveautospa.com"/>
    <x v="10"/>
  </r>
  <r>
    <x v="184"/>
    <x v="555"/>
    <n v="116.57"/>
    <x v="88"/>
    <x v="12"/>
    <s v="Wash Supplies"/>
    <x v="13"/>
    <x v="1"/>
    <x v="0"/>
    <s v="SL42@tidalwaveautospa.com"/>
    <x v="7"/>
  </r>
  <r>
    <x v="184"/>
    <x v="555"/>
    <n v="66.739999999999995"/>
    <x v="7"/>
    <x v="2"/>
    <m/>
    <x v="13"/>
    <x v="1"/>
    <x v="0"/>
    <s v="SL42@tidalwaveautospa.com"/>
    <x v="7"/>
  </r>
  <r>
    <x v="184"/>
    <x v="555"/>
    <n v="245.11"/>
    <x v="206"/>
    <x v="12"/>
    <s v="Office Supplies"/>
    <x v="13"/>
    <x v="1"/>
    <x v="0"/>
    <s v="SL42@tidalwaveautospa.com"/>
    <x v="7"/>
  </r>
  <r>
    <x v="184"/>
    <x v="555"/>
    <n v="245.11"/>
    <x v="206"/>
    <x v="2"/>
    <m/>
    <x v="13"/>
    <x v="1"/>
    <x v="0"/>
    <s v="SL42@tidalwaveautospa.com"/>
    <x v="7"/>
  </r>
  <r>
    <x v="185"/>
    <x v="556"/>
    <n v="55.56"/>
    <x v="2"/>
    <x v="11"/>
    <m/>
    <x v="9"/>
    <x v="1"/>
    <x v="0"/>
    <s v="SL148@tidalwaveautospa.com"/>
    <x v="14"/>
  </r>
  <r>
    <x v="185"/>
    <x v="557"/>
    <n v="300"/>
    <x v="78"/>
    <x v="10"/>
    <m/>
    <x v="9"/>
    <x v="1"/>
    <x v="0"/>
    <s v="SL148@tidalwaveautospa.com"/>
    <x v="14"/>
  </r>
  <r>
    <x v="185"/>
    <x v="557"/>
    <n v="300"/>
    <x v="78"/>
    <x v="11"/>
    <m/>
    <x v="9"/>
    <x v="1"/>
    <x v="0"/>
    <s v="SL148@tidalwaveautospa.com"/>
    <x v="14"/>
  </r>
  <r>
    <x v="185"/>
    <x v="557"/>
    <n v="300"/>
    <x v="78"/>
    <x v="11"/>
    <m/>
    <x v="9"/>
    <x v="1"/>
    <x v="0"/>
    <s v="SL148@tidalwaveautospa.com"/>
    <x v="2"/>
  </r>
  <r>
    <x v="185"/>
    <x v="557"/>
    <n v="300"/>
    <x v="78"/>
    <x v="10"/>
    <m/>
    <x v="9"/>
    <x v="1"/>
    <x v="0"/>
    <s v="SL148@tidalwaveautospa.com"/>
    <x v="2"/>
  </r>
  <r>
    <x v="185"/>
    <x v="558"/>
    <n v="35.18"/>
    <x v="172"/>
    <x v="10"/>
    <m/>
    <x v="9"/>
    <x v="1"/>
    <x v="0"/>
    <s v="SL148@tidalwaveautospa.com"/>
    <x v="14"/>
  </r>
  <r>
    <x v="185"/>
    <x v="559"/>
    <n v="35.18"/>
    <x v="28"/>
    <x v="10"/>
    <m/>
    <x v="9"/>
    <x v="1"/>
    <x v="0"/>
    <s v="SL148@tidalwaveautospa.com"/>
    <x v="14"/>
  </r>
  <r>
    <x v="185"/>
    <x v="560"/>
    <n v="7.04"/>
    <x v="22"/>
    <x v="10"/>
    <m/>
    <x v="9"/>
    <x v="1"/>
    <x v="0"/>
    <s v="SL148@tidalwaveautospa.com"/>
    <x v="14"/>
  </r>
  <r>
    <x v="185"/>
    <x v="560"/>
    <n v="7.04"/>
    <x v="22"/>
    <x v="4"/>
    <m/>
    <x v="9"/>
    <x v="1"/>
    <x v="0"/>
    <s v="SL148@tidalwaveautospa.com"/>
    <x v="14"/>
  </r>
  <r>
    <x v="185"/>
    <x v="561"/>
    <n v="47.33"/>
    <x v="185"/>
    <x v="11"/>
    <m/>
    <x v="9"/>
    <x v="1"/>
    <x v="0"/>
    <s v="SL148@tidalwaveautospa.com"/>
    <x v="14"/>
  </r>
  <r>
    <x v="185"/>
    <x v="562"/>
    <n v="15.44"/>
    <x v="23"/>
    <x v="10"/>
    <m/>
    <x v="9"/>
    <x v="1"/>
    <x v="0"/>
    <s v="SL148@tidalwaveautospa.com"/>
    <x v="14"/>
  </r>
  <r>
    <x v="185"/>
    <x v="563"/>
    <n v="76.64"/>
    <x v="10"/>
    <x v="10"/>
    <m/>
    <x v="9"/>
    <x v="1"/>
    <x v="0"/>
    <s v="SL148@tidalwaveautospa.com"/>
    <x v="14"/>
  </r>
  <r>
    <x v="185"/>
    <x v="564"/>
    <n v="16.670000000000002"/>
    <x v="10"/>
    <x v="10"/>
    <m/>
    <x v="9"/>
    <x v="1"/>
    <x v="0"/>
    <s v="SL148@tidalwaveautospa.com"/>
    <x v="14"/>
  </r>
  <r>
    <x v="185"/>
    <x v="563"/>
    <n v="76.64"/>
    <x v="10"/>
    <x v="2"/>
    <m/>
    <x v="9"/>
    <x v="1"/>
    <x v="0"/>
    <s v="SL148@tidalwaveautospa.com"/>
    <x v="2"/>
  </r>
  <r>
    <x v="185"/>
    <x v="565"/>
    <n v="291.19"/>
    <x v="17"/>
    <x v="10"/>
    <m/>
    <x v="9"/>
    <x v="1"/>
    <x v="0"/>
    <s v="SL148@tidalwaveautospa.com"/>
    <x v="14"/>
  </r>
  <r>
    <x v="185"/>
    <x v="566"/>
    <n v="122.23"/>
    <x v="17"/>
    <x v="10"/>
    <m/>
    <x v="9"/>
    <x v="1"/>
    <x v="0"/>
    <s v="SL148@tidalwaveautospa.com"/>
    <x v="14"/>
  </r>
  <r>
    <x v="185"/>
    <x v="567"/>
    <n v="364.61"/>
    <x v="106"/>
    <x v="10"/>
    <m/>
    <x v="9"/>
    <x v="1"/>
    <x v="0"/>
    <s v="SL148@tidalwaveautospa.com"/>
    <x v="14"/>
  </r>
  <r>
    <x v="185"/>
    <x v="568"/>
    <n v="690.84"/>
    <x v="106"/>
    <x v="10"/>
    <m/>
    <x v="9"/>
    <x v="1"/>
    <x v="0"/>
    <s v="SL148@tidalwaveautospa.com"/>
    <x v="14"/>
  </r>
  <r>
    <x v="185"/>
    <x v="568"/>
    <n v="690.84"/>
    <x v="106"/>
    <x v="11"/>
    <m/>
    <x v="9"/>
    <x v="1"/>
    <x v="0"/>
    <s v="SL148@tidalwaveautospa.com"/>
    <x v="14"/>
  </r>
  <r>
    <x v="185"/>
    <x v="568"/>
    <n v="690.84"/>
    <x v="106"/>
    <x v="11"/>
    <m/>
    <x v="9"/>
    <x v="1"/>
    <x v="0"/>
    <s v="SL148@tidalwaveautospa.com"/>
    <x v="2"/>
  </r>
  <r>
    <x v="185"/>
    <x v="569"/>
    <n v="35.18"/>
    <x v="38"/>
    <x v="10"/>
    <m/>
    <x v="9"/>
    <x v="1"/>
    <x v="0"/>
    <s v="SL148@tidalwaveautospa.com"/>
    <x v="14"/>
  </r>
  <r>
    <x v="185"/>
    <x v="569"/>
    <n v="35.18"/>
    <x v="38"/>
    <x v="11"/>
    <m/>
    <x v="9"/>
    <x v="1"/>
    <x v="0"/>
    <s v="SL148@tidalwaveautospa.com"/>
    <x v="14"/>
  </r>
  <r>
    <x v="185"/>
    <x v="569"/>
    <n v="35.18"/>
    <x v="38"/>
    <x v="11"/>
    <m/>
    <x v="9"/>
    <x v="1"/>
    <x v="0"/>
    <s v="SL148@tidalwaveautospa.com"/>
    <x v="2"/>
  </r>
  <r>
    <x v="185"/>
    <x v="570"/>
    <n v="324.75"/>
    <x v="53"/>
    <x v="10"/>
    <m/>
    <x v="9"/>
    <x v="1"/>
    <x v="0"/>
    <s v="SL148@tidalwaveautospa.com"/>
    <x v="14"/>
  </r>
  <r>
    <x v="185"/>
    <x v="571"/>
    <n v="63.79"/>
    <x v="29"/>
    <x v="11"/>
    <m/>
    <x v="9"/>
    <x v="1"/>
    <x v="0"/>
    <s v="SL148@tidalwaveautospa.com"/>
    <x v="14"/>
  </r>
  <r>
    <x v="185"/>
    <x v="572"/>
    <n v="309"/>
    <x v="29"/>
    <x v="10"/>
    <m/>
    <x v="9"/>
    <x v="1"/>
    <x v="0"/>
    <s v="SL148@tidalwaveautospa.com"/>
    <x v="14"/>
  </r>
  <r>
    <x v="185"/>
    <x v="572"/>
    <n v="309"/>
    <x v="29"/>
    <x v="11"/>
    <m/>
    <x v="9"/>
    <x v="1"/>
    <x v="0"/>
    <s v="SL148@tidalwaveautospa.com"/>
    <x v="14"/>
  </r>
  <r>
    <x v="185"/>
    <x v="573"/>
    <n v="67.17"/>
    <x v="31"/>
    <x v="10"/>
    <m/>
    <x v="9"/>
    <x v="1"/>
    <x v="0"/>
    <s v="SL148@tidalwaveautospa.com"/>
    <x v="14"/>
  </r>
  <r>
    <x v="185"/>
    <x v="574"/>
    <n v="129.88999999999999"/>
    <x v="19"/>
    <x v="10"/>
    <m/>
    <x v="9"/>
    <x v="1"/>
    <x v="0"/>
    <s v="SL148@tidalwaveautospa.com"/>
    <x v="14"/>
  </r>
  <r>
    <x v="185"/>
    <x v="575"/>
    <n v="43.28"/>
    <x v="19"/>
    <x v="10"/>
    <m/>
    <x v="9"/>
    <x v="1"/>
    <x v="0"/>
    <s v="SL148@tidalwaveautospa.com"/>
    <x v="14"/>
  </r>
  <r>
    <x v="185"/>
    <x v="576"/>
    <n v="35.18"/>
    <x v="32"/>
    <x v="10"/>
    <m/>
    <x v="9"/>
    <x v="1"/>
    <x v="0"/>
    <s v="SL148@tidalwaveautospa.com"/>
    <x v="14"/>
  </r>
  <r>
    <x v="185"/>
    <x v="577"/>
    <n v="190.47"/>
    <x v="25"/>
    <x v="10"/>
    <m/>
    <x v="9"/>
    <x v="1"/>
    <x v="0"/>
    <s v="SL148@tidalwaveautospa.com"/>
    <x v="14"/>
  </r>
  <r>
    <x v="185"/>
    <x v="578"/>
    <n v="760.46"/>
    <x v="54"/>
    <x v="10"/>
    <m/>
    <x v="9"/>
    <x v="1"/>
    <x v="0"/>
    <s v="SL148@tidalwaveautospa.com"/>
    <x v="14"/>
  </r>
  <r>
    <x v="185"/>
    <x v="579"/>
    <n v="89.78"/>
    <x v="4"/>
    <x v="10"/>
    <m/>
    <x v="9"/>
    <x v="1"/>
    <x v="0"/>
    <s v="SL148@tidalwaveautospa.com"/>
    <x v="14"/>
  </r>
  <r>
    <x v="185"/>
    <x v="580"/>
    <n v="47.33"/>
    <x v="26"/>
    <x v="11"/>
    <m/>
    <x v="9"/>
    <x v="1"/>
    <x v="0"/>
    <s v="SL148@tidalwaveautospa.com"/>
    <x v="14"/>
  </r>
  <r>
    <x v="185"/>
    <x v="581"/>
    <n v="67.17"/>
    <x v="58"/>
    <x v="10"/>
    <m/>
    <x v="9"/>
    <x v="1"/>
    <x v="0"/>
    <s v="SL148@tidalwaveautospa.com"/>
    <x v="14"/>
  </r>
  <r>
    <x v="185"/>
    <x v="582"/>
    <n v="7.04"/>
    <x v="115"/>
    <x v="10"/>
    <m/>
    <x v="9"/>
    <x v="1"/>
    <x v="0"/>
    <s v="SL148@tidalwaveautospa.com"/>
    <x v="14"/>
  </r>
  <r>
    <x v="185"/>
    <x v="583"/>
    <n v="81.180000000000007"/>
    <x v="6"/>
    <x v="10"/>
    <m/>
    <x v="9"/>
    <x v="1"/>
    <x v="0"/>
    <s v="SL148@tidalwaveautospa.com"/>
    <x v="14"/>
  </r>
  <r>
    <x v="185"/>
    <x v="583"/>
    <n v="81.180000000000007"/>
    <x v="6"/>
    <x v="0"/>
    <m/>
    <x v="9"/>
    <x v="1"/>
    <x v="0"/>
    <s v="SL148@tidalwaveautospa.com"/>
    <x v="2"/>
  </r>
  <r>
    <x v="185"/>
    <x v="584"/>
    <n v="81.180000000000007"/>
    <x v="7"/>
    <x v="10"/>
    <m/>
    <x v="9"/>
    <x v="1"/>
    <x v="0"/>
    <s v="SL148@tidalwaveautospa.com"/>
    <x v="14"/>
  </r>
  <r>
    <x v="185"/>
    <x v="585"/>
    <n v="39.1"/>
    <x v="7"/>
    <x v="10"/>
    <m/>
    <x v="9"/>
    <x v="1"/>
    <x v="0"/>
    <s v="SL148@tidalwaveautospa.com"/>
    <x v="14"/>
  </r>
  <r>
    <x v="185"/>
    <x v="585"/>
    <n v="39.1"/>
    <x v="7"/>
    <x v="11"/>
    <m/>
    <x v="9"/>
    <x v="1"/>
    <x v="0"/>
    <s v="SL148@tidalwaveautospa.com"/>
    <x v="14"/>
  </r>
  <r>
    <x v="185"/>
    <x v="586"/>
    <n v="489.25"/>
    <x v="7"/>
    <x v="10"/>
    <m/>
    <x v="9"/>
    <x v="1"/>
    <x v="0"/>
    <s v="SL148@tidalwaveautospa.com"/>
    <x v="14"/>
  </r>
  <r>
    <x v="185"/>
    <x v="587"/>
    <n v="169.07"/>
    <x v="59"/>
    <x v="10"/>
    <m/>
    <x v="9"/>
    <x v="1"/>
    <x v="0"/>
    <s v="SL148@tidalwaveautospa.com"/>
    <x v="14"/>
  </r>
  <r>
    <x v="185"/>
    <x v="588"/>
    <n v="309"/>
    <x v="186"/>
    <x v="10"/>
    <m/>
    <x v="9"/>
    <x v="1"/>
    <x v="0"/>
    <s v="SL148@tidalwaveautospa.com"/>
    <x v="14"/>
  </r>
  <r>
    <x v="185"/>
    <x v="588"/>
    <n v="309"/>
    <x v="186"/>
    <x v="11"/>
    <m/>
    <x v="9"/>
    <x v="1"/>
    <x v="0"/>
    <s v="SL148@tidalwaveautospa.com"/>
    <x v="14"/>
  </r>
  <r>
    <x v="185"/>
    <x v="589"/>
    <n v="67.17"/>
    <x v="186"/>
    <x v="10"/>
    <m/>
    <x v="9"/>
    <x v="1"/>
    <x v="0"/>
    <s v="SL148@tidalwaveautospa.com"/>
    <x v="14"/>
  </r>
  <r>
    <x v="185"/>
    <x v="590"/>
    <n v="162.35"/>
    <x v="178"/>
    <x v="10"/>
    <m/>
    <x v="9"/>
    <x v="1"/>
    <x v="0"/>
    <s v="SL148@tidalwaveautospa.com"/>
    <x v="14"/>
  </r>
  <r>
    <x v="185"/>
    <x v="590"/>
    <n v="162.35"/>
    <x v="178"/>
    <x v="11"/>
    <m/>
    <x v="9"/>
    <x v="1"/>
    <x v="0"/>
    <s v="SL148@tidalwaveautospa.com"/>
    <x v="14"/>
  </r>
  <r>
    <x v="185"/>
    <x v="591"/>
    <n v="-81.180000000000007"/>
    <x v="178"/>
    <x v="10"/>
    <m/>
    <x v="9"/>
    <x v="1"/>
    <x v="0"/>
    <s v="SL148@tidalwaveautospa.com"/>
    <x v="14"/>
  </r>
  <r>
    <x v="185"/>
    <x v="592"/>
    <n v="12.93"/>
    <x v="178"/>
    <x v="10"/>
    <m/>
    <x v="9"/>
    <x v="1"/>
    <x v="0"/>
    <s v="SL148@tidalwaveautospa.com"/>
    <x v="14"/>
  </r>
  <r>
    <x v="185"/>
    <x v="593"/>
    <n v="226.23"/>
    <x v="178"/>
    <x v="10"/>
    <m/>
    <x v="9"/>
    <x v="1"/>
    <x v="0"/>
    <s v="SL148@tidalwaveautospa.com"/>
    <x v="14"/>
  </r>
  <r>
    <x v="185"/>
    <x v="594"/>
    <n v="32.409999999999997"/>
    <x v="178"/>
    <x v="10"/>
    <m/>
    <x v="9"/>
    <x v="1"/>
    <x v="0"/>
    <s v="SL148@tidalwaveautospa.com"/>
    <x v="14"/>
  </r>
  <r>
    <x v="185"/>
    <x v="590"/>
    <n v="162.35"/>
    <x v="178"/>
    <x v="11"/>
    <m/>
    <x v="9"/>
    <x v="1"/>
    <x v="0"/>
    <s v="SL148@tidalwaveautospa.com"/>
    <x v="2"/>
  </r>
  <r>
    <x v="185"/>
    <x v="593"/>
    <n v="226.23"/>
    <x v="178"/>
    <x v="2"/>
    <m/>
    <x v="9"/>
    <x v="1"/>
    <x v="0"/>
    <s v="SL148@tidalwaveautospa.com"/>
    <x v="2"/>
  </r>
  <r>
    <x v="185"/>
    <x v="593"/>
    <n v="226.23"/>
    <x v="178"/>
    <x v="2"/>
    <m/>
    <x v="9"/>
    <x v="1"/>
    <x v="0"/>
    <s v="SL148@tidalwaveautospa.com"/>
    <x v="11"/>
  </r>
  <r>
    <x v="185"/>
    <x v="594"/>
    <n v="32.409999999999997"/>
    <x v="178"/>
    <x v="1"/>
    <m/>
    <x v="9"/>
    <x v="1"/>
    <x v="0"/>
    <s v="SL148@tidalwaveautospa.com"/>
    <x v="11"/>
  </r>
  <r>
    <x v="185"/>
    <x v="595"/>
    <n v="66.02"/>
    <x v="89"/>
    <x v="10"/>
    <m/>
    <x v="9"/>
    <x v="1"/>
    <x v="0"/>
    <s v="SL148@tidalwaveautospa.com"/>
    <x v="14"/>
  </r>
  <r>
    <x v="185"/>
    <x v="596"/>
    <n v="51.38"/>
    <x v="89"/>
    <x v="10"/>
    <m/>
    <x v="9"/>
    <x v="1"/>
    <x v="0"/>
    <s v="SL148@tidalwaveautospa.com"/>
    <x v="14"/>
  </r>
  <r>
    <x v="185"/>
    <x v="597"/>
    <n v="585.79"/>
    <x v="224"/>
    <x v="1"/>
    <m/>
    <x v="9"/>
    <x v="1"/>
    <x v="0"/>
    <s v="SL148@tidalwaveautospa.com"/>
    <x v="11"/>
  </r>
  <r>
    <x v="185"/>
    <x v="598"/>
    <n v="55.22"/>
    <x v="203"/>
    <x v="5"/>
    <m/>
    <x v="9"/>
    <x v="3"/>
    <x v="0"/>
    <s v="SL148@tidalwaveautospa.com"/>
    <x v="11"/>
  </r>
  <r>
    <x v="185"/>
    <x v="599"/>
    <n v="97.58"/>
    <x v="203"/>
    <x v="5"/>
    <m/>
    <x v="9"/>
    <x v="3"/>
    <x v="0"/>
    <s v="SL148@tidalwaveautospa.com"/>
    <x v="11"/>
  </r>
  <r>
    <x v="185"/>
    <x v="600"/>
    <n v="194.85"/>
    <x v="203"/>
    <x v="5"/>
    <m/>
    <x v="9"/>
    <x v="3"/>
    <x v="0"/>
    <s v="SL148@tidalwaveautospa.com"/>
    <x v="11"/>
  </r>
  <r>
    <x v="185"/>
    <x v="601"/>
    <n v="35.18"/>
    <x v="203"/>
    <x v="5"/>
    <m/>
    <x v="9"/>
    <x v="3"/>
    <x v="0"/>
    <s v="SL148@tidalwaveautospa.com"/>
    <x v="11"/>
  </r>
  <r>
    <x v="185"/>
    <x v="602"/>
    <n v="51.07"/>
    <x v="203"/>
    <x v="5"/>
    <m/>
    <x v="9"/>
    <x v="3"/>
    <x v="0"/>
    <s v="SL148@tidalwaveautospa.com"/>
    <x v="11"/>
  </r>
  <r>
    <x v="185"/>
    <x v="603"/>
    <n v="84.16"/>
    <x v="91"/>
    <x v="5"/>
    <m/>
    <x v="9"/>
    <x v="3"/>
    <x v="0"/>
    <s v="SL148@tidalwaveautospa.com"/>
    <x v="11"/>
  </r>
  <r>
    <x v="185"/>
    <x v="604"/>
    <n v="51.07"/>
    <x v="170"/>
    <x v="5"/>
    <m/>
    <x v="9"/>
    <x v="3"/>
    <x v="0"/>
    <s v="SL148@tidalwaveautospa.com"/>
    <x v="11"/>
  </r>
  <r>
    <x v="185"/>
    <x v="605"/>
    <n v="9.83"/>
    <x v="170"/>
    <x v="5"/>
    <m/>
    <x v="9"/>
    <x v="3"/>
    <x v="0"/>
    <s v="SL148@tidalwaveautospa.com"/>
    <x v="11"/>
  </r>
  <r>
    <x v="185"/>
    <x v="606"/>
    <n v="24.33"/>
    <x v="170"/>
    <x v="5"/>
    <m/>
    <x v="9"/>
    <x v="3"/>
    <x v="0"/>
    <s v="SL148@tidalwaveautospa.com"/>
    <x v="11"/>
  </r>
  <r>
    <x v="185"/>
    <x v="607"/>
    <n v="13.17"/>
    <x v="170"/>
    <x v="5"/>
    <m/>
    <x v="9"/>
    <x v="3"/>
    <x v="0"/>
    <s v="SL148@tidalwaveautospa.com"/>
    <x v="11"/>
  </r>
  <r>
    <x v="185"/>
    <x v="608"/>
    <n v="160.72999999999999"/>
    <x v="170"/>
    <x v="5"/>
    <m/>
    <x v="9"/>
    <x v="3"/>
    <x v="0"/>
    <s v="SL148@tidalwaveautospa.com"/>
    <x v="11"/>
  </r>
  <r>
    <x v="186"/>
    <x v="609"/>
    <n v="115.85"/>
    <x v="244"/>
    <x v="9"/>
    <m/>
    <x v="22"/>
    <x v="1"/>
    <x v="0"/>
    <s v="jerome.stevenson@twavelead.com"/>
    <x v="0"/>
  </r>
  <r>
    <x v="186"/>
    <x v="609"/>
    <n v="104.76"/>
    <x v="304"/>
    <x v="9"/>
    <m/>
    <x v="22"/>
    <x v="1"/>
    <x v="0"/>
    <s v="jerome.stevenson@twavelead.com"/>
    <x v="0"/>
  </r>
  <r>
    <x v="186"/>
    <x v="609"/>
    <n v="128.25"/>
    <x v="304"/>
    <x v="9"/>
    <m/>
    <x v="22"/>
    <x v="1"/>
    <x v="0"/>
    <s v="jerome.stevenson@twavelead.com"/>
    <x v="0"/>
  </r>
  <r>
    <x v="186"/>
    <x v="609"/>
    <n v="364.54"/>
    <x v="252"/>
    <x v="0"/>
    <m/>
    <x v="22"/>
    <x v="1"/>
    <x v="0"/>
    <s v="jerome.stevenson@twavelead.com"/>
    <x v="0"/>
  </r>
  <r>
    <x v="187"/>
    <x v="610"/>
    <n v="115.78"/>
    <x v="305"/>
    <x v="1"/>
    <m/>
    <x v="0"/>
    <x v="1"/>
    <x v="0"/>
    <s v=""/>
    <x v="0"/>
  </r>
  <r>
    <x v="188"/>
    <x v="611"/>
    <n v="87.15"/>
    <x v="45"/>
    <x v="2"/>
    <m/>
    <x v="18"/>
    <x v="1"/>
    <x v="0"/>
    <s v="SL123@tidalwaveautospa.com"/>
    <x v="0"/>
  </r>
  <r>
    <x v="188"/>
    <x v="611"/>
    <n v="103.06"/>
    <x v="10"/>
    <x v="2"/>
    <m/>
    <x v="18"/>
    <x v="1"/>
    <x v="0"/>
    <s v="SL123@tidalwaveautospa.com"/>
    <x v="0"/>
  </r>
  <r>
    <x v="188"/>
    <x v="611"/>
    <n v="17.239999999999998"/>
    <x v="53"/>
    <x v="2"/>
    <m/>
    <x v="18"/>
    <x v="1"/>
    <x v="0"/>
    <s v="SL123@tidalwaveautospa.com"/>
    <x v="0"/>
  </r>
  <r>
    <x v="189"/>
    <x v="612"/>
    <n v="338.2"/>
    <x v="107"/>
    <x v="1"/>
    <m/>
    <x v="0"/>
    <x v="1"/>
    <x v="0"/>
    <s v=""/>
    <x v="0"/>
  </r>
  <r>
    <x v="189"/>
    <x v="613"/>
    <n v="338.2"/>
    <x v="109"/>
    <x v="1"/>
    <m/>
    <x v="0"/>
    <x v="1"/>
    <x v="0"/>
    <s v=""/>
    <x v="0"/>
  </r>
  <r>
    <x v="189"/>
    <x v="614"/>
    <n v="208.2"/>
    <x v="126"/>
    <x v="1"/>
    <m/>
    <x v="0"/>
    <x v="1"/>
    <x v="0"/>
    <s v=""/>
    <x v="0"/>
  </r>
  <r>
    <x v="189"/>
    <x v="615"/>
    <n v="1625.42"/>
    <x v="117"/>
    <x v="15"/>
    <m/>
    <x v="0"/>
    <x v="1"/>
    <x v="0"/>
    <s v=""/>
    <x v="0"/>
  </r>
  <r>
    <x v="190"/>
    <x v="616"/>
    <n v="42.38"/>
    <x v="11"/>
    <x v="2"/>
    <m/>
    <x v="3"/>
    <x v="1"/>
    <x v="0"/>
    <s v="Jesse.Ramirez@tidalwaveautospa.com"/>
    <x v="0"/>
  </r>
  <r>
    <x v="190"/>
    <x v="617"/>
    <n v="2844.18"/>
    <x v="187"/>
    <x v="5"/>
    <m/>
    <x v="3"/>
    <x v="3"/>
    <x v="0"/>
    <s v="Jesse.Ramirez@tidalwaveautospa.com"/>
    <x v="1"/>
  </r>
  <r>
    <x v="191"/>
    <x v="618"/>
    <n v="12.23"/>
    <x v="294"/>
    <x v="6"/>
    <m/>
    <x v="2"/>
    <x v="6"/>
    <x v="0"/>
    <s v="SL199@tidalwaveautospa.com"/>
    <x v="0"/>
  </r>
  <r>
    <x v="191"/>
    <x v="619"/>
    <n v="164.88"/>
    <x v="197"/>
    <x v="1"/>
    <m/>
    <x v="2"/>
    <x v="1"/>
    <x v="0"/>
    <s v="SL199@tidalwaveautospa.com"/>
    <x v="0"/>
  </r>
  <r>
    <x v="191"/>
    <x v="620"/>
    <n v="78.3"/>
    <x v="167"/>
    <x v="2"/>
    <m/>
    <x v="2"/>
    <x v="1"/>
    <x v="0"/>
    <s v="SL199@tidalwaveautospa.com"/>
    <x v="0"/>
  </r>
  <r>
    <x v="191"/>
    <x v="620"/>
    <n v="78.3"/>
    <x v="167"/>
    <x v="2"/>
    <m/>
    <x v="2"/>
    <x v="1"/>
    <x v="0"/>
    <s v="SL199@tidalwaveautospa.com"/>
    <x v="7"/>
  </r>
  <r>
    <x v="192"/>
    <x v="621"/>
    <n v="1500"/>
    <x v="306"/>
    <x v="0"/>
    <m/>
    <x v="40"/>
    <x v="0"/>
    <x v="0"/>
    <s v="jill@twavelead.com"/>
    <x v="0"/>
  </r>
  <r>
    <x v="192"/>
    <x v="622"/>
    <n v="132.54"/>
    <x v="59"/>
    <x v="11"/>
    <m/>
    <x v="40"/>
    <x v="1"/>
    <x v="0"/>
    <s v="jill@twavelead.com"/>
    <x v="1"/>
  </r>
  <r>
    <x v="192"/>
    <x v="623"/>
    <n v="101.52"/>
    <x v="187"/>
    <x v="7"/>
    <m/>
    <x v="40"/>
    <x v="1"/>
    <x v="0"/>
    <s v="jill@twavelead.com"/>
    <x v="1"/>
  </r>
  <r>
    <x v="193"/>
    <x v="624"/>
    <n v="43.83"/>
    <x v="137"/>
    <x v="0"/>
    <m/>
    <x v="0"/>
    <x v="1"/>
    <x v="0"/>
    <s v=""/>
    <x v="0"/>
  </r>
  <r>
    <x v="193"/>
    <x v="624"/>
    <n v="1034.8800000000001"/>
    <x v="137"/>
    <x v="1"/>
    <m/>
    <x v="0"/>
    <x v="1"/>
    <x v="0"/>
    <s v=""/>
    <x v="0"/>
  </r>
  <r>
    <x v="193"/>
    <x v="624"/>
    <n v="150.08000000000001"/>
    <x v="110"/>
    <x v="1"/>
    <m/>
    <x v="0"/>
    <x v="1"/>
    <x v="0"/>
    <s v=""/>
    <x v="0"/>
  </r>
  <r>
    <x v="193"/>
    <x v="624"/>
    <n v="43"/>
    <x v="241"/>
    <x v="0"/>
    <m/>
    <x v="0"/>
    <x v="1"/>
    <x v="0"/>
    <s v=""/>
    <x v="0"/>
  </r>
  <r>
    <x v="193"/>
    <x v="624"/>
    <n v="42.77"/>
    <x v="136"/>
    <x v="18"/>
    <m/>
    <x v="0"/>
    <x v="1"/>
    <x v="0"/>
    <s v=""/>
    <x v="0"/>
  </r>
  <r>
    <x v="193"/>
    <x v="624"/>
    <n v="42.77"/>
    <x v="136"/>
    <x v="18"/>
    <m/>
    <x v="0"/>
    <x v="1"/>
    <x v="0"/>
    <s v=""/>
    <x v="0"/>
  </r>
  <r>
    <x v="193"/>
    <x v="624"/>
    <n v="42.77"/>
    <x v="136"/>
    <x v="18"/>
    <m/>
    <x v="0"/>
    <x v="1"/>
    <x v="0"/>
    <s v=""/>
    <x v="0"/>
  </r>
  <r>
    <x v="193"/>
    <x v="624"/>
    <n v="42.77"/>
    <x v="136"/>
    <x v="18"/>
    <m/>
    <x v="0"/>
    <x v="1"/>
    <x v="0"/>
    <s v=""/>
    <x v="0"/>
  </r>
  <r>
    <x v="194"/>
    <x v="625"/>
    <n v="832.25"/>
    <x v="163"/>
    <x v="9"/>
    <m/>
    <x v="9"/>
    <x v="0"/>
    <x v="0"/>
    <s v="SL43@tidalwaveautospa.com"/>
    <x v="0"/>
  </r>
  <r>
    <x v="194"/>
    <x v="626"/>
    <n v="125.02"/>
    <x v="10"/>
    <x v="2"/>
    <m/>
    <x v="9"/>
    <x v="1"/>
    <x v="0"/>
    <s v="SL43@tidalwaveautospa.com"/>
    <x v="0"/>
  </r>
  <r>
    <x v="194"/>
    <x v="626"/>
    <n v="125.02"/>
    <x v="10"/>
    <x v="2"/>
    <m/>
    <x v="9"/>
    <x v="1"/>
    <x v="0"/>
    <s v="SL43@tidalwaveautospa.com"/>
    <x v="0"/>
  </r>
  <r>
    <x v="194"/>
    <x v="626"/>
    <n v="125.02"/>
    <x v="10"/>
    <x v="12"/>
    <m/>
    <x v="9"/>
    <x v="1"/>
    <x v="0"/>
    <s v="SL43@tidalwaveautospa.com"/>
    <x v="1"/>
  </r>
  <r>
    <x v="194"/>
    <x v="626"/>
    <n v="18.66"/>
    <x v="18"/>
    <x v="2"/>
    <m/>
    <x v="9"/>
    <x v="1"/>
    <x v="0"/>
    <s v="SL43@tidalwaveautospa.com"/>
    <x v="0"/>
  </r>
  <r>
    <x v="194"/>
    <x v="626"/>
    <n v="18.66"/>
    <x v="18"/>
    <x v="2"/>
    <m/>
    <x v="9"/>
    <x v="1"/>
    <x v="0"/>
    <s v="SL43@tidalwaveautospa.com"/>
    <x v="0"/>
  </r>
  <r>
    <x v="194"/>
    <x v="626"/>
    <n v="18.66"/>
    <x v="18"/>
    <x v="12"/>
    <s v="Safety Supplies"/>
    <x v="9"/>
    <x v="1"/>
    <x v="0"/>
    <s v="SL43@tidalwaveautospa.com"/>
    <x v="1"/>
  </r>
  <r>
    <x v="194"/>
    <x v="627"/>
    <n v="558.9"/>
    <x v="34"/>
    <x v="5"/>
    <m/>
    <x v="9"/>
    <x v="3"/>
    <x v="0"/>
    <s v="SL43@tidalwaveautospa.com"/>
    <x v="11"/>
  </r>
  <r>
    <x v="195"/>
    <x v="628"/>
    <s v="25 items"/>
    <x v="200"/>
    <x v="16"/>
    <m/>
    <x v="3"/>
    <x v="1"/>
    <x v="0"/>
    <s v="joe.chavez@twavelead.com"/>
    <x v="0"/>
  </r>
  <r>
    <x v="195"/>
    <x v="628"/>
    <s v="25 items"/>
    <x v="270"/>
    <x v="16"/>
    <m/>
    <x v="3"/>
    <x v="1"/>
    <x v="0"/>
    <s v="joe.chavez@twavelead.com"/>
    <x v="0"/>
  </r>
  <r>
    <x v="195"/>
    <x v="629"/>
    <n v="50.76"/>
    <x v="292"/>
    <x v="0"/>
    <m/>
    <x v="3"/>
    <x v="2"/>
    <x v="0"/>
    <s v="joe.chavez@twavelead.com"/>
    <x v="0"/>
  </r>
  <r>
    <x v="195"/>
    <x v="630"/>
    <n v="280.26"/>
    <x v="307"/>
    <x v="0"/>
    <m/>
    <x v="3"/>
    <x v="0"/>
    <x v="0"/>
    <s v="joe.chavez@twavelead.com"/>
    <x v="0"/>
  </r>
  <r>
    <x v="195"/>
    <x v="631"/>
    <n v="1136.5899999999999"/>
    <x v="143"/>
    <x v="1"/>
    <m/>
    <x v="3"/>
    <x v="1"/>
    <x v="0"/>
    <s v="joe.chavez@twavelead.com"/>
    <x v="0"/>
  </r>
  <r>
    <x v="195"/>
    <x v="631"/>
    <n v="1286"/>
    <x v="143"/>
    <x v="1"/>
    <m/>
    <x v="3"/>
    <x v="1"/>
    <x v="0"/>
    <s v="joe.chavez@twavelead.com"/>
    <x v="0"/>
  </r>
  <r>
    <x v="195"/>
    <x v="631"/>
    <n v="1150.8"/>
    <x v="151"/>
    <x v="1"/>
    <m/>
    <x v="3"/>
    <x v="1"/>
    <x v="0"/>
    <s v="joe.chavez@twavelead.com"/>
    <x v="0"/>
  </r>
  <r>
    <x v="195"/>
    <x v="631"/>
    <n v="920.64"/>
    <x v="207"/>
    <x v="1"/>
    <m/>
    <x v="3"/>
    <x v="1"/>
    <x v="0"/>
    <s v="joe.chavez@twavelead.com"/>
    <x v="0"/>
  </r>
  <r>
    <x v="195"/>
    <x v="631"/>
    <n v="360.19"/>
    <x v="155"/>
    <x v="1"/>
    <m/>
    <x v="3"/>
    <x v="1"/>
    <x v="0"/>
    <s v="joe.chavez@twavelead.com"/>
    <x v="0"/>
  </r>
  <r>
    <x v="195"/>
    <x v="631"/>
    <n v="1676.76"/>
    <x v="298"/>
    <x v="1"/>
    <m/>
    <x v="3"/>
    <x v="1"/>
    <x v="0"/>
    <s v="joe.chavez@twavelead.com"/>
    <x v="0"/>
  </r>
  <r>
    <x v="195"/>
    <x v="632"/>
    <n v="2585.0700000000002"/>
    <x v="19"/>
    <x v="1"/>
    <m/>
    <x v="3"/>
    <x v="1"/>
    <x v="0"/>
    <s v="joe.chavez@twavelead.com"/>
    <x v="0"/>
  </r>
  <r>
    <x v="195"/>
    <x v="632"/>
    <n v="84.79"/>
    <x v="54"/>
    <x v="1"/>
    <m/>
    <x v="3"/>
    <x v="1"/>
    <x v="0"/>
    <s v="joe.chavez@twavelead.com"/>
    <x v="0"/>
  </r>
  <r>
    <x v="195"/>
    <x v="633"/>
    <n v="29.67"/>
    <x v="125"/>
    <x v="3"/>
    <m/>
    <x v="3"/>
    <x v="1"/>
    <x v="0"/>
    <s v="joe.chavez@twavelead.com"/>
    <x v="2"/>
  </r>
  <r>
    <x v="195"/>
    <x v="633"/>
    <n v="27.68"/>
    <x v="116"/>
    <x v="3"/>
    <m/>
    <x v="3"/>
    <x v="1"/>
    <x v="0"/>
    <s v="joe.chavez@twavelead.com"/>
    <x v="2"/>
  </r>
  <r>
    <x v="195"/>
    <x v="633"/>
    <n v="-27.68"/>
    <x v="234"/>
    <x v="10"/>
    <m/>
    <x v="3"/>
    <x v="1"/>
    <x v="0"/>
    <s v="joe.chavez@twavelead.com"/>
    <x v="2"/>
  </r>
  <r>
    <x v="195"/>
    <x v="633"/>
    <n v="26.01"/>
    <x v="9"/>
    <x v="3"/>
    <m/>
    <x v="3"/>
    <x v="1"/>
    <x v="0"/>
    <s v="joe.chavez@twavelead.com"/>
    <x v="2"/>
  </r>
  <r>
    <x v="196"/>
    <x v="634"/>
    <n v="123.33"/>
    <x v="31"/>
    <x v="6"/>
    <m/>
    <x v="9"/>
    <x v="4"/>
    <x v="0"/>
    <s v="SL383@tidalwaveautospa.com"/>
    <x v="0"/>
  </r>
  <r>
    <x v="196"/>
    <x v="634"/>
    <n v="6.38"/>
    <x v="31"/>
    <x v="6"/>
    <m/>
    <x v="9"/>
    <x v="4"/>
    <x v="0"/>
    <s v="SL383@tidalwaveautospa.com"/>
    <x v="0"/>
  </r>
  <r>
    <x v="196"/>
    <x v="635"/>
    <n v="57.48"/>
    <x v="59"/>
    <x v="2"/>
    <m/>
    <x v="9"/>
    <x v="1"/>
    <x v="0"/>
    <s v="SL383@tidalwaveautospa.com"/>
    <x v="5"/>
  </r>
  <r>
    <x v="196"/>
    <x v="635"/>
    <n v="115.33"/>
    <x v="308"/>
    <x v="2"/>
    <m/>
    <x v="9"/>
    <x v="1"/>
    <x v="0"/>
    <s v="SL383@tidalwaveautospa.com"/>
    <x v="5"/>
  </r>
  <r>
    <x v="196"/>
    <x v="635"/>
    <n v="275.04000000000002"/>
    <x v="308"/>
    <x v="2"/>
    <m/>
    <x v="9"/>
    <x v="1"/>
    <x v="0"/>
    <s v="SL383@tidalwaveautospa.com"/>
    <x v="5"/>
  </r>
  <r>
    <x v="196"/>
    <x v="635"/>
    <n v="1.75"/>
    <x v="187"/>
    <x v="4"/>
    <m/>
    <x v="9"/>
    <x v="1"/>
    <x v="0"/>
    <s v="SL383@tidalwaveautospa.com"/>
    <x v="5"/>
  </r>
  <r>
    <x v="196"/>
    <x v="635"/>
    <n v="1.75"/>
    <x v="187"/>
    <x v="4"/>
    <m/>
    <x v="9"/>
    <x v="1"/>
    <x v="0"/>
    <s v="SL383@tidalwaveautospa.com"/>
    <x v="5"/>
  </r>
  <r>
    <x v="196"/>
    <x v="635"/>
    <n v="21"/>
    <x v="187"/>
    <x v="4"/>
    <m/>
    <x v="9"/>
    <x v="1"/>
    <x v="0"/>
    <s v="SL383@tidalwaveautospa.com"/>
    <x v="5"/>
  </r>
  <r>
    <x v="197"/>
    <x v="636"/>
    <n v="703.93"/>
    <x v="309"/>
    <x v="15"/>
    <m/>
    <x v="18"/>
    <x v="1"/>
    <x v="0"/>
    <s v="SL114@tidalwaveautospa.com"/>
    <x v="0"/>
  </r>
  <r>
    <x v="197"/>
    <x v="636"/>
    <n v="185.96"/>
    <x v="310"/>
    <x v="18"/>
    <m/>
    <x v="18"/>
    <x v="1"/>
    <x v="0"/>
    <s v="SL114@tidalwaveautospa.com"/>
    <x v="0"/>
  </r>
  <r>
    <x v="197"/>
    <x v="637"/>
    <n v="45.61"/>
    <x v="17"/>
    <x v="2"/>
    <m/>
    <x v="18"/>
    <x v="1"/>
    <x v="0"/>
    <s v="SL114@tidalwaveautospa.com"/>
    <x v="0"/>
  </r>
  <r>
    <x v="197"/>
    <x v="637"/>
    <n v="45.61"/>
    <x v="17"/>
    <x v="2"/>
    <m/>
    <x v="18"/>
    <x v="1"/>
    <x v="0"/>
    <s v="SL114@tidalwaveautospa.com"/>
    <x v="0"/>
  </r>
  <r>
    <x v="197"/>
    <x v="637"/>
    <n v="45.61"/>
    <x v="17"/>
    <x v="2"/>
    <m/>
    <x v="18"/>
    <x v="1"/>
    <x v="0"/>
    <s v="SL114@tidalwaveautospa.com"/>
    <x v="5"/>
  </r>
  <r>
    <x v="197"/>
    <x v="637"/>
    <n v="79.13"/>
    <x v="3"/>
    <x v="2"/>
    <m/>
    <x v="18"/>
    <x v="1"/>
    <x v="0"/>
    <s v="SL114@tidalwaveautospa.com"/>
    <x v="0"/>
  </r>
  <r>
    <x v="197"/>
    <x v="637"/>
    <n v="79.13"/>
    <x v="3"/>
    <x v="2"/>
    <m/>
    <x v="18"/>
    <x v="1"/>
    <x v="0"/>
    <s v="SL114@tidalwaveautospa.com"/>
    <x v="0"/>
  </r>
  <r>
    <x v="197"/>
    <x v="637"/>
    <n v="79.13"/>
    <x v="3"/>
    <x v="2"/>
    <m/>
    <x v="18"/>
    <x v="1"/>
    <x v="0"/>
    <s v="SL114@tidalwaveautospa.com"/>
    <x v="5"/>
  </r>
  <r>
    <x v="197"/>
    <x v="638"/>
    <n v="37.36"/>
    <x v="7"/>
    <x v="2"/>
    <m/>
    <x v="18"/>
    <x v="1"/>
    <x v="0"/>
    <s v="SL114@tidalwaveautospa.com"/>
    <x v="3"/>
  </r>
  <r>
    <x v="197"/>
    <x v="639"/>
    <n v="31.74"/>
    <x v="20"/>
    <x v="5"/>
    <m/>
    <x v="18"/>
    <x v="3"/>
    <x v="0"/>
    <s v="SL114@tidalwaveautospa.com"/>
    <x v="3"/>
  </r>
  <r>
    <x v="197"/>
    <x v="640"/>
    <n v="122.67"/>
    <x v="20"/>
    <x v="5"/>
    <m/>
    <x v="18"/>
    <x v="3"/>
    <x v="0"/>
    <s v="SL114@tidalwaveautospa.com"/>
    <x v="3"/>
  </r>
  <r>
    <x v="197"/>
    <x v="641"/>
    <n v="260"/>
    <x v="20"/>
    <x v="5"/>
    <m/>
    <x v="18"/>
    <x v="3"/>
    <x v="0"/>
    <s v="SL114@tidalwaveautospa.com"/>
    <x v="11"/>
  </r>
  <r>
    <x v="198"/>
    <x v="642"/>
    <n v="163.43"/>
    <x v="285"/>
    <x v="1"/>
    <m/>
    <x v="26"/>
    <x v="0"/>
    <x v="0"/>
    <s v="SL36@tidalwaveautospa.com"/>
    <x v="0"/>
  </r>
  <r>
    <x v="198"/>
    <x v="643"/>
    <n v="196.19"/>
    <x v="231"/>
    <x v="1"/>
    <m/>
    <x v="26"/>
    <x v="2"/>
    <x v="0"/>
    <s v="SL36@tidalwaveautospa.com"/>
    <x v="0"/>
  </r>
  <r>
    <x v="198"/>
    <x v="644"/>
    <n v="196.19"/>
    <x v="231"/>
    <x v="3"/>
    <m/>
    <x v="26"/>
    <x v="1"/>
    <x v="0"/>
    <s v="SL36@tidalwaveautospa.com"/>
    <x v="9"/>
  </r>
  <r>
    <x v="198"/>
    <x v="644"/>
    <n v="12.01"/>
    <x v="52"/>
    <x v="4"/>
    <m/>
    <x v="26"/>
    <x v="1"/>
    <x v="0"/>
    <s v="SL36@tidalwaveautospa.com"/>
    <x v="9"/>
  </r>
  <r>
    <x v="198"/>
    <x v="644"/>
    <n v="99.15"/>
    <x v="52"/>
    <x v="2"/>
    <m/>
    <x v="26"/>
    <x v="1"/>
    <x v="0"/>
    <s v="SL36@tidalwaveautospa.com"/>
    <x v="9"/>
  </r>
  <r>
    <x v="198"/>
    <x v="644"/>
    <n v="33.28"/>
    <x v="19"/>
    <x v="3"/>
    <m/>
    <x v="26"/>
    <x v="1"/>
    <x v="0"/>
    <s v="SL36@tidalwaveautospa.com"/>
    <x v="9"/>
  </r>
  <r>
    <x v="198"/>
    <x v="644"/>
    <n v="289.45999999999998"/>
    <x v="19"/>
    <x v="2"/>
    <m/>
    <x v="26"/>
    <x v="1"/>
    <x v="0"/>
    <s v="SL36@tidalwaveautospa.com"/>
    <x v="9"/>
  </r>
  <r>
    <x v="198"/>
    <x v="645"/>
    <n v="32.69"/>
    <x v="6"/>
    <x v="3"/>
    <m/>
    <x v="26"/>
    <x v="1"/>
    <x v="0"/>
    <s v="SL36@tidalwaveautospa.com"/>
    <x v="1"/>
  </r>
  <r>
    <x v="198"/>
    <x v="645"/>
    <n v="66.22"/>
    <x v="178"/>
    <x v="3"/>
    <m/>
    <x v="26"/>
    <x v="1"/>
    <x v="0"/>
    <s v="SL36@tidalwaveautospa.com"/>
    <x v="1"/>
  </r>
  <r>
    <x v="198"/>
    <x v="645"/>
    <n v="115"/>
    <x v="89"/>
    <x v="3"/>
    <m/>
    <x v="26"/>
    <x v="1"/>
    <x v="0"/>
    <s v="SL36@tidalwaveautospa.com"/>
    <x v="1"/>
  </r>
  <r>
    <x v="198"/>
    <x v="645"/>
    <n v="12.63"/>
    <x v="206"/>
    <x v="4"/>
    <m/>
    <x v="26"/>
    <x v="1"/>
    <x v="0"/>
    <s v="SL36@tidalwaveautospa.com"/>
    <x v="1"/>
  </r>
  <r>
    <x v="199"/>
    <x v="646"/>
    <n v="132.96"/>
    <x v="154"/>
    <x v="1"/>
    <m/>
    <x v="6"/>
    <x v="2"/>
    <x v="0"/>
    <s v="SL275@tidalwaveautospa.com"/>
    <x v="0"/>
  </r>
  <r>
    <x v="199"/>
    <x v="647"/>
    <n v="132.96"/>
    <x v="154"/>
    <x v="1"/>
    <m/>
    <x v="6"/>
    <x v="1"/>
    <x v="0"/>
    <s v="SL275@tidalwaveautospa.com"/>
    <x v="0"/>
  </r>
  <r>
    <x v="199"/>
    <x v="646"/>
    <n v="86.57"/>
    <x v="97"/>
    <x v="1"/>
    <m/>
    <x v="6"/>
    <x v="2"/>
    <x v="0"/>
    <s v="SL275@tidalwaveautospa.com"/>
    <x v="0"/>
  </r>
  <r>
    <x v="199"/>
    <x v="646"/>
    <n v="55.02"/>
    <x v="101"/>
    <x v="1"/>
    <m/>
    <x v="6"/>
    <x v="2"/>
    <x v="0"/>
    <s v="SL275@tidalwaveautospa.com"/>
    <x v="0"/>
  </r>
  <r>
    <x v="199"/>
    <x v="647"/>
    <n v="181.33"/>
    <x v="311"/>
    <x v="1"/>
    <m/>
    <x v="6"/>
    <x v="1"/>
    <x v="0"/>
    <s v="SL275@tidalwaveautospa.com"/>
    <x v="0"/>
  </r>
  <r>
    <x v="199"/>
    <x v="648"/>
    <n v="47.93"/>
    <x v="77"/>
    <x v="2"/>
    <m/>
    <x v="6"/>
    <x v="1"/>
    <x v="0"/>
    <s v="SL275@tidalwaveautospa.com"/>
    <x v="0"/>
  </r>
  <r>
    <x v="199"/>
    <x v="647"/>
    <n v="102.89"/>
    <x v="204"/>
    <x v="1"/>
    <m/>
    <x v="6"/>
    <x v="1"/>
    <x v="0"/>
    <s v="SL275@tidalwaveautospa.com"/>
    <x v="0"/>
  </r>
  <r>
    <x v="199"/>
    <x v="648"/>
    <n v="144.88999999999999"/>
    <x v="172"/>
    <x v="2"/>
    <m/>
    <x v="6"/>
    <x v="1"/>
    <x v="0"/>
    <s v="SL275@tidalwaveautospa.com"/>
    <x v="0"/>
  </r>
  <r>
    <x v="199"/>
    <x v="648"/>
    <n v="281.3"/>
    <x v="128"/>
    <x v="2"/>
    <m/>
    <x v="6"/>
    <x v="1"/>
    <x v="0"/>
    <s v="SL275@tidalwaveautospa.com"/>
    <x v="0"/>
  </r>
  <r>
    <x v="199"/>
    <x v="649"/>
    <n v="44.74"/>
    <x v="52"/>
    <x v="19"/>
    <m/>
    <x v="6"/>
    <x v="1"/>
    <x v="0"/>
    <s v="SL275@tidalwaveautospa.com"/>
    <x v="1"/>
  </r>
  <r>
    <x v="199"/>
    <x v="649"/>
    <n v="44.74"/>
    <x v="52"/>
    <x v="12"/>
    <m/>
    <x v="6"/>
    <x v="1"/>
    <x v="0"/>
    <s v="SL275@tidalwaveautospa.com"/>
    <x v="1"/>
  </r>
  <r>
    <x v="199"/>
    <x v="649"/>
    <n v="25.09"/>
    <x v="52"/>
    <x v="19"/>
    <m/>
    <x v="6"/>
    <x v="1"/>
    <x v="0"/>
    <s v="SL275@tidalwaveautospa.com"/>
    <x v="1"/>
  </r>
  <r>
    <x v="199"/>
    <x v="649"/>
    <n v="34.549999999999997"/>
    <x v="10"/>
    <x v="3"/>
    <m/>
    <x v="6"/>
    <x v="1"/>
    <x v="0"/>
    <s v="SL275@tidalwaveautospa.com"/>
    <x v="1"/>
  </r>
  <r>
    <x v="199"/>
    <x v="649"/>
    <n v="53.39"/>
    <x v="38"/>
    <x v="19"/>
    <m/>
    <x v="6"/>
    <x v="1"/>
    <x v="0"/>
    <s v="SL275@tidalwaveautospa.com"/>
    <x v="1"/>
  </r>
  <r>
    <x v="199"/>
    <x v="649"/>
    <n v="53.39"/>
    <x v="38"/>
    <x v="12"/>
    <m/>
    <x v="6"/>
    <x v="1"/>
    <x v="0"/>
    <s v="SL275@tidalwaveautospa.com"/>
    <x v="1"/>
  </r>
  <r>
    <x v="199"/>
    <x v="650"/>
    <n v="69.099999999999994"/>
    <x v="29"/>
    <x v="3"/>
    <m/>
    <x v="6"/>
    <x v="1"/>
    <x v="0"/>
    <s v="SL275@tidalwaveautospa.com"/>
    <x v="5"/>
  </r>
  <r>
    <x v="199"/>
    <x v="650"/>
    <n v="10.43"/>
    <x v="144"/>
    <x v="3"/>
    <m/>
    <x v="6"/>
    <x v="1"/>
    <x v="0"/>
    <s v="SL275@tidalwaveautospa.com"/>
    <x v="5"/>
  </r>
  <r>
    <x v="199"/>
    <x v="650"/>
    <n v="21.52"/>
    <x v="144"/>
    <x v="3"/>
    <m/>
    <x v="6"/>
    <x v="1"/>
    <x v="0"/>
    <s v="SL275@tidalwaveautospa.com"/>
    <x v="5"/>
  </r>
  <r>
    <x v="199"/>
    <x v="650"/>
    <n v="81.510000000000005"/>
    <x v="113"/>
    <x v="12"/>
    <m/>
    <x v="6"/>
    <x v="1"/>
    <x v="0"/>
    <s v="SL275@tidalwaveautospa.com"/>
    <x v="5"/>
  </r>
  <r>
    <x v="199"/>
    <x v="650"/>
    <n v="232.19"/>
    <x v="19"/>
    <x v="3"/>
    <m/>
    <x v="6"/>
    <x v="1"/>
    <x v="0"/>
    <s v="SL275@tidalwaveautospa.com"/>
    <x v="5"/>
  </r>
  <r>
    <x v="199"/>
    <x v="650"/>
    <n v="29.15"/>
    <x v="58"/>
    <x v="3"/>
    <m/>
    <x v="6"/>
    <x v="1"/>
    <x v="0"/>
    <s v="SL275@tidalwaveautospa.com"/>
    <x v="5"/>
  </r>
  <r>
    <x v="200"/>
    <x v="651"/>
    <n v="102.3"/>
    <x v="142"/>
    <x v="1"/>
    <m/>
    <x v="1"/>
    <x v="1"/>
    <x v="0"/>
    <s v="SL60@tidalwaveautospa.com"/>
    <x v="0"/>
  </r>
  <r>
    <x v="200"/>
    <x v="652"/>
    <n v="145.79"/>
    <x v="221"/>
    <x v="1"/>
    <m/>
    <x v="1"/>
    <x v="2"/>
    <x v="0"/>
    <s v="SL60@tidalwaveautospa.com"/>
    <x v="0"/>
  </r>
  <r>
    <x v="200"/>
    <x v="653"/>
    <n v="217.7"/>
    <x v="177"/>
    <x v="1"/>
    <m/>
    <x v="1"/>
    <x v="0"/>
    <x v="0"/>
    <s v="SL60@tidalwaveautospa.com"/>
    <x v="0"/>
  </r>
  <r>
    <x v="200"/>
    <x v="654"/>
    <n v="217.7"/>
    <x v="177"/>
    <x v="1"/>
    <m/>
    <x v="1"/>
    <x v="1"/>
    <x v="0"/>
    <s v="SL60@tidalwaveautospa.com"/>
    <x v="0"/>
  </r>
  <r>
    <x v="200"/>
    <x v="654"/>
    <n v="451.5"/>
    <x v="288"/>
    <x v="1"/>
    <m/>
    <x v="1"/>
    <x v="1"/>
    <x v="0"/>
    <s v="SL60@tidalwaveautospa.com"/>
    <x v="0"/>
  </r>
  <r>
    <x v="200"/>
    <x v="654"/>
    <n v="99.39"/>
    <x v="43"/>
    <x v="1"/>
    <m/>
    <x v="1"/>
    <x v="1"/>
    <x v="0"/>
    <s v="SL60@tidalwaveautospa.com"/>
    <x v="0"/>
  </r>
  <r>
    <x v="200"/>
    <x v="652"/>
    <n v="217.7"/>
    <x v="308"/>
    <x v="1"/>
    <m/>
    <x v="1"/>
    <x v="2"/>
    <x v="0"/>
    <s v="SL60@tidalwaveautospa.com"/>
    <x v="0"/>
  </r>
  <r>
    <x v="201"/>
    <x v="655"/>
    <n v="272.01"/>
    <x v="185"/>
    <x v="3"/>
    <m/>
    <x v="17"/>
    <x v="1"/>
    <x v="0"/>
    <s v="SL216@tidalwaveautospa.com"/>
    <x v="0"/>
  </r>
  <r>
    <x v="201"/>
    <x v="655"/>
    <n v="272.01"/>
    <x v="185"/>
    <x v="3"/>
    <m/>
    <x v="17"/>
    <x v="1"/>
    <x v="0"/>
    <s v="SL216@tidalwaveautospa.com"/>
    <x v="4"/>
  </r>
  <r>
    <x v="201"/>
    <x v="655"/>
    <n v="148.74"/>
    <x v="80"/>
    <x v="3"/>
    <m/>
    <x v="17"/>
    <x v="1"/>
    <x v="0"/>
    <s v="SL216@tidalwaveautospa.com"/>
    <x v="0"/>
  </r>
  <r>
    <x v="201"/>
    <x v="655"/>
    <n v="148.74"/>
    <x v="80"/>
    <x v="3"/>
    <m/>
    <x v="17"/>
    <x v="1"/>
    <x v="0"/>
    <s v="SL216@tidalwaveautospa.com"/>
    <x v="4"/>
  </r>
  <r>
    <x v="201"/>
    <x v="655"/>
    <n v="25.15"/>
    <x v="44"/>
    <x v="2"/>
    <m/>
    <x v="17"/>
    <x v="1"/>
    <x v="0"/>
    <s v="SL216@tidalwaveautospa.com"/>
    <x v="0"/>
  </r>
  <r>
    <x v="201"/>
    <x v="655"/>
    <n v="25.15"/>
    <x v="44"/>
    <x v="2"/>
    <m/>
    <x v="17"/>
    <x v="1"/>
    <x v="0"/>
    <s v="SL216@tidalwaveautospa.com"/>
    <x v="4"/>
  </r>
  <r>
    <x v="201"/>
    <x v="656"/>
    <n v="20.079999999999998"/>
    <x v="67"/>
    <x v="2"/>
    <m/>
    <x v="17"/>
    <x v="1"/>
    <x v="0"/>
    <s v="SL216@tidalwaveautospa.com"/>
    <x v="6"/>
  </r>
  <r>
    <x v="201"/>
    <x v="656"/>
    <n v="70.400000000000006"/>
    <x v="114"/>
    <x v="2"/>
    <m/>
    <x v="17"/>
    <x v="1"/>
    <x v="0"/>
    <s v="SL216@tidalwaveautospa.com"/>
    <x v="6"/>
  </r>
  <r>
    <x v="202"/>
    <x v="657"/>
    <n v="680.28"/>
    <x v="103"/>
    <x v="1"/>
    <m/>
    <x v="27"/>
    <x v="1"/>
    <x v="0"/>
    <s v="johnathan.harshbarger@tidalwaveautospa.com"/>
    <x v="0"/>
  </r>
  <r>
    <x v="202"/>
    <x v="657"/>
    <n v="610.57000000000005"/>
    <x v="103"/>
    <x v="1"/>
    <m/>
    <x v="27"/>
    <x v="1"/>
    <x v="0"/>
    <s v="johnathan.harshbarger@tidalwaveautospa.com"/>
    <x v="0"/>
  </r>
  <r>
    <x v="202"/>
    <x v="657"/>
    <n v="610.57000000000005"/>
    <x v="109"/>
    <x v="1"/>
    <m/>
    <x v="27"/>
    <x v="1"/>
    <x v="0"/>
    <s v="johnathan.harshbarger@tidalwaveautospa.com"/>
    <x v="0"/>
  </r>
  <r>
    <x v="202"/>
    <x v="657"/>
    <n v="1441.44"/>
    <x v="201"/>
    <x v="1"/>
    <m/>
    <x v="27"/>
    <x v="1"/>
    <x v="0"/>
    <s v="johnathan.harshbarger@tidalwaveautospa.com"/>
    <x v="0"/>
  </r>
  <r>
    <x v="202"/>
    <x v="657"/>
    <n v="1441.44"/>
    <x v="201"/>
    <x v="0"/>
    <m/>
    <x v="27"/>
    <x v="1"/>
    <x v="0"/>
    <s v="johnathan.harshbarger@tidalwaveautospa.com"/>
    <x v="0"/>
  </r>
  <r>
    <x v="202"/>
    <x v="657"/>
    <n v="84.52"/>
    <x v="138"/>
    <x v="13"/>
    <m/>
    <x v="27"/>
    <x v="1"/>
    <x v="0"/>
    <s v="johnathan.harshbarger@tidalwaveautospa.com"/>
    <x v="0"/>
  </r>
  <r>
    <x v="202"/>
    <x v="657"/>
    <n v="84.52"/>
    <x v="138"/>
    <x v="13"/>
    <m/>
    <x v="27"/>
    <x v="1"/>
    <x v="0"/>
    <s v="johnathan.harshbarger@tidalwaveautospa.com"/>
    <x v="0"/>
  </r>
  <r>
    <x v="202"/>
    <x v="657"/>
    <s v="11 items"/>
    <x v="136"/>
    <x v="16"/>
    <m/>
    <x v="27"/>
    <x v="1"/>
    <x v="0"/>
    <s v="johnathan.harshbarger@tidalwaveautospa.com"/>
    <x v="0"/>
  </r>
  <r>
    <x v="202"/>
    <x v="657"/>
    <s v="11 items"/>
    <x v="136"/>
    <x v="16"/>
    <m/>
    <x v="27"/>
    <x v="1"/>
    <x v="0"/>
    <s v="johnathan.harshbarger@tidalwaveautospa.com"/>
    <x v="0"/>
  </r>
  <r>
    <x v="202"/>
    <x v="658"/>
    <n v="613.46"/>
    <x v="168"/>
    <x v="1"/>
    <m/>
    <x v="27"/>
    <x v="2"/>
    <x v="0"/>
    <s v="johnathan.harshbarger@tidalwaveautospa.com"/>
    <x v="0"/>
  </r>
  <r>
    <x v="202"/>
    <x v="658"/>
    <n v="500.12"/>
    <x v="16"/>
    <x v="1"/>
    <m/>
    <x v="27"/>
    <x v="2"/>
    <x v="0"/>
    <s v="johnathan.harshbarger@tidalwaveautospa.com"/>
    <x v="0"/>
  </r>
  <r>
    <x v="202"/>
    <x v="659"/>
    <n v="9.5"/>
    <x v="33"/>
    <x v="4"/>
    <m/>
    <x v="27"/>
    <x v="1"/>
    <x v="0"/>
    <s v="johnathan.harshbarger@tidalwaveautospa.com"/>
    <x v="0"/>
  </r>
  <r>
    <x v="203"/>
    <x v="660"/>
    <n v="524.91"/>
    <x v="312"/>
    <x v="1"/>
    <m/>
    <x v="0"/>
    <x v="1"/>
    <x v="0"/>
    <s v=""/>
    <x v="0"/>
  </r>
  <r>
    <x v="203"/>
    <x v="661"/>
    <n v="674.57"/>
    <x v="122"/>
    <x v="1"/>
    <m/>
    <x v="0"/>
    <x v="1"/>
    <x v="0"/>
    <s v=""/>
    <x v="0"/>
  </r>
  <r>
    <x v="204"/>
    <x v="662"/>
    <n v="28.8"/>
    <x v="313"/>
    <x v="6"/>
    <m/>
    <x v="17"/>
    <x v="2"/>
    <x v="0"/>
    <s v="SL284@tidalwaveautospa.com"/>
    <x v="0"/>
  </r>
  <r>
    <x v="204"/>
    <x v="662"/>
    <n v="23.65"/>
    <x v="218"/>
    <x v="6"/>
    <m/>
    <x v="17"/>
    <x v="2"/>
    <x v="0"/>
    <s v="SL284@tidalwaveautospa.com"/>
    <x v="0"/>
  </r>
  <r>
    <x v="204"/>
    <x v="663"/>
    <n v="35.979999999999997"/>
    <x v="23"/>
    <x v="0"/>
    <m/>
    <x v="17"/>
    <x v="1"/>
    <x v="0"/>
    <s v="SL284@tidalwaveautospa.com"/>
    <x v="0"/>
  </r>
  <r>
    <x v="204"/>
    <x v="663"/>
    <n v="35.979999999999997"/>
    <x v="23"/>
    <x v="0"/>
    <m/>
    <x v="17"/>
    <x v="1"/>
    <x v="0"/>
    <s v="SL284@tidalwaveautospa.com"/>
    <x v="12"/>
  </r>
  <r>
    <x v="204"/>
    <x v="663"/>
    <n v="34.92"/>
    <x v="10"/>
    <x v="4"/>
    <m/>
    <x v="17"/>
    <x v="1"/>
    <x v="0"/>
    <s v="SL284@tidalwaveautospa.com"/>
    <x v="0"/>
  </r>
  <r>
    <x v="204"/>
    <x v="663"/>
    <n v="34.92"/>
    <x v="10"/>
    <x v="4"/>
    <m/>
    <x v="17"/>
    <x v="1"/>
    <x v="0"/>
    <s v="SL284@tidalwaveautospa.com"/>
    <x v="12"/>
  </r>
  <r>
    <x v="204"/>
    <x v="663"/>
    <n v="449.04"/>
    <x v="106"/>
    <x v="0"/>
    <m/>
    <x v="17"/>
    <x v="1"/>
    <x v="0"/>
    <s v="SL284@tidalwaveautospa.com"/>
    <x v="0"/>
  </r>
  <r>
    <x v="204"/>
    <x v="663"/>
    <n v="449.04"/>
    <x v="106"/>
    <x v="0"/>
    <m/>
    <x v="17"/>
    <x v="1"/>
    <x v="0"/>
    <s v="SL284@tidalwaveautospa.com"/>
    <x v="12"/>
  </r>
  <r>
    <x v="205"/>
    <x v="664"/>
    <n v="120.78"/>
    <x v="53"/>
    <x v="2"/>
    <m/>
    <x v="1"/>
    <x v="1"/>
    <x v="0"/>
    <s v="SL310@tidalwaveautospa.com"/>
    <x v="0"/>
  </r>
  <r>
    <x v="205"/>
    <x v="664"/>
    <n v="359.67"/>
    <x v="33"/>
    <x v="2"/>
    <m/>
    <x v="1"/>
    <x v="1"/>
    <x v="0"/>
    <s v="SL310@tidalwaveautospa.com"/>
    <x v="0"/>
  </r>
  <r>
    <x v="206"/>
    <x v="665"/>
    <n v="168.14"/>
    <x v="18"/>
    <x v="2"/>
    <m/>
    <x v="28"/>
    <x v="1"/>
    <x v="0"/>
    <s v="SL191@tidalwaveautospa.com"/>
    <x v="0"/>
  </r>
  <r>
    <x v="206"/>
    <x v="665"/>
    <n v="71.67"/>
    <x v="18"/>
    <x v="2"/>
    <m/>
    <x v="28"/>
    <x v="1"/>
    <x v="0"/>
    <s v="SL191@tidalwaveautospa.com"/>
    <x v="0"/>
  </r>
  <r>
    <x v="206"/>
    <x v="665"/>
    <n v="71.67"/>
    <x v="18"/>
    <x v="2"/>
    <m/>
    <x v="28"/>
    <x v="1"/>
    <x v="0"/>
    <s v="SL191@tidalwaveautospa.com"/>
    <x v="10"/>
  </r>
  <r>
    <x v="206"/>
    <x v="665"/>
    <n v="71.67"/>
    <x v="18"/>
    <x v="12"/>
    <m/>
    <x v="28"/>
    <x v="1"/>
    <x v="0"/>
    <s v="SL191@tidalwaveautospa.com"/>
    <x v="1"/>
  </r>
  <r>
    <x v="206"/>
    <x v="665"/>
    <n v="55.43"/>
    <x v="12"/>
    <x v="2"/>
    <m/>
    <x v="28"/>
    <x v="1"/>
    <x v="0"/>
    <s v="SL191@tidalwaveautospa.com"/>
    <x v="0"/>
  </r>
  <r>
    <x v="206"/>
    <x v="665"/>
    <n v="46.85"/>
    <x v="25"/>
    <x v="2"/>
    <m/>
    <x v="28"/>
    <x v="1"/>
    <x v="0"/>
    <s v="SL191@tidalwaveautospa.com"/>
    <x v="0"/>
  </r>
  <r>
    <x v="206"/>
    <x v="665"/>
    <n v="46.85"/>
    <x v="25"/>
    <x v="2"/>
    <m/>
    <x v="28"/>
    <x v="1"/>
    <x v="0"/>
    <s v="SL191@tidalwaveautospa.com"/>
    <x v="10"/>
  </r>
  <r>
    <x v="206"/>
    <x v="665"/>
    <n v="46.85"/>
    <x v="25"/>
    <x v="12"/>
    <m/>
    <x v="28"/>
    <x v="1"/>
    <x v="0"/>
    <s v="SL191@tidalwaveautospa.com"/>
    <x v="1"/>
  </r>
  <r>
    <x v="206"/>
    <x v="666"/>
    <n v="13.89"/>
    <x v="125"/>
    <x v="4"/>
    <m/>
    <x v="28"/>
    <x v="1"/>
    <x v="0"/>
    <s v="SL191@tidalwaveautospa.com"/>
    <x v="0"/>
  </r>
  <r>
    <x v="206"/>
    <x v="666"/>
    <n v="3.41"/>
    <x v="125"/>
    <x v="4"/>
    <m/>
    <x v="28"/>
    <x v="1"/>
    <x v="0"/>
    <s v="SL191@tidalwaveautospa.com"/>
    <x v="0"/>
  </r>
  <r>
    <x v="206"/>
    <x v="666"/>
    <n v="21.25"/>
    <x v="67"/>
    <x v="4"/>
    <m/>
    <x v="28"/>
    <x v="1"/>
    <x v="0"/>
    <s v="SL191@tidalwaveautospa.com"/>
    <x v="0"/>
  </r>
  <r>
    <x v="206"/>
    <x v="666"/>
    <n v="21.25"/>
    <x v="67"/>
    <x v="4"/>
    <m/>
    <x v="28"/>
    <x v="1"/>
    <x v="0"/>
    <s v="SL191@tidalwaveautospa.com"/>
    <x v="10"/>
  </r>
  <r>
    <x v="206"/>
    <x v="666"/>
    <n v="10.69"/>
    <x v="5"/>
    <x v="4"/>
    <m/>
    <x v="28"/>
    <x v="1"/>
    <x v="0"/>
    <s v="SL191@tidalwaveautospa.com"/>
    <x v="0"/>
  </r>
  <r>
    <x v="206"/>
    <x v="667"/>
    <n v="295.14999999999998"/>
    <x v="314"/>
    <x v="5"/>
    <m/>
    <x v="28"/>
    <x v="3"/>
    <x v="0"/>
    <s v="SL191@tidalwaveautospa.com"/>
    <x v="7"/>
  </r>
  <r>
    <x v="207"/>
    <x v="668"/>
    <n v="34.71"/>
    <x v="257"/>
    <x v="0"/>
    <m/>
    <x v="0"/>
    <x v="1"/>
    <x v="0"/>
    <s v=""/>
    <x v="0"/>
  </r>
  <r>
    <x v="207"/>
    <x v="669"/>
    <n v="87.18"/>
    <x v="255"/>
    <x v="0"/>
    <m/>
    <x v="0"/>
    <x v="2"/>
    <x v="0"/>
    <s v=""/>
    <x v="0"/>
  </r>
  <r>
    <x v="208"/>
    <x v="670"/>
    <n v="113.69"/>
    <x v="37"/>
    <x v="1"/>
    <m/>
    <x v="20"/>
    <x v="0"/>
    <x v="0"/>
    <s v="SL2@tidalwaveautospa.com"/>
    <x v="0"/>
  </r>
  <r>
    <x v="208"/>
    <x v="671"/>
    <n v="28.16"/>
    <x v="159"/>
    <x v="10"/>
    <m/>
    <x v="20"/>
    <x v="1"/>
    <x v="0"/>
    <s v="SL2@tidalwaveautospa.com"/>
    <x v="0"/>
  </r>
  <r>
    <x v="208"/>
    <x v="671"/>
    <n v="22.1"/>
    <x v="311"/>
    <x v="10"/>
    <m/>
    <x v="20"/>
    <x v="1"/>
    <x v="0"/>
    <s v="SL2@tidalwaveautospa.com"/>
    <x v="0"/>
  </r>
  <r>
    <x v="208"/>
    <x v="671"/>
    <n v="12.41"/>
    <x v="160"/>
    <x v="10"/>
    <m/>
    <x v="20"/>
    <x v="1"/>
    <x v="0"/>
    <s v="SL2@tidalwaveautospa.com"/>
    <x v="0"/>
  </r>
  <r>
    <x v="208"/>
    <x v="671"/>
    <n v="2.2000000000000002"/>
    <x v="315"/>
    <x v="10"/>
    <m/>
    <x v="20"/>
    <x v="1"/>
    <x v="0"/>
    <s v="SL2@tidalwaveautospa.com"/>
    <x v="0"/>
  </r>
  <r>
    <x v="208"/>
    <x v="671"/>
    <n v="22.66"/>
    <x v="229"/>
    <x v="10"/>
    <m/>
    <x v="20"/>
    <x v="1"/>
    <x v="0"/>
    <s v="SL2@tidalwaveautospa.com"/>
    <x v="0"/>
  </r>
  <r>
    <x v="208"/>
    <x v="671"/>
    <n v="91.95"/>
    <x v="230"/>
    <x v="10"/>
    <m/>
    <x v="20"/>
    <x v="1"/>
    <x v="0"/>
    <s v="SL2@tidalwaveautospa.com"/>
    <x v="0"/>
  </r>
  <r>
    <x v="208"/>
    <x v="671"/>
    <n v="55.57"/>
    <x v="65"/>
    <x v="10"/>
    <m/>
    <x v="20"/>
    <x v="1"/>
    <x v="0"/>
    <s v="SL2@tidalwaveautospa.com"/>
    <x v="0"/>
  </r>
  <r>
    <x v="208"/>
    <x v="671"/>
    <n v="3.89"/>
    <x v="65"/>
    <x v="10"/>
    <m/>
    <x v="20"/>
    <x v="1"/>
    <x v="0"/>
    <s v="SL2@tidalwaveautospa.com"/>
    <x v="0"/>
  </r>
  <r>
    <x v="208"/>
    <x v="671"/>
    <n v="80.989999999999995"/>
    <x v="65"/>
    <x v="10"/>
    <m/>
    <x v="20"/>
    <x v="1"/>
    <x v="0"/>
    <s v="SL2@tidalwaveautospa.com"/>
    <x v="0"/>
  </r>
  <r>
    <x v="208"/>
    <x v="671"/>
    <n v="15.58"/>
    <x v="76"/>
    <x v="10"/>
    <m/>
    <x v="20"/>
    <x v="1"/>
    <x v="0"/>
    <s v="SL2@tidalwaveautospa.com"/>
    <x v="0"/>
  </r>
  <r>
    <x v="208"/>
    <x v="671"/>
    <n v="96.28"/>
    <x v="118"/>
    <x v="4"/>
    <m/>
    <x v="20"/>
    <x v="1"/>
    <x v="0"/>
    <s v="SL2@tidalwaveautospa.com"/>
    <x v="0"/>
  </r>
  <r>
    <x v="208"/>
    <x v="671"/>
    <n v="96.28"/>
    <x v="118"/>
    <x v="10"/>
    <m/>
    <x v="20"/>
    <x v="1"/>
    <x v="0"/>
    <s v="SL2@tidalwaveautospa.com"/>
    <x v="0"/>
  </r>
  <r>
    <x v="208"/>
    <x v="671"/>
    <n v="62.6"/>
    <x v="219"/>
    <x v="10"/>
    <m/>
    <x v="20"/>
    <x v="1"/>
    <x v="0"/>
    <s v="SL2@tidalwaveautospa.com"/>
    <x v="0"/>
  </r>
  <r>
    <x v="208"/>
    <x v="671"/>
    <n v="25.9"/>
    <x v="219"/>
    <x v="10"/>
    <m/>
    <x v="20"/>
    <x v="1"/>
    <x v="0"/>
    <s v="SL2@tidalwaveautospa.com"/>
    <x v="0"/>
  </r>
  <r>
    <x v="208"/>
    <x v="671"/>
    <n v="53.84"/>
    <x v="163"/>
    <x v="10"/>
    <m/>
    <x v="20"/>
    <x v="1"/>
    <x v="0"/>
    <s v="SL2@tidalwaveautospa.com"/>
    <x v="0"/>
  </r>
  <r>
    <x v="208"/>
    <x v="671"/>
    <n v="53.55"/>
    <x v="220"/>
    <x v="10"/>
    <m/>
    <x v="20"/>
    <x v="1"/>
    <x v="0"/>
    <s v="SL2@tidalwaveautospa.com"/>
    <x v="0"/>
  </r>
  <r>
    <x v="208"/>
    <x v="671"/>
    <n v="37.64"/>
    <x v="250"/>
    <x v="10"/>
    <m/>
    <x v="20"/>
    <x v="1"/>
    <x v="0"/>
    <s v="SL2@tidalwaveautospa.com"/>
    <x v="0"/>
  </r>
  <r>
    <x v="208"/>
    <x v="671"/>
    <n v="5.38"/>
    <x v="250"/>
    <x v="10"/>
    <m/>
    <x v="20"/>
    <x v="1"/>
    <x v="0"/>
    <s v="SL2@tidalwaveautospa.com"/>
    <x v="0"/>
  </r>
  <r>
    <x v="208"/>
    <x v="671"/>
    <n v="32.299999999999997"/>
    <x v="164"/>
    <x v="10"/>
    <m/>
    <x v="20"/>
    <x v="1"/>
    <x v="0"/>
    <s v="SL2@tidalwaveautospa.com"/>
    <x v="0"/>
  </r>
  <r>
    <x v="208"/>
    <x v="671"/>
    <n v="51.68"/>
    <x v="66"/>
    <x v="10"/>
    <m/>
    <x v="20"/>
    <x v="1"/>
    <x v="0"/>
    <s v="SL2@tidalwaveautospa.com"/>
    <x v="0"/>
  </r>
  <r>
    <x v="208"/>
    <x v="671"/>
    <n v="8.31"/>
    <x v="77"/>
    <x v="10"/>
    <m/>
    <x v="20"/>
    <x v="1"/>
    <x v="0"/>
    <s v="SL2@tidalwaveautospa.com"/>
    <x v="0"/>
  </r>
  <r>
    <x v="208"/>
    <x v="671"/>
    <n v="16.71"/>
    <x v="204"/>
    <x v="10"/>
    <m/>
    <x v="20"/>
    <x v="1"/>
    <x v="0"/>
    <s v="SL2@tidalwaveautospa.com"/>
    <x v="0"/>
  </r>
  <r>
    <x v="208"/>
    <x v="671"/>
    <n v="18.34"/>
    <x v="231"/>
    <x v="10"/>
    <m/>
    <x v="20"/>
    <x v="1"/>
    <x v="0"/>
    <s v="SL2@tidalwaveautospa.com"/>
    <x v="0"/>
  </r>
  <r>
    <x v="208"/>
    <x v="671"/>
    <n v="1.35"/>
    <x v="42"/>
    <x v="10"/>
    <m/>
    <x v="20"/>
    <x v="1"/>
    <x v="0"/>
    <s v="SL2@tidalwaveautospa.com"/>
    <x v="0"/>
  </r>
  <r>
    <x v="208"/>
    <x v="671"/>
    <n v="161.97999999999999"/>
    <x v="289"/>
    <x v="10"/>
    <m/>
    <x v="20"/>
    <x v="1"/>
    <x v="0"/>
    <s v="SL2@tidalwaveautospa.com"/>
    <x v="0"/>
  </r>
  <r>
    <x v="208"/>
    <x v="671"/>
    <n v="5.89"/>
    <x v="289"/>
    <x v="10"/>
    <m/>
    <x v="20"/>
    <x v="1"/>
    <x v="0"/>
    <s v="SL2@tidalwaveautospa.com"/>
    <x v="0"/>
  </r>
  <r>
    <x v="208"/>
    <x v="671"/>
    <n v="161.97999999999999"/>
    <x v="289"/>
    <x v="10"/>
    <m/>
    <x v="20"/>
    <x v="1"/>
    <x v="0"/>
    <s v="SL2@tidalwaveautospa.com"/>
    <x v="0"/>
  </r>
  <r>
    <x v="208"/>
    <x v="671"/>
    <n v="5.89"/>
    <x v="289"/>
    <x v="10"/>
    <m/>
    <x v="20"/>
    <x v="1"/>
    <x v="0"/>
    <s v="SL2@tidalwaveautospa.com"/>
    <x v="0"/>
  </r>
  <r>
    <x v="208"/>
    <x v="671"/>
    <n v="161.97999999999999"/>
    <x v="129"/>
    <x v="10"/>
    <m/>
    <x v="20"/>
    <x v="1"/>
    <x v="0"/>
    <s v="SL2@tidalwaveautospa.com"/>
    <x v="0"/>
  </r>
  <r>
    <x v="208"/>
    <x v="671"/>
    <n v="80.989999999999995"/>
    <x v="129"/>
    <x v="10"/>
    <m/>
    <x v="20"/>
    <x v="1"/>
    <x v="0"/>
    <s v="SL2@tidalwaveautospa.com"/>
    <x v="0"/>
  </r>
  <r>
    <x v="208"/>
    <x v="671"/>
    <n v="14.03"/>
    <x v="288"/>
    <x v="10"/>
    <m/>
    <x v="20"/>
    <x v="1"/>
    <x v="0"/>
    <s v="SL2@tidalwaveautospa.com"/>
    <x v="0"/>
  </r>
  <r>
    <x v="208"/>
    <x v="672"/>
    <n v="-59.4"/>
    <x v="165"/>
    <x v="10"/>
    <m/>
    <x v="20"/>
    <x v="1"/>
    <x v="0"/>
    <s v="SL2@tidalwaveautospa.com"/>
    <x v="0"/>
  </r>
  <r>
    <x v="208"/>
    <x v="672"/>
    <n v="61.12"/>
    <x v="165"/>
    <x v="10"/>
    <m/>
    <x v="20"/>
    <x v="1"/>
    <x v="0"/>
    <s v="SL2@tidalwaveautospa.com"/>
    <x v="0"/>
  </r>
  <r>
    <x v="208"/>
    <x v="672"/>
    <n v="28.12"/>
    <x v="197"/>
    <x v="10"/>
    <m/>
    <x v="20"/>
    <x v="1"/>
    <x v="0"/>
    <s v="SL2@tidalwaveautospa.com"/>
    <x v="0"/>
  </r>
  <r>
    <x v="208"/>
    <x v="672"/>
    <n v="180.53"/>
    <x v="51"/>
    <x v="2"/>
    <m/>
    <x v="20"/>
    <x v="1"/>
    <x v="0"/>
    <s v="SL2@tidalwaveautospa.com"/>
    <x v="0"/>
  </r>
  <r>
    <x v="208"/>
    <x v="672"/>
    <n v="54.82"/>
    <x v="23"/>
    <x v="10"/>
    <m/>
    <x v="20"/>
    <x v="1"/>
    <x v="0"/>
    <s v="SL2@tidalwaveautospa.com"/>
    <x v="0"/>
  </r>
  <r>
    <x v="208"/>
    <x v="672"/>
    <n v="16.2"/>
    <x v="52"/>
    <x v="10"/>
    <m/>
    <x v="20"/>
    <x v="1"/>
    <x v="0"/>
    <s v="SL2@tidalwaveautospa.com"/>
    <x v="0"/>
  </r>
  <r>
    <x v="208"/>
    <x v="672"/>
    <n v="15.27"/>
    <x v="17"/>
    <x v="2"/>
    <m/>
    <x v="20"/>
    <x v="1"/>
    <x v="0"/>
    <s v="SL2@tidalwaveautospa.com"/>
    <x v="0"/>
  </r>
  <r>
    <x v="208"/>
    <x v="672"/>
    <n v="16.41"/>
    <x v="17"/>
    <x v="2"/>
    <m/>
    <x v="20"/>
    <x v="1"/>
    <x v="0"/>
    <s v="SL2@tidalwaveautospa.com"/>
    <x v="0"/>
  </r>
  <r>
    <x v="208"/>
    <x v="672"/>
    <n v="611.41999999999996"/>
    <x v="38"/>
    <x v="3"/>
    <m/>
    <x v="20"/>
    <x v="1"/>
    <x v="0"/>
    <s v="SL2@tidalwaveautospa.com"/>
    <x v="0"/>
  </r>
  <r>
    <x v="208"/>
    <x v="672"/>
    <n v="19.2"/>
    <x v="18"/>
    <x v="10"/>
    <m/>
    <x v="20"/>
    <x v="1"/>
    <x v="0"/>
    <s v="SL2@tidalwaveautospa.com"/>
    <x v="0"/>
  </r>
  <r>
    <x v="209"/>
    <x v="673"/>
    <n v="800.05"/>
    <x v="6"/>
    <x v="11"/>
    <m/>
    <x v="41"/>
    <x v="1"/>
    <x v="0"/>
    <s v="jordan.brohm@twavelead.com"/>
    <x v="11"/>
  </r>
  <r>
    <x v="209"/>
    <x v="674"/>
    <n v="17.5"/>
    <x v="205"/>
    <x v="11"/>
    <m/>
    <x v="41"/>
    <x v="1"/>
    <x v="0"/>
    <s v="jordan.brohm@twavelead.com"/>
    <x v="11"/>
  </r>
  <r>
    <x v="209"/>
    <x v="674"/>
    <n v="227"/>
    <x v="205"/>
    <x v="11"/>
    <m/>
    <x v="41"/>
    <x v="1"/>
    <x v="0"/>
    <s v="jordan.brohm@twavelead.com"/>
    <x v="11"/>
  </r>
  <r>
    <x v="209"/>
    <x v="675"/>
    <n v="66.19"/>
    <x v="224"/>
    <x v="11"/>
    <m/>
    <x v="41"/>
    <x v="1"/>
    <x v="0"/>
    <s v="jordan.brohm@twavelead.com"/>
    <x v="11"/>
  </r>
  <r>
    <x v="210"/>
    <x v="676"/>
    <n v="64.28"/>
    <x v="45"/>
    <x v="9"/>
    <m/>
    <x v="9"/>
    <x v="2"/>
    <x v="0"/>
    <s v="SL316@tidalwaveautospa.com"/>
    <x v="0"/>
  </r>
  <r>
    <x v="210"/>
    <x v="676"/>
    <n v="92.96"/>
    <x v="53"/>
    <x v="9"/>
    <m/>
    <x v="9"/>
    <x v="0"/>
    <x v="0"/>
    <s v="SL316@tidalwaveautospa.com"/>
    <x v="0"/>
  </r>
  <r>
    <x v="210"/>
    <x v="677"/>
    <n v="170.54"/>
    <x v="144"/>
    <x v="2"/>
    <m/>
    <x v="9"/>
    <x v="1"/>
    <x v="0"/>
    <s v="SL316@tidalwaveautospa.com"/>
    <x v="0"/>
  </r>
  <r>
    <x v="210"/>
    <x v="677"/>
    <n v="128.79"/>
    <x v="144"/>
    <x v="2"/>
    <m/>
    <x v="9"/>
    <x v="1"/>
    <x v="0"/>
    <s v="SL316@tidalwaveautospa.com"/>
    <x v="0"/>
  </r>
  <r>
    <x v="210"/>
    <x v="678"/>
    <n v="46.41"/>
    <x v="4"/>
    <x v="2"/>
    <m/>
    <x v="9"/>
    <x v="1"/>
    <x v="0"/>
    <s v="SL316@tidalwaveautospa.com"/>
    <x v="0"/>
  </r>
  <r>
    <x v="210"/>
    <x v="679"/>
    <n v="27.98"/>
    <x v="82"/>
    <x v="5"/>
    <m/>
    <x v="9"/>
    <x v="3"/>
    <x v="0"/>
    <s v="SL316@tidalwaveautospa.com"/>
    <x v="11"/>
  </r>
  <r>
    <x v="210"/>
    <x v="680"/>
    <n v="14.82"/>
    <x v="314"/>
    <x v="5"/>
    <m/>
    <x v="9"/>
    <x v="3"/>
    <x v="0"/>
    <s v="SL316@tidalwaveautospa.com"/>
    <x v="11"/>
  </r>
  <r>
    <x v="211"/>
    <x v="681"/>
    <n v="455.79"/>
    <x v="83"/>
    <x v="5"/>
    <m/>
    <x v="28"/>
    <x v="3"/>
    <x v="0"/>
    <s v="SL224@tidalwaveautospa.com"/>
    <x v="1"/>
  </r>
  <r>
    <x v="212"/>
    <x v="682"/>
    <n v="34.85"/>
    <x v="195"/>
    <x v="6"/>
    <m/>
    <x v="23"/>
    <x v="2"/>
    <x v="0"/>
    <s v="SL259@tidalwaveautospa.com"/>
    <x v="0"/>
  </r>
  <r>
    <x v="212"/>
    <x v="682"/>
    <n v="38.75"/>
    <x v="221"/>
    <x v="6"/>
    <m/>
    <x v="23"/>
    <x v="2"/>
    <x v="0"/>
    <s v="SL259@tidalwaveautospa.com"/>
    <x v="0"/>
  </r>
  <r>
    <x v="212"/>
    <x v="682"/>
    <n v="59.53"/>
    <x v="301"/>
    <x v="6"/>
    <m/>
    <x v="23"/>
    <x v="2"/>
    <x v="0"/>
    <s v="SL259@tidalwaveautospa.com"/>
    <x v="0"/>
  </r>
  <r>
    <x v="212"/>
    <x v="682"/>
    <n v="60.66"/>
    <x v="265"/>
    <x v="6"/>
    <m/>
    <x v="23"/>
    <x v="2"/>
    <x v="0"/>
    <s v="SL259@tidalwaveautospa.com"/>
    <x v="0"/>
  </r>
  <r>
    <x v="212"/>
    <x v="683"/>
    <n v="77.03"/>
    <x v="45"/>
    <x v="3"/>
    <m/>
    <x v="23"/>
    <x v="1"/>
    <x v="0"/>
    <s v="SL259@tidalwaveautospa.com"/>
    <x v="0"/>
  </r>
  <r>
    <x v="212"/>
    <x v="683"/>
    <n v="47.76"/>
    <x v="18"/>
    <x v="2"/>
    <m/>
    <x v="23"/>
    <x v="1"/>
    <x v="0"/>
    <s v="SL259@tidalwaveautospa.com"/>
    <x v="0"/>
  </r>
  <r>
    <x v="212"/>
    <x v="683"/>
    <n v="47.76"/>
    <x v="18"/>
    <x v="2"/>
    <m/>
    <x v="23"/>
    <x v="1"/>
    <x v="0"/>
    <s v="SL259@tidalwaveautospa.com"/>
    <x v="0"/>
  </r>
  <r>
    <x v="212"/>
    <x v="683"/>
    <n v="47.76"/>
    <x v="18"/>
    <x v="12"/>
    <m/>
    <x v="23"/>
    <x v="1"/>
    <x v="0"/>
    <s v="SL259@tidalwaveautospa.com"/>
    <x v="12"/>
  </r>
  <r>
    <x v="212"/>
    <x v="683"/>
    <n v="39.83"/>
    <x v="55"/>
    <x v="2"/>
    <m/>
    <x v="23"/>
    <x v="1"/>
    <x v="0"/>
    <s v="SL259@tidalwaveautospa.com"/>
    <x v="0"/>
  </r>
  <r>
    <x v="212"/>
    <x v="683"/>
    <n v="39.83"/>
    <x v="55"/>
    <x v="10"/>
    <m/>
    <x v="23"/>
    <x v="1"/>
    <x v="0"/>
    <s v="SL259@tidalwaveautospa.com"/>
    <x v="0"/>
  </r>
  <r>
    <x v="212"/>
    <x v="683"/>
    <n v="39.83"/>
    <x v="55"/>
    <x v="2"/>
    <m/>
    <x v="23"/>
    <x v="1"/>
    <x v="0"/>
    <s v="SL259@tidalwaveautospa.com"/>
    <x v="0"/>
  </r>
  <r>
    <x v="213"/>
    <x v="684"/>
    <n v="372.95"/>
    <x v="195"/>
    <x v="1"/>
    <m/>
    <x v="14"/>
    <x v="0"/>
    <x v="0"/>
    <s v="SL20@tidalwaveautospa.com"/>
    <x v="0"/>
  </r>
  <r>
    <x v="213"/>
    <x v="685"/>
    <n v="372.95"/>
    <x v="195"/>
    <x v="1"/>
    <m/>
    <x v="14"/>
    <x v="0"/>
    <x v="0"/>
    <s v="SL20@tidalwaveautospa.com"/>
    <x v="0"/>
  </r>
  <r>
    <x v="213"/>
    <x v="686"/>
    <n v="6.58"/>
    <x v="18"/>
    <x v="10"/>
    <m/>
    <x v="14"/>
    <x v="1"/>
    <x v="0"/>
    <s v="SL20@tidalwaveautospa.com"/>
    <x v="0"/>
  </r>
  <r>
    <x v="213"/>
    <x v="686"/>
    <n v="3.29"/>
    <x v="53"/>
    <x v="10"/>
    <m/>
    <x v="14"/>
    <x v="1"/>
    <x v="0"/>
    <s v="SL20@tidalwaveautospa.com"/>
    <x v="0"/>
  </r>
  <r>
    <x v="213"/>
    <x v="686"/>
    <n v="6.58"/>
    <x v="24"/>
    <x v="10"/>
    <m/>
    <x v="14"/>
    <x v="1"/>
    <x v="0"/>
    <s v="SL20@tidalwaveautospa.com"/>
    <x v="0"/>
  </r>
  <r>
    <x v="213"/>
    <x v="687"/>
    <n v="5.54"/>
    <x v="187"/>
    <x v="4"/>
    <m/>
    <x v="14"/>
    <x v="1"/>
    <x v="0"/>
    <s v="SL20@tidalwaveautospa.com"/>
    <x v="6"/>
  </r>
  <r>
    <x v="214"/>
    <x v="688"/>
    <n v="320.27999999999997"/>
    <x v="248"/>
    <x v="1"/>
    <m/>
    <x v="26"/>
    <x v="1"/>
    <x v="0"/>
    <s v="SL50@tidalwaveautospa.com"/>
    <x v="0"/>
  </r>
  <r>
    <x v="214"/>
    <x v="688"/>
    <n v="96.97"/>
    <x v="316"/>
    <x v="9"/>
    <m/>
    <x v="26"/>
    <x v="1"/>
    <x v="0"/>
    <s v="SL50@tidalwaveautospa.com"/>
    <x v="0"/>
  </r>
  <r>
    <x v="214"/>
    <x v="688"/>
    <n v="391.76"/>
    <x v="192"/>
    <x v="9"/>
    <m/>
    <x v="26"/>
    <x v="1"/>
    <x v="0"/>
    <s v="SL50@tidalwaveautospa.com"/>
    <x v="0"/>
  </r>
  <r>
    <x v="214"/>
    <x v="688"/>
    <n v="85.89"/>
    <x v="317"/>
    <x v="1"/>
    <m/>
    <x v="26"/>
    <x v="1"/>
    <x v="0"/>
    <s v="SL50@tidalwaveautospa.com"/>
    <x v="0"/>
  </r>
  <r>
    <x v="214"/>
    <x v="688"/>
    <n v="2965.24"/>
    <x v="318"/>
    <x v="9"/>
    <m/>
    <x v="26"/>
    <x v="1"/>
    <x v="0"/>
    <s v="SL50@tidalwaveautospa.com"/>
    <x v="0"/>
  </r>
  <r>
    <x v="214"/>
    <x v="689"/>
    <n v="271.06"/>
    <x v="63"/>
    <x v="1"/>
    <m/>
    <x v="26"/>
    <x v="2"/>
    <x v="0"/>
    <s v="SL50@tidalwaveautospa.com"/>
    <x v="0"/>
  </r>
  <r>
    <x v="214"/>
    <x v="690"/>
    <n v="271.06"/>
    <x v="63"/>
    <x v="8"/>
    <m/>
    <x v="26"/>
    <x v="1"/>
    <x v="0"/>
    <s v="SL50@tidalwaveautospa.com"/>
    <x v="0"/>
  </r>
  <r>
    <x v="214"/>
    <x v="689"/>
    <n v="233.02"/>
    <x v="102"/>
    <x v="1"/>
    <m/>
    <x v="26"/>
    <x v="2"/>
    <x v="0"/>
    <s v="SL50@tidalwaveautospa.com"/>
    <x v="0"/>
  </r>
  <r>
    <x v="214"/>
    <x v="690"/>
    <n v="233.02"/>
    <x v="102"/>
    <x v="8"/>
    <m/>
    <x v="26"/>
    <x v="1"/>
    <x v="0"/>
    <s v="SL50@tidalwaveautospa.com"/>
    <x v="0"/>
  </r>
  <r>
    <x v="214"/>
    <x v="689"/>
    <n v="294.07"/>
    <x v="249"/>
    <x v="1"/>
    <m/>
    <x v="26"/>
    <x v="2"/>
    <x v="0"/>
    <s v="SL50@tidalwaveautospa.com"/>
    <x v="0"/>
  </r>
  <r>
    <x v="214"/>
    <x v="690"/>
    <n v="294.07"/>
    <x v="249"/>
    <x v="8"/>
    <m/>
    <x v="26"/>
    <x v="1"/>
    <x v="0"/>
    <s v="SL50@tidalwaveautospa.com"/>
    <x v="0"/>
  </r>
  <r>
    <x v="214"/>
    <x v="689"/>
    <n v="90"/>
    <x v="168"/>
    <x v="9"/>
    <m/>
    <x v="26"/>
    <x v="2"/>
    <x v="0"/>
    <s v="SL50@tidalwaveautospa.com"/>
    <x v="0"/>
  </r>
  <r>
    <x v="214"/>
    <x v="689"/>
    <n v="314.27999999999997"/>
    <x v="168"/>
    <x v="9"/>
    <m/>
    <x v="26"/>
    <x v="2"/>
    <x v="0"/>
    <s v="SL50@tidalwaveautospa.com"/>
    <x v="0"/>
  </r>
  <r>
    <x v="214"/>
    <x v="690"/>
    <n v="90"/>
    <x v="168"/>
    <x v="8"/>
    <m/>
    <x v="26"/>
    <x v="1"/>
    <x v="0"/>
    <s v="SL50@tidalwaveautospa.com"/>
    <x v="0"/>
  </r>
  <r>
    <x v="214"/>
    <x v="690"/>
    <n v="314.27999999999997"/>
    <x v="168"/>
    <x v="8"/>
    <m/>
    <x v="26"/>
    <x v="1"/>
    <x v="0"/>
    <s v="SL50@tidalwaveautospa.com"/>
    <x v="0"/>
  </r>
  <r>
    <x v="214"/>
    <x v="691"/>
    <n v="200"/>
    <x v="167"/>
    <x v="2"/>
    <m/>
    <x v="26"/>
    <x v="1"/>
    <x v="0"/>
    <s v="SL50@tidalwaveautospa.com"/>
    <x v="12"/>
  </r>
  <r>
    <x v="214"/>
    <x v="691"/>
    <n v="200"/>
    <x v="167"/>
    <x v="2"/>
    <m/>
    <x v="26"/>
    <x v="1"/>
    <x v="0"/>
    <s v="SL50@tidalwaveautospa.com"/>
    <x v="2"/>
  </r>
  <r>
    <x v="214"/>
    <x v="691"/>
    <n v="40.5"/>
    <x v="10"/>
    <x v="2"/>
    <m/>
    <x v="26"/>
    <x v="1"/>
    <x v="0"/>
    <s v="SL50@tidalwaveautospa.com"/>
    <x v="12"/>
  </r>
  <r>
    <x v="214"/>
    <x v="691"/>
    <n v="40.5"/>
    <x v="10"/>
    <x v="2"/>
    <m/>
    <x v="26"/>
    <x v="1"/>
    <x v="0"/>
    <s v="SL50@tidalwaveautospa.com"/>
    <x v="2"/>
  </r>
  <r>
    <x v="214"/>
    <x v="691"/>
    <n v="26.5"/>
    <x v="106"/>
    <x v="2"/>
    <m/>
    <x v="26"/>
    <x v="1"/>
    <x v="0"/>
    <s v="SL50@tidalwaveautospa.com"/>
    <x v="12"/>
  </r>
  <r>
    <x v="214"/>
    <x v="691"/>
    <n v="26.5"/>
    <x v="106"/>
    <x v="2"/>
    <m/>
    <x v="26"/>
    <x v="1"/>
    <x v="0"/>
    <s v="SL50@tidalwaveautospa.com"/>
    <x v="2"/>
  </r>
  <r>
    <x v="214"/>
    <x v="691"/>
    <n v="116.93"/>
    <x v="12"/>
    <x v="2"/>
    <m/>
    <x v="26"/>
    <x v="1"/>
    <x v="0"/>
    <s v="SL50@tidalwaveautospa.com"/>
    <x v="12"/>
  </r>
  <r>
    <x v="214"/>
    <x v="691"/>
    <n v="116.93"/>
    <x v="12"/>
    <x v="2"/>
    <m/>
    <x v="26"/>
    <x v="1"/>
    <x v="0"/>
    <s v="SL50@tidalwaveautospa.com"/>
    <x v="2"/>
  </r>
  <r>
    <x v="214"/>
    <x v="691"/>
    <n v="220"/>
    <x v="32"/>
    <x v="2"/>
    <m/>
    <x v="26"/>
    <x v="1"/>
    <x v="0"/>
    <s v="SL50@tidalwaveautospa.com"/>
    <x v="12"/>
  </r>
  <r>
    <x v="214"/>
    <x v="691"/>
    <n v="220"/>
    <x v="32"/>
    <x v="2"/>
    <m/>
    <x v="26"/>
    <x v="1"/>
    <x v="0"/>
    <s v="SL50@tidalwaveautospa.com"/>
    <x v="2"/>
  </r>
  <r>
    <x v="215"/>
    <x v="692"/>
    <n v="38.31"/>
    <x v="115"/>
    <x v="12"/>
    <m/>
    <x v="15"/>
    <x v="1"/>
    <x v="0"/>
    <s v="SL153@tidalwaveautospa.com"/>
    <x v="1"/>
  </r>
  <r>
    <x v="215"/>
    <x v="692"/>
    <n v="25.29"/>
    <x v="205"/>
    <x v="12"/>
    <m/>
    <x v="15"/>
    <x v="1"/>
    <x v="0"/>
    <s v="SL153@tidalwaveautospa.com"/>
    <x v="1"/>
  </r>
  <r>
    <x v="215"/>
    <x v="692"/>
    <n v="25.29"/>
    <x v="205"/>
    <x v="2"/>
    <m/>
    <x v="15"/>
    <x v="1"/>
    <x v="0"/>
    <s v="SL153@tidalwaveautospa.com"/>
    <x v="1"/>
  </r>
  <r>
    <x v="215"/>
    <x v="692"/>
    <n v="73.489999999999995"/>
    <x v="186"/>
    <x v="2"/>
    <m/>
    <x v="15"/>
    <x v="1"/>
    <x v="0"/>
    <s v="SL153@tidalwaveautospa.com"/>
    <x v="1"/>
  </r>
  <r>
    <x v="215"/>
    <x v="693"/>
    <n v="48.26"/>
    <x v="234"/>
    <x v="2"/>
    <m/>
    <x v="15"/>
    <x v="1"/>
    <x v="0"/>
    <s v="SL153@tidalwaveautospa.com"/>
    <x v="6"/>
  </r>
  <r>
    <x v="215"/>
    <x v="693"/>
    <n v="48.07"/>
    <x v="224"/>
    <x v="2"/>
    <m/>
    <x v="15"/>
    <x v="1"/>
    <x v="0"/>
    <s v="SL153@tidalwaveautospa.com"/>
    <x v="6"/>
  </r>
  <r>
    <x v="215"/>
    <x v="694"/>
    <n v="131.6"/>
    <x v="319"/>
    <x v="5"/>
    <m/>
    <x v="15"/>
    <x v="3"/>
    <x v="0"/>
    <s v="SL153@tidalwaveautospa.com"/>
    <x v="11"/>
  </r>
  <r>
    <x v="216"/>
    <x v="695"/>
    <n v="166.47"/>
    <x v="197"/>
    <x v="2"/>
    <m/>
    <x v="5"/>
    <x v="1"/>
    <x v="0"/>
    <s v="SL56@tidalwaveautospa.com"/>
    <x v="0"/>
  </r>
  <r>
    <x v="217"/>
    <x v="696"/>
    <n v="420.96"/>
    <x v="316"/>
    <x v="1"/>
    <m/>
    <x v="42"/>
    <x v="1"/>
    <x v="0"/>
    <s v="ASL46@tidalwaveautospa.com"/>
    <x v="0"/>
  </r>
  <r>
    <x v="217"/>
    <x v="696"/>
    <n v="561.28"/>
    <x v="320"/>
    <x v="1"/>
    <m/>
    <x v="42"/>
    <x v="1"/>
    <x v="0"/>
    <s v="ASL46@tidalwaveautospa.com"/>
    <x v="0"/>
  </r>
  <r>
    <x v="217"/>
    <x v="696"/>
    <n v="561.28"/>
    <x v="252"/>
    <x v="1"/>
    <m/>
    <x v="42"/>
    <x v="1"/>
    <x v="0"/>
    <s v="ASL46@tidalwaveautospa.com"/>
    <x v="0"/>
  </r>
  <r>
    <x v="218"/>
    <x v="697"/>
    <n v="1999.2"/>
    <x v="30"/>
    <x v="7"/>
    <m/>
    <x v="6"/>
    <x v="1"/>
    <x v="0"/>
    <s v="SL235@tidalwaveautospa.com"/>
    <x v="0"/>
  </r>
  <r>
    <x v="218"/>
    <x v="698"/>
    <n v="76.81"/>
    <x v="186"/>
    <x v="20"/>
    <m/>
    <x v="6"/>
    <x v="5"/>
    <x v="0"/>
    <s v="SL235@tidalwaveautospa.com"/>
    <x v="3"/>
  </r>
  <r>
    <x v="218"/>
    <x v="698"/>
    <n v="143.16999999999999"/>
    <x v="186"/>
    <x v="19"/>
    <m/>
    <x v="6"/>
    <x v="1"/>
    <x v="0"/>
    <s v="SL235@tidalwaveautospa.com"/>
    <x v="3"/>
  </r>
  <r>
    <x v="218"/>
    <x v="698"/>
    <n v="32.01"/>
    <x v="186"/>
    <x v="3"/>
    <m/>
    <x v="6"/>
    <x v="1"/>
    <x v="0"/>
    <s v="SL235@tidalwaveautospa.com"/>
    <x v="3"/>
  </r>
  <r>
    <x v="218"/>
    <x v="698"/>
    <n v="92.82"/>
    <x v="178"/>
    <x v="20"/>
    <m/>
    <x v="6"/>
    <x v="5"/>
    <x v="0"/>
    <s v="SL235@tidalwaveautospa.com"/>
    <x v="3"/>
  </r>
  <r>
    <x v="218"/>
    <x v="698"/>
    <n v="30.74"/>
    <x v="187"/>
    <x v="20"/>
    <m/>
    <x v="6"/>
    <x v="5"/>
    <x v="0"/>
    <s v="SL235@tidalwaveautospa.com"/>
    <x v="3"/>
  </r>
  <r>
    <x v="218"/>
    <x v="698"/>
    <n v="101.41"/>
    <x v="8"/>
    <x v="20"/>
    <m/>
    <x v="6"/>
    <x v="5"/>
    <x v="0"/>
    <s v="SL235@tidalwaveautospa.com"/>
    <x v="3"/>
  </r>
  <r>
    <x v="218"/>
    <x v="698"/>
    <n v="7.69"/>
    <x v="8"/>
    <x v="20"/>
    <m/>
    <x v="6"/>
    <x v="5"/>
    <x v="0"/>
    <s v="SL235@tidalwaveautospa.com"/>
    <x v="3"/>
  </r>
  <r>
    <x v="218"/>
    <x v="698"/>
    <n v="31.97"/>
    <x v="224"/>
    <x v="3"/>
    <m/>
    <x v="6"/>
    <x v="1"/>
    <x v="0"/>
    <s v="SL235@tidalwaveautospa.com"/>
    <x v="3"/>
  </r>
  <r>
    <x v="218"/>
    <x v="698"/>
    <n v="31.97"/>
    <x v="224"/>
    <x v="10"/>
    <m/>
    <x v="6"/>
    <x v="1"/>
    <x v="0"/>
    <s v="SL235@tidalwaveautospa.com"/>
    <x v="3"/>
  </r>
  <r>
    <x v="219"/>
    <x v="699"/>
    <n v="41.63"/>
    <x v="138"/>
    <x v="11"/>
    <m/>
    <x v="43"/>
    <x v="1"/>
    <x v="0"/>
    <s v="jhenderson@twavelead.com"/>
    <x v="0"/>
  </r>
  <r>
    <x v="219"/>
    <x v="699"/>
    <n v="47.97"/>
    <x v="27"/>
    <x v="11"/>
    <m/>
    <x v="43"/>
    <x v="1"/>
    <x v="0"/>
    <s v="jhenderson@twavelead.com"/>
    <x v="0"/>
  </r>
  <r>
    <x v="219"/>
    <x v="699"/>
    <n v="30"/>
    <x v="321"/>
    <x v="11"/>
    <m/>
    <x v="43"/>
    <x v="1"/>
    <x v="0"/>
    <s v="jhenderson@twavelead.com"/>
    <x v="0"/>
  </r>
  <r>
    <x v="219"/>
    <x v="699"/>
    <n v="32.1"/>
    <x v="321"/>
    <x v="11"/>
    <m/>
    <x v="43"/>
    <x v="1"/>
    <x v="0"/>
    <s v="jhenderson@twavelead.com"/>
    <x v="0"/>
  </r>
  <r>
    <x v="219"/>
    <x v="699"/>
    <n v="177.35"/>
    <x v="321"/>
    <x v="11"/>
    <m/>
    <x v="43"/>
    <x v="1"/>
    <x v="0"/>
    <s v="jhenderson@twavelead.com"/>
    <x v="0"/>
  </r>
  <r>
    <x v="219"/>
    <x v="699"/>
    <n v="25"/>
    <x v="321"/>
    <x v="11"/>
    <m/>
    <x v="43"/>
    <x v="1"/>
    <x v="0"/>
    <s v="jhenderson@twavelead.com"/>
    <x v="0"/>
  </r>
  <r>
    <x v="219"/>
    <x v="699"/>
    <n v="30"/>
    <x v="242"/>
    <x v="11"/>
    <m/>
    <x v="43"/>
    <x v="1"/>
    <x v="0"/>
    <s v="jhenderson@twavelead.com"/>
    <x v="0"/>
  </r>
  <r>
    <x v="219"/>
    <x v="699"/>
    <n v="25"/>
    <x v="242"/>
    <x v="11"/>
    <m/>
    <x v="43"/>
    <x v="1"/>
    <x v="0"/>
    <s v="jhenderson@twavelead.com"/>
    <x v="0"/>
  </r>
  <r>
    <x v="219"/>
    <x v="699"/>
    <n v="128.15"/>
    <x v="242"/>
    <x v="11"/>
    <m/>
    <x v="43"/>
    <x v="1"/>
    <x v="0"/>
    <s v="jhenderson@twavelead.com"/>
    <x v="0"/>
  </r>
  <r>
    <x v="219"/>
    <x v="699"/>
    <n v="67.010000000000005"/>
    <x v="242"/>
    <x v="11"/>
    <m/>
    <x v="43"/>
    <x v="1"/>
    <x v="0"/>
    <s v="jhenderson@twavelead.com"/>
    <x v="0"/>
  </r>
  <r>
    <x v="219"/>
    <x v="700"/>
    <n v="100.38"/>
    <x v="322"/>
    <x v="13"/>
    <m/>
    <x v="43"/>
    <x v="1"/>
    <x v="0"/>
    <s v="jhenderson@twavelead.com"/>
    <x v="0"/>
  </r>
  <r>
    <x v="219"/>
    <x v="700"/>
    <n v="267.05"/>
    <x v="322"/>
    <x v="0"/>
    <m/>
    <x v="43"/>
    <x v="1"/>
    <x v="0"/>
    <s v="jhenderson@twavelead.com"/>
    <x v="0"/>
  </r>
  <r>
    <x v="219"/>
    <x v="701"/>
    <n v="55.62"/>
    <x v="21"/>
    <x v="4"/>
    <m/>
    <x v="43"/>
    <x v="1"/>
    <x v="0"/>
    <s v="jhenderson@twavelead.com"/>
    <x v="1"/>
  </r>
  <r>
    <x v="220"/>
    <x v="702"/>
    <n v="139.38999999999999"/>
    <x v="185"/>
    <x v="19"/>
    <m/>
    <x v="23"/>
    <x v="2"/>
    <x v="0"/>
    <s v="SL162@tidalwaveautospa.com"/>
    <x v="0"/>
  </r>
  <r>
    <x v="220"/>
    <x v="703"/>
    <n v="76.180000000000007"/>
    <x v="3"/>
    <x v="19"/>
    <m/>
    <x v="23"/>
    <x v="1"/>
    <x v="0"/>
    <s v="SL162@tidalwaveautospa.com"/>
    <x v="0"/>
  </r>
  <r>
    <x v="220"/>
    <x v="703"/>
    <n v="71.91"/>
    <x v="54"/>
    <x v="1"/>
    <m/>
    <x v="23"/>
    <x v="1"/>
    <x v="0"/>
    <s v="SL162@tidalwaveautospa.com"/>
    <x v="0"/>
  </r>
  <r>
    <x v="220"/>
    <x v="703"/>
    <n v="21.45"/>
    <x v="58"/>
    <x v="2"/>
    <m/>
    <x v="23"/>
    <x v="1"/>
    <x v="0"/>
    <s v="SL162@tidalwaveautospa.com"/>
    <x v="0"/>
  </r>
  <r>
    <x v="220"/>
    <x v="703"/>
    <n v="21.45"/>
    <x v="58"/>
    <x v="12"/>
    <m/>
    <x v="23"/>
    <x v="1"/>
    <x v="0"/>
    <s v="SL162@tidalwaveautospa.com"/>
    <x v="12"/>
  </r>
  <r>
    <x v="220"/>
    <x v="703"/>
    <n v="21.45"/>
    <x v="58"/>
    <x v="12"/>
    <m/>
    <x v="23"/>
    <x v="1"/>
    <x v="0"/>
    <s v="SL162@tidalwaveautospa.com"/>
    <x v="1"/>
  </r>
  <r>
    <x v="221"/>
    <x v="704"/>
    <n v="282.75"/>
    <x v="126"/>
    <x v="1"/>
    <m/>
    <x v="6"/>
    <x v="1"/>
    <x v="0"/>
    <s v="SL32@tidalwaveautospa.com"/>
    <x v="0"/>
  </r>
  <r>
    <x v="221"/>
    <x v="704"/>
    <n v="117.3"/>
    <x v="257"/>
    <x v="1"/>
    <m/>
    <x v="6"/>
    <x v="1"/>
    <x v="0"/>
    <s v="SL32@tidalwaveautospa.com"/>
    <x v="0"/>
  </r>
  <r>
    <x v="221"/>
    <x v="705"/>
    <n v="22.23"/>
    <x v="23"/>
    <x v="6"/>
    <m/>
    <x v="6"/>
    <x v="4"/>
    <x v="0"/>
    <s v="SL32@tidalwaveautospa.com"/>
    <x v="0"/>
  </r>
  <r>
    <x v="221"/>
    <x v="706"/>
    <n v="134.46"/>
    <x v="11"/>
    <x v="2"/>
    <m/>
    <x v="6"/>
    <x v="1"/>
    <x v="0"/>
    <s v="SL32@tidalwaveautospa.com"/>
    <x v="0"/>
  </r>
  <r>
    <x v="221"/>
    <x v="707"/>
    <n v="101.76"/>
    <x v="67"/>
    <x v="3"/>
    <m/>
    <x v="6"/>
    <x v="1"/>
    <x v="0"/>
    <s v="SL32@tidalwaveautospa.com"/>
    <x v="6"/>
  </r>
  <r>
    <x v="221"/>
    <x v="707"/>
    <n v="98.94"/>
    <x v="6"/>
    <x v="19"/>
    <m/>
    <x v="6"/>
    <x v="1"/>
    <x v="0"/>
    <s v="SL32@tidalwaveautospa.com"/>
    <x v="6"/>
  </r>
  <r>
    <x v="221"/>
    <x v="707"/>
    <n v="158.11000000000001"/>
    <x v="308"/>
    <x v="3"/>
    <m/>
    <x v="6"/>
    <x v="1"/>
    <x v="0"/>
    <s v="SL32@tidalwaveautospa.com"/>
    <x v="6"/>
  </r>
  <r>
    <x v="221"/>
    <x v="707"/>
    <n v="46.79"/>
    <x v="83"/>
    <x v="2"/>
    <m/>
    <x v="6"/>
    <x v="1"/>
    <x v="0"/>
    <s v="SL32@tidalwaveautospa.com"/>
    <x v="6"/>
  </r>
  <r>
    <x v="221"/>
    <x v="707"/>
    <n v="95.81"/>
    <x v="166"/>
    <x v="3"/>
    <m/>
    <x v="6"/>
    <x v="1"/>
    <x v="0"/>
    <s v="SL32@tidalwaveautospa.com"/>
    <x v="6"/>
  </r>
  <r>
    <x v="221"/>
    <x v="707"/>
    <n v="207.16"/>
    <x v="188"/>
    <x v="3"/>
    <m/>
    <x v="6"/>
    <x v="1"/>
    <x v="0"/>
    <s v="SL32@tidalwaveautospa.com"/>
    <x v="6"/>
  </r>
  <r>
    <x v="221"/>
    <x v="707"/>
    <n v="29.71"/>
    <x v="133"/>
    <x v="3"/>
    <m/>
    <x v="6"/>
    <x v="1"/>
    <x v="0"/>
    <s v="SL32@tidalwaveautospa.com"/>
    <x v="6"/>
  </r>
  <r>
    <x v="221"/>
    <x v="707"/>
    <n v="47.4"/>
    <x v="224"/>
    <x v="3"/>
    <m/>
    <x v="6"/>
    <x v="1"/>
    <x v="0"/>
    <s v="SL32@tidalwaveautospa.com"/>
    <x v="6"/>
  </r>
  <r>
    <x v="222"/>
    <x v="708"/>
    <n v="422.65"/>
    <x v="128"/>
    <x v="1"/>
    <m/>
    <x v="23"/>
    <x v="2"/>
    <x v="0"/>
    <s v="SL66@tidalwaveautospa.com"/>
    <x v="0"/>
  </r>
  <r>
    <x v="223"/>
    <x v="709"/>
    <n v="157.47999999999999"/>
    <x v="177"/>
    <x v="1"/>
    <m/>
    <x v="28"/>
    <x v="0"/>
    <x v="0"/>
    <s v="SL100@tidalwaveautospa.com"/>
    <x v="0"/>
  </r>
  <r>
    <x v="223"/>
    <x v="710"/>
    <n v="2758.38"/>
    <x v="154"/>
    <x v="0"/>
    <m/>
    <x v="28"/>
    <x v="0"/>
    <x v="0"/>
    <s v="SL100@tidalwaveautospa.com"/>
    <x v="0"/>
  </r>
  <r>
    <x v="223"/>
    <x v="711"/>
    <n v="401.25"/>
    <x v="98"/>
    <x v="4"/>
    <m/>
    <x v="28"/>
    <x v="1"/>
    <x v="0"/>
    <s v="SL100@tidalwaveautospa.com"/>
    <x v="0"/>
  </r>
  <r>
    <x v="223"/>
    <x v="712"/>
    <n v="114.32"/>
    <x v="87"/>
    <x v="8"/>
    <m/>
    <x v="28"/>
    <x v="1"/>
    <x v="0"/>
    <s v="SL100@tidalwaveautospa.com"/>
    <x v="0"/>
  </r>
  <r>
    <x v="223"/>
    <x v="712"/>
    <n v="459.65"/>
    <x v="237"/>
    <x v="1"/>
    <m/>
    <x v="28"/>
    <x v="1"/>
    <x v="0"/>
    <s v="SL100@tidalwaveautospa.com"/>
    <x v="0"/>
  </r>
  <r>
    <x v="223"/>
    <x v="712"/>
    <n v="498.55"/>
    <x v="230"/>
    <x v="1"/>
    <m/>
    <x v="28"/>
    <x v="1"/>
    <x v="0"/>
    <s v="SL100@tidalwaveautospa.com"/>
    <x v="0"/>
  </r>
  <r>
    <x v="223"/>
    <x v="713"/>
    <n v="1637.7"/>
    <x v="1"/>
    <x v="9"/>
    <m/>
    <x v="28"/>
    <x v="2"/>
    <x v="0"/>
    <s v="SL100@tidalwaveautospa.com"/>
    <x v="0"/>
  </r>
  <r>
    <x v="223"/>
    <x v="713"/>
    <n v="1637.7"/>
    <x v="1"/>
    <x v="9"/>
    <m/>
    <x v="28"/>
    <x v="1"/>
    <x v="0"/>
    <s v="SL100@tidalwaveautospa.com"/>
    <x v="0"/>
  </r>
  <r>
    <x v="223"/>
    <x v="713"/>
    <n v="1637.7"/>
    <x v="1"/>
    <x v="9"/>
    <m/>
    <x v="28"/>
    <x v="0"/>
    <x v="0"/>
    <s v="SL100@tidalwaveautospa.com"/>
    <x v="0"/>
  </r>
  <r>
    <x v="223"/>
    <x v="713"/>
    <n v="1637.7"/>
    <x v="1"/>
    <x v="9"/>
    <m/>
    <x v="28"/>
    <x v="0"/>
    <x v="0"/>
    <s v="SL100@tidalwaveautospa.com"/>
    <x v="0"/>
  </r>
  <r>
    <x v="223"/>
    <x v="714"/>
    <n v="96.91"/>
    <x v="6"/>
    <x v="2"/>
    <m/>
    <x v="28"/>
    <x v="1"/>
    <x v="0"/>
    <s v="SL100@tidalwaveautospa.com"/>
    <x v="4"/>
  </r>
  <r>
    <x v="223"/>
    <x v="714"/>
    <n v="215.71"/>
    <x v="186"/>
    <x v="9"/>
    <m/>
    <x v="28"/>
    <x v="1"/>
    <x v="0"/>
    <s v="SL100@tidalwaveautospa.com"/>
    <x v="4"/>
  </r>
  <r>
    <x v="223"/>
    <x v="714"/>
    <n v="731.77"/>
    <x v="206"/>
    <x v="9"/>
    <m/>
    <x v="28"/>
    <x v="1"/>
    <x v="0"/>
    <s v="SL100@tidalwaveautospa.com"/>
    <x v="4"/>
  </r>
  <r>
    <x v="223"/>
    <x v="714"/>
    <n v="90.35"/>
    <x v="206"/>
    <x v="2"/>
    <m/>
    <x v="28"/>
    <x v="1"/>
    <x v="0"/>
    <s v="SL100@tidalwaveautospa.com"/>
    <x v="4"/>
  </r>
  <r>
    <x v="223"/>
    <x v="715"/>
    <n v="38.119999999999997"/>
    <x v="90"/>
    <x v="2"/>
    <m/>
    <x v="28"/>
    <x v="1"/>
    <x v="0"/>
    <s v="SL100@tidalwaveautospa.com"/>
    <x v="6"/>
  </r>
  <r>
    <x v="223"/>
    <x v="715"/>
    <n v="38.119999999999997"/>
    <x v="90"/>
    <x v="2"/>
    <m/>
    <x v="28"/>
    <x v="1"/>
    <x v="0"/>
    <s v="SL100@tidalwaveautospa.com"/>
    <x v="11"/>
  </r>
  <r>
    <x v="224"/>
    <x v="716"/>
    <n v="160.56"/>
    <x v="23"/>
    <x v="2"/>
    <m/>
    <x v="6"/>
    <x v="1"/>
    <x v="0"/>
    <s v="SL59@tidalwaveautospa.com"/>
    <x v="0"/>
  </r>
  <r>
    <x v="224"/>
    <x v="716"/>
    <n v="160.56"/>
    <x v="23"/>
    <x v="12"/>
    <m/>
    <x v="6"/>
    <x v="1"/>
    <x v="0"/>
    <s v="SL59@tidalwaveautospa.com"/>
    <x v="0"/>
  </r>
  <r>
    <x v="224"/>
    <x v="716"/>
    <n v="79.22"/>
    <x v="17"/>
    <x v="1"/>
    <m/>
    <x v="6"/>
    <x v="1"/>
    <x v="0"/>
    <s v="SL59@tidalwaveautospa.com"/>
    <x v="0"/>
  </r>
  <r>
    <x v="224"/>
    <x v="716"/>
    <n v="209.7"/>
    <x v="17"/>
    <x v="2"/>
    <m/>
    <x v="6"/>
    <x v="1"/>
    <x v="0"/>
    <s v="SL59@tidalwaveautospa.com"/>
    <x v="0"/>
  </r>
  <r>
    <x v="224"/>
    <x v="716"/>
    <n v="209.7"/>
    <x v="17"/>
    <x v="12"/>
    <m/>
    <x v="6"/>
    <x v="1"/>
    <x v="0"/>
    <s v="SL59@tidalwaveautospa.com"/>
    <x v="0"/>
  </r>
  <r>
    <x v="224"/>
    <x v="716"/>
    <n v="88.75"/>
    <x v="106"/>
    <x v="2"/>
    <m/>
    <x v="6"/>
    <x v="1"/>
    <x v="0"/>
    <s v="SL59@tidalwaveautospa.com"/>
    <x v="0"/>
  </r>
  <r>
    <x v="224"/>
    <x v="716"/>
    <n v="142.41999999999999"/>
    <x v="144"/>
    <x v="2"/>
    <m/>
    <x v="6"/>
    <x v="1"/>
    <x v="0"/>
    <s v="SL59@tidalwaveautospa.com"/>
    <x v="0"/>
  </r>
  <r>
    <x v="224"/>
    <x v="716"/>
    <n v="43.82"/>
    <x v="19"/>
    <x v="2"/>
    <m/>
    <x v="6"/>
    <x v="1"/>
    <x v="0"/>
    <s v="SL59@tidalwaveautospa.com"/>
    <x v="0"/>
  </r>
  <r>
    <x v="224"/>
    <x v="716"/>
    <n v="43.82"/>
    <x v="19"/>
    <x v="12"/>
    <m/>
    <x v="6"/>
    <x v="1"/>
    <x v="0"/>
    <s v="SL59@tidalwaveautospa.com"/>
    <x v="0"/>
  </r>
  <r>
    <x v="224"/>
    <x v="716"/>
    <n v="43.82"/>
    <x v="19"/>
    <x v="12"/>
    <m/>
    <x v="6"/>
    <x v="1"/>
    <x v="0"/>
    <s v="SL59@tidalwaveautospa.com"/>
    <x v="1"/>
  </r>
  <r>
    <x v="224"/>
    <x v="716"/>
    <n v="140.27000000000001"/>
    <x v="32"/>
    <x v="2"/>
    <m/>
    <x v="6"/>
    <x v="1"/>
    <x v="0"/>
    <s v="SL59@tidalwaveautospa.com"/>
    <x v="0"/>
  </r>
  <r>
    <x v="224"/>
    <x v="717"/>
    <n v="1957.19"/>
    <x v="59"/>
    <x v="5"/>
    <m/>
    <x v="6"/>
    <x v="3"/>
    <x v="0"/>
    <s v="SL59@tidalwaveautospa.com"/>
    <x v="6"/>
  </r>
  <r>
    <x v="225"/>
    <x v="718"/>
    <n v="12.08"/>
    <x v="11"/>
    <x v="6"/>
    <m/>
    <x v="44"/>
    <x v="4"/>
    <x v="0"/>
    <s v="ASL137@tidalwaveautospa.com"/>
    <x v="0"/>
  </r>
  <r>
    <x v="225"/>
    <x v="719"/>
    <n v="35"/>
    <x v="53"/>
    <x v="6"/>
    <m/>
    <x v="44"/>
    <x v="4"/>
    <x v="0"/>
    <s v="ASL137@tidalwaveautospa.com"/>
    <x v="0"/>
  </r>
  <r>
    <x v="225"/>
    <x v="719"/>
    <n v="35"/>
    <x v="24"/>
    <x v="6"/>
    <m/>
    <x v="44"/>
    <x v="4"/>
    <x v="0"/>
    <s v="ASL137@tidalwaveautospa.com"/>
    <x v="0"/>
  </r>
  <r>
    <x v="226"/>
    <x v="720"/>
    <n v="107.13"/>
    <x v="222"/>
    <x v="1"/>
    <m/>
    <x v="9"/>
    <x v="0"/>
    <x v="0"/>
    <s v="SL85@tidalwaveautospa.com"/>
    <x v="0"/>
  </r>
  <r>
    <x v="226"/>
    <x v="721"/>
    <n v="85.23"/>
    <x v="230"/>
    <x v="1"/>
    <m/>
    <x v="9"/>
    <x v="2"/>
    <x v="0"/>
    <s v="SL85@tidalwaveautospa.com"/>
    <x v="0"/>
  </r>
  <r>
    <x v="226"/>
    <x v="721"/>
    <n v="110.98"/>
    <x v="219"/>
    <x v="1"/>
    <m/>
    <x v="9"/>
    <x v="2"/>
    <x v="0"/>
    <s v="SL85@tidalwaveautospa.com"/>
    <x v="0"/>
  </r>
  <r>
    <x v="226"/>
    <x v="722"/>
    <n v="113.66"/>
    <x v="124"/>
    <x v="1"/>
    <m/>
    <x v="9"/>
    <x v="2"/>
    <x v="0"/>
    <s v="SL85@tidalwaveautospa.com"/>
    <x v="0"/>
  </r>
  <r>
    <x v="226"/>
    <x v="723"/>
    <n v="113.66"/>
    <x v="124"/>
    <x v="3"/>
    <m/>
    <x v="9"/>
    <x v="1"/>
    <x v="0"/>
    <s v="SL85@tidalwaveautospa.com"/>
    <x v="0"/>
  </r>
  <r>
    <x v="226"/>
    <x v="723"/>
    <n v="73.67"/>
    <x v="30"/>
    <x v="3"/>
    <m/>
    <x v="9"/>
    <x v="1"/>
    <x v="0"/>
    <s v="SL85@tidalwaveautospa.com"/>
    <x v="0"/>
  </r>
  <r>
    <x v="226"/>
    <x v="724"/>
    <n v="186.03"/>
    <x v="115"/>
    <x v="3"/>
    <m/>
    <x v="9"/>
    <x v="1"/>
    <x v="0"/>
    <s v="SL85@tidalwaveautospa.com"/>
    <x v="0"/>
  </r>
  <r>
    <x v="226"/>
    <x v="725"/>
    <n v="43.93"/>
    <x v="89"/>
    <x v="6"/>
    <m/>
    <x v="9"/>
    <x v="4"/>
    <x v="0"/>
    <s v="SL85@tidalwaveautospa.com"/>
    <x v="9"/>
  </r>
  <r>
    <x v="227"/>
    <x v="726"/>
    <n v="850.15"/>
    <x v="323"/>
    <x v="9"/>
    <m/>
    <x v="5"/>
    <x v="1"/>
    <x v="0"/>
    <s v="SL26@tidalwaveautospa.com"/>
    <x v="0"/>
  </r>
  <r>
    <x v="227"/>
    <x v="726"/>
    <n v="81.739999999999995"/>
    <x v="323"/>
    <x v="9"/>
    <m/>
    <x v="5"/>
    <x v="1"/>
    <x v="0"/>
    <s v="SL26@tidalwaveautospa.com"/>
    <x v="0"/>
  </r>
  <r>
    <x v="227"/>
    <x v="726"/>
    <n v="51.7"/>
    <x v="323"/>
    <x v="9"/>
    <m/>
    <x v="5"/>
    <x v="1"/>
    <x v="0"/>
    <s v="SL26@tidalwaveautospa.com"/>
    <x v="0"/>
  </r>
  <r>
    <x v="227"/>
    <x v="726"/>
    <n v="69.09"/>
    <x v="323"/>
    <x v="9"/>
    <m/>
    <x v="5"/>
    <x v="1"/>
    <x v="0"/>
    <s v="SL26@tidalwaveautospa.com"/>
    <x v="0"/>
  </r>
  <r>
    <x v="227"/>
    <x v="727"/>
    <n v="155.65"/>
    <x v="231"/>
    <x v="8"/>
    <m/>
    <x v="5"/>
    <x v="2"/>
    <x v="0"/>
    <s v="SL26@tidalwaveautospa.com"/>
    <x v="0"/>
  </r>
  <r>
    <x v="227"/>
    <x v="728"/>
    <n v="14.84"/>
    <x v="11"/>
    <x v="4"/>
    <m/>
    <x v="5"/>
    <x v="1"/>
    <x v="0"/>
    <s v="SL26@tidalwaveautospa.com"/>
    <x v="6"/>
  </r>
  <r>
    <x v="227"/>
    <x v="728"/>
    <n v="231.04"/>
    <x v="26"/>
    <x v="8"/>
    <m/>
    <x v="5"/>
    <x v="1"/>
    <x v="0"/>
    <s v="SL26@tidalwaveautospa.com"/>
    <x v="6"/>
  </r>
  <r>
    <x v="227"/>
    <x v="728"/>
    <n v="737.93"/>
    <x v="58"/>
    <x v="10"/>
    <m/>
    <x v="5"/>
    <x v="1"/>
    <x v="0"/>
    <s v="SL26@tidalwaveautospa.com"/>
    <x v="6"/>
  </r>
  <r>
    <x v="228"/>
    <x v="729"/>
    <n v="894.04"/>
    <x v="165"/>
    <x v="8"/>
    <m/>
    <x v="15"/>
    <x v="1"/>
    <x v="0"/>
    <s v="SL289@tidalwaveautospa.com"/>
    <x v="0"/>
  </r>
  <r>
    <x v="228"/>
    <x v="729"/>
    <n v="894.04"/>
    <x v="165"/>
    <x v="2"/>
    <m/>
    <x v="15"/>
    <x v="1"/>
    <x v="0"/>
    <s v="SL289@tidalwaveautospa.com"/>
    <x v="0"/>
  </r>
  <r>
    <x v="228"/>
    <x v="730"/>
    <n v="25.68"/>
    <x v="33"/>
    <x v="2"/>
    <m/>
    <x v="15"/>
    <x v="1"/>
    <x v="0"/>
    <s v="SL289@tidalwaveautospa.com"/>
    <x v="0"/>
  </r>
  <r>
    <x v="229"/>
    <x v="731"/>
    <n v="133.68"/>
    <x v="28"/>
    <x v="2"/>
    <m/>
    <x v="15"/>
    <x v="1"/>
    <x v="0"/>
    <s v="SL88@tidalwaveautospa.com"/>
    <x v="0"/>
  </r>
  <r>
    <x v="229"/>
    <x v="731"/>
    <n v="119.89"/>
    <x v="28"/>
    <x v="2"/>
    <m/>
    <x v="15"/>
    <x v="1"/>
    <x v="0"/>
    <s v="SL88@tidalwaveautospa.com"/>
    <x v="0"/>
  </r>
  <r>
    <x v="229"/>
    <x v="731"/>
    <n v="133.68"/>
    <x v="28"/>
    <x v="12"/>
    <m/>
    <x v="15"/>
    <x v="1"/>
    <x v="0"/>
    <s v="SL88@tidalwaveautospa.com"/>
    <x v="0"/>
  </r>
  <r>
    <x v="229"/>
    <x v="731"/>
    <n v="119.89"/>
    <x v="28"/>
    <x v="2"/>
    <m/>
    <x v="15"/>
    <x v="1"/>
    <x v="0"/>
    <s v="SL88@tidalwaveautospa.com"/>
    <x v="0"/>
  </r>
  <r>
    <x v="229"/>
    <x v="731"/>
    <n v="119.89"/>
    <x v="28"/>
    <x v="1"/>
    <m/>
    <x v="15"/>
    <x v="0"/>
    <x v="0"/>
    <s v="SL88@tidalwaveautospa.com"/>
    <x v="0"/>
  </r>
  <r>
    <x v="229"/>
    <x v="731"/>
    <n v="133.68"/>
    <x v="28"/>
    <x v="12"/>
    <m/>
    <x v="15"/>
    <x v="1"/>
    <x v="0"/>
    <s v="SL88@tidalwaveautospa.com"/>
    <x v="6"/>
  </r>
  <r>
    <x v="229"/>
    <x v="731"/>
    <n v="119.89"/>
    <x v="28"/>
    <x v="2"/>
    <m/>
    <x v="15"/>
    <x v="1"/>
    <x v="0"/>
    <s v="SL88@tidalwaveautospa.com"/>
    <x v="6"/>
  </r>
  <r>
    <x v="229"/>
    <x v="731"/>
    <n v="133.68"/>
    <x v="28"/>
    <x v="2"/>
    <m/>
    <x v="15"/>
    <x v="1"/>
    <x v="0"/>
    <s v="SL88@tidalwaveautospa.com"/>
    <x v="11"/>
  </r>
  <r>
    <x v="229"/>
    <x v="731"/>
    <n v="119.89"/>
    <x v="28"/>
    <x v="2"/>
    <m/>
    <x v="15"/>
    <x v="1"/>
    <x v="0"/>
    <s v="SL88@tidalwaveautospa.com"/>
    <x v="11"/>
  </r>
  <r>
    <x v="229"/>
    <x v="731"/>
    <n v="101.44"/>
    <x v="51"/>
    <x v="2"/>
    <m/>
    <x v="15"/>
    <x v="1"/>
    <x v="0"/>
    <s v="SL88@tidalwaveautospa.com"/>
    <x v="0"/>
  </r>
  <r>
    <x v="229"/>
    <x v="731"/>
    <n v="101.44"/>
    <x v="51"/>
    <x v="12"/>
    <m/>
    <x v="15"/>
    <x v="1"/>
    <x v="0"/>
    <s v="SL88@tidalwaveautospa.com"/>
    <x v="0"/>
  </r>
  <r>
    <x v="229"/>
    <x v="731"/>
    <n v="101.44"/>
    <x v="51"/>
    <x v="12"/>
    <m/>
    <x v="15"/>
    <x v="1"/>
    <x v="0"/>
    <s v="SL88@tidalwaveautospa.com"/>
    <x v="6"/>
  </r>
  <r>
    <x v="229"/>
    <x v="731"/>
    <n v="101.44"/>
    <x v="51"/>
    <x v="2"/>
    <m/>
    <x v="15"/>
    <x v="1"/>
    <x v="0"/>
    <s v="SL88@tidalwaveautospa.com"/>
    <x v="11"/>
  </r>
  <r>
    <x v="229"/>
    <x v="732"/>
    <n v="88.48"/>
    <x v="52"/>
    <x v="2"/>
    <m/>
    <x v="15"/>
    <x v="1"/>
    <x v="0"/>
    <s v="SL88@tidalwaveautospa.com"/>
    <x v="0"/>
  </r>
  <r>
    <x v="229"/>
    <x v="732"/>
    <n v="86.84"/>
    <x v="29"/>
    <x v="2"/>
    <m/>
    <x v="15"/>
    <x v="1"/>
    <x v="0"/>
    <s v="SL88@tidalwaveautospa.com"/>
    <x v="0"/>
  </r>
  <r>
    <x v="229"/>
    <x v="732"/>
    <n v="86.84"/>
    <x v="29"/>
    <x v="2"/>
    <m/>
    <x v="15"/>
    <x v="1"/>
    <x v="0"/>
    <s v="SL88@tidalwaveautospa.com"/>
    <x v="0"/>
  </r>
  <r>
    <x v="229"/>
    <x v="733"/>
    <n v="9"/>
    <x v="25"/>
    <x v="4"/>
    <m/>
    <x v="15"/>
    <x v="1"/>
    <x v="0"/>
    <s v="SL88@tidalwaveautospa.com"/>
    <x v="0"/>
  </r>
  <r>
    <x v="229"/>
    <x v="733"/>
    <n v="169.48"/>
    <x v="55"/>
    <x v="10"/>
    <m/>
    <x v="15"/>
    <x v="1"/>
    <x v="0"/>
    <s v="SL88@tidalwaveautospa.com"/>
    <x v="0"/>
  </r>
  <r>
    <x v="229"/>
    <x v="734"/>
    <n v="276.06"/>
    <x v="213"/>
    <x v="2"/>
    <m/>
    <x v="15"/>
    <x v="1"/>
    <x v="0"/>
    <s v="SL88@tidalwaveautospa.com"/>
    <x v="6"/>
  </r>
  <r>
    <x v="229"/>
    <x v="734"/>
    <n v="276.06"/>
    <x v="213"/>
    <x v="2"/>
    <m/>
    <x v="15"/>
    <x v="1"/>
    <x v="0"/>
    <s v="SL88@tidalwaveautospa.com"/>
    <x v="11"/>
  </r>
  <r>
    <x v="229"/>
    <x v="735"/>
    <n v="46.45"/>
    <x v="7"/>
    <x v="3"/>
    <m/>
    <x v="15"/>
    <x v="1"/>
    <x v="0"/>
    <s v="SL88@tidalwaveautospa.com"/>
    <x v="6"/>
  </r>
  <r>
    <x v="229"/>
    <x v="735"/>
    <n v="187.57"/>
    <x v="308"/>
    <x v="2"/>
    <m/>
    <x v="15"/>
    <x v="1"/>
    <x v="0"/>
    <s v="SL88@tidalwaveautospa.com"/>
    <x v="6"/>
  </r>
  <r>
    <x v="229"/>
    <x v="735"/>
    <n v="18.62"/>
    <x v="206"/>
    <x v="4"/>
    <m/>
    <x v="15"/>
    <x v="1"/>
    <x v="0"/>
    <s v="SL88@tidalwaveautospa.com"/>
    <x v="6"/>
  </r>
  <r>
    <x v="229"/>
    <x v="735"/>
    <n v="11.97"/>
    <x v="166"/>
    <x v="4"/>
    <m/>
    <x v="15"/>
    <x v="1"/>
    <x v="0"/>
    <s v="SL88@tidalwaveautospa.com"/>
    <x v="6"/>
  </r>
  <r>
    <x v="229"/>
    <x v="735"/>
    <n v="456.14"/>
    <x v="133"/>
    <x v="2"/>
    <m/>
    <x v="15"/>
    <x v="1"/>
    <x v="0"/>
    <s v="SL88@tidalwaveautospa.com"/>
    <x v="6"/>
  </r>
  <r>
    <x v="230"/>
    <x v="736"/>
    <n v="160.47999999999999"/>
    <x v="241"/>
    <x v="0"/>
    <m/>
    <x v="45"/>
    <x v="1"/>
    <x v="0"/>
    <s v="justin.nix@twavelead.com"/>
    <x v="0"/>
  </r>
  <r>
    <x v="230"/>
    <x v="736"/>
    <n v="140.27000000000001"/>
    <x v="241"/>
    <x v="0"/>
    <m/>
    <x v="45"/>
    <x v="1"/>
    <x v="0"/>
    <s v="justin.nix@twavelead.com"/>
    <x v="0"/>
  </r>
  <r>
    <x v="230"/>
    <x v="736"/>
    <n v="1107.47"/>
    <x v="241"/>
    <x v="0"/>
    <m/>
    <x v="45"/>
    <x v="1"/>
    <x v="0"/>
    <s v="justin.nix@twavelead.com"/>
    <x v="0"/>
  </r>
  <r>
    <x v="230"/>
    <x v="736"/>
    <n v="1652.74"/>
    <x v="321"/>
    <x v="11"/>
    <m/>
    <x v="45"/>
    <x v="1"/>
    <x v="0"/>
    <s v="justin.nix@twavelead.com"/>
    <x v="0"/>
  </r>
  <r>
    <x v="230"/>
    <x v="737"/>
    <n v="291.79000000000002"/>
    <x v="299"/>
    <x v="8"/>
    <m/>
    <x v="45"/>
    <x v="0"/>
    <x v="0"/>
    <s v="justin.nix@twavelead.com"/>
    <x v="0"/>
  </r>
  <r>
    <x v="230"/>
    <x v="738"/>
    <n v="291.79000000000002"/>
    <x v="299"/>
    <x v="8"/>
    <m/>
    <x v="45"/>
    <x v="0"/>
    <x v="0"/>
    <s v="justin.nix@twavelead.com"/>
    <x v="0"/>
  </r>
  <r>
    <x v="231"/>
    <x v="739"/>
    <n v="17.11"/>
    <x v="113"/>
    <x v="2"/>
    <m/>
    <x v="18"/>
    <x v="1"/>
    <x v="0"/>
    <s v="SL251@tidalwaveautospa.com"/>
    <x v="0"/>
  </r>
  <r>
    <x v="231"/>
    <x v="740"/>
    <n v="23.9"/>
    <x v="115"/>
    <x v="5"/>
    <m/>
    <x v="18"/>
    <x v="3"/>
    <x v="0"/>
    <s v="SL251@tidalwaveautospa.com"/>
    <x v="2"/>
  </r>
  <r>
    <x v="231"/>
    <x v="741"/>
    <n v="27.31"/>
    <x v="21"/>
    <x v="2"/>
    <m/>
    <x v="18"/>
    <x v="1"/>
    <x v="0"/>
    <s v="SL251@tidalwaveautospa.com"/>
    <x v="12"/>
  </r>
  <r>
    <x v="231"/>
    <x v="742"/>
    <n v="472.31"/>
    <x v="178"/>
    <x v="5"/>
    <m/>
    <x v="18"/>
    <x v="3"/>
    <x v="0"/>
    <s v="SL251@tidalwaveautospa.com"/>
    <x v="12"/>
  </r>
  <r>
    <x v="231"/>
    <x v="743"/>
    <n v="96.07"/>
    <x v="8"/>
    <x v="12"/>
    <m/>
    <x v="18"/>
    <x v="1"/>
    <x v="0"/>
    <s v="SL251@tidalwaveautospa.com"/>
    <x v="2"/>
  </r>
  <r>
    <x v="231"/>
    <x v="744"/>
    <n v="53.72"/>
    <x v="224"/>
    <x v="5"/>
    <m/>
    <x v="18"/>
    <x v="3"/>
    <x v="0"/>
    <s v="SL251@tidalwaveautospa.com"/>
    <x v="2"/>
  </r>
  <r>
    <x v="231"/>
    <x v="745"/>
    <n v="87.4"/>
    <x v="224"/>
    <x v="5"/>
    <m/>
    <x v="18"/>
    <x v="3"/>
    <x v="0"/>
    <s v="SL251@tidalwaveautospa.com"/>
    <x v="2"/>
  </r>
  <r>
    <x v="231"/>
    <x v="746"/>
    <n v="29.91"/>
    <x v="224"/>
    <x v="2"/>
    <m/>
    <x v="18"/>
    <x v="1"/>
    <x v="0"/>
    <s v="SL251@tidalwaveautospa.com"/>
    <x v="3"/>
  </r>
  <r>
    <x v="231"/>
    <x v="747"/>
    <n v="13.23"/>
    <x v="20"/>
    <x v="5"/>
    <m/>
    <x v="18"/>
    <x v="3"/>
    <x v="0"/>
    <s v="SL251@tidalwaveautospa.com"/>
    <x v="3"/>
  </r>
  <r>
    <x v="232"/>
    <x v="748"/>
    <n v="431.98"/>
    <x v="236"/>
    <x v="1"/>
    <m/>
    <x v="26"/>
    <x v="1"/>
    <x v="0"/>
    <s v="SL144@tidalwaveautospa.com"/>
    <x v="0"/>
  </r>
  <r>
    <x v="232"/>
    <x v="748"/>
    <n v="753.87"/>
    <x v="303"/>
    <x v="1"/>
    <m/>
    <x v="26"/>
    <x v="1"/>
    <x v="0"/>
    <s v="SL144@tidalwaveautospa.com"/>
    <x v="0"/>
  </r>
  <r>
    <x v="232"/>
    <x v="749"/>
    <n v="261.35000000000002"/>
    <x v="52"/>
    <x v="2"/>
    <m/>
    <x v="26"/>
    <x v="1"/>
    <x v="0"/>
    <s v="SL144@tidalwaveautospa.com"/>
    <x v="9"/>
  </r>
  <r>
    <x v="232"/>
    <x v="749"/>
    <n v="261.35000000000002"/>
    <x v="52"/>
    <x v="12"/>
    <m/>
    <x v="26"/>
    <x v="1"/>
    <x v="0"/>
    <s v="SL144@tidalwaveautospa.com"/>
    <x v="1"/>
  </r>
  <r>
    <x v="232"/>
    <x v="749"/>
    <n v="97.19"/>
    <x v="18"/>
    <x v="3"/>
    <m/>
    <x v="26"/>
    <x v="1"/>
    <x v="0"/>
    <s v="SL144@tidalwaveautospa.com"/>
    <x v="9"/>
  </r>
  <r>
    <x v="232"/>
    <x v="749"/>
    <n v="182.5"/>
    <x v="18"/>
    <x v="2"/>
    <m/>
    <x v="26"/>
    <x v="1"/>
    <x v="0"/>
    <s v="SL144@tidalwaveautospa.com"/>
    <x v="9"/>
  </r>
  <r>
    <x v="232"/>
    <x v="749"/>
    <n v="141.91999999999999"/>
    <x v="18"/>
    <x v="10"/>
    <m/>
    <x v="26"/>
    <x v="1"/>
    <x v="0"/>
    <s v="SL144@tidalwaveautospa.com"/>
    <x v="9"/>
  </r>
  <r>
    <x v="232"/>
    <x v="749"/>
    <n v="60.18"/>
    <x v="12"/>
    <x v="2"/>
    <m/>
    <x v="26"/>
    <x v="1"/>
    <x v="0"/>
    <s v="SL144@tidalwaveautospa.com"/>
    <x v="9"/>
  </r>
  <r>
    <x v="232"/>
    <x v="749"/>
    <n v="97.19"/>
    <x v="113"/>
    <x v="3"/>
    <m/>
    <x v="26"/>
    <x v="1"/>
    <x v="0"/>
    <s v="SL144@tidalwaveautospa.com"/>
    <x v="9"/>
  </r>
  <r>
    <x v="232"/>
    <x v="749"/>
    <n v="16.190000000000001"/>
    <x v="19"/>
    <x v="9"/>
    <m/>
    <x v="26"/>
    <x v="1"/>
    <x v="0"/>
    <s v="SL144@tidalwaveautospa.com"/>
    <x v="9"/>
  </r>
  <r>
    <x v="232"/>
    <x v="749"/>
    <n v="16.190000000000001"/>
    <x v="19"/>
    <x v="10"/>
    <m/>
    <x v="26"/>
    <x v="1"/>
    <x v="0"/>
    <s v="SL144@tidalwaveautospa.com"/>
    <x v="9"/>
  </r>
  <r>
    <x v="232"/>
    <x v="749"/>
    <n v="121.4"/>
    <x v="32"/>
    <x v="2"/>
    <m/>
    <x v="26"/>
    <x v="1"/>
    <x v="0"/>
    <s v="SL144@tidalwaveautospa.com"/>
    <x v="9"/>
  </r>
  <r>
    <x v="232"/>
    <x v="749"/>
    <n v="5.5"/>
    <x v="4"/>
    <x v="10"/>
    <m/>
    <x v="26"/>
    <x v="1"/>
    <x v="0"/>
    <s v="SL144@tidalwaveautospa.com"/>
    <x v="9"/>
  </r>
  <r>
    <x v="233"/>
    <x v="750"/>
    <n v="210.42"/>
    <x v="109"/>
    <x v="23"/>
    <m/>
    <x v="0"/>
    <x v="1"/>
    <x v="0"/>
    <s v=""/>
    <x v="0"/>
  </r>
  <r>
    <x v="234"/>
    <x v="751"/>
    <n v="32.1"/>
    <x v="216"/>
    <x v="4"/>
    <m/>
    <x v="9"/>
    <x v="1"/>
    <x v="0"/>
    <s v="SL239@tidalwaveautospa.com"/>
    <x v="0"/>
  </r>
  <r>
    <x v="234"/>
    <x v="751"/>
    <n v="32.1"/>
    <x v="216"/>
    <x v="4"/>
    <m/>
    <x v="9"/>
    <x v="1"/>
    <x v="0"/>
    <s v="SL239@tidalwaveautospa.com"/>
    <x v="1"/>
  </r>
  <r>
    <x v="234"/>
    <x v="752"/>
    <n v="128.49"/>
    <x v="155"/>
    <x v="1"/>
    <m/>
    <x v="9"/>
    <x v="1"/>
    <x v="0"/>
    <s v="SL239@tidalwaveautospa.com"/>
    <x v="0"/>
  </r>
  <r>
    <x v="234"/>
    <x v="751"/>
    <n v="33"/>
    <x v="63"/>
    <x v="4"/>
    <m/>
    <x v="9"/>
    <x v="1"/>
    <x v="0"/>
    <s v="SL239@tidalwaveautospa.com"/>
    <x v="0"/>
  </r>
  <r>
    <x v="234"/>
    <x v="751"/>
    <n v="33"/>
    <x v="63"/>
    <x v="4"/>
    <m/>
    <x v="9"/>
    <x v="1"/>
    <x v="0"/>
    <s v="SL239@tidalwaveautospa.com"/>
    <x v="1"/>
  </r>
  <r>
    <x v="234"/>
    <x v="752"/>
    <n v="294.02"/>
    <x v="160"/>
    <x v="1"/>
    <m/>
    <x v="9"/>
    <x v="1"/>
    <x v="0"/>
    <s v="SL239@tidalwaveautospa.com"/>
    <x v="0"/>
  </r>
  <r>
    <x v="234"/>
    <x v="752"/>
    <n v="371.02"/>
    <x v="230"/>
    <x v="1"/>
    <m/>
    <x v="9"/>
    <x v="1"/>
    <x v="0"/>
    <s v="SL239@tidalwaveautospa.com"/>
    <x v="0"/>
  </r>
  <r>
    <x v="234"/>
    <x v="751"/>
    <n v="7.58"/>
    <x v="219"/>
    <x v="4"/>
    <m/>
    <x v="9"/>
    <x v="1"/>
    <x v="0"/>
    <s v="SL239@tidalwaveautospa.com"/>
    <x v="0"/>
  </r>
  <r>
    <x v="234"/>
    <x v="751"/>
    <n v="7.58"/>
    <x v="219"/>
    <x v="4"/>
    <m/>
    <x v="9"/>
    <x v="1"/>
    <x v="0"/>
    <s v="SL239@tidalwaveautospa.com"/>
    <x v="1"/>
  </r>
  <r>
    <x v="234"/>
    <x v="751"/>
    <n v="12"/>
    <x v="223"/>
    <x v="4"/>
    <m/>
    <x v="9"/>
    <x v="1"/>
    <x v="0"/>
    <s v="SL239@tidalwaveautospa.com"/>
    <x v="0"/>
  </r>
  <r>
    <x v="234"/>
    <x v="751"/>
    <n v="-12"/>
    <x v="223"/>
    <x v="4"/>
    <m/>
    <x v="9"/>
    <x v="1"/>
    <x v="0"/>
    <s v="SL239@tidalwaveautospa.com"/>
    <x v="0"/>
  </r>
  <r>
    <x v="234"/>
    <x v="751"/>
    <n v="12"/>
    <x v="223"/>
    <x v="4"/>
    <m/>
    <x v="9"/>
    <x v="1"/>
    <x v="0"/>
    <s v="SL239@tidalwaveautospa.com"/>
    <x v="1"/>
  </r>
  <r>
    <x v="234"/>
    <x v="751"/>
    <n v="-12"/>
    <x v="223"/>
    <x v="4"/>
    <m/>
    <x v="9"/>
    <x v="1"/>
    <x v="0"/>
    <s v="SL239@tidalwaveautospa.com"/>
    <x v="1"/>
  </r>
  <r>
    <x v="234"/>
    <x v="753"/>
    <n v="137.86000000000001"/>
    <x v="249"/>
    <x v="1"/>
    <m/>
    <x v="9"/>
    <x v="2"/>
    <x v="0"/>
    <s v="SL239@tidalwaveautospa.com"/>
    <x v="0"/>
  </r>
  <r>
    <x v="234"/>
    <x v="751"/>
    <n v="207.51"/>
    <x v="16"/>
    <x v="2"/>
    <m/>
    <x v="9"/>
    <x v="1"/>
    <x v="0"/>
    <s v="SL239@tidalwaveautospa.com"/>
    <x v="0"/>
  </r>
  <r>
    <x v="234"/>
    <x v="751"/>
    <n v="315.89999999999998"/>
    <x v="38"/>
    <x v="2"/>
    <m/>
    <x v="9"/>
    <x v="1"/>
    <x v="0"/>
    <s v="SL239@tidalwaveautospa.com"/>
    <x v="0"/>
  </r>
  <r>
    <x v="234"/>
    <x v="751"/>
    <n v="315.89999999999998"/>
    <x v="38"/>
    <x v="2"/>
    <m/>
    <x v="9"/>
    <x v="1"/>
    <x v="0"/>
    <s v="SL239@tidalwaveautospa.com"/>
    <x v="1"/>
  </r>
  <r>
    <x v="234"/>
    <x v="754"/>
    <n v="868.17"/>
    <x v="36"/>
    <x v="5"/>
    <m/>
    <x v="9"/>
    <x v="3"/>
    <x v="0"/>
    <s v="SL239@tidalwaveautospa.com"/>
    <x v="11"/>
  </r>
  <r>
    <x v="235"/>
    <x v="755"/>
    <n v="16.95"/>
    <x v="35"/>
    <x v="5"/>
    <m/>
    <x v="46"/>
    <x v="3"/>
    <x v="0"/>
    <s v="Kate.Martin@twavelead.com"/>
    <x v="3"/>
  </r>
  <r>
    <x v="235"/>
    <x v="756"/>
    <n v="167.27"/>
    <x v="210"/>
    <x v="5"/>
    <m/>
    <x v="46"/>
    <x v="3"/>
    <x v="0"/>
    <s v="Kate.Martin@twavelead.com"/>
    <x v="11"/>
  </r>
  <r>
    <x v="236"/>
    <x v="757"/>
    <n v="39.94"/>
    <x v="249"/>
    <x v="4"/>
    <m/>
    <x v="40"/>
    <x v="1"/>
    <x v="0"/>
    <s v="katie@twavelead.com"/>
    <x v="0"/>
  </r>
  <r>
    <x v="237"/>
    <x v="758"/>
    <n v="114.75"/>
    <x v="23"/>
    <x v="1"/>
    <m/>
    <x v="1"/>
    <x v="1"/>
    <x v="0"/>
    <s v="SL151@tidalwaveautospa.com"/>
    <x v="0"/>
  </r>
  <r>
    <x v="237"/>
    <x v="758"/>
    <n v="82.48"/>
    <x v="31"/>
    <x v="1"/>
    <m/>
    <x v="1"/>
    <x v="1"/>
    <x v="0"/>
    <s v="SL151@tidalwaveautospa.com"/>
    <x v="0"/>
  </r>
  <r>
    <x v="237"/>
    <x v="758"/>
    <n v="117.06"/>
    <x v="26"/>
    <x v="1"/>
    <m/>
    <x v="1"/>
    <x v="1"/>
    <x v="0"/>
    <s v="SL151@tidalwaveautospa.com"/>
    <x v="0"/>
  </r>
  <r>
    <x v="237"/>
    <x v="759"/>
    <n v="128.03"/>
    <x v="125"/>
    <x v="2"/>
    <m/>
    <x v="1"/>
    <x v="1"/>
    <x v="0"/>
    <s v="SL151@tidalwaveautospa.com"/>
    <x v="3"/>
  </r>
  <r>
    <x v="237"/>
    <x v="759"/>
    <n v="103.64"/>
    <x v="178"/>
    <x v="2"/>
    <m/>
    <x v="1"/>
    <x v="1"/>
    <x v="0"/>
    <s v="SL151@tidalwaveautospa.com"/>
    <x v="3"/>
  </r>
  <r>
    <x v="238"/>
    <x v="760"/>
    <n v="1123.6199999999999"/>
    <x v="201"/>
    <x v="1"/>
    <m/>
    <x v="0"/>
    <x v="1"/>
    <x v="0"/>
    <s v=""/>
    <x v="0"/>
  </r>
  <r>
    <x v="238"/>
    <x v="761"/>
    <n v="767.67"/>
    <x v="324"/>
    <x v="0"/>
    <m/>
    <x v="0"/>
    <x v="2"/>
    <x v="0"/>
    <s v=""/>
    <x v="0"/>
  </r>
  <r>
    <x v="239"/>
    <x v="762"/>
    <n v="402.8"/>
    <x v="109"/>
    <x v="1"/>
    <m/>
    <x v="0"/>
    <x v="1"/>
    <x v="0"/>
    <s v=""/>
    <x v="0"/>
  </r>
  <r>
    <x v="239"/>
    <x v="762"/>
    <n v="402.8"/>
    <x v="109"/>
    <x v="1"/>
    <m/>
    <x v="0"/>
    <x v="1"/>
    <x v="0"/>
    <s v=""/>
    <x v="0"/>
  </r>
  <r>
    <x v="240"/>
    <x v="763"/>
    <n v="2065.37"/>
    <x v="268"/>
    <x v="0"/>
    <m/>
    <x v="15"/>
    <x v="1"/>
    <x v="0"/>
    <s v="SL223@tidalwaveautospa.com"/>
    <x v="0"/>
  </r>
  <r>
    <x v="240"/>
    <x v="764"/>
    <n v="368.9"/>
    <x v="325"/>
    <x v="9"/>
    <m/>
    <x v="15"/>
    <x v="1"/>
    <x v="0"/>
    <s v="SL223@tidalwaveautospa.com"/>
    <x v="0"/>
  </r>
  <r>
    <x v="240"/>
    <x v="764"/>
    <n v="180.7"/>
    <x v="325"/>
    <x v="9"/>
    <m/>
    <x v="15"/>
    <x v="1"/>
    <x v="0"/>
    <s v="SL223@tidalwaveautospa.com"/>
    <x v="0"/>
  </r>
  <r>
    <x v="240"/>
    <x v="764"/>
    <n v="299.41000000000003"/>
    <x v="145"/>
    <x v="9"/>
    <m/>
    <x v="15"/>
    <x v="1"/>
    <x v="0"/>
    <s v="SL223@tidalwaveautospa.com"/>
    <x v="0"/>
  </r>
  <r>
    <x v="240"/>
    <x v="765"/>
    <n v="120.75"/>
    <x v="98"/>
    <x v="8"/>
    <m/>
    <x v="15"/>
    <x v="2"/>
    <x v="0"/>
    <s v="SL223@tidalwaveautospa.com"/>
    <x v="0"/>
  </r>
  <r>
    <x v="240"/>
    <x v="765"/>
    <n v="98.35"/>
    <x v="156"/>
    <x v="1"/>
    <m/>
    <x v="15"/>
    <x v="2"/>
    <x v="0"/>
    <s v="SL223@tidalwaveautospa.com"/>
    <x v="0"/>
  </r>
  <r>
    <x v="240"/>
    <x v="766"/>
    <n v="175.74"/>
    <x v="38"/>
    <x v="2"/>
    <m/>
    <x v="15"/>
    <x v="1"/>
    <x v="0"/>
    <s v="SL223@tidalwaveautospa.com"/>
    <x v="0"/>
  </r>
  <r>
    <x v="240"/>
    <x v="766"/>
    <n v="175.74"/>
    <x v="38"/>
    <x v="2"/>
    <m/>
    <x v="15"/>
    <x v="1"/>
    <x v="0"/>
    <s v="SL223@tidalwaveautospa.com"/>
    <x v="1"/>
  </r>
  <r>
    <x v="240"/>
    <x v="766"/>
    <n v="200.18"/>
    <x v="3"/>
    <x v="2"/>
    <m/>
    <x v="15"/>
    <x v="1"/>
    <x v="0"/>
    <s v="SL223@tidalwaveautospa.com"/>
    <x v="0"/>
  </r>
  <r>
    <x v="240"/>
    <x v="766"/>
    <n v="200.18"/>
    <x v="3"/>
    <x v="12"/>
    <m/>
    <x v="15"/>
    <x v="1"/>
    <x v="0"/>
    <s v="SL223@tidalwaveautospa.com"/>
    <x v="1"/>
  </r>
  <r>
    <x v="240"/>
    <x v="766"/>
    <n v="200.18"/>
    <x v="3"/>
    <x v="12"/>
    <s v="Wash Supplies"/>
    <x v="15"/>
    <x v="1"/>
    <x v="0"/>
    <s v="SL223@tidalwaveautospa.com"/>
    <x v="7"/>
  </r>
  <r>
    <x v="240"/>
    <x v="766"/>
    <n v="153.97"/>
    <x v="26"/>
    <x v="1"/>
    <m/>
    <x v="15"/>
    <x v="1"/>
    <x v="0"/>
    <s v="SL223@tidalwaveautospa.com"/>
    <x v="0"/>
  </r>
  <r>
    <x v="240"/>
    <x v="766"/>
    <n v="9.4600000000000009"/>
    <x v="33"/>
    <x v="4"/>
    <m/>
    <x v="15"/>
    <x v="1"/>
    <x v="0"/>
    <s v="SL223@tidalwaveautospa.com"/>
    <x v="0"/>
  </r>
  <r>
    <x v="240"/>
    <x v="766"/>
    <n v="40.799999999999997"/>
    <x v="33"/>
    <x v="2"/>
    <m/>
    <x v="15"/>
    <x v="1"/>
    <x v="0"/>
    <s v="SL223@tidalwaveautospa.com"/>
    <x v="0"/>
  </r>
  <r>
    <x v="240"/>
    <x v="766"/>
    <n v="40.799999999999997"/>
    <x v="33"/>
    <x v="2"/>
    <m/>
    <x v="15"/>
    <x v="1"/>
    <x v="0"/>
    <s v="SL223@tidalwaveautospa.com"/>
    <x v="1"/>
  </r>
  <r>
    <x v="240"/>
    <x v="766"/>
    <n v="40.799999999999997"/>
    <x v="33"/>
    <x v="2"/>
    <m/>
    <x v="15"/>
    <x v="1"/>
    <x v="0"/>
    <s v="SL223@tidalwaveautospa.com"/>
    <x v="7"/>
  </r>
  <r>
    <x v="241"/>
    <x v="767"/>
    <n v="112.29"/>
    <x v="264"/>
    <x v="1"/>
    <m/>
    <x v="13"/>
    <x v="0"/>
    <x v="0"/>
    <s v="SL103@tidalwaveautospa.com"/>
    <x v="0"/>
  </r>
  <r>
    <x v="241"/>
    <x v="768"/>
    <n v="168.41"/>
    <x v="124"/>
    <x v="1"/>
    <m/>
    <x v="13"/>
    <x v="1"/>
    <x v="0"/>
    <s v="SL103@tidalwaveautospa.com"/>
    <x v="0"/>
  </r>
  <r>
    <x v="241"/>
    <x v="768"/>
    <n v="168.41"/>
    <x v="124"/>
    <x v="1"/>
    <m/>
    <x v="13"/>
    <x v="0"/>
    <x v="0"/>
    <s v="SL103@tidalwaveautospa.com"/>
    <x v="0"/>
  </r>
  <r>
    <x v="242"/>
    <x v="769"/>
    <n v="160.69999999999999"/>
    <x v="123"/>
    <x v="1"/>
    <m/>
    <x v="0"/>
    <x v="1"/>
    <x v="0"/>
    <s v=""/>
    <x v="0"/>
  </r>
  <r>
    <x v="242"/>
    <x v="769"/>
    <n v="77.89"/>
    <x v="123"/>
    <x v="1"/>
    <m/>
    <x v="0"/>
    <x v="1"/>
    <x v="0"/>
    <s v=""/>
    <x v="0"/>
  </r>
  <r>
    <x v="242"/>
    <x v="769"/>
    <n v="222.57"/>
    <x v="294"/>
    <x v="0"/>
    <m/>
    <x v="0"/>
    <x v="1"/>
    <x v="0"/>
    <s v=""/>
    <x v="0"/>
  </r>
  <r>
    <x v="242"/>
    <x v="769"/>
    <n v="106.99"/>
    <x v="294"/>
    <x v="9"/>
    <m/>
    <x v="0"/>
    <x v="1"/>
    <x v="0"/>
    <s v=""/>
    <x v="0"/>
  </r>
  <r>
    <x v="243"/>
    <x v="770"/>
    <n v="90.36"/>
    <x v="187"/>
    <x v="6"/>
    <m/>
    <x v="41"/>
    <x v="4"/>
    <x v="0"/>
    <s v="Keri.Pack@twavelead.com"/>
    <x v="9"/>
  </r>
  <r>
    <x v="243"/>
    <x v="771"/>
    <n v="85.76"/>
    <x v="166"/>
    <x v="6"/>
    <m/>
    <x v="41"/>
    <x v="4"/>
    <x v="0"/>
    <s v="Keri.Pack@twavelead.com"/>
    <x v="1"/>
  </r>
  <r>
    <x v="244"/>
    <x v="772"/>
    <n v="119.22"/>
    <x v="215"/>
    <x v="1"/>
    <m/>
    <x v="23"/>
    <x v="2"/>
    <x v="0"/>
    <s v="SL37@tidalwaveautospa.com"/>
    <x v="0"/>
  </r>
  <r>
    <x v="244"/>
    <x v="772"/>
    <n v="227.69"/>
    <x v="174"/>
    <x v="1"/>
    <m/>
    <x v="23"/>
    <x v="2"/>
    <x v="0"/>
    <s v="SL37@tidalwaveautospa.com"/>
    <x v="0"/>
  </r>
  <r>
    <x v="244"/>
    <x v="773"/>
    <n v="118.2"/>
    <x v="79"/>
    <x v="3"/>
    <m/>
    <x v="23"/>
    <x v="1"/>
    <x v="0"/>
    <s v="SL37@tidalwaveautospa.com"/>
    <x v="0"/>
  </r>
  <r>
    <x v="244"/>
    <x v="773"/>
    <n v="118.2"/>
    <x v="79"/>
    <x v="3"/>
    <m/>
    <x v="23"/>
    <x v="1"/>
    <x v="0"/>
    <s v="SL37@tidalwaveautospa.com"/>
    <x v="1"/>
  </r>
  <r>
    <x v="244"/>
    <x v="773"/>
    <n v="234.95"/>
    <x v="132"/>
    <x v="1"/>
    <m/>
    <x v="23"/>
    <x v="1"/>
    <x v="0"/>
    <s v="SL37@tidalwaveautospa.com"/>
    <x v="0"/>
  </r>
  <r>
    <x v="244"/>
    <x v="773"/>
    <n v="234.95"/>
    <x v="132"/>
    <x v="1"/>
    <m/>
    <x v="23"/>
    <x v="1"/>
    <x v="0"/>
    <s v="SL37@tidalwaveautospa.com"/>
    <x v="1"/>
  </r>
  <r>
    <x v="244"/>
    <x v="773"/>
    <n v="201.85"/>
    <x v="80"/>
    <x v="1"/>
    <m/>
    <x v="23"/>
    <x v="1"/>
    <x v="0"/>
    <s v="SL37@tidalwaveautospa.com"/>
    <x v="0"/>
  </r>
  <r>
    <x v="244"/>
    <x v="773"/>
    <n v="201.85"/>
    <x v="80"/>
    <x v="1"/>
    <m/>
    <x v="23"/>
    <x v="1"/>
    <x v="0"/>
    <s v="SL37@tidalwaveautospa.com"/>
    <x v="1"/>
  </r>
  <r>
    <x v="244"/>
    <x v="773"/>
    <n v="234.95"/>
    <x v="106"/>
    <x v="1"/>
    <m/>
    <x v="23"/>
    <x v="1"/>
    <x v="0"/>
    <s v="SL37@tidalwaveautospa.com"/>
    <x v="0"/>
  </r>
  <r>
    <x v="244"/>
    <x v="773"/>
    <n v="61.03"/>
    <x v="106"/>
    <x v="2"/>
    <m/>
    <x v="23"/>
    <x v="1"/>
    <x v="0"/>
    <s v="SL37@tidalwaveautospa.com"/>
    <x v="0"/>
  </r>
  <r>
    <x v="244"/>
    <x v="773"/>
    <n v="234.95"/>
    <x v="106"/>
    <x v="1"/>
    <m/>
    <x v="23"/>
    <x v="1"/>
    <x v="0"/>
    <s v="SL37@tidalwaveautospa.com"/>
    <x v="1"/>
  </r>
  <r>
    <x v="244"/>
    <x v="773"/>
    <n v="61.03"/>
    <x v="106"/>
    <x v="2"/>
    <m/>
    <x v="23"/>
    <x v="1"/>
    <x v="0"/>
    <s v="SL37@tidalwaveautospa.com"/>
    <x v="1"/>
  </r>
  <r>
    <x v="244"/>
    <x v="773"/>
    <n v="131.04"/>
    <x v="29"/>
    <x v="3"/>
    <m/>
    <x v="23"/>
    <x v="1"/>
    <x v="0"/>
    <s v="SL37@tidalwaveautospa.com"/>
    <x v="0"/>
  </r>
  <r>
    <x v="244"/>
    <x v="773"/>
    <n v="131.04"/>
    <x v="29"/>
    <x v="3"/>
    <m/>
    <x v="23"/>
    <x v="1"/>
    <x v="0"/>
    <s v="SL37@tidalwaveautospa.com"/>
    <x v="1"/>
  </r>
  <r>
    <x v="244"/>
    <x v="773"/>
    <n v="91.56"/>
    <x v="30"/>
    <x v="3"/>
    <m/>
    <x v="23"/>
    <x v="1"/>
    <x v="0"/>
    <s v="SL37@tidalwaveautospa.com"/>
    <x v="0"/>
  </r>
  <r>
    <x v="244"/>
    <x v="773"/>
    <n v="91.56"/>
    <x v="30"/>
    <x v="3"/>
    <m/>
    <x v="23"/>
    <x v="1"/>
    <x v="0"/>
    <s v="SL37@tidalwaveautospa.com"/>
    <x v="1"/>
  </r>
  <r>
    <x v="244"/>
    <x v="773"/>
    <n v="117.16"/>
    <x v="3"/>
    <x v="3"/>
    <m/>
    <x v="23"/>
    <x v="1"/>
    <x v="0"/>
    <s v="SL37@tidalwaveautospa.com"/>
    <x v="0"/>
  </r>
  <r>
    <x v="244"/>
    <x v="773"/>
    <n v="117.16"/>
    <x v="3"/>
    <x v="3"/>
    <m/>
    <x v="23"/>
    <x v="1"/>
    <x v="0"/>
    <s v="SL37@tidalwaveautospa.com"/>
    <x v="1"/>
  </r>
  <r>
    <x v="244"/>
    <x v="773"/>
    <n v="237.21"/>
    <x v="55"/>
    <x v="1"/>
    <m/>
    <x v="23"/>
    <x v="1"/>
    <x v="0"/>
    <s v="SL37@tidalwaveautospa.com"/>
    <x v="0"/>
  </r>
  <r>
    <x v="244"/>
    <x v="773"/>
    <n v="237.21"/>
    <x v="55"/>
    <x v="1"/>
    <m/>
    <x v="23"/>
    <x v="1"/>
    <x v="0"/>
    <s v="SL37@tidalwaveautospa.com"/>
    <x v="1"/>
  </r>
  <r>
    <x v="245"/>
    <x v="774"/>
    <n v="67.38"/>
    <x v="10"/>
    <x v="3"/>
    <m/>
    <x v="20"/>
    <x v="1"/>
    <x v="0"/>
    <s v="SL23@tidalwaveautospa.com"/>
    <x v="0"/>
  </r>
  <r>
    <x v="245"/>
    <x v="774"/>
    <n v="64.19"/>
    <x v="10"/>
    <x v="3"/>
    <m/>
    <x v="20"/>
    <x v="1"/>
    <x v="0"/>
    <s v="SL23@tidalwaveautospa.com"/>
    <x v="0"/>
  </r>
  <r>
    <x v="245"/>
    <x v="774"/>
    <n v="67.38"/>
    <x v="10"/>
    <x v="3"/>
    <m/>
    <x v="20"/>
    <x v="1"/>
    <x v="0"/>
    <s v="SL23@tidalwaveautospa.com"/>
    <x v="4"/>
  </r>
  <r>
    <x v="245"/>
    <x v="774"/>
    <n v="64.19"/>
    <x v="10"/>
    <x v="3"/>
    <m/>
    <x v="20"/>
    <x v="1"/>
    <x v="0"/>
    <s v="SL23@tidalwaveautospa.com"/>
    <x v="4"/>
  </r>
  <r>
    <x v="245"/>
    <x v="774"/>
    <n v="213.42"/>
    <x v="17"/>
    <x v="3"/>
    <m/>
    <x v="20"/>
    <x v="1"/>
    <x v="0"/>
    <s v="SL23@tidalwaveautospa.com"/>
    <x v="0"/>
  </r>
  <r>
    <x v="245"/>
    <x v="774"/>
    <n v="213.42"/>
    <x v="17"/>
    <x v="3"/>
    <m/>
    <x v="20"/>
    <x v="1"/>
    <x v="0"/>
    <s v="SL23@tidalwaveautospa.com"/>
    <x v="4"/>
  </r>
  <r>
    <x v="245"/>
    <x v="774"/>
    <n v="111.67"/>
    <x v="30"/>
    <x v="3"/>
    <m/>
    <x v="20"/>
    <x v="1"/>
    <x v="0"/>
    <s v="SL23@tidalwaveautospa.com"/>
    <x v="0"/>
  </r>
  <r>
    <x v="245"/>
    <x v="774"/>
    <n v="111.67"/>
    <x v="30"/>
    <x v="3"/>
    <m/>
    <x v="20"/>
    <x v="1"/>
    <x v="0"/>
    <s v="SL23@tidalwaveautospa.com"/>
    <x v="4"/>
  </r>
  <r>
    <x v="245"/>
    <x v="774"/>
    <n v="37.04"/>
    <x v="19"/>
    <x v="3"/>
    <m/>
    <x v="20"/>
    <x v="1"/>
    <x v="0"/>
    <s v="SL23@tidalwaveautospa.com"/>
    <x v="0"/>
  </r>
  <r>
    <x v="245"/>
    <x v="774"/>
    <n v="37.04"/>
    <x v="19"/>
    <x v="3"/>
    <m/>
    <x v="20"/>
    <x v="1"/>
    <x v="0"/>
    <s v="SL23@tidalwaveautospa.com"/>
    <x v="4"/>
  </r>
  <r>
    <x v="246"/>
    <x v="775"/>
    <n v="90.55"/>
    <x v="9"/>
    <x v="5"/>
    <m/>
    <x v="15"/>
    <x v="3"/>
    <x v="0"/>
    <s v="SL296@tidalwaveautospa.com"/>
    <x v="6"/>
  </r>
  <r>
    <x v="247"/>
    <x v="776"/>
    <n v="19.91"/>
    <x v="23"/>
    <x v="4"/>
    <m/>
    <x v="20"/>
    <x v="1"/>
    <x v="0"/>
    <s v="SL34@tidalwaveautospa.com"/>
    <x v="4"/>
  </r>
  <r>
    <x v="247"/>
    <x v="776"/>
    <n v="53.8"/>
    <x v="23"/>
    <x v="3"/>
    <m/>
    <x v="20"/>
    <x v="1"/>
    <x v="0"/>
    <s v="SL34@tidalwaveautospa.com"/>
    <x v="4"/>
  </r>
  <r>
    <x v="247"/>
    <x v="776"/>
    <n v="117.59"/>
    <x v="38"/>
    <x v="2"/>
    <m/>
    <x v="20"/>
    <x v="1"/>
    <x v="0"/>
    <s v="SL34@tidalwaveautospa.com"/>
    <x v="4"/>
  </r>
  <r>
    <x v="247"/>
    <x v="776"/>
    <n v="16.79"/>
    <x v="30"/>
    <x v="4"/>
    <m/>
    <x v="20"/>
    <x v="1"/>
    <x v="0"/>
    <s v="SL34@tidalwaveautospa.com"/>
    <x v="4"/>
  </r>
  <r>
    <x v="247"/>
    <x v="776"/>
    <n v="166.06"/>
    <x v="125"/>
    <x v="2"/>
    <m/>
    <x v="20"/>
    <x v="1"/>
    <x v="0"/>
    <s v="SL34@tidalwaveautospa.com"/>
    <x v="4"/>
  </r>
  <r>
    <x v="247"/>
    <x v="776"/>
    <n v="23.14"/>
    <x v="125"/>
    <x v="2"/>
    <m/>
    <x v="20"/>
    <x v="1"/>
    <x v="0"/>
    <s v="SL34@tidalwaveautospa.com"/>
    <x v="4"/>
  </r>
  <r>
    <x v="248"/>
    <x v="777"/>
    <n v="29.86"/>
    <x v="326"/>
    <x v="6"/>
    <m/>
    <x v="13"/>
    <x v="2"/>
    <x v="0"/>
    <s v="SL22@tidalwaveautospa.com"/>
    <x v="0"/>
  </r>
  <r>
    <x v="248"/>
    <x v="777"/>
    <n v="16"/>
    <x v="326"/>
    <x v="6"/>
    <m/>
    <x v="13"/>
    <x v="2"/>
    <x v="0"/>
    <s v="SL22@tidalwaveautospa.com"/>
    <x v="0"/>
  </r>
  <r>
    <x v="248"/>
    <x v="778"/>
    <n v="21.38"/>
    <x v="197"/>
    <x v="2"/>
    <m/>
    <x v="13"/>
    <x v="1"/>
    <x v="0"/>
    <s v="SL22@tidalwaveautospa.com"/>
    <x v="0"/>
  </r>
  <r>
    <x v="248"/>
    <x v="779"/>
    <n v="48.98"/>
    <x v="80"/>
    <x v="6"/>
    <m/>
    <x v="13"/>
    <x v="4"/>
    <x v="0"/>
    <s v="SL22@tidalwaveautospa.com"/>
    <x v="0"/>
  </r>
  <r>
    <x v="248"/>
    <x v="778"/>
    <n v="28.71"/>
    <x v="106"/>
    <x v="2"/>
    <m/>
    <x v="13"/>
    <x v="1"/>
    <x v="0"/>
    <s v="SL22@tidalwaveautospa.com"/>
    <x v="0"/>
  </r>
  <r>
    <x v="248"/>
    <x v="780"/>
    <n v="9.61"/>
    <x v="12"/>
    <x v="2"/>
    <m/>
    <x v="13"/>
    <x v="1"/>
    <x v="0"/>
    <s v="SL22@tidalwaveautospa.com"/>
    <x v="0"/>
  </r>
  <r>
    <x v="248"/>
    <x v="781"/>
    <s v="6 items"/>
    <x v="21"/>
    <x v="5"/>
    <m/>
    <x v="13"/>
    <x v="3"/>
    <x v="0"/>
    <s v="SL22@tidalwaveautospa.com"/>
    <x v="10"/>
  </r>
  <r>
    <x v="249"/>
    <x v="782"/>
    <n v="1138.8800000000001"/>
    <x v="290"/>
    <x v="1"/>
    <m/>
    <x v="1"/>
    <x v="1"/>
    <x v="0"/>
    <s v="SL253@tidalwaveautospa.com"/>
    <x v="0"/>
  </r>
  <r>
    <x v="249"/>
    <x v="782"/>
    <n v="1138.8800000000001"/>
    <x v="290"/>
    <x v="1"/>
    <m/>
    <x v="1"/>
    <x v="1"/>
    <x v="0"/>
    <s v="SL253@tidalwaveautospa.com"/>
    <x v="0"/>
  </r>
  <r>
    <x v="249"/>
    <x v="783"/>
    <n v="375.91"/>
    <x v="327"/>
    <x v="0"/>
    <m/>
    <x v="1"/>
    <x v="0"/>
    <x v="0"/>
    <s v="SL253@tidalwaveautospa.com"/>
    <x v="0"/>
  </r>
  <r>
    <x v="249"/>
    <x v="784"/>
    <n v="139.88999999999999"/>
    <x v="128"/>
    <x v="1"/>
    <m/>
    <x v="1"/>
    <x v="0"/>
    <x v="0"/>
    <s v="SL253@tidalwaveautospa.com"/>
    <x v="0"/>
  </r>
  <r>
    <x v="249"/>
    <x v="785"/>
    <n v="139.88999999999999"/>
    <x v="128"/>
    <x v="0"/>
    <m/>
    <x v="1"/>
    <x v="1"/>
    <x v="0"/>
    <s v="SL253@tidalwaveautospa.com"/>
    <x v="0"/>
  </r>
  <r>
    <x v="249"/>
    <x v="785"/>
    <n v="139.88999999999999"/>
    <x v="128"/>
    <x v="10"/>
    <m/>
    <x v="1"/>
    <x v="1"/>
    <x v="0"/>
    <s v="SL253@tidalwaveautospa.com"/>
    <x v="0"/>
  </r>
  <r>
    <x v="249"/>
    <x v="785"/>
    <n v="139.88999999999999"/>
    <x v="128"/>
    <x v="10"/>
    <m/>
    <x v="1"/>
    <x v="1"/>
    <x v="0"/>
    <s v="SL253@tidalwaveautospa.com"/>
    <x v="0"/>
  </r>
  <r>
    <x v="249"/>
    <x v="785"/>
    <n v="139.88999999999999"/>
    <x v="128"/>
    <x v="2"/>
    <m/>
    <x v="1"/>
    <x v="1"/>
    <x v="0"/>
    <s v="SL253@tidalwaveautospa.com"/>
    <x v="0"/>
  </r>
  <r>
    <x v="249"/>
    <x v="785"/>
    <n v="292.95999999999998"/>
    <x v="22"/>
    <x v="10"/>
    <m/>
    <x v="1"/>
    <x v="1"/>
    <x v="0"/>
    <s v="SL253@tidalwaveautospa.com"/>
    <x v="0"/>
  </r>
  <r>
    <x v="249"/>
    <x v="785"/>
    <n v="21.69"/>
    <x v="169"/>
    <x v="10"/>
    <m/>
    <x v="1"/>
    <x v="1"/>
    <x v="0"/>
    <s v="SL253@tidalwaveautospa.com"/>
    <x v="0"/>
  </r>
  <r>
    <x v="249"/>
    <x v="785"/>
    <n v="51.26"/>
    <x v="185"/>
    <x v="2"/>
    <m/>
    <x v="1"/>
    <x v="1"/>
    <x v="0"/>
    <s v="SL253@tidalwaveautospa.com"/>
    <x v="0"/>
  </r>
  <r>
    <x v="249"/>
    <x v="785"/>
    <n v="51.26"/>
    <x v="185"/>
    <x v="2"/>
    <m/>
    <x v="1"/>
    <x v="1"/>
    <x v="0"/>
    <s v="SL253@tidalwaveautospa.com"/>
    <x v="0"/>
  </r>
  <r>
    <x v="249"/>
    <x v="785"/>
    <n v="51.26"/>
    <x v="185"/>
    <x v="2"/>
    <m/>
    <x v="1"/>
    <x v="1"/>
    <x v="0"/>
    <s v="SL253@tidalwaveautospa.com"/>
    <x v="0"/>
  </r>
  <r>
    <x v="249"/>
    <x v="785"/>
    <n v="51.26"/>
    <x v="185"/>
    <x v="2"/>
    <m/>
    <x v="1"/>
    <x v="1"/>
    <x v="0"/>
    <s v="SL253@tidalwaveautospa.com"/>
    <x v="2"/>
  </r>
  <r>
    <x v="249"/>
    <x v="785"/>
    <n v="51.26"/>
    <x v="185"/>
    <x v="2"/>
    <m/>
    <x v="1"/>
    <x v="1"/>
    <x v="0"/>
    <s v="SL253@tidalwaveautospa.com"/>
    <x v="7"/>
  </r>
  <r>
    <x v="249"/>
    <x v="785"/>
    <n v="12.96"/>
    <x v="10"/>
    <x v="10"/>
    <m/>
    <x v="1"/>
    <x v="1"/>
    <x v="0"/>
    <s v="SL253@tidalwaveautospa.com"/>
    <x v="0"/>
  </r>
  <r>
    <x v="249"/>
    <x v="785"/>
    <n v="395"/>
    <x v="11"/>
    <x v="10"/>
    <m/>
    <x v="1"/>
    <x v="1"/>
    <x v="0"/>
    <s v="SL253@tidalwaveautospa.com"/>
    <x v="0"/>
  </r>
  <r>
    <x v="249"/>
    <x v="785"/>
    <n v="12.96"/>
    <x v="18"/>
    <x v="10"/>
    <m/>
    <x v="1"/>
    <x v="1"/>
    <x v="0"/>
    <s v="SL253@tidalwaveautospa.com"/>
    <x v="0"/>
  </r>
  <r>
    <x v="249"/>
    <x v="785"/>
    <n v="19.79"/>
    <x v="29"/>
    <x v="10"/>
    <m/>
    <x v="1"/>
    <x v="1"/>
    <x v="0"/>
    <s v="SL253@tidalwaveautospa.com"/>
    <x v="0"/>
  </r>
  <r>
    <x v="249"/>
    <x v="785"/>
    <n v="39.380000000000003"/>
    <x v="29"/>
    <x v="10"/>
    <m/>
    <x v="1"/>
    <x v="1"/>
    <x v="0"/>
    <s v="SL253@tidalwaveautospa.com"/>
    <x v="0"/>
  </r>
  <r>
    <x v="249"/>
    <x v="785"/>
    <n v="71.84"/>
    <x v="29"/>
    <x v="10"/>
    <m/>
    <x v="1"/>
    <x v="1"/>
    <x v="0"/>
    <s v="SL253@tidalwaveautospa.com"/>
    <x v="0"/>
  </r>
  <r>
    <x v="249"/>
    <x v="785"/>
    <n v="71.84"/>
    <x v="29"/>
    <x v="2"/>
    <m/>
    <x v="1"/>
    <x v="1"/>
    <x v="0"/>
    <s v="SL253@tidalwaveautospa.com"/>
    <x v="0"/>
  </r>
  <r>
    <x v="249"/>
    <x v="785"/>
    <n v="71.84"/>
    <x v="29"/>
    <x v="2"/>
    <m/>
    <x v="1"/>
    <x v="1"/>
    <x v="0"/>
    <s v="SL253@tidalwaveautospa.com"/>
    <x v="2"/>
  </r>
  <r>
    <x v="249"/>
    <x v="785"/>
    <n v="71.84"/>
    <x v="29"/>
    <x v="2"/>
    <m/>
    <x v="1"/>
    <x v="1"/>
    <x v="0"/>
    <s v="SL253@tidalwaveautospa.com"/>
    <x v="7"/>
  </r>
  <r>
    <x v="249"/>
    <x v="785"/>
    <n v="359.24"/>
    <x v="41"/>
    <x v="1"/>
    <m/>
    <x v="1"/>
    <x v="1"/>
    <x v="0"/>
    <s v="SL253@tidalwaveautospa.com"/>
    <x v="0"/>
  </r>
  <r>
    <x v="249"/>
    <x v="785"/>
    <n v="359.24"/>
    <x v="41"/>
    <x v="1"/>
    <m/>
    <x v="1"/>
    <x v="1"/>
    <x v="0"/>
    <s v="SL253@tidalwaveautospa.com"/>
    <x v="0"/>
  </r>
  <r>
    <x v="249"/>
    <x v="785"/>
    <n v="359.24"/>
    <x v="41"/>
    <x v="9"/>
    <m/>
    <x v="1"/>
    <x v="1"/>
    <x v="0"/>
    <s v="SL253@tidalwaveautospa.com"/>
    <x v="2"/>
  </r>
  <r>
    <x v="249"/>
    <x v="785"/>
    <n v="359.24"/>
    <x v="41"/>
    <x v="9"/>
    <m/>
    <x v="1"/>
    <x v="1"/>
    <x v="0"/>
    <s v="SL253@tidalwaveautospa.com"/>
    <x v="7"/>
  </r>
  <r>
    <x v="249"/>
    <x v="785"/>
    <n v="35.619999999999997"/>
    <x v="32"/>
    <x v="10"/>
    <m/>
    <x v="1"/>
    <x v="1"/>
    <x v="0"/>
    <s v="SL253@tidalwaveautospa.com"/>
    <x v="0"/>
  </r>
  <r>
    <x v="249"/>
    <x v="785"/>
    <n v="29.32"/>
    <x v="25"/>
    <x v="10"/>
    <m/>
    <x v="1"/>
    <x v="1"/>
    <x v="0"/>
    <s v="SL253@tidalwaveautospa.com"/>
    <x v="0"/>
  </r>
  <r>
    <x v="249"/>
    <x v="785"/>
    <n v="17.72"/>
    <x v="25"/>
    <x v="10"/>
    <m/>
    <x v="1"/>
    <x v="1"/>
    <x v="0"/>
    <s v="SL253@tidalwaveautospa.com"/>
    <x v="0"/>
  </r>
  <r>
    <x v="249"/>
    <x v="785"/>
    <n v="6.98"/>
    <x v="25"/>
    <x v="10"/>
    <m/>
    <x v="1"/>
    <x v="1"/>
    <x v="0"/>
    <s v="SL253@tidalwaveautospa.com"/>
    <x v="0"/>
  </r>
  <r>
    <x v="249"/>
    <x v="785"/>
    <n v="19.440000000000001"/>
    <x v="26"/>
    <x v="10"/>
    <m/>
    <x v="1"/>
    <x v="1"/>
    <x v="0"/>
    <s v="SL253@tidalwaveautospa.com"/>
    <x v="0"/>
  </r>
  <r>
    <x v="250"/>
    <x v="786"/>
    <n v="936.86"/>
    <x v="8"/>
    <x v="5"/>
    <m/>
    <x v="41"/>
    <x v="3"/>
    <x v="0"/>
    <s v="kristin.balcerzak@twavelead.com"/>
    <x v="1"/>
  </r>
  <r>
    <x v="250"/>
    <x v="787"/>
    <n v="726.91"/>
    <x v="20"/>
    <x v="5"/>
    <m/>
    <x v="41"/>
    <x v="3"/>
    <x v="0"/>
    <s v="kristin.balcerzak@twavelead.com"/>
    <x v="2"/>
  </r>
  <r>
    <x v="251"/>
    <x v="788"/>
    <n v="10.91"/>
    <x v="33"/>
    <x v="4"/>
    <m/>
    <x v="27"/>
    <x v="1"/>
    <x v="0"/>
    <s v="kristina.callow@tidalwaveautospa.com"/>
    <x v="1"/>
  </r>
  <r>
    <x v="251"/>
    <x v="788"/>
    <n v="54.92"/>
    <x v="125"/>
    <x v="4"/>
    <m/>
    <x v="27"/>
    <x v="1"/>
    <x v="0"/>
    <s v="kristina.callow@tidalwaveautospa.com"/>
    <x v="1"/>
  </r>
  <r>
    <x v="251"/>
    <x v="789"/>
    <n v="50"/>
    <x v="6"/>
    <x v="4"/>
    <m/>
    <x v="27"/>
    <x v="1"/>
    <x v="0"/>
    <s v="kristina.callow@tidalwaveautospa.com"/>
    <x v="4"/>
  </r>
  <r>
    <x v="251"/>
    <x v="789"/>
    <n v="478.13"/>
    <x v="7"/>
    <x v="10"/>
    <m/>
    <x v="27"/>
    <x v="1"/>
    <x v="0"/>
    <s v="kristina.callow@tidalwaveautospa.com"/>
    <x v="4"/>
  </r>
  <r>
    <x v="251"/>
    <x v="790"/>
    <n v="623.5"/>
    <x v="59"/>
    <x v="5"/>
    <m/>
    <x v="27"/>
    <x v="3"/>
    <x v="0"/>
    <s v="kristina.callow@tidalwaveautospa.com"/>
    <x v="1"/>
  </r>
  <r>
    <x v="251"/>
    <x v="789"/>
    <n v="58.78"/>
    <x v="186"/>
    <x v="4"/>
    <m/>
    <x v="27"/>
    <x v="1"/>
    <x v="0"/>
    <s v="kristina.callow@tidalwaveautospa.com"/>
    <x v="4"/>
  </r>
  <r>
    <x v="251"/>
    <x v="789"/>
    <n v="110.29"/>
    <x v="186"/>
    <x v="10"/>
    <m/>
    <x v="27"/>
    <x v="1"/>
    <x v="0"/>
    <s v="kristina.callow@tidalwaveautospa.com"/>
    <x v="4"/>
  </r>
  <r>
    <x v="251"/>
    <x v="789"/>
    <n v="110.29"/>
    <x v="186"/>
    <x v="2"/>
    <m/>
    <x v="27"/>
    <x v="1"/>
    <x v="0"/>
    <s v="kristina.callow@tidalwaveautospa.com"/>
    <x v="8"/>
  </r>
  <r>
    <x v="251"/>
    <x v="789"/>
    <n v="44.15"/>
    <x v="206"/>
    <x v="4"/>
    <m/>
    <x v="27"/>
    <x v="1"/>
    <x v="0"/>
    <s v="kristina.callow@tidalwaveautospa.com"/>
    <x v="4"/>
  </r>
  <r>
    <x v="251"/>
    <x v="791"/>
    <n v="41.4"/>
    <x v="234"/>
    <x v="4"/>
    <m/>
    <x v="27"/>
    <x v="1"/>
    <x v="0"/>
    <s v="kristina.callow@tidalwaveautospa.com"/>
    <x v="11"/>
  </r>
  <r>
    <x v="252"/>
    <x v="792"/>
    <n v="488.12"/>
    <x v="101"/>
    <x v="0"/>
    <m/>
    <x v="0"/>
    <x v="0"/>
    <x v="0"/>
    <s v=""/>
    <x v="0"/>
  </r>
  <r>
    <x v="253"/>
    <x v="793"/>
    <n v="338.8"/>
    <x v="93"/>
    <x v="1"/>
    <m/>
    <x v="7"/>
    <x v="1"/>
    <x v="0"/>
    <s v="SL28@tidalwaveautospa.com"/>
    <x v="0"/>
  </r>
  <r>
    <x v="253"/>
    <x v="793"/>
    <n v="338.8"/>
    <x v="93"/>
    <x v="1"/>
    <m/>
    <x v="7"/>
    <x v="1"/>
    <x v="0"/>
    <s v="SL28@tidalwaveautospa.com"/>
    <x v="0"/>
  </r>
  <r>
    <x v="253"/>
    <x v="793"/>
    <n v="338.8"/>
    <x v="93"/>
    <x v="1"/>
    <m/>
    <x v="7"/>
    <x v="1"/>
    <x v="0"/>
    <s v="SL28@tidalwaveautospa.com"/>
    <x v="0"/>
  </r>
  <r>
    <x v="253"/>
    <x v="793"/>
    <n v="1293.69"/>
    <x v="252"/>
    <x v="8"/>
    <m/>
    <x v="7"/>
    <x v="1"/>
    <x v="0"/>
    <s v="SL28@tidalwaveautospa.com"/>
    <x v="0"/>
  </r>
  <r>
    <x v="253"/>
    <x v="794"/>
    <n v="696.07"/>
    <x v="299"/>
    <x v="8"/>
    <m/>
    <x v="7"/>
    <x v="2"/>
    <x v="0"/>
    <s v="SL28@tidalwaveautospa.com"/>
    <x v="0"/>
  </r>
  <r>
    <x v="253"/>
    <x v="794"/>
    <n v="301.85000000000002"/>
    <x v="328"/>
    <x v="8"/>
    <m/>
    <x v="7"/>
    <x v="2"/>
    <x v="0"/>
    <s v="SL28@tidalwaveautospa.com"/>
    <x v="0"/>
  </r>
  <r>
    <x v="253"/>
    <x v="795"/>
    <n v="132.25"/>
    <x v="250"/>
    <x v="1"/>
    <m/>
    <x v="7"/>
    <x v="2"/>
    <x v="0"/>
    <s v="SL28@tidalwaveautospa.com"/>
    <x v="0"/>
  </r>
  <r>
    <x v="253"/>
    <x v="796"/>
    <n v="103.21"/>
    <x v="42"/>
    <x v="2"/>
    <m/>
    <x v="7"/>
    <x v="1"/>
    <x v="0"/>
    <s v="SL28@tidalwaveautospa.com"/>
    <x v="0"/>
  </r>
  <r>
    <x v="253"/>
    <x v="796"/>
    <n v="103.21"/>
    <x v="42"/>
    <x v="2"/>
    <m/>
    <x v="7"/>
    <x v="1"/>
    <x v="0"/>
    <s v="SL28@tidalwaveautospa.com"/>
    <x v="11"/>
  </r>
  <r>
    <x v="254"/>
    <x v="797"/>
    <n v="5.65"/>
    <x v="45"/>
    <x v="10"/>
    <m/>
    <x v="20"/>
    <x v="1"/>
    <x v="0"/>
    <s v="SL107@tidalwaveautospa.com"/>
    <x v="4"/>
  </r>
  <r>
    <x v="254"/>
    <x v="797"/>
    <n v="107.01"/>
    <x v="17"/>
    <x v="3"/>
    <m/>
    <x v="20"/>
    <x v="1"/>
    <x v="0"/>
    <s v="SL107@tidalwaveautospa.com"/>
    <x v="4"/>
  </r>
  <r>
    <x v="254"/>
    <x v="797"/>
    <n v="92.06"/>
    <x v="58"/>
    <x v="10"/>
    <m/>
    <x v="20"/>
    <x v="1"/>
    <x v="0"/>
    <s v="SL107@tidalwaveautospa.com"/>
    <x v="4"/>
  </r>
  <r>
    <x v="255"/>
    <x v="798"/>
    <n v="344.83"/>
    <x v="74"/>
    <x v="1"/>
    <m/>
    <x v="26"/>
    <x v="0"/>
    <x v="0"/>
    <s v="SL31@tidalwaveautospa.com"/>
    <x v="0"/>
  </r>
  <r>
    <x v="255"/>
    <x v="799"/>
    <n v="126.39"/>
    <x v="161"/>
    <x v="1"/>
    <m/>
    <x v="26"/>
    <x v="0"/>
    <x v="0"/>
    <s v="SL31@tidalwaveautospa.com"/>
    <x v="0"/>
  </r>
  <r>
    <x v="255"/>
    <x v="800"/>
    <n v="155.12"/>
    <x v="77"/>
    <x v="0"/>
    <m/>
    <x v="26"/>
    <x v="2"/>
    <x v="0"/>
    <s v="SL31@tidalwaveautospa.com"/>
    <x v="0"/>
  </r>
  <r>
    <x v="255"/>
    <x v="800"/>
    <n v="226.45"/>
    <x v="128"/>
    <x v="1"/>
    <m/>
    <x v="26"/>
    <x v="2"/>
    <x v="0"/>
    <s v="SL31@tidalwaveautospa.com"/>
    <x v="0"/>
  </r>
  <r>
    <x v="255"/>
    <x v="800"/>
    <n v="130.69999999999999"/>
    <x v="197"/>
    <x v="1"/>
    <m/>
    <x v="26"/>
    <x v="2"/>
    <x v="0"/>
    <s v="SL31@tidalwaveautospa.com"/>
    <x v="0"/>
  </r>
  <r>
    <x v="255"/>
    <x v="801"/>
    <n v="130.69999999999999"/>
    <x v="197"/>
    <x v="3"/>
    <m/>
    <x v="26"/>
    <x v="1"/>
    <x v="0"/>
    <s v="SL31@tidalwaveautospa.com"/>
    <x v="12"/>
  </r>
  <r>
    <x v="255"/>
    <x v="801"/>
    <n v="130.69999999999999"/>
    <x v="197"/>
    <x v="3"/>
    <m/>
    <x v="26"/>
    <x v="1"/>
    <x v="0"/>
    <s v="SL31@tidalwaveautospa.com"/>
    <x v="2"/>
  </r>
  <r>
    <x v="255"/>
    <x v="801"/>
    <n v="52.25"/>
    <x v="10"/>
    <x v="4"/>
    <m/>
    <x v="26"/>
    <x v="1"/>
    <x v="0"/>
    <s v="SL31@tidalwaveautospa.com"/>
    <x v="12"/>
  </r>
  <r>
    <x v="255"/>
    <x v="801"/>
    <n v="52.25"/>
    <x v="10"/>
    <x v="4"/>
    <m/>
    <x v="26"/>
    <x v="1"/>
    <x v="0"/>
    <s v="SL31@tidalwaveautospa.com"/>
    <x v="2"/>
  </r>
  <r>
    <x v="255"/>
    <x v="801"/>
    <n v="59.76"/>
    <x v="106"/>
    <x v="0"/>
    <m/>
    <x v="26"/>
    <x v="1"/>
    <x v="0"/>
    <s v="SL31@tidalwaveautospa.com"/>
    <x v="12"/>
  </r>
  <r>
    <x v="255"/>
    <x v="801"/>
    <n v="27.86"/>
    <x v="106"/>
    <x v="3"/>
    <m/>
    <x v="26"/>
    <x v="1"/>
    <x v="0"/>
    <s v="SL31@tidalwaveautospa.com"/>
    <x v="12"/>
  </r>
  <r>
    <x v="255"/>
    <x v="801"/>
    <n v="59.76"/>
    <x v="106"/>
    <x v="0"/>
    <m/>
    <x v="26"/>
    <x v="1"/>
    <x v="0"/>
    <s v="SL31@tidalwaveautospa.com"/>
    <x v="2"/>
  </r>
  <r>
    <x v="255"/>
    <x v="801"/>
    <n v="27.86"/>
    <x v="106"/>
    <x v="3"/>
    <m/>
    <x v="26"/>
    <x v="1"/>
    <x v="0"/>
    <s v="SL31@tidalwaveautospa.com"/>
    <x v="2"/>
  </r>
  <r>
    <x v="255"/>
    <x v="801"/>
    <n v="20.7"/>
    <x v="18"/>
    <x v="3"/>
    <m/>
    <x v="26"/>
    <x v="1"/>
    <x v="0"/>
    <s v="SL31@tidalwaveautospa.com"/>
    <x v="12"/>
  </r>
  <r>
    <x v="255"/>
    <x v="801"/>
    <n v="20.7"/>
    <x v="18"/>
    <x v="3"/>
    <m/>
    <x v="26"/>
    <x v="1"/>
    <x v="0"/>
    <s v="SL31@tidalwaveautospa.com"/>
    <x v="2"/>
  </r>
  <r>
    <x v="255"/>
    <x v="801"/>
    <n v="110.64"/>
    <x v="144"/>
    <x v="3"/>
    <m/>
    <x v="26"/>
    <x v="1"/>
    <x v="0"/>
    <s v="SL31@tidalwaveautospa.com"/>
    <x v="12"/>
  </r>
  <r>
    <x v="255"/>
    <x v="801"/>
    <n v="110.64"/>
    <x v="144"/>
    <x v="3"/>
    <m/>
    <x v="26"/>
    <x v="1"/>
    <x v="0"/>
    <s v="SL31@tidalwaveautospa.com"/>
    <x v="2"/>
  </r>
  <r>
    <x v="255"/>
    <x v="801"/>
    <n v="21.21"/>
    <x v="26"/>
    <x v="2"/>
    <m/>
    <x v="26"/>
    <x v="1"/>
    <x v="0"/>
    <s v="SL31@tidalwaveautospa.com"/>
    <x v="12"/>
  </r>
  <r>
    <x v="255"/>
    <x v="801"/>
    <n v="21.21"/>
    <x v="26"/>
    <x v="2"/>
    <m/>
    <x v="26"/>
    <x v="1"/>
    <x v="0"/>
    <s v="SL31@tidalwaveautospa.com"/>
    <x v="2"/>
  </r>
  <r>
    <x v="255"/>
    <x v="802"/>
    <n v="78.14"/>
    <x v="7"/>
    <x v="2"/>
    <m/>
    <x v="26"/>
    <x v="1"/>
    <x v="0"/>
    <s v="SL31@tidalwaveautospa.com"/>
    <x v="2"/>
  </r>
  <r>
    <x v="256"/>
    <x v="803"/>
    <n v="42.76"/>
    <x v="103"/>
    <x v="13"/>
    <m/>
    <x v="3"/>
    <x v="1"/>
    <x v="0"/>
    <s v="kyle.rovansek@tidalwaveautospa.com"/>
    <x v="0"/>
  </r>
  <r>
    <x v="256"/>
    <x v="803"/>
    <s v="19 items"/>
    <x v="329"/>
    <x v="13"/>
    <m/>
    <x v="3"/>
    <x v="1"/>
    <x v="0"/>
    <s v="kyle.rovansek@tidalwaveautospa.com"/>
    <x v="0"/>
  </r>
  <r>
    <x v="256"/>
    <x v="804"/>
    <n v="609.1"/>
    <x v="120"/>
    <x v="9"/>
    <m/>
    <x v="3"/>
    <x v="1"/>
    <x v="0"/>
    <s v="kyle.rovansek@tidalwaveautospa.com"/>
    <x v="0"/>
  </r>
  <r>
    <x v="256"/>
    <x v="804"/>
    <n v="733.79"/>
    <x v="62"/>
    <x v="9"/>
    <m/>
    <x v="3"/>
    <x v="1"/>
    <x v="0"/>
    <s v="kyle.rovansek@tidalwaveautospa.com"/>
    <x v="0"/>
  </r>
  <r>
    <x v="256"/>
    <x v="805"/>
    <n v="327"/>
    <x v="35"/>
    <x v="5"/>
    <m/>
    <x v="3"/>
    <x v="3"/>
    <x v="0"/>
    <s v="kyle.rovansek@tidalwaveautospa.com"/>
    <x v="11"/>
  </r>
  <r>
    <x v="257"/>
    <x v="806"/>
    <n v="193.63"/>
    <x v="55"/>
    <x v="2"/>
    <m/>
    <x v="1"/>
    <x v="1"/>
    <x v="0"/>
    <s v="SL164@tidalwaveautospa.com"/>
    <x v="0"/>
  </r>
  <r>
    <x v="257"/>
    <x v="806"/>
    <n v="259.19"/>
    <x v="33"/>
    <x v="1"/>
    <m/>
    <x v="1"/>
    <x v="1"/>
    <x v="0"/>
    <s v="SL164@tidalwaveautospa.com"/>
    <x v="0"/>
  </r>
  <r>
    <x v="257"/>
    <x v="806"/>
    <n v="259.19"/>
    <x v="33"/>
    <x v="2"/>
    <m/>
    <x v="1"/>
    <x v="1"/>
    <x v="0"/>
    <s v="SL164@tidalwaveautospa.com"/>
    <x v="0"/>
  </r>
  <r>
    <x v="258"/>
    <x v="807"/>
    <n v="4698.54"/>
    <x v="330"/>
    <x v="5"/>
    <m/>
    <x v="27"/>
    <x v="3"/>
    <x v="0"/>
    <s v="lauren.nix@twavelead.com"/>
    <x v="11"/>
  </r>
  <r>
    <x v="259"/>
    <x v="808"/>
    <n v="414.69"/>
    <x v="28"/>
    <x v="0"/>
    <m/>
    <x v="45"/>
    <x v="0"/>
    <x v="0"/>
    <s v="laurie.chrisner@twavelead.com"/>
    <x v="0"/>
  </r>
  <r>
    <x v="259"/>
    <x v="809"/>
    <n v="-402.71"/>
    <x v="28"/>
    <x v="10"/>
    <m/>
    <x v="45"/>
    <x v="1"/>
    <x v="0"/>
    <s v="laurie.chrisner@twavelead.com"/>
    <x v="4"/>
  </r>
  <r>
    <x v="260"/>
    <x v="810"/>
    <n v="1012.09"/>
    <x v="17"/>
    <x v="10"/>
    <m/>
    <x v="5"/>
    <x v="1"/>
    <x v="0"/>
    <s v="SL146@tidalwaveautospa.com"/>
    <x v="0"/>
  </r>
  <r>
    <x v="260"/>
    <x v="810"/>
    <n v="249.46"/>
    <x v="3"/>
    <x v="3"/>
    <m/>
    <x v="5"/>
    <x v="1"/>
    <x v="0"/>
    <s v="SL146@tidalwaveautospa.com"/>
    <x v="0"/>
  </r>
  <r>
    <x v="260"/>
    <x v="810"/>
    <n v="58.8"/>
    <x v="19"/>
    <x v="19"/>
    <m/>
    <x v="5"/>
    <x v="1"/>
    <x v="0"/>
    <s v="SL146@tidalwaveautospa.com"/>
    <x v="0"/>
  </r>
  <r>
    <x v="260"/>
    <x v="811"/>
    <n v="154.66999999999999"/>
    <x v="59"/>
    <x v="2"/>
    <m/>
    <x v="5"/>
    <x v="1"/>
    <x v="0"/>
    <s v="SL146@tidalwaveautospa.com"/>
    <x v="5"/>
  </r>
  <r>
    <x v="260"/>
    <x v="811"/>
    <n v="13.49"/>
    <x v="8"/>
    <x v="4"/>
    <m/>
    <x v="5"/>
    <x v="1"/>
    <x v="0"/>
    <s v="SL146@tidalwaveautospa.com"/>
    <x v="5"/>
  </r>
  <r>
    <x v="261"/>
    <x v="812"/>
    <s v="3 items"/>
    <x v="331"/>
    <x v="9"/>
    <m/>
    <x v="7"/>
    <x v="1"/>
    <x v="0"/>
    <s v="SL49@tidalwaveautospa.com"/>
    <x v="0"/>
  </r>
  <r>
    <x v="261"/>
    <x v="813"/>
    <n v="507.65"/>
    <x v="332"/>
    <x v="0"/>
    <m/>
    <x v="7"/>
    <x v="1"/>
    <x v="0"/>
    <s v="SL49@tidalwaveautospa.com"/>
    <x v="0"/>
  </r>
  <r>
    <x v="261"/>
    <x v="813"/>
    <n v="507.66"/>
    <x v="333"/>
    <x v="0"/>
    <m/>
    <x v="7"/>
    <x v="1"/>
    <x v="0"/>
    <s v="SL49@tidalwaveautospa.com"/>
    <x v="0"/>
  </r>
  <r>
    <x v="261"/>
    <x v="813"/>
    <n v="464.18"/>
    <x v="214"/>
    <x v="0"/>
    <m/>
    <x v="7"/>
    <x v="1"/>
    <x v="0"/>
    <s v="SL49@tidalwaveautospa.com"/>
    <x v="0"/>
  </r>
  <r>
    <x v="261"/>
    <x v="814"/>
    <n v="117.68"/>
    <x v="222"/>
    <x v="1"/>
    <m/>
    <x v="7"/>
    <x v="1"/>
    <x v="0"/>
    <s v="SL49@tidalwaveautospa.com"/>
    <x v="0"/>
  </r>
  <r>
    <x v="261"/>
    <x v="814"/>
    <n v="297.76"/>
    <x v="173"/>
    <x v="9"/>
    <m/>
    <x v="7"/>
    <x v="1"/>
    <x v="0"/>
    <s v="SL49@tidalwaveautospa.com"/>
    <x v="0"/>
  </r>
  <r>
    <x v="261"/>
    <x v="814"/>
    <n v="85.03"/>
    <x v="334"/>
    <x v="9"/>
    <m/>
    <x v="7"/>
    <x v="1"/>
    <x v="0"/>
    <s v="SL49@tidalwaveautospa.com"/>
    <x v="0"/>
  </r>
  <r>
    <x v="261"/>
    <x v="814"/>
    <n v="131.66999999999999"/>
    <x v="306"/>
    <x v="9"/>
    <m/>
    <x v="7"/>
    <x v="1"/>
    <x v="0"/>
    <s v="SL49@tidalwaveautospa.com"/>
    <x v="0"/>
  </r>
  <r>
    <x v="261"/>
    <x v="815"/>
    <n v="77.08"/>
    <x v="216"/>
    <x v="9"/>
    <m/>
    <x v="7"/>
    <x v="1"/>
    <x v="0"/>
    <s v="SL49@tidalwaveautospa.com"/>
    <x v="0"/>
  </r>
  <r>
    <x v="261"/>
    <x v="815"/>
    <n v="399.2"/>
    <x v="86"/>
    <x v="9"/>
    <m/>
    <x v="7"/>
    <x v="1"/>
    <x v="0"/>
    <s v="SL49@tidalwaveautospa.com"/>
    <x v="0"/>
  </r>
  <r>
    <x v="261"/>
    <x v="815"/>
    <n v="117.68"/>
    <x v="279"/>
    <x v="9"/>
    <m/>
    <x v="7"/>
    <x v="1"/>
    <x v="0"/>
    <s v="SL49@tidalwaveautospa.com"/>
    <x v="0"/>
  </r>
  <r>
    <x v="261"/>
    <x v="816"/>
    <n v="104.9"/>
    <x v="44"/>
    <x v="2"/>
    <m/>
    <x v="7"/>
    <x v="1"/>
    <x v="0"/>
    <s v="SL49@tidalwaveautospa.com"/>
    <x v="0"/>
  </r>
  <r>
    <x v="261"/>
    <x v="816"/>
    <n v="104.9"/>
    <x v="44"/>
    <x v="2"/>
    <m/>
    <x v="7"/>
    <x v="1"/>
    <x v="0"/>
    <s v="SL49@tidalwaveautospa.com"/>
    <x v="0"/>
  </r>
  <r>
    <x v="261"/>
    <x v="816"/>
    <n v="104.9"/>
    <x v="44"/>
    <x v="12"/>
    <m/>
    <x v="7"/>
    <x v="1"/>
    <x v="0"/>
    <s v="SL49@tidalwaveautospa.com"/>
    <x v="9"/>
  </r>
  <r>
    <x v="261"/>
    <x v="816"/>
    <n v="104.9"/>
    <x v="44"/>
    <x v="12"/>
    <m/>
    <x v="7"/>
    <x v="1"/>
    <x v="0"/>
    <s v="SL49@tidalwaveautospa.com"/>
    <x v="1"/>
  </r>
  <r>
    <x v="261"/>
    <x v="816"/>
    <n v="125.87"/>
    <x v="29"/>
    <x v="1"/>
    <m/>
    <x v="7"/>
    <x v="2"/>
    <x v="0"/>
    <s v="SL49@tidalwaveautospa.com"/>
    <x v="0"/>
  </r>
  <r>
    <x v="261"/>
    <x v="817"/>
    <n v="250.71"/>
    <x v="29"/>
    <x v="1"/>
    <m/>
    <x v="7"/>
    <x v="2"/>
    <x v="0"/>
    <s v="SL49@tidalwaveautospa.com"/>
    <x v="0"/>
  </r>
  <r>
    <x v="261"/>
    <x v="816"/>
    <n v="807.77"/>
    <x v="25"/>
    <x v="2"/>
    <m/>
    <x v="7"/>
    <x v="1"/>
    <x v="0"/>
    <s v="SL49@tidalwaveautospa.com"/>
    <x v="0"/>
  </r>
  <r>
    <x v="261"/>
    <x v="816"/>
    <n v="807.77"/>
    <x v="25"/>
    <x v="2"/>
    <m/>
    <x v="7"/>
    <x v="1"/>
    <x v="0"/>
    <s v="SL49@tidalwaveautospa.com"/>
    <x v="0"/>
  </r>
  <r>
    <x v="261"/>
    <x v="816"/>
    <n v="807.77"/>
    <x v="25"/>
    <x v="12"/>
    <m/>
    <x v="7"/>
    <x v="1"/>
    <x v="0"/>
    <s v="SL49@tidalwaveautospa.com"/>
    <x v="9"/>
  </r>
  <r>
    <x v="261"/>
    <x v="816"/>
    <n v="807.77"/>
    <x v="25"/>
    <x v="12"/>
    <m/>
    <x v="7"/>
    <x v="1"/>
    <x v="0"/>
    <s v="SL49@tidalwaveautospa.com"/>
    <x v="1"/>
  </r>
  <r>
    <x v="261"/>
    <x v="818"/>
    <n v="65.17"/>
    <x v="26"/>
    <x v="12"/>
    <m/>
    <x v="7"/>
    <x v="1"/>
    <x v="0"/>
    <s v="SL49@tidalwaveautospa.com"/>
    <x v="6"/>
  </r>
  <r>
    <x v="261"/>
    <x v="818"/>
    <n v="33.82"/>
    <x v="166"/>
    <x v="12"/>
    <m/>
    <x v="7"/>
    <x v="1"/>
    <x v="0"/>
    <s v="SL49@tidalwaveautospa.com"/>
    <x v="6"/>
  </r>
  <r>
    <x v="261"/>
    <x v="818"/>
    <n v="38.72"/>
    <x v="188"/>
    <x v="12"/>
    <m/>
    <x v="7"/>
    <x v="1"/>
    <x v="0"/>
    <s v="SL49@tidalwaveautospa.com"/>
    <x v="6"/>
  </r>
  <r>
    <x v="262"/>
    <x v="819"/>
    <n v="50.31"/>
    <x v="2"/>
    <x v="6"/>
    <m/>
    <x v="47"/>
    <x v="4"/>
    <x v="0"/>
    <s v="ASL15@tidalwaveautospa.com"/>
    <x v="12"/>
  </r>
  <r>
    <x v="262"/>
    <x v="819"/>
    <n v="66.89"/>
    <x v="79"/>
    <x v="6"/>
    <m/>
    <x v="47"/>
    <x v="4"/>
    <x v="0"/>
    <s v="ASL15@tidalwaveautospa.com"/>
    <x v="12"/>
  </r>
  <r>
    <x v="262"/>
    <x v="820"/>
    <n v="65.180000000000007"/>
    <x v="166"/>
    <x v="6"/>
    <m/>
    <x v="47"/>
    <x v="4"/>
    <x v="0"/>
    <s v="ASL15@tidalwaveautospa.com"/>
    <x v="1"/>
  </r>
  <r>
    <x v="263"/>
    <x v="821"/>
    <n v="48.84"/>
    <x v="172"/>
    <x v="3"/>
    <m/>
    <x v="48"/>
    <x v="1"/>
    <x v="0"/>
    <s v="SL51@tidalwaveautospa.com"/>
    <x v="0"/>
  </r>
  <r>
    <x v="263"/>
    <x v="821"/>
    <n v="224.93"/>
    <x v="22"/>
    <x v="1"/>
    <m/>
    <x v="48"/>
    <x v="1"/>
    <x v="0"/>
    <s v="SL51@tidalwaveautospa.com"/>
    <x v="0"/>
  </r>
  <r>
    <x v="263"/>
    <x v="821"/>
    <n v="114.9"/>
    <x v="51"/>
    <x v="3"/>
    <m/>
    <x v="48"/>
    <x v="1"/>
    <x v="0"/>
    <s v="SL51@tidalwaveautospa.com"/>
    <x v="0"/>
  </r>
  <r>
    <x v="263"/>
    <x v="821"/>
    <n v="114.9"/>
    <x v="51"/>
    <x v="2"/>
    <m/>
    <x v="48"/>
    <x v="1"/>
    <x v="0"/>
    <s v="SL51@tidalwaveautospa.com"/>
    <x v="0"/>
  </r>
  <r>
    <x v="263"/>
    <x v="821"/>
    <n v="114.9"/>
    <x v="51"/>
    <x v="2"/>
    <m/>
    <x v="48"/>
    <x v="1"/>
    <x v="0"/>
    <s v="SL51@tidalwaveautospa.com"/>
    <x v="4"/>
  </r>
  <r>
    <x v="263"/>
    <x v="821"/>
    <n v="10.69"/>
    <x v="185"/>
    <x v="10"/>
    <m/>
    <x v="48"/>
    <x v="1"/>
    <x v="0"/>
    <s v="SL51@tidalwaveautospa.com"/>
    <x v="0"/>
  </r>
  <r>
    <x v="263"/>
    <x v="821"/>
    <n v="169.58"/>
    <x v="17"/>
    <x v="10"/>
    <m/>
    <x v="48"/>
    <x v="1"/>
    <x v="0"/>
    <s v="SL51@tidalwaveautospa.com"/>
    <x v="0"/>
  </r>
  <r>
    <x v="263"/>
    <x v="822"/>
    <n v="12.02"/>
    <x v="24"/>
    <x v="10"/>
    <m/>
    <x v="48"/>
    <x v="1"/>
    <x v="0"/>
    <s v="SL51@tidalwaveautospa.com"/>
    <x v="4"/>
  </r>
  <r>
    <x v="263"/>
    <x v="822"/>
    <n v="52.5"/>
    <x v="19"/>
    <x v="2"/>
    <m/>
    <x v="48"/>
    <x v="1"/>
    <x v="0"/>
    <s v="SL51@tidalwaveautospa.com"/>
    <x v="4"/>
  </r>
  <r>
    <x v="263"/>
    <x v="822"/>
    <n v="48.41"/>
    <x v="205"/>
    <x v="2"/>
    <m/>
    <x v="48"/>
    <x v="1"/>
    <x v="0"/>
    <s v="SL51@tidalwaveautospa.com"/>
    <x v="4"/>
  </r>
  <r>
    <x v="264"/>
    <x v="823"/>
    <n v="229.35"/>
    <x v="325"/>
    <x v="1"/>
    <m/>
    <x v="7"/>
    <x v="1"/>
    <x v="0"/>
    <s v="SL63@tidalwaveautospa.com"/>
    <x v="0"/>
  </r>
  <r>
    <x v="264"/>
    <x v="823"/>
    <n v="486.9"/>
    <x v="252"/>
    <x v="16"/>
    <m/>
    <x v="7"/>
    <x v="1"/>
    <x v="0"/>
    <s v="SL63@tidalwaveautospa.com"/>
    <x v="0"/>
  </r>
  <r>
    <x v="264"/>
    <x v="823"/>
    <n v="260.57"/>
    <x v="0"/>
    <x v="1"/>
    <m/>
    <x v="7"/>
    <x v="1"/>
    <x v="0"/>
    <s v="SL63@tidalwaveautospa.com"/>
    <x v="0"/>
  </r>
  <r>
    <x v="264"/>
    <x v="824"/>
    <n v="127.24"/>
    <x v="38"/>
    <x v="2"/>
    <m/>
    <x v="7"/>
    <x v="1"/>
    <x v="0"/>
    <s v="SL63@tidalwaveautospa.com"/>
    <x v="0"/>
  </r>
  <r>
    <x v="264"/>
    <x v="824"/>
    <n v="208.39"/>
    <x v="24"/>
    <x v="3"/>
    <m/>
    <x v="7"/>
    <x v="1"/>
    <x v="0"/>
    <s v="SL63@tidalwaveautospa.com"/>
    <x v="0"/>
  </r>
  <r>
    <x v="264"/>
    <x v="824"/>
    <n v="231.28"/>
    <x v="3"/>
    <x v="3"/>
    <m/>
    <x v="7"/>
    <x v="1"/>
    <x v="0"/>
    <s v="SL63@tidalwaveautospa.com"/>
    <x v="0"/>
  </r>
  <r>
    <x v="264"/>
    <x v="824"/>
    <n v="145.30000000000001"/>
    <x v="19"/>
    <x v="3"/>
    <m/>
    <x v="7"/>
    <x v="1"/>
    <x v="0"/>
    <s v="SL63@tidalwaveautospa.com"/>
    <x v="0"/>
  </r>
  <r>
    <x v="264"/>
    <x v="824"/>
    <n v="75.760000000000005"/>
    <x v="32"/>
    <x v="3"/>
    <m/>
    <x v="7"/>
    <x v="1"/>
    <x v="0"/>
    <s v="SL63@tidalwaveautospa.com"/>
    <x v="0"/>
  </r>
  <r>
    <x v="264"/>
    <x v="824"/>
    <n v="174.41"/>
    <x v="32"/>
    <x v="2"/>
    <m/>
    <x v="7"/>
    <x v="1"/>
    <x v="0"/>
    <s v="SL63@tidalwaveautospa.com"/>
    <x v="0"/>
  </r>
  <r>
    <x v="264"/>
    <x v="824"/>
    <n v="54.35"/>
    <x v="26"/>
    <x v="2"/>
    <m/>
    <x v="7"/>
    <x v="1"/>
    <x v="0"/>
    <s v="SL63@tidalwaveautospa.com"/>
    <x v="0"/>
  </r>
  <r>
    <x v="264"/>
    <x v="825"/>
    <n v="331.94"/>
    <x v="114"/>
    <x v="12"/>
    <m/>
    <x v="7"/>
    <x v="1"/>
    <x v="0"/>
    <s v="SL63@tidalwaveautospa.com"/>
    <x v="12"/>
  </r>
  <r>
    <x v="265"/>
    <x v="826"/>
    <n v="599.37"/>
    <x v="108"/>
    <x v="16"/>
    <m/>
    <x v="15"/>
    <x v="1"/>
    <x v="0"/>
    <s v="SL90@tidalwaveautospa.com"/>
    <x v="0"/>
  </r>
  <r>
    <x v="265"/>
    <x v="827"/>
    <n v="832.58"/>
    <x v="270"/>
    <x v="16"/>
    <m/>
    <x v="15"/>
    <x v="1"/>
    <x v="0"/>
    <s v="SL90@tidalwaveautospa.com"/>
    <x v="0"/>
  </r>
  <r>
    <x v="265"/>
    <x v="827"/>
    <n v="32.44"/>
    <x v="335"/>
    <x v="16"/>
    <m/>
    <x v="15"/>
    <x v="1"/>
    <x v="0"/>
    <s v="SL90@tidalwaveautospa.com"/>
    <x v="0"/>
  </r>
  <r>
    <x v="265"/>
    <x v="827"/>
    <n v="496.27"/>
    <x v="335"/>
    <x v="16"/>
    <m/>
    <x v="15"/>
    <x v="1"/>
    <x v="0"/>
    <s v="SL90@tidalwaveautospa.com"/>
    <x v="0"/>
  </r>
  <r>
    <x v="265"/>
    <x v="827"/>
    <n v="46.82"/>
    <x v="214"/>
    <x v="16"/>
    <m/>
    <x v="15"/>
    <x v="1"/>
    <x v="0"/>
    <s v="SL90@tidalwaveautospa.com"/>
    <x v="0"/>
  </r>
  <r>
    <x v="265"/>
    <x v="827"/>
    <n v="217.38"/>
    <x v="214"/>
    <x v="16"/>
    <m/>
    <x v="15"/>
    <x v="1"/>
    <x v="0"/>
    <s v="SL90@tidalwaveautospa.com"/>
    <x v="0"/>
  </r>
  <r>
    <x v="265"/>
    <x v="827"/>
    <n v="41.16"/>
    <x v="271"/>
    <x v="16"/>
    <m/>
    <x v="15"/>
    <x v="1"/>
    <x v="0"/>
    <s v="SL90@tidalwaveautospa.com"/>
    <x v="0"/>
  </r>
  <r>
    <x v="265"/>
    <x v="827"/>
    <n v="502.43"/>
    <x v="294"/>
    <x v="16"/>
    <m/>
    <x v="15"/>
    <x v="1"/>
    <x v="0"/>
    <s v="SL90@tidalwaveautospa.com"/>
    <x v="0"/>
  </r>
  <r>
    <x v="265"/>
    <x v="828"/>
    <n v="283.10000000000002"/>
    <x v="181"/>
    <x v="1"/>
    <m/>
    <x v="15"/>
    <x v="1"/>
    <x v="0"/>
    <s v="SL90@tidalwaveautospa.com"/>
    <x v="0"/>
  </r>
  <r>
    <x v="265"/>
    <x v="828"/>
    <n v="283.10000000000002"/>
    <x v="181"/>
    <x v="1"/>
    <m/>
    <x v="15"/>
    <x v="1"/>
    <x v="0"/>
    <s v="SL90@tidalwaveautospa.com"/>
    <x v="0"/>
  </r>
  <r>
    <x v="265"/>
    <x v="828"/>
    <n v="283.10000000000002"/>
    <x v="181"/>
    <x v="1"/>
    <m/>
    <x v="15"/>
    <x v="1"/>
    <x v="0"/>
    <s v="SL90@tidalwaveautospa.com"/>
    <x v="0"/>
  </r>
  <r>
    <x v="265"/>
    <x v="828"/>
    <n v="1395"/>
    <x v="158"/>
    <x v="1"/>
    <m/>
    <x v="15"/>
    <x v="1"/>
    <x v="0"/>
    <s v="SL90@tidalwaveautospa.com"/>
    <x v="0"/>
  </r>
  <r>
    <x v="265"/>
    <x v="828"/>
    <n v="1395"/>
    <x v="158"/>
    <x v="1"/>
    <m/>
    <x v="15"/>
    <x v="1"/>
    <x v="0"/>
    <s v="SL90@tidalwaveautospa.com"/>
    <x v="0"/>
  </r>
  <r>
    <x v="265"/>
    <x v="828"/>
    <n v="512.83000000000004"/>
    <x v="64"/>
    <x v="1"/>
    <m/>
    <x v="15"/>
    <x v="1"/>
    <x v="0"/>
    <s v="SL90@tidalwaveautospa.com"/>
    <x v="0"/>
  </r>
  <r>
    <x v="265"/>
    <x v="828"/>
    <n v="512.83000000000004"/>
    <x v="64"/>
    <x v="1"/>
    <m/>
    <x v="15"/>
    <x v="1"/>
    <x v="0"/>
    <s v="SL90@tidalwaveautospa.com"/>
    <x v="0"/>
  </r>
  <r>
    <x v="265"/>
    <x v="828"/>
    <n v="512.83000000000004"/>
    <x v="64"/>
    <x v="1"/>
    <m/>
    <x v="15"/>
    <x v="1"/>
    <x v="0"/>
    <s v="SL90@tidalwaveautospa.com"/>
    <x v="0"/>
  </r>
  <r>
    <x v="265"/>
    <x v="828"/>
    <n v="516.38"/>
    <x v="229"/>
    <x v="1"/>
    <m/>
    <x v="15"/>
    <x v="1"/>
    <x v="0"/>
    <s v="SL90@tidalwaveautospa.com"/>
    <x v="0"/>
  </r>
  <r>
    <x v="265"/>
    <x v="828"/>
    <n v="126.14"/>
    <x v="223"/>
    <x v="1"/>
    <m/>
    <x v="15"/>
    <x v="1"/>
    <x v="0"/>
    <s v="SL90@tidalwaveautospa.com"/>
    <x v="0"/>
  </r>
  <r>
    <x v="265"/>
    <x v="828"/>
    <n v="126.14"/>
    <x v="223"/>
    <x v="1"/>
    <m/>
    <x v="15"/>
    <x v="1"/>
    <x v="0"/>
    <s v="SL90@tidalwaveautospa.com"/>
    <x v="0"/>
  </r>
  <r>
    <x v="265"/>
    <x v="828"/>
    <n v="126.14"/>
    <x v="223"/>
    <x v="1"/>
    <m/>
    <x v="15"/>
    <x v="1"/>
    <x v="0"/>
    <s v="SL90@tidalwaveautospa.com"/>
    <x v="0"/>
  </r>
  <r>
    <x v="265"/>
    <x v="829"/>
    <n v="173.55"/>
    <x v="249"/>
    <x v="1"/>
    <m/>
    <x v="15"/>
    <x v="1"/>
    <x v="0"/>
    <s v="SL90@tidalwaveautospa.com"/>
    <x v="0"/>
  </r>
  <r>
    <x v="265"/>
    <x v="829"/>
    <n v="150.11000000000001"/>
    <x v="43"/>
    <x v="1"/>
    <m/>
    <x v="15"/>
    <x v="1"/>
    <x v="0"/>
    <s v="SL90@tidalwaveautospa.com"/>
    <x v="0"/>
  </r>
  <r>
    <x v="265"/>
    <x v="829"/>
    <n v="391.97"/>
    <x v="132"/>
    <x v="1"/>
    <m/>
    <x v="15"/>
    <x v="1"/>
    <x v="0"/>
    <s v="SL90@tidalwaveautospa.com"/>
    <x v="0"/>
  </r>
  <r>
    <x v="265"/>
    <x v="830"/>
    <n v="187.2"/>
    <x v="11"/>
    <x v="3"/>
    <m/>
    <x v="15"/>
    <x v="1"/>
    <x v="0"/>
    <s v="SL90@tidalwaveautospa.com"/>
    <x v="0"/>
  </r>
  <r>
    <x v="265"/>
    <x v="830"/>
    <n v="187.2"/>
    <x v="11"/>
    <x v="2"/>
    <m/>
    <x v="15"/>
    <x v="1"/>
    <x v="0"/>
    <s v="SL90@tidalwaveautospa.com"/>
    <x v="0"/>
  </r>
  <r>
    <x v="265"/>
    <x v="830"/>
    <n v="187.2"/>
    <x v="11"/>
    <x v="2"/>
    <m/>
    <x v="15"/>
    <x v="1"/>
    <x v="0"/>
    <s v="SL90@tidalwaveautospa.com"/>
    <x v="1"/>
  </r>
  <r>
    <x v="265"/>
    <x v="830"/>
    <n v="47.21"/>
    <x v="30"/>
    <x v="2"/>
    <m/>
    <x v="15"/>
    <x v="1"/>
    <x v="0"/>
    <s v="SL90@tidalwaveautospa.com"/>
    <x v="0"/>
  </r>
  <r>
    <x v="265"/>
    <x v="830"/>
    <n v="47.21"/>
    <x v="30"/>
    <x v="2"/>
    <m/>
    <x v="15"/>
    <x v="1"/>
    <x v="0"/>
    <s v="SL90@tidalwaveautospa.com"/>
    <x v="1"/>
  </r>
  <r>
    <x v="265"/>
    <x v="830"/>
    <n v="81.61"/>
    <x v="32"/>
    <x v="3"/>
    <m/>
    <x v="15"/>
    <x v="1"/>
    <x v="0"/>
    <s v="SL90@tidalwaveautospa.com"/>
    <x v="0"/>
  </r>
  <r>
    <x v="265"/>
    <x v="830"/>
    <n v="81.64"/>
    <x v="32"/>
    <x v="3"/>
    <m/>
    <x v="15"/>
    <x v="1"/>
    <x v="0"/>
    <s v="SL90@tidalwaveautospa.com"/>
    <x v="1"/>
  </r>
  <r>
    <x v="265"/>
    <x v="830"/>
    <n v="132.19999999999999"/>
    <x v="25"/>
    <x v="3"/>
    <m/>
    <x v="15"/>
    <x v="1"/>
    <x v="0"/>
    <s v="SL90@tidalwaveautospa.com"/>
    <x v="0"/>
  </r>
  <r>
    <x v="265"/>
    <x v="831"/>
    <n v="23.33"/>
    <x v="114"/>
    <x v="4"/>
    <m/>
    <x v="15"/>
    <x v="1"/>
    <x v="0"/>
    <s v="SL90@tidalwaveautospa.com"/>
    <x v="5"/>
  </r>
  <r>
    <x v="265"/>
    <x v="831"/>
    <n v="59.25"/>
    <x v="88"/>
    <x v="2"/>
    <m/>
    <x v="15"/>
    <x v="1"/>
    <x v="0"/>
    <s v="SL90@tidalwaveautospa.com"/>
    <x v="5"/>
  </r>
  <r>
    <x v="265"/>
    <x v="831"/>
    <n v="166.31"/>
    <x v="21"/>
    <x v="2"/>
    <m/>
    <x v="15"/>
    <x v="1"/>
    <x v="0"/>
    <s v="SL90@tidalwaveautospa.com"/>
    <x v="5"/>
  </r>
  <r>
    <x v="265"/>
    <x v="831"/>
    <n v="154.80000000000001"/>
    <x v="8"/>
    <x v="20"/>
    <m/>
    <x v="15"/>
    <x v="5"/>
    <x v="0"/>
    <s v="SL90@tidalwaveautospa.com"/>
    <x v="5"/>
  </r>
  <r>
    <x v="265"/>
    <x v="831"/>
    <n v="154.80000000000001"/>
    <x v="8"/>
    <x v="1"/>
    <m/>
    <x v="15"/>
    <x v="1"/>
    <x v="0"/>
    <s v="SL90@tidalwaveautospa.com"/>
    <x v="5"/>
  </r>
  <r>
    <x v="266"/>
    <x v="832"/>
    <n v="238.5"/>
    <x v="115"/>
    <x v="6"/>
    <m/>
    <x v="0"/>
    <x v="4"/>
    <x v="0"/>
    <s v=""/>
    <x v="10"/>
  </r>
  <r>
    <x v="267"/>
    <x v="833"/>
    <n v="967.4"/>
    <x v="14"/>
    <x v="9"/>
    <m/>
    <x v="28"/>
    <x v="1"/>
    <x v="0"/>
    <s v="SL198@tidalwaveautospa.com"/>
    <x v="0"/>
  </r>
  <r>
    <x v="267"/>
    <x v="833"/>
    <n v="1281.0999999999999"/>
    <x v="179"/>
    <x v="1"/>
    <m/>
    <x v="28"/>
    <x v="1"/>
    <x v="0"/>
    <s v="SL198@tidalwaveautospa.com"/>
    <x v="0"/>
  </r>
  <r>
    <x v="267"/>
    <x v="834"/>
    <n v="485.67"/>
    <x v="336"/>
    <x v="9"/>
    <m/>
    <x v="28"/>
    <x v="1"/>
    <x v="0"/>
    <s v="SL198@tidalwaveautospa.com"/>
    <x v="0"/>
  </r>
  <r>
    <x v="267"/>
    <x v="834"/>
    <n v="1627.4"/>
    <x v="316"/>
    <x v="9"/>
    <m/>
    <x v="28"/>
    <x v="1"/>
    <x v="0"/>
    <s v="SL198@tidalwaveautospa.com"/>
    <x v="0"/>
  </r>
  <r>
    <x v="267"/>
    <x v="834"/>
    <n v="548.20000000000005"/>
    <x v="252"/>
    <x v="9"/>
    <m/>
    <x v="28"/>
    <x v="1"/>
    <x v="0"/>
    <s v="SL198@tidalwaveautospa.com"/>
    <x v="0"/>
  </r>
  <r>
    <x v="267"/>
    <x v="834"/>
    <n v="615.73"/>
    <x v="50"/>
    <x v="9"/>
    <m/>
    <x v="28"/>
    <x v="1"/>
    <x v="0"/>
    <s v="SL198@tidalwaveautospa.com"/>
    <x v="0"/>
  </r>
  <r>
    <x v="267"/>
    <x v="834"/>
    <n v="224.95"/>
    <x v="50"/>
    <x v="9"/>
    <m/>
    <x v="28"/>
    <x v="1"/>
    <x v="0"/>
    <s v="SL198@tidalwaveautospa.com"/>
    <x v="0"/>
  </r>
  <r>
    <x v="267"/>
    <x v="834"/>
    <n v="162.30000000000001"/>
    <x v="318"/>
    <x v="9"/>
    <m/>
    <x v="28"/>
    <x v="1"/>
    <x v="0"/>
    <s v="SL198@tidalwaveautospa.com"/>
    <x v="0"/>
  </r>
  <r>
    <x v="267"/>
    <x v="834"/>
    <n v="385"/>
    <x v="337"/>
    <x v="9"/>
    <m/>
    <x v="28"/>
    <x v="1"/>
    <x v="0"/>
    <s v="SL198@tidalwaveautospa.com"/>
    <x v="0"/>
  </r>
  <r>
    <x v="267"/>
    <x v="834"/>
    <n v="256"/>
    <x v="338"/>
    <x v="9"/>
    <m/>
    <x v="28"/>
    <x v="1"/>
    <x v="0"/>
    <s v="SL198@tidalwaveautospa.com"/>
    <x v="0"/>
  </r>
  <r>
    <x v="267"/>
    <x v="834"/>
    <n v="725.99"/>
    <x v="338"/>
    <x v="9"/>
    <m/>
    <x v="28"/>
    <x v="1"/>
    <x v="0"/>
    <s v="SL198@tidalwaveautospa.com"/>
    <x v="0"/>
  </r>
  <r>
    <x v="267"/>
    <x v="834"/>
    <n v="267.44"/>
    <x v="286"/>
    <x v="9"/>
    <m/>
    <x v="28"/>
    <x v="1"/>
    <x v="0"/>
    <s v="SL198@tidalwaveautospa.com"/>
    <x v="0"/>
  </r>
  <r>
    <x v="267"/>
    <x v="835"/>
    <n v="445.81"/>
    <x v="218"/>
    <x v="9"/>
    <m/>
    <x v="28"/>
    <x v="1"/>
    <x v="0"/>
    <s v="SL198@tidalwaveautospa.com"/>
    <x v="0"/>
  </r>
  <r>
    <x v="267"/>
    <x v="835"/>
    <n v="1300.74"/>
    <x v="218"/>
    <x v="9"/>
    <m/>
    <x v="28"/>
    <x v="1"/>
    <x v="0"/>
    <s v="SL198@tidalwaveautospa.com"/>
    <x v="0"/>
  </r>
  <r>
    <x v="267"/>
    <x v="836"/>
    <n v="212.93"/>
    <x v="125"/>
    <x v="3"/>
    <m/>
    <x v="28"/>
    <x v="1"/>
    <x v="0"/>
    <s v="SL198@tidalwaveautospa.com"/>
    <x v="1"/>
  </r>
  <r>
    <x v="267"/>
    <x v="836"/>
    <n v="60.66"/>
    <x v="115"/>
    <x v="3"/>
    <m/>
    <x v="28"/>
    <x v="1"/>
    <x v="0"/>
    <s v="SL198@tidalwaveautospa.com"/>
    <x v="1"/>
  </r>
  <r>
    <x v="267"/>
    <x v="836"/>
    <n v="27.91"/>
    <x v="82"/>
    <x v="3"/>
    <m/>
    <x v="28"/>
    <x v="1"/>
    <x v="0"/>
    <s v="SL198@tidalwaveautospa.com"/>
    <x v="1"/>
  </r>
  <r>
    <x v="267"/>
    <x v="836"/>
    <n v="10.69"/>
    <x v="21"/>
    <x v="3"/>
    <m/>
    <x v="28"/>
    <x v="1"/>
    <x v="0"/>
    <s v="SL198@tidalwaveautospa.com"/>
    <x v="1"/>
  </r>
  <r>
    <x v="267"/>
    <x v="837"/>
    <n v="29.98"/>
    <x v="8"/>
    <x v="5"/>
    <m/>
    <x v="28"/>
    <x v="3"/>
    <x v="0"/>
    <s v="SL198@tidalwaveautospa.com"/>
    <x v="4"/>
  </r>
  <r>
    <x v="267"/>
    <x v="838"/>
    <n v="207.23"/>
    <x v="133"/>
    <x v="5"/>
    <m/>
    <x v="28"/>
    <x v="3"/>
    <x v="0"/>
    <s v="SL198@tidalwaveautospa.com"/>
    <x v="6"/>
  </r>
  <r>
    <x v="268"/>
    <x v="839"/>
    <n v="33.08"/>
    <x v="114"/>
    <x v="6"/>
    <m/>
    <x v="33"/>
    <x v="4"/>
    <x v="0"/>
    <s v="ASL193@tidalwaveautospa.com"/>
    <x v="9"/>
  </r>
  <r>
    <x v="268"/>
    <x v="839"/>
    <n v="38.020000000000003"/>
    <x v="114"/>
    <x v="6"/>
    <m/>
    <x v="33"/>
    <x v="4"/>
    <x v="0"/>
    <s v="ASL193@tidalwaveautospa.com"/>
    <x v="9"/>
  </r>
  <r>
    <x v="268"/>
    <x v="839"/>
    <n v="36"/>
    <x v="7"/>
    <x v="6"/>
    <m/>
    <x v="33"/>
    <x v="4"/>
    <x v="0"/>
    <s v="ASL193@tidalwaveautospa.com"/>
    <x v="9"/>
  </r>
  <r>
    <x v="268"/>
    <x v="839"/>
    <n v="96"/>
    <x v="178"/>
    <x v="6"/>
    <m/>
    <x v="33"/>
    <x v="4"/>
    <x v="0"/>
    <s v="ASL193@tidalwaveautospa.com"/>
    <x v="9"/>
  </r>
  <r>
    <x v="268"/>
    <x v="839"/>
    <n v="23.49"/>
    <x v="178"/>
    <x v="6"/>
    <m/>
    <x v="33"/>
    <x v="4"/>
    <x v="0"/>
    <s v="ASL193@tidalwaveautospa.com"/>
    <x v="9"/>
  </r>
  <r>
    <x v="269"/>
    <x v="840"/>
    <s v="11 items"/>
    <x v="174"/>
    <x v="10"/>
    <m/>
    <x v="15"/>
    <x v="1"/>
    <x v="0"/>
    <s v="SL143@tidalwaveautospa.com"/>
    <x v="0"/>
  </r>
  <r>
    <x v="270"/>
    <x v="841"/>
    <n v="153.16"/>
    <x v="187"/>
    <x v="5"/>
    <m/>
    <x v="10"/>
    <x v="3"/>
    <x v="0"/>
    <s v="lucas.mininger@twavelead.com"/>
    <x v="1"/>
  </r>
  <r>
    <x v="271"/>
    <x v="842"/>
    <n v="167.63"/>
    <x v="226"/>
    <x v="8"/>
    <m/>
    <x v="14"/>
    <x v="1"/>
    <x v="0"/>
    <s v="SL150@tidalwaveautospa.com"/>
    <x v="0"/>
  </r>
  <r>
    <x v="271"/>
    <x v="842"/>
    <n v="237.7"/>
    <x v="247"/>
    <x v="8"/>
    <m/>
    <x v="14"/>
    <x v="1"/>
    <x v="0"/>
    <s v="SL150@tidalwaveautospa.com"/>
    <x v="0"/>
  </r>
  <r>
    <x v="271"/>
    <x v="843"/>
    <n v="32.07"/>
    <x v="131"/>
    <x v="4"/>
    <m/>
    <x v="14"/>
    <x v="1"/>
    <x v="0"/>
    <s v="SL150@tidalwaveautospa.com"/>
    <x v="0"/>
  </r>
  <r>
    <x v="271"/>
    <x v="843"/>
    <n v="2.6"/>
    <x v="2"/>
    <x v="4"/>
    <m/>
    <x v="14"/>
    <x v="1"/>
    <x v="0"/>
    <s v="SL150@tidalwaveautospa.com"/>
    <x v="0"/>
  </r>
  <r>
    <x v="271"/>
    <x v="843"/>
    <n v="2.6"/>
    <x v="2"/>
    <x v="4"/>
    <m/>
    <x v="14"/>
    <x v="1"/>
    <x v="0"/>
    <s v="SL150@tidalwaveautospa.com"/>
    <x v="0"/>
  </r>
  <r>
    <x v="271"/>
    <x v="843"/>
    <n v="2.6"/>
    <x v="2"/>
    <x v="4"/>
    <m/>
    <x v="14"/>
    <x v="1"/>
    <x v="0"/>
    <s v="SL150@tidalwaveautospa.com"/>
    <x v="0"/>
  </r>
  <r>
    <x v="272"/>
    <x v="844"/>
    <n v="236.01"/>
    <x v="147"/>
    <x v="1"/>
    <m/>
    <x v="0"/>
    <x v="1"/>
    <x v="0"/>
    <s v=""/>
    <x v="0"/>
  </r>
  <r>
    <x v="273"/>
    <x v="845"/>
    <n v="2593.8000000000002"/>
    <x v="339"/>
    <x v="1"/>
    <m/>
    <x v="0"/>
    <x v="1"/>
    <x v="0"/>
    <s v=""/>
    <x v="0"/>
  </r>
  <r>
    <x v="273"/>
    <x v="845"/>
    <n v="3029.64"/>
    <x v="339"/>
    <x v="1"/>
    <m/>
    <x v="0"/>
    <x v="1"/>
    <x v="0"/>
    <s v=""/>
    <x v="0"/>
  </r>
  <r>
    <x v="274"/>
    <x v="846"/>
    <n v="273.75"/>
    <x v="192"/>
    <x v="9"/>
    <m/>
    <x v="2"/>
    <x v="1"/>
    <x v="0"/>
    <s v="SL229@tidalwaveautospa.com"/>
    <x v="0"/>
  </r>
  <r>
    <x v="274"/>
    <x v="846"/>
    <n v="273.75"/>
    <x v="275"/>
    <x v="9"/>
    <m/>
    <x v="2"/>
    <x v="1"/>
    <x v="0"/>
    <s v="SL229@tidalwaveautospa.com"/>
    <x v="0"/>
  </r>
  <r>
    <x v="274"/>
    <x v="846"/>
    <n v="65.97"/>
    <x v="340"/>
    <x v="9"/>
    <m/>
    <x v="2"/>
    <x v="1"/>
    <x v="0"/>
    <s v="SL229@tidalwaveautospa.com"/>
    <x v="0"/>
  </r>
  <r>
    <x v="274"/>
    <x v="846"/>
    <n v="56.91"/>
    <x v="341"/>
    <x v="9"/>
    <m/>
    <x v="2"/>
    <x v="1"/>
    <x v="0"/>
    <s v="SL229@tidalwaveautospa.com"/>
    <x v="0"/>
  </r>
  <r>
    <x v="274"/>
    <x v="846"/>
    <n v="61.18"/>
    <x v="342"/>
    <x v="9"/>
    <m/>
    <x v="2"/>
    <x v="1"/>
    <x v="0"/>
    <s v="SL229@tidalwaveautospa.com"/>
    <x v="0"/>
  </r>
  <r>
    <x v="274"/>
    <x v="846"/>
    <n v="273.75"/>
    <x v="342"/>
    <x v="9"/>
    <m/>
    <x v="2"/>
    <x v="1"/>
    <x v="0"/>
    <s v="SL229@tidalwaveautospa.com"/>
    <x v="0"/>
  </r>
  <r>
    <x v="274"/>
    <x v="846"/>
    <n v="62.68"/>
    <x v="343"/>
    <x v="9"/>
    <m/>
    <x v="2"/>
    <x v="1"/>
    <x v="0"/>
    <s v="SL229@tidalwaveautospa.com"/>
    <x v="0"/>
  </r>
  <r>
    <x v="274"/>
    <x v="846"/>
    <n v="696.2"/>
    <x v="343"/>
    <x v="9"/>
    <m/>
    <x v="2"/>
    <x v="1"/>
    <x v="0"/>
    <s v="SL229@tidalwaveautospa.com"/>
    <x v="0"/>
  </r>
  <r>
    <x v="274"/>
    <x v="846"/>
    <n v="46.99"/>
    <x v="343"/>
    <x v="9"/>
    <m/>
    <x v="2"/>
    <x v="1"/>
    <x v="0"/>
    <s v="SL229@tidalwaveautospa.com"/>
    <x v="0"/>
  </r>
  <r>
    <x v="274"/>
    <x v="846"/>
    <n v="110.88"/>
    <x v="343"/>
    <x v="9"/>
    <m/>
    <x v="2"/>
    <x v="1"/>
    <x v="0"/>
    <s v="SL229@tidalwaveautospa.com"/>
    <x v="0"/>
  </r>
  <r>
    <x v="274"/>
    <x v="847"/>
    <n v="224.71"/>
    <x v="55"/>
    <x v="2"/>
    <m/>
    <x v="2"/>
    <x v="1"/>
    <x v="0"/>
    <s v="SL229@tidalwaveautospa.com"/>
    <x v="0"/>
  </r>
  <r>
    <x v="274"/>
    <x v="847"/>
    <n v="224.71"/>
    <x v="55"/>
    <x v="12"/>
    <m/>
    <x v="2"/>
    <x v="1"/>
    <x v="0"/>
    <s v="SL229@tidalwaveautospa.com"/>
    <x v="12"/>
  </r>
  <r>
    <x v="274"/>
    <x v="848"/>
    <n v="157.75"/>
    <x v="224"/>
    <x v="5"/>
    <m/>
    <x v="2"/>
    <x v="3"/>
    <x v="0"/>
    <s v="SL229@tidalwaveautospa.com"/>
    <x v="2"/>
  </r>
  <r>
    <x v="275"/>
    <x v="849"/>
    <n v="35"/>
    <x v="344"/>
    <x v="6"/>
    <m/>
    <x v="49"/>
    <x v="4"/>
    <x v="0"/>
    <s v="ASL249@tidalwaveautospa.com"/>
    <x v="3"/>
  </r>
  <r>
    <x v="276"/>
    <x v="850"/>
    <n v="416.64"/>
    <x v="109"/>
    <x v="1"/>
    <m/>
    <x v="23"/>
    <x v="1"/>
    <x v="0"/>
    <s v="SL@tidalwaveautospa.com"/>
    <x v="0"/>
  </r>
  <r>
    <x v="276"/>
    <x v="850"/>
    <n v="7.47"/>
    <x v="212"/>
    <x v="21"/>
    <m/>
    <x v="23"/>
    <x v="1"/>
    <x v="0"/>
    <s v="SL@tidalwaveautospa.com"/>
    <x v="0"/>
  </r>
  <r>
    <x v="277"/>
    <x v="851"/>
    <n v="146.55000000000001"/>
    <x v="136"/>
    <x v="0"/>
    <m/>
    <x v="1"/>
    <x v="1"/>
    <x v="0"/>
    <s v="SL93@tidalwaveautospa.com"/>
    <x v="0"/>
  </r>
  <r>
    <x v="278"/>
    <x v="852"/>
    <n v="53.17"/>
    <x v="126"/>
    <x v="1"/>
    <m/>
    <x v="9"/>
    <x v="1"/>
    <x v="0"/>
    <s v="SL70@tidalwaveautospa.com"/>
    <x v="0"/>
  </r>
  <r>
    <x v="278"/>
    <x v="853"/>
    <n v="119.06"/>
    <x v="98"/>
    <x v="1"/>
    <m/>
    <x v="9"/>
    <x v="0"/>
    <x v="0"/>
    <s v="SL70@tidalwaveautospa.com"/>
    <x v="0"/>
  </r>
  <r>
    <x v="278"/>
    <x v="854"/>
    <n v="194.85"/>
    <x v="189"/>
    <x v="5"/>
    <m/>
    <x v="9"/>
    <x v="3"/>
    <x v="0"/>
    <s v="SL70@tidalwaveautospa.com"/>
    <x v="11"/>
  </r>
  <r>
    <x v="279"/>
    <x v="855"/>
    <n v="243.16"/>
    <x v="155"/>
    <x v="1"/>
    <m/>
    <x v="28"/>
    <x v="0"/>
    <x v="0"/>
    <s v="SL317@tidalwaveautospa.com"/>
    <x v="0"/>
  </r>
  <r>
    <x v="279"/>
    <x v="856"/>
    <n v="142.35"/>
    <x v="167"/>
    <x v="2"/>
    <m/>
    <x v="28"/>
    <x v="1"/>
    <x v="0"/>
    <s v="SL317@tidalwaveautospa.com"/>
    <x v="0"/>
  </r>
  <r>
    <x v="279"/>
    <x v="856"/>
    <n v="142.35"/>
    <x v="167"/>
    <x v="20"/>
    <m/>
    <x v="28"/>
    <x v="5"/>
    <x v="0"/>
    <s v="SL317@tidalwaveautospa.com"/>
    <x v="10"/>
  </r>
  <r>
    <x v="279"/>
    <x v="856"/>
    <n v="142.35"/>
    <x v="167"/>
    <x v="2"/>
    <m/>
    <x v="28"/>
    <x v="1"/>
    <x v="0"/>
    <s v="SL317@tidalwaveautospa.com"/>
    <x v="10"/>
  </r>
  <r>
    <x v="279"/>
    <x v="857"/>
    <n v="11.11"/>
    <x v="144"/>
    <x v="10"/>
    <m/>
    <x v="28"/>
    <x v="1"/>
    <x v="0"/>
    <s v="SL317@tidalwaveautospa.com"/>
    <x v="0"/>
  </r>
  <r>
    <x v="279"/>
    <x v="857"/>
    <n v="5.61"/>
    <x v="54"/>
    <x v="4"/>
    <m/>
    <x v="28"/>
    <x v="1"/>
    <x v="0"/>
    <s v="SL317@tidalwaveautospa.com"/>
    <x v="0"/>
  </r>
  <r>
    <x v="279"/>
    <x v="857"/>
    <n v="19.920000000000002"/>
    <x v="125"/>
    <x v="10"/>
    <m/>
    <x v="28"/>
    <x v="1"/>
    <x v="0"/>
    <s v="SL317@tidalwaveautospa.com"/>
    <x v="0"/>
  </r>
  <r>
    <x v="279"/>
    <x v="858"/>
    <n v="706.03"/>
    <x v="166"/>
    <x v="5"/>
    <m/>
    <x v="28"/>
    <x v="3"/>
    <x v="0"/>
    <s v="SL317@tidalwaveautospa.com"/>
    <x v="1"/>
  </r>
  <r>
    <x v="280"/>
    <x v="859"/>
    <n v="379.1"/>
    <x v="345"/>
    <x v="1"/>
    <m/>
    <x v="0"/>
    <x v="2"/>
    <x v="0"/>
    <s v=""/>
    <x v="0"/>
  </r>
  <r>
    <x v="280"/>
    <x v="859"/>
    <n v="379.1"/>
    <x v="345"/>
    <x v="1"/>
    <m/>
    <x v="0"/>
    <x v="0"/>
    <x v="0"/>
    <s v=""/>
    <x v="0"/>
  </r>
  <r>
    <x v="280"/>
    <x v="859"/>
    <n v="379.1"/>
    <x v="345"/>
    <x v="1"/>
    <m/>
    <x v="0"/>
    <x v="0"/>
    <x v="0"/>
    <s v=""/>
    <x v="0"/>
  </r>
  <r>
    <x v="280"/>
    <x v="860"/>
    <s v="12 items"/>
    <x v="153"/>
    <x v="10"/>
    <m/>
    <x v="0"/>
    <x v="1"/>
    <x v="0"/>
    <s v=""/>
    <x v="0"/>
  </r>
  <r>
    <x v="280"/>
    <x v="860"/>
    <s v="12 items"/>
    <x v="153"/>
    <x v="10"/>
    <m/>
    <x v="0"/>
    <x v="1"/>
    <x v="0"/>
    <s v=""/>
    <x v="0"/>
  </r>
  <r>
    <x v="280"/>
    <x v="861"/>
    <n v="210.5"/>
    <x v="96"/>
    <x v="9"/>
    <m/>
    <x v="0"/>
    <x v="1"/>
    <x v="0"/>
    <s v=""/>
    <x v="0"/>
  </r>
  <r>
    <x v="280"/>
    <x v="861"/>
    <n v="770.6"/>
    <x v="272"/>
    <x v="9"/>
    <m/>
    <x v="0"/>
    <x v="1"/>
    <x v="0"/>
    <s v=""/>
    <x v="0"/>
  </r>
  <r>
    <x v="280"/>
    <x v="860"/>
    <s v="12 items"/>
    <x v="298"/>
    <x v="10"/>
    <m/>
    <x v="0"/>
    <x v="1"/>
    <x v="0"/>
    <s v=""/>
    <x v="0"/>
  </r>
  <r>
    <x v="280"/>
    <x v="861"/>
    <s v="18 items"/>
    <x v="101"/>
    <x v="10"/>
    <m/>
    <x v="0"/>
    <x v="1"/>
    <x v="0"/>
    <s v=""/>
    <x v="0"/>
  </r>
  <r>
    <x v="280"/>
    <x v="862"/>
    <n v="91.95"/>
    <x v="229"/>
    <x v="4"/>
    <m/>
    <x v="0"/>
    <x v="1"/>
    <x v="0"/>
    <s v=""/>
    <x v="0"/>
  </r>
  <r>
    <x v="280"/>
    <x v="862"/>
    <n v="-38.79"/>
    <x v="229"/>
    <x v="2"/>
    <m/>
    <x v="0"/>
    <x v="1"/>
    <x v="0"/>
    <s v=""/>
    <x v="0"/>
  </r>
  <r>
    <x v="280"/>
    <x v="862"/>
    <n v="91.95"/>
    <x v="229"/>
    <x v="4"/>
    <m/>
    <x v="0"/>
    <x v="1"/>
    <x v="0"/>
    <s v=""/>
    <x v="0"/>
  </r>
  <r>
    <x v="280"/>
    <x v="862"/>
    <n v="-38.79"/>
    <x v="229"/>
    <x v="2"/>
    <m/>
    <x v="0"/>
    <x v="1"/>
    <x v="0"/>
    <s v=""/>
    <x v="0"/>
  </r>
  <r>
    <x v="280"/>
    <x v="862"/>
    <n v="400"/>
    <x v="161"/>
    <x v="4"/>
    <m/>
    <x v="0"/>
    <x v="1"/>
    <x v="0"/>
    <s v=""/>
    <x v="0"/>
  </r>
  <r>
    <x v="280"/>
    <x v="862"/>
    <n v="400"/>
    <x v="161"/>
    <x v="8"/>
    <m/>
    <x v="0"/>
    <x v="1"/>
    <x v="0"/>
    <s v=""/>
    <x v="0"/>
  </r>
  <r>
    <x v="280"/>
    <x v="862"/>
    <n v="94.5"/>
    <x v="219"/>
    <x v="4"/>
    <m/>
    <x v="0"/>
    <x v="1"/>
    <x v="0"/>
    <s v=""/>
    <x v="0"/>
  </r>
  <r>
    <x v="280"/>
    <x v="862"/>
    <n v="94.5"/>
    <x v="219"/>
    <x v="4"/>
    <m/>
    <x v="0"/>
    <x v="1"/>
    <x v="0"/>
    <s v=""/>
    <x v="0"/>
  </r>
  <r>
    <x v="280"/>
    <x v="862"/>
    <n v="92.75"/>
    <x v="249"/>
    <x v="4"/>
    <m/>
    <x v="0"/>
    <x v="1"/>
    <x v="0"/>
    <s v=""/>
    <x v="0"/>
  </r>
  <r>
    <x v="280"/>
    <x v="862"/>
    <n v="92.75"/>
    <x v="249"/>
    <x v="4"/>
    <m/>
    <x v="0"/>
    <x v="1"/>
    <x v="0"/>
    <s v=""/>
    <x v="0"/>
  </r>
  <r>
    <x v="280"/>
    <x v="862"/>
    <n v="65.56"/>
    <x v="77"/>
    <x v="2"/>
    <m/>
    <x v="0"/>
    <x v="1"/>
    <x v="0"/>
    <s v=""/>
    <x v="0"/>
  </r>
  <r>
    <x v="280"/>
    <x v="862"/>
    <n v="65.56"/>
    <x v="77"/>
    <x v="12"/>
    <m/>
    <x v="0"/>
    <x v="1"/>
    <x v="0"/>
    <s v=""/>
    <x v="0"/>
  </r>
  <r>
    <x v="280"/>
    <x v="862"/>
    <n v="86.6"/>
    <x v="231"/>
    <x v="4"/>
    <m/>
    <x v="0"/>
    <x v="1"/>
    <x v="0"/>
    <s v=""/>
    <x v="0"/>
  </r>
  <r>
    <x v="280"/>
    <x v="862"/>
    <n v="205.65"/>
    <x v="289"/>
    <x v="2"/>
    <m/>
    <x v="0"/>
    <x v="1"/>
    <x v="0"/>
    <s v=""/>
    <x v="0"/>
  </r>
  <r>
    <x v="280"/>
    <x v="862"/>
    <n v="64.62"/>
    <x v="289"/>
    <x v="2"/>
    <m/>
    <x v="0"/>
    <x v="1"/>
    <x v="0"/>
    <s v=""/>
    <x v="0"/>
  </r>
  <r>
    <x v="280"/>
    <x v="862"/>
    <n v="205.65"/>
    <x v="289"/>
    <x v="12"/>
    <m/>
    <x v="0"/>
    <x v="1"/>
    <x v="0"/>
    <s v=""/>
    <x v="0"/>
  </r>
  <r>
    <x v="280"/>
    <x v="862"/>
    <n v="64.62"/>
    <x v="289"/>
    <x v="12"/>
    <m/>
    <x v="0"/>
    <x v="1"/>
    <x v="0"/>
    <s v=""/>
    <x v="0"/>
  </r>
  <r>
    <x v="280"/>
    <x v="862"/>
    <n v="99.15"/>
    <x v="129"/>
    <x v="4"/>
    <m/>
    <x v="0"/>
    <x v="1"/>
    <x v="0"/>
    <s v=""/>
    <x v="0"/>
  </r>
  <r>
    <x v="280"/>
    <x v="862"/>
    <n v="160.16999999999999"/>
    <x v="129"/>
    <x v="10"/>
    <m/>
    <x v="0"/>
    <x v="1"/>
    <x v="0"/>
    <s v=""/>
    <x v="0"/>
  </r>
  <r>
    <x v="280"/>
    <x v="862"/>
    <n v="99.15"/>
    <x v="129"/>
    <x v="4"/>
    <m/>
    <x v="0"/>
    <x v="1"/>
    <x v="0"/>
    <s v=""/>
    <x v="0"/>
  </r>
  <r>
    <x v="280"/>
    <x v="862"/>
    <n v="160.16999999999999"/>
    <x v="129"/>
    <x v="2"/>
    <m/>
    <x v="0"/>
    <x v="1"/>
    <x v="0"/>
    <s v=""/>
    <x v="0"/>
  </r>
  <r>
    <x v="280"/>
    <x v="862"/>
    <n v="24.46"/>
    <x v="16"/>
    <x v="10"/>
    <m/>
    <x v="0"/>
    <x v="1"/>
    <x v="0"/>
    <s v=""/>
    <x v="0"/>
  </r>
  <r>
    <x v="280"/>
    <x v="862"/>
    <n v="79.23"/>
    <x v="130"/>
    <x v="4"/>
    <m/>
    <x v="0"/>
    <x v="1"/>
    <x v="0"/>
    <s v=""/>
    <x v="0"/>
  </r>
  <r>
    <x v="280"/>
    <x v="862"/>
    <n v="79.23"/>
    <x v="130"/>
    <x v="4"/>
    <m/>
    <x v="0"/>
    <x v="1"/>
    <x v="0"/>
    <s v=""/>
    <x v="0"/>
  </r>
  <r>
    <x v="280"/>
    <x v="863"/>
    <n v="304.51"/>
    <x v="182"/>
    <x v="2"/>
    <m/>
    <x v="0"/>
    <x v="1"/>
    <x v="0"/>
    <s v=""/>
    <x v="0"/>
  </r>
  <r>
    <x v="280"/>
    <x v="863"/>
    <n v="304.51"/>
    <x v="182"/>
    <x v="2"/>
    <m/>
    <x v="0"/>
    <x v="1"/>
    <x v="0"/>
    <s v=""/>
    <x v="0"/>
  </r>
  <r>
    <x v="280"/>
    <x v="863"/>
    <n v="304.51"/>
    <x v="182"/>
    <x v="10"/>
    <m/>
    <x v="0"/>
    <x v="1"/>
    <x v="0"/>
    <s v=""/>
    <x v="0"/>
  </r>
  <r>
    <x v="280"/>
    <x v="863"/>
    <n v="304.51"/>
    <x v="182"/>
    <x v="12"/>
    <m/>
    <x v="0"/>
    <x v="1"/>
    <x v="0"/>
    <s v=""/>
    <x v="12"/>
  </r>
  <r>
    <x v="280"/>
    <x v="862"/>
    <s v="57 items"/>
    <x v="51"/>
    <x v="10"/>
    <m/>
    <x v="0"/>
    <x v="1"/>
    <x v="0"/>
    <s v=""/>
    <x v="0"/>
  </r>
  <r>
    <x v="280"/>
    <x v="862"/>
    <s v="57 items"/>
    <x v="23"/>
    <x v="10"/>
    <m/>
    <x v="0"/>
    <x v="1"/>
    <x v="0"/>
    <s v=""/>
    <x v="0"/>
  </r>
  <r>
    <x v="281"/>
    <x v="864"/>
    <n v="362.36"/>
    <x v="249"/>
    <x v="7"/>
    <m/>
    <x v="17"/>
    <x v="1"/>
    <x v="0"/>
    <s v="SL118@tidalwaveautospa.com"/>
    <x v="0"/>
  </r>
  <r>
    <x v="281"/>
    <x v="864"/>
    <n v="871.97"/>
    <x v="204"/>
    <x v="7"/>
    <m/>
    <x v="17"/>
    <x v="1"/>
    <x v="0"/>
    <s v="SL118@tidalwaveautospa.com"/>
    <x v="0"/>
  </r>
  <r>
    <x v="281"/>
    <x v="864"/>
    <n v="956.95"/>
    <x v="16"/>
    <x v="7"/>
    <m/>
    <x v="17"/>
    <x v="1"/>
    <x v="0"/>
    <s v="SL118@tidalwaveautospa.com"/>
    <x v="0"/>
  </r>
  <r>
    <x v="281"/>
    <x v="864"/>
    <n v="122.24"/>
    <x v="16"/>
    <x v="7"/>
    <m/>
    <x v="17"/>
    <x v="1"/>
    <x v="0"/>
    <s v="SL118@tidalwaveautospa.com"/>
    <x v="0"/>
  </r>
  <r>
    <x v="281"/>
    <x v="864"/>
    <n v="133.61000000000001"/>
    <x v="43"/>
    <x v="7"/>
    <m/>
    <x v="17"/>
    <x v="1"/>
    <x v="0"/>
    <s v="SL118@tidalwaveautospa.com"/>
    <x v="0"/>
  </r>
  <r>
    <x v="281"/>
    <x v="864"/>
    <n v="671.85"/>
    <x v="128"/>
    <x v="1"/>
    <m/>
    <x v="17"/>
    <x v="1"/>
    <x v="0"/>
    <s v="SL118@tidalwaveautospa.com"/>
    <x v="0"/>
  </r>
  <r>
    <x v="281"/>
    <x v="864"/>
    <n v="389.68"/>
    <x v="197"/>
    <x v="1"/>
    <m/>
    <x v="17"/>
    <x v="1"/>
    <x v="0"/>
    <s v="SL118@tidalwaveautospa.com"/>
    <x v="0"/>
  </r>
  <r>
    <x v="281"/>
    <x v="864"/>
    <n v="206.38"/>
    <x v="28"/>
    <x v="7"/>
    <m/>
    <x v="17"/>
    <x v="1"/>
    <x v="0"/>
    <s v="SL118@tidalwaveautospa.com"/>
    <x v="0"/>
  </r>
  <r>
    <x v="281"/>
    <x v="865"/>
    <n v="812.12"/>
    <x v="30"/>
    <x v="7"/>
    <m/>
    <x v="17"/>
    <x v="1"/>
    <x v="0"/>
    <s v="SL118@tidalwaveautospa.com"/>
    <x v="0"/>
  </r>
  <r>
    <x v="281"/>
    <x v="865"/>
    <n v="113.29"/>
    <x v="24"/>
    <x v="7"/>
    <m/>
    <x v="17"/>
    <x v="1"/>
    <x v="0"/>
    <s v="SL118@tidalwaveautospa.com"/>
    <x v="0"/>
  </r>
  <r>
    <x v="281"/>
    <x v="865"/>
    <n v="158.05000000000001"/>
    <x v="19"/>
    <x v="7"/>
    <m/>
    <x v="17"/>
    <x v="1"/>
    <x v="0"/>
    <s v="SL118@tidalwaveautospa.com"/>
    <x v="0"/>
  </r>
  <r>
    <x v="281"/>
    <x v="865"/>
    <n v="68"/>
    <x v="4"/>
    <x v="7"/>
    <m/>
    <x v="17"/>
    <x v="1"/>
    <x v="0"/>
    <s v="SL118@tidalwaveautospa.com"/>
    <x v="0"/>
  </r>
  <r>
    <x v="281"/>
    <x v="865"/>
    <n v="205.52"/>
    <x v="33"/>
    <x v="2"/>
    <m/>
    <x v="17"/>
    <x v="1"/>
    <x v="0"/>
    <s v="SL118@tidalwaveautospa.com"/>
    <x v="0"/>
  </r>
  <r>
    <x v="281"/>
    <x v="865"/>
    <n v="52.77"/>
    <x v="58"/>
    <x v="7"/>
    <m/>
    <x v="17"/>
    <x v="1"/>
    <x v="0"/>
    <s v="SL118@tidalwaveautospa.com"/>
    <x v="0"/>
  </r>
  <r>
    <x v="282"/>
    <x v="866"/>
    <n v="178.24"/>
    <x v="33"/>
    <x v="1"/>
    <m/>
    <x v="7"/>
    <x v="1"/>
    <x v="0"/>
    <s v="SL61@tidalwaveautospa.com"/>
    <x v="1"/>
  </r>
  <r>
    <x v="282"/>
    <x v="866"/>
    <n v="178.24"/>
    <x v="33"/>
    <x v="1"/>
    <m/>
    <x v="7"/>
    <x v="1"/>
    <x v="0"/>
    <s v="SL61@tidalwaveautospa.com"/>
    <x v="11"/>
  </r>
  <r>
    <x v="283"/>
    <x v="867"/>
    <n v="55.46"/>
    <x v="23"/>
    <x v="2"/>
    <m/>
    <x v="23"/>
    <x v="1"/>
    <x v="0"/>
    <s v="SL82@tidalwaveautospa.com"/>
    <x v="0"/>
  </r>
  <r>
    <x v="283"/>
    <x v="867"/>
    <n v="55.46"/>
    <x v="23"/>
    <x v="2"/>
    <m/>
    <x v="23"/>
    <x v="1"/>
    <x v="0"/>
    <s v="SL82@tidalwaveautospa.com"/>
    <x v="8"/>
  </r>
  <r>
    <x v="283"/>
    <x v="868"/>
    <n v="34.119999999999997"/>
    <x v="52"/>
    <x v="4"/>
    <m/>
    <x v="23"/>
    <x v="1"/>
    <x v="0"/>
    <s v="SL82@tidalwaveautospa.com"/>
    <x v="0"/>
  </r>
  <r>
    <x v="283"/>
    <x v="867"/>
    <n v="53.5"/>
    <x v="106"/>
    <x v="2"/>
    <m/>
    <x v="23"/>
    <x v="1"/>
    <x v="0"/>
    <s v="SL82@tidalwaveautospa.com"/>
    <x v="0"/>
  </r>
  <r>
    <x v="283"/>
    <x v="868"/>
    <n v="29.28"/>
    <x v="38"/>
    <x v="4"/>
    <m/>
    <x v="23"/>
    <x v="1"/>
    <x v="0"/>
    <s v="SL82@tidalwaveautospa.com"/>
    <x v="0"/>
  </r>
  <r>
    <x v="283"/>
    <x v="868"/>
    <n v="25.11"/>
    <x v="53"/>
    <x v="4"/>
    <m/>
    <x v="23"/>
    <x v="1"/>
    <x v="0"/>
    <s v="SL82@tidalwaveautospa.com"/>
    <x v="0"/>
  </r>
  <r>
    <x v="283"/>
    <x v="867"/>
    <n v="49.15"/>
    <x v="31"/>
    <x v="2"/>
    <m/>
    <x v="23"/>
    <x v="1"/>
    <x v="0"/>
    <s v="SL82@tidalwaveautospa.com"/>
    <x v="0"/>
  </r>
  <r>
    <x v="283"/>
    <x v="868"/>
    <n v="59.48"/>
    <x v="31"/>
    <x v="4"/>
    <m/>
    <x v="23"/>
    <x v="1"/>
    <x v="0"/>
    <s v="SL82@tidalwaveautospa.com"/>
    <x v="0"/>
  </r>
  <r>
    <x v="283"/>
    <x v="867"/>
    <n v="49.15"/>
    <x v="31"/>
    <x v="2"/>
    <m/>
    <x v="23"/>
    <x v="1"/>
    <x v="0"/>
    <s v="SL82@tidalwaveautospa.com"/>
    <x v="8"/>
  </r>
  <r>
    <x v="283"/>
    <x v="868"/>
    <n v="102.65"/>
    <x v="144"/>
    <x v="10"/>
    <m/>
    <x v="23"/>
    <x v="1"/>
    <x v="0"/>
    <s v="SL82@tidalwaveautospa.com"/>
    <x v="0"/>
  </r>
  <r>
    <x v="283"/>
    <x v="868"/>
    <n v="241.37"/>
    <x v="144"/>
    <x v="10"/>
    <m/>
    <x v="23"/>
    <x v="1"/>
    <x v="0"/>
    <s v="SL82@tidalwaveautospa.com"/>
    <x v="0"/>
  </r>
  <r>
    <x v="283"/>
    <x v="867"/>
    <n v="114.77"/>
    <x v="113"/>
    <x v="2"/>
    <m/>
    <x v="23"/>
    <x v="1"/>
    <x v="0"/>
    <s v="SL82@tidalwaveautospa.com"/>
    <x v="0"/>
  </r>
  <r>
    <x v="283"/>
    <x v="868"/>
    <n v="33.03"/>
    <x v="25"/>
    <x v="10"/>
    <m/>
    <x v="23"/>
    <x v="1"/>
    <x v="0"/>
    <s v="SL82@tidalwaveautospa.com"/>
    <x v="0"/>
  </r>
  <r>
    <x v="283"/>
    <x v="868"/>
    <n v="79.069999999999993"/>
    <x v="26"/>
    <x v="10"/>
    <m/>
    <x v="23"/>
    <x v="1"/>
    <x v="0"/>
    <s v="SL82@tidalwaveautospa.com"/>
    <x v="0"/>
  </r>
  <r>
    <x v="283"/>
    <x v="868"/>
    <n v="30.46"/>
    <x v="33"/>
    <x v="4"/>
    <m/>
    <x v="23"/>
    <x v="1"/>
    <x v="0"/>
    <s v="SL82@tidalwaveautospa.com"/>
    <x v="0"/>
  </r>
  <r>
    <x v="284"/>
    <x v="869"/>
    <n v="251.72"/>
    <x v="317"/>
    <x v="9"/>
    <m/>
    <x v="26"/>
    <x v="1"/>
    <x v="0"/>
    <s v="SL286@tidalwaveautospa.com"/>
    <x v="0"/>
  </r>
  <r>
    <x v="284"/>
    <x v="869"/>
    <n v="84.13"/>
    <x v="146"/>
    <x v="9"/>
    <m/>
    <x v="26"/>
    <x v="1"/>
    <x v="0"/>
    <s v="SL286@tidalwaveautospa.com"/>
    <x v="0"/>
  </r>
  <r>
    <x v="284"/>
    <x v="869"/>
    <n v="450.36"/>
    <x v="146"/>
    <x v="9"/>
    <m/>
    <x v="26"/>
    <x v="1"/>
    <x v="0"/>
    <s v="SL286@tidalwaveautospa.com"/>
    <x v="0"/>
  </r>
  <r>
    <x v="284"/>
    <x v="870"/>
    <n v="187.41"/>
    <x v="300"/>
    <x v="9"/>
    <m/>
    <x v="26"/>
    <x v="1"/>
    <x v="0"/>
    <s v="SL286@tidalwaveautospa.com"/>
    <x v="0"/>
  </r>
  <r>
    <x v="284"/>
    <x v="870"/>
    <n v="105.21"/>
    <x v="264"/>
    <x v="9"/>
    <m/>
    <x v="26"/>
    <x v="1"/>
    <x v="0"/>
    <s v="SL286@tidalwaveautospa.com"/>
    <x v="0"/>
  </r>
  <r>
    <x v="284"/>
    <x v="870"/>
    <n v="110.59"/>
    <x v="209"/>
    <x v="9"/>
    <m/>
    <x v="26"/>
    <x v="1"/>
    <x v="0"/>
    <s v="SL286@tidalwaveautospa.com"/>
    <x v="0"/>
  </r>
  <r>
    <x v="284"/>
    <x v="871"/>
    <n v="11.41"/>
    <x v="249"/>
    <x v="4"/>
    <m/>
    <x v="26"/>
    <x v="1"/>
    <x v="0"/>
    <s v="SL286@tidalwaveautospa.com"/>
    <x v="12"/>
  </r>
  <r>
    <x v="284"/>
    <x v="871"/>
    <n v="116.04"/>
    <x v="250"/>
    <x v="2"/>
    <m/>
    <x v="26"/>
    <x v="1"/>
    <x v="0"/>
    <s v="SL286@tidalwaveautospa.com"/>
    <x v="12"/>
  </r>
  <r>
    <x v="284"/>
    <x v="871"/>
    <n v="7.48"/>
    <x v="164"/>
    <x v="4"/>
    <m/>
    <x v="26"/>
    <x v="1"/>
    <x v="0"/>
    <s v="SL286@tidalwaveautospa.com"/>
    <x v="12"/>
  </r>
  <r>
    <x v="284"/>
    <x v="871"/>
    <n v="15.07"/>
    <x v="168"/>
    <x v="4"/>
    <m/>
    <x v="26"/>
    <x v="1"/>
    <x v="0"/>
    <s v="SL286@tidalwaveautospa.com"/>
    <x v="12"/>
  </r>
  <r>
    <x v="284"/>
    <x v="871"/>
    <n v="18.77"/>
    <x v="77"/>
    <x v="4"/>
    <m/>
    <x v="26"/>
    <x v="1"/>
    <x v="0"/>
    <s v="SL286@tidalwaveautospa.com"/>
    <x v="12"/>
  </r>
  <r>
    <x v="284"/>
    <x v="871"/>
    <n v="21"/>
    <x v="77"/>
    <x v="4"/>
    <m/>
    <x v="26"/>
    <x v="1"/>
    <x v="0"/>
    <s v="SL286@tidalwaveautospa.com"/>
    <x v="12"/>
  </r>
  <r>
    <x v="284"/>
    <x v="871"/>
    <n v="-50.97"/>
    <x v="77"/>
    <x v="4"/>
    <m/>
    <x v="26"/>
    <x v="1"/>
    <x v="0"/>
    <s v="SL286@tidalwaveautospa.com"/>
    <x v="12"/>
  </r>
  <r>
    <x v="284"/>
    <x v="871"/>
    <n v="67.599999999999994"/>
    <x v="77"/>
    <x v="2"/>
    <m/>
    <x v="26"/>
    <x v="1"/>
    <x v="0"/>
    <s v="SL286@tidalwaveautospa.com"/>
    <x v="12"/>
  </r>
  <r>
    <x v="284"/>
    <x v="871"/>
    <n v="14.65"/>
    <x v="204"/>
    <x v="4"/>
    <m/>
    <x v="26"/>
    <x v="1"/>
    <x v="0"/>
    <s v="SL286@tidalwaveautospa.com"/>
    <x v="12"/>
  </r>
  <r>
    <x v="284"/>
    <x v="871"/>
    <n v="6.12"/>
    <x v="204"/>
    <x v="4"/>
    <m/>
    <x v="26"/>
    <x v="1"/>
    <x v="0"/>
    <s v="SL286@tidalwaveautospa.com"/>
    <x v="12"/>
  </r>
  <r>
    <x v="284"/>
    <x v="871"/>
    <n v="57.1"/>
    <x v="204"/>
    <x v="2"/>
    <m/>
    <x v="26"/>
    <x v="1"/>
    <x v="0"/>
    <s v="SL286@tidalwaveautospa.com"/>
    <x v="12"/>
  </r>
  <r>
    <x v="284"/>
    <x v="871"/>
    <n v="38.85"/>
    <x v="204"/>
    <x v="2"/>
    <m/>
    <x v="26"/>
    <x v="1"/>
    <x v="0"/>
    <s v="SL286@tidalwaveautospa.com"/>
    <x v="12"/>
  </r>
  <r>
    <x v="284"/>
    <x v="871"/>
    <n v="73.86"/>
    <x v="129"/>
    <x v="2"/>
    <m/>
    <x v="26"/>
    <x v="1"/>
    <x v="0"/>
    <s v="SL286@tidalwaveautospa.com"/>
    <x v="12"/>
  </r>
  <r>
    <x v="284"/>
    <x v="871"/>
    <n v="18.350000000000001"/>
    <x v="16"/>
    <x v="4"/>
    <m/>
    <x v="26"/>
    <x v="1"/>
    <x v="0"/>
    <s v="SL286@tidalwaveautospa.com"/>
    <x v="12"/>
  </r>
  <r>
    <x v="284"/>
    <x v="871"/>
    <n v="119.75"/>
    <x v="16"/>
    <x v="2"/>
    <m/>
    <x v="26"/>
    <x v="1"/>
    <x v="0"/>
    <s v="SL286@tidalwaveautospa.com"/>
    <x v="12"/>
  </r>
  <r>
    <x v="284"/>
    <x v="871"/>
    <n v="11.76"/>
    <x v="288"/>
    <x v="4"/>
    <m/>
    <x v="26"/>
    <x v="1"/>
    <x v="0"/>
    <s v="SL286@tidalwaveautospa.com"/>
    <x v="12"/>
  </r>
  <r>
    <x v="284"/>
    <x v="871"/>
    <n v="52.11"/>
    <x v="165"/>
    <x v="2"/>
    <m/>
    <x v="26"/>
    <x v="1"/>
    <x v="0"/>
    <s v="SL286@tidalwaveautospa.com"/>
    <x v="12"/>
  </r>
  <r>
    <x v="284"/>
    <x v="871"/>
    <n v="17.27"/>
    <x v="43"/>
    <x v="4"/>
    <m/>
    <x v="26"/>
    <x v="1"/>
    <x v="0"/>
    <s v="SL286@tidalwaveautospa.com"/>
    <x v="12"/>
  </r>
  <r>
    <x v="284"/>
    <x v="871"/>
    <n v="10.02"/>
    <x v="43"/>
    <x v="4"/>
    <m/>
    <x v="26"/>
    <x v="1"/>
    <x v="0"/>
    <s v="SL286@tidalwaveautospa.com"/>
    <x v="12"/>
  </r>
  <r>
    <x v="284"/>
    <x v="871"/>
    <n v="111.31"/>
    <x v="43"/>
    <x v="2"/>
    <m/>
    <x v="26"/>
    <x v="1"/>
    <x v="0"/>
    <s v="SL286@tidalwaveautospa.com"/>
    <x v="12"/>
  </r>
  <r>
    <x v="284"/>
    <x v="871"/>
    <n v="185.28"/>
    <x v="43"/>
    <x v="2"/>
    <m/>
    <x v="26"/>
    <x v="1"/>
    <x v="0"/>
    <s v="SL286@tidalwaveautospa.com"/>
    <x v="12"/>
  </r>
  <r>
    <x v="284"/>
    <x v="871"/>
    <n v="15.75"/>
    <x v="78"/>
    <x v="4"/>
    <m/>
    <x v="26"/>
    <x v="1"/>
    <x v="0"/>
    <s v="SL286@tidalwaveautospa.com"/>
    <x v="12"/>
  </r>
  <r>
    <x v="284"/>
    <x v="871"/>
    <n v="23.36"/>
    <x v="182"/>
    <x v="2"/>
    <m/>
    <x v="26"/>
    <x v="1"/>
    <x v="0"/>
    <s v="SL286@tidalwaveautospa.com"/>
    <x v="12"/>
  </r>
  <r>
    <x v="284"/>
    <x v="871"/>
    <n v="10.82"/>
    <x v="182"/>
    <x v="2"/>
    <m/>
    <x v="26"/>
    <x v="1"/>
    <x v="0"/>
    <s v="SL286@tidalwaveautospa.com"/>
    <x v="12"/>
  </r>
  <r>
    <x v="284"/>
    <x v="871"/>
    <n v="6.47"/>
    <x v="132"/>
    <x v="4"/>
    <m/>
    <x v="26"/>
    <x v="1"/>
    <x v="0"/>
    <s v="SL286@tidalwaveautospa.com"/>
    <x v="12"/>
  </r>
  <r>
    <x v="284"/>
    <x v="871"/>
    <n v="52.55"/>
    <x v="197"/>
    <x v="2"/>
    <m/>
    <x v="26"/>
    <x v="1"/>
    <x v="0"/>
    <s v="SL286@tidalwaveautospa.com"/>
    <x v="12"/>
  </r>
  <r>
    <x v="284"/>
    <x v="871"/>
    <n v="19.59"/>
    <x v="28"/>
    <x v="4"/>
    <m/>
    <x v="26"/>
    <x v="1"/>
    <x v="0"/>
    <s v="SL286@tidalwaveautospa.com"/>
    <x v="12"/>
  </r>
  <r>
    <x v="284"/>
    <x v="871"/>
    <n v="14.13"/>
    <x v="22"/>
    <x v="4"/>
    <m/>
    <x v="26"/>
    <x v="1"/>
    <x v="0"/>
    <s v="SL286@tidalwaveautospa.com"/>
    <x v="12"/>
  </r>
  <r>
    <x v="284"/>
    <x v="871"/>
    <n v="14.13"/>
    <x v="51"/>
    <x v="4"/>
    <m/>
    <x v="26"/>
    <x v="1"/>
    <x v="0"/>
    <s v="SL286@tidalwaveautospa.com"/>
    <x v="12"/>
  </r>
  <r>
    <x v="284"/>
    <x v="871"/>
    <n v="12.09"/>
    <x v="80"/>
    <x v="4"/>
    <m/>
    <x v="26"/>
    <x v="1"/>
    <x v="0"/>
    <s v="SL286@tidalwaveautospa.com"/>
    <x v="12"/>
  </r>
  <r>
    <x v="284"/>
    <x v="871"/>
    <n v="18.41"/>
    <x v="80"/>
    <x v="4"/>
    <m/>
    <x v="26"/>
    <x v="1"/>
    <x v="0"/>
    <s v="SL286@tidalwaveautospa.com"/>
    <x v="12"/>
  </r>
  <r>
    <x v="285"/>
    <x v="872"/>
    <n v="141.11000000000001"/>
    <x v="103"/>
    <x v="11"/>
    <m/>
    <x v="20"/>
    <x v="1"/>
    <x v="0"/>
    <s v="SL15@tidalwaveautospa.com"/>
    <x v="0"/>
  </r>
  <r>
    <x v="285"/>
    <x v="872"/>
    <n v="1865.63"/>
    <x v="346"/>
    <x v="1"/>
    <m/>
    <x v="20"/>
    <x v="1"/>
    <x v="0"/>
    <s v="SL15@tidalwaveautospa.com"/>
    <x v="0"/>
  </r>
  <r>
    <x v="285"/>
    <x v="873"/>
    <n v="214.87"/>
    <x v="347"/>
    <x v="1"/>
    <m/>
    <x v="20"/>
    <x v="2"/>
    <x v="0"/>
    <s v="SL15@tidalwaveautospa.com"/>
    <x v="0"/>
  </r>
  <r>
    <x v="285"/>
    <x v="874"/>
    <n v="214.87"/>
    <x v="347"/>
    <x v="1"/>
    <m/>
    <x v="20"/>
    <x v="0"/>
    <x v="0"/>
    <s v="SL15@tidalwaveautospa.com"/>
    <x v="0"/>
  </r>
  <r>
    <x v="285"/>
    <x v="873"/>
    <n v="94"/>
    <x v="75"/>
    <x v="1"/>
    <m/>
    <x v="20"/>
    <x v="2"/>
    <x v="0"/>
    <s v="SL15@tidalwaveautospa.com"/>
    <x v="0"/>
  </r>
  <r>
    <x v="285"/>
    <x v="875"/>
    <n v="55.92"/>
    <x v="45"/>
    <x v="3"/>
    <m/>
    <x v="20"/>
    <x v="1"/>
    <x v="0"/>
    <s v="SL15@tidalwaveautospa.com"/>
    <x v="0"/>
  </r>
  <r>
    <x v="285"/>
    <x v="875"/>
    <n v="55.92"/>
    <x v="45"/>
    <x v="3"/>
    <m/>
    <x v="20"/>
    <x v="1"/>
    <x v="0"/>
    <s v="SL15@tidalwaveautospa.com"/>
    <x v="4"/>
  </r>
  <r>
    <x v="285"/>
    <x v="875"/>
    <n v="55.92"/>
    <x v="45"/>
    <x v="2"/>
    <m/>
    <x v="20"/>
    <x v="1"/>
    <x v="0"/>
    <s v="SL15@tidalwaveautospa.com"/>
    <x v="4"/>
  </r>
  <r>
    <x v="285"/>
    <x v="875"/>
    <n v="46.19"/>
    <x v="38"/>
    <x v="3"/>
    <m/>
    <x v="20"/>
    <x v="1"/>
    <x v="0"/>
    <s v="SL15@tidalwaveautospa.com"/>
    <x v="0"/>
  </r>
  <r>
    <x v="285"/>
    <x v="875"/>
    <n v="46.19"/>
    <x v="38"/>
    <x v="3"/>
    <m/>
    <x v="20"/>
    <x v="1"/>
    <x v="0"/>
    <s v="SL15@tidalwaveautospa.com"/>
    <x v="4"/>
  </r>
  <r>
    <x v="285"/>
    <x v="875"/>
    <n v="46.19"/>
    <x v="38"/>
    <x v="2"/>
    <m/>
    <x v="20"/>
    <x v="1"/>
    <x v="0"/>
    <s v="SL15@tidalwaveautospa.com"/>
    <x v="4"/>
  </r>
  <r>
    <x v="285"/>
    <x v="875"/>
    <n v="270.95999999999998"/>
    <x v="113"/>
    <x v="2"/>
    <m/>
    <x v="20"/>
    <x v="1"/>
    <x v="0"/>
    <s v="SL15@tidalwaveautospa.com"/>
    <x v="0"/>
  </r>
  <r>
    <x v="285"/>
    <x v="875"/>
    <n v="270.95999999999998"/>
    <x v="113"/>
    <x v="2"/>
    <m/>
    <x v="20"/>
    <x v="1"/>
    <x v="0"/>
    <s v="SL15@tidalwaveautospa.com"/>
    <x v="4"/>
  </r>
  <r>
    <x v="285"/>
    <x v="875"/>
    <n v="58.85"/>
    <x v="3"/>
    <x v="3"/>
    <m/>
    <x v="20"/>
    <x v="1"/>
    <x v="0"/>
    <s v="SL15@tidalwaveautospa.com"/>
    <x v="0"/>
  </r>
  <r>
    <x v="285"/>
    <x v="875"/>
    <n v="16.489999999999998"/>
    <x v="3"/>
    <x v="3"/>
    <m/>
    <x v="20"/>
    <x v="1"/>
    <x v="0"/>
    <s v="SL15@tidalwaveautospa.com"/>
    <x v="0"/>
  </r>
  <r>
    <x v="285"/>
    <x v="875"/>
    <n v="58.85"/>
    <x v="3"/>
    <x v="3"/>
    <m/>
    <x v="20"/>
    <x v="1"/>
    <x v="0"/>
    <s v="SL15@tidalwaveautospa.com"/>
    <x v="4"/>
  </r>
  <r>
    <x v="285"/>
    <x v="875"/>
    <n v="58.85"/>
    <x v="3"/>
    <x v="2"/>
    <m/>
    <x v="20"/>
    <x v="1"/>
    <x v="0"/>
    <s v="SL15@tidalwaveautospa.com"/>
    <x v="4"/>
  </r>
  <r>
    <x v="285"/>
    <x v="875"/>
    <n v="16.489999999999998"/>
    <x v="3"/>
    <x v="3"/>
    <m/>
    <x v="20"/>
    <x v="1"/>
    <x v="0"/>
    <s v="SL15@tidalwaveautospa.com"/>
    <x v="4"/>
  </r>
  <r>
    <x v="285"/>
    <x v="875"/>
    <n v="16.489999999999998"/>
    <x v="3"/>
    <x v="2"/>
    <m/>
    <x v="20"/>
    <x v="1"/>
    <x v="0"/>
    <s v="SL15@tidalwaveautospa.com"/>
    <x v="4"/>
  </r>
  <r>
    <x v="285"/>
    <x v="875"/>
    <n v="23.83"/>
    <x v="54"/>
    <x v="4"/>
    <m/>
    <x v="20"/>
    <x v="1"/>
    <x v="0"/>
    <s v="SL15@tidalwaveautospa.com"/>
    <x v="0"/>
  </r>
  <r>
    <x v="285"/>
    <x v="875"/>
    <n v="23.83"/>
    <x v="54"/>
    <x v="4"/>
    <m/>
    <x v="20"/>
    <x v="1"/>
    <x v="0"/>
    <s v="SL15@tidalwaveautospa.com"/>
    <x v="4"/>
  </r>
  <r>
    <x v="285"/>
    <x v="875"/>
    <n v="94"/>
    <x v="55"/>
    <x v="1"/>
    <m/>
    <x v="20"/>
    <x v="1"/>
    <x v="0"/>
    <s v="SL15@tidalwaveautospa.com"/>
    <x v="0"/>
  </r>
  <r>
    <x v="285"/>
    <x v="875"/>
    <n v="94"/>
    <x v="55"/>
    <x v="1"/>
    <m/>
    <x v="20"/>
    <x v="1"/>
    <x v="0"/>
    <s v="SL15@tidalwaveautospa.com"/>
    <x v="4"/>
  </r>
  <r>
    <x v="286"/>
    <x v="876"/>
    <n v="7.41"/>
    <x v="210"/>
    <x v="6"/>
    <m/>
    <x v="50"/>
    <x v="4"/>
    <x v="0"/>
    <s v="@tidalwaveautospa.com"/>
    <x v="11"/>
  </r>
  <r>
    <x v="287"/>
    <x v="877"/>
    <n v="306.89"/>
    <x v="25"/>
    <x v="2"/>
    <m/>
    <x v="14"/>
    <x v="1"/>
    <x v="0"/>
    <s v="SL285@tidalwaveautospa.com"/>
    <x v="4"/>
  </r>
  <r>
    <x v="287"/>
    <x v="877"/>
    <n v="306.89"/>
    <x v="25"/>
    <x v="2"/>
    <m/>
    <x v="14"/>
    <x v="1"/>
    <x v="0"/>
    <s v="SL285@tidalwaveautospa.com"/>
    <x v="8"/>
  </r>
  <r>
    <x v="287"/>
    <x v="877"/>
    <n v="12.88"/>
    <x v="26"/>
    <x v="2"/>
    <m/>
    <x v="14"/>
    <x v="1"/>
    <x v="0"/>
    <s v="SL285@tidalwaveautospa.com"/>
    <x v="4"/>
  </r>
  <r>
    <x v="287"/>
    <x v="877"/>
    <n v="12.88"/>
    <x v="26"/>
    <x v="2"/>
    <m/>
    <x v="14"/>
    <x v="1"/>
    <x v="0"/>
    <s v="SL285@tidalwaveautospa.com"/>
    <x v="8"/>
  </r>
  <r>
    <x v="287"/>
    <x v="877"/>
    <n v="799.62"/>
    <x v="58"/>
    <x v="9"/>
    <m/>
    <x v="14"/>
    <x v="1"/>
    <x v="0"/>
    <s v="SL285@tidalwaveautospa.com"/>
    <x v="4"/>
  </r>
  <r>
    <x v="287"/>
    <x v="878"/>
    <n v="44.99"/>
    <x v="178"/>
    <x v="5"/>
    <m/>
    <x v="14"/>
    <x v="3"/>
    <x v="0"/>
    <s v="SL285@tidalwaveautospa.com"/>
    <x v="4"/>
  </r>
  <r>
    <x v="287"/>
    <x v="879"/>
    <n v="158.44999999999999"/>
    <x v="187"/>
    <x v="2"/>
    <m/>
    <x v="14"/>
    <x v="1"/>
    <x v="0"/>
    <s v="SL285@tidalwaveautospa.com"/>
    <x v="4"/>
  </r>
  <r>
    <x v="287"/>
    <x v="879"/>
    <n v="158.44999999999999"/>
    <x v="187"/>
    <x v="2"/>
    <m/>
    <x v="14"/>
    <x v="1"/>
    <x v="0"/>
    <s v="SL285@tidalwaveautospa.com"/>
    <x v="8"/>
  </r>
  <r>
    <x v="287"/>
    <x v="880"/>
    <n v="14.3"/>
    <x v="203"/>
    <x v="5"/>
    <m/>
    <x v="14"/>
    <x v="3"/>
    <x v="0"/>
    <s v="SL285@tidalwaveautospa.com"/>
    <x v="3"/>
  </r>
  <r>
    <x v="288"/>
    <x v="881"/>
    <n v="61.65"/>
    <x v="219"/>
    <x v="1"/>
    <m/>
    <x v="13"/>
    <x v="0"/>
    <x v="0"/>
    <s v="SL203@tidalwaveautospa.com"/>
    <x v="0"/>
  </r>
  <r>
    <x v="288"/>
    <x v="882"/>
    <n v="58.83"/>
    <x v="80"/>
    <x v="2"/>
    <m/>
    <x v="13"/>
    <x v="1"/>
    <x v="0"/>
    <s v="SL203@tidalwaveautospa.com"/>
    <x v="0"/>
  </r>
  <r>
    <x v="288"/>
    <x v="882"/>
    <n v="58.83"/>
    <x v="80"/>
    <x v="2"/>
    <m/>
    <x v="13"/>
    <x v="1"/>
    <x v="0"/>
    <s v="SL203@tidalwaveautospa.com"/>
    <x v="10"/>
  </r>
  <r>
    <x v="288"/>
    <x v="882"/>
    <n v="58.83"/>
    <x v="80"/>
    <x v="2"/>
    <m/>
    <x v="13"/>
    <x v="1"/>
    <x v="0"/>
    <s v="SL203@tidalwaveautospa.com"/>
    <x v="7"/>
  </r>
  <r>
    <x v="288"/>
    <x v="882"/>
    <n v="25.4"/>
    <x v="11"/>
    <x v="2"/>
    <m/>
    <x v="13"/>
    <x v="1"/>
    <x v="0"/>
    <s v="SL203@tidalwaveautospa.com"/>
    <x v="0"/>
  </r>
  <r>
    <x v="288"/>
    <x v="882"/>
    <n v="25.4"/>
    <x v="11"/>
    <x v="2"/>
    <m/>
    <x v="13"/>
    <x v="1"/>
    <x v="0"/>
    <s v="SL203@tidalwaveautospa.com"/>
    <x v="10"/>
  </r>
  <r>
    <x v="288"/>
    <x v="882"/>
    <n v="25.4"/>
    <x v="11"/>
    <x v="2"/>
    <m/>
    <x v="13"/>
    <x v="1"/>
    <x v="0"/>
    <s v="SL203@tidalwaveautospa.com"/>
    <x v="7"/>
  </r>
  <r>
    <x v="288"/>
    <x v="883"/>
    <n v="142.69"/>
    <x v="54"/>
    <x v="2"/>
    <m/>
    <x v="13"/>
    <x v="1"/>
    <x v="0"/>
    <s v="SL203@tidalwaveautospa.com"/>
    <x v="0"/>
  </r>
  <r>
    <x v="288"/>
    <x v="883"/>
    <n v="142.69"/>
    <x v="54"/>
    <x v="2"/>
    <m/>
    <x v="13"/>
    <x v="1"/>
    <x v="0"/>
    <s v="SL203@tidalwaveautospa.com"/>
    <x v="10"/>
  </r>
  <r>
    <x v="288"/>
    <x v="883"/>
    <n v="142.69"/>
    <x v="54"/>
    <x v="2"/>
    <m/>
    <x v="13"/>
    <x v="1"/>
    <x v="0"/>
    <s v="SL203@tidalwaveautospa.com"/>
    <x v="3"/>
  </r>
  <r>
    <x v="288"/>
    <x v="883"/>
    <n v="142.69"/>
    <x v="54"/>
    <x v="2"/>
    <m/>
    <x v="13"/>
    <x v="1"/>
    <x v="0"/>
    <s v="SL203@tidalwaveautospa.com"/>
    <x v="11"/>
  </r>
  <r>
    <x v="288"/>
    <x v="884"/>
    <n v="16.38"/>
    <x v="67"/>
    <x v="2"/>
    <m/>
    <x v="13"/>
    <x v="1"/>
    <x v="0"/>
    <s v="SL203@tidalwaveautospa.com"/>
    <x v="10"/>
  </r>
  <r>
    <x v="289"/>
    <x v="885"/>
    <n v="296.31"/>
    <x v="114"/>
    <x v="3"/>
    <m/>
    <x v="28"/>
    <x v="1"/>
    <x v="0"/>
    <s v="SL241@tidalwaveautospa.com"/>
    <x v="1"/>
  </r>
  <r>
    <x v="289"/>
    <x v="885"/>
    <n v="255.12"/>
    <x v="115"/>
    <x v="3"/>
    <m/>
    <x v="28"/>
    <x v="1"/>
    <x v="0"/>
    <s v="SL241@tidalwaveautospa.com"/>
    <x v="1"/>
  </r>
  <r>
    <x v="289"/>
    <x v="885"/>
    <n v="62.22"/>
    <x v="6"/>
    <x v="3"/>
    <m/>
    <x v="28"/>
    <x v="1"/>
    <x v="0"/>
    <s v="SL241@tidalwaveautospa.com"/>
    <x v="1"/>
  </r>
  <r>
    <x v="289"/>
    <x v="885"/>
    <n v="111.4"/>
    <x v="308"/>
    <x v="3"/>
    <m/>
    <x v="28"/>
    <x v="1"/>
    <x v="0"/>
    <s v="SL241@tidalwaveautospa.com"/>
    <x v="1"/>
  </r>
  <r>
    <x v="289"/>
    <x v="886"/>
    <n v="143.03"/>
    <x v="319"/>
    <x v="6"/>
    <m/>
    <x v="28"/>
    <x v="4"/>
    <x v="0"/>
    <s v="SL241@tidalwaveautospa.com"/>
    <x v="11"/>
  </r>
  <r>
    <x v="290"/>
    <x v="887"/>
    <n v="83.68"/>
    <x v="231"/>
    <x v="10"/>
    <m/>
    <x v="28"/>
    <x v="1"/>
    <x v="0"/>
    <s v="SL99@tidalwaveautospa.com"/>
    <x v="0"/>
  </r>
  <r>
    <x v="290"/>
    <x v="887"/>
    <n v="36.799999999999997"/>
    <x v="2"/>
    <x v="2"/>
    <m/>
    <x v="28"/>
    <x v="1"/>
    <x v="0"/>
    <s v="SL99@tidalwaveautospa.com"/>
    <x v="0"/>
  </r>
  <r>
    <x v="290"/>
    <x v="887"/>
    <n v="104.03"/>
    <x v="78"/>
    <x v="3"/>
    <m/>
    <x v="28"/>
    <x v="1"/>
    <x v="0"/>
    <s v="SL99@tidalwaveautospa.com"/>
    <x v="0"/>
  </r>
  <r>
    <x v="290"/>
    <x v="887"/>
    <n v="104.03"/>
    <x v="78"/>
    <x v="3"/>
    <m/>
    <x v="28"/>
    <x v="1"/>
    <x v="0"/>
    <s v="SL99@tidalwaveautospa.com"/>
    <x v="1"/>
  </r>
  <r>
    <x v="290"/>
    <x v="887"/>
    <n v="452.89"/>
    <x v="128"/>
    <x v="2"/>
    <m/>
    <x v="28"/>
    <x v="1"/>
    <x v="0"/>
    <s v="SL99@tidalwaveautospa.com"/>
    <x v="0"/>
  </r>
  <r>
    <x v="290"/>
    <x v="887"/>
    <n v="198.19"/>
    <x v="51"/>
    <x v="2"/>
    <m/>
    <x v="28"/>
    <x v="1"/>
    <x v="0"/>
    <s v="SL99@tidalwaveautospa.com"/>
    <x v="0"/>
  </r>
  <r>
    <x v="290"/>
    <x v="888"/>
    <n v="251.64"/>
    <x v="206"/>
    <x v="5"/>
    <m/>
    <x v="28"/>
    <x v="3"/>
    <x v="0"/>
    <s v="SL99@tidalwaveautospa.com"/>
    <x v="1"/>
  </r>
  <r>
    <x v="291"/>
    <x v="889"/>
    <n v="190.46"/>
    <x v="24"/>
    <x v="10"/>
    <m/>
    <x v="9"/>
    <x v="1"/>
    <x v="0"/>
    <s v="maurice.moorman@tidalwaveautospa.com"/>
    <x v="0"/>
  </r>
  <r>
    <x v="291"/>
    <x v="889"/>
    <n v="62.18"/>
    <x v="24"/>
    <x v="10"/>
    <m/>
    <x v="9"/>
    <x v="1"/>
    <x v="0"/>
    <s v="maurice.moorman@tidalwaveautospa.com"/>
    <x v="0"/>
  </r>
  <r>
    <x v="291"/>
    <x v="889"/>
    <n v="35.21"/>
    <x v="24"/>
    <x v="10"/>
    <m/>
    <x v="9"/>
    <x v="1"/>
    <x v="0"/>
    <s v="maurice.moorman@tidalwaveautospa.com"/>
    <x v="0"/>
  </r>
  <r>
    <x v="291"/>
    <x v="889"/>
    <n v="41.62"/>
    <x v="55"/>
    <x v="4"/>
    <m/>
    <x v="9"/>
    <x v="1"/>
    <x v="0"/>
    <s v="maurice.moorman@tidalwaveautospa.com"/>
    <x v="0"/>
  </r>
  <r>
    <x v="291"/>
    <x v="889"/>
    <n v="7.71"/>
    <x v="55"/>
    <x v="10"/>
    <m/>
    <x v="9"/>
    <x v="1"/>
    <x v="0"/>
    <s v="maurice.moorman@tidalwaveautospa.com"/>
    <x v="0"/>
  </r>
  <r>
    <x v="291"/>
    <x v="889"/>
    <n v="42.3"/>
    <x v="26"/>
    <x v="3"/>
    <m/>
    <x v="9"/>
    <x v="1"/>
    <x v="0"/>
    <s v="maurice.moorman@tidalwaveautospa.com"/>
    <x v="0"/>
  </r>
  <r>
    <x v="292"/>
    <x v="890"/>
    <n v="250.73"/>
    <x v="58"/>
    <x v="6"/>
    <m/>
    <x v="51"/>
    <x v="4"/>
    <x v="0"/>
    <s v="ASL149@tidalwaveautospa.com"/>
    <x v="0"/>
  </r>
  <r>
    <x v="293"/>
    <x v="891"/>
    <n v="207.47"/>
    <x v="77"/>
    <x v="1"/>
    <m/>
    <x v="9"/>
    <x v="2"/>
    <x v="0"/>
    <s v="SL181@tidalwaveautospa.com"/>
    <x v="0"/>
  </r>
  <r>
    <x v="293"/>
    <x v="891"/>
    <n v="353"/>
    <x v="77"/>
    <x v="1"/>
    <m/>
    <x v="9"/>
    <x v="1"/>
    <x v="0"/>
    <s v="SL181@tidalwaveautospa.com"/>
    <x v="0"/>
  </r>
  <r>
    <x v="293"/>
    <x v="891"/>
    <n v="207.47"/>
    <x v="77"/>
    <x v="1"/>
    <m/>
    <x v="9"/>
    <x v="1"/>
    <x v="0"/>
    <s v="SL181@tidalwaveautospa.com"/>
    <x v="0"/>
  </r>
  <r>
    <x v="293"/>
    <x v="892"/>
    <n v="207.47"/>
    <x v="77"/>
    <x v="1"/>
    <m/>
    <x v="9"/>
    <x v="1"/>
    <x v="0"/>
    <s v="SL181@tidalwaveautospa.com"/>
    <x v="0"/>
  </r>
  <r>
    <x v="293"/>
    <x v="892"/>
    <n v="207.47"/>
    <x v="77"/>
    <x v="2"/>
    <m/>
    <x v="9"/>
    <x v="1"/>
    <x v="0"/>
    <s v="SL181@tidalwaveautospa.com"/>
    <x v="14"/>
  </r>
  <r>
    <x v="293"/>
    <x v="891"/>
    <n v="109.88"/>
    <x v="204"/>
    <x v="1"/>
    <m/>
    <x v="9"/>
    <x v="2"/>
    <x v="0"/>
    <s v="SL181@tidalwaveautospa.com"/>
    <x v="0"/>
  </r>
  <r>
    <x v="293"/>
    <x v="891"/>
    <n v="109.88"/>
    <x v="204"/>
    <x v="1"/>
    <m/>
    <x v="9"/>
    <x v="1"/>
    <x v="0"/>
    <s v="SL181@tidalwaveautospa.com"/>
    <x v="0"/>
  </r>
  <r>
    <x v="293"/>
    <x v="892"/>
    <n v="113.41"/>
    <x v="52"/>
    <x v="2"/>
    <m/>
    <x v="9"/>
    <x v="1"/>
    <x v="0"/>
    <s v="SL181@tidalwaveautospa.com"/>
    <x v="14"/>
  </r>
  <r>
    <x v="293"/>
    <x v="892"/>
    <n v="50.96"/>
    <x v="18"/>
    <x v="2"/>
    <m/>
    <x v="9"/>
    <x v="1"/>
    <x v="0"/>
    <s v="SL181@tidalwaveautospa.com"/>
    <x v="14"/>
  </r>
  <r>
    <x v="293"/>
    <x v="892"/>
    <n v="187.54"/>
    <x v="41"/>
    <x v="2"/>
    <m/>
    <x v="9"/>
    <x v="1"/>
    <x v="0"/>
    <s v="SL181@tidalwaveautospa.com"/>
    <x v="14"/>
  </r>
  <r>
    <x v="293"/>
    <x v="892"/>
    <n v="173.76"/>
    <x v="25"/>
    <x v="1"/>
    <m/>
    <x v="9"/>
    <x v="1"/>
    <x v="0"/>
    <s v="SL181@tidalwaveautospa.com"/>
    <x v="0"/>
  </r>
  <r>
    <x v="293"/>
    <x v="892"/>
    <n v="173.76"/>
    <x v="25"/>
    <x v="3"/>
    <m/>
    <x v="9"/>
    <x v="1"/>
    <x v="0"/>
    <s v="SL181@tidalwaveautospa.com"/>
    <x v="0"/>
  </r>
  <r>
    <x v="293"/>
    <x v="892"/>
    <n v="173.76"/>
    <x v="25"/>
    <x v="3"/>
    <m/>
    <x v="9"/>
    <x v="1"/>
    <x v="0"/>
    <s v="SL181@tidalwaveautospa.com"/>
    <x v="9"/>
  </r>
  <r>
    <x v="293"/>
    <x v="892"/>
    <n v="69.989999999999995"/>
    <x v="58"/>
    <x v="6"/>
    <m/>
    <x v="9"/>
    <x v="4"/>
    <x v="0"/>
    <s v="SL181@tidalwaveautospa.com"/>
    <x v="0"/>
  </r>
  <r>
    <x v="293"/>
    <x v="893"/>
    <n v="581.46"/>
    <x v="6"/>
    <x v="2"/>
    <m/>
    <x v="9"/>
    <x v="1"/>
    <x v="0"/>
    <s v="SL181@tidalwaveautospa.com"/>
    <x v="9"/>
  </r>
  <r>
    <x v="293"/>
    <x v="894"/>
    <n v="252.5"/>
    <x v="83"/>
    <x v="11"/>
    <m/>
    <x v="9"/>
    <x v="1"/>
    <x v="0"/>
    <s v="SL181@tidalwaveautospa.com"/>
    <x v="2"/>
  </r>
  <r>
    <x v="293"/>
    <x v="894"/>
    <n v="1700"/>
    <x v="8"/>
    <x v="11"/>
    <m/>
    <x v="9"/>
    <x v="1"/>
    <x v="0"/>
    <s v="SL181@tidalwaveautospa.com"/>
    <x v="2"/>
  </r>
  <r>
    <x v="294"/>
    <x v="895"/>
    <n v="194.81"/>
    <x v="185"/>
    <x v="1"/>
    <m/>
    <x v="52"/>
    <x v="0"/>
    <x v="0"/>
    <s v="meghan.young@twavelead.com"/>
    <x v="0"/>
  </r>
  <r>
    <x v="294"/>
    <x v="896"/>
    <n v="46.85"/>
    <x v="17"/>
    <x v="6"/>
    <m/>
    <x v="52"/>
    <x v="4"/>
    <x v="0"/>
    <s v="meghan.young@twavelead.com"/>
    <x v="0"/>
  </r>
  <r>
    <x v="295"/>
    <x v="897"/>
    <n v="257.24"/>
    <x v="348"/>
    <x v="0"/>
    <m/>
    <x v="5"/>
    <x v="1"/>
    <x v="0"/>
    <s v="SL152@tidalwaveautospa.com"/>
    <x v="0"/>
  </r>
  <r>
    <x v="295"/>
    <x v="897"/>
    <n v="1242.5899999999999"/>
    <x v="349"/>
    <x v="0"/>
    <m/>
    <x v="5"/>
    <x v="1"/>
    <x v="0"/>
    <s v="SL152@tidalwaveautospa.com"/>
    <x v="0"/>
  </r>
  <r>
    <x v="295"/>
    <x v="897"/>
    <n v="730.14"/>
    <x v="349"/>
    <x v="0"/>
    <m/>
    <x v="5"/>
    <x v="1"/>
    <x v="0"/>
    <s v="SL152@tidalwaveautospa.com"/>
    <x v="0"/>
  </r>
  <r>
    <x v="295"/>
    <x v="897"/>
    <n v="1170"/>
    <x v="222"/>
    <x v="1"/>
    <m/>
    <x v="5"/>
    <x v="1"/>
    <x v="0"/>
    <s v="SL152@tidalwaveautospa.com"/>
    <x v="0"/>
  </r>
  <r>
    <x v="295"/>
    <x v="897"/>
    <n v="229.48"/>
    <x v="343"/>
    <x v="9"/>
    <m/>
    <x v="5"/>
    <x v="1"/>
    <x v="0"/>
    <s v="SL152@tidalwaveautospa.com"/>
    <x v="0"/>
  </r>
  <r>
    <x v="295"/>
    <x v="897"/>
    <n v="116.24"/>
    <x v="343"/>
    <x v="1"/>
    <m/>
    <x v="5"/>
    <x v="1"/>
    <x v="0"/>
    <s v="SL152@tidalwaveautospa.com"/>
    <x v="0"/>
  </r>
  <r>
    <x v="295"/>
    <x v="897"/>
    <n v="145.41999999999999"/>
    <x v="350"/>
    <x v="0"/>
    <m/>
    <x v="5"/>
    <x v="1"/>
    <x v="0"/>
    <s v="SL152@tidalwaveautospa.com"/>
    <x v="0"/>
  </r>
  <r>
    <x v="295"/>
    <x v="898"/>
    <n v="19.22"/>
    <x v="168"/>
    <x v="6"/>
    <m/>
    <x v="5"/>
    <x v="4"/>
    <x v="0"/>
    <s v="SL152@tidalwaveautospa.com"/>
    <x v="0"/>
  </r>
  <r>
    <x v="295"/>
    <x v="898"/>
    <n v="163.49"/>
    <x v="204"/>
    <x v="1"/>
    <m/>
    <x v="5"/>
    <x v="1"/>
    <x v="0"/>
    <s v="SL152@tidalwaveautospa.com"/>
    <x v="0"/>
  </r>
  <r>
    <x v="295"/>
    <x v="898"/>
    <n v="249.46"/>
    <x v="129"/>
    <x v="0"/>
    <m/>
    <x v="5"/>
    <x v="1"/>
    <x v="0"/>
    <s v="SL152@tidalwaveautospa.com"/>
    <x v="0"/>
  </r>
  <r>
    <x v="295"/>
    <x v="898"/>
    <n v="130.54"/>
    <x v="16"/>
    <x v="1"/>
    <m/>
    <x v="5"/>
    <x v="1"/>
    <x v="0"/>
    <s v="SL152@tidalwaveautospa.com"/>
    <x v="0"/>
  </r>
  <r>
    <x v="295"/>
    <x v="898"/>
    <n v="99.59"/>
    <x v="78"/>
    <x v="1"/>
    <m/>
    <x v="5"/>
    <x v="1"/>
    <x v="0"/>
    <s v="SL152@tidalwaveautospa.com"/>
    <x v="0"/>
  </r>
  <r>
    <x v="295"/>
    <x v="898"/>
    <n v="42.02"/>
    <x v="167"/>
    <x v="6"/>
    <m/>
    <x v="5"/>
    <x v="4"/>
    <x v="0"/>
    <s v="SL152@tidalwaveautospa.com"/>
    <x v="0"/>
  </r>
  <r>
    <x v="295"/>
    <x v="899"/>
    <n v="222.98"/>
    <x v="185"/>
    <x v="2"/>
    <m/>
    <x v="5"/>
    <x v="1"/>
    <x v="0"/>
    <s v="SL152@tidalwaveautospa.com"/>
    <x v="0"/>
  </r>
  <r>
    <x v="295"/>
    <x v="899"/>
    <n v="222.98"/>
    <x v="185"/>
    <x v="12"/>
    <m/>
    <x v="5"/>
    <x v="1"/>
    <x v="0"/>
    <s v="SL152@tidalwaveautospa.com"/>
    <x v="10"/>
  </r>
  <r>
    <x v="295"/>
    <x v="899"/>
    <n v="222.98"/>
    <x v="185"/>
    <x v="12"/>
    <m/>
    <x v="5"/>
    <x v="1"/>
    <x v="0"/>
    <s v="SL152@tidalwaveautospa.com"/>
    <x v="1"/>
  </r>
  <r>
    <x v="295"/>
    <x v="899"/>
    <n v="42.61"/>
    <x v="11"/>
    <x v="10"/>
    <m/>
    <x v="5"/>
    <x v="1"/>
    <x v="0"/>
    <s v="SL152@tidalwaveautospa.com"/>
    <x v="0"/>
  </r>
  <r>
    <x v="295"/>
    <x v="899"/>
    <n v="42.61"/>
    <x v="11"/>
    <x v="12"/>
    <m/>
    <x v="5"/>
    <x v="1"/>
    <x v="0"/>
    <s v="SL152@tidalwaveautospa.com"/>
    <x v="10"/>
  </r>
  <r>
    <x v="295"/>
    <x v="899"/>
    <n v="126.31"/>
    <x v="18"/>
    <x v="3"/>
    <m/>
    <x v="5"/>
    <x v="1"/>
    <x v="0"/>
    <s v="SL152@tidalwaveautospa.com"/>
    <x v="0"/>
  </r>
  <r>
    <x v="295"/>
    <x v="899"/>
    <n v="126.31"/>
    <x v="18"/>
    <x v="3"/>
    <m/>
    <x v="5"/>
    <x v="1"/>
    <x v="0"/>
    <s v="SL152@tidalwaveautospa.com"/>
    <x v="10"/>
  </r>
  <r>
    <x v="295"/>
    <x v="899"/>
    <n v="121.07"/>
    <x v="12"/>
    <x v="3"/>
    <m/>
    <x v="5"/>
    <x v="1"/>
    <x v="0"/>
    <s v="SL152@tidalwaveautospa.com"/>
    <x v="0"/>
  </r>
  <r>
    <x v="295"/>
    <x v="899"/>
    <n v="121.07"/>
    <x v="12"/>
    <x v="2"/>
    <m/>
    <x v="5"/>
    <x v="1"/>
    <x v="0"/>
    <s v="SL152@tidalwaveautospa.com"/>
    <x v="0"/>
  </r>
  <r>
    <x v="295"/>
    <x v="899"/>
    <n v="121.07"/>
    <x v="12"/>
    <x v="12"/>
    <m/>
    <x v="5"/>
    <x v="1"/>
    <x v="0"/>
    <s v="SL152@tidalwaveautospa.com"/>
    <x v="10"/>
  </r>
  <r>
    <x v="295"/>
    <x v="899"/>
    <n v="203.29"/>
    <x v="53"/>
    <x v="3"/>
    <m/>
    <x v="5"/>
    <x v="1"/>
    <x v="0"/>
    <s v="SL152@tidalwaveautospa.com"/>
    <x v="0"/>
  </r>
  <r>
    <x v="295"/>
    <x v="899"/>
    <n v="203.29"/>
    <x v="53"/>
    <x v="2"/>
    <m/>
    <x v="5"/>
    <x v="1"/>
    <x v="0"/>
    <s v="SL152@tidalwaveautospa.com"/>
    <x v="0"/>
  </r>
  <r>
    <x v="295"/>
    <x v="899"/>
    <n v="5"/>
    <x v="29"/>
    <x v="10"/>
    <m/>
    <x v="5"/>
    <x v="1"/>
    <x v="0"/>
    <s v="SL152@tidalwaveautospa.com"/>
    <x v="0"/>
  </r>
  <r>
    <x v="295"/>
    <x v="899"/>
    <n v="5"/>
    <x v="29"/>
    <x v="10"/>
    <m/>
    <x v="5"/>
    <x v="1"/>
    <x v="0"/>
    <s v="SL152@tidalwaveautospa.com"/>
    <x v="10"/>
  </r>
  <r>
    <x v="295"/>
    <x v="899"/>
    <n v="87.17"/>
    <x v="41"/>
    <x v="0"/>
    <m/>
    <x v="5"/>
    <x v="1"/>
    <x v="0"/>
    <s v="SL152@tidalwaveautospa.com"/>
    <x v="0"/>
  </r>
  <r>
    <x v="295"/>
    <x v="899"/>
    <n v="64.8"/>
    <x v="113"/>
    <x v="2"/>
    <m/>
    <x v="5"/>
    <x v="1"/>
    <x v="0"/>
    <s v="SL152@tidalwaveautospa.com"/>
    <x v="0"/>
  </r>
  <r>
    <x v="295"/>
    <x v="899"/>
    <n v="118.71"/>
    <x v="58"/>
    <x v="2"/>
    <m/>
    <x v="5"/>
    <x v="1"/>
    <x v="0"/>
    <s v="SL152@tidalwaveautospa.com"/>
    <x v="0"/>
  </r>
  <r>
    <x v="296"/>
    <x v="900"/>
    <n v="78.73"/>
    <x v="53"/>
    <x v="11"/>
    <m/>
    <x v="17"/>
    <x v="1"/>
    <x v="0"/>
    <s v="SL110@tidalwaveautospa.com"/>
    <x v="0"/>
  </r>
  <r>
    <x v="296"/>
    <x v="900"/>
    <n v="78.73"/>
    <x v="53"/>
    <x v="3"/>
    <m/>
    <x v="17"/>
    <x v="1"/>
    <x v="0"/>
    <s v="SL110@tidalwaveautospa.com"/>
    <x v="0"/>
  </r>
  <r>
    <x v="296"/>
    <x v="900"/>
    <n v="78.73"/>
    <x v="53"/>
    <x v="3"/>
    <m/>
    <x v="17"/>
    <x v="1"/>
    <x v="0"/>
    <s v="SL110@tidalwaveautospa.com"/>
    <x v="0"/>
  </r>
  <r>
    <x v="296"/>
    <x v="901"/>
    <n v="46.59"/>
    <x v="186"/>
    <x v="20"/>
    <m/>
    <x v="17"/>
    <x v="5"/>
    <x v="0"/>
    <s v="SL110@tidalwaveautospa.com"/>
    <x v="2"/>
  </r>
  <r>
    <x v="296"/>
    <x v="901"/>
    <n v="64.42"/>
    <x v="178"/>
    <x v="2"/>
    <m/>
    <x v="17"/>
    <x v="1"/>
    <x v="0"/>
    <s v="SL110@tidalwaveautospa.com"/>
    <x v="6"/>
  </r>
  <r>
    <x v="296"/>
    <x v="901"/>
    <n v="38.159999999999997"/>
    <x v="187"/>
    <x v="20"/>
    <m/>
    <x v="17"/>
    <x v="5"/>
    <x v="0"/>
    <s v="SL110@tidalwaveautospa.com"/>
    <x v="2"/>
  </r>
  <r>
    <x v="296"/>
    <x v="901"/>
    <n v="81.3"/>
    <x v="9"/>
    <x v="2"/>
    <m/>
    <x v="17"/>
    <x v="1"/>
    <x v="0"/>
    <s v="SL110@tidalwaveautospa.com"/>
    <x v="6"/>
  </r>
  <r>
    <x v="296"/>
    <x v="901"/>
    <n v="93.17"/>
    <x v="224"/>
    <x v="20"/>
    <m/>
    <x v="17"/>
    <x v="5"/>
    <x v="0"/>
    <s v="SL110@tidalwaveautospa.com"/>
    <x v="2"/>
  </r>
  <r>
    <x v="297"/>
    <x v="902"/>
    <n v="1004.35"/>
    <x v="317"/>
    <x v="1"/>
    <m/>
    <x v="6"/>
    <x v="1"/>
    <x v="0"/>
    <s v="SL33@tidalwaveautospa.com"/>
    <x v="0"/>
  </r>
  <r>
    <x v="297"/>
    <x v="902"/>
    <n v="148.9"/>
    <x v="112"/>
    <x v="1"/>
    <m/>
    <x v="6"/>
    <x v="1"/>
    <x v="0"/>
    <s v="SL33@tidalwaveautospa.com"/>
    <x v="0"/>
  </r>
  <r>
    <x v="297"/>
    <x v="903"/>
    <n v="262.82"/>
    <x v="17"/>
    <x v="2"/>
    <m/>
    <x v="6"/>
    <x v="1"/>
    <x v="0"/>
    <s v="SL33@tidalwaveautospa.com"/>
    <x v="0"/>
  </r>
  <r>
    <x v="297"/>
    <x v="903"/>
    <n v="262.82"/>
    <x v="17"/>
    <x v="2"/>
    <m/>
    <x v="6"/>
    <x v="1"/>
    <x v="0"/>
    <s v="SL33@tidalwaveautospa.com"/>
    <x v="0"/>
  </r>
  <r>
    <x v="297"/>
    <x v="903"/>
    <n v="262.82"/>
    <x v="17"/>
    <x v="12"/>
    <m/>
    <x v="6"/>
    <x v="1"/>
    <x v="0"/>
    <s v="SL33@tidalwaveautospa.com"/>
    <x v="12"/>
  </r>
  <r>
    <x v="297"/>
    <x v="903"/>
    <n v="106.16"/>
    <x v="38"/>
    <x v="2"/>
    <m/>
    <x v="6"/>
    <x v="1"/>
    <x v="0"/>
    <s v="SL33@tidalwaveautospa.com"/>
    <x v="0"/>
  </r>
  <r>
    <x v="297"/>
    <x v="903"/>
    <n v="106.16"/>
    <x v="38"/>
    <x v="2"/>
    <m/>
    <x v="6"/>
    <x v="1"/>
    <x v="0"/>
    <s v="SL33@tidalwaveautospa.com"/>
    <x v="0"/>
  </r>
  <r>
    <x v="297"/>
    <x v="903"/>
    <n v="203"/>
    <x v="144"/>
    <x v="2"/>
    <m/>
    <x v="6"/>
    <x v="1"/>
    <x v="0"/>
    <s v="SL33@tidalwaveautospa.com"/>
    <x v="0"/>
  </r>
  <r>
    <x v="297"/>
    <x v="903"/>
    <n v="203"/>
    <x v="144"/>
    <x v="2"/>
    <m/>
    <x v="6"/>
    <x v="1"/>
    <x v="0"/>
    <s v="SL33@tidalwaveautospa.com"/>
    <x v="0"/>
  </r>
  <r>
    <x v="297"/>
    <x v="903"/>
    <n v="203"/>
    <x v="144"/>
    <x v="12"/>
    <m/>
    <x v="6"/>
    <x v="1"/>
    <x v="0"/>
    <s v="SL33@tidalwaveautospa.com"/>
    <x v="12"/>
  </r>
  <r>
    <x v="297"/>
    <x v="904"/>
    <n v="4115.76"/>
    <x v="6"/>
    <x v="5"/>
    <m/>
    <x v="6"/>
    <x v="3"/>
    <x v="0"/>
    <s v="SL33@tidalwaveautospa.com"/>
    <x v="6"/>
  </r>
  <r>
    <x v="298"/>
    <x v="905"/>
    <n v="197.18"/>
    <x v="274"/>
    <x v="9"/>
    <m/>
    <x v="0"/>
    <x v="1"/>
    <x v="0"/>
    <s v=""/>
    <x v="0"/>
  </r>
  <r>
    <x v="298"/>
    <x v="905"/>
    <n v="675.8"/>
    <x v="275"/>
    <x v="9"/>
    <m/>
    <x v="0"/>
    <x v="1"/>
    <x v="0"/>
    <s v=""/>
    <x v="0"/>
  </r>
  <r>
    <x v="298"/>
    <x v="905"/>
    <n v="120.64"/>
    <x v="351"/>
    <x v="9"/>
    <m/>
    <x v="0"/>
    <x v="1"/>
    <x v="0"/>
    <s v=""/>
    <x v="0"/>
  </r>
  <r>
    <x v="298"/>
    <x v="905"/>
    <n v="348.14"/>
    <x v="348"/>
    <x v="1"/>
    <m/>
    <x v="0"/>
    <x v="1"/>
    <x v="0"/>
    <s v=""/>
    <x v="0"/>
  </r>
  <r>
    <x v="298"/>
    <x v="906"/>
    <n v="583.21"/>
    <x v="229"/>
    <x v="9"/>
    <m/>
    <x v="0"/>
    <x v="0"/>
    <x v="0"/>
    <s v=""/>
    <x v="0"/>
  </r>
  <r>
    <x v="299"/>
    <x v="907"/>
    <n v="43.13"/>
    <x v="6"/>
    <x v="4"/>
    <m/>
    <x v="3"/>
    <x v="1"/>
    <x v="0"/>
    <s v="dodge@twavelead.com"/>
    <x v="12"/>
  </r>
  <r>
    <x v="299"/>
    <x v="908"/>
    <n v="2307.89"/>
    <x v="20"/>
    <x v="5"/>
    <m/>
    <x v="3"/>
    <x v="3"/>
    <x v="0"/>
    <s v="dodge@twavelead.com"/>
    <x v="6"/>
  </r>
  <r>
    <x v="300"/>
    <x v="909"/>
    <n v="81.02"/>
    <x v="70"/>
    <x v="6"/>
    <m/>
    <x v="3"/>
    <x v="1"/>
    <x v="0"/>
    <s v="mike.donnelly@tidalwaveautospa.com"/>
    <x v="0"/>
  </r>
  <r>
    <x v="300"/>
    <x v="909"/>
    <n v="458"/>
    <x v="48"/>
    <x v="0"/>
    <m/>
    <x v="3"/>
    <x v="1"/>
    <x v="0"/>
    <s v="mike.donnelly@tidalwaveautospa.com"/>
    <x v="0"/>
  </r>
  <r>
    <x v="300"/>
    <x v="910"/>
    <n v="727.2"/>
    <x v="161"/>
    <x v="6"/>
    <m/>
    <x v="3"/>
    <x v="4"/>
    <x v="0"/>
    <s v="mike.donnelly@tidalwaveautospa.com"/>
    <x v="0"/>
  </r>
  <r>
    <x v="300"/>
    <x v="911"/>
    <n v="36.64"/>
    <x v="10"/>
    <x v="4"/>
    <m/>
    <x v="3"/>
    <x v="1"/>
    <x v="0"/>
    <s v="mike.donnelly@tidalwaveautospa.com"/>
    <x v="0"/>
  </r>
  <r>
    <x v="300"/>
    <x v="912"/>
    <n v="9.5500000000000007"/>
    <x v="31"/>
    <x v="4"/>
    <m/>
    <x v="3"/>
    <x v="1"/>
    <x v="0"/>
    <s v="mike.donnelly@tidalwaveautospa.com"/>
    <x v="0"/>
  </r>
  <r>
    <x v="300"/>
    <x v="912"/>
    <n v="734.96"/>
    <x v="114"/>
    <x v="2"/>
    <m/>
    <x v="3"/>
    <x v="1"/>
    <x v="0"/>
    <s v="mike.donnelly@tidalwaveautospa.com"/>
    <x v="0"/>
  </r>
  <r>
    <x v="300"/>
    <x v="912"/>
    <n v="734.96"/>
    <x v="114"/>
    <x v="12"/>
    <m/>
    <x v="3"/>
    <x v="1"/>
    <x v="0"/>
    <s v="mike.donnelly@tidalwaveautospa.com"/>
    <x v="1"/>
  </r>
  <r>
    <x v="300"/>
    <x v="912"/>
    <n v="734.96"/>
    <x v="114"/>
    <x v="12"/>
    <m/>
    <x v="3"/>
    <x v="1"/>
    <x v="0"/>
    <s v="mike.donnelly@tidalwaveautospa.com"/>
    <x v="8"/>
  </r>
  <r>
    <x v="300"/>
    <x v="913"/>
    <n v="5190.75"/>
    <x v="224"/>
    <x v="5"/>
    <m/>
    <x v="3"/>
    <x v="3"/>
    <x v="0"/>
    <s v="mike.donnelly@tidalwaveautospa.com"/>
    <x v="2"/>
  </r>
  <r>
    <x v="301"/>
    <x v="914"/>
    <n v="349.66"/>
    <x v="110"/>
    <x v="11"/>
    <m/>
    <x v="12"/>
    <x v="1"/>
    <x v="0"/>
    <s v="michael.gouldie@twavelead.com"/>
    <x v="0"/>
  </r>
  <r>
    <x v="301"/>
    <x v="914"/>
    <n v="504.17"/>
    <x v="346"/>
    <x v="11"/>
    <m/>
    <x v="12"/>
    <x v="1"/>
    <x v="0"/>
    <s v="michael.gouldie@twavelead.com"/>
    <x v="0"/>
  </r>
  <r>
    <x v="301"/>
    <x v="914"/>
    <n v="35"/>
    <x v="346"/>
    <x v="11"/>
    <m/>
    <x v="12"/>
    <x v="1"/>
    <x v="0"/>
    <s v="michael.gouldie@twavelead.com"/>
    <x v="0"/>
  </r>
  <r>
    <x v="302"/>
    <x v="915"/>
    <n v="21.1"/>
    <x v="23"/>
    <x v="10"/>
    <m/>
    <x v="14"/>
    <x v="1"/>
    <x v="0"/>
    <s v="SL12@tidalwaveautospa.com"/>
    <x v="0"/>
  </r>
  <r>
    <x v="302"/>
    <x v="915"/>
    <n v="106.74"/>
    <x v="23"/>
    <x v="10"/>
    <m/>
    <x v="14"/>
    <x v="1"/>
    <x v="0"/>
    <s v="SL12@tidalwaveautospa.com"/>
    <x v="0"/>
  </r>
  <r>
    <x v="302"/>
    <x v="915"/>
    <n v="230.27"/>
    <x v="52"/>
    <x v="2"/>
    <m/>
    <x v="14"/>
    <x v="1"/>
    <x v="0"/>
    <s v="SL12@tidalwaveautospa.com"/>
    <x v="0"/>
  </r>
  <r>
    <x v="302"/>
    <x v="915"/>
    <n v="230.27"/>
    <x v="52"/>
    <x v="2"/>
    <m/>
    <x v="14"/>
    <x v="1"/>
    <x v="0"/>
    <s v="SL12@tidalwaveautospa.com"/>
    <x v="4"/>
  </r>
  <r>
    <x v="302"/>
    <x v="915"/>
    <n v="35.549999999999997"/>
    <x v="44"/>
    <x v="10"/>
    <m/>
    <x v="14"/>
    <x v="1"/>
    <x v="0"/>
    <s v="SL12@tidalwaveautospa.com"/>
    <x v="0"/>
  </r>
  <r>
    <x v="302"/>
    <x v="915"/>
    <n v="35.549999999999997"/>
    <x v="44"/>
    <x v="2"/>
    <m/>
    <x v="14"/>
    <x v="1"/>
    <x v="0"/>
    <s v="SL12@tidalwaveautospa.com"/>
    <x v="4"/>
  </r>
  <r>
    <x v="302"/>
    <x v="915"/>
    <n v="17.13"/>
    <x v="17"/>
    <x v="10"/>
    <m/>
    <x v="14"/>
    <x v="1"/>
    <x v="0"/>
    <s v="SL12@tidalwaveautospa.com"/>
    <x v="0"/>
  </r>
  <r>
    <x v="302"/>
    <x v="915"/>
    <n v="6.23"/>
    <x v="106"/>
    <x v="10"/>
    <m/>
    <x v="14"/>
    <x v="1"/>
    <x v="0"/>
    <s v="SL12@tidalwaveautospa.com"/>
    <x v="0"/>
  </r>
  <r>
    <x v="302"/>
    <x v="915"/>
    <n v="11.74"/>
    <x v="38"/>
    <x v="10"/>
    <m/>
    <x v="14"/>
    <x v="1"/>
    <x v="0"/>
    <s v="SL12@tidalwaveautospa.com"/>
    <x v="0"/>
  </r>
  <r>
    <x v="302"/>
    <x v="915"/>
    <n v="36.56"/>
    <x v="53"/>
    <x v="10"/>
    <m/>
    <x v="14"/>
    <x v="1"/>
    <x v="0"/>
    <s v="SL12@tidalwaveautospa.com"/>
    <x v="0"/>
  </r>
  <r>
    <x v="302"/>
    <x v="915"/>
    <n v="36.56"/>
    <x v="53"/>
    <x v="12"/>
    <m/>
    <x v="14"/>
    <x v="1"/>
    <x v="0"/>
    <s v="SL12@tidalwaveautospa.com"/>
    <x v="4"/>
  </r>
  <r>
    <x v="302"/>
    <x v="915"/>
    <n v="17.68"/>
    <x v="32"/>
    <x v="10"/>
    <m/>
    <x v="14"/>
    <x v="1"/>
    <x v="0"/>
    <s v="SL12@tidalwaveautospa.com"/>
    <x v="0"/>
  </r>
  <r>
    <x v="302"/>
    <x v="915"/>
    <n v="159.51"/>
    <x v="55"/>
    <x v="3"/>
    <m/>
    <x v="14"/>
    <x v="1"/>
    <x v="0"/>
    <s v="SL12@tidalwaveautospa.com"/>
    <x v="0"/>
  </r>
  <r>
    <x v="302"/>
    <x v="915"/>
    <n v="248.4"/>
    <x v="55"/>
    <x v="2"/>
    <m/>
    <x v="14"/>
    <x v="1"/>
    <x v="0"/>
    <s v="SL12@tidalwaveautospa.com"/>
    <x v="0"/>
  </r>
  <r>
    <x v="302"/>
    <x v="915"/>
    <n v="113.25"/>
    <x v="55"/>
    <x v="10"/>
    <m/>
    <x v="14"/>
    <x v="1"/>
    <x v="0"/>
    <s v="SL12@tidalwaveautospa.com"/>
    <x v="0"/>
  </r>
  <r>
    <x v="302"/>
    <x v="915"/>
    <n v="113.25"/>
    <x v="55"/>
    <x v="2"/>
    <m/>
    <x v="14"/>
    <x v="1"/>
    <x v="0"/>
    <s v="SL12@tidalwaveautospa.com"/>
    <x v="4"/>
  </r>
  <r>
    <x v="302"/>
    <x v="915"/>
    <n v="74.81"/>
    <x v="26"/>
    <x v="10"/>
    <m/>
    <x v="14"/>
    <x v="1"/>
    <x v="0"/>
    <s v="SL12@tidalwaveautospa.com"/>
    <x v="0"/>
  </r>
  <r>
    <x v="302"/>
    <x v="915"/>
    <n v="74.81"/>
    <x v="26"/>
    <x v="2"/>
    <m/>
    <x v="14"/>
    <x v="1"/>
    <x v="0"/>
    <s v="SL12@tidalwaveautospa.com"/>
    <x v="4"/>
  </r>
  <r>
    <x v="303"/>
    <x v="916"/>
    <n v="115.86"/>
    <x v="347"/>
    <x v="1"/>
    <m/>
    <x v="14"/>
    <x v="1"/>
    <x v="0"/>
    <s v="SL55@tidalwaveautospa.com"/>
    <x v="0"/>
  </r>
  <r>
    <x v="303"/>
    <x v="916"/>
    <n v="301.72000000000003"/>
    <x v="233"/>
    <x v="1"/>
    <m/>
    <x v="14"/>
    <x v="1"/>
    <x v="0"/>
    <s v="SL55@tidalwaveautospa.com"/>
    <x v="0"/>
  </r>
  <r>
    <x v="303"/>
    <x v="916"/>
    <n v="121.87"/>
    <x v="300"/>
    <x v="1"/>
    <m/>
    <x v="14"/>
    <x v="1"/>
    <x v="0"/>
    <s v="SL55@tidalwaveautospa.com"/>
    <x v="0"/>
  </r>
  <r>
    <x v="303"/>
    <x v="917"/>
    <n v="35.119999999999997"/>
    <x v="204"/>
    <x v="1"/>
    <m/>
    <x v="14"/>
    <x v="2"/>
    <x v="0"/>
    <s v="SL55@tidalwaveautospa.com"/>
    <x v="0"/>
  </r>
  <r>
    <x v="303"/>
    <x v="918"/>
    <n v="35.119999999999997"/>
    <x v="204"/>
    <x v="3"/>
    <m/>
    <x v="14"/>
    <x v="1"/>
    <x v="0"/>
    <s v="SL55@tidalwaveautospa.com"/>
    <x v="0"/>
  </r>
  <r>
    <x v="304"/>
    <x v="919"/>
    <s v="31 items"/>
    <x v="257"/>
    <x v="16"/>
    <m/>
    <x v="53"/>
    <x v="1"/>
    <x v="0"/>
    <s v="@tidalwaveautospa.com"/>
    <x v="0"/>
  </r>
  <r>
    <x v="305"/>
    <x v="920"/>
    <n v="195.65"/>
    <x v="222"/>
    <x v="9"/>
    <m/>
    <x v="0"/>
    <x v="1"/>
    <x v="0"/>
    <s v=""/>
    <x v="0"/>
  </r>
  <r>
    <x v="305"/>
    <x v="920"/>
    <n v="780"/>
    <x v="260"/>
    <x v="9"/>
    <m/>
    <x v="0"/>
    <x v="1"/>
    <x v="0"/>
    <s v=""/>
    <x v="0"/>
  </r>
  <r>
    <x v="306"/>
    <x v="921"/>
    <n v="1360"/>
    <x v="245"/>
    <x v="1"/>
    <m/>
    <x v="23"/>
    <x v="1"/>
    <x v="0"/>
    <s v="SL249@tidalwaveautospa.com"/>
    <x v="0"/>
  </r>
  <r>
    <x v="306"/>
    <x v="921"/>
    <n v="94.12"/>
    <x v="268"/>
    <x v="13"/>
    <m/>
    <x v="23"/>
    <x v="1"/>
    <x v="0"/>
    <s v="SL249@tidalwaveautospa.com"/>
    <x v="0"/>
  </r>
  <r>
    <x v="306"/>
    <x v="922"/>
    <n v="325.23"/>
    <x v="64"/>
    <x v="1"/>
    <m/>
    <x v="23"/>
    <x v="0"/>
    <x v="0"/>
    <s v="SL249@tidalwaveautospa.com"/>
    <x v="0"/>
  </r>
  <r>
    <x v="306"/>
    <x v="923"/>
    <n v="-15.94"/>
    <x v="131"/>
    <x v="9"/>
    <m/>
    <x v="23"/>
    <x v="2"/>
    <x v="0"/>
    <s v="SL249@tidalwaveautospa.com"/>
    <x v="0"/>
  </r>
  <r>
    <x v="306"/>
    <x v="923"/>
    <n v="86.16"/>
    <x v="131"/>
    <x v="9"/>
    <m/>
    <x v="23"/>
    <x v="1"/>
    <x v="0"/>
    <s v="SL249@tidalwaveautospa.com"/>
    <x v="0"/>
  </r>
  <r>
    <x v="306"/>
    <x v="924"/>
    <n v="-15.94"/>
    <x v="131"/>
    <x v="4"/>
    <m/>
    <x v="23"/>
    <x v="1"/>
    <x v="0"/>
    <s v="SL249@tidalwaveautospa.com"/>
    <x v="0"/>
  </r>
  <r>
    <x v="306"/>
    <x v="924"/>
    <n v="-15.94"/>
    <x v="131"/>
    <x v="10"/>
    <m/>
    <x v="23"/>
    <x v="1"/>
    <x v="0"/>
    <s v="SL249@tidalwaveautospa.com"/>
    <x v="0"/>
  </r>
  <r>
    <x v="306"/>
    <x v="923"/>
    <n v="81.260000000000005"/>
    <x v="43"/>
    <x v="9"/>
    <m/>
    <x v="23"/>
    <x v="1"/>
    <x v="0"/>
    <s v="SL249@tidalwaveautospa.com"/>
    <x v="0"/>
  </r>
  <r>
    <x v="306"/>
    <x v="925"/>
    <n v="521.38"/>
    <x v="2"/>
    <x v="7"/>
    <m/>
    <x v="23"/>
    <x v="1"/>
    <x v="0"/>
    <s v="SL249@tidalwaveautospa.com"/>
    <x v="0"/>
  </r>
  <r>
    <x v="306"/>
    <x v="925"/>
    <n v="750.5"/>
    <x v="132"/>
    <x v="7"/>
    <m/>
    <x v="23"/>
    <x v="1"/>
    <x v="0"/>
    <s v="SL249@tidalwaveautospa.com"/>
    <x v="0"/>
  </r>
  <r>
    <x v="306"/>
    <x v="924"/>
    <n v="14.92"/>
    <x v="25"/>
    <x v="7"/>
    <m/>
    <x v="23"/>
    <x v="1"/>
    <x v="0"/>
    <s v="SL249@tidalwaveautospa.com"/>
    <x v="0"/>
  </r>
  <r>
    <x v="306"/>
    <x v="926"/>
    <n v="74.09"/>
    <x v="59"/>
    <x v="12"/>
    <m/>
    <x v="23"/>
    <x v="1"/>
    <x v="0"/>
    <s v="SL249@tidalwaveautospa.com"/>
    <x v="1"/>
  </r>
  <r>
    <x v="306"/>
    <x v="926"/>
    <n v="74.09"/>
    <x v="59"/>
    <x v="2"/>
    <m/>
    <x v="23"/>
    <x v="1"/>
    <x v="0"/>
    <s v="SL249@tidalwaveautospa.com"/>
    <x v="1"/>
  </r>
  <r>
    <x v="306"/>
    <x v="926"/>
    <n v="74.09"/>
    <x v="59"/>
    <x v="12"/>
    <s v="Equipment"/>
    <x v="23"/>
    <x v="1"/>
    <x v="0"/>
    <s v="SL249@tidalwaveautospa.com"/>
    <x v="7"/>
  </r>
  <r>
    <x v="306"/>
    <x v="926"/>
    <n v="26.89"/>
    <x v="186"/>
    <x v="2"/>
    <m/>
    <x v="23"/>
    <x v="1"/>
    <x v="0"/>
    <s v="SL249@tidalwaveautospa.com"/>
    <x v="1"/>
  </r>
  <r>
    <x v="306"/>
    <x v="926"/>
    <n v="26.89"/>
    <x v="186"/>
    <x v="12"/>
    <s v="Maintenance"/>
    <x v="23"/>
    <x v="1"/>
    <x v="0"/>
    <s v="SL249@tidalwaveautospa.com"/>
    <x v="7"/>
  </r>
  <r>
    <x v="307"/>
    <x v="927"/>
    <n v="986.4"/>
    <x v="324"/>
    <x v="1"/>
    <m/>
    <x v="0"/>
    <x v="0"/>
    <x v="0"/>
    <s v=""/>
    <x v="0"/>
  </r>
  <r>
    <x v="308"/>
    <x v="928"/>
    <n v="1009.36"/>
    <x v="66"/>
    <x v="8"/>
    <m/>
    <x v="54"/>
    <x v="2"/>
    <x v="0"/>
    <s v="mitchell.herndon@twavelead.com"/>
    <x v="0"/>
  </r>
  <r>
    <x v="308"/>
    <x v="929"/>
    <n v="1009.36"/>
    <x v="66"/>
    <x v="8"/>
    <m/>
    <x v="54"/>
    <x v="1"/>
    <x v="0"/>
    <s v="mitchell.herndon@twavelead.com"/>
    <x v="0"/>
  </r>
  <r>
    <x v="308"/>
    <x v="929"/>
    <n v="77.010000000000005"/>
    <x v="80"/>
    <x v="8"/>
    <m/>
    <x v="54"/>
    <x v="1"/>
    <x v="0"/>
    <s v="mitchell.herndon@twavelead.com"/>
    <x v="0"/>
  </r>
  <r>
    <x v="308"/>
    <x v="929"/>
    <n v="860.89"/>
    <x v="23"/>
    <x v="1"/>
    <m/>
    <x v="54"/>
    <x v="1"/>
    <x v="0"/>
    <s v="mitchell.herndon@twavelead.com"/>
    <x v="0"/>
  </r>
  <r>
    <x v="308"/>
    <x v="929"/>
    <n v="76.930000000000007"/>
    <x v="38"/>
    <x v="3"/>
    <m/>
    <x v="54"/>
    <x v="1"/>
    <x v="0"/>
    <s v="mitchell.herndon@twavelead.com"/>
    <x v="0"/>
  </r>
  <r>
    <x v="308"/>
    <x v="929"/>
    <n v="1608.92"/>
    <x v="30"/>
    <x v="8"/>
    <m/>
    <x v="54"/>
    <x v="1"/>
    <x v="0"/>
    <s v="mitchell.herndon@twavelead.com"/>
    <x v="0"/>
  </r>
  <r>
    <x v="309"/>
    <x v="930"/>
    <n v="15"/>
    <x v="132"/>
    <x v="4"/>
    <m/>
    <x v="1"/>
    <x v="1"/>
    <x v="0"/>
    <s v="SL159@tidalwaveautospa.com"/>
    <x v="0"/>
  </r>
  <r>
    <x v="309"/>
    <x v="930"/>
    <n v="68.260000000000005"/>
    <x v="17"/>
    <x v="2"/>
    <m/>
    <x v="1"/>
    <x v="1"/>
    <x v="0"/>
    <s v="SL159@tidalwaveautospa.com"/>
    <x v="0"/>
  </r>
  <r>
    <x v="309"/>
    <x v="930"/>
    <n v="135.72999999999999"/>
    <x v="38"/>
    <x v="2"/>
    <m/>
    <x v="1"/>
    <x v="1"/>
    <x v="0"/>
    <s v="SL159@tidalwaveautospa.com"/>
    <x v="0"/>
  </r>
  <r>
    <x v="309"/>
    <x v="930"/>
    <n v="46.86"/>
    <x v="18"/>
    <x v="4"/>
    <m/>
    <x v="1"/>
    <x v="1"/>
    <x v="0"/>
    <s v="SL159@tidalwaveautospa.com"/>
    <x v="0"/>
  </r>
  <r>
    <x v="310"/>
    <x v="931"/>
    <n v="130.6"/>
    <x v="272"/>
    <x v="1"/>
    <m/>
    <x v="0"/>
    <x v="0"/>
    <x v="0"/>
    <s v=""/>
    <x v="0"/>
  </r>
  <r>
    <x v="310"/>
    <x v="932"/>
    <n v="128.1"/>
    <x v="2"/>
    <x v="3"/>
    <m/>
    <x v="0"/>
    <x v="2"/>
    <x v="0"/>
    <s v=""/>
    <x v="0"/>
  </r>
  <r>
    <x v="310"/>
    <x v="932"/>
    <n v="136.19"/>
    <x v="132"/>
    <x v="1"/>
    <m/>
    <x v="0"/>
    <x v="2"/>
    <x v="0"/>
    <s v=""/>
    <x v="0"/>
  </r>
  <r>
    <x v="310"/>
    <x v="932"/>
    <n v="134.27000000000001"/>
    <x v="197"/>
    <x v="1"/>
    <m/>
    <x v="0"/>
    <x v="2"/>
    <x v="0"/>
    <s v=""/>
    <x v="0"/>
  </r>
  <r>
    <x v="311"/>
    <x v="933"/>
    <n v="6.73"/>
    <x v="10"/>
    <x v="6"/>
    <m/>
    <x v="55"/>
    <x v="4"/>
    <x v="0"/>
    <s v="ASL57@tidalwaveautospa.com"/>
    <x v="0"/>
  </r>
  <r>
    <x v="312"/>
    <x v="934"/>
    <n v="71.72"/>
    <x v="185"/>
    <x v="4"/>
    <m/>
    <x v="34"/>
    <x v="1"/>
    <x v="0"/>
    <s v="moran.mcgraw@twavelead.com"/>
    <x v="5"/>
  </r>
  <r>
    <x v="312"/>
    <x v="935"/>
    <n v="342.31"/>
    <x v="17"/>
    <x v="6"/>
    <m/>
    <x v="34"/>
    <x v="4"/>
    <x v="0"/>
    <s v="moran.mcgraw@twavelead.com"/>
    <x v="0"/>
  </r>
  <r>
    <x v="313"/>
    <x v="936"/>
    <n v="141.35"/>
    <x v="164"/>
    <x v="1"/>
    <m/>
    <x v="14"/>
    <x v="2"/>
    <x v="0"/>
    <s v="SL278@tidalwaveautospa.com"/>
    <x v="0"/>
  </r>
  <r>
    <x v="313"/>
    <x v="937"/>
    <n v="141.35"/>
    <x v="164"/>
    <x v="3"/>
    <m/>
    <x v="14"/>
    <x v="1"/>
    <x v="0"/>
    <s v="SL278@tidalwaveautospa.com"/>
    <x v="0"/>
  </r>
  <r>
    <x v="313"/>
    <x v="937"/>
    <n v="167.62"/>
    <x v="38"/>
    <x v="3"/>
    <m/>
    <x v="14"/>
    <x v="1"/>
    <x v="0"/>
    <s v="SL278@tidalwaveautospa.com"/>
    <x v="0"/>
  </r>
  <r>
    <x v="313"/>
    <x v="937"/>
    <n v="167.62"/>
    <x v="38"/>
    <x v="2"/>
    <m/>
    <x v="14"/>
    <x v="1"/>
    <x v="0"/>
    <s v="SL278@tidalwaveautospa.com"/>
    <x v="0"/>
  </r>
  <r>
    <x v="313"/>
    <x v="937"/>
    <n v="50.15"/>
    <x v="11"/>
    <x v="2"/>
    <m/>
    <x v="14"/>
    <x v="1"/>
    <x v="0"/>
    <s v="SL278@tidalwaveautospa.com"/>
    <x v="0"/>
  </r>
  <r>
    <x v="313"/>
    <x v="937"/>
    <n v="50.15"/>
    <x v="11"/>
    <x v="2"/>
    <m/>
    <x v="14"/>
    <x v="1"/>
    <x v="0"/>
    <s v="SL278@tidalwaveautospa.com"/>
    <x v="4"/>
  </r>
  <r>
    <x v="313"/>
    <x v="937"/>
    <n v="50.15"/>
    <x v="11"/>
    <x v="2"/>
    <m/>
    <x v="14"/>
    <x v="1"/>
    <x v="0"/>
    <s v="SL278@tidalwaveautospa.com"/>
    <x v="7"/>
  </r>
  <r>
    <x v="313"/>
    <x v="937"/>
    <n v="127.7"/>
    <x v="30"/>
    <x v="1"/>
    <m/>
    <x v="14"/>
    <x v="1"/>
    <x v="0"/>
    <s v="SL278@tidalwaveautospa.com"/>
    <x v="0"/>
  </r>
  <r>
    <x v="313"/>
    <x v="937"/>
    <n v="35.590000000000003"/>
    <x v="24"/>
    <x v="2"/>
    <m/>
    <x v="14"/>
    <x v="1"/>
    <x v="0"/>
    <s v="SL278@tidalwaveautospa.com"/>
    <x v="0"/>
  </r>
  <r>
    <x v="313"/>
    <x v="937"/>
    <n v="35.590000000000003"/>
    <x v="24"/>
    <x v="12"/>
    <m/>
    <x v="14"/>
    <x v="1"/>
    <x v="0"/>
    <s v="SL278@tidalwaveautospa.com"/>
    <x v="4"/>
  </r>
  <r>
    <x v="313"/>
    <x v="937"/>
    <n v="100.94"/>
    <x v="32"/>
    <x v="3"/>
    <m/>
    <x v="14"/>
    <x v="1"/>
    <x v="0"/>
    <s v="SL278@tidalwaveautospa.com"/>
    <x v="0"/>
  </r>
  <r>
    <x v="313"/>
    <x v="937"/>
    <n v="154.93"/>
    <x v="33"/>
    <x v="3"/>
    <m/>
    <x v="14"/>
    <x v="1"/>
    <x v="0"/>
    <s v="SL278@tidalwaveautospa.com"/>
    <x v="0"/>
  </r>
  <r>
    <x v="313"/>
    <x v="937"/>
    <n v="96.06"/>
    <x v="33"/>
    <x v="3"/>
    <m/>
    <x v="14"/>
    <x v="1"/>
    <x v="0"/>
    <s v="SL278@tidalwaveautospa.com"/>
    <x v="0"/>
  </r>
  <r>
    <x v="313"/>
    <x v="937"/>
    <n v="154.93"/>
    <x v="33"/>
    <x v="2"/>
    <m/>
    <x v="14"/>
    <x v="1"/>
    <x v="0"/>
    <s v="SL278@tidalwaveautospa.com"/>
    <x v="0"/>
  </r>
  <r>
    <x v="313"/>
    <x v="937"/>
    <n v="64.56"/>
    <x v="58"/>
    <x v="2"/>
    <m/>
    <x v="14"/>
    <x v="1"/>
    <x v="0"/>
    <s v="SL278@tidalwaveautospa.com"/>
    <x v="0"/>
  </r>
  <r>
    <x v="313"/>
    <x v="938"/>
    <n v="141.35"/>
    <x v="89"/>
    <x v="5"/>
    <m/>
    <x v="14"/>
    <x v="3"/>
    <x v="0"/>
    <s v="SL278@tidalwaveautospa.com"/>
    <x v="4"/>
  </r>
  <r>
    <x v="314"/>
    <x v="939"/>
    <n v="672.68"/>
    <x v="145"/>
    <x v="9"/>
    <m/>
    <x v="14"/>
    <x v="1"/>
    <x v="0"/>
    <s v="SL19@tidalwaveautospa.com"/>
    <x v="0"/>
  </r>
  <r>
    <x v="314"/>
    <x v="939"/>
    <n v="123.72"/>
    <x v="127"/>
    <x v="9"/>
    <m/>
    <x v="14"/>
    <x v="1"/>
    <x v="0"/>
    <s v="SL19@tidalwaveautospa.com"/>
    <x v="0"/>
  </r>
  <r>
    <x v="314"/>
    <x v="939"/>
    <n v="83.75"/>
    <x v="318"/>
    <x v="1"/>
    <m/>
    <x v="14"/>
    <x v="1"/>
    <x v="0"/>
    <s v="SL19@tidalwaveautospa.com"/>
    <x v="0"/>
  </r>
  <r>
    <x v="314"/>
    <x v="940"/>
    <n v="265.85000000000002"/>
    <x v="174"/>
    <x v="9"/>
    <m/>
    <x v="14"/>
    <x v="1"/>
    <x v="0"/>
    <s v="SL19@tidalwaveautospa.com"/>
    <x v="0"/>
  </r>
  <r>
    <x v="314"/>
    <x v="940"/>
    <n v="234.83"/>
    <x v="177"/>
    <x v="9"/>
    <m/>
    <x v="14"/>
    <x v="1"/>
    <x v="0"/>
    <s v="SL19@tidalwaveautospa.com"/>
    <x v="0"/>
  </r>
  <r>
    <x v="315"/>
    <x v="941"/>
    <n v="17.84"/>
    <x v="33"/>
    <x v="2"/>
    <m/>
    <x v="9"/>
    <x v="1"/>
    <x v="0"/>
    <s v="SL47@tidalwaveautospa.com"/>
    <x v="0"/>
  </r>
  <r>
    <x v="315"/>
    <x v="942"/>
    <n v="271.70999999999998"/>
    <x v="166"/>
    <x v="3"/>
    <m/>
    <x v="9"/>
    <x v="1"/>
    <x v="0"/>
    <s v="SL47@tidalwaveautospa.com"/>
    <x v="11"/>
  </r>
  <r>
    <x v="315"/>
    <x v="942"/>
    <n v="122.85"/>
    <x v="188"/>
    <x v="3"/>
    <m/>
    <x v="9"/>
    <x v="1"/>
    <x v="0"/>
    <s v="SL47@tidalwaveautospa.com"/>
    <x v="11"/>
  </r>
  <r>
    <x v="316"/>
    <x v="943"/>
    <n v="257.75"/>
    <x v="102"/>
    <x v="6"/>
    <m/>
    <x v="14"/>
    <x v="0"/>
    <x v="0"/>
    <s v="SL246@tidalwaveautospa.com"/>
    <x v="0"/>
  </r>
  <r>
    <x v="316"/>
    <x v="944"/>
    <n v="69.56"/>
    <x v="129"/>
    <x v="2"/>
    <m/>
    <x v="14"/>
    <x v="1"/>
    <x v="0"/>
    <s v="SL246@tidalwaveautospa.com"/>
    <x v="0"/>
  </r>
  <r>
    <x v="316"/>
    <x v="944"/>
    <n v="119.82"/>
    <x v="165"/>
    <x v="2"/>
    <m/>
    <x v="14"/>
    <x v="1"/>
    <x v="0"/>
    <s v="SL246@tidalwaveautospa.com"/>
    <x v="0"/>
  </r>
  <r>
    <x v="316"/>
    <x v="944"/>
    <n v="17.059999999999999"/>
    <x v="131"/>
    <x v="4"/>
    <m/>
    <x v="14"/>
    <x v="1"/>
    <x v="0"/>
    <s v="SL246@tidalwaveautospa.com"/>
    <x v="0"/>
  </r>
  <r>
    <x v="316"/>
    <x v="944"/>
    <n v="8.7100000000000009"/>
    <x v="132"/>
    <x v="4"/>
    <m/>
    <x v="14"/>
    <x v="1"/>
    <x v="0"/>
    <s v="SL246@tidalwaveautospa.com"/>
    <x v="0"/>
  </r>
  <r>
    <x v="316"/>
    <x v="945"/>
    <n v="171.58"/>
    <x v="38"/>
    <x v="2"/>
    <m/>
    <x v="14"/>
    <x v="1"/>
    <x v="0"/>
    <s v="SL246@tidalwaveautospa.com"/>
    <x v="0"/>
  </r>
  <r>
    <x v="316"/>
    <x v="945"/>
    <n v="149.38999999999999"/>
    <x v="41"/>
    <x v="2"/>
    <m/>
    <x v="14"/>
    <x v="1"/>
    <x v="0"/>
    <s v="SL246@tidalwaveautospa.com"/>
    <x v="0"/>
  </r>
  <r>
    <x v="316"/>
    <x v="945"/>
    <n v="118.49"/>
    <x v="54"/>
    <x v="2"/>
    <m/>
    <x v="14"/>
    <x v="1"/>
    <x v="0"/>
    <s v="SL246@tidalwaveautospa.com"/>
    <x v="0"/>
  </r>
  <r>
    <x v="316"/>
    <x v="945"/>
    <n v="1150"/>
    <x v="58"/>
    <x v="1"/>
    <m/>
    <x v="14"/>
    <x v="1"/>
    <x v="0"/>
    <s v="SL246@tidalwaveautospa.com"/>
    <x v="0"/>
  </r>
  <r>
    <x v="317"/>
    <x v="946"/>
    <n v="141.13999999999999"/>
    <x v="18"/>
    <x v="10"/>
    <m/>
    <x v="23"/>
    <x v="1"/>
    <x v="0"/>
    <s v="SL219@tidalwaveautospa.com"/>
    <x v="0"/>
  </r>
  <r>
    <x v="317"/>
    <x v="946"/>
    <n v="72.53"/>
    <x v="54"/>
    <x v="10"/>
    <m/>
    <x v="23"/>
    <x v="1"/>
    <x v="0"/>
    <s v="SL219@tidalwaveautospa.com"/>
    <x v="0"/>
  </r>
  <r>
    <x v="317"/>
    <x v="946"/>
    <n v="28.88"/>
    <x v="125"/>
    <x v="1"/>
    <m/>
    <x v="23"/>
    <x v="1"/>
    <x v="0"/>
    <s v="SL219@tidalwaveautospa.com"/>
    <x v="0"/>
  </r>
  <r>
    <x v="317"/>
    <x v="946"/>
    <n v="10.69"/>
    <x v="125"/>
    <x v="1"/>
    <m/>
    <x v="23"/>
    <x v="1"/>
    <x v="0"/>
    <s v="SL219@tidalwaveautospa.com"/>
    <x v="0"/>
  </r>
  <r>
    <x v="317"/>
    <x v="946"/>
    <n v="101.25"/>
    <x v="125"/>
    <x v="1"/>
    <m/>
    <x v="23"/>
    <x v="1"/>
    <x v="0"/>
    <s v="SL219@tidalwaveautospa.com"/>
    <x v="0"/>
  </r>
  <r>
    <x v="317"/>
    <x v="946"/>
    <n v="10.69"/>
    <x v="125"/>
    <x v="0"/>
    <m/>
    <x v="23"/>
    <x v="1"/>
    <x v="0"/>
    <s v="SL219@tidalwaveautospa.com"/>
    <x v="12"/>
  </r>
  <r>
    <x v="317"/>
    <x v="946"/>
    <n v="10.69"/>
    <x v="125"/>
    <x v="0"/>
    <m/>
    <x v="23"/>
    <x v="1"/>
    <x v="0"/>
    <s v="SL219@tidalwaveautospa.com"/>
    <x v="1"/>
  </r>
  <r>
    <x v="317"/>
    <x v="946"/>
    <n v="10.69"/>
    <x v="114"/>
    <x v="1"/>
    <m/>
    <x v="23"/>
    <x v="1"/>
    <x v="0"/>
    <s v="SL219@tidalwaveautospa.com"/>
    <x v="0"/>
  </r>
  <r>
    <x v="317"/>
    <x v="946"/>
    <n v="10.69"/>
    <x v="114"/>
    <x v="0"/>
    <m/>
    <x v="23"/>
    <x v="1"/>
    <x v="0"/>
    <s v="SL219@tidalwaveautospa.com"/>
    <x v="12"/>
  </r>
  <r>
    <x v="317"/>
    <x v="946"/>
    <n v="10.69"/>
    <x v="114"/>
    <x v="0"/>
    <m/>
    <x v="23"/>
    <x v="1"/>
    <x v="0"/>
    <s v="SL219@tidalwaveautospa.com"/>
    <x v="1"/>
  </r>
  <r>
    <x v="317"/>
    <x v="947"/>
    <n v="162.69999999999999"/>
    <x v="206"/>
    <x v="5"/>
    <m/>
    <x v="23"/>
    <x v="3"/>
    <x v="0"/>
    <s v="SL219@tidalwaveautospa.com"/>
    <x v="3"/>
  </r>
  <r>
    <x v="318"/>
    <x v="948"/>
    <n v="1231.5999999999999"/>
    <x v="200"/>
    <x v="1"/>
    <m/>
    <x v="0"/>
    <x v="1"/>
    <x v="0"/>
    <s v=""/>
    <x v="0"/>
  </r>
  <r>
    <x v="318"/>
    <x v="949"/>
    <n v="769.75"/>
    <x v="241"/>
    <x v="1"/>
    <m/>
    <x v="0"/>
    <x v="1"/>
    <x v="0"/>
    <s v=""/>
    <x v="0"/>
  </r>
  <r>
    <x v="318"/>
    <x v="950"/>
    <n v="1670.26"/>
    <x v="352"/>
    <x v="1"/>
    <m/>
    <x v="0"/>
    <x v="0"/>
    <x v="0"/>
    <s v=""/>
    <x v="0"/>
  </r>
  <r>
    <x v="319"/>
    <x v="951"/>
    <n v="85.97"/>
    <x v="38"/>
    <x v="2"/>
    <m/>
    <x v="23"/>
    <x v="1"/>
    <x v="0"/>
    <s v="SL106@tidalwaveautospa.com"/>
    <x v="0"/>
  </r>
  <r>
    <x v="319"/>
    <x v="951"/>
    <n v="273.43"/>
    <x v="30"/>
    <x v="2"/>
    <m/>
    <x v="23"/>
    <x v="1"/>
    <x v="0"/>
    <s v="SL106@tidalwaveautospa.com"/>
    <x v="0"/>
  </r>
  <r>
    <x v="319"/>
    <x v="951"/>
    <n v="273.43"/>
    <x v="30"/>
    <x v="2"/>
    <m/>
    <x v="23"/>
    <x v="1"/>
    <x v="0"/>
    <s v="SL106@tidalwaveautospa.com"/>
    <x v="0"/>
  </r>
  <r>
    <x v="320"/>
    <x v="952"/>
    <n v="261.89999999999998"/>
    <x v="241"/>
    <x v="9"/>
    <m/>
    <x v="56"/>
    <x v="1"/>
    <x v="0"/>
    <s v="Paige.Canfield@tidalwaveautospa.com"/>
    <x v="0"/>
  </r>
  <r>
    <x v="320"/>
    <x v="952"/>
    <n v="156.94999999999999"/>
    <x v="241"/>
    <x v="9"/>
    <m/>
    <x v="56"/>
    <x v="1"/>
    <x v="0"/>
    <s v="Paige.Canfield@tidalwaveautospa.com"/>
    <x v="0"/>
  </r>
  <r>
    <x v="320"/>
    <x v="952"/>
    <n v="261.89999999999998"/>
    <x v="241"/>
    <x v="9"/>
    <m/>
    <x v="56"/>
    <x v="1"/>
    <x v="0"/>
    <s v="Paige.Canfield@tidalwaveautospa.com"/>
    <x v="0"/>
  </r>
  <r>
    <x v="320"/>
    <x v="953"/>
    <n v="958.82"/>
    <x v="293"/>
    <x v="15"/>
    <m/>
    <x v="56"/>
    <x v="1"/>
    <x v="0"/>
    <s v="Paige.Canfield@tidalwaveautospa.com"/>
    <x v="0"/>
  </r>
  <r>
    <x v="320"/>
    <x v="954"/>
    <n v="571.57000000000005"/>
    <x v="353"/>
    <x v="0"/>
    <m/>
    <x v="56"/>
    <x v="1"/>
    <x v="0"/>
    <s v="Paige.Canfield@tidalwaveautospa.com"/>
    <x v="0"/>
  </r>
  <r>
    <x v="320"/>
    <x v="955"/>
    <n v="2021.12"/>
    <x v="8"/>
    <x v="5"/>
    <m/>
    <x v="56"/>
    <x v="3"/>
    <x v="0"/>
    <s v="Paige.Canfield@tidalwaveautospa.com"/>
    <x v="1"/>
  </r>
  <r>
    <x v="321"/>
    <x v="956"/>
    <n v="569.96"/>
    <x v="206"/>
    <x v="6"/>
    <m/>
    <x v="57"/>
    <x v="4"/>
    <x v="0"/>
    <s v="patricia.pappan@twavelead.com"/>
    <x v="4"/>
  </r>
  <r>
    <x v="321"/>
    <x v="957"/>
    <n v="283.05"/>
    <x v="206"/>
    <x v="6"/>
    <m/>
    <x v="57"/>
    <x v="4"/>
    <x v="0"/>
    <s v="patricia.pappan@twavelead.com"/>
    <x v="4"/>
  </r>
  <r>
    <x v="321"/>
    <x v="958"/>
    <n v="370.82"/>
    <x v="206"/>
    <x v="6"/>
    <m/>
    <x v="57"/>
    <x v="4"/>
    <x v="0"/>
    <s v="patricia.pappan@twavelead.com"/>
    <x v="4"/>
  </r>
  <r>
    <x v="321"/>
    <x v="959"/>
    <n v="37.47"/>
    <x v="187"/>
    <x v="6"/>
    <m/>
    <x v="57"/>
    <x v="4"/>
    <x v="0"/>
    <s v="patricia.pappan@twavelead.com"/>
    <x v="4"/>
  </r>
  <r>
    <x v="322"/>
    <x v="960"/>
    <n v="430.07"/>
    <x v="280"/>
    <x v="1"/>
    <m/>
    <x v="20"/>
    <x v="1"/>
    <x v="0"/>
    <s v="SL161@tidalwaveautospa.com"/>
    <x v="0"/>
  </r>
  <r>
    <x v="322"/>
    <x v="960"/>
    <n v="33.450000000000003"/>
    <x v="110"/>
    <x v="23"/>
    <m/>
    <x v="20"/>
    <x v="1"/>
    <x v="0"/>
    <s v="SL161@tidalwaveautospa.com"/>
    <x v="0"/>
  </r>
  <r>
    <x v="322"/>
    <x v="960"/>
    <n v="53.06"/>
    <x v="211"/>
    <x v="23"/>
    <m/>
    <x v="20"/>
    <x v="1"/>
    <x v="0"/>
    <s v="SL161@tidalwaveautospa.com"/>
    <x v="0"/>
  </r>
  <r>
    <x v="322"/>
    <x v="961"/>
    <n v="140.27000000000001"/>
    <x v="51"/>
    <x v="3"/>
    <m/>
    <x v="20"/>
    <x v="1"/>
    <x v="0"/>
    <s v="SL161@tidalwaveautospa.com"/>
    <x v="0"/>
  </r>
  <r>
    <x v="322"/>
    <x v="961"/>
    <n v="140.27000000000001"/>
    <x v="51"/>
    <x v="10"/>
    <m/>
    <x v="20"/>
    <x v="1"/>
    <x v="0"/>
    <s v="SL161@tidalwaveautospa.com"/>
    <x v="0"/>
  </r>
  <r>
    <x v="322"/>
    <x v="962"/>
    <n v="140.27000000000001"/>
    <x v="51"/>
    <x v="1"/>
    <m/>
    <x v="20"/>
    <x v="0"/>
    <x v="0"/>
    <s v="SL161@tidalwaveautospa.com"/>
    <x v="0"/>
  </r>
  <r>
    <x v="323"/>
    <x v="963"/>
    <n v="125.19"/>
    <x v="158"/>
    <x v="1"/>
    <m/>
    <x v="28"/>
    <x v="0"/>
    <x v="0"/>
    <s v="SL240@tidalwaveautospa.com"/>
    <x v="0"/>
  </r>
  <r>
    <x v="323"/>
    <x v="964"/>
    <n v="100.03"/>
    <x v="130"/>
    <x v="10"/>
    <m/>
    <x v="28"/>
    <x v="1"/>
    <x v="0"/>
    <s v="SL240@tidalwaveautospa.com"/>
    <x v="0"/>
  </r>
  <r>
    <x v="323"/>
    <x v="964"/>
    <n v="101.83"/>
    <x v="10"/>
    <x v="10"/>
    <m/>
    <x v="28"/>
    <x v="1"/>
    <x v="0"/>
    <s v="SL240@tidalwaveautospa.com"/>
    <x v="0"/>
  </r>
  <r>
    <x v="323"/>
    <x v="964"/>
    <n v="101.83"/>
    <x v="10"/>
    <x v="2"/>
    <m/>
    <x v="28"/>
    <x v="1"/>
    <x v="0"/>
    <s v="SL240@tidalwaveautospa.com"/>
    <x v="0"/>
  </r>
  <r>
    <x v="323"/>
    <x v="964"/>
    <n v="101.83"/>
    <x v="10"/>
    <x v="2"/>
    <m/>
    <x v="28"/>
    <x v="1"/>
    <x v="0"/>
    <s v="SL240@tidalwaveautospa.com"/>
    <x v="0"/>
  </r>
  <r>
    <x v="323"/>
    <x v="964"/>
    <n v="94.06"/>
    <x v="17"/>
    <x v="1"/>
    <m/>
    <x v="28"/>
    <x v="1"/>
    <x v="0"/>
    <s v="SL240@tidalwaveautospa.com"/>
    <x v="0"/>
  </r>
  <r>
    <x v="323"/>
    <x v="965"/>
    <n v="636.29"/>
    <x v="3"/>
    <x v="2"/>
    <m/>
    <x v="28"/>
    <x v="1"/>
    <x v="0"/>
    <s v="SL240@tidalwaveautospa.com"/>
    <x v="10"/>
  </r>
  <r>
    <x v="323"/>
    <x v="965"/>
    <n v="59.83"/>
    <x v="55"/>
    <x v="2"/>
    <m/>
    <x v="28"/>
    <x v="1"/>
    <x v="0"/>
    <s v="SL240@tidalwaveautospa.com"/>
    <x v="10"/>
  </r>
  <r>
    <x v="323"/>
    <x v="965"/>
    <n v="59.83"/>
    <x v="55"/>
    <x v="12"/>
    <m/>
    <x v="28"/>
    <x v="1"/>
    <x v="0"/>
    <s v="SL240@tidalwaveautospa.com"/>
    <x v="1"/>
  </r>
  <r>
    <x v="323"/>
    <x v="966"/>
    <n v="38.36"/>
    <x v="205"/>
    <x v="2"/>
    <m/>
    <x v="28"/>
    <x v="1"/>
    <x v="0"/>
    <s v="SL240@tidalwaveautospa.com"/>
    <x v="4"/>
  </r>
  <r>
    <x v="324"/>
    <x v="967"/>
    <n v="183.37"/>
    <x v="207"/>
    <x v="1"/>
    <m/>
    <x v="20"/>
    <x v="1"/>
    <x v="0"/>
    <s v="SL54@tidalwaveautospa.com"/>
    <x v="0"/>
  </r>
  <r>
    <x v="324"/>
    <x v="967"/>
    <n v="172.76"/>
    <x v="207"/>
    <x v="1"/>
    <m/>
    <x v="20"/>
    <x v="1"/>
    <x v="0"/>
    <s v="SL54@tidalwaveautospa.com"/>
    <x v="0"/>
  </r>
  <r>
    <x v="324"/>
    <x v="967"/>
    <n v="224.07"/>
    <x v="218"/>
    <x v="1"/>
    <m/>
    <x v="20"/>
    <x v="1"/>
    <x v="0"/>
    <s v="SL54@tidalwaveautospa.com"/>
    <x v="0"/>
  </r>
  <r>
    <x v="324"/>
    <x v="968"/>
    <n v="109.99"/>
    <x v="66"/>
    <x v="8"/>
    <m/>
    <x v="20"/>
    <x v="2"/>
    <x v="0"/>
    <s v="SL54@tidalwaveautospa.com"/>
    <x v="0"/>
  </r>
  <r>
    <x v="324"/>
    <x v="969"/>
    <n v="109.99"/>
    <x v="66"/>
    <x v="8"/>
    <m/>
    <x v="20"/>
    <x v="1"/>
    <x v="0"/>
    <s v="SL54@tidalwaveautospa.com"/>
    <x v="0"/>
  </r>
  <r>
    <x v="324"/>
    <x v="968"/>
    <n v="103.86"/>
    <x v="168"/>
    <x v="0"/>
    <m/>
    <x v="20"/>
    <x v="2"/>
    <x v="0"/>
    <s v="SL54@tidalwaveautospa.com"/>
    <x v="0"/>
  </r>
  <r>
    <x v="324"/>
    <x v="969"/>
    <n v="103.86"/>
    <x v="168"/>
    <x v="3"/>
    <m/>
    <x v="20"/>
    <x v="1"/>
    <x v="0"/>
    <s v="SL54@tidalwaveautospa.com"/>
    <x v="0"/>
  </r>
  <r>
    <x v="324"/>
    <x v="969"/>
    <n v="90.09"/>
    <x v="80"/>
    <x v="3"/>
    <m/>
    <x v="20"/>
    <x v="1"/>
    <x v="0"/>
    <s v="SL54@tidalwaveautospa.com"/>
    <x v="0"/>
  </r>
  <r>
    <x v="324"/>
    <x v="969"/>
    <n v="33.909999999999997"/>
    <x v="52"/>
    <x v="3"/>
    <m/>
    <x v="20"/>
    <x v="1"/>
    <x v="0"/>
    <s v="SL54@tidalwaveautospa.com"/>
    <x v="0"/>
  </r>
  <r>
    <x v="324"/>
    <x v="969"/>
    <n v="20.13"/>
    <x v="44"/>
    <x v="3"/>
    <m/>
    <x v="20"/>
    <x v="1"/>
    <x v="0"/>
    <s v="SL54@tidalwaveautospa.com"/>
    <x v="0"/>
  </r>
  <r>
    <x v="324"/>
    <x v="969"/>
    <n v="58.29"/>
    <x v="41"/>
    <x v="3"/>
    <m/>
    <x v="20"/>
    <x v="1"/>
    <x v="0"/>
    <s v="SL54@tidalwaveautospa.com"/>
    <x v="0"/>
  </r>
  <r>
    <x v="324"/>
    <x v="969"/>
    <n v="58.05"/>
    <x v="41"/>
    <x v="3"/>
    <m/>
    <x v="20"/>
    <x v="1"/>
    <x v="0"/>
    <s v="SL54@tidalwaveautospa.com"/>
    <x v="0"/>
  </r>
  <r>
    <x v="324"/>
    <x v="969"/>
    <n v="21.19"/>
    <x v="41"/>
    <x v="3"/>
    <m/>
    <x v="20"/>
    <x v="1"/>
    <x v="0"/>
    <s v="SL54@tidalwaveautospa.com"/>
    <x v="0"/>
  </r>
  <r>
    <x v="324"/>
    <x v="969"/>
    <n v="24.42"/>
    <x v="41"/>
    <x v="3"/>
    <m/>
    <x v="20"/>
    <x v="1"/>
    <x v="0"/>
    <s v="SL54@tidalwaveautospa.com"/>
    <x v="0"/>
  </r>
  <r>
    <x v="324"/>
    <x v="969"/>
    <n v="7.41"/>
    <x v="41"/>
    <x v="3"/>
    <m/>
    <x v="20"/>
    <x v="1"/>
    <x v="0"/>
    <s v="SL54@tidalwaveautospa.com"/>
    <x v="0"/>
  </r>
  <r>
    <x v="324"/>
    <x v="969"/>
    <n v="22.25"/>
    <x v="113"/>
    <x v="3"/>
    <m/>
    <x v="20"/>
    <x v="1"/>
    <x v="0"/>
    <s v="SL54@tidalwaveautospa.com"/>
    <x v="0"/>
  </r>
  <r>
    <x v="324"/>
    <x v="969"/>
    <n v="42.93"/>
    <x v="24"/>
    <x v="3"/>
    <m/>
    <x v="20"/>
    <x v="1"/>
    <x v="0"/>
    <s v="SL54@tidalwaveautospa.com"/>
    <x v="0"/>
  </r>
  <r>
    <x v="324"/>
    <x v="970"/>
    <n v="79.489999999999995"/>
    <x v="3"/>
    <x v="6"/>
    <m/>
    <x v="20"/>
    <x v="1"/>
    <x v="0"/>
    <s v="SL54@tidalwaveautospa.com"/>
    <x v="0"/>
  </r>
  <r>
    <x v="324"/>
    <x v="969"/>
    <n v="-58.29"/>
    <x v="3"/>
    <x v="3"/>
    <m/>
    <x v="20"/>
    <x v="1"/>
    <x v="0"/>
    <s v="SL54@tidalwaveautospa.com"/>
    <x v="0"/>
  </r>
  <r>
    <x v="324"/>
    <x v="969"/>
    <n v="48.85"/>
    <x v="19"/>
    <x v="3"/>
    <m/>
    <x v="20"/>
    <x v="1"/>
    <x v="0"/>
    <s v="SL54@tidalwaveautospa.com"/>
    <x v="0"/>
  </r>
  <r>
    <x v="324"/>
    <x v="969"/>
    <n v="60.41"/>
    <x v="32"/>
    <x v="3"/>
    <m/>
    <x v="20"/>
    <x v="1"/>
    <x v="0"/>
    <s v="SL54@tidalwaveautospa.com"/>
    <x v="0"/>
  </r>
  <r>
    <x v="325"/>
    <x v="971"/>
    <n v="231.76"/>
    <x v="139"/>
    <x v="1"/>
    <m/>
    <x v="21"/>
    <x v="1"/>
    <x v="0"/>
    <s v="Patrick.radford@tidalwaveautospa.com"/>
    <x v="0"/>
  </r>
  <r>
    <x v="325"/>
    <x v="972"/>
    <n v="155.72999999999999"/>
    <x v="105"/>
    <x v="1"/>
    <m/>
    <x v="21"/>
    <x v="2"/>
    <x v="0"/>
    <s v="Patrick.radford@tidalwaveautospa.com"/>
    <x v="0"/>
  </r>
  <r>
    <x v="325"/>
    <x v="973"/>
    <n v="47.5"/>
    <x v="19"/>
    <x v="2"/>
    <m/>
    <x v="21"/>
    <x v="1"/>
    <x v="0"/>
    <s v="Patrick.radford@tidalwaveautospa.com"/>
    <x v="0"/>
  </r>
  <r>
    <x v="325"/>
    <x v="974"/>
    <n v="1573.81"/>
    <x v="35"/>
    <x v="5"/>
    <m/>
    <x v="21"/>
    <x v="3"/>
    <x v="0"/>
    <s v="Patrick.radford@tidalwaveautospa.com"/>
    <x v="11"/>
  </r>
  <r>
    <x v="326"/>
    <x v="975"/>
    <n v="81.53"/>
    <x v="257"/>
    <x v="11"/>
    <m/>
    <x v="3"/>
    <x v="1"/>
    <x v="0"/>
    <s v="patrick.rollins@tidalwaveautospa.com"/>
    <x v="0"/>
  </r>
  <r>
    <x v="326"/>
    <x v="975"/>
    <n v="25"/>
    <x v="242"/>
    <x v="13"/>
    <m/>
    <x v="3"/>
    <x v="1"/>
    <x v="0"/>
    <s v="patrick.rollins@tidalwaveautospa.com"/>
    <x v="0"/>
  </r>
  <r>
    <x v="326"/>
    <x v="976"/>
    <n v="787.95"/>
    <x v="165"/>
    <x v="0"/>
    <m/>
    <x v="3"/>
    <x v="1"/>
    <x v="0"/>
    <s v="patrick.rollins@tidalwaveautospa.com"/>
    <x v="0"/>
  </r>
  <r>
    <x v="326"/>
    <x v="976"/>
    <n v="628.45000000000005"/>
    <x v="43"/>
    <x v="0"/>
    <m/>
    <x v="3"/>
    <x v="1"/>
    <x v="0"/>
    <s v="patrick.rollins@tidalwaveautospa.com"/>
    <x v="0"/>
  </r>
  <r>
    <x v="326"/>
    <x v="976"/>
    <n v="24.98"/>
    <x v="2"/>
    <x v="4"/>
    <m/>
    <x v="3"/>
    <x v="1"/>
    <x v="0"/>
    <s v="patrick.rollins@tidalwaveautospa.com"/>
    <x v="0"/>
  </r>
  <r>
    <x v="326"/>
    <x v="976"/>
    <n v="96.47"/>
    <x v="124"/>
    <x v="10"/>
    <m/>
    <x v="3"/>
    <x v="1"/>
    <x v="0"/>
    <s v="patrick.rollins@tidalwaveautospa.com"/>
    <x v="0"/>
  </r>
  <r>
    <x v="326"/>
    <x v="976"/>
    <n v="96.47"/>
    <x v="124"/>
    <x v="2"/>
    <m/>
    <x v="3"/>
    <x v="1"/>
    <x v="0"/>
    <s v="patrick.rollins@tidalwaveautospa.com"/>
    <x v="12"/>
  </r>
  <r>
    <x v="326"/>
    <x v="976"/>
    <n v="1570.32"/>
    <x v="44"/>
    <x v="1"/>
    <m/>
    <x v="3"/>
    <x v="1"/>
    <x v="0"/>
    <s v="patrick.rollins@tidalwaveautospa.com"/>
    <x v="0"/>
  </r>
  <r>
    <x v="326"/>
    <x v="977"/>
    <n v="412.55"/>
    <x v="32"/>
    <x v="6"/>
    <m/>
    <x v="3"/>
    <x v="4"/>
    <x v="0"/>
    <s v="patrick.rollins@tidalwaveautospa.com"/>
    <x v="5"/>
  </r>
  <r>
    <x v="326"/>
    <x v="978"/>
    <n v="858.03"/>
    <x v="88"/>
    <x v="5"/>
    <m/>
    <x v="3"/>
    <x v="3"/>
    <x v="0"/>
    <s v="patrick.rollins@tidalwaveautospa.com"/>
    <x v="12"/>
  </r>
  <r>
    <x v="326"/>
    <x v="978"/>
    <n v="858.03"/>
    <x v="88"/>
    <x v="5"/>
    <m/>
    <x v="3"/>
    <x v="3"/>
    <x v="0"/>
    <s v="patrick.rollins@tidalwaveautospa.com"/>
    <x v="4"/>
  </r>
  <r>
    <x v="326"/>
    <x v="979"/>
    <n v="6630.24"/>
    <x v="206"/>
    <x v="5"/>
    <m/>
    <x v="3"/>
    <x v="3"/>
    <x v="0"/>
    <s v="patrick.rollins@tidalwaveautospa.com"/>
    <x v="12"/>
  </r>
  <r>
    <x v="326"/>
    <x v="980"/>
    <n v="829.64"/>
    <x v="206"/>
    <x v="5"/>
    <m/>
    <x v="3"/>
    <x v="3"/>
    <x v="0"/>
    <s v="patrick.rollins@tidalwaveautospa.com"/>
    <x v="12"/>
  </r>
  <r>
    <x v="326"/>
    <x v="981"/>
    <n v="1723.36"/>
    <x v="9"/>
    <x v="5"/>
    <m/>
    <x v="3"/>
    <x v="3"/>
    <x v="0"/>
    <s v="patrick.rollins@tidalwaveautospa.com"/>
    <x v="4"/>
  </r>
  <r>
    <x v="326"/>
    <x v="982"/>
    <n v="2093.7600000000002"/>
    <x v="9"/>
    <x v="5"/>
    <m/>
    <x v="3"/>
    <x v="3"/>
    <x v="0"/>
    <s v="patrick.rollins@tidalwaveautospa.com"/>
    <x v="2"/>
  </r>
  <r>
    <x v="326"/>
    <x v="983"/>
    <n v="377.96"/>
    <x v="9"/>
    <x v="5"/>
    <m/>
    <x v="3"/>
    <x v="3"/>
    <x v="0"/>
    <s v="patrick.rollins@tidalwaveautospa.com"/>
    <x v="11"/>
  </r>
  <r>
    <x v="326"/>
    <x v="984"/>
    <n v="1046.8800000000001"/>
    <x v="20"/>
    <x v="5"/>
    <m/>
    <x v="3"/>
    <x v="3"/>
    <x v="0"/>
    <s v="patrick.rollins@tidalwaveautospa.com"/>
    <x v="2"/>
  </r>
  <r>
    <x v="326"/>
    <x v="985"/>
    <n v="1043.0899999999999"/>
    <x v="34"/>
    <x v="5"/>
    <m/>
    <x v="3"/>
    <x v="3"/>
    <x v="0"/>
    <s v="patrick.rollins@tidalwaveautospa.com"/>
    <x v="11"/>
  </r>
  <r>
    <x v="327"/>
    <x v="986"/>
    <n v="142.91999999999999"/>
    <x v="318"/>
    <x v="9"/>
    <m/>
    <x v="1"/>
    <x v="1"/>
    <x v="0"/>
    <s v="SL256@tidalwaveautospa.com"/>
    <x v="0"/>
  </r>
  <r>
    <x v="327"/>
    <x v="986"/>
    <n v="93.9"/>
    <x v="146"/>
    <x v="1"/>
    <m/>
    <x v="1"/>
    <x v="1"/>
    <x v="0"/>
    <s v="SL256@tidalwaveautospa.com"/>
    <x v="0"/>
  </r>
  <r>
    <x v="327"/>
    <x v="986"/>
    <s v="15 items"/>
    <x v="275"/>
    <x v="24"/>
    <m/>
    <x v="1"/>
    <x v="1"/>
    <x v="0"/>
    <s v="SL256@tidalwaveautospa.com"/>
    <x v="0"/>
  </r>
  <r>
    <x v="327"/>
    <x v="987"/>
    <n v="22.14"/>
    <x v="80"/>
    <x v="2"/>
    <m/>
    <x v="1"/>
    <x v="1"/>
    <x v="0"/>
    <s v="SL256@tidalwaveautospa.com"/>
    <x v="0"/>
  </r>
  <r>
    <x v="327"/>
    <x v="988"/>
    <n v="135.53"/>
    <x v="7"/>
    <x v="2"/>
    <m/>
    <x v="1"/>
    <x v="1"/>
    <x v="0"/>
    <s v="SL256@tidalwaveautospa.com"/>
    <x v="3"/>
  </r>
  <r>
    <x v="328"/>
    <x v="989"/>
    <n v="64.17"/>
    <x v="51"/>
    <x v="1"/>
    <m/>
    <x v="28"/>
    <x v="0"/>
    <x v="0"/>
    <s v="SL263@tidalwaveautospa.com"/>
    <x v="0"/>
  </r>
  <r>
    <x v="328"/>
    <x v="990"/>
    <n v="57.95"/>
    <x v="25"/>
    <x v="2"/>
    <m/>
    <x v="28"/>
    <x v="1"/>
    <x v="0"/>
    <s v="SL263@tidalwaveautospa.com"/>
    <x v="0"/>
  </r>
  <r>
    <x v="328"/>
    <x v="990"/>
    <n v="57.95"/>
    <x v="25"/>
    <x v="2"/>
    <m/>
    <x v="28"/>
    <x v="1"/>
    <x v="0"/>
    <s v="SL263@tidalwaveautospa.com"/>
    <x v="0"/>
  </r>
  <r>
    <x v="328"/>
    <x v="990"/>
    <n v="57.95"/>
    <x v="25"/>
    <x v="12"/>
    <m/>
    <x v="28"/>
    <x v="1"/>
    <x v="0"/>
    <s v="SL263@tidalwaveautospa.com"/>
    <x v="12"/>
  </r>
  <r>
    <x v="328"/>
    <x v="990"/>
    <n v="57.95"/>
    <x v="25"/>
    <x v="12"/>
    <m/>
    <x v="28"/>
    <x v="1"/>
    <x v="0"/>
    <s v="SL263@tidalwaveautospa.com"/>
    <x v="1"/>
  </r>
  <r>
    <x v="328"/>
    <x v="991"/>
    <n v="56.13"/>
    <x v="33"/>
    <x v="2"/>
    <m/>
    <x v="28"/>
    <x v="1"/>
    <x v="0"/>
    <s v="SL263@tidalwaveautospa.com"/>
    <x v="0"/>
  </r>
  <r>
    <x v="328"/>
    <x v="991"/>
    <n v="56.13"/>
    <x v="33"/>
    <x v="2"/>
    <m/>
    <x v="28"/>
    <x v="1"/>
    <x v="0"/>
    <s v="SL263@tidalwaveautospa.com"/>
    <x v="10"/>
  </r>
  <r>
    <x v="328"/>
    <x v="991"/>
    <n v="94.32"/>
    <x v="58"/>
    <x v="3"/>
    <m/>
    <x v="28"/>
    <x v="1"/>
    <x v="0"/>
    <s v="SL263@tidalwaveautospa.com"/>
    <x v="0"/>
  </r>
  <r>
    <x v="328"/>
    <x v="991"/>
    <n v="94.32"/>
    <x v="58"/>
    <x v="3"/>
    <m/>
    <x v="28"/>
    <x v="1"/>
    <x v="0"/>
    <s v="SL263@tidalwaveautospa.com"/>
    <x v="10"/>
  </r>
  <r>
    <x v="328"/>
    <x v="991"/>
    <n v="94.32"/>
    <x v="58"/>
    <x v="3"/>
    <m/>
    <x v="28"/>
    <x v="1"/>
    <x v="0"/>
    <s v="SL263@tidalwaveautospa.com"/>
    <x v="1"/>
  </r>
  <r>
    <x v="328"/>
    <x v="991"/>
    <n v="23.35"/>
    <x v="125"/>
    <x v="2"/>
    <m/>
    <x v="28"/>
    <x v="1"/>
    <x v="0"/>
    <s v="SL263@tidalwaveautospa.com"/>
    <x v="0"/>
  </r>
  <r>
    <x v="328"/>
    <x v="991"/>
    <n v="61.25"/>
    <x v="125"/>
    <x v="2"/>
    <m/>
    <x v="28"/>
    <x v="1"/>
    <x v="0"/>
    <s v="SL263@tidalwaveautospa.com"/>
    <x v="0"/>
  </r>
  <r>
    <x v="328"/>
    <x v="991"/>
    <n v="23.35"/>
    <x v="125"/>
    <x v="2"/>
    <m/>
    <x v="28"/>
    <x v="1"/>
    <x v="0"/>
    <s v="SL263@tidalwaveautospa.com"/>
    <x v="10"/>
  </r>
  <r>
    <x v="328"/>
    <x v="991"/>
    <n v="61.25"/>
    <x v="125"/>
    <x v="2"/>
    <m/>
    <x v="28"/>
    <x v="1"/>
    <x v="0"/>
    <s v="SL263@tidalwaveautospa.com"/>
    <x v="10"/>
  </r>
  <r>
    <x v="328"/>
    <x v="991"/>
    <n v="23.35"/>
    <x v="125"/>
    <x v="2"/>
    <m/>
    <x v="28"/>
    <x v="1"/>
    <x v="0"/>
    <s v="SL263@tidalwaveautospa.com"/>
    <x v="1"/>
  </r>
  <r>
    <x v="328"/>
    <x v="991"/>
    <n v="61.25"/>
    <x v="125"/>
    <x v="2"/>
    <m/>
    <x v="28"/>
    <x v="1"/>
    <x v="0"/>
    <s v="SL263@tidalwaveautospa.com"/>
    <x v="1"/>
  </r>
  <r>
    <x v="328"/>
    <x v="991"/>
    <n v="210.94"/>
    <x v="5"/>
    <x v="3"/>
    <m/>
    <x v="28"/>
    <x v="1"/>
    <x v="0"/>
    <s v="SL263@tidalwaveautospa.com"/>
    <x v="0"/>
  </r>
  <r>
    <x v="328"/>
    <x v="991"/>
    <n v="210.94"/>
    <x v="5"/>
    <x v="3"/>
    <m/>
    <x v="28"/>
    <x v="1"/>
    <x v="0"/>
    <s v="SL263@tidalwaveautospa.com"/>
    <x v="10"/>
  </r>
  <r>
    <x v="328"/>
    <x v="991"/>
    <n v="210.94"/>
    <x v="5"/>
    <x v="3"/>
    <m/>
    <x v="28"/>
    <x v="1"/>
    <x v="0"/>
    <s v="SL263@tidalwaveautospa.com"/>
    <x v="1"/>
  </r>
  <r>
    <x v="328"/>
    <x v="992"/>
    <n v="60.09"/>
    <x v="115"/>
    <x v="3"/>
    <m/>
    <x v="28"/>
    <x v="1"/>
    <x v="0"/>
    <s v="SL263@tidalwaveautospa.com"/>
    <x v="0"/>
  </r>
  <r>
    <x v="328"/>
    <x v="992"/>
    <n v="60.09"/>
    <x v="115"/>
    <x v="3"/>
    <m/>
    <x v="28"/>
    <x v="1"/>
    <x v="0"/>
    <s v="SL263@tidalwaveautospa.com"/>
    <x v="12"/>
  </r>
  <r>
    <x v="328"/>
    <x v="992"/>
    <n v="60.09"/>
    <x v="115"/>
    <x v="3"/>
    <m/>
    <x v="28"/>
    <x v="1"/>
    <x v="0"/>
    <s v="SL263@tidalwaveautospa.com"/>
    <x v="1"/>
  </r>
  <r>
    <x v="328"/>
    <x v="992"/>
    <n v="123.74"/>
    <x v="6"/>
    <x v="2"/>
    <m/>
    <x v="28"/>
    <x v="1"/>
    <x v="0"/>
    <s v="SL263@tidalwaveautospa.com"/>
    <x v="0"/>
  </r>
  <r>
    <x v="328"/>
    <x v="992"/>
    <n v="123.74"/>
    <x v="6"/>
    <x v="2"/>
    <m/>
    <x v="28"/>
    <x v="1"/>
    <x v="0"/>
    <s v="SL263@tidalwaveautospa.com"/>
    <x v="12"/>
  </r>
  <r>
    <x v="328"/>
    <x v="992"/>
    <n v="123.74"/>
    <x v="6"/>
    <x v="2"/>
    <m/>
    <x v="28"/>
    <x v="1"/>
    <x v="0"/>
    <s v="SL263@tidalwaveautospa.com"/>
    <x v="1"/>
  </r>
  <r>
    <x v="328"/>
    <x v="993"/>
    <n v="48.74"/>
    <x v="82"/>
    <x v="6"/>
    <m/>
    <x v="28"/>
    <x v="4"/>
    <x v="0"/>
    <s v="SL263@tidalwaveautospa.com"/>
    <x v="12"/>
  </r>
  <r>
    <x v="328"/>
    <x v="994"/>
    <n v="39.26"/>
    <x v="59"/>
    <x v="2"/>
    <m/>
    <x v="28"/>
    <x v="1"/>
    <x v="0"/>
    <s v="SL263@tidalwaveautospa.com"/>
    <x v="1"/>
  </r>
  <r>
    <x v="329"/>
    <x v="995"/>
    <n v="142.84"/>
    <x v="185"/>
    <x v="2"/>
    <m/>
    <x v="17"/>
    <x v="1"/>
    <x v="0"/>
    <s v="preston.long@tidalwaveautospa.com"/>
    <x v="0"/>
  </r>
  <r>
    <x v="329"/>
    <x v="995"/>
    <n v="77.569999999999993"/>
    <x v="45"/>
    <x v="10"/>
    <m/>
    <x v="17"/>
    <x v="1"/>
    <x v="0"/>
    <s v="preston.long@tidalwaveautospa.com"/>
    <x v="0"/>
  </r>
  <r>
    <x v="329"/>
    <x v="995"/>
    <n v="67.3"/>
    <x v="17"/>
    <x v="2"/>
    <m/>
    <x v="17"/>
    <x v="1"/>
    <x v="0"/>
    <s v="preston.long@tidalwaveautospa.com"/>
    <x v="0"/>
  </r>
  <r>
    <x v="329"/>
    <x v="995"/>
    <n v="67.3"/>
    <x v="17"/>
    <x v="2"/>
    <m/>
    <x v="17"/>
    <x v="1"/>
    <x v="0"/>
    <s v="preston.long@tidalwaveautospa.com"/>
    <x v="0"/>
  </r>
  <r>
    <x v="329"/>
    <x v="995"/>
    <n v="441.14"/>
    <x v="18"/>
    <x v="10"/>
    <m/>
    <x v="17"/>
    <x v="1"/>
    <x v="0"/>
    <s v="preston.long@tidalwaveautospa.com"/>
    <x v="0"/>
  </r>
  <r>
    <x v="329"/>
    <x v="995"/>
    <n v="46.8"/>
    <x v="18"/>
    <x v="10"/>
    <m/>
    <x v="17"/>
    <x v="1"/>
    <x v="0"/>
    <s v="preston.long@tidalwaveautospa.com"/>
    <x v="0"/>
  </r>
  <r>
    <x v="329"/>
    <x v="995"/>
    <n v="203.06"/>
    <x v="25"/>
    <x v="2"/>
    <m/>
    <x v="17"/>
    <x v="1"/>
    <x v="0"/>
    <s v="preston.long@tidalwaveautospa.com"/>
    <x v="0"/>
  </r>
  <r>
    <x v="329"/>
    <x v="995"/>
    <n v="3.45"/>
    <x v="55"/>
    <x v="10"/>
    <m/>
    <x v="17"/>
    <x v="1"/>
    <x v="0"/>
    <s v="preston.long@tidalwaveautospa.com"/>
    <x v="0"/>
  </r>
  <r>
    <x v="329"/>
    <x v="996"/>
    <n v="35.99"/>
    <x v="83"/>
    <x v="4"/>
    <m/>
    <x v="17"/>
    <x v="1"/>
    <x v="0"/>
    <s v="preston.long@tidalwaveautospa.com"/>
    <x v="2"/>
  </r>
  <r>
    <x v="330"/>
    <x v="997"/>
    <n v="15.47"/>
    <x v="113"/>
    <x v="6"/>
    <m/>
    <x v="58"/>
    <x v="4"/>
    <x v="0"/>
    <s v="@tidalwaveautospa.com"/>
    <x v="0"/>
  </r>
  <r>
    <x v="331"/>
    <x v="998"/>
    <n v="251.6"/>
    <x v="28"/>
    <x v="1"/>
    <m/>
    <x v="15"/>
    <x v="1"/>
    <x v="0"/>
    <s v="SL147@tidalwaveautospa.com"/>
    <x v="0"/>
  </r>
  <r>
    <x v="331"/>
    <x v="998"/>
    <n v="251.6"/>
    <x v="28"/>
    <x v="1"/>
    <m/>
    <x v="15"/>
    <x v="0"/>
    <x v="0"/>
    <s v="SL147@tidalwaveautospa.com"/>
    <x v="0"/>
  </r>
  <r>
    <x v="331"/>
    <x v="999"/>
    <n v="240.3"/>
    <x v="178"/>
    <x v="10"/>
    <m/>
    <x v="15"/>
    <x v="1"/>
    <x v="0"/>
    <s v="SL147@tidalwaveautospa.com"/>
    <x v="11"/>
  </r>
  <r>
    <x v="331"/>
    <x v="999"/>
    <n v="240.3"/>
    <x v="178"/>
    <x v="2"/>
    <m/>
    <x v="15"/>
    <x v="1"/>
    <x v="0"/>
    <s v="SL147@tidalwaveautospa.com"/>
    <x v="8"/>
  </r>
  <r>
    <x v="331"/>
    <x v="1000"/>
    <n v="1468.45"/>
    <x v="34"/>
    <x v="5"/>
    <m/>
    <x v="15"/>
    <x v="3"/>
    <x v="0"/>
    <s v="SL147@tidalwaveautospa.com"/>
    <x v="11"/>
  </r>
  <r>
    <x v="332"/>
    <x v="1001"/>
    <n v="106.99"/>
    <x v="99"/>
    <x v="1"/>
    <m/>
    <x v="2"/>
    <x v="0"/>
    <x v="0"/>
    <s v="SL186@tidalwaveautospa.com"/>
    <x v="0"/>
  </r>
  <r>
    <x v="332"/>
    <x v="1002"/>
    <n v="52.82"/>
    <x v="26"/>
    <x v="3"/>
    <m/>
    <x v="2"/>
    <x v="1"/>
    <x v="0"/>
    <s v="SL186@tidalwaveautospa.com"/>
    <x v="12"/>
  </r>
  <r>
    <x v="332"/>
    <x v="1002"/>
    <n v="74.48"/>
    <x v="5"/>
    <x v="3"/>
    <m/>
    <x v="2"/>
    <x v="1"/>
    <x v="0"/>
    <s v="SL186@tidalwaveautospa.com"/>
    <x v="12"/>
  </r>
  <r>
    <x v="332"/>
    <x v="1002"/>
    <n v="74.48"/>
    <x v="5"/>
    <x v="12"/>
    <m/>
    <x v="2"/>
    <x v="1"/>
    <x v="0"/>
    <s v="SL186@tidalwaveautospa.com"/>
    <x v="1"/>
  </r>
  <r>
    <x v="332"/>
    <x v="1003"/>
    <n v="188.89"/>
    <x v="115"/>
    <x v="12"/>
    <m/>
    <x v="2"/>
    <x v="1"/>
    <x v="0"/>
    <s v="SL186@tidalwaveautospa.com"/>
    <x v="1"/>
  </r>
  <r>
    <x v="332"/>
    <x v="1003"/>
    <n v="188.89"/>
    <x v="115"/>
    <x v="12"/>
    <s v="Computer"/>
    <x v="2"/>
    <x v="1"/>
    <x v="0"/>
    <s v="SL186@tidalwaveautospa.com"/>
    <x v="7"/>
  </r>
  <r>
    <x v="333"/>
    <x v="1004"/>
    <n v="95.67"/>
    <x v="158"/>
    <x v="1"/>
    <m/>
    <x v="6"/>
    <x v="0"/>
    <x v="0"/>
    <s v="SL5@tidalwaveautospa.com"/>
    <x v="0"/>
  </r>
  <r>
    <x v="333"/>
    <x v="1005"/>
    <n v="95.67"/>
    <x v="158"/>
    <x v="1"/>
    <m/>
    <x v="6"/>
    <x v="1"/>
    <x v="0"/>
    <s v="SL5@tidalwaveautospa.com"/>
    <x v="0"/>
  </r>
  <r>
    <x v="333"/>
    <x v="1005"/>
    <n v="195.49"/>
    <x v="220"/>
    <x v="7"/>
    <m/>
    <x v="6"/>
    <x v="1"/>
    <x v="0"/>
    <s v="SL5@tidalwaveautospa.com"/>
    <x v="0"/>
  </r>
  <r>
    <x v="333"/>
    <x v="1005"/>
    <n v="150.9"/>
    <x v="66"/>
    <x v="7"/>
    <m/>
    <x v="6"/>
    <x v="1"/>
    <x v="0"/>
    <s v="SL5@tidalwaveautospa.com"/>
    <x v="0"/>
  </r>
  <r>
    <x v="333"/>
    <x v="1005"/>
    <n v="750"/>
    <x v="231"/>
    <x v="7"/>
    <m/>
    <x v="6"/>
    <x v="1"/>
    <x v="0"/>
    <s v="SL5@tidalwaveautospa.com"/>
    <x v="0"/>
  </r>
  <r>
    <x v="333"/>
    <x v="1006"/>
    <n v="81.78"/>
    <x v="80"/>
    <x v="3"/>
    <m/>
    <x v="6"/>
    <x v="1"/>
    <x v="0"/>
    <s v="SL5@tidalwaveautospa.com"/>
    <x v="0"/>
  </r>
  <r>
    <x v="333"/>
    <x v="1006"/>
    <n v="75.59"/>
    <x v="44"/>
    <x v="3"/>
    <m/>
    <x v="6"/>
    <x v="1"/>
    <x v="0"/>
    <s v="SL5@tidalwaveautospa.com"/>
    <x v="0"/>
  </r>
  <r>
    <x v="333"/>
    <x v="1006"/>
    <n v="343.44"/>
    <x v="25"/>
    <x v="3"/>
    <m/>
    <x v="6"/>
    <x v="1"/>
    <x v="0"/>
    <s v="SL5@tidalwaveautospa.com"/>
    <x v="0"/>
  </r>
  <r>
    <x v="333"/>
    <x v="1007"/>
    <n v="94.28"/>
    <x v="21"/>
    <x v="10"/>
    <m/>
    <x v="6"/>
    <x v="1"/>
    <x v="0"/>
    <s v="SL5@tidalwaveautospa.com"/>
    <x v="2"/>
  </r>
  <r>
    <x v="333"/>
    <x v="1007"/>
    <n v="76.900000000000006"/>
    <x v="234"/>
    <x v="2"/>
    <m/>
    <x v="6"/>
    <x v="1"/>
    <x v="0"/>
    <s v="SL5@tidalwaveautospa.com"/>
    <x v="2"/>
  </r>
  <r>
    <x v="334"/>
    <x v="1008"/>
    <s v="8 items"/>
    <x v="329"/>
    <x v="16"/>
    <m/>
    <x v="18"/>
    <x v="1"/>
    <x v="0"/>
    <s v="SL113@tidalwaveautospa.com"/>
    <x v="0"/>
  </r>
  <r>
    <x v="334"/>
    <x v="1008"/>
    <s v="2 items"/>
    <x v="329"/>
    <x v="13"/>
    <m/>
    <x v="18"/>
    <x v="1"/>
    <x v="0"/>
    <s v="SL113@tidalwaveautospa.com"/>
    <x v="0"/>
  </r>
  <r>
    <x v="334"/>
    <x v="1008"/>
    <s v="8 items"/>
    <x v="329"/>
    <x v="13"/>
    <m/>
    <x v="18"/>
    <x v="1"/>
    <x v="0"/>
    <s v="SL113@tidalwaveautospa.com"/>
    <x v="0"/>
  </r>
  <r>
    <x v="334"/>
    <x v="1009"/>
    <s v="7 items"/>
    <x v="225"/>
    <x v="13"/>
    <m/>
    <x v="18"/>
    <x v="1"/>
    <x v="0"/>
    <s v="SL113@tidalwaveautospa.com"/>
    <x v="0"/>
  </r>
  <r>
    <x v="334"/>
    <x v="1010"/>
    <n v="56.67"/>
    <x v="10"/>
    <x v="2"/>
    <m/>
    <x v="18"/>
    <x v="1"/>
    <x v="0"/>
    <s v="SL113@tidalwaveautospa.com"/>
    <x v="0"/>
  </r>
  <r>
    <x v="334"/>
    <x v="1010"/>
    <n v="56.67"/>
    <x v="10"/>
    <x v="2"/>
    <m/>
    <x v="18"/>
    <x v="1"/>
    <x v="0"/>
    <s v="SL113@tidalwaveautospa.com"/>
    <x v="0"/>
  </r>
  <r>
    <x v="334"/>
    <x v="1010"/>
    <n v="96.7"/>
    <x v="18"/>
    <x v="2"/>
    <m/>
    <x v="18"/>
    <x v="1"/>
    <x v="0"/>
    <s v="SL113@tidalwaveautospa.com"/>
    <x v="0"/>
  </r>
  <r>
    <x v="334"/>
    <x v="1010"/>
    <n v="96.7"/>
    <x v="18"/>
    <x v="2"/>
    <m/>
    <x v="18"/>
    <x v="1"/>
    <x v="0"/>
    <s v="SL113@tidalwaveautospa.com"/>
    <x v="0"/>
  </r>
  <r>
    <x v="334"/>
    <x v="1010"/>
    <n v="88.06"/>
    <x v="12"/>
    <x v="2"/>
    <m/>
    <x v="18"/>
    <x v="1"/>
    <x v="0"/>
    <s v="SL113@tidalwaveautospa.com"/>
    <x v="0"/>
  </r>
  <r>
    <x v="334"/>
    <x v="1010"/>
    <n v="88.06"/>
    <x v="12"/>
    <x v="2"/>
    <m/>
    <x v="18"/>
    <x v="1"/>
    <x v="0"/>
    <s v="SL113@tidalwaveautospa.com"/>
    <x v="0"/>
  </r>
  <r>
    <x v="334"/>
    <x v="1010"/>
    <n v="243.16"/>
    <x v="30"/>
    <x v="1"/>
    <m/>
    <x v="18"/>
    <x v="1"/>
    <x v="0"/>
    <n v="41"/>
    <x v="0"/>
  </r>
  <r>
    <x v="334"/>
    <x v="1010"/>
    <n v="243.16"/>
    <x v="30"/>
    <x v="1"/>
    <m/>
    <x v="18"/>
    <x v="1"/>
    <x v="0"/>
    <s v="SL113@tidalwaveautospa.com"/>
    <x v="0"/>
  </r>
  <r>
    <x v="334"/>
    <x v="1010"/>
    <n v="154.63"/>
    <x v="144"/>
    <x v="2"/>
    <m/>
    <x v="18"/>
    <x v="1"/>
    <x v="0"/>
    <s v="SL113@tidalwaveautospa.com"/>
    <x v="0"/>
  </r>
  <r>
    <x v="334"/>
    <x v="1010"/>
    <n v="154.63"/>
    <x v="144"/>
    <x v="2"/>
    <m/>
    <x v="18"/>
    <x v="1"/>
    <x v="0"/>
    <s v="SL113@tidalwaveautospa.com"/>
    <x v="0"/>
  </r>
  <r>
    <x v="334"/>
    <x v="1010"/>
    <n v="47.86"/>
    <x v="32"/>
    <x v="2"/>
    <m/>
    <x v="18"/>
    <x v="1"/>
    <x v="0"/>
    <s v="SL113@tidalwaveautospa.com"/>
    <x v="0"/>
  </r>
  <r>
    <x v="334"/>
    <x v="1010"/>
    <n v="47.86"/>
    <x v="32"/>
    <x v="2"/>
    <m/>
    <x v="18"/>
    <x v="1"/>
    <x v="0"/>
    <s v="SL113@tidalwaveautospa.com"/>
    <x v="0"/>
  </r>
  <r>
    <x v="334"/>
    <x v="1011"/>
    <n v="129.08000000000001"/>
    <x v="4"/>
    <x v="12"/>
    <m/>
    <x v="18"/>
    <x v="1"/>
    <x v="0"/>
    <s v="SL113@tidalwaveautospa.com"/>
    <x v="9"/>
  </r>
  <r>
    <x v="335"/>
    <x v="1012"/>
    <n v="75.180000000000007"/>
    <x v="152"/>
    <x v="9"/>
    <m/>
    <x v="28"/>
    <x v="2"/>
    <x v="0"/>
    <s v="SL182@tidalwaveautospa.com"/>
    <x v="0"/>
  </r>
  <r>
    <x v="335"/>
    <x v="1012"/>
    <n v="66.11"/>
    <x v="85"/>
    <x v="9"/>
    <m/>
    <x v="28"/>
    <x v="2"/>
    <x v="0"/>
    <s v="SL182@tidalwaveautospa.com"/>
    <x v="0"/>
  </r>
  <r>
    <x v="335"/>
    <x v="1012"/>
    <n v="41.21"/>
    <x v="278"/>
    <x v="9"/>
    <m/>
    <x v="28"/>
    <x v="2"/>
    <x v="0"/>
    <s v="SL182@tidalwaveautospa.com"/>
    <x v="0"/>
  </r>
  <r>
    <x v="335"/>
    <x v="1013"/>
    <n v="114.55"/>
    <x v="24"/>
    <x v="2"/>
    <m/>
    <x v="28"/>
    <x v="1"/>
    <x v="0"/>
    <s v="SL182@tidalwaveautospa.com"/>
    <x v="0"/>
  </r>
  <r>
    <x v="335"/>
    <x v="1014"/>
    <n v="49.92"/>
    <x v="186"/>
    <x v="10"/>
    <m/>
    <x v="28"/>
    <x v="1"/>
    <x v="0"/>
    <s v="SL182@tidalwaveautospa.com"/>
    <x v="4"/>
  </r>
  <r>
    <x v="335"/>
    <x v="1014"/>
    <n v="106.42"/>
    <x v="206"/>
    <x v="10"/>
    <m/>
    <x v="28"/>
    <x v="1"/>
    <x v="0"/>
    <s v="SL182@tidalwaveautospa.com"/>
    <x v="4"/>
  </r>
  <r>
    <x v="335"/>
    <x v="1014"/>
    <n v="102.94"/>
    <x v="116"/>
    <x v="10"/>
    <m/>
    <x v="28"/>
    <x v="1"/>
    <x v="0"/>
    <s v="SL182@tidalwaveautospa.com"/>
    <x v="4"/>
  </r>
  <r>
    <x v="336"/>
    <x v="1015"/>
    <n v="234.22"/>
    <x v="109"/>
    <x v="1"/>
    <m/>
    <x v="0"/>
    <x v="1"/>
    <x v="0"/>
    <s v=""/>
    <x v="0"/>
  </r>
  <r>
    <x v="337"/>
    <x v="1016"/>
    <n v="157.21"/>
    <x v="185"/>
    <x v="2"/>
    <m/>
    <x v="9"/>
    <x v="1"/>
    <x v="0"/>
    <s v="SL266@tidalwaveautospa.com"/>
    <x v="0"/>
  </r>
  <r>
    <x v="337"/>
    <x v="1016"/>
    <n v="104.78"/>
    <x v="185"/>
    <x v="2"/>
    <m/>
    <x v="9"/>
    <x v="1"/>
    <x v="0"/>
    <s v="SL266@tidalwaveautospa.com"/>
    <x v="0"/>
  </r>
  <r>
    <x v="337"/>
    <x v="1016"/>
    <n v="157.21"/>
    <x v="185"/>
    <x v="2"/>
    <m/>
    <x v="9"/>
    <x v="1"/>
    <x v="0"/>
    <s v="SL266@tidalwaveautospa.com"/>
    <x v="0"/>
  </r>
  <r>
    <x v="337"/>
    <x v="1016"/>
    <n v="104.78"/>
    <x v="185"/>
    <x v="2"/>
    <m/>
    <x v="9"/>
    <x v="1"/>
    <x v="0"/>
    <s v="SL266@tidalwaveautospa.com"/>
    <x v="0"/>
  </r>
  <r>
    <x v="337"/>
    <x v="1016"/>
    <n v="157.21"/>
    <x v="185"/>
    <x v="12"/>
    <m/>
    <x v="9"/>
    <x v="1"/>
    <x v="0"/>
    <s v="SL266@tidalwaveautospa.com"/>
    <x v="9"/>
  </r>
  <r>
    <x v="337"/>
    <x v="1016"/>
    <n v="104.78"/>
    <x v="185"/>
    <x v="12"/>
    <m/>
    <x v="9"/>
    <x v="1"/>
    <x v="0"/>
    <s v="SL266@tidalwaveautospa.com"/>
    <x v="9"/>
  </r>
  <r>
    <x v="337"/>
    <x v="1016"/>
    <n v="157.21"/>
    <x v="185"/>
    <x v="12"/>
    <m/>
    <x v="9"/>
    <x v="1"/>
    <x v="0"/>
    <s v="SL266@tidalwaveautospa.com"/>
    <x v="2"/>
  </r>
  <r>
    <x v="337"/>
    <x v="1016"/>
    <n v="104.78"/>
    <x v="185"/>
    <x v="12"/>
    <m/>
    <x v="9"/>
    <x v="1"/>
    <x v="0"/>
    <s v="SL266@tidalwaveautospa.com"/>
    <x v="2"/>
  </r>
  <r>
    <x v="337"/>
    <x v="1016"/>
    <n v="157.21"/>
    <x v="185"/>
    <x v="12"/>
    <s v="Wash Supplies"/>
    <x v="9"/>
    <x v="1"/>
    <x v="0"/>
    <s v="SL266@tidalwaveautospa.com"/>
    <x v="7"/>
  </r>
  <r>
    <x v="337"/>
    <x v="1016"/>
    <n v="104.78"/>
    <x v="185"/>
    <x v="12"/>
    <s v="Wash Supplies"/>
    <x v="9"/>
    <x v="1"/>
    <x v="0"/>
    <s v="SL266@tidalwaveautospa.com"/>
    <x v="7"/>
  </r>
  <r>
    <x v="337"/>
    <x v="1016"/>
    <n v="149.04"/>
    <x v="106"/>
    <x v="2"/>
    <m/>
    <x v="9"/>
    <x v="1"/>
    <x v="0"/>
    <s v="SL266@tidalwaveautospa.com"/>
    <x v="0"/>
  </r>
  <r>
    <x v="337"/>
    <x v="1016"/>
    <n v="149.04"/>
    <x v="106"/>
    <x v="2"/>
    <m/>
    <x v="9"/>
    <x v="1"/>
    <x v="0"/>
    <s v="SL266@tidalwaveautospa.com"/>
    <x v="0"/>
  </r>
  <r>
    <x v="337"/>
    <x v="1016"/>
    <n v="149.04"/>
    <x v="106"/>
    <x v="12"/>
    <m/>
    <x v="9"/>
    <x v="1"/>
    <x v="0"/>
    <s v="SL266@tidalwaveautospa.com"/>
    <x v="9"/>
  </r>
  <r>
    <x v="337"/>
    <x v="1016"/>
    <n v="149.04"/>
    <x v="106"/>
    <x v="12"/>
    <m/>
    <x v="9"/>
    <x v="1"/>
    <x v="0"/>
    <s v="SL266@tidalwaveautospa.com"/>
    <x v="2"/>
  </r>
  <r>
    <x v="337"/>
    <x v="1016"/>
    <n v="149.04"/>
    <x v="106"/>
    <x v="12"/>
    <s v="Wash Supplies and Employee Incentive - Entertainment"/>
    <x v="9"/>
    <x v="1"/>
    <x v="0"/>
    <s v="SL266@tidalwaveautospa.com"/>
    <x v="7"/>
  </r>
  <r>
    <x v="337"/>
    <x v="1016"/>
    <n v="35.369999999999997"/>
    <x v="38"/>
    <x v="2"/>
    <m/>
    <x v="9"/>
    <x v="1"/>
    <x v="0"/>
    <s v="SL266@tidalwaveautospa.com"/>
    <x v="0"/>
  </r>
  <r>
    <x v="337"/>
    <x v="1016"/>
    <n v="62.97"/>
    <x v="11"/>
    <x v="2"/>
    <m/>
    <x v="9"/>
    <x v="1"/>
    <x v="0"/>
    <s v="SL266@tidalwaveautospa.com"/>
    <x v="0"/>
  </r>
  <r>
    <x v="337"/>
    <x v="1016"/>
    <n v="62.97"/>
    <x v="11"/>
    <x v="2"/>
    <m/>
    <x v="9"/>
    <x v="1"/>
    <x v="0"/>
    <s v="SL266@tidalwaveautospa.com"/>
    <x v="0"/>
  </r>
  <r>
    <x v="337"/>
    <x v="1016"/>
    <n v="62.97"/>
    <x v="11"/>
    <x v="12"/>
    <m/>
    <x v="9"/>
    <x v="1"/>
    <x v="0"/>
    <s v="SL266@tidalwaveautospa.com"/>
    <x v="9"/>
  </r>
  <r>
    <x v="337"/>
    <x v="1016"/>
    <n v="62.97"/>
    <x v="11"/>
    <x v="12"/>
    <m/>
    <x v="9"/>
    <x v="1"/>
    <x v="0"/>
    <s v="SL266@tidalwaveautospa.com"/>
    <x v="2"/>
  </r>
  <r>
    <x v="337"/>
    <x v="1016"/>
    <n v="62.97"/>
    <x v="11"/>
    <x v="12"/>
    <s v="Wash Supplies"/>
    <x v="9"/>
    <x v="1"/>
    <x v="0"/>
    <s v="SL266@tidalwaveautospa.com"/>
    <x v="7"/>
  </r>
  <r>
    <x v="337"/>
    <x v="1016"/>
    <n v="15.13"/>
    <x v="18"/>
    <x v="2"/>
    <m/>
    <x v="9"/>
    <x v="1"/>
    <x v="0"/>
    <s v="SL266@tidalwaveautospa.com"/>
    <x v="0"/>
  </r>
  <r>
    <x v="337"/>
    <x v="1016"/>
    <n v="42.45"/>
    <x v="12"/>
    <x v="2"/>
    <m/>
    <x v="9"/>
    <x v="1"/>
    <x v="0"/>
    <s v="SL266@tidalwaveautospa.com"/>
    <x v="0"/>
  </r>
  <r>
    <x v="337"/>
    <x v="1016"/>
    <n v="96.95"/>
    <x v="12"/>
    <x v="2"/>
    <m/>
    <x v="9"/>
    <x v="1"/>
    <x v="0"/>
    <s v="SL266@tidalwaveautospa.com"/>
    <x v="0"/>
  </r>
  <r>
    <x v="337"/>
    <x v="1011"/>
    <n v="32.58"/>
    <x v="32"/>
    <x v="2"/>
    <m/>
    <x v="9"/>
    <x v="1"/>
    <x v="0"/>
    <s v="SL266@tidalwaveautospa.com"/>
    <x v="0"/>
  </r>
  <r>
    <x v="337"/>
    <x v="1011"/>
    <n v="129.08000000000001"/>
    <x v="4"/>
    <x v="2"/>
    <m/>
    <x v="9"/>
    <x v="1"/>
    <x v="0"/>
    <s v="SL266@tidalwaveautospa.com"/>
    <x v="0"/>
  </r>
  <r>
    <x v="337"/>
    <x v="1011"/>
    <n v="129.08000000000001"/>
    <x v="4"/>
    <x v="2"/>
    <m/>
    <x v="9"/>
    <x v="1"/>
    <x v="0"/>
    <s v="SL266@tidalwaveautospa.com"/>
    <x v="0"/>
  </r>
  <r>
    <x v="337"/>
    <x v="1011"/>
    <n v="129.08000000000001"/>
    <x v="4"/>
    <x v="12"/>
    <m/>
    <x v="9"/>
    <x v="1"/>
    <x v="0"/>
    <s v="SL266@tidalwaveautospa.com"/>
    <x v="2"/>
  </r>
  <r>
    <x v="337"/>
    <x v="1011"/>
    <n v="129.08000000000001"/>
    <x v="4"/>
    <x v="12"/>
    <s v="Wash Supplies"/>
    <x v="9"/>
    <x v="1"/>
    <x v="0"/>
    <s v="SL266@tidalwaveautospa.com"/>
    <x v="7"/>
  </r>
  <r>
    <x v="337"/>
    <x v="1011"/>
    <n v="18.53"/>
    <x v="55"/>
    <x v="2"/>
    <m/>
    <x v="9"/>
    <x v="1"/>
    <x v="0"/>
    <s v="SL266@tidalwaveautospa.com"/>
    <x v="0"/>
  </r>
  <r>
    <x v="337"/>
    <x v="1011"/>
    <n v="6.1"/>
    <x v="55"/>
    <x v="2"/>
    <m/>
    <x v="9"/>
    <x v="1"/>
    <x v="0"/>
    <s v="SL266@tidalwaveautospa.com"/>
    <x v="0"/>
  </r>
  <r>
    <x v="337"/>
    <x v="1011"/>
    <n v="37.07"/>
    <x v="55"/>
    <x v="2"/>
    <m/>
    <x v="9"/>
    <x v="1"/>
    <x v="0"/>
    <s v="SL266@tidalwaveautospa.com"/>
    <x v="0"/>
  </r>
  <r>
    <x v="337"/>
    <x v="1017"/>
    <n v="3.66"/>
    <x v="33"/>
    <x v="4"/>
    <m/>
    <x v="9"/>
    <x v="1"/>
    <x v="0"/>
    <s v="SL266@tidalwaveautospa.com"/>
    <x v="0"/>
  </r>
  <r>
    <x v="337"/>
    <x v="1017"/>
    <n v="16.899999999999999"/>
    <x v="33"/>
    <x v="1"/>
    <m/>
    <x v="9"/>
    <x v="1"/>
    <x v="0"/>
    <s v="SL266@tidalwaveautospa.com"/>
    <x v="0"/>
  </r>
  <r>
    <x v="337"/>
    <x v="1017"/>
    <n v="10.57"/>
    <x v="58"/>
    <x v="1"/>
    <m/>
    <x v="9"/>
    <x v="1"/>
    <x v="0"/>
    <s v="SL266@tidalwaveautospa.com"/>
    <x v="0"/>
  </r>
  <r>
    <x v="337"/>
    <x v="1017"/>
    <n v="35.979999999999997"/>
    <x v="58"/>
    <x v="1"/>
    <m/>
    <x v="9"/>
    <x v="1"/>
    <x v="0"/>
    <s v="SL266@tidalwaveautospa.com"/>
    <x v="0"/>
  </r>
  <r>
    <x v="338"/>
    <x v="1018"/>
    <n v="1288.58"/>
    <x v="74"/>
    <x v="1"/>
    <m/>
    <x v="15"/>
    <x v="0"/>
    <x v="0"/>
    <s v="SL312@tidalwaveautospa.com"/>
    <x v="0"/>
  </r>
  <r>
    <x v="338"/>
    <x v="1019"/>
    <n v="206.48"/>
    <x v="220"/>
    <x v="1"/>
    <m/>
    <x v="15"/>
    <x v="0"/>
    <x v="0"/>
    <s v="SL312@tidalwaveautospa.com"/>
    <x v="0"/>
  </r>
  <r>
    <x v="338"/>
    <x v="1020"/>
    <n v="206.48"/>
    <x v="220"/>
    <x v="1"/>
    <m/>
    <x v="15"/>
    <x v="0"/>
    <x v="0"/>
    <s v="SL312@tidalwaveautospa.com"/>
    <x v="0"/>
  </r>
  <r>
    <x v="338"/>
    <x v="1020"/>
    <n v="206.48"/>
    <x v="220"/>
    <x v="1"/>
    <m/>
    <x v="15"/>
    <x v="0"/>
    <x v="0"/>
    <s v="SL312@tidalwaveautospa.com"/>
    <x v="0"/>
  </r>
  <r>
    <x v="338"/>
    <x v="1020"/>
    <n v="18.97"/>
    <x v="164"/>
    <x v="2"/>
    <m/>
    <x v="15"/>
    <x v="1"/>
    <x v="0"/>
    <s v="SL312@tidalwaveautospa.com"/>
    <x v="1"/>
  </r>
  <r>
    <x v="338"/>
    <x v="1021"/>
    <n v="136.32"/>
    <x v="30"/>
    <x v="1"/>
    <m/>
    <x v="15"/>
    <x v="1"/>
    <x v="0"/>
    <s v="SL312@tidalwaveautospa.com"/>
    <x v="0"/>
  </r>
  <r>
    <x v="338"/>
    <x v="1021"/>
    <n v="136.32"/>
    <x v="30"/>
    <x v="1"/>
    <m/>
    <x v="15"/>
    <x v="1"/>
    <x v="0"/>
    <s v="SL312@tidalwaveautospa.com"/>
    <x v="1"/>
  </r>
  <r>
    <x v="339"/>
    <x v="1022"/>
    <n v="73.58"/>
    <x v="297"/>
    <x v="0"/>
    <m/>
    <x v="5"/>
    <x v="0"/>
    <x v="0"/>
    <s v="SL18@tidalwaveautospa.com"/>
    <x v="0"/>
  </r>
  <r>
    <x v="340"/>
    <x v="1023"/>
    <n v="0.53"/>
    <x v="44"/>
    <x v="4"/>
    <m/>
    <x v="7"/>
    <x v="1"/>
    <x v="0"/>
    <s v="SL62@tidalwaveautospa.com"/>
    <x v="0"/>
  </r>
  <r>
    <x v="340"/>
    <x v="1023"/>
    <n v="33.53"/>
    <x v="32"/>
    <x v="3"/>
    <m/>
    <x v="7"/>
    <x v="1"/>
    <x v="0"/>
    <s v="SL62@tidalwaveautospa.com"/>
    <x v="0"/>
  </r>
  <r>
    <x v="340"/>
    <x v="1023"/>
    <n v="54.28"/>
    <x v="55"/>
    <x v="3"/>
    <m/>
    <x v="7"/>
    <x v="1"/>
    <x v="0"/>
    <s v="SL62@tidalwaveautospa.com"/>
    <x v="0"/>
  </r>
  <r>
    <x v="340"/>
    <x v="1024"/>
    <n v="1987.64"/>
    <x v="178"/>
    <x v="5"/>
    <m/>
    <x v="7"/>
    <x v="3"/>
    <x v="0"/>
    <s v="SL62@tidalwaveautospa.com"/>
    <x v="5"/>
  </r>
  <r>
    <x v="340"/>
    <x v="1025"/>
    <n v="25.06"/>
    <x v="20"/>
    <x v="5"/>
    <m/>
    <x v="7"/>
    <x v="3"/>
    <x v="0"/>
    <s v="SL62@tidalwaveautospa.com"/>
    <x v="6"/>
  </r>
  <r>
    <x v="341"/>
    <x v="1026"/>
    <n v="587.39"/>
    <x v="321"/>
    <x v="1"/>
    <m/>
    <x v="17"/>
    <x v="1"/>
    <x v="0"/>
    <s v="SL109@tidalwaveautospa.com"/>
    <x v="0"/>
  </r>
  <r>
    <x v="341"/>
    <x v="1027"/>
    <n v="121.08"/>
    <x v="136"/>
    <x v="9"/>
    <m/>
    <x v="17"/>
    <x v="1"/>
    <x v="0"/>
    <s v="SL109@tidalwaveautospa.com"/>
    <x v="0"/>
  </r>
  <r>
    <x v="341"/>
    <x v="1028"/>
    <n v="63.17"/>
    <x v="38"/>
    <x v="3"/>
    <m/>
    <x v="17"/>
    <x v="1"/>
    <x v="0"/>
    <s v="SL109@tidalwaveautospa.com"/>
    <x v="0"/>
  </r>
  <r>
    <x v="341"/>
    <x v="1028"/>
    <n v="58.01"/>
    <x v="113"/>
    <x v="2"/>
    <m/>
    <x v="17"/>
    <x v="1"/>
    <x v="0"/>
    <s v="SL109@tidalwaveautospa.com"/>
    <x v="0"/>
  </r>
  <r>
    <x v="341"/>
    <x v="1028"/>
    <n v="58.01"/>
    <x v="113"/>
    <x v="12"/>
    <m/>
    <x v="17"/>
    <x v="1"/>
    <x v="0"/>
    <s v="SL109@tidalwaveautospa.com"/>
    <x v="0"/>
  </r>
  <r>
    <x v="341"/>
    <x v="1028"/>
    <n v="95.36"/>
    <x v="54"/>
    <x v="3"/>
    <m/>
    <x v="17"/>
    <x v="1"/>
    <x v="0"/>
    <s v="SL109@tidalwaveautospa.com"/>
    <x v="0"/>
  </r>
  <r>
    <x v="341"/>
    <x v="1028"/>
    <n v="95.36"/>
    <x v="54"/>
    <x v="2"/>
    <m/>
    <x v="17"/>
    <x v="1"/>
    <x v="0"/>
    <s v="SL109@tidalwaveautospa.com"/>
    <x v="0"/>
  </r>
  <r>
    <x v="341"/>
    <x v="1028"/>
    <n v="65.56"/>
    <x v="33"/>
    <x v="3"/>
    <m/>
    <x v="17"/>
    <x v="1"/>
    <x v="0"/>
    <s v="SL109@tidalwaveautospa.com"/>
    <x v="0"/>
  </r>
  <r>
    <x v="341"/>
    <x v="1028"/>
    <n v="163.19999999999999"/>
    <x v="33"/>
    <x v="3"/>
    <m/>
    <x v="17"/>
    <x v="1"/>
    <x v="0"/>
    <s v="SL109@tidalwaveautospa.com"/>
    <x v="0"/>
  </r>
  <r>
    <x v="342"/>
    <x v="1029"/>
    <n v="31.93"/>
    <x v="43"/>
    <x v="6"/>
    <m/>
    <x v="20"/>
    <x v="4"/>
    <x v="0"/>
    <s v="SL193@tidalwaveautospa.com"/>
    <x v="0"/>
  </r>
  <r>
    <x v="342"/>
    <x v="1030"/>
    <n v="50.7"/>
    <x v="38"/>
    <x v="10"/>
    <m/>
    <x v="20"/>
    <x v="1"/>
    <x v="0"/>
    <s v="SL193@tidalwaveautospa.com"/>
    <x v="0"/>
  </r>
  <r>
    <x v="342"/>
    <x v="1030"/>
    <n v="4.78"/>
    <x v="12"/>
    <x v="10"/>
    <m/>
    <x v="20"/>
    <x v="1"/>
    <x v="0"/>
    <s v="SL193@tidalwaveautospa.com"/>
    <x v="0"/>
  </r>
  <r>
    <x v="342"/>
    <x v="1030"/>
    <n v="132.71"/>
    <x v="113"/>
    <x v="3"/>
    <m/>
    <x v="20"/>
    <x v="1"/>
    <x v="0"/>
    <s v="SL193@tidalwaveautospa.com"/>
    <x v="0"/>
  </r>
  <r>
    <x v="342"/>
    <x v="1030"/>
    <n v="132.71"/>
    <x v="113"/>
    <x v="2"/>
    <m/>
    <x v="20"/>
    <x v="1"/>
    <x v="0"/>
    <s v="SL193@tidalwaveautospa.com"/>
    <x v="0"/>
  </r>
  <r>
    <x v="342"/>
    <x v="1030"/>
    <n v="132.71"/>
    <x v="113"/>
    <x v="2"/>
    <m/>
    <x v="20"/>
    <x v="1"/>
    <x v="0"/>
    <s v="SL193@tidalwaveautospa.com"/>
    <x v="4"/>
  </r>
  <r>
    <x v="342"/>
    <x v="1030"/>
    <n v="31.64"/>
    <x v="54"/>
    <x v="2"/>
    <m/>
    <x v="20"/>
    <x v="1"/>
    <x v="0"/>
    <s v="SL193@tidalwaveautospa.com"/>
    <x v="0"/>
  </r>
  <r>
    <x v="342"/>
    <x v="1030"/>
    <n v="31.64"/>
    <x v="54"/>
    <x v="2"/>
    <m/>
    <x v="20"/>
    <x v="1"/>
    <x v="0"/>
    <s v="SL193@tidalwaveautospa.com"/>
    <x v="4"/>
  </r>
  <r>
    <x v="342"/>
    <x v="1030"/>
    <n v="43.14"/>
    <x v="55"/>
    <x v="2"/>
    <m/>
    <x v="20"/>
    <x v="1"/>
    <x v="0"/>
    <s v="SL193@tidalwaveautospa.com"/>
    <x v="0"/>
  </r>
  <r>
    <x v="342"/>
    <x v="1030"/>
    <n v="43.14"/>
    <x v="55"/>
    <x v="2"/>
    <m/>
    <x v="20"/>
    <x v="1"/>
    <x v="0"/>
    <s v="SL193@tidalwaveautospa.com"/>
    <x v="4"/>
  </r>
  <r>
    <x v="343"/>
    <x v="1031"/>
    <n v="446.93"/>
    <x v="4"/>
    <x v="8"/>
    <m/>
    <x v="26"/>
    <x v="1"/>
    <x v="0"/>
    <s v="SL44@tidalwaveautospa.com"/>
    <x v="9"/>
  </r>
  <r>
    <x v="343"/>
    <x v="1032"/>
    <n v="96.19"/>
    <x v="33"/>
    <x v="2"/>
    <m/>
    <x v="26"/>
    <x v="1"/>
    <x v="0"/>
    <s v="SL44@tidalwaveautospa.com"/>
    <x v="2"/>
  </r>
  <r>
    <x v="343"/>
    <x v="1032"/>
    <n v="265.47000000000003"/>
    <x v="116"/>
    <x v="2"/>
    <m/>
    <x v="26"/>
    <x v="1"/>
    <x v="0"/>
    <s v="SL44@tidalwaveautospa.com"/>
    <x v="2"/>
  </r>
  <r>
    <x v="343"/>
    <x v="1032"/>
    <n v="37"/>
    <x v="9"/>
    <x v="4"/>
    <m/>
    <x v="26"/>
    <x v="1"/>
    <x v="0"/>
    <s v="SL44@tidalwaveautospa.com"/>
    <x v="2"/>
  </r>
  <r>
    <x v="344"/>
    <x v="1033"/>
    <n v="1365"/>
    <x v="14"/>
    <x v="13"/>
    <m/>
    <x v="9"/>
    <x v="1"/>
    <x v="0"/>
    <s v="SL68@tidalwaveautospa.com"/>
    <x v="0"/>
  </r>
  <r>
    <x v="344"/>
    <x v="1033"/>
    <n v="38.979999999999997"/>
    <x v="267"/>
    <x v="18"/>
    <m/>
    <x v="9"/>
    <x v="1"/>
    <x v="0"/>
    <s v="SL68@tidalwaveautospa.com"/>
    <x v="0"/>
  </r>
  <r>
    <x v="344"/>
    <x v="1034"/>
    <n v="84.8"/>
    <x v="29"/>
    <x v="10"/>
    <m/>
    <x v="9"/>
    <x v="1"/>
    <x v="0"/>
    <s v="SL68@tidalwaveautospa.com"/>
    <x v="0"/>
  </r>
  <r>
    <x v="344"/>
    <x v="1034"/>
    <n v="77.17"/>
    <x v="41"/>
    <x v="4"/>
    <m/>
    <x v="9"/>
    <x v="1"/>
    <x v="0"/>
    <s v="SL68@tidalwaveautospa.com"/>
    <x v="0"/>
  </r>
  <r>
    <x v="344"/>
    <x v="1034"/>
    <n v="545.58000000000004"/>
    <x v="41"/>
    <x v="8"/>
    <m/>
    <x v="9"/>
    <x v="1"/>
    <x v="0"/>
    <s v="SL68@tidalwaveautospa.com"/>
    <x v="0"/>
  </r>
  <r>
    <x v="344"/>
    <x v="1034"/>
    <n v="32.4"/>
    <x v="24"/>
    <x v="10"/>
    <m/>
    <x v="9"/>
    <x v="1"/>
    <x v="0"/>
    <s v="SL68@tidalwaveautospa.com"/>
    <x v="0"/>
  </r>
  <r>
    <x v="344"/>
    <x v="1034"/>
    <n v="2.79"/>
    <x v="4"/>
    <x v="10"/>
    <m/>
    <x v="9"/>
    <x v="1"/>
    <x v="0"/>
    <s v="SL68@tidalwaveautospa.com"/>
    <x v="0"/>
  </r>
  <r>
    <x v="345"/>
    <x v="1035"/>
    <n v="724.8"/>
    <x v="214"/>
    <x v="9"/>
    <m/>
    <x v="3"/>
    <x v="1"/>
    <x v="0"/>
    <s v="ricky.doyle@tidalwaveautospa.com"/>
    <x v="0"/>
  </r>
  <r>
    <x v="345"/>
    <x v="1035"/>
    <n v="94.99"/>
    <x v="214"/>
    <x v="9"/>
    <m/>
    <x v="3"/>
    <x v="1"/>
    <x v="0"/>
    <s v="ricky.doyle@tidalwaveautospa.com"/>
    <x v="0"/>
  </r>
  <r>
    <x v="345"/>
    <x v="1035"/>
    <n v="89.31"/>
    <x v="271"/>
    <x v="9"/>
    <m/>
    <x v="3"/>
    <x v="1"/>
    <x v="0"/>
    <s v="ricky.doyle@tidalwaveautospa.com"/>
    <x v="0"/>
  </r>
  <r>
    <x v="345"/>
    <x v="1035"/>
    <n v="159.66999999999999"/>
    <x v="140"/>
    <x v="9"/>
    <m/>
    <x v="3"/>
    <x v="1"/>
    <x v="0"/>
    <s v="ricky.doyle@tidalwaveautospa.com"/>
    <x v="0"/>
  </r>
  <r>
    <x v="345"/>
    <x v="1035"/>
    <n v="166.88"/>
    <x v="134"/>
    <x v="0"/>
    <m/>
    <x v="3"/>
    <x v="1"/>
    <x v="0"/>
    <s v="ricky.doyle@tidalwaveautospa.com"/>
    <x v="0"/>
  </r>
  <r>
    <x v="345"/>
    <x v="1035"/>
    <n v="145.72999999999999"/>
    <x v="354"/>
    <x v="9"/>
    <m/>
    <x v="3"/>
    <x v="1"/>
    <x v="0"/>
    <s v="ricky.doyle@tidalwaveautospa.com"/>
    <x v="0"/>
  </r>
  <r>
    <x v="345"/>
    <x v="1035"/>
    <n v="321.08999999999997"/>
    <x v="354"/>
    <x v="9"/>
    <m/>
    <x v="3"/>
    <x v="1"/>
    <x v="0"/>
    <s v="ricky.doyle@tidalwaveautospa.com"/>
    <x v="0"/>
  </r>
  <r>
    <x v="345"/>
    <x v="1035"/>
    <n v="410.2"/>
    <x v="283"/>
    <x v="1"/>
    <m/>
    <x v="3"/>
    <x v="1"/>
    <x v="0"/>
    <s v="ricky.doyle@tidalwaveautospa.com"/>
    <x v="0"/>
  </r>
  <r>
    <x v="345"/>
    <x v="1036"/>
    <n v="123.12"/>
    <x v="111"/>
    <x v="9"/>
    <m/>
    <x v="3"/>
    <x v="1"/>
    <x v="0"/>
    <s v="ricky.doyle@tidalwaveautospa.com"/>
    <x v="0"/>
  </r>
  <r>
    <x v="345"/>
    <x v="1036"/>
    <n v="117.23"/>
    <x v="111"/>
    <x v="9"/>
    <m/>
    <x v="3"/>
    <x v="1"/>
    <x v="0"/>
    <s v="ricky.doyle@tidalwaveautospa.com"/>
    <x v="0"/>
  </r>
  <r>
    <x v="345"/>
    <x v="1036"/>
    <n v="667.8"/>
    <x v="111"/>
    <x v="9"/>
    <m/>
    <x v="3"/>
    <x v="1"/>
    <x v="0"/>
    <s v="ricky.doyle@tidalwaveautospa.com"/>
    <x v="0"/>
  </r>
  <r>
    <x v="345"/>
    <x v="1036"/>
    <n v="123.74"/>
    <x v="111"/>
    <x v="9"/>
    <m/>
    <x v="3"/>
    <x v="1"/>
    <x v="0"/>
    <s v="ricky.doyle@tidalwaveautospa.com"/>
    <x v="0"/>
  </r>
  <r>
    <x v="345"/>
    <x v="1036"/>
    <n v="387.6"/>
    <x v="191"/>
    <x v="1"/>
    <m/>
    <x v="3"/>
    <x v="1"/>
    <x v="0"/>
    <s v="ricky.doyle@tidalwaveautospa.com"/>
    <x v="0"/>
  </r>
  <r>
    <x v="345"/>
    <x v="1036"/>
    <n v="132.82"/>
    <x v="316"/>
    <x v="1"/>
    <m/>
    <x v="3"/>
    <x v="1"/>
    <x v="0"/>
    <s v="ricky.doyle@tidalwaveautospa.com"/>
    <x v="0"/>
  </r>
  <r>
    <x v="345"/>
    <x v="1036"/>
    <n v="537.79999999999995"/>
    <x v="127"/>
    <x v="1"/>
    <m/>
    <x v="3"/>
    <x v="1"/>
    <x v="0"/>
    <s v="ricky.doyle@tidalwaveautospa.com"/>
    <x v="0"/>
  </r>
  <r>
    <x v="345"/>
    <x v="1036"/>
    <n v="165.6"/>
    <x v="192"/>
    <x v="1"/>
    <m/>
    <x v="3"/>
    <x v="1"/>
    <x v="0"/>
    <s v="ricky.doyle@tidalwaveautospa.com"/>
    <x v="0"/>
  </r>
  <r>
    <x v="345"/>
    <x v="1036"/>
    <n v="175.45"/>
    <x v="148"/>
    <x v="1"/>
    <m/>
    <x v="3"/>
    <x v="1"/>
    <x v="0"/>
    <s v="ricky.doyle@tidalwaveautospa.com"/>
    <x v="0"/>
  </r>
  <r>
    <x v="345"/>
    <x v="1036"/>
    <n v="132.53"/>
    <x v="0"/>
    <x v="1"/>
    <m/>
    <x v="3"/>
    <x v="1"/>
    <x v="0"/>
    <s v="ricky.doyle@tidalwaveautospa.com"/>
    <x v="0"/>
  </r>
  <r>
    <x v="345"/>
    <x v="1036"/>
    <n v="93.75"/>
    <x v="198"/>
    <x v="9"/>
    <m/>
    <x v="3"/>
    <x v="1"/>
    <x v="0"/>
    <s v="ricky.doyle@tidalwaveautospa.com"/>
    <x v="0"/>
  </r>
  <r>
    <x v="345"/>
    <x v="1036"/>
    <n v="161.44999999999999"/>
    <x v="352"/>
    <x v="1"/>
    <m/>
    <x v="3"/>
    <x v="1"/>
    <x v="0"/>
    <s v="ricky.doyle@tidalwaveautospa.com"/>
    <x v="0"/>
  </r>
  <r>
    <x v="345"/>
    <x v="1037"/>
    <n v="370"/>
    <x v="235"/>
    <x v="1"/>
    <m/>
    <x v="3"/>
    <x v="1"/>
    <x v="0"/>
    <s v="ricky.doyle@tidalwaveautospa.com"/>
    <x v="0"/>
  </r>
  <r>
    <x v="345"/>
    <x v="1037"/>
    <n v="370"/>
    <x v="235"/>
    <x v="1"/>
    <m/>
    <x v="3"/>
    <x v="1"/>
    <x v="0"/>
    <s v="ricky.doyle@tidalwaveautospa.com"/>
    <x v="0"/>
  </r>
  <r>
    <x v="345"/>
    <x v="1037"/>
    <n v="114.7"/>
    <x v="194"/>
    <x v="1"/>
    <m/>
    <x v="3"/>
    <x v="1"/>
    <x v="0"/>
    <s v="ricky.doyle@tidalwaveautospa.com"/>
    <x v="0"/>
  </r>
  <r>
    <x v="345"/>
    <x v="1037"/>
    <n v="223.58"/>
    <x v="194"/>
    <x v="1"/>
    <m/>
    <x v="3"/>
    <x v="1"/>
    <x v="0"/>
    <s v="ricky.doyle@tidalwaveautospa.com"/>
    <x v="0"/>
  </r>
  <r>
    <x v="345"/>
    <x v="1037"/>
    <n v="114.7"/>
    <x v="194"/>
    <x v="1"/>
    <m/>
    <x v="3"/>
    <x v="1"/>
    <x v="0"/>
    <s v="ricky.doyle@tidalwaveautospa.com"/>
    <x v="0"/>
  </r>
  <r>
    <x v="345"/>
    <x v="1037"/>
    <n v="223.58"/>
    <x v="194"/>
    <x v="1"/>
    <m/>
    <x v="3"/>
    <x v="1"/>
    <x v="0"/>
    <s v="ricky.doyle@tidalwaveautospa.com"/>
    <x v="0"/>
  </r>
  <r>
    <x v="345"/>
    <x v="1037"/>
    <n v="441.19"/>
    <x v="328"/>
    <x v="1"/>
    <m/>
    <x v="3"/>
    <x v="1"/>
    <x v="0"/>
    <s v="ricky.doyle@tidalwaveautospa.com"/>
    <x v="0"/>
  </r>
  <r>
    <x v="345"/>
    <x v="1037"/>
    <n v="441.19"/>
    <x v="328"/>
    <x v="1"/>
    <m/>
    <x v="3"/>
    <x v="1"/>
    <x v="0"/>
    <s v="ricky.doyle@tidalwaveautospa.com"/>
    <x v="0"/>
  </r>
  <r>
    <x v="345"/>
    <x v="1037"/>
    <n v="115.13"/>
    <x v="347"/>
    <x v="1"/>
    <m/>
    <x v="3"/>
    <x v="1"/>
    <x v="0"/>
    <s v="ricky.doyle@tidalwaveautospa.com"/>
    <x v="0"/>
  </r>
  <r>
    <x v="345"/>
    <x v="1037"/>
    <n v="114.81"/>
    <x v="347"/>
    <x v="1"/>
    <m/>
    <x v="3"/>
    <x v="1"/>
    <x v="0"/>
    <s v="ricky.doyle@tidalwaveautospa.com"/>
    <x v="0"/>
  </r>
  <r>
    <x v="345"/>
    <x v="1037"/>
    <n v="113.06"/>
    <x v="347"/>
    <x v="1"/>
    <m/>
    <x v="3"/>
    <x v="1"/>
    <x v="0"/>
    <s v="ricky.doyle@tidalwaveautospa.com"/>
    <x v="0"/>
  </r>
  <r>
    <x v="345"/>
    <x v="1037"/>
    <n v="149.09"/>
    <x v="347"/>
    <x v="1"/>
    <m/>
    <x v="3"/>
    <x v="1"/>
    <x v="0"/>
    <s v="ricky.doyle@tidalwaveautospa.com"/>
    <x v="0"/>
  </r>
  <r>
    <x v="345"/>
    <x v="1037"/>
    <n v="211.7"/>
    <x v="347"/>
    <x v="1"/>
    <m/>
    <x v="3"/>
    <x v="1"/>
    <x v="0"/>
    <s v="ricky.doyle@tidalwaveautospa.com"/>
    <x v="0"/>
  </r>
  <r>
    <x v="345"/>
    <x v="1037"/>
    <n v="131.94"/>
    <x v="347"/>
    <x v="1"/>
    <m/>
    <x v="3"/>
    <x v="1"/>
    <x v="0"/>
    <s v="ricky.doyle@tidalwaveautospa.com"/>
    <x v="0"/>
  </r>
  <r>
    <x v="345"/>
    <x v="1037"/>
    <n v="101.01"/>
    <x v="347"/>
    <x v="1"/>
    <m/>
    <x v="3"/>
    <x v="1"/>
    <x v="0"/>
    <s v="ricky.doyle@tidalwaveautospa.com"/>
    <x v="0"/>
  </r>
  <r>
    <x v="345"/>
    <x v="1037"/>
    <n v="115.8"/>
    <x v="347"/>
    <x v="1"/>
    <m/>
    <x v="3"/>
    <x v="1"/>
    <x v="0"/>
    <s v="ricky.doyle@tidalwaveautospa.com"/>
    <x v="0"/>
  </r>
  <r>
    <x v="345"/>
    <x v="1037"/>
    <n v="118.77"/>
    <x v="347"/>
    <x v="1"/>
    <m/>
    <x v="3"/>
    <x v="1"/>
    <x v="0"/>
    <s v="ricky.doyle@tidalwaveautospa.com"/>
    <x v="0"/>
  </r>
  <r>
    <x v="345"/>
    <x v="1037"/>
    <n v="115.13"/>
    <x v="347"/>
    <x v="1"/>
    <m/>
    <x v="3"/>
    <x v="1"/>
    <x v="0"/>
    <s v="ricky.doyle@tidalwaveautospa.com"/>
    <x v="0"/>
  </r>
  <r>
    <x v="345"/>
    <x v="1037"/>
    <n v="114.81"/>
    <x v="347"/>
    <x v="1"/>
    <m/>
    <x v="3"/>
    <x v="1"/>
    <x v="0"/>
    <s v="ricky.doyle@tidalwaveautospa.com"/>
    <x v="0"/>
  </r>
  <r>
    <x v="345"/>
    <x v="1037"/>
    <n v="113.06"/>
    <x v="347"/>
    <x v="1"/>
    <m/>
    <x v="3"/>
    <x v="1"/>
    <x v="0"/>
    <s v="ricky.doyle@tidalwaveautospa.com"/>
    <x v="0"/>
  </r>
  <r>
    <x v="345"/>
    <x v="1037"/>
    <n v="149.09"/>
    <x v="347"/>
    <x v="1"/>
    <m/>
    <x v="3"/>
    <x v="1"/>
    <x v="0"/>
    <s v="ricky.doyle@tidalwaveautospa.com"/>
    <x v="0"/>
  </r>
  <r>
    <x v="345"/>
    <x v="1037"/>
    <n v="211.7"/>
    <x v="347"/>
    <x v="1"/>
    <m/>
    <x v="3"/>
    <x v="1"/>
    <x v="0"/>
    <s v="ricky.doyle@tidalwaveautospa.com"/>
    <x v="0"/>
  </r>
  <r>
    <x v="345"/>
    <x v="1037"/>
    <n v="131.94"/>
    <x v="347"/>
    <x v="1"/>
    <m/>
    <x v="3"/>
    <x v="1"/>
    <x v="0"/>
    <s v="ricky.doyle@tidalwaveautospa.com"/>
    <x v="0"/>
  </r>
  <r>
    <x v="345"/>
    <x v="1037"/>
    <n v="101.01"/>
    <x v="347"/>
    <x v="1"/>
    <m/>
    <x v="3"/>
    <x v="1"/>
    <x v="0"/>
    <s v="ricky.doyle@tidalwaveautospa.com"/>
    <x v="0"/>
  </r>
  <r>
    <x v="345"/>
    <x v="1037"/>
    <n v="115.8"/>
    <x v="347"/>
    <x v="1"/>
    <m/>
    <x v="3"/>
    <x v="1"/>
    <x v="0"/>
    <s v="ricky.doyle@tidalwaveautospa.com"/>
    <x v="0"/>
  </r>
  <r>
    <x v="345"/>
    <x v="1037"/>
    <n v="118.77"/>
    <x v="347"/>
    <x v="1"/>
    <m/>
    <x v="3"/>
    <x v="1"/>
    <x v="0"/>
    <s v="ricky.doyle@tidalwaveautospa.com"/>
    <x v="0"/>
  </r>
  <r>
    <x v="345"/>
    <x v="1037"/>
    <n v="111.41"/>
    <x v="300"/>
    <x v="1"/>
    <m/>
    <x v="3"/>
    <x v="1"/>
    <x v="0"/>
    <s v="ricky.doyle@tidalwaveautospa.com"/>
    <x v="0"/>
  </r>
  <r>
    <x v="345"/>
    <x v="1037"/>
    <n v="111.41"/>
    <x v="300"/>
    <x v="1"/>
    <m/>
    <x v="3"/>
    <x v="1"/>
    <x v="0"/>
    <s v="ricky.doyle@tidalwaveautospa.com"/>
    <x v="0"/>
  </r>
  <r>
    <x v="345"/>
    <x v="1037"/>
    <n v="177.44"/>
    <x v="297"/>
    <x v="1"/>
    <m/>
    <x v="3"/>
    <x v="1"/>
    <x v="0"/>
    <s v="ricky.doyle@tidalwaveautospa.com"/>
    <x v="0"/>
  </r>
  <r>
    <x v="345"/>
    <x v="1037"/>
    <n v="177.44"/>
    <x v="297"/>
    <x v="1"/>
    <m/>
    <x v="3"/>
    <x v="1"/>
    <x v="0"/>
    <s v="ricky.doyle@tidalwaveautospa.com"/>
    <x v="0"/>
  </r>
  <r>
    <x v="346"/>
    <x v="1038"/>
    <n v="82.07"/>
    <x v="292"/>
    <x v="1"/>
    <m/>
    <x v="0"/>
    <x v="1"/>
    <x v="0"/>
    <s v=""/>
    <x v="0"/>
  </r>
  <r>
    <x v="346"/>
    <x v="1038"/>
    <n v="275.69"/>
    <x v="292"/>
    <x v="1"/>
    <m/>
    <x v="0"/>
    <x v="1"/>
    <x v="0"/>
    <s v=""/>
    <x v="0"/>
  </r>
  <r>
    <x v="346"/>
    <x v="1038"/>
    <n v="485.89"/>
    <x v="293"/>
    <x v="1"/>
    <m/>
    <x v="0"/>
    <x v="1"/>
    <x v="0"/>
    <s v=""/>
    <x v="0"/>
  </r>
  <r>
    <x v="347"/>
    <x v="1039"/>
    <n v="392.21"/>
    <x v="193"/>
    <x v="1"/>
    <m/>
    <x v="0"/>
    <x v="1"/>
    <x v="0"/>
    <s v=""/>
    <x v="0"/>
  </r>
  <r>
    <x v="347"/>
    <x v="1039"/>
    <n v="80.63"/>
    <x v="193"/>
    <x v="1"/>
    <m/>
    <x v="0"/>
    <x v="1"/>
    <x v="0"/>
    <s v=""/>
    <x v="0"/>
  </r>
  <r>
    <x v="347"/>
    <x v="1040"/>
    <n v="30"/>
    <x v="174"/>
    <x v="21"/>
    <m/>
    <x v="0"/>
    <x v="0"/>
    <x v="0"/>
    <s v=""/>
    <x v="0"/>
  </r>
  <r>
    <x v="348"/>
    <x v="1041"/>
    <n v="46.52"/>
    <x v="80"/>
    <x v="10"/>
    <m/>
    <x v="20"/>
    <x v="1"/>
    <x v="0"/>
    <s v="SL30@tidalwaveautospa.com"/>
    <x v="0"/>
  </r>
  <r>
    <x v="348"/>
    <x v="1041"/>
    <n v="912.9"/>
    <x v="44"/>
    <x v="1"/>
    <m/>
    <x v="20"/>
    <x v="1"/>
    <x v="0"/>
    <s v="SL30@tidalwaveautospa.com"/>
    <x v="0"/>
  </r>
  <r>
    <x v="348"/>
    <x v="1041"/>
    <n v="49.96"/>
    <x v="12"/>
    <x v="2"/>
    <m/>
    <x v="20"/>
    <x v="1"/>
    <x v="0"/>
    <s v="SL30@tidalwaveautospa.com"/>
    <x v="0"/>
  </r>
  <r>
    <x v="348"/>
    <x v="1041"/>
    <n v="449.17"/>
    <x v="41"/>
    <x v="2"/>
    <m/>
    <x v="20"/>
    <x v="1"/>
    <x v="0"/>
    <s v="SL30@tidalwaveautospa.com"/>
    <x v="0"/>
  </r>
  <r>
    <x v="349"/>
    <x v="1042"/>
    <n v="86.39"/>
    <x v="355"/>
    <x v="9"/>
    <m/>
    <x v="0"/>
    <x v="0"/>
    <x v="0"/>
    <s v=""/>
    <x v="0"/>
  </r>
  <r>
    <x v="350"/>
    <x v="1043"/>
    <n v="1183.24"/>
    <x v="49"/>
    <x v="9"/>
    <m/>
    <x v="0"/>
    <x v="1"/>
    <x v="0"/>
    <s v=""/>
    <x v="0"/>
  </r>
  <r>
    <x v="350"/>
    <x v="1043"/>
    <n v="385.07"/>
    <x v="290"/>
    <x v="9"/>
    <m/>
    <x v="0"/>
    <x v="1"/>
    <x v="0"/>
    <s v=""/>
    <x v="0"/>
  </r>
  <r>
    <x v="350"/>
    <x v="1043"/>
    <n v="138.36000000000001"/>
    <x v="135"/>
    <x v="9"/>
    <m/>
    <x v="0"/>
    <x v="1"/>
    <x v="0"/>
    <s v=""/>
    <x v="0"/>
  </r>
  <r>
    <x v="351"/>
    <x v="1044"/>
    <s v="6 items"/>
    <x v="329"/>
    <x v="16"/>
    <m/>
    <x v="27"/>
    <x v="1"/>
    <x v="0"/>
    <s v="robert.carnemolla@tidalwaveautospa.com"/>
    <x v="0"/>
  </r>
  <r>
    <x v="351"/>
    <x v="1044"/>
    <s v="6 items"/>
    <x v="329"/>
    <x v="13"/>
    <m/>
    <x v="27"/>
    <x v="1"/>
    <x v="0"/>
    <s v="robert.carnemolla@tidalwaveautospa.com"/>
    <x v="0"/>
  </r>
  <r>
    <x v="351"/>
    <x v="1045"/>
    <n v="797.4"/>
    <x v="278"/>
    <x v="1"/>
    <m/>
    <x v="27"/>
    <x v="0"/>
    <x v="0"/>
    <s v="robert.carnemolla@tidalwaveautospa.com"/>
    <x v="0"/>
  </r>
  <r>
    <x v="351"/>
    <x v="1023"/>
    <n v="6319.82"/>
    <x v="186"/>
    <x v="5"/>
    <m/>
    <x v="27"/>
    <x v="3"/>
    <x v="0"/>
    <s v="robert.carnemolla@tidalwaveautospa.com"/>
    <x v="10"/>
  </r>
  <r>
    <x v="351"/>
    <x v="1046"/>
    <n v="2609.81"/>
    <x v="188"/>
    <x v="5"/>
    <m/>
    <x v="27"/>
    <x v="3"/>
    <x v="0"/>
    <s v="robert.carnemolla@tidalwaveautospa.com"/>
    <x v="4"/>
  </r>
  <r>
    <x v="352"/>
    <x v="1047"/>
    <n v="1540.49"/>
    <x v="195"/>
    <x v="9"/>
    <m/>
    <x v="23"/>
    <x v="1"/>
    <x v="0"/>
    <s v="SL270@tidalwaveautospa.com"/>
    <x v="0"/>
  </r>
  <r>
    <x v="352"/>
    <x v="1047"/>
    <n v="375.57"/>
    <x v="97"/>
    <x v="0"/>
    <m/>
    <x v="23"/>
    <x v="1"/>
    <x v="0"/>
    <s v="SL270@tidalwaveautospa.com"/>
    <x v="0"/>
  </r>
  <r>
    <x v="352"/>
    <x v="1047"/>
    <n v="375.57"/>
    <x v="97"/>
    <x v="0"/>
    <m/>
    <x v="23"/>
    <x v="0"/>
    <x v="0"/>
    <s v="SL270@tidalwaveautospa.com"/>
    <x v="0"/>
  </r>
  <r>
    <x v="352"/>
    <x v="1048"/>
    <n v="1304.01"/>
    <x v="17"/>
    <x v="12"/>
    <m/>
    <x v="23"/>
    <x v="1"/>
    <x v="0"/>
    <s v="SL270@tidalwaveautospa.com"/>
    <x v="1"/>
  </r>
  <r>
    <x v="352"/>
    <x v="1048"/>
    <n v="1304.01"/>
    <x v="17"/>
    <x v="12"/>
    <m/>
    <x v="23"/>
    <x v="1"/>
    <x v="0"/>
    <s v="SL270@tidalwaveautospa.com"/>
    <x v="7"/>
  </r>
  <r>
    <x v="352"/>
    <x v="1048"/>
    <n v="172.85"/>
    <x v="53"/>
    <x v="2"/>
    <m/>
    <x v="23"/>
    <x v="1"/>
    <x v="0"/>
    <s v="SL270@tidalwaveautospa.com"/>
    <x v="0"/>
  </r>
  <r>
    <x v="352"/>
    <x v="1048"/>
    <n v="172.85"/>
    <x v="53"/>
    <x v="12"/>
    <m/>
    <x v="23"/>
    <x v="1"/>
    <x v="0"/>
    <s v="SL270@tidalwaveautospa.com"/>
    <x v="1"/>
  </r>
  <r>
    <x v="352"/>
    <x v="1048"/>
    <n v="172.85"/>
    <x v="53"/>
    <x v="12"/>
    <m/>
    <x v="23"/>
    <x v="1"/>
    <x v="0"/>
    <s v="SL270@tidalwaveautospa.com"/>
    <x v="7"/>
  </r>
  <r>
    <x v="352"/>
    <x v="1048"/>
    <n v="52.97"/>
    <x v="29"/>
    <x v="2"/>
    <m/>
    <x v="23"/>
    <x v="1"/>
    <x v="0"/>
    <s v="SL270@tidalwaveautospa.com"/>
    <x v="0"/>
  </r>
  <r>
    <x v="352"/>
    <x v="1049"/>
    <n v="19.07"/>
    <x v="20"/>
    <x v="5"/>
    <m/>
    <x v="23"/>
    <x v="3"/>
    <x v="0"/>
    <s v="SL270@tidalwaveautospa.com"/>
    <x v="3"/>
  </r>
  <r>
    <x v="353"/>
    <x v="1050"/>
    <n v="75.59"/>
    <x v="130"/>
    <x v="1"/>
    <m/>
    <x v="5"/>
    <x v="2"/>
    <x v="0"/>
    <s v="SL94@tidalwaveautospa.com"/>
    <x v="0"/>
  </r>
  <r>
    <x v="353"/>
    <x v="1050"/>
    <n v="454.62"/>
    <x v="130"/>
    <x v="2"/>
    <m/>
    <x v="5"/>
    <x v="1"/>
    <x v="0"/>
    <s v="SL94@tidalwaveautospa.com"/>
    <x v="0"/>
  </r>
  <r>
    <x v="353"/>
    <x v="1050"/>
    <n v="75.59"/>
    <x v="130"/>
    <x v="3"/>
    <m/>
    <x v="5"/>
    <x v="1"/>
    <x v="0"/>
    <s v="SL94@tidalwaveautospa.com"/>
    <x v="2"/>
  </r>
  <r>
    <x v="353"/>
    <x v="1050"/>
    <n v="112.31"/>
    <x v="78"/>
    <x v="2"/>
    <m/>
    <x v="5"/>
    <x v="1"/>
    <x v="0"/>
    <s v="SL94@tidalwaveautospa.com"/>
    <x v="0"/>
  </r>
  <r>
    <x v="353"/>
    <x v="1050"/>
    <n v="21.73"/>
    <x v="172"/>
    <x v="2"/>
    <m/>
    <x v="5"/>
    <x v="1"/>
    <x v="0"/>
    <s v="SL94@tidalwaveautospa.com"/>
    <x v="0"/>
  </r>
  <r>
    <x v="353"/>
    <x v="1050"/>
    <n v="21.73"/>
    <x v="172"/>
    <x v="4"/>
    <m/>
    <x v="5"/>
    <x v="1"/>
    <x v="0"/>
    <s v="SL94@tidalwaveautospa.com"/>
    <x v="2"/>
  </r>
  <r>
    <x v="353"/>
    <x v="1050"/>
    <n v="29.65"/>
    <x v="124"/>
    <x v="2"/>
    <m/>
    <x v="5"/>
    <x v="1"/>
    <x v="0"/>
    <s v="SL94@tidalwaveautospa.com"/>
    <x v="0"/>
  </r>
  <r>
    <x v="353"/>
    <x v="1050"/>
    <n v="66.22"/>
    <x v="79"/>
    <x v="2"/>
    <m/>
    <x v="5"/>
    <x v="1"/>
    <x v="0"/>
    <s v="SL94@tidalwaveautospa.com"/>
    <x v="0"/>
  </r>
  <r>
    <x v="353"/>
    <x v="1050"/>
    <n v="88.55"/>
    <x v="28"/>
    <x v="1"/>
    <m/>
    <x v="5"/>
    <x v="2"/>
    <x v="0"/>
    <s v="SL94@tidalwaveautospa.com"/>
    <x v="0"/>
  </r>
  <r>
    <x v="353"/>
    <x v="1050"/>
    <n v="88.55"/>
    <x v="28"/>
    <x v="3"/>
    <m/>
    <x v="5"/>
    <x v="1"/>
    <x v="0"/>
    <s v="SL94@tidalwaveautospa.com"/>
    <x v="2"/>
  </r>
  <r>
    <x v="353"/>
    <x v="1050"/>
    <n v="317.89999999999998"/>
    <x v="106"/>
    <x v="2"/>
    <m/>
    <x v="5"/>
    <x v="1"/>
    <x v="0"/>
    <s v="SL94@tidalwaveautospa.com"/>
    <x v="0"/>
  </r>
  <r>
    <x v="353"/>
    <x v="1050"/>
    <n v="209.5"/>
    <x v="30"/>
    <x v="2"/>
    <m/>
    <x v="5"/>
    <x v="1"/>
    <x v="0"/>
    <s v="SL94@tidalwaveautospa.com"/>
    <x v="0"/>
  </r>
  <r>
    <x v="354"/>
    <x v="615"/>
    <n v="84.04"/>
    <x v="293"/>
    <x v="0"/>
    <m/>
    <x v="9"/>
    <x v="2"/>
    <x v="0"/>
    <s v="SL236@tidalwaveautospa.com"/>
    <x v="0"/>
  </r>
  <r>
    <x v="354"/>
    <x v="1051"/>
    <n v="558.20000000000005"/>
    <x v="147"/>
    <x v="8"/>
    <m/>
    <x v="9"/>
    <x v="1"/>
    <x v="0"/>
    <s v="SL236@tidalwaveautospa.com"/>
    <x v="0"/>
  </r>
  <r>
    <x v="354"/>
    <x v="1051"/>
    <n v="417.9"/>
    <x v="341"/>
    <x v="8"/>
    <m/>
    <x v="9"/>
    <x v="1"/>
    <x v="0"/>
    <s v="SL236@tidalwaveautospa.com"/>
    <x v="0"/>
  </r>
  <r>
    <x v="354"/>
    <x v="1051"/>
    <n v="153.35"/>
    <x v="226"/>
    <x v="8"/>
    <m/>
    <x v="9"/>
    <x v="1"/>
    <x v="0"/>
    <s v="SL236@tidalwaveautospa.com"/>
    <x v="0"/>
  </r>
  <r>
    <x v="354"/>
    <x v="1051"/>
    <n v="830.04"/>
    <x v="356"/>
    <x v="8"/>
    <m/>
    <x v="9"/>
    <x v="1"/>
    <x v="0"/>
    <s v="SL236@tidalwaveautospa.com"/>
    <x v="0"/>
  </r>
  <r>
    <x v="354"/>
    <x v="1051"/>
    <n v="351.06"/>
    <x v="357"/>
    <x v="8"/>
    <m/>
    <x v="9"/>
    <x v="1"/>
    <x v="0"/>
    <s v="SL236@tidalwaveautospa.com"/>
    <x v="0"/>
  </r>
  <r>
    <x v="354"/>
    <x v="1051"/>
    <n v="126.2"/>
    <x v="358"/>
    <x v="8"/>
    <m/>
    <x v="9"/>
    <x v="1"/>
    <x v="0"/>
    <s v="SL236@tidalwaveautospa.com"/>
    <x v="0"/>
  </r>
  <r>
    <x v="354"/>
    <x v="1052"/>
    <n v="424.75"/>
    <x v="359"/>
    <x v="1"/>
    <m/>
    <x v="9"/>
    <x v="0"/>
    <x v="0"/>
    <s v="SL236@tidalwaveautospa.com"/>
    <x v="0"/>
  </r>
  <r>
    <x v="354"/>
    <x v="1053"/>
    <n v="106.42"/>
    <x v="76"/>
    <x v="3"/>
    <m/>
    <x v="9"/>
    <x v="1"/>
    <x v="0"/>
    <s v="SL236@tidalwaveautospa.com"/>
    <x v="2"/>
  </r>
  <r>
    <x v="354"/>
    <x v="1053"/>
    <n v="44.22"/>
    <x v="76"/>
    <x v="3"/>
    <m/>
    <x v="9"/>
    <x v="1"/>
    <x v="0"/>
    <s v="SL236@tidalwaveautospa.com"/>
    <x v="2"/>
  </r>
  <r>
    <x v="354"/>
    <x v="1053"/>
    <n v="15.03"/>
    <x v="223"/>
    <x v="4"/>
    <m/>
    <x v="9"/>
    <x v="1"/>
    <x v="0"/>
    <s v="SL236@tidalwaveautospa.com"/>
    <x v="2"/>
  </r>
  <r>
    <x v="354"/>
    <x v="1053"/>
    <n v="33.71"/>
    <x v="204"/>
    <x v="3"/>
    <m/>
    <x v="9"/>
    <x v="1"/>
    <x v="0"/>
    <s v="SL236@tidalwaveautospa.com"/>
    <x v="2"/>
  </r>
  <r>
    <x v="354"/>
    <x v="1053"/>
    <n v="78.19"/>
    <x v="16"/>
    <x v="2"/>
    <m/>
    <x v="9"/>
    <x v="1"/>
    <x v="0"/>
    <s v="SL236@tidalwaveautospa.com"/>
    <x v="2"/>
  </r>
  <r>
    <x v="354"/>
    <x v="1053"/>
    <n v="216.88"/>
    <x v="172"/>
    <x v="12"/>
    <m/>
    <x v="9"/>
    <x v="1"/>
    <x v="0"/>
    <s v="SL236@tidalwaveautospa.com"/>
    <x v="2"/>
  </r>
  <r>
    <x v="354"/>
    <x v="1053"/>
    <n v="143.97"/>
    <x v="172"/>
    <x v="3"/>
    <m/>
    <x v="9"/>
    <x v="1"/>
    <x v="0"/>
    <s v="SL236@tidalwaveautospa.com"/>
    <x v="2"/>
  </r>
  <r>
    <x v="354"/>
    <x v="1053"/>
    <n v="313.16000000000003"/>
    <x v="11"/>
    <x v="12"/>
    <m/>
    <x v="9"/>
    <x v="1"/>
    <x v="0"/>
    <s v="SL236@tidalwaveautospa.com"/>
    <x v="2"/>
  </r>
  <r>
    <x v="355"/>
    <x v="1054"/>
    <n v="19.52"/>
    <x v="185"/>
    <x v="2"/>
    <m/>
    <x v="3"/>
    <x v="1"/>
    <x v="0"/>
    <s v="robert.swigonski@tidalwaveautospa.com"/>
    <x v="0"/>
  </r>
  <r>
    <x v="355"/>
    <x v="1054"/>
    <n v="64.989999999999995"/>
    <x v="38"/>
    <x v="10"/>
    <m/>
    <x v="3"/>
    <x v="1"/>
    <x v="0"/>
    <s v="robert.swigonski@tidalwaveautospa.com"/>
    <x v="0"/>
  </r>
  <r>
    <x v="355"/>
    <x v="1054"/>
    <n v="361.52"/>
    <x v="3"/>
    <x v="10"/>
    <m/>
    <x v="3"/>
    <x v="1"/>
    <x v="0"/>
    <s v="robert.swigonski@tidalwaveautospa.com"/>
    <x v="0"/>
  </r>
  <r>
    <x v="356"/>
    <x v="1055"/>
    <n v="62.46"/>
    <x v="23"/>
    <x v="2"/>
    <m/>
    <x v="6"/>
    <x v="1"/>
    <x v="0"/>
    <s v="SL83@tidalwaveautospa.com"/>
    <x v="0"/>
  </r>
  <r>
    <x v="356"/>
    <x v="1055"/>
    <n v="129.63999999999999"/>
    <x v="53"/>
    <x v="3"/>
    <m/>
    <x v="6"/>
    <x v="1"/>
    <x v="0"/>
    <s v="SL83@tidalwaveautospa.com"/>
    <x v="0"/>
  </r>
  <r>
    <x v="356"/>
    <x v="1055"/>
    <n v="100.3"/>
    <x v="29"/>
    <x v="3"/>
    <m/>
    <x v="6"/>
    <x v="1"/>
    <x v="0"/>
    <s v="SL83@tidalwaveautospa.com"/>
    <x v="0"/>
  </r>
  <r>
    <x v="356"/>
    <x v="1055"/>
    <n v="27.95"/>
    <x v="29"/>
    <x v="2"/>
    <m/>
    <x v="6"/>
    <x v="1"/>
    <x v="0"/>
    <s v="SL83@tidalwaveautospa.com"/>
    <x v="0"/>
  </r>
  <r>
    <x v="356"/>
    <x v="1055"/>
    <n v="96.06"/>
    <x v="30"/>
    <x v="3"/>
    <m/>
    <x v="6"/>
    <x v="1"/>
    <x v="0"/>
    <s v="SL83@tidalwaveautospa.com"/>
    <x v="0"/>
  </r>
  <r>
    <x v="356"/>
    <x v="1055"/>
    <n v="140.88"/>
    <x v="41"/>
    <x v="3"/>
    <m/>
    <x v="6"/>
    <x v="1"/>
    <x v="0"/>
    <s v="SL83@tidalwaveautospa.com"/>
    <x v="0"/>
  </r>
  <r>
    <x v="356"/>
    <x v="1055"/>
    <n v="127.77"/>
    <x v="24"/>
    <x v="3"/>
    <m/>
    <x v="6"/>
    <x v="1"/>
    <x v="0"/>
    <s v="SL83@tidalwaveautospa.com"/>
    <x v="0"/>
  </r>
  <r>
    <x v="356"/>
    <x v="1055"/>
    <n v="43.27"/>
    <x v="32"/>
    <x v="2"/>
    <m/>
    <x v="6"/>
    <x v="1"/>
    <x v="0"/>
    <s v="SL83@tidalwaveautospa.com"/>
    <x v="0"/>
  </r>
  <r>
    <x v="356"/>
    <x v="1055"/>
    <n v="181.46"/>
    <x v="33"/>
    <x v="3"/>
    <m/>
    <x v="6"/>
    <x v="1"/>
    <x v="0"/>
    <s v="SL83@tidalwaveautospa.com"/>
    <x v="0"/>
  </r>
  <r>
    <x v="356"/>
    <x v="1056"/>
    <n v="120.2"/>
    <x v="114"/>
    <x v="10"/>
    <m/>
    <x v="6"/>
    <x v="1"/>
    <x v="0"/>
    <s v="SL83@tidalwaveautospa.com"/>
    <x v="2"/>
  </r>
  <r>
    <x v="357"/>
    <x v="1057"/>
    <n v="1376.38"/>
    <x v="44"/>
    <x v="2"/>
    <m/>
    <x v="5"/>
    <x v="1"/>
    <x v="0"/>
    <s v="ronald.beil@tidalwaveautospa.com"/>
    <x v="0"/>
  </r>
  <r>
    <x v="357"/>
    <x v="1058"/>
    <n v="70.63"/>
    <x v="58"/>
    <x v="10"/>
    <m/>
    <x v="5"/>
    <x v="1"/>
    <x v="0"/>
    <s v="ronald.beil@tidalwaveautospa.com"/>
    <x v="0"/>
  </r>
  <r>
    <x v="357"/>
    <x v="1059"/>
    <n v="588.91"/>
    <x v="224"/>
    <x v="5"/>
    <m/>
    <x v="5"/>
    <x v="3"/>
    <x v="0"/>
    <s v="ronald.beil@tidalwaveautospa.com"/>
    <x v="2"/>
  </r>
  <r>
    <x v="357"/>
    <x v="1060"/>
    <n v="209.43"/>
    <x v="344"/>
    <x v="5"/>
    <m/>
    <x v="5"/>
    <x v="3"/>
    <x v="0"/>
    <s v="ronald.beil@tidalwaveautospa.com"/>
    <x v="11"/>
  </r>
  <r>
    <x v="358"/>
    <x v="1061"/>
    <n v="38.17"/>
    <x v="80"/>
    <x v="2"/>
    <m/>
    <x v="3"/>
    <x v="1"/>
    <x v="0"/>
    <s v="chris.boyett@tidalwaveautospa.com"/>
    <x v="0"/>
  </r>
  <r>
    <x v="359"/>
    <x v="1062"/>
    <n v="958.41"/>
    <x v="202"/>
    <x v="0"/>
    <m/>
    <x v="9"/>
    <x v="1"/>
    <x v="0"/>
    <s v="roy.ramirez@tidalwaveautospa.com"/>
    <x v="0"/>
  </r>
  <r>
    <x v="359"/>
    <x v="1062"/>
    <n v="100"/>
    <x v="97"/>
    <x v="18"/>
    <m/>
    <x v="9"/>
    <x v="1"/>
    <x v="0"/>
    <s v="roy.ramirez@tidalwaveautospa.com"/>
    <x v="0"/>
  </r>
  <r>
    <x v="359"/>
    <x v="1063"/>
    <n v="105.52"/>
    <x v="132"/>
    <x v="10"/>
    <m/>
    <x v="9"/>
    <x v="1"/>
    <x v="0"/>
    <s v="roy.ramirez@tidalwaveautospa.com"/>
    <x v="0"/>
  </r>
  <r>
    <x v="359"/>
    <x v="1063"/>
    <n v="105.52"/>
    <x v="132"/>
    <x v="2"/>
    <m/>
    <x v="9"/>
    <x v="1"/>
    <x v="0"/>
    <s v="roy.ramirez@tidalwaveautospa.com"/>
    <x v="9"/>
  </r>
  <r>
    <x v="359"/>
    <x v="1063"/>
    <n v="40.96"/>
    <x v="167"/>
    <x v="10"/>
    <m/>
    <x v="9"/>
    <x v="1"/>
    <x v="0"/>
    <s v="roy.ramirez@tidalwaveautospa.com"/>
    <x v="0"/>
  </r>
  <r>
    <x v="360"/>
    <x v="1064"/>
    <n v="214.75"/>
    <x v="12"/>
    <x v="2"/>
    <m/>
    <x v="26"/>
    <x v="1"/>
    <x v="0"/>
    <s v="SL78@tidalwaveautospa.com"/>
    <x v="12"/>
  </r>
  <r>
    <x v="360"/>
    <x v="1064"/>
    <n v="67.34"/>
    <x v="30"/>
    <x v="2"/>
    <m/>
    <x v="26"/>
    <x v="1"/>
    <x v="0"/>
    <s v="SL78@tidalwaveautospa.com"/>
    <x v="12"/>
  </r>
  <r>
    <x v="360"/>
    <x v="1064"/>
    <n v="67.34"/>
    <x v="30"/>
    <x v="12"/>
    <m/>
    <x v="26"/>
    <x v="1"/>
    <x v="0"/>
    <s v="SL78@tidalwaveautospa.com"/>
    <x v="1"/>
  </r>
  <r>
    <x v="360"/>
    <x v="1065"/>
    <n v="201.82"/>
    <x v="3"/>
    <x v="12"/>
    <m/>
    <x v="26"/>
    <x v="1"/>
    <x v="0"/>
    <s v="SL78@tidalwaveautospa.com"/>
    <x v="2"/>
  </r>
  <r>
    <x v="360"/>
    <x v="1065"/>
    <n v="35.26"/>
    <x v="55"/>
    <x v="12"/>
    <m/>
    <x v="26"/>
    <x v="1"/>
    <x v="0"/>
    <s v="SL78@tidalwaveautospa.com"/>
    <x v="2"/>
  </r>
  <r>
    <x v="360"/>
    <x v="1065"/>
    <n v="64.81"/>
    <x v="114"/>
    <x v="12"/>
    <m/>
    <x v="26"/>
    <x v="1"/>
    <x v="0"/>
    <s v="SL78@tidalwaveautospa.com"/>
    <x v="2"/>
  </r>
  <r>
    <x v="361"/>
    <x v="1064"/>
    <n v="214.75"/>
    <x v="12"/>
    <x v="2"/>
    <m/>
    <x v="0"/>
    <x v="1"/>
    <x v="0"/>
    <s v=""/>
    <x v="0"/>
  </r>
  <r>
    <x v="361"/>
    <x v="1064"/>
    <n v="67.34"/>
    <x v="30"/>
    <x v="2"/>
    <m/>
    <x v="0"/>
    <x v="1"/>
    <x v="0"/>
    <s v=""/>
    <x v="0"/>
  </r>
  <r>
    <x v="362"/>
    <x v="1066"/>
    <n v="33.409999999999997"/>
    <x v="155"/>
    <x v="25"/>
    <m/>
    <x v="59"/>
    <x v="2"/>
    <x v="0"/>
    <s v="ASL100@tidalwaveautospa.com"/>
    <x v="0"/>
  </r>
  <r>
    <x v="363"/>
    <x v="1067"/>
    <n v="5.36"/>
    <x v="187"/>
    <x v="6"/>
    <m/>
    <x v="60"/>
    <x v="4"/>
    <x v="0"/>
    <s v="ASL240@tidalwaveautospa.com"/>
    <x v="3"/>
  </r>
  <r>
    <x v="364"/>
    <x v="1068"/>
    <n v="140.97"/>
    <x v="154"/>
    <x v="1"/>
    <m/>
    <x v="0"/>
    <x v="0"/>
    <x v="0"/>
    <s v=""/>
    <x v="0"/>
  </r>
  <r>
    <x v="364"/>
    <x v="1069"/>
    <n v="415.03"/>
    <x v="157"/>
    <x v="1"/>
    <m/>
    <x v="0"/>
    <x v="0"/>
    <x v="0"/>
    <s v=""/>
    <x v="0"/>
  </r>
  <r>
    <x v="364"/>
    <x v="1070"/>
    <n v="91.18"/>
    <x v="163"/>
    <x v="1"/>
    <m/>
    <x v="0"/>
    <x v="0"/>
    <x v="0"/>
    <s v=""/>
    <x v="0"/>
  </r>
  <r>
    <x v="364"/>
    <x v="1071"/>
    <n v="91.18"/>
    <x v="163"/>
    <x v="1"/>
    <m/>
    <x v="0"/>
    <x v="2"/>
    <x v="0"/>
    <s v=""/>
    <x v="0"/>
  </r>
  <r>
    <x v="364"/>
    <x v="1071"/>
    <n v="111.99"/>
    <x v="44"/>
    <x v="1"/>
    <m/>
    <x v="0"/>
    <x v="2"/>
    <x v="0"/>
    <s v=""/>
    <x v="0"/>
  </r>
  <r>
    <x v="365"/>
    <x v="1072"/>
    <n v="1560.75"/>
    <x v="233"/>
    <x v="8"/>
    <m/>
    <x v="13"/>
    <x v="1"/>
    <x v="0"/>
    <s v="SL27@tidalwaveautospa.com"/>
    <x v="0"/>
  </r>
  <r>
    <x v="365"/>
    <x v="1072"/>
    <n v="518.4"/>
    <x v="297"/>
    <x v="8"/>
    <m/>
    <x v="13"/>
    <x v="1"/>
    <x v="0"/>
    <s v="SL27@tidalwaveautospa.com"/>
    <x v="0"/>
  </r>
  <r>
    <x v="365"/>
    <x v="1073"/>
    <n v="85.02"/>
    <x v="204"/>
    <x v="4"/>
    <m/>
    <x v="13"/>
    <x v="1"/>
    <x v="0"/>
    <s v="SL27@tidalwaveautospa.com"/>
    <x v="10"/>
  </r>
  <r>
    <x v="365"/>
    <x v="1073"/>
    <n v="23.72"/>
    <x v="129"/>
    <x v="4"/>
    <m/>
    <x v="13"/>
    <x v="1"/>
    <x v="0"/>
    <s v="SL27@tidalwaveautospa.com"/>
    <x v="10"/>
  </r>
  <r>
    <x v="365"/>
    <x v="1073"/>
    <n v="15.1"/>
    <x v="129"/>
    <x v="4"/>
    <m/>
    <x v="13"/>
    <x v="1"/>
    <x v="0"/>
    <s v="SL27@tidalwaveautospa.com"/>
    <x v="10"/>
  </r>
  <r>
    <x v="365"/>
    <x v="1073"/>
    <n v="17.93"/>
    <x v="78"/>
    <x v="4"/>
    <m/>
    <x v="13"/>
    <x v="1"/>
    <x v="0"/>
    <s v="SL27@tidalwaveautospa.com"/>
    <x v="10"/>
  </r>
  <r>
    <x v="365"/>
    <x v="1073"/>
    <n v="12.8"/>
    <x v="185"/>
    <x v="4"/>
    <m/>
    <x v="13"/>
    <x v="1"/>
    <x v="0"/>
    <s v="SL27@tidalwaveautospa.com"/>
    <x v="10"/>
  </r>
  <r>
    <x v="365"/>
    <x v="1073"/>
    <n v="4.05"/>
    <x v="11"/>
    <x v="4"/>
    <m/>
    <x v="13"/>
    <x v="1"/>
    <x v="0"/>
    <s v="SL27@tidalwaveautospa.com"/>
    <x v="10"/>
  </r>
  <r>
    <x v="365"/>
    <x v="1073"/>
    <n v="-19.399999999999999"/>
    <x v="41"/>
    <x v="4"/>
    <m/>
    <x v="13"/>
    <x v="1"/>
    <x v="0"/>
    <s v="SL27@tidalwaveautospa.com"/>
    <x v="10"/>
  </r>
  <r>
    <x v="365"/>
    <x v="1073"/>
    <n v="19.399999999999999"/>
    <x v="41"/>
    <x v="4"/>
    <m/>
    <x v="13"/>
    <x v="1"/>
    <x v="0"/>
    <s v="SL27@tidalwaveautospa.com"/>
    <x v="10"/>
  </r>
  <r>
    <x v="366"/>
    <x v="1074"/>
    <n v="168.29"/>
    <x v="320"/>
    <x v="1"/>
    <m/>
    <x v="2"/>
    <x v="1"/>
    <x v="0"/>
    <s v="SL192@tidalwaveautospa.com"/>
    <x v="0"/>
  </r>
  <r>
    <x v="366"/>
    <x v="1074"/>
    <n v="91.95"/>
    <x v="275"/>
    <x v="1"/>
    <m/>
    <x v="2"/>
    <x v="1"/>
    <x v="0"/>
    <s v="SL192@tidalwaveautospa.com"/>
    <x v="0"/>
  </r>
  <r>
    <x v="366"/>
    <x v="1074"/>
    <n v="181.38"/>
    <x v="275"/>
    <x v="1"/>
    <m/>
    <x v="2"/>
    <x v="1"/>
    <x v="0"/>
    <s v="SL192@tidalwaveautospa.com"/>
    <x v="0"/>
  </r>
  <r>
    <x v="366"/>
    <x v="1074"/>
    <n v="326.5"/>
    <x v="275"/>
    <x v="1"/>
    <m/>
    <x v="2"/>
    <x v="1"/>
    <x v="0"/>
    <s v="SL192@tidalwaveautospa.com"/>
    <x v="0"/>
  </r>
  <r>
    <x v="366"/>
    <x v="1075"/>
    <n v="621.85"/>
    <x v="87"/>
    <x v="1"/>
    <m/>
    <x v="2"/>
    <x v="1"/>
    <x v="0"/>
    <s v="SL192@tidalwaveautospa.com"/>
    <x v="0"/>
  </r>
  <r>
    <x v="366"/>
    <x v="1075"/>
    <n v="90.4"/>
    <x v="223"/>
    <x v="1"/>
    <m/>
    <x v="2"/>
    <x v="1"/>
    <x v="0"/>
    <s v="SL192@tidalwaveautospa.com"/>
    <x v="0"/>
  </r>
  <r>
    <x v="366"/>
    <x v="1076"/>
    <n v="155.47999999999999"/>
    <x v="185"/>
    <x v="2"/>
    <m/>
    <x v="2"/>
    <x v="1"/>
    <x v="0"/>
    <s v="SL192@tidalwaveautospa.com"/>
    <x v="0"/>
  </r>
  <r>
    <x v="366"/>
    <x v="1076"/>
    <n v="56.96"/>
    <x v="45"/>
    <x v="2"/>
    <m/>
    <x v="2"/>
    <x v="1"/>
    <x v="0"/>
    <s v="SL192@tidalwaveautospa.com"/>
    <x v="0"/>
  </r>
  <r>
    <x v="366"/>
    <x v="1077"/>
    <n v="64.19"/>
    <x v="17"/>
    <x v="5"/>
    <m/>
    <x v="2"/>
    <x v="3"/>
    <x v="0"/>
    <s v="SL192@tidalwaveautospa.com"/>
    <x v="3"/>
  </r>
  <r>
    <x v="366"/>
    <x v="1076"/>
    <n v="383.86"/>
    <x v="18"/>
    <x v="2"/>
    <m/>
    <x v="2"/>
    <x v="1"/>
    <x v="0"/>
    <s v="SL192@tidalwaveautospa.com"/>
    <x v="0"/>
  </r>
  <r>
    <x v="366"/>
    <x v="1076"/>
    <n v="383.86"/>
    <x v="18"/>
    <x v="12"/>
    <m/>
    <x v="2"/>
    <x v="1"/>
    <x v="0"/>
    <s v="SL192@tidalwaveautospa.com"/>
    <x v="12"/>
  </r>
  <r>
    <x v="366"/>
    <x v="1076"/>
    <n v="166.6"/>
    <x v="3"/>
    <x v="2"/>
    <m/>
    <x v="2"/>
    <x v="1"/>
    <x v="0"/>
    <s v="SL192@tidalwaveautospa.com"/>
    <x v="0"/>
  </r>
  <r>
    <x v="366"/>
    <x v="1076"/>
    <n v="166.6"/>
    <x v="3"/>
    <x v="12"/>
    <m/>
    <x v="2"/>
    <x v="1"/>
    <x v="0"/>
    <s v="SL192@tidalwaveautospa.com"/>
    <x v="12"/>
  </r>
  <r>
    <x v="366"/>
    <x v="1078"/>
    <n v="40.56"/>
    <x v="115"/>
    <x v="12"/>
    <m/>
    <x v="2"/>
    <x v="1"/>
    <x v="0"/>
    <s v="SL192@tidalwaveautospa.com"/>
    <x v="2"/>
  </r>
  <r>
    <x v="366"/>
    <x v="1078"/>
    <n v="21.38"/>
    <x v="82"/>
    <x v="4"/>
    <m/>
    <x v="2"/>
    <x v="1"/>
    <x v="0"/>
    <s v="SL192@tidalwaveautospa.com"/>
    <x v="2"/>
  </r>
  <r>
    <x v="366"/>
    <x v="1077"/>
    <n v="64.19"/>
    <x v="20"/>
    <x v="5"/>
    <m/>
    <x v="2"/>
    <x v="3"/>
    <x v="0"/>
    <s v="SL192@tidalwaveautospa.com"/>
    <x v="2"/>
  </r>
  <r>
    <x v="367"/>
    <x v="1079"/>
    <n v="1098"/>
    <x v="257"/>
    <x v="1"/>
    <m/>
    <x v="28"/>
    <x v="1"/>
    <x v="0"/>
    <s v="SL129@tidalwaveautospa.com"/>
    <x v="0"/>
  </r>
  <r>
    <x v="367"/>
    <x v="1080"/>
    <n v="209.82"/>
    <x v="360"/>
    <x v="1"/>
    <m/>
    <x v="28"/>
    <x v="1"/>
    <x v="0"/>
    <s v="SL129@tidalwaveautospa.com"/>
    <x v="0"/>
  </r>
  <r>
    <x v="367"/>
    <x v="1081"/>
    <n v="162.57"/>
    <x v="250"/>
    <x v="1"/>
    <m/>
    <x v="28"/>
    <x v="0"/>
    <x v="0"/>
    <s v="SL129@tidalwaveautospa.com"/>
    <x v="0"/>
  </r>
  <r>
    <x v="367"/>
    <x v="1082"/>
    <n v="203.74"/>
    <x v="28"/>
    <x v="11"/>
    <m/>
    <x v="28"/>
    <x v="1"/>
    <x v="0"/>
    <s v="SL129@tidalwaveautospa.com"/>
    <x v="0"/>
  </r>
  <r>
    <x v="367"/>
    <x v="1083"/>
    <n v="76.3"/>
    <x v="186"/>
    <x v="3"/>
    <m/>
    <x v="28"/>
    <x v="1"/>
    <x v="0"/>
    <s v="SL129@tidalwaveautospa.com"/>
    <x v="1"/>
  </r>
  <r>
    <x v="367"/>
    <x v="1083"/>
    <n v="76.3"/>
    <x v="186"/>
    <x v="2"/>
    <m/>
    <x v="28"/>
    <x v="1"/>
    <x v="0"/>
    <s v="SL129@tidalwaveautospa.com"/>
    <x v="1"/>
  </r>
  <r>
    <x v="367"/>
    <x v="1083"/>
    <n v="76.3"/>
    <x v="186"/>
    <x v="2"/>
    <m/>
    <x v="28"/>
    <x v="1"/>
    <x v="0"/>
    <s v="SL129@tidalwaveautospa.com"/>
    <x v="11"/>
  </r>
  <r>
    <x v="367"/>
    <x v="1084"/>
    <n v="34.86"/>
    <x v="20"/>
    <x v="5"/>
    <m/>
    <x v="28"/>
    <x v="3"/>
    <x v="0"/>
    <s v="SL129@tidalwaveautospa.com"/>
    <x v="6"/>
  </r>
  <r>
    <x v="368"/>
    <x v="1085"/>
    <n v="27.93"/>
    <x v="29"/>
    <x v="6"/>
    <m/>
    <x v="61"/>
    <x v="4"/>
    <x v="0"/>
    <s v="ASL47@tidalwaveautospa.com"/>
    <x v="11"/>
  </r>
  <r>
    <x v="369"/>
    <x v="1086"/>
    <n v="378.31"/>
    <x v="64"/>
    <x v="9"/>
    <m/>
    <x v="28"/>
    <x v="0"/>
    <x v="0"/>
    <s v="SL183@tidalwaveautospa.com"/>
    <x v="0"/>
  </r>
  <r>
    <x v="369"/>
    <x v="1087"/>
    <n v="28.36"/>
    <x v="169"/>
    <x v="2"/>
    <m/>
    <x v="28"/>
    <x v="1"/>
    <x v="0"/>
    <s v="SL183@tidalwaveautospa.com"/>
    <x v="0"/>
  </r>
  <r>
    <x v="369"/>
    <x v="1087"/>
    <n v="28.36"/>
    <x v="169"/>
    <x v="2"/>
    <m/>
    <x v="28"/>
    <x v="1"/>
    <x v="0"/>
    <s v="SL183@tidalwaveautospa.com"/>
    <x v="0"/>
  </r>
  <r>
    <x v="369"/>
    <x v="1087"/>
    <n v="28.36"/>
    <x v="169"/>
    <x v="12"/>
    <m/>
    <x v="28"/>
    <x v="1"/>
    <x v="0"/>
    <s v="SL183@tidalwaveautospa.com"/>
    <x v="1"/>
  </r>
  <r>
    <x v="369"/>
    <x v="1087"/>
    <n v="39.33"/>
    <x v="3"/>
    <x v="2"/>
    <m/>
    <x v="28"/>
    <x v="1"/>
    <x v="0"/>
    <s v="SL183@tidalwaveautospa.com"/>
    <x v="0"/>
  </r>
  <r>
    <x v="369"/>
    <x v="1087"/>
    <n v="39.33"/>
    <x v="3"/>
    <x v="2"/>
    <m/>
    <x v="28"/>
    <x v="1"/>
    <x v="0"/>
    <s v="SL183@tidalwaveautospa.com"/>
    <x v="0"/>
  </r>
  <r>
    <x v="369"/>
    <x v="1087"/>
    <n v="39.33"/>
    <x v="3"/>
    <x v="12"/>
    <m/>
    <x v="28"/>
    <x v="1"/>
    <x v="0"/>
    <s v="SL183@tidalwaveautospa.com"/>
    <x v="1"/>
  </r>
  <r>
    <x v="369"/>
    <x v="1087"/>
    <n v="39.33"/>
    <x v="3"/>
    <x v="12"/>
    <m/>
    <x v="28"/>
    <x v="1"/>
    <x v="0"/>
    <s v="SL183@tidalwaveautospa.com"/>
    <x v="7"/>
  </r>
  <r>
    <x v="369"/>
    <x v="1088"/>
    <n v="41.64"/>
    <x v="26"/>
    <x v="2"/>
    <m/>
    <x v="28"/>
    <x v="1"/>
    <x v="0"/>
    <s v="SL183@tidalwaveautospa.com"/>
    <x v="0"/>
  </r>
  <r>
    <x v="369"/>
    <x v="1088"/>
    <n v="41.64"/>
    <x v="26"/>
    <x v="2"/>
    <m/>
    <x v="28"/>
    <x v="1"/>
    <x v="0"/>
    <s v="SL183@tidalwaveautospa.com"/>
    <x v="0"/>
  </r>
  <r>
    <x v="369"/>
    <x v="1088"/>
    <n v="41.64"/>
    <x v="26"/>
    <x v="2"/>
    <m/>
    <x v="28"/>
    <x v="1"/>
    <x v="0"/>
    <s v="SL183@tidalwaveautospa.com"/>
    <x v="0"/>
  </r>
  <r>
    <x v="369"/>
    <x v="1089"/>
    <n v="241.95"/>
    <x v="319"/>
    <x v="5"/>
    <m/>
    <x v="28"/>
    <x v="3"/>
    <x v="0"/>
    <s v="SL183@tidalwaveautospa.com"/>
    <x v="8"/>
  </r>
  <r>
    <x v="370"/>
    <x v="1090"/>
    <n v="35"/>
    <x v="55"/>
    <x v="6"/>
    <m/>
    <x v="15"/>
    <x v="4"/>
    <x v="0"/>
    <s v="SL297@tidalwaveautospa.com"/>
    <x v="0"/>
  </r>
  <r>
    <x v="370"/>
    <x v="1091"/>
    <n v="478.2"/>
    <x v="90"/>
    <x v="2"/>
    <m/>
    <x v="15"/>
    <x v="1"/>
    <x v="0"/>
    <s v="SL297@tidalwaveautospa.com"/>
    <x v="6"/>
  </r>
  <r>
    <x v="370"/>
    <x v="1091"/>
    <n v="97.68"/>
    <x v="234"/>
    <x v="2"/>
    <m/>
    <x v="15"/>
    <x v="1"/>
    <x v="0"/>
    <s v="SL297@tidalwaveautospa.com"/>
    <x v="6"/>
  </r>
  <r>
    <x v="370"/>
    <x v="1091"/>
    <n v="22.32"/>
    <x v="188"/>
    <x v="10"/>
    <m/>
    <x v="15"/>
    <x v="1"/>
    <x v="0"/>
    <s v="SL297@tidalwaveautospa.com"/>
    <x v="6"/>
  </r>
  <r>
    <x v="370"/>
    <x v="1091"/>
    <n v="365.48"/>
    <x v="133"/>
    <x v="20"/>
    <m/>
    <x v="15"/>
    <x v="5"/>
    <x v="0"/>
    <s v="SL297@tidalwaveautospa.com"/>
    <x v="6"/>
  </r>
  <r>
    <x v="371"/>
    <x v="1092"/>
    <n v="562.63"/>
    <x v="148"/>
    <x v="0"/>
    <m/>
    <x v="28"/>
    <x v="2"/>
    <x v="0"/>
    <s v="SL274@tidalwaveautospa.com"/>
    <x v="0"/>
  </r>
  <r>
    <x v="371"/>
    <x v="1093"/>
    <n v="107.03"/>
    <x v="361"/>
    <x v="1"/>
    <m/>
    <x v="28"/>
    <x v="1"/>
    <x v="0"/>
    <s v="SL274@tidalwaveautospa.com"/>
    <x v="0"/>
  </r>
  <r>
    <x v="371"/>
    <x v="1093"/>
    <n v="258.89"/>
    <x v="361"/>
    <x v="1"/>
    <m/>
    <x v="28"/>
    <x v="1"/>
    <x v="0"/>
    <s v="SL274@tidalwaveautospa.com"/>
    <x v="0"/>
  </r>
  <r>
    <x v="371"/>
    <x v="1093"/>
    <n v="76.91"/>
    <x v="362"/>
    <x v="1"/>
    <m/>
    <x v="28"/>
    <x v="1"/>
    <x v="0"/>
    <s v="SL274@tidalwaveautospa.com"/>
    <x v="0"/>
  </r>
  <r>
    <x v="372"/>
    <x v="1094"/>
    <n v="151.09"/>
    <x v="305"/>
    <x v="1"/>
    <m/>
    <x v="0"/>
    <x v="1"/>
    <x v="0"/>
    <s v=""/>
    <x v="0"/>
  </r>
  <r>
    <x v="372"/>
    <x v="1095"/>
    <n v="86.38"/>
    <x v="363"/>
    <x v="8"/>
    <m/>
    <x v="0"/>
    <x v="1"/>
    <x v="0"/>
    <s v=""/>
    <x v="0"/>
  </r>
  <r>
    <x v="372"/>
    <x v="1095"/>
    <n v="108.31"/>
    <x v="194"/>
    <x v="8"/>
    <m/>
    <x v="0"/>
    <x v="1"/>
    <x v="0"/>
    <s v=""/>
    <x v="0"/>
  </r>
  <r>
    <x v="373"/>
    <x v="1096"/>
    <n v="491.68"/>
    <x v="364"/>
    <x v="0"/>
    <m/>
    <x v="18"/>
    <x v="1"/>
    <x v="0"/>
    <s v="SL184@tidalwaveautospa.com"/>
    <x v="0"/>
  </r>
  <r>
    <x v="373"/>
    <x v="1096"/>
    <n v="48.24"/>
    <x v="280"/>
    <x v="0"/>
    <m/>
    <x v="18"/>
    <x v="1"/>
    <x v="0"/>
    <s v="SL184@tidalwaveautospa.com"/>
    <x v="0"/>
  </r>
  <r>
    <x v="373"/>
    <x v="1096"/>
    <n v="68.73"/>
    <x v="109"/>
    <x v="1"/>
    <m/>
    <x v="18"/>
    <x v="1"/>
    <x v="0"/>
    <s v="SL184@tidalwaveautospa.com"/>
    <x v="0"/>
  </r>
  <r>
    <x v="373"/>
    <x v="1096"/>
    <n v="97.51"/>
    <x v="109"/>
    <x v="1"/>
    <m/>
    <x v="18"/>
    <x v="1"/>
    <x v="0"/>
    <s v="SL184@tidalwaveautospa.com"/>
    <x v="0"/>
  </r>
  <r>
    <x v="373"/>
    <x v="1097"/>
    <n v="32.9"/>
    <x v="76"/>
    <x v="0"/>
    <m/>
    <x v="18"/>
    <x v="0"/>
    <x v="0"/>
    <s v="SL184@tidalwaveautospa.com"/>
    <x v="0"/>
  </r>
  <r>
    <x v="373"/>
    <x v="1098"/>
    <n v="812.35"/>
    <x v="231"/>
    <x v="1"/>
    <m/>
    <x v="18"/>
    <x v="0"/>
    <x v="0"/>
    <s v="SL184@tidalwaveautospa.com"/>
    <x v="0"/>
  </r>
  <r>
    <x v="374"/>
    <x v="1099"/>
    <n v="422.46"/>
    <x v="248"/>
    <x v="1"/>
    <m/>
    <x v="6"/>
    <x v="1"/>
    <x v="0"/>
    <s v="SL155@tidalwaveautospa.com"/>
    <x v="0"/>
  </r>
  <r>
    <x v="374"/>
    <x v="1099"/>
    <n v="246.15"/>
    <x v="147"/>
    <x v="1"/>
    <m/>
    <x v="6"/>
    <x v="1"/>
    <x v="0"/>
    <s v="SL155@tidalwaveautospa.com"/>
    <x v="0"/>
  </r>
  <r>
    <x v="374"/>
    <x v="1100"/>
    <n v="15.36"/>
    <x v="38"/>
    <x v="2"/>
    <m/>
    <x v="6"/>
    <x v="1"/>
    <x v="0"/>
    <s v="SL155@tidalwaveautospa.com"/>
    <x v="0"/>
  </r>
  <r>
    <x v="374"/>
    <x v="1100"/>
    <n v="55.88"/>
    <x v="3"/>
    <x v="2"/>
    <m/>
    <x v="6"/>
    <x v="1"/>
    <x v="0"/>
    <s v="SL155@tidalwaveautospa.com"/>
    <x v="0"/>
  </r>
  <r>
    <x v="374"/>
    <x v="1101"/>
    <n v="20.7"/>
    <x v="115"/>
    <x v="4"/>
    <m/>
    <x v="6"/>
    <x v="1"/>
    <x v="0"/>
    <s v="SL155@tidalwaveautospa.com"/>
    <x v="3"/>
  </r>
  <r>
    <x v="375"/>
    <x v="1102"/>
    <s v="ALL"/>
    <x v="281"/>
    <x v="13"/>
    <m/>
    <x v="0"/>
    <x v="1"/>
    <x v="0"/>
    <s v=""/>
    <x v="0"/>
  </r>
  <r>
    <x v="376"/>
    <x v="1103"/>
    <n v="1097.17"/>
    <x v="271"/>
    <x v="1"/>
    <m/>
    <x v="0"/>
    <x v="1"/>
    <x v="0"/>
    <s v=""/>
    <x v="0"/>
  </r>
  <r>
    <x v="377"/>
    <x v="1104"/>
    <n v="165.78"/>
    <x v="119"/>
    <x v="15"/>
    <m/>
    <x v="3"/>
    <x v="1"/>
    <x v="0"/>
    <s v="sean.bush@tidalwaveautospa.com"/>
    <x v="0"/>
  </r>
  <r>
    <x v="377"/>
    <x v="1104"/>
    <n v="975.56"/>
    <x v="292"/>
    <x v="9"/>
    <m/>
    <x v="3"/>
    <x v="1"/>
    <x v="0"/>
    <s v="sean.bush@tidalwaveautospa.com"/>
    <x v="0"/>
  </r>
  <r>
    <x v="377"/>
    <x v="1105"/>
    <n v="155.78"/>
    <x v="52"/>
    <x v="2"/>
    <m/>
    <x v="3"/>
    <x v="1"/>
    <x v="0"/>
    <s v="sean.bush@tidalwaveautospa.com"/>
    <x v="0"/>
  </r>
  <r>
    <x v="377"/>
    <x v="1105"/>
    <n v="155.78"/>
    <x v="52"/>
    <x v="12"/>
    <m/>
    <x v="3"/>
    <x v="1"/>
    <x v="0"/>
    <s v="sean.bush@tidalwaveautospa.com"/>
    <x v="4"/>
  </r>
  <r>
    <x v="377"/>
    <x v="1105"/>
    <n v="67.77"/>
    <x v="44"/>
    <x v="2"/>
    <m/>
    <x v="3"/>
    <x v="1"/>
    <x v="0"/>
    <s v="sean.bush@tidalwaveautospa.com"/>
    <x v="0"/>
  </r>
  <r>
    <x v="377"/>
    <x v="1105"/>
    <n v="411.4"/>
    <x v="44"/>
    <x v="2"/>
    <m/>
    <x v="3"/>
    <x v="1"/>
    <x v="0"/>
    <s v="sean.bush@tidalwaveautospa.com"/>
    <x v="0"/>
  </r>
  <r>
    <x v="377"/>
    <x v="1105"/>
    <n v="67.77"/>
    <x v="44"/>
    <x v="2"/>
    <m/>
    <x v="3"/>
    <x v="1"/>
    <x v="0"/>
    <s v="sean.bush@tidalwaveautospa.com"/>
    <x v="4"/>
  </r>
  <r>
    <x v="377"/>
    <x v="1105"/>
    <n v="411.4"/>
    <x v="44"/>
    <x v="2"/>
    <m/>
    <x v="3"/>
    <x v="1"/>
    <x v="0"/>
    <s v="sean.bush@tidalwaveautospa.com"/>
    <x v="4"/>
  </r>
  <r>
    <x v="377"/>
    <x v="1105"/>
    <n v="251.26"/>
    <x v="106"/>
    <x v="2"/>
    <m/>
    <x v="3"/>
    <x v="1"/>
    <x v="0"/>
    <s v="sean.bush@tidalwaveautospa.com"/>
    <x v="0"/>
  </r>
  <r>
    <x v="377"/>
    <x v="1105"/>
    <n v="55.89"/>
    <x v="33"/>
    <x v="2"/>
    <m/>
    <x v="3"/>
    <x v="1"/>
    <x v="0"/>
    <s v="sean.bush@tidalwaveautospa.com"/>
    <x v="0"/>
  </r>
  <r>
    <x v="377"/>
    <x v="1106"/>
    <n v="23.99"/>
    <x v="188"/>
    <x v="4"/>
    <m/>
    <x v="3"/>
    <x v="1"/>
    <x v="0"/>
    <s v="sean.bush@tidalwaveautospa.com"/>
    <x v="11"/>
  </r>
  <r>
    <x v="377"/>
    <x v="1106"/>
    <n v="23.99"/>
    <x v="188"/>
    <x v="10"/>
    <m/>
    <x v="3"/>
    <x v="1"/>
    <x v="0"/>
    <s v="sean.bush@tidalwaveautospa.com"/>
    <x v="11"/>
  </r>
  <r>
    <x v="377"/>
    <x v="1106"/>
    <n v="146.27000000000001"/>
    <x v="133"/>
    <x v="10"/>
    <m/>
    <x v="3"/>
    <x v="1"/>
    <x v="0"/>
    <s v="sean.bush@tidalwaveautospa.com"/>
    <x v="11"/>
  </r>
  <r>
    <x v="377"/>
    <x v="1106"/>
    <n v="-322.20999999999998"/>
    <x v="253"/>
    <x v="10"/>
    <m/>
    <x v="3"/>
    <x v="1"/>
    <x v="0"/>
    <s v="sean.bush@tidalwaveautospa.com"/>
    <x v="11"/>
  </r>
  <r>
    <x v="377"/>
    <x v="1106"/>
    <n v="-322.20999999999998"/>
    <x v="253"/>
    <x v="4"/>
    <m/>
    <x v="3"/>
    <x v="1"/>
    <x v="0"/>
    <s v="sean.bush@tidalwaveautospa.com"/>
    <x v="11"/>
  </r>
  <r>
    <x v="378"/>
    <x v="1107"/>
    <n v="57.8"/>
    <x v="106"/>
    <x v="4"/>
    <m/>
    <x v="21"/>
    <x v="1"/>
    <x v="0"/>
    <s v="sean.cavender@twavelead.com"/>
    <x v="12"/>
  </r>
  <r>
    <x v="378"/>
    <x v="1108"/>
    <n v="611.4"/>
    <x v="330"/>
    <x v="5"/>
    <m/>
    <x v="21"/>
    <x v="3"/>
    <x v="0"/>
    <s v="sean.cavender@twavelead.com"/>
    <x v="11"/>
  </r>
  <r>
    <x v="379"/>
    <x v="1109"/>
    <n v="68.13"/>
    <x v="19"/>
    <x v="2"/>
    <m/>
    <x v="23"/>
    <x v="1"/>
    <x v="0"/>
    <s v="SL269@tidalwaveautospa.com"/>
    <x v="0"/>
  </r>
  <r>
    <x v="379"/>
    <x v="1110"/>
    <n v="61.27"/>
    <x v="5"/>
    <x v="2"/>
    <m/>
    <x v="23"/>
    <x v="1"/>
    <x v="0"/>
    <s v="SL269@tidalwaveautospa.com"/>
    <x v="11"/>
  </r>
  <r>
    <x v="380"/>
    <x v="1111"/>
    <n v="46.95"/>
    <x v="187"/>
    <x v="6"/>
    <m/>
    <x v="15"/>
    <x v="4"/>
    <x v="0"/>
    <s v="SL283@tidalwaveautospa.com"/>
    <x v="2"/>
  </r>
  <r>
    <x v="380"/>
    <x v="1111"/>
    <n v="70.02"/>
    <x v="224"/>
    <x v="6"/>
    <m/>
    <x v="15"/>
    <x v="4"/>
    <x v="0"/>
    <s v="SL283@tidalwaveautospa.com"/>
    <x v="2"/>
  </r>
  <r>
    <x v="381"/>
    <x v="62"/>
    <n v="99.85"/>
    <x v="365"/>
    <x v="1"/>
    <m/>
    <x v="3"/>
    <x v="2"/>
    <x v="0"/>
    <s v="shawn.corway@tidalwaveautospa.com"/>
    <x v="0"/>
  </r>
  <r>
    <x v="381"/>
    <x v="62"/>
    <n v="95.48"/>
    <x v="365"/>
    <x v="1"/>
    <m/>
    <x v="3"/>
    <x v="2"/>
    <x v="0"/>
    <s v="shawn.corway@tidalwaveautospa.com"/>
    <x v="0"/>
  </r>
  <r>
    <x v="381"/>
    <x v="1112"/>
    <n v="1022.96"/>
    <x v="202"/>
    <x v="1"/>
    <m/>
    <x v="3"/>
    <x v="1"/>
    <x v="0"/>
    <s v="shawn.corway@tidalwaveautospa.com"/>
    <x v="0"/>
  </r>
  <r>
    <x v="381"/>
    <x v="1112"/>
    <n v="688.96"/>
    <x v="278"/>
    <x v="1"/>
    <m/>
    <x v="3"/>
    <x v="1"/>
    <x v="0"/>
    <s v="shawn.corway@tidalwaveautospa.com"/>
    <x v="0"/>
  </r>
  <r>
    <x v="381"/>
    <x v="1113"/>
    <n v="44.77"/>
    <x v="249"/>
    <x v="1"/>
    <m/>
    <x v="3"/>
    <x v="2"/>
    <x v="0"/>
    <s v="shawn.corway@tidalwaveautospa.com"/>
    <x v="0"/>
  </r>
  <r>
    <x v="381"/>
    <x v="1114"/>
    <n v="44.77"/>
    <x v="249"/>
    <x v="1"/>
    <m/>
    <x v="3"/>
    <x v="1"/>
    <x v="0"/>
    <s v="shawn.corway@tidalwaveautospa.com"/>
    <x v="0"/>
  </r>
  <r>
    <x v="381"/>
    <x v="1114"/>
    <n v="44.77"/>
    <x v="249"/>
    <x v="10"/>
    <m/>
    <x v="3"/>
    <x v="1"/>
    <x v="0"/>
    <s v="shawn.corway@tidalwaveautospa.com"/>
    <x v="0"/>
  </r>
  <r>
    <x v="381"/>
    <x v="1114"/>
    <n v="44.77"/>
    <x v="249"/>
    <x v="19"/>
    <m/>
    <x v="3"/>
    <x v="1"/>
    <x v="0"/>
    <s v="shawn.corway@tidalwaveautospa.com"/>
    <x v="0"/>
  </r>
  <r>
    <x v="381"/>
    <x v="1114"/>
    <n v="44.77"/>
    <x v="249"/>
    <x v="2"/>
    <m/>
    <x v="3"/>
    <x v="1"/>
    <x v="0"/>
    <s v="shawn.corway@tidalwaveautospa.com"/>
    <x v="12"/>
  </r>
  <r>
    <x v="381"/>
    <x v="1113"/>
    <n v="29.46"/>
    <x v="43"/>
    <x v="1"/>
    <m/>
    <x v="3"/>
    <x v="2"/>
    <x v="0"/>
    <s v="shawn.corway@tidalwaveautospa.com"/>
    <x v="0"/>
  </r>
  <r>
    <x v="381"/>
    <x v="1114"/>
    <n v="29.46"/>
    <x v="43"/>
    <x v="1"/>
    <m/>
    <x v="3"/>
    <x v="1"/>
    <x v="0"/>
    <s v="shawn.corway@tidalwaveautospa.com"/>
    <x v="0"/>
  </r>
  <r>
    <x v="381"/>
    <x v="1114"/>
    <n v="29.46"/>
    <x v="43"/>
    <x v="10"/>
    <m/>
    <x v="3"/>
    <x v="1"/>
    <x v="0"/>
    <s v="shawn.corway@tidalwaveautospa.com"/>
    <x v="0"/>
  </r>
  <r>
    <x v="381"/>
    <x v="1114"/>
    <n v="29.46"/>
    <x v="43"/>
    <x v="19"/>
    <m/>
    <x v="3"/>
    <x v="1"/>
    <x v="0"/>
    <s v="shawn.corway@tidalwaveautospa.com"/>
    <x v="0"/>
  </r>
  <r>
    <x v="381"/>
    <x v="1114"/>
    <n v="29.46"/>
    <x v="43"/>
    <x v="2"/>
    <m/>
    <x v="3"/>
    <x v="1"/>
    <x v="0"/>
    <s v="shawn.corway@tidalwaveautospa.com"/>
    <x v="12"/>
  </r>
  <r>
    <x v="381"/>
    <x v="1115"/>
    <n v="61.66"/>
    <x v="21"/>
    <x v="5"/>
    <m/>
    <x v="3"/>
    <x v="3"/>
    <x v="0"/>
    <s v="shawn.corway@tidalwaveautospa.com"/>
    <x v="3"/>
  </r>
  <r>
    <x v="382"/>
    <x v="1116"/>
    <n v="55.89"/>
    <x v="33"/>
    <x v="6"/>
    <m/>
    <x v="62"/>
    <x v="4"/>
    <x v="0"/>
    <s v="ASL294@tidalwaveautospa.com"/>
    <x v="0"/>
  </r>
  <r>
    <x v="383"/>
    <x v="1117"/>
    <n v="26.88"/>
    <x v="88"/>
    <x v="6"/>
    <m/>
    <x v="63"/>
    <x v="4"/>
    <x v="0"/>
    <s v="@tidalwaveautospa.com"/>
    <x v="0"/>
  </r>
  <r>
    <x v="384"/>
    <x v="1118"/>
    <n v="62.63"/>
    <x v="31"/>
    <x v="2"/>
    <m/>
    <x v="1"/>
    <x v="1"/>
    <x v="0"/>
    <s v="SL372@tidalwaveautospa.com"/>
    <x v="0"/>
  </r>
  <r>
    <x v="384"/>
    <x v="1118"/>
    <n v="62.63"/>
    <x v="31"/>
    <x v="2"/>
    <m/>
    <x v="1"/>
    <x v="1"/>
    <x v="0"/>
    <s v="SL372@tidalwaveautospa.com"/>
    <x v="0"/>
  </r>
  <r>
    <x v="384"/>
    <x v="1119"/>
    <n v="127.29"/>
    <x v="90"/>
    <x v="2"/>
    <m/>
    <x v="1"/>
    <x v="1"/>
    <x v="0"/>
    <s v="SL372@tidalwaveautospa.com"/>
    <x v="4"/>
  </r>
  <r>
    <x v="385"/>
    <x v="1120"/>
    <n v="396.11"/>
    <x v="328"/>
    <x v="1"/>
    <m/>
    <x v="18"/>
    <x v="0"/>
    <x v="0"/>
    <s v="SL211@tidalwaveautospa.com"/>
    <x v="0"/>
  </r>
  <r>
    <x v="385"/>
    <x v="1121"/>
    <n v="65.44"/>
    <x v="11"/>
    <x v="2"/>
    <m/>
    <x v="18"/>
    <x v="1"/>
    <x v="0"/>
    <s v="SL211@tidalwaveautospa.com"/>
    <x v="0"/>
  </r>
  <r>
    <x v="385"/>
    <x v="1121"/>
    <n v="65.44"/>
    <x v="11"/>
    <x v="2"/>
    <m/>
    <x v="18"/>
    <x v="1"/>
    <x v="0"/>
    <s v="SL211@tidalwaveautospa.com"/>
    <x v="0"/>
  </r>
  <r>
    <x v="385"/>
    <x v="1121"/>
    <n v="45.11"/>
    <x v="31"/>
    <x v="2"/>
    <m/>
    <x v="18"/>
    <x v="1"/>
    <x v="0"/>
    <s v="SL211@tidalwaveautospa.com"/>
    <x v="0"/>
  </r>
  <r>
    <x v="385"/>
    <x v="1121"/>
    <n v="45.11"/>
    <x v="31"/>
    <x v="2"/>
    <m/>
    <x v="18"/>
    <x v="1"/>
    <x v="0"/>
    <s v="SL211@tidalwaveautospa.com"/>
    <x v="0"/>
  </r>
  <r>
    <x v="385"/>
    <x v="1121"/>
    <n v="116.76"/>
    <x v="3"/>
    <x v="2"/>
    <m/>
    <x v="18"/>
    <x v="1"/>
    <x v="0"/>
    <s v="SL211@tidalwaveautospa.com"/>
    <x v="0"/>
  </r>
  <r>
    <x v="385"/>
    <x v="1121"/>
    <n v="116.76"/>
    <x v="3"/>
    <x v="2"/>
    <m/>
    <x v="18"/>
    <x v="1"/>
    <x v="0"/>
    <s v="SL211@tidalwaveautospa.com"/>
    <x v="0"/>
  </r>
  <r>
    <x v="385"/>
    <x v="1121"/>
    <n v="117.37"/>
    <x v="19"/>
    <x v="2"/>
    <m/>
    <x v="18"/>
    <x v="1"/>
    <x v="0"/>
    <s v="SL211@tidalwaveautospa.com"/>
    <x v="0"/>
  </r>
  <r>
    <x v="385"/>
    <x v="1121"/>
    <n v="117.37"/>
    <x v="19"/>
    <x v="2"/>
    <m/>
    <x v="18"/>
    <x v="1"/>
    <x v="0"/>
    <s v="SL211@tidalwaveautospa.com"/>
    <x v="0"/>
  </r>
  <r>
    <x v="386"/>
    <x v="1122"/>
    <n v="86.31"/>
    <x v="154"/>
    <x v="1"/>
    <m/>
    <x v="1"/>
    <x v="1"/>
    <x v="0"/>
    <s v="SL166@tidalwaveautospa.com"/>
    <x v="0"/>
  </r>
  <r>
    <x v="386"/>
    <x v="1122"/>
    <n v="319.45999999999998"/>
    <x v="218"/>
    <x v="1"/>
    <m/>
    <x v="1"/>
    <x v="1"/>
    <x v="0"/>
    <s v="SL166@tidalwaveautospa.com"/>
    <x v="0"/>
  </r>
  <r>
    <x v="386"/>
    <x v="1122"/>
    <n v="285.48"/>
    <x v="98"/>
    <x v="9"/>
    <m/>
    <x v="1"/>
    <x v="1"/>
    <x v="0"/>
    <s v="SL166@tidalwaveautospa.com"/>
    <x v="0"/>
  </r>
  <r>
    <x v="386"/>
    <x v="1123"/>
    <n v="126.44"/>
    <x v="80"/>
    <x v="19"/>
    <m/>
    <x v="1"/>
    <x v="1"/>
    <x v="0"/>
    <s v="SL166@tidalwaveautospa.com"/>
    <x v="1"/>
  </r>
  <r>
    <x v="386"/>
    <x v="1123"/>
    <n v="126.44"/>
    <x v="80"/>
    <x v="2"/>
    <m/>
    <x v="1"/>
    <x v="1"/>
    <x v="0"/>
    <s v="SL166@tidalwaveautospa.com"/>
    <x v="1"/>
  </r>
  <r>
    <x v="386"/>
    <x v="1123"/>
    <n v="202.96"/>
    <x v="23"/>
    <x v="3"/>
    <m/>
    <x v="1"/>
    <x v="1"/>
    <x v="0"/>
    <s v="SL166@tidalwaveautospa.com"/>
    <x v="1"/>
  </r>
  <r>
    <x v="386"/>
    <x v="1123"/>
    <n v="64.63"/>
    <x v="23"/>
    <x v="10"/>
    <m/>
    <x v="1"/>
    <x v="1"/>
    <x v="0"/>
    <s v="SL166@tidalwaveautospa.com"/>
    <x v="1"/>
  </r>
  <r>
    <x v="386"/>
    <x v="1123"/>
    <n v="63.77"/>
    <x v="10"/>
    <x v="19"/>
    <m/>
    <x v="1"/>
    <x v="1"/>
    <x v="0"/>
    <s v="SL166@tidalwaveautospa.com"/>
    <x v="1"/>
  </r>
  <r>
    <x v="386"/>
    <x v="1123"/>
    <n v="63.77"/>
    <x v="10"/>
    <x v="2"/>
    <m/>
    <x v="1"/>
    <x v="1"/>
    <x v="0"/>
    <s v="SL166@tidalwaveautospa.com"/>
    <x v="1"/>
  </r>
  <r>
    <x v="386"/>
    <x v="1123"/>
    <n v="45.35"/>
    <x v="106"/>
    <x v="3"/>
    <m/>
    <x v="1"/>
    <x v="1"/>
    <x v="0"/>
    <s v="SL166@tidalwaveautospa.com"/>
    <x v="1"/>
  </r>
  <r>
    <x v="386"/>
    <x v="1123"/>
    <n v="147.91999999999999"/>
    <x v="24"/>
    <x v="3"/>
    <m/>
    <x v="1"/>
    <x v="1"/>
    <x v="0"/>
    <s v="SL166@tidalwaveautospa.com"/>
    <x v="1"/>
  </r>
  <r>
    <x v="386"/>
    <x v="1123"/>
    <n v="148.26"/>
    <x v="32"/>
    <x v="2"/>
    <m/>
    <x v="1"/>
    <x v="1"/>
    <x v="0"/>
    <s v="SL166@tidalwaveautospa.com"/>
    <x v="1"/>
  </r>
  <r>
    <x v="387"/>
    <x v="1124"/>
    <n v="878.52"/>
    <x v="334"/>
    <x v="9"/>
    <m/>
    <x v="3"/>
    <x v="1"/>
    <x v="0"/>
    <s v="stephanie.huff@twavelead.com"/>
    <x v="0"/>
  </r>
  <r>
    <x v="387"/>
    <x v="1124"/>
    <n v="679"/>
    <x v="225"/>
    <x v="9"/>
    <m/>
    <x v="3"/>
    <x v="1"/>
    <x v="0"/>
    <s v="stephanie.huff@twavelead.com"/>
    <x v="0"/>
  </r>
  <r>
    <x v="387"/>
    <x v="1124"/>
    <n v="291.52"/>
    <x v="261"/>
    <x v="9"/>
    <m/>
    <x v="3"/>
    <x v="1"/>
    <x v="0"/>
    <s v="stephanie.huff@twavelead.com"/>
    <x v="0"/>
  </r>
  <r>
    <x v="387"/>
    <x v="1124"/>
    <n v="147.9"/>
    <x v="226"/>
    <x v="9"/>
    <m/>
    <x v="3"/>
    <x v="1"/>
    <x v="0"/>
    <s v="stephanie.huff@twavelead.com"/>
    <x v="0"/>
  </r>
  <r>
    <x v="387"/>
    <x v="1124"/>
    <n v="682"/>
    <x v="356"/>
    <x v="9"/>
    <m/>
    <x v="3"/>
    <x v="1"/>
    <x v="0"/>
    <s v="stephanie.huff@twavelead.com"/>
    <x v="0"/>
  </r>
  <r>
    <x v="387"/>
    <x v="1124"/>
    <n v="1167.53"/>
    <x v="356"/>
    <x v="9"/>
    <m/>
    <x v="3"/>
    <x v="1"/>
    <x v="0"/>
    <s v="stephanie.huff@twavelead.com"/>
    <x v="0"/>
  </r>
  <r>
    <x v="387"/>
    <x v="1125"/>
    <n v="319.92"/>
    <x v="157"/>
    <x v="9"/>
    <m/>
    <x v="3"/>
    <x v="0"/>
    <x v="0"/>
    <s v="stephanie.huff@twavelead.com"/>
    <x v="0"/>
  </r>
  <r>
    <x v="387"/>
    <x v="1126"/>
    <n v="2885.36"/>
    <x v="311"/>
    <x v="11"/>
    <m/>
    <x v="3"/>
    <x v="1"/>
    <x v="0"/>
    <s v="stephanie.huff@twavelead.com"/>
    <x v="0"/>
  </r>
  <r>
    <x v="387"/>
    <x v="1126"/>
    <n v="103.9"/>
    <x v="164"/>
    <x v="0"/>
    <m/>
    <x v="3"/>
    <x v="1"/>
    <x v="0"/>
    <s v="stephanie.huff@twavelead.com"/>
    <x v="0"/>
  </r>
  <r>
    <x v="387"/>
    <x v="1126"/>
    <n v="726.95"/>
    <x v="289"/>
    <x v="11"/>
    <m/>
    <x v="3"/>
    <x v="1"/>
    <x v="0"/>
    <s v="stephanie.huff@twavelead.com"/>
    <x v="0"/>
  </r>
  <r>
    <x v="387"/>
    <x v="1126"/>
    <n v="49.74"/>
    <x v="289"/>
    <x v="2"/>
    <m/>
    <x v="3"/>
    <x v="1"/>
    <x v="0"/>
    <s v="stephanie.huff@twavelead.com"/>
    <x v="0"/>
  </r>
  <r>
    <x v="387"/>
    <x v="1126"/>
    <n v="49.74"/>
    <x v="289"/>
    <x v="11"/>
    <m/>
    <x v="3"/>
    <x v="1"/>
    <x v="0"/>
    <s v="stephanie.huff@twavelead.com"/>
    <x v="12"/>
  </r>
  <r>
    <x v="387"/>
    <x v="1126"/>
    <n v="49.74"/>
    <x v="289"/>
    <x v="12"/>
    <m/>
    <x v="3"/>
    <x v="1"/>
    <x v="0"/>
    <s v="stephanie.huff@twavelead.com"/>
    <x v="12"/>
  </r>
  <r>
    <x v="387"/>
    <x v="1126"/>
    <n v="1713.25"/>
    <x v="129"/>
    <x v="11"/>
    <m/>
    <x v="3"/>
    <x v="1"/>
    <x v="0"/>
    <s v="stephanie.huff@twavelead.com"/>
    <x v="0"/>
  </r>
  <r>
    <x v="387"/>
    <x v="1126"/>
    <n v="54.91"/>
    <x v="129"/>
    <x v="2"/>
    <m/>
    <x v="3"/>
    <x v="1"/>
    <x v="0"/>
    <s v="stephanie.huff@twavelead.com"/>
    <x v="0"/>
  </r>
  <r>
    <x v="387"/>
    <x v="1126"/>
    <n v="54.91"/>
    <x v="129"/>
    <x v="9"/>
    <m/>
    <x v="3"/>
    <x v="1"/>
    <x v="0"/>
    <s v="stephanie.huff@twavelead.com"/>
    <x v="12"/>
  </r>
  <r>
    <x v="387"/>
    <x v="1126"/>
    <n v="358.63"/>
    <x v="165"/>
    <x v="9"/>
    <m/>
    <x v="3"/>
    <x v="1"/>
    <x v="0"/>
    <s v="stephanie.huff@twavelead.com"/>
    <x v="0"/>
  </r>
  <r>
    <x v="387"/>
    <x v="1127"/>
    <n v="249.79"/>
    <x v="131"/>
    <x v="2"/>
    <m/>
    <x v="3"/>
    <x v="1"/>
    <x v="0"/>
    <s v="stephanie.huff@twavelead.com"/>
    <x v="0"/>
  </r>
  <r>
    <x v="387"/>
    <x v="1128"/>
    <n v="249.79"/>
    <x v="131"/>
    <x v="16"/>
    <m/>
    <x v="3"/>
    <x v="1"/>
    <x v="0"/>
    <s v="stephanie.huff@twavelead.com"/>
    <x v="3"/>
  </r>
  <r>
    <x v="387"/>
    <x v="1126"/>
    <n v="90"/>
    <x v="128"/>
    <x v="11"/>
    <m/>
    <x v="3"/>
    <x v="1"/>
    <x v="0"/>
    <s v="stephanie.huff@twavelead.com"/>
    <x v="0"/>
  </r>
  <r>
    <x v="387"/>
    <x v="1128"/>
    <n v="5393.71"/>
    <x v="79"/>
    <x v="16"/>
    <m/>
    <x v="3"/>
    <x v="1"/>
    <x v="0"/>
    <s v="stephanie.huff@twavelead.com"/>
    <x v="3"/>
  </r>
  <r>
    <x v="387"/>
    <x v="1126"/>
    <n v="290.14"/>
    <x v="132"/>
    <x v="11"/>
    <m/>
    <x v="3"/>
    <x v="1"/>
    <x v="0"/>
    <s v="stephanie.huff@twavelead.com"/>
    <x v="0"/>
  </r>
  <r>
    <x v="387"/>
    <x v="1126"/>
    <n v="120.82"/>
    <x v="22"/>
    <x v="9"/>
    <m/>
    <x v="3"/>
    <x v="1"/>
    <x v="0"/>
    <s v="stephanie.huff@twavelead.com"/>
    <x v="0"/>
  </r>
  <r>
    <x v="387"/>
    <x v="1126"/>
    <n v="173.82"/>
    <x v="169"/>
    <x v="11"/>
    <m/>
    <x v="3"/>
    <x v="1"/>
    <x v="0"/>
    <s v="stephanie.huff@twavelead.com"/>
    <x v="0"/>
  </r>
  <r>
    <x v="387"/>
    <x v="1126"/>
    <n v="15.48"/>
    <x v="169"/>
    <x v="2"/>
    <m/>
    <x v="3"/>
    <x v="1"/>
    <x v="0"/>
    <s v="stephanie.huff@twavelead.com"/>
    <x v="0"/>
  </r>
  <r>
    <x v="387"/>
    <x v="1126"/>
    <n v="15.48"/>
    <x v="169"/>
    <x v="11"/>
    <m/>
    <x v="3"/>
    <x v="1"/>
    <x v="0"/>
    <s v="stephanie.huff@twavelead.com"/>
    <x v="12"/>
  </r>
  <r>
    <x v="387"/>
    <x v="1127"/>
    <n v="109.43"/>
    <x v="23"/>
    <x v="2"/>
    <m/>
    <x v="3"/>
    <x v="1"/>
    <x v="0"/>
    <s v="stephanie.huff@twavelead.com"/>
    <x v="0"/>
  </r>
  <r>
    <x v="387"/>
    <x v="1127"/>
    <n v="109.43"/>
    <x v="23"/>
    <x v="10"/>
    <m/>
    <x v="3"/>
    <x v="1"/>
    <x v="0"/>
    <s v="stephanie.huff@twavelead.com"/>
    <x v="12"/>
  </r>
  <r>
    <x v="387"/>
    <x v="1127"/>
    <n v="109.43"/>
    <x v="23"/>
    <x v="2"/>
    <m/>
    <x v="3"/>
    <x v="1"/>
    <x v="0"/>
    <s v="stephanie.huff@twavelead.com"/>
    <x v="12"/>
  </r>
  <r>
    <x v="387"/>
    <x v="1127"/>
    <n v="109.43"/>
    <x v="23"/>
    <x v="12"/>
    <m/>
    <x v="3"/>
    <x v="1"/>
    <x v="0"/>
    <s v="stephanie.huff@twavelead.com"/>
    <x v="7"/>
  </r>
  <r>
    <x v="387"/>
    <x v="1128"/>
    <n v="289.74"/>
    <x v="125"/>
    <x v="10"/>
    <m/>
    <x v="3"/>
    <x v="1"/>
    <x v="0"/>
    <s v="stephanie.huff@twavelead.com"/>
    <x v="3"/>
  </r>
  <r>
    <x v="387"/>
    <x v="1128"/>
    <n v="499.38"/>
    <x v="5"/>
    <x v="10"/>
    <m/>
    <x v="3"/>
    <x v="1"/>
    <x v="0"/>
    <s v="stephanie.huff@twavelead.com"/>
    <x v="3"/>
  </r>
  <r>
    <x v="387"/>
    <x v="1128"/>
    <n v="200.85"/>
    <x v="5"/>
    <x v="10"/>
    <m/>
    <x v="3"/>
    <x v="1"/>
    <x v="0"/>
    <s v="stephanie.huff@twavelead.com"/>
    <x v="3"/>
  </r>
  <r>
    <x v="387"/>
    <x v="1128"/>
    <n v="585.19000000000005"/>
    <x v="114"/>
    <x v="10"/>
    <m/>
    <x v="3"/>
    <x v="1"/>
    <x v="0"/>
    <s v="stephanie.huff@twavelead.com"/>
    <x v="3"/>
  </r>
  <r>
    <x v="387"/>
    <x v="1128"/>
    <n v="194.96"/>
    <x v="6"/>
    <x v="3"/>
    <m/>
    <x v="3"/>
    <x v="1"/>
    <x v="0"/>
    <s v="stephanie.huff@twavelead.com"/>
    <x v="3"/>
  </r>
  <r>
    <x v="387"/>
    <x v="1128"/>
    <n v="194.96"/>
    <x v="6"/>
    <x v="10"/>
    <m/>
    <x v="3"/>
    <x v="1"/>
    <x v="0"/>
    <s v="stephanie.huff@twavelead.com"/>
    <x v="3"/>
  </r>
  <r>
    <x v="387"/>
    <x v="1128"/>
    <n v="74.55"/>
    <x v="82"/>
    <x v="2"/>
    <m/>
    <x v="3"/>
    <x v="1"/>
    <x v="0"/>
    <s v="stephanie.huff@twavelead.com"/>
    <x v="3"/>
  </r>
  <r>
    <x v="388"/>
    <x v="1129"/>
    <n v="299.07"/>
    <x v="218"/>
    <x v="1"/>
    <m/>
    <x v="9"/>
    <x v="1"/>
    <x v="0"/>
    <s v="SL247@tidalwaveautospa.com"/>
    <x v="0"/>
  </r>
  <r>
    <x v="388"/>
    <x v="1129"/>
    <n v="155.88"/>
    <x v="298"/>
    <x v="9"/>
    <m/>
    <x v="9"/>
    <x v="1"/>
    <x v="0"/>
    <s v="SL247@tidalwaveautospa.com"/>
    <x v="0"/>
  </r>
  <r>
    <x v="388"/>
    <x v="1130"/>
    <n v="362.44"/>
    <x v="156"/>
    <x v="9"/>
    <m/>
    <x v="9"/>
    <x v="0"/>
    <x v="0"/>
    <s v="SL247@tidalwaveautospa.com"/>
    <x v="0"/>
  </r>
  <r>
    <x v="388"/>
    <x v="1131"/>
    <n v="64.599999999999994"/>
    <x v="7"/>
    <x v="2"/>
    <m/>
    <x v="9"/>
    <x v="1"/>
    <x v="0"/>
    <s v="SL247@tidalwaveautospa.com"/>
    <x v="9"/>
  </r>
  <r>
    <x v="388"/>
    <x v="1131"/>
    <n v="64.599999999999994"/>
    <x v="7"/>
    <x v="2"/>
    <m/>
    <x v="9"/>
    <x v="1"/>
    <x v="0"/>
    <s v="SL247@tidalwaveautospa.com"/>
    <x v="2"/>
  </r>
  <r>
    <x v="388"/>
    <x v="1132"/>
    <n v="73.13"/>
    <x v="91"/>
    <x v="5"/>
    <m/>
    <x v="9"/>
    <x v="3"/>
    <x v="0"/>
    <s v="SL247@tidalwaveautospa.com"/>
    <x v="11"/>
  </r>
  <r>
    <x v="388"/>
    <x v="1133"/>
    <n v="207.12"/>
    <x v="34"/>
    <x v="1"/>
    <m/>
    <x v="9"/>
    <x v="1"/>
    <x v="0"/>
    <s v="SL247@tidalwaveautospa.com"/>
    <x v="11"/>
  </r>
  <r>
    <x v="388"/>
    <x v="1134"/>
    <n v="282.74"/>
    <x v="314"/>
    <x v="5"/>
    <m/>
    <x v="9"/>
    <x v="3"/>
    <x v="0"/>
    <s v="SL247@tidalwaveautospa.com"/>
    <x v="11"/>
  </r>
  <r>
    <x v="389"/>
    <x v="1135"/>
    <n v="84.08"/>
    <x v="66"/>
    <x v="1"/>
    <m/>
    <x v="26"/>
    <x v="0"/>
    <x v="0"/>
    <s v="SL45@tidalwaveautospa.com"/>
    <x v="0"/>
  </r>
  <r>
    <x v="389"/>
    <x v="1136"/>
    <n v="228.94"/>
    <x v="1"/>
    <x v="1"/>
    <m/>
    <x v="26"/>
    <x v="1"/>
    <x v="0"/>
    <s v="SL45@tidalwaveautospa.com"/>
    <x v="0"/>
  </r>
  <r>
    <x v="389"/>
    <x v="1136"/>
    <n v="228.94"/>
    <x v="1"/>
    <x v="3"/>
    <m/>
    <x v="26"/>
    <x v="1"/>
    <x v="0"/>
    <s v="SL45@tidalwaveautospa.com"/>
    <x v="9"/>
  </r>
  <r>
    <x v="389"/>
    <x v="1136"/>
    <n v="187.52"/>
    <x v="289"/>
    <x v="1"/>
    <m/>
    <x v="26"/>
    <x v="1"/>
    <x v="0"/>
    <s v="SL45@tidalwaveautospa.com"/>
    <x v="0"/>
  </r>
  <r>
    <x v="389"/>
    <x v="1136"/>
    <n v="187.52"/>
    <x v="289"/>
    <x v="3"/>
    <m/>
    <x v="26"/>
    <x v="1"/>
    <x v="0"/>
    <s v="SL45@tidalwaveautospa.com"/>
    <x v="9"/>
  </r>
  <r>
    <x v="389"/>
    <x v="1136"/>
    <n v="978.5"/>
    <x v="129"/>
    <x v="1"/>
    <m/>
    <x v="26"/>
    <x v="1"/>
    <x v="0"/>
    <s v="SL45@tidalwaveautospa.com"/>
    <x v="0"/>
  </r>
  <r>
    <x v="389"/>
    <x v="1136"/>
    <n v="305.81"/>
    <x v="129"/>
    <x v="1"/>
    <m/>
    <x v="26"/>
    <x v="1"/>
    <x v="0"/>
    <s v="SL45@tidalwaveautospa.com"/>
    <x v="0"/>
  </r>
  <r>
    <x v="389"/>
    <x v="1136"/>
    <n v="44.17"/>
    <x v="130"/>
    <x v="10"/>
    <m/>
    <x v="26"/>
    <x v="1"/>
    <x v="0"/>
    <s v="SL45@tidalwaveautospa.com"/>
    <x v="4"/>
  </r>
  <r>
    <x v="390"/>
    <x v="1137"/>
    <n v="150"/>
    <x v="107"/>
    <x v="0"/>
    <m/>
    <x v="13"/>
    <x v="1"/>
    <x v="0"/>
    <s v="SL167@tidalwaveautospa.com"/>
    <x v="0"/>
  </r>
  <r>
    <x v="390"/>
    <x v="1138"/>
    <n v="109.6"/>
    <x v="215"/>
    <x v="0"/>
    <m/>
    <x v="13"/>
    <x v="0"/>
    <x v="0"/>
    <s v="SL167@tidalwaveautospa.com"/>
    <x v="0"/>
  </r>
  <r>
    <x v="391"/>
    <x v="1139"/>
    <n v="45.4"/>
    <x v="110"/>
    <x v="1"/>
    <m/>
    <x v="3"/>
    <x v="1"/>
    <x v="0"/>
    <s v="steve.kyriazis@tidalwaveautospa.com"/>
    <x v="0"/>
  </r>
  <r>
    <x v="391"/>
    <x v="1140"/>
    <n v="380.52"/>
    <x v="95"/>
    <x v="1"/>
    <m/>
    <x v="3"/>
    <x v="1"/>
    <x v="0"/>
    <s v="steve.kyriazis@tidalwaveautospa.com"/>
    <x v="0"/>
  </r>
  <r>
    <x v="391"/>
    <x v="1140"/>
    <n v="380.52"/>
    <x v="95"/>
    <x v="1"/>
    <m/>
    <x v="3"/>
    <x v="1"/>
    <x v="0"/>
    <s v="steve.kyriazis@tidalwaveautospa.com"/>
    <x v="0"/>
  </r>
  <r>
    <x v="391"/>
    <x v="1140"/>
    <n v="553.20000000000005"/>
    <x v="278"/>
    <x v="1"/>
    <m/>
    <x v="3"/>
    <x v="1"/>
    <x v="0"/>
    <s v="steve.kyriazis@tidalwaveautospa.com"/>
    <x v="0"/>
  </r>
  <r>
    <x v="391"/>
    <x v="1140"/>
    <n v="553.20000000000005"/>
    <x v="278"/>
    <x v="1"/>
    <m/>
    <x v="3"/>
    <x v="1"/>
    <x v="0"/>
    <s v="steve.kyriazis@tidalwaveautospa.com"/>
    <x v="0"/>
  </r>
  <r>
    <x v="391"/>
    <x v="1141"/>
    <n v="533.95000000000005"/>
    <x v="288"/>
    <x v="1"/>
    <m/>
    <x v="3"/>
    <x v="1"/>
    <x v="0"/>
    <s v="steve.kyriazis@tidalwaveautospa.com"/>
    <x v="0"/>
  </r>
  <r>
    <x v="391"/>
    <x v="1142"/>
    <n v="12.55"/>
    <x v="10"/>
    <x v="4"/>
    <m/>
    <x v="3"/>
    <x v="1"/>
    <x v="0"/>
    <s v="steve.kyriazis@tidalwaveautospa.com"/>
    <x v="0"/>
  </r>
  <r>
    <x v="391"/>
    <x v="1142"/>
    <n v="18.84"/>
    <x v="19"/>
    <x v="4"/>
    <m/>
    <x v="3"/>
    <x v="1"/>
    <x v="0"/>
    <s v="steve.kyriazis@tidalwaveautospa.com"/>
    <x v="0"/>
  </r>
  <r>
    <x v="391"/>
    <x v="1142"/>
    <n v="43.47"/>
    <x v="26"/>
    <x v="4"/>
    <m/>
    <x v="3"/>
    <x v="1"/>
    <x v="0"/>
    <s v="steve.kyriazis@tidalwaveautospa.com"/>
    <x v="0"/>
  </r>
  <r>
    <x v="391"/>
    <x v="1142"/>
    <n v="29.9"/>
    <x v="26"/>
    <x v="4"/>
    <m/>
    <x v="3"/>
    <x v="1"/>
    <x v="0"/>
    <s v="steve.kyriazis@tidalwaveautospa.com"/>
    <x v="0"/>
  </r>
  <r>
    <x v="391"/>
    <x v="1142"/>
    <n v="26.08"/>
    <x v="33"/>
    <x v="4"/>
    <m/>
    <x v="3"/>
    <x v="1"/>
    <x v="0"/>
    <s v="steve.kyriazis@tidalwaveautospa.com"/>
    <x v="0"/>
  </r>
  <r>
    <x v="391"/>
    <x v="1143"/>
    <n v="22.86"/>
    <x v="82"/>
    <x v="10"/>
    <m/>
    <x v="3"/>
    <x v="1"/>
    <x v="0"/>
    <s v="steve.kyriazis@tidalwaveautospa.com"/>
    <x v="1"/>
  </r>
  <r>
    <x v="391"/>
    <x v="1143"/>
    <n v="22.86"/>
    <x v="82"/>
    <x v="13"/>
    <m/>
    <x v="3"/>
    <x v="1"/>
    <x v="0"/>
    <s v="steve.kyriazis@tidalwaveautospa.com"/>
    <x v="1"/>
  </r>
  <r>
    <x v="391"/>
    <x v="1144"/>
    <n v="4623.2700000000004"/>
    <x v="9"/>
    <x v="5"/>
    <m/>
    <x v="3"/>
    <x v="3"/>
    <x v="0"/>
    <s v="steve.kyriazis@tidalwaveautospa.com"/>
    <x v="4"/>
  </r>
  <r>
    <x v="392"/>
    <x v="1145"/>
    <n v="2278.0300000000002"/>
    <x v="366"/>
    <x v="1"/>
    <m/>
    <x v="0"/>
    <x v="1"/>
    <x v="0"/>
    <s v=""/>
    <x v="0"/>
  </r>
  <r>
    <x v="392"/>
    <x v="1146"/>
    <s v="35 items"/>
    <x v="241"/>
    <x v="16"/>
    <m/>
    <x v="0"/>
    <x v="1"/>
    <x v="0"/>
    <s v=""/>
    <x v="0"/>
  </r>
  <r>
    <x v="393"/>
    <x v="1147"/>
    <n v="90.14"/>
    <x v="52"/>
    <x v="2"/>
    <m/>
    <x v="23"/>
    <x v="1"/>
    <x v="0"/>
    <s v="SL104@tidalwaveautospa.com"/>
    <x v="0"/>
  </r>
  <r>
    <x v="393"/>
    <x v="1147"/>
    <n v="90.14"/>
    <x v="52"/>
    <x v="12"/>
    <m/>
    <x v="23"/>
    <x v="1"/>
    <x v="0"/>
    <s v="SL104@tidalwaveautospa.com"/>
    <x v="1"/>
  </r>
  <r>
    <x v="393"/>
    <x v="1147"/>
    <n v="372.36"/>
    <x v="144"/>
    <x v="8"/>
    <m/>
    <x v="23"/>
    <x v="1"/>
    <x v="0"/>
    <s v="SL104@tidalwaveautospa.com"/>
    <x v="0"/>
  </r>
  <r>
    <x v="393"/>
    <x v="1147"/>
    <n v="191.39"/>
    <x v="58"/>
    <x v="2"/>
    <m/>
    <x v="23"/>
    <x v="1"/>
    <x v="0"/>
    <s v="SL104@tidalwaveautospa.com"/>
    <x v="0"/>
  </r>
  <r>
    <x v="394"/>
    <x v="1148"/>
    <n v="116.08"/>
    <x v="80"/>
    <x v="2"/>
    <m/>
    <x v="13"/>
    <x v="1"/>
    <x v="0"/>
    <s v="SL96@tidalwaveautospa.com"/>
    <x v="10"/>
  </r>
  <r>
    <x v="394"/>
    <x v="1148"/>
    <n v="42.28"/>
    <x v="38"/>
    <x v="2"/>
    <m/>
    <x v="13"/>
    <x v="1"/>
    <x v="0"/>
    <s v="SL96@tidalwaveautospa.com"/>
    <x v="10"/>
  </r>
  <r>
    <x v="394"/>
    <x v="1148"/>
    <n v="38.14"/>
    <x v="54"/>
    <x v="2"/>
    <m/>
    <x v="13"/>
    <x v="1"/>
    <x v="0"/>
    <s v="SL96@tidalwaveautospa.com"/>
    <x v="10"/>
  </r>
  <r>
    <x v="395"/>
    <x v="1149"/>
    <n v="59.96"/>
    <x v="38"/>
    <x v="2"/>
    <m/>
    <x v="5"/>
    <x v="1"/>
    <x v="0"/>
    <s v="SL102@tidalwaveautospa.com"/>
    <x v="0"/>
  </r>
  <r>
    <x v="395"/>
    <x v="1150"/>
    <n v="105.18"/>
    <x v="67"/>
    <x v="10"/>
    <m/>
    <x v="5"/>
    <x v="1"/>
    <x v="0"/>
    <s v="SL102@tidalwaveautospa.com"/>
    <x v="6"/>
  </r>
  <r>
    <x v="396"/>
    <x v="1151"/>
    <n v="238.74"/>
    <x v="216"/>
    <x v="1"/>
    <m/>
    <x v="3"/>
    <x v="2"/>
    <x v="0"/>
    <s v="jason.stephens@tidalwaveautospa.com"/>
    <x v="0"/>
  </r>
  <r>
    <x v="396"/>
    <x v="1152"/>
    <n v="120.93"/>
    <x v="162"/>
    <x v="1"/>
    <m/>
    <x v="3"/>
    <x v="2"/>
    <x v="0"/>
    <s v="jason.stephens@tidalwaveautospa.com"/>
    <x v="0"/>
  </r>
  <r>
    <x v="396"/>
    <x v="1152"/>
    <n v="216.43"/>
    <x v="42"/>
    <x v="1"/>
    <m/>
    <x v="3"/>
    <x v="2"/>
    <x v="0"/>
    <s v="jason.stephens@tidalwaveautospa.com"/>
    <x v="0"/>
  </r>
  <r>
    <x v="396"/>
    <x v="1153"/>
    <n v="396.46"/>
    <x v="43"/>
    <x v="1"/>
    <m/>
    <x v="3"/>
    <x v="1"/>
    <x v="0"/>
    <s v="jason.stephens@tidalwaveautospa.com"/>
    <x v="0"/>
  </r>
  <r>
    <x v="396"/>
    <x v="1153"/>
    <n v="396.46"/>
    <x v="43"/>
    <x v="1"/>
    <m/>
    <x v="3"/>
    <x v="1"/>
    <x v="0"/>
    <s v="jason.stephens@tidalwaveautospa.com"/>
    <x v="0"/>
  </r>
  <r>
    <x v="396"/>
    <x v="1153"/>
    <n v="396.46"/>
    <x v="43"/>
    <x v="1"/>
    <m/>
    <x v="3"/>
    <x v="1"/>
    <x v="0"/>
    <s v="jason.stephens@tidalwaveautospa.com"/>
    <x v="0"/>
  </r>
  <r>
    <x v="396"/>
    <x v="1153"/>
    <n v="137.38"/>
    <x v="78"/>
    <x v="1"/>
    <m/>
    <x v="3"/>
    <x v="1"/>
    <x v="0"/>
    <s v="jason.stephens@tidalwaveautospa.com"/>
    <x v="0"/>
  </r>
  <r>
    <x v="396"/>
    <x v="1153"/>
    <n v="137.38"/>
    <x v="78"/>
    <x v="1"/>
    <m/>
    <x v="3"/>
    <x v="1"/>
    <x v="0"/>
    <s v="jason.stephens@tidalwaveautospa.com"/>
    <x v="0"/>
  </r>
  <r>
    <x v="396"/>
    <x v="1153"/>
    <n v="137.38"/>
    <x v="78"/>
    <x v="1"/>
    <m/>
    <x v="3"/>
    <x v="1"/>
    <x v="0"/>
    <s v="jason.stephens@tidalwaveautospa.com"/>
    <x v="0"/>
  </r>
  <r>
    <x v="396"/>
    <x v="1154"/>
    <n v="196.79"/>
    <x v="185"/>
    <x v="2"/>
    <m/>
    <x v="3"/>
    <x v="1"/>
    <x v="0"/>
    <s v="jason.stephens@tidalwaveautospa.com"/>
    <x v="0"/>
  </r>
  <r>
    <x v="396"/>
    <x v="1154"/>
    <n v="64.81"/>
    <x v="185"/>
    <x v="2"/>
    <m/>
    <x v="3"/>
    <x v="1"/>
    <x v="0"/>
    <s v="jason.stephens@tidalwaveautospa.com"/>
    <x v="0"/>
  </r>
  <r>
    <x v="396"/>
    <x v="1154"/>
    <n v="44.3"/>
    <x v="185"/>
    <x v="2"/>
    <m/>
    <x v="3"/>
    <x v="1"/>
    <x v="0"/>
    <s v="jason.stephens@tidalwaveautospa.com"/>
    <x v="0"/>
  </r>
  <r>
    <x v="396"/>
    <x v="1155"/>
    <n v="134.29"/>
    <x v="187"/>
    <x v="2"/>
    <m/>
    <x v="3"/>
    <x v="1"/>
    <x v="0"/>
    <s v="jason.stephens@tidalwaveautospa.com"/>
    <x v="2"/>
  </r>
  <r>
    <x v="396"/>
    <x v="1155"/>
    <n v="51.45"/>
    <x v="8"/>
    <x v="2"/>
    <m/>
    <x v="3"/>
    <x v="1"/>
    <x v="0"/>
    <s v="jason.stephens@tidalwaveautospa.com"/>
    <x v="2"/>
  </r>
  <r>
    <x v="396"/>
    <x v="1156"/>
    <n v="69.33"/>
    <x v="133"/>
    <x v="5"/>
    <m/>
    <x v="3"/>
    <x v="3"/>
    <x v="0"/>
    <s v="jason.stephens@tidalwaveautospa.com"/>
    <x v="11"/>
  </r>
  <r>
    <x v="396"/>
    <x v="1157"/>
    <n v="310.38"/>
    <x v="224"/>
    <x v="5"/>
    <m/>
    <x v="3"/>
    <x v="3"/>
    <x v="0"/>
    <s v="jason.stephens@tidalwaveautospa.com"/>
    <x v="2"/>
  </r>
  <r>
    <x v="396"/>
    <x v="1158"/>
    <n v="73.87"/>
    <x v="203"/>
    <x v="2"/>
    <m/>
    <x v="3"/>
    <x v="1"/>
    <x v="0"/>
    <s v="jason.stephens@tidalwaveautospa.com"/>
    <x v="11"/>
  </r>
  <r>
    <x v="396"/>
    <x v="1159"/>
    <n v="103.43"/>
    <x v="36"/>
    <x v="5"/>
    <m/>
    <x v="3"/>
    <x v="3"/>
    <x v="0"/>
    <s v="jason.stephens@tidalwaveautospa.com"/>
    <x v="3"/>
  </r>
  <r>
    <x v="396"/>
    <x v="1160"/>
    <n v="391.05"/>
    <x v="36"/>
    <x v="5"/>
    <m/>
    <x v="3"/>
    <x v="3"/>
    <x v="0"/>
    <s v="jason.stephens@tidalwaveautospa.com"/>
    <x v="11"/>
  </r>
  <r>
    <x v="397"/>
    <x v="1161"/>
    <n v="193.04"/>
    <x v="85"/>
    <x v="9"/>
    <m/>
    <x v="7"/>
    <x v="1"/>
    <x v="0"/>
    <s v="SL227@tidalwaveautospa.com"/>
    <x v="0"/>
  </r>
  <r>
    <x v="397"/>
    <x v="1161"/>
    <n v="90.92"/>
    <x v="95"/>
    <x v="9"/>
    <m/>
    <x v="7"/>
    <x v="1"/>
    <x v="0"/>
    <s v="SL227@tidalwaveautospa.com"/>
    <x v="0"/>
  </r>
  <r>
    <x v="397"/>
    <x v="1161"/>
    <n v="16.61"/>
    <x v="154"/>
    <x v="9"/>
    <m/>
    <x v="7"/>
    <x v="1"/>
    <x v="0"/>
    <s v="SL227@tidalwaveautospa.com"/>
    <x v="0"/>
  </r>
  <r>
    <x v="397"/>
    <x v="1161"/>
    <n v="21.38"/>
    <x v="155"/>
    <x v="9"/>
    <m/>
    <x v="7"/>
    <x v="1"/>
    <x v="0"/>
    <s v="SL227@tidalwaveautospa.com"/>
    <x v="0"/>
  </r>
  <r>
    <x v="397"/>
    <x v="1162"/>
    <n v="130.46"/>
    <x v="204"/>
    <x v="1"/>
    <m/>
    <x v="7"/>
    <x v="0"/>
    <x v="0"/>
    <s v="SL227@tidalwaveautospa.com"/>
    <x v="0"/>
  </r>
  <r>
    <x v="397"/>
    <x v="1163"/>
    <n v="10.8"/>
    <x v="197"/>
    <x v="4"/>
    <m/>
    <x v="7"/>
    <x v="1"/>
    <x v="0"/>
    <s v="SL227@tidalwaveautospa.com"/>
    <x v="0"/>
  </r>
  <r>
    <x v="397"/>
    <x v="1163"/>
    <n v="11.22"/>
    <x v="28"/>
    <x v="4"/>
    <m/>
    <x v="7"/>
    <x v="1"/>
    <x v="0"/>
    <s v="SL227@tidalwaveautospa.com"/>
    <x v="0"/>
  </r>
  <r>
    <x v="397"/>
    <x v="1163"/>
    <n v="22.45"/>
    <x v="167"/>
    <x v="3"/>
    <m/>
    <x v="7"/>
    <x v="1"/>
    <x v="0"/>
    <s v="SL227@tidalwaveautospa.com"/>
    <x v="0"/>
  </r>
  <r>
    <x v="397"/>
    <x v="1163"/>
    <n v="193.9"/>
    <x v="167"/>
    <x v="1"/>
    <m/>
    <x v="7"/>
    <x v="0"/>
    <x v="0"/>
    <s v="SL227@tidalwaveautospa.com"/>
    <x v="0"/>
  </r>
  <r>
    <x v="397"/>
    <x v="1163"/>
    <n v="21.38"/>
    <x v="169"/>
    <x v="3"/>
    <m/>
    <x v="7"/>
    <x v="1"/>
    <x v="0"/>
    <s v="SL227@tidalwaveautospa.com"/>
    <x v="0"/>
  </r>
  <r>
    <x v="397"/>
    <x v="1164"/>
    <n v="73.709999999999994"/>
    <x v="8"/>
    <x v="12"/>
    <m/>
    <x v="7"/>
    <x v="1"/>
    <x v="0"/>
    <s v="SL227@tidalwaveautospa.com"/>
    <x v="5"/>
  </r>
  <r>
    <x v="397"/>
    <x v="1165"/>
    <n v="231.53"/>
    <x v="344"/>
    <x v="5"/>
    <m/>
    <x v="7"/>
    <x v="3"/>
    <x v="0"/>
    <s v="SL227@tidalwaveautospa.com"/>
    <x v="3"/>
  </r>
  <r>
    <x v="398"/>
    <x v="1166"/>
    <n v="129.31"/>
    <x v="79"/>
    <x v="26"/>
    <m/>
    <x v="64"/>
    <x v="0"/>
    <x v="0"/>
    <s v="ASL86@tidalwaveautospa.com"/>
    <x v="0"/>
  </r>
  <r>
    <x v="398"/>
    <x v="1167"/>
    <n v="35"/>
    <x v="7"/>
    <x v="6"/>
    <m/>
    <x v="64"/>
    <x v="4"/>
    <x v="0"/>
    <s v="ASL86@tidalwaveautospa.com"/>
    <x v="2"/>
  </r>
  <r>
    <x v="398"/>
    <x v="1168"/>
    <n v="256"/>
    <x v="206"/>
    <x v="8"/>
    <m/>
    <x v="64"/>
    <x v="1"/>
    <x v="0"/>
    <s v="ASL86@tidalwaveautospa.com"/>
    <x v="4"/>
  </r>
  <r>
    <x v="398"/>
    <x v="1167"/>
    <n v="35"/>
    <x v="206"/>
    <x v="6"/>
    <m/>
    <x v="64"/>
    <x v="4"/>
    <x v="0"/>
    <s v="ASL86@tidalwaveautospa.com"/>
    <x v="2"/>
  </r>
  <r>
    <x v="399"/>
    <x v="1169"/>
    <n v="106.99"/>
    <x v="77"/>
    <x v="1"/>
    <m/>
    <x v="26"/>
    <x v="2"/>
    <x v="0"/>
    <s v="SL6@tidalwaveautospa.com"/>
    <x v="0"/>
  </r>
  <r>
    <x v="399"/>
    <x v="1169"/>
    <n v="150"/>
    <x v="2"/>
    <x v="1"/>
    <m/>
    <x v="26"/>
    <x v="2"/>
    <x v="0"/>
    <s v="SL6@tidalwaveautospa.com"/>
    <x v="0"/>
  </r>
  <r>
    <x v="399"/>
    <x v="1170"/>
    <n v="209.39"/>
    <x v="44"/>
    <x v="2"/>
    <m/>
    <x v="26"/>
    <x v="1"/>
    <x v="0"/>
    <s v="SL6@tidalwaveautospa.com"/>
    <x v="12"/>
  </r>
  <r>
    <x v="399"/>
    <x v="1170"/>
    <n v="209.39"/>
    <x v="44"/>
    <x v="2"/>
    <m/>
    <x v="26"/>
    <x v="1"/>
    <x v="0"/>
    <s v="SL6@tidalwaveautospa.com"/>
    <x v="1"/>
  </r>
  <r>
    <x v="399"/>
    <x v="1170"/>
    <n v="62.36"/>
    <x v="17"/>
    <x v="2"/>
    <m/>
    <x v="26"/>
    <x v="1"/>
    <x v="0"/>
    <s v="SL6@tidalwaveautospa.com"/>
    <x v="12"/>
  </r>
  <r>
    <x v="399"/>
    <x v="1170"/>
    <n v="62.36"/>
    <x v="17"/>
    <x v="2"/>
    <m/>
    <x v="26"/>
    <x v="1"/>
    <x v="0"/>
    <s v="SL6@tidalwaveautospa.com"/>
    <x v="1"/>
  </r>
  <r>
    <x v="399"/>
    <x v="1170"/>
    <n v="20.11"/>
    <x v="12"/>
    <x v="2"/>
    <m/>
    <x v="26"/>
    <x v="1"/>
    <x v="0"/>
    <s v="SL6@tidalwaveautospa.com"/>
    <x v="12"/>
  </r>
  <r>
    <x v="399"/>
    <x v="1170"/>
    <n v="20.11"/>
    <x v="12"/>
    <x v="2"/>
    <m/>
    <x v="26"/>
    <x v="1"/>
    <x v="0"/>
    <s v="SL6@tidalwaveautospa.com"/>
    <x v="1"/>
  </r>
  <r>
    <x v="399"/>
    <x v="1169"/>
    <n v="150"/>
    <x v="31"/>
    <x v="1"/>
    <m/>
    <x v="26"/>
    <x v="2"/>
    <x v="0"/>
    <s v="SL6@tidalwaveautospa.com"/>
    <x v="0"/>
  </r>
  <r>
    <x v="399"/>
    <x v="1170"/>
    <n v="50"/>
    <x v="3"/>
    <x v="4"/>
    <m/>
    <x v="26"/>
    <x v="1"/>
    <x v="0"/>
    <s v="SL6@tidalwaveautospa.com"/>
    <x v="12"/>
  </r>
  <r>
    <x v="399"/>
    <x v="1170"/>
    <n v="32.909999999999997"/>
    <x v="19"/>
    <x v="4"/>
    <m/>
    <x v="26"/>
    <x v="1"/>
    <x v="0"/>
    <s v="SL6@tidalwaveautospa.com"/>
    <x v="12"/>
  </r>
  <r>
    <x v="399"/>
    <x v="1170"/>
    <n v="348.65"/>
    <x v="55"/>
    <x v="8"/>
    <m/>
    <x v="26"/>
    <x v="1"/>
    <x v="0"/>
    <s v="SL6@tidalwaveautospa.com"/>
    <x v="12"/>
  </r>
  <r>
    <x v="400"/>
    <x v="62"/>
    <n v="471.2"/>
    <x v="367"/>
    <x v="1"/>
    <m/>
    <x v="0"/>
    <x v="2"/>
    <x v="0"/>
    <s v=""/>
    <x v="0"/>
  </r>
  <r>
    <x v="401"/>
    <x v="1171"/>
    <n v="208.56"/>
    <x v="158"/>
    <x v="1"/>
    <m/>
    <x v="28"/>
    <x v="2"/>
    <x v="0"/>
    <s v="SL207@tidalwaveautospa.com"/>
    <x v="0"/>
  </r>
  <r>
    <x v="401"/>
    <x v="1171"/>
    <n v="405.53"/>
    <x v="229"/>
    <x v="1"/>
    <m/>
    <x v="28"/>
    <x v="2"/>
    <x v="0"/>
    <s v="SL207@tidalwaveautospa.com"/>
    <x v="0"/>
  </r>
  <r>
    <x v="401"/>
    <x v="1172"/>
    <n v="212.93"/>
    <x v="5"/>
    <x v="3"/>
    <m/>
    <x v="28"/>
    <x v="1"/>
    <x v="0"/>
    <s v="SL207@tidalwaveautospa.com"/>
    <x v="10"/>
  </r>
  <r>
    <x v="401"/>
    <x v="1172"/>
    <n v="85.69"/>
    <x v="82"/>
    <x v="2"/>
    <m/>
    <x v="28"/>
    <x v="1"/>
    <x v="0"/>
    <s v="SL207@tidalwaveautospa.com"/>
    <x v="10"/>
  </r>
  <r>
    <x v="401"/>
    <x v="1172"/>
    <n v="-212.93"/>
    <x v="213"/>
    <x v="3"/>
    <m/>
    <x v="28"/>
    <x v="1"/>
    <x v="0"/>
    <s v="SL207@tidalwaveautospa.com"/>
    <x v="10"/>
  </r>
  <r>
    <x v="401"/>
    <x v="1173"/>
    <n v="862.33"/>
    <x v="83"/>
    <x v="1"/>
    <m/>
    <x v="28"/>
    <x v="1"/>
    <x v="0"/>
    <s v="SL207@tidalwaveautospa.com"/>
    <x v="6"/>
  </r>
  <r>
    <x v="402"/>
    <x v="1174"/>
    <n v="10.76"/>
    <x v="55"/>
    <x v="6"/>
    <m/>
    <x v="16"/>
    <x v="4"/>
    <x v="0"/>
    <s v="ASL285@tidalwaveautospa.com"/>
    <x v="0"/>
  </r>
  <r>
    <x v="402"/>
    <x v="1175"/>
    <n v="296.5"/>
    <x v="59"/>
    <x v="6"/>
    <m/>
    <x v="16"/>
    <x v="4"/>
    <x v="0"/>
    <s v="ASL285@tidalwaveautospa.com"/>
    <x v="0"/>
  </r>
  <r>
    <x v="403"/>
    <x v="1176"/>
    <n v="32.880000000000003"/>
    <x v="165"/>
    <x v="7"/>
    <m/>
    <x v="28"/>
    <x v="1"/>
    <x v="0"/>
    <s v="SL228@tidalwaveautospa.com"/>
    <x v="0"/>
  </r>
  <r>
    <x v="403"/>
    <x v="1176"/>
    <n v="77"/>
    <x v="131"/>
    <x v="1"/>
    <m/>
    <x v="28"/>
    <x v="2"/>
    <x v="0"/>
    <s v="SL228@tidalwaveautospa.com"/>
    <x v="0"/>
  </r>
  <r>
    <x v="403"/>
    <x v="1176"/>
    <n v="21.91"/>
    <x v="131"/>
    <x v="7"/>
    <m/>
    <x v="28"/>
    <x v="1"/>
    <x v="0"/>
    <s v="SL228@tidalwaveautospa.com"/>
    <x v="0"/>
  </r>
  <r>
    <x v="403"/>
    <x v="1176"/>
    <n v="15.34"/>
    <x v="131"/>
    <x v="7"/>
    <m/>
    <x v="28"/>
    <x v="1"/>
    <x v="0"/>
    <s v="SL228@tidalwaveautospa.com"/>
    <x v="0"/>
  </r>
  <r>
    <x v="403"/>
    <x v="1176"/>
    <n v="77"/>
    <x v="131"/>
    <x v="7"/>
    <m/>
    <x v="28"/>
    <x v="1"/>
    <x v="0"/>
    <s v="SL228@tidalwaveautospa.com"/>
    <x v="0"/>
  </r>
  <r>
    <x v="403"/>
    <x v="1176"/>
    <n v="145.35"/>
    <x v="43"/>
    <x v="7"/>
    <m/>
    <x v="28"/>
    <x v="1"/>
    <x v="0"/>
    <s v="SL228@tidalwaveautospa.com"/>
    <x v="0"/>
  </r>
  <r>
    <x v="403"/>
    <x v="1176"/>
    <n v="140.28"/>
    <x v="2"/>
    <x v="7"/>
    <m/>
    <x v="28"/>
    <x v="1"/>
    <x v="0"/>
    <s v="SL228@tidalwaveautospa.com"/>
    <x v="0"/>
  </r>
  <r>
    <x v="403"/>
    <x v="1177"/>
    <n v="116.05"/>
    <x v="185"/>
    <x v="7"/>
    <m/>
    <x v="28"/>
    <x v="1"/>
    <x v="0"/>
    <s v="SL228@tidalwaveautospa.com"/>
    <x v="0"/>
  </r>
  <r>
    <x v="403"/>
    <x v="1177"/>
    <n v="351.11"/>
    <x v="185"/>
    <x v="7"/>
    <m/>
    <x v="28"/>
    <x v="1"/>
    <x v="0"/>
    <s v="SL228@tidalwaveautospa.com"/>
    <x v="0"/>
  </r>
  <r>
    <x v="403"/>
    <x v="1177"/>
    <n v="101.98"/>
    <x v="80"/>
    <x v="7"/>
    <m/>
    <x v="28"/>
    <x v="1"/>
    <x v="0"/>
    <s v="SL228@tidalwaveautospa.com"/>
    <x v="0"/>
  </r>
  <r>
    <x v="403"/>
    <x v="1177"/>
    <n v="165.61"/>
    <x v="106"/>
    <x v="7"/>
    <m/>
    <x v="28"/>
    <x v="1"/>
    <x v="0"/>
    <s v="SL228@tidalwaveautospa.com"/>
    <x v="0"/>
  </r>
  <r>
    <x v="403"/>
    <x v="1177"/>
    <n v="125.21"/>
    <x v="18"/>
    <x v="7"/>
    <m/>
    <x v="28"/>
    <x v="1"/>
    <x v="0"/>
    <s v="SL228@tidalwaveautospa.com"/>
    <x v="0"/>
  </r>
  <r>
    <x v="403"/>
    <x v="1178"/>
    <n v="107.34"/>
    <x v="144"/>
    <x v="7"/>
    <m/>
    <x v="28"/>
    <x v="1"/>
    <x v="0"/>
    <s v="SL228@tidalwaveautospa.com"/>
    <x v="0"/>
  </r>
  <r>
    <x v="403"/>
    <x v="1178"/>
    <n v="116.95"/>
    <x v="41"/>
    <x v="2"/>
    <m/>
    <x v="28"/>
    <x v="1"/>
    <x v="0"/>
    <s v="SL228@tidalwaveautospa.com"/>
    <x v="0"/>
  </r>
  <r>
    <x v="403"/>
    <x v="1178"/>
    <n v="103.34"/>
    <x v="3"/>
    <x v="2"/>
    <m/>
    <x v="28"/>
    <x v="1"/>
    <x v="0"/>
    <s v="SL228@tidalwaveautospa.com"/>
    <x v="0"/>
  </r>
  <r>
    <x v="403"/>
    <x v="1178"/>
    <n v="265.31"/>
    <x v="19"/>
    <x v="2"/>
    <m/>
    <x v="28"/>
    <x v="1"/>
    <x v="0"/>
    <s v="SL228@tidalwaveautospa.com"/>
    <x v="0"/>
  </r>
  <r>
    <x v="403"/>
    <x v="1178"/>
    <n v="125.32"/>
    <x v="26"/>
    <x v="2"/>
    <m/>
    <x v="28"/>
    <x v="1"/>
    <x v="0"/>
    <s v="SL228@tidalwaveautospa.com"/>
    <x v="0"/>
  </r>
  <r>
    <x v="403"/>
    <x v="1179"/>
    <n v="58.12"/>
    <x v="213"/>
    <x v="2"/>
    <m/>
    <x v="28"/>
    <x v="1"/>
    <x v="0"/>
    <s v="SL228@tidalwaveautospa.com"/>
    <x v="1"/>
  </r>
  <r>
    <x v="403"/>
    <x v="1180"/>
    <n v="91.6"/>
    <x v="206"/>
    <x v="12"/>
    <m/>
    <x v="28"/>
    <x v="1"/>
    <x v="0"/>
    <s v="SL228@tidalwaveautospa.com"/>
    <x v="4"/>
  </r>
  <r>
    <x v="403"/>
    <x v="1181"/>
    <n v="329.05"/>
    <x v="253"/>
    <x v="2"/>
    <m/>
    <x v="28"/>
    <x v="1"/>
    <x v="0"/>
    <s v="SL228@tidalwaveautospa.com"/>
    <x v="11"/>
  </r>
  <r>
    <x v="404"/>
    <x v="1182"/>
    <n v="210.94"/>
    <x v="125"/>
    <x v="3"/>
    <m/>
    <x v="0"/>
    <x v="1"/>
    <x v="0"/>
    <s v=""/>
    <x v="0"/>
  </r>
  <r>
    <x v="405"/>
    <x v="1183"/>
    <n v="296.98"/>
    <x v="115"/>
    <x v="6"/>
    <m/>
    <x v="49"/>
    <x v="4"/>
    <x v="0"/>
    <s v="ASL249@tidalwaveautospa.com"/>
    <x v="0"/>
  </r>
  <r>
    <x v="406"/>
    <x v="1184"/>
    <n v="201.39"/>
    <x v="368"/>
    <x v="1"/>
    <m/>
    <x v="20"/>
    <x v="0"/>
    <x v="0"/>
    <s v="SL35@tidalwaveautospa.com"/>
    <x v="0"/>
  </r>
  <r>
    <x v="406"/>
    <x v="1185"/>
    <n v="39.46"/>
    <x v="29"/>
    <x v="10"/>
    <m/>
    <x v="20"/>
    <x v="1"/>
    <x v="0"/>
    <s v="SL35@tidalwaveautospa.com"/>
    <x v="4"/>
  </r>
  <r>
    <x v="406"/>
    <x v="1185"/>
    <n v="103.53"/>
    <x v="113"/>
    <x v="10"/>
    <m/>
    <x v="20"/>
    <x v="1"/>
    <x v="0"/>
    <s v="SL35@tidalwaveautospa.com"/>
    <x v="4"/>
  </r>
  <r>
    <x v="406"/>
    <x v="1186"/>
    <n v="63.55"/>
    <x v="25"/>
    <x v="3"/>
    <m/>
    <x v="20"/>
    <x v="1"/>
    <x v="0"/>
    <s v="SL35@tidalwaveautospa.com"/>
    <x v="4"/>
  </r>
  <r>
    <x v="406"/>
    <x v="1186"/>
    <n v="63.55"/>
    <x v="25"/>
    <x v="10"/>
    <m/>
    <x v="20"/>
    <x v="1"/>
    <x v="0"/>
    <s v="SL35@tidalwaveautospa.com"/>
    <x v="4"/>
  </r>
  <r>
    <x v="406"/>
    <x v="1187"/>
    <n v="540"/>
    <x v="186"/>
    <x v="5"/>
    <m/>
    <x v="20"/>
    <x v="3"/>
    <x v="0"/>
    <s v="SL35@tidalwaveautospa.com"/>
    <x v="11"/>
  </r>
  <r>
    <x v="407"/>
    <x v="1188"/>
    <n v="98.44"/>
    <x v="252"/>
    <x v="1"/>
    <m/>
    <x v="23"/>
    <x v="0"/>
    <x v="0"/>
    <s v="SL105@tidalwaveautospa.com"/>
    <x v="0"/>
  </r>
  <r>
    <x v="408"/>
    <x v="1189"/>
    <n v="40"/>
    <x v="156"/>
    <x v="6"/>
    <m/>
    <x v="9"/>
    <x v="4"/>
    <x v="0"/>
    <s v="SL218@tidalwaveautospa.com"/>
    <x v="0"/>
  </r>
  <r>
    <x v="408"/>
    <x v="1190"/>
    <n v="71.62"/>
    <x v="229"/>
    <x v="4"/>
    <m/>
    <x v="9"/>
    <x v="1"/>
    <x v="0"/>
    <s v="SL218@tidalwaveautospa.com"/>
    <x v="0"/>
  </r>
  <r>
    <x v="408"/>
    <x v="1190"/>
    <n v="14.36"/>
    <x v="223"/>
    <x v="4"/>
    <m/>
    <x v="9"/>
    <x v="1"/>
    <x v="0"/>
    <s v="SL218@tidalwaveautospa.com"/>
    <x v="0"/>
  </r>
  <r>
    <x v="408"/>
    <x v="1190"/>
    <n v="26.27"/>
    <x v="42"/>
    <x v="4"/>
    <m/>
    <x v="9"/>
    <x v="1"/>
    <x v="0"/>
    <s v="SL218@tidalwaveautospa.com"/>
    <x v="0"/>
  </r>
  <r>
    <x v="408"/>
    <x v="1189"/>
    <n v="235.36"/>
    <x v="185"/>
    <x v="6"/>
    <m/>
    <x v="9"/>
    <x v="4"/>
    <x v="0"/>
    <s v="SL218@tidalwaveautospa.com"/>
    <x v="0"/>
  </r>
  <r>
    <x v="409"/>
    <x v="1191"/>
    <n v="83.4"/>
    <x v="264"/>
    <x v="0"/>
    <m/>
    <x v="26"/>
    <x v="0"/>
    <x v="0"/>
    <s v="SL111@tidalwaveautospa.com"/>
    <x v="0"/>
  </r>
  <r>
    <x v="409"/>
    <x v="1192"/>
    <n v="28.61"/>
    <x v="165"/>
    <x v="10"/>
    <m/>
    <x v="26"/>
    <x v="1"/>
    <x v="0"/>
    <s v="SL111@tidalwaveautospa.com"/>
    <x v="12"/>
  </r>
  <r>
    <x v="409"/>
    <x v="1192"/>
    <n v="28.61"/>
    <x v="165"/>
    <x v="10"/>
    <m/>
    <x v="26"/>
    <x v="1"/>
    <x v="0"/>
    <s v="SL111@tidalwaveautospa.com"/>
    <x v="4"/>
  </r>
  <r>
    <x v="409"/>
    <x v="1192"/>
    <n v="50.22"/>
    <x v="128"/>
    <x v="10"/>
    <m/>
    <x v="26"/>
    <x v="1"/>
    <x v="0"/>
    <s v="SL111@tidalwaveautospa.com"/>
    <x v="12"/>
  </r>
  <r>
    <x v="409"/>
    <x v="1192"/>
    <n v="185.7"/>
    <x v="128"/>
    <x v="10"/>
    <m/>
    <x v="26"/>
    <x v="1"/>
    <x v="0"/>
    <s v="SL111@tidalwaveautospa.com"/>
    <x v="12"/>
  </r>
  <r>
    <x v="409"/>
    <x v="1192"/>
    <n v="37.75"/>
    <x v="128"/>
    <x v="10"/>
    <m/>
    <x v="26"/>
    <x v="1"/>
    <x v="0"/>
    <s v="SL111@tidalwaveautospa.com"/>
    <x v="12"/>
  </r>
  <r>
    <x v="409"/>
    <x v="1192"/>
    <n v="50.22"/>
    <x v="128"/>
    <x v="10"/>
    <m/>
    <x v="26"/>
    <x v="1"/>
    <x v="0"/>
    <s v="SL111@tidalwaveautospa.com"/>
    <x v="4"/>
  </r>
  <r>
    <x v="409"/>
    <x v="1192"/>
    <n v="185.7"/>
    <x v="128"/>
    <x v="10"/>
    <m/>
    <x v="26"/>
    <x v="1"/>
    <x v="0"/>
    <s v="SL111@tidalwaveautospa.com"/>
    <x v="4"/>
  </r>
  <r>
    <x v="409"/>
    <x v="1192"/>
    <n v="37.75"/>
    <x v="128"/>
    <x v="10"/>
    <m/>
    <x v="26"/>
    <x v="1"/>
    <x v="0"/>
    <s v="SL111@tidalwaveautospa.com"/>
    <x v="4"/>
  </r>
  <r>
    <x v="409"/>
    <x v="1192"/>
    <n v="113.18"/>
    <x v="51"/>
    <x v="10"/>
    <m/>
    <x v="26"/>
    <x v="1"/>
    <x v="0"/>
    <s v="SL111@tidalwaveautospa.com"/>
    <x v="12"/>
  </r>
  <r>
    <x v="409"/>
    <x v="1192"/>
    <n v="113.18"/>
    <x v="51"/>
    <x v="10"/>
    <m/>
    <x v="26"/>
    <x v="1"/>
    <x v="0"/>
    <s v="SL111@tidalwaveautospa.com"/>
    <x v="4"/>
  </r>
  <r>
    <x v="409"/>
    <x v="1193"/>
    <n v="48.63"/>
    <x v="38"/>
    <x v="10"/>
    <m/>
    <x v="26"/>
    <x v="1"/>
    <x v="0"/>
    <s v="SL111@tidalwaveautospa.com"/>
    <x v="12"/>
  </r>
  <r>
    <x v="409"/>
    <x v="1193"/>
    <n v="111.61"/>
    <x v="38"/>
    <x v="10"/>
    <m/>
    <x v="26"/>
    <x v="1"/>
    <x v="0"/>
    <s v="SL111@tidalwaveautospa.com"/>
    <x v="12"/>
  </r>
  <r>
    <x v="409"/>
    <x v="1193"/>
    <n v="82.64"/>
    <x v="38"/>
    <x v="10"/>
    <m/>
    <x v="26"/>
    <x v="1"/>
    <x v="0"/>
    <s v="SL111@tidalwaveautospa.com"/>
    <x v="12"/>
  </r>
  <r>
    <x v="409"/>
    <x v="1193"/>
    <n v="48.63"/>
    <x v="38"/>
    <x v="10"/>
    <m/>
    <x v="26"/>
    <x v="1"/>
    <x v="0"/>
    <s v="SL111@tidalwaveautospa.com"/>
    <x v="4"/>
  </r>
  <r>
    <x v="409"/>
    <x v="1193"/>
    <n v="111.61"/>
    <x v="38"/>
    <x v="10"/>
    <m/>
    <x v="26"/>
    <x v="1"/>
    <x v="0"/>
    <s v="SL111@tidalwaveautospa.com"/>
    <x v="4"/>
  </r>
  <r>
    <x v="409"/>
    <x v="1193"/>
    <n v="82.64"/>
    <x v="38"/>
    <x v="10"/>
    <m/>
    <x v="26"/>
    <x v="1"/>
    <x v="0"/>
    <s v="SL111@tidalwaveautospa.com"/>
    <x v="4"/>
  </r>
  <r>
    <x v="409"/>
    <x v="1193"/>
    <n v="38.64"/>
    <x v="11"/>
    <x v="10"/>
    <m/>
    <x v="26"/>
    <x v="1"/>
    <x v="0"/>
    <s v="SL111@tidalwaveautospa.com"/>
    <x v="12"/>
  </r>
  <r>
    <x v="409"/>
    <x v="1193"/>
    <n v="38.64"/>
    <x v="11"/>
    <x v="10"/>
    <m/>
    <x v="26"/>
    <x v="1"/>
    <x v="0"/>
    <s v="SL111@tidalwaveautospa.com"/>
    <x v="4"/>
  </r>
  <r>
    <x v="409"/>
    <x v="1193"/>
    <n v="47.42"/>
    <x v="41"/>
    <x v="10"/>
    <m/>
    <x v="26"/>
    <x v="1"/>
    <x v="0"/>
    <s v="SL111@tidalwaveautospa.com"/>
    <x v="12"/>
  </r>
  <r>
    <x v="409"/>
    <x v="1193"/>
    <n v="47.42"/>
    <x v="41"/>
    <x v="10"/>
    <m/>
    <x v="26"/>
    <x v="1"/>
    <x v="0"/>
    <s v="SL111@tidalwaveautospa.com"/>
    <x v="4"/>
  </r>
  <r>
    <x v="409"/>
    <x v="1193"/>
    <n v="63.93"/>
    <x v="25"/>
    <x v="10"/>
    <m/>
    <x v="26"/>
    <x v="1"/>
    <x v="0"/>
    <s v="SL111@tidalwaveautospa.com"/>
    <x v="12"/>
  </r>
  <r>
    <x v="409"/>
    <x v="1193"/>
    <n v="63.93"/>
    <x v="25"/>
    <x v="10"/>
    <m/>
    <x v="26"/>
    <x v="1"/>
    <x v="0"/>
    <s v="SL111@tidalwaveautospa.com"/>
    <x v="4"/>
  </r>
  <r>
    <x v="409"/>
    <x v="1193"/>
    <n v="55.17"/>
    <x v="4"/>
    <x v="10"/>
    <m/>
    <x v="26"/>
    <x v="1"/>
    <x v="0"/>
    <s v="SL111@tidalwaveautospa.com"/>
    <x v="12"/>
  </r>
  <r>
    <x v="409"/>
    <x v="1193"/>
    <n v="55.17"/>
    <x v="4"/>
    <x v="10"/>
    <m/>
    <x v="26"/>
    <x v="1"/>
    <x v="0"/>
    <s v="SL111@tidalwaveautospa.com"/>
    <x v="4"/>
  </r>
  <r>
    <x v="409"/>
    <x v="1193"/>
    <n v="160.93"/>
    <x v="26"/>
    <x v="10"/>
    <m/>
    <x v="26"/>
    <x v="1"/>
    <x v="0"/>
    <s v="SL111@tidalwaveautospa.com"/>
    <x v="12"/>
  </r>
  <r>
    <x v="409"/>
    <x v="1193"/>
    <n v="160.93"/>
    <x v="26"/>
    <x v="10"/>
    <m/>
    <x v="26"/>
    <x v="1"/>
    <x v="0"/>
    <s v="SL111@tidalwaveautospa.com"/>
    <x v="4"/>
  </r>
  <r>
    <x v="410"/>
    <x v="1194"/>
    <n v="222.81"/>
    <x v="52"/>
    <x v="2"/>
    <m/>
    <x v="5"/>
    <x v="1"/>
    <x v="0"/>
    <s v="SL307@tidalwaveautospa.com"/>
    <x v="0"/>
  </r>
  <r>
    <x v="410"/>
    <x v="1194"/>
    <n v="103.53"/>
    <x v="44"/>
    <x v="10"/>
    <m/>
    <x v="5"/>
    <x v="1"/>
    <x v="0"/>
    <s v="SL307@tidalwaveautospa.com"/>
    <x v="0"/>
  </r>
  <r>
    <x v="410"/>
    <x v="1194"/>
    <n v="359"/>
    <x v="29"/>
    <x v="2"/>
    <m/>
    <x v="5"/>
    <x v="1"/>
    <x v="0"/>
    <s v="SL307@tidalwaveautospa.com"/>
    <x v="0"/>
  </r>
  <r>
    <x v="411"/>
    <x v="1195"/>
    <n v="66.12"/>
    <x v="23"/>
    <x v="26"/>
    <m/>
    <x v="65"/>
    <x v="1"/>
    <x v="0"/>
    <s v="ASL266@tidalwaveautospa.com"/>
    <x v="0"/>
  </r>
  <r>
    <x v="412"/>
    <x v="1196"/>
    <n v="80.19"/>
    <x v="274"/>
    <x v="1"/>
    <m/>
    <x v="13"/>
    <x v="2"/>
    <x v="0"/>
    <s v="SL1@tidalwaveautospa.com"/>
    <x v="0"/>
  </r>
  <r>
    <x v="412"/>
    <x v="1196"/>
    <n v="161.94999999999999"/>
    <x v="148"/>
    <x v="9"/>
    <m/>
    <x v="13"/>
    <x v="2"/>
    <x v="0"/>
    <s v="SL1@tidalwaveautospa.com"/>
    <x v="0"/>
  </r>
  <r>
    <x v="412"/>
    <x v="1197"/>
    <n v="70.180000000000007"/>
    <x v="369"/>
    <x v="1"/>
    <m/>
    <x v="13"/>
    <x v="2"/>
    <x v="0"/>
    <s v="SL1@tidalwaveautospa.com"/>
    <x v="0"/>
  </r>
  <r>
    <x v="412"/>
    <x v="1197"/>
    <n v="145.18"/>
    <x v="198"/>
    <x v="1"/>
    <m/>
    <x v="13"/>
    <x v="2"/>
    <x v="0"/>
    <s v="SL1@tidalwaveautospa.com"/>
    <x v="0"/>
  </r>
  <r>
    <x v="412"/>
    <x v="1197"/>
    <n v="187"/>
    <x v="340"/>
    <x v="1"/>
    <m/>
    <x v="13"/>
    <x v="2"/>
    <x v="0"/>
    <s v="SL1@tidalwaveautospa.com"/>
    <x v="0"/>
  </r>
  <r>
    <x v="412"/>
    <x v="1197"/>
    <n v="225.59"/>
    <x v="342"/>
    <x v="1"/>
    <m/>
    <x v="13"/>
    <x v="2"/>
    <x v="0"/>
    <s v="SL1@tidalwaveautospa.com"/>
    <x v="0"/>
  </r>
  <r>
    <x v="412"/>
    <x v="1197"/>
    <n v="100.95"/>
    <x v="343"/>
    <x v="1"/>
    <m/>
    <x v="13"/>
    <x v="2"/>
    <x v="0"/>
    <s v="SL1@tidalwaveautospa.com"/>
    <x v="0"/>
  </r>
  <r>
    <x v="412"/>
    <x v="1198"/>
    <n v="107.64"/>
    <x v="10"/>
    <x v="10"/>
    <m/>
    <x v="13"/>
    <x v="1"/>
    <x v="0"/>
    <s v="SL1@tidalwaveautospa.com"/>
    <x v="10"/>
  </r>
  <r>
    <x v="412"/>
    <x v="1198"/>
    <n v="107.64"/>
    <x v="10"/>
    <x v="10"/>
    <m/>
    <x v="13"/>
    <x v="1"/>
    <x v="0"/>
    <s v="SL1@tidalwaveautospa.com"/>
    <x v="8"/>
  </r>
  <r>
    <x v="412"/>
    <x v="1198"/>
    <n v="44.14"/>
    <x v="106"/>
    <x v="10"/>
    <m/>
    <x v="13"/>
    <x v="1"/>
    <x v="0"/>
    <s v="SL1@tidalwaveautospa.com"/>
    <x v="10"/>
  </r>
  <r>
    <x v="413"/>
    <x v="1199"/>
    <n v="75.59"/>
    <x v="315"/>
    <x v="1"/>
    <m/>
    <x v="66"/>
    <x v="1"/>
    <x v="0"/>
    <s v="vince.harris@tidalwaveautospa.com"/>
    <x v="0"/>
  </r>
  <r>
    <x v="413"/>
    <x v="1200"/>
    <n v="75.59"/>
    <x v="315"/>
    <x v="1"/>
    <m/>
    <x v="66"/>
    <x v="2"/>
    <x v="0"/>
    <s v="vince.harris@tidalwaveautospa.com"/>
    <x v="0"/>
  </r>
  <r>
    <x v="413"/>
    <x v="1201"/>
    <n v="75.59"/>
    <x v="315"/>
    <x v="3"/>
    <m/>
    <x v="66"/>
    <x v="1"/>
    <x v="0"/>
    <s v="vince.harris@tidalwaveautospa.com"/>
    <x v="0"/>
  </r>
  <r>
    <x v="414"/>
    <x v="1202"/>
    <n v="45"/>
    <x v="187"/>
    <x v="6"/>
    <m/>
    <x v="67"/>
    <x v="4"/>
    <x v="0"/>
    <s v="ASL211@tidalwaveautospa.com"/>
    <x v="1"/>
  </r>
  <r>
    <x v="415"/>
    <x v="1203"/>
    <n v="917.43"/>
    <x v="201"/>
    <x v="1"/>
    <m/>
    <x v="27"/>
    <x v="1"/>
    <x v="0"/>
    <s v="waynesia.sherman@tidalwaveautospa.com"/>
    <x v="0"/>
  </r>
  <r>
    <x v="415"/>
    <x v="1203"/>
    <n v="1061.9000000000001"/>
    <x v="201"/>
    <x v="1"/>
    <m/>
    <x v="27"/>
    <x v="1"/>
    <x v="0"/>
    <s v="waynesia.sherman@tidalwaveautospa.com"/>
    <x v="0"/>
  </r>
  <r>
    <x v="415"/>
    <x v="1203"/>
    <n v="5205.75"/>
    <x v="257"/>
    <x v="1"/>
    <m/>
    <x v="27"/>
    <x v="1"/>
    <x v="0"/>
    <s v="waynesia.sherman@tidalwaveautospa.com"/>
    <x v="0"/>
  </r>
  <r>
    <x v="415"/>
    <x v="1203"/>
    <n v="4485.03"/>
    <x v="27"/>
    <x v="1"/>
    <m/>
    <x v="27"/>
    <x v="1"/>
    <x v="0"/>
    <s v="waynesia.sherman@tidalwaveautospa.com"/>
    <x v="0"/>
  </r>
  <r>
    <x v="415"/>
    <x v="1203"/>
    <n v="4592.24"/>
    <x v="27"/>
    <x v="1"/>
    <m/>
    <x v="27"/>
    <x v="1"/>
    <x v="0"/>
    <s v="waynesia.sherman@tidalwaveautospa.com"/>
    <x v="0"/>
  </r>
  <r>
    <x v="415"/>
    <x v="1204"/>
    <s v="16 items"/>
    <x v="255"/>
    <x v="16"/>
    <m/>
    <x v="27"/>
    <x v="1"/>
    <x v="0"/>
    <s v="waynesia.sherman@tidalwaveautospa.com"/>
    <x v="0"/>
  </r>
  <r>
    <x v="415"/>
    <x v="1204"/>
    <s v="17 items"/>
    <x v="255"/>
    <x v="16"/>
    <m/>
    <x v="27"/>
    <x v="1"/>
    <x v="0"/>
    <s v="waynesia.sherman@tidalwaveautospa.com"/>
    <x v="0"/>
  </r>
  <r>
    <x v="415"/>
    <x v="1205"/>
    <s v="4 items"/>
    <x v="179"/>
    <x v="16"/>
    <m/>
    <x v="27"/>
    <x v="1"/>
    <x v="0"/>
    <s v="waynesia.sherman@tidalwaveautospa.com"/>
    <x v="0"/>
  </r>
  <r>
    <x v="415"/>
    <x v="1206"/>
    <n v="1296.4000000000001"/>
    <x v="258"/>
    <x v="1"/>
    <m/>
    <x v="27"/>
    <x v="1"/>
    <x v="0"/>
    <s v="waynesia.sherman@tidalwaveautospa.com"/>
    <x v="0"/>
  </r>
  <r>
    <x v="415"/>
    <x v="1206"/>
    <n v="737.1"/>
    <x v="252"/>
    <x v="1"/>
    <m/>
    <x v="27"/>
    <x v="1"/>
    <x v="0"/>
    <s v="waynesia.sherman@tidalwaveautospa.com"/>
    <x v="0"/>
  </r>
  <r>
    <x v="415"/>
    <x v="1206"/>
    <n v="807.8"/>
    <x v="252"/>
    <x v="1"/>
    <m/>
    <x v="27"/>
    <x v="1"/>
    <x v="0"/>
    <s v="waynesia.sherman@tidalwaveautospa.com"/>
    <x v="0"/>
  </r>
  <r>
    <x v="415"/>
    <x v="1206"/>
    <n v="807.8"/>
    <x v="252"/>
    <x v="1"/>
    <m/>
    <x v="27"/>
    <x v="1"/>
    <x v="0"/>
    <s v="waynesia.sherman@tidalwaveautospa.com"/>
    <x v="0"/>
  </r>
  <r>
    <x v="415"/>
    <x v="1207"/>
    <n v="1096.2"/>
    <x v="370"/>
    <x v="1"/>
    <m/>
    <x v="27"/>
    <x v="2"/>
    <x v="0"/>
    <s v="waynesia.sherman@tidalwaveautospa.com"/>
    <x v="0"/>
  </r>
  <r>
    <x v="415"/>
    <x v="1207"/>
    <n v="1508.2"/>
    <x v="371"/>
    <x v="1"/>
    <m/>
    <x v="27"/>
    <x v="2"/>
    <x v="0"/>
    <s v="waynesia.sherman@tidalwaveautospa.com"/>
    <x v="0"/>
  </r>
  <r>
    <x v="415"/>
    <x v="1208"/>
    <n v="915.1"/>
    <x v="217"/>
    <x v="1"/>
    <m/>
    <x v="27"/>
    <x v="0"/>
    <x v="0"/>
    <s v="waynesia.sherman@tidalwaveautospa.com"/>
    <x v="0"/>
  </r>
  <r>
    <x v="415"/>
    <x v="1209"/>
    <n v="734.95"/>
    <x v="144"/>
    <x v="1"/>
    <m/>
    <x v="27"/>
    <x v="2"/>
    <x v="0"/>
    <s v="waynesia.sherman@tidalwaveautospa.com"/>
    <x v="0"/>
  </r>
  <r>
    <x v="415"/>
    <x v="1210"/>
    <n v="392.97"/>
    <x v="178"/>
    <x v="5"/>
    <m/>
    <x v="27"/>
    <x v="3"/>
    <x v="0"/>
    <s v="waynesia.sherman@tidalwaveautospa.com"/>
    <x v="10"/>
  </r>
  <r>
    <x v="415"/>
    <x v="1211"/>
    <n v="3322.37"/>
    <x v="178"/>
    <x v="5"/>
    <m/>
    <x v="27"/>
    <x v="3"/>
    <x v="0"/>
    <s v="waynesia.sherman@tidalwaveautospa.com"/>
    <x v="10"/>
  </r>
  <r>
    <x v="415"/>
    <x v="1212"/>
    <n v="6178.05"/>
    <x v="187"/>
    <x v="5"/>
    <m/>
    <x v="27"/>
    <x v="3"/>
    <x v="0"/>
    <s v="waynesia.sherman@tidalwaveautospa.com"/>
    <x v="1"/>
  </r>
  <r>
    <x v="415"/>
    <x v="1213"/>
    <n v="2926.73"/>
    <x v="224"/>
    <x v="5"/>
    <m/>
    <x v="27"/>
    <x v="3"/>
    <x v="0"/>
    <s v="waynesia.sherman@tidalwaveautospa.com"/>
    <x v="5"/>
  </r>
  <r>
    <x v="415"/>
    <x v="1214"/>
    <n v="6277.03"/>
    <x v="224"/>
    <x v="5"/>
    <m/>
    <x v="27"/>
    <x v="3"/>
    <x v="0"/>
    <s v="waynesia.sherman@tidalwaveautospa.com"/>
    <x v="5"/>
  </r>
  <r>
    <x v="415"/>
    <x v="1215"/>
    <n v="26.63"/>
    <x v="210"/>
    <x v="5"/>
    <m/>
    <x v="27"/>
    <x v="3"/>
    <x v="0"/>
    <s v="waynesia.sherman@tidalwaveautospa.com"/>
    <x v="3"/>
  </r>
  <r>
    <x v="415"/>
    <x v="1216"/>
    <n v="6.7"/>
    <x v="344"/>
    <x v="5"/>
    <m/>
    <x v="27"/>
    <x v="3"/>
    <x v="0"/>
    <s v="waynesia.sherman@tidalwaveautospa.com"/>
    <x v="3"/>
  </r>
  <r>
    <x v="415"/>
    <x v="1217"/>
    <n v="5636.39"/>
    <x v="344"/>
    <x v="5"/>
    <m/>
    <x v="27"/>
    <x v="3"/>
    <x v="0"/>
    <s v="waynesia.sherman@tidalwaveautospa.com"/>
    <x v="8"/>
  </r>
  <r>
    <x v="416"/>
    <x v="1218"/>
    <n v="61.81"/>
    <x v="234"/>
    <x v="6"/>
    <m/>
    <x v="68"/>
    <x v="4"/>
    <x v="0"/>
    <s v="ASL253@tidalwaveautospa.com"/>
    <x v="3"/>
  </r>
  <r>
    <x v="417"/>
    <x v="1219"/>
    <n v="3446.75"/>
    <x v="200"/>
    <x v="1"/>
    <m/>
    <x v="3"/>
    <x v="1"/>
    <x v="0"/>
    <s v="wesley.kurtz@tidalwaveautospa.com"/>
    <x v="0"/>
  </r>
  <r>
    <x v="417"/>
    <x v="1219"/>
    <n v="329.67"/>
    <x v="107"/>
    <x v="1"/>
    <m/>
    <x v="3"/>
    <x v="1"/>
    <x v="0"/>
    <s v="wesley.kurtz@tidalwaveautospa.com"/>
    <x v="0"/>
  </r>
  <r>
    <x v="417"/>
    <x v="1219"/>
    <s v="26 items"/>
    <x v="105"/>
    <x v="16"/>
    <m/>
    <x v="3"/>
    <x v="1"/>
    <x v="0"/>
    <s v="wesley.kurtz@tidalwaveautospa.com"/>
    <x v="0"/>
  </r>
  <r>
    <x v="417"/>
    <x v="1220"/>
    <n v="138.51"/>
    <x v="85"/>
    <x v="1"/>
    <m/>
    <x v="3"/>
    <x v="0"/>
    <x v="0"/>
    <s v="wesley.kurtz@tidalwaveautospa.com"/>
    <x v="0"/>
  </r>
  <r>
    <x v="417"/>
    <x v="1221"/>
    <n v="621.88"/>
    <x v="64"/>
    <x v="1"/>
    <m/>
    <x v="3"/>
    <x v="1"/>
    <x v="0"/>
    <s v="wesley.kurtz@tidalwaveautospa.com"/>
    <x v="0"/>
  </r>
  <r>
    <x v="417"/>
    <x v="1221"/>
    <n v="621.88"/>
    <x v="64"/>
    <x v="3"/>
    <m/>
    <x v="3"/>
    <x v="1"/>
    <x v="0"/>
    <s v="wesley.kurtz@tidalwaveautospa.com"/>
    <x v="5"/>
  </r>
  <r>
    <x v="417"/>
    <x v="1221"/>
    <n v="123.17"/>
    <x v="78"/>
    <x v="1"/>
    <m/>
    <x v="3"/>
    <x v="1"/>
    <x v="0"/>
    <s v="wesley.kurtz@tidalwaveautospa.com"/>
    <x v="0"/>
  </r>
  <r>
    <x v="418"/>
    <x v="1222"/>
    <n v="60.01"/>
    <x v="220"/>
    <x v="2"/>
    <m/>
    <x v="2"/>
    <x v="1"/>
    <x v="0"/>
    <s v="SL140@tidalwaveautospa.com"/>
    <x v="0"/>
  </r>
  <r>
    <x v="418"/>
    <x v="1223"/>
    <n v="266.88"/>
    <x v="23"/>
    <x v="1"/>
    <m/>
    <x v="2"/>
    <x v="2"/>
    <x v="0"/>
    <s v="SL140@tidalwaveautospa.com"/>
    <x v="0"/>
  </r>
  <r>
    <x v="418"/>
    <x v="1224"/>
    <n v="266.88"/>
    <x v="23"/>
    <x v="3"/>
    <m/>
    <x v="2"/>
    <x v="1"/>
    <x v="0"/>
    <s v="SL140@tidalwaveautospa.com"/>
    <x v="0"/>
  </r>
  <r>
    <x v="418"/>
    <x v="1224"/>
    <n v="-472"/>
    <x v="25"/>
    <x v="4"/>
    <m/>
    <x v="2"/>
    <x v="1"/>
    <x v="0"/>
    <s v="SL140@tidalwaveautospa.com"/>
    <x v="0"/>
  </r>
  <r>
    <x v="418"/>
    <x v="1225"/>
    <n v="995.28"/>
    <x v="91"/>
    <x v="5"/>
    <m/>
    <x v="2"/>
    <x v="3"/>
    <x v="0"/>
    <s v="SL140@tidalwaveautospa.com"/>
    <x v="2"/>
  </r>
  <r>
    <x v="419"/>
    <x v="1226"/>
    <n v="34.51"/>
    <x v="129"/>
    <x v="10"/>
    <m/>
    <x v="1"/>
    <x v="1"/>
    <x v="0"/>
    <s v="SL298@tidalwaveautospa.com"/>
    <x v="0"/>
  </r>
  <r>
    <x v="419"/>
    <x v="1226"/>
    <n v="34.51"/>
    <x v="129"/>
    <x v="2"/>
    <m/>
    <x v="1"/>
    <x v="1"/>
    <x v="0"/>
    <s v="SL298@tidalwaveautospa.com"/>
    <x v="8"/>
  </r>
  <r>
    <x v="419"/>
    <x v="1226"/>
    <n v="-0.55000000000000004"/>
    <x v="165"/>
    <x v="10"/>
    <m/>
    <x v="1"/>
    <x v="1"/>
    <x v="0"/>
    <s v="SL298@tidalwaveautospa.com"/>
    <x v="0"/>
  </r>
  <r>
    <x v="419"/>
    <x v="1226"/>
    <n v="8.7899999999999991"/>
    <x v="165"/>
    <x v="10"/>
    <m/>
    <x v="1"/>
    <x v="1"/>
    <x v="0"/>
    <s v="SL298@tidalwaveautospa.com"/>
    <x v="0"/>
  </r>
  <r>
    <x v="419"/>
    <x v="1226"/>
    <n v="17.53"/>
    <x v="124"/>
    <x v="10"/>
    <m/>
    <x v="1"/>
    <x v="1"/>
    <x v="0"/>
    <s v="SL298@tidalwaveautospa.com"/>
    <x v="0"/>
  </r>
  <r>
    <x v="419"/>
    <x v="1226"/>
    <n v="84.72"/>
    <x v="182"/>
    <x v="2"/>
    <m/>
    <x v="1"/>
    <x v="1"/>
    <x v="0"/>
    <s v="SL298@tidalwaveautospa.com"/>
    <x v="0"/>
  </r>
  <r>
    <x v="419"/>
    <x v="1226"/>
    <n v="32.99"/>
    <x v="182"/>
    <x v="10"/>
    <m/>
    <x v="1"/>
    <x v="1"/>
    <x v="0"/>
    <s v="SL298@tidalwaveautospa.com"/>
    <x v="0"/>
  </r>
  <r>
    <x v="419"/>
    <x v="1226"/>
    <n v="32.979999999999997"/>
    <x v="182"/>
    <x v="10"/>
    <m/>
    <x v="1"/>
    <x v="1"/>
    <x v="0"/>
    <s v="SL298@tidalwaveautospa.com"/>
    <x v="0"/>
  </r>
  <r>
    <x v="419"/>
    <x v="1226"/>
    <n v="84.72"/>
    <x v="182"/>
    <x v="2"/>
    <m/>
    <x v="1"/>
    <x v="1"/>
    <x v="0"/>
    <s v="SL298@tidalwaveautospa.com"/>
    <x v="8"/>
  </r>
  <r>
    <x v="419"/>
    <x v="1226"/>
    <n v="49.02"/>
    <x v="79"/>
    <x v="2"/>
    <m/>
    <x v="1"/>
    <x v="1"/>
    <x v="0"/>
    <s v="SL298@tidalwaveautospa.com"/>
    <x v="0"/>
  </r>
  <r>
    <x v="419"/>
    <x v="1226"/>
    <n v="49.02"/>
    <x v="79"/>
    <x v="2"/>
    <m/>
    <x v="1"/>
    <x v="1"/>
    <x v="0"/>
    <s v="SL298@tidalwaveautospa.com"/>
    <x v="8"/>
  </r>
  <r>
    <x v="419"/>
    <x v="1226"/>
    <n v="49.02"/>
    <x v="79"/>
    <x v="12"/>
    <s v="Wash Supplies(49.02)"/>
    <x v="1"/>
    <x v="1"/>
    <x v="0"/>
    <s v="SL298@tidalwaveautospa.com"/>
    <x v="7"/>
  </r>
  <r>
    <x v="419"/>
    <x v="1227"/>
    <n v="17.53"/>
    <x v="18"/>
    <x v="10"/>
    <m/>
    <x v="1"/>
    <x v="1"/>
    <x v="0"/>
    <s v="SL298@tidalwaveautospa.com"/>
    <x v="0"/>
  </r>
  <r>
    <x v="419"/>
    <x v="1227"/>
    <n v="28.36"/>
    <x v="41"/>
    <x v="2"/>
    <m/>
    <x v="1"/>
    <x v="1"/>
    <x v="0"/>
    <s v="SL298@tidalwaveautospa.com"/>
    <x v="0"/>
  </r>
  <r>
    <x v="419"/>
    <x v="1227"/>
    <n v="28.36"/>
    <x v="41"/>
    <x v="2"/>
    <m/>
    <x v="1"/>
    <x v="1"/>
    <x v="0"/>
    <s v="SL298@tidalwaveautospa.com"/>
    <x v="1"/>
  </r>
  <r>
    <x v="419"/>
    <x v="1227"/>
    <n v="39.42"/>
    <x v="3"/>
    <x v="2"/>
    <m/>
    <x v="1"/>
    <x v="1"/>
    <x v="0"/>
    <s v="SL298@tidalwaveautospa.com"/>
    <x v="0"/>
  </r>
  <r>
    <x v="419"/>
    <x v="1227"/>
    <n v="39.42"/>
    <x v="3"/>
    <x v="2"/>
    <m/>
    <x v="1"/>
    <x v="1"/>
    <x v="0"/>
    <s v="SL298@tidalwaveautospa.com"/>
    <x v="1"/>
  </r>
  <r>
    <x v="419"/>
    <x v="1227"/>
    <n v="17.53"/>
    <x v="54"/>
    <x v="10"/>
    <m/>
    <x v="1"/>
    <x v="1"/>
    <x v="0"/>
    <s v="SL298@tidalwaveautospa.com"/>
    <x v="0"/>
  </r>
  <r>
    <x v="419"/>
    <x v="1227"/>
    <n v="56.55"/>
    <x v="67"/>
    <x v="2"/>
    <m/>
    <x v="1"/>
    <x v="1"/>
    <x v="0"/>
    <s v="SL298@tidalwaveautospa.com"/>
    <x v="0"/>
  </r>
  <r>
    <x v="419"/>
    <x v="1227"/>
    <n v="56.55"/>
    <x v="67"/>
    <x v="2"/>
    <m/>
    <x v="1"/>
    <x v="1"/>
    <x v="0"/>
    <s v="SL298@tidalwaveautospa.com"/>
    <x v="1"/>
  </r>
  <r>
    <x v="420"/>
    <x v="1228"/>
    <n v="444.69"/>
    <x v="8"/>
    <x v="5"/>
    <m/>
    <x v="34"/>
    <x v="3"/>
    <x v="0"/>
    <s v="william.merrill@twavelead.com"/>
    <x v="1"/>
  </r>
  <r>
    <x v="420"/>
    <x v="1229"/>
    <n v="424.22"/>
    <x v="330"/>
    <x v="5"/>
    <m/>
    <x v="34"/>
    <x v="3"/>
    <x v="0"/>
    <s v="william.merrill@twavelead.com"/>
    <x v="11"/>
  </r>
  <r>
    <x v="421"/>
    <x v="1230"/>
    <n v="123.31"/>
    <x v="184"/>
    <x v="18"/>
    <m/>
    <x v="0"/>
    <x v="1"/>
    <x v="0"/>
    <s v=""/>
    <x v="0"/>
  </r>
  <r>
    <x v="421"/>
    <x v="1230"/>
    <n v="97.92"/>
    <x v="103"/>
    <x v="1"/>
    <m/>
    <x v="0"/>
    <x v="1"/>
    <x v="0"/>
    <s v=""/>
    <x v="0"/>
  </r>
  <r>
    <x v="421"/>
    <x v="1230"/>
    <n v="27.94"/>
    <x v="108"/>
    <x v="18"/>
    <m/>
    <x v="0"/>
    <x v="1"/>
    <x v="0"/>
    <s v=""/>
    <x v="0"/>
  </r>
  <r>
    <x v="421"/>
    <x v="1230"/>
    <n v="207.31"/>
    <x v="109"/>
    <x v="1"/>
    <m/>
    <x v="0"/>
    <x v="1"/>
    <x v="0"/>
    <s v=""/>
    <x v="0"/>
  </r>
  <r>
    <x v="421"/>
    <x v="1230"/>
    <n v="56.66"/>
    <x v="109"/>
    <x v="18"/>
    <m/>
    <x v="0"/>
    <x v="1"/>
    <x v="0"/>
    <s v=""/>
    <x v="0"/>
  </r>
  <r>
    <x v="421"/>
    <x v="1230"/>
    <n v="135.44"/>
    <x v="257"/>
    <x v="9"/>
    <m/>
    <x v="0"/>
    <x v="1"/>
    <x v="0"/>
    <s v=""/>
    <x v="0"/>
  </r>
  <r>
    <x v="421"/>
    <x v="1230"/>
    <n v="39.200000000000003"/>
    <x v="27"/>
    <x v="13"/>
    <m/>
    <x v="0"/>
    <x v="1"/>
    <x v="0"/>
    <s v=""/>
    <x v="0"/>
  </r>
  <r>
    <x v="421"/>
    <x v="1230"/>
    <n v="315.55"/>
    <x v="123"/>
    <x v="1"/>
    <m/>
    <x v="0"/>
    <x v="1"/>
    <x v="0"/>
    <s v=""/>
    <x v="0"/>
  </r>
  <r>
    <x v="421"/>
    <x v="1230"/>
    <n v="118.79"/>
    <x v="139"/>
    <x v="9"/>
    <m/>
    <x v="0"/>
    <x v="1"/>
    <x v="0"/>
    <s v=""/>
    <x v="0"/>
  </r>
  <r>
    <x v="421"/>
    <x v="1231"/>
    <n v="441.46"/>
    <x v="372"/>
    <x v="1"/>
    <m/>
    <x v="0"/>
    <x v="1"/>
    <x v="0"/>
    <s v=""/>
    <x v="0"/>
  </r>
  <r>
    <x v="421"/>
    <x v="1231"/>
    <n v="1658.01"/>
    <x v="216"/>
    <x v="1"/>
    <m/>
    <x v="0"/>
    <x v="1"/>
    <x v="0"/>
    <s v=""/>
    <x v="0"/>
  </r>
  <r>
    <x v="422"/>
    <x v="1232"/>
    <n v="233.01"/>
    <x v="185"/>
    <x v="8"/>
    <m/>
    <x v="6"/>
    <x v="1"/>
    <x v="0"/>
    <s v="SL8@tidalwaveautospa.com"/>
    <x v="0"/>
  </r>
  <r>
    <x v="422"/>
    <x v="1233"/>
    <n v="233.01"/>
    <x v="185"/>
    <x v="7"/>
    <m/>
    <x v="6"/>
    <x v="1"/>
    <x v="0"/>
    <s v="SL8@tidalwaveautospa.com"/>
    <x v="0"/>
  </r>
  <r>
    <x v="422"/>
    <x v="1232"/>
    <n v="360.91"/>
    <x v="41"/>
    <x v="2"/>
    <m/>
    <x v="6"/>
    <x v="1"/>
    <x v="0"/>
    <s v="SL8@tidalwaveautospa.com"/>
    <x v="0"/>
  </r>
  <r>
    <x v="422"/>
    <x v="1233"/>
    <n v="360.91"/>
    <x v="41"/>
    <x v="2"/>
    <m/>
    <x v="6"/>
    <x v="1"/>
    <x v="0"/>
    <s v="SL8@tidalwaveautospa.com"/>
    <x v="0"/>
  </r>
  <r>
    <x v="422"/>
    <x v="1232"/>
    <n v="46.87"/>
    <x v="113"/>
    <x v="2"/>
    <m/>
    <x v="6"/>
    <x v="1"/>
    <x v="0"/>
    <s v="SL8@tidalwaveautospa.com"/>
    <x v="0"/>
  </r>
  <r>
    <x v="422"/>
    <x v="1233"/>
    <n v="46.87"/>
    <x v="113"/>
    <x v="2"/>
    <m/>
    <x v="6"/>
    <x v="1"/>
    <x v="0"/>
    <s v="SL8@tidalwaveautospa.com"/>
    <x v="0"/>
  </r>
  <r>
    <x v="422"/>
    <x v="1234"/>
    <n v="124.01"/>
    <x v="6"/>
    <x v="8"/>
    <m/>
    <x v="6"/>
    <x v="1"/>
    <x v="0"/>
    <s v="SL8@tidalwaveautospa.com"/>
    <x v="6"/>
  </r>
  <r>
    <x v="422"/>
    <x v="1234"/>
    <n v="243.35"/>
    <x v="308"/>
    <x v="2"/>
    <m/>
    <x v="6"/>
    <x v="1"/>
    <x v="0"/>
    <s v="SL8@tidalwaveautospa.com"/>
    <x v="6"/>
  </r>
  <r>
    <x v="422"/>
    <x v="1234"/>
    <n v="85.1"/>
    <x v="166"/>
    <x v="2"/>
    <m/>
    <x v="6"/>
    <x v="1"/>
    <x v="0"/>
    <s v="SL8@tidalwaveautospa.com"/>
    <x v="6"/>
  </r>
  <r>
    <x v="422"/>
    <x v="1234"/>
    <n v="198.09"/>
    <x v="224"/>
    <x v="2"/>
    <m/>
    <x v="6"/>
    <x v="1"/>
    <x v="0"/>
    <s v="SL8@tidalwaveautospa.com"/>
    <x v="6"/>
  </r>
  <r>
    <x v="422"/>
    <x v="1234"/>
    <n v="51.78"/>
    <x v="203"/>
    <x v="2"/>
    <m/>
    <x v="6"/>
    <x v="1"/>
    <x v="0"/>
    <s v="SL8@tidalwaveautospa.com"/>
    <x v="6"/>
  </r>
  <r>
    <x v="423"/>
    <x v="1235"/>
    <n v="208.51"/>
    <x v="21"/>
    <x v="6"/>
    <m/>
    <x v="36"/>
    <x v="4"/>
    <x v="0"/>
    <s v="ASL213@tidalwaveautospa.com"/>
    <x v="9"/>
  </r>
  <r>
    <x v="424"/>
    <x v="1236"/>
    <n v="15.29"/>
    <x v="161"/>
    <x v="4"/>
    <m/>
    <x v="2"/>
    <x v="1"/>
    <x v="0"/>
    <s v="SL281@tidalwaveautospa.com"/>
    <x v="1"/>
  </r>
  <r>
    <x v="424"/>
    <x v="1236"/>
    <n v="110.74"/>
    <x v="132"/>
    <x v="1"/>
    <m/>
    <x v="2"/>
    <x v="1"/>
    <x v="0"/>
    <s v="SL281@tidalwaveautospa.com"/>
    <x v="0"/>
  </r>
  <r>
    <x v="424"/>
    <x v="1236"/>
    <n v="110.74"/>
    <x v="132"/>
    <x v="2"/>
    <m/>
    <x v="2"/>
    <x v="1"/>
    <x v="0"/>
    <s v="SL281@tidalwaveautospa.com"/>
    <x v="8"/>
  </r>
  <r>
    <x v="424"/>
    <x v="1237"/>
    <n v="52.15"/>
    <x v="54"/>
    <x v="10"/>
    <m/>
    <x v="2"/>
    <x v="1"/>
    <x v="0"/>
    <s v="SL281@tidalwaveautospa.com"/>
    <x v="11"/>
  </r>
  <r>
    <x v="425"/>
    <x v="1238"/>
    <n v="40.08"/>
    <x v="188"/>
    <x v="6"/>
    <m/>
    <x v="69"/>
    <x v="4"/>
    <x v="0"/>
    <s v="ASL245@tidalwaveautospa.com"/>
    <x v="11"/>
  </r>
  <r>
    <x v="425"/>
    <x v="1238"/>
    <n v="20"/>
    <x v="224"/>
    <x v="6"/>
    <m/>
    <x v="69"/>
    <x v="4"/>
    <x v="0"/>
    <s v="ASL245@tidalwaveautospa.com"/>
    <x v="11"/>
  </r>
  <r>
    <x v="425"/>
    <x v="1238"/>
    <n v="34.19"/>
    <x v="203"/>
    <x v="6"/>
    <m/>
    <x v="69"/>
    <x v="4"/>
    <x v="0"/>
    <s v="ASL245@tidalwaveautospa.com"/>
    <x v="11"/>
  </r>
  <r>
    <x v="425"/>
    <x v="1238"/>
    <n v="96"/>
    <x v="91"/>
    <x v="6"/>
    <m/>
    <x v="69"/>
    <x v="4"/>
    <x v="0"/>
    <s v="ASL245@tidalwaveautospa.com"/>
    <x v="11"/>
  </r>
  <r>
    <x v="426"/>
    <x v="1239"/>
    <n v="42.9"/>
    <x v="3"/>
    <x v="2"/>
    <m/>
    <x v="17"/>
    <x v="1"/>
    <x v="0"/>
    <s v="SL201@tidalwaveautospa.com"/>
    <x v="0"/>
  </r>
  <r>
    <x v="22"/>
    <x v="1240"/>
    <n v="56.38"/>
    <x v="9"/>
    <x v="9"/>
    <m/>
    <x v="14"/>
    <x v="1"/>
    <x v="1"/>
    <s v="SL271@tidalwaveautospa.com"/>
    <x v="13"/>
  </r>
  <r>
    <x v="22"/>
    <x v="1240"/>
    <n v="72.34"/>
    <x v="203"/>
    <x v="9"/>
    <m/>
    <x v="14"/>
    <x v="1"/>
    <x v="1"/>
    <s v="SL271@tidalwaveautospa.com"/>
    <x v="13"/>
  </r>
  <r>
    <x v="22"/>
    <x v="1240"/>
    <n v="236.52"/>
    <x v="203"/>
    <x v="9"/>
    <m/>
    <x v="14"/>
    <x v="1"/>
    <x v="1"/>
    <s v="SL271@tidalwaveautospa.com"/>
    <x v="13"/>
  </r>
  <r>
    <x v="22"/>
    <x v="1241"/>
    <n v="235.04"/>
    <x v="92"/>
    <x v="5"/>
    <m/>
    <x v="14"/>
    <x v="3"/>
    <x v="1"/>
    <s v="SL271@tidalwaveautospa.com"/>
    <x v="13"/>
  </r>
  <r>
    <x v="24"/>
    <x v="65"/>
    <n v="320"/>
    <x v="86"/>
    <x v="1"/>
    <m/>
    <x v="1"/>
    <x v="1"/>
    <x v="1"/>
    <s v="SL195@tidalwaveautospa.com"/>
    <x v="13"/>
  </r>
  <r>
    <x v="24"/>
    <x v="1242"/>
    <n v="25.16"/>
    <x v="116"/>
    <x v="10"/>
    <m/>
    <x v="1"/>
    <x v="1"/>
    <x v="1"/>
    <s v="SL195@tidalwaveautospa.com"/>
    <x v="13"/>
  </r>
  <r>
    <x v="40"/>
    <x v="1243"/>
    <n v="52.91"/>
    <x v="170"/>
    <x v="5"/>
    <m/>
    <x v="1"/>
    <x v="3"/>
    <x v="1"/>
    <s v="SL232@tidalwaveautospa.com"/>
    <x v="13"/>
  </r>
  <r>
    <x v="57"/>
    <x v="1244"/>
    <n v="355.99"/>
    <x v="39"/>
    <x v="5"/>
    <m/>
    <x v="2"/>
    <x v="3"/>
    <x v="1"/>
    <s v="SL204@tidalwaveautospa.com"/>
    <x v="13"/>
  </r>
  <r>
    <x v="91"/>
    <x v="294"/>
    <n v="31.79"/>
    <x v="83"/>
    <x v="4"/>
    <m/>
    <x v="3"/>
    <x v="1"/>
    <x v="1"/>
    <s v="cory.cummings@twavelead.com"/>
    <x v="13"/>
  </r>
  <r>
    <x v="91"/>
    <x v="294"/>
    <n v="145.96"/>
    <x v="83"/>
    <x v="7"/>
    <m/>
    <x v="3"/>
    <x v="1"/>
    <x v="1"/>
    <s v="cory.cummings@twavelead.com"/>
    <x v="13"/>
  </r>
  <r>
    <x v="91"/>
    <x v="294"/>
    <n v="220.97"/>
    <x v="187"/>
    <x v="7"/>
    <m/>
    <x v="3"/>
    <x v="1"/>
    <x v="1"/>
    <s v="cory.cummings@twavelead.com"/>
    <x v="13"/>
  </r>
  <r>
    <x v="91"/>
    <x v="294"/>
    <n v="265.85000000000002"/>
    <x v="8"/>
    <x v="7"/>
    <m/>
    <x v="3"/>
    <x v="1"/>
    <x v="1"/>
    <s v="cory.cummings@twavelead.com"/>
    <x v="13"/>
  </r>
  <r>
    <x v="91"/>
    <x v="294"/>
    <n v="216.17"/>
    <x v="166"/>
    <x v="7"/>
    <m/>
    <x v="3"/>
    <x v="1"/>
    <x v="1"/>
    <s v="cory.cummings@twavelead.com"/>
    <x v="13"/>
  </r>
  <r>
    <x v="91"/>
    <x v="294"/>
    <n v="177.39"/>
    <x v="188"/>
    <x v="7"/>
    <m/>
    <x v="3"/>
    <x v="1"/>
    <x v="1"/>
    <s v="cory.cummings@twavelead.com"/>
    <x v="13"/>
  </r>
  <r>
    <x v="97"/>
    <x v="1245"/>
    <n v="131.15"/>
    <x v="344"/>
    <x v="5"/>
    <m/>
    <x v="2"/>
    <x v="3"/>
    <x v="1"/>
    <s v="SL79@tidalwaveautospa.com"/>
    <x v="13"/>
  </r>
  <r>
    <x v="118"/>
    <x v="1246"/>
    <n v="722.88"/>
    <x v="166"/>
    <x v="5"/>
    <m/>
    <x v="9"/>
    <x v="3"/>
    <x v="1"/>
    <s v="SL156@tidalwaveautospa.com"/>
    <x v="13"/>
  </r>
  <r>
    <x v="132"/>
    <x v="421"/>
    <n v="55.54"/>
    <x v="88"/>
    <x v="2"/>
    <m/>
    <x v="1"/>
    <x v="1"/>
    <x v="1"/>
    <s v="SL205@tidalwaveautospa.com"/>
    <x v="13"/>
  </r>
  <r>
    <x v="132"/>
    <x v="421"/>
    <n v="67.59"/>
    <x v="178"/>
    <x v="2"/>
    <m/>
    <x v="1"/>
    <x v="1"/>
    <x v="1"/>
    <s v="SL205@tidalwaveautospa.com"/>
    <x v="13"/>
  </r>
  <r>
    <x v="143"/>
    <x v="1247"/>
    <n v="931.23"/>
    <x v="39"/>
    <x v="5"/>
    <m/>
    <x v="2"/>
    <x v="3"/>
    <x v="1"/>
    <s v="SL190@tidalwaveautospa.com"/>
    <x v="13"/>
  </r>
  <r>
    <x v="165"/>
    <x v="1248"/>
    <n v="14.36"/>
    <x v="21"/>
    <x v="27"/>
    <m/>
    <x v="2"/>
    <x v="1"/>
    <x v="1"/>
    <s v="SL115@tidalwaveautospa.com"/>
    <x v="13"/>
  </r>
  <r>
    <x v="165"/>
    <x v="1249"/>
    <n v="902.16"/>
    <x v="39"/>
    <x v="5"/>
    <m/>
    <x v="2"/>
    <x v="3"/>
    <x v="1"/>
    <s v="SL115@tidalwaveautospa.com"/>
    <x v="13"/>
  </r>
  <r>
    <x v="211"/>
    <x v="1250"/>
    <n v="34.08"/>
    <x v="9"/>
    <x v="2"/>
    <m/>
    <x v="28"/>
    <x v="1"/>
    <x v="1"/>
    <s v="jordan.mckindles@tidalwaveautospa.com"/>
    <x v="13"/>
  </r>
  <r>
    <x v="234"/>
    <x v="1251"/>
    <n v="907.69"/>
    <x v="36"/>
    <x v="5"/>
    <m/>
    <x v="9"/>
    <x v="3"/>
    <x v="1"/>
    <s v="SL239@tidalwaveautospa.com"/>
    <x v="13"/>
  </r>
  <r>
    <x v="281"/>
    <x v="1252"/>
    <n v="301.33999999999997"/>
    <x v="8"/>
    <x v="2"/>
    <m/>
    <x v="17"/>
    <x v="1"/>
    <x v="1"/>
    <s v="SL118@tidalwaveautospa.com"/>
    <x v="13"/>
  </r>
  <r>
    <x v="287"/>
    <x v="1253"/>
    <n v="657.5"/>
    <x v="170"/>
    <x v="5"/>
    <m/>
    <x v="14"/>
    <x v="3"/>
    <x v="1"/>
    <s v="SL285@tidalwaveautospa.com"/>
    <x v="13"/>
  </r>
  <r>
    <x v="288"/>
    <x v="883"/>
    <n v="142.69"/>
    <x v="54"/>
    <x v="2"/>
    <m/>
    <x v="13"/>
    <x v="1"/>
    <x v="1"/>
    <s v="SL203@tidalwaveautospa.com"/>
    <x v="13"/>
  </r>
  <r>
    <x v="427"/>
    <x v="1254"/>
    <n v="80.150000000000006"/>
    <x v="125"/>
    <x v="7"/>
    <m/>
    <x v="17"/>
    <x v="1"/>
    <x v="1"/>
    <s v="SL72@tidalwaveautospa.com"/>
    <x v="13"/>
  </r>
  <r>
    <x v="427"/>
    <x v="1254"/>
    <n v="16.87"/>
    <x v="125"/>
    <x v="7"/>
    <m/>
    <x v="17"/>
    <x v="1"/>
    <x v="1"/>
    <s v="SL72@tidalwaveautospa.com"/>
    <x v="13"/>
  </r>
  <r>
    <x v="427"/>
    <x v="1254"/>
    <n v="234.33"/>
    <x v="88"/>
    <x v="7"/>
    <m/>
    <x v="17"/>
    <x v="1"/>
    <x v="1"/>
    <s v="SL72@tidalwaveautospa.com"/>
    <x v="13"/>
  </r>
  <r>
    <x v="427"/>
    <x v="1254"/>
    <n v="15.17"/>
    <x v="115"/>
    <x v="7"/>
    <m/>
    <x v="17"/>
    <x v="1"/>
    <x v="1"/>
    <s v="SL72@tidalwaveautospa.com"/>
    <x v="13"/>
  </r>
  <r>
    <x v="427"/>
    <x v="1254"/>
    <n v="50.21"/>
    <x v="115"/>
    <x v="7"/>
    <m/>
    <x v="17"/>
    <x v="1"/>
    <x v="1"/>
    <s v="SL72@tidalwaveautospa.com"/>
    <x v="13"/>
  </r>
  <r>
    <x v="427"/>
    <x v="1254"/>
    <n v="2.0099999999999998"/>
    <x v="7"/>
    <x v="4"/>
    <m/>
    <x v="17"/>
    <x v="1"/>
    <x v="1"/>
    <s v="SL72@tidalwaveautospa.com"/>
    <x v="13"/>
  </r>
  <r>
    <x v="427"/>
    <x v="1254"/>
    <n v="15.8"/>
    <x v="59"/>
    <x v="7"/>
    <m/>
    <x v="17"/>
    <x v="1"/>
    <x v="1"/>
    <s v="SL72@tidalwaveautospa.com"/>
    <x v="13"/>
  </r>
  <r>
    <x v="427"/>
    <x v="1254"/>
    <n v="11.2"/>
    <x v="59"/>
    <x v="7"/>
    <m/>
    <x v="17"/>
    <x v="1"/>
    <x v="1"/>
    <s v="SL72@tidalwaveautospa.com"/>
    <x v="13"/>
  </r>
  <r>
    <x v="427"/>
    <x v="1254"/>
    <n v="10.07"/>
    <x v="89"/>
    <x v="4"/>
    <m/>
    <x v="17"/>
    <x v="1"/>
    <x v="1"/>
    <s v="SL72@tidalwaveautospa.com"/>
    <x v="13"/>
  </r>
  <r>
    <x v="427"/>
    <x v="1254"/>
    <n v="15.01"/>
    <x v="83"/>
    <x v="4"/>
    <m/>
    <x v="17"/>
    <x v="1"/>
    <x v="1"/>
    <s v="SL72@tidalwaveautospa.com"/>
    <x v="13"/>
  </r>
  <r>
    <x v="427"/>
    <x v="1254"/>
    <n v="11.46"/>
    <x v="166"/>
    <x v="4"/>
    <m/>
    <x v="17"/>
    <x v="1"/>
    <x v="1"/>
    <s v="SL72@tidalwaveautospa.com"/>
    <x v="13"/>
  </r>
  <r>
    <x v="427"/>
    <x v="1254"/>
    <n v="53.51"/>
    <x v="188"/>
    <x v="7"/>
    <m/>
    <x v="17"/>
    <x v="1"/>
    <x v="1"/>
    <s v="SL72@tidalwaveautospa.com"/>
    <x v="13"/>
  </r>
  <r>
    <x v="337"/>
    <x v="1255"/>
    <n v="275.77"/>
    <x v="35"/>
    <x v="5"/>
    <m/>
    <x v="9"/>
    <x v="3"/>
    <x v="1"/>
    <s v="SL266@tidalwaveautospa.com"/>
    <x v="13"/>
  </r>
  <r>
    <x v="351"/>
    <x v="1256"/>
    <n v="2968.02"/>
    <x v="210"/>
    <x v="5"/>
    <m/>
    <x v="27"/>
    <x v="3"/>
    <x v="1"/>
    <s v="robert.carnemolla@tidalwaveautospa.com"/>
    <x v="13"/>
  </r>
  <r>
    <x v="366"/>
    <x v="1078"/>
    <n v="40.56"/>
    <x v="115"/>
    <x v="12"/>
    <s v="Wash Supplies &amp; Office Supplies"/>
    <x v="2"/>
    <x v="1"/>
    <x v="1"/>
    <s v="SL192@tidalwaveautospa.com"/>
    <x v="7"/>
  </r>
  <r>
    <x v="371"/>
    <x v="1257"/>
    <n v="19.559999999999999"/>
    <x v="59"/>
    <x v="4"/>
    <m/>
    <x v="28"/>
    <x v="1"/>
    <x v="1"/>
    <s v="SL274@tidalwaveautospa.com"/>
    <x v="13"/>
  </r>
  <r>
    <x v="371"/>
    <x v="1257"/>
    <n v="155.16"/>
    <x v="133"/>
    <x v="8"/>
    <m/>
    <x v="28"/>
    <x v="1"/>
    <x v="1"/>
    <s v="SL274@tidalwaveautospa.com"/>
    <x v="13"/>
  </r>
  <r>
    <x v="384"/>
    <x v="1119"/>
    <n v="127.29"/>
    <x v="90"/>
    <x v="2"/>
    <m/>
    <x v="1"/>
    <x v="1"/>
    <x v="1"/>
    <s v="SL372@tidalwaveautospa.com"/>
    <x v="13"/>
  </r>
  <r>
    <x v="387"/>
    <x v="1258"/>
    <n v="25"/>
    <x v="178"/>
    <x v="27"/>
    <m/>
    <x v="3"/>
    <x v="1"/>
    <x v="1"/>
    <s v="stephanie.huff@twavelead.com"/>
    <x v="13"/>
  </r>
  <r>
    <x v="387"/>
    <x v="1258"/>
    <n v="29"/>
    <x v="308"/>
    <x v="27"/>
    <m/>
    <x v="3"/>
    <x v="1"/>
    <x v="1"/>
    <s v="stephanie.huff@twavelead.com"/>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45">
  <r>
    <s v="Aaron Johnson"/>
    <s v="EXP-10010246"/>
    <n v="158.41"/>
    <d v="2023-12-19T00:00:00"/>
    <x v="0"/>
    <s v="Wash Maintenance"/>
    <s v="Cleaner"/>
    <m/>
    <m/>
    <m/>
    <m/>
    <m/>
    <m/>
    <m/>
    <m/>
    <m/>
    <m/>
    <m/>
    <m/>
    <m/>
    <m/>
    <m/>
    <m/>
    <m/>
    <m/>
    <m/>
    <m/>
    <m/>
    <d v="2024-01-09T00:00:00"/>
    <s v="SL108@tidalwaveautospa.com"/>
    <s v="Cory Cummings"/>
    <x v="0"/>
    <x v="0"/>
  </r>
  <r>
    <s v="Aaron Johnson"/>
    <s v="EXP-10010246"/>
    <n v="27.7"/>
    <d v="2023-12-20T00:00:00"/>
    <x v="0"/>
    <s v="Wash Maintenance"/>
    <s v="Clamps, ball valves"/>
    <m/>
    <m/>
    <m/>
    <m/>
    <m/>
    <m/>
    <m/>
    <m/>
    <m/>
    <m/>
    <m/>
    <m/>
    <m/>
    <m/>
    <m/>
    <m/>
    <m/>
    <m/>
    <m/>
    <m/>
    <m/>
    <d v="2024-01-09T00:00:00"/>
    <s v="SL108@tidalwaveautospa.com"/>
    <s v="Cory Cummings"/>
    <x v="0"/>
    <x v="0"/>
  </r>
  <r>
    <s v="Aaron Johnson"/>
    <s v="EXP-10010246"/>
    <n v="93.72"/>
    <d v="2024-12-21T00:00:00"/>
    <x v="1"/>
    <s v="Parts"/>
    <s v="Ball valve and hose"/>
    <m/>
    <m/>
    <m/>
    <m/>
    <m/>
    <m/>
    <m/>
    <m/>
    <m/>
    <m/>
    <m/>
    <m/>
    <m/>
    <m/>
    <m/>
    <m/>
    <m/>
    <m/>
    <m/>
    <m/>
    <m/>
    <d v="2024-01-09T00:00:00"/>
    <s v="SL108@tidalwaveautospa.com"/>
    <s v="Cory Cummings"/>
    <x v="0"/>
    <x v="0"/>
  </r>
  <r>
    <s v="Aaron Johnson"/>
    <s v="EXP-10010246"/>
    <n v="11.19"/>
    <d v="2023-12-21T00:00:00"/>
    <x v="1"/>
    <s v="Parts"/>
    <s v="Elbow and adapter"/>
    <m/>
    <m/>
    <m/>
    <m/>
    <m/>
    <m/>
    <m/>
    <m/>
    <m/>
    <m/>
    <m/>
    <m/>
    <m/>
    <m/>
    <m/>
    <m/>
    <m/>
    <m/>
    <m/>
    <m/>
    <m/>
    <d v="2024-01-09T00:00:00"/>
    <s v="SL108@tidalwaveautospa.com"/>
    <s v="Cory Cummings"/>
    <x v="0"/>
    <x v="0"/>
  </r>
  <r>
    <s v="Aaron Johnson"/>
    <s v="EXP-10010246"/>
    <n v="108.22"/>
    <d v="2023-12-26T00:00:00"/>
    <x v="2"/>
    <s v="Parts"/>
    <s v="Pressure washer manifold"/>
    <m/>
    <m/>
    <m/>
    <m/>
    <m/>
    <m/>
    <m/>
    <m/>
    <m/>
    <m/>
    <m/>
    <m/>
    <m/>
    <m/>
    <m/>
    <m/>
    <m/>
    <m/>
    <m/>
    <m/>
    <m/>
    <d v="2024-01-09T00:00:00"/>
    <s v="SL108@tidalwaveautospa.com"/>
    <s v="Cory Cummings"/>
    <x v="0"/>
    <x v="0"/>
  </r>
  <r>
    <s v="Aaron Johnson"/>
    <s v="EXP-10010246"/>
    <n v="46.7"/>
    <d v="2023-12-27T00:00:00"/>
    <x v="0"/>
    <s v="Wash Maintenance"/>
    <s v="Cleaner"/>
    <m/>
    <m/>
    <m/>
    <m/>
    <m/>
    <m/>
    <m/>
    <m/>
    <m/>
    <m/>
    <m/>
    <m/>
    <m/>
    <m/>
    <m/>
    <m/>
    <m/>
    <m/>
    <m/>
    <m/>
    <m/>
    <d v="2024-01-09T00:00:00"/>
    <s v="SL108@tidalwaveautospa.com"/>
    <s v="Cory Cummings"/>
    <x v="0"/>
    <x v="0"/>
  </r>
  <r>
    <s v="Aaron Johnson"/>
    <s v="EXP-10010246"/>
    <n v="18.34"/>
    <d v="2023-12-28T00:00:00"/>
    <x v="3"/>
    <s v="Vehicle Damage Claims"/>
    <s v="Fixed valve stem for flat tire"/>
    <m/>
    <m/>
    <m/>
    <m/>
    <m/>
    <m/>
    <m/>
    <m/>
    <m/>
    <m/>
    <m/>
    <m/>
    <m/>
    <m/>
    <m/>
    <m/>
    <m/>
    <m/>
    <m/>
    <m/>
    <m/>
    <d v="2024-01-09T00:00:00"/>
    <s v="SL108@tidalwaveautospa.com"/>
    <s v="Cory Cummings"/>
    <x v="0"/>
    <x v="0"/>
  </r>
  <r>
    <s v="Aaron Johnson"/>
    <s v="EXP-10010246"/>
    <n v="18.03"/>
    <d v="2023-12-28T00:00:00"/>
    <x v="0"/>
    <s v="Parts"/>
    <s v="quick connect socket"/>
    <m/>
    <m/>
    <m/>
    <m/>
    <m/>
    <m/>
    <m/>
    <m/>
    <m/>
    <m/>
    <m/>
    <m/>
    <m/>
    <m/>
    <m/>
    <m/>
    <m/>
    <m/>
    <m/>
    <m/>
    <m/>
    <d v="2024-01-09T00:00:00"/>
    <s v="SL108@tidalwaveautospa.com"/>
    <s v="Cory Cummings"/>
    <x v="0"/>
    <x v="0"/>
  </r>
  <r>
    <s v="Aaron Johnson"/>
    <s v="EXP-10010246"/>
    <n v="66.13"/>
    <d v="2023-12-28T00:00:00"/>
    <x v="1"/>
    <s v="Parts"/>
    <s v="Bolts and washers for tire shine fix"/>
    <m/>
    <m/>
    <m/>
    <m/>
    <m/>
    <m/>
    <m/>
    <m/>
    <m/>
    <m/>
    <m/>
    <m/>
    <m/>
    <m/>
    <m/>
    <m/>
    <m/>
    <m/>
    <m/>
    <m/>
    <m/>
    <d v="2024-01-09T00:00:00"/>
    <s v="SL108@tidalwaveautospa.com"/>
    <s v="Cory Cummings"/>
    <x v="0"/>
    <x v="0"/>
  </r>
  <r>
    <s v="Aaron Johnson"/>
    <s v="EXP-10010246"/>
    <n v="435.48"/>
    <d v="2024-01-01T00:00:00"/>
    <x v="4"/>
    <s v="Recruitment"/>
    <s v="Indeed Ad"/>
    <m/>
    <m/>
    <m/>
    <m/>
    <m/>
    <m/>
    <m/>
    <m/>
    <m/>
    <m/>
    <m/>
    <m/>
    <m/>
    <m/>
    <m/>
    <m/>
    <m/>
    <m/>
    <m/>
    <m/>
    <m/>
    <d v="2024-01-09T00:00:00"/>
    <s v="SL108@tidalwaveautospa.com"/>
    <s v="Cory Cummings"/>
    <x v="0"/>
    <x v="0"/>
  </r>
  <r>
    <s v="Aaron Johnson"/>
    <s v="EXP-10010247"/>
    <n v="12.1"/>
    <d v="2023-12-27T00:00:00"/>
    <x v="3"/>
    <s v="Vehicle Damage Claims"/>
    <s v="Fixed broken fog light cover"/>
    <m/>
    <m/>
    <m/>
    <m/>
    <m/>
    <m/>
    <m/>
    <m/>
    <m/>
    <m/>
    <m/>
    <m/>
    <m/>
    <m/>
    <m/>
    <m/>
    <m/>
    <m/>
    <m/>
    <m/>
    <m/>
    <d v="2024-01-09T00:00:00"/>
    <s v="SL108@tidalwaveautospa.com"/>
    <s v="Cory Cummings"/>
    <x v="0"/>
    <x v="0"/>
  </r>
  <r>
    <s v="Aaron Johnson"/>
    <s v="EXP-10010664"/>
    <n v="170.38"/>
    <d v="2024-01-02T00:00:00"/>
    <x v="0"/>
    <s v="Itemized"/>
    <s v="small parts organizer, bungees, clamps,degreaser, cleaner,TP"/>
    <n v="82.01"/>
    <s v="Small Tools"/>
    <s v="small parts organizer, bungees, clamps"/>
    <n v="63.47"/>
    <s v="Wash Maintenance"/>
    <s v="degreaser, cleaner"/>
    <n v="24.9"/>
    <s v="Office Supplies"/>
    <s v="TP"/>
    <m/>
    <m/>
    <m/>
    <m/>
    <m/>
    <m/>
    <m/>
    <m/>
    <m/>
    <m/>
    <m/>
    <m/>
    <d v="2024-01-22T00:00:00"/>
    <s v="SL108@tidalwaveautospa.com"/>
    <s v="Cory Cummings"/>
    <x v="0"/>
    <x v="0"/>
  </r>
  <r>
    <s v="Aaron Johnson"/>
    <s v="EXP-10010664"/>
    <n v="16.62"/>
    <d v="2024-01-02T00:00:00"/>
    <x v="1"/>
    <s v="Parts"/>
    <s v="Screws and corner braces"/>
    <m/>
    <m/>
    <m/>
    <m/>
    <m/>
    <m/>
    <m/>
    <m/>
    <m/>
    <m/>
    <m/>
    <m/>
    <m/>
    <m/>
    <m/>
    <m/>
    <m/>
    <m/>
    <m/>
    <m/>
    <m/>
    <d v="2024-01-22T00:00:00"/>
    <s v="SL108@tidalwaveautospa.com"/>
    <s v="Cory Cummings"/>
    <x v="0"/>
    <x v="0"/>
  </r>
  <r>
    <s v="Aaron Johnson"/>
    <s v="EXP-10010664"/>
    <n v="35.770000000000003"/>
    <d v="2024-01-05T00:00:00"/>
    <x v="0"/>
    <s v="Wash Maintenance"/>
    <s v="Vinegar"/>
    <m/>
    <m/>
    <m/>
    <m/>
    <m/>
    <m/>
    <m/>
    <m/>
    <m/>
    <m/>
    <m/>
    <m/>
    <m/>
    <m/>
    <m/>
    <m/>
    <m/>
    <m/>
    <m/>
    <m/>
    <m/>
    <d v="2024-01-22T00:00:00"/>
    <s v="SL108@tidalwaveautospa.com"/>
    <s v="Cory Cummings"/>
    <x v="0"/>
    <x v="0"/>
  </r>
  <r>
    <s v="Aaron Johnson"/>
    <s v="EXP-10010664"/>
    <n v="23.78"/>
    <d v="2024-01-12T00:00:00"/>
    <x v="0"/>
    <s v="Wash Maintenance"/>
    <s v="Vinegar"/>
    <m/>
    <m/>
    <m/>
    <m/>
    <m/>
    <m/>
    <m/>
    <m/>
    <m/>
    <m/>
    <m/>
    <m/>
    <m/>
    <m/>
    <m/>
    <m/>
    <m/>
    <m/>
    <m/>
    <m/>
    <m/>
    <d v="2024-01-22T00:00:00"/>
    <s v="SL108@tidalwaveautospa.com"/>
    <s v="Cory Cummings"/>
    <x v="0"/>
    <x v="0"/>
  </r>
  <r>
    <s v="Aaron Johnson"/>
    <s v="EXP-10010664"/>
    <n v="2.31"/>
    <d v="2024-01-14T00:00:00"/>
    <x v="0"/>
    <s v="Wash Maintenance"/>
    <s v="Pipe foam"/>
    <m/>
    <m/>
    <m/>
    <m/>
    <m/>
    <m/>
    <m/>
    <m/>
    <m/>
    <m/>
    <m/>
    <m/>
    <m/>
    <m/>
    <m/>
    <m/>
    <m/>
    <m/>
    <m/>
    <m/>
    <m/>
    <d v="2024-01-22T00:00:00"/>
    <s v="SL108@tidalwaveautospa.com"/>
    <s v="Cory Cummings"/>
    <x v="0"/>
    <x v="0"/>
  </r>
  <r>
    <s v="Aaron Johnson"/>
    <s v="EXP-10010664"/>
    <n v="23.13"/>
    <d v="2024-01-17T00:00:00"/>
    <x v="0"/>
    <s v="Wash Maintenance"/>
    <s v="CLR cleaner"/>
    <m/>
    <m/>
    <m/>
    <m/>
    <m/>
    <m/>
    <m/>
    <m/>
    <m/>
    <m/>
    <m/>
    <m/>
    <m/>
    <m/>
    <m/>
    <m/>
    <m/>
    <m/>
    <m/>
    <m/>
    <m/>
    <d v="2024-01-22T00:00:00"/>
    <s v="SL108@tidalwaveautospa.com"/>
    <s v="Cory Cummings"/>
    <x v="0"/>
    <x v="0"/>
  </r>
  <r>
    <s v="Aaron McVicker"/>
    <s v="EXP-10010374"/>
    <n v="19.23"/>
    <d v="2023-12-17T00:00:00"/>
    <x v="0"/>
    <s v="Wash Maintenance"/>
    <s v="Cleaning supplies"/>
    <m/>
    <m/>
    <m/>
    <m/>
    <m/>
    <m/>
    <m/>
    <m/>
    <m/>
    <m/>
    <m/>
    <m/>
    <m/>
    <m/>
    <m/>
    <m/>
    <m/>
    <m/>
    <m/>
    <m/>
    <m/>
    <d v="2024-01-10T00:00:00"/>
    <s v="SL364@tidalwaveautospa.com"/>
    <s v="Ricky Doyle"/>
    <x v="0"/>
    <x v="0"/>
  </r>
  <r>
    <s v="Aaron McVicker"/>
    <s v="EXP-10010374"/>
    <n v="44.21"/>
    <d v="2023-12-19T00:00:00"/>
    <x v="0"/>
    <s v="Wash Maintenance"/>
    <s v="Cleaning supplies"/>
    <m/>
    <m/>
    <m/>
    <m/>
    <m/>
    <m/>
    <m/>
    <m/>
    <m/>
    <m/>
    <m/>
    <m/>
    <m/>
    <m/>
    <m/>
    <m/>
    <m/>
    <m/>
    <m/>
    <m/>
    <m/>
    <d v="2024-01-10T00:00:00"/>
    <s v="SL364@tidalwaveautospa.com"/>
    <s v="Ricky Doyle"/>
    <x v="0"/>
    <x v="0"/>
  </r>
  <r>
    <s v="Aaron McVicker"/>
    <s v="EXP-10010374"/>
    <n v="31.82"/>
    <d v="2023-12-30T00:00:00"/>
    <x v="0"/>
    <s v="Safety Supplies"/>
    <s v="Fuel canister diesel"/>
    <m/>
    <m/>
    <m/>
    <m/>
    <m/>
    <m/>
    <m/>
    <m/>
    <m/>
    <m/>
    <m/>
    <m/>
    <m/>
    <m/>
    <m/>
    <m/>
    <m/>
    <m/>
    <m/>
    <m/>
    <m/>
    <d v="2024-01-10T00:00:00"/>
    <s v="SL364@tidalwaveautospa.com"/>
    <s v="Ricky Doyle"/>
    <x v="0"/>
    <x v="0"/>
  </r>
  <r>
    <s v="Aaron McVicker"/>
    <s v="EXP-10010374"/>
    <n v="2.1800000000000002"/>
    <d v="2023-12-30T00:00:00"/>
    <x v="0"/>
    <s v="Wash Maintenance"/>
    <s v="Funnel"/>
    <m/>
    <m/>
    <m/>
    <m/>
    <m/>
    <m/>
    <m/>
    <m/>
    <m/>
    <m/>
    <m/>
    <m/>
    <m/>
    <m/>
    <m/>
    <m/>
    <m/>
    <m/>
    <m/>
    <m/>
    <m/>
    <d v="2024-01-10T00:00:00"/>
    <s v="SL364@tidalwaveautospa.com"/>
    <s v="Ricky Doyle"/>
    <x v="0"/>
    <x v="0"/>
  </r>
  <r>
    <s v="Aaron McVicker"/>
    <s v="EXP-10010374"/>
    <n v="89.97"/>
    <d v="2023-12-30T00:00:00"/>
    <x v="0"/>
    <s v="Wash Maintenance"/>
    <s v="hydraulic fluid, grease"/>
    <m/>
    <m/>
    <m/>
    <m/>
    <m/>
    <m/>
    <m/>
    <m/>
    <m/>
    <m/>
    <m/>
    <m/>
    <m/>
    <m/>
    <m/>
    <m/>
    <m/>
    <m/>
    <m/>
    <m/>
    <m/>
    <d v="2024-01-10T00:00:00"/>
    <s v="SL364@tidalwaveautospa.com"/>
    <s v="Ricky Doyle"/>
    <x v="0"/>
    <x v="0"/>
  </r>
  <r>
    <s v="Aaron McVicker"/>
    <s v="EXP-10010374"/>
    <n v="75.13"/>
    <d v="2024-01-01T00:00:00"/>
    <x v="0"/>
    <s v="Wash Maintenance"/>
    <s v="grease, grease gun, antifreeze"/>
    <m/>
    <m/>
    <m/>
    <m/>
    <m/>
    <m/>
    <m/>
    <m/>
    <m/>
    <m/>
    <m/>
    <m/>
    <m/>
    <m/>
    <m/>
    <m/>
    <m/>
    <m/>
    <m/>
    <m/>
    <m/>
    <d v="2024-01-10T00:00:00"/>
    <s v="SL364@tidalwaveautospa.com"/>
    <s v="Ricky Doyle"/>
    <x v="0"/>
    <x v="0"/>
  </r>
  <r>
    <s v="Aaron McVicker"/>
    <s v="EXP-10010374"/>
    <n v="43.64"/>
    <d v="2024-01-05T00:00:00"/>
    <x v="0"/>
    <s v="Wash Maintenance"/>
    <s v="Dawn soap"/>
    <m/>
    <m/>
    <m/>
    <m/>
    <m/>
    <m/>
    <m/>
    <m/>
    <m/>
    <m/>
    <m/>
    <m/>
    <m/>
    <m/>
    <m/>
    <m/>
    <m/>
    <m/>
    <m/>
    <m/>
    <m/>
    <d v="2024-01-10T00:00:00"/>
    <s v="SL364@tidalwaveautospa.com"/>
    <s v="Ricky Doyle"/>
    <x v="0"/>
    <x v="0"/>
  </r>
  <r>
    <s v="Aaron McVicker"/>
    <s v="EXP-10010374"/>
    <n v="31.82"/>
    <d v="2024-01-07T00:00:00"/>
    <x v="0"/>
    <s v="Safety Supplies"/>
    <s v="Fuel can diesel"/>
    <m/>
    <m/>
    <m/>
    <m/>
    <m/>
    <m/>
    <m/>
    <m/>
    <m/>
    <m/>
    <m/>
    <m/>
    <m/>
    <m/>
    <m/>
    <m/>
    <m/>
    <m/>
    <m/>
    <m/>
    <m/>
    <d v="2024-01-10T00:00:00"/>
    <s v="SL364@tidalwaveautospa.com"/>
    <s v="Ricky Doyle"/>
    <x v="0"/>
    <x v="0"/>
  </r>
  <r>
    <s v="Abelardo Tamez"/>
    <s v="EXP-10009860"/>
    <n v="97.39"/>
    <d v="2023-12-06T00:00:00"/>
    <x v="5"/>
    <s v="Office Supplies"/>
    <s v="Christmas deco"/>
    <m/>
    <m/>
    <m/>
    <m/>
    <m/>
    <m/>
    <m/>
    <m/>
    <m/>
    <m/>
    <m/>
    <m/>
    <m/>
    <m/>
    <m/>
    <m/>
    <m/>
    <m/>
    <m/>
    <m/>
    <m/>
    <d v="2024-01-05T00:00:00"/>
    <s v="abelardo.tamez@tidalwaveautospa.com"/>
    <s v="Bruce Maxwell"/>
    <x v="0"/>
    <x v="0"/>
  </r>
  <r>
    <s v="Abelardo Tamez"/>
    <s v="EXP-10009860"/>
    <n v="142.87"/>
    <d v="2023-12-11T00:00:00"/>
    <x v="0"/>
    <s v="Equipment"/>
    <s v="Heaters for XPT/Load areas"/>
    <m/>
    <m/>
    <m/>
    <m/>
    <m/>
    <m/>
    <m/>
    <m/>
    <m/>
    <m/>
    <m/>
    <m/>
    <m/>
    <m/>
    <m/>
    <m/>
    <m/>
    <m/>
    <m/>
    <m/>
    <m/>
    <d v="2024-01-05T00:00:00"/>
    <s v="abelardo.tamez@tidalwaveautospa.com"/>
    <s v="Bruce Maxwell"/>
    <x v="0"/>
    <x v="0"/>
  </r>
  <r>
    <s v="Abelardo Tamez"/>
    <s v="EXP-10009860"/>
    <n v="158.54"/>
    <d v="2023-12-18T00:00:00"/>
    <x v="0"/>
    <s v="Wash Maintenance"/>
    <s v="Salt. Dawn soap. Detergent"/>
    <m/>
    <m/>
    <m/>
    <m/>
    <m/>
    <m/>
    <m/>
    <m/>
    <m/>
    <m/>
    <m/>
    <m/>
    <m/>
    <m/>
    <m/>
    <m/>
    <m/>
    <m/>
    <m/>
    <m/>
    <m/>
    <d v="2024-01-05T00:00:00"/>
    <s v="abelardo.tamez@tidalwaveautospa.com"/>
    <s v="Bruce Maxwell"/>
    <x v="0"/>
    <x v="0"/>
  </r>
  <r>
    <s v="Abelardo Tamez"/>
    <s v="EXP-10009860"/>
    <n v="286.41000000000003"/>
    <d v="2023-12-19T00:00:00"/>
    <x v="6"/>
    <s v="Wash Maintenance"/>
    <s v="Hydraulic and prep hoses"/>
    <m/>
    <m/>
    <m/>
    <m/>
    <m/>
    <m/>
    <m/>
    <m/>
    <m/>
    <m/>
    <m/>
    <m/>
    <m/>
    <m/>
    <m/>
    <m/>
    <m/>
    <m/>
    <m/>
    <m/>
    <m/>
    <d v="2024-01-05T00:00:00"/>
    <s v="abelardo.tamez@tidalwaveautospa.com"/>
    <s v="Bruce Maxwell"/>
    <x v="0"/>
    <x v="0"/>
  </r>
  <r>
    <s v="Abelardo Tamez"/>
    <s v="EXP-10010388"/>
    <n v="143.11000000000001"/>
    <d v="2023-10-19T00:00:00"/>
    <x v="0"/>
    <s v="Wash Maintenance"/>
    <s v="Dawn soap vinegar ckdsning supplies"/>
    <m/>
    <m/>
    <m/>
    <m/>
    <m/>
    <m/>
    <m/>
    <m/>
    <m/>
    <m/>
    <m/>
    <m/>
    <m/>
    <m/>
    <m/>
    <m/>
    <m/>
    <m/>
    <m/>
    <m/>
    <m/>
    <d v="2024-01-15T00:00:00"/>
    <s v="abelardo.tamez@tidalwaveautospa.com"/>
    <s v="Bruce Maxwell"/>
    <x v="0"/>
    <x v="0"/>
  </r>
  <r>
    <s v="Abelardo Tamez"/>
    <s v="EXP-10010388"/>
    <n v="134.76"/>
    <d v="2023-12-26T00:00:00"/>
    <x v="0"/>
    <s v="Wash Maintenance"/>
    <s v="Salt. Hoses. Fuel for backpack blower"/>
    <m/>
    <m/>
    <m/>
    <m/>
    <m/>
    <m/>
    <m/>
    <m/>
    <m/>
    <m/>
    <m/>
    <m/>
    <m/>
    <m/>
    <m/>
    <m/>
    <m/>
    <m/>
    <m/>
    <m/>
    <m/>
    <d v="2024-01-15T00:00:00"/>
    <s v="abelardo.tamez@tidalwaveautospa.com"/>
    <s v="Bruce Maxwell"/>
    <x v="0"/>
    <x v="0"/>
  </r>
  <r>
    <s v="Abelardo Tamez"/>
    <s v="EXP-10010686"/>
    <n v="45.01"/>
    <d v="2024-01-12T00:00:00"/>
    <x v="0"/>
    <s v="Office Supplies"/>
    <s v="Zip ties, bungee cords, ethernet cable"/>
    <m/>
    <m/>
    <m/>
    <m/>
    <m/>
    <m/>
    <m/>
    <m/>
    <m/>
    <m/>
    <m/>
    <m/>
    <m/>
    <m/>
    <m/>
    <m/>
    <m/>
    <m/>
    <m/>
    <m/>
    <m/>
    <d v="2024-01-25T00:00:00"/>
    <s v="abelardo.tamez@tidalwaveautospa.com"/>
    <s v="Bruce Maxwell"/>
    <x v="0"/>
    <x v="0"/>
  </r>
  <r>
    <s v="Abelardo Tamez"/>
    <s v="EXP-10010686"/>
    <n v="66.55"/>
    <d v="2024-01-15T00:00:00"/>
    <x v="0"/>
    <s v="Wash Maintenance"/>
    <s v="Tarp  diesel fuel can"/>
    <m/>
    <m/>
    <m/>
    <m/>
    <m/>
    <m/>
    <m/>
    <m/>
    <m/>
    <m/>
    <m/>
    <m/>
    <m/>
    <m/>
    <m/>
    <m/>
    <m/>
    <m/>
    <m/>
    <m/>
    <m/>
    <d v="2024-01-25T00:00:00"/>
    <s v="abelardo.tamez@tidalwaveautospa.com"/>
    <s v="Bruce Maxwell"/>
    <x v="0"/>
    <x v="0"/>
  </r>
  <r>
    <s v="Abelardo Tamez"/>
    <s v="EXP-10010686"/>
    <n v="464.39"/>
    <d v="2024-01-16T00:00:00"/>
    <x v="0"/>
    <s v="Equipment"/>
    <s v="Jet heater per Derek"/>
    <m/>
    <m/>
    <m/>
    <m/>
    <m/>
    <m/>
    <m/>
    <m/>
    <m/>
    <m/>
    <m/>
    <m/>
    <m/>
    <m/>
    <m/>
    <m/>
    <m/>
    <m/>
    <m/>
    <m/>
    <m/>
    <d v="2024-01-25T00:00:00"/>
    <s v="abelardo.tamez@tidalwaveautospa.com"/>
    <s v="Bruce Maxwell"/>
    <x v="0"/>
    <x v="0"/>
  </r>
  <r>
    <s v="Adam DeGroot"/>
    <s v="EXP-10010445"/>
    <n v="815.58"/>
    <d v="2023-12-20T00:00:00"/>
    <x v="2"/>
    <s v="Parts"/>
    <s v="vfd for buff wheel"/>
    <m/>
    <m/>
    <m/>
    <m/>
    <m/>
    <m/>
    <m/>
    <m/>
    <m/>
    <m/>
    <m/>
    <m/>
    <m/>
    <m/>
    <m/>
    <m/>
    <m/>
    <m/>
    <m/>
    <m/>
    <m/>
    <d v="2024-01-15T00:00:00"/>
    <s v="SL7@tidalwaveautospa.com"/>
    <s v="David Foster"/>
    <x v="0"/>
    <x v="0"/>
  </r>
  <r>
    <s v="Adam DeGroot"/>
    <s v="EXP-10010445"/>
    <n v="55.13"/>
    <d v="2023-12-20T00:00:00"/>
    <x v="0"/>
    <s v="Wash Maintenance"/>
    <s v="cleaning supplies"/>
    <m/>
    <m/>
    <m/>
    <m/>
    <m/>
    <m/>
    <m/>
    <m/>
    <m/>
    <m/>
    <m/>
    <m/>
    <m/>
    <m/>
    <m/>
    <m/>
    <m/>
    <m/>
    <m/>
    <m/>
    <m/>
    <d v="2024-01-15T00:00:00"/>
    <s v="SL7@tidalwaveautospa.com"/>
    <s v="David Foster"/>
    <x v="0"/>
    <x v="0"/>
  </r>
  <r>
    <s v="Adam DeGroot"/>
    <s v="EXP-10010445"/>
    <n v="14.26"/>
    <d v="2023-12-22T00:00:00"/>
    <x v="0"/>
    <s v="Office Supplies"/>
    <s v="water for lobby"/>
    <m/>
    <m/>
    <m/>
    <m/>
    <m/>
    <m/>
    <m/>
    <m/>
    <m/>
    <m/>
    <m/>
    <m/>
    <m/>
    <m/>
    <m/>
    <m/>
    <m/>
    <m/>
    <m/>
    <m/>
    <m/>
    <d v="2024-01-15T00:00:00"/>
    <s v="SL7@tidalwaveautospa.com"/>
    <s v="David Foster"/>
    <x v="0"/>
    <x v="0"/>
  </r>
  <r>
    <s v="Adam DeGroot"/>
    <s v="EXP-10010445"/>
    <n v="24.56"/>
    <d v="2023-12-23T00:00:00"/>
    <x v="0"/>
    <s v="Office Supplies"/>
    <s v="toilet paper and vinegar"/>
    <m/>
    <m/>
    <m/>
    <m/>
    <m/>
    <m/>
    <m/>
    <m/>
    <m/>
    <m/>
    <m/>
    <m/>
    <m/>
    <m/>
    <m/>
    <m/>
    <m/>
    <m/>
    <m/>
    <m/>
    <m/>
    <d v="2024-01-15T00:00:00"/>
    <s v="SL7@tidalwaveautospa.com"/>
    <s v="David Foster"/>
    <x v="0"/>
    <x v="0"/>
  </r>
  <r>
    <s v="Adam DeGroot"/>
    <s v="EXP-10010445"/>
    <n v="39.36"/>
    <d v="2023-12-27T00:00:00"/>
    <x v="0"/>
    <s v="Wash Maintenance"/>
    <s v="cleaning supplies and coffee for lobby"/>
    <m/>
    <m/>
    <m/>
    <m/>
    <m/>
    <m/>
    <m/>
    <m/>
    <m/>
    <m/>
    <m/>
    <m/>
    <m/>
    <m/>
    <m/>
    <m/>
    <m/>
    <m/>
    <m/>
    <m/>
    <m/>
    <d v="2024-01-15T00:00:00"/>
    <s v="SL7@tidalwaveautospa.com"/>
    <s v="David Foster"/>
    <x v="0"/>
    <x v="0"/>
  </r>
  <r>
    <s v="Adam DeGroot"/>
    <s v="EXP-10010445"/>
    <n v="14.26"/>
    <d v="2024-01-04T00:00:00"/>
    <x v="0"/>
    <s v="Office Supplies"/>
    <s v="water for lobby"/>
    <m/>
    <m/>
    <m/>
    <m/>
    <m/>
    <m/>
    <m/>
    <m/>
    <m/>
    <m/>
    <m/>
    <m/>
    <m/>
    <m/>
    <m/>
    <m/>
    <m/>
    <m/>
    <m/>
    <m/>
    <m/>
    <d v="2024-01-15T00:00:00"/>
    <s v="SL7@tidalwaveautospa.com"/>
    <s v="David Foster"/>
    <x v="0"/>
    <x v="0"/>
  </r>
  <r>
    <s v="Adam DeGroot"/>
    <s v="EXP-10010445"/>
    <n v="17.72"/>
    <d v="2024-01-04T00:00:00"/>
    <x v="0"/>
    <s v="Wash Maintenance"/>
    <s v="cleaning supplies and fitting"/>
    <m/>
    <m/>
    <m/>
    <m/>
    <m/>
    <m/>
    <m/>
    <m/>
    <m/>
    <m/>
    <m/>
    <m/>
    <m/>
    <m/>
    <m/>
    <m/>
    <m/>
    <m/>
    <m/>
    <m/>
    <m/>
    <d v="2024-01-15T00:00:00"/>
    <s v="SL7@tidalwaveautospa.com"/>
    <s v="David Foster"/>
    <x v="0"/>
    <x v="0"/>
  </r>
  <r>
    <s v="Adam DeGroot"/>
    <s v="EXP-10010705"/>
    <n v="67.790000000000006"/>
    <d v="2024-01-12T00:00:00"/>
    <x v="6"/>
    <s v="Wash Maintenance"/>
    <s v="cleaning supplies"/>
    <m/>
    <m/>
    <m/>
    <m/>
    <m/>
    <m/>
    <m/>
    <m/>
    <m/>
    <m/>
    <m/>
    <m/>
    <m/>
    <m/>
    <m/>
    <m/>
    <m/>
    <m/>
    <m/>
    <m/>
    <m/>
    <d v="2024-01-22T00:00:00"/>
    <s v="SL7@tidalwaveautospa.com"/>
    <s v="David Foster"/>
    <x v="0"/>
    <x v="0"/>
  </r>
  <r>
    <s v="Adam DeGroot"/>
    <s v="EXP-10010705"/>
    <n v="7.5"/>
    <d v="2024-01-17T00:00:00"/>
    <x v="7"/>
    <s v="Parts"/>
    <s v="tape for vacuum repairs"/>
    <m/>
    <m/>
    <m/>
    <m/>
    <m/>
    <m/>
    <m/>
    <m/>
    <m/>
    <m/>
    <m/>
    <m/>
    <m/>
    <m/>
    <m/>
    <m/>
    <m/>
    <m/>
    <m/>
    <m/>
    <m/>
    <d v="2024-01-22T00:00:00"/>
    <s v="SL7@tidalwaveautospa.com"/>
    <s v="David Foster"/>
    <x v="0"/>
    <x v="0"/>
  </r>
  <r>
    <s v="Adam Hicks"/>
    <s v="EXP-10010256"/>
    <n v="70.39"/>
    <d v="2023-12-17T00:00:00"/>
    <x v="0"/>
    <s v="Wash Maintenance"/>
    <s v="Dawn Degreaser and Vinegar for tunnel cleaning"/>
    <m/>
    <m/>
    <m/>
    <m/>
    <m/>
    <m/>
    <m/>
    <m/>
    <m/>
    <m/>
    <m/>
    <m/>
    <m/>
    <m/>
    <m/>
    <m/>
    <m/>
    <m/>
    <m/>
    <m/>
    <m/>
    <d v="2024-01-08T00:00:00"/>
    <s v="SL39@tidalwaveautospa.com"/>
    <s v="Michael Dodge"/>
    <x v="0"/>
    <x v="0"/>
  </r>
  <r>
    <s v="Adam Hicks"/>
    <s v="EXP-10010256"/>
    <n v="7.12"/>
    <d v="2023-12-17T00:00:00"/>
    <x v="0"/>
    <s v="Snacks"/>
    <s v="Bottles of water"/>
    <m/>
    <m/>
    <m/>
    <m/>
    <m/>
    <m/>
    <m/>
    <m/>
    <m/>
    <m/>
    <m/>
    <m/>
    <m/>
    <m/>
    <m/>
    <m/>
    <m/>
    <m/>
    <m/>
    <m/>
    <m/>
    <d v="2024-01-08T00:00:00"/>
    <s v="SL39@tidalwaveautospa.com"/>
    <s v="Michael Dodge"/>
    <x v="0"/>
    <x v="0"/>
  </r>
  <r>
    <s v="Adam Hicks"/>
    <s v="EXP-10010256"/>
    <n v="15.5"/>
    <d v="2023-12-17T00:00:00"/>
    <x v="0"/>
    <s v="Wash Maintenance"/>
    <s v="Cleaning supplies"/>
    <m/>
    <m/>
    <m/>
    <m/>
    <m/>
    <m/>
    <m/>
    <m/>
    <m/>
    <m/>
    <m/>
    <m/>
    <m/>
    <m/>
    <m/>
    <m/>
    <m/>
    <m/>
    <m/>
    <m/>
    <m/>
    <d v="2024-01-08T00:00:00"/>
    <s v="SL39@tidalwaveautospa.com"/>
    <s v="Michael Dodge"/>
    <x v="0"/>
    <x v="0"/>
  </r>
  <r>
    <s v="Adam Hicks"/>
    <s v="EXP-10010256"/>
    <n v="52.2"/>
    <d v="2023-12-27T00:00:00"/>
    <x v="0"/>
    <s v="Wash Maintenance"/>
    <s v="Laundry Detergent for washing towels"/>
    <m/>
    <m/>
    <m/>
    <m/>
    <m/>
    <m/>
    <m/>
    <m/>
    <m/>
    <m/>
    <m/>
    <m/>
    <m/>
    <m/>
    <m/>
    <m/>
    <m/>
    <m/>
    <m/>
    <m/>
    <m/>
    <d v="2024-01-08T00:00:00"/>
    <s v="SL39@tidalwaveautospa.com"/>
    <s v="Michael Dodge"/>
    <x v="0"/>
    <x v="0"/>
  </r>
  <r>
    <s v="Adam Hicks"/>
    <s v="EXP-10010651"/>
    <n v="193.39"/>
    <d v="2024-01-05T00:00:00"/>
    <x v="0"/>
    <s v="Wash Maintenance"/>
    <s v="Dawn &amp; Vinegar for tunnel cleaning windows &amp; walls"/>
    <m/>
    <m/>
    <m/>
    <m/>
    <m/>
    <m/>
    <m/>
    <m/>
    <m/>
    <m/>
    <m/>
    <m/>
    <m/>
    <m/>
    <m/>
    <m/>
    <m/>
    <m/>
    <m/>
    <m/>
    <m/>
    <d v="2024-01-24T00:00:00"/>
    <s v="SL39@tidalwaveautospa.com"/>
    <s v="Michael Dodge"/>
    <x v="0"/>
    <x v="0"/>
  </r>
  <r>
    <s v="Adam Hicks"/>
    <s v="EXP-10010651"/>
    <n v="27.25"/>
    <d v="2024-01-08T00:00:00"/>
    <x v="0"/>
    <s v="Wash Maintenance"/>
    <s v="laundry detergent to wash towels"/>
    <m/>
    <m/>
    <m/>
    <m/>
    <m/>
    <m/>
    <m/>
    <m/>
    <m/>
    <m/>
    <m/>
    <m/>
    <m/>
    <m/>
    <m/>
    <m/>
    <m/>
    <m/>
    <m/>
    <m/>
    <m/>
    <d v="2024-01-24T00:00:00"/>
    <s v="SL39@tidalwaveautospa.com"/>
    <s v="Michael Dodge"/>
    <x v="0"/>
    <x v="0"/>
  </r>
  <r>
    <s v="Adam Hicks"/>
    <s v="EXP-10010651"/>
    <n v="25.59"/>
    <d v="2024-01-09T00:00:00"/>
    <x v="0"/>
    <s v="Wash Maintenance"/>
    <s v="Grease gun and components to grease bearings"/>
    <m/>
    <m/>
    <m/>
    <m/>
    <m/>
    <m/>
    <m/>
    <m/>
    <m/>
    <m/>
    <m/>
    <m/>
    <m/>
    <m/>
    <m/>
    <m/>
    <m/>
    <m/>
    <m/>
    <m/>
    <m/>
    <d v="2024-01-24T00:00:00"/>
    <s v="SL39@tidalwaveautospa.com"/>
    <s v="Michael Dodge"/>
    <x v="0"/>
    <x v="0"/>
  </r>
  <r>
    <s v="Adam Hicks"/>
    <s v="EXP-10010651"/>
    <n v="4.26"/>
    <d v="2024-01-09T00:00:00"/>
    <x v="0"/>
    <s v="Safety Supplies"/>
    <s v="Disposable ear plugs to use loud grinder equipment to protect hearing"/>
    <m/>
    <m/>
    <m/>
    <m/>
    <m/>
    <m/>
    <m/>
    <m/>
    <m/>
    <m/>
    <m/>
    <m/>
    <m/>
    <m/>
    <m/>
    <m/>
    <m/>
    <m/>
    <m/>
    <m/>
    <m/>
    <d v="2024-01-24T00:00:00"/>
    <s v="SL39@tidalwaveautospa.com"/>
    <s v="Michael Dodge"/>
    <x v="0"/>
    <x v="0"/>
  </r>
  <r>
    <s v="Adam Hicks"/>
    <s v="EXP-10010651"/>
    <n v="77.95"/>
    <d v="2024-01-09T00:00:00"/>
    <x v="0"/>
    <s v="Wash Maintenance"/>
    <s v="Scrotch brights pads - magic erasers - grease tubes"/>
    <m/>
    <m/>
    <m/>
    <m/>
    <m/>
    <m/>
    <m/>
    <m/>
    <m/>
    <m/>
    <m/>
    <m/>
    <m/>
    <m/>
    <m/>
    <m/>
    <m/>
    <m/>
    <m/>
    <m/>
    <m/>
    <d v="2024-01-24T00:00:00"/>
    <s v="SL39@tidalwaveautospa.com"/>
    <s v="Michael Dodge"/>
    <x v="0"/>
    <x v="0"/>
  </r>
  <r>
    <s v="Adam Hicks"/>
    <s v="EXP-10010651"/>
    <n v="83.27"/>
    <d v="2024-01-09T00:00:00"/>
    <x v="7"/>
    <s v="Parts"/>
    <s v="Replacement hydraulic hose made to fix busted hose"/>
    <m/>
    <m/>
    <m/>
    <m/>
    <m/>
    <m/>
    <m/>
    <m/>
    <m/>
    <m/>
    <m/>
    <m/>
    <m/>
    <m/>
    <m/>
    <m/>
    <m/>
    <m/>
    <m/>
    <m/>
    <m/>
    <d v="2024-01-24T00:00:00"/>
    <s v="SL39@tidalwaveautospa.com"/>
    <s v="Michael Dodge"/>
    <x v="0"/>
    <x v="0"/>
  </r>
  <r>
    <s v="Adam Hicks"/>
    <s v="EXP-10010651"/>
    <n v="99.09"/>
    <d v="2024-01-09T00:00:00"/>
    <x v="0"/>
    <s v="Wash Maintenance"/>
    <s v="7 oil filters to change power packs oil filters"/>
    <m/>
    <m/>
    <m/>
    <m/>
    <m/>
    <m/>
    <m/>
    <m/>
    <m/>
    <m/>
    <m/>
    <m/>
    <m/>
    <m/>
    <m/>
    <m/>
    <m/>
    <m/>
    <m/>
    <m/>
    <m/>
    <d v="2024-01-24T00:00:00"/>
    <s v="SL39@tidalwaveautospa.com"/>
    <s v="Michael Dodge"/>
    <x v="0"/>
    <x v="0"/>
  </r>
  <r>
    <s v="Adam Hicks"/>
    <s v="EXP-10010651"/>
    <n v="57.57"/>
    <d v="2024-01-12T00:00:00"/>
    <x v="0"/>
    <s v="Wash Maintenance"/>
    <s v="PB Blaster &amp; Anti-Sieze - Hex wrench set"/>
    <m/>
    <m/>
    <m/>
    <m/>
    <m/>
    <m/>
    <m/>
    <m/>
    <m/>
    <m/>
    <m/>
    <m/>
    <m/>
    <m/>
    <m/>
    <m/>
    <m/>
    <m/>
    <m/>
    <m/>
    <m/>
    <d v="2024-01-24T00:00:00"/>
    <s v="SL39@tidalwaveautospa.com"/>
    <s v="Michael Dodge"/>
    <x v="0"/>
    <x v="0"/>
  </r>
  <r>
    <s v="Adam Hicks"/>
    <s v="EXP-10010651"/>
    <n v="181.42"/>
    <d v="2024-01-13T00:00:00"/>
    <x v="0"/>
    <s v="Equipment"/>
    <s v="4 electric space heaters"/>
    <m/>
    <m/>
    <m/>
    <m/>
    <m/>
    <m/>
    <m/>
    <m/>
    <m/>
    <m/>
    <m/>
    <m/>
    <m/>
    <m/>
    <m/>
    <m/>
    <m/>
    <m/>
    <m/>
    <m/>
    <m/>
    <d v="2024-01-24T00:00:00"/>
    <s v="SL39@tidalwaveautospa.com"/>
    <s v="Michael Dodge"/>
    <x v="0"/>
    <x v="0"/>
  </r>
  <r>
    <s v="Adam Hicks"/>
    <s v="EXP-10010651"/>
    <n v="240.02"/>
    <d v="2024-01-15T00:00:00"/>
    <x v="0"/>
    <s v="Wash Maintenance"/>
    <s v="Steel wool-6 bags of ice melt - Dawn &amp; Vinegar for tunnel cleaning"/>
    <m/>
    <m/>
    <m/>
    <m/>
    <m/>
    <m/>
    <m/>
    <m/>
    <m/>
    <m/>
    <m/>
    <m/>
    <m/>
    <m/>
    <m/>
    <m/>
    <m/>
    <m/>
    <m/>
    <m/>
    <m/>
    <d v="2024-01-24T00:00:00"/>
    <s v="SL39@tidalwaveautospa.com"/>
    <s v="Michael Dodge"/>
    <x v="0"/>
    <x v="0"/>
  </r>
  <r>
    <s v="Adam Hicks"/>
    <s v="EXP-10010651"/>
    <n v="108.85"/>
    <d v="2024-01-15T00:00:00"/>
    <x v="0"/>
    <s v="Small Tools"/>
    <s v="10 pc large impact quick connect"/>
    <m/>
    <m/>
    <m/>
    <m/>
    <m/>
    <m/>
    <m/>
    <m/>
    <m/>
    <m/>
    <m/>
    <m/>
    <m/>
    <m/>
    <m/>
    <m/>
    <m/>
    <m/>
    <m/>
    <m/>
    <m/>
    <d v="2024-01-24T00:00:00"/>
    <s v="SL39@tidalwaveautospa.com"/>
    <s v="Michael Dodge"/>
    <x v="0"/>
    <x v="0"/>
  </r>
  <r>
    <s v="Adam Hicks"/>
    <s v="EXP-10010651"/>
    <n v="22.38"/>
    <d v="2024-01-17T00:00:00"/>
    <x v="0"/>
    <s v="Wash Maintenance"/>
    <s v="bottles of PB blaster for on site replacement of bearings"/>
    <m/>
    <m/>
    <m/>
    <m/>
    <m/>
    <m/>
    <m/>
    <m/>
    <m/>
    <m/>
    <m/>
    <m/>
    <m/>
    <m/>
    <m/>
    <m/>
    <m/>
    <m/>
    <m/>
    <m/>
    <m/>
    <d v="2024-01-24T00:00:00"/>
    <s v="SL39@tidalwaveautospa.com"/>
    <s v="Michael Dodge"/>
    <x v="0"/>
    <x v="0"/>
  </r>
  <r>
    <s v="Al Kondry"/>
    <s v="EXP-10010063"/>
    <n v="21.68"/>
    <d v="2023-12-18T00:00:00"/>
    <x v="0"/>
    <s v="Wash Maintenance"/>
    <s v="Oil"/>
    <m/>
    <m/>
    <m/>
    <m/>
    <m/>
    <m/>
    <m/>
    <m/>
    <m/>
    <m/>
    <m/>
    <m/>
    <m/>
    <m/>
    <m/>
    <m/>
    <m/>
    <m/>
    <m/>
    <m/>
    <m/>
    <d v="2024-01-25T00:00:00"/>
    <s v="SL212@tidalwaveautospa.com"/>
    <s v="Michael Donnelly"/>
    <x v="0"/>
    <x v="0"/>
  </r>
  <r>
    <s v="Al Kondry"/>
    <s v="EXP-10010063"/>
    <n v="74.91"/>
    <d v="2023-12-19T00:00:00"/>
    <x v="0"/>
    <s v="Itemized"/>
    <s v="ink,ball valve, coupler,"/>
    <n v="39.99"/>
    <s v="Office Supplies"/>
    <s v="ink"/>
    <n v="34.919999999999995"/>
    <s v="Parts"/>
    <s v="ball valve, coupler"/>
    <m/>
    <m/>
    <m/>
    <m/>
    <m/>
    <m/>
    <m/>
    <m/>
    <m/>
    <m/>
    <m/>
    <m/>
    <m/>
    <m/>
    <m/>
    <d v="2024-01-25T00:00:00"/>
    <s v="SL212@tidalwaveautospa.com"/>
    <s v="Michael Donnelly"/>
    <x v="0"/>
    <x v="0"/>
  </r>
  <r>
    <s v="Al Kondry"/>
    <s v="EXP-10010063"/>
    <n v="12.81"/>
    <d v="2023-12-26T00:00:00"/>
    <x v="8"/>
    <s v="Snacks"/>
    <s v="water"/>
    <m/>
    <m/>
    <m/>
    <m/>
    <m/>
    <m/>
    <m/>
    <m/>
    <m/>
    <m/>
    <m/>
    <m/>
    <m/>
    <m/>
    <m/>
    <m/>
    <m/>
    <m/>
    <m/>
    <m/>
    <m/>
    <d v="2024-01-25T00:00:00"/>
    <s v="SL212@tidalwaveautospa.com"/>
    <s v="Michael Donnelly"/>
    <x v="0"/>
    <x v="0"/>
  </r>
  <r>
    <s v="Al Kondry"/>
    <s v="EXP-10010063"/>
    <n v="131.38999999999999"/>
    <d v="2023-12-26T00:00:00"/>
    <x v="0"/>
    <s v="Wash Maintenance"/>
    <s v="salt"/>
    <m/>
    <m/>
    <m/>
    <m/>
    <m/>
    <m/>
    <m/>
    <m/>
    <m/>
    <m/>
    <m/>
    <m/>
    <m/>
    <m/>
    <m/>
    <m/>
    <m/>
    <m/>
    <m/>
    <m/>
    <m/>
    <d v="2024-01-25T00:00:00"/>
    <s v="SL212@tidalwaveautospa.com"/>
    <s v="Michael Donnelly"/>
    <x v="0"/>
    <x v="0"/>
  </r>
  <r>
    <s v="Al Kondry"/>
    <s v="EXP-10010063"/>
    <n v="287.08"/>
    <d v="2024-01-10T00:00:00"/>
    <x v="0"/>
    <s v="Wash Maintenance"/>
    <s v="Snow removal needs"/>
    <m/>
    <m/>
    <m/>
    <m/>
    <m/>
    <m/>
    <m/>
    <m/>
    <m/>
    <m/>
    <m/>
    <m/>
    <m/>
    <m/>
    <m/>
    <m/>
    <m/>
    <m/>
    <m/>
    <m/>
    <m/>
    <d v="2024-01-25T00:00:00"/>
    <s v="SL212@tidalwaveautospa.com"/>
    <s v="Michael Donnelly"/>
    <x v="0"/>
    <x v="0"/>
  </r>
  <r>
    <s v="Al Kondry"/>
    <s v="EXP-10010063"/>
    <n v="300.19"/>
    <d v="2024-01-11T00:00:00"/>
    <x v="0"/>
    <s v="Wash Maintenance"/>
    <s v="Salt, cord, shovel"/>
    <m/>
    <m/>
    <m/>
    <m/>
    <m/>
    <m/>
    <m/>
    <m/>
    <m/>
    <m/>
    <m/>
    <m/>
    <m/>
    <m/>
    <m/>
    <m/>
    <m/>
    <m/>
    <m/>
    <m/>
    <m/>
    <d v="2024-01-25T00:00:00"/>
    <s v="SL212@tidalwaveautospa.com"/>
    <s v="Michael Donnelly"/>
    <x v="0"/>
    <x v="0"/>
  </r>
  <r>
    <s v="Al Kondry"/>
    <s v="EXP-10010063"/>
    <n v="43.83"/>
    <d v="2024-01-14T00:00:00"/>
    <x v="0"/>
    <s v="Fuel"/>
    <s v="kerosene"/>
    <m/>
    <m/>
    <m/>
    <m/>
    <m/>
    <m/>
    <m/>
    <m/>
    <m/>
    <m/>
    <m/>
    <m/>
    <m/>
    <m/>
    <m/>
    <m/>
    <m/>
    <m/>
    <m/>
    <m/>
    <m/>
    <d v="2024-01-25T00:00:00"/>
    <s v="SL212@tidalwaveautospa.com"/>
    <s v="Michael Donnelly"/>
    <x v="0"/>
    <x v="0"/>
  </r>
  <r>
    <s v="Al Kondry"/>
    <s v="EXP-10010063"/>
    <n v="54.79"/>
    <d v="2024-01-14T00:00:00"/>
    <x v="0"/>
    <s v="Wash Maintenance"/>
    <s v="Cord"/>
    <m/>
    <m/>
    <m/>
    <m/>
    <m/>
    <m/>
    <m/>
    <m/>
    <m/>
    <m/>
    <m/>
    <m/>
    <m/>
    <m/>
    <m/>
    <m/>
    <m/>
    <m/>
    <m/>
    <m/>
    <m/>
    <d v="2024-01-25T00:00:00"/>
    <s v="SL212@tidalwaveautospa.com"/>
    <s v="Michael Donnelly"/>
    <x v="0"/>
    <x v="0"/>
  </r>
  <r>
    <s v="Al Kondry"/>
    <s v="EXP-10010063"/>
    <n v="14.67"/>
    <d v="2024-01-17T00:00:00"/>
    <x v="9"/>
    <s v="Snacks"/>
    <s v="Water"/>
    <m/>
    <m/>
    <m/>
    <m/>
    <m/>
    <m/>
    <m/>
    <m/>
    <m/>
    <m/>
    <m/>
    <m/>
    <m/>
    <m/>
    <m/>
    <m/>
    <m/>
    <m/>
    <m/>
    <m/>
    <m/>
    <d v="2024-01-25T00:00:00"/>
    <s v="SL212@tidalwaveautospa.com"/>
    <s v="Michael Donnelly"/>
    <x v="0"/>
    <x v="0"/>
  </r>
  <r>
    <s v="Amanda Thompson"/>
    <s v="EXP-10010048"/>
    <n v="322.92"/>
    <d v="2023-11-15T00:00:00"/>
    <x v="10"/>
    <s v="Office Supplies"/>
    <s v="Christmas &amp; Tree Storage"/>
    <m/>
    <m/>
    <m/>
    <m/>
    <m/>
    <m/>
    <m/>
    <m/>
    <m/>
    <m/>
    <m/>
    <m/>
    <m/>
    <m/>
    <m/>
    <m/>
    <m/>
    <m/>
    <m/>
    <m/>
    <m/>
    <d v="2024-01-11T00:00:00"/>
    <s v="amanda.thompson@tidalwaveautospa.com"/>
    <s v="Christopher George"/>
    <x v="0"/>
    <x v="0"/>
  </r>
  <r>
    <s v="Amanda Thompson"/>
    <s v="EXP-10010048"/>
    <n v="408.08"/>
    <d v="2023-11-16T00:00:00"/>
    <x v="10"/>
    <s v="Office Supplies"/>
    <s v="Christmas Supplies DEPT"/>
    <m/>
    <m/>
    <m/>
    <m/>
    <m/>
    <m/>
    <m/>
    <m/>
    <m/>
    <m/>
    <m/>
    <m/>
    <m/>
    <m/>
    <m/>
    <m/>
    <m/>
    <m/>
    <m/>
    <m/>
    <m/>
    <d v="2024-01-11T00:00:00"/>
    <s v="amanda.thompson@tidalwaveautospa.com"/>
    <s v="Christopher George"/>
    <x v="0"/>
    <x v="0"/>
  </r>
  <r>
    <s v="Amanda Thompson"/>
    <s v="EXP-10010048"/>
    <n v="50.94"/>
    <d v="2023-11-20T00:00:00"/>
    <x v="10"/>
    <s v="Snacks"/>
    <s v="Food Items needed for Building"/>
    <m/>
    <m/>
    <m/>
    <m/>
    <m/>
    <m/>
    <m/>
    <m/>
    <m/>
    <m/>
    <m/>
    <m/>
    <m/>
    <m/>
    <m/>
    <m/>
    <m/>
    <m/>
    <m/>
    <m/>
    <m/>
    <d v="2024-01-11T00:00:00"/>
    <s v="amanda.thompson@tidalwaveautospa.com"/>
    <s v="Christopher George"/>
    <x v="0"/>
    <x v="0"/>
  </r>
  <r>
    <s v="Amanda Thompson"/>
    <s v="EXP-10010048"/>
    <n v="23.71"/>
    <d v="2023-12-01T00:00:00"/>
    <x v="10"/>
    <s v="Office Supplies"/>
    <s v="Office Supplies"/>
    <m/>
    <m/>
    <m/>
    <m/>
    <m/>
    <m/>
    <m/>
    <m/>
    <m/>
    <m/>
    <m/>
    <m/>
    <m/>
    <m/>
    <m/>
    <m/>
    <m/>
    <m/>
    <m/>
    <m/>
    <m/>
    <d v="2024-01-11T00:00:00"/>
    <s v="amanda.thompson@tidalwaveautospa.com"/>
    <s v="Christopher George"/>
    <x v="0"/>
    <x v="0"/>
  </r>
  <r>
    <s v="Amanda Thompson"/>
    <s v="EXP-10010048"/>
    <n v="306.79000000000002"/>
    <d v="2023-12-05T00:00:00"/>
    <x v="10"/>
    <s v="Employee Incentives - Other"/>
    <s v="December Birthdays"/>
    <m/>
    <m/>
    <m/>
    <m/>
    <m/>
    <m/>
    <m/>
    <m/>
    <m/>
    <m/>
    <m/>
    <m/>
    <m/>
    <m/>
    <m/>
    <m/>
    <m/>
    <m/>
    <m/>
    <m/>
    <m/>
    <d v="2024-01-11T00:00:00"/>
    <s v="amanda.thompson@tidalwaveautospa.com"/>
    <s v="Christopher George"/>
    <x v="0"/>
    <x v="0"/>
  </r>
  <r>
    <s v="Amanda Thompson"/>
    <s v="EXP-10010048"/>
    <n v="50.11"/>
    <d v="2023-12-06T00:00:00"/>
    <x v="10"/>
    <s v="Office Supplies"/>
    <s v="Office Materials"/>
    <m/>
    <m/>
    <m/>
    <m/>
    <m/>
    <m/>
    <m/>
    <m/>
    <m/>
    <m/>
    <m/>
    <m/>
    <m/>
    <m/>
    <m/>
    <m/>
    <m/>
    <m/>
    <m/>
    <m/>
    <m/>
    <d v="2024-01-11T00:00:00"/>
    <s v="amanda.thompson@tidalwaveautospa.com"/>
    <s v="Christopher George"/>
    <x v="0"/>
    <x v="0"/>
  </r>
  <r>
    <s v="Amanda Thompson"/>
    <s v="EXP-10010048"/>
    <n v="116.32"/>
    <d v="2023-12-07T00:00:00"/>
    <x v="10"/>
    <s v="Office Supplies"/>
    <s v="Bathroom(s) Supplies"/>
    <m/>
    <m/>
    <m/>
    <m/>
    <m/>
    <m/>
    <m/>
    <m/>
    <m/>
    <m/>
    <m/>
    <m/>
    <m/>
    <m/>
    <m/>
    <m/>
    <m/>
    <m/>
    <m/>
    <m/>
    <m/>
    <d v="2024-01-11T00:00:00"/>
    <s v="amanda.thompson@tidalwaveautospa.com"/>
    <s v="Christopher George"/>
    <x v="0"/>
    <x v="0"/>
  </r>
  <r>
    <s v="Amanda Thompson"/>
    <s v="EXP-10010048"/>
    <n v="12.92"/>
    <d v="2023-12-08T00:00:00"/>
    <x v="10"/>
    <s v="Office Supplies"/>
    <s v="Paper Supplies"/>
    <m/>
    <m/>
    <m/>
    <m/>
    <m/>
    <m/>
    <m/>
    <m/>
    <m/>
    <m/>
    <m/>
    <m/>
    <m/>
    <m/>
    <m/>
    <m/>
    <m/>
    <m/>
    <m/>
    <m/>
    <m/>
    <d v="2024-01-11T00:00:00"/>
    <s v="amanda.thompson@tidalwaveautospa.com"/>
    <s v="Christopher George"/>
    <x v="0"/>
    <x v="0"/>
  </r>
  <r>
    <s v="Amanda Thompson"/>
    <s v="EXP-10010048"/>
    <n v="388.78"/>
    <d v="2023-12-21T00:00:00"/>
    <x v="11"/>
    <s v="Computer"/>
    <s v="Wireless Headset Trials"/>
    <m/>
    <m/>
    <m/>
    <m/>
    <m/>
    <m/>
    <m/>
    <m/>
    <m/>
    <m/>
    <m/>
    <m/>
    <m/>
    <m/>
    <m/>
    <m/>
    <m/>
    <m/>
    <m/>
    <m/>
    <m/>
    <d v="2024-01-11T00:00:00"/>
    <s v="amanda.thompson@tidalwaveautospa.com"/>
    <s v="Christopher George"/>
    <x v="0"/>
    <x v="0"/>
  </r>
  <r>
    <s v="Amanda Thompson"/>
    <s v="EXP-10010048"/>
    <n v="987.29"/>
    <d v="2023-12-21T00:00:00"/>
    <x v="11"/>
    <s v="Computer"/>
    <s v="TV's"/>
    <m/>
    <m/>
    <m/>
    <m/>
    <m/>
    <m/>
    <m/>
    <m/>
    <m/>
    <m/>
    <m/>
    <m/>
    <m/>
    <m/>
    <m/>
    <m/>
    <m/>
    <m/>
    <m/>
    <m/>
    <m/>
    <d v="2024-01-11T00:00:00"/>
    <s v="amanda.thompson@tidalwaveautospa.com"/>
    <s v="Christopher George"/>
    <x v="0"/>
    <x v="0"/>
  </r>
  <r>
    <s v="Andre Waters"/>
    <s v="EXP-10010547"/>
    <n v="32.68"/>
    <d v="2023-12-01T00:00:00"/>
    <x v="0"/>
    <s v="Wash Maintenance"/>
    <s v="aluminium brightener"/>
    <m/>
    <m/>
    <m/>
    <m/>
    <m/>
    <m/>
    <m/>
    <m/>
    <m/>
    <m/>
    <m/>
    <m/>
    <m/>
    <m/>
    <m/>
    <m/>
    <m/>
    <m/>
    <m/>
    <m/>
    <m/>
    <d v="2024-01-18T00:00:00"/>
    <s v=""/>
    <s v=""/>
    <x v="0"/>
    <x v="0"/>
  </r>
  <r>
    <s v="Andre Waters"/>
    <s v="EXP-10010547"/>
    <n v="21.78"/>
    <d v="2023-12-01T00:00:00"/>
    <x v="0"/>
    <s v="Parts"/>
    <s v="threaded rod"/>
    <m/>
    <m/>
    <m/>
    <m/>
    <m/>
    <m/>
    <m/>
    <m/>
    <m/>
    <m/>
    <m/>
    <m/>
    <m/>
    <m/>
    <m/>
    <m/>
    <m/>
    <m/>
    <m/>
    <m/>
    <m/>
    <d v="2024-01-18T00:00:00"/>
    <s v=""/>
    <s v=""/>
    <x v="0"/>
    <x v="0"/>
  </r>
  <r>
    <s v="Andre Waters"/>
    <s v="EXP-10010547"/>
    <n v="29.21"/>
    <d v="2023-12-08T00:00:00"/>
    <x v="0"/>
    <s v="Snacks"/>
    <s v="Water"/>
    <m/>
    <m/>
    <m/>
    <m/>
    <m/>
    <m/>
    <m/>
    <m/>
    <m/>
    <m/>
    <m/>
    <m/>
    <m/>
    <m/>
    <m/>
    <m/>
    <m/>
    <m/>
    <m/>
    <m/>
    <m/>
    <d v="2024-01-18T00:00:00"/>
    <s v=""/>
    <s v=""/>
    <x v="0"/>
    <x v="0"/>
  </r>
  <r>
    <s v="Andre Waters"/>
    <s v="EXP-10010547"/>
    <n v="65.14"/>
    <d v="2023-12-10T00:00:00"/>
    <x v="0"/>
    <s v="Fuel"/>
    <s v="propane exchange"/>
    <m/>
    <m/>
    <m/>
    <m/>
    <m/>
    <m/>
    <m/>
    <m/>
    <m/>
    <m/>
    <m/>
    <m/>
    <m/>
    <m/>
    <m/>
    <m/>
    <m/>
    <m/>
    <m/>
    <m/>
    <m/>
    <d v="2024-01-18T00:00:00"/>
    <s v=""/>
    <s v=""/>
    <x v="0"/>
    <x v="0"/>
  </r>
  <r>
    <s v="Andre Waters"/>
    <s v="EXP-10010547"/>
    <n v="190.21"/>
    <d v="2023-12-26T00:00:00"/>
    <x v="0"/>
    <s v="Wash Maintenance"/>
    <s v="softener pellets"/>
    <m/>
    <m/>
    <m/>
    <m/>
    <m/>
    <m/>
    <m/>
    <m/>
    <m/>
    <m/>
    <m/>
    <m/>
    <m/>
    <m/>
    <m/>
    <m/>
    <m/>
    <m/>
    <m/>
    <m/>
    <m/>
    <d v="2024-01-18T00:00:00"/>
    <s v=""/>
    <s v=""/>
    <x v="0"/>
    <x v="0"/>
  </r>
  <r>
    <s v="Andre Waters"/>
    <s v="EXP-10010547"/>
    <n v="139.43"/>
    <d v="2023-12-29T00:00:00"/>
    <x v="0"/>
    <s v="Wash Maintenance"/>
    <s v="cleaning supplies"/>
    <m/>
    <m/>
    <m/>
    <m/>
    <m/>
    <m/>
    <m/>
    <m/>
    <m/>
    <m/>
    <m/>
    <m/>
    <m/>
    <m/>
    <m/>
    <m/>
    <m/>
    <m/>
    <m/>
    <m/>
    <m/>
    <d v="2024-01-18T00:00:00"/>
    <s v=""/>
    <s v=""/>
    <x v="0"/>
    <x v="0"/>
  </r>
  <r>
    <s v="Andre Waters"/>
    <s v="EXP-10010547"/>
    <n v="41.81"/>
    <d v="2023-12-29T00:00:00"/>
    <x v="0"/>
    <s v="Wash Maintenance"/>
    <s v="chlorine tabs"/>
    <m/>
    <m/>
    <m/>
    <m/>
    <m/>
    <m/>
    <m/>
    <m/>
    <m/>
    <m/>
    <m/>
    <m/>
    <m/>
    <m/>
    <m/>
    <m/>
    <m/>
    <m/>
    <m/>
    <m/>
    <m/>
    <d v="2024-01-18T00:00:00"/>
    <s v=""/>
    <s v=""/>
    <x v="0"/>
    <x v="0"/>
  </r>
  <r>
    <s v="Andre Waters"/>
    <s v="EXP-10010547"/>
    <n v="71.94"/>
    <d v="2023-12-29T00:00:00"/>
    <x v="0"/>
    <s v="Fuel"/>
    <s v="Propane"/>
    <m/>
    <m/>
    <m/>
    <m/>
    <m/>
    <m/>
    <m/>
    <m/>
    <m/>
    <m/>
    <m/>
    <m/>
    <m/>
    <m/>
    <m/>
    <m/>
    <m/>
    <m/>
    <m/>
    <m/>
    <m/>
    <d v="2024-01-18T00:00:00"/>
    <s v=""/>
    <s v=""/>
    <x v="0"/>
    <x v="0"/>
  </r>
  <r>
    <s v="Andre Waters"/>
    <s v="EXP-10010547"/>
    <n v="32.24"/>
    <d v="2023-12-30T00:00:00"/>
    <x v="0"/>
    <s v="Office Supplies"/>
    <s v="swiffer, mats"/>
    <m/>
    <m/>
    <m/>
    <m/>
    <m/>
    <m/>
    <m/>
    <m/>
    <m/>
    <m/>
    <m/>
    <m/>
    <m/>
    <m/>
    <m/>
    <m/>
    <m/>
    <m/>
    <m/>
    <m/>
    <m/>
    <d v="2024-01-18T00:00:00"/>
    <s v=""/>
    <s v=""/>
    <x v="0"/>
    <x v="0"/>
  </r>
  <r>
    <s v="Andrew Strevel"/>
    <s v="EXP-10009112"/>
    <n v="506.95"/>
    <d v="2023-11-01T00:00:00"/>
    <x v="11"/>
    <s v="Office Supplies"/>
    <s v="Gift cars for Covington interim"/>
    <m/>
    <m/>
    <m/>
    <m/>
    <m/>
    <m/>
    <m/>
    <m/>
    <m/>
    <m/>
    <m/>
    <m/>
    <m/>
    <m/>
    <m/>
    <m/>
    <m/>
    <m/>
    <m/>
    <m/>
    <m/>
    <d v="2024-01-15T00:00:00"/>
    <s v="andrew.strevel@tidalwaveautospa.com"/>
    <s v="Bruce Maxwell"/>
    <x v="0"/>
    <x v="0"/>
  </r>
  <r>
    <s v="Andrew Strevel"/>
    <s v="EXP-10009112"/>
    <n v="264.93"/>
    <d v="2023-11-03T00:00:00"/>
    <x v="11"/>
    <s v="Parts"/>
    <s v="Pressure wash hose. Pvc. Bushings"/>
    <m/>
    <m/>
    <m/>
    <m/>
    <m/>
    <m/>
    <m/>
    <m/>
    <m/>
    <m/>
    <m/>
    <m/>
    <m/>
    <m/>
    <m/>
    <m/>
    <m/>
    <m/>
    <m/>
    <m/>
    <m/>
    <d v="2024-01-15T00:00:00"/>
    <s v="andrew.strevel@tidalwaveautospa.com"/>
    <s v="Bruce Maxwell"/>
    <x v="0"/>
    <x v="0"/>
  </r>
  <r>
    <s v="Andrew Strevel"/>
    <s v="EXP-10009112"/>
    <n v="1009.41"/>
    <d v="2023-11-17T00:00:00"/>
    <x v="11"/>
    <s v="Small Tools"/>
    <s v="Tools for my work vehicle"/>
    <m/>
    <m/>
    <m/>
    <m/>
    <m/>
    <m/>
    <m/>
    <m/>
    <m/>
    <m/>
    <m/>
    <m/>
    <m/>
    <m/>
    <m/>
    <m/>
    <m/>
    <m/>
    <m/>
    <m/>
    <m/>
    <d v="2024-01-15T00:00:00"/>
    <s v="andrew.strevel@tidalwaveautospa.com"/>
    <s v="Bruce Maxwell"/>
    <x v="0"/>
    <x v="0"/>
  </r>
  <r>
    <s v="Andrew Strevel"/>
    <s v="EXP-10009112"/>
    <n v="25"/>
    <d v="2023-11-20T00:00:00"/>
    <x v="11"/>
    <s v="Parts"/>
    <s v="Bushing. Extension cord. Galvanized nipple"/>
    <m/>
    <m/>
    <m/>
    <m/>
    <m/>
    <m/>
    <m/>
    <m/>
    <m/>
    <m/>
    <m/>
    <m/>
    <m/>
    <m/>
    <m/>
    <m/>
    <m/>
    <m/>
    <m/>
    <m/>
    <m/>
    <d v="2024-01-15T00:00:00"/>
    <s v="andrew.strevel@tidalwaveautospa.com"/>
    <s v="Bruce Maxwell"/>
    <x v="0"/>
    <x v="0"/>
  </r>
  <r>
    <s v="Andrew Strevel"/>
    <s v="EXP-10009112"/>
    <n v="225.72"/>
    <d v="2023-11-20T00:00:00"/>
    <x v="6"/>
    <s v="Parts"/>
    <s v="Wing nuts. Self tapping screws. Anchor bolts. Wites. Pvc. Conduit. Straps"/>
    <m/>
    <m/>
    <m/>
    <m/>
    <m/>
    <m/>
    <m/>
    <m/>
    <m/>
    <m/>
    <m/>
    <m/>
    <m/>
    <m/>
    <m/>
    <m/>
    <m/>
    <m/>
    <m/>
    <m/>
    <m/>
    <d v="2024-01-15T00:00:00"/>
    <s v="andrew.strevel@tidalwaveautospa.com"/>
    <s v="Bruce Maxwell"/>
    <x v="0"/>
    <x v="0"/>
  </r>
  <r>
    <s v="Antawan Hill"/>
    <s v="EXP-10009858"/>
    <n v="80.38"/>
    <d v="2023-11-20T00:00:00"/>
    <x v="0"/>
    <s v="Wash Maintenance"/>
    <s v="Bar cleaner, dust pans, and brooms SOS pads"/>
    <m/>
    <m/>
    <m/>
    <m/>
    <m/>
    <m/>
    <m/>
    <m/>
    <m/>
    <m/>
    <m/>
    <m/>
    <m/>
    <m/>
    <m/>
    <m/>
    <m/>
    <m/>
    <m/>
    <m/>
    <m/>
    <d v="2023-12-28T00:00:00"/>
    <s v="SL3@tidalwaveautospa.com"/>
    <s v="Andrew Strevel"/>
    <x v="1"/>
    <x v="1"/>
  </r>
  <r>
    <s v="Antawan Hill"/>
    <s v="EXP-10009858"/>
    <n v="-242.11"/>
    <d v="2023-11-21T00:00:00"/>
    <x v="0"/>
    <s v="Wash Repairs"/>
    <s v="Return"/>
    <m/>
    <m/>
    <m/>
    <m/>
    <m/>
    <m/>
    <m/>
    <m/>
    <m/>
    <m/>
    <m/>
    <m/>
    <m/>
    <m/>
    <m/>
    <m/>
    <m/>
    <m/>
    <m/>
    <m/>
    <m/>
    <d v="2023-12-28T00:00:00"/>
    <s v="SL3@tidalwaveautospa.com"/>
    <s v="Andrew Strevel"/>
    <x v="1"/>
    <x v="1"/>
  </r>
  <r>
    <s v="Antawan Hill"/>
    <s v="EXP-10009858"/>
    <n v="144.31"/>
    <d v="2023-12-06T00:00:00"/>
    <x v="0"/>
    <s v="Office Supplies"/>
    <s v="Paper towels and cleaning supplies"/>
    <m/>
    <m/>
    <m/>
    <m/>
    <m/>
    <m/>
    <m/>
    <m/>
    <m/>
    <m/>
    <m/>
    <m/>
    <m/>
    <m/>
    <m/>
    <m/>
    <m/>
    <m/>
    <m/>
    <m/>
    <m/>
    <d v="2023-12-28T00:00:00"/>
    <s v="SL3@tidalwaveautospa.com"/>
    <s v="Andrew Strevel"/>
    <x v="1"/>
    <x v="1"/>
  </r>
  <r>
    <s v="Antawan Hill"/>
    <s v="EXP-10009858"/>
    <n v="157.44999999999999"/>
    <d v="2023-12-06T00:00:00"/>
    <x v="0"/>
    <s v="Wash Maintenance"/>
    <s v="Cleaning supplies"/>
    <m/>
    <m/>
    <m/>
    <m/>
    <m/>
    <m/>
    <m/>
    <m/>
    <m/>
    <m/>
    <m/>
    <m/>
    <m/>
    <m/>
    <m/>
    <m/>
    <m/>
    <m/>
    <m/>
    <m/>
    <m/>
    <d v="2023-12-28T00:00:00"/>
    <s v="SL3@tidalwaveautospa.com"/>
    <s v="Andrew Strevel"/>
    <x v="1"/>
    <x v="1"/>
  </r>
  <r>
    <s v="Antawan Hill"/>
    <s v="EXP-10009858"/>
    <n v="142.21"/>
    <d v="2023-12-07T00:00:00"/>
    <x v="1"/>
    <s v="Wash Maintenance"/>
    <s v="Two barrels of hydraulic oil"/>
    <m/>
    <m/>
    <m/>
    <m/>
    <m/>
    <m/>
    <m/>
    <m/>
    <m/>
    <m/>
    <m/>
    <m/>
    <m/>
    <m/>
    <m/>
    <m/>
    <m/>
    <m/>
    <m/>
    <m/>
    <m/>
    <d v="2023-12-28T00:00:00"/>
    <s v="SL3@tidalwaveautospa.com"/>
    <s v="Andrew Strevel"/>
    <x v="1"/>
    <x v="1"/>
  </r>
  <r>
    <s v="Antawan Hill"/>
    <s v="EXP-10009858"/>
    <n v="102.59"/>
    <d v="2023-12-09T00:00:00"/>
    <x v="2"/>
    <s v="Parts"/>
    <s v="Parts"/>
    <m/>
    <m/>
    <m/>
    <m/>
    <m/>
    <m/>
    <m/>
    <m/>
    <m/>
    <m/>
    <m/>
    <m/>
    <m/>
    <m/>
    <m/>
    <m/>
    <m/>
    <m/>
    <m/>
    <m/>
    <m/>
    <d v="2023-12-28T00:00:00"/>
    <s v="SL3@tidalwaveautospa.com"/>
    <s v="Andrew Strevel"/>
    <x v="1"/>
    <x v="1"/>
  </r>
  <r>
    <s v="Antawan Hill"/>
    <s v="EXP-10009858"/>
    <n v="35.04"/>
    <d v="2023-12-11T00:00:00"/>
    <x v="1"/>
    <s v="Safety Supplies"/>
    <s v="Built railing by dumpster for safety"/>
    <m/>
    <m/>
    <m/>
    <m/>
    <m/>
    <m/>
    <m/>
    <m/>
    <m/>
    <m/>
    <m/>
    <m/>
    <m/>
    <m/>
    <m/>
    <m/>
    <m/>
    <m/>
    <m/>
    <m/>
    <m/>
    <d v="2023-12-28T00:00:00"/>
    <s v="SL3@tidalwaveautospa.com"/>
    <s v="Andrew Strevel"/>
    <x v="1"/>
    <x v="1"/>
  </r>
  <r>
    <s v="Antawan Hill"/>
    <s v="EXP-10009858"/>
    <n v="263.49"/>
    <d v="2023-12-11T00:00:00"/>
    <x v="1"/>
    <s v="Safety Supplies"/>
    <s v="Built railing by dumpster for safety"/>
    <m/>
    <m/>
    <m/>
    <m/>
    <m/>
    <m/>
    <m/>
    <m/>
    <m/>
    <m/>
    <m/>
    <m/>
    <m/>
    <m/>
    <m/>
    <m/>
    <m/>
    <m/>
    <m/>
    <m/>
    <m/>
    <d v="2023-12-28T00:00:00"/>
    <s v="SL3@tidalwaveautospa.com"/>
    <s v="Andrew Strevel"/>
    <x v="1"/>
    <x v="1"/>
  </r>
  <r>
    <s v="Antawan Hill"/>
    <s v="EXP-10010604"/>
    <n v="93.77"/>
    <d v="2023-12-26T00:00:00"/>
    <x v="0"/>
    <s v="Itemized"/>
    <s v="hex bit sets,batteries, hangers,"/>
    <n v="47.94"/>
    <s v="Small Tools"/>
    <s v="hex bit sets"/>
    <n v="45.83"/>
    <s v="Office Supplies"/>
    <s v="batteries, hangers"/>
    <m/>
    <m/>
    <m/>
    <m/>
    <m/>
    <m/>
    <m/>
    <m/>
    <m/>
    <m/>
    <m/>
    <m/>
    <m/>
    <m/>
    <m/>
    <d v="2023-12-28T00:00:00"/>
    <s v="SL3@tidalwaveautospa.com"/>
    <s v="Andrew Strevel"/>
    <x v="1"/>
    <x v="1"/>
  </r>
  <r>
    <s v="Antawan Hill"/>
    <s v="EXP-10010604"/>
    <n v="211.73"/>
    <d v="2023-12-27T00:00:00"/>
    <x v="1"/>
    <s v="Parts"/>
    <s v="The arm for the buff and shine"/>
    <m/>
    <m/>
    <m/>
    <m/>
    <m/>
    <m/>
    <m/>
    <m/>
    <m/>
    <m/>
    <m/>
    <m/>
    <m/>
    <m/>
    <m/>
    <m/>
    <m/>
    <m/>
    <m/>
    <m/>
    <m/>
    <d v="2023-12-28T00:00:00"/>
    <s v="SL3@tidalwaveautospa.com"/>
    <s v="Andrew Strevel"/>
    <x v="1"/>
    <x v="1"/>
  </r>
  <r>
    <s v="Antawan Hill"/>
    <s v="EXP-10010604"/>
    <n v="24.49"/>
    <d v="2024-01-06T00:00:00"/>
    <x v="0"/>
    <s v="Wash Maintenance"/>
    <s v="Bar cleaner to clean the walls"/>
    <m/>
    <m/>
    <m/>
    <m/>
    <m/>
    <m/>
    <m/>
    <m/>
    <m/>
    <m/>
    <m/>
    <m/>
    <m/>
    <m/>
    <m/>
    <m/>
    <m/>
    <m/>
    <m/>
    <m/>
    <m/>
    <d v="2023-12-28T00:00:00"/>
    <s v="SL3@tidalwaveautospa.com"/>
    <s v="Andrew Strevel"/>
    <x v="1"/>
    <x v="1"/>
  </r>
  <r>
    <s v="Antawan Hill"/>
    <s v="EXP-10010604"/>
    <n v="349.03"/>
    <d v="2024-01-11T00:00:00"/>
    <x v="0"/>
    <s v="Office Furniture"/>
    <s v="Heavy duty shelves"/>
    <m/>
    <m/>
    <m/>
    <m/>
    <m/>
    <m/>
    <m/>
    <m/>
    <m/>
    <m/>
    <m/>
    <m/>
    <m/>
    <m/>
    <m/>
    <m/>
    <m/>
    <m/>
    <m/>
    <m/>
    <m/>
    <d v="2023-12-28T00:00:00"/>
    <s v="SL3@tidalwaveautospa.com"/>
    <s v="Andrew Strevel"/>
    <x v="1"/>
    <x v="1"/>
  </r>
  <r>
    <s v="Antawan Hill"/>
    <s v="EXP-10010604"/>
    <n v="308.5"/>
    <d v="2024-01-17T00:00:00"/>
    <x v="0"/>
    <s v="Office Supplies"/>
    <s v="Storage shelves and supplies"/>
    <m/>
    <m/>
    <m/>
    <m/>
    <m/>
    <m/>
    <m/>
    <m/>
    <m/>
    <m/>
    <m/>
    <m/>
    <m/>
    <m/>
    <m/>
    <m/>
    <m/>
    <m/>
    <m/>
    <m/>
    <m/>
    <d v="2023-12-28T00:00:00"/>
    <s v="SL3@tidalwaveautospa.com"/>
    <s v="Andrew Strevel"/>
    <x v="1"/>
    <x v="1"/>
  </r>
  <r>
    <s v="Anthony Mazzella"/>
    <s v="EXP-10009916"/>
    <n v="164.4"/>
    <d v="2023-11-28T00:00:00"/>
    <x v="12"/>
    <s v="Office Supplies"/>
    <s v="Mailbox concrete post"/>
    <m/>
    <m/>
    <m/>
    <m/>
    <m/>
    <m/>
    <m/>
    <m/>
    <m/>
    <m/>
    <m/>
    <m/>
    <m/>
    <m/>
    <m/>
    <m/>
    <m/>
    <m/>
    <m/>
    <m/>
    <m/>
    <d v="2023-12-28T00:00:00"/>
    <s v="SL271@tidalwaveautospa.com"/>
    <s v="Wesley Kurtz"/>
    <x v="1"/>
    <x v="1"/>
  </r>
  <r>
    <s v="Anthony Mazzella"/>
    <s v="EXP-10009916"/>
    <n v="17.57"/>
    <d v="2023-12-05T00:00:00"/>
    <x v="13"/>
    <s v="Office Supplies"/>
    <s v="locks"/>
    <m/>
    <m/>
    <m/>
    <m/>
    <m/>
    <m/>
    <m/>
    <m/>
    <m/>
    <m/>
    <m/>
    <m/>
    <m/>
    <m/>
    <m/>
    <m/>
    <m/>
    <m/>
    <m/>
    <m/>
    <m/>
    <d v="2023-12-28T00:00:00"/>
    <s v="SL271@tidalwaveautospa.com"/>
    <s v="Wesley Kurtz"/>
    <x v="1"/>
    <x v="1"/>
  </r>
  <r>
    <s v="Anthony Mazzella"/>
    <s v="EXP-10009916"/>
    <n v="303.24"/>
    <d v="2023-12-12T00:00:00"/>
    <x v="12"/>
    <s v="Office Supplies"/>
    <s v="pod for storage"/>
    <m/>
    <m/>
    <m/>
    <m/>
    <m/>
    <m/>
    <m/>
    <m/>
    <m/>
    <m/>
    <m/>
    <m/>
    <m/>
    <m/>
    <m/>
    <m/>
    <m/>
    <m/>
    <m/>
    <m/>
    <m/>
    <d v="2023-12-28T00:00:00"/>
    <s v="SL271@tidalwaveautospa.com"/>
    <s v="Wesley Kurtz"/>
    <x v="1"/>
    <x v="1"/>
  </r>
  <r>
    <s v="Anthony Mazzella"/>
    <s v="EXP-10009916"/>
    <n v="1338.09"/>
    <d v="2023-12-16T00:00:00"/>
    <x v="12"/>
    <s v="Wash Supplies"/>
    <s v="opening supplies"/>
    <m/>
    <m/>
    <m/>
    <m/>
    <m/>
    <m/>
    <m/>
    <m/>
    <m/>
    <m/>
    <m/>
    <m/>
    <m/>
    <m/>
    <m/>
    <m/>
    <m/>
    <m/>
    <m/>
    <m/>
    <m/>
    <d v="2023-12-28T00:00:00"/>
    <s v="SL271@tidalwaveautospa.com"/>
    <s v="Wesley Kurtz"/>
    <x v="1"/>
    <x v="1"/>
  </r>
  <r>
    <s v="Anthony Mazzella"/>
    <s v="EXP-10009916"/>
    <n v="42.34"/>
    <d v="2023-12-18T00:00:00"/>
    <x v="12"/>
    <s v="Parts"/>
    <s v="screws set"/>
    <m/>
    <m/>
    <m/>
    <m/>
    <m/>
    <m/>
    <m/>
    <m/>
    <m/>
    <m/>
    <m/>
    <m/>
    <m/>
    <m/>
    <m/>
    <m/>
    <m/>
    <m/>
    <m/>
    <m/>
    <m/>
    <d v="2023-12-28T00:00:00"/>
    <s v="SL271@tidalwaveautospa.com"/>
    <s v="Wesley Kurtz"/>
    <x v="1"/>
    <x v="1"/>
  </r>
  <r>
    <s v="Anthony Mazzella"/>
    <s v="EXP-10009916"/>
    <n v="8.08"/>
    <d v="2023-12-14T00:00:00"/>
    <x v="12"/>
    <s v="Office Supplies"/>
    <s v="paper towels"/>
    <m/>
    <m/>
    <m/>
    <m/>
    <m/>
    <m/>
    <m/>
    <m/>
    <m/>
    <m/>
    <m/>
    <m/>
    <m/>
    <m/>
    <m/>
    <m/>
    <m/>
    <m/>
    <m/>
    <m/>
    <m/>
    <d v="2023-12-28T00:00:00"/>
    <s v="SL271@tidalwaveautospa.com"/>
    <s v="Wesley Kurtz"/>
    <x v="1"/>
    <x v="1"/>
  </r>
  <r>
    <s v="Anthony Mazzella"/>
    <s v="EXP-10010903"/>
    <n v="151.11000000000001"/>
    <d v="2024-01-23T00:00:00"/>
    <x v="14"/>
    <s v="Annual Inspection"/>
    <s v="anual fire exitshguer inspection"/>
    <m/>
    <m/>
    <m/>
    <m/>
    <m/>
    <m/>
    <m/>
    <m/>
    <m/>
    <m/>
    <m/>
    <m/>
    <m/>
    <m/>
    <m/>
    <m/>
    <m/>
    <m/>
    <m/>
    <m/>
    <m/>
    <d v="2023-12-28T00:00:00"/>
    <s v="SL271@tidalwaveautospa.com"/>
    <s v="Wesley Kurtz"/>
    <x v="1"/>
    <x v="1"/>
  </r>
  <r>
    <s v="Anthony Mazzella"/>
    <s v="EXP-10010903"/>
    <n v="29.76"/>
    <d v="2024-01-24T00:00:00"/>
    <x v="15"/>
    <s v="Wash Maintenance"/>
    <s v="soap"/>
    <m/>
    <m/>
    <m/>
    <m/>
    <m/>
    <m/>
    <m/>
    <m/>
    <m/>
    <m/>
    <m/>
    <m/>
    <m/>
    <m/>
    <m/>
    <m/>
    <m/>
    <m/>
    <m/>
    <m/>
    <m/>
    <d v="2023-12-28T00:00:00"/>
    <s v="SL271@tidalwaveautospa.com"/>
    <s v="Wesley Kurtz"/>
    <x v="1"/>
    <x v="1"/>
  </r>
  <r>
    <s v="Anthony Tanzini"/>
    <s v="EXP-10010037"/>
    <n v="298.64"/>
    <d v="2023-12-09T00:00:00"/>
    <x v="16"/>
    <s v="Equipment"/>
    <s v="New Blower"/>
    <m/>
    <m/>
    <m/>
    <m/>
    <m/>
    <m/>
    <m/>
    <m/>
    <m/>
    <m/>
    <m/>
    <m/>
    <m/>
    <m/>
    <m/>
    <m/>
    <m/>
    <m/>
    <m/>
    <m/>
    <m/>
    <d v="2023-12-28T00:00:00"/>
    <s v=""/>
    <s v=""/>
    <x v="1"/>
    <x v="1"/>
  </r>
  <r>
    <s v="Anthony Tanzini"/>
    <s v="EXP-10010037"/>
    <n v="25.03"/>
    <d v="2023-12-12T00:00:00"/>
    <x v="2"/>
    <s v="Plumbing Expense"/>
    <s v="Plumbing"/>
    <m/>
    <m/>
    <m/>
    <m/>
    <m/>
    <m/>
    <m/>
    <m/>
    <m/>
    <m/>
    <m/>
    <m/>
    <m/>
    <m/>
    <m/>
    <m/>
    <m/>
    <m/>
    <m/>
    <m/>
    <m/>
    <d v="2023-12-28T00:00:00"/>
    <s v=""/>
    <s v=""/>
    <x v="1"/>
    <x v="1"/>
  </r>
  <r>
    <s v="Anthony Tanzini"/>
    <s v="EXP-10009393"/>
    <n v="266.17"/>
    <d v="2023-11-28T00:00:00"/>
    <x v="17"/>
    <s v="Itemized"/>
    <s v="grease, tarp, extension cord,heater,kerosene"/>
    <n v="136.63"/>
    <s v="Wash Maintenance"/>
    <s v="grease, tarp, extension cord"/>
    <n v="77.31"/>
    <s v="Equipment"/>
    <s v="heater"/>
    <n v="52.23"/>
    <s v="Fuel"/>
    <s v="kerosene"/>
    <m/>
    <m/>
    <m/>
    <m/>
    <m/>
    <m/>
    <m/>
    <m/>
    <m/>
    <m/>
    <m/>
    <m/>
    <d v="2023-12-28T00:00:00"/>
    <s v=""/>
    <s v=""/>
    <x v="1"/>
    <x v="1"/>
  </r>
  <r>
    <s v="Anthony Tanzini"/>
    <s v="EXP-10010395"/>
    <n v="1021.33"/>
    <d v="2023-11-17T00:00:00"/>
    <x v="18"/>
    <s v="Office Supplies"/>
    <s v="Lights for xmas"/>
    <m/>
    <m/>
    <m/>
    <m/>
    <m/>
    <m/>
    <m/>
    <m/>
    <m/>
    <m/>
    <m/>
    <m/>
    <m/>
    <m/>
    <m/>
    <m/>
    <m/>
    <m/>
    <m/>
    <m/>
    <m/>
    <d v="2023-12-28T00:00:00"/>
    <s v=""/>
    <s v=""/>
    <x v="1"/>
    <x v="1"/>
  </r>
  <r>
    <s v="Anthony Tanzini"/>
    <s v="EXP-10010395"/>
    <n v="478.44"/>
    <d v="2023-11-17T00:00:00"/>
    <x v="18"/>
    <s v="Office Supplies"/>
    <s v="Lights for xmas"/>
    <m/>
    <m/>
    <m/>
    <m/>
    <m/>
    <m/>
    <m/>
    <m/>
    <m/>
    <m/>
    <m/>
    <m/>
    <m/>
    <m/>
    <m/>
    <m/>
    <m/>
    <m/>
    <m/>
    <m/>
    <m/>
    <d v="2023-12-28T00:00:00"/>
    <s v=""/>
    <s v=""/>
    <x v="1"/>
    <x v="1"/>
  </r>
  <r>
    <s v="Anthony Tanzini"/>
    <s v="EXP-10010395"/>
    <n v="75.95"/>
    <d v="2023-12-05T00:00:00"/>
    <x v="19"/>
    <s v="Employee Incentive - Meals"/>
    <s v="Dinner for staff"/>
    <m/>
    <m/>
    <m/>
    <m/>
    <m/>
    <m/>
    <m/>
    <m/>
    <m/>
    <m/>
    <m/>
    <m/>
    <m/>
    <m/>
    <m/>
    <m/>
    <m/>
    <m/>
    <m/>
    <m/>
    <m/>
    <d v="2023-12-28T00:00:00"/>
    <s v=""/>
    <s v=""/>
    <x v="1"/>
    <x v="1"/>
  </r>
  <r>
    <s v="Arthur Terodemos"/>
    <s v="EXP-10009578"/>
    <n v="73.92"/>
    <d v="2023-11-28T00:00:00"/>
    <x v="0"/>
    <s v="Small Tools"/>
    <s v="Misc tools/parts"/>
    <m/>
    <m/>
    <m/>
    <m/>
    <m/>
    <m/>
    <m/>
    <m/>
    <m/>
    <m/>
    <m/>
    <m/>
    <m/>
    <m/>
    <m/>
    <m/>
    <m/>
    <m/>
    <m/>
    <m/>
    <m/>
    <d v="2023-12-28T00:00:00"/>
    <s v=""/>
    <s v=""/>
    <x v="1"/>
    <x v="1"/>
  </r>
  <r>
    <s v="Arthur Terodemos"/>
    <s v="EXP-10009578"/>
    <n v="137.02000000000001"/>
    <d v="2023-11-29T00:00:00"/>
    <x v="0"/>
    <s v="Parts"/>
    <s v="Parts for Reclaim"/>
    <m/>
    <m/>
    <m/>
    <m/>
    <m/>
    <m/>
    <m/>
    <m/>
    <m/>
    <m/>
    <m/>
    <m/>
    <m/>
    <m/>
    <m/>
    <m/>
    <m/>
    <m/>
    <m/>
    <m/>
    <m/>
    <d v="2023-12-28T00:00:00"/>
    <s v=""/>
    <s v=""/>
    <x v="1"/>
    <x v="1"/>
  </r>
  <r>
    <s v="Arthur Terodemos"/>
    <s v="EXP-10009578"/>
    <n v="28.09"/>
    <d v="2023-11-30T00:00:00"/>
    <x v="20"/>
    <s v="Office Supplies"/>
    <s v="Veterans Day Deco"/>
    <m/>
    <m/>
    <m/>
    <m/>
    <m/>
    <m/>
    <m/>
    <m/>
    <m/>
    <m/>
    <m/>
    <m/>
    <m/>
    <m/>
    <m/>
    <m/>
    <m/>
    <m/>
    <m/>
    <m/>
    <m/>
    <d v="2023-12-28T00:00:00"/>
    <s v=""/>
    <s v=""/>
    <x v="1"/>
    <x v="1"/>
  </r>
  <r>
    <s v="Arthur Terodemos"/>
    <s v="EXP-10009578"/>
    <n v="-250"/>
    <d v="2023-12-11T00:00:00"/>
    <x v="21"/>
    <s v="Tesla Charger"/>
    <s v="Tesla Credit"/>
    <m/>
    <m/>
    <m/>
    <m/>
    <m/>
    <m/>
    <m/>
    <m/>
    <m/>
    <m/>
    <m/>
    <m/>
    <m/>
    <m/>
    <m/>
    <m/>
    <m/>
    <m/>
    <m/>
    <m/>
    <m/>
    <d v="2023-12-28T00:00:00"/>
    <s v=""/>
    <s v=""/>
    <x v="1"/>
    <x v="1"/>
  </r>
  <r>
    <s v="Austin Dority"/>
    <s v="EXP-10010535"/>
    <n v="34.229999999999997"/>
    <d v="2023-12-19T00:00:00"/>
    <x v="6"/>
    <s v="Parts"/>
    <s v="Check valve"/>
    <m/>
    <m/>
    <m/>
    <m/>
    <m/>
    <m/>
    <m/>
    <m/>
    <m/>
    <m/>
    <m/>
    <m/>
    <m/>
    <m/>
    <m/>
    <m/>
    <m/>
    <m/>
    <m/>
    <m/>
    <m/>
    <d v="2024-01-29T00:00:00"/>
    <s v="SL81@tidalwaveautospa.com"/>
    <s v="Patrick Rollins"/>
    <x v="0"/>
    <x v="0"/>
  </r>
  <r>
    <s v="Austin Dority"/>
    <s v="EXP-10010535"/>
    <n v="64.17"/>
    <d v="2023-12-21T00:00:00"/>
    <x v="0"/>
    <s v="Office Supplies"/>
    <s v="Toliet paper, towels, soap etc."/>
    <m/>
    <m/>
    <m/>
    <m/>
    <m/>
    <m/>
    <m/>
    <m/>
    <m/>
    <m/>
    <m/>
    <m/>
    <m/>
    <m/>
    <m/>
    <m/>
    <m/>
    <m/>
    <m/>
    <m/>
    <m/>
    <d v="2024-01-29T00:00:00"/>
    <s v="SL81@tidalwaveautospa.com"/>
    <s v="Patrick Rollins"/>
    <x v="0"/>
    <x v="0"/>
  </r>
  <r>
    <s v="Austin Dority"/>
    <s v="EXP-10010535"/>
    <n v="160.49"/>
    <d v="2023-12-31T00:00:00"/>
    <x v="0"/>
    <s v="Equipment"/>
    <s v="Peopane heater"/>
    <m/>
    <m/>
    <m/>
    <m/>
    <m/>
    <m/>
    <m/>
    <m/>
    <m/>
    <m/>
    <m/>
    <m/>
    <m/>
    <m/>
    <m/>
    <m/>
    <m/>
    <m/>
    <m/>
    <m/>
    <m/>
    <d v="2024-01-29T00:00:00"/>
    <s v="SL81@tidalwaveautospa.com"/>
    <s v="Patrick Rollins"/>
    <x v="0"/>
    <x v="0"/>
  </r>
  <r>
    <s v="Austin Dority"/>
    <s v="EXP-10010535"/>
    <n v="12.01"/>
    <d v="2024-01-06T00:00:00"/>
    <x v="0"/>
    <s v="Snacks"/>
    <s v="water"/>
    <m/>
    <m/>
    <m/>
    <m/>
    <m/>
    <m/>
    <m/>
    <m/>
    <m/>
    <m/>
    <m/>
    <m/>
    <m/>
    <m/>
    <m/>
    <m/>
    <m/>
    <m/>
    <m/>
    <m/>
    <m/>
    <d v="2024-01-29T00:00:00"/>
    <s v="SL81@tidalwaveautospa.com"/>
    <s v="Patrick Rollins"/>
    <x v="0"/>
    <x v="0"/>
  </r>
  <r>
    <s v="Austin Shepard"/>
    <s v="EXP-10010551"/>
    <n v="309.05"/>
    <d v="2023-12-19T00:00:00"/>
    <x v="0"/>
    <s v="Landscaping"/>
    <s v="Weed eater and string"/>
    <m/>
    <m/>
    <m/>
    <m/>
    <m/>
    <m/>
    <m/>
    <m/>
    <m/>
    <m/>
    <m/>
    <m/>
    <m/>
    <m/>
    <m/>
    <m/>
    <m/>
    <m/>
    <m/>
    <m/>
    <m/>
    <d v="2024-01-18T00:00:00"/>
    <s v="ASL77@tidalwaveautospa.com"/>
    <s v="Owen Williamson"/>
    <x v="0"/>
    <x v="0"/>
  </r>
  <r>
    <s v="Austin Shepard"/>
    <s v="EXP-10010551"/>
    <n v="96.29"/>
    <d v="2023-12-26T00:00:00"/>
    <x v="0"/>
    <s v="Itemized"/>
    <s v="vinegar, dawn,gloves,post its"/>
    <n v="58"/>
    <s v="Wash Maintenance"/>
    <s v="vinegar, dawn"/>
    <n v="31.75"/>
    <s v="Safety Supplies"/>
    <s v="gloves"/>
    <n v="6.54"/>
    <s v="Office Supplies"/>
    <s v="post its"/>
    <m/>
    <m/>
    <m/>
    <m/>
    <m/>
    <m/>
    <m/>
    <m/>
    <m/>
    <m/>
    <m/>
    <m/>
    <d v="2024-01-18T00:00:00"/>
    <s v="ASL77@tidalwaveautospa.com"/>
    <s v="Owen Williamson"/>
    <x v="0"/>
    <x v="0"/>
  </r>
  <r>
    <s v="Austin Shepard"/>
    <s v="EXP-10010551"/>
    <n v="700"/>
    <d v="2023-12-28T00:00:00"/>
    <x v="22"/>
    <s v="Equipment Repairs"/>
    <s v="Repaired pressure washer got supplies needed"/>
    <m/>
    <m/>
    <m/>
    <m/>
    <m/>
    <m/>
    <m/>
    <m/>
    <m/>
    <m/>
    <m/>
    <m/>
    <m/>
    <m/>
    <m/>
    <m/>
    <m/>
    <m/>
    <m/>
    <m/>
    <m/>
    <d v="2024-01-18T00:00:00"/>
    <s v="ASL77@tidalwaveautospa.com"/>
    <s v="Owen Williamson"/>
    <x v="0"/>
    <x v="0"/>
  </r>
  <r>
    <s v="Austin Shepard"/>
    <s v="EXP-10010551"/>
    <n v="5.09"/>
    <d v="2023-12-29T00:00:00"/>
    <x v="0"/>
    <s v="Parts"/>
    <s v="Light switch and plate cover"/>
    <m/>
    <m/>
    <m/>
    <m/>
    <m/>
    <m/>
    <m/>
    <m/>
    <m/>
    <m/>
    <m/>
    <m/>
    <m/>
    <m/>
    <m/>
    <m/>
    <m/>
    <m/>
    <m/>
    <m/>
    <m/>
    <d v="2024-01-18T00:00:00"/>
    <s v="ASL77@tidalwaveautospa.com"/>
    <s v="Owen Williamson"/>
    <x v="0"/>
    <x v="0"/>
  </r>
  <r>
    <s v="Austin Shepard"/>
    <s v="EXP-10010551"/>
    <n v="26.74"/>
    <d v="2023-12-29T00:00:00"/>
    <x v="0"/>
    <s v="Parts"/>
    <s v="Backup belt"/>
    <m/>
    <m/>
    <m/>
    <m/>
    <m/>
    <m/>
    <m/>
    <m/>
    <m/>
    <m/>
    <m/>
    <m/>
    <m/>
    <m/>
    <m/>
    <m/>
    <m/>
    <m/>
    <m/>
    <m/>
    <m/>
    <d v="2024-01-18T00:00:00"/>
    <s v="ASL77@tidalwaveautospa.com"/>
    <s v="Owen Williamson"/>
    <x v="0"/>
    <x v="0"/>
  </r>
  <r>
    <s v="Austin Shepard"/>
    <s v="EXP-10010551"/>
    <n v="50.02"/>
    <d v="2024-01-11T00:00:00"/>
    <x v="0"/>
    <s v="Wash Maintenance"/>
    <s v="dawn"/>
    <m/>
    <m/>
    <m/>
    <m/>
    <m/>
    <m/>
    <m/>
    <m/>
    <m/>
    <m/>
    <m/>
    <m/>
    <m/>
    <m/>
    <m/>
    <m/>
    <m/>
    <m/>
    <m/>
    <m/>
    <m/>
    <d v="2024-01-18T00:00:00"/>
    <s v="ASL77@tidalwaveautospa.com"/>
    <s v="Owen Williamson"/>
    <x v="0"/>
    <x v="0"/>
  </r>
  <r>
    <s v="Ayite Medji"/>
    <s v="EXP-10008612"/>
    <n v="25.93"/>
    <d v="2023-10-18T00:00:00"/>
    <x v="0"/>
    <s v="Office Supplies"/>
    <s v="Touletries for thomaston"/>
    <m/>
    <m/>
    <m/>
    <m/>
    <m/>
    <m/>
    <m/>
    <m/>
    <m/>
    <m/>
    <m/>
    <m/>
    <m/>
    <m/>
    <m/>
    <m/>
    <m/>
    <m/>
    <m/>
    <m/>
    <m/>
    <d v="2023-12-29T00:00:00"/>
    <s v="SL315@tidalwaveautospa.com"/>
    <s v="Jeff Mathis"/>
    <x v="1"/>
    <x v="1"/>
  </r>
  <r>
    <s v="Ayite Medji"/>
    <s v="EXP-10008612"/>
    <n v="24.8"/>
    <d v="2023-10-19T00:00:00"/>
    <x v="0"/>
    <s v="Wash Maintenance"/>
    <s v="Glass cleaner/ Thomaston"/>
    <m/>
    <m/>
    <m/>
    <m/>
    <m/>
    <m/>
    <m/>
    <m/>
    <m/>
    <m/>
    <m/>
    <m/>
    <m/>
    <m/>
    <m/>
    <m/>
    <m/>
    <m/>
    <m/>
    <m/>
    <m/>
    <d v="2023-12-29T00:00:00"/>
    <s v="SL315@tidalwaveautospa.com"/>
    <s v="Jeff Mathis"/>
    <x v="1"/>
    <x v="1"/>
  </r>
  <r>
    <s v="Ayite Medji"/>
    <s v="EXP-10008612"/>
    <n v="141.35"/>
    <d v="2023-10-27T00:00:00"/>
    <x v="0"/>
    <s v="Wash Maintenance"/>
    <s v="Windex, water and degreaser"/>
    <m/>
    <m/>
    <m/>
    <m/>
    <m/>
    <m/>
    <m/>
    <m/>
    <m/>
    <m/>
    <m/>
    <m/>
    <m/>
    <m/>
    <m/>
    <m/>
    <m/>
    <m/>
    <m/>
    <m/>
    <m/>
    <d v="2023-12-29T00:00:00"/>
    <s v="SL315@tidalwaveautospa.com"/>
    <s v="Jeff Mathis"/>
    <x v="1"/>
    <x v="1"/>
  </r>
  <r>
    <s v="Ayite Medji"/>
    <s v="EXP-10008612"/>
    <n v="6.35"/>
    <d v="2023-11-13T00:00:00"/>
    <x v="0"/>
    <s v="Wash Maintenance"/>
    <s v="2 shot oil"/>
    <m/>
    <m/>
    <m/>
    <m/>
    <m/>
    <m/>
    <m/>
    <m/>
    <m/>
    <m/>
    <m/>
    <m/>
    <m/>
    <m/>
    <m/>
    <m/>
    <m/>
    <m/>
    <m/>
    <m/>
    <m/>
    <d v="2023-12-29T00:00:00"/>
    <s v="SL315@tidalwaveautospa.com"/>
    <s v="Jeff Mathis"/>
    <x v="1"/>
    <x v="1"/>
  </r>
  <r>
    <s v="Becky Jones"/>
    <s v="EXP-10009941"/>
    <n v="137.88999999999999"/>
    <d v="2023-11-19T00:00:00"/>
    <x v="0"/>
    <s v="Itemized"/>
    <s v="Supplies,Supplies,Supplies"/>
    <n v="69.760000000000005"/>
    <s v="Wash Maintenance"/>
    <s v="Supplies"/>
    <n v="56.15"/>
    <s v="Snacks"/>
    <s v="Supplies"/>
    <n v="11.98"/>
    <s v="Wash Maintenance"/>
    <s v="Supplies"/>
    <m/>
    <m/>
    <m/>
    <m/>
    <m/>
    <m/>
    <m/>
    <m/>
    <m/>
    <m/>
    <m/>
    <m/>
    <d v="2023-12-28T00:00:00"/>
    <s v=""/>
    <s v=""/>
    <x v="1"/>
    <x v="1"/>
  </r>
  <r>
    <s v="Becky Jones"/>
    <s v="EXP-10009941"/>
    <n v="21.62"/>
    <d v="2023-11-21T00:00:00"/>
    <x v="0"/>
    <s v="Wash Maintenance"/>
    <s v="Cleaning Supplies"/>
    <m/>
    <m/>
    <m/>
    <m/>
    <m/>
    <m/>
    <m/>
    <m/>
    <m/>
    <m/>
    <m/>
    <m/>
    <m/>
    <m/>
    <m/>
    <m/>
    <m/>
    <m/>
    <m/>
    <m/>
    <m/>
    <d v="2023-12-28T00:00:00"/>
    <s v=""/>
    <s v=""/>
    <x v="1"/>
    <x v="1"/>
  </r>
  <r>
    <s v="Becky Jones"/>
    <s v="EXP-10009941"/>
    <n v="33.72"/>
    <d v="2023-11-22T00:00:00"/>
    <x v="0"/>
    <s v="Parts"/>
    <s v="Tubing, fittings"/>
    <m/>
    <m/>
    <m/>
    <m/>
    <m/>
    <m/>
    <m/>
    <m/>
    <m/>
    <m/>
    <m/>
    <m/>
    <m/>
    <m/>
    <m/>
    <m/>
    <m/>
    <m/>
    <m/>
    <m/>
    <m/>
    <d v="2023-12-28T00:00:00"/>
    <s v=""/>
    <s v=""/>
    <x v="1"/>
    <x v="1"/>
  </r>
  <r>
    <s v="Becky Jones"/>
    <s v="EXP-10009941"/>
    <n v="12.95"/>
    <d v="2023-11-26T00:00:00"/>
    <x v="0"/>
    <s v="Dues &amp; Subscriptions"/>
    <s v="Membership walmart"/>
    <m/>
    <m/>
    <m/>
    <m/>
    <m/>
    <m/>
    <m/>
    <m/>
    <m/>
    <m/>
    <m/>
    <m/>
    <m/>
    <m/>
    <m/>
    <m/>
    <m/>
    <m/>
    <m/>
    <m/>
    <m/>
    <d v="2023-12-28T00:00:00"/>
    <s v=""/>
    <s v=""/>
    <x v="1"/>
    <x v="1"/>
  </r>
  <r>
    <s v="Becky Jones"/>
    <s v="EXP-10009941"/>
    <n v="65.45"/>
    <d v="2023-11-29T00:00:00"/>
    <x v="23"/>
    <s v="Landscaping"/>
    <s v="seasonal flower"/>
    <m/>
    <m/>
    <m/>
    <m/>
    <m/>
    <m/>
    <m/>
    <m/>
    <m/>
    <m/>
    <m/>
    <m/>
    <m/>
    <m/>
    <m/>
    <m/>
    <m/>
    <m/>
    <m/>
    <m/>
    <m/>
    <d v="2023-12-28T00:00:00"/>
    <s v=""/>
    <s v=""/>
    <x v="1"/>
    <x v="1"/>
  </r>
  <r>
    <s v="Becky Jones"/>
    <s v="EXP-10009941"/>
    <n v="64.36"/>
    <d v="2023-11-29T00:00:00"/>
    <x v="0"/>
    <s v="Wash Maintenance"/>
    <s v="salt pellets"/>
    <m/>
    <m/>
    <m/>
    <m/>
    <m/>
    <m/>
    <m/>
    <m/>
    <m/>
    <m/>
    <m/>
    <m/>
    <m/>
    <m/>
    <m/>
    <m/>
    <m/>
    <m/>
    <m/>
    <m/>
    <m/>
    <d v="2023-12-28T00:00:00"/>
    <s v=""/>
    <s v=""/>
    <x v="1"/>
    <x v="1"/>
  </r>
  <r>
    <s v="Becky Jones"/>
    <s v="EXP-10009941"/>
    <n v="22.98"/>
    <d v="2023-12-04T00:00:00"/>
    <x v="0"/>
    <s v="Wash Maintenance"/>
    <s v="grease"/>
    <m/>
    <m/>
    <m/>
    <m/>
    <m/>
    <m/>
    <m/>
    <m/>
    <m/>
    <m/>
    <m/>
    <m/>
    <m/>
    <m/>
    <m/>
    <m/>
    <m/>
    <m/>
    <m/>
    <m/>
    <m/>
    <d v="2023-12-28T00:00:00"/>
    <s v=""/>
    <s v=""/>
    <x v="1"/>
    <x v="1"/>
  </r>
  <r>
    <s v="Becky Jones"/>
    <s v="EXP-10009941"/>
    <n v="25.9"/>
    <d v="2023-12-04T00:00:00"/>
    <x v="0"/>
    <s v="Wash Maintenance"/>
    <s v="grease"/>
    <m/>
    <m/>
    <m/>
    <m/>
    <m/>
    <m/>
    <m/>
    <m/>
    <m/>
    <m/>
    <m/>
    <m/>
    <m/>
    <m/>
    <m/>
    <m/>
    <m/>
    <m/>
    <m/>
    <m/>
    <m/>
    <d v="2023-12-28T00:00:00"/>
    <s v=""/>
    <s v=""/>
    <x v="1"/>
    <x v="1"/>
  </r>
  <r>
    <s v="Becky Jones"/>
    <s v="EXP-10009941"/>
    <n v="14.54"/>
    <d v="2023-12-13T00:00:00"/>
    <x v="0"/>
    <s v="Wash Maintenance"/>
    <s v="Cleaners"/>
    <m/>
    <m/>
    <m/>
    <m/>
    <m/>
    <m/>
    <m/>
    <m/>
    <m/>
    <m/>
    <m/>
    <m/>
    <m/>
    <m/>
    <m/>
    <m/>
    <m/>
    <m/>
    <m/>
    <m/>
    <m/>
    <d v="2023-12-28T00:00:00"/>
    <s v=""/>
    <s v=""/>
    <x v="1"/>
    <x v="1"/>
  </r>
  <r>
    <s v="Becky Jones"/>
    <s v="EXP-10009941"/>
    <n v="92.19"/>
    <d v="2023-12-13T00:00:00"/>
    <x v="4"/>
    <s v="Signage"/>
    <s v="banner"/>
    <m/>
    <m/>
    <m/>
    <m/>
    <m/>
    <m/>
    <m/>
    <m/>
    <m/>
    <m/>
    <m/>
    <m/>
    <m/>
    <m/>
    <m/>
    <m/>
    <m/>
    <m/>
    <m/>
    <m/>
    <m/>
    <d v="2023-12-28T00:00:00"/>
    <s v=""/>
    <s v=""/>
    <x v="1"/>
    <x v="1"/>
  </r>
  <r>
    <s v="Becky Jones"/>
    <s v="EXP-10009941"/>
    <n v="125.16"/>
    <d v="2023-12-15T00:00:00"/>
    <x v="0"/>
    <s v="Itemized"/>
    <s v="Cable Ties, Cleaning Supplies,Ink,"/>
    <n v="86.27"/>
    <s v="Wash Maintenance"/>
    <s v="Cable Ties, Cleaning Supplies"/>
    <n v="38.89"/>
    <s v="Office Supplies"/>
    <s v="Ink"/>
    <m/>
    <m/>
    <m/>
    <m/>
    <m/>
    <m/>
    <m/>
    <m/>
    <m/>
    <m/>
    <m/>
    <m/>
    <m/>
    <m/>
    <m/>
    <d v="2023-12-28T00:00:00"/>
    <s v=""/>
    <s v=""/>
    <x v="1"/>
    <x v="1"/>
  </r>
  <r>
    <s v="Becky Jones"/>
    <s v="EXP-10009941"/>
    <n v="133.57"/>
    <d v="2023-12-23T00:00:00"/>
    <x v="0"/>
    <s v="Itemized"/>
    <s v="Vinegar, Salt Pellets, Swiffer Pads,TP, Paper Cups,Hot Cocoa"/>
    <n v="99.08"/>
    <s v="Wash Maintenance"/>
    <s v="Vinegar, Salt Pellets, Swiffer Pads"/>
    <n v="28.02"/>
    <s v="Office Supplies"/>
    <s v="TP, Paper Cups"/>
    <n v="6.47"/>
    <s v="Snacks"/>
    <s v="Hot Cocoa"/>
    <m/>
    <m/>
    <m/>
    <m/>
    <m/>
    <m/>
    <m/>
    <m/>
    <m/>
    <m/>
    <m/>
    <m/>
    <d v="2023-12-28T00:00:00"/>
    <s v=""/>
    <s v=""/>
    <x v="1"/>
    <x v="1"/>
  </r>
  <r>
    <s v="Becky Jones"/>
    <s v="EXP-10010206"/>
    <n v="49.87"/>
    <d v="2024-01-04T00:00:00"/>
    <x v="0"/>
    <s v="Small Tools"/>
    <s v="wrenches"/>
    <m/>
    <m/>
    <m/>
    <m/>
    <m/>
    <m/>
    <m/>
    <m/>
    <m/>
    <m/>
    <m/>
    <m/>
    <m/>
    <m/>
    <m/>
    <m/>
    <m/>
    <m/>
    <m/>
    <m/>
    <m/>
    <d v="2024-01-11T00:00:00"/>
    <s v=""/>
    <s v=""/>
    <x v="0"/>
    <x v="0"/>
  </r>
  <r>
    <s v="Becky Jones"/>
    <s v="EXP-10010206"/>
    <n v="46.06"/>
    <d v="2024-01-06T00:00:00"/>
    <x v="0"/>
    <s v="Wash Maintenance"/>
    <s v="Concrete cleaner"/>
    <m/>
    <m/>
    <m/>
    <m/>
    <m/>
    <m/>
    <m/>
    <m/>
    <m/>
    <m/>
    <m/>
    <m/>
    <m/>
    <m/>
    <m/>
    <m/>
    <m/>
    <m/>
    <m/>
    <m/>
    <m/>
    <d v="2024-01-11T00:00:00"/>
    <s v=""/>
    <s v=""/>
    <x v="0"/>
    <x v="0"/>
  </r>
  <r>
    <s v="Becky Jones"/>
    <s v="EXP-10010654"/>
    <n v="38.4"/>
    <d v="2024-01-12T00:00:00"/>
    <x v="24"/>
    <s v="Wash Maintenance"/>
    <s v="Boots for trench cleaning"/>
    <m/>
    <m/>
    <m/>
    <m/>
    <m/>
    <m/>
    <m/>
    <m/>
    <m/>
    <m/>
    <m/>
    <m/>
    <m/>
    <m/>
    <m/>
    <m/>
    <m/>
    <m/>
    <m/>
    <m/>
    <m/>
    <d v="2024-01-11T00:00:00"/>
    <s v=""/>
    <s v=""/>
    <x v="0"/>
    <x v="0"/>
  </r>
  <r>
    <s v="Ben Boyd"/>
    <s v="EXP-10009938"/>
    <n v="52.97"/>
    <d v="2023-11-23T00:00:00"/>
    <x v="21"/>
    <s v="Car Wash"/>
    <s v="Car Wash, Refunded on 12.21"/>
    <m/>
    <m/>
    <m/>
    <m/>
    <m/>
    <m/>
    <m/>
    <m/>
    <m/>
    <m/>
    <m/>
    <m/>
    <m/>
    <m/>
    <m/>
    <m/>
    <m/>
    <m/>
    <m/>
    <m/>
    <m/>
    <d v="2023-12-28T00:00:00"/>
    <s v="SL74@tidalwaveautospa.com"/>
    <s v="Ricky Doyle"/>
    <x v="1"/>
    <x v="1"/>
  </r>
  <r>
    <s v="Ben Boyd"/>
    <s v="EXP-10009938"/>
    <n v="498.38"/>
    <d v="2023-11-30T00:00:00"/>
    <x v="0"/>
    <s v="Wash Maintenance"/>
    <s v="Softner Salt"/>
    <m/>
    <m/>
    <m/>
    <m/>
    <m/>
    <m/>
    <m/>
    <m/>
    <m/>
    <m/>
    <m/>
    <m/>
    <m/>
    <m/>
    <m/>
    <m/>
    <m/>
    <m/>
    <m/>
    <m/>
    <m/>
    <d v="2023-12-28T00:00:00"/>
    <s v="SL74@tidalwaveautospa.com"/>
    <s v="Ricky Doyle"/>
    <x v="1"/>
    <x v="1"/>
  </r>
  <r>
    <s v="Ben Boyd"/>
    <s v="EXP-10009938"/>
    <n v="68.12"/>
    <d v="2023-12-01T00:00:00"/>
    <x v="4"/>
    <s v="Recruitment"/>
    <s v="Recruiting"/>
    <m/>
    <m/>
    <m/>
    <m/>
    <m/>
    <m/>
    <m/>
    <m/>
    <m/>
    <m/>
    <m/>
    <m/>
    <m/>
    <m/>
    <m/>
    <m/>
    <m/>
    <m/>
    <m/>
    <m/>
    <m/>
    <d v="2023-12-28T00:00:00"/>
    <s v="SL74@tidalwaveautospa.com"/>
    <s v="Ricky Doyle"/>
    <x v="1"/>
    <x v="1"/>
  </r>
  <r>
    <s v="Ben Boyd"/>
    <s v="EXP-10009938"/>
    <n v="335.65"/>
    <d v="2023-12-10T00:00:00"/>
    <x v="17"/>
    <s v="Car Rental"/>
    <s v="Rental for Rogers Support"/>
    <m/>
    <m/>
    <m/>
    <m/>
    <m/>
    <m/>
    <m/>
    <m/>
    <m/>
    <m/>
    <m/>
    <m/>
    <m/>
    <m/>
    <m/>
    <m/>
    <m/>
    <m/>
    <m/>
    <m/>
    <m/>
    <d v="2023-12-28T00:00:00"/>
    <s v="SL74@tidalwaveautospa.com"/>
    <s v="Ricky Doyle"/>
    <x v="1"/>
    <x v="1"/>
  </r>
  <r>
    <s v="Ben Boyd"/>
    <s v="EXP-10009938"/>
    <n v="21.8"/>
    <d v="2023-12-15T00:00:00"/>
    <x v="6"/>
    <s v="Annual Inspection"/>
    <s v="fire extinguisher inspection"/>
    <m/>
    <m/>
    <m/>
    <m/>
    <m/>
    <m/>
    <m/>
    <m/>
    <m/>
    <m/>
    <m/>
    <m/>
    <m/>
    <m/>
    <m/>
    <m/>
    <m/>
    <m/>
    <m/>
    <m/>
    <m/>
    <d v="2023-12-28T00:00:00"/>
    <s v="SL74@tidalwaveautospa.com"/>
    <s v="Ricky Doyle"/>
    <x v="1"/>
    <x v="1"/>
  </r>
  <r>
    <s v="Ben Boyd"/>
    <s v="EXP-10010876"/>
    <n v="-52.97"/>
    <d v="2023-12-21T00:00:00"/>
    <x v="21"/>
    <s v="Car Wash"/>
    <s v="credit for coupon redemption that was not discontinued"/>
    <m/>
    <m/>
    <m/>
    <m/>
    <m/>
    <m/>
    <m/>
    <m/>
    <m/>
    <m/>
    <m/>
    <m/>
    <m/>
    <m/>
    <m/>
    <m/>
    <m/>
    <m/>
    <m/>
    <m/>
    <m/>
    <d v="2024-02-01T00:00:00"/>
    <s v="SL74@tidalwaveautospa.com"/>
    <s v="Ricky Doyle"/>
    <x v="2"/>
    <x v="0"/>
  </r>
  <r>
    <s v="Ben Boyd"/>
    <s v="EXP-10010876"/>
    <n v="143.13"/>
    <d v="2023-12-29T00:00:00"/>
    <x v="6"/>
    <s v="Wash Maintenance"/>
    <s v="filters for biannual maintenance"/>
    <m/>
    <m/>
    <m/>
    <m/>
    <m/>
    <m/>
    <m/>
    <m/>
    <m/>
    <m/>
    <m/>
    <m/>
    <m/>
    <m/>
    <m/>
    <m/>
    <m/>
    <m/>
    <m/>
    <m/>
    <m/>
    <d v="2024-02-01T00:00:00"/>
    <s v="SL74@tidalwaveautospa.com"/>
    <s v="Ricky Doyle"/>
    <x v="2"/>
    <x v="0"/>
  </r>
  <r>
    <s v="Ben Boyd"/>
    <s v="EXP-10010876"/>
    <n v="51.41"/>
    <d v="2023-12-30T00:00:00"/>
    <x v="0"/>
    <s v="Wash Maintenance"/>
    <s v="tunnel cleaning"/>
    <m/>
    <m/>
    <m/>
    <m/>
    <m/>
    <m/>
    <m/>
    <m/>
    <m/>
    <m/>
    <m/>
    <m/>
    <m/>
    <m/>
    <m/>
    <m/>
    <m/>
    <m/>
    <m/>
    <m/>
    <m/>
    <d v="2024-02-01T00:00:00"/>
    <s v="SL74@tidalwaveautospa.com"/>
    <s v="Ricky Doyle"/>
    <x v="2"/>
    <x v="0"/>
  </r>
  <r>
    <s v="Ben Boyd"/>
    <s v="EXP-10010876"/>
    <n v="59.35"/>
    <d v="2024-01-05T00:00:00"/>
    <x v="0"/>
    <s v="Small Tools"/>
    <s v="spray nozzle"/>
    <m/>
    <m/>
    <m/>
    <m/>
    <m/>
    <m/>
    <m/>
    <m/>
    <m/>
    <m/>
    <m/>
    <m/>
    <m/>
    <m/>
    <m/>
    <m/>
    <m/>
    <m/>
    <m/>
    <m/>
    <m/>
    <d v="2024-02-01T00:00:00"/>
    <s v="SL74@tidalwaveautospa.com"/>
    <s v="Ricky Doyle"/>
    <x v="2"/>
    <x v="0"/>
  </r>
  <r>
    <s v="Ben Boyd"/>
    <s v="EXP-10010876"/>
    <n v="73.14"/>
    <d v="2024-01-10T00:00:00"/>
    <x v="0"/>
    <s v="Office Furniture"/>
    <s v="cabinet for bathroom for ada compliance"/>
    <m/>
    <m/>
    <m/>
    <m/>
    <m/>
    <m/>
    <m/>
    <m/>
    <m/>
    <m/>
    <m/>
    <m/>
    <m/>
    <m/>
    <m/>
    <m/>
    <m/>
    <m/>
    <m/>
    <m/>
    <m/>
    <d v="2024-02-01T00:00:00"/>
    <s v="SL74@tidalwaveautospa.com"/>
    <s v="Ricky Doyle"/>
    <x v="2"/>
    <x v="0"/>
  </r>
  <r>
    <s v="Ben Boyd"/>
    <s v="EXP-10010876"/>
    <n v="8.4600000000000009"/>
    <d v="2024-01-16T00:00:00"/>
    <x v="6"/>
    <s v="Parts"/>
    <s v="grease gun fittings"/>
    <m/>
    <m/>
    <m/>
    <m/>
    <m/>
    <m/>
    <m/>
    <m/>
    <m/>
    <m/>
    <m/>
    <m/>
    <m/>
    <m/>
    <m/>
    <m/>
    <m/>
    <m/>
    <m/>
    <m/>
    <m/>
    <d v="2024-02-01T00:00:00"/>
    <s v="SL74@tidalwaveautospa.com"/>
    <s v="Ricky Doyle"/>
    <x v="2"/>
    <x v="0"/>
  </r>
  <r>
    <s v="Ben Boyd"/>
    <s v="EXP-10010876"/>
    <n v="33.31"/>
    <d v="2024-01-19T00:00:00"/>
    <x v="0"/>
    <s v="Wash Maintenance"/>
    <s v="smallwares and cleaners"/>
    <m/>
    <m/>
    <m/>
    <m/>
    <m/>
    <m/>
    <m/>
    <m/>
    <m/>
    <m/>
    <m/>
    <m/>
    <m/>
    <m/>
    <m/>
    <m/>
    <m/>
    <m/>
    <m/>
    <m/>
    <m/>
    <d v="2024-02-01T00:00:00"/>
    <s v="SL74@tidalwaveautospa.com"/>
    <s v="Ricky Doyle"/>
    <x v="2"/>
    <x v="0"/>
  </r>
  <r>
    <s v="Benjamin Barbour"/>
    <s v="EXP-10010622"/>
    <n v="230"/>
    <d v="2024-01-10T00:00:00"/>
    <x v="0"/>
    <s v="Equipment"/>
    <s v="Heater for laundry room, fuel and oil to do oil change on aircompressors"/>
    <m/>
    <m/>
    <m/>
    <m/>
    <m/>
    <m/>
    <m/>
    <m/>
    <m/>
    <m/>
    <m/>
    <m/>
    <m/>
    <m/>
    <m/>
    <m/>
    <m/>
    <m/>
    <m/>
    <m/>
    <m/>
    <d v="2024-02-01T00:00:00"/>
    <s v="SL58@tidalwaveautospa.com"/>
    <s v="Kyle Rovansek"/>
    <x v="2"/>
    <x v="0"/>
  </r>
  <r>
    <s v="Benjamin Barbour"/>
    <s v="EXP-10010622"/>
    <n v="23.4"/>
    <d v="2024-01-12T00:00:00"/>
    <x v="0"/>
    <s v="Parts"/>
    <s v="Replacement part for gas power washer."/>
    <m/>
    <m/>
    <m/>
    <m/>
    <m/>
    <m/>
    <m/>
    <m/>
    <m/>
    <m/>
    <m/>
    <m/>
    <m/>
    <m/>
    <m/>
    <m/>
    <m/>
    <m/>
    <m/>
    <m/>
    <m/>
    <d v="2024-02-01T00:00:00"/>
    <s v="SL58@tidalwaveautospa.com"/>
    <s v="Kyle Rovansek"/>
    <x v="2"/>
    <x v="0"/>
  </r>
  <r>
    <s v="Benjamin Barbour"/>
    <s v="EXP-10010622"/>
    <n v="98.4"/>
    <d v="2024-01-13T00:00:00"/>
    <x v="0"/>
    <s v="Small Tools"/>
    <s v="Replacement gun for surface cleaner, shelves for bathroom"/>
    <m/>
    <m/>
    <m/>
    <m/>
    <m/>
    <m/>
    <m/>
    <m/>
    <m/>
    <m/>
    <m/>
    <m/>
    <m/>
    <m/>
    <m/>
    <m/>
    <m/>
    <m/>
    <m/>
    <m/>
    <m/>
    <d v="2024-02-01T00:00:00"/>
    <s v="SL58@tidalwaveautospa.com"/>
    <s v="Kyle Rovansek"/>
    <x v="2"/>
    <x v="0"/>
  </r>
  <r>
    <s v="Benjamin Barbour"/>
    <s v="EXP-10010622"/>
    <n v="31.79"/>
    <d v="2023-12-18T00:00:00"/>
    <x v="0"/>
    <s v="Office Supplies"/>
    <s v="Toliet paper"/>
    <m/>
    <m/>
    <m/>
    <m/>
    <m/>
    <m/>
    <m/>
    <m/>
    <m/>
    <m/>
    <m/>
    <m/>
    <m/>
    <m/>
    <m/>
    <m/>
    <m/>
    <m/>
    <m/>
    <m/>
    <m/>
    <d v="2024-02-01T00:00:00"/>
    <s v="SL58@tidalwaveautospa.com"/>
    <s v="Kyle Rovansek"/>
    <x v="2"/>
    <x v="0"/>
  </r>
  <r>
    <s v="Benjamin Barbour"/>
    <s v="EXP-10010622"/>
    <n v="22.2"/>
    <d v="2023-12-19T00:00:00"/>
    <x v="0"/>
    <s v="Wash Maintenance"/>
    <s v="White lithim for greasing cylinders"/>
    <m/>
    <m/>
    <m/>
    <m/>
    <m/>
    <m/>
    <m/>
    <m/>
    <m/>
    <m/>
    <m/>
    <m/>
    <m/>
    <m/>
    <m/>
    <m/>
    <m/>
    <m/>
    <m/>
    <m/>
    <m/>
    <d v="2024-02-01T00:00:00"/>
    <s v="SL58@tidalwaveautospa.com"/>
    <s v="Kyle Rovansek"/>
    <x v="2"/>
    <x v="0"/>
  </r>
  <r>
    <s v="Benjamin Barbour"/>
    <s v="EXP-10010622"/>
    <n v="42.39"/>
    <d v="2023-12-26T00:00:00"/>
    <x v="0"/>
    <s v="Parts"/>
    <s v="Replacement part for power washer. Garden hose part broke."/>
    <m/>
    <m/>
    <m/>
    <m/>
    <m/>
    <m/>
    <m/>
    <m/>
    <m/>
    <m/>
    <m/>
    <m/>
    <m/>
    <m/>
    <m/>
    <m/>
    <m/>
    <m/>
    <m/>
    <m/>
    <m/>
    <d v="2024-02-01T00:00:00"/>
    <s v="SL58@tidalwaveautospa.com"/>
    <s v="Kyle Rovansek"/>
    <x v="2"/>
    <x v="0"/>
  </r>
  <r>
    <s v="Benjamin Barbour"/>
    <s v="EXP-10010622"/>
    <n v="-106"/>
    <d v="2023-12-28T00:00:00"/>
    <x v="0"/>
    <s v="Office Supplies"/>
    <s v="Got credit back! - Refund on printer."/>
    <m/>
    <m/>
    <m/>
    <m/>
    <m/>
    <m/>
    <m/>
    <m/>
    <m/>
    <m/>
    <m/>
    <m/>
    <m/>
    <m/>
    <m/>
    <m/>
    <m/>
    <m/>
    <m/>
    <m/>
    <m/>
    <d v="2024-02-01T00:00:00"/>
    <s v="SL58@tidalwaveautospa.com"/>
    <s v="Kyle Rovansek"/>
    <x v="2"/>
    <x v="0"/>
  </r>
  <r>
    <s v="Benjamin Barbour"/>
    <s v="EXP-10010622"/>
    <n v="173.88"/>
    <d v="2023-12-28T00:00:00"/>
    <x v="0"/>
    <s v="Office Supplies"/>
    <s v="Printer paper, bathroom supplies, cleaning supplies, dry earse by board, bleach for concrete, supplies"/>
    <m/>
    <m/>
    <m/>
    <m/>
    <m/>
    <m/>
    <m/>
    <m/>
    <m/>
    <m/>
    <m/>
    <m/>
    <m/>
    <m/>
    <m/>
    <m/>
    <m/>
    <m/>
    <m/>
    <m/>
    <m/>
    <d v="2024-02-01T00:00:00"/>
    <s v="SL58@tidalwaveautospa.com"/>
    <s v="Kyle Rovansek"/>
    <x v="2"/>
    <x v="0"/>
  </r>
  <r>
    <s v="Benjamin Barbour"/>
    <s v="EXP-10010622"/>
    <n v="137.79"/>
    <d v="2023-12-28T00:00:00"/>
    <x v="0"/>
    <s v="Office Supplies"/>
    <s v="Speaker replacements - 2mile"/>
    <m/>
    <m/>
    <m/>
    <m/>
    <m/>
    <m/>
    <m/>
    <m/>
    <m/>
    <m/>
    <m/>
    <m/>
    <m/>
    <m/>
    <m/>
    <m/>
    <m/>
    <m/>
    <m/>
    <m/>
    <m/>
    <d v="2024-02-01T00:00:00"/>
    <s v="SL58@tidalwaveautospa.com"/>
    <s v="Kyle Rovansek"/>
    <x v="2"/>
    <x v="0"/>
  </r>
  <r>
    <s v="Benjamin Barbour"/>
    <s v="EXP-10010622"/>
    <n v="120.78"/>
    <d v="2024-01-03T00:00:00"/>
    <x v="0"/>
    <s v="Wash Maintenance"/>
    <s v="Hydralic filters for power packs. PM Time of year!"/>
    <m/>
    <m/>
    <m/>
    <m/>
    <m/>
    <m/>
    <m/>
    <m/>
    <m/>
    <m/>
    <m/>
    <m/>
    <m/>
    <m/>
    <m/>
    <m/>
    <m/>
    <m/>
    <m/>
    <m/>
    <m/>
    <d v="2024-02-01T00:00:00"/>
    <s v="SL58@tidalwaveautospa.com"/>
    <s v="Kyle Rovansek"/>
    <x v="2"/>
    <x v="0"/>
  </r>
  <r>
    <s v="Benjamin Barbour"/>
    <s v="EXP-10010622"/>
    <n v="34.229999999999997"/>
    <d v="2024-01-05T00:00:00"/>
    <x v="0"/>
    <s v="Small Tools"/>
    <s v="Tire inflator, with construction. I have had a few cars come here with flat tires."/>
    <m/>
    <m/>
    <m/>
    <m/>
    <m/>
    <m/>
    <m/>
    <m/>
    <m/>
    <m/>
    <m/>
    <m/>
    <m/>
    <m/>
    <m/>
    <m/>
    <m/>
    <m/>
    <m/>
    <m/>
    <m/>
    <d v="2024-02-01T00:00:00"/>
    <s v="SL58@tidalwaveautospa.com"/>
    <s v="Kyle Rovansek"/>
    <x v="2"/>
    <x v="0"/>
  </r>
  <r>
    <s v="Benjamin Barbour"/>
    <s v="EXP-10010622"/>
    <n v="167.47"/>
    <d v="2024-01-05T00:00:00"/>
    <x v="0"/>
    <s v="Annual Inspection"/>
    <s v="Back flow testing"/>
    <m/>
    <m/>
    <m/>
    <m/>
    <m/>
    <m/>
    <m/>
    <m/>
    <m/>
    <m/>
    <m/>
    <m/>
    <m/>
    <m/>
    <m/>
    <m/>
    <m/>
    <m/>
    <m/>
    <m/>
    <m/>
    <d v="2024-02-01T00:00:00"/>
    <s v="SL58@tidalwaveautospa.com"/>
    <s v="Kyle Rovansek"/>
    <x v="2"/>
    <x v="0"/>
  </r>
  <r>
    <s v="Benjamin Barbour"/>
    <s v="EXP-10010622"/>
    <n v="445.18"/>
    <d v="2024-01-08T00:00:00"/>
    <x v="0"/>
    <s v="Wash Maintenance"/>
    <s v="Winterazation - got heaters, salts, fuel"/>
    <m/>
    <m/>
    <m/>
    <m/>
    <m/>
    <m/>
    <m/>
    <m/>
    <m/>
    <m/>
    <m/>
    <m/>
    <m/>
    <m/>
    <m/>
    <m/>
    <m/>
    <m/>
    <m/>
    <m/>
    <m/>
    <d v="2024-02-01T00:00:00"/>
    <s v="SL58@tidalwaveautospa.com"/>
    <s v="Kyle Rovansek"/>
    <x v="2"/>
    <x v="0"/>
  </r>
  <r>
    <s v="Blake Akins"/>
    <s v="EXP-10009910"/>
    <n v="28.82"/>
    <d v="2023-11-21T00:00:00"/>
    <x v="10"/>
    <s v="Wash Supplies"/>
    <s v="supplies"/>
    <m/>
    <m/>
    <m/>
    <m/>
    <m/>
    <m/>
    <m/>
    <m/>
    <m/>
    <m/>
    <m/>
    <m/>
    <m/>
    <m/>
    <m/>
    <m/>
    <m/>
    <m/>
    <m/>
    <m/>
    <m/>
    <d v="2023-12-28T00:00:00"/>
    <s v="SL112@tidalwaveautospa.com"/>
    <s v="Cory Cummings"/>
    <x v="1"/>
    <x v="1"/>
  </r>
  <r>
    <s v="Blake Akins"/>
    <s v="EXP-10009910"/>
    <n v="563.30999999999995"/>
    <d v="2023-11-22T00:00:00"/>
    <x v="10"/>
    <s v="Wash Maintenance"/>
    <s v="Hoses etc"/>
    <m/>
    <m/>
    <m/>
    <m/>
    <m/>
    <m/>
    <m/>
    <m/>
    <m/>
    <m/>
    <m/>
    <m/>
    <m/>
    <m/>
    <m/>
    <m/>
    <m/>
    <m/>
    <m/>
    <m/>
    <m/>
    <d v="2023-12-28T00:00:00"/>
    <s v="SL112@tidalwaveautospa.com"/>
    <s v="Cory Cummings"/>
    <x v="1"/>
    <x v="1"/>
  </r>
  <r>
    <s v="Blake Akins"/>
    <s v="EXP-10009910"/>
    <n v="14.45"/>
    <d v="2023-11-25T00:00:00"/>
    <x v="10"/>
    <s v="Fuel"/>
    <s v="Diesel fuel for heater"/>
    <m/>
    <m/>
    <m/>
    <m/>
    <m/>
    <m/>
    <m/>
    <m/>
    <m/>
    <m/>
    <m/>
    <m/>
    <m/>
    <m/>
    <m/>
    <m/>
    <m/>
    <m/>
    <m/>
    <m/>
    <m/>
    <d v="2023-12-28T00:00:00"/>
    <s v="SL112@tidalwaveautospa.com"/>
    <s v="Cory Cummings"/>
    <x v="1"/>
    <x v="1"/>
  </r>
  <r>
    <s v="Blake Akins"/>
    <s v="EXP-10009910"/>
    <n v="24.11"/>
    <d v="2023-11-27T00:00:00"/>
    <x v="10"/>
    <s v="Parts"/>
    <s v="Ball valve and cleaner"/>
    <m/>
    <m/>
    <m/>
    <m/>
    <m/>
    <m/>
    <m/>
    <m/>
    <m/>
    <m/>
    <m/>
    <m/>
    <m/>
    <m/>
    <m/>
    <m/>
    <m/>
    <m/>
    <m/>
    <m/>
    <m/>
    <d v="2023-12-28T00:00:00"/>
    <s v="SL112@tidalwaveautospa.com"/>
    <s v="Cory Cummings"/>
    <x v="1"/>
    <x v="1"/>
  </r>
  <r>
    <s v="Blake Akins"/>
    <s v="EXP-10009910"/>
    <n v="457.21"/>
    <d v="2023-12-08T00:00:00"/>
    <x v="10"/>
    <s v="Wash Maintenance"/>
    <s v="Trashcan Cart Etc supplies the site never started with"/>
    <m/>
    <m/>
    <m/>
    <m/>
    <m/>
    <m/>
    <m/>
    <m/>
    <m/>
    <m/>
    <m/>
    <m/>
    <m/>
    <m/>
    <m/>
    <m/>
    <m/>
    <m/>
    <m/>
    <m/>
    <m/>
    <d v="2023-12-28T00:00:00"/>
    <s v="SL112@tidalwaveautospa.com"/>
    <s v="Cory Cummings"/>
    <x v="1"/>
    <x v="1"/>
  </r>
  <r>
    <s v="Blake Akins"/>
    <s v="EXP-10009910"/>
    <n v="179.97"/>
    <d v="2023-12-08T00:00:00"/>
    <x v="10"/>
    <s v="Parts"/>
    <s v="Busted hoses connectors hydrologic hoses etc"/>
    <m/>
    <m/>
    <m/>
    <m/>
    <m/>
    <m/>
    <m/>
    <m/>
    <m/>
    <m/>
    <m/>
    <m/>
    <m/>
    <m/>
    <m/>
    <m/>
    <m/>
    <m/>
    <m/>
    <m/>
    <m/>
    <d v="2023-12-28T00:00:00"/>
    <s v="SL112@tidalwaveautospa.com"/>
    <s v="Cory Cummings"/>
    <x v="1"/>
    <x v="1"/>
  </r>
  <r>
    <s v="Blake Akins"/>
    <s v="EXP-10009910"/>
    <n v="14.5"/>
    <d v="2023-12-09T00:00:00"/>
    <x v="10"/>
    <s v="Fuel"/>
    <s v="Diesel fuel for heater"/>
    <m/>
    <m/>
    <m/>
    <m/>
    <m/>
    <m/>
    <m/>
    <m/>
    <m/>
    <m/>
    <m/>
    <m/>
    <m/>
    <m/>
    <m/>
    <m/>
    <m/>
    <m/>
    <m/>
    <m/>
    <m/>
    <d v="2023-12-28T00:00:00"/>
    <s v="SL112@tidalwaveautospa.com"/>
    <s v="Cory Cummings"/>
    <x v="1"/>
    <x v="1"/>
  </r>
  <r>
    <s v="Blake Akins"/>
    <s v="EXP-10009910"/>
    <n v="65.849999999999994"/>
    <d v="2023-12-10T00:00:00"/>
    <x v="10"/>
    <s v="Office Supplies"/>
    <s v="locks clipboard etc"/>
    <m/>
    <m/>
    <m/>
    <m/>
    <m/>
    <m/>
    <m/>
    <m/>
    <m/>
    <m/>
    <m/>
    <m/>
    <m/>
    <m/>
    <m/>
    <m/>
    <m/>
    <m/>
    <m/>
    <m/>
    <m/>
    <d v="2023-12-28T00:00:00"/>
    <s v="SL112@tidalwaveautospa.com"/>
    <s v="Cory Cummings"/>
    <x v="1"/>
    <x v="1"/>
  </r>
  <r>
    <s v="Blake Akins"/>
    <s v="EXP-10009910"/>
    <n v="2899.84"/>
    <d v="2023-12-13T00:00:00"/>
    <x v="10"/>
    <s v="Landscaping"/>
    <s v="Red Rubber Mulch"/>
    <m/>
    <m/>
    <m/>
    <m/>
    <m/>
    <m/>
    <m/>
    <m/>
    <m/>
    <m/>
    <m/>
    <m/>
    <m/>
    <m/>
    <m/>
    <m/>
    <m/>
    <m/>
    <m/>
    <m/>
    <m/>
    <d v="2023-12-28T00:00:00"/>
    <s v="SL112@tidalwaveautospa.com"/>
    <s v="Cory Cummings"/>
    <x v="1"/>
    <x v="1"/>
  </r>
  <r>
    <s v="Blake Akins"/>
    <s v="EXP-10009910"/>
    <n v="46.64"/>
    <d v="2023-12-16T00:00:00"/>
    <x v="10"/>
    <s v="Office Supplies"/>
    <s v="Locks to secure files and sensitive information"/>
    <m/>
    <m/>
    <m/>
    <m/>
    <m/>
    <m/>
    <m/>
    <m/>
    <m/>
    <m/>
    <m/>
    <m/>
    <m/>
    <m/>
    <m/>
    <m/>
    <m/>
    <m/>
    <m/>
    <m/>
    <m/>
    <d v="2023-12-28T00:00:00"/>
    <s v="SL112@tidalwaveautospa.com"/>
    <s v="Cory Cummings"/>
    <x v="1"/>
    <x v="1"/>
  </r>
  <r>
    <s v="Blake Akins"/>
    <s v="EXP-10009910"/>
    <n v="274.62"/>
    <d v="2023-12-16T00:00:00"/>
    <x v="10"/>
    <s v="Wash Maintenance"/>
    <s v="Carts for washing"/>
    <m/>
    <m/>
    <m/>
    <m/>
    <m/>
    <m/>
    <m/>
    <m/>
    <m/>
    <m/>
    <m/>
    <m/>
    <m/>
    <m/>
    <m/>
    <m/>
    <m/>
    <m/>
    <m/>
    <m/>
    <m/>
    <d v="2023-12-28T00:00:00"/>
    <s v="SL112@tidalwaveautospa.com"/>
    <s v="Cory Cummings"/>
    <x v="1"/>
    <x v="1"/>
  </r>
  <r>
    <s v="Bradley Estis"/>
    <s v="EXP-10010744"/>
    <n v="191.97"/>
    <d v="2024-01-14T00:00:00"/>
    <x v="0"/>
    <s v="Fuel"/>
    <s v="propane"/>
    <m/>
    <m/>
    <m/>
    <m/>
    <m/>
    <m/>
    <m/>
    <m/>
    <m/>
    <m/>
    <m/>
    <m/>
    <m/>
    <m/>
    <m/>
    <m/>
    <m/>
    <m/>
    <m/>
    <m/>
    <m/>
    <d v="2024-01-29T00:00:00"/>
    <s v="SL232@tidalwaveautospa.com"/>
    <s v="Cory Cummings"/>
    <x v="0"/>
    <x v="0"/>
  </r>
  <r>
    <s v="Brandi Michal"/>
    <s v="EXP-10010560"/>
    <n v="16.670000000000002"/>
    <d v="2023-12-04T00:00:00"/>
    <x v="0"/>
    <s v="Parts"/>
    <s v="Hoses for dry and shine"/>
    <m/>
    <m/>
    <m/>
    <m/>
    <m/>
    <m/>
    <m/>
    <m/>
    <m/>
    <m/>
    <m/>
    <m/>
    <m/>
    <m/>
    <m/>
    <m/>
    <m/>
    <m/>
    <m/>
    <m/>
    <m/>
    <d v="2024-01-26T00:00:00"/>
    <s v=""/>
    <s v=""/>
    <x v="0"/>
    <x v="0"/>
  </r>
  <r>
    <s v="Brandi Michal"/>
    <s v="EXP-10010560"/>
    <n v="235.26"/>
    <d v="2023-12-21T00:00:00"/>
    <x v="0"/>
    <s v="Small Tools"/>
    <s v="Pressure washer hose"/>
    <m/>
    <m/>
    <m/>
    <m/>
    <m/>
    <m/>
    <m/>
    <m/>
    <m/>
    <m/>
    <m/>
    <m/>
    <m/>
    <m/>
    <m/>
    <m/>
    <m/>
    <m/>
    <m/>
    <m/>
    <m/>
    <d v="2024-01-26T00:00:00"/>
    <s v=""/>
    <s v=""/>
    <x v="0"/>
    <x v="0"/>
  </r>
  <r>
    <s v="Brandi Michal"/>
    <s v="EXP-10010560"/>
    <n v="275.93"/>
    <d v="2023-12-22T00:00:00"/>
    <x v="0"/>
    <s v="Wash Maintenance"/>
    <s v="Hoses, dawn"/>
    <m/>
    <m/>
    <m/>
    <m/>
    <m/>
    <m/>
    <m/>
    <m/>
    <m/>
    <m/>
    <m/>
    <m/>
    <m/>
    <m/>
    <m/>
    <m/>
    <m/>
    <m/>
    <m/>
    <m/>
    <m/>
    <d v="2024-01-26T00:00:00"/>
    <s v=""/>
    <s v=""/>
    <x v="0"/>
    <x v="0"/>
  </r>
  <r>
    <s v="Brandi Michal"/>
    <s v="EXP-10010560"/>
    <n v="-115.82"/>
    <d v="2024-01-12T00:00:00"/>
    <x v="0"/>
    <s v="Wash Maintenance"/>
    <s v="Salt fir softner refund"/>
    <m/>
    <m/>
    <m/>
    <m/>
    <m/>
    <m/>
    <m/>
    <m/>
    <m/>
    <m/>
    <m/>
    <m/>
    <m/>
    <m/>
    <m/>
    <m/>
    <m/>
    <m/>
    <m/>
    <m/>
    <m/>
    <d v="2024-01-26T00:00:00"/>
    <s v=""/>
    <s v=""/>
    <x v="0"/>
    <x v="0"/>
  </r>
  <r>
    <s v="Brandon Cobb"/>
    <s v="EXP-10009616"/>
    <n v="141.24"/>
    <d v="2023-11-19T00:00:00"/>
    <x v="0"/>
    <s v="Employee Incentives - Other"/>
    <s v="pants for staff cold/wind"/>
    <m/>
    <m/>
    <m/>
    <m/>
    <m/>
    <m/>
    <m/>
    <m/>
    <m/>
    <m/>
    <m/>
    <m/>
    <m/>
    <m/>
    <m/>
    <m/>
    <m/>
    <m/>
    <m/>
    <m/>
    <m/>
    <d v="2024-01-11T00:00:00"/>
    <s v="SL245@tidalwaveautospa.com"/>
    <s v="Wesley Kurtz"/>
    <x v="0"/>
    <x v="0"/>
  </r>
  <r>
    <s v="Brandon Cobb"/>
    <s v="EXP-10009616"/>
    <n v="79.180000000000007"/>
    <d v="2023-11-21T00:00:00"/>
    <x v="0"/>
    <s v="Office Supplies"/>
    <s v="totes"/>
    <m/>
    <m/>
    <m/>
    <m/>
    <m/>
    <m/>
    <m/>
    <m/>
    <m/>
    <m/>
    <m/>
    <m/>
    <m/>
    <m/>
    <m/>
    <m/>
    <m/>
    <m/>
    <m/>
    <m/>
    <m/>
    <d v="2024-01-11T00:00:00"/>
    <s v="SL245@tidalwaveautospa.com"/>
    <s v="Wesley Kurtz"/>
    <x v="0"/>
    <x v="0"/>
  </r>
  <r>
    <s v="Brandon Cobb"/>
    <s v="EXP-10009616"/>
    <n v="72.7"/>
    <d v="2023-11-21T00:00:00"/>
    <x v="0"/>
    <s v="Fuel"/>
    <s v="trufuel"/>
    <m/>
    <m/>
    <m/>
    <m/>
    <m/>
    <m/>
    <m/>
    <m/>
    <m/>
    <m/>
    <m/>
    <m/>
    <m/>
    <m/>
    <m/>
    <m/>
    <m/>
    <m/>
    <m/>
    <m/>
    <m/>
    <d v="2024-01-11T00:00:00"/>
    <s v="SL245@tidalwaveautospa.com"/>
    <s v="Wesley Kurtz"/>
    <x v="0"/>
    <x v="0"/>
  </r>
  <r>
    <s v="Brandon Cobb"/>
    <s v="EXP-10009616"/>
    <n v="52.37"/>
    <d v="2023-11-22T00:00:00"/>
    <x v="0"/>
    <s v="Itemized"/>
    <s v="washers, bolts,magnetic leveler,"/>
    <n v="36.96"/>
    <s v="Parts"/>
    <s v="washers, bolts"/>
    <n v="15.409999999999997"/>
    <s v="Small Tools"/>
    <s v="magnetic leveler"/>
    <m/>
    <m/>
    <m/>
    <m/>
    <m/>
    <m/>
    <m/>
    <m/>
    <m/>
    <m/>
    <m/>
    <m/>
    <m/>
    <m/>
    <m/>
    <d v="2024-01-11T00:00:00"/>
    <s v="SL245@tidalwaveautospa.com"/>
    <s v="Wesley Kurtz"/>
    <x v="0"/>
    <x v="0"/>
  </r>
  <r>
    <s v="Brandon Cobb"/>
    <s v="EXP-10009616"/>
    <n v="453.38"/>
    <d v="2023-11-28T00:00:00"/>
    <x v="0"/>
    <s v="Wash Maintenance"/>
    <s v="Pressure Hose and shelves"/>
    <m/>
    <m/>
    <m/>
    <m/>
    <m/>
    <m/>
    <m/>
    <m/>
    <m/>
    <m/>
    <m/>
    <m/>
    <m/>
    <m/>
    <m/>
    <m/>
    <m/>
    <m/>
    <m/>
    <m/>
    <m/>
    <d v="2024-01-11T00:00:00"/>
    <s v="SL245@tidalwaveautospa.com"/>
    <s v="Wesley Kurtz"/>
    <x v="0"/>
    <x v="0"/>
  </r>
  <r>
    <s v="Brandon Cobb"/>
    <s v="EXP-10009616"/>
    <n v="365.16"/>
    <d v="2023-11-28T00:00:00"/>
    <x v="0"/>
    <s v="Office Supplies"/>
    <s v="brooms and dust pans storage tote"/>
    <m/>
    <m/>
    <m/>
    <m/>
    <m/>
    <m/>
    <m/>
    <m/>
    <m/>
    <m/>
    <m/>
    <m/>
    <m/>
    <m/>
    <m/>
    <m/>
    <m/>
    <m/>
    <m/>
    <m/>
    <m/>
    <d v="2024-01-11T00:00:00"/>
    <s v="SL245@tidalwaveautospa.com"/>
    <s v="Wesley Kurtz"/>
    <x v="0"/>
    <x v="0"/>
  </r>
  <r>
    <s v="Brandon Cobb"/>
    <s v="EXP-10009616"/>
    <n v="817.58"/>
    <d v="2023-11-28T00:00:00"/>
    <x v="0"/>
    <s v="Equipment"/>
    <s v="pressure washer"/>
    <m/>
    <m/>
    <m/>
    <m/>
    <m/>
    <m/>
    <m/>
    <m/>
    <m/>
    <m/>
    <m/>
    <m/>
    <m/>
    <m/>
    <m/>
    <m/>
    <m/>
    <m/>
    <m/>
    <m/>
    <m/>
    <d v="2024-01-11T00:00:00"/>
    <s v="SL245@tidalwaveautospa.com"/>
    <s v="Wesley Kurtz"/>
    <x v="0"/>
    <x v="0"/>
  </r>
  <r>
    <s v="Brandon Cobb"/>
    <s v="EXP-10009616"/>
    <n v="919.47"/>
    <d v="2023-12-01T00:00:00"/>
    <x v="0"/>
    <s v="Office Supplies"/>
    <s v="got break area equm."/>
    <m/>
    <m/>
    <m/>
    <m/>
    <m/>
    <m/>
    <m/>
    <m/>
    <m/>
    <m/>
    <m/>
    <m/>
    <m/>
    <m/>
    <m/>
    <m/>
    <m/>
    <m/>
    <m/>
    <m/>
    <m/>
    <d v="2024-01-11T00:00:00"/>
    <s v="SL245@tidalwaveautospa.com"/>
    <s v="Wesley Kurtz"/>
    <x v="0"/>
    <x v="0"/>
  </r>
  <r>
    <s v="Brandon Cobb"/>
    <s v="EXP-10009616"/>
    <n v="1044.73"/>
    <d v="2023-12-01T00:00:00"/>
    <x v="0"/>
    <s v="Wash Maintenance"/>
    <s v="carts trash can"/>
    <m/>
    <m/>
    <m/>
    <m/>
    <m/>
    <m/>
    <m/>
    <m/>
    <m/>
    <m/>
    <m/>
    <m/>
    <m/>
    <m/>
    <m/>
    <m/>
    <m/>
    <m/>
    <m/>
    <m/>
    <m/>
    <d v="2024-01-11T00:00:00"/>
    <s v="SL245@tidalwaveautospa.com"/>
    <s v="Wesley Kurtz"/>
    <x v="0"/>
    <x v="0"/>
  </r>
  <r>
    <s v="Brandon Cobb"/>
    <s v="EXP-10009616"/>
    <n v="58.79"/>
    <d v="2023-12-02T00:00:00"/>
    <x v="0"/>
    <s v="Wash Maintenance"/>
    <s v="funnel,hooks, command strips"/>
    <m/>
    <m/>
    <m/>
    <m/>
    <m/>
    <m/>
    <m/>
    <m/>
    <m/>
    <m/>
    <m/>
    <m/>
    <m/>
    <m/>
    <m/>
    <m/>
    <m/>
    <m/>
    <m/>
    <m/>
    <m/>
    <d v="2024-01-11T00:00:00"/>
    <s v="SL245@tidalwaveautospa.com"/>
    <s v="Wesley Kurtz"/>
    <x v="0"/>
    <x v="0"/>
  </r>
  <r>
    <s v="Brandon Cobb"/>
    <s v="EXP-10009616"/>
    <n v="8.5500000000000007"/>
    <d v="2023-12-02T00:00:00"/>
    <x v="0"/>
    <s v="Wash Maintenance"/>
    <s v="ethnol trtmnt for pressure washer"/>
    <m/>
    <m/>
    <m/>
    <m/>
    <m/>
    <m/>
    <m/>
    <m/>
    <m/>
    <m/>
    <m/>
    <m/>
    <m/>
    <m/>
    <m/>
    <m/>
    <m/>
    <m/>
    <m/>
    <m/>
    <m/>
    <d v="2024-01-11T00:00:00"/>
    <s v="SL245@tidalwaveautospa.com"/>
    <s v="Wesley Kurtz"/>
    <x v="0"/>
    <x v="0"/>
  </r>
  <r>
    <s v="Brandon Cobb"/>
    <s v="EXP-10009616"/>
    <n v="18.329999999999998"/>
    <d v="2023-12-02T00:00:00"/>
    <x v="0"/>
    <s v="Fuel"/>
    <s v="gas for pressure washer"/>
    <m/>
    <m/>
    <m/>
    <m/>
    <m/>
    <m/>
    <m/>
    <m/>
    <m/>
    <m/>
    <m/>
    <m/>
    <m/>
    <m/>
    <m/>
    <m/>
    <m/>
    <m/>
    <m/>
    <m/>
    <m/>
    <d v="2024-01-11T00:00:00"/>
    <s v="SL245@tidalwaveautospa.com"/>
    <s v="Wesley Kurtz"/>
    <x v="0"/>
    <x v="0"/>
  </r>
  <r>
    <s v="Brandon Cobb"/>
    <s v="EXP-10009616"/>
    <n v="180.48"/>
    <d v="2023-12-04T00:00:00"/>
    <x v="0"/>
    <s v="Office Supplies"/>
    <s v="walkie talkies, hot hands"/>
    <m/>
    <m/>
    <m/>
    <m/>
    <m/>
    <m/>
    <m/>
    <m/>
    <m/>
    <m/>
    <m/>
    <m/>
    <m/>
    <m/>
    <m/>
    <m/>
    <m/>
    <m/>
    <m/>
    <m/>
    <m/>
    <d v="2024-01-11T00:00:00"/>
    <s v="SL245@tidalwaveautospa.com"/>
    <s v="Wesley Kurtz"/>
    <x v="0"/>
    <x v="0"/>
  </r>
  <r>
    <s v="Brandon Cobb"/>
    <s v="EXP-10009616"/>
    <n v="64.2"/>
    <d v="2023-12-04T00:00:00"/>
    <x v="0"/>
    <s v="Small Tools"/>
    <s v="4&quot; wrench X4"/>
    <m/>
    <m/>
    <m/>
    <m/>
    <m/>
    <m/>
    <m/>
    <m/>
    <m/>
    <m/>
    <m/>
    <m/>
    <m/>
    <m/>
    <m/>
    <m/>
    <m/>
    <m/>
    <m/>
    <m/>
    <m/>
    <d v="2024-01-11T00:00:00"/>
    <s v="SL245@tidalwaveautospa.com"/>
    <s v="Wesley Kurtz"/>
    <x v="0"/>
    <x v="0"/>
  </r>
  <r>
    <s v="Brandon Cobb"/>
    <s v="EXP-10009616"/>
    <n v="311.45999999999998"/>
    <d v="2023-12-04T00:00:00"/>
    <x v="0"/>
    <s v="Office Supplies"/>
    <s v="print outs"/>
    <m/>
    <m/>
    <m/>
    <m/>
    <m/>
    <m/>
    <m/>
    <m/>
    <m/>
    <m/>
    <m/>
    <m/>
    <m/>
    <m/>
    <m/>
    <m/>
    <m/>
    <m/>
    <m/>
    <m/>
    <m/>
    <d v="2024-01-11T00:00:00"/>
    <s v="SL245@tidalwaveautospa.com"/>
    <s v="Wesley Kurtz"/>
    <x v="0"/>
    <x v="0"/>
  </r>
  <r>
    <s v="Brandon Cobb"/>
    <s v="EXP-10009616"/>
    <n v="10.68"/>
    <d v="2023-12-05T00:00:00"/>
    <x v="0"/>
    <s v="Office Supplies"/>
    <s v="binder"/>
    <m/>
    <m/>
    <m/>
    <m/>
    <m/>
    <m/>
    <m/>
    <m/>
    <m/>
    <m/>
    <m/>
    <m/>
    <m/>
    <m/>
    <m/>
    <m/>
    <m/>
    <m/>
    <m/>
    <m/>
    <m/>
    <d v="2024-01-11T00:00:00"/>
    <s v="SL245@tidalwaveautospa.com"/>
    <s v="Wesley Kurtz"/>
    <x v="0"/>
    <x v="0"/>
  </r>
  <r>
    <s v="Brandon Cobb"/>
    <s v="EXP-10009616"/>
    <n v="12.74"/>
    <d v="2023-12-05T00:00:00"/>
    <x v="0"/>
    <s v="Office Supplies"/>
    <s v="grate for bucket"/>
    <m/>
    <m/>
    <m/>
    <m/>
    <m/>
    <m/>
    <m/>
    <m/>
    <m/>
    <m/>
    <m/>
    <m/>
    <m/>
    <m/>
    <m/>
    <m/>
    <m/>
    <m/>
    <m/>
    <m/>
    <m/>
    <d v="2024-01-11T00:00:00"/>
    <s v="SL245@tidalwaveautospa.com"/>
    <s v="Wesley Kurtz"/>
    <x v="0"/>
    <x v="0"/>
  </r>
  <r>
    <s v="Brandon Cobb"/>
    <s v="EXP-10009616"/>
    <n v="6.16"/>
    <d v="2023-12-08T00:00:00"/>
    <x v="0"/>
    <s v="Safety Supplies"/>
    <s v="gloves"/>
    <m/>
    <m/>
    <m/>
    <m/>
    <m/>
    <m/>
    <m/>
    <m/>
    <m/>
    <m/>
    <m/>
    <m/>
    <m/>
    <m/>
    <m/>
    <m/>
    <m/>
    <m/>
    <m/>
    <m/>
    <m/>
    <d v="2024-01-11T00:00:00"/>
    <s v="SL245@tidalwaveautospa.com"/>
    <s v="Wesley Kurtz"/>
    <x v="0"/>
    <x v="0"/>
  </r>
  <r>
    <s v="Brandon Cobb"/>
    <s v="EXP-10009616"/>
    <n v="68.180000000000007"/>
    <d v="2023-12-08T00:00:00"/>
    <x v="0"/>
    <s v="Itemized"/>
    <s v="gatorade,Personal Expense (Red Bulls),"/>
    <n v="24.220000000000006"/>
    <s v="Snacks"/>
    <s v="gatorade"/>
    <n v="43.96"/>
    <s v="Miscellaneous Expense - Non-SL"/>
    <s v="Personal Expense (Red Bulls)"/>
    <m/>
    <m/>
    <m/>
    <m/>
    <m/>
    <m/>
    <m/>
    <m/>
    <m/>
    <m/>
    <m/>
    <m/>
    <m/>
    <m/>
    <m/>
    <d v="2024-01-11T00:00:00"/>
    <s v="SL245@tidalwaveautospa.com"/>
    <s v="Wesley Kurtz"/>
    <x v="0"/>
    <x v="0"/>
  </r>
  <r>
    <s v="Brandon Cobb"/>
    <s v="EXP-10009616"/>
    <n v="7.83"/>
    <d v="2023-12-09T00:00:00"/>
    <x v="9"/>
    <s v="Snacks"/>
    <s v="drinks"/>
    <m/>
    <m/>
    <m/>
    <m/>
    <m/>
    <m/>
    <m/>
    <m/>
    <m/>
    <m/>
    <m/>
    <m/>
    <m/>
    <m/>
    <m/>
    <m/>
    <m/>
    <m/>
    <m/>
    <m/>
    <m/>
    <d v="2024-01-11T00:00:00"/>
    <s v="SL245@tidalwaveautospa.com"/>
    <s v="Wesley Kurtz"/>
    <x v="0"/>
    <x v="0"/>
  </r>
  <r>
    <s v="Brandon Cobb"/>
    <s v="EXP-10009616"/>
    <n v="277.08999999999997"/>
    <d v="2023-12-11T00:00:00"/>
    <x v="0"/>
    <s v="Landscaping"/>
    <s v="pump for bird bath at the road"/>
    <m/>
    <m/>
    <m/>
    <m/>
    <m/>
    <m/>
    <m/>
    <m/>
    <m/>
    <m/>
    <m/>
    <m/>
    <m/>
    <m/>
    <m/>
    <m/>
    <m/>
    <m/>
    <m/>
    <m/>
    <m/>
    <d v="2024-01-11T00:00:00"/>
    <s v="SL245@tidalwaveautospa.com"/>
    <s v="Wesley Kurtz"/>
    <x v="0"/>
    <x v="0"/>
  </r>
  <r>
    <s v="Brandon Dean"/>
    <s v="EXP-10010077"/>
    <n v="474.25"/>
    <d v="2024-12-01T00:00:00"/>
    <x v="0"/>
    <s v="Equipment"/>
    <s v="Blower, tools"/>
    <m/>
    <m/>
    <m/>
    <m/>
    <m/>
    <m/>
    <m/>
    <m/>
    <m/>
    <m/>
    <m/>
    <m/>
    <m/>
    <m/>
    <m/>
    <m/>
    <m/>
    <m/>
    <m/>
    <m/>
    <m/>
    <d v="2024-01-03T00:00:00"/>
    <s v="SL213@tidalwaveautospa.com"/>
    <s v="Ricky Doyle"/>
    <x v="0"/>
    <x v="0"/>
  </r>
  <r>
    <s v="Brandon Dean"/>
    <s v="EXP-10010077"/>
    <n v="8.7799999999999994"/>
    <d v="2024-12-04T00:00:00"/>
    <x v="0"/>
    <s v="Office Supplies"/>
    <s v="keys"/>
    <m/>
    <m/>
    <m/>
    <m/>
    <m/>
    <m/>
    <m/>
    <m/>
    <m/>
    <m/>
    <m/>
    <m/>
    <m/>
    <m/>
    <m/>
    <m/>
    <m/>
    <m/>
    <m/>
    <m/>
    <m/>
    <d v="2024-01-03T00:00:00"/>
    <s v="SL213@tidalwaveautospa.com"/>
    <s v="Ricky Doyle"/>
    <x v="0"/>
    <x v="0"/>
  </r>
  <r>
    <s v="Brandon Dean"/>
    <s v="EXP-10010077"/>
    <n v="15.34"/>
    <d v="2024-12-04T00:00:00"/>
    <x v="0"/>
    <s v="Wash Maintenance"/>
    <s v="cleaner"/>
    <m/>
    <m/>
    <m/>
    <m/>
    <m/>
    <m/>
    <m/>
    <m/>
    <m/>
    <m/>
    <m/>
    <m/>
    <m/>
    <m/>
    <m/>
    <m/>
    <m/>
    <m/>
    <m/>
    <m/>
    <m/>
    <d v="2024-01-03T00:00:00"/>
    <s v="SL213@tidalwaveautospa.com"/>
    <s v="Ricky Doyle"/>
    <x v="0"/>
    <x v="0"/>
  </r>
  <r>
    <s v="Brandon Dean"/>
    <s v="EXP-10010077"/>
    <n v="119.87"/>
    <d v="2024-12-11T00:00:00"/>
    <x v="0"/>
    <s v="Fuel"/>
    <s v="gas"/>
    <m/>
    <m/>
    <m/>
    <m/>
    <m/>
    <m/>
    <m/>
    <m/>
    <m/>
    <m/>
    <m/>
    <m/>
    <m/>
    <m/>
    <m/>
    <m/>
    <m/>
    <m/>
    <m/>
    <m/>
    <m/>
    <d v="2024-01-03T00:00:00"/>
    <s v="SL213@tidalwaveautospa.com"/>
    <s v="Ricky Doyle"/>
    <x v="0"/>
    <x v="0"/>
  </r>
  <r>
    <s v="Brandon Dean"/>
    <s v="EXP-10010077"/>
    <n v="109.75"/>
    <d v="2024-12-11T00:00:00"/>
    <x v="0"/>
    <s v="Fuel"/>
    <s v="Propane"/>
    <m/>
    <m/>
    <m/>
    <m/>
    <m/>
    <m/>
    <m/>
    <m/>
    <m/>
    <m/>
    <m/>
    <m/>
    <m/>
    <m/>
    <m/>
    <m/>
    <m/>
    <m/>
    <m/>
    <m/>
    <m/>
    <d v="2024-01-03T00:00:00"/>
    <s v="SL213@tidalwaveautospa.com"/>
    <s v="Ricky Doyle"/>
    <x v="0"/>
    <x v="0"/>
  </r>
  <r>
    <s v="Brandon Dean"/>
    <s v="EXP-10010077"/>
    <n v="235.92"/>
    <d v="2024-12-12T00:00:00"/>
    <x v="0"/>
    <s v="Wash Maintenance"/>
    <s v="Chemicals"/>
    <m/>
    <m/>
    <m/>
    <m/>
    <m/>
    <m/>
    <m/>
    <m/>
    <m/>
    <m/>
    <m/>
    <m/>
    <m/>
    <m/>
    <m/>
    <m/>
    <m/>
    <m/>
    <m/>
    <m/>
    <m/>
    <d v="2024-01-03T00:00:00"/>
    <s v="SL213@tidalwaveautospa.com"/>
    <s v="Ricky Doyle"/>
    <x v="0"/>
    <x v="0"/>
  </r>
  <r>
    <s v="Brandon Dean"/>
    <s v="EXP-10010077"/>
    <n v="240.68"/>
    <d v="2024-12-12T00:00:00"/>
    <x v="0"/>
    <s v="Office Supplies"/>
    <s v="Christmas decorations"/>
    <m/>
    <m/>
    <m/>
    <m/>
    <m/>
    <m/>
    <m/>
    <m/>
    <m/>
    <m/>
    <m/>
    <m/>
    <m/>
    <m/>
    <m/>
    <m/>
    <m/>
    <m/>
    <m/>
    <m/>
    <m/>
    <d v="2024-01-03T00:00:00"/>
    <s v="SL213@tidalwaveautospa.com"/>
    <s v="Ricky Doyle"/>
    <x v="0"/>
    <x v="0"/>
  </r>
  <r>
    <s v="Brandon Dean"/>
    <s v="EXP-10010077"/>
    <n v="59.23"/>
    <d v="2024-12-26T00:00:00"/>
    <x v="0"/>
    <s v="Small Tools"/>
    <s v="Pressure washer supplies"/>
    <m/>
    <m/>
    <m/>
    <m/>
    <m/>
    <m/>
    <m/>
    <m/>
    <m/>
    <m/>
    <m/>
    <m/>
    <m/>
    <m/>
    <m/>
    <m/>
    <m/>
    <m/>
    <m/>
    <m/>
    <m/>
    <d v="2024-01-03T00:00:00"/>
    <s v="SL213@tidalwaveautospa.com"/>
    <s v="Ricky Doyle"/>
    <x v="0"/>
    <x v="0"/>
  </r>
  <r>
    <s v="Brandon Zarecor"/>
    <s v="EXP-10010692"/>
    <n v="171"/>
    <d v="2023-12-20T00:00:00"/>
    <x v="0"/>
    <s v="Wash Maintenance"/>
    <s v="hydraulic fluid"/>
    <m/>
    <m/>
    <m/>
    <m/>
    <m/>
    <m/>
    <m/>
    <m/>
    <m/>
    <m/>
    <m/>
    <m/>
    <m/>
    <m/>
    <m/>
    <m/>
    <m/>
    <m/>
    <m/>
    <m/>
    <m/>
    <d v="2024-01-23T00:00:00"/>
    <s v="SL252@tidalwaveautospa.com"/>
    <s v="Derek Schillinger"/>
    <x v="0"/>
    <x v="0"/>
  </r>
  <r>
    <s v="Brandon Zarecor"/>
    <s v="EXP-10010692"/>
    <n v="179.11"/>
    <d v="2023-12-27T00:00:00"/>
    <x v="0"/>
    <s v="Wash Maintenance"/>
    <s v="hydraulic fluid"/>
    <m/>
    <m/>
    <m/>
    <m/>
    <m/>
    <m/>
    <m/>
    <m/>
    <m/>
    <m/>
    <m/>
    <m/>
    <m/>
    <m/>
    <m/>
    <m/>
    <m/>
    <m/>
    <m/>
    <m/>
    <m/>
    <d v="2024-01-23T00:00:00"/>
    <s v="SL252@tidalwaveautospa.com"/>
    <s v="Derek Schillinger"/>
    <x v="0"/>
    <x v="0"/>
  </r>
  <r>
    <s v="Brandon Zarecor"/>
    <s v="EXP-10010692"/>
    <n v="160.69"/>
    <d v="2023-12-28T00:00:00"/>
    <x v="1"/>
    <s v="Parts"/>
    <s v="hydraulic hoses"/>
    <m/>
    <m/>
    <m/>
    <m/>
    <m/>
    <m/>
    <m/>
    <m/>
    <m/>
    <m/>
    <m/>
    <m/>
    <m/>
    <m/>
    <m/>
    <m/>
    <m/>
    <m/>
    <m/>
    <m/>
    <m/>
    <d v="2024-01-23T00:00:00"/>
    <s v="SL252@tidalwaveautospa.com"/>
    <s v="Derek Schillinger"/>
    <x v="0"/>
    <x v="0"/>
  </r>
  <r>
    <s v="Brandon Zarecor"/>
    <s v="EXP-10010692"/>
    <n v="213.24"/>
    <d v="2023-12-28T00:00:00"/>
    <x v="22"/>
    <s v="Equipment"/>
    <s v="work bench for hydraulic hose press"/>
    <m/>
    <m/>
    <m/>
    <m/>
    <m/>
    <m/>
    <m/>
    <m/>
    <m/>
    <m/>
    <m/>
    <m/>
    <m/>
    <m/>
    <m/>
    <m/>
    <m/>
    <m/>
    <m/>
    <m/>
    <m/>
    <d v="2024-01-23T00:00:00"/>
    <s v="SL252@tidalwaveautospa.com"/>
    <s v="Derek Schillinger"/>
    <x v="0"/>
    <x v="0"/>
  </r>
  <r>
    <s v="Brandon Zarecor"/>
    <s v="EXP-10010692"/>
    <n v="140.22"/>
    <d v="2023-12-28T00:00:00"/>
    <x v="0"/>
    <s v="Office Supplies"/>
    <s v="soap, tp, gloves,cleaners"/>
    <m/>
    <m/>
    <m/>
    <m/>
    <m/>
    <m/>
    <m/>
    <m/>
    <m/>
    <m/>
    <m/>
    <m/>
    <m/>
    <m/>
    <m/>
    <m/>
    <m/>
    <m/>
    <m/>
    <m/>
    <m/>
    <d v="2024-01-23T00:00:00"/>
    <s v="SL252@tidalwaveautospa.com"/>
    <s v="Derek Schillinger"/>
    <x v="0"/>
    <x v="0"/>
  </r>
  <r>
    <s v="Brandon Zarecor"/>
    <s v="EXP-10010692"/>
    <n v="58.38"/>
    <d v="2024-01-11T00:00:00"/>
    <x v="0"/>
    <s v="Wash Maintenance"/>
    <s v="moving blankets for pit coverage"/>
    <m/>
    <m/>
    <m/>
    <m/>
    <m/>
    <m/>
    <m/>
    <m/>
    <m/>
    <m/>
    <m/>
    <m/>
    <m/>
    <m/>
    <m/>
    <m/>
    <m/>
    <m/>
    <m/>
    <m/>
    <m/>
    <d v="2024-01-23T00:00:00"/>
    <s v="SL252@tidalwaveautospa.com"/>
    <s v="Derek Schillinger"/>
    <x v="0"/>
    <x v="0"/>
  </r>
  <r>
    <s v="Brandon Zarecor"/>
    <s v="EXP-10010692"/>
    <n v="64.94"/>
    <d v="2024-01-16T00:00:00"/>
    <x v="0"/>
    <s v="Safety Supplies"/>
    <s v="extra diesel safety can"/>
    <m/>
    <m/>
    <m/>
    <m/>
    <m/>
    <m/>
    <m/>
    <m/>
    <m/>
    <m/>
    <m/>
    <m/>
    <m/>
    <m/>
    <m/>
    <m/>
    <m/>
    <m/>
    <m/>
    <m/>
    <m/>
    <d v="2024-01-23T00:00:00"/>
    <s v="SL252@tidalwaveautospa.com"/>
    <s v="Derek Schillinger"/>
    <x v="0"/>
    <x v="0"/>
  </r>
  <r>
    <s v="Breanna Roof"/>
    <s v="EXP-10010017"/>
    <n v="38.81"/>
    <d v="2023-12-21T00:00:00"/>
    <x v="1"/>
    <s v="Parts"/>
    <s v="Pulley for air compressor"/>
    <m/>
    <m/>
    <m/>
    <m/>
    <m/>
    <m/>
    <m/>
    <m/>
    <m/>
    <m/>
    <m/>
    <m/>
    <m/>
    <m/>
    <m/>
    <m/>
    <m/>
    <m/>
    <m/>
    <m/>
    <m/>
    <d v="2024-01-23T00:00:00"/>
    <s v=""/>
    <s v=""/>
    <x v="0"/>
    <x v="0"/>
  </r>
  <r>
    <s v="Breanna Roof"/>
    <s v="EXP-10010017"/>
    <n v="43.96"/>
    <d v="2023-12-23T00:00:00"/>
    <x v="0"/>
    <s v="Fuel"/>
    <s v="Propane refill for heater"/>
    <m/>
    <m/>
    <m/>
    <m/>
    <m/>
    <m/>
    <m/>
    <m/>
    <m/>
    <m/>
    <m/>
    <m/>
    <m/>
    <m/>
    <m/>
    <m/>
    <m/>
    <m/>
    <m/>
    <m/>
    <m/>
    <d v="2024-01-23T00:00:00"/>
    <s v=""/>
    <s v=""/>
    <x v="0"/>
    <x v="0"/>
  </r>
  <r>
    <s v="Breanna Roof"/>
    <s v="EXP-10010017"/>
    <n v="4.3099999999999996"/>
    <d v="2023-12-26T00:00:00"/>
    <x v="2"/>
    <s v="Parts"/>
    <s v="Key stock for air compressor"/>
    <m/>
    <m/>
    <m/>
    <m/>
    <m/>
    <m/>
    <m/>
    <m/>
    <m/>
    <m/>
    <m/>
    <m/>
    <m/>
    <m/>
    <m/>
    <m/>
    <m/>
    <m/>
    <m/>
    <m/>
    <m/>
    <d v="2024-01-23T00:00:00"/>
    <s v=""/>
    <s v=""/>
    <x v="0"/>
    <x v="0"/>
  </r>
  <r>
    <s v="Breanna Roof"/>
    <s v="EXP-10010017"/>
    <n v="22.46"/>
    <d v="2023-12-27T00:00:00"/>
    <x v="0"/>
    <s v="Office Supplies"/>
    <s v="Toilet paper"/>
    <m/>
    <m/>
    <m/>
    <m/>
    <m/>
    <m/>
    <m/>
    <m/>
    <m/>
    <m/>
    <m/>
    <m/>
    <m/>
    <m/>
    <m/>
    <m/>
    <m/>
    <m/>
    <m/>
    <m/>
    <m/>
    <d v="2024-01-23T00:00:00"/>
    <s v=""/>
    <s v=""/>
    <x v="0"/>
    <x v="0"/>
  </r>
  <r>
    <s v="Breanna Roof"/>
    <s v="EXP-10010017"/>
    <n v="184.47"/>
    <d v="2023-12-27T00:00:00"/>
    <x v="0"/>
    <s v="Wash Maintenance"/>
    <s v="Cleaning supplies/gloves"/>
    <m/>
    <m/>
    <m/>
    <m/>
    <m/>
    <m/>
    <m/>
    <m/>
    <m/>
    <m/>
    <m/>
    <m/>
    <m/>
    <m/>
    <m/>
    <m/>
    <m/>
    <m/>
    <m/>
    <m/>
    <m/>
    <d v="2024-01-23T00:00:00"/>
    <s v=""/>
    <s v=""/>
    <x v="0"/>
    <x v="0"/>
  </r>
  <r>
    <s v="Breanna Roof"/>
    <s v="EXP-10010017"/>
    <n v="12.82"/>
    <d v="2024-01-10T00:00:00"/>
    <x v="0"/>
    <s v="Small Tools"/>
    <s v="Tape measure"/>
    <m/>
    <m/>
    <m/>
    <m/>
    <m/>
    <m/>
    <m/>
    <m/>
    <m/>
    <m/>
    <m/>
    <m/>
    <m/>
    <m/>
    <m/>
    <m/>
    <m/>
    <m/>
    <m/>
    <m/>
    <m/>
    <d v="2024-01-23T00:00:00"/>
    <s v=""/>
    <s v=""/>
    <x v="0"/>
    <x v="0"/>
  </r>
  <r>
    <s v="Breanna Roof"/>
    <s v="EXP-10010017"/>
    <n v="44.74"/>
    <d v="2024-01-11T00:00:00"/>
    <x v="0"/>
    <s v="Office Supplies"/>
    <s v="Cleaning supplies, toilet paper"/>
    <m/>
    <m/>
    <m/>
    <m/>
    <m/>
    <m/>
    <m/>
    <m/>
    <m/>
    <m/>
    <m/>
    <m/>
    <m/>
    <m/>
    <m/>
    <m/>
    <m/>
    <m/>
    <m/>
    <m/>
    <m/>
    <d v="2024-01-23T00:00:00"/>
    <s v=""/>
    <s v=""/>
    <x v="0"/>
    <x v="0"/>
  </r>
  <r>
    <s v="Breanna Roof"/>
    <s v="EXP-10010017"/>
    <n v="5.34"/>
    <d v="2024-01-15T00:00:00"/>
    <x v="0"/>
    <s v="Safety Supplies"/>
    <s v="Gloves"/>
    <m/>
    <m/>
    <m/>
    <m/>
    <m/>
    <m/>
    <m/>
    <m/>
    <m/>
    <m/>
    <m/>
    <m/>
    <m/>
    <m/>
    <m/>
    <m/>
    <m/>
    <m/>
    <m/>
    <m/>
    <m/>
    <d v="2024-01-23T00:00:00"/>
    <s v=""/>
    <s v=""/>
    <x v="0"/>
    <x v="0"/>
  </r>
  <r>
    <s v="Brendon Hawkins"/>
    <s v="EXP-10009967"/>
    <n v="15.14"/>
    <d v="2023-12-18T00:00:00"/>
    <x v="10"/>
    <s v="Safety Supplies"/>
    <s v="gloves requested for Jessie Ramirez slid"/>
    <m/>
    <m/>
    <m/>
    <m/>
    <m/>
    <m/>
    <m/>
    <m/>
    <m/>
    <m/>
    <m/>
    <m/>
    <m/>
    <m/>
    <m/>
    <m/>
    <m/>
    <m/>
    <m/>
    <m/>
    <m/>
    <d v="2023-12-28T00:00:00"/>
    <s v=""/>
    <s v=""/>
    <x v="1"/>
    <x v="1"/>
  </r>
  <r>
    <s v="Brendon Hawkins"/>
    <s v="EXP-10009967"/>
    <n v="68.989999999999995"/>
    <d v="2023-12-19T00:00:00"/>
    <x v="0"/>
    <s v="Wash Maintenance"/>
    <s v="water softener salt"/>
    <m/>
    <m/>
    <m/>
    <m/>
    <m/>
    <m/>
    <m/>
    <m/>
    <m/>
    <m/>
    <m/>
    <m/>
    <m/>
    <m/>
    <m/>
    <m/>
    <m/>
    <m/>
    <m/>
    <m/>
    <m/>
    <d v="2023-12-28T00:00:00"/>
    <s v=""/>
    <s v=""/>
    <x v="1"/>
    <x v="1"/>
  </r>
  <r>
    <s v="Brendon Hawkins"/>
    <s v="EXP-10009967"/>
    <n v="263.33999999999997"/>
    <d v="2023-12-20T00:00:00"/>
    <x v="0"/>
    <s v="Parts"/>
    <s v="supplies for wash items for shed insulation"/>
    <m/>
    <m/>
    <m/>
    <m/>
    <m/>
    <m/>
    <m/>
    <m/>
    <m/>
    <m/>
    <m/>
    <m/>
    <m/>
    <m/>
    <m/>
    <m/>
    <m/>
    <m/>
    <m/>
    <m/>
    <m/>
    <d v="2023-12-28T00:00:00"/>
    <s v=""/>
    <s v=""/>
    <x v="1"/>
    <x v="1"/>
  </r>
  <r>
    <s v="Brendon Hawkins"/>
    <s v="EXP-10010872"/>
    <n v="28.11"/>
    <d v="2024-01-10T00:00:00"/>
    <x v="9"/>
    <s v="Miscellaneous Expense - Non-SL"/>
    <s v="Personal Expense"/>
    <m/>
    <m/>
    <m/>
    <m/>
    <m/>
    <m/>
    <m/>
    <m/>
    <m/>
    <m/>
    <m/>
    <m/>
    <m/>
    <m/>
    <m/>
    <m/>
    <m/>
    <m/>
    <m/>
    <m/>
    <m/>
    <d v="2023-12-28T00:00:00"/>
    <s v=""/>
    <s v=""/>
    <x v="1"/>
    <x v="1"/>
  </r>
  <r>
    <s v="Brendon Hawkins"/>
    <s v="EXP-10010872"/>
    <n v="133.11000000000001"/>
    <d v="2024-01-20T00:00:00"/>
    <x v="0"/>
    <s v="Wash Maintenance"/>
    <s v="brushes used for cleaning"/>
    <m/>
    <m/>
    <m/>
    <m/>
    <m/>
    <m/>
    <m/>
    <m/>
    <m/>
    <m/>
    <m/>
    <m/>
    <m/>
    <m/>
    <m/>
    <m/>
    <m/>
    <m/>
    <m/>
    <m/>
    <m/>
    <d v="2023-12-28T00:00:00"/>
    <s v=""/>
    <s v=""/>
    <x v="1"/>
    <x v="1"/>
  </r>
  <r>
    <s v="Brett Fausher"/>
    <s v="EXP-10010067"/>
    <n v="166.42"/>
    <d v="2023-12-24T00:00:00"/>
    <x v="0"/>
    <s v="Wash Maintenance"/>
    <s v="Dawn soap and threshold for water issue"/>
    <m/>
    <m/>
    <m/>
    <m/>
    <m/>
    <m/>
    <m/>
    <m/>
    <m/>
    <m/>
    <m/>
    <m/>
    <m/>
    <m/>
    <m/>
    <m/>
    <m/>
    <m/>
    <m/>
    <m/>
    <m/>
    <d v="2023-12-29T00:00:00"/>
    <s v="SL220@tidalwaveautospa.com"/>
    <s v="Andrew Stephens"/>
    <x v="1"/>
    <x v="1"/>
  </r>
  <r>
    <s v="Brett Fausher"/>
    <s v="EXP-10010067"/>
    <n v="95.92"/>
    <d v="2023-12-26T00:00:00"/>
    <x v="0"/>
    <s v="Wash Maintenance"/>
    <s v="Vinegar"/>
    <m/>
    <m/>
    <m/>
    <m/>
    <m/>
    <m/>
    <m/>
    <m/>
    <m/>
    <m/>
    <m/>
    <m/>
    <m/>
    <m/>
    <m/>
    <m/>
    <m/>
    <m/>
    <m/>
    <m/>
    <m/>
    <d v="2023-12-29T00:00:00"/>
    <s v="SL220@tidalwaveautospa.com"/>
    <s v="Andrew Stephens"/>
    <x v="1"/>
    <x v="1"/>
  </r>
  <r>
    <s v="Brett Fausher"/>
    <s v="EXP-10010562"/>
    <n v="290"/>
    <d v="2023-12-30T00:00:00"/>
    <x v="25"/>
    <s v="Wash Repairs"/>
    <s v="Garage door repair"/>
    <m/>
    <m/>
    <m/>
    <m/>
    <m/>
    <m/>
    <m/>
    <m/>
    <m/>
    <m/>
    <m/>
    <m/>
    <m/>
    <m/>
    <m/>
    <m/>
    <m/>
    <m/>
    <m/>
    <m/>
    <m/>
    <d v="2024-01-18T00:00:00"/>
    <s v="SL220@tidalwaveautospa.com"/>
    <s v="Andrew Stephens"/>
    <x v="0"/>
    <x v="0"/>
  </r>
  <r>
    <s v="Brett Fausher"/>
    <s v="EXP-10010562"/>
    <n v="808.47"/>
    <d v="2024-01-05T00:00:00"/>
    <x v="25"/>
    <s v="Wash Repairs"/>
    <s v="Garage door repair"/>
    <m/>
    <m/>
    <m/>
    <m/>
    <m/>
    <m/>
    <m/>
    <m/>
    <m/>
    <m/>
    <m/>
    <m/>
    <m/>
    <m/>
    <m/>
    <m/>
    <m/>
    <m/>
    <m/>
    <m/>
    <m/>
    <d v="2024-01-18T00:00:00"/>
    <s v="SL220@tidalwaveautospa.com"/>
    <s v="Andrew Stephens"/>
    <x v="0"/>
    <x v="0"/>
  </r>
  <r>
    <s v="Brett Fausher"/>
    <s v="EXP-10010562"/>
    <n v="-175"/>
    <d v="2024-01-06T00:00:00"/>
    <x v="25"/>
    <s v="Wash Repairs"/>
    <s v="Garage door repair return"/>
    <m/>
    <m/>
    <m/>
    <m/>
    <m/>
    <m/>
    <m/>
    <m/>
    <m/>
    <m/>
    <m/>
    <m/>
    <m/>
    <m/>
    <m/>
    <m/>
    <m/>
    <m/>
    <m/>
    <m/>
    <m/>
    <d v="2024-01-18T00:00:00"/>
    <s v="SL220@tidalwaveautospa.com"/>
    <s v="Andrew Stephens"/>
    <x v="0"/>
    <x v="0"/>
  </r>
  <r>
    <s v="Brian Frank"/>
    <s v="EXP-10010637"/>
    <n v="95.58"/>
    <d v="2023-12-21T00:00:00"/>
    <x v="6"/>
    <s v="Pest Control/Extermination"/>
    <s v="Mouse traps battiers"/>
    <m/>
    <m/>
    <m/>
    <m/>
    <m/>
    <m/>
    <m/>
    <m/>
    <m/>
    <m/>
    <m/>
    <m/>
    <m/>
    <m/>
    <m/>
    <m/>
    <m/>
    <m/>
    <m/>
    <m/>
    <m/>
    <d v="2024-01-29T00:00:00"/>
    <s v="SL73@tidalwaveautospa.com"/>
    <s v="Michael Donnelly"/>
    <x v="0"/>
    <x v="0"/>
  </r>
  <r>
    <s v="Brian Frank"/>
    <s v="EXP-10010637"/>
    <n v="22.46"/>
    <d v="2023-12-31T00:00:00"/>
    <x v="26"/>
    <s v="Car Wash"/>
    <s v="Car wash shop"/>
    <m/>
    <m/>
    <m/>
    <m/>
    <m/>
    <m/>
    <m/>
    <m/>
    <m/>
    <m/>
    <m/>
    <m/>
    <m/>
    <m/>
    <m/>
    <m/>
    <m/>
    <m/>
    <m/>
    <m/>
    <m/>
    <d v="2024-01-29T00:00:00"/>
    <s v="SL73@tidalwaveautospa.com"/>
    <s v="Michael Donnelly"/>
    <x v="0"/>
    <x v="0"/>
  </r>
  <r>
    <s v="Brian Frank"/>
    <s v="EXP-10010637"/>
    <n v="87.71"/>
    <d v="2023-12-31T00:00:00"/>
    <x v="11"/>
    <s v="Parts"/>
    <s v="Light, orings"/>
    <m/>
    <m/>
    <m/>
    <m/>
    <m/>
    <m/>
    <m/>
    <m/>
    <m/>
    <m/>
    <m/>
    <m/>
    <m/>
    <m/>
    <m/>
    <m/>
    <m/>
    <m/>
    <m/>
    <m/>
    <m/>
    <d v="2024-01-29T00:00:00"/>
    <s v="SL73@tidalwaveautospa.com"/>
    <s v="Michael Donnelly"/>
    <x v="0"/>
    <x v="0"/>
  </r>
  <r>
    <s v="Brian Frank"/>
    <s v="EXP-10010637"/>
    <n v="21.45"/>
    <d v="2024-01-08T00:00:00"/>
    <x v="27"/>
    <s v="Fuel"/>
    <s v="Gas snow"/>
    <m/>
    <m/>
    <m/>
    <m/>
    <m/>
    <m/>
    <m/>
    <m/>
    <m/>
    <m/>
    <m/>
    <m/>
    <m/>
    <m/>
    <m/>
    <m/>
    <m/>
    <m/>
    <m/>
    <m/>
    <m/>
    <d v="2024-01-29T00:00:00"/>
    <s v="SL73@tidalwaveautospa.com"/>
    <s v="Michael Donnelly"/>
    <x v="0"/>
    <x v="0"/>
  </r>
  <r>
    <s v="Brian Frank"/>
    <s v="EXP-10010637"/>
    <n v="290.79000000000002"/>
    <d v="2024-01-11T00:00:00"/>
    <x v="27"/>
    <s v="Parts"/>
    <s v="Snow blower parts"/>
    <m/>
    <m/>
    <m/>
    <m/>
    <m/>
    <m/>
    <m/>
    <m/>
    <m/>
    <m/>
    <m/>
    <m/>
    <m/>
    <m/>
    <m/>
    <m/>
    <m/>
    <m/>
    <m/>
    <m/>
    <m/>
    <d v="2024-01-29T00:00:00"/>
    <s v="SL73@tidalwaveautospa.com"/>
    <s v="Michael Donnelly"/>
    <x v="0"/>
    <x v="0"/>
  </r>
  <r>
    <s v="Brian Frank"/>
    <s v="EXP-10010637"/>
    <n v="26.73"/>
    <d v="2024-01-12T00:00:00"/>
    <x v="6"/>
    <s v="Parts"/>
    <s v="Belts"/>
    <m/>
    <m/>
    <m/>
    <m/>
    <m/>
    <m/>
    <m/>
    <m/>
    <m/>
    <m/>
    <m/>
    <m/>
    <m/>
    <m/>
    <m/>
    <m/>
    <m/>
    <m/>
    <m/>
    <m/>
    <m/>
    <d v="2024-01-29T00:00:00"/>
    <s v="SL73@tidalwaveautospa.com"/>
    <s v="Michael Donnelly"/>
    <x v="0"/>
    <x v="0"/>
  </r>
  <r>
    <s v="Brian Frank"/>
    <s v="EXP-10010637"/>
    <n v="50.25"/>
    <d v="2024-01-12T00:00:00"/>
    <x v="6"/>
    <s v="Parts"/>
    <s v="Belts"/>
    <m/>
    <m/>
    <m/>
    <m/>
    <m/>
    <m/>
    <m/>
    <m/>
    <m/>
    <m/>
    <m/>
    <m/>
    <m/>
    <m/>
    <m/>
    <m/>
    <m/>
    <m/>
    <m/>
    <m/>
    <m/>
    <d v="2024-01-29T00:00:00"/>
    <s v="SL73@tidalwaveautospa.com"/>
    <s v="Michael Donnelly"/>
    <x v="0"/>
    <x v="0"/>
  </r>
  <r>
    <s v="Brian Frank"/>
    <s v="EXP-10010637"/>
    <n v="33.619999999999997"/>
    <d v="2024-01-12T00:00:00"/>
    <x v="27"/>
    <s v="Parts"/>
    <s v="Belts snow blow"/>
    <m/>
    <m/>
    <m/>
    <m/>
    <m/>
    <m/>
    <m/>
    <m/>
    <m/>
    <m/>
    <m/>
    <m/>
    <m/>
    <m/>
    <m/>
    <m/>
    <m/>
    <m/>
    <m/>
    <m/>
    <m/>
    <d v="2024-01-29T00:00:00"/>
    <s v="SL73@tidalwaveautospa.com"/>
    <s v="Michael Donnelly"/>
    <x v="0"/>
    <x v="0"/>
  </r>
  <r>
    <s v="Brian Frank"/>
    <s v="EXP-10010637"/>
    <n v="136.35"/>
    <d v="2024-01-13T00:00:00"/>
    <x v="11"/>
    <s v="Parts"/>
    <s v="Pullies parts belts"/>
    <m/>
    <m/>
    <m/>
    <m/>
    <m/>
    <m/>
    <m/>
    <m/>
    <m/>
    <m/>
    <m/>
    <m/>
    <m/>
    <m/>
    <m/>
    <m/>
    <m/>
    <m/>
    <m/>
    <m/>
    <m/>
    <d v="2024-01-29T00:00:00"/>
    <s v="SL73@tidalwaveautospa.com"/>
    <s v="Michael Donnelly"/>
    <x v="0"/>
    <x v="0"/>
  </r>
  <r>
    <s v="Brian Frank"/>
    <s v="EXP-10010637"/>
    <n v="112.2"/>
    <d v="2024-01-16T00:00:00"/>
    <x v="27"/>
    <s v="Wash Maintenance"/>
    <s v="Ice melt"/>
    <m/>
    <m/>
    <m/>
    <m/>
    <m/>
    <m/>
    <m/>
    <m/>
    <m/>
    <m/>
    <m/>
    <m/>
    <m/>
    <m/>
    <m/>
    <m/>
    <m/>
    <m/>
    <m/>
    <m/>
    <m/>
    <d v="2024-01-29T00:00:00"/>
    <s v="SL73@tidalwaveautospa.com"/>
    <s v="Michael Donnelly"/>
    <x v="0"/>
    <x v="0"/>
  </r>
  <r>
    <s v="Brian Frank"/>
    <s v="EXP-10010637"/>
    <n v="131.16"/>
    <d v="2024-01-16T00:00:00"/>
    <x v="6"/>
    <s v="Wash Maintenance"/>
    <s v="Oil, filter, squeege, extion cord"/>
    <m/>
    <m/>
    <m/>
    <m/>
    <m/>
    <m/>
    <m/>
    <m/>
    <m/>
    <m/>
    <m/>
    <m/>
    <m/>
    <m/>
    <m/>
    <m/>
    <m/>
    <m/>
    <m/>
    <m/>
    <m/>
    <d v="2024-01-29T00:00:00"/>
    <s v="SL73@tidalwaveautospa.com"/>
    <s v="Michael Donnelly"/>
    <x v="0"/>
    <x v="0"/>
  </r>
  <r>
    <s v="Brian Wilson"/>
    <s v="EXP-10009909"/>
    <n v="8.08"/>
    <d v="2023-12-16T00:00:00"/>
    <x v="6"/>
    <s v="Small Tools"/>
    <s v="Clamps"/>
    <m/>
    <m/>
    <m/>
    <m/>
    <m/>
    <m/>
    <m/>
    <m/>
    <m/>
    <m/>
    <m/>
    <m/>
    <m/>
    <m/>
    <m/>
    <m/>
    <m/>
    <m/>
    <m/>
    <m/>
    <m/>
    <d v="2023-12-28T00:00:00"/>
    <s v="SL204@tidalwaveautospa.com"/>
    <s v="Ricky Doyle"/>
    <x v="1"/>
    <x v="1"/>
  </r>
  <r>
    <s v="Brian Wilson"/>
    <s v="EXP-10010058"/>
    <n v="792.75"/>
    <d v="2023-12-23T00:00:00"/>
    <x v="6"/>
    <s v="Equipment"/>
    <s v="Bullet heaters and gas cans"/>
    <m/>
    <m/>
    <m/>
    <m/>
    <m/>
    <m/>
    <m/>
    <m/>
    <m/>
    <m/>
    <m/>
    <m/>
    <m/>
    <m/>
    <m/>
    <m/>
    <m/>
    <m/>
    <m/>
    <m/>
    <m/>
    <d v="2023-12-28T00:00:00"/>
    <s v="SL204@tidalwaveautospa.com"/>
    <s v="Ricky Doyle"/>
    <x v="1"/>
    <x v="1"/>
  </r>
  <r>
    <s v="Brian Wilson"/>
    <s v="EXP-10010058"/>
    <n v="113.21"/>
    <d v="2023-12-23T00:00:00"/>
    <x v="6"/>
    <s v="Office Supplies"/>
    <s v="Extension cords for heaters"/>
    <m/>
    <m/>
    <m/>
    <m/>
    <m/>
    <m/>
    <m/>
    <m/>
    <m/>
    <m/>
    <m/>
    <m/>
    <m/>
    <m/>
    <m/>
    <m/>
    <m/>
    <m/>
    <m/>
    <m/>
    <m/>
    <d v="2023-12-28T00:00:00"/>
    <s v="SL204@tidalwaveautospa.com"/>
    <s v="Ricky Doyle"/>
    <x v="1"/>
    <x v="1"/>
  </r>
  <r>
    <s v="Brian Wilson"/>
    <s v="EXP-10010058"/>
    <n v="200.53"/>
    <d v="2023-12-24T00:00:00"/>
    <x v="6"/>
    <s v="Equipment"/>
    <s v="Heaters for back room"/>
    <m/>
    <m/>
    <m/>
    <m/>
    <m/>
    <m/>
    <m/>
    <m/>
    <m/>
    <m/>
    <m/>
    <m/>
    <m/>
    <m/>
    <m/>
    <m/>
    <m/>
    <m/>
    <m/>
    <m/>
    <m/>
    <d v="2023-12-28T00:00:00"/>
    <s v="SL204@tidalwaveautospa.com"/>
    <s v="Ricky Doyle"/>
    <x v="1"/>
    <x v="1"/>
  </r>
  <r>
    <s v="Brian Wilson"/>
    <s v="EXP-10010072"/>
    <n v="14.78"/>
    <d v="2024-12-26T00:00:00"/>
    <x v="28"/>
    <s v="Miscellaneous Expense - Non-SL"/>
    <s v="Personal Expense"/>
    <m/>
    <m/>
    <m/>
    <m/>
    <m/>
    <m/>
    <m/>
    <m/>
    <m/>
    <m/>
    <m/>
    <m/>
    <m/>
    <m/>
    <m/>
    <m/>
    <m/>
    <m/>
    <m/>
    <m/>
    <m/>
    <d v="2024-01-03T00:00:00"/>
    <s v="SL204@tidalwaveautospa.com"/>
    <s v="Ricky Doyle"/>
    <x v="0"/>
    <x v="0"/>
  </r>
  <r>
    <s v="Brian Wilson"/>
    <s v="EXP-10010072"/>
    <n v="87.11"/>
    <d v="2024-12-26T00:00:00"/>
    <x v="6"/>
    <s v="Wash Maintenance"/>
    <s v="Diesel gas can"/>
    <m/>
    <m/>
    <m/>
    <m/>
    <m/>
    <m/>
    <m/>
    <m/>
    <m/>
    <m/>
    <m/>
    <m/>
    <m/>
    <m/>
    <m/>
    <m/>
    <m/>
    <m/>
    <m/>
    <m/>
    <m/>
    <d v="2024-01-03T00:00:00"/>
    <s v="SL204@tidalwaveautospa.com"/>
    <s v="Ricky Doyle"/>
    <x v="0"/>
    <x v="0"/>
  </r>
  <r>
    <s v="Brian Wilson"/>
    <s v="EXP-10010072"/>
    <n v="314.7"/>
    <d v="2024-12-27T00:00:00"/>
    <x v="6"/>
    <s v="Office Furniture"/>
    <s v="Shelving and cabinets"/>
    <m/>
    <m/>
    <m/>
    <m/>
    <m/>
    <m/>
    <m/>
    <m/>
    <m/>
    <m/>
    <m/>
    <m/>
    <m/>
    <m/>
    <m/>
    <m/>
    <m/>
    <m/>
    <m/>
    <m/>
    <m/>
    <d v="2024-01-03T00:00:00"/>
    <s v="SL204@tidalwaveautospa.com"/>
    <s v="Ricky Doyle"/>
    <x v="0"/>
    <x v="0"/>
  </r>
  <r>
    <s v="Brian Wilson"/>
    <s v="EXP-10010072"/>
    <n v="4.3600000000000003"/>
    <d v="2024-12-27T00:00:00"/>
    <x v="6"/>
    <s v="Office Supplies"/>
    <s v="Key"/>
    <m/>
    <m/>
    <m/>
    <m/>
    <m/>
    <m/>
    <m/>
    <m/>
    <m/>
    <m/>
    <m/>
    <m/>
    <m/>
    <m/>
    <m/>
    <m/>
    <m/>
    <m/>
    <m/>
    <m/>
    <m/>
    <d v="2024-01-03T00:00:00"/>
    <s v="SL204@tidalwaveautospa.com"/>
    <s v="Ricky Doyle"/>
    <x v="0"/>
    <x v="0"/>
  </r>
  <r>
    <s v="Brian Wilson"/>
    <s v="EXP-10010072"/>
    <n v="152.21"/>
    <d v="2024-12-27T00:00:00"/>
    <x v="6"/>
    <s v="Office Supplies"/>
    <s v="Bathroom cleaning supplies, TP"/>
    <m/>
    <m/>
    <m/>
    <m/>
    <m/>
    <m/>
    <m/>
    <m/>
    <m/>
    <m/>
    <m/>
    <m/>
    <m/>
    <m/>
    <m/>
    <m/>
    <m/>
    <m/>
    <m/>
    <m/>
    <m/>
    <d v="2024-01-03T00:00:00"/>
    <s v="SL204@tidalwaveautospa.com"/>
    <s v="Ricky Doyle"/>
    <x v="0"/>
    <x v="0"/>
  </r>
  <r>
    <s v="Brian Wilson"/>
    <s v="EXP-10010334"/>
    <n v="1804.36"/>
    <d v="2023-12-30T00:00:00"/>
    <x v="0"/>
    <s v="Itemized"/>
    <s v="Tool Cabinet, Mini Fridge, tool chest,salt pellets, grease, yard cart,moving blanket, mailbox"/>
    <n v="803.87"/>
    <s v="Office Furniture"/>
    <s v="Tool Cabinet, Mini Fridge, tool chest"/>
    <n v="672.82"/>
    <s v="Wash Maintenance"/>
    <s v="salt pellets, grease, yard cart"/>
    <n v="141.81"/>
    <s v="Office Supplies"/>
    <s v="moving blanket, mailbox"/>
    <m/>
    <m/>
    <m/>
    <m/>
    <m/>
    <m/>
    <m/>
    <m/>
    <m/>
    <m/>
    <m/>
    <m/>
    <d v="2024-01-09T00:00:00"/>
    <s v="SL204@tidalwaveautospa.com"/>
    <s v="Ricky Doyle"/>
    <x v="0"/>
    <x v="0"/>
  </r>
  <r>
    <s v="Brian Wilson"/>
    <s v="EXP-10010334"/>
    <n v="70.790000000000006"/>
    <d v="2024-01-02T00:00:00"/>
    <x v="11"/>
    <s v="Wash Maintenance"/>
    <s v="grating"/>
    <m/>
    <m/>
    <m/>
    <m/>
    <m/>
    <m/>
    <m/>
    <m/>
    <m/>
    <m/>
    <m/>
    <m/>
    <m/>
    <m/>
    <m/>
    <m/>
    <m/>
    <m/>
    <m/>
    <m/>
    <m/>
    <d v="2024-01-09T00:00:00"/>
    <s v="SL204@tidalwaveautospa.com"/>
    <s v="Ricky Doyle"/>
    <x v="0"/>
    <x v="0"/>
  </r>
  <r>
    <s v="Brian Wilson"/>
    <s v="EXP-10010334"/>
    <n v="106.5"/>
    <d v="2024-01-03T00:00:00"/>
    <x v="11"/>
    <s v="Itemized"/>
    <s v="angle cuts, utility blades,ladder, towel pack,glass cleaner"/>
    <n v="28.22"/>
    <s v="Small Tools"/>
    <s v="angle cuts, utility blades"/>
    <n v="71.73"/>
    <s v="Office Supplies"/>
    <s v="ladder, towel pack"/>
    <n v="6.55"/>
    <s v="Wash Maintenance"/>
    <s v="glass cleaner"/>
    <m/>
    <m/>
    <m/>
    <m/>
    <m/>
    <m/>
    <m/>
    <m/>
    <m/>
    <m/>
    <m/>
    <m/>
    <d v="2024-01-09T00:00:00"/>
    <s v="SL204@tidalwaveautospa.com"/>
    <s v="Ricky Doyle"/>
    <x v="0"/>
    <x v="0"/>
  </r>
  <r>
    <s v="Brian Wilson"/>
    <s v="EXP-10010334"/>
    <n v="32.409999999999997"/>
    <d v="2024-01-03T00:00:00"/>
    <x v="6"/>
    <s v="Wash Maintenance"/>
    <s v="glass cleaner"/>
    <m/>
    <m/>
    <m/>
    <m/>
    <m/>
    <m/>
    <m/>
    <m/>
    <m/>
    <m/>
    <m/>
    <m/>
    <m/>
    <m/>
    <m/>
    <m/>
    <m/>
    <m/>
    <m/>
    <m/>
    <m/>
    <d v="2024-01-09T00:00:00"/>
    <s v="SL204@tidalwaveautospa.com"/>
    <s v="Ricky Doyle"/>
    <x v="0"/>
    <x v="0"/>
  </r>
  <r>
    <s v="Brian Wilson"/>
    <s v="EXP-10010334"/>
    <n v="563.21"/>
    <d v="2024-01-03T00:00:00"/>
    <x v="11"/>
    <s v="Itemized"/>
    <s v="racks,gloves,"/>
    <n v="459.05"/>
    <s v="Office Furniture"/>
    <s v="racks"/>
    <n v="104.16"/>
    <s v="Safety Supplies"/>
    <s v="gloves"/>
    <m/>
    <m/>
    <m/>
    <m/>
    <m/>
    <m/>
    <m/>
    <m/>
    <m/>
    <m/>
    <m/>
    <m/>
    <m/>
    <m/>
    <m/>
    <d v="2024-01-09T00:00:00"/>
    <s v="SL204@tidalwaveautospa.com"/>
    <s v="Ricky Doyle"/>
    <x v="0"/>
    <x v="0"/>
  </r>
  <r>
    <s v="Brian Wilson"/>
    <s v="EXP-10010483"/>
    <n v="64.510000000000005"/>
    <d v="2024-01-07T00:00:00"/>
    <x v="0"/>
    <s v="Wash Maintenance"/>
    <s v="Vinegar"/>
    <m/>
    <m/>
    <m/>
    <m/>
    <m/>
    <m/>
    <m/>
    <m/>
    <m/>
    <m/>
    <m/>
    <m/>
    <m/>
    <m/>
    <m/>
    <m/>
    <m/>
    <m/>
    <m/>
    <m/>
    <m/>
    <d v="2024-01-15T00:00:00"/>
    <s v="SL204@tidalwaveautospa.com"/>
    <s v="Ricky Doyle"/>
    <x v="0"/>
    <x v="0"/>
  </r>
  <r>
    <s v="Brian Wilson"/>
    <s v="EXP-10010483"/>
    <n v="188.75"/>
    <d v="2024-01-07T00:00:00"/>
    <x v="25"/>
    <s v="Parts"/>
    <s v="Winter prep"/>
    <m/>
    <m/>
    <m/>
    <m/>
    <m/>
    <m/>
    <m/>
    <m/>
    <m/>
    <m/>
    <m/>
    <m/>
    <m/>
    <m/>
    <m/>
    <m/>
    <m/>
    <m/>
    <m/>
    <m/>
    <m/>
    <d v="2024-01-15T00:00:00"/>
    <s v="SL204@tidalwaveautospa.com"/>
    <s v="Ricky Doyle"/>
    <x v="0"/>
    <x v="0"/>
  </r>
  <r>
    <s v="Brian Wilson"/>
    <s v="EXP-10010483"/>
    <n v="39.729999999999997"/>
    <d v="2024-01-08T00:00:00"/>
    <x v="6"/>
    <s v="Parts"/>
    <s v="Basement light"/>
    <m/>
    <m/>
    <m/>
    <m/>
    <m/>
    <m/>
    <m/>
    <m/>
    <m/>
    <m/>
    <m/>
    <m/>
    <m/>
    <m/>
    <m/>
    <m/>
    <m/>
    <m/>
    <m/>
    <m/>
    <m/>
    <d v="2024-01-15T00:00:00"/>
    <s v="SL204@tidalwaveautospa.com"/>
    <s v="Ricky Doyle"/>
    <x v="0"/>
    <x v="0"/>
  </r>
  <r>
    <s v="Brian Wilson"/>
    <s v="EXP-10010483"/>
    <n v="585.23"/>
    <d v="2024-01-09T00:00:00"/>
    <x v="25"/>
    <s v="Office Supplies"/>
    <s v="Bathroom shelving"/>
    <m/>
    <m/>
    <m/>
    <m/>
    <m/>
    <m/>
    <m/>
    <m/>
    <m/>
    <m/>
    <m/>
    <m/>
    <m/>
    <m/>
    <m/>
    <m/>
    <m/>
    <m/>
    <m/>
    <m/>
    <m/>
    <d v="2024-01-15T00:00:00"/>
    <s v="SL204@tidalwaveautospa.com"/>
    <s v="Ricky Doyle"/>
    <x v="0"/>
    <x v="0"/>
  </r>
  <r>
    <s v="Brian Wilson"/>
    <s v="EXP-10010483"/>
    <n v="14.99"/>
    <d v="2024-01-09T00:00:00"/>
    <x v="29"/>
    <s v="Dues &amp; Subscriptions"/>
    <s v="Prime"/>
    <m/>
    <m/>
    <m/>
    <m/>
    <m/>
    <m/>
    <m/>
    <m/>
    <m/>
    <m/>
    <m/>
    <m/>
    <m/>
    <m/>
    <m/>
    <m/>
    <m/>
    <m/>
    <m/>
    <m/>
    <m/>
    <d v="2024-01-15T00:00:00"/>
    <s v="SL204@tidalwaveautospa.com"/>
    <s v="Ricky Doyle"/>
    <x v="0"/>
    <x v="0"/>
  </r>
  <r>
    <s v="Brian Wilson"/>
    <s v="EXP-10010483"/>
    <n v="301.72000000000003"/>
    <d v="2024-01-11T00:00:00"/>
    <x v="6"/>
    <s v="Wash Maintenance"/>
    <s v="Winter prep"/>
    <m/>
    <m/>
    <m/>
    <m/>
    <m/>
    <m/>
    <m/>
    <m/>
    <m/>
    <m/>
    <m/>
    <m/>
    <m/>
    <m/>
    <m/>
    <m/>
    <m/>
    <m/>
    <m/>
    <m/>
    <m/>
    <d v="2024-01-15T00:00:00"/>
    <s v="SL204@tidalwaveautospa.com"/>
    <s v="Ricky Doyle"/>
    <x v="0"/>
    <x v="0"/>
  </r>
  <r>
    <s v="Britt Bonds"/>
    <s v="EXP-10009549"/>
    <n v="74.989999999999995"/>
    <d v="2023-11-29T00:00:00"/>
    <x v="0"/>
    <s v="Wash Maintenance"/>
    <s v="Hydraulic Fluid"/>
    <m/>
    <m/>
    <m/>
    <m/>
    <m/>
    <m/>
    <m/>
    <m/>
    <m/>
    <m/>
    <m/>
    <m/>
    <m/>
    <m/>
    <m/>
    <m/>
    <m/>
    <m/>
    <m/>
    <m/>
    <m/>
    <d v="2024-01-15T00:00:00"/>
    <s v="SL41@tidalwaveautospa.com"/>
    <s v="Cory Cummings"/>
    <x v="0"/>
    <x v="0"/>
  </r>
  <r>
    <s v="Britt Bonds"/>
    <s v="EXP-10009549"/>
    <n v="98.52"/>
    <d v="2023-11-29T00:00:00"/>
    <x v="0"/>
    <s v="Wash Maintenance"/>
    <s v="Hydraulic Fluid"/>
    <m/>
    <m/>
    <m/>
    <m/>
    <m/>
    <m/>
    <m/>
    <m/>
    <m/>
    <m/>
    <m/>
    <m/>
    <m/>
    <m/>
    <m/>
    <m/>
    <m/>
    <m/>
    <m/>
    <m/>
    <m/>
    <d v="2024-01-15T00:00:00"/>
    <s v="SL41@tidalwaveautospa.com"/>
    <s v="Cory Cummings"/>
    <x v="0"/>
    <x v="0"/>
  </r>
  <r>
    <s v="Britt Bonds"/>
    <s v="EXP-10009549"/>
    <n v="74.989999999999995"/>
    <d v="2023-11-30T00:00:00"/>
    <x v="0"/>
    <s v="Wash Maintenance"/>
    <s v="Hydraulic Fluid"/>
    <m/>
    <m/>
    <m/>
    <m/>
    <m/>
    <m/>
    <m/>
    <m/>
    <m/>
    <m/>
    <m/>
    <m/>
    <m/>
    <m/>
    <m/>
    <m/>
    <m/>
    <m/>
    <m/>
    <m/>
    <m/>
    <d v="2024-01-15T00:00:00"/>
    <s v="SL41@tidalwaveautospa.com"/>
    <s v="Cory Cummings"/>
    <x v="0"/>
    <x v="0"/>
  </r>
  <r>
    <s v="Britt Bonds"/>
    <s v="EXP-10009549"/>
    <n v="163.53"/>
    <d v="2023-12-01T00:00:00"/>
    <x v="0"/>
    <s v="Wash Maintenance"/>
    <s v="Hydraulic Fluid, leak finder uv light"/>
    <m/>
    <m/>
    <m/>
    <m/>
    <m/>
    <m/>
    <m/>
    <m/>
    <m/>
    <m/>
    <m/>
    <m/>
    <m/>
    <m/>
    <m/>
    <m/>
    <m/>
    <m/>
    <m/>
    <m/>
    <m/>
    <d v="2024-01-15T00:00:00"/>
    <s v="SL41@tidalwaveautospa.com"/>
    <s v="Cory Cummings"/>
    <x v="0"/>
    <x v="0"/>
  </r>
  <r>
    <s v="Britt Bonds"/>
    <s v="EXP-10009549"/>
    <n v="56.63"/>
    <d v="2023-12-02T00:00:00"/>
    <x v="0"/>
    <s v="Wash Maintenance"/>
    <s v="oil, jb weld"/>
    <m/>
    <m/>
    <m/>
    <m/>
    <m/>
    <m/>
    <m/>
    <m/>
    <m/>
    <m/>
    <m/>
    <m/>
    <m/>
    <m/>
    <m/>
    <m/>
    <m/>
    <m/>
    <m/>
    <m/>
    <m/>
    <d v="2024-01-15T00:00:00"/>
    <s v="SL41@tidalwaveautospa.com"/>
    <s v="Cory Cummings"/>
    <x v="0"/>
    <x v="0"/>
  </r>
  <r>
    <s v="Britt Bonds"/>
    <s v="EXP-10009549"/>
    <n v="126.86"/>
    <d v="2023-12-02T00:00:00"/>
    <x v="0"/>
    <s v="Wash Maintenance"/>
    <s v="hydraulic oil, grease, cleaner"/>
    <m/>
    <m/>
    <m/>
    <m/>
    <m/>
    <m/>
    <m/>
    <m/>
    <m/>
    <m/>
    <m/>
    <m/>
    <m/>
    <m/>
    <m/>
    <m/>
    <m/>
    <m/>
    <m/>
    <m/>
    <m/>
    <d v="2024-01-15T00:00:00"/>
    <s v="SL41@tidalwaveautospa.com"/>
    <s v="Cory Cummings"/>
    <x v="0"/>
    <x v="0"/>
  </r>
  <r>
    <s v="Britt Bonds"/>
    <s v="EXP-10009549"/>
    <n v="27.09"/>
    <d v="2023-12-02T00:00:00"/>
    <x v="0"/>
    <s v="Wash Maintenance"/>
    <s v="Hydraulic Fluid"/>
    <m/>
    <m/>
    <m/>
    <m/>
    <m/>
    <m/>
    <m/>
    <m/>
    <m/>
    <m/>
    <m/>
    <m/>
    <m/>
    <m/>
    <m/>
    <m/>
    <m/>
    <m/>
    <m/>
    <m/>
    <m/>
    <d v="2024-01-15T00:00:00"/>
    <s v="SL41@tidalwaveautospa.com"/>
    <s v="Cory Cummings"/>
    <x v="0"/>
    <x v="0"/>
  </r>
  <r>
    <s v="Britt Bonds"/>
    <s v="EXP-10009549"/>
    <n v="76.59"/>
    <d v="2023-12-03T00:00:00"/>
    <x v="0"/>
    <s v="Wash Maintenance"/>
    <s v="Hydraulic Fluid"/>
    <m/>
    <m/>
    <m/>
    <m/>
    <m/>
    <m/>
    <m/>
    <m/>
    <m/>
    <m/>
    <m/>
    <m/>
    <m/>
    <m/>
    <m/>
    <m/>
    <m/>
    <m/>
    <m/>
    <m/>
    <m/>
    <d v="2024-01-15T00:00:00"/>
    <s v="SL41@tidalwaveautospa.com"/>
    <s v="Cory Cummings"/>
    <x v="0"/>
    <x v="0"/>
  </r>
  <r>
    <s v="Bruce Gibbs"/>
    <s v="EXP-10009929"/>
    <n v="116.26"/>
    <d v="2023-12-01T00:00:00"/>
    <x v="11"/>
    <s v="Itemized"/>
    <s v="broom,gloves,fasteners, screws"/>
    <n v="29.98"/>
    <s v="Wash Maintenance"/>
    <s v="broom"/>
    <n v="80.58"/>
    <s v="Safety Supplies"/>
    <s v="gloves"/>
    <n v="5.7"/>
    <s v="Parts"/>
    <s v="fasteners, screws"/>
    <m/>
    <m/>
    <m/>
    <m/>
    <m/>
    <m/>
    <m/>
    <m/>
    <m/>
    <m/>
    <m/>
    <m/>
    <d v="2024-01-03T00:00:00"/>
    <s v="SL128@tidalwaveautospa.com"/>
    <s v="Gary Bradley"/>
    <x v="0"/>
    <x v="0"/>
  </r>
  <r>
    <s v="Bruce Gibbs"/>
    <s v="EXP-10009929"/>
    <n v="262.74"/>
    <d v="2023-12-07T00:00:00"/>
    <x v="18"/>
    <s v="Office Supplies"/>
    <s v="Christmas Decorations"/>
    <m/>
    <m/>
    <m/>
    <m/>
    <m/>
    <m/>
    <m/>
    <m/>
    <m/>
    <m/>
    <m/>
    <m/>
    <m/>
    <m/>
    <m/>
    <m/>
    <m/>
    <m/>
    <m/>
    <m/>
    <m/>
    <d v="2024-01-03T00:00:00"/>
    <s v="SL128@tidalwaveautospa.com"/>
    <s v="Gary Bradley"/>
    <x v="0"/>
    <x v="0"/>
  </r>
  <r>
    <s v="Bruce Gibbs"/>
    <s v="EXP-10009929"/>
    <n v="116.04"/>
    <d v="2023-12-07T00:00:00"/>
    <x v="0"/>
    <s v="Wash Maintenance"/>
    <s v="Tape, Screws, Extension Cords for Daily Wash Operation"/>
    <m/>
    <m/>
    <m/>
    <m/>
    <m/>
    <m/>
    <m/>
    <m/>
    <m/>
    <m/>
    <m/>
    <m/>
    <m/>
    <m/>
    <m/>
    <m/>
    <m/>
    <m/>
    <m/>
    <m/>
    <m/>
    <d v="2024-01-03T00:00:00"/>
    <s v="SL128@tidalwaveautospa.com"/>
    <s v="Gary Bradley"/>
    <x v="0"/>
    <x v="0"/>
  </r>
  <r>
    <s v="Bruce Gibbs"/>
    <s v="EXP-10009929"/>
    <n v="100.48"/>
    <d v="2023-12-10T00:00:00"/>
    <x v="11"/>
    <s v="Wash Maintenance"/>
    <s v="Cleaning Supplies for Tunnel Walls and Concrete"/>
    <m/>
    <m/>
    <m/>
    <m/>
    <m/>
    <m/>
    <m/>
    <m/>
    <m/>
    <m/>
    <m/>
    <m/>
    <m/>
    <m/>
    <m/>
    <m/>
    <m/>
    <m/>
    <m/>
    <m/>
    <m/>
    <d v="2024-01-03T00:00:00"/>
    <s v="SL128@tidalwaveautospa.com"/>
    <s v="Gary Bradley"/>
    <x v="0"/>
    <x v="0"/>
  </r>
  <r>
    <s v="Bruce Gibbs"/>
    <s v="EXP-10009929"/>
    <n v="39.700000000000003"/>
    <d v="2023-12-12T00:00:00"/>
    <x v="6"/>
    <s v="Small Tools"/>
    <s v="Hose Clamps"/>
    <m/>
    <m/>
    <m/>
    <m/>
    <m/>
    <m/>
    <m/>
    <m/>
    <m/>
    <m/>
    <m/>
    <m/>
    <m/>
    <m/>
    <m/>
    <m/>
    <m/>
    <m/>
    <m/>
    <m/>
    <m/>
    <d v="2024-01-03T00:00:00"/>
    <s v="SL128@tidalwaveautospa.com"/>
    <s v="Gary Bradley"/>
    <x v="0"/>
    <x v="0"/>
  </r>
  <r>
    <s v="Casey Thompson"/>
    <s v="EXP-10010083"/>
    <n v="84.02"/>
    <d v="2023-12-03T00:00:00"/>
    <x v="0"/>
    <s v="Parts"/>
    <s v="PVC for window washers"/>
    <m/>
    <m/>
    <m/>
    <m/>
    <m/>
    <m/>
    <m/>
    <m/>
    <m/>
    <m/>
    <m/>
    <m/>
    <m/>
    <m/>
    <m/>
    <m/>
    <m/>
    <m/>
    <m/>
    <m/>
    <m/>
    <d v="2024-01-05T00:00:00"/>
    <s v="SL302@tidalwaveautospa.com"/>
    <s v="Andrew Strevel"/>
    <x v="0"/>
    <x v="0"/>
  </r>
  <r>
    <s v="Casey Thompson"/>
    <s v="EXP-10010083"/>
    <n v="274.73"/>
    <d v="2023-12-06T00:00:00"/>
    <x v="0"/>
    <s v="Office Supplies"/>
    <s v="Christmas decoration"/>
    <m/>
    <m/>
    <m/>
    <m/>
    <m/>
    <m/>
    <m/>
    <m/>
    <m/>
    <m/>
    <m/>
    <m/>
    <m/>
    <m/>
    <m/>
    <m/>
    <m/>
    <m/>
    <m/>
    <m/>
    <m/>
    <d v="2024-01-05T00:00:00"/>
    <s v="SL302@tidalwaveautospa.com"/>
    <s v="Andrew Strevel"/>
    <x v="0"/>
    <x v="0"/>
  </r>
  <r>
    <s v="Casey Thompson"/>
    <s v="EXP-10010083"/>
    <n v="25.28"/>
    <d v="2023-12-09T00:00:00"/>
    <x v="8"/>
    <s v="Snacks"/>
    <s v="drinks"/>
    <m/>
    <m/>
    <m/>
    <m/>
    <m/>
    <m/>
    <m/>
    <m/>
    <m/>
    <m/>
    <m/>
    <m/>
    <m/>
    <m/>
    <m/>
    <m/>
    <m/>
    <m/>
    <m/>
    <m/>
    <m/>
    <d v="2024-01-05T00:00:00"/>
    <s v="SL302@tidalwaveautospa.com"/>
    <s v="Andrew Strevel"/>
    <x v="0"/>
    <x v="0"/>
  </r>
  <r>
    <s v="Casey Thompson"/>
    <s v="EXP-10010083"/>
    <n v="28.27"/>
    <d v="2023-12-10T00:00:00"/>
    <x v="0"/>
    <s v="Small Tools"/>
    <s v="Razor blades and scraper"/>
    <m/>
    <m/>
    <m/>
    <m/>
    <m/>
    <m/>
    <m/>
    <m/>
    <m/>
    <m/>
    <m/>
    <m/>
    <m/>
    <m/>
    <m/>
    <m/>
    <m/>
    <m/>
    <m/>
    <m/>
    <m/>
    <d v="2024-01-05T00:00:00"/>
    <s v="SL302@tidalwaveautospa.com"/>
    <s v="Andrew Strevel"/>
    <x v="0"/>
    <x v="0"/>
  </r>
  <r>
    <s v="Casey Thompson"/>
    <s v="EXP-10010083"/>
    <n v="36.28"/>
    <d v="2023-12-10T00:00:00"/>
    <x v="0"/>
    <s v="Office Supplies"/>
    <s v="Zip Ties"/>
    <m/>
    <m/>
    <m/>
    <m/>
    <m/>
    <m/>
    <m/>
    <m/>
    <m/>
    <m/>
    <m/>
    <m/>
    <m/>
    <m/>
    <m/>
    <m/>
    <m/>
    <m/>
    <m/>
    <m/>
    <m/>
    <d v="2024-01-05T00:00:00"/>
    <s v="SL302@tidalwaveautospa.com"/>
    <s v="Andrew Strevel"/>
    <x v="0"/>
    <x v="0"/>
  </r>
  <r>
    <s v="Casey Thompson"/>
    <s v="EXP-10010083"/>
    <n v="14.93"/>
    <d v="2023-12-11T00:00:00"/>
    <x v="0"/>
    <s v="Wash Maintenance"/>
    <s v="Anti Freeze"/>
    <m/>
    <m/>
    <m/>
    <m/>
    <m/>
    <m/>
    <m/>
    <m/>
    <m/>
    <m/>
    <m/>
    <m/>
    <m/>
    <m/>
    <m/>
    <m/>
    <m/>
    <m/>
    <m/>
    <m/>
    <m/>
    <d v="2024-01-05T00:00:00"/>
    <s v="SL302@tidalwaveautospa.com"/>
    <s v="Andrew Strevel"/>
    <x v="0"/>
    <x v="0"/>
  </r>
  <r>
    <s v="Casey Thompson"/>
    <s v="EXP-10010083"/>
    <n v="402.92"/>
    <d v="2023-12-11T00:00:00"/>
    <x v="25"/>
    <s v="Electric Repairs"/>
    <s v="wiring  help"/>
    <m/>
    <m/>
    <m/>
    <m/>
    <m/>
    <m/>
    <m/>
    <m/>
    <m/>
    <m/>
    <m/>
    <m/>
    <m/>
    <m/>
    <m/>
    <m/>
    <m/>
    <m/>
    <m/>
    <m/>
    <m/>
    <d v="2024-01-05T00:00:00"/>
    <s v="SL302@tidalwaveautospa.com"/>
    <s v="Andrew Strevel"/>
    <x v="0"/>
    <x v="0"/>
  </r>
  <r>
    <s v="Casey Thompson"/>
    <s v="EXP-10010083"/>
    <n v="170.79"/>
    <d v="2023-12-11T00:00:00"/>
    <x v="0"/>
    <s v="Office Furniture"/>
    <s v="storage shed"/>
    <m/>
    <m/>
    <m/>
    <m/>
    <m/>
    <m/>
    <m/>
    <m/>
    <m/>
    <m/>
    <m/>
    <m/>
    <m/>
    <m/>
    <m/>
    <m/>
    <m/>
    <m/>
    <m/>
    <m/>
    <m/>
    <d v="2024-01-05T00:00:00"/>
    <s v="SL302@tidalwaveautospa.com"/>
    <s v="Andrew Strevel"/>
    <x v="0"/>
    <x v="0"/>
  </r>
  <r>
    <s v="Casey Thompson"/>
    <s v="EXP-10010083"/>
    <n v="159.63"/>
    <d v="2023-12-11T00:00:00"/>
    <x v="0"/>
    <s v="Wash Maintenance"/>
    <s v="Pressure washer hose"/>
    <m/>
    <m/>
    <m/>
    <m/>
    <m/>
    <m/>
    <m/>
    <m/>
    <m/>
    <m/>
    <m/>
    <m/>
    <m/>
    <m/>
    <m/>
    <m/>
    <m/>
    <m/>
    <m/>
    <m/>
    <m/>
    <d v="2024-01-05T00:00:00"/>
    <s v="SL302@tidalwaveautospa.com"/>
    <s v="Andrew Strevel"/>
    <x v="0"/>
    <x v="0"/>
  </r>
  <r>
    <s v="Casey Thompson"/>
    <s v="EXP-10010083"/>
    <n v="127.71"/>
    <d v="2023-12-11T00:00:00"/>
    <x v="6"/>
    <s v="Wash Maintenance"/>
    <s v="oil filters"/>
    <m/>
    <m/>
    <m/>
    <m/>
    <m/>
    <m/>
    <m/>
    <m/>
    <m/>
    <n v="341.85"/>
    <s v="Office Furniture"/>
    <s v="See attached invoice"/>
    <n v="391.42"/>
    <s v="Office Supplies"/>
    <s v="See attached invoice"/>
    <n v="1099.28"/>
    <s v="Small Tools"/>
    <s v="See attached invoice"/>
    <m/>
    <m/>
    <m/>
    <d v="2024-01-05T00:00:00"/>
    <s v="SL302@tidalwaveautospa.com"/>
    <s v="Andrew Strevel"/>
    <x v="0"/>
    <x v="0"/>
  </r>
  <r>
    <s v="Casey Thompson"/>
    <s v="EXP-10010083"/>
    <n v="177.26"/>
    <d v="2023-12-12T00:00:00"/>
    <x v="25"/>
    <s v="Parts"/>
    <s v="PVC for window washers"/>
    <m/>
    <m/>
    <m/>
    <m/>
    <m/>
    <m/>
    <m/>
    <m/>
    <m/>
    <m/>
    <m/>
    <m/>
    <m/>
    <m/>
    <m/>
    <m/>
    <m/>
    <m/>
    <m/>
    <m/>
    <m/>
    <d v="2024-01-05T00:00:00"/>
    <s v="SL302@tidalwaveautospa.com"/>
    <s v="Andrew Strevel"/>
    <x v="0"/>
    <x v="0"/>
  </r>
  <r>
    <s v="Casey Thompson"/>
    <s v="EXP-10010083"/>
    <n v="33.07"/>
    <d v="2023-12-13T00:00:00"/>
    <x v="25"/>
    <s v="Parts"/>
    <s v="pvc and drill bits"/>
    <m/>
    <m/>
    <m/>
    <m/>
    <m/>
    <m/>
    <m/>
    <m/>
    <m/>
    <m/>
    <m/>
    <m/>
    <m/>
    <m/>
    <m/>
    <m/>
    <m/>
    <m/>
    <m/>
    <m/>
    <m/>
    <d v="2024-01-05T00:00:00"/>
    <s v="SL302@tidalwaveautospa.com"/>
    <s v="Andrew Strevel"/>
    <x v="0"/>
    <x v="0"/>
  </r>
  <r>
    <s v="Casey Thompson"/>
    <s v="EXP-10010083"/>
    <n v="12.8"/>
    <d v="2023-12-13T00:00:00"/>
    <x v="0"/>
    <s v="Wash Maintenance"/>
    <s v="grease"/>
    <m/>
    <m/>
    <m/>
    <m/>
    <m/>
    <m/>
    <m/>
    <m/>
    <m/>
    <m/>
    <m/>
    <m/>
    <m/>
    <m/>
    <m/>
    <m/>
    <m/>
    <m/>
    <m/>
    <m/>
    <m/>
    <d v="2024-01-05T00:00:00"/>
    <s v="SL302@tidalwaveautospa.com"/>
    <s v="Andrew Strevel"/>
    <x v="0"/>
    <x v="0"/>
  </r>
  <r>
    <s v="Casey Thompson"/>
    <s v="EXP-10010083"/>
    <n v="52.14"/>
    <d v="2023-12-20T00:00:00"/>
    <x v="0"/>
    <s v="Office Supplies"/>
    <s v="first aid"/>
    <m/>
    <m/>
    <m/>
    <m/>
    <m/>
    <m/>
    <m/>
    <m/>
    <m/>
    <m/>
    <m/>
    <m/>
    <m/>
    <m/>
    <m/>
    <m/>
    <m/>
    <m/>
    <m/>
    <m/>
    <m/>
    <d v="2024-01-05T00:00:00"/>
    <s v="SL302@tidalwaveautospa.com"/>
    <s v="Andrew Strevel"/>
    <x v="0"/>
    <x v="0"/>
  </r>
  <r>
    <s v="Casey Thompson"/>
    <s v="EXP-10010083"/>
    <n v="53.36"/>
    <d v="2023-12-27T00:00:00"/>
    <x v="0"/>
    <s v="Office Supplies"/>
    <s v="extension cord"/>
    <m/>
    <m/>
    <m/>
    <m/>
    <m/>
    <m/>
    <m/>
    <m/>
    <m/>
    <m/>
    <m/>
    <m/>
    <m/>
    <m/>
    <m/>
    <m/>
    <m/>
    <m/>
    <m/>
    <m/>
    <m/>
    <d v="2024-01-05T00:00:00"/>
    <s v="SL302@tidalwaveautospa.com"/>
    <s v="Andrew Strevel"/>
    <x v="0"/>
    <x v="0"/>
  </r>
  <r>
    <s v="Casey Thompson"/>
    <s v="EXP-10010083"/>
    <n v="125.32"/>
    <d v="2023-12-28T00:00:00"/>
    <x v="25"/>
    <s v="Safety Supplies"/>
    <s v="saftey rail"/>
    <m/>
    <m/>
    <m/>
    <m/>
    <m/>
    <m/>
    <m/>
    <m/>
    <m/>
    <m/>
    <m/>
    <m/>
    <m/>
    <m/>
    <m/>
    <m/>
    <m/>
    <m/>
    <m/>
    <m/>
    <m/>
    <d v="2024-01-05T00:00:00"/>
    <s v="SL302@tidalwaveautospa.com"/>
    <s v="Andrew Strevel"/>
    <x v="0"/>
    <x v="0"/>
  </r>
  <r>
    <s v="Cassondra Clark"/>
    <s v="EXP-10010097"/>
    <n v="24.03"/>
    <d v="2023-12-17T00:00:00"/>
    <x v="1"/>
    <s v="Parts"/>
    <s v="Ball vavles /screws"/>
    <m/>
    <m/>
    <m/>
    <m/>
    <m/>
    <m/>
    <m/>
    <m/>
    <m/>
    <m/>
    <m/>
    <m/>
    <m/>
    <m/>
    <m/>
    <m/>
    <m/>
    <m/>
    <m/>
    <m/>
    <m/>
    <d v="2024-01-15T00:00:00"/>
    <s v="SL67@tidalwaveautospa.com"/>
    <s v="Michael Donnelly"/>
    <x v="0"/>
    <x v="0"/>
  </r>
  <r>
    <s v="Cassondra Clark"/>
    <s v="EXP-10010097"/>
    <n v="1.75"/>
    <d v="2023-12-19T00:00:00"/>
    <x v="16"/>
    <s v="Parts"/>
    <s v="Nuts"/>
    <m/>
    <m/>
    <m/>
    <m/>
    <m/>
    <m/>
    <m/>
    <m/>
    <m/>
    <m/>
    <m/>
    <m/>
    <m/>
    <m/>
    <m/>
    <m/>
    <m/>
    <m/>
    <m/>
    <m/>
    <m/>
    <d v="2024-01-15T00:00:00"/>
    <s v="SL67@tidalwaveautospa.com"/>
    <s v="Michael Donnelly"/>
    <x v="0"/>
    <x v="0"/>
  </r>
  <r>
    <s v="Cassondra Clark"/>
    <s v="EXP-10010097"/>
    <n v="15.27"/>
    <d v="2023-12-19T00:00:00"/>
    <x v="7"/>
    <s v="Parts"/>
    <s v="Hooks"/>
    <m/>
    <m/>
    <m/>
    <m/>
    <m/>
    <m/>
    <m/>
    <m/>
    <m/>
    <m/>
    <m/>
    <m/>
    <m/>
    <m/>
    <m/>
    <m/>
    <m/>
    <m/>
    <m/>
    <m/>
    <m/>
    <d v="2024-01-15T00:00:00"/>
    <s v="SL67@tidalwaveautospa.com"/>
    <s v="Michael Donnelly"/>
    <x v="0"/>
    <x v="0"/>
  </r>
  <r>
    <s v="Cassondra Clark"/>
    <s v="EXP-10010097"/>
    <n v="276.68"/>
    <d v="2023-12-23T00:00:00"/>
    <x v="0"/>
    <s v="Employee Incentives - Other"/>
    <s v="Gift cards incitives"/>
    <m/>
    <m/>
    <m/>
    <m/>
    <m/>
    <m/>
    <m/>
    <m/>
    <m/>
    <m/>
    <m/>
    <m/>
    <m/>
    <m/>
    <m/>
    <m/>
    <m/>
    <m/>
    <m/>
    <m/>
    <m/>
    <d v="2024-01-15T00:00:00"/>
    <s v="SL67@tidalwaveautospa.com"/>
    <s v="Michael Donnelly"/>
    <x v="0"/>
    <x v="0"/>
  </r>
  <r>
    <s v="Cassondra Clark"/>
    <s v="EXP-10010097"/>
    <n v="363.51"/>
    <d v="2023-12-23T00:00:00"/>
    <x v="0"/>
    <s v="Wash Maintenance"/>
    <s v="Soap snacks incitives toiletries"/>
    <m/>
    <m/>
    <m/>
    <m/>
    <m/>
    <m/>
    <m/>
    <m/>
    <m/>
    <m/>
    <m/>
    <m/>
    <m/>
    <m/>
    <m/>
    <m/>
    <m/>
    <m/>
    <m/>
    <m/>
    <m/>
    <d v="2024-01-15T00:00:00"/>
    <s v="SL67@tidalwaveautospa.com"/>
    <s v="Michael Donnelly"/>
    <x v="0"/>
    <x v="0"/>
  </r>
  <r>
    <s v="Cassondra Clark"/>
    <s v="EXP-10010839"/>
    <n v="21.06"/>
    <d v="2024-01-06T00:00:00"/>
    <x v="2"/>
    <s v="Parts"/>
    <s v="Toilet handle"/>
    <m/>
    <m/>
    <m/>
    <m/>
    <m/>
    <m/>
    <m/>
    <m/>
    <m/>
    <m/>
    <m/>
    <m/>
    <m/>
    <m/>
    <m/>
    <m/>
    <m/>
    <m/>
    <m/>
    <m/>
    <m/>
    <d v="2024-01-15T00:00:00"/>
    <s v="SL67@tidalwaveautospa.com"/>
    <s v="Michael Donnelly"/>
    <x v="0"/>
    <x v="0"/>
  </r>
  <r>
    <s v="Cassondra Clark"/>
    <s v="EXP-10010839"/>
    <n v="269.07"/>
    <d v="2024-01-14T00:00:00"/>
    <x v="0"/>
    <s v="Equipment"/>
    <s v="Space heaters / extension cords"/>
    <m/>
    <m/>
    <m/>
    <m/>
    <m/>
    <m/>
    <m/>
    <m/>
    <m/>
    <m/>
    <m/>
    <m/>
    <m/>
    <m/>
    <m/>
    <m/>
    <m/>
    <m/>
    <m/>
    <m/>
    <m/>
    <d v="2024-01-15T00:00:00"/>
    <s v="SL67@tidalwaveautospa.com"/>
    <s v="Michael Donnelly"/>
    <x v="0"/>
    <x v="0"/>
  </r>
  <r>
    <s v="Cassondra Clark"/>
    <s v="EXP-10010839"/>
    <n v="264.43"/>
    <d v="2024-01-19T00:00:00"/>
    <x v="27"/>
    <s v="Wash Maintenance"/>
    <s v="Ice melt bags"/>
    <m/>
    <m/>
    <m/>
    <m/>
    <m/>
    <m/>
    <m/>
    <m/>
    <m/>
    <m/>
    <m/>
    <m/>
    <m/>
    <m/>
    <m/>
    <m/>
    <m/>
    <m/>
    <m/>
    <m/>
    <m/>
    <d v="2024-01-15T00:00:00"/>
    <s v="SL67@tidalwaveautospa.com"/>
    <s v="Michael Donnelly"/>
    <x v="0"/>
    <x v="0"/>
  </r>
  <r>
    <s v="Cecilia Pate"/>
    <s v="EXP-10010776"/>
    <n v="19.739999999999998"/>
    <d v="2024-01-17T00:00:00"/>
    <x v="0"/>
    <s v="Safety Supplies"/>
    <s v="Diesel can"/>
    <m/>
    <m/>
    <m/>
    <m/>
    <m/>
    <m/>
    <m/>
    <m/>
    <m/>
    <m/>
    <m/>
    <m/>
    <m/>
    <m/>
    <m/>
    <m/>
    <m/>
    <m/>
    <m/>
    <m/>
    <m/>
    <d v="2024-01-23T00:00:00"/>
    <s v="SL214@tidalwaveautospa.com"/>
    <s v="Jeff Mathis"/>
    <x v="0"/>
    <x v="0"/>
  </r>
  <r>
    <s v="Cecilia Pate"/>
    <s v="EXP-10010776"/>
    <n v="94.86"/>
    <d v="2024-01-17T00:00:00"/>
    <x v="30"/>
    <s v="Parts"/>
    <s v="Buster water line parts"/>
    <m/>
    <m/>
    <m/>
    <m/>
    <m/>
    <m/>
    <m/>
    <m/>
    <m/>
    <m/>
    <m/>
    <m/>
    <m/>
    <m/>
    <m/>
    <m/>
    <m/>
    <m/>
    <m/>
    <m/>
    <m/>
    <d v="2024-01-23T00:00:00"/>
    <s v="SL214@tidalwaveautospa.com"/>
    <s v="Jeff Mathis"/>
    <x v="0"/>
    <x v="0"/>
  </r>
  <r>
    <s v="Cecilia Pate"/>
    <s v="EXP-10010776"/>
    <n v="568.78"/>
    <d v="2024-01-17T00:00:00"/>
    <x v="27"/>
    <s v="Rental Equipment"/>
    <s v="rented equipment to Plow lot"/>
    <m/>
    <m/>
    <m/>
    <m/>
    <m/>
    <m/>
    <m/>
    <m/>
    <m/>
    <m/>
    <m/>
    <m/>
    <m/>
    <m/>
    <m/>
    <m/>
    <m/>
    <m/>
    <m/>
    <m/>
    <m/>
    <d v="2024-01-23T00:00:00"/>
    <s v="SL214@tidalwaveautospa.com"/>
    <s v="Jeff Mathis"/>
    <x v="0"/>
    <x v="0"/>
  </r>
  <r>
    <s v="Chad Stawicki"/>
    <s v="EXP-10009898"/>
    <n v="372.19"/>
    <d v="2023-11-20T00:00:00"/>
    <x v="15"/>
    <s v="Wash Supplies"/>
    <s v="towels"/>
    <m/>
    <m/>
    <m/>
    <m/>
    <m/>
    <m/>
    <m/>
    <m/>
    <m/>
    <m/>
    <m/>
    <m/>
    <m/>
    <m/>
    <m/>
    <m/>
    <m/>
    <m/>
    <m/>
    <m/>
    <m/>
    <d v="2023-12-23T00:00:00"/>
    <s v="SL13@tidalwaveautospa.com"/>
    <s v="David Foster"/>
    <x v="1"/>
    <x v="1"/>
  </r>
  <r>
    <s v="Chad Stawicki"/>
    <s v="EXP-10009898"/>
    <n v="8.31"/>
    <d v="2023-11-24T00:00:00"/>
    <x v="8"/>
    <s v="Snacks"/>
    <s v="hot choc"/>
    <m/>
    <m/>
    <m/>
    <m/>
    <m/>
    <m/>
    <m/>
    <m/>
    <m/>
    <m/>
    <m/>
    <m/>
    <m/>
    <m/>
    <m/>
    <m/>
    <m/>
    <m/>
    <m/>
    <m/>
    <m/>
    <d v="2023-12-23T00:00:00"/>
    <s v="SL13@tidalwaveautospa.com"/>
    <s v="David Foster"/>
    <x v="1"/>
    <x v="1"/>
  </r>
  <r>
    <s v="Chad Stawicki"/>
    <s v="EXP-10009898"/>
    <n v="13.49"/>
    <d v="2023-11-25T00:00:00"/>
    <x v="0"/>
    <s v="Office Supplies"/>
    <s v="TP"/>
    <m/>
    <m/>
    <m/>
    <m/>
    <m/>
    <m/>
    <m/>
    <m/>
    <m/>
    <m/>
    <m/>
    <m/>
    <m/>
    <m/>
    <m/>
    <m/>
    <m/>
    <m/>
    <m/>
    <m/>
    <m/>
    <d v="2023-12-23T00:00:00"/>
    <s v="SL13@tidalwaveautospa.com"/>
    <s v="David Foster"/>
    <x v="1"/>
    <x v="1"/>
  </r>
  <r>
    <s v="Chad Stawicki"/>
    <s v="EXP-10009898"/>
    <n v="325"/>
    <d v="2023-11-27T00:00:00"/>
    <x v="25"/>
    <s v="Wash Repairs"/>
    <s v="new light installed at end of tunnel"/>
    <m/>
    <m/>
    <m/>
    <m/>
    <m/>
    <m/>
    <m/>
    <m/>
    <m/>
    <m/>
    <m/>
    <m/>
    <m/>
    <m/>
    <m/>
    <m/>
    <m/>
    <m/>
    <m/>
    <m/>
    <m/>
    <d v="2023-12-23T00:00:00"/>
    <s v="SL13@tidalwaveautospa.com"/>
    <s v="David Foster"/>
    <x v="1"/>
    <x v="1"/>
  </r>
  <r>
    <s v="Chad Stawicki"/>
    <s v="EXP-10009898"/>
    <n v="5.39"/>
    <d v="2023-11-27T00:00:00"/>
    <x v="18"/>
    <s v="Wash Maintenance"/>
    <s v="oil for blower"/>
    <m/>
    <m/>
    <m/>
    <m/>
    <m/>
    <m/>
    <m/>
    <m/>
    <m/>
    <m/>
    <m/>
    <m/>
    <m/>
    <m/>
    <m/>
    <m/>
    <m/>
    <m/>
    <m/>
    <m/>
    <m/>
    <d v="2023-12-23T00:00:00"/>
    <s v="SL13@tidalwaveautospa.com"/>
    <s v="David Foster"/>
    <x v="1"/>
    <x v="1"/>
  </r>
  <r>
    <s v="Chad Stawicki"/>
    <s v="EXP-10009898"/>
    <n v="1011.4"/>
    <d v="2023-11-28T00:00:00"/>
    <x v="21"/>
    <s v="Tesla Charger"/>
    <s v="initial charge for ordering tesla"/>
    <m/>
    <m/>
    <m/>
    <m/>
    <m/>
    <m/>
    <m/>
    <m/>
    <m/>
    <m/>
    <m/>
    <m/>
    <m/>
    <m/>
    <m/>
    <m/>
    <m/>
    <m/>
    <m/>
    <m/>
    <m/>
    <d v="2023-12-23T00:00:00"/>
    <s v="SL13@tidalwaveautospa.com"/>
    <s v="David Foster"/>
    <x v="1"/>
    <x v="1"/>
  </r>
  <r>
    <s v="Chad Stawicki"/>
    <s v="EXP-10009898"/>
    <n v="88.22"/>
    <d v="2023-11-30T00:00:00"/>
    <x v="15"/>
    <s v="Wash Maintenance"/>
    <s v="wash pods"/>
    <m/>
    <m/>
    <m/>
    <m/>
    <m/>
    <m/>
    <m/>
    <m/>
    <m/>
    <m/>
    <m/>
    <m/>
    <m/>
    <m/>
    <m/>
    <m/>
    <m/>
    <m/>
    <m/>
    <m/>
    <m/>
    <d v="2023-12-23T00:00:00"/>
    <s v="SL13@tidalwaveautospa.com"/>
    <s v="David Foster"/>
    <x v="1"/>
    <x v="1"/>
  </r>
  <r>
    <s v="Chad Stawicki"/>
    <s v="EXP-10009898"/>
    <n v="58.53"/>
    <d v="2023-12-01T00:00:00"/>
    <x v="0"/>
    <s v="Wash Maintenance"/>
    <s v="cleaning supplies"/>
    <m/>
    <m/>
    <m/>
    <m/>
    <m/>
    <m/>
    <m/>
    <m/>
    <m/>
    <m/>
    <m/>
    <m/>
    <m/>
    <m/>
    <m/>
    <m/>
    <m/>
    <m/>
    <m/>
    <m/>
    <m/>
    <d v="2023-12-23T00:00:00"/>
    <s v="SL13@tidalwaveautospa.com"/>
    <s v="David Foster"/>
    <x v="1"/>
    <x v="1"/>
  </r>
  <r>
    <s v="Chad Stawicki"/>
    <s v="EXP-10009898"/>
    <n v="4.0599999999999996"/>
    <d v="2023-12-01T00:00:00"/>
    <x v="7"/>
    <s v="Parts"/>
    <s v="hardware"/>
    <m/>
    <m/>
    <m/>
    <m/>
    <m/>
    <m/>
    <m/>
    <m/>
    <m/>
    <m/>
    <m/>
    <m/>
    <m/>
    <m/>
    <m/>
    <m/>
    <m/>
    <m/>
    <m/>
    <m/>
    <m/>
    <d v="2023-12-23T00:00:00"/>
    <s v="SL13@tidalwaveautospa.com"/>
    <s v="David Foster"/>
    <x v="1"/>
    <x v="1"/>
  </r>
  <r>
    <s v="Chad Stawicki"/>
    <s v="EXP-10009898"/>
    <n v="513"/>
    <d v="2023-12-05T00:00:00"/>
    <x v="21"/>
    <s v="Tesla Charger"/>
    <s v="Tesla charger for site"/>
    <m/>
    <m/>
    <m/>
    <m/>
    <m/>
    <m/>
    <m/>
    <m/>
    <m/>
    <m/>
    <m/>
    <m/>
    <m/>
    <m/>
    <m/>
    <m/>
    <m/>
    <m/>
    <m/>
    <m/>
    <m/>
    <d v="2023-12-23T00:00:00"/>
    <s v="SL13@tidalwaveautospa.com"/>
    <s v="David Foster"/>
    <x v="1"/>
    <x v="1"/>
  </r>
  <r>
    <s v="Chad Stawicki"/>
    <s v="EXP-10009898"/>
    <n v="61.46"/>
    <d v="2023-12-06T00:00:00"/>
    <x v="0"/>
    <s v="Wash Maintenance"/>
    <s v="wheels for trash can"/>
    <m/>
    <m/>
    <m/>
    <m/>
    <m/>
    <m/>
    <m/>
    <m/>
    <m/>
    <m/>
    <m/>
    <m/>
    <m/>
    <m/>
    <m/>
    <m/>
    <m/>
    <m/>
    <m/>
    <m/>
    <m/>
    <d v="2023-12-23T00:00:00"/>
    <s v="SL13@tidalwaveautospa.com"/>
    <s v="David Foster"/>
    <x v="1"/>
    <x v="1"/>
  </r>
  <r>
    <s v="Chad Stawicki"/>
    <s v="EXP-10009898"/>
    <n v="10.4"/>
    <d v="2023-12-07T00:00:00"/>
    <x v="8"/>
    <s v="Snacks"/>
    <s v="hot choc"/>
    <m/>
    <m/>
    <m/>
    <m/>
    <m/>
    <m/>
    <m/>
    <m/>
    <m/>
    <m/>
    <m/>
    <m/>
    <m/>
    <m/>
    <m/>
    <m/>
    <m/>
    <m/>
    <m/>
    <m/>
    <m/>
    <d v="2023-12-23T00:00:00"/>
    <s v="SL13@tidalwaveautospa.com"/>
    <s v="David Foster"/>
    <x v="1"/>
    <x v="1"/>
  </r>
  <r>
    <s v="Chad Stawicki"/>
    <s v="EXP-10009898"/>
    <n v="148.87"/>
    <d v="2023-12-13T00:00:00"/>
    <x v="0"/>
    <s v="Wash Maintenance"/>
    <s v="c3 chemical"/>
    <m/>
    <m/>
    <m/>
    <m/>
    <m/>
    <m/>
    <m/>
    <m/>
    <m/>
    <m/>
    <m/>
    <m/>
    <m/>
    <m/>
    <m/>
    <m/>
    <m/>
    <m/>
    <m/>
    <m/>
    <m/>
    <d v="2023-12-23T00:00:00"/>
    <s v="SL13@tidalwaveautospa.com"/>
    <s v="David Foster"/>
    <x v="1"/>
    <x v="1"/>
  </r>
  <r>
    <s v="Chad Stawicki"/>
    <s v="EXP-10009898"/>
    <n v="8.1"/>
    <d v="2023-12-13T00:00:00"/>
    <x v="0"/>
    <s v="Office Supplies"/>
    <s v="bags for fundraising kits"/>
    <m/>
    <m/>
    <m/>
    <m/>
    <m/>
    <m/>
    <m/>
    <m/>
    <m/>
    <m/>
    <m/>
    <m/>
    <m/>
    <m/>
    <m/>
    <m/>
    <m/>
    <m/>
    <m/>
    <m/>
    <m/>
    <d v="2023-12-23T00:00:00"/>
    <s v="SL13@tidalwaveautospa.com"/>
    <s v="David Foster"/>
    <x v="1"/>
    <x v="1"/>
  </r>
  <r>
    <s v="Chad Stawicki"/>
    <s v="EXP-10009898"/>
    <n v="40.44"/>
    <d v="2023-12-13T00:00:00"/>
    <x v="0"/>
    <s v="Office Supplies"/>
    <s v="soft scrub &amp; air freshener"/>
    <m/>
    <m/>
    <m/>
    <m/>
    <m/>
    <m/>
    <m/>
    <m/>
    <m/>
    <m/>
    <m/>
    <m/>
    <m/>
    <m/>
    <m/>
    <m/>
    <m/>
    <m/>
    <m/>
    <m/>
    <m/>
    <d v="2023-12-23T00:00:00"/>
    <s v="SL13@tidalwaveautospa.com"/>
    <s v="David Foster"/>
    <x v="1"/>
    <x v="1"/>
  </r>
  <r>
    <s v="Chad Stawicki"/>
    <s v="EXP-10009898"/>
    <n v="1100"/>
    <d v="2023-12-13T00:00:00"/>
    <x v="21"/>
    <s v="Tesla Charger"/>
    <s v="install for Tesla charging station"/>
    <m/>
    <m/>
    <m/>
    <m/>
    <m/>
    <m/>
    <m/>
    <m/>
    <m/>
    <m/>
    <m/>
    <m/>
    <m/>
    <m/>
    <m/>
    <m/>
    <m/>
    <m/>
    <m/>
    <m/>
    <m/>
    <d v="2023-12-23T00:00:00"/>
    <s v="SL13@tidalwaveautospa.com"/>
    <s v="David Foster"/>
    <x v="1"/>
    <x v="1"/>
  </r>
  <r>
    <s v="Chad Stawicki"/>
    <s v="EXP-10009898"/>
    <n v="149.96"/>
    <d v="2023-12-16T00:00:00"/>
    <x v="0"/>
    <s v="Small Tools"/>
    <s v="new screw gun - replaced old one"/>
    <m/>
    <m/>
    <m/>
    <m/>
    <m/>
    <m/>
    <m/>
    <m/>
    <m/>
    <m/>
    <m/>
    <m/>
    <m/>
    <m/>
    <m/>
    <m/>
    <m/>
    <m/>
    <m/>
    <m/>
    <m/>
    <d v="2023-12-23T00:00:00"/>
    <s v="SL13@tidalwaveautospa.com"/>
    <s v="David Foster"/>
    <x v="1"/>
    <x v="1"/>
  </r>
  <r>
    <s v="Chad Stawicki"/>
    <s v="EXP-10009898"/>
    <n v="31.65"/>
    <d v="2023-12-19T00:00:00"/>
    <x v="0"/>
    <s v="Itemized"/>
    <s v="Hot Choc,Vinegar,"/>
    <n v="7.1"/>
    <s v="Snacks"/>
    <s v="Hot Choc"/>
    <n v="24.55"/>
    <s v="Wash Maintenance"/>
    <s v="Vinegar"/>
    <m/>
    <m/>
    <m/>
    <m/>
    <m/>
    <m/>
    <m/>
    <m/>
    <m/>
    <m/>
    <m/>
    <m/>
    <m/>
    <m/>
    <m/>
    <d v="2023-12-23T00:00:00"/>
    <s v="SL13@tidalwaveautospa.com"/>
    <s v="David Foster"/>
    <x v="1"/>
    <x v="1"/>
  </r>
  <r>
    <s v="Chad Stawicki"/>
    <s v="EXP-10009898"/>
    <n v="-250"/>
    <d v="2023-12-19T00:00:00"/>
    <x v="21"/>
    <s v="Tesla Charger"/>
    <s v="credit from car purchase"/>
    <m/>
    <m/>
    <m/>
    <m/>
    <m/>
    <m/>
    <m/>
    <m/>
    <m/>
    <m/>
    <m/>
    <m/>
    <m/>
    <m/>
    <m/>
    <m/>
    <m/>
    <m/>
    <m/>
    <m/>
    <m/>
    <d v="2023-12-23T00:00:00"/>
    <s v="SL13@tidalwaveautospa.com"/>
    <s v="David Foster"/>
    <x v="1"/>
    <x v="1"/>
  </r>
  <r>
    <s v="Chad Stawicki"/>
    <s v="EXP-10010801"/>
    <n v="88.22"/>
    <d v="2022-12-30T00:00:00"/>
    <x v="0"/>
    <s v="Wash Maintenance"/>
    <s v="laundry pods"/>
    <m/>
    <m/>
    <m/>
    <m/>
    <m/>
    <m/>
    <m/>
    <m/>
    <m/>
    <m/>
    <m/>
    <m/>
    <m/>
    <m/>
    <m/>
    <m/>
    <m/>
    <m/>
    <m/>
    <m/>
    <m/>
    <d v="2024-01-25T00:00:00"/>
    <s v="SL13@tidalwaveautospa.com"/>
    <s v="David Foster"/>
    <x v="0"/>
    <x v="0"/>
  </r>
  <r>
    <s v="Chad Stawicki"/>
    <s v="EXP-10010801"/>
    <n v="354.94"/>
    <d v="2024-01-02T00:00:00"/>
    <x v="15"/>
    <s v="Wash Supplies"/>
    <s v="towels"/>
    <m/>
    <m/>
    <m/>
    <m/>
    <m/>
    <m/>
    <m/>
    <m/>
    <m/>
    <m/>
    <m/>
    <m/>
    <m/>
    <m/>
    <m/>
    <m/>
    <m/>
    <m/>
    <m/>
    <m/>
    <m/>
    <d v="2024-01-25T00:00:00"/>
    <s v="SL13@tidalwaveautospa.com"/>
    <s v="David Foster"/>
    <x v="0"/>
    <x v="0"/>
  </r>
  <r>
    <s v="Chad Stawicki"/>
    <s v="EXP-10010801"/>
    <n v="505.12"/>
    <d v="2024-01-02T00:00:00"/>
    <x v="2"/>
    <s v="Wash Maintenance"/>
    <s v="Hydraulic fluid"/>
    <m/>
    <m/>
    <m/>
    <m/>
    <m/>
    <m/>
    <m/>
    <m/>
    <m/>
    <m/>
    <m/>
    <m/>
    <m/>
    <m/>
    <m/>
    <m/>
    <m/>
    <m/>
    <m/>
    <m/>
    <m/>
    <d v="2024-01-25T00:00:00"/>
    <s v="SL13@tidalwaveautospa.com"/>
    <s v="David Foster"/>
    <x v="0"/>
    <x v="0"/>
  </r>
  <r>
    <s v="Chad Stawicki"/>
    <s v="EXP-10010801"/>
    <n v="36.54"/>
    <d v="2024-01-04T00:00:00"/>
    <x v="0"/>
    <s v="Wash Maintenance"/>
    <s v="toilet paper and cleaning supplies"/>
    <m/>
    <m/>
    <m/>
    <m/>
    <m/>
    <m/>
    <m/>
    <m/>
    <m/>
    <m/>
    <m/>
    <m/>
    <m/>
    <m/>
    <m/>
    <m/>
    <m/>
    <m/>
    <m/>
    <m/>
    <m/>
    <d v="2024-01-25T00:00:00"/>
    <s v="SL13@tidalwaveautospa.com"/>
    <s v="David Foster"/>
    <x v="0"/>
    <x v="0"/>
  </r>
  <r>
    <s v="Chad Stawicki"/>
    <s v="EXP-10010801"/>
    <n v="95.3"/>
    <d v="2024-01-06T00:00:00"/>
    <x v="0"/>
    <s v="Wash Maintenance"/>
    <s v="cleaning supplies. repair items for bathroom"/>
    <m/>
    <m/>
    <m/>
    <m/>
    <m/>
    <m/>
    <m/>
    <m/>
    <m/>
    <m/>
    <m/>
    <m/>
    <m/>
    <m/>
    <m/>
    <m/>
    <m/>
    <m/>
    <m/>
    <m/>
    <m/>
    <d v="2024-01-25T00:00:00"/>
    <s v="SL13@tidalwaveautospa.com"/>
    <s v="David Foster"/>
    <x v="0"/>
    <x v="0"/>
  </r>
  <r>
    <s v="Chad Stawicki"/>
    <s v="EXP-10010801"/>
    <n v="12.5"/>
    <d v="2024-01-11T00:00:00"/>
    <x v="0"/>
    <s v="Wash Maintenance"/>
    <s v="post its .. cleaning supplies"/>
    <m/>
    <m/>
    <m/>
    <m/>
    <m/>
    <m/>
    <m/>
    <m/>
    <m/>
    <m/>
    <m/>
    <m/>
    <m/>
    <m/>
    <m/>
    <m/>
    <m/>
    <m/>
    <m/>
    <m/>
    <m/>
    <d v="2024-01-25T00:00:00"/>
    <s v="SL13@tidalwaveautospa.com"/>
    <s v="David Foster"/>
    <x v="0"/>
    <x v="0"/>
  </r>
  <r>
    <s v="Chad Stawicki"/>
    <s v="EXP-10010801"/>
    <n v="21.78"/>
    <d v="2024-01-15T00:00:00"/>
    <x v="0"/>
    <s v="Wash Maintenance"/>
    <s v="cleaning vinegar"/>
    <m/>
    <m/>
    <m/>
    <m/>
    <m/>
    <m/>
    <m/>
    <m/>
    <m/>
    <m/>
    <m/>
    <m/>
    <m/>
    <m/>
    <m/>
    <m/>
    <m/>
    <m/>
    <m/>
    <m/>
    <m/>
    <d v="2024-01-25T00:00:00"/>
    <s v="SL13@tidalwaveautospa.com"/>
    <s v="David Foster"/>
    <x v="0"/>
    <x v="0"/>
  </r>
  <r>
    <s v="Chad Stawicki"/>
    <s v="EXP-10010801"/>
    <n v="49.66"/>
    <d v="2024-01-16T00:00:00"/>
    <x v="0"/>
    <s v="Wash Maintenance"/>
    <s v="tarp"/>
    <m/>
    <m/>
    <m/>
    <m/>
    <m/>
    <m/>
    <m/>
    <m/>
    <m/>
    <m/>
    <m/>
    <m/>
    <m/>
    <m/>
    <m/>
    <m/>
    <m/>
    <m/>
    <m/>
    <m/>
    <m/>
    <d v="2024-01-25T00:00:00"/>
    <s v="SL13@tidalwaveautospa.com"/>
    <s v="David Foster"/>
    <x v="0"/>
    <x v="0"/>
  </r>
  <r>
    <s v="Chasity Bryant"/>
    <s v="EXP-10009263"/>
    <n v="21.31"/>
    <d v="2023-11-21T00:00:00"/>
    <x v="0"/>
    <s v="Wash Maintenance"/>
    <s v="Laundry Powder"/>
    <m/>
    <m/>
    <m/>
    <m/>
    <m/>
    <m/>
    <m/>
    <m/>
    <m/>
    <m/>
    <m/>
    <m/>
    <m/>
    <m/>
    <m/>
    <m/>
    <m/>
    <m/>
    <m/>
    <m/>
    <m/>
    <d v="2023-12-29T00:00:00"/>
    <s v="SL21@tidalwaveautospa.com"/>
    <s v="Wesley Kurtz"/>
    <x v="1"/>
    <x v="1"/>
  </r>
  <r>
    <s v="Chasity Bryant"/>
    <s v="EXP-10009263"/>
    <n v="190.9"/>
    <d v="2023-11-26T00:00:00"/>
    <x v="0"/>
    <s v="Wash Maintenance"/>
    <s v="Cleaning Supplies, trash bags, fabuloso, air fresheners, paper towels, toilet paper"/>
    <m/>
    <m/>
    <m/>
    <m/>
    <m/>
    <m/>
    <m/>
    <m/>
    <m/>
    <m/>
    <m/>
    <m/>
    <m/>
    <m/>
    <m/>
    <m/>
    <m/>
    <m/>
    <m/>
    <m/>
    <m/>
    <d v="2023-12-29T00:00:00"/>
    <s v="SL21@tidalwaveautospa.com"/>
    <s v="Wesley Kurtz"/>
    <x v="1"/>
    <x v="1"/>
  </r>
  <r>
    <s v="Chasity Bryant"/>
    <s v="EXP-10009263"/>
    <n v="123.47"/>
    <d v="2023-11-28T00:00:00"/>
    <x v="0"/>
    <s v="Equipment"/>
    <s v="Heater"/>
    <m/>
    <m/>
    <m/>
    <m/>
    <m/>
    <m/>
    <m/>
    <m/>
    <m/>
    <m/>
    <m/>
    <m/>
    <m/>
    <m/>
    <m/>
    <m/>
    <m/>
    <m/>
    <m/>
    <m/>
    <m/>
    <d v="2023-12-29T00:00:00"/>
    <s v="SL21@tidalwaveautospa.com"/>
    <s v="Wesley Kurtz"/>
    <x v="1"/>
    <x v="1"/>
  </r>
  <r>
    <s v="Chasity Bryant"/>
    <s v="EXP-10009263"/>
    <n v="183.23"/>
    <d v="2023-11-29T00:00:00"/>
    <x v="0"/>
    <s v="Equipment"/>
    <s v="Heater for cold areas"/>
    <m/>
    <m/>
    <m/>
    <m/>
    <m/>
    <m/>
    <m/>
    <m/>
    <m/>
    <m/>
    <m/>
    <m/>
    <m/>
    <m/>
    <m/>
    <m/>
    <m/>
    <m/>
    <m/>
    <m/>
    <m/>
    <d v="2023-12-29T00:00:00"/>
    <s v="SL21@tidalwaveautospa.com"/>
    <s v="Wesley Kurtz"/>
    <x v="1"/>
    <x v="1"/>
  </r>
  <r>
    <s v="Chasity Bryant"/>
    <s v="EXP-10009263"/>
    <n v="106.74"/>
    <d v="2023-11-29T00:00:00"/>
    <x v="0"/>
    <s v="Equipment"/>
    <s v="Heater for XPT"/>
    <m/>
    <m/>
    <m/>
    <m/>
    <m/>
    <m/>
    <m/>
    <m/>
    <m/>
    <m/>
    <m/>
    <m/>
    <m/>
    <m/>
    <m/>
    <m/>
    <m/>
    <m/>
    <m/>
    <m/>
    <m/>
    <d v="2023-12-29T00:00:00"/>
    <s v="SL21@tidalwaveautospa.com"/>
    <s v="Wesley Kurtz"/>
    <x v="1"/>
    <x v="1"/>
  </r>
  <r>
    <s v="Chasity Bryant"/>
    <s v="EXP-10009263"/>
    <n v="130.24"/>
    <d v="2023-11-30T00:00:00"/>
    <x v="0"/>
    <s v="Office Supplies"/>
    <s v="Christmas decorations"/>
    <m/>
    <m/>
    <m/>
    <m/>
    <m/>
    <m/>
    <m/>
    <m/>
    <m/>
    <m/>
    <m/>
    <m/>
    <m/>
    <m/>
    <m/>
    <m/>
    <m/>
    <m/>
    <m/>
    <m/>
    <m/>
    <d v="2023-12-29T00:00:00"/>
    <s v="SL21@tidalwaveautospa.com"/>
    <s v="Wesley Kurtz"/>
    <x v="1"/>
    <x v="1"/>
  </r>
  <r>
    <s v="Chasity Bryant"/>
    <s v="EXP-10009263"/>
    <n v="38.39"/>
    <d v="2023-11-30T00:00:00"/>
    <x v="0"/>
    <s v="Wash Maintenance"/>
    <s v="Laundry powder"/>
    <m/>
    <m/>
    <m/>
    <m/>
    <m/>
    <m/>
    <m/>
    <m/>
    <m/>
    <m/>
    <m/>
    <m/>
    <m/>
    <m/>
    <m/>
    <m/>
    <m/>
    <m/>
    <m/>
    <m/>
    <m/>
    <d v="2023-12-29T00:00:00"/>
    <s v="SL21@tidalwaveautospa.com"/>
    <s v="Wesley Kurtz"/>
    <x v="1"/>
    <x v="1"/>
  </r>
  <r>
    <s v="Chasity Bryant"/>
    <s v="EXP-10009263"/>
    <n v="145.08000000000001"/>
    <d v="2023-12-02T00:00:00"/>
    <x v="0"/>
    <s v="Itemized"/>
    <s v="Pet Hair Remover tools,Heater,"/>
    <n v="40.5"/>
    <s v="Wash Supplies"/>
    <s v="Pet Hair Remover tools"/>
    <n v="104.58"/>
    <s v="Equipment"/>
    <s v="heater"/>
    <m/>
    <m/>
    <m/>
    <m/>
    <m/>
    <m/>
    <m/>
    <m/>
    <m/>
    <m/>
    <m/>
    <m/>
    <m/>
    <m/>
    <m/>
    <d v="2023-12-29T00:00:00"/>
    <s v="SL21@tidalwaveautospa.com"/>
    <s v="Wesley Kurtz"/>
    <x v="1"/>
    <x v="1"/>
  </r>
  <r>
    <s v="Chasity Bryant"/>
    <s v="EXP-10009263"/>
    <n v="-123.47"/>
    <d v="2023-12-06T00:00:00"/>
    <x v="0"/>
    <s v="Equipment"/>
    <s v="Returned Heater"/>
    <m/>
    <m/>
    <m/>
    <m/>
    <m/>
    <m/>
    <m/>
    <m/>
    <m/>
    <m/>
    <m/>
    <m/>
    <m/>
    <m/>
    <m/>
    <m/>
    <m/>
    <m/>
    <m/>
    <m/>
    <m/>
    <d v="2023-12-29T00:00:00"/>
    <s v="SL21@tidalwaveautospa.com"/>
    <s v="Wesley Kurtz"/>
    <x v="1"/>
    <x v="1"/>
  </r>
  <r>
    <s v="Chasity Bryant"/>
    <s v="EXP-10009263"/>
    <n v="9.98"/>
    <d v="2023-12-07T00:00:00"/>
    <x v="0"/>
    <s v="Wash Maintenance"/>
    <s v="Bathroom Cleaner and Laundry Soap"/>
    <m/>
    <m/>
    <m/>
    <m/>
    <m/>
    <m/>
    <m/>
    <m/>
    <m/>
    <m/>
    <m/>
    <m/>
    <m/>
    <m/>
    <m/>
    <m/>
    <m/>
    <m/>
    <m/>
    <m/>
    <m/>
    <d v="2023-12-29T00:00:00"/>
    <s v="SL21@tidalwaveautospa.com"/>
    <s v="Wesley Kurtz"/>
    <x v="1"/>
    <x v="1"/>
  </r>
  <r>
    <s v="Chasity Bryant"/>
    <s v="EXP-10009263"/>
    <n v="65.09"/>
    <d v="2023-12-10T00:00:00"/>
    <x v="0"/>
    <s v="Wash Maintenance"/>
    <s v="Alumna Brightner"/>
    <m/>
    <m/>
    <m/>
    <m/>
    <m/>
    <m/>
    <m/>
    <m/>
    <m/>
    <m/>
    <m/>
    <m/>
    <m/>
    <m/>
    <m/>
    <m/>
    <m/>
    <m/>
    <m/>
    <m/>
    <m/>
    <d v="2023-12-29T00:00:00"/>
    <s v="SL21@tidalwaveautospa.com"/>
    <s v="Wesley Kurtz"/>
    <x v="1"/>
    <x v="1"/>
  </r>
  <r>
    <s v="Chasity Bryant"/>
    <s v="EXP-10009263"/>
    <n v="216.15"/>
    <d v="2023-12-12T00:00:00"/>
    <x v="0"/>
    <s v="Wash Maintenance"/>
    <s v="vUtility bucket, pressure washer replacement hose, led lights"/>
    <m/>
    <m/>
    <m/>
    <m/>
    <m/>
    <m/>
    <m/>
    <m/>
    <m/>
    <m/>
    <m/>
    <m/>
    <m/>
    <m/>
    <m/>
    <m/>
    <m/>
    <m/>
    <m/>
    <m/>
    <m/>
    <d v="2023-12-29T00:00:00"/>
    <s v="SL21@tidalwaveautospa.com"/>
    <s v="Wesley Kurtz"/>
    <x v="1"/>
    <x v="1"/>
  </r>
  <r>
    <s v="Chasity Bryant"/>
    <s v="EXP-10009263"/>
    <n v="34.11"/>
    <d v="2023-12-12T00:00:00"/>
    <x v="0"/>
    <s v="Wash Maintenance"/>
    <s v="Hose"/>
    <m/>
    <m/>
    <m/>
    <m/>
    <m/>
    <m/>
    <m/>
    <m/>
    <m/>
    <m/>
    <m/>
    <m/>
    <m/>
    <m/>
    <m/>
    <m/>
    <m/>
    <m/>
    <m/>
    <m/>
    <m/>
    <d v="2023-12-29T00:00:00"/>
    <s v="SL21@tidalwaveautospa.com"/>
    <s v="Wesley Kurtz"/>
    <x v="1"/>
    <x v="1"/>
  </r>
  <r>
    <s v="Chasity Bryant"/>
    <s v="EXP-10009263"/>
    <n v="80.05"/>
    <d v="2023-12-13T00:00:00"/>
    <x v="0"/>
    <s v="Wash Maintenance"/>
    <s v="Hydrauilic Oil"/>
    <m/>
    <m/>
    <m/>
    <m/>
    <m/>
    <m/>
    <m/>
    <m/>
    <m/>
    <m/>
    <m/>
    <m/>
    <m/>
    <m/>
    <m/>
    <m/>
    <m/>
    <m/>
    <m/>
    <m/>
    <m/>
    <d v="2023-12-29T00:00:00"/>
    <s v="SL21@tidalwaveautospa.com"/>
    <s v="Wesley Kurtz"/>
    <x v="1"/>
    <x v="1"/>
  </r>
  <r>
    <s v="Chasity Bryant"/>
    <s v="EXP-10009263"/>
    <n v="277.60000000000002"/>
    <d v="2023-12-15T00:00:00"/>
    <x v="0"/>
    <s v="Parts"/>
    <s v="Pressure washer hose and fittings"/>
    <m/>
    <m/>
    <m/>
    <m/>
    <m/>
    <m/>
    <m/>
    <m/>
    <m/>
    <m/>
    <m/>
    <m/>
    <m/>
    <m/>
    <m/>
    <m/>
    <m/>
    <m/>
    <m/>
    <m/>
    <m/>
    <d v="2023-12-29T00:00:00"/>
    <s v="SL21@tidalwaveautospa.com"/>
    <s v="Wesley Kurtz"/>
    <x v="1"/>
    <x v="1"/>
  </r>
  <r>
    <s v="Chasity Bryant"/>
    <s v="EXP-10009263"/>
    <n v="44.96"/>
    <d v="2023-12-18T00:00:00"/>
    <x v="0"/>
    <s v="Itemized"/>
    <s v="Heater,Glue,"/>
    <n v="36.06"/>
    <s v="Equipment"/>
    <s v="Heater"/>
    <n v="8.9"/>
    <s v="Office Supplies"/>
    <s v="Glue"/>
    <m/>
    <m/>
    <m/>
    <m/>
    <m/>
    <m/>
    <m/>
    <m/>
    <m/>
    <m/>
    <m/>
    <m/>
    <m/>
    <m/>
    <m/>
    <d v="2023-12-29T00:00:00"/>
    <s v="SL21@tidalwaveautospa.com"/>
    <s v="Wesley Kurtz"/>
    <x v="1"/>
    <x v="1"/>
  </r>
  <r>
    <s v="Chasity Bryant"/>
    <s v="EXP-10009968"/>
    <n v="59.43"/>
    <d v="2023-12-19T00:00:00"/>
    <x v="23"/>
    <s v="Wash Maintenance"/>
    <s v="Brooms"/>
    <m/>
    <m/>
    <m/>
    <m/>
    <m/>
    <m/>
    <m/>
    <m/>
    <m/>
    <m/>
    <m/>
    <m/>
    <m/>
    <m/>
    <m/>
    <m/>
    <m/>
    <m/>
    <m/>
    <m/>
    <m/>
    <d v="2024-02-01T00:00:00"/>
    <s v="SL21@tidalwaveautospa.com"/>
    <s v="Wesley Kurtz"/>
    <x v="2"/>
    <x v="0"/>
  </r>
  <r>
    <s v="Chasity Bryant"/>
    <s v="EXP-10009968"/>
    <n v="54.41"/>
    <d v="2023-12-21T00:00:00"/>
    <x v="6"/>
    <s v="Wash Maintenance"/>
    <s v="Air Filter for power pack"/>
    <m/>
    <m/>
    <m/>
    <m/>
    <m/>
    <m/>
    <m/>
    <m/>
    <m/>
    <m/>
    <m/>
    <m/>
    <m/>
    <m/>
    <m/>
    <m/>
    <m/>
    <m/>
    <m/>
    <m/>
    <m/>
    <d v="2024-02-01T00:00:00"/>
    <s v="SL21@tidalwaveautospa.com"/>
    <s v="Wesley Kurtz"/>
    <x v="2"/>
    <x v="0"/>
  </r>
  <r>
    <s v="Chasity Bryant"/>
    <s v="EXP-10009968"/>
    <n v="42.61"/>
    <d v="2023-12-22T00:00:00"/>
    <x v="0"/>
    <s v="Wash Maintenance"/>
    <s v="Laundry Soap"/>
    <m/>
    <m/>
    <m/>
    <m/>
    <m/>
    <m/>
    <m/>
    <m/>
    <m/>
    <m/>
    <m/>
    <m/>
    <m/>
    <m/>
    <m/>
    <m/>
    <m/>
    <m/>
    <m/>
    <m/>
    <m/>
    <d v="2024-02-01T00:00:00"/>
    <s v="SL21@tidalwaveautospa.com"/>
    <s v="Wesley Kurtz"/>
    <x v="2"/>
    <x v="0"/>
  </r>
  <r>
    <s v="Chasity Bryant"/>
    <s v="EXP-10009968"/>
    <n v="106.98"/>
    <d v="2023-12-26T00:00:00"/>
    <x v="0"/>
    <s v="Office Supplies"/>
    <s v="XPT Receipt Paper"/>
    <m/>
    <m/>
    <m/>
    <m/>
    <m/>
    <m/>
    <m/>
    <m/>
    <m/>
    <m/>
    <m/>
    <m/>
    <m/>
    <m/>
    <m/>
    <m/>
    <m/>
    <m/>
    <m/>
    <m/>
    <m/>
    <d v="2024-02-01T00:00:00"/>
    <s v="SL21@tidalwaveautospa.com"/>
    <s v="Wesley Kurtz"/>
    <x v="2"/>
    <x v="0"/>
  </r>
  <r>
    <s v="Chasity Bryant"/>
    <s v="EXP-10009968"/>
    <n v="67.7"/>
    <d v="2023-12-26T00:00:00"/>
    <x v="0"/>
    <s v="Wash Maintenance"/>
    <s v="Aluminum Cleaner and Wrench"/>
    <m/>
    <m/>
    <m/>
    <m/>
    <m/>
    <m/>
    <m/>
    <m/>
    <m/>
    <m/>
    <m/>
    <m/>
    <m/>
    <m/>
    <m/>
    <m/>
    <m/>
    <m/>
    <m/>
    <m/>
    <m/>
    <d v="2024-02-01T00:00:00"/>
    <s v="SL21@tidalwaveautospa.com"/>
    <s v="Wesley Kurtz"/>
    <x v="2"/>
    <x v="0"/>
  </r>
  <r>
    <s v="Chasity Bryant"/>
    <s v="EXP-10009968"/>
    <n v="18.39"/>
    <d v="2024-01-02T00:00:00"/>
    <x v="16"/>
    <s v="Parts"/>
    <s v="Screws, washers and nuts"/>
    <m/>
    <m/>
    <m/>
    <m/>
    <m/>
    <m/>
    <m/>
    <m/>
    <m/>
    <m/>
    <m/>
    <m/>
    <m/>
    <m/>
    <m/>
    <m/>
    <m/>
    <m/>
    <m/>
    <m/>
    <m/>
    <d v="2024-02-01T00:00:00"/>
    <s v="SL21@tidalwaveautospa.com"/>
    <s v="Wesley Kurtz"/>
    <x v="2"/>
    <x v="0"/>
  </r>
  <r>
    <s v="Chasity Bryant"/>
    <s v="EXP-10009968"/>
    <n v="341.16"/>
    <d v="2024-01-02T00:00:00"/>
    <x v="7"/>
    <s v="Wash Maintenance"/>
    <s v="Hydraulic Hose repair"/>
    <m/>
    <m/>
    <m/>
    <m/>
    <m/>
    <m/>
    <m/>
    <m/>
    <m/>
    <m/>
    <m/>
    <m/>
    <m/>
    <m/>
    <m/>
    <m/>
    <m/>
    <m/>
    <m/>
    <m/>
    <m/>
    <d v="2024-02-01T00:00:00"/>
    <s v="SL21@tidalwaveautospa.com"/>
    <s v="Wesley Kurtz"/>
    <x v="2"/>
    <x v="0"/>
  </r>
  <r>
    <s v="Chasity Bryant"/>
    <s v="EXP-10009968"/>
    <n v="4.41"/>
    <d v="2024-01-09T00:00:00"/>
    <x v="16"/>
    <s v="Parts"/>
    <s v="Socket cap and lock nut"/>
    <m/>
    <m/>
    <m/>
    <m/>
    <m/>
    <m/>
    <m/>
    <m/>
    <m/>
    <m/>
    <m/>
    <m/>
    <m/>
    <m/>
    <m/>
    <m/>
    <m/>
    <m/>
    <m/>
    <m/>
    <m/>
    <d v="2024-02-01T00:00:00"/>
    <s v="SL21@tidalwaveautospa.com"/>
    <s v="Wesley Kurtz"/>
    <x v="2"/>
    <x v="0"/>
  </r>
  <r>
    <s v="Chasity Bryant"/>
    <s v="EXP-10009968"/>
    <n v="101.34"/>
    <d v="2024-01-16T00:00:00"/>
    <x v="0"/>
    <s v="Safety Supplies"/>
    <s v="Steel gas can, plug in timer for heater, hose hanger"/>
    <m/>
    <m/>
    <m/>
    <m/>
    <m/>
    <m/>
    <m/>
    <m/>
    <m/>
    <m/>
    <m/>
    <m/>
    <m/>
    <m/>
    <m/>
    <m/>
    <m/>
    <m/>
    <m/>
    <m/>
    <m/>
    <d v="2024-02-01T00:00:00"/>
    <s v="SL21@tidalwaveautospa.com"/>
    <s v="Wesley Kurtz"/>
    <x v="2"/>
    <x v="0"/>
  </r>
  <r>
    <s v="Chris Goddard"/>
    <s v="EXP-10009845"/>
    <n v="74.180000000000007"/>
    <d v="2023-11-20T00:00:00"/>
    <x v="2"/>
    <s v="Small Tools"/>
    <s v="Gloves and drill bits"/>
    <m/>
    <m/>
    <m/>
    <m/>
    <m/>
    <m/>
    <m/>
    <m/>
    <m/>
    <m/>
    <m/>
    <m/>
    <m/>
    <m/>
    <m/>
    <m/>
    <m/>
    <m/>
    <m/>
    <m/>
    <m/>
    <d v="2024-01-05T00:00:00"/>
    <s v=""/>
    <s v=""/>
    <x v="0"/>
    <x v="0"/>
  </r>
  <r>
    <s v="Chris Goddard"/>
    <s v="EXP-10009845"/>
    <n v="240.65"/>
    <d v="2023-11-21T00:00:00"/>
    <x v="31"/>
    <s v="Annual Inspection"/>
    <s v="Fire, extinguisher, inspection, and replenishment"/>
    <m/>
    <m/>
    <m/>
    <m/>
    <m/>
    <m/>
    <m/>
    <m/>
    <m/>
    <m/>
    <m/>
    <m/>
    <m/>
    <m/>
    <m/>
    <m/>
    <m/>
    <m/>
    <m/>
    <m/>
    <m/>
    <d v="2024-01-05T00:00:00"/>
    <s v=""/>
    <s v=""/>
    <x v="0"/>
    <x v="0"/>
  </r>
  <r>
    <s v="Chris Goddard"/>
    <s v="EXP-10009845"/>
    <n v="9.59"/>
    <d v="2023-11-21T00:00:00"/>
    <x v="2"/>
    <s v="Parts"/>
    <s v="Wire nuts"/>
    <m/>
    <m/>
    <m/>
    <m/>
    <m/>
    <m/>
    <m/>
    <m/>
    <m/>
    <m/>
    <m/>
    <m/>
    <m/>
    <m/>
    <m/>
    <m/>
    <m/>
    <m/>
    <m/>
    <m/>
    <m/>
    <d v="2024-01-05T00:00:00"/>
    <s v=""/>
    <s v=""/>
    <x v="0"/>
    <x v="0"/>
  </r>
  <r>
    <s v="Chris Goddard"/>
    <s v="EXP-10009845"/>
    <n v="246.36"/>
    <d v="2023-11-21T00:00:00"/>
    <x v="2"/>
    <s v="Wash Maintenance"/>
    <s v="Hydrolic hoses"/>
    <m/>
    <m/>
    <m/>
    <m/>
    <m/>
    <m/>
    <m/>
    <m/>
    <m/>
    <m/>
    <m/>
    <m/>
    <m/>
    <m/>
    <m/>
    <m/>
    <m/>
    <m/>
    <m/>
    <m/>
    <m/>
    <d v="2024-01-05T00:00:00"/>
    <s v=""/>
    <s v=""/>
    <x v="0"/>
    <x v="0"/>
  </r>
  <r>
    <s v="Chris Goddard"/>
    <s v="EXP-10009845"/>
    <n v="560"/>
    <d v="2023-11-27T00:00:00"/>
    <x v="18"/>
    <s v="Equipment"/>
    <s v="Fix one blower and purchase another one"/>
    <m/>
    <m/>
    <m/>
    <m/>
    <m/>
    <m/>
    <m/>
    <m/>
    <m/>
    <m/>
    <m/>
    <m/>
    <m/>
    <m/>
    <m/>
    <m/>
    <m/>
    <m/>
    <m/>
    <m/>
    <m/>
    <d v="2024-01-05T00:00:00"/>
    <s v=""/>
    <s v=""/>
    <x v="0"/>
    <x v="0"/>
  </r>
  <r>
    <s v="Chris Goddard"/>
    <s v="EXP-10009845"/>
    <n v="29.91"/>
    <d v="2023-11-30T00:00:00"/>
    <x v="4"/>
    <s v="Signage"/>
    <s v="Interior cleaning no wait sign"/>
    <m/>
    <m/>
    <m/>
    <m/>
    <m/>
    <m/>
    <m/>
    <m/>
    <m/>
    <m/>
    <m/>
    <m/>
    <m/>
    <m/>
    <m/>
    <m/>
    <m/>
    <m/>
    <m/>
    <m/>
    <m/>
    <d v="2024-01-05T00:00:00"/>
    <s v=""/>
    <s v=""/>
    <x v="0"/>
    <x v="0"/>
  </r>
  <r>
    <s v="Chris Goddard"/>
    <s v="EXP-10009845"/>
    <n v="67.239999999999995"/>
    <d v="2023-12-01T00:00:00"/>
    <x v="2"/>
    <s v="Parts"/>
    <s v="PVC pipe and fittings"/>
    <m/>
    <m/>
    <m/>
    <m/>
    <m/>
    <m/>
    <m/>
    <m/>
    <m/>
    <m/>
    <m/>
    <m/>
    <m/>
    <m/>
    <m/>
    <m/>
    <m/>
    <m/>
    <m/>
    <m/>
    <m/>
    <d v="2024-01-05T00:00:00"/>
    <s v=""/>
    <s v=""/>
    <x v="0"/>
    <x v="0"/>
  </r>
  <r>
    <s v="Chris Goddard"/>
    <s v="EXP-10009845"/>
    <n v="45.99"/>
    <d v="2023-12-13T00:00:00"/>
    <x v="2"/>
    <s v="Parts"/>
    <s v="PVC pipe and fittings"/>
    <m/>
    <m/>
    <m/>
    <m/>
    <m/>
    <m/>
    <m/>
    <m/>
    <m/>
    <m/>
    <m/>
    <m/>
    <m/>
    <m/>
    <m/>
    <m/>
    <m/>
    <m/>
    <m/>
    <m/>
    <m/>
    <d v="2024-01-05T00:00:00"/>
    <s v=""/>
    <s v=""/>
    <x v="0"/>
    <x v="0"/>
  </r>
  <r>
    <s v="Chris Goddard"/>
    <s v="EXP-10008928"/>
    <n v="70.599999999999994"/>
    <d v="2023-10-20T00:00:00"/>
    <x v="2"/>
    <s v="Computer"/>
    <s v="Computer repairs"/>
    <m/>
    <m/>
    <m/>
    <m/>
    <m/>
    <m/>
    <m/>
    <m/>
    <m/>
    <m/>
    <m/>
    <m/>
    <m/>
    <m/>
    <m/>
    <m/>
    <m/>
    <m/>
    <m/>
    <m/>
    <m/>
    <d v="2024-01-05T00:00:00"/>
    <s v=""/>
    <s v=""/>
    <x v="0"/>
    <x v="0"/>
  </r>
  <r>
    <s v="Chris Goddard"/>
    <s v="EXP-10008928"/>
    <n v="44"/>
    <d v="2023-10-20T00:00:00"/>
    <x v="2"/>
    <s v="Computer"/>
    <s v="Computer repairs"/>
    <m/>
    <m/>
    <m/>
    <m/>
    <m/>
    <m/>
    <m/>
    <m/>
    <m/>
    <m/>
    <m/>
    <m/>
    <m/>
    <m/>
    <m/>
    <m/>
    <m/>
    <m/>
    <m/>
    <m/>
    <m/>
    <d v="2024-01-05T00:00:00"/>
    <s v=""/>
    <s v=""/>
    <x v="0"/>
    <x v="0"/>
  </r>
  <r>
    <s v="Chris Goddard"/>
    <s v="EXP-10008928"/>
    <n v="57.98"/>
    <d v="2023-10-23T00:00:00"/>
    <x v="2"/>
    <s v="Office Supplies"/>
    <s v="Arm and hammer, handsoap"/>
    <m/>
    <m/>
    <m/>
    <m/>
    <m/>
    <m/>
    <m/>
    <m/>
    <m/>
    <m/>
    <m/>
    <m/>
    <m/>
    <m/>
    <m/>
    <m/>
    <m/>
    <m/>
    <m/>
    <m/>
    <m/>
    <d v="2024-01-05T00:00:00"/>
    <s v=""/>
    <s v=""/>
    <x v="0"/>
    <x v="0"/>
  </r>
  <r>
    <s v="Chris Goddard"/>
    <s v="EXP-10008928"/>
    <n v="43.23"/>
    <d v="2023-10-24T00:00:00"/>
    <x v="2"/>
    <s v="Wash Maintenance"/>
    <s v="Dawn soap"/>
    <m/>
    <m/>
    <m/>
    <m/>
    <m/>
    <m/>
    <m/>
    <m/>
    <m/>
    <m/>
    <m/>
    <m/>
    <m/>
    <m/>
    <m/>
    <m/>
    <m/>
    <m/>
    <m/>
    <m/>
    <m/>
    <d v="2024-01-05T00:00:00"/>
    <s v=""/>
    <s v=""/>
    <x v="0"/>
    <x v="0"/>
  </r>
  <r>
    <s v="Chris Goddard"/>
    <s v="EXP-10008928"/>
    <n v="42.2"/>
    <d v="2023-10-25T00:00:00"/>
    <x v="8"/>
    <s v="Office Supplies"/>
    <s v="Halloween"/>
    <m/>
    <m/>
    <m/>
    <m/>
    <m/>
    <m/>
    <m/>
    <m/>
    <m/>
    <m/>
    <m/>
    <m/>
    <m/>
    <m/>
    <m/>
    <m/>
    <m/>
    <m/>
    <m/>
    <m/>
    <m/>
    <d v="2024-01-05T00:00:00"/>
    <s v=""/>
    <s v=""/>
    <x v="0"/>
    <x v="0"/>
  </r>
  <r>
    <s v="Chris Goddard"/>
    <s v="EXP-10008928"/>
    <n v="224.69"/>
    <d v="2023-10-25T00:00:00"/>
    <x v="2"/>
    <s v="Office Supplies"/>
    <s v="Poly rope, shelf"/>
    <m/>
    <m/>
    <m/>
    <m/>
    <m/>
    <m/>
    <m/>
    <m/>
    <m/>
    <m/>
    <m/>
    <m/>
    <m/>
    <m/>
    <m/>
    <m/>
    <m/>
    <m/>
    <m/>
    <m/>
    <m/>
    <d v="2024-01-05T00:00:00"/>
    <s v=""/>
    <s v=""/>
    <x v="0"/>
    <x v="0"/>
  </r>
  <r>
    <s v="Chris Goddard"/>
    <s v="EXP-10008928"/>
    <n v="164.19"/>
    <d v="2023-10-26T00:00:00"/>
    <x v="25"/>
    <s v="Wash Maintenance"/>
    <s v="Paint for interior"/>
    <m/>
    <m/>
    <m/>
    <m/>
    <m/>
    <m/>
    <m/>
    <m/>
    <m/>
    <m/>
    <m/>
    <m/>
    <m/>
    <m/>
    <m/>
    <m/>
    <m/>
    <m/>
    <m/>
    <m/>
    <m/>
    <d v="2024-01-05T00:00:00"/>
    <s v=""/>
    <s v=""/>
    <x v="0"/>
    <x v="0"/>
  </r>
  <r>
    <s v="Chris Goddard"/>
    <s v="EXP-10008928"/>
    <n v="129.51"/>
    <d v="2023-10-27T00:00:00"/>
    <x v="0"/>
    <s v="Office Furniture"/>
    <s v="File holder"/>
    <m/>
    <m/>
    <m/>
    <m/>
    <m/>
    <m/>
    <m/>
    <m/>
    <m/>
    <m/>
    <m/>
    <m/>
    <m/>
    <m/>
    <m/>
    <m/>
    <m/>
    <m/>
    <m/>
    <m/>
    <m/>
    <d v="2024-01-05T00:00:00"/>
    <s v=""/>
    <s v=""/>
    <x v="0"/>
    <x v="0"/>
  </r>
  <r>
    <s v="Chris Goddard"/>
    <s v="EXP-10008928"/>
    <n v="29.61"/>
    <d v="2023-10-29T00:00:00"/>
    <x v="8"/>
    <s v="Office Supplies"/>
    <s v="Halloween"/>
    <m/>
    <m/>
    <m/>
    <m/>
    <m/>
    <m/>
    <m/>
    <m/>
    <m/>
    <m/>
    <m/>
    <m/>
    <m/>
    <m/>
    <m/>
    <m/>
    <m/>
    <m/>
    <m/>
    <m/>
    <m/>
    <d v="2024-01-05T00:00:00"/>
    <s v=""/>
    <s v=""/>
    <x v="0"/>
    <x v="0"/>
  </r>
  <r>
    <s v="Chris Goddard"/>
    <s v="EXP-10008928"/>
    <n v="51.01"/>
    <d v="2023-10-31T00:00:00"/>
    <x v="2"/>
    <s v="Wash Maintenance"/>
    <s v="Dish soap"/>
    <m/>
    <m/>
    <m/>
    <m/>
    <m/>
    <m/>
    <m/>
    <m/>
    <m/>
    <m/>
    <m/>
    <m/>
    <m/>
    <m/>
    <m/>
    <m/>
    <m/>
    <m/>
    <m/>
    <m/>
    <m/>
    <d v="2024-01-05T00:00:00"/>
    <s v=""/>
    <s v=""/>
    <x v="0"/>
    <x v="0"/>
  </r>
  <r>
    <s v="Chris Goddard"/>
    <s v="EXP-10008928"/>
    <n v="34.04"/>
    <d v="2023-11-01T00:00:00"/>
    <x v="0"/>
    <s v="Wash Maintenance"/>
    <s v="Tide and cleanburst"/>
    <m/>
    <m/>
    <m/>
    <m/>
    <m/>
    <m/>
    <m/>
    <m/>
    <m/>
    <m/>
    <m/>
    <m/>
    <m/>
    <m/>
    <m/>
    <m/>
    <m/>
    <m/>
    <m/>
    <m/>
    <m/>
    <d v="2024-01-05T00:00:00"/>
    <s v=""/>
    <s v=""/>
    <x v="0"/>
    <x v="0"/>
  </r>
  <r>
    <s v="Chris Goddard"/>
    <s v="EXP-10008928"/>
    <n v="91.72"/>
    <d v="2023-11-02T00:00:00"/>
    <x v="11"/>
    <s v="Office Supplies"/>
    <s v="Walkie-talkies"/>
    <m/>
    <m/>
    <m/>
    <m/>
    <m/>
    <m/>
    <m/>
    <m/>
    <m/>
    <m/>
    <m/>
    <m/>
    <m/>
    <m/>
    <m/>
    <m/>
    <m/>
    <m/>
    <m/>
    <m/>
    <m/>
    <d v="2024-01-05T00:00:00"/>
    <s v=""/>
    <s v=""/>
    <x v="0"/>
    <x v="0"/>
  </r>
  <r>
    <s v="Chris Goddard"/>
    <s v="EXP-10008928"/>
    <n v="64.16"/>
    <d v="2023-11-03T00:00:00"/>
    <x v="2"/>
    <s v="Parts"/>
    <s v="Parts"/>
    <m/>
    <m/>
    <m/>
    <m/>
    <m/>
    <m/>
    <m/>
    <m/>
    <m/>
    <m/>
    <m/>
    <m/>
    <m/>
    <m/>
    <m/>
    <m/>
    <m/>
    <m/>
    <m/>
    <m/>
    <m/>
    <d v="2024-01-05T00:00:00"/>
    <s v=""/>
    <s v=""/>
    <x v="0"/>
    <x v="0"/>
  </r>
  <r>
    <s v="Chris Goddard"/>
    <s v="EXP-10008928"/>
    <n v="143.38"/>
    <d v="2023-11-03T00:00:00"/>
    <x v="2"/>
    <s v="Parts"/>
    <s v="Hydrolic hose"/>
    <m/>
    <m/>
    <m/>
    <m/>
    <m/>
    <m/>
    <m/>
    <m/>
    <m/>
    <m/>
    <m/>
    <m/>
    <m/>
    <m/>
    <m/>
    <m/>
    <m/>
    <m/>
    <m/>
    <m/>
    <m/>
    <d v="2024-01-05T00:00:00"/>
    <s v=""/>
    <s v=""/>
    <x v="0"/>
    <x v="0"/>
  </r>
  <r>
    <s v="Chris Goddard"/>
    <s v="EXP-10008928"/>
    <n v="636.58000000000004"/>
    <d v="2023-11-06T00:00:00"/>
    <x v="25"/>
    <s v="Itemized"/>
    <s v="Gift Cards,Paint, O-ring kit, painting supplies,"/>
    <n v="427.8"/>
    <s v="Employee Incentives - Other"/>
    <s v="Gift Cards"/>
    <n v="208.78"/>
    <s v="Wash Maintenance"/>
    <s v="Paint, O-ring kit, painting supplies"/>
    <m/>
    <m/>
    <m/>
    <m/>
    <m/>
    <m/>
    <m/>
    <m/>
    <m/>
    <m/>
    <m/>
    <m/>
    <m/>
    <m/>
    <m/>
    <d v="2024-01-05T00:00:00"/>
    <s v=""/>
    <s v=""/>
    <x v="0"/>
    <x v="0"/>
  </r>
  <r>
    <s v="Chris Goddard"/>
    <s v="EXP-10008928"/>
    <n v="35.07"/>
    <d v="2023-11-07T00:00:00"/>
    <x v="7"/>
    <s v="Parts"/>
    <s v="Hydrolic hoses"/>
    <m/>
    <m/>
    <m/>
    <m/>
    <m/>
    <m/>
    <m/>
    <m/>
    <m/>
    <m/>
    <m/>
    <m/>
    <m/>
    <m/>
    <m/>
    <m/>
    <m/>
    <m/>
    <m/>
    <m/>
    <m/>
    <d v="2024-01-05T00:00:00"/>
    <s v=""/>
    <s v=""/>
    <x v="0"/>
    <x v="0"/>
  </r>
  <r>
    <s v="Chris Goddard"/>
    <s v="EXP-10008928"/>
    <n v="160.5"/>
    <d v="2023-11-09T00:00:00"/>
    <x v="0"/>
    <s v="Wash Maintenance"/>
    <s v="Laundry soap"/>
    <m/>
    <m/>
    <m/>
    <m/>
    <m/>
    <m/>
    <m/>
    <m/>
    <m/>
    <m/>
    <m/>
    <m/>
    <m/>
    <m/>
    <m/>
    <m/>
    <m/>
    <m/>
    <m/>
    <m/>
    <m/>
    <d v="2024-01-05T00:00:00"/>
    <s v=""/>
    <s v=""/>
    <x v="0"/>
    <x v="0"/>
  </r>
  <r>
    <s v="Chris Goddard"/>
    <s v="EXP-10008928"/>
    <n v="15.09"/>
    <d v="2023-11-09T00:00:00"/>
    <x v="11"/>
    <s v="Wash Supplies"/>
    <s v="Sponges for bugs"/>
    <m/>
    <m/>
    <m/>
    <m/>
    <m/>
    <m/>
    <m/>
    <m/>
    <m/>
    <m/>
    <m/>
    <m/>
    <m/>
    <m/>
    <m/>
    <m/>
    <m/>
    <m/>
    <m/>
    <m/>
    <m/>
    <d v="2024-01-05T00:00:00"/>
    <s v=""/>
    <s v=""/>
    <x v="0"/>
    <x v="0"/>
  </r>
  <r>
    <s v="Chris Goddard"/>
    <s v="EXP-10008928"/>
    <n v="16.170000000000002"/>
    <d v="2023-11-12T00:00:00"/>
    <x v="11"/>
    <s v="Small Tools"/>
    <s v="Level"/>
    <m/>
    <m/>
    <m/>
    <m/>
    <m/>
    <m/>
    <m/>
    <m/>
    <m/>
    <m/>
    <m/>
    <m/>
    <m/>
    <m/>
    <m/>
    <m/>
    <m/>
    <m/>
    <m/>
    <m/>
    <m/>
    <d v="2024-01-05T00:00:00"/>
    <s v=""/>
    <s v=""/>
    <x v="0"/>
    <x v="0"/>
  </r>
  <r>
    <s v="Chris Goddard"/>
    <s v="EXP-10008928"/>
    <n v="25.21"/>
    <d v="2023-11-13T00:00:00"/>
    <x v="11"/>
    <s v="Small Tools"/>
    <s v="Ss clamp"/>
    <m/>
    <m/>
    <m/>
    <m/>
    <m/>
    <m/>
    <m/>
    <m/>
    <m/>
    <m/>
    <m/>
    <m/>
    <m/>
    <m/>
    <m/>
    <m/>
    <m/>
    <m/>
    <m/>
    <m/>
    <m/>
    <d v="2024-01-05T00:00:00"/>
    <s v=""/>
    <s v=""/>
    <x v="0"/>
    <x v="0"/>
  </r>
  <r>
    <s v="Chris Goddard"/>
    <s v="EXP-10008928"/>
    <n v="15.3"/>
    <d v="2023-11-14T00:00:00"/>
    <x v="2"/>
    <s v="Wash Maintenance"/>
    <s v="Cement blue"/>
    <m/>
    <m/>
    <m/>
    <m/>
    <m/>
    <m/>
    <m/>
    <m/>
    <m/>
    <m/>
    <m/>
    <m/>
    <m/>
    <m/>
    <m/>
    <m/>
    <m/>
    <m/>
    <m/>
    <m/>
    <m/>
    <d v="2024-01-05T00:00:00"/>
    <s v=""/>
    <s v=""/>
    <x v="0"/>
    <x v="0"/>
  </r>
  <r>
    <s v="Chris Goddard"/>
    <s v="EXP-10008928"/>
    <n v="167.92"/>
    <d v="2023-11-15T00:00:00"/>
    <x v="11"/>
    <s v="Office Supplies"/>
    <s v="Lights"/>
    <m/>
    <m/>
    <m/>
    <m/>
    <m/>
    <m/>
    <m/>
    <m/>
    <m/>
    <m/>
    <m/>
    <m/>
    <m/>
    <m/>
    <m/>
    <m/>
    <m/>
    <m/>
    <m/>
    <m/>
    <m/>
    <d v="2024-01-05T00:00:00"/>
    <s v=""/>
    <s v=""/>
    <x v="0"/>
    <x v="0"/>
  </r>
  <r>
    <s v="Chris Goddard"/>
    <s v="EXP-10008928"/>
    <n v="50.96"/>
    <d v="2023-11-15T00:00:00"/>
    <x v="2"/>
    <s v="Small Tools"/>
    <s v="Ss clamp"/>
    <m/>
    <m/>
    <m/>
    <m/>
    <m/>
    <m/>
    <m/>
    <m/>
    <m/>
    <m/>
    <m/>
    <m/>
    <m/>
    <m/>
    <m/>
    <m/>
    <m/>
    <m/>
    <m/>
    <m/>
    <m/>
    <d v="2024-01-05T00:00:00"/>
    <s v=""/>
    <s v=""/>
    <x v="0"/>
    <x v="0"/>
  </r>
  <r>
    <s v="Christopher Chestnut"/>
    <s v="EXP-10010769"/>
    <n v="14.64"/>
    <d v="2024-01-02T00:00:00"/>
    <x v="7"/>
    <s v="Parts"/>
    <s v="Replacement backpack straps"/>
    <m/>
    <m/>
    <m/>
    <m/>
    <m/>
    <m/>
    <m/>
    <m/>
    <m/>
    <m/>
    <m/>
    <m/>
    <m/>
    <m/>
    <m/>
    <m/>
    <m/>
    <m/>
    <m/>
    <m/>
    <m/>
    <d v="2024-01-23T00:00:00"/>
    <s v="SL10@tidalwaveautospa.com"/>
    <s v="Michael Dodge"/>
    <x v="0"/>
    <x v="0"/>
  </r>
  <r>
    <s v="Christopher Chestnut"/>
    <s v="EXP-10010769"/>
    <n v="49.56"/>
    <d v="2024-01-03T00:00:00"/>
    <x v="21"/>
    <s v="Office Supplies"/>
    <s v="Storage bins - Batteries"/>
    <m/>
    <m/>
    <m/>
    <m/>
    <m/>
    <m/>
    <m/>
    <m/>
    <m/>
    <m/>
    <m/>
    <m/>
    <m/>
    <m/>
    <m/>
    <m/>
    <m/>
    <m/>
    <m/>
    <m/>
    <m/>
    <d v="2024-01-23T00:00:00"/>
    <s v="SL10@tidalwaveautospa.com"/>
    <s v="Michael Dodge"/>
    <x v="0"/>
    <x v="0"/>
  </r>
  <r>
    <s v="Christopher Chestnut"/>
    <s v="EXP-10010769"/>
    <n v="93.39"/>
    <d v="2024-01-09T00:00:00"/>
    <x v="10"/>
    <s v="Wash Maintenance"/>
    <s v="Cleaning supplies"/>
    <m/>
    <m/>
    <m/>
    <m/>
    <m/>
    <m/>
    <m/>
    <m/>
    <m/>
    <m/>
    <m/>
    <m/>
    <m/>
    <m/>
    <m/>
    <m/>
    <m/>
    <m/>
    <m/>
    <m/>
    <m/>
    <d v="2024-01-23T00:00:00"/>
    <s v="SL10@tidalwaveautospa.com"/>
    <s v="Michael Dodge"/>
    <x v="0"/>
    <x v="0"/>
  </r>
  <r>
    <s v="Christopher Chestnut"/>
    <s v="EXP-10010769"/>
    <n v="115.03"/>
    <d v="2024-01-11T00:00:00"/>
    <x v="25"/>
    <s v="Small Tools"/>
    <s v="Burnishing Wheels"/>
    <m/>
    <m/>
    <m/>
    <m/>
    <m/>
    <m/>
    <m/>
    <m/>
    <m/>
    <m/>
    <m/>
    <m/>
    <m/>
    <m/>
    <m/>
    <m/>
    <m/>
    <m/>
    <m/>
    <m/>
    <m/>
    <d v="2024-01-23T00:00:00"/>
    <s v="SL10@tidalwaveautospa.com"/>
    <s v="Michael Dodge"/>
    <x v="0"/>
    <x v="0"/>
  </r>
  <r>
    <s v="Christopher Cox"/>
    <s v="EXP-10009875"/>
    <n v="10.49"/>
    <d v="2023-11-17T00:00:00"/>
    <x v="1"/>
    <s v="Small Tools"/>
    <s v="Torx Bits"/>
    <m/>
    <m/>
    <m/>
    <m/>
    <m/>
    <m/>
    <m/>
    <m/>
    <m/>
    <m/>
    <m/>
    <m/>
    <m/>
    <m/>
    <m/>
    <m/>
    <m/>
    <m/>
    <m/>
    <m/>
    <m/>
    <d v="2023-12-29T00:00:00"/>
    <s v="SL142@tidalwaveautospa.com"/>
    <s v="Joe Chavez"/>
    <x v="1"/>
    <x v="1"/>
  </r>
  <r>
    <s v="Christopher Cox"/>
    <s v="EXP-10009875"/>
    <n v="54.69"/>
    <d v="2023-11-21T00:00:00"/>
    <x v="0"/>
    <s v="Wash Maintenance"/>
    <s v="Gloves, lime, soap pads"/>
    <m/>
    <m/>
    <m/>
    <m/>
    <m/>
    <m/>
    <m/>
    <m/>
    <m/>
    <m/>
    <m/>
    <m/>
    <m/>
    <m/>
    <m/>
    <m/>
    <m/>
    <m/>
    <m/>
    <m/>
    <m/>
    <d v="2023-12-29T00:00:00"/>
    <s v="SL142@tidalwaveautospa.com"/>
    <s v="Joe Chavez"/>
    <x v="1"/>
    <x v="1"/>
  </r>
  <r>
    <s v="Christopher Cox"/>
    <s v="EXP-10009875"/>
    <n v="189.79"/>
    <d v="2023-11-27T00:00:00"/>
    <x v="0"/>
    <s v="Wash Maintenance"/>
    <s v="Cleaning"/>
    <m/>
    <m/>
    <m/>
    <m/>
    <m/>
    <m/>
    <m/>
    <m/>
    <m/>
    <m/>
    <m/>
    <m/>
    <m/>
    <m/>
    <m/>
    <m/>
    <m/>
    <m/>
    <m/>
    <m/>
    <m/>
    <d v="2023-12-29T00:00:00"/>
    <s v="SL142@tidalwaveautospa.com"/>
    <s v="Joe Chavez"/>
    <x v="1"/>
    <x v="1"/>
  </r>
  <r>
    <s v="Christopher Cox"/>
    <s v="EXP-10009875"/>
    <n v="71.48"/>
    <d v="2023-12-01T00:00:00"/>
    <x v="1"/>
    <s v="Parts"/>
    <s v="ball valve, quick connect, nipple"/>
    <m/>
    <m/>
    <m/>
    <m/>
    <m/>
    <m/>
    <m/>
    <m/>
    <m/>
    <m/>
    <m/>
    <m/>
    <m/>
    <m/>
    <m/>
    <m/>
    <m/>
    <m/>
    <m/>
    <m/>
    <m/>
    <d v="2023-12-29T00:00:00"/>
    <s v="SL142@tidalwaveautospa.com"/>
    <s v="Joe Chavez"/>
    <x v="1"/>
    <x v="1"/>
  </r>
  <r>
    <s v="Christopher Cox"/>
    <s v="EXP-10009875"/>
    <n v="136.05000000000001"/>
    <d v="2023-12-02T00:00:00"/>
    <x v="14"/>
    <s v="Equipment"/>
    <s v="Propane Heater (per Consultant)"/>
    <m/>
    <m/>
    <m/>
    <m/>
    <m/>
    <m/>
    <m/>
    <m/>
    <m/>
    <m/>
    <m/>
    <m/>
    <m/>
    <m/>
    <m/>
    <m/>
    <m/>
    <m/>
    <m/>
    <m/>
    <m/>
    <d v="2023-12-29T00:00:00"/>
    <s v="SL142@tidalwaveautospa.com"/>
    <s v="Joe Chavez"/>
    <x v="1"/>
    <x v="1"/>
  </r>
  <r>
    <s v="Christopher Cox"/>
    <s v="EXP-10009875"/>
    <n v="189.75"/>
    <d v="2023-12-04T00:00:00"/>
    <x v="0"/>
    <s v="Wash Maintenance"/>
    <s v="Cleaning Chemical"/>
    <m/>
    <m/>
    <m/>
    <m/>
    <m/>
    <m/>
    <m/>
    <m/>
    <m/>
    <m/>
    <m/>
    <m/>
    <m/>
    <m/>
    <m/>
    <m/>
    <m/>
    <m/>
    <m/>
    <m/>
    <m/>
    <d v="2023-12-29T00:00:00"/>
    <s v="SL142@tidalwaveautospa.com"/>
    <s v="Joe Chavez"/>
    <x v="1"/>
    <x v="1"/>
  </r>
  <r>
    <s v="Christopher Cox"/>
    <s v="EXP-10009875"/>
    <n v="45.76"/>
    <d v="2023-12-16T00:00:00"/>
    <x v="0"/>
    <s v="Office Supplies"/>
    <s v="Trash bags and gloves"/>
    <m/>
    <m/>
    <m/>
    <m/>
    <m/>
    <m/>
    <m/>
    <m/>
    <m/>
    <m/>
    <m/>
    <m/>
    <m/>
    <m/>
    <m/>
    <m/>
    <m/>
    <m/>
    <m/>
    <m/>
    <m/>
    <d v="2023-12-29T00:00:00"/>
    <s v="SL142@tidalwaveautospa.com"/>
    <s v="Joe Chavez"/>
    <x v="1"/>
    <x v="1"/>
  </r>
  <r>
    <s v="Christopher Cox"/>
    <s v="EXP-10010369"/>
    <n v="9.4600000000000009"/>
    <d v="2023-12-31T00:00:00"/>
    <x v="6"/>
    <s v="Wash Maintenance"/>
    <s v="Motor Oil"/>
    <m/>
    <m/>
    <m/>
    <m/>
    <m/>
    <m/>
    <m/>
    <m/>
    <m/>
    <m/>
    <m/>
    <m/>
    <m/>
    <m/>
    <m/>
    <m/>
    <m/>
    <m/>
    <m/>
    <m/>
    <m/>
    <d v="2024-01-11T00:00:00"/>
    <s v="SL142@tidalwaveautospa.com"/>
    <s v="Joe Chavez"/>
    <x v="0"/>
    <x v="0"/>
  </r>
  <r>
    <s v="Christopher Cox"/>
    <s v="EXP-10010369"/>
    <n v="67.75"/>
    <d v="2024-01-03T00:00:00"/>
    <x v="0"/>
    <s v="Office Supplies"/>
    <s v="Extension cords and shears"/>
    <m/>
    <m/>
    <m/>
    <m/>
    <m/>
    <m/>
    <m/>
    <m/>
    <m/>
    <m/>
    <m/>
    <m/>
    <m/>
    <m/>
    <m/>
    <m/>
    <m/>
    <m/>
    <m/>
    <m/>
    <m/>
    <d v="2024-01-11T00:00:00"/>
    <s v="SL142@tidalwaveautospa.com"/>
    <s v="Joe Chavez"/>
    <x v="0"/>
    <x v="0"/>
  </r>
  <r>
    <s v="Christopher Cox"/>
    <s v="EXP-10010369"/>
    <n v="26.57"/>
    <d v="2024-01-04T00:00:00"/>
    <x v="0"/>
    <s v="Office Supplies"/>
    <s v="TP, cups, water"/>
    <m/>
    <m/>
    <m/>
    <m/>
    <m/>
    <m/>
    <m/>
    <m/>
    <m/>
    <m/>
    <m/>
    <m/>
    <m/>
    <m/>
    <m/>
    <m/>
    <m/>
    <m/>
    <m/>
    <m/>
    <m/>
    <d v="2024-01-11T00:00:00"/>
    <s v="SL142@tidalwaveautospa.com"/>
    <s v="Joe Chavez"/>
    <x v="0"/>
    <x v="0"/>
  </r>
  <r>
    <s v="Christopher Cox"/>
    <s v="EXP-10010369"/>
    <n v="69.959999999999994"/>
    <d v="2024-01-04T00:00:00"/>
    <x v="0"/>
    <s v="Wash Maintenance"/>
    <s v="Cleaning chemicals"/>
    <m/>
    <m/>
    <m/>
    <m/>
    <m/>
    <m/>
    <m/>
    <m/>
    <m/>
    <m/>
    <m/>
    <m/>
    <m/>
    <m/>
    <m/>
    <m/>
    <m/>
    <m/>
    <m/>
    <m/>
    <m/>
    <d v="2024-01-11T00:00:00"/>
    <s v="SL142@tidalwaveautospa.com"/>
    <s v="Joe Chavez"/>
    <x v="0"/>
    <x v="0"/>
  </r>
  <r>
    <s v="Christopher Cox"/>
    <s v="EXP-10010369"/>
    <n v="13.69"/>
    <d v="2024-01-06T00:00:00"/>
    <x v="0"/>
    <s v="Wash Maintenance"/>
    <s v="Small Engine Oil"/>
    <m/>
    <m/>
    <m/>
    <m/>
    <m/>
    <m/>
    <m/>
    <m/>
    <m/>
    <m/>
    <m/>
    <m/>
    <m/>
    <m/>
    <m/>
    <m/>
    <m/>
    <m/>
    <m/>
    <m/>
    <m/>
    <d v="2024-01-11T00:00:00"/>
    <s v="SL142@tidalwaveautospa.com"/>
    <s v="Joe Chavez"/>
    <x v="0"/>
    <x v="0"/>
  </r>
  <r>
    <s v="Christopher Cox"/>
    <s v="EXP-10010369"/>
    <n v="74.73"/>
    <d v="2024-01-06T00:00:00"/>
    <x v="0"/>
    <s v="Wash Maintenance"/>
    <s v="Dawn"/>
    <m/>
    <m/>
    <m/>
    <m/>
    <m/>
    <m/>
    <m/>
    <m/>
    <m/>
    <m/>
    <m/>
    <m/>
    <m/>
    <m/>
    <m/>
    <m/>
    <m/>
    <m/>
    <m/>
    <m/>
    <m/>
    <d v="2024-01-11T00:00:00"/>
    <s v="SL142@tidalwaveautospa.com"/>
    <s v="Joe Chavez"/>
    <x v="0"/>
    <x v="0"/>
  </r>
  <r>
    <s v="Christopher Cox"/>
    <s v="EXP-10010519"/>
    <n v="42.48"/>
    <d v="2024-01-09T00:00:00"/>
    <x v="0"/>
    <s v="Itemized"/>
    <s v="pipe ins, caps, tape,hand warmers,"/>
    <n v="17.47"/>
    <s v="Parts"/>
    <s v="pipe ins, caps, tape"/>
    <n v="25.01"/>
    <s v="Safety Supplies"/>
    <s v="hand warmers"/>
    <m/>
    <m/>
    <m/>
    <m/>
    <m/>
    <m/>
    <m/>
    <m/>
    <m/>
    <m/>
    <m/>
    <m/>
    <m/>
    <m/>
    <m/>
    <d v="2024-01-18T00:00:00"/>
    <s v="SL142@tidalwaveautospa.com"/>
    <s v="Joe Chavez"/>
    <x v="0"/>
    <x v="0"/>
  </r>
  <r>
    <s v="Christopher Cox"/>
    <s v="EXP-10010519"/>
    <n v="152.08000000000001"/>
    <d v="2024-01-09T00:00:00"/>
    <x v="0"/>
    <s v="Wash Maintenance"/>
    <s v="C3 Cleaning Chemical"/>
    <m/>
    <m/>
    <m/>
    <m/>
    <m/>
    <m/>
    <m/>
    <m/>
    <m/>
    <m/>
    <m/>
    <m/>
    <m/>
    <m/>
    <m/>
    <m/>
    <m/>
    <m/>
    <m/>
    <m/>
    <m/>
    <d v="2024-01-18T00:00:00"/>
    <s v="SL142@tidalwaveautospa.com"/>
    <s v="Joe Chavez"/>
    <x v="0"/>
    <x v="0"/>
  </r>
  <r>
    <s v="Christopher Fonder"/>
    <s v="EXP-10010573"/>
    <n v="160.34"/>
    <d v="2024-01-04T00:00:00"/>
    <x v="11"/>
    <s v="Office Supplies"/>
    <s v="Dog treats, 2 walkie talkies to teplace broken set"/>
    <m/>
    <m/>
    <m/>
    <m/>
    <m/>
    <m/>
    <m/>
    <m/>
    <m/>
    <m/>
    <m/>
    <m/>
    <m/>
    <m/>
    <m/>
    <m/>
    <m/>
    <m/>
    <m/>
    <m/>
    <m/>
    <d v="2024-01-22T00:00:00"/>
    <s v=""/>
    <s v=""/>
    <x v="0"/>
    <x v="0"/>
  </r>
  <r>
    <s v="Christopher Fonder"/>
    <s v="EXP-10010573"/>
    <n v="88.09"/>
    <d v="2024-01-06T00:00:00"/>
    <x v="2"/>
    <s v="Parts"/>
    <s v="Brackets and concrete anchors to fix broken omni bracket"/>
    <m/>
    <m/>
    <m/>
    <m/>
    <m/>
    <m/>
    <m/>
    <m/>
    <m/>
    <m/>
    <m/>
    <m/>
    <m/>
    <m/>
    <m/>
    <m/>
    <m/>
    <m/>
    <m/>
    <m/>
    <m/>
    <d v="2024-01-22T00:00:00"/>
    <s v=""/>
    <s v=""/>
    <x v="0"/>
    <x v="0"/>
  </r>
  <r>
    <s v="Christopher Fonder"/>
    <s v="EXP-10010573"/>
    <n v="69.510000000000005"/>
    <d v="2024-01-06T00:00:00"/>
    <x v="1"/>
    <s v="Parts"/>
    <s v="Put ends on new hoses for omnis and hise in pit"/>
    <m/>
    <m/>
    <m/>
    <m/>
    <m/>
    <m/>
    <m/>
    <m/>
    <m/>
    <m/>
    <m/>
    <m/>
    <m/>
    <m/>
    <m/>
    <m/>
    <m/>
    <m/>
    <m/>
    <m/>
    <m/>
    <d v="2024-01-22T00:00:00"/>
    <s v=""/>
    <s v=""/>
    <x v="0"/>
    <x v="0"/>
  </r>
  <r>
    <s v="Christopher Fonder"/>
    <s v="EXP-10010573"/>
    <n v="33.29"/>
    <d v="2024-01-07T00:00:00"/>
    <x v="0"/>
    <s v="Wash Maintenance"/>
    <s v="Vinegar to clean windows and equipment"/>
    <m/>
    <m/>
    <m/>
    <m/>
    <m/>
    <m/>
    <m/>
    <m/>
    <m/>
    <m/>
    <m/>
    <m/>
    <m/>
    <m/>
    <m/>
    <m/>
    <m/>
    <m/>
    <m/>
    <m/>
    <m/>
    <d v="2024-01-22T00:00:00"/>
    <s v=""/>
    <s v=""/>
    <x v="0"/>
    <x v="0"/>
  </r>
  <r>
    <s v="Christopher Fonder"/>
    <s v="EXP-10010573"/>
    <n v="484.2"/>
    <d v="2024-01-08T00:00:00"/>
    <x v="0"/>
    <s v="Wash Maintenance"/>
    <s v="CLeaner for arches"/>
    <m/>
    <m/>
    <m/>
    <m/>
    <m/>
    <m/>
    <m/>
    <m/>
    <m/>
    <m/>
    <m/>
    <m/>
    <m/>
    <m/>
    <m/>
    <m/>
    <m/>
    <m/>
    <m/>
    <m/>
    <m/>
    <d v="2024-01-22T00:00:00"/>
    <s v=""/>
    <s v=""/>
    <x v="0"/>
    <x v="0"/>
  </r>
  <r>
    <s v="Christopher Fonder"/>
    <s v="EXP-10010573"/>
    <n v="159.49"/>
    <d v="2024-01-13T00:00:00"/>
    <x v="0"/>
    <s v="Wash Maintenance"/>
    <s v="Masks for cleaning, cleaners for bathroom, hand cleaner, cleaning atuff for tunnel, 2 extention poles to clean windows"/>
    <m/>
    <m/>
    <m/>
    <m/>
    <m/>
    <m/>
    <m/>
    <m/>
    <m/>
    <m/>
    <m/>
    <m/>
    <m/>
    <m/>
    <m/>
    <m/>
    <m/>
    <m/>
    <m/>
    <m/>
    <m/>
    <d v="2024-01-22T00:00:00"/>
    <s v=""/>
    <s v=""/>
    <x v="0"/>
    <x v="0"/>
  </r>
  <r>
    <s v="Christopher Fonder"/>
    <s v="EXP-10010573"/>
    <n v="160.99"/>
    <d v="2024-01-15T00:00:00"/>
    <x v="0"/>
    <s v="Wash Maintenance"/>
    <s v="Acid to clean concrete, softner salt for water softners"/>
    <m/>
    <m/>
    <m/>
    <m/>
    <m/>
    <m/>
    <m/>
    <m/>
    <m/>
    <m/>
    <m/>
    <m/>
    <m/>
    <m/>
    <m/>
    <m/>
    <m/>
    <m/>
    <m/>
    <m/>
    <m/>
    <d v="2024-01-22T00:00:00"/>
    <s v=""/>
    <s v=""/>
    <x v="0"/>
    <x v="0"/>
  </r>
  <r>
    <s v="Clark Cull"/>
    <s v="EXP-10009888"/>
    <n v="573.28"/>
    <d v="2023-11-20T00:00:00"/>
    <x v="0"/>
    <s v="Wash Maintenance"/>
    <s v="Pressure hose and stand"/>
    <m/>
    <m/>
    <m/>
    <m/>
    <m/>
    <m/>
    <m/>
    <m/>
    <m/>
    <m/>
    <m/>
    <m/>
    <m/>
    <m/>
    <m/>
    <m/>
    <m/>
    <m/>
    <m/>
    <m/>
    <m/>
    <d v="2023-12-28T00:00:00"/>
    <s v="SL84@tidalwaveautospa.com"/>
    <s v="Michael Donnelly"/>
    <x v="1"/>
    <x v="1"/>
  </r>
  <r>
    <s v="Clark Cull"/>
    <s v="EXP-10009893"/>
    <n v="144.18"/>
    <d v="2024-12-20T00:00:00"/>
    <x v="32"/>
    <s v="Miscellaneous Expense - Non-SL"/>
    <s v="Personal expense"/>
    <m/>
    <m/>
    <m/>
    <m/>
    <m/>
    <m/>
    <m/>
    <m/>
    <m/>
    <m/>
    <m/>
    <m/>
    <m/>
    <m/>
    <m/>
    <m/>
    <m/>
    <m/>
    <m/>
    <m/>
    <m/>
    <d v="2024-01-03T00:00:00"/>
    <s v="SL84@tidalwaveautospa.com"/>
    <s v="Michael Donnelly"/>
    <x v="0"/>
    <x v="0"/>
  </r>
  <r>
    <s v="Colin Williams"/>
    <s v="EXP-10009956"/>
    <n v="1167.3599999999999"/>
    <d v="2023-12-11T00:00:00"/>
    <x v="15"/>
    <s v="Wash Supplies"/>
    <s v="towels"/>
    <m/>
    <m/>
    <m/>
    <m/>
    <m/>
    <m/>
    <m/>
    <m/>
    <m/>
    <m/>
    <m/>
    <m/>
    <m/>
    <m/>
    <m/>
    <m/>
    <m/>
    <m/>
    <m/>
    <m/>
    <m/>
    <d v="2024-01-03T00:00:00"/>
    <s v="SL76@tidalwaveautospa.com"/>
    <s v="Gary Bradley"/>
    <x v="0"/>
    <x v="0"/>
  </r>
  <r>
    <s v="Colin Williams"/>
    <s v="EXP-10009918"/>
    <n v="5.38"/>
    <d v="2023-11-21T00:00:00"/>
    <x v="0"/>
    <s v="Wash Maintenance"/>
    <s v="Dawn Soap"/>
    <m/>
    <m/>
    <m/>
    <m/>
    <m/>
    <m/>
    <m/>
    <m/>
    <m/>
    <m/>
    <m/>
    <m/>
    <m/>
    <m/>
    <m/>
    <m/>
    <m/>
    <m/>
    <m/>
    <m/>
    <m/>
    <d v="2024-01-05T00:00:00"/>
    <s v="SL76@tidalwaveautospa.com"/>
    <s v="Gary Bradley"/>
    <x v="0"/>
    <x v="0"/>
  </r>
  <r>
    <s v="Colin Williams"/>
    <s v="EXP-10009918"/>
    <n v="1418.34"/>
    <d v="2023-11-22T00:00:00"/>
    <x v="15"/>
    <s v="Wash Supplies"/>
    <s v="Micro fiber towels"/>
    <m/>
    <m/>
    <m/>
    <m/>
    <m/>
    <m/>
    <m/>
    <m/>
    <m/>
    <m/>
    <m/>
    <m/>
    <m/>
    <m/>
    <m/>
    <m/>
    <m/>
    <m/>
    <m/>
    <m/>
    <m/>
    <d v="2024-01-05T00:00:00"/>
    <s v="SL76@tidalwaveautospa.com"/>
    <s v="Gary Bradley"/>
    <x v="0"/>
    <x v="0"/>
  </r>
  <r>
    <s v="Colin Williams"/>
    <s v="EXP-10009918"/>
    <n v="57.15"/>
    <d v="2023-11-24T00:00:00"/>
    <x v="0"/>
    <s v="Wash Maintenance"/>
    <s v="White Vinegar"/>
    <m/>
    <m/>
    <m/>
    <m/>
    <m/>
    <m/>
    <m/>
    <m/>
    <m/>
    <m/>
    <m/>
    <m/>
    <m/>
    <m/>
    <m/>
    <m/>
    <m/>
    <m/>
    <m/>
    <m/>
    <m/>
    <d v="2024-01-05T00:00:00"/>
    <s v="SL76@tidalwaveautospa.com"/>
    <s v="Gary Bradley"/>
    <x v="0"/>
    <x v="0"/>
  </r>
  <r>
    <s v="Colin Williams"/>
    <s v="EXP-10009918"/>
    <n v="297.74"/>
    <d v="2023-11-27T00:00:00"/>
    <x v="0"/>
    <s v="Wash Maintenance"/>
    <s v="Cleaning chemical C3"/>
    <m/>
    <m/>
    <m/>
    <m/>
    <m/>
    <m/>
    <m/>
    <m/>
    <m/>
    <m/>
    <m/>
    <m/>
    <m/>
    <m/>
    <m/>
    <m/>
    <m/>
    <m/>
    <m/>
    <m/>
    <m/>
    <d v="2024-01-05T00:00:00"/>
    <s v="SL76@tidalwaveautospa.com"/>
    <s v="Gary Bradley"/>
    <x v="0"/>
    <x v="0"/>
  </r>
  <r>
    <s v="Colin Williams"/>
    <s v="EXP-10009918"/>
    <n v="192.65"/>
    <d v="2023-11-28T00:00:00"/>
    <x v="0"/>
    <s v="Wash Maintenance"/>
    <s v="Tunnel cleaning supplies"/>
    <m/>
    <m/>
    <m/>
    <m/>
    <m/>
    <m/>
    <m/>
    <m/>
    <m/>
    <m/>
    <m/>
    <m/>
    <m/>
    <m/>
    <m/>
    <m/>
    <m/>
    <m/>
    <m/>
    <m/>
    <m/>
    <d v="2024-01-05T00:00:00"/>
    <s v="SL76@tidalwaveautospa.com"/>
    <s v="Gary Bradley"/>
    <x v="0"/>
    <x v="0"/>
  </r>
  <r>
    <s v="Colin Williams"/>
    <s v="EXP-10009918"/>
    <n v="17.260000000000002"/>
    <d v="2023-12-03T00:00:00"/>
    <x v="0"/>
    <s v="Wash Maintenance"/>
    <s v="White Vinegar"/>
    <m/>
    <m/>
    <m/>
    <m/>
    <m/>
    <m/>
    <m/>
    <m/>
    <m/>
    <m/>
    <m/>
    <m/>
    <m/>
    <m/>
    <m/>
    <m/>
    <m/>
    <m/>
    <m/>
    <m/>
    <m/>
    <d v="2024-01-05T00:00:00"/>
    <s v="SL76@tidalwaveautospa.com"/>
    <s v="Gary Bradley"/>
    <x v="0"/>
    <x v="0"/>
  </r>
  <r>
    <s v="Colin Williams"/>
    <s v="EXP-10009918"/>
    <n v="16.329999999999998"/>
    <d v="2023-12-03T00:00:00"/>
    <x v="0"/>
    <s v="Wash Maintenance"/>
    <s v="Barkeepers cleaner"/>
    <m/>
    <m/>
    <m/>
    <m/>
    <m/>
    <m/>
    <m/>
    <m/>
    <m/>
    <m/>
    <m/>
    <m/>
    <m/>
    <m/>
    <m/>
    <m/>
    <m/>
    <m/>
    <m/>
    <m/>
    <m/>
    <d v="2024-01-05T00:00:00"/>
    <s v="SL76@tidalwaveautospa.com"/>
    <s v="Gary Bradley"/>
    <x v="0"/>
    <x v="0"/>
  </r>
  <r>
    <s v="Colin Williams"/>
    <s v="EXP-10009918"/>
    <n v="189.76"/>
    <d v="2023-12-08T00:00:00"/>
    <x v="15"/>
    <s v="Parts"/>
    <s v="Door lock for washing machine."/>
    <m/>
    <m/>
    <m/>
    <m/>
    <m/>
    <m/>
    <m/>
    <m/>
    <m/>
    <m/>
    <m/>
    <m/>
    <m/>
    <m/>
    <m/>
    <m/>
    <m/>
    <m/>
    <m/>
    <m/>
    <m/>
    <d v="2024-01-05T00:00:00"/>
    <s v="SL76@tidalwaveautospa.com"/>
    <s v="Gary Bradley"/>
    <x v="0"/>
    <x v="0"/>
  </r>
  <r>
    <s v="Colin Williams"/>
    <s v="EXP-10009918"/>
    <n v="9.4499999999999993"/>
    <d v="2023-12-12T00:00:00"/>
    <x v="21"/>
    <s v="Office Supplies"/>
    <s v="Ibuprofen and Tylenol"/>
    <m/>
    <m/>
    <m/>
    <m/>
    <m/>
    <m/>
    <m/>
    <m/>
    <m/>
    <m/>
    <m/>
    <m/>
    <m/>
    <m/>
    <m/>
    <m/>
    <m/>
    <m/>
    <m/>
    <m/>
    <m/>
    <d v="2024-01-05T00:00:00"/>
    <s v="SL76@tidalwaveautospa.com"/>
    <s v="Gary Bradley"/>
    <x v="0"/>
    <x v="0"/>
  </r>
  <r>
    <s v="Colin Williams"/>
    <s v="EXP-10009918"/>
    <n v="46.47"/>
    <d v="2023-12-13T00:00:00"/>
    <x v="0"/>
    <s v="Wash Maintenance"/>
    <s v="White vinegar, dish soap, and batteries"/>
    <m/>
    <m/>
    <m/>
    <m/>
    <m/>
    <m/>
    <m/>
    <m/>
    <m/>
    <m/>
    <m/>
    <m/>
    <m/>
    <m/>
    <m/>
    <m/>
    <m/>
    <m/>
    <m/>
    <m/>
    <m/>
    <d v="2024-01-05T00:00:00"/>
    <s v="SL76@tidalwaveautospa.com"/>
    <s v="Gary Bradley"/>
    <x v="0"/>
    <x v="0"/>
  </r>
  <r>
    <s v="Colin Williams"/>
    <s v="EXP-10009918"/>
    <n v="167.61"/>
    <d v="2023-12-14T00:00:00"/>
    <x v="3"/>
    <s v="Vehicle Damage Claims"/>
    <s v="Agreed to fix his side panel, but he took it to the dealership already"/>
    <m/>
    <m/>
    <m/>
    <m/>
    <m/>
    <m/>
    <m/>
    <m/>
    <m/>
    <m/>
    <m/>
    <m/>
    <m/>
    <m/>
    <m/>
    <m/>
    <m/>
    <m/>
    <m/>
    <m/>
    <m/>
    <d v="2024-01-05T00:00:00"/>
    <s v="SL76@tidalwaveautospa.com"/>
    <s v="Gary Bradley"/>
    <x v="0"/>
    <x v="0"/>
  </r>
  <r>
    <s v="Colin Williams"/>
    <s v="EXP-10009918"/>
    <n v="143.56"/>
    <d v="2023-12-15T00:00:00"/>
    <x v="0"/>
    <s v="Wash Maintenance"/>
    <s v="Equipment to help clean the walls"/>
    <m/>
    <m/>
    <m/>
    <m/>
    <m/>
    <m/>
    <m/>
    <m/>
    <m/>
    <m/>
    <m/>
    <m/>
    <m/>
    <m/>
    <m/>
    <m/>
    <m/>
    <m/>
    <m/>
    <m/>
    <m/>
    <d v="2024-01-05T00:00:00"/>
    <s v="SL76@tidalwaveautospa.com"/>
    <s v="Gary Bradley"/>
    <x v="0"/>
    <x v="0"/>
  </r>
  <r>
    <s v="Colin Williams"/>
    <s v="EXP-10009918"/>
    <n v="22.79"/>
    <d v="2023-12-16T00:00:00"/>
    <x v="0"/>
    <s v="Wash Maintenance"/>
    <s v="Dawn soap and water for the team"/>
    <m/>
    <m/>
    <m/>
    <m/>
    <m/>
    <m/>
    <m/>
    <m/>
    <m/>
    <m/>
    <m/>
    <m/>
    <m/>
    <m/>
    <m/>
    <m/>
    <m/>
    <m/>
    <m/>
    <m/>
    <m/>
    <d v="2024-01-05T00:00:00"/>
    <s v="SL76@tidalwaveautospa.com"/>
    <s v="Gary Bradley"/>
    <x v="0"/>
    <x v="0"/>
  </r>
  <r>
    <s v="Colin Williams"/>
    <s v="EXP-10009918"/>
    <n v="132.32"/>
    <d v="2023-12-18T00:00:00"/>
    <x v="0"/>
    <s v="Wash Maintenance"/>
    <s v="Equipment for cleaning tunnel and windows"/>
    <m/>
    <m/>
    <m/>
    <m/>
    <m/>
    <m/>
    <m/>
    <m/>
    <m/>
    <m/>
    <m/>
    <m/>
    <m/>
    <m/>
    <m/>
    <m/>
    <m/>
    <m/>
    <m/>
    <m/>
    <m/>
    <d v="2024-01-05T00:00:00"/>
    <s v="SL76@tidalwaveautospa.com"/>
    <s v="Gary Bradley"/>
    <x v="0"/>
    <x v="0"/>
  </r>
  <r>
    <s v="Corey McCarthy"/>
    <s v="EXP-10010073"/>
    <n v="233.43"/>
    <d v="2023-11-25T00:00:00"/>
    <x v="0"/>
    <s v="Wash Maintenance"/>
    <s v="Cleaning Supplies"/>
    <m/>
    <m/>
    <m/>
    <m/>
    <m/>
    <m/>
    <m/>
    <m/>
    <m/>
    <m/>
    <m/>
    <m/>
    <m/>
    <m/>
    <m/>
    <m/>
    <m/>
    <m/>
    <m/>
    <m/>
    <m/>
    <d v="2024-01-03T00:00:00"/>
    <s v=""/>
    <s v=""/>
    <x v="0"/>
    <x v="0"/>
  </r>
  <r>
    <s v="Corey McCarthy"/>
    <s v="EXP-10010073"/>
    <n v="54.54"/>
    <d v="2023-11-29T00:00:00"/>
    <x v="0"/>
    <s v="Wash Maintenance"/>
    <s v="Pump oil for prep guns"/>
    <m/>
    <m/>
    <m/>
    <m/>
    <m/>
    <m/>
    <m/>
    <m/>
    <m/>
    <m/>
    <m/>
    <m/>
    <m/>
    <m/>
    <m/>
    <m/>
    <m/>
    <m/>
    <m/>
    <m/>
    <m/>
    <d v="2024-01-03T00:00:00"/>
    <s v=""/>
    <s v=""/>
    <x v="0"/>
    <x v="0"/>
  </r>
  <r>
    <s v="Corey McCarthy"/>
    <s v="EXP-10010073"/>
    <n v="89.83"/>
    <d v="2023-11-30T00:00:00"/>
    <x v="0"/>
    <s v="Wash Maintenance"/>
    <s v="Air compressor oil"/>
    <m/>
    <m/>
    <m/>
    <m/>
    <m/>
    <m/>
    <m/>
    <m/>
    <m/>
    <m/>
    <m/>
    <m/>
    <m/>
    <m/>
    <m/>
    <m/>
    <m/>
    <m/>
    <m/>
    <m/>
    <m/>
    <d v="2024-01-03T00:00:00"/>
    <s v=""/>
    <s v=""/>
    <x v="0"/>
    <x v="0"/>
  </r>
  <r>
    <s v="Corey McCarthy"/>
    <s v="EXP-10010073"/>
    <n v="688.28"/>
    <d v="2023-12-05T00:00:00"/>
    <x v="1"/>
    <s v="Parts"/>
    <s v="Dry n shine parts"/>
    <m/>
    <m/>
    <m/>
    <m/>
    <m/>
    <m/>
    <m/>
    <m/>
    <m/>
    <m/>
    <m/>
    <m/>
    <m/>
    <m/>
    <m/>
    <m/>
    <m/>
    <m/>
    <m/>
    <m/>
    <m/>
    <d v="2024-01-03T00:00:00"/>
    <s v=""/>
    <s v=""/>
    <x v="0"/>
    <x v="0"/>
  </r>
  <r>
    <s v="Corey McCarthy"/>
    <s v="EXP-10010073"/>
    <n v="43.34"/>
    <d v="2023-12-05T00:00:00"/>
    <x v="1"/>
    <s v="Parts"/>
    <s v="Fuses for Air compressor"/>
    <m/>
    <m/>
    <m/>
    <m/>
    <m/>
    <m/>
    <m/>
    <m/>
    <m/>
    <m/>
    <m/>
    <m/>
    <m/>
    <m/>
    <m/>
    <m/>
    <m/>
    <m/>
    <m/>
    <m/>
    <m/>
    <d v="2024-01-03T00:00:00"/>
    <s v=""/>
    <s v=""/>
    <x v="0"/>
    <x v="0"/>
  </r>
  <r>
    <s v="Corey McCarthy"/>
    <s v="EXP-10010073"/>
    <n v="-55.85"/>
    <d v="2023-12-13T00:00:00"/>
    <x v="18"/>
    <s v="Office Supplies"/>
    <s v="Returned christmas decorations"/>
    <m/>
    <m/>
    <m/>
    <m/>
    <m/>
    <m/>
    <m/>
    <m/>
    <m/>
    <m/>
    <m/>
    <m/>
    <m/>
    <m/>
    <m/>
    <m/>
    <m/>
    <m/>
    <m/>
    <m/>
    <m/>
    <d v="2024-01-03T00:00:00"/>
    <s v=""/>
    <s v=""/>
    <x v="0"/>
    <x v="0"/>
  </r>
  <r>
    <s v="Corey McCarthy"/>
    <s v="EXP-10010073"/>
    <n v="176.59"/>
    <d v="2023-12-13T00:00:00"/>
    <x v="18"/>
    <s v="Office Supplies"/>
    <s v="Wash decortions for christmas"/>
    <m/>
    <m/>
    <m/>
    <m/>
    <m/>
    <m/>
    <m/>
    <m/>
    <m/>
    <m/>
    <m/>
    <m/>
    <m/>
    <m/>
    <m/>
    <m/>
    <m/>
    <m/>
    <m/>
    <m/>
    <m/>
    <d v="2024-01-03T00:00:00"/>
    <s v=""/>
    <s v=""/>
    <x v="0"/>
    <x v="0"/>
  </r>
  <r>
    <s v="Corey McCarthy"/>
    <s v="EXP-10010073"/>
    <n v="85.49"/>
    <d v="2023-12-14T00:00:00"/>
    <x v="0"/>
    <s v="Wash Maintenance"/>
    <s v="Dawn and gas"/>
    <m/>
    <m/>
    <m/>
    <m/>
    <m/>
    <m/>
    <m/>
    <m/>
    <m/>
    <m/>
    <m/>
    <m/>
    <m/>
    <m/>
    <m/>
    <m/>
    <m/>
    <m/>
    <m/>
    <m/>
    <m/>
    <d v="2024-01-03T00:00:00"/>
    <s v=""/>
    <s v=""/>
    <x v="0"/>
    <x v="0"/>
  </r>
  <r>
    <s v="Corey McCarthy"/>
    <s v="EXP-10010073"/>
    <n v="18"/>
    <d v="2023-12-20T00:00:00"/>
    <x v="0"/>
    <s v="Parts"/>
    <s v="Hydraulic fitting"/>
    <m/>
    <m/>
    <m/>
    <m/>
    <m/>
    <m/>
    <m/>
    <m/>
    <m/>
    <m/>
    <m/>
    <m/>
    <m/>
    <m/>
    <m/>
    <m/>
    <m/>
    <m/>
    <m/>
    <m/>
    <m/>
    <d v="2024-01-03T00:00:00"/>
    <s v=""/>
    <s v=""/>
    <x v="0"/>
    <x v="0"/>
  </r>
  <r>
    <s v="Corey McCarthy"/>
    <s v="EXP-10010073"/>
    <n v="50"/>
    <d v="2023-12-22T00:00:00"/>
    <x v="18"/>
    <s v="Pest Control/Extermination"/>
    <s v="Pest control"/>
    <m/>
    <m/>
    <m/>
    <m/>
    <m/>
    <m/>
    <m/>
    <m/>
    <m/>
    <m/>
    <m/>
    <m/>
    <m/>
    <m/>
    <m/>
    <m/>
    <m/>
    <m/>
    <m/>
    <m/>
    <m/>
    <d v="2024-01-03T00:00:00"/>
    <s v=""/>
    <s v=""/>
    <x v="0"/>
    <x v="0"/>
  </r>
  <r>
    <s v="Corey McCarthy"/>
    <s v="EXP-10010073"/>
    <n v="72.42"/>
    <d v="2023-12-27T00:00:00"/>
    <x v="0"/>
    <s v="Wash Maintenance"/>
    <s v="Cleaning supplies"/>
    <m/>
    <m/>
    <m/>
    <m/>
    <m/>
    <m/>
    <m/>
    <m/>
    <m/>
    <m/>
    <m/>
    <m/>
    <m/>
    <m/>
    <m/>
    <m/>
    <m/>
    <m/>
    <m/>
    <m/>
    <m/>
    <d v="2024-01-03T00:00:00"/>
    <s v=""/>
    <s v=""/>
    <x v="0"/>
    <x v="0"/>
  </r>
  <r>
    <s v="Cory Cummings"/>
    <s v="EXP-10010071"/>
    <n v="505.95"/>
    <d v="2023-12-26T00:00:00"/>
    <x v="0"/>
    <s v="Office Supplies"/>
    <s v="interim supplies"/>
    <m/>
    <m/>
    <m/>
    <m/>
    <m/>
    <m/>
    <m/>
    <m/>
    <m/>
    <m/>
    <m/>
    <m/>
    <m/>
    <m/>
    <m/>
    <m/>
    <m/>
    <m/>
    <m/>
    <m/>
    <m/>
    <d v="2023-12-29T00:00:00"/>
    <s v="cory.cummings@twavelead.com"/>
    <s v="Bruce Maxwell"/>
    <x v="1"/>
    <x v="1"/>
  </r>
  <r>
    <s v="Cory Cummings"/>
    <s v="EXP-10010071"/>
    <n v="110.98"/>
    <d v="2023-12-27T00:00:00"/>
    <x v="0"/>
    <s v="Office Supplies"/>
    <s v="tape"/>
    <m/>
    <m/>
    <m/>
    <m/>
    <m/>
    <m/>
    <m/>
    <m/>
    <m/>
    <m/>
    <m/>
    <m/>
    <m/>
    <m/>
    <m/>
    <m/>
    <m/>
    <m/>
    <m/>
    <m/>
    <m/>
    <d v="2023-12-29T00:00:00"/>
    <s v="cory.cummings@twavelead.com"/>
    <s v="Bruce Maxwell"/>
    <x v="1"/>
    <x v="1"/>
  </r>
  <r>
    <s v="Cory Cummings"/>
    <s v="EXP-10010471"/>
    <n v="87.11"/>
    <d v="2024-01-04T00:00:00"/>
    <x v="0"/>
    <s v="Wash Maintenance"/>
    <s v="cleaning supplies"/>
    <m/>
    <m/>
    <m/>
    <m/>
    <m/>
    <m/>
    <m/>
    <m/>
    <m/>
    <m/>
    <m/>
    <m/>
    <m/>
    <m/>
    <m/>
    <m/>
    <m/>
    <m/>
    <m/>
    <m/>
    <m/>
    <d v="2023-12-29T00:00:00"/>
    <s v="cory.cummings@twavelead.com"/>
    <s v="Bruce Maxwell"/>
    <x v="1"/>
    <x v="1"/>
  </r>
  <r>
    <s v="Dalton Shock"/>
    <s v="EXP-10010118"/>
    <n v="51.3"/>
    <d v="2024-12-26T00:00:00"/>
    <x v="0"/>
    <s v="Wash Maintenance"/>
    <s v="Vinegar, heat gun"/>
    <m/>
    <m/>
    <m/>
    <m/>
    <m/>
    <m/>
    <m/>
    <m/>
    <m/>
    <m/>
    <m/>
    <m/>
    <m/>
    <m/>
    <m/>
    <m/>
    <m/>
    <m/>
    <m/>
    <m/>
    <m/>
    <d v="2024-01-03T00:00:00"/>
    <s v="SL79@tidalwaveautospa.com"/>
    <s v="Ricky Doyle"/>
    <x v="0"/>
    <x v="0"/>
  </r>
  <r>
    <s v="Dalton Shock"/>
    <s v="EXP-10010583"/>
    <n v="304.93"/>
    <d v="2024-01-14T00:00:00"/>
    <x v="0"/>
    <s v="Equipment"/>
    <s v="Heater &amp; Extension cord"/>
    <m/>
    <m/>
    <m/>
    <m/>
    <m/>
    <m/>
    <m/>
    <m/>
    <m/>
    <m/>
    <m/>
    <m/>
    <m/>
    <m/>
    <m/>
    <m/>
    <m/>
    <m/>
    <m/>
    <m/>
    <m/>
    <d v="2024-01-18T00:00:00"/>
    <s v="SL79@tidalwaveautospa.com"/>
    <s v="Ricky Doyle"/>
    <x v="0"/>
    <x v="0"/>
  </r>
  <r>
    <s v="Dalton Shock"/>
    <s v="EXP-10010583"/>
    <n v="190.88"/>
    <d v="2024-01-15T00:00:00"/>
    <x v="30"/>
    <s v="Parts"/>
    <s v="Water spigot parts"/>
    <m/>
    <m/>
    <m/>
    <m/>
    <m/>
    <m/>
    <m/>
    <m/>
    <m/>
    <m/>
    <m/>
    <m/>
    <m/>
    <m/>
    <m/>
    <m/>
    <m/>
    <m/>
    <m/>
    <m/>
    <m/>
    <d v="2024-01-18T00:00:00"/>
    <s v="SL79@tidalwaveautospa.com"/>
    <s v="Ricky Doyle"/>
    <x v="0"/>
    <x v="0"/>
  </r>
  <r>
    <s v="Daniel Richardson"/>
    <s v="EXP-10009553"/>
    <n v="194.46"/>
    <d v="2023-08-24T00:00:00"/>
    <x v="1"/>
    <s v="Wash Maintenance"/>
    <s v="hydraulic hose"/>
    <m/>
    <m/>
    <m/>
    <m/>
    <m/>
    <m/>
    <m/>
    <m/>
    <m/>
    <m/>
    <m/>
    <m/>
    <m/>
    <m/>
    <m/>
    <m/>
    <m/>
    <m/>
    <m/>
    <m/>
    <m/>
    <d v="2023-12-28T00:00:00"/>
    <s v="SL29@tidalwaveautospa.com"/>
    <s v="Wesley Kurtz"/>
    <x v="1"/>
    <x v="1"/>
  </r>
  <r>
    <s v="Daniel Richardson"/>
    <s v="EXP-10009553"/>
    <n v="96.38"/>
    <d v="2023-08-28T00:00:00"/>
    <x v="1"/>
    <s v="Wash Maintenance"/>
    <s v="hydraulic hose"/>
    <m/>
    <m/>
    <m/>
    <m/>
    <m/>
    <m/>
    <m/>
    <m/>
    <m/>
    <m/>
    <m/>
    <m/>
    <m/>
    <m/>
    <m/>
    <m/>
    <m/>
    <m/>
    <m/>
    <m/>
    <m/>
    <d v="2023-12-28T00:00:00"/>
    <s v="SL29@tidalwaveautospa.com"/>
    <s v="Wesley Kurtz"/>
    <x v="1"/>
    <x v="1"/>
  </r>
  <r>
    <s v="Daniel Richardson"/>
    <s v="EXP-10009553"/>
    <n v="360"/>
    <d v="2023-09-01T00:00:00"/>
    <x v="4"/>
    <s v="Recruitment"/>
    <s v="Indeed"/>
    <m/>
    <m/>
    <m/>
    <m/>
    <m/>
    <m/>
    <m/>
    <m/>
    <m/>
    <m/>
    <m/>
    <m/>
    <m/>
    <m/>
    <m/>
    <m/>
    <m/>
    <m/>
    <m/>
    <m/>
    <m/>
    <d v="2023-12-28T00:00:00"/>
    <s v="SL29@tidalwaveautospa.com"/>
    <s v="Wesley Kurtz"/>
    <x v="1"/>
    <x v="1"/>
  </r>
  <r>
    <s v="Daniel Richardson"/>
    <s v="EXP-10009553"/>
    <n v="321.69"/>
    <d v="2023-11-15T00:00:00"/>
    <x v="0"/>
    <s v="Office Supplies"/>
    <s v="Canopy lights"/>
    <m/>
    <m/>
    <m/>
    <m/>
    <m/>
    <m/>
    <m/>
    <m/>
    <m/>
    <m/>
    <m/>
    <m/>
    <m/>
    <m/>
    <m/>
    <m/>
    <m/>
    <m/>
    <m/>
    <m/>
    <m/>
    <d v="2023-12-28T00:00:00"/>
    <s v="SL29@tidalwaveautospa.com"/>
    <s v="Wesley Kurtz"/>
    <x v="1"/>
    <x v="1"/>
  </r>
  <r>
    <s v="Daniel Richardson"/>
    <s v="EXP-10009553"/>
    <n v="116.56"/>
    <d v="2023-12-05T00:00:00"/>
    <x v="0"/>
    <s v="Itemized"/>
    <s v="Trufuel,Scrubbing bubbles,Piping items"/>
    <n v="76.72"/>
    <s v="Fuel"/>
    <s v="Trufuel"/>
    <n v="10.56"/>
    <s v="Wash Maintenance"/>
    <s v="Scrubbing bubbles"/>
    <n v="29.28"/>
    <s v="Parts"/>
    <s v="Piping items"/>
    <m/>
    <m/>
    <m/>
    <m/>
    <m/>
    <m/>
    <m/>
    <m/>
    <m/>
    <m/>
    <m/>
    <m/>
    <d v="2023-12-28T00:00:00"/>
    <s v="SL29@tidalwaveautospa.com"/>
    <s v="Wesley Kurtz"/>
    <x v="1"/>
    <x v="1"/>
  </r>
  <r>
    <s v="Daniel Richardson"/>
    <s v="EXP-10009553"/>
    <n v="23.99"/>
    <d v="2023-12-08T00:00:00"/>
    <x v="0"/>
    <s v="Parts"/>
    <s v="Replacement bulb for xpt heater"/>
    <m/>
    <m/>
    <m/>
    <m/>
    <m/>
    <m/>
    <m/>
    <m/>
    <m/>
    <m/>
    <m/>
    <m/>
    <m/>
    <m/>
    <m/>
    <m/>
    <m/>
    <m/>
    <m/>
    <m/>
    <m/>
    <d v="2023-12-28T00:00:00"/>
    <s v="SL29@tidalwaveautospa.com"/>
    <s v="Wesley Kurtz"/>
    <x v="1"/>
    <x v="1"/>
  </r>
  <r>
    <s v="Daniel Richardson"/>
    <s v="EXP-10009553"/>
    <n v="152.79"/>
    <d v="2023-12-11T00:00:00"/>
    <x v="0"/>
    <s v="Itemized"/>
    <s v="Heater,Cups,Dawn"/>
    <n v="114.99"/>
    <s v="Equipment"/>
    <s v="Heater"/>
    <n v="11.49"/>
    <s v="Office Supplies"/>
    <s v="Cups"/>
    <n v="26.31"/>
    <s v="Wash Maintenance"/>
    <s v="Dawn"/>
    <m/>
    <m/>
    <m/>
    <m/>
    <m/>
    <m/>
    <m/>
    <m/>
    <m/>
    <m/>
    <m/>
    <m/>
    <d v="2023-12-28T00:00:00"/>
    <s v="SL29@tidalwaveautospa.com"/>
    <s v="Wesley Kurtz"/>
    <x v="1"/>
    <x v="1"/>
  </r>
  <r>
    <s v="Daniel Richardson"/>
    <s v="EXP-10009553"/>
    <n v="34.299999999999997"/>
    <d v="2023-12-12T00:00:00"/>
    <x v="0"/>
    <s v="Parts"/>
    <s v="Quick connects"/>
    <m/>
    <m/>
    <m/>
    <m/>
    <m/>
    <m/>
    <m/>
    <m/>
    <m/>
    <m/>
    <m/>
    <m/>
    <m/>
    <m/>
    <m/>
    <m/>
    <m/>
    <m/>
    <m/>
    <m/>
    <m/>
    <d v="2023-12-28T00:00:00"/>
    <s v="SL29@tidalwaveautospa.com"/>
    <s v="Wesley Kurtz"/>
    <x v="1"/>
    <x v="1"/>
  </r>
  <r>
    <s v="Danielle Carroll"/>
    <s v="EXP-10009772"/>
    <n v="72.38"/>
    <d v="2023-12-13T00:00:00"/>
    <x v="0"/>
    <s v="Equipment"/>
    <s v="Heater"/>
    <m/>
    <m/>
    <m/>
    <m/>
    <m/>
    <m/>
    <m/>
    <m/>
    <m/>
    <m/>
    <m/>
    <m/>
    <m/>
    <m/>
    <m/>
    <m/>
    <m/>
    <m/>
    <m/>
    <m/>
    <m/>
    <d v="2023-12-28T00:00:00"/>
    <s v="SL117@tidalwaveautospa.com"/>
    <s v="Ricky Doyle"/>
    <x v="1"/>
    <x v="1"/>
  </r>
  <r>
    <s v="Danielle Carroll"/>
    <s v="EXP-10009772"/>
    <n v="5.48"/>
    <d v="2023-12-13T00:00:00"/>
    <x v="0"/>
    <s v="Wash Maintenance"/>
    <s v="Cleaning Paste"/>
    <m/>
    <m/>
    <m/>
    <m/>
    <m/>
    <m/>
    <m/>
    <m/>
    <m/>
    <m/>
    <m/>
    <m/>
    <m/>
    <m/>
    <m/>
    <m/>
    <m/>
    <m/>
    <m/>
    <m/>
    <m/>
    <d v="2023-12-28T00:00:00"/>
    <s v="SL117@tidalwaveautospa.com"/>
    <s v="Ricky Doyle"/>
    <x v="1"/>
    <x v="1"/>
  </r>
  <r>
    <s v="Danielle Carroll"/>
    <s v="EXP-10009772"/>
    <n v="316.3"/>
    <d v="2023-12-15T00:00:00"/>
    <x v="0"/>
    <s v="Office Supplies"/>
    <s v="Towels Chargers, Scissors, Dividers"/>
    <m/>
    <m/>
    <m/>
    <m/>
    <m/>
    <m/>
    <m/>
    <m/>
    <m/>
    <m/>
    <m/>
    <m/>
    <m/>
    <m/>
    <m/>
    <m/>
    <m/>
    <m/>
    <m/>
    <m/>
    <m/>
    <d v="2023-12-28T00:00:00"/>
    <s v="SL117@tidalwaveautospa.com"/>
    <s v="Ricky Doyle"/>
    <x v="1"/>
    <x v="1"/>
  </r>
  <r>
    <s v="Danielle Carroll"/>
    <s v="EXP-10009772"/>
    <n v="52.64"/>
    <d v="2023-12-15T00:00:00"/>
    <x v="0"/>
    <s v="Wash Maintenance"/>
    <s v="Vinegar"/>
    <m/>
    <m/>
    <m/>
    <m/>
    <m/>
    <m/>
    <m/>
    <m/>
    <m/>
    <m/>
    <m/>
    <m/>
    <m/>
    <m/>
    <m/>
    <m/>
    <m/>
    <m/>
    <m/>
    <m/>
    <m/>
    <d v="2023-12-28T00:00:00"/>
    <s v="SL117@tidalwaveautospa.com"/>
    <s v="Ricky Doyle"/>
    <x v="1"/>
    <x v="1"/>
  </r>
  <r>
    <s v="Danielle Carroll"/>
    <s v="EXP-10010245"/>
    <n v="571.37"/>
    <d v="2023-12-21T00:00:00"/>
    <x v="2"/>
    <s v="Parts"/>
    <s v="Seal kit for reclaim system"/>
    <m/>
    <m/>
    <m/>
    <m/>
    <m/>
    <m/>
    <m/>
    <m/>
    <m/>
    <m/>
    <m/>
    <m/>
    <m/>
    <m/>
    <m/>
    <m/>
    <m/>
    <m/>
    <m/>
    <m/>
    <m/>
    <d v="2024-01-09T00:00:00"/>
    <s v="SL117@tidalwaveautospa.com"/>
    <s v="Ricky Doyle"/>
    <x v="0"/>
    <x v="0"/>
  </r>
  <r>
    <s v="Danielle Carroll"/>
    <s v="EXP-10010001"/>
    <n v="201"/>
    <d v="2023-12-17T00:00:00"/>
    <x v="0"/>
    <s v="Itemized"/>
    <s v="Drill,Maintenance Supplies,"/>
    <n v="99"/>
    <s v="Small Tools"/>
    <s v="Drill"/>
    <n v="102"/>
    <s v="Wash Maintenance"/>
    <s v="Maintenance Supplies"/>
    <m/>
    <m/>
    <m/>
    <m/>
    <m/>
    <m/>
    <m/>
    <m/>
    <m/>
    <m/>
    <m/>
    <m/>
    <m/>
    <m/>
    <m/>
    <d v="2024-01-09T00:00:00"/>
    <s v="SL117@tidalwaveautospa.com"/>
    <s v="Ricky Doyle"/>
    <x v="0"/>
    <x v="0"/>
  </r>
  <r>
    <s v="Danielle Carroll"/>
    <s v="EXP-10010001"/>
    <n v="6.53"/>
    <d v="2023-12-20T00:00:00"/>
    <x v="0"/>
    <s v="Wash Maintenance"/>
    <s v="spray paint"/>
    <m/>
    <m/>
    <m/>
    <m/>
    <m/>
    <m/>
    <m/>
    <m/>
    <m/>
    <m/>
    <m/>
    <m/>
    <m/>
    <m/>
    <m/>
    <m/>
    <m/>
    <m/>
    <m/>
    <m/>
    <m/>
    <d v="2024-01-09T00:00:00"/>
    <s v="SL117@tidalwaveautospa.com"/>
    <s v="Ricky Doyle"/>
    <x v="0"/>
    <x v="0"/>
  </r>
  <r>
    <s v="Danielle Carroll"/>
    <s v="EXP-10010001"/>
    <n v="378.33"/>
    <d v="2023-12-21T00:00:00"/>
    <x v="0"/>
    <s v="Equipment"/>
    <s v="heater"/>
    <m/>
    <m/>
    <m/>
    <m/>
    <m/>
    <m/>
    <m/>
    <m/>
    <m/>
    <m/>
    <m/>
    <m/>
    <m/>
    <m/>
    <m/>
    <m/>
    <m/>
    <m/>
    <m/>
    <m/>
    <m/>
    <d v="2024-01-09T00:00:00"/>
    <s v="SL117@tidalwaveautospa.com"/>
    <s v="Ricky Doyle"/>
    <x v="0"/>
    <x v="0"/>
  </r>
  <r>
    <s v="Danielle Carroll"/>
    <s v="EXP-10010230"/>
    <n v="688.23"/>
    <d v="2023-12-28T00:00:00"/>
    <x v="0"/>
    <s v="Itemized"/>
    <s v="cleaning supplies, water hose,heater,"/>
    <n v="259.23"/>
    <s v="Wash Maintenance"/>
    <s v="cleaning supplies, water hose"/>
    <n v="429"/>
    <s v="Equipment"/>
    <s v="heater"/>
    <m/>
    <m/>
    <m/>
    <m/>
    <m/>
    <m/>
    <m/>
    <m/>
    <m/>
    <m/>
    <m/>
    <m/>
    <m/>
    <m/>
    <m/>
    <d v="2024-01-09T00:00:00"/>
    <s v="SL117@tidalwaveautospa.com"/>
    <s v="Ricky Doyle"/>
    <x v="0"/>
    <x v="0"/>
  </r>
  <r>
    <s v="Danielle Carroll"/>
    <s v="EXP-10010230"/>
    <n v="-378.33"/>
    <d v="2023-12-28T00:00:00"/>
    <x v="0"/>
    <s v="Equipment"/>
    <s v="Returned bullet. It didnt work."/>
    <m/>
    <m/>
    <m/>
    <m/>
    <m/>
    <m/>
    <m/>
    <m/>
    <m/>
    <m/>
    <m/>
    <m/>
    <m/>
    <m/>
    <m/>
    <m/>
    <m/>
    <m/>
    <m/>
    <m/>
    <m/>
    <d v="2024-01-09T00:00:00"/>
    <s v="SL117@tidalwaveautospa.com"/>
    <s v="Ricky Doyle"/>
    <x v="0"/>
    <x v="0"/>
  </r>
  <r>
    <s v="Danielle Carroll"/>
    <s v="EXP-10010275"/>
    <n v="126.28"/>
    <d v="2024-01-03T00:00:00"/>
    <x v="0"/>
    <s v="Itemized"/>
    <s v="oxi clean, vinegar,water, hand warmers,"/>
    <n v="86.88"/>
    <s v="Wash Maintenance"/>
    <s v="oxi clean, vinegar"/>
    <n v="39.400000000000006"/>
    <s v="Office Supplies"/>
    <s v="water, hand warmers"/>
    <m/>
    <m/>
    <m/>
    <m/>
    <m/>
    <m/>
    <m/>
    <m/>
    <m/>
    <m/>
    <m/>
    <m/>
    <m/>
    <m/>
    <m/>
    <d v="2024-01-09T00:00:00"/>
    <s v="SL117@tidalwaveautospa.com"/>
    <s v="Ricky Doyle"/>
    <x v="0"/>
    <x v="0"/>
  </r>
  <r>
    <s v="Danielle Carroll"/>
    <s v="EXP-10010084"/>
    <n v="387.54"/>
    <d v="2023-12-21T00:00:00"/>
    <x v="22"/>
    <s v="Parts"/>
    <s v="Dry n shine machine covers"/>
    <m/>
    <m/>
    <m/>
    <m/>
    <m/>
    <m/>
    <m/>
    <m/>
    <m/>
    <m/>
    <m/>
    <m/>
    <m/>
    <m/>
    <m/>
    <m/>
    <m/>
    <m/>
    <m/>
    <m/>
    <m/>
    <d v="2024-01-09T00:00:00"/>
    <s v="SL117@tidalwaveautospa.com"/>
    <s v="Ricky Doyle"/>
    <x v="0"/>
    <x v="0"/>
  </r>
  <r>
    <s v="Danielle Carroll"/>
    <s v="EXP-10010452"/>
    <n v="564"/>
    <d v="2023-12-14T00:00:00"/>
    <x v="11"/>
    <s v="Parts"/>
    <s v="blue dry n shine machine covers"/>
    <m/>
    <m/>
    <m/>
    <m/>
    <m/>
    <m/>
    <m/>
    <m/>
    <m/>
    <n v="206.81"/>
    <s v="Office Supplies"/>
    <s v="See attached itemization"/>
    <n v="46.07"/>
    <s v="Wash Supplies"/>
    <s v="See attached itemization"/>
    <m/>
    <m/>
    <m/>
    <m/>
    <m/>
    <m/>
    <d v="2024-01-15T00:00:00"/>
    <s v="SL117@tidalwaveautospa.com"/>
    <s v="Ricky Doyle"/>
    <x v="0"/>
    <x v="0"/>
  </r>
  <r>
    <s v="Danny Hanst"/>
    <s v="EXP-10010009"/>
    <n v="23.82"/>
    <d v="2023-12-20T00:00:00"/>
    <x v="0"/>
    <s v="Itemized"/>
    <s v="Ice Melt,Bath Tissue,"/>
    <n v="15.98"/>
    <s v="Wash Maintenance"/>
    <s v="Ice Melt"/>
    <n v="7.84"/>
    <s v="Office Supplies"/>
    <s v="Bath Tissue"/>
    <m/>
    <m/>
    <m/>
    <m/>
    <m/>
    <m/>
    <m/>
    <m/>
    <m/>
    <m/>
    <m/>
    <m/>
    <m/>
    <m/>
    <m/>
    <d v="2023-12-28T00:00:00"/>
    <s v=""/>
    <s v=""/>
    <x v="1"/>
    <x v="1"/>
  </r>
  <r>
    <s v="Danny Hanst"/>
    <s v="EXP-10010011"/>
    <n v="175.64"/>
    <d v="2023-12-19T00:00:00"/>
    <x v="11"/>
    <s v="Office Supplies"/>
    <s v="Storage shelves, brackets, hangers &amp; tools"/>
    <m/>
    <m/>
    <m/>
    <m/>
    <m/>
    <m/>
    <m/>
    <m/>
    <m/>
    <m/>
    <m/>
    <m/>
    <m/>
    <m/>
    <m/>
    <m/>
    <m/>
    <m/>
    <m/>
    <m/>
    <m/>
    <d v="2023-12-28T00:00:00"/>
    <s v=""/>
    <s v=""/>
    <x v="1"/>
    <x v="1"/>
  </r>
  <r>
    <s v="Danny Hanst"/>
    <s v="EXP-10010529"/>
    <n v="67.150000000000006"/>
    <d v="2023-12-24T00:00:00"/>
    <x v="11"/>
    <s v="Office Supplies"/>
    <s v="Hooks, shelf rail, shelf for towels"/>
    <m/>
    <m/>
    <m/>
    <m/>
    <m/>
    <m/>
    <m/>
    <m/>
    <m/>
    <m/>
    <m/>
    <m/>
    <m/>
    <m/>
    <m/>
    <m/>
    <m/>
    <m/>
    <m/>
    <m/>
    <m/>
    <d v="2024-01-18T00:00:00"/>
    <s v=""/>
    <s v=""/>
    <x v="0"/>
    <x v="0"/>
  </r>
  <r>
    <s v="Danny Hanst"/>
    <s v="EXP-10010528"/>
    <n v="285.81"/>
    <d v="2023-12-23T00:00:00"/>
    <x v="11"/>
    <s v="Itemized"/>
    <s v="brackets, bin, shelves,pressure washer tip, laser level, tweezer, magnetic pickup, power broom, coil hose &amp; nozzle,screws, hangers, hose savers"/>
    <n v="121.18"/>
    <s v="Office Supplies"/>
    <s v="brackets, bin, shelves"/>
    <n v="126.79"/>
    <s v="Small Tools"/>
    <s v="pressure washer tip, laser level, tweezer, magnetic pickup, power broom, coil hose &amp; nozzle"/>
    <n v="37.840000000000003"/>
    <s v="Parts"/>
    <s v="screws, hangers, hose savers"/>
    <m/>
    <m/>
    <m/>
    <m/>
    <m/>
    <m/>
    <m/>
    <m/>
    <m/>
    <m/>
    <m/>
    <m/>
    <d v="2024-01-18T00:00:00"/>
    <s v=""/>
    <s v=""/>
    <x v="0"/>
    <x v="0"/>
  </r>
  <r>
    <s v="Danny Hanst"/>
    <s v="EXP-10010524"/>
    <n v="289.26"/>
    <d v="2023-12-28T00:00:00"/>
    <x v="11"/>
    <s v="Itemized"/>
    <s v="WD-40, floor squeegee, rust remover, pail,washers, hose clamps, ball holder, brackets, hooks,file set"/>
    <n v="114.51"/>
    <s v="Wash Maintenance"/>
    <s v="WD-40, floor squeegee, rust remover, pail"/>
    <n v="161.76"/>
    <s v="Parts"/>
    <s v="washers, hose clamps, ball holder, brackets, hooks"/>
    <n v="12.99"/>
    <s v="Small Tools"/>
    <s v="file set"/>
    <m/>
    <m/>
    <m/>
    <m/>
    <m/>
    <m/>
    <m/>
    <m/>
    <m/>
    <m/>
    <m/>
    <m/>
    <d v="2024-01-18T00:00:00"/>
    <s v=""/>
    <s v=""/>
    <x v="0"/>
    <x v="0"/>
  </r>
  <r>
    <s v="Danny Hanst"/>
    <s v="EXP-10010521"/>
    <n v="223.46"/>
    <d v="2023-12-21T00:00:00"/>
    <x v="11"/>
    <s v="Office Furniture"/>
    <s v="Shelving, brackets, rails"/>
    <m/>
    <m/>
    <m/>
    <m/>
    <m/>
    <m/>
    <m/>
    <m/>
    <m/>
    <m/>
    <m/>
    <m/>
    <m/>
    <m/>
    <m/>
    <m/>
    <m/>
    <m/>
    <m/>
    <m/>
    <m/>
    <d v="2024-01-18T00:00:00"/>
    <s v=""/>
    <s v=""/>
    <x v="0"/>
    <x v="0"/>
  </r>
  <r>
    <s v="Danny Hanst"/>
    <s v="EXP-10010786"/>
    <n v="192.71"/>
    <d v="2024-01-03T00:00:00"/>
    <x v="11"/>
    <s v="Wash Maintenance"/>
    <s v="grease, degreaser, dawn"/>
    <m/>
    <m/>
    <m/>
    <m/>
    <m/>
    <m/>
    <m/>
    <m/>
    <m/>
    <m/>
    <m/>
    <m/>
    <m/>
    <m/>
    <m/>
    <m/>
    <m/>
    <m/>
    <m/>
    <m/>
    <m/>
    <d v="2024-01-23T00:00:00"/>
    <s v=""/>
    <s v=""/>
    <x v="0"/>
    <x v="0"/>
  </r>
  <r>
    <s v="Danny Hanst"/>
    <s v="EXP-10010790"/>
    <n v="84.25"/>
    <d v="2024-01-13T00:00:00"/>
    <x v="0"/>
    <s v="Wash Maintenance"/>
    <s v="vinegar, dawn"/>
    <m/>
    <m/>
    <m/>
    <m/>
    <m/>
    <m/>
    <m/>
    <m/>
    <m/>
    <m/>
    <m/>
    <m/>
    <m/>
    <m/>
    <m/>
    <m/>
    <m/>
    <m/>
    <m/>
    <m/>
    <m/>
    <d v="2024-01-24T00:00:00"/>
    <s v=""/>
    <s v=""/>
    <x v="0"/>
    <x v="0"/>
  </r>
  <r>
    <s v="Danny Hanst"/>
    <s v="EXP-10010788"/>
    <n v="49.65"/>
    <d v="2024-01-12T00:00:00"/>
    <x v="0"/>
    <s v="Wash Maintenance"/>
    <s v="gorilla glue, XPT hut clear plastic for heat retention"/>
    <m/>
    <m/>
    <m/>
    <m/>
    <m/>
    <m/>
    <m/>
    <m/>
    <m/>
    <m/>
    <m/>
    <m/>
    <m/>
    <m/>
    <m/>
    <m/>
    <m/>
    <m/>
    <m/>
    <m/>
    <m/>
    <d v="2024-01-24T00:00:00"/>
    <s v=""/>
    <s v=""/>
    <x v="0"/>
    <x v="0"/>
  </r>
  <r>
    <s v="Danny Hanst"/>
    <s v="EXP-10010787"/>
    <n v="35.520000000000003"/>
    <d v="2024-01-11T00:00:00"/>
    <x v="10"/>
    <s v="Wash Maintenance"/>
    <s v="snow melt, toilet paper, air freshener"/>
    <m/>
    <m/>
    <m/>
    <m/>
    <m/>
    <m/>
    <m/>
    <m/>
    <m/>
    <m/>
    <m/>
    <m/>
    <m/>
    <m/>
    <m/>
    <m/>
    <m/>
    <m/>
    <m/>
    <m/>
    <m/>
    <d v="2024-01-24T00:00:00"/>
    <s v=""/>
    <s v=""/>
    <x v="0"/>
    <x v="0"/>
  </r>
  <r>
    <s v="Danny Hanst"/>
    <s v="EXP-10010780"/>
    <n v="50.8"/>
    <d v="2024-01-10T00:00:00"/>
    <x v="11"/>
    <s v="Parts"/>
    <s v="Pressure hose connectors, storage compartment"/>
    <m/>
    <m/>
    <m/>
    <m/>
    <m/>
    <m/>
    <m/>
    <m/>
    <m/>
    <m/>
    <m/>
    <m/>
    <m/>
    <m/>
    <m/>
    <m/>
    <m/>
    <m/>
    <m/>
    <m/>
    <m/>
    <d v="2024-01-24T00:00:00"/>
    <s v=""/>
    <s v=""/>
    <x v="0"/>
    <x v="0"/>
  </r>
  <r>
    <s v="David Burgess"/>
    <s v="EXP-10010075"/>
    <n v="549.91"/>
    <d v="2023-12-18T00:00:00"/>
    <x v="0"/>
    <s v="Itemized"/>
    <s v="tools,grease, tape, PB blaster,mailbox numbers, outlet adapter"/>
    <n v="443.91"/>
    <s v="Small Tools"/>
    <s v="tools"/>
    <n v="76.430000000000007"/>
    <s v="Wash Maintenance"/>
    <s v="grease, tape, PB blaster"/>
    <n v="29.57"/>
    <s v="Office Supplies"/>
    <s v="mailbox numbers, outlet adapter"/>
    <m/>
    <m/>
    <m/>
    <m/>
    <m/>
    <m/>
    <m/>
    <m/>
    <m/>
    <m/>
    <m/>
    <m/>
    <d v="2024-01-18T00:00:00"/>
    <s v=""/>
    <s v=""/>
    <x v="0"/>
    <x v="0"/>
  </r>
  <r>
    <s v="David Burgess"/>
    <s v="EXP-10010075"/>
    <n v="259.18"/>
    <d v="2023-12-18T00:00:00"/>
    <x v="0"/>
    <s v="Equipment"/>
    <s v="Internal Heaters for chem room"/>
    <m/>
    <m/>
    <m/>
    <m/>
    <m/>
    <m/>
    <m/>
    <m/>
    <m/>
    <m/>
    <m/>
    <m/>
    <m/>
    <m/>
    <m/>
    <m/>
    <m/>
    <m/>
    <m/>
    <m/>
    <m/>
    <d v="2024-01-18T00:00:00"/>
    <s v=""/>
    <s v=""/>
    <x v="0"/>
    <x v="0"/>
  </r>
  <r>
    <s v="David Burgess"/>
    <s v="EXP-10010075"/>
    <n v="742.22"/>
    <d v="2023-12-20T00:00:00"/>
    <x v="0"/>
    <s v="Equipment"/>
    <s v="Heaters"/>
    <m/>
    <m/>
    <m/>
    <m/>
    <m/>
    <m/>
    <m/>
    <m/>
    <m/>
    <m/>
    <m/>
    <m/>
    <m/>
    <m/>
    <m/>
    <m/>
    <m/>
    <m/>
    <m/>
    <m/>
    <m/>
    <d v="2024-01-18T00:00:00"/>
    <s v=""/>
    <s v=""/>
    <x v="0"/>
    <x v="0"/>
  </r>
  <r>
    <s v="David Burgess"/>
    <s v="EXP-10010075"/>
    <n v="270.20999999999998"/>
    <d v="2023-12-21T00:00:00"/>
    <x v="0"/>
    <s v="Fuel"/>
    <s v="Propane for heaters"/>
    <m/>
    <m/>
    <m/>
    <m/>
    <m/>
    <m/>
    <m/>
    <m/>
    <m/>
    <m/>
    <m/>
    <m/>
    <m/>
    <m/>
    <m/>
    <m/>
    <m/>
    <m/>
    <m/>
    <m/>
    <m/>
    <d v="2024-01-18T00:00:00"/>
    <s v=""/>
    <s v=""/>
    <x v="0"/>
    <x v="0"/>
  </r>
  <r>
    <s v="David Burgess"/>
    <s v="EXP-10010075"/>
    <n v="53.45"/>
    <d v="2023-12-27T00:00:00"/>
    <x v="0"/>
    <s v="Wash Maintenance"/>
    <s v="orings, bug &amp; tar remover"/>
    <m/>
    <m/>
    <m/>
    <m/>
    <m/>
    <m/>
    <m/>
    <m/>
    <m/>
    <m/>
    <m/>
    <m/>
    <m/>
    <m/>
    <m/>
    <m/>
    <m/>
    <m/>
    <m/>
    <m/>
    <m/>
    <d v="2024-01-18T00:00:00"/>
    <s v=""/>
    <s v=""/>
    <x v="0"/>
    <x v="0"/>
  </r>
  <r>
    <s v="David Burgess"/>
    <s v="EXP-10010075"/>
    <n v="81.96"/>
    <d v="2024-01-04T00:00:00"/>
    <x v="0"/>
    <s v="Itemized"/>
    <s v="extension pole,2-outlet timer,"/>
    <n v="60.77"/>
    <s v="Small Tools"/>
    <s v="extension pole"/>
    <n v="21.19"/>
    <s v="Wash Maintenance"/>
    <s v="2-outlet timer"/>
    <m/>
    <m/>
    <m/>
    <m/>
    <m/>
    <m/>
    <m/>
    <m/>
    <m/>
    <m/>
    <m/>
    <m/>
    <m/>
    <m/>
    <m/>
    <d v="2024-01-18T00:00:00"/>
    <s v=""/>
    <s v=""/>
    <x v="0"/>
    <x v="0"/>
  </r>
  <r>
    <s v="David Burgess"/>
    <s v="EXP-10010075"/>
    <n v="24.94"/>
    <d v="2024-01-04T00:00:00"/>
    <x v="0"/>
    <s v="Safety Supplies"/>
    <s v="Gas can Jonesboro"/>
    <m/>
    <m/>
    <m/>
    <m/>
    <m/>
    <m/>
    <m/>
    <m/>
    <m/>
    <m/>
    <m/>
    <m/>
    <m/>
    <m/>
    <m/>
    <m/>
    <m/>
    <m/>
    <m/>
    <m/>
    <m/>
    <d v="2024-01-18T00:00:00"/>
    <s v=""/>
    <s v=""/>
    <x v="0"/>
    <x v="0"/>
  </r>
  <r>
    <s v="David Burgess"/>
    <s v="EXP-10010075"/>
    <n v="194.83"/>
    <d v="2024-01-05T00:00:00"/>
    <x v="0"/>
    <s v="Itemized"/>
    <s v="rubber tile pavers, batteries,ice melt, spreader,"/>
    <n v="41.3"/>
    <s v="Office Supplies"/>
    <s v="rubber tile pavers, batteries"/>
    <n v="153.53"/>
    <s v="Wash Maintenance"/>
    <s v="ice melt, spreader"/>
    <m/>
    <m/>
    <m/>
    <m/>
    <m/>
    <m/>
    <m/>
    <m/>
    <m/>
    <m/>
    <m/>
    <m/>
    <m/>
    <m/>
    <m/>
    <d v="2024-01-18T00:00:00"/>
    <s v=""/>
    <s v=""/>
    <x v="0"/>
    <x v="0"/>
  </r>
  <r>
    <s v="David Burgess"/>
    <s v="EXP-10010075"/>
    <n v="10.69"/>
    <d v="2024-01-05T00:00:00"/>
    <x v="1"/>
    <s v="Parts"/>
    <s v="Parts for Jonesboro"/>
    <m/>
    <m/>
    <m/>
    <m/>
    <m/>
    <m/>
    <m/>
    <m/>
    <m/>
    <m/>
    <m/>
    <m/>
    <m/>
    <m/>
    <m/>
    <m/>
    <m/>
    <m/>
    <m/>
    <m/>
    <m/>
    <d v="2024-01-18T00:00:00"/>
    <s v=""/>
    <s v=""/>
    <x v="0"/>
    <x v="0"/>
  </r>
  <r>
    <s v="David Burgess"/>
    <s v="EXP-10010075"/>
    <n v="396.87"/>
    <d v="2024-01-05T00:00:00"/>
    <x v="0"/>
    <s v="Itemized"/>
    <s v="extension cord,heater,tube cutter, thread repair tool"/>
    <n v="40.75"/>
    <s v="Office Supplies"/>
    <s v="extension cord"/>
    <n v="292.72000000000003"/>
    <s v="Equipment"/>
    <s v="heater"/>
    <n v="46.23"/>
    <s v="Small Tools"/>
    <s v="tube cutter, thread repair tool"/>
    <m/>
    <m/>
    <m/>
    <m/>
    <m/>
    <m/>
    <m/>
    <m/>
    <m/>
    <m/>
    <m/>
    <m/>
    <d v="2024-01-18T00:00:00"/>
    <s v=""/>
    <s v=""/>
    <x v="0"/>
    <x v="0"/>
  </r>
  <r>
    <s v="David Burgess"/>
    <s v="EXP-10010075"/>
    <n v="2.13"/>
    <d v="2024-01-06T00:00:00"/>
    <x v="0"/>
    <s v="Parts"/>
    <s v="Jonesboro bolt"/>
    <m/>
    <m/>
    <m/>
    <m/>
    <m/>
    <m/>
    <m/>
    <m/>
    <m/>
    <m/>
    <m/>
    <m/>
    <m/>
    <m/>
    <m/>
    <m/>
    <m/>
    <m/>
    <m/>
    <m/>
    <m/>
    <d v="2024-01-18T00:00:00"/>
    <s v=""/>
    <s v=""/>
    <x v="0"/>
    <x v="0"/>
  </r>
  <r>
    <s v="David Burgess"/>
    <s v="EXP-10010075"/>
    <n v="21.04"/>
    <d v="2024-01-06T00:00:00"/>
    <x v="0"/>
    <s v="Signage"/>
    <s v="Jonesboro signage"/>
    <m/>
    <m/>
    <m/>
    <m/>
    <m/>
    <m/>
    <m/>
    <m/>
    <m/>
    <m/>
    <m/>
    <m/>
    <m/>
    <m/>
    <m/>
    <m/>
    <m/>
    <m/>
    <m/>
    <m/>
    <m/>
    <d v="2024-01-18T00:00:00"/>
    <s v=""/>
    <s v=""/>
    <x v="0"/>
    <x v="0"/>
  </r>
  <r>
    <s v="David Burgess"/>
    <s v="EXP-10010075"/>
    <n v="99.68"/>
    <d v="2024-01-09T00:00:00"/>
    <x v="0"/>
    <s v="Itemized"/>
    <s v="heater,gloves, boots,"/>
    <n v="54.99"/>
    <s v="Equipment"/>
    <s v="heater"/>
    <n v="44.69"/>
    <s v="Safety Supplies"/>
    <s v="gloves, boots"/>
    <m/>
    <m/>
    <m/>
    <m/>
    <m/>
    <m/>
    <m/>
    <m/>
    <m/>
    <m/>
    <m/>
    <m/>
    <m/>
    <m/>
    <m/>
    <d v="2024-01-18T00:00:00"/>
    <s v=""/>
    <s v=""/>
    <x v="0"/>
    <x v="0"/>
  </r>
  <r>
    <s v="David Burgess"/>
    <s v="EXP-10010075"/>
    <n v="34.65"/>
    <d v="2024-01-09T00:00:00"/>
    <x v="0"/>
    <s v="Wash Maintenance"/>
    <s v="water testing kit, rainsuits"/>
    <m/>
    <m/>
    <m/>
    <m/>
    <m/>
    <m/>
    <m/>
    <m/>
    <m/>
    <m/>
    <m/>
    <m/>
    <m/>
    <m/>
    <m/>
    <m/>
    <m/>
    <m/>
    <m/>
    <m/>
    <m/>
    <d v="2024-01-18T00:00:00"/>
    <s v=""/>
    <s v=""/>
    <x v="0"/>
    <x v="0"/>
  </r>
  <r>
    <s v="David Burgess"/>
    <s v="EXP-10010075"/>
    <n v="82.42"/>
    <d v="2024-01-09T00:00:00"/>
    <x v="0"/>
    <s v="Wash Maintenance"/>
    <s v="snow shovel, ice melt"/>
    <m/>
    <m/>
    <m/>
    <m/>
    <m/>
    <m/>
    <m/>
    <m/>
    <m/>
    <m/>
    <m/>
    <m/>
    <m/>
    <m/>
    <m/>
    <m/>
    <m/>
    <m/>
    <m/>
    <m/>
    <m/>
    <d v="2024-01-18T00:00:00"/>
    <s v=""/>
    <s v=""/>
    <x v="0"/>
    <x v="0"/>
  </r>
  <r>
    <s v="David Deal"/>
    <s v="EXP-10010379"/>
    <n v="120.93"/>
    <d v="2023-12-19T00:00:00"/>
    <x v="0"/>
    <s v="Wash Maintenance"/>
    <s v="dawn, vinegar, gloves,water"/>
    <m/>
    <m/>
    <m/>
    <m/>
    <m/>
    <m/>
    <m/>
    <m/>
    <m/>
    <m/>
    <m/>
    <m/>
    <m/>
    <m/>
    <m/>
    <m/>
    <m/>
    <m/>
    <m/>
    <m/>
    <m/>
    <d v="2024-01-10T00:00:00"/>
    <s v="SL119@tidalwaveautospa.com"/>
    <s v="Jeff Mathis"/>
    <x v="0"/>
    <x v="0"/>
  </r>
  <r>
    <s v="David Deal"/>
    <s v="EXP-10010379"/>
    <n v="-250"/>
    <d v="2023-12-19T00:00:00"/>
    <x v="8"/>
    <s v="Tesla Charger"/>
    <s v="refund from Tesla???"/>
    <m/>
    <m/>
    <m/>
    <m/>
    <m/>
    <m/>
    <m/>
    <m/>
    <m/>
    <m/>
    <m/>
    <m/>
    <m/>
    <m/>
    <m/>
    <m/>
    <m/>
    <m/>
    <m/>
    <m/>
    <m/>
    <d v="2024-01-10T00:00:00"/>
    <s v="SL119@tidalwaveautospa.com"/>
    <s v="Jeff Mathis"/>
    <x v="0"/>
    <x v="0"/>
  </r>
  <r>
    <s v="David Deal"/>
    <s v="EXP-10010379"/>
    <n v="49.37"/>
    <d v="2023-12-30T00:00:00"/>
    <x v="0"/>
    <s v="Wash Maintenance"/>
    <s v="hose"/>
    <m/>
    <m/>
    <m/>
    <m/>
    <m/>
    <m/>
    <m/>
    <m/>
    <m/>
    <m/>
    <m/>
    <m/>
    <m/>
    <m/>
    <m/>
    <m/>
    <m/>
    <m/>
    <m/>
    <m/>
    <m/>
    <d v="2024-01-10T00:00:00"/>
    <s v="SL119@tidalwaveautospa.com"/>
    <s v="Jeff Mathis"/>
    <x v="0"/>
    <x v="0"/>
  </r>
  <r>
    <s v="David Deal"/>
    <s v="EXP-10010379"/>
    <n v="46.75"/>
    <d v="2024-01-08T00:00:00"/>
    <x v="1"/>
    <s v="Office Supplies"/>
    <s v="vinegar/envelopes"/>
    <m/>
    <m/>
    <m/>
    <m/>
    <m/>
    <m/>
    <m/>
    <m/>
    <m/>
    <m/>
    <m/>
    <m/>
    <m/>
    <m/>
    <m/>
    <m/>
    <m/>
    <m/>
    <m/>
    <m/>
    <m/>
    <d v="2024-01-10T00:00:00"/>
    <s v="SL119@tidalwaveautospa.com"/>
    <s v="Jeff Mathis"/>
    <x v="0"/>
    <x v="0"/>
  </r>
  <r>
    <s v="David Foster"/>
    <s v="EXP-10010680"/>
    <n v="32.06"/>
    <d v="2024-01-10T00:00:00"/>
    <x v="10"/>
    <s v="Parts"/>
    <s v="Electrical take and wire nuts"/>
    <m/>
    <m/>
    <m/>
    <m/>
    <m/>
    <m/>
    <m/>
    <m/>
    <m/>
    <m/>
    <m/>
    <m/>
    <m/>
    <m/>
    <m/>
    <m/>
    <m/>
    <m/>
    <m/>
    <m/>
    <m/>
    <d v="2024-01-22T00:00:00"/>
    <s v="david.foster@tidalwaveautospa.com"/>
    <s v="Bruce Maxwell"/>
    <x v="0"/>
    <x v="0"/>
  </r>
  <r>
    <s v="David Nightingale"/>
    <s v="EXP-10010500"/>
    <n v="23.36"/>
    <d v="2023-12-14T00:00:00"/>
    <x v="1"/>
    <s v="Parts"/>
    <s v="repair pressure washer hose"/>
    <m/>
    <m/>
    <m/>
    <m/>
    <m/>
    <m/>
    <m/>
    <m/>
    <m/>
    <m/>
    <m/>
    <m/>
    <m/>
    <m/>
    <m/>
    <m/>
    <m/>
    <m/>
    <m/>
    <m/>
    <m/>
    <d v="2024-01-16T00:00:00"/>
    <s v="SL141@tidalwaveautospa.com"/>
    <s v="Michael Donnelly"/>
    <x v="0"/>
    <x v="0"/>
  </r>
  <r>
    <s v="David Nightingale"/>
    <s v="EXP-10010500"/>
    <n v="19.39"/>
    <d v="2023-12-18T00:00:00"/>
    <x v="1"/>
    <s v="Parts"/>
    <s v="repair hoses"/>
    <m/>
    <m/>
    <m/>
    <m/>
    <m/>
    <m/>
    <m/>
    <m/>
    <m/>
    <m/>
    <m/>
    <m/>
    <m/>
    <m/>
    <m/>
    <m/>
    <m/>
    <m/>
    <m/>
    <m/>
    <m/>
    <d v="2024-01-16T00:00:00"/>
    <s v="SL141@tidalwaveautospa.com"/>
    <s v="Michael Donnelly"/>
    <x v="0"/>
    <x v="0"/>
  </r>
  <r>
    <s v="David Nightingale"/>
    <s v="EXP-10010500"/>
    <n v="32.08"/>
    <d v="2023-12-20T00:00:00"/>
    <x v="22"/>
    <s v="Small Tools"/>
    <s v="shovel for pit"/>
    <m/>
    <m/>
    <m/>
    <m/>
    <m/>
    <m/>
    <m/>
    <m/>
    <m/>
    <m/>
    <m/>
    <m/>
    <m/>
    <m/>
    <m/>
    <m/>
    <m/>
    <m/>
    <m/>
    <m/>
    <m/>
    <d v="2024-01-16T00:00:00"/>
    <s v="SL141@tidalwaveautospa.com"/>
    <s v="Michael Donnelly"/>
    <x v="0"/>
    <x v="0"/>
  </r>
  <r>
    <s v="David Nightingale"/>
    <s v="EXP-10010500"/>
    <n v="76.239999999999995"/>
    <d v="2024-01-08T00:00:00"/>
    <x v="1"/>
    <s v="Parts"/>
    <s v="repair hoses"/>
    <m/>
    <m/>
    <m/>
    <m/>
    <m/>
    <m/>
    <m/>
    <m/>
    <m/>
    <m/>
    <m/>
    <m/>
    <m/>
    <m/>
    <m/>
    <m/>
    <m/>
    <m/>
    <m/>
    <m/>
    <m/>
    <d v="2024-01-16T00:00:00"/>
    <s v="SL141@tidalwaveautospa.com"/>
    <s v="Michael Donnelly"/>
    <x v="0"/>
    <x v="0"/>
  </r>
  <r>
    <s v="David Prince"/>
    <s v="EXP-10009787"/>
    <n v="129.9"/>
    <d v="2023-10-13T00:00:00"/>
    <x v="0"/>
    <s v="Office Supplies"/>
    <s v="Toilet paper gloves soap"/>
    <m/>
    <m/>
    <m/>
    <m/>
    <m/>
    <m/>
    <m/>
    <m/>
    <m/>
    <m/>
    <m/>
    <m/>
    <m/>
    <m/>
    <m/>
    <m/>
    <m/>
    <m/>
    <m/>
    <m/>
    <m/>
    <d v="2023-12-28T00:00:00"/>
    <s v="SL64@tidalwaveautospa.com"/>
    <s v="Andrew Strevel"/>
    <x v="1"/>
    <x v="1"/>
  </r>
  <r>
    <s v="David Prince"/>
    <s v="EXP-10009787"/>
    <n v="60.93"/>
    <d v="2023-10-17T00:00:00"/>
    <x v="21"/>
    <s v="Wash Maintenance"/>
    <s v="Gloves cleaning supplies"/>
    <m/>
    <m/>
    <m/>
    <m/>
    <m/>
    <m/>
    <m/>
    <m/>
    <m/>
    <m/>
    <m/>
    <m/>
    <m/>
    <m/>
    <m/>
    <m/>
    <m/>
    <m/>
    <m/>
    <m/>
    <m/>
    <d v="2023-12-28T00:00:00"/>
    <s v="SL64@tidalwaveautospa.com"/>
    <s v="Andrew Strevel"/>
    <x v="1"/>
    <x v="1"/>
  </r>
  <r>
    <s v="David Prince"/>
    <s v="EXP-10009661"/>
    <n v="112.89"/>
    <d v="2023-11-18T00:00:00"/>
    <x v="21"/>
    <s v="Wash Maintenance"/>
    <s v="Dawn/fuel/tools"/>
    <m/>
    <m/>
    <m/>
    <m/>
    <m/>
    <m/>
    <m/>
    <m/>
    <m/>
    <m/>
    <m/>
    <m/>
    <m/>
    <m/>
    <m/>
    <m/>
    <m/>
    <m/>
    <m/>
    <m/>
    <m/>
    <d v="2023-12-28T00:00:00"/>
    <s v="SL64@tidalwaveautospa.com"/>
    <s v="Andrew Strevel"/>
    <x v="1"/>
    <x v="1"/>
  </r>
  <r>
    <s v="David Prince"/>
    <s v="EXP-10009661"/>
    <n v="273"/>
    <d v="2023-12-01T00:00:00"/>
    <x v="6"/>
    <s v="Electric Repairs"/>
    <s v="Electrical Work"/>
    <m/>
    <m/>
    <m/>
    <m/>
    <m/>
    <m/>
    <m/>
    <m/>
    <m/>
    <m/>
    <m/>
    <m/>
    <m/>
    <m/>
    <m/>
    <m/>
    <m/>
    <m/>
    <m/>
    <m/>
    <m/>
    <d v="2023-12-28T00:00:00"/>
    <s v="SL64@tidalwaveautospa.com"/>
    <s v="Andrew Strevel"/>
    <x v="1"/>
    <x v="1"/>
  </r>
  <r>
    <s v="David Prince"/>
    <s v="EXP-10009661"/>
    <n v="20.079999999999998"/>
    <d v="2023-12-02T00:00:00"/>
    <x v="0"/>
    <s v="Parts"/>
    <s v="Sharkbite parts"/>
    <m/>
    <m/>
    <m/>
    <m/>
    <m/>
    <m/>
    <m/>
    <m/>
    <m/>
    <m/>
    <m/>
    <m/>
    <m/>
    <m/>
    <m/>
    <m/>
    <m/>
    <m/>
    <m/>
    <m/>
    <m/>
    <d v="2023-12-28T00:00:00"/>
    <s v="SL64@tidalwaveautospa.com"/>
    <s v="Andrew Strevel"/>
    <x v="1"/>
    <x v="1"/>
  </r>
  <r>
    <s v="David Prince"/>
    <s v="EXP-10009661"/>
    <n v="95.27"/>
    <d v="2023-12-07T00:00:00"/>
    <x v="6"/>
    <s v="Wash Maintenance"/>
    <s v="oil"/>
    <m/>
    <m/>
    <m/>
    <m/>
    <m/>
    <m/>
    <m/>
    <m/>
    <m/>
    <m/>
    <m/>
    <m/>
    <m/>
    <m/>
    <m/>
    <m/>
    <m/>
    <m/>
    <m/>
    <m/>
    <m/>
    <d v="2023-12-28T00:00:00"/>
    <s v="SL64@tidalwaveautospa.com"/>
    <s v="Andrew Strevel"/>
    <x v="1"/>
    <x v="1"/>
  </r>
  <r>
    <s v="David Prince"/>
    <s v="EXP-10009969"/>
    <n v="72"/>
    <d v="2023-12-18T00:00:00"/>
    <x v="21"/>
    <s v="Wash Maintenance"/>
    <s v="Cleaning supplies toilet paper"/>
    <m/>
    <m/>
    <m/>
    <m/>
    <m/>
    <m/>
    <m/>
    <m/>
    <m/>
    <m/>
    <m/>
    <m/>
    <m/>
    <m/>
    <m/>
    <m/>
    <m/>
    <m/>
    <m/>
    <m/>
    <m/>
    <d v="2024-01-25T00:00:00"/>
    <s v="SL64@tidalwaveautospa.com"/>
    <s v="Andrew Strevel"/>
    <x v="0"/>
    <x v="0"/>
  </r>
  <r>
    <s v="David Prince"/>
    <s v="EXP-10009969"/>
    <n v="147.27000000000001"/>
    <d v="2023-12-19T00:00:00"/>
    <x v="0"/>
    <s v="Wash Maintenance"/>
    <s v="C3 chemical"/>
    <m/>
    <m/>
    <m/>
    <m/>
    <m/>
    <m/>
    <m/>
    <m/>
    <m/>
    <m/>
    <m/>
    <m/>
    <m/>
    <m/>
    <m/>
    <m/>
    <m/>
    <m/>
    <m/>
    <m/>
    <m/>
    <d v="2024-01-25T00:00:00"/>
    <s v="SL64@tidalwaveautospa.com"/>
    <s v="Andrew Strevel"/>
    <x v="0"/>
    <x v="0"/>
  </r>
  <r>
    <s v="David Prince"/>
    <s v="EXP-10009969"/>
    <n v="191.1"/>
    <d v="2024-01-15T00:00:00"/>
    <x v="2"/>
    <s v="Parts"/>
    <s v="Hydraulic hoses"/>
    <m/>
    <m/>
    <m/>
    <m/>
    <m/>
    <m/>
    <m/>
    <m/>
    <m/>
    <m/>
    <m/>
    <m/>
    <m/>
    <m/>
    <m/>
    <m/>
    <m/>
    <m/>
    <m/>
    <m/>
    <m/>
    <d v="2024-01-25T00:00:00"/>
    <s v="SL64@tidalwaveautospa.com"/>
    <s v="Andrew Strevel"/>
    <x v="0"/>
    <x v="0"/>
  </r>
  <r>
    <s v="David Prince"/>
    <s v="EXP-10009969"/>
    <n v="198.16"/>
    <d v="2024-01-17T00:00:00"/>
    <x v="0"/>
    <s v="Wash Maintenance"/>
    <s v="Prep buckets/hydraulic hoses"/>
    <m/>
    <m/>
    <m/>
    <m/>
    <m/>
    <m/>
    <m/>
    <m/>
    <m/>
    <m/>
    <m/>
    <m/>
    <m/>
    <m/>
    <m/>
    <m/>
    <m/>
    <m/>
    <m/>
    <m/>
    <m/>
    <d v="2024-01-25T00:00:00"/>
    <s v="SL64@tidalwaveautospa.com"/>
    <s v="Andrew Strevel"/>
    <x v="0"/>
    <x v="0"/>
  </r>
  <r>
    <s v="David Seymour"/>
    <s v="EXP-10010079"/>
    <n v="276.02"/>
    <d v="2023-11-17T00:00:00"/>
    <x v="14"/>
    <s v="Itemized"/>
    <s v="first aid,cleaning supplies,powerade"/>
    <n v="27.24"/>
    <s v="Safety Supplies"/>
    <s v="first aid"/>
    <n v="84.91"/>
    <s v="Wash Maintenance"/>
    <s v="cleaning supplies"/>
    <n v="14.48"/>
    <s v="Snacks"/>
    <s v="powerade"/>
    <m/>
    <m/>
    <m/>
    <m/>
    <m/>
    <m/>
    <m/>
    <m/>
    <m/>
    <m/>
    <m/>
    <m/>
    <d v="2024-01-09T00:00:00"/>
    <s v="SL57@tidalwaveautospa.com"/>
    <s v="Steven Kyriazis"/>
    <x v="0"/>
    <x v="0"/>
  </r>
  <r>
    <s v="David Seymour"/>
    <s v="EXP-10010079"/>
    <n v="8.67"/>
    <d v="2023-12-01T00:00:00"/>
    <x v="2"/>
    <s v="Wash Maintenance"/>
    <s v="grease"/>
    <m/>
    <m/>
    <m/>
    <m/>
    <m/>
    <m/>
    <m/>
    <m/>
    <m/>
    <m/>
    <m/>
    <m/>
    <m/>
    <m/>
    <m/>
    <m/>
    <m/>
    <m/>
    <m/>
    <m/>
    <m/>
    <d v="2024-01-09T00:00:00"/>
    <s v="SL57@tidalwaveautospa.com"/>
    <s v="Steven Kyriazis"/>
    <x v="0"/>
    <x v="0"/>
  </r>
  <r>
    <s v="David Seymour"/>
    <s v="EXP-10010079"/>
    <n v="8.01"/>
    <d v="2023-12-01T00:00:00"/>
    <x v="2"/>
    <s v="Wash Maintenance"/>
    <s v="grease"/>
    <m/>
    <m/>
    <m/>
    <m/>
    <m/>
    <m/>
    <m/>
    <m/>
    <m/>
    <m/>
    <m/>
    <m/>
    <m/>
    <m/>
    <m/>
    <m/>
    <m/>
    <m/>
    <m/>
    <m/>
    <m/>
    <d v="2024-01-09T00:00:00"/>
    <s v="SL57@tidalwaveautospa.com"/>
    <s v="Steven Kyriazis"/>
    <x v="0"/>
    <x v="0"/>
  </r>
  <r>
    <s v="David Seymour"/>
    <s v="EXP-10010079"/>
    <n v="35.78"/>
    <d v="2023-12-05T00:00:00"/>
    <x v="8"/>
    <s v="Snacks"/>
    <s v="Gatorades and water"/>
    <m/>
    <m/>
    <m/>
    <m/>
    <m/>
    <m/>
    <m/>
    <m/>
    <m/>
    <m/>
    <m/>
    <m/>
    <m/>
    <m/>
    <m/>
    <m/>
    <m/>
    <m/>
    <m/>
    <m/>
    <m/>
    <d v="2024-01-09T00:00:00"/>
    <s v="SL57@tidalwaveautospa.com"/>
    <s v="Steven Kyriazis"/>
    <x v="0"/>
    <x v="0"/>
  </r>
  <r>
    <s v="David Seymour"/>
    <s v="EXP-10010079"/>
    <n v="145.99"/>
    <d v="2023-12-08T00:00:00"/>
    <x v="6"/>
    <s v="Office Supplies"/>
    <s v="Christmas decorations"/>
    <m/>
    <m/>
    <m/>
    <m/>
    <m/>
    <m/>
    <m/>
    <m/>
    <m/>
    <m/>
    <m/>
    <m/>
    <m/>
    <m/>
    <m/>
    <m/>
    <m/>
    <m/>
    <m/>
    <m/>
    <m/>
    <d v="2024-01-09T00:00:00"/>
    <s v="SL57@tidalwaveautospa.com"/>
    <s v="Steven Kyriazis"/>
    <x v="0"/>
    <x v="0"/>
  </r>
  <r>
    <s v="David Seymour"/>
    <s v="EXP-10010079"/>
    <n v="10.7"/>
    <d v="2023-12-08T00:00:00"/>
    <x v="6"/>
    <s v="Office Supplies"/>
    <s v="Christmas decorations"/>
    <m/>
    <m/>
    <m/>
    <m/>
    <m/>
    <m/>
    <m/>
    <m/>
    <m/>
    <m/>
    <m/>
    <m/>
    <m/>
    <m/>
    <m/>
    <m/>
    <m/>
    <m/>
    <m/>
    <m/>
    <m/>
    <d v="2024-01-09T00:00:00"/>
    <s v="SL57@tidalwaveautospa.com"/>
    <s v="Steven Kyriazis"/>
    <x v="0"/>
    <x v="0"/>
  </r>
  <r>
    <s v="Davy Cox"/>
    <s v="EXP-10009300"/>
    <n v="188.11"/>
    <d v="2023-11-22T00:00:00"/>
    <x v="1"/>
    <s v="Wash Maintenance"/>
    <s v="hydraulic oil"/>
    <m/>
    <m/>
    <m/>
    <m/>
    <m/>
    <m/>
    <m/>
    <m/>
    <m/>
    <m/>
    <m/>
    <m/>
    <m/>
    <m/>
    <m/>
    <m/>
    <m/>
    <m/>
    <m/>
    <m/>
    <m/>
    <d v="2023-12-28T00:00:00"/>
    <s v="SL4@tidalwaveautospa.com"/>
    <s v="Andrew Strevel"/>
    <x v="1"/>
    <x v="1"/>
  </r>
  <r>
    <s v="Davy Cox"/>
    <s v="EXP-10009300"/>
    <n v="214"/>
    <d v="2023-11-25T00:00:00"/>
    <x v="1"/>
    <s v="Wash Maintenance"/>
    <s v="hydraulic oil"/>
    <m/>
    <m/>
    <m/>
    <m/>
    <m/>
    <m/>
    <m/>
    <m/>
    <m/>
    <m/>
    <m/>
    <m/>
    <m/>
    <m/>
    <m/>
    <m/>
    <m/>
    <m/>
    <m/>
    <m/>
    <m/>
    <d v="2023-12-28T00:00:00"/>
    <s v="SL4@tidalwaveautospa.com"/>
    <s v="Andrew Strevel"/>
    <x v="1"/>
    <x v="1"/>
  </r>
  <r>
    <s v="Davy Cox"/>
    <s v="EXP-10009300"/>
    <n v="188.11"/>
    <d v="2023-11-30T00:00:00"/>
    <x v="1"/>
    <s v="Wash Maintenance"/>
    <s v="hydraulic oil"/>
    <m/>
    <m/>
    <m/>
    <m/>
    <m/>
    <m/>
    <m/>
    <m/>
    <m/>
    <m/>
    <m/>
    <m/>
    <m/>
    <m/>
    <m/>
    <m/>
    <m/>
    <m/>
    <m/>
    <m/>
    <m/>
    <d v="2023-12-28T00:00:00"/>
    <s v="SL4@tidalwaveautospa.com"/>
    <s v="Andrew Strevel"/>
    <x v="1"/>
    <x v="1"/>
  </r>
  <r>
    <s v="Davy Cox"/>
    <s v="EXP-10009899"/>
    <n v="102.48"/>
    <d v="2023-11-17T00:00:00"/>
    <x v="7"/>
    <s v="Parts"/>
    <s v="hydraulic hose and fittings"/>
    <m/>
    <m/>
    <m/>
    <m/>
    <m/>
    <m/>
    <m/>
    <m/>
    <m/>
    <m/>
    <m/>
    <m/>
    <m/>
    <m/>
    <m/>
    <m/>
    <m/>
    <m/>
    <m/>
    <m/>
    <m/>
    <d v="2023-12-28T00:00:00"/>
    <s v="SL4@tidalwaveautospa.com"/>
    <s v="Andrew Strevel"/>
    <x v="1"/>
    <x v="1"/>
  </r>
  <r>
    <s v="Davy Cox"/>
    <s v="EXP-10009899"/>
    <n v="141.08000000000001"/>
    <d v="2023-11-17T00:00:00"/>
    <x v="7"/>
    <s v="Wash Maintenance"/>
    <s v="hydraulic oil"/>
    <m/>
    <m/>
    <m/>
    <m/>
    <m/>
    <m/>
    <m/>
    <m/>
    <m/>
    <m/>
    <m/>
    <m/>
    <m/>
    <m/>
    <m/>
    <m/>
    <m/>
    <m/>
    <m/>
    <m/>
    <m/>
    <d v="2023-12-28T00:00:00"/>
    <s v="SL4@tidalwaveautospa.com"/>
    <s v="Andrew Strevel"/>
    <x v="1"/>
    <x v="1"/>
  </r>
  <r>
    <s v="Davy Cox"/>
    <s v="EXP-10009899"/>
    <n v="160.5"/>
    <d v="2023-11-18T00:00:00"/>
    <x v="7"/>
    <s v="Wash Maintenance"/>
    <s v="hydraulic oil"/>
    <m/>
    <m/>
    <m/>
    <m/>
    <m/>
    <m/>
    <m/>
    <m/>
    <m/>
    <m/>
    <m/>
    <m/>
    <m/>
    <m/>
    <m/>
    <m/>
    <m/>
    <m/>
    <m/>
    <m/>
    <m/>
    <d v="2023-12-28T00:00:00"/>
    <s v="SL4@tidalwaveautospa.com"/>
    <s v="Andrew Strevel"/>
    <x v="1"/>
    <x v="1"/>
  </r>
  <r>
    <s v="Davy Cox"/>
    <s v="EXP-10009899"/>
    <n v="203.96"/>
    <d v="2023-12-01T00:00:00"/>
    <x v="6"/>
    <s v="Dues &amp; Subscriptions"/>
    <s v="storage"/>
    <m/>
    <m/>
    <m/>
    <m/>
    <m/>
    <m/>
    <m/>
    <m/>
    <m/>
    <m/>
    <m/>
    <m/>
    <m/>
    <m/>
    <m/>
    <m/>
    <m/>
    <m/>
    <m/>
    <m/>
    <m/>
    <d v="2023-12-28T00:00:00"/>
    <s v="SL4@tidalwaveautospa.com"/>
    <s v="Andrew Strevel"/>
    <x v="1"/>
    <x v="1"/>
  </r>
  <r>
    <s v="Davy Cox"/>
    <s v="EXP-10009899"/>
    <n v="107"/>
    <d v="2023-12-04T00:00:00"/>
    <x v="1"/>
    <s v="Wash Maintenance"/>
    <s v="hydraulic oil"/>
    <m/>
    <m/>
    <m/>
    <m/>
    <m/>
    <m/>
    <m/>
    <m/>
    <m/>
    <m/>
    <m/>
    <m/>
    <m/>
    <m/>
    <m/>
    <m/>
    <m/>
    <m/>
    <m/>
    <m/>
    <m/>
    <d v="2023-12-28T00:00:00"/>
    <s v="SL4@tidalwaveautospa.com"/>
    <s v="Andrew Strevel"/>
    <x v="1"/>
    <x v="1"/>
  </r>
  <r>
    <s v="Davy Cox"/>
    <s v="EXP-10009899"/>
    <n v="188.11"/>
    <d v="2023-12-05T00:00:00"/>
    <x v="1"/>
    <s v="Wash Maintenance"/>
    <s v="hydraulic oil"/>
    <m/>
    <m/>
    <m/>
    <m/>
    <m/>
    <m/>
    <m/>
    <m/>
    <m/>
    <m/>
    <m/>
    <m/>
    <m/>
    <m/>
    <m/>
    <m/>
    <m/>
    <m/>
    <m/>
    <m/>
    <m/>
    <d v="2023-12-28T00:00:00"/>
    <s v="SL4@tidalwaveautospa.com"/>
    <s v="Andrew Strevel"/>
    <x v="1"/>
    <x v="1"/>
  </r>
  <r>
    <s v="Davy Cox"/>
    <s v="EXP-10009899"/>
    <n v="25.33"/>
    <d v="2023-12-06T00:00:00"/>
    <x v="23"/>
    <s v="Snacks"/>
    <s v="Water"/>
    <m/>
    <m/>
    <m/>
    <m/>
    <m/>
    <m/>
    <m/>
    <m/>
    <m/>
    <m/>
    <m/>
    <m/>
    <m/>
    <m/>
    <m/>
    <m/>
    <m/>
    <m/>
    <m/>
    <m/>
    <m/>
    <d v="2023-12-28T00:00:00"/>
    <s v="SL4@tidalwaveautospa.com"/>
    <s v="Andrew Strevel"/>
    <x v="1"/>
    <x v="1"/>
  </r>
  <r>
    <s v="Davy Cox"/>
    <s v="EXP-10009899"/>
    <n v="282.16000000000003"/>
    <d v="2023-12-08T00:00:00"/>
    <x v="7"/>
    <s v="Wash Maintenance"/>
    <s v="hydraulic oil"/>
    <m/>
    <m/>
    <m/>
    <m/>
    <m/>
    <m/>
    <m/>
    <m/>
    <m/>
    <m/>
    <m/>
    <m/>
    <m/>
    <m/>
    <m/>
    <m/>
    <m/>
    <m/>
    <m/>
    <m/>
    <m/>
    <d v="2023-12-28T00:00:00"/>
    <s v="SL4@tidalwaveautospa.com"/>
    <s v="Andrew Strevel"/>
    <x v="1"/>
    <x v="1"/>
  </r>
  <r>
    <s v="Davy Cox"/>
    <s v="EXP-10009899"/>
    <n v="290.68"/>
    <d v="2023-12-12T00:00:00"/>
    <x v="7"/>
    <s v="Wash Maintenance"/>
    <s v="hydraulic oil"/>
    <m/>
    <m/>
    <m/>
    <m/>
    <m/>
    <m/>
    <m/>
    <m/>
    <m/>
    <m/>
    <m/>
    <m/>
    <m/>
    <m/>
    <m/>
    <m/>
    <m/>
    <m/>
    <m/>
    <m/>
    <m/>
    <d v="2023-12-28T00:00:00"/>
    <s v="SL4@tidalwaveautospa.com"/>
    <s v="Andrew Strevel"/>
    <x v="1"/>
    <x v="1"/>
  </r>
  <r>
    <s v="Davy Cox"/>
    <s v="EXP-10009899"/>
    <n v="11.01"/>
    <d v="2023-12-14T00:00:00"/>
    <x v="23"/>
    <s v="Snacks"/>
    <s v="Water"/>
    <m/>
    <m/>
    <m/>
    <m/>
    <m/>
    <m/>
    <m/>
    <m/>
    <m/>
    <m/>
    <m/>
    <m/>
    <m/>
    <m/>
    <m/>
    <m/>
    <m/>
    <m/>
    <m/>
    <m/>
    <m/>
    <d v="2023-12-28T00:00:00"/>
    <s v="SL4@tidalwaveautospa.com"/>
    <s v="Andrew Strevel"/>
    <x v="1"/>
    <x v="1"/>
  </r>
  <r>
    <s v="Dennis Gallegos"/>
    <s v="EXP-10010268"/>
    <n v="23.98"/>
    <d v="2023-12-23T00:00:00"/>
    <x v="17"/>
    <s v="Miscellaneous Expense - Non-SL"/>
    <s v="Used wrong card.  Pls deduct from pay"/>
    <m/>
    <m/>
    <m/>
    <m/>
    <m/>
    <m/>
    <m/>
    <m/>
    <m/>
    <m/>
    <m/>
    <m/>
    <m/>
    <m/>
    <m/>
    <m/>
    <m/>
    <m/>
    <m/>
    <m/>
    <m/>
    <d v="2024-01-11T00:00:00"/>
    <s v="SL121@tidalwaveautospa.com"/>
    <s v="David Foster"/>
    <x v="0"/>
    <x v="0"/>
  </r>
  <r>
    <s v="Dennis Gallegos"/>
    <s v="EXP-10010268"/>
    <n v="14.42"/>
    <d v="2023-12-29T00:00:00"/>
    <x v="0"/>
    <s v="Parts"/>
    <s v="hose fitting"/>
    <m/>
    <m/>
    <m/>
    <m/>
    <m/>
    <m/>
    <m/>
    <m/>
    <m/>
    <m/>
    <m/>
    <m/>
    <m/>
    <m/>
    <m/>
    <m/>
    <m/>
    <m/>
    <m/>
    <m/>
    <m/>
    <d v="2024-01-11T00:00:00"/>
    <s v="SL121@tidalwaveautospa.com"/>
    <s v="David Foster"/>
    <x v="0"/>
    <x v="0"/>
  </r>
  <r>
    <s v="Dennis Gallegos"/>
    <s v="EXP-10010268"/>
    <n v="47.66"/>
    <d v="2023-12-29T00:00:00"/>
    <x v="0"/>
    <s v="Small Tools"/>
    <s v="s/s pipe cutter"/>
    <m/>
    <m/>
    <m/>
    <m/>
    <m/>
    <m/>
    <m/>
    <m/>
    <m/>
    <m/>
    <m/>
    <m/>
    <m/>
    <m/>
    <m/>
    <m/>
    <m/>
    <m/>
    <m/>
    <m/>
    <m/>
    <d v="2024-01-11T00:00:00"/>
    <s v="SL121@tidalwaveautospa.com"/>
    <s v="David Foster"/>
    <x v="0"/>
    <x v="0"/>
  </r>
  <r>
    <s v="Dennis Gallegos"/>
    <s v="EXP-10010268"/>
    <n v="157.44999999999999"/>
    <d v="2024-01-04T00:00:00"/>
    <x v="0"/>
    <s v="Wash Maintenance"/>
    <s v="hydraulic hoses"/>
    <m/>
    <m/>
    <m/>
    <m/>
    <m/>
    <m/>
    <m/>
    <m/>
    <m/>
    <m/>
    <m/>
    <m/>
    <m/>
    <m/>
    <m/>
    <m/>
    <m/>
    <m/>
    <m/>
    <m/>
    <m/>
    <d v="2024-01-11T00:00:00"/>
    <s v="SL121@tidalwaveautospa.com"/>
    <s v="David Foster"/>
    <x v="0"/>
    <x v="0"/>
  </r>
  <r>
    <s v="Dennis Gallegos"/>
    <s v="EXP-10010712"/>
    <n v="125.6"/>
    <d v="2024-01-09T00:00:00"/>
    <x v="0"/>
    <s v="Wash Maintenance"/>
    <s v="Vinegar"/>
    <m/>
    <m/>
    <m/>
    <m/>
    <m/>
    <m/>
    <m/>
    <m/>
    <m/>
    <m/>
    <m/>
    <m/>
    <m/>
    <m/>
    <m/>
    <m/>
    <m/>
    <m/>
    <m/>
    <m/>
    <m/>
    <d v="2024-01-26T00:00:00"/>
    <s v="SL121@tidalwaveautospa.com"/>
    <s v="David Foster"/>
    <x v="0"/>
    <x v="0"/>
  </r>
  <r>
    <s v="Dennis Gallegos"/>
    <s v="EXP-10010712"/>
    <n v="23.49"/>
    <d v="2024-01-14T00:00:00"/>
    <x v="0"/>
    <s v="Office Supplies"/>
    <s v="Tp/air freshener/water"/>
    <m/>
    <m/>
    <m/>
    <m/>
    <m/>
    <m/>
    <m/>
    <m/>
    <m/>
    <m/>
    <m/>
    <m/>
    <m/>
    <m/>
    <m/>
    <m/>
    <m/>
    <m/>
    <m/>
    <m/>
    <m/>
    <d v="2024-01-26T00:00:00"/>
    <s v="SL121@tidalwaveautospa.com"/>
    <s v="David Foster"/>
    <x v="0"/>
    <x v="0"/>
  </r>
  <r>
    <s v="Dennis Gallegos"/>
    <s v="EXP-10010712"/>
    <n v="214.85"/>
    <d v="2024-01-15T00:00:00"/>
    <x v="0"/>
    <s v="Wash Maintenance"/>
    <s v="space heater/tarp/pvc"/>
    <m/>
    <m/>
    <m/>
    <m/>
    <m/>
    <m/>
    <m/>
    <m/>
    <m/>
    <m/>
    <m/>
    <m/>
    <m/>
    <m/>
    <m/>
    <m/>
    <m/>
    <m/>
    <m/>
    <m/>
    <m/>
    <d v="2024-01-26T00:00:00"/>
    <s v="SL121@tidalwaveautospa.com"/>
    <s v="David Foster"/>
    <x v="0"/>
    <x v="0"/>
  </r>
  <r>
    <s v="Dennis Gallegos"/>
    <s v="EXP-10010712"/>
    <n v="19.920000000000002"/>
    <d v="2024-01-17T00:00:00"/>
    <x v="0"/>
    <s v="Office Supplies"/>
    <s v="kleenex/water"/>
    <m/>
    <m/>
    <m/>
    <m/>
    <m/>
    <m/>
    <m/>
    <m/>
    <m/>
    <m/>
    <m/>
    <m/>
    <m/>
    <m/>
    <m/>
    <m/>
    <m/>
    <m/>
    <m/>
    <m/>
    <m/>
    <d v="2024-01-26T00:00:00"/>
    <s v="SL121@tidalwaveautospa.com"/>
    <s v="David Foster"/>
    <x v="0"/>
    <x v="0"/>
  </r>
  <r>
    <s v="Dennis Thompson"/>
    <s v="EXP-10010254"/>
    <n v="3.97"/>
    <d v="2024-01-02T00:00:00"/>
    <x v="6"/>
    <s v="Parts"/>
    <s v="Pipe fitting"/>
    <m/>
    <m/>
    <m/>
    <m/>
    <m/>
    <m/>
    <m/>
    <m/>
    <m/>
    <m/>
    <m/>
    <m/>
    <m/>
    <m/>
    <m/>
    <m/>
    <m/>
    <m/>
    <m/>
    <m/>
    <m/>
    <d v="2024-01-12T00:00:00"/>
    <s v="SL197@tidalwaveautospa.com"/>
    <s v="Andrew Strevel"/>
    <x v="0"/>
    <x v="0"/>
  </r>
  <r>
    <s v="Dennis Thompson"/>
    <s v="EXP-10010869"/>
    <n v="155.04"/>
    <d v="2024-01-21T00:00:00"/>
    <x v="0"/>
    <s v="Wash Maintenance"/>
    <s v="gloves and magic erasers"/>
    <m/>
    <m/>
    <m/>
    <m/>
    <m/>
    <m/>
    <m/>
    <m/>
    <m/>
    <m/>
    <m/>
    <m/>
    <m/>
    <m/>
    <m/>
    <m/>
    <m/>
    <m/>
    <m/>
    <m/>
    <m/>
    <d v="2024-02-01T00:00:00"/>
    <s v="SL197@tidalwaveautospa.com"/>
    <s v="Andrew Strevel"/>
    <x v="2"/>
    <x v="0"/>
  </r>
  <r>
    <s v="Dennis Thompson"/>
    <s v="EXP-10010869"/>
    <n v="51.81"/>
    <d v="2024-01-17T00:00:00"/>
    <x v="0"/>
    <s v="Wash Maintenance"/>
    <s v="Vinegar and water"/>
    <m/>
    <m/>
    <m/>
    <m/>
    <m/>
    <m/>
    <m/>
    <m/>
    <m/>
    <m/>
    <m/>
    <m/>
    <m/>
    <m/>
    <m/>
    <m/>
    <m/>
    <m/>
    <m/>
    <m/>
    <m/>
    <d v="2024-02-01T00:00:00"/>
    <s v="SL197@tidalwaveautospa.com"/>
    <s v="Andrew Strevel"/>
    <x v="2"/>
    <x v="0"/>
  </r>
  <r>
    <s v="Dennis Thompson"/>
    <s v="EXP-10010869"/>
    <n v="10.68"/>
    <d v="2024-01-17T00:00:00"/>
    <x v="0"/>
    <s v="Wash Maintenance"/>
    <s v="Ice melt"/>
    <m/>
    <m/>
    <m/>
    <m/>
    <m/>
    <m/>
    <m/>
    <m/>
    <m/>
    <m/>
    <m/>
    <m/>
    <m/>
    <m/>
    <m/>
    <m/>
    <m/>
    <m/>
    <m/>
    <m/>
    <m/>
    <d v="2024-02-01T00:00:00"/>
    <s v="SL197@tidalwaveautospa.com"/>
    <s v="Andrew Strevel"/>
    <x v="2"/>
    <x v="0"/>
  </r>
  <r>
    <s v="Dennis Thompson"/>
    <s v="EXP-10010869"/>
    <n v="822.46"/>
    <d v="2024-01-19T00:00:00"/>
    <x v="16"/>
    <s v="Equipment"/>
    <s v="Mower edger weedeater"/>
    <m/>
    <m/>
    <m/>
    <m/>
    <m/>
    <m/>
    <m/>
    <m/>
    <m/>
    <m/>
    <m/>
    <m/>
    <m/>
    <m/>
    <m/>
    <m/>
    <m/>
    <m/>
    <m/>
    <m/>
    <m/>
    <d v="2024-02-01T00:00:00"/>
    <s v="SL197@tidalwaveautospa.com"/>
    <s v="Andrew Strevel"/>
    <x v="2"/>
    <x v="0"/>
  </r>
  <r>
    <s v="Dennis Thompson"/>
    <s v="EXP-10010869"/>
    <n v="32.380000000000003"/>
    <d v="2023-12-28T00:00:00"/>
    <x v="0"/>
    <s v="Wash Maintenance"/>
    <s v="soap"/>
    <m/>
    <m/>
    <m/>
    <m/>
    <m/>
    <m/>
    <m/>
    <m/>
    <m/>
    <m/>
    <m/>
    <m/>
    <m/>
    <m/>
    <m/>
    <m/>
    <m/>
    <m/>
    <m/>
    <m/>
    <m/>
    <d v="2024-02-01T00:00:00"/>
    <s v="SL197@tidalwaveautospa.com"/>
    <s v="Andrew Strevel"/>
    <x v="2"/>
    <x v="0"/>
  </r>
  <r>
    <s v="Dennis Thompson"/>
    <s v="EXP-10010869"/>
    <n v="42.72"/>
    <d v="2024-01-04T00:00:00"/>
    <x v="16"/>
    <s v="Parts"/>
    <s v="screws, hoses, pipes"/>
    <m/>
    <m/>
    <m/>
    <m/>
    <m/>
    <m/>
    <m/>
    <m/>
    <m/>
    <m/>
    <m/>
    <m/>
    <m/>
    <m/>
    <m/>
    <m/>
    <m/>
    <m/>
    <m/>
    <m/>
    <m/>
    <d v="2024-02-01T00:00:00"/>
    <s v="SL197@tidalwaveautospa.com"/>
    <s v="Andrew Strevel"/>
    <x v="2"/>
    <x v="0"/>
  </r>
  <r>
    <s v="Dennis Thompson"/>
    <s v="EXP-10010869"/>
    <n v="12.13"/>
    <d v="2024-01-05T00:00:00"/>
    <x v="16"/>
    <s v="Parts"/>
    <s v="self tapping screws"/>
    <m/>
    <m/>
    <m/>
    <m/>
    <m/>
    <m/>
    <m/>
    <m/>
    <m/>
    <m/>
    <m/>
    <m/>
    <m/>
    <m/>
    <m/>
    <m/>
    <m/>
    <m/>
    <m/>
    <m/>
    <m/>
    <d v="2024-02-01T00:00:00"/>
    <s v="SL197@tidalwaveautospa.com"/>
    <s v="Andrew Strevel"/>
    <x v="2"/>
    <x v="0"/>
  </r>
  <r>
    <s v="Dennis Thompson"/>
    <s v="EXP-10010869"/>
    <n v="75.58"/>
    <d v="2024-01-05T00:00:00"/>
    <x v="1"/>
    <s v="Parts"/>
    <s v="Ball valves"/>
    <m/>
    <m/>
    <m/>
    <m/>
    <m/>
    <m/>
    <m/>
    <m/>
    <m/>
    <m/>
    <m/>
    <m/>
    <m/>
    <m/>
    <m/>
    <m/>
    <m/>
    <m/>
    <m/>
    <m/>
    <m/>
    <d v="2024-02-01T00:00:00"/>
    <s v="SL197@tidalwaveautospa.com"/>
    <s v="Andrew Strevel"/>
    <x v="2"/>
    <x v="0"/>
  </r>
  <r>
    <s v="Dennis Thompson"/>
    <s v="EXP-10010869"/>
    <n v="211.98"/>
    <d v="2024-01-06T00:00:00"/>
    <x v="0"/>
    <s v="Wash Maintenance"/>
    <s v="service carts"/>
    <m/>
    <m/>
    <m/>
    <m/>
    <m/>
    <m/>
    <m/>
    <m/>
    <m/>
    <m/>
    <m/>
    <m/>
    <m/>
    <m/>
    <m/>
    <m/>
    <m/>
    <m/>
    <m/>
    <m/>
    <m/>
    <d v="2024-02-01T00:00:00"/>
    <s v="SL197@tidalwaveautospa.com"/>
    <s v="Andrew Strevel"/>
    <x v="2"/>
    <x v="0"/>
  </r>
  <r>
    <s v="Dennis Thompson"/>
    <s v="EXP-10010869"/>
    <n v="57.55"/>
    <d v="2024-01-08T00:00:00"/>
    <x v="0"/>
    <s v="Itemized"/>
    <s v="water,screws,tool pouch, hammer"/>
    <n v="16.14"/>
    <s v="Snacks"/>
    <s v="water"/>
    <n v="5.38"/>
    <s v="Parts"/>
    <s v="screws"/>
    <n v="36.029999999999994"/>
    <s v="Small Tools"/>
    <s v="tool pouch, hammer"/>
    <m/>
    <m/>
    <m/>
    <m/>
    <m/>
    <m/>
    <m/>
    <m/>
    <m/>
    <m/>
    <m/>
    <m/>
    <d v="2024-02-01T00:00:00"/>
    <s v="SL197@tidalwaveautospa.com"/>
    <s v="Andrew Strevel"/>
    <x v="2"/>
    <x v="0"/>
  </r>
  <r>
    <s v="Dennis Thompson"/>
    <s v="EXP-10010869"/>
    <n v="41.55"/>
    <d v="2024-01-09T00:00:00"/>
    <x v="19"/>
    <s v="Employee Incentive - Meals"/>
    <s v="donuts GO"/>
    <m/>
    <m/>
    <m/>
    <m/>
    <m/>
    <m/>
    <m/>
    <m/>
    <m/>
    <m/>
    <m/>
    <m/>
    <m/>
    <m/>
    <m/>
    <m/>
    <m/>
    <m/>
    <m/>
    <m/>
    <m/>
    <d v="2024-02-01T00:00:00"/>
    <s v="SL197@tidalwaveautospa.com"/>
    <s v="Andrew Strevel"/>
    <x v="2"/>
    <x v="0"/>
  </r>
  <r>
    <s v="Dennis Thompson"/>
    <s v="EXP-10010869"/>
    <n v="54.73"/>
    <d v="2024-01-11T00:00:00"/>
    <x v="0"/>
    <s v="Wash Maintenance"/>
    <s v="sand, clamps"/>
    <m/>
    <m/>
    <m/>
    <m/>
    <m/>
    <m/>
    <m/>
    <m/>
    <m/>
    <m/>
    <m/>
    <m/>
    <m/>
    <m/>
    <m/>
    <m/>
    <m/>
    <m/>
    <m/>
    <m/>
    <m/>
    <d v="2024-02-01T00:00:00"/>
    <s v="SL197@tidalwaveautospa.com"/>
    <s v="Andrew Strevel"/>
    <x v="2"/>
    <x v="0"/>
  </r>
  <r>
    <s v="Dennis Thompson"/>
    <s v="EXP-10010869"/>
    <n v="27.05"/>
    <d v="2024-01-12T00:00:00"/>
    <x v="0"/>
    <s v="Snacks"/>
    <s v="water"/>
    <m/>
    <m/>
    <m/>
    <m/>
    <m/>
    <m/>
    <m/>
    <m/>
    <m/>
    <m/>
    <m/>
    <m/>
    <m/>
    <m/>
    <m/>
    <m/>
    <m/>
    <m/>
    <m/>
    <m/>
    <m/>
    <d v="2024-02-01T00:00:00"/>
    <s v="SL197@tidalwaveautospa.com"/>
    <s v="Andrew Strevel"/>
    <x v="2"/>
    <x v="0"/>
  </r>
  <r>
    <s v="Derek Schillinger"/>
    <s v="EXP-10009926"/>
    <n v="24"/>
    <d v="2023-12-14T00:00:00"/>
    <x v="20"/>
    <s v="Car Wash"/>
    <s v="test wash"/>
    <m/>
    <m/>
    <m/>
    <m/>
    <m/>
    <m/>
    <m/>
    <m/>
    <m/>
    <m/>
    <m/>
    <m/>
    <m/>
    <m/>
    <m/>
    <m/>
    <m/>
    <m/>
    <m/>
    <m/>
    <m/>
    <d v="2024-01-26T00:00:00"/>
    <s v="derek.schillinger@tidalwaveautospa.com"/>
    <s v="Bruce Maxwell"/>
    <x v="0"/>
    <x v="0"/>
  </r>
  <r>
    <s v="Derek Schillinger"/>
    <s v="EXP-10009926"/>
    <n v="51.58"/>
    <d v="2023-12-16T00:00:00"/>
    <x v="17"/>
    <s v="Miscellaneous Expense - Non-SL"/>
    <s v="Personal Expense"/>
    <m/>
    <m/>
    <m/>
    <m/>
    <m/>
    <m/>
    <m/>
    <m/>
    <m/>
    <m/>
    <m/>
    <m/>
    <m/>
    <m/>
    <m/>
    <m/>
    <m/>
    <m/>
    <m/>
    <m/>
    <m/>
    <d v="2024-01-26T00:00:00"/>
    <s v="derek.schillinger@tidalwaveautospa.com"/>
    <s v="Bruce Maxwell"/>
    <x v="0"/>
    <x v="0"/>
  </r>
  <r>
    <s v="Derek Schillinger"/>
    <s v="EXP-10009926"/>
    <n v="49.11"/>
    <d v="2023-12-16T00:00:00"/>
    <x v="17"/>
    <s v="Miscellaneous Expense - Non-SL"/>
    <s v="Personal Expense"/>
    <m/>
    <m/>
    <m/>
    <m/>
    <m/>
    <m/>
    <m/>
    <m/>
    <m/>
    <m/>
    <m/>
    <m/>
    <m/>
    <m/>
    <m/>
    <m/>
    <m/>
    <m/>
    <m/>
    <m/>
    <m/>
    <d v="2024-01-26T00:00:00"/>
    <s v="derek.schillinger@tidalwaveautospa.com"/>
    <s v="Bruce Maxwell"/>
    <x v="0"/>
    <x v="0"/>
  </r>
  <r>
    <s v="Derek Schillinger"/>
    <s v="EXP-10009926"/>
    <n v="72.08"/>
    <d v="2023-12-21T00:00:00"/>
    <x v="17"/>
    <s v="Miscellaneous Expense - Non-SL"/>
    <s v="Personal Expense"/>
    <m/>
    <m/>
    <m/>
    <m/>
    <m/>
    <m/>
    <m/>
    <m/>
    <m/>
    <m/>
    <m/>
    <m/>
    <m/>
    <m/>
    <m/>
    <m/>
    <m/>
    <m/>
    <m/>
    <m/>
    <m/>
    <d v="2024-01-26T00:00:00"/>
    <s v="derek.schillinger@tidalwaveautospa.com"/>
    <s v="Bruce Maxwell"/>
    <x v="0"/>
    <x v="0"/>
  </r>
  <r>
    <s v="Derek Schillinger"/>
    <s v="EXP-10009926"/>
    <n v="25"/>
    <d v="2023-12-22T00:00:00"/>
    <x v="20"/>
    <s v="Car Wash"/>
    <s v="Competitior wash"/>
    <m/>
    <m/>
    <m/>
    <m/>
    <m/>
    <m/>
    <m/>
    <m/>
    <m/>
    <m/>
    <m/>
    <m/>
    <m/>
    <m/>
    <m/>
    <m/>
    <m/>
    <m/>
    <m/>
    <m/>
    <m/>
    <d v="2024-01-26T00:00:00"/>
    <s v="derek.schillinger@tidalwaveautospa.com"/>
    <s v="Bruce Maxwell"/>
    <x v="0"/>
    <x v="0"/>
  </r>
  <r>
    <s v="Derek Schillinger"/>
    <s v="EXP-10009926"/>
    <n v="133.63"/>
    <d v="2023-12-27T00:00:00"/>
    <x v="20"/>
    <s v="Employee Incentive - Meals"/>
    <s v="7 SL lunch for training"/>
    <m/>
    <m/>
    <m/>
    <m/>
    <m/>
    <m/>
    <m/>
    <m/>
    <m/>
    <m/>
    <m/>
    <m/>
    <m/>
    <m/>
    <m/>
    <m/>
    <m/>
    <m/>
    <m/>
    <m/>
    <m/>
    <d v="2024-01-26T00:00:00"/>
    <s v="derek.schillinger@tidalwaveautospa.com"/>
    <s v="Bruce Maxwell"/>
    <x v="0"/>
    <x v="0"/>
  </r>
  <r>
    <s v="Derek Schillinger"/>
    <s v="EXP-10009926"/>
    <n v="68.72"/>
    <d v="2023-12-27T00:00:00"/>
    <x v="20"/>
    <s v="Employee Incentive - Meals"/>
    <s v="Training Meals"/>
    <m/>
    <m/>
    <m/>
    <m/>
    <m/>
    <m/>
    <m/>
    <m/>
    <m/>
    <m/>
    <m/>
    <m/>
    <m/>
    <m/>
    <m/>
    <m/>
    <m/>
    <m/>
    <m/>
    <m/>
    <m/>
    <d v="2024-01-26T00:00:00"/>
    <s v="derek.schillinger@tidalwaveautospa.com"/>
    <s v="Bruce Maxwell"/>
    <x v="0"/>
    <x v="0"/>
  </r>
  <r>
    <s v="Derek Schillinger"/>
    <s v="EXP-10009926"/>
    <n v="604.52"/>
    <d v="2023-12-28T00:00:00"/>
    <x v="33"/>
    <s v="Itemized"/>
    <s v="rotary hammer, PVC cutter, hex set, cutoff disc, wedge,nuts &amp; lock washers, rebar, bolts,"/>
    <n v="464.36"/>
    <s v="Small Tools"/>
    <s v="rotary hammer, PVC cutter, hex set, cutoff disc, wedge"/>
    <n v="140.16"/>
    <s v="Parts"/>
    <s v="nuts &amp; lock washers, rebar, bolts"/>
    <m/>
    <m/>
    <m/>
    <m/>
    <m/>
    <m/>
    <m/>
    <m/>
    <m/>
    <m/>
    <m/>
    <m/>
    <m/>
    <m/>
    <m/>
    <d v="2024-01-26T00:00:00"/>
    <s v="derek.schillinger@tidalwaveautospa.com"/>
    <s v="Bruce Maxwell"/>
    <x v="0"/>
    <x v="0"/>
  </r>
  <r>
    <s v="Derek Schillinger"/>
    <s v="EXP-10009926"/>
    <n v="98.53"/>
    <d v="2023-12-28T00:00:00"/>
    <x v="20"/>
    <s v="Employee Incentive - Meals"/>
    <s v="Training Meals"/>
    <m/>
    <m/>
    <m/>
    <m/>
    <m/>
    <m/>
    <m/>
    <m/>
    <m/>
    <m/>
    <m/>
    <m/>
    <m/>
    <m/>
    <m/>
    <m/>
    <m/>
    <m/>
    <m/>
    <m/>
    <m/>
    <d v="2024-01-26T00:00:00"/>
    <s v="derek.schillinger@tidalwaveautospa.com"/>
    <s v="Bruce Maxwell"/>
    <x v="0"/>
    <x v="0"/>
  </r>
  <r>
    <s v="Derek Schillinger"/>
    <s v="EXP-10009926"/>
    <n v="171.68"/>
    <d v="2023-12-29T00:00:00"/>
    <x v="20"/>
    <s v="Employee Incentive - Meals"/>
    <s v="6 SL regional meeting"/>
    <m/>
    <m/>
    <m/>
    <m/>
    <m/>
    <m/>
    <m/>
    <m/>
    <m/>
    <m/>
    <m/>
    <m/>
    <m/>
    <m/>
    <m/>
    <m/>
    <m/>
    <m/>
    <m/>
    <m/>
    <m/>
    <d v="2024-01-26T00:00:00"/>
    <s v="derek.schillinger@tidalwaveautospa.com"/>
    <s v="Bruce Maxwell"/>
    <x v="0"/>
    <x v="0"/>
  </r>
  <r>
    <s v="Derek Schillinger"/>
    <s v="EXP-10009926"/>
    <n v="49.11"/>
    <d v="2023-12-31T00:00:00"/>
    <x v="17"/>
    <s v="Miscellaneous Expense - Non-SL"/>
    <s v="Personal Expense"/>
    <m/>
    <m/>
    <m/>
    <m/>
    <m/>
    <m/>
    <m/>
    <m/>
    <m/>
    <m/>
    <m/>
    <m/>
    <m/>
    <m/>
    <m/>
    <m/>
    <m/>
    <m/>
    <m/>
    <m/>
    <m/>
    <d v="2024-01-26T00:00:00"/>
    <s v="derek.schillinger@tidalwaveautospa.com"/>
    <s v="Bruce Maxwell"/>
    <x v="0"/>
    <x v="0"/>
  </r>
  <r>
    <s v="Derek Schillinger"/>
    <s v="EXP-10009926"/>
    <n v="51.58"/>
    <d v="2023-12-31T00:00:00"/>
    <x v="17"/>
    <s v="Miscellaneous Expense - Non-SL"/>
    <s v="Personal Expense"/>
    <m/>
    <m/>
    <m/>
    <m/>
    <m/>
    <m/>
    <m/>
    <m/>
    <m/>
    <m/>
    <m/>
    <m/>
    <m/>
    <m/>
    <m/>
    <m/>
    <m/>
    <m/>
    <m/>
    <m/>
    <m/>
    <d v="2024-01-26T00:00:00"/>
    <s v="derek.schillinger@tidalwaveautospa.com"/>
    <s v="Bruce Maxwell"/>
    <x v="0"/>
    <x v="0"/>
  </r>
  <r>
    <s v="Derek Schillinger"/>
    <s v="EXP-10009926"/>
    <n v="144.33000000000001"/>
    <d v="2024-01-02T00:00:00"/>
    <x v="0"/>
    <s v="Parts"/>
    <s v="Parts to keep in car for the washes"/>
    <m/>
    <m/>
    <m/>
    <m/>
    <m/>
    <m/>
    <m/>
    <m/>
    <m/>
    <m/>
    <m/>
    <m/>
    <m/>
    <m/>
    <m/>
    <m/>
    <m/>
    <m/>
    <m/>
    <m/>
    <m/>
    <d v="2024-01-26T00:00:00"/>
    <s v="derek.schillinger@tidalwaveautospa.com"/>
    <s v="Bruce Maxwell"/>
    <x v="0"/>
    <x v="0"/>
  </r>
  <r>
    <s v="Derek Schillinger"/>
    <s v="EXP-10009926"/>
    <n v="13.43"/>
    <d v="2024-01-03T00:00:00"/>
    <x v="11"/>
    <s v="Parts"/>
    <s v="Parts for the wash to keep in the car"/>
    <m/>
    <m/>
    <m/>
    <m/>
    <m/>
    <m/>
    <m/>
    <m/>
    <m/>
    <m/>
    <m/>
    <m/>
    <m/>
    <m/>
    <m/>
    <m/>
    <m/>
    <m/>
    <m/>
    <m/>
    <m/>
    <d v="2024-01-26T00:00:00"/>
    <s v="derek.schillinger@tidalwaveautospa.com"/>
    <s v="Bruce Maxwell"/>
    <x v="0"/>
    <x v="0"/>
  </r>
  <r>
    <s v="Derek Schillinger"/>
    <s v="EXP-10009926"/>
    <n v="40.43"/>
    <d v="2024-01-03T00:00:00"/>
    <x v="0"/>
    <s v="Parts"/>
    <s v="bolts, threadlock"/>
    <m/>
    <m/>
    <m/>
    <m/>
    <m/>
    <m/>
    <m/>
    <m/>
    <m/>
    <m/>
    <m/>
    <m/>
    <m/>
    <m/>
    <m/>
    <m/>
    <m/>
    <m/>
    <m/>
    <m/>
    <m/>
    <d v="2024-01-26T00:00:00"/>
    <s v="derek.schillinger@tidalwaveautospa.com"/>
    <s v="Bruce Maxwell"/>
    <x v="0"/>
    <x v="0"/>
  </r>
  <r>
    <s v="Derek Schillinger"/>
    <s v="EXP-10009926"/>
    <n v="457.91"/>
    <d v="2024-01-03T00:00:00"/>
    <x v="10"/>
    <s v="Parts"/>
    <s v="Poly tubing"/>
    <m/>
    <m/>
    <m/>
    <m/>
    <m/>
    <m/>
    <m/>
    <m/>
    <m/>
    <m/>
    <m/>
    <m/>
    <m/>
    <m/>
    <m/>
    <m/>
    <m/>
    <m/>
    <m/>
    <m/>
    <m/>
    <d v="2024-01-26T00:00:00"/>
    <s v="derek.schillinger@tidalwaveautospa.com"/>
    <s v="Bruce Maxwell"/>
    <x v="0"/>
    <x v="0"/>
  </r>
  <r>
    <s v="Derek Schillinger"/>
    <s v="EXP-10009926"/>
    <n v="60.56"/>
    <d v="2024-01-10T00:00:00"/>
    <x v="0"/>
    <s v="Parts"/>
    <s v="Parts for my car for the sites"/>
    <m/>
    <m/>
    <m/>
    <m/>
    <m/>
    <m/>
    <m/>
    <m/>
    <m/>
    <m/>
    <m/>
    <m/>
    <m/>
    <m/>
    <m/>
    <m/>
    <m/>
    <m/>
    <m/>
    <m/>
    <m/>
    <d v="2024-01-26T00:00:00"/>
    <s v="derek.schillinger@tidalwaveautospa.com"/>
    <s v="Bruce Maxwell"/>
    <x v="0"/>
    <x v="0"/>
  </r>
  <r>
    <s v="Domenic Casciola"/>
    <s v="EXP-10010052"/>
    <n v="8.49"/>
    <d v="2023-11-30T00:00:00"/>
    <x v="1"/>
    <s v="Parts"/>
    <s v="hydraulic hose fitting"/>
    <m/>
    <m/>
    <m/>
    <m/>
    <m/>
    <m/>
    <m/>
    <m/>
    <m/>
    <m/>
    <m/>
    <m/>
    <m/>
    <m/>
    <m/>
    <m/>
    <m/>
    <m/>
    <m/>
    <m/>
    <m/>
    <d v="2023-12-29T00:00:00"/>
    <s v="SL69@tidalwaveautospa.com"/>
    <s v="Patrick Rollins"/>
    <x v="1"/>
    <x v="1"/>
  </r>
  <r>
    <s v="Domenic Casciola"/>
    <s v="EXP-10010052"/>
    <n v="57.38"/>
    <d v="2023-12-02T00:00:00"/>
    <x v="2"/>
    <s v="Parts"/>
    <s v="hydraulic hose/adapters"/>
    <m/>
    <m/>
    <m/>
    <m/>
    <m/>
    <m/>
    <m/>
    <m/>
    <m/>
    <m/>
    <m/>
    <m/>
    <m/>
    <m/>
    <m/>
    <m/>
    <m/>
    <m/>
    <m/>
    <m/>
    <m/>
    <d v="2023-12-29T00:00:00"/>
    <s v="SL69@tidalwaveautospa.com"/>
    <s v="Patrick Rollins"/>
    <x v="1"/>
    <x v="1"/>
  </r>
  <r>
    <s v="Domenic Casciola"/>
    <s v="EXP-10010052"/>
    <n v="10.61"/>
    <d v="2023-12-03T00:00:00"/>
    <x v="7"/>
    <s v="Parts"/>
    <s v="electrical wiring caps"/>
    <m/>
    <m/>
    <m/>
    <m/>
    <m/>
    <m/>
    <m/>
    <m/>
    <m/>
    <m/>
    <m/>
    <m/>
    <m/>
    <m/>
    <m/>
    <m/>
    <m/>
    <m/>
    <m/>
    <m/>
    <m/>
    <d v="2023-12-29T00:00:00"/>
    <s v="SL69@tidalwaveautospa.com"/>
    <s v="Patrick Rollins"/>
    <x v="1"/>
    <x v="1"/>
  </r>
  <r>
    <s v="Domenic Casciola"/>
    <s v="EXP-10010344"/>
    <n v="1101.68"/>
    <d v="2023-12-27T00:00:00"/>
    <x v="2"/>
    <s v="Parts"/>
    <s v="faulty Buff and shine VPD replacement"/>
    <m/>
    <m/>
    <m/>
    <m/>
    <m/>
    <m/>
    <m/>
    <m/>
    <m/>
    <m/>
    <m/>
    <m/>
    <m/>
    <m/>
    <m/>
    <m/>
    <m/>
    <m/>
    <m/>
    <m/>
    <m/>
    <d v="2024-01-10T00:00:00"/>
    <s v="SL69@tidalwaveautospa.com"/>
    <s v="Patrick Rollins"/>
    <x v="0"/>
    <x v="0"/>
  </r>
  <r>
    <s v="Domenic Casciola"/>
    <s v="EXP-10010344"/>
    <n v="2.0099999999999998"/>
    <d v="2023-12-27T00:00:00"/>
    <x v="34"/>
    <s v="Parts"/>
    <s v="electric cap screws"/>
    <m/>
    <m/>
    <m/>
    <m/>
    <m/>
    <m/>
    <m/>
    <m/>
    <m/>
    <m/>
    <m/>
    <m/>
    <m/>
    <m/>
    <m/>
    <m/>
    <m/>
    <m/>
    <m/>
    <m/>
    <m/>
    <d v="2024-01-10T00:00:00"/>
    <s v="SL69@tidalwaveautospa.com"/>
    <s v="Patrick Rollins"/>
    <x v="0"/>
    <x v="0"/>
  </r>
  <r>
    <s v="Domenic Casciola"/>
    <s v="EXP-10010344"/>
    <n v="11.65"/>
    <d v="2023-12-30T00:00:00"/>
    <x v="2"/>
    <s v="Parts"/>
    <s v="Hydraulic hose adapter"/>
    <m/>
    <m/>
    <m/>
    <m/>
    <m/>
    <m/>
    <m/>
    <m/>
    <m/>
    <m/>
    <m/>
    <m/>
    <m/>
    <m/>
    <m/>
    <m/>
    <m/>
    <m/>
    <m/>
    <m/>
    <m/>
    <d v="2024-01-10T00:00:00"/>
    <s v="SL69@tidalwaveautospa.com"/>
    <s v="Patrick Rollins"/>
    <x v="0"/>
    <x v="0"/>
  </r>
  <r>
    <s v="Domenic Casciola"/>
    <s v="EXP-10010344"/>
    <n v="239.05"/>
    <d v="2024-01-05T00:00:00"/>
    <x v="2"/>
    <s v="Parts"/>
    <s v="Mac valve/power cord relay buff n shine"/>
    <m/>
    <m/>
    <m/>
    <m/>
    <m/>
    <m/>
    <m/>
    <m/>
    <m/>
    <m/>
    <m/>
    <m/>
    <m/>
    <m/>
    <m/>
    <m/>
    <m/>
    <m/>
    <m/>
    <m/>
    <m/>
    <d v="2024-01-10T00:00:00"/>
    <s v="SL69@tidalwaveautospa.com"/>
    <s v="Patrick Rollins"/>
    <x v="0"/>
    <x v="0"/>
  </r>
  <r>
    <s v="Domenic Casciola"/>
    <s v="EXP-10010344"/>
    <n v="18.43"/>
    <d v="2024-01-05T00:00:00"/>
    <x v="2"/>
    <s v="Parts"/>
    <s v="Hydraulic hose fitting"/>
    <m/>
    <m/>
    <m/>
    <m/>
    <m/>
    <m/>
    <m/>
    <m/>
    <m/>
    <m/>
    <m/>
    <m/>
    <m/>
    <m/>
    <m/>
    <m/>
    <m/>
    <m/>
    <m/>
    <m/>
    <m/>
    <d v="2024-01-10T00:00:00"/>
    <s v="SL69@tidalwaveautospa.com"/>
    <s v="Patrick Rollins"/>
    <x v="0"/>
    <x v="0"/>
  </r>
  <r>
    <s v="Domenic Casciola"/>
    <s v="EXP-10010344"/>
    <n v="33.99"/>
    <d v="2024-01-05T00:00:00"/>
    <x v="1"/>
    <s v="Parts"/>
    <s v="Hydraulic hose and adapter"/>
    <m/>
    <m/>
    <m/>
    <m/>
    <m/>
    <m/>
    <m/>
    <m/>
    <m/>
    <m/>
    <m/>
    <m/>
    <m/>
    <m/>
    <m/>
    <m/>
    <m/>
    <m/>
    <m/>
    <m/>
    <m/>
    <d v="2024-01-10T00:00:00"/>
    <s v="SL69@tidalwaveautospa.com"/>
    <s v="Patrick Rollins"/>
    <x v="0"/>
    <x v="0"/>
  </r>
  <r>
    <s v="Don Lettieri"/>
    <s v="EXP-10009833"/>
    <n v="80.989999999999995"/>
    <d v="2023-11-16T00:00:00"/>
    <x v="0"/>
    <s v="Wash Maintenance"/>
    <s v="Hydraulic oil"/>
    <m/>
    <m/>
    <m/>
    <m/>
    <m/>
    <m/>
    <m/>
    <m/>
    <m/>
    <m/>
    <m/>
    <m/>
    <m/>
    <m/>
    <m/>
    <m/>
    <m/>
    <m/>
    <m/>
    <m/>
    <m/>
    <e v="#REF!"/>
    <s v="SL25@tidalwaveautospa.com"/>
    <s v="David Foster"/>
    <x v="3"/>
    <x v="2"/>
  </r>
  <r>
    <s v="Don Lettieri"/>
    <s v="EXP-10009833"/>
    <n v="116.5"/>
    <d v="2023-11-16T00:00:00"/>
    <x v="0"/>
    <s v="Wash Maintenance"/>
    <s v="Property maintenance"/>
    <m/>
    <m/>
    <m/>
    <m/>
    <m/>
    <m/>
    <m/>
    <m/>
    <m/>
    <m/>
    <m/>
    <m/>
    <m/>
    <m/>
    <m/>
    <m/>
    <m/>
    <m/>
    <m/>
    <m/>
    <m/>
    <e v="#REF!"/>
    <s v="SL25@tidalwaveautospa.com"/>
    <s v="David Foster"/>
    <x v="3"/>
    <x v="2"/>
  </r>
  <r>
    <s v="Don Lettieri"/>
    <s v="EXP-10009833"/>
    <n v="183.59"/>
    <d v="2023-11-17T00:00:00"/>
    <x v="11"/>
    <s v="Office Furniture"/>
    <s v="Site refrigeration"/>
    <m/>
    <m/>
    <m/>
    <m/>
    <m/>
    <m/>
    <m/>
    <m/>
    <m/>
    <m/>
    <m/>
    <m/>
    <m/>
    <m/>
    <m/>
    <m/>
    <m/>
    <m/>
    <m/>
    <m/>
    <m/>
    <e v="#REF!"/>
    <s v="SL25@tidalwaveautospa.com"/>
    <s v="David Foster"/>
    <x v="3"/>
    <x v="2"/>
  </r>
  <r>
    <s v="Don Lettieri"/>
    <s v="EXP-10009833"/>
    <n v="161.99"/>
    <d v="2023-11-17T00:00:00"/>
    <x v="11"/>
    <s v="Office Furniture"/>
    <s v="Site drinking water filter system"/>
    <m/>
    <m/>
    <m/>
    <m/>
    <m/>
    <m/>
    <m/>
    <m/>
    <m/>
    <m/>
    <m/>
    <m/>
    <m/>
    <m/>
    <m/>
    <m/>
    <m/>
    <m/>
    <m/>
    <m/>
    <m/>
    <e v="#REF!"/>
    <s v="SL25@tidalwaveautospa.com"/>
    <s v="David Foster"/>
    <x v="3"/>
    <x v="2"/>
  </r>
  <r>
    <s v="Don Lettieri"/>
    <s v="EXP-10009833"/>
    <n v="29.8"/>
    <d v="2023-11-18T00:00:00"/>
    <x v="0"/>
    <s v="Office Supplies"/>
    <s v="Toilet paper"/>
    <m/>
    <m/>
    <m/>
    <m/>
    <m/>
    <m/>
    <m/>
    <m/>
    <m/>
    <m/>
    <m/>
    <m/>
    <m/>
    <m/>
    <m/>
    <m/>
    <m/>
    <m/>
    <m/>
    <m/>
    <m/>
    <e v="#REF!"/>
    <s v="SL25@tidalwaveautospa.com"/>
    <s v="David Foster"/>
    <x v="3"/>
    <x v="2"/>
  </r>
  <r>
    <s v="Don Lettieri"/>
    <s v="EXP-10009833"/>
    <n v="107.99"/>
    <d v="2023-11-21T00:00:00"/>
    <x v="0"/>
    <s v="Office Supplies"/>
    <s v="Receipt paper"/>
    <m/>
    <m/>
    <m/>
    <m/>
    <m/>
    <m/>
    <m/>
    <m/>
    <m/>
    <m/>
    <m/>
    <m/>
    <m/>
    <m/>
    <m/>
    <m/>
    <m/>
    <m/>
    <m/>
    <m/>
    <m/>
    <e v="#REF!"/>
    <s v="SL25@tidalwaveautospa.com"/>
    <s v="David Foster"/>
    <x v="3"/>
    <x v="2"/>
  </r>
  <r>
    <s v="Don Lettieri"/>
    <s v="EXP-10009833"/>
    <n v="161.96"/>
    <d v="2023-11-21T00:00:00"/>
    <x v="0"/>
    <s v="Office Supplies"/>
    <s v="New Christmas Decor"/>
    <m/>
    <m/>
    <m/>
    <m/>
    <m/>
    <m/>
    <m/>
    <m/>
    <m/>
    <m/>
    <m/>
    <m/>
    <m/>
    <m/>
    <m/>
    <m/>
    <m/>
    <m/>
    <m/>
    <m/>
    <m/>
    <e v="#REF!"/>
    <s v="SL25@tidalwaveautospa.com"/>
    <s v="David Foster"/>
    <x v="3"/>
    <x v="2"/>
  </r>
  <r>
    <s v="Don Lettieri"/>
    <s v="EXP-10009833"/>
    <n v="345.6"/>
    <d v="2023-11-21T00:00:00"/>
    <x v="0"/>
    <s v="Wash Maintenance"/>
    <s v="Cleaning supplies"/>
    <m/>
    <m/>
    <m/>
    <m/>
    <m/>
    <m/>
    <m/>
    <m/>
    <m/>
    <m/>
    <m/>
    <m/>
    <m/>
    <m/>
    <m/>
    <m/>
    <m/>
    <m/>
    <m/>
    <m/>
    <m/>
    <e v="#REF!"/>
    <s v="SL25@tidalwaveautospa.com"/>
    <s v="David Foster"/>
    <x v="3"/>
    <x v="2"/>
  </r>
  <r>
    <s v="Don Lettieri"/>
    <s v="EXP-10009833"/>
    <n v="75.59"/>
    <d v="2023-11-23T00:00:00"/>
    <x v="7"/>
    <s v="Parts"/>
    <s v="New wheels for pressure washer"/>
    <m/>
    <m/>
    <m/>
    <m/>
    <m/>
    <m/>
    <m/>
    <m/>
    <m/>
    <m/>
    <m/>
    <m/>
    <m/>
    <m/>
    <m/>
    <m/>
    <m/>
    <m/>
    <m/>
    <m/>
    <m/>
    <e v="#REF!"/>
    <s v="SL25@tidalwaveautospa.com"/>
    <s v="David Foster"/>
    <x v="3"/>
    <x v="2"/>
  </r>
  <r>
    <s v="Don Lettieri"/>
    <s v="EXP-10009833"/>
    <n v="12.94"/>
    <d v="2023-11-24T00:00:00"/>
    <x v="0"/>
    <s v="Wash Maintenance"/>
    <s v="Polly hose"/>
    <m/>
    <m/>
    <m/>
    <m/>
    <m/>
    <m/>
    <m/>
    <m/>
    <m/>
    <m/>
    <m/>
    <m/>
    <m/>
    <m/>
    <m/>
    <m/>
    <m/>
    <m/>
    <m/>
    <m/>
    <m/>
    <e v="#REF!"/>
    <s v="SL25@tidalwaveautospa.com"/>
    <s v="David Foster"/>
    <x v="3"/>
    <x v="2"/>
  </r>
  <r>
    <s v="Don Lettieri"/>
    <s v="EXP-10009833"/>
    <n v="62.63"/>
    <d v="2023-11-28T00:00:00"/>
    <x v="0"/>
    <s v="Office Supplies"/>
    <s v="Ear warmers"/>
    <m/>
    <m/>
    <m/>
    <m/>
    <m/>
    <m/>
    <m/>
    <m/>
    <m/>
    <m/>
    <m/>
    <m/>
    <m/>
    <m/>
    <m/>
    <m/>
    <m/>
    <m/>
    <m/>
    <m/>
    <m/>
    <e v="#REF!"/>
    <s v="SL25@tidalwaveautospa.com"/>
    <s v="David Foster"/>
    <x v="3"/>
    <x v="2"/>
  </r>
  <r>
    <s v="Don Lettieri"/>
    <s v="EXP-10009833"/>
    <n v="161.99"/>
    <d v="2023-11-30T00:00:00"/>
    <x v="0"/>
    <s v="Wash Maintenance"/>
    <s v="Tarp"/>
    <m/>
    <m/>
    <m/>
    <m/>
    <m/>
    <m/>
    <m/>
    <m/>
    <m/>
    <m/>
    <m/>
    <m/>
    <m/>
    <m/>
    <m/>
    <m/>
    <m/>
    <m/>
    <m/>
    <m/>
    <m/>
    <e v="#REF!"/>
    <s v="SL25@tidalwaveautospa.com"/>
    <s v="David Foster"/>
    <x v="3"/>
    <x v="2"/>
  </r>
  <r>
    <s v="Don Lettieri"/>
    <s v="EXP-10009833"/>
    <n v="80"/>
    <d v="2023-12-01T00:00:00"/>
    <x v="4"/>
    <s v="Recruitment"/>
    <s v="Indeed"/>
    <m/>
    <m/>
    <m/>
    <m/>
    <m/>
    <m/>
    <m/>
    <m/>
    <m/>
    <m/>
    <m/>
    <m/>
    <m/>
    <m/>
    <m/>
    <m/>
    <m/>
    <m/>
    <m/>
    <m/>
    <m/>
    <e v="#REF!"/>
    <s v="SL25@tidalwaveautospa.com"/>
    <s v="David Foster"/>
    <x v="3"/>
    <x v="2"/>
  </r>
  <r>
    <s v="Don Lettieri"/>
    <s v="EXP-10009833"/>
    <n v="70.19"/>
    <d v="2023-12-02T00:00:00"/>
    <x v="11"/>
    <s v="Small Tools"/>
    <s v="Power tool batteries"/>
    <m/>
    <m/>
    <m/>
    <m/>
    <m/>
    <m/>
    <m/>
    <m/>
    <m/>
    <m/>
    <m/>
    <m/>
    <m/>
    <m/>
    <m/>
    <m/>
    <m/>
    <m/>
    <m/>
    <m/>
    <m/>
    <e v="#REF!"/>
    <s v="SL25@tidalwaveautospa.com"/>
    <s v="David Foster"/>
    <x v="3"/>
    <x v="2"/>
  </r>
  <r>
    <s v="Don Lettieri"/>
    <s v="EXP-10009833"/>
    <n v="58.26"/>
    <d v="2023-12-03T00:00:00"/>
    <x v="0"/>
    <s v="Safety Supplies"/>
    <s v="Gloves"/>
    <m/>
    <m/>
    <m/>
    <m/>
    <m/>
    <m/>
    <m/>
    <m/>
    <m/>
    <m/>
    <m/>
    <m/>
    <m/>
    <m/>
    <m/>
    <m/>
    <m/>
    <m/>
    <m/>
    <m/>
    <m/>
    <e v="#REF!"/>
    <s v="SL25@tidalwaveautospa.com"/>
    <s v="David Foster"/>
    <x v="3"/>
    <x v="2"/>
  </r>
  <r>
    <s v="Don Lettieri"/>
    <s v="EXP-10009833"/>
    <n v="18.350000000000001"/>
    <d v="2023-12-05T00:00:00"/>
    <x v="0"/>
    <s v="Wash Maintenance"/>
    <s v="Cleaner"/>
    <m/>
    <m/>
    <m/>
    <m/>
    <m/>
    <m/>
    <m/>
    <m/>
    <m/>
    <m/>
    <m/>
    <m/>
    <m/>
    <m/>
    <m/>
    <m/>
    <m/>
    <m/>
    <m/>
    <m/>
    <m/>
    <e v="#REF!"/>
    <s v="SL25@tidalwaveautospa.com"/>
    <s v="David Foster"/>
    <x v="3"/>
    <x v="2"/>
  </r>
  <r>
    <s v="Don Lettieri"/>
    <s v="EXP-10009833"/>
    <n v="191.21"/>
    <d v="2023-12-05T00:00:00"/>
    <x v="0"/>
    <s v="Wash Maintenance"/>
    <s v="Softner salt"/>
    <m/>
    <m/>
    <m/>
    <m/>
    <m/>
    <m/>
    <m/>
    <m/>
    <m/>
    <m/>
    <m/>
    <m/>
    <m/>
    <m/>
    <m/>
    <m/>
    <m/>
    <m/>
    <m/>
    <m/>
    <m/>
    <e v="#REF!"/>
    <s v="SL25@tidalwaveautospa.com"/>
    <s v="David Foster"/>
    <x v="3"/>
    <x v="2"/>
  </r>
  <r>
    <s v="Don Lettieri"/>
    <s v="EXP-10009833"/>
    <n v="56.12"/>
    <d v="2023-12-06T00:00:00"/>
    <x v="0"/>
    <s v="Wash Maintenance"/>
    <s v="Scrub pads"/>
    <m/>
    <m/>
    <m/>
    <m/>
    <m/>
    <m/>
    <m/>
    <m/>
    <m/>
    <m/>
    <m/>
    <m/>
    <m/>
    <m/>
    <m/>
    <m/>
    <m/>
    <m/>
    <m/>
    <m/>
    <m/>
    <e v="#REF!"/>
    <s v="SL25@tidalwaveautospa.com"/>
    <s v="David Foster"/>
    <x v="3"/>
    <x v="2"/>
  </r>
  <r>
    <s v="Don Lettieri"/>
    <s v="EXP-10009833"/>
    <n v="16.149999999999999"/>
    <d v="2023-12-06T00:00:00"/>
    <x v="0"/>
    <s v="Office Supplies"/>
    <s v="2024 calendar"/>
    <m/>
    <m/>
    <m/>
    <m/>
    <m/>
    <m/>
    <m/>
    <m/>
    <m/>
    <m/>
    <m/>
    <m/>
    <m/>
    <m/>
    <m/>
    <m/>
    <m/>
    <m/>
    <m/>
    <m/>
    <m/>
    <e v="#REF!"/>
    <s v="SL25@tidalwaveautospa.com"/>
    <s v="David Foster"/>
    <x v="3"/>
    <x v="2"/>
  </r>
  <r>
    <s v="Don Lettieri"/>
    <s v="EXP-10009833"/>
    <n v="570"/>
    <d v="2023-12-07T00:00:00"/>
    <x v="7"/>
    <s v="Equipment"/>
    <s v="Blower replacment"/>
    <m/>
    <m/>
    <m/>
    <m/>
    <m/>
    <m/>
    <m/>
    <m/>
    <m/>
    <m/>
    <m/>
    <m/>
    <m/>
    <m/>
    <m/>
    <m/>
    <m/>
    <m/>
    <m/>
    <m/>
    <m/>
    <e v="#REF!"/>
    <s v="SL25@tidalwaveautospa.com"/>
    <s v="David Foster"/>
    <x v="3"/>
    <x v="2"/>
  </r>
  <r>
    <s v="Don Lettieri"/>
    <s v="EXP-10009833"/>
    <n v="41.03"/>
    <d v="2023-12-12T00:00:00"/>
    <x v="0"/>
    <s v="Signage"/>
    <s v="New stop sign"/>
    <m/>
    <m/>
    <m/>
    <m/>
    <m/>
    <m/>
    <m/>
    <m/>
    <m/>
    <m/>
    <m/>
    <m/>
    <m/>
    <m/>
    <m/>
    <m/>
    <m/>
    <m/>
    <m/>
    <m/>
    <m/>
    <e v="#REF!"/>
    <s v="SL25@tidalwaveautospa.com"/>
    <s v="David Foster"/>
    <x v="3"/>
    <x v="2"/>
  </r>
  <r>
    <s v="Don Lettieri"/>
    <s v="EXP-10009833"/>
    <n v="88.26"/>
    <d v="2023-12-13T00:00:00"/>
    <x v="0"/>
    <s v="Wash Maintenance"/>
    <s v="Tide pods"/>
    <m/>
    <m/>
    <m/>
    <m/>
    <m/>
    <m/>
    <m/>
    <m/>
    <m/>
    <m/>
    <m/>
    <m/>
    <m/>
    <m/>
    <m/>
    <m/>
    <m/>
    <m/>
    <m/>
    <m/>
    <m/>
    <e v="#REF!"/>
    <s v="SL25@tidalwaveautospa.com"/>
    <s v="David Foster"/>
    <x v="3"/>
    <x v="2"/>
  </r>
  <r>
    <s v="Don Lettieri"/>
    <s v="EXP-10009833"/>
    <n v="65.59"/>
    <d v="2023-12-15T00:00:00"/>
    <x v="0"/>
    <s v="Wash Maintenance"/>
    <s v="Tide pods"/>
    <m/>
    <m/>
    <m/>
    <m/>
    <m/>
    <m/>
    <m/>
    <m/>
    <m/>
    <m/>
    <m/>
    <m/>
    <m/>
    <m/>
    <m/>
    <m/>
    <m/>
    <m/>
    <m/>
    <m/>
    <m/>
    <e v="#REF!"/>
    <s v="SL25@tidalwaveautospa.com"/>
    <s v="David Foster"/>
    <x v="3"/>
    <x v="2"/>
  </r>
  <r>
    <s v="Don Lettieri"/>
    <s v="EXP-10009833"/>
    <n v="641.82000000000005"/>
    <d v="2023-12-15T00:00:00"/>
    <x v="0"/>
    <s v="Wash Maintenance"/>
    <s v="Cleaning supplies"/>
    <m/>
    <m/>
    <m/>
    <m/>
    <m/>
    <m/>
    <m/>
    <m/>
    <m/>
    <m/>
    <m/>
    <m/>
    <m/>
    <m/>
    <m/>
    <m/>
    <m/>
    <m/>
    <m/>
    <m/>
    <m/>
    <e v="#REF!"/>
    <s v="SL25@tidalwaveautospa.com"/>
    <s v="David Foster"/>
    <x v="3"/>
    <x v="2"/>
  </r>
  <r>
    <s v="Doug Chaloupek"/>
    <s v="EXP-10009576"/>
    <n v="67.319999999999993"/>
    <d v="2023-12-18T00:00:00"/>
    <x v="0"/>
    <s v="Itemized"/>
    <s v="Keyboard for XPT,Vinegar,"/>
    <n v="12.88"/>
    <s v="Computer"/>
    <s v="Keyboard for XPT"/>
    <n v="54.44"/>
    <s v="Wash Maintenance"/>
    <s v="Vinegar"/>
    <m/>
    <m/>
    <m/>
    <m/>
    <m/>
    <m/>
    <m/>
    <m/>
    <m/>
    <m/>
    <m/>
    <m/>
    <m/>
    <m/>
    <m/>
    <e v="#REF!"/>
    <s v=""/>
    <s v=""/>
    <x v="3"/>
    <x v="2"/>
  </r>
  <r>
    <s v="Doug Chaloupek"/>
    <s v="EXP-10009576"/>
    <n v="31.23"/>
    <d v="2023-12-19T00:00:00"/>
    <x v="0"/>
    <s v="Wash Maintenance"/>
    <s v="Thread sealers"/>
    <m/>
    <m/>
    <m/>
    <m/>
    <m/>
    <m/>
    <m/>
    <m/>
    <m/>
    <m/>
    <m/>
    <m/>
    <m/>
    <m/>
    <m/>
    <m/>
    <m/>
    <m/>
    <m/>
    <m/>
    <m/>
    <e v="#REF!"/>
    <s v=""/>
    <s v=""/>
    <x v="3"/>
    <x v="2"/>
  </r>
  <r>
    <s v="Doug Chaloupek"/>
    <s v="EXP-10010281"/>
    <n v="88.19"/>
    <d v="2024-01-06T00:00:00"/>
    <x v="0"/>
    <s v="Itemized"/>
    <s v="water,dawn,"/>
    <n v="20.3"/>
    <s v="Snacks"/>
    <s v="water"/>
    <n v="67.89"/>
    <s v="Wash Maintenance"/>
    <s v="dawn"/>
    <m/>
    <m/>
    <m/>
    <m/>
    <m/>
    <m/>
    <m/>
    <m/>
    <m/>
    <m/>
    <m/>
    <m/>
    <m/>
    <m/>
    <m/>
    <e v="#REF!"/>
    <s v=""/>
    <s v=""/>
    <x v="3"/>
    <x v="2"/>
  </r>
  <r>
    <s v="Doug Chaloupek"/>
    <s v="EXP-10010281"/>
    <n v="52.06"/>
    <d v="2024-01-15T00:00:00"/>
    <x v="0"/>
    <s v="Itemized"/>
    <s v="keyboard,vinegar,"/>
    <n v="13.91"/>
    <s v="Office Supplies"/>
    <s v="keyboard"/>
    <n v="38.15"/>
    <s v="Wash Maintenance"/>
    <s v="vinegar"/>
    <m/>
    <m/>
    <m/>
    <m/>
    <m/>
    <m/>
    <m/>
    <m/>
    <m/>
    <m/>
    <m/>
    <m/>
    <m/>
    <m/>
    <m/>
    <e v="#REF!"/>
    <s v=""/>
    <s v=""/>
    <x v="3"/>
    <x v="2"/>
  </r>
  <r>
    <s v="Doug Chaloupek"/>
    <s v="EXP-10010281"/>
    <n v="60"/>
    <d v="2024-01-15T00:00:00"/>
    <x v="0"/>
    <s v="Fuel"/>
    <s v="Fuel for tunnel heater"/>
    <m/>
    <m/>
    <m/>
    <m/>
    <m/>
    <m/>
    <m/>
    <m/>
    <m/>
    <m/>
    <m/>
    <m/>
    <m/>
    <m/>
    <m/>
    <m/>
    <m/>
    <m/>
    <m/>
    <m/>
    <m/>
    <e v="#REF!"/>
    <s v=""/>
    <s v=""/>
    <x v="3"/>
    <x v="2"/>
  </r>
  <r>
    <s v="Douglas Boeres"/>
    <s v="EXP-10010881"/>
    <n v="11.5"/>
    <d v="2024-01-09T00:00:00"/>
    <x v="1"/>
    <s v="Parts"/>
    <s v="bolts and emery cloth"/>
    <m/>
    <m/>
    <m/>
    <m/>
    <m/>
    <m/>
    <m/>
    <m/>
    <m/>
    <m/>
    <m/>
    <m/>
    <m/>
    <m/>
    <m/>
    <m/>
    <m/>
    <m/>
    <m/>
    <m/>
    <m/>
    <e v="#REF!"/>
    <s v="douglas.boeres@tidalwaveautospa.com"/>
    <s v="Bruce Maxwell"/>
    <x v="3"/>
    <x v="2"/>
  </r>
  <r>
    <s v="Douglas Boeres"/>
    <s v="EXP-10010881"/>
    <n v="63.63"/>
    <d v="2024-01-10T00:00:00"/>
    <x v="25"/>
    <s v="Wash Maintenance"/>
    <s v="quick crete for xpt and toilet bowl cleaner for windows"/>
    <m/>
    <m/>
    <m/>
    <m/>
    <m/>
    <m/>
    <m/>
    <m/>
    <m/>
    <m/>
    <m/>
    <m/>
    <m/>
    <m/>
    <m/>
    <m/>
    <m/>
    <m/>
    <m/>
    <m/>
    <m/>
    <e v="#REF!"/>
    <s v="douglas.boeres@tidalwaveautospa.com"/>
    <s v="Bruce Maxwell"/>
    <x v="3"/>
    <x v="2"/>
  </r>
  <r>
    <s v="Douglas Boeres"/>
    <s v="EXP-10010881"/>
    <n v="2.12"/>
    <d v="2024-01-11T00:00:00"/>
    <x v="1"/>
    <s v="Parts"/>
    <s v="Nuts and bolts"/>
    <m/>
    <m/>
    <m/>
    <m/>
    <m/>
    <m/>
    <m/>
    <m/>
    <m/>
    <m/>
    <m/>
    <m/>
    <m/>
    <m/>
    <m/>
    <m/>
    <m/>
    <m/>
    <m/>
    <m/>
    <m/>
    <e v="#REF!"/>
    <s v="douglas.boeres@tidalwaveautospa.com"/>
    <s v="Bruce Maxwell"/>
    <x v="3"/>
    <x v="2"/>
  </r>
  <r>
    <s v="Douglas Boeres"/>
    <s v="EXP-10010881"/>
    <n v="25.65"/>
    <d v="2024-01-11T00:00:00"/>
    <x v="25"/>
    <s v="Wash Maintenance"/>
    <s v="Quick Crete for XPT"/>
    <m/>
    <m/>
    <m/>
    <m/>
    <m/>
    <m/>
    <m/>
    <m/>
    <m/>
    <m/>
    <m/>
    <m/>
    <m/>
    <m/>
    <m/>
    <m/>
    <m/>
    <m/>
    <m/>
    <m/>
    <m/>
    <e v="#REF!"/>
    <s v="douglas.boeres@tidalwaveautospa.com"/>
    <s v="Bruce Maxwell"/>
    <x v="3"/>
    <x v="2"/>
  </r>
  <r>
    <s v="Douglas Boeres"/>
    <s v="EXP-10010881"/>
    <n v="98.4"/>
    <d v="2024-01-12T00:00:00"/>
    <x v="25"/>
    <s v="Wash Maintenance"/>
    <s v="stones for top of XPT"/>
    <m/>
    <m/>
    <m/>
    <m/>
    <m/>
    <m/>
    <m/>
    <m/>
    <m/>
    <m/>
    <m/>
    <m/>
    <m/>
    <m/>
    <m/>
    <m/>
    <m/>
    <m/>
    <m/>
    <m/>
    <m/>
    <e v="#REF!"/>
    <s v="douglas.boeres@tidalwaveautospa.com"/>
    <s v="Bruce Maxwell"/>
    <x v="3"/>
    <x v="2"/>
  </r>
  <r>
    <s v="Douglas Boeres"/>
    <s v="EXP-10010881"/>
    <n v="2.13"/>
    <d v="2024-01-12T00:00:00"/>
    <x v="25"/>
    <s v="Wash Maintenance"/>
    <s v="Drop cloth to protect new concrete from rain"/>
    <m/>
    <m/>
    <m/>
    <m/>
    <m/>
    <m/>
    <m/>
    <m/>
    <m/>
    <m/>
    <m/>
    <m/>
    <m/>
    <m/>
    <m/>
    <m/>
    <m/>
    <m/>
    <m/>
    <m/>
    <m/>
    <e v="#REF!"/>
    <s v="douglas.boeres@tidalwaveautospa.com"/>
    <s v="Bruce Maxwell"/>
    <x v="3"/>
    <x v="2"/>
  </r>
  <r>
    <s v="Douglas Boeres"/>
    <s v="EXP-10010881"/>
    <n v="121.02"/>
    <d v="2024-01-16T00:00:00"/>
    <x v="0"/>
    <s v="Office Supplies"/>
    <s v="Toilet paper and supplies"/>
    <m/>
    <m/>
    <m/>
    <m/>
    <m/>
    <m/>
    <m/>
    <m/>
    <m/>
    <m/>
    <m/>
    <m/>
    <m/>
    <m/>
    <m/>
    <m/>
    <m/>
    <m/>
    <m/>
    <m/>
    <m/>
    <e v="#REF!"/>
    <s v="douglas.boeres@tidalwaveautospa.com"/>
    <s v="Bruce Maxwell"/>
    <x v="3"/>
    <x v="2"/>
  </r>
  <r>
    <s v="Douglas Boeres"/>
    <s v="EXP-10010881"/>
    <n v="10.66"/>
    <d v="2024-01-17T00:00:00"/>
    <x v="1"/>
    <s v="Parts"/>
    <s v="bolts"/>
    <m/>
    <m/>
    <m/>
    <m/>
    <m/>
    <m/>
    <m/>
    <m/>
    <m/>
    <m/>
    <m/>
    <m/>
    <m/>
    <m/>
    <m/>
    <m/>
    <m/>
    <m/>
    <m/>
    <m/>
    <m/>
    <e v="#REF!"/>
    <s v="douglas.boeres@tidalwaveautospa.com"/>
    <s v="Bruce Maxwell"/>
    <x v="3"/>
    <x v="2"/>
  </r>
  <r>
    <s v="Douglas Boeres"/>
    <s v="EXP-10010881"/>
    <n v="3.21"/>
    <d v="2024-01-17T00:00:00"/>
    <x v="1"/>
    <s v="Parts"/>
    <s v="nuts and bolts"/>
    <m/>
    <m/>
    <m/>
    <m/>
    <m/>
    <m/>
    <m/>
    <m/>
    <m/>
    <m/>
    <m/>
    <m/>
    <m/>
    <m/>
    <m/>
    <m/>
    <m/>
    <m/>
    <m/>
    <m/>
    <m/>
    <e v="#REF!"/>
    <s v="douglas.boeres@tidalwaveautospa.com"/>
    <s v="Bruce Maxwell"/>
    <x v="3"/>
    <x v="2"/>
  </r>
  <r>
    <s v="Douglas Boeres"/>
    <s v="EXP-10010881"/>
    <n v="40.65"/>
    <d v="2024-01-17T00:00:00"/>
    <x v="16"/>
    <s v="Office Supplies"/>
    <s v="extension cord for heater"/>
    <m/>
    <m/>
    <m/>
    <m/>
    <m/>
    <m/>
    <m/>
    <m/>
    <m/>
    <m/>
    <m/>
    <m/>
    <m/>
    <m/>
    <m/>
    <m/>
    <m/>
    <m/>
    <m/>
    <m/>
    <m/>
    <e v="#REF!"/>
    <s v="douglas.boeres@tidalwaveautospa.com"/>
    <s v="Bruce Maxwell"/>
    <x v="3"/>
    <x v="2"/>
  </r>
  <r>
    <s v="Douglas Boeres"/>
    <s v="EXP-10010881"/>
    <n v="17.309999999999999"/>
    <d v="2024-01-18T00:00:00"/>
    <x v="25"/>
    <s v="Wash Maintenance"/>
    <s v="stucco to fix holes in walls and poles in 2nd mile"/>
    <m/>
    <m/>
    <m/>
    <m/>
    <m/>
    <m/>
    <m/>
    <m/>
    <m/>
    <m/>
    <m/>
    <m/>
    <m/>
    <m/>
    <m/>
    <m/>
    <m/>
    <m/>
    <m/>
    <m/>
    <m/>
    <e v="#REF!"/>
    <s v="douglas.boeres@tidalwaveautospa.com"/>
    <s v="Bruce Maxwell"/>
    <x v="3"/>
    <x v="2"/>
  </r>
  <r>
    <s v="Douglas Boeres"/>
    <s v="EXP-10010881"/>
    <n v="10.1"/>
    <d v="2024-01-19T00:00:00"/>
    <x v="1"/>
    <s v="Parts"/>
    <s v="nuts and bolts"/>
    <m/>
    <m/>
    <m/>
    <m/>
    <m/>
    <m/>
    <m/>
    <m/>
    <m/>
    <m/>
    <m/>
    <m/>
    <m/>
    <m/>
    <m/>
    <m/>
    <m/>
    <m/>
    <m/>
    <m/>
    <m/>
    <e v="#REF!"/>
    <s v="douglas.boeres@tidalwaveautospa.com"/>
    <s v="Bruce Maxwell"/>
    <x v="3"/>
    <x v="2"/>
  </r>
  <r>
    <s v="Douglas Boeres"/>
    <s v="EXP-10010881"/>
    <n v="104.84"/>
    <d v="2024-01-19T00:00:00"/>
    <x v="16"/>
    <s v="Wash Maintenance"/>
    <s v="tarp"/>
    <m/>
    <m/>
    <m/>
    <m/>
    <m/>
    <m/>
    <m/>
    <m/>
    <m/>
    <m/>
    <m/>
    <m/>
    <m/>
    <m/>
    <m/>
    <m/>
    <m/>
    <m/>
    <m/>
    <m/>
    <m/>
    <e v="#REF!"/>
    <s v="douglas.boeres@tidalwaveautospa.com"/>
    <s v="Bruce Maxwell"/>
    <x v="3"/>
    <x v="2"/>
  </r>
  <r>
    <s v="Douglas Boeres"/>
    <s v="EXP-10010881"/>
    <n v="568.04"/>
    <d v="2024-01-20T00:00:00"/>
    <x v="16"/>
    <s v="Equipment"/>
    <s v="heater and fuel for tunnel"/>
    <m/>
    <m/>
    <m/>
    <m/>
    <m/>
    <m/>
    <m/>
    <m/>
    <m/>
    <m/>
    <m/>
    <m/>
    <m/>
    <m/>
    <m/>
    <m/>
    <m/>
    <m/>
    <m/>
    <m/>
    <m/>
    <e v="#REF!"/>
    <s v="douglas.boeres@tidalwaveautospa.com"/>
    <s v="Bruce Maxwell"/>
    <x v="3"/>
    <x v="2"/>
  </r>
  <r>
    <s v="Douglas Boeres"/>
    <s v="EXP-10010881"/>
    <n v="287"/>
    <d v="2024-01-25T00:00:00"/>
    <x v="25"/>
    <s v="Wash Maintenance"/>
    <s v="paint for stucco walls and doors and supplies"/>
    <m/>
    <m/>
    <m/>
    <m/>
    <m/>
    <m/>
    <m/>
    <m/>
    <m/>
    <m/>
    <m/>
    <m/>
    <m/>
    <m/>
    <m/>
    <m/>
    <m/>
    <m/>
    <m/>
    <m/>
    <m/>
    <e v="#REF!"/>
    <s v="douglas.boeres@tidalwaveautospa.com"/>
    <s v="Bruce Maxwell"/>
    <x v="3"/>
    <x v="2"/>
  </r>
  <r>
    <s v="Duane Alonso"/>
    <s v="EXP-10010520"/>
    <n v="11.83"/>
    <d v="2023-11-26T00:00:00"/>
    <x v="0"/>
    <s v="Office Supplies"/>
    <s v="soap"/>
    <m/>
    <m/>
    <m/>
    <m/>
    <m/>
    <m/>
    <m/>
    <m/>
    <m/>
    <m/>
    <m/>
    <m/>
    <m/>
    <m/>
    <m/>
    <m/>
    <m/>
    <m/>
    <m/>
    <m/>
    <m/>
    <e v="#REF!"/>
    <s v="SL65@tidalwaveautospa.com"/>
    <s v="Steven Kyriazis"/>
    <x v="3"/>
    <x v="2"/>
  </r>
  <r>
    <s v="Duane Alonso"/>
    <s v="EXP-10010520"/>
    <n v="112.31"/>
    <d v="2023-12-24T00:00:00"/>
    <x v="0"/>
    <s v="Wash Maintenance"/>
    <s v="soap and parts"/>
    <m/>
    <m/>
    <m/>
    <m/>
    <m/>
    <m/>
    <m/>
    <m/>
    <m/>
    <m/>
    <m/>
    <m/>
    <m/>
    <m/>
    <m/>
    <m/>
    <m/>
    <m/>
    <m/>
    <m/>
    <m/>
    <e v="#REF!"/>
    <s v="SL65@tidalwaveautospa.com"/>
    <s v="Steven Kyriazis"/>
    <x v="3"/>
    <x v="2"/>
  </r>
  <r>
    <s v="Duane Alonso"/>
    <s v="EXP-10010520"/>
    <n v="56.22"/>
    <d v="2024-01-11T00:00:00"/>
    <x v="0"/>
    <s v="Wash Maintenance"/>
    <s v="parts and cleaners"/>
    <m/>
    <m/>
    <m/>
    <m/>
    <m/>
    <m/>
    <m/>
    <m/>
    <m/>
    <m/>
    <m/>
    <m/>
    <m/>
    <m/>
    <m/>
    <m/>
    <m/>
    <m/>
    <m/>
    <m/>
    <m/>
    <e v="#REF!"/>
    <s v="SL65@tidalwaveautospa.com"/>
    <s v="Steven Kyriazis"/>
    <x v="3"/>
    <x v="2"/>
  </r>
  <r>
    <s v="Edward Bayliss"/>
    <s v="EXP-10010392"/>
    <n v="37.200000000000003"/>
    <d v="2024-01-03T00:00:00"/>
    <x v="0"/>
    <s v="Wash Maintenance"/>
    <s v="vinegar"/>
    <m/>
    <m/>
    <m/>
    <m/>
    <m/>
    <m/>
    <m/>
    <m/>
    <m/>
    <m/>
    <m/>
    <m/>
    <m/>
    <m/>
    <m/>
    <m/>
    <m/>
    <m/>
    <m/>
    <m/>
    <m/>
    <e v="#REF!"/>
    <s v="edward.bayliss@tidalwaveautospa.com"/>
    <s v="Bruce Maxwell"/>
    <x v="3"/>
    <x v="2"/>
  </r>
  <r>
    <s v="Edward Bayliss"/>
    <s v="EXP-10010508"/>
    <n v="15.09"/>
    <d v="2024-01-09T00:00:00"/>
    <x v="0"/>
    <s v="Wash Maintenance"/>
    <s v="Vinegar for cleaning"/>
    <m/>
    <m/>
    <m/>
    <m/>
    <m/>
    <m/>
    <m/>
    <m/>
    <m/>
    <m/>
    <m/>
    <m/>
    <m/>
    <m/>
    <m/>
    <m/>
    <m/>
    <m/>
    <m/>
    <m/>
    <m/>
    <e v="#REF!"/>
    <s v="edward.bayliss@tidalwaveautospa.com"/>
    <s v="Bruce Maxwell"/>
    <x v="3"/>
    <x v="2"/>
  </r>
  <r>
    <s v="Edward Bayliss"/>
    <s v="EXP-10010508"/>
    <n v="1287.1500000000001"/>
    <d v="2024-01-10T00:00:00"/>
    <x v="0"/>
    <s v="Equipment"/>
    <s v="Pressure washer and attachments"/>
    <m/>
    <m/>
    <m/>
    <m/>
    <m/>
    <m/>
    <m/>
    <m/>
    <m/>
    <m/>
    <m/>
    <m/>
    <m/>
    <m/>
    <m/>
    <m/>
    <m/>
    <m/>
    <m/>
    <m/>
    <m/>
    <e v="#REF!"/>
    <s v="edward.bayliss@tidalwaveautospa.com"/>
    <s v="Bruce Maxwell"/>
    <x v="3"/>
    <x v="2"/>
  </r>
  <r>
    <s v="Edward Bayliss"/>
    <s v="EXP-10010773"/>
    <n v="107.89"/>
    <d v="2024-01-16T00:00:00"/>
    <x v="0"/>
    <s v="Wash Maintenance"/>
    <s v="Hydraulic fluid"/>
    <m/>
    <m/>
    <m/>
    <m/>
    <m/>
    <m/>
    <m/>
    <m/>
    <m/>
    <m/>
    <m/>
    <m/>
    <m/>
    <m/>
    <m/>
    <m/>
    <m/>
    <m/>
    <m/>
    <m/>
    <m/>
    <e v="#REF!"/>
    <s v="edward.bayliss@tidalwaveautospa.com"/>
    <s v="Bruce Maxwell"/>
    <x v="3"/>
    <x v="2"/>
  </r>
  <r>
    <s v="Edward Bayliss"/>
    <s v="EXP-10010773"/>
    <n v="25.32"/>
    <d v="2024-01-17T00:00:00"/>
    <x v="1"/>
    <s v="Plumbing Expense"/>
    <s v="Pvc pipe repair"/>
    <m/>
    <m/>
    <m/>
    <m/>
    <m/>
    <m/>
    <m/>
    <m/>
    <m/>
    <m/>
    <m/>
    <m/>
    <m/>
    <m/>
    <m/>
    <m/>
    <m/>
    <m/>
    <m/>
    <m/>
    <m/>
    <e v="#REF!"/>
    <s v="edward.bayliss@tidalwaveautospa.com"/>
    <s v="Bruce Maxwell"/>
    <x v="3"/>
    <x v="2"/>
  </r>
  <r>
    <s v="Edward Bayliss"/>
    <s v="EXP-10010773"/>
    <n v="39.75"/>
    <d v="2024-01-25T00:00:00"/>
    <x v="1"/>
    <s v="Parts"/>
    <s v="Material to make an equipment repair"/>
    <m/>
    <m/>
    <m/>
    <m/>
    <m/>
    <m/>
    <m/>
    <m/>
    <m/>
    <m/>
    <m/>
    <m/>
    <m/>
    <m/>
    <m/>
    <m/>
    <m/>
    <m/>
    <m/>
    <m/>
    <m/>
    <e v="#REF!"/>
    <s v="edward.bayliss@tidalwaveautospa.com"/>
    <s v="Bruce Maxwell"/>
    <x v="3"/>
    <x v="2"/>
  </r>
  <r>
    <s v="Edward Bayliss"/>
    <s v="EXP-10010773"/>
    <n v="231.19"/>
    <d v="2024-01-25T00:00:00"/>
    <x v="0"/>
    <s v="Wash Maintenance"/>
    <s v="Dawn soap, water valves, trash pick up tool"/>
    <m/>
    <m/>
    <m/>
    <m/>
    <m/>
    <m/>
    <m/>
    <m/>
    <m/>
    <m/>
    <m/>
    <m/>
    <m/>
    <m/>
    <m/>
    <m/>
    <m/>
    <m/>
    <m/>
    <m/>
    <m/>
    <e v="#REF!"/>
    <s v="edward.bayliss@tidalwaveautospa.com"/>
    <s v="Bruce Maxwell"/>
    <x v="3"/>
    <x v="2"/>
  </r>
  <r>
    <s v="Efrain Villareal"/>
    <s v="EXP-10009979"/>
    <n v="40.44"/>
    <d v="2023-11-11T00:00:00"/>
    <x v="0"/>
    <s v="Safety Supplies"/>
    <s v="Gloves"/>
    <m/>
    <m/>
    <m/>
    <m/>
    <m/>
    <m/>
    <m/>
    <m/>
    <m/>
    <m/>
    <m/>
    <m/>
    <m/>
    <m/>
    <m/>
    <m/>
    <m/>
    <m/>
    <m/>
    <m/>
    <m/>
    <e v="#REF!"/>
    <s v="SL260@tidalwaveautospa.com"/>
    <s v="Derek Schillinger"/>
    <x v="3"/>
    <x v="2"/>
  </r>
  <r>
    <s v="Efrain Villareal"/>
    <s v="EXP-10009985"/>
    <n v="24.84"/>
    <d v="2023-11-22T00:00:00"/>
    <x v="0"/>
    <s v="Small Tools"/>
    <s v="knife"/>
    <m/>
    <m/>
    <m/>
    <m/>
    <m/>
    <m/>
    <m/>
    <m/>
    <m/>
    <m/>
    <m/>
    <m/>
    <m/>
    <m/>
    <m/>
    <m/>
    <m/>
    <m/>
    <m/>
    <m/>
    <m/>
    <e v="#REF!"/>
    <s v="SL260@tidalwaveautospa.com"/>
    <s v="Derek Schillinger"/>
    <x v="3"/>
    <x v="2"/>
  </r>
  <r>
    <s v="Efrain Villareal"/>
    <s v="EXP-10009981"/>
    <n v="24.84"/>
    <d v="2023-11-13T00:00:00"/>
    <x v="0"/>
    <s v="Snacks"/>
    <s v="snacks, water"/>
    <m/>
    <m/>
    <m/>
    <m/>
    <m/>
    <m/>
    <m/>
    <m/>
    <m/>
    <m/>
    <m/>
    <m/>
    <m/>
    <m/>
    <m/>
    <m/>
    <m/>
    <m/>
    <m/>
    <m/>
    <m/>
    <e v="#REF!"/>
    <s v="SL260@tidalwaveautospa.com"/>
    <s v="Derek Schillinger"/>
    <x v="3"/>
    <x v="2"/>
  </r>
  <r>
    <s v="Efrain Villareal"/>
    <s v="EXP-10009981"/>
    <n v="13.83"/>
    <d v="2023-11-13T00:00:00"/>
    <x v="0"/>
    <s v="Snacks"/>
    <s v="snacks, water"/>
    <m/>
    <m/>
    <m/>
    <m/>
    <m/>
    <m/>
    <m/>
    <m/>
    <m/>
    <m/>
    <m/>
    <m/>
    <m/>
    <m/>
    <m/>
    <m/>
    <m/>
    <m/>
    <m/>
    <m/>
    <m/>
    <e v="#REF!"/>
    <s v="SL260@tidalwaveautospa.com"/>
    <s v="Derek Schillinger"/>
    <x v="3"/>
    <x v="2"/>
  </r>
  <r>
    <s v="Erinn Ames"/>
    <s v="EXP-10009814"/>
    <n v="322.91000000000003"/>
    <d v="2023-12-14T00:00:00"/>
    <x v="6"/>
    <s v="Equipment"/>
    <s v="Pump for water meter"/>
    <m/>
    <m/>
    <m/>
    <m/>
    <m/>
    <m/>
    <m/>
    <m/>
    <m/>
    <m/>
    <m/>
    <m/>
    <m/>
    <m/>
    <m/>
    <m/>
    <m/>
    <m/>
    <m/>
    <m/>
    <m/>
    <e v="#REF!"/>
    <s v="SL16@tidalwaveautospa.com"/>
    <s v="David Foster"/>
    <x v="3"/>
    <x v="2"/>
  </r>
  <r>
    <s v="Erinn Ames"/>
    <s v="EXP-10009588"/>
    <n v="137.62"/>
    <d v="2023-12-13T00:00:00"/>
    <x v="6"/>
    <s v="Parts"/>
    <s v="Quick connects and tools"/>
    <m/>
    <m/>
    <m/>
    <m/>
    <m/>
    <m/>
    <m/>
    <m/>
    <m/>
    <m/>
    <m/>
    <m/>
    <m/>
    <m/>
    <m/>
    <m/>
    <m/>
    <m/>
    <m/>
    <m/>
    <m/>
    <e v="#REF!"/>
    <s v="SL16@tidalwaveautospa.com"/>
    <s v="David Foster"/>
    <x v="3"/>
    <x v="2"/>
  </r>
  <r>
    <s v="Erinn Ames"/>
    <s v="EXP-10009515"/>
    <n v="16.190000000000001"/>
    <d v="2023-12-12T00:00:00"/>
    <x v="7"/>
    <s v="Parts"/>
    <s v="Socket Plug"/>
    <m/>
    <m/>
    <m/>
    <m/>
    <m/>
    <m/>
    <m/>
    <m/>
    <m/>
    <m/>
    <m/>
    <m/>
    <m/>
    <m/>
    <m/>
    <m/>
    <m/>
    <m/>
    <m/>
    <m/>
    <m/>
    <e v="#REF!"/>
    <s v="SL16@tidalwaveautospa.com"/>
    <s v="David Foster"/>
    <x v="3"/>
    <x v="2"/>
  </r>
  <r>
    <s v="Erinn Ames"/>
    <s v="EXP-10009513"/>
    <n v="57.15"/>
    <d v="2023-12-12T00:00:00"/>
    <x v="7"/>
    <s v="Parts"/>
    <s v="Pressure washer connects"/>
    <m/>
    <m/>
    <m/>
    <m/>
    <m/>
    <m/>
    <m/>
    <m/>
    <m/>
    <m/>
    <m/>
    <m/>
    <m/>
    <m/>
    <m/>
    <m/>
    <m/>
    <m/>
    <m/>
    <m/>
    <m/>
    <e v="#REF!"/>
    <s v="SL16@tidalwaveautospa.com"/>
    <s v="David Foster"/>
    <x v="3"/>
    <x v="2"/>
  </r>
  <r>
    <s v="Erinn Ames"/>
    <s v="EXP-10009470"/>
    <n v="134.97999999999999"/>
    <d v="2023-12-07T00:00:00"/>
    <x v="6"/>
    <s v="Small Tools"/>
    <s v="Come a long"/>
    <m/>
    <m/>
    <m/>
    <m/>
    <m/>
    <m/>
    <m/>
    <m/>
    <m/>
    <m/>
    <m/>
    <m/>
    <m/>
    <m/>
    <m/>
    <m/>
    <m/>
    <m/>
    <m/>
    <m/>
    <m/>
    <e v="#REF!"/>
    <s v="SL16@tidalwaveautospa.com"/>
    <s v="David Foster"/>
    <x v="3"/>
    <x v="2"/>
  </r>
  <r>
    <s v="Erinn Ames"/>
    <s v="EXP-10009382"/>
    <n v="64.790000000000006"/>
    <d v="2023-11-27T00:00:00"/>
    <x v="11"/>
    <s v="Office Supplies"/>
    <s v="Shelving"/>
    <m/>
    <m/>
    <m/>
    <m/>
    <m/>
    <m/>
    <m/>
    <m/>
    <m/>
    <m/>
    <m/>
    <m/>
    <m/>
    <m/>
    <m/>
    <m/>
    <m/>
    <m/>
    <m/>
    <m/>
    <m/>
    <e v="#REF!"/>
    <s v="SL16@tidalwaveautospa.com"/>
    <s v="David Foster"/>
    <x v="3"/>
    <x v="2"/>
  </r>
  <r>
    <s v="Erinn Ames"/>
    <s v="EXP-10009381"/>
    <n v="53.99"/>
    <d v="2023-11-28T00:00:00"/>
    <x v="11"/>
    <s v="Office Supplies"/>
    <s v="Shelving"/>
    <m/>
    <m/>
    <m/>
    <m/>
    <m/>
    <m/>
    <m/>
    <m/>
    <m/>
    <m/>
    <m/>
    <m/>
    <m/>
    <m/>
    <m/>
    <m/>
    <m/>
    <m/>
    <m/>
    <m/>
    <m/>
    <e v="#REF!"/>
    <s v="SL16@tidalwaveautospa.com"/>
    <s v="David Foster"/>
    <x v="3"/>
    <x v="2"/>
  </r>
  <r>
    <s v="Erinn Ames"/>
    <s v="EXP-10009377"/>
    <n v="309.29000000000002"/>
    <d v="2023-11-30T00:00:00"/>
    <x v="0"/>
    <s v="Wash Maintenance"/>
    <s v="Dawn, vinegar, quick connects"/>
    <m/>
    <m/>
    <m/>
    <m/>
    <m/>
    <m/>
    <m/>
    <m/>
    <m/>
    <m/>
    <m/>
    <m/>
    <m/>
    <m/>
    <m/>
    <m/>
    <m/>
    <m/>
    <m/>
    <m/>
    <m/>
    <e v="#REF!"/>
    <s v="SL16@tidalwaveautospa.com"/>
    <s v="David Foster"/>
    <x v="3"/>
    <x v="2"/>
  </r>
  <r>
    <s v="Erinn Ames"/>
    <s v="EXP-10009376"/>
    <n v="121.54"/>
    <d v="2023-11-30T00:00:00"/>
    <x v="26"/>
    <s v="Employee Incentive - Meals"/>
    <s v="Trainer lunch"/>
    <m/>
    <m/>
    <m/>
    <m/>
    <m/>
    <m/>
    <m/>
    <m/>
    <m/>
    <m/>
    <m/>
    <m/>
    <m/>
    <m/>
    <m/>
    <m/>
    <m/>
    <m/>
    <m/>
    <m/>
    <m/>
    <e v="#REF!"/>
    <s v="SL16@tidalwaveautospa.com"/>
    <s v="David Foster"/>
    <x v="3"/>
    <x v="2"/>
  </r>
  <r>
    <s v="Erinn Ames"/>
    <s v="EXP-10009374"/>
    <n v="112.22"/>
    <d v="2023-11-30T00:00:00"/>
    <x v="6"/>
    <s v="Small Tools"/>
    <s v="Puller, pliers ect"/>
    <m/>
    <m/>
    <m/>
    <m/>
    <m/>
    <m/>
    <m/>
    <m/>
    <m/>
    <m/>
    <m/>
    <m/>
    <m/>
    <m/>
    <m/>
    <m/>
    <m/>
    <m/>
    <m/>
    <m/>
    <m/>
    <e v="#REF!"/>
    <s v="SL16@tidalwaveautospa.com"/>
    <s v="David Foster"/>
    <x v="3"/>
    <x v="2"/>
  </r>
  <r>
    <s v="Erinn Ames"/>
    <s v="EXP-10009305"/>
    <n v="114.48"/>
    <d v="2023-11-27T00:00:00"/>
    <x v="0"/>
    <s v="Office Supplies"/>
    <s v="Shelving"/>
    <m/>
    <m/>
    <m/>
    <m/>
    <m/>
    <m/>
    <m/>
    <m/>
    <m/>
    <m/>
    <m/>
    <m/>
    <m/>
    <m/>
    <m/>
    <m/>
    <m/>
    <m/>
    <m/>
    <m/>
    <m/>
    <e v="#REF!"/>
    <s v="SL16@tidalwaveautospa.com"/>
    <s v="David Foster"/>
    <x v="3"/>
    <x v="2"/>
  </r>
  <r>
    <s v="Erinn Ames"/>
    <s v="EXP-10009304"/>
    <n v="66.37"/>
    <d v="2023-11-29T00:00:00"/>
    <x v="0"/>
    <s v="Employee Incentive - Meals"/>
    <s v="Trainer lunch"/>
    <m/>
    <m/>
    <m/>
    <m/>
    <m/>
    <m/>
    <m/>
    <m/>
    <m/>
    <m/>
    <m/>
    <m/>
    <m/>
    <m/>
    <m/>
    <m/>
    <m/>
    <m/>
    <m/>
    <m/>
    <m/>
    <e v="#REF!"/>
    <s v="SL16@tidalwaveautospa.com"/>
    <s v="David Foster"/>
    <x v="3"/>
    <x v="2"/>
  </r>
  <r>
    <s v="Erinn Ames"/>
    <s v="EXP-10010302"/>
    <n v="24.54"/>
    <d v="2024-01-04T00:00:00"/>
    <x v="23"/>
    <s v="Computer"/>
    <s v="Keyboard"/>
    <m/>
    <m/>
    <m/>
    <m/>
    <m/>
    <m/>
    <m/>
    <m/>
    <m/>
    <m/>
    <m/>
    <m/>
    <m/>
    <m/>
    <m/>
    <m/>
    <m/>
    <m/>
    <m/>
    <m/>
    <m/>
    <e v="#REF!"/>
    <s v="SL16@tidalwaveautospa.com"/>
    <s v="David Foster"/>
    <x v="3"/>
    <x v="2"/>
  </r>
  <r>
    <s v="Erinn Ames"/>
    <s v="EXP-10010249"/>
    <n v="31.02"/>
    <d v="2024-01-01T00:00:00"/>
    <x v="0"/>
    <s v="Wash Maintenance"/>
    <s v="Vinegar"/>
    <m/>
    <m/>
    <m/>
    <m/>
    <m/>
    <m/>
    <m/>
    <m/>
    <m/>
    <m/>
    <m/>
    <m/>
    <m/>
    <m/>
    <m/>
    <m/>
    <m/>
    <m/>
    <m/>
    <m/>
    <m/>
    <e v="#REF!"/>
    <s v="SL16@tidalwaveautospa.com"/>
    <s v="David Foster"/>
    <x v="3"/>
    <x v="2"/>
  </r>
  <r>
    <s v="Erinn Ames"/>
    <s v="EXP-10010099"/>
    <n v="46.11"/>
    <d v="2023-12-22T00:00:00"/>
    <x v="6"/>
    <s v="Wash Maintenance"/>
    <s v="Toilet paper and vinegar"/>
    <m/>
    <m/>
    <m/>
    <m/>
    <m/>
    <m/>
    <m/>
    <m/>
    <m/>
    <m/>
    <m/>
    <m/>
    <m/>
    <m/>
    <m/>
    <m/>
    <m/>
    <m/>
    <m/>
    <m/>
    <m/>
    <e v="#REF!"/>
    <s v="SL16@tidalwaveautospa.com"/>
    <s v="David Foster"/>
    <x v="3"/>
    <x v="2"/>
  </r>
  <r>
    <s v="Felicia Slager"/>
    <s v="EXP-10010287"/>
    <n v="499.03"/>
    <d v="2023-12-15T00:00:00"/>
    <x v="0"/>
    <s v="Wash Maintenance"/>
    <s v="cleaning supplies"/>
    <m/>
    <m/>
    <m/>
    <m/>
    <m/>
    <m/>
    <m/>
    <m/>
    <m/>
    <m/>
    <m/>
    <m/>
    <m/>
    <m/>
    <m/>
    <m/>
    <m/>
    <m/>
    <m/>
    <m/>
    <m/>
    <e v="#REF!"/>
    <s v="SL205@tidalwaveautospa.com"/>
    <s v="Cory Cummings"/>
    <x v="3"/>
    <x v="2"/>
  </r>
  <r>
    <s v="Felicia Slager"/>
    <s v="EXP-10010288"/>
    <n v="79.63"/>
    <d v="2023-12-15T00:00:00"/>
    <x v="21"/>
    <s v="Snacks"/>
    <s v="water"/>
    <m/>
    <m/>
    <m/>
    <m/>
    <m/>
    <m/>
    <m/>
    <m/>
    <m/>
    <m/>
    <m/>
    <m/>
    <m/>
    <m/>
    <m/>
    <m/>
    <m/>
    <m/>
    <m/>
    <m/>
    <m/>
    <e v="#REF!"/>
    <s v="SL205@tidalwaveautospa.com"/>
    <s v="Cory Cummings"/>
    <x v="3"/>
    <x v="2"/>
  </r>
  <r>
    <s v="Felicia Slager"/>
    <s v="EXP-10010290"/>
    <n v="28.65"/>
    <d v="2023-12-18T00:00:00"/>
    <x v="0"/>
    <s v="Parts"/>
    <s v="couplings"/>
    <m/>
    <m/>
    <m/>
    <m/>
    <m/>
    <m/>
    <m/>
    <m/>
    <m/>
    <m/>
    <m/>
    <m/>
    <m/>
    <m/>
    <m/>
    <m/>
    <m/>
    <m/>
    <m/>
    <m/>
    <m/>
    <e v="#REF!"/>
    <s v="SL205@tidalwaveautospa.com"/>
    <s v="Cory Cummings"/>
    <x v="3"/>
    <x v="2"/>
  </r>
  <r>
    <s v="Felicia Slager"/>
    <s v="EXP-10010292"/>
    <n v="258.33"/>
    <d v="2023-12-13T00:00:00"/>
    <x v="0"/>
    <s v="Wash Maintenance"/>
    <s v="yard cart"/>
    <m/>
    <m/>
    <m/>
    <m/>
    <m/>
    <m/>
    <m/>
    <m/>
    <m/>
    <m/>
    <m/>
    <m/>
    <m/>
    <m/>
    <m/>
    <m/>
    <m/>
    <m/>
    <m/>
    <m/>
    <m/>
    <e v="#REF!"/>
    <s v="SL205@tidalwaveautospa.com"/>
    <s v="Cory Cummings"/>
    <x v="3"/>
    <x v="2"/>
  </r>
  <r>
    <s v="Felicia Slager"/>
    <s v="EXP-10010294"/>
    <n v="221.84"/>
    <d v="2023-12-14T00:00:00"/>
    <x v="0"/>
    <s v="Office Supplies"/>
    <s v="bathroom supplies"/>
    <m/>
    <m/>
    <m/>
    <m/>
    <m/>
    <m/>
    <m/>
    <m/>
    <m/>
    <m/>
    <m/>
    <m/>
    <m/>
    <m/>
    <m/>
    <m/>
    <m/>
    <m/>
    <m/>
    <m/>
    <m/>
    <e v="#REF!"/>
    <s v="SL205@tidalwaveautospa.com"/>
    <s v="Cory Cummings"/>
    <x v="3"/>
    <x v="2"/>
  </r>
  <r>
    <s v="Felicia Slager"/>
    <s v="EXP-10010295"/>
    <n v="16.920000000000002"/>
    <d v="2023-12-27T00:00:00"/>
    <x v="0"/>
    <s v="Wash Maintenance"/>
    <s v="5 gallon buckets"/>
    <m/>
    <m/>
    <m/>
    <m/>
    <m/>
    <m/>
    <m/>
    <m/>
    <m/>
    <m/>
    <m/>
    <m/>
    <m/>
    <m/>
    <m/>
    <m/>
    <m/>
    <m/>
    <m/>
    <m/>
    <m/>
    <e v="#REF!"/>
    <s v="SL205@tidalwaveautospa.com"/>
    <s v="Cory Cummings"/>
    <x v="3"/>
    <x v="2"/>
  </r>
  <r>
    <s v="Felicia Slager"/>
    <s v="EXP-10010296"/>
    <n v="81.11"/>
    <d v="2023-12-28T00:00:00"/>
    <x v="0"/>
    <s v="Fuel"/>
    <s v="propane"/>
    <m/>
    <m/>
    <m/>
    <m/>
    <m/>
    <m/>
    <m/>
    <m/>
    <m/>
    <m/>
    <m/>
    <m/>
    <m/>
    <m/>
    <m/>
    <m/>
    <m/>
    <m/>
    <m/>
    <m/>
    <m/>
    <e v="#REF!"/>
    <s v="SL205@tidalwaveautospa.com"/>
    <s v="Cory Cummings"/>
    <x v="3"/>
    <x v="2"/>
  </r>
  <r>
    <s v="Felicia Slager"/>
    <s v="EXP-10010298"/>
    <n v="129.71"/>
    <d v="2023-12-18T00:00:00"/>
    <x v="0"/>
    <s v="Wash Maintenance"/>
    <s v="tarp"/>
    <m/>
    <m/>
    <m/>
    <m/>
    <m/>
    <m/>
    <m/>
    <m/>
    <m/>
    <m/>
    <m/>
    <m/>
    <m/>
    <m/>
    <m/>
    <m/>
    <m/>
    <m/>
    <m/>
    <m/>
    <m/>
    <e v="#REF!"/>
    <s v="SL205@tidalwaveautospa.com"/>
    <s v="Cory Cummings"/>
    <x v="3"/>
    <x v="2"/>
  </r>
  <r>
    <s v="Felicia Slager"/>
    <s v="EXP-10010299"/>
    <n v="205.99"/>
    <d v="2023-12-13T00:00:00"/>
    <x v="11"/>
    <s v="Office Supplies"/>
    <s v="shelving"/>
    <m/>
    <m/>
    <m/>
    <m/>
    <m/>
    <m/>
    <m/>
    <m/>
    <m/>
    <m/>
    <m/>
    <m/>
    <m/>
    <m/>
    <m/>
    <m/>
    <m/>
    <m/>
    <m/>
    <m/>
    <m/>
    <e v="#REF!"/>
    <s v="SL205@tidalwaveautospa.com"/>
    <s v="Cory Cummings"/>
    <x v="3"/>
    <x v="2"/>
  </r>
  <r>
    <s v="Franco Caretti"/>
    <s v="EXP-10010841"/>
    <n v="21"/>
    <d v="2024-01-18T00:00:00"/>
    <x v="0"/>
    <s v="Small Tools"/>
    <s v="Ratchet straps"/>
    <m/>
    <m/>
    <m/>
    <m/>
    <m/>
    <m/>
    <m/>
    <m/>
    <m/>
    <m/>
    <m/>
    <m/>
    <m/>
    <m/>
    <m/>
    <m/>
    <m/>
    <m/>
    <m/>
    <m/>
    <m/>
    <e v="#REF!"/>
    <s v="SL127@tidalwaveautospa.com"/>
    <s v="Patrick Rollins"/>
    <x v="3"/>
    <x v="2"/>
  </r>
  <r>
    <s v="Franco Caretti"/>
    <s v="EXP-10010841"/>
    <n v="10.5"/>
    <d v="2024-01-18T00:00:00"/>
    <x v="0"/>
    <s v="Small Tools"/>
    <s v="Ratchet straps"/>
    <m/>
    <m/>
    <m/>
    <m/>
    <m/>
    <m/>
    <m/>
    <m/>
    <m/>
    <m/>
    <m/>
    <m/>
    <m/>
    <m/>
    <m/>
    <m/>
    <m/>
    <m/>
    <m/>
    <m/>
    <m/>
    <e v="#REF!"/>
    <s v="SL127@tidalwaveautospa.com"/>
    <s v="Patrick Rollins"/>
    <x v="3"/>
    <x v="2"/>
  </r>
  <r>
    <s v="Frankie Tadlock"/>
    <s v="EXP-10009666"/>
    <n v="84.78"/>
    <d v="2023-12-06T00:00:00"/>
    <x v="0"/>
    <s v="Safety Supplies"/>
    <s v="Cold Weather Gloves"/>
    <m/>
    <m/>
    <m/>
    <m/>
    <m/>
    <m/>
    <m/>
    <m/>
    <m/>
    <m/>
    <m/>
    <m/>
    <m/>
    <m/>
    <m/>
    <m/>
    <m/>
    <m/>
    <m/>
    <m/>
    <m/>
    <e v="#REF!"/>
    <s v="SL209@tidalwaveautospa.com"/>
    <s v="Wesley Kurtz"/>
    <x v="3"/>
    <x v="2"/>
  </r>
  <r>
    <s v="Frankie Tadlock"/>
    <s v="EXP-10009666"/>
    <n v="87.14"/>
    <d v="2023-12-09T00:00:00"/>
    <x v="0"/>
    <s v="Wash Maintenance"/>
    <s v="cleaning supplies"/>
    <m/>
    <m/>
    <m/>
    <m/>
    <m/>
    <m/>
    <m/>
    <m/>
    <m/>
    <m/>
    <m/>
    <m/>
    <m/>
    <m/>
    <m/>
    <m/>
    <m/>
    <m/>
    <m/>
    <m/>
    <m/>
    <e v="#REF!"/>
    <s v="SL209@tidalwaveautospa.com"/>
    <s v="Wesley Kurtz"/>
    <x v="3"/>
    <x v="2"/>
  </r>
  <r>
    <s v="Frankie Tadlock"/>
    <s v="EXP-10009666"/>
    <n v="79.47"/>
    <d v="2023-12-13T00:00:00"/>
    <x v="35"/>
    <s v="Wash Maintenance"/>
    <s v="Oil Filters For Power Packs"/>
    <m/>
    <m/>
    <m/>
    <m/>
    <m/>
    <m/>
    <m/>
    <m/>
    <m/>
    <m/>
    <m/>
    <m/>
    <m/>
    <m/>
    <m/>
    <m/>
    <m/>
    <m/>
    <m/>
    <m/>
    <m/>
    <e v="#REF!"/>
    <s v="SL209@tidalwaveautospa.com"/>
    <s v="Wesley Kurtz"/>
    <x v="3"/>
    <x v="2"/>
  </r>
  <r>
    <s v="Frankie Tadlock"/>
    <s v="EXP-10009666"/>
    <n v="13.55"/>
    <d v="2023-12-13T00:00:00"/>
    <x v="0"/>
    <s v="Wash Maintenance"/>
    <s v="cleaning supplies"/>
    <m/>
    <m/>
    <m/>
    <m/>
    <m/>
    <m/>
    <m/>
    <m/>
    <m/>
    <m/>
    <m/>
    <m/>
    <m/>
    <m/>
    <m/>
    <m/>
    <m/>
    <m/>
    <m/>
    <m/>
    <m/>
    <e v="#REF!"/>
    <s v="SL209@tidalwaveautospa.com"/>
    <s v="Wesley Kurtz"/>
    <x v="3"/>
    <x v="2"/>
  </r>
  <r>
    <s v="Frankie Tadlock"/>
    <s v="EXP-10010372"/>
    <n v="8.56"/>
    <d v="2023-12-19T00:00:00"/>
    <x v="36"/>
    <s v="Office Supplies"/>
    <s v="Copies of Key"/>
    <m/>
    <m/>
    <m/>
    <m/>
    <m/>
    <m/>
    <m/>
    <m/>
    <m/>
    <m/>
    <m/>
    <m/>
    <m/>
    <m/>
    <m/>
    <m/>
    <m/>
    <m/>
    <m/>
    <m/>
    <m/>
    <e v="#REF!"/>
    <s v="SL209@tidalwaveautospa.com"/>
    <s v="Wesley Kurtz"/>
    <x v="3"/>
    <x v="2"/>
  </r>
  <r>
    <s v="Frankie Tadlock"/>
    <s v="EXP-10010372"/>
    <n v="64.180000000000007"/>
    <d v="2023-12-22T00:00:00"/>
    <x v="14"/>
    <s v="Small Tools"/>
    <s v="Volt Meter"/>
    <m/>
    <m/>
    <m/>
    <m/>
    <m/>
    <m/>
    <m/>
    <m/>
    <m/>
    <m/>
    <m/>
    <m/>
    <m/>
    <m/>
    <m/>
    <m/>
    <m/>
    <m/>
    <m/>
    <m/>
    <m/>
    <e v="#REF!"/>
    <s v="SL209@tidalwaveautospa.com"/>
    <s v="Wesley Kurtz"/>
    <x v="3"/>
    <x v="2"/>
  </r>
  <r>
    <s v="Frankie Tadlock"/>
    <s v="EXP-10010372"/>
    <n v="89.1"/>
    <d v="2023-12-30T00:00:00"/>
    <x v="0"/>
    <s v="Wash Maintenance"/>
    <s v="Tote boxes/blades/waterproof gloves"/>
    <m/>
    <m/>
    <m/>
    <m/>
    <m/>
    <m/>
    <m/>
    <m/>
    <m/>
    <m/>
    <m/>
    <m/>
    <m/>
    <m/>
    <m/>
    <m/>
    <m/>
    <m/>
    <m/>
    <m/>
    <m/>
    <e v="#REF!"/>
    <s v="SL209@tidalwaveautospa.com"/>
    <s v="Wesley Kurtz"/>
    <x v="3"/>
    <x v="2"/>
  </r>
  <r>
    <s v="Frederick Pierson"/>
    <s v="EXP-10009877"/>
    <n v="52.02"/>
    <d v="2023-11-21T00:00:00"/>
    <x v="0"/>
    <s v="Parts"/>
    <s v="pipe fittings"/>
    <m/>
    <m/>
    <m/>
    <m/>
    <m/>
    <m/>
    <m/>
    <m/>
    <m/>
    <m/>
    <m/>
    <m/>
    <m/>
    <m/>
    <m/>
    <m/>
    <m/>
    <m/>
    <m/>
    <m/>
    <m/>
    <e v="#REF!"/>
    <s v="SL185@tidalwaveautospa.com"/>
    <s v="Gary Bradley"/>
    <x v="3"/>
    <x v="2"/>
  </r>
  <r>
    <s v="Frederick Pierson"/>
    <s v="EXP-10009877"/>
    <n v="700"/>
    <d v="2023-11-27T00:00:00"/>
    <x v="7"/>
    <s v="Wash Repairs"/>
    <s v="Fixed weld at entrance of the conveyor and fixed roll up door on tunnel entrance."/>
    <m/>
    <m/>
    <m/>
    <m/>
    <m/>
    <m/>
    <m/>
    <m/>
    <m/>
    <m/>
    <m/>
    <m/>
    <m/>
    <m/>
    <m/>
    <m/>
    <m/>
    <m/>
    <m/>
    <m/>
    <m/>
    <e v="#REF!"/>
    <s v="SL185@tidalwaveautospa.com"/>
    <s v="Gary Bradley"/>
    <x v="3"/>
    <x v="2"/>
  </r>
  <r>
    <s v="Frederick Pierson"/>
    <s v="EXP-10009877"/>
    <n v="68.03"/>
    <d v="2023-11-27T00:00:00"/>
    <x v="0"/>
    <s v="Office Supplies"/>
    <s v="organizer, mop, toilet paper &amp; paper towels"/>
    <m/>
    <m/>
    <m/>
    <m/>
    <m/>
    <m/>
    <m/>
    <m/>
    <m/>
    <m/>
    <m/>
    <m/>
    <m/>
    <m/>
    <m/>
    <m/>
    <m/>
    <m/>
    <m/>
    <m/>
    <m/>
    <e v="#REF!"/>
    <s v="SL185@tidalwaveautospa.com"/>
    <s v="Gary Bradley"/>
    <x v="3"/>
    <x v="2"/>
  </r>
  <r>
    <s v="Frederick Pierson"/>
    <s v="EXP-10009877"/>
    <n v="106.62"/>
    <d v="2023-11-28T00:00:00"/>
    <x v="0"/>
    <s v="Fuel"/>
    <s v="gas"/>
    <m/>
    <m/>
    <m/>
    <m/>
    <m/>
    <m/>
    <m/>
    <m/>
    <m/>
    <m/>
    <m/>
    <m/>
    <m/>
    <m/>
    <m/>
    <m/>
    <m/>
    <m/>
    <m/>
    <m/>
    <m/>
    <e v="#REF!"/>
    <s v="SL185@tidalwaveautospa.com"/>
    <s v="Gary Bradley"/>
    <x v="3"/>
    <x v="2"/>
  </r>
  <r>
    <s v="Frederick Pierson"/>
    <s v="EXP-10009877"/>
    <n v="104.97"/>
    <d v="2023-11-28T00:00:00"/>
    <x v="0"/>
    <s v="Safety Supplies"/>
    <s v="insulation, gloves, thermometers"/>
    <m/>
    <m/>
    <m/>
    <m/>
    <m/>
    <m/>
    <m/>
    <m/>
    <m/>
    <m/>
    <m/>
    <m/>
    <m/>
    <m/>
    <m/>
    <m/>
    <m/>
    <m/>
    <m/>
    <m/>
    <m/>
    <e v="#REF!"/>
    <s v="SL185@tidalwaveautospa.com"/>
    <s v="Gary Bradley"/>
    <x v="3"/>
    <x v="2"/>
  </r>
  <r>
    <s v="Frederick Pierson"/>
    <s v="EXP-10009877"/>
    <n v="61.54"/>
    <d v="2023-11-28T00:00:00"/>
    <x v="0"/>
    <s v="Wash Maintenance"/>
    <s v="tarps. gloves, zip ties"/>
    <m/>
    <m/>
    <m/>
    <m/>
    <m/>
    <m/>
    <m/>
    <m/>
    <m/>
    <m/>
    <m/>
    <m/>
    <m/>
    <m/>
    <m/>
    <m/>
    <m/>
    <m/>
    <m/>
    <m/>
    <m/>
    <e v="#REF!"/>
    <s v="SL185@tidalwaveautospa.com"/>
    <s v="Gary Bradley"/>
    <x v="3"/>
    <x v="2"/>
  </r>
  <r>
    <s v="Frederick Pierson"/>
    <s v="EXP-10009877"/>
    <n v="17.100000000000001"/>
    <d v="2023-12-02T00:00:00"/>
    <x v="0"/>
    <s v="Fuel"/>
    <s v="gas"/>
    <m/>
    <m/>
    <m/>
    <m/>
    <m/>
    <m/>
    <m/>
    <m/>
    <m/>
    <m/>
    <m/>
    <m/>
    <m/>
    <m/>
    <m/>
    <m/>
    <m/>
    <m/>
    <m/>
    <m/>
    <m/>
    <e v="#REF!"/>
    <s v="SL185@tidalwaveautospa.com"/>
    <s v="Gary Bradley"/>
    <x v="3"/>
    <x v="2"/>
  </r>
  <r>
    <s v="Frederick Pierson"/>
    <s v="EXP-10009877"/>
    <n v="78.69"/>
    <d v="2023-12-05T00:00:00"/>
    <x v="8"/>
    <s v="Snacks"/>
    <s v="snacks for team."/>
    <m/>
    <m/>
    <m/>
    <m/>
    <m/>
    <m/>
    <m/>
    <m/>
    <m/>
    <m/>
    <m/>
    <m/>
    <m/>
    <m/>
    <m/>
    <m/>
    <m/>
    <m/>
    <m/>
    <m/>
    <m/>
    <e v="#REF!"/>
    <s v="SL185@tidalwaveautospa.com"/>
    <s v="Gary Bradley"/>
    <x v="3"/>
    <x v="2"/>
  </r>
  <r>
    <s v="Frederick Pierson"/>
    <s v="EXP-10009877"/>
    <n v="237.18"/>
    <d v="2023-12-05T00:00:00"/>
    <x v="0"/>
    <s v="Office Supplies"/>
    <s v="Vinegar, laundry detergent and Christmas decorations"/>
    <m/>
    <m/>
    <m/>
    <m/>
    <m/>
    <m/>
    <m/>
    <m/>
    <m/>
    <m/>
    <m/>
    <m/>
    <m/>
    <m/>
    <m/>
    <m/>
    <m/>
    <m/>
    <m/>
    <m/>
    <m/>
    <e v="#REF!"/>
    <s v="SL185@tidalwaveautospa.com"/>
    <s v="Gary Bradley"/>
    <x v="3"/>
    <x v="2"/>
  </r>
  <r>
    <s v="Frederick Pierson"/>
    <s v="EXP-10009877"/>
    <n v="29.42"/>
    <d v="2023-12-05T00:00:00"/>
    <x v="0"/>
    <s v="Parts"/>
    <s v="bolts"/>
    <m/>
    <m/>
    <m/>
    <m/>
    <m/>
    <m/>
    <m/>
    <m/>
    <m/>
    <m/>
    <m/>
    <m/>
    <m/>
    <m/>
    <m/>
    <m/>
    <m/>
    <m/>
    <m/>
    <m/>
    <m/>
    <e v="#REF!"/>
    <s v="SL185@tidalwaveautospa.com"/>
    <s v="Gary Bradley"/>
    <x v="3"/>
    <x v="2"/>
  </r>
  <r>
    <s v="Frederick Pierson"/>
    <s v="EXP-10009877"/>
    <n v="144.74"/>
    <d v="2023-12-09T00:00:00"/>
    <x v="0"/>
    <s v="Office Supplies"/>
    <s v="organizer, hooks, hose"/>
    <m/>
    <m/>
    <m/>
    <m/>
    <m/>
    <m/>
    <m/>
    <m/>
    <m/>
    <m/>
    <m/>
    <m/>
    <m/>
    <m/>
    <m/>
    <m/>
    <m/>
    <m/>
    <m/>
    <m/>
    <m/>
    <e v="#REF!"/>
    <s v="SL185@tidalwaveautospa.com"/>
    <s v="Gary Bradley"/>
    <x v="3"/>
    <x v="2"/>
  </r>
  <r>
    <s v="Gary Bradley"/>
    <s v="EXP-10010430"/>
    <n v="97.96"/>
    <d v="2024-01-10T00:00:00"/>
    <x v="0"/>
    <s v="Wash Maintenance"/>
    <s v="cleaning supplies for Douglas"/>
    <m/>
    <m/>
    <m/>
    <m/>
    <m/>
    <m/>
    <m/>
    <m/>
    <m/>
    <m/>
    <m/>
    <m/>
    <m/>
    <m/>
    <m/>
    <m/>
    <m/>
    <m/>
    <m/>
    <m/>
    <m/>
    <e v="#REF!"/>
    <s v="gary.bradley@tidalwaveautospa.com"/>
    <s v="Bruce Maxwell"/>
    <x v="3"/>
    <x v="2"/>
  </r>
  <r>
    <s v="Gary Bradley"/>
    <s v="EXP-10010430"/>
    <n v="29.57"/>
    <d v="2024-01-10T00:00:00"/>
    <x v="0"/>
    <s v="Wash Maintenance"/>
    <s v="cleaning supplies for Americus"/>
    <m/>
    <m/>
    <m/>
    <m/>
    <m/>
    <m/>
    <m/>
    <m/>
    <m/>
    <m/>
    <m/>
    <m/>
    <m/>
    <m/>
    <m/>
    <m/>
    <m/>
    <m/>
    <m/>
    <m/>
    <m/>
    <e v="#REF!"/>
    <s v="gary.bradley@tidalwaveautospa.com"/>
    <s v="Bruce Maxwell"/>
    <x v="3"/>
    <x v="2"/>
  </r>
  <r>
    <s v="Gary Bradley"/>
    <s v="EXP-10010430"/>
    <n v="11.87"/>
    <d v="2024-01-10T00:00:00"/>
    <x v="0"/>
    <s v="Wash Maintenance"/>
    <s v="cleaner for Douglas"/>
    <m/>
    <m/>
    <m/>
    <m/>
    <m/>
    <m/>
    <m/>
    <m/>
    <m/>
    <m/>
    <m/>
    <m/>
    <m/>
    <m/>
    <m/>
    <m/>
    <m/>
    <m/>
    <m/>
    <m/>
    <m/>
    <e v="#REF!"/>
    <s v="gary.bradley@tidalwaveautospa.com"/>
    <s v="Bruce Maxwell"/>
    <x v="3"/>
    <x v="2"/>
  </r>
  <r>
    <s v="Gary Krebs"/>
    <s v="EXP-10010719"/>
    <n v="4.25"/>
    <d v="2023-12-17T00:00:00"/>
    <x v="0"/>
    <s v="Office Supplies"/>
    <s v="Bungee cord"/>
    <m/>
    <m/>
    <m/>
    <m/>
    <m/>
    <m/>
    <m/>
    <m/>
    <m/>
    <m/>
    <m/>
    <m/>
    <m/>
    <m/>
    <m/>
    <m/>
    <m/>
    <m/>
    <m/>
    <m/>
    <m/>
    <e v="#REF!"/>
    <s v=""/>
    <s v=""/>
    <x v="3"/>
    <x v="2"/>
  </r>
  <r>
    <s v="Gary Krebs"/>
    <s v="EXP-10010719"/>
    <n v="68.7"/>
    <d v="2023-12-23T00:00:00"/>
    <x v="0"/>
    <s v="Wash Maintenance"/>
    <s v="Cleaning supplies"/>
    <m/>
    <m/>
    <m/>
    <m/>
    <m/>
    <m/>
    <m/>
    <m/>
    <m/>
    <m/>
    <m/>
    <m/>
    <m/>
    <m/>
    <m/>
    <m/>
    <m/>
    <m/>
    <m/>
    <m/>
    <m/>
    <e v="#REF!"/>
    <s v=""/>
    <s v=""/>
    <x v="3"/>
    <x v="2"/>
  </r>
  <r>
    <s v="Gary Krebs"/>
    <s v="EXP-10010719"/>
    <n v="114.58"/>
    <d v="2023-12-27T00:00:00"/>
    <x v="1"/>
    <s v="Wash Maintenance"/>
    <s v="Hydraulic hose"/>
    <m/>
    <m/>
    <m/>
    <m/>
    <m/>
    <m/>
    <m/>
    <m/>
    <m/>
    <m/>
    <m/>
    <m/>
    <m/>
    <m/>
    <m/>
    <m/>
    <m/>
    <m/>
    <m/>
    <m/>
    <m/>
    <e v="#REF!"/>
    <s v=""/>
    <s v=""/>
    <x v="3"/>
    <x v="2"/>
  </r>
  <r>
    <s v="Gary Krebs"/>
    <s v="EXP-10010719"/>
    <n v="293.61"/>
    <d v="2024-01-03T00:00:00"/>
    <x v="0"/>
    <s v="Wash Maintenance"/>
    <s v="softener salt"/>
    <m/>
    <m/>
    <m/>
    <m/>
    <m/>
    <m/>
    <m/>
    <m/>
    <m/>
    <m/>
    <m/>
    <m/>
    <m/>
    <m/>
    <m/>
    <m/>
    <m/>
    <m/>
    <m/>
    <m/>
    <m/>
    <e v="#REF!"/>
    <s v=""/>
    <s v=""/>
    <x v="3"/>
    <x v="2"/>
  </r>
  <r>
    <s v="Gary Krebs"/>
    <s v="EXP-10010719"/>
    <n v="89.82"/>
    <d v="2024-01-05T00:00:00"/>
    <x v="0"/>
    <s v="Wash Maintenance"/>
    <s v="Ice melt"/>
    <m/>
    <m/>
    <m/>
    <m/>
    <m/>
    <m/>
    <m/>
    <m/>
    <m/>
    <m/>
    <m/>
    <m/>
    <m/>
    <m/>
    <m/>
    <m/>
    <m/>
    <m/>
    <m/>
    <m/>
    <m/>
    <e v="#REF!"/>
    <s v=""/>
    <s v=""/>
    <x v="3"/>
    <x v="2"/>
  </r>
  <r>
    <s v="Gary Krebs"/>
    <s v="EXP-10010719"/>
    <n v="81.48"/>
    <d v="2024-01-06T00:00:00"/>
    <x v="0"/>
    <s v="Wash Maintenance"/>
    <s v="Ice melt, toilet cleaner and hardware"/>
    <m/>
    <m/>
    <m/>
    <m/>
    <m/>
    <m/>
    <m/>
    <m/>
    <m/>
    <m/>
    <m/>
    <m/>
    <m/>
    <m/>
    <m/>
    <m/>
    <m/>
    <m/>
    <m/>
    <m/>
    <m/>
    <e v="#REF!"/>
    <s v=""/>
    <s v=""/>
    <x v="3"/>
    <x v="2"/>
  </r>
  <r>
    <s v="Gary Krebs"/>
    <s v="EXP-10010719"/>
    <n v="41.97"/>
    <d v="2024-01-09T00:00:00"/>
    <x v="0"/>
    <s v="Wash Maintenance"/>
    <s v="Gloves, and hardware"/>
    <m/>
    <m/>
    <m/>
    <m/>
    <m/>
    <m/>
    <m/>
    <m/>
    <m/>
    <m/>
    <m/>
    <m/>
    <m/>
    <m/>
    <m/>
    <m/>
    <m/>
    <m/>
    <m/>
    <m/>
    <m/>
    <e v="#REF!"/>
    <s v=""/>
    <s v=""/>
    <x v="3"/>
    <x v="2"/>
  </r>
  <r>
    <s v="Gary Krebs"/>
    <s v="EXP-10010719"/>
    <n v="218.91"/>
    <d v="2024-01-14T00:00:00"/>
    <x v="0"/>
    <s v="Fuel"/>
    <s v="Kerosene and snow blower fuel"/>
    <m/>
    <m/>
    <m/>
    <m/>
    <m/>
    <m/>
    <m/>
    <m/>
    <m/>
    <m/>
    <m/>
    <m/>
    <m/>
    <m/>
    <m/>
    <m/>
    <m/>
    <m/>
    <m/>
    <m/>
    <m/>
    <e v="#REF!"/>
    <s v=""/>
    <s v=""/>
    <x v="3"/>
    <x v="2"/>
  </r>
  <r>
    <s v="Gary Krebs"/>
    <s v="EXP-10010719"/>
    <n v="19.190000000000001"/>
    <d v="2024-01-15T00:00:00"/>
    <x v="0"/>
    <s v="Wash Maintenance"/>
    <s v="Cleaning supplies"/>
    <m/>
    <m/>
    <m/>
    <m/>
    <m/>
    <m/>
    <m/>
    <m/>
    <m/>
    <m/>
    <m/>
    <m/>
    <m/>
    <m/>
    <m/>
    <m/>
    <m/>
    <m/>
    <m/>
    <m/>
    <m/>
    <e v="#REF!"/>
    <s v=""/>
    <s v=""/>
    <x v="3"/>
    <x v="2"/>
  </r>
  <r>
    <s v="Gary Krebs"/>
    <s v="EXP-10010719"/>
    <n v="57.72"/>
    <d v="2024-01-16T00:00:00"/>
    <x v="0"/>
    <s v="Fuel"/>
    <s v="Kerosene for heater"/>
    <m/>
    <m/>
    <m/>
    <m/>
    <m/>
    <m/>
    <m/>
    <m/>
    <m/>
    <m/>
    <m/>
    <m/>
    <m/>
    <m/>
    <m/>
    <m/>
    <m/>
    <m/>
    <m/>
    <m/>
    <m/>
    <e v="#REF!"/>
    <s v=""/>
    <s v=""/>
    <x v="3"/>
    <x v="2"/>
  </r>
  <r>
    <s v="Gary Krebs"/>
    <s v="EXP-10010719"/>
    <n v="27.78"/>
    <d v="2024-01-17T00:00:00"/>
    <x v="0"/>
    <s v="Wash Maintenance"/>
    <s v="hose clamp and gloves"/>
    <m/>
    <m/>
    <m/>
    <m/>
    <m/>
    <m/>
    <m/>
    <m/>
    <m/>
    <m/>
    <m/>
    <m/>
    <m/>
    <m/>
    <m/>
    <m/>
    <m/>
    <m/>
    <m/>
    <m/>
    <m/>
    <e v="#REF!"/>
    <s v=""/>
    <s v=""/>
    <x v="3"/>
    <x v="2"/>
  </r>
  <r>
    <s v="Gerald Carter"/>
    <s v="EXP-10009775"/>
    <n v="48.08"/>
    <d v="2023-10-31T00:00:00"/>
    <x v="4"/>
    <s v="Office Supplies"/>
    <s v="Halloween town event candy restock"/>
    <m/>
    <m/>
    <m/>
    <m/>
    <m/>
    <m/>
    <m/>
    <m/>
    <m/>
    <m/>
    <m/>
    <m/>
    <m/>
    <m/>
    <m/>
    <m/>
    <m/>
    <m/>
    <m/>
    <m/>
    <m/>
    <e v="#REF!"/>
    <s v="SL136@tidalwaveautospa.com"/>
    <s v="Michael Donnelly"/>
    <x v="3"/>
    <x v="2"/>
  </r>
  <r>
    <s v="Gerald Carter"/>
    <s v="EXP-10009775"/>
    <n v="126.83"/>
    <d v="2023-11-21T00:00:00"/>
    <x v="6"/>
    <s v="Wash Maintenance"/>
    <s v="cleaners"/>
    <m/>
    <m/>
    <m/>
    <m/>
    <m/>
    <m/>
    <m/>
    <m/>
    <m/>
    <m/>
    <m/>
    <m/>
    <m/>
    <m/>
    <m/>
    <m/>
    <m/>
    <m/>
    <m/>
    <m/>
    <m/>
    <e v="#REF!"/>
    <s v="SL136@tidalwaveautospa.com"/>
    <s v="Michael Donnelly"/>
    <x v="3"/>
    <x v="2"/>
  </r>
  <r>
    <s v="Gerald Carter"/>
    <s v="EXP-10009775"/>
    <n v="82.09"/>
    <d v="2023-11-21T00:00:00"/>
    <x v="0"/>
    <s v="Office Supplies"/>
    <s v="paper towels, Kleenex,"/>
    <m/>
    <m/>
    <m/>
    <m/>
    <m/>
    <m/>
    <m/>
    <m/>
    <m/>
    <m/>
    <m/>
    <m/>
    <m/>
    <m/>
    <m/>
    <m/>
    <m/>
    <m/>
    <m/>
    <m/>
    <m/>
    <e v="#REF!"/>
    <s v="SL136@tidalwaveautospa.com"/>
    <s v="Michael Donnelly"/>
    <x v="3"/>
    <x v="2"/>
  </r>
  <r>
    <s v="Gerald Carter"/>
    <s v="EXP-10009775"/>
    <n v="469.37"/>
    <d v="2023-11-25T00:00:00"/>
    <x v="18"/>
    <s v="Wash Maintenance"/>
    <s v="winter icemelt and salt"/>
    <m/>
    <m/>
    <m/>
    <m/>
    <m/>
    <m/>
    <m/>
    <m/>
    <m/>
    <m/>
    <m/>
    <m/>
    <m/>
    <m/>
    <m/>
    <m/>
    <m/>
    <m/>
    <m/>
    <m/>
    <m/>
    <e v="#REF!"/>
    <s v="SL136@tidalwaveautospa.com"/>
    <s v="Michael Donnelly"/>
    <x v="3"/>
    <x v="2"/>
  </r>
  <r>
    <s v="Gerald Carter"/>
    <s v="EXP-10009775"/>
    <n v="14.23"/>
    <d v="2023-11-30T00:00:00"/>
    <x v="0"/>
    <s v="Snacks"/>
    <s v="waters"/>
    <m/>
    <m/>
    <m/>
    <m/>
    <m/>
    <m/>
    <m/>
    <m/>
    <m/>
    <m/>
    <m/>
    <m/>
    <m/>
    <m/>
    <m/>
    <m/>
    <m/>
    <m/>
    <m/>
    <m/>
    <m/>
    <e v="#REF!"/>
    <s v="SL136@tidalwaveautospa.com"/>
    <s v="Michael Donnelly"/>
    <x v="3"/>
    <x v="2"/>
  </r>
  <r>
    <s v="Gerald Carter"/>
    <s v="EXP-10009775"/>
    <n v="17.36"/>
    <d v="2023-12-07T00:00:00"/>
    <x v="6"/>
    <s v="Parts"/>
    <s v="parts, quick connect couplers"/>
    <m/>
    <m/>
    <m/>
    <m/>
    <m/>
    <m/>
    <m/>
    <m/>
    <m/>
    <m/>
    <m/>
    <m/>
    <m/>
    <m/>
    <m/>
    <m/>
    <m/>
    <m/>
    <m/>
    <m/>
    <m/>
    <e v="#REF!"/>
    <s v="SL136@tidalwaveautospa.com"/>
    <s v="Michael Donnelly"/>
    <x v="3"/>
    <x v="2"/>
  </r>
  <r>
    <s v="Gerald Carter"/>
    <s v="EXP-10009775"/>
    <n v="57.67"/>
    <d v="2023-12-08T00:00:00"/>
    <x v="0"/>
    <s v="Office Supplies"/>
    <s v="bathroom and paper supply"/>
    <m/>
    <m/>
    <m/>
    <m/>
    <m/>
    <m/>
    <m/>
    <m/>
    <m/>
    <m/>
    <m/>
    <m/>
    <m/>
    <m/>
    <m/>
    <m/>
    <m/>
    <m/>
    <m/>
    <m/>
    <m/>
    <e v="#REF!"/>
    <s v="SL136@tidalwaveautospa.com"/>
    <s v="Michael Donnelly"/>
    <x v="3"/>
    <x v="2"/>
  </r>
  <r>
    <s v="Gerald Carter"/>
    <s v="EXP-10009775"/>
    <n v="88.52"/>
    <d v="2023-12-13T00:00:00"/>
    <x v="0"/>
    <s v="Wash Maintenance"/>
    <s v="cleaner"/>
    <m/>
    <m/>
    <m/>
    <m/>
    <m/>
    <m/>
    <m/>
    <m/>
    <m/>
    <n v="27.26"/>
    <s v="Parts"/>
    <s v="couplings, orings"/>
    <n v="61.7"/>
    <s v="Fuel"/>
    <s v="propane"/>
    <m/>
    <m/>
    <m/>
    <m/>
    <m/>
    <m/>
    <e v="#REF!"/>
    <s v="SL136@tidalwaveautospa.com"/>
    <s v="Michael Donnelly"/>
    <x v="3"/>
    <x v="2"/>
  </r>
  <r>
    <s v="Gerald Carter"/>
    <s v="EXP-10010688"/>
    <n v="217.34"/>
    <d v="2023-12-20T00:00:00"/>
    <x v="0"/>
    <s v="Wash Maintenance"/>
    <s v="cleaning"/>
    <m/>
    <m/>
    <m/>
    <m/>
    <m/>
    <m/>
    <m/>
    <m/>
    <m/>
    <m/>
    <m/>
    <m/>
    <m/>
    <m/>
    <m/>
    <m/>
    <m/>
    <m/>
    <m/>
    <m/>
    <m/>
    <e v="#REF!"/>
    <s v="SL136@tidalwaveautospa.com"/>
    <s v="Michael Donnelly"/>
    <x v="3"/>
    <x v="2"/>
  </r>
  <r>
    <s v="Gerald Carter"/>
    <s v="EXP-10010688"/>
    <n v="60.36"/>
    <d v="2023-12-20T00:00:00"/>
    <x v="0"/>
    <s v="Office Supplies"/>
    <s v="bags and cleaner"/>
    <m/>
    <m/>
    <m/>
    <m/>
    <m/>
    <m/>
    <m/>
    <m/>
    <m/>
    <m/>
    <m/>
    <m/>
    <m/>
    <m/>
    <m/>
    <m/>
    <m/>
    <m/>
    <m/>
    <m/>
    <m/>
    <e v="#REF!"/>
    <s v="SL136@tidalwaveautospa.com"/>
    <s v="Michael Donnelly"/>
    <x v="3"/>
    <x v="2"/>
  </r>
  <r>
    <s v="Gerald Carter"/>
    <s v="EXP-10010688"/>
    <n v="51.64"/>
    <d v="2023-12-20T00:00:00"/>
    <x v="6"/>
    <s v="Parts"/>
    <s v="parts"/>
    <m/>
    <m/>
    <m/>
    <m/>
    <m/>
    <m/>
    <m/>
    <m/>
    <m/>
    <m/>
    <m/>
    <m/>
    <m/>
    <m/>
    <m/>
    <m/>
    <m/>
    <m/>
    <m/>
    <m/>
    <m/>
    <e v="#REF!"/>
    <s v="SL136@tidalwaveautospa.com"/>
    <s v="Michael Donnelly"/>
    <x v="3"/>
    <x v="2"/>
  </r>
  <r>
    <s v="Gerald Carter"/>
    <s v="EXP-10010688"/>
    <n v="-41.83"/>
    <d v="2023-12-21T00:00:00"/>
    <x v="0"/>
    <s v="Wash Maintenance"/>
    <s v="credit"/>
    <m/>
    <m/>
    <m/>
    <m/>
    <m/>
    <m/>
    <m/>
    <m/>
    <m/>
    <n v="15.53"/>
    <s v="Wash Supplies"/>
    <s v="spray bottles"/>
    <m/>
    <m/>
    <m/>
    <m/>
    <m/>
    <m/>
    <m/>
    <m/>
    <m/>
    <e v="#REF!"/>
    <s v="SL136@tidalwaveautospa.com"/>
    <s v="Michael Donnelly"/>
    <x v="3"/>
    <x v="2"/>
  </r>
  <r>
    <s v="Gerald Carter"/>
    <s v="EXP-10010688"/>
    <n v="175.48"/>
    <d v="2023-12-23T00:00:00"/>
    <x v="0"/>
    <s v="Wash Maintenance"/>
    <s v="salt"/>
    <m/>
    <m/>
    <m/>
    <m/>
    <m/>
    <m/>
    <m/>
    <m/>
    <m/>
    <m/>
    <m/>
    <m/>
    <m/>
    <m/>
    <m/>
    <m/>
    <m/>
    <m/>
    <m/>
    <m/>
    <m/>
    <e v="#REF!"/>
    <s v="SL136@tidalwaveautospa.com"/>
    <s v="Michael Donnelly"/>
    <x v="3"/>
    <x v="2"/>
  </r>
  <r>
    <s v="Gerald Carter"/>
    <s v="EXP-10010688"/>
    <n v="209.49"/>
    <d v="2023-12-30T00:00:00"/>
    <x v="0"/>
    <s v="Office Supplies"/>
    <s v="keyboard, soap, misc"/>
    <m/>
    <m/>
    <m/>
    <m/>
    <m/>
    <m/>
    <m/>
    <m/>
    <m/>
    <m/>
    <m/>
    <m/>
    <m/>
    <m/>
    <m/>
    <m/>
    <m/>
    <m/>
    <m/>
    <m/>
    <m/>
    <e v="#REF!"/>
    <s v="SL136@tidalwaveautospa.com"/>
    <s v="Michael Donnelly"/>
    <x v="3"/>
    <x v="2"/>
  </r>
  <r>
    <s v="Gerald Carter"/>
    <s v="EXP-10010688"/>
    <n v="98.95"/>
    <d v="2024-01-02T00:00:00"/>
    <x v="0"/>
    <s v="Wash Maintenance"/>
    <s v="misc supply"/>
    <m/>
    <m/>
    <m/>
    <m/>
    <m/>
    <m/>
    <m/>
    <m/>
    <m/>
    <m/>
    <m/>
    <m/>
    <m/>
    <m/>
    <m/>
    <m/>
    <m/>
    <m/>
    <m/>
    <m/>
    <m/>
    <e v="#REF!"/>
    <s v="SL136@tidalwaveautospa.com"/>
    <s v="Michael Donnelly"/>
    <x v="3"/>
    <x v="2"/>
  </r>
  <r>
    <s v="Gerald Carter"/>
    <s v="EXP-10010688"/>
    <n v="53.47"/>
    <d v="2024-01-02T00:00:00"/>
    <x v="0"/>
    <s v="Office Supplies"/>
    <s v="office supplies"/>
    <m/>
    <m/>
    <m/>
    <m/>
    <m/>
    <m/>
    <m/>
    <m/>
    <m/>
    <m/>
    <m/>
    <m/>
    <m/>
    <m/>
    <m/>
    <m/>
    <m/>
    <m/>
    <m/>
    <m/>
    <m/>
    <e v="#REF!"/>
    <s v="SL136@tidalwaveautospa.com"/>
    <s v="Michael Donnelly"/>
    <x v="3"/>
    <x v="2"/>
  </r>
  <r>
    <s v="Gerald Carter"/>
    <s v="EXP-10010688"/>
    <n v="118.29"/>
    <d v="2024-01-03T00:00:00"/>
    <x v="0"/>
    <s v="Wash Maintenance"/>
    <s v="cleaning supp"/>
    <m/>
    <m/>
    <m/>
    <m/>
    <m/>
    <m/>
    <m/>
    <m/>
    <m/>
    <m/>
    <m/>
    <m/>
    <m/>
    <m/>
    <m/>
    <m/>
    <m/>
    <m/>
    <m/>
    <m/>
    <m/>
    <e v="#REF!"/>
    <s v="SL136@tidalwaveautospa.com"/>
    <s v="Michael Donnelly"/>
    <x v="3"/>
    <x v="2"/>
  </r>
  <r>
    <s v="Gerald Carter"/>
    <s v="EXP-10010688"/>
    <n v="32.270000000000003"/>
    <d v="2024-01-05T00:00:00"/>
    <x v="0"/>
    <s v="Small Tools"/>
    <s v="cutting tool"/>
    <m/>
    <m/>
    <m/>
    <m/>
    <m/>
    <m/>
    <m/>
    <m/>
    <m/>
    <m/>
    <m/>
    <m/>
    <m/>
    <m/>
    <m/>
    <m/>
    <m/>
    <m/>
    <m/>
    <m/>
    <m/>
    <e v="#REF!"/>
    <s v="SL136@tidalwaveautospa.com"/>
    <s v="Michael Donnelly"/>
    <x v="3"/>
    <x v="2"/>
  </r>
  <r>
    <s v="Gerald Carter"/>
    <s v="EXP-10010688"/>
    <n v="261.27"/>
    <d v="2024-01-10T00:00:00"/>
    <x v="27"/>
    <s v="Wash Maintenance"/>
    <s v="ice melt"/>
    <m/>
    <m/>
    <m/>
    <m/>
    <m/>
    <m/>
    <m/>
    <m/>
    <m/>
    <m/>
    <m/>
    <m/>
    <m/>
    <m/>
    <m/>
    <m/>
    <m/>
    <m/>
    <m/>
    <m/>
    <m/>
    <e v="#REF!"/>
    <s v="SL136@tidalwaveautospa.com"/>
    <s v="Michael Donnelly"/>
    <x v="3"/>
    <x v="2"/>
  </r>
  <r>
    <s v="Ginger Cook"/>
    <s v="EXP-10009943"/>
    <n v="9.67"/>
    <d v="2023-11-21T00:00:00"/>
    <x v="0"/>
    <s v="Parts"/>
    <s v="Hardware"/>
    <m/>
    <m/>
    <m/>
    <m/>
    <m/>
    <m/>
    <m/>
    <m/>
    <m/>
    <m/>
    <m/>
    <m/>
    <m/>
    <m/>
    <m/>
    <m/>
    <m/>
    <m/>
    <m/>
    <m/>
    <m/>
    <e v="#REF!"/>
    <s v=""/>
    <s v=""/>
    <x v="3"/>
    <x v="2"/>
  </r>
  <r>
    <s v="Ginger Cook"/>
    <s v="EXP-10009943"/>
    <n v="41.67"/>
    <d v="2023-11-26T00:00:00"/>
    <x v="0"/>
    <s v="Wash Maintenance"/>
    <s v="Dawn dish soap for prep buckets"/>
    <m/>
    <m/>
    <m/>
    <m/>
    <m/>
    <m/>
    <m/>
    <m/>
    <m/>
    <m/>
    <m/>
    <m/>
    <m/>
    <m/>
    <m/>
    <m/>
    <m/>
    <m/>
    <m/>
    <m/>
    <m/>
    <e v="#REF!"/>
    <s v=""/>
    <s v=""/>
    <x v="3"/>
    <x v="2"/>
  </r>
  <r>
    <s v="Ginger Cook"/>
    <s v="EXP-10009943"/>
    <n v="13.21"/>
    <d v="2023-11-26T00:00:00"/>
    <x v="8"/>
    <s v="Snacks"/>
    <s v="Water for employees"/>
    <m/>
    <m/>
    <m/>
    <m/>
    <m/>
    <m/>
    <m/>
    <m/>
    <m/>
    <m/>
    <m/>
    <m/>
    <m/>
    <m/>
    <m/>
    <m/>
    <m/>
    <m/>
    <m/>
    <m/>
    <m/>
    <e v="#REF!"/>
    <s v=""/>
    <s v=""/>
    <x v="3"/>
    <x v="2"/>
  </r>
  <r>
    <s v="Ginger Cook"/>
    <s v="EXP-10009943"/>
    <n v="27.38"/>
    <d v="2023-11-29T00:00:00"/>
    <x v="0"/>
    <s v="Wash Maintenance"/>
    <s v="Cleaning Supplies"/>
    <m/>
    <m/>
    <m/>
    <m/>
    <m/>
    <m/>
    <m/>
    <m/>
    <m/>
    <m/>
    <m/>
    <m/>
    <m/>
    <m/>
    <m/>
    <m/>
    <m/>
    <m/>
    <m/>
    <m/>
    <m/>
    <e v="#REF!"/>
    <s v=""/>
    <s v=""/>
    <x v="3"/>
    <x v="2"/>
  </r>
  <r>
    <s v="Ginger Cook"/>
    <s v="EXP-10009943"/>
    <n v="679.59"/>
    <d v="2023-11-30T00:00:00"/>
    <x v="11"/>
    <s v="Parts"/>
    <s v="Elec U-sonic prox sensor"/>
    <m/>
    <m/>
    <m/>
    <m/>
    <m/>
    <m/>
    <m/>
    <m/>
    <m/>
    <m/>
    <m/>
    <m/>
    <m/>
    <m/>
    <m/>
    <m/>
    <m/>
    <m/>
    <m/>
    <m/>
    <m/>
    <e v="#REF!"/>
    <s v=""/>
    <s v=""/>
    <x v="3"/>
    <x v="2"/>
  </r>
  <r>
    <s v="Ginger Cook"/>
    <s v="EXP-10009943"/>
    <n v="505.92"/>
    <d v="2023-12-01T00:00:00"/>
    <x v="8"/>
    <s v="Itemized"/>
    <s v="Cleaning Supplies,Cups,Snacks"/>
    <n v="386.49"/>
    <s v="Wash Maintenance"/>
    <s v="Cleaning Supplies"/>
    <n v="53.41"/>
    <s v="Office Supplies"/>
    <s v="Cups"/>
    <n v="66.02"/>
    <s v="Snacks"/>
    <s v="Snacks"/>
    <m/>
    <m/>
    <m/>
    <m/>
    <m/>
    <m/>
    <m/>
    <m/>
    <m/>
    <m/>
    <m/>
    <m/>
    <e v="#REF!"/>
    <s v=""/>
    <s v=""/>
    <x v="3"/>
    <x v="2"/>
  </r>
  <r>
    <s v="Ginger Cook"/>
    <s v="EXP-10009943"/>
    <n v="13.38"/>
    <d v="2023-12-01T00:00:00"/>
    <x v="0"/>
    <s v="Office Supplies"/>
    <s v="Fundraiser goodie bags"/>
    <m/>
    <m/>
    <m/>
    <m/>
    <m/>
    <m/>
    <m/>
    <m/>
    <m/>
    <m/>
    <m/>
    <m/>
    <m/>
    <m/>
    <m/>
    <m/>
    <m/>
    <m/>
    <m/>
    <m/>
    <m/>
    <e v="#REF!"/>
    <s v=""/>
    <s v=""/>
    <x v="3"/>
    <x v="2"/>
  </r>
  <r>
    <s v="Ginger Cook"/>
    <s v="EXP-10009943"/>
    <n v="110.37"/>
    <d v="2023-12-01T00:00:00"/>
    <x v="8"/>
    <s v="Snacks"/>
    <s v="Drinks"/>
    <m/>
    <m/>
    <m/>
    <m/>
    <m/>
    <m/>
    <m/>
    <m/>
    <m/>
    <m/>
    <m/>
    <m/>
    <m/>
    <m/>
    <m/>
    <m/>
    <m/>
    <m/>
    <m/>
    <m/>
    <m/>
    <e v="#REF!"/>
    <s v=""/>
    <s v=""/>
    <x v="3"/>
    <x v="2"/>
  </r>
  <r>
    <s v="Ginger Cook"/>
    <s v="EXP-10009943"/>
    <n v="112"/>
    <d v="2023-12-02T00:00:00"/>
    <x v="18"/>
    <s v="Pest Control/Extermination"/>
    <s v="Pest control"/>
    <m/>
    <m/>
    <m/>
    <m/>
    <m/>
    <m/>
    <m/>
    <m/>
    <m/>
    <m/>
    <m/>
    <m/>
    <m/>
    <m/>
    <m/>
    <m/>
    <m/>
    <m/>
    <m/>
    <m/>
    <m/>
    <e v="#REF!"/>
    <s v=""/>
    <s v=""/>
    <x v="3"/>
    <x v="2"/>
  </r>
  <r>
    <s v="Ginger Cook"/>
    <s v="EXP-10009943"/>
    <n v="22.4"/>
    <d v="2023-12-02T00:00:00"/>
    <x v="18"/>
    <s v="Pest Control/Extermination"/>
    <s v="Pest control"/>
    <m/>
    <m/>
    <m/>
    <m/>
    <m/>
    <m/>
    <m/>
    <m/>
    <m/>
    <m/>
    <m/>
    <m/>
    <m/>
    <m/>
    <m/>
    <m/>
    <m/>
    <m/>
    <m/>
    <m/>
    <m/>
    <e v="#REF!"/>
    <s v=""/>
    <s v=""/>
    <x v="3"/>
    <x v="2"/>
  </r>
  <r>
    <s v="Ginger Cook"/>
    <s v="EXP-10009943"/>
    <n v="87.06"/>
    <d v="2023-12-03T00:00:00"/>
    <x v="0"/>
    <s v="Office Supplies"/>
    <s v="Gloves and trashcan"/>
    <m/>
    <m/>
    <m/>
    <m/>
    <m/>
    <m/>
    <m/>
    <m/>
    <m/>
    <m/>
    <m/>
    <m/>
    <m/>
    <m/>
    <m/>
    <m/>
    <m/>
    <m/>
    <m/>
    <m/>
    <m/>
    <e v="#REF!"/>
    <s v=""/>
    <s v=""/>
    <x v="3"/>
    <x v="2"/>
  </r>
  <r>
    <s v="Ginger Cook"/>
    <s v="EXP-10009943"/>
    <n v="30.8"/>
    <d v="2023-12-03T00:00:00"/>
    <x v="0"/>
    <s v="Wash Maintenance"/>
    <s v="Cleaning supplies"/>
    <m/>
    <m/>
    <m/>
    <m/>
    <m/>
    <m/>
    <m/>
    <m/>
    <m/>
    <m/>
    <m/>
    <m/>
    <m/>
    <m/>
    <m/>
    <m/>
    <m/>
    <m/>
    <m/>
    <m/>
    <m/>
    <e v="#REF!"/>
    <s v=""/>
    <s v=""/>
    <x v="3"/>
    <x v="2"/>
  </r>
  <r>
    <s v="Ginger Cook"/>
    <s v="EXP-10009943"/>
    <n v="12.32"/>
    <d v="2023-12-03T00:00:00"/>
    <x v="0"/>
    <s v="Wash Maintenance"/>
    <s v="Cleaning supplies"/>
    <m/>
    <m/>
    <m/>
    <m/>
    <m/>
    <m/>
    <m/>
    <m/>
    <m/>
    <m/>
    <m/>
    <m/>
    <m/>
    <m/>
    <m/>
    <m/>
    <m/>
    <m/>
    <m/>
    <m/>
    <m/>
    <e v="#REF!"/>
    <s v=""/>
    <s v=""/>
    <x v="3"/>
    <x v="2"/>
  </r>
  <r>
    <s v="Ginger Cook"/>
    <s v="EXP-10009943"/>
    <n v="317"/>
    <d v="2023-12-03T00:00:00"/>
    <x v="0"/>
    <s v="Wash Maintenance"/>
    <s v="Cleaning supplies"/>
    <m/>
    <m/>
    <m/>
    <m/>
    <m/>
    <m/>
    <m/>
    <m/>
    <m/>
    <m/>
    <m/>
    <m/>
    <m/>
    <m/>
    <m/>
    <m/>
    <m/>
    <m/>
    <m/>
    <m/>
    <m/>
    <e v="#REF!"/>
    <s v=""/>
    <s v=""/>
    <x v="3"/>
    <x v="2"/>
  </r>
  <r>
    <s v="Ginger Cook"/>
    <s v="EXP-10009943"/>
    <n v="481.44"/>
    <d v="2023-12-06T00:00:00"/>
    <x v="0"/>
    <s v="Wash Maintenance"/>
    <s v="Hydraulic oil"/>
    <m/>
    <m/>
    <m/>
    <m/>
    <m/>
    <m/>
    <m/>
    <m/>
    <m/>
    <m/>
    <m/>
    <m/>
    <m/>
    <m/>
    <m/>
    <m/>
    <m/>
    <m/>
    <m/>
    <m/>
    <m/>
    <e v="#REF!"/>
    <s v=""/>
    <s v=""/>
    <x v="3"/>
    <x v="2"/>
  </r>
  <r>
    <s v="Ginger Cook"/>
    <s v="EXP-10009943"/>
    <n v="107.43"/>
    <d v="2023-12-06T00:00:00"/>
    <x v="0"/>
    <s v="Wash Maintenance"/>
    <s v="Hydraulic hose"/>
    <m/>
    <m/>
    <m/>
    <m/>
    <m/>
    <m/>
    <m/>
    <m/>
    <m/>
    <m/>
    <m/>
    <m/>
    <m/>
    <m/>
    <m/>
    <m/>
    <m/>
    <m/>
    <m/>
    <m/>
    <m/>
    <e v="#REF!"/>
    <s v=""/>
    <s v=""/>
    <x v="3"/>
    <x v="2"/>
  </r>
  <r>
    <s v="Ginger Cook"/>
    <s v="EXP-10009943"/>
    <n v="107.43"/>
    <d v="2023-12-06T00:00:00"/>
    <x v="0"/>
    <s v="Wash Maintenance"/>
    <s v="Hydraulic hose"/>
    <m/>
    <m/>
    <m/>
    <m/>
    <m/>
    <m/>
    <m/>
    <m/>
    <m/>
    <m/>
    <m/>
    <m/>
    <m/>
    <m/>
    <m/>
    <m/>
    <m/>
    <m/>
    <m/>
    <m/>
    <m/>
    <e v="#REF!"/>
    <s v=""/>
    <s v=""/>
    <x v="3"/>
    <x v="2"/>
  </r>
  <r>
    <s v="Ginger Cook"/>
    <s v="EXP-10009943"/>
    <n v="226.82"/>
    <d v="2023-12-07T00:00:00"/>
    <x v="0"/>
    <s v="Wash Maintenance"/>
    <s v="Compressor lubricant"/>
    <m/>
    <m/>
    <m/>
    <m/>
    <m/>
    <m/>
    <m/>
    <m/>
    <m/>
    <m/>
    <m/>
    <m/>
    <m/>
    <m/>
    <m/>
    <m/>
    <m/>
    <m/>
    <m/>
    <m/>
    <m/>
    <e v="#REF!"/>
    <s v=""/>
    <s v=""/>
    <x v="3"/>
    <x v="2"/>
  </r>
  <r>
    <s v="Ginger Cook"/>
    <s v="EXP-10009943"/>
    <n v="152.54"/>
    <d v="2023-12-12T00:00:00"/>
    <x v="0"/>
    <s v="Wash Maintenance"/>
    <s v="Cleaning supplies"/>
    <m/>
    <m/>
    <m/>
    <m/>
    <m/>
    <m/>
    <m/>
    <m/>
    <m/>
    <m/>
    <m/>
    <m/>
    <m/>
    <m/>
    <m/>
    <m/>
    <m/>
    <m/>
    <m/>
    <m/>
    <m/>
    <e v="#REF!"/>
    <s v=""/>
    <s v=""/>
    <x v="3"/>
    <x v="2"/>
  </r>
  <r>
    <s v="Ginger Cook"/>
    <s v="EXP-10009943"/>
    <n v="28.27"/>
    <d v="2023-12-14T00:00:00"/>
    <x v="0"/>
    <s v="Wash Maintenance"/>
    <s v="Cleaning supplies"/>
    <m/>
    <m/>
    <m/>
    <m/>
    <m/>
    <m/>
    <m/>
    <m/>
    <m/>
    <m/>
    <m/>
    <m/>
    <m/>
    <m/>
    <m/>
    <m/>
    <m/>
    <m/>
    <m/>
    <m/>
    <m/>
    <e v="#REF!"/>
    <s v=""/>
    <s v=""/>
    <x v="3"/>
    <x v="2"/>
  </r>
  <r>
    <s v="Ginger Cook"/>
    <s v="EXP-10009943"/>
    <n v="97.44"/>
    <d v="2023-12-16T00:00:00"/>
    <x v="8"/>
    <s v="Snacks"/>
    <s v="Drinks"/>
    <m/>
    <m/>
    <m/>
    <m/>
    <m/>
    <m/>
    <m/>
    <m/>
    <m/>
    <m/>
    <m/>
    <m/>
    <m/>
    <m/>
    <m/>
    <m/>
    <m/>
    <m/>
    <m/>
    <m/>
    <m/>
    <e v="#REF!"/>
    <s v=""/>
    <s v=""/>
    <x v="3"/>
    <x v="2"/>
  </r>
  <r>
    <s v="Ginger Cook"/>
    <s v="EXP-10009943"/>
    <n v="96.2"/>
    <d v="2023-12-16T00:00:00"/>
    <x v="0"/>
    <s v="Office Supplies"/>
    <s v="Trash cans for around the site"/>
    <m/>
    <m/>
    <m/>
    <m/>
    <m/>
    <m/>
    <m/>
    <m/>
    <m/>
    <m/>
    <m/>
    <m/>
    <m/>
    <m/>
    <m/>
    <m/>
    <m/>
    <m/>
    <m/>
    <m/>
    <m/>
    <e v="#REF!"/>
    <s v=""/>
    <s v=""/>
    <x v="3"/>
    <x v="2"/>
  </r>
  <r>
    <s v="Ginger Cook"/>
    <s v="EXP-10009943"/>
    <n v="113.84"/>
    <d v="2023-12-17T00:00:00"/>
    <x v="0"/>
    <s v="Safety Supplies"/>
    <s v="gloves"/>
    <m/>
    <m/>
    <m/>
    <m/>
    <m/>
    <m/>
    <m/>
    <m/>
    <m/>
    <m/>
    <m/>
    <m/>
    <m/>
    <m/>
    <m/>
    <m/>
    <m/>
    <m/>
    <m/>
    <m/>
    <m/>
    <e v="#REF!"/>
    <s v=""/>
    <s v=""/>
    <x v="3"/>
    <x v="2"/>
  </r>
  <r>
    <s v="Ginger Cook"/>
    <s v="EXP-10009943"/>
    <n v="106"/>
    <d v="2023-12-18T00:00:00"/>
    <x v="11"/>
    <s v="Parts"/>
    <s v="Dry and Shine part"/>
    <m/>
    <m/>
    <m/>
    <m/>
    <m/>
    <m/>
    <m/>
    <m/>
    <m/>
    <m/>
    <m/>
    <m/>
    <m/>
    <m/>
    <m/>
    <m/>
    <m/>
    <m/>
    <m/>
    <m/>
    <m/>
    <e v="#REF!"/>
    <s v=""/>
    <s v=""/>
    <x v="3"/>
    <x v="2"/>
  </r>
  <r>
    <s v="Ginger Cook"/>
    <s v="EXP-10010670"/>
    <n v="-1.17"/>
    <d v="2023-12-24T00:00:00"/>
    <x v="0"/>
    <s v="Office Supplies"/>
    <s v="water machine refund"/>
    <m/>
    <m/>
    <m/>
    <m/>
    <m/>
    <m/>
    <m/>
    <m/>
    <m/>
    <m/>
    <m/>
    <m/>
    <m/>
    <m/>
    <m/>
    <m/>
    <m/>
    <m/>
    <m/>
    <m/>
    <m/>
    <e v="#REF!"/>
    <s v=""/>
    <s v=""/>
    <x v="3"/>
    <x v="2"/>
  </r>
  <r>
    <s v="Ginger Cook"/>
    <s v="EXP-10010670"/>
    <n v="77.69"/>
    <d v="2024-01-06T00:00:00"/>
    <x v="0"/>
    <s v="Office Furniture"/>
    <s v="water machine"/>
    <m/>
    <m/>
    <m/>
    <m/>
    <m/>
    <m/>
    <m/>
    <m/>
    <m/>
    <m/>
    <m/>
    <m/>
    <m/>
    <m/>
    <m/>
    <m/>
    <m/>
    <m/>
    <m/>
    <m/>
    <m/>
    <e v="#REF!"/>
    <s v=""/>
    <s v=""/>
    <x v="3"/>
    <x v="2"/>
  </r>
  <r>
    <s v="Ginger Cook"/>
    <s v="EXP-10010670"/>
    <n v="624.12"/>
    <d v="2024-01-11T00:00:00"/>
    <x v="0"/>
    <s v="Itemized"/>
    <s v="vinegar, dawn, magic eraser,tissues, cups, batteries,creamer, k-cups"/>
    <n v="398.38"/>
    <s v="Wash Maintenance"/>
    <s v="vinegar, dawn, magic eraser"/>
    <n v="146.19"/>
    <s v="Office Supplies"/>
    <s v="tissues, cups, batteries"/>
    <n v="79.55"/>
    <s v="Snacks"/>
    <s v="creamer, k-cups"/>
    <m/>
    <m/>
    <m/>
    <m/>
    <m/>
    <m/>
    <m/>
    <m/>
    <m/>
    <m/>
    <m/>
    <m/>
    <e v="#REF!"/>
    <s v=""/>
    <s v=""/>
    <x v="3"/>
    <x v="2"/>
  </r>
  <r>
    <s v="Ginger Cook"/>
    <s v="EXP-10010670"/>
    <n v="597.05999999999995"/>
    <d v="2024-01-11T00:00:00"/>
    <x v="0"/>
    <s v="Office Furniture"/>
    <s v="washing machine"/>
    <m/>
    <m/>
    <m/>
    <m/>
    <m/>
    <m/>
    <m/>
    <m/>
    <m/>
    <m/>
    <m/>
    <m/>
    <m/>
    <m/>
    <m/>
    <m/>
    <m/>
    <m/>
    <m/>
    <m/>
    <m/>
    <e v="#REF!"/>
    <s v=""/>
    <s v=""/>
    <x v="3"/>
    <x v="2"/>
  </r>
  <r>
    <s v="Ginger Cook"/>
    <s v="EXP-10010670"/>
    <n v="226.65"/>
    <d v="2024-01-12T00:00:00"/>
    <x v="0"/>
    <s v="Itemized"/>
    <s v="razor blades, cleaning soap, goo gone,ink,safety glasses, gloves"/>
    <n v="80.19"/>
    <s v="Wash Maintenance"/>
    <s v="razor blades, cleaning soap, goo gone"/>
    <n v="79.48"/>
    <s v="Office Supplies"/>
    <s v="ink"/>
    <n v="66.98"/>
    <s v="Safety Supplies"/>
    <s v="safety glasses, gloves"/>
    <m/>
    <m/>
    <m/>
    <m/>
    <m/>
    <m/>
    <m/>
    <m/>
    <m/>
    <m/>
    <m/>
    <m/>
    <e v="#REF!"/>
    <s v=""/>
    <s v=""/>
    <x v="3"/>
    <x v="2"/>
  </r>
  <r>
    <s v="Ginger Cook"/>
    <s v="EXP-10010670"/>
    <n v="91.15"/>
    <d v="2024-01-13T00:00:00"/>
    <x v="0"/>
    <s v="Wash Maintenance"/>
    <s v="extension cord holders"/>
    <m/>
    <m/>
    <m/>
    <m/>
    <m/>
    <m/>
    <m/>
    <m/>
    <m/>
    <m/>
    <m/>
    <m/>
    <m/>
    <m/>
    <m/>
    <m/>
    <m/>
    <m/>
    <m/>
    <m/>
    <m/>
    <e v="#REF!"/>
    <s v=""/>
    <s v=""/>
    <x v="3"/>
    <x v="2"/>
  </r>
  <r>
    <s v="Ginger Cook"/>
    <s v="EXP-10010670"/>
    <n v="506.87"/>
    <d v="2024-01-13T00:00:00"/>
    <x v="0"/>
    <s v="Equipment"/>
    <s v="leaf blower"/>
    <m/>
    <m/>
    <m/>
    <m/>
    <m/>
    <m/>
    <m/>
    <m/>
    <m/>
    <m/>
    <m/>
    <m/>
    <m/>
    <m/>
    <m/>
    <m/>
    <m/>
    <m/>
    <m/>
    <m/>
    <m/>
    <e v="#REF!"/>
    <s v=""/>
    <s v=""/>
    <x v="3"/>
    <x v="2"/>
  </r>
  <r>
    <s v="Ginger Cook"/>
    <s v="EXP-10010670"/>
    <n v="34.700000000000003"/>
    <d v="2024-01-16T00:00:00"/>
    <x v="2"/>
    <s v="Parts"/>
    <s v="pressure hose repair"/>
    <m/>
    <m/>
    <m/>
    <m/>
    <m/>
    <m/>
    <m/>
    <m/>
    <m/>
    <m/>
    <m/>
    <m/>
    <m/>
    <m/>
    <m/>
    <m/>
    <m/>
    <m/>
    <m/>
    <m/>
    <m/>
    <e v="#REF!"/>
    <s v=""/>
    <s v=""/>
    <x v="3"/>
    <x v="2"/>
  </r>
  <r>
    <s v="Ginger Cook"/>
    <s v="EXP-10010670"/>
    <n v="35.28"/>
    <d v="2024-01-16T00:00:00"/>
    <x v="0"/>
    <s v="Wash Maintenance"/>
    <s v="antifreeze"/>
    <m/>
    <m/>
    <m/>
    <m/>
    <m/>
    <m/>
    <m/>
    <m/>
    <m/>
    <m/>
    <m/>
    <m/>
    <m/>
    <m/>
    <m/>
    <m/>
    <m/>
    <m/>
    <m/>
    <m/>
    <m/>
    <e v="#REF!"/>
    <s v=""/>
    <s v=""/>
    <x v="3"/>
    <x v="2"/>
  </r>
  <r>
    <s v="Ginger Cook"/>
    <s v="EXP-10010670"/>
    <n v="35.28"/>
    <d v="2024-01-17T00:00:00"/>
    <x v="0"/>
    <s v="Wash Maintenance"/>
    <s v="antifreeze"/>
    <m/>
    <m/>
    <m/>
    <m/>
    <m/>
    <m/>
    <m/>
    <m/>
    <m/>
    <m/>
    <m/>
    <m/>
    <m/>
    <m/>
    <m/>
    <m/>
    <m/>
    <m/>
    <m/>
    <m/>
    <m/>
    <e v="#REF!"/>
    <s v=""/>
    <s v=""/>
    <x v="3"/>
    <x v="2"/>
  </r>
  <r>
    <s v="Grant Hendrix"/>
    <s v="EXP-10009927"/>
    <n v="18.18"/>
    <d v="2023-11-16T00:00:00"/>
    <x v="0"/>
    <s v="Parts"/>
    <s v="Quick connect replacement"/>
    <m/>
    <m/>
    <m/>
    <m/>
    <m/>
    <m/>
    <m/>
    <m/>
    <m/>
    <m/>
    <m/>
    <m/>
    <m/>
    <m/>
    <m/>
    <m/>
    <m/>
    <m/>
    <m/>
    <m/>
    <m/>
    <e v="#REF!"/>
    <s v="SL190@tidalwaveautospa.com"/>
    <s v="Ricky Doyle"/>
    <x v="3"/>
    <x v="2"/>
  </r>
  <r>
    <s v="Grant Hendrix"/>
    <s v="EXP-10009927"/>
    <n v="20.87"/>
    <d v="2023-11-16T00:00:00"/>
    <x v="6"/>
    <s v="Plumbing Expense"/>
    <s v="Plumbing Supplies"/>
    <m/>
    <m/>
    <m/>
    <m/>
    <m/>
    <m/>
    <m/>
    <m/>
    <m/>
    <m/>
    <m/>
    <m/>
    <m/>
    <m/>
    <m/>
    <m/>
    <m/>
    <m/>
    <m/>
    <m/>
    <m/>
    <e v="#REF!"/>
    <s v="SL190@tidalwaveautospa.com"/>
    <s v="Ricky Doyle"/>
    <x v="3"/>
    <x v="2"/>
  </r>
  <r>
    <s v="Grant Hendrix"/>
    <s v="EXP-10009927"/>
    <n v="85.58"/>
    <d v="2023-11-26T00:00:00"/>
    <x v="18"/>
    <s v="Snow removal"/>
    <s v="Snow Shovels"/>
    <m/>
    <m/>
    <m/>
    <m/>
    <m/>
    <m/>
    <m/>
    <m/>
    <m/>
    <m/>
    <m/>
    <m/>
    <m/>
    <m/>
    <m/>
    <m/>
    <m/>
    <m/>
    <m/>
    <m/>
    <m/>
    <e v="#REF!"/>
    <s v="SL190@tidalwaveautospa.com"/>
    <s v="Ricky Doyle"/>
    <x v="3"/>
    <x v="2"/>
  </r>
  <r>
    <s v="Grant Hendrix"/>
    <s v="EXP-10009927"/>
    <n v="3.81"/>
    <d v="2023-11-27T00:00:00"/>
    <x v="0"/>
    <s v="Parts"/>
    <s v="Mending Brace"/>
    <m/>
    <m/>
    <m/>
    <m/>
    <m/>
    <m/>
    <m/>
    <m/>
    <m/>
    <m/>
    <m/>
    <m/>
    <m/>
    <m/>
    <m/>
    <m/>
    <m/>
    <m/>
    <m/>
    <m/>
    <m/>
    <e v="#REF!"/>
    <s v="SL190@tidalwaveautospa.com"/>
    <s v="Ricky Doyle"/>
    <x v="3"/>
    <x v="2"/>
  </r>
  <r>
    <s v="Grant Hendrix"/>
    <s v="EXP-10009927"/>
    <n v="82.37"/>
    <d v="2023-11-27T00:00:00"/>
    <x v="0"/>
    <s v="Parts"/>
    <s v="Self filling valve"/>
    <m/>
    <m/>
    <m/>
    <m/>
    <m/>
    <m/>
    <m/>
    <m/>
    <m/>
    <m/>
    <m/>
    <m/>
    <m/>
    <m/>
    <m/>
    <m/>
    <m/>
    <m/>
    <m/>
    <m/>
    <m/>
    <e v="#REF!"/>
    <s v="SL190@tidalwaveautospa.com"/>
    <s v="Ricky Doyle"/>
    <x v="3"/>
    <x v="2"/>
  </r>
  <r>
    <s v="Grant Hendrix"/>
    <s v="EXP-10009927"/>
    <n v="60.71"/>
    <d v="2023-11-27T00:00:00"/>
    <x v="0"/>
    <s v="Wash Maintenance"/>
    <s v="Cleaning Supplies"/>
    <m/>
    <m/>
    <m/>
    <m/>
    <m/>
    <m/>
    <m/>
    <m/>
    <m/>
    <m/>
    <m/>
    <m/>
    <m/>
    <m/>
    <m/>
    <m/>
    <m/>
    <m/>
    <m/>
    <m/>
    <m/>
    <e v="#REF!"/>
    <s v="SL190@tidalwaveautospa.com"/>
    <s v="Ricky Doyle"/>
    <x v="3"/>
    <x v="2"/>
  </r>
  <r>
    <s v="Grant Hendrix"/>
    <s v="EXP-10009927"/>
    <n v="30.57"/>
    <d v="2023-11-28T00:00:00"/>
    <x v="2"/>
    <s v="Parts"/>
    <s v="Fresh water tank leak repair"/>
    <m/>
    <m/>
    <m/>
    <m/>
    <m/>
    <m/>
    <m/>
    <m/>
    <m/>
    <m/>
    <m/>
    <m/>
    <m/>
    <m/>
    <m/>
    <m/>
    <m/>
    <m/>
    <m/>
    <m/>
    <m/>
    <e v="#REF!"/>
    <s v="SL190@tidalwaveautospa.com"/>
    <s v="Ricky Doyle"/>
    <x v="3"/>
    <x v="2"/>
  </r>
  <r>
    <s v="Grant Hendrix"/>
    <s v="EXP-10009927"/>
    <n v="54.93"/>
    <d v="2023-11-29T00:00:00"/>
    <x v="0"/>
    <s v="Small Tools"/>
    <s v="Tools to fix reclaim"/>
    <m/>
    <m/>
    <m/>
    <m/>
    <m/>
    <m/>
    <m/>
    <m/>
    <m/>
    <m/>
    <m/>
    <m/>
    <m/>
    <m/>
    <m/>
    <m/>
    <m/>
    <m/>
    <m/>
    <m/>
    <m/>
    <e v="#REF!"/>
    <s v="SL190@tidalwaveautospa.com"/>
    <s v="Ricky Doyle"/>
    <x v="3"/>
    <x v="2"/>
  </r>
  <r>
    <s v="Grant Hendrix"/>
    <s v="EXP-10009927"/>
    <n v="10.67"/>
    <d v="2023-12-07T00:00:00"/>
    <x v="0"/>
    <s v="Wash Maintenance"/>
    <s v="Cleaning Supplies"/>
    <m/>
    <m/>
    <m/>
    <m/>
    <m/>
    <m/>
    <m/>
    <m/>
    <m/>
    <m/>
    <m/>
    <m/>
    <m/>
    <m/>
    <m/>
    <m/>
    <m/>
    <m/>
    <m/>
    <m/>
    <m/>
    <e v="#REF!"/>
    <s v="SL190@tidalwaveautospa.com"/>
    <s v="Ricky Doyle"/>
    <x v="3"/>
    <x v="2"/>
  </r>
  <r>
    <s v="Grant Hendrix"/>
    <s v="EXP-10009927"/>
    <n v="339.06"/>
    <d v="2023-12-09T00:00:00"/>
    <x v="0"/>
    <s v="Equipment"/>
    <s v="Ladder"/>
    <m/>
    <m/>
    <m/>
    <m/>
    <m/>
    <m/>
    <m/>
    <m/>
    <m/>
    <m/>
    <m/>
    <m/>
    <m/>
    <m/>
    <m/>
    <m/>
    <m/>
    <m/>
    <m/>
    <m/>
    <m/>
    <e v="#REF!"/>
    <s v="SL190@tidalwaveautospa.com"/>
    <s v="Ricky Doyle"/>
    <x v="3"/>
    <x v="2"/>
  </r>
  <r>
    <s v="Greg LaRusch"/>
    <s v="EXP-10010025"/>
    <n v="696.36"/>
    <d v="2023-12-22T00:00:00"/>
    <x v="0"/>
    <s v="Wash Maintenance"/>
    <s v="Dish Soap &amp; Cleaning Vinegar"/>
    <m/>
    <m/>
    <m/>
    <m/>
    <m/>
    <m/>
    <m/>
    <m/>
    <m/>
    <m/>
    <m/>
    <m/>
    <m/>
    <m/>
    <m/>
    <m/>
    <m/>
    <m/>
    <m/>
    <m/>
    <m/>
    <e v="#REF!"/>
    <s v=""/>
    <s v=""/>
    <x v="3"/>
    <x v="2"/>
  </r>
  <r>
    <s v="Greg LaRusch"/>
    <s v="EXP-10010474"/>
    <n v="141.58000000000001"/>
    <d v="2024-01-05T00:00:00"/>
    <x v="0"/>
    <s v="Equipment"/>
    <s v="heater for XPT"/>
    <m/>
    <m/>
    <m/>
    <m/>
    <m/>
    <m/>
    <m/>
    <m/>
    <m/>
    <m/>
    <m/>
    <m/>
    <m/>
    <m/>
    <m/>
    <m/>
    <m/>
    <m/>
    <m/>
    <m/>
    <m/>
    <e v="#REF!"/>
    <s v=""/>
    <s v=""/>
    <x v="3"/>
    <x v="2"/>
  </r>
  <r>
    <s v="Greg LaRusch"/>
    <s v="EXP-10010474"/>
    <n v="39.4"/>
    <d v="2024-01-06T00:00:00"/>
    <x v="0"/>
    <s v="Wash Maintenance"/>
    <s v="Cleaning items"/>
    <m/>
    <m/>
    <m/>
    <m/>
    <m/>
    <m/>
    <m/>
    <m/>
    <m/>
    <m/>
    <m/>
    <m/>
    <m/>
    <m/>
    <m/>
    <m/>
    <m/>
    <m/>
    <m/>
    <m/>
    <m/>
    <e v="#REF!"/>
    <s v=""/>
    <s v=""/>
    <x v="3"/>
    <x v="2"/>
  </r>
  <r>
    <s v="Greg LaRusch"/>
    <s v="EXP-10010474"/>
    <n v="42.77"/>
    <d v="2024-01-10T00:00:00"/>
    <x v="0"/>
    <s v="Office Supplies"/>
    <s v="Table to fold towels on"/>
    <m/>
    <m/>
    <m/>
    <m/>
    <m/>
    <m/>
    <m/>
    <m/>
    <m/>
    <m/>
    <m/>
    <m/>
    <m/>
    <m/>
    <m/>
    <m/>
    <m/>
    <m/>
    <m/>
    <m/>
    <m/>
    <e v="#REF!"/>
    <s v=""/>
    <s v=""/>
    <x v="3"/>
    <x v="2"/>
  </r>
  <r>
    <s v="Gregory Smith"/>
    <s v="EXP-10010700"/>
    <n v="9.8000000000000007"/>
    <d v="2024-01-12T00:00:00"/>
    <x v="7"/>
    <s v="Parts"/>
    <s v="PVC elbows and tee"/>
    <m/>
    <m/>
    <m/>
    <m/>
    <m/>
    <m/>
    <m/>
    <m/>
    <m/>
    <m/>
    <m/>
    <m/>
    <m/>
    <m/>
    <m/>
    <m/>
    <m/>
    <m/>
    <m/>
    <m/>
    <m/>
    <e v="#REF!"/>
    <s v="SL137@tidalwaveautospa.com"/>
    <s v="Michael Dodge"/>
    <x v="3"/>
    <x v="2"/>
  </r>
  <r>
    <s v="Gregory Smith"/>
    <s v="EXP-10010700"/>
    <n v="32"/>
    <d v="2024-01-16T00:00:00"/>
    <x v="0"/>
    <s v="Fuel"/>
    <s v="kerosene"/>
    <m/>
    <m/>
    <m/>
    <m/>
    <m/>
    <m/>
    <m/>
    <m/>
    <m/>
    <m/>
    <m/>
    <m/>
    <m/>
    <m/>
    <m/>
    <m/>
    <m/>
    <m/>
    <m/>
    <m/>
    <m/>
    <e v="#REF!"/>
    <s v="SL137@tidalwaveautospa.com"/>
    <s v="Michael Dodge"/>
    <x v="3"/>
    <x v="2"/>
  </r>
  <r>
    <s v="Gregory Smith"/>
    <s v="EXP-10010700"/>
    <n v="18.059999999999999"/>
    <d v="2024-01-17T00:00:00"/>
    <x v="0"/>
    <s v="Office Supplies"/>
    <s v="toilet paper"/>
    <m/>
    <m/>
    <m/>
    <m/>
    <m/>
    <m/>
    <m/>
    <m/>
    <m/>
    <m/>
    <m/>
    <m/>
    <m/>
    <m/>
    <m/>
    <m/>
    <m/>
    <m/>
    <m/>
    <m/>
    <m/>
    <e v="#REF!"/>
    <s v="SL137@tidalwaveautospa.com"/>
    <s v="Michael Dodge"/>
    <x v="3"/>
    <x v="2"/>
  </r>
  <r>
    <s v="Haley Lanier"/>
    <s v="EXP-10010893"/>
    <n v="52.16"/>
    <d v="2023-12-17T00:00:00"/>
    <x v="15"/>
    <s v="Wash Maintenance"/>
    <s v="Detergent"/>
    <m/>
    <m/>
    <m/>
    <m/>
    <m/>
    <m/>
    <m/>
    <m/>
    <m/>
    <m/>
    <m/>
    <m/>
    <m/>
    <m/>
    <m/>
    <m/>
    <m/>
    <m/>
    <m/>
    <m/>
    <m/>
    <e v="#REF!"/>
    <s v=""/>
    <s v=""/>
    <x v="3"/>
    <x v="2"/>
  </r>
  <r>
    <s v="Haley Lanier"/>
    <s v="EXP-10010893"/>
    <n v="25.43"/>
    <d v="2023-12-18T00:00:00"/>
    <x v="0"/>
    <s v="Parts"/>
    <s v="hose"/>
    <m/>
    <m/>
    <m/>
    <m/>
    <m/>
    <m/>
    <m/>
    <m/>
    <m/>
    <m/>
    <m/>
    <m/>
    <m/>
    <m/>
    <m/>
    <m/>
    <m/>
    <m/>
    <m/>
    <m/>
    <m/>
    <e v="#REF!"/>
    <s v=""/>
    <s v=""/>
    <x v="3"/>
    <x v="2"/>
  </r>
  <r>
    <s v="Haley Lanier"/>
    <s v="EXP-10010893"/>
    <n v="15.88"/>
    <d v="2023-12-21T00:00:00"/>
    <x v="0"/>
    <s v="Wash Maintenance"/>
    <s v="tape"/>
    <m/>
    <m/>
    <m/>
    <m/>
    <m/>
    <m/>
    <m/>
    <m/>
    <m/>
    <m/>
    <m/>
    <m/>
    <m/>
    <m/>
    <m/>
    <m/>
    <m/>
    <m/>
    <m/>
    <m/>
    <m/>
    <e v="#REF!"/>
    <s v=""/>
    <s v=""/>
    <x v="3"/>
    <x v="2"/>
  </r>
  <r>
    <s v="Haley Lanier"/>
    <s v="EXP-10010893"/>
    <n v="184.42"/>
    <d v="2023-12-23T00:00:00"/>
    <x v="1"/>
    <s v="Wash Maintenance"/>
    <s v="oil"/>
    <m/>
    <m/>
    <m/>
    <m/>
    <m/>
    <m/>
    <m/>
    <m/>
    <m/>
    <m/>
    <m/>
    <m/>
    <m/>
    <m/>
    <m/>
    <m/>
    <m/>
    <m/>
    <m/>
    <m/>
    <m/>
    <e v="#REF!"/>
    <s v=""/>
    <s v=""/>
    <x v="3"/>
    <x v="2"/>
  </r>
  <r>
    <s v="Haley Lanier"/>
    <s v="EXP-10010893"/>
    <n v="184.42"/>
    <d v="2023-12-27T00:00:00"/>
    <x v="1"/>
    <s v="Wash Maintenance"/>
    <s v="oil"/>
    <m/>
    <m/>
    <m/>
    <m/>
    <m/>
    <m/>
    <m/>
    <m/>
    <m/>
    <m/>
    <m/>
    <m/>
    <m/>
    <m/>
    <m/>
    <m/>
    <m/>
    <m/>
    <m/>
    <m/>
    <m/>
    <e v="#REF!"/>
    <s v=""/>
    <s v=""/>
    <x v="3"/>
    <x v="2"/>
  </r>
  <r>
    <s v="Haley Lanier"/>
    <s v="EXP-10010893"/>
    <n v="174.29"/>
    <d v="2024-01-05T00:00:00"/>
    <x v="0"/>
    <s v="Wash Maintenance"/>
    <s v="detergent"/>
    <m/>
    <m/>
    <m/>
    <m/>
    <m/>
    <m/>
    <m/>
    <m/>
    <m/>
    <m/>
    <m/>
    <m/>
    <m/>
    <m/>
    <m/>
    <m/>
    <m/>
    <m/>
    <m/>
    <m/>
    <m/>
    <e v="#REF!"/>
    <s v=""/>
    <s v=""/>
    <x v="3"/>
    <x v="2"/>
  </r>
  <r>
    <s v="Haley Lanier"/>
    <s v="EXP-10010893"/>
    <n v="368.84"/>
    <d v="2024-01-07T00:00:00"/>
    <x v="1"/>
    <s v="Wash Maintenance"/>
    <s v="oil"/>
    <m/>
    <m/>
    <m/>
    <m/>
    <m/>
    <m/>
    <m/>
    <m/>
    <m/>
    <m/>
    <m/>
    <m/>
    <m/>
    <m/>
    <m/>
    <m/>
    <m/>
    <m/>
    <m/>
    <m/>
    <m/>
    <e v="#REF!"/>
    <s v=""/>
    <s v=""/>
    <x v="3"/>
    <x v="2"/>
  </r>
  <r>
    <s v="Haley Lanier"/>
    <s v="EXP-10010893"/>
    <n v="-5.27"/>
    <d v="2024-01-23T00:00:00"/>
    <x v="1"/>
    <s v="Wash Maintenance"/>
    <s v="return"/>
    <m/>
    <m/>
    <m/>
    <m/>
    <m/>
    <m/>
    <m/>
    <m/>
    <m/>
    <m/>
    <m/>
    <m/>
    <m/>
    <m/>
    <m/>
    <m/>
    <m/>
    <m/>
    <m/>
    <m/>
    <m/>
    <e v="#REF!"/>
    <s v=""/>
    <s v=""/>
    <x v="3"/>
    <x v="2"/>
  </r>
  <r>
    <s v="Haley Lanier"/>
    <s v="EXP-10010893"/>
    <n v="22.3"/>
    <d v="2024-01-23T00:00:00"/>
    <x v="1"/>
    <s v="Parts"/>
    <s v="pvc"/>
    <m/>
    <m/>
    <m/>
    <m/>
    <m/>
    <m/>
    <m/>
    <m/>
    <m/>
    <m/>
    <m/>
    <m/>
    <m/>
    <m/>
    <m/>
    <m/>
    <m/>
    <m/>
    <m/>
    <m/>
    <m/>
    <e v="#REF!"/>
    <s v=""/>
    <s v=""/>
    <x v="3"/>
    <x v="2"/>
  </r>
  <r>
    <s v="Haley Lanier"/>
    <s v="EXP-10010893"/>
    <n v="26.85"/>
    <d v="2024-01-24T00:00:00"/>
    <x v="0"/>
    <s v="Wash Maintenance"/>
    <s v="cleaning"/>
    <m/>
    <m/>
    <m/>
    <m/>
    <m/>
    <m/>
    <m/>
    <m/>
    <m/>
    <m/>
    <m/>
    <m/>
    <m/>
    <m/>
    <m/>
    <m/>
    <m/>
    <m/>
    <m/>
    <m/>
    <m/>
    <e v="#REF!"/>
    <s v=""/>
    <s v=""/>
    <x v="3"/>
    <x v="2"/>
  </r>
  <r>
    <s v="Howard Montes"/>
    <s v="EXP-10009816"/>
    <n v="75.81"/>
    <d v="2023-11-19T00:00:00"/>
    <x v="3"/>
    <s v="Vehicle Damage Claims"/>
    <s v="mirror cover for customer"/>
    <m/>
    <m/>
    <m/>
    <m/>
    <m/>
    <m/>
    <m/>
    <m/>
    <m/>
    <m/>
    <m/>
    <m/>
    <m/>
    <m/>
    <m/>
    <m/>
    <m/>
    <m/>
    <m/>
    <m/>
    <m/>
    <e v="#REF!"/>
    <s v="SL122@tidalwaveautospa.com"/>
    <s v="Jeff Mathis"/>
    <x v="3"/>
    <x v="2"/>
  </r>
  <r>
    <s v="Howard Montes"/>
    <s v="EXP-10009816"/>
    <n v="8.75"/>
    <d v="2023-11-26T00:00:00"/>
    <x v="0"/>
    <s v="Wash Maintenance"/>
    <s v="ice melt"/>
    <m/>
    <m/>
    <m/>
    <m/>
    <m/>
    <m/>
    <m/>
    <m/>
    <m/>
    <m/>
    <m/>
    <m/>
    <m/>
    <m/>
    <m/>
    <m/>
    <m/>
    <m/>
    <m/>
    <m/>
    <m/>
    <e v="#REF!"/>
    <s v="SL122@tidalwaveautospa.com"/>
    <s v="Jeff Mathis"/>
    <x v="3"/>
    <x v="2"/>
  </r>
  <r>
    <s v="Howard Montes"/>
    <s v="EXP-10009816"/>
    <n v="28.48"/>
    <d v="2023-11-30T00:00:00"/>
    <x v="1"/>
    <s v="Parts"/>
    <s v="ball valves"/>
    <m/>
    <m/>
    <m/>
    <m/>
    <m/>
    <m/>
    <m/>
    <m/>
    <m/>
    <m/>
    <m/>
    <m/>
    <m/>
    <m/>
    <m/>
    <m/>
    <m/>
    <m/>
    <m/>
    <m/>
    <m/>
    <e v="#REF!"/>
    <s v="SL122@tidalwaveautospa.com"/>
    <s v="Jeff Mathis"/>
    <x v="3"/>
    <x v="2"/>
  </r>
  <r>
    <s v="Howard Montes"/>
    <s v="EXP-10009816"/>
    <n v="24.06"/>
    <d v="2023-12-03T00:00:00"/>
    <x v="0"/>
    <s v="Parts"/>
    <s v="Quick connects"/>
    <m/>
    <m/>
    <m/>
    <m/>
    <m/>
    <m/>
    <m/>
    <m/>
    <m/>
    <m/>
    <m/>
    <m/>
    <m/>
    <m/>
    <m/>
    <m/>
    <m/>
    <m/>
    <m/>
    <m/>
    <m/>
    <e v="#REF!"/>
    <s v="SL122@tidalwaveautospa.com"/>
    <s v="Jeff Mathis"/>
    <x v="3"/>
    <x v="2"/>
  </r>
  <r>
    <s v="Howard Montes"/>
    <s v="EXP-10009816"/>
    <n v="216"/>
    <d v="2023-12-17T00:00:00"/>
    <x v="0"/>
    <s v="Employee Incentives - Other"/>
    <s v="Cups for staff for christmas"/>
    <m/>
    <m/>
    <m/>
    <m/>
    <m/>
    <m/>
    <m/>
    <m/>
    <m/>
    <m/>
    <m/>
    <m/>
    <m/>
    <m/>
    <m/>
    <m/>
    <m/>
    <m/>
    <m/>
    <m/>
    <m/>
    <e v="#REF!"/>
    <s v="SL122@tidalwaveautospa.com"/>
    <s v="Jeff Mathis"/>
    <x v="3"/>
    <x v="2"/>
  </r>
  <r>
    <s v="Howard Montes"/>
    <s v="EXP-10010656"/>
    <n v="28.49"/>
    <d v="2023-12-18T00:00:00"/>
    <x v="0"/>
    <s v="Wash Maintenance"/>
    <s v="degreaser"/>
    <m/>
    <m/>
    <m/>
    <m/>
    <m/>
    <m/>
    <m/>
    <m/>
    <m/>
    <m/>
    <m/>
    <m/>
    <m/>
    <m/>
    <m/>
    <m/>
    <m/>
    <m/>
    <m/>
    <m/>
    <m/>
    <e v="#REF!"/>
    <s v="SL122@tidalwaveautospa.com"/>
    <s v="Jeff Mathis"/>
    <x v="3"/>
    <x v="2"/>
  </r>
  <r>
    <s v="Howard Montes"/>
    <s v="EXP-10010656"/>
    <n v="80.459999999999994"/>
    <d v="2023-12-18T00:00:00"/>
    <x v="0"/>
    <s v="Wash Maintenance"/>
    <s v="cleaning supplies"/>
    <m/>
    <m/>
    <m/>
    <m/>
    <m/>
    <m/>
    <m/>
    <m/>
    <m/>
    <m/>
    <m/>
    <m/>
    <m/>
    <m/>
    <m/>
    <m/>
    <m/>
    <m/>
    <m/>
    <m/>
    <m/>
    <e v="#REF!"/>
    <s v="SL122@tidalwaveautospa.com"/>
    <s v="Jeff Mathis"/>
    <x v="3"/>
    <x v="2"/>
  </r>
  <r>
    <s v="Howard Montes"/>
    <s v="EXP-10010656"/>
    <n v="32.83"/>
    <d v="2023-12-19T00:00:00"/>
    <x v="0"/>
    <s v="Office Supplies"/>
    <s v="TP"/>
    <m/>
    <m/>
    <m/>
    <m/>
    <m/>
    <m/>
    <m/>
    <m/>
    <m/>
    <m/>
    <m/>
    <m/>
    <m/>
    <m/>
    <m/>
    <m/>
    <m/>
    <m/>
    <m/>
    <m/>
    <m/>
    <e v="#REF!"/>
    <s v="SL122@tidalwaveautospa.com"/>
    <s v="Jeff Mathis"/>
    <x v="3"/>
    <x v="2"/>
  </r>
  <r>
    <s v="Howard Montes"/>
    <s v="EXP-10010656"/>
    <n v="4.75"/>
    <d v="2023-12-20T00:00:00"/>
    <x v="1"/>
    <s v="Parts"/>
    <s v="hex nuts"/>
    <m/>
    <m/>
    <m/>
    <m/>
    <m/>
    <m/>
    <m/>
    <m/>
    <m/>
    <m/>
    <m/>
    <m/>
    <m/>
    <m/>
    <m/>
    <m/>
    <m/>
    <m/>
    <m/>
    <m/>
    <m/>
    <e v="#REF!"/>
    <s v="SL122@tidalwaveautospa.com"/>
    <s v="Jeff Mathis"/>
    <x v="3"/>
    <x v="2"/>
  </r>
  <r>
    <s v="Howard Montes"/>
    <s v="EXP-10010656"/>
    <n v="31.74"/>
    <d v="2023-12-21T00:00:00"/>
    <x v="0"/>
    <s v="Safety Supplies"/>
    <s v="diesel can"/>
    <m/>
    <m/>
    <m/>
    <m/>
    <m/>
    <m/>
    <m/>
    <m/>
    <m/>
    <m/>
    <m/>
    <m/>
    <m/>
    <m/>
    <m/>
    <m/>
    <m/>
    <m/>
    <m/>
    <m/>
    <m/>
    <e v="#REF!"/>
    <s v="SL122@tidalwaveautospa.com"/>
    <s v="Jeff Mathis"/>
    <x v="3"/>
    <x v="2"/>
  </r>
  <r>
    <s v="Howard Montes"/>
    <s v="EXP-10010656"/>
    <n v="140.15"/>
    <d v="2023-12-22T00:00:00"/>
    <x v="0"/>
    <s v="Safety Supplies"/>
    <s v="diesel can"/>
    <m/>
    <m/>
    <m/>
    <m/>
    <m/>
    <m/>
    <m/>
    <m/>
    <m/>
    <m/>
    <m/>
    <m/>
    <m/>
    <m/>
    <m/>
    <m/>
    <m/>
    <m/>
    <m/>
    <m/>
    <m/>
    <e v="#REF!"/>
    <s v="SL122@tidalwaveautospa.com"/>
    <s v="Jeff Mathis"/>
    <x v="3"/>
    <x v="2"/>
  </r>
  <r>
    <s v="Howard Montes"/>
    <s v="EXP-10010656"/>
    <n v="279.81"/>
    <d v="2023-12-27T00:00:00"/>
    <x v="3"/>
    <s v="Vehicle Damage Claims"/>
    <s v="Light bar"/>
    <m/>
    <m/>
    <m/>
    <m/>
    <m/>
    <m/>
    <m/>
    <m/>
    <m/>
    <m/>
    <m/>
    <m/>
    <m/>
    <m/>
    <m/>
    <m/>
    <m/>
    <m/>
    <m/>
    <m/>
    <m/>
    <e v="#REF!"/>
    <s v="SL122@tidalwaveautospa.com"/>
    <s v="Jeff Mathis"/>
    <x v="3"/>
    <x v="2"/>
  </r>
  <r>
    <s v="Howard Montes"/>
    <s v="EXP-10010656"/>
    <n v="28.46"/>
    <d v="2023-12-30T00:00:00"/>
    <x v="3"/>
    <s v="Vehicle Damage Claims"/>
    <s v="Emblem for customer"/>
    <m/>
    <m/>
    <m/>
    <m/>
    <m/>
    <m/>
    <m/>
    <m/>
    <m/>
    <m/>
    <m/>
    <m/>
    <m/>
    <m/>
    <m/>
    <m/>
    <m/>
    <m/>
    <m/>
    <m/>
    <m/>
    <e v="#REF!"/>
    <s v="SL122@tidalwaveautospa.com"/>
    <s v="Jeff Mathis"/>
    <x v="3"/>
    <x v="2"/>
  </r>
  <r>
    <s v="Howard Montes"/>
    <s v="EXP-10010656"/>
    <n v="24"/>
    <d v="2024-01-03T00:00:00"/>
    <x v="0"/>
    <s v="Small Tools"/>
    <s v="scraper, razor"/>
    <m/>
    <m/>
    <m/>
    <m/>
    <m/>
    <m/>
    <m/>
    <m/>
    <m/>
    <m/>
    <m/>
    <m/>
    <m/>
    <m/>
    <m/>
    <m/>
    <m/>
    <m/>
    <m/>
    <m/>
    <m/>
    <e v="#REF!"/>
    <s v="SL122@tidalwaveautospa.com"/>
    <s v="Jeff Mathis"/>
    <x v="3"/>
    <x v="2"/>
  </r>
  <r>
    <s v="Howard Montes"/>
    <s v="EXP-10010656"/>
    <n v="15.58"/>
    <d v="2024-01-14T00:00:00"/>
    <x v="0"/>
    <s v="Small Tools"/>
    <s v="Thermometers"/>
    <m/>
    <m/>
    <m/>
    <m/>
    <m/>
    <m/>
    <m/>
    <m/>
    <m/>
    <m/>
    <m/>
    <m/>
    <m/>
    <m/>
    <m/>
    <m/>
    <m/>
    <m/>
    <m/>
    <m/>
    <m/>
    <e v="#REF!"/>
    <s v="SL122@tidalwaveautospa.com"/>
    <s v="Jeff Mathis"/>
    <x v="3"/>
    <x v="2"/>
  </r>
  <r>
    <s v="Howard Montes"/>
    <s v="EXP-10010656"/>
    <n v="93.34"/>
    <d v="2024-01-14T00:00:00"/>
    <x v="0"/>
    <s v="Parts"/>
    <s v="Brush handles, sharkbite"/>
    <m/>
    <m/>
    <m/>
    <m/>
    <m/>
    <m/>
    <m/>
    <m/>
    <m/>
    <m/>
    <m/>
    <m/>
    <m/>
    <m/>
    <m/>
    <m/>
    <m/>
    <m/>
    <m/>
    <m/>
    <m/>
    <e v="#REF!"/>
    <s v="SL122@tidalwaveautospa.com"/>
    <s v="Jeff Mathis"/>
    <x v="3"/>
    <x v="2"/>
  </r>
  <r>
    <s v="Howard Montes"/>
    <s v="EXP-10010656"/>
    <n v="504.94"/>
    <d v="2024-01-17T00:00:00"/>
    <x v="0"/>
    <s v="Office Supplies"/>
    <s v="Money for matthew in pulaski"/>
    <m/>
    <m/>
    <m/>
    <m/>
    <m/>
    <m/>
    <m/>
    <m/>
    <m/>
    <m/>
    <m/>
    <m/>
    <m/>
    <m/>
    <m/>
    <m/>
    <m/>
    <m/>
    <m/>
    <m/>
    <m/>
    <e v="#REF!"/>
    <s v="SL122@tidalwaveautospa.com"/>
    <s v="Jeff Mathis"/>
    <x v="3"/>
    <x v="2"/>
  </r>
  <r>
    <s v="Howard Montes"/>
    <s v="EXP-10010656"/>
    <n v="504.94"/>
    <d v="2024-01-17T00:00:00"/>
    <x v="0"/>
    <s v="Office Supplies"/>
    <s v="Money for matthew in pulaski"/>
    <m/>
    <m/>
    <m/>
    <m/>
    <m/>
    <m/>
    <m/>
    <m/>
    <m/>
    <m/>
    <m/>
    <m/>
    <m/>
    <m/>
    <m/>
    <m/>
    <m/>
    <m/>
    <m/>
    <m/>
    <m/>
    <e v="#REF!"/>
    <s v="SL122@tidalwaveautospa.com"/>
    <s v="Jeff Mathis"/>
    <x v="3"/>
    <x v="2"/>
  </r>
  <r>
    <s v="Howard Montes"/>
    <s v="EXP-10010656"/>
    <n v="-504.94"/>
    <d v="2024-01-17T00:00:00"/>
    <x v="0"/>
    <s v="Office Supplies"/>
    <s v="Money for matthew in pulaski, reverse"/>
    <m/>
    <m/>
    <m/>
    <m/>
    <m/>
    <m/>
    <m/>
    <m/>
    <m/>
    <m/>
    <m/>
    <m/>
    <m/>
    <m/>
    <m/>
    <m/>
    <m/>
    <m/>
    <m/>
    <m/>
    <m/>
    <e v="#REF!"/>
    <s v="SL122@tidalwaveautospa.com"/>
    <s v="Jeff Mathis"/>
    <x v="3"/>
    <x v="2"/>
  </r>
  <r>
    <s v="Howard Montes"/>
    <s v="EXP-10010656"/>
    <n v="31.82"/>
    <d v="2024-01-17T00:00:00"/>
    <x v="0"/>
    <s v="Safety Supplies"/>
    <s v="Diesel can for pulaski"/>
    <m/>
    <m/>
    <m/>
    <m/>
    <m/>
    <m/>
    <m/>
    <m/>
    <m/>
    <m/>
    <m/>
    <m/>
    <m/>
    <m/>
    <m/>
    <m/>
    <m/>
    <m/>
    <m/>
    <m/>
    <m/>
    <e v="#REF!"/>
    <s v="SL122@tidalwaveautospa.com"/>
    <s v="Jeff Mathis"/>
    <x v="3"/>
    <x v="2"/>
  </r>
  <r>
    <s v="Hunt Hardin"/>
    <s v="EXP-10010824"/>
    <n v="59.37"/>
    <d v="2024-01-21T00:00:00"/>
    <x v="37"/>
    <s v="Small Tools"/>
    <s v="KT Lan Scout Jr. cable tester"/>
    <m/>
    <m/>
    <m/>
    <m/>
    <m/>
    <m/>
    <m/>
    <m/>
    <m/>
    <m/>
    <m/>
    <m/>
    <m/>
    <m/>
    <m/>
    <m/>
    <m/>
    <m/>
    <m/>
    <m/>
    <m/>
    <e v="#REF!"/>
    <s v="Hunt.Hardin@twavelead.com"/>
    <s v="Laurie Chrisner"/>
    <x v="3"/>
    <x v="2"/>
  </r>
  <r>
    <s v="Hunter Bowling"/>
    <s v="EXP-10008906"/>
    <n v="42.24"/>
    <d v="2023-10-20T00:00:00"/>
    <x v="23"/>
    <s v="Wash Maintenance"/>
    <s v="dawn pine sol"/>
    <m/>
    <m/>
    <m/>
    <m/>
    <m/>
    <m/>
    <m/>
    <m/>
    <m/>
    <m/>
    <m/>
    <m/>
    <m/>
    <m/>
    <m/>
    <m/>
    <m/>
    <m/>
    <m/>
    <m/>
    <m/>
    <e v="#REF!"/>
    <s v=""/>
    <s v=""/>
    <x v="3"/>
    <x v="2"/>
  </r>
  <r>
    <s v="Hunter Bowling"/>
    <s v="EXP-10008906"/>
    <n v="192.86"/>
    <d v="2023-10-27T00:00:00"/>
    <x v="0"/>
    <s v="Parts"/>
    <s v="parts"/>
    <m/>
    <m/>
    <m/>
    <m/>
    <m/>
    <m/>
    <m/>
    <m/>
    <m/>
    <m/>
    <m/>
    <m/>
    <m/>
    <m/>
    <m/>
    <m/>
    <m/>
    <m/>
    <m/>
    <m/>
    <m/>
    <e v="#REF!"/>
    <s v=""/>
    <s v=""/>
    <x v="3"/>
    <x v="2"/>
  </r>
  <r>
    <s v="Hunter Bowling"/>
    <s v="EXP-10008906"/>
    <n v="55.08"/>
    <d v="2023-10-27T00:00:00"/>
    <x v="0"/>
    <s v="Wash Maintenance"/>
    <s v="WD40"/>
    <m/>
    <m/>
    <m/>
    <m/>
    <m/>
    <m/>
    <m/>
    <m/>
    <m/>
    <m/>
    <m/>
    <m/>
    <m/>
    <m/>
    <m/>
    <m/>
    <m/>
    <m/>
    <m/>
    <m/>
    <m/>
    <e v="#REF!"/>
    <s v=""/>
    <s v=""/>
    <x v="3"/>
    <x v="2"/>
  </r>
  <r>
    <s v="Hunter Bowling"/>
    <s v="EXP-10008906"/>
    <n v="4.3499999999999996"/>
    <d v="2023-10-30T00:00:00"/>
    <x v="23"/>
    <s v="Parts"/>
    <s v="bolt"/>
    <m/>
    <m/>
    <m/>
    <m/>
    <m/>
    <m/>
    <m/>
    <m/>
    <m/>
    <m/>
    <m/>
    <m/>
    <m/>
    <m/>
    <m/>
    <m/>
    <m/>
    <m/>
    <m/>
    <m/>
    <m/>
    <e v="#REF!"/>
    <s v=""/>
    <s v=""/>
    <x v="3"/>
    <x v="2"/>
  </r>
  <r>
    <s v="Hunter Bowling"/>
    <s v="EXP-10008906"/>
    <n v="149.33000000000001"/>
    <d v="2023-10-30T00:00:00"/>
    <x v="1"/>
    <s v="Parts"/>
    <s v="piping ect"/>
    <m/>
    <m/>
    <m/>
    <m/>
    <m/>
    <m/>
    <m/>
    <m/>
    <m/>
    <m/>
    <m/>
    <m/>
    <m/>
    <m/>
    <m/>
    <m/>
    <m/>
    <m/>
    <m/>
    <m/>
    <m/>
    <e v="#REF!"/>
    <s v=""/>
    <s v=""/>
    <x v="3"/>
    <x v="2"/>
  </r>
  <r>
    <s v="Hunter Bowling"/>
    <s v="EXP-10008906"/>
    <n v="59.26"/>
    <d v="2023-11-06T00:00:00"/>
    <x v="0"/>
    <s v="Parts"/>
    <s v="hex bushing and connector"/>
    <m/>
    <m/>
    <m/>
    <m/>
    <m/>
    <m/>
    <m/>
    <m/>
    <m/>
    <m/>
    <m/>
    <m/>
    <m/>
    <m/>
    <m/>
    <m/>
    <m/>
    <m/>
    <m/>
    <m/>
    <m/>
    <e v="#REF!"/>
    <s v=""/>
    <s v=""/>
    <x v="3"/>
    <x v="2"/>
  </r>
  <r>
    <s v="Hunter Bowling"/>
    <s v="EXP-10008906"/>
    <n v="556.42999999999995"/>
    <d v="2023-11-06T00:00:00"/>
    <x v="0"/>
    <s v="Wash Maintenance"/>
    <s v="oil"/>
    <m/>
    <m/>
    <m/>
    <m/>
    <m/>
    <m/>
    <m/>
    <m/>
    <m/>
    <m/>
    <m/>
    <m/>
    <m/>
    <m/>
    <m/>
    <m/>
    <m/>
    <m/>
    <m/>
    <m/>
    <m/>
    <e v="#REF!"/>
    <s v=""/>
    <s v=""/>
    <x v="3"/>
    <x v="2"/>
  </r>
  <r>
    <s v="Hunter Bowling"/>
    <s v="EXP-10008906"/>
    <n v="64.19"/>
    <d v="2023-11-13T00:00:00"/>
    <x v="0"/>
    <s v="Parts"/>
    <s v="bolts"/>
    <m/>
    <m/>
    <m/>
    <m/>
    <m/>
    <m/>
    <m/>
    <m/>
    <m/>
    <m/>
    <m/>
    <m/>
    <m/>
    <m/>
    <m/>
    <m/>
    <m/>
    <m/>
    <m/>
    <m/>
    <m/>
    <e v="#REF!"/>
    <s v=""/>
    <s v=""/>
    <x v="3"/>
    <x v="2"/>
  </r>
  <r>
    <s v="Hunter Bowling"/>
    <s v="EXP-10010760"/>
    <n v="338.14"/>
    <d v="2023-10-30T00:00:00"/>
    <x v="0"/>
    <s v="Wash Maintenance"/>
    <s v="salt"/>
    <m/>
    <m/>
    <m/>
    <m/>
    <m/>
    <m/>
    <m/>
    <m/>
    <m/>
    <m/>
    <m/>
    <m/>
    <m/>
    <m/>
    <m/>
    <m/>
    <m/>
    <m/>
    <m/>
    <m/>
    <m/>
    <e v="#REF!"/>
    <s v=""/>
    <s v=""/>
    <x v="3"/>
    <x v="2"/>
  </r>
  <r>
    <s v="Hunter Bowling"/>
    <s v="EXP-10010760"/>
    <n v="242.63"/>
    <d v="2023-10-31T00:00:00"/>
    <x v="0"/>
    <s v="Wash Maintenance"/>
    <s v="salt"/>
    <m/>
    <m/>
    <m/>
    <m/>
    <m/>
    <m/>
    <m/>
    <m/>
    <m/>
    <m/>
    <m/>
    <m/>
    <m/>
    <m/>
    <m/>
    <m/>
    <m/>
    <m/>
    <m/>
    <m/>
    <m/>
    <e v="#REF!"/>
    <s v=""/>
    <s v=""/>
    <x v="3"/>
    <x v="2"/>
  </r>
  <r>
    <s v="Hunter Bowling"/>
    <s v="EXP-10010760"/>
    <n v="14.44"/>
    <d v="2024-01-09T00:00:00"/>
    <x v="23"/>
    <s v="Plumbing Expense"/>
    <s v="PVC Pipe"/>
    <m/>
    <m/>
    <m/>
    <m/>
    <m/>
    <m/>
    <m/>
    <m/>
    <m/>
    <m/>
    <m/>
    <m/>
    <m/>
    <m/>
    <m/>
    <m/>
    <m/>
    <m/>
    <m/>
    <m/>
    <m/>
    <e v="#REF!"/>
    <s v=""/>
    <s v=""/>
    <x v="3"/>
    <x v="2"/>
  </r>
  <r>
    <s v="Hunter Bowling"/>
    <s v="EXP-10010760"/>
    <n v="476.99"/>
    <d v="2024-01-13T00:00:00"/>
    <x v="22"/>
    <s v="Equipment"/>
    <s v="Winchester Ky Heater"/>
    <m/>
    <m/>
    <m/>
    <m/>
    <m/>
    <m/>
    <m/>
    <m/>
    <m/>
    <m/>
    <m/>
    <m/>
    <m/>
    <m/>
    <m/>
    <m/>
    <m/>
    <m/>
    <m/>
    <m/>
    <m/>
    <e v="#REF!"/>
    <s v=""/>
    <s v=""/>
    <x v="3"/>
    <x v="2"/>
  </r>
  <r>
    <s v="Jack Parks"/>
    <s v="EXP-10010549"/>
    <n v="73.3"/>
    <d v="2023-12-22T00:00:00"/>
    <x v="0"/>
    <s v="Wash Maintenance"/>
    <s v="Water Softener"/>
    <m/>
    <m/>
    <m/>
    <m/>
    <m/>
    <m/>
    <m/>
    <m/>
    <m/>
    <m/>
    <m/>
    <m/>
    <m/>
    <m/>
    <m/>
    <m/>
    <m/>
    <m/>
    <m/>
    <m/>
    <m/>
    <e v="#REF!"/>
    <s v=""/>
    <s v=""/>
    <x v="3"/>
    <x v="2"/>
  </r>
  <r>
    <s v="Jack Parks"/>
    <s v="EXP-10010549"/>
    <n v="12.35"/>
    <d v="2023-12-28T00:00:00"/>
    <x v="0"/>
    <s v="Parts"/>
    <s v="Vinyl Tubing for Accumax"/>
    <m/>
    <m/>
    <m/>
    <m/>
    <m/>
    <m/>
    <m/>
    <m/>
    <m/>
    <m/>
    <m/>
    <m/>
    <m/>
    <m/>
    <m/>
    <m/>
    <m/>
    <m/>
    <m/>
    <m/>
    <m/>
    <e v="#REF!"/>
    <s v=""/>
    <s v=""/>
    <x v="3"/>
    <x v="2"/>
  </r>
  <r>
    <s v="Jack Parks"/>
    <s v="EXP-10010549"/>
    <n v="29.11"/>
    <d v="2023-12-28T00:00:00"/>
    <x v="0"/>
    <s v="Small Tools"/>
    <s v="Ratchet Straps"/>
    <m/>
    <m/>
    <m/>
    <m/>
    <m/>
    <m/>
    <m/>
    <m/>
    <m/>
    <m/>
    <m/>
    <m/>
    <m/>
    <m/>
    <m/>
    <m/>
    <m/>
    <m/>
    <m/>
    <m/>
    <m/>
    <e v="#REF!"/>
    <s v=""/>
    <s v=""/>
    <x v="3"/>
    <x v="2"/>
  </r>
  <r>
    <s v="Jack Parks"/>
    <s v="EXP-10010549"/>
    <n v="89.8"/>
    <d v="2024-01-02T00:00:00"/>
    <x v="0"/>
    <s v="Office Supplies"/>
    <s v="Paper Towels, Label paper and cleaners"/>
    <m/>
    <m/>
    <m/>
    <m/>
    <m/>
    <m/>
    <m/>
    <m/>
    <m/>
    <m/>
    <m/>
    <m/>
    <m/>
    <m/>
    <m/>
    <m/>
    <m/>
    <m/>
    <m/>
    <m/>
    <m/>
    <e v="#REF!"/>
    <s v=""/>
    <s v=""/>
    <x v="3"/>
    <x v="2"/>
  </r>
  <r>
    <s v="Jack Parks"/>
    <s v="EXP-10010549"/>
    <n v="213.99"/>
    <d v="2024-01-03T00:00:00"/>
    <x v="1"/>
    <s v="Wash Maintenance"/>
    <s v="Air Compressor Oil"/>
    <m/>
    <m/>
    <m/>
    <m/>
    <m/>
    <m/>
    <m/>
    <m/>
    <m/>
    <m/>
    <m/>
    <m/>
    <m/>
    <m/>
    <m/>
    <m/>
    <m/>
    <m/>
    <m/>
    <m/>
    <m/>
    <e v="#REF!"/>
    <s v=""/>
    <s v=""/>
    <x v="3"/>
    <x v="2"/>
  </r>
  <r>
    <s v="Jack Parks"/>
    <s v="EXP-10010549"/>
    <n v="117.07"/>
    <d v="2024-01-03T00:00:00"/>
    <x v="0"/>
    <s v="Safety Supplies"/>
    <s v="1000ct gloves"/>
    <m/>
    <m/>
    <m/>
    <m/>
    <m/>
    <m/>
    <m/>
    <m/>
    <m/>
    <m/>
    <m/>
    <m/>
    <m/>
    <m/>
    <m/>
    <m/>
    <m/>
    <m/>
    <m/>
    <m/>
    <m/>
    <e v="#REF!"/>
    <s v=""/>
    <s v=""/>
    <x v="3"/>
    <x v="2"/>
  </r>
  <r>
    <s v="Jack Parks"/>
    <s v="EXP-10010549"/>
    <n v="48.09"/>
    <d v="2024-01-03T00:00:00"/>
    <x v="0"/>
    <s v="Wash Maintenance"/>
    <s v="Laundry Detergent"/>
    <m/>
    <m/>
    <m/>
    <m/>
    <m/>
    <m/>
    <m/>
    <m/>
    <m/>
    <m/>
    <m/>
    <m/>
    <m/>
    <m/>
    <m/>
    <m/>
    <m/>
    <m/>
    <m/>
    <m/>
    <m/>
    <e v="#REF!"/>
    <s v=""/>
    <s v=""/>
    <x v="3"/>
    <x v="2"/>
  </r>
  <r>
    <s v="Jack Parks"/>
    <s v="EXP-10010549"/>
    <n v="360.3"/>
    <d v="2024-01-04T00:00:00"/>
    <x v="0"/>
    <s v="Pest Control/Extermination"/>
    <s v="Ant bait, rat killer, Trufuel, contest prizes"/>
    <m/>
    <m/>
    <m/>
    <m/>
    <m/>
    <m/>
    <m/>
    <m/>
    <m/>
    <m/>
    <m/>
    <m/>
    <m/>
    <m/>
    <m/>
    <m/>
    <m/>
    <m/>
    <m/>
    <m/>
    <m/>
    <e v="#REF!"/>
    <s v=""/>
    <s v=""/>
    <x v="3"/>
    <x v="2"/>
  </r>
  <r>
    <s v="Jack Parks"/>
    <s v="EXP-10010549"/>
    <n v="50.61"/>
    <d v="2024-01-06T00:00:00"/>
    <x v="0"/>
    <s v="Parts"/>
    <s v="Bolts and Grinder wheels for sprocket replacement"/>
    <m/>
    <m/>
    <m/>
    <m/>
    <m/>
    <m/>
    <m/>
    <m/>
    <m/>
    <m/>
    <m/>
    <m/>
    <m/>
    <m/>
    <m/>
    <m/>
    <m/>
    <m/>
    <m/>
    <m/>
    <m/>
    <e v="#REF!"/>
    <s v=""/>
    <s v=""/>
    <x v="3"/>
    <x v="2"/>
  </r>
  <r>
    <s v="Jack Parks"/>
    <s v="EXP-10010549"/>
    <n v="71.14"/>
    <d v="2024-01-11T00:00:00"/>
    <x v="0"/>
    <s v="Small Tools"/>
    <s v="Pipe Extractor"/>
    <m/>
    <m/>
    <m/>
    <m/>
    <m/>
    <m/>
    <m/>
    <m/>
    <m/>
    <m/>
    <m/>
    <m/>
    <m/>
    <m/>
    <m/>
    <m/>
    <m/>
    <m/>
    <m/>
    <m/>
    <m/>
    <e v="#REF!"/>
    <s v=""/>
    <s v=""/>
    <x v="3"/>
    <x v="2"/>
  </r>
  <r>
    <s v="Jack Parks"/>
    <s v="EXP-10010549"/>
    <n v="67.69"/>
    <d v="2024-01-11T00:00:00"/>
    <x v="0"/>
    <s v="Parts"/>
    <s v="concrete anchors, brackets, 6&quot; nipple"/>
    <m/>
    <m/>
    <m/>
    <m/>
    <m/>
    <m/>
    <m/>
    <m/>
    <m/>
    <m/>
    <m/>
    <m/>
    <m/>
    <m/>
    <m/>
    <m/>
    <m/>
    <m/>
    <m/>
    <m/>
    <m/>
    <e v="#REF!"/>
    <s v=""/>
    <s v=""/>
    <x v="3"/>
    <x v="2"/>
  </r>
  <r>
    <s v="Jack Parks"/>
    <s v="EXP-10010549"/>
    <n v="25.99"/>
    <d v="2024-01-11T00:00:00"/>
    <x v="0"/>
    <s v="Wash Maintenance"/>
    <s v="Pressure Washer Hose"/>
    <m/>
    <m/>
    <m/>
    <m/>
    <m/>
    <m/>
    <m/>
    <m/>
    <m/>
    <m/>
    <m/>
    <m/>
    <m/>
    <m/>
    <m/>
    <m/>
    <m/>
    <m/>
    <m/>
    <m/>
    <m/>
    <e v="#REF!"/>
    <s v=""/>
    <s v=""/>
    <x v="3"/>
    <x v="2"/>
  </r>
  <r>
    <s v="Jacob Johnston"/>
    <s v="EXP-10010049"/>
    <n v="70.87"/>
    <d v="2023-12-19T00:00:00"/>
    <x v="0"/>
    <s v="Wash Maintenance"/>
    <s v="soap, degreaser, tp"/>
    <m/>
    <m/>
    <m/>
    <m/>
    <m/>
    <m/>
    <m/>
    <m/>
    <m/>
    <m/>
    <m/>
    <m/>
    <m/>
    <m/>
    <m/>
    <m/>
    <m/>
    <m/>
    <m/>
    <m/>
    <m/>
    <e v="#REF!"/>
    <s v="SL46@tidalwaveautospa.com"/>
    <s v="Michael Donnelly"/>
    <x v="3"/>
    <x v="2"/>
  </r>
  <r>
    <s v="Jacob Johnston"/>
    <s v="EXP-10010049"/>
    <n v="22.67"/>
    <d v="2023-12-26T00:00:00"/>
    <x v="0"/>
    <s v="Wash Maintenance"/>
    <s v="scrapers and degreaser"/>
    <m/>
    <m/>
    <m/>
    <m/>
    <m/>
    <m/>
    <m/>
    <m/>
    <m/>
    <m/>
    <m/>
    <m/>
    <m/>
    <m/>
    <m/>
    <m/>
    <m/>
    <m/>
    <m/>
    <m/>
    <m/>
    <e v="#REF!"/>
    <s v="SL46@tidalwaveautospa.com"/>
    <s v="Michael Donnelly"/>
    <x v="3"/>
    <x v="2"/>
  </r>
  <r>
    <s v="Jacob Johnston"/>
    <s v="EXP-10010049"/>
    <n v="40.119999999999997"/>
    <d v="2023-12-28T00:00:00"/>
    <x v="0"/>
    <s v="Wash Maintenance"/>
    <s v="window cleaner"/>
    <m/>
    <m/>
    <m/>
    <m/>
    <m/>
    <m/>
    <m/>
    <m/>
    <m/>
    <m/>
    <m/>
    <m/>
    <m/>
    <m/>
    <m/>
    <m/>
    <m/>
    <m/>
    <m/>
    <m/>
    <m/>
    <e v="#REF!"/>
    <s v="SL46@tidalwaveautospa.com"/>
    <s v="Michael Donnelly"/>
    <x v="3"/>
    <x v="2"/>
  </r>
  <r>
    <s v="Jacob Johnston"/>
    <s v="EXP-10010049"/>
    <n v="58.96"/>
    <d v="2023-12-30T00:00:00"/>
    <x v="0"/>
    <s v="Wash Maintenance"/>
    <s v="soap, vinegar, scrubbers"/>
    <m/>
    <m/>
    <m/>
    <m/>
    <m/>
    <m/>
    <m/>
    <m/>
    <m/>
    <m/>
    <m/>
    <m/>
    <m/>
    <m/>
    <m/>
    <m/>
    <m/>
    <m/>
    <m/>
    <m/>
    <m/>
    <e v="#REF!"/>
    <s v="SL46@tidalwaveautospa.com"/>
    <s v="Michael Donnelly"/>
    <x v="3"/>
    <x v="2"/>
  </r>
  <r>
    <s v="Jacob Johnston"/>
    <s v="EXP-10010049"/>
    <n v="411.63"/>
    <d v="2024-01-04T00:00:00"/>
    <x v="0"/>
    <s v="Wash Maintenance"/>
    <s v="salt"/>
    <m/>
    <m/>
    <m/>
    <m/>
    <m/>
    <m/>
    <m/>
    <m/>
    <m/>
    <m/>
    <m/>
    <m/>
    <m/>
    <m/>
    <m/>
    <m/>
    <m/>
    <m/>
    <m/>
    <m/>
    <m/>
    <e v="#REF!"/>
    <s v="SL46@tidalwaveautospa.com"/>
    <s v="Michael Donnelly"/>
    <x v="3"/>
    <x v="2"/>
  </r>
  <r>
    <s v="Jacob Johnston"/>
    <s v="EXP-10010049"/>
    <n v="66.61"/>
    <d v="2024-01-05T00:00:00"/>
    <x v="0"/>
    <s v="Wash Maintenance"/>
    <s v="ice melt"/>
    <m/>
    <m/>
    <m/>
    <m/>
    <m/>
    <m/>
    <m/>
    <m/>
    <m/>
    <m/>
    <m/>
    <m/>
    <m/>
    <m/>
    <m/>
    <m/>
    <m/>
    <m/>
    <m/>
    <m/>
    <m/>
    <e v="#REF!"/>
    <s v="SL46@tidalwaveautospa.com"/>
    <s v="Michael Donnelly"/>
    <x v="3"/>
    <x v="2"/>
  </r>
  <r>
    <s v="Jacob Johnston"/>
    <s v="EXP-10010049"/>
    <n v="72.06"/>
    <d v="2024-01-11T00:00:00"/>
    <x v="0"/>
    <s v="Wash Maintenance"/>
    <s v="ice melt"/>
    <m/>
    <m/>
    <m/>
    <m/>
    <m/>
    <m/>
    <m/>
    <m/>
    <m/>
    <m/>
    <m/>
    <m/>
    <m/>
    <m/>
    <m/>
    <m/>
    <m/>
    <m/>
    <m/>
    <m/>
    <m/>
    <e v="#REF!"/>
    <s v="SL46@tidalwaveautospa.com"/>
    <s v="Michael Donnelly"/>
    <x v="3"/>
    <x v="2"/>
  </r>
  <r>
    <s v="Jacob Johnston"/>
    <s v="EXP-10010049"/>
    <n v="210.06"/>
    <d v="2024-01-12T00:00:00"/>
    <x v="0"/>
    <s v="Wash Maintenance"/>
    <s v="pressure hoses"/>
    <m/>
    <m/>
    <m/>
    <m/>
    <m/>
    <m/>
    <m/>
    <m/>
    <m/>
    <n v="185.86"/>
    <s v="Small Tools"/>
    <s v="tool combo"/>
    <m/>
    <m/>
    <m/>
    <m/>
    <m/>
    <m/>
    <m/>
    <m/>
    <m/>
    <e v="#REF!"/>
    <s v="SL46@tidalwaveautospa.com"/>
    <s v="Michael Donnelly"/>
    <x v="3"/>
    <x v="2"/>
  </r>
  <r>
    <s v="Jacob Johnston"/>
    <s v="EXP-10010049"/>
    <n v="38.31"/>
    <d v="2024-01-14T00:00:00"/>
    <x v="0"/>
    <s v="Itemized"/>
    <s v="gloves,drink powder,"/>
    <n v="16"/>
    <s v="Safety Supplies"/>
    <s v="gloves"/>
    <n v="22.310000000000002"/>
    <s v="Snacks"/>
    <s v="drink powder"/>
    <m/>
    <m/>
    <m/>
    <m/>
    <m/>
    <m/>
    <m/>
    <m/>
    <m/>
    <m/>
    <m/>
    <m/>
    <m/>
    <m/>
    <m/>
    <e v="#REF!"/>
    <s v="SL46@tidalwaveautospa.com"/>
    <s v="Michael Donnelly"/>
    <x v="3"/>
    <x v="2"/>
  </r>
  <r>
    <s v="Jacob Johnston"/>
    <s v="EXP-10010049"/>
    <n v="52.32"/>
    <d v="2024-01-15T00:00:00"/>
    <x v="0"/>
    <s v="Wash Maintenance"/>
    <s v="antifreeze"/>
    <m/>
    <m/>
    <m/>
    <m/>
    <m/>
    <m/>
    <m/>
    <m/>
    <m/>
    <m/>
    <m/>
    <m/>
    <m/>
    <m/>
    <m/>
    <m/>
    <m/>
    <m/>
    <m/>
    <m/>
    <m/>
    <e v="#REF!"/>
    <s v="SL46@tidalwaveautospa.com"/>
    <s v="Michael Donnelly"/>
    <x v="3"/>
    <x v="2"/>
  </r>
  <r>
    <s v="Jacob Johnston"/>
    <s v="EXP-10010049"/>
    <n v="127.2"/>
    <d v="2024-01-16T00:00:00"/>
    <x v="0"/>
    <s v="Wash Maintenance"/>
    <s v="degreaser, soap and ice melt"/>
    <m/>
    <m/>
    <m/>
    <m/>
    <m/>
    <m/>
    <m/>
    <m/>
    <m/>
    <m/>
    <m/>
    <m/>
    <m/>
    <m/>
    <m/>
    <m/>
    <m/>
    <m/>
    <m/>
    <m/>
    <m/>
    <e v="#REF!"/>
    <s v="SL46@tidalwaveautospa.com"/>
    <s v="Michael Donnelly"/>
    <x v="3"/>
    <x v="2"/>
  </r>
  <r>
    <s v="James Beeler"/>
    <s v="EXP-10009859"/>
    <n v="210.49"/>
    <d v="2023-11-18T00:00:00"/>
    <x v="0"/>
    <s v="Wash Maintenance"/>
    <s v="Dawn, vinegar, tb cleaner"/>
    <m/>
    <m/>
    <m/>
    <m/>
    <m/>
    <m/>
    <m/>
    <m/>
    <m/>
    <m/>
    <m/>
    <m/>
    <m/>
    <m/>
    <m/>
    <m/>
    <m/>
    <m/>
    <m/>
    <m/>
    <m/>
    <e v="#REF!"/>
    <s v="SL194@tidalwaveautospa.com"/>
    <s v="Michael Donnelly"/>
    <x v="3"/>
    <x v="2"/>
  </r>
  <r>
    <s v="James Beeler"/>
    <s v="EXP-10009859"/>
    <n v="117.69"/>
    <d v="2023-11-25T00:00:00"/>
    <x v="0"/>
    <s v="Wash Maintenance"/>
    <s v="Power washer hose"/>
    <m/>
    <m/>
    <m/>
    <m/>
    <m/>
    <m/>
    <m/>
    <m/>
    <m/>
    <n v="149.38999999999999"/>
    <s v="Office Supplies"/>
    <s v="bathroom supplies"/>
    <m/>
    <m/>
    <m/>
    <m/>
    <m/>
    <m/>
    <m/>
    <m/>
    <m/>
    <e v="#REF!"/>
    <s v="SL194@tidalwaveautospa.com"/>
    <s v="Michael Donnelly"/>
    <x v="3"/>
    <x v="2"/>
  </r>
  <r>
    <s v="James Beeler"/>
    <s v="EXP-10009859"/>
    <n v="16.16"/>
    <d v="2023-11-27T00:00:00"/>
    <x v="0"/>
    <s v="Parts"/>
    <s v="qc fittings"/>
    <m/>
    <m/>
    <m/>
    <m/>
    <m/>
    <m/>
    <m/>
    <m/>
    <m/>
    <m/>
    <m/>
    <m/>
    <m/>
    <m/>
    <m/>
    <m/>
    <m/>
    <m/>
    <m/>
    <m/>
    <m/>
    <e v="#REF!"/>
    <s v="SL194@tidalwaveautospa.com"/>
    <s v="Michael Donnelly"/>
    <x v="3"/>
    <x v="2"/>
  </r>
  <r>
    <s v="James Beeler"/>
    <s v="EXP-10009859"/>
    <n v="48.47"/>
    <d v="2023-12-07T00:00:00"/>
    <x v="0"/>
    <s v="Wash Maintenance"/>
    <s v="Marine Grease"/>
    <m/>
    <m/>
    <m/>
    <m/>
    <m/>
    <m/>
    <m/>
    <m/>
    <m/>
    <m/>
    <m/>
    <m/>
    <m/>
    <m/>
    <m/>
    <m/>
    <m/>
    <m/>
    <m/>
    <m/>
    <m/>
    <e v="#REF!"/>
    <s v="SL194@tidalwaveautospa.com"/>
    <s v="Michael Donnelly"/>
    <x v="3"/>
    <x v="2"/>
  </r>
  <r>
    <s v="James Beeler"/>
    <s v="EXP-10009859"/>
    <n v="121.39"/>
    <d v="2023-12-15T00:00:00"/>
    <x v="0"/>
    <s v="Itemized"/>
    <s v="Water,Dawn and Vinegar,"/>
    <n v="47.84"/>
    <s v="Snacks"/>
    <s v="Water"/>
    <n v="73.55"/>
    <s v="Wash Maintenance"/>
    <s v="Dawn and Vinegar"/>
    <m/>
    <m/>
    <m/>
    <m/>
    <m/>
    <m/>
    <m/>
    <m/>
    <m/>
    <m/>
    <m/>
    <m/>
    <m/>
    <m/>
    <m/>
    <e v="#REF!"/>
    <s v="SL194@tidalwaveautospa.com"/>
    <s v="Michael Donnelly"/>
    <x v="3"/>
    <x v="2"/>
  </r>
  <r>
    <s v="James Beeler"/>
    <s v="EXP-10010650"/>
    <n v="129.41"/>
    <d v="2023-12-21T00:00:00"/>
    <x v="0"/>
    <s v="Small Tools"/>
    <s v="Floor jack"/>
    <m/>
    <m/>
    <m/>
    <m/>
    <m/>
    <m/>
    <m/>
    <m/>
    <m/>
    <m/>
    <m/>
    <m/>
    <m/>
    <m/>
    <m/>
    <m/>
    <m/>
    <m/>
    <m/>
    <m/>
    <m/>
    <e v="#REF!"/>
    <s v="SL194@tidalwaveautospa.com"/>
    <s v="Michael Donnelly"/>
    <x v="3"/>
    <x v="2"/>
  </r>
  <r>
    <s v="James Beeler"/>
    <s v="EXP-10010650"/>
    <n v="41.96"/>
    <d v="2023-12-28T00:00:00"/>
    <x v="0"/>
    <s v="Office Supplies"/>
    <s v="Tp and air fresheners"/>
    <m/>
    <m/>
    <m/>
    <m/>
    <m/>
    <m/>
    <m/>
    <m/>
    <m/>
    <m/>
    <m/>
    <m/>
    <m/>
    <m/>
    <m/>
    <m/>
    <m/>
    <m/>
    <m/>
    <m/>
    <m/>
    <e v="#REF!"/>
    <s v="SL194@tidalwaveautospa.com"/>
    <s v="Michael Donnelly"/>
    <x v="3"/>
    <x v="2"/>
  </r>
  <r>
    <s v="James Beeler"/>
    <s v="EXP-10010650"/>
    <n v="32.299999999999997"/>
    <d v="2024-01-03T00:00:00"/>
    <x v="1"/>
    <s v="Parts"/>
    <s v="Hose repair kits and gloves"/>
    <m/>
    <m/>
    <m/>
    <m/>
    <m/>
    <m/>
    <m/>
    <m/>
    <m/>
    <m/>
    <m/>
    <m/>
    <m/>
    <m/>
    <m/>
    <m/>
    <m/>
    <m/>
    <m/>
    <m/>
    <m/>
    <e v="#REF!"/>
    <s v="SL194@tidalwaveautospa.com"/>
    <s v="Michael Donnelly"/>
    <x v="3"/>
    <x v="2"/>
  </r>
  <r>
    <s v="James Boren"/>
    <s v="EXP-10009308"/>
    <n v="20.75"/>
    <d v="2023-11-19T00:00:00"/>
    <x v="0"/>
    <s v="Wash Maintenance"/>
    <s v="Vinegar"/>
    <m/>
    <m/>
    <m/>
    <m/>
    <m/>
    <m/>
    <m/>
    <m/>
    <m/>
    <m/>
    <m/>
    <m/>
    <m/>
    <m/>
    <m/>
    <m/>
    <m/>
    <m/>
    <m/>
    <m/>
    <m/>
    <e v="#REF!"/>
    <s v=""/>
    <s v=""/>
    <x v="3"/>
    <x v="2"/>
  </r>
  <r>
    <s v="James Boren"/>
    <s v="EXP-10009308"/>
    <n v="130.51"/>
    <d v="2023-11-28T00:00:00"/>
    <x v="0"/>
    <s v="Fuel"/>
    <s v="Kerosene"/>
    <m/>
    <m/>
    <m/>
    <m/>
    <m/>
    <m/>
    <m/>
    <m/>
    <m/>
    <m/>
    <m/>
    <m/>
    <m/>
    <m/>
    <m/>
    <m/>
    <m/>
    <m/>
    <m/>
    <m/>
    <m/>
    <e v="#REF!"/>
    <s v=""/>
    <s v=""/>
    <x v="3"/>
    <x v="2"/>
  </r>
  <r>
    <s v="James Boren"/>
    <s v="EXP-10009308"/>
    <n v="110.03"/>
    <d v="2023-11-29T00:00:00"/>
    <x v="0"/>
    <s v="Fuel"/>
    <s v="Kerosene"/>
    <m/>
    <m/>
    <m/>
    <m/>
    <m/>
    <m/>
    <m/>
    <m/>
    <m/>
    <m/>
    <m/>
    <m/>
    <m/>
    <m/>
    <m/>
    <m/>
    <m/>
    <m/>
    <m/>
    <m/>
    <m/>
    <e v="#REF!"/>
    <s v=""/>
    <s v=""/>
    <x v="3"/>
    <x v="2"/>
  </r>
  <r>
    <s v="James Boren"/>
    <s v="EXP-10009308"/>
    <n v="33.200000000000003"/>
    <d v="2023-12-02T00:00:00"/>
    <x v="0"/>
    <s v="Wash Maintenance"/>
    <s v="Vinegar"/>
    <m/>
    <m/>
    <m/>
    <m/>
    <m/>
    <m/>
    <m/>
    <m/>
    <m/>
    <m/>
    <m/>
    <m/>
    <m/>
    <m/>
    <m/>
    <m/>
    <m/>
    <m/>
    <m/>
    <m/>
    <m/>
    <e v="#REF!"/>
    <s v=""/>
    <s v=""/>
    <x v="3"/>
    <x v="2"/>
  </r>
  <r>
    <s v="James Boren"/>
    <s v="EXP-10009308"/>
    <n v="7.55"/>
    <d v="2023-12-03T00:00:00"/>
    <x v="0"/>
    <s v="Wash Maintenance"/>
    <s v="Oil"/>
    <m/>
    <m/>
    <m/>
    <m/>
    <m/>
    <m/>
    <m/>
    <m/>
    <m/>
    <m/>
    <m/>
    <m/>
    <m/>
    <m/>
    <m/>
    <m/>
    <m/>
    <m/>
    <m/>
    <m/>
    <m/>
    <e v="#REF!"/>
    <s v=""/>
    <s v=""/>
    <x v="3"/>
    <x v="2"/>
  </r>
  <r>
    <s v="James Boren"/>
    <s v="EXP-10009308"/>
    <n v="51.03"/>
    <d v="2023-12-09T00:00:00"/>
    <x v="0"/>
    <s v="Office Supplies"/>
    <s v="Toilet paper and bthrooms supplies"/>
    <m/>
    <m/>
    <m/>
    <m/>
    <m/>
    <m/>
    <m/>
    <m/>
    <m/>
    <m/>
    <m/>
    <m/>
    <m/>
    <m/>
    <m/>
    <m/>
    <m/>
    <m/>
    <m/>
    <m/>
    <m/>
    <e v="#REF!"/>
    <s v=""/>
    <s v=""/>
    <x v="3"/>
    <x v="2"/>
  </r>
  <r>
    <s v="James Boren"/>
    <s v="EXP-10009308"/>
    <n v="8"/>
    <d v="2023-12-16T00:00:00"/>
    <x v="0"/>
    <s v="Parts"/>
    <s v="Pvc elbows"/>
    <m/>
    <m/>
    <m/>
    <m/>
    <m/>
    <m/>
    <m/>
    <m/>
    <m/>
    <m/>
    <m/>
    <m/>
    <m/>
    <m/>
    <m/>
    <m/>
    <m/>
    <m/>
    <m/>
    <m/>
    <m/>
    <e v="#REF!"/>
    <s v=""/>
    <s v=""/>
    <x v="3"/>
    <x v="2"/>
  </r>
  <r>
    <s v="James Boren"/>
    <s v="EXP-10009308"/>
    <n v="113.38"/>
    <d v="2023-12-17T00:00:00"/>
    <x v="0"/>
    <s v="Wash Maintenance"/>
    <s v="Hydraulic Oil"/>
    <m/>
    <m/>
    <m/>
    <m/>
    <m/>
    <m/>
    <m/>
    <m/>
    <m/>
    <m/>
    <m/>
    <m/>
    <m/>
    <m/>
    <m/>
    <m/>
    <m/>
    <m/>
    <m/>
    <m/>
    <m/>
    <e v="#REF!"/>
    <s v=""/>
    <s v=""/>
    <x v="3"/>
    <x v="2"/>
  </r>
  <r>
    <s v="James Boren"/>
    <s v="EXP-10009308"/>
    <n v="80.989999999999995"/>
    <d v="2023-12-17T00:00:00"/>
    <x v="0"/>
    <s v="Wash Maintenance"/>
    <s v="Hydraulic Oil"/>
    <m/>
    <m/>
    <m/>
    <m/>
    <m/>
    <m/>
    <m/>
    <m/>
    <m/>
    <m/>
    <m/>
    <m/>
    <m/>
    <m/>
    <m/>
    <m/>
    <m/>
    <m/>
    <m/>
    <m/>
    <m/>
    <e v="#REF!"/>
    <s v=""/>
    <s v=""/>
    <x v="3"/>
    <x v="2"/>
  </r>
  <r>
    <s v="James Boren"/>
    <s v="EXP-10009308"/>
    <n v="161.97999999999999"/>
    <d v="2023-12-17T00:00:00"/>
    <x v="0"/>
    <s v="Wash Maintenance"/>
    <s v="Hydraulic Oil"/>
    <m/>
    <m/>
    <m/>
    <m/>
    <m/>
    <m/>
    <m/>
    <m/>
    <m/>
    <m/>
    <m/>
    <m/>
    <m/>
    <m/>
    <m/>
    <m/>
    <m/>
    <m/>
    <m/>
    <m/>
    <m/>
    <e v="#REF!"/>
    <s v=""/>
    <s v=""/>
    <x v="3"/>
    <x v="2"/>
  </r>
  <r>
    <s v="James Guinan"/>
    <s v="EXP-10010591"/>
    <n v="160.47"/>
    <d v="2023-12-10T00:00:00"/>
    <x v="0"/>
    <s v="Wash Maintenance"/>
    <s v="Coolers for towels and glass cleaner"/>
    <m/>
    <m/>
    <m/>
    <m/>
    <m/>
    <m/>
    <m/>
    <m/>
    <m/>
    <m/>
    <m/>
    <m/>
    <m/>
    <m/>
    <m/>
    <m/>
    <m/>
    <m/>
    <m/>
    <m/>
    <m/>
    <e v="#REF!"/>
    <s v="SL135@tidalwaveautospa.com"/>
    <s v="Michael Donnelly"/>
    <x v="3"/>
    <x v="2"/>
  </r>
  <r>
    <s v="James Guinan"/>
    <s v="EXP-10010591"/>
    <n v="42.78"/>
    <d v="2023-12-19T00:00:00"/>
    <x v="0"/>
    <s v="Office Supplies"/>
    <s v="Lockbox"/>
    <m/>
    <m/>
    <m/>
    <m/>
    <m/>
    <m/>
    <m/>
    <m/>
    <m/>
    <m/>
    <m/>
    <m/>
    <m/>
    <m/>
    <m/>
    <m/>
    <m/>
    <m/>
    <m/>
    <m/>
    <m/>
    <e v="#REF!"/>
    <s v="SL135@tidalwaveautospa.com"/>
    <s v="Michael Donnelly"/>
    <x v="3"/>
    <x v="2"/>
  </r>
  <r>
    <s v="James Guinan"/>
    <s v="EXP-10010591"/>
    <n v="-42.77"/>
    <d v="2023-12-19T00:00:00"/>
    <x v="0"/>
    <s v="Office Supplies"/>
    <s v="Refund for lockbox"/>
    <m/>
    <m/>
    <m/>
    <m/>
    <m/>
    <m/>
    <m/>
    <m/>
    <m/>
    <m/>
    <m/>
    <m/>
    <m/>
    <m/>
    <m/>
    <m/>
    <m/>
    <m/>
    <m/>
    <m/>
    <m/>
    <e v="#REF!"/>
    <s v="SL135@tidalwaveautospa.com"/>
    <s v="Michael Donnelly"/>
    <x v="3"/>
    <x v="2"/>
  </r>
  <r>
    <s v="James Guinan"/>
    <s v="EXP-10010591"/>
    <n v="68.27"/>
    <d v="2023-12-19T00:00:00"/>
    <x v="0"/>
    <s v="Office Supplies"/>
    <s v="Lockbox and keys"/>
    <m/>
    <m/>
    <m/>
    <m/>
    <m/>
    <m/>
    <m/>
    <m/>
    <m/>
    <m/>
    <m/>
    <m/>
    <m/>
    <m/>
    <m/>
    <m/>
    <m/>
    <m/>
    <m/>
    <m/>
    <m/>
    <e v="#REF!"/>
    <s v="SL135@tidalwaveautospa.com"/>
    <s v="Michael Donnelly"/>
    <x v="3"/>
    <x v="2"/>
  </r>
  <r>
    <s v="James Guinan"/>
    <s v="EXP-10010591"/>
    <n v="89.88"/>
    <d v="2023-12-20T00:00:00"/>
    <x v="0"/>
    <s v="Parts"/>
    <s v="Vac exhaust caps"/>
    <m/>
    <m/>
    <m/>
    <m/>
    <m/>
    <m/>
    <m/>
    <m/>
    <m/>
    <m/>
    <m/>
    <m/>
    <m/>
    <m/>
    <m/>
    <m/>
    <m/>
    <m/>
    <m/>
    <m/>
    <m/>
    <e v="#REF!"/>
    <s v="SL135@tidalwaveautospa.com"/>
    <s v="Michael Donnelly"/>
    <x v="3"/>
    <x v="2"/>
  </r>
  <r>
    <s v="James Guinan"/>
    <s v="EXP-10010591"/>
    <n v="8.5299999999999994"/>
    <d v="2023-12-23T00:00:00"/>
    <x v="0"/>
    <s v="Office Supplies"/>
    <s v="Key copies"/>
    <m/>
    <m/>
    <m/>
    <m/>
    <m/>
    <m/>
    <m/>
    <m/>
    <m/>
    <m/>
    <m/>
    <m/>
    <m/>
    <m/>
    <m/>
    <m/>
    <m/>
    <m/>
    <m/>
    <m/>
    <m/>
    <e v="#REF!"/>
    <s v="SL135@tidalwaveautospa.com"/>
    <s v="Michael Donnelly"/>
    <x v="3"/>
    <x v="2"/>
  </r>
  <r>
    <s v="James Guinan"/>
    <s v="EXP-10010591"/>
    <n v="153.99"/>
    <d v="2023-12-23T00:00:00"/>
    <x v="0"/>
    <s v="Wash Maintenance"/>
    <s v="Ice melt"/>
    <m/>
    <m/>
    <m/>
    <m/>
    <m/>
    <m/>
    <m/>
    <m/>
    <m/>
    <m/>
    <m/>
    <m/>
    <m/>
    <m/>
    <m/>
    <m/>
    <m/>
    <m/>
    <m/>
    <m/>
    <m/>
    <e v="#REF!"/>
    <s v="SL135@tidalwaveautospa.com"/>
    <s v="Michael Donnelly"/>
    <x v="3"/>
    <x v="2"/>
  </r>
  <r>
    <s v="James Guinan"/>
    <s v="EXP-10010591"/>
    <n v="125.86"/>
    <d v="2023-12-23T00:00:00"/>
    <x v="0"/>
    <s v="Wash Maintenance"/>
    <s v="Heat gun, buckets, softener salt, pvc"/>
    <m/>
    <m/>
    <m/>
    <m/>
    <m/>
    <m/>
    <m/>
    <m/>
    <m/>
    <m/>
    <m/>
    <m/>
    <m/>
    <m/>
    <m/>
    <m/>
    <m/>
    <m/>
    <m/>
    <m/>
    <m/>
    <e v="#REF!"/>
    <s v="SL135@tidalwaveautospa.com"/>
    <s v="Michael Donnelly"/>
    <x v="3"/>
    <x v="2"/>
  </r>
  <r>
    <s v="James Guinan"/>
    <s v="EXP-10010591"/>
    <n v="5.97"/>
    <d v="2023-12-24T00:00:00"/>
    <x v="0"/>
    <s v="Wash Maintenance"/>
    <s v="Steel wool"/>
    <m/>
    <m/>
    <m/>
    <m/>
    <m/>
    <m/>
    <m/>
    <m/>
    <m/>
    <m/>
    <m/>
    <m/>
    <m/>
    <m/>
    <m/>
    <m/>
    <m/>
    <m/>
    <m/>
    <m/>
    <m/>
    <e v="#REF!"/>
    <s v="SL135@tidalwaveautospa.com"/>
    <s v="Michael Donnelly"/>
    <x v="3"/>
    <x v="2"/>
  </r>
  <r>
    <s v="James Guinan"/>
    <s v="EXP-10010591"/>
    <n v="80.510000000000005"/>
    <d v="2023-12-27T00:00:00"/>
    <x v="0"/>
    <s v="Itemized"/>
    <s v="Pipe Wrench,grease,"/>
    <n v="45.99"/>
    <s v="Small Tools"/>
    <s v="Pipe Wrench"/>
    <n v="34.520000000000003"/>
    <s v="Wash Maintenance"/>
    <s v="grease"/>
    <m/>
    <m/>
    <m/>
    <m/>
    <m/>
    <m/>
    <m/>
    <m/>
    <m/>
    <m/>
    <m/>
    <m/>
    <m/>
    <m/>
    <m/>
    <e v="#REF!"/>
    <s v="SL135@tidalwaveautospa.com"/>
    <s v="Michael Donnelly"/>
    <x v="3"/>
    <x v="2"/>
  </r>
  <r>
    <s v="James Guinan"/>
    <s v="EXP-10010591"/>
    <n v="31.9"/>
    <d v="2023-12-28T00:00:00"/>
    <x v="0"/>
    <s v="Wash Maintenance"/>
    <s v="SOS pads"/>
    <m/>
    <m/>
    <m/>
    <m/>
    <m/>
    <m/>
    <m/>
    <m/>
    <m/>
    <m/>
    <m/>
    <m/>
    <m/>
    <m/>
    <m/>
    <m/>
    <m/>
    <m/>
    <m/>
    <m/>
    <m/>
    <e v="#REF!"/>
    <s v="SL135@tidalwaveautospa.com"/>
    <s v="Michael Donnelly"/>
    <x v="3"/>
    <x v="2"/>
  </r>
  <r>
    <s v="James Guinan"/>
    <s v="EXP-10010591"/>
    <n v="96.19"/>
    <d v="2024-01-01T00:00:00"/>
    <x v="0"/>
    <s v="Plumbing Expense"/>
    <s v="Drain snakes"/>
    <m/>
    <m/>
    <m/>
    <m/>
    <m/>
    <m/>
    <m/>
    <m/>
    <m/>
    <m/>
    <m/>
    <m/>
    <m/>
    <m/>
    <m/>
    <m/>
    <m/>
    <m/>
    <m/>
    <m/>
    <m/>
    <e v="#REF!"/>
    <s v="SL135@tidalwaveautospa.com"/>
    <s v="Michael Donnelly"/>
    <x v="3"/>
    <x v="2"/>
  </r>
  <r>
    <s v="James Guinan"/>
    <s v="EXP-10010591"/>
    <n v="122.65"/>
    <d v="2024-01-02T00:00:00"/>
    <x v="0"/>
    <s v="Itemized"/>
    <s v="earplugs,angle grinder wheel,TP"/>
    <n v="15.74"/>
    <s v="Safety Supplies"/>
    <s v="earplugs"/>
    <n v="33.979999999999997"/>
    <s v="Small Tools"/>
    <s v="angle grinder wheel"/>
    <n v="26.98"/>
    <s v="Office Supplies"/>
    <s v="TP"/>
    <m/>
    <m/>
    <m/>
    <m/>
    <m/>
    <m/>
    <m/>
    <m/>
    <m/>
    <m/>
    <m/>
    <m/>
    <e v="#REF!"/>
    <s v="SL135@tidalwaveautospa.com"/>
    <s v="Michael Donnelly"/>
    <x v="3"/>
    <x v="2"/>
  </r>
  <r>
    <s v="James Guinan"/>
    <s v="EXP-10010591"/>
    <n v="104.5"/>
    <d v="2024-01-08T00:00:00"/>
    <x v="0"/>
    <s v="Wash Maintenance"/>
    <s v="Ice melt"/>
    <m/>
    <m/>
    <m/>
    <m/>
    <m/>
    <m/>
    <m/>
    <m/>
    <m/>
    <m/>
    <m/>
    <m/>
    <m/>
    <m/>
    <m/>
    <m/>
    <m/>
    <m/>
    <m/>
    <m/>
    <m/>
    <e v="#REF!"/>
    <s v="SL135@tidalwaveautospa.com"/>
    <s v="Michael Donnelly"/>
    <x v="3"/>
    <x v="2"/>
  </r>
  <r>
    <s v="James Guinan"/>
    <s v="EXP-10010591"/>
    <n v="192.28"/>
    <d v="2024-01-09T00:00:00"/>
    <x v="0"/>
    <s v="Wash Maintenance"/>
    <s v="Ice melt"/>
    <m/>
    <m/>
    <m/>
    <m/>
    <m/>
    <m/>
    <m/>
    <m/>
    <m/>
    <m/>
    <m/>
    <m/>
    <m/>
    <m/>
    <m/>
    <m/>
    <m/>
    <m/>
    <m/>
    <m/>
    <m/>
    <e v="#REF!"/>
    <s v="SL135@tidalwaveautospa.com"/>
    <s v="Michael Donnelly"/>
    <x v="3"/>
    <x v="2"/>
  </r>
  <r>
    <s v="James Guinan"/>
    <s v="EXP-10010591"/>
    <n v="211.51"/>
    <d v="2024-01-09T00:00:00"/>
    <x v="0"/>
    <s v="Wash Maintenance"/>
    <s v="Ice melt"/>
    <m/>
    <m/>
    <m/>
    <m/>
    <m/>
    <m/>
    <m/>
    <m/>
    <m/>
    <m/>
    <m/>
    <m/>
    <m/>
    <m/>
    <m/>
    <m/>
    <m/>
    <m/>
    <m/>
    <m/>
    <m/>
    <e v="#REF!"/>
    <s v="SL135@tidalwaveautospa.com"/>
    <s v="Michael Donnelly"/>
    <x v="3"/>
    <x v="2"/>
  </r>
  <r>
    <s v="James Guinan"/>
    <s v="EXP-10010591"/>
    <n v="119.58"/>
    <d v="2024-01-12T00:00:00"/>
    <x v="0"/>
    <s v="Wash Maintenance"/>
    <s v="Ice melt"/>
    <m/>
    <m/>
    <m/>
    <m/>
    <m/>
    <m/>
    <m/>
    <m/>
    <m/>
    <n v="19.36"/>
    <s v="Miscellaneous Expense - Non-SL"/>
    <s v="Red Bulls (Personal Expense)"/>
    <m/>
    <m/>
    <m/>
    <m/>
    <m/>
    <m/>
    <m/>
    <m/>
    <m/>
    <e v="#REF!"/>
    <s v="SL135@tidalwaveautospa.com"/>
    <s v="Michael Donnelly"/>
    <x v="3"/>
    <x v="2"/>
  </r>
  <r>
    <s v="James Guinan"/>
    <s v="EXP-10010591"/>
    <n v="42.56"/>
    <d v="2024-01-13T00:00:00"/>
    <x v="0"/>
    <s v="Equipment"/>
    <s v="Space heater, outlet plug"/>
    <m/>
    <m/>
    <m/>
    <m/>
    <m/>
    <m/>
    <m/>
    <m/>
    <m/>
    <m/>
    <m/>
    <m/>
    <m/>
    <m/>
    <m/>
    <m/>
    <m/>
    <m/>
    <m/>
    <m/>
    <m/>
    <e v="#REF!"/>
    <s v="SL135@tidalwaveautospa.com"/>
    <s v="Michael Donnelly"/>
    <x v="3"/>
    <x v="2"/>
  </r>
  <r>
    <s v="James Guinan"/>
    <s v="EXP-10010591"/>
    <n v="11.75"/>
    <d v="2024-01-15T00:00:00"/>
    <x v="0"/>
    <s v="Parts"/>
    <s v="Ball valve"/>
    <m/>
    <m/>
    <m/>
    <m/>
    <m/>
    <m/>
    <m/>
    <m/>
    <m/>
    <m/>
    <m/>
    <m/>
    <m/>
    <m/>
    <m/>
    <m/>
    <m/>
    <m/>
    <m/>
    <m/>
    <m/>
    <e v="#REF!"/>
    <s v="SL135@tidalwaveautospa.com"/>
    <s v="Michael Donnelly"/>
    <x v="3"/>
    <x v="2"/>
  </r>
  <r>
    <s v="James Kilgore"/>
    <s v="EXP-10010349"/>
    <n v="105.96"/>
    <d v="2023-12-01T00:00:00"/>
    <x v="6"/>
    <s v="Wash Maintenance"/>
    <s v="cleaning"/>
    <m/>
    <m/>
    <m/>
    <m/>
    <m/>
    <m/>
    <m/>
    <m/>
    <m/>
    <m/>
    <m/>
    <m/>
    <m/>
    <m/>
    <m/>
    <m/>
    <m/>
    <m/>
    <m/>
    <m/>
    <m/>
    <e v="#REF!"/>
    <s v="SL40@tidalwaveautospa.com"/>
    <s v="Steven Kyriazis"/>
    <x v="3"/>
    <x v="2"/>
  </r>
  <r>
    <s v="James Kilgore"/>
    <s v="EXP-10010349"/>
    <n v="18.16"/>
    <d v="2023-12-02T00:00:00"/>
    <x v="6"/>
    <s v="Small Tools"/>
    <s v="sprayer"/>
    <m/>
    <m/>
    <m/>
    <m/>
    <m/>
    <m/>
    <m/>
    <m/>
    <m/>
    <m/>
    <m/>
    <m/>
    <m/>
    <m/>
    <m/>
    <m/>
    <m/>
    <m/>
    <m/>
    <m/>
    <m/>
    <e v="#REF!"/>
    <s v="SL40@tidalwaveautospa.com"/>
    <s v="Steven Kyriazis"/>
    <x v="3"/>
    <x v="2"/>
  </r>
  <r>
    <s v="James Kilgore"/>
    <s v="EXP-10010349"/>
    <n v="49.03"/>
    <d v="2023-12-02T00:00:00"/>
    <x v="6"/>
    <s v="Wash Maintenance"/>
    <s v="dawn"/>
    <m/>
    <m/>
    <m/>
    <m/>
    <m/>
    <m/>
    <m/>
    <m/>
    <m/>
    <m/>
    <m/>
    <m/>
    <m/>
    <m/>
    <m/>
    <m/>
    <m/>
    <m/>
    <m/>
    <m/>
    <m/>
    <e v="#REF!"/>
    <s v="SL40@tidalwaveautospa.com"/>
    <s v="Steven Kyriazis"/>
    <x v="3"/>
    <x v="2"/>
  </r>
  <r>
    <s v="James Kilgore"/>
    <s v="EXP-10010349"/>
    <n v="47.07"/>
    <d v="2023-12-04T00:00:00"/>
    <x v="6"/>
    <s v="Small Tools"/>
    <s v="extractor kit"/>
    <m/>
    <m/>
    <m/>
    <m/>
    <m/>
    <m/>
    <m/>
    <m/>
    <m/>
    <m/>
    <m/>
    <m/>
    <m/>
    <m/>
    <m/>
    <m/>
    <m/>
    <m/>
    <m/>
    <m/>
    <m/>
    <e v="#REF!"/>
    <s v="SL40@tidalwaveautospa.com"/>
    <s v="Steven Kyriazis"/>
    <x v="3"/>
    <x v="2"/>
  </r>
  <r>
    <s v="James Kilgore"/>
    <s v="EXP-10010349"/>
    <n v="244.68"/>
    <d v="2023-12-07T00:00:00"/>
    <x v="4"/>
    <s v="Office Supplies"/>
    <s v="Christmas lights"/>
    <m/>
    <m/>
    <m/>
    <m/>
    <m/>
    <m/>
    <m/>
    <m/>
    <m/>
    <m/>
    <m/>
    <m/>
    <m/>
    <m/>
    <m/>
    <m/>
    <m/>
    <m/>
    <m/>
    <m/>
    <m/>
    <e v="#REF!"/>
    <s v="SL40@tidalwaveautospa.com"/>
    <s v="Steven Kyriazis"/>
    <x v="3"/>
    <x v="2"/>
  </r>
  <r>
    <s v="James Kilgore"/>
    <s v="EXP-10010349"/>
    <n v="34.78"/>
    <d v="2023-12-07T00:00:00"/>
    <x v="4"/>
    <s v="Office Supplies"/>
    <s v="Christmas decorations"/>
    <m/>
    <m/>
    <m/>
    <m/>
    <m/>
    <m/>
    <m/>
    <m/>
    <m/>
    <m/>
    <m/>
    <m/>
    <m/>
    <m/>
    <m/>
    <m/>
    <m/>
    <m/>
    <m/>
    <m/>
    <m/>
    <e v="#REF!"/>
    <s v="SL40@tidalwaveautospa.com"/>
    <s v="Steven Kyriazis"/>
    <x v="3"/>
    <x v="2"/>
  </r>
  <r>
    <s v="James Kilgore"/>
    <s v="EXP-10010349"/>
    <n v="43.81"/>
    <d v="2023-12-09T00:00:00"/>
    <x v="6"/>
    <s v="Small Tools"/>
    <s v="cutters"/>
    <m/>
    <m/>
    <m/>
    <m/>
    <m/>
    <m/>
    <m/>
    <m/>
    <m/>
    <m/>
    <m/>
    <m/>
    <m/>
    <m/>
    <m/>
    <m/>
    <m/>
    <m/>
    <m/>
    <m/>
    <m/>
    <e v="#REF!"/>
    <s v="SL40@tidalwaveautospa.com"/>
    <s v="Steven Kyriazis"/>
    <x v="3"/>
    <x v="2"/>
  </r>
  <r>
    <s v="James Kilgore"/>
    <s v="EXP-10010349"/>
    <n v="21.38"/>
    <d v="2023-12-10T00:00:00"/>
    <x v="6"/>
    <s v="Wash Maintenance"/>
    <s v="buff pads"/>
    <m/>
    <m/>
    <m/>
    <m/>
    <m/>
    <m/>
    <m/>
    <m/>
    <m/>
    <m/>
    <m/>
    <m/>
    <m/>
    <m/>
    <m/>
    <m/>
    <m/>
    <m/>
    <m/>
    <m/>
    <m/>
    <e v="#REF!"/>
    <s v="SL40@tidalwaveautospa.com"/>
    <s v="Steven Kyriazis"/>
    <x v="3"/>
    <x v="2"/>
  </r>
  <r>
    <s v="James Stomieroski"/>
    <s v="EXP-10010044"/>
    <n v="6.34"/>
    <d v="2023-12-18T00:00:00"/>
    <x v="1"/>
    <s v="Parts"/>
    <s v="tubing"/>
    <m/>
    <m/>
    <m/>
    <m/>
    <m/>
    <m/>
    <m/>
    <m/>
    <m/>
    <m/>
    <m/>
    <m/>
    <m/>
    <m/>
    <m/>
    <m/>
    <m/>
    <m/>
    <m/>
    <m/>
    <m/>
    <e v="#REF!"/>
    <s v="SL221@tidalwaveautospa.com"/>
    <s v="Joe Chavez"/>
    <x v="3"/>
    <x v="2"/>
  </r>
  <r>
    <s v="James Stomieroski"/>
    <s v="EXP-10010044"/>
    <n v="82.66"/>
    <d v="2023-12-18T00:00:00"/>
    <x v="0"/>
    <s v="Wash Maintenance"/>
    <s v="salt"/>
    <m/>
    <m/>
    <m/>
    <m/>
    <m/>
    <m/>
    <m/>
    <m/>
    <m/>
    <m/>
    <m/>
    <m/>
    <m/>
    <m/>
    <m/>
    <m/>
    <m/>
    <m/>
    <m/>
    <m/>
    <m/>
    <e v="#REF!"/>
    <s v="SL221@tidalwaveautospa.com"/>
    <s v="Joe Chavez"/>
    <x v="3"/>
    <x v="2"/>
  </r>
  <r>
    <s v="James Stomieroski"/>
    <s v="EXP-10010044"/>
    <n v="37.03"/>
    <d v="2023-12-22T00:00:00"/>
    <x v="0"/>
    <s v="Snacks"/>
    <s v="water, gatorade"/>
    <m/>
    <m/>
    <m/>
    <m/>
    <m/>
    <m/>
    <m/>
    <m/>
    <m/>
    <m/>
    <m/>
    <m/>
    <m/>
    <m/>
    <m/>
    <m/>
    <m/>
    <m/>
    <m/>
    <m/>
    <m/>
    <e v="#REF!"/>
    <s v="SL221@tidalwaveautospa.com"/>
    <s v="Joe Chavez"/>
    <x v="3"/>
    <x v="2"/>
  </r>
  <r>
    <s v="James Stomieroski"/>
    <s v="EXP-10010044"/>
    <n v="8.02"/>
    <d v="2023-12-23T00:00:00"/>
    <x v="0"/>
    <s v="Office Supplies"/>
    <s v="copy paper"/>
    <m/>
    <m/>
    <m/>
    <m/>
    <m/>
    <m/>
    <m/>
    <m/>
    <m/>
    <m/>
    <m/>
    <m/>
    <m/>
    <m/>
    <m/>
    <m/>
    <m/>
    <m/>
    <m/>
    <m/>
    <m/>
    <e v="#REF!"/>
    <s v="SL221@tidalwaveautospa.com"/>
    <s v="Joe Chavez"/>
    <x v="3"/>
    <x v="2"/>
  </r>
  <r>
    <s v="James Stomieroski"/>
    <s v="EXP-10010160"/>
    <n v="37.08"/>
    <d v="2024-12-26T00:00:00"/>
    <x v="35"/>
    <s v="Vehicle Damage Claims"/>
    <s v="antenna for truck - we broke"/>
    <m/>
    <m/>
    <m/>
    <m/>
    <m/>
    <m/>
    <m/>
    <m/>
    <m/>
    <m/>
    <m/>
    <m/>
    <m/>
    <m/>
    <m/>
    <m/>
    <m/>
    <m/>
    <m/>
    <m/>
    <m/>
    <e v="#REF!"/>
    <s v="SL221@tidalwaveautospa.com"/>
    <s v="Joe Chavez"/>
    <x v="3"/>
    <x v="2"/>
  </r>
  <r>
    <s v="James Stomieroski"/>
    <s v="EXP-10010363"/>
    <n v="42.85"/>
    <d v="2024-01-02T00:00:00"/>
    <x v="0"/>
    <s v="Parts"/>
    <s v="parts for Hydraulic tank"/>
    <m/>
    <m/>
    <m/>
    <m/>
    <m/>
    <m/>
    <m/>
    <m/>
    <m/>
    <m/>
    <m/>
    <m/>
    <m/>
    <m/>
    <m/>
    <m/>
    <m/>
    <m/>
    <m/>
    <m/>
    <m/>
    <e v="#REF!"/>
    <s v="SL221@tidalwaveautospa.com"/>
    <s v="Joe Chavez"/>
    <x v="3"/>
    <x v="2"/>
  </r>
  <r>
    <s v="James Stomieroski"/>
    <s v="EXP-10010354"/>
    <n v="26.42"/>
    <d v="2023-12-30T00:00:00"/>
    <x v="0"/>
    <s v="Safety Supplies"/>
    <s v="gloves"/>
    <m/>
    <m/>
    <m/>
    <m/>
    <m/>
    <m/>
    <m/>
    <m/>
    <m/>
    <m/>
    <m/>
    <m/>
    <m/>
    <m/>
    <m/>
    <m/>
    <m/>
    <m/>
    <m/>
    <m/>
    <m/>
    <e v="#REF!"/>
    <s v="SL221@tidalwaveautospa.com"/>
    <s v="Joe Chavez"/>
    <x v="3"/>
    <x v="2"/>
  </r>
  <r>
    <s v="James Stomieroski"/>
    <s v="EXP-10010354"/>
    <n v="29.57"/>
    <d v="2023-12-31T00:00:00"/>
    <x v="0"/>
    <s v="Landscaping"/>
    <s v="drainage rock"/>
    <m/>
    <m/>
    <m/>
    <m/>
    <m/>
    <m/>
    <m/>
    <m/>
    <m/>
    <m/>
    <m/>
    <m/>
    <m/>
    <m/>
    <m/>
    <m/>
    <m/>
    <m/>
    <m/>
    <m/>
    <m/>
    <e v="#REF!"/>
    <s v="SL221@tidalwaveautospa.com"/>
    <s v="Joe Chavez"/>
    <x v="3"/>
    <x v="2"/>
  </r>
  <r>
    <s v="James Stomieroski"/>
    <s v="EXP-10010354"/>
    <n v="21.18"/>
    <d v="2024-01-06T00:00:00"/>
    <x v="0"/>
    <s v="Wash Maintenance"/>
    <s v="hose"/>
    <m/>
    <m/>
    <m/>
    <m/>
    <m/>
    <m/>
    <m/>
    <m/>
    <m/>
    <m/>
    <m/>
    <m/>
    <m/>
    <m/>
    <m/>
    <m/>
    <m/>
    <m/>
    <m/>
    <m/>
    <m/>
    <e v="#REF!"/>
    <s v="SL221@tidalwaveautospa.com"/>
    <s v="Joe Chavez"/>
    <x v="3"/>
    <x v="2"/>
  </r>
  <r>
    <s v="James Stomieroski"/>
    <s v="EXP-10010516"/>
    <n v="159.66999999999999"/>
    <d v="2024-01-08T00:00:00"/>
    <x v="0"/>
    <s v="Wash Maintenance"/>
    <s v="C3 for tunnel cleaning"/>
    <m/>
    <m/>
    <m/>
    <m/>
    <m/>
    <m/>
    <m/>
    <m/>
    <m/>
    <m/>
    <m/>
    <m/>
    <m/>
    <m/>
    <m/>
    <m/>
    <m/>
    <m/>
    <m/>
    <m/>
    <m/>
    <e v="#REF!"/>
    <s v="SL221@tidalwaveautospa.com"/>
    <s v="Joe Chavez"/>
    <x v="3"/>
    <x v="2"/>
  </r>
  <r>
    <s v="James Stomieroski"/>
    <s v="EXP-10010516"/>
    <n v="30.66"/>
    <d v="2024-01-10T00:00:00"/>
    <x v="0"/>
    <s v="Itemized"/>
    <s v="antifreeze,TP, mop refill,"/>
    <n v="16.75"/>
    <s v="Wash Maintenance"/>
    <s v="antifreeze"/>
    <n v="13.91"/>
    <s v="Office Supplies"/>
    <s v="TP, mop refill"/>
    <m/>
    <m/>
    <m/>
    <m/>
    <m/>
    <m/>
    <m/>
    <m/>
    <m/>
    <m/>
    <m/>
    <m/>
    <m/>
    <m/>
    <m/>
    <e v="#REF!"/>
    <s v="SL221@tidalwaveautospa.com"/>
    <s v="Joe Chavez"/>
    <x v="3"/>
    <x v="2"/>
  </r>
  <r>
    <s v="James Stomieroski"/>
    <s v="EXP-10010516"/>
    <n v="101.65"/>
    <d v="2024-01-10T00:00:00"/>
    <x v="0"/>
    <s v="Itemized"/>
    <s v="yard cart,pipe ins,"/>
    <n v="86.86"/>
    <s v="Wash Maintenance"/>
    <s v="yard cart"/>
    <n v="14.79"/>
    <s v="Parts"/>
    <s v="pipe ins"/>
    <m/>
    <m/>
    <m/>
    <m/>
    <m/>
    <m/>
    <m/>
    <m/>
    <m/>
    <m/>
    <m/>
    <m/>
    <m/>
    <m/>
    <m/>
    <e v="#REF!"/>
    <s v="SL221@tidalwaveautospa.com"/>
    <s v="Joe Chavez"/>
    <x v="3"/>
    <x v="2"/>
  </r>
  <r>
    <s v="James Stomieroski"/>
    <s v="EXP-10010759"/>
    <n v="384.76"/>
    <d v="2024-01-13T00:00:00"/>
    <x v="22"/>
    <s v="Equipment"/>
    <s v="Heater for tunnel maintenance"/>
    <m/>
    <m/>
    <m/>
    <m/>
    <m/>
    <m/>
    <m/>
    <m/>
    <m/>
    <m/>
    <m/>
    <m/>
    <m/>
    <m/>
    <m/>
    <m/>
    <m/>
    <m/>
    <m/>
    <m/>
    <m/>
    <e v="#REF!"/>
    <s v="SL221@tidalwaveautospa.com"/>
    <s v="Joe Chavez"/>
    <x v="3"/>
    <x v="2"/>
  </r>
  <r>
    <s v="James Willis"/>
    <s v="EXP-10010081"/>
    <n v="326.05"/>
    <d v="2024-10-17T00:00:00"/>
    <x v="0"/>
    <s v="Wash Maintenance"/>
    <s v="Cleaning Supplies"/>
    <m/>
    <m/>
    <m/>
    <m/>
    <m/>
    <m/>
    <m/>
    <m/>
    <m/>
    <m/>
    <m/>
    <m/>
    <m/>
    <m/>
    <m/>
    <m/>
    <m/>
    <m/>
    <m/>
    <m/>
    <m/>
    <e v="#REF!"/>
    <s v=""/>
    <s v=""/>
    <x v="3"/>
    <x v="2"/>
  </r>
  <r>
    <s v="James Willis"/>
    <s v="EXP-10010081"/>
    <n v="23.78"/>
    <d v="2024-11-29T00:00:00"/>
    <x v="0"/>
    <s v="Wash Maintenance"/>
    <s v="Warmers &amp; Parts"/>
    <m/>
    <m/>
    <m/>
    <m/>
    <m/>
    <m/>
    <m/>
    <m/>
    <m/>
    <m/>
    <m/>
    <m/>
    <m/>
    <m/>
    <m/>
    <m/>
    <m/>
    <m/>
    <m/>
    <m/>
    <m/>
    <e v="#REF!"/>
    <s v=""/>
    <s v=""/>
    <x v="3"/>
    <x v="2"/>
  </r>
  <r>
    <s v="James Willis"/>
    <s v="EXP-10010081"/>
    <n v="288.19"/>
    <d v="2024-12-05T00:00:00"/>
    <x v="0"/>
    <s v="Wash Maintenance"/>
    <s v="Cleaning Supplies"/>
    <m/>
    <m/>
    <m/>
    <m/>
    <m/>
    <m/>
    <m/>
    <m/>
    <m/>
    <m/>
    <m/>
    <m/>
    <m/>
    <m/>
    <m/>
    <m/>
    <m/>
    <m/>
    <m/>
    <m/>
    <m/>
    <e v="#REF!"/>
    <s v=""/>
    <s v=""/>
    <x v="3"/>
    <x v="2"/>
  </r>
  <r>
    <s v="James Willis"/>
    <s v="EXP-10010081"/>
    <n v="208"/>
    <d v="2024-12-22T00:00:00"/>
    <x v="8"/>
    <s v="Snacks"/>
    <s v="Water for Team Members"/>
    <m/>
    <m/>
    <m/>
    <m/>
    <m/>
    <m/>
    <m/>
    <m/>
    <m/>
    <m/>
    <m/>
    <m/>
    <m/>
    <m/>
    <m/>
    <m/>
    <m/>
    <m/>
    <m/>
    <m/>
    <m/>
    <e v="#REF!"/>
    <s v=""/>
    <s v=""/>
    <x v="3"/>
    <x v="2"/>
  </r>
  <r>
    <s v="James Willis"/>
    <s v="EXP-10010730"/>
    <n v="19.079999999999998"/>
    <d v="2024-01-04T00:00:00"/>
    <x v="22"/>
    <s v="Office Supplies"/>
    <s v="Air fresheners for Restroom area"/>
    <m/>
    <m/>
    <m/>
    <m/>
    <m/>
    <m/>
    <m/>
    <m/>
    <m/>
    <m/>
    <m/>
    <m/>
    <m/>
    <m/>
    <m/>
    <m/>
    <m/>
    <m/>
    <m/>
    <m/>
    <m/>
    <e v="#REF!"/>
    <s v=""/>
    <s v=""/>
    <x v="3"/>
    <x v="2"/>
  </r>
  <r>
    <s v="James Willis"/>
    <s v="EXP-10010730"/>
    <n v="15.9"/>
    <d v="2024-01-04T00:00:00"/>
    <x v="0"/>
    <s v="Wash Maintenance"/>
    <s v="Cleaning Supplies"/>
    <m/>
    <m/>
    <m/>
    <m/>
    <m/>
    <m/>
    <m/>
    <m/>
    <m/>
    <m/>
    <m/>
    <m/>
    <m/>
    <m/>
    <m/>
    <m/>
    <m/>
    <m/>
    <m/>
    <m/>
    <m/>
    <e v="#REF!"/>
    <s v=""/>
    <s v=""/>
    <x v="3"/>
    <x v="2"/>
  </r>
  <r>
    <s v="James Willis"/>
    <s v="EXP-10010730"/>
    <n v="80.290000000000006"/>
    <d v="2024-01-04T00:00:00"/>
    <x v="0"/>
    <s v="Wash Maintenance"/>
    <s v="Cleaning Supplies"/>
    <m/>
    <m/>
    <m/>
    <m/>
    <m/>
    <m/>
    <m/>
    <m/>
    <m/>
    <m/>
    <m/>
    <m/>
    <m/>
    <m/>
    <m/>
    <m/>
    <m/>
    <m/>
    <m/>
    <m/>
    <m/>
    <e v="#REF!"/>
    <s v=""/>
    <s v=""/>
    <x v="3"/>
    <x v="2"/>
  </r>
  <r>
    <s v="James Willis"/>
    <s v="EXP-10010730"/>
    <n v="8.06"/>
    <d v="2024-01-10T00:00:00"/>
    <x v="0"/>
    <s v="Parts"/>
    <s v="Screws"/>
    <m/>
    <m/>
    <m/>
    <m/>
    <m/>
    <m/>
    <m/>
    <m/>
    <m/>
    <m/>
    <m/>
    <m/>
    <m/>
    <m/>
    <m/>
    <m/>
    <m/>
    <m/>
    <m/>
    <m/>
    <m/>
    <e v="#REF!"/>
    <s v=""/>
    <s v=""/>
    <x v="3"/>
    <x v="2"/>
  </r>
  <r>
    <s v="James Willis"/>
    <s v="EXP-10010730"/>
    <n v="16.010000000000002"/>
    <d v="2024-01-13T00:00:00"/>
    <x v="0"/>
    <s v="Parts"/>
    <s v="Bolts"/>
    <m/>
    <m/>
    <m/>
    <m/>
    <m/>
    <m/>
    <m/>
    <m/>
    <m/>
    <m/>
    <m/>
    <m/>
    <m/>
    <m/>
    <m/>
    <m/>
    <m/>
    <m/>
    <m/>
    <m/>
    <m/>
    <e v="#REF!"/>
    <s v=""/>
    <s v=""/>
    <x v="3"/>
    <x v="2"/>
  </r>
  <r>
    <s v="James Willis"/>
    <s v="EXP-10010730"/>
    <n v="60.96"/>
    <d v="2024-01-17T00:00:00"/>
    <x v="0"/>
    <s v="Wash Maintenance"/>
    <s v="Kerosene; knee pads; extesion cord"/>
    <m/>
    <m/>
    <m/>
    <m/>
    <m/>
    <m/>
    <m/>
    <m/>
    <m/>
    <m/>
    <m/>
    <m/>
    <m/>
    <m/>
    <m/>
    <m/>
    <m/>
    <m/>
    <m/>
    <m/>
    <m/>
    <e v="#REF!"/>
    <s v=""/>
    <s v=""/>
    <x v="3"/>
    <x v="2"/>
  </r>
  <r>
    <s v="Janell Campbell"/>
    <s v="EXP-10010260"/>
    <n v="208.62"/>
    <d v="2023-12-16T00:00:00"/>
    <x v="0"/>
    <s v="Wash Maintenance"/>
    <s v="trash bags, gloves, cleaning supplies"/>
    <m/>
    <m/>
    <m/>
    <m/>
    <m/>
    <m/>
    <m/>
    <m/>
    <m/>
    <m/>
    <m/>
    <m/>
    <m/>
    <m/>
    <m/>
    <m/>
    <m/>
    <m/>
    <m/>
    <m/>
    <m/>
    <e v="#REF!"/>
    <s v="SL115@tidalwaveautospa.com"/>
    <s v="Ricky Doyle"/>
    <x v="3"/>
    <x v="2"/>
  </r>
  <r>
    <s v="Janell Campbell"/>
    <s v="EXP-10010260"/>
    <n v="7.09"/>
    <d v="2023-12-19T00:00:00"/>
    <x v="25"/>
    <s v="Parts"/>
    <s v="Repair grates"/>
    <m/>
    <m/>
    <m/>
    <m/>
    <m/>
    <m/>
    <m/>
    <m/>
    <m/>
    <m/>
    <m/>
    <m/>
    <m/>
    <m/>
    <m/>
    <m/>
    <m/>
    <m/>
    <m/>
    <m/>
    <m/>
    <e v="#REF!"/>
    <s v="SL115@tidalwaveautospa.com"/>
    <s v="Ricky Doyle"/>
    <x v="3"/>
    <x v="2"/>
  </r>
  <r>
    <s v="Janell Campbell"/>
    <s v="EXP-10010260"/>
    <n v="7.69"/>
    <d v="2023-12-27T00:00:00"/>
    <x v="1"/>
    <s v="Parts"/>
    <s v="hangers"/>
    <m/>
    <m/>
    <m/>
    <m/>
    <m/>
    <m/>
    <m/>
    <m/>
    <m/>
    <m/>
    <m/>
    <m/>
    <m/>
    <m/>
    <m/>
    <m/>
    <m/>
    <m/>
    <m/>
    <m/>
    <m/>
    <e v="#REF!"/>
    <s v="SL115@tidalwaveautospa.com"/>
    <s v="Ricky Doyle"/>
    <x v="3"/>
    <x v="2"/>
  </r>
  <r>
    <s v="Janell Campbell"/>
    <s v="EXP-10010260"/>
    <n v="122.52"/>
    <d v="2023-12-27T00:00:00"/>
    <x v="0"/>
    <s v="Wash Maintenance"/>
    <s v="Dawn n stuff"/>
    <m/>
    <m/>
    <m/>
    <m/>
    <m/>
    <m/>
    <m/>
    <m/>
    <m/>
    <m/>
    <m/>
    <m/>
    <m/>
    <m/>
    <m/>
    <m/>
    <m/>
    <m/>
    <m/>
    <m/>
    <m/>
    <e v="#REF!"/>
    <s v="SL115@tidalwaveautospa.com"/>
    <s v="Ricky Doyle"/>
    <x v="3"/>
    <x v="2"/>
  </r>
  <r>
    <s v="Janell Campbell"/>
    <s v="EXP-10010260"/>
    <n v="59.57"/>
    <d v="2023-12-28T00:00:00"/>
    <x v="8"/>
    <s v="Snacks"/>
    <s v="Water"/>
    <m/>
    <m/>
    <m/>
    <m/>
    <m/>
    <m/>
    <m/>
    <m/>
    <m/>
    <m/>
    <m/>
    <m/>
    <m/>
    <m/>
    <m/>
    <m/>
    <m/>
    <m/>
    <m/>
    <m/>
    <m/>
    <e v="#REF!"/>
    <s v="SL115@tidalwaveautospa.com"/>
    <s v="Ricky Doyle"/>
    <x v="3"/>
    <x v="2"/>
  </r>
  <r>
    <s v="Janell Campbell"/>
    <s v="EXP-10010260"/>
    <n v="182.95"/>
    <d v="2023-12-29T00:00:00"/>
    <x v="0"/>
    <s v="Itemized"/>
    <s v="mulch,kleenex, gloves,heaters"/>
    <n v="21.21"/>
    <s v="Landscaping"/>
    <s v="mulch"/>
    <n v="36.51"/>
    <s v="Office Supplies"/>
    <s v="kleenex, gloves"/>
    <n v="125.23"/>
    <s v="Equipment"/>
    <s v="heaters"/>
    <m/>
    <m/>
    <m/>
    <m/>
    <m/>
    <m/>
    <m/>
    <m/>
    <m/>
    <m/>
    <m/>
    <m/>
    <e v="#REF!"/>
    <s v="SL115@tidalwaveautospa.com"/>
    <s v="Ricky Doyle"/>
    <x v="3"/>
    <x v="2"/>
  </r>
  <r>
    <s v="Janell Campbell"/>
    <s v="EXP-10010260"/>
    <n v="122.47"/>
    <d v="2024-01-09T00:00:00"/>
    <x v="22"/>
    <s v="Parts"/>
    <s v="Replacement caps for vac house canisters"/>
    <m/>
    <m/>
    <m/>
    <m/>
    <m/>
    <m/>
    <m/>
    <m/>
    <m/>
    <m/>
    <m/>
    <m/>
    <m/>
    <m/>
    <m/>
    <m/>
    <m/>
    <m/>
    <m/>
    <m/>
    <m/>
    <e v="#REF!"/>
    <s v="SL115@tidalwaveautospa.com"/>
    <s v="Ricky Doyle"/>
    <x v="3"/>
    <x v="2"/>
  </r>
  <r>
    <s v="Jason Crouse"/>
    <s v="EXP-10010642"/>
    <n v="13.36"/>
    <d v="2023-12-20T00:00:00"/>
    <x v="0"/>
    <s v="Wash Maintenance"/>
    <s v="Vinegar"/>
    <m/>
    <m/>
    <m/>
    <m/>
    <m/>
    <m/>
    <m/>
    <m/>
    <m/>
    <m/>
    <m/>
    <m/>
    <m/>
    <m/>
    <m/>
    <m/>
    <m/>
    <m/>
    <m/>
    <m/>
    <m/>
    <e v="#REF!"/>
    <s v="SL14@tidalwaveautospa.com"/>
    <s v="Wesley Kurtz"/>
    <x v="3"/>
    <x v="2"/>
  </r>
  <r>
    <s v="Jason Crouse"/>
    <s v="EXP-10010642"/>
    <n v="16.95"/>
    <d v="2024-01-02T00:00:00"/>
    <x v="0"/>
    <s v="Wash Maintenance"/>
    <s v="Two cycle engine oil and vinegar"/>
    <m/>
    <m/>
    <m/>
    <m/>
    <m/>
    <m/>
    <m/>
    <m/>
    <m/>
    <m/>
    <m/>
    <m/>
    <m/>
    <m/>
    <m/>
    <m/>
    <m/>
    <m/>
    <m/>
    <m/>
    <m/>
    <e v="#REF!"/>
    <s v="SL14@tidalwaveautospa.com"/>
    <s v="Wesley Kurtz"/>
    <x v="3"/>
    <x v="2"/>
  </r>
  <r>
    <s v="Jason Crouse"/>
    <s v="EXP-10010642"/>
    <n v="37.06"/>
    <d v="2024-01-09T00:00:00"/>
    <x v="0"/>
    <s v="Wash Maintenance"/>
    <s v="Water hose in air compressor oil"/>
    <m/>
    <m/>
    <m/>
    <m/>
    <m/>
    <m/>
    <m/>
    <m/>
    <m/>
    <m/>
    <m/>
    <m/>
    <m/>
    <m/>
    <m/>
    <m/>
    <m/>
    <m/>
    <m/>
    <m/>
    <m/>
    <e v="#REF!"/>
    <s v="SL14@tidalwaveautospa.com"/>
    <s v="Wesley Kurtz"/>
    <x v="3"/>
    <x v="2"/>
  </r>
  <r>
    <s v="Jason Crouse"/>
    <s v="EXP-10010642"/>
    <n v="34.75"/>
    <d v="2024-01-16T00:00:00"/>
    <x v="0"/>
    <s v="Wash Maintenance"/>
    <s v="Vinegar"/>
    <m/>
    <m/>
    <m/>
    <m/>
    <m/>
    <m/>
    <m/>
    <m/>
    <m/>
    <m/>
    <m/>
    <m/>
    <m/>
    <m/>
    <m/>
    <m/>
    <m/>
    <m/>
    <m/>
    <m/>
    <m/>
    <e v="#REF!"/>
    <s v="SL14@tidalwaveautospa.com"/>
    <s v="Wesley Kurtz"/>
    <x v="3"/>
    <x v="2"/>
  </r>
  <r>
    <s v="Jason Graham"/>
    <s v="EXP-10009563"/>
    <n v="306.20999999999998"/>
    <d v="2023-12-14T00:00:00"/>
    <x v="6"/>
    <s v="Annual Inspection"/>
    <s v="Back flow test"/>
    <m/>
    <m/>
    <m/>
    <m/>
    <m/>
    <m/>
    <m/>
    <m/>
    <m/>
    <m/>
    <m/>
    <m/>
    <m/>
    <m/>
    <m/>
    <m/>
    <m/>
    <m/>
    <m/>
    <m/>
    <m/>
    <e v="#REF!"/>
    <s v="SL38@tidalwaveautospa.com"/>
    <s v="Kyle Rovansek"/>
    <x v="3"/>
    <x v="2"/>
  </r>
  <r>
    <s v="Jason Graham"/>
    <s v="EXP-10009563"/>
    <n v="7.64"/>
    <d v="2023-12-15T00:00:00"/>
    <x v="8"/>
    <s v="Snacks"/>
    <s v="water"/>
    <m/>
    <m/>
    <m/>
    <m/>
    <m/>
    <m/>
    <m/>
    <m/>
    <m/>
    <m/>
    <m/>
    <m/>
    <m/>
    <m/>
    <m/>
    <m/>
    <m/>
    <m/>
    <m/>
    <m/>
    <m/>
    <e v="#REF!"/>
    <s v="SL38@tidalwaveautospa.com"/>
    <s v="Kyle Rovansek"/>
    <x v="3"/>
    <x v="2"/>
  </r>
  <r>
    <s v="Jason Graham"/>
    <s v="EXP-10009563"/>
    <n v="19.09"/>
    <d v="2023-12-26T00:00:00"/>
    <x v="2"/>
    <s v="Parts"/>
    <s v="Hardware"/>
    <m/>
    <m/>
    <m/>
    <m/>
    <m/>
    <m/>
    <m/>
    <m/>
    <m/>
    <m/>
    <m/>
    <m/>
    <m/>
    <m/>
    <m/>
    <m/>
    <m/>
    <m/>
    <m/>
    <m/>
    <m/>
    <e v="#REF!"/>
    <s v="SL38@tidalwaveautospa.com"/>
    <s v="Kyle Rovansek"/>
    <x v="3"/>
    <x v="2"/>
  </r>
  <r>
    <s v="Jason Graham"/>
    <s v="EXP-10010415"/>
    <n v="16.399999999999999"/>
    <d v="2023-12-21T00:00:00"/>
    <x v="8"/>
    <s v="Snacks"/>
    <s v="Water"/>
    <m/>
    <m/>
    <m/>
    <m/>
    <m/>
    <m/>
    <m/>
    <m/>
    <m/>
    <m/>
    <m/>
    <m/>
    <m/>
    <m/>
    <m/>
    <m/>
    <m/>
    <m/>
    <m/>
    <m/>
    <m/>
    <e v="#REF!"/>
    <s v="SL38@tidalwaveautospa.com"/>
    <s v="Kyle Rovansek"/>
    <x v="3"/>
    <x v="2"/>
  </r>
  <r>
    <s v="Jason Graham"/>
    <s v="EXP-10010415"/>
    <n v="50.46"/>
    <d v="2024-01-07T00:00:00"/>
    <x v="10"/>
    <s v="Office Supplies"/>
    <s v="Water tp detergent"/>
    <m/>
    <m/>
    <m/>
    <m/>
    <m/>
    <m/>
    <m/>
    <m/>
    <m/>
    <m/>
    <m/>
    <m/>
    <m/>
    <m/>
    <m/>
    <m/>
    <m/>
    <m/>
    <m/>
    <m/>
    <m/>
    <e v="#REF!"/>
    <s v="SL38@tidalwaveautospa.com"/>
    <s v="Kyle Rovansek"/>
    <x v="3"/>
    <x v="2"/>
  </r>
  <r>
    <s v="Jason Graham"/>
    <s v="EXP-10010415"/>
    <n v="12.04"/>
    <d v="2024-01-09T00:00:00"/>
    <x v="6"/>
    <s v="Wash Maintenance"/>
    <s v="Anti freeze funnel"/>
    <m/>
    <m/>
    <m/>
    <m/>
    <m/>
    <m/>
    <m/>
    <m/>
    <m/>
    <m/>
    <m/>
    <m/>
    <m/>
    <m/>
    <m/>
    <m/>
    <m/>
    <m/>
    <m/>
    <m/>
    <m/>
    <e v="#REF!"/>
    <s v="SL38@tidalwaveautospa.com"/>
    <s v="Kyle Rovansek"/>
    <x v="3"/>
    <x v="2"/>
  </r>
  <r>
    <s v="Jason Graham"/>
    <s v="EXP-10010415"/>
    <n v="127.12"/>
    <d v="2024-01-16T00:00:00"/>
    <x v="6"/>
    <s v="Wash Maintenance"/>
    <s v="Tarps and ice melt"/>
    <m/>
    <m/>
    <m/>
    <m/>
    <m/>
    <m/>
    <m/>
    <m/>
    <m/>
    <m/>
    <m/>
    <m/>
    <m/>
    <m/>
    <m/>
    <m/>
    <m/>
    <m/>
    <m/>
    <m/>
    <m/>
    <e v="#REF!"/>
    <s v="SL38@tidalwaveautospa.com"/>
    <s v="Kyle Rovansek"/>
    <x v="3"/>
    <x v="2"/>
  </r>
  <r>
    <s v="Jason Montesano"/>
    <s v="EXP-10009698"/>
    <n v="64.11"/>
    <d v="2024-11-29T00:00:00"/>
    <x v="11"/>
    <s v="Office Supplies"/>
    <s v="lighting"/>
    <m/>
    <m/>
    <m/>
    <m/>
    <m/>
    <m/>
    <m/>
    <m/>
    <m/>
    <m/>
    <m/>
    <m/>
    <m/>
    <m/>
    <m/>
    <m/>
    <m/>
    <m/>
    <m/>
    <m/>
    <m/>
    <e v="#REF!"/>
    <s v="SL24@tidalwaveautospa.com"/>
    <s v="Gary Bradley"/>
    <x v="3"/>
    <x v="2"/>
  </r>
  <r>
    <s v="Jason Montesano"/>
    <s v="EXP-10009698"/>
    <n v="66.81"/>
    <d v="2024-11-30T00:00:00"/>
    <x v="0"/>
    <s v="Itemized"/>
    <s v="water,office supplies,"/>
    <n v="10.72"/>
    <s v="Snacks"/>
    <s v="water"/>
    <n v="56.09"/>
    <s v="Office Supplies"/>
    <s v="office supplies"/>
    <m/>
    <m/>
    <m/>
    <m/>
    <m/>
    <m/>
    <m/>
    <m/>
    <m/>
    <m/>
    <m/>
    <m/>
    <m/>
    <m/>
    <m/>
    <e v="#REF!"/>
    <s v="SL24@tidalwaveautospa.com"/>
    <s v="Gary Bradley"/>
    <x v="3"/>
    <x v="2"/>
  </r>
  <r>
    <s v="Jason Montesano"/>
    <s v="EXP-10009698"/>
    <n v="39.36"/>
    <d v="2024-12-01T00:00:00"/>
    <x v="6"/>
    <s v="Small Tools"/>
    <s v="sprayer"/>
    <m/>
    <m/>
    <m/>
    <m/>
    <m/>
    <m/>
    <m/>
    <m/>
    <m/>
    <m/>
    <m/>
    <m/>
    <m/>
    <m/>
    <m/>
    <m/>
    <m/>
    <m/>
    <m/>
    <m/>
    <m/>
    <e v="#REF!"/>
    <s v="SL24@tidalwaveautospa.com"/>
    <s v="Gary Bradley"/>
    <x v="3"/>
    <x v="2"/>
  </r>
  <r>
    <s v="Jason Montesano"/>
    <s v="EXP-10009698"/>
    <n v="66.89"/>
    <d v="2024-12-01T00:00:00"/>
    <x v="2"/>
    <s v="Parts"/>
    <s v="pressure hose fittings"/>
    <m/>
    <m/>
    <m/>
    <m/>
    <m/>
    <m/>
    <m/>
    <m/>
    <m/>
    <m/>
    <m/>
    <m/>
    <m/>
    <m/>
    <m/>
    <m/>
    <m/>
    <m/>
    <m/>
    <m/>
    <m/>
    <e v="#REF!"/>
    <s v="SL24@tidalwaveautospa.com"/>
    <s v="Gary Bradley"/>
    <x v="3"/>
    <x v="2"/>
  </r>
  <r>
    <s v="Jason Montesano"/>
    <s v="EXP-10009698"/>
    <n v="123.52"/>
    <d v="2024-12-04T00:00:00"/>
    <x v="0"/>
    <s v="Itemized"/>
    <s v="water,lights, outlet, microwave,"/>
    <n v="10.72"/>
    <s v="Snacks"/>
    <s v="water"/>
    <n v="112.8"/>
    <s v="Office Supplies"/>
    <s v="lights, outlet, microwave"/>
    <m/>
    <m/>
    <m/>
    <m/>
    <m/>
    <m/>
    <m/>
    <m/>
    <m/>
    <m/>
    <m/>
    <m/>
    <m/>
    <m/>
    <m/>
    <e v="#REF!"/>
    <s v="SL24@tidalwaveautospa.com"/>
    <s v="Gary Bradley"/>
    <x v="3"/>
    <x v="2"/>
  </r>
  <r>
    <s v="Jason Montesano"/>
    <s v="EXP-10009698"/>
    <n v="24.58"/>
    <d v="2024-12-04T00:00:00"/>
    <x v="4"/>
    <s v="Office Supplies"/>
    <s v="Christmas lights"/>
    <m/>
    <m/>
    <m/>
    <m/>
    <m/>
    <m/>
    <m/>
    <m/>
    <m/>
    <m/>
    <m/>
    <m/>
    <m/>
    <m/>
    <m/>
    <m/>
    <m/>
    <m/>
    <m/>
    <m/>
    <m/>
    <e v="#REF!"/>
    <s v="SL24@tidalwaveautospa.com"/>
    <s v="Gary Bradley"/>
    <x v="3"/>
    <x v="2"/>
  </r>
  <r>
    <s v="Jason Montesano"/>
    <s v="EXP-10009698"/>
    <n v="125.91"/>
    <d v="2024-12-07T00:00:00"/>
    <x v="6"/>
    <s v="Wash Maintenance"/>
    <s v="high heat grease and receipt paper"/>
    <m/>
    <m/>
    <m/>
    <m/>
    <m/>
    <m/>
    <m/>
    <m/>
    <m/>
    <m/>
    <m/>
    <m/>
    <m/>
    <m/>
    <m/>
    <m/>
    <m/>
    <m/>
    <m/>
    <m/>
    <m/>
    <e v="#REF!"/>
    <s v="SL24@tidalwaveautospa.com"/>
    <s v="Gary Bradley"/>
    <x v="3"/>
    <x v="2"/>
  </r>
  <r>
    <s v="Jason Montesano"/>
    <s v="EXP-10009698"/>
    <n v="98.3"/>
    <d v="2023-12-13T00:00:00"/>
    <x v="0"/>
    <s v="Itemized"/>
    <s v="gatorade powder, crackers,cleaning supplies,"/>
    <n v="50.36"/>
    <s v="Snacks"/>
    <s v="gatorade powder, crackers"/>
    <n v="47.94"/>
    <s v="Wash Maintenance"/>
    <s v="cleaning supplies"/>
    <m/>
    <m/>
    <m/>
    <m/>
    <m/>
    <m/>
    <m/>
    <m/>
    <m/>
    <m/>
    <m/>
    <m/>
    <m/>
    <m/>
    <m/>
    <e v="#REF!"/>
    <s v="SL24@tidalwaveautospa.com"/>
    <s v="Gary Bradley"/>
    <x v="3"/>
    <x v="2"/>
  </r>
  <r>
    <s v="Jason Montesano"/>
    <s v="EXP-10009698"/>
    <n v="19.420000000000002"/>
    <d v="2023-12-14T00:00:00"/>
    <x v="2"/>
    <s v="Parts"/>
    <s v="quick connect"/>
    <m/>
    <m/>
    <m/>
    <m/>
    <m/>
    <m/>
    <m/>
    <m/>
    <m/>
    <m/>
    <m/>
    <m/>
    <m/>
    <m/>
    <m/>
    <m/>
    <m/>
    <m/>
    <m/>
    <m/>
    <m/>
    <e v="#REF!"/>
    <s v="SL24@tidalwaveautospa.com"/>
    <s v="Gary Bradley"/>
    <x v="3"/>
    <x v="2"/>
  </r>
  <r>
    <s v="Jason Montesano"/>
    <s v="EXP-10010440"/>
    <n v="71.430000000000007"/>
    <d v="2023-12-28T00:00:00"/>
    <x v="0"/>
    <s v="Wash Maintenance"/>
    <s v="water, wd40, tp, febreez"/>
    <m/>
    <m/>
    <m/>
    <m/>
    <m/>
    <m/>
    <m/>
    <m/>
    <m/>
    <m/>
    <m/>
    <m/>
    <m/>
    <m/>
    <m/>
    <m/>
    <m/>
    <m/>
    <m/>
    <m/>
    <m/>
    <e v="#REF!"/>
    <s v="SL24@tidalwaveautospa.com"/>
    <s v="Gary Bradley"/>
    <x v="3"/>
    <x v="2"/>
  </r>
  <r>
    <s v="Jason Montesano"/>
    <s v="EXP-10010440"/>
    <n v="21.58"/>
    <d v="2023-12-28T00:00:00"/>
    <x v="0"/>
    <s v="Wash Maintenance"/>
    <s v="hose"/>
    <m/>
    <m/>
    <m/>
    <m/>
    <m/>
    <m/>
    <m/>
    <m/>
    <m/>
    <m/>
    <m/>
    <m/>
    <m/>
    <m/>
    <m/>
    <m/>
    <m/>
    <m/>
    <m/>
    <m/>
    <m/>
    <e v="#REF!"/>
    <s v="SL24@tidalwaveautospa.com"/>
    <s v="Gary Bradley"/>
    <x v="3"/>
    <x v="2"/>
  </r>
  <r>
    <s v="Jason Montesano"/>
    <s v="EXP-10010440"/>
    <n v="43.09"/>
    <d v="2024-01-05T00:00:00"/>
    <x v="0"/>
    <s v="Wash Maintenance"/>
    <s v="laundry detergent"/>
    <m/>
    <m/>
    <m/>
    <m/>
    <m/>
    <m/>
    <m/>
    <m/>
    <m/>
    <m/>
    <m/>
    <m/>
    <m/>
    <m/>
    <m/>
    <m/>
    <m/>
    <m/>
    <m/>
    <m/>
    <m/>
    <e v="#REF!"/>
    <s v="SL24@tidalwaveautospa.com"/>
    <s v="Gary Bradley"/>
    <x v="3"/>
    <x v="2"/>
  </r>
  <r>
    <s v="Jason Montesano"/>
    <s v="EXP-10010440"/>
    <n v="27.54"/>
    <d v="2024-01-06T00:00:00"/>
    <x v="8"/>
    <s v="Office Supplies"/>
    <s v="water and zip ties"/>
    <m/>
    <m/>
    <m/>
    <m/>
    <m/>
    <m/>
    <m/>
    <m/>
    <m/>
    <m/>
    <m/>
    <m/>
    <m/>
    <m/>
    <m/>
    <m/>
    <m/>
    <m/>
    <m/>
    <m/>
    <m/>
    <e v="#REF!"/>
    <s v="SL24@tidalwaveautospa.com"/>
    <s v="Gary Bradley"/>
    <x v="3"/>
    <x v="2"/>
  </r>
  <r>
    <s v="Jeb Plaisance"/>
    <s v="EXP-10010443"/>
    <n v="769.2"/>
    <d v="2023-12-16T00:00:00"/>
    <x v="0"/>
    <s v="Wash Maintenance"/>
    <s v="gloves and cleaning supplies"/>
    <m/>
    <m/>
    <m/>
    <m/>
    <m/>
    <m/>
    <m/>
    <m/>
    <m/>
    <m/>
    <m/>
    <m/>
    <m/>
    <m/>
    <m/>
    <m/>
    <m/>
    <m/>
    <m/>
    <m/>
    <m/>
    <e v="#REF!"/>
    <s v="SL130@tidalwaveautospa.com"/>
    <s v="Steven Kyriazis"/>
    <x v="3"/>
    <x v="2"/>
  </r>
  <r>
    <s v="Jeb Plaisance"/>
    <s v="EXP-10010443"/>
    <n v="300.93"/>
    <d v="2023-12-16T00:00:00"/>
    <x v="0"/>
    <s v="Wash Maintenance"/>
    <s v="bottles and noozles"/>
    <m/>
    <m/>
    <m/>
    <m/>
    <m/>
    <m/>
    <m/>
    <m/>
    <m/>
    <m/>
    <m/>
    <m/>
    <m/>
    <m/>
    <m/>
    <m/>
    <m/>
    <m/>
    <m/>
    <m/>
    <m/>
    <e v="#REF!"/>
    <s v="SL130@tidalwaveautospa.com"/>
    <s v="Steven Kyriazis"/>
    <x v="3"/>
    <x v="2"/>
  </r>
  <r>
    <s v="Jeb Plaisance"/>
    <s v="EXP-10010443"/>
    <n v="27.08"/>
    <d v="2023-12-21T00:00:00"/>
    <x v="0"/>
    <s v="Small Tools"/>
    <s v="space heater for the equipment room lines"/>
    <m/>
    <m/>
    <m/>
    <m/>
    <m/>
    <m/>
    <m/>
    <m/>
    <m/>
    <m/>
    <m/>
    <m/>
    <m/>
    <m/>
    <m/>
    <m/>
    <m/>
    <m/>
    <m/>
    <m/>
    <m/>
    <e v="#REF!"/>
    <s v="SL130@tidalwaveautospa.com"/>
    <s v="Steven Kyriazis"/>
    <x v="3"/>
    <x v="2"/>
  </r>
  <r>
    <s v="Jeb Plaisance"/>
    <s v="EXP-10010443"/>
    <n v="197.99"/>
    <d v="2023-12-28T00:00:00"/>
    <x v="1"/>
    <s v="Parts"/>
    <s v="replace pressure washing hose all pressure washes hoses are replaced with higher quality and higher rated psi now"/>
    <m/>
    <m/>
    <m/>
    <m/>
    <m/>
    <m/>
    <m/>
    <m/>
    <m/>
    <m/>
    <m/>
    <m/>
    <m/>
    <m/>
    <m/>
    <m/>
    <m/>
    <m/>
    <m/>
    <m/>
    <m/>
    <e v="#REF!"/>
    <s v="SL130@tidalwaveautospa.com"/>
    <s v="Steven Kyriazis"/>
    <x v="3"/>
    <x v="2"/>
  </r>
  <r>
    <s v="Jeb Plaisance"/>
    <s v="EXP-10010443"/>
    <n v="1697.4"/>
    <d v="2023-12-29T00:00:00"/>
    <x v="21"/>
    <s v="Tesla Charger"/>
    <s v="Tesla expenses"/>
    <m/>
    <m/>
    <m/>
    <m/>
    <m/>
    <m/>
    <m/>
    <m/>
    <m/>
    <m/>
    <m/>
    <m/>
    <m/>
    <m/>
    <m/>
    <m/>
    <m/>
    <m/>
    <m/>
    <m/>
    <m/>
    <e v="#REF!"/>
    <s v="SL130@tidalwaveautospa.com"/>
    <s v="Steven Kyriazis"/>
    <x v="3"/>
    <x v="2"/>
  </r>
  <r>
    <s v="Jeb Plaisance"/>
    <s v="EXP-10010443"/>
    <n v="39.04"/>
    <d v="2023-12-29T00:00:00"/>
    <x v="21"/>
    <s v="Tesla Charger"/>
    <s v="Tesla expenses"/>
    <m/>
    <m/>
    <m/>
    <m/>
    <m/>
    <m/>
    <m/>
    <m/>
    <m/>
    <m/>
    <m/>
    <m/>
    <m/>
    <m/>
    <m/>
    <m/>
    <m/>
    <m/>
    <m/>
    <m/>
    <m/>
    <e v="#REF!"/>
    <s v="SL130@tidalwaveautospa.com"/>
    <s v="Steven Kyriazis"/>
    <x v="3"/>
    <x v="2"/>
  </r>
  <r>
    <s v="Jeb Plaisance"/>
    <s v="EXP-10010443"/>
    <n v="211.71"/>
    <d v="2024-01-04T00:00:00"/>
    <x v="0"/>
    <s v="Wash Maintenance"/>
    <s v="supplies for redoing the parking lot arrows and curbs"/>
    <m/>
    <m/>
    <m/>
    <m/>
    <m/>
    <m/>
    <m/>
    <m/>
    <m/>
    <m/>
    <m/>
    <m/>
    <m/>
    <m/>
    <m/>
    <m/>
    <m/>
    <m/>
    <m/>
    <m/>
    <m/>
    <e v="#REF!"/>
    <s v="SL130@tidalwaveautospa.com"/>
    <s v="Steven Kyriazis"/>
    <x v="3"/>
    <x v="2"/>
  </r>
  <r>
    <s v="Jeb Plaisance"/>
    <s v="EXP-10010443"/>
    <n v="311.44"/>
    <d v="2024-01-04T00:00:00"/>
    <x v="0"/>
    <s v="Wash Maintenance"/>
    <s v="cleaning supplies for the month"/>
    <m/>
    <m/>
    <m/>
    <m/>
    <m/>
    <m/>
    <m/>
    <m/>
    <m/>
    <m/>
    <m/>
    <m/>
    <m/>
    <m/>
    <m/>
    <m/>
    <m/>
    <m/>
    <m/>
    <m/>
    <m/>
    <e v="#REF!"/>
    <s v="SL130@tidalwaveautospa.com"/>
    <s v="Steven Kyriazis"/>
    <x v="3"/>
    <x v="2"/>
  </r>
  <r>
    <s v="Jeb Plaisance"/>
    <s v="EXP-10010443"/>
    <n v="71.13"/>
    <d v="2024-01-10T00:00:00"/>
    <x v="0"/>
    <s v="Small Tools"/>
    <s v="grease gun, ratchet straps"/>
    <m/>
    <m/>
    <m/>
    <m/>
    <m/>
    <m/>
    <m/>
    <m/>
    <m/>
    <m/>
    <m/>
    <m/>
    <m/>
    <m/>
    <m/>
    <m/>
    <m/>
    <m/>
    <m/>
    <m/>
    <m/>
    <e v="#REF!"/>
    <s v="SL130@tidalwaveautospa.com"/>
    <s v="Steven Kyriazis"/>
    <x v="3"/>
    <x v="2"/>
  </r>
  <r>
    <s v="Jeb Plaisance"/>
    <s v="EXP-10010443"/>
    <n v="350.39"/>
    <d v="2024-01-10T00:00:00"/>
    <x v="0"/>
    <s v="Equipment"/>
    <s v="heater"/>
    <m/>
    <m/>
    <m/>
    <m/>
    <m/>
    <m/>
    <m/>
    <m/>
    <m/>
    <m/>
    <m/>
    <m/>
    <m/>
    <m/>
    <m/>
    <m/>
    <m/>
    <m/>
    <m/>
    <m/>
    <m/>
    <e v="#REF!"/>
    <s v="SL130@tidalwaveautospa.com"/>
    <s v="Steven Kyriazis"/>
    <x v="3"/>
    <x v="2"/>
  </r>
  <r>
    <s v="Jeff Demboski"/>
    <s v="EXP-10010675"/>
    <n v="47.47"/>
    <d v="2023-12-18T00:00:00"/>
    <x v="0"/>
    <s v="Wash Maintenance"/>
    <s v="cleaning supplies"/>
    <m/>
    <m/>
    <m/>
    <m/>
    <m/>
    <m/>
    <m/>
    <m/>
    <m/>
    <m/>
    <m/>
    <m/>
    <m/>
    <m/>
    <m/>
    <m/>
    <m/>
    <m/>
    <m/>
    <m/>
    <m/>
    <e v="#REF!"/>
    <s v="SL139@tidalwaveautospa.com"/>
    <s v="Michael Donnelly"/>
    <x v="3"/>
    <x v="2"/>
  </r>
  <r>
    <s v="Jeff Demboski"/>
    <s v="EXP-10010675"/>
    <n v="236.28"/>
    <d v="2023-12-27T00:00:00"/>
    <x v="0"/>
    <s v="Wash Maintenance"/>
    <s v="salt for water softener"/>
    <m/>
    <m/>
    <m/>
    <m/>
    <m/>
    <m/>
    <m/>
    <m/>
    <m/>
    <m/>
    <m/>
    <m/>
    <m/>
    <m/>
    <m/>
    <m/>
    <m/>
    <m/>
    <m/>
    <m/>
    <m/>
    <e v="#REF!"/>
    <s v="SL139@tidalwaveautospa.com"/>
    <s v="Michael Donnelly"/>
    <x v="3"/>
    <x v="2"/>
  </r>
  <r>
    <s v="Jeff Demboski"/>
    <s v="EXP-10010675"/>
    <n v="16"/>
    <d v="2023-12-28T00:00:00"/>
    <x v="0"/>
    <s v="Wash Maintenance"/>
    <s v="vinegar for window cleaning"/>
    <m/>
    <m/>
    <m/>
    <m/>
    <m/>
    <m/>
    <m/>
    <m/>
    <m/>
    <m/>
    <m/>
    <m/>
    <m/>
    <m/>
    <m/>
    <m/>
    <m/>
    <m/>
    <m/>
    <m/>
    <m/>
    <e v="#REF!"/>
    <s v="SL139@tidalwaveautospa.com"/>
    <s v="Michael Donnelly"/>
    <x v="3"/>
    <x v="2"/>
  </r>
  <r>
    <s v="Jeff Demboski"/>
    <s v="EXP-10010675"/>
    <n v="31.48"/>
    <d v="2024-01-03T00:00:00"/>
    <x v="0"/>
    <s v="Wash Maintenance"/>
    <s v="salt for ice removal"/>
    <m/>
    <m/>
    <m/>
    <m/>
    <m/>
    <m/>
    <m/>
    <m/>
    <m/>
    <m/>
    <m/>
    <m/>
    <m/>
    <m/>
    <m/>
    <m/>
    <m/>
    <m/>
    <m/>
    <m/>
    <m/>
    <e v="#REF!"/>
    <s v="SL139@tidalwaveautospa.com"/>
    <s v="Michael Donnelly"/>
    <x v="3"/>
    <x v="2"/>
  </r>
  <r>
    <s v="Jeff Demboski"/>
    <s v="EXP-10010675"/>
    <n v="14.87"/>
    <d v="2024-01-03T00:00:00"/>
    <x v="2"/>
    <s v="Parts"/>
    <s v="for repair or CTA 3"/>
    <m/>
    <m/>
    <m/>
    <m/>
    <m/>
    <m/>
    <m/>
    <m/>
    <m/>
    <m/>
    <m/>
    <m/>
    <m/>
    <m/>
    <m/>
    <m/>
    <m/>
    <m/>
    <m/>
    <m/>
    <m/>
    <e v="#REF!"/>
    <s v="SL139@tidalwaveautospa.com"/>
    <s v="Michael Donnelly"/>
    <x v="3"/>
    <x v="2"/>
  </r>
  <r>
    <s v="Jeff Demboski"/>
    <s v="EXP-10010675"/>
    <n v="156.06"/>
    <d v="2024-01-09T00:00:00"/>
    <x v="0"/>
    <s v="Wash Maintenance"/>
    <s v="salt and spreader for ice melt"/>
    <m/>
    <m/>
    <m/>
    <m/>
    <m/>
    <m/>
    <m/>
    <m/>
    <m/>
    <m/>
    <m/>
    <m/>
    <m/>
    <m/>
    <m/>
    <m/>
    <m/>
    <m/>
    <m/>
    <m/>
    <m/>
    <e v="#REF!"/>
    <s v="SL139@tidalwaveautospa.com"/>
    <s v="Michael Donnelly"/>
    <x v="3"/>
    <x v="2"/>
  </r>
  <r>
    <s v="Jeff Hornsby"/>
    <s v="EXP-10010737"/>
    <n v="273.33"/>
    <d v="2023-12-29T00:00:00"/>
    <x v="0"/>
    <s v="Office Supplies"/>
    <s v="toilet tissue  spray bottle"/>
    <m/>
    <m/>
    <m/>
    <m/>
    <m/>
    <m/>
    <m/>
    <m/>
    <m/>
    <m/>
    <m/>
    <m/>
    <m/>
    <m/>
    <m/>
    <m/>
    <m/>
    <m/>
    <m/>
    <m/>
    <m/>
    <e v="#REF!"/>
    <s v=""/>
    <s v=""/>
    <x v="3"/>
    <x v="2"/>
  </r>
  <r>
    <s v="Jeff Hornsby"/>
    <s v="EXP-10010693"/>
    <n v="253.86"/>
    <d v="2023-12-14T00:00:00"/>
    <x v="0"/>
    <s v="Wash Maintenance"/>
    <s v="can liner, step ladder, cleaning supply"/>
    <m/>
    <m/>
    <m/>
    <m/>
    <m/>
    <m/>
    <m/>
    <m/>
    <m/>
    <m/>
    <m/>
    <m/>
    <m/>
    <m/>
    <m/>
    <m/>
    <m/>
    <m/>
    <m/>
    <m/>
    <m/>
    <e v="#REF!"/>
    <s v=""/>
    <s v=""/>
    <x v="3"/>
    <x v="2"/>
  </r>
  <r>
    <s v="Jeff Hornsby"/>
    <s v="EXP-10010693"/>
    <n v="-148.76"/>
    <d v="2023-12-15T00:00:00"/>
    <x v="0"/>
    <s v="Wash Maintenance"/>
    <s v="card charged twice for c3 cleaner"/>
    <m/>
    <m/>
    <m/>
    <m/>
    <m/>
    <m/>
    <m/>
    <m/>
    <m/>
    <m/>
    <m/>
    <m/>
    <m/>
    <m/>
    <m/>
    <m/>
    <m/>
    <m/>
    <m/>
    <m/>
    <m/>
    <e v="#REF!"/>
    <s v=""/>
    <s v=""/>
    <x v="3"/>
    <x v="2"/>
  </r>
  <r>
    <s v="Jeff Hornsby"/>
    <s v="EXP-10010693"/>
    <n v="35.35"/>
    <d v="2023-12-18T00:00:00"/>
    <x v="0"/>
    <s v="Small Tools"/>
    <s v="drill bit/rivet gun"/>
    <m/>
    <m/>
    <m/>
    <m/>
    <m/>
    <m/>
    <m/>
    <m/>
    <m/>
    <m/>
    <m/>
    <m/>
    <m/>
    <m/>
    <m/>
    <m/>
    <m/>
    <m/>
    <m/>
    <m/>
    <m/>
    <e v="#REF!"/>
    <s v=""/>
    <s v=""/>
    <x v="3"/>
    <x v="2"/>
  </r>
  <r>
    <s v="Jeff Hornsby"/>
    <s v="EXP-10010693"/>
    <n v="23.48"/>
    <d v="2023-12-19T00:00:00"/>
    <x v="0"/>
    <s v="Small Tools"/>
    <s v="drill bit scrub pads"/>
    <m/>
    <m/>
    <m/>
    <m/>
    <m/>
    <m/>
    <m/>
    <m/>
    <m/>
    <m/>
    <m/>
    <m/>
    <m/>
    <m/>
    <m/>
    <m/>
    <m/>
    <m/>
    <m/>
    <m/>
    <m/>
    <e v="#REF!"/>
    <s v=""/>
    <s v=""/>
    <x v="3"/>
    <x v="2"/>
  </r>
  <r>
    <s v="Jeff Hornsby"/>
    <s v="EXP-10010693"/>
    <n v="-31.64"/>
    <d v="2023-12-20T00:00:00"/>
    <x v="0"/>
    <s v="Small Tools"/>
    <s v="refund home depot rivet tool"/>
    <m/>
    <m/>
    <m/>
    <m/>
    <m/>
    <m/>
    <m/>
    <m/>
    <m/>
    <m/>
    <m/>
    <m/>
    <m/>
    <m/>
    <m/>
    <m/>
    <m/>
    <m/>
    <m/>
    <m/>
    <m/>
    <e v="#REF!"/>
    <s v=""/>
    <s v=""/>
    <x v="3"/>
    <x v="2"/>
  </r>
  <r>
    <s v="Jeff Hornsby"/>
    <s v="EXP-10010693"/>
    <n v="51.34"/>
    <d v="2023-12-20T00:00:00"/>
    <x v="0"/>
    <s v="Office Supplies"/>
    <s v="gloves, h20, office supply"/>
    <m/>
    <m/>
    <m/>
    <m/>
    <m/>
    <m/>
    <m/>
    <m/>
    <m/>
    <m/>
    <m/>
    <m/>
    <m/>
    <m/>
    <m/>
    <m/>
    <m/>
    <m/>
    <m/>
    <m/>
    <m/>
    <e v="#REF!"/>
    <s v=""/>
    <s v=""/>
    <x v="3"/>
    <x v="2"/>
  </r>
  <r>
    <s v="Jeff Hornsby"/>
    <s v="EXP-10010693"/>
    <n v="195.58"/>
    <d v="2023-12-21T00:00:00"/>
    <x v="0"/>
    <s v="Office Supplies"/>
    <s v="office supply, h20, gloves"/>
    <m/>
    <m/>
    <m/>
    <m/>
    <m/>
    <m/>
    <m/>
    <m/>
    <m/>
    <m/>
    <m/>
    <m/>
    <m/>
    <m/>
    <m/>
    <m/>
    <m/>
    <m/>
    <m/>
    <m/>
    <m/>
    <e v="#REF!"/>
    <s v=""/>
    <s v=""/>
    <x v="3"/>
    <x v="2"/>
  </r>
  <r>
    <s v="Jeff Hornsby"/>
    <s v="EXP-10010693"/>
    <n v="35.299999999999997"/>
    <d v="2023-12-24T00:00:00"/>
    <x v="0"/>
    <s v="Small Tools"/>
    <s v="rivet gun"/>
    <m/>
    <m/>
    <m/>
    <m/>
    <m/>
    <m/>
    <m/>
    <m/>
    <m/>
    <m/>
    <m/>
    <m/>
    <m/>
    <m/>
    <m/>
    <m/>
    <m/>
    <m/>
    <m/>
    <m/>
    <m/>
    <e v="#REF!"/>
    <s v=""/>
    <s v=""/>
    <x v="3"/>
    <x v="2"/>
  </r>
  <r>
    <s v="Jeff Hornsby"/>
    <s v="EXP-10010693"/>
    <n v="21.07"/>
    <d v="2023-12-26T00:00:00"/>
    <x v="0"/>
    <s v="Wash Maintenance"/>
    <s v="tire shine spill clean up"/>
    <m/>
    <m/>
    <m/>
    <m/>
    <m/>
    <m/>
    <m/>
    <m/>
    <m/>
    <m/>
    <m/>
    <m/>
    <m/>
    <m/>
    <m/>
    <m/>
    <m/>
    <m/>
    <m/>
    <m/>
    <m/>
    <e v="#REF!"/>
    <s v=""/>
    <s v=""/>
    <x v="3"/>
    <x v="2"/>
  </r>
  <r>
    <s v="Jeff Hornsby"/>
    <s v="EXP-10010693"/>
    <n v="14.1"/>
    <d v="2023-12-29T00:00:00"/>
    <x v="0"/>
    <s v="Parts"/>
    <s v="connector for spinner/high pressure hose"/>
    <m/>
    <m/>
    <m/>
    <m/>
    <m/>
    <m/>
    <m/>
    <m/>
    <m/>
    <m/>
    <m/>
    <m/>
    <m/>
    <m/>
    <m/>
    <m/>
    <m/>
    <m/>
    <m/>
    <m/>
    <m/>
    <e v="#REF!"/>
    <s v=""/>
    <s v=""/>
    <x v="3"/>
    <x v="2"/>
  </r>
  <r>
    <s v="Jeff Hornsby"/>
    <s v="EXP-10010693"/>
    <n v="119.65"/>
    <d v="2023-12-29T00:00:00"/>
    <x v="0"/>
    <s v="Wash Maintenance"/>
    <s v="can liner/fuel for blower"/>
    <m/>
    <m/>
    <m/>
    <m/>
    <m/>
    <m/>
    <m/>
    <m/>
    <m/>
    <m/>
    <m/>
    <m/>
    <m/>
    <m/>
    <m/>
    <m/>
    <m/>
    <m/>
    <m/>
    <m/>
    <m/>
    <e v="#REF!"/>
    <s v=""/>
    <s v=""/>
    <x v="3"/>
    <x v="2"/>
  </r>
  <r>
    <s v="Jeff Hornsby"/>
    <s v="EXP-10010693"/>
    <n v="50.27"/>
    <d v="2024-01-06T00:00:00"/>
    <x v="0"/>
    <s v="Wash Maintenance"/>
    <s v="degreaser"/>
    <m/>
    <m/>
    <m/>
    <m/>
    <m/>
    <m/>
    <m/>
    <m/>
    <m/>
    <m/>
    <m/>
    <m/>
    <m/>
    <m/>
    <m/>
    <m/>
    <m/>
    <m/>
    <m/>
    <m/>
    <m/>
    <e v="#REF!"/>
    <s v=""/>
    <s v=""/>
    <x v="3"/>
    <x v="2"/>
  </r>
  <r>
    <s v="Jeff Hornsby"/>
    <s v="EXP-10010693"/>
    <n v="2.23"/>
    <d v="2024-01-16T00:00:00"/>
    <x v="0"/>
    <s v="Parts"/>
    <s v="nuts and botls"/>
    <m/>
    <m/>
    <m/>
    <m/>
    <m/>
    <m/>
    <m/>
    <m/>
    <m/>
    <m/>
    <m/>
    <m/>
    <m/>
    <m/>
    <m/>
    <m/>
    <m/>
    <m/>
    <m/>
    <m/>
    <m/>
    <e v="#REF!"/>
    <s v=""/>
    <s v=""/>
    <x v="3"/>
    <x v="2"/>
  </r>
  <r>
    <s v="Jeff Hornsby"/>
    <s v="EXP-10010693"/>
    <n v="186.16"/>
    <d v="2024-01-17T00:00:00"/>
    <x v="0"/>
    <s v="Wash Maintenance"/>
    <s v="hydraulic fluid"/>
    <m/>
    <m/>
    <m/>
    <m/>
    <m/>
    <m/>
    <m/>
    <m/>
    <m/>
    <m/>
    <m/>
    <m/>
    <m/>
    <m/>
    <m/>
    <m/>
    <m/>
    <m/>
    <m/>
    <m/>
    <m/>
    <e v="#REF!"/>
    <s v=""/>
    <s v=""/>
    <x v="3"/>
    <x v="2"/>
  </r>
  <r>
    <s v="Jeff Hornsby"/>
    <s v="EXP-10010693"/>
    <n v="117.69"/>
    <d v="2024-01-17T00:00:00"/>
    <x v="0"/>
    <s v="Equipment"/>
    <s v="heater"/>
    <m/>
    <m/>
    <m/>
    <m/>
    <m/>
    <m/>
    <m/>
    <m/>
    <m/>
    <m/>
    <m/>
    <m/>
    <m/>
    <m/>
    <m/>
    <m/>
    <m/>
    <m/>
    <m/>
    <m/>
    <m/>
    <e v="#REF!"/>
    <s v=""/>
    <s v=""/>
    <x v="3"/>
    <x v="2"/>
  </r>
  <r>
    <s v="Jeff Mathis"/>
    <s v="EXP-10010373"/>
    <n v="30.66"/>
    <d v="2023-11-01T00:00:00"/>
    <x v="0"/>
    <s v="Wash Maintenance"/>
    <s v="Ice Melt"/>
    <m/>
    <m/>
    <m/>
    <m/>
    <m/>
    <m/>
    <m/>
    <m/>
    <m/>
    <m/>
    <m/>
    <m/>
    <m/>
    <m/>
    <m/>
    <m/>
    <m/>
    <m/>
    <m/>
    <m/>
    <m/>
    <e v="#REF!"/>
    <s v="jeff.mathis@twavelead.com"/>
    <s v="Bruce Maxwell"/>
    <x v="3"/>
    <x v="2"/>
  </r>
  <r>
    <s v="Jeff Mathis"/>
    <s v="EXP-10010373"/>
    <n v="407.74"/>
    <d v="2023-11-02T00:00:00"/>
    <x v="0"/>
    <s v="Equipment"/>
    <s v="Heaters"/>
    <m/>
    <m/>
    <m/>
    <m/>
    <m/>
    <m/>
    <m/>
    <m/>
    <m/>
    <m/>
    <m/>
    <m/>
    <m/>
    <m/>
    <m/>
    <m/>
    <m/>
    <m/>
    <m/>
    <m/>
    <m/>
    <e v="#REF!"/>
    <s v="jeff.mathis@twavelead.com"/>
    <s v="Bruce Maxwell"/>
    <x v="3"/>
    <x v="2"/>
  </r>
  <r>
    <s v="Jeff Mathis"/>
    <s v="EXP-10010373"/>
    <n v="-30.66"/>
    <d v="2023-11-07T00:00:00"/>
    <x v="0"/>
    <s v="Wash Maintenance"/>
    <s v="HD cancelled order"/>
    <m/>
    <m/>
    <m/>
    <m/>
    <m/>
    <m/>
    <m/>
    <m/>
    <m/>
    <m/>
    <m/>
    <m/>
    <m/>
    <m/>
    <m/>
    <m/>
    <m/>
    <m/>
    <m/>
    <m/>
    <m/>
    <e v="#REF!"/>
    <s v="jeff.mathis@twavelead.com"/>
    <s v="Bruce Maxwell"/>
    <x v="3"/>
    <x v="2"/>
  </r>
  <r>
    <s v="Jeff Mathis"/>
    <s v="EXP-10010373"/>
    <n v="505.95"/>
    <d v="2023-11-20T00:00:00"/>
    <x v="0"/>
    <s v="Office Supplies"/>
    <s v="Interim GC"/>
    <m/>
    <m/>
    <m/>
    <m/>
    <m/>
    <m/>
    <m/>
    <m/>
    <m/>
    <m/>
    <m/>
    <m/>
    <m/>
    <m/>
    <m/>
    <m/>
    <m/>
    <m/>
    <m/>
    <m/>
    <m/>
    <e v="#REF!"/>
    <s v="jeff.mathis@twavelead.com"/>
    <s v="Bruce Maxwell"/>
    <x v="3"/>
    <x v="2"/>
  </r>
  <r>
    <s v="Jeff Mathis"/>
    <s v="EXP-10010373"/>
    <n v="48.07"/>
    <d v="2023-12-29T00:00:00"/>
    <x v="0"/>
    <s v="Parts"/>
    <s v="Wood handles and termination cap for omnis"/>
    <m/>
    <m/>
    <m/>
    <m/>
    <m/>
    <m/>
    <m/>
    <m/>
    <m/>
    <m/>
    <m/>
    <m/>
    <m/>
    <m/>
    <m/>
    <m/>
    <m/>
    <m/>
    <m/>
    <m/>
    <m/>
    <e v="#REF!"/>
    <s v="jeff.mathis@twavelead.com"/>
    <s v="Bruce Maxwell"/>
    <x v="3"/>
    <x v="2"/>
  </r>
  <r>
    <s v="Jeff Mathis"/>
    <s v="EXP-10010373"/>
    <n v="6.94"/>
    <d v="2024-01-03T00:00:00"/>
    <x v="1"/>
    <s v="Parts"/>
    <s v="Shims to lift tire brushes"/>
    <m/>
    <m/>
    <m/>
    <m/>
    <m/>
    <m/>
    <m/>
    <m/>
    <m/>
    <m/>
    <m/>
    <m/>
    <m/>
    <m/>
    <m/>
    <m/>
    <m/>
    <m/>
    <m/>
    <m/>
    <m/>
    <e v="#REF!"/>
    <s v="jeff.mathis@twavelead.com"/>
    <s v="Bruce Maxwell"/>
    <x v="3"/>
    <x v="2"/>
  </r>
  <r>
    <s v="Jeff Mathis"/>
    <s v="EXP-10010373"/>
    <n v="12.07"/>
    <d v="2024-01-03T00:00:00"/>
    <x v="38"/>
    <s v="Auto Repairs"/>
    <s v="Bought screws to repair oil pan guard damaged on highway"/>
    <m/>
    <m/>
    <m/>
    <m/>
    <m/>
    <m/>
    <m/>
    <m/>
    <m/>
    <m/>
    <m/>
    <m/>
    <m/>
    <m/>
    <m/>
    <m/>
    <m/>
    <m/>
    <m/>
    <m/>
    <m/>
    <e v="#REF!"/>
    <s v="jeff.mathis@twavelead.com"/>
    <s v="Bruce Maxwell"/>
    <x v="3"/>
    <x v="2"/>
  </r>
  <r>
    <s v="Jeff Mcduffie"/>
    <s v="EXP-10009750"/>
    <n v="25.04"/>
    <d v="2023-11-17T00:00:00"/>
    <x v="8"/>
    <s v="Snacks"/>
    <s v="water for team"/>
    <m/>
    <m/>
    <m/>
    <m/>
    <m/>
    <m/>
    <m/>
    <m/>
    <m/>
    <m/>
    <m/>
    <m/>
    <m/>
    <m/>
    <m/>
    <m/>
    <m/>
    <m/>
    <m/>
    <m/>
    <m/>
    <e v="#REF!"/>
    <s v=""/>
    <s v=""/>
    <x v="3"/>
    <x v="2"/>
  </r>
  <r>
    <s v="Jeff Mcduffie"/>
    <s v="EXP-10009750"/>
    <n v="521.6"/>
    <d v="2023-11-29T00:00:00"/>
    <x v="0"/>
    <s v="Wash Maintenance"/>
    <s v="salt for water softener"/>
    <m/>
    <m/>
    <m/>
    <m/>
    <m/>
    <m/>
    <m/>
    <m/>
    <m/>
    <m/>
    <m/>
    <m/>
    <m/>
    <m/>
    <m/>
    <m/>
    <m/>
    <m/>
    <m/>
    <m/>
    <m/>
    <e v="#REF!"/>
    <s v=""/>
    <s v=""/>
    <x v="3"/>
    <x v="2"/>
  </r>
  <r>
    <s v="Jeff Mcduffie"/>
    <s v="EXP-10009750"/>
    <n v="28.6"/>
    <d v="2023-12-02T00:00:00"/>
    <x v="0"/>
    <s v="Small Tools"/>
    <s v="tools"/>
    <m/>
    <m/>
    <m/>
    <m/>
    <m/>
    <m/>
    <m/>
    <m/>
    <m/>
    <m/>
    <m/>
    <m/>
    <m/>
    <m/>
    <m/>
    <m/>
    <m/>
    <m/>
    <m/>
    <m/>
    <m/>
    <e v="#REF!"/>
    <s v=""/>
    <s v=""/>
    <x v="3"/>
    <x v="2"/>
  </r>
  <r>
    <s v="Jeff Mcduffie"/>
    <s v="EXP-10009750"/>
    <n v="58.09"/>
    <d v="2023-12-02T00:00:00"/>
    <x v="0"/>
    <s v="Wash Maintenance"/>
    <s v="cleaning supplies"/>
    <m/>
    <m/>
    <m/>
    <m/>
    <m/>
    <m/>
    <m/>
    <m/>
    <m/>
    <m/>
    <m/>
    <m/>
    <m/>
    <m/>
    <m/>
    <m/>
    <m/>
    <m/>
    <m/>
    <m/>
    <m/>
    <e v="#REF!"/>
    <s v=""/>
    <s v=""/>
    <x v="3"/>
    <x v="2"/>
  </r>
  <r>
    <s v="Jeff Mcduffie"/>
    <s v="EXP-10009750"/>
    <n v="29.31"/>
    <d v="2023-12-08T00:00:00"/>
    <x v="1"/>
    <s v="Parts"/>
    <s v="repairs to hydraulic power packs"/>
    <m/>
    <m/>
    <m/>
    <m/>
    <m/>
    <m/>
    <m/>
    <m/>
    <m/>
    <m/>
    <m/>
    <m/>
    <m/>
    <m/>
    <m/>
    <m/>
    <m/>
    <m/>
    <m/>
    <m/>
    <m/>
    <e v="#REF!"/>
    <s v=""/>
    <s v=""/>
    <x v="3"/>
    <x v="2"/>
  </r>
  <r>
    <s v="Jeff Mcduffie"/>
    <s v="EXP-10009750"/>
    <n v="25.11"/>
    <d v="2023-12-13T00:00:00"/>
    <x v="11"/>
    <s v="Office Supplies"/>
    <s v="gas can"/>
    <m/>
    <m/>
    <m/>
    <m/>
    <m/>
    <m/>
    <m/>
    <m/>
    <m/>
    <m/>
    <m/>
    <m/>
    <m/>
    <m/>
    <m/>
    <m/>
    <m/>
    <m/>
    <m/>
    <m/>
    <m/>
    <e v="#REF!"/>
    <s v=""/>
    <s v=""/>
    <x v="3"/>
    <x v="2"/>
  </r>
  <r>
    <s v="Jeffrey Dunham, Jr"/>
    <s v="EXP-10009629"/>
    <n v="55"/>
    <d v="2023-11-20T00:00:00"/>
    <x v="39"/>
    <s v="Annual Inspection"/>
    <s v="Fire extinguisher/inspection"/>
    <m/>
    <m/>
    <m/>
    <m/>
    <m/>
    <m/>
    <m/>
    <m/>
    <m/>
    <m/>
    <m/>
    <m/>
    <m/>
    <m/>
    <m/>
    <m/>
    <m/>
    <m/>
    <m/>
    <m/>
    <m/>
    <e v="#REF!"/>
    <s v="SL51@tidalwaveautospa.com"/>
    <s v="Kyle Rovansek"/>
    <x v="3"/>
    <x v="2"/>
  </r>
  <r>
    <s v="Jeffrey Dunham, Jr"/>
    <s v="EXP-10009629"/>
    <n v="99.98"/>
    <d v="2023-11-21T00:00:00"/>
    <x v="40"/>
    <s v="Training"/>
    <s v="Online Car Wash College for Myles"/>
    <m/>
    <m/>
    <m/>
    <m/>
    <m/>
    <m/>
    <m/>
    <m/>
    <m/>
    <m/>
    <m/>
    <m/>
    <m/>
    <m/>
    <m/>
    <m/>
    <m/>
    <m/>
    <m/>
    <m/>
    <m/>
    <e v="#REF!"/>
    <s v="SL51@tidalwaveautospa.com"/>
    <s v="Kyle Rovansek"/>
    <x v="3"/>
    <x v="2"/>
  </r>
  <r>
    <s v="Jeffrey Dunham, Jr"/>
    <s v="EXP-10009629"/>
    <n v="969.75"/>
    <d v="2023-11-23T00:00:00"/>
    <x v="21"/>
    <s v="Tesla Charger"/>
    <s v="Tesla expenses"/>
    <m/>
    <m/>
    <m/>
    <m/>
    <m/>
    <m/>
    <m/>
    <m/>
    <m/>
    <m/>
    <m/>
    <m/>
    <m/>
    <m/>
    <m/>
    <m/>
    <m/>
    <m/>
    <m/>
    <m/>
    <m/>
    <e v="#REF!"/>
    <s v="SL51@tidalwaveautospa.com"/>
    <s v="Kyle Rovansek"/>
    <x v="3"/>
    <x v="2"/>
  </r>
  <r>
    <s v="Jeffrey Dunham, Jr"/>
    <s v="EXP-10009629"/>
    <n v="53.84"/>
    <d v="2023-11-27T00:00:00"/>
    <x v="1"/>
    <s v="Parts"/>
    <s v="8 port sqitch for TCS"/>
    <m/>
    <m/>
    <m/>
    <m/>
    <m/>
    <m/>
    <m/>
    <m/>
    <m/>
    <m/>
    <m/>
    <m/>
    <m/>
    <m/>
    <m/>
    <m/>
    <m/>
    <m/>
    <m/>
    <m/>
    <m/>
    <e v="#REF!"/>
    <s v="SL51@tidalwaveautospa.com"/>
    <s v="Kyle Rovansek"/>
    <x v="3"/>
    <x v="2"/>
  </r>
  <r>
    <s v="Jeffrey Dunham, Jr"/>
    <s v="EXP-10009629"/>
    <n v="145.1"/>
    <d v="2023-11-27T00:00:00"/>
    <x v="0"/>
    <s v="Wash Maintenance"/>
    <s v="C3 chemical requested by Kyle R."/>
    <m/>
    <m/>
    <m/>
    <m/>
    <m/>
    <m/>
    <m/>
    <m/>
    <m/>
    <m/>
    <m/>
    <m/>
    <m/>
    <m/>
    <m/>
    <m/>
    <m/>
    <m/>
    <m/>
    <m/>
    <m/>
    <e v="#REF!"/>
    <s v="SL51@tidalwaveautospa.com"/>
    <s v="Kyle Rovansek"/>
    <x v="3"/>
    <x v="2"/>
  </r>
  <r>
    <s v="Jeffrey Dunham, Jr"/>
    <s v="EXP-10009629"/>
    <n v="74.260000000000005"/>
    <d v="2023-11-29T00:00:00"/>
    <x v="1"/>
    <s v="Parts"/>
    <s v="Cat 5&amp;6 cables for TCS"/>
    <m/>
    <m/>
    <m/>
    <m/>
    <m/>
    <m/>
    <m/>
    <m/>
    <m/>
    <m/>
    <m/>
    <m/>
    <m/>
    <m/>
    <m/>
    <m/>
    <m/>
    <m/>
    <m/>
    <m/>
    <m/>
    <e v="#REF!"/>
    <s v="SL51@tidalwaveautospa.com"/>
    <s v="Kyle Rovansek"/>
    <x v="3"/>
    <x v="2"/>
  </r>
  <r>
    <s v="Jeffrey Dunham, Jr"/>
    <s v="EXP-10009629"/>
    <n v="75.91"/>
    <d v="2023-12-01T00:00:00"/>
    <x v="0"/>
    <s v="Small Tools"/>
    <s v="Bar keepers"/>
    <m/>
    <m/>
    <m/>
    <m/>
    <m/>
    <m/>
    <m/>
    <m/>
    <m/>
    <m/>
    <m/>
    <m/>
    <m/>
    <m/>
    <m/>
    <m/>
    <m/>
    <m/>
    <m/>
    <m/>
    <m/>
    <e v="#REF!"/>
    <s v="SL51@tidalwaveautospa.com"/>
    <s v="Kyle Rovansek"/>
    <x v="3"/>
    <x v="2"/>
  </r>
  <r>
    <s v="Jeffrey Dunham, Jr"/>
    <s v="EXP-10009629"/>
    <n v="55.46"/>
    <d v="2023-12-01T00:00:00"/>
    <x v="0"/>
    <s v="Office Supplies"/>
    <s v="Restroom supplies"/>
    <m/>
    <m/>
    <m/>
    <m/>
    <m/>
    <m/>
    <m/>
    <m/>
    <m/>
    <m/>
    <m/>
    <m/>
    <m/>
    <m/>
    <m/>
    <m/>
    <m/>
    <m/>
    <m/>
    <m/>
    <m/>
    <e v="#REF!"/>
    <s v="SL51@tidalwaveautospa.com"/>
    <s v="Kyle Rovansek"/>
    <x v="3"/>
    <x v="2"/>
  </r>
  <r>
    <s v="Jeffrey Dunham, Jr"/>
    <s v="EXP-10009629"/>
    <n v="18.010000000000002"/>
    <d v="2023-12-01T00:00:00"/>
    <x v="0"/>
    <s v="Wash Maintenance"/>
    <s v="Scrub pads"/>
    <m/>
    <m/>
    <m/>
    <m/>
    <m/>
    <m/>
    <m/>
    <m/>
    <m/>
    <m/>
    <m/>
    <m/>
    <m/>
    <m/>
    <m/>
    <m/>
    <m/>
    <m/>
    <m/>
    <m/>
    <m/>
    <e v="#REF!"/>
    <s v="SL51@tidalwaveautospa.com"/>
    <s v="Kyle Rovansek"/>
    <x v="3"/>
    <x v="2"/>
  </r>
  <r>
    <s v="Jeffrey Dunham, Jr"/>
    <s v="EXP-10009629"/>
    <n v="139"/>
    <d v="2023-12-02T00:00:00"/>
    <x v="0"/>
    <s v="Small Tools"/>
    <s v="Hand trucks"/>
    <m/>
    <m/>
    <m/>
    <m/>
    <m/>
    <m/>
    <m/>
    <m/>
    <m/>
    <m/>
    <m/>
    <m/>
    <m/>
    <m/>
    <m/>
    <m/>
    <m/>
    <m/>
    <m/>
    <m/>
    <m/>
    <e v="#REF!"/>
    <s v="SL51@tidalwaveautospa.com"/>
    <s v="Kyle Rovansek"/>
    <x v="3"/>
    <x v="2"/>
  </r>
  <r>
    <s v="Jeffrey Dunham, Jr"/>
    <s v="EXP-10009629"/>
    <n v="46.75"/>
    <d v="2023-12-03T00:00:00"/>
    <x v="0"/>
    <s v="Advertising &amp; Promotion"/>
    <s v="dog bones"/>
    <m/>
    <m/>
    <m/>
    <m/>
    <m/>
    <m/>
    <m/>
    <m/>
    <m/>
    <m/>
    <m/>
    <m/>
    <m/>
    <m/>
    <m/>
    <m/>
    <m/>
    <m/>
    <m/>
    <m/>
    <m/>
    <e v="#REF!"/>
    <s v="SL51@tidalwaveautospa.com"/>
    <s v="Kyle Rovansek"/>
    <x v="3"/>
    <x v="2"/>
  </r>
  <r>
    <s v="Jeffrey Dunham, Jr"/>
    <s v="EXP-10009629"/>
    <n v="328"/>
    <d v="2023-12-03T00:00:00"/>
    <x v="39"/>
    <s v="Office Supplies"/>
    <s v="Storage"/>
    <m/>
    <m/>
    <m/>
    <m/>
    <m/>
    <m/>
    <m/>
    <m/>
    <m/>
    <m/>
    <m/>
    <m/>
    <m/>
    <m/>
    <m/>
    <m/>
    <m/>
    <m/>
    <m/>
    <m/>
    <m/>
    <e v="#REF!"/>
    <s v="SL51@tidalwaveautospa.com"/>
    <s v="Kyle Rovansek"/>
    <x v="3"/>
    <x v="2"/>
  </r>
  <r>
    <s v="Jeffrey Dunham, Jr"/>
    <s v="EXP-10009629"/>
    <n v="300"/>
    <d v="2023-12-04T00:00:00"/>
    <x v="39"/>
    <s v="Recruitment"/>
    <s v="Indeed"/>
    <m/>
    <m/>
    <m/>
    <m/>
    <m/>
    <m/>
    <m/>
    <m/>
    <m/>
    <m/>
    <m/>
    <m/>
    <m/>
    <m/>
    <m/>
    <m/>
    <m/>
    <m/>
    <m/>
    <m/>
    <m/>
    <e v="#REF!"/>
    <s v="SL51@tidalwaveautospa.com"/>
    <s v="Kyle Rovansek"/>
    <x v="3"/>
    <x v="2"/>
  </r>
  <r>
    <s v="Jeffrey Dunham, Jr"/>
    <s v="EXP-10009629"/>
    <n v="144.38999999999999"/>
    <d v="2023-12-04T00:00:00"/>
    <x v="27"/>
    <s v="Wash Maintenance"/>
    <s v="Ice melt"/>
    <m/>
    <m/>
    <m/>
    <m/>
    <m/>
    <m/>
    <m/>
    <m/>
    <m/>
    <m/>
    <m/>
    <m/>
    <m/>
    <m/>
    <m/>
    <m/>
    <m/>
    <m/>
    <m/>
    <m/>
    <m/>
    <e v="#REF!"/>
    <s v="SL51@tidalwaveautospa.com"/>
    <s v="Kyle Rovansek"/>
    <x v="3"/>
    <x v="2"/>
  </r>
  <r>
    <s v="Jeffrey Dunham, Jr"/>
    <s v="EXP-10009629"/>
    <n v="120"/>
    <d v="2023-12-04T00:00:00"/>
    <x v="39"/>
    <s v="Recruitment"/>
    <s v="Indeed"/>
    <m/>
    <m/>
    <m/>
    <m/>
    <m/>
    <m/>
    <m/>
    <m/>
    <m/>
    <m/>
    <m/>
    <m/>
    <m/>
    <m/>
    <m/>
    <m/>
    <m/>
    <m/>
    <m/>
    <m/>
    <m/>
    <e v="#REF!"/>
    <s v="SL51@tidalwaveautospa.com"/>
    <s v="Kyle Rovansek"/>
    <x v="3"/>
    <x v="2"/>
  </r>
  <r>
    <s v="Jeffrey Dunham, Jr"/>
    <s v="EXP-10009629"/>
    <n v="100.69"/>
    <d v="2023-12-05T00:00:00"/>
    <x v="0"/>
    <s v="Wash Maintenance"/>
    <s v="Dollies gloves and shark bites"/>
    <m/>
    <m/>
    <m/>
    <m/>
    <m/>
    <m/>
    <m/>
    <m/>
    <m/>
    <m/>
    <m/>
    <m/>
    <m/>
    <m/>
    <m/>
    <m/>
    <m/>
    <m/>
    <m/>
    <m/>
    <m/>
    <e v="#REF!"/>
    <s v="SL51@tidalwaveautospa.com"/>
    <s v="Kyle Rovansek"/>
    <x v="3"/>
    <x v="2"/>
  </r>
  <r>
    <s v="Jeffrey Dunham, Jr"/>
    <s v="EXP-10009629"/>
    <n v="62.78"/>
    <d v="2023-12-08T00:00:00"/>
    <x v="0"/>
    <s v="Wash Maintenance"/>
    <s v="dawn"/>
    <m/>
    <m/>
    <m/>
    <m/>
    <m/>
    <m/>
    <m/>
    <m/>
    <m/>
    <m/>
    <m/>
    <m/>
    <m/>
    <m/>
    <m/>
    <m/>
    <m/>
    <m/>
    <m/>
    <m/>
    <m/>
    <e v="#REF!"/>
    <s v="SL51@tidalwaveautospa.com"/>
    <s v="Kyle Rovansek"/>
    <x v="3"/>
    <x v="2"/>
  </r>
  <r>
    <s v="Jennifer Hooper"/>
    <s v="EXP-10010739"/>
    <n v="71.05"/>
    <d v="2024-01-06T00:00:00"/>
    <x v="0"/>
    <s v="Wash Maintenance"/>
    <s v="Vinegar, dawn , toilet paper, snacks"/>
    <m/>
    <m/>
    <m/>
    <m/>
    <m/>
    <m/>
    <m/>
    <m/>
    <m/>
    <m/>
    <m/>
    <m/>
    <m/>
    <m/>
    <m/>
    <m/>
    <m/>
    <m/>
    <m/>
    <m/>
    <m/>
    <e v="#REF!"/>
    <s v="SL303@tidalwaveautospa.com"/>
    <s v="Patrick Rollins"/>
    <x v="3"/>
    <x v="2"/>
  </r>
  <r>
    <s v="Jennifer Hooper"/>
    <s v="EXP-10010739"/>
    <n v="55.38"/>
    <d v="2024-01-07T00:00:00"/>
    <x v="10"/>
    <s v="Wash Maintenance"/>
    <s v="Toilet paper/vinegar"/>
    <m/>
    <m/>
    <m/>
    <m/>
    <m/>
    <m/>
    <m/>
    <m/>
    <m/>
    <m/>
    <m/>
    <m/>
    <m/>
    <m/>
    <m/>
    <m/>
    <m/>
    <m/>
    <m/>
    <m/>
    <m/>
    <e v="#REF!"/>
    <s v="SL303@tidalwaveautospa.com"/>
    <s v="Patrick Rollins"/>
    <x v="3"/>
    <x v="2"/>
  </r>
  <r>
    <s v="Jennifer Hooper"/>
    <s v="EXP-10010739"/>
    <n v="134.75"/>
    <d v="2024-01-14T00:00:00"/>
    <x v="27"/>
    <s v="Wash Maintenance"/>
    <s v="Ice melt"/>
    <m/>
    <m/>
    <m/>
    <m/>
    <m/>
    <m/>
    <m/>
    <m/>
    <m/>
    <m/>
    <m/>
    <m/>
    <m/>
    <m/>
    <m/>
    <m/>
    <m/>
    <m/>
    <m/>
    <m/>
    <m/>
    <e v="#REF!"/>
    <s v="SL303@tidalwaveautospa.com"/>
    <s v="Patrick Rollins"/>
    <x v="3"/>
    <x v="2"/>
  </r>
  <r>
    <s v="Jennifer Hooper"/>
    <s v="EXP-10010736"/>
    <n v="120.19"/>
    <d v="2023-12-15T00:00:00"/>
    <x v="10"/>
    <s v="Office Supplies"/>
    <s v="Shelving"/>
    <m/>
    <m/>
    <m/>
    <m/>
    <m/>
    <m/>
    <m/>
    <m/>
    <m/>
    <m/>
    <m/>
    <m/>
    <m/>
    <m/>
    <m/>
    <m/>
    <m/>
    <m/>
    <m/>
    <m/>
    <m/>
    <e v="#REF!"/>
    <s v="SL303@tidalwaveautospa.com"/>
    <s v="Patrick Rollins"/>
    <x v="3"/>
    <x v="2"/>
  </r>
  <r>
    <s v="Jennifer Hooper"/>
    <s v="EXP-10010736"/>
    <n v="16.39"/>
    <d v="2023-12-15T00:00:00"/>
    <x v="10"/>
    <s v="Office Supplies"/>
    <s v="Shelf brackets"/>
    <m/>
    <m/>
    <m/>
    <m/>
    <m/>
    <m/>
    <m/>
    <m/>
    <m/>
    <m/>
    <m/>
    <m/>
    <m/>
    <m/>
    <m/>
    <m/>
    <m/>
    <m/>
    <m/>
    <m/>
    <m/>
    <e v="#REF!"/>
    <s v="SL303@tidalwaveautospa.com"/>
    <s v="Patrick Rollins"/>
    <x v="3"/>
    <x v="2"/>
  </r>
  <r>
    <s v="Jensen Shearin"/>
    <s v="EXP-10009870"/>
    <n v="46.26"/>
    <d v="2023-11-25T00:00:00"/>
    <x v="0"/>
    <s v="Wash Maintenance"/>
    <s v="Water and Tide pods"/>
    <m/>
    <m/>
    <m/>
    <m/>
    <m/>
    <m/>
    <m/>
    <m/>
    <m/>
    <m/>
    <m/>
    <m/>
    <m/>
    <m/>
    <m/>
    <m/>
    <m/>
    <m/>
    <m/>
    <m/>
    <m/>
    <e v="#REF!"/>
    <s v="SL97@tidalwaveautospa.com"/>
    <s v="Michael Dodge"/>
    <x v="3"/>
    <x v="2"/>
  </r>
  <r>
    <s v="Jensen Shearin"/>
    <s v="EXP-10009870"/>
    <n v="12.8"/>
    <d v="2023-11-28T00:00:00"/>
    <x v="0"/>
    <s v="Office Supplies"/>
    <s v="Toilet Paper"/>
    <m/>
    <m/>
    <m/>
    <m/>
    <m/>
    <m/>
    <m/>
    <m/>
    <m/>
    <m/>
    <m/>
    <m/>
    <m/>
    <m/>
    <m/>
    <m/>
    <m/>
    <m/>
    <m/>
    <m/>
    <m/>
    <e v="#REF!"/>
    <s v="SL97@tidalwaveautospa.com"/>
    <s v="Michael Dodge"/>
    <x v="3"/>
    <x v="2"/>
  </r>
  <r>
    <s v="Jensen Shearin"/>
    <s v="EXP-10009870"/>
    <n v="160.1"/>
    <d v="2023-11-28T00:00:00"/>
    <x v="0"/>
    <s v="Wash Maintenance"/>
    <s v="Hydraulic fluid"/>
    <m/>
    <m/>
    <m/>
    <m/>
    <m/>
    <m/>
    <m/>
    <m/>
    <m/>
    <m/>
    <m/>
    <m/>
    <m/>
    <m/>
    <m/>
    <m/>
    <m/>
    <m/>
    <m/>
    <m/>
    <m/>
    <e v="#REF!"/>
    <s v="SL97@tidalwaveautospa.com"/>
    <s v="Michael Dodge"/>
    <x v="3"/>
    <x v="2"/>
  </r>
  <r>
    <s v="Jensen Shearin"/>
    <s v="EXP-10009870"/>
    <n v="384.28"/>
    <d v="2023-11-28T00:00:00"/>
    <x v="0"/>
    <s v="Equipment"/>
    <s v="Patio Heaters"/>
    <m/>
    <m/>
    <m/>
    <m/>
    <m/>
    <m/>
    <m/>
    <m/>
    <m/>
    <m/>
    <m/>
    <m/>
    <m/>
    <m/>
    <m/>
    <m/>
    <m/>
    <m/>
    <m/>
    <m/>
    <m/>
    <e v="#REF!"/>
    <s v="SL97@tidalwaveautospa.com"/>
    <s v="Michael Dodge"/>
    <x v="3"/>
    <x v="2"/>
  </r>
  <r>
    <s v="Jensen Shearin"/>
    <s v="EXP-10009870"/>
    <n v="448.66"/>
    <d v="2023-11-29T00:00:00"/>
    <x v="22"/>
    <s v="Parts"/>
    <s v="Reclaim Parts"/>
    <m/>
    <m/>
    <m/>
    <m/>
    <m/>
    <m/>
    <m/>
    <m/>
    <m/>
    <m/>
    <m/>
    <m/>
    <m/>
    <m/>
    <m/>
    <m/>
    <m/>
    <m/>
    <m/>
    <m/>
    <m/>
    <e v="#REF!"/>
    <s v="SL97@tidalwaveautospa.com"/>
    <s v="Michael Dodge"/>
    <x v="3"/>
    <x v="2"/>
  </r>
  <r>
    <s v="Jensen Shearin"/>
    <s v="EXP-10009870"/>
    <n v="12.8"/>
    <d v="2023-12-06T00:00:00"/>
    <x v="0"/>
    <s v="Office Supplies"/>
    <s v="Toilet Paper"/>
    <m/>
    <m/>
    <m/>
    <m/>
    <m/>
    <m/>
    <m/>
    <m/>
    <m/>
    <m/>
    <m/>
    <m/>
    <m/>
    <m/>
    <m/>
    <m/>
    <m/>
    <m/>
    <m/>
    <m/>
    <m/>
    <e v="#REF!"/>
    <s v="SL97@tidalwaveautospa.com"/>
    <s v="Michael Dodge"/>
    <x v="3"/>
    <x v="2"/>
  </r>
  <r>
    <s v="Jensen Shearin"/>
    <s v="EXP-10009870"/>
    <n v="12.39"/>
    <d v="2023-12-08T00:00:00"/>
    <x v="0"/>
    <s v="Parts"/>
    <s v="bolts"/>
    <m/>
    <m/>
    <m/>
    <m/>
    <m/>
    <m/>
    <m/>
    <m/>
    <m/>
    <m/>
    <m/>
    <m/>
    <m/>
    <m/>
    <m/>
    <m/>
    <m/>
    <m/>
    <m/>
    <m/>
    <m/>
    <e v="#REF!"/>
    <s v="SL97@tidalwaveautospa.com"/>
    <s v="Michael Dodge"/>
    <x v="3"/>
    <x v="2"/>
  </r>
  <r>
    <s v="Jensen Shearin"/>
    <s v="EXP-10009870"/>
    <n v="26.55"/>
    <d v="2023-12-09T00:00:00"/>
    <x v="0"/>
    <s v="Wash Maintenance"/>
    <s v="Numbers for Lot poles"/>
    <m/>
    <m/>
    <m/>
    <m/>
    <m/>
    <m/>
    <m/>
    <m/>
    <m/>
    <m/>
    <m/>
    <m/>
    <m/>
    <m/>
    <m/>
    <m/>
    <m/>
    <m/>
    <m/>
    <m/>
    <m/>
    <e v="#REF!"/>
    <s v="SL97@tidalwaveautospa.com"/>
    <s v="Michael Dodge"/>
    <x v="3"/>
    <x v="2"/>
  </r>
  <r>
    <s v="Jensen Shearin"/>
    <s v="EXP-10009870"/>
    <n v="12.77"/>
    <d v="2023-12-09T00:00:00"/>
    <x v="0"/>
    <s v="Small Tools"/>
    <s v="pump sprayer"/>
    <m/>
    <m/>
    <m/>
    <m/>
    <m/>
    <m/>
    <m/>
    <m/>
    <m/>
    <m/>
    <m/>
    <m/>
    <m/>
    <m/>
    <m/>
    <m/>
    <m/>
    <m/>
    <m/>
    <m/>
    <m/>
    <e v="#REF!"/>
    <s v="SL97@tidalwaveautospa.com"/>
    <s v="Michael Dodge"/>
    <x v="3"/>
    <x v="2"/>
  </r>
  <r>
    <s v="Jensen Shearin"/>
    <s v="EXP-10009870"/>
    <n v="-28.81"/>
    <d v="2023-12-12T00:00:00"/>
    <x v="0"/>
    <s v="Fuel"/>
    <s v="REFUND propane"/>
    <m/>
    <m/>
    <m/>
    <m/>
    <m/>
    <m/>
    <m/>
    <m/>
    <m/>
    <m/>
    <m/>
    <m/>
    <m/>
    <m/>
    <m/>
    <m/>
    <m/>
    <m/>
    <m/>
    <m/>
    <m/>
    <e v="#REF!"/>
    <s v="SL97@tidalwaveautospa.com"/>
    <s v="Michael Dodge"/>
    <x v="3"/>
    <x v="2"/>
  </r>
  <r>
    <s v="Jensen Shearin"/>
    <s v="EXP-10009870"/>
    <n v="28.81"/>
    <d v="2023-12-12T00:00:00"/>
    <x v="0"/>
    <s v="Fuel"/>
    <s v="propane"/>
    <m/>
    <m/>
    <m/>
    <m/>
    <m/>
    <m/>
    <m/>
    <m/>
    <m/>
    <m/>
    <m/>
    <m/>
    <m/>
    <m/>
    <m/>
    <m/>
    <m/>
    <m/>
    <m/>
    <m/>
    <m/>
    <e v="#REF!"/>
    <s v="SL97@tidalwaveautospa.com"/>
    <s v="Michael Dodge"/>
    <x v="3"/>
    <x v="2"/>
  </r>
  <r>
    <s v="Jensen Shearin"/>
    <s v="EXP-10009870"/>
    <n v="117.41"/>
    <d v="2023-12-13T00:00:00"/>
    <x v="0"/>
    <s v="Small Tools"/>
    <s v="floor jack"/>
    <m/>
    <m/>
    <m/>
    <m/>
    <m/>
    <m/>
    <m/>
    <m/>
    <m/>
    <m/>
    <m/>
    <m/>
    <m/>
    <m/>
    <m/>
    <m/>
    <m/>
    <m/>
    <m/>
    <m/>
    <m/>
    <e v="#REF!"/>
    <s v="SL97@tidalwaveautospa.com"/>
    <s v="Michael Dodge"/>
    <x v="3"/>
    <x v="2"/>
  </r>
  <r>
    <s v="Jensen Shearin"/>
    <s v="EXP-10009870"/>
    <n v="83.87"/>
    <d v="2023-12-13T00:00:00"/>
    <x v="0"/>
    <s v="Parts"/>
    <s v="adapters, plus, nipples, tape"/>
    <m/>
    <m/>
    <m/>
    <m/>
    <m/>
    <m/>
    <m/>
    <m/>
    <m/>
    <m/>
    <m/>
    <m/>
    <m/>
    <m/>
    <m/>
    <m/>
    <m/>
    <m/>
    <m/>
    <m/>
    <m/>
    <e v="#REF!"/>
    <s v="SL97@tidalwaveautospa.com"/>
    <s v="Michael Dodge"/>
    <x v="3"/>
    <x v="2"/>
  </r>
  <r>
    <s v="Jensen Shearin"/>
    <s v="EXP-10009870"/>
    <n v="21.39"/>
    <d v="2023-12-14T00:00:00"/>
    <x v="0"/>
    <s v="Snacks"/>
    <s v="water"/>
    <m/>
    <m/>
    <m/>
    <m/>
    <m/>
    <m/>
    <m/>
    <m/>
    <m/>
    <m/>
    <m/>
    <m/>
    <m/>
    <m/>
    <m/>
    <m/>
    <m/>
    <m/>
    <m/>
    <m/>
    <m/>
    <e v="#REF!"/>
    <s v="SL97@tidalwaveautospa.com"/>
    <s v="Michael Dodge"/>
    <x v="3"/>
    <x v="2"/>
  </r>
  <r>
    <s v="Jensen Shearin"/>
    <s v="EXP-10009870"/>
    <n v="11.73"/>
    <d v="2023-12-14T00:00:00"/>
    <x v="0"/>
    <s v="Office Supplies"/>
    <s v="Toilet paper"/>
    <m/>
    <m/>
    <m/>
    <m/>
    <m/>
    <m/>
    <m/>
    <m/>
    <m/>
    <m/>
    <m/>
    <m/>
    <m/>
    <m/>
    <m/>
    <m/>
    <m/>
    <m/>
    <m/>
    <m/>
    <m/>
    <e v="#REF!"/>
    <s v="SL97@tidalwaveautospa.com"/>
    <s v="Michael Dodge"/>
    <x v="3"/>
    <x v="2"/>
  </r>
  <r>
    <s v="Jensen Shearin"/>
    <s v="EXP-10009870"/>
    <n v="544.72"/>
    <d v="2023-12-19T00:00:00"/>
    <x v="0"/>
    <s v="Wash Maintenance"/>
    <s v="misc winter"/>
    <m/>
    <m/>
    <m/>
    <m/>
    <m/>
    <m/>
    <m/>
    <m/>
    <m/>
    <m/>
    <m/>
    <m/>
    <m/>
    <m/>
    <m/>
    <m/>
    <m/>
    <m/>
    <m/>
    <m/>
    <m/>
    <e v="#REF!"/>
    <s v="SL97@tidalwaveautospa.com"/>
    <s v="Michael Dodge"/>
    <x v="3"/>
    <x v="2"/>
  </r>
  <r>
    <s v="Jeremiah Vincent"/>
    <s v="EXP-10009682"/>
    <n v="79.36"/>
    <d v="2023-11-17T00:00:00"/>
    <x v="0"/>
    <s v="Wash Maintenance"/>
    <s v="tire shine etc"/>
    <m/>
    <m/>
    <m/>
    <m/>
    <m/>
    <m/>
    <m/>
    <m/>
    <m/>
    <m/>
    <m/>
    <m/>
    <m/>
    <m/>
    <m/>
    <m/>
    <m/>
    <m/>
    <m/>
    <m/>
    <m/>
    <e v="#REF!"/>
    <s v="SL17@tidalwaveautospa.com"/>
    <s v="Wesley Kurtz"/>
    <x v="3"/>
    <x v="2"/>
  </r>
  <r>
    <s v="Jeremiah Vincent"/>
    <s v="EXP-10009682"/>
    <n v="15.99"/>
    <d v="2023-11-19T00:00:00"/>
    <x v="0"/>
    <s v="Office Supplies"/>
    <s v="cat6 cable"/>
    <m/>
    <m/>
    <m/>
    <m/>
    <m/>
    <m/>
    <m/>
    <m/>
    <m/>
    <m/>
    <m/>
    <m/>
    <m/>
    <m/>
    <m/>
    <m/>
    <m/>
    <m/>
    <m/>
    <m/>
    <m/>
    <e v="#REF!"/>
    <s v="SL17@tidalwaveautospa.com"/>
    <s v="Wesley Kurtz"/>
    <x v="3"/>
    <x v="2"/>
  </r>
  <r>
    <s v="Jeremiah Vincent"/>
    <s v="EXP-10009682"/>
    <n v="60.95"/>
    <d v="2023-11-19T00:00:00"/>
    <x v="0"/>
    <s v="Equipment"/>
    <s v="Pressure washer wand"/>
    <m/>
    <m/>
    <m/>
    <m/>
    <m/>
    <m/>
    <m/>
    <m/>
    <m/>
    <m/>
    <m/>
    <m/>
    <m/>
    <m/>
    <m/>
    <m/>
    <m/>
    <m/>
    <m/>
    <m/>
    <m/>
    <e v="#REF!"/>
    <s v="SL17@tidalwaveautospa.com"/>
    <s v="Wesley Kurtz"/>
    <x v="3"/>
    <x v="2"/>
  </r>
  <r>
    <s v="Jeremiah Vincent"/>
    <s v="EXP-10009682"/>
    <n v="186.93"/>
    <d v="2023-11-25T00:00:00"/>
    <x v="0"/>
    <s v="Wash Maintenance"/>
    <s v="Cleaning supplies"/>
    <m/>
    <m/>
    <m/>
    <m/>
    <m/>
    <m/>
    <m/>
    <m/>
    <m/>
    <m/>
    <m/>
    <m/>
    <m/>
    <m/>
    <m/>
    <m/>
    <m/>
    <m/>
    <m/>
    <m/>
    <m/>
    <e v="#REF!"/>
    <s v="SL17@tidalwaveautospa.com"/>
    <s v="Wesley Kurtz"/>
    <x v="3"/>
    <x v="2"/>
  </r>
  <r>
    <s v="Jeremiah Vincent"/>
    <s v="EXP-10009682"/>
    <n v="57.85"/>
    <d v="2023-11-27T00:00:00"/>
    <x v="20"/>
    <s v="Office Supplies"/>
    <s v="Christmas decorations"/>
    <m/>
    <m/>
    <m/>
    <m/>
    <m/>
    <m/>
    <m/>
    <m/>
    <m/>
    <m/>
    <m/>
    <m/>
    <m/>
    <m/>
    <m/>
    <m/>
    <m/>
    <m/>
    <m/>
    <m/>
    <m/>
    <e v="#REF!"/>
    <s v="SL17@tidalwaveautospa.com"/>
    <s v="Wesley Kurtz"/>
    <x v="3"/>
    <x v="2"/>
  </r>
  <r>
    <s v="Jeremiah Vincent"/>
    <s v="EXP-10009682"/>
    <n v="172.21"/>
    <d v="2023-11-28T00:00:00"/>
    <x v="18"/>
    <s v="Equipment"/>
    <s v="Leaf blower"/>
    <m/>
    <m/>
    <m/>
    <m/>
    <m/>
    <m/>
    <m/>
    <m/>
    <m/>
    <m/>
    <m/>
    <m/>
    <m/>
    <m/>
    <m/>
    <m/>
    <m/>
    <m/>
    <m/>
    <m/>
    <m/>
    <e v="#REF!"/>
    <s v="SL17@tidalwaveautospa.com"/>
    <s v="Wesley Kurtz"/>
    <x v="3"/>
    <x v="2"/>
  </r>
  <r>
    <s v="Jeremiah Vincent"/>
    <s v="EXP-10009682"/>
    <n v="52.27"/>
    <d v="2023-11-28T00:00:00"/>
    <x v="11"/>
    <s v="Plumbing Expense"/>
    <s v="auto drain kit"/>
    <m/>
    <m/>
    <m/>
    <m/>
    <m/>
    <m/>
    <m/>
    <m/>
    <m/>
    <m/>
    <m/>
    <m/>
    <m/>
    <m/>
    <m/>
    <m/>
    <m/>
    <m/>
    <m/>
    <m/>
    <m/>
    <e v="#REF!"/>
    <s v="SL17@tidalwaveautospa.com"/>
    <s v="Wesley Kurtz"/>
    <x v="3"/>
    <x v="2"/>
  </r>
  <r>
    <s v="Jeremiah Vincent"/>
    <s v="EXP-10009682"/>
    <n v="152.11000000000001"/>
    <d v="2023-11-29T00:00:00"/>
    <x v="0"/>
    <s v="Wash Maintenance"/>
    <s v="C3 chemical"/>
    <m/>
    <m/>
    <m/>
    <m/>
    <m/>
    <m/>
    <m/>
    <m/>
    <m/>
    <m/>
    <m/>
    <m/>
    <m/>
    <m/>
    <m/>
    <m/>
    <m/>
    <m/>
    <m/>
    <m/>
    <m/>
    <e v="#REF!"/>
    <s v="SL17@tidalwaveautospa.com"/>
    <s v="Wesley Kurtz"/>
    <x v="3"/>
    <x v="2"/>
  </r>
  <r>
    <s v="Jeremiah Vincent"/>
    <s v="EXP-10009682"/>
    <n v="49.21"/>
    <d v="2023-11-29T00:00:00"/>
    <x v="20"/>
    <s v="Office Supplies"/>
    <s v="christmas decorations"/>
    <m/>
    <m/>
    <m/>
    <m/>
    <m/>
    <m/>
    <m/>
    <m/>
    <m/>
    <m/>
    <m/>
    <m/>
    <m/>
    <m/>
    <m/>
    <m/>
    <m/>
    <m/>
    <m/>
    <m/>
    <m/>
    <e v="#REF!"/>
    <s v="SL17@tidalwaveautospa.com"/>
    <s v="Wesley Kurtz"/>
    <x v="3"/>
    <x v="2"/>
  </r>
  <r>
    <s v="Jeremiah Vincent"/>
    <s v="EXP-10009682"/>
    <n v="58.72"/>
    <d v="2023-11-30T00:00:00"/>
    <x v="20"/>
    <s v="Office Supplies"/>
    <s v="hot hands and christmas decoration"/>
    <m/>
    <m/>
    <m/>
    <m/>
    <m/>
    <m/>
    <m/>
    <m/>
    <m/>
    <m/>
    <m/>
    <m/>
    <m/>
    <m/>
    <m/>
    <m/>
    <m/>
    <m/>
    <m/>
    <m/>
    <m/>
    <e v="#REF!"/>
    <s v="SL17@tidalwaveautospa.com"/>
    <s v="Wesley Kurtz"/>
    <x v="3"/>
    <x v="2"/>
  </r>
  <r>
    <s v="Jeremiah Vincent"/>
    <s v="EXP-10009682"/>
    <n v="55.62"/>
    <d v="2023-12-01T00:00:00"/>
    <x v="0"/>
    <s v="Small Tools"/>
    <s v="scissor jacks"/>
    <m/>
    <m/>
    <m/>
    <m/>
    <m/>
    <m/>
    <m/>
    <m/>
    <m/>
    <m/>
    <m/>
    <m/>
    <m/>
    <m/>
    <m/>
    <m/>
    <m/>
    <m/>
    <m/>
    <m/>
    <m/>
    <e v="#REF!"/>
    <s v="SL17@tidalwaveautospa.com"/>
    <s v="Wesley Kurtz"/>
    <x v="3"/>
    <x v="2"/>
  </r>
  <r>
    <s v="Jeremiah Vincent"/>
    <s v="EXP-10009682"/>
    <n v="106.99"/>
    <d v="2023-12-02T00:00:00"/>
    <x v="0"/>
    <s v="Equipment"/>
    <s v="heater for loader"/>
    <m/>
    <m/>
    <m/>
    <m/>
    <m/>
    <m/>
    <m/>
    <m/>
    <m/>
    <m/>
    <m/>
    <m/>
    <m/>
    <m/>
    <m/>
    <m/>
    <m/>
    <m/>
    <m/>
    <m/>
    <m/>
    <e v="#REF!"/>
    <s v="SL17@tidalwaveautospa.com"/>
    <s v="Wesley Kurtz"/>
    <x v="3"/>
    <x v="2"/>
  </r>
  <r>
    <s v="Jeremiah Vincent"/>
    <s v="EXP-10009682"/>
    <n v="76.260000000000005"/>
    <d v="2023-12-09T00:00:00"/>
    <x v="0"/>
    <s v="Wash Maintenance"/>
    <s v="cleaning supplies"/>
    <m/>
    <m/>
    <m/>
    <m/>
    <m/>
    <m/>
    <m/>
    <m/>
    <m/>
    <m/>
    <m/>
    <m/>
    <m/>
    <m/>
    <m/>
    <m/>
    <m/>
    <m/>
    <m/>
    <m/>
    <m/>
    <e v="#REF!"/>
    <s v="SL17@tidalwaveautospa.com"/>
    <s v="Wesley Kurtz"/>
    <x v="3"/>
    <x v="2"/>
  </r>
  <r>
    <s v="Jeremiah Vincent"/>
    <s v="EXP-10009682"/>
    <n v="44.53"/>
    <d v="2023-12-10T00:00:00"/>
    <x v="0"/>
    <s v="Small Tools"/>
    <s v="Sanding bits"/>
    <m/>
    <m/>
    <m/>
    <m/>
    <m/>
    <m/>
    <m/>
    <m/>
    <m/>
    <m/>
    <m/>
    <m/>
    <m/>
    <m/>
    <m/>
    <m/>
    <m/>
    <m/>
    <m/>
    <m/>
    <m/>
    <e v="#REF!"/>
    <s v="SL17@tidalwaveautospa.com"/>
    <s v="Wesley Kurtz"/>
    <x v="3"/>
    <x v="2"/>
  </r>
  <r>
    <s v="Jeremiah Vincent"/>
    <s v="EXP-10009682"/>
    <n v="579.61"/>
    <d v="2023-12-17T00:00:00"/>
    <x v="0"/>
    <s v="Equipment"/>
    <s v="Mobile pressure washer"/>
    <m/>
    <m/>
    <m/>
    <m/>
    <m/>
    <m/>
    <m/>
    <m/>
    <m/>
    <m/>
    <m/>
    <m/>
    <m/>
    <m/>
    <m/>
    <m/>
    <m/>
    <m/>
    <m/>
    <m/>
    <m/>
    <e v="#REF!"/>
    <s v="SL17@tidalwaveautospa.com"/>
    <s v="Wesley Kurtz"/>
    <x v="3"/>
    <x v="2"/>
  </r>
  <r>
    <s v="Jeremiah Vincent"/>
    <s v="EXP-10010609"/>
    <n v="32.08"/>
    <d v="2023-12-17T00:00:00"/>
    <x v="0"/>
    <s v="Wash Maintenance"/>
    <s v="Water hose"/>
    <m/>
    <m/>
    <m/>
    <m/>
    <m/>
    <m/>
    <m/>
    <m/>
    <m/>
    <m/>
    <m/>
    <m/>
    <m/>
    <m/>
    <m/>
    <m/>
    <m/>
    <m/>
    <m/>
    <m/>
    <m/>
    <e v="#REF!"/>
    <s v="SL17@tidalwaveautospa.com"/>
    <s v="Wesley Kurtz"/>
    <x v="3"/>
    <x v="2"/>
  </r>
  <r>
    <s v="Jeremiah Vincent"/>
    <s v="EXP-10010609"/>
    <n v="78.31"/>
    <d v="2023-12-27T00:00:00"/>
    <x v="0"/>
    <s v="Office Supplies"/>
    <s v="paper towel holder and monitor stand"/>
    <m/>
    <m/>
    <m/>
    <m/>
    <m/>
    <m/>
    <m/>
    <m/>
    <m/>
    <m/>
    <m/>
    <m/>
    <m/>
    <m/>
    <m/>
    <m/>
    <m/>
    <m/>
    <m/>
    <m/>
    <m/>
    <e v="#REF!"/>
    <s v="SL17@tidalwaveautospa.com"/>
    <s v="Wesley Kurtz"/>
    <x v="3"/>
    <x v="2"/>
  </r>
  <r>
    <s v="Jeremiah Vincent"/>
    <s v="EXP-10010609"/>
    <n v="160.47999999999999"/>
    <d v="2024-01-02T00:00:00"/>
    <x v="6"/>
    <s v="Wash Maintenance"/>
    <s v="Hydraulic oil"/>
    <m/>
    <m/>
    <m/>
    <m/>
    <m/>
    <m/>
    <m/>
    <m/>
    <m/>
    <m/>
    <m/>
    <m/>
    <m/>
    <m/>
    <m/>
    <m/>
    <m/>
    <m/>
    <m/>
    <m/>
    <m/>
    <e v="#REF!"/>
    <s v="SL17@tidalwaveautospa.com"/>
    <s v="Wesley Kurtz"/>
    <x v="3"/>
    <x v="2"/>
  </r>
  <r>
    <s v="Jeremiah Vincent"/>
    <s v="EXP-10010609"/>
    <n v="74.89"/>
    <d v="2024-01-10T00:00:00"/>
    <x v="22"/>
    <s v="Small Tools"/>
    <s v="Come-A-Long"/>
    <m/>
    <m/>
    <m/>
    <m/>
    <m/>
    <m/>
    <m/>
    <m/>
    <m/>
    <m/>
    <m/>
    <m/>
    <m/>
    <m/>
    <m/>
    <m/>
    <m/>
    <m/>
    <m/>
    <m/>
    <m/>
    <e v="#REF!"/>
    <s v="SL17@tidalwaveautospa.com"/>
    <s v="Wesley Kurtz"/>
    <x v="3"/>
    <x v="2"/>
  </r>
  <r>
    <s v="Jeremy Amburgey"/>
    <s v="EXP-10009892"/>
    <n v="62.21"/>
    <d v="2023-11-20T00:00:00"/>
    <x v="0"/>
    <s v="Parts"/>
    <s v="Door Guard/Lever/Hardware"/>
    <m/>
    <m/>
    <m/>
    <m/>
    <m/>
    <m/>
    <m/>
    <m/>
    <m/>
    <m/>
    <m/>
    <m/>
    <m/>
    <m/>
    <m/>
    <m/>
    <m/>
    <m/>
    <m/>
    <m/>
    <m/>
    <e v="#REF!"/>
    <s v="SL42@tidalwaveautospa.com"/>
    <s v="Andrew Strevel"/>
    <x v="3"/>
    <x v="2"/>
  </r>
  <r>
    <s v="Jeremy Amburgey"/>
    <s v="EXP-10009892"/>
    <n v="8.99"/>
    <d v="2023-11-27T00:00:00"/>
    <x v="39"/>
    <s v="Miscellaneous Expense - Non-SL"/>
    <s v="Personal Expense"/>
    <m/>
    <m/>
    <m/>
    <m/>
    <m/>
    <m/>
    <m/>
    <m/>
    <m/>
    <m/>
    <m/>
    <m/>
    <m/>
    <m/>
    <m/>
    <m/>
    <m/>
    <m/>
    <m/>
    <m/>
    <m/>
    <e v="#REF!"/>
    <s v="SL42@tidalwaveautospa.com"/>
    <s v="Andrew Strevel"/>
    <x v="3"/>
    <x v="2"/>
  </r>
  <r>
    <s v="Jeremy Amburgey"/>
    <s v="EXP-10009892"/>
    <n v="294.68"/>
    <d v="2023-11-28T00:00:00"/>
    <x v="0"/>
    <s v="Equipment"/>
    <s v="Heaters for XPT and Equipment Room"/>
    <m/>
    <m/>
    <m/>
    <m/>
    <m/>
    <m/>
    <m/>
    <m/>
    <m/>
    <m/>
    <m/>
    <m/>
    <m/>
    <m/>
    <m/>
    <m/>
    <m/>
    <m/>
    <m/>
    <m/>
    <m/>
    <e v="#REF!"/>
    <s v="SL42@tidalwaveautospa.com"/>
    <s v="Andrew Strevel"/>
    <x v="3"/>
    <x v="2"/>
  </r>
  <r>
    <s v="Jeremy Amburgey"/>
    <s v="EXP-10009892"/>
    <n v="422.64"/>
    <d v="2023-12-02T00:00:00"/>
    <x v="0"/>
    <s v="Small Tools"/>
    <s v="Hose Reel/Hose Holders/New Hose/Tire Foam"/>
    <m/>
    <m/>
    <m/>
    <m/>
    <m/>
    <m/>
    <m/>
    <m/>
    <m/>
    <m/>
    <m/>
    <m/>
    <m/>
    <m/>
    <m/>
    <m/>
    <m/>
    <m/>
    <m/>
    <m/>
    <m/>
    <e v="#REF!"/>
    <s v="SL42@tidalwaveautospa.com"/>
    <s v="Andrew Strevel"/>
    <x v="3"/>
    <x v="2"/>
  </r>
  <r>
    <s v="Jeremy Amburgey"/>
    <s v="EXP-10009892"/>
    <n v="84.56"/>
    <d v="2023-12-03T00:00:00"/>
    <x v="0"/>
    <s v="Parts"/>
    <s v="Screws and Lock Washers"/>
    <m/>
    <m/>
    <m/>
    <m/>
    <m/>
    <m/>
    <m/>
    <m/>
    <m/>
    <m/>
    <m/>
    <m/>
    <m/>
    <m/>
    <m/>
    <m/>
    <m/>
    <m/>
    <m/>
    <m/>
    <m/>
    <e v="#REF!"/>
    <s v="SL42@tidalwaveautospa.com"/>
    <s v="Andrew Strevel"/>
    <x v="3"/>
    <x v="2"/>
  </r>
  <r>
    <s v="Jeremy Amburgey"/>
    <s v="EXP-10009892"/>
    <n v="329.72"/>
    <d v="2023-12-08T00:00:00"/>
    <x v="0"/>
    <s v="Safety Supplies"/>
    <s v="Gloves/First Aid Kit/New SDS Book"/>
    <m/>
    <m/>
    <m/>
    <m/>
    <m/>
    <m/>
    <m/>
    <m/>
    <m/>
    <m/>
    <m/>
    <m/>
    <m/>
    <m/>
    <m/>
    <m/>
    <m/>
    <m/>
    <m/>
    <m/>
    <m/>
    <e v="#REF!"/>
    <s v="SL42@tidalwaveautospa.com"/>
    <s v="Andrew Strevel"/>
    <x v="3"/>
    <x v="2"/>
  </r>
  <r>
    <s v="Jeremy Amburgey"/>
    <s v="EXP-10009892"/>
    <n v="101.5"/>
    <d v="2023-12-09T00:00:00"/>
    <x v="0"/>
    <s v="Small Tools"/>
    <s v="Drive Guide/Cut Off Disc/Bleach/CLR/Deck Brush"/>
    <m/>
    <m/>
    <m/>
    <m/>
    <m/>
    <m/>
    <m/>
    <m/>
    <m/>
    <m/>
    <m/>
    <m/>
    <m/>
    <m/>
    <m/>
    <m/>
    <m/>
    <m/>
    <m/>
    <m/>
    <m/>
    <e v="#REF!"/>
    <s v="SL42@tidalwaveautospa.com"/>
    <s v="Andrew Strevel"/>
    <x v="3"/>
    <x v="2"/>
  </r>
  <r>
    <s v="Jeremy Amburgey"/>
    <s v="EXP-10009892"/>
    <n v="-8.99"/>
    <d v="2023-12-11T00:00:00"/>
    <x v="39"/>
    <s v="Miscellaneous Expense - Non-SL"/>
    <s v="Personal Expense Return"/>
    <m/>
    <m/>
    <m/>
    <m/>
    <m/>
    <m/>
    <m/>
    <m/>
    <m/>
    <m/>
    <m/>
    <m/>
    <m/>
    <m/>
    <m/>
    <m/>
    <m/>
    <m/>
    <m/>
    <m/>
    <m/>
    <e v="#REF!"/>
    <s v="SL42@tidalwaveautospa.com"/>
    <s v="Andrew Strevel"/>
    <x v="3"/>
    <x v="2"/>
  </r>
  <r>
    <s v="Jeremy Amburgey"/>
    <s v="EXP-10009892"/>
    <n v="9.99"/>
    <d v="2023-12-12T00:00:00"/>
    <x v="39"/>
    <s v="Miscellaneous Expense - Non-SL"/>
    <s v="Personal Expense"/>
    <m/>
    <m/>
    <m/>
    <m/>
    <m/>
    <m/>
    <m/>
    <m/>
    <m/>
    <m/>
    <m/>
    <m/>
    <m/>
    <m/>
    <m/>
    <m/>
    <m/>
    <m/>
    <m/>
    <m/>
    <m/>
    <e v="#REF!"/>
    <s v="SL42@tidalwaveautospa.com"/>
    <s v="Andrew Strevel"/>
    <x v="3"/>
    <x v="2"/>
  </r>
  <r>
    <s v="Jeremy Amburgey"/>
    <s v="EXP-10009892"/>
    <n v="-9.99"/>
    <d v="2023-12-12T00:00:00"/>
    <x v="39"/>
    <s v="Miscellaneous Expense - Non-SL"/>
    <s v="Personal Expense Return"/>
    <m/>
    <m/>
    <m/>
    <m/>
    <m/>
    <m/>
    <m/>
    <m/>
    <m/>
    <m/>
    <m/>
    <m/>
    <m/>
    <m/>
    <m/>
    <m/>
    <m/>
    <m/>
    <m/>
    <m/>
    <m/>
    <e v="#REF!"/>
    <s v="SL42@tidalwaveautospa.com"/>
    <s v="Andrew Strevel"/>
    <x v="3"/>
    <x v="2"/>
  </r>
  <r>
    <s v="Jeremy Amburgey"/>
    <s v="EXP-10009892"/>
    <n v="31.79"/>
    <d v="2023-12-12T00:00:00"/>
    <x v="0"/>
    <s v="Office Supplies"/>
    <s v="Toilet paper"/>
    <m/>
    <m/>
    <m/>
    <m/>
    <m/>
    <m/>
    <m/>
    <m/>
    <m/>
    <m/>
    <m/>
    <m/>
    <m/>
    <m/>
    <m/>
    <m/>
    <m/>
    <m/>
    <m/>
    <m/>
    <m/>
    <e v="#REF!"/>
    <s v="SL42@tidalwaveautospa.com"/>
    <s v="Andrew Strevel"/>
    <x v="3"/>
    <x v="2"/>
  </r>
  <r>
    <s v="Jeremy Amburgey"/>
    <s v="EXP-10009892"/>
    <n v="145.16999999999999"/>
    <d v="2023-12-14T00:00:00"/>
    <x v="0"/>
    <s v="Wash Maintenance"/>
    <s v="C3 Chemical Order"/>
    <m/>
    <m/>
    <m/>
    <m/>
    <m/>
    <m/>
    <m/>
    <m/>
    <m/>
    <m/>
    <m/>
    <m/>
    <m/>
    <m/>
    <m/>
    <m/>
    <m/>
    <m/>
    <m/>
    <m/>
    <m/>
    <e v="#REF!"/>
    <s v="SL42@tidalwaveautospa.com"/>
    <s v="Andrew Strevel"/>
    <x v="3"/>
    <x v="2"/>
  </r>
  <r>
    <s v="Jeremy Amburgey"/>
    <s v="EXP-10010703"/>
    <n v="21.19"/>
    <d v="2023-12-24T00:00:00"/>
    <x v="0"/>
    <s v="Wash Maintenance"/>
    <s v="Tide Pods"/>
    <m/>
    <m/>
    <m/>
    <m/>
    <m/>
    <m/>
    <m/>
    <m/>
    <m/>
    <m/>
    <m/>
    <m/>
    <m/>
    <m/>
    <m/>
    <m/>
    <m/>
    <m/>
    <m/>
    <m/>
    <m/>
    <e v="#REF!"/>
    <s v="SL42@tidalwaveautospa.com"/>
    <s v="Andrew Strevel"/>
    <x v="3"/>
    <x v="2"/>
  </r>
  <r>
    <s v="Jeremy Amburgey"/>
    <s v="EXP-10010703"/>
    <n v="223.25"/>
    <d v="2024-01-05T00:00:00"/>
    <x v="0"/>
    <s v="Itemized"/>
    <s v="pliers, utility blades,paper towels, bath tissue,odor eliminators, ZEP rust remover"/>
    <n v="86.04"/>
    <s v="Small Tools"/>
    <s v="pliers, utility blades"/>
    <n v="36.72"/>
    <s v="Office Supplies"/>
    <s v="paper towels, bath tissue"/>
    <n v="61.39"/>
    <s v="Wash Maintenance"/>
    <s v="odor eliminators, ZEP rust remover"/>
    <m/>
    <m/>
    <m/>
    <m/>
    <m/>
    <m/>
    <m/>
    <m/>
    <m/>
    <m/>
    <m/>
    <m/>
    <e v="#REF!"/>
    <s v="SL42@tidalwaveautospa.com"/>
    <s v="Andrew Strevel"/>
    <x v="3"/>
    <x v="2"/>
  </r>
  <r>
    <s v="Jeremy Amburgey"/>
    <s v="EXP-10010703"/>
    <n v="64.650000000000006"/>
    <d v="2024-01-10T00:00:00"/>
    <x v="0"/>
    <s v="Wash Maintenance"/>
    <s v="Hydraulic Oil for Conveyer"/>
    <m/>
    <m/>
    <m/>
    <m/>
    <m/>
    <m/>
    <m/>
    <m/>
    <m/>
    <m/>
    <m/>
    <m/>
    <m/>
    <m/>
    <m/>
    <m/>
    <m/>
    <m/>
    <m/>
    <m/>
    <m/>
    <e v="#REF!"/>
    <s v="SL42@tidalwaveautospa.com"/>
    <s v="Andrew Strevel"/>
    <x v="3"/>
    <x v="2"/>
  </r>
  <r>
    <s v="Jeremy Amburgey"/>
    <s v="EXP-10010703"/>
    <n v="133.08000000000001"/>
    <d v="2024-01-11T00:00:00"/>
    <x v="0"/>
    <s v="Wash Maintenance"/>
    <s v="Tide Pods and Dawn"/>
    <m/>
    <m/>
    <m/>
    <m/>
    <m/>
    <m/>
    <m/>
    <m/>
    <m/>
    <m/>
    <m/>
    <m/>
    <m/>
    <m/>
    <m/>
    <m/>
    <m/>
    <m/>
    <m/>
    <m/>
    <m/>
    <e v="#REF!"/>
    <s v="SL42@tidalwaveautospa.com"/>
    <s v="Andrew Strevel"/>
    <x v="3"/>
    <x v="2"/>
  </r>
  <r>
    <s v="Jeremy Amburgey"/>
    <s v="EXP-10010703"/>
    <n v="525.02"/>
    <d v="2024-01-12T00:00:00"/>
    <x v="0"/>
    <s v="Itemized"/>
    <s v="gloves,rust remover, tire foam, paper towels,impact wrench, sprayer, mag drive guide, socket adapter, socket set"/>
    <n v="45.84"/>
    <s v="Safety Supplies"/>
    <s v="gloves"/>
    <n v="92.81"/>
    <s v="Wash Maintenance"/>
    <s v="rust remover, tire foam, paper towels"/>
    <n v="386.37"/>
    <s v="Small Tools"/>
    <s v="impact wrench, sprayer, mag drive guide, socket adapter, socket set"/>
    <m/>
    <m/>
    <m/>
    <m/>
    <m/>
    <m/>
    <m/>
    <m/>
    <m/>
    <m/>
    <m/>
    <m/>
    <e v="#REF!"/>
    <s v="SL42@tidalwaveautospa.com"/>
    <s v="Andrew Strevel"/>
    <x v="3"/>
    <x v="2"/>
  </r>
  <r>
    <s v="Jeremy Roberts"/>
    <s v="EXP-10009815"/>
    <n v="97.4"/>
    <d v="2023-11-16T00:00:00"/>
    <x v="21"/>
    <s v="Equipment"/>
    <s v="Heater for bathroom"/>
    <m/>
    <m/>
    <m/>
    <m/>
    <m/>
    <m/>
    <m/>
    <m/>
    <m/>
    <m/>
    <m/>
    <m/>
    <m/>
    <m/>
    <m/>
    <m/>
    <m/>
    <m/>
    <m/>
    <m/>
    <m/>
    <e v="#REF!"/>
    <s v=""/>
    <s v=""/>
    <x v="3"/>
    <x v="2"/>
  </r>
  <r>
    <s v="Jeremy Roberts"/>
    <s v="EXP-10009815"/>
    <n v="35.18"/>
    <d v="2023-11-20T00:00:00"/>
    <x v="21"/>
    <s v="Office Supplies"/>
    <s v="Bathroom fixtures and supplies"/>
    <m/>
    <m/>
    <m/>
    <m/>
    <m/>
    <m/>
    <m/>
    <m/>
    <m/>
    <m/>
    <m/>
    <m/>
    <m/>
    <m/>
    <m/>
    <m/>
    <m/>
    <m/>
    <m/>
    <m/>
    <m/>
    <e v="#REF!"/>
    <s v=""/>
    <s v=""/>
    <x v="3"/>
    <x v="2"/>
  </r>
  <r>
    <s v="Jeremy Roberts"/>
    <s v="EXP-10009815"/>
    <n v="35.18"/>
    <d v="2023-11-21T00:00:00"/>
    <x v="21"/>
    <s v="Office Supplies"/>
    <s v="Bathroom fixtures and supplies"/>
    <m/>
    <m/>
    <m/>
    <m/>
    <m/>
    <m/>
    <m/>
    <m/>
    <m/>
    <m/>
    <m/>
    <m/>
    <m/>
    <m/>
    <m/>
    <m/>
    <m/>
    <m/>
    <m/>
    <m/>
    <m/>
    <e v="#REF!"/>
    <s v=""/>
    <s v=""/>
    <x v="3"/>
    <x v="2"/>
  </r>
  <r>
    <s v="Jeremy Roberts"/>
    <s v="EXP-10009815"/>
    <n v="35.18"/>
    <d v="2023-11-22T00:00:00"/>
    <x v="21"/>
    <s v="Office Supplies"/>
    <s v="Bathroom fixtures and supplies"/>
    <m/>
    <m/>
    <m/>
    <m/>
    <m/>
    <m/>
    <m/>
    <m/>
    <m/>
    <m/>
    <m/>
    <m/>
    <m/>
    <m/>
    <m/>
    <m/>
    <m/>
    <m/>
    <m/>
    <m/>
    <m/>
    <e v="#REF!"/>
    <s v=""/>
    <s v=""/>
    <x v="3"/>
    <x v="2"/>
  </r>
  <r>
    <s v="Jeremy Roberts"/>
    <s v="EXP-10009815"/>
    <n v="39.25"/>
    <d v="2023-11-30T00:00:00"/>
    <x v="21"/>
    <s v="Parts"/>
    <s v="Door sweep for tunnel door"/>
    <m/>
    <m/>
    <m/>
    <m/>
    <m/>
    <m/>
    <m/>
    <m/>
    <m/>
    <m/>
    <m/>
    <m/>
    <m/>
    <m/>
    <m/>
    <m/>
    <m/>
    <m/>
    <m/>
    <m/>
    <m/>
    <e v="#REF!"/>
    <s v=""/>
    <s v=""/>
    <x v="3"/>
    <x v="2"/>
  </r>
  <r>
    <s v="Jeremy Roberts"/>
    <s v="EXP-10009815"/>
    <n v="173.2"/>
    <d v="2023-11-30T00:00:00"/>
    <x v="21"/>
    <s v="Wash Maintenance"/>
    <s v="SAW cleaner for windows"/>
    <m/>
    <m/>
    <m/>
    <m/>
    <m/>
    <m/>
    <m/>
    <m/>
    <m/>
    <m/>
    <m/>
    <m/>
    <m/>
    <m/>
    <m/>
    <m/>
    <m/>
    <m/>
    <m/>
    <m/>
    <m/>
    <e v="#REF!"/>
    <s v=""/>
    <s v=""/>
    <x v="3"/>
    <x v="2"/>
  </r>
  <r>
    <s v="Jeremy Roberts"/>
    <s v="EXP-10009815"/>
    <n v="54.67"/>
    <d v="2023-11-30T00:00:00"/>
    <x v="21"/>
    <s v="Office Supplies"/>
    <s v="Bathroom fixtures and supplies"/>
    <m/>
    <m/>
    <m/>
    <m/>
    <m/>
    <m/>
    <m/>
    <m/>
    <m/>
    <m/>
    <m/>
    <m/>
    <m/>
    <m/>
    <m/>
    <m/>
    <m/>
    <m/>
    <m/>
    <m/>
    <m/>
    <e v="#REF!"/>
    <s v=""/>
    <s v=""/>
    <x v="3"/>
    <x v="2"/>
  </r>
  <r>
    <s v="Jeremy Roberts"/>
    <s v="EXP-10009815"/>
    <n v="18.16"/>
    <d v="2023-12-04T00:00:00"/>
    <x v="21"/>
    <s v="Advertising &amp; Promotion"/>
    <s v="Lollipops for customers kids"/>
    <m/>
    <m/>
    <m/>
    <m/>
    <m/>
    <m/>
    <m/>
    <m/>
    <m/>
    <m/>
    <m/>
    <m/>
    <m/>
    <m/>
    <m/>
    <m/>
    <m/>
    <m/>
    <m/>
    <m/>
    <m/>
    <e v="#REF!"/>
    <s v=""/>
    <s v=""/>
    <x v="3"/>
    <x v="2"/>
  </r>
  <r>
    <s v="Jeremy Roberts"/>
    <s v="EXP-10009815"/>
    <n v="222.39"/>
    <d v="2023-12-05T00:00:00"/>
    <x v="21"/>
    <s v="Office Supplies"/>
    <s v="Christmas decorations"/>
    <m/>
    <m/>
    <m/>
    <m/>
    <m/>
    <m/>
    <m/>
    <m/>
    <m/>
    <m/>
    <m/>
    <m/>
    <m/>
    <m/>
    <m/>
    <m/>
    <m/>
    <m/>
    <m/>
    <m/>
    <m/>
    <e v="#REF!"/>
    <s v=""/>
    <s v=""/>
    <x v="3"/>
    <x v="2"/>
  </r>
  <r>
    <s v="Jeremy Roberts"/>
    <s v="EXP-10009815"/>
    <n v="39.1"/>
    <d v="2023-12-05T00:00:00"/>
    <x v="8"/>
    <s v="Snacks"/>
    <s v="Water for crew"/>
    <m/>
    <m/>
    <m/>
    <m/>
    <m/>
    <m/>
    <m/>
    <m/>
    <m/>
    <m/>
    <m/>
    <m/>
    <m/>
    <m/>
    <m/>
    <m/>
    <m/>
    <m/>
    <m/>
    <m/>
    <m/>
    <e v="#REF!"/>
    <s v=""/>
    <s v=""/>
    <x v="3"/>
    <x v="2"/>
  </r>
  <r>
    <s v="Jeremy Roberts"/>
    <s v="EXP-10009815"/>
    <n v="38.36"/>
    <d v="2023-12-07T00:00:00"/>
    <x v="21"/>
    <s v="Wash Maintenance"/>
    <s v="Cleaning supplies"/>
    <m/>
    <m/>
    <m/>
    <m/>
    <m/>
    <m/>
    <m/>
    <m/>
    <m/>
    <m/>
    <m/>
    <m/>
    <m/>
    <m/>
    <m/>
    <m/>
    <m/>
    <m/>
    <m/>
    <m/>
    <m/>
    <e v="#REF!"/>
    <s v=""/>
    <s v=""/>
    <x v="3"/>
    <x v="2"/>
  </r>
  <r>
    <s v="Jeremy Roberts"/>
    <s v="EXP-10009815"/>
    <n v="43.16"/>
    <d v="2023-12-08T00:00:00"/>
    <x v="21"/>
    <s v="Office Supplies"/>
    <s v="Items to hang Christmas lights"/>
    <m/>
    <m/>
    <m/>
    <m/>
    <m/>
    <m/>
    <m/>
    <m/>
    <m/>
    <m/>
    <m/>
    <m/>
    <m/>
    <m/>
    <m/>
    <m/>
    <m/>
    <m/>
    <m/>
    <m/>
    <m/>
    <e v="#REF!"/>
    <s v=""/>
    <s v=""/>
    <x v="3"/>
    <x v="2"/>
  </r>
  <r>
    <s v="Jeremy Roberts"/>
    <s v="EXP-10009815"/>
    <n v="58.41"/>
    <d v="2023-12-14T00:00:00"/>
    <x v="21"/>
    <s v="Safety Supplies"/>
    <s v="gloves"/>
    <m/>
    <m/>
    <m/>
    <m/>
    <m/>
    <m/>
    <m/>
    <m/>
    <m/>
    <m/>
    <m/>
    <m/>
    <m/>
    <m/>
    <m/>
    <m/>
    <m/>
    <m/>
    <m/>
    <m/>
    <m/>
    <e v="#REF!"/>
    <s v=""/>
    <s v=""/>
    <x v="3"/>
    <x v="2"/>
  </r>
  <r>
    <s v="Jeremy Roberts"/>
    <s v="EXP-10009815"/>
    <n v="35.18"/>
    <d v="2023-12-14T00:00:00"/>
    <x v="21"/>
    <s v="Office Supplies"/>
    <s v="Bathroom fixtures and supplies"/>
    <m/>
    <m/>
    <m/>
    <m/>
    <m/>
    <m/>
    <m/>
    <m/>
    <m/>
    <m/>
    <m/>
    <m/>
    <m/>
    <m/>
    <m/>
    <m/>
    <m/>
    <m/>
    <m/>
    <m/>
    <m/>
    <e v="#REF!"/>
    <s v=""/>
    <s v=""/>
    <x v="3"/>
    <x v="2"/>
  </r>
  <r>
    <s v="Jeremy Roberts"/>
    <s v="EXP-10010717"/>
    <n v="107.17"/>
    <d v="2023-12-19T00:00:00"/>
    <x v="21"/>
    <s v="Small Tools"/>
    <s v="Armored hole saw"/>
    <m/>
    <m/>
    <m/>
    <m/>
    <m/>
    <m/>
    <m/>
    <m/>
    <m/>
    <m/>
    <m/>
    <m/>
    <m/>
    <m/>
    <m/>
    <m/>
    <m/>
    <m/>
    <m/>
    <m/>
    <m/>
    <e v="#REF!"/>
    <s v=""/>
    <s v=""/>
    <x v="3"/>
    <x v="2"/>
  </r>
  <r>
    <s v="Jeremy Roberts"/>
    <s v="EXP-10010717"/>
    <n v="486.23"/>
    <d v="2023-12-20T00:00:00"/>
    <x v="0"/>
    <s v="Wash Maintenance"/>
    <s v="Cart, buckets, pegboard for tools"/>
    <m/>
    <m/>
    <m/>
    <m/>
    <m/>
    <m/>
    <m/>
    <m/>
    <m/>
    <m/>
    <m/>
    <m/>
    <m/>
    <m/>
    <m/>
    <m/>
    <m/>
    <m/>
    <m/>
    <m/>
    <m/>
    <e v="#REF!"/>
    <s v=""/>
    <s v=""/>
    <x v="3"/>
    <x v="2"/>
  </r>
  <r>
    <s v="Jeremy Roberts"/>
    <s v="EXP-10010717"/>
    <n v="173.2"/>
    <d v="2023-12-21T00:00:00"/>
    <x v="0"/>
    <s v="Wash Maintenance"/>
    <s v="Saw cleaner for windows"/>
    <m/>
    <m/>
    <m/>
    <m/>
    <m/>
    <m/>
    <m/>
    <m/>
    <m/>
    <m/>
    <m/>
    <m/>
    <m/>
    <m/>
    <m/>
    <m/>
    <m/>
    <m/>
    <m/>
    <m/>
    <m/>
    <e v="#REF!"/>
    <s v=""/>
    <s v=""/>
    <x v="3"/>
    <x v="2"/>
  </r>
  <r>
    <s v="Jeremy Roberts"/>
    <s v="EXP-10010717"/>
    <n v="8.23"/>
    <d v="2023-12-23T00:00:00"/>
    <x v="8"/>
    <s v="Snacks"/>
    <s v="water"/>
    <m/>
    <m/>
    <m/>
    <m/>
    <m/>
    <m/>
    <m/>
    <m/>
    <m/>
    <m/>
    <m/>
    <m/>
    <m/>
    <m/>
    <m/>
    <m/>
    <m/>
    <m/>
    <m/>
    <m/>
    <m/>
    <e v="#REF!"/>
    <s v=""/>
    <s v=""/>
    <x v="3"/>
    <x v="2"/>
  </r>
  <r>
    <s v="Jeremy Roberts"/>
    <s v="EXP-10010717"/>
    <n v="109.2"/>
    <d v="2023-12-28T00:00:00"/>
    <x v="0"/>
    <s v="Itemized"/>
    <s v="vinegar, zip ties,wrench,"/>
    <n v="81.06"/>
    <s v="Wash Maintenance"/>
    <s v="vinegar, zip ties"/>
    <n v="28.14"/>
    <s v="Small Tools"/>
    <s v="wrench"/>
    <m/>
    <m/>
    <m/>
    <m/>
    <m/>
    <m/>
    <m/>
    <m/>
    <m/>
    <m/>
    <m/>
    <m/>
    <m/>
    <m/>
    <m/>
    <e v="#REF!"/>
    <s v=""/>
    <s v=""/>
    <x v="3"/>
    <x v="2"/>
  </r>
  <r>
    <s v="Jeremy Roberts"/>
    <s v="EXP-10010717"/>
    <n v="129.88999999999999"/>
    <d v="2023-12-28T00:00:00"/>
    <x v="0"/>
    <s v="Wash Maintenance"/>
    <s v="Aluminum cleaner"/>
    <m/>
    <m/>
    <m/>
    <m/>
    <m/>
    <m/>
    <m/>
    <m/>
    <m/>
    <m/>
    <m/>
    <m/>
    <m/>
    <m/>
    <m/>
    <m/>
    <m/>
    <m/>
    <m/>
    <m/>
    <m/>
    <e v="#REF!"/>
    <s v=""/>
    <s v=""/>
    <x v="3"/>
    <x v="2"/>
  </r>
  <r>
    <s v="Jeremy Roberts"/>
    <s v="EXP-10010717"/>
    <n v="215.42"/>
    <d v="2023-12-29T00:00:00"/>
    <x v="21"/>
    <s v="Equipment"/>
    <s v="Forced air heater for XPT"/>
    <m/>
    <m/>
    <m/>
    <m/>
    <m/>
    <m/>
    <m/>
    <m/>
    <m/>
    <m/>
    <m/>
    <m/>
    <m/>
    <m/>
    <m/>
    <m/>
    <m/>
    <m/>
    <m/>
    <m/>
    <m/>
    <e v="#REF!"/>
    <s v=""/>
    <s v=""/>
    <x v="3"/>
    <x v="2"/>
  </r>
  <r>
    <s v="Jeremy Roberts"/>
    <s v="EXP-10010717"/>
    <n v="12.99"/>
    <d v="2024-01-05T00:00:00"/>
    <x v="0"/>
    <s v="Wash Maintenance"/>
    <s v="Cleaning supplies"/>
    <m/>
    <m/>
    <m/>
    <m/>
    <m/>
    <m/>
    <m/>
    <m/>
    <m/>
    <m/>
    <m/>
    <m/>
    <m/>
    <m/>
    <m/>
    <m/>
    <m/>
    <m/>
    <m/>
    <m/>
    <m/>
    <e v="#REF!"/>
    <s v=""/>
    <s v=""/>
    <x v="3"/>
    <x v="2"/>
  </r>
  <r>
    <s v="Jeremy Roberts"/>
    <s v="EXP-10010717"/>
    <n v="21.6"/>
    <d v="2024-01-05T00:00:00"/>
    <x v="0"/>
    <s v="Wash Maintenance"/>
    <s v="Cleaning supplies"/>
    <m/>
    <m/>
    <m/>
    <m/>
    <m/>
    <m/>
    <m/>
    <m/>
    <m/>
    <m/>
    <m/>
    <m/>
    <m/>
    <m/>
    <m/>
    <m/>
    <m/>
    <m/>
    <m/>
    <m/>
    <m/>
    <e v="#REF!"/>
    <s v=""/>
    <s v=""/>
    <x v="3"/>
    <x v="2"/>
  </r>
  <r>
    <s v="Jeremy Roberts"/>
    <s v="EXP-10010717"/>
    <n v="8.75"/>
    <d v="2024-01-08T00:00:00"/>
    <x v="8"/>
    <s v="Snacks"/>
    <s v="Drinks for crew"/>
    <m/>
    <m/>
    <m/>
    <m/>
    <m/>
    <m/>
    <m/>
    <m/>
    <m/>
    <m/>
    <m/>
    <m/>
    <m/>
    <m/>
    <m/>
    <m/>
    <m/>
    <m/>
    <m/>
    <m/>
    <m/>
    <e v="#REF!"/>
    <s v=""/>
    <s v=""/>
    <x v="3"/>
    <x v="2"/>
  </r>
  <r>
    <s v="Jeremy Roberts"/>
    <s v="EXP-10010717"/>
    <n v="47.33"/>
    <d v="2024-01-09T00:00:00"/>
    <x v="8"/>
    <s v="Snacks"/>
    <s v="Water for crew"/>
    <m/>
    <m/>
    <m/>
    <m/>
    <m/>
    <m/>
    <m/>
    <m/>
    <m/>
    <m/>
    <m/>
    <m/>
    <m/>
    <m/>
    <m/>
    <m/>
    <m/>
    <m/>
    <m/>
    <m/>
    <m/>
    <e v="#REF!"/>
    <s v=""/>
    <s v=""/>
    <x v="3"/>
    <x v="2"/>
  </r>
  <r>
    <s v="Jeremy Roberts"/>
    <s v="EXP-10010717"/>
    <n v="75.69"/>
    <d v="2024-01-11T00:00:00"/>
    <x v="0"/>
    <s v="Wash Maintenance"/>
    <s v="Gloves and sprayers"/>
    <m/>
    <m/>
    <m/>
    <m/>
    <m/>
    <m/>
    <m/>
    <m/>
    <m/>
    <m/>
    <m/>
    <m/>
    <m/>
    <m/>
    <m/>
    <m/>
    <m/>
    <m/>
    <m/>
    <m/>
    <m/>
    <e v="#REF!"/>
    <s v=""/>
    <s v=""/>
    <x v="3"/>
    <x v="2"/>
  </r>
  <r>
    <s v="Jeremy Roberts"/>
    <s v="EXP-10010717"/>
    <n v="162.35"/>
    <d v="2024-01-11T00:00:00"/>
    <x v="2"/>
    <s v="Wash Maintenance"/>
    <s v="Hydraulic oil"/>
    <m/>
    <m/>
    <m/>
    <m/>
    <m/>
    <m/>
    <m/>
    <m/>
    <m/>
    <m/>
    <m/>
    <m/>
    <m/>
    <m/>
    <m/>
    <m/>
    <m/>
    <m/>
    <m/>
    <m/>
    <m/>
    <e v="#REF!"/>
    <s v=""/>
    <s v=""/>
    <x v="3"/>
    <x v="2"/>
  </r>
  <r>
    <s v="Jeremy Roberts"/>
    <s v="EXP-10010717"/>
    <n v="111.32"/>
    <d v="2024-01-12T00:00:00"/>
    <x v="0"/>
    <s v="Wash Maintenance"/>
    <s v="New power washer hoses"/>
    <m/>
    <m/>
    <m/>
    <m/>
    <m/>
    <m/>
    <m/>
    <m/>
    <m/>
    <m/>
    <m/>
    <m/>
    <m/>
    <m/>
    <m/>
    <m/>
    <m/>
    <m/>
    <m/>
    <m/>
    <m/>
    <e v="#REF!"/>
    <s v=""/>
    <s v=""/>
    <x v="3"/>
    <x v="2"/>
  </r>
  <r>
    <s v="Jeremy Roberts"/>
    <s v="EXP-10010717"/>
    <n v="32.46"/>
    <d v="2024-01-12T00:00:00"/>
    <x v="2"/>
    <s v="Parts"/>
    <s v="Grease fittings"/>
    <m/>
    <m/>
    <m/>
    <m/>
    <m/>
    <m/>
    <m/>
    <m/>
    <m/>
    <m/>
    <m/>
    <m/>
    <m/>
    <m/>
    <m/>
    <m/>
    <m/>
    <m/>
    <m/>
    <m/>
    <m/>
    <e v="#REF!"/>
    <s v=""/>
    <s v=""/>
    <x v="3"/>
    <x v="2"/>
  </r>
  <r>
    <s v="Jeremy Roberts"/>
    <s v="EXP-10010717"/>
    <n v="123.34"/>
    <d v="2024-01-15T00:00:00"/>
    <x v="0"/>
    <s v="Wash Maintenance"/>
    <s v="Tarps to cover exposed pits and grates during snow and ice"/>
    <m/>
    <m/>
    <m/>
    <m/>
    <m/>
    <m/>
    <m/>
    <m/>
    <m/>
    <m/>
    <m/>
    <m/>
    <m/>
    <m/>
    <m/>
    <m/>
    <m/>
    <m/>
    <m/>
    <m/>
    <m/>
    <e v="#REF!"/>
    <s v=""/>
    <s v=""/>
    <x v="3"/>
    <x v="2"/>
  </r>
  <r>
    <s v="Jerry Deese"/>
    <s v="EXP-10010270"/>
    <n v="5.98"/>
    <d v="2023-12-20T00:00:00"/>
    <x v="17"/>
    <s v="Wash Maintenance"/>
    <s v="oil"/>
    <m/>
    <m/>
    <m/>
    <m/>
    <m/>
    <m/>
    <m/>
    <m/>
    <m/>
    <m/>
    <m/>
    <m/>
    <m/>
    <m/>
    <m/>
    <m/>
    <m/>
    <m/>
    <m/>
    <m/>
    <m/>
    <e v="#REF!"/>
    <s v="SL157@tidalwaveautospa.com"/>
    <s v="Cory Cummings"/>
    <x v="3"/>
    <x v="2"/>
  </r>
  <r>
    <s v="Jerry Deese"/>
    <s v="EXP-10010270"/>
    <n v="22.83"/>
    <d v="2023-12-21T00:00:00"/>
    <x v="0"/>
    <s v="Office Supplies"/>
    <s v="pt tp"/>
    <m/>
    <m/>
    <m/>
    <m/>
    <m/>
    <m/>
    <m/>
    <m/>
    <m/>
    <m/>
    <m/>
    <m/>
    <m/>
    <m/>
    <m/>
    <m/>
    <m/>
    <m/>
    <m/>
    <m/>
    <m/>
    <e v="#REF!"/>
    <s v="SL157@tidalwaveautospa.com"/>
    <s v="Cory Cummings"/>
    <x v="3"/>
    <x v="2"/>
  </r>
  <r>
    <s v="Jerry Deese"/>
    <s v="EXP-10010270"/>
    <n v="111.97"/>
    <d v="2023-12-29T00:00:00"/>
    <x v="0"/>
    <s v="Wash Maintenance"/>
    <s v="cleaning supplies"/>
    <m/>
    <m/>
    <m/>
    <m/>
    <m/>
    <m/>
    <m/>
    <m/>
    <m/>
    <m/>
    <m/>
    <m/>
    <m/>
    <m/>
    <m/>
    <m/>
    <m/>
    <m/>
    <m/>
    <m/>
    <m/>
    <e v="#REF!"/>
    <s v="SL157@tidalwaveautospa.com"/>
    <s v="Cory Cummings"/>
    <x v="3"/>
    <x v="2"/>
  </r>
  <r>
    <s v="Jerry Deese"/>
    <s v="EXP-10010270"/>
    <n v="32.96"/>
    <d v="2024-01-01T00:00:00"/>
    <x v="0"/>
    <s v="Parts"/>
    <s v="tape, foam insulation, ball valve"/>
    <m/>
    <m/>
    <m/>
    <m/>
    <m/>
    <m/>
    <m/>
    <m/>
    <m/>
    <m/>
    <m/>
    <m/>
    <m/>
    <m/>
    <m/>
    <m/>
    <m/>
    <m/>
    <m/>
    <m/>
    <m/>
    <e v="#REF!"/>
    <s v="SL157@tidalwaveautospa.com"/>
    <s v="Cory Cummings"/>
    <x v="3"/>
    <x v="2"/>
  </r>
  <r>
    <s v="Jerry Deese"/>
    <s v="EXP-10010270"/>
    <n v="110.8"/>
    <d v="2024-01-03T00:00:00"/>
    <x v="0"/>
    <s v="Itemized"/>
    <s v="heater,Degreaser,"/>
    <n v="59.97"/>
    <s v="Equipment"/>
    <s v="heater"/>
    <n v="50.83"/>
    <s v="Wash Maintenance"/>
    <s v="Degreaser"/>
    <m/>
    <m/>
    <m/>
    <m/>
    <m/>
    <m/>
    <m/>
    <m/>
    <m/>
    <m/>
    <m/>
    <m/>
    <m/>
    <m/>
    <m/>
    <e v="#REF!"/>
    <s v="SL157@tidalwaveautospa.com"/>
    <s v="Cory Cummings"/>
    <x v="3"/>
    <x v="2"/>
  </r>
  <r>
    <s v="Jerry Deese"/>
    <s v="EXP-10010557"/>
    <n v="94.45"/>
    <d v="2024-01-08T00:00:00"/>
    <x v="0"/>
    <s v="Wash Maintenance"/>
    <s v="cleaning supplies"/>
    <m/>
    <m/>
    <m/>
    <m/>
    <m/>
    <m/>
    <m/>
    <m/>
    <m/>
    <m/>
    <m/>
    <m/>
    <m/>
    <m/>
    <m/>
    <m/>
    <m/>
    <m/>
    <m/>
    <m/>
    <m/>
    <e v="#REF!"/>
    <s v="SL157@tidalwaveautospa.com"/>
    <s v="Cory Cummings"/>
    <x v="3"/>
    <x v="2"/>
  </r>
  <r>
    <s v="Jerry Deese"/>
    <s v="EXP-10010557"/>
    <n v="43.98"/>
    <d v="2024-01-15T00:00:00"/>
    <x v="0"/>
    <s v="Wash Maintenance"/>
    <s v="tarp, oring"/>
    <m/>
    <m/>
    <m/>
    <m/>
    <m/>
    <m/>
    <m/>
    <m/>
    <m/>
    <m/>
    <m/>
    <m/>
    <m/>
    <m/>
    <m/>
    <m/>
    <m/>
    <m/>
    <m/>
    <m/>
    <m/>
    <e v="#REF!"/>
    <s v="SL157@tidalwaveautospa.com"/>
    <s v="Cory Cummings"/>
    <x v="3"/>
    <x v="2"/>
  </r>
  <r>
    <s v="Jerry Deese"/>
    <s v="EXP-10010863"/>
    <n v="17.53"/>
    <d v="2024-01-17T00:00:00"/>
    <x v="0"/>
    <s v="Wash Maintenance"/>
    <s v="salt for ice"/>
    <m/>
    <m/>
    <m/>
    <m/>
    <m/>
    <m/>
    <m/>
    <m/>
    <m/>
    <m/>
    <m/>
    <m/>
    <m/>
    <m/>
    <m/>
    <m/>
    <m/>
    <m/>
    <m/>
    <m/>
    <m/>
    <e v="#REF!"/>
    <s v="SL157@tidalwaveautospa.com"/>
    <s v="Cory Cummings"/>
    <x v="3"/>
    <x v="2"/>
  </r>
  <r>
    <s v="Jerry Owens"/>
    <s v="EXP-10010657"/>
    <n v="6.76"/>
    <d v="2023-12-17T00:00:00"/>
    <x v="2"/>
    <s v="Wash Maintenance"/>
    <s v="Hose clamps"/>
    <m/>
    <m/>
    <m/>
    <m/>
    <m/>
    <m/>
    <m/>
    <m/>
    <m/>
    <m/>
    <m/>
    <m/>
    <m/>
    <m/>
    <m/>
    <m/>
    <m/>
    <m/>
    <m/>
    <m/>
    <m/>
    <e v="#REF!"/>
    <s v=""/>
    <s v=""/>
    <x v="3"/>
    <x v="2"/>
  </r>
  <r>
    <s v="Jerry Owens"/>
    <s v="EXP-10010657"/>
    <n v="53.91"/>
    <d v="2023-12-18T00:00:00"/>
    <x v="0"/>
    <s v="Wash Maintenance"/>
    <s v="Hose clamps and cleaning supplies"/>
    <m/>
    <m/>
    <m/>
    <m/>
    <m/>
    <m/>
    <m/>
    <m/>
    <m/>
    <m/>
    <m/>
    <m/>
    <m/>
    <m/>
    <m/>
    <m/>
    <m/>
    <m/>
    <m/>
    <m/>
    <m/>
    <e v="#REF!"/>
    <s v=""/>
    <s v=""/>
    <x v="3"/>
    <x v="2"/>
  </r>
  <r>
    <s v="Jerry Owens"/>
    <s v="EXP-10010657"/>
    <n v="264.89999999999998"/>
    <d v="2023-12-20T00:00:00"/>
    <x v="0"/>
    <s v="Office Supplies"/>
    <s v="Printer ink, toilet paper, vinegar, water, snacks, dawn, copy paper, scrapers"/>
    <m/>
    <m/>
    <m/>
    <m/>
    <m/>
    <m/>
    <m/>
    <m/>
    <m/>
    <m/>
    <m/>
    <m/>
    <m/>
    <m/>
    <m/>
    <m/>
    <m/>
    <m/>
    <m/>
    <m/>
    <m/>
    <e v="#REF!"/>
    <s v=""/>
    <s v=""/>
    <x v="3"/>
    <x v="2"/>
  </r>
  <r>
    <s v="Jerry Owens"/>
    <s v="EXP-10010657"/>
    <n v="17.52"/>
    <d v="2023-12-21T00:00:00"/>
    <x v="6"/>
    <s v="Small Tools"/>
    <s v="Filter wrenches for reclaim"/>
    <m/>
    <m/>
    <m/>
    <m/>
    <m/>
    <m/>
    <m/>
    <m/>
    <m/>
    <m/>
    <m/>
    <m/>
    <m/>
    <m/>
    <m/>
    <m/>
    <m/>
    <m/>
    <m/>
    <m/>
    <m/>
    <e v="#REF!"/>
    <s v=""/>
    <s v=""/>
    <x v="3"/>
    <x v="2"/>
  </r>
  <r>
    <s v="Jerry Owens"/>
    <s v="EXP-10010657"/>
    <n v="98.57"/>
    <d v="2024-01-04T00:00:00"/>
    <x v="0"/>
    <s v="Itemized"/>
    <s v="hot chocolate supplies, cutlery, foam cups,vinegar, dawn, gloves,"/>
    <n v="16.760000000000002"/>
    <s v="Snacks"/>
    <s v="hot chocolate supplies, cutlery, foam cups"/>
    <n v="81.809999999999988"/>
    <s v="Wash Maintenance"/>
    <s v="vinegar, dawn, gloves"/>
    <m/>
    <m/>
    <m/>
    <m/>
    <m/>
    <m/>
    <m/>
    <m/>
    <m/>
    <m/>
    <m/>
    <m/>
    <m/>
    <m/>
    <m/>
    <e v="#REF!"/>
    <s v=""/>
    <s v=""/>
    <x v="3"/>
    <x v="2"/>
  </r>
  <r>
    <s v="Jerry Owens"/>
    <s v="EXP-10010657"/>
    <n v="126.2"/>
    <d v="2024-01-06T00:00:00"/>
    <x v="0"/>
    <s v="Wash Maintenance"/>
    <s v="Prep hose"/>
    <m/>
    <m/>
    <m/>
    <m/>
    <m/>
    <m/>
    <m/>
    <m/>
    <m/>
    <m/>
    <m/>
    <m/>
    <m/>
    <m/>
    <m/>
    <m/>
    <m/>
    <m/>
    <m/>
    <m/>
    <m/>
    <e v="#REF!"/>
    <s v=""/>
    <s v=""/>
    <x v="3"/>
    <x v="2"/>
  </r>
  <r>
    <s v="Jerry Owens"/>
    <s v="EXP-10010657"/>
    <n v="92.19"/>
    <d v="2024-01-11T00:00:00"/>
    <x v="0"/>
    <s v="Office Supplies"/>
    <s v="Toilet paper, paper towels, dawn, vinegar, water"/>
    <m/>
    <m/>
    <m/>
    <m/>
    <m/>
    <m/>
    <m/>
    <m/>
    <m/>
    <m/>
    <m/>
    <m/>
    <m/>
    <m/>
    <m/>
    <m/>
    <m/>
    <m/>
    <m/>
    <m/>
    <m/>
    <e v="#REF!"/>
    <s v=""/>
    <s v=""/>
    <x v="3"/>
    <x v="2"/>
  </r>
  <r>
    <s v="Jerry Owens"/>
    <s v="EXP-10010657"/>
    <n v="86.1"/>
    <d v="2024-01-13T00:00:00"/>
    <x v="0"/>
    <s v="Small Tools"/>
    <s v="Siphon pumps"/>
    <m/>
    <m/>
    <m/>
    <m/>
    <m/>
    <m/>
    <m/>
    <m/>
    <m/>
    <m/>
    <m/>
    <m/>
    <m/>
    <m/>
    <m/>
    <m/>
    <m/>
    <m/>
    <m/>
    <m/>
    <m/>
    <e v="#REF!"/>
    <s v=""/>
    <s v=""/>
    <x v="3"/>
    <x v="2"/>
  </r>
  <r>
    <s v="Jerry Owens"/>
    <s v="EXP-10010657"/>
    <n v="17.059999999999999"/>
    <d v="2024-01-14T00:00:00"/>
    <x v="0"/>
    <s v="Itemized"/>
    <s v="vinegar,hot chocolate,"/>
    <n v="3.74"/>
    <s v="Wash Maintenance"/>
    <s v="vinegar"/>
    <n v="13.319999999999999"/>
    <s v="Snacks"/>
    <s v="hot chocolate"/>
    <m/>
    <m/>
    <m/>
    <m/>
    <m/>
    <m/>
    <m/>
    <m/>
    <m/>
    <m/>
    <m/>
    <m/>
    <m/>
    <m/>
    <m/>
    <e v="#REF!"/>
    <s v=""/>
    <s v=""/>
    <x v="3"/>
    <x v="2"/>
  </r>
  <r>
    <s v="Jessica Peevy"/>
    <s v="EXP-10010487"/>
    <n v="12"/>
    <d v="2023-12-21T00:00:00"/>
    <x v="6"/>
    <s v="Car Wash"/>
    <s v="DRB issue, customer would purchase a basic wash and was reciving a graph x so had to purchase to see of issue was correctes"/>
    <m/>
    <m/>
    <m/>
    <m/>
    <m/>
    <m/>
    <m/>
    <m/>
    <m/>
    <m/>
    <m/>
    <m/>
    <m/>
    <m/>
    <m/>
    <m/>
    <m/>
    <m/>
    <m/>
    <m/>
    <m/>
    <e v="#REF!"/>
    <s v="SL199@tidalwaveautospa.com"/>
    <s v="Ricky Doyle"/>
    <x v="3"/>
    <x v="2"/>
  </r>
  <r>
    <s v="Jessica Peevy"/>
    <s v="EXP-10010487"/>
    <n v="65.819999999999993"/>
    <d v="2024-01-05T00:00:00"/>
    <x v="11"/>
    <s v="Wash Maintenance"/>
    <s v="Purchased tarps to cover up the conveyor and the entrance during the freezing temps"/>
    <m/>
    <m/>
    <m/>
    <m/>
    <m/>
    <m/>
    <m/>
    <m/>
    <m/>
    <m/>
    <m/>
    <m/>
    <m/>
    <m/>
    <m/>
    <m/>
    <m/>
    <m/>
    <m/>
    <m/>
    <m/>
    <e v="#REF!"/>
    <s v="SL199@tidalwaveautospa.com"/>
    <s v="Ricky Doyle"/>
    <x v="3"/>
    <x v="2"/>
  </r>
  <r>
    <s v="Jimmy Foster"/>
    <s v="EXP-10010518"/>
    <n v="768.58"/>
    <d v="2023-12-15T00:00:00"/>
    <x v="7"/>
    <s v="Wash Repairs"/>
    <s v="Garage door repair"/>
    <m/>
    <m/>
    <m/>
    <m/>
    <m/>
    <m/>
    <m/>
    <m/>
    <m/>
    <m/>
    <m/>
    <m/>
    <m/>
    <m/>
    <m/>
    <m/>
    <m/>
    <m/>
    <m/>
    <m/>
    <m/>
    <e v="#REF!"/>
    <s v="SL43@tidalwaveautospa.com"/>
    <s v="Derek Schillinger"/>
    <x v="3"/>
    <x v="2"/>
  </r>
  <r>
    <s v="Jimmy Foster"/>
    <s v="EXP-10010518"/>
    <n v="92.9"/>
    <d v="2023-12-17T00:00:00"/>
    <x v="11"/>
    <s v="Small Tools"/>
    <s v="Tools and parts"/>
    <m/>
    <m/>
    <m/>
    <m/>
    <m/>
    <m/>
    <m/>
    <m/>
    <m/>
    <m/>
    <m/>
    <m/>
    <m/>
    <m/>
    <m/>
    <m/>
    <m/>
    <m/>
    <m/>
    <m/>
    <m/>
    <e v="#REF!"/>
    <s v="SL43@tidalwaveautospa.com"/>
    <s v="Derek Schillinger"/>
    <x v="3"/>
    <x v="2"/>
  </r>
  <r>
    <s v="Jimmy Foster"/>
    <s v="EXP-10010518"/>
    <n v="104.33"/>
    <d v="2023-12-18T00:00:00"/>
    <x v="0"/>
    <s v="Wash Maintenance"/>
    <s v="Brooms, brushes, paint rollers, parking lot paint"/>
    <m/>
    <m/>
    <m/>
    <m/>
    <m/>
    <m/>
    <m/>
    <m/>
    <m/>
    <n v="37.58"/>
    <s v="Miscellaneous Expense - Non-SL"/>
    <s v="wireless earbuds (PE)"/>
    <m/>
    <m/>
    <m/>
    <m/>
    <m/>
    <m/>
    <m/>
    <m/>
    <m/>
    <e v="#REF!"/>
    <s v="SL43@tidalwaveautospa.com"/>
    <s v="Derek Schillinger"/>
    <x v="3"/>
    <x v="2"/>
  </r>
  <r>
    <s v="Jimmy Foster"/>
    <s v="EXP-10010518"/>
    <n v="119.29"/>
    <d v="2023-12-21T00:00:00"/>
    <x v="0"/>
    <s v="Wash Maintenance"/>
    <s v=" Dawn vinegar and supplies"/>
    <m/>
    <m/>
    <m/>
    <m/>
    <m/>
    <m/>
    <m/>
    <m/>
    <m/>
    <m/>
    <m/>
    <m/>
    <m/>
    <m/>
    <m/>
    <m/>
    <m/>
    <m/>
    <m/>
    <m/>
    <m/>
    <e v="#REF!"/>
    <s v="SL43@tidalwaveautospa.com"/>
    <s v="Derek Schillinger"/>
    <x v="3"/>
    <x v="2"/>
  </r>
  <r>
    <s v="Jimmy Foster"/>
    <s v="EXP-10010518"/>
    <n v="39.29"/>
    <d v="2023-12-29T00:00:00"/>
    <x v="0"/>
    <s v="Wash Maintenance"/>
    <s v="Grease for tunnel"/>
    <m/>
    <m/>
    <m/>
    <m/>
    <m/>
    <m/>
    <m/>
    <m/>
    <m/>
    <m/>
    <m/>
    <m/>
    <m/>
    <m/>
    <m/>
    <m/>
    <m/>
    <m/>
    <m/>
    <m/>
    <m/>
    <e v="#REF!"/>
    <s v="SL43@tidalwaveautospa.com"/>
    <s v="Derek Schillinger"/>
    <x v="3"/>
    <x v="2"/>
  </r>
  <r>
    <s v="Jimmy Foster"/>
    <s v="EXP-10010518"/>
    <n v="48.29"/>
    <d v="2024-01-01T00:00:00"/>
    <x v="0"/>
    <s v="Wash Maintenance"/>
    <s v="Dawn and vinegar"/>
    <m/>
    <m/>
    <m/>
    <m/>
    <m/>
    <m/>
    <m/>
    <m/>
    <m/>
    <m/>
    <m/>
    <m/>
    <m/>
    <m/>
    <m/>
    <m/>
    <m/>
    <m/>
    <m/>
    <m/>
    <m/>
    <e v="#REF!"/>
    <s v="SL43@tidalwaveautospa.com"/>
    <s v="Derek Schillinger"/>
    <x v="3"/>
    <x v="2"/>
  </r>
  <r>
    <s v="Jimmy Foster"/>
    <s v="EXP-10010518"/>
    <n v="101.65"/>
    <d v="2024-01-02T00:00:00"/>
    <x v="0"/>
    <s v="Wash Maintenance"/>
    <s v="Poles and air compressor oil"/>
    <m/>
    <m/>
    <m/>
    <m/>
    <m/>
    <m/>
    <m/>
    <m/>
    <m/>
    <m/>
    <m/>
    <m/>
    <m/>
    <m/>
    <m/>
    <m/>
    <m/>
    <m/>
    <m/>
    <m/>
    <m/>
    <e v="#REF!"/>
    <s v="SL43@tidalwaveautospa.com"/>
    <s v="Derek Schillinger"/>
    <x v="3"/>
    <x v="2"/>
  </r>
  <r>
    <s v="Jimmy Foster"/>
    <s v="EXP-10010518"/>
    <n v="25.95"/>
    <d v="2024-01-02T00:00:00"/>
    <x v="0"/>
    <s v="Wash Maintenance"/>
    <s v="Grease"/>
    <m/>
    <m/>
    <m/>
    <m/>
    <m/>
    <m/>
    <m/>
    <m/>
    <m/>
    <m/>
    <m/>
    <m/>
    <m/>
    <m/>
    <m/>
    <m/>
    <m/>
    <m/>
    <m/>
    <m/>
    <m/>
    <e v="#REF!"/>
    <s v="SL43@tidalwaveautospa.com"/>
    <s v="Derek Schillinger"/>
    <x v="3"/>
    <x v="2"/>
  </r>
  <r>
    <s v="Jimmy Foster"/>
    <s v="EXP-10010518"/>
    <n v="139.63999999999999"/>
    <d v="2024-01-08T00:00:00"/>
    <x v="11"/>
    <s v="Small Tools"/>
    <s v="Ladder"/>
    <m/>
    <m/>
    <m/>
    <m/>
    <m/>
    <m/>
    <m/>
    <m/>
    <m/>
    <m/>
    <m/>
    <m/>
    <m/>
    <m/>
    <m/>
    <m/>
    <m/>
    <m/>
    <m/>
    <m/>
    <m/>
    <e v="#REF!"/>
    <s v="SL43@tidalwaveautospa.com"/>
    <s v="Derek Schillinger"/>
    <x v="3"/>
    <x v="2"/>
  </r>
  <r>
    <s v="Jimmy Foster"/>
    <s v="EXP-10010518"/>
    <n v="88.03"/>
    <d v="2024-01-10T00:00:00"/>
    <x v="0"/>
    <s v="Itemized"/>
    <s v="cleaning supplies,supplies for employee party,"/>
    <n v="50.19"/>
    <s v="Wash Maintenance"/>
    <s v="cleaning supplies"/>
    <n v="37.840000000000003"/>
    <s v="Employee Incentive - Meals"/>
    <s v="supplies for employee party"/>
    <m/>
    <m/>
    <m/>
    <m/>
    <m/>
    <m/>
    <m/>
    <m/>
    <m/>
    <m/>
    <m/>
    <m/>
    <m/>
    <m/>
    <m/>
    <e v="#REF!"/>
    <s v="SL43@tidalwaveautospa.com"/>
    <s v="Derek Schillinger"/>
    <x v="3"/>
    <x v="2"/>
  </r>
  <r>
    <s v="Jimmy Foster"/>
    <s v="EXP-10010518"/>
    <n v="25.35"/>
    <d v="2024-01-11T00:00:00"/>
    <x v="0"/>
    <s v="Wash Maintenance"/>
    <s v="Zip ties and buckets"/>
    <m/>
    <m/>
    <m/>
    <m/>
    <m/>
    <m/>
    <m/>
    <m/>
    <m/>
    <m/>
    <m/>
    <m/>
    <m/>
    <m/>
    <m/>
    <m/>
    <m/>
    <m/>
    <m/>
    <m/>
    <m/>
    <e v="#REF!"/>
    <s v="SL43@tidalwaveautospa.com"/>
    <s v="Derek Schillinger"/>
    <x v="3"/>
    <x v="2"/>
  </r>
  <r>
    <s v="Jimmy Foster"/>
    <s v="EXP-10010590"/>
    <n v="329.84"/>
    <d v="2023-12-26T00:00:00"/>
    <x v="0"/>
    <s v="Wash Maintenance"/>
    <s v="Salt saver"/>
    <m/>
    <m/>
    <m/>
    <m/>
    <m/>
    <m/>
    <m/>
    <m/>
    <m/>
    <m/>
    <m/>
    <m/>
    <m/>
    <m/>
    <m/>
    <m/>
    <m/>
    <m/>
    <m/>
    <m/>
    <m/>
    <e v="#REF!"/>
    <s v="SL43@tidalwaveautospa.com"/>
    <s v="Derek Schillinger"/>
    <x v="3"/>
    <x v="2"/>
  </r>
  <r>
    <s v="Jimmy Foster"/>
    <s v="EXP-10010590"/>
    <n v="152.11000000000001"/>
    <d v="2023-12-27T00:00:00"/>
    <x v="0"/>
    <s v="Wash Maintenance"/>
    <s v="Cleaner for walls"/>
    <m/>
    <m/>
    <m/>
    <m/>
    <m/>
    <m/>
    <m/>
    <m/>
    <m/>
    <m/>
    <m/>
    <m/>
    <m/>
    <m/>
    <m/>
    <m/>
    <m/>
    <m/>
    <m/>
    <m/>
    <m/>
    <e v="#REF!"/>
    <s v="SL43@tidalwaveautospa.com"/>
    <s v="Derek Schillinger"/>
    <x v="3"/>
    <x v="2"/>
  </r>
  <r>
    <s v="Jimmy Foster"/>
    <s v="EXP-10010590"/>
    <n v="49.74"/>
    <d v="2024-01-14T00:00:00"/>
    <x v="6"/>
    <s v="Wash Maintenance"/>
    <s v="Trash can dolly"/>
    <m/>
    <m/>
    <m/>
    <m/>
    <m/>
    <m/>
    <m/>
    <m/>
    <m/>
    <m/>
    <m/>
    <m/>
    <m/>
    <m/>
    <m/>
    <m/>
    <m/>
    <m/>
    <m/>
    <m/>
    <m/>
    <e v="#REF!"/>
    <s v="SL43@tidalwaveautospa.com"/>
    <s v="Derek Schillinger"/>
    <x v="3"/>
    <x v="2"/>
  </r>
  <r>
    <s v="Joe Chavez"/>
    <s v="EXP-10009904"/>
    <n v="90.09"/>
    <d v="2023-12-22T00:00:00"/>
    <x v="6"/>
    <s v="Equipment"/>
    <s v="heater"/>
    <m/>
    <m/>
    <m/>
    <m/>
    <m/>
    <m/>
    <m/>
    <m/>
    <m/>
    <m/>
    <m/>
    <m/>
    <m/>
    <m/>
    <m/>
    <m/>
    <m/>
    <m/>
    <m/>
    <m/>
    <m/>
    <e v="#REF!"/>
    <s v="joe.chavez@twavelead.com"/>
    <s v="Bruce Maxwell"/>
    <x v="3"/>
    <x v="2"/>
  </r>
  <r>
    <s v="Joe Chavez"/>
    <s v="EXP-10009904"/>
    <n v="30"/>
    <d v="2024-01-01T00:00:00"/>
    <x v="21"/>
    <s v="Car Wash"/>
    <s v="Competitor shop"/>
    <m/>
    <m/>
    <m/>
    <m/>
    <m/>
    <m/>
    <m/>
    <m/>
    <m/>
    <m/>
    <m/>
    <m/>
    <m/>
    <m/>
    <m/>
    <m/>
    <m/>
    <m/>
    <m/>
    <m/>
    <m/>
    <e v="#REF!"/>
    <s v="joe.chavez@twavelead.com"/>
    <s v="Bruce Maxwell"/>
    <x v="3"/>
    <x v="2"/>
  </r>
  <r>
    <s v="Joe Chavez"/>
    <s v="EXP-10009904"/>
    <n v="105.99"/>
    <d v="2024-01-02T00:00:00"/>
    <x v="2"/>
    <s v="Small Tools"/>
    <s v="Jack"/>
    <m/>
    <m/>
    <m/>
    <m/>
    <m/>
    <m/>
    <m/>
    <m/>
    <m/>
    <m/>
    <m/>
    <m/>
    <m/>
    <m/>
    <m/>
    <m/>
    <m/>
    <m/>
    <m/>
    <m/>
    <m/>
    <e v="#REF!"/>
    <s v="joe.chavez@twavelead.com"/>
    <s v="Bruce Maxwell"/>
    <x v="3"/>
    <x v="2"/>
  </r>
  <r>
    <s v="Joe Chavez"/>
    <s v="EXP-10009904"/>
    <n v="127.19"/>
    <d v="2024-01-08T00:00:00"/>
    <x v="0"/>
    <s v="Equipment"/>
    <s v="Heater Winchester"/>
    <m/>
    <m/>
    <m/>
    <m/>
    <m/>
    <m/>
    <m/>
    <m/>
    <m/>
    <m/>
    <m/>
    <m/>
    <m/>
    <m/>
    <m/>
    <m/>
    <m/>
    <m/>
    <m/>
    <m/>
    <m/>
    <e v="#REF!"/>
    <s v="joe.chavez@twavelead.com"/>
    <s v="Bruce Maxwell"/>
    <x v="3"/>
    <x v="2"/>
  </r>
  <r>
    <s v="Joe Chavez"/>
    <s v="EXP-10009904"/>
    <n v="21.2"/>
    <d v="2024-01-13T00:00:00"/>
    <x v="0"/>
    <s v="Office Supplies"/>
    <s v="Hand warmers"/>
    <m/>
    <m/>
    <m/>
    <m/>
    <m/>
    <m/>
    <m/>
    <m/>
    <m/>
    <m/>
    <m/>
    <m/>
    <m/>
    <m/>
    <m/>
    <m/>
    <m/>
    <m/>
    <m/>
    <m/>
    <m/>
    <e v="#REF!"/>
    <s v="joe.chavez@twavelead.com"/>
    <s v="Bruce Maxwell"/>
    <x v="3"/>
    <x v="2"/>
  </r>
  <r>
    <s v="Joe Chavez"/>
    <s v="EXP-10009904"/>
    <n v="128.19999999999999"/>
    <d v="2024-01-15T00:00:00"/>
    <x v="0"/>
    <s v="Itemized"/>
    <s v="jump starter,ice melt,"/>
    <n v="82.63"/>
    <s v="Small Tools"/>
    <s v="jump starter"/>
    <n v="45.57"/>
    <s v="Wash Maintenance"/>
    <s v="ice melt"/>
    <m/>
    <m/>
    <m/>
    <m/>
    <m/>
    <m/>
    <m/>
    <m/>
    <m/>
    <m/>
    <m/>
    <m/>
    <m/>
    <m/>
    <m/>
    <e v="#REF!"/>
    <s v="joe.chavez@twavelead.com"/>
    <s v="Bruce Maxwell"/>
    <x v="3"/>
    <x v="2"/>
  </r>
  <r>
    <s v="Joe Chavez"/>
    <s v="EXP-10009904"/>
    <n v="28.58"/>
    <d v="2024-01-15T00:00:00"/>
    <x v="0"/>
    <s v="Wash Maintenance"/>
    <s v="Grease/thermometer’s Winchester"/>
    <m/>
    <m/>
    <m/>
    <m/>
    <m/>
    <m/>
    <m/>
    <m/>
    <m/>
    <m/>
    <m/>
    <m/>
    <m/>
    <m/>
    <m/>
    <m/>
    <m/>
    <m/>
    <m/>
    <m/>
    <m/>
    <e v="#REF!"/>
    <s v="joe.chavez@twavelead.com"/>
    <s v="Bruce Maxwell"/>
    <x v="3"/>
    <x v="2"/>
  </r>
  <r>
    <s v="Joe Chavez"/>
    <s v="EXP-10009904"/>
    <n v="641.70000000000005"/>
    <d v="2024-01-15T00:00:00"/>
    <x v="22"/>
    <s v="Office Supplies"/>
    <s v="GC’s for Fuel/Repairs"/>
    <m/>
    <m/>
    <m/>
    <m/>
    <m/>
    <m/>
    <m/>
    <m/>
    <m/>
    <m/>
    <m/>
    <m/>
    <m/>
    <m/>
    <m/>
    <m/>
    <m/>
    <m/>
    <m/>
    <m/>
    <m/>
    <e v="#REF!"/>
    <s v="joe.chavez@twavelead.com"/>
    <s v="Bruce Maxwell"/>
    <x v="3"/>
    <x v="2"/>
  </r>
  <r>
    <s v="Joel Regan"/>
    <s v="EXP-10009829"/>
    <n v="353.72"/>
    <d v="2023-11-28T00:00:00"/>
    <x v="0"/>
    <s v="Equipment"/>
    <s v="heaters and tools"/>
    <m/>
    <m/>
    <m/>
    <m/>
    <m/>
    <m/>
    <m/>
    <m/>
    <m/>
    <m/>
    <m/>
    <m/>
    <m/>
    <m/>
    <m/>
    <m/>
    <m/>
    <m/>
    <m/>
    <m/>
    <m/>
    <e v="#REF!"/>
    <s v="SL36@tidalwaveautospa.com"/>
    <s v="Gary Bradley"/>
    <x v="3"/>
    <x v="2"/>
  </r>
  <r>
    <s v="Joel Regan"/>
    <s v="EXP-10009829"/>
    <n v="42.07"/>
    <d v="2023-11-29T00:00:00"/>
    <x v="6"/>
    <s v="Wash Maintenance"/>
    <s v="grease"/>
    <m/>
    <m/>
    <m/>
    <m/>
    <m/>
    <m/>
    <m/>
    <m/>
    <m/>
    <m/>
    <m/>
    <m/>
    <m/>
    <m/>
    <m/>
    <m/>
    <m/>
    <m/>
    <m/>
    <m/>
    <m/>
    <e v="#REF!"/>
    <s v="SL36@tidalwaveautospa.com"/>
    <s v="Gary Bradley"/>
    <x v="3"/>
    <x v="2"/>
  </r>
  <r>
    <s v="Joel Regan"/>
    <s v="EXP-10009829"/>
    <n v="53.33"/>
    <d v="2023-12-06T00:00:00"/>
    <x v="0"/>
    <s v="Fuel"/>
    <s v="propane tanks for heat"/>
    <m/>
    <m/>
    <m/>
    <m/>
    <m/>
    <m/>
    <m/>
    <m/>
    <m/>
    <m/>
    <m/>
    <m/>
    <m/>
    <m/>
    <m/>
    <m/>
    <m/>
    <m/>
    <m/>
    <m/>
    <m/>
    <e v="#REF!"/>
    <s v="SL36@tidalwaveautospa.com"/>
    <s v="Gary Bradley"/>
    <x v="3"/>
    <x v="2"/>
  </r>
  <r>
    <s v="Joel Regan"/>
    <s v="EXP-10009829"/>
    <n v="144.72"/>
    <d v="2023-12-07T00:00:00"/>
    <x v="0"/>
    <s v="Wash Maintenance"/>
    <s v="c3 cleaner"/>
    <m/>
    <m/>
    <m/>
    <m/>
    <m/>
    <m/>
    <m/>
    <m/>
    <m/>
    <m/>
    <m/>
    <m/>
    <m/>
    <m/>
    <m/>
    <m/>
    <m/>
    <m/>
    <m/>
    <m/>
    <m/>
    <e v="#REF!"/>
    <s v="SL36@tidalwaveautospa.com"/>
    <s v="Gary Bradley"/>
    <x v="3"/>
    <x v="2"/>
  </r>
  <r>
    <s v="Joel Regan"/>
    <s v="EXP-10008399"/>
    <n v="576.26"/>
    <d v="2023-08-28T00:00:00"/>
    <x v="2"/>
    <s v="Parts"/>
    <s v="fittings and hose for hydraulic"/>
    <m/>
    <m/>
    <m/>
    <m/>
    <m/>
    <m/>
    <m/>
    <m/>
    <m/>
    <m/>
    <m/>
    <m/>
    <m/>
    <m/>
    <m/>
    <m/>
    <m/>
    <m/>
    <m/>
    <m/>
    <m/>
    <e v="#REF!"/>
    <s v="SL36@tidalwaveautospa.com"/>
    <s v="Gary Bradley"/>
    <x v="3"/>
    <x v="2"/>
  </r>
  <r>
    <s v="Joel Regan"/>
    <s v="EXP-10010365"/>
    <n v="7.63"/>
    <d v="2023-12-18T00:00:00"/>
    <x v="1"/>
    <s v="Parts"/>
    <s v="pvc"/>
    <m/>
    <m/>
    <m/>
    <m/>
    <m/>
    <m/>
    <m/>
    <m/>
    <m/>
    <m/>
    <m/>
    <m/>
    <m/>
    <m/>
    <m/>
    <m/>
    <m/>
    <m/>
    <m/>
    <m/>
    <m/>
    <e v="#REF!"/>
    <s v="SL36@tidalwaveautospa.com"/>
    <s v="Gary Bradley"/>
    <x v="3"/>
    <x v="2"/>
  </r>
  <r>
    <s v="Joel Regan"/>
    <s v="EXP-10010365"/>
    <n v="164.52"/>
    <d v="2023-12-18T00:00:00"/>
    <x v="0"/>
    <s v="Wash Maintenance"/>
    <s v="hose and tp"/>
    <m/>
    <m/>
    <m/>
    <m/>
    <m/>
    <m/>
    <m/>
    <m/>
    <m/>
    <m/>
    <m/>
    <m/>
    <m/>
    <m/>
    <m/>
    <m/>
    <m/>
    <m/>
    <m/>
    <m/>
    <m/>
    <e v="#REF!"/>
    <s v="SL36@tidalwaveautospa.com"/>
    <s v="Gary Bradley"/>
    <x v="3"/>
    <x v="2"/>
  </r>
  <r>
    <s v="Joel Regan"/>
    <s v="EXP-10010365"/>
    <n v="-250"/>
    <d v="2023-12-19T00:00:00"/>
    <x v="8"/>
    <s v="Tesla Charger"/>
    <s v="tesla refund"/>
    <m/>
    <m/>
    <m/>
    <m/>
    <m/>
    <m/>
    <m/>
    <m/>
    <m/>
    <n v="17.61"/>
    <s v="Small Tools"/>
    <s v="staple gun"/>
    <m/>
    <m/>
    <m/>
    <m/>
    <m/>
    <m/>
    <m/>
    <m/>
    <m/>
    <e v="#REF!"/>
    <s v="SL36@tidalwaveautospa.com"/>
    <s v="Gary Bradley"/>
    <x v="3"/>
    <x v="2"/>
  </r>
  <r>
    <s v="Joel Regan"/>
    <s v="EXP-10010365"/>
    <n v="48.34"/>
    <d v="2023-12-23T00:00:00"/>
    <x v="0"/>
    <s v="Parts"/>
    <s v="hose menders"/>
    <m/>
    <m/>
    <m/>
    <m/>
    <m/>
    <m/>
    <m/>
    <m/>
    <m/>
    <m/>
    <m/>
    <m/>
    <m/>
    <m/>
    <m/>
    <m/>
    <m/>
    <m/>
    <m/>
    <m/>
    <m/>
    <e v="#REF!"/>
    <s v="SL36@tidalwaveautospa.com"/>
    <s v="Gary Bradley"/>
    <x v="3"/>
    <x v="2"/>
  </r>
  <r>
    <s v="Joel Regan"/>
    <s v="EXP-10010365"/>
    <n v="5.94"/>
    <d v="2023-12-23T00:00:00"/>
    <x v="7"/>
    <s v="Parts"/>
    <s v="hose splicer"/>
    <m/>
    <m/>
    <m/>
    <m/>
    <m/>
    <m/>
    <m/>
    <m/>
    <m/>
    <m/>
    <m/>
    <m/>
    <m/>
    <m/>
    <m/>
    <m/>
    <m/>
    <m/>
    <m/>
    <m/>
    <m/>
    <e v="#REF!"/>
    <s v="SL36@tidalwaveautospa.com"/>
    <s v="Gary Bradley"/>
    <x v="3"/>
    <x v="2"/>
  </r>
  <r>
    <s v="Joel Regan"/>
    <s v="EXP-10010365"/>
    <n v="10.86"/>
    <d v="2023-12-23T00:00:00"/>
    <x v="0"/>
    <s v="Office Supplies"/>
    <s v="zip ties"/>
    <m/>
    <m/>
    <m/>
    <m/>
    <m/>
    <m/>
    <m/>
    <m/>
    <m/>
    <m/>
    <m/>
    <m/>
    <m/>
    <m/>
    <m/>
    <m/>
    <m/>
    <m/>
    <m/>
    <m/>
    <m/>
    <e v="#REF!"/>
    <s v="SL36@tidalwaveautospa.com"/>
    <s v="Gary Bradley"/>
    <x v="3"/>
    <x v="2"/>
  </r>
  <r>
    <s v="Joel Regan"/>
    <s v="EXP-10010365"/>
    <n v="125.48"/>
    <d v="2023-12-29T00:00:00"/>
    <x v="6"/>
    <s v="Wash Maintenance"/>
    <s v="filters for power packs"/>
    <m/>
    <m/>
    <m/>
    <m/>
    <m/>
    <m/>
    <m/>
    <m/>
    <m/>
    <m/>
    <m/>
    <m/>
    <m/>
    <m/>
    <m/>
    <m/>
    <m/>
    <m/>
    <m/>
    <m/>
    <m/>
    <e v="#REF!"/>
    <s v="SL36@tidalwaveautospa.com"/>
    <s v="Gary Bradley"/>
    <x v="3"/>
    <x v="2"/>
  </r>
  <r>
    <s v="Joel Regan"/>
    <s v="EXP-10010365"/>
    <n v="49.57"/>
    <d v="2023-12-30T00:00:00"/>
    <x v="0"/>
    <s v="Fuel"/>
    <s v="propane exchange"/>
    <m/>
    <m/>
    <m/>
    <m/>
    <m/>
    <m/>
    <m/>
    <m/>
    <m/>
    <m/>
    <m/>
    <m/>
    <m/>
    <m/>
    <m/>
    <m/>
    <m/>
    <m/>
    <m/>
    <m/>
    <m/>
    <e v="#REF!"/>
    <s v="SL36@tidalwaveautospa.com"/>
    <s v="Gary Bradley"/>
    <x v="3"/>
    <x v="2"/>
  </r>
  <r>
    <s v="Joel Regan"/>
    <s v="EXP-10010365"/>
    <n v="25.04"/>
    <d v="2024-01-03T00:00:00"/>
    <x v="16"/>
    <s v="Parts"/>
    <s v="u joints"/>
    <m/>
    <m/>
    <m/>
    <m/>
    <m/>
    <m/>
    <m/>
    <m/>
    <m/>
    <m/>
    <m/>
    <m/>
    <m/>
    <m/>
    <m/>
    <m/>
    <m/>
    <m/>
    <m/>
    <m/>
    <m/>
    <e v="#REF!"/>
    <s v="SL36@tidalwaveautospa.com"/>
    <s v="Gary Bradley"/>
    <x v="3"/>
    <x v="2"/>
  </r>
  <r>
    <s v="John Norris"/>
    <s v="EXP-10010259"/>
    <n v="25.9"/>
    <d v="2023-12-18T00:00:00"/>
    <x v="0"/>
    <s v="Wash Maintenance"/>
    <s v="Vinegar for windows"/>
    <m/>
    <m/>
    <m/>
    <m/>
    <m/>
    <m/>
    <m/>
    <m/>
    <m/>
    <m/>
    <m/>
    <m/>
    <m/>
    <m/>
    <m/>
    <m/>
    <m/>
    <m/>
    <m/>
    <m/>
    <m/>
    <e v="#REF!"/>
    <s v="SL275@tidalwaveautospa.com"/>
    <s v="Michael Dodge"/>
    <x v="3"/>
    <x v="2"/>
  </r>
  <r>
    <s v="John Norris"/>
    <s v="EXP-10010259"/>
    <n v="29.63"/>
    <d v="2023-12-18T00:00:00"/>
    <x v="0"/>
    <s v="Wash Maintenance"/>
    <s v="Softsoap and pressure washer adaptor kit"/>
    <m/>
    <m/>
    <m/>
    <m/>
    <m/>
    <m/>
    <m/>
    <m/>
    <m/>
    <m/>
    <m/>
    <m/>
    <m/>
    <m/>
    <m/>
    <m/>
    <m/>
    <m/>
    <m/>
    <m/>
    <m/>
    <e v="#REF!"/>
    <s v="SL275@tidalwaveautospa.com"/>
    <s v="Michael Dodge"/>
    <x v="3"/>
    <x v="2"/>
  </r>
  <r>
    <s v="John Norris"/>
    <s v="EXP-10010259"/>
    <n v="13.27"/>
    <d v="2023-12-20T00:00:00"/>
    <x v="0"/>
    <s v="Parts"/>
    <s v="Replacement ball valve (brass)for outside prep line since car wash services installed a plastic cheap pvc"/>
    <m/>
    <m/>
    <m/>
    <m/>
    <m/>
    <m/>
    <m/>
    <m/>
    <m/>
    <m/>
    <m/>
    <m/>
    <m/>
    <m/>
    <m/>
    <m/>
    <m/>
    <m/>
    <m/>
    <m/>
    <m/>
    <e v="#REF!"/>
    <s v="SL275@tidalwaveautospa.com"/>
    <s v="Michael Dodge"/>
    <x v="3"/>
    <x v="2"/>
  </r>
  <r>
    <s v="John Norris"/>
    <s v="EXP-10010259"/>
    <n v="57.19"/>
    <d v="2023-12-24T00:00:00"/>
    <x v="0"/>
    <s v="Wash Maintenance"/>
    <s v="Hydraukic hose tepair kit"/>
    <m/>
    <m/>
    <m/>
    <m/>
    <m/>
    <m/>
    <m/>
    <m/>
    <m/>
    <m/>
    <m/>
    <m/>
    <m/>
    <m/>
    <m/>
    <m/>
    <m/>
    <m/>
    <m/>
    <m/>
    <m/>
    <e v="#REF!"/>
    <s v="SL275@tidalwaveautospa.com"/>
    <s v="Michael Dodge"/>
    <x v="3"/>
    <x v="2"/>
  </r>
  <r>
    <s v="John Norris"/>
    <s v="EXP-10010259"/>
    <n v="14.6"/>
    <d v="2023-12-24T00:00:00"/>
    <x v="0"/>
    <s v="Wash Maintenance"/>
    <s v="Tip cleaners for Omni nozzles and blaster and underbody rinse"/>
    <m/>
    <m/>
    <m/>
    <m/>
    <m/>
    <m/>
    <m/>
    <m/>
    <m/>
    <m/>
    <m/>
    <m/>
    <m/>
    <m/>
    <m/>
    <m/>
    <m/>
    <m/>
    <m/>
    <m/>
    <m/>
    <e v="#REF!"/>
    <s v="SL275@tidalwaveautospa.com"/>
    <s v="Michael Dodge"/>
    <x v="3"/>
    <x v="2"/>
  </r>
  <r>
    <s v="John Norris"/>
    <s v="EXP-10010259"/>
    <n v="32.07"/>
    <d v="2023-12-25T00:00:00"/>
    <x v="0"/>
    <s v="Small Tools"/>
    <s v="Pipe bender for stainless steelnpipe"/>
    <m/>
    <m/>
    <m/>
    <m/>
    <m/>
    <m/>
    <m/>
    <m/>
    <m/>
    <m/>
    <m/>
    <m/>
    <m/>
    <m/>
    <m/>
    <m/>
    <m/>
    <m/>
    <m/>
    <m/>
    <m/>
    <e v="#REF!"/>
    <s v="SL275@tidalwaveautospa.com"/>
    <s v="Michael Dodge"/>
    <x v="3"/>
    <x v="2"/>
  </r>
  <r>
    <s v="John Norris"/>
    <s v="EXP-10010259"/>
    <n v="62.92"/>
    <d v="2023-12-26T00:00:00"/>
    <x v="0"/>
    <s v="Wash Maintenance"/>
    <s v="Five gallon dawn dish soap"/>
    <m/>
    <m/>
    <m/>
    <m/>
    <m/>
    <m/>
    <m/>
    <m/>
    <m/>
    <m/>
    <m/>
    <m/>
    <m/>
    <m/>
    <m/>
    <m/>
    <m/>
    <m/>
    <m/>
    <m/>
    <m/>
    <e v="#REF!"/>
    <s v="SL275@tidalwaveautospa.com"/>
    <s v="Michael Dodge"/>
    <x v="3"/>
    <x v="2"/>
  </r>
  <r>
    <s v="John Norris"/>
    <s v="EXP-10010259"/>
    <n v="27.21"/>
    <d v="2023-12-27T00:00:00"/>
    <x v="0"/>
    <s v="Small Tools"/>
    <s v="Pipe cutter"/>
    <m/>
    <m/>
    <m/>
    <m/>
    <m/>
    <m/>
    <m/>
    <m/>
    <m/>
    <m/>
    <m/>
    <m/>
    <m/>
    <m/>
    <m/>
    <m/>
    <m/>
    <m/>
    <m/>
    <m/>
    <m/>
    <e v="#REF!"/>
    <s v="SL275@tidalwaveautospa.com"/>
    <s v="Michael Dodge"/>
    <x v="3"/>
    <x v="2"/>
  </r>
  <r>
    <s v="John Norris"/>
    <s v="EXP-10010259"/>
    <n v="15.65"/>
    <d v="2024-12-27T00:00:00"/>
    <x v="0"/>
    <s v="Wash Maintenance"/>
    <s v="2 cycle oil for leaf blower"/>
    <m/>
    <m/>
    <m/>
    <m/>
    <m/>
    <m/>
    <m/>
    <m/>
    <m/>
    <m/>
    <m/>
    <m/>
    <m/>
    <m/>
    <m/>
    <m/>
    <m/>
    <m/>
    <m/>
    <m/>
    <m/>
    <e v="#REF!"/>
    <s v="SL275@tidalwaveautospa.com"/>
    <s v="Michael Dodge"/>
    <x v="3"/>
    <x v="2"/>
  </r>
  <r>
    <s v="John Norris"/>
    <s v="EXP-10010259"/>
    <n v="55.86"/>
    <d v="2023-12-28T00:00:00"/>
    <x v="0"/>
    <s v="Wash Maintenance"/>
    <s v="Vinegar, waywr for team scrub pads"/>
    <m/>
    <m/>
    <m/>
    <m/>
    <m/>
    <m/>
    <m/>
    <m/>
    <m/>
    <m/>
    <m/>
    <m/>
    <m/>
    <m/>
    <m/>
    <m/>
    <m/>
    <m/>
    <m/>
    <m/>
    <m/>
    <e v="#REF!"/>
    <s v="SL275@tidalwaveautospa.com"/>
    <s v="Michael Dodge"/>
    <x v="3"/>
    <x v="2"/>
  </r>
  <r>
    <s v="John Norris"/>
    <s v="EXP-10010259"/>
    <n v="63.57"/>
    <d v="2024-01-01T00:00:00"/>
    <x v="0"/>
    <s v="Parts"/>
    <s v="Repl ball valves and pipe nipples for water tree and pressure washer hookup"/>
    <m/>
    <m/>
    <m/>
    <m/>
    <m/>
    <m/>
    <m/>
    <m/>
    <m/>
    <m/>
    <m/>
    <m/>
    <m/>
    <m/>
    <m/>
    <m/>
    <m/>
    <m/>
    <m/>
    <m/>
    <m/>
    <e v="#REF!"/>
    <s v="SL275@tidalwaveautospa.com"/>
    <s v="Michael Dodge"/>
    <x v="3"/>
    <x v="2"/>
  </r>
  <r>
    <s v="John Norris"/>
    <s v="EXP-10010559"/>
    <n v="200.86"/>
    <d v="2024-01-05T00:00:00"/>
    <x v="41"/>
    <s v="Equipment"/>
    <s v="Heaters for team at xpt and loading"/>
    <m/>
    <m/>
    <m/>
    <m/>
    <m/>
    <m/>
    <m/>
    <m/>
    <m/>
    <m/>
    <m/>
    <m/>
    <m/>
    <m/>
    <m/>
    <m/>
    <m/>
    <m/>
    <m/>
    <m/>
    <m/>
    <e v="#REF!"/>
    <s v="SL275@tidalwaveautospa.com"/>
    <s v="Michael Dodge"/>
    <x v="3"/>
    <x v="2"/>
  </r>
  <r>
    <s v="John Norris"/>
    <s v="EXP-10010559"/>
    <n v="10.93"/>
    <d v="2024-01-07T00:00:00"/>
    <x v="0"/>
    <s v="Wash Maintenance"/>
    <s v="clr, brush, vinegar , chemicals to clean equipment"/>
    <m/>
    <m/>
    <m/>
    <m/>
    <m/>
    <m/>
    <m/>
    <m/>
    <m/>
    <m/>
    <m/>
    <m/>
    <m/>
    <m/>
    <m/>
    <m/>
    <m/>
    <m/>
    <m/>
    <m/>
    <m/>
    <e v="#REF!"/>
    <s v="SL275@tidalwaveautospa.com"/>
    <s v="Michael Dodge"/>
    <x v="3"/>
    <x v="2"/>
  </r>
  <r>
    <s v="John Norris"/>
    <s v="EXP-10010559"/>
    <n v="22.58"/>
    <d v="2024-01-07T00:00:00"/>
    <x v="0"/>
    <s v="Wash Maintenance"/>
    <s v="purple power degreaser for concrete pads"/>
    <m/>
    <m/>
    <m/>
    <m/>
    <m/>
    <m/>
    <m/>
    <m/>
    <m/>
    <m/>
    <m/>
    <m/>
    <m/>
    <m/>
    <m/>
    <m/>
    <m/>
    <m/>
    <m/>
    <m/>
    <m/>
    <e v="#REF!"/>
    <s v="SL275@tidalwaveautospa.com"/>
    <s v="Michael Dodge"/>
    <x v="3"/>
    <x v="2"/>
  </r>
  <r>
    <s v="John Norris"/>
    <s v="EXP-10010559"/>
    <n v="40.51"/>
    <d v="2024-01-07T00:00:00"/>
    <x v="0"/>
    <s v="Wash Maintenance"/>
    <s v="vinegar, brush, clr to clean wash equipment"/>
    <m/>
    <m/>
    <m/>
    <m/>
    <m/>
    <m/>
    <m/>
    <m/>
    <m/>
    <m/>
    <m/>
    <m/>
    <m/>
    <m/>
    <m/>
    <m/>
    <m/>
    <m/>
    <m/>
    <m/>
    <m/>
    <e v="#REF!"/>
    <s v="SL275@tidalwaveautospa.com"/>
    <s v="Michael Dodge"/>
    <x v="3"/>
    <x v="2"/>
  </r>
  <r>
    <s v="John Norris"/>
    <s v="EXP-10010559"/>
    <n v="64.180000000000007"/>
    <d v="2024-01-18T00:00:00"/>
    <x v="0"/>
    <s v="Office Furniture"/>
    <s v="uniform storage locker thats lockable, with master locks, also pressure washer surface cleaner head for smaller spaces"/>
    <m/>
    <m/>
    <m/>
    <m/>
    <m/>
    <m/>
    <m/>
    <m/>
    <m/>
    <m/>
    <m/>
    <m/>
    <m/>
    <m/>
    <m/>
    <m/>
    <m/>
    <m/>
    <m/>
    <m/>
    <m/>
    <e v="#REF!"/>
    <s v="SL275@tidalwaveautospa.com"/>
    <s v="Michael Dodge"/>
    <x v="3"/>
    <x v="2"/>
  </r>
  <r>
    <s v="John Norris"/>
    <s v="EXP-10010559"/>
    <n v="28.1"/>
    <d v="2024-01-18T00:00:00"/>
    <x v="0"/>
    <s v="Office Furniture"/>
    <s v="locker, lock for uniforms, pressure cleaner head"/>
    <m/>
    <m/>
    <m/>
    <m/>
    <m/>
    <m/>
    <m/>
    <m/>
    <m/>
    <m/>
    <m/>
    <m/>
    <m/>
    <m/>
    <m/>
    <m/>
    <m/>
    <m/>
    <m/>
    <m/>
    <m/>
    <e v="#REF!"/>
    <s v="SL275@tidalwaveautospa.com"/>
    <s v="Michael Dodge"/>
    <x v="3"/>
    <x v="2"/>
  </r>
  <r>
    <s v="John Nutbrown"/>
    <s v="EXP-10010585"/>
    <n v="5.83"/>
    <d v="2023-12-19T00:00:00"/>
    <x v="1"/>
    <s v="Parts"/>
    <s v="hex nipple"/>
    <m/>
    <m/>
    <m/>
    <m/>
    <m/>
    <m/>
    <m/>
    <m/>
    <m/>
    <m/>
    <m/>
    <m/>
    <m/>
    <m/>
    <m/>
    <m/>
    <m/>
    <m/>
    <m/>
    <m/>
    <m/>
    <e v="#REF!"/>
    <s v="SL60@tidalwaveautospa.com"/>
    <s v="Cory Cummings"/>
    <x v="3"/>
    <x v="2"/>
  </r>
  <r>
    <s v="John Nutbrown"/>
    <s v="EXP-10010585"/>
    <n v="57.7"/>
    <d v="2023-12-20T00:00:00"/>
    <x v="0"/>
    <s v="Wash Maintenance"/>
    <s v="cleaning supplies, dawn"/>
    <m/>
    <m/>
    <m/>
    <m/>
    <m/>
    <m/>
    <m/>
    <m/>
    <m/>
    <m/>
    <m/>
    <m/>
    <m/>
    <m/>
    <m/>
    <m/>
    <m/>
    <m/>
    <m/>
    <m/>
    <m/>
    <e v="#REF!"/>
    <s v="SL60@tidalwaveautospa.com"/>
    <s v="Cory Cummings"/>
    <x v="3"/>
    <x v="2"/>
  </r>
  <r>
    <s v="John Nutbrown"/>
    <s v="EXP-10010585"/>
    <n v="-1.04"/>
    <d v="2023-12-20T00:00:00"/>
    <x v="0"/>
    <s v="Parts"/>
    <s v="refund for fitting"/>
    <m/>
    <m/>
    <m/>
    <m/>
    <m/>
    <m/>
    <m/>
    <m/>
    <m/>
    <m/>
    <m/>
    <m/>
    <m/>
    <m/>
    <m/>
    <m/>
    <m/>
    <m/>
    <m/>
    <m/>
    <m/>
    <e v="#REF!"/>
    <s v="SL60@tidalwaveautospa.com"/>
    <s v="Cory Cummings"/>
    <x v="3"/>
    <x v="2"/>
  </r>
  <r>
    <s v="John Nutbrown"/>
    <s v="EXP-10010585"/>
    <n v="15.27"/>
    <d v="2023-12-21T00:00:00"/>
    <x v="0"/>
    <s v="Office Supplies"/>
    <s v="trash bags to put laundry towels in"/>
    <m/>
    <m/>
    <m/>
    <m/>
    <m/>
    <m/>
    <m/>
    <m/>
    <m/>
    <m/>
    <m/>
    <m/>
    <m/>
    <m/>
    <m/>
    <m/>
    <m/>
    <m/>
    <m/>
    <m/>
    <m/>
    <e v="#REF!"/>
    <s v="SL60@tidalwaveautospa.com"/>
    <s v="Cory Cummings"/>
    <x v="3"/>
    <x v="2"/>
  </r>
  <r>
    <s v="John Nutbrown"/>
    <s v="EXP-10010585"/>
    <n v="31.5"/>
    <d v="2023-12-22T00:00:00"/>
    <x v="0"/>
    <s v="Laundry &amp; Linens"/>
    <s v="towels washed at laundromat because washing machine was broke"/>
    <m/>
    <m/>
    <m/>
    <m/>
    <m/>
    <m/>
    <m/>
    <m/>
    <m/>
    <m/>
    <m/>
    <m/>
    <m/>
    <m/>
    <m/>
    <m/>
    <m/>
    <m/>
    <m/>
    <m/>
    <m/>
    <e v="#REF!"/>
    <s v="SL60@tidalwaveautospa.com"/>
    <s v="Cory Cummings"/>
    <x v="3"/>
    <x v="2"/>
  </r>
  <r>
    <s v="John Nutbrown"/>
    <s v="EXP-10010585"/>
    <n v="13.04"/>
    <d v="2023-12-23T00:00:00"/>
    <x v="9"/>
    <s v="Snacks"/>
    <s v="waters for staff"/>
    <m/>
    <m/>
    <m/>
    <m/>
    <m/>
    <m/>
    <m/>
    <m/>
    <m/>
    <m/>
    <m/>
    <m/>
    <m/>
    <m/>
    <m/>
    <m/>
    <m/>
    <m/>
    <m/>
    <m/>
    <m/>
    <e v="#REF!"/>
    <s v="SL60@tidalwaveautospa.com"/>
    <s v="Cory Cummings"/>
    <x v="3"/>
    <x v="2"/>
  </r>
  <r>
    <s v="John Nutbrown"/>
    <s v="EXP-10010585"/>
    <n v="32.53"/>
    <d v="2023-12-27T00:00:00"/>
    <x v="0"/>
    <s v="Wash Maintenance"/>
    <s v="antifreeze"/>
    <m/>
    <m/>
    <m/>
    <m/>
    <m/>
    <m/>
    <m/>
    <m/>
    <m/>
    <m/>
    <m/>
    <m/>
    <m/>
    <m/>
    <m/>
    <m/>
    <m/>
    <m/>
    <m/>
    <m/>
    <m/>
    <e v="#REF!"/>
    <s v="SL60@tidalwaveautospa.com"/>
    <s v="Cory Cummings"/>
    <x v="3"/>
    <x v="2"/>
  </r>
  <r>
    <s v="John Nutbrown"/>
    <s v="EXP-10010585"/>
    <n v="56.19"/>
    <d v="2023-12-27T00:00:00"/>
    <x v="0"/>
    <s v="Small Tools"/>
    <s v="cutting tool and Union"/>
    <m/>
    <m/>
    <m/>
    <m/>
    <m/>
    <m/>
    <m/>
    <m/>
    <m/>
    <m/>
    <m/>
    <m/>
    <m/>
    <m/>
    <m/>
    <m/>
    <m/>
    <m/>
    <m/>
    <m/>
    <m/>
    <e v="#REF!"/>
    <s v="SL60@tidalwaveautospa.com"/>
    <s v="Cory Cummings"/>
    <x v="3"/>
    <x v="2"/>
  </r>
  <r>
    <s v="John Nutbrown"/>
    <s v="EXP-10010585"/>
    <n v="11.99"/>
    <d v="2023-12-27T00:00:00"/>
    <x v="0"/>
    <s v="Office Supplies"/>
    <s v="air fresheners for bathroom"/>
    <m/>
    <m/>
    <m/>
    <m/>
    <m/>
    <m/>
    <m/>
    <m/>
    <m/>
    <m/>
    <m/>
    <m/>
    <m/>
    <m/>
    <m/>
    <m/>
    <m/>
    <m/>
    <m/>
    <m/>
    <m/>
    <e v="#REF!"/>
    <s v="SL60@tidalwaveautospa.com"/>
    <s v="Cory Cummings"/>
    <x v="3"/>
    <x v="2"/>
  </r>
  <r>
    <s v="John Nutbrown"/>
    <s v="EXP-10010585"/>
    <n v="52.72"/>
    <d v="2023-12-27T00:00:00"/>
    <x v="0"/>
    <s v="Office Supplies"/>
    <s v="cleaning supplies in decor for our bathroom"/>
    <m/>
    <m/>
    <m/>
    <m/>
    <m/>
    <m/>
    <m/>
    <m/>
    <m/>
    <m/>
    <m/>
    <m/>
    <m/>
    <m/>
    <m/>
    <m/>
    <m/>
    <m/>
    <m/>
    <m/>
    <m/>
    <e v="#REF!"/>
    <s v="SL60@tidalwaveautospa.com"/>
    <s v="Cory Cummings"/>
    <x v="3"/>
    <x v="2"/>
  </r>
  <r>
    <s v="John Nutbrown"/>
    <s v="EXP-10010585"/>
    <n v="30.76"/>
    <d v="2023-12-28T00:00:00"/>
    <x v="0"/>
    <s v="Wash Maintenance"/>
    <s v="zep cleaner"/>
    <m/>
    <m/>
    <m/>
    <m/>
    <m/>
    <m/>
    <m/>
    <m/>
    <m/>
    <m/>
    <m/>
    <m/>
    <m/>
    <m/>
    <m/>
    <m/>
    <m/>
    <m/>
    <m/>
    <m/>
    <m/>
    <e v="#REF!"/>
    <s v="SL60@tidalwaveautospa.com"/>
    <s v="Cory Cummings"/>
    <x v="3"/>
    <x v="2"/>
  </r>
  <r>
    <s v="John Nutbrown"/>
    <s v="EXP-10010585"/>
    <n v="22.48"/>
    <d v="2023-12-28T00:00:00"/>
    <x v="1"/>
    <s v="Parts"/>
    <s v="hose clamp in epoxy"/>
    <m/>
    <m/>
    <m/>
    <m/>
    <m/>
    <m/>
    <m/>
    <m/>
    <m/>
    <m/>
    <m/>
    <m/>
    <m/>
    <m/>
    <m/>
    <m/>
    <m/>
    <m/>
    <m/>
    <m/>
    <m/>
    <e v="#REF!"/>
    <s v="SL60@tidalwaveautospa.com"/>
    <s v="Cory Cummings"/>
    <x v="3"/>
    <x v="2"/>
  </r>
  <r>
    <s v="John Nutbrown"/>
    <s v="EXP-10010585"/>
    <n v="197.91"/>
    <d v="2023-12-29T00:00:00"/>
    <x v="0"/>
    <s v="Equipment"/>
    <s v="heaters"/>
    <m/>
    <m/>
    <m/>
    <m/>
    <m/>
    <m/>
    <m/>
    <m/>
    <m/>
    <m/>
    <m/>
    <m/>
    <m/>
    <m/>
    <m/>
    <m/>
    <m/>
    <m/>
    <m/>
    <m/>
    <m/>
    <e v="#REF!"/>
    <s v="SL60@tidalwaveautospa.com"/>
    <s v="Cory Cummings"/>
    <x v="3"/>
    <x v="2"/>
  </r>
  <r>
    <s v="John Nutbrown"/>
    <s v="EXP-10010585"/>
    <n v="531.80999999999995"/>
    <d v="2024-01-02T00:00:00"/>
    <x v="1"/>
    <s v="Wash Maintenance"/>
    <s v="hydraulic hose"/>
    <m/>
    <m/>
    <m/>
    <m/>
    <m/>
    <m/>
    <m/>
    <m/>
    <m/>
    <m/>
    <m/>
    <m/>
    <m/>
    <m/>
    <m/>
    <m/>
    <m/>
    <m/>
    <m/>
    <m/>
    <m/>
    <e v="#REF!"/>
    <s v="SL60@tidalwaveautospa.com"/>
    <s v="Cory Cummings"/>
    <x v="3"/>
    <x v="2"/>
  </r>
  <r>
    <s v="John Nutbrown"/>
    <s v="EXP-10010585"/>
    <n v="329.09"/>
    <d v="2024-01-03T00:00:00"/>
    <x v="1"/>
    <s v="Building Repairs"/>
    <s v="repairs to toilet after water bust"/>
    <m/>
    <m/>
    <m/>
    <m/>
    <m/>
    <m/>
    <m/>
    <m/>
    <m/>
    <m/>
    <m/>
    <m/>
    <m/>
    <m/>
    <m/>
    <m/>
    <m/>
    <m/>
    <m/>
    <m/>
    <m/>
    <e v="#REF!"/>
    <s v="SL60@tidalwaveautospa.com"/>
    <s v="Cory Cummings"/>
    <x v="3"/>
    <x v="2"/>
  </r>
  <r>
    <s v="John Nutbrown"/>
    <s v="EXP-10010585"/>
    <n v="39.97"/>
    <d v="2024-01-03T00:00:00"/>
    <x v="1"/>
    <s v="Plumbing Expense"/>
    <s v="plumbers tape and accessories"/>
    <m/>
    <m/>
    <m/>
    <m/>
    <m/>
    <m/>
    <m/>
    <m/>
    <m/>
    <m/>
    <m/>
    <m/>
    <m/>
    <m/>
    <m/>
    <m/>
    <m/>
    <m/>
    <m/>
    <m/>
    <m/>
    <e v="#REF!"/>
    <s v="SL60@tidalwaveautospa.com"/>
    <s v="Cory Cummings"/>
    <x v="3"/>
    <x v="2"/>
  </r>
  <r>
    <s v="John Nutbrown"/>
    <s v="EXP-10010585"/>
    <n v="21.98"/>
    <d v="2024-01-03T00:00:00"/>
    <x v="22"/>
    <s v="Parts"/>
    <s v="rubber hose"/>
    <m/>
    <m/>
    <m/>
    <m/>
    <m/>
    <m/>
    <m/>
    <m/>
    <m/>
    <m/>
    <m/>
    <m/>
    <m/>
    <m/>
    <m/>
    <m/>
    <m/>
    <m/>
    <m/>
    <m/>
    <m/>
    <e v="#REF!"/>
    <s v="SL60@tidalwaveautospa.com"/>
    <s v="Cory Cummings"/>
    <x v="3"/>
    <x v="2"/>
  </r>
  <r>
    <s v="John Nutbrown"/>
    <s v="EXP-10010585"/>
    <n v="384.3"/>
    <d v="2024-01-05T00:00:00"/>
    <x v="1"/>
    <s v="Equipment Repairs"/>
    <s v="washing machine repair person"/>
    <m/>
    <m/>
    <m/>
    <m/>
    <m/>
    <m/>
    <m/>
    <m/>
    <m/>
    <m/>
    <m/>
    <m/>
    <m/>
    <m/>
    <m/>
    <m/>
    <m/>
    <m/>
    <m/>
    <m/>
    <m/>
    <e v="#REF!"/>
    <s v="SL60@tidalwaveautospa.com"/>
    <s v="Cory Cummings"/>
    <x v="3"/>
    <x v="2"/>
  </r>
  <r>
    <s v="John Nutbrown"/>
    <s v="EXP-10010585"/>
    <n v="109.98"/>
    <d v="2024-01-06T00:00:00"/>
    <x v="22"/>
    <s v="Small Tools"/>
    <s v="drain snake"/>
    <m/>
    <m/>
    <m/>
    <m/>
    <m/>
    <m/>
    <m/>
    <m/>
    <m/>
    <m/>
    <m/>
    <m/>
    <m/>
    <m/>
    <m/>
    <m/>
    <m/>
    <m/>
    <m/>
    <m/>
    <m/>
    <e v="#REF!"/>
    <s v="SL60@tidalwaveautospa.com"/>
    <s v="Cory Cummings"/>
    <x v="3"/>
    <x v="2"/>
  </r>
  <r>
    <s v="John Nutbrown"/>
    <s v="EXP-10010585"/>
    <n v="16.71"/>
    <d v="2024-01-07T00:00:00"/>
    <x v="0"/>
    <s v="Wash Maintenance"/>
    <s v="vinegar and snacks for staff"/>
    <m/>
    <m/>
    <m/>
    <m/>
    <m/>
    <m/>
    <m/>
    <m/>
    <m/>
    <m/>
    <m/>
    <m/>
    <m/>
    <m/>
    <m/>
    <m/>
    <m/>
    <m/>
    <m/>
    <m/>
    <m/>
    <e v="#REF!"/>
    <s v="SL60@tidalwaveautospa.com"/>
    <s v="Cory Cummings"/>
    <x v="3"/>
    <x v="2"/>
  </r>
  <r>
    <s v="John Nutbrown"/>
    <s v="EXP-10010585"/>
    <n v="32.979999999999997"/>
    <d v="2024-01-07T00:00:00"/>
    <x v="0"/>
    <s v="Small Tools"/>
    <s v="bolt cutter"/>
    <m/>
    <m/>
    <m/>
    <m/>
    <m/>
    <m/>
    <m/>
    <m/>
    <m/>
    <m/>
    <m/>
    <m/>
    <m/>
    <m/>
    <m/>
    <m/>
    <m/>
    <m/>
    <m/>
    <m/>
    <m/>
    <e v="#REF!"/>
    <s v="SL60@tidalwaveautospa.com"/>
    <s v="Cory Cummings"/>
    <x v="3"/>
    <x v="2"/>
  </r>
  <r>
    <s v="John Nutbrown"/>
    <s v="EXP-10010585"/>
    <n v="53.99"/>
    <d v="2024-01-08T00:00:00"/>
    <x v="0"/>
    <s v="Small Tools"/>
    <s v="come along"/>
    <m/>
    <m/>
    <m/>
    <m/>
    <m/>
    <m/>
    <m/>
    <m/>
    <m/>
    <m/>
    <m/>
    <m/>
    <m/>
    <m/>
    <m/>
    <m/>
    <m/>
    <m/>
    <m/>
    <m/>
    <m/>
    <e v="#REF!"/>
    <s v="SL60@tidalwaveautospa.com"/>
    <s v="Cory Cummings"/>
    <x v="3"/>
    <x v="2"/>
  </r>
  <r>
    <s v="John Nutbrown"/>
    <s v="EXP-10010585"/>
    <n v="54.96"/>
    <d v="2024-01-09T00:00:00"/>
    <x v="0"/>
    <s v="Small Tools"/>
    <s v="drill bits"/>
    <m/>
    <m/>
    <m/>
    <m/>
    <m/>
    <m/>
    <m/>
    <m/>
    <m/>
    <m/>
    <m/>
    <m/>
    <m/>
    <m/>
    <m/>
    <m/>
    <m/>
    <m/>
    <m/>
    <m/>
    <m/>
    <e v="#REF!"/>
    <s v="SL60@tidalwaveautospa.com"/>
    <s v="Cory Cummings"/>
    <x v="3"/>
    <x v="2"/>
  </r>
  <r>
    <s v="John Nutbrown"/>
    <s v="EXP-10010585"/>
    <n v="14.28"/>
    <d v="2024-01-09T00:00:00"/>
    <x v="0"/>
    <s v="Parts"/>
    <s v="coupling and hose clamp"/>
    <m/>
    <m/>
    <m/>
    <m/>
    <m/>
    <m/>
    <m/>
    <m/>
    <m/>
    <m/>
    <m/>
    <m/>
    <m/>
    <m/>
    <m/>
    <m/>
    <m/>
    <m/>
    <m/>
    <m/>
    <m/>
    <e v="#REF!"/>
    <s v="SL60@tidalwaveautospa.com"/>
    <s v="Cory Cummings"/>
    <x v="3"/>
    <x v="2"/>
  </r>
  <r>
    <s v="John Nutbrown"/>
    <s v="EXP-10010585"/>
    <n v="146.22"/>
    <d v="2024-01-09T00:00:00"/>
    <x v="0"/>
    <s v="Parts"/>
    <s v="oil filters"/>
    <m/>
    <m/>
    <m/>
    <m/>
    <m/>
    <m/>
    <m/>
    <m/>
    <m/>
    <m/>
    <m/>
    <m/>
    <m/>
    <m/>
    <m/>
    <m/>
    <m/>
    <m/>
    <m/>
    <m/>
    <m/>
    <e v="#REF!"/>
    <s v="SL60@tidalwaveautospa.com"/>
    <s v="Cory Cummings"/>
    <x v="3"/>
    <x v="2"/>
  </r>
  <r>
    <s v="John Nutbrown"/>
    <s v="EXP-10010585"/>
    <n v="146.86000000000001"/>
    <d v="2024-01-10T00:00:00"/>
    <x v="0"/>
    <s v="Equipment"/>
    <s v="propane heaters"/>
    <m/>
    <m/>
    <m/>
    <m/>
    <m/>
    <m/>
    <m/>
    <m/>
    <m/>
    <m/>
    <m/>
    <m/>
    <m/>
    <m/>
    <m/>
    <m/>
    <m/>
    <m/>
    <m/>
    <m/>
    <m/>
    <e v="#REF!"/>
    <s v="SL60@tidalwaveautospa.com"/>
    <s v="Cory Cummings"/>
    <x v="3"/>
    <x v="2"/>
  </r>
  <r>
    <s v="John Nutbrown"/>
    <s v="EXP-10010585"/>
    <n v="202.38"/>
    <d v="2024-01-10T00:00:00"/>
    <x v="0"/>
    <s v="Small Tools"/>
    <s v="pump for tanks"/>
    <m/>
    <m/>
    <m/>
    <m/>
    <m/>
    <m/>
    <m/>
    <m/>
    <m/>
    <m/>
    <m/>
    <m/>
    <m/>
    <m/>
    <m/>
    <m/>
    <m/>
    <m/>
    <m/>
    <m/>
    <m/>
    <e v="#REF!"/>
    <s v="SL60@tidalwaveautospa.com"/>
    <s v="Cory Cummings"/>
    <x v="3"/>
    <x v="2"/>
  </r>
  <r>
    <s v="John Nutbrown"/>
    <s v="EXP-10010585"/>
    <n v="28.42"/>
    <d v="2024-01-14T00:00:00"/>
    <x v="0"/>
    <s v="Wash Maintenance"/>
    <s v="water and salt"/>
    <m/>
    <m/>
    <m/>
    <m/>
    <m/>
    <m/>
    <m/>
    <m/>
    <m/>
    <m/>
    <m/>
    <m/>
    <m/>
    <m/>
    <m/>
    <m/>
    <m/>
    <m/>
    <m/>
    <m/>
    <m/>
    <e v="#REF!"/>
    <s v="SL60@tidalwaveautospa.com"/>
    <s v="Cory Cummings"/>
    <x v="3"/>
    <x v="2"/>
  </r>
  <r>
    <s v="John Nutbrown"/>
    <s v="EXP-10010585"/>
    <n v="8.73"/>
    <d v="2024-01-14T00:00:00"/>
    <x v="0"/>
    <s v="Wash Maintenance"/>
    <s v="pull salt"/>
    <m/>
    <m/>
    <m/>
    <m/>
    <m/>
    <m/>
    <m/>
    <m/>
    <m/>
    <m/>
    <m/>
    <m/>
    <m/>
    <m/>
    <m/>
    <m/>
    <m/>
    <m/>
    <m/>
    <m/>
    <m/>
    <e v="#REF!"/>
    <s v="SL60@tidalwaveautospa.com"/>
    <s v="Cory Cummings"/>
    <x v="3"/>
    <x v="2"/>
  </r>
  <r>
    <s v="John Nutbrown"/>
    <s v="EXP-10010585"/>
    <n v="52.8"/>
    <d v="2024-01-14T00:00:00"/>
    <x v="0"/>
    <s v="Office Supplies"/>
    <s v="hand warmers"/>
    <m/>
    <m/>
    <m/>
    <m/>
    <m/>
    <m/>
    <m/>
    <m/>
    <m/>
    <m/>
    <m/>
    <m/>
    <m/>
    <m/>
    <m/>
    <m/>
    <m/>
    <m/>
    <m/>
    <m/>
    <m/>
    <e v="#REF!"/>
    <s v="SL60@tidalwaveautospa.com"/>
    <s v="Cory Cummings"/>
    <x v="3"/>
    <x v="2"/>
  </r>
  <r>
    <s v="John Nutbrown"/>
    <s v="EXP-10010585"/>
    <n v="16.37"/>
    <d v="2024-01-18T00:00:00"/>
    <x v="22"/>
    <s v="Parts"/>
    <s v="ball valve"/>
    <m/>
    <m/>
    <m/>
    <m/>
    <m/>
    <m/>
    <m/>
    <m/>
    <m/>
    <m/>
    <m/>
    <m/>
    <m/>
    <m/>
    <m/>
    <m/>
    <m/>
    <m/>
    <m/>
    <m/>
    <m/>
    <e v="#REF!"/>
    <s v="SL60@tidalwaveautospa.com"/>
    <s v="Cory Cummings"/>
    <x v="3"/>
    <x v="2"/>
  </r>
  <r>
    <s v="John Womble"/>
    <s v="EXP-10010340"/>
    <n v="201.12"/>
    <d v="2023-12-19T00:00:00"/>
    <x v="0"/>
    <s v="Office Supplies"/>
    <s v="Craftmans storage holders"/>
    <m/>
    <m/>
    <m/>
    <m/>
    <m/>
    <m/>
    <m/>
    <m/>
    <m/>
    <m/>
    <m/>
    <m/>
    <m/>
    <m/>
    <m/>
    <m/>
    <m/>
    <m/>
    <m/>
    <m/>
    <m/>
    <e v="#REF!"/>
    <s v="SL248@tidalwaveautospa.com"/>
    <s v="Steven Kyriazis"/>
    <x v="3"/>
    <x v="2"/>
  </r>
  <r>
    <s v="John Womble"/>
    <s v="EXP-10010340"/>
    <n v="170.94"/>
    <d v="2023-12-22T00:00:00"/>
    <x v="0"/>
    <s v="Small Tools"/>
    <s v="Sockets, razors , tools for site"/>
    <m/>
    <m/>
    <m/>
    <m/>
    <m/>
    <m/>
    <m/>
    <m/>
    <m/>
    <m/>
    <m/>
    <m/>
    <m/>
    <m/>
    <m/>
    <m/>
    <m/>
    <m/>
    <m/>
    <m/>
    <m/>
    <e v="#REF!"/>
    <s v="SL248@tidalwaveautospa.com"/>
    <s v="Steven Kyriazis"/>
    <x v="3"/>
    <x v="2"/>
  </r>
  <r>
    <s v="John Womble"/>
    <s v="EXP-10010340"/>
    <n v="160.88999999999999"/>
    <d v="2023-12-22T00:00:00"/>
    <x v="0"/>
    <s v="Itemized"/>
    <s v="keyboard &amp; mouse (x2),comealong,squegees"/>
    <n v="73.489999999999995"/>
    <s v="Computer"/>
    <s v="keyboard &amp; mouse (x2)"/>
    <n v="47.5"/>
    <s v="Small Tools"/>
    <s v="comealong"/>
    <n v="39.9"/>
    <s v="Wash Maintenance"/>
    <s v="squegees"/>
    <m/>
    <m/>
    <m/>
    <m/>
    <m/>
    <m/>
    <m/>
    <m/>
    <m/>
    <m/>
    <m/>
    <m/>
    <e v="#REF!"/>
    <s v="SL248@tidalwaveautospa.com"/>
    <s v="Steven Kyriazis"/>
    <x v="3"/>
    <x v="2"/>
  </r>
  <r>
    <s v="John Womble"/>
    <s v="EXP-10010340"/>
    <n v="149.47"/>
    <d v="2023-12-26T00:00:00"/>
    <x v="0"/>
    <s v="Wash Maintenance"/>
    <s v="Razor scrapers, grease for site"/>
    <m/>
    <m/>
    <m/>
    <m/>
    <m/>
    <m/>
    <m/>
    <m/>
    <m/>
    <m/>
    <m/>
    <m/>
    <m/>
    <m/>
    <m/>
    <m/>
    <m/>
    <m/>
    <m/>
    <m/>
    <m/>
    <e v="#REF!"/>
    <s v="SL248@tidalwaveautospa.com"/>
    <s v="Steven Kyriazis"/>
    <x v="3"/>
    <x v="2"/>
  </r>
  <r>
    <s v="John Womble"/>
    <s v="EXP-10010340"/>
    <n v="399.79"/>
    <d v="2023-12-29T00:00:00"/>
    <x v="0"/>
    <s v="Wash Maintenance"/>
    <s v="Tru fuel for blower, googone pvc pipe for photo eye"/>
    <m/>
    <m/>
    <m/>
    <m/>
    <m/>
    <m/>
    <m/>
    <m/>
    <m/>
    <m/>
    <m/>
    <m/>
    <m/>
    <m/>
    <m/>
    <m/>
    <m/>
    <m/>
    <m/>
    <m/>
    <m/>
    <e v="#REF!"/>
    <s v="SL248@tidalwaveautospa.com"/>
    <s v="Steven Kyriazis"/>
    <x v="3"/>
    <x v="2"/>
  </r>
  <r>
    <s v="John Womble"/>
    <s v="EXP-10010340"/>
    <n v="168.73"/>
    <d v="2024-01-04T00:00:00"/>
    <x v="0"/>
    <s v="Office Supplies"/>
    <s v="Lock box, supplies for office and drinks for site anti freeze"/>
    <m/>
    <m/>
    <m/>
    <m/>
    <m/>
    <m/>
    <m/>
    <m/>
    <m/>
    <m/>
    <m/>
    <m/>
    <m/>
    <m/>
    <m/>
    <m/>
    <m/>
    <m/>
    <m/>
    <m/>
    <m/>
    <e v="#REF!"/>
    <s v="SL248@tidalwaveautospa.com"/>
    <s v="Steven Kyriazis"/>
    <x v="3"/>
    <x v="2"/>
  </r>
  <r>
    <s v="Jon Ackerman"/>
    <s v="EXP-10010541"/>
    <n v="44.81"/>
    <d v="2024-01-13T00:00:00"/>
    <x v="11"/>
    <s v="Parts"/>
    <s v="Caps to reduce water usage"/>
    <m/>
    <m/>
    <m/>
    <m/>
    <m/>
    <m/>
    <m/>
    <m/>
    <m/>
    <m/>
    <m/>
    <m/>
    <m/>
    <m/>
    <m/>
    <m/>
    <m/>
    <m/>
    <m/>
    <m/>
    <m/>
    <e v="#REF!"/>
    <s v=""/>
    <s v=""/>
    <x v="3"/>
    <x v="2"/>
  </r>
  <r>
    <s v="Jonathan Chiappetta"/>
    <s v="EXP-10009862"/>
    <n v="6.29"/>
    <d v="2023-11-27T00:00:00"/>
    <x v="23"/>
    <s v="Snacks"/>
    <s v="Water jugs"/>
    <m/>
    <m/>
    <m/>
    <m/>
    <m/>
    <m/>
    <m/>
    <m/>
    <m/>
    <m/>
    <m/>
    <m/>
    <m/>
    <m/>
    <m/>
    <m/>
    <m/>
    <m/>
    <m/>
    <m/>
    <m/>
    <e v="#REF!"/>
    <s v=""/>
    <s v=""/>
    <x v="3"/>
    <x v="2"/>
  </r>
  <r>
    <s v="Jonathan Chiappetta"/>
    <s v="EXP-10009862"/>
    <n v="83.88"/>
    <d v="2023-11-29T00:00:00"/>
    <x v="6"/>
    <s v="Wash Maintenance"/>
    <s v="Marine grease"/>
    <m/>
    <m/>
    <m/>
    <m/>
    <m/>
    <m/>
    <m/>
    <m/>
    <m/>
    <m/>
    <m/>
    <m/>
    <m/>
    <m/>
    <m/>
    <m/>
    <m/>
    <m/>
    <m/>
    <m/>
    <m/>
    <e v="#REF!"/>
    <s v=""/>
    <s v=""/>
    <x v="3"/>
    <x v="2"/>
  </r>
  <r>
    <s v="Jonathan Chiappetta"/>
    <s v="EXP-10009862"/>
    <n v="414.57"/>
    <d v="2023-11-29T00:00:00"/>
    <x v="11"/>
    <s v="Parts"/>
    <s v="VFD for TB 2"/>
    <m/>
    <m/>
    <m/>
    <m/>
    <m/>
    <m/>
    <m/>
    <m/>
    <m/>
    <m/>
    <m/>
    <m/>
    <m/>
    <m/>
    <m/>
    <m/>
    <m/>
    <m/>
    <m/>
    <m/>
    <m/>
    <e v="#REF!"/>
    <s v=""/>
    <s v=""/>
    <x v="3"/>
    <x v="2"/>
  </r>
  <r>
    <s v="Jonathan Chiappetta"/>
    <s v="EXP-10009862"/>
    <n v="13.87"/>
    <d v="2023-12-01T00:00:00"/>
    <x v="2"/>
    <s v="Wash Maintenance"/>
    <s v="tape"/>
    <m/>
    <m/>
    <m/>
    <m/>
    <m/>
    <m/>
    <m/>
    <m/>
    <m/>
    <m/>
    <m/>
    <m/>
    <m/>
    <m/>
    <m/>
    <m/>
    <m/>
    <m/>
    <m/>
    <m/>
    <m/>
    <e v="#REF!"/>
    <s v=""/>
    <s v=""/>
    <x v="3"/>
    <x v="2"/>
  </r>
  <r>
    <s v="Jonathan Chiappetta"/>
    <s v="EXP-10009862"/>
    <n v="139"/>
    <d v="2023-12-03T00:00:00"/>
    <x v="23"/>
    <s v="Dues &amp; Subscriptions"/>
    <s v="Amazon prime"/>
    <m/>
    <m/>
    <m/>
    <m/>
    <m/>
    <m/>
    <m/>
    <m/>
    <m/>
    <m/>
    <m/>
    <m/>
    <m/>
    <m/>
    <m/>
    <m/>
    <m/>
    <m/>
    <m/>
    <m/>
    <m/>
    <e v="#REF!"/>
    <s v=""/>
    <s v=""/>
    <x v="3"/>
    <x v="2"/>
  </r>
  <r>
    <s v="Jonathan Chiappetta"/>
    <s v="EXP-10009862"/>
    <n v="74.12"/>
    <d v="2023-12-04T00:00:00"/>
    <x v="25"/>
    <s v="Wash Maintenance"/>
    <s v="cleaning supplies"/>
    <m/>
    <m/>
    <m/>
    <m/>
    <m/>
    <m/>
    <m/>
    <m/>
    <m/>
    <m/>
    <m/>
    <m/>
    <m/>
    <m/>
    <m/>
    <m/>
    <m/>
    <m/>
    <m/>
    <m/>
    <m/>
    <e v="#REF!"/>
    <s v=""/>
    <s v=""/>
    <x v="3"/>
    <x v="2"/>
  </r>
  <r>
    <s v="Jonathan Chiappetta"/>
    <s v="EXP-10009862"/>
    <n v="36"/>
    <d v="2023-12-06T00:00:00"/>
    <x v="23"/>
    <s v="Snacks"/>
    <s v="Water jugs"/>
    <m/>
    <m/>
    <m/>
    <m/>
    <m/>
    <m/>
    <m/>
    <m/>
    <m/>
    <m/>
    <m/>
    <m/>
    <m/>
    <m/>
    <m/>
    <m/>
    <m/>
    <m/>
    <m/>
    <m/>
    <m/>
    <e v="#REF!"/>
    <s v=""/>
    <s v=""/>
    <x v="3"/>
    <x v="2"/>
  </r>
  <r>
    <s v="Jonathan Chiappetta"/>
    <s v="EXP-10009862"/>
    <n v="18"/>
    <d v="2023-12-13T00:00:00"/>
    <x v="23"/>
    <s v="Fuel"/>
    <s v="propane"/>
    <m/>
    <m/>
    <m/>
    <m/>
    <m/>
    <m/>
    <m/>
    <m/>
    <m/>
    <m/>
    <m/>
    <m/>
    <m/>
    <m/>
    <m/>
    <m/>
    <m/>
    <m/>
    <m/>
    <m/>
    <m/>
    <e v="#REF!"/>
    <s v=""/>
    <s v=""/>
    <x v="3"/>
    <x v="2"/>
  </r>
  <r>
    <s v="Jonathan Chiappetta"/>
    <s v="EXP-10009862"/>
    <n v="46.78"/>
    <d v="2023-12-16T00:00:00"/>
    <x v="2"/>
    <s v="Wash Maintenance"/>
    <s v="WD-40"/>
    <m/>
    <m/>
    <m/>
    <m/>
    <m/>
    <m/>
    <m/>
    <m/>
    <m/>
    <m/>
    <m/>
    <m/>
    <m/>
    <m/>
    <m/>
    <m/>
    <m/>
    <m/>
    <m/>
    <m/>
    <m/>
    <e v="#REF!"/>
    <s v=""/>
    <s v=""/>
    <x v="3"/>
    <x v="2"/>
  </r>
  <r>
    <s v="Jonathan Chiappetta"/>
    <s v="EXP-10009862"/>
    <n v="264.27"/>
    <d v="2023-12-16T00:00:00"/>
    <x v="25"/>
    <s v="Office Supplies"/>
    <s v="Site lights"/>
    <m/>
    <m/>
    <m/>
    <m/>
    <m/>
    <m/>
    <m/>
    <m/>
    <m/>
    <m/>
    <m/>
    <m/>
    <m/>
    <m/>
    <m/>
    <m/>
    <m/>
    <m/>
    <m/>
    <m/>
    <m/>
    <e v="#REF!"/>
    <s v=""/>
    <s v=""/>
    <x v="3"/>
    <x v="2"/>
  </r>
  <r>
    <s v="Jonathan Chiappetta"/>
    <s v="EXP-10009862"/>
    <n v="196.88"/>
    <d v="2023-12-16T00:00:00"/>
    <x v="2"/>
    <s v="Small Tools"/>
    <s v="Jack for tirebrush repair"/>
    <m/>
    <m/>
    <m/>
    <m/>
    <m/>
    <m/>
    <m/>
    <m/>
    <m/>
    <m/>
    <m/>
    <m/>
    <m/>
    <m/>
    <m/>
    <m/>
    <m/>
    <m/>
    <m/>
    <m/>
    <m/>
    <e v="#REF!"/>
    <s v=""/>
    <s v=""/>
    <x v="3"/>
    <x v="2"/>
  </r>
  <r>
    <s v="Jonathan Chiappetta"/>
    <s v="EXP-10009862"/>
    <n v="114.96"/>
    <d v="2023-12-18T00:00:00"/>
    <x v="25"/>
    <s v="Parts"/>
    <s v="Hangers for lights"/>
    <m/>
    <m/>
    <m/>
    <m/>
    <m/>
    <m/>
    <m/>
    <m/>
    <m/>
    <m/>
    <m/>
    <m/>
    <m/>
    <m/>
    <m/>
    <m/>
    <m/>
    <m/>
    <m/>
    <m/>
    <m/>
    <e v="#REF!"/>
    <s v=""/>
    <s v=""/>
    <x v="3"/>
    <x v="2"/>
  </r>
  <r>
    <s v="Jonathan Chiappetta"/>
    <s v="EXP-10009862"/>
    <n v="53.46"/>
    <d v="2023-12-18T00:00:00"/>
    <x v="25"/>
    <s v="Parts"/>
    <s v="Conduits for lights"/>
    <m/>
    <m/>
    <m/>
    <m/>
    <m/>
    <m/>
    <m/>
    <m/>
    <m/>
    <m/>
    <m/>
    <m/>
    <m/>
    <m/>
    <m/>
    <m/>
    <m/>
    <m/>
    <m/>
    <m/>
    <m/>
    <e v="#REF!"/>
    <s v=""/>
    <s v=""/>
    <x v="3"/>
    <x v="2"/>
  </r>
  <r>
    <s v="Joseph Landfried"/>
    <s v="EXP-10009175"/>
    <n v="6.58"/>
    <d v="2023-11-21T00:00:00"/>
    <x v="0"/>
    <s v="Wash Maintenance"/>
    <s v="vinegar for cleaning windows"/>
    <m/>
    <m/>
    <m/>
    <m/>
    <m/>
    <m/>
    <m/>
    <m/>
    <m/>
    <m/>
    <m/>
    <m/>
    <m/>
    <m/>
    <m/>
    <m/>
    <m/>
    <m/>
    <m/>
    <m/>
    <m/>
    <e v="#REF!"/>
    <s v="SL20@tidalwaveautospa.com"/>
    <s v="Wesley Kurtz"/>
    <x v="3"/>
    <x v="2"/>
  </r>
  <r>
    <s v="Joseph Landfried"/>
    <s v="EXP-10009175"/>
    <n v="42.64"/>
    <d v="2023-11-21T00:00:00"/>
    <x v="0"/>
    <s v="Wash Maintenance"/>
    <s v="cleaning supplies"/>
    <m/>
    <m/>
    <m/>
    <m/>
    <m/>
    <m/>
    <m/>
    <m/>
    <m/>
    <n v="2.59"/>
    <s v="Office Supplies"/>
    <s v="glade air freshner"/>
    <m/>
    <m/>
    <m/>
    <m/>
    <m/>
    <m/>
    <m/>
    <m/>
    <m/>
    <e v="#REF!"/>
    <s v="SL20@tidalwaveautospa.com"/>
    <s v="Wesley Kurtz"/>
    <x v="3"/>
    <x v="2"/>
  </r>
  <r>
    <s v="Joseph Landfried"/>
    <s v="EXP-10009175"/>
    <n v="8.64"/>
    <d v="2023-11-22T00:00:00"/>
    <x v="36"/>
    <s v="Office Supplies"/>
    <s v="key for new team lead"/>
    <m/>
    <m/>
    <m/>
    <m/>
    <m/>
    <m/>
    <m/>
    <m/>
    <m/>
    <m/>
    <m/>
    <m/>
    <m/>
    <m/>
    <m/>
    <m/>
    <m/>
    <m/>
    <m/>
    <m/>
    <m/>
    <e v="#REF!"/>
    <s v="SL20@tidalwaveautospa.com"/>
    <s v="Wesley Kurtz"/>
    <x v="3"/>
    <x v="2"/>
  </r>
  <r>
    <s v="Joseph Landfried"/>
    <s v="EXP-10009175"/>
    <n v="8.64"/>
    <d v="2023-11-22T00:00:00"/>
    <x v="36"/>
    <s v="Office Supplies"/>
    <s v="key for new team lead"/>
    <m/>
    <m/>
    <m/>
    <m/>
    <m/>
    <m/>
    <m/>
    <m/>
    <m/>
    <m/>
    <m/>
    <m/>
    <m/>
    <m/>
    <m/>
    <m/>
    <m/>
    <m/>
    <m/>
    <m/>
    <m/>
    <e v="#REF!"/>
    <s v="SL20@tidalwaveautospa.com"/>
    <s v="Wesley Kurtz"/>
    <x v="3"/>
    <x v="2"/>
  </r>
  <r>
    <s v="Joseph Landfried"/>
    <s v="EXP-10009175"/>
    <n v="58.9"/>
    <d v="2023-11-22T00:00:00"/>
    <x v="0"/>
    <s v="Wash Maintenance"/>
    <s v="cleaning supplies"/>
    <m/>
    <m/>
    <m/>
    <m/>
    <m/>
    <m/>
    <m/>
    <m/>
    <m/>
    <m/>
    <m/>
    <m/>
    <m/>
    <m/>
    <m/>
    <m/>
    <m/>
    <m/>
    <m/>
    <m/>
    <m/>
    <e v="#REF!"/>
    <s v="SL20@tidalwaveautospa.com"/>
    <s v="Wesley Kurtz"/>
    <x v="3"/>
    <x v="2"/>
  </r>
  <r>
    <s v="Joseph Landfried"/>
    <s v="EXP-10009175"/>
    <n v="36.43"/>
    <d v="2023-11-25T00:00:00"/>
    <x v="0"/>
    <s v="Wash Maintenance"/>
    <s v="cleaning dawn and vinegar"/>
    <m/>
    <m/>
    <m/>
    <m/>
    <m/>
    <m/>
    <m/>
    <m/>
    <m/>
    <m/>
    <m/>
    <m/>
    <m/>
    <m/>
    <m/>
    <m/>
    <m/>
    <m/>
    <m/>
    <m/>
    <m/>
    <e v="#REF!"/>
    <s v="SL20@tidalwaveautospa.com"/>
    <s v="Wesley Kurtz"/>
    <x v="3"/>
    <x v="2"/>
  </r>
  <r>
    <s v="Joseph Landfried"/>
    <s v="EXP-10009175"/>
    <n v="10.25"/>
    <d v="2023-11-29T00:00:00"/>
    <x v="0"/>
    <s v="Office Supplies"/>
    <s v="toilet paper"/>
    <m/>
    <m/>
    <m/>
    <m/>
    <m/>
    <m/>
    <m/>
    <m/>
    <m/>
    <m/>
    <m/>
    <m/>
    <m/>
    <m/>
    <m/>
    <m/>
    <m/>
    <m/>
    <m/>
    <m/>
    <m/>
    <e v="#REF!"/>
    <s v="SL20@tidalwaveautospa.com"/>
    <s v="Wesley Kurtz"/>
    <x v="3"/>
    <x v="2"/>
  </r>
  <r>
    <s v="Joseph Landfried"/>
    <s v="EXP-10009175"/>
    <n v="21.56"/>
    <d v="2023-12-05T00:00:00"/>
    <x v="1"/>
    <s v="Parts"/>
    <s v="hardware for repair"/>
    <m/>
    <m/>
    <m/>
    <m/>
    <m/>
    <m/>
    <m/>
    <m/>
    <m/>
    <m/>
    <m/>
    <m/>
    <m/>
    <m/>
    <m/>
    <m/>
    <m/>
    <m/>
    <m/>
    <m/>
    <m/>
    <e v="#REF!"/>
    <s v="SL20@tidalwaveautospa.com"/>
    <s v="Wesley Kurtz"/>
    <x v="3"/>
    <x v="2"/>
  </r>
  <r>
    <s v="Joseph Landfried"/>
    <s v="EXP-10009175"/>
    <n v="29.65"/>
    <d v="2023-12-06T00:00:00"/>
    <x v="0"/>
    <s v="Wash Maintenance"/>
    <s v="dawn for cleaning"/>
    <m/>
    <m/>
    <m/>
    <m/>
    <m/>
    <m/>
    <m/>
    <m/>
    <m/>
    <m/>
    <m/>
    <m/>
    <m/>
    <m/>
    <m/>
    <m/>
    <m/>
    <m/>
    <m/>
    <m/>
    <m/>
    <e v="#REF!"/>
    <s v="SL20@tidalwaveautospa.com"/>
    <s v="Wesley Kurtz"/>
    <x v="3"/>
    <x v="2"/>
  </r>
  <r>
    <s v="Joseph Landfried"/>
    <s v="EXP-10009175"/>
    <n v="3.29"/>
    <d v="2023-12-08T00:00:00"/>
    <x v="0"/>
    <s v="Wash Maintenance"/>
    <s v="vinegar for cleaning"/>
    <m/>
    <m/>
    <m/>
    <m/>
    <m/>
    <m/>
    <m/>
    <m/>
    <m/>
    <m/>
    <m/>
    <m/>
    <m/>
    <m/>
    <m/>
    <m/>
    <m/>
    <m/>
    <m/>
    <m/>
    <m/>
    <e v="#REF!"/>
    <s v="SL20@tidalwaveautospa.com"/>
    <s v="Wesley Kurtz"/>
    <x v="3"/>
    <x v="2"/>
  </r>
  <r>
    <s v="Joseph Landfried"/>
    <s v="EXP-10009175"/>
    <n v="111.28"/>
    <d v="2023-12-09T00:00:00"/>
    <x v="0"/>
    <s v="Wash Maintenance"/>
    <s v="cleaning supplies"/>
    <m/>
    <m/>
    <m/>
    <m/>
    <m/>
    <m/>
    <m/>
    <m/>
    <m/>
    <m/>
    <m/>
    <m/>
    <m/>
    <m/>
    <m/>
    <m/>
    <m/>
    <m/>
    <m/>
    <m/>
    <m/>
    <e v="#REF!"/>
    <s v="SL20@tidalwaveautospa.com"/>
    <s v="Wesley Kurtz"/>
    <x v="3"/>
    <x v="2"/>
  </r>
  <r>
    <s v="Joseph Landfried"/>
    <s v="EXP-10009175"/>
    <n v="21.3"/>
    <d v="2023-12-11T00:00:00"/>
    <x v="0"/>
    <s v="Office Supplies"/>
    <s v="tape for wipers"/>
    <m/>
    <m/>
    <m/>
    <m/>
    <m/>
    <m/>
    <m/>
    <m/>
    <m/>
    <m/>
    <m/>
    <m/>
    <m/>
    <m/>
    <m/>
    <m/>
    <m/>
    <m/>
    <m/>
    <m/>
    <m/>
    <e v="#REF!"/>
    <s v="SL20@tidalwaveautospa.com"/>
    <s v="Wesley Kurtz"/>
    <x v="3"/>
    <x v="2"/>
  </r>
  <r>
    <s v="Joseph Landfried"/>
    <s v="EXP-10009175"/>
    <n v="36.659999999999997"/>
    <d v="2023-12-13T00:00:00"/>
    <x v="2"/>
    <s v="Parts"/>
    <s v="cable ties for wires"/>
    <m/>
    <m/>
    <m/>
    <m/>
    <m/>
    <m/>
    <m/>
    <m/>
    <m/>
    <m/>
    <m/>
    <m/>
    <m/>
    <m/>
    <m/>
    <m/>
    <m/>
    <m/>
    <m/>
    <m/>
    <m/>
    <e v="#REF!"/>
    <s v="SL20@tidalwaveautospa.com"/>
    <s v="Wesley Kurtz"/>
    <x v="3"/>
    <x v="2"/>
  </r>
  <r>
    <s v="Joseph Landfried"/>
    <s v="EXP-10009175"/>
    <n v="12.31"/>
    <d v="2023-12-15T00:00:00"/>
    <x v="2"/>
    <s v="Parts"/>
    <s v="air pop off valve for compressor"/>
    <m/>
    <m/>
    <m/>
    <m/>
    <m/>
    <m/>
    <m/>
    <m/>
    <m/>
    <m/>
    <m/>
    <m/>
    <m/>
    <m/>
    <m/>
    <m/>
    <m/>
    <m/>
    <m/>
    <m/>
    <m/>
    <e v="#REF!"/>
    <s v="SL20@tidalwaveautospa.com"/>
    <s v="Wesley Kurtz"/>
    <x v="3"/>
    <x v="2"/>
  </r>
  <r>
    <s v="Joseph Landfried"/>
    <s v="EXP-10010343"/>
    <n v="45"/>
    <d v="2023-12-14T00:00:00"/>
    <x v="7"/>
    <s v="Wash Maintenance"/>
    <s v="new hose for soap buckets in prep"/>
    <m/>
    <m/>
    <m/>
    <m/>
    <m/>
    <m/>
    <m/>
    <m/>
    <m/>
    <m/>
    <m/>
    <m/>
    <m/>
    <m/>
    <m/>
    <m/>
    <m/>
    <m/>
    <m/>
    <m/>
    <m/>
    <e v="#REF!"/>
    <s v="SL20@tidalwaveautospa.com"/>
    <s v="Wesley Kurtz"/>
    <x v="3"/>
    <x v="2"/>
  </r>
  <r>
    <s v="Joseph Landfried"/>
    <s v="EXP-10010343"/>
    <n v="121.16"/>
    <d v="2023-12-26T00:00:00"/>
    <x v="0"/>
    <s v="Wash Maintenance"/>
    <s v="dawn  vinegar and toilet paper"/>
    <m/>
    <m/>
    <m/>
    <m/>
    <m/>
    <m/>
    <m/>
    <m/>
    <m/>
    <m/>
    <m/>
    <m/>
    <m/>
    <m/>
    <m/>
    <m/>
    <m/>
    <m/>
    <m/>
    <m/>
    <m/>
    <e v="#REF!"/>
    <s v="SL20@tidalwaveautospa.com"/>
    <s v="Wesley Kurtz"/>
    <x v="3"/>
    <x v="2"/>
  </r>
  <r>
    <s v="Joseph Landfried"/>
    <s v="EXP-10010343"/>
    <n v="18.350000000000001"/>
    <d v="2023-12-31T00:00:00"/>
    <x v="11"/>
    <s v="Computer"/>
    <s v="new keyboard for new OTT terminal"/>
    <m/>
    <m/>
    <m/>
    <m/>
    <m/>
    <m/>
    <m/>
    <m/>
    <m/>
    <m/>
    <m/>
    <m/>
    <m/>
    <m/>
    <m/>
    <m/>
    <m/>
    <m/>
    <m/>
    <m/>
    <m/>
    <e v="#REF!"/>
    <s v="SL20@tidalwaveautospa.com"/>
    <s v="Wesley Kurtz"/>
    <x v="3"/>
    <x v="2"/>
  </r>
  <r>
    <s v="Joseph Landfried"/>
    <s v="EXP-10010343"/>
    <n v="644"/>
    <d v="2024-01-01T00:00:00"/>
    <x v="37"/>
    <s v="Wash Repairs"/>
    <s v="insulation of new OTT terminal. approved through Wes and bruce"/>
    <m/>
    <m/>
    <m/>
    <m/>
    <m/>
    <m/>
    <m/>
    <m/>
    <m/>
    <m/>
    <m/>
    <m/>
    <m/>
    <m/>
    <m/>
    <m/>
    <m/>
    <m/>
    <m/>
    <m/>
    <m/>
    <e v="#REF!"/>
    <s v="SL20@tidalwaveautospa.com"/>
    <s v="Wesley Kurtz"/>
    <x v="3"/>
    <x v="2"/>
  </r>
  <r>
    <s v="Joseph Peterson"/>
    <s v="EXP-10010212"/>
    <n v="283.75"/>
    <d v="2023-12-18T00:00:00"/>
    <x v="7"/>
    <s v="Parts"/>
    <s v="Reclaim"/>
    <m/>
    <m/>
    <m/>
    <m/>
    <m/>
    <m/>
    <m/>
    <m/>
    <m/>
    <m/>
    <m/>
    <m/>
    <m/>
    <m/>
    <m/>
    <m/>
    <m/>
    <m/>
    <m/>
    <m/>
    <m/>
    <e v="#REF!"/>
    <s v="SL153@tidalwaveautospa.com"/>
    <s v="Andrew Stephens"/>
    <x v="3"/>
    <x v="2"/>
  </r>
  <r>
    <s v="Joseph Peterson"/>
    <s v="EXP-10010212"/>
    <n v="61.1"/>
    <d v="2023-12-20T00:00:00"/>
    <x v="10"/>
    <s v="Wash Maintenance"/>
    <s v="Dawn/Vinegar"/>
    <m/>
    <m/>
    <m/>
    <m/>
    <m/>
    <m/>
    <m/>
    <m/>
    <m/>
    <m/>
    <m/>
    <m/>
    <m/>
    <m/>
    <m/>
    <m/>
    <m/>
    <m/>
    <m/>
    <m/>
    <m/>
    <e v="#REF!"/>
    <s v="SL153@tidalwaveautospa.com"/>
    <s v="Andrew Stephens"/>
    <x v="3"/>
    <x v="2"/>
  </r>
  <r>
    <s v="Joseph Peterson"/>
    <s v="EXP-10010212"/>
    <n v="54.69"/>
    <d v="2023-12-29T00:00:00"/>
    <x v="0"/>
    <s v="Wash Maintenance"/>
    <s v="mop vinegar water bottles"/>
    <m/>
    <m/>
    <m/>
    <m/>
    <m/>
    <m/>
    <m/>
    <m/>
    <m/>
    <m/>
    <m/>
    <m/>
    <m/>
    <m/>
    <m/>
    <m/>
    <m/>
    <m/>
    <m/>
    <m/>
    <m/>
    <e v="#REF!"/>
    <s v="SL153@tidalwaveautospa.com"/>
    <s v="Andrew Stephens"/>
    <x v="3"/>
    <x v="2"/>
  </r>
  <r>
    <s v="Joseph Peterson"/>
    <s v="EXP-10010212"/>
    <n v="17.98"/>
    <d v="2023-12-29T00:00:00"/>
    <x v="0"/>
    <s v="Office Supplies"/>
    <s v="Bathroom Trashbags"/>
    <m/>
    <m/>
    <m/>
    <m/>
    <m/>
    <m/>
    <m/>
    <m/>
    <m/>
    <m/>
    <m/>
    <m/>
    <m/>
    <m/>
    <m/>
    <m/>
    <m/>
    <m/>
    <m/>
    <m/>
    <m/>
    <e v="#REF!"/>
    <s v="SL153@tidalwaveautospa.com"/>
    <s v="Andrew Stephens"/>
    <x v="3"/>
    <x v="2"/>
  </r>
  <r>
    <s v="Joseph Peterson"/>
    <s v="EXP-10010761"/>
    <n v="6.97"/>
    <d v="2024-01-04T00:00:00"/>
    <x v="0"/>
    <s v="Parts"/>
    <s v="Bolts, nut, washers for mounting bearings for conveyor"/>
    <m/>
    <m/>
    <m/>
    <m/>
    <m/>
    <m/>
    <m/>
    <m/>
    <m/>
    <m/>
    <m/>
    <m/>
    <m/>
    <m/>
    <m/>
    <m/>
    <m/>
    <m/>
    <m/>
    <m/>
    <m/>
    <e v="#REF!"/>
    <s v="SL153@tidalwaveautospa.com"/>
    <s v="Andrew Stephens"/>
    <x v="3"/>
    <x v="2"/>
  </r>
  <r>
    <s v="Joseph Peterson"/>
    <s v="EXP-10010751"/>
    <n v="21.55"/>
    <d v="2024-01-02T00:00:00"/>
    <x v="11"/>
    <s v="Wash Maintenance"/>
    <s v="Mop"/>
    <m/>
    <m/>
    <m/>
    <m/>
    <m/>
    <m/>
    <m/>
    <m/>
    <m/>
    <m/>
    <m/>
    <m/>
    <m/>
    <m/>
    <m/>
    <m/>
    <m/>
    <m/>
    <m/>
    <m/>
    <m/>
    <e v="#REF!"/>
    <s v="SL153@tidalwaveautospa.com"/>
    <s v="Andrew Stephens"/>
    <x v="3"/>
    <x v="2"/>
  </r>
  <r>
    <s v="Joseph Peterson"/>
    <s v="EXP-10010751"/>
    <n v="109.24"/>
    <d v="2024-01-08T00:00:00"/>
    <x v="0"/>
    <s v="Wash Maintenance"/>
    <s v="Vinegar,Dawn,Shovels,Bathroom Cleaner"/>
    <m/>
    <m/>
    <m/>
    <m/>
    <m/>
    <m/>
    <m/>
    <m/>
    <m/>
    <m/>
    <m/>
    <m/>
    <m/>
    <m/>
    <m/>
    <m/>
    <m/>
    <m/>
    <m/>
    <m/>
    <m/>
    <e v="#REF!"/>
    <s v="SL153@tidalwaveautospa.com"/>
    <s v="Andrew Stephens"/>
    <x v="3"/>
    <x v="2"/>
  </r>
  <r>
    <s v="Joseph Peterson"/>
    <s v="EXP-10010751"/>
    <n v="414.02"/>
    <d v="2024-01-12T00:00:00"/>
    <x v="0"/>
    <s v="Wash Maintenance"/>
    <s v="Heaters,shipping supplies,ice melt, kerosene,"/>
    <m/>
    <m/>
    <m/>
    <m/>
    <m/>
    <m/>
    <m/>
    <m/>
    <m/>
    <m/>
    <m/>
    <m/>
    <m/>
    <m/>
    <m/>
    <m/>
    <m/>
    <m/>
    <m/>
    <m/>
    <m/>
    <e v="#REF!"/>
    <s v="SL153@tidalwaveautospa.com"/>
    <s v="Andrew Stephens"/>
    <x v="3"/>
    <x v="2"/>
  </r>
  <r>
    <s v="Joseph Peterson"/>
    <s v="EXP-10010751"/>
    <n v="159.79"/>
    <d v="2024-01-13T00:00:00"/>
    <x v="0"/>
    <s v="Itemized"/>
    <s v="kerosene,water valve parts,"/>
    <n v="78.17"/>
    <s v="Fuel"/>
    <s v="kerosene"/>
    <n v="81.61999999999999"/>
    <s v="Parts"/>
    <s v="water valve parts"/>
    <m/>
    <m/>
    <m/>
    <m/>
    <m/>
    <m/>
    <m/>
    <m/>
    <m/>
    <m/>
    <m/>
    <m/>
    <m/>
    <m/>
    <m/>
    <e v="#REF!"/>
    <s v="SL153@tidalwaveautospa.com"/>
    <s v="Andrew Stephens"/>
    <x v="3"/>
    <x v="2"/>
  </r>
  <r>
    <s v="Joseph Peterson"/>
    <s v="EXP-10010751"/>
    <n v="174.55"/>
    <d v="2024-01-14T00:00:00"/>
    <x v="0"/>
    <s v="Fuel"/>
    <s v="kerosene for heaters"/>
    <m/>
    <m/>
    <m/>
    <m/>
    <m/>
    <m/>
    <m/>
    <m/>
    <m/>
    <m/>
    <m/>
    <m/>
    <m/>
    <m/>
    <m/>
    <m/>
    <m/>
    <m/>
    <m/>
    <m/>
    <m/>
    <e v="#REF!"/>
    <s v="SL153@tidalwaveautospa.com"/>
    <s v="Andrew Stephens"/>
    <x v="3"/>
    <x v="2"/>
  </r>
  <r>
    <s v="Joseph Peterson"/>
    <s v="EXP-10010751"/>
    <n v="160.46"/>
    <d v="2024-01-15T00:00:00"/>
    <x v="0"/>
    <s v="Itemized"/>
    <s v="kerosene,shipping supplies,"/>
    <n v="134.85"/>
    <s v="Fuel"/>
    <s v="kerosene"/>
    <n v="25.610000000000014"/>
    <s v="Office Supplies"/>
    <s v="shipping supplies"/>
    <m/>
    <m/>
    <m/>
    <m/>
    <m/>
    <m/>
    <m/>
    <m/>
    <m/>
    <m/>
    <m/>
    <m/>
    <m/>
    <m/>
    <m/>
    <e v="#REF!"/>
    <s v="SL153@tidalwaveautospa.com"/>
    <s v="Andrew Stephens"/>
    <x v="3"/>
    <x v="2"/>
  </r>
  <r>
    <s v="Joseph Peterson"/>
    <s v="EXP-10010751"/>
    <n v="26.32"/>
    <d v="2024-01-16T00:00:00"/>
    <x v="0"/>
    <s v="Wash Maintenance"/>
    <s v="Grease,antifreeze for tire shine"/>
    <m/>
    <m/>
    <m/>
    <m/>
    <m/>
    <m/>
    <m/>
    <m/>
    <m/>
    <m/>
    <m/>
    <m/>
    <m/>
    <m/>
    <m/>
    <m/>
    <m/>
    <m/>
    <m/>
    <m/>
    <m/>
    <e v="#REF!"/>
    <s v="SL153@tidalwaveautospa.com"/>
    <s v="Andrew Stephens"/>
    <x v="3"/>
    <x v="2"/>
  </r>
  <r>
    <s v="Joseph Peterson"/>
    <s v="EXP-10010751"/>
    <n v="58.19"/>
    <d v="2024-01-16T00:00:00"/>
    <x v="0"/>
    <s v="Parts"/>
    <s v="Quick connect for water valve"/>
    <m/>
    <m/>
    <m/>
    <m/>
    <m/>
    <m/>
    <m/>
    <m/>
    <m/>
    <m/>
    <m/>
    <m/>
    <m/>
    <m/>
    <m/>
    <m/>
    <m/>
    <m/>
    <m/>
    <m/>
    <m/>
    <e v="#REF!"/>
    <s v="SL153@tidalwaveautospa.com"/>
    <s v="Andrew Stephens"/>
    <x v="3"/>
    <x v="2"/>
  </r>
  <r>
    <s v="Joshua Hudson"/>
    <s v="EXP-10010695"/>
    <n v="205.42"/>
    <d v="2023-12-20T00:00:00"/>
    <x v="2"/>
    <s v="Parts"/>
    <s v="Pressure washer hose to replace damaged hose"/>
    <m/>
    <m/>
    <m/>
    <m/>
    <m/>
    <m/>
    <m/>
    <m/>
    <m/>
    <m/>
    <m/>
    <m/>
    <m/>
    <m/>
    <m/>
    <m/>
    <m/>
    <m/>
    <m/>
    <m/>
    <m/>
    <e v="#REF!"/>
    <s v="SL162@tidalwaveautospa.com"/>
    <s v="Steven Kyriazis"/>
    <x v="3"/>
    <x v="2"/>
  </r>
  <r>
    <s v="Joshua Hudson"/>
    <s v="EXP-10010695"/>
    <n v="638.1"/>
    <d v="2024-01-04T00:00:00"/>
    <x v="0"/>
    <s v="Wash Maintenance"/>
    <s v="Salt for water softener"/>
    <m/>
    <m/>
    <m/>
    <m/>
    <m/>
    <m/>
    <m/>
    <m/>
    <m/>
    <m/>
    <m/>
    <m/>
    <m/>
    <m/>
    <m/>
    <m/>
    <m/>
    <m/>
    <m/>
    <m/>
    <m/>
    <e v="#REF!"/>
    <s v="SL162@tidalwaveautospa.com"/>
    <s v="Steven Kyriazis"/>
    <x v="3"/>
    <x v="2"/>
  </r>
  <r>
    <s v="Joshua Hudson"/>
    <s v="EXP-10010695"/>
    <n v="20.41"/>
    <d v="2024-01-06T00:00:00"/>
    <x v="6"/>
    <s v="Wash Maintenance"/>
    <s v="Hydraulic filter"/>
    <m/>
    <m/>
    <m/>
    <m/>
    <m/>
    <m/>
    <m/>
    <m/>
    <m/>
    <m/>
    <m/>
    <m/>
    <m/>
    <m/>
    <m/>
    <m/>
    <m/>
    <m/>
    <m/>
    <m/>
    <m/>
    <e v="#REF!"/>
    <s v="SL162@tidalwaveautospa.com"/>
    <s v="Steven Kyriazis"/>
    <x v="3"/>
    <x v="2"/>
  </r>
  <r>
    <s v="Joshua Hudson"/>
    <s v="EXP-10010695"/>
    <n v="69.23"/>
    <d v="2024-01-09T00:00:00"/>
    <x v="0"/>
    <s v="Wash Maintenance"/>
    <s v="Window cleaning supplies"/>
    <m/>
    <m/>
    <m/>
    <m/>
    <m/>
    <m/>
    <m/>
    <m/>
    <m/>
    <m/>
    <m/>
    <m/>
    <m/>
    <m/>
    <m/>
    <m/>
    <m/>
    <m/>
    <m/>
    <m/>
    <m/>
    <e v="#REF!"/>
    <s v="SL162@tidalwaveautospa.com"/>
    <s v="Steven Kyriazis"/>
    <x v="3"/>
    <x v="2"/>
  </r>
  <r>
    <s v="Joshua Hudson"/>
    <s v="EXP-10010695"/>
    <n v="116.57"/>
    <d v="2024-01-09T00:00:00"/>
    <x v="0"/>
    <s v="Wash Maintenance"/>
    <s v="Cleaners for windows and blowers"/>
    <m/>
    <m/>
    <m/>
    <m/>
    <m/>
    <m/>
    <m/>
    <m/>
    <m/>
    <m/>
    <m/>
    <m/>
    <m/>
    <m/>
    <m/>
    <m/>
    <m/>
    <m/>
    <m/>
    <m/>
    <m/>
    <e v="#REF!"/>
    <s v="SL162@tidalwaveautospa.com"/>
    <s v="Steven Kyriazis"/>
    <x v="3"/>
    <x v="2"/>
  </r>
  <r>
    <s v="Joshua Hudson"/>
    <s v="EXP-10010695"/>
    <n v="247.69"/>
    <d v="2024-01-11T00:00:00"/>
    <x v="14"/>
    <s v="Annual Inspection"/>
    <s v="Fire extinguisher inspection and tagging"/>
    <m/>
    <m/>
    <m/>
    <m/>
    <m/>
    <m/>
    <m/>
    <m/>
    <m/>
    <m/>
    <m/>
    <m/>
    <m/>
    <m/>
    <m/>
    <m/>
    <m/>
    <m/>
    <m/>
    <m/>
    <m/>
    <e v="#REF!"/>
    <s v="SL162@tidalwaveautospa.com"/>
    <s v="Steven Kyriazis"/>
    <x v="3"/>
    <x v="2"/>
  </r>
  <r>
    <s v="Joshua Hudson"/>
    <s v="EXP-10010695"/>
    <n v="10.199999999999999"/>
    <d v="2024-01-13T00:00:00"/>
    <x v="0"/>
    <s v="Office Supplies"/>
    <s v="Toilet paper"/>
    <m/>
    <m/>
    <m/>
    <m/>
    <m/>
    <m/>
    <m/>
    <m/>
    <m/>
    <m/>
    <m/>
    <m/>
    <m/>
    <m/>
    <m/>
    <m/>
    <m/>
    <m/>
    <m/>
    <m/>
    <m/>
    <e v="#REF!"/>
    <s v="SL162@tidalwaveautospa.com"/>
    <s v="Steven Kyriazis"/>
    <x v="3"/>
    <x v="2"/>
  </r>
  <r>
    <s v="Joshua Hudson"/>
    <s v="EXP-10010695"/>
    <n v="164.32"/>
    <d v="2024-01-16T00:00:00"/>
    <x v="0"/>
    <s v="Itemized"/>
    <s v="kerosene,vinegar,"/>
    <n v="119.44"/>
    <s v="Fuel"/>
    <s v="kerosene"/>
    <n v="44.88"/>
    <s v="Wash Maintenance"/>
    <s v="vinegar"/>
    <m/>
    <m/>
    <m/>
    <m/>
    <m/>
    <m/>
    <m/>
    <m/>
    <m/>
    <m/>
    <m/>
    <m/>
    <m/>
    <m/>
    <m/>
    <e v="#REF!"/>
    <s v="SL162@tidalwaveautospa.com"/>
    <s v="Steven Kyriazis"/>
    <x v="3"/>
    <x v="2"/>
  </r>
  <r>
    <s v="Joshua Huffstetler"/>
    <s v="EXP-10010552"/>
    <n v="9.0299999999999994"/>
    <d v="2023-12-21T00:00:00"/>
    <x v="0"/>
    <s v="Plumbing Expense"/>
    <s v="Plumbing repair supplies"/>
    <m/>
    <m/>
    <m/>
    <m/>
    <m/>
    <m/>
    <m/>
    <m/>
    <m/>
    <m/>
    <m/>
    <m/>
    <m/>
    <m/>
    <m/>
    <m/>
    <m/>
    <m/>
    <m/>
    <m/>
    <m/>
    <e v="#REF!"/>
    <s v="SL32@tidalwaveautospa.com"/>
    <s v="Michael Dodge"/>
    <x v="3"/>
    <x v="2"/>
  </r>
  <r>
    <s v="Joshua Huffstetler"/>
    <s v="EXP-10010552"/>
    <n v="28.84"/>
    <d v="2023-12-23T00:00:00"/>
    <x v="0"/>
    <s v="Vehicle Damage Claims"/>
    <s v="Antenna repair kit"/>
    <m/>
    <m/>
    <m/>
    <m/>
    <m/>
    <m/>
    <m/>
    <m/>
    <m/>
    <m/>
    <m/>
    <m/>
    <m/>
    <m/>
    <m/>
    <m/>
    <m/>
    <m/>
    <m/>
    <m/>
    <m/>
    <e v="#REF!"/>
    <s v="SL32@tidalwaveautospa.com"/>
    <s v="Michael Dodge"/>
    <x v="3"/>
    <x v="2"/>
  </r>
  <r>
    <s v="Joshua Huffstetler"/>
    <s v="EXP-10010552"/>
    <n v="20.93"/>
    <d v="2023-12-24T00:00:00"/>
    <x v="0"/>
    <s v="Wash Maintenance"/>
    <s v="Cleaning supplies"/>
    <m/>
    <m/>
    <m/>
    <m/>
    <m/>
    <m/>
    <m/>
    <m/>
    <m/>
    <m/>
    <m/>
    <m/>
    <m/>
    <m/>
    <m/>
    <m/>
    <m/>
    <m/>
    <m/>
    <m/>
    <m/>
    <e v="#REF!"/>
    <s v="SL32@tidalwaveautospa.com"/>
    <s v="Michael Dodge"/>
    <x v="3"/>
    <x v="2"/>
  </r>
  <r>
    <s v="Joshua Huffstetler"/>
    <s v="EXP-10010552"/>
    <n v="78.2"/>
    <d v="2024-01-02T00:00:00"/>
    <x v="0"/>
    <s v="Wash Maintenance"/>
    <s v="Tunnel cleaner"/>
    <m/>
    <m/>
    <m/>
    <m/>
    <m/>
    <m/>
    <m/>
    <m/>
    <m/>
    <m/>
    <m/>
    <m/>
    <m/>
    <m/>
    <m/>
    <m/>
    <m/>
    <m/>
    <m/>
    <m/>
    <m/>
    <e v="#REF!"/>
    <s v="SL32@tidalwaveautospa.com"/>
    <s v="Michael Dodge"/>
    <x v="3"/>
    <x v="2"/>
  </r>
  <r>
    <s v="Joshua Huffstetler"/>
    <s v="EXP-10010552"/>
    <n v="50.06"/>
    <d v="2024-01-05T00:00:00"/>
    <x v="0"/>
    <s v="Wash Maintenance"/>
    <s v="Tunnel cleaning supplies"/>
    <m/>
    <m/>
    <m/>
    <m/>
    <m/>
    <m/>
    <m/>
    <m/>
    <m/>
    <m/>
    <m/>
    <m/>
    <m/>
    <m/>
    <m/>
    <m/>
    <m/>
    <m/>
    <m/>
    <m/>
    <m/>
    <e v="#REF!"/>
    <s v="SL32@tidalwaveautospa.com"/>
    <s v="Michael Dodge"/>
    <x v="3"/>
    <x v="2"/>
  </r>
  <r>
    <s v="Joshua Huffstetler"/>
    <s v="EXP-10010552"/>
    <n v="52.12"/>
    <d v="2024-01-10T00:00:00"/>
    <x v="25"/>
    <s v="Wash Maintenance"/>
    <s v="Touch up paint"/>
    <m/>
    <m/>
    <m/>
    <m/>
    <m/>
    <m/>
    <m/>
    <m/>
    <m/>
    <m/>
    <m/>
    <m/>
    <m/>
    <m/>
    <m/>
    <m/>
    <m/>
    <m/>
    <m/>
    <m/>
    <m/>
    <e v="#REF!"/>
    <s v="SL32@tidalwaveautospa.com"/>
    <s v="Michael Dodge"/>
    <x v="3"/>
    <x v="2"/>
  </r>
  <r>
    <s v="Joshua Huffstetler"/>
    <s v="EXP-10010552"/>
    <n v="78.2"/>
    <d v="2024-01-11T00:00:00"/>
    <x v="0"/>
    <s v="Wash Maintenance"/>
    <s v="Tunnel cleaner"/>
    <m/>
    <m/>
    <m/>
    <m/>
    <m/>
    <m/>
    <m/>
    <m/>
    <m/>
    <m/>
    <m/>
    <m/>
    <m/>
    <m/>
    <m/>
    <m/>
    <m/>
    <m/>
    <m/>
    <m/>
    <m/>
    <e v="#REF!"/>
    <s v="SL32@tidalwaveautospa.com"/>
    <s v="Michael Dodge"/>
    <x v="3"/>
    <x v="2"/>
  </r>
  <r>
    <s v="Joshua Huffstetler"/>
    <s v="EXP-10010552"/>
    <n v="34.01"/>
    <d v="2024-01-11T00:00:00"/>
    <x v="25"/>
    <s v="Wash Maintenance"/>
    <s v="Stucco patch"/>
    <m/>
    <m/>
    <m/>
    <m/>
    <m/>
    <m/>
    <m/>
    <m/>
    <m/>
    <m/>
    <m/>
    <m/>
    <m/>
    <m/>
    <m/>
    <m/>
    <m/>
    <m/>
    <m/>
    <m/>
    <m/>
    <e v="#REF!"/>
    <s v="SL32@tidalwaveautospa.com"/>
    <s v="Michael Dodge"/>
    <x v="3"/>
    <x v="2"/>
  </r>
  <r>
    <s v="Joshua Stone"/>
    <s v="EXP-10009874"/>
    <n v="53.05"/>
    <d v="2023-12-20T00:00:00"/>
    <x v="0"/>
    <s v="Office Supplies"/>
    <s v="stapler, pencil cup, clips"/>
    <m/>
    <m/>
    <m/>
    <m/>
    <m/>
    <m/>
    <m/>
    <m/>
    <m/>
    <m/>
    <m/>
    <m/>
    <m/>
    <m/>
    <m/>
    <m/>
    <m/>
    <m/>
    <m/>
    <m/>
    <m/>
    <e v="#REF!"/>
    <s v="SL59@tidalwaveautospa.com"/>
    <s v="Michael Dodge"/>
    <x v="3"/>
    <x v="2"/>
  </r>
  <r>
    <s v="Joshua Stone"/>
    <s v="EXP-10009874"/>
    <n v="66.400000000000006"/>
    <d v="2023-12-27T00:00:00"/>
    <x v="0"/>
    <s v="Small Tools"/>
    <s v="Tools for Site"/>
    <m/>
    <m/>
    <m/>
    <m/>
    <m/>
    <m/>
    <m/>
    <m/>
    <m/>
    <m/>
    <m/>
    <m/>
    <m/>
    <m/>
    <m/>
    <m/>
    <m/>
    <m/>
    <m/>
    <m/>
    <m/>
    <e v="#REF!"/>
    <s v="SL59@tidalwaveautospa.com"/>
    <s v="Michael Dodge"/>
    <x v="3"/>
    <x v="2"/>
  </r>
  <r>
    <s v="Joshua Stone"/>
    <s v="EXP-10009874"/>
    <n v="155.38"/>
    <d v="2023-12-28T00:00:00"/>
    <x v="0"/>
    <s v="Small Tools"/>
    <s v="Tools for Site"/>
    <m/>
    <m/>
    <m/>
    <m/>
    <m/>
    <m/>
    <m/>
    <m/>
    <m/>
    <m/>
    <m/>
    <m/>
    <m/>
    <m/>
    <m/>
    <m/>
    <m/>
    <m/>
    <m/>
    <m/>
    <m/>
    <e v="#REF!"/>
    <s v="SL59@tidalwaveautospa.com"/>
    <s v="Michael Dodge"/>
    <x v="3"/>
    <x v="2"/>
  </r>
  <r>
    <s v="Joshua Stone"/>
    <s v="EXP-10009874"/>
    <n v="420.78"/>
    <d v="2023-12-30T00:00:00"/>
    <x v="0"/>
    <s v="Equipment"/>
    <s v="Blower for site"/>
    <m/>
    <m/>
    <m/>
    <m/>
    <m/>
    <m/>
    <m/>
    <m/>
    <m/>
    <m/>
    <m/>
    <m/>
    <m/>
    <m/>
    <m/>
    <m/>
    <m/>
    <m/>
    <m/>
    <m/>
    <m/>
    <e v="#REF!"/>
    <s v="SL59@tidalwaveautospa.com"/>
    <s v="Michael Dodge"/>
    <x v="3"/>
    <x v="2"/>
  </r>
  <r>
    <s v="Joshua Stone"/>
    <s v="EXP-10009874"/>
    <n v="141.93"/>
    <d v="2024-01-14T00:00:00"/>
    <x v="0"/>
    <s v="Wash Maintenance"/>
    <s v="Ice melt and coolers for cold site"/>
    <m/>
    <m/>
    <m/>
    <m/>
    <m/>
    <m/>
    <m/>
    <m/>
    <m/>
    <m/>
    <m/>
    <m/>
    <m/>
    <m/>
    <m/>
    <m/>
    <m/>
    <m/>
    <m/>
    <m/>
    <m/>
    <e v="#REF!"/>
    <s v="SL59@tidalwaveautospa.com"/>
    <s v="Michael Dodge"/>
    <x v="3"/>
    <x v="2"/>
  </r>
  <r>
    <s v="Justin Bernal"/>
    <s v="EXP-10009293"/>
    <n v="275.70999999999998"/>
    <d v="2023-11-26T00:00:00"/>
    <x v="0"/>
    <s v="Wash Maintenance"/>
    <s v="Salt crystals"/>
    <m/>
    <m/>
    <m/>
    <m/>
    <m/>
    <m/>
    <m/>
    <m/>
    <m/>
    <m/>
    <m/>
    <m/>
    <m/>
    <m/>
    <m/>
    <m/>
    <m/>
    <m/>
    <m/>
    <m/>
    <m/>
    <e v="#REF!"/>
    <s v="SL85@tidalwaveautospa.com"/>
    <s v="Derek Schillinger"/>
    <x v="3"/>
    <x v="2"/>
  </r>
  <r>
    <s v="Justin Bernal"/>
    <s v="EXP-10009293"/>
    <n v="156.72"/>
    <d v="2023-11-27T00:00:00"/>
    <x v="0"/>
    <s v="Wash Maintenance"/>
    <s v="chemical for walls"/>
    <m/>
    <m/>
    <m/>
    <m/>
    <m/>
    <m/>
    <m/>
    <m/>
    <m/>
    <m/>
    <m/>
    <m/>
    <m/>
    <m/>
    <m/>
    <m/>
    <m/>
    <m/>
    <m/>
    <m/>
    <m/>
    <e v="#REF!"/>
    <s v="SL85@tidalwaveautospa.com"/>
    <s v="Derek Schillinger"/>
    <x v="3"/>
    <x v="2"/>
  </r>
  <r>
    <s v="Justin Bernal"/>
    <s v="EXP-10009293"/>
    <n v="32.630000000000003"/>
    <d v="2023-11-29T00:00:00"/>
    <x v="0"/>
    <s v="Wash Maintenance"/>
    <s v="brooms"/>
    <m/>
    <m/>
    <m/>
    <m/>
    <m/>
    <m/>
    <m/>
    <m/>
    <m/>
    <m/>
    <m/>
    <m/>
    <m/>
    <m/>
    <m/>
    <m/>
    <m/>
    <m/>
    <m/>
    <m/>
    <m/>
    <e v="#REF!"/>
    <s v="SL85@tidalwaveautospa.com"/>
    <s v="Derek Schillinger"/>
    <x v="3"/>
    <x v="2"/>
  </r>
  <r>
    <s v="Justin Bernal"/>
    <s v="EXP-10009961"/>
    <n v="106.67"/>
    <d v="2023-12-07T00:00:00"/>
    <x v="0"/>
    <s v="Itemized"/>
    <s v="Screws,Wrenches, Shovels, Screwdriver set,"/>
    <n v="2.76"/>
    <s v="Parts"/>
    <s v="Screws"/>
    <n v="103.91"/>
    <s v="Small Tools"/>
    <s v="Wrenches, Shovels, Screwdriver set"/>
    <m/>
    <m/>
    <m/>
    <m/>
    <m/>
    <m/>
    <m/>
    <m/>
    <m/>
    <m/>
    <m/>
    <m/>
    <m/>
    <m/>
    <m/>
    <e v="#REF!"/>
    <s v="SL85@tidalwaveautospa.com"/>
    <s v="Derek Schillinger"/>
    <x v="3"/>
    <x v="2"/>
  </r>
  <r>
    <s v="Justin Bernal"/>
    <s v="EXP-10010494"/>
    <n v="115.19"/>
    <d v="2023-12-30T00:00:00"/>
    <x v="0"/>
    <s v="Itemized"/>
    <s v="cleaning supplies, degreaser,PVC parts, PVC glue, adapters, couplings,"/>
    <n v="80.31"/>
    <s v="Wash Maintenance"/>
    <s v="cleaning supplies, degreaser"/>
    <n v="34.880000000000003"/>
    <s v="Parts"/>
    <s v="PVC parts, PVC glue, adapters, couplings"/>
    <m/>
    <m/>
    <m/>
    <m/>
    <m/>
    <m/>
    <m/>
    <m/>
    <m/>
    <m/>
    <m/>
    <m/>
    <m/>
    <m/>
    <m/>
    <e v="#REF!"/>
    <s v="SL85@tidalwaveautospa.com"/>
    <s v="Derek Schillinger"/>
    <x v="3"/>
    <x v="2"/>
  </r>
  <r>
    <s v="Justin Bernal"/>
    <s v="EXP-10010494"/>
    <n v="90.66"/>
    <d v="2023-12-30T00:00:00"/>
    <x v="2"/>
    <s v="Parts"/>
    <s v="RECLAIM PVC REPAIR"/>
    <m/>
    <m/>
    <m/>
    <m/>
    <m/>
    <m/>
    <m/>
    <m/>
    <m/>
    <m/>
    <m/>
    <m/>
    <m/>
    <m/>
    <m/>
    <m/>
    <m/>
    <m/>
    <m/>
    <m/>
    <m/>
    <e v="#REF!"/>
    <s v="SL85@tidalwaveautospa.com"/>
    <s v="Derek Schillinger"/>
    <x v="3"/>
    <x v="2"/>
  </r>
  <r>
    <s v="Justin Bernal"/>
    <s v="EXP-10010494"/>
    <n v="105.34"/>
    <d v="2023-12-30T00:00:00"/>
    <x v="0"/>
    <s v="Wash Maintenance"/>
    <s v="WASH CLEANING SUPPLIES"/>
    <m/>
    <m/>
    <m/>
    <m/>
    <m/>
    <m/>
    <m/>
    <m/>
    <m/>
    <m/>
    <m/>
    <m/>
    <m/>
    <m/>
    <m/>
    <m/>
    <m/>
    <m/>
    <m/>
    <m/>
    <m/>
    <e v="#REF!"/>
    <s v="SL85@tidalwaveautospa.com"/>
    <s v="Derek Schillinger"/>
    <x v="3"/>
    <x v="2"/>
  </r>
  <r>
    <s v="Justin Bernal"/>
    <s v="EXP-10010498"/>
    <n v="107.13"/>
    <d v="2024-01-02T00:00:00"/>
    <x v="0"/>
    <s v="Wash Maintenance"/>
    <s v="prep brushes"/>
    <m/>
    <m/>
    <m/>
    <m/>
    <m/>
    <m/>
    <m/>
    <m/>
    <m/>
    <m/>
    <m/>
    <m/>
    <m/>
    <m/>
    <m/>
    <m/>
    <m/>
    <m/>
    <m/>
    <m/>
    <m/>
    <e v="#REF!"/>
    <s v="SL85@tidalwaveautospa.com"/>
    <s v="Derek Schillinger"/>
    <x v="3"/>
    <x v="2"/>
  </r>
  <r>
    <s v="Justin Bernal"/>
    <s v="EXP-10010498"/>
    <n v="132.36000000000001"/>
    <d v="2024-01-04T00:00:00"/>
    <x v="1"/>
    <s v="Wash Supplies"/>
    <s v="spray bottles"/>
    <m/>
    <m/>
    <m/>
    <m/>
    <m/>
    <m/>
    <m/>
    <m/>
    <m/>
    <m/>
    <m/>
    <m/>
    <m/>
    <m/>
    <m/>
    <m/>
    <m/>
    <m/>
    <m/>
    <m/>
    <m/>
    <e v="#REF!"/>
    <s v="SL85@tidalwaveautospa.com"/>
    <s v="Derek Schillinger"/>
    <x v="3"/>
    <x v="2"/>
  </r>
  <r>
    <s v="Justin Bernal"/>
    <s v="EXP-10010498"/>
    <n v="21.61"/>
    <d v="2024-01-04T00:00:00"/>
    <x v="0"/>
    <s v="Wash Maintenance"/>
    <s v="spray paint"/>
    <m/>
    <m/>
    <m/>
    <m/>
    <m/>
    <m/>
    <m/>
    <m/>
    <m/>
    <m/>
    <m/>
    <m/>
    <m/>
    <m/>
    <m/>
    <m/>
    <m/>
    <m/>
    <m/>
    <m/>
    <m/>
    <e v="#REF!"/>
    <s v="SL85@tidalwaveautospa.com"/>
    <s v="Derek Schillinger"/>
    <x v="3"/>
    <x v="2"/>
  </r>
  <r>
    <s v="Justin Bernal"/>
    <s v="EXP-10010498"/>
    <n v="57.76"/>
    <d v="2024-01-11T00:00:00"/>
    <x v="1"/>
    <s v="Parts"/>
    <s v="poly to repair hose"/>
    <m/>
    <m/>
    <m/>
    <m/>
    <m/>
    <m/>
    <m/>
    <m/>
    <m/>
    <m/>
    <m/>
    <m/>
    <m/>
    <m/>
    <m/>
    <m/>
    <m/>
    <m/>
    <m/>
    <m/>
    <m/>
    <e v="#REF!"/>
    <s v="SL85@tidalwaveautospa.com"/>
    <s v="Derek Schillinger"/>
    <x v="3"/>
    <x v="2"/>
  </r>
  <r>
    <s v="Justin Cooper"/>
    <s v="EXP-10010702"/>
    <n v="2679.8"/>
    <d v="2023-12-23T00:00:00"/>
    <x v="11"/>
    <s v="Wash Supplies"/>
    <s v="ULINE Supplies"/>
    <m/>
    <m/>
    <m/>
    <m/>
    <m/>
    <m/>
    <m/>
    <m/>
    <m/>
    <m/>
    <m/>
    <m/>
    <m/>
    <m/>
    <m/>
    <m/>
    <m/>
    <m/>
    <m/>
    <m/>
    <m/>
    <e v="#REF!"/>
    <s v="SL26@tidalwaveautospa.com"/>
    <s v="David Foster"/>
    <x v="3"/>
    <x v="2"/>
  </r>
  <r>
    <s v="Justin Cooper"/>
    <s v="EXP-10010702"/>
    <n v="243.06"/>
    <d v="2023-12-25T00:00:00"/>
    <x v="11"/>
    <s v="Office Furniture"/>
    <s v="Fridge"/>
    <m/>
    <m/>
    <m/>
    <m/>
    <m/>
    <m/>
    <m/>
    <m/>
    <m/>
    <m/>
    <m/>
    <m/>
    <m/>
    <m/>
    <m/>
    <m/>
    <m/>
    <m/>
    <m/>
    <m/>
    <m/>
    <e v="#REF!"/>
    <s v="SL26@tidalwaveautospa.com"/>
    <s v="David Foster"/>
    <x v="3"/>
    <x v="2"/>
  </r>
  <r>
    <s v="Justin Cooper"/>
    <s v="EXP-10010702"/>
    <n v="68.650000000000006"/>
    <d v="2023-12-26T00:00:00"/>
    <x v="0"/>
    <s v="Office Furniture"/>
    <s v="Storage cabinet"/>
    <m/>
    <m/>
    <m/>
    <m/>
    <m/>
    <m/>
    <m/>
    <m/>
    <m/>
    <m/>
    <m/>
    <m/>
    <m/>
    <m/>
    <m/>
    <m/>
    <m/>
    <m/>
    <m/>
    <m/>
    <m/>
    <e v="#REF!"/>
    <s v="SL26@tidalwaveautospa.com"/>
    <s v="David Foster"/>
    <x v="3"/>
    <x v="2"/>
  </r>
  <r>
    <s v="Justin Cooper"/>
    <s v="EXP-10010702"/>
    <n v="93.97"/>
    <d v="2023-12-27T00:00:00"/>
    <x v="11"/>
    <s v="Office Supplies"/>
    <s v="extension cord, k-cups, cups"/>
    <m/>
    <m/>
    <m/>
    <m/>
    <m/>
    <m/>
    <m/>
    <m/>
    <m/>
    <m/>
    <m/>
    <m/>
    <m/>
    <m/>
    <m/>
    <m/>
    <m/>
    <m/>
    <m/>
    <m/>
    <m/>
    <e v="#REF!"/>
    <s v="SL26@tidalwaveautospa.com"/>
    <s v="David Foster"/>
    <x v="3"/>
    <x v="2"/>
  </r>
  <r>
    <s v="Justin Cooper"/>
    <s v="EXP-10010702"/>
    <n v="20.64"/>
    <d v="2023-12-28T00:00:00"/>
    <x v="0"/>
    <s v="Wash Maintenance"/>
    <s v="Cleaning"/>
    <m/>
    <m/>
    <m/>
    <m/>
    <m/>
    <m/>
    <m/>
    <m/>
    <m/>
    <m/>
    <m/>
    <m/>
    <m/>
    <m/>
    <m/>
    <m/>
    <m/>
    <m/>
    <m/>
    <m/>
    <m/>
    <e v="#REF!"/>
    <s v="SL26@tidalwaveautospa.com"/>
    <s v="David Foster"/>
    <x v="3"/>
    <x v="2"/>
  </r>
  <r>
    <s v="Justin Cooper"/>
    <s v="EXP-10010702"/>
    <n v="22.27"/>
    <d v="2023-12-28T00:00:00"/>
    <x v="11"/>
    <s v="Wash Maintenance"/>
    <s v="Cleaning"/>
    <m/>
    <m/>
    <m/>
    <m/>
    <m/>
    <m/>
    <m/>
    <m/>
    <m/>
    <m/>
    <m/>
    <m/>
    <m/>
    <m/>
    <m/>
    <m/>
    <m/>
    <m/>
    <m/>
    <m/>
    <m/>
    <e v="#REF!"/>
    <s v="SL26@tidalwaveautospa.com"/>
    <s v="David Foster"/>
    <x v="3"/>
    <x v="2"/>
  </r>
  <r>
    <s v="Justin Cooper"/>
    <s v="EXP-10010702"/>
    <n v="96.97"/>
    <d v="2024-01-01T00:00:00"/>
    <x v="25"/>
    <s v="Office Supplies"/>
    <s v="bathroom décor"/>
    <m/>
    <m/>
    <m/>
    <m/>
    <m/>
    <m/>
    <m/>
    <m/>
    <m/>
    <m/>
    <m/>
    <m/>
    <m/>
    <m/>
    <m/>
    <m/>
    <m/>
    <m/>
    <m/>
    <m/>
    <m/>
    <e v="#REF!"/>
    <s v="SL26@tidalwaveautospa.com"/>
    <s v="David Foster"/>
    <x v="3"/>
    <x v="2"/>
  </r>
  <r>
    <s v="Justin Cooper"/>
    <s v="EXP-10010702"/>
    <n v="45.77"/>
    <d v="2024-01-02T00:00:00"/>
    <x v="11"/>
    <s v="Wash Maintenance"/>
    <s v="oil filter"/>
    <m/>
    <m/>
    <m/>
    <m/>
    <m/>
    <m/>
    <m/>
    <m/>
    <m/>
    <m/>
    <m/>
    <m/>
    <m/>
    <m/>
    <m/>
    <m/>
    <m/>
    <m/>
    <m/>
    <m/>
    <m/>
    <e v="#REF!"/>
    <s v="SL26@tidalwaveautospa.com"/>
    <s v="David Foster"/>
    <x v="3"/>
    <x v="2"/>
  </r>
  <r>
    <s v="Justin Cooper"/>
    <s v="EXP-10010702"/>
    <n v="87.19"/>
    <d v="2024-01-03T00:00:00"/>
    <x v="11"/>
    <s v="Office Supplies"/>
    <s v="coffee maker"/>
    <m/>
    <m/>
    <m/>
    <m/>
    <m/>
    <m/>
    <m/>
    <m/>
    <m/>
    <m/>
    <m/>
    <m/>
    <m/>
    <m/>
    <m/>
    <m/>
    <m/>
    <m/>
    <m/>
    <m/>
    <m/>
    <e v="#REF!"/>
    <s v="SL26@tidalwaveautospa.com"/>
    <s v="David Foster"/>
    <x v="3"/>
    <x v="2"/>
  </r>
  <r>
    <s v="Justin Cooper"/>
    <s v="EXP-10010702"/>
    <n v="70.73"/>
    <d v="2024-01-09T00:00:00"/>
    <x v="11"/>
    <s v="Parts"/>
    <s v="fasteners"/>
    <m/>
    <m/>
    <m/>
    <m/>
    <m/>
    <m/>
    <m/>
    <m/>
    <m/>
    <m/>
    <m/>
    <m/>
    <m/>
    <m/>
    <m/>
    <m/>
    <m/>
    <m/>
    <m/>
    <m/>
    <m/>
    <e v="#REF!"/>
    <s v="SL26@tidalwaveautospa.com"/>
    <s v="David Foster"/>
    <x v="3"/>
    <x v="2"/>
  </r>
  <r>
    <s v="Justin Cowans"/>
    <s v="EXP-10010722"/>
    <n v="12.04"/>
    <d v="2023-12-29T00:00:00"/>
    <x v="11"/>
    <s v="Office Supplies"/>
    <s v="picture frame"/>
    <m/>
    <m/>
    <m/>
    <m/>
    <m/>
    <m/>
    <m/>
    <m/>
    <m/>
    <m/>
    <m/>
    <m/>
    <m/>
    <m/>
    <m/>
    <m/>
    <m/>
    <m/>
    <m/>
    <m/>
    <m/>
    <e v="#REF!"/>
    <s v="SL289@tidalwaveautospa.com"/>
    <s v="Andrew Stephens"/>
    <x v="3"/>
    <x v="2"/>
  </r>
  <r>
    <s v="Justin Cowans"/>
    <s v="EXP-10010722"/>
    <n v="8.99"/>
    <d v="2024-01-02T00:00:00"/>
    <x v="19"/>
    <s v="Employee Incentives - Other"/>
    <s v="cake for Nolan's birthday"/>
    <m/>
    <m/>
    <m/>
    <m/>
    <m/>
    <m/>
    <m/>
    <m/>
    <m/>
    <m/>
    <m/>
    <m/>
    <m/>
    <m/>
    <m/>
    <m/>
    <m/>
    <m/>
    <m/>
    <m/>
    <m/>
    <e v="#REF!"/>
    <s v="SL289@tidalwaveautospa.com"/>
    <s v="Andrew Stephens"/>
    <x v="3"/>
    <x v="2"/>
  </r>
  <r>
    <s v="Justin Cowans"/>
    <s v="EXP-10010722"/>
    <n v="14"/>
    <d v="2024-01-02T00:00:00"/>
    <x v="0"/>
    <s v="Car Wash"/>
    <s v="test out competitors wash"/>
    <m/>
    <m/>
    <m/>
    <m/>
    <m/>
    <m/>
    <m/>
    <m/>
    <m/>
    <m/>
    <m/>
    <m/>
    <m/>
    <m/>
    <m/>
    <m/>
    <m/>
    <m/>
    <m/>
    <m/>
    <m/>
    <e v="#REF!"/>
    <s v="SL289@tidalwaveautospa.com"/>
    <s v="Andrew Stephens"/>
    <x v="3"/>
    <x v="2"/>
  </r>
  <r>
    <s v="Justin Cowans"/>
    <s v="EXP-10010722"/>
    <n v="12"/>
    <d v="2024-01-02T00:00:00"/>
    <x v="0"/>
    <s v="Car Wash"/>
    <s v="test out competitors wash"/>
    <m/>
    <m/>
    <m/>
    <m/>
    <m/>
    <m/>
    <m/>
    <m/>
    <m/>
    <m/>
    <m/>
    <m/>
    <m/>
    <m/>
    <m/>
    <m/>
    <m/>
    <m/>
    <m/>
    <m/>
    <m/>
    <e v="#REF!"/>
    <s v="SL289@tidalwaveautospa.com"/>
    <s v="Andrew Stephens"/>
    <x v="3"/>
    <x v="2"/>
  </r>
  <r>
    <s v="Justin Cowans"/>
    <s v="EXP-10010722"/>
    <n v="249.26"/>
    <d v="2024-01-03T00:00:00"/>
    <x v="11"/>
    <s v="Office Furniture"/>
    <s v="Big cabinet for uniforms"/>
    <m/>
    <m/>
    <m/>
    <m/>
    <m/>
    <m/>
    <m/>
    <m/>
    <m/>
    <m/>
    <m/>
    <m/>
    <m/>
    <m/>
    <m/>
    <m/>
    <m/>
    <m/>
    <m/>
    <m/>
    <m/>
    <e v="#REF!"/>
    <s v="SL289@tidalwaveautospa.com"/>
    <s v="Andrew Stephens"/>
    <x v="3"/>
    <x v="2"/>
  </r>
  <r>
    <s v="Justin Cowans"/>
    <s v="EXP-10010722"/>
    <n v="37.020000000000003"/>
    <d v="2024-01-09T00:00:00"/>
    <x v="11"/>
    <s v="Safety Supplies"/>
    <s v="snow shovel and gloves"/>
    <m/>
    <m/>
    <m/>
    <m/>
    <m/>
    <m/>
    <m/>
    <m/>
    <m/>
    <m/>
    <m/>
    <m/>
    <m/>
    <m/>
    <m/>
    <m/>
    <m/>
    <m/>
    <m/>
    <m/>
    <m/>
    <e v="#REF!"/>
    <s v="SL289@tidalwaveautospa.com"/>
    <s v="Andrew Stephens"/>
    <x v="3"/>
    <x v="2"/>
  </r>
  <r>
    <s v="Justin Cowans"/>
    <s v="EXP-10010722"/>
    <n v="6.17"/>
    <d v="2024-01-14T00:00:00"/>
    <x v="11"/>
    <s v="Wash Maintenance"/>
    <s v="wd-40"/>
    <m/>
    <m/>
    <m/>
    <m/>
    <m/>
    <m/>
    <m/>
    <m/>
    <m/>
    <m/>
    <m/>
    <m/>
    <m/>
    <m/>
    <m/>
    <m/>
    <m/>
    <m/>
    <m/>
    <m/>
    <m/>
    <e v="#REF!"/>
    <s v="SL289@tidalwaveautospa.com"/>
    <s v="Andrew Stephens"/>
    <x v="3"/>
    <x v="2"/>
  </r>
  <r>
    <s v="Justin Cowans"/>
    <s v="EXP-10010722"/>
    <n v="5.24"/>
    <d v="2024-01-15T00:00:00"/>
    <x v="11"/>
    <s v="Wash Maintenance"/>
    <s v="lock de-icer"/>
    <m/>
    <m/>
    <m/>
    <m/>
    <m/>
    <m/>
    <m/>
    <m/>
    <m/>
    <m/>
    <m/>
    <m/>
    <m/>
    <m/>
    <m/>
    <m/>
    <m/>
    <m/>
    <m/>
    <m/>
    <m/>
    <e v="#REF!"/>
    <s v="SL289@tidalwaveautospa.com"/>
    <s v="Andrew Stephens"/>
    <x v="3"/>
    <x v="2"/>
  </r>
  <r>
    <s v="Justin Nix"/>
    <s v="EXP-10010347"/>
    <n v="28.75"/>
    <d v="2023-11-20T00:00:00"/>
    <x v="21"/>
    <s v="Postage"/>
    <s v="shipping"/>
    <m/>
    <m/>
    <m/>
    <m/>
    <m/>
    <m/>
    <m/>
    <m/>
    <m/>
    <m/>
    <m/>
    <m/>
    <m/>
    <m/>
    <m/>
    <m/>
    <m/>
    <m/>
    <m/>
    <m/>
    <m/>
    <e v="#REF!"/>
    <s v="justin.nix@twavelead.com"/>
    <s v="Moran Mcgraw"/>
    <x v="3"/>
    <x v="2"/>
  </r>
  <r>
    <s v="Justin Nix"/>
    <s v="EXP-10010347"/>
    <n v="4498.05"/>
    <d v="2023-11-21T00:00:00"/>
    <x v="23"/>
    <s v="Computer"/>
    <s v="TV's for PTC conference rooms"/>
    <m/>
    <m/>
    <m/>
    <m/>
    <m/>
    <m/>
    <m/>
    <m/>
    <m/>
    <m/>
    <m/>
    <m/>
    <m/>
    <m/>
    <m/>
    <m/>
    <m/>
    <m/>
    <m/>
    <m/>
    <m/>
    <e v="#REF!"/>
    <s v="justin.nix@twavelead.com"/>
    <s v="Moran Mcgraw"/>
    <x v="3"/>
    <x v="2"/>
  </r>
  <r>
    <s v="Justin Nix"/>
    <s v="EXP-10010347"/>
    <n v="769.32"/>
    <d v="2023-11-21T00:00:00"/>
    <x v="23"/>
    <s v="Computer"/>
    <s v="TV mounts for PTC"/>
    <m/>
    <m/>
    <m/>
    <m/>
    <m/>
    <m/>
    <m/>
    <m/>
    <m/>
    <m/>
    <m/>
    <m/>
    <m/>
    <m/>
    <m/>
    <m/>
    <m/>
    <m/>
    <m/>
    <m/>
    <m/>
    <e v="#REF!"/>
    <s v="justin.nix@twavelead.com"/>
    <s v="Moran Mcgraw"/>
    <x v="3"/>
    <x v="2"/>
  </r>
  <r>
    <s v="Justin Nix"/>
    <s v="EXP-10010347"/>
    <n v="1736.64"/>
    <d v="2023-11-22T00:00:00"/>
    <x v="23"/>
    <s v="Computer"/>
    <s v="TV's for PTC conference rooms"/>
    <m/>
    <m/>
    <m/>
    <m/>
    <m/>
    <m/>
    <m/>
    <m/>
    <m/>
    <m/>
    <m/>
    <m/>
    <m/>
    <m/>
    <m/>
    <m/>
    <m/>
    <m/>
    <m/>
    <m/>
    <m/>
    <e v="#REF!"/>
    <s v="justin.nix@twavelead.com"/>
    <s v="Moran Mcgraw"/>
    <x v="3"/>
    <x v="2"/>
  </r>
  <r>
    <s v="Justin Nix"/>
    <s v="EXP-10010347"/>
    <n v="216.23"/>
    <d v="2023-11-22T00:00:00"/>
    <x v="23"/>
    <s v="Computer"/>
    <s v="pc peripherals"/>
    <m/>
    <m/>
    <m/>
    <m/>
    <m/>
    <m/>
    <m/>
    <m/>
    <m/>
    <m/>
    <m/>
    <m/>
    <m/>
    <m/>
    <m/>
    <m/>
    <m/>
    <m/>
    <m/>
    <m/>
    <m/>
    <e v="#REF!"/>
    <s v="justin.nix@twavelead.com"/>
    <s v="Moran Mcgraw"/>
    <x v="3"/>
    <x v="2"/>
  </r>
  <r>
    <s v="Justin Nix"/>
    <s v="EXP-10010347"/>
    <n v="1041.6400000000001"/>
    <d v="2023-11-22T00:00:00"/>
    <x v="23"/>
    <s v="Computer"/>
    <s v="pc peripherals for PTC move"/>
    <m/>
    <m/>
    <m/>
    <m/>
    <m/>
    <m/>
    <m/>
    <m/>
    <m/>
    <m/>
    <m/>
    <m/>
    <m/>
    <m/>
    <m/>
    <m/>
    <m/>
    <m/>
    <m/>
    <m/>
    <m/>
    <e v="#REF!"/>
    <s v="justin.nix@twavelead.com"/>
    <s v="Moran Mcgraw"/>
    <x v="3"/>
    <x v="2"/>
  </r>
  <r>
    <s v="Justin Nix"/>
    <s v="EXP-10010347"/>
    <n v="1017.99"/>
    <d v="2023-11-25T00:00:00"/>
    <x v="23"/>
    <s v="Computer"/>
    <s v="monitors"/>
    <m/>
    <m/>
    <m/>
    <m/>
    <m/>
    <m/>
    <m/>
    <m/>
    <m/>
    <m/>
    <m/>
    <m/>
    <m/>
    <m/>
    <m/>
    <m/>
    <m/>
    <m/>
    <m/>
    <m/>
    <m/>
    <e v="#REF!"/>
    <s v="justin.nix@twavelead.com"/>
    <s v="Moran Mcgraw"/>
    <x v="3"/>
    <x v="2"/>
  </r>
  <r>
    <s v="Justin Nix"/>
    <s v="EXP-10010347"/>
    <n v="217.2"/>
    <d v="2023-11-26T00:00:00"/>
    <x v="23"/>
    <s v="Computer"/>
    <s v="monitor cables"/>
    <m/>
    <m/>
    <m/>
    <m/>
    <m/>
    <m/>
    <m/>
    <m/>
    <m/>
    <m/>
    <m/>
    <m/>
    <m/>
    <m/>
    <m/>
    <m/>
    <m/>
    <m/>
    <m/>
    <m/>
    <m/>
    <e v="#REF!"/>
    <s v="justin.nix@twavelead.com"/>
    <s v="Moran Mcgraw"/>
    <x v="3"/>
    <x v="2"/>
  </r>
  <r>
    <s v="Justin Nix"/>
    <s v="EXP-10010347"/>
    <n v="33.81"/>
    <d v="2023-11-26T00:00:00"/>
    <x v="21"/>
    <s v="Small Tools"/>
    <s v="equipment for PTC move"/>
    <m/>
    <m/>
    <m/>
    <m/>
    <m/>
    <m/>
    <m/>
    <m/>
    <m/>
    <m/>
    <m/>
    <m/>
    <m/>
    <m/>
    <m/>
    <m/>
    <m/>
    <m/>
    <m/>
    <m/>
    <m/>
    <e v="#REF!"/>
    <s v="justin.nix@twavelead.com"/>
    <s v="Moran Mcgraw"/>
    <x v="3"/>
    <x v="2"/>
  </r>
  <r>
    <s v="Justin Nix"/>
    <s v="EXP-10010347"/>
    <n v="43.3"/>
    <d v="2023-11-27T00:00:00"/>
    <x v="21"/>
    <s v="Employee Incentive - Meals"/>
    <s v="lunch for team while traveling for PTC move"/>
    <m/>
    <m/>
    <m/>
    <m/>
    <m/>
    <m/>
    <m/>
    <m/>
    <m/>
    <m/>
    <m/>
    <m/>
    <m/>
    <m/>
    <m/>
    <m/>
    <m/>
    <m/>
    <m/>
    <m/>
    <m/>
    <e v="#REF!"/>
    <s v="justin.nix@twavelead.com"/>
    <s v="Moran Mcgraw"/>
    <x v="3"/>
    <x v="2"/>
  </r>
  <r>
    <s v="Justin Nix"/>
    <s v="EXP-10010347"/>
    <n v="79.260000000000005"/>
    <d v="2023-11-28T00:00:00"/>
    <x v="21"/>
    <s v="Employee Incentive - Meals"/>
    <s v="lunch for team while traveling for PTC move"/>
    <m/>
    <m/>
    <m/>
    <m/>
    <m/>
    <m/>
    <m/>
    <m/>
    <m/>
    <m/>
    <m/>
    <m/>
    <m/>
    <m/>
    <m/>
    <m/>
    <m/>
    <m/>
    <m/>
    <m/>
    <m/>
    <e v="#REF!"/>
    <s v="justin.nix@twavelead.com"/>
    <s v="Moran Mcgraw"/>
    <x v="3"/>
    <x v="2"/>
  </r>
  <r>
    <s v="Justin Nix"/>
    <s v="EXP-10010347"/>
    <n v="57.2"/>
    <d v="2023-11-29T00:00:00"/>
    <x v="23"/>
    <s v="Computer"/>
    <s v="power strips for PTC move"/>
    <m/>
    <m/>
    <m/>
    <m/>
    <m/>
    <m/>
    <m/>
    <m/>
    <m/>
    <m/>
    <m/>
    <m/>
    <m/>
    <m/>
    <m/>
    <m/>
    <m/>
    <m/>
    <m/>
    <m/>
    <m/>
    <e v="#REF!"/>
    <s v="justin.nix@twavelead.com"/>
    <s v="Moran Mcgraw"/>
    <x v="3"/>
    <x v="2"/>
  </r>
  <r>
    <s v="Justin Nix"/>
    <s v="EXP-10010347"/>
    <n v="373.95"/>
    <d v="2023-11-29T00:00:00"/>
    <x v="23"/>
    <s v="Computer"/>
    <s v="Cables for PTC move"/>
    <m/>
    <m/>
    <m/>
    <m/>
    <m/>
    <m/>
    <m/>
    <m/>
    <m/>
    <m/>
    <m/>
    <m/>
    <m/>
    <m/>
    <m/>
    <m/>
    <m/>
    <m/>
    <m/>
    <m/>
    <m/>
    <e v="#REF!"/>
    <s v="justin.nix@twavelead.com"/>
    <s v="Moran Mcgraw"/>
    <x v="3"/>
    <x v="2"/>
  </r>
  <r>
    <s v="Justin Nix"/>
    <s v="EXP-10010347"/>
    <n v="226.59"/>
    <d v="2023-11-30T00:00:00"/>
    <x v="23"/>
    <s v="Computer"/>
    <s v="power strips for PTC move"/>
    <m/>
    <m/>
    <m/>
    <m/>
    <m/>
    <m/>
    <m/>
    <m/>
    <m/>
    <m/>
    <m/>
    <m/>
    <m/>
    <m/>
    <m/>
    <m/>
    <m/>
    <m/>
    <m/>
    <m/>
    <m/>
    <e v="#REF!"/>
    <s v="justin.nix@twavelead.com"/>
    <s v="Moran Mcgraw"/>
    <x v="3"/>
    <x v="2"/>
  </r>
  <r>
    <s v="Justin Nix"/>
    <s v="EXP-10010347"/>
    <n v="123.18"/>
    <d v="2023-11-30T00:00:00"/>
    <x v="21"/>
    <s v="Employee Incentive - Meals"/>
    <s v="this was food for team lunch while in PTC Mac Mcgraw can confirm. cannot locate receipt"/>
    <m/>
    <m/>
    <m/>
    <m/>
    <m/>
    <m/>
    <m/>
    <m/>
    <m/>
    <m/>
    <m/>
    <m/>
    <m/>
    <m/>
    <m/>
    <m/>
    <m/>
    <m/>
    <m/>
    <m/>
    <m/>
    <e v="#REF!"/>
    <s v="justin.nix@twavelead.com"/>
    <s v="Moran Mcgraw"/>
    <x v="3"/>
    <x v="2"/>
  </r>
  <r>
    <s v="Justin Nix"/>
    <s v="EXP-10010347"/>
    <n v="77.48"/>
    <d v="2023-12-01T00:00:00"/>
    <x v="23"/>
    <s v="Computer"/>
    <s v="cable management supplies"/>
    <m/>
    <m/>
    <m/>
    <m/>
    <m/>
    <m/>
    <m/>
    <m/>
    <m/>
    <m/>
    <m/>
    <m/>
    <m/>
    <m/>
    <m/>
    <m/>
    <m/>
    <m/>
    <m/>
    <m/>
    <m/>
    <e v="#REF!"/>
    <s v="justin.nix@twavelead.com"/>
    <s v="Moran Mcgraw"/>
    <x v="3"/>
    <x v="2"/>
  </r>
  <r>
    <s v="Justin Nix"/>
    <s v="EXP-10010347"/>
    <n v="509"/>
    <d v="2023-12-01T00:00:00"/>
    <x v="23"/>
    <s v="Computer"/>
    <s v="monitors"/>
    <m/>
    <m/>
    <m/>
    <m/>
    <m/>
    <m/>
    <m/>
    <m/>
    <m/>
    <m/>
    <m/>
    <m/>
    <m/>
    <m/>
    <m/>
    <m/>
    <m/>
    <m/>
    <m/>
    <m/>
    <m/>
    <e v="#REF!"/>
    <s v="justin.nix@twavelead.com"/>
    <s v="Moran Mcgraw"/>
    <x v="3"/>
    <x v="2"/>
  </r>
  <r>
    <s v="Justin Nix"/>
    <s v="EXP-10010347"/>
    <n v="119.34"/>
    <d v="2023-12-05T00:00:00"/>
    <x v="23"/>
    <s v="Computer"/>
    <s v="monitors for PTC move"/>
    <m/>
    <m/>
    <m/>
    <m/>
    <m/>
    <m/>
    <m/>
    <m/>
    <m/>
    <m/>
    <m/>
    <m/>
    <m/>
    <m/>
    <m/>
    <m/>
    <m/>
    <m/>
    <m/>
    <m/>
    <m/>
    <e v="#REF!"/>
    <s v="justin.nix@twavelead.com"/>
    <s v="Moran Mcgraw"/>
    <x v="3"/>
    <x v="2"/>
  </r>
  <r>
    <s v="Justin Nix"/>
    <s v="EXP-10010347"/>
    <n v="6325.32"/>
    <d v="2023-12-05T00:00:00"/>
    <x v="23"/>
    <s v="Computer"/>
    <s v="monitors for PTC move"/>
    <m/>
    <m/>
    <m/>
    <m/>
    <m/>
    <m/>
    <m/>
    <m/>
    <m/>
    <m/>
    <m/>
    <m/>
    <m/>
    <m/>
    <m/>
    <m/>
    <m/>
    <m/>
    <m/>
    <m/>
    <m/>
    <e v="#REF!"/>
    <s v="justin.nix@twavelead.com"/>
    <s v="Moran Mcgraw"/>
    <x v="3"/>
    <x v="2"/>
  </r>
  <r>
    <s v="Justin Nix"/>
    <s v="EXP-10010347"/>
    <n v="571.9"/>
    <d v="2023-12-24T00:00:00"/>
    <x v="23"/>
    <s v="Computer"/>
    <s v="pc peripherals"/>
    <m/>
    <m/>
    <m/>
    <m/>
    <m/>
    <m/>
    <m/>
    <m/>
    <m/>
    <m/>
    <m/>
    <m/>
    <m/>
    <m/>
    <m/>
    <m/>
    <m/>
    <m/>
    <m/>
    <m/>
    <m/>
    <e v="#REF!"/>
    <s v="justin.nix@twavelead.com"/>
    <s v="Moran Mcgraw"/>
    <x v="3"/>
    <x v="2"/>
  </r>
  <r>
    <s v="Justin Nix"/>
    <s v="EXP-10010347"/>
    <n v="1871.25"/>
    <d v="2023-12-27T00:00:00"/>
    <x v="23"/>
    <s v="Computer"/>
    <s v="pc peripherals"/>
    <m/>
    <m/>
    <m/>
    <m/>
    <m/>
    <m/>
    <m/>
    <m/>
    <m/>
    <m/>
    <m/>
    <m/>
    <m/>
    <m/>
    <m/>
    <m/>
    <m/>
    <m/>
    <m/>
    <m/>
    <m/>
    <e v="#REF!"/>
    <s v="justin.nix@twavelead.com"/>
    <s v="Moran Mcgraw"/>
    <x v="3"/>
    <x v="2"/>
  </r>
  <r>
    <s v="Kaleigh Welch"/>
    <s v="EXP-10010357"/>
    <n v="337.5"/>
    <d v="2023-12-20T00:00:00"/>
    <x v="7"/>
    <s v="Wash Repairs"/>
    <s v="Buff and shine repair"/>
    <m/>
    <m/>
    <m/>
    <m/>
    <m/>
    <m/>
    <m/>
    <m/>
    <m/>
    <m/>
    <m/>
    <m/>
    <m/>
    <m/>
    <m/>
    <m/>
    <m/>
    <m/>
    <m/>
    <m/>
    <m/>
    <e v="#REF!"/>
    <s v="SL251@tidalwaveautospa.com"/>
    <s v="Jeff Mathis"/>
    <x v="3"/>
    <x v="2"/>
  </r>
  <r>
    <s v="Kaleigh Welch"/>
    <s v="EXP-10010359"/>
    <n v="140.16"/>
    <d v="2023-12-21T00:00:00"/>
    <x v="0"/>
    <s v="Wash Maintenance"/>
    <s v="Vinegar dawn and spray bottles"/>
    <m/>
    <m/>
    <m/>
    <m/>
    <m/>
    <m/>
    <m/>
    <m/>
    <m/>
    <m/>
    <m/>
    <m/>
    <m/>
    <m/>
    <m/>
    <m/>
    <m/>
    <m/>
    <m/>
    <m/>
    <m/>
    <e v="#REF!"/>
    <s v="SL251@tidalwaveautospa.com"/>
    <s v="Jeff Mathis"/>
    <x v="3"/>
    <x v="2"/>
  </r>
  <r>
    <s v="Kaleigh Welch"/>
    <s v="EXP-10010360"/>
    <n v="104.04"/>
    <d v="2023-12-26T00:00:00"/>
    <x v="7"/>
    <s v="Parts"/>
    <s v="Pressure hose"/>
    <m/>
    <m/>
    <m/>
    <m/>
    <m/>
    <m/>
    <m/>
    <m/>
    <m/>
    <m/>
    <m/>
    <m/>
    <m/>
    <m/>
    <m/>
    <m/>
    <m/>
    <m/>
    <m/>
    <m/>
    <m/>
    <e v="#REF!"/>
    <s v="SL251@tidalwaveautospa.com"/>
    <s v="Jeff Mathis"/>
    <x v="3"/>
    <x v="2"/>
  </r>
  <r>
    <s v="Kaleigh Welch"/>
    <s v="EXP-10010361"/>
    <n v="16.899999999999999"/>
    <d v="2023-12-27T00:00:00"/>
    <x v="0"/>
    <s v="Office Supplies"/>
    <s v="Water and mr clean sponges"/>
    <m/>
    <m/>
    <m/>
    <m/>
    <m/>
    <m/>
    <m/>
    <m/>
    <m/>
    <m/>
    <m/>
    <m/>
    <m/>
    <m/>
    <m/>
    <m/>
    <m/>
    <m/>
    <m/>
    <m/>
    <m/>
    <e v="#REF!"/>
    <s v="SL251@tidalwaveautospa.com"/>
    <s v="Jeff Mathis"/>
    <x v="3"/>
    <x v="2"/>
  </r>
  <r>
    <s v="Kaleigh Welch"/>
    <s v="EXP-10010362"/>
    <n v="14.19"/>
    <d v="2023-12-27T00:00:00"/>
    <x v="0"/>
    <s v="Wash Maintenance"/>
    <s v="grease"/>
    <m/>
    <m/>
    <m/>
    <m/>
    <m/>
    <m/>
    <m/>
    <m/>
    <m/>
    <m/>
    <m/>
    <m/>
    <m/>
    <m/>
    <m/>
    <m/>
    <m/>
    <m/>
    <m/>
    <m/>
    <m/>
    <e v="#REF!"/>
    <s v="SL251@tidalwaveautospa.com"/>
    <s v="Jeff Mathis"/>
    <x v="3"/>
    <x v="2"/>
  </r>
  <r>
    <s v="Kaleigh Welch"/>
    <s v="EXP-10010417"/>
    <n v="21.38"/>
    <d v="2023-12-28T00:00:00"/>
    <x v="19"/>
    <s v="Employee Incentive - Meals"/>
    <s v="Reward for 100% shop"/>
    <m/>
    <m/>
    <m/>
    <m/>
    <m/>
    <m/>
    <m/>
    <m/>
    <m/>
    <m/>
    <m/>
    <m/>
    <m/>
    <m/>
    <m/>
    <m/>
    <m/>
    <m/>
    <m/>
    <m/>
    <m/>
    <e v="#REF!"/>
    <s v="SL251@tidalwaveautospa.com"/>
    <s v="Jeff Mathis"/>
    <x v="3"/>
    <x v="2"/>
  </r>
  <r>
    <s v="Kaleigh Welch"/>
    <s v="EXP-10010421"/>
    <n v="9.57"/>
    <d v="2024-01-02T00:00:00"/>
    <x v="0"/>
    <s v="Office Supplies"/>
    <s v="Cleaning supplies for bathroom"/>
    <m/>
    <m/>
    <m/>
    <m/>
    <m/>
    <m/>
    <m/>
    <m/>
    <m/>
    <m/>
    <m/>
    <m/>
    <m/>
    <m/>
    <m/>
    <m/>
    <m/>
    <m/>
    <m/>
    <m/>
    <m/>
    <e v="#REF!"/>
    <s v="SL251@tidalwaveautospa.com"/>
    <s v="Jeff Mathis"/>
    <x v="3"/>
    <x v="2"/>
  </r>
  <r>
    <s v="Kaleigh Welch"/>
    <s v="EXP-10010424"/>
    <n v="86.88"/>
    <d v="2024-01-08T00:00:00"/>
    <x v="0"/>
    <s v="Wash Maintenance"/>
    <s v="Dawn"/>
    <m/>
    <m/>
    <m/>
    <m/>
    <m/>
    <m/>
    <m/>
    <m/>
    <m/>
    <m/>
    <m/>
    <m/>
    <m/>
    <m/>
    <m/>
    <m/>
    <m/>
    <m/>
    <m/>
    <m/>
    <m/>
    <e v="#REF!"/>
    <s v="SL251@tidalwaveautospa.com"/>
    <s v="Jeff Mathis"/>
    <x v="3"/>
    <x v="2"/>
  </r>
  <r>
    <s v="Kaleigh Welch"/>
    <s v="EXP-10010425"/>
    <n v="31.79"/>
    <d v="2024-01-08T00:00:00"/>
    <x v="0"/>
    <s v="Wash Maintenance"/>
    <s v="vinegar"/>
    <m/>
    <m/>
    <m/>
    <m/>
    <m/>
    <m/>
    <m/>
    <m/>
    <m/>
    <m/>
    <m/>
    <m/>
    <m/>
    <m/>
    <m/>
    <m/>
    <m/>
    <m/>
    <m/>
    <m/>
    <m/>
    <e v="#REF!"/>
    <s v="SL251@tidalwaveautospa.com"/>
    <s v="Jeff Mathis"/>
    <x v="3"/>
    <x v="2"/>
  </r>
  <r>
    <s v="Kaleigh Welch"/>
    <s v="EXP-10010455"/>
    <n v="4.6900000000000004"/>
    <d v="2024-01-09T00:00:00"/>
    <x v="0"/>
    <s v="Office Supplies"/>
    <s v="Bathroom cleaner"/>
    <m/>
    <m/>
    <m/>
    <m/>
    <m/>
    <m/>
    <m/>
    <m/>
    <m/>
    <m/>
    <m/>
    <m/>
    <m/>
    <m/>
    <m/>
    <m/>
    <m/>
    <m/>
    <m/>
    <m/>
    <m/>
    <e v="#REF!"/>
    <s v="SL251@tidalwaveautospa.com"/>
    <s v="Jeff Mathis"/>
    <x v="3"/>
    <x v="2"/>
  </r>
  <r>
    <s v="Kaleigh Welch"/>
    <s v="EXP-10010636"/>
    <n v="6.49"/>
    <d v="2024-01-12T00:00:00"/>
    <x v="6"/>
    <s v="Wash Maintenance"/>
    <s v="Lubricant for pressure washer buff attachment"/>
    <m/>
    <m/>
    <m/>
    <m/>
    <m/>
    <m/>
    <m/>
    <m/>
    <m/>
    <m/>
    <m/>
    <m/>
    <m/>
    <m/>
    <m/>
    <m/>
    <m/>
    <m/>
    <m/>
    <m/>
    <m/>
    <e v="#REF!"/>
    <s v="SL251@tidalwaveautospa.com"/>
    <s v="Jeff Mathis"/>
    <x v="3"/>
    <x v="2"/>
  </r>
  <r>
    <s v="Kaleigh Welch"/>
    <s v="EXP-10010631"/>
    <n v="87.79"/>
    <d v="2024-01-12T00:00:00"/>
    <x v="0"/>
    <s v="Wash Maintenance"/>
    <s v="Extension cord, pipe covers, electric heater, blanket"/>
    <m/>
    <m/>
    <m/>
    <m/>
    <m/>
    <m/>
    <m/>
    <m/>
    <m/>
    <m/>
    <m/>
    <m/>
    <m/>
    <m/>
    <m/>
    <m/>
    <m/>
    <m/>
    <m/>
    <m/>
    <m/>
    <e v="#REF!"/>
    <s v="SL251@tidalwaveautospa.com"/>
    <s v="Jeff Mathis"/>
    <x v="3"/>
    <x v="2"/>
  </r>
  <r>
    <s v="Keith McDonald"/>
    <s v="EXP-10010378"/>
    <n v="118.78"/>
    <d v="2024-01-07T00:00:00"/>
    <x v="22"/>
    <s v="Equipment"/>
    <s v="Heaters"/>
    <m/>
    <m/>
    <m/>
    <m/>
    <m/>
    <m/>
    <m/>
    <m/>
    <m/>
    <m/>
    <m/>
    <m/>
    <m/>
    <m/>
    <m/>
    <m/>
    <m/>
    <m/>
    <m/>
    <m/>
    <m/>
    <e v="#REF!"/>
    <s v="SL151@tidalwaveautospa.com"/>
    <s v="Cory Cummings"/>
    <x v="3"/>
    <x v="2"/>
  </r>
  <r>
    <s v="Keith McDonald"/>
    <s v="EXP-10010378"/>
    <n v="31.57"/>
    <d v="2024-01-08T00:00:00"/>
    <x v="7"/>
    <s v="Postage"/>
    <s v="Warranty Shipment"/>
    <m/>
    <m/>
    <m/>
    <m/>
    <m/>
    <m/>
    <m/>
    <m/>
    <m/>
    <m/>
    <m/>
    <m/>
    <m/>
    <m/>
    <m/>
    <m/>
    <m/>
    <m/>
    <m/>
    <m/>
    <m/>
    <e v="#REF!"/>
    <s v="SL151@tidalwaveautospa.com"/>
    <s v="Cory Cummings"/>
    <x v="3"/>
    <x v="2"/>
  </r>
  <r>
    <s v="Keith McDonald"/>
    <s v="EXP-10010378"/>
    <n v="132.78"/>
    <d v="2024-01-08T00:00:00"/>
    <x v="22"/>
    <s v="Equipment"/>
    <s v="Heater"/>
    <m/>
    <m/>
    <m/>
    <m/>
    <m/>
    <m/>
    <m/>
    <m/>
    <m/>
    <m/>
    <m/>
    <m/>
    <m/>
    <m/>
    <m/>
    <m/>
    <m/>
    <m/>
    <m/>
    <m/>
    <m/>
    <e v="#REF!"/>
    <s v="SL151@tidalwaveautospa.com"/>
    <s v="Cory Cummings"/>
    <x v="3"/>
    <x v="2"/>
  </r>
  <r>
    <s v="Keith McDonald"/>
    <s v="EXP-10010378"/>
    <n v="132.78"/>
    <d v="2024-01-11T00:00:00"/>
    <x v="0"/>
    <s v="Equipment"/>
    <s v="Heaters"/>
    <m/>
    <m/>
    <m/>
    <m/>
    <m/>
    <m/>
    <m/>
    <m/>
    <m/>
    <m/>
    <m/>
    <m/>
    <m/>
    <m/>
    <m/>
    <m/>
    <m/>
    <m/>
    <m/>
    <m/>
    <m/>
    <e v="#REF!"/>
    <s v="SL151@tidalwaveautospa.com"/>
    <s v="Cory Cummings"/>
    <x v="3"/>
    <x v="2"/>
  </r>
  <r>
    <s v="Keith McDonald"/>
    <s v="EXP-10010378"/>
    <n v="79.53"/>
    <d v="2024-01-12T00:00:00"/>
    <x v="0"/>
    <s v="Equipment"/>
    <s v="Heater"/>
    <m/>
    <m/>
    <m/>
    <m/>
    <m/>
    <m/>
    <m/>
    <m/>
    <m/>
    <m/>
    <m/>
    <m/>
    <m/>
    <m/>
    <m/>
    <m/>
    <m/>
    <m/>
    <m/>
    <m/>
    <m/>
    <e v="#REF!"/>
    <s v="SL151@tidalwaveautospa.com"/>
    <s v="Cory Cummings"/>
    <x v="3"/>
    <x v="2"/>
  </r>
  <r>
    <s v="Keith McDonald"/>
    <s v="EXP-10010378"/>
    <n v="4.32"/>
    <d v="2024-01-16T00:00:00"/>
    <x v="0"/>
    <s v="Snacks"/>
    <s v="water"/>
    <m/>
    <m/>
    <m/>
    <m/>
    <m/>
    <m/>
    <m/>
    <m/>
    <m/>
    <m/>
    <m/>
    <m/>
    <m/>
    <m/>
    <m/>
    <m/>
    <m/>
    <m/>
    <m/>
    <m/>
    <m/>
    <e v="#REF!"/>
    <s v="SL151@tidalwaveautospa.com"/>
    <s v="Cory Cummings"/>
    <x v="3"/>
    <x v="2"/>
  </r>
  <r>
    <s v="Keith McDonald"/>
    <s v="EXP-10010378"/>
    <n v="175.18"/>
    <d v="2024-01-17T00:00:00"/>
    <x v="22"/>
    <s v="Equipment"/>
    <s v="Heaters"/>
    <m/>
    <m/>
    <m/>
    <m/>
    <m/>
    <m/>
    <m/>
    <m/>
    <m/>
    <m/>
    <m/>
    <m/>
    <m/>
    <m/>
    <m/>
    <m/>
    <m/>
    <m/>
    <m/>
    <m/>
    <m/>
    <e v="#REF!"/>
    <s v="SL151@tidalwaveautospa.com"/>
    <s v="Cory Cummings"/>
    <x v="3"/>
    <x v="2"/>
  </r>
  <r>
    <s v="Kelly Jacobs"/>
    <s v="EXP-10009922"/>
    <n v="140.47999999999999"/>
    <d v="2023-09-25T00:00:00"/>
    <x v="0"/>
    <s v="Office Supplies"/>
    <s v="hot day, hydration and we also need speakers for office"/>
    <m/>
    <m/>
    <m/>
    <m/>
    <m/>
    <m/>
    <m/>
    <m/>
    <m/>
    <m/>
    <m/>
    <m/>
    <m/>
    <m/>
    <m/>
    <m/>
    <m/>
    <m/>
    <m/>
    <m/>
    <m/>
    <e v="#REF!"/>
    <s v=""/>
    <s v=""/>
    <x v="3"/>
    <x v="2"/>
  </r>
  <r>
    <s v="Kelly Jacobs"/>
    <s v="EXP-10009922"/>
    <n v="125.05"/>
    <d v="2023-09-26T00:00:00"/>
    <x v="0"/>
    <s v="Small Tools"/>
    <s v="tools need for wash"/>
    <m/>
    <m/>
    <m/>
    <m/>
    <m/>
    <m/>
    <m/>
    <m/>
    <m/>
    <m/>
    <m/>
    <m/>
    <m/>
    <m/>
    <m/>
    <m/>
    <m/>
    <m/>
    <m/>
    <m/>
    <m/>
    <e v="#REF!"/>
    <s v=""/>
    <s v=""/>
    <x v="3"/>
    <x v="2"/>
  </r>
  <r>
    <s v="Kelly Jacobs"/>
    <s v="EXP-10009922"/>
    <n v="3.29"/>
    <d v="2023-09-27T00:00:00"/>
    <x v="8"/>
    <s v="Office Supplies"/>
    <s v="Sunscreen for new employees"/>
    <m/>
    <m/>
    <m/>
    <m/>
    <m/>
    <m/>
    <m/>
    <m/>
    <m/>
    <m/>
    <m/>
    <m/>
    <m/>
    <m/>
    <m/>
    <m/>
    <m/>
    <m/>
    <m/>
    <m/>
    <m/>
    <e v="#REF!"/>
    <s v=""/>
    <s v=""/>
    <x v="3"/>
    <x v="2"/>
  </r>
  <r>
    <s v="Kelly Jacobs"/>
    <s v="EXP-10009922"/>
    <n v="79.510000000000005"/>
    <d v="2023-10-18T00:00:00"/>
    <x v="0"/>
    <s v="Employee Incentive - Meals"/>
    <s v="donuts for the first day open"/>
    <m/>
    <m/>
    <m/>
    <m/>
    <m/>
    <m/>
    <m/>
    <m/>
    <m/>
    <m/>
    <m/>
    <m/>
    <m/>
    <m/>
    <m/>
    <m/>
    <m/>
    <m/>
    <m/>
    <m/>
    <m/>
    <e v="#REF!"/>
    <s v=""/>
    <s v=""/>
    <x v="3"/>
    <x v="2"/>
  </r>
  <r>
    <s v="Kelly Jacobs"/>
    <s v="EXP-10009922"/>
    <n v="31.46"/>
    <d v="2023-10-27T00:00:00"/>
    <x v="0"/>
    <s v="Small Tools"/>
    <s v="adjustable wrenches"/>
    <m/>
    <m/>
    <m/>
    <m/>
    <m/>
    <m/>
    <m/>
    <m/>
    <m/>
    <m/>
    <m/>
    <m/>
    <m/>
    <m/>
    <m/>
    <m/>
    <m/>
    <m/>
    <m/>
    <m/>
    <m/>
    <e v="#REF!"/>
    <s v=""/>
    <s v=""/>
    <x v="3"/>
    <x v="2"/>
  </r>
  <r>
    <s v="Kelly Jacobs"/>
    <s v="EXP-10009922"/>
    <n v="2776.11"/>
    <d v="2023-10-27T00:00:00"/>
    <x v="0"/>
    <s v="Itemized"/>
    <s v="pressure washer,GO tools,"/>
    <n v="849"/>
    <s v="Equipment"/>
    <s v="pressure washer"/>
    <n v="1927.11"/>
    <s v="Small Tools"/>
    <s v="GO tools"/>
    <m/>
    <m/>
    <m/>
    <m/>
    <m/>
    <m/>
    <m/>
    <m/>
    <m/>
    <m/>
    <m/>
    <m/>
    <m/>
    <m/>
    <m/>
    <e v="#REF!"/>
    <s v=""/>
    <s v=""/>
    <x v="3"/>
    <x v="2"/>
  </r>
  <r>
    <s v="Kelly Jacobs"/>
    <s v="EXP-10009922"/>
    <n v="485.84"/>
    <d v="2023-10-30T00:00:00"/>
    <x v="0"/>
    <s v="Safety Supplies"/>
    <s v="cone for GO"/>
    <m/>
    <m/>
    <m/>
    <m/>
    <m/>
    <m/>
    <m/>
    <m/>
    <m/>
    <m/>
    <m/>
    <m/>
    <m/>
    <m/>
    <m/>
    <m/>
    <m/>
    <m/>
    <m/>
    <m/>
    <m/>
    <e v="#REF!"/>
    <s v=""/>
    <s v=""/>
    <x v="3"/>
    <x v="2"/>
  </r>
  <r>
    <s v="Kelly Murray"/>
    <s v="EXP-10010394"/>
    <n v="2383.96"/>
    <d v="2023-12-26T00:00:00"/>
    <x v="39"/>
    <s v="Professional Memberships"/>
    <s v="Thomson West Membership"/>
    <m/>
    <m/>
    <m/>
    <m/>
    <m/>
    <m/>
    <m/>
    <m/>
    <m/>
    <m/>
    <m/>
    <m/>
    <m/>
    <m/>
    <m/>
    <m/>
    <m/>
    <m/>
    <m/>
    <m/>
    <m/>
    <e v="#REF!"/>
    <s v=""/>
    <s v=""/>
    <x v="3"/>
    <x v="2"/>
  </r>
  <r>
    <s v="Ken Dinkins"/>
    <s v="EXP-10009832"/>
    <n v="337.2"/>
    <d v="2023-12-04T00:00:00"/>
    <x v="0"/>
    <s v="Equipment"/>
    <s v="UV Light for reclaim"/>
    <m/>
    <m/>
    <m/>
    <m/>
    <m/>
    <m/>
    <m/>
    <m/>
    <m/>
    <m/>
    <m/>
    <m/>
    <m/>
    <m/>
    <m/>
    <m/>
    <m/>
    <m/>
    <m/>
    <m/>
    <m/>
    <e v="#REF!"/>
    <s v=""/>
    <s v=""/>
    <x v="3"/>
    <x v="2"/>
  </r>
  <r>
    <s v="Ken Dinkins"/>
    <s v="EXP-10009832"/>
    <n v="148.86000000000001"/>
    <d v="2023-12-08T00:00:00"/>
    <x v="0"/>
    <s v="Wash Maintenance"/>
    <s v="Cleaning"/>
    <m/>
    <m/>
    <m/>
    <m/>
    <m/>
    <m/>
    <m/>
    <m/>
    <m/>
    <m/>
    <m/>
    <m/>
    <m/>
    <m/>
    <m/>
    <m/>
    <m/>
    <m/>
    <m/>
    <m/>
    <m/>
    <e v="#REF!"/>
    <s v=""/>
    <s v=""/>
    <x v="3"/>
    <x v="2"/>
  </r>
  <r>
    <s v="Ken Dinkins"/>
    <s v="EXP-10009832"/>
    <n v="182.08"/>
    <d v="2023-12-11T00:00:00"/>
    <x v="0"/>
    <s v="Parts"/>
    <s v="Parts"/>
    <m/>
    <m/>
    <m/>
    <m/>
    <m/>
    <m/>
    <m/>
    <m/>
    <m/>
    <m/>
    <m/>
    <m/>
    <m/>
    <m/>
    <m/>
    <m/>
    <m/>
    <m/>
    <m/>
    <m/>
    <m/>
    <e v="#REF!"/>
    <s v=""/>
    <s v=""/>
    <x v="3"/>
    <x v="2"/>
  </r>
  <r>
    <s v="Ken Dinkins"/>
    <s v="EXP-10009832"/>
    <n v="211.46"/>
    <d v="2023-12-15T00:00:00"/>
    <x v="0"/>
    <s v="Wash Maintenance"/>
    <s v="hydraulic oil"/>
    <m/>
    <m/>
    <m/>
    <m/>
    <m/>
    <m/>
    <m/>
    <m/>
    <m/>
    <m/>
    <m/>
    <m/>
    <m/>
    <m/>
    <m/>
    <m/>
    <m/>
    <m/>
    <m/>
    <m/>
    <m/>
    <e v="#REF!"/>
    <s v=""/>
    <s v=""/>
    <x v="3"/>
    <x v="2"/>
  </r>
  <r>
    <s v="Ken Dinkins"/>
    <s v="EXP-10009670"/>
    <n v="1004.35"/>
    <d v="2023-11-14T00:00:00"/>
    <x v="21"/>
    <s v="Tesla Charger"/>
    <s v="Tesla dep and charger"/>
    <m/>
    <m/>
    <m/>
    <m/>
    <m/>
    <m/>
    <m/>
    <m/>
    <m/>
    <m/>
    <m/>
    <m/>
    <m/>
    <m/>
    <m/>
    <m/>
    <m/>
    <m/>
    <m/>
    <m/>
    <m/>
    <e v="#REF!"/>
    <s v=""/>
    <s v=""/>
    <x v="3"/>
    <x v="2"/>
  </r>
  <r>
    <s v="Ken Dinkins"/>
    <s v="EXP-10009670"/>
    <n v="250"/>
    <d v="2023-11-17T00:00:00"/>
    <x v="21"/>
    <s v="Tesla Charger"/>
    <s v="Tesla deposit"/>
    <m/>
    <m/>
    <m/>
    <m/>
    <m/>
    <m/>
    <m/>
    <m/>
    <m/>
    <m/>
    <m/>
    <m/>
    <m/>
    <m/>
    <m/>
    <m/>
    <m/>
    <m/>
    <m/>
    <m/>
    <m/>
    <e v="#REF!"/>
    <s v=""/>
    <s v=""/>
    <x v="3"/>
    <x v="2"/>
  </r>
  <r>
    <s v="Ken Dinkins"/>
    <s v="EXP-10009670"/>
    <n v="508.25"/>
    <d v="2023-11-24T00:00:00"/>
    <x v="21"/>
    <s v="Tesla Charger"/>
    <s v="Work tesla charger"/>
    <m/>
    <m/>
    <m/>
    <m/>
    <m/>
    <m/>
    <m/>
    <m/>
    <m/>
    <m/>
    <m/>
    <m/>
    <m/>
    <m/>
    <m/>
    <m/>
    <m/>
    <m/>
    <m/>
    <m/>
    <m/>
    <e v="#REF!"/>
    <s v=""/>
    <s v=""/>
    <x v="3"/>
    <x v="2"/>
  </r>
  <r>
    <s v="Ken Dinkins"/>
    <s v="EXP-10009331"/>
    <n v="25.89"/>
    <d v="2023-11-16T00:00:00"/>
    <x v="0"/>
    <s v="Wash Maintenance"/>
    <s v="cleaning"/>
    <m/>
    <m/>
    <m/>
    <m/>
    <m/>
    <m/>
    <m/>
    <m/>
    <m/>
    <m/>
    <m/>
    <m/>
    <m/>
    <m/>
    <m/>
    <m/>
    <m/>
    <m/>
    <m/>
    <m/>
    <m/>
    <e v="#REF!"/>
    <s v=""/>
    <s v=""/>
    <x v="3"/>
    <x v="2"/>
  </r>
  <r>
    <s v="Ken Dinkins"/>
    <s v="EXP-10009331"/>
    <n v="62.06"/>
    <d v="2023-11-21T00:00:00"/>
    <x v="0"/>
    <s v="Wash Maintenance"/>
    <s v="cleaning"/>
    <m/>
    <m/>
    <m/>
    <m/>
    <m/>
    <m/>
    <m/>
    <m/>
    <m/>
    <m/>
    <m/>
    <m/>
    <m/>
    <m/>
    <m/>
    <m/>
    <m/>
    <m/>
    <m/>
    <m/>
    <m/>
    <e v="#REF!"/>
    <s v=""/>
    <s v=""/>
    <x v="3"/>
    <x v="2"/>
  </r>
  <r>
    <s v="Ken Dinkins"/>
    <s v="EXP-10009331"/>
    <n v="146.49"/>
    <d v="2023-11-28T00:00:00"/>
    <x v="0"/>
    <s v="Wash Maintenance"/>
    <s v="winterizing"/>
    <m/>
    <m/>
    <m/>
    <m/>
    <m/>
    <m/>
    <m/>
    <m/>
    <m/>
    <m/>
    <m/>
    <m/>
    <m/>
    <m/>
    <m/>
    <m/>
    <m/>
    <m/>
    <m/>
    <m/>
    <m/>
    <e v="#REF!"/>
    <s v=""/>
    <s v=""/>
    <x v="3"/>
    <x v="2"/>
  </r>
  <r>
    <s v="Ken Dinkins"/>
    <s v="EXP-10009331"/>
    <n v="126.91"/>
    <d v="2023-12-01T00:00:00"/>
    <x v="0"/>
    <s v="Wash Maintenance"/>
    <s v="supply cleaning"/>
    <m/>
    <m/>
    <m/>
    <m/>
    <m/>
    <m/>
    <m/>
    <m/>
    <m/>
    <m/>
    <m/>
    <m/>
    <m/>
    <m/>
    <m/>
    <m/>
    <m/>
    <m/>
    <m/>
    <m/>
    <m/>
    <e v="#REF!"/>
    <s v=""/>
    <s v=""/>
    <x v="3"/>
    <x v="2"/>
  </r>
  <r>
    <s v="Ken Dinkins"/>
    <s v="EXP-10009331"/>
    <n v="64.78"/>
    <d v="2023-12-02T00:00:00"/>
    <x v="0"/>
    <s v="Office Supplies"/>
    <s v="christmas wreath"/>
    <m/>
    <m/>
    <m/>
    <m/>
    <m/>
    <m/>
    <m/>
    <m/>
    <m/>
    <m/>
    <m/>
    <m/>
    <m/>
    <m/>
    <m/>
    <m/>
    <m/>
    <m/>
    <m/>
    <m/>
    <m/>
    <e v="#REF!"/>
    <s v=""/>
    <s v=""/>
    <x v="3"/>
    <x v="2"/>
  </r>
  <r>
    <s v="Ken Dinkins"/>
    <s v="EXP-10009331"/>
    <n v="11.8"/>
    <d v="2023-12-02T00:00:00"/>
    <x v="0"/>
    <s v="Office Supplies"/>
    <s v="command strips to hang wreath"/>
    <m/>
    <m/>
    <m/>
    <m/>
    <m/>
    <m/>
    <m/>
    <m/>
    <m/>
    <n v="17.170000000000002"/>
    <s v="Parts"/>
    <s v="washers, nuts, bolts"/>
    <m/>
    <m/>
    <m/>
    <m/>
    <m/>
    <m/>
    <m/>
    <m/>
    <m/>
    <e v="#REF!"/>
    <s v=""/>
    <s v=""/>
    <x v="3"/>
    <x v="2"/>
  </r>
  <r>
    <s v="Ken Dinkins"/>
    <s v="EXP-10010701"/>
    <n v="150.12"/>
    <d v="2024-01-10T00:00:00"/>
    <x v="0"/>
    <s v="Equipment"/>
    <s v="Hester for xpt"/>
    <m/>
    <m/>
    <m/>
    <m/>
    <m/>
    <m/>
    <m/>
    <m/>
    <m/>
    <m/>
    <m/>
    <m/>
    <m/>
    <m/>
    <m/>
    <m/>
    <m/>
    <m/>
    <m/>
    <m/>
    <m/>
    <e v="#REF!"/>
    <s v=""/>
    <s v=""/>
    <x v="3"/>
    <x v="2"/>
  </r>
  <r>
    <s v="Ken Dinkins"/>
    <s v="EXP-10010701"/>
    <n v="51.83"/>
    <d v="2024-01-16T00:00:00"/>
    <x v="0"/>
    <s v="Office Supplies"/>
    <s v="Xpt printer paper"/>
    <m/>
    <m/>
    <m/>
    <m/>
    <m/>
    <m/>
    <m/>
    <m/>
    <m/>
    <m/>
    <m/>
    <m/>
    <m/>
    <m/>
    <m/>
    <m/>
    <m/>
    <m/>
    <m/>
    <m/>
    <m/>
    <e v="#REF!"/>
    <s v=""/>
    <s v=""/>
    <x v="3"/>
    <x v="2"/>
  </r>
  <r>
    <s v="Ken Dinkins"/>
    <s v="EXP-10010701"/>
    <n v="158.69999999999999"/>
    <d v="2024-01-17T00:00:00"/>
    <x v="0"/>
    <s v="Wash Maintenance"/>
    <s v="Ice melt and spreader"/>
    <m/>
    <m/>
    <m/>
    <m/>
    <m/>
    <m/>
    <m/>
    <m/>
    <m/>
    <m/>
    <m/>
    <m/>
    <m/>
    <m/>
    <m/>
    <m/>
    <m/>
    <m/>
    <m/>
    <m/>
    <m/>
    <e v="#REF!"/>
    <s v=""/>
    <s v=""/>
    <x v="3"/>
    <x v="2"/>
  </r>
  <r>
    <s v="Ken Dinkins"/>
    <s v="EXP-10010448"/>
    <n v="129.99"/>
    <d v="2023-12-18T00:00:00"/>
    <x v="0"/>
    <s v="Itemized"/>
    <s v="weathershield, drain spade, squeegee,mending plates, screws,"/>
    <n v="93.73"/>
    <s v="Wash Maintenance"/>
    <s v="weathershield, drain spade, squeegee"/>
    <n v="36.26"/>
    <s v="Parts"/>
    <s v="mending plates, screws"/>
    <m/>
    <m/>
    <m/>
    <m/>
    <m/>
    <m/>
    <m/>
    <m/>
    <m/>
    <m/>
    <m/>
    <m/>
    <m/>
    <m/>
    <m/>
    <e v="#REF!"/>
    <s v=""/>
    <s v=""/>
    <x v="3"/>
    <x v="2"/>
  </r>
  <r>
    <s v="Ken Dinkins"/>
    <s v="EXP-10010448"/>
    <n v="68.709999999999994"/>
    <d v="2023-12-18T00:00:00"/>
    <x v="25"/>
    <s v="Parts"/>
    <s v="Glass for garage door"/>
    <m/>
    <m/>
    <m/>
    <m/>
    <m/>
    <m/>
    <m/>
    <m/>
    <m/>
    <m/>
    <m/>
    <m/>
    <m/>
    <m/>
    <m/>
    <m/>
    <m/>
    <m/>
    <m/>
    <m/>
    <m/>
    <e v="#REF!"/>
    <s v=""/>
    <s v=""/>
    <x v="3"/>
    <x v="2"/>
  </r>
  <r>
    <s v="Ken Dinkins"/>
    <s v="EXP-10010448"/>
    <n v="15.87"/>
    <d v="2023-12-27T00:00:00"/>
    <x v="0"/>
    <s v="Fuel"/>
    <s v="Gas for blower"/>
    <m/>
    <m/>
    <m/>
    <m/>
    <m/>
    <m/>
    <m/>
    <m/>
    <m/>
    <m/>
    <m/>
    <m/>
    <m/>
    <m/>
    <m/>
    <m/>
    <m/>
    <m/>
    <m/>
    <m/>
    <m/>
    <e v="#REF!"/>
    <s v=""/>
    <s v=""/>
    <x v="3"/>
    <x v="2"/>
  </r>
  <r>
    <s v="Ken Dinkins"/>
    <s v="EXP-10010448"/>
    <n v="138.87"/>
    <d v="2023-12-29T00:00:00"/>
    <x v="0"/>
    <s v="Itemized"/>
    <s v="mending plates, screws,dish soap, degreaser, weathershield,TP"/>
    <n v="54.43"/>
    <s v="Parts"/>
    <s v="mending plates, screws"/>
    <n v="61.03"/>
    <s v="Wash Maintenance"/>
    <s v="dish soap, degreaser, weathershield"/>
    <n v="23.41"/>
    <s v="Office Supplies"/>
    <s v="TP"/>
    <m/>
    <m/>
    <m/>
    <m/>
    <m/>
    <m/>
    <m/>
    <m/>
    <m/>
    <m/>
    <m/>
    <m/>
    <e v="#REF!"/>
    <s v=""/>
    <s v=""/>
    <x v="3"/>
    <x v="2"/>
  </r>
  <r>
    <s v="Ken Dinkins"/>
    <s v="EXP-10010448"/>
    <n v="32.369999999999997"/>
    <d v="2024-01-03T00:00:00"/>
    <x v="0"/>
    <s v="Wash Maintenance"/>
    <s v="Comp. Oil"/>
    <m/>
    <m/>
    <m/>
    <m/>
    <m/>
    <m/>
    <m/>
    <m/>
    <m/>
    <m/>
    <m/>
    <m/>
    <m/>
    <m/>
    <m/>
    <m/>
    <m/>
    <m/>
    <m/>
    <m/>
    <m/>
    <e v="#REF!"/>
    <s v=""/>
    <s v=""/>
    <x v="3"/>
    <x v="2"/>
  </r>
  <r>
    <s v="Ken Dinkins"/>
    <s v="EXP-10010448"/>
    <n v="29.12"/>
    <d v="2024-01-08T00:00:00"/>
    <x v="0"/>
    <s v="Advertising &amp; Promotion"/>
    <s v="Dog treats"/>
    <m/>
    <m/>
    <m/>
    <m/>
    <m/>
    <m/>
    <m/>
    <m/>
    <m/>
    <m/>
    <m/>
    <m/>
    <m/>
    <m/>
    <m/>
    <m/>
    <m/>
    <m/>
    <m/>
    <m/>
    <m/>
    <e v="#REF!"/>
    <s v=""/>
    <s v=""/>
    <x v="3"/>
    <x v="2"/>
  </r>
  <r>
    <s v="Ken Dinkins"/>
    <s v="EXP-10010448"/>
    <n v="153.55000000000001"/>
    <d v="2024-01-08T00:00:00"/>
    <x v="1"/>
    <s v="Parts"/>
    <s v="Buff wheel Mac valve"/>
    <m/>
    <m/>
    <m/>
    <m/>
    <m/>
    <m/>
    <m/>
    <m/>
    <m/>
    <m/>
    <m/>
    <m/>
    <m/>
    <m/>
    <m/>
    <m/>
    <m/>
    <m/>
    <m/>
    <m/>
    <m/>
    <e v="#REF!"/>
    <s v=""/>
    <s v=""/>
    <x v="3"/>
    <x v="2"/>
  </r>
  <r>
    <s v="Kendall Cannimore"/>
    <s v="EXP-10010096"/>
    <n v="133.28"/>
    <d v="2023-12-19T00:00:00"/>
    <x v="0"/>
    <s v="Small Tools"/>
    <s v="hose crimper"/>
    <m/>
    <m/>
    <m/>
    <m/>
    <m/>
    <m/>
    <m/>
    <m/>
    <m/>
    <m/>
    <m/>
    <m/>
    <m/>
    <m/>
    <m/>
    <m/>
    <m/>
    <m/>
    <m/>
    <m/>
    <m/>
    <e v="#REF!"/>
    <s v="SL223@tidalwaveautospa.com"/>
    <s v="Andrew Stephens"/>
    <x v="3"/>
    <x v="2"/>
  </r>
  <r>
    <s v="Kendall Cannimore"/>
    <s v="EXP-10010096"/>
    <n v="108.11"/>
    <d v="2023-12-21T00:00:00"/>
    <x v="0"/>
    <s v="Small Tools"/>
    <s v="chain hoist"/>
    <m/>
    <m/>
    <m/>
    <m/>
    <m/>
    <m/>
    <m/>
    <m/>
    <m/>
    <m/>
    <m/>
    <m/>
    <m/>
    <m/>
    <m/>
    <m/>
    <m/>
    <m/>
    <m/>
    <m/>
    <m/>
    <e v="#REF!"/>
    <s v="SL223@tidalwaveautospa.com"/>
    <s v="Andrew Stephens"/>
    <x v="3"/>
    <x v="2"/>
  </r>
  <r>
    <s v="Kendall Cannimore"/>
    <s v="EXP-10010096"/>
    <n v="220.99"/>
    <d v="2023-12-21T00:00:00"/>
    <x v="0"/>
    <s v="Small Tools"/>
    <s v="foam cannon, jack and water split"/>
    <m/>
    <m/>
    <m/>
    <m/>
    <m/>
    <m/>
    <m/>
    <m/>
    <m/>
    <m/>
    <m/>
    <m/>
    <m/>
    <m/>
    <m/>
    <m/>
    <m/>
    <m/>
    <m/>
    <m/>
    <m/>
    <e v="#REF!"/>
    <s v="SL223@tidalwaveautospa.com"/>
    <s v="Andrew Stephens"/>
    <x v="3"/>
    <x v="2"/>
  </r>
  <r>
    <s v="Kendall Cannimore"/>
    <s v="EXP-10010096"/>
    <n v="1873.67"/>
    <d v="2023-12-28T00:00:00"/>
    <x v="7"/>
    <s v="Wash Repairs"/>
    <s v="Fix for airlift doors"/>
    <m/>
    <m/>
    <m/>
    <m/>
    <m/>
    <m/>
    <m/>
    <m/>
    <m/>
    <m/>
    <m/>
    <m/>
    <m/>
    <m/>
    <m/>
    <m/>
    <m/>
    <m/>
    <m/>
    <m/>
    <m/>
    <e v="#REF!"/>
    <s v="SL223@tidalwaveautospa.com"/>
    <s v="Andrew Stephens"/>
    <x v="3"/>
    <x v="2"/>
  </r>
  <r>
    <s v="Kendall Cannimore"/>
    <s v="EXP-10010449"/>
    <n v="9.33"/>
    <d v="2023-12-30T00:00:00"/>
    <x v="16"/>
    <s v="Parts"/>
    <s v="barbed fitting for temp fix"/>
    <m/>
    <m/>
    <m/>
    <m/>
    <m/>
    <m/>
    <m/>
    <m/>
    <m/>
    <m/>
    <m/>
    <m/>
    <m/>
    <m/>
    <m/>
    <m/>
    <m/>
    <m/>
    <m/>
    <m/>
    <m/>
    <e v="#REF!"/>
    <s v="SL223@tidalwaveautospa.com"/>
    <s v="Andrew Stephens"/>
    <x v="3"/>
    <x v="2"/>
  </r>
  <r>
    <s v="Kendall Cannimore"/>
    <s v="EXP-10010449"/>
    <n v="136"/>
    <d v="2024-01-02T00:00:00"/>
    <x v="16"/>
    <s v="Parts"/>
    <s v="fittings for hose"/>
    <m/>
    <m/>
    <m/>
    <m/>
    <m/>
    <m/>
    <m/>
    <m/>
    <m/>
    <m/>
    <m/>
    <m/>
    <m/>
    <m/>
    <m/>
    <m/>
    <m/>
    <m/>
    <m/>
    <m/>
    <m/>
    <e v="#REF!"/>
    <s v="SL223@tidalwaveautospa.com"/>
    <s v="Andrew Stephens"/>
    <x v="3"/>
    <x v="2"/>
  </r>
  <r>
    <s v="Kendall Cannimore"/>
    <s v="EXP-10010449"/>
    <n v="62.64"/>
    <d v="2024-01-06T00:00:00"/>
    <x v="0"/>
    <s v="Wash Maintenance"/>
    <s v="clorox wipes, toilet bowl cleaner, magic erasers and scour pads"/>
    <m/>
    <m/>
    <m/>
    <m/>
    <m/>
    <m/>
    <m/>
    <m/>
    <m/>
    <m/>
    <m/>
    <m/>
    <m/>
    <m/>
    <m/>
    <m/>
    <m/>
    <m/>
    <m/>
    <m/>
    <m/>
    <e v="#REF!"/>
    <s v="SL223@tidalwaveautospa.com"/>
    <s v="Andrew Stephens"/>
    <x v="3"/>
    <x v="2"/>
  </r>
  <r>
    <s v="Kendall Cannimore"/>
    <s v="EXP-10010449"/>
    <n v="223.87"/>
    <d v="2024-01-10T00:00:00"/>
    <x v="0"/>
    <s v="Wash Maintenance"/>
    <s v="salt, auger,  rugs &amp; air duster"/>
    <m/>
    <m/>
    <m/>
    <m/>
    <m/>
    <m/>
    <m/>
    <m/>
    <m/>
    <m/>
    <m/>
    <m/>
    <m/>
    <m/>
    <m/>
    <m/>
    <m/>
    <m/>
    <m/>
    <m/>
    <m/>
    <e v="#REF!"/>
    <s v="SL223@tidalwaveautospa.com"/>
    <s v="Andrew Stephens"/>
    <x v="3"/>
    <x v="2"/>
  </r>
  <r>
    <s v="Kendall Cannimore"/>
    <s v="EXP-10010449"/>
    <n v="124.32"/>
    <d v="2024-01-11T00:00:00"/>
    <x v="0"/>
    <s v="Equipment"/>
    <s v="heaters"/>
    <m/>
    <m/>
    <m/>
    <m/>
    <m/>
    <m/>
    <m/>
    <m/>
    <m/>
    <m/>
    <m/>
    <m/>
    <m/>
    <m/>
    <m/>
    <m/>
    <m/>
    <m/>
    <m/>
    <m/>
    <m/>
    <e v="#REF!"/>
    <s v="SL223@tidalwaveautospa.com"/>
    <s v="Andrew Stephens"/>
    <x v="3"/>
    <x v="2"/>
  </r>
  <r>
    <s v="Kenneth Mink"/>
    <s v="EXP-10010337"/>
    <n v="207.74"/>
    <d v="2023-12-29T00:00:00"/>
    <x v="0"/>
    <s v="Wash Maintenance"/>
    <s v="Softener salt"/>
    <m/>
    <m/>
    <m/>
    <m/>
    <m/>
    <m/>
    <m/>
    <m/>
    <m/>
    <m/>
    <m/>
    <m/>
    <m/>
    <m/>
    <m/>
    <m/>
    <m/>
    <m/>
    <m/>
    <m/>
    <m/>
    <e v="#REF!"/>
    <s v=""/>
    <s v=""/>
    <x v="3"/>
    <x v="2"/>
  </r>
  <r>
    <s v="Kenneth Mink"/>
    <s v="EXP-10010503"/>
    <n v="42.39"/>
    <d v="2024-01-06T00:00:00"/>
    <x v="0"/>
    <s v="Wash Maintenance"/>
    <s v="compressor oil"/>
    <m/>
    <m/>
    <m/>
    <m/>
    <m/>
    <m/>
    <m/>
    <m/>
    <m/>
    <m/>
    <m/>
    <m/>
    <m/>
    <m/>
    <m/>
    <m/>
    <m/>
    <m/>
    <m/>
    <m/>
    <m/>
    <e v="#REF!"/>
    <s v=""/>
    <s v=""/>
    <x v="3"/>
    <x v="2"/>
  </r>
  <r>
    <s v="Kenneth Mink"/>
    <s v="EXP-10010503"/>
    <n v="37.090000000000003"/>
    <d v="2024-01-06T00:00:00"/>
    <x v="0"/>
    <s v="Wash Maintenance"/>
    <s v="hose"/>
    <m/>
    <m/>
    <m/>
    <m/>
    <m/>
    <m/>
    <m/>
    <m/>
    <m/>
    <m/>
    <m/>
    <m/>
    <m/>
    <m/>
    <m/>
    <m/>
    <m/>
    <m/>
    <m/>
    <m/>
    <m/>
    <e v="#REF!"/>
    <s v=""/>
    <s v=""/>
    <x v="3"/>
    <x v="2"/>
  </r>
  <r>
    <s v="Kevin Brake"/>
    <s v="EXP-10010577"/>
    <n v="8.56"/>
    <d v="2023-10-21T00:00:00"/>
    <x v="0"/>
    <s v="Office Supplies"/>
    <s v="Key for site"/>
    <m/>
    <m/>
    <m/>
    <m/>
    <m/>
    <m/>
    <m/>
    <m/>
    <m/>
    <m/>
    <m/>
    <m/>
    <m/>
    <m/>
    <m/>
    <m/>
    <m/>
    <m/>
    <m/>
    <m/>
    <m/>
    <e v="#REF!"/>
    <s v="SL23@tidalwaveautospa.com"/>
    <s v="Kyle Rovansek"/>
    <x v="3"/>
    <x v="2"/>
  </r>
  <r>
    <s v="Kevin Brake"/>
    <s v="EXP-10010577"/>
    <n v="81.77"/>
    <d v="2023-12-15T00:00:00"/>
    <x v="0"/>
    <s v="Wash Maintenance"/>
    <s v="Cleaning supplies"/>
    <m/>
    <m/>
    <m/>
    <m/>
    <m/>
    <m/>
    <m/>
    <m/>
    <m/>
    <m/>
    <m/>
    <m/>
    <m/>
    <m/>
    <m/>
    <m/>
    <m/>
    <m/>
    <m/>
    <m/>
    <m/>
    <e v="#REF!"/>
    <s v="SL23@tidalwaveautospa.com"/>
    <s v="Kyle Rovansek"/>
    <x v="3"/>
    <x v="2"/>
  </r>
  <r>
    <s v="Kevin Brake"/>
    <s v="EXP-10010577"/>
    <n v="35.93"/>
    <d v="2023-12-18T00:00:00"/>
    <x v="0"/>
    <s v="Fuel"/>
    <s v="Diesel for heaters"/>
    <m/>
    <m/>
    <m/>
    <m/>
    <m/>
    <m/>
    <m/>
    <m/>
    <m/>
    <m/>
    <m/>
    <m/>
    <m/>
    <m/>
    <m/>
    <m/>
    <m/>
    <m/>
    <m/>
    <m/>
    <m/>
    <e v="#REF!"/>
    <s v="SL23@tidalwaveautospa.com"/>
    <s v="Kyle Rovansek"/>
    <x v="3"/>
    <x v="2"/>
  </r>
  <r>
    <s v="Kevin Brake"/>
    <s v="EXP-10010577"/>
    <n v="37.369999999999997"/>
    <d v="2023-12-19T00:00:00"/>
    <x v="0"/>
    <s v="Fuel"/>
    <s v="Diesel for heaters"/>
    <m/>
    <m/>
    <m/>
    <m/>
    <m/>
    <m/>
    <m/>
    <m/>
    <m/>
    <m/>
    <m/>
    <m/>
    <m/>
    <m/>
    <m/>
    <m/>
    <m/>
    <m/>
    <m/>
    <m/>
    <m/>
    <e v="#REF!"/>
    <s v="SL23@tidalwaveautospa.com"/>
    <s v="Kyle Rovansek"/>
    <x v="3"/>
    <x v="2"/>
  </r>
  <r>
    <s v="Kevin Brake"/>
    <s v="EXP-10010577"/>
    <n v="50.03"/>
    <d v="2023-12-21T00:00:00"/>
    <x v="0"/>
    <s v="Fuel"/>
    <s v="Gas for blower and pressure washer"/>
    <m/>
    <m/>
    <m/>
    <m/>
    <m/>
    <m/>
    <m/>
    <m/>
    <m/>
    <m/>
    <m/>
    <m/>
    <m/>
    <m/>
    <m/>
    <m/>
    <m/>
    <m/>
    <m/>
    <m/>
    <m/>
    <e v="#REF!"/>
    <s v="SL23@tidalwaveautospa.com"/>
    <s v="Kyle Rovansek"/>
    <x v="3"/>
    <x v="2"/>
  </r>
  <r>
    <s v="Kevin Brake"/>
    <s v="EXP-10010577"/>
    <n v="14.79"/>
    <d v="2023-12-26T00:00:00"/>
    <x v="0"/>
    <s v="Fuel"/>
    <s v="Gas for blowers"/>
    <m/>
    <m/>
    <m/>
    <m/>
    <m/>
    <m/>
    <m/>
    <m/>
    <m/>
    <m/>
    <m/>
    <m/>
    <m/>
    <m/>
    <m/>
    <m/>
    <m/>
    <m/>
    <m/>
    <m/>
    <m/>
    <e v="#REF!"/>
    <s v="SL23@tidalwaveautospa.com"/>
    <s v="Kyle Rovansek"/>
    <x v="3"/>
    <x v="2"/>
  </r>
  <r>
    <s v="Kevin Brake"/>
    <s v="EXP-10010577"/>
    <n v="57.76"/>
    <d v="2023-12-26T00:00:00"/>
    <x v="0"/>
    <s v="Wash Maintenance"/>
    <s v="Cleaner for walls"/>
    <m/>
    <m/>
    <m/>
    <m/>
    <m/>
    <m/>
    <m/>
    <m/>
    <m/>
    <m/>
    <m/>
    <m/>
    <m/>
    <m/>
    <m/>
    <m/>
    <m/>
    <m/>
    <m/>
    <m/>
    <m/>
    <e v="#REF!"/>
    <s v="SL23@tidalwaveautospa.com"/>
    <s v="Kyle Rovansek"/>
    <x v="3"/>
    <x v="2"/>
  </r>
  <r>
    <s v="Kevin Brake"/>
    <s v="EXP-10010577"/>
    <n v="29.26"/>
    <d v="2023-12-26T00:00:00"/>
    <x v="0"/>
    <s v="Small Tools"/>
    <s v="Pliers and bolts"/>
    <m/>
    <m/>
    <m/>
    <m/>
    <m/>
    <m/>
    <m/>
    <m/>
    <m/>
    <m/>
    <m/>
    <m/>
    <m/>
    <m/>
    <m/>
    <m/>
    <m/>
    <m/>
    <m/>
    <m/>
    <m/>
    <e v="#REF!"/>
    <s v="SL23@tidalwaveautospa.com"/>
    <s v="Kyle Rovansek"/>
    <x v="3"/>
    <x v="2"/>
  </r>
  <r>
    <s v="Kevin Brake"/>
    <s v="EXP-10010577"/>
    <n v="16.649999999999999"/>
    <d v="2023-12-28T00:00:00"/>
    <x v="0"/>
    <s v="Office Supplies"/>
    <s v="Tape"/>
    <m/>
    <m/>
    <m/>
    <m/>
    <m/>
    <m/>
    <m/>
    <m/>
    <m/>
    <m/>
    <m/>
    <m/>
    <m/>
    <m/>
    <m/>
    <m/>
    <m/>
    <m/>
    <m/>
    <m/>
    <m/>
    <e v="#REF!"/>
    <s v="SL23@tidalwaveautospa.com"/>
    <s v="Kyle Rovansek"/>
    <x v="3"/>
    <x v="2"/>
  </r>
  <r>
    <s v="Kevin Brake"/>
    <s v="EXP-10010577"/>
    <n v="18.75"/>
    <d v="2023-12-28T00:00:00"/>
    <x v="0"/>
    <s v="Office Supplies"/>
    <s v="Paper towels"/>
    <m/>
    <m/>
    <m/>
    <m/>
    <m/>
    <m/>
    <m/>
    <m/>
    <m/>
    <m/>
    <m/>
    <m/>
    <m/>
    <m/>
    <m/>
    <m/>
    <m/>
    <m/>
    <m/>
    <m/>
    <m/>
    <e v="#REF!"/>
    <s v="SL23@tidalwaveautospa.com"/>
    <s v="Kyle Rovansek"/>
    <x v="3"/>
    <x v="2"/>
  </r>
  <r>
    <s v="Kevin Brake"/>
    <s v="EXP-10010577"/>
    <n v="55"/>
    <d v="2023-12-29T00:00:00"/>
    <x v="0"/>
    <s v="Wash Maintenance"/>
    <s v="Trash removal (turbine)"/>
    <m/>
    <m/>
    <m/>
    <m/>
    <m/>
    <m/>
    <m/>
    <m/>
    <m/>
    <m/>
    <m/>
    <m/>
    <m/>
    <m/>
    <m/>
    <m/>
    <m/>
    <m/>
    <m/>
    <m/>
    <m/>
    <e v="#REF!"/>
    <s v="SL23@tidalwaveautospa.com"/>
    <s v="Kyle Rovansek"/>
    <x v="3"/>
    <x v="2"/>
  </r>
  <r>
    <s v="Kevin Brake"/>
    <s v="EXP-10010577"/>
    <n v="15.34"/>
    <d v="2023-12-29T00:00:00"/>
    <x v="0"/>
    <s v="Office Supplies"/>
    <s v="Tape for repair"/>
    <m/>
    <m/>
    <m/>
    <m/>
    <m/>
    <m/>
    <m/>
    <m/>
    <m/>
    <m/>
    <m/>
    <m/>
    <m/>
    <m/>
    <m/>
    <m/>
    <m/>
    <m/>
    <m/>
    <m/>
    <m/>
    <e v="#REF!"/>
    <s v="SL23@tidalwaveautospa.com"/>
    <s v="Kyle Rovansek"/>
    <x v="3"/>
    <x v="2"/>
  </r>
  <r>
    <s v="Kevin Brake"/>
    <s v="EXP-10010577"/>
    <n v="20.32"/>
    <d v="2023-12-30T00:00:00"/>
    <x v="0"/>
    <s v="Small Tools"/>
    <s v="Sodering kit"/>
    <m/>
    <m/>
    <m/>
    <m/>
    <m/>
    <m/>
    <m/>
    <m/>
    <m/>
    <m/>
    <m/>
    <m/>
    <m/>
    <m/>
    <m/>
    <m/>
    <m/>
    <m/>
    <m/>
    <m/>
    <m/>
    <e v="#REF!"/>
    <s v="SL23@tidalwaveautospa.com"/>
    <s v="Kyle Rovansek"/>
    <x v="3"/>
    <x v="2"/>
  </r>
  <r>
    <s v="Kevin Brake"/>
    <s v="EXP-10010577"/>
    <n v="51.32"/>
    <d v="2023-12-31T00:00:00"/>
    <x v="0"/>
    <s v="Wash Maintenance"/>
    <s v="Cleaner for blowers"/>
    <m/>
    <m/>
    <m/>
    <m/>
    <m/>
    <m/>
    <m/>
    <m/>
    <m/>
    <m/>
    <m/>
    <m/>
    <m/>
    <m/>
    <m/>
    <m/>
    <m/>
    <m/>
    <m/>
    <m/>
    <m/>
    <e v="#REF!"/>
    <s v="SL23@tidalwaveautospa.com"/>
    <s v="Kyle Rovansek"/>
    <x v="3"/>
    <x v="2"/>
  </r>
  <r>
    <s v="Kevin Brake"/>
    <s v="EXP-10010577"/>
    <n v="36.700000000000003"/>
    <d v="2023-12-31T00:00:00"/>
    <x v="0"/>
    <s v="Fuel"/>
    <s v="Diesel for heaters"/>
    <m/>
    <m/>
    <m/>
    <m/>
    <m/>
    <m/>
    <m/>
    <m/>
    <m/>
    <m/>
    <m/>
    <m/>
    <m/>
    <m/>
    <m/>
    <m/>
    <m/>
    <m/>
    <m/>
    <m/>
    <m/>
    <e v="#REF!"/>
    <s v="SL23@tidalwaveautospa.com"/>
    <s v="Kyle Rovansek"/>
    <x v="3"/>
    <x v="2"/>
  </r>
  <r>
    <s v="Kevin Brake"/>
    <s v="EXP-10010577"/>
    <n v="5.97"/>
    <d v="2024-01-01T00:00:00"/>
    <x v="0"/>
    <s v="Parts"/>
    <s v="Bolts"/>
    <m/>
    <m/>
    <m/>
    <m/>
    <m/>
    <m/>
    <m/>
    <m/>
    <m/>
    <m/>
    <m/>
    <m/>
    <m/>
    <m/>
    <m/>
    <m/>
    <m/>
    <m/>
    <m/>
    <m/>
    <m/>
    <e v="#REF!"/>
    <s v="SL23@tidalwaveautospa.com"/>
    <s v="Kyle Rovansek"/>
    <x v="3"/>
    <x v="2"/>
  </r>
  <r>
    <s v="Kevin Brake"/>
    <s v="EXP-10010577"/>
    <n v="6.4"/>
    <d v="2024-01-02T00:00:00"/>
    <x v="0"/>
    <s v="Parts"/>
    <s v="Screws"/>
    <m/>
    <m/>
    <m/>
    <m/>
    <m/>
    <m/>
    <m/>
    <m/>
    <m/>
    <m/>
    <m/>
    <m/>
    <m/>
    <m/>
    <m/>
    <m/>
    <m/>
    <m/>
    <m/>
    <m/>
    <m/>
    <e v="#REF!"/>
    <s v="SL23@tidalwaveautospa.com"/>
    <s v="Kyle Rovansek"/>
    <x v="3"/>
    <x v="2"/>
  </r>
  <r>
    <s v="Kevin Brake"/>
    <s v="EXP-10010577"/>
    <n v="21.2"/>
    <d v="2024-01-03T00:00:00"/>
    <x v="0"/>
    <s v="Wash Maintenance"/>
    <s v="Detergent for towels"/>
    <m/>
    <m/>
    <m/>
    <m/>
    <m/>
    <m/>
    <m/>
    <m/>
    <m/>
    <m/>
    <m/>
    <m/>
    <m/>
    <m/>
    <m/>
    <m/>
    <m/>
    <m/>
    <m/>
    <m/>
    <m/>
    <e v="#REF!"/>
    <s v="SL23@tidalwaveautospa.com"/>
    <s v="Kyle Rovansek"/>
    <x v="3"/>
    <x v="2"/>
  </r>
  <r>
    <s v="Kevin Brake"/>
    <s v="EXP-10010577"/>
    <n v="113.4"/>
    <d v="2024-01-05T00:00:00"/>
    <x v="0"/>
    <s v="Office Supplies"/>
    <s v="Flood lights forn2nd mile"/>
    <m/>
    <m/>
    <m/>
    <m/>
    <m/>
    <m/>
    <m/>
    <m/>
    <m/>
    <m/>
    <m/>
    <m/>
    <m/>
    <m/>
    <m/>
    <m/>
    <m/>
    <m/>
    <m/>
    <m/>
    <m/>
    <e v="#REF!"/>
    <s v="SL23@tidalwaveautospa.com"/>
    <s v="Kyle Rovansek"/>
    <x v="3"/>
    <x v="2"/>
  </r>
  <r>
    <s v="Kevin Brake"/>
    <s v="EXP-10010577"/>
    <n v="-20.32"/>
    <d v="2024-01-05T00:00:00"/>
    <x v="0"/>
    <s v="Small Tools"/>
    <s v="Refund for sodering kit"/>
    <m/>
    <m/>
    <m/>
    <m/>
    <m/>
    <m/>
    <m/>
    <m/>
    <m/>
    <m/>
    <m/>
    <m/>
    <m/>
    <m/>
    <m/>
    <m/>
    <m/>
    <m/>
    <m/>
    <m/>
    <m/>
    <e v="#REF!"/>
    <s v="SL23@tidalwaveautospa.com"/>
    <s v="Kyle Rovansek"/>
    <x v="3"/>
    <x v="2"/>
  </r>
  <r>
    <s v="Kevin Brake"/>
    <s v="EXP-10010577"/>
    <n v="13.63"/>
    <d v="2024-01-06T00:00:00"/>
    <x v="0"/>
    <s v="Fuel"/>
    <s v="Gas for pressure washer"/>
    <m/>
    <m/>
    <m/>
    <m/>
    <m/>
    <m/>
    <m/>
    <m/>
    <m/>
    <m/>
    <m/>
    <m/>
    <m/>
    <m/>
    <m/>
    <m/>
    <m/>
    <m/>
    <m/>
    <m/>
    <m/>
    <e v="#REF!"/>
    <s v="SL23@tidalwaveautospa.com"/>
    <s v="Kyle Rovansek"/>
    <x v="3"/>
    <x v="2"/>
  </r>
  <r>
    <s v="Kevin Brake"/>
    <s v="EXP-10010577"/>
    <n v="13.27"/>
    <d v="2024-01-09T00:00:00"/>
    <x v="0"/>
    <s v="Fuel"/>
    <s v="Gas for pressure washer"/>
    <m/>
    <m/>
    <m/>
    <m/>
    <m/>
    <m/>
    <m/>
    <m/>
    <m/>
    <m/>
    <m/>
    <m/>
    <m/>
    <m/>
    <m/>
    <m/>
    <m/>
    <m/>
    <m/>
    <m/>
    <m/>
    <e v="#REF!"/>
    <s v="SL23@tidalwaveautospa.com"/>
    <s v="Kyle Rovansek"/>
    <x v="3"/>
    <x v="2"/>
  </r>
  <r>
    <s v="Kevin Brake"/>
    <s v="EXP-10010577"/>
    <n v="67.260000000000005"/>
    <d v="2024-01-09T00:00:00"/>
    <x v="0"/>
    <s v="Wash Maintenance"/>
    <s v="Chem for windows"/>
    <m/>
    <m/>
    <m/>
    <m/>
    <m/>
    <m/>
    <m/>
    <m/>
    <m/>
    <m/>
    <m/>
    <m/>
    <m/>
    <m/>
    <m/>
    <m/>
    <m/>
    <m/>
    <m/>
    <m/>
    <m/>
    <e v="#REF!"/>
    <s v="SL23@tidalwaveautospa.com"/>
    <s v="Kyle Rovansek"/>
    <x v="3"/>
    <x v="2"/>
  </r>
  <r>
    <s v="Kevin Brake"/>
    <s v="EXP-10010577"/>
    <n v="82.93"/>
    <d v="2024-01-09T00:00:00"/>
    <x v="0"/>
    <s v="Wash Maintenance"/>
    <s v="Dawn and vinagar"/>
    <m/>
    <m/>
    <m/>
    <m/>
    <m/>
    <m/>
    <m/>
    <m/>
    <m/>
    <m/>
    <m/>
    <m/>
    <m/>
    <m/>
    <m/>
    <m/>
    <m/>
    <m/>
    <m/>
    <m/>
    <m/>
    <e v="#REF!"/>
    <s v="SL23@tidalwaveautospa.com"/>
    <s v="Kyle Rovansek"/>
    <x v="3"/>
    <x v="2"/>
  </r>
  <r>
    <s v="Kevin Brake"/>
    <s v="EXP-10010577"/>
    <n v="35.450000000000003"/>
    <d v="2024-01-13T00:00:00"/>
    <x v="0"/>
    <s v="Fuel"/>
    <s v="Gas for blower and pressure washer"/>
    <m/>
    <m/>
    <m/>
    <m/>
    <m/>
    <m/>
    <m/>
    <m/>
    <m/>
    <m/>
    <m/>
    <m/>
    <m/>
    <m/>
    <m/>
    <m/>
    <m/>
    <m/>
    <m/>
    <m/>
    <m/>
    <e v="#REF!"/>
    <s v="SL23@tidalwaveautospa.com"/>
    <s v="Kyle Rovansek"/>
    <x v="3"/>
    <x v="2"/>
  </r>
  <r>
    <s v="Kevin Brake"/>
    <s v="EXP-10010577"/>
    <n v="7.48"/>
    <d v="2024-01-15T00:00:00"/>
    <x v="0"/>
    <s v="Small Tools"/>
    <s v="Brush for tire shine"/>
    <m/>
    <m/>
    <m/>
    <m/>
    <m/>
    <m/>
    <m/>
    <m/>
    <m/>
    <m/>
    <m/>
    <m/>
    <m/>
    <m/>
    <m/>
    <m/>
    <m/>
    <m/>
    <m/>
    <m/>
    <m/>
    <e v="#REF!"/>
    <s v="SL23@tidalwaveautospa.com"/>
    <s v="Kyle Rovansek"/>
    <x v="3"/>
    <x v="2"/>
  </r>
  <r>
    <s v="Kevin Brake"/>
    <s v="EXP-10010577"/>
    <n v="93.03"/>
    <d v="2024-01-16T00:00:00"/>
    <x v="0"/>
    <s v="Office Supplies"/>
    <s v="Extention cord and ties"/>
    <m/>
    <m/>
    <m/>
    <m/>
    <m/>
    <m/>
    <m/>
    <m/>
    <m/>
    <m/>
    <m/>
    <m/>
    <m/>
    <m/>
    <m/>
    <m/>
    <m/>
    <m/>
    <m/>
    <m/>
    <m/>
    <e v="#REF!"/>
    <s v="SL23@tidalwaveautospa.com"/>
    <s v="Kyle Rovansek"/>
    <x v="3"/>
    <x v="2"/>
  </r>
  <r>
    <s v="Kevin Smith"/>
    <s v="EXP-10010741"/>
    <n v="59.76"/>
    <d v="2023-12-22T00:00:00"/>
    <x v="9"/>
    <s v="Snacks"/>
    <s v="Water"/>
    <m/>
    <m/>
    <m/>
    <m/>
    <m/>
    <m/>
    <m/>
    <m/>
    <m/>
    <m/>
    <m/>
    <m/>
    <m/>
    <m/>
    <m/>
    <m/>
    <m/>
    <m/>
    <m/>
    <m/>
    <m/>
    <e v="#REF!"/>
    <s v="SL34@tidalwaveautospa.com"/>
    <s v="Kyle Rovansek"/>
    <x v="3"/>
    <x v="2"/>
  </r>
  <r>
    <s v="Kevin Smith"/>
    <s v="EXP-10010741"/>
    <n v="665.26"/>
    <d v="2024-01-03T00:00:00"/>
    <x v="15"/>
    <s v="Wash Supplies"/>
    <s v="Towels"/>
    <m/>
    <m/>
    <m/>
    <m/>
    <m/>
    <m/>
    <m/>
    <m/>
    <m/>
    <m/>
    <m/>
    <m/>
    <m/>
    <m/>
    <m/>
    <m/>
    <m/>
    <m/>
    <m/>
    <m/>
    <m/>
    <e v="#REF!"/>
    <s v="SL34@tidalwaveautospa.com"/>
    <s v="Kyle Rovansek"/>
    <x v="3"/>
    <x v="2"/>
  </r>
  <r>
    <s v="Kevin Smith"/>
    <s v="EXP-10010741"/>
    <n v="102.24"/>
    <d v="2024-01-03T00:00:00"/>
    <x v="0"/>
    <s v="Wash Maintenance"/>
    <s v="Concrete cleaner; gloves"/>
    <m/>
    <m/>
    <m/>
    <m/>
    <m/>
    <m/>
    <m/>
    <m/>
    <m/>
    <m/>
    <m/>
    <m/>
    <m/>
    <m/>
    <m/>
    <m/>
    <m/>
    <m/>
    <m/>
    <m/>
    <m/>
    <e v="#REF!"/>
    <s v="SL34@tidalwaveautospa.com"/>
    <s v="Kyle Rovansek"/>
    <x v="3"/>
    <x v="2"/>
  </r>
  <r>
    <s v="Kevin Smith"/>
    <s v="EXP-10010741"/>
    <n v="31.78"/>
    <d v="2024-01-04T00:00:00"/>
    <x v="0"/>
    <s v="Wash Maintenance"/>
    <s v="Degreaser"/>
    <m/>
    <m/>
    <m/>
    <m/>
    <m/>
    <m/>
    <m/>
    <m/>
    <m/>
    <m/>
    <m/>
    <m/>
    <m/>
    <m/>
    <m/>
    <m/>
    <m/>
    <m/>
    <m/>
    <m/>
    <m/>
    <e v="#REF!"/>
    <s v="SL34@tidalwaveautospa.com"/>
    <s v="Kyle Rovansek"/>
    <x v="3"/>
    <x v="2"/>
  </r>
  <r>
    <s v="Kevin Smith"/>
    <s v="EXP-10010741"/>
    <n v="32.85"/>
    <d v="2024-01-04T00:00:00"/>
    <x v="0"/>
    <s v="Wash Maintenance"/>
    <s v="Multipurpose cleaner"/>
    <m/>
    <m/>
    <m/>
    <m/>
    <m/>
    <m/>
    <m/>
    <m/>
    <m/>
    <m/>
    <m/>
    <m/>
    <m/>
    <m/>
    <m/>
    <m/>
    <m/>
    <m/>
    <m/>
    <m/>
    <m/>
    <e v="#REF!"/>
    <s v="SL34@tidalwaveautospa.com"/>
    <s v="Kyle Rovansek"/>
    <x v="3"/>
    <x v="2"/>
  </r>
  <r>
    <s v="Kevin Smith"/>
    <s v="EXP-10010741"/>
    <n v="1.05"/>
    <d v="2024-01-06T00:00:00"/>
    <x v="16"/>
    <s v="Parts"/>
    <s v="Nut for tunnel equipment"/>
    <m/>
    <m/>
    <m/>
    <m/>
    <m/>
    <m/>
    <m/>
    <m/>
    <m/>
    <m/>
    <m/>
    <m/>
    <m/>
    <m/>
    <m/>
    <m/>
    <m/>
    <m/>
    <m/>
    <m/>
    <m/>
    <e v="#REF!"/>
    <s v="SL34@tidalwaveautospa.com"/>
    <s v="Kyle Rovansek"/>
    <x v="3"/>
    <x v="2"/>
  </r>
  <r>
    <s v="Kevin Smith"/>
    <s v="EXP-10010741"/>
    <n v="37.97"/>
    <d v="2024-01-08T00:00:00"/>
    <x v="0"/>
    <s v="Office Supplies"/>
    <s v="Trash bags; printer cord"/>
    <m/>
    <m/>
    <m/>
    <m/>
    <m/>
    <m/>
    <m/>
    <m/>
    <m/>
    <m/>
    <m/>
    <m/>
    <m/>
    <m/>
    <m/>
    <m/>
    <m/>
    <m/>
    <m/>
    <m/>
    <m/>
    <e v="#REF!"/>
    <s v="SL34@tidalwaveautospa.com"/>
    <s v="Kyle Rovansek"/>
    <x v="3"/>
    <x v="2"/>
  </r>
  <r>
    <s v="Kevin Smith"/>
    <s v="EXP-10010741"/>
    <n v="145.93"/>
    <d v="2024-01-10T00:00:00"/>
    <x v="0"/>
    <s v="Wash Maintenance"/>
    <s v="Degreaser"/>
    <m/>
    <m/>
    <m/>
    <m/>
    <m/>
    <m/>
    <m/>
    <m/>
    <m/>
    <m/>
    <m/>
    <m/>
    <m/>
    <m/>
    <m/>
    <m/>
    <m/>
    <m/>
    <m/>
    <m/>
    <m/>
    <e v="#REF!"/>
    <s v="SL34@tidalwaveautospa.com"/>
    <s v="Kyle Rovansek"/>
    <x v="3"/>
    <x v="2"/>
  </r>
  <r>
    <s v="Kevin Smith"/>
    <s v="EXP-10010741"/>
    <n v="84.65"/>
    <d v="2024-01-15T00:00:00"/>
    <x v="0"/>
    <s v="Equipment"/>
    <s v="Heater; gloves"/>
    <m/>
    <m/>
    <m/>
    <m/>
    <m/>
    <m/>
    <m/>
    <m/>
    <m/>
    <m/>
    <m/>
    <m/>
    <m/>
    <m/>
    <m/>
    <m/>
    <m/>
    <m/>
    <m/>
    <m/>
    <m/>
    <e v="#REF!"/>
    <s v="SL34@tidalwaveautospa.com"/>
    <s v="Kyle Rovansek"/>
    <x v="3"/>
    <x v="2"/>
  </r>
  <r>
    <s v="Kevin Smith"/>
    <s v="EXP-10010741"/>
    <n v="24.36"/>
    <d v="2024-01-15T00:00:00"/>
    <x v="0"/>
    <s v="Office Supplies"/>
    <s v="wrangler pants"/>
    <m/>
    <m/>
    <m/>
    <m/>
    <m/>
    <m/>
    <m/>
    <m/>
    <m/>
    <m/>
    <m/>
    <m/>
    <m/>
    <m/>
    <m/>
    <m/>
    <m/>
    <m/>
    <m/>
    <m/>
    <m/>
    <e v="#REF!"/>
    <s v="SL34@tidalwaveautospa.com"/>
    <s v="Kyle Rovansek"/>
    <x v="3"/>
    <x v="2"/>
  </r>
  <r>
    <s v="Kevin Smith"/>
    <s v="EXP-10010741"/>
    <n v="274.52999999999997"/>
    <d v="2024-01-17T00:00:00"/>
    <x v="0"/>
    <s v="Equipment"/>
    <s v="Bullet heater"/>
    <m/>
    <m/>
    <m/>
    <m/>
    <m/>
    <m/>
    <m/>
    <m/>
    <m/>
    <m/>
    <m/>
    <m/>
    <m/>
    <m/>
    <m/>
    <m/>
    <m/>
    <m/>
    <m/>
    <m/>
    <m/>
    <e v="#REF!"/>
    <s v="SL34@tidalwaveautospa.com"/>
    <s v="Kyle Rovansek"/>
    <x v="3"/>
    <x v="2"/>
  </r>
  <r>
    <s v="Kevin Smith"/>
    <s v="EXP-10010741"/>
    <n v="15.11"/>
    <d v="2024-01-17T00:00:00"/>
    <x v="0"/>
    <s v="Parts"/>
    <s v="Insulator; ball valve"/>
    <m/>
    <m/>
    <m/>
    <m/>
    <m/>
    <m/>
    <m/>
    <m/>
    <m/>
    <m/>
    <m/>
    <m/>
    <m/>
    <m/>
    <m/>
    <m/>
    <m/>
    <m/>
    <m/>
    <m/>
    <m/>
    <e v="#REF!"/>
    <s v="SL34@tidalwaveautospa.com"/>
    <s v="Kyle Rovansek"/>
    <x v="3"/>
    <x v="2"/>
  </r>
  <r>
    <s v="Kevin Smith"/>
    <s v="EXP-10010741"/>
    <n v="80.680000000000007"/>
    <d v="2024-01-18T00:00:00"/>
    <x v="16"/>
    <s v="Parts"/>
    <s v="Ball valve"/>
    <m/>
    <m/>
    <m/>
    <m/>
    <m/>
    <m/>
    <m/>
    <m/>
    <m/>
    <m/>
    <m/>
    <m/>
    <m/>
    <m/>
    <m/>
    <m/>
    <m/>
    <m/>
    <m/>
    <m/>
    <m/>
    <e v="#REF!"/>
    <s v="SL34@tidalwaveautospa.com"/>
    <s v="Kyle Rovansek"/>
    <x v="3"/>
    <x v="2"/>
  </r>
  <r>
    <s v="Kevin Smith"/>
    <s v="EXP-10010741"/>
    <n v="48.21"/>
    <d v="2024-01-18T00:00:00"/>
    <x v="16"/>
    <s v="Parts"/>
    <s v="Ball valve"/>
    <m/>
    <m/>
    <m/>
    <m/>
    <m/>
    <m/>
    <m/>
    <m/>
    <m/>
    <m/>
    <m/>
    <m/>
    <m/>
    <m/>
    <m/>
    <m/>
    <m/>
    <m/>
    <m/>
    <m/>
    <m/>
    <e v="#REF!"/>
    <s v="SL34@tidalwaveautospa.com"/>
    <s v="Kyle Rovansek"/>
    <x v="3"/>
    <x v="2"/>
  </r>
  <r>
    <s v="Kevin Williams"/>
    <s v="EXP-10009232"/>
    <n v="168.46"/>
    <d v="2023-11-17T00:00:00"/>
    <x v="2"/>
    <s v="Itemized"/>
    <s v="Handtruck,Water,Electrical Supplies"/>
    <n v="129"/>
    <s v="Small Tools"/>
    <s v="Handtruck"/>
    <n v="4.76"/>
    <s v="Snacks"/>
    <s v="Water"/>
    <n v="34.700000000000003"/>
    <s v="Parts"/>
    <s v="Electrical Supplies"/>
    <m/>
    <m/>
    <m/>
    <m/>
    <m/>
    <m/>
    <m/>
    <m/>
    <m/>
    <m/>
    <m/>
    <m/>
    <e v="#REF!"/>
    <s v="SL22@tidalwaveautospa.com"/>
    <s v="Andrew Strevel"/>
    <x v="3"/>
    <x v="2"/>
  </r>
  <r>
    <s v="Kevin Williams"/>
    <s v="EXP-10009232"/>
    <n v="29.94"/>
    <d v="2023-11-18T00:00:00"/>
    <x v="0"/>
    <s v="Wash Maintenance"/>
    <s v="Gloves and anti freeze"/>
    <m/>
    <m/>
    <m/>
    <m/>
    <m/>
    <m/>
    <m/>
    <m/>
    <m/>
    <n v="103.57"/>
    <s v="Office Furniture"/>
    <s v="cabinet"/>
    <m/>
    <m/>
    <m/>
    <m/>
    <m/>
    <m/>
    <m/>
    <m/>
    <m/>
    <e v="#REF!"/>
    <s v="SL22@tidalwaveautospa.com"/>
    <s v="Andrew Strevel"/>
    <x v="3"/>
    <x v="2"/>
  </r>
  <r>
    <s v="Kevin Williams"/>
    <s v="EXP-10009232"/>
    <n v="85.4"/>
    <d v="2023-11-25T00:00:00"/>
    <x v="6"/>
    <s v="Miscellaneous Expense - Non-SL"/>
    <s v="Personal Expense"/>
    <m/>
    <m/>
    <m/>
    <m/>
    <m/>
    <m/>
    <m/>
    <m/>
    <m/>
    <m/>
    <m/>
    <m/>
    <m/>
    <m/>
    <m/>
    <m/>
    <m/>
    <m/>
    <m/>
    <m/>
    <m/>
    <e v="#REF!"/>
    <s v="SL22@tidalwaveautospa.com"/>
    <s v="Andrew Strevel"/>
    <x v="3"/>
    <x v="2"/>
  </r>
  <r>
    <s v="Kevin Williams"/>
    <s v="EXP-10009232"/>
    <n v="60.33"/>
    <d v="2023-11-26T00:00:00"/>
    <x v="14"/>
    <s v="Itemized"/>
    <s v="Gloves and Silicone,Driver Set, Steel Detail Brush, Pliers, Tool Bag,"/>
    <n v="26"/>
    <s v="Wash Maintenance"/>
    <s v="Gloves and Silicone"/>
    <n v="34.33"/>
    <s v="Small Tools"/>
    <s v="Driver Set, Steel Detail Brush, Pliers, Tool Bag"/>
    <m/>
    <m/>
    <m/>
    <m/>
    <m/>
    <m/>
    <m/>
    <m/>
    <m/>
    <m/>
    <m/>
    <m/>
    <m/>
    <m/>
    <m/>
    <e v="#REF!"/>
    <s v="SL22@tidalwaveautospa.com"/>
    <s v="Andrew Strevel"/>
    <x v="3"/>
    <x v="2"/>
  </r>
  <r>
    <s v="Kevin Williams"/>
    <s v="EXP-10009232"/>
    <n v="27.88"/>
    <d v="2023-11-27T00:00:00"/>
    <x v="11"/>
    <s v="Wash Maintenance"/>
    <s v="Timer for Pressure Washer Station at load"/>
    <m/>
    <m/>
    <m/>
    <m/>
    <m/>
    <m/>
    <m/>
    <m/>
    <m/>
    <m/>
    <m/>
    <m/>
    <m/>
    <m/>
    <m/>
    <m/>
    <m/>
    <m/>
    <m/>
    <m/>
    <m/>
    <e v="#REF!"/>
    <s v="SL22@tidalwaveautospa.com"/>
    <s v="Andrew Strevel"/>
    <x v="3"/>
    <x v="2"/>
  </r>
  <r>
    <s v="Kevin Williams"/>
    <s v="EXP-10009524"/>
    <n v="47.64"/>
    <d v="2023-11-27T00:00:00"/>
    <x v="0"/>
    <s v="Office Supplies"/>
    <s v="Extention cord and light bulbs"/>
    <m/>
    <m/>
    <m/>
    <m/>
    <m/>
    <m/>
    <m/>
    <m/>
    <m/>
    <m/>
    <m/>
    <m/>
    <m/>
    <m/>
    <m/>
    <m/>
    <m/>
    <m/>
    <m/>
    <m/>
    <m/>
    <e v="#REF!"/>
    <s v="SL22@tidalwaveautospa.com"/>
    <s v="Andrew Strevel"/>
    <x v="3"/>
    <x v="2"/>
  </r>
  <r>
    <s v="Kevin Williams"/>
    <s v="EXP-10009524"/>
    <n v="31.32"/>
    <d v="2023-11-30T00:00:00"/>
    <x v="0"/>
    <s v="Office Supplies"/>
    <s v="Air fresheners toilet brush and plunger"/>
    <m/>
    <m/>
    <m/>
    <m/>
    <m/>
    <m/>
    <m/>
    <m/>
    <m/>
    <m/>
    <m/>
    <m/>
    <m/>
    <m/>
    <m/>
    <m/>
    <m/>
    <m/>
    <m/>
    <m/>
    <m/>
    <e v="#REF!"/>
    <s v="SL22@tidalwaveautospa.com"/>
    <s v="Andrew Strevel"/>
    <x v="3"/>
    <x v="2"/>
  </r>
  <r>
    <s v="Kevin Williams"/>
    <s v="EXP-10009524"/>
    <n v="31.22"/>
    <d v="2023-12-01T00:00:00"/>
    <x v="0"/>
    <s v="Office Supplies"/>
    <s v="Vinegr bandaids and dawn"/>
    <m/>
    <m/>
    <m/>
    <m/>
    <m/>
    <m/>
    <m/>
    <m/>
    <m/>
    <m/>
    <m/>
    <m/>
    <m/>
    <m/>
    <m/>
    <m/>
    <m/>
    <m/>
    <m/>
    <m/>
    <m/>
    <e v="#REF!"/>
    <s v="SL22@tidalwaveautospa.com"/>
    <s v="Andrew Strevel"/>
    <x v="3"/>
    <x v="2"/>
  </r>
  <r>
    <s v="Kevin Williams"/>
    <s v="EXP-10009524"/>
    <n v="785.07"/>
    <d v="2023-12-05T00:00:00"/>
    <x v="21"/>
    <s v="Tesla Charger"/>
    <s v="Tesla wall charger installation  HPSL"/>
    <m/>
    <m/>
    <m/>
    <m/>
    <m/>
    <m/>
    <m/>
    <m/>
    <m/>
    <m/>
    <m/>
    <m/>
    <m/>
    <m/>
    <m/>
    <m/>
    <m/>
    <m/>
    <m/>
    <m/>
    <m/>
    <e v="#REF!"/>
    <s v="SL22@tidalwaveautospa.com"/>
    <s v="Andrew Strevel"/>
    <x v="3"/>
    <x v="2"/>
  </r>
  <r>
    <s v="Kevin Williams"/>
    <s v="EXP-10009524"/>
    <n v="90.72"/>
    <d v="2023-12-09T00:00:00"/>
    <x v="0"/>
    <s v="Office Supplies"/>
    <s v="Paper towels and bug sponges"/>
    <m/>
    <m/>
    <m/>
    <m/>
    <m/>
    <m/>
    <m/>
    <m/>
    <m/>
    <m/>
    <m/>
    <m/>
    <m/>
    <m/>
    <m/>
    <m/>
    <m/>
    <m/>
    <m/>
    <m/>
    <m/>
    <e v="#REF!"/>
    <s v="SL22@tidalwaveautospa.com"/>
    <s v="Andrew Strevel"/>
    <x v="3"/>
    <x v="2"/>
  </r>
  <r>
    <s v="Kevin Williams"/>
    <s v="EXP-10009524"/>
    <n v="28.22"/>
    <d v="2023-12-09T00:00:00"/>
    <x v="0"/>
    <s v="Wash Maintenance"/>
    <s v="Dawn soap, vinegr fabuloso"/>
    <m/>
    <m/>
    <m/>
    <m/>
    <m/>
    <m/>
    <m/>
    <m/>
    <m/>
    <m/>
    <m/>
    <m/>
    <m/>
    <m/>
    <m/>
    <m/>
    <m/>
    <m/>
    <m/>
    <m/>
    <m/>
    <e v="#REF!"/>
    <s v="SL22@tidalwaveautospa.com"/>
    <s v="Andrew Strevel"/>
    <x v="3"/>
    <x v="2"/>
  </r>
  <r>
    <s v="Kevin Williams"/>
    <s v="EXP-10009524"/>
    <n v="116.76"/>
    <d v="2023-12-11T00:00:00"/>
    <x v="1"/>
    <s v="Small Tools"/>
    <s v="Cutter,swiffer jet and handles for vacuum canisters"/>
    <m/>
    <m/>
    <m/>
    <m/>
    <m/>
    <m/>
    <m/>
    <m/>
    <m/>
    <m/>
    <m/>
    <m/>
    <m/>
    <m/>
    <m/>
    <m/>
    <m/>
    <m/>
    <m/>
    <m/>
    <m/>
    <e v="#REF!"/>
    <s v="SL22@tidalwaveautospa.com"/>
    <s v="Andrew Strevel"/>
    <x v="3"/>
    <x v="2"/>
  </r>
  <r>
    <s v="Kitty Hockaday"/>
    <s v="EXP-10009964"/>
    <n v="65.77"/>
    <d v="2023-11-25T00:00:00"/>
    <x v="1"/>
    <s v="Wash Maintenance"/>
    <s v="Weatherizing pipes"/>
    <m/>
    <m/>
    <m/>
    <m/>
    <m/>
    <m/>
    <m/>
    <m/>
    <m/>
    <m/>
    <m/>
    <m/>
    <m/>
    <m/>
    <m/>
    <m/>
    <m/>
    <m/>
    <m/>
    <m/>
    <m/>
    <e v="#REF!"/>
    <s v=""/>
    <s v=""/>
    <x v="3"/>
    <x v="2"/>
  </r>
  <r>
    <s v="Kitty Hockaday"/>
    <s v="EXP-10009964"/>
    <n v="126.9"/>
    <d v="2023-11-25T00:00:00"/>
    <x v="0"/>
    <s v="Wash Maintenance"/>
    <s v="Salt"/>
    <m/>
    <m/>
    <m/>
    <m/>
    <m/>
    <m/>
    <m/>
    <m/>
    <m/>
    <m/>
    <m/>
    <m/>
    <m/>
    <m/>
    <m/>
    <m/>
    <m/>
    <m/>
    <m/>
    <m/>
    <m/>
    <e v="#REF!"/>
    <s v=""/>
    <s v=""/>
    <x v="3"/>
    <x v="2"/>
  </r>
  <r>
    <s v="Kitty Hockaday"/>
    <s v="EXP-10009964"/>
    <n v="43.28"/>
    <d v="2023-11-26T00:00:00"/>
    <x v="0"/>
    <s v="Parts"/>
    <s v="valves"/>
    <m/>
    <m/>
    <m/>
    <m/>
    <m/>
    <m/>
    <m/>
    <m/>
    <m/>
    <m/>
    <m/>
    <m/>
    <m/>
    <m/>
    <m/>
    <m/>
    <m/>
    <m/>
    <m/>
    <m/>
    <m/>
    <e v="#REF!"/>
    <s v=""/>
    <s v=""/>
    <x v="3"/>
    <x v="2"/>
  </r>
  <r>
    <s v="Kitty Hockaday"/>
    <s v="EXP-10009964"/>
    <n v="28.08"/>
    <d v="2023-11-27T00:00:00"/>
    <x v="0"/>
    <s v="Office Supplies"/>
    <s v="tape"/>
    <m/>
    <m/>
    <m/>
    <m/>
    <m/>
    <m/>
    <m/>
    <m/>
    <m/>
    <m/>
    <m/>
    <m/>
    <m/>
    <m/>
    <m/>
    <m/>
    <m/>
    <m/>
    <m/>
    <m/>
    <m/>
    <e v="#REF!"/>
    <s v=""/>
    <s v=""/>
    <x v="3"/>
    <x v="2"/>
  </r>
  <r>
    <s v="Kitty Hockaday"/>
    <s v="EXP-10009964"/>
    <n v="3.72"/>
    <d v="2023-11-27T00:00:00"/>
    <x v="0"/>
    <s v="Parts"/>
    <s v="bolts"/>
    <m/>
    <m/>
    <m/>
    <m/>
    <m/>
    <m/>
    <m/>
    <m/>
    <m/>
    <m/>
    <m/>
    <m/>
    <m/>
    <m/>
    <m/>
    <m/>
    <m/>
    <m/>
    <m/>
    <m/>
    <m/>
    <e v="#REF!"/>
    <s v=""/>
    <s v=""/>
    <x v="3"/>
    <x v="2"/>
  </r>
  <r>
    <s v="Kitty Hockaday"/>
    <s v="EXP-10009964"/>
    <n v="1.61"/>
    <d v="2023-11-27T00:00:00"/>
    <x v="0"/>
    <s v="Office Supplies"/>
    <s v="string"/>
    <m/>
    <m/>
    <m/>
    <m/>
    <m/>
    <m/>
    <m/>
    <m/>
    <m/>
    <m/>
    <m/>
    <m/>
    <m/>
    <m/>
    <m/>
    <m/>
    <m/>
    <m/>
    <m/>
    <m/>
    <m/>
    <e v="#REF!"/>
    <s v=""/>
    <s v=""/>
    <x v="3"/>
    <x v="2"/>
  </r>
  <r>
    <s v="Kitty Hockaday"/>
    <s v="EXP-10009191"/>
    <n v="125.42"/>
    <d v="2023-11-19T00:00:00"/>
    <x v="0"/>
    <s v="Small Tools"/>
    <s v="Heater, plumbers tape"/>
    <m/>
    <m/>
    <m/>
    <m/>
    <m/>
    <m/>
    <m/>
    <m/>
    <m/>
    <m/>
    <m/>
    <m/>
    <m/>
    <m/>
    <m/>
    <m/>
    <m/>
    <m/>
    <m/>
    <m/>
    <m/>
    <e v="#REF!"/>
    <s v=""/>
    <s v=""/>
    <x v="3"/>
    <x v="2"/>
  </r>
  <r>
    <s v="Kitty Hockaday"/>
    <s v="EXP-10009191"/>
    <n v="8.77"/>
    <d v="2023-11-24T00:00:00"/>
    <x v="0"/>
    <s v="Office Supplies"/>
    <s v="Tape ect."/>
    <m/>
    <m/>
    <m/>
    <m/>
    <m/>
    <m/>
    <m/>
    <m/>
    <m/>
    <m/>
    <m/>
    <m/>
    <m/>
    <m/>
    <m/>
    <m/>
    <m/>
    <m/>
    <m/>
    <m/>
    <m/>
    <e v="#REF!"/>
    <s v=""/>
    <s v=""/>
    <x v="3"/>
    <x v="2"/>
  </r>
  <r>
    <s v="Kitty Hockaday"/>
    <s v="EXP-10009191"/>
    <n v="156.38"/>
    <d v="1954-11-01T00:00:00"/>
    <x v="0"/>
    <s v="Wash Maintenance"/>
    <s v="Weatherizing"/>
    <m/>
    <m/>
    <m/>
    <m/>
    <m/>
    <m/>
    <m/>
    <m/>
    <m/>
    <m/>
    <m/>
    <m/>
    <m/>
    <m/>
    <m/>
    <m/>
    <m/>
    <m/>
    <m/>
    <m/>
    <m/>
    <e v="#REF!"/>
    <s v=""/>
    <s v=""/>
    <x v="3"/>
    <x v="2"/>
  </r>
  <r>
    <s v="Kitty Hockaday"/>
    <s v="EXP-10010376"/>
    <n v="237.37"/>
    <d v="2023-12-01T00:00:00"/>
    <x v="8"/>
    <s v="Equipment"/>
    <s v="Heaters"/>
    <m/>
    <m/>
    <m/>
    <m/>
    <m/>
    <m/>
    <m/>
    <m/>
    <m/>
    <m/>
    <m/>
    <m/>
    <m/>
    <m/>
    <m/>
    <m/>
    <m/>
    <m/>
    <m/>
    <m/>
    <m/>
    <e v="#REF!"/>
    <s v=""/>
    <s v=""/>
    <x v="3"/>
    <x v="2"/>
  </r>
  <r>
    <s v="Kitty Hockaday"/>
    <s v="EXP-10010376"/>
    <n v="-9.9700000000000006"/>
    <d v="2023-12-01T00:00:00"/>
    <x v="2"/>
    <s v="Car Wash"/>
    <s v="Drb testing"/>
    <m/>
    <m/>
    <m/>
    <m/>
    <m/>
    <m/>
    <m/>
    <m/>
    <m/>
    <m/>
    <m/>
    <m/>
    <m/>
    <m/>
    <m/>
    <m/>
    <m/>
    <m/>
    <m/>
    <m/>
    <m/>
    <e v="#REF!"/>
    <s v=""/>
    <s v=""/>
    <x v="3"/>
    <x v="2"/>
  </r>
  <r>
    <s v="Kitty Hockaday"/>
    <s v="EXP-10010376"/>
    <n v="-9.9700000000000006"/>
    <d v="2023-12-01T00:00:00"/>
    <x v="6"/>
    <s v="Car Wash"/>
    <s v="Drb testing"/>
    <m/>
    <m/>
    <m/>
    <m/>
    <m/>
    <m/>
    <m/>
    <m/>
    <m/>
    <m/>
    <m/>
    <m/>
    <m/>
    <m/>
    <m/>
    <m/>
    <m/>
    <m/>
    <m/>
    <m/>
    <m/>
    <e v="#REF!"/>
    <s v=""/>
    <s v=""/>
    <x v="3"/>
    <x v="2"/>
  </r>
  <r>
    <s v="Kitty Hockaday"/>
    <s v="EXP-10010376"/>
    <n v="9.9700000000000006"/>
    <d v="2023-12-01T00:00:00"/>
    <x v="2"/>
    <s v="Car Wash"/>
    <s v="Drb testing"/>
    <m/>
    <m/>
    <m/>
    <m/>
    <m/>
    <m/>
    <m/>
    <m/>
    <m/>
    <m/>
    <m/>
    <m/>
    <m/>
    <m/>
    <m/>
    <m/>
    <m/>
    <m/>
    <m/>
    <m/>
    <m/>
    <e v="#REF!"/>
    <s v=""/>
    <s v=""/>
    <x v="3"/>
    <x v="2"/>
  </r>
  <r>
    <s v="Kitty Hockaday"/>
    <s v="EXP-10010376"/>
    <n v="9.9700000000000006"/>
    <d v="2023-12-01T00:00:00"/>
    <x v="6"/>
    <s v="Car Wash"/>
    <s v="Drb testing"/>
    <m/>
    <m/>
    <m/>
    <m/>
    <m/>
    <m/>
    <m/>
    <m/>
    <m/>
    <m/>
    <m/>
    <m/>
    <m/>
    <m/>
    <m/>
    <m/>
    <m/>
    <m/>
    <m/>
    <m/>
    <m/>
    <e v="#REF!"/>
    <s v=""/>
    <s v=""/>
    <x v="3"/>
    <x v="2"/>
  </r>
  <r>
    <s v="Kitty Hockaday"/>
    <s v="EXP-10010376"/>
    <n v="70"/>
    <d v="2023-12-08T00:00:00"/>
    <x v="3"/>
    <s v="Vehicle Damage Claims"/>
    <s v="Incident report"/>
    <m/>
    <m/>
    <m/>
    <m/>
    <m/>
    <m/>
    <m/>
    <m/>
    <m/>
    <m/>
    <m/>
    <m/>
    <m/>
    <m/>
    <m/>
    <m/>
    <m/>
    <m/>
    <m/>
    <m/>
    <m/>
    <e v="#REF!"/>
    <s v=""/>
    <s v=""/>
    <x v="3"/>
    <x v="2"/>
  </r>
  <r>
    <s v="Kitty Hockaday"/>
    <s v="EXP-10010376"/>
    <n v="65.069999999999993"/>
    <d v="2023-12-30T00:00:00"/>
    <x v="0"/>
    <s v="Wash Maintenance"/>
    <s v="Dawn vinegar"/>
    <m/>
    <m/>
    <m/>
    <m/>
    <m/>
    <m/>
    <m/>
    <m/>
    <m/>
    <m/>
    <m/>
    <m/>
    <m/>
    <m/>
    <m/>
    <m/>
    <m/>
    <m/>
    <m/>
    <m/>
    <m/>
    <e v="#REF!"/>
    <s v=""/>
    <s v=""/>
    <x v="3"/>
    <x v="2"/>
  </r>
  <r>
    <s v="Kitty Hockaday"/>
    <s v="EXP-10010376"/>
    <n v="59.54"/>
    <d v="2024-01-04T00:00:00"/>
    <x v="0"/>
    <s v="Wash Maintenance"/>
    <s v="Wintwrizing and cleaning"/>
    <m/>
    <m/>
    <m/>
    <m/>
    <m/>
    <m/>
    <m/>
    <m/>
    <m/>
    <m/>
    <m/>
    <m/>
    <m/>
    <m/>
    <m/>
    <m/>
    <m/>
    <m/>
    <m/>
    <m/>
    <m/>
    <e v="#REF!"/>
    <s v=""/>
    <s v=""/>
    <x v="3"/>
    <x v="2"/>
  </r>
  <r>
    <s v="Kitty Hockaday"/>
    <s v="EXP-10009965"/>
    <n v="17"/>
    <d v="2023-11-27T00:00:00"/>
    <x v="31"/>
    <s v="Office Supplies"/>
    <s v="Mailbox keys"/>
    <m/>
    <m/>
    <m/>
    <m/>
    <m/>
    <m/>
    <m/>
    <m/>
    <m/>
    <m/>
    <m/>
    <m/>
    <m/>
    <m/>
    <m/>
    <m/>
    <m/>
    <m/>
    <m/>
    <m/>
    <m/>
    <e v="#REF!"/>
    <s v=""/>
    <s v=""/>
    <x v="3"/>
    <x v="2"/>
  </r>
  <r>
    <s v="Kitty Hockaday"/>
    <s v="EXP-10009965"/>
    <n v="719.35"/>
    <d v="2023-12-01T00:00:00"/>
    <x v="22"/>
    <s v="Equipment"/>
    <s v="Heaters for crew and tunnel"/>
    <m/>
    <m/>
    <m/>
    <m/>
    <m/>
    <m/>
    <m/>
    <m/>
    <m/>
    <m/>
    <m/>
    <m/>
    <m/>
    <m/>
    <m/>
    <m/>
    <m/>
    <m/>
    <m/>
    <m/>
    <m/>
    <e v="#REF!"/>
    <s v=""/>
    <s v=""/>
    <x v="3"/>
    <x v="2"/>
  </r>
  <r>
    <s v="Kitty Hockaday"/>
    <s v="EXP-10009965"/>
    <n v="-422.13"/>
    <d v="2023-12-01T00:00:00"/>
    <x v="22"/>
    <s v="Equipment"/>
    <s v="Heaters for crew and tunnel refund"/>
    <m/>
    <m/>
    <m/>
    <m/>
    <m/>
    <m/>
    <m/>
    <m/>
    <m/>
    <m/>
    <m/>
    <m/>
    <m/>
    <m/>
    <m/>
    <m/>
    <m/>
    <m/>
    <m/>
    <m/>
    <m/>
    <e v="#REF!"/>
    <s v=""/>
    <s v=""/>
    <x v="3"/>
    <x v="2"/>
  </r>
  <r>
    <s v="Kitty Hockaday"/>
    <s v="EXP-10009965"/>
    <n v="263.29000000000002"/>
    <d v="2023-12-05T00:00:00"/>
    <x v="8"/>
    <s v="Office Supplies"/>
    <s v="Water dispenser"/>
    <m/>
    <m/>
    <m/>
    <m/>
    <m/>
    <m/>
    <m/>
    <m/>
    <m/>
    <m/>
    <m/>
    <m/>
    <m/>
    <m/>
    <m/>
    <m/>
    <m/>
    <m/>
    <m/>
    <m/>
    <m/>
    <e v="#REF!"/>
    <s v=""/>
    <s v=""/>
    <x v="3"/>
    <x v="2"/>
  </r>
  <r>
    <s v="Kitty Hockaday"/>
    <s v="EXP-10009965"/>
    <n v="39.700000000000003"/>
    <d v="2023-12-05T00:00:00"/>
    <x v="7"/>
    <s v="Parts"/>
    <s v="Brass fitting for prep guns"/>
    <m/>
    <m/>
    <m/>
    <m/>
    <m/>
    <m/>
    <m/>
    <m/>
    <m/>
    <m/>
    <m/>
    <m/>
    <m/>
    <m/>
    <m/>
    <m/>
    <m/>
    <m/>
    <m/>
    <m/>
    <m/>
    <e v="#REF!"/>
    <s v=""/>
    <s v=""/>
    <x v="3"/>
    <x v="2"/>
  </r>
  <r>
    <s v="Kitty Hockaday"/>
    <s v="EXP-10009965"/>
    <n v="132.51"/>
    <d v="2023-12-09T00:00:00"/>
    <x v="10"/>
    <s v="Wash Maintenance"/>
    <s v="vinegar dawn squiguees"/>
    <m/>
    <m/>
    <m/>
    <m/>
    <m/>
    <m/>
    <m/>
    <m/>
    <m/>
    <m/>
    <m/>
    <m/>
    <m/>
    <m/>
    <m/>
    <m/>
    <m/>
    <m/>
    <m/>
    <m/>
    <m/>
    <e v="#REF!"/>
    <s v=""/>
    <s v=""/>
    <x v="3"/>
    <x v="2"/>
  </r>
  <r>
    <s v="Kitty Hockaday"/>
    <s v="EXP-10009965"/>
    <n v="38.92"/>
    <d v="2023-12-09T00:00:00"/>
    <x v="0"/>
    <s v="Wash Maintenance"/>
    <s v="Salt"/>
    <m/>
    <m/>
    <m/>
    <m/>
    <m/>
    <m/>
    <m/>
    <m/>
    <m/>
    <m/>
    <m/>
    <m/>
    <m/>
    <m/>
    <m/>
    <m/>
    <m/>
    <m/>
    <m/>
    <m/>
    <m/>
    <e v="#REF!"/>
    <s v=""/>
    <s v=""/>
    <x v="3"/>
    <x v="2"/>
  </r>
  <r>
    <s v="Kitty Hockaday"/>
    <s v="EXP-10009965"/>
    <n v="368.63"/>
    <d v="2023-12-09T00:00:00"/>
    <x v="21"/>
    <s v="Office Supplies"/>
    <s v="Christmas decor for the site"/>
    <m/>
    <m/>
    <m/>
    <m/>
    <m/>
    <m/>
    <m/>
    <m/>
    <m/>
    <m/>
    <m/>
    <m/>
    <m/>
    <m/>
    <m/>
    <m/>
    <m/>
    <m/>
    <m/>
    <m/>
    <m/>
    <e v="#REF!"/>
    <s v=""/>
    <s v=""/>
    <x v="3"/>
    <x v="2"/>
  </r>
  <r>
    <s v="Kyle Robertson"/>
    <s v="EXP-10010470"/>
    <n v="184.21"/>
    <d v="2023-12-20T00:00:00"/>
    <x v="0"/>
    <s v="Safety Supplies"/>
    <s v="Hand warmers abd gloves"/>
    <m/>
    <m/>
    <m/>
    <m/>
    <m/>
    <m/>
    <m/>
    <m/>
    <m/>
    <m/>
    <m/>
    <m/>
    <m/>
    <m/>
    <m/>
    <m/>
    <m/>
    <m/>
    <m/>
    <m/>
    <m/>
    <e v="#REF!"/>
    <s v="SL31@tidalwaveautospa.com"/>
    <s v="Gary Bradley"/>
    <x v="3"/>
    <x v="2"/>
  </r>
  <r>
    <s v="Kyle Robertson"/>
    <s v="EXP-10010470"/>
    <n v="7.2"/>
    <d v="2024-01-04T00:00:00"/>
    <x v="0"/>
    <s v="Snacks"/>
    <s v="Water for team"/>
    <m/>
    <m/>
    <m/>
    <m/>
    <m/>
    <m/>
    <m/>
    <m/>
    <m/>
    <m/>
    <m/>
    <m/>
    <m/>
    <m/>
    <m/>
    <m/>
    <m/>
    <m/>
    <m/>
    <m/>
    <m/>
    <e v="#REF!"/>
    <s v="SL31@tidalwaveautospa.com"/>
    <s v="Gary Bradley"/>
    <x v="3"/>
    <x v="2"/>
  </r>
  <r>
    <s v="Kyle Robertson"/>
    <s v="EXP-10010470"/>
    <n v="115.84"/>
    <d v="2024-01-09T00:00:00"/>
    <x v="0"/>
    <s v="Wash Maintenance"/>
    <s v="Dawn and vinegar"/>
    <m/>
    <m/>
    <m/>
    <m/>
    <m/>
    <m/>
    <m/>
    <m/>
    <m/>
    <m/>
    <m/>
    <m/>
    <m/>
    <m/>
    <m/>
    <m/>
    <m/>
    <m/>
    <m/>
    <m/>
    <m/>
    <e v="#REF!"/>
    <s v="SL31@tidalwaveautospa.com"/>
    <s v="Gary Bradley"/>
    <x v="3"/>
    <x v="2"/>
  </r>
  <r>
    <s v="Kyle Robertson"/>
    <s v="EXP-10010470"/>
    <n v="53.16"/>
    <d v="2024-01-10T00:00:00"/>
    <x v="0"/>
    <s v="Wash Maintenance"/>
    <s v="Tarp"/>
    <m/>
    <m/>
    <m/>
    <m/>
    <m/>
    <m/>
    <m/>
    <m/>
    <m/>
    <m/>
    <m/>
    <m/>
    <m/>
    <m/>
    <m/>
    <m/>
    <m/>
    <m/>
    <m/>
    <m/>
    <m/>
    <e v="#REF!"/>
    <s v="SL31@tidalwaveautospa.com"/>
    <s v="Gary Bradley"/>
    <x v="3"/>
    <x v="2"/>
  </r>
  <r>
    <s v="Kyle Robertson"/>
    <s v="EXP-10010470"/>
    <n v="62.53"/>
    <d v="2024-01-10T00:00:00"/>
    <x v="0"/>
    <s v="Wash Maintenance"/>
    <s v="Tarp for west marietta twave"/>
    <m/>
    <m/>
    <m/>
    <m/>
    <m/>
    <m/>
    <m/>
    <m/>
    <m/>
    <m/>
    <m/>
    <m/>
    <m/>
    <m/>
    <m/>
    <m/>
    <m/>
    <m/>
    <m/>
    <m/>
    <m/>
    <e v="#REF!"/>
    <s v="SL31@tidalwaveautospa.com"/>
    <s v="Gary Bradley"/>
    <x v="3"/>
    <x v="2"/>
  </r>
  <r>
    <s v="Kyle Robertson"/>
    <s v="EXP-10010470"/>
    <n v="102.42"/>
    <d v="2024-01-15T00:00:00"/>
    <x v="0"/>
    <s v="Wash Maintenance"/>
    <s v="grease, cable ties, sprayer, handles, stone"/>
    <m/>
    <m/>
    <m/>
    <m/>
    <m/>
    <m/>
    <m/>
    <m/>
    <m/>
    <m/>
    <m/>
    <m/>
    <m/>
    <m/>
    <m/>
    <m/>
    <m/>
    <m/>
    <m/>
    <m/>
    <m/>
    <e v="#REF!"/>
    <s v="SL31@tidalwaveautospa.com"/>
    <s v="Gary Bradley"/>
    <x v="3"/>
    <x v="2"/>
  </r>
  <r>
    <s v="Kyle Robertson"/>
    <s v="EXP-10010470"/>
    <n v="11.92"/>
    <d v="2024-01-17T00:00:00"/>
    <x v="6"/>
    <s v="Parts"/>
    <s v="Fittings"/>
    <m/>
    <m/>
    <m/>
    <m/>
    <m/>
    <m/>
    <m/>
    <m/>
    <m/>
    <m/>
    <m/>
    <m/>
    <m/>
    <m/>
    <m/>
    <m/>
    <m/>
    <m/>
    <m/>
    <m/>
    <m/>
    <e v="#REF!"/>
    <s v="SL31@tidalwaveautospa.com"/>
    <s v="Gary Bradley"/>
    <x v="3"/>
    <x v="2"/>
  </r>
  <r>
    <s v="Kyle Rovansek"/>
    <s v="EXP-10009957"/>
    <n v="42.39"/>
    <d v="2023-11-21T00:00:00"/>
    <x v="0"/>
    <s v="Small Tools"/>
    <s v="work vehicle tool"/>
    <m/>
    <m/>
    <m/>
    <m/>
    <m/>
    <m/>
    <m/>
    <m/>
    <m/>
    <m/>
    <m/>
    <m/>
    <m/>
    <m/>
    <m/>
    <m/>
    <m/>
    <m/>
    <m/>
    <m/>
    <m/>
    <e v="#REF!"/>
    <s v="kyle.rovansek@tidalwaveautospa.com"/>
    <s v="Bruce Maxwell"/>
    <x v="3"/>
    <x v="2"/>
  </r>
  <r>
    <s v="Kyle Rovansek"/>
    <s v="EXP-10009957"/>
    <n v="235.97"/>
    <d v="2023-11-30T00:00:00"/>
    <x v="0"/>
    <s v="Small Tools"/>
    <s v="work vehicle tool"/>
    <m/>
    <m/>
    <m/>
    <m/>
    <m/>
    <m/>
    <m/>
    <m/>
    <m/>
    <m/>
    <m/>
    <m/>
    <m/>
    <m/>
    <m/>
    <m/>
    <m/>
    <m/>
    <m/>
    <m/>
    <m/>
    <e v="#REF!"/>
    <s v="kyle.rovansek@tidalwaveautospa.com"/>
    <s v="Bruce Maxwell"/>
    <x v="3"/>
    <x v="2"/>
  </r>
  <r>
    <s v="Kyle Rovansek"/>
    <s v="EXP-10009957"/>
    <n v="41.99"/>
    <d v="2023-11-30T00:00:00"/>
    <x v="0"/>
    <s v="Small Tools"/>
    <s v="work vehicle tool"/>
    <m/>
    <m/>
    <m/>
    <m/>
    <m/>
    <m/>
    <m/>
    <m/>
    <m/>
    <m/>
    <m/>
    <m/>
    <m/>
    <m/>
    <m/>
    <m/>
    <m/>
    <m/>
    <m/>
    <m/>
    <m/>
    <e v="#REF!"/>
    <s v="kyle.rovansek@tidalwaveautospa.com"/>
    <s v="Bruce Maxwell"/>
    <x v="3"/>
    <x v="2"/>
  </r>
  <r>
    <s v="Lee Card"/>
    <s v="EXP-10010393"/>
    <n v="69.540000000000006"/>
    <d v="2024-01-17T00:00:00"/>
    <x v="0"/>
    <s v="Wash Maintenance"/>
    <s v="hydraulic oil"/>
    <m/>
    <m/>
    <m/>
    <m/>
    <m/>
    <m/>
    <m/>
    <m/>
    <m/>
    <m/>
    <m/>
    <m/>
    <m/>
    <m/>
    <m/>
    <m/>
    <m/>
    <m/>
    <m/>
    <m/>
    <m/>
    <e v="#REF!"/>
    <s v="SL146@tidalwaveautospa.com"/>
    <s v="David Foster"/>
    <x v="3"/>
    <x v="2"/>
  </r>
  <r>
    <s v="Lee Triggs"/>
    <s v="EXP-10010469"/>
    <n v="11.87"/>
    <d v="2023-12-19T00:00:00"/>
    <x v="0"/>
    <s v="Office Supplies"/>
    <s v="desk pad"/>
    <m/>
    <m/>
    <m/>
    <m/>
    <m/>
    <m/>
    <m/>
    <m/>
    <m/>
    <m/>
    <m/>
    <m/>
    <m/>
    <m/>
    <m/>
    <m/>
    <m/>
    <m/>
    <m/>
    <m/>
    <m/>
    <e v="#REF!"/>
    <s v="SL49@tidalwaveautospa.com"/>
    <s v="Michael Donnelly"/>
    <x v="3"/>
    <x v="2"/>
  </r>
  <r>
    <s v="Lee Triggs"/>
    <s v="EXP-10010469"/>
    <n v="74.53"/>
    <d v="2023-12-19T00:00:00"/>
    <x v="0"/>
    <s v="Wash Maintenance"/>
    <s v="replace lighting"/>
    <m/>
    <m/>
    <m/>
    <m/>
    <m/>
    <m/>
    <m/>
    <m/>
    <m/>
    <m/>
    <m/>
    <m/>
    <m/>
    <m/>
    <m/>
    <m/>
    <m/>
    <m/>
    <m/>
    <m/>
    <m/>
    <e v="#REF!"/>
    <s v="SL49@tidalwaveautospa.com"/>
    <s v="Michael Donnelly"/>
    <x v="3"/>
    <x v="2"/>
  </r>
  <r>
    <s v="Lee Triggs"/>
    <s v="EXP-10010469"/>
    <n v="21.86"/>
    <d v="2023-12-21T00:00:00"/>
    <x v="1"/>
    <s v="Parts"/>
    <s v="poly line"/>
    <m/>
    <m/>
    <m/>
    <m/>
    <m/>
    <m/>
    <m/>
    <m/>
    <m/>
    <m/>
    <m/>
    <m/>
    <m/>
    <m/>
    <m/>
    <m/>
    <m/>
    <m/>
    <m/>
    <m/>
    <m/>
    <e v="#REF!"/>
    <s v="SL49@tidalwaveautospa.com"/>
    <s v="Michael Donnelly"/>
    <x v="3"/>
    <x v="2"/>
  </r>
  <r>
    <s v="Lee Triggs"/>
    <s v="EXP-10010469"/>
    <n v="61.35"/>
    <d v="2023-12-22T00:00:00"/>
    <x v="1"/>
    <s v="Parts"/>
    <s v="bulk fasteners"/>
    <m/>
    <m/>
    <m/>
    <m/>
    <m/>
    <m/>
    <m/>
    <m/>
    <m/>
    <m/>
    <m/>
    <m/>
    <m/>
    <m/>
    <m/>
    <m/>
    <m/>
    <m/>
    <m/>
    <m/>
    <m/>
    <e v="#REF!"/>
    <s v="SL49@tidalwaveautospa.com"/>
    <s v="Michael Donnelly"/>
    <x v="3"/>
    <x v="2"/>
  </r>
  <r>
    <s v="Lee Triggs"/>
    <s v="EXP-10010469"/>
    <n v="120.88"/>
    <d v="2023-12-24T00:00:00"/>
    <x v="0"/>
    <s v="Wash Maintenance"/>
    <s v="cleaning"/>
    <m/>
    <m/>
    <m/>
    <m/>
    <m/>
    <m/>
    <m/>
    <m/>
    <m/>
    <m/>
    <m/>
    <m/>
    <m/>
    <m/>
    <m/>
    <m/>
    <m/>
    <m/>
    <m/>
    <m/>
    <m/>
    <e v="#REF!"/>
    <s v="SL49@tidalwaveautospa.com"/>
    <s v="Michael Donnelly"/>
    <x v="3"/>
    <x v="2"/>
  </r>
  <r>
    <s v="Lee Triggs"/>
    <s v="EXP-10010469"/>
    <n v="21.96"/>
    <d v="2023-12-28T00:00:00"/>
    <x v="0"/>
    <s v="Wash Maintenance"/>
    <s v="cleaning"/>
    <m/>
    <m/>
    <m/>
    <m/>
    <m/>
    <m/>
    <m/>
    <m/>
    <m/>
    <m/>
    <m/>
    <m/>
    <m/>
    <m/>
    <m/>
    <m/>
    <m/>
    <m/>
    <m/>
    <m/>
    <m/>
    <e v="#REF!"/>
    <s v="SL49@tidalwaveautospa.com"/>
    <s v="Michael Donnelly"/>
    <x v="3"/>
    <x v="2"/>
  </r>
  <r>
    <s v="Lee Triggs"/>
    <s v="EXP-10010469"/>
    <n v="41.58"/>
    <d v="2023-12-30T00:00:00"/>
    <x v="0"/>
    <s v="Wash Maintenance"/>
    <s v="soap"/>
    <m/>
    <m/>
    <m/>
    <m/>
    <m/>
    <m/>
    <m/>
    <m/>
    <m/>
    <m/>
    <m/>
    <m/>
    <m/>
    <m/>
    <m/>
    <m/>
    <m/>
    <m/>
    <m/>
    <m/>
    <m/>
    <e v="#REF!"/>
    <s v="SL49@tidalwaveautospa.com"/>
    <s v="Michael Donnelly"/>
    <x v="3"/>
    <x v="2"/>
  </r>
  <r>
    <s v="Lee Triggs"/>
    <s v="EXP-10010469"/>
    <n v="30.77"/>
    <d v="2024-01-02T00:00:00"/>
    <x v="27"/>
    <s v="Wash Maintenance"/>
    <s v="salt for drive"/>
    <m/>
    <m/>
    <m/>
    <m/>
    <m/>
    <m/>
    <m/>
    <m/>
    <m/>
    <m/>
    <m/>
    <m/>
    <m/>
    <m/>
    <m/>
    <m/>
    <m/>
    <m/>
    <m/>
    <m/>
    <m/>
    <e v="#REF!"/>
    <s v="SL49@tidalwaveautospa.com"/>
    <s v="Michael Donnelly"/>
    <x v="3"/>
    <x v="2"/>
  </r>
  <r>
    <s v="Lee Triggs"/>
    <s v="EXP-10010469"/>
    <n v="7.67"/>
    <d v="2024-01-02T00:00:00"/>
    <x v="1"/>
    <s v="Parts"/>
    <s v="nipple"/>
    <m/>
    <m/>
    <m/>
    <m/>
    <m/>
    <m/>
    <m/>
    <m/>
    <m/>
    <m/>
    <m/>
    <m/>
    <m/>
    <m/>
    <m/>
    <m/>
    <m/>
    <m/>
    <m/>
    <m/>
    <m/>
    <e v="#REF!"/>
    <s v="SL49@tidalwaveautospa.com"/>
    <s v="Michael Donnelly"/>
    <x v="3"/>
    <x v="2"/>
  </r>
  <r>
    <s v="Lee Triggs"/>
    <s v="EXP-10010469"/>
    <n v="15.3"/>
    <d v="2024-01-04T00:00:00"/>
    <x v="1"/>
    <s v="Parts"/>
    <s v="hose"/>
    <m/>
    <m/>
    <m/>
    <m/>
    <m/>
    <m/>
    <m/>
    <m/>
    <m/>
    <m/>
    <m/>
    <m/>
    <m/>
    <m/>
    <m/>
    <m/>
    <m/>
    <m/>
    <m/>
    <m/>
    <m/>
    <e v="#REF!"/>
    <s v="SL49@tidalwaveautospa.com"/>
    <s v="Michael Donnelly"/>
    <x v="3"/>
    <x v="2"/>
  </r>
  <r>
    <s v="Lee Triggs"/>
    <s v="EXP-10010469"/>
    <n v="297.76"/>
    <d v="2024-01-05T00:00:00"/>
    <x v="0"/>
    <s v="Wash Maintenance"/>
    <s v="hydro fluid"/>
    <m/>
    <m/>
    <m/>
    <m/>
    <m/>
    <m/>
    <m/>
    <m/>
    <m/>
    <m/>
    <m/>
    <m/>
    <m/>
    <m/>
    <m/>
    <m/>
    <m/>
    <m/>
    <m/>
    <m/>
    <m/>
    <e v="#REF!"/>
    <s v="SL49@tidalwaveautospa.com"/>
    <s v="Michael Donnelly"/>
    <x v="3"/>
    <x v="2"/>
  </r>
  <r>
    <s v="Lee Triggs"/>
    <s v="EXP-10010469"/>
    <n v="55.29"/>
    <d v="2024-01-05T00:00:00"/>
    <x v="0"/>
    <s v="Wash Maintenance"/>
    <s v="cleaning"/>
    <m/>
    <m/>
    <m/>
    <m/>
    <m/>
    <m/>
    <m/>
    <m/>
    <m/>
    <m/>
    <m/>
    <m/>
    <m/>
    <m/>
    <m/>
    <m/>
    <m/>
    <m/>
    <m/>
    <m/>
    <m/>
    <e v="#REF!"/>
    <s v="SL49@tidalwaveautospa.com"/>
    <s v="Michael Donnelly"/>
    <x v="3"/>
    <x v="2"/>
  </r>
  <r>
    <s v="Lee Triggs"/>
    <s v="EXP-10010469"/>
    <n v="26.67"/>
    <d v="2024-01-06T00:00:00"/>
    <x v="0"/>
    <s v="Wash Maintenance"/>
    <s v="vinegar"/>
    <m/>
    <m/>
    <m/>
    <m/>
    <m/>
    <m/>
    <m/>
    <m/>
    <m/>
    <m/>
    <m/>
    <m/>
    <m/>
    <m/>
    <m/>
    <m/>
    <m/>
    <m/>
    <m/>
    <m/>
    <m/>
    <e v="#REF!"/>
    <s v="SL49@tidalwaveautospa.com"/>
    <s v="Michael Donnelly"/>
    <x v="3"/>
    <x v="2"/>
  </r>
  <r>
    <s v="Lee Triggs"/>
    <s v="EXP-10010469"/>
    <n v="64.099999999999994"/>
    <d v="2024-01-11T00:00:00"/>
    <x v="27"/>
    <s v="Wash Maintenance"/>
    <s v="rock salt"/>
    <m/>
    <m/>
    <m/>
    <m/>
    <m/>
    <m/>
    <m/>
    <m/>
    <m/>
    <m/>
    <m/>
    <m/>
    <m/>
    <m/>
    <m/>
    <m/>
    <m/>
    <m/>
    <m/>
    <m/>
    <m/>
    <e v="#REF!"/>
    <s v="SL49@tidalwaveautospa.com"/>
    <s v="Michael Donnelly"/>
    <x v="3"/>
    <x v="2"/>
  </r>
  <r>
    <s v="Lee Triggs"/>
    <s v="EXP-10010469"/>
    <n v="13.06"/>
    <d v="2024-01-11T00:00:00"/>
    <x v="0"/>
    <s v="Wash Maintenance"/>
    <s v="soap"/>
    <m/>
    <m/>
    <m/>
    <m/>
    <m/>
    <m/>
    <m/>
    <m/>
    <m/>
    <m/>
    <m/>
    <m/>
    <m/>
    <m/>
    <m/>
    <m/>
    <m/>
    <m/>
    <m/>
    <m/>
    <m/>
    <e v="#REF!"/>
    <s v="SL49@tidalwaveautospa.com"/>
    <s v="Michael Donnelly"/>
    <x v="3"/>
    <x v="2"/>
  </r>
  <r>
    <s v="Lee Triggs"/>
    <s v="EXP-10010469"/>
    <n v="85.03"/>
    <d v="2024-01-13T00:00:00"/>
    <x v="25"/>
    <s v="Office Supplies"/>
    <s v="booth heater replace"/>
    <m/>
    <m/>
    <m/>
    <m/>
    <m/>
    <m/>
    <m/>
    <m/>
    <m/>
    <m/>
    <m/>
    <m/>
    <m/>
    <m/>
    <m/>
    <m/>
    <m/>
    <m/>
    <m/>
    <m/>
    <m/>
    <e v="#REF!"/>
    <s v="SL49@tidalwaveautospa.com"/>
    <s v="Michael Donnelly"/>
    <x v="3"/>
    <x v="2"/>
  </r>
  <r>
    <s v="Lee Triggs"/>
    <s v="EXP-10010469"/>
    <n v="45.16"/>
    <d v="2024-01-14T00:00:00"/>
    <x v="0"/>
    <s v="Wash Maintenance"/>
    <s v="cleaning supplies"/>
    <m/>
    <m/>
    <m/>
    <m/>
    <m/>
    <m/>
    <m/>
    <m/>
    <m/>
    <m/>
    <m/>
    <m/>
    <m/>
    <m/>
    <m/>
    <m/>
    <m/>
    <m/>
    <m/>
    <m/>
    <m/>
    <e v="#REF!"/>
    <s v="SL49@tidalwaveautospa.com"/>
    <s v="Michael Donnelly"/>
    <x v="3"/>
    <x v="2"/>
  </r>
  <r>
    <s v="Lee Triggs"/>
    <s v="EXP-10010469"/>
    <n v="62.66"/>
    <d v="2024-01-14T00:00:00"/>
    <x v="1"/>
    <s v="Parts"/>
    <s v="heat tape pipes"/>
    <m/>
    <m/>
    <m/>
    <m/>
    <m/>
    <m/>
    <m/>
    <m/>
    <m/>
    <m/>
    <m/>
    <m/>
    <m/>
    <m/>
    <m/>
    <m/>
    <m/>
    <m/>
    <m/>
    <m/>
    <m/>
    <e v="#REF!"/>
    <s v="SL49@tidalwaveautospa.com"/>
    <s v="Michael Donnelly"/>
    <x v="3"/>
    <x v="2"/>
  </r>
  <r>
    <s v="Lee Triggs"/>
    <s v="EXP-10010469"/>
    <n v="131.66999999999999"/>
    <d v="2024-01-15T00:00:00"/>
    <x v="0"/>
    <s v="Parts"/>
    <s v="hose fittings"/>
    <m/>
    <m/>
    <m/>
    <m/>
    <m/>
    <m/>
    <m/>
    <m/>
    <m/>
    <m/>
    <m/>
    <m/>
    <m/>
    <m/>
    <m/>
    <m/>
    <m/>
    <m/>
    <m/>
    <m/>
    <m/>
    <e v="#REF!"/>
    <s v="SL49@tidalwaveautospa.com"/>
    <s v="Michael Donnelly"/>
    <x v="3"/>
    <x v="2"/>
  </r>
  <r>
    <s v="Leroy Sattler"/>
    <s v="EXP-10009783"/>
    <n v="42.44"/>
    <d v="2023-11-20T00:00:00"/>
    <x v="6"/>
    <s v="Small Tools"/>
    <s v="Tools"/>
    <m/>
    <m/>
    <m/>
    <m/>
    <m/>
    <m/>
    <m/>
    <m/>
    <m/>
    <m/>
    <m/>
    <m/>
    <m/>
    <m/>
    <m/>
    <m/>
    <m/>
    <m/>
    <m/>
    <m/>
    <m/>
    <e v="#REF!"/>
    <s v="SL63@tidalwaveautospa.com"/>
    <s v="Michael Donnelly"/>
    <x v="3"/>
    <x v="2"/>
  </r>
  <r>
    <s v="Leroy Sattler"/>
    <s v="EXP-10009783"/>
    <n v="169.74"/>
    <d v="2023-11-20T00:00:00"/>
    <x v="0"/>
    <s v="Wash Maintenance"/>
    <s v="Marine grease and cleaning supplies"/>
    <m/>
    <m/>
    <m/>
    <m/>
    <m/>
    <m/>
    <m/>
    <m/>
    <m/>
    <m/>
    <m/>
    <m/>
    <m/>
    <m/>
    <m/>
    <m/>
    <m/>
    <m/>
    <m/>
    <m/>
    <m/>
    <e v="#REF!"/>
    <s v="SL63@tidalwaveautospa.com"/>
    <s v="Michael Donnelly"/>
    <x v="3"/>
    <x v="2"/>
  </r>
  <r>
    <s v="Leroy Sattler"/>
    <s v="EXP-10009783"/>
    <n v="249.57"/>
    <d v="2023-11-26T00:00:00"/>
    <x v="0"/>
    <s v="Itemized"/>
    <s v="receipt paper,hydraulic hose,"/>
    <n v="105.5"/>
    <s v="Office Supplies"/>
    <s v="receipt paper"/>
    <n v="144.07"/>
    <s v="Wash Maintenance"/>
    <s v="hydraulic hose"/>
    <m/>
    <m/>
    <m/>
    <m/>
    <m/>
    <m/>
    <m/>
    <m/>
    <m/>
    <m/>
    <m/>
    <m/>
    <m/>
    <m/>
    <m/>
    <e v="#REF!"/>
    <s v="SL63@tidalwaveautospa.com"/>
    <s v="Michael Donnelly"/>
    <x v="3"/>
    <x v="2"/>
  </r>
  <r>
    <s v="Leroy Sattler"/>
    <s v="EXP-10009783"/>
    <n v="120.76"/>
    <d v="2023-11-26T00:00:00"/>
    <x v="2"/>
    <s v="Wash Maintenance"/>
    <s v="Quick fix hydraulic hose"/>
    <m/>
    <m/>
    <m/>
    <m/>
    <m/>
    <m/>
    <m/>
    <m/>
    <m/>
    <m/>
    <m/>
    <m/>
    <m/>
    <m/>
    <m/>
    <m/>
    <m/>
    <m/>
    <m/>
    <m/>
    <m/>
    <e v="#REF!"/>
    <s v="SL63@tidalwaveautospa.com"/>
    <s v="Michael Donnelly"/>
    <x v="3"/>
    <x v="2"/>
  </r>
  <r>
    <s v="Leroy Sattler"/>
    <s v="EXP-10009783"/>
    <n v="260.57"/>
    <d v="2023-12-14T00:00:00"/>
    <x v="7"/>
    <s v="Equipment Repairs"/>
    <s v="Air compressor repair"/>
    <m/>
    <m/>
    <m/>
    <m/>
    <m/>
    <m/>
    <m/>
    <m/>
    <m/>
    <m/>
    <m/>
    <m/>
    <m/>
    <m/>
    <m/>
    <m/>
    <m/>
    <m/>
    <m/>
    <m/>
    <m/>
    <e v="#REF!"/>
    <s v="SL63@tidalwaveautospa.com"/>
    <s v="Michael Donnelly"/>
    <x v="3"/>
    <x v="2"/>
  </r>
  <r>
    <s v="Leroy Sattler"/>
    <s v="EXP-10010396"/>
    <n v="206.63"/>
    <d v="2023-12-18T00:00:00"/>
    <x v="1"/>
    <s v="Electric Repairs"/>
    <s v="Damaged wires vacuum"/>
    <m/>
    <m/>
    <m/>
    <m/>
    <m/>
    <m/>
    <m/>
    <m/>
    <m/>
    <m/>
    <m/>
    <m/>
    <m/>
    <m/>
    <m/>
    <m/>
    <m/>
    <m/>
    <m/>
    <m/>
    <m/>
    <e v="#REF!"/>
    <s v="SL63@tidalwaveautospa.com"/>
    <s v="Michael Donnelly"/>
    <x v="3"/>
    <x v="2"/>
  </r>
  <r>
    <s v="Leroy Sattler"/>
    <s v="EXP-10010396"/>
    <n v="55.59"/>
    <d v="2023-12-29T00:00:00"/>
    <x v="1"/>
    <s v="Parts"/>
    <s v="Plumbing parts nuts bolts"/>
    <m/>
    <m/>
    <m/>
    <m/>
    <m/>
    <m/>
    <m/>
    <m/>
    <m/>
    <m/>
    <m/>
    <m/>
    <m/>
    <m/>
    <m/>
    <m/>
    <m/>
    <m/>
    <m/>
    <m/>
    <m/>
    <e v="#REF!"/>
    <s v="SL63@tidalwaveautospa.com"/>
    <s v="Michael Donnelly"/>
    <x v="3"/>
    <x v="2"/>
  </r>
  <r>
    <s v="Leroy Sattler"/>
    <s v="EXP-10010396"/>
    <n v="400.44"/>
    <d v="2024-01-04T00:00:00"/>
    <x v="0"/>
    <s v="Wash Maintenance"/>
    <s v="2 guns. Quick connects. Cat oil."/>
    <m/>
    <m/>
    <m/>
    <m/>
    <m/>
    <m/>
    <m/>
    <m/>
    <m/>
    <m/>
    <m/>
    <m/>
    <m/>
    <m/>
    <m/>
    <m/>
    <m/>
    <m/>
    <m/>
    <m/>
    <m/>
    <e v="#REF!"/>
    <s v="SL63@tidalwaveautospa.com"/>
    <s v="Michael Donnelly"/>
    <x v="3"/>
    <x v="2"/>
  </r>
  <r>
    <s v="Leroy Sattler"/>
    <s v="EXP-10010396"/>
    <n v="8.0299999999999994"/>
    <d v="2024-01-05T00:00:00"/>
    <x v="1"/>
    <s v="Office Supplies"/>
    <s v="Keystock"/>
    <m/>
    <m/>
    <m/>
    <m/>
    <m/>
    <m/>
    <m/>
    <m/>
    <m/>
    <m/>
    <m/>
    <m/>
    <m/>
    <m/>
    <m/>
    <m/>
    <m/>
    <m/>
    <m/>
    <m/>
    <m/>
    <e v="#REF!"/>
    <s v="SL63@tidalwaveautospa.com"/>
    <s v="Michael Donnelly"/>
    <x v="3"/>
    <x v="2"/>
  </r>
  <r>
    <s v="Leroy Sattler"/>
    <s v="EXP-10010396"/>
    <n v="191.34"/>
    <d v="2024-01-05T00:00:00"/>
    <x v="2"/>
    <s v="Parts"/>
    <s v="Pully for pressure washer pump"/>
    <m/>
    <m/>
    <m/>
    <m/>
    <m/>
    <m/>
    <m/>
    <m/>
    <m/>
    <m/>
    <m/>
    <m/>
    <m/>
    <m/>
    <m/>
    <m/>
    <m/>
    <m/>
    <m/>
    <m/>
    <m/>
    <e v="#REF!"/>
    <s v="SL63@tidalwaveautospa.com"/>
    <s v="Michael Donnelly"/>
    <x v="3"/>
    <x v="2"/>
  </r>
  <r>
    <s v="Leslie Conway"/>
    <s v="EXP-10010480"/>
    <n v="68.55"/>
    <d v="2023-12-28T00:00:00"/>
    <x v="16"/>
    <s v="Parts"/>
    <s v="Bolts and wahers"/>
    <m/>
    <m/>
    <m/>
    <m/>
    <m/>
    <m/>
    <m/>
    <m/>
    <m/>
    <m/>
    <m/>
    <m/>
    <m/>
    <m/>
    <m/>
    <m/>
    <m/>
    <m/>
    <m/>
    <m/>
    <m/>
    <e v="#REF!"/>
    <s v="SL90@tidalwaveautospa.com"/>
    <s v="Andrew Stephens"/>
    <x v="3"/>
    <x v="2"/>
  </r>
  <r>
    <s v="Leslie Conway"/>
    <s v="EXP-10010480"/>
    <n v="133.97999999999999"/>
    <d v="2024-01-02T00:00:00"/>
    <x v="0"/>
    <s v="Parts"/>
    <s v="Power washing hose"/>
    <m/>
    <m/>
    <m/>
    <m/>
    <m/>
    <m/>
    <m/>
    <m/>
    <m/>
    <m/>
    <m/>
    <m/>
    <m/>
    <m/>
    <m/>
    <m/>
    <m/>
    <m/>
    <m/>
    <m/>
    <m/>
    <e v="#REF!"/>
    <s v="SL90@tidalwaveautospa.com"/>
    <s v="Andrew Stephens"/>
    <x v="3"/>
    <x v="2"/>
  </r>
  <r>
    <s v="Leslie Conway"/>
    <s v="EXP-10010480"/>
    <n v="225.5"/>
    <d v="2024-01-02T00:00:00"/>
    <x v="0"/>
    <s v="Wash Maintenance"/>
    <s v="Laundry soap water"/>
    <m/>
    <m/>
    <m/>
    <m/>
    <m/>
    <m/>
    <m/>
    <m/>
    <m/>
    <m/>
    <m/>
    <m/>
    <m/>
    <m/>
    <m/>
    <m/>
    <m/>
    <m/>
    <m/>
    <m/>
    <m/>
    <e v="#REF!"/>
    <s v="SL90@tidalwaveautospa.com"/>
    <s v="Andrew Stephens"/>
    <x v="3"/>
    <x v="2"/>
  </r>
  <r>
    <s v="Leslie Conway"/>
    <s v="EXP-10010480"/>
    <n v="387.61"/>
    <d v="2024-01-09T00:00:00"/>
    <x v="2"/>
    <s v="Parts"/>
    <s v="45 ft hose for under conveyer"/>
    <m/>
    <m/>
    <m/>
    <m/>
    <m/>
    <m/>
    <m/>
    <m/>
    <m/>
    <m/>
    <m/>
    <m/>
    <m/>
    <m/>
    <m/>
    <m/>
    <m/>
    <m/>
    <m/>
    <m/>
    <m/>
    <e v="#REF!"/>
    <s v="SL90@tidalwaveautospa.com"/>
    <s v="Andrew Stephens"/>
    <x v="3"/>
    <x v="2"/>
  </r>
  <r>
    <s v="Leslie Conway"/>
    <s v="EXP-10010480"/>
    <n v="88.62"/>
    <d v="2024-01-10T00:00:00"/>
    <x v="0"/>
    <s v="Wash Maintenance"/>
    <s v="Sprayer and deicer"/>
    <m/>
    <m/>
    <m/>
    <m/>
    <m/>
    <m/>
    <m/>
    <m/>
    <m/>
    <m/>
    <m/>
    <m/>
    <m/>
    <m/>
    <m/>
    <m/>
    <m/>
    <m/>
    <m/>
    <m/>
    <m/>
    <e v="#REF!"/>
    <s v="SL90@tidalwaveautospa.com"/>
    <s v="Andrew Stephens"/>
    <x v="3"/>
    <x v="2"/>
  </r>
  <r>
    <s v="Lindsay Schultz"/>
    <s v="EXP-10009219"/>
    <n v="10.87"/>
    <d v="2023-11-28T00:00:00"/>
    <x v="0"/>
    <s v="Small Tools"/>
    <s v="clamps for towel carts"/>
    <m/>
    <m/>
    <m/>
    <m/>
    <m/>
    <m/>
    <m/>
    <m/>
    <m/>
    <m/>
    <m/>
    <m/>
    <m/>
    <m/>
    <m/>
    <m/>
    <m/>
    <m/>
    <m/>
    <m/>
    <m/>
    <e v="#REF!"/>
    <s v="SL198@tidalwaveautospa.com"/>
    <s v="Joe Chavez"/>
    <x v="3"/>
    <x v="2"/>
  </r>
  <r>
    <s v="Lindsay Schultz"/>
    <s v="EXP-10009219"/>
    <n v="2.62"/>
    <d v="2023-12-12T00:00:00"/>
    <x v="11"/>
    <s v="Parts"/>
    <s v="pvc cap"/>
    <m/>
    <m/>
    <m/>
    <m/>
    <m/>
    <m/>
    <m/>
    <m/>
    <m/>
    <m/>
    <m/>
    <m/>
    <m/>
    <m/>
    <m/>
    <m/>
    <m/>
    <m/>
    <m/>
    <m/>
    <m/>
    <e v="#REF!"/>
    <s v="SL198@tidalwaveautospa.com"/>
    <s v="Joe Chavez"/>
    <x v="3"/>
    <x v="2"/>
  </r>
  <r>
    <s v="Lindsay Schultz"/>
    <s v="EXP-10009219"/>
    <n v="2.69"/>
    <d v="2023-12-14T00:00:00"/>
    <x v="11"/>
    <s v="Parts"/>
    <s v="fitting"/>
    <m/>
    <m/>
    <m/>
    <m/>
    <m/>
    <m/>
    <m/>
    <m/>
    <m/>
    <m/>
    <m/>
    <m/>
    <m/>
    <m/>
    <m/>
    <m/>
    <m/>
    <m/>
    <m/>
    <m/>
    <m/>
    <e v="#REF!"/>
    <s v="SL198@tidalwaveautospa.com"/>
    <s v="Joe Chavez"/>
    <x v="3"/>
    <x v="2"/>
  </r>
  <r>
    <s v="Lora Youngmark"/>
    <s v="EXP-10010064"/>
    <n v="506.13"/>
    <d v="2023-12-19T00:00:00"/>
    <x v="25"/>
    <s v="Electric Repairs"/>
    <s v="Fox Electric Expense"/>
    <m/>
    <m/>
    <m/>
    <m/>
    <m/>
    <m/>
    <m/>
    <m/>
    <m/>
    <m/>
    <m/>
    <m/>
    <m/>
    <m/>
    <m/>
    <m/>
    <m/>
    <m/>
    <m/>
    <m/>
    <m/>
    <e v="#REF!"/>
    <s v="SL143@tidalwaveautospa.com"/>
    <s v="Andrew Stephens"/>
    <x v="3"/>
    <x v="2"/>
  </r>
  <r>
    <s v="Lora Youngmark"/>
    <s v="EXP-10010064"/>
    <n v="66.87"/>
    <d v="2023-12-24T00:00:00"/>
    <x v="0"/>
    <s v="Wash Maintenance"/>
    <s v="lime &amp; rust remover, mold remover"/>
    <m/>
    <m/>
    <m/>
    <m/>
    <m/>
    <m/>
    <m/>
    <m/>
    <m/>
    <m/>
    <m/>
    <m/>
    <m/>
    <m/>
    <m/>
    <m/>
    <m/>
    <m/>
    <m/>
    <m/>
    <m/>
    <e v="#REF!"/>
    <s v="SL143@tidalwaveautospa.com"/>
    <s v="Andrew Stephens"/>
    <x v="3"/>
    <x v="2"/>
  </r>
  <r>
    <s v="Lora Youngmark"/>
    <s v="EXP-10010456"/>
    <n v="203.59"/>
    <d v="2023-12-28T00:00:00"/>
    <x v="1"/>
    <s v="Parts"/>
    <s v="Photo eyes"/>
    <m/>
    <m/>
    <m/>
    <m/>
    <m/>
    <m/>
    <m/>
    <m/>
    <m/>
    <m/>
    <m/>
    <m/>
    <m/>
    <m/>
    <m/>
    <m/>
    <m/>
    <m/>
    <m/>
    <m/>
    <m/>
    <e v="#REF!"/>
    <s v="SL143@tidalwaveautospa.com"/>
    <s v="Andrew Stephens"/>
    <x v="3"/>
    <x v="2"/>
  </r>
  <r>
    <s v="Lora Youngmark"/>
    <s v="EXP-10010456"/>
    <n v="59.62"/>
    <d v="2023-12-30T00:00:00"/>
    <x v="0"/>
    <s v="Wash Maintenance"/>
    <s v="Cleaning Supplies"/>
    <m/>
    <m/>
    <m/>
    <m/>
    <m/>
    <m/>
    <m/>
    <m/>
    <m/>
    <m/>
    <m/>
    <m/>
    <m/>
    <m/>
    <m/>
    <m/>
    <m/>
    <m/>
    <m/>
    <m/>
    <m/>
    <e v="#REF!"/>
    <s v="SL143@tidalwaveautospa.com"/>
    <s v="Andrew Stephens"/>
    <x v="3"/>
    <x v="2"/>
  </r>
  <r>
    <s v="Lora Youngmark"/>
    <s v="EXP-10010456"/>
    <n v="86.29"/>
    <d v="2024-01-03T00:00:00"/>
    <x v="25"/>
    <s v="Office Supplies"/>
    <s v="Spare bathroom light"/>
    <m/>
    <m/>
    <m/>
    <m/>
    <m/>
    <m/>
    <m/>
    <m/>
    <m/>
    <m/>
    <m/>
    <m/>
    <m/>
    <m/>
    <m/>
    <m/>
    <m/>
    <m/>
    <m/>
    <m/>
    <m/>
    <e v="#REF!"/>
    <s v="SL143@tidalwaveautospa.com"/>
    <s v="Andrew Stephens"/>
    <x v="3"/>
    <x v="2"/>
  </r>
  <r>
    <s v="Lora Youngmark"/>
    <s v="EXP-10010456"/>
    <n v="193.96"/>
    <d v="2024-01-06T00:00:00"/>
    <x v="0"/>
    <s v="Wash Maintenance"/>
    <s v="cleaning supplies"/>
    <m/>
    <m/>
    <m/>
    <m/>
    <m/>
    <m/>
    <m/>
    <m/>
    <m/>
    <m/>
    <m/>
    <m/>
    <m/>
    <m/>
    <m/>
    <m/>
    <m/>
    <m/>
    <m/>
    <m/>
    <m/>
    <e v="#REF!"/>
    <s v="SL143@tidalwaveautospa.com"/>
    <s v="Andrew Stephens"/>
    <x v="3"/>
    <x v="2"/>
  </r>
  <r>
    <s v="Lora Youngmark"/>
    <s v="EXP-10010456"/>
    <n v="264.27999999999997"/>
    <d v="2024-01-11T00:00:00"/>
    <x v="25"/>
    <s v="Office Furniture"/>
    <s v="cabinets"/>
    <m/>
    <m/>
    <m/>
    <m/>
    <m/>
    <m/>
    <m/>
    <m/>
    <m/>
    <m/>
    <m/>
    <m/>
    <m/>
    <m/>
    <m/>
    <m/>
    <m/>
    <m/>
    <m/>
    <m/>
    <m/>
    <e v="#REF!"/>
    <s v="SL143@tidalwaveautospa.com"/>
    <s v="Andrew Stephens"/>
    <x v="3"/>
    <x v="2"/>
  </r>
  <r>
    <s v="Luis Otero"/>
    <s v="EXP-10009584"/>
    <n v="59.98"/>
    <d v="2023-11-15T00:00:00"/>
    <x v="0"/>
    <s v="Itemized"/>
    <s v="Dog treats,Cleaning Pads,"/>
    <n v="32.880000000000003"/>
    <s v="Advertising &amp; Promotion"/>
    <s v="Dog treats"/>
    <n v="27.1"/>
    <s v="Wash Maintenance"/>
    <s v="Cleaning Pads"/>
    <m/>
    <m/>
    <m/>
    <m/>
    <m/>
    <m/>
    <m/>
    <m/>
    <m/>
    <m/>
    <m/>
    <m/>
    <m/>
    <m/>
    <m/>
    <e v="#REF!"/>
    <s v="SL150@tidalwaveautospa.com"/>
    <s v="Wesley Kurtz"/>
    <x v="3"/>
    <x v="2"/>
  </r>
  <r>
    <s v="Luis Otero"/>
    <s v="EXP-10009584"/>
    <n v="57.6"/>
    <d v="2023-11-16T00:00:00"/>
    <x v="0"/>
    <s v="Wash Maintenance"/>
    <s v="Gloves"/>
    <m/>
    <m/>
    <m/>
    <m/>
    <m/>
    <m/>
    <m/>
    <m/>
    <m/>
    <m/>
    <m/>
    <m/>
    <m/>
    <m/>
    <m/>
    <m/>
    <m/>
    <m/>
    <m/>
    <m/>
    <m/>
    <e v="#REF!"/>
    <s v="SL150@tidalwaveautospa.com"/>
    <s v="Wesley Kurtz"/>
    <x v="3"/>
    <x v="2"/>
  </r>
  <r>
    <s v="Luis Otero"/>
    <s v="EXP-10009584"/>
    <n v="10.69"/>
    <d v="2023-11-16T00:00:00"/>
    <x v="0"/>
    <s v="Parts"/>
    <s v="O-rings"/>
    <m/>
    <m/>
    <m/>
    <m/>
    <m/>
    <m/>
    <m/>
    <m/>
    <m/>
    <m/>
    <m/>
    <m/>
    <m/>
    <m/>
    <m/>
    <m/>
    <m/>
    <m/>
    <m/>
    <m/>
    <m/>
    <e v="#REF!"/>
    <s v="SL150@tidalwaveautospa.com"/>
    <s v="Wesley Kurtz"/>
    <x v="3"/>
    <x v="2"/>
  </r>
  <r>
    <s v="Luis Otero"/>
    <s v="EXP-10009584"/>
    <n v="362.1"/>
    <d v="2023-11-16T00:00:00"/>
    <x v="0"/>
    <s v="Wash Maintenance"/>
    <s v="Salt for water softener"/>
    <m/>
    <m/>
    <m/>
    <m/>
    <m/>
    <m/>
    <m/>
    <m/>
    <m/>
    <m/>
    <m/>
    <m/>
    <m/>
    <m/>
    <m/>
    <m/>
    <m/>
    <m/>
    <m/>
    <m/>
    <m/>
    <e v="#REF!"/>
    <s v="SL150@tidalwaveautospa.com"/>
    <s v="Wesley Kurtz"/>
    <x v="3"/>
    <x v="2"/>
  </r>
  <r>
    <s v="Luis Otero"/>
    <s v="EXP-10009584"/>
    <n v="4.25"/>
    <d v="2023-11-16T00:00:00"/>
    <x v="0"/>
    <s v="Office Supplies"/>
    <s v="Key for Leadership TM"/>
    <m/>
    <m/>
    <m/>
    <m/>
    <m/>
    <m/>
    <m/>
    <m/>
    <m/>
    <m/>
    <m/>
    <m/>
    <m/>
    <m/>
    <m/>
    <m/>
    <m/>
    <m/>
    <m/>
    <m/>
    <m/>
    <e v="#REF!"/>
    <s v="SL150@tidalwaveautospa.com"/>
    <s v="Wesley Kurtz"/>
    <x v="3"/>
    <x v="2"/>
  </r>
  <r>
    <s v="Luis Otero"/>
    <s v="EXP-10009584"/>
    <n v="18.940000000000001"/>
    <d v="2023-11-17T00:00:00"/>
    <x v="0"/>
    <s v="Wash Maintenance"/>
    <s v="Paint supplies"/>
    <m/>
    <m/>
    <m/>
    <m/>
    <m/>
    <m/>
    <m/>
    <m/>
    <m/>
    <m/>
    <m/>
    <m/>
    <m/>
    <m/>
    <m/>
    <m/>
    <m/>
    <m/>
    <m/>
    <m/>
    <m/>
    <e v="#REF!"/>
    <s v="SL150@tidalwaveautospa.com"/>
    <s v="Wesley Kurtz"/>
    <x v="3"/>
    <x v="2"/>
  </r>
  <r>
    <s v="Luis Otero"/>
    <s v="EXP-10009584"/>
    <n v="13.69"/>
    <d v="2023-11-17T00:00:00"/>
    <x v="0"/>
    <s v="Office Supplies"/>
    <s v="Christmas decorations for the wash"/>
    <m/>
    <m/>
    <m/>
    <m/>
    <m/>
    <m/>
    <m/>
    <m/>
    <m/>
    <m/>
    <m/>
    <m/>
    <m/>
    <m/>
    <m/>
    <m/>
    <m/>
    <m/>
    <m/>
    <m/>
    <m/>
    <e v="#REF!"/>
    <s v="SL150@tidalwaveautospa.com"/>
    <s v="Wesley Kurtz"/>
    <x v="3"/>
    <x v="2"/>
  </r>
  <r>
    <s v="Luis Otero"/>
    <s v="EXP-10009584"/>
    <n v="6.93"/>
    <d v="2023-11-18T00:00:00"/>
    <x v="0"/>
    <s v="Wash Maintenance"/>
    <s v="Cleaning Supplies"/>
    <m/>
    <m/>
    <m/>
    <m/>
    <m/>
    <m/>
    <m/>
    <m/>
    <m/>
    <m/>
    <m/>
    <m/>
    <m/>
    <m/>
    <m/>
    <m/>
    <m/>
    <m/>
    <m/>
    <m/>
    <m/>
    <e v="#REF!"/>
    <s v="SL150@tidalwaveautospa.com"/>
    <s v="Wesley Kurtz"/>
    <x v="3"/>
    <x v="2"/>
  </r>
  <r>
    <s v="Luis Otero"/>
    <s v="EXP-10009584"/>
    <n v="173.9"/>
    <d v="2023-11-22T00:00:00"/>
    <x v="0"/>
    <s v="Itemized"/>
    <s v="Grass seed,Gloves, glues, christmas tree,"/>
    <n v="83.98"/>
    <s v="Landscaping"/>
    <s v="Grass seed"/>
    <n v="89.92"/>
    <s v="Office Supplies"/>
    <s v="Gloves, glues, christmas tree"/>
    <m/>
    <m/>
    <m/>
    <m/>
    <m/>
    <m/>
    <m/>
    <m/>
    <m/>
    <m/>
    <m/>
    <m/>
    <m/>
    <m/>
    <m/>
    <e v="#REF!"/>
    <s v="SL150@tidalwaveautospa.com"/>
    <s v="Wesley Kurtz"/>
    <x v="3"/>
    <x v="2"/>
  </r>
  <r>
    <s v="Luis Otero"/>
    <s v="EXP-10009584"/>
    <n v="2.6"/>
    <d v="2023-11-22T00:00:00"/>
    <x v="0"/>
    <s v="Snacks"/>
    <s v="Water for TMs"/>
    <m/>
    <m/>
    <m/>
    <m/>
    <m/>
    <m/>
    <m/>
    <m/>
    <m/>
    <m/>
    <m/>
    <m/>
    <m/>
    <m/>
    <m/>
    <m/>
    <m/>
    <m/>
    <m/>
    <m/>
    <m/>
    <e v="#REF!"/>
    <s v="SL150@tidalwaveautospa.com"/>
    <s v="Wesley Kurtz"/>
    <x v="3"/>
    <x v="2"/>
  </r>
  <r>
    <s v="Luis Otero"/>
    <s v="EXP-10009584"/>
    <n v="2.6"/>
    <d v="2023-11-22T00:00:00"/>
    <x v="0"/>
    <s v="Snacks"/>
    <s v="Water for TMs"/>
    <m/>
    <m/>
    <m/>
    <m/>
    <m/>
    <m/>
    <m/>
    <m/>
    <m/>
    <m/>
    <m/>
    <m/>
    <m/>
    <m/>
    <m/>
    <m/>
    <m/>
    <m/>
    <m/>
    <m/>
    <m/>
    <e v="#REF!"/>
    <s v="SL150@tidalwaveautospa.com"/>
    <s v="Wesley Kurtz"/>
    <x v="3"/>
    <x v="2"/>
  </r>
  <r>
    <s v="Luis Otero"/>
    <s v="EXP-10009584"/>
    <n v="2.6"/>
    <d v="2023-11-22T00:00:00"/>
    <x v="0"/>
    <s v="Snacks"/>
    <s v="Water for TMs"/>
    <m/>
    <m/>
    <m/>
    <m/>
    <m/>
    <m/>
    <m/>
    <m/>
    <m/>
    <m/>
    <m/>
    <m/>
    <m/>
    <m/>
    <m/>
    <m/>
    <m/>
    <m/>
    <m/>
    <m/>
    <m/>
    <e v="#REF!"/>
    <s v="SL150@tidalwaveautospa.com"/>
    <s v="Wesley Kurtz"/>
    <x v="3"/>
    <x v="2"/>
  </r>
  <r>
    <s v="Luis Otero"/>
    <s v="EXP-10009584"/>
    <n v="8.66"/>
    <d v="2023-11-28T00:00:00"/>
    <x v="9"/>
    <s v="Snacks"/>
    <s v="Hot Chocolate"/>
    <m/>
    <m/>
    <m/>
    <m/>
    <m/>
    <m/>
    <m/>
    <m/>
    <m/>
    <m/>
    <m/>
    <m/>
    <m/>
    <m/>
    <m/>
    <m/>
    <m/>
    <m/>
    <m/>
    <m/>
    <m/>
    <e v="#REF!"/>
    <s v="SL150@tidalwaveautospa.com"/>
    <s v="Wesley Kurtz"/>
    <x v="3"/>
    <x v="2"/>
  </r>
  <r>
    <s v="Luis Otero"/>
    <s v="EXP-10009584"/>
    <n v="25.35"/>
    <d v="2023-11-29T00:00:00"/>
    <x v="0"/>
    <s v="Itemized"/>
    <s v="Cleaning Supplies,christmas décor,"/>
    <n v="7.05"/>
    <s v="Wash Maintenance"/>
    <s v="Cleaning Supplies"/>
    <n v="18.3"/>
    <s v="Office Supplies"/>
    <s v="christmas décor"/>
    <m/>
    <m/>
    <m/>
    <m/>
    <m/>
    <m/>
    <m/>
    <m/>
    <m/>
    <m/>
    <m/>
    <m/>
    <m/>
    <m/>
    <m/>
    <e v="#REF!"/>
    <s v="SL150@tidalwaveautospa.com"/>
    <s v="Wesley Kurtz"/>
    <x v="3"/>
    <x v="2"/>
  </r>
  <r>
    <s v="Luis Otero"/>
    <s v="EXP-10009584"/>
    <n v="3.34"/>
    <d v="2023-12-01T00:00:00"/>
    <x v="0"/>
    <s v="Parts"/>
    <s v="O-rings for pressure washer"/>
    <m/>
    <m/>
    <m/>
    <m/>
    <m/>
    <m/>
    <m/>
    <m/>
    <m/>
    <m/>
    <m/>
    <m/>
    <m/>
    <m/>
    <m/>
    <m/>
    <m/>
    <m/>
    <m/>
    <m/>
    <m/>
    <e v="#REF!"/>
    <s v="SL150@tidalwaveautospa.com"/>
    <s v="Wesley Kurtz"/>
    <x v="3"/>
    <x v="2"/>
  </r>
  <r>
    <s v="Luis Otero"/>
    <s v="EXP-10009584"/>
    <n v="14.08"/>
    <d v="2023-12-03T00:00:00"/>
    <x v="0"/>
    <s v="Office Supplies"/>
    <s v="Toilet paper"/>
    <m/>
    <m/>
    <m/>
    <m/>
    <m/>
    <m/>
    <m/>
    <m/>
    <m/>
    <m/>
    <m/>
    <m/>
    <m/>
    <m/>
    <m/>
    <m/>
    <m/>
    <m/>
    <m/>
    <m/>
    <m/>
    <e v="#REF!"/>
    <s v="SL150@tidalwaveautospa.com"/>
    <s v="Wesley Kurtz"/>
    <x v="3"/>
    <x v="2"/>
  </r>
  <r>
    <s v="Luis Otero"/>
    <s v="EXP-10009584"/>
    <n v="37.35"/>
    <d v="2023-12-03T00:00:00"/>
    <x v="0"/>
    <s v="Small Tools"/>
    <s v="Knife for wash"/>
    <m/>
    <m/>
    <m/>
    <m/>
    <m/>
    <m/>
    <m/>
    <m/>
    <m/>
    <m/>
    <m/>
    <m/>
    <m/>
    <m/>
    <m/>
    <m/>
    <m/>
    <m/>
    <m/>
    <m/>
    <m/>
    <e v="#REF!"/>
    <s v="SL150@tidalwaveautospa.com"/>
    <s v="Wesley Kurtz"/>
    <x v="3"/>
    <x v="2"/>
  </r>
  <r>
    <s v="Marcus Stowell"/>
    <s v="EXP-10009884"/>
    <n v="43.73"/>
    <d v="2023-11-16T00:00:00"/>
    <x v="0"/>
    <s v="Small Tools"/>
    <s v="Star wrenches"/>
    <m/>
    <m/>
    <m/>
    <m/>
    <m/>
    <m/>
    <m/>
    <m/>
    <m/>
    <m/>
    <m/>
    <m/>
    <m/>
    <m/>
    <m/>
    <m/>
    <m/>
    <m/>
    <m/>
    <m/>
    <m/>
    <e v="#REF!"/>
    <s v="SL229@tidalwaveautospa.com"/>
    <s v="Ricky Doyle"/>
    <x v="3"/>
    <x v="2"/>
  </r>
  <r>
    <s v="Marcus Stowell"/>
    <s v="EXP-10009884"/>
    <n v="78.72"/>
    <d v="2023-12-05T00:00:00"/>
    <x v="0"/>
    <s v="Wash Maintenance"/>
    <s v="cleaning brushes and mop"/>
    <m/>
    <m/>
    <m/>
    <m/>
    <m/>
    <m/>
    <m/>
    <m/>
    <m/>
    <m/>
    <m/>
    <m/>
    <m/>
    <m/>
    <m/>
    <m/>
    <m/>
    <m/>
    <m/>
    <m/>
    <m/>
    <e v="#REF!"/>
    <s v="SL229@tidalwaveautospa.com"/>
    <s v="Ricky Doyle"/>
    <x v="3"/>
    <x v="2"/>
  </r>
  <r>
    <s v="Marcus Stowell"/>
    <s v="EXP-10009884"/>
    <n v="90.86"/>
    <d v="2023-12-07T00:00:00"/>
    <x v="0"/>
    <s v="Wash Maintenance"/>
    <s v="PW hose, mop &amp; bucket"/>
    <m/>
    <m/>
    <m/>
    <m/>
    <m/>
    <m/>
    <m/>
    <m/>
    <m/>
    <m/>
    <m/>
    <m/>
    <m/>
    <m/>
    <m/>
    <m/>
    <m/>
    <m/>
    <m/>
    <m/>
    <m/>
    <e v="#REF!"/>
    <s v="SL229@tidalwaveautospa.com"/>
    <s v="Ricky Doyle"/>
    <x v="3"/>
    <x v="2"/>
  </r>
  <r>
    <s v="Marcus Stowell"/>
    <s v="EXP-10009883"/>
    <n v="54.74"/>
    <d v="2023-12-14T00:00:00"/>
    <x v="0"/>
    <s v="Safety Supplies"/>
    <s v="Gloves"/>
    <m/>
    <m/>
    <m/>
    <m/>
    <m/>
    <m/>
    <m/>
    <m/>
    <m/>
    <m/>
    <m/>
    <m/>
    <m/>
    <m/>
    <m/>
    <m/>
    <m/>
    <m/>
    <m/>
    <m/>
    <m/>
    <e v="#REF!"/>
    <s v="SL229@tidalwaveautospa.com"/>
    <s v="Ricky Doyle"/>
    <x v="3"/>
    <x v="2"/>
  </r>
  <r>
    <s v="Marcus Stowell"/>
    <s v="EXP-10010411"/>
    <n v="110.88"/>
    <d v="2024-01-04T00:00:00"/>
    <x v="0"/>
    <s v="Itemized"/>
    <s v="vinegar,snacks,"/>
    <n v="60.75"/>
    <s v="Wash Maintenance"/>
    <s v="vinegar"/>
    <n v="50.13"/>
    <s v="Snacks"/>
    <s v="snacks"/>
    <m/>
    <m/>
    <m/>
    <m/>
    <m/>
    <m/>
    <m/>
    <m/>
    <m/>
    <m/>
    <m/>
    <m/>
    <m/>
    <m/>
    <m/>
    <e v="#REF!"/>
    <s v="SL229@tidalwaveautospa.com"/>
    <s v="Ricky Doyle"/>
    <x v="3"/>
    <x v="2"/>
  </r>
  <r>
    <s v="Marcus Stowell"/>
    <s v="EXP-10010723"/>
    <n v="350.39"/>
    <d v="2024-01-16T00:00:00"/>
    <x v="22"/>
    <s v="Equipment"/>
    <s v="Heater for Tunnel"/>
    <m/>
    <m/>
    <m/>
    <m/>
    <m/>
    <m/>
    <m/>
    <m/>
    <m/>
    <m/>
    <m/>
    <m/>
    <m/>
    <m/>
    <m/>
    <m/>
    <m/>
    <m/>
    <m/>
    <m/>
    <m/>
    <e v="#REF!"/>
    <s v="SL229@tidalwaveautospa.com"/>
    <s v="Ricky Doyle"/>
    <x v="3"/>
    <x v="2"/>
  </r>
  <r>
    <s v="Marcus Stowell"/>
    <s v="EXP-10010570"/>
    <n v="-146.35"/>
    <d v="2024-01-12T00:00:00"/>
    <x v="0"/>
    <s v="Wash Maintenance"/>
    <s v="moving blanket, extension cords"/>
    <m/>
    <m/>
    <m/>
    <m/>
    <m/>
    <m/>
    <m/>
    <m/>
    <m/>
    <m/>
    <m/>
    <m/>
    <m/>
    <m/>
    <m/>
    <m/>
    <m/>
    <m/>
    <m/>
    <m/>
    <m/>
    <e v="#REF!"/>
    <s v="SL229@tidalwaveautospa.com"/>
    <s v="Ricky Doyle"/>
    <x v="3"/>
    <x v="2"/>
  </r>
  <r>
    <s v="Marcus Stowell"/>
    <s v="EXP-10010570"/>
    <n v="7.65"/>
    <d v="2024-01-12T00:00:00"/>
    <x v="0"/>
    <s v="Small Tools"/>
    <s v="Funnel for gas"/>
    <m/>
    <m/>
    <m/>
    <m/>
    <m/>
    <m/>
    <m/>
    <m/>
    <m/>
    <m/>
    <m/>
    <m/>
    <m/>
    <m/>
    <m/>
    <m/>
    <m/>
    <m/>
    <m/>
    <m/>
    <m/>
    <e v="#REF!"/>
    <s v="SL229@tidalwaveautospa.com"/>
    <s v="Ricky Doyle"/>
    <x v="3"/>
    <x v="2"/>
  </r>
  <r>
    <s v="Marcus Stowell"/>
    <s v="EXP-10010570"/>
    <n v="22.93"/>
    <d v="2024-01-12T00:00:00"/>
    <x v="0"/>
    <s v="Parts"/>
    <s v="Foam board for trench"/>
    <m/>
    <m/>
    <m/>
    <m/>
    <m/>
    <m/>
    <m/>
    <m/>
    <m/>
    <m/>
    <m/>
    <m/>
    <m/>
    <m/>
    <m/>
    <m/>
    <m/>
    <m/>
    <m/>
    <m/>
    <m/>
    <e v="#REF!"/>
    <s v="SL229@tidalwaveautospa.com"/>
    <s v="Ricky Doyle"/>
    <x v="3"/>
    <x v="2"/>
  </r>
  <r>
    <s v="Marcus Stowell"/>
    <s v="EXP-10010570"/>
    <n v="241.26"/>
    <d v="2024-01-12T00:00:00"/>
    <x v="0"/>
    <s v="Wash Maintenance"/>
    <s v="Blankets and supplies for wash"/>
    <m/>
    <m/>
    <m/>
    <m/>
    <m/>
    <m/>
    <m/>
    <m/>
    <m/>
    <m/>
    <m/>
    <m/>
    <m/>
    <m/>
    <m/>
    <m/>
    <m/>
    <m/>
    <m/>
    <m/>
    <m/>
    <e v="#REF!"/>
    <s v="SL229@tidalwaveautospa.com"/>
    <s v="Ricky Doyle"/>
    <x v="3"/>
    <x v="2"/>
  </r>
  <r>
    <s v="Marcus Stowell"/>
    <s v="EXP-10010570"/>
    <n v="29"/>
    <d v="2024-01-13T00:00:00"/>
    <x v="0"/>
    <s v="Small Tools"/>
    <s v="Siphon for fuel"/>
    <m/>
    <m/>
    <m/>
    <m/>
    <m/>
    <m/>
    <m/>
    <m/>
    <m/>
    <m/>
    <m/>
    <m/>
    <m/>
    <m/>
    <m/>
    <m/>
    <m/>
    <m/>
    <m/>
    <m/>
    <m/>
    <e v="#REF!"/>
    <s v="SL229@tidalwaveautospa.com"/>
    <s v="Ricky Doyle"/>
    <x v="3"/>
    <x v="2"/>
  </r>
  <r>
    <s v="Marcus Stowell"/>
    <s v="EXP-10010570"/>
    <n v="17.95"/>
    <d v="2024-01-13T00:00:00"/>
    <x v="1"/>
    <s v="Parts"/>
    <s v="Repaired busted hose"/>
    <m/>
    <m/>
    <m/>
    <m/>
    <m/>
    <m/>
    <m/>
    <m/>
    <m/>
    <m/>
    <m/>
    <m/>
    <m/>
    <m/>
    <m/>
    <m/>
    <m/>
    <m/>
    <m/>
    <m/>
    <m/>
    <e v="#REF!"/>
    <s v="SL229@tidalwaveautospa.com"/>
    <s v="Ricky Doyle"/>
    <x v="3"/>
    <x v="2"/>
  </r>
  <r>
    <s v="Mark Busby"/>
    <s v="EXP-10010652"/>
    <n v="53.34"/>
    <d v="2024-01-02T00:00:00"/>
    <x v="0"/>
    <s v="Wash Maintenance"/>
    <s v="Cleaning supplies"/>
    <m/>
    <m/>
    <m/>
    <m/>
    <m/>
    <m/>
    <m/>
    <m/>
    <m/>
    <m/>
    <m/>
    <m/>
    <m/>
    <m/>
    <m/>
    <m/>
    <m/>
    <m/>
    <m/>
    <m/>
    <m/>
    <e v="#REF!"/>
    <s v="SL93@tidalwaveautospa.com"/>
    <s v="Cory Cummings"/>
    <x v="3"/>
    <x v="2"/>
  </r>
  <r>
    <s v="Mark Busby"/>
    <s v="EXP-10010652"/>
    <n v="53.65"/>
    <d v="2024-01-09T00:00:00"/>
    <x v="0"/>
    <s v="Wash Maintenance"/>
    <s v="Grease and coupler"/>
    <m/>
    <m/>
    <m/>
    <m/>
    <m/>
    <m/>
    <m/>
    <m/>
    <m/>
    <m/>
    <m/>
    <m/>
    <m/>
    <m/>
    <m/>
    <m/>
    <m/>
    <m/>
    <m/>
    <m/>
    <m/>
    <e v="#REF!"/>
    <s v="SL93@tidalwaveautospa.com"/>
    <s v="Cory Cummings"/>
    <x v="3"/>
    <x v="2"/>
  </r>
  <r>
    <s v="Mark Busby"/>
    <s v="EXP-10010652"/>
    <n v="96.75"/>
    <d v="2024-01-14T00:00:00"/>
    <x v="0"/>
    <s v="Wash Maintenance"/>
    <s v="Cold weather prep supplies"/>
    <m/>
    <m/>
    <m/>
    <m/>
    <m/>
    <m/>
    <m/>
    <m/>
    <m/>
    <m/>
    <m/>
    <m/>
    <m/>
    <m/>
    <m/>
    <m/>
    <m/>
    <m/>
    <m/>
    <m/>
    <m/>
    <e v="#REF!"/>
    <s v="SL93@tidalwaveautospa.com"/>
    <s v="Cory Cummings"/>
    <x v="3"/>
    <x v="2"/>
  </r>
  <r>
    <s v="Mark Busby"/>
    <s v="EXP-10010652"/>
    <n v="216.91"/>
    <d v="2024-01-16T00:00:00"/>
    <x v="0"/>
    <s v="Equipment"/>
    <s v="Propane heater for back room"/>
    <m/>
    <m/>
    <m/>
    <m/>
    <m/>
    <m/>
    <m/>
    <m/>
    <m/>
    <m/>
    <m/>
    <m/>
    <m/>
    <m/>
    <m/>
    <m/>
    <m/>
    <m/>
    <m/>
    <m/>
    <m/>
    <e v="#REF!"/>
    <s v="SL93@tidalwaveautospa.com"/>
    <s v="Cory Cummings"/>
    <x v="3"/>
    <x v="2"/>
  </r>
  <r>
    <s v="Mark Campbell"/>
    <s v="EXP-10010364"/>
    <n v="32.43"/>
    <d v="2023-12-09T00:00:00"/>
    <x v="0"/>
    <s v="Office Supplies"/>
    <s v="batteries and tape"/>
    <m/>
    <m/>
    <m/>
    <m/>
    <m/>
    <m/>
    <m/>
    <m/>
    <m/>
    <m/>
    <m/>
    <m/>
    <m/>
    <m/>
    <m/>
    <m/>
    <m/>
    <m/>
    <m/>
    <m/>
    <m/>
    <e v="#REF!"/>
    <s v="SL70@tidalwaveautospa.com"/>
    <s v="Derek Schillinger"/>
    <x v="3"/>
    <x v="2"/>
  </r>
  <r>
    <s v="Mark Campbell"/>
    <s v="EXP-10010364"/>
    <n v="172.12"/>
    <d v="2023-12-11T00:00:00"/>
    <x v="0"/>
    <s v="Parts"/>
    <s v="sink and fittings"/>
    <m/>
    <m/>
    <m/>
    <m/>
    <m/>
    <m/>
    <m/>
    <m/>
    <m/>
    <m/>
    <m/>
    <m/>
    <m/>
    <m/>
    <m/>
    <m/>
    <m/>
    <m/>
    <m/>
    <m/>
    <m/>
    <e v="#REF!"/>
    <s v="SL70@tidalwaveautospa.com"/>
    <s v="Derek Schillinger"/>
    <x v="3"/>
    <x v="2"/>
  </r>
  <r>
    <s v="Mark Campbell"/>
    <s v="EXP-10010364"/>
    <n v="50"/>
    <d v="2023-12-22T00:00:00"/>
    <x v="0"/>
    <s v="Car Wash"/>
    <s v="online gift card not working"/>
    <m/>
    <m/>
    <m/>
    <m/>
    <m/>
    <m/>
    <m/>
    <m/>
    <m/>
    <m/>
    <m/>
    <m/>
    <m/>
    <m/>
    <m/>
    <m/>
    <m/>
    <m/>
    <m/>
    <m/>
    <m/>
    <e v="#REF!"/>
    <s v="SL70@tidalwaveautospa.com"/>
    <s v="Derek Schillinger"/>
    <x v="3"/>
    <x v="2"/>
  </r>
  <r>
    <s v="Mark Campbell"/>
    <s v="EXP-10010364"/>
    <n v="50"/>
    <d v="2023-12-22T00:00:00"/>
    <x v="0"/>
    <s v="Car Wash"/>
    <s v="online gift card not working"/>
    <m/>
    <m/>
    <m/>
    <m/>
    <m/>
    <m/>
    <m/>
    <m/>
    <m/>
    <m/>
    <m/>
    <m/>
    <m/>
    <m/>
    <m/>
    <m/>
    <m/>
    <m/>
    <m/>
    <m/>
    <m/>
    <e v="#REF!"/>
    <s v="SL70@tidalwaveautospa.com"/>
    <s v="Derek Schillinger"/>
    <x v="3"/>
    <x v="2"/>
  </r>
  <r>
    <s v="Mark Campbell"/>
    <s v="EXP-10010364"/>
    <n v="66.819999999999993"/>
    <d v="2024-01-02T00:00:00"/>
    <x v="0"/>
    <s v="Snacks"/>
    <s v="waters"/>
    <m/>
    <m/>
    <m/>
    <m/>
    <m/>
    <m/>
    <m/>
    <m/>
    <m/>
    <m/>
    <m/>
    <m/>
    <m/>
    <m/>
    <m/>
    <m/>
    <m/>
    <m/>
    <m/>
    <m/>
    <m/>
    <e v="#REF!"/>
    <s v="SL70@tidalwaveautospa.com"/>
    <s v="Derek Schillinger"/>
    <x v="3"/>
    <x v="2"/>
  </r>
  <r>
    <s v="Mark Campbell"/>
    <s v="EXP-10010364"/>
    <n v="177.51"/>
    <d v="2024-01-02T00:00:00"/>
    <x v="0"/>
    <s v="Office Supplies"/>
    <s v="coffee maker"/>
    <m/>
    <m/>
    <m/>
    <m/>
    <m/>
    <m/>
    <m/>
    <m/>
    <m/>
    <m/>
    <m/>
    <m/>
    <m/>
    <m/>
    <m/>
    <m/>
    <m/>
    <m/>
    <m/>
    <m/>
    <m/>
    <e v="#REF!"/>
    <s v="SL70@tidalwaveautospa.com"/>
    <s v="Derek Schillinger"/>
    <x v="3"/>
    <x v="2"/>
  </r>
  <r>
    <s v="Mark Campbell"/>
    <s v="EXP-10010364"/>
    <n v="58.08"/>
    <d v="2024-01-03T00:00:00"/>
    <x v="0"/>
    <s v="Snacks"/>
    <s v="waters and cups"/>
    <m/>
    <m/>
    <m/>
    <m/>
    <m/>
    <m/>
    <m/>
    <m/>
    <m/>
    <m/>
    <m/>
    <m/>
    <m/>
    <m/>
    <m/>
    <m/>
    <m/>
    <m/>
    <m/>
    <m/>
    <m/>
    <e v="#REF!"/>
    <s v="SL70@tidalwaveautospa.com"/>
    <s v="Derek Schillinger"/>
    <x v="3"/>
    <x v="2"/>
  </r>
  <r>
    <s v="Mark Campbell"/>
    <s v="EXP-10010364"/>
    <n v="71.319999999999993"/>
    <d v="2024-01-04T00:00:00"/>
    <x v="1"/>
    <s v="Parts"/>
    <s v="metal to raise tireshine unit"/>
    <m/>
    <m/>
    <m/>
    <m/>
    <m/>
    <m/>
    <m/>
    <m/>
    <m/>
    <m/>
    <m/>
    <m/>
    <m/>
    <m/>
    <m/>
    <m/>
    <m/>
    <m/>
    <m/>
    <m/>
    <m/>
    <e v="#REF!"/>
    <s v="SL70@tidalwaveautospa.com"/>
    <s v="Derek Schillinger"/>
    <x v="3"/>
    <x v="2"/>
  </r>
  <r>
    <s v="Mark Campbell"/>
    <s v="EXP-10010364"/>
    <n v="83.64"/>
    <d v="2024-01-07T00:00:00"/>
    <x v="0"/>
    <s v="Snacks"/>
    <s v="coffee and creamer"/>
    <m/>
    <m/>
    <m/>
    <m/>
    <m/>
    <m/>
    <m/>
    <m/>
    <m/>
    <m/>
    <m/>
    <m/>
    <m/>
    <m/>
    <m/>
    <m/>
    <m/>
    <m/>
    <m/>
    <m/>
    <m/>
    <e v="#REF!"/>
    <s v="SL70@tidalwaveautospa.com"/>
    <s v="Derek Schillinger"/>
    <x v="3"/>
    <x v="2"/>
  </r>
  <r>
    <s v="Mark Campbell"/>
    <s v="EXP-10010724"/>
    <n v="107.25"/>
    <d v="2023-12-08T00:00:00"/>
    <x v="0"/>
    <s v="Office Supplies"/>
    <s v="hooks and waters for team"/>
    <m/>
    <m/>
    <m/>
    <m/>
    <m/>
    <m/>
    <m/>
    <m/>
    <m/>
    <m/>
    <m/>
    <m/>
    <m/>
    <m/>
    <m/>
    <m/>
    <m/>
    <m/>
    <m/>
    <m/>
    <m/>
    <e v="#REF!"/>
    <s v="SL70@tidalwaveautospa.com"/>
    <s v="Derek Schillinger"/>
    <x v="3"/>
    <x v="2"/>
  </r>
  <r>
    <s v="Mark Campbell"/>
    <s v="EXP-10009018"/>
    <n v="165.98"/>
    <d v="2023-10-30T00:00:00"/>
    <x v="0"/>
    <s v="Itemized"/>
    <s v="markers, highlighters, label tape, paper,gloves,dawn, vinegar"/>
    <n v="72.73"/>
    <s v="Office Supplies"/>
    <s v="markers, highlighters, label tape, paper"/>
    <n v="10.7"/>
    <s v="Safety Supplies"/>
    <s v="gloves"/>
    <n v="82.55"/>
    <s v="Wash Maintenance"/>
    <s v="dawn, vinegar"/>
    <m/>
    <m/>
    <m/>
    <m/>
    <m/>
    <m/>
    <m/>
    <m/>
    <m/>
    <m/>
    <m/>
    <m/>
    <e v="#REF!"/>
    <s v="SL70@tidalwaveautospa.com"/>
    <s v="Derek Schillinger"/>
    <x v="3"/>
    <x v="2"/>
  </r>
  <r>
    <s v="Mark Campbell"/>
    <s v="EXP-10009018"/>
    <n v="151.34"/>
    <d v="2023-11-02T00:00:00"/>
    <x v="0"/>
    <s v="Snacks"/>
    <s v="waters and drinks haliday candy"/>
    <m/>
    <m/>
    <m/>
    <m/>
    <m/>
    <m/>
    <m/>
    <m/>
    <m/>
    <m/>
    <m/>
    <m/>
    <m/>
    <m/>
    <m/>
    <m/>
    <m/>
    <m/>
    <m/>
    <m/>
    <m/>
    <e v="#REF!"/>
    <s v="SL70@tidalwaveautospa.com"/>
    <s v="Derek Schillinger"/>
    <x v="3"/>
    <x v="2"/>
  </r>
  <r>
    <s v="Mark Campbell"/>
    <s v="EXP-10009018"/>
    <n v="420.01"/>
    <d v="2023-11-02T00:00:00"/>
    <x v="0"/>
    <s v="Equipment"/>
    <s v="heater and new refrigerator"/>
    <m/>
    <m/>
    <m/>
    <m/>
    <m/>
    <m/>
    <m/>
    <m/>
    <m/>
    <m/>
    <m/>
    <m/>
    <m/>
    <m/>
    <m/>
    <m/>
    <m/>
    <m/>
    <m/>
    <m/>
    <m/>
    <e v="#REF!"/>
    <s v="SL70@tidalwaveautospa.com"/>
    <s v="Derek Schillinger"/>
    <x v="3"/>
    <x v="2"/>
  </r>
  <r>
    <s v="Mark Campbell"/>
    <s v="EXP-10009018"/>
    <n v="73.56"/>
    <d v="2023-11-07T00:00:00"/>
    <x v="0"/>
    <s v="Itemized"/>
    <s v="gloves,drill bit set,"/>
    <n v="53.57"/>
    <s v="Safety Supplies"/>
    <s v="gloves"/>
    <n v="19.989999999999998"/>
    <s v="Small Tools"/>
    <s v="drill bit set"/>
    <m/>
    <m/>
    <m/>
    <m/>
    <m/>
    <m/>
    <m/>
    <m/>
    <m/>
    <m/>
    <m/>
    <m/>
    <m/>
    <m/>
    <m/>
    <e v="#REF!"/>
    <s v="SL70@tidalwaveautospa.com"/>
    <s v="Derek Schillinger"/>
    <x v="3"/>
    <x v="2"/>
  </r>
  <r>
    <s v="Mark Campbell"/>
    <s v="EXP-10009018"/>
    <n v="128.38"/>
    <d v="2023-11-12T00:00:00"/>
    <x v="0"/>
    <s v="Itemized"/>
    <s v="tape, batteries,mold &amp; stain remover, water softner salt,"/>
    <n v="26.8"/>
    <s v="Office Supplies"/>
    <s v="tape, batteries"/>
    <n v="101.58"/>
    <s v="Wash Maintenance"/>
    <s v="mold &amp; stain remover, water softner salt"/>
    <m/>
    <m/>
    <m/>
    <m/>
    <m/>
    <m/>
    <m/>
    <m/>
    <m/>
    <m/>
    <m/>
    <m/>
    <m/>
    <m/>
    <m/>
    <e v="#REF!"/>
    <s v="SL70@tidalwaveautospa.com"/>
    <s v="Derek Schillinger"/>
    <x v="3"/>
    <x v="2"/>
  </r>
  <r>
    <s v="Mark Campbell"/>
    <s v="EXP-10010708"/>
    <n v="99.46"/>
    <d v="2023-12-12T00:00:00"/>
    <x v="0"/>
    <s v="Office Furniture"/>
    <s v="sink for back room"/>
    <m/>
    <m/>
    <m/>
    <m/>
    <m/>
    <m/>
    <m/>
    <m/>
    <m/>
    <m/>
    <m/>
    <m/>
    <m/>
    <m/>
    <m/>
    <m/>
    <m/>
    <m/>
    <m/>
    <m/>
    <m/>
    <e v="#REF!"/>
    <s v="SL70@tidalwaveautospa.com"/>
    <s v="Derek Schillinger"/>
    <x v="3"/>
    <x v="2"/>
  </r>
  <r>
    <s v="Mark Campbell"/>
    <s v="EXP-10010708"/>
    <n v="228.39"/>
    <d v="2023-12-18T00:00:00"/>
    <x v="0"/>
    <s v="Small Tools"/>
    <s v="tools"/>
    <m/>
    <m/>
    <m/>
    <m/>
    <m/>
    <m/>
    <m/>
    <m/>
    <m/>
    <m/>
    <m/>
    <m/>
    <m/>
    <m/>
    <m/>
    <m/>
    <m/>
    <m/>
    <m/>
    <m/>
    <m/>
    <e v="#REF!"/>
    <s v="SL70@tidalwaveautospa.com"/>
    <s v="Derek Schillinger"/>
    <x v="3"/>
    <x v="2"/>
  </r>
  <r>
    <s v="Mark Campbell"/>
    <s v="EXP-10010708"/>
    <n v="106.56"/>
    <d v="2023-12-19T00:00:00"/>
    <x v="0"/>
    <s v="Office Supplies"/>
    <s v="mouse, tape, copy paper"/>
    <m/>
    <m/>
    <m/>
    <m/>
    <m/>
    <m/>
    <m/>
    <m/>
    <m/>
    <m/>
    <m/>
    <m/>
    <m/>
    <m/>
    <m/>
    <m/>
    <m/>
    <m/>
    <m/>
    <m/>
    <m/>
    <e v="#REF!"/>
    <s v="SL70@tidalwaveautospa.com"/>
    <s v="Derek Schillinger"/>
    <x v="3"/>
    <x v="2"/>
  </r>
  <r>
    <s v="Mark Campbell"/>
    <s v="EXP-10010708"/>
    <n v="17.600000000000001"/>
    <d v="2024-01-02T00:00:00"/>
    <x v="22"/>
    <s v="Parts"/>
    <s v="parts for washer machine"/>
    <m/>
    <m/>
    <m/>
    <m/>
    <m/>
    <m/>
    <m/>
    <m/>
    <m/>
    <m/>
    <m/>
    <m/>
    <m/>
    <m/>
    <m/>
    <m/>
    <m/>
    <m/>
    <m/>
    <m/>
    <m/>
    <e v="#REF!"/>
    <s v="SL70@tidalwaveautospa.com"/>
    <s v="Derek Schillinger"/>
    <x v="3"/>
    <x v="2"/>
  </r>
  <r>
    <s v="Mark Campbell"/>
    <s v="EXP-10010708"/>
    <n v="5.94"/>
    <d v="2024-01-04T00:00:00"/>
    <x v="0"/>
    <s v="Office Supplies"/>
    <s v="TP for site"/>
    <m/>
    <m/>
    <m/>
    <m/>
    <m/>
    <m/>
    <m/>
    <m/>
    <m/>
    <m/>
    <m/>
    <m/>
    <m/>
    <m/>
    <m/>
    <m/>
    <m/>
    <m/>
    <m/>
    <m/>
    <m/>
    <e v="#REF!"/>
    <s v="SL70@tidalwaveautospa.com"/>
    <s v="Derek Schillinger"/>
    <x v="3"/>
    <x v="2"/>
  </r>
  <r>
    <s v="Mark Campbell"/>
    <s v="EXP-10010708"/>
    <n v="75.7"/>
    <d v="2024-01-10T00:00:00"/>
    <x v="0"/>
    <s v="Safety Supplies"/>
    <s v="gloves for site"/>
    <m/>
    <m/>
    <m/>
    <m/>
    <m/>
    <m/>
    <m/>
    <m/>
    <m/>
    <m/>
    <m/>
    <m/>
    <m/>
    <m/>
    <m/>
    <m/>
    <m/>
    <m/>
    <m/>
    <m/>
    <m/>
    <e v="#REF!"/>
    <s v="SL70@tidalwaveautospa.com"/>
    <s v="Derek Schillinger"/>
    <x v="3"/>
    <x v="2"/>
  </r>
  <r>
    <s v="Mark Campbell"/>
    <s v="EXP-10010708"/>
    <n v="232.65"/>
    <d v="2024-01-14T00:00:00"/>
    <x v="0"/>
    <s v="Safety Supplies"/>
    <s v="warm water proof gloves for team"/>
    <m/>
    <m/>
    <m/>
    <m/>
    <m/>
    <m/>
    <m/>
    <m/>
    <m/>
    <m/>
    <m/>
    <m/>
    <m/>
    <m/>
    <m/>
    <m/>
    <m/>
    <m/>
    <m/>
    <m/>
    <m/>
    <e v="#REF!"/>
    <s v="SL70@tidalwaveautospa.com"/>
    <s v="Derek Schillinger"/>
    <x v="3"/>
    <x v="2"/>
  </r>
  <r>
    <s v="Mark Campbell"/>
    <s v="EXP-10010708"/>
    <n v="48.9"/>
    <d v="2024-01-14T00:00:00"/>
    <x v="0"/>
    <s v="Office Supplies"/>
    <s v="TP, paper cups"/>
    <m/>
    <m/>
    <m/>
    <m/>
    <m/>
    <m/>
    <m/>
    <m/>
    <m/>
    <m/>
    <m/>
    <m/>
    <m/>
    <m/>
    <m/>
    <m/>
    <m/>
    <m/>
    <m/>
    <m/>
    <m/>
    <e v="#REF!"/>
    <s v="SL70@tidalwaveautospa.com"/>
    <s v="Derek Schillinger"/>
    <x v="3"/>
    <x v="2"/>
  </r>
  <r>
    <s v="Mark Shreffler"/>
    <s v="EXP-10010738"/>
    <n v="25.12"/>
    <d v="2023-12-17T00:00:00"/>
    <x v="0"/>
    <s v="Parts"/>
    <s v="hardware"/>
    <m/>
    <m/>
    <m/>
    <m/>
    <m/>
    <m/>
    <m/>
    <m/>
    <m/>
    <m/>
    <m/>
    <m/>
    <m/>
    <m/>
    <m/>
    <m/>
    <m/>
    <m/>
    <m/>
    <m/>
    <m/>
    <e v="#REF!"/>
    <s v="SL118@tidalwaveautospa.com"/>
    <s v="Patrick Rollins"/>
    <x v="3"/>
    <x v="2"/>
  </r>
  <r>
    <s v="Mark Shreffler"/>
    <s v="EXP-10010738"/>
    <n v="16.18"/>
    <d v="2023-12-20T00:00:00"/>
    <x v="0"/>
    <s v="Parts"/>
    <s v="hardware"/>
    <m/>
    <m/>
    <m/>
    <m/>
    <m/>
    <m/>
    <m/>
    <m/>
    <m/>
    <m/>
    <m/>
    <m/>
    <m/>
    <m/>
    <m/>
    <m/>
    <m/>
    <m/>
    <m/>
    <m/>
    <m/>
    <e v="#REF!"/>
    <s v="SL118@tidalwaveautospa.com"/>
    <s v="Patrick Rollins"/>
    <x v="3"/>
    <x v="2"/>
  </r>
  <r>
    <s v="Mark Shreffler"/>
    <s v="EXP-10010738"/>
    <n v="43.09"/>
    <d v="2024-12-26T00:00:00"/>
    <x v="0"/>
    <s v="Small Tools"/>
    <s v="tools,"/>
    <m/>
    <m/>
    <m/>
    <m/>
    <m/>
    <m/>
    <m/>
    <m/>
    <m/>
    <m/>
    <m/>
    <m/>
    <m/>
    <m/>
    <m/>
    <m/>
    <m/>
    <m/>
    <m/>
    <m/>
    <m/>
    <e v="#REF!"/>
    <s v="SL118@tidalwaveautospa.com"/>
    <s v="Patrick Rollins"/>
    <x v="3"/>
    <x v="2"/>
  </r>
  <r>
    <s v="Mark Shreffler"/>
    <s v="EXP-10010738"/>
    <n v="52.28"/>
    <d v="2023-12-31T00:00:00"/>
    <x v="0"/>
    <s v="Office Supplies"/>
    <s v="paper towels"/>
    <m/>
    <m/>
    <m/>
    <m/>
    <m/>
    <m/>
    <m/>
    <m/>
    <m/>
    <m/>
    <m/>
    <m/>
    <m/>
    <m/>
    <m/>
    <m/>
    <m/>
    <m/>
    <m/>
    <m/>
    <m/>
    <e v="#REF!"/>
    <s v="SL118@tidalwaveautospa.com"/>
    <s v="Patrick Rollins"/>
    <x v="3"/>
    <x v="2"/>
  </r>
  <r>
    <s v="Mark Shreffler"/>
    <s v="EXP-10010738"/>
    <n v="84.22"/>
    <d v="2024-01-02T00:00:00"/>
    <x v="0"/>
    <s v="Parts"/>
    <s v="prep hose &amp; hardware"/>
    <m/>
    <m/>
    <m/>
    <m/>
    <m/>
    <m/>
    <m/>
    <m/>
    <m/>
    <m/>
    <m/>
    <m/>
    <m/>
    <m/>
    <m/>
    <m/>
    <m/>
    <m/>
    <m/>
    <m/>
    <m/>
    <e v="#REF!"/>
    <s v="SL118@tidalwaveautospa.com"/>
    <s v="Patrick Rollins"/>
    <x v="3"/>
    <x v="2"/>
  </r>
  <r>
    <s v="Mark Shreffler"/>
    <s v="EXP-10010738"/>
    <n v="78.28"/>
    <d v="2024-01-02T00:00:00"/>
    <x v="0"/>
    <s v="Parts"/>
    <s v="conduit and supplies for prep canopy hose"/>
    <m/>
    <m/>
    <m/>
    <m/>
    <m/>
    <m/>
    <m/>
    <m/>
    <m/>
    <m/>
    <m/>
    <m/>
    <m/>
    <m/>
    <m/>
    <m/>
    <m/>
    <m/>
    <m/>
    <m/>
    <m/>
    <e v="#REF!"/>
    <s v="SL118@tidalwaveautospa.com"/>
    <s v="Patrick Rollins"/>
    <x v="3"/>
    <x v="2"/>
  </r>
  <r>
    <s v="Mark Shreffler"/>
    <s v="EXP-10010738"/>
    <n v="55.79"/>
    <d v="2024-01-02T00:00:00"/>
    <x v="0"/>
    <s v="Parts"/>
    <s v="zip ties and supplies for prep hose"/>
    <m/>
    <m/>
    <m/>
    <m/>
    <m/>
    <m/>
    <m/>
    <m/>
    <m/>
    <m/>
    <m/>
    <m/>
    <m/>
    <m/>
    <m/>
    <m/>
    <m/>
    <m/>
    <m/>
    <m/>
    <m/>
    <e v="#REF!"/>
    <s v="SL118@tidalwaveautospa.com"/>
    <s v="Patrick Rollins"/>
    <x v="3"/>
    <x v="2"/>
  </r>
  <r>
    <s v="Mark Shreffler"/>
    <s v="EXP-10010738"/>
    <n v="335.54"/>
    <d v="2024-01-03T00:00:00"/>
    <x v="0"/>
    <s v="Wash Maintenance"/>
    <s v="water softener, shovel, ice melt *tractor supply broke order into multiple shipments. I only have original order receipt which totals the three charges between 1-3 and 1-4"/>
    <m/>
    <m/>
    <m/>
    <m/>
    <m/>
    <m/>
    <m/>
    <m/>
    <m/>
    <m/>
    <m/>
    <m/>
    <m/>
    <m/>
    <m/>
    <m/>
    <m/>
    <m/>
    <m/>
    <m/>
    <m/>
    <e v="#REF!"/>
    <s v="SL118@tidalwaveautospa.com"/>
    <s v="Patrick Rollins"/>
    <x v="3"/>
    <x v="2"/>
  </r>
  <r>
    <s v="Mark Shreffler"/>
    <s v="EXP-10010738"/>
    <n v="209.19"/>
    <d v="2024-01-03T00:00:00"/>
    <x v="0"/>
    <s v="Wash Maintenance"/>
    <s v="ice melt *tractor supply broke order into multiple shipments. I only have original order receipt which totals the three charges between 1-3 and 1-4"/>
    <m/>
    <m/>
    <m/>
    <m/>
    <m/>
    <m/>
    <m/>
    <m/>
    <m/>
    <m/>
    <m/>
    <m/>
    <m/>
    <m/>
    <m/>
    <m/>
    <m/>
    <m/>
    <m/>
    <m/>
    <m/>
    <e v="#REF!"/>
    <s v="SL118@tidalwaveautospa.com"/>
    <s v="Patrick Rollins"/>
    <x v="3"/>
    <x v="2"/>
  </r>
  <r>
    <s v="Mark Shreffler"/>
    <s v="EXP-10010738"/>
    <n v="236.59"/>
    <d v="2024-01-03T00:00:00"/>
    <x v="0"/>
    <s v="Wash Maintenance"/>
    <s v="ice melt"/>
    <m/>
    <m/>
    <m/>
    <m/>
    <m/>
    <m/>
    <m/>
    <m/>
    <m/>
    <m/>
    <m/>
    <m/>
    <m/>
    <m/>
    <m/>
    <m/>
    <m/>
    <m/>
    <m/>
    <m/>
    <m/>
    <e v="#REF!"/>
    <s v="SL118@tidalwaveautospa.com"/>
    <s v="Patrick Rollins"/>
    <x v="3"/>
    <x v="2"/>
  </r>
  <r>
    <s v="Mark Shreffler"/>
    <s v="EXP-10010738"/>
    <n v="52.29"/>
    <d v="2024-01-04T00:00:00"/>
    <x v="0"/>
    <s v="Wash Maintenance"/>
    <s v="ice melt *tractor supply broke order into multiple shipments. I only have original order receipt which totals the three charges between 1-3 and 1-4"/>
    <m/>
    <m/>
    <m/>
    <m/>
    <m/>
    <m/>
    <m/>
    <m/>
    <m/>
    <m/>
    <m/>
    <m/>
    <m/>
    <m/>
    <m/>
    <m/>
    <m/>
    <m/>
    <m/>
    <m/>
    <m/>
    <e v="#REF!"/>
    <s v="SL118@tidalwaveautospa.com"/>
    <s v="Patrick Rollins"/>
    <x v="3"/>
    <x v="2"/>
  </r>
  <r>
    <s v="Mark Shreffler"/>
    <s v="EXP-10010738"/>
    <n v="238"/>
    <d v="2024-01-04T00:00:00"/>
    <x v="0"/>
    <s v="Small Tools"/>
    <s v="tools"/>
    <m/>
    <m/>
    <m/>
    <m/>
    <m/>
    <m/>
    <m/>
    <m/>
    <m/>
    <m/>
    <m/>
    <m/>
    <m/>
    <m/>
    <m/>
    <m/>
    <m/>
    <m/>
    <m/>
    <m/>
    <m/>
    <e v="#REF!"/>
    <s v="SL118@tidalwaveautospa.com"/>
    <s v="Patrick Rollins"/>
    <x v="3"/>
    <x v="2"/>
  </r>
  <r>
    <s v="Mark Shreffler"/>
    <s v="EXP-10010738"/>
    <n v="27.84"/>
    <d v="2024-01-06T00:00:00"/>
    <x v="0"/>
    <s v="Parts"/>
    <s v="hardware"/>
    <m/>
    <m/>
    <m/>
    <m/>
    <m/>
    <m/>
    <m/>
    <m/>
    <m/>
    <m/>
    <m/>
    <m/>
    <m/>
    <m/>
    <m/>
    <m/>
    <m/>
    <m/>
    <m/>
    <m/>
    <m/>
    <e v="#REF!"/>
    <s v="SL118@tidalwaveautospa.com"/>
    <s v="Patrick Rollins"/>
    <x v="3"/>
    <x v="2"/>
  </r>
  <r>
    <s v="Mark Shreffler"/>
    <s v="EXP-10010738"/>
    <n v="27.22"/>
    <d v="2024-01-06T00:00:00"/>
    <x v="0"/>
    <s v="Parts"/>
    <s v="washers &amp; teflon tape"/>
    <m/>
    <m/>
    <m/>
    <m/>
    <m/>
    <m/>
    <m/>
    <m/>
    <m/>
    <m/>
    <m/>
    <m/>
    <m/>
    <m/>
    <m/>
    <m/>
    <m/>
    <m/>
    <m/>
    <m/>
    <m/>
    <e v="#REF!"/>
    <s v="SL118@tidalwaveautospa.com"/>
    <s v="Patrick Rollins"/>
    <x v="3"/>
    <x v="2"/>
  </r>
  <r>
    <s v="Mark Shreffler"/>
    <s v="EXP-10010738"/>
    <n v="73.92"/>
    <d v="2024-01-08T00:00:00"/>
    <x v="0"/>
    <s v="Wash Maintenance"/>
    <s v="grease for vacuums"/>
    <m/>
    <m/>
    <m/>
    <m/>
    <m/>
    <m/>
    <m/>
    <m/>
    <m/>
    <m/>
    <m/>
    <m/>
    <m/>
    <m/>
    <m/>
    <m/>
    <m/>
    <m/>
    <m/>
    <m/>
    <m/>
    <e v="#REF!"/>
    <s v="SL118@tidalwaveautospa.com"/>
    <s v="Patrick Rollins"/>
    <x v="3"/>
    <x v="2"/>
  </r>
  <r>
    <s v="Mark Stehle"/>
    <s v="EXP-10010565"/>
    <n v="42.38"/>
    <d v="2024-01-13T00:00:00"/>
    <x v="7"/>
    <s v="Small Tools"/>
    <s v="Extractor set Allen wrenches"/>
    <m/>
    <m/>
    <m/>
    <m/>
    <m/>
    <m/>
    <m/>
    <m/>
    <m/>
    <m/>
    <m/>
    <m/>
    <m/>
    <m/>
    <m/>
    <m/>
    <m/>
    <m/>
    <m/>
    <m/>
    <m/>
    <e v="#REF!"/>
    <s v="SL61@tidalwaveautospa.com"/>
    <s v="Michael Donnelly"/>
    <x v="3"/>
    <x v="2"/>
  </r>
  <r>
    <s v="Mark Stehle"/>
    <s v="EXP-10010856"/>
    <n v="93.23"/>
    <d v="2024-01-15T00:00:00"/>
    <x v="0"/>
    <s v="Wash Maintenance"/>
    <s v="To, degreaser, spray container, gloves"/>
    <m/>
    <m/>
    <m/>
    <m/>
    <m/>
    <m/>
    <m/>
    <m/>
    <m/>
    <m/>
    <m/>
    <m/>
    <m/>
    <m/>
    <m/>
    <m/>
    <m/>
    <m/>
    <m/>
    <m/>
    <m/>
    <e v="#REF!"/>
    <s v="SL61@tidalwaveautospa.com"/>
    <s v="Michael Donnelly"/>
    <x v="3"/>
    <x v="2"/>
  </r>
  <r>
    <s v="Marquis Scott"/>
    <s v="EXP-10010733"/>
    <n v="5.99"/>
    <d v="2023-11-27T00:00:00"/>
    <x v="29"/>
    <s v="Miscellaneous Expense - Non-SL"/>
    <s v="Prime Video (Personal)"/>
    <m/>
    <m/>
    <m/>
    <m/>
    <m/>
    <m/>
    <m/>
    <m/>
    <m/>
    <m/>
    <m/>
    <m/>
    <m/>
    <m/>
    <m/>
    <m/>
    <m/>
    <m/>
    <m/>
    <m/>
    <m/>
    <e v="#REF!"/>
    <s v="SL82@tidalwaveautospa.com"/>
    <s v="Steven Kyriazis"/>
    <x v="3"/>
    <x v="2"/>
  </r>
  <r>
    <s v="Marquis Scott"/>
    <s v="EXP-10010733"/>
    <n v="115.53"/>
    <d v="2024-01-02T00:00:00"/>
    <x v="0"/>
    <s v="Wash Maintenance"/>
    <s v="Pressure hose"/>
    <m/>
    <m/>
    <m/>
    <m/>
    <m/>
    <m/>
    <m/>
    <m/>
    <m/>
    <m/>
    <m/>
    <m/>
    <m/>
    <m/>
    <m/>
    <m/>
    <m/>
    <m/>
    <m/>
    <m/>
    <m/>
    <e v="#REF!"/>
    <s v="SL82@tidalwaveautospa.com"/>
    <s v="Steven Kyriazis"/>
    <x v="3"/>
    <x v="2"/>
  </r>
  <r>
    <s v="Marquis Scott"/>
    <s v="EXP-10010733"/>
    <n v="71.64"/>
    <d v="2024-01-02T00:00:00"/>
    <x v="0"/>
    <s v="Wash Maintenance"/>
    <s v="Cleaning Supplies"/>
    <m/>
    <m/>
    <m/>
    <m/>
    <m/>
    <m/>
    <m/>
    <m/>
    <m/>
    <m/>
    <m/>
    <m/>
    <m/>
    <m/>
    <m/>
    <m/>
    <m/>
    <m/>
    <m/>
    <m/>
    <m/>
    <e v="#REF!"/>
    <s v="SL82@tidalwaveautospa.com"/>
    <s v="Steven Kyriazis"/>
    <x v="3"/>
    <x v="2"/>
  </r>
  <r>
    <s v="Marquis Scott"/>
    <s v="EXP-10010733"/>
    <n v="16.329999999999998"/>
    <d v="2024-01-03T00:00:00"/>
    <x v="0"/>
    <s v="Wash Maintenance"/>
    <s v="Cleaning Supplies"/>
    <m/>
    <m/>
    <m/>
    <m/>
    <m/>
    <m/>
    <m/>
    <m/>
    <m/>
    <m/>
    <m/>
    <m/>
    <m/>
    <m/>
    <m/>
    <m/>
    <m/>
    <m/>
    <m/>
    <m/>
    <m/>
    <e v="#REF!"/>
    <s v="SL82@tidalwaveautospa.com"/>
    <s v="Steven Kyriazis"/>
    <x v="3"/>
    <x v="2"/>
  </r>
  <r>
    <s v="Mary Hoar"/>
    <s v="EXP-10010252"/>
    <n v="402.85"/>
    <d v="2023-11-27T00:00:00"/>
    <x v="0"/>
    <s v="Itemized"/>
    <s v="clamps, grabber tool, sprayer, shears,cooler, organizer, toilet brush, TP holder, extension cord,heaters"/>
    <n v="118.46"/>
    <s v="Small Tools"/>
    <s v="clamps, grabber tool, sprayer, shears"/>
    <n v="196.76"/>
    <s v="Office Supplies"/>
    <s v="cooler, organizer, toilet brush, TP holder, extension cord"/>
    <n v="50.05"/>
    <s v="Equipment"/>
    <s v="heaters"/>
    <m/>
    <m/>
    <m/>
    <m/>
    <m/>
    <m/>
    <m/>
    <m/>
    <m/>
    <m/>
    <m/>
    <m/>
    <e v="#REF!"/>
    <s v="SL286@tidalwaveautospa.com"/>
    <s v="Gary Bradley"/>
    <x v="3"/>
    <x v="2"/>
  </r>
  <r>
    <s v="Mary Hoar"/>
    <s v="EXP-10010252"/>
    <n v="251.72"/>
    <d v="2023-12-02T00:00:00"/>
    <x v="0"/>
    <s v="Itemized"/>
    <s v="vinegar, dawn, gain pods, handsoap,computer,"/>
    <n v="133.79"/>
    <s v="Wash Maintenance"/>
    <s v="vinegar, dawn, gain pods, handsoap"/>
    <n v="117.93"/>
    <s v="Computer"/>
    <s v="computer"/>
    <m/>
    <m/>
    <m/>
    <m/>
    <m/>
    <m/>
    <m/>
    <m/>
    <m/>
    <m/>
    <m/>
    <m/>
    <m/>
    <m/>
    <m/>
    <e v="#REF!"/>
    <s v="SL286@tidalwaveautospa.com"/>
    <s v="Gary Bradley"/>
    <x v="3"/>
    <x v="2"/>
  </r>
  <r>
    <s v="Mary Hoar"/>
    <s v="EXP-10010252"/>
    <n v="105.94"/>
    <d v="2023-12-05T00:00:00"/>
    <x v="0"/>
    <s v="Itemized"/>
    <s v="hoses,batteries, mailbox,tape measurer"/>
    <n v="47.58"/>
    <s v="Wash Maintenance"/>
    <s v="hoses"/>
    <n v="51.35"/>
    <s v="Office Supplies"/>
    <s v="batteries, mailbox"/>
    <n v="7.01"/>
    <s v="Small Tools"/>
    <s v="tape measurer"/>
    <m/>
    <m/>
    <m/>
    <m/>
    <m/>
    <m/>
    <m/>
    <m/>
    <m/>
    <m/>
    <m/>
    <m/>
    <e v="#REF!"/>
    <s v="SL286@tidalwaveautospa.com"/>
    <s v="Gary Bradley"/>
    <x v="3"/>
    <x v="2"/>
  </r>
  <r>
    <s v="Mary Hoar"/>
    <s v="EXP-10010252"/>
    <n v="84.13"/>
    <d v="2023-12-05T00:00:00"/>
    <x v="0"/>
    <s v="Itemized"/>
    <s v="hose reel,shovel,"/>
    <n v="51.04"/>
    <s v="Wash Maintenance"/>
    <s v="hose reel"/>
    <n v="33.090000000000003"/>
    <s v="Small Tools"/>
    <s v="shovel"/>
    <m/>
    <m/>
    <m/>
    <m/>
    <m/>
    <m/>
    <m/>
    <m/>
    <m/>
    <m/>
    <m/>
    <m/>
    <m/>
    <m/>
    <m/>
    <e v="#REF!"/>
    <s v="SL286@tidalwaveautospa.com"/>
    <s v="Gary Bradley"/>
    <x v="3"/>
    <x v="2"/>
  </r>
  <r>
    <s v="Mary Hoar"/>
    <s v="EXP-10010252"/>
    <n v="272.11"/>
    <d v="2023-12-05T00:00:00"/>
    <x v="0"/>
    <s v="Itemized"/>
    <s v="dr. pepper, gatorade,printer,"/>
    <n v="24.79"/>
    <s v="Snacks"/>
    <s v="dr. pepper, gatorade"/>
    <n v="247.32"/>
    <s v="Office Supplies"/>
    <s v="printer"/>
    <m/>
    <m/>
    <m/>
    <m/>
    <m/>
    <m/>
    <m/>
    <m/>
    <m/>
    <m/>
    <m/>
    <m/>
    <m/>
    <m/>
    <m/>
    <e v="#REF!"/>
    <s v="SL286@tidalwaveautospa.com"/>
    <s v="Gary Bradley"/>
    <x v="3"/>
    <x v="2"/>
  </r>
  <r>
    <s v="Matthew Roberts"/>
    <s v="EXP-10010016"/>
    <n v="19.739999999999998"/>
    <d v="2023-12-16T00:00:00"/>
    <x v="0"/>
    <s v="Parts"/>
    <s v="plugs"/>
    <m/>
    <m/>
    <m/>
    <m/>
    <m/>
    <m/>
    <m/>
    <m/>
    <m/>
    <m/>
    <m/>
    <m/>
    <m/>
    <m/>
    <m/>
    <m/>
    <m/>
    <m/>
    <m/>
    <m/>
    <m/>
    <e v="#REF!"/>
    <s v="SL241@tidalwaveautospa.com"/>
    <s v="Joe Chavez"/>
    <x v="3"/>
    <x v="2"/>
  </r>
  <r>
    <s v="Matthew Roberts"/>
    <s v="EXP-10010016"/>
    <n v="130.76"/>
    <d v="2023-12-19T00:00:00"/>
    <x v="0"/>
    <s v="Parts"/>
    <s v="quick conntects"/>
    <m/>
    <m/>
    <m/>
    <m/>
    <m/>
    <m/>
    <m/>
    <m/>
    <m/>
    <m/>
    <m/>
    <m/>
    <m/>
    <m/>
    <m/>
    <m/>
    <m/>
    <m/>
    <m/>
    <m/>
    <m/>
    <e v="#REF!"/>
    <s v="SL241@tidalwaveautospa.com"/>
    <s v="Joe Chavez"/>
    <x v="3"/>
    <x v="2"/>
  </r>
  <r>
    <s v="Matthew Roberts"/>
    <s v="EXP-10010016"/>
    <n v="51.59"/>
    <d v="2023-12-20T00:00:00"/>
    <x v="0"/>
    <s v="Snacks"/>
    <s v="snacks"/>
    <m/>
    <m/>
    <m/>
    <m/>
    <m/>
    <m/>
    <m/>
    <m/>
    <m/>
    <m/>
    <m/>
    <m/>
    <m/>
    <m/>
    <m/>
    <m/>
    <m/>
    <m/>
    <m/>
    <m/>
    <m/>
    <e v="#REF!"/>
    <s v="SL241@tidalwaveautospa.com"/>
    <s v="Joe Chavez"/>
    <x v="3"/>
    <x v="2"/>
  </r>
  <r>
    <s v="Matthew Roberts"/>
    <s v="EXP-10010016"/>
    <n v="15.34"/>
    <d v="2023-12-22T00:00:00"/>
    <x v="0"/>
    <s v="Small Tools"/>
    <s v="driver bit set"/>
    <m/>
    <m/>
    <m/>
    <m/>
    <m/>
    <m/>
    <m/>
    <m/>
    <m/>
    <m/>
    <m/>
    <m/>
    <m/>
    <m/>
    <m/>
    <m/>
    <m/>
    <m/>
    <m/>
    <m/>
    <m/>
    <e v="#REF!"/>
    <s v="SL241@tidalwaveautospa.com"/>
    <s v="Joe Chavez"/>
    <x v="3"/>
    <x v="2"/>
  </r>
  <r>
    <s v="Matthew Roberts"/>
    <s v="EXP-10010016"/>
    <n v="47.6"/>
    <d v="2023-12-27T00:00:00"/>
    <x v="0"/>
    <s v="Snacks"/>
    <s v="snacks"/>
    <m/>
    <m/>
    <m/>
    <m/>
    <m/>
    <m/>
    <m/>
    <m/>
    <m/>
    <m/>
    <m/>
    <m/>
    <m/>
    <m/>
    <m/>
    <m/>
    <m/>
    <m/>
    <m/>
    <m/>
    <m/>
    <e v="#REF!"/>
    <s v="SL241@tidalwaveautospa.com"/>
    <s v="Joe Chavez"/>
    <x v="3"/>
    <x v="2"/>
  </r>
  <r>
    <s v="Matthew Roberts"/>
    <s v="EXP-10010016"/>
    <n v="35.65"/>
    <d v="2023-12-29T00:00:00"/>
    <x v="0"/>
    <s v="Parts"/>
    <s v="hardware"/>
    <m/>
    <m/>
    <m/>
    <m/>
    <m/>
    <m/>
    <m/>
    <m/>
    <m/>
    <m/>
    <m/>
    <m/>
    <m/>
    <m/>
    <m/>
    <m/>
    <m/>
    <m/>
    <m/>
    <m/>
    <m/>
    <e v="#REF!"/>
    <s v="SL241@tidalwaveautospa.com"/>
    <s v="Joe Chavez"/>
    <x v="3"/>
    <x v="2"/>
  </r>
  <r>
    <s v="Matthew Roberts"/>
    <s v="EXP-10010016"/>
    <n v="116.98"/>
    <d v="2023-12-30T00:00:00"/>
    <x v="0"/>
    <s v="Office Supplies"/>
    <s v="wipes, small heater"/>
    <m/>
    <m/>
    <m/>
    <m/>
    <m/>
    <m/>
    <m/>
    <m/>
    <m/>
    <m/>
    <m/>
    <m/>
    <m/>
    <m/>
    <m/>
    <m/>
    <m/>
    <m/>
    <m/>
    <m/>
    <m/>
    <e v="#REF!"/>
    <s v="SL241@tidalwaveautospa.com"/>
    <s v="Joe Chavez"/>
    <x v="3"/>
    <x v="2"/>
  </r>
  <r>
    <s v="Matthew Roberts"/>
    <s v="EXP-10010484"/>
    <n v="146.63"/>
    <d v="2024-01-09T00:00:00"/>
    <x v="0"/>
    <s v="Wash Maintenance"/>
    <s v="Cleaning supplies"/>
    <m/>
    <m/>
    <m/>
    <m/>
    <m/>
    <m/>
    <m/>
    <m/>
    <m/>
    <m/>
    <m/>
    <m/>
    <m/>
    <m/>
    <m/>
    <m/>
    <m/>
    <m/>
    <m/>
    <m/>
    <m/>
    <e v="#REF!"/>
    <s v="SL241@tidalwaveautospa.com"/>
    <s v="Joe Chavez"/>
    <x v="3"/>
    <x v="2"/>
  </r>
  <r>
    <s v="Matthew Roberts"/>
    <s v="EXP-10010484"/>
    <n v="20.149999999999999"/>
    <d v="2024-01-11T00:00:00"/>
    <x v="18"/>
    <s v="Wash Maintenance"/>
    <s v="ice melt"/>
    <m/>
    <m/>
    <m/>
    <m/>
    <m/>
    <m/>
    <m/>
    <m/>
    <m/>
    <m/>
    <m/>
    <m/>
    <m/>
    <m/>
    <m/>
    <m/>
    <m/>
    <m/>
    <m/>
    <m/>
    <m/>
    <e v="#REF!"/>
    <s v="SL241@tidalwaveautospa.com"/>
    <s v="Joe Chavez"/>
    <x v="3"/>
    <x v="2"/>
  </r>
  <r>
    <s v="Matthew Roberts"/>
    <s v="EXP-10010484"/>
    <n v="207.54"/>
    <d v="2024-01-14T00:00:00"/>
    <x v="0"/>
    <s v="Wash Maintenance"/>
    <s v="Dawn, Vinegar, coffee, water"/>
    <m/>
    <m/>
    <m/>
    <m/>
    <m/>
    <m/>
    <m/>
    <m/>
    <m/>
    <m/>
    <m/>
    <m/>
    <m/>
    <m/>
    <m/>
    <m/>
    <m/>
    <m/>
    <m/>
    <m/>
    <m/>
    <e v="#REF!"/>
    <s v="SL241@tidalwaveautospa.com"/>
    <s v="Joe Chavez"/>
    <x v="3"/>
    <x v="2"/>
  </r>
  <r>
    <s v="Matthew Rust"/>
    <s v="EXP-10010121"/>
    <n v="174"/>
    <d v="2024-12-20T00:00:00"/>
    <x v="10"/>
    <s v="Wash Maintenance"/>
    <s v="ice melt salt"/>
    <m/>
    <m/>
    <m/>
    <m/>
    <m/>
    <m/>
    <m/>
    <m/>
    <m/>
    <m/>
    <m/>
    <m/>
    <m/>
    <m/>
    <m/>
    <m/>
    <m/>
    <m/>
    <m/>
    <m/>
    <m/>
    <e v="#REF!"/>
    <s v="SL99@tidalwaveautospa.com"/>
    <s v="Joe Chavez"/>
    <x v="3"/>
    <x v="2"/>
  </r>
  <r>
    <s v="Matthew Rust"/>
    <s v="EXP-10010121"/>
    <n v="24.91"/>
    <d v="2024-12-20T00:00:00"/>
    <x v="0"/>
    <s v="Parts"/>
    <s v="fittings and grease"/>
    <m/>
    <m/>
    <m/>
    <m/>
    <m/>
    <m/>
    <m/>
    <m/>
    <m/>
    <m/>
    <m/>
    <m/>
    <m/>
    <m/>
    <m/>
    <m/>
    <m/>
    <m/>
    <m/>
    <m/>
    <m/>
    <e v="#REF!"/>
    <s v="SL99@tidalwaveautospa.com"/>
    <s v="Joe Chavez"/>
    <x v="3"/>
    <x v="2"/>
  </r>
  <r>
    <s v="Matthew Rust"/>
    <s v="EXP-10010122"/>
    <n v="415.64"/>
    <d v="2024-01-01T00:00:00"/>
    <x v="0"/>
    <s v="Wash Maintenance"/>
    <s v="salt for water softener"/>
    <m/>
    <m/>
    <m/>
    <m/>
    <m/>
    <m/>
    <m/>
    <m/>
    <m/>
    <m/>
    <m/>
    <m/>
    <m/>
    <m/>
    <m/>
    <m/>
    <m/>
    <m/>
    <m/>
    <m/>
    <m/>
    <e v="#REF!"/>
    <s v="SL99@tidalwaveautospa.com"/>
    <s v="Joe Chavez"/>
    <x v="3"/>
    <x v="2"/>
  </r>
  <r>
    <s v="Matthew Rust"/>
    <s v="EXP-10010122"/>
    <n v="66.72"/>
    <d v="2024-01-10T00:00:00"/>
    <x v="0"/>
    <s v="Small Tools"/>
    <s v="sander and sander pads"/>
    <m/>
    <m/>
    <m/>
    <m/>
    <m/>
    <m/>
    <m/>
    <m/>
    <m/>
    <m/>
    <m/>
    <m/>
    <m/>
    <m/>
    <m/>
    <m/>
    <m/>
    <m/>
    <m/>
    <m/>
    <m/>
    <e v="#REF!"/>
    <s v="SL99@tidalwaveautospa.com"/>
    <s v="Joe Chavez"/>
    <x v="3"/>
    <x v="2"/>
  </r>
  <r>
    <s v="Matthew Rust"/>
    <s v="EXP-10010122"/>
    <n v="1.89"/>
    <d v="2024-01-12T00:00:00"/>
    <x v="1"/>
    <s v="Parts"/>
    <s v="bushings"/>
    <m/>
    <m/>
    <m/>
    <m/>
    <m/>
    <m/>
    <m/>
    <m/>
    <m/>
    <m/>
    <m/>
    <m/>
    <m/>
    <m/>
    <m/>
    <m/>
    <m/>
    <m/>
    <m/>
    <m/>
    <m/>
    <e v="#REF!"/>
    <s v="SL99@tidalwaveautospa.com"/>
    <s v="Joe Chavez"/>
    <x v="3"/>
    <x v="2"/>
  </r>
  <r>
    <s v="Matthew Rust"/>
    <s v="EXP-10010122"/>
    <n v="106.24"/>
    <d v="2024-01-12T00:00:00"/>
    <x v="1"/>
    <s v="Parts"/>
    <s v="pvc for top brush water and supplies for wash"/>
    <m/>
    <m/>
    <m/>
    <m/>
    <m/>
    <m/>
    <m/>
    <m/>
    <m/>
    <m/>
    <m/>
    <m/>
    <m/>
    <m/>
    <m/>
    <m/>
    <m/>
    <m/>
    <m/>
    <m/>
    <m/>
    <e v="#REF!"/>
    <s v="SL99@tidalwaveautospa.com"/>
    <s v="Joe Chavez"/>
    <x v="3"/>
    <x v="2"/>
  </r>
  <r>
    <s v="Matthew Rust"/>
    <s v="EXP-10010122"/>
    <n v="85.8"/>
    <d v="2024-01-14T00:00:00"/>
    <x v="0"/>
    <s v="Safety Supplies"/>
    <s v="gas can and hand warmers"/>
    <m/>
    <m/>
    <m/>
    <m/>
    <m/>
    <m/>
    <m/>
    <m/>
    <m/>
    <m/>
    <m/>
    <m/>
    <m/>
    <m/>
    <m/>
    <m/>
    <m/>
    <m/>
    <m/>
    <m/>
    <m/>
    <e v="#REF!"/>
    <s v="SL99@tidalwaveautospa.com"/>
    <s v="Joe Chavez"/>
    <x v="3"/>
    <x v="2"/>
  </r>
  <r>
    <s v="Matthew Rust"/>
    <s v="EXP-10010122"/>
    <n v="154.72999999999999"/>
    <d v="2024-01-14T00:00:00"/>
    <x v="0"/>
    <s v="Equipment"/>
    <s v="heater and temp gages"/>
    <m/>
    <m/>
    <m/>
    <m/>
    <m/>
    <m/>
    <m/>
    <m/>
    <m/>
    <m/>
    <m/>
    <m/>
    <m/>
    <m/>
    <m/>
    <m/>
    <m/>
    <m/>
    <m/>
    <m/>
    <m/>
    <e v="#REF!"/>
    <s v="SL99@tidalwaveautospa.com"/>
    <s v="Joe Chavez"/>
    <x v="3"/>
    <x v="2"/>
  </r>
  <r>
    <s v="Megan Moore"/>
    <s v="EXP-10009299"/>
    <n v="76.459999999999994"/>
    <d v="2023-12-02T00:00:00"/>
    <x v="41"/>
    <s v="Office Supplies"/>
    <s v="Christmas decor"/>
    <m/>
    <m/>
    <m/>
    <m/>
    <m/>
    <m/>
    <m/>
    <m/>
    <m/>
    <m/>
    <m/>
    <m/>
    <m/>
    <m/>
    <m/>
    <m/>
    <m/>
    <m/>
    <m/>
    <m/>
    <m/>
    <e v="#REF!"/>
    <s v="SL181@tidalwaveautospa.com"/>
    <s v="Derek Schillinger"/>
    <x v="3"/>
    <x v="2"/>
  </r>
  <r>
    <s v="Megan Moore"/>
    <s v="EXP-10009299"/>
    <n v="20.97"/>
    <d v="2023-12-02T00:00:00"/>
    <x v="0"/>
    <s v="Parts"/>
    <s v="Parts"/>
    <m/>
    <m/>
    <m/>
    <m/>
    <m/>
    <m/>
    <m/>
    <m/>
    <m/>
    <m/>
    <m/>
    <m/>
    <m/>
    <m/>
    <m/>
    <m/>
    <m/>
    <m/>
    <m/>
    <m/>
    <m/>
    <e v="#REF!"/>
    <s v="SL181@tidalwaveautospa.com"/>
    <s v="Derek Schillinger"/>
    <x v="3"/>
    <x v="2"/>
  </r>
  <r>
    <s v="Megan Moore"/>
    <s v="EXP-10009299"/>
    <n v="26.96"/>
    <d v="2023-12-06T00:00:00"/>
    <x v="0"/>
    <s v="Office Supplies"/>
    <s v="Extension cords"/>
    <m/>
    <m/>
    <m/>
    <m/>
    <m/>
    <m/>
    <m/>
    <m/>
    <m/>
    <m/>
    <m/>
    <m/>
    <m/>
    <m/>
    <m/>
    <m/>
    <m/>
    <m/>
    <m/>
    <m/>
    <m/>
    <e v="#REF!"/>
    <s v="SL181@tidalwaveautospa.com"/>
    <s v="Derek Schillinger"/>
    <x v="3"/>
    <x v="2"/>
  </r>
  <r>
    <s v="Megan Moore"/>
    <s v="EXP-10010377"/>
    <n v="402.54"/>
    <d v="2023-12-28T00:00:00"/>
    <x v="0"/>
    <s v="Wash Maintenance"/>
    <s v="Salt and gloves"/>
    <m/>
    <m/>
    <m/>
    <m/>
    <m/>
    <m/>
    <m/>
    <m/>
    <m/>
    <m/>
    <m/>
    <m/>
    <m/>
    <m/>
    <m/>
    <m/>
    <m/>
    <m/>
    <m/>
    <m/>
    <m/>
    <e v="#REF!"/>
    <s v="SL181@tidalwaveautospa.com"/>
    <s v="Derek Schillinger"/>
    <x v="3"/>
    <x v="2"/>
  </r>
  <r>
    <s v="Megan Moore"/>
    <s v="EXP-10010377"/>
    <n v="134"/>
    <d v="2024-01-04T00:00:00"/>
    <x v="0"/>
    <s v="Wash Maintenance"/>
    <s v="100ft hose"/>
    <m/>
    <m/>
    <m/>
    <m/>
    <m/>
    <m/>
    <m/>
    <m/>
    <m/>
    <m/>
    <m/>
    <m/>
    <m/>
    <m/>
    <m/>
    <m/>
    <m/>
    <m/>
    <m/>
    <m/>
    <m/>
    <e v="#REF!"/>
    <s v="SL181@tidalwaveautospa.com"/>
    <s v="Derek Schillinger"/>
    <x v="3"/>
    <x v="2"/>
  </r>
  <r>
    <s v="Megan Moore"/>
    <s v="EXP-10010377"/>
    <n v="81.86"/>
    <d v="2024-01-04T00:00:00"/>
    <x v="0"/>
    <s v="Wash Maintenance"/>
    <s v="Spray paint"/>
    <m/>
    <m/>
    <m/>
    <m/>
    <m/>
    <m/>
    <m/>
    <m/>
    <m/>
    <m/>
    <m/>
    <m/>
    <m/>
    <m/>
    <m/>
    <m/>
    <m/>
    <m/>
    <m/>
    <m/>
    <m/>
    <e v="#REF!"/>
    <s v="SL181@tidalwaveautospa.com"/>
    <s v="Derek Schillinger"/>
    <x v="3"/>
    <x v="2"/>
  </r>
  <r>
    <s v="Megan Moore"/>
    <s v="EXP-10010377"/>
    <n v="128"/>
    <d v="2024-01-04T00:00:00"/>
    <x v="0"/>
    <s v="Parts"/>
    <s v="Hose clamps"/>
    <m/>
    <m/>
    <m/>
    <m/>
    <m/>
    <m/>
    <m/>
    <m/>
    <m/>
    <m/>
    <m/>
    <m/>
    <m/>
    <m/>
    <m/>
    <m/>
    <m/>
    <m/>
    <m/>
    <m/>
    <m/>
    <e v="#REF!"/>
    <s v="SL181@tidalwaveautospa.com"/>
    <s v="Derek Schillinger"/>
    <x v="3"/>
    <x v="2"/>
  </r>
  <r>
    <s v="Megan Moore"/>
    <s v="EXP-10010377"/>
    <n v="101.28"/>
    <d v="2024-01-12T00:00:00"/>
    <x v="0"/>
    <s v="Wash Maintenance"/>
    <s v="Cleaning supplies"/>
    <m/>
    <m/>
    <m/>
    <m/>
    <m/>
    <m/>
    <m/>
    <m/>
    <m/>
    <m/>
    <m/>
    <m/>
    <m/>
    <m/>
    <m/>
    <m/>
    <m/>
    <m/>
    <m/>
    <m/>
    <m/>
    <e v="#REF!"/>
    <s v="SL181@tidalwaveautospa.com"/>
    <s v="Derek Schillinger"/>
    <x v="3"/>
    <x v="2"/>
  </r>
  <r>
    <s v="Megan Moore"/>
    <s v="EXP-10010377"/>
    <n v="358.74"/>
    <d v="2024-01-14T00:00:00"/>
    <x v="0"/>
    <s v="Equipment"/>
    <s v="Heaters"/>
    <m/>
    <m/>
    <m/>
    <m/>
    <m/>
    <m/>
    <m/>
    <m/>
    <m/>
    <m/>
    <m/>
    <m/>
    <m/>
    <m/>
    <m/>
    <m/>
    <m/>
    <m/>
    <m/>
    <m/>
    <m/>
    <e v="#REF!"/>
    <s v="SL181@tidalwaveautospa.com"/>
    <s v="Derek Schillinger"/>
    <x v="3"/>
    <x v="2"/>
  </r>
  <r>
    <s v="Michael Bond"/>
    <s v="EXP-10009544"/>
    <n v="53.49"/>
    <d v="2023-11-19T00:00:00"/>
    <x v="0"/>
    <s v="Wash Maintenance"/>
    <s v="aluminum cleaners for tunnel"/>
    <m/>
    <m/>
    <m/>
    <m/>
    <m/>
    <m/>
    <m/>
    <m/>
    <m/>
    <m/>
    <m/>
    <m/>
    <m/>
    <m/>
    <m/>
    <m/>
    <m/>
    <m/>
    <m/>
    <m/>
    <m/>
    <e v="#REF!"/>
    <s v=""/>
    <s v=""/>
    <x v="3"/>
    <x v="2"/>
  </r>
  <r>
    <s v="Michael Bond"/>
    <s v="EXP-10009544"/>
    <n v="74.209999999999994"/>
    <d v="2023-11-21T00:00:00"/>
    <x v="0"/>
    <s v="Wash Maintenance"/>
    <s v="zip ties, crow bar, and hose insulation"/>
    <m/>
    <m/>
    <m/>
    <m/>
    <m/>
    <m/>
    <m/>
    <m/>
    <m/>
    <m/>
    <m/>
    <m/>
    <m/>
    <m/>
    <m/>
    <m/>
    <m/>
    <m/>
    <m/>
    <m/>
    <m/>
    <e v="#REF!"/>
    <s v=""/>
    <s v=""/>
    <x v="3"/>
    <x v="2"/>
  </r>
  <r>
    <s v="Michael Bond"/>
    <s v="EXP-10009544"/>
    <n v="73.849999999999994"/>
    <d v="2023-11-26T00:00:00"/>
    <x v="0"/>
    <s v="Office Supplies"/>
    <s v="extension cords and surge protector"/>
    <m/>
    <m/>
    <m/>
    <m/>
    <m/>
    <m/>
    <m/>
    <m/>
    <m/>
    <m/>
    <m/>
    <m/>
    <m/>
    <m/>
    <m/>
    <m/>
    <m/>
    <m/>
    <m/>
    <m/>
    <m/>
    <e v="#REF!"/>
    <s v=""/>
    <s v=""/>
    <x v="3"/>
    <x v="2"/>
  </r>
  <r>
    <s v="Michael Bond"/>
    <s v="EXP-10009544"/>
    <n v="83.44"/>
    <d v="2023-11-30T00:00:00"/>
    <x v="0"/>
    <s v="Employee Incentives - Other"/>
    <s v="winter scarves"/>
    <m/>
    <m/>
    <m/>
    <m/>
    <m/>
    <m/>
    <m/>
    <m/>
    <m/>
    <m/>
    <m/>
    <m/>
    <m/>
    <m/>
    <m/>
    <m/>
    <m/>
    <m/>
    <m/>
    <m/>
    <m/>
    <e v="#REF!"/>
    <s v=""/>
    <s v=""/>
    <x v="3"/>
    <x v="2"/>
  </r>
  <r>
    <s v="Michael Bond"/>
    <s v="EXP-10009544"/>
    <n v="56.5"/>
    <d v="2023-12-01T00:00:00"/>
    <x v="42"/>
    <s v="Office Supplies"/>
    <s v="storage unit"/>
    <m/>
    <m/>
    <m/>
    <m/>
    <m/>
    <m/>
    <m/>
    <m/>
    <m/>
    <n v="45.95"/>
    <s v="Wash Maintenance"/>
    <s v="vinegar"/>
    <m/>
    <m/>
    <m/>
    <m/>
    <m/>
    <m/>
    <m/>
    <m/>
    <m/>
    <e v="#REF!"/>
    <s v=""/>
    <s v=""/>
    <x v="3"/>
    <x v="2"/>
  </r>
  <r>
    <s v="Michael Bond"/>
    <s v="EXP-10009544"/>
    <n v="44.04"/>
    <d v="2023-12-01T00:00:00"/>
    <x v="0"/>
    <s v="Safety Supplies"/>
    <s v="water proof winter gloves"/>
    <m/>
    <m/>
    <m/>
    <m/>
    <m/>
    <m/>
    <m/>
    <m/>
    <m/>
    <m/>
    <m/>
    <m/>
    <m/>
    <m/>
    <m/>
    <m/>
    <m/>
    <m/>
    <m/>
    <m/>
    <m/>
    <e v="#REF!"/>
    <s v=""/>
    <s v=""/>
    <x v="3"/>
    <x v="2"/>
  </r>
  <r>
    <s v="Michael Bond"/>
    <s v="EXP-10009544"/>
    <n v="65.56"/>
    <d v="2023-12-01T00:00:00"/>
    <x v="0"/>
    <s v="Office Supplies"/>
    <s v="xpt receipt paper"/>
    <m/>
    <m/>
    <m/>
    <m/>
    <m/>
    <m/>
    <m/>
    <m/>
    <m/>
    <m/>
    <m/>
    <m/>
    <m/>
    <m/>
    <m/>
    <m/>
    <m/>
    <m/>
    <m/>
    <m/>
    <m/>
    <e v="#REF!"/>
    <s v=""/>
    <s v=""/>
    <x v="3"/>
    <x v="2"/>
  </r>
  <r>
    <s v="Michael Bond"/>
    <s v="EXP-10009544"/>
    <n v="72.739999999999995"/>
    <d v="2023-12-01T00:00:00"/>
    <x v="0"/>
    <s v="Safety Supplies"/>
    <s v="water proof winter gloves"/>
    <m/>
    <m/>
    <m/>
    <m/>
    <m/>
    <m/>
    <m/>
    <m/>
    <m/>
    <m/>
    <m/>
    <m/>
    <m/>
    <m/>
    <m/>
    <m/>
    <m/>
    <m/>
    <m/>
    <m/>
    <m/>
    <e v="#REF!"/>
    <s v=""/>
    <s v=""/>
    <x v="3"/>
    <x v="2"/>
  </r>
  <r>
    <s v="Michael Bond"/>
    <s v="EXP-10009544"/>
    <n v="36.44"/>
    <d v="2023-12-06T00:00:00"/>
    <x v="0"/>
    <s v="Parts"/>
    <s v="tubing and connectors for for air leak repair"/>
    <m/>
    <m/>
    <m/>
    <m/>
    <m/>
    <m/>
    <m/>
    <m/>
    <m/>
    <m/>
    <m/>
    <m/>
    <m/>
    <m/>
    <m/>
    <m/>
    <m/>
    <m/>
    <m/>
    <m/>
    <m/>
    <e v="#REF!"/>
    <s v=""/>
    <s v=""/>
    <x v="3"/>
    <x v="2"/>
  </r>
  <r>
    <s v="Michael Bond"/>
    <s v="EXP-10009544"/>
    <n v="675.8"/>
    <d v="2023-12-11T00:00:00"/>
    <x v="0"/>
    <s v="Wash Maintenance"/>
    <s v="pallet of salt pellets for hard water"/>
    <m/>
    <m/>
    <m/>
    <m/>
    <m/>
    <m/>
    <m/>
    <m/>
    <m/>
    <m/>
    <m/>
    <m/>
    <m/>
    <m/>
    <m/>
    <m/>
    <m/>
    <m/>
    <m/>
    <m/>
    <m/>
    <e v="#REF!"/>
    <s v=""/>
    <s v=""/>
    <x v="3"/>
    <x v="2"/>
  </r>
  <r>
    <s v="Michael Bond"/>
    <s v="EXP-10009544"/>
    <n v="25.89"/>
    <d v="2023-12-11T00:00:00"/>
    <x v="0"/>
    <s v="Parts"/>
    <s v="replacement pipe for tornado damage"/>
    <m/>
    <m/>
    <m/>
    <m/>
    <m/>
    <m/>
    <m/>
    <m/>
    <m/>
    <m/>
    <m/>
    <m/>
    <m/>
    <m/>
    <m/>
    <m/>
    <m/>
    <m/>
    <m/>
    <m/>
    <m/>
    <e v="#REF!"/>
    <s v=""/>
    <s v=""/>
    <x v="3"/>
    <x v="2"/>
  </r>
  <r>
    <s v="Michael Bond"/>
    <s v="EXP-10009544"/>
    <n v="22.55"/>
    <d v="2023-12-11T00:00:00"/>
    <x v="0"/>
    <s v="Snacks"/>
    <s v="water bottles"/>
    <m/>
    <m/>
    <m/>
    <m/>
    <m/>
    <m/>
    <m/>
    <m/>
    <m/>
    <m/>
    <m/>
    <m/>
    <m/>
    <m/>
    <m/>
    <m/>
    <m/>
    <m/>
    <m/>
    <m/>
    <m/>
    <e v="#REF!"/>
    <s v=""/>
    <s v=""/>
    <x v="3"/>
    <x v="2"/>
  </r>
  <r>
    <s v="Michael Bond"/>
    <s v="EXP-10009544"/>
    <n v="23.51"/>
    <d v="2023-12-12T00:00:00"/>
    <x v="0"/>
    <s v="Wash Maintenance"/>
    <s v="cleaning items"/>
    <m/>
    <m/>
    <m/>
    <m/>
    <m/>
    <m/>
    <m/>
    <m/>
    <m/>
    <m/>
    <m/>
    <m/>
    <m/>
    <m/>
    <m/>
    <m/>
    <m/>
    <m/>
    <m/>
    <m/>
    <m/>
    <e v="#REF!"/>
    <s v=""/>
    <s v=""/>
    <x v="3"/>
    <x v="2"/>
  </r>
  <r>
    <s v="Michael Bond"/>
    <s v="EXP-10009544"/>
    <n v="7.67"/>
    <d v="2023-12-15T00:00:00"/>
    <x v="0"/>
    <s v="Wash Maintenance"/>
    <s v="spray paint"/>
    <m/>
    <m/>
    <m/>
    <m/>
    <m/>
    <m/>
    <m/>
    <m/>
    <m/>
    <m/>
    <m/>
    <m/>
    <m/>
    <m/>
    <m/>
    <m/>
    <m/>
    <m/>
    <m/>
    <m/>
    <m/>
    <e v="#REF!"/>
    <s v=""/>
    <s v=""/>
    <x v="3"/>
    <x v="2"/>
  </r>
  <r>
    <s v="Michael Bond"/>
    <s v="EXP-10009544"/>
    <n v="120.64"/>
    <d v="2023-12-15T00:00:00"/>
    <x v="0"/>
    <s v="Wash Maintenance"/>
    <s v="power washer attachment and cleaning supplies"/>
    <m/>
    <m/>
    <m/>
    <m/>
    <m/>
    <m/>
    <m/>
    <m/>
    <m/>
    <m/>
    <m/>
    <m/>
    <m/>
    <m/>
    <m/>
    <m/>
    <m/>
    <m/>
    <m/>
    <m/>
    <m/>
    <e v="#REF!"/>
    <s v=""/>
    <s v=""/>
    <x v="3"/>
    <x v="2"/>
  </r>
  <r>
    <s v="Michael Bond"/>
    <s v="EXP-10009544"/>
    <n v="46.05"/>
    <d v="2023-12-16T00:00:00"/>
    <x v="0"/>
    <s v="Small Tools"/>
    <s v="pliers and wire strippers"/>
    <m/>
    <m/>
    <m/>
    <m/>
    <m/>
    <m/>
    <m/>
    <m/>
    <m/>
    <m/>
    <m/>
    <m/>
    <m/>
    <m/>
    <m/>
    <m/>
    <m/>
    <m/>
    <m/>
    <m/>
    <m/>
    <e v="#REF!"/>
    <s v=""/>
    <s v=""/>
    <x v="3"/>
    <x v="2"/>
  </r>
  <r>
    <s v="Michael Bond"/>
    <s v="EXP-10009544"/>
    <n v="10"/>
    <d v="2023-12-16T00:00:00"/>
    <x v="0"/>
    <s v="Fuel"/>
    <s v="gas for power washer"/>
    <m/>
    <m/>
    <m/>
    <m/>
    <m/>
    <m/>
    <m/>
    <m/>
    <m/>
    <m/>
    <m/>
    <m/>
    <m/>
    <m/>
    <m/>
    <m/>
    <m/>
    <m/>
    <m/>
    <m/>
    <m/>
    <e v="#REF!"/>
    <s v=""/>
    <s v=""/>
    <x v="3"/>
    <x v="2"/>
  </r>
  <r>
    <s v="Michael Miller"/>
    <s v="EXP-10009802"/>
    <n v="33.21"/>
    <d v="2023-11-24T00:00:00"/>
    <x v="0"/>
    <s v="Safety Supplies"/>
    <s v="nitrile gloves"/>
    <m/>
    <m/>
    <m/>
    <m/>
    <m/>
    <m/>
    <m/>
    <m/>
    <m/>
    <m/>
    <m/>
    <m/>
    <m/>
    <m/>
    <m/>
    <m/>
    <m/>
    <m/>
    <m/>
    <m/>
    <m/>
    <e v="#REF!"/>
    <s v="SL55@tidalwaveautospa.com"/>
    <s v="Wesley Kurtz"/>
    <x v="3"/>
    <x v="2"/>
  </r>
  <r>
    <s v="Michael Miller"/>
    <s v="EXP-10009798"/>
    <n v="80.14"/>
    <d v="2023-11-21T00:00:00"/>
    <x v="0"/>
    <s v="Wash Maintenance"/>
    <s v="concrete cleaner"/>
    <m/>
    <m/>
    <m/>
    <m/>
    <m/>
    <m/>
    <m/>
    <m/>
    <m/>
    <m/>
    <m/>
    <m/>
    <m/>
    <m/>
    <m/>
    <m/>
    <m/>
    <m/>
    <m/>
    <m/>
    <m/>
    <e v="#REF!"/>
    <s v="SL55@tidalwaveautospa.com"/>
    <s v="Wesley Kurtz"/>
    <x v="3"/>
    <x v="2"/>
  </r>
  <r>
    <s v="Michael Miller"/>
    <s v="EXP-10009799"/>
    <n v="29"/>
    <d v="2023-11-29T00:00:00"/>
    <x v="0"/>
    <s v="Wash Maintenance"/>
    <s v="dawn for cleaning windows"/>
    <m/>
    <m/>
    <m/>
    <m/>
    <m/>
    <m/>
    <m/>
    <m/>
    <m/>
    <m/>
    <m/>
    <m/>
    <m/>
    <m/>
    <m/>
    <m/>
    <m/>
    <m/>
    <m/>
    <m/>
    <m/>
    <e v="#REF!"/>
    <s v="SL55@tidalwaveautospa.com"/>
    <s v="Wesley Kurtz"/>
    <x v="3"/>
    <x v="2"/>
  </r>
  <r>
    <s v="Michael Miller"/>
    <s v="EXP-10009799"/>
    <n v="16.12"/>
    <d v="2023-12-02T00:00:00"/>
    <x v="0"/>
    <s v="Wash Maintenance"/>
    <s v="cleaning supplies"/>
    <m/>
    <m/>
    <m/>
    <m/>
    <m/>
    <m/>
    <m/>
    <m/>
    <m/>
    <m/>
    <m/>
    <m/>
    <m/>
    <m/>
    <m/>
    <m/>
    <m/>
    <m/>
    <m/>
    <m/>
    <m/>
    <e v="#REF!"/>
    <s v="SL55@tidalwaveautospa.com"/>
    <s v="Wesley Kurtz"/>
    <x v="3"/>
    <x v="2"/>
  </r>
  <r>
    <s v="Michael Miller"/>
    <s v="EXP-10009799"/>
    <n v="102.58"/>
    <d v="2023-12-05T00:00:00"/>
    <x v="0"/>
    <s v="Parts"/>
    <s v="caps for vac canisters"/>
    <m/>
    <m/>
    <m/>
    <m/>
    <m/>
    <m/>
    <m/>
    <m/>
    <m/>
    <m/>
    <m/>
    <m/>
    <m/>
    <m/>
    <m/>
    <m/>
    <m/>
    <m/>
    <m/>
    <m/>
    <m/>
    <e v="#REF!"/>
    <s v="SL55@tidalwaveautospa.com"/>
    <s v="Wesley Kurtz"/>
    <x v="3"/>
    <x v="2"/>
  </r>
  <r>
    <s v="Michael Miller"/>
    <s v="EXP-10009799"/>
    <n v="14.51"/>
    <d v="2023-12-10T00:00:00"/>
    <x v="1"/>
    <s v="Parts"/>
    <s v="shark bites"/>
    <m/>
    <m/>
    <m/>
    <m/>
    <m/>
    <m/>
    <m/>
    <m/>
    <m/>
    <m/>
    <m/>
    <m/>
    <m/>
    <m/>
    <m/>
    <m/>
    <m/>
    <m/>
    <m/>
    <m/>
    <m/>
    <e v="#REF!"/>
    <s v="SL55@tidalwaveautospa.com"/>
    <s v="Wesley Kurtz"/>
    <x v="3"/>
    <x v="2"/>
  </r>
  <r>
    <s v="Michael Miller"/>
    <s v="EXP-10009799"/>
    <n v="21.71"/>
    <d v="2023-12-11T00:00:00"/>
    <x v="1"/>
    <s v="Parts"/>
    <s v="shark bites"/>
    <m/>
    <m/>
    <m/>
    <m/>
    <m/>
    <m/>
    <m/>
    <m/>
    <m/>
    <m/>
    <m/>
    <m/>
    <m/>
    <m/>
    <m/>
    <m/>
    <m/>
    <m/>
    <m/>
    <m/>
    <m/>
    <e v="#REF!"/>
    <s v="SL55@tidalwaveautospa.com"/>
    <s v="Wesley Kurtz"/>
    <x v="3"/>
    <x v="2"/>
  </r>
  <r>
    <s v="Michael Miller"/>
    <s v="EXP-10009799"/>
    <n v="16.57"/>
    <d v="2023-12-12T00:00:00"/>
    <x v="7"/>
    <s v="Parts"/>
    <s v="belt for pressure washer"/>
    <m/>
    <m/>
    <m/>
    <m/>
    <m/>
    <m/>
    <m/>
    <m/>
    <m/>
    <m/>
    <m/>
    <m/>
    <m/>
    <m/>
    <m/>
    <m/>
    <m/>
    <m/>
    <m/>
    <m/>
    <m/>
    <e v="#REF!"/>
    <s v="SL55@tidalwaveautospa.com"/>
    <s v="Wesley Kurtz"/>
    <x v="3"/>
    <x v="2"/>
  </r>
  <r>
    <s v="Michael Miller"/>
    <s v="EXP-10009799"/>
    <n v="14.51"/>
    <d v="2023-12-12T00:00:00"/>
    <x v="7"/>
    <s v="Parts"/>
    <s v="shark bites"/>
    <m/>
    <m/>
    <m/>
    <m/>
    <m/>
    <m/>
    <m/>
    <m/>
    <m/>
    <m/>
    <m/>
    <m/>
    <m/>
    <m/>
    <m/>
    <m/>
    <m/>
    <m/>
    <m/>
    <m/>
    <m/>
    <e v="#REF!"/>
    <s v="SL55@tidalwaveautospa.com"/>
    <s v="Wesley Kurtz"/>
    <x v="3"/>
    <x v="2"/>
  </r>
  <r>
    <s v="Michael Miller"/>
    <s v="EXP-10009799"/>
    <n v="47.47"/>
    <d v="2023-12-12T00:00:00"/>
    <x v="7"/>
    <s v="Parts"/>
    <s v="elbow shark bites"/>
    <m/>
    <m/>
    <m/>
    <m/>
    <m/>
    <m/>
    <m/>
    <m/>
    <m/>
    <m/>
    <m/>
    <m/>
    <m/>
    <m/>
    <m/>
    <m/>
    <m/>
    <m/>
    <m/>
    <m/>
    <m/>
    <e v="#REF!"/>
    <s v="SL55@tidalwaveautospa.com"/>
    <s v="Wesley Kurtz"/>
    <x v="3"/>
    <x v="2"/>
  </r>
  <r>
    <s v="Michael Miller"/>
    <s v="EXP-10009799"/>
    <n v="22.86"/>
    <d v="2023-12-13T00:00:00"/>
    <x v="0"/>
    <s v="Wash Maintenance"/>
    <s v="trash can"/>
    <m/>
    <m/>
    <m/>
    <m/>
    <m/>
    <m/>
    <m/>
    <m/>
    <m/>
    <m/>
    <m/>
    <m/>
    <m/>
    <m/>
    <m/>
    <m/>
    <m/>
    <m/>
    <m/>
    <m/>
    <m/>
    <e v="#REF!"/>
    <s v="SL55@tidalwaveautospa.com"/>
    <s v="Wesley Kurtz"/>
    <x v="3"/>
    <x v="2"/>
  </r>
  <r>
    <s v="Michael Miller"/>
    <s v="EXP-10010689"/>
    <n v="19.170000000000002"/>
    <d v="2023-12-26T00:00:00"/>
    <x v="1"/>
    <s v="Parts"/>
    <s v="elbow shark bites"/>
    <m/>
    <m/>
    <m/>
    <m/>
    <m/>
    <m/>
    <m/>
    <m/>
    <m/>
    <m/>
    <m/>
    <m/>
    <m/>
    <m/>
    <m/>
    <m/>
    <m/>
    <m/>
    <m/>
    <m/>
    <m/>
    <e v="#REF!"/>
    <s v="SL55@tidalwaveautospa.com"/>
    <s v="Wesley Kurtz"/>
    <x v="3"/>
    <x v="2"/>
  </r>
  <r>
    <s v="Michael Miller"/>
    <s v="EXP-10010689"/>
    <n v="17.420000000000002"/>
    <d v="2023-12-30T00:00:00"/>
    <x v="8"/>
    <s v="Snacks"/>
    <s v="water for associates"/>
    <m/>
    <m/>
    <m/>
    <m/>
    <m/>
    <m/>
    <m/>
    <m/>
    <m/>
    <m/>
    <m/>
    <m/>
    <m/>
    <m/>
    <m/>
    <m/>
    <m/>
    <m/>
    <m/>
    <m/>
    <m/>
    <e v="#REF!"/>
    <s v="SL55@tidalwaveautospa.com"/>
    <s v="Wesley Kurtz"/>
    <x v="3"/>
    <x v="2"/>
  </r>
  <r>
    <s v="Michael Miller"/>
    <s v="EXP-10010689"/>
    <n v="153.57"/>
    <d v="2024-01-05T00:00:00"/>
    <x v="0"/>
    <s v="Wash Maintenance"/>
    <s v="c3rtu"/>
    <m/>
    <m/>
    <m/>
    <m/>
    <m/>
    <m/>
    <m/>
    <m/>
    <m/>
    <m/>
    <m/>
    <m/>
    <m/>
    <m/>
    <m/>
    <m/>
    <m/>
    <m/>
    <m/>
    <m/>
    <m/>
    <e v="#REF!"/>
    <s v="SL55@tidalwaveautospa.com"/>
    <s v="Wesley Kurtz"/>
    <x v="3"/>
    <x v="2"/>
  </r>
  <r>
    <s v="Michael Miller"/>
    <s v="EXP-10010689"/>
    <n v="12.64"/>
    <d v="2024-01-06T00:00:00"/>
    <x v="22"/>
    <s v="Parts"/>
    <s v="plumbing fittings"/>
    <m/>
    <m/>
    <m/>
    <m/>
    <m/>
    <m/>
    <m/>
    <m/>
    <m/>
    <m/>
    <m/>
    <m/>
    <m/>
    <m/>
    <m/>
    <m/>
    <m/>
    <m/>
    <m/>
    <m/>
    <m/>
    <e v="#REF!"/>
    <s v="SL55@tidalwaveautospa.com"/>
    <s v="Wesley Kurtz"/>
    <x v="3"/>
    <x v="2"/>
  </r>
  <r>
    <s v="Michael Zientara"/>
    <s v="EXP-10010763"/>
    <n v="51.33"/>
    <d v="2023-12-29T00:00:00"/>
    <x v="0"/>
    <s v="Wash Maintenance"/>
    <s v="grease and hi temp grease"/>
    <m/>
    <m/>
    <m/>
    <m/>
    <m/>
    <m/>
    <m/>
    <m/>
    <m/>
    <m/>
    <m/>
    <m/>
    <m/>
    <m/>
    <m/>
    <m/>
    <m/>
    <m/>
    <m/>
    <m/>
    <m/>
    <e v="#REF!"/>
    <s v=""/>
    <s v=""/>
    <x v="3"/>
    <x v="2"/>
  </r>
  <r>
    <s v="Michael Zientara"/>
    <s v="EXP-10010763"/>
    <n v="29.71"/>
    <d v="2024-01-02T00:00:00"/>
    <x v="0"/>
    <s v="Wash Maintenance"/>
    <s v="Bathroom cleaner dawn soap for windows."/>
    <m/>
    <m/>
    <m/>
    <m/>
    <m/>
    <m/>
    <m/>
    <m/>
    <m/>
    <m/>
    <m/>
    <m/>
    <m/>
    <m/>
    <m/>
    <m/>
    <m/>
    <m/>
    <m/>
    <m/>
    <m/>
    <e v="#REF!"/>
    <s v=""/>
    <s v=""/>
    <x v="3"/>
    <x v="2"/>
  </r>
  <r>
    <s v="Michael Zientara"/>
    <s v="EXP-10010763"/>
    <n v="29.6"/>
    <d v="2024-01-07T00:00:00"/>
    <x v="0"/>
    <s v="Wash Maintenance"/>
    <s v="Laundrry detergent toilet paper"/>
    <m/>
    <m/>
    <m/>
    <m/>
    <m/>
    <m/>
    <m/>
    <m/>
    <m/>
    <m/>
    <m/>
    <m/>
    <m/>
    <m/>
    <m/>
    <m/>
    <m/>
    <m/>
    <m/>
    <m/>
    <m/>
    <e v="#REF!"/>
    <s v=""/>
    <s v=""/>
    <x v="3"/>
    <x v="2"/>
  </r>
  <r>
    <s v="Michael Zientara"/>
    <s v="EXP-10010763"/>
    <n v="15.51"/>
    <d v="2024-01-09T00:00:00"/>
    <x v="0"/>
    <s v="Office Supplies"/>
    <s v="Toilet paper"/>
    <m/>
    <m/>
    <m/>
    <m/>
    <m/>
    <m/>
    <m/>
    <m/>
    <m/>
    <m/>
    <m/>
    <m/>
    <m/>
    <m/>
    <m/>
    <m/>
    <m/>
    <m/>
    <m/>
    <m/>
    <m/>
    <e v="#REF!"/>
    <s v=""/>
    <s v=""/>
    <x v="3"/>
    <x v="2"/>
  </r>
  <r>
    <s v="Michael Zientara"/>
    <s v="EXP-10010763"/>
    <n v="34.07"/>
    <d v="2024-01-12T00:00:00"/>
    <x v="0"/>
    <s v="Wash Maintenance"/>
    <s v="Toilet paper dawn soap for windows bathroom cleaner"/>
    <m/>
    <m/>
    <m/>
    <m/>
    <m/>
    <m/>
    <m/>
    <m/>
    <m/>
    <m/>
    <m/>
    <m/>
    <m/>
    <m/>
    <m/>
    <m/>
    <m/>
    <m/>
    <m/>
    <m/>
    <m/>
    <e v="#REF!"/>
    <s v=""/>
    <s v=""/>
    <x v="3"/>
    <x v="2"/>
  </r>
  <r>
    <s v="Mike Breitrick"/>
    <s v="EXP-10010351"/>
    <n v="125.04"/>
    <d v="2023-12-14T00:00:00"/>
    <x v="6"/>
    <s v="Wash Maintenance"/>
    <s v="grease"/>
    <m/>
    <m/>
    <m/>
    <m/>
    <m/>
    <m/>
    <m/>
    <m/>
    <m/>
    <m/>
    <m/>
    <m/>
    <m/>
    <m/>
    <m/>
    <m/>
    <m/>
    <m/>
    <m/>
    <m/>
    <m/>
    <e v="#REF!"/>
    <s v="SL249@tidalwaveautospa.com"/>
    <s v="Steven Kyriazis"/>
    <x v="3"/>
    <x v="2"/>
  </r>
  <r>
    <s v="Mike Breitrick"/>
    <s v="EXP-10010351"/>
    <n v="53.92"/>
    <d v="2023-12-14T00:00:00"/>
    <x v="0"/>
    <s v="Wash Maintenance"/>
    <s v="degreaser"/>
    <m/>
    <m/>
    <m/>
    <m/>
    <m/>
    <m/>
    <m/>
    <m/>
    <m/>
    <m/>
    <m/>
    <m/>
    <m/>
    <m/>
    <m/>
    <m/>
    <m/>
    <m/>
    <m/>
    <m/>
    <m/>
    <e v="#REF!"/>
    <s v="SL249@tidalwaveautospa.com"/>
    <s v="Steven Kyriazis"/>
    <x v="3"/>
    <x v="2"/>
  </r>
  <r>
    <s v="Mike Breitrick"/>
    <s v="EXP-10010351"/>
    <n v="50.27"/>
    <d v="2023-12-15T00:00:00"/>
    <x v="6"/>
    <s v="Wash Maintenance"/>
    <s v="cleaning and grease"/>
    <m/>
    <m/>
    <m/>
    <m/>
    <m/>
    <m/>
    <m/>
    <m/>
    <m/>
    <m/>
    <m/>
    <m/>
    <m/>
    <m/>
    <m/>
    <m/>
    <m/>
    <m/>
    <m/>
    <m/>
    <m/>
    <e v="#REF!"/>
    <s v="SL249@tidalwaveautospa.com"/>
    <s v="Steven Kyriazis"/>
    <x v="3"/>
    <x v="2"/>
  </r>
  <r>
    <s v="Mike Breitrick"/>
    <s v="EXP-10010351"/>
    <n v="46.84"/>
    <d v="2023-12-16T00:00:00"/>
    <x v="8"/>
    <s v="Snacks"/>
    <s v="water and drinks for staff"/>
    <m/>
    <m/>
    <m/>
    <m/>
    <m/>
    <m/>
    <m/>
    <m/>
    <m/>
    <m/>
    <m/>
    <m/>
    <m/>
    <m/>
    <m/>
    <m/>
    <m/>
    <m/>
    <m/>
    <m/>
    <m/>
    <e v="#REF!"/>
    <s v="SL249@tidalwaveautospa.com"/>
    <s v="Steven Kyriazis"/>
    <x v="3"/>
    <x v="2"/>
  </r>
  <r>
    <s v="Mike Breitrick"/>
    <s v="EXP-10010351"/>
    <n v="60.93"/>
    <d v="2023-12-16T00:00:00"/>
    <x v="6"/>
    <s v="Wash Maintenance"/>
    <s v="floor jack and cleaner"/>
    <m/>
    <m/>
    <m/>
    <m/>
    <m/>
    <m/>
    <m/>
    <m/>
    <m/>
    <m/>
    <m/>
    <m/>
    <m/>
    <m/>
    <m/>
    <m/>
    <m/>
    <m/>
    <m/>
    <m/>
    <m/>
    <e v="#REF!"/>
    <s v="SL249@tidalwaveautospa.com"/>
    <s v="Steven Kyriazis"/>
    <x v="3"/>
    <x v="2"/>
  </r>
  <r>
    <s v="Mike Breitrick"/>
    <s v="EXP-10010351"/>
    <n v="15.28"/>
    <d v="2024-01-02T00:00:00"/>
    <x v="8"/>
    <s v="Snacks"/>
    <s v="water"/>
    <m/>
    <m/>
    <m/>
    <m/>
    <m/>
    <m/>
    <m/>
    <m/>
    <m/>
    <m/>
    <m/>
    <m/>
    <m/>
    <m/>
    <m/>
    <m/>
    <m/>
    <m/>
    <m/>
    <m/>
    <m/>
    <e v="#REF!"/>
    <s v="SL249@tidalwaveautospa.com"/>
    <s v="Steven Kyriazis"/>
    <x v="3"/>
    <x v="2"/>
  </r>
  <r>
    <s v="Nadine Moses"/>
    <s v="EXP-10009805"/>
    <n v="13.71"/>
    <d v="2023-11-22T00:00:00"/>
    <x v="8"/>
    <s v="Snacks"/>
    <s v="water"/>
    <m/>
    <m/>
    <m/>
    <m/>
    <m/>
    <m/>
    <m/>
    <m/>
    <m/>
    <m/>
    <m/>
    <m/>
    <m/>
    <m/>
    <m/>
    <m/>
    <m/>
    <m/>
    <m/>
    <m/>
    <m/>
    <e v="#REF!"/>
    <s v="SL278@tidalwaveautospa.com"/>
    <s v="Wesley Kurtz"/>
    <x v="3"/>
    <x v="2"/>
  </r>
  <r>
    <s v="Nadine Moses"/>
    <s v="EXP-10009805"/>
    <n v="130.68"/>
    <d v="2023-11-28T00:00:00"/>
    <x v="0"/>
    <s v="Wash Maintenance"/>
    <s v="tarp and bricks"/>
    <m/>
    <m/>
    <m/>
    <m/>
    <m/>
    <m/>
    <m/>
    <m/>
    <m/>
    <m/>
    <m/>
    <m/>
    <m/>
    <m/>
    <m/>
    <m/>
    <m/>
    <m/>
    <m/>
    <m/>
    <m/>
    <e v="#REF!"/>
    <s v="SL278@tidalwaveautospa.com"/>
    <s v="Wesley Kurtz"/>
    <x v="3"/>
    <x v="2"/>
  </r>
  <r>
    <s v="Nadine Moses"/>
    <s v="EXP-10009805"/>
    <n v="38.14"/>
    <d v="2023-11-28T00:00:00"/>
    <x v="8"/>
    <s v="Snacks"/>
    <s v="coffee, hot chocolate"/>
    <m/>
    <m/>
    <m/>
    <m/>
    <m/>
    <m/>
    <m/>
    <m/>
    <m/>
    <m/>
    <m/>
    <m/>
    <m/>
    <m/>
    <m/>
    <m/>
    <m/>
    <m/>
    <m/>
    <m/>
    <m/>
    <e v="#REF!"/>
    <s v="SL278@tidalwaveautospa.com"/>
    <s v="Wesley Kurtz"/>
    <x v="3"/>
    <x v="2"/>
  </r>
  <r>
    <s v="Nadine Moses"/>
    <s v="EXP-10009805"/>
    <n v="101.15"/>
    <d v="2023-11-28T00:00:00"/>
    <x v="0"/>
    <s v="Wash Maintenance"/>
    <s v="vinegar, tarp, marine grease"/>
    <m/>
    <m/>
    <m/>
    <m/>
    <m/>
    <m/>
    <m/>
    <m/>
    <m/>
    <m/>
    <m/>
    <m/>
    <m/>
    <m/>
    <m/>
    <m/>
    <m/>
    <m/>
    <m/>
    <m/>
    <m/>
    <e v="#REF!"/>
    <s v="SL278@tidalwaveautospa.com"/>
    <s v="Wesley Kurtz"/>
    <x v="3"/>
    <x v="2"/>
  </r>
  <r>
    <s v="Nadine Moses"/>
    <s v="EXP-10009805"/>
    <n v="330.9"/>
    <d v="2023-11-29T00:00:00"/>
    <x v="0"/>
    <s v="Office Supplies"/>
    <s v="Christmas Decoration"/>
    <m/>
    <m/>
    <m/>
    <m/>
    <m/>
    <m/>
    <m/>
    <m/>
    <m/>
    <m/>
    <m/>
    <m/>
    <m/>
    <m/>
    <m/>
    <m/>
    <m/>
    <m/>
    <m/>
    <m/>
    <m/>
    <e v="#REF!"/>
    <s v="SL278@tidalwaveautospa.com"/>
    <s v="Wesley Kurtz"/>
    <x v="3"/>
    <x v="2"/>
  </r>
  <r>
    <s v="Nadine Moses"/>
    <s v="EXP-10009805"/>
    <n v="57.99"/>
    <d v="2023-12-01T00:00:00"/>
    <x v="0"/>
    <s v="Office Supplies"/>
    <s v="power cords"/>
    <m/>
    <m/>
    <m/>
    <m/>
    <m/>
    <m/>
    <m/>
    <m/>
    <m/>
    <m/>
    <m/>
    <m/>
    <m/>
    <m/>
    <m/>
    <m/>
    <m/>
    <m/>
    <m/>
    <m/>
    <m/>
    <e v="#REF!"/>
    <s v="SL278@tidalwaveautospa.com"/>
    <s v="Wesley Kurtz"/>
    <x v="3"/>
    <x v="2"/>
  </r>
  <r>
    <s v="Nadine Moses"/>
    <s v="EXP-10009805"/>
    <n v="28.24"/>
    <d v="2023-12-02T00:00:00"/>
    <x v="0"/>
    <s v="Office Supplies"/>
    <s v="Toilet paper and dog treats"/>
    <m/>
    <m/>
    <m/>
    <m/>
    <m/>
    <m/>
    <m/>
    <m/>
    <m/>
    <m/>
    <m/>
    <m/>
    <m/>
    <m/>
    <m/>
    <m/>
    <m/>
    <m/>
    <m/>
    <m/>
    <m/>
    <e v="#REF!"/>
    <s v="SL278@tidalwaveautospa.com"/>
    <s v="Wesley Kurtz"/>
    <x v="3"/>
    <x v="2"/>
  </r>
  <r>
    <s v="Nadine Moses"/>
    <s v="EXP-10009805"/>
    <n v="19.89"/>
    <d v="2023-12-02T00:00:00"/>
    <x v="8"/>
    <s v="Snacks"/>
    <s v="water"/>
    <m/>
    <m/>
    <m/>
    <m/>
    <m/>
    <m/>
    <m/>
    <m/>
    <m/>
    <m/>
    <m/>
    <m/>
    <m/>
    <m/>
    <m/>
    <m/>
    <m/>
    <m/>
    <m/>
    <m/>
    <m/>
    <e v="#REF!"/>
    <s v="SL278@tidalwaveautospa.com"/>
    <s v="Wesley Kurtz"/>
    <x v="3"/>
    <x v="2"/>
  </r>
  <r>
    <s v="Nadine Moses"/>
    <s v="EXP-10009805"/>
    <n v="212.8"/>
    <d v="2023-12-05T00:00:00"/>
    <x v="7"/>
    <s v="Office Supplies"/>
    <s v="Christmas Decorations"/>
    <m/>
    <m/>
    <m/>
    <m/>
    <m/>
    <m/>
    <m/>
    <m/>
    <m/>
    <m/>
    <m/>
    <m/>
    <m/>
    <m/>
    <m/>
    <m/>
    <m/>
    <m/>
    <m/>
    <m/>
    <m/>
    <e v="#REF!"/>
    <s v="SL278@tidalwaveautospa.com"/>
    <s v="Wesley Kurtz"/>
    <x v="3"/>
    <x v="2"/>
  </r>
  <r>
    <s v="Nadine Moses"/>
    <s v="EXP-10010699"/>
    <n v="15.37"/>
    <d v="2023-12-20T00:00:00"/>
    <x v="0"/>
    <s v="Parts"/>
    <s v="hose Clamp for tunnel hose"/>
    <m/>
    <m/>
    <m/>
    <m/>
    <m/>
    <m/>
    <m/>
    <m/>
    <m/>
    <m/>
    <m/>
    <m/>
    <m/>
    <m/>
    <m/>
    <m/>
    <m/>
    <m/>
    <m/>
    <m/>
    <m/>
    <e v="#REF!"/>
    <s v="SL278@tidalwaveautospa.com"/>
    <s v="Wesley Kurtz"/>
    <x v="3"/>
    <x v="2"/>
  </r>
  <r>
    <s v="Nadine Moses"/>
    <s v="EXP-10010699"/>
    <n v="35.6"/>
    <d v="2023-12-23T00:00:00"/>
    <x v="0"/>
    <s v="Wash Maintenance"/>
    <s v="vinegar"/>
    <m/>
    <m/>
    <m/>
    <m/>
    <m/>
    <m/>
    <m/>
    <m/>
    <m/>
    <m/>
    <m/>
    <m/>
    <m/>
    <m/>
    <m/>
    <m/>
    <m/>
    <m/>
    <m/>
    <m/>
    <m/>
    <e v="#REF!"/>
    <s v="SL278@tidalwaveautospa.com"/>
    <s v="Wesley Kurtz"/>
    <x v="3"/>
    <x v="2"/>
  </r>
  <r>
    <s v="Nadine Moses"/>
    <s v="EXP-10010699"/>
    <n v="94.88"/>
    <d v="2024-01-05T00:00:00"/>
    <x v="0"/>
    <s v="Wash Maintenance"/>
    <s v="vinegar, dawn, toilet paper"/>
    <m/>
    <m/>
    <m/>
    <m/>
    <m/>
    <m/>
    <m/>
    <m/>
    <m/>
    <m/>
    <m/>
    <m/>
    <m/>
    <m/>
    <m/>
    <m/>
    <m/>
    <m/>
    <m/>
    <m/>
    <m/>
    <e v="#REF!"/>
    <s v="SL278@tidalwaveautospa.com"/>
    <s v="Wesley Kurtz"/>
    <x v="3"/>
    <x v="2"/>
  </r>
  <r>
    <s v="Nadine Moses"/>
    <s v="EXP-10010699"/>
    <n v="72.89"/>
    <d v="2024-01-06T00:00:00"/>
    <x v="0"/>
    <s v="Parts"/>
    <s v="hose Clamps, scrub brush poles"/>
    <m/>
    <m/>
    <m/>
    <m/>
    <m/>
    <m/>
    <m/>
    <m/>
    <m/>
    <m/>
    <m/>
    <m/>
    <m/>
    <m/>
    <m/>
    <m/>
    <m/>
    <m/>
    <m/>
    <m/>
    <m/>
    <e v="#REF!"/>
    <s v="SL278@tidalwaveautospa.com"/>
    <s v="Wesley Kurtz"/>
    <x v="3"/>
    <x v="2"/>
  </r>
  <r>
    <s v="Nicholas Anthony"/>
    <s v="EXP-10009855"/>
    <n v="33.07"/>
    <d v="2023-11-18T00:00:00"/>
    <x v="0"/>
    <s v="Office Supplies"/>
    <s v="Trash bags and laundry soap"/>
    <m/>
    <m/>
    <m/>
    <m/>
    <m/>
    <m/>
    <m/>
    <m/>
    <m/>
    <m/>
    <m/>
    <m/>
    <m/>
    <m/>
    <m/>
    <m/>
    <m/>
    <m/>
    <m/>
    <m/>
    <m/>
    <e v="#REF!"/>
    <s v="SL19@tidalwaveautospa.com"/>
    <s v="Wesley Kurtz"/>
    <x v="3"/>
    <x v="2"/>
  </r>
  <r>
    <s v="Nicholas Anthony"/>
    <s v="EXP-10009855"/>
    <n v="541"/>
    <d v="2023-11-21T00:00:00"/>
    <x v="25"/>
    <s v="Parts"/>
    <s v="vanity for women's bathroom"/>
    <m/>
    <m/>
    <m/>
    <m/>
    <m/>
    <m/>
    <m/>
    <m/>
    <m/>
    <m/>
    <m/>
    <m/>
    <m/>
    <m/>
    <m/>
    <m/>
    <m/>
    <m/>
    <m/>
    <m/>
    <m/>
    <e v="#REF!"/>
    <s v="SL19@tidalwaveautospa.com"/>
    <s v="Wesley Kurtz"/>
    <x v="3"/>
    <x v="2"/>
  </r>
  <r>
    <s v="Nicholas Anthony"/>
    <s v="EXP-10009855"/>
    <n v="61.89"/>
    <d v="2023-11-21T00:00:00"/>
    <x v="0"/>
    <s v="Wash Maintenance"/>
    <s v="purple power"/>
    <m/>
    <m/>
    <m/>
    <m/>
    <m/>
    <m/>
    <m/>
    <m/>
    <m/>
    <m/>
    <m/>
    <m/>
    <m/>
    <m/>
    <m/>
    <m/>
    <m/>
    <m/>
    <m/>
    <m/>
    <m/>
    <e v="#REF!"/>
    <s v="SL19@tidalwaveautospa.com"/>
    <s v="Wesley Kurtz"/>
    <x v="3"/>
    <x v="2"/>
  </r>
  <r>
    <s v="Nicholas Anthony"/>
    <s v="EXP-10009855"/>
    <n v="11.26"/>
    <d v="2023-11-21T00:00:00"/>
    <x v="25"/>
    <s v="Parts"/>
    <s v="plumbing for bathroom vanity"/>
    <m/>
    <m/>
    <m/>
    <m/>
    <m/>
    <m/>
    <m/>
    <m/>
    <m/>
    <m/>
    <m/>
    <m/>
    <m/>
    <m/>
    <m/>
    <m/>
    <m/>
    <m/>
    <m/>
    <m/>
    <m/>
    <e v="#REF!"/>
    <s v="SL19@tidalwaveautospa.com"/>
    <s v="Wesley Kurtz"/>
    <x v="3"/>
    <x v="2"/>
  </r>
  <r>
    <s v="Nicholas Anthony"/>
    <s v="EXP-10009855"/>
    <n v="20.91"/>
    <d v="2023-11-21T00:00:00"/>
    <x v="0"/>
    <s v="Office Supplies"/>
    <s v="tip deposit bags"/>
    <m/>
    <m/>
    <m/>
    <m/>
    <m/>
    <m/>
    <m/>
    <m/>
    <m/>
    <m/>
    <m/>
    <m/>
    <m/>
    <m/>
    <m/>
    <m/>
    <m/>
    <m/>
    <m/>
    <m/>
    <m/>
    <e v="#REF!"/>
    <s v="SL19@tidalwaveautospa.com"/>
    <s v="Wesley Kurtz"/>
    <x v="3"/>
    <x v="2"/>
  </r>
  <r>
    <s v="Nicholas Anthony"/>
    <s v="EXP-10009855"/>
    <n v="35.21"/>
    <d v="2023-11-24T00:00:00"/>
    <x v="0"/>
    <s v="Office Supplies"/>
    <s v="Christmas decorations"/>
    <m/>
    <m/>
    <m/>
    <m/>
    <m/>
    <m/>
    <m/>
    <m/>
    <m/>
    <m/>
    <m/>
    <m/>
    <m/>
    <m/>
    <m/>
    <m/>
    <m/>
    <m/>
    <m/>
    <m/>
    <m/>
    <e v="#REF!"/>
    <s v="SL19@tidalwaveautospa.com"/>
    <s v="Wesley Kurtz"/>
    <x v="3"/>
    <x v="2"/>
  </r>
  <r>
    <s v="Nicholas Anthony"/>
    <s v="EXP-10009855"/>
    <n v="8.5299999999999994"/>
    <d v="2023-11-25T00:00:00"/>
    <x v="0"/>
    <s v="Office Supplies"/>
    <s v="tape"/>
    <m/>
    <m/>
    <m/>
    <m/>
    <m/>
    <m/>
    <m/>
    <m/>
    <m/>
    <m/>
    <m/>
    <m/>
    <m/>
    <m/>
    <m/>
    <m/>
    <m/>
    <m/>
    <m/>
    <m/>
    <m/>
    <e v="#REF!"/>
    <s v="SL19@tidalwaveautospa.com"/>
    <s v="Wesley Kurtz"/>
    <x v="3"/>
    <x v="2"/>
  </r>
  <r>
    <s v="Nicholas Anthony"/>
    <s v="EXP-10009855"/>
    <n v="45.97"/>
    <d v="2023-11-25T00:00:00"/>
    <x v="0"/>
    <s v="Miscellaneous Expense - Non-SL"/>
    <s v="Personal expense"/>
    <m/>
    <m/>
    <m/>
    <m/>
    <m/>
    <m/>
    <m/>
    <m/>
    <m/>
    <m/>
    <m/>
    <m/>
    <m/>
    <m/>
    <m/>
    <m/>
    <m/>
    <m/>
    <m/>
    <m/>
    <m/>
    <e v="#REF!"/>
    <s v="SL19@tidalwaveautospa.com"/>
    <s v="Wesley Kurtz"/>
    <x v="3"/>
    <x v="2"/>
  </r>
  <r>
    <s v="Nicholas Anthony"/>
    <s v="EXP-10009855"/>
    <n v="44.8"/>
    <d v="2023-11-25T00:00:00"/>
    <x v="0"/>
    <s v="Office Supplies"/>
    <s v="Water and laundry soap"/>
    <m/>
    <m/>
    <m/>
    <m/>
    <m/>
    <m/>
    <m/>
    <m/>
    <m/>
    <m/>
    <m/>
    <m/>
    <m/>
    <m/>
    <m/>
    <m/>
    <m/>
    <m/>
    <m/>
    <m/>
    <m/>
    <e v="#REF!"/>
    <s v="SL19@tidalwaveautospa.com"/>
    <s v="Wesley Kurtz"/>
    <x v="3"/>
    <x v="2"/>
  </r>
  <r>
    <s v="Nicholas Anthony"/>
    <s v="EXP-10009855"/>
    <n v="44.82"/>
    <d v="2023-11-26T00:00:00"/>
    <x v="0"/>
    <s v="Wash Maintenance"/>
    <s v="laundry soap"/>
    <m/>
    <m/>
    <m/>
    <m/>
    <m/>
    <m/>
    <m/>
    <m/>
    <m/>
    <m/>
    <m/>
    <m/>
    <m/>
    <m/>
    <m/>
    <m/>
    <m/>
    <m/>
    <m/>
    <m/>
    <m/>
    <e v="#REF!"/>
    <s v="SL19@tidalwaveautospa.com"/>
    <s v="Wesley Kurtz"/>
    <x v="3"/>
    <x v="2"/>
  </r>
  <r>
    <s v="Nicholas Anthony"/>
    <s v="EXP-10009855"/>
    <n v="123.72"/>
    <d v="2023-11-28T00:00:00"/>
    <x v="0"/>
    <s v="Office Supplies"/>
    <s v="Paper towels and toilet paper"/>
    <m/>
    <m/>
    <m/>
    <m/>
    <m/>
    <m/>
    <m/>
    <m/>
    <m/>
    <m/>
    <m/>
    <m/>
    <m/>
    <m/>
    <m/>
    <m/>
    <m/>
    <m/>
    <m/>
    <m/>
    <m/>
    <e v="#REF!"/>
    <s v="SL19@tidalwaveautospa.com"/>
    <s v="Wesley Kurtz"/>
    <x v="3"/>
    <x v="2"/>
  </r>
  <r>
    <s v="Nicholas Anthony"/>
    <s v="EXP-10009855"/>
    <n v="40.6"/>
    <d v="2023-11-28T00:00:00"/>
    <x v="0"/>
    <s v="Snacks"/>
    <s v="water"/>
    <m/>
    <m/>
    <m/>
    <m/>
    <m/>
    <m/>
    <m/>
    <m/>
    <m/>
    <m/>
    <m/>
    <m/>
    <m/>
    <m/>
    <m/>
    <m/>
    <m/>
    <m/>
    <m/>
    <m/>
    <m/>
    <e v="#REF!"/>
    <s v="SL19@tidalwaveautospa.com"/>
    <s v="Wesley Kurtz"/>
    <x v="3"/>
    <x v="2"/>
  </r>
  <r>
    <s v="Nicholas Anthony"/>
    <s v="EXP-10009855"/>
    <n v="12.88"/>
    <d v="2023-11-28T00:00:00"/>
    <x v="0"/>
    <s v="Parts"/>
    <s v="Cap for vac piping"/>
    <m/>
    <m/>
    <m/>
    <m/>
    <m/>
    <m/>
    <m/>
    <m/>
    <m/>
    <m/>
    <m/>
    <m/>
    <m/>
    <m/>
    <m/>
    <m/>
    <m/>
    <m/>
    <m/>
    <m/>
    <m/>
    <e v="#REF!"/>
    <s v="SL19@tidalwaveautospa.com"/>
    <s v="Wesley Kurtz"/>
    <x v="3"/>
    <x v="2"/>
  </r>
  <r>
    <s v="Nicholas Anthony"/>
    <s v="EXP-10009855"/>
    <n v="74.709999999999994"/>
    <d v="2023-11-28T00:00:00"/>
    <x v="0"/>
    <s v="Equipment"/>
    <s v="Heater for building"/>
    <m/>
    <m/>
    <m/>
    <m/>
    <m/>
    <m/>
    <m/>
    <m/>
    <m/>
    <m/>
    <m/>
    <m/>
    <m/>
    <m/>
    <m/>
    <m/>
    <m/>
    <m/>
    <m/>
    <m/>
    <m/>
    <e v="#REF!"/>
    <s v="SL19@tidalwaveautospa.com"/>
    <s v="Wesley Kurtz"/>
    <x v="3"/>
    <x v="2"/>
  </r>
  <r>
    <s v="Nicholas Anthony"/>
    <s v="EXP-10009855"/>
    <n v="13.81"/>
    <d v="2023-11-29T00:00:00"/>
    <x v="0"/>
    <s v="Fuel"/>
    <s v="gas for heaters"/>
    <m/>
    <m/>
    <m/>
    <m/>
    <m/>
    <m/>
    <m/>
    <m/>
    <m/>
    <m/>
    <m/>
    <m/>
    <m/>
    <m/>
    <m/>
    <m/>
    <m/>
    <m/>
    <m/>
    <m/>
    <m/>
    <e v="#REF!"/>
    <s v="SL19@tidalwaveautospa.com"/>
    <s v="Wesley Kurtz"/>
    <x v="3"/>
    <x v="2"/>
  </r>
  <r>
    <s v="Nicholas Anthony"/>
    <s v="EXP-10009855"/>
    <n v="41.73"/>
    <d v="2023-11-29T00:00:00"/>
    <x v="0"/>
    <s v="Office Supplies"/>
    <s v="Christmas tree"/>
    <m/>
    <m/>
    <m/>
    <m/>
    <m/>
    <m/>
    <m/>
    <m/>
    <m/>
    <m/>
    <m/>
    <m/>
    <m/>
    <m/>
    <m/>
    <m/>
    <m/>
    <m/>
    <m/>
    <m/>
    <m/>
    <e v="#REF!"/>
    <s v="SL19@tidalwaveautospa.com"/>
    <s v="Wesley Kurtz"/>
    <x v="3"/>
    <x v="2"/>
  </r>
  <r>
    <s v="Nicholas Anthony"/>
    <s v="EXP-10009855"/>
    <n v="89.16"/>
    <d v="2023-12-05T00:00:00"/>
    <x v="0"/>
    <s v="Wash Maintenance"/>
    <s v="Laundry Soap"/>
    <m/>
    <m/>
    <m/>
    <m/>
    <m/>
    <m/>
    <m/>
    <m/>
    <m/>
    <m/>
    <m/>
    <m/>
    <m/>
    <m/>
    <m/>
    <m/>
    <m/>
    <m/>
    <m/>
    <m/>
    <m/>
    <e v="#REF!"/>
    <s v="SL19@tidalwaveautospa.com"/>
    <s v="Wesley Kurtz"/>
    <x v="3"/>
    <x v="2"/>
  </r>
  <r>
    <s v="Nicholas Anthony"/>
    <s v="EXP-10009855"/>
    <n v="147.84"/>
    <d v="2023-12-09T00:00:00"/>
    <x v="0"/>
    <s v="Office Supplies"/>
    <s v="Printer Ink"/>
    <m/>
    <m/>
    <m/>
    <m/>
    <m/>
    <m/>
    <m/>
    <m/>
    <m/>
    <m/>
    <m/>
    <m/>
    <m/>
    <m/>
    <m/>
    <m/>
    <m/>
    <m/>
    <m/>
    <m/>
    <m/>
    <e v="#REF!"/>
    <s v="SL19@tidalwaveautospa.com"/>
    <s v="Wesley Kurtz"/>
    <x v="3"/>
    <x v="2"/>
  </r>
  <r>
    <s v="Nicholas Anthony"/>
    <s v="EXP-10009855"/>
    <n v="231.75"/>
    <d v="2023-12-09T00:00:00"/>
    <x v="0"/>
    <s v="Wash Maintenance"/>
    <s v="vac for lobby and dawn, trash bags"/>
    <m/>
    <m/>
    <m/>
    <m/>
    <m/>
    <m/>
    <m/>
    <m/>
    <m/>
    <m/>
    <m/>
    <m/>
    <m/>
    <m/>
    <m/>
    <m/>
    <m/>
    <m/>
    <m/>
    <m/>
    <m/>
    <e v="#REF!"/>
    <s v="SL19@tidalwaveautospa.com"/>
    <s v="Wesley Kurtz"/>
    <x v="3"/>
    <x v="2"/>
  </r>
  <r>
    <s v="Nicholas Anthony"/>
    <s v="EXP-10009855"/>
    <n v="176.11"/>
    <d v="2023-12-10T00:00:00"/>
    <x v="0"/>
    <s v="Safety Supplies"/>
    <s v="gloves"/>
    <m/>
    <m/>
    <m/>
    <m/>
    <m/>
    <m/>
    <m/>
    <m/>
    <m/>
    <m/>
    <m/>
    <m/>
    <m/>
    <m/>
    <m/>
    <m/>
    <m/>
    <m/>
    <m/>
    <m/>
    <m/>
    <e v="#REF!"/>
    <s v="SL19@tidalwaveautospa.com"/>
    <s v="Wesley Kurtz"/>
    <x v="3"/>
    <x v="2"/>
  </r>
  <r>
    <s v="Nicholas Anthony"/>
    <s v="EXP-10009855"/>
    <n v="91.77"/>
    <d v="2023-12-12T00:00:00"/>
    <x v="0"/>
    <s v="Wash Maintenance"/>
    <s v="Purple power , torch and fuel for repairs"/>
    <m/>
    <m/>
    <m/>
    <m/>
    <m/>
    <m/>
    <m/>
    <m/>
    <m/>
    <m/>
    <m/>
    <m/>
    <m/>
    <m/>
    <m/>
    <m/>
    <m/>
    <m/>
    <m/>
    <m/>
    <m/>
    <e v="#REF!"/>
    <s v="SL19@tidalwaveautospa.com"/>
    <s v="Wesley Kurtz"/>
    <x v="3"/>
    <x v="2"/>
  </r>
  <r>
    <s v="Nicholas Anthony"/>
    <s v="EXP-10010694"/>
    <n v="52.3"/>
    <d v="2023-12-24T00:00:00"/>
    <x v="0"/>
    <s v="Office Supplies"/>
    <s v="Radios for operations"/>
    <m/>
    <m/>
    <m/>
    <m/>
    <m/>
    <m/>
    <m/>
    <m/>
    <m/>
    <m/>
    <m/>
    <m/>
    <m/>
    <m/>
    <m/>
    <m/>
    <m/>
    <m/>
    <m/>
    <m/>
    <m/>
    <e v="#REF!"/>
    <s v="SL19@tidalwaveautospa.com"/>
    <s v="Wesley Kurtz"/>
    <x v="3"/>
    <x v="2"/>
  </r>
  <r>
    <s v="Nicholas Anthony"/>
    <s v="EXP-10010694"/>
    <n v="106.72"/>
    <d v="2023-12-27T00:00:00"/>
    <x v="0"/>
    <s v="Wash Maintenance"/>
    <s v="pressure washer hoseRadios for operations"/>
    <m/>
    <m/>
    <m/>
    <m/>
    <m/>
    <m/>
    <m/>
    <m/>
    <m/>
    <m/>
    <m/>
    <m/>
    <m/>
    <m/>
    <m/>
    <m/>
    <m/>
    <m/>
    <m/>
    <m/>
    <m/>
    <e v="#REF!"/>
    <s v="SL19@tidalwaveautospa.com"/>
    <s v="Wesley Kurtz"/>
    <x v="3"/>
    <x v="2"/>
  </r>
  <r>
    <s v="Nicholas Anthony"/>
    <s v="EXP-10010694"/>
    <n v="64.62"/>
    <d v="2024-01-05T00:00:00"/>
    <x v="0"/>
    <s v="Office Supplies"/>
    <s v="Bathroom cleaner and water for employees"/>
    <m/>
    <m/>
    <m/>
    <m/>
    <m/>
    <m/>
    <m/>
    <m/>
    <m/>
    <m/>
    <m/>
    <m/>
    <m/>
    <m/>
    <m/>
    <m/>
    <m/>
    <m/>
    <m/>
    <m/>
    <m/>
    <e v="#REF!"/>
    <s v="SL19@tidalwaveautospa.com"/>
    <s v="Wesley Kurtz"/>
    <x v="3"/>
    <x v="2"/>
  </r>
  <r>
    <s v="Nicholas Anthony"/>
    <s v="EXP-10010694"/>
    <n v="89.64"/>
    <d v="2024-01-07T00:00:00"/>
    <x v="0"/>
    <s v="Wash Maintenance"/>
    <s v="Laundry powder"/>
    <m/>
    <m/>
    <m/>
    <m/>
    <m/>
    <m/>
    <m/>
    <m/>
    <m/>
    <m/>
    <m/>
    <m/>
    <m/>
    <m/>
    <m/>
    <m/>
    <m/>
    <m/>
    <m/>
    <m/>
    <m/>
    <e v="#REF!"/>
    <s v="SL19@tidalwaveautospa.com"/>
    <s v="Wesley Kurtz"/>
    <x v="3"/>
    <x v="2"/>
  </r>
  <r>
    <s v="Nicholas Anthony"/>
    <s v="EXP-10010694"/>
    <n v="91.24"/>
    <d v="2024-01-09T00:00:00"/>
    <x v="0"/>
    <s v="Small Tools"/>
    <s v="Cutting blade, squeegee, purple power, aluminum cleaner"/>
    <m/>
    <m/>
    <m/>
    <m/>
    <m/>
    <m/>
    <m/>
    <m/>
    <m/>
    <m/>
    <m/>
    <m/>
    <m/>
    <m/>
    <m/>
    <m/>
    <m/>
    <m/>
    <m/>
    <m/>
    <m/>
    <e v="#REF!"/>
    <s v="SL19@tidalwaveautospa.com"/>
    <s v="Wesley Kurtz"/>
    <x v="3"/>
    <x v="2"/>
  </r>
  <r>
    <s v="Nicholas Anthony"/>
    <s v="EXP-10010694"/>
    <n v="14.93"/>
    <d v="2024-01-11T00:00:00"/>
    <x v="0"/>
    <s v="Plumbing Expense"/>
    <s v="Plumber tape"/>
    <m/>
    <m/>
    <m/>
    <m/>
    <m/>
    <m/>
    <m/>
    <m/>
    <m/>
    <m/>
    <m/>
    <m/>
    <m/>
    <m/>
    <m/>
    <m/>
    <m/>
    <m/>
    <m/>
    <m/>
    <m/>
    <e v="#REF!"/>
    <s v="SL19@tidalwaveautospa.com"/>
    <s v="Wesley Kurtz"/>
    <x v="3"/>
    <x v="2"/>
  </r>
  <r>
    <s v="Nicholas Anthony"/>
    <s v="EXP-10010694"/>
    <n v="4.26"/>
    <d v="2024-01-12T00:00:00"/>
    <x v="0"/>
    <s v="Plumbing Expense"/>
    <s v="Plumber tape"/>
    <m/>
    <m/>
    <m/>
    <m/>
    <m/>
    <m/>
    <m/>
    <m/>
    <m/>
    <m/>
    <m/>
    <m/>
    <m/>
    <m/>
    <m/>
    <m/>
    <m/>
    <m/>
    <m/>
    <m/>
    <m/>
    <e v="#REF!"/>
    <s v="SL19@tidalwaveautospa.com"/>
    <s v="Wesley Kurtz"/>
    <x v="3"/>
    <x v="2"/>
  </r>
  <r>
    <s v="Nicholas Anthony"/>
    <s v="EXP-10010694"/>
    <n v="120.8"/>
    <d v="2024-01-17T00:00:00"/>
    <x v="1"/>
    <s v="Small Tools"/>
    <s v="grinding blades and Allen keys for a repair on sprocket"/>
    <m/>
    <m/>
    <m/>
    <m/>
    <m/>
    <m/>
    <m/>
    <m/>
    <m/>
    <m/>
    <m/>
    <m/>
    <m/>
    <m/>
    <m/>
    <m/>
    <m/>
    <m/>
    <m/>
    <m/>
    <m/>
    <e v="#REF!"/>
    <s v="SL19@tidalwaveautospa.com"/>
    <s v="Wesley Kurtz"/>
    <x v="3"/>
    <x v="2"/>
  </r>
  <r>
    <s v="Nicholas Huck"/>
    <s v="EXP-10009820"/>
    <n v="7.57"/>
    <d v="2023-11-21T00:00:00"/>
    <x v="0"/>
    <s v="Office Supplies"/>
    <s v="Toilet Paper"/>
    <m/>
    <m/>
    <m/>
    <m/>
    <m/>
    <m/>
    <m/>
    <m/>
    <m/>
    <m/>
    <m/>
    <m/>
    <m/>
    <m/>
    <m/>
    <m/>
    <m/>
    <m/>
    <m/>
    <m/>
    <m/>
    <e v="#REF!"/>
    <s v="SL47@tidalwaveautospa.com"/>
    <s v="Derek Schillinger"/>
    <x v="3"/>
    <x v="2"/>
  </r>
  <r>
    <s v="Nicholas Huck"/>
    <s v="EXP-10010662"/>
    <n v="229.72"/>
    <d v="2023-12-21T00:00:00"/>
    <x v="0"/>
    <s v="Wash Maintenance"/>
    <s v="Filters for power packs"/>
    <m/>
    <m/>
    <m/>
    <m/>
    <m/>
    <m/>
    <m/>
    <m/>
    <m/>
    <m/>
    <m/>
    <m/>
    <m/>
    <m/>
    <m/>
    <m/>
    <m/>
    <m/>
    <m/>
    <m/>
    <m/>
    <e v="#REF!"/>
    <s v="SL47@tidalwaveautospa.com"/>
    <s v="Derek Schillinger"/>
    <x v="3"/>
    <x v="2"/>
  </r>
  <r>
    <s v="Nicholas Huck"/>
    <s v="EXP-10010662"/>
    <n v="15"/>
    <d v="2023-12-28T00:00:00"/>
    <x v="0"/>
    <s v="Fuel"/>
    <s v="gas for power washer"/>
    <m/>
    <m/>
    <m/>
    <m/>
    <m/>
    <m/>
    <m/>
    <m/>
    <m/>
    <m/>
    <m/>
    <m/>
    <m/>
    <m/>
    <m/>
    <m/>
    <m/>
    <m/>
    <m/>
    <m/>
    <m/>
    <e v="#REF!"/>
    <s v="SL47@tidalwaveautospa.com"/>
    <s v="Derek Schillinger"/>
    <x v="3"/>
    <x v="2"/>
  </r>
  <r>
    <s v="Nicholas Huck"/>
    <s v="EXP-10010584"/>
    <n v="86.58"/>
    <d v="2023-12-18T00:00:00"/>
    <x v="0"/>
    <s v="Wash Maintenance"/>
    <s v="Filters for compressor"/>
    <m/>
    <m/>
    <m/>
    <m/>
    <m/>
    <m/>
    <m/>
    <m/>
    <m/>
    <m/>
    <m/>
    <m/>
    <m/>
    <m/>
    <m/>
    <m/>
    <m/>
    <m/>
    <m/>
    <m/>
    <m/>
    <e v="#REF!"/>
    <s v="SL47@tidalwaveautospa.com"/>
    <s v="Derek Schillinger"/>
    <x v="3"/>
    <x v="2"/>
  </r>
  <r>
    <s v="Nicholas Huck"/>
    <s v="EXP-10010578"/>
    <n v="40"/>
    <d v="2023-12-22T00:00:00"/>
    <x v="0"/>
    <s v="Employee Incentives - Other"/>
    <s v="gift Cards for contest"/>
    <m/>
    <m/>
    <m/>
    <m/>
    <m/>
    <m/>
    <m/>
    <m/>
    <m/>
    <m/>
    <m/>
    <m/>
    <m/>
    <m/>
    <m/>
    <m/>
    <m/>
    <m/>
    <m/>
    <m/>
    <m/>
    <e v="#REF!"/>
    <s v="SL47@tidalwaveautospa.com"/>
    <s v="Derek Schillinger"/>
    <x v="3"/>
    <x v="2"/>
  </r>
  <r>
    <s v="Nicholas Huck"/>
    <s v="EXP-10010578"/>
    <n v="32.32"/>
    <d v="2023-12-23T00:00:00"/>
    <x v="0"/>
    <s v="Office Supplies"/>
    <s v="Pens and airwick"/>
    <m/>
    <m/>
    <m/>
    <m/>
    <m/>
    <m/>
    <m/>
    <m/>
    <m/>
    <m/>
    <m/>
    <m/>
    <m/>
    <m/>
    <m/>
    <m/>
    <m/>
    <m/>
    <m/>
    <m/>
    <m/>
    <e v="#REF!"/>
    <s v="SL47@tidalwaveautospa.com"/>
    <s v="Derek Schillinger"/>
    <x v="3"/>
    <x v="2"/>
  </r>
  <r>
    <s v="Nicholas Huck"/>
    <s v="EXP-10010578"/>
    <n v="178.63"/>
    <d v="2023-12-26T00:00:00"/>
    <x v="0"/>
    <s v="Itemized"/>
    <s v="vinegar, soap, detergent, water softner,bath tissue, copy paper,"/>
    <n v="143.78"/>
    <s v="Wash Maintenance"/>
    <s v="vinegar, soap, detergent, water softner"/>
    <n v="34.85"/>
    <s v="Office Supplies"/>
    <s v="bath tissue, copy paper"/>
    <m/>
    <m/>
    <m/>
    <m/>
    <m/>
    <m/>
    <m/>
    <m/>
    <m/>
    <m/>
    <m/>
    <m/>
    <m/>
    <m/>
    <m/>
    <e v="#REF!"/>
    <s v="SL47@tidalwaveautospa.com"/>
    <s v="Derek Schillinger"/>
    <x v="3"/>
    <x v="2"/>
  </r>
  <r>
    <s v="Nicholas Huck"/>
    <s v="EXP-10010578"/>
    <n v="209.88"/>
    <d v="2023-12-28T00:00:00"/>
    <x v="0"/>
    <s v="Itemized"/>
    <s v="spray bottles, goo gone, tote,gloves,"/>
    <n v="165.92"/>
    <s v="Wash Maintenance"/>
    <s v="spray bottles, goo gone, tote"/>
    <n v="43.96"/>
    <s v="Safety Supplies"/>
    <s v="gloves"/>
    <m/>
    <m/>
    <m/>
    <m/>
    <m/>
    <m/>
    <m/>
    <m/>
    <m/>
    <m/>
    <m/>
    <m/>
    <m/>
    <m/>
    <m/>
    <e v="#REF!"/>
    <s v="SL47@tidalwaveautospa.com"/>
    <s v="Derek Schillinger"/>
    <x v="3"/>
    <x v="2"/>
  </r>
  <r>
    <s v="Nicholas Huck"/>
    <s v="EXP-10010578"/>
    <n v="-10.8"/>
    <d v="2023-12-29T00:00:00"/>
    <x v="22"/>
    <s v="Parts"/>
    <s v="return power washing part"/>
    <m/>
    <m/>
    <m/>
    <m/>
    <m/>
    <m/>
    <m/>
    <m/>
    <m/>
    <m/>
    <m/>
    <m/>
    <m/>
    <m/>
    <m/>
    <m/>
    <m/>
    <m/>
    <m/>
    <m/>
    <m/>
    <e v="#REF!"/>
    <s v="SL47@tidalwaveautospa.com"/>
    <s v="Derek Schillinger"/>
    <x v="3"/>
    <x v="2"/>
  </r>
  <r>
    <s v="Nicholas Huck"/>
    <s v="EXP-10010578"/>
    <n v="21.62"/>
    <d v="2023-12-29T00:00:00"/>
    <x v="0"/>
    <s v="Parts"/>
    <s v="couplers for power washer"/>
    <m/>
    <m/>
    <m/>
    <m/>
    <m/>
    <m/>
    <m/>
    <m/>
    <m/>
    <m/>
    <m/>
    <m/>
    <m/>
    <m/>
    <m/>
    <m/>
    <m/>
    <m/>
    <m/>
    <m/>
    <m/>
    <e v="#REF!"/>
    <s v="SL47@tidalwaveautospa.com"/>
    <s v="Derek Schillinger"/>
    <x v="3"/>
    <x v="2"/>
  </r>
  <r>
    <s v="Nicholas Huck"/>
    <s v="EXP-10010578"/>
    <n v="338.66"/>
    <d v="2023-12-29T00:00:00"/>
    <x v="0"/>
    <s v="Wash Maintenance"/>
    <s v="hoses for tunnel"/>
    <m/>
    <m/>
    <m/>
    <m/>
    <m/>
    <m/>
    <m/>
    <m/>
    <m/>
    <m/>
    <m/>
    <m/>
    <m/>
    <m/>
    <m/>
    <m/>
    <m/>
    <m/>
    <m/>
    <m/>
    <m/>
    <e v="#REF!"/>
    <s v="SL47@tidalwaveautospa.com"/>
    <s v="Derek Schillinger"/>
    <x v="3"/>
    <x v="2"/>
  </r>
  <r>
    <s v="Nicholas Huck"/>
    <s v="EXP-10010578"/>
    <n v="10.8"/>
    <d v="2023-12-29T00:00:00"/>
    <x v="0"/>
    <s v="Parts"/>
    <s v="power washer coupler"/>
    <m/>
    <m/>
    <m/>
    <m/>
    <m/>
    <m/>
    <m/>
    <m/>
    <m/>
    <m/>
    <m/>
    <m/>
    <m/>
    <m/>
    <m/>
    <m/>
    <m/>
    <m/>
    <m/>
    <m/>
    <m/>
    <e v="#REF!"/>
    <s v="SL47@tidalwaveautospa.com"/>
    <s v="Derek Schillinger"/>
    <x v="3"/>
    <x v="2"/>
  </r>
  <r>
    <s v="Nicholas Huck"/>
    <s v="EXP-10010578"/>
    <n v="22.15"/>
    <d v="2024-01-01T00:00:00"/>
    <x v="0"/>
    <s v="Wash Maintenance"/>
    <s v="sealant, tote"/>
    <m/>
    <m/>
    <m/>
    <m/>
    <m/>
    <m/>
    <m/>
    <m/>
    <m/>
    <m/>
    <m/>
    <m/>
    <m/>
    <m/>
    <m/>
    <m/>
    <m/>
    <m/>
    <m/>
    <m/>
    <m/>
    <e v="#REF!"/>
    <s v="SL47@tidalwaveautospa.com"/>
    <s v="Derek Schillinger"/>
    <x v="3"/>
    <x v="2"/>
  </r>
  <r>
    <s v="Nick Mariani"/>
    <s v="EXP-10010674"/>
    <n v="139.29"/>
    <d v="2023-12-28T00:00:00"/>
    <x v="0"/>
    <s v="Office Supplies"/>
    <s v="TP, Paper towels, frebreeze"/>
    <m/>
    <m/>
    <m/>
    <m/>
    <m/>
    <m/>
    <m/>
    <m/>
    <m/>
    <m/>
    <m/>
    <m/>
    <m/>
    <m/>
    <m/>
    <m/>
    <m/>
    <m/>
    <m/>
    <m/>
    <m/>
    <e v="#REF!"/>
    <s v=""/>
    <s v=""/>
    <x v="3"/>
    <x v="2"/>
  </r>
  <r>
    <s v="Nick Mariani"/>
    <s v="EXP-10010674"/>
    <n v="18.989999999999998"/>
    <d v="2024-01-03T00:00:00"/>
    <x v="0"/>
    <s v="Fuel"/>
    <s v="Gas for power washer"/>
    <m/>
    <m/>
    <m/>
    <m/>
    <m/>
    <m/>
    <m/>
    <m/>
    <m/>
    <m/>
    <m/>
    <m/>
    <m/>
    <m/>
    <m/>
    <m/>
    <m/>
    <m/>
    <m/>
    <m/>
    <m/>
    <e v="#REF!"/>
    <s v=""/>
    <s v=""/>
    <x v="3"/>
    <x v="2"/>
  </r>
  <r>
    <s v="Nick Mariani"/>
    <s v="EXP-10010674"/>
    <n v="85.58"/>
    <d v="2024-01-04T00:00:00"/>
    <x v="0"/>
    <s v="Wash Maintenance"/>
    <s v="Mats for wash site"/>
    <m/>
    <m/>
    <m/>
    <m/>
    <m/>
    <m/>
    <m/>
    <m/>
    <m/>
    <m/>
    <m/>
    <m/>
    <m/>
    <m/>
    <m/>
    <m/>
    <m/>
    <m/>
    <m/>
    <m/>
    <m/>
    <e v="#REF!"/>
    <s v=""/>
    <s v=""/>
    <x v="3"/>
    <x v="2"/>
  </r>
  <r>
    <s v="Nick Mariani"/>
    <s v="EXP-10010674"/>
    <n v="100"/>
    <d v="2024-01-05T00:00:00"/>
    <x v="0"/>
    <s v="Wash Maintenance"/>
    <s v="Boots for trench"/>
    <m/>
    <m/>
    <m/>
    <m/>
    <m/>
    <m/>
    <m/>
    <m/>
    <m/>
    <m/>
    <m/>
    <m/>
    <m/>
    <m/>
    <m/>
    <m/>
    <m/>
    <m/>
    <m/>
    <m/>
    <m/>
    <e v="#REF!"/>
    <s v=""/>
    <s v=""/>
    <x v="3"/>
    <x v="2"/>
  </r>
  <r>
    <s v="Nick Way"/>
    <s v="EXP-10010403"/>
    <n v="96.06"/>
    <d v="2023-11-27T00:00:00"/>
    <x v="0"/>
    <s v="Equipment"/>
    <s v="Heaters for winter prep"/>
    <m/>
    <m/>
    <m/>
    <m/>
    <m/>
    <m/>
    <m/>
    <m/>
    <m/>
    <m/>
    <m/>
    <m/>
    <m/>
    <m/>
    <m/>
    <m/>
    <m/>
    <m/>
    <m/>
    <m/>
    <m/>
    <e v="#REF!"/>
    <s v=""/>
    <s v=""/>
    <x v="3"/>
    <x v="2"/>
  </r>
  <r>
    <s v="Nick Way"/>
    <s v="EXP-10010403"/>
    <n v="70.41"/>
    <d v="2023-11-28T00:00:00"/>
    <x v="0"/>
    <s v="Wash Maintenance"/>
    <s v="Tarps for winter prep"/>
    <m/>
    <m/>
    <m/>
    <m/>
    <m/>
    <m/>
    <m/>
    <m/>
    <m/>
    <m/>
    <m/>
    <m/>
    <m/>
    <m/>
    <m/>
    <m/>
    <m/>
    <m/>
    <m/>
    <m/>
    <m/>
    <e v="#REF!"/>
    <s v=""/>
    <s v=""/>
    <x v="3"/>
    <x v="2"/>
  </r>
  <r>
    <s v="Nick Way"/>
    <s v="EXP-10010403"/>
    <n v="307.49"/>
    <d v="2023-12-01T00:00:00"/>
    <x v="0"/>
    <s v="Parts"/>
    <s v="Hose fittings, reel, and PW hose"/>
    <m/>
    <m/>
    <m/>
    <m/>
    <m/>
    <m/>
    <m/>
    <m/>
    <m/>
    <m/>
    <m/>
    <m/>
    <m/>
    <m/>
    <m/>
    <m/>
    <m/>
    <m/>
    <m/>
    <m/>
    <m/>
    <e v="#REF!"/>
    <s v=""/>
    <s v=""/>
    <x v="3"/>
    <x v="2"/>
  </r>
  <r>
    <s v="Nick Way"/>
    <s v="EXP-10010403"/>
    <n v="17.510000000000002"/>
    <d v="2023-12-11T00:00:00"/>
    <x v="8"/>
    <s v="Office Supplies"/>
    <s v="Water and TP"/>
    <m/>
    <m/>
    <m/>
    <m/>
    <m/>
    <m/>
    <m/>
    <m/>
    <m/>
    <m/>
    <m/>
    <m/>
    <m/>
    <m/>
    <m/>
    <m/>
    <m/>
    <m/>
    <m/>
    <m/>
    <m/>
    <e v="#REF!"/>
    <s v=""/>
    <s v=""/>
    <x v="3"/>
    <x v="2"/>
  </r>
  <r>
    <s v="Nick Way"/>
    <s v="EXP-10010403"/>
    <n v="46.12"/>
    <d v="2023-12-13T00:00:00"/>
    <x v="0"/>
    <s v="Wash Maintenance"/>
    <s v="Drill attachment, cleaning products"/>
    <m/>
    <m/>
    <m/>
    <m/>
    <m/>
    <m/>
    <m/>
    <m/>
    <m/>
    <m/>
    <m/>
    <m/>
    <m/>
    <m/>
    <m/>
    <m/>
    <m/>
    <m/>
    <m/>
    <m/>
    <m/>
    <e v="#REF!"/>
    <s v=""/>
    <s v=""/>
    <x v="3"/>
    <x v="2"/>
  </r>
  <r>
    <s v="Nick Way"/>
    <s v="EXP-10010403"/>
    <n v="77.12"/>
    <d v="2023-12-13T00:00:00"/>
    <x v="16"/>
    <s v="Wash Maintenance"/>
    <s v="Grease and applicator"/>
    <m/>
    <m/>
    <m/>
    <m/>
    <m/>
    <m/>
    <m/>
    <m/>
    <m/>
    <m/>
    <m/>
    <m/>
    <m/>
    <m/>
    <m/>
    <m/>
    <m/>
    <m/>
    <m/>
    <m/>
    <m/>
    <e v="#REF!"/>
    <s v=""/>
    <s v=""/>
    <x v="3"/>
    <x v="2"/>
  </r>
  <r>
    <s v="Nick Way"/>
    <s v="EXP-10010403"/>
    <n v="65.84"/>
    <d v="2023-12-15T00:00:00"/>
    <x v="0"/>
    <s v="Wash Maintenance"/>
    <s v="Cleaning supplies"/>
    <m/>
    <m/>
    <m/>
    <m/>
    <m/>
    <m/>
    <m/>
    <m/>
    <m/>
    <m/>
    <m/>
    <m/>
    <m/>
    <m/>
    <m/>
    <m/>
    <m/>
    <m/>
    <m/>
    <m/>
    <m/>
    <e v="#REF!"/>
    <s v=""/>
    <s v=""/>
    <x v="3"/>
    <x v="2"/>
  </r>
  <r>
    <s v="Nick Way"/>
    <s v="EXP-10010403"/>
    <n v="76.569999999999993"/>
    <d v="2023-12-27T00:00:00"/>
    <x v="0"/>
    <s v="Wash Maintenance"/>
    <s v="Cleaning supplies"/>
    <m/>
    <m/>
    <m/>
    <m/>
    <m/>
    <m/>
    <m/>
    <m/>
    <m/>
    <m/>
    <m/>
    <m/>
    <m/>
    <m/>
    <m/>
    <m/>
    <m/>
    <m/>
    <m/>
    <m/>
    <m/>
    <e v="#REF!"/>
    <s v=""/>
    <s v=""/>
    <x v="3"/>
    <x v="2"/>
  </r>
  <r>
    <s v="Nick Way"/>
    <s v="EXP-10010403"/>
    <n v="36.25"/>
    <d v="2023-12-28T00:00:00"/>
    <x v="0"/>
    <s v="Small Tools"/>
    <s v="Roto brush tip replacements"/>
    <m/>
    <m/>
    <m/>
    <m/>
    <m/>
    <m/>
    <m/>
    <m/>
    <m/>
    <m/>
    <m/>
    <m/>
    <m/>
    <m/>
    <m/>
    <m/>
    <m/>
    <m/>
    <m/>
    <m/>
    <m/>
    <e v="#REF!"/>
    <s v=""/>
    <s v=""/>
    <x v="3"/>
    <x v="2"/>
  </r>
  <r>
    <s v="Noah Green"/>
    <s v="EXP-10009445"/>
    <n v="30.46"/>
    <d v="2023-12-09T00:00:00"/>
    <x v="9"/>
    <s v="Travel Meals"/>
    <s v="Meals"/>
    <m/>
    <m/>
    <m/>
    <m/>
    <m/>
    <m/>
    <m/>
    <m/>
    <m/>
    <m/>
    <m/>
    <m/>
    <m/>
    <m/>
    <m/>
    <m/>
    <m/>
    <m/>
    <m/>
    <m/>
    <m/>
    <e v="#REF!"/>
    <s v=""/>
    <s v=""/>
    <x v="3"/>
    <x v="2"/>
  </r>
  <r>
    <s v="Noah Green"/>
    <s v="EXP-10009445"/>
    <n v="5.76"/>
    <d v="2023-12-11T00:00:00"/>
    <x v="8"/>
    <s v="Travel Meals"/>
    <s v="coffee"/>
    <m/>
    <m/>
    <m/>
    <m/>
    <m/>
    <m/>
    <m/>
    <m/>
    <m/>
    <m/>
    <m/>
    <m/>
    <m/>
    <m/>
    <m/>
    <m/>
    <m/>
    <m/>
    <m/>
    <m/>
    <m/>
    <e v="#REF!"/>
    <s v=""/>
    <s v=""/>
    <x v="3"/>
    <x v="2"/>
  </r>
  <r>
    <s v="Noah Green"/>
    <s v="EXP-10009445"/>
    <n v="5.76"/>
    <d v="2023-12-12T00:00:00"/>
    <x v="8"/>
    <s v="Travel Meals"/>
    <s v="coffee"/>
    <m/>
    <m/>
    <m/>
    <m/>
    <m/>
    <m/>
    <m/>
    <m/>
    <m/>
    <m/>
    <m/>
    <m/>
    <m/>
    <m/>
    <m/>
    <m/>
    <m/>
    <m/>
    <m/>
    <m/>
    <m/>
    <e v="#REF!"/>
    <s v=""/>
    <s v=""/>
    <x v="3"/>
    <x v="2"/>
  </r>
  <r>
    <s v="Noah Green"/>
    <s v="EXP-10009445"/>
    <n v="3.95"/>
    <d v="2023-12-13T00:00:00"/>
    <x v="8"/>
    <s v="Travel Meals"/>
    <s v="coffee"/>
    <m/>
    <m/>
    <m/>
    <m/>
    <m/>
    <m/>
    <m/>
    <m/>
    <m/>
    <m/>
    <m/>
    <m/>
    <m/>
    <m/>
    <m/>
    <m/>
    <m/>
    <m/>
    <m/>
    <m/>
    <m/>
    <e v="#REF!"/>
    <s v=""/>
    <s v=""/>
    <x v="3"/>
    <x v="2"/>
  </r>
  <r>
    <s v="Noah Green"/>
    <s v="EXP-10009445"/>
    <n v="3"/>
    <d v="2023-12-13T00:00:00"/>
    <x v="8"/>
    <s v="Travel Meals"/>
    <s v="coffee"/>
    <m/>
    <m/>
    <m/>
    <m/>
    <m/>
    <m/>
    <m/>
    <m/>
    <m/>
    <m/>
    <m/>
    <m/>
    <m/>
    <m/>
    <m/>
    <m/>
    <m/>
    <m/>
    <m/>
    <m/>
    <m/>
    <e v="#REF!"/>
    <s v=""/>
    <s v=""/>
    <x v="3"/>
    <x v="2"/>
  </r>
  <r>
    <s v="Noah Green"/>
    <s v="EXP-10009445"/>
    <n v="17.39"/>
    <d v="2023-12-14T00:00:00"/>
    <x v="9"/>
    <s v="Travel Meals"/>
    <s v="meals"/>
    <m/>
    <m/>
    <m/>
    <m/>
    <m/>
    <m/>
    <m/>
    <m/>
    <m/>
    <m/>
    <m/>
    <m/>
    <m/>
    <m/>
    <m/>
    <m/>
    <m/>
    <m/>
    <m/>
    <m/>
    <m/>
    <e v="#REF!"/>
    <s v=""/>
    <s v=""/>
    <x v="3"/>
    <x v="2"/>
  </r>
  <r>
    <s v="Noah Green"/>
    <s v="EXP-10009445"/>
    <n v="5.62"/>
    <d v="2023-12-14T00:00:00"/>
    <x v="8"/>
    <s v="Travel Meals"/>
    <s v="coffee"/>
    <m/>
    <m/>
    <m/>
    <m/>
    <m/>
    <m/>
    <m/>
    <m/>
    <m/>
    <m/>
    <m/>
    <m/>
    <m/>
    <m/>
    <m/>
    <m/>
    <m/>
    <m/>
    <m/>
    <m/>
    <m/>
    <e v="#REF!"/>
    <s v=""/>
    <s v=""/>
    <x v="3"/>
    <x v="2"/>
  </r>
  <r>
    <s v="Noah Green"/>
    <s v="EXP-10009445"/>
    <n v="18.52"/>
    <d v="2023-12-17T00:00:00"/>
    <x v="8"/>
    <s v="Travel Meals"/>
    <s v="coffee"/>
    <m/>
    <m/>
    <m/>
    <m/>
    <m/>
    <m/>
    <m/>
    <m/>
    <m/>
    <m/>
    <m/>
    <m/>
    <m/>
    <m/>
    <m/>
    <m/>
    <m/>
    <m/>
    <m/>
    <m/>
    <m/>
    <e v="#REF!"/>
    <s v=""/>
    <s v=""/>
    <x v="3"/>
    <x v="2"/>
  </r>
  <r>
    <s v="Noah Green"/>
    <s v="EXP-10009445"/>
    <n v="39.39"/>
    <d v="2023-12-08T00:00:00"/>
    <x v="43"/>
    <s v="Tolls"/>
    <s v="Toll rental car for work"/>
    <m/>
    <m/>
    <m/>
    <m/>
    <m/>
    <m/>
    <m/>
    <m/>
    <m/>
    <m/>
    <m/>
    <m/>
    <m/>
    <m/>
    <m/>
    <m/>
    <m/>
    <m/>
    <m/>
    <m/>
    <m/>
    <e v="#REF!"/>
    <s v=""/>
    <s v=""/>
    <x v="3"/>
    <x v="2"/>
  </r>
  <r>
    <s v="Owen Capriola"/>
    <s v="EXP-10010747"/>
    <n v="119.98"/>
    <d v="2023-12-25T00:00:00"/>
    <x v="0"/>
    <s v="Office Supplies"/>
    <s v="Receipt Paper"/>
    <m/>
    <m/>
    <m/>
    <m/>
    <m/>
    <m/>
    <m/>
    <m/>
    <m/>
    <n v="39.1"/>
    <s v="Safety Supplies"/>
    <s v="gloves"/>
    <m/>
    <m/>
    <m/>
    <m/>
    <m/>
    <m/>
    <m/>
    <m/>
    <m/>
    <e v="#REF!"/>
    <s v="SL106@tidalwaveautospa.com"/>
    <s v="Steven Kyriazis"/>
    <x v="3"/>
    <x v="2"/>
  </r>
  <r>
    <s v="Owen Capriola"/>
    <s v="EXP-10010747"/>
    <n v="982.53"/>
    <d v="2024-01-09T00:00:00"/>
    <x v="7"/>
    <s v="Equipment"/>
    <s v="New Washer"/>
    <m/>
    <m/>
    <m/>
    <m/>
    <m/>
    <m/>
    <m/>
    <m/>
    <m/>
    <m/>
    <m/>
    <m/>
    <m/>
    <m/>
    <m/>
    <m/>
    <m/>
    <m/>
    <m/>
    <m/>
    <m/>
    <e v="#REF!"/>
    <s v="SL106@tidalwaveautospa.com"/>
    <s v="Steven Kyriazis"/>
    <x v="3"/>
    <x v="2"/>
  </r>
  <r>
    <s v="Patrick Swain"/>
    <s v="EXP-10010611"/>
    <n v="62.16"/>
    <d v="2024-01-13T00:00:00"/>
    <x v="2"/>
    <s v="Parts"/>
    <s v="Expoxy, j hook strap"/>
    <m/>
    <m/>
    <m/>
    <m/>
    <m/>
    <m/>
    <m/>
    <m/>
    <m/>
    <m/>
    <m/>
    <m/>
    <m/>
    <m/>
    <m/>
    <m/>
    <m/>
    <m/>
    <m/>
    <m/>
    <m/>
    <e v="#REF!"/>
    <s v="SL256@tidalwaveautospa.com"/>
    <s v="Cory Cummings"/>
    <x v="3"/>
    <x v="2"/>
  </r>
  <r>
    <s v="Patrick Swain"/>
    <s v="EXP-10010611"/>
    <n v="98.09"/>
    <d v="2024-01-15T00:00:00"/>
    <x v="0"/>
    <s v="Wash Maintenance"/>
    <s v="large tarp for winter weather"/>
    <m/>
    <m/>
    <m/>
    <m/>
    <m/>
    <m/>
    <m/>
    <m/>
    <m/>
    <m/>
    <m/>
    <m/>
    <m/>
    <m/>
    <m/>
    <m/>
    <m/>
    <m/>
    <m/>
    <m/>
    <m/>
    <e v="#REF!"/>
    <s v="SL256@tidalwaveautospa.com"/>
    <s v="Cory Cummings"/>
    <x v="3"/>
    <x v="2"/>
  </r>
  <r>
    <s v="Patrick Swain"/>
    <s v="EXP-10010509"/>
    <n v="235.95"/>
    <d v="2023-12-21T00:00:00"/>
    <x v="0"/>
    <s v="Equipment"/>
    <s v="heaters, tools, scrapers, antifreezes"/>
    <m/>
    <m/>
    <m/>
    <m/>
    <m/>
    <m/>
    <m/>
    <m/>
    <m/>
    <m/>
    <m/>
    <m/>
    <m/>
    <m/>
    <m/>
    <m/>
    <m/>
    <m/>
    <m/>
    <m/>
    <m/>
    <e v="#REF!"/>
    <s v="SL256@tidalwaveautospa.com"/>
    <s v="Cory Cummings"/>
    <x v="3"/>
    <x v="2"/>
  </r>
  <r>
    <s v="Patrick Swain"/>
    <s v="EXP-10010509"/>
    <n v="164.25"/>
    <d v="2023-12-21T00:00:00"/>
    <x v="0"/>
    <s v="Wash Maintenance"/>
    <s v="funnel, towel bucket, aluminum pole"/>
    <m/>
    <m/>
    <m/>
    <m/>
    <m/>
    <m/>
    <m/>
    <m/>
    <m/>
    <m/>
    <m/>
    <m/>
    <m/>
    <m/>
    <m/>
    <m/>
    <m/>
    <m/>
    <m/>
    <m/>
    <m/>
    <e v="#REF!"/>
    <s v="SL256@tidalwaveautospa.com"/>
    <s v="Cory Cummings"/>
    <x v="3"/>
    <x v="2"/>
  </r>
  <r>
    <s v="Patrick Swain"/>
    <s v="EXP-10010509"/>
    <n v="58.62"/>
    <d v="2023-12-26T00:00:00"/>
    <x v="0"/>
    <s v="Parts"/>
    <s v="coupl hoses, screws, anchors, straps"/>
    <m/>
    <m/>
    <m/>
    <m/>
    <m/>
    <m/>
    <m/>
    <m/>
    <m/>
    <m/>
    <m/>
    <m/>
    <m/>
    <m/>
    <m/>
    <m/>
    <m/>
    <m/>
    <m/>
    <m/>
    <m/>
    <e v="#REF!"/>
    <s v="SL256@tidalwaveautospa.com"/>
    <s v="Cory Cummings"/>
    <x v="3"/>
    <x v="2"/>
  </r>
  <r>
    <s v="Patrick Swain"/>
    <s v="EXP-10010509"/>
    <n v="227.17"/>
    <d v="2023-12-27T00:00:00"/>
    <x v="0"/>
    <s v="Itemized"/>
    <s v="hose hideaway, dawn, handy brite, grease,hole saw, ladder,mailbox"/>
    <n v="115.7"/>
    <s v="Wash Maintenance"/>
    <s v="hose hideaway, dawn, handy brite, grease"/>
    <n v="64.73"/>
    <s v="Small Tools"/>
    <s v="hole saw, ladder"/>
    <n v="46.74"/>
    <s v="Office Supplies"/>
    <s v="mailbox"/>
    <m/>
    <m/>
    <m/>
    <m/>
    <m/>
    <m/>
    <m/>
    <m/>
    <m/>
    <m/>
    <m/>
    <m/>
    <e v="#REF!"/>
    <s v="SL256@tidalwaveautospa.com"/>
    <s v="Cory Cummings"/>
    <x v="3"/>
    <x v="2"/>
  </r>
  <r>
    <s v="Patrick Swain"/>
    <s v="EXP-10010509"/>
    <n v="100.04"/>
    <d v="2023-12-27T00:00:00"/>
    <x v="0"/>
    <s v="Small Tools"/>
    <s v="putty knife, pickup &amp; reach tool, jump starter, hole saw"/>
    <m/>
    <m/>
    <m/>
    <m/>
    <m/>
    <m/>
    <m/>
    <m/>
    <m/>
    <m/>
    <m/>
    <m/>
    <m/>
    <m/>
    <m/>
    <m/>
    <m/>
    <m/>
    <m/>
    <m/>
    <m/>
    <e v="#REF!"/>
    <s v="SL256@tidalwaveautospa.com"/>
    <s v="Cory Cummings"/>
    <x v="3"/>
    <x v="2"/>
  </r>
  <r>
    <s v="Patrick Swain"/>
    <s v="EXP-10010509"/>
    <n v="36.14"/>
    <d v="2024-01-02T00:00:00"/>
    <x v="0"/>
    <s v="Parts"/>
    <s v="air hose, copies of keys"/>
    <m/>
    <m/>
    <m/>
    <m/>
    <m/>
    <m/>
    <m/>
    <m/>
    <m/>
    <m/>
    <m/>
    <m/>
    <m/>
    <m/>
    <m/>
    <m/>
    <m/>
    <m/>
    <m/>
    <m/>
    <m/>
    <e v="#REF!"/>
    <s v="SL256@tidalwaveautospa.com"/>
    <s v="Cory Cummings"/>
    <x v="3"/>
    <x v="2"/>
  </r>
  <r>
    <s v="Patrick Swain"/>
    <s v="EXP-10010509"/>
    <n v="141.80000000000001"/>
    <d v="2024-01-06T00:00:00"/>
    <x v="0"/>
    <s v="Wash Maintenance"/>
    <s v="extension pole, brush"/>
    <m/>
    <m/>
    <m/>
    <m/>
    <m/>
    <m/>
    <m/>
    <m/>
    <m/>
    <m/>
    <m/>
    <m/>
    <m/>
    <m/>
    <m/>
    <m/>
    <m/>
    <m/>
    <m/>
    <m/>
    <m/>
    <e v="#REF!"/>
    <s v="SL256@tidalwaveautospa.com"/>
    <s v="Cory Cummings"/>
    <x v="3"/>
    <x v="2"/>
  </r>
  <r>
    <s v="Paul Thomas"/>
    <s v="EXP-10010627"/>
    <n v="25.32"/>
    <d v="2023-12-22T00:00:00"/>
    <x v="0"/>
    <s v="Wash Maintenance"/>
    <s v="Washing detergent"/>
    <m/>
    <m/>
    <m/>
    <m/>
    <m/>
    <m/>
    <m/>
    <m/>
    <m/>
    <m/>
    <m/>
    <m/>
    <m/>
    <m/>
    <m/>
    <m/>
    <m/>
    <m/>
    <m/>
    <m/>
    <m/>
    <e v="#REF!"/>
    <s v=""/>
    <s v=""/>
    <x v="3"/>
    <x v="2"/>
  </r>
  <r>
    <s v="Paul Thomas"/>
    <s v="EXP-10010627"/>
    <n v="132.38999999999999"/>
    <d v="2023-12-28T00:00:00"/>
    <x v="11"/>
    <s v="Wash Maintenance"/>
    <s v="Dish soap and 2 heaters"/>
    <m/>
    <m/>
    <m/>
    <m/>
    <m/>
    <m/>
    <m/>
    <m/>
    <m/>
    <m/>
    <m/>
    <m/>
    <m/>
    <m/>
    <m/>
    <m/>
    <m/>
    <m/>
    <m/>
    <m/>
    <m/>
    <e v="#REF!"/>
    <s v=""/>
    <s v=""/>
    <x v="3"/>
    <x v="2"/>
  </r>
  <r>
    <s v="Paul Thomas"/>
    <s v="EXP-10010627"/>
    <n v="30.07"/>
    <d v="2024-01-05T00:00:00"/>
    <x v="11"/>
    <s v="Safety Supplies"/>
    <s v="Gloves"/>
    <m/>
    <m/>
    <m/>
    <m/>
    <m/>
    <m/>
    <m/>
    <m/>
    <m/>
    <m/>
    <m/>
    <m/>
    <m/>
    <m/>
    <m/>
    <m/>
    <m/>
    <m/>
    <m/>
    <m/>
    <m/>
    <e v="#REF!"/>
    <s v=""/>
    <s v=""/>
    <x v="3"/>
    <x v="2"/>
  </r>
  <r>
    <s v="Paul Thomas"/>
    <s v="EXP-10010627"/>
    <n v="12.83"/>
    <d v="2024-01-08T00:00:00"/>
    <x v="11"/>
    <s v="Parts"/>
    <s v="AS 18MM"/>
    <m/>
    <m/>
    <m/>
    <m/>
    <m/>
    <m/>
    <m/>
    <m/>
    <m/>
    <m/>
    <m/>
    <m/>
    <m/>
    <m/>
    <m/>
    <m/>
    <m/>
    <m/>
    <m/>
    <m/>
    <m/>
    <e v="#REF!"/>
    <s v=""/>
    <s v=""/>
    <x v="3"/>
    <x v="2"/>
  </r>
  <r>
    <s v="Peter Foster"/>
    <s v="EXP-10010439"/>
    <n v="44.16"/>
    <d v="2023-11-29T00:00:00"/>
    <x v="1"/>
    <s v="Parts"/>
    <s v="repairing line for chemicals"/>
    <m/>
    <m/>
    <m/>
    <m/>
    <m/>
    <m/>
    <m/>
    <m/>
    <m/>
    <m/>
    <m/>
    <m/>
    <m/>
    <m/>
    <m/>
    <m/>
    <m/>
    <m/>
    <m/>
    <m/>
    <m/>
    <e v="#REF!"/>
    <s v="SL72@tidalwaveautospa.com"/>
    <s v="Patrick Rollins"/>
    <x v="3"/>
    <x v="2"/>
  </r>
  <r>
    <s v="Peter Foster"/>
    <s v="EXP-10010439"/>
    <n v="110.47"/>
    <d v="2023-12-01T00:00:00"/>
    <x v="0"/>
    <s v="Office Supplies"/>
    <s v="water and cleaners"/>
    <m/>
    <m/>
    <m/>
    <m/>
    <m/>
    <m/>
    <m/>
    <m/>
    <m/>
    <m/>
    <m/>
    <m/>
    <m/>
    <m/>
    <m/>
    <m/>
    <m/>
    <m/>
    <m/>
    <m/>
    <m/>
    <e v="#REF!"/>
    <s v="SL72@tidalwaveautospa.com"/>
    <s v="Patrick Rollins"/>
    <x v="3"/>
    <x v="2"/>
  </r>
  <r>
    <s v="Peter Foster"/>
    <s v="EXP-10010439"/>
    <n v="21.25"/>
    <d v="2024-12-07T00:00:00"/>
    <x v="6"/>
    <s v="Wash Maintenance"/>
    <s v="hydraulic oil"/>
    <m/>
    <m/>
    <m/>
    <m/>
    <m/>
    <m/>
    <m/>
    <m/>
    <m/>
    <m/>
    <m/>
    <m/>
    <m/>
    <m/>
    <m/>
    <m/>
    <m/>
    <m/>
    <m/>
    <m/>
    <m/>
    <e v="#REF!"/>
    <s v="SL72@tidalwaveautospa.com"/>
    <s v="Patrick Rollins"/>
    <x v="3"/>
    <x v="2"/>
  </r>
  <r>
    <s v="Peter Foster"/>
    <s v="EXP-10010439"/>
    <n v="16.559999999999999"/>
    <d v="2024-12-08T00:00:00"/>
    <x v="1"/>
    <s v="Small Tools"/>
    <s v="wire cutters"/>
    <m/>
    <m/>
    <m/>
    <m/>
    <m/>
    <m/>
    <m/>
    <m/>
    <m/>
    <m/>
    <m/>
    <m/>
    <m/>
    <m/>
    <m/>
    <m/>
    <m/>
    <m/>
    <m/>
    <m/>
    <m/>
    <e v="#REF!"/>
    <s v="SL72@tidalwaveautospa.com"/>
    <s v="Patrick Rollins"/>
    <x v="3"/>
    <x v="2"/>
  </r>
  <r>
    <s v="Peter Foster"/>
    <s v="EXP-10010439"/>
    <n v="0.54"/>
    <d v="2023-12-13T00:00:00"/>
    <x v="1"/>
    <s v="Parts"/>
    <s v="bolt"/>
    <m/>
    <m/>
    <m/>
    <m/>
    <m/>
    <m/>
    <m/>
    <m/>
    <m/>
    <m/>
    <m/>
    <m/>
    <m/>
    <m/>
    <m/>
    <m/>
    <m/>
    <m/>
    <m/>
    <m/>
    <m/>
    <e v="#REF!"/>
    <s v="SL72@tidalwaveautospa.com"/>
    <s v="Patrick Rollins"/>
    <x v="3"/>
    <x v="2"/>
  </r>
  <r>
    <s v="Peter Foster"/>
    <s v="EXP-10010439"/>
    <n v="1.8"/>
    <d v="2023-12-13T00:00:00"/>
    <x v="1"/>
    <s v="Parts"/>
    <s v="hex nut"/>
    <m/>
    <m/>
    <m/>
    <m/>
    <m/>
    <m/>
    <m/>
    <m/>
    <m/>
    <m/>
    <m/>
    <m/>
    <m/>
    <m/>
    <m/>
    <m/>
    <m/>
    <m/>
    <m/>
    <m/>
    <m/>
    <e v="#REF!"/>
    <s v="SL72@tidalwaveautospa.com"/>
    <s v="Patrick Rollins"/>
    <x v="3"/>
    <x v="2"/>
  </r>
  <r>
    <s v="Peter Foster"/>
    <s v="EXP-10010439"/>
    <n v="49.18"/>
    <d v="2023-12-19T00:00:00"/>
    <x v="0"/>
    <s v="Postage"/>
    <s v="Shipping water test"/>
    <m/>
    <m/>
    <m/>
    <m/>
    <m/>
    <m/>
    <m/>
    <m/>
    <m/>
    <m/>
    <m/>
    <m/>
    <m/>
    <m/>
    <m/>
    <m/>
    <m/>
    <m/>
    <m/>
    <m/>
    <m/>
    <e v="#REF!"/>
    <s v="SL72@tidalwaveautospa.com"/>
    <s v="Patrick Rollins"/>
    <x v="3"/>
    <x v="2"/>
  </r>
  <r>
    <s v="Peter Foster"/>
    <s v="EXP-10010439"/>
    <n v="11.75"/>
    <d v="2023-12-19T00:00:00"/>
    <x v="1"/>
    <s v="Parts"/>
    <s v="repair tire shine"/>
    <m/>
    <m/>
    <m/>
    <m/>
    <m/>
    <m/>
    <m/>
    <m/>
    <m/>
    <m/>
    <m/>
    <m/>
    <m/>
    <m/>
    <m/>
    <m/>
    <m/>
    <m/>
    <m/>
    <m/>
    <m/>
    <e v="#REF!"/>
    <s v="SL72@tidalwaveautospa.com"/>
    <s v="Patrick Rollins"/>
    <x v="3"/>
    <x v="2"/>
  </r>
  <r>
    <s v="Peter Foster"/>
    <s v="EXP-10010439"/>
    <n v="14.94"/>
    <d v="2023-12-21T00:00:00"/>
    <x v="1"/>
    <s v="Wash Maintenance"/>
    <s v="spray paint"/>
    <m/>
    <m/>
    <m/>
    <m/>
    <m/>
    <m/>
    <m/>
    <m/>
    <m/>
    <m/>
    <m/>
    <m/>
    <m/>
    <m/>
    <m/>
    <m/>
    <m/>
    <m/>
    <m/>
    <m/>
    <m/>
    <e v="#REF!"/>
    <s v="SL72@tidalwaveautospa.com"/>
    <s v="Patrick Rollins"/>
    <x v="3"/>
    <x v="2"/>
  </r>
  <r>
    <s v="Peter Foster"/>
    <s v="EXP-10010439"/>
    <n v="106.98"/>
    <d v="2023-12-21T00:00:00"/>
    <x v="0"/>
    <s v="Wash Maintenance"/>
    <s v="hydraulic oil"/>
    <m/>
    <m/>
    <m/>
    <m/>
    <m/>
    <m/>
    <m/>
    <m/>
    <m/>
    <m/>
    <m/>
    <m/>
    <m/>
    <m/>
    <m/>
    <m/>
    <m/>
    <m/>
    <m/>
    <m/>
    <m/>
    <e v="#REF!"/>
    <s v="SL72@tidalwaveautospa.com"/>
    <s v="Patrick Rollins"/>
    <x v="3"/>
    <x v="2"/>
  </r>
  <r>
    <s v="Peter Foster"/>
    <s v="EXP-10010439"/>
    <n v="7.12"/>
    <d v="2023-12-26T00:00:00"/>
    <x v="0"/>
    <s v="Parts"/>
    <s v="nuts and washers"/>
    <m/>
    <m/>
    <m/>
    <m/>
    <m/>
    <m/>
    <m/>
    <m/>
    <m/>
    <m/>
    <m/>
    <m/>
    <m/>
    <m/>
    <m/>
    <m/>
    <m/>
    <m/>
    <m/>
    <m/>
    <m/>
    <e v="#REF!"/>
    <s v="SL72@tidalwaveautospa.com"/>
    <s v="Patrick Rollins"/>
    <x v="3"/>
    <x v="2"/>
  </r>
  <r>
    <s v="Peter Foster"/>
    <s v="EXP-10010439"/>
    <n v="21.24"/>
    <d v="2023-12-26T00:00:00"/>
    <x v="0"/>
    <s v="Snacks"/>
    <s v="water"/>
    <m/>
    <m/>
    <m/>
    <m/>
    <m/>
    <m/>
    <m/>
    <m/>
    <m/>
    <m/>
    <m/>
    <m/>
    <m/>
    <m/>
    <m/>
    <m/>
    <m/>
    <m/>
    <m/>
    <m/>
    <m/>
    <e v="#REF!"/>
    <s v="SL72@tidalwaveautospa.com"/>
    <s v="Patrick Rollins"/>
    <x v="3"/>
    <x v="2"/>
  </r>
  <r>
    <s v="Peter Foster"/>
    <s v="EXP-10010439"/>
    <n v="21.03"/>
    <d v="2023-12-27T00:00:00"/>
    <x v="1"/>
    <s v="Parts"/>
    <s v="tire shine bracket"/>
    <m/>
    <m/>
    <m/>
    <m/>
    <m/>
    <m/>
    <m/>
    <m/>
    <m/>
    <m/>
    <m/>
    <m/>
    <m/>
    <m/>
    <m/>
    <m/>
    <m/>
    <m/>
    <m/>
    <m/>
    <m/>
    <e v="#REF!"/>
    <s v="SL72@tidalwaveautospa.com"/>
    <s v="Patrick Rollins"/>
    <x v="3"/>
    <x v="2"/>
  </r>
  <r>
    <s v="Peter Foster"/>
    <s v="EXP-10010439"/>
    <n v="12.27"/>
    <d v="2023-12-27T00:00:00"/>
    <x v="1"/>
    <s v="Parts"/>
    <s v="tire shine bracket"/>
    <m/>
    <m/>
    <m/>
    <m/>
    <m/>
    <m/>
    <m/>
    <m/>
    <m/>
    <m/>
    <m/>
    <m/>
    <m/>
    <m/>
    <m/>
    <m/>
    <m/>
    <m/>
    <m/>
    <m/>
    <m/>
    <e v="#REF!"/>
    <s v="SL72@tidalwaveautospa.com"/>
    <s v="Patrick Rollins"/>
    <x v="3"/>
    <x v="2"/>
  </r>
  <r>
    <s v="Peter Foster"/>
    <s v="EXP-10010439"/>
    <n v="14.92"/>
    <d v="2023-12-27T00:00:00"/>
    <x v="1"/>
    <s v="Parts"/>
    <s v="tire shine bracket"/>
    <m/>
    <m/>
    <m/>
    <m/>
    <m/>
    <m/>
    <m/>
    <m/>
    <m/>
    <m/>
    <m/>
    <m/>
    <m/>
    <m/>
    <m/>
    <m/>
    <m/>
    <m/>
    <m/>
    <m/>
    <m/>
    <e v="#REF!"/>
    <s v="SL72@tidalwaveautospa.com"/>
    <s v="Patrick Rollins"/>
    <x v="3"/>
    <x v="2"/>
  </r>
  <r>
    <s v="Peter Foster"/>
    <s v="EXP-10010439"/>
    <n v="9.6"/>
    <d v="2023-12-27T00:00:00"/>
    <x v="1"/>
    <s v="Parts"/>
    <s v="tire shine bracket"/>
    <m/>
    <m/>
    <m/>
    <m/>
    <m/>
    <m/>
    <m/>
    <m/>
    <m/>
    <m/>
    <m/>
    <m/>
    <m/>
    <m/>
    <m/>
    <m/>
    <m/>
    <m/>
    <m/>
    <m/>
    <m/>
    <e v="#REF!"/>
    <s v="SL72@tidalwaveautospa.com"/>
    <s v="Patrick Rollins"/>
    <x v="3"/>
    <x v="2"/>
  </r>
  <r>
    <s v="Peter Foster"/>
    <s v="EXP-10010439"/>
    <n v="13.88"/>
    <d v="2024-01-03T00:00:00"/>
    <x v="0"/>
    <s v="Wash Maintenance"/>
    <s v="cleaning supplies"/>
    <m/>
    <m/>
    <m/>
    <m/>
    <m/>
    <m/>
    <m/>
    <m/>
    <m/>
    <m/>
    <m/>
    <m/>
    <m/>
    <m/>
    <m/>
    <m/>
    <m/>
    <m/>
    <m/>
    <m/>
    <m/>
    <e v="#REF!"/>
    <s v="SL72@tidalwaveautospa.com"/>
    <s v="Patrick Rollins"/>
    <x v="3"/>
    <x v="2"/>
  </r>
  <r>
    <s v="Peter Foster"/>
    <s v="EXP-10010439"/>
    <n v="59.57"/>
    <d v="2024-01-07T00:00:00"/>
    <x v="0"/>
    <s v="Wash Maintenance"/>
    <s v="cleaning supplies"/>
    <m/>
    <m/>
    <m/>
    <m/>
    <m/>
    <m/>
    <m/>
    <m/>
    <m/>
    <m/>
    <m/>
    <m/>
    <m/>
    <m/>
    <m/>
    <m/>
    <m/>
    <m/>
    <m/>
    <m/>
    <m/>
    <e v="#REF!"/>
    <s v="SL72@tidalwaveautospa.com"/>
    <s v="Patrick Rollins"/>
    <x v="3"/>
    <x v="2"/>
  </r>
  <r>
    <s v="Preston Long"/>
    <s v="EXP-10010091"/>
    <n v="190.78"/>
    <d v="2023-12-21T00:00:00"/>
    <x v="0"/>
    <s v="Small Tools"/>
    <s v="Floor jack / tools"/>
    <m/>
    <m/>
    <m/>
    <m/>
    <m/>
    <m/>
    <m/>
    <m/>
    <m/>
    <m/>
    <m/>
    <m/>
    <m/>
    <m/>
    <m/>
    <m/>
    <m/>
    <m/>
    <m/>
    <m/>
    <m/>
    <e v="#REF!"/>
    <s v="preston.long@tidalwaveautospa.com"/>
    <s v="Patrick Rollins"/>
    <x v="3"/>
    <x v="2"/>
  </r>
  <r>
    <s v="Preston Long"/>
    <s v="EXP-10010091"/>
    <n v="183.07"/>
    <d v="2023-12-22T00:00:00"/>
    <x v="0"/>
    <s v="Parts"/>
    <s v="PW hose, fitting and nozzles"/>
    <m/>
    <m/>
    <m/>
    <m/>
    <m/>
    <m/>
    <m/>
    <m/>
    <m/>
    <m/>
    <m/>
    <m/>
    <m/>
    <m/>
    <m/>
    <m/>
    <m/>
    <m/>
    <m/>
    <m/>
    <m/>
    <e v="#REF!"/>
    <s v="preston.long@tidalwaveautospa.com"/>
    <s v="Patrick Rollins"/>
    <x v="3"/>
    <x v="2"/>
  </r>
  <r>
    <s v="Randall Sullivan"/>
    <s v="EXP-10010029"/>
    <n v="64.7"/>
    <d v="2023-12-20T00:00:00"/>
    <x v="0"/>
    <s v="Itemized"/>
    <s v="Cleaning Supplies,Water,"/>
    <n v="31.44"/>
    <s v="Wash Maintenance"/>
    <s v="Cleaning Supplies"/>
    <n v="33.26"/>
    <s v="Snacks"/>
    <s v="Water"/>
    <m/>
    <m/>
    <m/>
    <m/>
    <m/>
    <m/>
    <m/>
    <m/>
    <m/>
    <m/>
    <m/>
    <m/>
    <m/>
    <m/>
    <m/>
    <e v="#REF!"/>
    <s v="SL147@tidalwaveautospa.com"/>
    <s v="Andrew Stephens"/>
    <x v="3"/>
    <x v="2"/>
  </r>
  <r>
    <s v="Randall Sullivan"/>
    <s v="EXP-10010029"/>
    <n v="325.57"/>
    <d v="2023-12-21T00:00:00"/>
    <x v="11"/>
    <s v="Postage"/>
    <s v="Spinners being sent to North Carolina"/>
    <m/>
    <m/>
    <m/>
    <m/>
    <m/>
    <m/>
    <m/>
    <m/>
    <m/>
    <m/>
    <m/>
    <m/>
    <m/>
    <m/>
    <m/>
    <m/>
    <m/>
    <m/>
    <m/>
    <m/>
    <m/>
    <e v="#REF!"/>
    <s v="SL147@tidalwaveautospa.com"/>
    <s v="Andrew Stephens"/>
    <x v="3"/>
    <x v="2"/>
  </r>
  <r>
    <s v="Randall Sullivan"/>
    <s v="EXP-10010615"/>
    <n v="243.95"/>
    <d v="2024-01-09T00:00:00"/>
    <x v="0"/>
    <s v="Itemized"/>
    <s v="buckets, hydraulic oil, scour pads, vinegar,gloves,donuts"/>
    <n v="98.9"/>
    <s v="Wash Maintenance"/>
    <s v="buckets, hydraulic oil, scour pads, vinegar"/>
    <n v="34.51"/>
    <s v="Safety Supplies"/>
    <s v="gloves"/>
    <n v="6.97"/>
    <s v="Snacks"/>
    <s v="donuts"/>
    <m/>
    <m/>
    <m/>
    <m/>
    <m/>
    <m/>
    <m/>
    <m/>
    <m/>
    <m/>
    <m/>
    <m/>
    <e v="#REF!"/>
    <s v="SL147@tidalwaveautospa.com"/>
    <s v="Andrew Stephens"/>
    <x v="3"/>
    <x v="2"/>
  </r>
  <r>
    <s v="Randall Sullivan"/>
    <s v="EXP-10010615"/>
    <n v="90.18"/>
    <d v="2024-01-10T00:00:00"/>
    <x v="11"/>
    <s v="Office Furniture"/>
    <s v="cabinet for restroom"/>
    <m/>
    <m/>
    <m/>
    <m/>
    <m/>
    <m/>
    <m/>
    <m/>
    <m/>
    <m/>
    <m/>
    <m/>
    <m/>
    <m/>
    <m/>
    <m/>
    <m/>
    <m/>
    <m/>
    <m/>
    <m/>
    <e v="#REF!"/>
    <s v="SL147@tidalwaveautospa.com"/>
    <s v="Andrew Stephens"/>
    <x v="3"/>
    <x v="2"/>
  </r>
  <r>
    <s v="Randall Sullivan"/>
    <s v="EXP-10010838"/>
    <n v="19.32"/>
    <d v="2024-01-18T00:00:00"/>
    <x v="0"/>
    <s v="Parts"/>
    <s v="Coupler for pressure washer"/>
    <m/>
    <m/>
    <m/>
    <m/>
    <m/>
    <m/>
    <m/>
    <m/>
    <m/>
    <m/>
    <m/>
    <m/>
    <m/>
    <m/>
    <m/>
    <m/>
    <m/>
    <m/>
    <m/>
    <m/>
    <m/>
    <e v="#REF!"/>
    <s v="SL147@tidalwaveautospa.com"/>
    <s v="Andrew Stephens"/>
    <x v="3"/>
    <x v="2"/>
  </r>
  <r>
    <s v="Randall Sullivan"/>
    <s v="EXP-10010838"/>
    <n v="10.73"/>
    <d v="2024-01-20T00:00:00"/>
    <x v="0"/>
    <s v="Parts"/>
    <s v="Nozzle for pressure washer"/>
    <m/>
    <m/>
    <m/>
    <m/>
    <m/>
    <m/>
    <m/>
    <m/>
    <m/>
    <m/>
    <m/>
    <m/>
    <m/>
    <m/>
    <m/>
    <m/>
    <m/>
    <m/>
    <m/>
    <m/>
    <m/>
    <e v="#REF!"/>
    <s v="SL147@tidalwaveautospa.com"/>
    <s v="Andrew Stephens"/>
    <x v="3"/>
    <x v="2"/>
  </r>
  <r>
    <s v="Ray Bentley"/>
    <s v="EXP-10009966"/>
    <n v="139.32"/>
    <d v="2023-12-05T00:00:00"/>
    <x v="44"/>
    <s v="Parts"/>
    <s v="plumbing parts"/>
    <m/>
    <m/>
    <m/>
    <m/>
    <m/>
    <m/>
    <m/>
    <m/>
    <m/>
    <m/>
    <m/>
    <m/>
    <m/>
    <m/>
    <m/>
    <m/>
    <m/>
    <m/>
    <m/>
    <m/>
    <m/>
    <e v="#REF!"/>
    <s v=""/>
    <s v=""/>
    <x v="3"/>
    <x v="2"/>
  </r>
  <r>
    <s v="Ray Bentley"/>
    <s v="EXP-10009966"/>
    <n v="34.74"/>
    <d v="2023-12-05T00:00:00"/>
    <x v="11"/>
    <s v="Parts"/>
    <s v="hose and fittings"/>
    <m/>
    <m/>
    <m/>
    <m/>
    <m/>
    <m/>
    <m/>
    <m/>
    <m/>
    <m/>
    <m/>
    <m/>
    <m/>
    <m/>
    <m/>
    <m/>
    <m/>
    <m/>
    <m/>
    <m/>
    <m/>
    <e v="#REF!"/>
    <s v=""/>
    <s v=""/>
    <x v="3"/>
    <x v="2"/>
  </r>
  <r>
    <s v="Ray Bentley"/>
    <s v="EXP-10009966"/>
    <n v="94.19"/>
    <d v="2023-12-06T00:00:00"/>
    <x v="19"/>
    <s v="Employee Incentive - Meals"/>
    <s v="pizza for opening day"/>
    <m/>
    <m/>
    <m/>
    <m/>
    <m/>
    <m/>
    <m/>
    <m/>
    <m/>
    <m/>
    <m/>
    <m/>
    <m/>
    <m/>
    <m/>
    <m/>
    <m/>
    <m/>
    <m/>
    <m/>
    <m/>
    <e v="#REF!"/>
    <s v=""/>
    <s v=""/>
    <x v="3"/>
    <x v="2"/>
  </r>
  <r>
    <s v="Ray Bentley"/>
    <s v="EXP-10009966"/>
    <n v="68.540000000000006"/>
    <d v="2023-12-06T00:00:00"/>
    <x v="19"/>
    <s v="Employee Incentive - Meals"/>
    <s v="donuts for opening"/>
    <m/>
    <m/>
    <m/>
    <m/>
    <m/>
    <m/>
    <m/>
    <m/>
    <m/>
    <m/>
    <m/>
    <m/>
    <m/>
    <m/>
    <m/>
    <m/>
    <m/>
    <m/>
    <m/>
    <m/>
    <m/>
    <e v="#REF!"/>
    <s v=""/>
    <s v=""/>
    <x v="3"/>
    <x v="2"/>
  </r>
  <r>
    <s v="Ray Bentley"/>
    <s v="EXP-10009966"/>
    <n v="145.53"/>
    <d v="2023-12-07T00:00:00"/>
    <x v="19"/>
    <s v="Employee Incentive - Meals"/>
    <s v="lunch for second day of opening"/>
    <m/>
    <m/>
    <m/>
    <m/>
    <m/>
    <m/>
    <m/>
    <m/>
    <m/>
    <m/>
    <m/>
    <m/>
    <m/>
    <m/>
    <m/>
    <m/>
    <m/>
    <m/>
    <m/>
    <m/>
    <m/>
    <e v="#REF!"/>
    <s v=""/>
    <s v=""/>
    <x v="3"/>
    <x v="2"/>
  </r>
  <r>
    <s v="Ray Bentley"/>
    <s v="EXP-10009966"/>
    <n v="5.69"/>
    <d v="2023-12-07T00:00:00"/>
    <x v="19"/>
    <s v="Employee Incentive - Meals"/>
    <s v="chic fil a"/>
    <m/>
    <m/>
    <m/>
    <m/>
    <m/>
    <m/>
    <m/>
    <m/>
    <m/>
    <m/>
    <m/>
    <m/>
    <m/>
    <m/>
    <m/>
    <m/>
    <m/>
    <m/>
    <m/>
    <m/>
    <m/>
    <e v="#REF!"/>
    <s v=""/>
    <s v=""/>
    <x v="3"/>
    <x v="2"/>
  </r>
  <r>
    <s v="Ray Bentley"/>
    <s v="EXP-10009966"/>
    <n v="7.67"/>
    <d v="2023-12-09T00:00:00"/>
    <x v="10"/>
    <s v="Wash Maintenance"/>
    <s v="Armor all wipes for blowers"/>
    <m/>
    <m/>
    <m/>
    <m/>
    <m/>
    <m/>
    <m/>
    <m/>
    <m/>
    <m/>
    <m/>
    <m/>
    <m/>
    <m/>
    <m/>
    <m/>
    <m/>
    <m/>
    <m/>
    <m/>
    <m/>
    <e v="#REF!"/>
    <s v=""/>
    <s v=""/>
    <x v="3"/>
    <x v="2"/>
  </r>
  <r>
    <s v="Ray Bentley"/>
    <s v="EXP-10009966"/>
    <n v="65.77"/>
    <d v="2023-12-12T00:00:00"/>
    <x v="10"/>
    <s v="Wash Maintenance"/>
    <s v="bags"/>
    <m/>
    <m/>
    <m/>
    <m/>
    <m/>
    <m/>
    <m/>
    <m/>
    <m/>
    <m/>
    <m/>
    <m/>
    <m/>
    <m/>
    <m/>
    <m/>
    <m/>
    <m/>
    <m/>
    <m/>
    <m/>
    <e v="#REF!"/>
    <s v=""/>
    <s v=""/>
    <x v="3"/>
    <x v="2"/>
  </r>
  <r>
    <s v="Ray Bentley"/>
    <s v="EXP-10009966"/>
    <n v="2193.1799999999998"/>
    <d v="2023-12-12T00:00:00"/>
    <x v="16"/>
    <s v="Wash Maintenance"/>
    <s v="heater, mats etc"/>
    <m/>
    <m/>
    <m/>
    <m/>
    <m/>
    <m/>
    <m/>
    <m/>
    <m/>
    <m/>
    <m/>
    <m/>
    <m/>
    <m/>
    <m/>
    <m/>
    <m/>
    <m/>
    <m/>
    <m/>
    <m/>
    <e v="#REF!"/>
    <s v=""/>
    <s v=""/>
    <x v="3"/>
    <x v="2"/>
  </r>
  <r>
    <s v="Ray Bentley"/>
    <s v="EXP-10009966"/>
    <n v="10.119999999999999"/>
    <d v="2023-12-19T00:00:00"/>
    <x v="16"/>
    <s v="Parts"/>
    <s v="bolts"/>
    <m/>
    <m/>
    <m/>
    <m/>
    <m/>
    <m/>
    <m/>
    <m/>
    <m/>
    <m/>
    <m/>
    <m/>
    <m/>
    <m/>
    <m/>
    <m/>
    <m/>
    <m/>
    <m/>
    <m/>
    <m/>
    <e v="#REF!"/>
    <s v=""/>
    <s v=""/>
    <x v="3"/>
    <x v="2"/>
  </r>
  <r>
    <s v="Ray Bentley"/>
    <s v="EXP-10009966"/>
    <n v="12.06"/>
    <d v="2023-12-19T00:00:00"/>
    <x v="36"/>
    <s v="Computer"/>
    <s v="usb"/>
    <m/>
    <m/>
    <m/>
    <m/>
    <m/>
    <m/>
    <m/>
    <m/>
    <m/>
    <m/>
    <m/>
    <m/>
    <m/>
    <m/>
    <m/>
    <m/>
    <m/>
    <m/>
    <m/>
    <m/>
    <m/>
    <e v="#REF!"/>
    <s v=""/>
    <s v=""/>
    <x v="3"/>
    <x v="2"/>
  </r>
  <r>
    <s v="Ray Bentley"/>
    <s v="EXP-10010639"/>
    <n v="26.34"/>
    <d v="2023-10-28T00:00:00"/>
    <x v="13"/>
    <s v="Office Supplies"/>
    <s v="keys"/>
    <m/>
    <m/>
    <m/>
    <m/>
    <m/>
    <m/>
    <m/>
    <m/>
    <m/>
    <m/>
    <m/>
    <m/>
    <m/>
    <m/>
    <m/>
    <m/>
    <m/>
    <m/>
    <m/>
    <m/>
    <m/>
    <e v="#REF!"/>
    <s v=""/>
    <s v=""/>
    <x v="3"/>
    <x v="2"/>
  </r>
  <r>
    <s v="Ray Bentley"/>
    <s v="EXP-10010639"/>
    <n v="85.47"/>
    <d v="2023-12-08T00:00:00"/>
    <x v="10"/>
    <s v="Wash Supplies"/>
    <s v="prep buckets"/>
    <m/>
    <m/>
    <m/>
    <m/>
    <m/>
    <m/>
    <m/>
    <m/>
    <m/>
    <m/>
    <m/>
    <m/>
    <m/>
    <m/>
    <m/>
    <m/>
    <m/>
    <m/>
    <m/>
    <m/>
    <m/>
    <e v="#REF!"/>
    <s v=""/>
    <s v=""/>
    <x v="3"/>
    <x v="2"/>
  </r>
  <r>
    <s v="Ray Bentley"/>
    <s v="EXP-10010639"/>
    <n v="3.13"/>
    <d v="2023-12-23T00:00:00"/>
    <x v="6"/>
    <s v="Parts"/>
    <s v="fittings"/>
    <m/>
    <m/>
    <m/>
    <m/>
    <m/>
    <m/>
    <m/>
    <m/>
    <m/>
    <m/>
    <m/>
    <m/>
    <m/>
    <m/>
    <m/>
    <m/>
    <m/>
    <m/>
    <m/>
    <m/>
    <m/>
    <e v="#REF!"/>
    <s v=""/>
    <s v=""/>
    <x v="3"/>
    <x v="2"/>
  </r>
  <r>
    <s v="Ray Bentley"/>
    <s v="EXP-10010639"/>
    <n v="16.989999999999998"/>
    <d v="2023-12-23T00:00:00"/>
    <x v="8"/>
    <s v="Snacks"/>
    <s v="water"/>
    <m/>
    <m/>
    <m/>
    <m/>
    <m/>
    <m/>
    <m/>
    <m/>
    <m/>
    <m/>
    <m/>
    <m/>
    <m/>
    <m/>
    <m/>
    <m/>
    <m/>
    <m/>
    <m/>
    <m/>
    <m/>
    <e v="#REF!"/>
    <s v=""/>
    <s v=""/>
    <x v="3"/>
    <x v="2"/>
  </r>
  <r>
    <s v="Ray Bentley"/>
    <s v="EXP-10010639"/>
    <n v="89.89"/>
    <d v="2023-12-24T00:00:00"/>
    <x v="6"/>
    <s v="Parts"/>
    <s v="hose"/>
    <m/>
    <m/>
    <m/>
    <m/>
    <m/>
    <m/>
    <m/>
    <m/>
    <m/>
    <m/>
    <m/>
    <m/>
    <m/>
    <m/>
    <m/>
    <m/>
    <m/>
    <m/>
    <m/>
    <m/>
    <m/>
    <e v="#REF!"/>
    <s v=""/>
    <s v=""/>
    <x v="3"/>
    <x v="2"/>
  </r>
  <r>
    <s v="Ray Bentley"/>
    <s v="EXP-10010639"/>
    <n v="30.66"/>
    <d v="2023-12-24T00:00:00"/>
    <x v="6"/>
    <s v="Plumbing Expense"/>
    <s v="plumbing parts"/>
    <m/>
    <m/>
    <m/>
    <m/>
    <m/>
    <m/>
    <m/>
    <m/>
    <m/>
    <m/>
    <m/>
    <m/>
    <m/>
    <m/>
    <m/>
    <m/>
    <m/>
    <m/>
    <m/>
    <m/>
    <m/>
    <e v="#REF!"/>
    <s v=""/>
    <s v=""/>
    <x v="3"/>
    <x v="2"/>
  </r>
  <r>
    <s v="Ray Bentley"/>
    <s v="EXP-10010639"/>
    <n v="2.25"/>
    <d v="2023-12-29T00:00:00"/>
    <x v="6"/>
    <s v="Parts"/>
    <s v="screws"/>
    <m/>
    <m/>
    <m/>
    <m/>
    <m/>
    <m/>
    <m/>
    <m/>
    <m/>
    <m/>
    <m/>
    <m/>
    <m/>
    <m/>
    <m/>
    <m/>
    <m/>
    <m/>
    <m/>
    <m/>
    <m/>
    <e v="#REF!"/>
    <s v=""/>
    <s v=""/>
    <x v="3"/>
    <x v="2"/>
  </r>
  <r>
    <s v="Ray Bentley"/>
    <s v="EXP-10010639"/>
    <n v="64.19"/>
    <d v="2024-01-02T00:00:00"/>
    <x v="10"/>
    <s v="Wash Maintenance"/>
    <s v="alumibright"/>
    <m/>
    <m/>
    <m/>
    <m/>
    <m/>
    <m/>
    <m/>
    <m/>
    <m/>
    <m/>
    <m/>
    <m/>
    <m/>
    <m/>
    <m/>
    <m/>
    <m/>
    <m/>
    <m/>
    <m/>
    <m/>
    <e v="#REF!"/>
    <s v=""/>
    <s v=""/>
    <x v="3"/>
    <x v="2"/>
  </r>
  <r>
    <s v="Ray Bentley"/>
    <s v="EXP-10010639"/>
    <n v="118.42"/>
    <d v="2024-01-05T00:00:00"/>
    <x v="10"/>
    <s v="Wash Maintenance"/>
    <s v="cleaning supplies"/>
    <m/>
    <m/>
    <m/>
    <m/>
    <m/>
    <m/>
    <m/>
    <m/>
    <m/>
    <m/>
    <m/>
    <m/>
    <m/>
    <m/>
    <m/>
    <m/>
    <m/>
    <m/>
    <m/>
    <m/>
    <m/>
    <e v="#REF!"/>
    <s v=""/>
    <s v=""/>
    <x v="3"/>
    <x v="2"/>
  </r>
  <r>
    <s v="Ray Myers"/>
    <s v="EXP-10009865"/>
    <n v="149.49"/>
    <d v="2023-11-27T00:00:00"/>
    <x v="0"/>
    <s v="Wash Maintenance"/>
    <s v="Water/vinegar/bathroom supplies"/>
    <m/>
    <m/>
    <m/>
    <m/>
    <m/>
    <m/>
    <m/>
    <m/>
    <m/>
    <m/>
    <m/>
    <m/>
    <m/>
    <m/>
    <m/>
    <m/>
    <m/>
    <m/>
    <m/>
    <m/>
    <m/>
    <e v="#REF!"/>
    <s v=""/>
    <s v=""/>
    <x v="3"/>
    <x v="2"/>
  </r>
  <r>
    <s v="Ray Myers"/>
    <s v="EXP-10010414"/>
    <n v="110.51"/>
    <d v="2023-12-18T00:00:00"/>
    <x v="0"/>
    <s v="Wash Maintenance"/>
    <s v="Cleaning supplies, H2o, employee snacks"/>
    <m/>
    <m/>
    <m/>
    <m/>
    <m/>
    <m/>
    <m/>
    <m/>
    <m/>
    <m/>
    <m/>
    <m/>
    <m/>
    <m/>
    <m/>
    <m/>
    <m/>
    <m/>
    <m/>
    <m/>
    <m/>
    <e v="#REF!"/>
    <s v=""/>
    <s v=""/>
    <x v="3"/>
    <x v="2"/>
  </r>
  <r>
    <s v="Rene Gonzales"/>
    <s v="EXP-10010407"/>
    <n v="89.89"/>
    <d v="2023-11-29T00:00:00"/>
    <x v="0"/>
    <s v="Safety Supplies"/>
    <s v="Gloves"/>
    <m/>
    <m/>
    <m/>
    <m/>
    <m/>
    <m/>
    <m/>
    <m/>
    <m/>
    <m/>
    <m/>
    <m/>
    <m/>
    <m/>
    <m/>
    <m/>
    <m/>
    <m/>
    <m/>
    <m/>
    <m/>
    <e v="#REF!"/>
    <s v="SL86@tidalwaveautospa.com"/>
    <s v="Derek Schillinger"/>
    <x v="3"/>
    <x v="2"/>
  </r>
  <r>
    <s v="Rene Gonzales"/>
    <s v="EXP-10010407"/>
    <n v="137.71"/>
    <d v="2023-12-17T00:00:00"/>
    <x v="0"/>
    <s v="Wash Maintenance"/>
    <s v="Dawn vinegar"/>
    <m/>
    <m/>
    <m/>
    <m/>
    <m/>
    <m/>
    <m/>
    <m/>
    <m/>
    <m/>
    <m/>
    <m/>
    <m/>
    <m/>
    <m/>
    <m/>
    <m/>
    <m/>
    <m/>
    <m/>
    <m/>
    <e v="#REF!"/>
    <s v="SL86@tidalwaveautospa.com"/>
    <s v="Derek Schillinger"/>
    <x v="3"/>
    <x v="2"/>
  </r>
  <r>
    <s v="Rene Gonzales"/>
    <s v="EXP-10010407"/>
    <n v="-77.92"/>
    <d v="2023-12-22T00:00:00"/>
    <x v="0"/>
    <s v="Small Tools"/>
    <s v="Returned drill"/>
    <m/>
    <m/>
    <m/>
    <m/>
    <m/>
    <m/>
    <m/>
    <m/>
    <m/>
    <m/>
    <m/>
    <m/>
    <m/>
    <m/>
    <m/>
    <m/>
    <m/>
    <m/>
    <m/>
    <m/>
    <m/>
    <e v="#REF!"/>
    <s v="SL86@tidalwaveautospa.com"/>
    <s v="Derek Schillinger"/>
    <x v="3"/>
    <x v="2"/>
  </r>
  <r>
    <s v="Rene Gonzales"/>
    <s v="EXP-10010407"/>
    <n v="426.99"/>
    <d v="2023-12-22T00:00:00"/>
    <x v="0"/>
    <s v="Wash Maintenance"/>
    <s v="Grease gun and supplies"/>
    <m/>
    <m/>
    <m/>
    <m/>
    <m/>
    <m/>
    <m/>
    <m/>
    <m/>
    <m/>
    <m/>
    <m/>
    <m/>
    <m/>
    <m/>
    <m/>
    <m/>
    <m/>
    <m/>
    <m/>
    <m/>
    <e v="#REF!"/>
    <s v="SL86@tidalwaveautospa.com"/>
    <s v="Derek Schillinger"/>
    <x v="3"/>
    <x v="2"/>
  </r>
  <r>
    <s v="Rene Gonzales"/>
    <s v="EXP-10010407"/>
    <n v="292.24"/>
    <d v="2023-12-22T00:00:00"/>
    <x v="0"/>
    <s v="Wash Maintenance"/>
    <s v="Grease gun and grease"/>
    <m/>
    <m/>
    <m/>
    <m/>
    <m/>
    <m/>
    <m/>
    <m/>
    <m/>
    <m/>
    <m/>
    <m/>
    <m/>
    <m/>
    <m/>
    <m/>
    <m/>
    <m/>
    <m/>
    <m/>
    <m/>
    <e v="#REF!"/>
    <s v="SL86@tidalwaveautospa.com"/>
    <s v="Derek Schillinger"/>
    <x v="3"/>
    <x v="2"/>
  </r>
  <r>
    <s v="Rene Gonzales"/>
    <s v="EXP-10010407"/>
    <n v="415.66"/>
    <d v="2024-01-01T00:00:00"/>
    <x v="0"/>
    <s v="Wash Maintenance"/>
    <s v="Surface cleaner"/>
    <m/>
    <m/>
    <m/>
    <m/>
    <m/>
    <m/>
    <m/>
    <m/>
    <m/>
    <m/>
    <m/>
    <m/>
    <m/>
    <m/>
    <m/>
    <m/>
    <m/>
    <m/>
    <m/>
    <m/>
    <m/>
    <e v="#REF!"/>
    <s v="SL86@tidalwaveautospa.com"/>
    <s v="Derek Schillinger"/>
    <x v="3"/>
    <x v="2"/>
  </r>
  <r>
    <s v="Rene Gonzales"/>
    <s v="EXP-10010407"/>
    <n v="103.55"/>
    <d v="2024-01-02T00:00:00"/>
    <x v="0"/>
    <s v="Wash Maintenance"/>
    <s v="Prep hose"/>
    <m/>
    <m/>
    <m/>
    <m/>
    <m/>
    <m/>
    <m/>
    <m/>
    <m/>
    <m/>
    <m/>
    <m/>
    <m/>
    <m/>
    <m/>
    <m/>
    <m/>
    <m/>
    <m/>
    <m/>
    <m/>
    <e v="#REF!"/>
    <s v="SL86@tidalwaveautospa.com"/>
    <s v="Derek Schillinger"/>
    <x v="3"/>
    <x v="2"/>
  </r>
  <r>
    <s v="Rene Gonzales"/>
    <s v="EXP-10010407"/>
    <n v="11.85"/>
    <d v="2024-01-02T00:00:00"/>
    <x v="1"/>
    <s v="Fuel"/>
    <s v="Gas for pressure washer"/>
    <m/>
    <m/>
    <m/>
    <m/>
    <m/>
    <m/>
    <m/>
    <m/>
    <m/>
    <m/>
    <m/>
    <m/>
    <m/>
    <m/>
    <m/>
    <m/>
    <m/>
    <m/>
    <m/>
    <m/>
    <m/>
    <e v="#REF!"/>
    <s v="SL86@tidalwaveautospa.com"/>
    <s v="Derek Schillinger"/>
    <x v="3"/>
    <x v="2"/>
  </r>
  <r>
    <s v="Rene Gonzales"/>
    <s v="EXP-10010407"/>
    <n v="154.79"/>
    <d v="2024-01-03T00:00:00"/>
    <x v="0"/>
    <s v="Wash Maintenance"/>
    <s v="Paint striper"/>
    <m/>
    <m/>
    <m/>
    <m/>
    <m/>
    <m/>
    <m/>
    <m/>
    <m/>
    <m/>
    <m/>
    <m/>
    <m/>
    <m/>
    <m/>
    <m/>
    <m/>
    <m/>
    <m/>
    <m/>
    <m/>
    <e v="#REF!"/>
    <s v="SL86@tidalwaveautospa.com"/>
    <s v="Derek Schillinger"/>
    <x v="3"/>
    <x v="2"/>
  </r>
  <r>
    <s v="Rene Gonzales"/>
    <s v="EXP-10010407"/>
    <n v="11.76"/>
    <d v="2024-01-05T00:00:00"/>
    <x v="0"/>
    <s v="Fuel"/>
    <s v="Gas for pressure washer"/>
    <m/>
    <m/>
    <m/>
    <m/>
    <m/>
    <m/>
    <m/>
    <m/>
    <m/>
    <m/>
    <m/>
    <m/>
    <m/>
    <m/>
    <m/>
    <m/>
    <m/>
    <m/>
    <m/>
    <m/>
    <m/>
    <e v="#REF!"/>
    <s v="SL86@tidalwaveautospa.com"/>
    <s v="Derek Schillinger"/>
    <x v="3"/>
    <x v="2"/>
  </r>
  <r>
    <s v="Rene Gonzales"/>
    <s v="EXP-10010407"/>
    <n v="55.23"/>
    <d v="2024-01-05T00:00:00"/>
    <x v="0"/>
    <s v="Wash Maintenance"/>
    <s v="Dawn vinegar"/>
    <m/>
    <m/>
    <m/>
    <m/>
    <m/>
    <m/>
    <m/>
    <m/>
    <m/>
    <m/>
    <m/>
    <m/>
    <m/>
    <m/>
    <m/>
    <m/>
    <m/>
    <m/>
    <m/>
    <m/>
    <m/>
    <e v="#REF!"/>
    <s v="SL86@tidalwaveautospa.com"/>
    <s v="Derek Schillinger"/>
    <x v="3"/>
    <x v="2"/>
  </r>
  <r>
    <s v="Rene Gonzales"/>
    <s v="EXP-10010731"/>
    <n v="39.21"/>
    <d v="2024-01-12T00:00:00"/>
    <x v="0"/>
    <s v="Snacks"/>
    <s v="water"/>
    <m/>
    <m/>
    <m/>
    <m/>
    <m/>
    <m/>
    <m/>
    <m/>
    <m/>
    <m/>
    <m/>
    <m/>
    <m/>
    <m/>
    <m/>
    <m/>
    <m/>
    <m/>
    <m/>
    <m/>
    <m/>
    <e v="#REF!"/>
    <s v="SL86@tidalwaveautospa.com"/>
    <s v="Derek Schillinger"/>
    <x v="3"/>
    <x v="2"/>
  </r>
  <r>
    <s v="Rene Gonzales"/>
    <s v="EXP-10010731"/>
    <n v="269.5"/>
    <d v="2024-01-15T00:00:00"/>
    <x v="0"/>
    <s v="Equipment"/>
    <s v="Bullet heater"/>
    <m/>
    <m/>
    <m/>
    <m/>
    <m/>
    <m/>
    <m/>
    <m/>
    <m/>
    <m/>
    <m/>
    <m/>
    <m/>
    <m/>
    <m/>
    <m/>
    <m/>
    <m/>
    <m/>
    <m/>
    <m/>
    <e v="#REF!"/>
    <s v="SL86@tidalwaveautospa.com"/>
    <s v="Derek Schillinger"/>
    <x v="3"/>
    <x v="2"/>
  </r>
  <r>
    <s v="Rex Alvarez"/>
    <s v="EXP-10010663"/>
    <n v="31.76"/>
    <d v="2023-12-14T00:00:00"/>
    <x v="11"/>
    <s v="Wash Maintenance"/>
    <s v="Rain suit"/>
    <m/>
    <m/>
    <m/>
    <m/>
    <m/>
    <m/>
    <m/>
    <m/>
    <m/>
    <m/>
    <m/>
    <m/>
    <m/>
    <m/>
    <m/>
    <m/>
    <m/>
    <m/>
    <m/>
    <m/>
    <m/>
    <e v="#REF!"/>
    <s v="SL18@tidalwaveautospa.com"/>
    <s v="David Foster"/>
    <x v="3"/>
    <x v="2"/>
  </r>
  <r>
    <s v="Rex Alvarez"/>
    <s v="EXP-10010663"/>
    <n v="-84.76"/>
    <d v="2023-12-14T00:00:00"/>
    <x v="11"/>
    <s v="Wash Maintenance"/>
    <s v="Return garden hose"/>
    <m/>
    <m/>
    <m/>
    <m/>
    <m/>
    <m/>
    <m/>
    <m/>
    <m/>
    <m/>
    <m/>
    <m/>
    <m/>
    <m/>
    <m/>
    <m/>
    <m/>
    <m/>
    <m/>
    <m/>
    <m/>
    <e v="#REF!"/>
    <s v="SL18@tidalwaveautospa.com"/>
    <s v="David Foster"/>
    <x v="3"/>
    <x v="2"/>
  </r>
  <r>
    <s v="Rex Alvarez"/>
    <s v="EXP-10010663"/>
    <n v="221.5"/>
    <d v="2023-12-14T00:00:00"/>
    <x v="11"/>
    <s v="Wash Maintenance"/>
    <s v="Garden hose and poly glue"/>
    <m/>
    <m/>
    <m/>
    <m/>
    <m/>
    <m/>
    <m/>
    <m/>
    <m/>
    <m/>
    <m/>
    <m/>
    <m/>
    <m/>
    <m/>
    <m/>
    <m/>
    <m/>
    <m/>
    <m/>
    <m/>
    <e v="#REF!"/>
    <s v="SL18@tidalwaveautospa.com"/>
    <s v="David Foster"/>
    <x v="3"/>
    <x v="2"/>
  </r>
  <r>
    <s v="Rex Alvarez"/>
    <s v="EXP-10010663"/>
    <n v="84.76"/>
    <d v="2023-12-14T00:00:00"/>
    <x v="11"/>
    <s v="Wash Maintenance"/>
    <s v="Swan contractor hose"/>
    <m/>
    <m/>
    <m/>
    <m/>
    <m/>
    <m/>
    <m/>
    <m/>
    <m/>
    <m/>
    <m/>
    <m/>
    <m/>
    <m/>
    <m/>
    <m/>
    <m/>
    <m/>
    <m/>
    <m/>
    <m/>
    <e v="#REF!"/>
    <s v="SL18@tidalwaveautospa.com"/>
    <s v="David Foster"/>
    <x v="3"/>
    <x v="2"/>
  </r>
  <r>
    <s v="Rex Alvarez"/>
    <s v="EXP-10010663"/>
    <n v="16.420000000000002"/>
    <d v="2023-12-15T00:00:00"/>
    <x v="6"/>
    <s v="Wash Maintenance"/>
    <s v="Oil filter strap"/>
    <m/>
    <m/>
    <m/>
    <m/>
    <m/>
    <m/>
    <m/>
    <m/>
    <m/>
    <m/>
    <m/>
    <m/>
    <m/>
    <m/>
    <m/>
    <m/>
    <m/>
    <m/>
    <m/>
    <m/>
    <m/>
    <e v="#REF!"/>
    <s v="SL18@tidalwaveautospa.com"/>
    <s v="David Foster"/>
    <x v="3"/>
    <x v="2"/>
  </r>
  <r>
    <s v="Rex Alvarez"/>
    <s v="EXP-10010663"/>
    <n v="159.55000000000001"/>
    <d v="2023-12-23T00:00:00"/>
    <x v="25"/>
    <s v="Wash Maintenance"/>
    <s v="Painter tape for painted tesla spot"/>
    <m/>
    <m/>
    <m/>
    <m/>
    <m/>
    <m/>
    <m/>
    <m/>
    <m/>
    <m/>
    <m/>
    <m/>
    <m/>
    <m/>
    <m/>
    <m/>
    <m/>
    <m/>
    <m/>
    <m/>
    <m/>
    <e v="#REF!"/>
    <s v="SL18@tidalwaveautospa.com"/>
    <s v="David Foster"/>
    <x v="3"/>
    <x v="2"/>
  </r>
  <r>
    <s v="Rex Alvarez"/>
    <s v="EXP-10010663"/>
    <n v="29.48"/>
    <d v="2023-12-23T00:00:00"/>
    <x v="25"/>
    <s v="Wash Maintenance"/>
    <s v="Paint brush for painting telsa spot"/>
    <m/>
    <m/>
    <m/>
    <m/>
    <m/>
    <m/>
    <m/>
    <m/>
    <m/>
    <m/>
    <m/>
    <m/>
    <m/>
    <m/>
    <m/>
    <m/>
    <m/>
    <m/>
    <m/>
    <m/>
    <m/>
    <e v="#REF!"/>
    <s v="SL18@tidalwaveautospa.com"/>
    <s v="David Foster"/>
    <x v="3"/>
    <x v="2"/>
  </r>
  <r>
    <s v="Rex Alvarez"/>
    <s v="EXP-10010663"/>
    <n v="84.09"/>
    <d v="2023-12-28T00:00:00"/>
    <x v="25"/>
    <s v="Wash Maintenance"/>
    <s v="Painting supplies for telsa spot"/>
    <m/>
    <m/>
    <m/>
    <m/>
    <m/>
    <m/>
    <m/>
    <m/>
    <m/>
    <m/>
    <m/>
    <m/>
    <m/>
    <m/>
    <m/>
    <m/>
    <m/>
    <m/>
    <m/>
    <m/>
    <m/>
    <e v="#REF!"/>
    <s v="SL18@tidalwaveautospa.com"/>
    <s v="David Foster"/>
    <x v="3"/>
    <x v="2"/>
  </r>
  <r>
    <s v="Rex Alvarez"/>
    <s v="EXP-10010663"/>
    <n v="76.260000000000005"/>
    <d v="2023-12-29T00:00:00"/>
    <x v="38"/>
    <s v="Wash Maintenance"/>
    <s v="Trim &amp; plastic restorator"/>
    <m/>
    <m/>
    <m/>
    <m/>
    <m/>
    <m/>
    <m/>
    <m/>
    <m/>
    <m/>
    <m/>
    <m/>
    <m/>
    <m/>
    <m/>
    <m/>
    <m/>
    <m/>
    <m/>
    <m/>
    <m/>
    <e v="#REF!"/>
    <s v="SL18@tidalwaveautospa.com"/>
    <s v="David Foster"/>
    <x v="3"/>
    <x v="2"/>
  </r>
  <r>
    <s v="Rex Alvarez"/>
    <s v="EXP-10010663"/>
    <n v="-25.42"/>
    <d v="2023-12-29T00:00:00"/>
    <x v="38"/>
    <s v="Wash Maintenance"/>
    <s v="Trim and plastic restorator"/>
    <m/>
    <m/>
    <m/>
    <m/>
    <m/>
    <m/>
    <m/>
    <m/>
    <m/>
    <m/>
    <m/>
    <m/>
    <m/>
    <m/>
    <m/>
    <m/>
    <m/>
    <m/>
    <m/>
    <m/>
    <m/>
    <e v="#REF!"/>
    <s v="SL18@tidalwaveautospa.com"/>
    <s v="David Foster"/>
    <x v="3"/>
    <x v="2"/>
  </r>
  <r>
    <s v="Rex Alvarez"/>
    <s v="EXP-10010663"/>
    <n v="180.51"/>
    <d v="2024-01-03T00:00:00"/>
    <x v="45"/>
    <s v="Wash Maintenance"/>
    <s v="Bathroom and cleaning supplies"/>
    <m/>
    <m/>
    <m/>
    <m/>
    <m/>
    <m/>
    <m/>
    <m/>
    <m/>
    <m/>
    <m/>
    <m/>
    <m/>
    <m/>
    <m/>
    <m/>
    <m/>
    <m/>
    <m/>
    <m/>
    <m/>
    <e v="#REF!"/>
    <s v="SL18@tidalwaveautospa.com"/>
    <s v="David Foster"/>
    <x v="3"/>
    <x v="2"/>
  </r>
  <r>
    <s v="Rex Alvarez"/>
    <s v="EXP-10010663"/>
    <n v="300"/>
    <d v="2024-01-03T00:00:00"/>
    <x v="6"/>
    <s v="Wash Maintenance"/>
    <s v="Most attractive business lot painting"/>
    <m/>
    <m/>
    <m/>
    <m/>
    <m/>
    <m/>
    <m/>
    <m/>
    <m/>
    <m/>
    <m/>
    <m/>
    <m/>
    <m/>
    <m/>
    <m/>
    <m/>
    <m/>
    <m/>
    <m/>
    <m/>
    <e v="#REF!"/>
    <s v="SL18@tidalwaveautospa.com"/>
    <s v="David Foster"/>
    <x v="3"/>
    <x v="2"/>
  </r>
  <r>
    <s v="Rex Alvarez"/>
    <s v="EXP-10010663"/>
    <n v="12.92"/>
    <d v="2024-01-03T00:00:00"/>
    <x v="9"/>
    <s v="Miscellaneous Expense - Non-SL"/>
    <s v="Used wrong wells fargo card"/>
    <m/>
    <m/>
    <m/>
    <m/>
    <m/>
    <m/>
    <m/>
    <m/>
    <m/>
    <m/>
    <m/>
    <m/>
    <m/>
    <m/>
    <m/>
    <m/>
    <m/>
    <m/>
    <m/>
    <m/>
    <m/>
    <e v="#REF!"/>
    <s v="SL18@tidalwaveautospa.com"/>
    <s v="David Foster"/>
    <x v="3"/>
    <x v="2"/>
  </r>
  <r>
    <s v="Rex Alvarez"/>
    <s v="EXP-10010663"/>
    <n v="48.73"/>
    <d v="2024-01-03T00:00:00"/>
    <x v="25"/>
    <s v="Office Supplies"/>
    <s v="Office supplies"/>
    <m/>
    <m/>
    <m/>
    <m/>
    <m/>
    <m/>
    <m/>
    <m/>
    <m/>
    <m/>
    <m/>
    <m/>
    <m/>
    <m/>
    <m/>
    <m/>
    <m/>
    <m/>
    <m/>
    <m/>
    <m/>
    <e v="#REF!"/>
    <s v="SL18@tidalwaveautospa.com"/>
    <s v="David Foster"/>
    <x v="3"/>
    <x v="2"/>
  </r>
  <r>
    <s v="Rex Alvarez"/>
    <s v="EXP-10010663"/>
    <n v="105.99"/>
    <d v="2024-01-03T00:00:00"/>
    <x v="1"/>
    <s v="Wash Maintenance"/>
    <s v="Hose"/>
    <m/>
    <m/>
    <m/>
    <m/>
    <m/>
    <m/>
    <m/>
    <m/>
    <m/>
    <m/>
    <m/>
    <m/>
    <m/>
    <m/>
    <m/>
    <m/>
    <m/>
    <m/>
    <m/>
    <m/>
    <m/>
    <e v="#REF!"/>
    <s v="SL18@tidalwaveautospa.com"/>
    <s v="David Foster"/>
    <x v="3"/>
    <x v="2"/>
  </r>
  <r>
    <s v="Rex Alvarez"/>
    <s v="EXP-10010663"/>
    <n v="56.93"/>
    <d v="2024-01-10T00:00:00"/>
    <x v="6"/>
    <s v="Wash Maintenance"/>
    <s v="couplings, strip lights"/>
    <m/>
    <m/>
    <m/>
    <m/>
    <m/>
    <m/>
    <m/>
    <m/>
    <m/>
    <m/>
    <m/>
    <m/>
    <m/>
    <m/>
    <m/>
    <m/>
    <m/>
    <m/>
    <m/>
    <m/>
    <m/>
    <e v="#REF!"/>
    <s v="SL18@tidalwaveautospa.com"/>
    <s v="David Foster"/>
    <x v="3"/>
    <x v="2"/>
  </r>
  <r>
    <s v="Rex Alvarez"/>
    <s v="EXP-10010663"/>
    <n v="310.61"/>
    <d v="2024-01-11T00:00:00"/>
    <x v="7"/>
    <s v="Parts"/>
    <s v="Supplies to repair/maintenance work"/>
    <m/>
    <m/>
    <m/>
    <m/>
    <m/>
    <m/>
    <m/>
    <m/>
    <m/>
    <m/>
    <m/>
    <m/>
    <m/>
    <m/>
    <m/>
    <m/>
    <m/>
    <m/>
    <m/>
    <m/>
    <m/>
    <e v="#REF!"/>
    <s v="SL18@tidalwaveautospa.com"/>
    <s v="David Foster"/>
    <x v="3"/>
    <x v="2"/>
  </r>
  <r>
    <s v="Rex Alvarez"/>
    <s v="EXP-10010663"/>
    <n v="68.89"/>
    <d v="2024-01-15T00:00:00"/>
    <x v="6"/>
    <s v="Wash Maintenance"/>
    <s v="Oil for air compressors"/>
    <m/>
    <m/>
    <m/>
    <m/>
    <m/>
    <m/>
    <m/>
    <m/>
    <m/>
    <m/>
    <m/>
    <m/>
    <m/>
    <m/>
    <m/>
    <m/>
    <m/>
    <m/>
    <m/>
    <m/>
    <m/>
    <e v="#REF!"/>
    <s v="SL18@tidalwaveautospa.com"/>
    <s v="David Foster"/>
    <x v="3"/>
    <x v="2"/>
  </r>
  <r>
    <s v="Rex Alvarez"/>
    <s v="EXP-10010663"/>
    <n v="46.62"/>
    <d v="2024-01-17T00:00:00"/>
    <x v="11"/>
    <s v="Safety Supplies"/>
    <s v="Fuel can"/>
    <m/>
    <m/>
    <m/>
    <m/>
    <m/>
    <m/>
    <m/>
    <m/>
    <m/>
    <m/>
    <m/>
    <m/>
    <m/>
    <m/>
    <m/>
    <m/>
    <m/>
    <m/>
    <m/>
    <m/>
    <m/>
    <e v="#REF!"/>
    <s v="SL18@tidalwaveautospa.com"/>
    <s v="David Foster"/>
    <x v="3"/>
    <x v="2"/>
  </r>
  <r>
    <s v="Rex Alvarez"/>
    <s v="EXP-10010663"/>
    <n v="85.38"/>
    <d v="2024-01-17T00:00:00"/>
    <x v="23"/>
    <s v="Wash Maintenance"/>
    <s v="Equipment for Canton Rd (charge canton rd)"/>
    <m/>
    <m/>
    <m/>
    <m/>
    <m/>
    <m/>
    <m/>
    <m/>
    <m/>
    <m/>
    <m/>
    <m/>
    <m/>
    <m/>
    <m/>
    <m/>
    <m/>
    <m/>
    <m/>
    <m/>
    <m/>
    <e v="#REF!"/>
    <s v="SL18@tidalwaveautospa.com"/>
    <s v="David Foster"/>
    <x v="3"/>
    <x v="2"/>
  </r>
  <r>
    <s v="Rex Humerickhouse"/>
    <s v="EXP-10010457"/>
    <n v="21.26"/>
    <d v="2023-12-21T00:00:00"/>
    <x v="11"/>
    <s v="Small Tools"/>
    <s v="screw driver set"/>
    <m/>
    <m/>
    <m/>
    <m/>
    <m/>
    <m/>
    <m/>
    <m/>
    <m/>
    <m/>
    <m/>
    <m/>
    <m/>
    <m/>
    <m/>
    <m/>
    <m/>
    <m/>
    <m/>
    <m/>
    <m/>
    <e v="#REF!"/>
    <s v="SL62@tidalwaveautospa.com"/>
    <s v="Michael Donnelly"/>
    <x v="3"/>
    <x v="2"/>
  </r>
  <r>
    <s v="Rex Humerickhouse"/>
    <s v="EXP-10010457"/>
    <n v="32.49"/>
    <d v="2023-12-21T00:00:00"/>
    <x v="0"/>
    <s v="Wash Maintenance"/>
    <s v="anti freeze and grease"/>
    <m/>
    <m/>
    <m/>
    <m/>
    <m/>
    <m/>
    <m/>
    <m/>
    <m/>
    <m/>
    <m/>
    <m/>
    <m/>
    <m/>
    <m/>
    <m/>
    <m/>
    <m/>
    <m/>
    <m/>
    <m/>
    <e v="#REF!"/>
    <s v="SL62@tidalwaveautospa.com"/>
    <s v="Michael Donnelly"/>
    <x v="3"/>
    <x v="2"/>
  </r>
  <r>
    <s v="Rex Humerickhouse"/>
    <s v="EXP-10010457"/>
    <n v="39.86"/>
    <d v="2023-12-22T00:00:00"/>
    <x v="0"/>
    <s v="Wash Maintenance"/>
    <s v="anti freeze"/>
    <m/>
    <m/>
    <m/>
    <m/>
    <m/>
    <m/>
    <m/>
    <m/>
    <m/>
    <m/>
    <m/>
    <m/>
    <m/>
    <m/>
    <m/>
    <m/>
    <m/>
    <m/>
    <m/>
    <m/>
    <m/>
    <e v="#REF!"/>
    <s v="SL62@tidalwaveautospa.com"/>
    <s v="Michael Donnelly"/>
    <x v="3"/>
    <x v="2"/>
  </r>
  <r>
    <s v="Rex Humerickhouse"/>
    <s v="EXP-10010457"/>
    <n v="88.51"/>
    <d v="2023-12-30T00:00:00"/>
    <x v="6"/>
    <s v="Wash Maintenance"/>
    <s v="kleen wall"/>
    <m/>
    <m/>
    <m/>
    <m/>
    <m/>
    <m/>
    <m/>
    <m/>
    <m/>
    <m/>
    <m/>
    <m/>
    <m/>
    <m/>
    <m/>
    <m/>
    <m/>
    <m/>
    <m/>
    <m/>
    <m/>
    <e v="#REF!"/>
    <s v="SL62@tidalwaveautospa.com"/>
    <s v="Michael Donnelly"/>
    <x v="3"/>
    <x v="2"/>
  </r>
  <r>
    <s v="Rex Humerickhouse"/>
    <s v="EXP-10010457"/>
    <n v="56.33"/>
    <d v="2024-01-04T00:00:00"/>
    <x v="0"/>
    <s v="Wash Maintenance"/>
    <s v="cleaning supplies/antifreeze"/>
    <m/>
    <m/>
    <m/>
    <m/>
    <m/>
    <m/>
    <m/>
    <m/>
    <m/>
    <m/>
    <m/>
    <m/>
    <m/>
    <m/>
    <m/>
    <m/>
    <m/>
    <m/>
    <m/>
    <m/>
    <m/>
    <e v="#REF!"/>
    <s v="SL62@tidalwaveautospa.com"/>
    <s v="Michael Donnelly"/>
    <x v="3"/>
    <x v="2"/>
  </r>
  <r>
    <s v="Rex Humerickhouse"/>
    <s v="EXP-10010457"/>
    <n v="36.25"/>
    <d v="2024-01-05T00:00:00"/>
    <x v="0"/>
    <s v="Wash Maintenance"/>
    <s v="cleaning supplies"/>
    <m/>
    <m/>
    <m/>
    <m/>
    <m/>
    <m/>
    <m/>
    <m/>
    <m/>
    <m/>
    <m/>
    <m/>
    <m/>
    <m/>
    <m/>
    <m/>
    <m/>
    <m/>
    <m/>
    <m/>
    <m/>
    <e v="#REF!"/>
    <s v="SL62@tidalwaveautospa.com"/>
    <s v="Michael Donnelly"/>
    <x v="3"/>
    <x v="2"/>
  </r>
  <r>
    <s v="Rex Humerickhouse"/>
    <s v="EXP-10010457"/>
    <n v="39"/>
    <d v="2024-01-07T00:00:00"/>
    <x v="0"/>
    <s v="Wash Maintenance"/>
    <s v="cleaning supplies"/>
    <m/>
    <m/>
    <m/>
    <m/>
    <m/>
    <m/>
    <m/>
    <m/>
    <m/>
    <m/>
    <m/>
    <m/>
    <m/>
    <m/>
    <m/>
    <m/>
    <m/>
    <m/>
    <m/>
    <m/>
    <m/>
    <e v="#REF!"/>
    <s v="SL62@tidalwaveautospa.com"/>
    <s v="Michael Donnelly"/>
    <x v="3"/>
    <x v="2"/>
  </r>
  <r>
    <s v="Rex Humerickhouse"/>
    <s v="EXP-10010457"/>
    <n v="153.55000000000001"/>
    <d v="2024-01-09T00:00:00"/>
    <x v="2"/>
    <s v="Parts"/>
    <s v="Mac valve"/>
    <m/>
    <m/>
    <m/>
    <m/>
    <m/>
    <m/>
    <m/>
    <m/>
    <m/>
    <m/>
    <m/>
    <m/>
    <m/>
    <m/>
    <m/>
    <m/>
    <m/>
    <m/>
    <m/>
    <m/>
    <m/>
    <e v="#REF!"/>
    <s v="SL62@tidalwaveautospa.com"/>
    <s v="Michael Donnelly"/>
    <x v="3"/>
    <x v="2"/>
  </r>
  <r>
    <s v="Rex Humerickhouse"/>
    <s v="EXP-10010457"/>
    <n v="465.91"/>
    <d v="2024-01-11T00:00:00"/>
    <x v="0"/>
    <s v="Wash Maintenance"/>
    <s v="salt"/>
    <m/>
    <m/>
    <m/>
    <m/>
    <m/>
    <m/>
    <m/>
    <m/>
    <m/>
    <m/>
    <m/>
    <m/>
    <m/>
    <m/>
    <m/>
    <m/>
    <m/>
    <m/>
    <m/>
    <m/>
    <m/>
    <e v="#REF!"/>
    <s v="SL62@tidalwaveautospa.com"/>
    <s v="Michael Donnelly"/>
    <x v="3"/>
    <x v="2"/>
  </r>
  <r>
    <s v="Rex Humerickhouse"/>
    <s v="EXP-10010457"/>
    <n v="94.9"/>
    <d v="2024-01-13T00:00:00"/>
    <x v="0"/>
    <s v="Equipment"/>
    <s v="heater for MCC"/>
    <m/>
    <m/>
    <m/>
    <m/>
    <m/>
    <m/>
    <m/>
    <m/>
    <m/>
    <m/>
    <m/>
    <m/>
    <m/>
    <m/>
    <m/>
    <m/>
    <m/>
    <m/>
    <m/>
    <m/>
    <m/>
    <e v="#REF!"/>
    <s v="SL62@tidalwaveautospa.com"/>
    <s v="Michael Donnelly"/>
    <x v="3"/>
    <x v="2"/>
  </r>
  <r>
    <s v="Rex Humerickhouse"/>
    <s v="EXP-10010457"/>
    <n v="21.81"/>
    <d v="2024-01-15T00:00:00"/>
    <x v="0"/>
    <s v="Small Tools"/>
    <s v="tube cutter"/>
    <m/>
    <m/>
    <m/>
    <m/>
    <m/>
    <m/>
    <m/>
    <m/>
    <m/>
    <m/>
    <m/>
    <m/>
    <m/>
    <m/>
    <m/>
    <m/>
    <m/>
    <m/>
    <m/>
    <m/>
    <m/>
    <e v="#REF!"/>
    <s v="SL62@tidalwaveautospa.com"/>
    <s v="Michael Donnelly"/>
    <x v="3"/>
    <x v="2"/>
  </r>
  <r>
    <s v="Rex Humerickhouse"/>
    <s v="EXP-10010457"/>
    <n v="98.18"/>
    <d v="2024-01-17T00:00:00"/>
    <x v="2"/>
    <s v="Parts"/>
    <s v="Mac valve"/>
    <m/>
    <m/>
    <m/>
    <m/>
    <m/>
    <m/>
    <m/>
    <m/>
    <m/>
    <m/>
    <m/>
    <m/>
    <m/>
    <m/>
    <m/>
    <m/>
    <m/>
    <m/>
    <m/>
    <m/>
    <m/>
    <e v="#REF!"/>
    <s v="SL62@tidalwaveautospa.com"/>
    <s v="Michael Donnelly"/>
    <x v="3"/>
    <x v="2"/>
  </r>
  <r>
    <s v="Reyvin Siegel"/>
    <s v="EXP-10010269"/>
    <n v="53.58"/>
    <d v="2023-12-18T00:00:00"/>
    <x v="0"/>
    <s v="Wash Maintenance"/>
    <s v="tunnel cleaner and pipe tape"/>
    <m/>
    <m/>
    <m/>
    <m/>
    <m/>
    <m/>
    <m/>
    <m/>
    <m/>
    <m/>
    <m/>
    <m/>
    <m/>
    <m/>
    <m/>
    <m/>
    <m/>
    <m/>
    <m/>
    <m/>
    <m/>
    <e v="#REF!"/>
    <s v="SL109@tidalwaveautospa.com"/>
    <s v="Patrick Rollins"/>
    <x v="3"/>
    <x v="2"/>
  </r>
  <r>
    <s v="Reyvin Siegel"/>
    <s v="EXP-10010269"/>
    <n v="155.86000000000001"/>
    <d v="2024-01-03T00:00:00"/>
    <x v="0"/>
    <s v="Wash Maintenance"/>
    <s v="c3 tunnel cleaner"/>
    <m/>
    <m/>
    <m/>
    <m/>
    <m/>
    <m/>
    <m/>
    <m/>
    <m/>
    <m/>
    <m/>
    <m/>
    <m/>
    <m/>
    <m/>
    <m/>
    <m/>
    <m/>
    <m/>
    <m/>
    <m/>
    <e v="#REF!"/>
    <s v="SL109@tidalwaveautospa.com"/>
    <s v="Patrick Rollins"/>
    <x v="3"/>
    <x v="2"/>
  </r>
  <r>
    <s v="Reyvin Siegel"/>
    <s v="EXP-10010269"/>
    <n v="1534.63"/>
    <d v="2024-01-16T00:00:00"/>
    <x v="0"/>
    <s v="Wash Maintenance"/>
    <s v="replacement trash can liners"/>
    <m/>
    <m/>
    <m/>
    <m/>
    <m/>
    <m/>
    <m/>
    <m/>
    <m/>
    <m/>
    <m/>
    <m/>
    <m/>
    <m/>
    <m/>
    <m/>
    <m/>
    <m/>
    <m/>
    <m/>
    <m/>
    <e v="#REF!"/>
    <s v="SL109@tidalwaveautospa.com"/>
    <s v="Patrick Rollins"/>
    <x v="3"/>
    <x v="2"/>
  </r>
  <r>
    <s v="Reyvin Siegel"/>
    <s v="EXP-10010269"/>
    <n v="21.03"/>
    <d v="2024-01-17T00:00:00"/>
    <x v="0"/>
    <s v="Office Supplies"/>
    <s v="tape"/>
    <m/>
    <m/>
    <m/>
    <m/>
    <m/>
    <m/>
    <m/>
    <m/>
    <m/>
    <m/>
    <m/>
    <m/>
    <m/>
    <m/>
    <m/>
    <m/>
    <m/>
    <m/>
    <m/>
    <m/>
    <m/>
    <e v="#REF!"/>
    <s v="SL109@tidalwaveautospa.com"/>
    <s v="Patrick Rollins"/>
    <x v="3"/>
    <x v="2"/>
  </r>
  <r>
    <s v="Richard Porter"/>
    <s v="EXP-10009878"/>
    <n v="231.51"/>
    <d v="2023-11-16T00:00:00"/>
    <x v="11"/>
    <s v="Office Supplies"/>
    <s v="Hose, paint, organizer"/>
    <m/>
    <m/>
    <m/>
    <m/>
    <m/>
    <m/>
    <m/>
    <m/>
    <m/>
    <m/>
    <m/>
    <m/>
    <m/>
    <m/>
    <m/>
    <m/>
    <m/>
    <m/>
    <m/>
    <m/>
    <m/>
    <e v="#REF!"/>
    <s v="SL44@tidalwaveautospa.com"/>
    <s v="Gary Bradley"/>
    <x v="3"/>
    <x v="2"/>
  </r>
  <r>
    <s v="Richard Porter"/>
    <s v="EXP-10009878"/>
    <n v="175.33"/>
    <d v="2023-11-17T00:00:00"/>
    <x v="11"/>
    <s v="Office Supplies"/>
    <s v="cleaning, ties, lights, cords"/>
    <m/>
    <m/>
    <m/>
    <m/>
    <m/>
    <m/>
    <m/>
    <m/>
    <m/>
    <m/>
    <m/>
    <m/>
    <m/>
    <m/>
    <m/>
    <m/>
    <m/>
    <m/>
    <m/>
    <m/>
    <m/>
    <e v="#REF!"/>
    <s v="SL44@tidalwaveautospa.com"/>
    <s v="Gary Bradley"/>
    <x v="3"/>
    <x v="2"/>
  </r>
  <r>
    <s v="Richard Porter"/>
    <s v="EXP-10009878"/>
    <n v="106.98"/>
    <d v="2023-11-25T00:00:00"/>
    <x v="6"/>
    <s v="Wash Maintenance"/>
    <s v="hydraulic and compressor oil"/>
    <m/>
    <m/>
    <m/>
    <m/>
    <m/>
    <m/>
    <m/>
    <m/>
    <m/>
    <m/>
    <m/>
    <m/>
    <m/>
    <m/>
    <m/>
    <m/>
    <m/>
    <m/>
    <m/>
    <m/>
    <m/>
    <e v="#REF!"/>
    <s v="SL44@tidalwaveautospa.com"/>
    <s v="Gary Bradley"/>
    <x v="3"/>
    <x v="2"/>
  </r>
  <r>
    <s v="Richard Porter"/>
    <s v="EXP-10009878"/>
    <n v="14.7"/>
    <d v="2023-11-25T00:00:00"/>
    <x v="25"/>
    <s v="Wash Maintenance"/>
    <s v="electrical covers"/>
    <m/>
    <m/>
    <m/>
    <m/>
    <m/>
    <m/>
    <m/>
    <m/>
    <m/>
    <m/>
    <m/>
    <m/>
    <m/>
    <m/>
    <m/>
    <m/>
    <m/>
    <m/>
    <m/>
    <m/>
    <m/>
    <e v="#REF!"/>
    <s v="SL44@tidalwaveautospa.com"/>
    <s v="Gary Bradley"/>
    <x v="3"/>
    <x v="2"/>
  </r>
  <r>
    <s v="Richard Porter"/>
    <s v="EXP-10009878"/>
    <n v="147.66"/>
    <d v="2023-12-02T00:00:00"/>
    <x v="0"/>
    <s v="Wash Maintenance"/>
    <s v="water, detergent, cleaning"/>
    <m/>
    <m/>
    <m/>
    <m/>
    <m/>
    <m/>
    <m/>
    <m/>
    <m/>
    <m/>
    <m/>
    <m/>
    <m/>
    <m/>
    <m/>
    <m/>
    <m/>
    <m/>
    <m/>
    <m/>
    <m/>
    <e v="#REF!"/>
    <s v="SL44@tidalwaveautospa.com"/>
    <s v="Gary Bradley"/>
    <x v="3"/>
    <x v="2"/>
  </r>
  <r>
    <s v="Rick Thornton"/>
    <s v="EXP-10009972"/>
    <n v="22.86"/>
    <d v="2023-11-24T00:00:00"/>
    <x v="6"/>
    <s v="Parts"/>
    <s v="Electrical plugs"/>
    <m/>
    <m/>
    <m/>
    <m/>
    <m/>
    <m/>
    <m/>
    <m/>
    <m/>
    <m/>
    <m/>
    <m/>
    <m/>
    <m/>
    <m/>
    <m/>
    <m/>
    <m/>
    <m/>
    <m/>
    <m/>
    <e v="#REF!"/>
    <s v="SL68@tidalwaveautospa.com"/>
    <s v="Derek Schillinger"/>
    <x v="3"/>
    <x v="2"/>
  </r>
  <r>
    <s v="Rick Thornton"/>
    <s v="EXP-10009972"/>
    <n v="7.99"/>
    <d v="2023-11-24T00:00:00"/>
    <x v="6"/>
    <s v="Fuel"/>
    <s v="Gas for heater"/>
    <m/>
    <m/>
    <m/>
    <m/>
    <m/>
    <m/>
    <m/>
    <m/>
    <m/>
    <m/>
    <m/>
    <m/>
    <m/>
    <m/>
    <m/>
    <m/>
    <m/>
    <m/>
    <m/>
    <m/>
    <m/>
    <e v="#REF!"/>
    <s v="SL68@tidalwaveautospa.com"/>
    <s v="Derek Schillinger"/>
    <x v="3"/>
    <x v="2"/>
  </r>
  <r>
    <s v="Rick Thornton"/>
    <s v="EXP-10009972"/>
    <n v="45.08"/>
    <d v="2023-11-26T00:00:00"/>
    <x v="6"/>
    <s v="Wash Maintenance"/>
    <s v="Cleaning"/>
    <m/>
    <m/>
    <m/>
    <m/>
    <m/>
    <m/>
    <m/>
    <m/>
    <m/>
    <m/>
    <m/>
    <m/>
    <m/>
    <m/>
    <m/>
    <m/>
    <m/>
    <m/>
    <m/>
    <m/>
    <m/>
    <e v="#REF!"/>
    <s v="SL68@tidalwaveautospa.com"/>
    <s v="Derek Schillinger"/>
    <x v="3"/>
    <x v="2"/>
  </r>
  <r>
    <s v="Rick Thornton"/>
    <s v="EXP-10009972"/>
    <n v="136.26"/>
    <d v="2023-11-27T00:00:00"/>
    <x v="6"/>
    <s v="Parts"/>
    <s v="couplings"/>
    <m/>
    <m/>
    <m/>
    <m/>
    <m/>
    <m/>
    <m/>
    <m/>
    <m/>
    <m/>
    <m/>
    <m/>
    <m/>
    <m/>
    <m/>
    <m/>
    <m/>
    <m/>
    <m/>
    <m/>
    <m/>
    <e v="#REF!"/>
    <s v="SL68@tidalwaveautospa.com"/>
    <s v="Derek Schillinger"/>
    <x v="3"/>
    <x v="2"/>
  </r>
  <r>
    <s v="Rick Thornton"/>
    <s v="EXP-10009972"/>
    <n v="10.82"/>
    <d v="2023-11-30T00:00:00"/>
    <x v="6"/>
    <s v="Parts"/>
    <s v="Cable for loading"/>
    <m/>
    <m/>
    <m/>
    <m/>
    <m/>
    <m/>
    <m/>
    <m/>
    <m/>
    <m/>
    <m/>
    <m/>
    <m/>
    <m/>
    <m/>
    <m/>
    <m/>
    <m/>
    <m/>
    <m/>
    <m/>
    <e v="#REF!"/>
    <s v="SL68@tidalwaveautospa.com"/>
    <s v="Derek Schillinger"/>
    <x v="3"/>
    <x v="2"/>
  </r>
  <r>
    <s v="Rick Thornton"/>
    <s v="EXP-10009972"/>
    <n v="9.2200000000000006"/>
    <d v="2023-11-30T00:00:00"/>
    <x v="6"/>
    <s v="Parts"/>
    <s v="Cable for loading with previous charge"/>
    <m/>
    <m/>
    <m/>
    <m/>
    <m/>
    <m/>
    <m/>
    <m/>
    <m/>
    <m/>
    <m/>
    <m/>
    <m/>
    <m/>
    <m/>
    <m/>
    <m/>
    <m/>
    <m/>
    <m/>
    <m/>
    <e v="#REF!"/>
    <s v="SL68@tidalwaveautospa.com"/>
    <s v="Derek Schillinger"/>
    <x v="3"/>
    <x v="2"/>
  </r>
  <r>
    <s v="Rick Thornton"/>
    <s v="EXP-10009972"/>
    <n v="51.38"/>
    <d v="2023-12-03T00:00:00"/>
    <x v="6"/>
    <s v="Parts"/>
    <s v="Pipe etc for backroom wash"/>
    <m/>
    <m/>
    <m/>
    <m/>
    <m/>
    <m/>
    <m/>
    <m/>
    <m/>
    <m/>
    <m/>
    <m/>
    <m/>
    <m/>
    <m/>
    <m/>
    <m/>
    <m/>
    <m/>
    <m/>
    <m/>
    <e v="#REF!"/>
    <s v="SL68@tidalwaveautospa.com"/>
    <s v="Derek Schillinger"/>
    <x v="3"/>
    <x v="2"/>
  </r>
  <r>
    <s v="Rick Thornton"/>
    <s v="EXP-10009972"/>
    <n v="241.39"/>
    <d v="2023-12-04T00:00:00"/>
    <x v="7"/>
    <s v="Parts"/>
    <s v="XPT cover replacement"/>
    <m/>
    <m/>
    <m/>
    <m/>
    <m/>
    <m/>
    <m/>
    <m/>
    <m/>
    <m/>
    <m/>
    <m/>
    <m/>
    <m/>
    <m/>
    <m/>
    <m/>
    <m/>
    <m/>
    <m/>
    <m/>
    <e v="#REF!"/>
    <s v="SL68@tidalwaveautospa.com"/>
    <s v="Derek Schillinger"/>
    <x v="3"/>
    <x v="2"/>
  </r>
  <r>
    <s v="Rick Thornton"/>
    <s v="EXP-10009972"/>
    <n v="34.01"/>
    <d v="2023-12-04T00:00:00"/>
    <x v="6"/>
    <s v="Wash Maintenance"/>
    <s v="Cleaning"/>
    <m/>
    <m/>
    <m/>
    <m/>
    <m/>
    <m/>
    <m/>
    <m/>
    <m/>
    <m/>
    <m/>
    <m/>
    <m/>
    <m/>
    <m/>
    <m/>
    <m/>
    <m/>
    <m/>
    <m/>
    <m/>
    <e v="#REF!"/>
    <s v="SL68@tidalwaveautospa.com"/>
    <s v="Derek Schillinger"/>
    <x v="3"/>
    <x v="2"/>
  </r>
  <r>
    <s v="Rick Thornton"/>
    <s v="EXP-10009972"/>
    <n v="14.23"/>
    <d v="2023-12-11T00:00:00"/>
    <x v="6"/>
    <s v="Fuel"/>
    <s v="Gas for cleaning power washer"/>
    <m/>
    <m/>
    <m/>
    <m/>
    <m/>
    <m/>
    <m/>
    <m/>
    <m/>
    <m/>
    <m/>
    <m/>
    <m/>
    <m/>
    <m/>
    <m/>
    <m/>
    <m/>
    <m/>
    <m/>
    <m/>
    <e v="#REF!"/>
    <s v="SL68@tidalwaveautospa.com"/>
    <s v="Derek Schillinger"/>
    <x v="3"/>
    <x v="2"/>
  </r>
  <r>
    <s v="Rick Thornton"/>
    <s v="EXP-10009972"/>
    <n v="45.9"/>
    <d v="2023-12-17T00:00:00"/>
    <x v="6"/>
    <s v="Wash Maintenance"/>
    <s v="Key for water and cleaner"/>
    <m/>
    <m/>
    <m/>
    <m/>
    <m/>
    <m/>
    <m/>
    <m/>
    <m/>
    <m/>
    <m/>
    <m/>
    <m/>
    <m/>
    <m/>
    <m/>
    <m/>
    <m/>
    <m/>
    <m/>
    <m/>
    <e v="#REF!"/>
    <s v="SL68@tidalwaveautospa.com"/>
    <s v="Derek Schillinger"/>
    <x v="3"/>
    <x v="2"/>
  </r>
  <r>
    <s v="Ricky Doyle"/>
    <s v="EXP-10010827"/>
    <n v="113.58"/>
    <d v="2024-01-10T00:00:00"/>
    <x v="0"/>
    <s v="Parts"/>
    <s v="Supplies to seal MCC room and DRB podiums"/>
    <m/>
    <m/>
    <m/>
    <m/>
    <m/>
    <m/>
    <m/>
    <m/>
    <m/>
    <m/>
    <m/>
    <m/>
    <m/>
    <m/>
    <m/>
    <m/>
    <m/>
    <m/>
    <m/>
    <m/>
    <m/>
    <e v="#REF!"/>
    <s v="ricky.doyle@tidalwaveautospa.com"/>
    <s v="Bruce Maxwell"/>
    <x v="3"/>
    <x v="2"/>
  </r>
  <r>
    <s v="Ricky Gibbons"/>
    <s v="EXP-10009992"/>
    <n v="14.56"/>
    <d v="2023-12-23T00:00:00"/>
    <x v="0"/>
    <s v="Wash Maintenance"/>
    <s v="Vinegar"/>
    <m/>
    <m/>
    <m/>
    <m/>
    <m/>
    <m/>
    <m/>
    <m/>
    <m/>
    <m/>
    <m/>
    <m/>
    <m/>
    <m/>
    <m/>
    <m/>
    <m/>
    <m/>
    <m/>
    <m/>
    <m/>
    <e v="#REF!"/>
    <s v=""/>
    <s v=""/>
    <x v="3"/>
    <x v="2"/>
  </r>
  <r>
    <s v="Ricky Gibbons"/>
    <s v="EXP-10009992"/>
    <n v="3.23"/>
    <d v="2023-12-27T00:00:00"/>
    <x v="23"/>
    <s v="Wash Maintenance"/>
    <s v="Laminate"/>
    <m/>
    <m/>
    <m/>
    <m/>
    <m/>
    <m/>
    <m/>
    <m/>
    <m/>
    <m/>
    <m/>
    <m/>
    <m/>
    <m/>
    <m/>
    <m/>
    <m/>
    <m/>
    <m/>
    <m/>
    <m/>
    <e v="#REF!"/>
    <s v=""/>
    <s v=""/>
    <x v="3"/>
    <x v="2"/>
  </r>
  <r>
    <s v="Ricky Gibbons"/>
    <s v="EXP-10009992"/>
    <n v="17.95"/>
    <d v="2023-12-27T00:00:00"/>
    <x v="0"/>
    <s v="Wash Maintenance"/>
    <s v="Vinegar"/>
    <m/>
    <m/>
    <m/>
    <m/>
    <m/>
    <m/>
    <m/>
    <m/>
    <m/>
    <m/>
    <m/>
    <m/>
    <m/>
    <m/>
    <m/>
    <m/>
    <m/>
    <m/>
    <m/>
    <m/>
    <m/>
    <e v="#REF!"/>
    <s v=""/>
    <s v=""/>
    <x v="3"/>
    <x v="2"/>
  </r>
  <r>
    <s v="Ricky Gibbons"/>
    <s v="EXP-10009992"/>
    <n v="102.55"/>
    <d v="2024-01-01T00:00:00"/>
    <x v="6"/>
    <s v="Wash Maintenance"/>
    <s v="Power pack filters"/>
    <m/>
    <m/>
    <m/>
    <m/>
    <m/>
    <m/>
    <m/>
    <m/>
    <m/>
    <m/>
    <m/>
    <m/>
    <m/>
    <m/>
    <m/>
    <m/>
    <m/>
    <m/>
    <m/>
    <m/>
    <m/>
    <e v="#REF!"/>
    <s v=""/>
    <s v=""/>
    <x v="3"/>
    <x v="2"/>
  </r>
  <r>
    <s v="Ricky Gibbons"/>
    <s v="EXP-10009992"/>
    <n v="34.54"/>
    <d v="2024-01-01T00:00:00"/>
    <x v="6"/>
    <s v="Wash Maintenance"/>
    <s v="Filter, oil drain pan"/>
    <m/>
    <m/>
    <m/>
    <m/>
    <m/>
    <m/>
    <m/>
    <m/>
    <m/>
    <m/>
    <m/>
    <m/>
    <m/>
    <m/>
    <m/>
    <m/>
    <m/>
    <m/>
    <m/>
    <m/>
    <m/>
    <e v="#REF!"/>
    <s v=""/>
    <s v=""/>
    <x v="3"/>
    <x v="2"/>
  </r>
  <r>
    <s v="Ricky Gibbons"/>
    <s v="EXP-10009992"/>
    <n v="32.590000000000003"/>
    <d v="2024-01-02T00:00:00"/>
    <x v="0"/>
    <s v="Wash Maintenance"/>
    <s v="Plastic Gloves"/>
    <m/>
    <m/>
    <m/>
    <m/>
    <m/>
    <m/>
    <m/>
    <m/>
    <m/>
    <m/>
    <m/>
    <m/>
    <m/>
    <m/>
    <m/>
    <m/>
    <m/>
    <m/>
    <m/>
    <m/>
    <m/>
    <e v="#REF!"/>
    <s v=""/>
    <s v=""/>
    <x v="3"/>
    <x v="2"/>
  </r>
  <r>
    <s v="Ricky Gibbons"/>
    <s v="EXP-10009992"/>
    <n v="132.58000000000001"/>
    <d v="2024-01-03T00:00:00"/>
    <x v="0"/>
    <s v="Wash Maintenance"/>
    <s v="Grease towels, desk organizer"/>
    <m/>
    <m/>
    <m/>
    <m/>
    <m/>
    <m/>
    <m/>
    <m/>
    <m/>
    <m/>
    <m/>
    <m/>
    <m/>
    <m/>
    <m/>
    <m/>
    <m/>
    <m/>
    <m/>
    <m/>
    <m/>
    <e v="#REF!"/>
    <s v=""/>
    <s v=""/>
    <x v="3"/>
    <x v="2"/>
  </r>
  <r>
    <s v="Ricky Gibbons"/>
    <s v="EXP-10009992"/>
    <n v="7.55"/>
    <d v="2024-01-06T00:00:00"/>
    <x v="0"/>
    <s v="Wash Maintenance"/>
    <s v="Lithium grease"/>
    <m/>
    <m/>
    <m/>
    <m/>
    <m/>
    <m/>
    <m/>
    <m/>
    <m/>
    <m/>
    <m/>
    <m/>
    <m/>
    <m/>
    <m/>
    <m/>
    <m/>
    <m/>
    <m/>
    <m/>
    <m/>
    <e v="#REF!"/>
    <s v=""/>
    <s v=""/>
    <x v="3"/>
    <x v="2"/>
  </r>
  <r>
    <s v="Ricky Gibbons"/>
    <s v="EXP-10009992"/>
    <n v="82.8"/>
    <d v="2024-01-06T00:00:00"/>
    <x v="0"/>
    <s v="Wash Maintenance"/>
    <s v="Dawn, vinegar, bananas and oranges"/>
    <m/>
    <m/>
    <m/>
    <m/>
    <m/>
    <m/>
    <m/>
    <m/>
    <m/>
    <m/>
    <m/>
    <m/>
    <m/>
    <m/>
    <m/>
    <m/>
    <m/>
    <m/>
    <m/>
    <m/>
    <m/>
    <e v="#REF!"/>
    <s v=""/>
    <s v=""/>
    <x v="3"/>
    <x v="2"/>
  </r>
  <r>
    <s v="Ricky Gibbons"/>
    <s v="EXP-10009992"/>
    <n v="30.18"/>
    <d v="2024-01-14T00:00:00"/>
    <x v="14"/>
    <s v="Wash Maintenance"/>
    <s v="Ice melt"/>
    <m/>
    <m/>
    <m/>
    <m/>
    <m/>
    <m/>
    <m/>
    <m/>
    <m/>
    <m/>
    <m/>
    <m/>
    <m/>
    <m/>
    <m/>
    <m/>
    <m/>
    <m/>
    <m/>
    <m/>
    <m/>
    <e v="#REF!"/>
    <s v=""/>
    <s v=""/>
    <x v="3"/>
    <x v="2"/>
  </r>
  <r>
    <s v="Ricky Houser"/>
    <s v="EXP-10009931"/>
    <n v="5.64"/>
    <d v="2023-12-11T00:00:00"/>
    <x v="0"/>
    <s v="Fuel"/>
    <s v="gas for blower"/>
    <m/>
    <m/>
    <m/>
    <m/>
    <m/>
    <m/>
    <m/>
    <m/>
    <m/>
    <m/>
    <m/>
    <m/>
    <m/>
    <m/>
    <m/>
    <m/>
    <m/>
    <m/>
    <m/>
    <m/>
    <m/>
    <e v="#REF!"/>
    <s v=""/>
    <s v=""/>
    <x v="3"/>
    <x v="2"/>
  </r>
  <r>
    <s v="Ricky Houser"/>
    <s v="EXP-10009931"/>
    <n v="155.97"/>
    <d v="2023-12-17T00:00:00"/>
    <x v="11"/>
    <s v="Wash Maintenance"/>
    <s v="hydraulic oil"/>
    <m/>
    <m/>
    <m/>
    <m/>
    <m/>
    <m/>
    <m/>
    <m/>
    <m/>
    <m/>
    <m/>
    <m/>
    <m/>
    <m/>
    <m/>
    <m/>
    <m/>
    <m/>
    <m/>
    <m/>
    <m/>
    <e v="#REF!"/>
    <s v=""/>
    <s v=""/>
    <x v="3"/>
    <x v="2"/>
  </r>
  <r>
    <s v="Ricky Houser"/>
    <s v="EXP-10009931"/>
    <n v="667.8"/>
    <d v="2023-12-11T00:00:00"/>
    <x v="1"/>
    <s v="Electric Repairs"/>
    <s v="electrical issues"/>
    <m/>
    <m/>
    <m/>
    <m/>
    <m/>
    <m/>
    <m/>
    <m/>
    <m/>
    <m/>
    <m/>
    <m/>
    <m/>
    <m/>
    <m/>
    <m/>
    <m/>
    <m/>
    <m/>
    <m/>
    <m/>
    <e v="#REF!"/>
    <s v=""/>
    <s v=""/>
    <x v="3"/>
    <x v="2"/>
  </r>
  <r>
    <s v="Ricky Houser"/>
    <s v="EXP-10009931"/>
    <n v="-3.89"/>
    <d v="2023-12-17T00:00:00"/>
    <x v="11"/>
    <s v="Parts"/>
    <s v="fuse return"/>
    <m/>
    <m/>
    <m/>
    <m/>
    <m/>
    <m/>
    <m/>
    <m/>
    <m/>
    <m/>
    <m/>
    <m/>
    <m/>
    <m/>
    <m/>
    <m/>
    <m/>
    <m/>
    <m/>
    <m/>
    <m/>
    <e v="#REF!"/>
    <s v=""/>
    <s v=""/>
    <x v="3"/>
    <x v="2"/>
  </r>
  <r>
    <s v="Ricky Houser"/>
    <s v="EXP-10009387"/>
    <n v="-32.36"/>
    <d v="2023-11-28T00:00:00"/>
    <x v="2"/>
    <s v="Small Tools"/>
    <s v="Kerosene Can"/>
    <m/>
    <m/>
    <m/>
    <m/>
    <m/>
    <m/>
    <m/>
    <m/>
    <m/>
    <m/>
    <m/>
    <m/>
    <m/>
    <m/>
    <m/>
    <m/>
    <m/>
    <m/>
    <m/>
    <m/>
    <m/>
    <e v="#REF!"/>
    <s v=""/>
    <s v=""/>
    <x v="3"/>
    <x v="2"/>
  </r>
  <r>
    <s v="Ricky Houser"/>
    <s v="EXP-10009387"/>
    <n v="45.25"/>
    <d v="2023-11-28T00:00:00"/>
    <x v="0"/>
    <s v="Wash Maintenance"/>
    <s v="detergent for towels"/>
    <m/>
    <m/>
    <m/>
    <m/>
    <m/>
    <m/>
    <m/>
    <m/>
    <m/>
    <m/>
    <m/>
    <m/>
    <m/>
    <m/>
    <m/>
    <m/>
    <m/>
    <m/>
    <m/>
    <m/>
    <m/>
    <e v="#REF!"/>
    <s v=""/>
    <s v=""/>
    <x v="3"/>
    <x v="2"/>
  </r>
  <r>
    <s v="Ricky Houser"/>
    <s v="EXP-10009387"/>
    <n v="32.369999999999997"/>
    <d v="2023-11-28T00:00:00"/>
    <x v="2"/>
    <s v="Small Tools"/>
    <s v="Kerosene Can"/>
    <m/>
    <m/>
    <m/>
    <m/>
    <m/>
    <m/>
    <m/>
    <m/>
    <m/>
    <m/>
    <m/>
    <m/>
    <m/>
    <m/>
    <m/>
    <m/>
    <m/>
    <m/>
    <m/>
    <m/>
    <m/>
    <e v="#REF!"/>
    <s v=""/>
    <s v=""/>
    <x v="3"/>
    <x v="2"/>
  </r>
  <r>
    <s v="Ricky Houser"/>
    <s v="EXP-10009387"/>
    <n v="42.02"/>
    <d v="2023-11-28T00:00:00"/>
    <x v="2"/>
    <s v="Small Tools"/>
    <s v="Kerosene Can"/>
    <m/>
    <m/>
    <m/>
    <m/>
    <m/>
    <m/>
    <m/>
    <m/>
    <m/>
    <m/>
    <m/>
    <m/>
    <m/>
    <m/>
    <m/>
    <m/>
    <m/>
    <m/>
    <m/>
    <m/>
    <m/>
    <e v="#REF!"/>
    <s v=""/>
    <s v=""/>
    <x v="3"/>
    <x v="2"/>
  </r>
  <r>
    <s v="Ricky Houser"/>
    <s v="EXP-10009387"/>
    <n v="14.32"/>
    <d v="2023-11-30T00:00:00"/>
    <x v="2"/>
    <s v="Parts"/>
    <s v="PVC Cement"/>
    <m/>
    <m/>
    <m/>
    <m/>
    <m/>
    <m/>
    <m/>
    <m/>
    <m/>
    <m/>
    <m/>
    <m/>
    <m/>
    <m/>
    <m/>
    <m/>
    <m/>
    <m/>
    <m/>
    <m/>
    <m/>
    <e v="#REF!"/>
    <s v=""/>
    <s v=""/>
    <x v="3"/>
    <x v="2"/>
  </r>
  <r>
    <s v="Ricky Houser"/>
    <s v="EXP-10009387"/>
    <n v="12.79"/>
    <d v="2023-11-30T00:00:00"/>
    <x v="2"/>
    <s v="Parts"/>
    <s v="Nuts and Bolts"/>
    <m/>
    <m/>
    <m/>
    <m/>
    <m/>
    <m/>
    <m/>
    <m/>
    <m/>
    <m/>
    <m/>
    <m/>
    <m/>
    <m/>
    <m/>
    <m/>
    <m/>
    <m/>
    <m/>
    <m/>
    <m/>
    <e v="#REF!"/>
    <s v=""/>
    <s v=""/>
    <x v="3"/>
    <x v="2"/>
  </r>
  <r>
    <s v="Ricky Houser"/>
    <s v="EXP-10010210"/>
    <n v="174.34"/>
    <d v="2023-12-19T00:00:00"/>
    <x v="11"/>
    <s v="Postage"/>
    <s v="equipment mailed to correct site in Clinton Iowa"/>
    <m/>
    <m/>
    <m/>
    <m/>
    <m/>
    <m/>
    <m/>
    <m/>
    <m/>
    <m/>
    <m/>
    <m/>
    <m/>
    <m/>
    <m/>
    <m/>
    <m/>
    <m/>
    <m/>
    <m/>
    <m/>
    <e v="#REF!"/>
    <s v=""/>
    <s v=""/>
    <x v="3"/>
    <x v="2"/>
  </r>
  <r>
    <s v="Ricky Houser"/>
    <s v="EXP-10010210"/>
    <n v="1175"/>
    <d v="2023-12-23T00:00:00"/>
    <x v="6"/>
    <s v="Electric Repairs"/>
    <s v="capital expense install drb computer for xpt"/>
    <m/>
    <m/>
    <m/>
    <m/>
    <m/>
    <m/>
    <m/>
    <m/>
    <m/>
    <m/>
    <m/>
    <m/>
    <m/>
    <m/>
    <m/>
    <m/>
    <m/>
    <m/>
    <m/>
    <m/>
    <m/>
    <e v="#REF!"/>
    <s v=""/>
    <s v=""/>
    <x v="3"/>
    <x v="2"/>
  </r>
  <r>
    <s v="Robby Allen"/>
    <s v="EXP-10009879"/>
    <n v="31.44"/>
    <d v="2023-11-30T00:00:00"/>
    <x v="6"/>
    <s v="Wash Maintenance"/>
    <s v="Cleaning"/>
    <m/>
    <m/>
    <m/>
    <m/>
    <m/>
    <m/>
    <m/>
    <m/>
    <m/>
    <m/>
    <m/>
    <m/>
    <m/>
    <m/>
    <m/>
    <m/>
    <m/>
    <m/>
    <m/>
    <m/>
    <m/>
    <e v="#REF!"/>
    <s v=""/>
    <s v=""/>
    <x v="3"/>
    <x v="2"/>
  </r>
  <r>
    <s v="Robby Allen"/>
    <s v="EXP-10009879"/>
    <n v="100.88"/>
    <d v="2023-12-02T00:00:00"/>
    <x v="22"/>
    <s v="Equipment"/>
    <s v="XPT Heater"/>
    <m/>
    <m/>
    <m/>
    <m/>
    <m/>
    <m/>
    <m/>
    <m/>
    <m/>
    <m/>
    <m/>
    <m/>
    <m/>
    <m/>
    <m/>
    <m/>
    <m/>
    <m/>
    <m/>
    <m/>
    <m/>
    <e v="#REF!"/>
    <s v=""/>
    <s v=""/>
    <x v="3"/>
    <x v="2"/>
  </r>
  <r>
    <s v="Robby Allen"/>
    <s v="EXP-10009879"/>
    <n v="36.69"/>
    <d v="2023-12-15T00:00:00"/>
    <x v="23"/>
    <s v="Computer"/>
    <s v="new XPT keyboard, Speakers for office computer"/>
    <m/>
    <m/>
    <m/>
    <m/>
    <m/>
    <m/>
    <m/>
    <m/>
    <m/>
    <m/>
    <m/>
    <m/>
    <m/>
    <m/>
    <m/>
    <m/>
    <m/>
    <m/>
    <m/>
    <m/>
    <m/>
    <e v="#REF!"/>
    <s v=""/>
    <s v=""/>
    <x v="3"/>
    <x v="2"/>
  </r>
  <r>
    <s v="Robby Allen"/>
    <s v="EXP-10010734"/>
    <n v="210.72"/>
    <d v="2023-12-21T00:00:00"/>
    <x v="21"/>
    <s v="Wash Supplies"/>
    <s v="spray bottles"/>
    <m/>
    <m/>
    <m/>
    <m/>
    <m/>
    <m/>
    <m/>
    <m/>
    <m/>
    <m/>
    <m/>
    <m/>
    <m/>
    <m/>
    <m/>
    <m/>
    <m/>
    <m/>
    <m/>
    <m/>
    <m/>
    <e v="#REF!"/>
    <s v=""/>
    <s v=""/>
    <x v="3"/>
    <x v="2"/>
  </r>
  <r>
    <s v="Robby Allen"/>
    <s v="EXP-10010734"/>
    <n v="5.2"/>
    <d v="2024-01-05T00:00:00"/>
    <x v="6"/>
    <s v="Parts"/>
    <s v="parts"/>
    <m/>
    <m/>
    <m/>
    <m/>
    <m/>
    <m/>
    <m/>
    <m/>
    <m/>
    <m/>
    <m/>
    <m/>
    <m/>
    <m/>
    <m/>
    <m/>
    <m/>
    <m/>
    <m/>
    <m/>
    <m/>
    <e v="#REF!"/>
    <s v=""/>
    <s v=""/>
    <x v="3"/>
    <x v="2"/>
  </r>
  <r>
    <s v="Robby Allen"/>
    <s v="EXP-10010734"/>
    <n v="22.77"/>
    <d v="2024-01-08T00:00:00"/>
    <x v="6"/>
    <s v="Wash Maintenance"/>
    <s v="alumibright"/>
    <m/>
    <m/>
    <m/>
    <m/>
    <m/>
    <m/>
    <m/>
    <m/>
    <m/>
    <m/>
    <m/>
    <m/>
    <m/>
    <m/>
    <m/>
    <m/>
    <m/>
    <m/>
    <m/>
    <m/>
    <m/>
    <e v="#REF!"/>
    <s v=""/>
    <s v=""/>
    <x v="3"/>
    <x v="2"/>
  </r>
  <r>
    <s v="Robby Allen"/>
    <s v="EXP-10010734"/>
    <n v="30"/>
    <d v="2024-01-11T00:00:00"/>
    <x v="25"/>
    <s v="Annual Inspection"/>
    <s v="fire ext. service"/>
    <m/>
    <m/>
    <m/>
    <m/>
    <m/>
    <m/>
    <m/>
    <m/>
    <m/>
    <m/>
    <m/>
    <m/>
    <m/>
    <m/>
    <m/>
    <m/>
    <m/>
    <m/>
    <m/>
    <m/>
    <m/>
    <e v="#REF!"/>
    <s v=""/>
    <s v=""/>
    <x v="3"/>
    <x v="2"/>
  </r>
  <r>
    <s v="Robby Allen"/>
    <s v="EXP-10010734"/>
    <n v="110.45"/>
    <d v="2024-01-11T00:00:00"/>
    <x v="6"/>
    <s v="Wash Maintenance"/>
    <s v="freeze supplies"/>
    <m/>
    <m/>
    <m/>
    <m/>
    <m/>
    <m/>
    <m/>
    <m/>
    <m/>
    <m/>
    <m/>
    <m/>
    <m/>
    <m/>
    <m/>
    <m/>
    <m/>
    <m/>
    <m/>
    <m/>
    <m/>
    <e v="#REF!"/>
    <s v=""/>
    <s v=""/>
    <x v="3"/>
    <x v="2"/>
  </r>
  <r>
    <s v="Robby Allen"/>
    <s v="EXP-10010734"/>
    <n v="22.9"/>
    <d v="2024-01-17T00:00:00"/>
    <x v="7"/>
    <s v="Parts"/>
    <s v="pressure washer tip"/>
    <m/>
    <m/>
    <m/>
    <m/>
    <m/>
    <m/>
    <m/>
    <m/>
    <m/>
    <m/>
    <m/>
    <m/>
    <m/>
    <m/>
    <m/>
    <m/>
    <m/>
    <m/>
    <m/>
    <m/>
    <m/>
    <e v="#REF!"/>
    <s v=""/>
    <s v=""/>
    <x v="3"/>
    <x v="2"/>
  </r>
  <r>
    <s v="Robert Hane"/>
    <s v="EXP-10009903"/>
    <n v="80.98"/>
    <d v="2023-07-28T00:00:00"/>
    <x v="1"/>
    <s v="Wash Maintenance"/>
    <s v="hydro oil"/>
    <m/>
    <m/>
    <m/>
    <m/>
    <m/>
    <m/>
    <m/>
    <m/>
    <m/>
    <m/>
    <m/>
    <m/>
    <m/>
    <m/>
    <m/>
    <m/>
    <m/>
    <m/>
    <m/>
    <m/>
    <m/>
    <e v="#REF!"/>
    <s v="SL94@tidalwaveautospa.com"/>
    <s v="David Foster"/>
    <x v="3"/>
    <x v="2"/>
  </r>
  <r>
    <s v="Robert Hane"/>
    <s v="EXP-10009903"/>
    <n v="65.099999999999994"/>
    <d v="2023-11-10T00:00:00"/>
    <x v="1"/>
    <s v="Itemized"/>
    <s v="Shark Bites,cutter, tube bender,"/>
    <n v="33.729999999999997"/>
    <s v="Parts"/>
    <s v="Shark Bites"/>
    <n v="31.37"/>
    <s v="Small Tools"/>
    <s v="cutter, tube bender"/>
    <m/>
    <m/>
    <m/>
    <m/>
    <m/>
    <m/>
    <m/>
    <m/>
    <m/>
    <m/>
    <m/>
    <m/>
    <m/>
    <m/>
    <m/>
    <e v="#REF!"/>
    <s v="SL94@tidalwaveautospa.com"/>
    <s v="David Foster"/>
    <x v="3"/>
    <x v="2"/>
  </r>
  <r>
    <s v="Robert Hane"/>
    <s v="EXP-10009903"/>
    <n v="28.99"/>
    <d v="2023-11-20T00:00:00"/>
    <x v="0"/>
    <s v="Office Supplies"/>
    <s v="extension cord"/>
    <m/>
    <m/>
    <m/>
    <m/>
    <m/>
    <m/>
    <m/>
    <m/>
    <m/>
    <m/>
    <m/>
    <m/>
    <m/>
    <m/>
    <m/>
    <m/>
    <m/>
    <m/>
    <m/>
    <m/>
    <m/>
    <e v="#REF!"/>
    <s v="SL94@tidalwaveautospa.com"/>
    <s v="David Foster"/>
    <x v="3"/>
    <x v="2"/>
  </r>
  <r>
    <s v="Robert Hane"/>
    <s v="EXP-10009903"/>
    <n v="693.28"/>
    <d v="2023-11-20T00:00:00"/>
    <x v="1"/>
    <s v="Itemized"/>
    <s v="See attached itemization,See attached itemization,See attached itemization"/>
    <n v="367"/>
    <s v="Wash Maintenance"/>
    <s v="See attached itemization"/>
    <n v="58.21"/>
    <s v="Safety Supplies"/>
    <s v="See attached itemization"/>
    <n v="15.19"/>
    <s v="Parts"/>
    <s v="See attached itemization"/>
    <m/>
    <m/>
    <m/>
    <m/>
    <m/>
    <m/>
    <m/>
    <m/>
    <m/>
    <m/>
    <m/>
    <m/>
    <e v="#REF!"/>
    <s v="SL94@tidalwaveautospa.com"/>
    <s v="David Foster"/>
    <x v="3"/>
    <x v="2"/>
  </r>
  <r>
    <s v="Robert Hane"/>
    <s v="EXP-10009903"/>
    <n v="29.29"/>
    <d v="2023-11-21T00:00:00"/>
    <x v="1"/>
    <s v="Parts"/>
    <s v="union"/>
    <m/>
    <m/>
    <m/>
    <m/>
    <m/>
    <m/>
    <m/>
    <m/>
    <m/>
    <m/>
    <m/>
    <m/>
    <m/>
    <m/>
    <m/>
    <m/>
    <m/>
    <m/>
    <m/>
    <m/>
    <m/>
    <e v="#REF!"/>
    <s v="SL94@tidalwaveautospa.com"/>
    <s v="David Foster"/>
    <x v="3"/>
    <x v="2"/>
  </r>
  <r>
    <s v="Robert Hane"/>
    <s v="EXP-10009903"/>
    <n v="56.95"/>
    <d v="2023-11-25T00:00:00"/>
    <x v="1"/>
    <s v="Itemized"/>
    <s v="Spray Bottles,Nuts &amp; Bolts,"/>
    <n v="37.909999999999997"/>
    <s v="Wash Supplies"/>
    <s v="Spray Bottles"/>
    <n v="19.04"/>
    <s v="Parts"/>
    <s v="Nuts &amp; Bolts"/>
    <m/>
    <m/>
    <m/>
    <m/>
    <m/>
    <m/>
    <m/>
    <m/>
    <m/>
    <m/>
    <m/>
    <m/>
    <m/>
    <m/>
    <m/>
    <e v="#REF!"/>
    <s v="SL94@tidalwaveautospa.com"/>
    <s v="David Foster"/>
    <x v="3"/>
    <x v="2"/>
  </r>
  <r>
    <s v="Robert Hane"/>
    <s v="EXP-10009903"/>
    <n v="269.94"/>
    <d v="2023-11-28T00:00:00"/>
    <x v="1"/>
    <s v="Itemized"/>
    <s v="Dawn, Vinegar, rubber cord, tarp,spray bottles,handsoap, sharpies"/>
    <n v="195.78"/>
    <s v="Wash Maintenance"/>
    <s v="Dawn, Vinegar, rubber cord, tarp"/>
    <n v="40.799999999999997"/>
    <s v="Wash Supplies"/>
    <s v="spray bottles"/>
    <n v="33.36"/>
    <s v="Office Supplies"/>
    <s v="handsoap, sharpies"/>
    <m/>
    <m/>
    <m/>
    <m/>
    <m/>
    <m/>
    <m/>
    <m/>
    <m/>
    <m/>
    <m/>
    <m/>
    <e v="#REF!"/>
    <s v="SL94@tidalwaveautospa.com"/>
    <s v="David Foster"/>
    <x v="3"/>
    <x v="2"/>
  </r>
  <r>
    <s v="Robert Hane"/>
    <s v="EXP-10009903"/>
    <n v="157.97999999999999"/>
    <d v="2023-11-29T00:00:00"/>
    <x v="1"/>
    <s v="Itemized"/>
    <s v="Gas Can,dolly,nuts, washers, bolts"/>
    <n v="62.88"/>
    <s v="Safety Supplies"/>
    <s v="Gas Can"/>
    <n v="48.88"/>
    <s v="Office Supplies"/>
    <s v="dolly"/>
    <n v="46.22"/>
    <s v="Parts"/>
    <s v="nuts, washers, bolts"/>
    <m/>
    <m/>
    <m/>
    <m/>
    <m/>
    <m/>
    <m/>
    <m/>
    <m/>
    <m/>
    <m/>
    <m/>
    <e v="#REF!"/>
    <s v="SL94@tidalwaveautospa.com"/>
    <s v="David Foster"/>
    <x v="3"/>
    <x v="2"/>
  </r>
  <r>
    <s v="Robert Hane"/>
    <s v="EXP-10009903"/>
    <n v="113.08"/>
    <d v="2023-11-30T00:00:00"/>
    <x v="1"/>
    <s v="Itemized"/>
    <s v="swivel brush,vinegar, extension pole,"/>
    <n v="14.17"/>
    <s v="Parts"/>
    <s v="swivel brush"/>
    <n v="98.91"/>
    <s v="Wash Maintenance"/>
    <s v="vinegar, extension pole"/>
    <m/>
    <m/>
    <m/>
    <m/>
    <m/>
    <m/>
    <m/>
    <m/>
    <m/>
    <m/>
    <m/>
    <m/>
    <m/>
    <m/>
    <m/>
    <e v="#REF!"/>
    <s v="SL94@tidalwaveautospa.com"/>
    <s v="David Foster"/>
    <x v="3"/>
    <x v="2"/>
  </r>
  <r>
    <s v="Robert Hane"/>
    <s v="EXP-10009903"/>
    <n v="20.260000000000002"/>
    <d v="2023-12-04T00:00:00"/>
    <x v="1"/>
    <s v="Parts"/>
    <s v="parts"/>
    <m/>
    <m/>
    <m/>
    <m/>
    <m/>
    <m/>
    <m/>
    <m/>
    <m/>
    <m/>
    <m/>
    <m/>
    <m/>
    <m/>
    <m/>
    <m/>
    <m/>
    <m/>
    <m/>
    <m/>
    <m/>
    <e v="#REF!"/>
    <s v="SL94@tidalwaveautospa.com"/>
    <s v="David Foster"/>
    <x v="3"/>
    <x v="2"/>
  </r>
  <r>
    <s v="Robert Hane"/>
    <s v="EXP-10009903"/>
    <n v="86.38"/>
    <d v="2023-12-09T00:00:00"/>
    <x v="1"/>
    <s v="Office Supplies"/>
    <s v="water hose"/>
    <m/>
    <m/>
    <m/>
    <m/>
    <m/>
    <m/>
    <m/>
    <m/>
    <m/>
    <m/>
    <m/>
    <m/>
    <m/>
    <m/>
    <m/>
    <m/>
    <m/>
    <m/>
    <m/>
    <m/>
    <m/>
    <e v="#REF!"/>
    <s v="SL94@tidalwaveautospa.com"/>
    <s v="David Foster"/>
    <x v="3"/>
    <x v="2"/>
  </r>
  <r>
    <s v="Robert Hane"/>
    <s v="EXP-10009903"/>
    <n v="118.5"/>
    <d v="2023-12-10T00:00:00"/>
    <x v="1"/>
    <s v="Wash Maintenance"/>
    <s v="vinegar, dawn, acid, bleach"/>
    <m/>
    <m/>
    <m/>
    <m/>
    <m/>
    <m/>
    <m/>
    <m/>
    <m/>
    <m/>
    <m/>
    <m/>
    <m/>
    <m/>
    <m/>
    <m/>
    <m/>
    <m/>
    <m/>
    <m/>
    <m/>
    <e v="#REF!"/>
    <s v="SL94@tidalwaveautospa.com"/>
    <s v="David Foster"/>
    <x v="3"/>
    <x v="2"/>
  </r>
  <r>
    <s v="Robert Hane"/>
    <s v="EXP-10009903"/>
    <n v="118.89"/>
    <d v="2023-12-13T00:00:00"/>
    <x v="1"/>
    <s v="Itemized"/>
    <s v="oxi clean, hydraulic oil,handsoap, sharpies, TP,adapter, coupling"/>
    <n v="72.88"/>
    <s v="Wash Maintenance"/>
    <s v="oxi clean, hydraulic oil"/>
    <n v="37.11"/>
    <s v="Office Supplies"/>
    <s v="handsoap, sharpies, TP"/>
    <n v="8.9"/>
    <s v="Parts"/>
    <s v="adapter, coupling"/>
    <m/>
    <m/>
    <m/>
    <m/>
    <m/>
    <m/>
    <m/>
    <m/>
    <m/>
    <m/>
    <m/>
    <m/>
    <e v="#REF!"/>
    <s v="SL94@tidalwaveautospa.com"/>
    <s v="David Foster"/>
    <x v="3"/>
    <x v="2"/>
  </r>
  <r>
    <s v="Robert Hane"/>
    <s v="EXP-10009903"/>
    <n v="93.05"/>
    <d v="2023-12-16T00:00:00"/>
    <x v="0"/>
    <s v="Itemized"/>
    <s v="rust defense,pens, copy paper,"/>
    <n v="67.430000000000007"/>
    <s v="Wash Maintenance"/>
    <s v="rust defense"/>
    <n v="25.62"/>
    <s v="Office Supplies"/>
    <s v="pens, copy paper"/>
    <m/>
    <m/>
    <m/>
    <m/>
    <m/>
    <m/>
    <m/>
    <m/>
    <m/>
    <m/>
    <m/>
    <m/>
    <m/>
    <m/>
    <m/>
    <e v="#REF!"/>
    <s v="SL94@tidalwaveautospa.com"/>
    <s v="David Foster"/>
    <x v="3"/>
    <x v="2"/>
  </r>
  <r>
    <s v="Robert Hane"/>
    <s v="EXP-10009903"/>
    <n v="114.78"/>
    <d v="2023-12-17T00:00:00"/>
    <x v="1"/>
    <s v="Itemized"/>
    <s v="spray wand, spray tip,HP filter,gatorade"/>
    <n v="72.59"/>
    <s v="Wash Maintenance"/>
    <s v="spray wand, spray tip"/>
    <n v="22.61"/>
    <s v="Parts"/>
    <s v="HP filter"/>
    <n v="19.579999999999998"/>
    <s v="Snacks"/>
    <s v="gatorade"/>
    <m/>
    <m/>
    <m/>
    <m/>
    <m/>
    <m/>
    <m/>
    <m/>
    <m/>
    <m/>
    <m/>
    <m/>
    <e v="#REF!"/>
    <s v="SL94@tidalwaveautospa.com"/>
    <s v="David Foster"/>
    <x v="3"/>
    <x v="2"/>
  </r>
  <r>
    <s v="Robert Hane"/>
    <s v="EXP-10010610"/>
    <n v="343.31"/>
    <d v="2023-12-28T00:00:00"/>
    <x v="0"/>
    <s v="Itemized"/>
    <s v="supplies,drinks,"/>
    <n v="316.66000000000003"/>
    <s v="Wash Maintenance"/>
    <s v="supplies"/>
    <n v="26.65"/>
    <s v="Employee Incentives - Other"/>
    <s v="drinks"/>
    <m/>
    <m/>
    <m/>
    <m/>
    <m/>
    <m/>
    <m/>
    <m/>
    <m/>
    <m/>
    <m/>
    <m/>
    <m/>
    <m/>
    <m/>
    <e v="#REF!"/>
    <s v="SL94@tidalwaveautospa.com"/>
    <s v="David Foster"/>
    <x v="3"/>
    <x v="2"/>
  </r>
  <r>
    <s v="Robert Hane"/>
    <s v="EXP-10010610"/>
    <n v="48.12"/>
    <d v="2024-01-02T00:00:00"/>
    <x v="0"/>
    <s v="Wash Maintenance"/>
    <s v="grease, vinegar"/>
    <m/>
    <m/>
    <m/>
    <m/>
    <m/>
    <m/>
    <m/>
    <m/>
    <m/>
    <m/>
    <m/>
    <m/>
    <m/>
    <m/>
    <m/>
    <m/>
    <m/>
    <m/>
    <m/>
    <m/>
    <m/>
    <e v="#REF!"/>
    <s v="SL94@tidalwaveautospa.com"/>
    <s v="David Foster"/>
    <x v="3"/>
    <x v="2"/>
  </r>
  <r>
    <s v="Robert Hane"/>
    <s v="EXP-10010610"/>
    <n v="86.98"/>
    <d v="2024-01-06T00:00:00"/>
    <x v="0"/>
    <s v="Itemized"/>
    <s v="wrench, deep sockets,gloves, TP,nuts, bolts, washers"/>
    <n v="31.11"/>
    <s v="Small Tools"/>
    <s v="wrench, deep sockets"/>
    <n v="41.61"/>
    <s v="Office Supplies"/>
    <s v="gloves, TP"/>
    <n v="14.26"/>
    <s v="Parts"/>
    <s v="nuts, bolts, washers"/>
    <m/>
    <m/>
    <m/>
    <m/>
    <m/>
    <m/>
    <m/>
    <m/>
    <m/>
    <m/>
    <m/>
    <m/>
    <e v="#REF!"/>
    <s v="SL94@tidalwaveautospa.com"/>
    <s v="David Foster"/>
    <x v="3"/>
    <x v="2"/>
  </r>
  <r>
    <s v="Robert Hane"/>
    <s v="EXP-10010610"/>
    <n v="273.17"/>
    <d v="2024-01-09T00:00:00"/>
    <x v="0"/>
    <s v="Itemized"/>
    <s v="vinegar, cleaner, pellets,water, gatorade,"/>
    <n v="233.69"/>
    <s v="Wash Maintenance"/>
    <s v="vinegar, cleaner, pellets"/>
    <n v="39.479999999999997"/>
    <s v="Snacks"/>
    <s v="water, gatorade"/>
    <m/>
    <m/>
    <m/>
    <m/>
    <m/>
    <m/>
    <m/>
    <m/>
    <m/>
    <m/>
    <m/>
    <m/>
    <m/>
    <m/>
    <m/>
    <e v="#REF!"/>
    <s v="SL94@tidalwaveautospa.com"/>
    <s v="David Foster"/>
    <x v="3"/>
    <x v="2"/>
  </r>
  <r>
    <s v="Robert Hane"/>
    <s v="EXP-10010610"/>
    <n v="80.989999999999995"/>
    <d v="2024-01-13T00:00:00"/>
    <x v="1"/>
    <s v="Wash Maintenance"/>
    <s v="hydro oil"/>
    <m/>
    <m/>
    <m/>
    <m/>
    <m/>
    <m/>
    <m/>
    <m/>
    <m/>
    <m/>
    <m/>
    <m/>
    <m/>
    <m/>
    <m/>
    <m/>
    <m/>
    <m/>
    <m/>
    <m/>
    <m/>
    <e v="#REF!"/>
    <s v="SL94@tidalwaveautospa.com"/>
    <s v="David Foster"/>
    <x v="3"/>
    <x v="2"/>
  </r>
  <r>
    <s v="Robert Sanders"/>
    <s v="EXP-10010384"/>
    <n v="86.7"/>
    <d v="2023-12-06T00:00:00"/>
    <x v="0"/>
    <s v="Wash Maintenance"/>
    <s v="Vinegar"/>
    <m/>
    <m/>
    <m/>
    <m/>
    <m/>
    <m/>
    <m/>
    <m/>
    <m/>
    <m/>
    <m/>
    <m/>
    <m/>
    <m/>
    <m/>
    <m/>
    <m/>
    <m/>
    <m/>
    <m/>
    <m/>
    <e v="#REF!"/>
    <s v="SL236@tidalwaveautospa.com"/>
    <s v="Derek Schillinger"/>
    <x v="3"/>
    <x v="2"/>
  </r>
  <r>
    <s v="Robert Sanders"/>
    <s v="EXP-10010384"/>
    <n v="149.36000000000001"/>
    <d v="2023-12-06T00:00:00"/>
    <x v="0"/>
    <s v="Itemized"/>
    <s v="towels, vinegar, dawn,trufuel,couplings, cable ties"/>
    <n v="70.819999999999993"/>
    <s v="Wash Maintenance"/>
    <s v="towels, vinegar, dawn"/>
    <n v="57.98"/>
    <s v="Fuel"/>
    <s v="trufuel"/>
    <n v="17.97"/>
    <s v="Parts"/>
    <s v="couplings, cable ties"/>
    <m/>
    <m/>
    <m/>
    <m/>
    <m/>
    <m/>
    <m/>
    <m/>
    <m/>
    <m/>
    <m/>
    <m/>
    <e v="#REF!"/>
    <s v="SL236@tidalwaveautospa.com"/>
    <s v="Derek Schillinger"/>
    <x v="3"/>
    <x v="2"/>
  </r>
  <r>
    <s v="Robert Sanders"/>
    <s v="EXP-10010384"/>
    <n v="33.1"/>
    <d v="2023-12-08T00:00:00"/>
    <x v="16"/>
    <s v="Parts"/>
    <s v="Chain, bolts, beam clamps, hooks"/>
    <m/>
    <m/>
    <m/>
    <m/>
    <m/>
    <m/>
    <m/>
    <m/>
    <m/>
    <m/>
    <m/>
    <m/>
    <m/>
    <m/>
    <m/>
    <m/>
    <m/>
    <m/>
    <m/>
    <m/>
    <m/>
    <e v="#REF!"/>
    <s v="SL236@tidalwaveautospa.com"/>
    <s v="Derek Schillinger"/>
    <x v="3"/>
    <x v="2"/>
  </r>
  <r>
    <s v="Robert Sanders"/>
    <s v="EXP-10010384"/>
    <n v="18.48"/>
    <d v="2023-12-09T00:00:00"/>
    <x v="0"/>
    <s v="Wash Maintenance"/>
    <s v="Cleaning supplies"/>
    <m/>
    <m/>
    <m/>
    <m/>
    <m/>
    <m/>
    <m/>
    <m/>
    <m/>
    <m/>
    <m/>
    <m/>
    <m/>
    <m/>
    <m/>
    <m/>
    <m/>
    <m/>
    <m/>
    <m/>
    <m/>
    <e v="#REF!"/>
    <s v="SL236@tidalwaveautospa.com"/>
    <s v="Derek Schillinger"/>
    <x v="3"/>
    <x v="2"/>
  </r>
  <r>
    <s v="Robert Sanders"/>
    <s v="EXP-10010384"/>
    <n v="85.34"/>
    <d v="2023-12-13T00:00:00"/>
    <x v="16"/>
    <s v="Wash Maintenance"/>
    <s v="buckets, leader hose, hose kit"/>
    <m/>
    <m/>
    <m/>
    <m/>
    <m/>
    <m/>
    <m/>
    <m/>
    <m/>
    <m/>
    <m/>
    <m/>
    <m/>
    <m/>
    <m/>
    <m/>
    <m/>
    <m/>
    <m/>
    <m/>
    <m/>
    <e v="#REF!"/>
    <s v="SL236@tidalwaveautospa.com"/>
    <s v="Derek Schillinger"/>
    <x v="3"/>
    <x v="2"/>
  </r>
  <r>
    <s v="Robert Sanders"/>
    <s v="EXP-10010384"/>
    <n v="1025.4000000000001"/>
    <d v="2023-12-14T00:00:00"/>
    <x v="27"/>
    <s v="Wash Maintenance"/>
    <s v="Ice melt"/>
    <m/>
    <m/>
    <m/>
    <m/>
    <m/>
    <m/>
    <m/>
    <m/>
    <m/>
    <m/>
    <m/>
    <m/>
    <m/>
    <m/>
    <m/>
    <m/>
    <m/>
    <m/>
    <m/>
    <m/>
    <m/>
    <e v="#REF!"/>
    <s v="SL236@tidalwaveautospa.com"/>
    <s v="Derek Schillinger"/>
    <x v="3"/>
    <x v="2"/>
  </r>
  <r>
    <s v="Robert Sanders"/>
    <s v="EXP-10010384"/>
    <n v="1299"/>
    <d v="2023-12-23T00:00:00"/>
    <x v="27"/>
    <s v="Equipment"/>
    <s v="gas snow blower"/>
    <m/>
    <m/>
    <m/>
    <m/>
    <m/>
    <m/>
    <m/>
    <m/>
    <m/>
    <m/>
    <m/>
    <m/>
    <m/>
    <m/>
    <m/>
    <m/>
    <m/>
    <m/>
    <m/>
    <m/>
    <m/>
    <e v="#REF!"/>
    <s v="SL236@tidalwaveautospa.com"/>
    <s v="Derek Schillinger"/>
    <x v="3"/>
    <x v="2"/>
  </r>
  <r>
    <s v="Robert Sanders"/>
    <s v="EXP-10010384"/>
    <n v="35.950000000000003"/>
    <d v="2024-01-01T00:00:00"/>
    <x v="0"/>
    <s v="Wash Maintenance"/>
    <s v="Grease and towels"/>
    <m/>
    <m/>
    <m/>
    <m/>
    <m/>
    <m/>
    <m/>
    <m/>
    <m/>
    <m/>
    <m/>
    <m/>
    <m/>
    <m/>
    <m/>
    <m/>
    <m/>
    <m/>
    <m/>
    <m/>
    <m/>
    <e v="#REF!"/>
    <s v="SL236@tidalwaveautospa.com"/>
    <s v="Derek Schillinger"/>
    <x v="3"/>
    <x v="2"/>
  </r>
  <r>
    <s v="Robert Sanders"/>
    <s v="EXP-10010384"/>
    <n v="35.93"/>
    <d v="2024-01-05T00:00:00"/>
    <x v="0"/>
    <s v="Wash Maintenance"/>
    <s v="Vinegar"/>
    <m/>
    <m/>
    <m/>
    <m/>
    <m/>
    <m/>
    <m/>
    <m/>
    <m/>
    <m/>
    <m/>
    <m/>
    <m/>
    <m/>
    <m/>
    <m/>
    <m/>
    <m/>
    <m/>
    <m/>
    <m/>
    <e v="#REF!"/>
    <s v="SL236@tidalwaveautospa.com"/>
    <s v="Derek Schillinger"/>
    <x v="3"/>
    <x v="2"/>
  </r>
  <r>
    <s v="Robert Sanders"/>
    <s v="EXP-10010384"/>
    <n v="29.96"/>
    <d v="2024-01-06T00:00:00"/>
    <x v="0"/>
    <s v="Wash Maintenance"/>
    <s v="Grease"/>
    <m/>
    <m/>
    <m/>
    <m/>
    <m/>
    <m/>
    <m/>
    <m/>
    <m/>
    <m/>
    <m/>
    <m/>
    <m/>
    <m/>
    <m/>
    <m/>
    <m/>
    <m/>
    <m/>
    <m/>
    <m/>
    <e v="#REF!"/>
    <s v="SL236@tidalwaveautospa.com"/>
    <s v="Derek Schillinger"/>
    <x v="3"/>
    <x v="2"/>
  </r>
  <r>
    <s v="Robert Swigonski"/>
    <s v="EXP-10010544"/>
    <n v="250.34"/>
    <d v="2024-01-10T00:00:00"/>
    <x v="6"/>
    <s v="Wash Maintenance"/>
    <s v="Mailbox and equipment to install snow shovel, and some icemelt"/>
    <m/>
    <m/>
    <m/>
    <m/>
    <m/>
    <m/>
    <m/>
    <m/>
    <m/>
    <m/>
    <m/>
    <m/>
    <m/>
    <m/>
    <m/>
    <m/>
    <m/>
    <m/>
    <m/>
    <m/>
    <m/>
    <e v="#REF!"/>
    <s v="robert.swigonski@tidalwaveautospa.com"/>
    <s v="Bruce Maxwell"/>
    <x v="3"/>
    <x v="2"/>
  </r>
  <r>
    <s v="Robert Swigonski"/>
    <s v="EXP-10010544"/>
    <n v="85.4"/>
    <d v="2024-01-11T00:00:00"/>
    <x v="0"/>
    <s v="Wash Maintenance"/>
    <s v="Toilet paper, paper towels, two garbage cans"/>
    <m/>
    <m/>
    <m/>
    <m/>
    <m/>
    <m/>
    <m/>
    <m/>
    <m/>
    <m/>
    <m/>
    <m/>
    <m/>
    <m/>
    <m/>
    <m/>
    <m/>
    <m/>
    <m/>
    <m/>
    <m/>
    <e v="#REF!"/>
    <s v="robert.swigonski@tidalwaveautospa.com"/>
    <s v="Bruce Maxwell"/>
    <x v="3"/>
    <x v="2"/>
  </r>
  <r>
    <s v="Rodney Davis"/>
    <s v="EXP-10010381"/>
    <n v="22.37"/>
    <d v="2023-12-20T00:00:00"/>
    <x v="1"/>
    <s v="Small Tools"/>
    <s v="Tools to make repair"/>
    <m/>
    <m/>
    <m/>
    <m/>
    <m/>
    <m/>
    <m/>
    <m/>
    <m/>
    <m/>
    <m/>
    <m/>
    <m/>
    <m/>
    <m/>
    <m/>
    <m/>
    <m/>
    <m/>
    <m/>
    <m/>
    <e v="#REF!"/>
    <s v="SL83@tidalwaveautospa.com"/>
    <s v="Michael Dodge"/>
    <x v="3"/>
    <x v="2"/>
  </r>
  <r>
    <s v="Rodney Davis"/>
    <s v="EXP-10010381"/>
    <n v="37.729999999999997"/>
    <d v="2023-12-22T00:00:00"/>
    <x v="1"/>
    <s v="Parts"/>
    <s v="Replace Ball Valves"/>
    <m/>
    <m/>
    <m/>
    <m/>
    <m/>
    <m/>
    <m/>
    <m/>
    <m/>
    <m/>
    <m/>
    <m/>
    <m/>
    <m/>
    <m/>
    <m/>
    <m/>
    <m/>
    <m/>
    <m/>
    <m/>
    <e v="#REF!"/>
    <s v="SL83@tidalwaveautospa.com"/>
    <s v="Michael Dodge"/>
    <x v="3"/>
    <x v="2"/>
  </r>
  <r>
    <s v="Rodney Davis"/>
    <s v="EXP-10010381"/>
    <n v="29.08"/>
    <d v="2023-12-30T00:00:00"/>
    <x v="0"/>
    <s v="Wash Maintenance"/>
    <s v="Tide Pods"/>
    <m/>
    <m/>
    <m/>
    <m/>
    <m/>
    <m/>
    <m/>
    <m/>
    <m/>
    <m/>
    <m/>
    <m/>
    <m/>
    <m/>
    <m/>
    <m/>
    <m/>
    <m/>
    <m/>
    <m/>
    <m/>
    <e v="#REF!"/>
    <s v="SL83@tidalwaveautospa.com"/>
    <s v="Michael Dodge"/>
    <x v="3"/>
    <x v="2"/>
  </r>
  <r>
    <s v="Rodrigo Kimble"/>
    <s v="EXP-10009795"/>
    <n v="126.35"/>
    <d v="2023-11-16T00:00:00"/>
    <x v="0"/>
    <s v="Office Supplies"/>
    <s v="Ink"/>
    <m/>
    <m/>
    <m/>
    <m/>
    <m/>
    <m/>
    <m/>
    <m/>
    <m/>
    <m/>
    <m/>
    <m/>
    <m/>
    <m/>
    <m/>
    <m/>
    <m/>
    <m/>
    <m/>
    <m/>
    <m/>
    <e v="#REF!"/>
    <s v="SL11@tidalwaveautospa.com"/>
    <s v="Andrew Strevel"/>
    <x v="3"/>
    <x v="2"/>
  </r>
  <r>
    <s v="Rodrigo Kimble"/>
    <s v="EXP-10009795"/>
    <n v="64.959999999999994"/>
    <d v="2023-11-18T00:00:00"/>
    <x v="0"/>
    <s v="Small Tools"/>
    <s v="Long nose pli/1/2 rod coupling nut"/>
    <m/>
    <m/>
    <m/>
    <m/>
    <m/>
    <m/>
    <m/>
    <m/>
    <m/>
    <m/>
    <m/>
    <m/>
    <m/>
    <m/>
    <m/>
    <m/>
    <m/>
    <m/>
    <m/>
    <m/>
    <m/>
    <e v="#REF!"/>
    <s v="SL11@tidalwaveautospa.com"/>
    <s v="Andrew Strevel"/>
    <x v="3"/>
    <x v="2"/>
  </r>
  <r>
    <s v="Rodrigo Kimble"/>
    <s v="EXP-10009795"/>
    <n v="58.13"/>
    <d v="2023-11-30T00:00:00"/>
    <x v="0"/>
    <s v="Wash Maintenance"/>
    <s v="Xtra/gv dish/softsoap/ss lhs"/>
    <m/>
    <m/>
    <m/>
    <m/>
    <m/>
    <m/>
    <m/>
    <m/>
    <m/>
    <m/>
    <m/>
    <m/>
    <m/>
    <m/>
    <m/>
    <m/>
    <m/>
    <m/>
    <m/>
    <m/>
    <m/>
    <e v="#REF!"/>
    <s v="SL11@tidalwaveautospa.com"/>
    <s v="Andrew Strevel"/>
    <x v="3"/>
    <x v="2"/>
  </r>
  <r>
    <s v="Rodrigo Kimble"/>
    <s v="EXP-10009795"/>
    <n v="10.74"/>
    <d v="2023-12-05T00:00:00"/>
    <x v="0"/>
    <s v="Parts"/>
    <s v="Hex nut/Hex bolt"/>
    <m/>
    <m/>
    <m/>
    <m/>
    <m/>
    <m/>
    <m/>
    <m/>
    <m/>
    <m/>
    <m/>
    <m/>
    <m/>
    <m/>
    <m/>
    <m/>
    <m/>
    <m/>
    <m/>
    <m/>
    <m/>
    <e v="#REF!"/>
    <s v="SL11@tidalwaveautospa.com"/>
    <s v="Andrew Strevel"/>
    <x v="3"/>
    <x v="2"/>
  </r>
  <r>
    <s v="Rodrigo Kimble"/>
    <s v="EXP-10009795"/>
    <n v="55.97"/>
    <d v="2023-12-07T00:00:00"/>
    <x v="0"/>
    <s v="Parts"/>
    <s v="Hex nut/hex bolt/knife/threaded rod"/>
    <m/>
    <m/>
    <m/>
    <m/>
    <m/>
    <m/>
    <m/>
    <m/>
    <m/>
    <m/>
    <m/>
    <m/>
    <m/>
    <m/>
    <m/>
    <m/>
    <m/>
    <m/>
    <m/>
    <m/>
    <m/>
    <e v="#REF!"/>
    <s v="SL11@tidalwaveautospa.com"/>
    <s v="Andrew Strevel"/>
    <x v="3"/>
    <x v="2"/>
  </r>
  <r>
    <s v="Rodrigo Kimble"/>
    <s v="EXP-10009795"/>
    <n v="754.92"/>
    <d v="2023-12-13T00:00:00"/>
    <x v="0"/>
    <s v="Equipment"/>
    <s v="Pressure washer"/>
    <m/>
    <m/>
    <m/>
    <m/>
    <m/>
    <m/>
    <m/>
    <m/>
    <m/>
    <m/>
    <m/>
    <m/>
    <m/>
    <m/>
    <m/>
    <m/>
    <m/>
    <m/>
    <m/>
    <m/>
    <m/>
    <e v="#REF!"/>
    <s v="SL11@tidalwaveautospa.com"/>
    <s v="Andrew Strevel"/>
    <x v="3"/>
    <x v="2"/>
  </r>
  <r>
    <s v="Rodrigo Kimble"/>
    <s v="EXP-10009795"/>
    <n v="104.17"/>
    <d v="2023-12-13T00:00:00"/>
    <x v="0"/>
    <s v="Parts"/>
    <s v="100ft water hose/3/8 connect"/>
    <m/>
    <m/>
    <m/>
    <m/>
    <m/>
    <m/>
    <m/>
    <m/>
    <m/>
    <m/>
    <m/>
    <m/>
    <m/>
    <m/>
    <m/>
    <m/>
    <m/>
    <m/>
    <m/>
    <m/>
    <m/>
    <e v="#REF!"/>
    <s v="SL11@tidalwaveautospa.com"/>
    <s v="Andrew Strevel"/>
    <x v="3"/>
    <x v="2"/>
  </r>
  <r>
    <s v="Rodrigo Kimble"/>
    <s v="EXP-10010690"/>
    <n v="21.56"/>
    <d v="2023-12-18T00:00:00"/>
    <x v="0"/>
    <s v="Wash Maintenance"/>
    <s v="Washing powder/"/>
    <m/>
    <m/>
    <m/>
    <m/>
    <m/>
    <m/>
    <m/>
    <m/>
    <m/>
    <m/>
    <m/>
    <m/>
    <m/>
    <m/>
    <m/>
    <m/>
    <m/>
    <m/>
    <m/>
    <m/>
    <m/>
    <e v="#REF!"/>
    <s v="SL11@tidalwaveautospa.com"/>
    <s v="Andrew Strevel"/>
    <x v="3"/>
    <x v="2"/>
  </r>
  <r>
    <s v="Rodrigo Kimble"/>
    <s v="EXP-10010690"/>
    <n v="38.020000000000003"/>
    <d v="2023-12-28T00:00:00"/>
    <x v="0"/>
    <s v="Wash Maintenance"/>
    <s v="Hose/boiler drain"/>
    <m/>
    <m/>
    <m/>
    <m/>
    <m/>
    <m/>
    <m/>
    <m/>
    <m/>
    <m/>
    <m/>
    <m/>
    <m/>
    <m/>
    <m/>
    <m/>
    <m/>
    <m/>
    <m/>
    <m/>
    <m/>
    <e v="#REF!"/>
    <s v="SL11@tidalwaveautospa.com"/>
    <s v="Andrew Strevel"/>
    <x v="3"/>
    <x v="2"/>
  </r>
  <r>
    <s v="Rodrigo Kimble"/>
    <s v="EXP-10010690"/>
    <n v="23.76"/>
    <d v="2023-12-29T00:00:00"/>
    <x v="0"/>
    <s v="Wash Maintenance"/>
    <s v="Washing powder/dish soap"/>
    <m/>
    <m/>
    <m/>
    <m/>
    <m/>
    <m/>
    <m/>
    <m/>
    <m/>
    <m/>
    <m/>
    <m/>
    <m/>
    <m/>
    <m/>
    <m/>
    <m/>
    <m/>
    <m/>
    <m/>
    <m/>
    <e v="#REF!"/>
    <s v="SL11@tidalwaveautospa.com"/>
    <s v="Andrew Strevel"/>
    <x v="3"/>
    <x v="2"/>
  </r>
  <r>
    <s v="Rodrigo Kimble"/>
    <s v="EXP-10010690"/>
    <n v="30.06"/>
    <d v="2024-01-02T00:00:00"/>
    <x v="0"/>
    <s v="Office Supplies"/>
    <s v="Tissue paper/bags"/>
    <m/>
    <m/>
    <m/>
    <m/>
    <m/>
    <m/>
    <m/>
    <m/>
    <m/>
    <m/>
    <m/>
    <m/>
    <m/>
    <m/>
    <m/>
    <m/>
    <m/>
    <m/>
    <m/>
    <m/>
    <m/>
    <e v="#REF!"/>
    <s v="SL11@tidalwaveautospa.com"/>
    <s v="Andrew Strevel"/>
    <x v="3"/>
    <x v="2"/>
  </r>
  <r>
    <s v="Rodrigo Kimble"/>
    <s v="EXP-10010690"/>
    <n v="51.93"/>
    <d v="2024-01-12T00:00:00"/>
    <x v="0"/>
    <s v="Wash Maintenance"/>
    <s v="Dish soap/washing powder/copper scour"/>
    <m/>
    <m/>
    <m/>
    <m/>
    <m/>
    <m/>
    <m/>
    <m/>
    <m/>
    <m/>
    <m/>
    <m/>
    <m/>
    <m/>
    <m/>
    <m/>
    <m/>
    <m/>
    <m/>
    <m/>
    <m/>
    <e v="#REF!"/>
    <s v="SL11@tidalwaveautospa.com"/>
    <s v="Andrew Strevel"/>
    <x v="3"/>
    <x v="2"/>
  </r>
  <r>
    <s v="Ronald Boyett"/>
    <s v="EXP-10009124"/>
    <n v="66.849999999999994"/>
    <d v="2023-11-25T00:00:00"/>
    <x v="0"/>
    <s v="Office Supplies"/>
    <s v="file folders, sharpeies"/>
    <m/>
    <m/>
    <m/>
    <m/>
    <m/>
    <m/>
    <m/>
    <m/>
    <m/>
    <m/>
    <m/>
    <m/>
    <m/>
    <m/>
    <m/>
    <m/>
    <m/>
    <m/>
    <m/>
    <m/>
    <m/>
    <e v="#REF!"/>
    <s v="chris.boyett@tidalwaveautospa.com"/>
    <s v="Bruce Maxwell"/>
    <x v="3"/>
    <x v="2"/>
  </r>
  <r>
    <s v="Ryan Earl"/>
    <s v="EXP-10010645"/>
    <n v="13.86"/>
    <d v="2024-01-08T00:00:00"/>
    <x v="1"/>
    <s v="Parts"/>
    <s v="connectors for air cylinders"/>
    <m/>
    <m/>
    <m/>
    <m/>
    <m/>
    <m/>
    <m/>
    <m/>
    <m/>
    <m/>
    <m/>
    <m/>
    <m/>
    <m/>
    <m/>
    <m/>
    <m/>
    <m/>
    <m/>
    <m/>
    <m/>
    <e v="#REF!"/>
    <s v="SL78@tidalwaveautospa.com"/>
    <s v="Gary Bradley"/>
    <x v="3"/>
    <x v="2"/>
  </r>
  <r>
    <s v="Ryan Earl"/>
    <s v="EXP-10010645"/>
    <n v="737.64"/>
    <d v="2024-01-12T00:00:00"/>
    <x v="0"/>
    <s v="Wash Maintenance"/>
    <s v="bottles,  cleaners, drum funnel"/>
    <m/>
    <m/>
    <m/>
    <m/>
    <m/>
    <m/>
    <m/>
    <m/>
    <m/>
    <m/>
    <m/>
    <m/>
    <m/>
    <m/>
    <m/>
    <m/>
    <m/>
    <m/>
    <m/>
    <m/>
    <m/>
    <e v="#REF!"/>
    <s v="SL78@tidalwaveautospa.com"/>
    <s v="Gary Bradley"/>
    <x v="3"/>
    <x v="2"/>
  </r>
  <r>
    <s v="Ryan Earl"/>
    <s v="EXP-10010645"/>
    <n v="171.35"/>
    <d v="2024-01-15T00:00:00"/>
    <x v="0"/>
    <s v="Wash Maintenance"/>
    <s v="water, vinegar, bleach, grease, dawn"/>
    <m/>
    <m/>
    <m/>
    <m/>
    <m/>
    <m/>
    <m/>
    <m/>
    <m/>
    <m/>
    <m/>
    <m/>
    <m/>
    <m/>
    <m/>
    <m/>
    <m/>
    <m/>
    <m/>
    <m/>
    <m/>
    <e v="#REF!"/>
    <s v="SL78@tidalwaveautospa.com"/>
    <s v="Gary Bradley"/>
    <x v="3"/>
    <x v="2"/>
  </r>
  <r>
    <s v="Ryan Earl"/>
    <s v="EXP-10010645"/>
    <n v="32.1"/>
    <d v="2024-01-17T00:00:00"/>
    <x v="0"/>
    <s v="Security"/>
    <s v="locks for xpt"/>
    <m/>
    <m/>
    <m/>
    <m/>
    <m/>
    <m/>
    <m/>
    <m/>
    <m/>
    <m/>
    <m/>
    <m/>
    <m/>
    <m/>
    <m/>
    <m/>
    <m/>
    <m/>
    <m/>
    <m/>
    <m/>
    <e v="#REF!"/>
    <s v="SL78@tidalwaveautospa.com"/>
    <s v="Gary Bradley"/>
    <x v="3"/>
    <x v="2"/>
  </r>
  <r>
    <s v="Sam Jarrell"/>
    <s v="EXP-10009821"/>
    <n v="-33.89"/>
    <d v="2023-10-12T00:00:00"/>
    <x v="0"/>
    <s v="Wash Maintenance"/>
    <s v="Cleaning Supplies"/>
    <m/>
    <m/>
    <m/>
    <m/>
    <m/>
    <m/>
    <m/>
    <m/>
    <m/>
    <m/>
    <m/>
    <m/>
    <m/>
    <m/>
    <m/>
    <m/>
    <m/>
    <m/>
    <m/>
    <m/>
    <m/>
    <e v="#REF!"/>
    <s v="SL27@tidalwaveautospa.com"/>
    <s v="Andrew Strevel"/>
    <x v="3"/>
    <x v="2"/>
  </r>
  <r>
    <s v="Sam Jarrell"/>
    <s v="EXP-10009821"/>
    <n v="10.78"/>
    <d v="2023-10-18T00:00:00"/>
    <x v="2"/>
    <s v="Wash Maintenance"/>
    <s v="Pipe Glue"/>
    <m/>
    <m/>
    <m/>
    <m/>
    <m/>
    <m/>
    <m/>
    <m/>
    <m/>
    <m/>
    <m/>
    <m/>
    <m/>
    <m/>
    <m/>
    <m/>
    <m/>
    <m/>
    <m/>
    <m/>
    <m/>
    <e v="#REF!"/>
    <s v="SL27@tidalwaveautospa.com"/>
    <s v="Andrew Strevel"/>
    <x v="3"/>
    <x v="2"/>
  </r>
  <r>
    <s v="Sam Jarrell"/>
    <s v="EXP-10009821"/>
    <n v="27.41"/>
    <d v="2023-11-20T00:00:00"/>
    <x v="0"/>
    <s v="Snacks"/>
    <s v="Water"/>
    <m/>
    <m/>
    <m/>
    <m/>
    <m/>
    <m/>
    <m/>
    <m/>
    <m/>
    <m/>
    <m/>
    <m/>
    <m/>
    <m/>
    <m/>
    <m/>
    <m/>
    <m/>
    <m/>
    <m/>
    <m/>
    <e v="#REF!"/>
    <s v="SL27@tidalwaveautospa.com"/>
    <s v="Andrew Strevel"/>
    <x v="3"/>
    <x v="2"/>
  </r>
  <r>
    <s v="Sam Jarrell"/>
    <s v="EXP-10009821"/>
    <n v="5.4"/>
    <d v="2023-11-20T00:00:00"/>
    <x v="0"/>
    <s v="Office Supplies"/>
    <s v="TP"/>
    <m/>
    <m/>
    <m/>
    <m/>
    <m/>
    <m/>
    <m/>
    <m/>
    <m/>
    <m/>
    <m/>
    <m/>
    <m/>
    <m/>
    <m/>
    <m/>
    <m/>
    <m/>
    <m/>
    <m/>
    <m/>
    <e v="#REF!"/>
    <s v="SL27@tidalwaveautospa.com"/>
    <s v="Andrew Strevel"/>
    <x v="3"/>
    <x v="2"/>
  </r>
  <r>
    <s v="Sam Jarrell"/>
    <s v="EXP-10009821"/>
    <n v="322.92"/>
    <d v="2023-11-21T00:00:00"/>
    <x v="0"/>
    <s v="Small Tools"/>
    <s v="Lithium ion brushless"/>
    <m/>
    <m/>
    <m/>
    <m/>
    <m/>
    <m/>
    <m/>
    <m/>
    <m/>
    <m/>
    <m/>
    <m/>
    <m/>
    <m/>
    <m/>
    <m/>
    <m/>
    <m/>
    <m/>
    <m/>
    <m/>
    <e v="#REF!"/>
    <s v="SL27@tidalwaveautospa.com"/>
    <s v="Andrew Strevel"/>
    <x v="3"/>
    <x v="2"/>
  </r>
  <r>
    <s v="Sam Jarrell"/>
    <s v="EXP-10009821"/>
    <n v="36.83"/>
    <d v="2023-11-27T00:00:00"/>
    <x v="0"/>
    <s v="Fuel"/>
    <s v="Diesel"/>
    <m/>
    <m/>
    <m/>
    <m/>
    <m/>
    <m/>
    <m/>
    <m/>
    <m/>
    <m/>
    <m/>
    <m/>
    <m/>
    <m/>
    <m/>
    <m/>
    <m/>
    <m/>
    <m/>
    <m/>
    <m/>
    <e v="#REF!"/>
    <s v="SL27@tidalwaveautospa.com"/>
    <s v="Andrew Strevel"/>
    <x v="3"/>
    <x v="2"/>
  </r>
  <r>
    <s v="Sam Jarrell"/>
    <s v="EXP-10009821"/>
    <n v="518.4"/>
    <d v="2023-11-28T00:00:00"/>
    <x v="0"/>
    <s v="Wash Maintenance"/>
    <s v="SAW 5 gal"/>
    <m/>
    <m/>
    <m/>
    <m/>
    <m/>
    <m/>
    <m/>
    <m/>
    <m/>
    <m/>
    <m/>
    <m/>
    <m/>
    <m/>
    <m/>
    <m/>
    <m/>
    <m/>
    <m/>
    <m/>
    <m/>
    <e v="#REF!"/>
    <s v="SL27@tidalwaveautospa.com"/>
    <s v="Andrew Strevel"/>
    <x v="3"/>
    <x v="2"/>
  </r>
  <r>
    <s v="Sam Jarrell"/>
    <s v="EXP-10009821"/>
    <n v="28.55"/>
    <d v="2023-11-30T00:00:00"/>
    <x v="0"/>
    <s v="Snacks"/>
    <s v="water"/>
    <m/>
    <m/>
    <m/>
    <m/>
    <m/>
    <m/>
    <m/>
    <m/>
    <m/>
    <m/>
    <m/>
    <m/>
    <m/>
    <m/>
    <m/>
    <m/>
    <m/>
    <m/>
    <m/>
    <m/>
    <m/>
    <e v="#REF!"/>
    <s v="SL27@tidalwaveautospa.com"/>
    <s v="Andrew Strevel"/>
    <x v="3"/>
    <x v="2"/>
  </r>
  <r>
    <s v="Sam Jarrell"/>
    <s v="EXP-10009821"/>
    <n v="36.729999999999997"/>
    <d v="2023-11-30T00:00:00"/>
    <x v="0"/>
    <s v="Fuel"/>
    <s v="diesel"/>
    <m/>
    <m/>
    <m/>
    <m/>
    <m/>
    <m/>
    <m/>
    <m/>
    <m/>
    <m/>
    <m/>
    <m/>
    <m/>
    <m/>
    <m/>
    <m/>
    <m/>
    <m/>
    <m/>
    <m/>
    <m/>
    <e v="#REF!"/>
    <s v="SL27@tidalwaveautospa.com"/>
    <s v="Andrew Strevel"/>
    <x v="3"/>
    <x v="2"/>
  </r>
  <r>
    <s v="Sam Jarrell"/>
    <s v="EXP-10009821"/>
    <n v="9.36"/>
    <d v="2023-12-02T00:00:00"/>
    <x v="0"/>
    <s v="Parts"/>
    <s v="fip coupling"/>
    <m/>
    <m/>
    <m/>
    <m/>
    <m/>
    <m/>
    <m/>
    <m/>
    <m/>
    <m/>
    <m/>
    <m/>
    <m/>
    <m/>
    <m/>
    <m/>
    <m/>
    <m/>
    <m/>
    <m/>
    <m/>
    <e v="#REF!"/>
    <s v="SL27@tidalwaveautospa.com"/>
    <s v="Andrew Strevel"/>
    <x v="3"/>
    <x v="2"/>
  </r>
  <r>
    <s v="Sam Jarrell"/>
    <s v="EXP-10009821"/>
    <n v="6.75"/>
    <d v="2023-12-02T00:00:00"/>
    <x v="0"/>
    <s v="Office Supplies"/>
    <s v="TP"/>
    <m/>
    <m/>
    <m/>
    <m/>
    <m/>
    <m/>
    <m/>
    <m/>
    <m/>
    <m/>
    <m/>
    <m/>
    <m/>
    <m/>
    <m/>
    <m/>
    <m/>
    <m/>
    <m/>
    <m/>
    <m/>
    <e v="#REF!"/>
    <s v="SL27@tidalwaveautospa.com"/>
    <s v="Andrew Strevel"/>
    <x v="3"/>
    <x v="2"/>
  </r>
  <r>
    <s v="Sam Jarrell"/>
    <s v="EXP-10009821"/>
    <n v="25.91"/>
    <d v="2023-12-09T00:00:00"/>
    <x v="0"/>
    <s v="Office Supplies"/>
    <s v="copy paper"/>
    <m/>
    <m/>
    <m/>
    <m/>
    <m/>
    <m/>
    <m/>
    <m/>
    <m/>
    <m/>
    <m/>
    <m/>
    <m/>
    <m/>
    <m/>
    <m/>
    <m/>
    <m/>
    <m/>
    <m/>
    <m/>
    <e v="#REF!"/>
    <s v="SL27@tidalwaveautospa.com"/>
    <s v="Andrew Strevel"/>
    <x v="3"/>
    <x v="2"/>
  </r>
  <r>
    <s v="Sam Jarrell"/>
    <s v="EXP-10009821"/>
    <n v="22.82"/>
    <d v="2023-12-11T00:00:00"/>
    <x v="0"/>
    <s v="Snacks"/>
    <s v="waters"/>
    <m/>
    <m/>
    <m/>
    <m/>
    <m/>
    <m/>
    <m/>
    <m/>
    <m/>
    <m/>
    <m/>
    <m/>
    <m/>
    <m/>
    <m/>
    <m/>
    <m/>
    <m/>
    <m/>
    <m/>
    <m/>
    <e v="#REF!"/>
    <s v="SL27@tidalwaveautospa.com"/>
    <s v="Andrew Strevel"/>
    <x v="3"/>
    <x v="2"/>
  </r>
  <r>
    <s v="Sam Jarrell"/>
    <s v="EXP-10009821"/>
    <n v="78.739999999999995"/>
    <d v="2023-12-13T00:00:00"/>
    <x v="0"/>
    <s v="Office Supplies"/>
    <s v="christmas décor"/>
    <m/>
    <m/>
    <m/>
    <m/>
    <m/>
    <m/>
    <m/>
    <m/>
    <m/>
    <m/>
    <m/>
    <m/>
    <m/>
    <m/>
    <m/>
    <m/>
    <m/>
    <m/>
    <m/>
    <m/>
    <m/>
    <e v="#REF!"/>
    <s v="SL27@tidalwaveautospa.com"/>
    <s v="Andrew Strevel"/>
    <x v="3"/>
    <x v="2"/>
  </r>
  <r>
    <s v="Sam Jarrell"/>
    <s v="EXP-10009821"/>
    <n v="269.48"/>
    <d v="2023-12-13T00:00:00"/>
    <x v="0"/>
    <s v="Office Supplies"/>
    <s v="christmas lights"/>
    <m/>
    <m/>
    <m/>
    <m/>
    <m/>
    <m/>
    <m/>
    <m/>
    <m/>
    <m/>
    <m/>
    <m/>
    <m/>
    <m/>
    <m/>
    <m/>
    <m/>
    <m/>
    <m/>
    <m/>
    <m/>
    <e v="#REF!"/>
    <s v="SL27@tidalwaveautospa.com"/>
    <s v="Andrew Strevel"/>
    <x v="3"/>
    <x v="2"/>
  </r>
  <r>
    <s v="Sam Jarrell"/>
    <s v="EXP-10009821"/>
    <n v="4.05"/>
    <d v="2023-12-14T00:00:00"/>
    <x v="0"/>
    <s v="Office Supplies"/>
    <s v="TP"/>
    <m/>
    <m/>
    <m/>
    <m/>
    <m/>
    <m/>
    <m/>
    <m/>
    <m/>
    <m/>
    <m/>
    <m/>
    <m/>
    <m/>
    <m/>
    <m/>
    <m/>
    <m/>
    <m/>
    <m/>
    <m/>
    <e v="#REF!"/>
    <s v="SL27@tidalwaveautospa.com"/>
    <s v="Andrew Strevel"/>
    <x v="3"/>
    <x v="2"/>
  </r>
  <r>
    <s v="Sam Jarrell"/>
    <s v="EXP-10009821"/>
    <n v="21.56"/>
    <d v="2023-12-14T00:00:00"/>
    <x v="0"/>
    <s v="Office Supplies"/>
    <s v="Extension cords"/>
    <m/>
    <m/>
    <m/>
    <m/>
    <m/>
    <m/>
    <m/>
    <m/>
    <m/>
    <m/>
    <m/>
    <m/>
    <m/>
    <m/>
    <m/>
    <m/>
    <m/>
    <m/>
    <m/>
    <m/>
    <m/>
    <e v="#REF!"/>
    <s v="SL27@tidalwaveautospa.com"/>
    <s v="Andrew Strevel"/>
    <x v="3"/>
    <x v="2"/>
  </r>
  <r>
    <s v="Samantha Hackney"/>
    <s v="EXP-10009911"/>
    <n v="168.29"/>
    <d v="2023-11-26T00:00:00"/>
    <x v="0"/>
    <s v="Itemized"/>
    <s v="heater,dawn,"/>
    <n v="81.99"/>
    <s v="Equipment"/>
    <s v="heater"/>
    <n v="86.3"/>
    <s v="Wash Maintenance"/>
    <s v="dawn"/>
    <m/>
    <m/>
    <m/>
    <m/>
    <m/>
    <m/>
    <m/>
    <m/>
    <m/>
    <m/>
    <m/>
    <m/>
    <m/>
    <m/>
    <m/>
    <e v="#REF!"/>
    <s v="SL192@tidalwaveautospa.com"/>
    <s v="Ricky Doyle"/>
    <x v="3"/>
    <x v="2"/>
  </r>
  <r>
    <s v="Samantha Hackney"/>
    <s v="EXP-10009911"/>
    <n v="64.989999999999995"/>
    <d v="2023-11-30T00:00:00"/>
    <x v="2"/>
    <s v="Parts"/>
    <s v="Sonnys part Rod berring female"/>
    <m/>
    <m/>
    <m/>
    <m/>
    <m/>
    <m/>
    <m/>
    <m/>
    <m/>
    <m/>
    <m/>
    <m/>
    <m/>
    <m/>
    <m/>
    <m/>
    <m/>
    <m/>
    <m/>
    <m/>
    <m/>
    <e v="#REF!"/>
    <s v="SL192@tidalwaveautospa.com"/>
    <s v="Ricky Doyle"/>
    <x v="3"/>
    <x v="2"/>
  </r>
  <r>
    <s v="Samantha Hackney"/>
    <s v="EXP-10009911"/>
    <n v="0.02"/>
    <d v="2023-12-06T00:00:00"/>
    <x v="1"/>
    <s v="Parts"/>
    <s v="2 cents (Sonny's)"/>
    <m/>
    <m/>
    <m/>
    <m/>
    <m/>
    <m/>
    <m/>
    <m/>
    <m/>
    <m/>
    <m/>
    <m/>
    <m/>
    <m/>
    <m/>
    <m/>
    <m/>
    <m/>
    <m/>
    <m/>
    <m/>
    <e v="#REF!"/>
    <s v="SL192@tidalwaveautospa.com"/>
    <s v="Ricky Doyle"/>
    <x v="3"/>
    <x v="2"/>
  </r>
  <r>
    <s v="Samantha Hackney"/>
    <s v="EXP-10009911"/>
    <n v="339.2"/>
    <d v="2023-12-06T00:00:00"/>
    <x v="2"/>
    <s v="Parts"/>
    <s v="Bananna peal and bracket"/>
    <m/>
    <m/>
    <m/>
    <m/>
    <m/>
    <m/>
    <m/>
    <m/>
    <m/>
    <m/>
    <m/>
    <m/>
    <m/>
    <m/>
    <m/>
    <m/>
    <m/>
    <m/>
    <m/>
    <m/>
    <m/>
    <e v="#REF!"/>
    <s v="SL192@tidalwaveautospa.com"/>
    <s v="Ricky Doyle"/>
    <x v="3"/>
    <x v="2"/>
  </r>
  <r>
    <s v="Samantha Hackney"/>
    <s v="EXP-10009911"/>
    <n v="51.36"/>
    <d v="2023-12-10T00:00:00"/>
    <x v="6"/>
    <s v="Wash Maintenance"/>
    <s v="Vinegar in bulk"/>
    <m/>
    <m/>
    <m/>
    <m/>
    <m/>
    <m/>
    <m/>
    <m/>
    <m/>
    <m/>
    <m/>
    <m/>
    <m/>
    <m/>
    <m/>
    <m/>
    <m/>
    <m/>
    <m/>
    <m/>
    <m/>
    <e v="#REF!"/>
    <s v="SL192@tidalwaveautospa.com"/>
    <s v="Ricky Doyle"/>
    <x v="3"/>
    <x v="2"/>
  </r>
  <r>
    <s v="Samantha Hackney"/>
    <s v="EXP-10009911"/>
    <n v="181.38"/>
    <d v="2023-12-11T00:00:00"/>
    <x v="4"/>
    <s v="Office Supplies"/>
    <s v="Christmas Decorations"/>
    <m/>
    <m/>
    <m/>
    <m/>
    <m/>
    <m/>
    <m/>
    <m/>
    <m/>
    <m/>
    <m/>
    <m/>
    <m/>
    <m/>
    <m/>
    <m/>
    <m/>
    <m/>
    <m/>
    <m/>
    <m/>
    <e v="#REF!"/>
    <s v="SL192@tidalwaveautospa.com"/>
    <s v="Ricky Doyle"/>
    <x v="3"/>
    <x v="2"/>
  </r>
  <r>
    <s v="Samantha Hackney"/>
    <s v="EXP-10009911"/>
    <n v="91.95"/>
    <d v="2023-12-11T00:00:00"/>
    <x v="24"/>
    <s v="Employee Incentives - Other"/>
    <s v="Dark blue fleece for ASL’s"/>
    <m/>
    <m/>
    <m/>
    <m/>
    <m/>
    <m/>
    <m/>
    <m/>
    <m/>
    <m/>
    <m/>
    <m/>
    <m/>
    <m/>
    <m/>
    <m/>
    <m/>
    <m/>
    <m/>
    <m/>
    <m/>
    <e v="#REF!"/>
    <s v="SL192@tidalwaveautospa.com"/>
    <s v="Ricky Doyle"/>
    <x v="3"/>
    <x v="2"/>
  </r>
  <r>
    <s v="Samantha Hackney"/>
    <s v="EXP-10009911"/>
    <n v="31.02"/>
    <d v="2023-12-12T00:00:00"/>
    <x v="8"/>
    <s v="Safety Supplies"/>
    <s v="Winter gloves for XPT"/>
    <m/>
    <m/>
    <m/>
    <m/>
    <m/>
    <m/>
    <m/>
    <m/>
    <m/>
    <m/>
    <m/>
    <m/>
    <m/>
    <m/>
    <m/>
    <m/>
    <m/>
    <m/>
    <m/>
    <m/>
    <m/>
    <e v="#REF!"/>
    <s v="SL192@tidalwaveautospa.com"/>
    <s v="Ricky Doyle"/>
    <x v="3"/>
    <x v="2"/>
  </r>
  <r>
    <s v="Samantha Hackney"/>
    <s v="EXP-10010368"/>
    <n v="256.27999999999997"/>
    <d v="2023-12-18T00:00:00"/>
    <x v="0"/>
    <s v="Office Supplies"/>
    <s v="Mats for under chemicals, chem sprayer, lock for office etc"/>
    <m/>
    <m/>
    <m/>
    <m/>
    <m/>
    <m/>
    <m/>
    <m/>
    <m/>
    <m/>
    <m/>
    <m/>
    <m/>
    <m/>
    <m/>
    <m/>
    <m/>
    <m/>
    <m/>
    <m/>
    <m/>
    <e v="#REF!"/>
    <s v="SL192@tidalwaveautospa.com"/>
    <s v="Ricky Doyle"/>
    <x v="3"/>
    <x v="2"/>
  </r>
  <r>
    <s v="Samantha Hackney"/>
    <s v="EXP-10010368"/>
    <n v="362.89"/>
    <d v="2023-12-28T00:00:00"/>
    <x v="0"/>
    <s v="Itemized"/>
    <s v="dawn, gloves, degreaser,fasteners, hitch pin,heaters"/>
    <n v="79.45"/>
    <s v="Wash Maintenance"/>
    <s v="dawn, gloves, degreaser"/>
    <n v="17.5"/>
    <s v="Parts"/>
    <s v="fasteners, hitch pin"/>
    <n v="246.58"/>
    <s v="Equipment"/>
    <s v="heaters"/>
    <m/>
    <m/>
    <m/>
    <m/>
    <m/>
    <m/>
    <m/>
    <m/>
    <m/>
    <m/>
    <m/>
    <m/>
    <e v="#REF!"/>
    <s v="SL192@tidalwaveautospa.com"/>
    <s v="Ricky Doyle"/>
    <x v="3"/>
    <x v="2"/>
  </r>
  <r>
    <s v="Samantha Hackney"/>
    <s v="EXP-10010368"/>
    <n v="117.15"/>
    <d v="2023-12-31T00:00:00"/>
    <x v="0"/>
    <s v="Itemized"/>
    <s v="door handle, brushes for drill, cleaner,gloves,salt &amp; pepper shaker, markers"/>
    <n v="78.349999999999994"/>
    <s v="Wash Maintenance"/>
    <s v="door handle, brushes for drill, cleaner"/>
    <n v="22.39"/>
    <s v="Safety Supplies"/>
    <s v="gloves"/>
    <n v="16.41"/>
    <s v="Office Supplies"/>
    <s v="salt &amp; pepper shaker, markers"/>
    <m/>
    <m/>
    <m/>
    <m/>
    <m/>
    <m/>
    <m/>
    <m/>
    <m/>
    <m/>
    <m/>
    <m/>
    <e v="#REF!"/>
    <s v="SL192@tidalwaveautospa.com"/>
    <s v="Ricky Doyle"/>
    <x v="3"/>
    <x v="2"/>
  </r>
  <r>
    <s v="Samantha Hackney"/>
    <s v="EXP-10010368"/>
    <n v="53.49"/>
    <d v="2024-01-03T00:00:00"/>
    <x v="16"/>
    <s v="Office Supplies"/>
    <s v="Walkie talkies"/>
    <m/>
    <m/>
    <m/>
    <m/>
    <m/>
    <m/>
    <m/>
    <m/>
    <m/>
    <m/>
    <m/>
    <m/>
    <m/>
    <m/>
    <m/>
    <m/>
    <m/>
    <m/>
    <m/>
    <m/>
    <m/>
    <e v="#REF!"/>
    <s v="SL192@tidalwaveautospa.com"/>
    <s v="Ricky Doyle"/>
    <x v="3"/>
    <x v="2"/>
  </r>
  <r>
    <s v="Samantha Hackney"/>
    <s v="EXP-10010368"/>
    <n v="330.21"/>
    <d v="2024-01-03T00:00:00"/>
    <x v="0"/>
    <s v="Office Supplies"/>
    <s v="More chem mats, paint market and office keys coppied"/>
    <m/>
    <m/>
    <m/>
    <m/>
    <m/>
    <m/>
    <m/>
    <m/>
    <m/>
    <m/>
    <m/>
    <m/>
    <m/>
    <m/>
    <m/>
    <m/>
    <m/>
    <m/>
    <m/>
    <m/>
    <m/>
    <e v="#REF!"/>
    <s v="SL192@tidalwaveautospa.com"/>
    <s v="Ricky Doyle"/>
    <x v="3"/>
    <x v="2"/>
  </r>
  <r>
    <s v="Samantha Hackney"/>
    <s v="EXP-10010368"/>
    <n v="33.69"/>
    <d v="2024-01-03T00:00:00"/>
    <x v="0"/>
    <s v="Wash Maintenance"/>
    <s v="Vinegar and paper towels"/>
    <m/>
    <m/>
    <m/>
    <m/>
    <m/>
    <m/>
    <m/>
    <m/>
    <m/>
    <m/>
    <m/>
    <m/>
    <m/>
    <m/>
    <m/>
    <m/>
    <m/>
    <m/>
    <m/>
    <m/>
    <m/>
    <e v="#REF!"/>
    <s v="SL192@tidalwaveautospa.com"/>
    <s v="Ricky Doyle"/>
    <x v="3"/>
    <x v="2"/>
  </r>
  <r>
    <s v="Samantha Hackney"/>
    <s v="EXP-10010070"/>
    <n v="-6.4"/>
    <d v="2024-01-09T00:00:00"/>
    <x v="1"/>
    <s v="Parts"/>
    <s v="hitch pin return"/>
    <m/>
    <m/>
    <m/>
    <m/>
    <m/>
    <m/>
    <m/>
    <m/>
    <m/>
    <m/>
    <m/>
    <m/>
    <m/>
    <m/>
    <m/>
    <m/>
    <m/>
    <m/>
    <m/>
    <m/>
    <m/>
    <e v="#REF!"/>
    <s v="SL192@tidalwaveautospa.com"/>
    <s v="Ricky Doyle"/>
    <x v="3"/>
    <x v="2"/>
  </r>
  <r>
    <s v="Samantha Hackney"/>
    <s v="EXP-10010070"/>
    <n v="119.91"/>
    <d v="2024-01-09T00:00:00"/>
    <x v="0"/>
    <s v="Wash Maintenance"/>
    <s v="Rope, flex tape, acid cleaner for aluminum and other cleaners"/>
    <m/>
    <m/>
    <m/>
    <m/>
    <m/>
    <m/>
    <m/>
    <m/>
    <m/>
    <m/>
    <m/>
    <m/>
    <m/>
    <m/>
    <m/>
    <m/>
    <m/>
    <m/>
    <m/>
    <m/>
    <m/>
    <e v="#REF!"/>
    <s v="SL192@tidalwaveautospa.com"/>
    <s v="Ricky Doyle"/>
    <x v="3"/>
    <x v="2"/>
  </r>
  <r>
    <s v="Samantha Hackney"/>
    <s v="EXP-10010070"/>
    <n v="201.4"/>
    <d v="2024-01-10T00:00:00"/>
    <x v="0"/>
    <s v="Wash Maintenance"/>
    <s v="Salt for walk ways from snow, cleaners and random supplies to keep us busy during snow days"/>
    <m/>
    <m/>
    <m/>
    <m/>
    <m/>
    <m/>
    <m/>
    <m/>
    <m/>
    <m/>
    <m/>
    <m/>
    <m/>
    <m/>
    <m/>
    <m/>
    <m/>
    <m/>
    <m/>
    <m/>
    <m/>
    <e v="#REF!"/>
    <s v="SL192@tidalwaveautospa.com"/>
    <s v="Ricky Doyle"/>
    <x v="3"/>
    <x v="2"/>
  </r>
  <r>
    <s v="Samantha Hackney"/>
    <s v="EXP-10010070"/>
    <n v="1068.93"/>
    <d v="2024-01-13T00:00:00"/>
    <x v="16"/>
    <s v="Equipment"/>
    <s v="Snow blower"/>
    <m/>
    <m/>
    <m/>
    <m/>
    <m/>
    <m/>
    <m/>
    <m/>
    <m/>
    <m/>
    <m/>
    <m/>
    <m/>
    <m/>
    <m/>
    <m/>
    <m/>
    <m/>
    <m/>
    <m/>
    <m/>
    <e v="#REF!"/>
    <s v="SL192@tidalwaveautospa.com"/>
    <s v="Ricky Doyle"/>
    <x v="3"/>
    <x v="2"/>
  </r>
  <r>
    <s v="Samantha Simpson"/>
    <s v="EXP-10010010"/>
    <n v="52.98"/>
    <d v="2023-12-17T00:00:00"/>
    <x v="0"/>
    <s v="Small Tools"/>
    <s v="Axe to cut pallets"/>
    <m/>
    <m/>
    <m/>
    <m/>
    <m/>
    <m/>
    <m/>
    <m/>
    <m/>
    <m/>
    <m/>
    <m/>
    <m/>
    <m/>
    <m/>
    <m/>
    <m/>
    <m/>
    <m/>
    <m/>
    <m/>
    <e v="#REF!"/>
    <s v="SL129@tidalwaveautospa.com"/>
    <s v="Joe Chavez"/>
    <x v="3"/>
    <x v="2"/>
  </r>
  <r>
    <s v="Samantha Simpson"/>
    <s v="EXP-10010010"/>
    <n v="11.53"/>
    <d v="2023-12-21T00:00:00"/>
    <x v="23"/>
    <s v="Computer"/>
    <s v="computer speakers for training"/>
    <m/>
    <m/>
    <m/>
    <m/>
    <m/>
    <m/>
    <m/>
    <m/>
    <m/>
    <m/>
    <m/>
    <m/>
    <m/>
    <m/>
    <m/>
    <m/>
    <m/>
    <m/>
    <m/>
    <m/>
    <m/>
    <e v="#REF!"/>
    <s v="SL129@tidalwaveautospa.com"/>
    <s v="Joe Chavez"/>
    <x v="3"/>
    <x v="2"/>
  </r>
  <r>
    <s v="Samantha Simpson"/>
    <s v="EXP-10010102"/>
    <n v="11.28"/>
    <d v="2024-12-21T00:00:00"/>
    <x v="0"/>
    <s v="Parts"/>
    <s v="nuts and bolts for equipment repair"/>
    <m/>
    <m/>
    <m/>
    <m/>
    <m/>
    <m/>
    <m/>
    <m/>
    <m/>
    <m/>
    <m/>
    <m/>
    <m/>
    <m/>
    <m/>
    <m/>
    <m/>
    <m/>
    <m/>
    <m/>
    <m/>
    <e v="#REF!"/>
    <s v="SL129@tidalwaveautospa.com"/>
    <s v="Joe Chavez"/>
    <x v="3"/>
    <x v="2"/>
  </r>
  <r>
    <s v="Samantha Simpson"/>
    <s v="EXP-10010350"/>
    <n v="391.28"/>
    <d v="2024-01-03T00:00:00"/>
    <x v="0"/>
    <s v="Itemized"/>
    <s v="cleaning supplies,shovel, utility blades,gloves, earplugs"/>
    <n v="211.43"/>
    <s v="Wash Maintenance"/>
    <s v="cleaning supplies"/>
    <n v="114.43"/>
    <s v="Small Tools"/>
    <s v="shovel, utility blades"/>
    <n v="65.42"/>
    <s v="Safety Supplies"/>
    <s v="gloves, earplugs"/>
    <m/>
    <m/>
    <m/>
    <m/>
    <m/>
    <m/>
    <m/>
    <m/>
    <m/>
    <m/>
    <m/>
    <m/>
    <e v="#REF!"/>
    <s v="SL129@tidalwaveautospa.com"/>
    <s v="Joe Chavez"/>
    <x v="3"/>
    <x v="2"/>
  </r>
  <r>
    <s v="Samantha Simpson"/>
    <s v="EXP-10010515"/>
    <n v="19.82"/>
    <d v="2024-01-10T00:00:00"/>
    <x v="2"/>
    <s v="Office Supplies"/>
    <s v="JBWeld and tape to fix part, also hot cups"/>
    <m/>
    <m/>
    <m/>
    <m/>
    <m/>
    <m/>
    <m/>
    <m/>
    <m/>
    <m/>
    <m/>
    <m/>
    <m/>
    <m/>
    <m/>
    <m/>
    <m/>
    <m/>
    <m/>
    <m/>
    <m/>
    <e v="#REF!"/>
    <s v="SL129@tidalwaveautospa.com"/>
    <s v="Joe Chavez"/>
    <x v="3"/>
    <x v="2"/>
  </r>
  <r>
    <s v="Samuel Schmidt"/>
    <s v="EXP-10009980"/>
    <n v="162.56"/>
    <d v="2023-12-08T00:00:00"/>
    <x v="0"/>
    <s v="Wash Maintenance"/>
    <s v="C3"/>
    <m/>
    <m/>
    <m/>
    <m/>
    <m/>
    <m/>
    <m/>
    <m/>
    <m/>
    <m/>
    <m/>
    <m/>
    <m/>
    <m/>
    <m/>
    <m/>
    <m/>
    <m/>
    <m/>
    <m/>
    <m/>
    <e v="#REF!"/>
    <s v="SL183@tidalwaveautospa.com"/>
    <s v="Joe Chavez"/>
    <x v="3"/>
    <x v="2"/>
  </r>
  <r>
    <s v="Samuel Schmidt"/>
    <s v="EXP-10009980"/>
    <n v="300.92"/>
    <d v="2023-12-11T00:00:00"/>
    <x v="0"/>
    <s v="Wash Maintenance"/>
    <s v="C3"/>
    <m/>
    <m/>
    <m/>
    <m/>
    <m/>
    <m/>
    <m/>
    <m/>
    <m/>
    <m/>
    <m/>
    <m/>
    <m/>
    <m/>
    <m/>
    <m/>
    <m/>
    <m/>
    <m/>
    <m/>
    <m/>
    <e v="#REF!"/>
    <s v="SL183@tidalwaveautospa.com"/>
    <s v="Joe Chavez"/>
    <x v="3"/>
    <x v="2"/>
  </r>
  <r>
    <s v="Samuel Schmidt"/>
    <s v="EXP-10009980"/>
    <n v="36.409999999999997"/>
    <d v="2023-12-21T00:00:00"/>
    <x v="0"/>
    <s v="Office Supplies"/>
    <s v="office supplies"/>
    <m/>
    <m/>
    <m/>
    <m/>
    <m/>
    <m/>
    <m/>
    <m/>
    <m/>
    <m/>
    <m/>
    <m/>
    <m/>
    <m/>
    <m/>
    <m/>
    <m/>
    <m/>
    <m/>
    <m/>
    <m/>
    <e v="#REF!"/>
    <s v="SL183@tidalwaveautospa.com"/>
    <s v="Joe Chavez"/>
    <x v="3"/>
    <x v="2"/>
  </r>
  <r>
    <s v="Samuel Schmidt"/>
    <s v="EXP-10010116"/>
    <n v="15.34"/>
    <d v="2024-12-19T00:00:00"/>
    <x v="0"/>
    <s v="Small Tools"/>
    <s v="Pvc cutter"/>
    <m/>
    <m/>
    <m/>
    <m/>
    <m/>
    <m/>
    <m/>
    <m/>
    <m/>
    <m/>
    <m/>
    <m/>
    <m/>
    <m/>
    <m/>
    <m/>
    <m/>
    <m/>
    <m/>
    <m/>
    <m/>
    <e v="#REF!"/>
    <s v="SL183@tidalwaveautospa.com"/>
    <s v="Joe Chavez"/>
    <x v="3"/>
    <x v="2"/>
  </r>
  <r>
    <s v="Samuel Schmidt"/>
    <s v="EXP-10010116"/>
    <n v="194.65"/>
    <d v="2024-12-23T00:00:00"/>
    <x v="0"/>
    <s v="Parts"/>
    <s v="Tapes/Bolts"/>
    <m/>
    <m/>
    <m/>
    <m/>
    <m/>
    <m/>
    <m/>
    <m/>
    <m/>
    <m/>
    <m/>
    <m/>
    <m/>
    <m/>
    <m/>
    <m/>
    <m/>
    <m/>
    <m/>
    <m/>
    <m/>
    <e v="#REF!"/>
    <s v="SL183@tidalwaveautospa.com"/>
    <s v="Joe Chavez"/>
    <x v="3"/>
    <x v="2"/>
  </r>
  <r>
    <s v="Samuel Schmidt"/>
    <s v="EXP-10010116"/>
    <n v="57.44"/>
    <d v="2024-12-27T00:00:00"/>
    <x v="0"/>
    <s v="Office Supplies"/>
    <s v="Pens, Folders, Vinager"/>
    <m/>
    <m/>
    <m/>
    <m/>
    <m/>
    <m/>
    <m/>
    <m/>
    <m/>
    <m/>
    <m/>
    <m/>
    <m/>
    <m/>
    <m/>
    <m/>
    <m/>
    <m/>
    <m/>
    <m/>
    <m/>
    <e v="#REF!"/>
    <s v="SL183@tidalwaveautospa.com"/>
    <s v="Joe Chavez"/>
    <x v="3"/>
    <x v="2"/>
  </r>
  <r>
    <s v="Samuel Schmidt"/>
    <s v="EXP-10010116"/>
    <n v="107.34"/>
    <d v="2024-12-27T00:00:00"/>
    <x v="0"/>
    <s v="Small Tools"/>
    <s v="Clamps &amp; Hoses"/>
    <m/>
    <m/>
    <m/>
    <m/>
    <m/>
    <m/>
    <m/>
    <m/>
    <m/>
    <m/>
    <m/>
    <m/>
    <m/>
    <m/>
    <m/>
    <m/>
    <m/>
    <m/>
    <m/>
    <m/>
    <m/>
    <e v="#REF!"/>
    <s v="SL183@tidalwaveautospa.com"/>
    <s v="Joe Chavez"/>
    <x v="3"/>
    <x v="2"/>
  </r>
  <r>
    <s v="Samuel Schmidt"/>
    <s v="EXP-10010342"/>
    <n v="44.14"/>
    <d v="2023-12-24T00:00:00"/>
    <x v="0"/>
    <s v="Small Tools"/>
    <s v="Clamps"/>
    <m/>
    <m/>
    <m/>
    <m/>
    <m/>
    <m/>
    <m/>
    <m/>
    <m/>
    <m/>
    <m/>
    <m/>
    <m/>
    <m/>
    <m/>
    <m/>
    <m/>
    <m/>
    <m/>
    <m/>
    <m/>
    <e v="#REF!"/>
    <s v="SL183@tidalwaveautospa.com"/>
    <s v="Joe Chavez"/>
    <x v="3"/>
    <x v="2"/>
  </r>
  <r>
    <s v="Samuel Schmidt"/>
    <s v="EXP-10010342"/>
    <n v="1.93"/>
    <d v="2023-12-29T00:00:00"/>
    <x v="0"/>
    <s v="Parts"/>
    <s v="couplings"/>
    <m/>
    <m/>
    <m/>
    <m/>
    <m/>
    <m/>
    <m/>
    <m/>
    <m/>
    <m/>
    <m/>
    <m/>
    <m/>
    <m/>
    <m/>
    <m/>
    <m/>
    <m/>
    <m/>
    <m/>
    <m/>
    <e v="#REF!"/>
    <s v="SL183@tidalwaveautospa.com"/>
    <s v="Joe Chavez"/>
    <x v="3"/>
    <x v="2"/>
  </r>
  <r>
    <s v="Samuel Schmidt"/>
    <s v="EXP-10010342"/>
    <n v="20.81"/>
    <d v="2023-12-30T00:00:00"/>
    <x v="0"/>
    <s v="Office Supplies"/>
    <s v="office supplies"/>
    <m/>
    <m/>
    <m/>
    <m/>
    <m/>
    <m/>
    <m/>
    <m/>
    <m/>
    <m/>
    <m/>
    <m/>
    <m/>
    <m/>
    <m/>
    <m/>
    <m/>
    <m/>
    <m/>
    <m/>
    <m/>
    <e v="#REF!"/>
    <s v="SL183@tidalwaveautospa.com"/>
    <s v="Joe Chavez"/>
    <x v="3"/>
    <x v="2"/>
  </r>
  <r>
    <s v="Samuel Schmidt"/>
    <s v="EXP-10010342"/>
    <n v="91.31"/>
    <d v="2024-01-01T00:00:00"/>
    <x v="0"/>
    <s v="Office Supplies"/>
    <s v="bathroom cleaner &amp; straps"/>
    <m/>
    <m/>
    <m/>
    <m/>
    <m/>
    <m/>
    <m/>
    <m/>
    <m/>
    <m/>
    <m/>
    <m/>
    <m/>
    <m/>
    <m/>
    <m/>
    <m/>
    <m/>
    <m/>
    <m/>
    <m/>
    <e v="#REF!"/>
    <s v="SL183@tidalwaveautospa.com"/>
    <s v="Joe Chavez"/>
    <x v="3"/>
    <x v="2"/>
  </r>
  <r>
    <s v="Samuel Schmidt"/>
    <s v="EXP-10010342"/>
    <n v="25.4"/>
    <d v="2024-01-01T00:00:00"/>
    <x v="0"/>
    <s v="Wash Maintenance"/>
    <s v="cleaning supplies"/>
    <m/>
    <m/>
    <m/>
    <m/>
    <m/>
    <m/>
    <m/>
    <m/>
    <m/>
    <m/>
    <m/>
    <m/>
    <m/>
    <m/>
    <m/>
    <m/>
    <m/>
    <m/>
    <m/>
    <m/>
    <m/>
    <e v="#REF!"/>
    <s v="SL183@tidalwaveautospa.com"/>
    <s v="Joe Chavez"/>
    <x v="3"/>
    <x v="2"/>
  </r>
  <r>
    <s v="Samuel Schmidt"/>
    <s v="EXP-10010342"/>
    <n v="85.56"/>
    <d v="2024-01-05T00:00:00"/>
    <x v="0"/>
    <s v="Wash Maintenance"/>
    <s v="ice melt &amp; buckets"/>
    <m/>
    <m/>
    <m/>
    <m/>
    <m/>
    <m/>
    <m/>
    <m/>
    <m/>
    <m/>
    <m/>
    <m/>
    <m/>
    <m/>
    <m/>
    <m/>
    <m/>
    <m/>
    <m/>
    <m/>
    <m/>
    <e v="#REF!"/>
    <s v="SL183@tidalwaveautospa.com"/>
    <s v="Joe Chavez"/>
    <x v="3"/>
    <x v="2"/>
  </r>
  <r>
    <s v="Samuel Schmidt"/>
    <s v="EXP-10010646"/>
    <n v="2.66"/>
    <d v="2023-09-30T00:00:00"/>
    <x v="0"/>
    <s v="Parts"/>
    <s v="Hex Bolts"/>
    <m/>
    <m/>
    <m/>
    <m/>
    <m/>
    <m/>
    <m/>
    <m/>
    <m/>
    <m/>
    <m/>
    <m/>
    <m/>
    <m/>
    <m/>
    <m/>
    <m/>
    <m/>
    <m/>
    <m/>
    <m/>
    <e v="#REF!"/>
    <s v="SL183@tidalwaveautospa.com"/>
    <s v="Joe Chavez"/>
    <x v="3"/>
    <x v="2"/>
  </r>
  <r>
    <s v="Samuel Schmidt"/>
    <s v="EXP-10010646"/>
    <n v="48.27"/>
    <d v="2023-10-17T00:00:00"/>
    <x v="0"/>
    <s v="Small Tools"/>
    <s v="Wand Sprayer"/>
    <m/>
    <m/>
    <m/>
    <m/>
    <m/>
    <m/>
    <m/>
    <m/>
    <m/>
    <m/>
    <m/>
    <m/>
    <m/>
    <m/>
    <m/>
    <m/>
    <m/>
    <m/>
    <m/>
    <m/>
    <m/>
    <e v="#REF!"/>
    <s v="SL183@tidalwaveautospa.com"/>
    <s v="Joe Chavez"/>
    <x v="3"/>
    <x v="2"/>
  </r>
  <r>
    <s v="Samuel Schmidt"/>
    <s v="EXP-10010646"/>
    <n v="120.04"/>
    <d v="2023-12-14T00:00:00"/>
    <x v="0"/>
    <s v="Office Supplies"/>
    <s v="Bolts. Garbage Bags, Tape"/>
    <m/>
    <m/>
    <m/>
    <m/>
    <m/>
    <m/>
    <m/>
    <m/>
    <m/>
    <m/>
    <m/>
    <m/>
    <m/>
    <m/>
    <m/>
    <m/>
    <m/>
    <m/>
    <m/>
    <m/>
    <m/>
    <e v="#REF!"/>
    <s v="SL183@tidalwaveautospa.com"/>
    <s v="Joe Chavez"/>
    <x v="3"/>
    <x v="2"/>
  </r>
  <r>
    <s v="Samuel Schmidt"/>
    <s v="EXP-10010646"/>
    <n v="163.79"/>
    <d v="2024-01-09T00:00:00"/>
    <x v="0"/>
    <s v="Wash Maintenance"/>
    <s v="C3"/>
    <m/>
    <m/>
    <m/>
    <m/>
    <m/>
    <m/>
    <m/>
    <m/>
    <m/>
    <m/>
    <m/>
    <m/>
    <m/>
    <m/>
    <m/>
    <m/>
    <m/>
    <m/>
    <m/>
    <m/>
    <m/>
    <e v="#REF!"/>
    <s v="SL183@tidalwaveautospa.com"/>
    <s v="Joe Chavez"/>
    <x v="3"/>
    <x v="2"/>
  </r>
  <r>
    <s v="Samuel Schmidt"/>
    <s v="EXP-10010646"/>
    <n v="14.9"/>
    <d v="2024-01-12T00:00:00"/>
    <x v="0"/>
    <s v="Snacks"/>
    <s v="Bottled Water"/>
    <m/>
    <m/>
    <m/>
    <m/>
    <m/>
    <m/>
    <m/>
    <m/>
    <m/>
    <m/>
    <m/>
    <m/>
    <m/>
    <m/>
    <m/>
    <m/>
    <m/>
    <m/>
    <m/>
    <m/>
    <m/>
    <e v="#REF!"/>
    <s v="SL183@tidalwaveautospa.com"/>
    <s v="Joe Chavez"/>
    <x v="3"/>
    <x v="2"/>
  </r>
  <r>
    <s v="Samuel Schmidt"/>
    <s v="EXP-10010646"/>
    <n v="78.319999999999993"/>
    <d v="2024-01-12T00:00:00"/>
    <x v="0"/>
    <s v="Wash Maintenance"/>
    <s v="Acid &amp; Paint"/>
    <m/>
    <m/>
    <m/>
    <m/>
    <m/>
    <m/>
    <m/>
    <m/>
    <m/>
    <m/>
    <m/>
    <m/>
    <m/>
    <m/>
    <m/>
    <m/>
    <m/>
    <m/>
    <m/>
    <m/>
    <m/>
    <e v="#REF!"/>
    <s v="SL183@tidalwaveautospa.com"/>
    <s v="Joe Chavez"/>
    <x v="3"/>
    <x v="2"/>
  </r>
  <r>
    <s v="Savannah Schmoldt"/>
    <s v="EXP-10010022"/>
    <n v="221.63"/>
    <d v="2023-12-15T00:00:00"/>
    <x v="0"/>
    <s v="Office Supplies"/>
    <s v="Hooks, Bungees, Mounts"/>
    <m/>
    <m/>
    <m/>
    <m/>
    <m/>
    <m/>
    <m/>
    <m/>
    <m/>
    <m/>
    <m/>
    <m/>
    <m/>
    <m/>
    <m/>
    <m/>
    <m/>
    <m/>
    <m/>
    <m/>
    <m/>
    <e v="#REF!"/>
    <s v="SL274@tidalwaveautospa.com"/>
    <s v="Joe Chavez"/>
    <x v="3"/>
    <x v="2"/>
  </r>
  <r>
    <s v="Savannah Schmoldt"/>
    <s v="EXP-10010022"/>
    <n v="107.29"/>
    <d v="2023-12-15T00:00:00"/>
    <x v="0"/>
    <s v="Pit Pumping"/>
    <s v="Waders"/>
    <m/>
    <m/>
    <m/>
    <m/>
    <m/>
    <m/>
    <m/>
    <m/>
    <m/>
    <m/>
    <m/>
    <m/>
    <m/>
    <m/>
    <m/>
    <m/>
    <m/>
    <m/>
    <m/>
    <m/>
    <m/>
    <e v="#REF!"/>
    <s v="SL274@tidalwaveautospa.com"/>
    <s v="Joe Chavez"/>
    <x v="3"/>
    <x v="2"/>
  </r>
  <r>
    <s v="Savannah Schmoldt"/>
    <s v="EXP-10010022"/>
    <n v="26.7"/>
    <d v="2023-12-17T00:00:00"/>
    <x v="0"/>
    <s v="Parts"/>
    <s v="PVC parts"/>
    <m/>
    <m/>
    <m/>
    <m/>
    <m/>
    <m/>
    <m/>
    <m/>
    <m/>
    <m/>
    <m/>
    <m/>
    <m/>
    <m/>
    <m/>
    <m/>
    <m/>
    <m/>
    <m/>
    <m/>
    <m/>
    <e v="#REF!"/>
    <s v="SL274@tidalwaveautospa.com"/>
    <s v="Joe Chavez"/>
    <x v="3"/>
    <x v="2"/>
  </r>
  <r>
    <s v="Savannah Schmoldt"/>
    <s v="EXP-10010022"/>
    <n v="9.84"/>
    <d v="2023-12-17T00:00:00"/>
    <x v="1"/>
    <s v="Parts"/>
    <s v="Socket Plug"/>
    <m/>
    <m/>
    <m/>
    <m/>
    <m/>
    <m/>
    <m/>
    <m/>
    <m/>
    <m/>
    <m/>
    <m/>
    <m/>
    <m/>
    <m/>
    <m/>
    <m/>
    <m/>
    <m/>
    <m/>
    <m/>
    <e v="#REF!"/>
    <s v="SL274@tidalwaveautospa.com"/>
    <s v="Joe Chavez"/>
    <x v="3"/>
    <x v="2"/>
  </r>
  <r>
    <s v="Savannah Schmoldt"/>
    <s v="EXP-10010022"/>
    <n v="327.41000000000003"/>
    <d v="2023-12-18T00:00:00"/>
    <x v="0"/>
    <s v="Equipment"/>
    <s v="Heater"/>
    <m/>
    <m/>
    <m/>
    <m/>
    <m/>
    <m/>
    <m/>
    <m/>
    <m/>
    <m/>
    <m/>
    <m/>
    <m/>
    <m/>
    <m/>
    <m/>
    <m/>
    <m/>
    <m/>
    <m/>
    <m/>
    <e v="#REF!"/>
    <s v="SL274@tidalwaveautospa.com"/>
    <s v="Joe Chavez"/>
    <x v="3"/>
    <x v="2"/>
  </r>
  <r>
    <s v="Savannah Schmoldt"/>
    <s v="EXP-10010022"/>
    <n v="614.69000000000005"/>
    <d v="2023-12-18T00:00:00"/>
    <x v="0"/>
    <s v="Equipment"/>
    <s v="Heater, Propane Tank"/>
    <m/>
    <m/>
    <m/>
    <m/>
    <m/>
    <m/>
    <m/>
    <m/>
    <m/>
    <m/>
    <m/>
    <m/>
    <m/>
    <m/>
    <m/>
    <m/>
    <m/>
    <m/>
    <m/>
    <m/>
    <m/>
    <e v="#REF!"/>
    <s v="SL274@tidalwaveautospa.com"/>
    <s v="Joe Chavez"/>
    <x v="3"/>
    <x v="2"/>
  </r>
  <r>
    <s v="Savannah Schmoldt"/>
    <s v="EXP-10010022"/>
    <n v="60.53"/>
    <d v="2023-12-19T00:00:00"/>
    <x v="0"/>
    <s v="Itemized"/>
    <s v="Keyboard,Drinks,Tape Dispenser, Plates, Cups"/>
    <n v="21.48"/>
    <s v="Computer"/>
    <s v="Keyboard"/>
    <n v="9.3000000000000007"/>
    <s v="Snacks"/>
    <s v="Drinks"/>
    <n v="29.75"/>
    <s v="Office Supplies"/>
    <s v="Tape Dispenser, Plates, Cups"/>
    <m/>
    <m/>
    <m/>
    <m/>
    <m/>
    <m/>
    <m/>
    <m/>
    <m/>
    <m/>
    <m/>
    <m/>
    <e v="#REF!"/>
    <s v="SL274@tidalwaveautospa.com"/>
    <s v="Joe Chavez"/>
    <x v="3"/>
    <x v="2"/>
  </r>
  <r>
    <s v="Savannah Schmoldt"/>
    <s v="EXP-10010022"/>
    <n v="-49.97"/>
    <d v="2023-12-20T00:00:00"/>
    <x v="22"/>
    <s v="Car Wash"/>
    <s v="tidal wave - test refund"/>
    <m/>
    <m/>
    <m/>
    <m/>
    <m/>
    <m/>
    <m/>
    <m/>
    <m/>
    <m/>
    <m/>
    <m/>
    <m/>
    <m/>
    <m/>
    <m/>
    <m/>
    <m/>
    <m/>
    <m/>
    <m/>
    <e v="#REF!"/>
    <s v="SL274@tidalwaveautospa.com"/>
    <s v="Joe Chavez"/>
    <x v="3"/>
    <x v="2"/>
  </r>
  <r>
    <s v="Savannah Schmoldt"/>
    <s v="EXP-10010022"/>
    <n v="49.91"/>
    <d v="2023-12-20T00:00:00"/>
    <x v="0"/>
    <s v="Itemized"/>
    <s v="Keyboard, USB Port, Mouse,Water Jugs,"/>
    <n v="30.64"/>
    <s v="Computer"/>
    <s v="Keyboard, USB Port, Mouse"/>
    <n v="19.27"/>
    <s v="Office Supplies"/>
    <s v="Water Jugs"/>
    <m/>
    <m/>
    <m/>
    <m/>
    <m/>
    <m/>
    <m/>
    <m/>
    <m/>
    <m/>
    <m/>
    <m/>
    <m/>
    <m/>
    <m/>
    <e v="#REF!"/>
    <s v="SL274@tidalwaveautospa.com"/>
    <s v="Joe Chavez"/>
    <x v="3"/>
    <x v="2"/>
  </r>
  <r>
    <s v="Savannah Schmoldt"/>
    <s v="EXP-10010022"/>
    <n v="8.51"/>
    <d v="2023-12-20T00:00:00"/>
    <x v="9"/>
    <s v="Snacks"/>
    <s v="Food for Staff"/>
    <m/>
    <m/>
    <m/>
    <m/>
    <m/>
    <m/>
    <m/>
    <m/>
    <m/>
    <m/>
    <m/>
    <m/>
    <m/>
    <m/>
    <m/>
    <m/>
    <m/>
    <m/>
    <m/>
    <m/>
    <m/>
    <e v="#REF!"/>
    <s v="SL274@tidalwaveautospa.com"/>
    <s v="Joe Chavez"/>
    <x v="3"/>
    <x v="2"/>
  </r>
  <r>
    <s v="Savannah Schmoldt"/>
    <s v="EXP-10010022"/>
    <n v="9.9700000000000006"/>
    <d v="2023-12-20T00:00:00"/>
    <x v="22"/>
    <s v="Car Wash"/>
    <s v="tidal wave - test maintenance"/>
    <m/>
    <m/>
    <m/>
    <m/>
    <m/>
    <m/>
    <m/>
    <m/>
    <m/>
    <m/>
    <m/>
    <m/>
    <m/>
    <m/>
    <m/>
    <m/>
    <m/>
    <m/>
    <m/>
    <m/>
    <m/>
    <e v="#REF!"/>
    <s v="SL274@tidalwaveautospa.com"/>
    <s v="Joe Chavez"/>
    <x v="3"/>
    <x v="2"/>
  </r>
  <r>
    <s v="Savannah Schmoldt"/>
    <s v="EXP-10010022"/>
    <n v="228.55"/>
    <d v="2023-12-21T00:00:00"/>
    <x v="0"/>
    <s v="Office Furniture"/>
    <s v="Water Dispenser and Filters"/>
    <m/>
    <m/>
    <m/>
    <m/>
    <m/>
    <m/>
    <m/>
    <m/>
    <m/>
    <m/>
    <m/>
    <m/>
    <m/>
    <m/>
    <m/>
    <m/>
    <m/>
    <m/>
    <m/>
    <m/>
    <m/>
    <e v="#REF!"/>
    <s v="SL274@tidalwaveautospa.com"/>
    <s v="Joe Chavez"/>
    <x v="3"/>
    <x v="2"/>
  </r>
  <r>
    <s v="Savannah Schmoldt"/>
    <s v="EXP-10010022"/>
    <n v="68.959999999999994"/>
    <d v="2023-12-22T00:00:00"/>
    <x v="7"/>
    <s v="Office Supplies"/>
    <s v="Bathroom Locks"/>
    <m/>
    <m/>
    <m/>
    <m/>
    <m/>
    <m/>
    <m/>
    <m/>
    <m/>
    <m/>
    <m/>
    <m/>
    <m/>
    <m/>
    <m/>
    <m/>
    <m/>
    <m/>
    <m/>
    <m/>
    <m/>
    <e v="#REF!"/>
    <s v="SL274@tidalwaveautospa.com"/>
    <s v="Joe Chavez"/>
    <x v="3"/>
    <x v="2"/>
  </r>
  <r>
    <s v="Savannah Schmoldt"/>
    <s v="EXP-10009184"/>
    <n v="257"/>
    <d v="2023-11-17T00:00:00"/>
    <x v="0"/>
    <s v="Office Supplies"/>
    <s v="Shelving"/>
    <m/>
    <m/>
    <m/>
    <m/>
    <m/>
    <m/>
    <m/>
    <m/>
    <m/>
    <m/>
    <m/>
    <m/>
    <m/>
    <m/>
    <m/>
    <m/>
    <m/>
    <m/>
    <m/>
    <m/>
    <m/>
    <e v="#REF!"/>
    <s v="SL274@tidalwaveautospa.com"/>
    <s v="Joe Chavez"/>
    <x v="3"/>
    <x v="2"/>
  </r>
  <r>
    <s v="Savannah Schmoldt"/>
    <s v="EXP-10009184"/>
    <n v="-43.78"/>
    <d v="2023-11-20T00:00:00"/>
    <x v="0"/>
    <s v="Wash Maintenance"/>
    <s v="hose unavailable, automatic refund from pickup order"/>
    <m/>
    <m/>
    <m/>
    <m/>
    <m/>
    <m/>
    <m/>
    <m/>
    <m/>
    <m/>
    <m/>
    <m/>
    <m/>
    <m/>
    <m/>
    <m/>
    <m/>
    <m/>
    <m/>
    <m/>
    <m/>
    <e v="#REF!"/>
    <s v="SL274@tidalwaveautospa.com"/>
    <s v="Joe Chavez"/>
    <x v="3"/>
    <x v="2"/>
  </r>
  <r>
    <s v="Savannah Schmoldt"/>
    <s v="EXP-10009184"/>
    <n v="1993.84"/>
    <d v="2023-11-20T00:00:00"/>
    <x v="0"/>
    <s v="Itemized"/>
    <s v="See attached invoice,See attached invoice,See attached invoice"/>
    <n v="22.41"/>
    <s v="Safety Supplies"/>
    <s v="See attached invoice"/>
    <n v="1.34"/>
    <s v="Parts"/>
    <s v="See attached invoice"/>
    <n v="137.54"/>
    <s v="Wash Maintenance"/>
    <s v="See attached invoice"/>
    <m/>
    <m/>
    <m/>
    <m/>
    <m/>
    <m/>
    <m/>
    <m/>
    <m/>
    <m/>
    <m/>
    <m/>
    <e v="#REF!"/>
    <s v="SL274@tidalwaveautospa.com"/>
    <s v="Joe Chavez"/>
    <x v="3"/>
    <x v="2"/>
  </r>
  <r>
    <s v="Savannah Schmoldt"/>
    <s v="EXP-10009184"/>
    <n v="55.09"/>
    <d v="2023-12-02T00:00:00"/>
    <x v="0"/>
    <s v="Itemized"/>
    <s v="Wired Mouse,Water,Cleaning Supplies"/>
    <n v="7.88"/>
    <s v="Computer"/>
    <s v="Wired Mouse"/>
    <n v="10.72"/>
    <s v="Snacks"/>
    <s v="Water"/>
    <n v="36.49"/>
    <s v="Wash Maintenance"/>
    <s v="Cleaning Supplies"/>
    <m/>
    <m/>
    <m/>
    <m/>
    <m/>
    <m/>
    <m/>
    <m/>
    <m/>
    <m/>
    <m/>
    <m/>
    <e v="#REF!"/>
    <s v="SL274@tidalwaveautospa.com"/>
    <s v="Joe Chavez"/>
    <x v="3"/>
    <x v="2"/>
  </r>
  <r>
    <s v="Savannah Schmoldt"/>
    <s v="EXP-10009184"/>
    <n v="343.7"/>
    <d v="2023-12-02T00:00:00"/>
    <x v="0"/>
    <s v="Itemized"/>
    <s v="Table,Blower,"/>
    <n v="69.790000000000006"/>
    <s v="Office Supplies"/>
    <s v="Table"/>
    <n v="273.91000000000003"/>
    <s v="Equipment"/>
    <s v="Blower"/>
    <m/>
    <m/>
    <m/>
    <m/>
    <m/>
    <m/>
    <m/>
    <m/>
    <m/>
    <m/>
    <m/>
    <m/>
    <m/>
    <m/>
    <m/>
    <e v="#REF!"/>
    <s v="SL274@tidalwaveautospa.com"/>
    <s v="Joe Chavez"/>
    <x v="3"/>
    <x v="2"/>
  </r>
  <r>
    <s v="Savannah Schmoldt"/>
    <s v="EXP-10009184"/>
    <n v="274.52"/>
    <d v="2023-12-02T00:00:00"/>
    <x v="0"/>
    <s v="Itemized"/>
    <s v="Christmas Lights,Blower,"/>
    <n v="43.61"/>
    <s v="Office Supplies"/>
    <s v="Christmas Lights"/>
    <n v="230.91"/>
    <s v="Equipment"/>
    <s v="Blower"/>
    <m/>
    <m/>
    <m/>
    <m/>
    <m/>
    <m/>
    <m/>
    <m/>
    <m/>
    <m/>
    <m/>
    <m/>
    <m/>
    <m/>
    <m/>
    <e v="#REF!"/>
    <s v="SL274@tidalwaveautospa.com"/>
    <s v="Joe Chavez"/>
    <x v="3"/>
    <x v="2"/>
  </r>
  <r>
    <s v="Savannah Schmoldt"/>
    <s v="EXP-10009184"/>
    <n v="81.02"/>
    <d v="2023-12-04T00:00:00"/>
    <x v="0"/>
    <s v="Office Supplies"/>
    <s v="hooks, clips, adhesive"/>
    <m/>
    <m/>
    <m/>
    <m/>
    <m/>
    <m/>
    <m/>
    <m/>
    <m/>
    <m/>
    <m/>
    <m/>
    <m/>
    <m/>
    <m/>
    <m/>
    <m/>
    <m/>
    <m/>
    <m/>
    <m/>
    <e v="#REF!"/>
    <s v="SL274@tidalwaveautospa.com"/>
    <s v="Joe Chavez"/>
    <x v="3"/>
    <x v="2"/>
  </r>
  <r>
    <s v="Savannah Schmoldt"/>
    <s v="EXP-10009184"/>
    <n v="6.84"/>
    <d v="2023-12-04T00:00:00"/>
    <x v="21"/>
    <s v="Office Supplies"/>
    <s v="christmas decor"/>
    <m/>
    <m/>
    <m/>
    <m/>
    <m/>
    <m/>
    <m/>
    <m/>
    <m/>
    <m/>
    <m/>
    <m/>
    <m/>
    <m/>
    <m/>
    <m/>
    <m/>
    <m/>
    <m/>
    <m/>
    <m/>
    <e v="#REF!"/>
    <s v="SL274@tidalwaveautospa.com"/>
    <s v="Joe Chavez"/>
    <x v="3"/>
    <x v="2"/>
  </r>
  <r>
    <s v="Savannah Schmoldt"/>
    <s v="EXP-10009184"/>
    <n v="32.85"/>
    <d v="2023-12-04T00:00:00"/>
    <x v="21"/>
    <s v="Office Supplies"/>
    <s v="christmas"/>
    <m/>
    <m/>
    <m/>
    <m/>
    <m/>
    <m/>
    <m/>
    <m/>
    <m/>
    <m/>
    <m/>
    <m/>
    <m/>
    <m/>
    <m/>
    <m/>
    <m/>
    <m/>
    <m/>
    <m/>
    <m/>
    <e v="#REF!"/>
    <s v="SL274@tidalwaveautospa.com"/>
    <s v="Joe Chavez"/>
    <x v="3"/>
    <x v="2"/>
  </r>
  <r>
    <s v="Savannah Schmoldt"/>
    <s v="EXP-10009184"/>
    <n v="18.46"/>
    <d v="2023-12-04T00:00:00"/>
    <x v="0"/>
    <s v="Office Supplies"/>
    <s v="desk organizer, glass cleaner, box tape"/>
    <m/>
    <m/>
    <m/>
    <m/>
    <m/>
    <m/>
    <m/>
    <m/>
    <m/>
    <m/>
    <m/>
    <m/>
    <m/>
    <m/>
    <m/>
    <m/>
    <m/>
    <m/>
    <m/>
    <m/>
    <m/>
    <e v="#REF!"/>
    <s v="SL274@tidalwaveautospa.com"/>
    <s v="Joe Chavez"/>
    <x v="3"/>
    <x v="2"/>
  </r>
  <r>
    <s v="Savannah Schmoldt"/>
    <s v="EXP-10009184"/>
    <n v="146.46"/>
    <d v="2023-12-05T00:00:00"/>
    <x v="0"/>
    <s v="Office Supplies"/>
    <s v="christmas lights, bathroom cleaning supplies"/>
    <m/>
    <m/>
    <m/>
    <m/>
    <m/>
    <m/>
    <m/>
    <m/>
    <m/>
    <m/>
    <m/>
    <m/>
    <m/>
    <m/>
    <m/>
    <m/>
    <m/>
    <m/>
    <m/>
    <m/>
    <m/>
    <e v="#REF!"/>
    <s v="SL274@tidalwaveautospa.com"/>
    <s v="Joe Chavez"/>
    <x v="3"/>
    <x v="2"/>
  </r>
  <r>
    <s v="Savannah Schmoldt"/>
    <s v="EXP-10009184"/>
    <n v="14.02"/>
    <d v="2023-12-05T00:00:00"/>
    <x v="0"/>
    <s v="Fuel"/>
    <s v="fuel"/>
    <m/>
    <m/>
    <m/>
    <m/>
    <m/>
    <m/>
    <m/>
    <m/>
    <m/>
    <m/>
    <m/>
    <m/>
    <m/>
    <m/>
    <m/>
    <m/>
    <m/>
    <m/>
    <m/>
    <m/>
    <m/>
    <e v="#REF!"/>
    <s v="SL274@tidalwaveautospa.com"/>
    <s v="Joe Chavez"/>
    <x v="3"/>
    <x v="2"/>
  </r>
  <r>
    <s v="Savannah Schmoldt"/>
    <s v="EXP-10009184"/>
    <n v="13.08"/>
    <d v="2023-12-05T00:00:00"/>
    <x v="0"/>
    <s v="Fuel"/>
    <s v="fuel"/>
    <m/>
    <m/>
    <m/>
    <m/>
    <m/>
    <m/>
    <m/>
    <m/>
    <m/>
    <m/>
    <m/>
    <m/>
    <m/>
    <m/>
    <m/>
    <m/>
    <m/>
    <m/>
    <m/>
    <m/>
    <m/>
    <e v="#REF!"/>
    <s v="SL274@tidalwaveautospa.com"/>
    <s v="Joe Chavez"/>
    <x v="3"/>
    <x v="2"/>
  </r>
  <r>
    <s v="Savannah Schmoldt"/>
    <s v="EXP-10009184"/>
    <n v="12"/>
    <d v="2023-12-06T00:00:00"/>
    <x v="0"/>
    <s v="Parts"/>
    <s v="thread tape, screws, drill bit"/>
    <m/>
    <m/>
    <m/>
    <m/>
    <m/>
    <m/>
    <m/>
    <m/>
    <m/>
    <m/>
    <m/>
    <m/>
    <m/>
    <m/>
    <m/>
    <m/>
    <m/>
    <m/>
    <m/>
    <m/>
    <m/>
    <e v="#REF!"/>
    <s v="SL274@tidalwaveautospa.com"/>
    <s v="Joe Chavez"/>
    <x v="3"/>
    <x v="2"/>
  </r>
  <r>
    <s v="Savannah Schmoldt"/>
    <s v="EXP-10009184"/>
    <n v="11.11"/>
    <d v="2023-12-06T00:00:00"/>
    <x v="0"/>
    <s v="Office Supplies"/>
    <s v="christmas decor"/>
    <m/>
    <m/>
    <m/>
    <m/>
    <m/>
    <m/>
    <m/>
    <m/>
    <m/>
    <m/>
    <m/>
    <m/>
    <m/>
    <m/>
    <m/>
    <m/>
    <m/>
    <m/>
    <m/>
    <m/>
    <m/>
    <e v="#REF!"/>
    <s v="SL274@tidalwaveautospa.com"/>
    <s v="Joe Chavez"/>
    <x v="3"/>
    <x v="2"/>
  </r>
  <r>
    <s v="Savannah Schmoldt"/>
    <s v="EXP-10009184"/>
    <n v="47"/>
    <d v="2023-12-06T00:00:00"/>
    <x v="0"/>
    <s v="Parts"/>
    <s v="funnel, quick connects"/>
    <m/>
    <m/>
    <m/>
    <m/>
    <m/>
    <m/>
    <m/>
    <m/>
    <m/>
    <m/>
    <m/>
    <m/>
    <m/>
    <m/>
    <m/>
    <m/>
    <m/>
    <m/>
    <m/>
    <m/>
    <m/>
    <e v="#REF!"/>
    <s v="SL274@tidalwaveautospa.com"/>
    <s v="Joe Chavez"/>
    <x v="3"/>
    <x v="2"/>
  </r>
  <r>
    <s v="Savannah Schmoldt"/>
    <s v="EXP-10009184"/>
    <n v="36.07"/>
    <d v="2023-12-08T00:00:00"/>
    <x v="0"/>
    <s v="Parts"/>
    <s v="plugs"/>
    <m/>
    <m/>
    <m/>
    <m/>
    <m/>
    <m/>
    <m/>
    <m/>
    <m/>
    <m/>
    <m/>
    <m/>
    <m/>
    <m/>
    <m/>
    <m/>
    <m/>
    <m/>
    <m/>
    <m/>
    <m/>
    <e v="#REF!"/>
    <s v="SL274@tidalwaveautospa.com"/>
    <s v="Joe Chavez"/>
    <x v="3"/>
    <x v="2"/>
  </r>
  <r>
    <s v="Savannah Schmoldt"/>
    <s v="EXP-10009184"/>
    <n v="147.25"/>
    <d v="2023-12-09T00:00:00"/>
    <x v="0"/>
    <s v="Office Supplies"/>
    <s v="ink"/>
    <m/>
    <m/>
    <m/>
    <m/>
    <m/>
    <m/>
    <m/>
    <m/>
    <m/>
    <m/>
    <m/>
    <m/>
    <m/>
    <m/>
    <m/>
    <m/>
    <m/>
    <m/>
    <m/>
    <m/>
    <m/>
    <e v="#REF!"/>
    <s v="SL274@tidalwaveautospa.com"/>
    <s v="Joe Chavez"/>
    <x v="3"/>
    <x v="2"/>
  </r>
  <r>
    <s v="Savannah Schmoldt"/>
    <s v="EXP-10009184"/>
    <n v="320.81"/>
    <d v="2023-12-11T00:00:00"/>
    <x v="0"/>
    <s v="Office Supplies"/>
    <s v="bathroom cleaning supplies, TP, Paper Towels, Hooks"/>
    <m/>
    <m/>
    <m/>
    <m/>
    <m/>
    <m/>
    <m/>
    <m/>
    <m/>
    <m/>
    <m/>
    <m/>
    <m/>
    <m/>
    <m/>
    <m/>
    <m/>
    <m/>
    <m/>
    <m/>
    <m/>
    <e v="#REF!"/>
    <s v="SL274@tidalwaveautospa.com"/>
    <s v="Joe Chavez"/>
    <x v="3"/>
    <x v="2"/>
  </r>
  <r>
    <s v="Savannah Schmoldt"/>
    <s v="EXP-10009184"/>
    <n v="17.13"/>
    <d v="2023-12-12T00:00:00"/>
    <x v="0"/>
    <s v="Snacks"/>
    <s v="water"/>
    <m/>
    <m/>
    <m/>
    <m/>
    <m/>
    <m/>
    <m/>
    <m/>
    <m/>
    <m/>
    <m/>
    <m/>
    <m/>
    <m/>
    <m/>
    <m/>
    <m/>
    <m/>
    <m/>
    <m/>
    <m/>
    <e v="#REF!"/>
    <s v="SL274@tidalwaveautospa.com"/>
    <s v="Joe Chavez"/>
    <x v="3"/>
    <x v="2"/>
  </r>
  <r>
    <s v="Savannah Schmoldt"/>
    <s v="EXP-10009184"/>
    <n v="3.35"/>
    <d v="2023-12-12T00:00:00"/>
    <x v="0"/>
    <s v="Small Tools"/>
    <s v="air chuck"/>
    <m/>
    <m/>
    <m/>
    <m/>
    <m/>
    <m/>
    <m/>
    <m/>
    <m/>
    <m/>
    <m/>
    <m/>
    <m/>
    <m/>
    <m/>
    <m/>
    <m/>
    <m/>
    <m/>
    <m/>
    <m/>
    <e v="#REF!"/>
    <s v="SL274@tidalwaveautospa.com"/>
    <s v="Joe Chavez"/>
    <x v="3"/>
    <x v="2"/>
  </r>
  <r>
    <s v="Savannah Schmoldt"/>
    <s v="EXP-10009184"/>
    <n v="27.33"/>
    <d v="2023-12-12T00:00:00"/>
    <x v="0"/>
    <s v="Parts"/>
    <s v="screws"/>
    <m/>
    <m/>
    <m/>
    <m/>
    <m/>
    <m/>
    <m/>
    <m/>
    <m/>
    <m/>
    <m/>
    <m/>
    <m/>
    <m/>
    <m/>
    <m/>
    <m/>
    <m/>
    <m/>
    <m/>
    <m/>
    <e v="#REF!"/>
    <s v="SL274@tidalwaveautospa.com"/>
    <s v="Joe Chavez"/>
    <x v="3"/>
    <x v="2"/>
  </r>
  <r>
    <s v="Savannah Schmoldt"/>
    <s v="EXP-10009184"/>
    <n v="562.63"/>
    <d v="2023-12-13T00:00:00"/>
    <x v="0"/>
    <s v="Office Supplies"/>
    <s v="foot mats"/>
    <m/>
    <m/>
    <m/>
    <m/>
    <m/>
    <m/>
    <m/>
    <m/>
    <m/>
    <m/>
    <m/>
    <m/>
    <m/>
    <m/>
    <m/>
    <m/>
    <m/>
    <m/>
    <m/>
    <m/>
    <m/>
    <e v="#REF!"/>
    <s v="SL274@tidalwaveautospa.com"/>
    <s v="Joe Chavez"/>
    <x v="3"/>
    <x v="2"/>
  </r>
  <r>
    <s v="Savannah Schmoldt"/>
    <s v="EXP-10010069"/>
    <n v="62.87"/>
    <d v="2024-12-26T00:00:00"/>
    <x v="0"/>
    <s v="Parts"/>
    <s v="nuts and screws"/>
    <m/>
    <m/>
    <m/>
    <m/>
    <m/>
    <m/>
    <m/>
    <m/>
    <m/>
    <m/>
    <m/>
    <m/>
    <m/>
    <m/>
    <m/>
    <m/>
    <m/>
    <m/>
    <m/>
    <m/>
    <m/>
    <e v="#REF!"/>
    <s v="SL274@tidalwaveautospa.com"/>
    <s v="Joe Chavez"/>
    <x v="3"/>
    <x v="2"/>
  </r>
  <r>
    <s v="Savannah Schmoldt"/>
    <s v="EXP-10010069"/>
    <n v="45.71"/>
    <d v="2024-12-27T00:00:00"/>
    <x v="0"/>
    <s v="Itemized"/>
    <s v="Keyboard,anti-acids, cable ties,"/>
    <n v="12.88"/>
    <s v="Computer"/>
    <s v="Keyboard"/>
    <n v="32.83"/>
    <s v="Office Supplies"/>
    <s v="anti-acids, cable ties"/>
    <m/>
    <m/>
    <m/>
    <m/>
    <m/>
    <m/>
    <m/>
    <m/>
    <m/>
    <m/>
    <m/>
    <m/>
    <m/>
    <m/>
    <m/>
    <e v="#REF!"/>
    <s v="SL274@tidalwaveautospa.com"/>
    <s v="Joe Chavez"/>
    <x v="3"/>
    <x v="2"/>
  </r>
  <r>
    <s v="Savannah Schmoldt"/>
    <s v="EXP-10010339"/>
    <n v="19.78"/>
    <d v="2023-12-29T00:00:00"/>
    <x v="1"/>
    <s v="Parts"/>
    <s v="Valves"/>
    <m/>
    <m/>
    <m/>
    <m/>
    <m/>
    <m/>
    <m/>
    <m/>
    <m/>
    <m/>
    <m/>
    <m/>
    <m/>
    <m/>
    <m/>
    <m/>
    <m/>
    <m/>
    <m/>
    <m/>
    <m/>
    <e v="#REF!"/>
    <s v="SL274@tidalwaveautospa.com"/>
    <s v="Joe Chavez"/>
    <x v="3"/>
    <x v="2"/>
  </r>
  <r>
    <s v="Savannah Schmoldt"/>
    <s v="EXP-10010339"/>
    <n v="34.479999999999997"/>
    <d v="2023-12-30T00:00:00"/>
    <x v="0"/>
    <s v="Wash Maintenance"/>
    <s v="Vinegar"/>
    <m/>
    <m/>
    <m/>
    <m/>
    <m/>
    <m/>
    <m/>
    <m/>
    <m/>
    <m/>
    <m/>
    <m/>
    <m/>
    <m/>
    <m/>
    <m/>
    <m/>
    <m/>
    <m/>
    <m/>
    <m/>
    <e v="#REF!"/>
    <s v="SL274@tidalwaveautospa.com"/>
    <s v="Joe Chavez"/>
    <x v="3"/>
    <x v="2"/>
  </r>
  <r>
    <s v="Savannah Schmoldt"/>
    <s v="EXP-10010339"/>
    <n v="411.04"/>
    <d v="2023-12-30T00:00:00"/>
    <x v="0"/>
    <s v="Safety Supplies"/>
    <s v="gas cans"/>
    <m/>
    <m/>
    <m/>
    <m/>
    <m/>
    <m/>
    <m/>
    <m/>
    <m/>
    <m/>
    <m/>
    <m/>
    <m/>
    <m/>
    <m/>
    <m/>
    <m/>
    <m/>
    <m/>
    <m/>
    <m/>
    <e v="#REF!"/>
    <s v="SL274@tidalwaveautospa.com"/>
    <s v="Joe Chavez"/>
    <x v="3"/>
    <x v="2"/>
  </r>
  <r>
    <s v="Savannah Schmoldt"/>
    <s v="EXP-10010339"/>
    <n v="26.26"/>
    <d v="2024-01-04T00:00:00"/>
    <x v="0"/>
    <s v="Office Supplies"/>
    <s v="Hot hands"/>
    <m/>
    <m/>
    <m/>
    <m/>
    <m/>
    <m/>
    <m/>
    <m/>
    <m/>
    <m/>
    <m/>
    <m/>
    <m/>
    <m/>
    <m/>
    <m/>
    <m/>
    <m/>
    <m/>
    <m/>
    <m/>
    <e v="#REF!"/>
    <s v="SL274@tidalwaveautospa.com"/>
    <s v="Joe Chavez"/>
    <x v="3"/>
    <x v="2"/>
  </r>
  <r>
    <s v="Savannah Schmoldt"/>
    <s v="EXP-10010416"/>
    <n v="86.24"/>
    <d v="2024-01-06T00:00:00"/>
    <x v="25"/>
    <s v="Parts"/>
    <s v="Prep valves"/>
    <m/>
    <m/>
    <m/>
    <m/>
    <m/>
    <m/>
    <m/>
    <m/>
    <m/>
    <m/>
    <m/>
    <m/>
    <m/>
    <m/>
    <m/>
    <m/>
    <m/>
    <m/>
    <m/>
    <m/>
    <m/>
    <e v="#REF!"/>
    <s v="SL274@tidalwaveautospa.com"/>
    <s v="Joe Chavez"/>
    <x v="3"/>
    <x v="2"/>
  </r>
  <r>
    <s v="Savannah Schmoldt"/>
    <s v="EXP-10010416"/>
    <n v="9.99"/>
    <d v="2024-01-13T00:00:00"/>
    <x v="2"/>
    <s v="Parts"/>
    <s v="screws, bolts"/>
    <m/>
    <m/>
    <m/>
    <m/>
    <m/>
    <m/>
    <m/>
    <m/>
    <m/>
    <m/>
    <m/>
    <m/>
    <m/>
    <m/>
    <m/>
    <m/>
    <m/>
    <m/>
    <m/>
    <m/>
    <m/>
    <e v="#REF!"/>
    <s v="SL274@tidalwaveautospa.com"/>
    <s v="Joe Chavez"/>
    <x v="3"/>
    <x v="2"/>
  </r>
  <r>
    <s v="Scott Baker"/>
    <s v="EXP-10010104"/>
    <n v="33.47"/>
    <d v="2023-12-22T00:00:00"/>
    <x v="21"/>
    <s v="Postage"/>
    <s v="Mailed LIT computer back to office"/>
    <m/>
    <m/>
    <m/>
    <m/>
    <m/>
    <m/>
    <m/>
    <m/>
    <m/>
    <m/>
    <m/>
    <m/>
    <m/>
    <m/>
    <m/>
    <m/>
    <m/>
    <m/>
    <m/>
    <m/>
    <m/>
    <e v="#REF!"/>
    <s v=""/>
    <s v=""/>
    <x v="3"/>
    <x v="2"/>
  </r>
  <r>
    <s v="Scott Blainey"/>
    <s v="EXP-10009897"/>
    <n v="140.30000000000001"/>
    <d v="2023-10-03T00:00:00"/>
    <x v="0"/>
    <s v="Wash Maintenance"/>
    <s v="salt"/>
    <m/>
    <m/>
    <m/>
    <m/>
    <m/>
    <m/>
    <m/>
    <m/>
    <m/>
    <m/>
    <m/>
    <m/>
    <m/>
    <m/>
    <m/>
    <m/>
    <m/>
    <m/>
    <m/>
    <m/>
    <m/>
    <e v="#REF!"/>
    <s v="SL184@tidalwaveautospa.com"/>
    <s v="Jeff Mathis"/>
    <x v="3"/>
    <x v="2"/>
  </r>
  <r>
    <s v="Scott Blainey"/>
    <s v="EXP-10009897"/>
    <n v="28.85"/>
    <d v="2023-10-03T00:00:00"/>
    <x v="2"/>
    <s v="Small Tools"/>
    <s v="purchased remote for projector"/>
    <m/>
    <m/>
    <m/>
    <m/>
    <m/>
    <m/>
    <m/>
    <m/>
    <m/>
    <m/>
    <m/>
    <m/>
    <m/>
    <m/>
    <m/>
    <m/>
    <m/>
    <m/>
    <m/>
    <m/>
    <m/>
    <e v="#REF!"/>
    <s v="SL184@tidalwaveautospa.com"/>
    <s v="Jeff Mathis"/>
    <x v="3"/>
    <x v="2"/>
  </r>
  <r>
    <s v="Scott Blainey"/>
    <s v="EXP-10009897"/>
    <n v="-359.23"/>
    <d v="2023-10-12T00:00:00"/>
    <x v="0"/>
    <s v="Wash Maintenance"/>
    <s v="delivered ice melt instead of softener salt"/>
    <m/>
    <m/>
    <m/>
    <m/>
    <m/>
    <m/>
    <m/>
    <m/>
    <m/>
    <m/>
    <m/>
    <m/>
    <m/>
    <m/>
    <m/>
    <m/>
    <m/>
    <m/>
    <m/>
    <m/>
    <m/>
    <e v="#REF!"/>
    <s v="SL184@tidalwaveautospa.com"/>
    <s v="Jeff Mathis"/>
    <x v="3"/>
    <x v="2"/>
  </r>
  <r>
    <s v="Scott Blainey"/>
    <s v="EXP-10009897"/>
    <n v="98.38"/>
    <d v="2023-10-13T00:00:00"/>
    <x v="11"/>
    <s v="Small Tools"/>
    <s v="flash light"/>
    <m/>
    <m/>
    <m/>
    <m/>
    <m/>
    <m/>
    <m/>
    <m/>
    <m/>
    <m/>
    <m/>
    <m/>
    <m/>
    <m/>
    <m/>
    <m/>
    <m/>
    <m/>
    <m/>
    <m/>
    <m/>
    <e v="#REF!"/>
    <s v="SL184@tidalwaveautospa.com"/>
    <s v="Jeff Mathis"/>
    <x v="3"/>
    <x v="2"/>
  </r>
  <r>
    <s v="Scott Blainey"/>
    <s v="EXP-10009897"/>
    <n v="460.73"/>
    <d v="2023-10-17T00:00:00"/>
    <x v="0"/>
    <s v="Wash Maintenance"/>
    <s v="salt for water softener"/>
    <m/>
    <m/>
    <m/>
    <m/>
    <m/>
    <m/>
    <m/>
    <m/>
    <m/>
    <m/>
    <m/>
    <m/>
    <m/>
    <m/>
    <m/>
    <m/>
    <m/>
    <m/>
    <m/>
    <m/>
    <m/>
    <e v="#REF!"/>
    <s v="SL184@tidalwaveautospa.com"/>
    <s v="Jeff Mathis"/>
    <x v="3"/>
    <x v="2"/>
  </r>
  <r>
    <s v="Scott Blainey"/>
    <s v="EXP-10009897"/>
    <n v="72.34"/>
    <d v="2023-10-26T00:00:00"/>
    <x v="0"/>
    <s v="Wash Maintenance"/>
    <s v="vinegar for windows"/>
    <m/>
    <m/>
    <m/>
    <m/>
    <m/>
    <m/>
    <m/>
    <m/>
    <m/>
    <m/>
    <m/>
    <m/>
    <m/>
    <m/>
    <m/>
    <m/>
    <m/>
    <m/>
    <m/>
    <m/>
    <m/>
    <e v="#REF!"/>
    <s v="SL184@tidalwaveautospa.com"/>
    <s v="Jeff Mathis"/>
    <x v="3"/>
    <x v="2"/>
  </r>
  <r>
    <s v="Scott Blainey"/>
    <s v="EXP-10009897"/>
    <n v="968.1"/>
    <d v="2023-11-09T00:00:00"/>
    <x v="0"/>
    <s v="Snow removal"/>
    <s v="snow removal supplies"/>
    <m/>
    <m/>
    <m/>
    <m/>
    <m/>
    <m/>
    <m/>
    <m/>
    <m/>
    <m/>
    <m/>
    <m/>
    <m/>
    <m/>
    <m/>
    <m/>
    <m/>
    <m/>
    <m/>
    <m/>
    <m/>
    <e v="#REF!"/>
    <s v="SL184@tidalwaveautospa.com"/>
    <s v="Jeff Mathis"/>
    <x v="3"/>
    <x v="2"/>
  </r>
  <r>
    <s v="Scott Blainey"/>
    <s v="EXP-10009897"/>
    <n v="14.45"/>
    <d v="2023-11-10T00:00:00"/>
    <x v="22"/>
    <s v="Fuel"/>
    <s v="fuel"/>
    <m/>
    <m/>
    <m/>
    <m/>
    <m/>
    <m/>
    <m/>
    <m/>
    <m/>
    <m/>
    <m/>
    <m/>
    <m/>
    <m/>
    <m/>
    <m/>
    <m/>
    <m/>
    <m/>
    <m/>
    <m/>
    <e v="#REF!"/>
    <s v="SL184@tidalwaveautospa.com"/>
    <s v="Jeff Mathis"/>
    <x v="3"/>
    <x v="2"/>
  </r>
  <r>
    <s v="Scott Blainey"/>
    <s v="EXP-10009897"/>
    <n v="19.489999999999998"/>
    <d v="2023-11-10T00:00:00"/>
    <x v="6"/>
    <s v="Fuel"/>
    <s v="fuel"/>
    <m/>
    <m/>
    <m/>
    <m/>
    <m/>
    <m/>
    <m/>
    <m/>
    <m/>
    <m/>
    <m/>
    <m/>
    <m/>
    <m/>
    <m/>
    <m/>
    <m/>
    <m/>
    <m/>
    <m/>
    <m/>
    <e v="#REF!"/>
    <s v="SL184@tidalwaveautospa.com"/>
    <s v="Jeff Mathis"/>
    <x v="3"/>
    <x v="2"/>
  </r>
  <r>
    <s v="Scott Blainey"/>
    <s v="EXP-10009897"/>
    <n v="14.09"/>
    <d v="2023-11-10T00:00:00"/>
    <x v="6"/>
    <s v="Fuel"/>
    <s v="gas for blower"/>
    <m/>
    <m/>
    <m/>
    <m/>
    <m/>
    <m/>
    <m/>
    <m/>
    <m/>
    <m/>
    <m/>
    <m/>
    <m/>
    <m/>
    <m/>
    <m/>
    <m/>
    <m/>
    <m/>
    <m/>
    <m/>
    <e v="#REF!"/>
    <s v="SL184@tidalwaveautospa.com"/>
    <s v="Jeff Mathis"/>
    <x v="3"/>
    <x v="2"/>
  </r>
  <r>
    <s v="Scott Blainey"/>
    <s v="EXP-10009897"/>
    <n v="28.51"/>
    <d v="2023-11-12T00:00:00"/>
    <x v="6"/>
    <s v="Office Supplies"/>
    <s v="toilet paper"/>
    <m/>
    <m/>
    <m/>
    <m/>
    <m/>
    <m/>
    <m/>
    <m/>
    <m/>
    <m/>
    <m/>
    <m/>
    <m/>
    <m/>
    <m/>
    <m/>
    <m/>
    <m/>
    <m/>
    <m/>
    <m/>
    <e v="#REF!"/>
    <s v="SL184@tidalwaveautospa.com"/>
    <s v="Jeff Mathis"/>
    <x v="3"/>
    <x v="2"/>
  </r>
  <r>
    <s v="Scott Blainey"/>
    <s v="EXP-10009897"/>
    <n v="153.35"/>
    <d v="2023-11-17T00:00:00"/>
    <x v="0"/>
    <s v="Wash Maintenance"/>
    <s v="cleaning supplies"/>
    <m/>
    <m/>
    <m/>
    <m/>
    <m/>
    <m/>
    <m/>
    <m/>
    <m/>
    <m/>
    <m/>
    <m/>
    <m/>
    <m/>
    <m/>
    <m/>
    <m/>
    <m/>
    <m/>
    <m/>
    <m/>
    <e v="#REF!"/>
    <s v="SL184@tidalwaveautospa.com"/>
    <s v="Jeff Mathis"/>
    <x v="3"/>
    <x v="2"/>
  </r>
  <r>
    <s v="Scott Blainey"/>
    <s v="EXP-10009897"/>
    <n v="18.649999999999999"/>
    <d v="2023-11-28T00:00:00"/>
    <x v="6"/>
    <s v="Fuel"/>
    <s v="fuel for heater"/>
    <m/>
    <m/>
    <m/>
    <m/>
    <m/>
    <m/>
    <m/>
    <m/>
    <m/>
    <m/>
    <m/>
    <m/>
    <m/>
    <m/>
    <m/>
    <m/>
    <m/>
    <m/>
    <m/>
    <m/>
    <m/>
    <e v="#REF!"/>
    <s v="SL184@tidalwaveautospa.com"/>
    <s v="Jeff Mathis"/>
    <x v="3"/>
    <x v="2"/>
  </r>
  <r>
    <s v="Scott Blainey"/>
    <s v="EXP-10009897"/>
    <n v="13.54"/>
    <d v="2023-11-28T00:00:00"/>
    <x v="6"/>
    <s v="Fuel"/>
    <s v="gas for heater"/>
    <m/>
    <m/>
    <m/>
    <m/>
    <m/>
    <m/>
    <m/>
    <m/>
    <m/>
    <m/>
    <m/>
    <m/>
    <m/>
    <m/>
    <m/>
    <m/>
    <m/>
    <m/>
    <m/>
    <m/>
    <m/>
    <e v="#REF!"/>
    <s v="SL184@tidalwaveautospa.com"/>
    <s v="Jeff Mathis"/>
    <x v="3"/>
    <x v="2"/>
  </r>
  <r>
    <s v="Scott Blainey"/>
    <s v="EXP-10009897"/>
    <n v="5.49"/>
    <d v="2023-12-06T00:00:00"/>
    <x v="0"/>
    <s v="Office Supplies"/>
    <s v="bathroom cleaners"/>
    <m/>
    <m/>
    <m/>
    <m/>
    <m/>
    <m/>
    <m/>
    <m/>
    <m/>
    <m/>
    <m/>
    <m/>
    <m/>
    <m/>
    <m/>
    <m/>
    <m/>
    <m/>
    <m/>
    <m/>
    <m/>
    <e v="#REF!"/>
    <s v="SL184@tidalwaveautospa.com"/>
    <s v="Jeff Mathis"/>
    <x v="3"/>
    <x v="2"/>
  </r>
  <r>
    <s v="Scott Blainey"/>
    <s v="EXP-10009897"/>
    <n v="58.22"/>
    <d v="2023-12-06T00:00:00"/>
    <x v="0"/>
    <s v="Wash Maintenance"/>
    <s v="cleaning supplies"/>
    <m/>
    <m/>
    <m/>
    <m/>
    <m/>
    <m/>
    <m/>
    <m/>
    <m/>
    <m/>
    <m/>
    <m/>
    <m/>
    <m/>
    <m/>
    <m/>
    <m/>
    <m/>
    <m/>
    <m/>
    <m/>
    <e v="#REF!"/>
    <s v="SL184@tidalwaveautospa.com"/>
    <s v="Jeff Mathis"/>
    <x v="3"/>
    <x v="2"/>
  </r>
  <r>
    <s v="Scott Blainey"/>
    <s v="EXP-10010082"/>
    <n v="105.68"/>
    <d v="2023-12-19T00:00:00"/>
    <x v="23"/>
    <s v="Wash Maintenance"/>
    <s v="cleaners for windows"/>
    <m/>
    <m/>
    <m/>
    <m/>
    <m/>
    <m/>
    <m/>
    <m/>
    <m/>
    <m/>
    <m/>
    <m/>
    <m/>
    <m/>
    <m/>
    <m/>
    <m/>
    <m/>
    <m/>
    <m/>
    <m/>
    <e v="#REF!"/>
    <s v="SL184@tidalwaveautospa.com"/>
    <s v="Jeff Mathis"/>
    <x v="3"/>
    <x v="2"/>
  </r>
  <r>
    <s v="Scott Blainey"/>
    <s v="EXP-10010082"/>
    <n v="98"/>
    <d v="2023-12-22T00:00:00"/>
    <x v="6"/>
    <s v="Wash Maintenance"/>
    <s v="shop supplies"/>
    <m/>
    <m/>
    <m/>
    <m/>
    <m/>
    <m/>
    <m/>
    <m/>
    <m/>
    <m/>
    <m/>
    <m/>
    <m/>
    <m/>
    <m/>
    <m/>
    <m/>
    <m/>
    <m/>
    <m/>
    <m/>
    <e v="#REF!"/>
    <s v="SL184@tidalwaveautospa.com"/>
    <s v="Jeff Mathis"/>
    <x v="3"/>
    <x v="2"/>
  </r>
  <r>
    <s v="Scott Blainey"/>
    <s v="EXP-10010660"/>
    <n v="834.7"/>
    <d v="2023-12-30T00:00:00"/>
    <x v="6"/>
    <s v="Wash Supplies"/>
    <s v="wash supplies"/>
    <m/>
    <m/>
    <m/>
    <m/>
    <m/>
    <m/>
    <m/>
    <m/>
    <m/>
    <m/>
    <m/>
    <m/>
    <m/>
    <m/>
    <m/>
    <m/>
    <m/>
    <m/>
    <m/>
    <m/>
    <m/>
    <e v="#REF!"/>
    <s v="SL184@tidalwaveautospa.com"/>
    <s v="Jeff Mathis"/>
    <x v="3"/>
    <x v="2"/>
  </r>
  <r>
    <s v="Scott Blainey"/>
    <s v="EXP-10010660"/>
    <n v="310.5"/>
    <d v="2024-01-04T00:00:00"/>
    <x v="0"/>
    <s v="Wash Maintenance"/>
    <s v="replased trash cans"/>
    <m/>
    <m/>
    <m/>
    <m/>
    <m/>
    <m/>
    <m/>
    <m/>
    <m/>
    <m/>
    <m/>
    <m/>
    <m/>
    <m/>
    <m/>
    <m/>
    <m/>
    <m/>
    <m/>
    <m/>
    <m/>
    <e v="#REF!"/>
    <s v="SL184@tidalwaveautospa.com"/>
    <s v="Jeff Mathis"/>
    <x v="3"/>
    <x v="2"/>
  </r>
  <r>
    <s v="Scott Blainey"/>
    <s v="EXP-10010660"/>
    <n v="48.21"/>
    <d v="2024-01-09T00:00:00"/>
    <x v="0"/>
    <s v="Wash Maintenance"/>
    <s v="vinegar"/>
    <m/>
    <m/>
    <m/>
    <m/>
    <m/>
    <m/>
    <m/>
    <m/>
    <m/>
    <m/>
    <m/>
    <m/>
    <m/>
    <m/>
    <m/>
    <m/>
    <m/>
    <m/>
    <m/>
    <m/>
    <m/>
    <e v="#REF!"/>
    <s v="SL184@tidalwaveautospa.com"/>
    <s v="Jeff Mathis"/>
    <x v="3"/>
    <x v="2"/>
  </r>
  <r>
    <s v="Scott Blainey"/>
    <s v="EXP-10010660"/>
    <n v="112.14"/>
    <d v="2024-01-09T00:00:00"/>
    <x v="22"/>
    <s v="Small Tools"/>
    <s v="tools"/>
    <m/>
    <m/>
    <m/>
    <m/>
    <m/>
    <m/>
    <m/>
    <m/>
    <m/>
    <m/>
    <m/>
    <m/>
    <m/>
    <m/>
    <m/>
    <m/>
    <m/>
    <m/>
    <m/>
    <m/>
    <m/>
    <e v="#REF!"/>
    <s v="SL184@tidalwaveautospa.com"/>
    <s v="Jeff Mathis"/>
    <x v="3"/>
    <x v="2"/>
  </r>
  <r>
    <s v="Scott Blainey"/>
    <s v="EXP-10010660"/>
    <n v="12.59"/>
    <d v="2024-01-12T00:00:00"/>
    <x v="0"/>
    <s v="Small Tools"/>
    <s v="drop cord"/>
    <m/>
    <m/>
    <m/>
    <m/>
    <m/>
    <m/>
    <m/>
    <m/>
    <m/>
    <m/>
    <m/>
    <m/>
    <m/>
    <m/>
    <m/>
    <m/>
    <m/>
    <m/>
    <m/>
    <m/>
    <m/>
    <e v="#REF!"/>
    <s v="SL184@tidalwaveautospa.com"/>
    <s v="Jeff Mathis"/>
    <x v="3"/>
    <x v="2"/>
  </r>
  <r>
    <s v="Scott Blainey"/>
    <s v="EXP-10010660"/>
    <n v="53.73"/>
    <d v="2024-01-16T00:00:00"/>
    <x v="16"/>
    <s v="Safety Supplies"/>
    <s v="gas cans"/>
    <m/>
    <m/>
    <m/>
    <m/>
    <m/>
    <m/>
    <m/>
    <m/>
    <m/>
    <m/>
    <m/>
    <m/>
    <m/>
    <m/>
    <m/>
    <m/>
    <m/>
    <m/>
    <m/>
    <m/>
    <m/>
    <e v="#REF!"/>
    <s v="SL184@tidalwaveautospa.com"/>
    <s v="Jeff Mathis"/>
    <x v="3"/>
    <x v="2"/>
  </r>
  <r>
    <s v="Scott Gulasa"/>
    <s v="EXP-10010833"/>
    <n v="372.07"/>
    <d v="2023-12-21T00:00:00"/>
    <x v="8"/>
    <s v="Equipment"/>
    <s v="Learherman tools for mgmt and heater for xpt"/>
    <m/>
    <m/>
    <m/>
    <m/>
    <m/>
    <m/>
    <m/>
    <m/>
    <m/>
    <m/>
    <m/>
    <m/>
    <m/>
    <m/>
    <m/>
    <m/>
    <m/>
    <m/>
    <m/>
    <m/>
    <m/>
    <e v="#REF!"/>
    <s v="SL155@tidalwaveautospa.com"/>
    <s v="Michael Dodge"/>
    <x v="3"/>
    <x v="2"/>
  </r>
  <r>
    <s v="Scott Gulasa"/>
    <s v="EXP-10010833"/>
    <n v="280.22000000000003"/>
    <d v="2023-12-22T00:00:00"/>
    <x v="0"/>
    <s v="Small Tools"/>
    <s v="Hammer drill"/>
    <m/>
    <m/>
    <m/>
    <m/>
    <m/>
    <m/>
    <m/>
    <m/>
    <m/>
    <m/>
    <m/>
    <m/>
    <m/>
    <m/>
    <m/>
    <m/>
    <m/>
    <m/>
    <m/>
    <m/>
    <m/>
    <e v="#REF!"/>
    <s v="SL155@tidalwaveautospa.com"/>
    <s v="Michael Dodge"/>
    <x v="3"/>
    <x v="2"/>
  </r>
  <r>
    <s v="Scott Gulasa"/>
    <s v="EXP-10010833"/>
    <n v="255.65"/>
    <d v="2024-01-03T00:00:00"/>
    <x v="1"/>
    <s v="Equipment Repairs"/>
    <s v="Washing machine repair"/>
    <m/>
    <m/>
    <m/>
    <m/>
    <m/>
    <m/>
    <m/>
    <m/>
    <m/>
    <m/>
    <m/>
    <m/>
    <m/>
    <m/>
    <m/>
    <m/>
    <m/>
    <m/>
    <m/>
    <m/>
    <m/>
    <e v="#REF!"/>
    <s v="SL155@tidalwaveautospa.com"/>
    <s v="Michael Dodge"/>
    <x v="3"/>
    <x v="2"/>
  </r>
  <r>
    <s v="Scott Gulasa"/>
    <s v="EXP-10010833"/>
    <n v="16.28"/>
    <d v="2024-01-03T00:00:00"/>
    <x v="0"/>
    <s v="Snacks"/>
    <s v="Water"/>
    <m/>
    <m/>
    <m/>
    <m/>
    <m/>
    <m/>
    <m/>
    <m/>
    <m/>
    <m/>
    <m/>
    <m/>
    <m/>
    <m/>
    <m/>
    <m/>
    <m/>
    <m/>
    <m/>
    <m/>
    <m/>
    <e v="#REF!"/>
    <s v="SL155@tidalwaveautospa.com"/>
    <s v="Michael Dodge"/>
    <x v="3"/>
    <x v="2"/>
  </r>
  <r>
    <s v="Scott Gulasa"/>
    <s v="EXP-10010833"/>
    <n v="49.56"/>
    <d v="2024-01-05T00:00:00"/>
    <x v="0"/>
    <s v="Wash Maintenance"/>
    <s v="Hydraulic fluid"/>
    <m/>
    <m/>
    <m/>
    <m/>
    <m/>
    <m/>
    <m/>
    <m/>
    <m/>
    <m/>
    <m/>
    <m/>
    <m/>
    <m/>
    <m/>
    <m/>
    <m/>
    <m/>
    <m/>
    <m/>
    <m/>
    <e v="#REF!"/>
    <s v="SL155@tidalwaveautospa.com"/>
    <s v="Michael Dodge"/>
    <x v="3"/>
    <x v="2"/>
  </r>
  <r>
    <s v="Scott Gulasa"/>
    <s v="EXP-10010833"/>
    <n v="219.89"/>
    <d v="2024-01-06T00:00:00"/>
    <x v="0"/>
    <s v="Wash Maintenance"/>
    <s v="Cleaning supplies"/>
    <m/>
    <m/>
    <m/>
    <m/>
    <m/>
    <m/>
    <m/>
    <m/>
    <m/>
    <m/>
    <m/>
    <m/>
    <m/>
    <m/>
    <m/>
    <m/>
    <m/>
    <m/>
    <m/>
    <m/>
    <m/>
    <e v="#REF!"/>
    <s v="SL155@tidalwaveautospa.com"/>
    <s v="Michael Dodge"/>
    <x v="3"/>
    <x v="2"/>
  </r>
  <r>
    <s v="Scott Gulasa"/>
    <s v="EXP-10010833"/>
    <n v="681.67"/>
    <d v="2024-01-13T00:00:00"/>
    <x v="0"/>
    <s v="Wash Maintenance"/>
    <s v="Bottles, pole, trash can"/>
    <m/>
    <m/>
    <m/>
    <m/>
    <m/>
    <m/>
    <m/>
    <m/>
    <m/>
    <m/>
    <m/>
    <m/>
    <m/>
    <m/>
    <m/>
    <m/>
    <m/>
    <m/>
    <m/>
    <m/>
    <m/>
    <e v="#REF!"/>
    <s v="SL155@tidalwaveautospa.com"/>
    <s v="Michael Dodge"/>
    <x v="3"/>
    <x v="2"/>
  </r>
  <r>
    <s v="Scott Gulasa"/>
    <s v="EXP-10010833"/>
    <n v="56.76"/>
    <d v="2024-01-18T00:00:00"/>
    <x v="0"/>
    <s v="Office Supplies"/>
    <s v="Water, flex tape"/>
    <m/>
    <m/>
    <m/>
    <m/>
    <m/>
    <m/>
    <m/>
    <m/>
    <m/>
    <m/>
    <m/>
    <m/>
    <m/>
    <m/>
    <m/>
    <m/>
    <m/>
    <m/>
    <m/>
    <m/>
    <m/>
    <e v="#REF!"/>
    <s v="SL155@tidalwaveautospa.com"/>
    <s v="Michael Dodge"/>
    <x v="3"/>
    <x v="2"/>
  </r>
  <r>
    <s v="Scott Gulasa"/>
    <s v="EXP-10010833"/>
    <n v="23.03"/>
    <d v="2024-01-19T00:00:00"/>
    <x v="1"/>
    <s v="Parts"/>
    <s v="Prep hose/spigot"/>
    <m/>
    <m/>
    <m/>
    <m/>
    <m/>
    <m/>
    <m/>
    <m/>
    <m/>
    <m/>
    <m/>
    <m/>
    <m/>
    <m/>
    <m/>
    <m/>
    <m/>
    <m/>
    <m/>
    <m/>
    <m/>
    <e v="#REF!"/>
    <s v="SL155@tidalwaveautospa.com"/>
    <s v="Michael Dodge"/>
    <x v="3"/>
    <x v="2"/>
  </r>
  <r>
    <s v="Scott Henry"/>
    <s v="EXP-10010767"/>
    <n v="39.880000000000003"/>
    <d v="2023-12-06T00:00:00"/>
    <x v="8"/>
    <s v="Snacks"/>
    <s v="Water"/>
    <m/>
    <m/>
    <m/>
    <m/>
    <m/>
    <m/>
    <m/>
    <m/>
    <m/>
    <m/>
    <m/>
    <m/>
    <m/>
    <m/>
    <m/>
    <m/>
    <m/>
    <m/>
    <m/>
    <m/>
    <m/>
    <e v="#REF!"/>
    <s v=""/>
    <s v=""/>
    <x v="3"/>
    <x v="2"/>
  </r>
  <r>
    <s v="Scott Henry"/>
    <s v="EXP-10010767"/>
    <n v="45.28"/>
    <d v="2023-12-22T00:00:00"/>
    <x v="8"/>
    <s v="Snacks"/>
    <s v="Water"/>
    <m/>
    <m/>
    <m/>
    <m/>
    <m/>
    <m/>
    <m/>
    <m/>
    <m/>
    <m/>
    <m/>
    <m/>
    <m/>
    <m/>
    <m/>
    <m/>
    <m/>
    <m/>
    <m/>
    <m/>
    <m/>
    <e v="#REF!"/>
    <s v=""/>
    <s v=""/>
    <x v="3"/>
    <x v="2"/>
  </r>
  <r>
    <s v="Scott Henry"/>
    <s v="EXP-10010767"/>
    <n v="65.3"/>
    <d v="2023-12-29T00:00:00"/>
    <x v="0"/>
    <s v="Small Tools"/>
    <s v="Hand pump for Laundry Detergent"/>
    <m/>
    <m/>
    <m/>
    <m/>
    <m/>
    <m/>
    <m/>
    <m/>
    <m/>
    <m/>
    <m/>
    <m/>
    <m/>
    <m/>
    <m/>
    <m/>
    <m/>
    <m/>
    <m/>
    <m/>
    <m/>
    <e v="#REF!"/>
    <s v=""/>
    <s v=""/>
    <x v="3"/>
    <x v="2"/>
  </r>
  <r>
    <s v="Scott Henry"/>
    <s v="EXP-10010767"/>
    <n v="4.1500000000000004"/>
    <d v="2023-12-30T00:00:00"/>
    <x v="39"/>
    <s v="Miscellaneous Expense - Non-SL"/>
    <s v="Personal Expense"/>
    <m/>
    <m/>
    <m/>
    <m/>
    <m/>
    <m/>
    <m/>
    <m/>
    <m/>
    <m/>
    <m/>
    <m/>
    <m/>
    <m/>
    <m/>
    <m/>
    <m/>
    <m/>
    <m/>
    <m/>
    <m/>
    <e v="#REF!"/>
    <s v=""/>
    <s v=""/>
    <x v="3"/>
    <x v="2"/>
  </r>
  <r>
    <s v="Scott Henry"/>
    <s v="EXP-10010767"/>
    <n v="4.26"/>
    <d v="2023-12-30T00:00:00"/>
    <x v="39"/>
    <s v="Miscellaneous Expense - Non-SL"/>
    <s v="Personal Expense"/>
    <m/>
    <m/>
    <m/>
    <m/>
    <m/>
    <m/>
    <m/>
    <m/>
    <m/>
    <m/>
    <m/>
    <m/>
    <m/>
    <m/>
    <m/>
    <m/>
    <m/>
    <m/>
    <m/>
    <m/>
    <m/>
    <e v="#REF!"/>
    <s v=""/>
    <s v=""/>
    <x v="3"/>
    <x v="2"/>
  </r>
  <r>
    <s v="Scott Henry"/>
    <s v="EXP-10010767"/>
    <n v="3.19"/>
    <d v="2023-12-30T00:00:00"/>
    <x v="39"/>
    <s v="Miscellaneous Expense - Non-SL"/>
    <s v="Personal Expense"/>
    <m/>
    <m/>
    <m/>
    <m/>
    <m/>
    <m/>
    <m/>
    <m/>
    <m/>
    <m/>
    <m/>
    <m/>
    <m/>
    <m/>
    <m/>
    <m/>
    <m/>
    <m/>
    <m/>
    <m/>
    <m/>
    <e v="#REF!"/>
    <s v=""/>
    <s v=""/>
    <x v="3"/>
    <x v="2"/>
  </r>
  <r>
    <s v="Scott Henry"/>
    <s v="EXP-10010767"/>
    <n v="15.99"/>
    <d v="2023-12-31T00:00:00"/>
    <x v="0"/>
    <s v="Wash Maintenance"/>
    <s v="Magic Erasers for cleaning"/>
    <m/>
    <m/>
    <m/>
    <m/>
    <m/>
    <m/>
    <m/>
    <m/>
    <m/>
    <m/>
    <m/>
    <m/>
    <m/>
    <m/>
    <m/>
    <m/>
    <m/>
    <m/>
    <m/>
    <m/>
    <m/>
    <e v="#REF!"/>
    <s v=""/>
    <s v=""/>
    <x v="3"/>
    <x v="2"/>
  </r>
  <r>
    <s v="Scott Henry"/>
    <s v="EXP-10010767"/>
    <n v="23.09"/>
    <d v="2024-01-03T00:00:00"/>
    <x v="8"/>
    <s v="Snacks"/>
    <s v="Water"/>
    <m/>
    <m/>
    <m/>
    <m/>
    <m/>
    <m/>
    <m/>
    <m/>
    <m/>
    <m/>
    <m/>
    <m/>
    <m/>
    <m/>
    <m/>
    <m/>
    <m/>
    <m/>
    <m/>
    <m/>
    <m/>
    <e v="#REF!"/>
    <s v=""/>
    <s v=""/>
    <x v="3"/>
    <x v="2"/>
  </r>
  <r>
    <s v="Scott Henry"/>
    <s v="EXP-10010767"/>
    <n v="13.5"/>
    <d v="2024-01-04T00:00:00"/>
    <x v="0"/>
    <s v="Office Supplies"/>
    <s v="Outdoor thermometer"/>
    <m/>
    <m/>
    <m/>
    <m/>
    <m/>
    <m/>
    <m/>
    <m/>
    <m/>
    <m/>
    <m/>
    <m/>
    <m/>
    <m/>
    <m/>
    <m/>
    <m/>
    <m/>
    <m/>
    <m/>
    <m/>
    <e v="#REF!"/>
    <s v=""/>
    <s v=""/>
    <x v="3"/>
    <x v="2"/>
  </r>
  <r>
    <s v="Scott Henry"/>
    <s v="EXP-10010767"/>
    <n v="2.65"/>
    <d v="2024-01-06T00:00:00"/>
    <x v="0"/>
    <s v="Parts"/>
    <s v="Hose washers"/>
    <m/>
    <m/>
    <m/>
    <m/>
    <m/>
    <m/>
    <m/>
    <m/>
    <m/>
    <m/>
    <m/>
    <m/>
    <m/>
    <m/>
    <m/>
    <m/>
    <m/>
    <m/>
    <m/>
    <m/>
    <m/>
    <e v="#REF!"/>
    <s v=""/>
    <s v=""/>
    <x v="3"/>
    <x v="2"/>
  </r>
  <r>
    <s v="Scott Henry"/>
    <s v="EXP-10010767"/>
    <n v="79.41"/>
    <d v="2024-01-06T00:00:00"/>
    <x v="0"/>
    <s v="Wash Maintenance"/>
    <s v="Gloves, window cleaner, anti-freeze"/>
    <m/>
    <m/>
    <m/>
    <m/>
    <m/>
    <m/>
    <m/>
    <m/>
    <m/>
    <m/>
    <m/>
    <m/>
    <m/>
    <m/>
    <m/>
    <m/>
    <m/>
    <m/>
    <m/>
    <m/>
    <m/>
    <e v="#REF!"/>
    <s v=""/>
    <s v=""/>
    <x v="3"/>
    <x v="2"/>
  </r>
  <r>
    <s v="Scott Henry"/>
    <s v="EXP-10010767"/>
    <n v="15.99"/>
    <d v="2024-01-10T00:00:00"/>
    <x v="0"/>
    <s v="Office Supplies"/>
    <s v="Gorilla Tape"/>
    <m/>
    <m/>
    <m/>
    <m/>
    <m/>
    <m/>
    <m/>
    <m/>
    <m/>
    <m/>
    <m/>
    <m/>
    <m/>
    <m/>
    <m/>
    <m/>
    <m/>
    <m/>
    <m/>
    <m/>
    <m/>
    <e v="#REF!"/>
    <s v=""/>
    <s v=""/>
    <x v="3"/>
    <x v="2"/>
  </r>
  <r>
    <s v="Scott Henry"/>
    <s v="EXP-10010767"/>
    <n v="170.46"/>
    <d v="2024-01-13T00:00:00"/>
    <x v="25"/>
    <s v="Office Supplies"/>
    <s v="Hanging Shelf for Bathroom Supplies"/>
    <m/>
    <m/>
    <m/>
    <m/>
    <m/>
    <m/>
    <m/>
    <m/>
    <m/>
    <m/>
    <m/>
    <m/>
    <m/>
    <m/>
    <m/>
    <m/>
    <m/>
    <m/>
    <m/>
    <m/>
    <m/>
    <e v="#REF!"/>
    <s v=""/>
    <s v=""/>
    <x v="3"/>
    <x v="2"/>
  </r>
  <r>
    <s v="Scott Henry"/>
    <s v="EXP-10010767"/>
    <n v="42.81"/>
    <d v="2024-01-16T00:00:00"/>
    <x v="0"/>
    <s v="Office Supplies"/>
    <s v="Better Thermometer, tissues"/>
    <m/>
    <m/>
    <m/>
    <m/>
    <m/>
    <m/>
    <m/>
    <m/>
    <m/>
    <m/>
    <m/>
    <m/>
    <m/>
    <m/>
    <m/>
    <m/>
    <m/>
    <m/>
    <m/>
    <m/>
    <m/>
    <e v="#REF!"/>
    <s v=""/>
    <s v=""/>
    <x v="3"/>
    <x v="2"/>
  </r>
  <r>
    <s v="Scott Henry"/>
    <s v="EXP-10010767"/>
    <n v="23.09"/>
    <d v="2024-01-17T00:00:00"/>
    <x v="8"/>
    <s v="Snacks"/>
    <s v="Water"/>
    <m/>
    <m/>
    <m/>
    <m/>
    <m/>
    <m/>
    <m/>
    <m/>
    <m/>
    <m/>
    <m/>
    <m/>
    <m/>
    <m/>
    <m/>
    <m/>
    <m/>
    <m/>
    <m/>
    <m/>
    <m/>
    <e v="#REF!"/>
    <s v=""/>
    <s v=""/>
    <x v="3"/>
    <x v="2"/>
  </r>
  <r>
    <s v="Scott Lindsey"/>
    <s v="EXP-10010531"/>
    <n v="179.31"/>
    <d v="2023-11-01T00:00:00"/>
    <x v="4"/>
    <s v="Recruitment"/>
    <s v="Indeed"/>
    <m/>
    <m/>
    <m/>
    <m/>
    <m/>
    <m/>
    <m/>
    <m/>
    <m/>
    <m/>
    <m/>
    <m/>
    <m/>
    <m/>
    <m/>
    <m/>
    <m/>
    <m/>
    <m/>
    <m/>
    <m/>
    <e v="#REF!"/>
    <s v="SL125@tidalwaveautospa.com"/>
    <s v="Derek Schillinger"/>
    <x v="3"/>
    <x v="2"/>
  </r>
  <r>
    <s v="Scott Lindsey"/>
    <s v="EXP-10010531"/>
    <n v="49.82"/>
    <d v="2023-11-13T00:00:00"/>
    <x v="0"/>
    <s v="Wash Maintenance"/>
    <s v="Mr Clean Mop"/>
    <m/>
    <m/>
    <m/>
    <m/>
    <m/>
    <m/>
    <m/>
    <m/>
    <m/>
    <m/>
    <m/>
    <m/>
    <m/>
    <m/>
    <m/>
    <m/>
    <m/>
    <m/>
    <m/>
    <m/>
    <m/>
    <e v="#REF!"/>
    <s v="SL125@tidalwaveautospa.com"/>
    <s v="Derek Schillinger"/>
    <x v="3"/>
    <x v="2"/>
  </r>
  <r>
    <s v="Scott Lindsey"/>
    <s v="EXP-10010531"/>
    <n v="31.16"/>
    <d v="2023-11-15T00:00:00"/>
    <x v="0"/>
    <s v="Office Supplies"/>
    <s v="Guests Candy Cane"/>
    <m/>
    <m/>
    <m/>
    <m/>
    <m/>
    <m/>
    <m/>
    <m/>
    <m/>
    <m/>
    <m/>
    <m/>
    <m/>
    <m/>
    <m/>
    <m/>
    <m/>
    <m/>
    <m/>
    <m/>
    <m/>
    <e v="#REF!"/>
    <s v="SL125@tidalwaveautospa.com"/>
    <s v="Derek Schillinger"/>
    <x v="3"/>
    <x v="2"/>
  </r>
  <r>
    <s v="Scott Lindsey"/>
    <s v="EXP-10010531"/>
    <n v="463.57"/>
    <d v="2023-11-15T00:00:00"/>
    <x v="0"/>
    <s v="Wash Maintenance"/>
    <s v="Dust pan. Utility cart. Gloves"/>
    <m/>
    <m/>
    <m/>
    <m/>
    <m/>
    <m/>
    <m/>
    <m/>
    <m/>
    <m/>
    <m/>
    <m/>
    <m/>
    <m/>
    <m/>
    <m/>
    <m/>
    <m/>
    <m/>
    <m/>
    <m/>
    <e v="#REF!"/>
    <s v="SL125@tidalwaveautospa.com"/>
    <s v="Derek Schillinger"/>
    <x v="3"/>
    <x v="2"/>
  </r>
  <r>
    <s v="Scott Lindsey"/>
    <s v="EXP-10010531"/>
    <n v="41.82"/>
    <d v="2023-11-18T00:00:00"/>
    <x v="0"/>
    <s v="Snacks"/>
    <s v="Fruit Snacks"/>
    <m/>
    <m/>
    <m/>
    <m/>
    <m/>
    <m/>
    <m/>
    <m/>
    <m/>
    <m/>
    <m/>
    <m/>
    <m/>
    <m/>
    <m/>
    <m/>
    <m/>
    <m/>
    <m/>
    <m/>
    <m/>
    <e v="#REF!"/>
    <s v="SL125@tidalwaveautospa.com"/>
    <s v="Derek Schillinger"/>
    <x v="3"/>
    <x v="2"/>
  </r>
  <r>
    <s v="Scott Lindsey"/>
    <s v="EXP-10010531"/>
    <n v="10.35"/>
    <d v="2023-11-29T00:00:00"/>
    <x v="21"/>
    <s v="Airfare"/>
    <s v="Retreat Flight"/>
    <m/>
    <m/>
    <m/>
    <m/>
    <m/>
    <m/>
    <m/>
    <m/>
    <m/>
    <m/>
    <m/>
    <m/>
    <m/>
    <m/>
    <m/>
    <m/>
    <m/>
    <m/>
    <m/>
    <m/>
    <m/>
    <e v="#REF!"/>
    <s v="SL125@tidalwaveautospa.com"/>
    <s v="Derek Schillinger"/>
    <x v="3"/>
    <x v="2"/>
  </r>
  <r>
    <s v="Scott Lindsey"/>
    <s v="EXP-10010531"/>
    <n v="248.8"/>
    <d v="2023-11-29T00:00:00"/>
    <x v="21"/>
    <s v="Airfare"/>
    <s v="Retreat Flight"/>
    <m/>
    <m/>
    <m/>
    <m/>
    <m/>
    <m/>
    <m/>
    <m/>
    <m/>
    <m/>
    <m/>
    <m/>
    <m/>
    <m/>
    <m/>
    <m/>
    <m/>
    <m/>
    <m/>
    <m/>
    <m/>
    <e v="#REF!"/>
    <s v="SL125@tidalwaveautospa.com"/>
    <s v="Derek Schillinger"/>
    <x v="3"/>
    <x v="2"/>
  </r>
  <r>
    <s v="Scott Lindsey"/>
    <s v="EXP-10010531"/>
    <n v="-10"/>
    <d v="2023-11-30T00:00:00"/>
    <x v="21"/>
    <s v="Airfare"/>
    <s v="Retreat Flight"/>
    <m/>
    <m/>
    <m/>
    <m/>
    <m/>
    <m/>
    <m/>
    <m/>
    <m/>
    <m/>
    <m/>
    <m/>
    <m/>
    <m/>
    <m/>
    <m/>
    <m/>
    <m/>
    <m/>
    <m/>
    <m/>
    <e v="#REF!"/>
    <s v="SL125@tidalwaveautospa.com"/>
    <s v="Derek Schillinger"/>
    <x v="3"/>
    <x v="2"/>
  </r>
  <r>
    <s v="Scott Lindsey"/>
    <s v="EXP-10010531"/>
    <n v="32.04"/>
    <d v="2023-12-01T00:00:00"/>
    <x v="21"/>
    <s v="Airfare"/>
    <s v="Retreat Flight"/>
    <m/>
    <m/>
    <m/>
    <m/>
    <m/>
    <m/>
    <m/>
    <m/>
    <m/>
    <m/>
    <m/>
    <m/>
    <m/>
    <m/>
    <m/>
    <m/>
    <m/>
    <m/>
    <m/>
    <m/>
    <m/>
    <e v="#REF!"/>
    <s v="SL125@tidalwaveautospa.com"/>
    <s v="Derek Schillinger"/>
    <x v="3"/>
    <x v="2"/>
  </r>
  <r>
    <s v="Scott Lindsey"/>
    <s v="EXP-10010531"/>
    <n v="90.02"/>
    <d v="2023-12-01T00:00:00"/>
    <x v="0"/>
    <s v="Wash Maintenance"/>
    <s v="Dawn Soap"/>
    <m/>
    <m/>
    <m/>
    <m/>
    <m/>
    <m/>
    <m/>
    <m/>
    <m/>
    <m/>
    <m/>
    <m/>
    <m/>
    <m/>
    <m/>
    <m/>
    <m/>
    <m/>
    <m/>
    <m/>
    <m/>
    <e v="#REF!"/>
    <s v="SL125@tidalwaveautospa.com"/>
    <s v="Derek Schillinger"/>
    <x v="3"/>
    <x v="2"/>
  </r>
  <r>
    <s v="Scott Lindsey"/>
    <s v="EXP-10010531"/>
    <n v="402.04"/>
    <d v="2023-12-01T00:00:00"/>
    <x v="4"/>
    <s v="Recruitment"/>
    <s v="Indeed"/>
    <m/>
    <m/>
    <m/>
    <m/>
    <m/>
    <m/>
    <m/>
    <m/>
    <m/>
    <m/>
    <m/>
    <m/>
    <m/>
    <m/>
    <m/>
    <m/>
    <m/>
    <m/>
    <m/>
    <m/>
    <m/>
    <e v="#REF!"/>
    <s v="SL125@tidalwaveautospa.com"/>
    <s v="Derek Schillinger"/>
    <x v="3"/>
    <x v="2"/>
  </r>
  <r>
    <s v="Scott Lindsey"/>
    <s v="EXP-10010531"/>
    <n v="-17.8"/>
    <d v="2023-12-07T00:00:00"/>
    <x v="21"/>
    <s v="Airfare"/>
    <s v="Retreat Flight"/>
    <m/>
    <m/>
    <m/>
    <m/>
    <m/>
    <m/>
    <m/>
    <m/>
    <m/>
    <m/>
    <m/>
    <m/>
    <m/>
    <m/>
    <m/>
    <m/>
    <m/>
    <m/>
    <m/>
    <m/>
    <m/>
    <e v="#REF!"/>
    <s v="SL125@tidalwaveautospa.com"/>
    <s v="Derek Schillinger"/>
    <x v="3"/>
    <x v="2"/>
  </r>
  <r>
    <s v="Scott Lindsey"/>
    <s v="EXP-10010531"/>
    <n v="25.94"/>
    <d v="2023-12-08T00:00:00"/>
    <x v="0"/>
    <s v="Advertising &amp; Promotion"/>
    <s v="Dog Treats"/>
    <m/>
    <m/>
    <m/>
    <m/>
    <m/>
    <m/>
    <m/>
    <m/>
    <m/>
    <m/>
    <m/>
    <m/>
    <m/>
    <m/>
    <m/>
    <m/>
    <m/>
    <m/>
    <m/>
    <m/>
    <m/>
    <e v="#REF!"/>
    <s v="SL125@tidalwaveautospa.com"/>
    <s v="Derek Schillinger"/>
    <x v="3"/>
    <x v="2"/>
  </r>
  <r>
    <s v="Scott Lindsey"/>
    <s v="EXP-10010531"/>
    <n v="84.78"/>
    <d v="2023-12-08T00:00:00"/>
    <x v="0"/>
    <s v="Office Supplies"/>
    <s v="Christmas Decorations"/>
    <m/>
    <m/>
    <m/>
    <m/>
    <m/>
    <m/>
    <m/>
    <m/>
    <m/>
    <m/>
    <m/>
    <m/>
    <m/>
    <m/>
    <m/>
    <m/>
    <m/>
    <m/>
    <m/>
    <m/>
    <m/>
    <e v="#REF!"/>
    <s v="SL125@tidalwaveautospa.com"/>
    <s v="Derek Schillinger"/>
    <x v="3"/>
    <x v="2"/>
  </r>
  <r>
    <s v="Scott Lindsey"/>
    <s v="EXP-10010531"/>
    <n v="129.87"/>
    <d v="2023-12-09T00:00:00"/>
    <x v="0"/>
    <s v="Office Supplies"/>
    <s v="Christmas Decorations"/>
    <m/>
    <m/>
    <m/>
    <m/>
    <m/>
    <m/>
    <m/>
    <m/>
    <m/>
    <m/>
    <m/>
    <m/>
    <m/>
    <m/>
    <m/>
    <m/>
    <m/>
    <m/>
    <m/>
    <m/>
    <m/>
    <e v="#REF!"/>
    <s v="SL125@tidalwaveautospa.com"/>
    <s v="Derek Schillinger"/>
    <x v="3"/>
    <x v="2"/>
  </r>
  <r>
    <s v="Scott Lindsey"/>
    <s v="EXP-10010531"/>
    <n v="24.88"/>
    <d v="2023-12-11T00:00:00"/>
    <x v="0"/>
    <s v="Office Supplies"/>
    <s v="Toilet Paper"/>
    <m/>
    <m/>
    <m/>
    <m/>
    <m/>
    <m/>
    <m/>
    <m/>
    <m/>
    <m/>
    <m/>
    <m/>
    <m/>
    <m/>
    <m/>
    <m/>
    <m/>
    <m/>
    <m/>
    <m/>
    <m/>
    <e v="#REF!"/>
    <s v="SL125@tidalwaveautospa.com"/>
    <s v="Derek Schillinger"/>
    <x v="3"/>
    <x v="2"/>
  </r>
  <r>
    <s v="Scott Lindsey"/>
    <s v="EXP-10010531"/>
    <n v="37.54"/>
    <d v="2023-12-12T00:00:00"/>
    <x v="0"/>
    <s v="Office Supplies"/>
    <s v="Christmas Decorations"/>
    <m/>
    <m/>
    <m/>
    <m/>
    <m/>
    <m/>
    <m/>
    <m/>
    <m/>
    <m/>
    <m/>
    <m/>
    <m/>
    <m/>
    <m/>
    <m/>
    <m/>
    <m/>
    <m/>
    <m/>
    <m/>
    <e v="#REF!"/>
    <s v="SL125@tidalwaveautospa.com"/>
    <s v="Derek Schillinger"/>
    <x v="3"/>
    <x v="2"/>
  </r>
  <r>
    <s v="Scott Lindsey"/>
    <s v="EXP-10010531"/>
    <n v="6.47"/>
    <d v="2023-12-14T00:00:00"/>
    <x v="0"/>
    <s v="Office Supplies"/>
    <s v="Keys"/>
    <m/>
    <m/>
    <m/>
    <m/>
    <m/>
    <m/>
    <m/>
    <m/>
    <m/>
    <m/>
    <m/>
    <m/>
    <m/>
    <m/>
    <m/>
    <m/>
    <m/>
    <m/>
    <m/>
    <m/>
    <m/>
    <e v="#REF!"/>
    <s v="SL125@tidalwaveautospa.com"/>
    <s v="Derek Schillinger"/>
    <x v="3"/>
    <x v="2"/>
  </r>
  <r>
    <s v="Scott Lindsey"/>
    <s v="EXP-10010531"/>
    <n v="41.06"/>
    <d v="2023-12-14T00:00:00"/>
    <x v="0"/>
    <s v="Wash Maintenance"/>
    <s v="Duct Tape. Insulated Cover"/>
    <m/>
    <m/>
    <m/>
    <m/>
    <m/>
    <m/>
    <m/>
    <m/>
    <m/>
    <m/>
    <m/>
    <m/>
    <m/>
    <m/>
    <m/>
    <m/>
    <m/>
    <m/>
    <m/>
    <m/>
    <m/>
    <e v="#REF!"/>
    <s v="SL125@tidalwaveautospa.com"/>
    <s v="Derek Schillinger"/>
    <x v="3"/>
    <x v="2"/>
  </r>
  <r>
    <s v="Scott Lindsey"/>
    <s v="EXP-10010531"/>
    <n v="41.82"/>
    <d v="2023-12-14T00:00:00"/>
    <x v="0"/>
    <s v="Snacks"/>
    <s v="Fruit Snacks"/>
    <m/>
    <m/>
    <m/>
    <m/>
    <m/>
    <m/>
    <m/>
    <m/>
    <m/>
    <m/>
    <m/>
    <m/>
    <m/>
    <m/>
    <m/>
    <m/>
    <m/>
    <m/>
    <m/>
    <m/>
    <m/>
    <e v="#REF!"/>
    <s v="SL125@tidalwaveautospa.com"/>
    <s v="Derek Schillinger"/>
    <x v="3"/>
    <x v="2"/>
  </r>
  <r>
    <s v="Scott Lindsey"/>
    <s v="EXP-10010531"/>
    <n v="700.84"/>
    <d v="2023-12-14T00:00:00"/>
    <x v="0"/>
    <s v="Wash Maintenance"/>
    <s v="Salt. Zep Cleaner"/>
    <m/>
    <m/>
    <m/>
    <m/>
    <m/>
    <m/>
    <m/>
    <m/>
    <m/>
    <m/>
    <m/>
    <m/>
    <m/>
    <m/>
    <m/>
    <m/>
    <m/>
    <m/>
    <m/>
    <m/>
    <m/>
    <e v="#REF!"/>
    <s v="SL125@tidalwaveautospa.com"/>
    <s v="Derek Schillinger"/>
    <x v="3"/>
    <x v="2"/>
  </r>
  <r>
    <s v="Scott Lindsey"/>
    <s v="EXP-10010531"/>
    <n v="372.54"/>
    <d v="2023-12-15T00:00:00"/>
    <x v="0"/>
    <s v="Wash Maintenance"/>
    <s v="Spray bottles. Siphon pump"/>
    <m/>
    <m/>
    <m/>
    <m/>
    <m/>
    <m/>
    <m/>
    <m/>
    <m/>
    <m/>
    <m/>
    <m/>
    <m/>
    <m/>
    <m/>
    <m/>
    <m/>
    <m/>
    <m/>
    <m/>
    <m/>
    <e v="#REF!"/>
    <s v="SL125@tidalwaveautospa.com"/>
    <s v="Derek Schillinger"/>
    <x v="3"/>
    <x v="2"/>
  </r>
  <r>
    <s v="Scott Lindsey"/>
    <s v="EXP-10010531"/>
    <n v="34.619999999999997"/>
    <d v="2023-12-19T00:00:00"/>
    <x v="0"/>
    <s v="Safety Supplies"/>
    <s v="Disposable Gloves"/>
    <m/>
    <m/>
    <m/>
    <m/>
    <m/>
    <m/>
    <m/>
    <m/>
    <m/>
    <m/>
    <m/>
    <m/>
    <m/>
    <m/>
    <m/>
    <m/>
    <m/>
    <m/>
    <m/>
    <m/>
    <m/>
    <e v="#REF!"/>
    <s v="SL125@tidalwaveautospa.com"/>
    <s v="Derek Schillinger"/>
    <x v="3"/>
    <x v="2"/>
  </r>
  <r>
    <s v="Scott Lindsey"/>
    <s v="EXP-10010531"/>
    <n v="31.35"/>
    <d v="2023-12-21T00:00:00"/>
    <x v="0"/>
    <s v="Office Supplies"/>
    <s v="Air freshener. Bathroom Cleaner."/>
    <m/>
    <m/>
    <m/>
    <m/>
    <m/>
    <m/>
    <m/>
    <m/>
    <m/>
    <m/>
    <m/>
    <m/>
    <m/>
    <m/>
    <m/>
    <m/>
    <m/>
    <m/>
    <m/>
    <m/>
    <m/>
    <e v="#REF!"/>
    <s v="SL125@tidalwaveautospa.com"/>
    <s v="Derek Schillinger"/>
    <x v="3"/>
    <x v="2"/>
  </r>
  <r>
    <s v="Scott Lindsey"/>
    <s v="EXP-10010531"/>
    <n v="332.49"/>
    <d v="2023-12-29T00:00:00"/>
    <x v="0"/>
    <s v="Office Supplies"/>
    <s v="Broom. Dust pan. Trash Dolly"/>
    <m/>
    <m/>
    <m/>
    <m/>
    <m/>
    <m/>
    <m/>
    <m/>
    <m/>
    <m/>
    <m/>
    <m/>
    <m/>
    <m/>
    <m/>
    <m/>
    <m/>
    <m/>
    <m/>
    <m/>
    <m/>
    <e v="#REF!"/>
    <s v="SL125@tidalwaveautospa.com"/>
    <s v="Derek Schillinger"/>
    <x v="3"/>
    <x v="2"/>
  </r>
  <r>
    <s v="Scott Lindsey"/>
    <s v="EXP-10010531"/>
    <n v="199.07"/>
    <d v="2024-01-01T00:00:00"/>
    <x v="4"/>
    <s v="Recruitment"/>
    <s v="Indeed"/>
    <m/>
    <m/>
    <m/>
    <m/>
    <m/>
    <m/>
    <m/>
    <m/>
    <m/>
    <m/>
    <m/>
    <m/>
    <m/>
    <m/>
    <m/>
    <m/>
    <m/>
    <m/>
    <m/>
    <m/>
    <m/>
    <e v="#REF!"/>
    <s v="SL125@tidalwaveautospa.com"/>
    <s v="Derek Schillinger"/>
    <x v="3"/>
    <x v="2"/>
  </r>
  <r>
    <s v="Scott Lindsey"/>
    <s v="EXP-10010531"/>
    <n v="10.25"/>
    <d v="2024-01-04T00:00:00"/>
    <x v="0"/>
    <s v="Small Tools"/>
    <s v="Tool Pouch"/>
    <m/>
    <m/>
    <m/>
    <m/>
    <m/>
    <m/>
    <m/>
    <m/>
    <m/>
    <m/>
    <m/>
    <m/>
    <m/>
    <m/>
    <m/>
    <m/>
    <m/>
    <m/>
    <m/>
    <m/>
    <m/>
    <e v="#REF!"/>
    <s v="SL125@tidalwaveautospa.com"/>
    <s v="Derek Schillinger"/>
    <x v="3"/>
    <x v="2"/>
  </r>
  <r>
    <s v="Scott Lindsey"/>
    <s v="EXP-10010531"/>
    <n v="23.95"/>
    <d v="2024-01-04T00:00:00"/>
    <x v="0"/>
    <s v="Small Tools"/>
    <s v="Tool Box Organizer. O Rings"/>
    <m/>
    <m/>
    <m/>
    <m/>
    <m/>
    <m/>
    <m/>
    <m/>
    <m/>
    <m/>
    <m/>
    <m/>
    <m/>
    <m/>
    <m/>
    <m/>
    <m/>
    <m/>
    <m/>
    <m/>
    <m/>
    <e v="#REF!"/>
    <s v="SL125@tidalwaveautospa.com"/>
    <s v="Derek Schillinger"/>
    <x v="3"/>
    <x v="2"/>
  </r>
  <r>
    <s v="Scott Lindsey"/>
    <s v="EXP-10010531"/>
    <n v="24.84"/>
    <d v="2024-01-05T00:00:00"/>
    <x v="0"/>
    <s v="Office Supplies"/>
    <s v="Stopwatch"/>
    <m/>
    <m/>
    <m/>
    <m/>
    <m/>
    <m/>
    <m/>
    <m/>
    <m/>
    <m/>
    <m/>
    <m/>
    <m/>
    <m/>
    <m/>
    <m/>
    <m/>
    <m/>
    <m/>
    <m/>
    <m/>
    <e v="#REF!"/>
    <s v="SL125@tidalwaveautospa.com"/>
    <s v="Derek Schillinger"/>
    <x v="3"/>
    <x v="2"/>
  </r>
  <r>
    <s v="Scott Lindsey"/>
    <s v="EXP-10010531"/>
    <n v="49.4"/>
    <d v="2024-01-05T00:00:00"/>
    <x v="0"/>
    <s v="Itemized"/>
    <s v="fruit snacks,dawn soap,"/>
    <n v="12.98"/>
    <s v="Snacks"/>
    <s v="fruit snacks"/>
    <n v="36.42"/>
    <s v="Wash Maintenance"/>
    <s v="dawn soap"/>
    <m/>
    <m/>
    <m/>
    <m/>
    <m/>
    <m/>
    <m/>
    <m/>
    <m/>
    <m/>
    <m/>
    <m/>
    <m/>
    <m/>
    <m/>
    <e v="#REF!"/>
    <s v="SL125@tidalwaveautospa.com"/>
    <s v="Derek Schillinger"/>
    <x v="3"/>
    <x v="2"/>
  </r>
  <r>
    <s v="Scott Lindsey"/>
    <s v="EXP-10010531"/>
    <n v="24.88"/>
    <d v="2024-01-08T00:00:00"/>
    <x v="0"/>
    <s v="Office Supplies"/>
    <s v="Toilet Paper"/>
    <m/>
    <m/>
    <m/>
    <m/>
    <m/>
    <m/>
    <m/>
    <m/>
    <m/>
    <m/>
    <m/>
    <m/>
    <m/>
    <m/>
    <m/>
    <m/>
    <m/>
    <m/>
    <m/>
    <m/>
    <m/>
    <e v="#REF!"/>
    <s v="SL125@tidalwaveautospa.com"/>
    <s v="Derek Schillinger"/>
    <x v="3"/>
    <x v="2"/>
  </r>
  <r>
    <s v="Scott Lindsey"/>
    <s v="EXP-10010531"/>
    <n v="31.02"/>
    <d v="2024-01-08T00:00:00"/>
    <x v="8"/>
    <s v="Taxi and Ground Travel"/>
    <s v="Uber"/>
    <m/>
    <m/>
    <m/>
    <m/>
    <m/>
    <m/>
    <m/>
    <m/>
    <m/>
    <m/>
    <m/>
    <m/>
    <m/>
    <m/>
    <m/>
    <m/>
    <m/>
    <m/>
    <m/>
    <m/>
    <m/>
    <e v="#REF!"/>
    <s v="SL125@tidalwaveautospa.com"/>
    <s v="Derek Schillinger"/>
    <x v="3"/>
    <x v="2"/>
  </r>
  <r>
    <s v="Scott Lindsey"/>
    <s v="EXP-10010531"/>
    <n v="6.2"/>
    <d v="2024-01-09T00:00:00"/>
    <x v="8"/>
    <s v="Taxi and Ground Travel"/>
    <s v="Uber"/>
    <m/>
    <m/>
    <m/>
    <m/>
    <m/>
    <m/>
    <m/>
    <m/>
    <m/>
    <m/>
    <m/>
    <m/>
    <m/>
    <m/>
    <m/>
    <m/>
    <m/>
    <m/>
    <m/>
    <m/>
    <m/>
    <e v="#REF!"/>
    <s v="SL125@tidalwaveautospa.com"/>
    <s v="Derek Schillinger"/>
    <x v="3"/>
    <x v="2"/>
  </r>
  <r>
    <s v="Scott Lindsey"/>
    <s v="EXP-10010531"/>
    <n v="30.6"/>
    <d v="2024-01-09T00:00:00"/>
    <x v="8"/>
    <s v="Taxi and Ground Travel"/>
    <s v="Uber"/>
    <m/>
    <m/>
    <m/>
    <m/>
    <m/>
    <m/>
    <m/>
    <m/>
    <m/>
    <m/>
    <m/>
    <m/>
    <m/>
    <m/>
    <m/>
    <m/>
    <m/>
    <m/>
    <m/>
    <m/>
    <m/>
    <e v="#REF!"/>
    <s v="SL125@tidalwaveautospa.com"/>
    <s v="Derek Schillinger"/>
    <x v="3"/>
    <x v="2"/>
  </r>
  <r>
    <s v="Sean Bush"/>
    <s v="EXP-10009948"/>
    <n v="49.97"/>
    <d v="2023-11-09T00:00:00"/>
    <x v="0"/>
    <s v="Car Wash"/>
    <s v="purchased membership before opening as part of XPT test, and forgot to cancel"/>
    <m/>
    <m/>
    <m/>
    <m/>
    <m/>
    <m/>
    <m/>
    <m/>
    <m/>
    <m/>
    <m/>
    <m/>
    <m/>
    <m/>
    <m/>
    <m/>
    <m/>
    <m/>
    <m/>
    <m/>
    <m/>
    <e v="#REF!"/>
    <s v="sean.bush@tidalwaveautospa.com"/>
    <s v="Bruce Maxwell"/>
    <x v="3"/>
    <x v="2"/>
  </r>
  <r>
    <s v="Sean Bush"/>
    <s v="EXP-10009948"/>
    <n v="23.97"/>
    <d v="2023-11-09T00:00:00"/>
    <x v="0"/>
    <s v="Car Wash"/>
    <s v="purchased membership before opening as part of XPT test, and forgot to cancel"/>
    <m/>
    <m/>
    <m/>
    <m/>
    <m/>
    <m/>
    <m/>
    <m/>
    <m/>
    <m/>
    <m/>
    <m/>
    <m/>
    <m/>
    <m/>
    <m/>
    <m/>
    <m/>
    <m/>
    <m/>
    <m/>
    <e v="#REF!"/>
    <s v="sean.bush@tidalwaveautospa.com"/>
    <s v="Bruce Maxwell"/>
    <x v="3"/>
    <x v="2"/>
  </r>
  <r>
    <s v="Sean Bush"/>
    <s v="EXP-10009948"/>
    <n v="-26.93"/>
    <d v="2023-11-14T00:00:00"/>
    <x v="0"/>
    <s v="Wash Maintenance"/>
    <s v="return PB Blaster, white lithium spray"/>
    <m/>
    <m/>
    <m/>
    <m/>
    <m/>
    <m/>
    <m/>
    <m/>
    <m/>
    <m/>
    <m/>
    <m/>
    <m/>
    <m/>
    <m/>
    <m/>
    <m/>
    <m/>
    <m/>
    <m/>
    <m/>
    <e v="#REF!"/>
    <s v="sean.bush@tidalwaveautospa.com"/>
    <s v="Bruce Maxwell"/>
    <x v="3"/>
    <x v="2"/>
  </r>
  <r>
    <s v="Sean Bush"/>
    <s v="EXP-10009948"/>
    <n v="65.63"/>
    <d v="2023-11-21T00:00:00"/>
    <x v="0"/>
    <s v="Wash Maintenance"/>
    <s v="cans for diesel"/>
    <m/>
    <m/>
    <m/>
    <m/>
    <m/>
    <m/>
    <m/>
    <m/>
    <m/>
    <m/>
    <m/>
    <m/>
    <m/>
    <m/>
    <m/>
    <m/>
    <m/>
    <m/>
    <m/>
    <m/>
    <m/>
    <e v="#REF!"/>
    <s v="sean.bush@tidalwaveautospa.com"/>
    <s v="Bruce Maxwell"/>
    <x v="3"/>
    <x v="2"/>
  </r>
  <r>
    <s v="Sean Bush"/>
    <s v="EXP-10009948"/>
    <n v="390.15"/>
    <d v="2023-11-22T00:00:00"/>
    <x v="0"/>
    <s v="Itemized"/>
    <s v="hose, deck srubbers, extension pole,extension cord,heater"/>
    <n v="78.680000000000007"/>
    <s v="Wash Maintenance"/>
    <s v="hose, deck srubbers, extension pole"/>
    <n v="15.75"/>
    <s v="Office Supplies"/>
    <s v="extension cord"/>
    <n v="206.76"/>
    <s v="Equipment"/>
    <s v="heater"/>
    <m/>
    <m/>
    <m/>
    <m/>
    <m/>
    <m/>
    <m/>
    <m/>
    <m/>
    <m/>
    <m/>
    <m/>
    <e v="#REF!"/>
    <s v="sean.bush@tidalwaveautospa.com"/>
    <s v="Bruce Maxwell"/>
    <x v="3"/>
    <x v="2"/>
  </r>
  <r>
    <s v="Sean Bush"/>
    <s v="EXP-10009948"/>
    <n v="-43.15"/>
    <d v="2023-11-22T00:00:00"/>
    <x v="0"/>
    <s v="Fuel"/>
    <s v="prepaid for propane, out of propane."/>
    <m/>
    <m/>
    <m/>
    <m/>
    <m/>
    <m/>
    <m/>
    <m/>
    <m/>
    <m/>
    <m/>
    <m/>
    <m/>
    <m/>
    <m/>
    <m/>
    <m/>
    <m/>
    <m/>
    <m/>
    <m/>
    <e v="#REF!"/>
    <s v="sean.bush@tidalwaveautospa.com"/>
    <s v="Bruce Maxwell"/>
    <x v="3"/>
    <x v="2"/>
  </r>
  <r>
    <s v="Sean Bush"/>
    <s v="EXP-10009948"/>
    <n v="26.51"/>
    <d v="2023-11-24T00:00:00"/>
    <x v="0"/>
    <s v="Parts"/>
    <s v="fiberboard"/>
    <m/>
    <m/>
    <m/>
    <m/>
    <m/>
    <m/>
    <m/>
    <m/>
    <m/>
    <m/>
    <m/>
    <m/>
    <m/>
    <m/>
    <m/>
    <m/>
    <m/>
    <m/>
    <m/>
    <m/>
    <m/>
    <e v="#REF!"/>
    <s v="sean.bush@tidalwaveautospa.com"/>
    <s v="Bruce Maxwell"/>
    <x v="3"/>
    <x v="2"/>
  </r>
  <r>
    <s v="Sean Bush"/>
    <s v="EXP-10009948"/>
    <n v="250.76"/>
    <d v="2023-11-24T00:00:00"/>
    <x v="0"/>
    <s v="Small Tools"/>
    <s v="grease gun"/>
    <m/>
    <m/>
    <m/>
    <m/>
    <m/>
    <m/>
    <m/>
    <m/>
    <m/>
    <m/>
    <m/>
    <m/>
    <m/>
    <m/>
    <m/>
    <m/>
    <m/>
    <m/>
    <m/>
    <m/>
    <m/>
    <e v="#REF!"/>
    <s v="sean.bush@tidalwaveautospa.com"/>
    <s v="Bruce Maxwell"/>
    <x v="3"/>
    <x v="2"/>
  </r>
  <r>
    <s v="Sean Bush"/>
    <s v="EXP-10009948"/>
    <n v="165.62"/>
    <d v="2023-11-25T00:00:00"/>
    <x v="0"/>
    <s v="Itemized"/>
    <s v="shovel, sprayer, stain remover, degreaser,gloves,drill bit set"/>
    <n v="70.98"/>
    <s v="Wash Maintenance"/>
    <s v="shovel, sprayer, stain remover, degreaser"/>
    <n v="35.549999999999997"/>
    <s v="Safety Supplies"/>
    <s v="gloves"/>
    <n v="43.56"/>
    <s v="Small Tools"/>
    <s v="drill bit set"/>
    <m/>
    <m/>
    <m/>
    <m/>
    <m/>
    <m/>
    <m/>
    <m/>
    <m/>
    <m/>
    <m/>
    <m/>
    <e v="#REF!"/>
    <s v="sean.bush@tidalwaveautospa.com"/>
    <s v="Bruce Maxwell"/>
    <x v="3"/>
    <x v="2"/>
  </r>
  <r>
    <s v="Sean Bush"/>
    <s v="EXP-10009948"/>
    <n v="217.52"/>
    <d v="2023-12-08T00:00:00"/>
    <x v="0"/>
    <s v="Itemized"/>
    <s v="Toilet Paper, gloves,water snacks,"/>
    <n v="117.8"/>
    <s v="Office Supplies"/>
    <s v="Toilet Paper, gloves"/>
    <n v="99.72"/>
    <s v="Snacks"/>
    <s v="water snacks"/>
    <m/>
    <m/>
    <m/>
    <m/>
    <m/>
    <m/>
    <m/>
    <m/>
    <m/>
    <m/>
    <m/>
    <m/>
    <m/>
    <m/>
    <m/>
    <e v="#REF!"/>
    <s v="sean.bush@tidalwaveautospa.com"/>
    <s v="Bruce Maxwell"/>
    <x v="3"/>
    <x v="2"/>
  </r>
  <r>
    <s v="Sean Bush"/>
    <s v="EXP-10009948"/>
    <n v="49.97"/>
    <d v="2023-12-09T00:00:00"/>
    <x v="0"/>
    <s v="Car Wash"/>
    <s v="purchased membership to test xpts before opening, forgot to cancel"/>
    <m/>
    <m/>
    <m/>
    <m/>
    <m/>
    <m/>
    <m/>
    <m/>
    <m/>
    <m/>
    <m/>
    <m/>
    <m/>
    <m/>
    <m/>
    <m/>
    <m/>
    <m/>
    <m/>
    <m/>
    <m/>
    <e v="#REF!"/>
    <s v="sean.bush@tidalwaveautospa.com"/>
    <s v="Bruce Maxwell"/>
    <x v="3"/>
    <x v="2"/>
  </r>
  <r>
    <s v="Sean Bush"/>
    <s v="EXP-10009948"/>
    <n v="53.61"/>
    <d v="2023-12-09T00:00:00"/>
    <x v="0"/>
    <s v="Parts"/>
    <s v="couplings"/>
    <m/>
    <m/>
    <m/>
    <m/>
    <m/>
    <m/>
    <m/>
    <m/>
    <m/>
    <m/>
    <m/>
    <m/>
    <m/>
    <m/>
    <m/>
    <m/>
    <m/>
    <m/>
    <m/>
    <m/>
    <m/>
    <e v="#REF!"/>
    <s v="sean.bush@tidalwaveautospa.com"/>
    <s v="Bruce Maxwell"/>
    <x v="3"/>
    <x v="2"/>
  </r>
  <r>
    <s v="Sean Bush"/>
    <s v="EXP-10009948"/>
    <n v="23.97"/>
    <d v="2023-12-09T00:00:00"/>
    <x v="0"/>
    <s v="Car Wash"/>
    <s v="purchased membership to test xpts before opening, forgot to cancel"/>
    <m/>
    <m/>
    <m/>
    <m/>
    <m/>
    <m/>
    <m/>
    <m/>
    <m/>
    <m/>
    <m/>
    <m/>
    <m/>
    <m/>
    <m/>
    <m/>
    <m/>
    <m/>
    <m/>
    <m/>
    <m/>
    <e v="#REF!"/>
    <s v="sean.bush@tidalwaveautospa.com"/>
    <s v="Bruce Maxwell"/>
    <x v="3"/>
    <x v="2"/>
  </r>
  <r>
    <s v="Sean Bush"/>
    <s v="EXP-10009948"/>
    <n v="42.64"/>
    <d v="2023-12-11T00:00:00"/>
    <x v="0"/>
    <s v="Wash Maintenance"/>
    <s v="grease, grease gun, grease fittings"/>
    <m/>
    <m/>
    <m/>
    <m/>
    <m/>
    <m/>
    <m/>
    <m/>
    <m/>
    <m/>
    <m/>
    <m/>
    <m/>
    <m/>
    <m/>
    <m/>
    <m/>
    <m/>
    <m/>
    <m/>
    <m/>
    <e v="#REF!"/>
    <s v="sean.bush@tidalwaveautospa.com"/>
    <s v="Bruce Maxwell"/>
    <x v="3"/>
    <x v="2"/>
  </r>
  <r>
    <s v="Sean Bush"/>
    <s v="EXP-10009948"/>
    <n v="84.85"/>
    <d v="2023-12-11T00:00:00"/>
    <x v="0"/>
    <s v="Wash Maintenance"/>
    <s v="grease, grease gun, grease fittings"/>
    <m/>
    <m/>
    <m/>
    <m/>
    <m/>
    <m/>
    <m/>
    <m/>
    <m/>
    <m/>
    <m/>
    <m/>
    <m/>
    <m/>
    <m/>
    <m/>
    <m/>
    <m/>
    <m/>
    <m/>
    <m/>
    <e v="#REF!"/>
    <s v="sean.bush@tidalwaveautospa.com"/>
    <s v="Bruce Maxwell"/>
    <x v="3"/>
    <x v="2"/>
  </r>
  <r>
    <s v="Sean Bush"/>
    <s v="EXP-10009948"/>
    <n v="137.19"/>
    <d v="2023-12-11T00:00:00"/>
    <x v="0"/>
    <s v="Signage"/>
    <s v="sign"/>
    <m/>
    <m/>
    <m/>
    <m/>
    <m/>
    <m/>
    <m/>
    <m/>
    <m/>
    <m/>
    <m/>
    <m/>
    <m/>
    <m/>
    <m/>
    <m/>
    <m/>
    <m/>
    <m/>
    <m/>
    <m/>
    <e v="#REF!"/>
    <s v="sean.bush@tidalwaveautospa.com"/>
    <s v="Bruce Maxwell"/>
    <x v="3"/>
    <x v="2"/>
  </r>
  <r>
    <s v="Sean Bush"/>
    <s v="EXP-10009948"/>
    <n v="504.31"/>
    <d v="2023-12-13T00:00:00"/>
    <x v="0"/>
    <s v="Office Supplies"/>
    <s v="ink"/>
    <m/>
    <m/>
    <m/>
    <m/>
    <m/>
    <m/>
    <m/>
    <m/>
    <m/>
    <m/>
    <m/>
    <m/>
    <m/>
    <m/>
    <m/>
    <m/>
    <m/>
    <m/>
    <m/>
    <m/>
    <m/>
    <e v="#REF!"/>
    <s v="sean.bush@tidalwaveautospa.com"/>
    <s v="Bruce Maxwell"/>
    <x v="3"/>
    <x v="2"/>
  </r>
  <r>
    <s v="Sean Bush"/>
    <s v="EXP-10009948"/>
    <n v="83.19"/>
    <d v="2023-12-13T00:00:00"/>
    <x v="0"/>
    <s v="Parts"/>
    <s v="floats"/>
    <m/>
    <m/>
    <m/>
    <m/>
    <m/>
    <m/>
    <m/>
    <m/>
    <m/>
    <m/>
    <m/>
    <m/>
    <m/>
    <m/>
    <m/>
    <m/>
    <m/>
    <m/>
    <m/>
    <m/>
    <m/>
    <e v="#REF!"/>
    <s v="sean.bush@tidalwaveautospa.com"/>
    <s v="Bruce Maxwell"/>
    <x v="3"/>
    <x v="2"/>
  </r>
  <r>
    <s v="Sean Bush"/>
    <s v="EXP-10009948"/>
    <n v="196.9"/>
    <d v="2023-12-15T00:00:00"/>
    <x v="0"/>
    <s v="Itemized"/>
    <s v="hooks, signs, bins, hangers, mailbox,washers,hex bit set"/>
    <n v="177.46"/>
    <s v="Office Supplies"/>
    <s v="hooks, signs, bins, hangers, mailbox"/>
    <n v="9.9700000000000006"/>
    <s v="Parts"/>
    <s v="washers"/>
    <n v="9.4700000000000006"/>
    <s v="Small Tools"/>
    <s v="hex bit set"/>
    <m/>
    <m/>
    <m/>
    <m/>
    <m/>
    <m/>
    <m/>
    <m/>
    <m/>
    <m/>
    <m/>
    <m/>
    <e v="#REF!"/>
    <s v="sean.bush@tidalwaveautospa.com"/>
    <s v="Bruce Maxwell"/>
    <x v="3"/>
    <x v="2"/>
  </r>
  <r>
    <s v="Sean Bush"/>
    <s v="EXP-10009948"/>
    <n v="70.260000000000005"/>
    <d v="2023-12-19T00:00:00"/>
    <x v="0"/>
    <s v="Wash Maintenance"/>
    <s v="sponge, shovel, degreaser, mold stain remover"/>
    <m/>
    <m/>
    <m/>
    <m/>
    <m/>
    <m/>
    <m/>
    <m/>
    <m/>
    <m/>
    <m/>
    <m/>
    <m/>
    <m/>
    <m/>
    <m/>
    <m/>
    <m/>
    <m/>
    <m/>
    <m/>
    <e v="#REF!"/>
    <s v="sean.bush@tidalwaveautospa.com"/>
    <s v="Bruce Maxwell"/>
    <x v="3"/>
    <x v="2"/>
  </r>
  <r>
    <s v="Sean Bush"/>
    <s v="EXP-10009948"/>
    <n v="93.08"/>
    <d v="2023-12-19T00:00:00"/>
    <x v="0"/>
    <s v="Snacks"/>
    <s v="snacks for team."/>
    <m/>
    <m/>
    <m/>
    <m/>
    <m/>
    <m/>
    <m/>
    <m/>
    <m/>
    <m/>
    <m/>
    <m/>
    <m/>
    <m/>
    <m/>
    <m/>
    <m/>
    <m/>
    <m/>
    <m/>
    <m/>
    <e v="#REF!"/>
    <s v="sean.bush@tidalwaveautospa.com"/>
    <s v="Bruce Maxwell"/>
    <x v="3"/>
    <x v="2"/>
  </r>
  <r>
    <s v="Sean Bush"/>
    <s v="EXP-10009948"/>
    <n v="102.58"/>
    <d v="2023-12-21T00:00:00"/>
    <x v="0"/>
    <s v="Office Supplies"/>
    <s v="bins, hooks"/>
    <m/>
    <m/>
    <m/>
    <m/>
    <m/>
    <m/>
    <m/>
    <m/>
    <m/>
    <m/>
    <m/>
    <m/>
    <m/>
    <m/>
    <m/>
    <m/>
    <m/>
    <m/>
    <m/>
    <m/>
    <m/>
    <e v="#REF!"/>
    <s v="sean.bush@tidalwaveautospa.com"/>
    <s v="Bruce Maxwell"/>
    <x v="3"/>
    <x v="2"/>
  </r>
  <r>
    <s v="Sean Bush"/>
    <s v="EXP-10009948"/>
    <n v="-32.840000000000003"/>
    <d v="2023-12-23T00:00:00"/>
    <x v="0"/>
    <s v="Parts"/>
    <s v="Return floats"/>
    <m/>
    <m/>
    <m/>
    <m/>
    <m/>
    <m/>
    <m/>
    <m/>
    <m/>
    <m/>
    <m/>
    <m/>
    <m/>
    <m/>
    <m/>
    <m/>
    <m/>
    <m/>
    <m/>
    <m/>
    <m/>
    <e v="#REF!"/>
    <s v="sean.bush@tidalwaveautospa.com"/>
    <s v="Bruce Maxwell"/>
    <x v="3"/>
    <x v="2"/>
  </r>
  <r>
    <s v="Sean Bush"/>
    <s v="EXP-10009948"/>
    <n v="165.77"/>
    <d v="2023-12-23T00:00:00"/>
    <x v="0"/>
    <s v="Itemized"/>
    <s v="oil, hose, cleaning supplies,knife, shovel,"/>
    <n v="123.66"/>
    <s v="Wash Maintenance"/>
    <s v="oil, hose, cleaning supplies"/>
    <n v="42.11"/>
    <s v="Small Tools"/>
    <s v="knife, shovel"/>
    <m/>
    <m/>
    <m/>
    <m/>
    <m/>
    <m/>
    <m/>
    <m/>
    <m/>
    <m/>
    <m/>
    <m/>
    <m/>
    <m/>
    <m/>
    <e v="#REF!"/>
    <s v="sean.bush@tidalwaveautospa.com"/>
    <s v="Bruce Maxwell"/>
    <x v="3"/>
    <x v="2"/>
  </r>
  <r>
    <s v="Sean Swint"/>
    <s v="EXP-10010569"/>
    <n v="99"/>
    <d v="2023-12-22T00:00:00"/>
    <x v="21"/>
    <s v="Tesla Charger"/>
    <s v="Tesla fees"/>
    <m/>
    <m/>
    <m/>
    <m/>
    <m/>
    <m/>
    <m/>
    <m/>
    <m/>
    <m/>
    <m/>
    <m/>
    <m/>
    <m/>
    <m/>
    <m/>
    <m/>
    <m/>
    <m/>
    <m/>
    <m/>
    <e v="#REF!"/>
    <s v=""/>
    <s v=""/>
    <x v="3"/>
    <x v="2"/>
  </r>
  <r>
    <s v="Sean Swint"/>
    <s v="EXP-10010569"/>
    <n v="114.5"/>
    <d v="2023-12-30T00:00:00"/>
    <x v="0"/>
    <s v="Office Supplies"/>
    <s v="Tissue, locks"/>
    <m/>
    <m/>
    <m/>
    <m/>
    <m/>
    <m/>
    <m/>
    <m/>
    <m/>
    <m/>
    <m/>
    <m/>
    <m/>
    <m/>
    <m/>
    <m/>
    <m/>
    <m/>
    <m/>
    <m/>
    <m/>
    <e v="#REF!"/>
    <s v=""/>
    <s v=""/>
    <x v="3"/>
    <x v="2"/>
  </r>
  <r>
    <s v="Sean Swint"/>
    <s v="EXP-10010569"/>
    <n v="257.86"/>
    <d v="2023-12-31T00:00:00"/>
    <x v="0"/>
    <s v="Wash Maintenance"/>
    <s v="dolly"/>
    <m/>
    <m/>
    <m/>
    <m/>
    <m/>
    <m/>
    <m/>
    <m/>
    <m/>
    <m/>
    <m/>
    <m/>
    <m/>
    <m/>
    <m/>
    <m/>
    <m/>
    <m/>
    <m/>
    <m/>
    <m/>
    <e v="#REF!"/>
    <s v=""/>
    <s v=""/>
    <x v="3"/>
    <x v="2"/>
  </r>
  <r>
    <s v="Sean Swint"/>
    <s v="EXP-10010569"/>
    <n v="147.85"/>
    <d v="2024-01-01T00:00:00"/>
    <x v="39"/>
    <s v="Recruitment"/>
    <s v="Indeed"/>
    <m/>
    <m/>
    <m/>
    <m/>
    <m/>
    <m/>
    <m/>
    <m/>
    <m/>
    <m/>
    <m/>
    <m/>
    <m/>
    <m/>
    <m/>
    <m/>
    <m/>
    <m/>
    <m/>
    <m/>
    <m/>
    <e v="#REF!"/>
    <s v=""/>
    <s v=""/>
    <x v="3"/>
    <x v="2"/>
  </r>
  <r>
    <s v="Sean Swint"/>
    <s v="EXP-10010569"/>
    <n v="66.819999999999993"/>
    <d v="2024-01-03T00:00:00"/>
    <x v="11"/>
    <s v="Wash Maintenance"/>
    <s v="soap"/>
    <m/>
    <m/>
    <m/>
    <m/>
    <m/>
    <m/>
    <m/>
    <m/>
    <m/>
    <m/>
    <m/>
    <m/>
    <m/>
    <m/>
    <m/>
    <m/>
    <m/>
    <m/>
    <m/>
    <m/>
    <m/>
    <e v="#REF!"/>
    <s v=""/>
    <s v=""/>
    <x v="3"/>
    <x v="2"/>
  </r>
  <r>
    <s v="Sean Swint"/>
    <s v="EXP-10010569"/>
    <n v="91.38"/>
    <d v="2024-01-05T00:00:00"/>
    <x v="11"/>
    <s v="Office Supplies"/>
    <s v="Recipt printer"/>
    <m/>
    <m/>
    <m/>
    <m/>
    <m/>
    <m/>
    <m/>
    <m/>
    <m/>
    <m/>
    <m/>
    <m/>
    <m/>
    <m/>
    <m/>
    <m/>
    <m/>
    <m/>
    <m/>
    <m/>
    <m/>
    <e v="#REF!"/>
    <s v=""/>
    <s v=""/>
    <x v="3"/>
    <x v="2"/>
  </r>
  <r>
    <s v="Sean Swint"/>
    <s v="EXP-10010569"/>
    <n v="55.13"/>
    <d v="2024-01-07T00:00:00"/>
    <x v="0"/>
    <s v="Wash Maintenance"/>
    <s v="Detergent"/>
    <m/>
    <m/>
    <m/>
    <m/>
    <m/>
    <m/>
    <m/>
    <m/>
    <m/>
    <m/>
    <m/>
    <m/>
    <m/>
    <m/>
    <m/>
    <m/>
    <m/>
    <m/>
    <m/>
    <m/>
    <m/>
    <e v="#REF!"/>
    <s v=""/>
    <s v=""/>
    <x v="3"/>
    <x v="2"/>
  </r>
  <r>
    <s v="Sean Swint"/>
    <s v="EXP-10010569"/>
    <n v="26.1"/>
    <d v="2024-01-09T00:00:00"/>
    <x v="11"/>
    <s v="Parts"/>
    <s v="hooks"/>
    <m/>
    <m/>
    <m/>
    <m/>
    <m/>
    <m/>
    <m/>
    <m/>
    <m/>
    <m/>
    <m/>
    <m/>
    <m/>
    <m/>
    <m/>
    <m/>
    <m/>
    <m/>
    <m/>
    <m/>
    <m/>
    <e v="#REF!"/>
    <s v=""/>
    <s v=""/>
    <x v="3"/>
    <x v="2"/>
  </r>
  <r>
    <s v="Sean Swint"/>
    <s v="EXP-10010569"/>
    <n v="208.77"/>
    <d v="2024-01-09T00:00:00"/>
    <x v="11"/>
    <s v="Wash Maintenance"/>
    <s v="Salt and water is softener cleaner"/>
    <m/>
    <m/>
    <m/>
    <m/>
    <m/>
    <m/>
    <m/>
    <m/>
    <m/>
    <m/>
    <m/>
    <m/>
    <m/>
    <m/>
    <m/>
    <m/>
    <m/>
    <m/>
    <m/>
    <m/>
    <m/>
    <e v="#REF!"/>
    <s v=""/>
    <s v=""/>
    <x v="3"/>
    <x v="2"/>
  </r>
  <r>
    <s v="Sean Swint"/>
    <s v="EXP-10010569"/>
    <n v="386.99"/>
    <d v="2024-01-10T00:00:00"/>
    <x v="37"/>
    <s v="Equipment"/>
    <s v="Projector I don’t have one"/>
    <m/>
    <m/>
    <m/>
    <m/>
    <m/>
    <m/>
    <m/>
    <m/>
    <m/>
    <m/>
    <m/>
    <m/>
    <m/>
    <m/>
    <m/>
    <m/>
    <m/>
    <m/>
    <m/>
    <m/>
    <m/>
    <e v="#REF!"/>
    <s v=""/>
    <s v=""/>
    <x v="3"/>
    <x v="2"/>
  </r>
  <r>
    <s v="Sean Swint"/>
    <s v="EXP-10010569"/>
    <n v="72.97"/>
    <d v="2024-01-11T00:00:00"/>
    <x v="0"/>
    <s v="Wash Maintenance"/>
    <s v="Pump sprayers"/>
    <m/>
    <m/>
    <m/>
    <m/>
    <m/>
    <m/>
    <m/>
    <m/>
    <m/>
    <m/>
    <m/>
    <m/>
    <m/>
    <m/>
    <m/>
    <m/>
    <m/>
    <m/>
    <m/>
    <m/>
    <m/>
    <e v="#REF!"/>
    <s v=""/>
    <s v=""/>
    <x v="3"/>
    <x v="2"/>
  </r>
  <r>
    <s v="Sean Swint"/>
    <s v="EXP-10010569"/>
    <n v="45.12"/>
    <d v="2024-01-12T00:00:00"/>
    <x v="0"/>
    <s v="Office Furniture"/>
    <s v="Water dispenser"/>
    <m/>
    <m/>
    <m/>
    <m/>
    <m/>
    <m/>
    <m/>
    <m/>
    <m/>
    <m/>
    <m/>
    <m/>
    <m/>
    <m/>
    <m/>
    <m/>
    <m/>
    <m/>
    <m/>
    <m/>
    <m/>
    <e v="#REF!"/>
    <s v=""/>
    <s v=""/>
    <x v="3"/>
    <x v="2"/>
  </r>
  <r>
    <s v="Sean Swint"/>
    <s v="EXP-10010569"/>
    <n v="387.9"/>
    <d v="2024-01-13T00:00:00"/>
    <x v="0"/>
    <s v="Wash Maintenance"/>
    <s v="Industrial detergent"/>
    <m/>
    <m/>
    <m/>
    <m/>
    <m/>
    <m/>
    <m/>
    <m/>
    <m/>
    <m/>
    <m/>
    <m/>
    <m/>
    <m/>
    <m/>
    <m/>
    <m/>
    <m/>
    <m/>
    <m/>
    <m/>
    <e v="#REF!"/>
    <s v=""/>
    <s v=""/>
    <x v="3"/>
    <x v="2"/>
  </r>
  <r>
    <s v="Sean Swint"/>
    <s v="EXP-10010569"/>
    <n v="44.57"/>
    <d v="2024-01-13T00:00:00"/>
    <x v="1"/>
    <s v="Parts"/>
    <s v="Emergency stop covers"/>
    <m/>
    <m/>
    <m/>
    <m/>
    <m/>
    <m/>
    <m/>
    <m/>
    <m/>
    <m/>
    <m/>
    <m/>
    <m/>
    <m/>
    <m/>
    <m/>
    <m/>
    <m/>
    <m/>
    <m/>
    <m/>
    <e v="#REF!"/>
    <s v=""/>
    <s v=""/>
    <x v="3"/>
    <x v="2"/>
  </r>
  <r>
    <s v="Sean Swint"/>
    <s v="EXP-10010569"/>
    <n v="82.89"/>
    <d v="2024-01-14T00:00:00"/>
    <x v="0"/>
    <s v="Office Supplies"/>
    <s v="Printer papper"/>
    <m/>
    <m/>
    <m/>
    <m/>
    <m/>
    <m/>
    <m/>
    <m/>
    <m/>
    <m/>
    <m/>
    <m/>
    <m/>
    <m/>
    <m/>
    <m/>
    <m/>
    <m/>
    <m/>
    <m/>
    <m/>
    <e v="#REF!"/>
    <s v=""/>
    <s v=""/>
    <x v="3"/>
    <x v="2"/>
  </r>
  <r>
    <s v="Sean Swint"/>
    <s v="EXP-10010569"/>
    <n v="28.25"/>
    <d v="2024-01-15T00:00:00"/>
    <x v="0"/>
    <s v="Wash Maintenance"/>
    <s v="tarp"/>
    <m/>
    <m/>
    <m/>
    <m/>
    <m/>
    <m/>
    <m/>
    <m/>
    <m/>
    <m/>
    <m/>
    <m/>
    <m/>
    <m/>
    <m/>
    <m/>
    <m/>
    <m/>
    <m/>
    <m/>
    <m/>
    <e v="#REF!"/>
    <s v=""/>
    <s v=""/>
    <x v="3"/>
    <x v="2"/>
  </r>
  <r>
    <s v="Shawn Corway"/>
    <s v="EXP-10010030"/>
    <n v="110.01"/>
    <d v="2023-12-19T00:00:00"/>
    <x v="0"/>
    <s v="Wash Maintenance"/>
    <s v="Ice Melt"/>
    <m/>
    <m/>
    <m/>
    <m/>
    <m/>
    <m/>
    <m/>
    <m/>
    <m/>
    <m/>
    <m/>
    <m/>
    <m/>
    <m/>
    <m/>
    <m/>
    <m/>
    <m/>
    <m/>
    <m/>
    <m/>
    <e v="#REF!"/>
    <s v="shawn.corway@tidalwaveautospa.com"/>
    <s v="Bruce Maxwell"/>
    <x v="3"/>
    <x v="2"/>
  </r>
  <r>
    <s v="Shawn Corway"/>
    <s v="EXP-10010030"/>
    <n v="100.44"/>
    <d v="2023-12-22T00:00:00"/>
    <x v="0"/>
    <s v="Fuel"/>
    <s v="Propane"/>
    <m/>
    <m/>
    <m/>
    <m/>
    <m/>
    <m/>
    <m/>
    <m/>
    <m/>
    <m/>
    <m/>
    <m/>
    <m/>
    <m/>
    <m/>
    <m/>
    <m/>
    <m/>
    <m/>
    <m/>
    <m/>
    <e v="#REF!"/>
    <s v="shawn.corway@tidalwaveautospa.com"/>
    <s v="Bruce Maxwell"/>
    <x v="3"/>
    <x v="2"/>
  </r>
  <r>
    <s v="Shawn Corway"/>
    <s v="EXP-10010030"/>
    <n v="36"/>
    <d v="2023-12-28T00:00:00"/>
    <x v="0"/>
    <s v="Wash Maintenance"/>
    <s v="Cleaning Supplies"/>
    <m/>
    <m/>
    <m/>
    <m/>
    <m/>
    <m/>
    <m/>
    <m/>
    <m/>
    <m/>
    <m/>
    <m/>
    <m/>
    <m/>
    <m/>
    <m/>
    <m/>
    <m/>
    <m/>
    <m/>
    <m/>
    <e v="#REF!"/>
    <s v="shawn.corway@tidalwaveautospa.com"/>
    <s v="Bruce Maxwell"/>
    <x v="3"/>
    <x v="2"/>
  </r>
  <r>
    <s v="Shawn Corway"/>
    <s v="EXP-10010030"/>
    <n v="66.540000000000006"/>
    <d v="2023-12-28T00:00:00"/>
    <x v="0"/>
    <s v="Wash Maintenance"/>
    <s v="Cleaning Supplies"/>
    <m/>
    <m/>
    <m/>
    <m/>
    <m/>
    <m/>
    <m/>
    <m/>
    <m/>
    <m/>
    <m/>
    <m/>
    <m/>
    <m/>
    <m/>
    <m/>
    <m/>
    <m/>
    <m/>
    <m/>
    <m/>
    <e v="#REF!"/>
    <s v="shawn.corway@tidalwaveautospa.com"/>
    <s v="Bruce Maxwell"/>
    <x v="3"/>
    <x v="2"/>
  </r>
  <r>
    <s v="Shawn Corway"/>
    <s v="EXP-10010030"/>
    <n v="295.43"/>
    <d v="2023-12-28T00:00:00"/>
    <x v="0"/>
    <s v="Wash Maintenance"/>
    <s v="Cleaning Supplies"/>
    <m/>
    <m/>
    <m/>
    <m/>
    <m/>
    <m/>
    <m/>
    <m/>
    <m/>
    <m/>
    <m/>
    <m/>
    <m/>
    <m/>
    <m/>
    <m/>
    <m/>
    <m/>
    <m/>
    <m/>
    <m/>
    <e v="#REF!"/>
    <s v="shawn.corway@tidalwaveautospa.com"/>
    <s v="Bruce Maxwell"/>
    <x v="3"/>
    <x v="2"/>
  </r>
  <r>
    <s v="Shawn Corway"/>
    <s v="EXP-10010030"/>
    <n v="51.83"/>
    <d v="2024-01-02T00:00:00"/>
    <x v="1"/>
    <s v="Parts"/>
    <s v="fittings, couplings"/>
    <m/>
    <m/>
    <m/>
    <m/>
    <m/>
    <m/>
    <m/>
    <m/>
    <m/>
    <m/>
    <m/>
    <m/>
    <m/>
    <m/>
    <m/>
    <m/>
    <m/>
    <m/>
    <m/>
    <m/>
    <m/>
    <e v="#REF!"/>
    <s v="shawn.corway@tidalwaveautospa.com"/>
    <s v="Bruce Maxwell"/>
    <x v="3"/>
    <x v="2"/>
  </r>
  <r>
    <s v="Shawn Corway"/>
    <s v="EXP-10010030"/>
    <n v="148.19"/>
    <d v="2024-01-03T00:00:00"/>
    <x v="0"/>
    <s v="Wash Maintenance"/>
    <s v="Calicum chloride for site"/>
    <m/>
    <m/>
    <m/>
    <m/>
    <m/>
    <m/>
    <m/>
    <m/>
    <m/>
    <m/>
    <m/>
    <m/>
    <m/>
    <m/>
    <m/>
    <m/>
    <m/>
    <m/>
    <m/>
    <m/>
    <m/>
    <e v="#REF!"/>
    <s v="shawn.corway@tidalwaveautospa.com"/>
    <s v="Bruce Maxwell"/>
    <x v="3"/>
    <x v="2"/>
  </r>
  <r>
    <s v="Shawn Corway"/>
    <s v="EXP-10010030"/>
    <n v="43.4"/>
    <d v="2024-01-04T00:00:00"/>
    <x v="0"/>
    <s v="Wash Maintenance"/>
    <s v="cable ties, yellow paint, squeegee"/>
    <m/>
    <m/>
    <m/>
    <m/>
    <m/>
    <m/>
    <m/>
    <m/>
    <m/>
    <m/>
    <m/>
    <m/>
    <m/>
    <m/>
    <m/>
    <m/>
    <m/>
    <m/>
    <m/>
    <m/>
    <m/>
    <e v="#REF!"/>
    <s v="shawn.corway@tidalwaveautospa.com"/>
    <s v="Bruce Maxwell"/>
    <x v="3"/>
    <x v="2"/>
  </r>
  <r>
    <s v="Shawn Corway"/>
    <s v="EXP-10010030"/>
    <n v="134.19999999999999"/>
    <d v="2024-01-06T00:00:00"/>
    <x v="0"/>
    <s v="Wash Maintenance"/>
    <s v="Ice Melt"/>
    <m/>
    <m/>
    <m/>
    <m/>
    <m/>
    <m/>
    <m/>
    <m/>
    <m/>
    <m/>
    <m/>
    <m/>
    <m/>
    <m/>
    <m/>
    <m/>
    <m/>
    <m/>
    <m/>
    <m/>
    <m/>
    <e v="#REF!"/>
    <s v="shawn.corway@tidalwaveautospa.com"/>
    <s v="Bruce Maxwell"/>
    <x v="3"/>
    <x v="2"/>
  </r>
  <r>
    <s v="Shawn Corway"/>
    <s v="EXP-10010030"/>
    <n v="37.46"/>
    <d v="2024-01-06T00:00:00"/>
    <x v="0"/>
    <s v="Wash Maintenance"/>
    <s v="tape, gloves, nozzles"/>
    <m/>
    <m/>
    <m/>
    <m/>
    <m/>
    <m/>
    <m/>
    <m/>
    <m/>
    <m/>
    <m/>
    <m/>
    <m/>
    <m/>
    <m/>
    <m/>
    <m/>
    <m/>
    <m/>
    <m/>
    <m/>
    <e v="#REF!"/>
    <s v="shawn.corway@tidalwaveautospa.com"/>
    <s v="Bruce Maxwell"/>
    <x v="3"/>
    <x v="2"/>
  </r>
  <r>
    <s v="Shawn Corway"/>
    <s v="EXP-10010030"/>
    <n v="57.69"/>
    <d v="2024-01-08T00:00:00"/>
    <x v="0"/>
    <s v="Itemized"/>
    <s v="nipples, pipe inserts,hand warmer, hex set, wrench,"/>
    <n v="25.11"/>
    <s v="Parts"/>
    <s v="nipples, pipe inserts"/>
    <n v="32.58"/>
    <s v="Small Tools"/>
    <s v="hand warmer, hex set, wrench"/>
    <m/>
    <m/>
    <m/>
    <m/>
    <m/>
    <m/>
    <m/>
    <m/>
    <m/>
    <m/>
    <m/>
    <m/>
    <m/>
    <m/>
    <m/>
    <e v="#REF!"/>
    <s v="shawn.corway@tidalwaveautospa.com"/>
    <s v="Bruce Maxwell"/>
    <x v="3"/>
    <x v="2"/>
  </r>
  <r>
    <s v="Shawn Corway"/>
    <s v="EXP-10010030"/>
    <n v="170.19"/>
    <d v="2024-01-08T00:00:00"/>
    <x v="0"/>
    <s v="Office Supplies"/>
    <s v="label tape, hand soap, monitor, speaker"/>
    <m/>
    <m/>
    <m/>
    <m/>
    <m/>
    <m/>
    <m/>
    <m/>
    <m/>
    <m/>
    <m/>
    <m/>
    <m/>
    <m/>
    <m/>
    <m/>
    <m/>
    <m/>
    <m/>
    <m/>
    <m/>
    <e v="#REF!"/>
    <s v="shawn.corway@tidalwaveautospa.com"/>
    <s v="Bruce Maxwell"/>
    <x v="3"/>
    <x v="2"/>
  </r>
  <r>
    <s v="Shawn Corway"/>
    <s v="EXP-10010030"/>
    <n v="380.12"/>
    <d v="2024-01-09T00:00:00"/>
    <x v="0"/>
    <s v="Wash Maintenance"/>
    <s v="Calcium chloride for site"/>
    <m/>
    <m/>
    <m/>
    <m/>
    <m/>
    <m/>
    <m/>
    <m/>
    <m/>
    <m/>
    <m/>
    <m/>
    <m/>
    <m/>
    <m/>
    <m/>
    <m/>
    <m/>
    <m/>
    <m/>
    <m/>
    <e v="#REF!"/>
    <s v="shawn.corway@tidalwaveautospa.com"/>
    <s v="Bruce Maxwell"/>
    <x v="3"/>
    <x v="2"/>
  </r>
  <r>
    <s v="Shawn Corway"/>
    <s v="EXP-10010030"/>
    <n v="175.3"/>
    <d v="2024-01-12T00:00:00"/>
    <x v="0"/>
    <s v="Wash Maintenance"/>
    <s v="Coolers for second mile"/>
    <m/>
    <m/>
    <m/>
    <m/>
    <m/>
    <m/>
    <m/>
    <m/>
    <m/>
    <m/>
    <m/>
    <m/>
    <m/>
    <m/>
    <m/>
    <m/>
    <m/>
    <m/>
    <m/>
    <m/>
    <m/>
    <e v="#REF!"/>
    <s v="shawn.corway@tidalwaveautospa.com"/>
    <s v="Bruce Maxwell"/>
    <x v="3"/>
    <x v="2"/>
  </r>
  <r>
    <s v="Shawn Corway"/>
    <s v="EXP-10010030"/>
    <n v="318.27999999999997"/>
    <d v="2024-01-14T00:00:00"/>
    <x v="1"/>
    <s v="Parts"/>
    <s v="Parts for repairs on site"/>
    <m/>
    <m/>
    <m/>
    <m/>
    <m/>
    <m/>
    <m/>
    <m/>
    <m/>
    <m/>
    <m/>
    <m/>
    <m/>
    <m/>
    <m/>
    <m/>
    <m/>
    <m/>
    <m/>
    <m/>
    <m/>
    <e v="#REF!"/>
    <s v="shawn.corway@tidalwaveautospa.com"/>
    <s v="Bruce Maxwell"/>
    <x v="3"/>
    <x v="2"/>
  </r>
  <r>
    <s v="Shawn Corway"/>
    <s v="EXP-10010030"/>
    <n v="59.28"/>
    <d v="2024-01-14T00:00:00"/>
    <x v="0"/>
    <s v="Wash Maintenance"/>
    <s v="Calxium chloride for site"/>
    <m/>
    <m/>
    <m/>
    <m/>
    <m/>
    <m/>
    <m/>
    <m/>
    <m/>
    <m/>
    <m/>
    <m/>
    <m/>
    <m/>
    <m/>
    <m/>
    <m/>
    <m/>
    <m/>
    <m/>
    <m/>
    <e v="#REF!"/>
    <s v="shawn.corway@tidalwaveautospa.com"/>
    <s v="Bruce Maxwell"/>
    <x v="3"/>
    <x v="2"/>
  </r>
  <r>
    <s v="Shawn Corway"/>
    <s v="EXP-10010030"/>
    <n v="484.06"/>
    <d v="2024-01-15T00:00:00"/>
    <x v="0"/>
    <s v="Equipment"/>
    <s v="Heater for tunnel"/>
    <m/>
    <m/>
    <m/>
    <m/>
    <m/>
    <m/>
    <m/>
    <m/>
    <m/>
    <m/>
    <m/>
    <m/>
    <m/>
    <m/>
    <m/>
    <m/>
    <m/>
    <m/>
    <m/>
    <m/>
    <m/>
    <e v="#REF!"/>
    <s v="shawn.corway@tidalwaveautospa.com"/>
    <s v="Bruce Maxwell"/>
    <x v="3"/>
    <x v="2"/>
  </r>
  <r>
    <s v="Shawn Corway"/>
    <s v="EXP-10010030"/>
    <n v="296.38"/>
    <d v="2024-01-15T00:00:00"/>
    <x v="0"/>
    <s v="Wash Maintenance"/>
    <s v="Calcium chloride for site"/>
    <m/>
    <m/>
    <m/>
    <m/>
    <m/>
    <m/>
    <m/>
    <m/>
    <m/>
    <m/>
    <m/>
    <m/>
    <m/>
    <m/>
    <m/>
    <m/>
    <m/>
    <m/>
    <m/>
    <m/>
    <m/>
    <e v="#REF!"/>
    <s v="shawn.corway@tidalwaveautospa.com"/>
    <s v="Bruce Maxwell"/>
    <x v="3"/>
    <x v="2"/>
  </r>
  <r>
    <s v="Shawn Corway"/>
    <s v="EXP-10010030"/>
    <n v="169.57"/>
    <d v="2024-01-17T00:00:00"/>
    <x v="0"/>
    <s v="Itemized"/>
    <s v="ratchet strap,diesel cans,"/>
    <n v="34.39"/>
    <s v="Small Tools"/>
    <s v="ratchet strap"/>
    <n v="135.18"/>
    <s v="Safety Supplies"/>
    <s v="diesel cans"/>
    <m/>
    <m/>
    <m/>
    <m/>
    <m/>
    <m/>
    <m/>
    <m/>
    <m/>
    <m/>
    <m/>
    <m/>
    <m/>
    <m/>
    <m/>
    <e v="#REF!"/>
    <s v="shawn.corway@tidalwaveautospa.com"/>
    <s v="Bruce Maxwell"/>
    <x v="3"/>
    <x v="2"/>
  </r>
  <r>
    <s v="Shawn Corway"/>
    <s v="EXP-10010030"/>
    <n v="122.2"/>
    <d v="2024-01-17T00:00:00"/>
    <x v="0"/>
    <s v="Itemized"/>
    <s v="tape, rain suit, nail set,punch set, furniture movers,"/>
    <n v="29.82"/>
    <s v="Office Supplies"/>
    <s v="tape, rain suit, nail set"/>
    <n v="92.38"/>
    <s v="Small Tools"/>
    <s v="punch set, furniture movers"/>
    <m/>
    <m/>
    <m/>
    <m/>
    <m/>
    <m/>
    <m/>
    <m/>
    <m/>
    <m/>
    <m/>
    <m/>
    <m/>
    <m/>
    <m/>
    <e v="#REF!"/>
    <s v="shawn.corway@tidalwaveautospa.com"/>
    <s v="Bruce Maxwell"/>
    <x v="3"/>
    <x v="2"/>
  </r>
  <r>
    <s v="Shawn Corway"/>
    <s v="EXP-10010030"/>
    <n v="93.2"/>
    <d v="2024-01-18T00:00:00"/>
    <x v="0"/>
    <s v="Wash Maintenance"/>
    <s v="quick connects, spin mops, pail"/>
    <m/>
    <m/>
    <m/>
    <m/>
    <m/>
    <m/>
    <m/>
    <m/>
    <m/>
    <m/>
    <m/>
    <m/>
    <m/>
    <m/>
    <m/>
    <m/>
    <m/>
    <m/>
    <m/>
    <m/>
    <m/>
    <e v="#REF!"/>
    <s v="shawn.corway@tidalwaveautospa.com"/>
    <s v="Bruce Maxwell"/>
    <x v="3"/>
    <x v="2"/>
  </r>
  <r>
    <s v="Spencer Kappelman"/>
    <s v="EXP-10010647"/>
    <n v="58.5"/>
    <d v="2023-12-20T00:00:00"/>
    <x v="0"/>
    <s v="Wash Maintenance"/>
    <s v="Water, Vinegar, cleaning supplies"/>
    <m/>
    <m/>
    <m/>
    <m/>
    <m/>
    <m/>
    <m/>
    <m/>
    <m/>
    <m/>
    <m/>
    <m/>
    <m/>
    <m/>
    <m/>
    <m/>
    <m/>
    <m/>
    <m/>
    <m/>
    <m/>
    <e v="#REF!"/>
    <s v="SL211@tidalwaveautospa.com"/>
    <s v="Jeff Mathis"/>
    <x v="3"/>
    <x v="2"/>
  </r>
  <r>
    <s v="Spencer Kappelman"/>
    <s v="EXP-10010647"/>
    <n v="244.28"/>
    <d v="2024-01-04T00:00:00"/>
    <x v="0"/>
    <s v="Wash Maintenance"/>
    <s v="hydraulic hoses"/>
    <m/>
    <m/>
    <m/>
    <m/>
    <m/>
    <m/>
    <m/>
    <m/>
    <m/>
    <m/>
    <m/>
    <m/>
    <m/>
    <m/>
    <m/>
    <m/>
    <m/>
    <m/>
    <m/>
    <m/>
    <m/>
    <e v="#REF!"/>
    <s v="SL211@tidalwaveautospa.com"/>
    <s v="Jeff Mathis"/>
    <x v="3"/>
    <x v="2"/>
  </r>
  <r>
    <s v="Spencer Kappelman"/>
    <s v="EXP-10010647"/>
    <n v="68.08"/>
    <d v="2024-01-06T00:00:00"/>
    <x v="0"/>
    <s v="Wash Maintenance"/>
    <s v="dawn and vinegar"/>
    <m/>
    <m/>
    <m/>
    <m/>
    <m/>
    <m/>
    <m/>
    <m/>
    <m/>
    <m/>
    <m/>
    <m/>
    <m/>
    <m/>
    <m/>
    <m/>
    <m/>
    <m/>
    <m/>
    <m/>
    <m/>
    <e v="#REF!"/>
    <s v="SL211@tidalwaveautospa.com"/>
    <s v="Jeff Mathis"/>
    <x v="3"/>
    <x v="2"/>
  </r>
  <r>
    <s v="Spencer Kappelman"/>
    <s v="EXP-10010647"/>
    <n v="108.59"/>
    <d v="2024-01-09T00:00:00"/>
    <x v="0"/>
    <s v="Wash Maintenance"/>
    <s v="cleaning supplies"/>
    <m/>
    <m/>
    <m/>
    <m/>
    <m/>
    <m/>
    <m/>
    <m/>
    <m/>
    <m/>
    <m/>
    <m/>
    <m/>
    <m/>
    <m/>
    <m/>
    <m/>
    <m/>
    <m/>
    <m/>
    <m/>
    <e v="#REF!"/>
    <s v="SL211@tidalwaveautospa.com"/>
    <s v="Jeff Mathis"/>
    <x v="3"/>
    <x v="2"/>
  </r>
  <r>
    <s v="Spencer Kappelman"/>
    <s v="EXP-10010647"/>
    <n v="33.49"/>
    <d v="2024-01-11T00:00:00"/>
    <x v="0"/>
    <s v="Fuel"/>
    <s v="fuel for heater"/>
    <m/>
    <m/>
    <m/>
    <m/>
    <m/>
    <m/>
    <m/>
    <m/>
    <m/>
    <m/>
    <m/>
    <m/>
    <m/>
    <m/>
    <m/>
    <m/>
    <m/>
    <m/>
    <m/>
    <m/>
    <m/>
    <e v="#REF!"/>
    <s v="SL211@tidalwaveautospa.com"/>
    <s v="Jeff Mathis"/>
    <x v="3"/>
    <x v="2"/>
  </r>
  <r>
    <s v="Spencer Kappelman"/>
    <s v="EXP-10010647"/>
    <n v="32.229999999999997"/>
    <d v="2024-01-12T00:00:00"/>
    <x v="0"/>
    <s v="Fuel"/>
    <s v="fuel for heater"/>
    <m/>
    <m/>
    <m/>
    <m/>
    <m/>
    <m/>
    <m/>
    <m/>
    <m/>
    <m/>
    <m/>
    <m/>
    <m/>
    <m/>
    <m/>
    <m/>
    <m/>
    <m/>
    <m/>
    <m/>
    <m/>
    <e v="#REF!"/>
    <s v="SL211@tidalwaveautospa.com"/>
    <s v="Jeff Mathis"/>
    <x v="3"/>
    <x v="2"/>
  </r>
  <r>
    <s v="Spencer Kappelman"/>
    <s v="EXP-10010647"/>
    <n v="89.84"/>
    <d v="2024-01-16T00:00:00"/>
    <x v="0"/>
    <s v="Wash Maintenance"/>
    <s v="Ice melt and shovels"/>
    <m/>
    <m/>
    <m/>
    <m/>
    <m/>
    <m/>
    <m/>
    <m/>
    <m/>
    <m/>
    <m/>
    <m/>
    <m/>
    <m/>
    <m/>
    <m/>
    <m/>
    <m/>
    <m/>
    <m/>
    <m/>
    <e v="#REF!"/>
    <s v="SL211@tidalwaveautospa.com"/>
    <s v="Jeff Mathis"/>
    <x v="3"/>
    <x v="2"/>
  </r>
  <r>
    <s v="Stephanie Ratcliffe"/>
    <s v="EXP-10010241"/>
    <n v="262.87"/>
    <d v="2023-12-29T00:00:00"/>
    <x v="0"/>
    <s v="Wash Maintenance"/>
    <s v="Don vinegar bleach and dusters for the office and windows and wall cleaning"/>
    <m/>
    <m/>
    <m/>
    <m/>
    <m/>
    <m/>
    <m/>
    <m/>
    <m/>
    <m/>
    <m/>
    <m/>
    <m/>
    <m/>
    <m/>
    <m/>
    <m/>
    <m/>
    <m/>
    <m/>
    <m/>
    <e v="#REF!"/>
    <s v="SL247@tidalwaveautospa.com"/>
    <s v="Derek Schillinger"/>
    <x v="3"/>
    <x v="2"/>
  </r>
  <r>
    <s v="Steven Hurford"/>
    <s v="EXP-10010612"/>
    <n v="72.94"/>
    <d v="2023-12-24T00:00:00"/>
    <x v="0"/>
    <s v="Wash Maintenance"/>
    <s v="cleaning supplies"/>
    <m/>
    <m/>
    <m/>
    <m/>
    <m/>
    <m/>
    <m/>
    <m/>
    <m/>
    <m/>
    <m/>
    <m/>
    <m/>
    <m/>
    <m/>
    <m/>
    <m/>
    <m/>
    <m/>
    <m/>
    <m/>
    <e v="#REF!"/>
    <s v="SL167@tidalwaveautospa.com"/>
    <s v="Andrew Strevel"/>
    <x v="3"/>
    <x v="2"/>
  </r>
  <r>
    <s v="Steven Hurford"/>
    <s v="EXP-10010612"/>
    <n v="43.59"/>
    <d v="2023-12-29T00:00:00"/>
    <x v="0"/>
    <s v="Pit Pumping"/>
    <s v="lg size boots for pit night"/>
    <m/>
    <m/>
    <m/>
    <m/>
    <m/>
    <m/>
    <m/>
    <m/>
    <m/>
    <m/>
    <m/>
    <m/>
    <m/>
    <m/>
    <m/>
    <m/>
    <m/>
    <m/>
    <m/>
    <m/>
    <m/>
    <e v="#REF!"/>
    <s v="SL167@tidalwaveautospa.com"/>
    <s v="Andrew Strevel"/>
    <x v="3"/>
    <x v="2"/>
  </r>
  <r>
    <s v="Steven Hurford"/>
    <s v="EXP-10010612"/>
    <n v="136.69999999999999"/>
    <d v="2024-01-02T00:00:00"/>
    <x v="0"/>
    <s v="Wash Maintenance"/>
    <s v="soap and vinegar"/>
    <m/>
    <m/>
    <m/>
    <m/>
    <m/>
    <m/>
    <m/>
    <m/>
    <m/>
    <m/>
    <m/>
    <m/>
    <m/>
    <m/>
    <m/>
    <m/>
    <m/>
    <m/>
    <m/>
    <m/>
    <m/>
    <e v="#REF!"/>
    <s v="SL167@tidalwaveautospa.com"/>
    <s v="Andrew Strevel"/>
    <x v="3"/>
    <x v="2"/>
  </r>
  <r>
    <s v="Steven Hurford"/>
    <s v="EXP-10010612"/>
    <n v="128.79"/>
    <d v="2024-01-02T00:00:00"/>
    <x v="0"/>
    <s v="Wash Maintenance"/>
    <s v="salt for soft water system"/>
    <m/>
    <m/>
    <m/>
    <m/>
    <m/>
    <m/>
    <m/>
    <m/>
    <m/>
    <m/>
    <m/>
    <m/>
    <m/>
    <m/>
    <m/>
    <m/>
    <m/>
    <m/>
    <m/>
    <m/>
    <m/>
    <e v="#REF!"/>
    <s v="SL167@tidalwaveautospa.com"/>
    <s v="Andrew Strevel"/>
    <x v="3"/>
    <x v="2"/>
  </r>
  <r>
    <s v="Steven Hurford"/>
    <s v="EXP-10010612"/>
    <n v="15.17"/>
    <d v="2024-01-06T00:00:00"/>
    <x v="0"/>
    <s v="Safety Supplies"/>
    <s v="cold weather gloves"/>
    <m/>
    <m/>
    <m/>
    <m/>
    <m/>
    <m/>
    <m/>
    <m/>
    <m/>
    <m/>
    <m/>
    <m/>
    <m/>
    <m/>
    <m/>
    <m/>
    <m/>
    <m/>
    <m/>
    <m/>
    <m/>
    <e v="#REF!"/>
    <s v="SL167@tidalwaveautospa.com"/>
    <s v="Andrew Strevel"/>
    <x v="3"/>
    <x v="2"/>
  </r>
  <r>
    <s v="Steven Hurford"/>
    <s v="EXP-10010612"/>
    <n v="178.61"/>
    <d v="2024-01-09T00:00:00"/>
    <x v="0"/>
    <s v="Wash Maintenance"/>
    <s v="ice melt heater for upcoming ice storm"/>
    <m/>
    <m/>
    <m/>
    <m/>
    <m/>
    <m/>
    <m/>
    <m/>
    <m/>
    <m/>
    <m/>
    <m/>
    <m/>
    <m/>
    <m/>
    <m/>
    <m/>
    <m/>
    <m/>
    <m/>
    <m/>
    <e v="#REF!"/>
    <s v="SL167@tidalwaveautospa.com"/>
    <s v="Andrew Strevel"/>
    <x v="3"/>
    <x v="2"/>
  </r>
  <r>
    <s v="Steven Hurford"/>
    <s v="EXP-10010612"/>
    <n v="96.38"/>
    <d v="2024-01-10T00:00:00"/>
    <x v="0"/>
    <s v="Fuel"/>
    <s v="propane and supplies for upcoming ice"/>
    <m/>
    <m/>
    <m/>
    <m/>
    <m/>
    <m/>
    <m/>
    <m/>
    <m/>
    <m/>
    <m/>
    <m/>
    <m/>
    <m/>
    <m/>
    <m/>
    <m/>
    <m/>
    <m/>
    <m/>
    <m/>
    <e v="#REF!"/>
    <s v="SL167@tidalwaveautospa.com"/>
    <s v="Andrew Strevel"/>
    <x v="3"/>
    <x v="2"/>
  </r>
  <r>
    <s v="Steven Hurford"/>
    <s v="EXP-10010612"/>
    <n v="22.57"/>
    <d v="2024-01-12T00:00:00"/>
    <x v="0"/>
    <s v="Parts"/>
    <s v="covers for outside water valves"/>
    <m/>
    <m/>
    <m/>
    <m/>
    <m/>
    <m/>
    <m/>
    <m/>
    <m/>
    <m/>
    <m/>
    <m/>
    <m/>
    <m/>
    <m/>
    <m/>
    <m/>
    <m/>
    <m/>
    <m/>
    <m/>
    <e v="#REF!"/>
    <s v="SL167@tidalwaveautospa.com"/>
    <s v="Andrew Strevel"/>
    <x v="3"/>
    <x v="2"/>
  </r>
  <r>
    <s v="Thomas Russell"/>
    <s v="EXP-10010655"/>
    <n v="20.5"/>
    <d v="2023-12-22T00:00:00"/>
    <x v="23"/>
    <s v="Wash Maintenance"/>
    <s v="bleach"/>
    <m/>
    <m/>
    <m/>
    <m/>
    <m/>
    <m/>
    <m/>
    <m/>
    <m/>
    <m/>
    <m/>
    <m/>
    <m/>
    <m/>
    <m/>
    <m/>
    <m/>
    <m/>
    <m/>
    <m/>
    <m/>
    <e v="#REF!"/>
    <s v="SL96@tidalwaveautospa.com"/>
    <s v="Andrew Strevel"/>
    <x v="3"/>
    <x v="2"/>
  </r>
  <r>
    <s v="Thomas Russell"/>
    <s v="EXP-10010655"/>
    <n v="205.19"/>
    <d v="2023-12-26T00:00:00"/>
    <x v="0"/>
    <s v="Small Tools"/>
    <s v="extension ladder"/>
    <m/>
    <m/>
    <m/>
    <m/>
    <m/>
    <m/>
    <m/>
    <m/>
    <m/>
    <m/>
    <m/>
    <m/>
    <m/>
    <m/>
    <m/>
    <m/>
    <m/>
    <m/>
    <m/>
    <m/>
    <m/>
    <e v="#REF!"/>
    <s v="SL96@tidalwaveautospa.com"/>
    <s v="Andrew Strevel"/>
    <x v="3"/>
    <x v="2"/>
  </r>
  <r>
    <s v="Thomas Russell"/>
    <s v="EXP-10010655"/>
    <n v="161.97999999999999"/>
    <d v="2023-12-27T00:00:00"/>
    <x v="0"/>
    <s v="Wash Maintenance"/>
    <s v="Hydro Oilx2"/>
    <m/>
    <m/>
    <m/>
    <m/>
    <m/>
    <m/>
    <m/>
    <m/>
    <m/>
    <m/>
    <m/>
    <m/>
    <m/>
    <m/>
    <m/>
    <m/>
    <m/>
    <m/>
    <m/>
    <m/>
    <m/>
    <e v="#REF!"/>
    <s v="SL96@tidalwaveautospa.com"/>
    <s v="Andrew Strevel"/>
    <x v="3"/>
    <x v="2"/>
  </r>
  <r>
    <s v="Thomas Russell"/>
    <s v="EXP-10010655"/>
    <n v="38.17"/>
    <d v="2024-01-02T00:00:00"/>
    <x v="0"/>
    <s v="Wash Maintenance"/>
    <s v="comet cleaner, o rings, nozzle, gloves, brillo pads"/>
    <m/>
    <m/>
    <m/>
    <m/>
    <m/>
    <m/>
    <m/>
    <m/>
    <m/>
    <m/>
    <m/>
    <m/>
    <m/>
    <m/>
    <m/>
    <m/>
    <m/>
    <m/>
    <m/>
    <m/>
    <m/>
    <e v="#REF!"/>
    <s v="SL96@tidalwaveautospa.com"/>
    <s v="Andrew Strevel"/>
    <x v="3"/>
    <x v="2"/>
  </r>
  <r>
    <s v="Thomas Russell"/>
    <s v="EXP-10010655"/>
    <n v="35.92"/>
    <d v="2024-01-09T00:00:00"/>
    <x v="0"/>
    <s v="Wash Maintenance"/>
    <s v="cleaning supplies"/>
    <m/>
    <m/>
    <m/>
    <m/>
    <m/>
    <m/>
    <m/>
    <m/>
    <m/>
    <m/>
    <m/>
    <m/>
    <m/>
    <m/>
    <m/>
    <m/>
    <m/>
    <m/>
    <m/>
    <m/>
    <m/>
    <e v="#REF!"/>
    <s v="SL96@tidalwaveautospa.com"/>
    <s v="Andrew Strevel"/>
    <x v="3"/>
    <x v="2"/>
  </r>
  <r>
    <s v="Thomas Russell"/>
    <s v="EXP-10010655"/>
    <n v="33.840000000000003"/>
    <d v="2024-01-12T00:00:00"/>
    <x v="0"/>
    <s v="Safety Supplies"/>
    <s v="gloves, plumbing parts"/>
    <m/>
    <m/>
    <m/>
    <m/>
    <m/>
    <m/>
    <m/>
    <m/>
    <m/>
    <m/>
    <m/>
    <m/>
    <m/>
    <m/>
    <m/>
    <m/>
    <m/>
    <m/>
    <m/>
    <m/>
    <m/>
    <e v="#REF!"/>
    <s v="SL96@tidalwaveautospa.com"/>
    <s v="Andrew Strevel"/>
    <x v="3"/>
    <x v="2"/>
  </r>
  <r>
    <s v="Thomas Russell"/>
    <s v="EXP-10010655"/>
    <n v="88"/>
    <d v="2024-01-12T00:00:00"/>
    <x v="0"/>
    <s v="Wash Maintenance"/>
    <s v="Hydro oil"/>
    <m/>
    <m/>
    <m/>
    <m/>
    <m/>
    <m/>
    <m/>
    <m/>
    <m/>
    <m/>
    <m/>
    <m/>
    <m/>
    <m/>
    <m/>
    <m/>
    <m/>
    <m/>
    <m/>
    <m/>
    <m/>
    <e v="#REF!"/>
    <s v="SL96@tidalwaveautospa.com"/>
    <s v="Andrew Strevel"/>
    <x v="3"/>
    <x v="2"/>
  </r>
  <r>
    <s v="Thomas Russell"/>
    <s v="EXP-10010655"/>
    <n v="297.06"/>
    <d v="2024-01-16T00:00:00"/>
    <x v="0"/>
    <s v="Wash Maintenance"/>
    <s v="winter materials"/>
    <m/>
    <m/>
    <m/>
    <m/>
    <m/>
    <m/>
    <m/>
    <m/>
    <m/>
    <m/>
    <m/>
    <m/>
    <m/>
    <m/>
    <m/>
    <m/>
    <m/>
    <m/>
    <m/>
    <m/>
    <m/>
    <e v="#REF!"/>
    <s v="SL96@tidalwaveautospa.com"/>
    <s v="Andrew Strevel"/>
    <x v="3"/>
    <x v="2"/>
  </r>
  <r>
    <s v="Tiffany Reed"/>
    <s v="EXP-10009876"/>
    <n v="27.96"/>
    <d v="2023-11-18T00:00:00"/>
    <x v="0"/>
    <s v="Snacks"/>
    <s v="water for cooler"/>
    <m/>
    <m/>
    <m/>
    <m/>
    <m/>
    <m/>
    <m/>
    <m/>
    <m/>
    <m/>
    <m/>
    <m/>
    <m/>
    <m/>
    <m/>
    <m/>
    <m/>
    <m/>
    <m/>
    <m/>
    <m/>
    <e v="#REF!"/>
    <s v="SL102@tidalwaveautospa.com"/>
    <s v="David Foster"/>
    <x v="3"/>
    <x v="2"/>
  </r>
  <r>
    <s v="Tiffany Reed"/>
    <s v="EXP-10009876"/>
    <n v="410.29"/>
    <d v="2023-11-21T00:00:00"/>
    <x v="0"/>
    <s v="Wash Maintenance"/>
    <s v="hydraulic hoses"/>
    <m/>
    <m/>
    <m/>
    <m/>
    <m/>
    <m/>
    <m/>
    <m/>
    <m/>
    <m/>
    <m/>
    <m/>
    <m/>
    <m/>
    <m/>
    <m/>
    <m/>
    <m/>
    <m/>
    <m/>
    <m/>
    <e v="#REF!"/>
    <s v="SL102@tidalwaveautospa.com"/>
    <s v="David Foster"/>
    <x v="3"/>
    <x v="2"/>
  </r>
  <r>
    <s v="Tiffany Reed"/>
    <s v="EXP-10009876"/>
    <n v="223.09"/>
    <d v="2023-11-22T00:00:00"/>
    <x v="0"/>
    <s v="Itemized"/>
    <s v="Contest Prizes,parts for power washer,"/>
    <n v="28.95"/>
    <s v="Employee Incentives - Other"/>
    <s v="Contest Prizes"/>
    <n v="194.14"/>
    <s v="Parts"/>
    <s v="parts for power washer"/>
    <m/>
    <m/>
    <m/>
    <m/>
    <m/>
    <m/>
    <m/>
    <m/>
    <m/>
    <m/>
    <m/>
    <m/>
    <m/>
    <m/>
    <m/>
    <e v="#REF!"/>
    <s v="SL102@tidalwaveautospa.com"/>
    <s v="David Foster"/>
    <x v="3"/>
    <x v="2"/>
  </r>
  <r>
    <s v="Tiffany Reed"/>
    <s v="EXP-10009876"/>
    <n v="88.8"/>
    <d v="2023-11-25T00:00:00"/>
    <x v="0"/>
    <s v="Wash Maintenance"/>
    <s v="hydraulic oil"/>
    <m/>
    <m/>
    <m/>
    <m/>
    <m/>
    <m/>
    <m/>
    <m/>
    <m/>
    <m/>
    <m/>
    <m/>
    <m/>
    <m/>
    <m/>
    <m/>
    <m/>
    <m/>
    <m/>
    <m/>
    <m/>
    <e v="#REF!"/>
    <s v="SL102@tidalwaveautospa.com"/>
    <s v="David Foster"/>
    <x v="3"/>
    <x v="2"/>
  </r>
  <r>
    <s v="Tiffany Reed"/>
    <s v="EXP-10009876"/>
    <n v="34.11"/>
    <d v="2023-11-29T00:00:00"/>
    <x v="22"/>
    <s v="Parts"/>
    <s v="parts for omni tank"/>
    <m/>
    <m/>
    <m/>
    <m/>
    <m/>
    <m/>
    <m/>
    <m/>
    <m/>
    <m/>
    <m/>
    <m/>
    <m/>
    <m/>
    <m/>
    <m/>
    <m/>
    <m/>
    <m/>
    <m/>
    <m/>
    <e v="#REF!"/>
    <s v="SL102@tidalwaveautospa.com"/>
    <s v="David Foster"/>
    <x v="3"/>
    <x v="2"/>
  </r>
  <r>
    <s v="Tiffany Reed"/>
    <s v="EXP-10009876"/>
    <n v="172.74"/>
    <d v="2023-12-02T00:00:00"/>
    <x v="0"/>
    <s v="Wash Maintenance"/>
    <s v="cleaning supplies"/>
    <m/>
    <m/>
    <m/>
    <m/>
    <m/>
    <m/>
    <m/>
    <m/>
    <m/>
    <m/>
    <m/>
    <m/>
    <m/>
    <m/>
    <m/>
    <m/>
    <m/>
    <m/>
    <m/>
    <m/>
    <m/>
    <e v="#REF!"/>
    <s v="SL102@tidalwaveautospa.com"/>
    <s v="David Foster"/>
    <x v="3"/>
    <x v="2"/>
  </r>
  <r>
    <s v="Tiffany Reed"/>
    <s v="EXP-10009876"/>
    <n v="187.39"/>
    <d v="2023-12-06T00:00:00"/>
    <x v="0"/>
    <s v="Office Supplies"/>
    <s v="Christmas decorations"/>
    <m/>
    <m/>
    <m/>
    <m/>
    <m/>
    <m/>
    <m/>
    <m/>
    <m/>
    <m/>
    <m/>
    <m/>
    <m/>
    <m/>
    <m/>
    <m/>
    <m/>
    <m/>
    <m/>
    <m/>
    <m/>
    <e v="#REF!"/>
    <s v="SL102@tidalwaveautospa.com"/>
    <s v="David Foster"/>
    <x v="3"/>
    <x v="2"/>
  </r>
  <r>
    <s v="Tiffany Reed"/>
    <s v="EXP-10009876"/>
    <n v="137.43"/>
    <d v="2023-12-06T00:00:00"/>
    <x v="0"/>
    <s v="Office Supplies"/>
    <s v="Christmas decorations"/>
    <m/>
    <m/>
    <m/>
    <m/>
    <m/>
    <m/>
    <m/>
    <m/>
    <m/>
    <m/>
    <m/>
    <m/>
    <m/>
    <m/>
    <m/>
    <m/>
    <m/>
    <m/>
    <m/>
    <m/>
    <m/>
    <e v="#REF!"/>
    <s v="SL102@tidalwaveautospa.com"/>
    <s v="David Foster"/>
    <x v="3"/>
    <x v="2"/>
  </r>
  <r>
    <s v="Tiffany Reed"/>
    <s v="EXP-10009876"/>
    <n v="208.21"/>
    <d v="2023-12-06T00:00:00"/>
    <x v="0"/>
    <s v="Office Supplies"/>
    <s v="Christmas decorations"/>
    <m/>
    <m/>
    <m/>
    <m/>
    <m/>
    <m/>
    <m/>
    <m/>
    <m/>
    <m/>
    <m/>
    <m/>
    <m/>
    <m/>
    <m/>
    <m/>
    <m/>
    <m/>
    <m/>
    <m/>
    <m/>
    <e v="#REF!"/>
    <s v="SL102@tidalwaveautospa.com"/>
    <s v="David Foster"/>
    <x v="3"/>
    <x v="2"/>
  </r>
  <r>
    <s v="Tiffany Reed"/>
    <s v="EXP-10009876"/>
    <n v="135.32"/>
    <d v="2023-12-10T00:00:00"/>
    <x v="0"/>
    <s v="Itemized"/>
    <s v="Prize,Air Compressor, Razor &amp; Razors, Staple Gun,"/>
    <n v="22.98"/>
    <s v="Employee Incentives - Other"/>
    <s v="Prize"/>
    <n v="112.34"/>
    <s v="Small Tools"/>
    <s v="Air Compressor, Razor &amp; Razors, Staple Gun"/>
    <m/>
    <m/>
    <m/>
    <m/>
    <m/>
    <m/>
    <m/>
    <m/>
    <m/>
    <m/>
    <m/>
    <m/>
    <m/>
    <m/>
    <m/>
    <e v="#REF!"/>
    <s v="SL102@tidalwaveautospa.com"/>
    <s v="David Foster"/>
    <x v="3"/>
    <x v="2"/>
  </r>
  <r>
    <s v="Tiffany Reed"/>
    <s v="EXP-10009876"/>
    <n v="31.48"/>
    <d v="2023-12-13T00:00:00"/>
    <x v="0"/>
    <s v="Office Supplies"/>
    <s v="Extension cords"/>
    <m/>
    <m/>
    <m/>
    <m/>
    <m/>
    <m/>
    <m/>
    <m/>
    <m/>
    <m/>
    <m/>
    <m/>
    <m/>
    <m/>
    <m/>
    <m/>
    <m/>
    <m/>
    <m/>
    <m/>
    <m/>
    <e v="#REF!"/>
    <s v="SL102@tidalwaveautospa.com"/>
    <s v="David Foster"/>
    <x v="3"/>
    <x v="2"/>
  </r>
  <r>
    <s v="Tiffany Reed"/>
    <s v="EXP-10010716"/>
    <n v="26.73"/>
    <d v="2024-01-08T00:00:00"/>
    <x v="0"/>
    <s v="Wash Maintenance"/>
    <s v="Hose for prep area"/>
    <m/>
    <m/>
    <m/>
    <m/>
    <m/>
    <m/>
    <m/>
    <m/>
    <m/>
    <m/>
    <m/>
    <m/>
    <m/>
    <m/>
    <m/>
    <m/>
    <m/>
    <m/>
    <m/>
    <m/>
    <m/>
    <e v="#REF!"/>
    <s v="SL102@tidalwaveautospa.com"/>
    <s v="David Foster"/>
    <x v="3"/>
    <x v="2"/>
  </r>
  <r>
    <s v="Tiffany Reed"/>
    <s v="EXP-10010704"/>
    <n v="93.08"/>
    <d v="2023-12-20T00:00:00"/>
    <x v="0"/>
    <s v="Wash Maintenance"/>
    <s v="Hydraulic Fluid"/>
    <m/>
    <m/>
    <m/>
    <m/>
    <m/>
    <m/>
    <m/>
    <m/>
    <m/>
    <m/>
    <m/>
    <m/>
    <m/>
    <m/>
    <m/>
    <m/>
    <m/>
    <m/>
    <m/>
    <m/>
    <m/>
    <e v="#REF!"/>
    <s v="SL102@tidalwaveautospa.com"/>
    <s v="David Foster"/>
    <x v="3"/>
    <x v="2"/>
  </r>
  <r>
    <s v="Tiffany Reed"/>
    <s v="EXP-10010704"/>
    <n v="22.03"/>
    <d v="2023-12-26T00:00:00"/>
    <x v="0"/>
    <s v="Office Supplies"/>
    <s v="items to block off parking space"/>
    <m/>
    <m/>
    <m/>
    <m/>
    <m/>
    <m/>
    <m/>
    <m/>
    <m/>
    <m/>
    <m/>
    <m/>
    <m/>
    <m/>
    <m/>
    <m/>
    <m/>
    <m/>
    <m/>
    <m/>
    <m/>
    <e v="#REF!"/>
    <s v="SL102@tidalwaveautospa.com"/>
    <s v="David Foster"/>
    <x v="3"/>
    <x v="2"/>
  </r>
  <r>
    <s v="Tiffany Reed"/>
    <s v="EXP-10010704"/>
    <n v="17.420000000000002"/>
    <d v="2023-12-26T00:00:00"/>
    <x v="18"/>
    <s v="Fuel"/>
    <s v="Gas for blower, pressure washer, lawn mower"/>
    <m/>
    <m/>
    <m/>
    <m/>
    <m/>
    <m/>
    <m/>
    <m/>
    <m/>
    <m/>
    <m/>
    <m/>
    <m/>
    <m/>
    <m/>
    <m/>
    <m/>
    <m/>
    <m/>
    <m/>
    <m/>
    <e v="#REF!"/>
    <s v="SL102@tidalwaveautospa.com"/>
    <s v="David Foster"/>
    <x v="3"/>
    <x v="2"/>
  </r>
  <r>
    <s v="Tiffany Reed"/>
    <s v="EXP-10010704"/>
    <n v="125"/>
    <d v="2023-12-31T00:00:00"/>
    <x v="46"/>
    <s v="Advertising &amp; Promotion"/>
    <s v="Local Marketing"/>
    <m/>
    <m/>
    <m/>
    <m/>
    <m/>
    <m/>
    <m/>
    <m/>
    <m/>
    <m/>
    <m/>
    <m/>
    <m/>
    <m/>
    <m/>
    <m/>
    <m/>
    <m/>
    <m/>
    <m/>
    <m/>
    <e v="#REF!"/>
    <s v="SL102@tidalwaveautospa.com"/>
    <s v="David Foster"/>
    <x v="3"/>
    <x v="2"/>
  </r>
  <r>
    <s v="Tiffany Reed"/>
    <s v="EXP-10010704"/>
    <n v="19.239999999999998"/>
    <d v="2024-01-06T00:00:00"/>
    <x v="0"/>
    <s v="Small Tools"/>
    <s v="Tape measure"/>
    <m/>
    <m/>
    <m/>
    <m/>
    <m/>
    <m/>
    <m/>
    <m/>
    <m/>
    <m/>
    <m/>
    <m/>
    <m/>
    <m/>
    <m/>
    <m/>
    <m/>
    <m/>
    <m/>
    <m/>
    <m/>
    <e v="#REF!"/>
    <s v="SL102@tidalwaveautospa.com"/>
    <s v="David Foster"/>
    <x v="3"/>
    <x v="2"/>
  </r>
  <r>
    <s v="Tiffany Reed"/>
    <s v="EXP-10010704"/>
    <n v="54.24"/>
    <d v="2024-01-07T00:00:00"/>
    <x v="0"/>
    <s v="Small Tools"/>
    <s v="power washer attachment for parking lot"/>
    <m/>
    <m/>
    <m/>
    <m/>
    <m/>
    <m/>
    <m/>
    <m/>
    <m/>
    <m/>
    <m/>
    <m/>
    <m/>
    <m/>
    <m/>
    <m/>
    <m/>
    <m/>
    <m/>
    <m/>
    <m/>
    <e v="#REF!"/>
    <s v="SL102@tidalwaveautospa.com"/>
    <s v="David Foster"/>
    <x v="3"/>
    <x v="2"/>
  </r>
  <r>
    <s v="Tiffany Reed"/>
    <s v="EXP-10010704"/>
    <n v="17.11"/>
    <d v="2024-01-11T00:00:00"/>
    <x v="0"/>
    <s v="Wash Maintenance"/>
    <s v="Anti freeze"/>
    <m/>
    <m/>
    <m/>
    <m/>
    <m/>
    <m/>
    <m/>
    <m/>
    <m/>
    <m/>
    <m/>
    <m/>
    <m/>
    <m/>
    <m/>
    <m/>
    <m/>
    <m/>
    <m/>
    <m/>
    <m/>
    <e v="#REF!"/>
    <s v="SL102@tidalwaveautospa.com"/>
    <s v="David Foster"/>
    <x v="3"/>
    <x v="2"/>
  </r>
  <r>
    <s v="Tiffany Reed"/>
    <s v="EXP-10010704"/>
    <n v="103.23"/>
    <d v="2024-01-11T00:00:00"/>
    <x v="0"/>
    <s v="Wash Maintenance"/>
    <s v="hydraulic Fluid and oil for power washer"/>
    <m/>
    <m/>
    <m/>
    <m/>
    <m/>
    <m/>
    <m/>
    <m/>
    <m/>
    <m/>
    <m/>
    <m/>
    <m/>
    <m/>
    <m/>
    <m/>
    <m/>
    <m/>
    <m/>
    <m/>
    <m/>
    <e v="#REF!"/>
    <s v="SL102@tidalwaveautospa.com"/>
    <s v="David Foster"/>
    <x v="3"/>
    <x v="2"/>
  </r>
  <r>
    <s v="Tom Merrick"/>
    <s v="EXP-10010743"/>
    <n v="69.08"/>
    <d v="2023-12-19T00:00:00"/>
    <x v="0"/>
    <s v="Wash Maintenance"/>
    <s v="Hooks, Dawn,Magic Eraser"/>
    <m/>
    <m/>
    <m/>
    <m/>
    <m/>
    <m/>
    <m/>
    <m/>
    <m/>
    <m/>
    <m/>
    <m/>
    <m/>
    <m/>
    <m/>
    <m/>
    <m/>
    <m/>
    <m/>
    <m/>
    <m/>
    <e v="#REF!"/>
    <s v=""/>
    <s v=""/>
    <x v="3"/>
    <x v="2"/>
  </r>
  <r>
    <s v="Tom Merrick"/>
    <s v="EXP-10010743"/>
    <n v="155.06"/>
    <d v="2023-12-27T00:00:00"/>
    <x v="0"/>
    <s v="Wash Maintenance"/>
    <s v="Vinegar"/>
    <m/>
    <m/>
    <m/>
    <m/>
    <m/>
    <m/>
    <m/>
    <m/>
    <m/>
    <m/>
    <m/>
    <m/>
    <m/>
    <m/>
    <m/>
    <m/>
    <m/>
    <m/>
    <m/>
    <m/>
    <m/>
    <e v="#REF!"/>
    <s v=""/>
    <s v=""/>
    <x v="3"/>
    <x v="2"/>
  </r>
  <r>
    <s v="Tom Merrick"/>
    <s v="EXP-10010743"/>
    <n v="53.5"/>
    <d v="2023-12-27T00:00:00"/>
    <x v="8"/>
    <s v="Snacks"/>
    <s v="Water"/>
    <m/>
    <m/>
    <m/>
    <m/>
    <m/>
    <m/>
    <m/>
    <m/>
    <m/>
    <m/>
    <m/>
    <m/>
    <m/>
    <m/>
    <m/>
    <m/>
    <m/>
    <m/>
    <m/>
    <m/>
    <m/>
    <e v="#REF!"/>
    <s v=""/>
    <s v=""/>
    <x v="3"/>
    <x v="2"/>
  </r>
  <r>
    <s v="Tom Merrick"/>
    <s v="EXP-10010743"/>
    <n v="12.78"/>
    <d v="2023-12-28T00:00:00"/>
    <x v="0"/>
    <s v="Small Tools"/>
    <s v="Two Screwdrivers"/>
    <m/>
    <m/>
    <m/>
    <m/>
    <m/>
    <m/>
    <m/>
    <m/>
    <m/>
    <m/>
    <m/>
    <m/>
    <m/>
    <m/>
    <m/>
    <m/>
    <m/>
    <m/>
    <m/>
    <m/>
    <m/>
    <e v="#REF!"/>
    <s v=""/>
    <s v=""/>
    <x v="3"/>
    <x v="2"/>
  </r>
  <r>
    <s v="Tom Merrick"/>
    <s v="EXP-10010743"/>
    <n v="350.88"/>
    <d v="2024-01-01T00:00:00"/>
    <x v="4"/>
    <s v="Recruitment"/>
    <s v="Employee Ad"/>
    <m/>
    <m/>
    <m/>
    <m/>
    <m/>
    <m/>
    <m/>
    <m/>
    <m/>
    <m/>
    <m/>
    <m/>
    <m/>
    <m/>
    <m/>
    <m/>
    <m/>
    <m/>
    <m/>
    <m/>
    <m/>
    <e v="#REF!"/>
    <s v=""/>
    <s v=""/>
    <x v="3"/>
    <x v="2"/>
  </r>
  <r>
    <s v="Tom Merrick"/>
    <s v="EXP-10010743"/>
    <n v="85.72"/>
    <d v="2024-01-04T00:00:00"/>
    <x v="0"/>
    <s v="Office Supplies"/>
    <s v="Dawn, Paper Towels"/>
    <m/>
    <m/>
    <m/>
    <m/>
    <m/>
    <m/>
    <m/>
    <m/>
    <m/>
    <m/>
    <m/>
    <m/>
    <m/>
    <m/>
    <m/>
    <m/>
    <m/>
    <m/>
    <m/>
    <m/>
    <m/>
    <e v="#REF!"/>
    <s v=""/>
    <s v=""/>
    <x v="3"/>
    <x v="2"/>
  </r>
  <r>
    <s v="Tom Merrick"/>
    <s v="EXP-10010743"/>
    <n v="12.26"/>
    <d v="2024-01-05T00:00:00"/>
    <x v="0"/>
    <s v="Office Supplies"/>
    <s v="Glade, Paper Plates, Lysol Cleaner"/>
    <m/>
    <m/>
    <m/>
    <m/>
    <m/>
    <m/>
    <m/>
    <m/>
    <m/>
    <m/>
    <m/>
    <m/>
    <m/>
    <m/>
    <m/>
    <m/>
    <m/>
    <m/>
    <m/>
    <m/>
    <m/>
    <e v="#REF!"/>
    <s v=""/>
    <s v=""/>
    <x v="3"/>
    <x v="2"/>
  </r>
  <r>
    <s v="Tom Merrick"/>
    <s v="EXP-10010743"/>
    <n v="75.28"/>
    <d v="2024-01-09T00:00:00"/>
    <x v="0"/>
    <s v="Wash Maintenance"/>
    <s v="vinegar"/>
    <m/>
    <m/>
    <m/>
    <m/>
    <m/>
    <m/>
    <m/>
    <m/>
    <m/>
    <m/>
    <m/>
    <m/>
    <m/>
    <m/>
    <m/>
    <m/>
    <m/>
    <m/>
    <m/>
    <m/>
    <m/>
    <e v="#REF!"/>
    <s v=""/>
    <s v=""/>
    <x v="3"/>
    <x v="2"/>
  </r>
  <r>
    <s v="Tom Merrick"/>
    <s v="EXP-10010743"/>
    <n v="23.52"/>
    <d v="2024-01-10T00:00:00"/>
    <x v="0"/>
    <s v="Safety Supplies"/>
    <s v="Nitrile Gloves"/>
    <m/>
    <m/>
    <m/>
    <m/>
    <m/>
    <m/>
    <m/>
    <m/>
    <m/>
    <m/>
    <m/>
    <m/>
    <m/>
    <m/>
    <m/>
    <m/>
    <m/>
    <m/>
    <m/>
    <m/>
    <m/>
    <e v="#REF!"/>
    <s v=""/>
    <s v=""/>
    <x v="3"/>
    <x v="2"/>
  </r>
  <r>
    <s v="Tom Merrick"/>
    <s v="EXP-10010743"/>
    <n v="-15.06"/>
    <d v="2024-01-11T00:00:00"/>
    <x v="0"/>
    <s v="Wash Maintenance"/>
    <s v="Received Credit for two bottles of vinegar we did not receive off this invoice.  Did not receive an invoice for this refund."/>
    <m/>
    <m/>
    <m/>
    <m/>
    <m/>
    <m/>
    <m/>
    <m/>
    <m/>
    <m/>
    <m/>
    <m/>
    <m/>
    <m/>
    <m/>
    <m/>
    <m/>
    <m/>
    <m/>
    <m/>
    <m/>
    <e v="#REF!"/>
    <s v=""/>
    <s v=""/>
    <x v="3"/>
    <x v="2"/>
  </r>
  <r>
    <s v="Tom Merrick"/>
    <s v="EXP-10010743"/>
    <n v="44.99"/>
    <d v="2024-01-14T00:00:00"/>
    <x v="8"/>
    <s v="Snacks"/>
    <s v="water"/>
    <m/>
    <m/>
    <m/>
    <m/>
    <m/>
    <m/>
    <m/>
    <m/>
    <m/>
    <m/>
    <m/>
    <m/>
    <m/>
    <m/>
    <m/>
    <m/>
    <m/>
    <m/>
    <m/>
    <m/>
    <m/>
    <e v="#REF!"/>
    <s v=""/>
    <s v=""/>
    <x v="3"/>
    <x v="2"/>
  </r>
  <r>
    <s v="Tony Phillips"/>
    <s v="EXP-10010366"/>
    <n v="77.78"/>
    <d v="2023-11-25T00:00:00"/>
    <x v="0"/>
    <s v="Wash Maintenance"/>
    <s v="laundry det.,vinegar,water"/>
    <m/>
    <m/>
    <m/>
    <m/>
    <m/>
    <m/>
    <m/>
    <m/>
    <m/>
    <m/>
    <m/>
    <m/>
    <m/>
    <m/>
    <m/>
    <m/>
    <m/>
    <m/>
    <m/>
    <m/>
    <m/>
    <e v="#REF!"/>
    <s v="SL6@tidalwaveautospa.com"/>
    <s v="Gary Bradley"/>
    <x v="3"/>
    <x v="2"/>
  </r>
  <r>
    <s v="Tony Phillips"/>
    <s v="EXP-10010366"/>
    <n v="106.99"/>
    <d v="2023-11-26T00:00:00"/>
    <x v="0"/>
    <s v="Office Supplies"/>
    <s v="xpt printer paper"/>
    <m/>
    <m/>
    <m/>
    <m/>
    <m/>
    <m/>
    <m/>
    <m/>
    <m/>
    <m/>
    <m/>
    <m/>
    <m/>
    <m/>
    <m/>
    <m/>
    <m/>
    <m/>
    <m/>
    <m/>
    <m/>
    <e v="#REF!"/>
    <s v="SL6@tidalwaveautospa.com"/>
    <s v="Gary Bradley"/>
    <x v="3"/>
    <x v="2"/>
  </r>
  <r>
    <s v="Tony Phillips"/>
    <s v="EXP-10010366"/>
    <n v="26.74"/>
    <d v="2023-11-29T00:00:00"/>
    <x v="0"/>
    <s v="Office Furniture"/>
    <s v="small heater for office"/>
    <m/>
    <m/>
    <m/>
    <m/>
    <m/>
    <m/>
    <m/>
    <m/>
    <m/>
    <m/>
    <m/>
    <m/>
    <m/>
    <m/>
    <m/>
    <m/>
    <m/>
    <m/>
    <m/>
    <m/>
    <m/>
    <e v="#REF!"/>
    <s v="SL6@tidalwaveautospa.com"/>
    <s v="Gary Bradley"/>
    <x v="3"/>
    <x v="2"/>
  </r>
  <r>
    <s v="Tony Phillips"/>
    <s v="EXP-10010366"/>
    <n v="33.159999999999997"/>
    <d v="2023-11-30T00:00:00"/>
    <x v="0"/>
    <s v="Office Supplies"/>
    <s v="flags for gate"/>
    <m/>
    <m/>
    <m/>
    <m/>
    <m/>
    <m/>
    <m/>
    <m/>
    <m/>
    <m/>
    <m/>
    <m/>
    <m/>
    <m/>
    <m/>
    <m/>
    <m/>
    <m/>
    <m/>
    <m/>
    <m/>
    <e v="#REF!"/>
    <s v="SL6@tidalwaveautospa.com"/>
    <s v="Gary Bradley"/>
    <x v="3"/>
    <x v="2"/>
  </r>
  <r>
    <s v="Tony Phillips"/>
    <s v="EXP-10010366"/>
    <n v="47.23"/>
    <d v="2023-12-01T00:00:00"/>
    <x v="0"/>
    <s v="Itemized"/>
    <s v="pens, tape,gloves,"/>
    <n v="25.98"/>
    <s v="Office Supplies"/>
    <s v="pens, tape"/>
    <n v="21.249999999999996"/>
    <s v="Safety Supplies"/>
    <s v="gloves"/>
    <m/>
    <m/>
    <m/>
    <m/>
    <m/>
    <m/>
    <m/>
    <m/>
    <m/>
    <m/>
    <m/>
    <m/>
    <m/>
    <m/>
    <m/>
    <e v="#REF!"/>
    <s v="SL6@tidalwaveautospa.com"/>
    <s v="Gary Bradley"/>
    <x v="3"/>
    <x v="2"/>
  </r>
  <r>
    <s v="Tony Phillips"/>
    <s v="EXP-10010366"/>
    <n v="184.55"/>
    <d v="2023-12-06T00:00:00"/>
    <x v="0"/>
    <s v="Office Supplies"/>
    <s v="printer cartridge"/>
    <m/>
    <m/>
    <m/>
    <m/>
    <m/>
    <m/>
    <m/>
    <m/>
    <m/>
    <m/>
    <m/>
    <m/>
    <m/>
    <m/>
    <m/>
    <m/>
    <m/>
    <m/>
    <m/>
    <m/>
    <m/>
    <e v="#REF!"/>
    <s v="SL6@tidalwaveautospa.com"/>
    <s v="Gary Bradley"/>
    <x v="3"/>
    <x v="2"/>
  </r>
  <r>
    <s v="Tony Phillips"/>
    <s v="EXP-10010366"/>
    <n v="74.790000000000006"/>
    <d v="2023-12-07T00:00:00"/>
    <x v="0"/>
    <s v="Wash Maintenance"/>
    <s v="toilet cleaner,pressure washer oil"/>
    <m/>
    <m/>
    <m/>
    <m/>
    <m/>
    <m/>
    <m/>
    <m/>
    <m/>
    <m/>
    <m/>
    <m/>
    <m/>
    <m/>
    <m/>
    <m/>
    <m/>
    <m/>
    <m/>
    <m/>
    <m/>
    <e v="#REF!"/>
    <s v="SL6@tidalwaveautospa.com"/>
    <s v="Gary Bradley"/>
    <x v="3"/>
    <x v="2"/>
  </r>
  <r>
    <s v="Tony Phillips"/>
    <s v="EXP-10010366"/>
    <n v="45.35"/>
    <d v="2023-12-07T00:00:00"/>
    <x v="0"/>
    <s v="Wash Maintenance"/>
    <s v="hand soap, laundry det.,vinegar"/>
    <m/>
    <m/>
    <m/>
    <m/>
    <m/>
    <m/>
    <m/>
    <m/>
    <m/>
    <m/>
    <m/>
    <m/>
    <m/>
    <m/>
    <m/>
    <m/>
    <m/>
    <m/>
    <m/>
    <m/>
    <m/>
    <e v="#REF!"/>
    <s v="SL6@tidalwaveautospa.com"/>
    <s v="Gary Bradley"/>
    <x v="3"/>
    <x v="2"/>
  </r>
  <r>
    <s v="Tony Phillips"/>
    <s v="EXP-10010366"/>
    <n v="72.62"/>
    <d v="2023-12-11T00:00:00"/>
    <x v="0"/>
    <s v="Wash Maintenance"/>
    <s v="drill bits,water, tape"/>
    <m/>
    <m/>
    <m/>
    <m/>
    <m/>
    <m/>
    <m/>
    <m/>
    <m/>
    <m/>
    <m/>
    <m/>
    <m/>
    <m/>
    <m/>
    <m/>
    <m/>
    <m/>
    <m/>
    <m/>
    <m/>
    <e v="#REF!"/>
    <s v="SL6@tidalwaveautospa.com"/>
    <s v="Gary Bradley"/>
    <x v="3"/>
    <x v="2"/>
  </r>
  <r>
    <s v="Tony Phillips"/>
    <s v="EXP-10010366"/>
    <n v="44.42"/>
    <d v="2023-12-18T00:00:00"/>
    <x v="0"/>
    <s v="Wash Maintenance"/>
    <s v="laundry det.,water"/>
    <m/>
    <m/>
    <m/>
    <m/>
    <m/>
    <m/>
    <m/>
    <m/>
    <m/>
    <m/>
    <m/>
    <m/>
    <m/>
    <m/>
    <m/>
    <m/>
    <m/>
    <m/>
    <m/>
    <m/>
    <m/>
    <e v="#REF!"/>
    <s v="SL6@tidalwaveautospa.com"/>
    <s v="Gary Bradley"/>
    <x v="3"/>
    <x v="2"/>
  </r>
  <r>
    <s v="Tony Phillips"/>
    <s v="EXP-10010366"/>
    <n v="126.73"/>
    <d v="2023-12-26T00:00:00"/>
    <x v="0"/>
    <s v="Wash Maintenance"/>
    <s v="water,vinegar,dishwasher liquid,latex gloves,air freshener"/>
    <m/>
    <m/>
    <m/>
    <m/>
    <m/>
    <m/>
    <m/>
    <m/>
    <m/>
    <m/>
    <m/>
    <m/>
    <m/>
    <m/>
    <m/>
    <m/>
    <m/>
    <m/>
    <m/>
    <m/>
    <m/>
    <e v="#REF!"/>
    <s v="SL6@tidalwaveautospa.com"/>
    <s v="Gary Bradley"/>
    <x v="3"/>
    <x v="2"/>
  </r>
  <r>
    <s v="Tony Phillips"/>
    <s v="EXP-10010366"/>
    <n v="238.32"/>
    <d v="2023-12-28T00:00:00"/>
    <x v="0"/>
    <s v="Itemized"/>
    <s v="cleaning supplies,ladders,waters"/>
    <n v="87.14"/>
    <s v="Wash Maintenance"/>
    <s v="cleaning supplies"/>
    <n v="140.08000000000001"/>
    <s v="Small Tools"/>
    <s v="ladders"/>
    <n v="11.1"/>
    <s v="Snacks"/>
    <s v="waters"/>
    <m/>
    <m/>
    <m/>
    <m/>
    <m/>
    <m/>
    <m/>
    <m/>
    <m/>
    <m/>
    <m/>
    <m/>
    <e v="#REF!"/>
    <s v="SL6@tidalwaveautospa.com"/>
    <s v="Gary Bradley"/>
    <x v="3"/>
    <x v="2"/>
  </r>
  <r>
    <s v="Tony Phillips"/>
    <s v="EXP-10010366"/>
    <n v="17.11"/>
    <d v="2023-12-28T00:00:00"/>
    <x v="0"/>
    <s v="Wash Maintenance"/>
    <s v="broom and dustpan"/>
    <m/>
    <m/>
    <m/>
    <m/>
    <m/>
    <m/>
    <m/>
    <m/>
    <m/>
    <m/>
    <m/>
    <m/>
    <m/>
    <m/>
    <m/>
    <m/>
    <m/>
    <m/>
    <m/>
    <m/>
    <m/>
    <e v="#REF!"/>
    <s v="SL6@tidalwaveautospa.com"/>
    <s v="Gary Bradley"/>
    <x v="3"/>
    <x v="2"/>
  </r>
  <r>
    <s v="Travis Ballard"/>
    <s v="EXP-10010054"/>
    <n v="140.16999999999999"/>
    <d v="2023-12-15T00:00:00"/>
    <x v="0"/>
    <s v="Office Supplies"/>
    <s v="Ink"/>
    <m/>
    <m/>
    <m/>
    <m/>
    <m/>
    <m/>
    <m/>
    <m/>
    <m/>
    <m/>
    <m/>
    <m/>
    <m/>
    <m/>
    <m/>
    <m/>
    <m/>
    <m/>
    <m/>
    <m/>
    <m/>
    <e v="#REF!"/>
    <s v="SL207@tidalwaveautospa.com"/>
    <s v="Joe Chavez"/>
    <x v="3"/>
    <x v="2"/>
  </r>
  <r>
    <s v="Travis Ballard"/>
    <s v="EXP-10010054"/>
    <n v="19.22"/>
    <d v="2023-12-15T00:00:00"/>
    <x v="0"/>
    <s v="Wash Maintenance"/>
    <s v="Equipment to clean"/>
    <m/>
    <m/>
    <m/>
    <m/>
    <m/>
    <m/>
    <m/>
    <m/>
    <m/>
    <m/>
    <m/>
    <m/>
    <m/>
    <m/>
    <m/>
    <m/>
    <m/>
    <m/>
    <m/>
    <m/>
    <m/>
    <e v="#REF!"/>
    <s v="SL207@tidalwaveautospa.com"/>
    <s v="Joe Chavez"/>
    <x v="3"/>
    <x v="2"/>
  </r>
  <r>
    <s v="Travis Ballard"/>
    <s v="EXP-10010054"/>
    <n v="19.48"/>
    <d v="2023-12-15T00:00:00"/>
    <x v="9"/>
    <s v="Snacks"/>
    <s v="Snacks for team"/>
    <m/>
    <m/>
    <m/>
    <m/>
    <m/>
    <m/>
    <m/>
    <m/>
    <m/>
    <m/>
    <m/>
    <m/>
    <m/>
    <m/>
    <m/>
    <m/>
    <m/>
    <m/>
    <m/>
    <m/>
    <m/>
    <e v="#REF!"/>
    <s v="SL207@tidalwaveautospa.com"/>
    <s v="Joe Chavez"/>
    <x v="3"/>
    <x v="2"/>
  </r>
  <r>
    <s v="Travis Ballard"/>
    <s v="EXP-10010054"/>
    <n v="38.479999999999997"/>
    <d v="2023-12-15T00:00:00"/>
    <x v="0"/>
    <s v="Office Supplies"/>
    <s v="Batteries"/>
    <m/>
    <m/>
    <m/>
    <m/>
    <m/>
    <m/>
    <m/>
    <m/>
    <m/>
    <m/>
    <m/>
    <m/>
    <m/>
    <m/>
    <m/>
    <m/>
    <m/>
    <m/>
    <m/>
    <m/>
    <m/>
    <e v="#REF!"/>
    <s v="SL207@tidalwaveautospa.com"/>
    <s v="Joe Chavez"/>
    <x v="3"/>
    <x v="2"/>
  </r>
  <r>
    <s v="Travis Ballard"/>
    <s v="EXP-10010054"/>
    <n v="10.72"/>
    <d v="2023-12-21T00:00:00"/>
    <x v="9"/>
    <s v="Snacks"/>
    <s v="Water for employees"/>
    <m/>
    <m/>
    <m/>
    <m/>
    <m/>
    <m/>
    <m/>
    <m/>
    <m/>
    <m/>
    <m/>
    <m/>
    <m/>
    <m/>
    <m/>
    <m/>
    <m/>
    <m/>
    <m/>
    <m/>
    <m/>
    <e v="#REF!"/>
    <s v="SL207@tidalwaveautospa.com"/>
    <s v="Joe Chavez"/>
    <x v="3"/>
    <x v="2"/>
  </r>
  <r>
    <s v="Travis Ballard"/>
    <s v="EXP-10010054"/>
    <n v="16.02"/>
    <d v="2023-12-26T00:00:00"/>
    <x v="0"/>
    <s v="Wash Maintenance"/>
    <s v="Laundry soap"/>
    <m/>
    <m/>
    <m/>
    <m/>
    <m/>
    <m/>
    <m/>
    <m/>
    <m/>
    <m/>
    <m/>
    <m/>
    <m/>
    <m/>
    <m/>
    <m/>
    <m/>
    <m/>
    <m/>
    <m/>
    <m/>
    <e v="#REF!"/>
    <s v="SL207@tidalwaveautospa.com"/>
    <s v="Joe Chavez"/>
    <x v="3"/>
    <x v="2"/>
  </r>
  <r>
    <s v="Travis Weigart"/>
    <s v="EXP-10010353"/>
    <n v="56.78"/>
    <d v="2024-01-03T00:00:00"/>
    <x v="0"/>
    <s v="Fuel"/>
    <s v="propane"/>
    <m/>
    <m/>
    <m/>
    <m/>
    <m/>
    <m/>
    <m/>
    <m/>
    <m/>
    <m/>
    <m/>
    <m/>
    <m/>
    <m/>
    <m/>
    <m/>
    <m/>
    <m/>
    <m/>
    <m/>
    <m/>
    <e v="#REF!"/>
    <s v=""/>
    <s v=""/>
    <x v="3"/>
    <x v="2"/>
  </r>
  <r>
    <s v="Travis Weigart"/>
    <s v="EXP-10010353"/>
    <n v="793.63"/>
    <d v="2024-01-03T00:00:00"/>
    <x v="0"/>
    <s v="Itemized"/>
    <s v="heaters(x3),propane, trufuel,antifreeze, spray bottle"/>
    <n v="501.97"/>
    <s v="Equipment"/>
    <s v="heaters(x3)"/>
    <n v="237.89"/>
    <s v="Fuel"/>
    <s v="propane, trufuel"/>
    <n v="53.77"/>
    <s v="Wash Maintenance"/>
    <s v="antifreeze, spray bottle"/>
    <m/>
    <m/>
    <m/>
    <m/>
    <m/>
    <m/>
    <m/>
    <m/>
    <m/>
    <m/>
    <m/>
    <m/>
    <e v="#REF!"/>
    <s v=""/>
    <s v=""/>
    <x v="3"/>
    <x v="2"/>
  </r>
  <r>
    <s v="Travis Weigart"/>
    <s v="EXP-10010353"/>
    <n v="159.72999999999999"/>
    <d v="2024-01-03T00:00:00"/>
    <x v="0"/>
    <s v="Wash Maintenance"/>
    <s v="C3"/>
    <m/>
    <m/>
    <m/>
    <m/>
    <m/>
    <m/>
    <m/>
    <m/>
    <m/>
    <m/>
    <m/>
    <m/>
    <m/>
    <m/>
    <m/>
    <m/>
    <m/>
    <m/>
    <m/>
    <m/>
    <m/>
    <e v="#REF!"/>
    <s v=""/>
    <s v=""/>
    <x v="3"/>
    <x v="2"/>
  </r>
  <r>
    <s v="Travis Weigart"/>
    <s v="EXP-10010353"/>
    <n v="261.69"/>
    <d v="2024-01-05T00:00:00"/>
    <x v="0"/>
    <s v="Safety Supplies"/>
    <s v="Waterproof gloves"/>
    <m/>
    <m/>
    <m/>
    <m/>
    <m/>
    <m/>
    <m/>
    <m/>
    <m/>
    <m/>
    <m/>
    <m/>
    <m/>
    <m/>
    <m/>
    <m/>
    <m/>
    <m/>
    <m/>
    <m/>
    <m/>
    <e v="#REF!"/>
    <s v=""/>
    <s v=""/>
    <x v="3"/>
    <x v="2"/>
  </r>
  <r>
    <s v="Travis Weigart"/>
    <s v="EXP-10010533"/>
    <n v="5.36"/>
    <d v="2024-01-08T00:00:00"/>
    <x v="0"/>
    <s v="Snacks"/>
    <s v="water"/>
    <m/>
    <m/>
    <m/>
    <m/>
    <m/>
    <m/>
    <m/>
    <m/>
    <m/>
    <m/>
    <m/>
    <m/>
    <m/>
    <m/>
    <m/>
    <m/>
    <m/>
    <m/>
    <m/>
    <m/>
    <m/>
    <e v="#REF!"/>
    <s v=""/>
    <s v=""/>
    <x v="3"/>
    <x v="2"/>
  </r>
  <r>
    <s v="Travis Weigart"/>
    <s v="EXP-10010806"/>
    <n v="300.95999999999998"/>
    <d v="2024-01-14T00:00:00"/>
    <x v="0"/>
    <s v="Itemized"/>
    <s v="letters, coolers, TP,gloves,extension pole, sprayer, ratchet strap"/>
    <n v="120.72"/>
    <s v="Office Supplies"/>
    <s v="letters, coolers, TP"/>
    <n v="91.64"/>
    <s v="Safety Supplies"/>
    <s v="gloves"/>
    <n v="88.6"/>
    <s v="Small Tools"/>
    <s v="extension pole, sprayer, ratchet strap"/>
    <m/>
    <m/>
    <m/>
    <m/>
    <m/>
    <m/>
    <m/>
    <m/>
    <m/>
    <m/>
    <m/>
    <m/>
    <e v="#REF!"/>
    <s v=""/>
    <s v=""/>
    <x v="3"/>
    <x v="2"/>
  </r>
  <r>
    <s v="Trey Arnett"/>
    <s v="EXP-10010579"/>
    <n v="1158.81"/>
    <d v="2024-01-10T00:00:00"/>
    <x v="47"/>
    <s v="Electric Repairs"/>
    <s v="Electrical that SHJ did not complete"/>
    <m/>
    <m/>
    <m/>
    <m/>
    <m/>
    <m/>
    <m/>
    <m/>
    <m/>
    <m/>
    <m/>
    <m/>
    <m/>
    <m/>
    <m/>
    <m/>
    <m/>
    <m/>
    <m/>
    <m/>
    <m/>
    <e v="#REF!"/>
    <s v=""/>
    <s v=""/>
    <x v="3"/>
    <x v="2"/>
  </r>
  <r>
    <s v="Trey Arnett"/>
    <s v="EXP-10010579"/>
    <n v="167.31"/>
    <d v="2024-01-11T00:00:00"/>
    <x v="0"/>
    <s v="Itemized"/>
    <s v="rust remover, hose hanger,gloves,screws, nuts, air kit, air hose"/>
    <n v="38.61"/>
    <s v="Wash Maintenance"/>
    <s v="rust remover, hose hanger"/>
    <n v="47.39"/>
    <s v="Safety Supplies"/>
    <s v="gloves"/>
    <n v="81.31"/>
    <s v="Parts"/>
    <s v="screws, nuts, air kit, air hose"/>
    <m/>
    <m/>
    <m/>
    <m/>
    <m/>
    <m/>
    <m/>
    <m/>
    <m/>
    <m/>
    <m/>
    <m/>
    <e v="#REF!"/>
    <s v=""/>
    <s v=""/>
    <x v="3"/>
    <x v="2"/>
  </r>
  <r>
    <s v="Troy Webb"/>
    <s v="EXP-10010596"/>
    <n v="86.61"/>
    <d v="2023-12-24T00:00:00"/>
    <x v="0"/>
    <s v="Wash Maintenance"/>
    <s v="Pressure washer turbo nozzle, door latch"/>
    <m/>
    <m/>
    <m/>
    <m/>
    <m/>
    <m/>
    <m/>
    <m/>
    <m/>
    <m/>
    <m/>
    <m/>
    <m/>
    <m/>
    <m/>
    <m/>
    <m/>
    <m/>
    <m/>
    <m/>
    <m/>
    <e v="#REF!"/>
    <s v="SL105@tidalwaveautospa.com"/>
    <s v="Steven Kyriazis"/>
    <x v="3"/>
    <x v="2"/>
  </r>
  <r>
    <s v="Troy Webb"/>
    <s v="EXP-10010596"/>
    <n v="467.65"/>
    <d v="2023-12-27T00:00:00"/>
    <x v="0"/>
    <s v="Wash Maintenance"/>
    <s v="salt"/>
    <m/>
    <m/>
    <m/>
    <m/>
    <m/>
    <m/>
    <m/>
    <m/>
    <m/>
    <m/>
    <m/>
    <m/>
    <m/>
    <m/>
    <m/>
    <m/>
    <m/>
    <m/>
    <m/>
    <m/>
    <m/>
    <e v="#REF!"/>
    <s v="SL105@tidalwaveautospa.com"/>
    <s v="Steven Kyriazis"/>
    <x v="3"/>
    <x v="2"/>
  </r>
  <r>
    <s v="Troy Webb"/>
    <s v="EXP-10010596"/>
    <n v="268.92"/>
    <d v="2023-12-30T00:00:00"/>
    <x v="0"/>
    <s v="Small Tools"/>
    <s v="Siohon hose, transfer pump X2, door handle, spray bottle holders X4, printer ink, latex gloves, toilet paper 6Pk"/>
    <m/>
    <m/>
    <m/>
    <m/>
    <m/>
    <m/>
    <m/>
    <m/>
    <m/>
    <m/>
    <m/>
    <m/>
    <m/>
    <m/>
    <m/>
    <m/>
    <m/>
    <m/>
    <m/>
    <m/>
    <m/>
    <e v="#REF!"/>
    <s v="SL105@tidalwaveautospa.com"/>
    <s v="Steven Kyriazis"/>
    <x v="3"/>
    <x v="2"/>
  </r>
  <r>
    <s v="Troy Webb"/>
    <s v="EXP-10010596"/>
    <n v="61.45"/>
    <d v="2024-01-04T00:00:00"/>
    <x v="0"/>
    <s v="Wash Maintenance"/>
    <s v="WD-40, Bleach, Drill bit set"/>
    <m/>
    <m/>
    <m/>
    <m/>
    <m/>
    <m/>
    <m/>
    <m/>
    <m/>
    <m/>
    <m/>
    <m/>
    <m/>
    <m/>
    <m/>
    <m/>
    <m/>
    <m/>
    <m/>
    <m/>
    <m/>
    <e v="#REF!"/>
    <s v="SL105@tidalwaveautospa.com"/>
    <s v="Steven Kyriazis"/>
    <x v="3"/>
    <x v="2"/>
  </r>
  <r>
    <s v="Troy Webb"/>
    <s v="EXP-10010596"/>
    <n v="42.58"/>
    <d v="2024-01-09T00:00:00"/>
    <x v="2"/>
    <s v="Parts"/>
    <s v="Air compressor power switch"/>
    <m/>
    <m/>
    <m/>
    <m/>
    <m/>
    <m/>
    <m/>
    <m/>
    <m/>
    <m/>
    <m/>
    <m/>
    <m/>
    <m/>
    <m/>
    <m/>
    <m/>
    <m/>
    <m/>
    <m/>
    <m/>
    <e v="#REF!"/>
    <s v="SL105@tidalwaveautospa.com"/>
    <s v="Steven Kyriazis"/>
    <x v="3"/>
    <x v="2"/>
  </r>
  <r>
    <s v="Troy Webb"/>
    <s v="EXP-10010596"/>
    <n v="4.79"/>
    <d v="2024-01-16T00:00:00"/>
    <x v="0"/>
    <s v="Wash Maintenance"/>
    <s v="Vinegar 1 Gallon"/>
    <m/>
    <m/>
    <m/>
    <m/>
    <m/>
    <m/>
    <m/>
    <m/>
    <m/>
    <m/>
    <m/>
    <m/>
    <m/>
    <m/>
    <m/>
    <m/>
    <m/>
    <m/>
    <m/>
    <m/>
    <m/>
    <e v="#REF!"/>
    <s v="SL105@tidalwaveautospa.com"/>
    <s v="Steven Kyriazis"/>
    <x v="3"/>
    <x v="2"/>
  </r>
  <r>
    <s v="Troy Webb"/>
    <s v="EXP-10010596"/>
    <n v="141.76"/>
    <d v="2024-01-17T00:00:00"/>
    <x v="6"/>
    <s v="Wash Maintenance"/>
    <s v="Air compressor oil, Filters, electrical tape"/>
    <m/>
    <m/>
    <m/>
    <m/>
    <m/>
    <m/>
    <m/>
    <m/>
    <m/>
    <m/>
    <m/>
    <m/>
    <m/>
    <m/>
    <m/>
    <m/>
    <m/>
    <m/>
    <m/>
    <m/>
    <m/>
    <e v="#REF!"/>
    <s v="SL105@tidalwaveautospa.com"/>
    <s v="Steven Kyriazis"/>
    <x v="3"/>
    <x v="2"/>
  </r>
  <r>
    <s v="Vernon Dixon"/>
    <s v="EXP-10009850"/>
    <n v="50.58"/>
    <d v="2023-11-15T00:00:00"/>
    <x v="0"/>
    <s v="Wash Maintenance"/>
    <s v="supplies cleaner gloves etc"/>
    <m/>
    <m/>
    <m/>
    <m/>
    <m/>
    <m/>
    <m/>
    <m/>
    <m/>
    <m/>
    <m/>
    <m/>
    <m/>
    <m/>
    <m/>
    <m/>
    <m/>
    <m/>
    <m/>
    <m/>
    <m/>
    <e v="#REF!"/>
    <s v="SL111@tidalwaveautospa.com"/>
    <s v="Gary Bradley"/>
    <x v="3"/>
    <x v="2"/>
  </r>
  <r>
    <s v="Vernon Dixon"/>
    <s v="EXP-10009850"/>
    <n v="90.12"/>
    <d v="2023-11-15T00:00:00"/>
    <x v="0"/>
    <s v="Wash Maintenance"/>
    <s v="dawn vinegar pads"/>
    <m/>
    <m/>
    <m/>
    <m/>
    <m/>
    <m/>
    <m/>
    <m/>
    <m/>
    <m/>
    <m/>
    <m/>
    <m/>
    <m/>
    <m/>
    <m/>
    <m/>
    <m/>
    <m/>
    <m/>
    <m/>
    <e v="#REF!"/>
    <s v="SL111@tidalwaveautospa.com"/>
    <s v="Gary Bradley"/>
    <x v="3"/>
    <x v="2"/>
  </r>
  <r>
    <s v="Vernon Dixon"/>
    <s v="EXP-10009850"/>
    <n v="267.87"/>
    <d v="2023-11-21T00:00:00"/>
    <x v="0"/>
    <s v="Office Supplies"/>
    <s v="ink for printer supplies"/>
    <m/>
    <m/>
    <m/>
    <m/>
    <m/>
    <m/>
    <m/>
    <m/>
    <m/>
    <m/>
    <m/>
    <m/>
    <m/>
    <m/>
    <m/>
    <m/>
    <m/>
    <m/>
    <m/>
    <m/>
    <m/>
    <e v="#REF!"/>
    <s v="SL111@tidalwaveautospa.com"/>
    <s v="Gary Bradley"/>
    <x v="3"/>
    <x v="2"/>
  </r>
  <r>
    <s v="Vernon Dixon"/>
    <s v="EXP-10009850"/>
    <n v="51.8"/>
    <d v="2023-11-21T00:00:00"/>
    <x v="0"/>
    <s v="Wash Maintenance"/>
    <s v="cleaner for blowers"/>
    <m/>
    <m/>
    <m/>
    <m/>
    <m/>
    <m/>
    <m/>
    <m/>
    <m/>
    <m/>
    <m/>
    <m/>
    <m/>
    <m/>
    <m/>
    <m/>
    <m/>
    <m/>
    <m/>
    <m/>
    <m/>
    <e v="#REF!"/>
    <s v="SL111@tidalwaveautospa.com"/>
    <s v="Gary Bradley"/>
    <x v="3"/>
    <x v="2"/>
  </r>
  <r>
    <s v="Vernon Dixon"/>
    <s v="EXP-10009850"/>
    <n v="25.9"/>
    <d v="2023-11-21T00:00:00"/>
    <x v="0"/>
    <s v="Wash Maintenance"/>
    <s v="blowers restorer"/>
    <m/>
    <m/>
    <m/>
    <m/>
    <m/>
    <m/>
    <m/>
    <m/>
    <m/>
    <m/>
    <m/>
    <m/>
    <m/>
    <m/>
    <m/>
    <m/>
    <m/>
    <m/>
    <m/>
    <m/>
    <m/>
    <e v="#REF!"/>
    <s v="SL111@tidalwaveautospa.com"/>
    <s v="Gary Bradley"/>
    <x v="3"/>
    <x v="2"/>
  </r>
  <r>
    <s v="Vernon Dixon"/>
    <s v="EXP-10009850"/>
    <n v="59.64"/>
    <d v="2023-11-26T00:00:00"/>
    <x v="0"/>
    <s v="Wash Maintenance"/>
    <s v="scrub pads grease supplies"/>
    <m/>
    <m/>
    <m/>
    <m/>
    <m/>
    <m/>
    <m/>
    <m/>
    <m/>
    <m/>
    <m/>
    <m/>
    <m/>
    <m/>
    <m/>
    <m/>
    <m/>
    <m/>
    <m/>
    <m/>
    <m/>
    <e v="#REF!"/>
    <s v="SL111@tidalwaveautospa.com"/>
    <s v="Gary Bradley"/>
    <x v="3"/>
    <x v="2"/>
  </r>
  <r>
    <s v="Vernon Dixon"/>
    <s v="EXP-10009850"/>
    <n v="115.06"/>
    <d v="2023-11-28T00:00:00"/>
    <x v="0"/>
    <s v="Wash Maintenance"/>
    <s v="pipe wrap winterizing"/>
    <m/>
    <m/>
    <m/>
    <m/>
    <m/>
    <m/>
    <m/>
    <m/>
    <m/>
    <m/>
    <m/>
    <m/>
    <m/>
    <m/>
    <m/>
    <m/>
    <m/>
    <m/>
    <m/>
    <m/>
    <m/>
    <e v="#REF!"/>
    <s v="SL111@tidalwaveautospa.com"/>
    <s v="Gary Bradley"/>
    <x v="3"/>
    <x v="2"/>
  </r>
  <r>
    <s v="Vernon Dixon"/>
    <s v="EXP-10009850"/>
    <n v="152.24"/>
    <d v="2023-12-02T00:00:00"/>
    <x v="0"/>
    <s v="Small Tools"/>
    <s v="floor jack and bungies"/>
    <m/>
    <m/>
    <m/>
    <m/>
    <m/>
    <m/>
    <m/>
    <m/>
    <m/>
    <m/>
    <m/>
    <m/>
    <m/>
    <m/>
    <m/>
    <m/>
    <m/>
    <m/>
    <m/>
    <m/>
    <m/>
    <e v="#REF!"/>
    <s v="SL111@tidalwaveautospa.com"/>
    <s v="Gary Bradley"/>
    <x v="3"/>
    <x v="2"/>
  </r>
  <r>
    <s v="Vernon Dixon"/>
    <s v="EXP-10009850"/>
    <n v="326.94"/>
    <d v="2023-12-02T00:00:00"/>
    <x v="0"/>
    <s v="Wash Maintenance"/>
    <s v="prepgun grease parts antifreeze"/>
    <m/>
    <m/>
    <m/>
    <m/>
    <m/>
    <m/>
    <m/>
    <m/>
    <m/>
    <m/>
    <m/>
    <m/>
    <m/>
    <m/>
    <m/>
    <m/>
    <m/>
    <m/>
    <m/>
    <m/>
    <m/>
    <e v="#REF!"/>
    <s v="SL111@tidalwaveautospa.com"/>
    <s v="Gary Bradley"/>
    <x v="3"/>
    <x v="2"/>
  </r>
  <r>
    <s v="Vernon Dixon"/>
    <s v="EXP-10009850"/>
    <n v="17.98"/>
    <d v="2023-12-02T00:00:00"/>
    <x v="0"/>
    <s v="Wash Maintenance"/>
    <s v="vinegar parts"/>
    <m/>
    <m/>
    <m/>
    <m/>
    <m/>
    <m/>
    <m/>
    <m/>
    <m/>
    <m/>
    <m/>
    <m/>
    <m/>
    <m/>
    <m/>
    <m/>
    <m/>
    <m/>
    <m/>
    <m/>
    <m/>
    <e v="#REF!"/>
    <s v="SL111@tidalwaveautospa.com"/>
    <s v="Gary Bradley"/>
    <x v="3"/>
    <x v="2"/>
  </r>
  <r>
    <s v="Vernon Dixon"/>
    <s v="EXP-10009850"/>
    <n v="14.48"/>
    <d v="2023-12-02T00:00:00"/>
    <x v="0"/>
    <s v="Pest Control/Extermination"/>
    <s v="glue traps"/>
    <m/>
    <m/>
    <m/>
    <m/>
    <m/>
    <m/>
    <m/>
    <m/>
    <m/>
    <m/>
    <m/>
    <m/>
    <m/>
    <m/>
    <m/>
    <m/>
    <m/>
    <m/>
    <m/>
    <m/>
    <m/>
    <e v="#REF!"/>
    <s v="SL111@tidalwaveautospa.com"/>
    <s v="Gary Bradley"/>
    <x v="3"/>
    <x v="2"/>
  </r>
  <r>
    <s v="Vernon Dixon"/>
    <s v="EXP-10009850"/>
    <n v="21.96"/>
    <d v="2023-12-10T00:00:00"/>
    <x v="0"/>
    <s v="Office Supplies"/>
    <s v="rat traps toilet paper supplies"/>
    <m/>
    <m/>
    <m/>
    <m/>
    <m/>
    <m/>
    <m/>
    <m/>
    <m/>
    <m/>
    <m/>
    <m/>
    <m/>
    <m/>
    <m/>
    <m/>
    <m/>
    <m/>
    <m/>
    <m/>
    <m/>
    <e v="#REF!"/>
    <s v="SL111@tidalwaveautospa.com"/>
    <s v="Gary Bradley"/>
    <x v="3"/>
    <x v="2"/>
  </r>
  <r>
    <s v="Vernon Dixon"/>
    <s v="EXP-10009850"/>
    <n v="79.42"/>
    <d v="2023-12-12T00:00:00"/>
    <x v="0"/>
    <s v="Office Supplies"/>
    <s v="double sided tape supplies"/>
    <m/>
    <m/>
    <m/>
    <m/>
    <m/>
    <m/>
    <m/>
    <m/>
    <m/>
    <m/>
    <m/>
    <m/>
    <m/>
    <m/>
    <m/>
    <m/>
    <m/>
    <m/>
    <m/>
    <m/>
    <m/>
    <e v="#REF!"/>
    <s v="SL111@tidalwaveautospa.com"/>
    <s v="Gary Bradley"/>
    <x v="3"/>
    <x v="2"/>
  </r>
  <r>
    <s v="Vernon Dixon"/>
    <s v="EXP-10009850"/>
    <n v="76.13"/>
    <d v="2023-12-14T00:00:00"/>
    <x v="0"/>
    <s v="Office Supplies"/>
    <s v="Christmas supplies and decor"/>
    <m/>
    <m/>
    <m/>
    <m/>
    <m/>
    <m/>
    <m/>
    <m/>
    <m/>
    <m/>
    <m/>
    <m/>
    <m/>
    <m/>
    <m/>
    <m/>
    <m/>
    <m/>
    <m/>
    <m/>
    <m/>
    <e v="#REF!"/>
    <s v="SL111@tidalwaveautospa.com"/>
    <s v="Gary Bradley"/>
    <x v="3"/>
    <x v="2"/>
  </r>
  <r>
    <s v="Veronica Wyrostek"/>
    <s v="EXP-10009523"/>
    <n v="154.72"/>
    <d v="2023-12-14T00:00:00"/>
    <x v="0"/>
    <s v="Office Supplies"/>
    <s v="Mailbox, bathroom supplies"/>
    <m/>
    <m/>
    <m/>
    <m/>
    <m/>
    <m/>
    <m/>
    <m/>
    <m/>
    <m/>
    <m/>
    <m/>
    <m/>
    <m/>
    <m/>
    <m/>
    <m/>
    <m/>
    <m/>
    <m/>
    <m/>
    <e v="#REF!"/>
    <s v="SL307@tidalwaveautospa.com"/>
    <s v="David Foster"/>
    <x v="3"/>
    <x v="2"/>
  </r>
  <r>
    <s v="Veronica Wyrostek"/>
    <s v="EXP-10009523"/>
    <n v="73.7"/>
    <d v="2023-12-15T00:00:00"/>
    <x v="0"/>
    <s v="Office Supplies"/>
    <s v="cement and reflective letters for mailbox"/>
    <m/>
    <m/>
    <m/>
    <m/>
    <m/>
    <m/>
    <m/>
    <m/>
    <m/>
    <m/>
    <m/>
    <m/>
    <m/>
    <m/>
    <m/>
    <m/>
    <m/>
    <m/>
    <m/>
    <m/>
    <m/>
    <e v="#REF!"/>
    <s v="SL307@tidalwaveautospa.com"/>
    <s v="David Foster"/>
    <x v="3"/>
    <x v="2"/>
  </r>
  <r>
    <s v="Vince Harris"/>
    <s v="EXP-10009345"/>
    <n v="-101.49"/>
    <d v="2023-11-07T00:00:00"/>
    <x v="37"/>
    <s v="Car Wash"/>
    <s v="DRB Test Charge"/>
    <m/>
    <m/>
    <m/>
    <m/>
    <m/>
    <m/>
    <m/>
    <m/>
    <m/>
    <m/>
    <m/>
    <m/>
    <m/>
    <m/>
    <m/>
    <m/>
    <m/>
    <m/>
    <m/>
    <m/>
    <m/>
    <e v="#REF!"/>
    <s v=""/>
    <s v=""/>
    <x v="3"/>
    <x v="2"/>
  </r>
  <r>
    <s v="Vince Harris"/>
    <s v="EXP-10009345"/>
    <n v="-82.2"/>
    <d v="2023-11-08T00:00:00"/>
    <x v="37"/>
    <s v="Car Wash"/>
    <s v="DRB Test Charge"/>
    <m/>
    <m/>
    <m/>
    <m/>
    <m/>
    <m/>
    <m/>
    <m/>
    <m/>
    <m/>
    <m/>
    <m/>
    <m/>
    <m/>
    <m/>
    <m/>
    <m/>
    <m/>
    <m/>
    <m/>
    <m/>
    <e v="#REF!"/>
    <s v=""/>
    <s v=""/>
    <x v="3"/>
    <x v="2"/>
  </r>
  <r>
    <s v="Vince Harris"/>
    <s v="EXP-10009345"/>
    <n v="251.84"/>
    <d v="2023-11-17T00:00:00"/>
    <x v="23"/>
    <s v="Computer"/>
    <s v="Monitor"/>
    <m/>
    <m/>
    <m/>
    <m/>
    <m/>
    <m/>
    <m/>
    <m/>
    <m/>
    <m/>
    <m/>
    <m/>
    <m/>
    <m/>
    <m/>
    <m/>
    <m/>
    <m/>
    <m/>
    <m/>
    <m/>
    <e v="#REF!"/>
    <s v=""/>
    <s v=""/>
    <x v="3"/>
    <x v="2"/>
  </r>
  <r>
    <s v="Vince Harris"/>
    <s v="EXP-10009345"/>
    <n v="77.38"/>
    <d v="2023-11-19T00:00:00"/>
    <x v="11"/>
    <s v="Computer"/>
    <s v="Webcam"/>
    <m/>
    <m/>
    <m/>
    <m/>
    <m/>
    <m/>
    <m/>
    <m/>
    <m/>
    <m/>
    <m/>
    <m/>
    <m/>
    <m/>
    <m/>
    <m/>
    <m/>
    <m/>
    <m/>
    <m/>
    <m/>
    <e v="#REF!"/>
    <s v=""/>
    <s v=""/>
    <x v="3"/>
    <x v="2"/>
  </r>
  <r>
    <s v="Vince Harris"/>
    <s v="EXP-10009345"/>
    <n v="-251.84"/>
    <d v="2023-11-19T00:00:00"/>
    <x v="11"/>
    <s v="Computer"/>
    <s v="Monitor return"/>
    <m/>
    <m/>
    <m/>
    <m/>
    <m/>
    <m/>
    <m/>
    <m/>
    <m/>
    <m/>
    <m/>
    <m/>
    <m/>
    <m/>
    <m/>
    <m/>
    <m/>
    <m/>
    <m/>
    <m/>
    <m/>
    <e v="#REF!"/>
    <s v=""/>
    <s v=""/>
    <x v="3"/>
    <x v="2"/>
  </r>
  <r>
    <s v="Vince Harris"/>
    <s v="EXP-10009345"/>
    <n v="-11.69"/>
    <d v="2023-11-21T00:00:00"/>
    <x v="11"/>
    <s v="Computer"/>
    <s v="Exchanged Webcams"/>
    <m/>
    <m/>
    <m/>
    <m/>
    <m/>
    <m/>
    <m/>
    <m/>
    <m/>
    <m/>
    <m/>
    <m/>
    <m/>
    <m/>
    <m/>
    <m/>
    <m/>
    <m/>
    <m/>
    <m/>
    <m/>
    <e v="#REF!"/>
    <s v=""/>
    <s v=""/>
    <x v="3"/>
    <x v="2"/>
  </r>
  <r>
    <s v="Vince Harris"/>
    <s v="EXP-10009345"/>
    <n v="29"/>
    <d v="2023-11-26T00:00:00"/>
    <x v="11"/>
    <s v="Computer"/>
    <s v="App to sync computers"/>
    <m/>
    <m/>
    <m/>
    <m/>
    <m/>
    <m/>
    <m/>
    <m/>
    <m/>
    <m/>
    <m/>
    <m/>
    <m/>
    <m/>
    <m/>
    <m/>
    <m/>
    <m/>
    <m/>
    <m/>
    <m/>
    <e v="#REF!"/>
    <s v=""/>
    <s v=""/>
    <x v="3"/>
    <x v="2"/>
  </r>
  <r>
    <s v="Vincent Burt"/>
    <s v="EXP-10009560"/>
    <n v="2850"/>
    <d v="2023-11-15T00:00:00"/>
    <x v="25"/>
    <s v="Wash Repairs"/>
    <s v="Safety repairs"/>
    <m/>
    <m/>
    <m/>
    <m/>
    <m/>
    <m/>
    <m/>
    <m/>
    <m/>
    <m/>
    <m/>
    <m/>
    <m/>
    <m/>
    <m/>
    <m/>
    <m/>
    <m/>
    <m/>
    <m/>
    <m/>
    <e v="#REF!"/>
    <s v="SL1@tidalwaveautospa.com"/>
    <s v="Andrew Strevel"/>
    <x v="3"/>
    <x v="2"/>
  </r>
  <r>
    <s v="Vincent Burt"/>
    <s v="EXP-10009560"/>
    <n v="72.760000000000005"/>
    <d v="2023-11-16T00:00:00"/>
    <x v="10"/>
    <s v="Wash Maintenance"/>
    <s v="Cleaning supplies"/>
    <m/>
    <m/>
    <m/>
    <m/>
    <m/>
    <m/>
    <m/>
    <m/>
    <m/>
    <m/>
    <m/>
    <m/>
    <m/>
    <m/>
    <m/>
    <m/>
    <m/>
    <m/>
    <m/>
    <m/>
    <m/>
    <e v="#REF!"/>
    <s v="SL1@tidalwaveautospa.com"/>
    <s v="Andrew Strevel"/>
    <x v="3"/>
    <x v="2"/>
  </r>
  <r>
    <s v="Vincent Burt"/>
    <s v="EXP-10009560"/>
    <n v="2850"/>
    <d v="2023-11-17T00:00:00"/>
    <x v="14"/>
    <s v="Wash Repairs"/>
    <s v="Safety maintenance"/>
    <m/>
    <m/>
    <m/>
    <m/>
    <m/>
    <m/>
    <m/>
    <m/>
    <m/>
    <m/>
    <m/>
    <m/>
    <m/>
    <m/>
    <m/>
    <m/>
    <m/>
    <m/>
    <m/>
    <m/>
    <m/>
    <e v="#REF!"/>
    <s v="SL1@tidalwaveautospa.com"/>
    <s v="Andrew Strevel"/>
    <x v="3"/>
    <x v="2"/>
  </r>
  <r>
    <s v="Vincent Burt"/>
    <s v="EXP-10009560"/>
    <n v="63.59"/>
    <d v="2023-11-19T00:00:00"/>
    <x v="11"/>
    <s v="Pit Pumping"/>
    <s v="Pit cleaning suit"/>
    <m/>
    <m/>
    <m/>
    <m/>
    <m/>
    <m/>
    <m/>
    <m/>
    <m/>
    <m/>
    <m/>
    <m/>
    <m/>
    <m/>
    <m/>
    <m/>
    <m/>
    <m/>
    <m/>
    <m/>
    <m/>
    <e v="#REF!"/>
    <s v="SL1@tidalwaveautospa.com"/>
    <s v="Andrew Strevel"/>
    <x v="3"/>
    <x v="2"/>
  </r>
  <r>
    <s v="Vincent Burt"/>
    <s v="EXP-10009560"/>
    <n v="156.9"/>
    <d v="2023-11-24T00:00:00"/>
    <x v="21"/>
    <s v="Snacks"/>
    <s v="Water n gatorades"/>
    <m/>
    <m/>
    <m/>
    <m/>
    <m/>
    <m/>
    <m/>
    <m/>
    <m/>
    <m/>
    <m/>
    <m/>
    <m/>
    <m/>
    <m/>
    <m/>
    <m/>
    <m/>
    <m/>
    <m/>
    <m/>
    <e v="#REF!"/>
    <s v="SL1@tidalwaveautospa.com"/>
    <s v="Andrew Strevel"/>
    <x v="3"/>
    <x v="2"/>
  </r>
  <r>
    <s v="Vincent Burt"/>
    <s v="EXP-10009560"/>
    <n v="2.16"/>
    <d v="2023-11-24T00:00:00"/>
    <x v="11"/>
    <s v="Small Tools"/>
    <s v="Ratchet Strap"/>
    <m/>
    <m/>
    <m/>
    <m/>
    <m/>
    <m/>
    <m/>
    <m/>
    <m/>
    <m/>
    <m/>
    <m/>
    <m/>
    <m/>
    <m/>
    <m/>
    <m/>
    <m/>
    <m/>
    <m/>
    <m/>
    <e v="#REF!"/>
    <s v="SL1@tidalwaveautospa.com"/>
    <s v="Andrew Strevel"/>
    <x v="3"/>
    <x v="2"/>
  </r>
  <r>
    <s v="Vincent Burt"/>
    <s v="EXP-10009560"/>
    <n v="92.86"/>
    <d v="2023-11-24T00:00:00"/>
    <x v="11"/>
    <s v="Small Tools"/>
    <s v="Coma long and ramps for tires"/>
    <m/>
    <m/>
    <m/>
    <m/>
    <m/>
    <m/>
    <m/>
    <m/>
    <m/>
    <m/>
    <m/>
    <m/>
    <m/>
    <m/>
    <m/>
    <m/>
    <m/>
    <m/>
    <m/>
    <m/>
    <m/>
    <e v="#REF!"/>
    <s v="SL1@tidalwaveautospa.com"/>
    <s v="Andrew Strevel"/>
    <x v="3"/>
    <x v="2"/>
  </r>
  <r>
    <s v="Vincent Burt"/>
    <s v="EXP-10009560"/>
    <n v="323.5"/>
    <d v="2023-11-24T00:00:00"/>
    <x v="11"/>
    <s v="Itemized"/>
    <s v="soap, febreze, tire shine, cable ties, paper towels, extension cord,socket set, drill bit set,"/>
    <n v="171.3"/>
    <s v="Wash Maintenance"/>
    <s v="soap, febreze, tire shine, cable ties, paper towels, extension cord"/>
    <n v="152.19999999999999"/>
    <s v="Small Tools"/>
    <s v="socket set, drill bit set"/>
    <m/>
    <m/>
    <m/>
    <m/>
    <m/>
    <m/>
    <m/>
    <m/>
    <m/>
    <m/>
    <m/>
    <m/>
    <m/>
    <m/>
    <m/>
    <e v="#REF!"/>
    <s v="SL1@tidalwaveautospa.com"/>
    <s v="Andrew Strevel"/>
    <x v="3"/>
    <x v="2"/>
  </r>
  <r>
    <s v="Vincent Burt"/>
    <s v="EXP-10009560"/>
    <n v="1650"/>
    <d v="2023-11-24T00:00:00"/>
    <x v="25"/>
    <s v="Pit Pumping"/>
    <s v="Pit flushing ect"/>
    <m/>
    <m/>
    <m/>
    <m/>
    <m/>
    <m/>
    <m/>
    <m/>
    <m/>
    <m/>
    <m/>
    <m/>
    <m/>
    <m/>
    <m/>
    <m/>
    <m/>
    <m/>
    <m/>
    <m/>
    <m/>
    <e v="#REF!"/>
    <s v="SL1@tidalwaveautospa.com"/>
    <s v="Andrew Strevel"/>
    <x v="3"/>
    <x v="2"/>
  </r>
  <r>
    <s v="Vincent Burt"/>
    <s v="EXP-10009560"/>
    <n v="8.6199999999999992"/>
    <d v="2023-11-27T00:00:00"/>
    <x v="21"/>
    <s v="Office Supplies"/>
    <s v="Plastic forks"/>
    <m/>
    <m/>
    <m/>
    <m/>
    <m/>
    <m/>
    <m/>
    <m/>
    <m/>
    <m/>
    <m/>
    <m/>
    <m/>
    <m/>
    <m/>
    <m/>
    <m/>
    <m/>
    <m/>
    <m/>
    <m/>
    <e v="#REF!"/>
    <s v="SL1@tidalwaveautospa.com"/>
    <s v="Andrew Strevel"/>
    <x v="3"/>
    <x v="2"/>
  </r>
  <r>
    <s v="Vincent Burt"/>
    <s v="EXP-10009560"/>
    <n v="158.91999999999999"/>
    <d v="2023-11-28T00:00:00"/>
    <x v="11"/>
    <s v="Wash Maintenance"/>
    <s v="Gas cans and tarp for cold season"/>
    <m/>
    <m/>
    <m/>
    <m/>
    <m/>
    <m/>
    <m/>
    <m/>
    <m/>
    <m/>
    <m/>
    <m/>
    <m/>
    <m/>
    <m/>
    <m/>
    <m/>
    <m/>
    <m/>
    <m/>
    <m/>
    <e v="#REF!"/>
    <s v="SL1@tidalwaveautospa.com"/>
    <s v="Andrew Strevel"/>
    <x v="3"/>
    <x v="2"/>
  </r>
  <r>
    <s v="Vincent Burt"/>
    <s v="EXP-10009560"/>
    <n v="3550"/>
    <d v="2023-11-30T00:00:00"/>
    <x v="25"/>
    <s v="Wash Repairs"/>
    <s v="Vendor build repairs"/>
    <m/>
    <m/>
    <m/>
    <m/>
    <m/>
    <m/>
    <m/>
    <m/>
    <m/>
    <m/>
    <m/>
    <m/>
    <m/>
    <m/>
    <m/>
    <m/>
    <m/>
    <m/>
    <m/>
    <m/>
    <m/>
    <e v="#REF!"/>
    <s v="SL1@tidalwaveautospa.com"/>
    <s v="Andrew Strevel"/>
    <x v="3"/>
    <x v="2"/>
  </r>
  <r>
    <s v="Vincent Burt"/>
    <s v="EXP-10009560"/>
    <n v="60.34"/>
    <d v="2023-11-30T00:00:00"/>
    <x v="21"/>
    <s v="Employee Incentive - Meals"/>
    <s v="Team food for grill"/>
    <m/>
    <m/>
    <m/>
    <m/>
    <m/>
    <m/>
    <m/>
    <m/>
    <m/>
    <m/>
    <m/>
    <m/>
    <m/>
    <m/>
    <m/>
    <m/>
    <m/>
    <m/>
    <m/>
    <m/>
    <m/>
    <e v="#REF!"/>
    <s v="SL1@tidalwaveautospa.com"/>
    <s v="Andrew Strevel"/>
    <x v="3"/>
    <x v="2"/>
  </r>
  <r>
    <s v="Vincent Burt"/>
    <s v="EXP-10009560"/>
    <n v="114.93"/>
    <d v="2023-12-05T00:00:00"/>
    <x v="21"/>
    <s v="Snacks"/>
    <s v="Water and Gatorade"/>
    <m/>
    <m/>
    <m/>
    <m/>
    <m/>
    <m/>
    <m/>
    <m/>
    <m/>
    <m/>
    <m/>
    <m/>
    <m/>
    <m/>
    <m/>
    <m/>
    <m/>
    <m/>
    <m/>
    <m/>
    <m/>
    <e v="#REF!"/>
    <s v="SL1@tidalwaveautospa.com"/>
    <s v="Andrew Strevel"/>
    <x v="3"/>
    <x v="2"/>
  </r>
  <r>
    <s v="Vincent Burt"/>
    <s v="EXP-10009560"/>
    <n v="129.02000000000001"/>
    <d v="2023-12-11T00:00:00"/>
    <x v="11"/>
    <s v="Itemized"/>
    <s v="gloves, rainsuit,HD staples, arm &amp; hammer, dawn,heater"/>
    <n v="29.6"/>
    <s v="Safety Supplies"/>
    <s v="gloves, rainsuit"/>
    <n v="19.190000000000001"/>
    <s v="Wash Maintenance"/>
    <s v="HD staples, arm &amp; hammer, dawn"/>
    <n v="62.62"/>
    <s v="Equipment"/>
    <s v="heater"/>
    <m/>
    <m/>
    <m/>
    <m/>
    <m/>
    <m/>
    <m/>
    <m/>
    <m/>
    <m/>
    <m/>
    <m/>
    <e v="#REF!"/>
    <s v="SL1@tidalwaveautospa.com"/>
    <s v="Andrew Strevel"/>
    <x v="3"/>
    <x v="2"/>
  </r>
  <r>
    <s v="Vincent Burt"/>
    <s v="EXP-10009560"/>
    <n v="122.01"/>
    <d v="2023-12-11T00:00:00"/>
    <x v="21"/>
    <s v="Snacks"/>
    <s v="Water n Gatorade"/>
    <m/>
    <m/>
    <m/>
    <m/>
    <m/>
    <m/>
    <m/>
    <m/>
    <m/>
    <m/>
    <m/>
    <m/>
    <m/>
    <m/>
    <m/>
    <m/>
    <m/>
    <m/>
    <m/>
    <m/>
    <m/>
    <e v="#REF!"/>
    <s v="SL1@tidalwaveautospa.com"/>
    <s v="Andrew Strevel"/>
    <x v="3"/>
    <x v="2"/>
  </r>
  <r>
    <s v="Vincent Burt"/>
    <s v="EXP-10009560"/>
    <n v="33.32"/>
    <d v="2023-12-13T00:00:00"/>
    <x v="21"/>
    <s v="Office Supplies"/>
    <s v="Xmas decorations"/>
    <m/>
    <m/>
    <m/>
    <m/>
    <m/>
    <m/>
    <m/>
    <m/>
    <m/>
    <m/>
    <m/>
    <m/>
    <m/>
    <m/>
    <m/>
    <m/>
    <m/>
    <m/>
    <m/>
    <m/>
    <m/>
    <e v="#REF!"/>
    <s v="SL1@tidalwaveautospa.com"/>
    <s v="Andrew Strevel"/>
    <x v="3"/>
    <x v="2"/>
  </r>
  <r>
    <s v="Vincent Burt"/>
    <s v="EXP-10010429"/>
    <n v="74.400000000000006"/>
    <d v="2023-12-14T00:00:00"/>
    <x v="21"/>
    <s v="Office Supplies"/>
    <s v="Xmas decorations"/>
    <m/>
    <m/>
    <m/>
    <m/>
    <m/>
    <m/>
    <m/>
    <m/>
    <m/>
    <m/>
    <m/>
    <m/>
    <m/>
    <m/>
    <m/>
    <m/>
    <m/>
    <m/>
    <m/>
    <m/>
    <m/>
    <e v="#REF!"/>
    <s v="SL1@tidalwaveautospa.com"/>
    <s v="Andrew Strevel"/>
    <x v="3"/>
    <x v="2"/>
  </r>
  <r>
    <s v="Vincent Burt"/>
    <s v="EXP-10010429"/>
    <n v="52.99"/>
    <d v="2023-12-15T00:00:00"/>
    <x v="37"/>
    <s v="Pit Pumping"/>
    <s v="Pit gear"/>
    <m/>
    <m/>
    <m/>
    <m/>
    <m/>
    <m/>
    <m/>
    <m/>
    <m/>
    <m/>
    <m/>
    <m/>
    <m/>
    <m/>
    <m/>
    <m/>
    <m/>
    <m/>
    <m/>
    <m/>
    <m/>
    <e v="#REF!"/>
    <s v="SL1@tidalwaveautospa.com"/>
    <s v="Andrew Strevel"/>
    <x v="3"/>
    <x v="2"/>
  </r>
  <r>
    <s v="Vincent Burt"/>
    <s v="EXP-10010429"/>
    <n v="199.11"/>
    <d v="2023-12-18T00:00:00"/>
    <x v="0"/>
    <s v="Office Supplies"/>
    <s v="Paper Towels, Cleaning Supplies"/>
    <m/>
    <m/>
    <m/>
    <m/>
    <m/>
    <m/>
    <m/>
    <m/>
    <m/>
    <m/>
    <m/>
    <m/>
    <m/>
    <m/>
    <m/>
    <m/>
    <m/>
    <m/>
    <m/>
    <m/>
    <m/>
    <e v="#REF!"/>
    <s v="SL1@tidalwaveautospa.com"/>
    <s v="Andrew Strevel"/>
    <x v="3"/>
    <x v="2"/>
  </r>
  <r>
    <s v="Vincent Burt"/>
    <s v="EXP-10010429"/>
    <n v="1260.75"/>
    <d v="2023-12-28T00:00:00"/>
    <x v="11"/>
    <s v="Wash Supplies"/>
    <s v="Towels"/>
    <m/>
    <m/>
    <m/>
    <m/>
    <m/>
    <m/>
    <m/>
    <m/>
    <m/>
    <m/>
    <m/>
    <m/>
    <m/>
    <m/>
    <m/>
    <m/>
    <m/>
    <m/>
    <m/>
    <m/>
    <m/>
    <e v="#REF!"/>
    <s v="SL1@tidalwaveautospa.com"/>
    <s v="Andrew Strevel"/>
    <x v="3"/>
    <x v="2"/>
  </r>
  <r>
    <s v="Vincent Burt"/>
    <s v="EXP-10010429"/>
    <n v="58.59"/>
    <d v="2023-12-30T00:00:00"/>
    <x v="2"/>
    <s v="Parts"/>
    <s v="Washer door part"/>
    <m/>
    <m/>
    <m/>
    <m/>
    <m/>
    <m/>
    <m/>
    <m/>
    <m/>
    <m/>
    <m/>
    <m/>
    <m/>
    <m/>
    <m/>
    <m/>
    <m/>
    <m/>
    <m/>
    <m/>
    <m/>
    <e v="#REF!"/>
    <s v="SL1@tidalwaveautospa.com"/>
    <s v="Andrew Strevel"/>
    <x v="3"/>
    <x v="2"/>
  </r>
  <r>
    <s v="William Wolfenbarger"/>
    <s v="EXP-10010542"/>
    <n v="32.39"/>
    <d v="2023-12-20T00:00:00"/>
    <x v="0"/>
    <s v="Safety Supplies"/>
    <s v="Gloves"/>
    <m/>
    <m/>
    <m/>
    <m/>
    <m/>
    <m/>
    <m/>
    <m/>
    <m/>
    <m/>
    <m/>
    <m/>
    <m/>
    <m/>
    <m/>
    <m/>
    <m/>
    <m/>
    <m/>
    <m/>
    <m/>
    <e v="#REF!"/>
    <s v="SL8@tidalwaveautospa.com"/>
    <s v="Michael Dodge"/>
    <x v="3"/>
    <x v="2"/>
  </r>
  <r>
    <s v="William Wolfenbarger"/>
    <s v="EXP-10010542"/>
    <n v="38"/>
    <d v="2023-12-20T00:00:00"/>
    <x v="11"/>
    <s v="Small Tools"/>
    <s v="Comealong"/>
    <m/>
    <m/>
    <m/>
    <m/>
    <m/>
    <m/>
    <m/>
    <m/>
    <m/>
    <m/>
    <m/>
    <m/>
    <m/>
    <m/>
    <m/>
    <m/>
    <m/>
    <m/>
    <m/>
    <m/>
    <m/>
    <e v="#REF!"/>
    <s v="SL8@tidalwaveautospa.com"/>
    <s v="Michael Dodge"/>
    <x v="3"/>
    <x v="2"/>
  </r>
  <r>
    <s v="William Wolfenbarger"/>
    <s v="EXP-10010542"/>
    <n v="-41.9"/>
    <d v="2023-12-20T00:00:00"/>
    <x v="11"/>
    <s v="Small Tools"/>
    <s v="Comealong return"/>
    <m/>
    <m/>
    <m/>
    <m/>
    <m/>
    <m/>
    <m/>
    <m/>
    <m/>
    <m/>
    <m/>
    <m/>
    <m/>
    <m/>
    <m/>
    <m/>
    <m/>
    <m/>
    <m/>
    <m/>
    <m/>
    <e v="#REF!"/>
    <s v="SL8@tidalwaveautospa.com"/>
    <s v="Michael Dodge"/>
    <x v="3"/>
    <x v="2"/>
  </r>
  <r>
    <s v="William Wolfenbarger"/>
    <s v="EXP-10010542"/>
    <n v="41.9"/>
    <d v="2023-12-20T00:00:00"/>
    <x v="11"/>
    <s v="Small Tools"/>
    <s v="Comealong"/>
    <m/>
    <m/>
    <m/>
    <m/>
    <m/>
    <m/>
    <m/>
    <m/>
    <m/>
    <m/>
    <m/>
    <m/>
    <m/>
    <m/>
    <m/>
    <m/>
    <m/>
    <m/>
    <m/>
    <m/>
    <m/>
    <e v="#REF!"/>
    <s v="SL8@tidalwaveautospa.com"/>
    <s v="Michael Dodge"/>
    <x v="3"/>
    <x v="2"/>
  </r>
  <r>
    <s v="William Wolfenbarger"/>
    <s v="EXP-10010542"/>
    <n v="80.989999999999995"/>
    <d v="2023-12-22T00:00:00"/>
    <x v="17"/>
    <s v="Wash Maintenance"/>
    <s v="Hydraulic Oil"/>
    <m/>
    <m/>
    <m/>
    <m/>
    <m/>
    <m/>
    <m/>
    <m/>
    <m/>
    <m/>
    <m/>
    <m/>
    <m/>
    <m/>
    <m/>
    <m/>
    <m/>
    <m/>
    <m/>
    <m/>
    <m/>
    <e v="#REF!"/>
    <s v="SL8@tidalwaveautospa.com"/>
    <s v="Michael Dodge"/>
    <x v="3"/>
    <x v="2"/>
  </r>
  <r>
    <s v="William Wolfenbarger"/>
    <s v="EXP-10010542"/>
    <n v="91"/>
    <d v="2023-12-28T00:00:00"/>
    <x v="0"/>
    <s v="Wash Maintenance"/>
    <s v="Gloves, bits, tape, Vinegar, pads"/>
    <m/>
    <m/>
    <m/>
    <m/>
    <m/>
    <m/>
    <m/>
    <m/>
    <m/>
    <m/>
    <m/>
    <m/>
    <m/>
    <m/>
    <m/>
    <m/>
    <m/>
    <m/>
    <m/>
    <m/>
    <m/>
    <e v="#REF!"/>
    <s v="SL8@tidalwaveautospa.com"/>
    <s v="Michael Dodge"/>
    <x v="3"/>
    <x v="2"/>
  </r>
  <r>
    <s v="William Wolfenbarger"/>
    <s v="EXP-10010542"/>
    <n v="80.989999999999995"/>
    <d v="2023-12-28T00:00:00"/>
    <x v="6"/>
    <s v="Wash Maintenance"/>
    <s v="Hydraulic Oil"/>
    <m/>
    <m/>
    <m/>
    <m/>
    <m/>
    <m/>
    <m/>
    <m/>
    <m/>
    <m/>
    <m/>
    <m/>
    <m/>
    <m/>
    <m/>
    <m/>
    <m/>
    <m/>
    <m/>
    <m/>
    <m/>
    <e v="#REF!"/>
    <s v="SL8@tidalwaveautospa.com"/>
    <s v="Michael Dodge"/>
    <x v="3"/>
    <x v="2"/>
  </r>
  <r>
    <s v="William Wolfenbarger"/>
    <s v="EXP-10010542"/>
    <n v="80.989999999999995"/>
    <d v="2023-12-30T00:00:00"/>
    <x v="6"/>
    <s v="Wash Maintenance"/>
    <s v="Hydraulic Oil"/>
    <m/>
    <m/>
    <m/>
    <m/>
    <m/>
    <m/>
    <m/>
    <m/>
    <m/>
    <m/>
    <m/>
    <m/>
    <m/>
    <m/>
    <m/>
    <m/>
    <m/>
    <m/>
    <m/>
    <m/>
    <m/>
    <e v="#REF!"/>
    <s v="SL8@tidalwaveautospa.com"/>
    <s v="Michael Dodge"/>
    <x v="3"/>
    <x v="2"/>
  </r>
  <r>
    <s v="William Wolfenbarger"/>
    <s v="EXP-10010542"/>
    <n v="80.989999999999995"/>
    <d v="2024-01-04T00:00:00"/>
    <x v="6"/>
    <s v="Wash Maintenance"/>
    <s v="Hydraulic Oil"/>
    <m/>
    <m/>
    <m/>
    <m/>
    <m/>
    <m/>
    <m/>
    <m/>
    <m/>
    <m/>
    <m/>
    <m/>
    <m/>
    <m/>
    <m/>
    <m/>
    <m/>
    <m/>
    <m/>
    <m/>
    <m/>
    <e v="#REF!"/>
    <s v="SL8@tidalwaveautospa.com"/>
    <s v="Michael Dodge"/>
    <x v="3"/>
    <x v="2"/>
  </r>
  <r>
    <s v="William Wolfenbarger"/>
    <s v="EXP-10010542"/>
    <n v="40.950000000000003"/>
    <d v="2024-01-08T00:00:00"/>
    <x v="1"/>
    <s v="Parts"/>
    <s v="Bushing, Bearing"/>
    <m/>
    <m/>
    <m/>
    <m/>
    <m/>
    <m/>
    <m/>
    <m/>
    <m/>
    <m/>
    <m/>
    <m/>
    <m/>
    <m/>
    <m/>
    <m/>
    <m/>
    <m/>
    <m/>
    <m/>
    <m/>
    <e v="#REF!"/>
    <s v="SL8@tidalwaveautospa.com"/>
    <s v="Michael Dodge"/>
    <x v="3"/>
    <x v="2"/>
  </r>
  <r>
    <s v="William Wolfenbarger"/>
    <s v="EXP-10010542"/>
    <n v="73.38"/>
    <d v="2024-01-11T00:00:00"/>
    <x v="6"/>
    <s v="Parts"/>
    <s v="Tape, Glue, Shark Bites"/>
    <m/>
    <m/>
    <m/>
    <m/>
    <m/>
    <m/>
    <m/>
    <m/>
    <m/>
    <m/>
    <m/>
    <m/>
    <m/>
    <m/>
    <m/>
    <m/>
    <m/>
    <m/>
    <m/>
    <m/>
    <m/>
    <e v="#REF!"/>
    <s v="SL8@tidalwaveautospa.com"/>
    <s v="Michael Dodge"/>
    <x v="3"/>
    <x v="2"/>
  </r>
  <r>
    <s v="William Wolfenbarger"/>
    <s v="EXP-10010542"/>
    <n v="93.95"/>
    <d v="2024-01-12T00:00:00"/>
    <x v="6"/>
    <s v="Wash Maintenance"/>
    <s v="Hydraulic Oil"/>
    <m/>
    <m/>
    <m/>
    <m/>
    <m/>
    <m/>
    <m/>
    <m/>
    <m/>
    <m/>
    <m/>
    <m/>
    <m/>
    <m/>
    <m/>
    <m/>
    <m/>
    <m/>
    <m/>
    <m/>
    <m/>
    <e v="#REF!"/>
    <s v="SL8@tidalwaveautospa.com"/>
    <s v="Michael Dodge"/>
    <x v="3"/>
    <x v="2"/>
  </r>
  <r>
    <s v="William Wolfenbarger"/>
    <s v="EXP-10010542"/>
    <n v="80.989999999999995"/>
    <d v="2024-01-12T00:00:00"/>
    <x v="6"/>
    <s v="Wash Maintenance"/>
    <s v="Hydraulic Oil"/>
    <m/>
    <m/>
    <m/>
    <m/>
    <m/>
    <m/>
    <m/>
    <m/>
    <m/>
    <m/>
    <m/>
    <m/>
    <m/>
    <m/>
    <m/>
    <m/>
    <m/>
    <m/>
    <m/>
    <m/>
    <m/>
    <e v="#REF!"/>
    <s v="SL8@tidalwaveautospa.com"/>
    <s v="Michael Dodge"/>
    <x v="3"/>
    <x v="2"/>
  </r>
  <r>
    <s v="Bradley Estis"/>
    <s v="EXP-10010742"/>
    <n v="303.85000000000002"/>
    <d v="2023-12-22T00:00:00"/>
    <x v="0"/>
    <s v="Office Supplies"/>
    <s v="Office supplies"/>
    <m/>
    <m/>
    <m/>
    <m/>
    <m/>
    <m/>
    <m/>
    <m/>
    <m/>
    <m/>
    <m/>
    <m/>
    <m/>
    <m/>
    <m/>
    <m/>
    <m/>
    <m/>
    <m/>
    <m/>
    <m/>
    <e v="#REF!"/>
    <s v="SL232@tidalwaveautospa.com"/>
    <s v="Cory Cummings"/>
    <x v="3"/>
    <x v="2"/>
  </r>
  <r>
    <s v="Bradley Estis"/>
    <s v="EXP-10010742"/>
    <n v="-7.19"/>
    <d v="2023-12-30T00:00:00"/>
    <x v="0"/>
    <s v="Miscellaneous Expense - Non-SL"/>
    <s v="used wrong card. immediately refunded"/>
    <m/>
    <m/>
    <m/>
    <m/>
    <m/>
    <m/>
    <m/>
    <m/>
    <m/>
    <m/>
    <m/>
    <m/>
    <m/>
    <m/>
    <m/>
    <m/>
    <m/>
    <m/>
    <m/>
    <m/>
    <m/>
    <e v="#REF!"/>
    <s v="SL232@tidalwaveautospa.com"/>
    <s v="Cory Cummings"/>
    <x v="3"/>
    <x v="2"/>
  </r>
  <r>
    <s v="Bradley Estis"/>
    <s v="EXP-10010742"/>
    <n v="7.19"/>
    <d v="2023-12-30T00:00:00"/>
    <x v="0"/>
    <s v="Miscellaneous Expense - Non-SL"/>
    <s v="used wrong card. immediately refunded"/>
    <m/>
    <m/>
    <m/>
    <m/>
    <m/>
    <m/>
    <m/>
    <m/>
    <m/>
    <m/>
    <m/>
    <m/>
    <m/>
    <m/>
    <m/>
    <m/>
    <m/>
    <m/>
    <m/>
    <m/>
    <m/>
    <e v="#REF!"/>
    <s v="SL232@tidalwaveautospa.com"/>
    <s v="Cory Cummings"/>
    <x v="3"/>
    <x v="2"/>
  </r>
  <r>
    <s v="Bradley Estis"/>
    <s v="EXP-10010742"/>
    <n v="38.22"/>
    <d v="2024-01-08T00:00:00"/>
    <x v="0"/>
    <s v="Parts"/>
    <s v="washers, bolts, nuts"/>
    <m/>
    <m/>
    <m/>
    <m/>
    <m/>
    <m/>
    <m/>
    <m/>
    <m/>
    <m/>
    <m/>
    <m/>
    <m/>
    <m/>
    <m/>
    <m/>
    <m/>
    <m/>
    <m/>
    <m/>
    <m/>
    <e v="#REF!"/>
    <s v="SL232@tidalwaveautospa.com"/>
    <s v="Cory Cummings"/>
    <x v="3"/>
    <x v="2"/>
  </r>
  <r>
    <s v="Bradley Estis"/>
    <s v="EXP-10010742"/>
    <n v="243.44"/>
    <d v="2024-01-09T00:00:00"/>
    <x v="0"/>
    <s v="Small Tools"/>
    <s v="lithium battery 18v"/>
    <m/>
    <m/>
    <m/>
    <m/>
    <m/>
    <m/>
    <m/>
    <m/>
    <m/>
    <m/>
    <m/>
    <m/>
    <m/>
    <m/>
    <m/>
    <m/>
    <m/>
    <m/>
    <m/>
    <m/>
    <m/>
    <e v="#REF!"/>
    <s v="SL232@tidalwaveautospa.com"/>
    <s v="Cory Cummings"/>
    <x v="3"/>
    <x v="2"/>
  </r>
  <r>
    <s v="Bradley Estis"/>
    <s v="EXP-10010742"/>
    <n v="55.07"/>
    <d v="2024-01-09T00:00:00"/>
    <x v="0"/>
    <s v="Wash Maintenance"/>
    <s v="cleaning supplies"/>
    <m/>
    <m/>
    <m/>
    <m/>
    <m/>
    <m/>
    <m/>
    <m/>
    <m/>
    <m/>
    <m/>
    <m/>
    <m/>
    <m/>
    <m/>
    <m/>
    <m/>
    <m/>
    <m/>
    <m/>
    <m/>
    <e v="#REF!"/>
    <s v="SL232@tidalwaveautospa.com"/>
    <s v="Cory Cummings"/>
    <x v="3"/>
    <x v="2"/>
  </r>
  <r>
    <s v="Bradley Estis"/>
    <s v="EXP-10010742"/>
    <n v="266.99"/>
    <d v="2024-01-10T00:00:00"/>
    <x v="0"/>
    <s v="Rental Equipment"/>
    <s v="storage while prolong opening"/>
    <m/>
    <m/>
    <m/>
    <m/>
    <m/>
    <m/>
    <m/>
    <m/>
    <m/>
    <m/>
    <m/>
    <m/>
    <m/>
    <m/>
    <m/>
    <m/>
    <m/>
    <m/>
    <m/>
    <m/>
    <m/>
    <e v="#REF!"/>
    <s v="SL232@tidalwaveautospa.com"/>
    <s v="Cory Cummings"/>
    <x v="3"/>
    <x v="2"/>
  </r>
  <r>
    <s v="Bradley Estis"/>
    <s v="EXP-10010742"/>
    <n v="87.19"/>
    <d v="2024-01-10T00:00:00"/>
    <x v="0"/>
    <s v="Office Supplies"/>
    <s v="printer"/>
    <m/>
    <m/>
    <m/>
    <m/>
    <m/>
    <m/>
    <m/>
    <m/>
    <m/>
    <m/>
    <m/>
    <m/>
    <m/>
    <m/>
    <m/>
    <m/>
    <m/>
    <m/>
    <m/>
    <m/>
    <m/>
    <e v="#REF!"/>
    <s v="SL232@tidalwaveautospa.com"/>
    <s v="Cory Cummings"/>
    <x v="3"/>
    <x v="2"/>
  </r>
  <r>
    <s v="Bradley Estis"/>
    <s v="EXP-10010742"/>
    <n v="23.97"/>
    <d v="2024-01-10T00:00:00"/>
    <x v="0"/>
    <s v="Office Supplies"/>
    <s v="USB"/>
    <m/>
    <m/>
    <m/>
    <m/>
    <m/>
    <m/>
    <m/>
    <m/>
    <m/>
    <m/>
    <m/>
    <m/>
    <m/>
    <m/>
    <m/>
    <m/>
    <m/>
    <m/>
    <m/>
    <m/>
    <m/>
    <e v="#REF!"/>
    <s v="SL232@tidalwaveautospa.com"/>
    <s v="Cory Cummings"/>
    <x v="3"/>
    <x v="2"/>
  </r>
  <r>
    <s v="Bradley Estis"/>
    <s v="EXP-10010742"/>
    <n v="373.44"/>
    <d v="2024-01-10T00:00:00"/>
    <x v="0"/>
    <s v="Rental Equipment"/>
    <s v="storage while prolong opening"/>
    <m/>
    <m/>
    <m/>
    <m/>
    <m/>
    <m/>
    <m/>
    <m/>
    <m/>
    <m/>
    <m/>
    <m/>
    <m/>
    <m/>
    <m/>
    <m/>
    <m/>
    <m/>
    <m/>
    <m/>
    <m/>
    <e v="#REF!"/>
    <s v="SL232@tidalwaveautospa.com"/>
    <s v="Cory Cummings"/>
    <x v="3"/>
    <x v="2"/>
  </r>
  <r>
    <s v="Bradley Estis"/>
    <s v="EXP-10010742"/>
    <n v="106.45"/>
    <d v="2024-01-12T00:00:00"/>
    <x v="0"/>
    <s v="Rental Equipment"/>
    <s v="storage while prolong opening"/>
    <m/>
    <m/>
    <m/>
    <m/>
    <m/>
    <m/>
    <m/>
    <m/>
    <m/>
    <m/>
    <m/>
    <m/>
    <m/>
    <m/>
    <m/>
    <m/>
    <m/>
    <m/>
    <m/>
    <m/>
    <m/>
    <e v="#REF!"/>
    <s v="SL232@tidalwaveautospa.com"/>
    <s v="Cory Cummings"/>
    <x v="3"/>
    <x v="2"/>
  </r>
  <r>
    <s v="Bradley Estis"/>
    <s v="EXP-10010742"/>
    <n v="98.06"/>
    <d v="2024-01-13T00:00:00"/>
    <x v="0"/>
    <s v="Equipment"/>
    <s v="heater"/>
    <m/>
    <m/>
    <m/>
    <m/>
    <m/>
    <m/>
    <m/>
    <m/>
    <m/>
    <m/>
    <m/>
    <m/>
    <m/>
    <m/>
    <m/>
    <m/>
    <m/>
    <m/>
    <m/>
    <m/>
    <m/>
    <e v="#REF!"/>
    <s v="SL232@tidalwaveautospa.com"/>
    <s v="Cory Cummings"/>
    <x v="3"/>
    <x v="2"/>
  </r>
  <r>
    <s v="Bradley Estis"/>
    <s v="EXP-10010742"/>
    <n v="381.47"/>
    <d v="2024-01-13T00:00:00"/>
    <x v="0"/>
    <s v="Equipment"/>
    <s v="heaters"/>
    <m/>
    <m/>
    <m/>
    <m/>
    <m/>
    <m/>
    <m/>
    <m/>
    <m/>
    <m/>
    <m/>
    <m/>
    <m/>
    <m/>
    <m/>
    <m/>
    <m/>
    <m/>
    <m/>
    <m/>
    <m/>
    <e v="#REF!"/>
    <s v="SL232@tidalwaveautospa.com"/>
    <s v="Cory Cummings"/>
    <x v="3"/>
    <x v="2"/>
  </r>
  <r>
    <s v="Bradley Estis"/>
    <s v="EXP-10010742"/>
    <n v="87.15"/>
    <d v="2024-01-13T00:00:00"/>
    <x v="0"/>
    <s v="Office Supplies"/>
    <s v="TP, office heater"/>
    <m/>
    <m/>
    <m/>
    <m/>
    <m/>
    <m/>
    <m/>
    <m/>
    <m/>
    <m/>
    <m/>
    <m/>
    <m/>
    <m/>
    <m/>
    <m/>
    <m/>
    <m/>
    <m/>
    <m/>
    <m/>
    <e v="#REF!"/>
    <s v="SL232@tidalwaveautospa.com"/>
    <s v="Cory Cummings"/>
    <x v="3"/>
    <x v="2"/>
  </r>
  <r>
    <s v="Bradley Estis"/>
    <s v="EXP-10010742"/>
    <n v="37.020000000000003"/>
    <d v="2024-01-14T00:00:00"/>
    <x v="0"/>
    <s v="Small Tools"/>
    <s v="flash lights"/>
    <m/>
    <m/>
    <m/>
    <m/>
    <m/>
    <m/>
    <m/>
    <m/>
    <m/>
    <m/>
    <m/>
    <m/>
    <m/>
    <m/>
    <m/>
    <m/>
    <m/>
    <m/>
    <m/>
    <m/>
    <m/>
    <e v="#REF!"/>
    <s v="SL232@tidalwaveautospa.com"/>
    <s v="Cory Cummings"/>
    <x v="3"/>
    <x v="2"/>
  </r>
  <r>
    <s v="Bradley Estis"/>
    <s v="EXP-10010742"/>
    <n v="252.79"/>
    <d v="2024-01-15T00:00:00"/>
    <x v="0"/>
    <s v="Equipment"/>
    <s v="heaters"/>
    <m/>
    <m/>
    <m/>
    <m/>
    <m/>
    <m/>
    <m/>
    <m/>
    <m/>
    <m/>
    <m/>
    <m/>
    <m/>
    <m/>
    <m/>
    <m/>
    <m/>
    <m/>
    <m/>
    <m/>
    <m/>
    <e v="#REF!"/>
    <s v="SL232@tidalwaveautospa.com"/>
    <s v="Cory Cummings"/>
    <x v="3"/>
    <x v="2"/>
  </r>
  <r>
    <s v="Brian Wilson"/>
    <s v="EXP-10010899"/>
    <n v="310.38"/>
    <d v="2024-01-05T00:00:00"/>
    <x v="11"/>
    <s v="Office Supplies"/>
    <s v="Coolers etc"/>
    <m/>
    <m/>
    <m/>
    <m/>
    <m/>
    <m/>
    <m/>
    <m/>
    <m/>
    <m/>
    <m/>
    <m/>
    <m/>
    <m/>
    <m/>
    <m/>
    <m/>
    <m/>
    <m/>
    <m/>
    <m/>
    <e v="#REF!"/>
    <s v="SL204@tidalwaveautospa.com"/>
    <s v="Ricky Doyle"/>
    <x v="3"/>
    <x v="2"/>
  </r>
  <r>
    <s v="Brian Wilson"/>
    <s v="EXP-10010899"/>
    <n v="100.3"/>
    <d v="2024-01-11T00:00:00"/>
    <x v="6"/>
    <s v="Parts"/>
    <s v="Door seals"/>
    <m/>
    <m/>
    <m/>
    <m/>
    <m/>
    <m/>
    <m/>
    <m/>
    <m/>
    <m/>
    <m/>
    <m/>
    <m/>
    <m/>
    <m/>
    <m/>
    <m/>
    <m/>
    <m/>
    <m/>
    <m/>
    <e v="#REF!"/>
    <s v="SL204@tidalwaveautospa.com"/>
    <s v="Ricky Doyle"/>
    <x v="3"/>
    <x v="2"/>
  </r>
  <r>
    <s v="Brian Wilson"/>
    <s v="EXP-10010899"/>
    <n v="90.04"/>
    <d v="2024-01-13T00:00:00"/>
    <x v="23"/>
    <s v="Parts"/>
    <s v="Door sweep"/>
    <m/>
    <m/>
    <m/>
    <m/>
    <m/>
    <m/>
    <m/>
    <m/>
    <m/>
    <m/>
    <m/>
    <m/>
    <m/>
    <m/>
    <m/>
    <m/>
    <m/>
    <m/>
    <m/>
    <m/>
    <m/>
    <e v="#REF!"/>
    <s v="SL204@tidalwaveautospa.com"/>
    <s v="Ricky Doyle"/>
    <x v="3"/>
    <x v="2"/>
  </r>
  <r>
    <s v="Brian Wilson"/>
    <s v="EXP-10010899"/>
    <n v="560.29"/>
    <d v="2024-01-17T00:00:00"/>
    <x v="35"/>
    <s v="Office Furniture"/>
    <s v="workbench, cabinet"/>
    <m/>
    <m/>
    <m/>
    <m/>
    <m/>
    <m/>
    <m/>
    <m/>
    <m/>
    <m/>
    <m/>
    <m/>
    <m/>
    <m/>
    <m/>
    <m/>
    <m/>
    <m/>
    <m/>
    <m/>
    <m/>
    <e v="#REF!"/>
    <s v="SL204@tidalwaveautospa.com"/>
    <s v="Ricky Doyle"/>
    <x v="3"/>
    <x v="2"/>
  </r>
  <r>
    <s v="Brian Wilson"/>
    <s v="EXP-10010899"/>
    <n v="45.06"/>
    <d v="2024-01-19T00:00:00"/>
    <x v="16"/>
    <s v="Parts"/>
    <s v="Locks and bolts"/>
    <m/>
    <m/>
    <m/>
    <m/>
    <m/>
    <m/>
    <m/>
    <m/>
    <m/>
    <m/>
    <m/>
    <m/>
    <m/>
    <m/>
    <m/>
    <m/>
    <m/>
    <m/>
    <m/>
    <m/>
    <m/>
    <e v="#REF!"/>
    <s v="SL204@tidalwaveautospa.com"/>
    <s v="Ricky Doyle"/>
    <x v="3"/>
    <x v="2"/>
  </r>
  <r>
    <s v="Brian Wilson"/>
    <s v="EXP-10010899"/>
    <n v="-14.44"/>
    <d v="2024-01-21T00:00:00"/>
    <x v="16"/>
    <s v="Parts"/>
    <s v="Safety latch"/>
    <m/>
    <m/>
    <m/>
    <m/>
    <m/>
    <m/>
    <m/>
    <m/>
    <m/>
    <m/>
    <m/>
    <m/>
    <m/>
    <m/>
    <m/>
    <m/>
    <m/>
    <m/>
    <m/>
    <m/>
    <m/>
    <e v="#REF!"/>
    <s v="SL204@tidalwaveautospa.com"/>
    <s v="Ricky Doyle"/>
    <x v="3"/>
    <x v="2"/>
  </r>
  <r>
    <s v="Brian Wilson"/>
    <s v="EXP-10010899"/>
    <n v="20.65"/>
    <d v="2024-01-21T00:00:00"/>
    <x v="6"/>
    <s v="Parts"/>
    <s v="Parts"/>
    <m/>
    <m/>
    <m/>
    <m/>
    <m/>
    <m/>
    <m/>
    <m/>
    <m/>
    <m/>
    <m/>
    <m/>
    <m/>
    <m/>
    <m/>
    <m/>
    <m/>
    <m/>
    <m/>
    <m/>
    <m/>
    <e v="#REF!"/>
    <s v="SL204@tidalwaveautospa.com"/>
    <s v="Ricky Doyle"/>
    <x v="3"/>
    <x v="2"/>
  </r>
  <r>
    <s v="Brian Wilson"/>
    <s v="EXP-10010899"/>
    <n v="660"/>
    <d v="2024-01-24T00:00:00"/>
    <x v="25"/>
    <s v="Office Supplies"/>
    <s v="Office window tint"/>
    <m/>
    <m/>
    <m/>
    <m/>
    <m/>
    <m/>
    <m/>
    <m/>
    <m/>
    <m/>
    <m/>
    <m/>
    <m/>
    <m/>
    <m/>
    <m/>
    <m/>
    <m/>
    <m/>
    <m/>
    <m/>
    <e v="#REF!"/>
    <s v="SL204@tidalwaveautospa.com"/>
    <s v="Ricky Doyle"/>
    <x v="3"/>
    <x v="2"/>
  </r>
  <r>
    <s v="Dalton Shock"/>
    <s v="EXP-10010860"/>
    <n v="104.94"/>
    <d v="2024-01-19T00:00:00"/>
    <x v="0"/>
    <s v="Office Supplies"/>
    <s v="Gift card left for ASL's part unused still"/>
    <m/>
    <m/>
    <m/>
    <m/>
    <m/>
    <m/>
    <m/>
    <m/>
    <m/>
    <m/>
    <m/>
    <m/>
    <m/>
    <m/>
    <m/>
    <m/>
    <m/>
    <m/>
    <m/>
    <m/>
    <m/>
    <e v="#REF!"/>
    <s v="SL79@tidalwaveautospa.com"/>
    <s v="Ricky Doyle"/>
    <x v="3"/>
    <x v="2"/>
  </r>
  <r>
    <s v="Frankie Tadlock"/>
    <s v="EXP-10010912"/>
    <n v="215.88"/>
    <d v="2024-01-09T00:00:00"/>
    <x v="0"/>
    <s v="Wash Maintenance"/>
    <s v="Cleaning Supplies"/>
    <m/>
    <m/>
    <m/>
    <m/>
    <m/>
    <m/>
    <m/>
    <m/>
    <m/>
    <m/>
    <m/>
    <m/>
    <m/>
    <m/>
    <m/>
    <m/>
    <m/>
    <m/>
    <m/>
    <m/>
    <m/>
    <e v="#REF!"/>
    <s v="SL209@tidalwaveautospa.com"/>
    <s v="Wesley Kurtz"/>
    <x v="3"/>
    <x v="2"/>
  </r>
  <r>
    <s v="Frankie Tadlock"/>
    <s v="EXP-10010912"/>
    <n v="127.33"/>
    <d v="2024-01-09T00:00:00"/>
    <x v="0"/>
    <s v="Wash Maintenance"/>
    <s v="Pressure Washer Hose"/>
    <m/>
    <m/>
    <m/>
    <m/>
    <m/>
    <m/>
    <m/>
    <m/>
    <m/>
    <m/>
    <m/>
    <m/>
    <m/>
    <m/>
    <m/>
    <m/>
    <m/>
    <m/>
    <m/>
    <m/>
    <m/>
    <e v="#REF!"/>
    <s v="SL209@tidalwaveautospa.com"/>
    <s v="Wesley Kurtz"/>
    <x v="3"/>
    <x v="2"/>
  </r>
  <r>
    <s v="Frankie Tadlock"/>
    <s v="EXP-10010912"/>
    <n v="74.89"/>
    <d v="2024-01-17T00:00:00"/>
    <x v="0"/>
    <s v="Safety Supplies"/>
    <s v="Additional Diesel Can"/>
    <m/>
    <m/>
    <m/>
    <m/>
    <m/>
    <m/>
    <m/>
    <m/>
    <m/>
    <m/>
    <m/>
    <m/>
    <m/>
    <m/>
    <m/>
    <m/>
    <m/>
    <m/>
    <m/>
    <m/>
    <m/>
    <e v="#REF!"/>
    <s v="SL209@tidalwaveautospa.com"/>
    <s v="Wesley Kurtz"/>
    <x v="3"/>
    <x v="2"/>
  </r>
  <r>
    <s v="Frankie Tadlock"/>
    <s v="EXP-10010912"/>
    <n v="23.98"/>
    <d v="2024-01-20T00:00:00"/>
    <x v="0"/>
    <s v="Wash Maintenance"/>
    <s v="Ice Melt"/>
    <m/>
    <m/>
    <m/>
    <m/>
    <m/>
    <m/>
    <m/>
    <m/>
    <m/>
    <m/>
    <m/>
    <m/>
    <m/>
    <m/>
    <m/>
    <m/>
    <m/>
    <m/>
    <m/>
    <m/>
    <m/>
    <e v="#REF!"/>
    <s v="SL209@tidalwaveautospa.com"/>
    <s v="Wesley Kurtz"/>
    <x v="3"/>
    <x v="2"/>
  </r>
  <r>
    <s v="Frankie Tadlock"/>
    <s v="EXP-10010912"/>
    <n v="-93.56"/>
    <d v="2024-01-26T00:00:00"/>
    <x v="0"/>
    <s v="Wash Maintenance"/>
    <s v="Lowes Return"/>
    <m/>
    <m/>
    <m/>
    <m/>
    <m/>
    <m/>
    <m/>
    <m/>
    <m/>
    <m/>
    <m/>
    <m/>
    <m/>
    <m/>
    <m/>
    <m/>
    <m/>
    <m/>
    <m/>
    <m/>
    <m/>
    <e v="#REF!"/>
    <s v="SL209@tidalwaveautospa.com"/>
    <s v="Wesley Kurtz"/>
    <x v="3"/>
    <x v="2"/>
  </r>
  <r>
    <s v="Frankie Tadlock"/>
    <s v="EXP-10010912"/>
    <n v="93.56"/>
    <d v="2024-01-26T00:00:00"/>
    <x v="0"/>
    <s v="Wash Maintenance"/>
    <s v="Lowes. Returned items for credit"/>
    <m/>
    <m/>
    <m/>
    <m/>
    <m/>
    <m/>
    <m/>
    <m/>
    <m/>
    <m/>
    <m/>
    <m/>
    <m/>
    <m/>
    <m/>
    <m/>
    <m/>
    <m/>
    <m/>
    <m/>
    <m/>
    <e v="#REF!"/>
    <s v="SL209@tidalwaveautospa.com"/>
    <s v="Wesley Kurtz"/>
    <x v="3"/>
    <x v="2"/>
  </r>
  <r>
    <s v="Jennifer Rogers"/>
    <s v="EXP-10010843"/>
    <n v="7.33"/>
    <d v="2023-12-30T00:00:00"/>
    <x v="21"/>
    <s v="Office Supplies"/>
    <s v="Retreat Expense"/>
    <m/>
    <m/>
    <m/>
    <m/>
    <m/>
    <m/>
    <m/>
    <m/>
    <m/>
    <m/>
    <m/>
    <m/>
    <m/>
    <m/>
    <m/>
    <m/>
    <m/>
    <m/>
    <m/>
    <m/>
    <m/>
    <e v="#REF!"/>
    <s v="jennifer@tidalwaveautospa.com"/>
    <s v="Mary Hightower"/>
    <x v="3"/>
    <x v="2"/>
  </r>
  <r>
    <s v="Jennifer Rogers"/>
    <s v="EXP-10010843"/>
    <n v="213.81"/>
    <d v="2024-01-03T00:00:00"/>
    <x v="21"/>
    <s v="Office Supplies"/>
    <s v="Retreat Supplies"/>
    <m/>
    <m/>
    <m/>
    <m/>
    <m/>
    <m/>
    <m/>
    <m/>
    <m/>
    <m/>
    <m/>
    <m/>
    <m/>
    <m/>
    <m/>
    <m/>
    <m/>
    <m/>
    <m/>
    <m/>
    <m/>
    <e v="#REF!"/>
    <s v="jennifer@tidalwaveautospa.com"/>
    <s v="Mary Hightower"/>
    <x v="3"/>
    <x v="2"/>
  </r>
  <r>
    <s v="Jennifer Rogers"/>
    <s v="EXP-10010843"/>
    <n v="243.91"/>
    <d v="2024-01-03T00:00:00"/>
    <x v="21"/>
    <s v="Office Supplies"/>
    <s v="Retreat Supplies"/>
    <m/>
    <m/>
    <m/>
    <m/>
    <m/>
    <m/>
    <m/>
    <m/>
    <m/>
    <m/>
    <m/>
    <m/>
    <m/>
    <m/>
    <m/>
    <m/>
    <m/>
    <m/>
    <m/>
    <m/>
    <m/>
    <e v="#REF!"/>
    <s v="jennifer@tidalwaveautospa.com"/>
    <s v="Mary Hightower"/>
    <x v="3"/>
    <x v="2"/>
  </r>
  <r>
    <s v="Jennifer Rogers"/>
    <s v="EXP-10010843"/>
    <n v="97.18"/>
    <d v="2024-01-06T00:00:00"/>
    <x v="21"/>
    <s v="Office Supplies"/>
    <s v="Retreat Supplies"/>
    <m/>
    <m/>
    <m/>
    <m/>
    <m/>
    <m/>
    <m/>
    <m/>
    <m/>
    <m/>
    <m/>
    <m/>
    <m/>
    <m/>
    <m/>
    <m/>
    <m/>
    <m/>
    <m/>
    <m/>
    <m/>
    <e v="#REF!"/>
    <s v="jennifer@tidalwaveautospa.com"/>
    <s v="Mary Hightower"/>
    <x v="3"/>
    <x v="2"/>
  </r>
  <r>
    <s v="Jennifer Rogers"/>
    <s v="EXP-10010843"/>
    <n v="123.69"/>
    <d v="2024-01-06T00:00:00"/>
    <x v="21"/>
    <s v="Office Supplies"/>
    <s v="Supplies Retreat (2nd half of order)"/>
    <m/>
    <m/>
    <m/>
    <m/>
    <m/>
    <m/>
    <m/>
    <m/>
    <m/>
    <m/>
    <m/>
    <m/>
    <m/>
    <m/>
    <m/>
    <m/>
    <m/>
    <m/>
    <m/>
    <m/>
    <m/>
    <e v="#REF!"/>
    <s v="jennifer@tidalwaveautospa.com"/>
    <s v="Mary Hightower"/>
    <x v="3"/>
    <x v="2"/>
  </r>
  <r>
    <s v="Jennifer Rogers"/>
    <s v="EXP-10010843"/>
    <n v="502"/>
    <d v="2024-01-10T00:00:00"/>
    <x v="21"/>
    <s v="Office Supplies"/>
    <s v="Scott &amp; Glenn's Tux"/>
    <m/>
    <m/>
    <m/>
    <m/>
    <m/>
    <m/>
    <m/>
    <m/>
    <m/>
    <m/>
    <m/>
    <m/>
    <m/>
    <m/>
    <m/>
    <m/>
    <m/>
    <m/>
    <m/>
    <m/>
    <m/>
    <e v="#REF!"/>
    <s v="jennifer@tidalwaveautospa.com"/>
    <s v="Mary Hightower"/>
    <x v="3"/>
    <x v="2"/>
  </r>
  <r>
    <s v="Jennifer Rogers"/>
    <s v="EXP-10010843"/>
    <n v="123.55"/>
    <d v="2024-01-10T00:00:00"/>
    <x v="21"/>
    <s v="Office Supplies"/>
    <s v="Supplies Retreat"/>
    <m/>
    <m/>
    <m/>
    <m/>
    <m/>
    <m/>
    <m/>
    <m/>
    <m/>
    <m/>
    <m/>
    <m/>
    <m/>
    <m/>
    <m/>
    <m/>
    <m/>
    <m/>
    <m/>
    <m/>
    <m/>
    <e v="#REF!"/>
    <s v="jennifer@tidalwaveautospa.com"/>
    <s v="Mary Hightower"/>
    <x v="3"/>
    <x v="2"/>
  </r>
  <r>
    <s v="Jennifer Rogers"/>
    <s v="EXP-10010843"/>
    <n v="84.02"/>
    <d v="2024-01-11T00:00:00"/>
    <x v="21"/>
    <s v="Office Supplies"/>
    <s v="Supplies Retreat"/>
    <m/>
    <m/>
    <m/>
    <m/>
    <m/>
    <m/>
    <m/>
    <m/>
    <m/>
    <m/>
    <m/>
    <m/>
    <m/>
    <m/>
    <m/>
    <m/>
    <m/>
    <m/>
    <m/>
    <m/>
    <m/>
    <e v="#REF!"/>
    <s v="jennifer@tidalwaveautospa.com"/>
    <s v="Mary Hightower"/>
    <x v="3"/>
    <x v="2"/>
  </r>
  <r>
    <s v="Jennifer Rogers"/>
    <s v="EXP-10010843"/>
    <n v="20.100000000000001"/>
    <d v="2024-01-12T00:00:00"/>
    <x v="10"/>
    <s v="Office Supplies"/>
    <s v="Supplies Retreat"/>
    <m/>
    <m/>
    <m/>
    <m/>
    <m/>
    <m/>
    <m/>
    <m/>
    <m/>
    <m/>
    <m/>
    <m/>
    <m/>
    <m/>
    <m/>
    <m/>
    <m/>
    <m/>
    <m/>
    <m/>
    <m/>
    <e v="#REF!"/>
    <s v="jennifer@tidalwaveautospa.com"/>
    <s v="Mary Hightower"/>
    <x v="3"/>
    <x v="2"/>
  </r>
  <r>
    <s v="Jennifer Rogers"/>
    <s v="EXP-10010843"/>
    <n v="229.71"/>
    <d v="2024-01-13T00:00:00"/>
    <x v="21"/>
    <s v="Office Supplies"/>
    <s v="Supplies-Retreat (2nd half of order)"/>
    <m/>
    <m/>
    <m/>
    <m/>
    <m/>
    <m/>
    <m/>
    <m/>
    <m/>
    <m/>
    <m/>
    <m/>
    <m/>
    <m/>
    <m/>
    <m/>
    <m/>
    <m/>
    <m/>
    <m/>
    <m/>
    <e v="#REF!"/>
    <s v="jennifer@tidalwaveautospa.com"/>
    <s v="Mary Hightower"/>
    <x v="3"/>
    <x v="2"/>
  </r>
  <r>
    <s v="Jennifer Rogers"/>
    <s v="EXP-10010843"/>
    <n v="177.62"/>
    <d v="2024-01-13T00:00:00"/>
    <x v="21"/>
    <s v="Office Supplies"/>
    <s v="Supplies Retreat"/>
    <m/>
    <m/>
    <m/>
    <m/>
    <m/>
    <m/>
    <m/>
    <m/>
    <m/>
    <m/>
    <m/>
    <m/>
    <m/>
    <m/>
    <m/>
    <m/>
    <m/>
    <m/>
    <m/>
    <m/>
    <m/>
    <e v="#REF!"/>
    <s v="jennifer@tidalwaveautospa.com"/>
    <s v="Mary Hightower"/>
    <x v="3"/>
    <x v="2"/>
  </r>
  <r>
    <s v="Jennifer Rogers"/>
    <s v="EXP-10010843"/>
    <n v="65.78"/>
    <d v="2024-01-13T00:00:00"/>
    <x v="21"/>
    <s v="Office Supplies"/>
    <s v="Breakout supplies"/>
    <m/>
    <m/>
    <m/>
    <m/>
    <m/>
    <m/>
    <m/>
    <m/>
    <m/>
    <m/>
    <m/>
    <m/>
    <m/>
    <m/>
    <m/>
    <m/>
    <m/>
    <m/>
    <m/>
    <m/>
    <m/>
    <e v="#REF!"/>
    <s v="jennifer@tidalwaveautospa.com"/>
    <s v="Mary Hightower"/>
    <x v="3"/>
    <x v="2"/>
  </r>
  <r>
    <s v="Jennifer Rogers"/>
    <s v="EXP-10010843"/>
    <n v="8.09"/>
    <d v="2024-01-14T00:00:00"/>
    <x v="21"/>
    <s v="Office Supplies"/>
    <s v="Supplies Retreat"/>
    <m/>
    <m/>
    <m/>
    <m/>
    <m/>
    <m/>
    <m/>
    <m/>
    <m/>
    <m/>
    <m/>
    <m/>
    <m/>
    <m/>
    <m/>
    <m/>
    <m/>
    <m/>
    <m/>
    <m/>
    <m/>
    <e v="#REF!"/>
    <s v="jennifer@tidalwaveautospa.com"/>
    <s v="Mary Hightower"/>
    <x v="3"/>
    <x v="2"/>
  </r>
  <r>
    <s v="Jennifer Rogers"/>
    <s v="EXP-10010843"/>
    <n v="49.56"/>
    <d v="2024-01-16T00:00:00"/>
    <x v="21"/>
    <s v="Employee Incentives - Other"/>
    <s v="Birthday Decor"/>
    <m/>
    <m/>
    <m/>
    <m/>
    <m/>
    <m/>
    <m/>
    <m/>
    <m/>
    <m/>
    <m/>
    <m/>
    <m/>
    <m/>
    <m/>
    <m/>
    <m/>
    <m/>
    <m/>
    <m/>
    <m/>
    <e v="#REF!"/>
    <s v="jennifer@tidalwaveautospa.com"/>
    <s v="Mary Hightower"/>
    <x v="3"/>
    <x v="2"/>
  </r>
  <r>
    <s v="Jennifer Rogers"/>
    <s v="EXP-10010843"/>
    <n v="97.18"/>
    <d v="2024-01-16T00:00:00"/>
    <x v="21"/>
    <s v="Office Supplies"/>
    <s v="Supplies Retreat"/>
    <m/>
    <m/>
    <m/>
    <m/>
    <m/>
    <m/>
    <m/>
    <m/>
    <m/>
    <m/>
    <m/>
    <m/>
    <m/>
    <m/>
    <m/>
    <m/>
    <m/>
    <m/>
    <m/>
    <m/>
    <m/>
    <e v="#REF!"/>
    <s v="jennifer@tidalwaveautospa.com"/>
    <s v="Mary Hightower"/>
    <x v="3"/>
    <x v="2"/>
  </r>
  <r>
    <s v="Jennifer Rogers"/>
    <s v="EXP-10010843"/>
    <n v="126.92"/>
    <d v="2024-01-17T00:00:00"/>
    <x v="21"/>
    <s v="Office Supplies"/>
    <s v="Supplies Retreat"/>
    <m/>
    <m/>
    <m/>
    <m/>
    <m/>
    <m/>
    <m/>
    <m/>
    <m/>
    <m/>
    <m/>
    <m/>
    <m/>
    <m/>
    <m/>
    <m/>
    <m/>
    <m/>
    <m/>
    <m/>
    <m/>
    <e v="#REF!"/>
    <s v="jennifer@tidalwaveautospa.com"/>
    <s v="Mary Hightower"/>
    <x v="3"/>
    <x v="2"/>
  </r>
  <r>
    <s v="Jennifer Rogers"/>
    <s v="EXP-10010843"/>
    <n v="194.75"/>
    <d v="2024-01-19T00:00:00"/>
    <x v="21"/>
    <s v="Office Supplies"/>
    <s v="Gift Cards for Retreat"/>
    <m/>
    <m/>
    <m/>
    <m/>
    <m/>
    <m/>
    <m/>
    <m/>
    <m/>
    <m/>
    <m/>
    <m/>
    <m/>
    <m/>
    <m/>
    <m/>
    <m/>
    <m/>
    <m/>
    <m/>
    <m/>
    <e v="#REF!"/>
    <s v="jennifer@tidalwaveautospa.com"/>
    <s v="Mary Hightower"/>
    <x v="3"/>
    <x v="2"/>
  </r>
  <r>
    <s v="Jonathan Richardson"/>
    <s v="EXP-10010774"/>
    <n v="89.64"/>
    <d v="2023-12-01T00:00:00"/>
    <x v="0"/>
    <s v="Office Furniture"/>
    <s v="microwave"/>
    <m/>
    <m/>
    <m/>
    <m/>
    <m/>
    <m/>
    <m/>
    <m/>
    <m/>
    <m/>
    <m/>
    <m/>
    <m/>
    <m/>
    <m/>
    <m/>
    <m/>
    <m/>
    <m/>
    <m/>
    <m/>
    <e v="#REF!"/>
    <s v="SL2@tidalwaveautospa.com"/>
    <s v="Kyle Rovansek"/>
    <x v="3"/>
    <x v="2"/>
  </r>
  <r>
    <s v="Jonathan Richardson"/>
    <s v="EXP-10010774"/>
    <n v="32.93"/>
    <d v="2023-12-02T00:00:00"/>
    <x v="0"/>
    <s v="Office Supplies"/>
    <s v="ink"/>
    <m/>
    <m/>
    <m/>
    <m/>
    <m/>
    <m/>
    <m/>
    <m/>
    <m/>
    <m/>
    <m/>
    <m/>
    <m/>
    <m/>
    <m/>
    <m/>
    <m/>
    <m/>
    <m/>
    <m/>
    <m/>
    <e v="#REF!"/>
    <s v="SL2@tidalwaveautospa.com"/>
    <s v="Kyle Rovansek"/>
    <x v="3"/>
    <x v="2"/>
  </r>
  <r>
    <s v="Jonathan Richardson"/>
    <s v="EXP-10010774"/>
    <n v="15.58"/>
    <d v="2023-12-02T00:00:00"/>
    <x v="0"/>
    <s v="Snacks"/>
    <s v="water"/>
    <m/>
    <m/>
    <m/>
    <m/>
    <m/>
    <m/>
    <m/>
    <m/>
    <m/>
    <m/>
    <m/>
    <m/>
    <m/>
    <m/>
    <m/>
    <m/>
    <m/>
    <m/>
    <m/>
    <m/>
    <m/>
    <e v="#REF!"/>
    <s v="SL2@tidalwaveautospa.com"/>
    <s v="Kyle Rovansek"/>
    <x v="3"/>
    <x v="2"/>
  </r>
  <r>
    <s v="Jonathan Richardson"/>
    <s v="EXP-10010774"/>
    <n v="22.65"/>
    <d v="2023-12-02T00:00:00"/>
    <x v="0"/>
    <s v="Office Supplies"/>
    <s v="ink"/>
    <m/>
    <m/>
    <m/>
    <m/>
    <m/>
    <m/>
    <m/>
    <m/>
    <m/>
    <m/>
    <m/>
    <m/>
    <m/>
    <m/>
    <m/>
    <m/>
    <m/>
    <m/>
    <m/>
    <m/>
    <m/>
    <e v="#REF!"/>
    <s v="SL2@tidalwaveautospa.com"/>
    <s v="Kyle Rovansek"/>
    <x v="3"/>
    <x v="2"/>
  </r>
  <r>
    <s v="Jonathan Richardson"/>
    <s v="EXP-10010774"/>
    <n v="12.78"/>
    <d v="2023-12-02T00:00:00"/>
    <x v="0"/>
    <s v="Office Supplies"/>
    <s v="TP"/>
    <m/>
    <m/>
    <m/>
    <m/>
    <m/>
    <m/>
    <m/>
    <m/>
    <m/>
    <m/>
    <m/>
    <m/>
    <m/>
    <m/>
    <m/>
    <m/>
    <m/>
    <m/>
    <m/>
    <m/>
    <m/>
    <e v="#REF!"/>
    <s v="SL2@tidalwaveautospa.com"/>
    <s v="Kyle Rovansek"/>
    <x v="3"/>
    <x v="2"/>
  </r>
  <r>
    <s v="Jonathan Richardson"/>
    <s v="EXP-10010774"/>
    <n v="10.77"/>
    <d v="2023-12-02T00:00:00"/>
    <x v="0"/>
    <s v="Wash Maintenance"/>
    <s v="oil"/>
    <m/>
    <m/>
    <m/>
    <m/>
    <m/>
    <m/>
    <m/>
    <m/>
    <m/>
    <m/>
    <m/>
    <m/>
    <m/>
    <m/>
    <m/>
    <m/>
    <m/>
    <m/>
    <m/>
    <m/>
    <m/>
    <e v="#REF!"/>
    <s v="SL2@tidalwaveautospa.com"/>
    <s v="Kyle Rovansek"/>
    <x v="3"/>
    <x v="2"/>
  </r>
  <r>
    <s v="Jonathan Richardson"/>
    <s v="EXP-10010774"/>
    <n v="19.739999999999998"/>
    <d v="2023-12-03T00:00:00"/>
    <x v="0"/>
    <s v="Office Supplies"/>
    <s v="TP"/>
    <m/>
    <m/>
    <m/>
    <m/>
    <m/>
    <m/>
    <m/>
    <m/>
    <m/>
    <m/>
    <m/>
    <m/>
    <m/>
    <m/>
    <m/>
    <m/>
    <m/>
    <m/>
    <m/>
    <m/>
    <m/>
    <e v="#REF!"/>
    <s v="SL2@tidalwaveautospa.com"/>
    <s v="Kyle Rovansek"/>
    <x v="3"/>
    <x v="2"/>
  </r>
  <r>
    <s v="Jonathan Richardson"/>
    <s v="EXP-10010774"/>
    <n v="128.83000000000001"/>
    <d v="2023-12-07T00:00:00"/>
    <x v="0"/>
    <s v="Office Supplies"/>
    <s v="ink, paper"/>
    <m/>
    <m/>
    <m/>
    <m/>
    <m/>
    <m/>
    <m/>
    <m/>
    <m/>
    <m/>
    <m/>
    <m/>
    <m/>
    <m/>
    <m/>
    <m/>
    <m/>
    <m/>
    <m/>
    <m/>
    <m/>
    <e v="#REF!"/>
    <s v="SL2@tidalwaveautospa.com"/>
    <s v="Kyle Rovansek"/>
    <x v="3"/>
    <x v="2"/>
  </r>
  <r>
    <s v="Jonathan Richardson"/>
    <s v="EXP-10010774"/>
    <n v="15.58"/>
    <d v="2023-12-08T00:00:00"/>
    <x v="0"/>
    <s v="Snacks"/>
    <s v="water"/>
    <m/>
    <m/>
    <m/>
    <m/>
    <m/>
    <m/>
    <m/>
    <m/>
    <m/>
    <m/>
    <m/>
    <m/>
    <m/>
    <m/>
    <m/>
    <m/>
    <m/>
    <m/>
    <m/>
    <m/>
    <m/>
    <e v="#REF!"/>
    <s v="SL2@tidalwaveautospa.com"/>
    <s v="Kyle Rovansek"/>
    <x v="3"/>
    <x v="2"/>
  </r>
  <r>
    <s v="Jonathan Richardson"/>
    <s v="EXP-10010774"/>
    <n v="14.42"/>
    <d v="2023-12-09T00:00:00"/>
    <x v="0"/>
    <s v="Office Supplies"/>
    <s v="TP"/>
    <m/>
    <m/>
    <m/>
    <m/>
    <m/>
    <m/>
    <m/>
    <m/>
    <m/>
    <m/>
    <m/>
    <m/>
    <m/>
    <m/>
    <m/>
    <m/>
    <m/>
    <m/>
    <m/>
    <m/>
    <m/>
    <e v="#REF!"/>
    <s v="SL2@tidalwaveautospa.com"/>
    <s v="Kyle Rovansek"/>
    <x v="3"/>
    <x v="2"/>
  </r>
  <r>
    <s v="Jonathan Richardson"/>
    <s v="EXP-10010774"/>
    <n v="43.18"/>
    <d v="2023-12-10T00:00:00"/>
    <x v="22"/>
    <s v="Parts"/>
    <s v="hose"/>
    <m/>
    <m/>
    <m/>
    <m/>
    <m/>
    <m/>
    <m/>
    <m/>
    <m/>
    <m/>
    <m/>
    <m/>
    <m/>
    <m/>
    <m/>
    <m/>
    <m/>
    <m/>
    <m/>
    <m/>
    <m/>
    <e v="#REF!"/>
    <s v="SL2@tidalwaveautospa.com"/>
    <s v="Kyle Rovansek"/>
    <x v="3"/>
    <x v="2"/>
  </r>
  <r>
    <s v="Jonathan Richardson"/>
    <s v="EXP-10010774"/>
    <n v="24.8"/>
    <d v="2023-12-14T00:00:00"/>
    <x v="0"/>
    <s v="Wash Maintenance"/>
    <s v="windex refill"/>
    <m/>
    <m/>
    <m/>
    <m/>
    <m/>
    <m/>
    <m/>
    <m/>
    <m/>
    <m/>
    <m/>
    <m/>
    <m/>
    <m/>
    <m/>
    <m/>
    <m/>
    <m/>
    <m/>
    <m/>
    <m/>
    <e v="#REF!"/>
    <s v="SL2@tidalwaveautospa.com"/>
    <s v="Kyle Rovansek"/>
    <x v="3"/>
    <x v="2"/>
  </r>
  <r>
    <s v="Jonathan Richardson"/>
    <s v="EXP-10010774"/>
    <n v="8.2799999999999994"/>
    <d v="2023-12-14T00:00:00"/>
    <x v="17"/>
    <s v="Miscellaneous Expense - Non-SL"/>
    <s v="I owe the company"/>
    <m/>
    <m/>
    <m/>
    <m/>
    <m/>
    <m/>
    <m/>
    <m/>
    <m/>
    <m/>
    <m/>
    <m/>
    <m/>
    <m/>
    <m/>
    <m/>
    <m/>
    <m/>
    <m/>
    <m/>
    <m/>
    <e v="#REF!"/>
    <s v="SL2@tidalwaveautospa.com"/>
    <s v="Kyle Rovansek"/>
    <x v="3"/>
    <x v="2"/>
  </r>
  <r>
    <s v="Jonathan Richardson"/>
    <s v="EXP-10010774"/>
    <n v="88.76"/>
    <d v="2023-12-15T00:00:00"/>
    <x v="0"/>
    <s v="Wash Maintenance"/>
    <s v="Cleaning Supplies"/>
    <m/>
    <m/>
    <m/>
    <m/>
    <m/>
    <m/>
    <m/>
    <m/>
    <m/>
    <m/>
    <m/>
    <m/>
    <m/>
    <m/>
    <m/>
    <m/>
    <m/>
    <m/>
    <m/>
    <m/>
    <m/>
    <e v="#REF!"/>
    <s v="SL2@tidalwaveautospa.com"/>
    <s v="Kyle Rovansek"/>
    <x v="3"/>
    <x v="2"/>
  </r>
  <r>
    <s v="Jonathan Richardson"/>
    <s v="EXP-10010774"/>
    <n v="37.200000000000003"/>
    <d v="2023-12-17T00:00:00"/>
    <x v="0"/>
    <s v="Wash Maintenance"/>
    <s v="windex refill"/>
    <m/>
    <m/>
    <m/>
    <m/>
    <m/>
    <m/>
    <m/>
    <m/>
    <m/>
    <m/>
    <m/>
    <m/>
    <m/>
    <m/>
    <m/>
    <m/>
    <m/>
    <m/>
    <m/>
    <m/>
    <m/>
    <e v="#REF!"/>
    <s v="SL2@tidalwaveautospa.com"/>
    <s v="Kyle Rovansek"/>
    <x v="3"/>
    <x v="2"/>
  </r>
  <r>
    <s v="Jonathan Richardson"/>
    <s v="EXP-10010774"/>
    <n v="-250"/>
    <d v="2023-12-19T00:00:00"/>
    <x v="21"/>
    <s v="Tesla Charger"/>
    <s v="charge back"/>
    <m/>
    <m/>
    <m/>
    <m/>
    <m/>
    <m/>
    <m/>
    <m/>
    <m/>
    <m/>
    <m/>
    <m/>
    <m/>
    <m/>
    <m/>
    <m/>
    <m/>
    <m/>
    <m/>
    <m/>
    <m/>
    <e v="#REF!"/>
    <s v="SL2@tidalwaveautospa.com"/>
    <s v="Kyle Rovansek"/>
    <x v="3"/>
    <x v="2"/>
  </r>
  <r>
    <s v="Jonathan Richardson"/>
    <s v="EXP-10010774"/>
    <n v="18.91"/>
    <d v="2023-12-19T00:00:00"/>
    <x v="0"/>
    <s v="Snacks"/>
    <s v="water"/>
    <m/>
    <m/>
    <m/>
    <m/>
    <m/>
    <m/>
    <m/>
    <m/>
    <m/>
    <m/>
    <m/>
    <m/>
    <m/>
    <m/>
    <m/>
    <m/>
    <m/>
    <m/>
    <m/>
    <m/>
    <m/>
    <e v="#REF!"/>
    <s v="SL2@tidalwaveautospa.com"/>
    <s v="Kyle Rovansek"/>
    <x v="3"/>
    <x v="2"/>
  </r>
  <r>
    <s v="Jonathan Richardson"/>
    <s v="EXP-10010774"/>
    <n v="64.64"/>
    <d v="2023-12-20T00:00:00"/>
    <x v="0"/>
    <s v="Safety Supplies"/>
    <s v="gloves"/>
    <m/>
    <m/>
    <m/>
    <m/>
    <m/>
    <m/>
    <m/>
    <m/>
    <m/>
    <m/>
    <m/>
    <m/>
    <m/>
    <m/>
    <m/>
    <m/>
    <m/>
    <m/>
    <m/>
    <m/>
    <m/>
    <e v="#REF!"/>
    <s v="SL2@tidalwaveautospa.com"/>
    <s v="Kyle Rovansek"/>
    <x v="3"/>
    <x v="2"/>
  </r>
  <r>
    <s v="Jonathan Richardson"/>
    <s v="EXP-10010774"/>
    <n v="49.59"/>
    <d v="2023-12-22T00:00:00"/>
    <x v="0"/>
    <s v="Wash Maintenance"/>
    <s v="windex refill"/>
    <m/>
    <m/>
    <m/>
    <m/>
    <m/>
    <m/>
    <m/>
    <m/>
    <m/>
    <m/>
    <m/>
    <m/>
    <m/>
    <m/>
    <m/>
    <m/>
    <m/>
    <m/>
    <m/>
    <m/>
    <m/>
    <e v="#REF!"/>
    <s v="SL2@tidalwaveautospa.com"/>
    <s v="Kyle Rovansek"/>
    <x v="3"/>
    <x v="2"/>
  </r>
  <r>
    <s v="Jonathan Richardson"/>
    <s v="EXP-10010774"/>
    <n v="16.62"/>
    <d v="2023-12-27T00:00:00"/>
    <x v="0"/>
    <s v="Snacks"/>
    <s v="water"/>
    <m/>
    <m/>
    <m/>
    <m/>
    <m/>
    <m/>
    <m/>
    <m/>
    <m/>
    <m/>
    <m/>
    <m/>
    <m/>
    <m/>
    <m/>
    <m/>
    <m/>
    <m/>
    <m/>
    <m/>
    <m/>
    <e v="#REF!"/>
    <s v="SL2@tidalwaveautospa.com"/>
    <s v="Kyle Rovansek"/>
    <x v="3"/>
    <x v="2"/>
  </r>
  <r>
    <s v="Jonathan Richardson"/>
    <s v="EXP-10010774"/>
    <n v="24.8"/>
    <d v="2023-12-29T00:00:00"/>
    <x v="0"/>
    <s v="Wash Maintenance"/>
    <s v="windex refill"/>
    <m/>
    <m/>
    <m/>
    <m/>
    <m/>
    <m/>
    <m/>
    <m/>
    <m/>
    <m/>
    <m/>
    <m/>
    <m/>
    <m/>
    <m/>
    <m/>
    <m/>
    <m/>
    <m/>
    <m/>
    <m/>
    <e v="#REF!"/>
    <s v="SL2@tidalwaveautospa.com"/>
    <s v="Kyle Rovansek"/>
    <x v="3"/>
    <x v="2"/>
  </r>
  <r>
    <s v="Jonathan Richardson"/>
    <s v="EXP-10010774"/>
    <n v="13.49"/>
    <d v="2023-12-29T00:00:00"/>
    <x v="0"/>
    <s v="Wash Maintenance"/>
    <s v="laundry detergent"/>
    <m/>
    <m/>
    <m/>
    <m/>
    <m/>
    <m/>
    <m/>
    <m/>
    <m/>
    <m/>
    <m/>
    <m/>
    <m/>
    <m/>
    <m/>
    <m/>
    <m/>
    <m/>
    <m/>
    <m/>
    <m/>
    <e v="#REF!"/>
    <s v="SL2@tidalwaveautospa.com"/>
    <s v="Kyle Rovansek"/>
    <x v="3"/>
    <x v="2"/>
  </r>
  <r>
    <s v="Jill Jarrell"/>
    <s v="EXP-10010922"/>
    <n v="125.98"/>
    <d v="2024-01-26T00:00:00"/>
    <x v="21"/>
    <s v="Employee Incentives - Other"/>
    <s v="flowers for contractor's family per Ryan Crumley"/>
    <m/>
    <m/>
    <m/>
    <m/>
    <m/>
    <m/>
    <m/>
    <m/>
    <m/>
    <m/>
    <m/>
    <m/>
    <m/>
    <m/>
    <m/>
    <m/>
    <m/>
    <m/>
    <m/>
    <m/>
    <m/>
    <e v="#REF!"/>
    <s v="jill@twavelead.com"/>
    <s v="Mary Hightower"/>
    <x v="3"/>
    <x v="2"/>
  </r>
  <r>
    <s v="Raymond Otto"/>
    <s v="EXP-10009864"/>
    <n v="4.3099999999999996"/>
    <d v="2023-12-19T00:00:00"/>
    <x v="0"/>
    <s v="Wash Maintenance"/>
    <s v="Tennis ball for roller up"/>
    <m/>
    <m/>
    <m/>
    <m/>
    <m/>
    <m/>
    <m/>
    <m/>
    <m/>
    <m/>
    <m/>
    <m/>
    <m/>
    <m/>
    <m/>
    <m/>
    <m/>
    <m/>
    <m/>
    <m/>
    <m/>
    <e v="#REF!"/>
    <s v="SL5@tidalwaveautospa.com"/>
    <s v="Michael Dodge"/>
    <x v="3"/>
    <x v="2"/>
  </r>
  <r>
    <s v="Raymond Otto"/>
    <s v="EXP-10009864"/>
    <n v="16.149999999999999"/>
    <d v="2023-12-26T00:00:00"/>
    <x v="15"/>
    <s v="Wash Maintenance"/>
    <s v="Detergent"/>
    <m/>
    <m/>
    <m/>
    <m/>
    <m/>
    <m/>
    <m/>
    <m/>
    <m/>
    <m/>
    <m/>
    <m/>
    <m/>
    <m/>
    <m/>
    <m/>
    <m/>
    <m/>
    <m/>
    <m/>
    <m/>
    <e v="#REF!"/>
    <s v="SL5@tidalwaveautospa.com"/>
    <s v="Michael Dodge"/>
    <x v="3"/>
    <x v="2"/>
  </r>
  <r>
    <s v="Raymond Otto"/>
    <s v="EXP-10009864"/>
    <n v="161.94999999999999"/>
    <d v="2023-12-26T00:00:00"/>
    <x v="0"/>
    <s v="Pit Pumping"/>
    <s v="Boots for pit night"/>
    <m/>
    <m/>
    <m/>
    <m/>
    <m/>
    <m/>
    <m/>
    <m/>
    <m/>
    <m/>
    <m/>
    <m/>
    <m/>
    <m/>
    <m/>
    <m/>
    <m/>
    <m/>
    <m/>
    <m/>
    <m/>
    <e v="#REF!"/>
    <s v="SL5@tidalwaveautospa.com"/>
    <s v="Michael Dodge"/>
    <x v="3"/>
    <x v="2"/>
  </r>
  <r>
    <s v="Raymond Otto"/>
    <s v="EXP-10009864"/>
    <n v="269.18"/>
    <d v="2023-12-26T00:00:00"/>
    <x v="0"/>
    <s v="Wash Maintenance"/>
    <s v="Trash can dolly cans and tote"/>
    <m/>
    <m/>
    <m/>
    <m/>
    <m/>
    <m/>
    <m/>
    <m/>
    <m/>
    <m/>
    <m/>
    <m/>
    <m/>
    <m/>
    <m/>
    <m/>
    <m/>
    <m/>
    <m/>
    <m/>
    <m/>
    <e v="#REF!"/>
    <s v="SL5@tidalwaveautospa.com"/>
    <s v="Michael Dodge"/>
    <x v="3"/>
    <x v="2"/>
  </r>
  <r>
    <s v="Raymond Otto"/>
    <s v="EXP-10009864"/>
    <n v="18.23"/>
    <d v="2023-12-26T00:00:00"/>
    <x v="0"/>
    <s v="Parts"/>
    <s v="Brass reset combo"/>
    <m/>
    <m/>
    <m/>
    <m/>
    <m/>
    <m/>
    <m/>
    <m/>
    <m/>
    <m/>
    <m/>
    <m/>
    <m/>
    <m/>
    <m/>
    <m/>
    <m/>
    <m/>
    <m/>
    <m/>
    <m/>
    <e v="#REF!"/>
    <s v="SL5@tidalwaveautospa.com"/>
    <s v="Michael Dodge"/>
    <x v="3"/>
    <x v="2"/>
  </r>
  <r>
    <s v="Raymond Otto"/>
    <s v="EXP-10009864"/>
    <n v="10.79"/>
    <d v="2023-12-28T00:00:00"/>
    <x v="0"/>
    <s v="Wash Maintenance"/>
    <s v="WD-40"/>
    <m/>
    <m/>
    <m/>
    <m/>
    <m/>
    <m/>
    <m/>
    <m/>
    <m/>
    <m/>
    <m/>
    <m/>
    <m/>
    <m/>
    <m/>
    <m/>
    <m/>
    <m/>
    <m/>
    <m/>
    <m/>
    <e v="#REF!"/>
    <s v="SL5@tidalwaveautospa.com"/>
    <s v="Michael Dodge"/>
    <x v="3"/>
    <x v="2"/>
  </r>
  <r>
    <s v="Raymond Otto"/>
    <s v="EXP-10009864"/>
    <n v="146.63999999999999"/>
    <d v="2024-01-02T00:00:00"/>
    <x v="1"/>
    <s v="Parts"/>
    <s v="Compression fittings"/>
    <m/>
    <m/>
    <m/>
    <m/>
    <m/>
    <m/>
    <m/>
    <m/>
    <m/>
    <m/>
    <m/>
    <m/>
    <m/>
    <m/>
    <m/>
    <m/>
    <m/>
    <m/>
    <m/>
    <m/>
    <m/>
    <e v="#REF!"/>
    <s v="SL5@tidalwaveautospa.com"/>
    <s v="Michael Dodge"/>
    <x v="3"/>
    <x v="2"/>
  </r>
  <r>
    <s v="Raymond Otto"/>
    <s v="EXP-10009864"/>
    <n v="80.650000000000006"/>
    <d v="2024-01-03T00:00:00"/>
    <x v="0"/>
    <s v="Wash Maintenance"/>
    <s v="Pressure washer gun"/>
    <m/>
    <m/>
    <m/>
    <m/>
    <m/>
    <m/>
    <m/>
    <m/>
    <m/>
    <m/>
    <m/>
    <m/>
    <m/>
    <m/>
    <m/>
    <m/>
    <m/>
    <m/>
    <m/>
    <m/>
    <m/>
    <e v="#REF!"/>
    <s v="SL5@tidalwaveautospa.com"/>
    <s v="Michael Dodge"/>
    <x v="3"/>
    <x v="2"/>
  </r>
  <r>
    <s v="Raymond Otto"/>
    <s v="EXP-10009864"/>
    <n v="58.22"/>
    <d v="2024-01-03T00:00:00"/>
    <x v="1"/>
    <s v="Parts"/>
    <s v="Compression fittings"/>
    <m/>
    <m/>
    <m/>
    <m/>
    <m/>
    <m/>
    <m/>
    <m/>
    <m/>
    <m/>
    <m/>
    <m/>
    <m/>
    <m/>
    <m/>
    <m/>
    <m/>
    <m/>
    <m/>
    <m/>
    <m/>
    <e v="#REF!"/>
    <s v="SL5@tidalwaveautospa.com"/>
    <s v="Michael Dodge"/>
    <x v="3"/>
    <x v="2"/>
  </r>
  <r>
    <s v="Raymond Otto"/>
    <s v="EXP-10009864"/>
    <n v="35.14"/>
    <d v="2024-01-09T00:00:00"/>
    <x v="0"/>
    <s v="Wash Maintenance"/>
    <s v="Cleaning supplies"/>
    <m/>
    <m/>
    <m/>
    <m/>
    <m/>
    <m/>
    <m/>
    <m/>
    <m/>
    <m/>
    <m/>
    <m/>
    <m/>
    <m/>
    <m/>
    <m/>
    <m/>
    <m/>
    <m/>
    <m/>
    <m/>
    <e v="#REF!"/>
    <s v="SL5@tidalwaveautospa.com"/>
    <s v="Michael Dodge"/>
    <x v="3"/>
    <x v="2"/>
  </r>
  <r>
    <s v="Raymond Otto"/>
    <s v="EXP-10009864"/>
    <n v="20.260000000000002"/>
    <d v="2024-01-09T00:00:00"/>
    <x v="0"/>
    <s v="Office Supplies"/>
    <s v="Paper towels ans tissue"/>
    <m/>
    <m/>
    <m/>
    <m/>
    <m/>
    <m/>
    <m/>
    <m/>
    <m/>
    <m/>
    <m/>
    <m/>
    <m/>
    <m/>
    <m/>
    <m/>
    <m/>
    <m/>
    <m/>
    <m/>
    <m/>
    <e v="#REF!"/>
    <s v="SL5@tidalwaveautospa.com"/>
    <s v="Michael Dodge"/>
    <x v="3"/>
    <x v="2"/>
  </r>
  <r>
    <s v="Raymond Otto"/>
    <s v="EXP-10009864"/>
    <n v="35"/>
    <d v="2024-01-10T00:00:00"/>
    <x v="0"/>
    <s v="Rental Equipment"/>
    <s v="Off site storage"/>
    <m/>
    <m/>
    <m/>
    <m/>
    <m/>
    <m/>
    <m/>
    <m/>
    <m/>
    <m/>
    <m/>
    <m/>
    <m/>
    <m/>
    <m/>
    <m/>
    <m/>
    <m/>
    <m/>
    <m/>
    <m/>
    <e v="#REF!"/>
    <s v="SL5@tidalwaveautospa.com"/>
    <s v="Michael Dodge"/>
    <x v="3"/>
    <x v="2"/>
  </r>
  <r>
    <s v="Raymond Otto"/>
    <s v="EXP-10009864"/>
    <n v="69.489999999999995"/>
    <d v="2024-01-15T00:00:00"/>
    <x v="0"/>
    <s v="Wash Maintenance"/>
    <s v="Bottles"/>
    <m/>
    <m/>
    <m/>
    <m/>
    <m/>
    <m/>
    <m/>
    <m/>
    <m/>
    <m/>
    <m/>
    <m/>
    <m/>
    <m/>
    <m/>
    <m/>
    <m/>
    <m/>
    <m/>
    <m/>
    <m/>
    <e v="#REF!"/>
    <s v="SL5@tidalwaveautospa.com"/>
    <s v="Michael Dodge"/>
    <x v="3"/>
    <x v="2"/>
  </r>
  <r>
    <s v="Raymond Otto"/>
    <s v="EXP-10009864"/>
    <n v="5.35"/>
    <d v="2024-01-16T00:00:00"/>
    <x v="0"/>
    <s v="Parts"/>
    <s v="O Rings"/>
    <m/>
    <m/>
    <m/>
    <m/>
    <m/>
    <m/>
    <m/>
    <m/>
    <m/>
    <m/>
    <m/>
    <m/>
    <m/>
    <m/>
    <m/>
    <m/>
    <m/>
    <m/>
    <m/>
    <m/>
    <m/>
    <e v="#REF!"/>
    <s v="SL5@tidalwaveautospa.com"/>
    <s v="Michael Dodge"/>
    <x v="3"/>
    <x v="2"/>
  </r>
  <r>
    <s v="Raymond Otto"/>
    <s v="EXP-10009864"/>
    <n v="10.79"/>
    <d v="2024-01-17T00:00:00"/>
    <x v="0"/>
    <s v="Small Tools"/>
    <s v="Torch for propane heater"/>
    <m/>
    <m/>
    <m/>
    <m/>
    <m/>
    <m/>
    <m/>
    <m/>
    <m/>
    <m/>
    <m/>
    <m/>
    <m/>
    <m/>
    <m/>
    <m/>
    <m/>
    <m/>
    <m/>
    <m/>
    <m/>
    <e v="#REF!"/>
    <s v="SL5@tidalwaveautospa.com"/>
    <s v="Michael Dodge"/>
    <x v="3"/>
    <x v="2"/>
  </r>
  <r>
    <s v="Marcus Stowell"/>
    <s v="EXP-10010923"/>
    <n v="36.04"/>
    <d v="2024-01-20T00:00:00"/>
    <x v="18"/>
    <s v="Wash Maintenance"/>
    <s v="Salt for pavement"/>
    <m/>
    <m/>
    <m/>
    <m/>
    <m/>
    <m/>
    <m/>
    <m/>
    <m/>
    <m/>
    <m/>
    <m/>
    <m/>
    <m/>
    <m/>
    <m/>
    <m/>
    <m/>
    <m/>
    <m/>
    <m/>
    <e v="#REF!"/>
    <s v="SL229@tidalwaveautospa.com"/>
    <s v="Ricky Doyle"/>
    <x v="3"/>
    <x v="2"/>
  </r>
  <r>
    <s v="Marcus Stowell"/>
    <s v="EXP-10010923"/>
    <n v="65.040000000000006"/>
    <d v="2024-01-20T00:00:00"/>
    <x v="6"/>
    <s v="Wash Maintenance"/>
    <s v="Dawn dish soap"/>
    <m/>
    <m/>
    <m/>
    <m/>
    <m/>
    <m/>
    <m/>
    <m/>
    <m/>
    <m/>
    <m/>
    <m/>
    <m/>
    <m/>
    <m/>
    <m/>
    <m/>
    <m/>
    <m/>
    <m/>
    <m/>
    <e v="#REF!"/>
    <s v="SL229@tidalwaveautospa.com"/>
    <s v="Ricky Doyle"/>
    <x v="3"/>
    <x v="2"/>
  </r>
  <r>
    <s v="Marcus Stowell"/>
    <s v="EXP-10010923"/>
    <n v="88.87"/>
    <d v="2024-01-21T00:00:00"/>
    <x v="0"/>
    <s v="Wash Maintenance"/>
    <s v="Dawn didh soap"/>
    <m/>
    <m/>
    <m/>
    <m/>
    <m/>
    <m/>
    <m/>
    <m/>
    <m/>
    <m/>
    <m/>
    <m/>
    <m/>
    <m/>
    <m/>
    <m/>
    <m/>
    <m/>
    <m/>
    <m/>
    <m/>
    <e v="#REF!"/>
    <s v="SL229@tidalwaveautospa.com"/>
    <s v="Ricky Doyle"/>
    <x v="3"/>
    <x v="2"/>
  </r>
  <r>
    <s v="Marcus Stowell"/>
    <s v="EXP-10010923"/>
    <n v="57.94"/>
    <d v="2024-01-23T00:00:00"/>
    <x v="0"/>
    <s v="Small Tools"/>
    <s v="drill brush attachment set"/>
    <m/>
    <m/>
    <m/>
    <m/>
    <m/>
    <m/>
    <m/>
    <m/>
    <m/>
    <m/>
    <m/>
    <m/>
    <m/>
    <m/>
    <m/>
    <m/>
    <m/>
    <m/>
    <m/>
    <m/>
    <m/>
    <e v="#REF!"/>
    <s v="SL229@tidalwaveautospa.com"/>
    <s v="Ricky Doyle"/>
    <x v="3"/>
    <x v="2"/>
  </r>
  <r>
    <s v="Marcus Stowell"/>
    <s v="EXP-10010923"/>
    <n v="71.16"/>
    <d v="2024-01-30T00:00:00"/>
    <x v="6"/>
    <s v="Wash Maintenance"/>
    <s v="Filter and air filter for fridge"/>
    <m/>
    <m/>
    <m/>
    <m/>
    <m/>
    <m/>
    <m/>
    <m/>
    <m/>
    <m/>
    <m/>
    <m/>
    <m/>
    <m/>
    <m/>
    <m/>
    <m/>
    <m/>
    <m/>
    <m/>
    <m/>
    <e v="#REF!"/>
    <s v="SL229@tidalwaveautospa.com"/>
    <s v="Ricky Doyle"/>
    <x v="3"/>
    <x v="2"/>
  </r>
  <r>
    <s v="Ayite Medji"/>
    <s v="EXP-10010370"/>
    <n v="184.05"/>
    <d v="2023-11-27T00:00:00"/>
    <x v="22"/>
    <s v="Small Tools"/>
    <s v="Drills for the site"/>
    <m/>
    <m/>
    <m/>
    <m/>
    <m/>
    <m/>
    <m/>
    <m/>
    <m/>
    <m/>
    <m/>
    <m/>
    <m/>
    <m/>
    <m/>
    <m/>
    <m/>
    <m/>
    <m/>
    <m/>
    <m/>
    <e v="#REF!"/>
    <s v="SL315@tidalwaveautospa.com"/>
    <s v="Jeff Mathis"/>
    <x v="3"/>
    <x v="2"/>
  </r>
  <r>
    <s v="Ayite Medji"/>
    <s v="EXP-10010370"/>
    <n v="191.82"/>
    <d v="2023-11-27T00:00:00"/>
    <x v="22"/>
    <s v="Small Tools"/>
    <s v="Drill but returned"/>
    <m/>
    <m/>
    <m/>
    <m/>
    <m/>
    <m/>
    <m/>
    <m/>
    <m/>
    <m/>
    <m/>
    <m/>
    <m/>
    <m/>
    <m/>
    <m/>
    <m/>
    <m/>
    <m/>
    <m/>
    <m/>
    <e v="#REF!"/>
    <s v="SL315@tidalwaveautospa.com"/>
    <s v="Jeff Mathis"/>
    <x v="3"/>
    <x v="2"/>
  </r>
  <r>
    <s v="Ayite Medji"/>
    <s v="EXP-10010370"/>
    <n v="-185.47"/>
    <d v="2023-12-01T00:00:00"/>
    <x v="22"/>
    <s v="Small Tools"/>
    <s v="Refund for drill"/>
    <m/>
    <m/>
    <m/>
    <m/>
    <m/>
    <m/>
    <m/>
    <m/>
    <m/>
    <m/>
    <m/>
    <m/>
    <m/>
    <m/>
    <m/>
    <m/>
    <m/>
    <m/>
    <m/>
    <m/>
    <m/>
    <e v="#REF!"/>
    <s v="SL315@tidalwaveautospa.com"/>
    <s v="Jeff Mathis"/>
    <x v="3"/>
    <x v="2"/>
  </r>
  <r>
    <s v="Brian Frank"/>
    <s v="EXP-10010648"/>
    <n v="7.48"/>
    <d v="2024-01-02T00:00:00"/>
    <x v="2"/>
    <s v="Parts"/>
    <s v="Plug repair"/>
    <m/>
    <m/>
    <m/>
    <m/>
    <m/>
    <m/>
    <m/>
    <m/>
    <m/>
    <m/>
    <m/>
    <m/>
    <m/>
    <m/>
    <m/>
    <m/>
    <m/>
    <m/>
    <m/>
    <m/>
    <m/>
    <e v="#REF!"/>
    <s v="SL73@tidalwaveautospa.com"/>
    <s v="Michael Donnelly"/>
    <x v="3"/>
    <x v="2"/>
  </r>
  <r>
    <s v="Brian Frank"/>
    <s v="EXP-10010648"/>
    <n v="172.81"/>
    <d v="2024-01-04T00:00:00"/>
    <x v="23"/>
    <s v="Equipment"/>
    <s v="Heater"/>
    <m/>
    <m/>
    <m/>
    <m/>
    <m/>
    <m/>
    <m/>
    <m/>
    <m/>
    <m/>
    <m/>
    <m/>
    <m/>
    <m/>
    <m/>
    <m/>
    <m/>
    <m/>
    <m/>
    <m/>
    <m/>
    <e v="#REF!"/>
    <s v="SL73@tidalwaveautospa.com"/>
    <s v="Michael Donnelly"/>
    <x v="3"/>
    <x v="2"/>
  </r>
  <r>
    <s v="Brian Frank"/>
    <s v="EXP-10010648"/>
    <n v="110.09"/>
    <d v="2024-01-08T00:00:00"/>
    <x v="11"/>
    <s v="Wash Maintenance"/>
    <s v="Snow brush glue rags parts cleaner"/>
    <m/>
    <m/>
    <m/>
    <m/>
    <m/>
    <m/>
    <m/>
    <m/>
    <m/>
    <m/>
    <m/>
    <m/>
    <m/>
    <m/>
    <m/>
    <m/>
    <m/>
    <m/>
    <m/>
    <m/>
    <m/>
    <e v="#REF!"/>
    <s v="SL73@tidalwaveautospa.com"/>
    <s v="Michael Donnelly"/>
    <x v="3"/>
    <x v="2"/>
  </r>
  <r>
    <s v="Brian Frank"/>
    <s v="EXP-10010930"/>
    <n v="424.11"/>
    <d v="2024-01-03T00:00:00"/>
    <x v="2"/>
    <s v="Equipment"/>
    <s v="Jet hearer fan blade"/>
    <m/>
    <m/>
    <m/>
    <m/>
    <m/>
    <m/>
    <m/>
    <m/>
    <m/>
    <m/>
    <m/>
    <m/>
    <m/>
    <m/>
    <m/>
    <m/>
    <m/>
    <m/>
    <m/>
    <m/>
    <m/>
    <e v="#REF!"/>
    <s v="SL73@tidalwaveautospa.com"/>
    <s v="Michael Donnelly"/>
    <x v="3"/>
    <x v="2"/>
  </r>
  <r>
    <s v="Brian Frank"/>
    <s v="EXP-10010930"/>
    <n v="1221.9100000000001"/>
    <d v="2024-01-16T00:00:00"/>
    <x v="11"/>
    <s v="Wash Maintenance"/>
    <s v="Hose reels"/>
    <m/>
    <m/>
    <m/>
    <m/>
    <m/>
    <m/>
    <m/>
    <m/>
    <m/>
    <m/>
    <m/>
    <m/>
    <m/>
    <m/>
    <m/>
    <m/>
    <m/>
    <m/>
    <m/>
    <m/>
    <m/>
    <e v="#REF!"/>
    <s v="SL73@tidalwaveautospa.com"/>
    <s v="Michael Donnelly"/>
    <x v="3"/>
    <x v="2"/>
  </r>
  <r>
    <s v="Brian Frank"/>
    <s v="EXP-10010930"/>
    <n v="11.76"/>
    <d v="2024-01-17T00:00:00"/>
    <x v="2"/>
    <s v="Parts"/>
    <s v="Cables"/>
    <m/>
    <m/>
    <m/>
    <m/>
    <m/>
    <m/>
    <m/>
    <m/>
    <m/>
    <m/>
    <m/>
    <m/>
    <m/>
    <m/>
    <m/>
    <m/>
    <m/>
    <m/>
    <m/>
    <m/>
    <m/>
    <e v="#REF!"/>
    <s v="SL73@tidalwaveautospa.com"/>
    <s v="Michael Donnelly"/>
    <x v="3"/>
    <x v="2"/>
  </r>
  <r>
    <s v="Brian Frank"/>
    <s v="EXP-10010930"/>
    <n v="24.73"/>
    <d v="2024-01-18T00:00:00"/>
    <x v="2"/>
    <s v="Parts"/>
    <s v="Belt"/>
    <m/>
    <m/>
    <m/>
    <m/>
    <m/>
    <m/>
    <m/>
    <m/>
    <m/>
    <m/>
    <m/>
    <m/>
    <m/>
    <m/>
    <m/>
    <m/>
    <m/>
    <m/>
    <m/>
    <m/>
    <m/>
    <e v="#REF!"/>
    <s v="SL73@tidalwaveautospa.com"/>
    <s v="Michael Donnelly"/>
    <x v="3"/>
    <x v="2"/>
  </r>
  <r>
    <s v="Brian Frank"/>
    <s v="EXP-10010930"/>
    <n v="26.74"/>
    <d v="2024-01-18T00:00:00"/>
    <x v="2"/>
    <s v="Small Tools"/>
    <s v="Carb snow blower"/>
    <m/>
    <m/>
    <m/>
    <m/>
    <m/>
    <m/>
    <m/>
    <m/>
    <m/>
    <m/>
    <m/>
    <m/>
    <m/>
    <m/>
    <m/>
    <m/>
    <m/>
    <m/>
    <m/>
    <m/>
    <m/>
    <e v="#REF!"/>
    <s v="SL73@tidalwaveautospa.com"/>
    <s v="Michael Donnelly"/>
    <x v="3"/>
    <x v="2"/>
  </r>
  <r>
    <s v="Brian Frank"/>
    <s v="EXP-10010930"/>
    <n v="106.99"/>
    <d v="2024-01-18T00:00:00"/>
    <x v="11"/>
    <s v="Wash Maintenance"/>
    <s v="Xot stand"/>
    <m/>
    <m/>
    <m/>
    <m/>
    <m/>
    <m/>
    <m/>
    <m/>
    <m/>
    <m/>
    <m/>
    <m/>
    <m/>
    <m/>
    <m/>
    <m/>
    <m/>
    <m/>
    <m/>
    <m/>
    <m/>
    <e v="#REF!"/>
    <s v="SL73@tidalwaveautospa.com"/>
    <s v="Michael Donnelly"/>
    <x v="3"/>
    <x v="2"/>
  </r>
  <r>
    <s v="Brian Frank"/>
    <s v="EXP-10010930"/>
    <n v="21.2"/>
    <d v="2024-01-18T00:00:00"/>
    <x v="2"/>
    <s v="Parts"/>
    <s v="Crimp fittings"/>
    <m/>
    <m/>
    <m/>
    <m/>
    <m/>
    <m/>
    <m/>
    <m/>
    <m/>
    <m/>
    <m/>
    <m/>
    <m/>
    <m/>
    <m/>
    <m/>
    <m/>
    <m/>
    <m/>
    <m/>
    <m/>
    <e v="#REF!"/>
    <s v="SL73@tidalwaveautospa.com"/>
    <s v="Michael Donnelly"/>
    <x v="3"/>
    <x v="2"/>
  </r>
  <r>
    <s v="Brian Frank"/>
    <s v="EXP-10010930"/>
    <n v="82.9"/>
    <d v="2024-01-23T00:00:00"/>
    <x v="2"/>
    <s v="Wash Maintenance"/>
    <s v="Anti seize"/>
    <m/>
    <m/>
    <m/>
    <m/>
    <m/>
    <m/>
    <m/>
    <m/>
    <m/>
    <m/>
    <m/>
    <m/>
    <m/>
    <m/>
    <m/>
    <m/>
    <m/>
    <m/>
    <m/>
    <m/>
    <m/>
    <e v="#REF!"/>
    <s v="SL73@tidalwaveautospa.com"/>
    <s v="Michael Donnelly"/>
    <x v="3"/>
    <x v="2"/>
  </r>
  <r>
    <s v="Brian Frank"/>
    <s v="EXP-10010930"/>
    <n v="32.08"/>
    <d v="2024-01-28T00:00:00"/>
    <x v="6"/>
    <s v="Safety Supplies"/>
    <s v="Glove"/>
    <m/>
    <m/>
    <m/>
    <m/>
    <m/>
    <m/>
    <m/>
    <m/>
    <m/>
    <m/>
    <m/>
    <m/>
    <m/>
    <m/>
    <m/>
    <m/>
    <m/>
    <m/>
    <m/>
    <m/>
    <m/>
    <e v="#REF!"/>
    <s v="SL73@tidalwaveautospa.com"/>
    <s v="Michael Donnelly"/>
    <x v="3"/>
    <x v="2"/>
  </r>
  <r>
    <s v="Brian Frank"/>
    <s v="EXP-10010930"/>
    <n v="192"/>
    <d v="2024-01-29T00:00:00"/>
    <x v="2"/>
    <s v="Parts"/>
    <s v="Hose crimps"/>
    <m/>
    <m/>
    <m/>
    <m/>
    <m/>
    <m/>
    <m/>
    <m/>
    <m/>
    <m/>
    <m/>
    <m/>
    <m/>
    <m/>
    <m/>
    <m/>
    <m/>
    <m/>
    <m/>
    <m/>
    <m/>
    <e v="#REF!"/>
    <s v="SL73@tidalwaveautospa.com"/>
    <s v="Michael Donnelly"/>
    <x v="3"/>
    <x v="2"/>
  </r>
  <r>
    <s v="Brian Frank"/>
    <s v="EXP-10010930"/>
    <n v="151.34"/>
    <d v="2024-01-29T00:00:00"/>
    <x v="7"/>
    <s v="Parts"/>
    <s v="Hose crimps"/>
    <m/>
    <m/>
    <m/>
    <m/>
    <m/>
    <m/>
    <m/>
    <m/>
    <m/>
    <m/>
    <m/>
    <m/>
    <m/>
    <m/>
    <m/>
    <m/>
    <m/>
    <m/>
    <m/>
    <m/>
    <m/>
    <e v="#REF!"/>
    <s v="SL73@tidalwaveautospa.com"/>
    <s v="Michael Donnelly"/>
    <x v="3"/>
    <x v="2"/>
  </r>
  <r>
    <s v="Caitlin Toner"/>
    <s v="EXP-10010436"/>
    <n v="1.85"/>
    <d v="2023-12-21T00:00:00"/>
    <x v="1"/>
    <s v="Parts"/>
    <s v="Threaded plastic cap"/>
    <m/>
    <m/>
    <m/>
    <m/>
    <m/>
    <m/>
    <m/>
    <m/>
    <m/>
    <m/>
    <m/>
    <m/>
    <m/>
    <m/>
    <m/>
    <m/>
    <m/>
    <m/>
    <m/>
    <m/>
    <m/>
    <e v="#REF!"/>
    <s v="SL160@tidalwaveautospa.com"/>
    <s v="Jeff Mathis"/>
    <x v="3"/>
    <x v="2"/>
  </r>
  <r>
    <s v="Caitlin Toner"/>
    <s v="EXP-10010436"/>
    <n v="219.54"/>
    <d v="2023-12-24T00:00:00"/>
    <x v="0"/>
    <s v="Itemized"/>
    <s v="Itemized"/>
    <n v="141.28"/>
    <s v="Snacks"/>
    <s v="Liquid IV Mixes, snacks, creamer, coffe kcups"/>
    <n v="78.260000000000005"/>
    <s v="Wash Maintenance"/>
    <s v="Water, paper towels, toilet paper, dryer sheets, dawn"/>
    <m/>
    <m/>
    <m/>
    <m/>
    <m/>
    <m/>
    <m/>
    <m/>
    <m/>
    <m/>
    <m/>
    <m/>
    <m/>
    <m/>
    <m/>
    <e v="#REF!"/>
    <s v="SL160@tidalwaveautospa.com"/>
    <s v="Jeff Mathis"/>
    <x v="3"/>
    <x v="2"/>
  </r>
  <r>
    <s v="Caitlin Toner"/>
    <s v="EXP-10010436"/>
    <n v="132.88999999999999"/>
    <d v="2024-01-05T00:00:00"/>
    <x v="0"/>
    <s v="Wash Maintenance"/>
    <s v="Drink mixes, water, towels (receipt was split three ways- 3 expenses for one receipt)"/>
    <m/>
    <m/>
    <m/>
    <m/>
    <m/>
    <m/>
    <m/>
    <m/>
    <m/>
    <m/>
    <m/>
    <m/>
    <m/>
    <m/>
    <m/>
    <m/>
    <m/>
    <m/>
    <m/>
    <m/>
    <m/>
    <e v="#REF!"/>
    <s v="SL160@tidalwaveautospa.com"/>
    <s v="Jeff Mathis"/>
    <x v="3"/>
    <x v="2"/>
  </r>
  <r>
    <s v="Caitlin Toner"/>
    <s v="EXP-10010436"/>
    <n v="44.34"/>
    <d v="2024-01-05T00:00:00"/>
    <x v="0"/>
    <s v="Wash Maintenance"/>
    <s v="Chemical pump, extension cord (receipt split three charges - 3 expenses on the same receipt)"/>
    <m/>
    <m/>
    <m/>
    <m/>
    <m/>
    <m/>
    <m/>
    <m/>
    <m/>
    <m/>
    <m/>
    <m/>
    <m/>
    <m/>
    <m/>
    <m/>
    <m/>
    <m/>
    <m/>
    <m/>
    <m/>
    <e v="#REF!"/>
    <s v="SL160@tidalwaveautospa.com"/>
    <s v="Jeff Mathis"/>
    <x v="3"/>
    <x v="2"/>
  </r>
  <r>
    <s v="Caitlin Toner"/>
    <s v="EXP-10010436"/>
    <n v="295"/>
    <d v="2024-01-09T00:00:00"/>
    <x v="0"/>
    <s v="Itemized"/>
    <s v="Itemized"/>
    <n v="63.46"/>
    <s v="Wash Maintenance"/>
    <s v="Dawn, vinegar"/>
    <n v="231.54"/>
    <s v="Snacks"/>
    <s v="Snacks &amp; tax ( -$5 sams cash used )"/>
    <m/>
    <m/>
    <m/>
    <m/>
    <m/>
    <m/>
    <m/>
    <m/>
    <m/>
    <m/>
    <m/>
    <m/>
    <m/>
    <m/>
    <m/>
    <e v="#REF!"/>
    <s v="SL160@tidalwaveautospa.com"/>
    <s v="Jeff Mathis"/>
    <x v="3"/>
    <x v="2"/>
  </r>
  <r>
    <s v="Caitlin Toner"/>
    <s v="EXP-10010436"/>
    <n v="435.48"/>
    <d v="2024-01-10T00:00:00"/>
    <x v="0"/>
    <s v="Wash Maintenance"/>
    <s v="Prep gun hoses"/>
    <m/>
    <m/>
    <m/>
    <m/>
    <m/>
    <m/>
    <m/>
    <m/>
    <m/>
    <m/>
    <m/>
    <m/>
    <m/>
    <m/>
    <m/>
    <m/>
    <m/>
    <m/>
    <m/>
    <m/>
    <m/>
    <e v="#REF!"/>
    <s v="SL160@tidalwaveautospa.com"/>
    <s v="Jeff Mathis"/>
    <x v="3"/>
    <x v="2"/>
  </r>
  <r>
    <s v="Caitlin Toner"/>
    <s v="EXP-10010436"/>
    <n v="145.94999999999999"/>
    <d v="2024-01-14T00:00:00"/>
    <x v="0"/>
    <s v="Itemized"/>
    <s v="Itemized"/>
    <n v="74.77"/>
    <s v="Snacks"/>
    <s v="Drink mixes, creamer, coffee kcups"/>
    <n v="71.180000000000007"/>
    <s v="Wash Maintenance"/>
    <s v="Chemical pump, degreaser, safety glasses, water, dryer sheets, tax"/>
    <m/>
    <m/>
    <m/>
    <m/>
    <m/>
    <m/>
    <m/>
    <m/>
    <m/>
    <m/>
    <m/>
    <m/>
    <m/>
    <m/>
    <m/>
    <e v="#REF!"/>
    <s v="SL160@tidalwaveautospa.com"/>
    <s v="Jeff Mathis"/>
    <x v="3"/>
    <x v="2"/>
  </r>
  <r>
    <s v="Caitlin Toner"/>
    <s v="EXP-10010436"/>
    <n v="101.97"/>
    <d v="2024-01-15T00:00:00"/>
    <x v="0"/>
    <s v="Wash Maintenance"/>
    <s v="Tarp"/>
    <m/>
    <m/>
    <m/>
    <m/>
    <m/>
    <m/>
    <m/>
    <m/>
    <m/>
    <m/>
    <m/>
    <m/>
    <m/>
    <m/>
    <m/>
    <m/>
    <m/>
    <m/>
    <m/>
    <m/>
    <m/>
    <e v="#REF!"/>
    <s v="SL160@tidalwaveautospa.com"/>
    <s v="Jeff Mathis"/>
    <x v="3"/>
    <x v="2"/>
  </r>
  <r>
    <s v="Caitlin Toner"/>
    <s v="EXP-10010436"/>
    <n v="109.5"/>
    <d v="2024-01-17T00:00:00"/>
    <x v="0"/>
    <s v="Safety Supplies"/>
    <s v="Cleaning gloves"/>
    <m/>
    <m/>
    <m/>
    <m/>
    <m/>
    <m/>
    <m/>
    <m/>
    <m/>
    <m/>
    <m/>
    <m/>
    <m/>
    <m/>
    <m/>
    <m/>
    <m/>
    <m/>
    <m/>
    <m/>
    <m/>
    <e v="#REF!"/>
    <s v="SL160@tidalwaveautospa.com"/>
    <s v="Jeff Mathis"/>
    <x v="3"/>
    <x v="2"/>
  </r>
  <r>
    <s v="Christopher Cox"/>
    <s v="EXP-10010901"/>
    <n v="64.680000000000007"/>
    <d v="2024-01-15T00:00:00"/>
    <x v="0"/>
    <s v="Wash Maintenance"/>
    <s v="Ice Melt, etc"/>
    <m/>
    <m/>
    <m/>
    <m/>
    <m/>
    <m/>
    <m/>
    <m/>
    <m/>
    <m/>
    <m/>
    <m/>
    <m/>
    <m/>
    <m/>
    <m/>
    <m/>
    <m/>
    <m/>
    <m/>
    <m/>
    <e v="#REF!"/>
    <s v="SL142@tidalwaveautospa.com"/>
    <s v="Joe Chavez"/>
    <x v="3"/>
    <x v="2"/>
  </r>
  <r>
    <s v="Christopher Cox"/>
    <s v="EXP-10010901"/>
    <n v="50.16"/>
    <d v="2024-01-15T00:00:00"/>
    <x v="16"/>
    <s v="Parts"/>
    <s v="And parts for repairs"/>
    <m/>
    <m/>
    <m/>
    <m/>
    <m/>
    <m/>
    <m/>
    <m/>
    <m/>
    <m/>
    <m/>
    <m/>
    <m/>
    <m/>
    <m/>
    <m/>
    <m/>
    <m/>
    <m/>
    <m/>
    <m/>
    <e v="#REF!"/>
    <s v="SL142@tidalwaveautospa.com"/>
    <s v="Joe Chavez"/>
    <x v="3"/>
    <x v="2"/>
  </r>
  <r>
    <s v="Cory Cummings"/>
    <s v="EXP-10010935"/>
    <n v="506.95"/>
    <d v="2024-01-29T00:00:00"/>
    <x v="0"/>
    <s v="Office Supplies"/>
    <s v="interim SL gift card"/>
    <m/>
    <m/>
    <m/>
    <m/>
    <m/>
    <m/>
    <m/>
    <m/>
    <m/>
    <m/>
    <m/>
    <m/>
    <m/>
    <m/>
    <m/>
    <m/>
    <m/>
    <m/>
    <m/>
    <m/>
    <m/>
    <e v="#REF!"/>
    <s v="cory.cummings@twavelead.com"/>
    <s v="Bruce Maxwell"/>
    <x v="3"/>
    <x v="2"/>
  </r>
  <r>
    <s v="David Deal"/>
    <s v="EXP-10010870"/>
    <n v="38.79"/>
    <d v="2024-01-17T00:00:00"/>
    <x v="2"/>
    <s v="Parts"/>
    <s v="ball valves"/>
    <m/>
    <m/>
    <m/>
    <m/>
    <m/>
    <m/>
    <m/>
    <m/>
    <m/>
    <m/>
    <m/>
    <m/>
    <m/>
    <m/>
    <m/>
    <m/>
    <m/>
    <m/>
    <m/>
    <m/>
    <m/>
    <e v="#REF!"/>
    <s v="SL119@tidalwaveautospa.com"/>
    <s v="Jeff Mathis"/>
    <x v="3"/>
    <x v="2"/>
  </r>
  <r>
    <s v="James Stomieroski"/>
    <s v="EXP-10010908"/>
    <n v="105.44"/>
    <d v="2024-01-19T00:00:00"/>
    <x v="21"/>
    <s v="Office Supplies"/>
    <s v="$100 card for ASL to get fuel for tunnel heater while at conference"/>
    <m/>
    <m/>
    <m/>
    <m/>
    <m/>
    <m/>
    <m/>
    <m/>
    <m/>
    <m/>
    <m/>
    <m/>
    <m/>
    <m/>
    <m/>
    <m/>
    <m/>
    <m/>
    <m/>
    <m/>
    <m/>
    <e v="#REF!"/>
    <s v="SL221@tidalwaveautospa.com"/>
    <s v="Joe Chavez"/>
    <x v="3"/>
    <x v="2"/>
  </r>
  <r>
    <s v="James Stomieroski"/>
    <s v="EXP-10010908"/>
    <n v="412"/>
    <d v="2024-01-23T00:00:00"/>
    <x v="11"/>
    <s v="Parts"/>
    <s v="part ordered for main water value that broke"/>
    <m/>
    <m/>
    <m/>
    <m/>
    <m/>
    <m/>
    <m/>
    <m/>
    <m/>
    <m/>
    <m/>
    <m/>
    <m/>
    <m/>
    <m/>
    <m/>
    <m/>
    <m/>
    <m/>
    <m/>
    <m/>
    <e v="#REF!"/>
    <s v="SL221@tidalwaveautospa.com"/>
    <s v="Joe Chavez"/>
    <x v="3"/>
    <x v="2"/>
  </r>
  <r>
    <s v="James Stomieroski"/>
    <s v="EXP-10010908"/>
    <n v="1239.83"/>
    <d v="2024-01-24T00:00:00"/>
    <x v="2"/>
    <s v="Wash Repairs"/>
    <s v="plumber for 2 day visit to fix the main water line that frozen and busted open"/>
    <m/>
    <m/>
    <m/>
    <m/>
    <m/>
    <m/>
    <m/>
    <m/>
    <m/>
    <m/>
    <m/>
    <m/>
    <m/>
    <m/>
    <m/>
    <m/>
    <m/>
    <m/>
    <m/>
    <m/>
    <m/>
    <e v="#REF!"/>
    <s v="SL221@tidalwaveautospa.com"/>
    <s v="Joe Chavez"/>
    <x v="3"/>
    <x v="2"/>
  </r>
  <r>
    <s v="James Stomieroski"/>
    <s v="EXP-10010908"/>
    <n v="25.97"/>
    <d v="2024-01-25T00:00:00"/>
    <x v="0"/>
    <s v="Wash Maintenance"/>
    <s v="cleaning supplies"/>
    <m/>
    <m/>
    <m/>
    <m/>
    <m/>
    <m/>
    <m/>
    <m/>
    <m/>
    <m/>
    <m/>
    <m/>
    <m/>
    <m/>
    <m/>
    <m/>
    <m/>
    <m/>
    <m/>
    <m/>
    <m/>
    <e v="#REF!"/>
    <s v="SL221@tidalwaveautospa.com"/>
    <s v="Joe Chavez"/>
    <x v="3"/>
    <x v="2"/>
  </r>
  <r>
    <s v="Kaleigh Welch"/>
    <s v="EXP-10010848"/>
    <n v="10.9"/>
    <d v="2024-01-23T00:00:00"/>
    <x v="0"/>
    <s v="Wash Maintenance"/>
    <s v="laundry detergent"/>
    <m/>
    <m/>
    <m/>
    <m/>
    <m/>
    <m/>
    <m/>
    <m/>
    <m/>
    <m/>
    <m/>
    <m/>
    <m/>
    <m/>
    <m/>
    <m/>
    <m/>
    <m/>
    <m/>
    <m/>
    <m/>
    <e v="#REF!"/>
    <s v="SL251@tidalwaveautospa.com"/>
    <s v="Jeff Mathis"/>
    <x v="3"/>
    <x v="2"/>
  </r>
  <r>
    <s v="Kenneth Mink"/>
    <s v="EXP-10010902"/>
    <n v="152"/>
    <d v="2024-01-22T00:00:00"/>
    <x v="0"/>
    <s v="Wash Maintenance"/>
    <s v="Prep hoses"/>
    <m/>
    <m/>
    <m/>
    <m/>
    <m/>
    <m/>
    <m/>
    <m/>
    <m/>
    <m/>
    <m/>
    <m/>
    <m/>
    <m/>
    <m/>
    <m/>
    <m/>
    <m/>
    <m/>
    <m/>
    <m/>
    <e v="#REF!"/>
    <s v=""/>
    <s v=""/>
    <x v="3"/>
    <x v="2"/>
  </r>
  <r>
    <s v="Kenneth Mink"/>
    <s v="EXP-10010902"/>
    <n v="51"/>
    <d v="2024-01-25T00:00:00"/>
    <x v="0"/>
    <s v="Office Supplies"/>
    <s v="water, TP"/>
    <m/>
    <m/>
    <m/>
    <m/>
    <m/>
    <m/>
    <m/>
    <m/>
    <m/>
    <m/>
    <m/>
    <m/>
    <m/>
    <m/>
    <m/>
    <m/>
    <m/>
    <m/>
    <m/>
    <m/>
    <m/>
    <e v="#REF!"/>
    <s v=""/>
    <s v=""/>
    <x v="3"/>
    <x v="2"/>
  </r>
  <r>
    <s v="Michael Bond"/>
    <s v="EXP-10010253"/>
    <n v="108.65"/>
    <d v="2023-12-19T00:00:00"/>
    <x v="0"/>
    <s v="Wash Maintenance"/>
    <s v="garbage can for towels"/>
    <m/>
    <m/>
    <m/>
    <m/>
    <m/>
    <m/>
    <m/>
    <m/>
    <m/>
    <m/>
    <m/>
    <m/>
    <m/>
    <m/>
    <m/>
    <m/>
    <m/>
    <m/>
    <m/>
    <m/>
    <m/>
    <e v="#REF!"/>
    <s v=""/>
    <s v=""/>
    <x v="3"/>
    <x v="2"/>
  </r>
  <r>
    <s v="Michael Bond"/>
    <s v="EXP-10010253"/>
    <n v="168.9"/>
    <d v="2023-12-26T00:00:00"/>
    <x v="0"/>
    <s v="Wash Maintenance"/>
    <s v="50 ft hose, large zip ties"/>
    <m/>
    <m/>
    <m/>
    <m/>
    <m/>
    <m/>
    <m/>
    <m/>
    <m/>
    <m/>
    <m/>
    <m/>
    <m/>
    <m/>
    <m/>
    <m/>
    <m/>
    <m/>
    <m/>
    <m/>
    <m/>
    <e v="#REF!"/>
    <s v=""/>
    <s v=""/>
    <x v="3"/>
    <x v="2"/>
  </r>
  <r>
    <s v="Michael Bond"/>
    <s v="EXP-10010253"/>
    <n v="103.21"/>
    <d v="2024-01-09T00:00:00"/>
    <x v="0"/>
    <s v="Wash Maintenance"/>
    <s v="band aids, hand soap, gift cards for contest"/>
    <m/>
    <m/>
    <m/>
    <m/>
    <m/>
    <m/>
    <m/>
    <m/>
    <m/>
    <m/>
    <m/>
    <m/>
    <m/>
    <m/>
    <m/>
    <m/>
    <m/>
    <m/>
    <m/>
    <m/>
    <m/>
    <e v="#REF!"/>
    <s v=""/>
    <s v=""/>
    <x v="3"/>
    <x v="2"/>
  </r>
  <r>
    <s v="Molly Wilson"/>
    <s v="EXP-10010433"/>
    <n v="195.71"/>
    <d v="2023-12-16T00:00:00"/>
    <x v="0"/>
    <s v="Small Tools"/>
    <s v="Gloves, floor jack"/>
    <m/>
    <m/>
    <m/>
    <m/>
    <m/>
    <m/>
    <m/>
    <m/>
    <m/>
    <m/>
    <m/>
    <m/>
    <m/>
    <m/>
    <m/>
    <m/>
    <m/>
    <m/>
    <m/>
    <m/>
    <m/>
    <e v="#REF!"/>
    <s v="SL159@tidalwaveautospa.com"/>
    <s v="Cory Cummings"/>
    <x v="3"/>
    <x v="2"/>
  </r>
  <r>
    <s v="Molly Wilson"/>
    <s v="EXP-10010433"/>
    <n v="81.739999999999995"/>
    <d v="2023-12-16T00:00:00"/>
    <x v="0"/>
    <s v="Wash Maintenance"/>
    <s v="Degreaser"/>
    <m/>
    <m/>
    <m/>
    <m/>
    <m/>
    <m/>
    <m/>
    <m/>
    <m/>
    <m/>
    <m/>
    <m/>
    <m/>
    <m/>
    <m/>
    <m/>
    <m/>
    <m/>
    <m/>
    <m/>
    <m/>
    <e v="#REF!"/>
    <s v="SL159@tidalwaveautospa.com"/>
    <s v="Cory Cummings"/>
    <x v="3"/>
    <x v="2"/>
  </r>
  <r>
    <s v="Molly Wilson"/>
    <s v="EXP-10010433"/>
    <n v="206.9"/>
    <d v="2023-12-17T00:00:00"/>
    <x v="0"/>
    <s v="Wash Maintenance"/>
    <s v="Pressure washer supplies, safety gloves"/>
    <m/>
    <m/>
    <m/>
    <m/>
    <m/>
    <m/>
    <m/>
    <m/>
    <m/>
    <m/>
    <m/>
    <m/>
    <m/>
    <m/>
    <m/>
    <m/>
    <m/>
    <m/>
    <m/>
    <m/>
    <m/>
    <e v="#REF!"/>
    <s v="SL159@tidalwaveautospa.com"/>
    <s v="Cory Cummings"/>
    <x v="3"/>
    <x v="2"/>
  </r>
  <r>
    <s v="Molly Wilson"/>
    <s v="EXP-10010433"/>
    <n v="18.350000000000001"/>
    <d v="2023-12-19T00:00:00"/>
    <x v="0"/>
    <s v="Wash Maintenance"/>
    <s v="Pressure washer nozzle"/>
    <m/>
    <m/>
    <m/>
    <m/>
    <m/>
    <m/>
    <m/>
    <m/>
    <m/>
    <m/>
    <m/>
    <m/>
    <m/>
    <m/>
    <m/>
    <m/>
    <m/>
    <m/>
    <m/>
    <m/>
    <m/>
    <e v="#REF!"/>
    <s v="SL159@tidalwaveautospa.com"/>
    <s v="Cory Cummings"/>
    <x v="3"/>
    <x v="2"/>
  </r>
  <r>
    <s v="Molly Wilson"/>
    <s v="EXP-10010433"/>
    <n v="115.49"/>
    <d v="2023-12-24T00:00:00"/>
    <x v="7"/>
    <s v="Wash Maintenance"/>
    <s v="Hydraulic hose"/>
    <m/>
    <m/>
    <m/>
    <m/>
    <m/>
    <m/>
    <m/>
    <m/>
    <m/>
    <m/>
    <m/>
    <m/>
    <m/>
    <m/>
    <m/>
    <m/>
    <m/>
    <m/>
    <m/>
    <m/>
    <m/>
    <e v="#REF!"/>
    <s v="SL159@tidalwaveautospa.com"/>
    <s v="Cory Cummings"/>
    <x v="3"/>
    <x v="2"/>
  </r>
  <r>
    <s v="Molly Wilson"/>
    <s v="EXP-10010433"/>
    <n v="-2.5499999999999998"/>
    <d v="2023-12-26T00:00:00"/>
    <x v="0"/>
    <s v="Parts"/>
    <s v="Return on wrong size part"/>
    <m/>
    <m/>
    <m/>
    <m/>
    <m/>
    <m/>
    <m/>
    <m/>
    <m/>
    <m/>
    <m/>
    <m/>
    <m/>
    <m/>
    <m/>
    <m/>
    <m/>
    <m/>
    <m/>
    <m/>
    <m/>
    <e v="#REF!"/>
    <s v="SL159@tidalwaveautospa.com"/>
    <s v="Cory Cummings"/>
    <x v="3"/>
    <x v="2"/>
  </r>
  <r>
    <s v="Molly Wilson"/>
    <s v="EXP-10010433"/>
    <n v="22.41"/>
    <d v="2023-12-26T00:00:00"/>
    <x v="1"/>
    <s v="Parts"/>
    <s v="Repair for pvc pipe"/>
    <m/>
    <m/>
    <m/>
    <m/>
    <m/>
    <m/>
    <m/>
    <m/>
    <m/>
    <m/>
    <m/>
    <m/>
    <m/>
    <m/>
    <m/>
    <m/>
    <m/>
    <m/>
    <m/>
    <m/>
    <m/>
    <e v="#REF!"/>
    <s v="SL159@tidalwaveautospa.com"/>
    <s v="Cory Cummings"/>
    <x v="3"/>
    <x v="2"/>
  </r>
  <r>
    <s v="Molly Wilson"/>
    <s v="EXP-10010433"/>
    <n v="5.54"/>
    <d v="2023-12-26T00:00:00"/>
    <x v="0"/>
    <s v="Parts"/>
    <s v="Plug for PVC"/>
    <m/>
    <m/>
    <m/>
    <m/>
    <m/>
    <m/>
    <m/>
    <m/>
    <m/>
    <m/>
    <m/>
    <m/>
    <m/>
    <m/>
    <m/>
    <m/>
    <m/>
    <m/>
    <m/>
    <m/>
    <m/>
    <e v="#REF!"/>
    <s v="SL159@tidalwaveautospa.com"/>
    <s v="Cory Cummings"/>
    <x v="3"/>
    <x v="2"/>
  </r>
  <r>
    <s v="Molly Wilson"/>
    <s v="EXP-10010433"/>
    <n v="-7.95"/>
    <d v="2023-12-26T00:00:00"/>
    <x v="1"/>
    <s v="Parts"/>
    <s v="Return for wrong pipe piece"/>
    <m/>
    <m/>
    <m/>
    <m/>
    <m/>
    <m/>
    <m/>
    <m/>
    <m/>
    <m/>
    <m/>
    <m/>
    <m/>
    <m/>
    <m/>
    <m/>
    <m/>
    <m/>
    <m/>
    <m/>
    <m/>
    <e v="#REF!"/>
    <s v="SL159@tidalwaveautospa.com"/>
    <s v="Cory Cummings"/>
    <x v="3"/>
    <x v="2"/>
  </r>
  <r>
    <s v="Molly Wilson"/>
    <s v="EXP-10010433"/>
    <n v="2.5499999999999998"/>
    <d v="2023-12-26T00:00:00"/>
    <x v="1"/>
    <s v="Parts"/>
    <s v="Plug for PVC"/>
    <m/>
    <m/>
    <m/>
    <m/>
    <m/>
    <m/>
    <m/>
    <m/>
    <m/>
    <m/>
    <m/>
    <m/>
    <m/>
    <m/>
    <m/>
    <m/>
    <m/>
    <m/>
    <m/>
    <m/>
    <m/>
    <e v="#REF!"/>
    <s v="SL159@tidalwaveautospa.com"/>
    <s v="Cory Cummings"/>
    <x v="3"/>
    <x v="2"/>
  </r>
  <r>
    <s v="Molly Wilson"/>
    <s v="EXP-10010433"/>
    <n v="12.54"/>
    <d v="2023-12-30T00:00:00"/>
    <x v="0"/>
    <s v="Office Supplies"/>
    <s v="Toilet paper"/>
    <m/>
    <m/>
    <m/>
    <m/>
    <m/>
    <m/>
    <m/>
    <m/>
    <m/>
    <m/>
    <m/>
    <m/>
    <m/>
    <m/>
    <m/>
    <m/>
    <m/>
    <m/>
    <m/>
    <m/>
    <m/>
    <e v="#REF!"/>
    <s v="SL159@tidalwaveautospa.com"/>
    <s v="Cory Cummings"/>
    <x v="3"/>
    <x v="2"/>
  </r>
  <r>
    <s v="Molly Wilson"/>
    <s v="EXP-10010433"/>
    <n v="534.11"/>
    <d v="2023-12-30T00:00:00"/>
    <x v="21"/>
    <s v="Office Supplies"/>
    <s v="Shelving"/>
    <m/>
    <m/>
    <m/>
    <m/>
    <m/>
    <m/>
    <m/>
    <m/>
    <m/>
    <m/>
    <m/>
    <m/>
    <m/>
    <m/>
    <m/>
    <m/>
    <m/>
    <m/>
    <m/>
    <m/>
    <m/>
    <e v="#REF!"/>
    <s v="SL159@tidalwaveautospa.com"/>
    <s v="Cory Cummings"/>
    <x v="3"/>
    <x v="2"/>
  </r>
  <r>
    <s v="Molly Wilson"/>
    <s v="EXP-10010433"/>
    <n v="359.22"/>
    <d v="2023-12-30T00:00:00"/>
    <x v="21"/>
    <s v="Office Supplies"/>
    <s v="Shelving"/>
    <m/>
    <m/>
    <m/>
    <m/>
    <m/>
    <m/>
    <m/>
    <m/>
    <m/>
    <m/>
    <m/>
    <m/>
    <m/>
    <m/>
    <m/>
    <m/>
    <m/>
    <m/>
    <m/>
    <m/>
    <m/>
    <e v="#REF!"/>
    <s v="SL159@tidalwaveautospa.com"/>
    <s v="Cory Cummings"/>
    <x v="3"/>
    <x v="2"/>
  </r>
  <r>
    <s v="Molly Wilson"/>
    <s v="EXP-10010433"/>
    <n v="104.95"/>
    <d v="2023-12-30T00:00:00"/>
    <x v="0"/>
    <s v="Wash Maintenance"/>
    <s v="Hydraulic oil and grease"/>
    <m/>
    <m/>
    <m/>
    <m/>
    <m/>
    <m/>
    <m/>
    <m/>
    <m/>
    <m/>
    <m/>
    <m/>
    <m/>
    <m/>
    <m/>
    <m/>
    <m/>
    <m/>
    <m/>
    <m/>
    <m/>
    <e v="#REF!"/>
    <s v="SL159@tidalwaveautospa.com"/>
    <s v="Cory Cummings"/>
    <x v="3"/>
    <x v="2"/>
  </r>
  <r>
    <s v="Molly Wilson"/>
    <s v="EXP-10010433"/>
    <n v="163.37"/>
    <d v="2023-12-30T00:00:00"/>
    <x v="0"/>
    <s v="Office Supplies"/>
    <s v="Shelving"/>
    <m/>
    <m/>
    <m/>
    <m/>
    <m/>
    <m/>
    <m/>
    <m/>
    <m/>
    <m/>
    <m/>
    <m/>
    <m/>
    <m/>
    <m/>
    <m/>
    <m/>
    <m/>
    <m/>
    <m/>
    <m/>
    <e v="#REF!"/>
    <s v="SL159@tidalwaveautospa.com"/>
    <s v="Cory Cummings"/>
    <x v="3"/>
    <x v="2"/>
  </r>
  <r>
    <s v="Molly Wilson"/>
    <s v="EXP-10010433"/>
    <n v="142.16999999999999"/>
    <d v="2023-12-30T00:00:00"/>
    <x v="21"/>
    <s v="Office Supplies"/>
    <s v="Shelving"/>
    <m/>
    <m/>
    <m/>
    <m/>
    <m/>
    <m/>
    <m/>
    <m/>
    <m/>
    <m/>
    <m/>
    <m/>
    <m/>
    <m/>
    <m/>
    <m/>
    <m/>
    <m/>
    <m/>
    <m/>
    <m/>
    <e v="#REF!"/>
    <s v="SL159@tidalwaveautospa.com"/>
    <s v="Cory Cummings"/>
    <x v="3"/>
    <x v="2"/>
  </r>
  <r>
    <s v="Molly Wilson"/>
    <s v="EXP-10010433"/>
    <n v="256.75"/>
    <d v="2024-01-09T00:00:00"/>
    <x v="0"/>
    <s v="Wash Maintenance"/>
    <s v="Degreaser and grease gun, bungie cords"/>
    <m/>
    <m/>
    <m/>
    <m/>
    <m/>
    <m/>
    <m/>
    <m/>
    <m/>
    <m/>
    <m/>
    <m/>
    <m/>
    <m/>
    <m/>
    <m/>
    <m/>
    <m/>
    <m/>
    <m/>
    <m/>
    <e v="#REF!"/>
    <s v="SL159@tidalwaveautospa.com"/>
    <s v="Cory Cummings"/>
    <x v="3"/>
    <x v="2"/>
  </r>
  <r>
    <s v="Molly Wilson"/>
    <s v="EXP-10010433"/>
    <n v="24.24"/>
    <d v="2024-01-09T00:00:00"/>
    <x v="0"/>
    <s v="Wash Maintenance"/>
    <s v="Vinegar"/>
    <m/>
    <m/>
    <m/>
    <m/>
    <m/>
    <m/>
    <m/>
    <m/>
    <m/>
    <m/>
    <m/>
    <m/>
    <m/>
    <m/>
    <m/>
    <m/>
    <m/>
    <m/>
    <m/>
    <m/>
    <m/>
    <e v="#REF!"/>
    <s v="SL159@tidalwaveautospa.com"/>
    <s v="Cory Cummings"/>
    <x v="3"/>
    <x v="2"/>
  </r>
  <r>
    <s v="Rebecca Bates"/>
    <s v="EXP-10010607"/>
    <n v="94.82"/>
    <d v="2023-12-18T00:00:00"/>
    <x v="0"/>
    <s v="Wash Maintenance"/>
    <s v="Spray, bottles, clamps, soap. Small socket set. Degreaser."/>
    <m/>
    <m/>
    <m/>
    <m/>
    <m/>
    <m/>
    <m/>
    <m/>
    <m/>
    <m/>
    <m/>
    <m/>
    <m/>
    <m/>
    <m/>
    <m/>
    <m/>
    <m/>
    <m/>
    <m/>
    <m/>
    <e v="#REF!"/>
    <s v="SL113@tidalwaveautospa.com"/>
    <s v="Jeff Mathis"/>
    <x v="3"/>
    <x v="2"/>
  </r>
  <r>
    <s v="Rebecca Bates"/>
    <s v="EXP-10010607"/>
    <n v="89.51"/>
    <d v="2023-12-27T00:00:00"/>
    <x v="0"/>
    <s v="Wash Maintenance"/>
    <s v="Spray bottles, dawn soap, laundry soap, sponges, gloves"/>
    <m/>
    <m/>
    <m/>
    <m/>
    <m/>
    <m/>
    <m/>
    <m/>
    <m/>
    <m/>
    <m/>
    <m/>
    <m/>
    <m/>
    <m/>
    <m/>
    <m/>
    <m/>
    <m/>
    <m/>
    <m/>
    <e v="#REF!"/>
    <s v="SL113@tidalwaveautospa.com"/>
    <s v="Jeff Mathis"/>
    <x v="3"/>
    <x v="2"/>
  </r>
  <r>
    <s v="Rebecca Bates"/>
    <s v="EXP-10010607"/>
    <n v="98.9"/>
    <d v="2023-12-27T00:00:00"/>
    <x v="0"/>
    <s v="Landscaping"/>
    <s v="Big bricks"/>
    <m/>
    <m/>
    <m/>
    <m/>
    <m/>
    <m/>
    <m/>
    <m/>
    <m/>
    <m/>
    <m/>
    <m/>
    <m/>
    <m/>
    <m/>
    <m/>
    <m/>
    <m/>
    <m/>
    <m/>
    <m/>
    <e v="#REF!"/>
    <s v="SL113@tidalwaveautospa.com"/>
    <s v="Jeff Mathis"/>
    <x v="3"/>
    <x v="2"/>
  </r>
  <r>
    <s v="Rebecca Bates"/>
    <s v="EXP-10010607"/>
    <n v="44.46"/>
    <d v="2024-01-05T00:00:00"/>
    <x v="0"/>
    <s v="Parts"/>
    <s v="Tubing and poly line tee"/>
    <m/>
    <m/>
    <m/>
    <m/>
    <m/>
    <m/>
    <m/>
    <m/>
    <m/>
    <m/>
    <m/>
    <m/>
    <m/>
    <m/>
    <m/>
    <m/>
    <m/>
    <m/>
    <m/>
    <m/>
    <m/>
    <e v="#REF!"/>
    <s v="SL113@tidalwaveautospa.com"/>
    <s v="Jeff Mathis"/>
    <x v="3"/>
    <x v="2"/>
  </r>
  <r>
    <s v="Rebecca Bates"/>
    <s v="EXP-10010607"/>
    <n v="17.940000000000001"/>
    <d v="2024-01-05T00:00:00"/>
    <x v="0"/>
    <s v="Plumbing Expense"/>
    <s v="Plumbing supplies"/>
    <m/>
    <m/>
    <m/>
    <m/>
    <m/>
    <m/>
    <m/>
    <m/>
    <m/>
    <m/>
    <m/>
    <m/>
    <m/>
    <m/>
    <m/>
    <m/>
    <m/>
    <m/>
    <m/>
    <m/>
    <m/>
    <e v="#REF!"/>
    <s v="SL113@tidalwaveautospa.com"/>
    <s v="Jeff Mathis"/>
    <x v="3"/>
    <x v="2"/>
  </r>
  <r>
    <s v="Rebecca Bates"/>
    <s v="EXP-10010607"/>
    <n v="181.43"/>
    <d v="2024-01-08T00:00:00"/>
    <x v="0"/>
    <s v="Wash Maintenance"/>
    <s v="Soap, drain cleaner, waters, detergent, laundry"/>
    <m/>
    <m/>
    <m/>
    <m/>
    <m/>
    <m/>
    <m/>
    <m/>
    <m/>
    <m/>
    <m/>
    <m/>
    <m/>
    <m/>
    <m/>
    <m/>
    <m/>
    <m/>
    <m/>
    <m/>
    <m/>
    <e v="#REF!"/>
    <s v="SL113@tidalwaveautospa.com"/>
    <s v="Jeff Mathis"/>
    <x v="3"/>
    <x v="2"/>
  </r>
  <r>
    <s v="Rebecca Bates"/>
    <s v="EXP-10010607"/>
    <n v="92.54"/>
    <d v="2024-01-15T00:00:00"/>
    <x v="8"/>
    <s v="Wash Maintenance"/>
    <s v="Ice melt, board game, extension cord, propane tank"/>
    <m/>
    <m/>
    <m/>
    <m/>
    <m/>
    <m/>
    <m/>
    <m/>
    <m/>
    <m/>
    <m/>
    <m/>
    <m/>
    <m/>
    <m/>
    <m/>
    <m/>
    <m/>
    <m/>
    <m/>
    <m/>
    <e v="#REF!"/>
    <s v="SL113@tidalwaveautospa.com"/>
    <s v="Jeff Mathis"/>
    <x v="3"/>
    <x v="2"/>
  </r>
  <r>
    <s v="Samuel Schmidt"/>
    <s v="EXP-10010890"/>
    <n v="32.75"/>
    <d v="2024-01-06T00:00:00"/>
    <x v="0"/>
    <s v="Office Supplies"/>
    <s v="paint &amp; Asprin"/>
    <m/>
    <m/>
    <m/>
    <m/>
    <m/>
    <m/>
    <m/>
    <m/>
    <m/>
    <m/>
    <m/>
    <m/>
    <m/>
    <m/>
    <m/>
    <m/>
    <m/>
    <m/>
    <m/>
    <m/>
    <m/>
    <e v="#REF!"/>
    <s v="SL183@tidalwaveautospa.com"/>
    <s v="Joe Chavez"/>
    <x v="3"/>
    <x v="2"/>
  </r>
  <r>
    <s v="Samuel Schmidt"/>
    <s v="EXP-10010890"/>
    <n v="41.35"/>
    <d v="2024-01-16T00:00:00"/>
    <x v="0"/>
    <s v="Safety Supplies"/>
    <s v="Kerosene Containers"/>
    <m/>
    <m/>
    <m/>
    <m/>
    <m/>
    <m/>
    <m/>
    <m/>
    <m/>
    <m/>
    <m/>
    <m/>
    <m/>
    <m/>
    <m/>
    <m/>
    <m/>
    <m/>
    <m/>
    <m/>
    <m/>
    <e v="#REF!"/>
    <s v="SL183@tidalwaveautospa.com"/>
    <s v="Joe Chavez"/>
    <x v="3"/>
    <x v="2"/>
  </r>
  <r>
    <s v="Samuel Schmidt"/>
    <s v="EXP-10010890"/>
    <n v="236.01"/>
    <d v="2024-01-20T00:00:00"/>
    <x v="0"/>
    <s v="Wash Maintenance"/>
    <s v="Vinegar, Dawn, Card for Fuel"/>
    <m/>
    <m/>
    <m/>
    <m/>
    <m/>
    <m/>
    <m/>
    <m/>
    <m/>
    <m/>
    <m/>
    <m/>
    <m/>
    <m/>
    <m/>
    <m/>
    <m/>
    <m/>
    <m/>
    <m/>
    <m/>
    <e v="#REF!"/>
    <s v="SL183@tidalwaveautospa.com"/>
    <s v="Joe Chavez"/>
    <x v="3"/>
    <x v="2"/>
  </r>
  <r>
    <s v="Samuel Schmidt"/>
    <s v="EXP-10010890"/>
    <n v="1.93"/>
    <d v="2024-01-25T00:00:00"/>
    <x v="0"/>
    <s v="Parts"/>
    <s v="PVC connector"/>
    <m/>
    <m/>
    <m/>
    <m/>
    <m/>
    <m/>
    <m/>
    <m/>
    <m/>
    <m/>
    <m/>
    <m/>
    <m/>
    <m/>
    <m/>
    <m/>
    <m/>
    <m/>
    <m/>
    <m/>
    <m/>
    <e v="#REF!"/>
    <s v="SL183@tidalwaveautospa.com"/>
    <s v="Joe Chavez"/>
    <x v="3"/>
    <x v="2"/>
  </r>
  <r>
    <s v="Savannah Schmoldt"/>
    <s v="EXP-10010891"/>
    <n v="106.95"/>
    <d v="2024-01-20T00:00:00"/>
    <x v="0"/>
    <s v="Office Supplies"/>
    <s v="Gift card for ALS to use while at SL retreat - fuel and parts"/>
    <m/>
    <m/>
    <m/>
    <m/>
    <m/>
    <m/>
    <m/>
    <m/>
    <m/>
    <m/>
    <m/>
    <m/>
    <m/>
    <m/>
    <m/>
    <m/>
    <m/>
    <m/>
    <m/>
    <m/>
    <m/>
    <e v="#REF!"/>
    <s v="SL274@tidalwaveautospa.com"/>
    <s v="Joe Chavez"/>
    <x v="3"/>
    <x v="2"/>
  </r>
  <r>
    <s v="Joel Cole"/>
    <s v="EXP-10010633"/>
    <n v="28.89"/>
    <d v="2024-01-12T00:00:00"/>
    <x v="0"/>
    <s v="Fuel"/>
    <s v="diesel for bullet heater"/>
    <m/>
    <m/>
    <m/>
    <m/>
    <m/>
    <m/>
    <m/>
    <m/>
    <m/>
    <m/>
    <m/>
    <m/>
    <m/>
    <m/>
    <m/>
    <m/>
    <m/>
    <m/>
    <m/>
    <m/>
    <m/>
    <e v="#REF!"/>
    <s v="SL114@tidalwaveautospa.com"/>
    <s v="Jeff Mathis"/>
    <x v="3"/>
    <x v="2"/>
  </r>
  <r>
    <s v="Joel Cole"/>
    <s v="EXP-10010643"/>
    <n v="250"/>
    <d v="2024-01-04T00:00:00"/>
    <x v="46"/>
    <s v="Advertising &amp; Promotion"/>
    <s v="Newspaper ad for fundraising"/>
    <m/>
    <m/>
    <m/>
    <m/>
    <m/>
    <m/>
    <m/>
    <m/>
    <m/>
    <m/>
    <m/>
    <m/>
    <m/>
    <m/>
    <m/>
    <m/>
    <m/>
    <m/>
    <m/>
    <m/>
    <m/>
    <e v="#REF!"/>
    <s v="SL114@tidalwaveautospa.com"/>
    <s v="Jeff Mathis"/>
    <x v="3"/>
    <x v="2"/>
  </r>
  <r>
    <s v="Hunt Hardin"/>
    <s v="EXP-10010961"/>
    <n v="97.14"/>
    <d v="2024-01-26T00:00:00"/>
    <x v="37"/>
    <s v="Computer"/>
    <s v="(1) 150ft Cat6 cable, (1) 100ft Cat6 cable; SB6 site support for EMV issues"/>
    <m/>
    <m/>
    <m/>
    <m/>
    <m/>
    <m/>
    <m/>
    <m/>
    <m/>
    <m/>
    <m/>
    <m/>
    <m/>
    <m/>
    <m/>
    <m/>
    <m/>
    <m/>
    <m/>
    <m/>
    <m/>
    <e v="#REF!"/>
    <s v="Hunt.Hardin@twavelead.com"/>
    <s v="Laurie Chrisner"/>
    <x v="3"/>
    <x v="2"/>
  </r>
  <r>
    <s v="Joel Cole"/>
    <s v="EXP-10010677"/>
    <n v="260.05"/>
    <d v="2024-01-12T00:00:00"/>
    <x v="0"/>
    <s v="Wash Maintenance"/>
    <s v="Carts for second mile"/>
    <m/>
    <m/>
    <m/>
    <m/>
    <m/>
    <m/>
    <m/>
    <m/>
    <m/>
    <m/>
    <m/>
    <m/>
    <m/>
    <m/>
    <m/>
    <m/>
    <m/>
    <m/>
    <m/>
    <m/>
    <m/>
    <e v="#REF!"/>
    <s v="SL114@tidalwaveautospa.com"/>
    <s v="Jeff Mathis"/>
    <x v="3"/>
    <x v="2"/>
  </r>
  <r>
    <s v="Joel Cole"/>
    <s v="EXP-10010677"/>
    <n v="32.880000000000003"/>
    <d v="2024-01-12T00:00:00"/>
    <x v="0"/>
    <s v="Wash Maintenance"/>
    <s v="Sand bags for second mike carts"/>
    <m/>
    <m/>
    <m/>
    <m/>
    <m/>
    <m/>
    <m/>
    <m/>
    <m/>
    <m/>
    <m/>
    <m/>
    <m/>
    <m/>
    <m/>
    <m/>
    <m/>
    <m/>
    <m/>
    <m/>
    <m/>
    <e v="#REF!"/>
    <s v="SL114@tidalwaveautospa.com"/>
    <s v="Jeff Mathis"/>
    <x v="3"/>
    <x v="2"/>
  </r>
  <r>
    <s v="Joel Cole"/>
    <s v="EXP-10010677"/>
    <n v="3.28"/>
    <d v="2024-01-14T00:00:00"/>
    <x v="0"/>
    <s v="Wash Maintenance"/>
    <s v="Clamps for second mile cart wheel"/>
    <m/>
    <m/>
    <m/>
    <m/>
    <m/>
    <m/>
    <m/>
    <m/>
    <m/>
    <m/>
    <m/>
    <m/>
    <m/>
    <m/>
    <m/>
    <m/>
    <m/>
    <m/>
    <m/>
    <m/>
    <m/>
    <e v="#REF!"/>
    <s v="SL114@tidalwaveautospa.com"/>
    <s v="Jeff Mathis"/>
    <x v="3"/>
    <x v="2"/>
  </r>
  <r>
    <s v="Joel Cole"/>
    <s v="EXP-10010633 "/>
    <n v="37.270000000000003"/>
    <d v="2023-12-18T00:00:00"/>
    <x v="0"/>
    <s v="Parts"/>
    <s v="Quick connects"/>
    <m/>
    <m/>
    <m/>
    <m/>
    <m/>
    <m/>
    <m/>
    <m/>
    <m/>
    <m/>
    <m/>
    <m/>
    <m/>
    <m/>
    <m/>
    <m/>
    <m/>
    <m/>
    <m/>
    <m/>
    <m/>
    <e v="#REF!"/>
    <s v="SL114@tidalwaveautospa.com"/>
    <s v="Jeff Mathis"/>
    <x v="3"/>
    <x v="2"/>
  </r>
  <r>
    <s v="Joel Cole"/>
    <s v="EXP-10010633 "/>
    <n v="83.75"/>
    <d v="2023-12-21T00:00:00"/>
    <x v="0"/>
    <s v="Wash Maintenance"/>
    <s v="Misc wash supplies"/>
    <m/>
    <m/>
    <m/>
    <m/>
    <m/>
    <m/>
    <m/>
    <m/>
    <m/>
    <m/>
    <m/>
    <m/>
    <m/>
    <m/>
    <m/>
    <m/>
    <m/>
    <m/>
    <m/>
    <m/>
    <m/>
    <e v="#REF!"/>
    <s v="SL114@tidalwaveautospa.com"/>
    <s v="Jeff Mathis"/>
    <x v="3"/>
    <x v="2"/>
  </r>
  <r>
    <s v="Joel Cole"/>
    <s v="EXP-10010633 "/>
    <n v="58.11"/>
    <d v="2024-01-04T00:00:00"/>
    <x v="0"/>
    <s v="Office Supplies"/>
    <s v="Reciept paper for XPT"/>
    <m/>
    <m/>
    <m/>
    <m/>
    <m/>
    <m/>
    <m/>
    <m/>
    <m/>
    <m/>
    <m/>
    <m/>
    <m/>
    <m/>
    <m/>
    <m/>
    <m/>
    <m/>
    <m/>
    <m/>
    <m/>
    <e v="#REF!"/>
    <s v="SL114@tidalwaveautospa.com"/>
    <s v="Jeff Mathis"/>
    <x v="3"/>
    <x v="2"/>
  </r>
  <r>
    <s v="Joel Cole"/>
    <s v="EXP-10010633 "/>
    <n v="16.45"/>
    <d v="2024-01-08T00:00:00"/>
    <x v="0"/>
    <s v="Wash Maintenance"/>
    <s v="Pump sprayer"/>
    <m/>
    <m/>
    <m/>
    <m/>
    <m/>
    <m/>
    <m/>
    <m/>
    <m/>
    <m/>
    <m/>
    <m/>
    <m/>
    <m/>
    <m/>
    <m/>
    <m/>
    <m/>
    <m/>
    <m/>
    <m/>
    <e v="#REF!"/>
    <s v="SL114@tidalwaveautospa.com"/>
    <s v="Jeff Mathis"/>
    <x v="3"/>
    <x v="2"/>
  </r>
  <r>
    <s v="Joel Cole"/>
    <s v="EXP-10010633 "/>
    <n v="140.44999999999999"/>
    <d v="2024-01-08T00:00:00"/>
    <x v="0"/>
    <s v="Wash Maintenance"/>
    <s v="Heater and knee pads"/>
    <m/>
    <m/>
    <m/>
    <m/>
    <m/>
    <m/>
    <m/>
    <m/>
    <m/>
    <m/>
    <m/>
    <m/>
    <m/>
    <m/>
    <m/>
    <m/>
    <m/>
    <m/>
    <m/>
    <m/>
    <m/>
    <e v="#REF!"/>
    <s v="SL114@tidalwaveautospa.com"/>
    <s v="Jeff Mathis"/>
    <x v="3"/>
    <x v="2"/>
  </r>
  <r>
    <s v="Joel Cole"/>
    <s v="EXP-10010633 "/>
    <n v="39.43"/>
    <d v="2024-01-09T00:00:00"/>
    <x v="0"/>
    <s v="Wash Maintenance"/>
    <s v="Misc wash supplies"/>
    <m/>
    <m/>
    <m/>
    <m/>
    <m/>
    <m/>
    <m/>
    <m/>
    <m/>
    <m/>
    <m/>
    <m/>
    <m/>
    <m/>
    <m/>
    <m/>
    <m/>
    <m/>
    <m/>
    <m/>
    <m/>
    <e v="#REF!"/>
    <s v="SL114@tidalwaveautospa.com"/>
    <s v="Jeff Mathis"/>
    <x v="3"/>
    <x v="2"/>
  </r>
  <r>
    <s v="Joel Cole"/>
    <s v="EXP-10010676"/>
    <n v="43.83"/>
    <d v="2024-01-09T00:00:00"/>
    <x v="0"/>
    <s v="Wash Maintenance"/>
    <s v="Tarps"/>
    <m/>
    <m/>
    <m/>
    <m/>
    <m/>
    <m/>
    <m/>
    <m/>
    <m/>
    <m/>
    <m/>
    <m/>
    <m/>
    <m/>
    <m/>
    <m/>
    <m/>
    <m/>
    <m/>
    <m/>
    <m/>
    <e v="#REF!"/>
    <s v="SL114@tidalwaveautospa.com"/>
    <s v="Jeff Mathis"/>
    <x v="3"/>
    <x v="2"/>
  </r>
  <r>
    <s v="Joel Cole"/>
    <s v="EXP-10010676"/>
    <n v="162.28"/>
    <d v="2024-01-14T00:00:00"/>
    <x v="0"/>
    <s v="Wash Maintenance"/>
    <s v="Ice melt, diesel can, spreader for ice melt"/>
    <m/>
    <m/>
    <m/>
    <m/>
    <m/>
    <m/>
    <m/>
    <m/>
    <m/>
    <m/>
    <m/>
    <m/>
    <m/>
    <m/>
    <m/>
    <m/>
    <m/>
    <m/>
    <m/>
    <m/>
    <m/>
    <e v="#REF!"/>
    <s v="SL114@tidalwaveautospa.com"/>
    <s v="Jeff Mathis"/>
    <x v="3"/>
    <x v="2"/>
  </r>
  <r>
    <s v="Joel Cole"/>
    <s v="EXP-10010676"/>
    <n v="84.61"/>
    <d v="2024-01-15T00:00:00"/>
    <x v="0"/>
    <s v="Wash Maintenance"/>
    <s v="Winter prep supplies"/>
    <m/>
    <m/>
    <m/>
    <m/>
    <m/>
    <m/>
    <m/>
    <m/>
    <m/>
    <m/>
    <m/>
    <m/>
    <m/>
    <m/>
    <m/>
    <m/>
    <m/>
    <m/>
    <m/>
    <m/>
    <m/>
    <e v="#REF!"/>
    <s v="SL114@tidalwaveautospa.com"/>
    <s v="Jeff Mathis"/>
    <x v="3"/>
    <x v="2"/>
  </r>
  <r>
    <s v="Joel Cole"/>
    <s v="EXP-10010676"/>
    <n v="61.37"/>
    <d v="2024-01-17T00:00:00"/>
    <x v="0"/>
    <s v="Wash Maintenance"/>
    <s v="Ice melt"/>
    <m/>
    <m/>
    <m/>
    <m/>
    <m/>
    <m/>
    <m/>
    <m/>
    <m/>
    <m/>
    <m/>
    <m/>
    <m/>
    <m/>
    <m/>
    <m/>
    <m/>
    <m/>
    <m/>
    <m/>
    <m/>
    <e v="#REF!"/>
    <s v="SL114@tidalwaveautospa.com"/>
    <s v="Jeff Mathis"/>
    <x v="3"/>
    <x v="2"/>
  </r>
  <r>
    <s v="Javier Rocha"/>
    <s v="EXP-10010558"/>
    <n v="87.93"/>
    <d v="2023-12-23T00:00:00"/>
    <x v="0"/>
    <s v="Wash Maintenance"/>
    <s v="Water/ vinegar /Toilet paper"/>
    <m/>
    <m/>
    <m/>
    <m/>
    <m/>
    <m/>
    <m/>
    <m/>
    <m/>
    <m/>
    <m/>
    <m/>
    <m/>
    <m/>
    <m/>
    <m/>
    <m/>
    <m/>
    <m/>
    <m/>
    <m/>
    <e v="#REF!"/>
    <s v="SL265@tidalwaveautospa.com"/>
    <s v="Jeff Mathis"/>
    <x v="3"/>
    <x v="2"/>
  </r>
  <r>
    <s v="Javier Rocha"/>
    <s v="EXP-10010558"/>
    <n v="26.25"/>
    <d v="2024-01-02T00:00:00"/>
    <x v="2"/>
    <s v="Wash Maintenance"/>
    <s v="For vacc"/>
    <m/>
    <m/>
    <m/>
    <m/>
    <m/>
    <m/>
    <m/>
    <m/>
    <m/>
    <m/>
    <m/>
    <m/>
    <m/>
    <m/>
    <m/>
    <m/>
    <m/>
    <m/>
    <m/>
    <m/>
    <m/>
    <e v="#REF!"/>
    <s v="SL265@tidalwaveautospa.com"/>
    <s v="Jeff Mathis"/>
    <x v="3"/>
    <x v="2"/>
  </r>
  <r>
    <s v="Javier Rocha"/>
    <s v="EXP-10010558"/>
    <n v="16.399999999999999"/>
    <d v="2024-01-02T00:00:00"/>
    <x v="7"/>
    <s v="Wash Maintenance"/>
    <s v="For prep buckets"/>
    <m/>
    <m/>
    <m/>
    <m/>
    <m/>
    <m/>
    <m/>
    <m/>
    <m/>
    <m/>
    <m/>
    <m/>
    <m/>
    <m/>
    <m/>
    <m/>
    <m/>
    <m/>
    <m/>
    <m/>
    <m/>
    <e v="#REF!"/>
    <s v="SL265@tidalwaveautospa.com"/>
    <s v="Jeff Mathis"/>
    <x v="3"/>
    <x v="2"/>
  </r>
  <r>
    <s v="Javier Rocha"/>
    <s v="EXP-10010558"/>
    <n v="82.11"/>
    <d v="2024-01-02T00:00:00"/>
    <x v="0"/>
    <s v="Wash Maintenance"/>
    <s v="Hydro oil"/>
    <m/>
    <m/>
    <m/>
    <m/>
    <m/>
    <m/>
    <m/>
    <m/>
    <m/>
    <m/>
    <m/>
    <m/>
    <m/>
    <m/>
    <m/>
    <m/>
    <m/>
    <m/>
    <m/>
    <m/>
    <m/>
    <e v="#REF!"/>
    <s v="SL265@tidalwaveautospa.com"/>
    <s v="Jeff Mathis"/>
    <x v="3"/>
    <x v="2"/>
  </r>
  <r>
    <s v="Javier Rocha"/>
    <s v="EXP-10010558"/>
    <n v="24.9"/>
    <d v="2024-01-10T00:00:00"/>
    <x v="0"/>
    <s v="Wash Maintenance"/>
    <s v="Water/vinegar"/>
    <m/>
    <m/>
    <m/>
    <m/>
    <m/>
    <m/>
    <m/>
    <m/>
    <m/>
    <m/>
    <m/>
    <m/>
    <m/>
    <m/>
    <m/>
    <m/>
    <m/>
    <m/>
    <m/>
    <m/>
    <m/>
    <e v="#REF!"/>
    <s v="SL265@tidalwaveautospa.com"/>
    <s v="Jeff Mathis"/>
    <x v="3"/>
    <x v="2"/>
  </r>
  <r>
    <s v="Javier Rocha"/>
    <s v="EXP-10010558"/>
    <n v="86.13"/>
    <d v="2024-01-16T00:00:00"/>
    <x v="0"/>
    <s v="Safety Supplies"/>
    <s v="Fuel can"/>
    <m/>
    <m/>
    <m/>
    <m/>
    <m/>
    <m/>
    <m/>
    <m/>
    <m/>
    <m/>
    <m/>
    <m/>
    <m/>
    <m/>
    <m/>
    <m/>
    <m/>
    <m/>
    <m/>
    <m/>
    <m/>
    <e v="#REF!"/>
    <s v="SL265@tidalwaveautospa.com"/>
    <s v="Jeff Mathis"/>
    <x v="3"/>
    <x v="2"/>
  </r>
  <r>
    <s v="David Seymour"/>
    <s v="EXP-10010905"/>
    <n v="42.8"/>
    <d v="2023-12-26T00:00:00"/>
    <x v="31"/>
    <s v="Annual Inspection"/>
    <s v="Fire Department Check up on extinguishers"/>
    <m/>
    <m/>
    <m/>
    <m/>
    <m/>
    <m/>
    <m/>
    <m/>
    <m/>
    <m/>
    <m/>
    <m/>
    <m/>
    <m/>
    <m/>
    <m/>
    <m/>
    <m/>
    <m/>
    <m/>
    <m/>
    <e v="#REF!"/>
    <s v="SL57@tidalwaveautospa.com"/>
    <s v="Steven Kyriazis"/>
    <x v="3"/>
    <x v="2"/>
  </r>
  <r>
    <s v="David Seymour"/>
    <s v="EXP-10010905"/>
    <n v="36.369999999999997"/>
    <d v="2023-12-29T00:00:00"/>
    <x v="6"/>
    <s v="Wash Maintenance"/>
    <s v="Degreaser"/>
    <m/>
    <m/>
    <m/>
    <m/>
    <m/>
    <m/>
    <m/>
    <m/>
    <m/>
    <m/>
    <m/>
    <m/>
    <m/>
    <m/>
    <m/>
    <m/>
    <m/>
    <m/>
    <m/>
    <m/>
    <m/>
    <e v="#REF!"/>
    <s v="SL57@tidalwaveautospa.com"/>
    <s v="Steven Kyriazis"/>
    <x v="3"/>
    <x v="2"/>
  </r>
  <r>
    <s v="David Seymour"/>
    <s v="EXP-10010905"/>
    <n v="5.78"/>
    <d v="2024-01-03T00:00:00"/>
    <x v="8"/>
    <s v="Wash Maintenance"/>
    <s v="Refill water jug"/>
    <m/>
    <m/>
    <m/>
    <m/>
    <m/>
    <m/>
    <m/>
    <m/>
    <m/>
    <m/>
    <m/>
    <m/>
    <m/>
    <m/>
    <m/>
    <m/>
    <m/>
    <m/>
    <m/>
    <m/>
    <m/>
    <e v="#REF!"/>
    <s v="SL57@tidalwaveautospa.com"/>
    <s v="Steven Kyriazis"/>
    <x v="3"/>
    <x v="2"/>
  </r>
  <r>
    <s v="David Seymour"/>
    <s v="EXP-10010905"/>
    <n v="5.55"/>
    <d v="2024-01-04T00:00:00"/>
    <x v="1"/>
    <s v="Parts"/>
    <s v="Wire caps"/>
    <m/>
    <m/>
    <m/>
    <m/>
    <m/>
    <m/>
    <m/>
    <m/>
    <m/>
    <m/>
    <m/>
    <m/>
    <m/>
    <m/>
    <m/>
    <m/>
    <m/>
    <m/>
    <m/>
    <m/>
    <m/>
    <e v="#REF!"/>
    <s v="SL57@tidalwaveautospa.com"/>
    <s v="Steven Kyriazis"/>
    <x v="3"/>
    <x v="2"/>
  </r>
  <r>
    <s v="David Seymour"/>
    <s v="EXP-10010905"/>
    <n v="17.11"/>
    <d v="2024-01-09T00:00:00"/>
    <x v="7"/>
    <s v="Parts"/>
    <s v="Straps"/>
    <m/>
    <m/>
    <m/>
    <m/>
    <m/>
    <m/>
    <m/>
    <m/>
    <m/>
    <m/>
    <m/>
    <m/>
    <m/>
    <m/>
    <m/>
    <m/>
    <m/>
    <m/>
    <m/>
    <m/>
    <m/>
    <e v="#REF!"/>
    <s v="SL57@tidalwaveautospa.com"/>
    <s v="Steven Kyriazis"/>
    <x v="3"/>
    <x v="2"/>
  </r>
  <r>
    <s v="David Seymour"/>
    <s v="EXP-10010905"/>
    <n v="21.39"/>
    <d v="2024-01-12T00:00:00"/>
    <x v="6"/>
    <s v="Wash Maintenance"/>
    <s v="Degreaser"/>
    <m/>
    <m/>
    <m/>
    <m/>
    <m/>
    <m/>
    <m/>
    <m/>
    <m/>
    <m/>
    <m/>
    <m/>
    <m/>
    <m/>
    <m/>
    <m/>
    <m/>
    <m/>
    <m/>
    <m/>
    <m/>
    <e v="#REF!"/>
    <s v="SL57@tidalwaveautospa.com"/>
    <s v="Steven Kyriazis"/>
    <x v="3"/>
    <x v="2"/>
  </r>
  <r>
    <s v="David Seymour"/>
    <s v="EXP-10010905"/>
    <n v="53.5"/>
    <d v="2024-01-12T00:00:00"/>
    <x v="22"/>
    <s v="Office Supplies"/>
    <s v="Decorations"/>
    <m/>
    <m/>
    <m/>
    <m/>
    <m/>
    <m/>
    <m/>
    <m/>
    <m/>
    <m/>
    <m/>
    <m/>
    <m/>
    <m/>
    <m/>
    <m/>
    <m/>
    <m/>
    <m/>
    <m/>
    <m/>
    <e v="#REF!"/>
    <s v="SL57@tidalwaveautospa.com"/>
    <s v="Steven Kyriazis"/>
    <x v="3"/>
    <x v="2"/>
  </r>
  <r>
    <s v="Brayton Swan"/>
    <s v="EXP-10010816"/>
    <n v="201.1"/>
    <d v="2023-12-19T00:00:00"/>
    <x v="2"/>
    <s v="Wash Maintenance"/>
    <s v="Repairs"/>
    <m/>
    <m/>
    <m/>
    <m/>
    <m/>
    <m/>
    <m/>
    <m/>
    <m/>
    <m/>
    <m/>
    <m/>
    <m/>
    <m/>
    <m/>
    <m/>
    <m/>
    <m/>
    <m/>
    <m/>
    <m/>
    <e v="#REF!"/>
    <s v="SL52@tidalwaveautospa.com"/>
    <s v="Steven Kyriazis"/>
    <x v="3"/>
    <x v="2"/>
  </r>
  <r>
    <s v="Brayton Swan"/>
    <s v="EXP-10010816"/>
    <n v="262.82"/>
    <d v="2023-12-21T00:00:00"/>
    <x v="11"/>
    <s v="Wash Maintenance"/>
    <s v="Got Special Window Cleaner"/>
    <m/>
    <m/>
    <m/>
    <m/>
    <m/>
    <m/>
    <m/>
    <m/>
    <m/>
    <m/>
    <m/>
    <m/>
    <m/>
    <m/>
    <m/>
    <m/>
    <m/>
    <m/>
    <m/>
    <m/>
    <m/>
    <e v="#REF!"/>
    <s v="SL52@tidalwaveautospa.com"/>
    <s v="Steven Kyriazis"/>
    <x v="3"/>
    <x v="2"/>
  </r>
  <r>
    <s v="Brayton Swan"/>
    <s v="EXP-10010816"/>
    <n v="0.56000000000000005"/>
    <d v="2023-12-28T00:00:00"/>
    <x v="11"/>
    <s v="Wash Maintenance"/>
    <s v="Purchasing fee"/>
    <m/>
    <m/>
    <m/>
    <m/>
    <m/>
    <m/>
    <m/>
    <m/>
    <m/>
    <m/>
    <m/>
    <m/>
    <m/>
    <m/>
    <m/>
    <m/>
    <m/>
    <m/>
    <m/>
    <m/>
    <m/>
    <e v="#REF!"/>
    <s v="SL52@tidalwaveautospa.com"/>
    <s v="Steven Kyriazis"/>
    <x v="3"/>
    <x v="2"/>
  </r>
  <r>
    <s v="Brayton Swan"/>
    <s v="EXP-10010816"/>
    <n v="56.1"/>
    <d v="2023-12-28T00:00:00"/>
    <x v="11"/>
    <s v="Computer"/>
    <s v="computer parts"/>
    <m/>
    <m/>
    <m/>
    <m/>
    <m/>
    <m/>
    <m/>
    <m/>
    <m/>
    <m/>
    <m/>
    <m/>
    <m/>
    <m/>
    <m/>
    <m/>
    <m/>
    <m/>
    <m/>
    <m/>
    <m/>
    <e v="#REF!"/>
    <s v="SL52@tidalwaveautospa.com"/>
    <s v="Steven Kyriazis"/>
    <x v="3"/>
    <x v="2"/>
  </r>
  <r>
    <s v="Brayton Swan"/>
    <s v="EXP-10010816"/>
    <n v="285.83999999999997"/>
    <d v="2024-01-02T00:00:00"/>
    <x v="0"/>
    <s v="Office Supplies"/>
    <s v="wash and office supplies"/>
    <m/>
    <m/>
    <m/>
    <m/>
    <m/>
    <m/>
    <m/>
    <m/>
    <m/>
    <m/>
    <m/>
    <m/>
    <m/>
    <m/>
    <m/>
    <m/>
    <m/>
    <m/>
    <m/>
    <m/>
    <m/>
    <e v="#REF!"/>
    <s v="SL52@tidalwaveautospa.com"/>
    <s v="Steven Kyriazis"/>
    <x v="3"/>
    <x v="2"/>
  </r>
  <r>
    <s v="Brayton Swan"/>
    <s v="EXP-10010816"/>
    <n v="429.69"/>
    <d v="2024-01-09T00:00:00"/>
    <x v="0"/>
    <s v="Wash Maintenance"/>
    <s v="Dish soap and Rubber gloves"/>
    <m/>
    <m/>
    <m/>
    <m/>
    <m/>
    <m/>
    <m/>
    <m/>
    <m/>
    <m/>
    <m/>
    <m/>
    <m/>
    <m/>
    <m/>
    <m/>
    <m/>
    <m/>
    <m/>
    <m/>
    <m/>
    <e v="#REF!"/>
    <s v="SL52@tidalwaveautospa.com"/>
    <s v="Steven Kyriazis"/>
    <x v="3"/>
    <x v="2"/>
  </r>
  <r>
    <s v="Franco Caretti"/>
    <s v="EXP-10009986"/>
    <n v="99.22"/>
    <d v="2023-12-20T00:00:00"/>
    <x v="0"/>
    <s v="Wash Maintenance"/>
    <s v="Salt for softner/ oil for water pump motor"/>
    <m/>
    <m/>
    <m/>
    <m/>
    <m/>
    <m/>
    <m/>
    <m/>
    <m/>
    <m/>
    <m/>
    <m/>
    <m/>
    <m/>
    <m/>
    <m/>
    <m/>
    <m/>
    <m/>
    <m/>
    <m/>
    <e v="#REF!"/>
    <s v="SL127@tidalwaveautospa.com"/>
    <s v="Patrick Rollins"/>
    <x v="3"/>
    <x v="2"/>
  </r>
  <r>
    <s v="Franco Caretti"/>
    <s v="EXP-10009986"/>
    <n v="61.79"/>
    <d v="2023-12-21T00:00:00"/>
    <x v="1"/>
    <s v="Wash Maintenance"/>
    <s v="3 hoses fixed"/>
    <m/>
    <m/>
    <m/>
    <m/>
    <m/>
    <m/>
    <m/>
    <m/>
    <m/>
    <m/>
    <m/>
    <m/>
    <m/>
    <m/>
    <m/>
    <m/>
    <m/>
    <m/>
    <m/>
    <m/>
    <m/>
    <e v="#REF!"/>
    <s v="SL127@tidalwaveautospa.com"/>
    <s v="Patrick Rollins"/>
    <x v="3"/>
    <x v="2"/>
  </r>
  <r>
    <s v="Franco Caretti"/>
    <s v="EXP-10009986"/>
    <n v="42.08"/>
    <d v="2023-12-22T00:00:00"/>
    <x v="0"/>
    <s v="Safety Supplies"/>
    <s v="Nitrile gloves"/>
    <m/>
    <m/>
    <m/>
    <m/>
    <m/>
    <m/>
    <m/>
    <m/>
    <m/>
    <m/>
    <m/>
    <m/>
    <m/>
    <m/>
    <m/>
    <m/>
    <m/>
    <m/>
    <m/>
    <m/>
    <m/>
    <e v="#REF!"/>
    <s v="SL127@tidalwaveautospa.com"/>
    <s v="Patrick Rollins"/>
    <x v="3"/>
    <x v="2"/>
  </r>
  <r>
    <s v="Franco Caretti"/>
    <s v="EXP-10009986"/>
    <n v="157.94"/>
    <d v="2023-12-22T00:00:00"/>
    <x v="0"/>
    <s v="Small Tools"/>
    <s v="Winch for heavy objects"/>
    <m/>
    <m/>
    <m/>
    <m/>
    <m/>
    <m/>
    <m/>
    <m/>
    <m/>
    <m/>
    <m/>
    <m/>
    <m/>
    <m/>
    <m/>
    <m/>
    <m/>
    <m/>
    <m/>
    <m/>
    <m/>
    <e v="#REF!"/>
    <s v="SL127@tidalwaveautospa.com"/>
    <s v="Patrick Rollins"/>
    <x v="3"/>
    <x v="2"/>
  </r>
  <r>
    <s v="Franco Caretti"/>
    <s v="EXP-10009986"/>
    <n v="364.8"/>
    <d v="2023-12-29T00:00:00"/>
    <x v="21"/>
    <s v="Lodging"/>
    <s v="Hotel room for TL from manassas"/>
    <m/>
    <m/>
    <m/>
    <m/>
    <m/>
    <m/>
    <m/>
    <m/>
    <m/>
    <m/>
    <m/>
    <m/>
    <m/>
    <m/>
    <m/>
    <m/>
    <m/>
    <m/>
    <m/>
    <m/>
    <m/>
    <e v="#REF!"/>
    <s v="SL127@tidalwaveautospa.com"/>
    <s v="Patrick Rollins"/>
    <x v="3"/>
    <x v="2"/>
  </r>
  <r>
    <s v="Franco Caretti"/>
    <s v="EXP-10009986"/>
    <n v="75.180000000000007"/>
    <d v="2024-01-01T00:00:00"/>
    <x v="0"/>
    <s v="Wash Maintenance"/>
    <s v="Dawn, vinegar, TP, paper towels"/>
    <m/>
    <m/>
    <m/>
    <m/>
    <m/>
    <m/>
    <m/>
    <m/>
    <m/>
    <m/>
    <m/>
    <m/>
    <m/>
    <m/>
    <m/>
    <m/>
    <m/>
    <m/>
    <m/>
    <m/>
    <m/>
    <e v="#REF!"/>
    <s v="SL127@tidalwaveautospa.com"/>
    <s v="Patrick Rollins"/>
    <x v="3"/>
    <x v="2"/>
  </r>
  <r>
    <s v="Franco Caretti"/>
    <s v="EXP-10009986"/>
    <n v="62.93"/>
    <d v="2024-01-04T00:00:00"/>
    <x v="0"/>
    <s v="Wash Maintenance"/>
    <s v="Salt for water softener"/>
    <m/>
    <m/>
    <m/>
    <m/>
    <m/>
    <m/>
    <m/>
    <m/>
    <m/>
    <m/>
    <m/>
    <m/>
    <m/>
    <m/>
    <m/>
    <m/>
    <m/>
    <m/>
    <m/>
    <m/>
    <m/>
    <e v="#REF!"/>
    <s v="SL127@tidalwaveautospa.com"/>
    <s v="Patrick Rollins"/>
    <x v="3"/>
    <x v="2"/>
  </r>
  <r>
    <s v="Franco Caretti"/>
    <s v="EXP-10009986"/>
    <n v="14.18"/>
    <d v="2024-01-07T00:00:00"/>
    <x v="0"/>
    <s v="Wash Maintenance"/>
    <s v="150 trash bags for bathroom"/>
    <m/>
    <m/>
    <m/>
    <m/>
    <m/>
    <m/>
    <m/>
    <m/>
    <m/>
    <m/>
    <m/>
    <m/>
    <m/>
    <m/>
    <m/>
    <m/>
    <m/>
    <m/>
    <m/>
    <m/>
    <m/>
    <e v="#REF!"/>
    <s v="SL127@tidalwaveautospa.com"/>
    <s v="Patrick Rollins"/>
    <x v="3"/>
    <x v="2"/>
  </r>
  <r>
    <s v="Franco Caretti"/>
    <s v="EXP-10009986"/>
    <n v="102.67"/>
    <d v="2024-01-08T00:00:00"/>
    <x v="0"/>
    <s v="Small Tools"/>
    <s v="Heat gun (returned)"/>
    <m/>
    <m/>
    <m/>
    <m/>
    <m/>
    <m/>
    <m/>
    <m/>
    <m/>
    <m/>
    <m/>
    <m/>
    <m/>
    <m/>
    <m/>
    <m/>
    <m/>
    <m/>
    <m/>
    <m/>
    <m/>
    <e v="#REF!"/>
    <s v="SL127@tidalwaveautospa.com"/>
    <s v="Patrick Rollins"/>
    <x v="3"/>
    <x v="2"/>
  </r>
  <r>
    <s v="Franco Caretti"/>
    <s v="EXP-10009986"/>
    <n v="153.52000000000001"/>
    <d v="2024-01-08T00:00:00"/>
    <x v="0"/>
    <s v="Wash Maintenance"/>
    <s v="Cleaner for aluminum arches"/>
    <m/>
    <m/>
    <m/>
    <m/>
    <m/>
    <m/>
    <m/>
    <m/>
    <m/>
    <m/>
    <m/>
    <m/>
    <m/>
    <m/>
    <m/>
    <m/>
    <m/>
    <m/>
    <m/>
    <m/>
    <m/>
    <e v="#REF!"/>
    <s v="SL127@tidalwaveautospa.com"/>
    <s v="Patrick Rollins"/>
    <x v="3"/>
    <x v="2"/>
  </r>
  <r>
    <s v="Franco Caretti"/>
    <s v="EXP-10009986"/>
    <n v="55.55"/>
    <d v="2024-01-11T00:00:00"/>
    <x v="22"/>
    <s v="Office Supplies"/>
    <s v="Paper for xpt"/>
    <m/>
    <m/>
    <m/>
    <m/>
    <m/>
    <m/>
    <m/>
    <m/>
    <m/>
    <m/>
    <m/>
    <m/>
    <m/>
    <m/>
    <m/>
    <m/>
    <m/>
    <m/>
    <m/>
    <m/>
    <m/>
    <e v="#REF!"/>
    <s v="SL127@tidalwaveautospa.com"/>
    <s v="Patrick Rollins"/>
    <x v="3"/>
    <x v="2"/>
  </r>
  <r>
    <s v="Franco Caretti"/>
    <s v="EXP-10009986"/>
    <n v="62.93"/>
    <d v="2024-01-12T00:00:00"/>
    <x v="22"/>
    <s v="Wash Maintenance"/>
    <s v="Salt for water softner"/>
    <m/>
    <m/>
    <m/>
    <m/>
    <m/>
    <m/>
    <m/>
    <m/>
    <m/>
    <m/>
    <m/>
    <m/>
    <m/>
    <m/>
    <m/>
    <m/>
    <m/>
    <m/>
    <m/>
    <m/>
    <m/>
    <e v="#REF!"/>
    <s v="SL127@tidalwaveautospa.com"/>
    <s v="Patrick Rollins"/>
    <x v="3"/>
    <x v="2"/>
  </r>
  <r>
    <s v="Franco Caretti"/>
    <s v="EXP-10009986"/>
    <n v="-102.67"/>
    <d v="2024-01-13T00:00:00"/>
    <x v="0"/>
    <s v="Small Tools"/>
    <s v="Returned heat gun"/>
    <m/>
    <m/>
    <m/>
    <m/>
    <m/>
    <m/>
    <m/>
    <m/>
    <m/>
    <m/>
    <m/>
    <m/>
    <m/>
    <m/>
    <m/>
    <m/>
    <m/>
    <m/>
    <m/>
    <m/>
    <m/>
    <e v="#REF!"/>
    <s v="SL127@tidalwaveautospa.com"/>
    <s v="Patrick Rollins"/>
    <x v="3"/>
    <x v="2"/>
  </r>
  <r>
    <s v="Franco Caretti"/>
    <s v="EXP-10009986"/>
    <n v="449.46"/>
    <d v="2024-01-18T00:00:00"/>
    <x v="11"/>
    <s v="Wash Maintenance"/>
    <s v="Trash cans for second mile to replace broken ones"/>
    <m/>
    <m/>
    <m/>
    <m/>
    <m/>
    <m/>
    <m/>
    <m/>
    <m/>
    <m/>
    <m/>
    <m/>
    <m/>
    <m/>
    <m/>
    <m/>
    <m/>
    <m/>
    <m/>
    <m/>
    <m/>
    <e v="#REF!"/>
    <s v="SL127@tidalwaveautospa.com"/>
    <s v="Patrick Rollins"/>
    <x v="3"/>
    <x v="2"/>
  </r>
  <r>
    <s v="Doug Chaloupek"/>
    <s v="EXP-10010913"/>
    <n v="90.7"/>
    <d v="2024-01-29T00:00:00"/>
    <x v="0"/>
    <s v="Wash Maintenance"/>
    <s v="Buckets for new window brushes"/>
    <m/>
    <m/>
    <m/>
    <m/>
    <m/>
    <m/>
    <m/>
    <m/>
    <m/>
    <m/>
    <m/>
    <m/>
    <m/>
    <m/>
    <m/>
    <m/>
    <m/>
    <m/>
    <m/>
    <m/>
    <m/>
    <e v="#REF!"/>
    <s v=""/>
    <s v=""/>
    <x v="3"/>
    <x v="2"/>
  </r>
  <r>
    <s v="Doug Chaloupek"/>
    <s v="EXP-10010913"/>
    <n v="80.59"/>
    <d v="2024-01-31T00:00:00"/>
    <x v="0"/>
    <s v="Wash Maintenance"/>
    <s v="Water , dish soap, toilet paper"/>
    <m/>
    <m/>
    <m/>
    <m/>
    <m/>
    <m/>
    <m/>
    <m/>
    <m/>
    <m/>
    <m/>
    <m/>
    <m/>
    <m/>
    <m/>
    <m/>
    <m/>
    <m/>
    <m/>
    <m/>
    <m/>
    <e v="#REF!"/>
    <s v=""/>
    <s v=""/>
    <x v="3"/>
    <x v="2"/>
  </r>
  <r>
    <s v="Doug Chaloupek"/>
    <s v="EXP-10010913"/>
    <n v="46.57"/>
    <d v="2024-01-31T00:00:00"/>
    <x v="0"/>
    <s v="Wash Maintenance"/>
    <s v="Walmart"/>
    <m/>
    <m/>
    <m/>
    <m/>
    <m/>
    <m/>
    <m/>
    <m/>
    <m/>
    <m/>
    <m/>
    <m/>
    <m/>
    <m/>
    <m/>
    <m/>
    <m/>
    <m/>
    <m/>
    <m/>
    <m/>
    <e v="#REF!"/>
    <s v=""/>
    <s v=""/>
    <x v="3"/>
    <x v="2"/>
  </r>
  <r>
    <s v="Doug Chaloupek"/>
    <s v="EXP-10010826"/>
    <n v="213.84"/>
    <d v="2024-01-16T00:00:00"/>
    <x v="0"/>
    <s v="Equipment"/>
    <s v="Electric heaters for building"/>
    <m/>
    <m/>
    <m/>
    <m/>
    <m/>
    <m/>
    <m/>
    <m/>
    <m/>
    <m/>
    <m/>
    <m/>
    <m/>
    <m/>
    <m/>
    <m/>
    <m/>
    <m/>
    <m/>
    <m/>
    <m/>
    <e v="#REF!"/>
    <s v=""/>
    <s v=""/>
    <x v="3"/>
    <x v="2"/>
  </r>
  <r>
    <s v="Adam Hicks"/>
    <s v="EXP-10010955"/>
    <n v="88.6"/>
    <d v="2024-01-18T00:00:00"/>
    <x v="7"/>
    <s v="Office Supplies"/>
    <s v="Had to have a lock opened on site and extra keys made"/>
    <m/>
    <m/>
    <m/>
    <m/>
    <m/>
    <m/>
    <m/>
    <m/>
    <m/>
    <m/>
    <m/>
    <m/>
    <m/>
    <m/>
    <m/>
    <m/>
    <m/>
    <m/>
    <m/>
    <m/>
    <m/>
    <e v="#REF!"/>
    <s v="SL39@tidalwaveautospa.com"/>
    <s v="Michael Dodge"/>
    <x v="3"/>
    <x v="2"/>
  </r>
  <r>
    <s v="Adam Hicks"/>
    <s v="EXP-10010955"/>
    <n v="27.32"/>
    <d v="2024-01-22T00:00:00"/>
    <x v="22"/>
    <s v="Parts"/>
    <s v="Replacement parts to make on site repairs"/>
    <m/>
    <m/>
    <m/>
    <m/>
    <m/>
    <m/>
    <m/>
    <m/>
    <m/>
    <m/>
    <m/>
    <m/>
    <m/>
    <m/>
    <m/>
    <m/>
    <m/>
    <m/>
    <m/>
    <m/>
    <m/>
    <e v="#REF!"/>
    <s v="SL39@tidalwaveautospa.com"/>
    <s v="Michael Dodge"/>
    <x v="3"/>
    <x v="2"/>
  </r>
  <r>
    <s v="Adam Hicks"/>
    <s v="EXP-10010955"/>
    <n v="-8.07"/>
    <d v="2024-01-25T00:00:00"/>
    <x v="1"/>
    <s v="Wash Maintenance"/>
    <s v="Refund item back to Lowes"/>
    <m/>
    <m/>
    <m/>
    <m/>
    <m/>
    <m/>
    <m/>
    <m/>
    <m/>
    <m/>
    <m/>
    <m/>
    <m/>
    <m/>
    <m/>
    <m/>
    <m/>
    <m/>
    <m/>
    <m/>
    <m/>
    <e v="#REF!"/>
    <s v="SL39@tidalwaveautospa.com"/>
    <s v="Michael Dodge"/>
    <x v="3"/>
    <x v="2"/>
  </r>
  <r>
    <s v="Adam Hicks"/>
    <s v="EXP-10010955"/>
    <n v="24.69"/>
    <d v="2024-01-25T00:00:00"/>
    <x v="0"/>
    <s v="Wash Maintenance"/>
    <s v="items to make repairs on site"/>
    <m/>
    <m/>
    <m/>
    <m/>
    <m/>
    <m/>
    <m/>
    <m/>
    <m/>
    <m/>
    <m/>
    <m/>
    <m/>
    <m/>
    <m/>
    <m/>
    <m/>
    <m/>
    <m/>
    <m/>
    <m/>
    <e v="#REF!"/>
    <s v="SL39@tidalwaveautospa.com"/>
    <s v="Michael Dodge"/>
    <x v="3"/>
    <x v="2"/>
  </r>
  <r>
    <s v="Adam Hicks"/>
    <s v="EXP-10010955"/>
    <n v="52.85"/>
    <d v="2024-01-31T00:00:00"/>
    <x v="0"/>
    <s v="Wash Maintenance"/>
    <s v="Laundry detergent and printer paper"/>
    <m/>
    <m/>
    <m/>
    <m/>
    <m/>
    <m/>
    <m/>
    <m/>
    <m/>
    <m/>
    <m/>
    <m/>
    <m/>
    <m/>
    <m/>
    <m/>
    <m/>
    <m/>
    <m/>
    <m/>
    <m/>
    <e v="#REF!"/>
    <s v="SL39@tidalwaveautospa.com"/>
    <s v="Michael Dodge"/>
    <x v="3"/>
    <x v="2"/>
  </r>
  <r>
    <s v="Adam Hicks"/>
    <s v="EXP-10010955"/>
    <n v="44"/>
    <d v="2024-02-01T00:00:00"/>
    <x v="1"/>
    <s v="Parts"/>
    <s v="items to complete conveyor repair for bearings and shocks roller up"/>
    <m/>
    <m/>
    <m/>
    <m/>
    <m/>
    <m/>
    <m/>
    <m/>
    <m/>
    <m/>
    <m/>
    <m/>
    <m/>
    <m/>
    <m/>
    <m/>
    <m/>
    <m/>
    <m/>
    <m/>
    <m/>
    <e v="#REF!"/>
    <s v="SL39@tidalwaveautospa.com"/>
    <s v="Michael Dodge"/>
    <x v="3"/>
    <x v="2"/>
  </r>
  <r>
    <s v="John Norris"/>
    <s v="EXP-10010958"/>
    <n v="26.55"/>
    <d v="2024-01-19T00:00:00"/>
    <x v="22"/>
    <s v="Parts"/>
    <s v="ball valves for water tree repair"/>
    <m/>
    <m/>
    <m/>
    <m/>
    <m/>
    <m/>
    <m/>
    <m/>
    <m/>
    <m/>
    <m/>
    <m/>
    <m/>
    <m/>
    <m/>
    <m/>
    <m/>
    <m/>
    <m/>
    <m/>
    <m/>
    <e v="#REF!"/>
    <s v="SL275@tidalwaveautospa.com"/>
    <s v="Michael Dodge"/>
    <x v="3"/>
    <x v="2"/>
  </r>
  <r>
    <s v="John Norris"/>
    <s v="EXP-10010958"/>
    <n v="15.65"/>
    <d v="2024-01-20T00:00:00"/>
    <x v="0"/>
    <s v="Wash Maintenance"/>
    <s v="ice melt for icy days"/>
    <m/>
    <m/>
    <m/>
    <m/>
    <m/>
    <m/>
    <m/>
    <m/>
    <m/>
    <m/>
    <m/>
    <m/>
    <m/>
    <m/>
    <m/>
    <m/>
    <m/>
    <m/>
    <m/>
    <m/>
    <m/>
    <e v="#REF!"/>
    <s v="SL275@tidalwaveautospa.com"/>
    <s v="Michael Dodge"/>
    <x v="3"/>
    <x v="2"/>
  </r>
  <r>
    <s v="John Norris"/>
    <s v="EXP-10010958"/>
    <n v="15.88"/>
    <d v="2024-01-24T00:00:00"/>
    <x v="0"/>
    <s v="Wash Maintenance"/>
    <s v="bungies for towel carts to keep towels from flying away in wind"/>
    <m/>
    <m/>
    <m/>
    <m/>
    <m/>
    <m/>
    <m/>
    <m/>
    <m/>
    <m/>
    <m/>
    <m/>
    <m/>
    <m/>
    <m/>
    <m/>
    <m/>
    <m/>
    <m/>
    <m/>
    <m/>
    <e v="#REF!"/>
    <s v="SL275@tidalwaveautospa.com"/>
    <s v="Michael Dodge"/>
    <x v="3"/>
    <x v="2"/>
  </r>
  <r>
    <s v="John Norris"/>
    <s v="EXP-10010958"/>
    <n v="36.450000000000003"/>
    <d v="2024-01-27T00:00:00"/>
    <x v="0"/>
    <s v="Office Supplies"/>
    <s v="decor for vday"/>
    <m/>
    <m/>
    <m/>
    <m/>
    <m/>
    <m/>
    <m/>
    <m/>
    <m/>
    <m/>
    <m/>
    <m/>
    <m/>
    <m/>
    <m/>
    <m/>
    <m/>
    <m/>
    <m/>
    <m/>
    <m/>
    <e v="#REF!"/>
    <s v="SL275@tidalwaveautospa.com"/>
    <s v="Michael Dodge"/>
    <x v="3"/>
    <x v="2"/>
  </r>
  <r>
    <s v="John Norris"/>
    <s v="EXP-10010958"/>
    <n v="18.91"/>
    <d v="2024-01-28T00:00:00"/>
    <x v="0"/>
    <s v="Office Supplies"/>
    <s v="decorations for site for vday"/>
    <m/>
    <m/>
    <m/>
    <m/>
    <m/>
    <m/>
    <m/>
    <m/>
    <m/>
    <m/>
    <m/>
    <m/>
    <m/>
    <m/>
    <m/>
    <m/>
    <m/>
    <m/>
    <m/>
    <m/>
    <m/>
    <e v="#REF!"/>
    <s v="SL275@tidalwaveautospa.com"/>
    <s v="Michael Dodge"/>
    <x v="3"/>
    <x v="2"/>
  </r>
  <r>
    <s v="John Norris"/>
    <s v="EXP-10010958"/>
    <n v="39.74"/>
    <d v="2024-01-29T00:00:00"/>
    <x v="1"/>
    <s v="Small Tools"/>
    <s v="projector installation tools"/>
    <m/>
    <m/>
    <m/>
    <m/>
    <m/>
    <m/>
    <m/>
    <m/>
    <m/>
    <m/>
    <m/>
    <m/>
    <m/>
    <m/>
    <m/>
    <m/>
    <m/>
    <m/>
    <m/>
    <m/>
    <m/>
    <e v="#REF!"/>
    <s v="SL275@tidalwaveautospa.com"/>
    <s v="Michael Dodge"/>
    <x v="3"/>
    <x v="2"/>
  </r>
  <r>
    <s v="Justin Bernal"/>
    <s v="EXP-10010972"/>
    <n v="128.87"/>
    <d v="2024-01-26T00:00:00"/>
    <x v="0"/>
    <s v="Wash Maintenance"/>
    <s v="bug sponges"/>
    <m/>
    <m/>
    <m/>
    <m/>
    <m/>
    <m/>
    <m/>
    <m/>
    <m/>
    <m/>
    <m/>
    <m/>
    <m/>
    <m/>
    <m/>
    <m/>
    <m/>
    <m/>
    <m/>
    <m/>
    <m/>
    <e v="#REF!"/>
    <s v="SL85@tidalwaveautospa.com"/>
    <s v="Derek Schillinger"/>
    <x v="3"/>
    <x v="2"/>
  </r>
  <r>
    <s v="Justin Bernal"/>
    <s v="EXP-10010972"/>
    <n v="91.84"/>
    <d v="2024-01-27T00:00:00"/>
    <x v="0"/>
    <s v="Wash Maintenance"/>
    <s v="prep supplies"/>
    <m/>
    <m/>
    <m/>
    <m/>
    <m/>
    <m/>
    <m/>
    <m/>
    <m/>
    <m/>
    <m/>
    <m/>
    <m/>
    <m/>
    <m/>
    <m/>
    <m/>
    <m/>
    <m/>
    <m/>
    <m/>
    <e v="#REF!"/>
    <s v="SL85@tidalwaveautospa.com"/>
    <s v="Derek Schillinger"/>
    <x v="3"/>
    <x v="2"/>
  </r>
  <r>
    <s v="Justin Bernal"/>
    <s v="EXP-10010972"/>
    <n v="291.95"/>
    <d v="2024-01-28T00:00:00"/>
    <x v="0"/>
    <s v="Wash Maintenance"/>
    <s v="salt crystals"/>
    <m/>
    <m/>
    <m/>
    <m/>
    <m/>
    <m/>
    <m/>
    <m/>
    <m/>
    <m/>
    <m/>
    <m/>
    <m/>
    <m/>
    <m/>
    <m/>
    <m/>
    <m/>
    <m/>
    <m/>
    <m/>
    <e v="#REF!"/>
    <s v="SL85@tidalwaveautospa.com"/>
    <s v="Derek Schillinger"/>
    <x v="3"/>
    <x v="2"/>
  </r>
  <r>
    <s v="Jesse Ramirez"/>
    <s v="EXP-10010998"/>
    <n v="179.41"/>
    <d v="2024-02-01T00:00:00"/>
    <x v="0"/>
    <s v="Wash Maintenance"/>
    <s v="Cleaning supplies and wheelbarrow"/>
    <m/>
    <m/>
    <m/>
    <m/>
    <m/>
    <m/>
    <m/>
    <m/>
    <m/>
    <m/>
    <m/>
    <m/>
    <m/>
    <m/>
    <m/>
    <m/>
    <m/>
    <m/>
    <m/>
    <m/>
    <m/>
    <e v="#REF!"/>
    <s v=""/>
    <s v=""/>
    <x v="3"/>
    <x v="2"/>
  </r>
  <r>
    <s v="Kaleigh Welch"/>
    <s v="EXP-10011011"/>
    <n v="32.75"/>
    <d v="2024-01-25T00:00:00"/>
    <x v="1"/>
    <s v="Parts"/>
    <s v="Ball valve"/>
    <m/>
    <m/>
    <m/>
    <m/>
    <m/>
    <m/>
    <m/>
    <m/>
    <m/>
    <m/>
    <m/>
    <m/>
    <m/>
    <m/>
    <m/>
    <m/>
    <m/>
    <m/>
    <m/>
    <m/>
    <m/>
    <e v="#REF!"/>
    <s v="SL251@tidalwaveautospa.com"/>
    <s v="Jeff Mathis"/>
    <x v="3"/>
    <x v="2"/>
  </r>
  <r>
    <s v="Kaleigh Welch"/>
    <s v="EXP-10011010"/>
    <n v="16.38"/>
    <d v="2024-01-25T00:00:00"/>
    <x v="1"/>
    <s v="Parts"/>
    <s v="Ball valve"/>
    <m/>
    <m/>
    <m/>
    <m/>
    <m/>
    <m/>
    <m/>
    <m/>
    <m/>
    <m/>
    <m/>
    <m/>
    <m/>
    <m/>
    <m/>
    <m/>
    <m/>
    <m/>
    <m/>
    <m/>
    <m/>
    <e v="#REF!"/>
    <s v="SL251@tidalwaveautospa.com"/>
    <s v="Jeff Mathis"/>
    <x v="3"/>
    <x v="2"/>
  </r>
  <r>
    <s v="Kaleigh Welch"/>
    <s v="EXP-10011027"/>
    <n v="3.53"/>
    <d v="2024-01-26T00:00:00"/>
    <x v="1"/>
    <s v="Parts"/>
    <s v="Hardware for repair"/>
    <m/>
    <m/>
    <m/>
    <m/>
    <m/>
    <m/>
    <m/>
    <m/>
    <m/>
    <m/>
    <m/>
    <m/>
    <m/>
    <m/>
    <m/>
    <m/>
    <m/>
    <m/>
    <m/>
    <m/>
    <m/>
    <e v="#REF!"/>
    <s v="SL251@tidalwaveautospa.com"/>
    <s v="Jeff Mathis"/>
    <x v="3"/>
    <x v="2"/>
  </r>
  <r>
    <s v="Kaleigh Welch"/>
    <s v="EXP-10011029"/>
    <n v="37.979999999999997"/>
    <d v="2024-02-05T00:00:00"/>
    <x v="0"/>
    <s v="Wash Maintenance"/>
    <s v="salt"/>
    <m/>
    <m/>
    <m/>
    <m/>
    <m/>
    <m/>
    <m/>
    <m/>
    <m/>
    <m/>
    <m/>
    <m/>
    <m/>
    <m/>
    <m/>
    <m/>
    <m/>
    <m/>
    <m/>
    <m/>
    <m/>
    <e v="#REF!"/>
    <s v="SL251@tidalwaveautospa.com"/>
    <s v="Jeff Mathis"/>
    <x v="3"/>
    <x v="2"/>
  </r>
  <r>
    <s v="Kaleigh Welch"/>
    <s v="EXP-10011030"/>
    <n v="52.02"/>
    <d v="2024-02-05T00:00:00"/>
    <x v="0"/>
    <s v="Wash Maintenance"/>
    <s v="vinegar"/>
    <m/>
    <m/>
    <m/>
    <m/>
    <m/>
    <m/>
    <m/>
    <m/>
    <m/>
    <m/>
    <m/>
    <m/>
    <m/>
    <m/>
    <m/>
    <m/>
    <m/>
    <m/>
    <m/>
    <m/>
    <m/>
    <e v="#REF!"/>
    <s v="SL251@tidalwaveautospa.com"/>
    <s v="Jeff Mathis"/>
    <x v="3"/>
    <x v="2"/>
  </r>
  <r>
    <s v="Brandon Dean"/>
    <s v="EXP-10010950"/>
    <n v="70.13"/>
    <d v="2023-12-27T00:00:00"/>
    <x v="0"/>
    <s v="Fuel"/>
    <s v="Gas"/>
    <m/>
    <m/>
    <m/>
    <m/>
    <m/>
    <m/>
    <m/>
    <m/>
    <m/>
    <m/>
    <m/>
    <m/>
    <m/>
    <m/>
    <m/>
    <m/>
    <m/>
    <m/>
    <m/>
    <m/>
    <m/>
    <e v="#REF!"/>
    <s v="SL213@tidalwaveautospa.com"/>
    <s v="Ricky Doyle"/>
    <x v="3"/>
    <x v="2"/>
  </r>
  <r>
    <s v="Brandon Dean"/>
    <s v="EXP-10010950"/>
    <n v="132.03"/>
    <d v="2023-12-29T00:00:00"/>
    <x v="0"/>
    <s v="Wash Maintenance"/>
    <s v="Wash supplies"/>
    <m/>
    <m/>
    <m/>
    <m/>
    <m/>
    <m/>
    <m/>
    <m/>
    <m/>
    <m/>
    <m/>
    <m/>
    <m/>
    <m/>
    <m/>
    <m/>
    <m/>
    <m/>
    <m/>
    <m/>
    <m/>
    <e v="#REF!"/>
    <s v="SL213@tidalwaveautospa.com"/>
    <s v="Ricky Doyle"/>
    <x v="3"/>
    <x v="2"/>
  </r>
  <r>
    <s v="Brandon Dean"/>
    <s v="EXP-10010950"/>
    <n v="36.15"/>
    <d v="2024-01-02T00:00:00"/>
    <x v="0"/>
    <s v="Fuel"/>
    <s v="Gas"/>
    <m/>
    <m/>
    <m/>
    <m/>
    <m/>
    <m/>
    <m/>
    <m/>
    <m/>
    <m/>
    <m/>
    <m/>
    <m/>
    <m/>
    <m/>
    <m/>
    <m/>
    <m/>
    <m/>
    <m/>
    <m/>
    <e v="#REF!"/>
    <s v="SL213@tidalwaveautospa.com"/>
    <s v="Ricky Doyle"/>
    <x v="3"/>
    <x v="2"/>
  </r>
  <r>
    <s v="Brandon Dean"/>
    <s v="EXP-10010950"/>
    <n v="71.650000000000006"/>
    <d v="2024-01-04T00:00:00"/>
    <x v="0"/>
    <s v="Fuel"/>
    <s v="Gas"/>
    <m/>
    <m/>
    <m/>
    <m/>
    <m/>
    <m/>
    <m/>
    <m/>
    <m/>
    <m/>
    <m/>
    <m/>
    <m/>
    <m/>
    <m/>
    <m/>
    <m/>
    <m/>
    <m/>
    <m/>
    <m/>
    <e v="#REF!"/>
    <s v="SL213@tidalwaveautospa.com"/>
    <s v="Ricky Doyle"/>
    <x v="3"/>
    <x v="2"/>
  </r>
  <r>
    <s v="Brandon Dean"/>
    <s v="EXP-10010950"/>
    <n v="82.32"/>
    <d v="2024-01-04T00:00:00"/>
    <x v="0"/>
    <s v="Fuel"/>
    <s v="Propane"/>
    <m/>
    <m/>
    <m/>
    <m/>
    <m/>
    <m/>
    <m/>
    <m/>
    <m/>
    <m/>
    <m/>
    <m/>
    <m/>
    <m/>
    <m/>
    <m/>
    <m/>
    <m/>
    <m/>
    <m/>
    <m/>
    <e v="#REF!"/>
    <s v="SL213@tidalwaveautospa.com"/>
    <s v="Ricky Doyle"/>
    <x v="3"/>
    <x v="2"/>
  </r>
  <r>
    <s v="Brandon Dean"/>
    <s v="EXP-10010950"/>
    <n v="54.88"/>
    <d v="2024-01-07T00:00:00"/>
    <x v="0"/>
    <s v="Fuel"/>
    <s v="Propane"/>
    <m/>
    <m/>
    <m/>
    <m/>
    <m/>
    <m/>
    <m/>
    <m/>
    <m/>
    <m/>
    <m/>
    <m/>
    <m/>
    <m/>
    <m/>
    <m/>
    <m/>
    <m/>
    <m/>
    <m/>
    <m/>
    <e v="#REF!"/>
    <s v="SL213@tidalwaveautospa.com"/>
    <s v="Ricky Doyle"/>
    <x v="3"/>
    <x v="2"/>
  </r>
  <r>
    <s v="Brandon Dean"/>
    <s v="EXP-10010950"/>
    <n v="89.94"/>
    <d v="2024-01-07T00:00:00"/>
    <x v="0"/>
    <s v="Fuel"/>
    <s v="Gas"/>
    <m/>
    <m/>
    <m/>
    <m/>
    <m/>
    <m/>
    <m/>
    <m/>
    <m/>
    <m/>
    <m/>
    <m/>
    <m/>
    <m/>
    <m/>
    <m/>
    <m/>
    <m/>
    <m/>
    <m/>
    <m/>
    <e v="#REF!"/>
    <s v="SL213@tidalwaveautospa.com"/>
    <s v="Ricky Doyle"/>
    <x v="3"/>
    <x v="2"/>
  </r>
  <r>
    <s v="Brandon Dean"/>
    <s v="EXP-10010950"/>
    <n v="140.28"/>
    <d v="2024-01-10T00:00:00"/>
    <x v="0"/>
    <s v="Wash Maintenance"/>
    <s v="Dawn soap blower gas"/>
    <m/>
    <m/>
    <m/>
    <m/>
    <m/>
    <m/>
    <m/>
    <m/>
    <m/>
    <m/>
    <m/>
    <m/>
    <m/>
    <m/>
    <m/>
    <m/>
    <m/>
    <m/>
    <m/>
    <m/>
    <m/>
    <e v="#REF!"/>
    <s v="SL213@tidalwaveautospa.com"/>
    <s v="Ricky Doyle"/>
    <x v="3"/>
    <x v="2"/>
  </r>
  <r>
    <s v="Brandon Dean"/>
    <s v="EXP-10010950"/>
    <n v="773.17"/>
    <d v="2024-01-11T00:00:00"/>
    <x v="0"/>
    <s v="Wash Maintenance"/>
    <s v="Ice melt"/>
    <m/>
    <m/>
    <m/>
    <m/>
    <m/>
    <m/>
    <m/>
    <m/>
    <m/>
    <m/>
    <m/>
    <m/>
    <m/>
    <m/>
    <m/>
    <m/>
    <m/>
    <m/>
    <m/>
    <m/>
    <m/>
    <e v="#REF!"/>
    <s v="SL213@tidalwaveautospa.com"/>
    <s v="Ricky Doyle"/>
    <x v="3"/>
    <x v="2"/>
  </r>
  <r>
    <s v="Brandon Dean"/>
    <s v="EXP-10010950"/>
    <n v="127.27"/>
    <d v="2024-01-11T00:00:00"/>
    <x v="0"/>
    <s v="Wash Maintenance"/>
    <s v="Refund overcharged and didnt credit back spoke to manager and got fixed"/>
    <m/>
    <m/>
    <m/>
    <m/>
    <m/>
    <m/>
    <m/>
    <m/>
    <m/>
    <m/>
    <m/>
    <m/>
    <m/>
    <m/>
    <m/>
    <m/>
    <m/>
    <m/>
    <m/>
    <m/>
    <m/>
    <e v="#REF!"/>
    <s v="SL213@tidalwaveautospa.com"/>
    <s v="Ricky Doyle"/>
    <x v="3"/>
    <x v="2"/>
  </r>
  <r>
    <s v="Brandon Dean"/>
    <s v="EXP-10010950"/>
    <n v="206.29"/>
    <d v="2024-01-11T00:00:00"/>
    <x v="0"/>
    <s v="Fuel"/>
    <s v="Propane"/>
    <m/>
    <m/>
    <m/>
    <m/>
    <m/>
    <m/>
    <m/>
    <m/>
    <m/>
    <m/>
    <m/>
    <m/>
    <m/>
    <m/>
    <m/>
    <m/>
    <m/>
    <m/>
    <m/>
    <m/>
    <m/>
    <e v="#REF!"/>
    <s v="SL213@tidalwaveautospa.com"/>
    <s v="Ricky Doyle"/>
    <x v="3"/>
    <x v="2"/>
  </r>
  <r>
    <s v="Brandon Dean"/>
    <s v="EXP-10010950"/>
    <n v="122.97"/>
    <d v="2024-01-11T00:00:00"/>
    <x v="0"/>
    <s v="Fuel"/>
    <s v="Gas"/>
    <m/>
    <m/>
    <m/>
    <m/>
    <m/>
    <m/>
    <m/>
    <m/>
    <m/>
    <m/>
    <m/>
    <m/>
    <m/>
    <m/>
    <m/>
    <m/>
    <m/>
    <m/>
    <m/>
    <m/>
    <m/>
    <e v="#REF!"/>
    <s v="SL213@tidalwaveautospa.com"/>
    <s v="Ricky Doyle"/>
    <x v="3"/>
    <x v="2"/>
  </r>
  <r>
    <s v="Brandon Dean"/>
    <s v="EXP-10010950"/>
    <n v="153.58000000000001"/>
    <d v="2024-01-11T00:00:00"/>
    <x v="0"/>
    <s v="Equipment"/>
    <s v="Heaters"/>
    <m/>
    <m/>
    <m/>
    <m/>
    <m/>
    <m/>
    <m/>
    <m/>
    <m/>
    <m/>
    <m/>
    <m/>
    <m/>
    <m/>
    <m/>
    <m/>
    <m/>
    <m/>
    <m/>
    <m/>
    <m/>
    <e v="#REF!"/>
    <s v="SL213@tidalwaveautospa.com"/>
    <s v="Ricky Doyle"/>
    <x v="3"/>
    <x v="2"/>
  </r>
  <r>
    <s v="Brandon Dean"/>
    <s v="EXP-10010950"/>
    <n v="86.59"/>
    <d v="2024-01-12T00:00:00"/>
    <x v="0"/>
    <s v="Wash Maintenance"/>
    <s v="Gloves and ice melt"/>
    <m/>
    <m/>
    <m/>
    <m/>
    <m/>
    <m/>
    <m/>
    <m/>
    <m/>
    <m/>
    <m/>
    <m/>
    <m/>
    <m/>
    <m/>
    <m/>
    <m/>
    <m/>
    <m/>
    <m/>
    <m/>
    <e v="#REF!"/>
    <s v="SL213@tidalwaveautospa.com"/>
    <s v="Ricky Doyle"/>
    <x v="3"/>
    <x v="2"/>
  </r>
  <r>
    <s v="Brandon Dean"/>
    <s v="EXP-10010950"/>
    <n v="42.34"/>
    <d v="2024-01-13T00:00:00"/>
    <x v="0"/>
    <s v="Wash Maintenance"/>
    <s v="Blankets for winterizing"/>
    <m/>
    <m/>
    <m/>
    <m/>
    <m/>
    <m/>
    <m/>
    <m/>
    <m/>
    <m/>
    <m/>
    <m/>
    <m/>
    <m/>
    <m/>
    <m/>
    <m/>
    <m/>
    <m/>
    <m/>
    <m/>
    <e v="#REF!"/>
    <s v="SL213@tidalwaveautospa.com"/>
    <s v="Ricky Doyle"/>
    <x v="3"/>
    <x v="2"/>
  </r>
  <r>
    <s v="Brandon Dean"/>
    <s v="EXP-10010950"/>
    <n v="84.33"/>
    <d v="2024-01-14T00:00:00"/>
    <x v="0"/>
    <s v="Fuel"/>
    <s v="Gas"/>
    <m/>
    <m/>
    <m/>
    <m/>
    <m/>
    <m/>
    <m/>
    <m/>
    <m/>
    <m/>
    <m/>
    <m/>
    <m/>
    <m/>
    <m/>
    <m/>
    <m/>
    <m/>
    <m/>
    <m/>
    <m/>
    <e v="#REF!"/>
    <s v="SL213@tidalwaveautospa.com"/>
    <s v="Ricky Doyle"/>
    <x v="3"/>
    <x v="2"/>
  </r>
  <r>
    <s v="Brandon Dean"/>
    <s v="EXP-10010950"/>
    <n v="47.12"/>
    <d v="2024-01-14T00:00:00"/>
    <x v="0"/>
    <s v="Fuel"/>
    <s v="Propane"/>
    <m/>
    <m/>
    <m/>
    <m/>
    <m/>
    <m/>
    <m/>
    <m/>
    <m/>
    <m/>
    <m/>
    <m/>
    <m/>
    <m/>
    <m/>
    <m/>
    <m/>
    <m/>
    <m/>
    <m/>
    <m/>
    <e v="#REF!"/>
    <s v="SL213@tidalwaveautospa.com"/>
    <s v="Ricky Doyle"/>
    <x v="3"/>
    <x v="2"/>
  </r>
  <r>
    <s v="Brandon Dean"/>
    <s v="EXP-10010950"/>
    <n v="77.03"/>
    <d v="2024-01-15T00:00:00"/>
    <x v="0"/>
    <s v="Fuel"/>
    <s v="Gas"/>
    <m/>
    <m/>
    <m/>
    <m/>
    <m/>
    <m/>
    <m/>
    <m/>
    <m/>
    <m/>
    <m/>
    <m/>
    <m/>
    <m/>
    <m/>
    <m/>
    <m/>
    <m/>
    <m/>
    <m/>
    <m/>
    <e v="#REF!"/>
    <s v="SL213@tidalwaveautospa.com"/>
    <s v="Ricky Doyle"/>
    <x v="3"/>
    <x v="2"/>
  </r>
  <r>
    <s v="Brandon Dean"/>
    <s v="EXP-10010950"/>
    <n v="75.77"/>
    <d v="2024-01-15T00:00:00"/>
    <x v="0"/>
    <s v="Fuel"/>
    <s v="Gas"/>
    <m/>
    <m/>
    <m/>
    <m/>
    <m/>
    <m/>
    <m/>
    <m/>
    <m/>
    <m/>
    <m/>
    <m/>
    <m/>
    <m/>
    <m/>
    <m/>
    <m/>
    <m/>
    <m/>
    <m/>
    <m/>
    <e v="#REF!"/>
    <s v="SL213@tidalwaveautospa.com"/>
    <s v="Ricky Doyle"/>
    <x v="3"/>
    <x v="2"/>
  </r>
  <r>
    <s v="Brandon Dean"/>
    <s v="EXP-10010950"/>
    <n v="72.95"/>
    <d v="2024-01-16T00:00:00"/>
    <x v="0"/>
    <s v="Fuel"/>
    <s v="Gas"/>
    <m/>
    <m/>
    <m/>
    <m/>
    <m/>
    <m/>
    <m/>
    <m/>
    <m/>
    <m/>
    <m/>
    <m/>
    <m/>
    <m/>
    <m/>
    <m/>
    <m/>
    <m/>
    <m/>
    <m/>
    <m/>
    <e v="#REF!"/>
    <s v="SL213@tidalwaveautospa.com"/>
    <s v="Ricky Doyle"/>
    <x v="3"/>
    <x v="2"/>
  </r>
  <r>
    <s v="Brandon Dean"/>
    <s v="EXP-10010950"/>
    <n v="305.95"/>
    <d v="2024-01-20T00:00:00"/>
    <x v="0"/>
    <s v="Office Supplies"/>
    <s v="Gift card for supplies while on SL retreat"/>
    <m/>
    <m/>
    <m/>
    <m/>
    <m/>
    <m/>
    <m/>
    <m/>
    <m/>
    <m/>
    <m/>
    <m/>
    <m/>
    <m/>
    <m/>
    <m/>
    <m/>
    <m/>
    <m/>
    <m/>
    <m/>
    <e v="#REF!"/>
    <s v="SL213@tidalwaveautospa.com"/>
    <s v="Ricky Doyle"/>
    <x v="3"/>
    <x v="2"/>
  </r>
  <r>
    <s v="Brandon Dean"/>
    <s v="EXP-10010950"/>
    <n v="15.1"/>
    <d v="2024-01-20T00:00:00"/>
    <x v="0"/>
    <s v="Small Tools"/>
    <s v="Hair dryer to unfreeze pipe"/>
    <m/>
    <m/>
    <m/>
    <m/>
    <m/>
    <m/>
    <m/>
    <m/>
    <m/>
    <m/>
    <m/>
    <m/>
    <m/>
    <m/>
    <m/>
    <m/>
    <m/>
    <m/>
    <m/>
    <m/>
    <m/>
    <e v="#REF!"/>
    <s v="SL213@tidalwaveautospa.com"/>
    <s v="Ricky Doyle"/>
    <x v="3"/>
    <x v="2"/>
  </r>
  <r>
    <s v="Brandon Dean"/>
    <s v="EXP-10010950"/>
    <n v="76.81"/>
    <d v="2024-01-20T00:00:00"/>
    <x v="0"/>
    <s v="Fuel"/>
    <s v="Gas"/>
    <m/>
    <m/>
    <m/>
    <m/>
    <m/>
    <m/>
    <m/>
    <m/>
    <m/>
    <m/>
    <m/>
    <m/>
    <m/>
    <m/>
    <m/>
    <m/>
    <m/>
    <m/>
    <m/>
    <m/>
    <m/>
    <e v="#REF!"/>
    <s v="SL213@tidalwaveautospa.com"/>
    <s v="Ricky Doyle"/>
    <x v="3"/>
    <x v="2"/>
  </r>
  <r>
    <s v="Brandon Dean"/>
    <s v="EXP-10010950"/>
    <n v="-127.27"/>
    <d v="2024-01-26T00:00:00"/>
    <x v="0"/>
    <s v="Fuel"/>
    <s v="Refund for overcharge"/>
    <m/>
    <m/>
    <m/>
    <m/>
    <m/>
    <m/>
    <m/>
    <m/>
    <m/>
    <m/>
    <m/>
    <m/>
    <m/>
    <m/>
    <m/>
    <m/>
    <m/>
    <m/>
    <m/>
    <m/>
    <m/>
    <e v="#REF!"/>
    <s v="SL213@tidalwaveautospa.com"/>
    <s v="Ricky Doyle"/>
    <x v="3"/>
    <x v="2"/>
  </r>
  <r>
    <s v="Brandon Dean"/>
    <s v="EXP-10010950"/>
    <n v="300"/>
    <d v="2024-01-27T00:00:00"/>
    <x v="14"/>
    <s v="Snow removal"/>
    <s v="Snow removal"/>
    <m/>
    <m/>
    <m/>
    <m/>
    <m/>
    <m/>
    <m/>
    <m/>
    <m/>
    <m/>
    <m/>
    <m/>
    <m/>
    <m/>
    <m/>
    <m/>
    <m/>
    <m/>
    <m/>
    <m/>
    <m/>
    <e v="#REF!"/>
    <s v="SL213@tidalwaveautospa.com"/>
    <s v="Ricky Doyle"/>
    <x v="3"/>
    <x v="2"/>
  </r>
  <r>
    <s v="Brandon Dean"/>
    <s v="EXP-10010950"/>
    <n v="63.08"/>
    <d v="2024-01-27T00:00:00"/>
    <x v="0"/>
    <s v="Wash Maintenance"/>
    <s v="Dawn and vinegar"/>
    <m/>
    <m/>
    <m/>
    <m/>
    <m/>
    <m/>
    <m/>
    <m/>
    <m/>
    <m/>
    <m/>
    <m/>
    <m/>
    <m/>
    <m/>
    <m/>
    <m/>
    <m/>
    <m/>
    <m/>
    <m/>
    <e v="#REF!"/>
    <s v="SL213@tidalwaveautospa.com"/>
    <s v="Ricky Doyle"/>
    <x v="3"/>
    <x v="2"/>
  </r>
  <r>
    <s v="Janell Campbell"/>
    <s v="EXP-10010942"/>
    <n v="124.75"/>
    <d v="2024-01-12T00:00:00"/>
    <x v="0"/>
    <s v="Wash Maintenance"/>
    <s v="Heaters gloves snow shovel"/>
    <m/>
    <m/>
    <m/>
    <m/>
    <m/>
    <m/>
    <m/>
    <m/>
    <m/>
    <m/>
    <m/>
    <m/>
    <m/>
    <m/>
    <m/>
    <m/>
    <m/>
    <m/>
    <m/>
    <m/>
    <m/>
    <e v="#REF!"/>
    <s v="SL115@tidalwaveautospa.com"/>
    <s v="Ricky Doyle"/>
    <x v="3"/>
    <x v="2"/>
  </r>
  <r>
    <s v="Janell Campbell"/>
    <s v="EXP-10010942"/>
    <n v="554.08000000000004"/>
    <d v="2024-01-18T00:00:00"/>
    <x v="0"/>
    <s v="Office Supplies"/>
    <s v="500$ card for supplies while at retreat 54.08 employee incentive food"/>
    <m/>
    <m/>
    <m/>
    <m/>
    <m/>
    <m/>
    <m/>
    <m/>
    <m/>
    <m/>
    <m/>
    <m/>
    <m/>
    <m/>
    <m/>
    <m/>
    <m/>
    <m/>
    <m/>
    <m/>
    <m/>
    <e v="#REF!"/>
    <s v="SL115@tidalwaveautospa.com"/>
    <s v="Ricky Doyle"/>
    <x v="3"/>
    <x v="2"/>
  </r>
  <r>
    <s v="Janell Campbell"/>
    <s v="EXP-10010942"/>
    <n v="93.08"/>
    <d v="2024-01-18T00:00:00"/>
    <x v="13"/>
    <s v="Office Supplies"/>
    <s v="Key stuvk in MCC door"/>
    <m/>
    <m/>
    <m/>
    <m/>
    <m/>
    <m/>
    <m/>
    <m/>
    <m/>
    <m/>
    <m/>
    <m/>
    <m/>
    <m/>
    <m/>
    <m/>
    <m/>
    <m/>
    <m/>
    <m/>
    <m/>
    <e v="#REF!"/>
    <s v="SL115@tidalwaveautospa.com"/>
    <s v="Ricky Doyle"/>
    <x v="3"/>
    <x v="2"/>
  </r>
  <r>
    <s v="Janell Campbell"/>
    <s v="EXP-10010942"/>
    <n v="505.21"/>
    <d v="2024-01-20T00:00:00"/>
    <x v="6"/>
    <s v="Wash Maintenance"/>
    <s v="Ice melt and spreader"/>
    <m/>
    <m/>
    <m/>
    <m/>
    <m/>
    <m/>
    <m/>
    <m/>
    <m/>
    <m/>
    <m/>
    <m/>
    <m/>
    <m/>
    <m/>
    <m/>
    <m/>
    <m/>
    <m/>
    <m/>
    <m/>
    <e v="#REF!"/>
    <s v="SL115@tidalwaveautospa.com"/>
    <s v="Ricky Doyle"/>
    <x v="3"/>
    <x v="2"/>
  </r>
  <r>
    <s v="Janell Campbell"/>
    <s v="EXP-10010942"/>
    <n v="86.35"/>
    <d v="2024-01-29T00:00:00"/>
    <x v="0"/>
    <s v="Office Supplies"/>
    <s v="Balentines decor employee incentive food/snacks"/>
    <m/>
    <m/>
    <m/>
    <m/>
    <m/>
    <m/>
    <m/>
    <m/>
    <m/>
    <m/>
    <m/>
    <m/>
    <m/>
    <m/>
    <m/>
    <m/>
    <m/>
    <m/>
    <m/>
    <m/>
    <m/>
    <e v="#REF!"/>
    <s v="SL115@tidalwaveautospa.com"/>
    <s v="Ricky Doyle"/>
    <x v="3"/>
    <x v="2"/>
  </r>
  <r>
    <s v="Kelly Jacobs"/>
    <s v="EXP-10009436"/>
    <n v="-25.11"/>
    <d v="2023-11-30T00:00:00"/>
    <x v="0"/>
    <s v="Small Tools"/>
    <s v="Canceled item - wrench set"/>
    <m/>
    <m/>
    <m/>
    <m/>
    <m/>
    <m/>
    <m/>
    <m/>
    <m/>
    <m/>
    <m/>
    <m/>
    <m/>
    <m/>
    <m/>
    <m/>
    <m/>
    <m/>
    <m/>
    <m/>
    <m/>
    <e v="#REF!"/>
    <s v=""/>
    <s v=""/>
    <x v="3"/>
    <x v="2"/>
  </r>
  <r>
    <s v="Kelly Jacobs"/>
    <s v="EXP-10009436"/>
    <n v="417.04"/>
    <d v="2023-11-30T00:00:00"/>
    <x v="0"/>
    <s v="Wash Maintenance"/>
    <s v="cleaner for concrete"/>
    <m/>
    <m/>
    <m/>
    <m/>
    <m/>
    <m/>
    <m/>
    <m/>
    <m/>
    <m/>
    <m/>
    <m/>
    <m/>
    <m/>
    <m/>
    <m/>
    <m/>
    <m/>
    <m/>
    <m/>
    <m/>
    <e v="#REF!"/>
    <s v=""/>
    <s v=""/>
    <x v="3"/>
    <x v="2"/>
  </r>
  <r>
    <s v="Kelly Jacobs"/>
    <s v="EXP-10009436"/>
    <n v="410.39"/>
    <d v="2023-11-30T00:00:00"/>
    <x v="0"/>
    <s v="Wash Maintenance"/>
    <s v="cleaner"/>
    <m/>
    <m/>
    <m/>
    <m/>
    <m/>
    <m/>
    <m/>
    <m/>
    <m/>
    <m/>
    <m/>
    <m/>
    <m/>
    <m/>
    <m/>
    <m/>
    <m/>
    <m/>
    <m/>
    <m/>
    <m/>
    <e v="#REF!"/>
    <s v=""/>
    <s v=""/>
    <x v="3"/>
    <x v="2"/>
  </r>
  <r>
    <s v="Kelly Jacobs"/>
    <s v="EXP-10009436"/>
    <n v="-23.51"/>
    <d v="2023-11-30T00:00:00"/>
    <x v="0"/>
    <s v="Small Tools"/>
    <s v="Refund for the diamond cutting wheel"/>
    <m/>
    <m/>
    <m/>
    <m/>
    <m/>
    <m/>
    <m/>
    <m/>
    <m/>
    <m/>
    <m/>
    <m/>
    <m/>
    <m/>
    <m/>
    <m/>
    <m/>
    <m/>
    <m/>
    <m/>
    <m/>
    <e v="#REF!"/>
    <s v=""/>
    <s v=""/>
    <x v="3"/>
    <x v="2"/>
  </r>
  <r>
    <s v="Kelly Jacobs"/>
    <s v="EXP-10009436"/>
    <n v="417.04"/>
    <d v="2023-11-30T00:00:00"/>
    <x v="0"/>
    <s v="Wash Maintenance"/>
    <s v="surface cleaner"/>
    <m/>
    <m/>
    <m/>
    <m/>
    <m/>
    <m/>
    <m/>
    <m/>
    <m/>
    <m/>
    <m/>
    <m/>
    <m/>
    <m/>
    <m/>
    <m/>
    <m/>
    <m/>
    <m/>
    <m/>
    <m/>
    <e v="#REF!"/>
    <s v=""/>
    <s v=""/>
    <x v="3"/>
    <x v="2"/>
  </r>
  <r>
    <s v="Brett Fausher"/>
    <s v="EXP-10010563"/>
    <n v="39.119999999999997"/>
    <d v="2024-01-09T00:00:00"/>
    <x v="6"/>
    <s v="Wash Maintenance"/>
    <s v="Sealant"/>
    <m/>
    <m/>
    <m/>
    <m/>
    <m/>
    <m/>
    <m/>
    <m/>
    <m/>
    <m/>
    <m/>
    <m/>
    <m/>
    <m/>
    <m/>
    <m/>
    <m/>
    <m/>
    <m/>
    <m/>
    <m/>
    <e v="#REF!"/>
    <s v="SL220@tidalwaveautospa.com"/>
    <s v="Andrew Stephens"/>
    <x v="3"/>
    <x v="2"/>
  </r>
  <r>
    <s v="Brett Fausher"/>
    <s v="EXP-10010563"/>
    <n v="47.96"/>
    <d v="2024-01-15T00:00:00"/>
    <x v="6"/>
    <s v="Wash Maintenance"/>
    <s v="Vinegar"/>
    <m/>
    <m/>
    <m/>
    <m/>
    <m/>
    <m/>
    <m/>
    <m/>
    <m/>
    <m/>
    <m/>
    <m/>
    <m/>
    <m/>
    <m/>
    <m/>
    <m/>
    <m/>
    <m/>
    <m/>
    <m/>
    <e v="#REF!"/>
    <s v="SL220@tidalwaveautospa.com"/>
    <s v="Andrew Stephens"/>
    <x v="3"/>
    <x v="2"/>
  </r>
  <r>
    <s v="Brett Fausher"/>
    <s v="EXP-10010563"/>
    <n v="272.3"/>
    <d v="2024-01-17T00:00:00"/>
    <x v="6"/>
    <s v="Wash Maintenance"/>
    <s v="Dawn, CLR, nitril gloves"/>
    <m/>
    <m/>
    <m/>
    <m/>
    <m/>
    <m/>
    <m/>
    <m/>
    <m/>
    <m/>
    <m/>
    <m/>
    <m/>
    <m/>
    <m/>
    <m/>
    <m/>
    <m/>
    <m/>
    <m/>
    <m/>
    <e v="#REF!"/>
    <s v="SL220@tidalwaveautospa.com"/>
    <s v="Andrew Stephens"/>
    <x v="3"/>
    <x v="2"/>
  </r>
  <r>
    <s v="Brett Fausher"/>
    <s v="EXP-10010563"/>
    <n v="90.49"/>
    <d v="2024-01-17T00:00:00"/>
    <x v="6"/>
    <s v="Wash Maintenance"/>
    <s v="Water softener salt"/>
    <m/>
    <m/>
    <m/>
    <m/>
    <m/>
    <m/>
    <m/>
    <m/>
    <m/>
    <m/>
    <m/>
    <m/>
    <m/>
    <m/>
    <m/>
    <m/>
    <m/>
    <m/>
    <m/>
    <m/>
    <m/>
    <e v="#REF!"/>
    <s v="SL220@tidalwaveautospa.com"/>
    <s v="Andrew Stephens"/>
    <x v="3"/>
    <x v="2"/>
  </r>
  <r>
    <s v="Brett Fausher"/>
    <s v="EXP-10010563"/>
    <n v="133.19"/>
    <d v="2024-01-19T00:00:00"/>
    <x v="6"/>
    <s v="Wash Maintenance"/>
    <s v="Wheelbarrow and dawn"/>
    <m/>
    <m/>
    <m/>
    <m/>
    <m/>
    <m/>
    <m/>
    <m/>
    <m/>
    <m/>
    <m/>
    <m/>
    <m/>
    <m/>
    <m/>
    <m/>
    <m/>
    <m/>
    <m/>
    <m/>
    <m/>
    <e v="#REF!"/>
    <s v="SL220@tidalwaveautospa.com"/>
    <s v="Andrew Stephens"/>
    <x v="3"/>
    <x v="2"/>
  </r>
  <r>
    <s v="Shawn Corway"/>
    <s v="EXP-10010805"/>
    <n v="271.95"/>
    <d v="2024-01-19T00:00:00"/>
    <x v="0"/>
    <s v="Wash Maintenance"/>
    <s v="Supplies for site"/>
    <m/>
    <m/>
    <m/>
    <m/>
    <m/>
    <m/>
    <m/>
    <m/>
    <m/>
    <m/>
    <m/>
    <m/>
    <m/>
    <m/>
    <m/>
    <m/>
    <m/>
    <m/>
    <m/>
    <m/>
    <m/>
    <e v="#REF!"/>
    <s v="shawn.corway@tidalwaveautospa.com"/>
    <s v="Bruce Maxwell"/>
    <x v="3"/>
    <x v="2"/>
  </r>
  <r>
    <s v="Shawn Corway"/>
    <s v="EXP-10010805"/>
    <n v="129.81"/>
    <d v="2024-01-20T00:00:00"/>
    <x v="1"/>
    <s v="Parts"/>
    <s v="Parts to repair equipment on site"/>
    <m/>
    <m/>
    <m/>
    <m/>
    <m/>
    <m/>
    <m/>
    <m/>
    <m/>
    <m/>
    <m/>
    <m/>
    <m/>
    <m/>
    <m/>
    <m/>
    <m/>
    <m/>
    <m/>
    <m/>
    <m/>
    <e v="#REF!"/>
    <s v="shawn.corway@tidalwaveautospa.com"/>
    <s v="Bruce Maxwell"/>
    <x v="3"/>
    <x v="2"/>
  </r>
  <r>
    <s v="Jason Stephens"/>
    <s v="EXP-10010945"/>
    <n v="114.16"/>
    <d v="2024-01-20T00:00:00"/>
    <x v="6"/>
    <s v="Wash Maintenance"/>
    <s v="Salt pellets"/>
    <m/>
    <m/>
    <m/>
    <m/>
    <m/>
    <m/>
    <m/>
    <m/>
    <m/>
    <m/>
    <m/>
    <m/>
    <m/>
    <m/>
    <m/>
    <m/>
    <m/>
    <m/>
    <m/>
    <m/>
    <m/>
    <e v="#REF!"/>
    <s v=""/>
    <s v=""/>
    <x v="3"/>
    <x v="2"/>
  </r>
  <r>
    <s v="Jason Stephens"/>
    <s v="EXP-10010945"/>
    <n v="163.5"/>
    <d v="2024-01-28T00:00:00"/>
    <x v="6"/>
    <s v="Wash Maintenance"/>
    <s v="Grease and items for maintenance."/>
    <m/>
    <m/>
    <m/>
    <m/>
    <m/>
    <m/>
    <m/>
    <m/>
    <m/>
    <m/>
    <m/>
    <m/>
    <m/>
    <m/>
    <m/>
    <m/>
    <m/>
    <m/>
    <m/>
    <m/>
    <m/>
    <e v="#REF!"/>
    <s v=""/>
    <s v=""/>
    <x v="3"/>
    <x v="2"/>
  </r>
  <r>
    <s v="Jason Stephens"/>
    <s v="EXP-10010945"/>
    <n v="326.37"/>
    <d v="2024-01-29T00:00:00"/>
    <x v="6"/>
    <s v="Wash Maintenance"/>
    <s v="Salt Pellets"/>
    <m/>
    <m/>
    <m/>
    <m/>
    <m/>
    <m/>
    <m/>
    <m/>
    <m/>
    <m/>
    <m/>
    <m/>
    <m/>
    <m/>
    <m/>
    <m/>
    <m/>
    <m/>
    <m/>
    <m/>
    <m/>
    <e v="#REF!"/>
    <s v=""/>
    <s v=""/>
    <x v="3"/>
    <x v="2"/>
  </r>
  <r>
    <s v="Travis Weigart"/>
    <s v="EXP-10010874"/>
    <n v="9.52"/>
    <d v="2024-01-21T00:00:00"/>
    <x v="0"/>
    <s v="Small Tools"/>
    <s v="Hand pump"/>
    <m/>
    <m/>
    <m/>
    <m/>
    <m/>
    <m/>
    <m/>
    <m/>
    <m/>
    <m/>
    <m/>
    <m/>
    <m/>
    <m/>
    <m/>
    <m/>
    <m/>
    <m/>
    <m/>
    <m/>
    <m/>
    <e v="#REF!"/>
    <s v=""/>
    <s v=""/>
    <x v="3"/>
    <x v="2"/>
  </r>
  <r>
    <s v="Travis Weigart"/>
    <s v="EXP-10010874"/>
    <n v="-33.880000000000003"/>
    <d v="2024-01-25T00:00:00"/>
    <x v="0"/>
    <s v="Parts"/>
    <s v="Wrong size ball valves"/>
    <m/>
    <m/>
    <m/>
    <m/>
    <m/>
    <m/>
    <m/>
    <m/>
    <m/>
    <m/>
    <m/>
    <m/>
    <m/>
    <m/>
    <m/>
    <m/>
    <m/>
    <m/>
    <m/>
    <m/>
    <m/>
    <e v="#REF!"/>
    <s v=""/>
    <s v=""/>
    <x v="3"/>
    <x v="2"/>
  </r>
  <r>
    <s v="Travis Weigart"/>
    <s v="EXP-10010874"/>
    <n v="37.46"/>
    <d v="2024-01-25T00:00:00"/>
    <x v="0"/>
    <s v="Parts"/>
    <s v="Ball valves for pressure hoses"/>
    <m/>
    <m/>
    <m/>
    <m/>
    <m/>
    <m/>
    <m/>
    <m/>
    <m/>
    <m/>
    <m/>
    <m/>
    <m/>
    <m/>
    <m/>
    <m/>
    <m/>
    <m/>
    <m/>
    <m/>
    <m/>
    <e v="#REF!"/>
    <s v=""/>
    <s v=""/>
    <x v="3"/>
    <x v="2"/>
  </r>
  <r>
    <s v="Samuel Schmidt"/>
    <s v="EXP-10010957"/>
    <n v="48.18"/>
    <d v="2023-12-29T00:00:00"/>
    <x v="0"/>
    <s v="Parts"/>
    <s v="Clamps"/>
    <m/>
    <m/>
    <m/>
    <m/>
    <m/>
    <m/>
    <m/>
    <m/>
    <m/>
    <m/>
    <m/>
    <m/>
    <m/>
    <m/>
    <m/>
    <m/>
    <m/>
    <m/>
    <m/>
    <m/>
    <m/>
    <e v="#REF!"/>
    <s v="SL183@tidalwaveautospa.com"/>
    <s v="Joe Chavez"/>
    <x v="3"/>
    <x v="2"/>
  </r>
  <r>
    <s v="Samuel Schmidt"/>
    <s v="EXP-10010957"/>
    <n v="15.34"/>
    <d v="2023-12-29T00:00:00"/>
    <x v="0"/>
    <s v="Small Tools"/>
    <s v="PVC Cutter"/>
    <m/>
    <m/>
    <m/>
    <m/>
    <m/>
    <m/>
    <m/>
    <m/>
    <m/>
    <m/>
    <m/>
    <m/>
    <m/>
    <m/>
    <m/>
    <m/>
    <m/>
    <m/>
    <m/>
    <m/>
    <m/>
    <e v="#REF!"/>
    <s v="SL183@tidalwaveautospa.com"/>
    <s v="Joe Chavez"/>
    <x v="3"/>
    <x v="2"/>
  </r>
  <r>
    <s v="Samuel Schmidt"/>
    <s v="EXP-10010957"/>
    <n v="119.06"/>
    <d v="2024-01-26T00:00:00"/>
    <x v="0"/>
    <s v="Wash Maintenance"/>
    <s v="Trashbags, Soap, Lumber"/>
    <m/>
    <m/>
    <m/>
    <m/>
    <m/>
    <m/>
    <m/>
    <m/>
    <m/>
    <m/>
    <m/>
    <m/>
    <m/>
    <m/>
    <m/>
    <m/>
    <m/>
    <m/>
    <m/>
    <m/>
    <m/>
    <e v="#REF!"/>
    <s v="SL183@tidalwaveautospa.com"/>
    <s v="Joe Chavez"/>
    <x v="3"/>
    <x v="2"/>
  </r>
  <r>
    <s v="Samuel Schmidt"/>
    <s v="EXP-10010957"/>
    <n v="31.6"/>
    <d v="2024-01-29T00:00:00"/>
    <x v="0"/>
    <s v="Office Supplies"/>
    <s v="Printer Cartridge"/>
    <m/>
    <m/>
    <m/>
    <m/>
    <m/>
    <m/>
    <m/>
    <m/>
    <m/>
    <m/>
    <m/>
    <m/>
    <m/>
    <m/>
    <m/>
    <m/>
    <m/>
    <m/>
    <m/>
    <m/>
    <m/>
    <e v="#REF!"/>
    <s v="SL183@tidalwaveautospa.com"/>
    <s v="Joe Chavez"/>
    <x v="3"/>
    <x v="2"/>
  </r>
  <r>
    <s v="Jon Ackerman"/>
    <s v="EXP-10010940"/>
    <n v="14.19"/>
    <d v="2024-02-01T00:00:00"/>
    <x v="0"/>
    <s v="Parts"/>
    <s v="Bolts for exit flap"/>
    <m/>
    <m/>
    <m/>
    <m/>
    <m/>
    <m/>
    <m/>
    <m/>
    <m/>
    <m/>
    <m/>
    <m/>
    <m/>
    <m/>
    <m/>
    <m/>
    <m/>
    <m/>
    <m/>
    <m/>
    <m/>
    <e v="#REF!"/>
    <s v=""/>
    <s v=""/>
    <x v="3"/>
    <x v="2"/>
  </r>
  <r>
    <s v="Jon Ackerman"/>
    <s v="EXP-10010940"/>
    <n v="102.99"/>
    <d v="2024-02-01T00:00:00"/>
    <x v="23"/>
    <s v="Wash Maintenance"/>
    <s v="Cleaning supplies"/>
    <m/>
    <m/>
    <m/>
    <m/>
    <m/>
    <m/>
    <m/>
    <m/>
    <m/>
    <m/>
    <m/>
    <m/>
    <m/>
    <m/>
    <m/>
    <m/>
    <m/>
    <m/>
    <m/>
    <m/>
    <m/>
    <e v="#REF!"/>
    <s v=""/>
    <s v=""/>
    <x v="3"/>
    <x v="2"/>
  </r>
  <r>
    <s v="Jon Ackerman"/>
    <s v="EXP-10010940"/>
    <n v="216.64"/>
    <d v="2024-02-01T00:00:00"/>
    <x v="0"/>
    <s v="Wash Maintenance"/>
    <s v="Hydraulic oil"/>
    <m/>
    <m/>
    <m/>
    <m/>
    <m/>
    <m/>
    <m/>
    <m/>
    <m/>
    <m/>
    <m/>
    <m/>
    <m/>
    <m/>
    <m/>
    <m/>
    <m/>
    <m/>
    <m/>
    <m/>
    <m/>
    <e v="#REF!"/>
    <s v=""/>
    <s v=""/>
    <x v="3"/>
    <x v="2"/>
  </r>
  <r>
    <s v="Mary Hoar"/>
    <s v="EXP-10010926"/>
    <n v="-30.38"/>
    <d v="2023-12-21T00:00:00"/>
    <x v="0"/>
    <s v="Parts"/>
    <s v="un-needed grill grate returned"/>
    <m/>
    <m/>
    <m/>
    <m/>
    <m/>
    <m/>
    <m/>
    <m/>
    <m/>
    <m/>
    <m/>
    <m/>
    <m/>
    <m/>
    <m/>
    <m/>
    <m/>
    <m/>
    <m/>
    <m/>
    <m/>
    <e v="#REF!"/>
    <s v="SL286@tidalwaveautospa.com"/>
    <s v="Gary Bradley"/>
    <x v="3"/>
    <x v="2"/>
  </r>
  <r>
    <s v="Mary Hoar"/>
    <s v="EXP-10010926"/>
    <n v="-63.63"/>
    <d v="2023-12-21T00:00:00"/>
    <x v="0"/>
    <s v="Wash Maintenance"/>
    <s v="un-needed hose returned"/>
    <m/>
    <m/>
    <m/>
    <m/>
    <m/>
    <m/>
    <m/>
    <m/>
    <m/>
    <m/>
    <m/>
    <m/>
    <m/>
    <m/>
    <m/>
    <m/>
    <m/>
    <m/>
    <m/>
    <m/>
    <m/>
    <e v="#REF!"/>
    <s v="SL286@tidalwaveautospa.com"/>
    <s v="Gary Bradley"/>
    <x v="3"/>
    <x v="2"/>
  </r>
  <r>
    <s v="Mary Hoar"/>
    <s v="EXP-10010926"/>
    <n v="47.48"/>
    <d v="2023-12-27T00:00:00"/>
    <x v="0"/>
    <s v="Wash Maintenance"/>
    <s v="Concrete cleaner/ cleaning and organization supplies"/>
    <m/>
    <m/>
    <m/>
    <m/>
    <m/>
    <m/>
    <m/>
    <m/>
    <m/>
    <m/>
    <m/>
    <m/>
    <m/>
    <m/>
    <m/>
    <m/>
    <m/>
    <m/>
    <m/>
    <m/>
    <m/>
    <e v="#REF!"/>
    <s v="SL286@tidalwaveautospa.com"/>
    <s v="Gary Bradley"/>
    <x v="3"/>
    <x v="2"/>
  </r>
  <r>
    <s v="Mary Hoar"/>
    <s v="EXP-10010926"/>
    <n v="123.3"/>
    <d v="2023-12-29T00:00:00"/>
    <x v="0"/>
    <s v="Pit Pumping"/>
    <s v="boots for trench cleaning and cleaning supplies"/>
    <m/>
    <m/>
    <m/>
    <m/>
    <m/>
    <m/>
    <m/>
    <m/>
    <m/>
    <m/>
    <m/>
    <m/>
    <m/>
    <m/>
    <m/>
    <m/>
    <m/>
    <m/>
    <m/>
    <m/>
    <m/>
    <e v="#REF!"/>
    <s v="SL286@tidalwaveautospa.com"/>
    <s v="Gary Bradley"/>
    <x v="3"/>
    <x v="2"/>
  </r>
  <r>
    <s v="Mary Hoar"/>
    <s v="EXP-10010926"/>
    <n v="143.47"/>
    <d v="2024-01-02T00:00:00"/>
    <x v="0"/>
    <s v="Office Supplies"/>
    <s v="Keys and Cleaning supplies"/>
    <m/>
    <m/>
    <m/>
    <m/>
    <m/>
    <m/>
    <m/>
    <m/>
    <m/>
    <m/>
    <m/>
    <m/>
    <m/>
    <m/>
    <m/>
    <m/>
    <m/>
    <m/>
    <m/>
    <m/>
    <m/>
    <e v="#REF!"/>
    <s v="SL286@tidalwaveautospa.com"/>
    <s v="Gary Bradley"/>
    <x v="3"/>
    <x v="2"/>
  </r>
  <r>
    <s v="Mary Hoar"/>
    <s v="EXP-10010926"/>
    <n v="5.27"/>
    <d v="2024-01-02T00:00:00"/>
    <x v="48"/>
    <s v="Office Supplies"/>
    <s v="Printer cable"/>
    <m/>
    <m/>
    <m/>
    <m/>
    <m/>
    <m/>
    <m/>
    <m/>
    <m/>
    <m/>
    <m/>
    <m/>
    <m/>
    <m/>
    <m/>
    <m/>
    <m/>
    <m/>
    <m/>
    <m/>
    <m/>
    <e v="#REF!"/>
    <s v="SL286@tidalwaveautospa.com"/>
    <s v="Gary Bradley"/>
    <x v="3"/>
    <x v="2"/>
  </r>
  <r>
    <s v="Mary Hoar"/>
    <s v="EXP-10010926"/>
    <n v="-29.03"/>
    <d v="2024-01-03T00:00:00"/>
    <x v="11"/>
    <s v="Car Wash"/>
    <s v="Testing XPT"/>
    <m/>
    <m/>
    <m/>
    <m/>
    <m/>
    <m/>
    <m/>
    <m/>
    <m/>
    <m/>
    <m/>
    <m/>
    <m/>
    <m/>
    <m/>
    <m/>
    <m/>
    <m/>
    <m/>
    <m/>
    <m/>
    <e v="#REF!"/>
    <s v="SL286@tidalwaveautospa.com"/>
    <s v="Gary Bradley"/>
    <x v="3"/>
    <x v="2"/>
  </r>
  <r>
    <s v="Mary Hoar"/>
    <s v="EXP-10010926"/>
    <n v="103.65"/>
    <d v="2024-01-03T00:00:00"/>
    <x v="0"/>
    <s v="Wash Maintenance"/>
    <s v="Mats for prep buckets"/>
    <m/>
    <m/>
    <m/>
    <m/>
    <m/>
    <m/>
    <m/>
    <m/>
    <m/>
    <m/>
    <m/>
    <m/>
    <m/>
    <m/>
    <m/>
    <m/>
    <m/>
    <m/>
    <m/>
    <m/>
    <m/>
    <e v="#REF!"/>
    <s v="SL286@tidalwaveautospa.com"/>
    <s v="Gary Bradley"/>
    <x v="3"/>
    <x v="2"/>
  </r>
  <r>
    <s v="Mary Hoar"/>
    <s v="EXP-10010926"/>
    <n v="192.91"/>
    <d v="2024-01-03T00:00:00"/>
    <x v="0"/>
    <s v="Wash Maintenance"/>
    <s v="Grand Opening Supplies"/>
    <m/>
    <m/>
    <m/>
    <m/>
    <m/>
    <m/>
    <m/>
    <m/>
    <m/>
    <m/>
    <m/>
    <m/>
    <m/>
    <m/>
    <m/>
    <m/>
    <m/>
    <m/>
    <m/>
    <m/>
    <m/>
    <e v="#REF!"/>
    <s v="SL286@tidalwaveautospa.com"/>
    <s v="Gary Bradley"/>
    <x v="3"/>
    <x v="2"/>
  </r>
  <r>
    <s v="Mary Hoar"/>
    <s v="EXP-10010926"/>
    <n v="145.31"/>
    <d v="2024-01-05T00:00:00"/>
    <x v="0"/>
    <s v="Wash Maintenance"/>
    <s v="Salt for water softener"/>
    <m/>
    <m/>
    <m/>
    <m/>
    <m/>
    <m/>
    <m/>
    <m/>
    <m/>
    <m/>
    <m/>
    <m/>
    <m/>
    <m/>
    <m/>
    <m/>
    <m/>
    <m/>
    <m/>
    <m/>
    <m/>
    <e v="#REF!"/>
    <s v="SL286@tidalwaveautospa.com"/>
    <s v="Gary Bradley"/>
    <x v="3"/>
    <x v="2"/>
  </r>
  <r>
    <s v="Mary Hoar"/>
    <s v="EXP-10010926"/>
    <n v="51.77"/>
    <d v="2024-01-06T00:00:00"/>
    <x v="0"/>
    <s v="Wash Maintenance"/>
    <s v="water and window cleaning supplies"/>
    <m/>
    <m/>
    <m/>
    <m/>
    <m/>
    <m/>
    <m/>
    <m/>
    <m/>
    <m/>
    <m/>
    <m/>
    <m/>
    <m/>
    <m/>
    <m/>
    <m/>
    <m/>
    <m/>
    <m/>
    <m/>
    <e v="#REF!"/>
    <s v="SL286@tidalwaveautospa.com"/>
    <s v="Gary Bradley"/>
    <x v="3"/>
    <x v="2"/>
  </r>
  <r>
    <s v="Mary Hoar"/>
    <s v="EXP-10010926"/>
    <n v="121.14"/>
    <d v="2024-01-08T00:00:00"/>
    <x v="0"/>
    <s v="Wash Maintenance"/>
    <s v="storage containers/ mouse and keyboard for camera screen"/>
    <m/>
    <m/>
    <m/>
    <m/>
    <m/>
    <m/>
    <m/>
    <m/>
    <m/>
    <m/>
    <m/>
    <m/>
    <m/>
    <m/>
    <m/>
    <m/>
    <m/>
    <m/>
    <m/>
    <m/>
    <m/>
    <e v="#REF!"/>
    <s v="SL286@tidalwaveautospa.com"/>
    <s v="Gary Bradley"/>
    <x v="3"/>
    <x v="2"/>
  </r>
  <r>
    <s v="Mary Hoar"/>
    <s v="EXP-10010926"/>
    <n v="360.31"/>
    <d v="2024-01-09T00:00:00"/>
    <x v="0"/>
    <s v="Wash Maintenance"/>
    <s v="Towel Cart and can"/>
    <m/>
    <m/>
    <m/>
    <m/>
    <m/>
    <m/>
    <m/>
    <m/>
    <m/>
    <m/>
    <m/>
    <m/>
    <m/>
    <m/>
    <m/>
    <m/>
    <m/>
    <m/>
    <m/>
    <m/>
    <m/>
    <e v="#REF!"/>
    <s v="SL286@tidalwaveautospa.com"/>
    <s v="Gary Bradley"/>
    <x v="3"/>
    <x v="2"/>
  </r>
  <r>
    <s v="Mary Hoar"/>
    <s v="EXP-10010926"/>
    <n v="109.49"/>
    <d v="2024-01-11T00:00:00"/>
    <x v="0"/>
    <s v="Wash Maintenance"/>
    <s v="water, gloves, cleaning supplies"/>
    <m/>
    <m/>
    <m/>
    <m/>
    <m/>
    <m/>
    <m/>
    <m/>
    <m/>
    <m/>
    <m/>
    <m/>
    <m/>
    <m/>
    <m/>
    <m/>
    <m/>
    <m/>
    <m/>
    <m/>
    <m/>
    <e v="#REF!"/>
    <s v="SL286@tidalwaveautospa.com"/>
    <s v="Gary Bradley"/>
    <x v="3"/>
    <x v="2"/>
  </r>
  <r>
    <s v="Mary Hoar"/>
    <s v="EXP-10010926"/>
    <n v="53.43"/>
    <d v="2024-01-12T00:00:00"/>
    <x v="0"/>
    <s v="Equipment"/>
    <s v="Space Heater"/>
    <m/>
    <m/>
    <m/>
    <m/>
    <m/>
    <m/>
    <m/>
    <m/>
    <m/>
    <m/>
    <m/>
    <m/>
    <m/>
    <m/>
    <m/>
    <m/>
    <m/>
    <m/>
    <m/>
    <m/>
    <m/>
    <e v="#REF!"/>
    <s v="SL286@tidalwaveautospa.com"/>
    <s v="Gary Bradley"/>
    <x v="3"/>
    <x v="2"/>
  </r>
  <r>
    <s v="Mary Hoar"/>
    <s v="EXP-10010926"/>
    <n v="104.19"/>
    <d v="2024-01-17T00:00:00"/>
    <x v="0"/>
    <s v="Wash Maintenance"/>
    <s v="Tarps/winterizing supplies and drinks"/>
    <m/>
    <m/>
    <m/>
    <m/>
    <m/>
    <m/>
    <m/>
    <m/>
    <m/>
    <m/>
    <m/>
    <m/>
    <m/>
    <m/>
    <m/>
    <m/>
    <m/>
    <m/>
    <m/>
    <m/>
    <m/>
    <e v="#REF!"/>
    <s v="SL286@tidalwaveautospa.com"/>
    <s v="Gary Bradley"/>
    <x v="3"/>
    <x v="2"/>
  </r>
  <r>
    <s v="Mary Hoar"/>
    <s v="EXP-10010926"/>
    <n v="93"/>
    <d v="2024-01-19T00:00:00"/>
    <x v="31"/>
    <s v="Annual Inspection"/>
    <s v="Fire Extinguisher inspection"/>
    <m/>
    <m/>
    <m/>
    <m/>
    <m/>
    <m/>
    <m/>
    <m/>
    <m/>
    <m/>
    <m/>
    <m/>
    <m/>
    <m/>
    <m/>
    <m/>
    <m/>
    <m/>
    <m/>
    <m/>
    <m/>
    <e v="#REF!"/>
    <s v="SL286@tidalwaveautospa.com"/>
    <s v="Gary Bradley"/>
    <x v="3"/>
    <x v="2"/>
  </r>
  <r>
    <s v="Mary Hoar"/>
    <s v="EXP-10010926"/>
    <n v="10.8"/>
    <d v="2024-01-25T00:00:00"/>
    <x v="48"/>
    <s v="Office Supplies"/>
    <s v="ink"/>
    <m/>
    <m/>
    <m/>
    <m/>
    <m/>
    <m/>
    <m/>
    <m/>
    <m/>
    <m/>
    <m/>
    <m/>
    <m/>
    <m/>
    <m/>
    <m/>
    <m/>
    <m/>
    <m/>
    <m/>
    <m/>
    <e v="#REF!"/>
    <s v="SL286@tidalwaveautospa.com"/>
    <s v="Gary Bradley"/>
    <x v="3"/>
    <x v="2"/>
  </r>
  <r>
    <s v="Mary Hoar"/>
    <s v="EXP-10010926"/>
    <n v="33.11"/>
    <d v="2024-01-29T00:00:00"/>
    <x v="0"/>
    <s v="Wash Maintenance"/>
    <s v="window cleaning supplies"/>
    <m/>
    <m/>
    <m/>
    <m/>
    <m/>
    <m/>
    <m/>
    <m/>
    <m/>
    <m/>
    <m/>
    <m/>
    <m/>
    <m/>
    <m/>
    <m/>
    <m/>
    <m/>
    <m/>
    <m/>
    <m/>
    <e v="#REF!"/>
    <s v="SL286@tidalwaveautospa.com"/>
    <s v="Gary Bradley"/>
    <x v="3"/>
    <x v="2"/>
  </r>
  <r>
    <s v="Mary Hoar"/>
    <s v="EXP-10010926"/>
    <n v="33.46"/>
    <d v="2024-01-30T00:00:00"/>
    <x v="0"/>
    <s v="Wash Maintenance"/>
    <s v="bathroom supplies"/>
    <m/>
    <m/>
    <m/>
    <m/>
    <m/>
    <m/>
    <m/>
    <m/>
    <m/>
    <m/>
    <m/>
    <m/>
    <m/>
    <m/>
    <m/>
    <m/>
    <m/>
    <m/>
    <m/>
    <m/>
    <m/>
    <e v="#REF!"/>
    <s v="SL286@tidalwaveautospa.com"/>
    <s v="Gary Bradley"/>
    <x v="3"/>
    <x v="2"/>
  </r>
  <r>
    <s v="Mary Hoar"/>
    <s v="EXP-10010926"/>
    <n v="37.020000000000003"/>
    <d v="2024-02-02T00:00:00"/>
    <x v="0"/>
    <s v="Wash Maintenance"/>
    <s v="water and cleaning supplies"/>
    <m/>
    <m/>
    <m/>
    <m/>
    <m/>
    <m/>
    <m/>
    <m/>
    <m/>
    <m/>
    <m/>
    <m/>
    <m/>
    <m/>
    <m/>
    <m/>
    <m/>
    <m/>
    <m/>
    <m/>
    <m/>
    <e v="#REF!"/>
    <s v="SL286@tidalwaveautospa.com"/>
    <s v="Gary Bradley"/>
    <x v="3"/>
    <x v="2"/>
  </r>
  <r>
    <s v="Bruce Gibbs"/>
    <s v="EXP-10010949"/>
    <n v="7.55"/>
    <d v="2024-01-15T00:00:00"/>
    <x v="7"/>
    <s v="Parts"/>
    <s v="Fuse for XPT, Terminal 2"/>
    <m/>
    <m/>
    <m/>
    <m/>
    <m/>
    <m/>
    <m/>
    <m/>
    <m/>
    <m/>
    <m/>
    <m/>
    <m/>
    <m/>
    <m/>
    <m/>
    <m/>
    <m/>
    <m/>
    <m/>
    <m/>
    <e v="#REF!"/>
    <s v="SL128@tidalwaveautospa.com"/>
    <s v="Gary Bradley"/>
    <x v="3"/>
    <x v="2"/>
  </r>
  <r>
    <s v="Bruce Gibbs"/>
    <s v="EXP-10010949"/>
    <n v="17.260000000000002"/>
    <d v="2024-01-15T00:00:00"/>
    <x v="7"/>
    <s v="Parts"/>
    <s v="Fuses for XPT, Terminal 1"/>
    <m/>
    <m/>
    <m/>
    <m/>
    <m/>
    <m/>
    <m/>
    <m/>
    <m/>
    <m/>
    <m/>
    <m/>
    <m/>
    <m/>
    <m/>
    <m/>
    <m/>
    <m/>
    <m/>
    <m/>
    <m/>
    <e v="#REF!"/>
    <s v="SL128@tidalwaveautospa.com"/>
    <s v="Gary Bradley"/>
    <x v="3"/>
    <x v="2"/>
  </r>
  <r>
    <s v="Bruce Gibbs"/>
    <s v="EXP-10010949"/>
    <n v="29.14"/>
    <d v="2024-01-16T00:00:00"/>
    <x v="0"/>
    <s v="Wash Maintenance"/>
    <s v="Anti-Freeze for Tire Shine Shock"/>
    <m/>
    <m/>
    <m/>
    <m/>
    <m/>
    <m/>
    <m/>
    <m/>
    <m/>
    <m/>
    <m/>
    <m/>
    <m/>
    <m/>
    <m/>
    <m/>
    <m/>
    <m/>
    <m/>
    <m/>
    <m/>
    <e v="#REF!"/>
    <s v="SL128@tidalwaveautospa.com"/>
    <s v="Gary Bradley"/>
    <x v="3"/>
    <x v="2"/>
  </r>
  <r>
    <s v="Bruce Gibbs"/>
    <s v="EXP-10010949"/>
    <n v="55.03"/>
    <d v="2024-01-31T00:00:00"/>
    <x v="0"/>
    <s v="Wash Maintenance"/>
    <s v="Cleaning Supplies for Windows and Walls"/>
    <m/>
    <m/>
    <m/>
    <m/>
    <m/>
    <m/>
    <m/>
    <m/>
    <m/>
    <m/>
    <m/>
    <m/>
    <m/>
    <m/>
    <m/>
    <m/>
    <m/>
    <m/>
    <m/>
    <m/>
    <m/>
    <e v="#REF!"/>
    <s v="SL128@tidalwaveautospa.com"/>
    <s v="Gary Bradley"/>
    <x v="3"/>
    <x v="2"/>
  </r>
  <r>
    <s v="Bruce Gibbs"/>
    <s v="EXP-10010949"/>
    <n v="43.18"/>
    <d v="2024-01-31T00:00:00"/>
    <x v="18"/>
    <s v="Wash Maintenance"/>
    <s v="Paint for white lines for lot"/>
    <m/>
    <m/>
    <m/>
    <m/>
    <m/>
    <m/>
    <m/>
    <m/>
    <m/>
    <m/>
    <m/>
    <m/>
    <m/>
    <m/>
    <m/>
    <m/>
    <m/>
    <m/>
    <m/>
    <m/>
    <m/>
    <e v="#REF!"/>
    <s v="SL128@tidalwaveautospa.com"/>
    <s v="Gary Bradley"/>
    <x v="3"/>
    <x v="2"/>
  </r>
  <r>
    <s v="Bruce Gibbs"/>
    <s v="EXP-10010949"/>
    <n v="111.79"/>
    <d v="2024-02-01T00:00:00"/>
    <x v="0"/>
    <s v="Parts"/>
    <s v="Wash supplies for repairs to tire shine"/>
    <m/>
    <m/>
    <m/>
    <m/>
    <m/>
    <m/>
    <m/>
    <m/>
    <m/>
    <m/>
    <m/>
    <m/>
    <m/>
    <m/>
    <m/>
    <m/>
    <m/>
    <m/>
    <m/>
    <m/>
    <m/>
    <e v="#REF!"/>
    <s v="SL128@tidalwaveautospa.com"/>
    <s v="Gary Bradley"/>
    <x v="3"/>
    <x v="2"/>
  </r>
  <r>
    <s v="Chris Goddard"/>
    <s v="EXP-10010878"/>
    <n v="211.69"/>
    <d v="2023-12-28T00:00:00"/>
    <x v="0"/>
    <s v="Office Supplies"/>
    <s v="Soap, toilet paper, paper towels, cleaning supplies"/>
    <m/>
    <m/>
    <m/>
    <m/>
    <m/>
    <m/>
    <m/>
    <m/>
    <m/>
    <m/>
    <m/>
    <m/>
    <m/>
    <m/>
    <m/>
    <m/>
    <m/>
    <m/>
    <m/>
    <m/>
    <m/>
    <e v="#REF!"/>
    <s v=""/>
    <s v=""/>
    <x v="3"/>
    <x v="2"/>
  </r>
  <r>
    <s v="Chris Goddard"/>
    <s v="EXP-10010878"/>
    <n v="415.16"/>
    <d v="2024-01-02T00:00:00"/>
    <x v="0"/>
    <s v="Office Supplies"/>
    <s v="Kuerig machine for customer waiting area."/>
    <m/>
    <m/>
    <m/>
    <m/>
    <m/>
    <m/>
    <m/>
    <m/>
    <m/>
    <m/>
    <m/>
    <m/>
    <m/>
    <m/>
    <m/>
    <m/>
    <m/>
    <m/>
    <m/>
    <m/>
    <m/>
    <e v="#REF!"/>
    <s v=""/>
    <s v=""/>
    <x v="3"/>
    <x v="2"/>
  </r>
  <r>
    <s v="Chris Goddard"/>
    <s v="EXP-10010878"/>
    <n v="121.94"/>
    <d v="2024-01-03T00:00:00"/>
    <x v="0"/>
    <s v="Wash Maintenance"/>
    <s v="Grease, hydrolic oil"/>
    <m/>
    <m/>
    <m/>
    <m/>
    <m/>
    <m/>
    <m/>
    <m/>
    <m/>
    <m/>
    <m/>
    <m/>
    <m/>
    <m/>
    <m/>
    <m/>
    <m/>
    <m/>
    <m/>
    <m/>
    <m/>
    <e v="#REF!"/>
    <s v=""/>
    <s v=""/>
    <x v="3"/>
    <x v="2"/>
  </r>
  <r>
    <s v="Chris Goddard"/>
    <s v="EXP-10010878"/>
    <n v="115.1"/>
    <d v="2024-01-10T00:00:00"/>
    <x v="0"/>
    <s v="Office Supplies"/>
    <s v="Coffee and tea accessories for interior kitchen for customers"/>
    <m/>
    <m/>
    <m/>
    <m/>
    <m/>
    <m/>
    <m/>
    <m/>
    <m/>
    <m/>
    <m/>
    <m/>
    <m/>
    <m/>
    <m/>
    <m/>
    <m/>
    <m/>
    <m/>
    <m/>
    <m/>
    <e v="#REF!"/>
    <s v=""/>
    <s v=""/>
    <x v="3"/>
    <x v="2"/>
  </r>
  <r>
    <s v="Chris Goddard"/>
    <s v="EXP-10010878"/>
    <n v="271.47000000000003"/>
    <d v="2024-01-12T00:00:00"/>
    <x v="0"/>
    <s v="Equipment"/>
    <s v="Bullet heater for tunnel"/>
    <m/>
    <m/>
    <m/>
    <m/>
    <m/>
    <m/>
    <m/>
    <m/>
    <m/>
    <m/>
    <m/>
    <m/>
    <m/>
    <m/>
    <m/>
    <m/>
    <m/>
    <m/>
    <m/>
    <m/>
    <m/>
    <e v="#REF!"/>
    <s v=""/>
    <s v=""/>
    <x v="3"/>
    <x v="2"/>
  </r>
  <r>
    <s v="Chris Goddard"/>
    <s v="EXP-10010878"/>
    <n v="43.27"/>
    <d v="2024-01-13T00:00:00"/>
    <x v="0"/>
    <s v="Office Supplies"/>
    <s v="Toilet paper and gloves for interior"/>
    <m/>
    <m/>
    <m/>
    <m/>
    <m/>
    <m/>
    <m/>
    <m/>
    <m/>
    <m/>
    <m/>
    <m/>
    <m/>
    <m/>
    <m/>
    <m/>
    <m/>
    <m/>
    <m/>
    <m/>
    <m/>
    <e v="#REF!"/>
    <s v=""/>
    <s v=""/>
    <x v="3"/>
    <x v="2"/>
  </r>
  <r>
    <s v="Chris Goddard"/>
    <s v="EXP-10010878"/>
    <n v="21.37"/>
    <d v="2024-01-17T00:00:00"/>
    <x v="0"/>
    <s v="Office Supplies"/>
    <s v="Trash bags for interior customer waiting area"/>
    <m/>
    <m/>
    <m/>
    <m/>
    <m/>
    <m/>
    <m/>
    <m/>
    <m/>
    <m/>
    <m/>
    <m/>
    <m/>
    <m/>
    <m/>
    <m/>
    <m/>
    <m/>
    <m/>
    <m/>
    <m/>
    <e v="#REF!"/>
    <s v=""/>
    <s v=""/>
    <x v="3"/>
    <x v="2"/>
  </r>
  <r>
    <s v="Colin Williams"/>
    <s v="EXP-10010775"/>
    <n v="120.55"/>
    <d v="2023-12-19T00:00:00"/>
    <x v="0"/>
    <s v="Small Tools"/>
    <s v="Cleaning tools"/>
    <m/>
    <m/>
    <m/>
    <m/>
    <m/>
    <m/>
    <m/>
    <m/>
    <m/>
    <m/>
    <m/>
    <m/>
    <m/>
    <m/>
    <m/>
    <m/>
    <m/>
    <m/>
    <m/>
    <m/>
    <m/>
    <e v="#REF!"/>
    <s v="SL76@tidalwaveautospa.com"/>
    <s v="Gary Bradley"/>
    <x v="3"/>
    <x v="2"/>
  </r>
  <r>
    <s v="Colin Williams"/>
    <s v="EXP-10010775"/>
    <n v="-1167.3599999999999"/>
    <d v="2023-12-22T00:00:00"/>
    <x v="15"/>
    <s v="Wash Supplies"/>
    <s v="Towel Refund"/>
    <m/>
    <m/>
    <m/>
    <m/>
    <m/>
    <m/>
    <m/>
    <m/>
    <m/>
    <m/>
    <m/>
    <m/>
    <m/>
    <m/>
    <m/>
    <m/>
    <m/>
    <m/>
    <m/>
    <m/>
    <m/>
    <e v="#REF!"/>
    <s v="SL76@tidalwaveautospa.com"/>
    <s v="Gary Bradley"/>
    <x v="3"/>
    <x v="2"/>
  </r>
  <r>
    <s v="Colin Williams"/>
    <s v="EXP-10010775"/>
    <n v="36.619999999999997"/>
    <d v="2024-01-03T00:00:00"/>
    <x v="0"/>
    <s v="Wash Maintenance"/>
    <s v="Dawn soap and doorhandle"/>
    <m/>
    <m/>
    <m/>
    <m/>
    <m/>
    <m/>
    <m/>
    <m/>
    <m/>
    <m/>
    <m/>
    <m/>
    <m/>
    <m/>
    <m/>
    <m/>
    <m/>
    <m/>
    <m/>
    <m/>
    <m/>
    <e v="#REF!"/>
    <s v="SL76@tidalwaveautospa.com"/>
    <s v="Gary Bradley"/>
    <x v="3"/>
    <x v="2"/>
  </r>
  <r>
    <s v="Colin Williams"/>
    <s v="EXP-10010775"/>
    <n v="10.79"/>
    <d v="2024-01-03T00:00:00"/>
    <x v="0"/>
    <s v="Parts"/>
    <s v="Shark bite, quick connect"/>
    <m/>
    <m/>
    <m/>
    <m/>
    <m/>
    <m/>
    <m/>
    <m/>
    <m/>
    <m/>
    <m/>
    <m/>
    <m/>
    <m/>
    <m/>
    <m/>
    <m/>
    <m/>
    <m/>
    <m/>
    <m/>
    <e v="#REF!"/>
    <s v="SL76@tidalwaveautospa.com"/>
    <s v="Gary Bradley"/>
    <x v="3"/>
    <x v="2"/>
  </r>
  <r>
    <s v="Colin Williams"/>
    <s v="EXP-10010775"/>
    <n v="120"/>
    <d v="2024-01-07T00:00:00"/>
    <x v="0"/>
    <s v="Wash Repairs"/>
    <s v="Welding for maintenance in the tunnel"/>
    <m/>
    <m/>
    <m/>
    <m/>
    <m/>
    <m/>
    <m/>
    <m/>
    <m/>
    <m/>
    <m/>
    <m/>
    <m/>
    <m/>
    <m/>
    <m/>
    <m/>
    <m/>
    <m/>
    <m/>
    <m/>
    <e v="#REF!"/>
    <s v="SL76@tidalwaveautospa.com"/>
    <s v="Gary Bradley"/>
    <x v="3"/>
    <x v="2"/>
  </r>
  <r>
    <s v="Colin Williams"/>
    <s v="EXP-10010775"/>
    <n v="11.84"/>
    <d v="2024-01-08T00:00:00"/>
    <x v="0"/>
    <s v="Wash Maintenance"/>
    <s v="Cleaning supplies"/>
    <m/>
    <m/>
    <m/>
    <m/>
    <m/>
    <m/>
    <m/>
    <m/>
    <m/>
    <m/>
    <m/>
    <m/>
    <m/>
    <m/>
    <m/>
    <m/>
    <m/>
    <m/>
    <m/>
    <m/>
    <m/>
    <e v="#REF!"/>
    <s v="SL76@tidalwaveautospa.com"/>
    <s v="Gary Bradley"/>
    <x v="3"/>
    <x v="2"/>
  </r>
  <r>
    <s v="Colin Williams"/>
    <s v="EXP-10010775"/>
    <n v="6.46"/>
    <d v="2024-01-08T00:00:00"/>
    <x v="0"/>
    <s v="Small Tools"/>
    <s v="Socket for drill"/>
    <m/>
    <m/>
    <m/>
    <m/>
    <m/>
    <m/>
    <m/>
    <m/>
    <m/>
    <m/>
    <m/>
    <m/>
    <m/>
    <m/>
    <m/>
    <m/>
    <m/>
    <m/>
    <m/>
    <m/>
    <m/>
    <e v="#REF!"/>
    <s v="SL76@tidalwaveautospa.com"/>
    <s v="Gary Bradley"/>
    <x v="3"/>
    <x v="2"/>
  </r>
  <r>
    <s v="Colin Williams"/>
    <s v="EXP-10010775"/>
    <n v="8.58"/>
    <d v="2024-01-08T00:00:00"/>
    <x v="0"/>
    <s v="Small Tools"/>
    <s v="Windows squeegee"/>
    <m/>
    <m/>
    <m/>
    <m/>
    <m/>
    <m/>
    <m/>
    <m/>
    <m/>
    <m/>
    <m/>
    <m/>
    <m/>
    <m/>
    <m/>
    <m/>
    <m/>
    <m/>
    <m/>
    <m/>
    <m/>
    <e v="#REF!"/>
    <s v="SL76@tidalwaveautospa.com"/>
    <s v="Gary Bradley"/>
    <x v="3"/>
    <x v="2"/>
  </r>
  <r>
    <s v="Colin Williams"/>
    <s v="EXP-10010775"/>
    <n v="11.84"/>
    <d v="2024-01-08T00:00:00"/>
    <x v="0"/>
    <s v="Small Tools"/>
    <s v="Better sockets for drill"/>
    <m/>
    <m/>
    <m/>
    <m/>
    <m/>
    <m/>
    <m/>
    <m/>
    <m/>
    <m/>
    <m/>
    <m/>
    <m/>
    <m/>
    <m/>
    <m/>
    <m/>
    <m/>
    <m/>
    <m/>
    <m/>
    <e v="#REF!"/>
    <s v="SL76@tidalwaveautospa.com"/>
    <s v="Gary Bradley"/>
    <x v="3"/>
    <x v="2"/>
  </r>
  <r>
    <s v="Colin Williams"/>
    <s v="EXP-10010775"/>
    <n v="8.6199999999999992"/>
    <d v="2024-01-12T00:00:00"/>
    <x v="0"/>
    <s v="Parts"/>
    <s v="Self tapping screws"/>
    <m/>
    <m/>
    <m/>
    <m/>
    <m/>
    <m/>
    <m/>
    <m/>
    <m/>
    <m/>
    <m/>
    <m/>
    <m/>
    <m/>
    <m/>
    <m/>
    <m/>
    <m/>
    <m/>
    <m/>
    <m/>
    <e v="#REF!"/>
    <s v="SL76@tidalwaveautospa.com"/>
    <s v="Gary Bradley"/>
    <x v="3"/>
    <x v="2"/>
  </r>
  <r>
    <s v="Colin Williams"/>
    <s v="EXP-10010775"/>
    <n v="12.94"/>
    <d v="2024-01-14T00:00:00"/>
    <x v="0"/>
    <s v="Office Supplies"/>
    <s v="Bathroom, air freshener"/>
    <m/>
    <m/>
    <m/>
    <m/>
    <m/>
    <m/>
    <m/>
    <m/>
    <m/>
    <m/>
    <m/>
    <m/>
    <m/>
    <m/>
    <m/>
    <m/>
    <m/>
    <m/>
    <m/>
    <m/>
    <m/>
    <e v="#REF!"/>
    <s v="SL76@tidalwaveautospa.com"/>
    <s v="Gary Bradley"/>
    <x v="3"/>
    <x v="2"/>
  </r>
  <r>
    <s v="Colin Williams"/>
    <s v="EXP-10010775"/>
    <n v="20.5"/>
    <d v="2024-01-15T00:00:00"/>
    <x v="0"/>
    <s v="Office Supplies"/>
    <s v="Bathroom, air freshener"/>
    <m/>
    <m/>
    <m/>
    <m/>
    <m/>
    <m/>
    <m/>
    <m/>
    <m/>
    <m/>
    <m/>
    <m/>
    <m/>
    <m/>
    <m/>
    <m/>
    <m/>
    <m/>
    <m/>
    <m/>
    <m/>
    <e v="#REF!"/>
    <s v="SL76@tidalwaveautospa.com"/>
    <s v="Gary Bradley"/>
    <x v="3"/>
    <x v="2"/>
  </r>
  <r>
    <s v="Colin Williams"/>
    <s v="EXP-10010775"/>
    <n v="131.66999999999999"/>
    <d v="2024-01-15T00:00:00"/>
    <x v="0"/>
    <s v="Wash Maintenance"/>
    <s v="Heater tarp for cold weather"/>
    <m/>
    <m/>
    <m/>
    <m/>
    <m/>
    <m/>
    <m/>
    <m/>
    <m/>
    <m/>
    <m/>
    <m/>
    <m/>
    <m/>
    <m/>
    <m/>
    <m/>
    <m/>
    <m/>
    <m/>
    <m/>
    <e v="#REF!"/>
    <s v="SL76@tidalwaveautospa.com"/>
    <s v="Gary Bradley"/>
    <x v="3"/>
    <x v="2"/>
  </r>
  <r>
    <s v="Colin Williams"/>
    <s v="EXP-10010775"/>
    <n v="77.540000000000006"/>
    <d v="2024-01-15T00:00:00"/>
    <x v="0"/>
    <s v="Wash Maintenance"/>
    <s v="Mulch and cleaning chemicals"/>
    <m/>
    <m/>
    <m/>
    <m/>
    <m/>
    <m/>
    <m/>
    <m/>
    <m/>
    <m/>
    <m/>
    <m/>
    <m/>
    <m/>
    <m/>
    <m/>
    <m/>
    <m/>
    <m/>
    <m/>
    <m/>
    <e v="#REF!"/>
    <s v="SL76@tidalwaveautospa.com"/>
    <s v="Gary Bradley"/>
    <x v="3"/>
    <x v="2"/>
  </r>
  <r>
    <s v="Colin Williams"/>
    <s v="EXP-10010775"/>
    <n v="39.94"/>
    <d v="2024-01-18T00:00:00"/>
    <x v="0"/>
    <s v="Office Supplies"/>
    <s v="Gift card so ASL can get diesel fuel for bullet heater while I’m at site leader retreat"/>
    <m/>
    <m/>
    <m/>
    <m/>
    <m/>
    <m/>
    <m/>
    <m/>
    <m/>
    <m/>
    <m/>
    <m/>
    <m/>
    <m/>
    <m/>
    <m/>
    <m/>
    <m/>
    <m/>
    <m/>
    <m/>
    <e v="#REF!"/>
    <s v="SL76@tidalwaveautospa.com"/>
    <s v="Gary Bradley"/>
    <x v="3"/>
    <x v="2"/>
  </r>
  <r>
    <s v="Kane Campbell"/>
    <s v="EXP-10010504"/>
    <n v="116.53"/>
    <d v="2023-12-23T00:00:00"/>
    <x v="0"/>
    <s v="Wash Maintenance"/>
    <s v="window supplies"/>
    <m/>
    <m/>
    <m/>
    <m/>
    <m/>
    <m/>
    <m/>
    <m/>
    <m/>
    <m/>
    <m/>
    <m/>
    <m/>
    <m/>
    <m/>
    <m/>
    <m/>
    <m/>
    <m/>
    <m/>
    <m/>
    <e v="#REF!"/>
    <s v="SL144@tidalwaveautospa.com"/>
    <s v="Gary Bradley"/>
    <x v="3"/>
    <x v="2"/>
  </r>
  <r>
    <s v="Kane Campbell"/>
    <s v="EXP-10010504"/>
    <n v="72.260000000000005"/>
    <d v="2023-12-27T00:00:00"/>
    <x v="6"/>
    <s v="Wash Maintenance"/>
    <s v="hydraulic fluid"/>
    <m/>
    <m/>
    <m/>
    <m/>
    <m/>
    <m/>
    <m/>
    <m/>
    <m/>
    <m/>
    <m/>
    <m/>
    <m/>
    <m/>
    <m/>
    <m/>
    <m/>
    <m/>
    <m/>
    <m/>
    <m/>
    <e v="#REF!"/>
    <s v="SL144@tidalwaveautospa.com"/>
    <s v="Gary Bradley"/>
    <x v="3"/>
    <x v="2"/>
  </r>
  <r>
    <s v="Kane Campbell"/>
    <s v="EXP-10010504"/>
    <n v="151.55000000000001"/>
    <d v="2023-12-28T00:00:00"/>
    <x v="0"/>
    <s v="Wash Maintenance"/>
    <s v="prep buckets, soap adapter for pressure washer"/>
    <m/>
    <m/>
    <m/>
    <m/>
    <m/>
    <m/>
    <m/>
    <m/>
    <m/>
    <m/>
    <m/>
    <m/>
    <m/>
    <m/>
    <m/>
    <m/>
    <m/>
    <m/>
    <m/>
    <m/>
    <m/>
    <e v="#REF!"/>
    <s v="SL144@tidalwaveautospa.com"/>
    <s v="Gary Bradley"/>
    <x v="3"/>
    <x v="2"/>
  </r>
  <r>
    <s v="Kane Campbell"/>
    <s v="EXP-10010504"/>
    <n v="22.51"/>
    <d v="2023-12-28T00:00:00"/>
    <x v="0"/>
    <s v="Wash Maintenance"/>
    <s v="laundry detergent"/>
    <m/>
    <m/>
    <m/>
    <m/>
    <m/>
    <m/>
    <m/>
    <m/>
    <m/>
    <m/>
    <m/>
    <m/>
    <m/>
    <m/>
    <m/>
    <m/>
    <m/>
    <m/>
    <m/>
    <m/>
    <m/>
    <e v="#REF!"/>
    <s v="SL144@tidalwaveautospa.com"/>
    <s v="Gary Bradley"/>
    <x v="3"/>
    <x v="2"/>
  </r>
  <r>
    <s v="Kane Campbell"/>
    <s v="EXP-10010504"/>
    <n v="56.97"/>
    <d v="2023-12-28T00:00:00"/>
    <x v="0"/>
    <s v="Postage"/>
    <s v="delivery fee"/>
    <m/>
    <m/>
    <m/>
    <m/>
    <m/>
    <m/>
    <m/>
    <m/>
    <m/>
    <m/>
    <m/>
    <m/>
    <m/>
    <m/>
    <m/>
    <m/>
    <m/>
    <m/>
    <m/>
    <m/>
    <m/>
    <e v="#REF!"/>
    <s v="SL144@tidalwaveautospa.com"/>
    <s v="Gary Bradley"/>
    <x v="3"/>
    <x v="2"/>
  </r>
  <r>
    <s v="Kane Campbell"/>
    <s v="EXP-10010504"/>
    <n v="254.95"/>
    <d v="2023-12-28T00:00:00"/>
    <x v="0"/>
    <s v="Wash Maintenance"/>
    <s v="trash cans"/>
    <m/>
    <m/>
    <m/>
    <m/>
    <m/>
    <m/>
    <m/>
    <m/>
    <m/>
    <m/>
    <m/>
    <m/>
    <m/>
    <m/>
    <m/>
    <m/>
    <m/>
    <m/>
    <m/>
    <m/>
    <m/>
    <e v="#REF!"/>
    <s v="SL144@tidalwaveautospa.com"/>
    <s v="Gary Bradley"/>
    <x v="3"/>
    <x v="2"/>
  </r>
  <r>
    <s v="Kane Campbell"/>
    <s v="EXP-10010504"/>
    <n v="89.01"/>
    <d v="2023-12-29T00:00:00"/>
    <x v="0"/>
    <s v="Small Tools"/>
    <s v="antenna wrench ,gloves"/>
    <m/>
    <m/>
    <m/>
    <m/>
    <m/>
    <m/>
    <m/>
    <m/>
    <m/>
    <m/>
    <m/>
    <m/>
    <m/>
    <m/>
    <m/>
    <m/>
    <m/>
    <m/>
    <m/>
    <m/>
    <m/>
    <e v="#REF!"/>
    <s v="SL144@tidalwaveautospa.com"/>
    <s v="Gary Bradley"/>
    <x v="3"/>
    <x v="2"/>
  </r>
  <r>
    <s v="Kane Campbell"/>
    <s v="EXP-10010504"/>
    <n v="6.26"/>
    <d v="2023-12-30T00:00:00"/>
    <x v="1"/>
    <s v="Parts"/>
    <s v="couplers"/>
    <m/>
    <m/>
    <m/>
    <m/>
    <m/>
    <m/>
    <m/>
    <m/>
    <m/>
    <m/>
    <m/>
    <m/>
    <m/>
    <m/>
    <m/>
    <m/>
    <m/>
    <m/>
    <m/>
    <m/>
    <m/>
    <e v="#REF!"/>
    <s v="SL144@tidalwaveautospa.com"/>
    <s v="Gary Bradley"/>
    <x v="3"/>
    <x v="2"/>
  </r>
  <r>
    <s v="Kane Campbell"/>
    <s v="EXP-10010504"/>
    <n v="258.48"/>
    <d v="2023-12-30T00:00:00"/>
    <x v="0"/>
    <s v="Wash Maintenance"/>
    <s v="bug sponge, brush heads"/>
    <m/>
    <m/>
    <m/>
    <m/>
    <m/>
    <m/>
    <m/>
    <m/>
    <m/>
    <m/>
    <m/>
    <m/>
    <m/>
    <m/>
    <m/>
    <m/>
    <m/>
    <m/>
    <m/>
    <m/>
    <m/>
    <e v="#REF!"/>
    <s v="SL144@tidalwaveautospa.com"/>
    <s v="Gary Bradley"/>
    <x v="3"/>
    <x v="2"/>
  </r>
  <r>
    <s v="Kane Campbell"/>
    <s v="EXP-10010504"/>
    <n v="40.93"/>
    <d v="2023-12-30T00:00:00"/>
    <x v="1"/>
    <s v="Parts"/>
    <s v="house clamps, couplers"/>
    <m/>
    <m/>
    <m/>
    <m/>
    <m/>
    <m/>
    <m/>
    <m/>
    <m/>
    <m/>
    <m/>
    <m/>
    <m/>
    <m/>
    <m/>
    <m/>
    <m/>
    <m/>
    <m/>
    <m/>
    <m/>
    <e v="#REF!"/>
    <s v="SL144@tidalwaveautospa.com"/>
    <s v="Gary Bradley"/>
    <x v="3"/>
    <x v="2"/>
  </r>
  <r>
    <s v="Kane Campbell"/>
    <s v="EXP-10010504"/>
    <n v="138.96"/>
    <d v="2023-12-31T00:00:00"/>
    <x v="0"/>
    <s v="Wash Maintenance"/>
    <s v="cleaning products, security cables"/>
    <m/>
    <m/>
    <m/>
    <m/>
    <m/>
    <m/>
    <m/>
    <m/>
    <m/>
    <m/>
    <m/>
    <m/>
    <m/>
    <m/>
    <m/>
    <m/>
    <m/>
    <m/>
    <m/>
    <m/>
    <m/>
    <e v="#REF!"/>
    <s v="SL144@tidalwaveautospa.com"/>
    <s v="Gary Bradley"/>
    <x v="3"/>
    <x v="2"/>
  </r>
  <r>
    <s v="Kane Campbell"/>
    <s v="EXP-10010504"/>
    <n v="124.19"/>
    <d v="2024-01-04T00:00:00"/>
    <x v="11"/>
    <s v="Wash Maintenance"/>
    <s v="pressure washer hose"/>
    <m/>
    <m/>
    <m/>
    <m/>
    <m/>
    <m/>
    <m/>
    <m/>
    <m/>
    <m/>
    <m/>
    <m/>
    <m/>
    <m/>
    <m/>
    <m/>
    <m/>
    <m/>
    <m/>
    <m/>
    <m/>
    <e v="#REF!"/>
    <s v="SL144@tidalwaveautospa.com"/>
    <s v="Gary Bradley"/>
    <x v="3"/>
    <x v="2"/>
  </r>
  <r>
    <s v="Kane Campbell"/>
    <s v="EXP-10010504"/>
    <n v="85.26"/>
    <d v="2024-01-05T00:00:00"/>
    <x v="16"/>
    <s v="Safety Supplies"/>
    <s v="fuel cans, bit set"/>
    <m/>
    <m/>
    <m/>
    <m/>
    <m/>
    <m/>
    <m/>
    <m/>
    <m/>
    <m/>
    <m/>
    <m/>
    <m/>
    <m/>
    <m/>
    <m/>
    <m/>
    <m/>
    <m/>
    <m/>
    <m/>
    <e v="#REF!"/>
    <s v="SL144@tidalwaveautospa.com"/>
    <s v="Gary Bradley"/>
    <x v="3"/>
    <x v="2"/>
  </r>
  <r>
    <s v="Kane Campbell"/>
    <s v="EXP-10010504"/>
    <n v="226.21"/>
    <d v="2024-01-08T00:00:00"/>
    <x v="0"/>
    <s v="Wash Maintenance"/>
    <s v="storage,trash grabbers, vinegar"/>
    <m/>
    <m/>
    <m/>
    <m/>
    <m/>
    <m/>
    <m/>
    <m/>
    <m/>
    <m/>
    <m/>
    <m/>
    <m/>
    <m/>
    <m/>
    <m/>
    <m/>
    <m/>
    <m/>
    <m/>
    <m/>
    <e v="#REF!"/>
    <s v="SL144@tidalwaveautospa.com"/>
    <s v="Gary Bradley"/>
    <x v="3"/>
    <x v="2"/>
  </r>
  <r>
    <s v="Kane Campbell"/>
    <s v="EXP-10010504"/>
    <n v="398.74"/>
    <d v="2024-01-13T00:00:00"/>
    <x v="6"/>
    <s v="Wash Maintenance"/>
    <s v="paint, shovel, caulk"/>
    <m/>
    <m/>
    <m/>
    <m/>
    <m/>
    <m/>
    <m/>
    <m/>
    <m/>
    <m/>
    <m/>
    <m/>
    <m/>
    <m/>
    <m/>
    <m/>
    <m/>
    <m/>
    <m/>
    <m/>
    <m/>
    <e v="#REF!"/>
    <s v="SL144@tidalwaveautospa.com"/>
    <s v="Gary Bradley"/>
    <x v="3"/>
    <x v="2"/>
  </r>
  <r>
    <s v="Kane Campbell"/>
    <s v="EXP-10010504"/>
    <n v="96.02"/>
    <d v="2024-01-15T00:00:00"/>
    <x v="0"/>
    <s v="Wash Maintenance"/>
    <s v="tarps, packing blankets"/>
    <m/>
    <m/>
    <m/>
    <m/>
    <m/>
    <m/>
    <m/>
    <m/>
    <m/>
    <m/>
    <m/>
    <m/>
    <m/>
    <m/>
    <m/>
    <m/>
    <m/>
    <m/>
    <m/>
    <m/>
    <m/>
    <e v="#REF!"/>
    <s v="SL144@tidalwaveautospa.com"/>
    <s v="Gary Bradley"/>
    <x v="3"/>
    <x v="2"/>
  </r>
  <r>
    <s v="Kane Campbell"/>
    <s v="EXP-10010504"/>
    <n v="57.6"/>
    <d v="2024-01-16T00:00:00"/>
    <x v="0"/>
    <s v="Wash Maintenance"/>
    <s v="laundry detergent, vinegar, batteries"/>
    <m/>
    <m/>
    <m/>
    <m/>
    <m/>
    <m/>
    <m/>
    <m/>
    <m/>
    <m/>
    <m/>
    <m/>
    <m/>
    <m/>
    <m/>
    <m/>
    <m/>
    <m/>
    <m/>
    <m/>
    <m/>
    <e v="#REF!"/>
    <s v="SL144@tidalwaveautospa.com"/>
    <s v="Gary Bradley"/>
    <x v="3"/>
    <x v="2"/>
  </r>
  <r>
    <s v="Kane Campbell"/>
    <s v="EXP-10010504"/>
    <n v="359.75"/>
    <d v="2024-01-16T00:00:00"/>
    <x v="2"/>
    <s v="Parts"/>
    <s v="uv lamps and check valves"/>
    <m/>
    <m/>
    <m/>
    <m/>
    <m/>
    <m/>
    <m/>
    <m/>
    <m/>
    <m/>
    <m/>
    <m/>
    <m/>
    <m/>
    <m/>
    <m/>
    <m/>
    <m/>
    <m/>
    <m/>
    <m/>
    <e v="#REF!"/>
    <s v="SL144@tidalwaveautospa.com"/>
    <s v="Gary Bradley"/>
    <x v="3"/>
    <x v="2"/>
  </r>
  <r>
    <s v="Kane Campbell"/>
    <s v="EXP-10010504"/>
    <n v="67.989999999999995"/>
    <d v="2024-01-17T00:00:00"/>
    <x v="2"/>
    <s v="Wash Maintenance"/>
    <s v="hydraulic fittings and hose"/>
    <m/>
    <m/>
    <m/>
    <m/>
    <m/>
    <m/>
    <m/>
    <m/>
    <m/>
    <m/>
    <m/>
    <m/>
    <m/>
    <m/>
    <m/>
    <m/>
    <m/>
    <m/>
    <m/>
    <m/>
    <m/>
    <e v="#REF!"/>
    <s v="SL144@tidalwaveautospa.com"/>
    <s v="Gary Bradley"/>
    <x v="3"/>
    <x v="2"/>
  </r>
  <r>
    <s v="Scott Baker"/>
    <s v="EXP-10010105"/>
    <n v="9.14"/>
    <d v="2023-11-22T00:00:00"/>
    <x v="6"/>
    <s v="Wash Maintenance"/>
    <s v="oil for blowers"/>
    <m/>
    <m/>
    <m/>
    <m/>
    <m/>
    <m/>
    <m/>
    <m/>
    <m/>
    <m/>
    <m/>
    <m/>
    <m/>
    <m/>
    <m/>
    <m/>
    <m/>
    <m/>
    <m/>
    <m/>
    <m/>
    <e v="#REF!"/>
    <s v=""/>
    <s v=""/>
    <x v="3"/>
    <x v="2"/>
  </r>
  <r>
    <s v="Scott Baker"/>
    <s v="EXP-10010105"/>
    <n v="37.5"/>
    <d v="2023-11-23T00:00:00"/>
    <x v="17"/>
    <s v="Miscellaneous Expense - Non-SL"/>
    <s v="used card by mistake"/>
    <m/>
    <m/>
    <m/>
    <m/>
    <m/>
    <m/>
    <m/>
    <m/>
    <m/>
    <m/>
    <m/>
    <m/>
    <m/>
    <m/>
    <m/>
    <m/>
    <m/>
    <m/>
    <m/>
    <m/>
    <m/>
    <e v="#REF!"/>
    <s v=""/>
    <s v=""/>
    <x v="3"/>
    <x v="2"/>
  </r>
  <r>
    <s v="Scott Baker"/>
    <s v="EXP-10010105"/>
    <n v="3.01"/>
    <d v="2023-11-30T00:00:00"/>
    <x v="28"/>
    <s v="Miscellaneous Expense - Non-SL"/>
    <s v="snack- used card by mistake"/>
    <m/>
    <m/>
    <m/>
    <m/>
    <m/>
    <m/>
    <m/>
    <m/>
    <m/>
    <m/>
    <m/>
    <m/>
    <m/>
    <m/>
    <m/>
    <m/>
    <m/>
    <m/>
    <m/>
    <m/>
    <m/>
    <e v="#REF!"/>
    <s v=""/>
    <s v=""/>
    <x v="3"/>
    <x v="2"/>
  </r>
  <r>
    <s v="Scott Baker"/>
    <s v="EXP-10010105"/>
    <n v="12.41"/>
    <d v="2023-12-01T00:00:00"/>
    <x v="15"/>
    <s v="Wash Maintenance"/>
    <s v="Laundry Soap for wash"/>
    <m/>
    <m/>
    <m/>
    <m/>
    <m/>
    <m/>
    <m/>
    <m/>
    <m/>
    <m/>
    <m/>
    <m/>
    <m/>
    <m/>
    <m/>
    <m/>
    <m/>
    <m/>
    <m/>
    <m/>
    <m/>
    <e v="#REF!"/>
    <s v=""/>
    <s v=""/>
    <x v="3"/>
    <x v="2"/>
  </r>
  <r>
    <s v="Scott Baker"/>
    <s v="EXP-10010105"/>
    <n v="35.630000000000003"/>
    <d v="2023-12-02T00:00:00"/>
    <x v="0"/>
    <s v="Wash Maintenance"/>
    <s v="Oil for blowers"/>
    <m/>
    <m/>
    <m/>
    <m/>
    <m/>
    <m/>
    <m/>
    <m/>
    <m/>
    <m/>
    <m/>
    <m/>
    <m/>
    <m/>
    <m/>
    <m/>
    <m/>
    <m/>
    <m/>
    <m/>
    <m/>
    <e v="#REF!"/>
    <s v=""/>
    <s v=""/>
    <x v="3"/>
    <x v="2"/>
  </r>
  <r>
    <s v="Scott Baker"/>
    <s v="EXP-10010105"/>
    <n v="24.28"/>
    <d v="2023-12-02T00:00:00"/>
    <x v="0"/>
    <s v="Wash Maintenance"/>
    <s v="Tape for site"/>
    <m/>
    <m/>
    <m/>
    <m/>
    <m/>
    <m/>
    <m/>
    <m/>
    <m/>
    <m/>
    <m/>
    <m/>
    <m/>
    <m/>
    <m/>
    <m/>
    <m/>
    <m/>
    <m/>
    <m/>
    <m/>
    <e v="#REF!"/>
    <s v=""/>
    <s v=""/>
    <x v="3"/>
    <x v="2"/>
  </r>
  <r>
    <s v="Scott Baker"/>
    <s v="EXP-10010105"/>
    <n v="102.56"/>
    <d v="2023-12-02T00:00:00"/>
    <x v="0"/>
    <s v="Wash Maintenance"/>
    <s v="Hoses and stand"/>
    <m/>
    <m/>
    <m/>
    <m/>
    <m/>
    <m/>
    <m/>
    <m/>
    <m/>
    <m/>
    <m/>
    <m/>
    <m/>
    <m/>
    <m/>
    <m/>
    <m/>
    <m/>
    <m/>
    <m/>
    <m/>
    <e v="#REF!"/>
    <s v=""/>
    <s v=""/>
    <x v="3"/>
    <x v="2"/>
  </r>
  <r>
    <s v="Scott Baker"/>
    <s v="EXP-10010105"/>
    <n v="12.94"/>
    <d v="2023-12-09T00:00:00"/>
    <x v="0"/>
    <s v="Wash Maintenance"/>
    <s v="Dawn soap"/>
    <m/>
    <m/>
    <m/>
    <m/>
    <m/>
    <m/>
    <m/>
    <m/>
    <m/>
    <m/>
    <m/>
    <m/>
    <m/>
    <m/>
    <m/>
    <m/>
    <m/>
    <m/>
    <m/>
    <m/>
    <m/>
    <e v="#REF!"/>
    <s v=""/>
    <s v=""/>
    <x v="3"/>
    <x v="2"/>
  </r>
  <r>
    <s v="Scott Baker"/>
    <s v="EXP-10010105"/>
    <n v="13.48"/>
    <d v="2023-12-15T00:00:00"/>
    <x v="0"/>
    <s v="Wash Maintenance"/>
    <s v="scrub pads"/>
    <m/>
    <m/>
    <m/>
    <m/>
    <m/>
    <m/>
    <m/>
    <m/>
    <m/>
    <m/>
    <m/>
    <m/>
    <m/>
    <m/>
    <m/>
    <m/>
    <m/>
    <m/>
    <m/>
    <m/>
    <m/>
    <e v="#REF!"/>
    <s v=""/>
    <s v=""/>
    <x v="3"/>
    <x v="2"/>
  </r>
  <r>
    <s v="Scott Baker"/>
    <s v="EXP-10010105"/>
    <n v="53.87"/>
    <d v="2023-12-21T00:00:00"/>
    <x v="0"/>
    <s v="Office Supplies"/>
    <s v="speaker for computer"/>
    <m/>
    <m/>
    <m/>
    <m/>
    <m/>
    <m/>
    <m/>
    <m/>
    <m/>
    <m/>
    <m/>
    <m/>
    <m/>
    <m/>
    <m/>
    <m/>
    <m/>
    <m/>
    <m/>
    <m/>
    <m/>
    <e v="#REF!"/>
    <s v=""/>
    <s v=""/>
    <x v="3"/>
    <x v="2"/>
  </r>
  <r>
    <s v="Scott Baker"/>
    <s v="EXP-10010105"/>
    <n v="10.029999999999999"/>
    <d v="2023-12-23T00:00:00"/>
    <x v="0"/>
    <s v="Wash Maintenance"/>
    <s v="laundry soap"/>
    <m/>
    <m/>
    <m/>
    <m/>
    <m/>
    <m/>
    <m/>
    <m/>
    <m/>
    <m/>
    <m/>
    <m/>
    <m/>
    <m/>
    <m/>
    <m/>
    <m/>
    <m/>
    <m/>
    <m/>
    <m/>
    <e v="#REF!"/>
    <s v=""/>
    <s v=""/>
    <x v="3"/>
    <x v="2"/>
  </r>
  <r>
    <s v="Frederick Pierson"/>
    <s v="EXP-10010595"/>
    <n v="516.62"/>
    <d v="2023-12-20T00:00:00"/>
    <x v="0"/>
    <s v="Wash Maintenance"/>
    <s v="hoses"/>
    <m/>
    <m/>
    <m/>
    <m/>
    <m/>
    <m/>
    <m/>
    <m/>
    <m/>
    <m/>
    <m/>
    <m/>
    <m/>
    <m/>
    <m/>
    <m/>
    <m/>
    <m/>
    <m/>
    <m/>
    <m/>
    <e v="#REF!"/>
    <s v="SL185@tidalwaveautospa.com"/>
    <s v="Gary Bradley"/>
    <x v="3"/>
    <x v="2"/>
  </r>
  <r>
    <s v="Frederick Pierson"/>
    <s v="EXP-10010595"/>
    <n v="130.27000000000001"/>
    <d v="2024-01-02T00:00:00"/>
    <x v="0"/>
    <s v="Wash Maintenance"/>
    <s v="salt, tape, keys"/>
    <m/>
    <m/>
    <m/>
    <m/>
    <m/>
    <m/>
    <m/>
    <m/>
    <m/>
    <m/>
    <m/>
    <m/>
    <m/>
    <m/>
    <m/>
    <m/>
    <m/>
    <m/>
    <m/>
    <m/>
    <m/>
    <e v="#REF!"/>
    <s v="SL185@tidalwaveautospa.com"/>
    <s v="Gary Bradley"/>
    <x v="3"/>
    <x v="2"/>
  </r>
  <r>
    <s v="Frederick Pierson"/>
    <s v="EXP-10010595"/>
    <n v="138.9"/>
    <d v="2024-01-02T00:00:00"/>
    <x v="23"/>
    <s v="Wash Maintenance"/>
    <s v="detergent, dawn, vinegar"/>
    <m/>
    <m/>
    <m/>
    <m/>
    <m/>
    <m/>
    <m/>
    <m/>
    <m/>
    <m/>
    <m/>
    <m/>
    <m/>
    <m/>
    <m/>
    <m/>
    <m/>
    <m/>
    <m/>
    <m/>
    <m/>
    <e v="#REF!"/>
    <s v="SL185@tidalwaveautospa.com"/>
    <s v="Gary Bradley"/>
    <x v="3"/>
    <x v="2"/>
  </r>
  <r>
    <s v="Frederick Pierson"/>
    <s v="EXP-10010595"/>
    <n v="12.91"/>
    <d v="2024-01-07T00:00:00"/>
    <x v="0"/>
    <s v="Fuel"/>
    <s v="gas"/>
    <m/>
    <m/>
    <m/>
    <m/>
    <m/>
    <m/>
    <m/>
    <m/>
    <m/>
    <m/>
    <m/>
    <m/>
    <m/>
    <m/>
    <m/>
    <m/>
    <m/>
    <m/>
    <m/>
    <m/>
    <m/>
    <e v="#REF!"/>
    <s v="SL185@tidalwaveautospa.com"/>
    <s v="Gary Bradley"/>
    <x v="3"/>
    <x v="2"/>
  </r>
  <r>
    <s v="Frederick Pierson"/>
    <s v="EXP-10010595"/>
    <n v="144.49"/>
    <d v="2024-01-09T00:00:00"/>
    <x v="0"/>
    <s v="Wash Maintenance"/>
    <s v="sponges, pressure washer gun"/>
    <m/>
    <m/>
    <m/>
    <m/>
    <m/>
    <m/>
    <m/>
    <m/>
    <m/>
    <m/>
    <m/>
    <m/>
    <m/>
    <m/>
    <m/>
    <m/>
    <m/>
    <m/>
    <m/>
    <m/>
    <m/>
    <e v="#REF!"/>
    <s v="SL185@tidalwaveautospa.com"/>
    <s v="Gary Bradley"/>
    <x v="3"/>
    <x v="2"/>
  </r>
  <r>
    <s v="Frederick Pierson"/>
    <s v="EXP-10010595"/>
    <n v="311.68"/>
    <d v="2024-01-12T00:00:00"/>
    <x v="0"/>
    <s v="Equipment"/>
    <s v="heaters"/>
    <m/>
    <m/>
    <m/>
    <m/>
    <m/>
    <m/>
    <m/>
    <m/>
    <m/>
    <m/>
    <m/>
    <m/>
    <m/>
    <m/>
    <m/>
    <m/>
    <m/>
    <m/>
    <m/>
    <m/>
    <m/>
    <e v="#REF!"/>
    <s v="SL185@tidalwaveautospa.com"/>
    <s v="Gary Bradley"/>
    <x v="3"/>
    <x v="2"/>
  </r>
  <r>
    <s v="Vernon Dixon"/>
    <s v="EXP-10010621"/>
    <n v="74.06"/>
    <d v="2023-12-23T00:00:00"/>
    <x v="0"/>
    <s v="Wash Maintenance"/>
    <s v="supplies"/>
    <m/>
    <m/>
    <m/>
    <m/>
    <m/>
    <m/>
    <m/>
    <m/>
    <m/>
    <m/>
    <m/>
    <m/>
    <m/>
    <m/>
    <m/>
    <m/>
    <m/>
    <m/>
    <m/>
    <m/>
    <m/>
    <e v="#REF!"/>
    <s v="SL111@tidalwaveautospa.com"/>
    <s v="Gary Bradley"/>
    <x v="3"/>
    <x v="2"/>
  </r>
  <r>
    <s v="Vernon Dixon"/>
    <s v="EXP-10010621"/>
    <n v="54.59"/>
    <d v="2023-12-30T00:00:00"/>
    <x v="0"/>
    <s v="Office Supplies"/>
    <s v="wash supplies office etc"/>
    <m/>
    <m/>
    <m/>
    <m/>
    <m/>
    <m/>
    <m/>
    <m/>
    <m/>
    <m/>
    <m/>
    <m/>
    <m/>
    <m/>
    <m/>
    <m/>
    <m/>
    <m/>
    <m/>
    <m/>
    <m/>
    <e v="#REF!"/>
    <s v="SL111@tidalwaveautospa.com"/>
    <s v="Gary Bradley"/>
    <x v="3"/>
    <x v="2"/>
  </r>
  <r>
    <s v="Vernon Dixon"/>
    <s v="EXP-10010621"/>
    <n v="32.99"/>
    <d v="2024-01-12T00:00:00"/>
    <x v="0"/>
    <s v="Wash Maintenance"/>
    <s v="supplies for maintenance"/>
    <m/>
    <m/>
    <m/>
    <m/>
    <m/>
    <m/>
    <m/>
    <m/>
    <m/>
    <m/>
    <m/>
    <m/>
    <m/>
    <m/>
    <m/>
    <m/>
    <m/>
    <m/>
    <m/>
    <m/>
    <m/>
    <e v="#REF!"/>
    <s v="SL111@tidalwaveautospa.com"/>
    <s v="Gary Bradley"/>
    <x v="3"/>
    <x v="2"/>
  </r>
  <r>
    <s v="Bruce Gibbs"/>
    <s v="EXP-10010554"/>
    <n v="264.55"/>
    <d v="2023-12-19T00:00:00"/>
    <x v="0"/>
    <s v="Wash Maintenance"/>
    <s v="Hydraulic Oil for Wash"/>
    <m/>
    <m/>
    <m/>
    <m/>
    <m/>
    <m/>
    <m/>
    <m/>
    <m/>
    <m/>
    <m/>
    <m/>
    <m/>
    <m/>
    <m/>
    <m/>
    <m/>
    <m/>
    <m/>
    <m/>
    <m/>
    <e v="#REF!"/>
    <s v="SL128@tidalwaveautospa.com"/>
    <s v="Gary Bradley"/>
    <x v="3"/>
    <x v="2"/>
  </r>
  <r>
    <s v="Bruce Gibbs"/>
    <s v="EXP-10010554"/>
    <n v="13.75"/>
    <d v="2023-12-23T00:00:00"/>
    <x v="0"/>
    <s v="Wash Maintenance"/>
    <s v="Anti-Freeze for Glass Containers"/>
    <m/>
    <m/>
    <m/>
    <m/>
    <m/>
    <m/>
    <m/>
    <m/>
    <m/>
    <m/>
    <m/>
    <m/>
    <m/>
    <m/>
    <m/>
    <m/>
    <m/>
    <m/>
    <m/>
    <m/>
    <m/>
    <e v="#REF!"/>
    <s v="SL128@tidalwaveautospa.com"/>
    <s v="Gary Bradley"/>
    <x v="3"/>
    <x v="2"/>
  </r>
  <r>
    <s v="Richard Porter"/>
    <s v="EXP-10010553"/>
    <n v="235.04"/>
    <d v="2023-12-21T00:00:00"/>
    <x v="0"/>
    <s v="Wash Maintenance"/>
    <s v="plumbing, cleaning, pliers, antifreeze"/>
    <m/>
    <m/>
    <m/>
    <m/>
    <m/>
    <m/>
    <m/>
    <m/>
    <m/>
    <m/>
    <m/>
    <m/>
    <m/>
    <m/>
    <m/>
    <m/>
    <m/>
    <m/>
    <m/>
    <m/>
    <m/>
    <e v="#REF!"/>
    <s v="SL44@tidalwaveautospa.com"/>
    <s v="Gary Bradley"/>
    <x v="3"/>
    <x v="2"/>
  </r>
  <r>
    <s v="Richard Porter"/>
    <s v="EXP-10010553"/>
    <n v="97.7"/>
    <d v="2023-12-22T00:00:00"/>
    <x v="0"/>
    <s v="Wash Maintenance"/>
    <s v="dawn, vinegar, detergent, water"/>
    <m/>
    <m/>
    <m/>
    <m/>
    <m/>
    <m/>
    <m/>
    <m/>
    <m/>
    <m/>
    <m/>
    <m/>
    <m/>
    <m/>
    <m/>
    <m/>
    <m/>
    <m/>
    <m/>
    <m/>
    <m/>
    <e v="#REF!"/>
    <s v="SL44@tidalwaveautospa.com"/>
    <s v="Gary Bradley"/>
    <x v="3"/>
    <x v="2"/>
  </r>
  <r>
    <s v="Richard Porter"/>
    <s v="EXP-10010553"/>
    <n v="391.63"/>
    <d v="2024-01-03T00:00:00"/>
    <x v="0"/>
    <s v="Wash Maintenance"/>
    <s v="cleaning, broom, shovel, plumbing"/>
    <m/>
    <m/>
    <m/>
    <m/>
    <m/>
    <m/>
    <m/>
    <m/>
    <m/>
    <m/>
    <m/>
    <m/>
    <m/>
    <m/>
    <m/>
    <m/>
    <m/>
    <m/>
    <m/>
    <m/>
    <m/>
    <e v="#REF!"/>
    <s v="SL44@tidalwaveautospa.com"/>
    <s v="Gary Bradley"/>
    <x v="3"/>
    <x v="2"/>
  </r>
  <r>
    <s v="Richard Porter"/>
    <s v="EXP-10010553"/>
    <n v="150.61000000000001"/>
    <d v="2024-01-11T00:00:00"/>
    <x v="0"/>
    <s v="Wash Maintenance"/>
    <s v="gloves, paint, bungee, plumbing"/>
    <m/>
    <m/>
    <m/>
    <m/>
    <m/>
    <m/>
    <m/>
    <m/>
    <m/>
    <m/>
    <m/>
    <m/>
    <m/>
    <m/>
    <m/>
    <m/>
    <m/>
    <m/>
    <m/>
    <m/>
    <m/>
    <e v="#REF!"/>
    <s v="SL44@tidalwaveautospa.com"/>
    <s v="Gary Bradley"/>
    <x v="3"/>
    <x v="2"/>
  </r>
  <r>
    <s v="Joseph Olah"/>
    <s v="EXP-10010282"/>
    <n v="539.42999999999995"/>
    <d v="2023-11-15T00:00:00"/>
    <x v="0"/>
    <s v="Equipment"/>
    <s v="pressure washer"/>
    <m/>
    <m/>
    <m/>
    <m/>
    <m/>
    <m/>
    <m/>
    <m/>
    <m/>
    <m/>
    <m/>
    <m/>
    <m/>
    <m/>
    <m/>
    <m/>
    <m/>
    <m/>
    <m/>
    <m/>
    <m/>
    <e v="#REF!"/>
    <s v="SL50@tidalwaveautospa.com"/>
    <s v="Gary Bradley"/>
    <x v="3"/>
    <x v="2"/>
  </r>
  <r>
    <s v="Joseph Olah"/>
    <s v="EXP-10010282"/>
    <n v="75.59"/>
    <d v="2023-11-15T00:00:00"/>
    <x v="0"/>
    <s v="Wash Maintenance"/>
    <s v="pressure washer hose"/>
    <m/>
    <m/>
    <m/>
    <m/>
    <m/>
    <m/>
    <m/>
    <m/>
    <m/>
    <m/>
    <m/>
    <m/>
    <m/>
    <m/>
    <m/>
    <m/>
    <m/>
    <m/>
    <m/>
    <m/>
    <m/>
    <e v="#REF!"/>
    <s v="SL50@tidalwaveautospa.com"/>
    <s v="Gary Bradley"/>
    <x v="3"/>
    <x v="2"/>
  </r>
  <r>
    <s v="Joseph Olah"/>
    <s v="EXP-10010282"/>
    <n v="22.95"/>
    <d v="2023-11-17T00:00:00"/>
    <x v="0"/>
    <s v="Office Supplies"/>
    <s v="Christmas"/>
    <m/>
    <m/>
    <m/>
    <m/>
    <m/>
    <m/>
    <m/>
    <m/>
    <m/>
    <m/>
    <m/>
    <m/>
    <m/>
    <m/>
    <m/>
    <m/>
    <m/>
    <m/>
    <m/>
    <m/>
    <m/>
    <e v="#REF!"/>
    <s v="SL50@tidalwaveautospa.com"/>
    <s v="Gary Bradley"/>
    <x v="3"/>
    <x v="2"/>
  </r>
  <r>
    <s v="Joseph Olah"/>
    <s v="EXP-10010282"/>
    <n v="71.739999999999995"/>
    <d v="2023-11-17T00:00:00"/>
    <x v="0"/>
    <s v="Office Supplies"/>
    <s v="Christmas"/>
    <m/>
    <m/>
    <m/>
    <m/>
    <m/>
    <m/>
    <m/>
    <m/>
    <m/>
    <m/>
    <m/>
    <m/>
    <m/>
    <m/>
    <m/>
    <m/>
    <m/>
    <m/>
    <m/>
    <m/>
    <m/>
    <e v="#REF!"/>
    <s v="SL50@tidalwaveautospa.com"/>
    <s v="Gary Bradley"/>
    <x v="3"/>
    <x v="2"/>
  </r>
  <r>
    <s v="Joseph Olah"/>
    <s v="EXP-10010282"/>
    <n v="30.55"/>
    <d v="2023-11-17T00:00:00"/>
    <x v="0"/>
    <s v="Office Supplies"/>
    <s v="Christmas trees for islands"/>
    <m/>
    <m/>
    <m/>
    <m/>
    <m/>
    <m/>
    <m/>
    <m/>
    <m/>
    <m/>
    <m/>
    <m/>
    <m/>
    <m/>
    <m/>
    <m/>
    <m/>
    <m/>
    <m/>
    <m/>
    <m/>
    <e v="#REF!"/>
    <s v="SL50@tidalwaveautospa.com"/>
    <s v="Gary Bradley"/>
    <x v="3"/>
    <x v="2"/>
  </r>
  <r>
    <s v="Joseph Olah"/>
    <s v="EXP-10010282"/>
    <n v="59.66"/>
    <d v="2023-11-17T00:00:00"/>
    <x v="0"/>
    <s v="Office Supplies"/>
    <s v="Christmas"/>
    <m/>
    <m/>
    <m/>
    <m/>
    <m/>
    <m/>
    <m/>
    <m/>
    <m/>
    <m/>
    <m/>
    <m/>
    <m/>
    <m/>
    <m/>
    <m/>
    <m/>
    <m/>
    <m/>
    <m/>
    <m/>
    <e v="#REF!"/>
    <s v="SL50@tidalwaveautospa.com"/>
    <s v="Gary Bradley"/>
    <x v="3"/>
    <x v="2"/>
  </r>
  <r>
    <s v="Joseph Olah"/>
    <s v="EXP-10010282"/>
    <n v="56.68"/>
    <d v="2023-11-17T00:00:00"/>
    <x v="0"/>
    <s v="Office Supplies"/>
    <s v="Christmas and cleaning chemicals for tunnel"/>
    <m/>
    <m/>
    <m/>
    <m/>
    <m/>
    <m/>
    <m/>
    <m/>
    <m/>
    <m/>
    <m/>
    <m/>
    <m/>
    <m/>
    <m/>
    <m/>
    <m/>
    <m/>
    <m/>
    <m/>
    <m/>
    <e v="#REF!"/>
    <s v="SL50@tidalwaveautospa.com"/>
    <s v="Gary Bradley"/>
    <x v="3"/>
    <x v="2"/>
  </r>
  <r>
    <s v="Joseph Olah"/>
    <s v="EXP-10010282"/>
    <n v="27.51"/>
    <d v="2023-11-17T00:00:00"/>
    <x v="0"/>
    <s v="Office Supplies"/>
    <s v="Christmas supplies"/>
    <m/>
    <m/>
    <m/>
    <m/>
    <m/>
    <m/>
    <m/>
    <m/>
    <m/>
    <m/>
    <m/>
    <m/>
    <m/>
    <m/>
    <m/>
    <m/>
    <m/>
    <m/>
    <m/>
    <m/>
    <m/>
    <e v="#REF!"/>
    <s v="SL50@tidalwaveautospa.com"/>
    <s v="Gary Bradley"/>
    <x v="3"/>
    <x v="2"/>
  </r>
  <r>
    <s v="Joseph Olah"/>
    <s v="EXP-10010282"/>
    <n v="105.52"/>
    <d v="2023-11-18T00:00:00"/>
    <x v="0"/>
    <s v="Office Supplies"/>
    <s v="Christmas"/>
    <m/>
    <m/>
    <m/>
    <m/>
    <m/>
    <m/>
    <m/>
    <m/>
    <m/>
    <m/>
    <m/>
    <m/>
    <m/>
    <m/>
    <m/>
    <m/>
    <m/>
    <m/>
    <m/>
    <m/>
    <m/>
    <e v="#REF!"/>
    <s v="SL50@tidalwaveautospa.com"/>
    <s v="Gary Bradley"/>
    <x v="3"/>
    <x v="2"/>
  </r>
  <r>
    <s v="Joseph Olah"/>
    <s v="EXP-10010282"/>
    <n v="12.42"/>
    <d v="2023-11-18T00:00:00"/>
    <x v="0"/>
    <s v="Snacks"/>
    <s v="Gatorade"/>
    <m/>
    <m/>
    <m/>
    <m/>
    <m/>
    <m/>
    <m/>
    <m/>
    <m/>
    <m/>
    <m/>
    <m/>
    <m/>
    <m/>
    <m/>
    <m/>
    <m/>
    <m/>
    <m/>
    <m/>
    <m/>
    <e v="#REF!"/>
    <s v="SL50@tidalwaveautospa.com"/>
    <s v="Gary Bradley"/>
    <x v="3"/>
    <x v="2"/>
  </r>
  <r>
    <s v="Joseph Olah"/>
    <s v="EXP-10010282"/>
    <n v="62.77"/>
    <d v="2023-11-18T00:00:00"/>
    <x v="0"/>
    <s v="Office Supplies"/>
    <s v="Christmas"/>
    <m/>
    <m/>
    <m/>
    <m/>
    <m/>
    <m/>
    <m/>
    <m/>
    <m/>
    <m/>
    <m/>
    <m/>
    <m/>
    <m/>
    <m/>
    <m/>
    <m/>
    <m/>
    <m/>
    <m/>
    <m/>
    <e v="#REF!"/>
    <s v="SL50@tidalwaveautospa.com"/>
    <s v="Gary Bradley"/>
    <x v="3"/>
    <x v="2"/>
  </r>
  <r>
    <s v="Joseph Olah"/>
    <s v="EXP-10010282"/>
    <n v="19.829999999999998"/>
    <d v="2023-11-18T00:00:00"/>
    <x v="0"/>
    <s v="Office Supplies"/>
    <s v="Christmas"/>
    <m/>
    <m/>
    <m/>
    <m/>
    <m/>
    <m/>
    <m/>
    <m/>
    <m/>
    <m/>
    <m/>
    <m/>
    <m/>
    <m/>
    <m/>
    <m/>
    <m/>
    <m/>
    <m/>
    <m/>
    <m/>
    <e v="#REF!"/>
    <s v="SL50@tidalwaveautospa.com"/>
    <s v="Gary Bradley"/>
    <x v="3"/>
    <x v="2"/>
  </r>
  <r>
    <s v="Joseph Olah"/>
    <s v="EXP-10010282"/>
    <n v="872.09"/>
    <d v="2023-11-21T00:00:00"/>
    <x v="0"/>
    <s v="Wash Maintenance"/>
    <s v="trash cans for 2nd mile"/>
    <m/>
    <m/>
    <m/>
    <m/>
    <m/>
    <m/>
    <m/>
    <m/>
    <m/>
    <m/>
    <m/>
    <m/>
    <m/>
    <m/>
    <m/>
    <m/>
    <m/>
    <m/>
    <m/>
    <m/>
    <m/>
    <e v="#REF!"/>
    <s v="SL50@tidalwaveautospa.com"/>
    <s v="Gary Bradley"/>
    <x v="3"/>
    <x v="2"/>
  </r>
  <r>
    <s v="Joseph Olah"/>
    <s v="EXP-10010282"/>
    <n v="320.27999999999997"/>
    <d v="2023-11-21T00:00:00"/>
    <x v="0"/>
    <s v="Parts"/>
    <s v="fitting and jump pack"/>
    <m/>
    <m/>
    <m/>
    <m/>
    <m/>
    <m/>
    <m/>
    <m/>
    <m/>
    <m/>
    <m/>
    <m/>
    <m/>
    <m/>
    <m/>
    <m/>
    <m/>
    <m/>
    <m/>
    <m/>
    <m/>
    <e v="#REF!"/>
    <s v="SL50@tidalwaveautospa.com"/>
    <s v="Gary Bradley"/>
    <x v="3"/>
    <x v="2"/>
  </r>
  <r>
    <s v="Joseph Olah"/>
    <s v="EXP-10010282"/>
    <n v="96.97"/>
    <d v="2023-11-22T00:00:00"/>
    <x v="0"/>
    <s v="Wash Maintenance"/>
    <s v="locks,cleaner,bungee cords"/>
    <m/>
    <m/>
    <m/>
    <m/>
    <m/>
    <m/>
    <m/>
    <m/>
    <m/>
    <m/>
    <m/>
    <m/>
    <m/>
    <m/>
    <m/>
    <m/>
    <m/>
    <m/>
    <m/>
    <m/>
    <m/>
    <e v="#REF!"/>
    <s v="SL50@tidalwaveautospa.com"/>
    <s v="Gary Bradley"/>
    <x v="3"/>
    <x v="2"/>
  </r>
  <r>
    <s v="Joseph Olah"/>
    <s v="EXP-10010282"/>
    <n v="562.98"/>
    <d v="2023-11-24T00:00:00"/>
    <x v="0"/>
    <s v="Office Supplies"/>
    <s v="Christmas"/>
    <m/>
    <m/>
    <m/>
    <m/>
    <m/>
    <m/>
    <m/>
    <m/>
    <m/>
    <m/>
    <m/>
    <m/>
    <m/>
    <m/>
    <m/>
    <m/>
    <m/>
    <m/>
    <m/>
    <m/>
    <m/>
    <e v="#REF!"/>
    <s v="SL50@tidalwaveautospa.com"/>
    <s v="Gary Bradley"/>
    <x v="3"/>
    <x v="2"/>
  </r>
  <r>
    <s v="Joseph Olah"/>
    <s v="EXP-10010282"/>
    <n v="63.33"/>
    <d v="2023-11-24T00:00:00"/>
    <x v="0"/>
    <s v="Office Supplies"/>
    <s v="extension cords"/>
    <m/>
    <m/>
    <m/>
    <m/>
    <m/>
    <m/>
    <m/>
    <m/>
    <m/>
    <m/>
    <m/>
    <m/>
    <m/>
    <m/>
    <m/>
    <m/>
    <m/>
    <m/>
    <m/>
    <m/>
    <m/>
    <e v="#REF!"/>
    <s v="SL50@tidalwaveautospa.com"/>
    <s v="Gary Bradley"/>
    <x v="3"/>
    <x v="2"/>
  </r>
  <r>
    <s v="Joseph Olah"/>
    <s v="EXP-10010282"/>
    <n v="146.19"/>
    <d v="2023-11-26T00:00:00"/>
    <x v="0"/>
    <s v="Wash Maintenance"/>
    <s v="cleaning supplies"/>
    <m/>
    <m/>
    <m/>
    <m/>
    <m/>
    <m/>
    <m/>
    <m/>
    <m/>
    <m/>
    <m/>
    <m/>
    <m/>
    <m/>
    <m/>
    <m/>
    <m/>
    <m/>
    <m/>
    <m/>
    <m/>
    <e v="#REF!"/>
    <s v="SL50@tidalwaveautospa.com"/>
    <s v="Gary Bradley"/>
    <x v="3"/>
    <x v="2"/>
  </r>
  <r>
    <s v="Joseph Olah"/>
    <s v="EXP-10010282"/>
    <n v="16.78"/>
    <d v="2023-11-26T00:00:00"/>
    <x v="0"/>
    <s v="Wash Maintenance"/>
    <s v="buff supplies for walls"/>
    <m/>
    <m/>
    <m/>
    <m/>
    <m/>
    <m/>
    <m/>
    <m/>
    <m/>
    <m/>
    <m/>
    <m/>
    <m/>
    <m/>
    <m/>
    <m/>
    <m/>
    <m/>
    <m/>
    <m/>
    <m/>
    <e v="#REF!"/>
    <s v="SL50@tidalwaveautospa.com"/>
    <s v="Gary Bradley"/>
    <x v="3"/>
    <x v="2"/>
  </r>
  <r>
    <s v="Joseph Olah"/>
    <s v="EXP-10010282"/>
    <n v="355.97"/>
    <d v="2023-11-28T00:00:00"/>
    <x v="0"/>
    <s v="Wash Maintenance"/>
    <s v="coords and heater gas accessories"/>
    <m/>
    <m/>
    <m/>
    <m/>
    <m/>
    <m/>
    <m/>
    <m/>
    <m/>
    <m/>
    <m/>
    <m/>
    <m/>
    <m/>
    <m/>
    <m/>
    <m/>
    <m/>
    <m/>
    <m/>
    <m/>
    <e v="#REF!"/>
    <s v="SL50@tidalwaveautospa.com"/>
    <s v="Gary Bradley"/>
    <x v="3"/>
    <x v="2"/>
  </r>
  <r>
    <s v="Joseph Olah"/>
    <s v="EXP-10010282"/>
    <n v="22.49"/>
    <d v="2023-11-28T00:00:00"/>
    <x v="0"/>
    <s v="Office Supplies"/>
    <s v="Christmas accessories"/>
    <m/>
    <m/>
    <m/>
    <m/>
    <m/>
    <m/>
    <m/>
    <m/>
    <m/>
    <m/>
    <m/>
    <m/>
    <m/>
    <m/>
    <m/>
    <m/>
    <m/>
    <m/>
    <m/>
    <m/>
    <m/>
    <e v="#REF!"/>
    <s v="SL50@tidalwaveautospa.com"/>
    <s v="Gary Bradley"/>
    <x v="3"/>
    <x v="2"/>
  </r>
  <r>
    <s v="Joseph Olah"/>
    <s v="EXP-10010282"/>
    <n v="-40.950000000000003"/>
    <d v="2023-11-28T00:00:00"/>
    <x v="0"/>
    <s v="Wash Maintenance"/>
    <s v="returned lights"/>
    <m/>
    <m/>
    <m/>
    <m/>
    <m/>
    <m/>
    <m/>
    <m/>
    <m/>
    <m/>
    <m/>
    <m/>
    <m/>
    <m/>
    <m/>
    <m/>
    <m/>
    <m/>
    <m/>
    <m/>
    <m/>
    <e v="#REF!"/>
    <s v="SL50@tidalwaveautospa.com"/>
    <s v="Gary Bradley"/>
    <x v="3"/>
    <x v="2"/>
  </r>
  <r>
    <s v="Joseph Olah"/>
    <s v="EXP-10010282"/>
    <n v="256.75"/>
    <d v="2023-11-29T00:00:00"/>
    <x v="0"/>
    <s v="Equipment"/>
    <s v="blower later returned"/>
    <m/>
    <m/>
    <m/>
    <m/>
    <m/>
    <m/>
    <m/>
    <m/>
    <m/>
    <m/>
    <m/>
    <m/>
    <m/>
    <m/>
    <m/>
    <m/>
    <m/>
    <m/>
    <m/>
    <m/>
    <m/>
    <e v="#REF!"/>
    <s v="SL50@tidalwaveautospa.com"/>
    <s v="Gary Bradley"/>
    <x v="3"/>
    <x v="2"/>
  </r>
  <r>
    <s v="Joseph Olah"/>
    <s v="EXP-10010282"/>
    <n v="205.38"/>
    <d v="2023-11-29T00:00:00"/>
    <x v="0"/>
    <s v="Wash Repairs"/>
    <s v="pay handy man to fix pressure pump"/>
    <m/>
    <m/>
    <m/>
    <m/>
    <m/>
    <m/>
    <m/>
    <m/>
    <m/>
    <m/>
    <m/>
    <m/>
    <m/>
    <m/>
    <m/>
    <m/>
    <m/>
    <m/>
    <m/>
    <m/>
    <m/>
    <e v="#REF!"/>
    <s v="SL50@tidalwaveautospa.com"/>
    <s v="Gary Bradley"/>
    <x v="3"/>
    <x v="2"/>
  </r>
  <r>
    <s v="Joseph Olah"/>
    <s v="EXP-10010282"/>
    <n v="8.64"/>
    <d v="2023-11-29T00:00:00"/>
    <x v="0"/>
    <s v="Office Supplies"/>
    <s v="spare key"/>
    <m/>
    <m/>
    <m/>
    <m/>
    <m/>
    <m/>
    <m/>
    <m/>
    <m/>
    <m/>
    <m/>
    <m/>
    <m/>
    <m/>
    <m/>
    <m/>
    <m/>
    <m/>
    <m/>
    <m/>
    <m/>
    <e v="#REF!"/>
    <s v="SL50@tidalwaveautospa.com"/>
    <s v="Gary Bradley"/>
    <x v="3"/>
    <x v="2"/>
  </r>
  <r>
    <s v="Joseph Olah"/>
    <s v="EXP-10010282"/>
    <n v="391.76"/>
    <d v="2023-11-29T00:00:00"/>
    <x v="0"/>
    <s v="Office Supplies"/>
    <s v="contest and office supplies"/>
    <m/>
    <m/>
    <m/>
    <m/>
    <m/>
    <m/>
    <m/>
    <m/>
    <m/>
    <m/>
    <m/>
    <m/>
    <m/>
    <m/>
    <m/>
    <m/>
    <m/>
    <m/>
    <m/>
    <m/>
    <m/>
    <e v="#REF!"/>
    <s v="SL50@tidalwaveautospa.com"/>
    <s v="Gary Bradley"/>
    <x v="3"/>
    <x v="2"/>
  </r>
  <r>
    <s v="Joseph Olah"/>
    <s v="EXP-10010282"/>
    <n v="48.99"/>
    <d v="2023-12-02T00:00:00"/>
    <x v="0"/>
    <s v="Parts"/>
    <s v="fittings"/>
    <m/>
    <m/>
    <m/>
    <m/>
    <m/>
    <m/>
    <m/>
    <m/>
    <m/>
    <m/>
    <m/>
    <m/>
    <m/>
    <m/>
    <m/>
    <m/>
    <m/>
    <m/>
    <m/>
    <m/>
    <m/>
    <e v="#REF!"/>
    <s v="SL50@tidalwaveautospa.com"/>
    <s v="Gary Bradley"/>
    <x v="3"/>
    <x v="2"/>
  </r>
  <r>
    <s v="Joseph Olah"/>
    <s v="EXP-10010282"/>
    <n v="17.28"/>
    <d v="2023-12-02T00:00:00"/>
    <x v="0"/>
    <s v="Small Tools"/>
    <s v="tools"/>
    <m/>
    <m/>
    <m/>
    <m/>
    <m/>
    <m/>
    <m/>
    <m/>
    <m/>
    <m/>
    <m/>
    <m/>
    <m/>
    <m/>
    <m/>
    <m/>
    <m/>
    <m/>
    <m/>
    <m/>
    <m/>
    <e v="#REF!"/>
    <s v="SL50@tidalwaveautospa.com"/>
    <s v="Gary Bradley"/>
    <x v="3"/>
    <x v="2"/>
  </r>
  <r>
    <s v="Joseph Olah"/>
    <s v="EXP-10010282"/>
    <n v="21.58"/>
    <d v="2023-12-02T00:00:00"/>
    <x v="0"/>
    <s v="Wash Maintenance"/>
    <s v="buff pads"/>
    <m/>
    <m/>
    <m/>
    <m/>
    <m/>
    <m/>
    <m/>
    <m/>
    <m/>
    <m/>
    <m/>
    <m/>
    <m/>
    <m/>
    <m/>
    <m/>
    <m/>
    <m/>
    <m/>
    <m/>
    <m/>
    <e v="#REF!"/>
    <s v="SL50@tidalwaveautospa.com"/>
    <s v="Gary Bradley"/>
    <x v="3"/>
    <x v="2"/>
  </r>
  <r>
    <s v="Joseph Olah"/>
    <s v="EXP-10010282"/>
    <n v="17.28"/>
    <d v="2023-12-02T00:00:00"/>
    <x v="0"/>
    <s v="Small Tools"/>
    <s v="tools"/>
    <m/>
    <m/>
    <m/>
    <m/>
    <m/>
    <m/>
    <m/>
    <m/>
    <m/>
    <m/>
    <m/>
    <m/>
    <m/>
    <m/>
    <m/>
    <m/>
    <m/>
    <m/>
    <m/>
    <m/>
    <m/>
    <e v="#REF!"/>
    <s v="SL50@tidalwaveautospa.com"/>
    <s v="Gary Bradley"/>
    <x v="3"/>
    <x v="2"/>
  </r>
  <r>
    <s v="Joseph Olah"/>
    <s v="EXP-10010282"/>
    <n v="85.89"/>
    <d v="2023-12-02T00:00:00"/>
    <x v="0"/>
    <s v="Parts"/>
    <s v="hose fittings"/>
    <m/>
    <m/>
    <m/>
    <m/>
    <m/>
    <m/>
    <m/>
    <m/>
    <m/>
    <m/>
    <m/>
    <m/>
    <m/>
    <m/>
    <m/>
    <m/>
    <m/>
    <m/>
    <m/>
    <m/>
    <m/>
    <e v="#REF!"/>
    <s v="SL50@tidalwaveautospa.com"/>
    <s v="Gary Bradley"/>
    <x v="3"/>
    <x v="2"/>
  </r>
  <r>
    <s v="Joseph Olah"/>
    <s v="EXP-10010282"/>
    <n v="305.3"/>
    <d v="2023-12-04T00:00:00"/>
    <x v="0"/>
    <s v="Wash Maintenance"/>
    <s v="C3 chemical"/>
    <m/>
    <m/>
    <m/>
    <m/>
    <m/>
    <m/>
    <m/>
    <m/>
    <m/>
    <m/>
    <m/>
    <m/>
    <m/>
    <m/>
    <m/>
    <m/>
    <m/>
    <m/>
    <m/>
    <m/>
    <m/>
    <e v="#REF!"/>
    <s v="SL50@tidalwaveautospa.com"/>
    <s v="Gary Bradley"/>
    <x v="3"/>
    <x v="2"/>
  </r>
  <r>
    <s v="Joseph Olah"/>
    <s v="EXP-10010282"/>
    <n v="2965.24"/>
    <d v="2023-12-04T00:00:00"/>
    <x v="0"/>
    <s v="Wash Maintenance"/>
    <s v="membranes for RO"/>
    <m/>
    <m/>
    <m/>
    <m/>
    <m/>
    <m/>
    <m/>
    <m/>
    <m/>
    <m/>
    <m/>
    <m/>
    <m/>
    <m/>
    <m/>
    <m/>
    <m/>
    <m/>
    <m/>
    <m/>
    <m/>
    <e v="#REF!"/>
    <s v="SL50@tidalwaveautospa.com"/>
    <s v="Gary Bradley"/>
    <x v="3"/>
    <x v="2"/>
  </r>
  <r>
    <s v="Joseph Olah"/>
    <s v="EXP-10010282"/>
    <n v="107.88"/>
    <d v="2023-12-07T00:00:00"/>
    <x v="0"/>
    <s v="Employee Incentives - Other"/>
    <s v="weekly contest"/>
    <m/>
    <m/>
    <m/>
    <m/>
    <m/>
    <m/>
    <m/>
    <m/>
    <m/>
    <m/>
    <m/>
    <m/>
    <m/>
    <m/>
    <m/>
    <m/>
    <m/>
    <m/>
    <m/>
    <m/>
    <m/>
    <e v="#REF!"/>
    <s v="SL50@tidalwaveautospa.com"/>
    <s v="Gary Bradley"/>
    <x v="3"/>
    <x v="2"/>
  </r>
  <r>
    <s v="Joseph Olah"/>
    <s v="EXP-10010282"/>
    <n v="178.2"/>
    <d v="2023-12-07T00:00:00"/>
    <x v="0"/>
    <s v="Parts"/>
    <s v="fittings"/>
    <m/>
    <m/>
    <m/>
    <m/>
    <m/>
    <m/>
    <m/>
    <m/>
    <m/>
    <m/>
    <m/>
    <m/>
    <m/>
    <m/>
    <m/>
    <m/>
    <m/>
    <m/>
    <m/>
    <m/>
    <m/>
    <e v="#REF!"/>
    <s v="SL50@tidalwaveautospa.com"/>
    <s v="Gary Bradley"/>
    <x v="3"/>
    <x v="2"/>
  </r>
  <r>
    <s v="Joseph Olah"/>
    <s v="EXP-10010282"/>
    <n v="57.78"/>
    <d v="2023-12-08T00:00:00"/>
    <x v="0"/>
    <s v="Wash Maintenance"/>
    <s v="new water hoses"/>
    <m/>
    <m/>
    <m/>
    <m/>
    <m/>
    <m/>
    <m/>
    <m/>
    <m/>
    <m/>
    <m/>
    <m/>
    <m/>
    <m/>
    <m/>
    <m/>
    <m/>
    <m/>
    <m/>
    <m/>
    <m/>
    <e v="#REF!"/>
    <s v="SL50@tidalwaveautospa.com"/>
    <s v="Gary Bradley"/>
    <x v="3"/>
    <x v="2"/>
  </r>
  <r>
    <s v="Joseph Olah"/>
    <s v="EXP-10010282"/>
    <n v="80.739999999999995"/>
    <d v="2023-12-11T00:00:00"/>
    <x v="0"/>
    <s v="Parts"/>
    <s v="fittings"/>
    <m/>
    <m/>
    <m/>
    <m/>
    <m/>
    <m/>
    <m/>
    <m/>
    <m/>
    <m/>
    <m/>
    <m/>
    <m/>
    <m/>
    <m/>
    <m/>
    <m/>
    <m/>
    <m/>
    <m/>
    <m/>
    <e v="#REF!"/>
    <s v="SL50@tidalwaveautospa.com"/>
    <s v="Gary Bradley"/>
    <x v="3"/>
    <x v="2"/>
  </r>
  <r>
    <s v="Joseph Olah"/>
    <s v="EXP-10010282"/>
    <n v="542.14"/>
    <d v="2023-12-14T00:00:00"/>
    <x v="0"/>
    <s v="Equipment"/>
    <s v="backpack blower"/>
    <m/>
    <m/>
    <m/>
    <m/>
    <m/>
    <m/>
    <m/>
    <m/>
    <m/>
    <m/>
    <m/>
    <m/>
    <m/>
    <m/>
    <m/>
    <m/>
    <m/>
    <m/>
    <m/>
    <m/>
    <m/>
    <e v="#REF!"/>
    <s v="SL50@tidalwaveautospa.com"/>
    <s v="Gary Bradley"/>
    <x v="3"/>
    <x v="2"/>
  </r>
  <r>
    <s v="Joseph Olah"/>
    <s v="EXP-10010282"/>
    <n v="-150.12"/>
    <d v="2023-12-14T00:00:00"/>
    <x v="0"/>
    <s v="Equipment"/>
    <s v="returned blower"/>
    <m/>
    <m/>
    <m/>
    <m/>
    <m/>
    <m/>
    <m/>
    <m/>
    <m/>
    <m/>
    <m/>
    <m/>
    <m/>
    <m/>
    <m/>
    <m/>
    <m/>
    <m/>
    <m/>
    <m/>
    <m/>
    <e v="#REF!"/>
    <s v="SL50@tidalwaveautospa.com"/>
    <s v="Gary Bradley"/>
    <x v="3"/>
    <x v="2"/>
  </r>
  <r>
    <s v="Joseph Olah"/>
    <s v="EXP-10010282"/>
    <n v="27"/>
    <d v="2023-12-14T00:00:00"/>
    <x v="0"/>
    <s v="Office Supplies"/>
    <s v="box of cups for water machine"/>
    <m/>
    <m/>
    <m/>
    <m/>
    <m/>
    <m/>
    <m/>
    <m/>
    <m/>
    <m/>
    <m/>
    <m/>
    <m/>
    <m/>
    <m/>
    <m/>
    <m/>
    <m/>
    <m/>
    <m/>
    <m/>
    <e v="#REF!"/>
    <s v="SL50@tidalwaveautospa.com"/>
    <s v="Gary Bradley"/>
    <x v="3"/>
    <x v="2"/>
  </r>
  <r>
    <s v="Joseph Olah"/>
    <s v="EXP-10010282"/>
    <n v="46.44"/>
    <d v="2023-12-14T00:00:00"/>
    <x v="0"/>
    <s v="Office Supplies"/>
    <s v="decor"/>
    <m/>
    <m/>
    <m/>
    <m/>
    <m/>
    <m/>
    <m/>
    <m/>
    <m/>
    <m/>
    <m/>
    <m/>
    <m/>
    <m/>
    <m/>
    <m/>
    <m/>
    <m/>
    <m/>
    <m/>
    <m/>
    <e v="#REF!"/>
    <s v="SL50@tidalwaveautospa.com"/>
    <s v="Gary Bradley"/>
    <x v="3"/>
    <x v="2"/>
  </r>
  <r>
    <s v="Joseph Olah"/>
    <s v="EXP-10010282"/>
    <n v="31.77"/>
    <d v="2023-12-15T00:00:00"/>
    <x v="0"/>
    <s v="Wash Maintenance"/>
    <s v="supplies"/>
    <m/>
    <m/>
    <m/>
    <m/>
    <m/>
    <m/>
    <m/>
    <m/>
    <m/>
    <m/>
    <m/>
    <m/>
    <m/>
    <m/>
    <m/>
    <m/>
    <m/>
    <m/>
    <m/>
    <m/>
    <m/>
    <e v="#REF!"/>
    <s v="SL50@tidalwaveautospa.com"/>
    <s v="Gary Bradley"/>
    <x v="3"/>
    <x v="2"/>
  </r>
  <r>
    <s v="Joseph Olah"/>
    <s v="EXP-10010282"/>
    <n v="41.87"/>
    <d v="2023-12-15T00:00:00"/>
    <x v="0"/>
    <s v="Wash Maintenance"/>
    <s v="cleaning supplies"/>
    <m/>
    <m/>
    <m/>
    <m/>
    <m/>
    <m/>
    <m/>
    <m/>
    <m/>
    <m/>
    <m/>
    <m/>
    <m/>
    <m/>
    <m/>
    <m/>
    <m/>
    <m/>
    <m/>
    <m/>
    <m/>
    <e v="#REF!"/>
    <s v="SL50@tidalwaveautospa.com"/>
    <s v="Gary Bradley"/>
    <x v="3"/>
    <x v="2"/>
  </r>
  <r>
    <s v="Joseph Olah"/>
    <s v="EXP-10010282"/>
    <n v="36.68"/>
    <d v="2023-12-16T00:00:00"/>
    <x v="0"/>
    <s v="Employee Incentive - Meals"/>
    <s v="Christmas team dinner"/>
    <m/>
    <m/>
    <m/>
    <m/>
    <m/>
    <m/>
    <m/>
    <m/>
    <m/>
    <m/>
    <m/>
    <m/>
    <m/>
    <m/>
    <m/>
    <m/>
    <m/>
    <m/>
    <m/>
    <m/>
    <m/>
    <e v="#REF!"/>
    <s v="SL50@tidalwaveautospa.com"/>
    <s v="Gary Bradley"/>
    <x v="3"/>
    <x v="2"/>
  </r>
  <r>
    <s v="Joseph Olah"/>
    <s v="EXP-10010282"/>
    <n v="21.58"/>
    <d v="2023-12-19T00:00:00"/>
    <x v="0"/>
    <s v="Office Supplies"/>
    <s v="keyboard"/>
    <m/>
    <m/>
    <m/>
    <m/>
    <m/>
    <m/>
    <m/>
    <m/>
    <m/>
    <m/>
    <m/>
    <m/>
    <m/>
    <m/>
    <m/>
    <m/>
    <m/>
    <m/>
    <m/>
    <m/>
    <m/>
    <e v="#REF!"/>
    <s v="SL50@tidalwaveautospa.com"/>
    <s v="Gary Bradley"/>
    <x v="3"/>
    <x v="2"/>
  </r>
  <r>
    <s v="Joseph Olah"/>
    <s v="EXP-10010282"/>
    <n v="17"/>
    <d v="2023-12-21T00:00:00"/>
    <x v="0"/>
    <s v="Fuel"/>
    <s v="gas"/>
    <m/>
    <m/>
    <m/>
    <m/>
    <m/>
    <m/>
    <m/>
    <m/>
    <m/>
    <m/>
    <m/>
    <m/>
    <m/>
    <m/>
    <m/>
    <m/>
    <m/>
    <m/>
    <m/>
    <m/>
    <m/>
    <e v="#REF!"/>
    <s v="SL50@tidalwaveautospa.com"/>
    <s v="Gary Bradley"/>
    <x v="3"/>
    <x v="2"/>
  </r>
  <r>
    <s v="Joseph Olah"/>
    <s v="EXP-10010282"/>
    <n v="60"/>
    <d v="2023-12-22T00:00:00"/>
    <x v="0"/>
    <s v="Wash Repairs"/>
    <s v="plumber"/>
    <m/>
    <m/>
    <m/>
    <m/>
    <m/>
    <m/>
    <m/>
    <m/>
    <m/>
    <m/>
    <m/>
    <m/>
    <m/>
    <m/>
    <m/>
    <m/>
    <m/>
    <m/>
    <m/>
    <m/>
    <m/>
    <e v="#REF!"/>
    <s v="SL50@tidalwaveautospa.com"/>
    <s v="Gary Bradley"/>
    <x v="3"/>
    <x v="2"/>
  </r>
  <r>
    <s v="Joseph Olah"/>
    <s v="EXP-10010282"/>
    <n v="273.64"/>
    <d v="2023-12-22T00:00:00"/>
    <x v="0"/>
    <s v="Wash Repairs"/>
    <s v="pay for handy plumber"/>
    <m/>
    <m/>
    <m/>
    <m/>
    <m/>
    <m/>
    <m/>
    <m/>
    <m/>
    <m/>
    <m/>
    <m/>
    <m/>
    <m/>
    <m/>
    <m/>
    <m/>
    <m/>
    <m/>
    <m/>
    <m/>
    <e v="#REF!"/>
    <s v="SL50@tidalwaveautospa.com"/>
    <s v="Gary Bradley"/>
    <x v="3"/>
    <x v="2"/>
  </r>
  <r>
    <s v="Joseph Olah"/>
    <s v="EXP-10010282"/>
    <n v="38.729999999999997"/>
    <d v="2023-12-22T00:00:00"/>
    <x v="0"/>
    <s v="Parts"/>
    <s v="fittings"/>
    <m/>
    <m/>
    <m/>
    <m/>
    <m/>
    <m/>
    <m/>
    <m/>
    <m/>
    <m/>
    <m/>
    <m/>
    <m/>
    <m/>
    <m/>
    <m/>
    <m/>
    <m/>
    <m/>
    <m/>
    <m/>
    <e v="#REF!"/>
    <s v="SL50@tidalwaveautospa.com"/>
    <s v="Gary Bradley"/>
    <x v="3"/>
    <x v="2"/>
  </r>
  <r>
    <s v="Joseph Olah"/>
    <s v="EXP-10010282"/>
    <n v="25.43"/>
    <d v="2023-12-26T00:00:00"/>
    <x v="0"/>
    <s v="Wash Maintenance"/>
    <s v="cleaning supplies"/>
    <m/>
    <m/>
    <m/>
    <m/>
    <m/>
    <m/>
    <m/>
    <m/>
    <m/>
    <m/>
    <m/>
    <m/>
    <m/>
    <m/>
    <m/>
    <m/>
    <m/>
    <m/>
    <m/>
    <m/>
    <m/>
    <e v="#REF!"/>
    <s v="SL50@tidalwaveautospa.com"/>
    <s v="Gary Bradley"/>
    <x v="3"/>
    <x v="2"/>
  </r>
  <r>
    <s v="Joseph Olah"/>
    <s v="EXP-10010282"/>
    <n v="108.71"/>
    <d v="2023-12-27T00:00:00"/>
    <x v="0"/>
    <s v="Wash Maintenance"/>
    <s v="cleaning supplies"/>
    <m/>
    <m/>
    <m/>
    <m/>
    <m/>
    <m/>
    <m/>
    <m/>
    <m/>
    <m/>
    <m/>
    <m/>
    <m/>
    <m/>
    <m/>
    <m/>
    <m/>
    <m/>
    <m/>
    <m/>
    <m/>
    <e v="#REF!"/>
    <s v="SL50@tidalwaveautospa.com"/>
    <s v="Gary Bradley"/>
    <x v="3"/>
    <x v="2"/>
  </r>
  <r>
    <s v="Joseph Olah"/>
    <s v="EXP-10010282"/>
    <n v="285.57"/>
    <d v="2023-12-29T00:00:00"/>
    <x v="0"/>
    <s v="Wash Maintenance"/>
    <s v="battery"/>
    <m/>
    <m/>
    <m/>
    <m/>
    <m/>
    <m/>
    <m/>
    <m/>
    <m/>
    <m/>
    <m/>
    <m/>
    <m/>
    <m/>
    <m/>
    <m/>
    <m/>
    <m/>
    <m/>
    <m/>
    <m/>
    <e v="#REF!"/>
    <s v="SL50@tidalwaveautospa.com"/>
    <s v="Gary Bradley"/>
    <x v="3"/>
    <x v="2"/>
  </r>
  <r>
    <s v="Joseph Olah"/>
    <s v="EXP-10010282"/>
    <n v="441.84"/>
    <d v="2024-01-01T00:00:00"/>
    <x v="0"/>
    <s v="Employee Incentives - Other"/>
    <s v="end of month contests"/>
    <m/>
    <m/>
    <m/>
    <m/>
    <m/>
    <m/>
    <m/>
    <m/>
    <m/>
    <m/>
    <m/>
    <m/>
    <m/>
    <m/>
    <m/>
    <m/>
    <m/>
    <m/>
    <m/>
    <m/>
    <m/>
    <e v="#REF!"/>
    <s v="SL50@tidalwaveautospa.com"/>
    <s v="Gary Bradley"/>
    <x v="3"/>
    <x v="2"/>
  </r>
  <r>
    <s v="Joseph Olah"/>
    <s v="EXP-10010282"/>
    <n v="19.170000000000002"/>
    <d v="2024-01-01T00:00:00"/>
    <x v="0"/>
    <s v="Pest Control/Extermination"/>
    <s v="bug spray for back room"/>
    <m/>
    <m/>
    <m/>
    <m/>
    <m/>
    <m/>
    <m/>
    <m/>
    <m/>
    <m/>
    <m/>
    <m/>
    <m/>
    <m/>
    <m/>
    <m/>
    <m/>
    <m/>
    <m/>
    <m/>
    <m/>
    <e v="#REF!"/>
    <s v="SL50@tidalwaveautospa.com"/>
    <s v="Gary Bradley"/>
    <x v="3"/>
    <x v="2"/>
  </r>
  <r>
    <s v="Nicholas Huck"/>
    <s v="EXP-10010995"/>
    <n v="178.73"/>
    <d v="2024-02-02T00:00:00"/>
    <x v="0"/>
    <s v="Wash Maintenance"/>
    <s v="operating supplies"/>
    <m/>
    <m/>
    <m/>
    <m/>
    <m/>
    <m/>
    <m/>
    <m/>
    <m/>
    <m/>
    <m/>
    <m/>
    <m/>
    <m/>
    <m/>
    <m/>
    <m/>
    <m/>
    <m/>
    <m/>
    <m/>
    <e v="#REF!"/>
    <s v="SL47@tidalwaveautospa.com"/>
    <s v="Derek Schillinger"/>
    <x v="3"/>
    <x v="2"/>
  </r>
  <r>
    <s v="Nicholas Huck"/>
    <s v="EXP-10010995"/>
    <n v="52.35"/>
    <d v="2024-02-02T00:00:00"/>
    <x v="0"/>
    <s v="Wash Maintenance"/>
    <s v="Vinegar for windows"/>
    <m/>
    <m/>
    <m/>
    <m/>
    <m/>
    <m/>
    <m/>
    <m/>
    <m/>
    <m/>
    <m/>
    <m/>
    <m/>
    <m/>
    <m/>
    <m/>
    <m/>
    <m/>
    <m/>
    <m/>
    <m/>
    <e v="#REF!"/>
    <s v="SL47@tidalwaveautospa.com"/>
    <s v="Derek Schillinger"/>
    <x v="3"/>
    <x v="2"/>
  </r>
  <r>
    <s v="Nicholas Huck"/>
    <s v="EXP-10010995"/>
    <n v="67.45"/>
    <d v="2024-02-02T00:00:00"/>
    <x v="0"/>
    <s v="Wash Maintenance"/>
    <s v="water for team and salt for softener"/>
    <m/>
    <m/>
    <m/>
    <m/>
    <m/>
    <m/>
    <m/>
    <m/>
    <m/>
    <m/>
    <m/>
    <m/>
    <m/>
    <m/>
    <m/>
    <m/>
    <m/>
    <m/>
    <m/>
    <m/>
    <m/>
    <e v="#REF!"/>
    <s v="SL47@tidalwaveautospa.com"/>
    <s v="Derek Schillinger"/>
    <x v="3"/>
    <x v="2"/>
  </r>
  <r>
    <s v="Nicholas Huck"/>
    <s v="EXP-10010995"/>
    <n v="53.01"/>
    <d v="2024-02-03T00:00:00"/>
    <x v="0"/>
    <s v="Wash Maintenance"/>
    <s v="SOS pads and airwicks"/>
    <m/>
    <m/>
    <m/>
    <m/>
    <m/>
    <m/>
    <m/>
    <m/>
    <m/>
    <m/>
    <m/>
    <m/>
    <m/>
    <m/>
    <m/>
    <m/>
    <m/>
    <m/>
    <m/>
    <m/>
    <m/>
    <e v="#REF!"/>
    <s v="SL47@tidalwaveautospa.com"/>
    <s v="Derek Schillinger"/>
    <x v="3"/>
    <x v="2"/>
  </r>
  <r>
    <s v="Becky Jones"/>
    <s v="EXP-10010850"/>
    <n v="55.74"/>
    <d v="2024-01-10T00:00:00"/>
    <x v="0"/>
    <s v="Wash Maintenance"/>
    <s v="salt, vinegar, dawn"/>
    <m/>
    <m/>
    <m/>
    <m/>
    <m/>
    <m/>
    <m/>
    <m/>
    <m/>
    <m/>
    <m/>
    <m/>
    <m/>
    <m/>
    <m/>
    <m/>
    <m/>
    <m/>
    <m/>
    <m/>
    <m/>
    <e v="#REF!"/>
    <s v=""/>
    <s v=""/>
    <x v="3"/>
    <x v="2"/>
  </r>
  <r>
    <s v="Becky Jones"/>
    <s v="EXP-10010850"/>
    <n v="226.79"/>
    <d v="2024-01-15T00:00:00"/>
    <x v="0"/>
    <s v="Wash Maintenance"/>
    <s v="salt, gloves, dawn, vinegar"/>
    <m/>
    <m/>
    <m/>
    <m/>
    <m/>
    <m/>
    <m/>
    <m/>
    <m/>
    <m/>
    <m/>
    <m/>
    <m/>
    <m/>
    <m/>
    <m/>
    <m/>
    <m/>
    <m/>
    <m/>
    <m/>
    <e v="#REF!"/>
    <s v=""/>
    <s v=""/>
    <x v="3"/>
    <x v="2"/>
  </r>
  <r>
    <s v="Becky Jones"/>
    <s v="EXP-10010850"/>
    <n v="59.34"/>
    <d v="2024-01-19T00:00:00"/>
    <x v="0"/>
    <s v="Office Supplies"/>
    <s v="supplies"/>
    <m/>
    <m/>
    <m/>
    <m/>
    <m/>
    <m/>
    <m/>
    <m/>
    <m/>
    <m/>
    <m/>
    <m/>
    <m/>
    <m/>
    <m/>
    <m/>
    <m/>
    <m/>
    <m/>
    <m/>
    <m/>
    <e v="#REF!"/>
    <s v=""/>
    <s v=""/>
    <x v="3"/>
    <x v="2"/>
  </r>
  <r>
    <s v="Becky Jones"/>
    <s v="EXP-10010850"/>
    <n v="42.85"/>
    <d v="2024-01-23T00:00:00"/>
    <x v="0"/>
    <s v="Wash Maintenance"/>
    <s v="salt"/>
    <m/>
    <m/>
    <m/>
    <m/>
    <m/>
    <m/>
    <m/>
    <m/>
    <m/>
    <m/>
    <m/>
    <m/>
    <m/>
    <m/>
    <m/>
    <m/>
    <m/>
    <m/>
    <m/>
    <m/>
    <m/>
    <e v="#REF!"/>
    <s v=""/>
    <s v=""/>
    <x v="3"/>
    <x v="2"/>
  </r>
  <r>
    <s v="Becky Jones"/>
    <s v="EXP-10011032"/>
    <n v="72.14"/>
    <d v="2024-01-30T00:00:00"/>
    <x v="6"/>
    <s v="Safety Supplies"/>
    <s v="railing for dumpster"/>
    <m/>
    <m/>
    <m/>
    <m/>
    <m/>
    <m/>
    <m/>
    <m/>
    <m/>
    <m/>
    <m/>
    <m/>
    <m/>
    <m/>
    <m/>
    <m/>
    <m/>
    <m/>
    <m/>
    <m/>
    <m/>
    <e v="#REF!"/>
    <s v=""/>
    <s v=""/>
    <x v="3"/>
    <x v="2"/>
  </r>
  <r>
    <s v="Becky Jones"/>
    <s v="EXP-10011032"/>
    <n v="11.59"/>
    <d v="2024-01-30T00:00:00"/>
    <x v="0"/>
    <s v="Snacks"/>
    <s v="water"/>
    <m/>
    <m/>
    <m/>
    <m/>
    <m/>
    <m/>
    <m/>
    <m/>
    <m/>
    <m/>
    <m/>
    <m/>
    <m/>
    <m/>
    <m/>
    <m/>
    <m/>
    <m/>
    <m/>
    <m/>
    <m/>
    <e v="#REF!"/>
    <s v=""/>
    <s v=""/>
    <x v="3"/>
    <x v="2"/>
  </r>
  <r>
    <s v="Becky Jones"/>
    <s v="EXP-10011032"/>
    <n v="90.78"/>
    <d v="2024-01-31T00:00:00"/>
    <x v="0"/>
    <s v="Wash Maintenance"/>
    <s v="salt"/>
    <m/>
    <m/>
    <m/>
    <m/>
    <m/>
    <m/>
    <m/>
    <m/>
    <m/>
    <m/>
    <m/>
    <m/>
    <m/>
    <m/>
    <m/>
    <m/>
    <m/>
    <m/>
    <m/>
    <m/>
    <m/>
    <e v="#REF!"/>
    <s v=""/>
    <s v=""/>
    <x v="3"/>
    <x v="2"/>
  </r>
  <r>
    <s v="Becky Jones"/>
    <s v="EXP-10011032"/>
    <n v="152.59"/>
    <d v="2024-02-01T00:00:00"/>
    <x v="0"/>
    <s v="Office Supplies"/>
    <s v="TP, cleaning supplies"/>
    <m/>
    <m/>
    <m/>
    <m/>
    <m/>
    <m/>
    <m/>
    <m/>
    <m/>
    <m/>
    <m/>
    <m/>
    <m/>
    <m/>
    <m/>
    <m/>
    <m/>
    <m/>
    <m/>
    <m/>
    <m/>
    <e v="#REF!"/>
    <s v=""/>
    <s v=""/>
    <x v="3"/>
    <x v="2"/>
  </r>
  <r>
    <s v="Becky Jones"/>
    <s v="EXP-10011032"/>
    <n v="30.86"/>
    <d v="2024-02-01T00:00:00"/>
    <x v="6"/>
    <s v="Safety Supplies"/>
    <s v="railing support for dumpster area"/>
    <m/>
    <m/>
    <m/>
    <m/>
    <m/>
    <m/>
    <m/>
    <m/>
    <m/>
    <m/>
    <m/>
    <m/>
    <m/>
    <m/>
    <m/>
    <m/>
    <m/>
    <m/>
    <m/>
    <m/>
    <m/>
    <e v="#REF!"/>
    <s v=""/>
    <s v=""/>
    <x v="3"/>
    <x v="2"/>
  </r>
  <r>
    <s v="Aaron McVicker"/>
    <s v="EXP-10011041"/>
    <n v="207.7"/>
    <d v="2024-01-09T00:00:00"/>
    <x v="0"/>
    <s v="Wash Maintenance"/>
    <s v="Cleaning items"/>
    <m/>
    <m/>
    <m/>
    <m/>
    <m/>
    <m/>
    <m/>
    <m/>
    <m/>
    <m/>
    <m/>
    <m/>
    <m/>
    <m/>
    <m/>
    <m/>
    <m/>
    <m/>
    <m/>
    <m/>
    <m/>
    <e v="#REF!"/>
    <s v="SL364@tidalwaveautospa.com"/>
    <s v="Ricky Doyle"/>
    <x v="3"/>
    <x v="2"/>
  </r>
  <r>
    <s v="Aaron McVicker"/>
    <s v="EXP-10011041"/>
    <n v="65.760000000000005"/>
    <d v="2024-01-11T00:00:00"/>
    <x v="0"/>
    <s v="Wash Maintenance"/>
    <s v="Soap hand"/>
    <m/>
    <m/>
    <m/>
    <m/>
    <m/>
    <m/>
    <m/>
    <m/>
    <m/>
    <m/>
    <m/>
    <m/>
    <m/>
    <m/>
    <m/>
    <m/>
    <m/>
    <m/>
    <m/>
    <m/>
    <m/>
    <e v="#REF!"/>
    <s v="SL364@tidalwaveautospa.com"/>
    <s v="Ricky Doyle"/>
    <x v="3"/>
    <x v="2"/>
  </r>
  <r>
    <s v="Aaron McVicker"/>
    <s v="EXP-10011041"/>
    <n v="93.84"/>
    <d v="2024-01-13T00:00:00"/>
    <x v="0"/>
    <s v="Wash Maintenance"/>
    <s v="Hand soap"/>
    <m/>
    <m/>
    <m/>
    <m/>
    <m/>
    <m/>
    <m/>
    <m/>
    <m/>
    <m/>
    <m/>
    <m/>
    <m/>
    <m/>
    <m/>
    <m/>
    <m/>
    <m/>
    <m/>
    <m/>
    <m/>
    <e v="#REF!"/>
    <s v="SL364@tidalwaveautospa.com"/>
    <s v="Ricky Doyle"/>
    <x v="3"/>
    <x v="2"/>
  </r>
  <r>
    <s v="Aaron McVicker"/>
    <s v="EXP-10011041"/>
    <n v="14.25"/>
    <d v="2024-01-15T00:00:00"/>
    <x v="0"/>
    <s v="Snacks"/>
    <s v="Gatorade employees"/>
    <m/>
    <m/>
    <m/>
    <m/>
    <m/>
    <m/>
    <m/>
    <m/>
    <m/>
    <m/>
    <m/>
    <m/>
    <m/>
    <m/>
    <m/>
    <m/>
    <m/>
    <m/>
    <m/>
    <m/>
    <m/>
    <e v="#REF!"/>
    <s v="SL364@tidalwaveautospa.com"/>
    <s v="Ricky Doyle"/>
    <x v="3"/>
    <x v="2"/>
  </r>
  <r>
    <s v="Aaron McVicker"/>
    <s v="EXP-10011041"/>
    <n v="16.440000000000001"/>
    <d v="2024-01-15T00:00:00"/>
    <x v="0"/>
    <s v="Wash Maintenance"/>
    <s v="Salt"/>
    <m/>
    <m/>
    <m/>
    <m/>
    <m/>
    <m/>
    <m/>
    <m/>
    <m/>
    <m/>
    <m/>
    <m/>
    <m/>
    <m/>
    <m/>
    <m/>
    <m/>
    <m/>
    <m/>
    <m/>
    <m/>
    <e v="#REF!"/>
    <s v="SL364@tidalwaveautospa.com"/>
    <s v="Ricky Doyle"/>
    <x v="3"/>
    <x v="2"/>
  </r>
  <r>
    <s v="Aaron McVicker"/>
    <s v="EXP-10011041"/>
    <n v="62.25"/>
    <d v="2024-01-17T00:00:00"/>
    <x v="25"/>
    <s v="Plumbing Expense"/>
    <s v="Plumbing repair"/>
    <m/>
    <m/>
    <m/>
    <m/>
    <m/>
    <m/>
    <m/>
    <m/>
    <m/>
    <m/>
    <m/>
    <m/>
    <m/>
    <m/>
    <m/>
    <m/>
    <m/>
    <m/>
    <m/>
    <m/>
    <m/>
    <e v="#REF!"/>
    <s v="SL364@tidalwaveautospa.com"/>
    <s v="Ricky Doyle"/>
    <x v="3"/>
    <x v="2"/>
  </r>
  <r>
    <s v="Aaron McVicker"/>
    <s v="EXP-10011041"/>
    <n v="113.37"/>
    <d v="2024-01-17T00:00:00"/>
    <x v="25"/>
    <s v="Plumbing Expense"/>
    <s v="Plumbing repair"/>
    <m/>
    <m/>
    <m/>
    <m/>
    <m/>
    <m/>
    <m/>
    <m/>
    <m/>
    <m/>
    <m/>
    <m/>
    <m/>
    <m/>
    <m/>
    <m/>
    <m/>
    <m/>
    <m/>
    <m/>
    <m/>
    <e v="#REF!"/>
    <s v="SL364@tidalwaveautospa.com"/>
    <s v="Ricky Doyle"/>
    <x v="3"/>
    <x v="2"/>
  </r>
  <r>
    <s v="Aaron McVicker"/>
    <s v="EXP-10011041"/>
    <n v="465"/>
    <d v="2024-01-18T00:00:00"/>
    <x v="25"/>
    <s v="Plumbing Expense"/>
    <s v="Plumber"/>
    <m/>
    <m/>
    <m/>
    <m/>
    <m/>
    <m/>
    <m/>
    <m/>
    <m/>
    <m/>
    <m/>
    <m/>
    <m/>
    <m/>
    <m/>
    <m/>
    <m/>
    <m/>
    <m/>
    <m/>
    <m/>
    <e v="#REF!"/>
    <s v="SL364@tidalwaveautospa.com"/>
    <s v="Ricky Doyle"/>
    <x v="3"/>
    <x v="2"/>
  </r>
  <r>
    <s v="Aaron McVicker"/>
    <s v="EXP-10011041"/>
    <n v="80.67"/>
    <d v="2024-01-25T00:00:00"/>
    <x v="25"/>
    <s v="Plumbing Expense"/>
    <s v="Plumbing"/>
    <m/>
    <m/>
    <m/>
    <m/>
    <m/>
    <m/>
    <m/>
    <m/>
    <m/>
    <m/>
    <m/>
    <m/>
    <m/>
    <m/>
    <m/>
    <m/>
    <m/>
    <m/>
    <m/>
    <m/>
    <m/>
    <e v="#REF!"/>
    <s v="SL364@tidalwaveautospa.com"/>
    <s v="Ricky Doyle"/>
    <x v="3"/>
    <x v="2"/>
  </r>
  <r>
    <s v="Aaron McVicker"/>
    <s v="EXP-10011041"/>
    <n v="64.010000000000005"/>
    <d v="2024-01-25T00:00:00"/>
    <x v="25"/>
    <s v="Plumbing Expense"/>
    <s v="Plumbing"/>
    <m/>
    <m/>
    <m/>
    <m/>
    <m/>
    <m/>
    <m/>
    <m/>
    <m/>
    <m/>
    <m/>
    <m/>
    <m/>
    <m/>
    <m/>
    <m/>
    <m/>
    <m/>
    <m/>
    <m/>
    <m/>
    <e v="#REF!"/>
    <s v="SL364@tidalwaveautospa.com"/>
    <s v="Ricky Doyle"/>
    <x v="3"/>
    <x v="2"/>
  </r>
  <r>
    <s v="Aaron McVicker"/>
    <s v="EXP-10011041"/>
    <n v="35.119999999999997"/>
    <d v="2024-01-26T00:00:00"/>
    <x v="0"/>
    <s v="Snacks"/>
    <s v="Gatorade employees"/>
    <m/>
    <m/>
    <m/>
    <m/>
    <m/>
    <m/>
    <m/>
    <m/>
    <m/>
    <m/>
    <m/>
    <m/>
    <m/>
    <m/>
    <m/>
    <m/>
    <m/>
    <m/>
    <m/>
    <m/>
    <m/>
    <e v="#REF!"/>
    <s v="SL364@tidalwaveautospa.com"/>
    <s v="Ricky Doyle"/>
    <x v="3"/>
    <x v="2"/>
  </r>
  <r>
    <s v="Dalton Shock"/>
    <s v="EXP-10011005"/>
    <n v="78.819999999999993"/>
    <d v="2024-01-30T00:00:00"/>
    <x v="0"/>
    <s v="Wash Maintenance"/>
    <s v="Backroom/cleaning supplies"/>
    <m/>
    <m/>
    <m/>
    <m/>
    <m/>
    <m/>
    <m/>
    <m/>
    <m/>
    <m/>
    <m/>
    <m/>
    <m/>
    <m/>
    <m/>
    <m/>
    <m/>
    <m/>
    <m/>
    <m/>
    <m/>
    <e v="#REF!"/>
    <s v="SL79@tidalwaveautospa.com"/>
    <s v="Ricky Doyle"/>
    <x v="3"/>
    <x v="2"/>
  </r>
  <r>
    <s v="Jason Stephens"/>
    <s v="EXP-10011015"/>
    <n v="63.59"/>
    <d v="2024-02-03T00:00:00"/>
    <x v="6"/>
    <s v="Wash Maintenance"/>
    <s v="Hydraulic Fluid for conveyor power pack"/>
    <m/>
    <m/>
    <m/>
    <m/>
    <m/>
    <m/>
    <m/>
    <m/>
    <m/>
    <m/>
    <m/>
    <m/>
    <m/>
    <m/>
    <m/>
    <m/>
    <m/>
    <m/>
    <m/>
    <m/>
    <m/>
    <e v="#REF!"/>
    <s v=""/>
    <s v=""/>
    <x v="3"/>
    <x v="2"/>
  </r>
  <r>
    <s v="David Deal"/>
    <s v="EXP-10011042"/>
    <n v="76.28"/>
    <d v="2024-01-26T00:00:00"/>
    <x v="2"/>
    <s v="Parts"/>
    <s v="cement,pipe cutters"/>
    <m/>
    <m/>
    <m/>
    <m/>
    <m/>
    <m/>
    <m/>
    <m/>
    <m/>
    <m/>
    <m/>
    <m/>
    <m/>
    <m/>
    <m/>
    <m/>
    <m/>
    <m/>
    <m/>
    <m/>
    <m/>
    <e v="#REF!"/>
    <s v="SL119@tidalwaveautospa.com"/>
    <s v="Jeff Mathis"/>
    <x v="3"/>
    <x v="2"/>
  </r>
  <r>
    <s v="David Deal"/>
    <s v="EXP-10011042"/>
    <n v="49.06"/>
    <d v="2024-01-26T00:00:00"/>
    <x v="0"/>
    <s v="Wash Maintenance"/>
    <s v="dawn, vinegar, water"/>
    <m/>
    <m/>
    <m/>
    <m/>
    <m/>
    <m/>
    <m/>
    <m/>
    <m/>
    <m/>
    <m/>
    <m/>
    <m/>
    <m/>
    <m/>
    <m/>
    <m/>
    <m/>
    <m/>
    <m/>
    <m/>
    <e v="#REF!"/>
    <s v="SL119@tidalwaveautospa.com"/>
    <s v="Jeff Mathis"/>
    <x v="3"/>
    <x v="2"/>
  </r>
  <r>
    <s v="David Deal"/>
    <s v="EXP-10011042"/>
    <n v="41.3"/>
    <d v="2024-01-27T00:00:00"/>
    <x v="2"/>
    <s v="Parts"/>
    <s v="pvc pipe"/>
    <m/>
    <m/>
    <m/>
    <m/>
    <m/>
    <m/>
    <m/>
    <m/>
    <m/>
    <m/>
    <m/>
    <m/>
    <m/>
    <m/>
    <m/>
    <m/>
    <m/>
    <m/>
    <m/>
    <m/>
    <m/>
    <e v="#REF!"/>
    <s v="SL119@tidalwaveautospa.com"/>
    <s v="Jeff Mathis"/>
    <x v="3"/>
    <x v="2"/>
  </r>
  <r>
    <s v="David Deal"/>
    <s v="EXP-10011042"/>
    <n v="24.78"/>
    <d v="2024-02-01T00:00:00"/>
    <x v="0"/>
    <s v="Wash Maintenance"/>
    <s v="tp,garbage bags for bathroom, gatorade"/>
    <m/>
    <m/>
    <m/>
    <m/>
    <m/>
    <m/>
    <m/>
    <m/>
    <m/>
    <m/>
    <m/>
    <m/>
    <m/>
    <m/>
    <m/>
    <m/>
    <m/>
    <m/>
    <m/>
    <m/>
    <m/>
    <e v="#REF!"/>
    <s v="SL119@tidalwaveautospa.com"/>
    <s v="Jeff Mathis"/>
    <x v="3"/>
    <x v="2"/>
  </r>
  <r>
    <s v="Brian Wilson"/>
    <s v="EXP-10011066"/>
    <n v="89.31"/>
    <d v="2024-01-27T00:00:00"/>
    <x v="13"/>
    <s v="Office Supplies"/>
    <s v="Keys and wrench"/>
    <m/>
    <m/>
    <m/>
    <m/>
    <m/>
    <m/>
    <m/>
    <m/>
    <m/>
    <m/>
    <m/>
    <m/>
    <m/>
    <m/>
    <m/>
    <m/>
    <m/>
    <m/>
    <m/>
    <m/>
    <m/>
    <e v="#REF!"/>
    <s v="SL204@tidalwaveautospa.com"/>
    <s v="Ricky Doyle"/>
    <x v="3"/>
    <x v="2"/>
  </r>
  <r>
    <s v="Brian Wilson"/>
    <s v="EXP-10011066"/>
    <n v="96.77"/>
    <d v="2024-01-27T00:00:00"/>
    <x v="25"/>
    <s v="Wash Maintenance"/>
    <s v="Shelves and squeegee"/>
    <m/>
    <m/>
    <m/>
    <m/>
    <m/>
    <m/>
    <m/>
    <m/>
    <m/>
    <m/>
    <m/>
    <m/>
    <m/>
    <m/>
    <m/>
    <m/>
    <m/>
    <m/>
    <m/>
    <m/>
    <m/>
    <e v="#REF!"/>
    <s v="SL204@tidalwaveautospa.com"/>
    <s v="Ricky Doyle"/>
    <x v="3"/>
    <x v="2"/>
  </r>
  <r>
    <s v="Brian Wilson"/>
    <s v="EXP-10011066"/>
    <n v="-14.12"/>
    <d v="2024-01-27T00:00:00"/>
    <x v="0"/>
    <s v="Wash Maintenance"/>
    <s v="Squeegee"/>
    <m/>
    <m/>
    <m/>
    <m/>
    <m/>
    <m/>
    <m/>
    <m/>
    <m/>
    <m/>
    <m/>
    <m/>
    <m/>
    <m/>
    <m/>
    <m/>
    <m/>
    <m/>
    <m/>
    <m/>
    <m/>
    <e v="#REF!"/>
    <s v="SL204@tidalwaveautospa.com"/>
    <s v="Ricky Doyle"/>
    <x v="3"/>
    <x v="2"/>
  </r>
  <r>
    <s v="Brian Wilson"/>
    <s v="EXP-10011066"/>
    <n v="79.459999999999994"/>
    <d v="2024-01-27T00:00:00"/>
    <x v="41"/>
    <s v="Office Supplies"/>
    <s v="Bathroom pictures"/>
    <m/>
    <m/>
    <m/>
    <m/>
    <m/>
    <m/>
    <m/>
    <m/>
    <m/>
    <m/>
    <m/>
    <m/>
    <m/>
    <m/>
    <m/>
    <m/>
    <m/>
    <m/>
    <m/>
    <m/>
    <m/>
    <e v="#REF!"/>
    <s v="SL204@tidalwaveautospa.com"/>
    <s v="Ricky Doyle"/>
    <x v="3"/>
    <x v="2"/>
  </r>
  <r>
    <s v="Brian Wilson"/>
    <s v="EXP-10011066"/>
    <n v="139.27000000000001"/>
    <d v="2024-02-02T00:00:00"/>
    <x v="1"/>
    <s v="Wash Maintenance"/>
    <s v="Hoses"/>
    <m/>
    <m/>
    <m/>
    <m/>
    <m/>
    <m/>
    <m/>
    <m/>
    <m/>
    <m/>
    <m/>
    <m/>
    <m/>
    <m/>
    <m/>
    <m/>
    <m/>
    <m/>
    <m/>
    <m/>
    <m/>
    <e v="#REF!"/>
    <s v="SL204@tidalwaveautospa.com"/>
    <s v="Ricky Doyle"/>
    <x v="3"/>
    <x v="2"/>
  </r>
  <r>
    <s v="Brian Wilson"/>
    <s v="EXP-10011066"/>
    <n v="261.14"/>
    <d v="2024-02-03T00:00:00"/>
    <x v="1"/>
    <s v="Wash Maintenance"/>
    <s v="Hoses"/>
    <m/>
    <m/>
    <m/>
    <m/>
    <m/>
    <m/>
    <m/>
    <m/>
    <m/>
    <m/>
    <m/>
    <m/>
    <m/>
    <m/>
    <m/>
    <m/>
    <m/>
    <m/>
    <m/>
    <m/>
    <m/>
    <e v="#REF!"/>
    <s v="SL204@tidalwaveautospa.com"/>
    <s v="Ricky Doyle"/>
    <x v="3"/>
    <x v="2"/>
  </r>
  <r>
    <s v="Aaron Johnson"/>
    <s v="EXP-10011081 "/>
    <n v="20.02"/>
    <d v="2024-01-27T00:00:00"/>
    <x v="1"/>
    <s v="Parts"/>
    <s v="Ball valve"/>
    <m/>
    <m/>
    <m/>
    <m/>
    <m/>
    <m/>
    <m/>
    <m/>
    <m/>
    <m/>
    <m/>
    <m/>
    <m/>
    <m/>
    <m/>
    <m/>
    <m/>
    <m/>
    <m/>
    <m/>
    <m/>
    <e v="#REF!"/>
    <s v="SL108@tidalwaveautospa.com"/>
    <s v="Cory Cummings"/>
    <x v="3"/>
    <x v="2"/>
  </r>
  <r>
    <s v="Aaron Johnson"/>
    <s v="EXP-10011081 "/>
    <n v="46.5"/>
    <d v="2024-01-27T00:00:00"/>
    <x v="0"/>
    <s v="Office Supplies"/>
    <s v="Toilet paper"/>
    <m/>
    <m/>
    <m/>
    <m/>
    <m/>
    <m/>
    <m/>
    <m/>
    <m/>
    <m/>
    <m/>
    <m/>
    <m/>
    <m/>
    <m/>
    <m/>
    <m/>
    <m/>
    <m/>
    <m/>
    <m/>
    <e v="#REF!"/>
    <s v="SL108@tidalwaveautospa.com"/>
    <s v="Cory Cummings"/>
    <x v="3"/>
    <x v="2"/>
  </r>
  <r>
    <s v="Aaron Johnson"/>
    <s v="EXP-10011081 "/>
    <n v="76.319999999999993"/>
    <d v="2024-01-31T00:00:00"/>
    <x v="0"/>
    <s v="Office Supplies"/>
    <s v="Extrnsion Cord"/>
    <m/>
    <m/>
    <m/>
    <m/>
    <m/>
    <m/>
    <m/>
    <m/>
    <m/>
    <m/>
    <m/>
    <m/>
    <m/>
    <m/>
    <m/>
    <m/>
    <m/>
    <m/>
    <m/>
    <m/>
    <m/>
    <e v="#REF!"/>
    <s v="SL108@tidalwaveautospa.com"/>
    <s v="Cory Cummings"/>
    <x v="3"/>
    <x v="2"/>
  </r>
  <r>
    <s v="Aaron Johnson"/>
    <s v="EXP-10011081 "/>
    <n v="137.18"/>
    <d v="2024-02-01T00:00:00"/>
    <x v="1"/>
    <s v="Equipment"/>
    <s v="Pressure washer gun, tools to fix air tree"/>
    <m/>
    <m/>
    <m/>
    <m/>
    <m/>
    <m/>
    <m/>
    <m/>
    <m/>
    <m/>
    <m/>
    <m/>
    <m/>
    <m/>
    <m/>
    <m/>
    <m/>
    <m/>
    <m/>
    <m/>
    <m/>
    <e v="#REF!"/>
    <s v="SL108@tidalwaveautospa.com"/>
    <s v="Cory Cummings"/>
    <x v="3"/>
    <x v="2"/>
  </r>
  <r>
    <s v="Aaron Johnson"/>
    <s v="EXP-10011081 "/>
    <n v="26.26"/>
    <d v="2024-02-01T00:00:00"/>
    <x v="1"/>
    <s v="Small Tools"/>
    <s v="Blow torch"/>
    <m/>
    <m/>
    <m/>
    <m/>
    <m/>
    <m/>
    <m/>
    <m/>
    <m/>
    <m/>
    <m/>
    <m/>
    <m/>
    <m/>
    <m/>
    <m/>
    <m/>
    <m/>
    <m/>
    <m/>
    <m/>
    <e v="#REF!"/>
    <s v="SL108@tidalwaveautospa.com"/>
    <s v="Cory Cummings"/>
    <x v="3"/>
    <x v="2"/>
  </r>
  <r>
    <s v="Aaron Johnson"/>
    <s v="EXP-10011081 "/>
    <n v="41.02"/>
    <d v="2024-02-01T00:00:00"/>
    <x v="1"/>
    <s v="Parts"/>
    <s v="Hydraulic adapters"/>
    <m/>
    <m/>
    <m/>
    <m/>
    <m/>
    <m/>
    <m/>
    <m/>
    <m/>
    <m/>
    <m/>
    <m/>
    <m/>
    <m/>
    <m/>
    <m/>
    <m/>
    <m/>
    <m/>
    <m/>
    <m/>
    <e v="#REF!"/>
    <s v="SL108@tidalwaveautospa.com"/>
    <s v="Cory Cummings"/>
    <x v="3"/>
    <x v="2"/>
  </r>
  <r>
    <s v="Aaron Johnson"/>
    <s v="EXP-10011081 "/>
    <n v="53.04"/>
    <d v="2024-02-03T00:00:00"/>
    <x v="1"/>
    <s v="Parts"/>
    <s v="Screw extractor and lance"/>
    <m/>
    <m/>
    <m/>
    <m/>
    <m/>
    <m/>
    <m/>
    <m/>
    <m/>
    <m/>
    <m/>
    <m/>
    <m/>
    <m/>
    <m/>
    <m/>
    <m/>
    <m/>
    <m/>
    <m/>
    <m/>
    <e v="#REF!"/>
    <s v="SL108@tidalwaveautospa.com"/>
    <s v="Cory Cummings"/>
    <x v="3"/>
    <x v="2"/>
  </r>
  <r>
    <s v="Aaron Johnson"/>
    <s v="EXP-10011081 "/>
    <n v="22.04"/>
    <d v="2024-02-03T00:00:00"/>
    <x v="1"/>
    <s v="Parts"/>
    <s v="Air tree fittings"/>
    <m/>
    <m/>
    <m/>
    <m/>
    <m/>
    <m/>
    <m/>
    <m/>
    <m/>
    <m/>
    <m/>
    <m/>
    <m/>
    <m/>
    <m/>
    <m/>
    <m/>
    <m/>
    <m/>
    <m/>
    <m/>
    <e v="#REF!"/>
    <s v="SL108@tidalwaveautospa.com"/>
    <s v="Cory Cummings"/>
    <x v="3"/>
    <x v="2"/>
  </r>
  <r>
    <s v="Aaron Johnson"/>
    <s v="EXP-10011081 "/>
    <n v="50.12"/>
    <d v="2024-02-05T00:00:00"/>
    <x v="0"/>
    <s v="Wash Maintenance"/>
    <s v="Dawn and vinegar"/>
    <m/>
    <m/>
    <m/>
    <m/>
    <m/>
    <m/>
    <m/>
    <m/>
    <m/>
    <m/>
    <m/>
    <m/>
    <m/>
    <m/>
    <m/>
    <m/>
    <m/>
    <m/>
    <m/>
    <m/>
    <m/>
    <e v="#REF!"/>
    <s v="SL108@tidalwaveautospa.com"/>
    <s v="Cory Cummings"/>
    <x v="3"/>
    <x v="2"/>
  </r>
  <r>
    <s v="Aaron Johnson"/>
    <s v="EXP-10011167 "/>
    <n v="320.2"/>
    <d v="2024-01-12T00:00:00"/>
    <x v="0"/>
    <s v="Wash Maintenance"/>
    <s v="C3 cleaner"/>
    <m/>
    <m/>
    <m/>
    <m/>
    <m/>
    <m/>
    <m/>
    <m/>
    <m/>
    <m/>
    <m/>
    <m/>
    <m/>
    <m/>
    <m/>
    <m/>
    <m/>
    <m/>
    <m/>
    <m/>
    <m/>
    <e v="#REF!"/>
    <s v="SL108@tidalwaveautospa.com"/>
    <s v="Cory Cummings"/>
    <x v="3"/>
    <x v="2"/>
  </r>
  <r>
    <s v="Aaron Johnson"/>
    <s v="EXP-10011167 "/>
    <n v="462.54"/>
    <d v="2024-02-01T00:00:00"/>
    <x v="4"/>
    <s v="Recruitment"/>
    <s v="Indeed Ads"/>
    <m/>
    <m/>
    <m/>
    <m/>
    <m/>
    <m/>
    <m/>
    <m/>
    <m/>
    <m/>
    <m/>
    <m/>
    <m/>
    <m/>
    <m/>
    <m/>
    <m/>
    <m/>
    <m/>
    <m/>
    <m/>
    <e v="#REF!"/>
    <s v="SL108@tidalwaveautospa.com"/>
    <s v="Cory Cummings"/>
    <x v="3"/>
    <x v="2"/>
  </r>
  <r>
    <s v="Aaron Johnson"/>
    <s v="EXP-10011167 "/>
    <n v="320.2"/>
    <d v="2024-02-01T00:00:00"/>
    <x v="0"/>
    <s v="Wash Maintenance"/>
    <s v="C3 cleaner"/>
    <m/>
    <m/>
    <m/>
    <m/>
    <m/>
    <m/>
    <m/>
    <m/>
    <m/>
    <m/>
    <m/>
    <m/>
    <m/>
    <m/>
    <m/>
    <m/>
    <m/>
    <m/>
    <m/>
    <m/>
    <m/>
    <e v="#REF!"/>
    <s v="SL108@tidalwaveautospa.com"/>
    <s v="Cory Cummings"/>
    <x v="3"/>
    <x v="2"/>
  </r>
  <r>
    <s v="Al Kondry"/>
    <s v="EXP-10010925 "/>
    <n v="282.74"/>
    <d v="2024-01-17T00:00:00"/>
    <x v="22"/>
    <s v="Equipment"/>
    <s v="Heaters anf Mop"/>
    <m/>
    <m/>
    <m/>
    <m/>
    <m/>
    <m/>
    <m/>
    <m/>
    <m/>
    <m/>
    <m/>
    <m/>
    <m/>
    <m/>
    <m/>
    <m/>
    <m/>
    <m/>
    <m/>
    <m/>
    <m/>
    <e v="#REF!"/>
    <s v="SL212@tidalwaveautospa.com"/>
    <s v="Michael Donnelly"/>
    <x v="3"/>
    <x v="2"/>
  </r>
  <r>
    <s v="Al Kondry"/>
    <s v="EXP-10010925 "/>
    <n v="42.67"/>
    <d v="2024-01-30T00:00:00"/>
    <x v="9"/>
    <s v="Office Supplies"/>
    <s v="Employee water and dish soap"/>
    <m/>
    <m/>
    <m/>
    <m/>
    <m/>
    <m/>
    <m/>
    <m/>
    <m/>
    <m/>
    <m/>
    <m/>
    <m/>
    <m/>
    <m/>
    <m/>
    <m/>
    <m/>
    <m/>
    <m/>
    <m/>
    <e v="#REF!"/>
    <s v="SL212@tidalwaveautospa.com"/>
    <s v="Michael Donnelly"/>
    <x v="3"/>
    <x v="2"/>
  </r>
  <r>
    <s v="Al Kondry"/>
    <s v="EXP-10010925 "/>
    <n v="51.38"/>
    <d v="2024-02-03T00:00:00"/>
    <x v="6"/>
    <s v="Office Supplies"/>
    <s v="Door covering and hooks"/>
    <m/>
    <m/>
    <m/>
    <m/>
    <m/>
    <m/>
    <m/>
    <m/>
    <m/>
    <m/>
    <m/>
    <m/>
    <m/>
    <m/>
    <m/>
    <m/>
    <m/>
    <m/>
    <m/>
    <m/>
    <m/>
    <e v="#REF!"/>
    <s v="SL212@tidalwaveautospa.com"/>
    <s v="Michael Donnelly"/>
    <x v="3"/>
    <x v="2"/>
  </r>
  <r>
    <s v="Anthony Mazzella"/>
    <s v="EXP-10011007 "/>
    <n v="97"/>
    <d v="2024-01-29T00:00:00"/>
    <x v="6"/>
    <s v="Parts"/>
    <s v="garage door tracking came off track"/>
    <m/>
    <m/>
    <m/>
    <m/>
    <m/>
    <m/>
    <m/>
    <m/>
    <m/>
    <m/>
    <m/>
    <m/>
    <m/>
    <m/>
    <m/>
    <m/>
    <m/>
    <m/>
    <m/>
    <m/>
    <m/>
    <e v="#REF!"/>
    <s v="SL271@tidalwaveautospa.com"/>
    <s v="Wesley Kurtz"/>
    <x v="3"/>
    <x v="2"/>
  </r>
  <r>
    <s v="Benjamin Barbour"/>
    <s v="EXP-10011097 "/>
    <n v="76.33"/>
    <d v="2024-01-27T00:00:00"/>
    <x v="0"/>
    <s v="Parts"/>
    <s v="Crimper and fittings for electrical work. Installing blower"/>
    <m/>
    <m/>
    <m/>
    <m/>
    <m/>
    <m/>
    <m/>
    <m/>
    <m/>
    <m/>
    <m/>
    <m/>
    <m/>
    <m/>
    <m/>
    <m/>
    <m/>
    <m/>
    <m/>
    <m/>
    <m/>
    <e v="#REF!"/>
    <s v="SL58@tidalwaveautospa.com"/>
    <s v="Kyle Rovansek"/>
    <x v="3"/>
    <x v="2"/>
  </r>
  <r>
    <s v="Benjamin Barbour"/>
    <s v="EXP-10011097 "/>
    <n v="255"/>
    <d v="2024-01-29T00:00:00"/>
    <x v="6"/>
    <s v="Annual Inspection"/>
    <s v="Back flow prevention testing"/>
    <m/>
    <m/>
    <m/>
    <m/>
    <m/>
    <m/>
    <m/>
    <m/>
    <m/>
    <m/>
    <m/>
    <m/>
    <m/>
    <m/>
    <m/>
    <m/>
    <m/>
    <m/>
    <m/>
    <m/>
    <m/>
    <e v="#REF!"/>
    <s v="SL58@tidalwaveautospa.com"/>
    <s v="Kyle Rovansek"/>
    <x v="3"/>
    <x v="2"/>
  </r>
  <r>
    <s v="Benjamin Barbour"/>
    <s v="EXP-10011097 "/>
    <n v="48.72"/>
    <d v="2024-01-30T00:00:00"/>
    <x v="0"/>
    <s v="Wash Maintenance"/>
    <s v="Cleaning Vinegar and envelopes for FP Recipts"/>
    <m/>
    <m/>
    <m/>
    <m/>
    <m/>
    <m/>
    <m/>
    <m/>
    <m/>
    <m/>
    <m/>
    <m/>
    <m/>
    <m/>
    <m/>
    <m/>
    <m/>
    <m/>
    <m/>
    <m/>
    <m/>
    <e v="#REF!"/>
    <s v="SL58@tidalwaveautospa.com"/>
    <s v="Kyle Rovansek"/>
    <x v="3"/>
    <x v="2"/>
  </r>
  <r>
    <s v="Benjamin Barbour"/>
    <s v="EXP-10011097 "/>
    <n v="23.62"/>
    <d v="2024-01-30T00:00:00"/>
    <x v="0"/>
    <s v="Small Tools"/>
    <s v="Got two new rulers for chemical usage. Back up incase one is lost"/>
    <m/>
    <m/>
    <m/>
    <m/>
    <m/>
    <m/>
    <m/>
    <m/>
    <m/>
    <m/>
    <m/>
    <m/>
    <m/>
    <m/>
    <m/>
    <m/>
    <m/>
    <m/>
    <m/>
    <m/>
    <m/>
    <e v="#REF!"/>
    <s v="SL58@tidalwaveautospa.com"/>
    <s v="Kyle Rovansek"/>
    <x v="3"/>
    <x v="2"/>
  </r>
  <r>
    <s v="Benjamin Barbour"/>
    <s v="EXP-10011097 "/>
    <n v="27.76"/>
    <d v="2024-02-01T00:00:00"/>
    <x v="0"/>
    <s v="Wash Maintenance"/>
    <s v="Wall cleaning supplies"/>
    <m/>
    <m/>
    <m/>
    <m/>
    <m/>
    <m/>
    <m/>
    <m/>
    <m/>
    <m/>
    <m/>
    <m/>
    <m/>
    <m/>
    <m/>
    <m/>
    <m/>
    <m/>
    <m/>
    <m/>
    <m/>
    <e v="#REF!"/>
    <s v="SL58@tidalwaveautospa.com"/>
    <s v="Kyle Rovansek"/>
    <x v="3"/>
    <x v="2"/>
  </r>
  <r>
    <s v="Benjamin Barbour"/>
    <s v="EXP-10011097 "/>
    <n v="45.98"/>
    <d v="2024-02-06T00:00:00"/>
    <x v="0"/>
    <s v="Office Supplies"/>
    <s v="Got business card holders for outdoor and office. Easier way to give fleet and fundraising info without leaving xpt"/>
    <m/>
    <m/>
    <m/>
    <m/>
    <m/>
    <m/>
    <m/>
    <m/>
    <m/>
    <m/>
    <m/>
    <m/>
    <m/>
    <m/>
    <m/>
    <m/>
    <m/>
    <m/>
    <m/>
    <m/>
    <m/>
    <e v="#REF!"/>
    <s v="SL58@tidalwaveautospa.com"/>
    <s v="Kyle Rovansek"/>
    <x v="3"/>
    <x v="2"/>
  </r>
  <r>
    <s v="Benjamin Barbour"/>
    <s v="EXP-10011097 "/>
    <n v="25.67"/>
    <d v="2024-02-06T00:00:00"/>
    <x v="0"/>
    <s v="Office Supplies"/>
    <s v="Replacment for office"/>
    <m/>
    <m/>
    <m/>
    <m/>
    <m/>
    <m/>
    <m/>
    <m/>
    <m/>
    <m/>
    <m/>
    <m/>
    <m/>
    <m/>
    <m/>
    <m/>
    <m/>
    <m/>
    <m/>
    <m/>
    <m/>
    <e v="#REF!"/>
    <s v="SL58@tidalwaveautospa.com"/>
    <s v="Kyle Rovansek"/>
    <x v="3"/>
    <x v="2"/>
  </r>
  <r>
    <s v="Benjamin Barbour"/>
    <s v="EXP-10011097 "/>
    <n v="36.049999999999997"/>
    <d v="2024-02-06T00:00:00"/>
    <x v="0"/>
    <s v="Wash Maintenance"/>
    <s v="Gloves, bolts/nuts/washer mounting press on work bench, bathroom soap"/>
    <m/>
    <m/>
    <m/>
    <m/>
    <m/>
    <m/>
    <m/>
    <m/>
    <m/>
    <m/>
    <m/>
    <m/>
    <m/>
    <m/>
    <m/>
    <m/>
    <m/>
    <m/>
    <m/>
    <m/>
    <m/>
    <e v="#REF!"/>
    <s v="SL58@tidalwaveautospa.com"/>
    <s v="Kyle Rovansek"/>
    <x v="3"/>
    <x v="2"/>
  </r>
  <r>
    <s v="Blake Akins"/>
    <s v="EXP-10010836 "/>
    <n v="84.69"/>
    <d v="2023-12-19T00:00:00"/>
    <x v="10"/>
    <s v="Office Supplies"/>
    <s v="Water bottles wrenches etc"/>
    <m/>
    <m/>
    <m/>
    <m/>
    <m/>
    <m/>
    <m/>
    <m/>
    <m/>
    <m/>
    <m/>
    <m/>
    <m/>
    <m/>
    <m/>
    <m/>
    <m/>
    <m/>
    <m/>
    <m/>
    <m/>
    <e v="#REF!"/>
    <s v="SL112@tidalwaveautospa.com"/>
    <s v="Cory Cummings"/>
    <x v="3"/>
    <x v="2"/>
  </r>
  <r>
    <s v="Blake Akins"/>
    <s v="EXP-10010836 "/>
    <n v="47.65"/>
    <d v="2023-12-19T00:00:00"/>
    <x v="10"/>
    <s v="Parts"/>
    <s v="parts"/>
    <m/>
    <m/>
    <m/>
    <m/>
    <m/>
    <m/>
    <m/>
    <m/>
    <m/>
    <m/>
    <m/>
    <m/>
    <m/>
    <m/>
    <m/>
    <m/>
    <m/>
    <m/>
    <m/>
    <m/>
    <m/>
    <e v="#REF!"/>
    <s v="SL112@tidalwaveautospa.com"/>
    <s v="Cory Cummings"/>
    <x v="3"/>
    <x v="2"/>
  </r>
  <r>
    <s v="Blake Akins"/>
    <s v="EXP-10010836 "/>
    <n v="13.68"/>
    <d v="2023-12-20T00:00:00"/>
    <x v="10"/>
    <s v="Wash Maintenance"/>
    <s v="Cleaning"/>
    <m/>
    <m/>
    <m/>
    <m/>
    <m/>
    <m/>
    <m/>
    <m/>
    <m/>
    <m/>
    <m/>
    <m/>
    <m/>
    <m/>
    <m/>
    <m/>
    <m/>
    <m/>
    <m/>
    <m/>
    <m/>
    <e v="#REF!"/>
    <s v="SL112@tidalwaveautospa.com"/>
    <s v="Cory Cummings"/>
    <x v="3"/>
    <x v="2"/>
  </r>
  <r>
    <s v="Blake Akins"/>
    <s v="EXP-10010836 "/>
    <n v="311.97000000000003"/>
    <d v="2023-12-21T00:00:00"/>
    <x v="10"/>
    <s v="Equipment"/>
    <s v="Washer delivery hookup haul off"/>
    <m/>
    <m/>
    <m/>
    <m/>
    <m/>
    <m/>
    <m/>
    <m/>
    <m/>
    <m/>
    <m/>
    <m/>
    <m/>
    <m/>
    <m/>
    <m/>
    <m/>
    <m/>
    <m/>
    <m/>
    <m/>
    <e v="#REF!"/>
    <s v="SL112@tidalwaveautospa.com"/>
    <s v="Cory Cummings"/>
    <x v="3"/>
    <x v="2"/>
  </r>
  <r>
    <s v="Blake Akins"/>
    <s v="EXP-10010836 "/>
    <n v="120.91"/>
    <d v="2023-12-28T00:00:00"/>
    <x v="10"/>
    <s v="Wash Maintenance"/>
    <s v="Cleaning Supplies"/>
    <m/>
    <m/>
    <m/>
    <m/>
    <m/>
    <m/>
    <m/>
    <m/>
    <m/>
    <m/>
    <m/>
    <m/>
    <m/>
    <m/>
    <m/>
    <m/>
    <m/>
    <m/>
    <m/>
    <m/>
    <m/>
    <e v="#REF!"/>
    <s v="SL112@tidalwaveautospa.com"/>
    <s v="Cory Cummings"/>
    <x v="3"/>
    <x v="2"/>
  </r>
  <r>
    <s v="Blake Akins"/>
    <s v="EXP-10010836 "/>
    <n v="27.37"/>
    <d v="2023-12-30T00:00:00"/>
    <x v="10"/>
    <s v="Parts"/>
    <s v="PVC reducer, cap nut"/>
    <m/>
    <m/>
    <m/>
    <m/>
    <m/>
    <m/>
    <m/>
    <m/>
    <m/>
    <m/>
    <m/>
    <m/>
    <m/>
    <m/>
    <m/>
    <m/>
    <m/>
    <m/>
    <m/>
    <m/>
    <m/>
    <e v="#REF!"/>
    <s v="SL112@tidalwaveautospa.com"/>
    <s v="Cory Cummings"/>
    <x v="3"/>
    <x v="2"/>
  </r>
  <r>
    <s v="Blake Akins"/>
    <s v="EXP-10010836 "/>
    <n v="231.69"/>
    <d v="2024-01-02T00:00:00"/>
    <x v="10"/>
    <m/>
    <s v="REMOVE"/>
    <m/>
    <m/>
    <m/>
    <m/>
    <m/>
    <m/>
    <m/>
    <m/>
    <m/>
    <m/>
    <m/>
    <m/>
    <m/>
    <m/>
    <m/>
    <m/>
    <m/>
    <m/>
    <m/>
    <m/>
    <m/>
    <e v="#REF!"/>
    <s v="SL112@tidalwaveautospa.com"/>
    <s v="Cory Cummings"/>
    <x v="3"/>
    <x v="2"/>
  </r>
  <r>
    <s v="Blake Akins"/>
    <s v="EXP-10010836 "/>
    <n v="27.48"/>
    <d v="2024-01-03T00:00:00"/>
    <x v="10"/>
    <s v="Landscaping"/>
    <s v="Stepping Stones etc"/>
    <m/>
    <m/>
    <m/>
    <m/>
    <m/>
    <m/>
    <m/>
    <m/>
    <m/>
    <m/>
    <m/>
    <m/>
    <m/>
    <m/>
    <m/>
    <m/>
    <m/>
    <m/>
    <m/>
    <m/>
    <m/>
    <e v="#REF!"/>
    <s v="SL112@tidalwaveautospa.com"/>
    <s v="Cory Cummings"/>
    <x v="3"/>
    <x v="2"/>
  </r>
  <r>
    <s v="Blake Akins"/>
    <s v="EXP-10010836 "/>
    <n v="43.58"/>
    <d v="2024-01-08T00:00:00"/>
    <x v="10"/>
    <s v="Wash Maintenance"/>
    <s v="All"/>
    <m/>
    <m/>
    <m/>
    <m/>
    <m/>
    <m/>
    <m/>
    <m/>
    <m/>
    <m/>
    <m/>
    <m/>
    <m/>
    <m/>
    <m/>
    <m/>
    <m/>
    <m/>
    <m/>
    <m/>
    <m/>
    <e v="#REF!"/>
    <s v="SL112@tidalwaveautospa.com"/>
    <s v="Cory Cummings"/>
    <x v="3"/>
    <x v="2"/>
  </r>
  <r>
    <s v="Blake Akins"/>
    <s v="EXP-10010836 "/>
    <n v="71.83"/>
    <d v="2024-01-09T00:00:00"/>
    <x v="10"/>
    <s v="Wash Maintenance"/>
    <s v="Degrease etc"/>
    <m/>
    <m/>
    <m/>
    <m/>
    <m/>
    <m/>
    <m/>
    <m/>
    <m/>
    <m/>
    <m/>
    <m/>
    <m/>
    <m/>
    <m/>
    <m/>
    <m/>
    <m/>
    <m/>
    <m/>
    <m/>
    <e v="#REF!"/>
    <s v="SL112@tidalwaveautospa.com"/>
    <s v="Cory Cummings"/>
    <x v="3"/>
    <x v="2"/>
  </r>
  <r>
    <s v="Blake Akins"/>
    <s v="EXP-10010836 "/>
    <n v="73.459999999999994"/>
    <d v="2024-01-16T00:00:00"/>
    <x v="10"/>
    <s v="Wash Maintenance"/>
    <s v="Cleaning"/>
    <m/>
    <m/>
    <m/>
    <m/>
    <m/>
    <m/>
    <m/>
    <m/>
    <m/>
    <m/>
    <m/>
    <m/>
    <m/>
    <m/>
    <m/>
    <m/>
    <m/>
    <m/>
    <m/>
    <m/>
    <m/>
    <e v="#REF!"/>
    <s v="SL112@tidalwaveautospa.com"/>
    <s v="Cory Cummings"/>
    <x v="3"/>
    <x v="2"/>
  </r>
  <r>
    <s v="Bradley Estis"/>
    <s v="EXP-10011057 "/>
    <n v="216.5"/>
    <d v="2024-01-26T00:00:00"/>
    <x v="0"/>
    <s v="Small Tools"/>
    <s v="tools"/>
    <m/>
    <m/>
    <m/>
    <m/>
    <m/>
    <m/>
    <m/>
    <m/>
    <m/>
    <m/>
    <m/>
    <m/>
    <m/>
    <m/>
    <m/>
    <m/>
    <m/>
    <m/>
    <m/>
    <m/>
    <m/>
    <e v="#REF!"/>
    <s v="SL232@tidalwaveautospa.com"/>
    <s v="Cory Cummings"/>
    <x v="3"/>
    <x v="2"/>
  </r>
  <r>
    <s v="Bradley Estis"/>
    <s v="EXP-10011057 "/>
    <n v="296.13"/>
    <d v="2024-01-29T00:00:00"/>
    <x v="0"/>
    <s v="Small Tools"/>
    <s v="saw"/>
    <m/>
    <m/>
    <m/>
    <m/>
    <m/>
    <m/>
    <m/>
    <m/>
    <m/>
    <m/>
    <m/>
    <m/>
    <m/>
    <m/>
    <m/>
    <m/>
    <m/>
    <m/>
    <m/>
    <m/>
    <m/>
    <e v="#REF!"/>
    <s v="SL232@tidalwaveautospa.com"/>
    <s v="Cory Cummings"/>
    <x v="3"/>
    <x v="2"/>
  </r>
  <r>
    <s v="Bradley Estis"/>
    <s v="EXP-10011057 "/>
    <n v="50.87"/>
    <d v="2024-01-29T00:00:00"/>
    <x v="0"/>
    <s v="Parts"/>
    <s v="prep lines"/>
    <m/>
    <m/>
    <m/>
    <m/>
    <m/>
    <m/>
    <m/>
    <m/>
    <m/>
    <m/>
    <m/>
    <m/>
    <m/>
    <m/>
    <m/>
    <m/>
    <m/>
    <m/>
    <m/>
    <m/>
    <m/>
    <e v="#REF!"/>
    <s v="SL232@tidalwaveautospa.com"/>
    <s v="Cory Cummings"/>
    <x v="3"/>
    <x v="2"/>
  </r>
  <r>
    <s v="Bradley Estis"/>
    <s v="EXP-10011057 "/>
    <n v="89.67"/>
    <d v="2024-01-29T00:00:00"/>
    <x v="0"/>
    <s v="Parts"/>
    <s v="prep lines"/>
    <m/>
    <m/>
    <m/>
    <m/>
    <m/>
    <m/>
    <m/>
    <m/>
    <m/>
    <m/>
    <m/>
    <m/>
    <m/>
    <m/>
    <m/>
    <m/>
    <m/>
    <m/>
    <m/>
    <m/>
    <m/>
    <e v="#REF!"/>
    <s v="SL232@tidalwaveautospa.com"/>
    <s v="Cory Cummings"/>
    <x v="3"/>
    <x v="2"/>
  </r>
  <r>
    <s v="Bradley Estis"/>
    <s v="EXP-10011057 "/>
    <n v="23.97"/>
    <d v="2024-01-29T00:00:00"/>
    <x v="0"/>
    <s v="Wash Maintenance"/>
    <s v="grease"/>
    <m/>
    <m/>
    <m/>
    <m/>
    <m/>
    <m/>
    <m/>
    <m/>
    <m/>
    <m/>
    <m/>
    <m/>
    <m/>
    <m/>
    <m/>
    <m/>
    <m/>
    <m/>
    <m/>
    <m/>
    <m/>
    <e v="#REF!"/>
    <s v="SL232@tidalwaveautospa.com"/>
    <s v="Cory Cummings"/>
    <x v="3"/>
    <x v="2"/>
  </r>
  <r>
    <s v="Bradley Estis"/>
    <s v="EXP-10011057 "/>
    <n v="6.52"/>
    <d v="2024-01-29T00:00:00"/>
    <x v="0"/>
    <s v="Parts"/>
    <s v="bathroom lines"/>
    <m/>
    <m/>
    <m/>
    <m/>
    <m/>
    <m/>
    <m/>
    <m/>
    <m/>
    <m/>
    <m/>
    <m/>
    <m/>
    <m/>
    <m/>
    <m/>
    <m/>
    <m/>
    <m/>
    <m/>
    <m/>
    <e v="#REF!"/>
    <s v="SL232@tidalwaveautospa.com"/>
    <s v="Cory Cummings"/>
    <x v="3"/>
    <x v="2"/>
  </r>
  <r>
    <s v="Bradley Estis"/>
    <s v="EXP-10011057 "/>
    <n v="8.6999999999999993"/>
    <d v="2024-01-29T00:00:00"/>
    <x v="0"/>
    <s v="Parts"/>
    <s v="screws"/>
    <m/>
    <m/>
    <m/>
    <m/>
    <m/>
    <m/>
    <m/>
    <m/>
    <m/>
    <m/>
    <m/>
    <m/>
    <m/>
    <m/>
    <m/>
    <m/>
    <m/>
    <m/>
    <m/>
    <m/>
    <m/>
    <e v="#REF!"/>
    <s v="SL232@tidalwaveautospa.com"/>
    <s v="Cory Cummings"/>
    <x v="3"/>
    <x v="2"/>
  </r>
  <r>
    <s v="Bradley Estis"/>
    <s v="EXP-10011057 "/>
    <n v="42.95"/>
    <d v="2024-01-30T00:00:00"/>
    <x v="0"/>
    <s v="Small Tools"/>
    <s v="funnel"/>
    <m/>
    <m/>
    <m/>
    <m/>
    <m/>
    <m/>
    <m/>
    <m/>
    <m/>
    <m/>
    <m/>
    <m/>
    <m/>
    <m/>
    <m/>
    <m/>
    <m/>
    <m/>
    <m/>
    <m/>
    <m/>
    <e v="#REF!"/>
    <s v="SL232@tidalwaveautospa.com"/>
    <s v="Cory Cummings"/>
    <x v="3"/>
    <x v="2"/>
  </r>
  <r>
    <s v="Bradley Estis"/>
    <s v="EXP-10011057 "/>
    <n v="102.32"/>
    <d v="2024-01-30T00:00:00"/>
    <x v="0"/>
    <s v="Wash Maintenance"/>
    <s v="dawn, vinegar, drinks"/>
    <m/>
    <m/>
    <m/>
    <m/>
    <m/>
    <m/>
    <m/>
    <m/>
    <m/>
    <m/>
    <m/>
    <m/>
    <m/>
    <m/>
    <m/>
    <m/>
    <m/>
    <m/>
    <m/>
    <m/>
    <m/>
    <e v="#REF!"/>
    <s v="SL232@tidalwaveautospa.com"/>
    <s v="Cory Cummings"/>
    <x v="3"/>
    <x v="2"/>
  </r>
  <r>
    <s v="Bradley Estis"/>
    <s v="EXP-10011057 "/>
    <n v="19.579999999999998"/>
    <d v="2024-01-31T00:00:00"/>
    <x v="0"/>
    <s v="Office Supplies"/>
    <s v="bathroom supplies"/>
    <m/>
    <m/>
    <m/>
    <m/>
    <m/>
    <m/>
    <m/>
    <m/>
    <m/>
    <m/>
    <m/>
    <m/>
    <m/>
    <m/>
    <m/>
    <m/>
    <m/>
    <m/>
    <m/>
    <m/>
    <m/>
    <e v="#REF!"/>
    <s v="SL232@tidalwaveautospa.com"/>
    <s v="Cory Cummings"/>
    <x v="3"/>
    <x v="2"/>
  </r>
  <r>
    <s v="Bradley Estis"/>
    <s v="EXP-10011057 "/>
    <n v="110"/>
    <d v="2024-02-01T00:00:00"/>
    <x v="0"/>
    <s v="Office Supplies"/>
    <s v="keys made for site"/>
    <m/>
    <m/>
    <m/>
    <m/>
    <m/>
    <m/>
    <m/>
    <m/>
    <m/>
    <m/>
    <m/>
    <m/>
    <m/>
    <m/>
    <m/>
    <m/>
    <m/>
    <m/>
    <m/>
    <m/>
    <m/>
    <e v="#REF!"/>
    <s v="SL232@tidalwaveautospa.com"/>
    <s v="Cory Cummings"/>
    <x v="3"/>
    <x v="2"/>
  </r>
  <r>
    <s v="Bradley Estis"/>
    <s v="EXP-10011057 "/>
    <n v="27.94"/>
    <d v="2024-02-03T00:00:00"/>
    <x v="8"/>
    <s v="Snacks"/>
    <s v="waters"/>
    <m/>
    <m/>
    <m/>
    <m/>
    <m/>
    <m/>
    <m/>
    <m/>
    <m/>
    <m/>
    <m/>
    <m/>
    <m/>
    <m/>
    <m/>
    <m/>
    <m/>
    <m/>
    <m/>
    <m/>
    <m/>
    <e v="#REF!"/>
    <s v="SL232@tidalwaveautospa.com"/>
    <s v="Cory Cummings"/>
    <x v="3"/>
    <x v="2"/>
  </r>
  <r>
    <s v="Bradley Estis"/>
    <s v="EXP-10011057 "/>
    <n v="9.1999999999999993"/>
    <d v="2024-02-05T00:00:00"/>
    <x v="0"/>
    <s v="Parts"/>
    <s v="bathroom water line"/>
    <m/>
    <m/>
    <m/>
    <m/>
    <m/>
    <m/>
    <m/>
    <m/>
    <m/>
    <m/>
    <m/>
    <m/>
    <m/>
    <m/>
    <m/>
    <m/>
    <m/>
    <m/>
    <m/>
    <m/>
    <m/>
    <e v="#REF!"/>
    <s v="SL232@tidalwaveautospa.com"/>
    <s v="Cory Cummings"/>
    <x v="3"/>
    <x v="2"/>
  </r>
  <r>
    <s v="Bradley Estis"/>
    <s v="EXP-10011057 "/>
    <n v="10.83"/>
    <d v="2024-02-05T00:00:00"/>
    <x v="0"/>
    <s v="Parts"/>
    <s v="restroom water line"/>
    <m/>
    <m/>
    <m/>
    <m/>
    <m/>
    <m/>
    <m/>
    <m/>
    <m/>
    <m/>
    <m/>
    <m/>
    <m/>
    <m/>
    <m/>
    <m/>
    <m/>
    <m/>
    <m/>
    <m/>
    <m/>
    <e v="#REF!"/>
    <s v="SL232@tidalwaveautospa.com"/>
    <s v="Cory Cummings"/>
    <x v="3"/>
    <x v="2"/>
  </r>
  <r>
    <s v="Bradley Estis"/>
    <s v="EXP-10011057 "/>
    <n v="26.68"/>
    <d v="2024-02-07T00:00:00"/>
    <x v="0"/>
    <s v="Office Supplies"/>
    <s v="toilet paper"/>
    <m/>
    <m/>
    <m/>
    <m/>
    <m/>
    <m/>
    <m/>
    <m/>
    <m/>
    <m/>
    <m/>
    <m/>
    <m/>
    <m/>
    <m/>
    <m/>
    <m/>
    <m/>
    <m/>
    <m/>
    <m/>
    <e v="#REF!"/>
    <s v="SL232@tidalwaveautospa.com"/>
    <s v="Cory Cummings"/>
    <x v="3"/>
    <x v="2"/>
  </r>
  <r>
    <s v="Brian Buttram"/>
    <s v="EXP-10011133 "/>
    <n v="21.17"/>
    <d v="2024-01-11T00:00:00"/>
    <x v="0"/>
    <s v="Equipment"/>
    <s v="Heater"/>
    <m/>
    <m/>
    <m/>
    <m/>
    <m/>
    <m/>
    <m/>
    <m/>
    <m/>
    <m/>
    <m/>
    <m/>
    <m/>
    <m/>
    <m/>
    <m/>
    <m/>
    <m/>
    <m/>
    <m/>
    <m/>
    <e v="#REF!"/>
    <s v=""/>
    <s v=""/>
    <x v="3"/>
    <x v="2"/>
  </r>
  <r>
    <s v="Brian Buttram"/>
    <s v="EXP-10011133 "/>
    <n v="170.24"/>
    <d v="2024-01-11T00:00:00"/>
    <x v="0"/>
    <s v="Equipment"/>
    <s v="Heater"/>
    <m/>
    <m/>
    <m/>
    <m/>
    <m/>
    <m/>
    <m/>
    <m/>
    <m/>
    <m/>
    <m/>
    <m/>
    <m/>
    <m/>
    <m/>
    <m/>
    <m/>
    <m/>
    <m/>
    <m/>
    <m/>
    <e v="#REF!"/>
    <s v=""/>
    <s v=""/>
    <x v="3"/>
    <x v="2"/>
  </r>
  <r>
    <s v="Brian Buttram"/>
    <s v="EXP-10011133 "/>
    <n v="412.25"/>
    <d v="2024-01-11T00:00:00"/>
    <x v="0"/>
    <s v="Equipment"/>
    <s v="Heater"/>
    <m/>
    <m/>
    <m/>
    <m/>
    <m/>
    <m/>
    <m/>
    <m/>
    <m/>
    <m/>
    <m/>
    <m/>
    <m/>
    <m/>
    <m/>
    <m/>
    <m/>
    <m/>
    <m/>
    <m/>
    <m/>
    <e v="#REF!"/>
    <s v=""/>
    <s v=""/>
    <x v="3"/>
    <x v="2"/>
  </r>
  <r>
    <s v="Brian Buttram"/>
    <s v="EXP-10011133 "/>
    <n v="42.26"/>
    <d v="2024-01-14T00:00:00"/>
    <x v="0"/>
    <s v="Small Tools"/>
    <s v="Hand pump"/>
    <m/>
    <m/>
    <m/>
    <m/>
    <m/>
    <m/>
    <m/>
    <m/>
    <m/>
    <m/>
    <m/>
    <m/>
    <m/>
    <m/>
    <m/>
    <m/>
    <m/>
    <m/>
    <m/>
    <m/>
    <m/>
    <e v="#REF!"/>
    <s v=""/>
    <s v=""/>
    <x v="3"/>
    <x v="2"/>
  </r>
  <r>
    <s v="Brian Buttram"/>
    <s v="EXP-10011133 "/>
    <n v="53.66"/>
    <d v="2024-01-14T00:00:00"/>
    <x v="0"/>
    <s v="Wash Maintenance"/>
    <s v="Vinegar"/>
    <m/>
    <m/>
    <m/>
    <m/>
    <m/>
    <m/>
    <m/>
    <m/>
    <m/>
    <m/>
    <m/>
    <m/>
    <m/>
    <m/>
    <m/>
    <m/>
    <m/>
    <m/>
    <m/>
    <m/>
    <m/>
    <e v="#REF!"/>
    <s v=""/>
    <s v=""/>
    <x v="3"/>
    <x v="2"/>
  </r>
  <r>
    <s v="Brian Buttram"/>
    <s v="EXP-10011133 "/>
    <n v="55.64"/>
    <d v="2024-01-14T00:00:00"/>
    <x v="0"/>
    <s v="Wash Maintenance"/>
    <s v="Winter"/>
    <m/>
    <m/>
    <m/>
    <m/>
    <m/>
    <m/>
    <m/>
    <m/>
    <m/>
    <m/>
    <m/>
    <m/>
    <m/>
    <m/>
    <m/>
    <m/>
    <m/>
    <m/>
    <m/>
    <m/>
    <m/>
    <e v="#REF!"/>
    <s v=""/>
    <s v=""/>
    <x v="3"/>
    <x v="2"/>
  </r>
  <r>
    <s v="Brian Buttram"/>
    <s v="EXP-10011133 "/>
    <n v="32.53"/>
    <d v="2024-01-15T00:00:00"/>
    <x v="0"/>
    <s v="Safety Supplies"/>
    <s v="Diesel can"/>
    <m/>
    <m/>
    <m/>
    <m/>
    <m/>
    <m/>
    <m/>
    <m/>
    <m/>
    <m/>
    <m/>
    <m/>
    <m/>
    <m/>
    <m/>
    <m/>
    <m/>
    <m/>
    <m/>
    <m/>
    <m/>
    <e v="#REF!"/>
    <s v=""/>
    <s v=""/>
    <x v="3"/>
    <x v="2"/>
  </r>
  <r>
    <s v="Brian Buttram"/>
    <s v="EXP-10011133 "/>
    <n v="387.32"/>
    <d v="2024-01-16T00:00:00"/>
    <x v="21"/>
    <s v="Office Supplies"/>
    <s v="Gift card for when i was at the retreat"/>
    <m/>
    <m/>
    <m/>
    <m/>
    <m/>
    <m/>
    <m/>
    <m/>
    <m/>
    <m/>
    <m/>
    <m/>
    <m/>
    <m/>
    <m/>
    <m/>
    <m/>
    <m/>
    <m/>
    <m/>
    <m/>
    <e v="#REF!"/>
    <s v=""/>
    <s v=""/>
    <x v="3"/>
    <x v="2"/>
  </r>
  <r>
    <s v="Brian Buttram"/>
    <s v="EXP-10011133 "/>
    <n v="325.17"/>
    <d v="2024-01-16T00:00:00"/>
    <x v="0"/>
    <s v="Fuel"/>
    <s v="Kerosene"/>
    <m/>
    <m/>
    <m/>
    <m/>
    <m/>
    <m/>
    <m/>
    <m/>
    <m/>
    <m/>
    <m/>
    <m/>
    <m/>
    <m/>
    <m/>
    <m/>
    <m/>
    <m/>
    <m/>
    <m/>
    <m/>
    <e v="#REF!"/>
    <s v=""/>
    <s v=""/>
    <x v="3"/>
    <x v="2"/>
  </r>
  <r>
    <s v="Brian Buttram"/>
    <s v="EXP-10011133 "/>
    <n v="70.209999999999994"/>
    <d v="2024-01-31T00:00:00"/>
    <x v="0"/>
    <s v="Office Supplies"/>
    <s v="Toilet paper and water"/>
    <m/>
    <m/>
    <m/>
    <m/>
    <m/>
    <m/>
    <m/>
    <m/>
    <m/>
    <m/>
    <m/>
    <m/>
    <m/>
    <m/>
    <m/>
    <m/>
    <m/>
    <m/>
    <m/>
    <m/>
    <m/>
    <e v="#REF!"/>
    <s v=""/>
    <s v=""/>
    <x v="3"/>
    <x v="2"/>
  </r>
  <r>
    <s v="Brian Hodge"/>
    <s v="EXP-10011169 "/>
    <n v="12.39"/>
    <d v="2024-02-13T00:00:00"/>
    <x v="0"/>
    <s v="Office Supplies"/>
    <s v="bathroom supplies"/>
    <m/>
    <m/>
    <m/>
    <m/>
    <m/>
    <m/>
    <m/>
    <m/>
    <m/>
    <m/>
    <m/>
    <m/>
    <m/>
    <m/>
    <m/>
    <m/>
    <m/>
    <m/>
    <m/>
    <m/>
    <m/>
    <e v="#REF!"/>
    <s v="SL261@tidalwaveautospa.com"/>
    <s v="Jeff Mathis"/>
    <x v="3"/>
    <x v="2"/>
  </r>
  <r>
    <s v="Brian Hodge"/>
    <s v="EXP-10011169 "/>
    <n v="13.89"/>
    <d v="2024-02-14T00:00:00"/>
    <x v="0"/>
    <s v="Wash Maintenance"/>
    <s v="vinegar for windows"/>
    <m/>
    <m/>
    <m/>
    <m/>
    <m/>
    <m/>
    <m/>
    <m/>
    <m/>
    <m/>
    <m/>
    <m/>
    <m/>
    <m/>
    <m/>
    <m/>
    <m/>
    <m/>
    <m/>
    <m/>
    <m/>
    <e v="#REF!"/>
    <s v="SL261@tidalwaveautospa.com"/>
    <s v="Jeff Mathis"/>
    <x v="3"/>
    <x v="2"/>
  </r>
  <r>
    <s v="Casper Eckols"/>
    <s v="EXP-10011084 "/>
    <n v="28.99"/>
    <d v="2024-02-08T00:00:00"/>
    <x v="0"/>
    <s v="Wash Maintenance"/>
    <s v="Hose for prep gun"/>
    <m/>
    <m/>
    <m/>
    <m/>
    <m/>
    <m/>
    <m/>
    <m/>
    <m/>
    <m/>
    <m/>
    <m/>
    <m/>
    <m/>
    <m/>
    <m/>
    <m/>
    <m/>
    <m/>
    <m/>
    <m/>
    <e v="#REF!"/>
    <s v="SL311@tidalwaveautospa.com"/>
    <s v="Derek Schillinger"/>
    <x v="3"/>
    <x v="2"/>
  </r>
  <r>
    <s v="Casper Eckols"/>
    <s v="EXP-10011084 "/>
    <n v="69.11"/>
    <d v="2024-02-07T00:00:00"/>
    <x v="0"/>
    <s v="Signage"/>
    <s v="Stands for signs"/>
    <m/>
    <m/>
    <m/>
    <m/>
    <m/>
    <m/>
    <m/>
    <m/>
    <m/>
    <m/>
    <m/>
    <m/>
    <m/>
    <m/>
    <m/>
    <m/>
    <m/>
    <m/>
    <m/>
    <m/>
    <m/>
    <e v="#REF!"/>
    <s v="SL311@tidalwaveautospa.com"/>
    <s v="Derek Schillinger"/>
    <x v="3"/>
    <x v="2"/>
  </r>
  <r>
    <s v="Cassondra Clark"/>
    <s v="EXP-10011210 "/>
    <n v="121.22"/>
    <d v="2024-02-10T00:00:00"/>
    <x v="0"/>
    <s v="Wash Maintenance"/>
    <s v="Soap,flowers,cleaning supplies"/>
    <m/>
    <m/>
    <m/>
    <m/>
    <m/>
    <m/>
    <m/>
    <m/>
    <m/>
    <m/>
    <m/>
    <m/>
    <m/>
    <m/>
    <m/>
    <m/>
    <m/>
    <m/>
    <m/>
    <m/>
    <m/>
    <e v="#REF!"/>
    <s v="SL67@tidalwaveautospa.com"/>
    <s v="Michael Donnelly"/>
    <x v="3"/>
    <x v="2"/>
  </r>
  <r>
    <s v="Cassondra Clark"/>
    <s v="EXP-10011210 "/>
    <n v="473.13"/>
    <d v="2024-02-12T00:00:00"/>
    <x v="0"/>
    <s v="Wash Maintenance"/>
    <s v="Salt"/>
    <m/>
    <m/>
    <m/>
    <m/>
    <m/>
    <m/>
    <m/>
    <m/>
    <m/>
    <m/>
    <m/>
    <m/>
    <m/>
    <m/>
    <m/>
    <m/>
    <m/>
    <m/>
    <m/>
    <m/>
    <m/>
    <e v="#REF!"/>
    <s v="SL67@tidalwaveautospa.com"/>
    <s v="Michael Donnelly"/>
    <x v="3"/>
    <x v="2"/>
  </r>
  <r>
    <s v="Christopher Cox"/>
    <s v="EXP-10011128 "/>
    <n v="105.28"/>
    <d v="2024-02-08T00:00:00"/>
    <x v="0"/>
    <s v="Wash Maintenance"/>
    <s v="Dawn"/>
    <m/>
    <m/>
    <m/>
    <m/>
    <m/>
    <m/>
    <m/>
    <m/>
    <m/>
    <m/>
    <m/>
    <m/>
    <m/>
    <m/>
    <m/>
    <m/>
    <m/>
    <m/>
    <m/>
    <m/>
    <m/>
    <e v="#REF!"/>
    <s v="SL142@tidalwaveautospa.com"/>
    <s v="Joe Chavez"/>
    <x v="3"/>
    <x v="2"/>
  </r>
  <r>
    <s v="Cory Cummings"/>
    <s v="EXP-10011126 "/>
    <n v="10.94"/>
    <d v="2024-02-03T00:00:00"/>
    <x v="7"/>
    <s v="Parts"/>
    <s v="air tree repair"/>
    <m/>
    <m/>
    <m/>
    <m/>
    <m/>
    <m/>
    <m/>
    <m/>
    <m/>
    <m/>
    <m/>
    <m/>
    <m/>
    <m/>
    <m/>
    <m/>
    <m/>
    <m/>
    <m/>
    <m/>
    <m/>
    <e v="#REF!"/>
    <s v="cory.cummings@twavelead.com"/>
    <s v="Bruce Maxwell"/>
    <x v="3"/>
    <x v="2"/>
  </r>
  <r>
    <s v="Cory Cummings"/>
    <s v="EXP-10011126 "/>
    <n v="51.21"/>
    <d v="2024-02-07T00:00:00"/>
    <x v="0"/>
    <s v="Wash Maintenance"/>
    <s v="cleaner"/>
    <m/>
    <m/>
    <m/>
    <m/>
    <m/>
    <m/>
    <m/>
    <m/>
    <m/>
    <m/>
    <m/>
    <m/>
    <m/>
    <m/>
    <m/>
    <m/>
    <m/>
    <m/>
    <m/>
    <m/>
    <m/>
    <e v="#REF!"/>
    <s v="cory.cummings@twavelead.com"/>
    <s v="Bruce Maxwell"/>
    <x v="3"/>
    <x v="2"/>
  </r>
  <r>
    <s v="Cory Cummings"/>
    <s v="EXP-10011126 "/>
    <n v="86.11"/>
    <d v="2024-02-10T00:00:00"/>
    <x v="0"/>
    <s v="Wash Maintenance"/>
    <s v="cart Hartselle"/>
    <m/>
    <m/>
    <m/>
    <m/>
    <m/>
    <m/>
    <m/>
    <m/>
    <m/>
    <m/>
    <m/>
    <m/>
    <m/>
    <m/>
    <m/>
    <m/>
    <m/>
    <m/>
    <m/>
    <m/>
    <m/>
    <e v="#REF!"/>
    <s v="cory.cummings@twavelead.com"/>
    <s v="Bruce Maxwell"/>
    <x v="3"/>
    <x v="2"/>
  </r>
  <r>
    <s v="Danielle Carroll"/>
    <s v="EXP-10011106"/>
    <n v="172.24"/>
    <d v="2024-01-29T00:00:00"/>
    <x v="0"/>
    <s v="Parts"/>
    <s v="belts, quick connects, pw hose"/>
    <m/>
    <m/>
    <m/>
    <m/>
    <m/>
    <m/>
    <m/>
    <m/>
    <m/>
    <m/>
    <m/>
    <m/>
    <m/>
    <m/>
    <m/>
    <m/>
    <m/>
    <m/>
    <m/>
    <m/>
    <m/>
    <e v="#REF!"/>
    <s v="SL117@tidalwaveautospa.com"/>
    <s v="Ricky Doyle"/>
    <x v="3"/>
    <x v="2"/>
  </r>
  <r>
    <s v="Danielle Carroll"/>
    <s v="EXP-10011107"/>
    <n v="134.97"/>
    <d v="2024-02-09T00:00:00"/>
    <x v="11"/>
    <s v="Small Tools"/>
    <s v="hydraulic hose crimper"/>
    <m/>
    <m/>
    <m/>
    <m/>
    <m/>
    <m/>
    <m/>
    <m/>
    <m/>
    <m/>
    <m/>
    <m/>
    <m/>
    <m/>
    <m/>
    <m/>
    <m/>
    <m/>
    <m/>
    <m/>
    <m/>
    <e v="#REF!"/>
    <s v="SL117@tidalwaveautospa.com"/>
    <s v="Ricky Doyle"/>
    <x v="3"/>
    <x v="2"/>
  </r>
  <r>
    <s v="Danielle Carroll"/>
    <s v="EXP-10010886"/>
    <n v="109.41"/>
    <d v="2024-01-19T00:00:00"/>
    <x v="11"/>
    <s v="Parts"/>
    <s v="Hose crimping and fittings"/>
    <m/>
    <m/>
    <m/>
    <m/>
    <m/>
    <m/>
    <m/>
    <m/>
    <m/>
    <m/>
    <m/>
    <m/>
    <m/>
    <m/>
    <m/>
    <m/>
    <m/>
    <m/>
    <m/>
    <m/>
    <m/>
    <e v="#REF!"/>
    <s v="SL117@tidalwaveautospa.com"/>
    <s v="Ricky Doyle"/>
    <x v="3"/>
    <x v="2"/>
  </r>
  <r>
    <s v="Danielle Carroll"/>
    <s v="EXP-10010885"/>
    <n v="711.82"/>
    <d v="2024-01-19T00:00:00"/>
    <x v="0"/>
    <s v="Office Supplies"/>
    <s v="GiftCards to use for SL retreat for wash supplies"/>
    <m/>
    <m/>
    <m/>
    <m/>
    <m/>
    <m/>
    <m/>
    <m/>
    <m/>
    <m/>
    <m/>
    <m/>
    <m/>
    <m/>
    <m/>
    <m/>
    <m/>
    <m/>
    <m/>
    <m/>
    <m/>
    <e v="#REF!"/>
    <s v="SL117@tidalwaveautospa.com"/>
    <s v="Ricky Doyle"/>
    <x v="3"/>
    <x v="2"/>
  </r>
  <r>
    <s v="Danielle Carroll"/>
    <s v="EXP-10010884"/>
    <n v="341.96"/>
    <d v="2024-01-16T00:00:00"/>
    <x v="0"/>
    <s v="Wash Maintenance"/>
    <s v="Cleaning supplies for the tunnel, handles, antifreeze, wire brushes"/>
    <m/>
    <m/>
    <m/>
    <m/>
    <m/>
    <m/>
    <m/>
    <m/>
    <m/>
    <m/>
    <m/>
    <m/>
    <m/>
    <m/>
    <m/>
    <m/>
    <m/>
    <m/>
    <m/>
    <m/>
    <m/>
    <e v="#REF!"/>
    <s v="SL117@tidalwaveautospa.com"/>
    <s v="Ricky Doyle"/>
    <x v="3"/>
    <x v="2"/>
  </r>
  <r>
    <s v="Danielle Carroll"/>
    <s v="EXP-10010884"/>
    <n v="32.82"/>
    <d v="2024-01-18T00:00:00"/>
    <x v="0"/>
    <s v="Fuel"/>
    <s v="5 gal can, fuel treatment"/>
    <m/>
    <m/>
    <m/>
    <m/>
    <m/>
    <m/>
    <m/>
    <m/>
    <m/>
    <m/>
    <m/>
    <m/>
    <m/>
    <m/>
    <m/>
    <m/>
    <m/>
    <m/>
    <m/>
    <m/>
    <m/>
    <e v="#REF!"/>
    <s v="SL117@tidalwaveautospa.com"/>
    <s v="Ricky Doyle"/>
    <x v="3"/>
    <x v="2"/>
  </r>
  <r>
    <s v="Danielle Carroll"/>
    <s v="EXP-10010884"/>
    <n v="52.6"/>
    <d v="2024-01-18T00:00:00"/>
    <x v="0"/>
    <s v="Parts"/>
    <s v="Bushings and pipe tape"/>
    <m/>
    <m/>
    <m/>
    <m/>
    <m/>
    <m/>
    <m/>
    <m/>
    <m/>
    <m/>
    <m/>
    <m/>
    <m/>
    <m/>
    <m/>
    <m/>
    <m/>
    <m/>
    <m/>
    <m/>
    <m/>
    <e v="#REF!"/>
    <s v="SL117@tidalwaveautospa.com"/>
    <s v="Ricky Doyle"/>
    <x v="3"/>
    <x v="2"/>
  </r>
  <r>
    <s v="Danielle Carroll"/>
    <s v="EXP-10010889"/>
    <n v="206.25"/>
    <d v="2024-01-18T00:00:00"/>
    <x v="0"/>
    <s v="Wash Maintenance"/>
    <s v="Cleaning for tunnel, pressure washer hoses, hot hands"/>
    <m/>
    <m/>
    <m/>
    <m/>
    <m/>
    <m/>
    <m/>
    <m/>
    <m/>
    <m/>
    <m/>
    <m/>
    <m/>
    <m/>
    <m/>
    <m/>
    <m/>
    <m/>
    <m/>
    <m/>
    <m/>
    <e v="#REF!"/>
    <s v="SL117@tidalwaveautospa.com"/>
    <s v="Ricky Doyle"/>
    <x v="3"/>
    <x v="2"/>
  </r>
  <r>
    <s v="Danielle Carroll"/>
    <s v="EXP-10011103"/>
    <n v="361.95"/>
    <d v="2024-01-31T00:00:00"/>
    <x v="2"/>
    <s v="Wash Maintenance"/>
    <s v="reclaim filter and uv lights"/>
    <m/>
    <m/>
    <m/>
    <m/>
    <m/>
    <m/>
    <m/>
    <m/>
    <m/>
    <m/>
    <m/>
    <m/>
    <m/>
    <m/>
    <m/>
    <m/>
    <m/>
    <m/>
    <m/>
    <m/>
    <m/>
    <e v="#REF!"/>
    <s v="SL117@tidalwaveautospa.com"/>
    <s v="Ricky Doyle"/>
    <x v="3"/>
    <x v="2"/>
  </r>
  <r>
    <s v="Danielle Carroll"/>
    <s v="EXP-10011102"/>
    <n v="183.37"/>
    <d v="2024-01-30T00:00:00"/>
    <x v="0"/>
    <s v="Wash Maintenance"/>
    <s v="Dawn, vinegar, bath tissue, scent beads"/>
    <m/>
    <m/>
    <m/>
    <m/>
    <m/>
    <m/>
    <m/>
    <m/>
    <m/>
    <m/>
    <m/>
    <m/>
    <m/>
    <m/>
    <m/>
    <m/>
    <m/>
    <m/>
    <m/>
    <m/>
    <m/>
    <e v="#REF!"/>
    <s v="SL117@tidalwaveautospa.com"/>
    <s v="Ricky Doyle"/>
    <x v="3"/>
    <x v="2"/>
  </r>
  <r>
    <s v="Dennis Gallegos"/>
    <s v="EXP-10011063 "/>
    <n v="63.59"/>
    <d v="2024-01-29T00:00:00"/>
    <x v="3"/>
    <s v="Vehicle Damage Claims"/>
    <s v="Window guards Gerald Prazma"/>
    <m/>
    <m/>
    <m/>
    <m/>
    <m/>
    <m/>
    <m/>
    <m/>
    <m/>
    <m/>
    <m/>
    <m/>
    <m/>
    <m/>
    <m/>
    <m/>
    <m/>
    <m/>
    <m/>
    <m/>
    <m/>
    <e v="#REF!"/>
    <s v="SL121@tidalwaveautospa.com"/>
    <s v="David Foster"/>
    <x v="3"/>
    <x v="2"/>
  </r>
  <r>
    <s v="Dennis Gallegos"/>
    <s v="EXP-10011063 "/>
    <n v="17.25"/>
    <d v="2024-02-01T00:00:00"/>
    <x v="23"/>
    <s v="Snacks"/>
    <s v="water"/>
    <m/>
    <m/>
    <m/>
    <m/>
    <m/>
    <m/>
    <m/>
    <m/>
    <m/>
    <m/>
    <m/>
    <m/>
    <m/>
    <m/>
    <m/>
    <m/>
    <m/>
    <m/>
    <m/>
    <m/>
    <m/>
    <e v="#REF!"/>
    <s v="SL121@tidalwaveautospa.com"/>
    <s v="David Foster"/>
    <x v="3"/>
    <x v="2"/>
  </r>
  <r>
    <s v="Dennis Gallegos"/>
    <s v="EXP-10011063 "/>
    <n v="10.69"/>
    <d v="2024-02-07T00:00:00"/>
    <x v="3"/>
    <s v="Vehicle Damage Claims"/>
    <s v="antenna cover"/>
    <m/>
    <m/>
    <m/>
    <m/>
    <m/>
    <m/>
    <m/>
    <m/>
    <m/>
    <m/>
    <m/>
    <m/>
    <m/>
    <m/>
    <m/>
    <m/>
    <m/>
    <m/>
    <m/>
    <m/>
    <m/>
    <e v="#REF!"/>
    <s v="SL121@tidalwaveautospa.com"/>
    <s v="David Foster"/>
    <x v="3"/>
    <x v="2"/>
  </r>
  <r>
    <s v="Domenic Casciola"/>
    <s v="EXP-10011100 "/>
    <n v="500"/>
    <d v="2024-01-26T00:00:00"/>
    <x v="4"/>
    <s v="Recruitment"/>
    <s v="Promoted CWA position on indeed"/>
    <m/>
    <m/>
    <m/>
    <m/>
    <m/>
    <m/>
    <m/>
    <m/>
    <m/>
    <m/>
    <m/>
    <m/>
    <m/>
    <m/>
    <m/>
    <m/>
    <m/>
    <m/>
    <m/>
    <m/>
    <m/>
    <e v="#REF!"/>
    <s v="SL69@tidalwaveautospa.com"/>
    <s v="Patrick Rollins"/>
    <x v="3"/>
    <x v="2"/>
  </r>
  <r>
    <s v="Domenic Casciola"/>
    <s v="EXP-10011100 "/>
    <n v="50.36"/>
    <d v="2024-02-08T00:00:00"/>
    <x v="2"/>
    <s v="Parts"/>
    <s v="Pvc repair/tire shine grate leveling/washers"/>
    <m/>
    <m/>
    <m/>
    <m/>
    <m/>
    <m/>
    <m/>
    <m/>
    <m/>
    <m/>
    <m/>
    <m/>
    <m/>
    <m/>
    <m/>
    <m/>
    <m/>
    <m/>
    <m/>
    <m/>
    <m/>
    <e v="#REF!"/>
    <s v="SL69@tidalwaveautospa.com"/>
    <s v="Patrick Rollins"/>
    <x v="3"/>
    <x v="2"/>
  </r>
  <r>
    <s v="Hannah Darling"/>
    <s v="EXP-10011080 "/>
    <n v="62.33"/>
    <d v="2024-01-03T00:00:00"/>
    <x v="0"/>
    <s v="Parts"/>
    <s v="PVC supplies"/>
    <m/>
    <m/>
    <m/>
    <m/>
    <m/>
    <m/>
    <m/>
    <m/>
    <m/>
    <m/>
    <m/>
    <m/>
    <m/>
    <m/>
    <m/>
    <m/>
    <m/>
    <m/>
    <m/>
    <m/>
    <m/>
    <e v="#REF!"/>
    <s v=""/>
    <s v=""/>
    <x v="3"/>
    <x v="2"/>
  </r>
  <r>
    <s v="Hannah Darling"/>
    <s v="EXP-10011080 "/>
    <n v="41.61"/>
    <d v="2024-01-09T00:00:00"/>
    <x v="0"/>
    <s v="Wash Maintenance"/>
    <s v="cleaning supplies"/>
    <m/>
    <m/>
    <m/>
    <m/>
    <m/>
    <m/>
    <m/>
    <m/>
    <m/>
    <m/>
    <m/>
    <m/>
    <m/>
    <m/>
    <m/>
    <m/>
    <m/>
    <m/>
    <m/>
    <m/>
    <m/>
    <e v="#REF!"/>
    <s v=""/>
    <s v=""/>
    <x v="3"/>
    <x v="2"/>
  </r>
  <r>
    <s v="Hannah Darling"/>
    <s v="EXP-10011078 "/>
    <n v="203.5"/>
    <d v="2023-12-01T00:00:00"/>
    <x v="0"/>
    <s v="Rental Equipment"/>
    <s v="storage unit for Savannah"/>
    <m/>
    <m/>
    <m/>
    <m/>
    <m/>
    <m/>
    <m/>
    <m/>
    <m/>
    <m/>
    <m/>
    <m/>
    <m/>
    <m/>
    <m/>
    <m/>
    <m/>
    <m/>
    <m/>
    <m/>
    <m/>
    <e v="#REF!"/>
    <s v=""/>
    <s v=""/>
    <x v="3"/>
    <x v="2"/>
  </r>
  <r>
    <s v="Hannah Darling"/>
    <s v="EXP-10011078 "/>
    <n v="203.5"/>
    <d v="2024-01-01T00:00:00"/>
    <x v="0"/>
    <s v="Rental Equipment"/>
    <s v="storage unit for Savannah"/>
    <m/>
    <m/>
    <m/>
    <m/>
    <m/>
    <m/>
    <m/>
    <m/>
    <m/>
    <m/>
    <m/>
    <m/>
    <m/>
    <m/>
    <m/>
    <m/>
    <m/>
    <m/>
    <m/>
    <m/>
    <m/>
    <e v="#REF!"/>
    <s v=""/>
    <s v=""/>
    <x v="3"/>
    <x v="2"/>
  </r>
  <r>
    <s v="Hannah Darling"/>
    <s v="EXP-10011078 "/>
    <n v="203.5"/>
    <d v="2024-02-01T00:00:00"/>
    <x v="0"/>
    <s v="Rental Equipment"/>
    <s v="storage unit for Savannah"/>
    <m/>
    <m/>
    <m/>
    <m/>
    <m/>
    <m/>
    <m/>
    <m/>
    <m/>
    <m/>
    <m/>
    <m/>
    <m/>
    <m/>
    <m/>
    <m/>
    <m/>
    <m/>
    <m/>
    <m/>
    <m/>
    <e v="#REF!"/>
    <s v=""/>
    <s v=""/>
    <x v="3"/>
    <x v="2"/>
  </r>
  <r>
    <s v="Jacob Johnston"/>
    <s v="EXP-10010946 "/>
    <n v="66.62"/>
    <d v="2024-01-17T00:00:00"/>
    <x v="0"/>
    <s v="Wash Maintenance"/>
    <s v="ice melt"/>
    <m/>
    <m/>
    <m/>
    <m/>
    <m/>
    <m/>
    <m/>
    <m/>
    <m/>
    <m/>
    <m/>
    <m/>
    <m/>
    <m/>
    <m/>
    <m/>
    <m/>
    <m/>
    <m/>
    <m/>
    <m/>
    <e v="#REF!"/>
    <s v="SL46@tidalwaveautospa.com"/>
    <s v="Michael Donnelly"/>
    <x v="3"/>
    <x v="2"/>
  </r>
  <r>
    <s v="Jacob Johnston"/>
    <s v="EXP-10010946 "/>
    <n v="59.83"/>
    <d v="2024-01-20T00:00:00"/>
    <x v="0"/>
    <s v="Wash Maintenance"/>
    <s v="ice melt"/>
    <m/>
    <m/>
    <m/>
    <m/>
    <m/>
    <m/>
    <m/>
    <m/>
    <m/>
    <m/>
    <m/>
    <m/>
    <m/>
    <m/>
    <m/>
    <m/>
    <m/>
    <m/>
    <m/>
    <m/>
    <m/>
    <e v="#REF!"/>
    <s v="SL46@tidalwaveautospa.com"/>
    <s v="Michael Donnelly"/>
    <x v="3"/>
    <x v="2"/>
  </r>
  <r>
    <s v="Jacob Johnston"/>
    <s v="EXP-10010946 "/>
    <n v="57.55"/>
    <d v="2024-01-28T00:00:00"/>
    <x v="0"/>
    <s v="Office Supplies"/>
    <s v="xpt paper"/>
    <m/>
    <m/>
    <m/>
    <m/>
    <m/>
    <m/>
    <m/>
    <m/>
    <m/>
    <m/>
    <m/>
    <m/>
    <m/>
    <m/>
    <m/>
    <m/>
    <m/>
    <m/>
    <m/>
    <m/>
    <m/>
    <e v="#REF!"/>
    <s v="SL46@tidalwaveautospa.com"/>
    <s v="Michael Donnelly"/>
    <x v="3"/>
    <x v="2"/>
  </r>
  <r>
    <s v="Jacob Johnston"/>
    <s v="EXP-10010946 "/>
    <n v="27.39"/>
    <d v="2024-02-01T00:00:00"/>
    <x v="0"/>
    <s v="Wash Maintenance"/>
    <s v="cooler for towels"/>
    <m/>
    <m/>
    <m/>
    <m/>
    <m/>
    <m/>
    <m/>
    <m/>
    <m/>
    <m/>
    <m/>
    <m/>
    <m/>
    <m/>
    <m/>
    <m/>
    <m/>
    <m/>
    <m/>
    <m/>
    <m/>
    <e v="#REF!"/>
    <s v="SL46@tidalwaveautospa.com"/>
    <s v="Michael Donnelly"/>
    <x v="3"/>
    <x v="2"/>
  </r>
  <r>
    <s v="Jacob Johnston"/>
    <s v="EXP-10010946 "/>
    <n v="87.23"/>
    <d v="2024-02-03T00:00:00"/>
    <x v="0"/>
    <s v="Wash Maintenance"/>
    <s v="Stool and hose"/>
    <m/>
    <m/>
    <m/>
    <m/>
    <m/>
    <m/>
    <m/>
    <m/>
    <m/>
    <m/>
    <m/>
    <m/>
    <m/>
    <m/>
    <m/>
    <m/>
    <m/>
    <m/>
    <m/>
    <m/>
    <m/>
    <e v="#REF!"/>
    <s v="SL46@tidalwaveautospa.com"/>
    <s v="Michael Donnelly"/>
    <x v="3"/>
    <x v="2"/>
  </r>
  <r>
    <s v="Jacob Johnston"/>
    <s v="EXP-10010946 "/>
    <n v="119.98"/>
    <d v="2024-02-09T00:00:00"/>
    <x v="0"/>
    <s v="Pit Pumping"/>
    <s v="trench waders"/>
    <m/>
    <m/>
    <m/>
    <m/>
    <m/>
    <m/>
    <m/>
    <m/>
    <m/>
    <m/>
    <m/>
    <m/>
    <m/>
    <m/>
    <m/>
    <m/>
    <m/>
    <m/>
    <m/>
    <m/>
    <m/>
    <e v="#REF!"/>
    <s v="SL46@tidalwaveautospa.com"/>
    <s v="Michael Donnelly"/>
    <x v="3"/>
    <x v="2"/>
  </r>
  <r>
    <s v="Jacob Johnston"/>
    <s v="EXP-10010946 "/>
    <n v="71.23"/>
    <d v="2024-02-14T00:00:00"/>
    <x v="0"/>
    <s v="Office Supplies"/>
    <s v="soap and tp"/>
    <m/>
    <m/>
    <m/>
    <m/>
    <m/>
    <m/>
    <m/>
    <m/>
    <m/>
    <m/>
    <m/>
    <m/>
    <m/>
    <m/>
    <m/>
    <m/>
    <m/>
    <m/>
    <m/>
    <m/>
    <m/>
    <e v="#REF!"/>
    <s v="SL46@tidalwaveautospa.com"/>
    <s v="Michael Donnelly"/>
    <x v="3"/>
    <x v="2"/>
  </r>
  <r>
    <s v="James Stomieroski"/>
    <s v="EXP-10011116 "/>
    <n v="30"/>
    <d v="2024-02-05T00:00:00"/>
    <x v="6"/>
    <s v="Wash Maintenance"/>
    <s v="had to buy rock to fill pot holes in entrance also degreaser"/>
    <m/>
    <m/>
    <m/>
    <m/>
    <m/>
    <m/>
    <m/>
    <m/>
    <m/>
    <m/>
    <m/>
    <m/>
    <m/>
    <m/>
    <m/>
    <m/>
    <m/>
    <m/>
    <m/>
    <m/>
    <m/>
    <e v="#REF!"/>
    <s v="SL221@tidalwaveautospa.com"/>
    <s v="Joe Chavez"/>
    <x v="3"/>
    <x v="2"/>
  </r>
  <r>
    <s v="James Stomieroski"/>
    <s v="EXP-10011116 "/>
    <n v="5.99"/>
    <d v="2024-02-10T00:00:00"/>
    <x v="8"/>
    <s v="Snacks"/>
    <s v="bottle water for team members"/>
    <m/>
    <m/>
    <m/>
    <m/>
    <m/>
    <m/>
    <m/>
    <m/>
    <m/>
    <m/>
    <m/>
    <m/>
    <m/>
    <m/>
    <m/>
    <m/>
    <m/>
    <m/>
    <m/>
    <m/>
    <m/>
    <e v="#REF!"/>
    <s v="SL221@tidalwaveautospa.com"/>
    <s v="Joe Chavez"/>
    <x v="3"/>
    <x v="2"/>
  </r>
  <r>
    <s v="James Willis"/>
    <s v="EXP-10011151 "/>
    <n v="14.84"/>
    <d v="2024-01-25T00:00:00"/>
    <x v="8"/>
    <s v="Snacks"/>
    <s v="Water"/>
    <m/>
    <m/>
    <m/>
    <m/>
    <m/>
    <m/>
    <m/>
    <m/>
    <m/>
    <m/>
    <m/>
    <m/>
    <m/>
    <m/>
    <m/>
    <m/>
    <m/>
    <m/>
    <m/>
    <m/>
    <m/>
    <e v="#REF!"/>
    <s v=""/>
    <s v=""/>
    <x v="3"/>
    <x v="2"/>
  </r>
  <r>
    <s v="James Willis"/>
    <s v="EXP-10011151 "/>
    <n v="37.299999999999997"/>
    <d v="2024-01-30T00:00:00"/>
    <x v="0"/>
    <s v="Office Supplies"/>
    <s v="Paper towels"/>
    <m/>
    <m/>
    <m/>
    <m/>
    <m/>
    <m/>
    <m/>
    <m/>
    <m/>
    <m/>
    <m/>
    <m/>
    <m/>
    <m/>
    <m/>
    <m/>
    <m/>
    <m/>
    <m/>
    <m/>
    <m/>
    <e v="#REF!"/>
    <s v=""/>
    <s v=""/>
    <x v="3"/>
    <x v="2"/>
  </r>
  <r>
    <s v="James Willis"/>
    <s v="EXP-10011151 "/>
    <n v="25.92"/>
    <d v="2024-02-04T00:00:00"/>
    <x v="0"/>
    <s v="Small Tools"/>
    <s v="Wratched straps"/>
    <m/>
    <m/>
    <m/>
    <m/>
    <m/>
    <m/>
    <m/>
    <m/>
    <m/>
    <m/>
    <m/>
    <m/>
    <m/>
    <m/>
    <m/>
    <m/>
    <m/>
    <m/>
    <m/>
    <m/>
    <m/>
    <e v="#REF!"/>
    <s v=""/>
    <s v=""/>
    <x v="3"/>
    <x v="2"/>
  </r>
  <r>
    <s v="James Willis"/>
    <s v="EXP-10011151 "/>
    <n v="13.25"/>
    <d v="2024-02-04T00:00:00"/>
    <x v="0"/>
    <s v="Office Supplies"/>
    <s v="Hand soap &amp; air freshener"/>
    <m/>
    <m/>
    <m/>
    <m/>
    <m/>
    <m/>
    <m/>
    <m/>
    <m/>
    <m/>
    <m/>
    <m/>
    <m/>
    <m/>
    <m/>
    <m/>
    <m/>
    <m/>
    <m/>
    <m/>
    <m/>
    <e v="#REF!"/>
    <s v=""/>
    <s v=""/>
    <x v="3"/>
    <x v="2"/>
  </r>
  <r>
    <s v="James Willis"/>
    <s v="EXP-10011151 "/>
    <n v="391.57"/>
    <d v="2024-02-07T00:00:00"/>
    <x v="8"/>
    <s v="Office Supplies"/>
    <s v="Gift Carfs for January Contest/office supplies"/>
    <m/>
    <m/>
    <m/>
    <m/>
    <m/>
    <m/>
    <m/>
    <m/>
    <m/>
    <m/>
    <m/>
    <m/>
    <m/>
    <m/>
    <m/>
    <m/>
    <m/>
    <m/>
    <m/>
    <m/>
    <m/>
    <e v="#REF!"/>
    <s v=""/>
    <s v=""/>
    <x v="3"/>
    <x v="2"/>
  </r>
  <r>
    <s v="James Willis"/>
    <s v="EXP-10011151 "/>
    <n v="159.75"/>
    <d v="2024-02-07T00:00:00"/>
    <x v="0"/>
    <s v="Wash Maintenance"/>
    <s v="Vinegar/dawn"/>
    <m/>
    <m/>
    <m/>
    <m/>
    <m/>
    <m/>
    <m/>
    <m/>
    <m/>
    <m/>
    <m/>
    <m/>
    <m/>
    <m/>
    <m/>
    <m/>
    <m/>
    <m/>
    <m/>
    <m/>
    <m/>
    <e v="#REF!"/>
    <s v=""/>
    <s v=""/>
    <x v="3"/>
    <x v="2"/>
  </r>
  <r>
    <s v="James Willis"/>
    <s v="EXP-10011151 "/>
    <n v="77.03"/>
    <d v="2024-02-08T00:00:00"/>
    <x v="0"/>
    <s v="Wash Maintenance"/>
    <s v="Pressure Kit"/>
    <m/>
    <m/>
    <m/>
    <m/>
    <m/>
    <m/>
    <m/>
    <m/>
    <m/>
    <m/>
    <m/>
    <m/>
    <m/>
    <m/>
    <m/>
    <m/>
    <m/>
    <m/>
    <m/>
    <m/>
    <m/>
    <e v="#REF!"/>
    <s v=""/>
    <s v=""/>
    <x v="3"/>
    <x v="2"/>
  </r>
  <r>
    <s v="James Willis"/>
    <s v="EXP-10011151 "/>
    <n v="67.8"/>
    <d v="2024-02-11T00:00:00"/>
    <x v="0"/>
    <s v="Small Tools"/>
    <s v="Weatched steaps"/>
    <m/>
    <m/>
    <m/>
    <m/>
    <m/>
    <m/>
    <m/>
    <m/>
    <m/>
    <m/>
    <m/>
    <m/>
    <m/>
    <m/>
    <m/>
    <m/>
    <m/>
    <m/>
    <m/>
    <m/>
    <m/>
    <e v="#REF!"/>
    <s v=""/>
    <s v=""/>
    <x v="3"/>
    <x v="2"/>
  </r>
  <r>
    <s v="James Willis"/>
    <s v="EXP-10011151 "/>
    <n v="36"/>
    <d v="2024-02-11T00:00:00"/>
    <x v="0"/>
    <s v="Small Tools"/>
    <s v="Straps"/>
    <m/>
    <m/>
    <m/>
    <m/>
    <m/>
    <m/>
    <m/>
    <m/>
    <m/>
    <m/>
    <m/>
    <m/>
    <m/>
    <m/>
    <m/>
    <m/>
    <m/>
    <m/>
    <m/>
    <m/>
    <m/>
    <e v="#REF!"/>
    <s v=""/>
    <s v=""/>
    <x v="3"/>
    <x v="2"/>
  </r>
  <r>
    <s v="James Willis"/>
    <s v="EXP-10011150 "/>
    <n v="179.8"/>
    <d v="2024-01-06T00:00:00"/>
    <x v="0"/>
    <s v="Wash Maintenance"/>
    <s v="Cleaning items"/>
    <m/>
    <m/>
    <m/>
    <m/>
    <m/>
    <m/>
    <m/>
    <m/>
    <m/>
    <m/>
    <m/>
    <m/>
    <m/>
    <m/>
    <m/>
    <m/>
    <m/>
    <m/>
    <m/>
    <m/>
    <m/>
    <e v="#REF!"/>
    <s v=""/>
    <s v=""/>
    <x v="3"/>
    <x v="2"/>
  </r>
  <r>
    <s v="James Willis"/>
    <s v="EXP-10011150 "/>
    <n v="25.32"/>
    <d v="2024-01-24T00:00:00"/>
    <x v="0"/>
    <s v="Wash Maintenance"/>
    <s v="Cleaning"/>
    <m/>
    <m/>
    <m/>
    <m/>
    <m/>
    <m/>
    <m/>
    <m/>
    <m/>
    <m/>
    <m/>
    <m/>
    <m/>
    <m/>
    <m/>
    <m/>
    <m/>
    <m/>
    <m/>
    <m/>
    <m/>
    <e v="#REF!"/>
    <s v=""/>
    <s v=""/>
    <x v="3"/>
    <x v="2"/>
  </r>
  <r>
    <s v="Jennifer Rogers"/>
    <s v="EXP-10011152 "/>
    <n v="-135.55000000000001"/>
    <d v="2023-12-20T00:00:00"/>
    <x v="21"/>
    <s v="Advertising &amp; Promotion"/>
    <s v="Refund on parade supplies"/>
    <m/>
    <m/>
    <m/>
    <m/>
    <m/>
    <m/>
    <m/>
    <m/>
    <m/>
    <m/>
    <m/>
    <m/>
    <m/>
    <m/>
    <m/>
    <m/>
    <m/>
    <m/>
    <m/>
    <m/>
    <m/>
    <e v="#REF!"/>
    <s v="jennifer@tidalwaveautospa.com"/>
    <s v="Mary Hightower"/>
    <x v="3"/>
    <x v="2"/>
  </r>
  <r>
    <s v="Jennifer Rogers"/>
    <s v="EXP-10011152 "/>
    <n v="-38.07"/>
    <d v="2024-01-16T00:00:00"/>
    <x v="21"/>
    <s v="Employee Incentives - Other"/>
    <s v="Refund on employee gifts"/>
    <m/>
    <m/>
    <m/>
    <m/>
    <m/>
    <m/>
    <m/>
    <m/>
    <m/>
    <m/>
    <m/>
    <m/>
    <m/>
    <m/>
    <m/>
    <m/>
    <m/>
    <m/>
    <m/>
    <m/>
    <m/>
    <e v="#REF!"/>
    <s v="jennifer@tidalwaveautospa.com"/>
    <s v="Mary Hightower"/>
    <x v="3"/>
    <x v="2"/>
  </r>
  <r>
    <s v="Jennifer Rogers"/>
    <s v="EXP-10011152 "/>
    <n v="137.47999999999999"/>
    <d v="2024-01-23T00:00:00"/>
    <x v="21"/>
    <s v="Rental Equipment"/>
    <s v="Retreat Rental Truck"/>
    <m/>
    <m/>
    <m/>
    <m/>
    <m/>
    <m/>
    <m/>
    <m/>
    <m/>
    <m/>
    <m/>
    <m/>
    <m/>
    <m/>
    <m/>
    <m/>
    <m/>
    <m/>
    <m/>
    <m/>
    <m/>
    <e v="#REF!"/>
    <s v="jennifer@tidalwaveautospa.com"/>
    <s v="Mary Hightower"/>
    <x v="3"/>
    <x v="2"/>
  </r>
  <r>
    <s v="Jennifer Rogers"/>
    <s v="EXP-10011152 "/>
    <n v="45.04"/>
    <d v="2024-01-27T00:00:00"/>
    <x v="40"/>
    <s v="Professional Fees"/>
    <s v="Design Progam"/>
    <m/>
    <m/>
    <m/>
    <m/>
    <m/>
    <m/>
    <m/>
    <m/>
    <m/>
    <m/>
    <m/>
    <m/>
    <m/>
    <m/>
    <m/>
    <m/>
    <m/>
    <m/>
    <m/>
    <m/>
    <m/>
    <e v="#REF!"/>
    <s v="jennifer@tidalwaveautospa.com"/>
    <s v="Mary Hightower"/>
    <x v="3"/>
    <x v="2"/>
  </r>
  <r>
    <s v="Jennifer Rogers"/>
    <s v="EXP-10011152 "/>
    <n v="166.55"/>
    <d v="2024-01-30T00:00:00"/>
    <x v="10"/>
    <s v="Employee Incentive - Meals"/>
    <s v="January Birthday Lunch"/>
    <m/>
    <m/>
    <m/>
    <m/>
    <m/>
    <m/>
    <m/>
    <m/>
    <m/>
    <m/>
    <m/>
    <m/>
    <m/>
    <m/>
    <m/>
    <m/>
    <m/>
    <m/>
    <m/>
    <m/>
    <m/>
    <e v="#REF!"/>
    <s v="jennifer@tidalwaveautospa.com"/>
    <s v="Mary Hightower"/>
    <x v="3"/>
    <x v="2"/>
  </r>
  <r>
    <s v="Jennifer Rogers"/>
    <s v="EXP-10011152 "/>
    <n v="90.5"/>
    <d v="2024-01-31T00:00:00"/>
    <x v="49"/>
    <s v="Professional Memberships"/>
    <s v="Valdosta Chamber Membership"/>
    <m/>
    <m/>
    <m/>
    <m/>
    <m/>
    <m/>
    <m/>
    <m/>
    <m/>
    <m/>
    <m/>
    <m/>
    <m/>
    <m/>
    <m/>
    <m/>
    <m/>
    <m/>
    <m/>
    <m/>
    <m/>
    <e v="#REF!"/>
    <s v="jennifer@tidalwaveautospa.com"/>
    <s v="Mary Hightower"/>
    <x v="3"/>
    <x v="2"/>
  </r>
  <r>
    <s v="Jennifer Rogers"/>
    <s v="EXP-10011152 "/>
    <n v="14.96"/>
    <d v="2024-02-01T00:00:00"/>
    <x v="0"/>
    <s v="Signage"/>
    <s v="Poster for Beaufort Wash"/>
    <m/>
    <m/>
    <m/>
    <m/>
    <m/>
    <m/>
    <m/>
    <m/>
    <m/>
    <m/>
    <m/>
    <m/>
    <m/>
    <m/>
    <m/>
    <m/>
    <m/>
    <m/>
    <m/>
    <m/>
    <m/>
    <e v="#REF!"/>
    <s v="jennifer@tidalwaveautospa.com"/>
    <s v="Mary Hightower"/>
    <x v="3"/>
    <x v="2"/>
  </r>
  <r>
    <s v="Jennifer Rogers"/>
    <s v="EXP-10011152 "/>
    <n v="835"/>
    <d v="2024-02-06T00:00:00"/>
    <x v="49"/>
    <s v="Professional Memberships"/>
    <s v="North Wilimington Chamber Membership"/>
    <m/>
    <m/>
    <m/>
    <m/>
    <m/>
    <m/>
    <m/>
    <m/>
    <m/>
    <m/>
    <m/>
    <m/>
    <m/>
    <m/>
    <m/>
    <m/>
    <m/>
    <m/>
    <m/>
    <m/>
    <m/>
    <e v="#REF!"/>
    <s v="jennifer@tidalwaveautospa.com"/>
    <s v="Mary Hightower"/>
    <x v="3"/>
    <x v="2"/>
  </r>
  <r>
    <s v="Jennifer Rogers"/>
    <s v="EXP-10011152 "/>
    <n v="582"/>
    <d v="2024-02-08T00:00:00"/>
    <x v="49"/>
    <s v="Professional Memberships"/>
    <s v="Foley Chamber Membership"/>
    <m/>
    <m/>
    <m/>
    <m/>
    <m/>
    <m/>
    <m/>
    <m/>
    <m/>
    <m/>
    <m/>
    <m/>
    <m/>
    <m/>
    <m/>
    <m/>
    <m/>
    <m/>
    <m/>
    <m/>
    <m/>
    <e v="#REF!"/>
    <s v="jennifer@tidalwaveautospa.com"/>
    <s v="Mary Hightower"/>
    <x v="3"/>
    <x v="2"/>
  </r>
  <r>
    <s v="Jerry Deese"/>
    <s v="EXP-10011094 "/>
    <n v="42.78"/>
    <d v="2024-01-25T00:00:00"/>
    <x v="0"/>
    <s v="Wash Maintenance"/>
    <s v="vinegar    dawn tp  pt"/>
    <m/>
    <m/>
    <m/>
    <m/>
    <m/>
    <m/>
    <m/>
    <m/>
    <m/>
    <m/>
    <m/>
    <m/>
    <m/>
    <m/>
    <m/>
    <m/>
    <m/>
    <m/>
    <m/>
    <m/>
    <m/>
    <e v="#REF!"/>
    <s v="SL157@tidalwaveautospa.com"/>
    <s v="Cory Cummings"/>
    <x v="3"/>
    <x v="2"/>
  </r>
  <r>
    <s v="Jerry Deese"/>
    <s v="EXP-10011094 "/>
    <n v="7.69"/>
    <d v="2024-01-25T00:00:00"/>
    <x v="16"/>
    <s v="Parts"/>
    <s v="hex heads"/>
    <m/>
    <m/>
    <m/>
    <m/>
    <m/>
    <m/>
    <m/>
    <m/>
    <m/>
    <m/>
    <m/>
    <m/>
    <m/>
    <m/>
    <m/>
    <m/>
    <m/>
    <m/>
    <m/>
    <m/>
    <m/>
    <e v="#REF!"/>
    <s v="SL157@tidalwaveautospa.com"/>
    <s v="Cory Cummings"/>
    <x v="3"/>
    <x v="2"/>
  </r>
  <r>
    <s v="Jerry Deese"/>
    <s v="EXP-10011094 "/>
    <n v="139.9"/>
    <d v="2024-02-06T00:00:00"/>
    <x v="0"/>
    <s v="Office Supplies"/>
    <s v="ink for printer    spray bottles     copy paper"/>
    <m/>
    <m/>
    <m/>
    <m/>
    <m/>
    <m/>
    <m/>
    <m/>
    <m/>
    <m/>
    <m/>
    <m/>
    <m/>
    <m/>
    <m/>
    <m/>
    <m/>
    <m/>
    <m/>
    <m/>
    <m/>
    <e v="#REF!"/>
    <s v="SL157@tidalwaveautospa.com"/>
    <s v="Cory Cummings"/>
    <x v="3"/>
    <x v="2"/>
  </r>
  <r>
    <s v="Jon Ackerman"/>
    <s v="EXP-10011107 "/>
    <n v="36.590000000000003"/>
    <d v="2024-02-03T00:00:00"/>
    <x v="21"/>
    <s v="Lodging"/>
    <s v="Wrong room charge"/>
    <m/>
    <m/>
    <m/>
    <m/>
    <m/>
    <m/>
    <m/>
    <m/>
    <m/>
    <m/>
    <m/>
    <m/>
    <m/>
    <m/>
    <m/>
    <m/>
    <m/>
    <m/>
    <m/>
    <m/>
    <m/>
    <e v="#REF!"/>
    <s v=""/>
    <s v=""/>
    <x v="3"/>
    <x v="2"/>
  </r>
  <r>
    <s v="Jon Ackerman"/>
    <s v="EXP-10011107 "/>
    <n v="8.52"/>
    <d v="2024-02-05T00:00:00"/>
    <x v="0"/>
    <s v="Wash Maintenance"/>
    <s v="Antifreeze"/>
    <m/>
    <m/>
    <m/>
    <m/>
    <m/>
    <m/>
    <m/>
    <m/>
    <m/>
    <m/>
    <m/>
    <m/>
    <m/>
    <m/>
    <m/>
    <m/>
    <m/>
    <m/>
    <m/>
    <m/>
    <m/>
    <e v="#REF!"/>
    <s v=""/>
    <s v=""/>
    <x v="3"/>
    <x v="2"/>
  </r>
  <r>
    <s v="Jon Ackerman"/>
    <s v="EXP-10011107 "/>
    <n v="-36.590000000000003"/>
    <d v="2024-02-06T00:00:00"/>
    <x v="21"/>
    <s v="Lodging"/>
    <s v="Wrong room charge refund"/>
    <m/>
    <m/>
    <m/>
    <m/>
    <m/>
    <m/>
    <m/>
    <m/>
    <m/>
    <m/>
    <m/>
    <m/>
    <m/>
    <m/>
    <m/>
    <m/>
    <m/>
    <m/>
    <m/>
    <m/>
    <m/>
    <e v="#REF!"/>
    <s v=""/>
    <s v=""/>
    <x v="3"/>
    <x v="2"/>
  </r>
  <r>
    <s v="Joshua Huffstetler"/>
    <s v="EXP-10011145 "/>
    <n v="46.44"/>
    <d v="2024-01-18T00:00:00"/>
    <x v="0"/>
    <s v="Wash Maintenance"/>
    <s v="Tunnel cleaner"/>
    <m/>
    <m/>
    <m/>
    <m/>
    <m/>
    <m/>
    <m/>
    <m/>
    <m/>
    <m/>
    <m/>
    <m/>
    <m/>
    <m/>
    <m/>
    <m/>
    <m/>
    <m/>
    <m/>
    <m/>
    <m/>
    <e v="#REF!"/>
    <s v="SL32@tidalwaveautospa.com"/>
    <s v="Michael Dodge"/>
    <x v="3"/>
    <x v="2"/>
  </r>
  <r>
    <s v="Joshua Huffstetler"/>
    <s v="EXP-10011145 "/>
    <n v="22.62"/>
    <d v="2024-01-20T00:00:00"/>
    <x v="0"/>
    <s v="Wash Maintenance"/>
    <s v="Wd-40"/>
    <m/>
    <m/>
    <m/>
    <m/>
    <m/>
    <m/>
    <m/>
    <m/>
    <m/>
    <m/>
    <m/>
    <m/>
    <m/>
    <m/>
    <m/>
    <m/>
    <m/>
    <m/>
    <m/>
    <m/>
    <m/>
    <e v="#REF!"/>
    <s v="SL32@tidalwaveautospa.com"/>
    <s v="Michael Dodge"/>
    <x v="3"/>
    <x v="2"/>
  </r>
  <r>
    <s v="Joshua Huffstetler"/>
    <s v="EXP-10011145 "/>
    <n v="4.3099999999999996"/>
    <d v="2024-01-25T00:00:00"/>
    <x v="6"/>
    <s v="Office Supplies"/>
    <s v="Vac house key cut"/>
    <m/>
    <m/>
    <m/>
    <m/>
    <m/>
    <m/>
    <m/>
    <m/>
    <m/>
    <m/>
    <m/>
    <m/>
    <m/>
    <m/>
    <m/>
    <m/>
    <m/>
    <m/>
    <m/>
    <m/>
    <m/>
    <e v="#REF!"/>
    <s v="SL32@tidalwaveautospa.com"/>
    <s v="Michael Dodge"/>
    <x v="3"/>
    <x v="2"/>
  </r>
  <r>
    <s v="Joshua Huffstetler"/>
    <s v="EXP-10011145 "/>
    <n v="182.3"/>
    <d v="2024-02-04T00:00:00"/>
    <x v="0"/>
    <s v="Wash Maintenance"/>
    <s v="Dawn"/>
    <m/>
    <m/>
    <m/>
    <m/>
    <m/>
    <m/>
    <m/>
    <m/>
    <m/>
    <m/>
    <m/>
    <m/>
    <m/>
    <m/>
    <m/>
    <m/>
    <m/>
    <m/>
    <m/>
    <m/>
    <m/>
    <e v="#REF!"/>
    <s v="SL32@tidalwaveautospa.com"/>
    <s v="Michael Dodge"/>
    <x v="3"/>
    <x v="2"/>
  </r>
  <r>
    <s v="Joshua Huffstetler"/>
    <s v="EXP-10011145 "/>
    <n v="117.3"/>
    <d v="2024-02-08T00:00:00"/>
    <x v="0"/>
    <s v="Wash Maintenance"/>
    <s v="Tunnel cleaner"/>
    <m/>
    <m/>
    <m/>
    <m/>
    <m/>
    <m/>
    <m/>
    <m/>
    <m/>
    <m/>
    <m/>
    <m/>
    <m/>
    <m/>
    <m/>
    <m/>
    <m/>
    <m/>
    <m/>
    <m/>
    <m/>
    <e v="#REF!"/>
    <s v="SL32@tidalwaveautospa.com"/>
    <s v="Michael Dodge"/>
    <x v="3"/>
    <x v="2"/>
  </r>
  <r>
    <s v="Joshua Huffstetler"/>
    <s v="EXP-10011145 "/>
    <n v="24.76"/>
    <d v="2024-02-10T00:00:00"/>
    <x v="0"/>
    <s v="Small Tools"/>
    <s v="Foam cannon"/>
    <m/>
    <m/>
    <m/>
    <m/>
    <m/>
    <m/>
    <m/>
    <m/>
    <m/>
    <m/>
    <m/>
    <m/>
    <m/>
    <m/>
    <m/>
    <m/>
    <m/>
    <m/>
    <m/>
    <m/>
    <m/>
    <e v="#REF!"/>
    <s v="SL32@tidalwaveautospa.com"/>
    <s v="Michael Dodge"/>
    <x v="3"/>
    <x v="2"/>
  </r>
  <r>
    <s v="Justin Bernal"/>
    <s v="EXP-10011194 "/>
    <n v="72.88"/>
    <d v="2024-02-01T00:00:00"/>
    <x v="0"/>
    <s v="Wash Maintenance"/>
    <s v="cleaning supplies"/>
    <m/>
    <m/>
    <m/>
    <m/>
    <m/>
    <m/>
    <m/>
    <m/>
    <m/>
    <m/>
    <m/>
    <m/>
    <m/>
    <m/>
    <m/>
    <m/>
    <m/>
    <m/>
    <m/>
    <m/>
    <m/>
    <e v="#REF!"/>
    <s v="SL85@tidalwaveautospa.com"/>
    <s v="Derek Schillinger"/>
    <x v="3"/>
    <x v="2"/>
  </r>
  <r>
    <s v="Justin Bernal"/>
    <s v="EXP-10011194 "/>
    <n v="104.94"/>
    <d v="2024-02-02T00:00:00"/>
    <x v="0"/>
    <s v="Parts"/>
    <s v="pressure washer replacement parts"/>
    <m/>
    <m/>
    <m/>
    <m/>
    <m/>
    <m/>
    <m/>
    <m/>
    <m/>
    <m/>
    <m/>
    <m/>
    <m/>
    <m/>
    <m/>
    <m/>
    <m/>
    <m/>
    <m/>
    <m/>
    <m/>
    <e v="#REF!"/>
    <s v="SL85@tidalwaveautospa.com"/>
    <s v="Derek Schillinger"/>
    <x v="3"/>
    <x v="2"/>
  </r>
  <r>
    <s v="Justin Bernal"/>
    <s v="EXP-10011194 "/>
    <n v="35.659999999999997"/>
    <d v="2024-02-02T00:00:00"/>
    <x v="0"/>
    <s v="Parts"/>
    <s v="quick connect for equipment"/>
    <m/>
    <m/>
    <m/>
    <m/>
    <m/>
    <m/>
    <m/>
    <m/>
    <m/>
    <m/>
    <m/>
    <m/>
    <m/>
    <m/>
    <m/>
    <m/>
    <m/>
    <m/>
    <m/>
    <m/>
    <m/>
    <e v="#REF!"/>
    <s v="SL85@tidalwaveautospa.com"/>
    <s v="Derek Schillinger"/>
    <x v="3"/>
    <x v="2"/>
  </r>
  <r>
    <s v="Justin Bernal"/>
    <s v="EXP-10011194 "/>
    <n v="488.36"/>
    <d v="2024-02-07T00:00:00"/>
    <x v="44"/>
    <s v="Annual Inspection"/>
    <s v="yearly inspection"/>
    <m/>
    <m/>
    <m/>
    <m/>
    <m/>
    <m/>
    <m/>
    <m/>
    <m/>
    <m/>
    <m/>
    <m/>
    <m/>
    <m/>
    <m/>
    <m/>
    <m/>
    <m/>
    <m/>
    <m/>
    <m/>
    <e v="#REF!"/>
    <s v="SL85@tidalwaveautospa.com"/>
    <s v="Derek Schillinger"/>
    <x v="3"/>
    <x v="2"/>
  </r>
  <r>
    <s v="Justin Bernal"/>
    <s v="EXP-10011194 "/>
    <n v="97.4"/>
    <d v="2024-02-15T00:00:00"/>
    <x v="0"/>
    <s v="Wash Maintenance"/>
    <s v="hydraulic fluid"/>
    <m/>
    <m/>
    <m/>
    <m/>
    <m/>
    <m/>
    <m/>
    <m/>
    <m/>
    <m/>
    <m/>
    <m/>
    <m/>
    <m/>
    <m/>
    <m/>
    <m/>
    <m/>
    <m/>
    <m/>
    <m/>
    <e v="#REF!"/>
    <s v="SL85@tidalwaveautospa.com"/>
    <s v="Derek Schillinger"/>
    <x v="3"/>
    <x v="2"/>
  </r>
  <r>
    <s v="Kaleigh Welch"/>
    <s v="EXP-10011090 "/>
    <n v="156.25"/>
    <d v="2024-02-05T00:00:00"/>
    <x v="1"/>
    <s v="Parts"/>
    <s v="Mac valve for buff and shine repair"/>
    <m/>
    <m/>
    <m/>
    <m/>
    <m/>
    <m/>
    <m/>
    <m/>
    <m/>
    <m/>
    <m/>
    <m/>
    <m/>
    <m/>
    <m/>
    <m/>
    <m/>
    <m/>
    <m/>
    <m/>
    <m/>
    <e v="#REF!"/>
    <s v="SL251@tidalwaveautospa.com"/>
    <s v="Jeff Mathis"/>
    <x v="3"/>
    <x v="2"/>
  </r>
  <r>
    <s v="Kaleigh Welch"/>
    <s v="EXP-10011090 "/>
    <n v="14.46"/>
    <d v="2024-01-25T00:00:00"/>
    <x v="0"/>
    <s v="Wash Maintenance"/>
    <s v="Mr clean magic eraser"/>
    <m/>
    <m/>
    <m/>
    <m/>
    <m/>
    <m/>
    <m/>
    <m/>
    <m/>
    <m/>
    <m/>
    <m/>
    <m/>
    <m/>
    <m/>
    <m/>
    <m/>
    <m/>
    <m/>
    <m/>
    <m/>
    <e v="#REF!"/>
    <s v="SL251@tidalwaveautospa.com"/>
    <s v="Jeff Mathis"/>
    <x v="3"/>
    <x v="2"/>
  </r>
  <r>
    <s v="Kaleigh Welch"/>
    <s v="EXP-10011090 "/>
    <n v="257.24"/>
    <d v="2023-12-18T00:00:00"/>
    <x v="7"/>
    <s v="Parts"/>
    <s v="parts"/>
    <m/>
    <m/>
    <m/>
    <m/>
    <m/>
    <m/>
    <m/>
    <m/>
    <m/>
    <m/>
    <m/>
    <m/>
    <m/>
    <m/>
    <m/>
    <m/>
    <m/>
    <m/>
    <m/>
    <m/>
    <m/>
    <e v="#REF!"/>
    <s v="SL251@tidalwaveautospa.com"/>
    <s v="Jeff Mathis"/>
    <x v="3"/>
    <x v="2"/>
  </r>
  <r>
    <s v="Kendall Cannimore"/>
    <s v="EXP-10011049 "/>
    <n v="56.87"/>
    <d v="2024-02-01T00:00:00"/>
    <x v="7"/>
    <s v="Parts"/>
    <s v="Parts to plumb the petit cleanout"/>
    <m/>
    <m/>
    <m/>
    <m/>
    <m/>
    <m/>
    <m/>
    <m/>
    <m/>
    <m/>
    <m/>
    <m/>
    <m/>
    <m/>
    <m/>
    <m/>
    <m/>
    <m/>
    <m/>
    <m/>
    <m/>
    <e v="#REF!"/>
    <s v="SL223@tidalwaveautospa.com"/>
    <s v="Andrew Stephens"/>
    <x v="3"/>
    <x v="2"/>
  </r>
  <r>
    <s v="Kendall Cannimore"/>
    <s v="EXP-10011049 "/>
    <n v="27.05"/>
    <d v="2024-02-01T00:00:00"/>
    <x v="7"/>
    <s v="Parts"/>
    <s v="Pressure washer fitting"/>
    <m/>
    <m/>
    <m/>
    <m/>
    <m/>
    <m/>
    <m/>
    <m/>
    <m/>
    <m/>
    <m/>
    <m/>
    <m/>
    <m/>
    <m/>
    <m/>
    <m/>
    <m/>
    <m/>
    <m/>
    <m/>
    <e v="#REF!"/>
    <s v="SL223@tidalwaveautospa.com"/>
    <s v="Andrew Stephens"/>
    <x v="3"/>
    <x v="2"/>
  </r>
  <r>
    <s v="Kendall Cannimore"/>
    <s v="EXP-10011049 "/>
    <n v="14.39"/>
    <d v="2024-02-02T00:00:00"/>
    <x v="7"/>
    <s v="Parts"/>
    <s v="Parts to rebuild union for prep gun"/>
    <m/>
    <m/>
    <m/>
    <m/>
    <m/>
    <m/>
    <m/>
    <m/>
    <m/>
    <m/>
    <m/>
    <m/>
    <m/>
    <m/>
    <m/>
    <m/>
    <m/>
    <m/>
    <m/>
    <m/>
    <m/>
    <e v="#REF!"/>
    <s v="SL223@tidalwaveautospa.com"/>
    <s v="Andrew Stephens"/>
    <x v="3"/>
    <x v="2"/>
  </r>
  <r>
    <s v="Kendall Cannimore"/>
    <s v="EXP-10010929 "/>
    <n v="207.62"/>
    <d v="2024-01-14T00:00:00"/>
    <x v="21"/>
    <s v="Office Supplies"/>
    <s v="Coffeepot and gloves for team"/>
    <m/>
    <m/>
    <m/>
    <m/>
    <m/>
    <m/>
    <m/>
    <m/>
    <m/>
    <m/>
    <m/>
    <m/>
    <m/>
    <m/>
    <m/>
    <m/>
    <m/>
    <m/>
    <m/>
    <m/>
    <m/>
    <e v="#REF!"/>
    <s v="SL223@tidalwaveautospa.com"/>
    <s v="Andrew Stephens"/>
    <x v="3"/>
    <x v="2"/>
  </r>
  <r>
    <s v="Kendall Cannimore"/>
    <s v="EXP-10010929 "/>
    <n v="41.78"/>
    <d v="2024-01-18T00:00:00"/>
    <x v="8"/>
    <s v="Snacks"/>
    <s v="Coffee for the team"/>
    <m/>
    <m/>
    <m/>
    <m/>
    <m/>
    <m/>
    <m/>
    <m/>
    <m/>
    <m/>
    <m/>
    <m/>
    <m/>
    <m/>
    <m/>
    <m/>
    <m/>
    <m/>
    <m/>
    <m/>
    <m/>
    <e v="#REF!"/>
    <s v="SL223@tidalwaveautospa.com"/>
    <s v="Andrew Stephens"/>
    <x v="3"/>
    <x v="2"/>
  </r>
  <r>
    <s v="Kendall Cannimore"/>
    <s v="EXP-10010929 "/>
    <n v="689.51"/>
    <d v="2024-01-29T00:00:00"/>
    <x v="7"/>
    <s v="Parts"/>
    <s v="ZIEGLER INC COLUMBUS"/>
    <m/>
    <m/>
    <m/>
    <m/>
    <m/>
    <m/>
    <m/>
    <m/>
    <m/>
    <m/>
    <m/>
    <m/>
    <m/>
    <m/>
    <m/>
    <m/>
    <m/>
    <m/>
    <m/>
    <m/>
    <m/>
    <e v="#REF!"/>
    <s v="SL223@tidalwaveautospa.com"/>
    <s v="Andrew Stephens"/>
    <x v="3"/>
    <x v="2"/>
  </r>
  <r>
    <s v="Kevin Smith"/>
    <s v="EXP-10010918 "/>
    <n v="77.08"/>
    <d v="2024-01-22T00:00:00"/>
    <x v="14"/>
    <s v="Wash Maintenance"/>
    <s v="Ive melt, hose,"/>
    <m/>
    <m/>
    <m/>
    <m/>
    <m/>
    <m/>
    <m/>
    <m/>
    <m/>
    <m/>
    <m/>
    <m/>
    <m/>
    <m/>
    <m/>
    <m/>
    <m/>
    <m/>
    <m/>
    <m/>
    <m/>
    <e v="#REF!"/>
    <s v="SL34@tidalwaveautospa.com"/>
    <s v="Kyle Rovansek"/>
    <x v="3"/>
    <x v="2"/>
  </r>
  <r>
    <s v="Kevin Smith"/>
    <s v="EXP-10010918 "/>
    <n v="86.92"/>
    <d v="2024-01-22T00:00:00"/>
    <x v="0"/>
    <s v="Parts"/>
    <s v="Tape; equipment parts"/>
    <m/>
    <m/>
    <m/>
    <m/>
    <m/>
    <m/>
    <m/>
    <m/>
    <m/>
    <m/>
    <m/>
    <m/>
    <m/>
    <m/>
    <m/>
    <m/>
    <m/>
    <m/>
    <m/>
    <m/>
    <m/>
    <e v="#REF!"/>
    <s v="SL34@tidalwaveautospa.com"/>
    <s v="Kyle Rovansek"/>
    <x v="3"/>
    <x v="2"/>
  </r>
  <r>
    <s v="Kip Frew"/>
    <s v="EXP-10011021 "/>
    <n v="45.67"/>
    <d v="2024-01-17T00:00:00"/>
    <x v="21"/>
    <s v="Office Supplies"/>
    <s v="Shelving"/>
    <m/>
    <m/>
    <m/>
    <m/>
    <m/>
    <m/>
    <m/>
    <m/>
    <m/>
    <m/>
    <m/>
    <m/>
    <m/>
    <m/>
    <m/>
    <m/>
    <m/>
    <m/>
    <m/>
    <m/>
    <m/>
    <e v="#REF!"/>
    <s v="SL253@tidalwaveautospa.com"/>
    <s v="Cory Cummings"/>
    <x v="3"/>
    <x v="2"/>
  </r>
  <r>
    <s v="Kip Frew"/>
    <s v="EXP-10011021 "/>
    <n v="19.03"/>
    <d v="2024-01-17T00:00:00"/>
    <x v="10"/>
    <s v="Plumbing Expense"/>
    <s v="Plumbing for drinking water filter"/>
    <m/>
    <m/>
    <m/>
    <m/>
    <m/>
    <m/>
    <m/>
    <m/>
    <m/>
    <m/>
    <m/>
    <m/>
    <m/>
    <m/>
    <m/>
    <m/>
    <m/>
    <m/>
    <m/>
    <m/>
    <m/>
    <e v="#REF!"/>
    <s v="SL253@tidalwaveautospa.com"/>
    <s v="Cory Cummings"/>
    <x v="3"/>
    <x v="2"/>
  </r>
  <r>
    <s v="Kip Frew"/>
    <s v="EXP-10011021 "/>
    <n v="214.33"/>
    <d v="2024-01-22T00:00:00"/>
    <x v="25"/>
    <s v="Office Supplies"/>
    <s v="Shelving"/>
    <m/>
    <m/>
    <m/>
    <m/>
    <m/>
    <m/>
    <m/>
    <m/>
    <m/>
    <m/>
    <m/>
    <m/>
    <m/>
    <m/>
    <m/>
    <m/>
    <m/>
    <m/>
    <m/>
    <m/>
    <m/>
    <e v="#REF!"/>
    <s v="SL253@tidalwaveautospa.com"/>
    <s v="Cory Cummings"/>
    <x v="3"/>
    <x v="2"/>
  </r>
  <r>
    <s v="Kip Frew"/>
    <s v="EXP-10011021 "/>
    <n v="6.53"/>
    <d v="2024-01-22T00:00:00"/>
    <x v="25"/>
    <s v="Wash Maintenance"/>
    <s v="Fill hole"/>
    <m/>
    <m/>
    <m/>
    <m/>
    <m/>
    <m/>
    <m/>
    <m/>
    <m/>
    <m/>
    <m/>
    <m/>
    <m/>
    <m/>
    <m/>
    <m/>
    <m/>
    <m/>
    <m/>
    <m/>
    <m/>
    <e v="#REF!"/>
    <s v="SL253@tidalwaveautospa.com"/>
    <s v="Cory Cummings"/>
    <x v="3"/>
    <x v="2"/>
  </r>
  <r>
    <s v="Kip Frew"/>
    <s v="EXP-10011021 "/>
    <n v="13.72"/>
    <d v="2024-01-24T00:00:00"/>
    <x v="6"/>
    <s v="Wash Maintenance"/>
    <s v="grease"/>
    <m/>
    <m/>
    <m/>
    <m/>
    <m/>
    <m/>
    <m/>
    <m/>
    <m/>
    <m/>
    <m/>
    <m/>
    <m/>
    <m/>
    <m/>
    <m/>
    <m/>
    <m/>
    <m/>
    <m/>
    <m/>
    <e v="#REF!"/>
    <s v="SL253@tidalwaveautospa.com"/>
    <s v="Cory Cummings"/>
    <x v="3"/>
    <x v="2"/>
  </r>
  <r>
    <s v="Kip Frew"/>
    <s v="EXP-10011021 "/>
    <n v="86.8"/>
    <d v="2024-01-25T00:00:00"/>
    <x v="25"/>
    <s v="Office Supplies"/>
    <s v="shelving"/>
    <m/>
    <m/>
    <m/>
    <m/>
    <m/>
    <m/>
    <m/>
    <m/>
    <m/>
    <m/>
    <m/>
    <m/>
    <m/>
    <m/>
    <m/>
    <m/>
    <m/>
    <m/>
    <m/>
    <m/>
    <m/>
    <e v="#REF!"/>
    <s v="SL253@tidalwaveautospa.com"/>
    <s v="Cory Cummings"/>
    <x v="3"/>
    <x v="2"/>
  </r>
  <r>
    <s v="Kip Frew"/>
    <s v="EXP-10011021 "/>
    <n v="18.53"/>
    <d v="2024-01-26T00:00:00"/>
    <x v="6"/>
    <s v="Parts"/>
    <s v="hose attachment"/>
    <m/>
    <m/>
    <m/>
    <m/>
    <m/>
    <m/>
    <m/>
    <m/>
    <m/>
    <m/>
    <m/>
    <m/>
    <m/>
    <m/>
    <m/>
    <m/>
    <m/>
    <m/>
    <m/>
    <m/>
    <m/>
    <e v="#REF!"/>
    <s v="SL253@tidalwaveautospa.com"/>
    <s v="Cory Cummings"/>
    <x v="3"/>
    <x v="2"/>
  </r>
  <r>
    <s v="Kip Frew"/>
    <s v="EXP-10011021 "/>
    <n v="710.14"/>
    <d v="2024-01-27T00:00:00"/>
    <x v="10"/>
    <s v="Wash Supplies"/>
    <s v="supplies-ULINE"/>
    <m/>
    <m/>
    <m/>
    <m/>
    <m/>
    <m/>
    <m/>
    <m/>
    <m/>
    <m/>
    <m/>
    <m/>
    <m/>
    <m/>
    <m/>
    <m/>
    <m/>
    <m/>
    <m/>
    <m/>
    <m/>
    <e v="#REF!"/>
    <s v="SL253@tidalwaveautospa.com"/>
    <s v="Cory Cummings"/>
    <x v="3"/>
    <x v="2"/>
  </r>
  <r>
    <s v="Kip Frew"/>
    <s v="EXP-10011021 "/>
    <n v="44.44"/>
    <d v="2024-01-29T00:00:00"/>
    <x v="21"/>
    <s v="Office Supplies"/>
    <s v="rain coats"/>
    <m/>
    <m/>
    <m/>
    <m/>
    <m/>
    <m/>
    <m/>
    <m/>
    <m/>
    <m/>
    <m/>
    <m/>
    <m/>
    <m/>
    <m/>
    <m/>
    <m/>
    <m/>
    <m/>
    <m/>
    <m/>
    <e v="#REF!"/>
    <s v="SL253@tidalwaveautospa.com"/>
    <s v="Cory Cummings"/>
    <x v="3"/>
    <x v="2"/>
  </r>
  <r>
    <s v="Kip Frew"/>
    <s v="EXP-10011021 "/>
    <n v="90.12"/>
    <d v="2024-01-29T00:00:00"/>
    <x v="21"/>
    <s v="Parts"/>
    <s v="Hang equipment"/>
    <m/>
    <m/>
    <m/>
    <m/>
    <m/>
    <m/>
    <m/>
    <m/>
    <m/>
    <m/>
    <m/>
    <m/>
    <m/>
    <m/>
    <m/>
    <m/>
    <m/>
    <m/>
    <m/>
    <m/>
    <m/>
    <e v="#REF!"/>
    <s v="SL253@tidalwaveautospa.com"/>
    <s v="Cory Cummings"/>
    <x v="3"/>
    <x v="2"/>
  </r>
  <r>
    <s v="Kip Frew"/>
    <s v="EXP-10011021 "/>
    <n v="172.43"/>
    <d v="2024-01-31T00:00:00"/>
    <x v="25"/>
    <s v="Wash Maintenance"/>
    <s v="Hole patch,hardware,shelf,etc"/>
    <m/>
    <m/>
    <m/>
    <m/>
    <m/>
    <m/>
    <m/>
    <m/>
    <m/>
    <m/>
    <m/>
    <m/>
    <m/>
    <m/>
    <m/>
    <m/>
    <m/>
    <m/>
    <m/>
    <m/>
    <m/>
    <e v="#REF!"/>
    <s v="SL253@tidalwaveautospa.com"/>
    <s v="Cory Cummings"/>
    <x v="3"/>
    <x v="2"/>
  </r>
  <r>
    <s v="Kip Frew"/>
    <s v="EXP-10011021 "/>
    <n v="32.549999999999997"/>
    <d v="2024-02-01T00:00:00"/>
    <x v="25"/>
    <s v="Parts"/>
    <s v="Tunnel hose valve"/>
    <m/>
    <m/>
    <m/>
    <m/>
    <m/>
    <m/>
    <m/>
    <m/>
    <m/>
    <m/>
    <m/>
    <m/>
    <m/>
    <m/>
    <m/>
    <m/>
    <m/>
    <m/>
    <m/>
    <m/>
    <m/>
    <e v="#REF!"/>
    <s v="SL253@tidalwaveautospa.com"/>
    <s v="Cory Cummings"/>
    <x v="3"/>
    <x v="2"/>
  </r>
  <r>
    <s v="Kip Frew"/>
    <s v="EXP-10011021 "/>
    <n v="164.49"/>
    <d v="2024-02-01T00:00:00"/>
    <x v="25"/>
    <s v="Parts"/>
    <s v="lockout/tagout"/>
    <m/>
    <m/>
    <m/>
    <m/>
    <m/>
    <m/>
    <m/>
    <m/>
    <m/>
    <m/>
    <m/>
    <m/>
    <m/>
    <m/>
    <m/>
    <m/>
    <m/>
    <m/>
    <m/>
    <m/>
    <m/>
    <e v="#REF!"/>
    <s v="SL253@tidalwaveautospa.com"/>
    <s v="Cory Cummings"/>
    <x v="3"/>
    <x v="2"/>
  </r>
  <r>
    <s v="Kip Frew"/>
    <s v="EXP-10011021 "/>
    <n v="217.38"/>
    <d v="2024-02-01T00:00:00"/>
    <x v="10"/>
    <s v="Office Supplies"/>
    <s v="Snacks, cleaning, table,etc"/>
    <m/>
    <m/>
    <m/>
    <m/>
    <m/>
    <m/>
    <m/>
    <m/>
    <m/>
    <m/>
    <m/>
    <m/>
    <m/>
    <m/>
    <m/>
    <m/>
    <m/>
    <m/>
    <m/>
    <m/>
    <m/>
    <e v="#REF!"/>
    <s v="SL253@tidalwaveautospa.com"/>
    <s v="Cory Cummings"/>
    <x v="3"/>
    <x v="2"/>
  </r>
  <r>
    <s v="Kip Frew"/>
    <s v="EXP-10011021 "/>
    <n v="78.03"/>
    <d v="2024-02-01T00:00:00"/>
    <x v="17"/>
    <s v="Fuel"/>
    <s v="Madison, Grainger, Sam's"/>
    <m/>
    <m/>
    <m/>
    <m/>
    <m/>
    <m/>
    <m/>
    <m/>
    <m/>
    <m/>
    <m/>
    <m/>
    <m/>
    <m/>
    <m/>
    <m/>
    <m/>
    <m/>
    <m/>
    <m/>
    <m/>
    <e v="#REF!"/>
    <s v="SL253@tidalwaveautospa.com"/>
    <s v="Cory Cummings"/>
    <x v="3"/>
    <x v="2"/>
  </r>
  <r>
    <s v="Kip Frew"/>
    <s v="EXP-10011021 "/>
    <n v="116.34"/>
    <d v="2024-02-02T00:00:00"/>
    <x v="25"/>
    <s v="Parts"/>
    <s v="lockout/tagout(was split into 2 invoices)"/>
    <m/>
    <m/>
    <m/>
    <m/>
    <m/>
    <m/>
    <m/>
    <m/>
    <m/>
    <m/>
    <m/>
    <m/>
    <m/>
    <m/>
    <m/>
    <m/>
    <m/>
    <m/>
    <m/>
    <m/>
    <m/>
    <e v="#REF!"/>
    <s v="SL253@tidalwaveautospa.com"/>
    <s v="Cory Cummings"/>
    <x v="3"/>
    <x v="2"/>
  </r>
  <r>
    <s v="Lane Carr"/>
    <s v="EXP-10011073 "/>
    <n v="22.13"/>
    <d v="2024-01-25T00:00:00"/>
    <x v="2"/>
    <s v="Parts"/>
    <s v="pvc couplings"/>
    <m/>
    <m/>
    <m/>
    <m/>
    <m/>
    <m/>
    <m/>
    <m/>
    <m/>
    <m/>
    <m/>
    <m/>
    <m/>
    <m/>
    <m/>
    <m/>
    <m/>
    <m/>
    <m/>
    <m/>
    <m/>
    <e v="#REF!"/>
    <s v="SL164@tidalwaveautospa.com"/>
    <s v="Cory Cummings"/>
    <x v="3"/>
    <x v="2"/>
  </r>
  <r>
    <s v="Lane Carr"/>
    <s v="EXP-10011073 "/>
    <n v="138.13999999999999"/>
    <d v="2024-01-31T00:00:00"/>
    <x v="1"/>
    <s v="Wash Maintenance"/>
    <s v="hoses to replace prep hoses that froze, temporary fix"/>
    <m/>
    <m/>
    <m/>
    <m/>
    <m/>
    <m/>
    <m/>
    <m/>
    <m/>
    <m/>
    <m/>
    <m/>
    <m/>
    <m/>
    <m/>
    <m/>
    <m/>
    <m/>
    <m/>
    <m/>
    <m/>
    <e v="#REF!"/>
    <s v="SL164@tidalwaveautospa.com"/>
    <s v="Cory Cummings"/>
    <x v="3"/>
    <x v="2"/>
  </r>
  <r>
    <s v="Lane Carr"/>
    <s v="EXP-10011073 "/>
    <n v="121.99"/>
    <d v="2024-02-01T00:00:00"/>
    <x v="0"/>
    <s v="Office Supplies"/>
    <s v="Dawn, air freshners, floor mat"/>
    <m/>
    <m/>
    <m/>
    <m/>
    <m/>
    <m/>
    <m/>
    <m/>
    <m/>
    <m/>
    <m/>
    <m/>
    <m/>
    <m/>
    <m/>
    <m/>
    <m/>
    <m/>
    <m/>
    <m/>
    <m/>
    <e v="#REF!"/>
    <s v="SL164@tidalwaveautospa.com"/>
    <s v="Cory Cummings"/>
    <x v="3"/>
    <x v="2"/>
  </r>
  <r>
    <s v="Lane Carr"/>
    <s v="EXP-10011073 "/>
    <n v="13.05"/>
    <d v="2024-02-01T00:00:00"/>
    <x v="0"/>
    <s v="Office Supplies"/>
    <s v="toilet paper holder for bathroom"/>
    <m/>
    <m/>
    <m/>
    <m/>
    <m/>
    <m/>
    <m/>
    <m/>
    <m/>
    <m/>
    <m/>
    <m/>
    <m/>
    <m/>
    <m/>
    <m/>
    <m/>
    <m/>
    <m/>
    <m/>
    <m/>
    <e v="#REF!"/>
    <s v="SL164@tidalwaveautospa.com"/>
    <s v="Cory Cummings"/>
    <x v="3"/>
    <x v="2"/>
  </r>
  <r>
    <s v="Lane Carr"/>
    <s v="EXP-10011073 "/>
    <n v="590.76"/>
    <d v="2024-02-01T00:00:00"/>
    <x v="0"/>
    <s v="Wash Maintenance"/>
    <s v="Gorilla carts, paint for bathroom wall/floor, cleaning chemicals"/>
    <m/>
    <m/>
    <m/>
    <m/>
    <m/>
    <m/>
    <m/>
    <m/>
    <m/>
    <m/>
    <m/>
    <m/>
    <m/>
    <m/>
    <m/>
    <m/>
    <m/>
    <m/>
    <m/>
    <m/>
    <m/>
    <e v="#REF!"/>
    <s v="SL164@tidalwaveautospa.com"/>
    <s v="Cory Cummings"/>
    <x v="3"/>
    <x v="2"/>
  </r>
  <r>
    <s v="Lane Carr"/>
    <s v="EXP-10011073 "/>
    <n v="151.28"/>
    <d v="2024-02-02T00:00:00"/>
    <x v="0"/>
    <s v="Wash Maintenance"/>
    <s v="towel buckets, and vinegar"/>
    <m/>
    <m/>
    <m/>
    <m/>
    <m/>
    <m/>
    <m/>
    <m/>
    <m/>
    <m/>
    <m/>
    <m/>
    <m/>
    <m/>
    <m/>
    <m/>
    <m/>
    <m/>
    <m/>
    <m/>
    <m/>
    <e v="#REF!"/>
    <s v="SL164@tidalwaveautospa.com"/>
    <s v="Cory Cummings"/>
    <x v="3"/>
    <x v="2"/>
  </r>
  <r>
    <s v="Lane Carr"/>
    <s v="EXP-10011073 "/>
    <n v="1175"/>
    <d v="2024-02-02T00:00:00"/>
    <x v="47"/>
    <s v="Parts"/>
    <s v="freeze damage, eye wash station, ball valve,water fountain"/>
    <m/>
    <m/>
    <m/>
    <m/>
    <m/>
    <m/>
    <m/>
    <m/>
    <m/>
    <m/>
    <m/>
    <m/>
    <m/>
    <m/>
    <m/>
    <m/>
    <m/>
    <m/>
    <m/>
    <m/>
    <m/>
    <e v="#REF!"/>
    <s v="SL164@tidalwaveautospa.com"/>
    <s v="Cory Cummings"/>
    <x v="3"/>
    <x v="2"/>
  </r>
  <r>
    <s v="Lane Carr"/>
    <s v="EXP-10011073 "/>
    <n v="29.33"/>
    <d v="2024-02-03T00:00:00"/>
    <x v="0"/>
    <s v="Wash Maintenance"/>
    <s v="windex"/>
    <m/>
    <m/>
    <m/>
    <m/>
    <m/>
    <m/>
    <m/>
    <m/>
    <m/>
    <m/>
    <m/>
    <m/>
    <m/>
    <m/>
    <m/>
    <m/>
    <m/>
    <m/>
    <m/>
    <m/>
    <m/>
    <e v="#REF!"/>
    <s v="SL164@tidalwaveautospa.com"/>
    <s v="Cory Cummings"/>
    <x v="3"/>
    <x v="2"/>
  </r>
  <r>
    <s v="Lane Carr"/>
    <s v="EXP-10011073 "/>
    <n v="92.91"/>
    <d v="2024-02-03T00:00:00"/>
    <x v="2"/>
    <s v="Wash Maintenance"/>
    <s v="filter for conveyor and hydraulic oil"/>
    <m/>
    <m/>
    <m/>
    <m/>
    <m/>
    <m/>
    <m/>
    <m/>
    <m/>
    <m/>
    <m/>
    <m/>
    <m/>
    <m/>
    <m/>
    <m/>
    <m/>
    <m/>
    <m/>
    <m/>
    <m/>
    <e v="#REF!"/>
    <s v="SL164@tidalwaveautospa.com"/>
    <s v="Cory Cummings"/>
    <x v="3"/>
    <x v="2"/>
  </r>
  <r>
    <s v="Lane Carr"/>
    <s v="EXP-10011073 "/>
    <n v="50.88"/>
    <d v="2024-02-04T00:00:00"/>
    <x v="0"/>
    <s v="Office Supplies"/>
    <s v="frames, paint and stencils for bathroom remodel"/>
    <m/>
    <m/>
    <m/>
    <m/>
    <m/>
    <m/>
    <m/>
    <m/>
    <m/>
    <m/>
    <m/>
    <m/>
    <m/>
    <m/>
    <m/>
    <m/>
    <m/>
    <m/>
    <m/>
    <m/>
    <m/>
    <e v="#REF!"/>
    <s v="SL164@tidalwaveautospa.com"/>
    <s v="Cory Cummings"/>
    <x v="3"/>
    <x v="2"/>
  </r>
  <r>
    <s v="Lane Carr"/>
    <s v="EXP-10011073 "/>
    <n v="42.4"/>
    <d v="2024-02-04T00:00:00"/>
    <x v="22"/>
    <s v="Parts"/>
    <s v="ball valves for window wasjer system repair, shelf"/>
    <m/>
    <m/>
    <m/>
    <m/>
    <m/>
    <m/>
    <m/>
    <m/>
    <m/>
    <m/>
    <m/>
    <m/>
    <m/>
    <m/>
    <m/>
    <m/>
    <m/>
    <m/>
    <m/>
    <m/>
    <m/>
    <e v="#REF!"/>
    <s v="SL164@tidalwaveautospa.com"/>
    <s v="Cory Cummings"/>
    <x v="3"/>
    <x v="2"/>
  </r>
  <r>
    <s v="Lane Carr"/>
    <s v="EXP-10011073 "/>
    <n v="89.34"/>
    <d v="2024-02-04T00:00:00"/>
    <x v="0"/>
    <s v="Office Supplies"/>
    <s v="deco for bathroom and rubber shelf paper"/>
    <m/>
    <m/>
    <m/>
    <m/>
    <m/>
    <m/>
    <m/>
    <m/>
    <m/>
    <m/>
    <m/>
    <m/>
    <m/>
    <m/>
    <m/>
    <m/>
    <m/>
    <m/>
    <m/>
    <m/>
    <m/>
    <e v="#REF!"/>
    <s v="SL164@tidalwaveautospa.com"/>
    <s v="Cory Cummings"/>
    <x v="3"/>
    <x v="2"/>
  </r>
  <r>
    <s v="Lane Carr"/>
    <s v="EXP-10011073 "/>
    <n v="29.47"/>
    <d v="2024-02-05T00:00:00"/>
    <x v="0"/>
    <s v="Parts"/>
    <s v="quick coneect for pressure washer wand"/>
    <m/>
    <m/>
    <m/>
    <m/>
    <m/>
    <m/>
    <m/>
    <m/>
    <m/>
    <m/>
    <m/>
    <m/>
    <m/>
    <m/>
    <m/>
    <m/>
    <m/>
    <m/>
    <m/>
    <m/>
    <m/>
    <e v="#REF!"/>
    <s v="SL164@tidalwaveautospa.com"/>
    <s v="Cory Cummings"/>
    <x v="3"/>
    <x v="2"/>
  </r>
  <r>
    <s v="Lane Carr"/>
    <s v="EXP-10011073 "/>
    <n v="15.82"/>
    <d v="2024-02-05T00:00:00"/>
    <x v="0"/>
    <s v="Fuel"/>
    <s v="gas for pressure washer"/>
    <m/>
    <m/>
    <m/>
    <m/>
    <m/>
    <m/>
    <m/>
    <m/>
    <m/>
    <m/>
    <m/>
    <m/>
    <m/>
    <m/>
    <m/>
    <m/>
    <m/>
    <m/>
    <m/>
    <m/>
    <m/>
    <e v="#REF!"/>
    <s v="SL164@tidalwaveautospa.com"/>
    <s v="Cory Cummings"/>
    <x v="3"/>
    <x v="2"/>
  </r>
  <r>
    <s v="Lindsay Schultz"/>
    <s v="EXP-10011121 "/>
    <n v="32.409999999999997"/>
    <d v="2024-02-08T00:00:00"/>
    <x v="10"/>
    <s v="Office Supplies"/>
    <s v="mailbox supplies"/>
    <m/>
    <m/>
    <m/>
    <m/>
    <m/>
    <m/>
    <m/>
    <m/>
    <m/>
    <m/>
    <m/>
    <m/>
    <m/>
    <m/>
    <m/>
    <m/>
    <m/>
    <m/>
    <m/>
    <m/>
    <m/>
    <e v="#REF!"/>
    <s v="SL198@tidalwaveautospa.com"/>
    <s v="Joe Chavez"/>
    <x v="3"/>
    <x v="2"/>
  </r>
  <r>
    <s v="Marcus Stowell"/>
    <s v="EXP-10011148 "/>
    <n v="17.34"/>
    <d v="2024-02-10T00:00:00"/>
    <x v="0"/>
    <s v="Parts"/>
    <s v="Clamps"/>
    <m/>
    <m/>
    <m/>
    <m/>
    <m/>
    <m/>
    <m/>
    <m/>
    <m/>
    <m/>
    <m/>
    <m/>
    <m/>
    <m/>
    <m/>
    <m/>
    <m/>
    <m/>
    <m/>
    <m/>
    <m/>
    <e v="#REF!"/>
    <s v="SL229@tidalwaveautospa.com"/>
    <s v="Ricky Doyle"/>
    <x v="3"/>
    <x v="2"/>
  </r>
  <r>
    <s v="Marcus Stowell"/>
    <s v="EXP-10011148 "/>
    <n v="21.86"/>
    <d v="2024-02-10T00:00:00"/>
    <x v="0"/>
    <s v="Wash Maintenance"/>
    <s v="Cleaner for tunnel"/>
    <m/>
    <m/>
    <m/>
    <m/>
    <m/>
    <m/>
    <m/>
    <m/>
    <m/>
    <m/>
    <m/>
    <m/>
    <m/>
    <m/>
    <m/>
    <m/>
    <m/>
    <m/>
    <m/>
    <m/>
    <m/>
    <e v="#REF!"/>
    <s v="SL229@tidalwaveautospa.com"/>
    <s v="Ricky Doyle"/>
    <x v="3"/>
    <x v="2"/>
  </r>
  <r>
    <s v="Marcus Stowell"/>
    <s v="EXP-10011148 "/>
    <n v="45.94"/>
    <d v="2024-02-12T00:00:00"/>
    <x v="0"/>
    <s v="Wash Maintenance"/>
    <s v="Window cleaners"/>
    <m/>
    <m/>
    <m/>
    <m/>
    <m/>
    <m/>
    <m/>
    <m/>
    <m/>
    <m/>
    <m/>
    <m/>
    <m/>
    <m/>
    <m/>
    <m/>
    <m/>
    <m/>
    <m/>
    <m/>
    <m/>
    <e v="#REF!"/>
    <s v="SL229@tidalwaveautospa.com"/>
    <s v="Ricky Doyle"/>
    <x v="3"/>
    <x v="2"/>
  </r>
  <r>
    <s v="Mark Campbell"/>
    <s v="EXP-10011174 "/>
    <n v="62.32"/>
    <d v="2024-01-19T00:00:00"/>
    <x v="0"/>
    <s v="Snacks"/>
    <s v="waters and snacks"/>
    <m/>
    <m/>
    <m/>
    <m/>
    <m/>
    <m/>
    <m/>
    <m/>
    <m/>
    <m/>
    <m/>
    <m/>
    <m/>
    <m/>
    <m/>
    <m/>
    <m/>
    <m/>
    <m/>
    <m/>
    <m/>
    <e v="#REF!"/>
    <s v="SL70@tidalwaveautospa.com"/>
    <s v="Derek Schillinger"/>
    <x v="3"/>
    <x v="2"/>
  </r>
  <r>
    <s v="Mark Campbell"/>
    <s v="EXP-10011174 "/>
    <n v="22.65"/>
    <d v="2024-01-22T00:00:00"/>
    <x v="0"/>
    <s v="Wash Maintenance"/>
    <s v="vinegar"/>
    <m/>
    <m/>
    <m/>
    <m/>
    <m/>
    <m/>
    <m/>
    <m/>
    <m/>
    <m/>
    <m/>
    <m/>
    <m/>
    <m/>
    <m/>
    <m/>
    <m/>
    <m/>
    <m/>
    <m/>
    <m/>
    <e v="#REF!"/>
    <s v="SL70@tidalwaveautospa.com"/>
    <s v="Derek Schillinger"/>
    <x v="3"/>
    <x v="2"/>
  </r>
  <r>
    <s v="Mark Campbell"/>
    <s v="EXP-10011174 "/>
    <n v="17.190000000000001"/>
    <d v="2024-01-22T00:00:00"/>
    <x v="0"/>
    <s v="Wash Maintenance"/>
    <s v="cleaning supplies"/>
    <m/>
    <m/>
    <m/>
    <m/>
    <m/>
    <m/>
    <m/>
    <m/>
    <m/>
    <m/>
    <m/>
    <m/>
    <m/>
    <m/>
    <m/>
    <m/>
    <m/>
    <m/>
    <m/>
    <m/>
    <m/>
    <e v="#REF!"/>
    <s v="SL70@tidalwaveautospa.com"/>
    <s v="Derek Schillinger"/>
    <x v="3"/>
    <x v="2"/>
  </r>
  <r>
    <s v="Mark Campbell"/>
    <s v="EXP-10011174 "/>
    <n v="737.01"/>
    <d v="2024-01-31T00:00:00"/>
    <x v="6"/>
    <s v="Parts"/>
    <s v="new gate arms"/>
    <m/>
    <m/>
    <m/>
    <m/>
    <m/>
    <m/>
    <m/>
    <m/>
    <m/>
    <m/>
    <m/>
    <m/>
    <m/>
    <m/>
    <m/>
    <m/>
    <m/>
    <m/>
    <m/>
    <m/>
    <m/>
    <e v="#REF!"/>
    <s v="SL70@tidalwaveautospa.com"/>
    <s v="Derek Schillinger"/>
    <x v="3"/>
    <x v="2"/>
  </r>
  <r>
    <s v="Mark Campbell"/>
    <s v="EXP-10011174 "/>
    <n v="127.43"/>
    <d v="2024-02-07T00:00:00"/>
    <x v="0"/>
    <s v="Wash Maintenance"/>
    <s v="soap and vinegar"/>
    <m/>
    <m/>
    <m/>
    <m/>
    <m/>
    <m/>
    <m/>
    <m/>
    <m/>
    <m/>
    <m/>
    <m/>
    <m/>
    <m/>
    <m/>
    <m/>
    <m/>
    <m/>
    <m/>
    <m/>
    <m/>
    <e v="#REF!"/>
    <s v="SL70@tidalwaveautospa.com"/>
    <s v="Derek Schillinger"/>
    <x v="3"/>
    <x v="2"/>
  </r>
  <r>
    <s v="Melissa Barker"/>
    <s v="EXP-10010649 "/>
    <n v="228.96"/>
    <d v="2024-01-06T00:00:00"/>
    <x v="18"/>
    <s v="Fuel"/>
    <s v="Gas Blower and Fuel Funnel"/>
    <m/>
    <m/>
    <m/>
    <m/>
    <m/>
    <m/>
    <m/>
    <m/>
    <m/>
    <m/>
    <m/>
    <m/>
    <m/>
    <m/>
    <m/>
    <m/>
    <m/>
    <m/>
    <m/>
    <m/>
    <m/>
    <e v="#REF!"/>
    <s v="SL152@tidalwaveautospa.com"/>
    <s v="David Foster"/>
    <x v="3"/>
    <x v="2"/>
  </r>
  <r>
    <s v="Melissa Barker"/>
    <s v="EXP-10010649 "/>
    <n v="73.239999999999995"/>
    <d v="2024-01-15T00:00:00"/>
    <x v="6"/>
    <s v="Wash Maintenance"/>
    <s v="Antifreeze, Deicer, Back To Black"/>
    <m/>
    <m/>
    <m/>
    <m/>
    <m/>
    <m/>
    <m/>
    <m/>
    <m/>
    <m/>
    <m/>
    <m/>
    <m/>
    <m/>
    <m/>
    <m/>
    <m/>
    <m/>
    <m/>
    <m/>
    <m/>
    <e v="#REF!"/>
    <s v="SL152@tidalwaveautospa.com"/>
    <s v="David Foster"/>
    <x v="3"/>
    <x v="2"/>
  </r>
  <r>
    <s v="Melissa Barker"/>
    <s v="EXP-10010649 "/>
    <n v="24.63"/>
    <d v="2024-01-16T00:00:00"/>
    <x v="2"/>
    <s v="Parts"/>
    <s v="New Tips for pressure washers"/>
    <m/>
    <m/>
    <m/>
    <m/>
    <m/>
    <m/>
    <m/>
    <m/>
    <m/>
    <m/>
    <m/>
    <m/>
    <m/>
    <m/>
    <m/>
    <m/>
    <m/>
    <m/>
    <m/>
    <m/>
    <m/>
    <e v="#REF!"/>
    <s v="SL152@tidalwaveautospa.com"/>
    <s v="David Foster"/>
    <x v="3"/>
    <x v="2"/>
  </r>
  <r>
    <s v="Melissa Barker"/>
    <s v="EXP-10010649 "/>
    <n v="145.41999999999999"/>
    <d v="2024-01-17T00:00:00"/>
    <x v="35"/>
    <s v="Vehicle Damage Claims"/>
    <s v="replace Wiper and Carriage on Vehicle for Bonnie Jordan"/>
    <m/>
    <m/>
    <m/>
    <m/>
    <m/>
    <m/>
    <m/>
    <m/>
    <m/>
    <m/>
    <m/>
    <m/>
    <m/>
    <m/>
    <m/>
    <m/>
    <m/>
    <m/>
    <m/>
    <m/>
    <m/>
    <e v="#REF!"/>
    <s v="SL152@tidalwaveautospa.com"/>
    <s v="David Foster"/>
    <x v="3"/>
    <x v="2"/>
  </r>
  <r>
    <s v="Melody Holland"/>
    <s v="EXP-10010772 "/>
    <n v="155.29"/>
    <d v="2023-12-14T00:00:00"/>
    <x v="0"/>
    <s v="Wash Maintenance"/>
    <s v="Cleaning Wash Supplies"/>
    <m/>
    <m/>
    <m/>
    <m/>
    <m/>
    <m/>
    <m/>
    <m/>
    <m/>
    <m/>
    <m/>
    <m/>
    <m/>
    <m/>
    <m/>
    <m/>
    <m/>
    <m/>
    <m/>
    <m/>
    <m/>
    <e v="#REF!"/>
    <s v=""/>
    <s v=""/>
    <x v="3"/>
    <x v="2"/>
  </r>
  <r>
    <s v="Melody Holland"/>
    <s v="EXP-10010772 "/>
    <n v="51.57"/>
    <d v="2023-12-21T00:00:00"/>
    <x v="0"/>
    <s v="Office Supplies"/>
    <s v="Snacks and Cleaning"/>
    <m/>
    <m/>
    <m/>
    <m/>
    <m/>
    <m/>
    <m/>
    <m/>
    <m/>
    <m/>
    <m/>
    <m/>
    <m/>
    <m/>
    <m/>
    <m/>
    <m/>
    <m/>
    <m/>
    <m/>
    <m/>
    <e v="#REF!"/>
    <s v=""/>
    <s v=""/>
    <x v="3"/>
    <x v="2"/>
  </r>
  <r>
    <s v="Melody Holland"/>
    <s v="EXP-10010772 "/>
    <n v="130.78"/>
    <d v="2024-01-02T00:00:00"/>
    <x v="0"/>
    <s v="Wash Maintenance"/>
    <s v="cleaning supplies"/>
    <m/>
    <m/>
    <m/>
    <m/>
    <m/>
    <m/>
    <m/>
    <m/>
    <m/>
    <m/>
    <m/>
    <m/>
    <m/>
    <m/>
    <m/>
    <m/>
    <m/>
    <m/>
    <m/>
    <m/>
    <m/>
    <e v="#REF!"/>
    <s v=""/>
    <s v=""/>
    <x v="3"/>
    <x v="2"/>
  </r>
  <r>
    <s v="Melody Holland"/>
    <s v="EXP-10010772 "/>
    <n v="250.61"/>
    <d v="2024-01-04T00:00:00"/>
    <x v="11"/>
    <s v="Parts"/>
    <s v="Pressure Washing Hose"/>
    <m/>
    <m/>
    <m/>
    <m/>
    <m/>
    <m/>
    <m/>
    <m/>
    <m/>
    <m/>
    <m/>
    <m/>
    <m/>
    <m/>
    <m/>
    <m/>
    <m/>
    <m/>
    <m/>
    <m/>
    <m/>
    <e v="#REF!"/>
    <s v=""/>
    <s v=""/>
    <x v="3"/>
    <x v="2"/>
  </r>
  <r>
    <s v="Melody Holland"/>
    <s v="EXP-10010772 "/>
    <n v="126.15"/>
    <d v="2024-01-15T00:00:00"/>
    <x v="0"/>
    <s v="Wash Maintenance"/>
    <s v="Snow Salt"/>
    <m/>
    <m/>
    <m/>
    <m/>
    <m/>
    <m/>
    <m/>
    <m/>
    <m/>
    <m/>
    <m/>
    <m/>
    <m/>
    <m/>
    <m/>
    <m/>
    <m/>
    <m/>
    <m/>
    <m/>
    <m/>
    <e v="#REF!"/>
    <s v=""/>
    <s v=""/>
    <x v="3"/>
    <x v="2"/>
  </r>
  <r>
    <s v="Melody Holland"/>
    <s v="EXP-10010772 "/>
    <n v="205.63"/>
    <d v="2024-01-16T00:00:00"/>
    <x v="0"/>
    <s v="Wash Maintenance"/>
    <s v="Cleaning and Winter Supplies"/>
    <m/>
    <m/>
    <m/>
    <m/>
    <m/>
    <m/>
    <m/>
    <m/>
    <m/>
    <m/>
    <m/>
    <m/>
    <m/>
    <m/>
    <m/>
    <m/>
    <m/>
    <m/>
    <m/>
    <m/>
    <m/>
    <e v="#REF!"/>
    <s v=""/>
    <s v=""/>
    <x v="3"/>
    <x v="2"/>
  </r>
  <r>
    <s v="Nicholas Huck"/>
    <s v="EXP-10011006 "/>
    <n v="24.88"/>
    <d v="2024-02-10T00:00:00"/>
    <x v="0"/>
    <s v="Wash Maintenance"/>
    <s v="Double sided tape"/>
    <m/>
    <m/>
    <m/>
    <m/>
    <m/>
    <m/>
    <m/>
    <m/>
    <m/>
    <m/>
    <m/>
    <m/>
    <m/>
    <m/>
    <m/>
    <m/>
    <m/>
    <m/>
    <m/>
    <m/>
    <m/>
    <e v="#REF!"/>
    <s v="SL47@tidalwaveautospa.com"/>
    <s v="Derek Schillinger"/>
    <x v="3"/>
    <x v="2"/>
  </r>
  <r>
    <s v="Patrick Bird"/>
    <s v="EXP-10011018 "/>
    <n v="75.8"/>
    <d v="2024-02-05T00:00:00"/>
    <x v="0"/>
    <s v="Wash Maintenance"/>
    <s v="Cleaning"/>
    <m/>
    <m/>
    <m/>
    <m/>
    <m/>
    <m/>
    <m/>
    <m/>
    <m/>
    <m/>
    <m/>
    <m/>
    <m/>
    <m/>
    <m/>
    <m/>
    <m/>
    <m/>
    <m/>
    <m/>
    <m/>
    <e v="#REF!"/>
    <s v="SL240@tidalwaveautospa.com"/>
    <s v="Joe Chavez"/>
    <x v="3"/>
    <x v="2"/>
  </r>
  <r>
    <s v="Patrick Powers"/>
    <s v="EXP-10010915 "/>
    <n v="63.57"/>
    <d v="2024-01-17T00:00:00"/>
    <x v="8"/>
    <s v="Safety Supplies"/>
    <s v="Gloves"/>
    <m/>
    <m/>
    <m/>
    <m/>
    <m/>
    <m/>
    <m/>
    <m/>
    <m/>
    <m/>
    <m/>
    <m/>
    <m/>
    <m/>
    <m/>
    <m/>
    <m/>
    <m/>
    <m/>
    <m/>
    <m/>
    <e v="#REF!"/>
    <s v="SL54@tidalwaveautospa.com"/>
    <s v="Kyle Rovansek"/>
    <x v="3"/>
    <x v="2"/>
  </r>
  <r>
    <s v="Patrick Powers"/>
    <s v="EXP-10010915 "/>
    <n v="122.14"/>
    <d v="2024-01-17T00:00:00"/>
    <x v="8"/>
    <s v="Safety Supplies"/>
    <s v="Gloves"/>
    <m/>
    <m/>
    <m/>
    <m/>
    <m/>
    <m/>
    <m/>
    <m/>
    <m/>
    <m/>
    <m/>
    <m/>
    <m/>
    <m/>
    <m/>
    <m/>
    <m/>
    <m/>
    <m/>
    <m/>
    <m/>
    <e v="#REF!"/>
    <s v="SL54@tidalwaveautospa.com"/>
    <s v="Kyle Rovansek"/>
    <x v="3"/>
    <x v="2"/>
  </r>
  <r>
    <s v="Patrick Powers"/>
    <s v="EXP-10010915 "/>
    <n v="16.62"/>
    <d v="2024-01-17T00:00:00"/>
    <x v="0"/>
    <s v="Fuel"/>
    <s v="Diesel"/>
    <m/>
    <m/>
    <m/>
    <m/>
    <m/>
    <m/>
    <m/>
    <m/>
    <m/>
    <m/>
    <m/>
    <m/>
    <m/>
    <m/>
    <m/>
    <m/>
    <m/>
    <m/>
    <m/>
    <m/>
    <m/>
    <e v="#REF!"/>
    <s v="SL54@tidalwaveautospa.com"/>
    <s v="Kyle Rovansek"/>
    <x v="3"/>
    <x v="2"/>
  </r>
  <r>
    <s v="Patrick Powers"/>
    <s v="EXP-10010915 "/>
    <n v="18.84"/>
    <d v="2024-01-17T00:00:00"/>
    <x v="0"/>
    <s v="Fuel"/>
    <s v="Diesel"/>
    <m/>
    <m/>
    <m/>
    <m/>
    <m/>
    <m/>
    <m/>
    <m/>
    <m/>
    <m/>
    <m/>
    <m/>
    <m/>
    <m/>
    <m/>
    <m/>
    <m/>
    <m/>
    <m/>
    <m/>
    <m/>
    <e v="#REF!"/>
    <s v="SL54@tidalwaveautospa.com"/>
    <s v="Kyle Rovansek"/>
    <x v="3"/>
    <x v="2"/>
  </r>
  <r>
    <s v="Patrick Powers"/>
    <s v="EXP-10010915 "/>
    <n v="21.18"/>
    <d v="2024-01-17T00:00:00"/>
    <x v="0"/>
    <s v="Office Supplies"/>
    <s v="Extention cord"/>
    <m/>
    <m/>
    <m/>
    <m/>
    <m/>
    <m/>
    <m/>
    <m/>
    <m/>
    <m/>
    <m/>
    <m/>
    <m/>
    <m/>
    <m/>
    <m/>
    <m/>
    <m/>
    <m/>
    <m/>
    <m/>
    <e v="#REF!"/>
    <s v="SL54@tidalwaveautospa.com"/>
    <s v="Kyle Rovansek"/>
    <x v="3"/>
    <x v="2"/>
  </r>
  <r>
    <s v="Patrick Powers"/>
    <s v="EXP-10010915 "/>
    <n v="14.58"/>
    <d v="2024-01-17T00:00:00"/>
    <x v="0"/>
    <s v="Fuel"/>
    <s v="Diesel"/>
    <m/>
    <m/>
    <m/>
    <m/>
    <m/>
    <m/>
    <m/>
    <m/>
    <m/>
    <m/>
    <m/>
    <m/>
    <m/>
    <m/>
    <m/>
    <m/>
    <m/>
    <m/>
    <m/>
    <m/>
    <m/>
    <e v="#REF!"/>
    <s v="SL54@tidalwaveautospa.com"/>
    <s v="Kyle Rovansek"/>
    <x v="3"/>
    <x v="2"/>
  </r>
  <r>
    <s v="Patrick Powers"/>
    <s v="EXP-10010915 "/>
    <n v="189.85"/>
    <d v="2024-01-17T00:00:00"/>
    <x v="0"/>
    <s v="Fuel"/>
    <s v="Gas for heater"/>
    <m/>
    <m/>
    <m/>
    <m/>
    <m/>
    <m/>
    <m/>
    <m/>
    <m/>
    <m/>
    <m/>
    <m/>
    <m/>
    <m/>
    <m/>
    <m/>
    <m/>
    <m/>
    <m/>
    <m/>
    <m/>
    <e v="#REF!"/>
    <s v="SL54@tidalwaveautospa.com"/>
    <s v="Kyle Rovansek"/>
    <x v="3"/>
    <x v="2"/>
  </r>
  <r>
    <s v="Patrick Powers"/>
    <s v="EXP-10010915 "/>
    <n v="18.989999999999998"/>
    <d v="2024-01-20T00:00:00"/>
    <x v="0"/>
    <s v="Fuel"/>
    <s v="Diesel"/>
    <m/>
    <m/>
    <m/>
    <m/>
    <m/>
    <m/>
    <m/>
    <m/>
    <m/>
    <m/>
    <m/>
    <m/>
    <m/>
    <m/>
    <m/>
    <m/>
    <m/>
    <m/>
    <m/>
    <m/>
    <m/>
    <e v="#REF!"/>
    <s v="SL54@tidalwaveautospa.com"/>
    <s v="Kyle Rovansek"/>
    <x v="3"/>
    <x v="2"/>
  </r>
  <r>
    <s v="Patrick Powers"/>
    <s v="EXP-10010915 "/>
    <n v="19.16"/>
    <d v="2024-01-20T00:00:00"/>
    <x v="0"/>
    <s v="Fuel"/>
    <s v="Diesel"/>
    <m/>
    <m/>
    <m/>
    <m/>
    <m/>
    <m/>
    <m/>
    <m/>
    <m/>
    <m/>
    <m/>
    <m/>
    <m/>
    <m/>
    <m/>
    <m/>
    <m/>
    <m/>
    <m/>
    <m/>
    <m/>
    <e v="#REF!"/>
    <s v="SL54@tidalwaveautospa.com"/>
    <s v="Kyle Rovansek"/>
    <x v="3"/>
    <x v="2"/>
  </r>
  <r>
    <s v="Patrick Powers"/>
    <s v="EXP-10010915 "/>
    <n v="38.92"/>
    <d v="2024-01-20T00:00:00"/>
    <x v="0"/>
    <s v="Wash Maintenance"/>
    <s v="Salt"/>
    <m/>
    <m/>
    <m/>
    <m/>
    <m/>
    <m/>
    <m/>
    <m/>
    <m/>
    <m/>
    <m/>
    <m/>
    <m/>
    <m/>
    <m/>
    <m/>
    <m/>
    <m/>
    <m/>
    <m/>
    <m/>
    <e v="#REF!"/>
    <s v="SL54@tidalwaveautospa.com"/>
    <s v="Kyle Rovansek"/>
    <x v="3"/>
    <x v="2"/>
  </r>
  <r>
    <s v="Patrick Powers"/>
    <s v="EXP-10010915 "/>
    <n v="100.9"/>
    <d v="2024-01-20T00:00:00"/>
    <x v="0"/>
    <s v="Wash Maintenance"/>
    <s v="Dawn  n stuff"/>
    <m/>
    <m/>
    <m/>
    <m/>
    <m/>
    <m/>
    <m/>
    <m/>
    <m/>
    <m/>
    <m/>
    <m/>
    <m/>
    <m/>
    <m/>
    <m/>
    <m/>
    <m/>
    <m/>
    <m/>
    <m/>
    <e v="#REF!"/>
    <s v="SL54@tidalwaveautospa.com"/>
    <s v="Kyle Rovansek"/>
    <x v="3"/>
    <x v="2"/>
  </r>
  <r>
    <s v="Patrick Powers"/>
    <s v="EXP-10010915 "/>
    <n v="209.9"/>
    <d v="2024-01-20T00:00:00"/>
    <x v="0"/>
    <s v="Fuel"/>
    <s v="Gas for heater"/>
    <m/>
    <m/>
    <m/>
    <m/>
    <m/>
    <m/>
    <m/>
    <m/>
    <m/>
    <m/>
    <m/>
    <m/>
    <m/>
    <m/>
    <m/>
    <m/>
    <m/>
    <m/>
    <m/>
    <m/>
    <m/>
    <e v="#REF!"/>
    <s v="SL54@tidalwaveautospa.com"/>
    <s v="Kyle Rovansek"/>
    <x v="3"/>
    <x v="2"/>
  </r>
  <r>
    <s v="Patrick Powers"/>
    <s v="EXP-10010915 "/>
    <n v="13.65"/>
    <d v="2024-01-29T00:00:00"/>
    <x v="0"/>
    <s v="Office Supplies"/>
    <s v="Keyboard"/>
    <m/>
    <m/>
    <m/>
    <m/>
    <m/>
    <m/>
    <m/>
    <m/>
    <m/>
    <m/>
    <m/>
    <m/>
    <m/>
    <m/>
    <m/>
    <m/>
    <m/>
    <m/>
    <m/>
    <m/>
    <m/>
    <e v="#REF!"/>
    <s v="SL54@tidalwaveautospa.com"/>
    <s v="Kyle Rovansek"/>
    <x v="3"/>
    <x v="2"/>
  </r>
  <r>
    <s v="Petagaye Daubon"/>
    <s v="EXP-10011109 "/>
    <n v="44.89"/>
    <d v="2024-01-08T00:00:00"/>
    <x v="10"/>
    <s v="Office Supplies"/>
    <s v="Key fob for PTC"/>
    <m/>
    <m/>
    <m/>
    <m/>
    <m/>
    <m/>
    <m/>
    <m/>
    <m/>
    <m/>
    <m/>
    <m/>
    <m/>
    <m/>
    <m/>
    <m/>
    <m/>
    <m/>
    <m/>
    <m/>
    <m/>
    <e v="#REF!"/>
    <s v="petagaye.daubon@twavelead.com"/>
    <s v="John Sillay"/>
    <x v="3"/>
    <x v="2"/>
  </r>
  <r>
    <s v="Rebecca McCallum"/>
    <s v="EXP-10011065 "/>
    <n v="10.59"/>
    <d v="2024-01-24T00:00:00"/>
    <x v="6"/>
    <s v="Wash Maintenance"/>
    <s v="Water testing kit"/>
    <m/>
    <m/>
    <m/>
    <m/>
    <m/>
    <m/>
    <m/>
    <m/>
    <m/>
    <m/>
    <m/>
    <m/>
    <m/>
    <m/>
    <m/>
    <m/>
    <m/>
    <m/>
    <m/>
    <m/>
    <m/>
    <e v="#REF!"/>
    <s v=""/>
    <s v=""/>
    <x v="3"/>
    <x v="2"/>
  </r>
  <r>
    <s v="Rebecca McCallum"/>
    <s v="EXP-10011065 "/>
    <n v="12"/>
    <d v="2024-01-31T00:00:00"/>
    <x v="22"/>
    <s v="Car Wash"/>
    <s v="Testing credit card readers, I clicked I have a receipt but no receipt because it was to be voided"/>
    <m/>
    <m/>
    <m/>
    <m/>
    <m/>
    <m/>
    <m/>
    <m/>
    <m/>
    <m/>
    <m/>
    <m/>
    <m/>
    <m/>
    <m/>
    <m/>
    <m/>
    <m/>
    <m/>
    <m/>
    <m/>
    <e v="#REF!"/>
    <s v=""/>
    <s v=""/>
    <x v="3"/>
    <x v="2"/>
  </r>
  <r>
    <s v="Rebecca McCallum"/>
    <s v="EXP-10011065 "/>
    <n v="30"/>
    <d v="2024-01-31T00:00:00"/>
    <x v="6"/>
    <s v="Car Wash"/>
    <s v="Testing credit card readers, I said I had receipt but was supposed to be voided"/>
    <m/>
    <m/>
    <m/>
    <m/>
    <m/>
    <m/>
    <m/>
    <m/>
    <m/>
    <m/>
    <m/>
    <m/>
    <m/>
    <m/>
    <m/>
    <m/>
    <m/>
    <m/>
    <m/>
    <m/>
    <m/>
    <e v="#REF!"/>
    <s v=""/>
    <s v=""/>
    <x v="3"/>
    <x v="2"/>
  </r>
  <r>
    <s v="Rebecca McCallum"/>
    <s v="EXP-10011065 "/>
    <n v="71"/>
    <d v="2024-02-01T00:00:00"/>
    <x v="21"/>
    <s v="Laundry &amp; Linens"/>
    <s v="Dry cleaned Tidy the dolphin suit"/>
    <m/>
    <m/>
    <m/>
    <m/>
    <m/>
    <m/>
    <m/>
    <m/>
    <m/>
    <m/>
    <m/>
    <m/>
    <m/>
    <m/>
    <m/>
    <m/>
    <m/>
    <m/>
    <m/>
    <m/>
    <m/>
    <e v="#REF!"/>
    <s v=""/>
    <s v=""/>
    <x v="3"/>
    <x v="2"/>
  </r>
  <r>
    <s v="Rebecca McCallum"/>
    <s v="EXP-10011065 "/>
    <n v="6.09"/>
    <d v="2024-02-03T00:00:00"/>
    <x v="6"/>
    <s v="Wash Maintenance"/>
    <s v="Double sided tape for labor posters"/>
    <m/>
    <m/>
    <m/>
    <m/>
    <m/>
    <m/>
    <m/>
    <m/>
    <m/>
    <m/>
    <m/>
    <m/>
    <m/>
    <m/>
    <m/>
    <m/>
    <m/>
    <m/>
    <m/>
    <m/>
    <m/>
    <e v="#REF!"/>
    <s v=""/>
    <s v=""/>
    <x v="3"/>
    <x v="2"/>
  </r>
  <r>
    <s v="Rebecca McCallum"/>
    <s v="EXP-10011065 "/>
    <n v="140.5"/>
    <d v="2024-02-03T00:00:00"/>
    <x v="6"/>
    <s v="Wash Maintenance"/>
    <s v="This and the next transaction of 123.49 equal the total o. The receipt of 264.00 space heater for xpt, printer unk for home I printed sds and employee hiring papers went through almost 2 cartridges, safety glasses, etc"/>
    <m/>
    <m/>
    <m/>
    <m/>
    <m/>
    <m/>
    <m/>
    <m/>
    <m/>
    <m/>
    <m/>
    <m/>
    <m/>
    <m/>
    <m/>
    <m/>
    <m/>
    <m/>
    <m/>
    <m/>
    <m/>
    <e v="#REF!"/>
    <s v=""/>
    <s v=""/>
    <x v="3"/>
    <x v="2"/>
  </r>
  <r>
    <s v="Rebecca McCallum"/>
    <s v="EXP-10011065 "/>
    <n v="123.49"/>
    <d v="2024-02-03T00:00:00"/>
    <x v="6"/>
    <s v="Wash Maintenance"/>
    <s v="123.49 and the prior expense if 140.50 equal the total of 264. On this receipt. Space heater, masks, satellite glasses,  etc"/>
    <m/>
    <m/>
    <m/>
    <m/>
    <m/>
    <m/>
    <m/>
    <m/>
    <m/>
    <m/>
    <m/>
    <m/>
    <m/>
    <m/>
    <m/>
    <m/>
    <m/>
    <m/>
    <m/>
    <m/>
    <m/>
    <e v="#REF!"/>
    <s v=""/>
    <s v=""/>
    <x v="3"/>
    <x v="2"/>
  </r>
  <r>
    <s v="Rebecca McCallum"/>
    <s v="EXP-10011065 "/>
    <n v="77.599999999999994"/>
    <d v="2024-02-03T00:00:00"/>
    <x v="6"/>
    <s v="Wash Maintenance"/>
    <s v="The total doesn't include the single item in transit of 19.99 plus tax. Xpt shelf, hanging unit, poncho, etc"/>
    <m/>
    <m/>
    <m/>
    <m/>
    <m/>
    <m/>
    <m/>
    <m/>
    <m/>
    <m/>
    <m/>
    <m/>
    <m/>
    <m/>
    <m/>
    <m/>
    <m/>
    <m/>
    <m/>
    <m/>
    <m/>
    <e v="#REF!"/>
    <s v=""/>
    <s v=""/>
    <x v="3"/>
    <x v="2"/>
  </r>
  <r>
    <s v="Rebecca McCallum"/>
    <s v="EXP-10011065 "/>
    <n v="19.079999999999998"/>
    <d v="2024-02-03T00:00:00"/>
    <x v="6"/>
    <s v="Parts"/>
    <s v="Wall screws"/>
    <m/>
    <m/>
    <m/>
    <m/>
    <m/>
    <m/>
    <m/>
    <m/>
    <m/>
    <m/>
    <m/>
    <m/>
    <m/>
    <m/>
    <m/>
    <m/>
    <m/>
    <m/>
    <m/>
    <m/>
    <m/>
    <e v="#REF!"/>
    <s v=""/>
    <s v=""/>
    <x v="3"/>
    <x v="2"/>
  </r>
  <r>
    <s v="Rebecca McCallum"/>
    <s v="EXP-10011065 "/>
    <n v="21.19"/>
    <d v="2024-02-03T00:00:00"/>
    <x v="6"/>
    <s v="Parts"/>
    <s v="Wall screws, too long had to get another pack"/>
    <m/>
    <m/>
    <m/>
    <m/>
    <m/>
    <m/>
    <m/>
    <m/>
    <m/>
    <m/>
    <m/>
    <m/>
    <m/>
    <m/>
    <m/>
    <m/>
    <m/>
    <m/>
    <m/>
    <m/>
    <m/>
    <e v="#REF!"/>
    <s v=""/>
    <s v=""/>
    <x v="3"/>
    <x v="2"/>
  </r>
  <r>
    <s v="Rebecca McCallum"/>
    <s v="EXP-10011065 "/>
    <n v="52.71"/>
    <d v="2024-02-04T00:00:00"/>
    <x v="6"/>
    <s v="Office Supplies"/>
    <s v="Mail box post and cement"/>
    <m/>
    <m/>
    <m/>
    <m/>
    <m/>
    <m/>
    <m/>
    <m/>
    <m/>
    <m/>
    <m/>
    <m/>
    <m/>
    <m/>
    <m/>
    <m/>
    <m/>
    <m/>
    <m/>
    <m/>
    <m/>
    <e v="#REF!"/>
    <s v=""/>
    <s v=""/>
    <x v="3"/>
    <x v="2"/>
  </r>
  <r>
    <s v="Rebecca McCallum"/>
    <s v="EXP-10011065 "/>
    <n v="21.19"/>
    <d v="2024-02-06T00:00:00"/>
    <x v="6"/>
    <s v="Office Supplies"/>
    <s v="This and the prior expense equal the total of 93.20. This item I in transit."/>
    <m/>
    <m/>
    <m/>
    <m/>
    <m/>
    <m/>
    <m/>
    <m/>
    <m/>
    <m/>
    <m/>
    <m/>
    <m/>
    <m/>
    <m/>
    <m/>
    <m/>
    <m/>
    <m/>
    <m/>
    <m/>
    <e v="#REF!"/>
    <s v=""/>
    <s v=""/>
    <x v="3"/>
    <x v="2"/>
  </r>
  <r>
    <s v="Rebecca McCallum"/>
    <s v="EXP-10011065 "/>
    <n v="29.67"/>
    <d v="2024-02-08T00:00:00"/>
    <x v="6"/>
    <s v="Office Supplies"/>
    <s v="29.67 here and next expense of 121.69 equal 151.36 on receipt. Notebooks, scissors, hammer, etc"/>
    <m/>
    <m/>
    <m/>
    <m/>
    <m/>
    <m/>
    <m/>
    <m/>
    <m/>
    <m/>
    <m/>
    <m/>
    <m/>
    <m/>
    <m/>
    <m/>
    <m/>
    <m/>
    <m/>
    <m/>
    <m/>
    <e v="#REF!"/>
    <s v=""/>
    <s v=""/>
    <x v="3"/>
    <x v="2"/>
  </r>
  <r>
    <s v="Rebecca McCallum"/>
    <s v="EXP-10011065 "/>
    <n v="121.69"/>
    <d v="2024-02-08T00:00:00"/>
    <x v="6"/>
    <s v="Office Supplies"/>
    <s v="29.67 and the 121.69 equal 156.36 on receipt. Dog treats, water,  pocket knife,  etc."/>
    <m/>
    <m/>
    <m/>
    <m/>
    <m/>
    <m/>
    <m/>
    <m/>
    <m/>
    <m/>
    <m/>
    <m/>
    <m/>
    <m/>
    <m/>
    <m/>
    <m/>
    <m/>
    <m/>
    <m/>
    <m/>
    <e v="#REF!"/>
    <s v=""/>
    <s v=""/>
    <x v="3"/>
    <x v="2"/>
  </r>
  <r>
    <s v="Rex Alvarez"/>
    <s v="EXP-10011067 "/>
    <n v="42.37"/>
    <d v="2024-01-17T00:00:00"/>
    <x v="11"/>
    <s v="Small Tools"/>
    <s v="Floor jack for tunnel repairs"/>
    <m/>
    <m/>
    <m/>
    <m/>
    <m/>
    <m/>
    <m/>
    <m/>
    <m/>
    <m/>
    <m/>
    <m/>
    <m/>
    <m/>
    <m/>
    <m/>
    <m/>
    <m/>
    <m/>
    <m/>
    <m/>
    <e v="#REF!"/>
    <s v="SL18@tidalwaveautospa.com"/>
    <s v="David Foster"/>
    <x v="3"/>
    <x v="2"/>
  </r>
  <r>
    <s v="Rex Alvarez"/>
    <s v="EXP-10011067 "/>
    <n v="130.41"/>
    <d v="2024-01-17T00:00:00"/>
    <x v="2"/>
    <s v="Parts"/>
    <s v="Equipment for repairs at canton rd location"/>
    <m/>
    <m/>
    <m/>
    <m/>
    <m/>
    <m/>
    <m/>
    <m/>
    <m/>
    <m/>
    <m/>
    <m/>
    <m/>
    <m/>
    <m/>
    <m/>
    <m/>
    <m/>
    <m/>
    <m/>
    <m/>
    <e v="#REF!"/>
    <s v="SL18@tidalwaveautospa.com"/>
    <s v="David Foster"/>
    <x v="3"/>
    <x v="2"/>
  </r>
  <r>
    <s v="Rex Alvarez"/>
    <s v="EXP-10011067 "/>
    <n v="206.95"/>
    <d v="2024-01-18T00:00:00"/>
    <x v="21"/>
    <s v="Office Supplies"/>
    <s v="Gift card for Canton rd location"/>
    <m/>
    <m/>
    <m/>
    <m/>
    <m/>
    <m/>
    <m/>
    <m/>
    <m/>
    <m/>
    <m/>
    <m/>
    <m/>
    <m/>
    <m/>
    <m/>
    <m/>
    <m/>
    <m/>
    <m/>
    <m/>
    <e v="#REF!"/>
    <s v="SL18@tidalwaveautospa.com"/>
    <s v="David Foster"/>
    <x v="3"/>
    <x v="2"/>
  </r>
  <r>
    <s v="Rex Alvarez"/>
    <s v="EXP-10011067 "/>
    <n v="205.95"/>
    <d v="2024-01-19T00:00:00"/>
    <x v="21"/>
    <s v="Office Supplies"/>
    <s v="Visa for powder springs location"/>
    <m/>
    <m/>
    <m/>
    <m/>
    <m/>
    <m/>
    <m/>
    <m/>
    <m/>
    <m/>
    <m/>
    <m/>
    <m/>
    <m/>
    <m/>
    <m/>
    <m/>
    <m/>
    <m/>
    <m/>
    <m/>
    <e v="#REF!"/>
    <s v="SL18@tidalwaveautospa.com"/>
    <s v="David Foster"/>
    <x v="3"/>
    <x v="2"/>
  </r>
  <r>
    <s v="Rex Alvarez"/>
    <s v="EXP-10011067 "/>
    <n v="405.95"/>
    <d v="2024-01-20T00:00:00"/>
    <x v="21"/>
    <s v="Office Supplies"/>
    <s v="Visa for marietta pkwy"/>
    <m/>
    <m/>
    <m/>
    <m/>
    <m/>
    <m/>
    <m/>
    <m/>
    <m/>
    <m/>
    <m/>
    <m/>
    <m/>
    <m/>
    <m/>
    <m/>
    <m/>
    <m/>
    <m/>
    <m/>
    <m/>
    <e v="#REF!"/>
    <s v="SL18@tidalwaveautospa.com"/>
    <s v="David Foster"/>
    <x v="3"/>
    <x v="2"/>
  </r>
  <r>
    <s v="Rex Alvarez"/>
    <s v="EXP-10011067 "/>
    <n v="52.7"/>
    <d v="2024-02-05T00:00:00"/>
    <x v="11"/>
    <s v="Wash Maintenance"/>
    <s v="Equipment for site and cleaning supplies"/>
    <m/>
    <m/>
    <m/>
    <m/>
    <m/>
    <m/>
    <m/>
    <m/>
    <m/>
    <m/>
    <m/>
    <m/>
    <m/>
    <m/>
    <m/>
    <m/>
    <m/>
    <m/>
    <m/>
    <m/>
    <m/>
    <e v="#REF!"/>
    <s v="SL18@tidalwaveautospa.com"/>
    <s v="David Foster"/>
    <x v="3"/>
    <x v="2"/>
  </r>
  <r>
    <s v="Rex Alvarez"/>
    <s v="EXP-10011067 "/>
    <n v="27.42"/>
    <d v="2024-02-07T00:00:00"/>
    <x v="11"/>
    <s v="Small Tools"/>
    <s v="Tool equipment for site"/>
    <m/>
    <m/>
    <m/>
    <m/>
    <m/>
    <m/>
    <m/>
    <m/>
    <m/>
    <m/>
    <m/>
    <m/>
    <m/>
    <m/>
    <m/>
    <m/>
    <m/>
    <m/>
    <m/>
    <m/>
    <m/>
    <e v="#REF!"/>
    <s v="SL18@tidalwaveautospa.com"/>
    <s v="David Foster"/>
    <x v="3"/>
    <x v="2"/>
  </r>
  <r>
    <s v="Robert Swigonski"/>
    <s v="EXP-10011188 "/>
    <n v="7.51"/>
    <d v="2024-01-19T00:00:00"/>
    <x v="6"/>
    <s v="Security"/>
    <s v="Lock for U-Haul truck"/>
    <m/>
    <m/>
    <m/>
    <m/>
    <m/>
    <m/>
    <m/>
    <m/>
    <m/>
    <m/>
    <m/>
    <m/>
    <m/>
    <m/>
    <m/>
    <m/>
    <m/>
    <m/>
    <m/>
    <m/>
    <m/>
    <e v="#REF!"/>
    <s v="robert.swigonski@tidalwaveautospa.com"/>
    <s v="Bruce Maxwell"/>
    <x v="3"/>
    <x v="2"/>
  </r>
  <r>
    <s v="Robert Swigonski"/>
    <s v="EXP-10011188 "/>
    <n v="254.96"/>
    <d v="2024-01-23T00:00:00"/>
    <x v="11"/>
    <s v="Rental Equipment"/>
    <s v="U-Haul truck for storage of global delivery"/>
    <m/>
    <m/>
    <m/>
    <m/>
    <m/>
    <m/>
    <m/>
    <m/>
    <m/>
    <m/>
    <m/>
    <m/>
    <m/>
    <m/>
    <m/>
    <m/>
    <m/>
    <m/>
    <m/>
    <m/>
    <m/>
    <e v="#REF!"/>
    <s v="robert.swigonski@tidalwaveautospa.com"/>
    <s v="Bruce Maxwell"/>
    <x v="3"/>
    <x v="2"/>
  </r>
  <r>
    <s v="Robert Swigonski"/>
    <s v="EXP-10011168 "/>
    <n v="332.03"/>
    <d v="2024-01-23T00:00:00"/>
    <x v="37"/>
    <s v="Office Supplies"/>
    <s v="Shelving and equipment"/>
    <m/>
    <m/>
    <m/>
    <m/>
    <m/>
    <m/>
    <m/>
    <m/>
    <m/>
    <m/>
    <m/>
    <m/>
    <m/>
    <m/>
    <m/>
    <m/>
    <m/>
    <m/>
    <m/>
    <m/>
    <m/>
    <e v="#REF!"/>
    <s v="robert.swigonski@tidalwaveautospa.com"/>
    <s v="Bruce Maxwell"/>
    <x v="3"/>
    <x v="2"/>
  </r>
  <r>
    <s v="Robert Swigonski"/>
    <s v="EXP-10011168 "/>
    <n v="92.36"/>
    <d v="2024-01-26T00:00:00"/>
    <x v="6"/>
    <s v="Wash Maintenance"/>
    <s v="Grease for preventive maintenance"/>
    <m/>
    <m/>
    <m/>
    <m/>
    <m/>
    <m/>
    <m/>
    <m/>
    <m/>
    <m/>
    <m/>
    <m/>
    <m/>
    <m/>
    <m/>
    <m/>
    <m/>
    <m/>
    <m/>
    <m/>
    <m/>
    <e v="#REF!"/>
    <s v="robert.swigonski@tidalwaveautospa.com"/>
    <s v="Bruce Maxwell"/>
    <x v="3"/>
    <x v="2"/>
  </r>
  <r>
    <s v="Robert Swigonski"/>
    <s v="EXP-10011168 "/>
    <n v="162.51"/>
    <d v="2024-01-26T00:00:00"/>
    <x v="7"/>
    <s v="Office Supplies"/>
    <s v="Mailbox set up fasteners and Hand soap"/>
    <m/>
    <m/>
    <m/>
    <m/>
    <m/>
    <m/>
    <m/>
    <m/>
    <m/>
    <m/>
    <m/>
    <m/>
    <m/>
    <m/>
    <m/>
    <m/>
    <m/>
    <m/>
    <m/>
    <m/>
    <m/>
    <e v="#REF!"/>
    <s v="robert.swigonski@tidalwaveautospa.com"/>
    <s v="Bruce Maxwell"/>
    <x v="3"/>
    <x v="2"/>
  </r>
  <r>
    <s v="Robert Swigonski"/>
    <s v="EXP-10011168 "/>
    <n v="-23.17"/>
    <d v="2024-01-26T00:00:00"/>
    <x v="6"/>
    <s v="Office Supplies"/>
    <s v="Return of mailbox set up not used"/>
    <m/>
    <m/>
    <m/>
    <m/>
    <m/>
    <m/>
    <m/>
    <m/>
    <m/>
    <m/>
    <m/>
    <m/>
    <m/>
    <m/>
    <m/>
    <m/>
    <m/>
    <m/>
    <m/>
    <m/>
    <m/>
    <e v="#REF!"/>
    <s v="robert.swigonski@tidalwaveautospa.com"/>
    <s v="Bruce Maxwell"/>
    <x v="3"/>
    <x v="2"/>
  </r>
  <r>
    <s v="Samantha Simpson"/>
    <s v="EXP-10011082 "/>
    <n v="224.64"/>
    <d v="2024-02-04T00:00:00"/>
    <x v="2"/>
    <s v="Wash Maintenance"/>
    <s v="prep bucket repair and buckets"/>
    <m/>
    <m/>
    <m/>
    <m/>
    <m/>
    <m/>
    <m/>
    <m/>
    <m/>
    <m/>
    <m/>
    <m/>
    <m/>
    <m/>
    <m/>
    <m/>
    <m/>
    <m/>
    <m/>
    <m/>
    <m/>
    <e v="#REF!"/>
    <s v="SL129@tidalwaveautospa.com"/>
    <s v="Joe Chavez"/>
    <x v="3"/>
    <x v="2"/>
  </r>
  <r>
    <s v="Samuel Schmidt"/>
    <s v="EXP-10011091 "/>
    <n v="53.21"/>
    <d v="2024-02-03T00:00:00"/>
    <x v="0"/>
    <s v="Wash Maintenance"/>
    <s v="pens/antifreeze"/>
    <m/>
    <m/>
    <m/>
    <m/>
    <m/>
    <m/>
    <m/>
    <m/>
    <m/>
    <m/>
    <m/>
    <m/>
    <m/>
    <m/>
    <m/>
    <m/>
    <m/>
    <m/>
    <m/>
    <m/>
    <m/>
    <e v="#REF!"/>
    <s v="SL183@tidalwaveautospa.com"/>
    <s v="Joe Chavez"/>
    <x v="3"/>
    <x v="2"/>
  </r>
  <r>
    <s v="Samuel Schmidt"/>
    <s v="EXP-10011091 "/>
    <n v="294.95999999999998"/>
    <d v="2024-02-03T00:00:00"/>
    <x v="0"/>
    <s v="Wash Maintenance"/>
    <s v="Maintenance supplies/Cleaning Supplies"/>
    <m/>
    <m/>
    <m/>
    <m/>
    <m/>
    <m/>
    <m/>
    <m/>
    <m/>
    <m/>
    <m/>
    <m/>
    <m/>
    <m/>
    <m/>
    <m/>
    <m/>
    <m/>
    <m/>
    <m/>
    <m/>
    <e v="#REF!"/>
    <s v="SL183@tidalwaveautospa.com"/>
    <s v="Joe Chavez"/>
    <x v="3"/>
    <x v="2"/>
  </r>
  <r>
    <s v="Samuel Schmidt"/>
    <s v="EXP-10011091 "/>
    <n v="55.96"/>
    <d v="2024-02-04T00:00:00"/>
    <x v="0"/>
    <s v="Office Supplies"/>
    <s v="XPT paper"/>
    <m/>
    <m/>
    <m/>
    <m/>
    <m/>
    <m/>
    <m/>
    <m/>
    <m/>
    <m/>
    <m/>
    <m/>
    <m/>
    <m/>
    <m/>
    <m/>
    <m/>
    <m/>
    <m/>
    <m/>
    <m/>
    <e v="#REF!"/>
    <s v="SL183@tidalwaveautospa.com"/>
    <s v="Joe Chavez"/>
    <x v="3"/>
    <x v="2"/>
  </r>
  <r>
    <s v="Samuel Schmidt"/>
    <s v="EXP-10011091 "/>
    <n v="163.79"/>
    <d v="2024-02-07T00:00:00"/>
    <x v="0"/>
    <s v="Wash Maintenance"/>
    <s v="C3"/>
    <m/>
    <m/>
    <m/>
    <m/>
    <m/>
    <m/>
    <m/>
    <m/>
    <m/>
    <m/>
    <m/>
    <m/>
    <m/>
    <m/>
    <m/>
    <m/>
    <m/>
    <m/>
    <m/>
    <m/>
    <m/>
    <e v="#REF!"/>
    <s v="SL183@tidalwaveautospa.com"/>
    <s v="Joe Chavez"/>
    <x v="3"/>
    <x v="2"/>
  </r>
  <r>
    <s v="Sean Stevens"/>
    <s v="EXP-10011083 "/>
    <n v="77.260000000000005"/>
    <d v="2024-01-25T00:00:00"/>
    <x v="2"/>
    <s v="Parts"/>
    <s v="K stick repair mobile"/>
    <m/>
    <m/>
    <m/>
    <m/>
    <m/>
    <m/>
    <m/>
    <m/>
    <m/>
    <m/>
    <m/>
    <m/>
    <m/>
    <m/>
    <m/>
    <m/>
    <m/>
    <m/>
    <m/>
    <m/>
    <m/>
    <e v="#REF!"/>
    <s v="SL269@tidalwaveautospa.com"/>
    <s v="Steven Kyriazis"/>
    <x v="3"/>
    <x v="2"/>
  </r>
  <r>
    <s v="Sean Stevens"/>
    <s v="EXP-10011083 "/>
    <n v="22.22"/>
    <d v="2024-02-06T00:00:00"/>
    <x v="2"/>
    <s v="Parts"/>
    <s v="Wrap repair mobile"/>
    <m/>
    <m/>
    <m/>
    <m/>
    <m/>
    <m/>
    <m/>
    <m/>
    <m/>
    <m/>
    <m/>
    <m/>
    <m/>
    <m/>
    <m/>
    <m/>
    <m/>
    <m/>
    <m/>
    <m/>
    <m/>
    <e v="#REF!"/>
    <s v="SL269@tidalwaveautospa.com"/>
    <s v="Steven Kyriazis"/>
    <x v="3"/>
    <x v="2"/>
  </r>
  <r>
    <s v="Steven Hurford"/>
    <s v="EXP-10011218 "/>
    <n v="8.98"/>
    <d v="2024-01-27T00:00:00"/>
    <x v="6"/>
    <s v="Wash Maintenance"/>
    <s v="grease"/>
    <m/>
    <m/>
    <m/>
    <m/>
    <m/>
    <m/>
    <m/>
    <m/>
    <m/>
    <m/>
    <m/>
    <m/>
    <m/>
    <m/>
    <m/>
    <m/>
    <m/>
    <m/>
    <m/>
    <m/>
    <m/>
    <e v="#REF!"/>
    <s v="SL167@tidalwaveautospa.com"/>
    <s v="Andrew Strevel"/>
    <x v="3"/>
    <x v="2"/>
  </r>
  <r>
    <s v="Steven Hurford"/>
    <s v="EXP-10011218 "/>
    <n v="235.42"/>
    <d v="2024-02-05T00:00:00"/>
    <x v="0"/>
    <s v="Wash Maintenance"/>
    <s v="salt propane, edging"/>
    <m/>
    <m/>
    <m/>
    <m/>
    <m/>
    <m/>
    <m/>
    <m/>
    <m/>
    <m/>
    <m/>
    <m/>
    <m/>
    <m/>
    <m/>
    <m/>
    <m/>
    <m/>
    <m/>
    <m/>
    <m/>
    <e v="#REF!"/>
    <s v="SL167@tidalwaveautospa.com"/>
    <s v="Andrew Strevel"/>
    <x v="3"/>
    <x v="2"/>
  </r>
  <r>
    <s v="Travis Weigart"/>
    <s v="EXP-10011127 "/>
    <n v="161.93"/>
    <d v="2024-02-05T00:00:00"/>
    <x v="0"/>
    <s v="Wash Maintenance"/>
    <s v="Dawn and winter gloves"/>
    <m/>
    <m/>
    <m/>
    <m/>
    <m/>
    <m/>
    <m/>
    <m/>
    <m/>
    <m/>
    <m/>
    <m/>
    <m/>
    <m/>
    <m/>
    <m/>
    <m/>
    <m/>
    <m/>
    <m/>
    <m/>
    <e v="#REF!"/>
    <s v=""/>
    <s v=""/>
    <x v="3"/>
    <x v="2"/>
  </r>
  <r>
    <s v="Travis Weigart"/>
    <s v="EXP-10011127 "/>
    <n v="38.58"/>
    <d v="2024-02-09T00:00:00"/>
    <x v="2"/>
    <s v="Parts"/>
    <s v="Fittings for air lines"/>
    <m/>
    <m/>
    <m/>
    <m/>
    <m/>
    <m/>
    <m/>
    <m/>
    <m/>
    <m/>
    <m/>
    <m/>
    <m/>
    <m/>
    <m/>
    <m/>
    <m/>
    <m/>
    <m/>
    <m/>
    <m/>
    <e v="#REF!"/>
    <s v=""/>
    <s v=""/>
    <x v="3"/>
    <x v="2"/>
  </r>
  <r>
    <s v="Trey Arnett"/>
    <s v="EXP-10011144 "/>
    <n v="27.78"/>
    <d v="2024-02-06T00:00:00"/>
    <x v="1"/>
    <s v="Wash Maintenance"/>
    <s v="zip ties"/>
    <m/>
    <m/>
    <m/>
    <m/>
    <m/>
    <m/>
    <m/>
    <m/>
    <m/>
    <m/>
    <m/>
    <m/>
    <m/>
    <m/>
    <m/>
    <m/>
    <m/>
    <m/>
    <m/>
    <m/>
    <m/>
    <e v="#REF!"/>
    <s v=""/>
    <s v=""/>
    <x v="3"/>
    <x v="2"/>
  </r>
  <r>
    <s v="Trey Arnett"/>
    <s v="EXP-10011144 "/>
    <n v="30.98"/>
    <d v="2024-02-07T00:00:00"/>
    <x v="1"/>
    <s v="Parts"/>
    <s v="wire cutter and nuts"/>
    <m/>
    <m/>
    <m/>
    <m/>
    <m/>
    <m/>
    <m/>
    <m/>
    <m/>
    <m/>
    <m/>
    <m/>
    <m/>
    <m/>
    <m/>
    <m/>
    <m/>
    <m/>
    <m/>
    <m/>
    <m/>
    <e v="#REF!"/>
    <s v=""/>
    <s v=""/>
    <x v="3"/>
    <x v="2"/>
  </r>
  <r>
    <s v="Zachary Gairhan"/>
    <s v="EXP-10011183 "/>
    <n v="117.83"/>
    <d v="2024-02-12T00:00:00"/>
    <x v="11"/>
    <s v="Wash Maintenance"/>
    <s v="cleaning supplies"/>
    <m/>
    <m/>
    <m/>
    <m/>
    <m/>
    <m/>
    <m/>
    <m/>
    <m/>
    <m/>
    <m/>
    <m/>
    <m/>
    <m/>
    <m/>
    <m/>
    <m/>
    <m/>
    <m/>
    <m/>
    <m/>
    <e v="#REF!"/>
    <s v="SL281@tidalwaveautospa.com"/>
    <s v="Ricky Doyle"/>
    <x v="3"/>
    <x v="2"/>
  </r>
  <r>
    <s v="Zoran Kostadinovic"/>
    <s v="EXP-10011155 "/>
    <n v="15.77"/>
    <d v="2024-02-13T00:00:00"/>
    <x v="11"/>
    <s v="Small Tools"/>
    <s v="3pk adjustable wrenches needed for tunnel maintenance. Grand Openimg Playbook SL supplies list purchases. Culpeper, VA Site opening March 6, 2024"/>
    <m/>
    <m/>
    <m/>
    <m/>
    <m/>
    <m/>
    <m/>
    <m/>
    <m/>
    <m/>
    <m/>
    <m/>
    <m/>
    <m/>
    <m/>
    <m/>
    <m/>
    <m/>
    <m/>
    <m/>
    <m/>
    <e v="#REF!"/>
    <s v="SL201@tidalwaveautospa.com"/>
    <s v="Patrick Rollins"/>
    <x v="3"/>
    <x v="2"/>
  </r>
  <r>
    <s v="Lane Carr"/>
    <s v="EXP-10011226 "/>
    <n v="24.88"/>
    <d v="2024-02-09T00:00:00"/>
    <x v="0"/>
    <s v="Parts"/>
    <s v="Couplings and wshers for pressure washer"/>
    <m/>
    <m/>
    <m/>
    <m/>
    <m/>
    <m/>
    <m/>
    <m/>
    <m/>
    <m/>
    <m/>
    <m/>
    <m/>
    <m/>
    <m/>
    <m/>
    <m/>
    <m/>
    <m/>
    <m/>
    <m/>
    <e v="#REF!"/>
    <s v="SL164@tidalwaveautospa.com"/>
    <s v="Cory Cummings"/>
    <x v="3"/>
    <x v="2"/>
  </r>
  <r>
    <s v="Edward Bayliss"/>
    <s v="EXP-10011230 "/>
    <n v="71.87"/>
    <d v="2024-02-03T00:00:00"/>
    <x v="0"/>
    <s v="Safety Supplies"/>
    <s v="Knee pads and work gloves"/>
    <m/>
    <m/>
    <m/>
    <m/>
    <m/>
    <m/>
    <m/>
    <m/>
    <m/>
    <m/>
    <m/>
    <m/>
    <m/>
    <m/>
    <m/>
    <m/>
    <m/>
    <m/>
    <m/>
    <m/>
    <m/>
    <e v="#REF!"/>
    <s v="edward.bayliss@tidalwaveautospa.com"/>
    <s v="Bruce Maxwell"/>
    <x v="3"/>
    <x v="2"/>
  </r>
  <r>
    <s v="Edward Bayliss"/>
    <s v="EXP-10011230 "/>
    <n v="378.09"/>
    <d v="2024-02-12T00:00:00"/>
    <x v="16"/>
    <s v="Office Furniture"/>
    <s v="Shelving unit, tank sprayer, screws and drill bit"/>
    <m/>
    <m/>
    <m/>
    <m/>
    <m/>
    <m/>
    <m/>
    <m/>
    <m/>
    <m/>
    <m/>
    <m/>
    <m/>
    <m/>
    <m/>
    <m/>
    <m/>
    <m/>
    <m/>
    <m/>
    <m/>
    <e v="#REF!"/>
    <s v="edward.bayliss@tidalwaveautospa.com"/>
    <s v="Bruce Maxwell"/>
    <x v="3"/>
    <x v="2"/>
  </r>
  <r>
    <s v="Gary Bradley"/>
    <s v="EXP-10011265 "/>
    <n v="17.260000000000002"/>
    <d v="2024-01-12T00:00:00"/>
    <x v="0"/>
    <s v="Parts"/>
    <s v="parts for washing machine"/>
    <m/>
    <m/>
    <m/>
    <m/>
    <m/>
    <m/>
    <m/>
    <m/>
    <m/>
    <m/>
    <m/>
    <m/>
    <m/>
    <m/>
    <m/>
    <m/>
    <m/>
    <m/>
    <m/>
    <m/>
    <m/>
    <e v="#REF!"/>
    <s v="gary.bradley@tidalwaveautospa.com"/>
    <s v="Bruce Maxwell"/>
    <x v="3"/>
    <x v="2"/>
  </r>
  <r>
    <s v="Gary Bradley"/>
    <s v="EXP-10011265 "/>
    <n v="358.61"/>
    <d v="2024-02-13T00:00:00"/>
    <x v="18"/>
    <s v="Equipment"/>
    <s v="blower for site"/>
    <m/>
    <m/>
    <m/>
    <m/>
    <m/>
    <m/>
    <m/>
    <m/>
    <m/>
    <m/>
    <m/>
    <m/>
    <m/>
    <m/>
    <m/>
    <m/>
    <m/>
    <m/>
    <m/>
    <m/>
    <m/>
    <e v="#REF!"/>
    <s v="gary.bradley@tidalwaveautospa.com"/>
    <s v="Bruce Maxwell"/>
    <x v="3"/>
    <x v="2"/>
  </r>
  <r>
    <s v="Gary Bradley"/>
    <s v="EXP-10011266 "/>
    <n v="152.41999999999999"/>
    <d v="2023-07-26T00:00:00"/>
    <x v="0"/>
    <s v="Parts"/>
    <s v="supplies for repair wash"/>
    <m/>
    <m/>
    <m/>
    <m/>
    <m/>
    <m/>
    <m/>
    <m/>
    <m/>
    <m/>
    <m/>
    <m/>
    <m/>
    <m/>
    <m/>
    <m/>
    <m/>
    <m/>
    <m/>
    <m/>
    <m/>
    <e v="#REF!"/>
    <s v="gary.bradley@tidalwaveautospa.com"/>
    <s v="Bruce Maxwell"/>
    <x v="3"/>
    <x v="2"/>
  </r>
  <r>
    <s v="Gary Bradley"/>
    <s v="EXP-10011266 "/>
    <n v="295.83"/>
    <d v="2024-01-31T00:00:00"/>
    <x v="0"/>
    <s v="Parts"/>
    <s v="parts and equipment for me to work on washes"/>
    <m/>
    <m/>
    <m/>
    <m/>
    <m/>
    <m/>
    <m/>
    <m/>
    <m/>
    <m/>
    <m/>
    <m/>
    <m/>
    <m/>
    <m/>
    <m/>
    <m/>
    <m/>
    <m/>
    <m/>
    <m/>
    <e v="#REF!"/>
    <s v="gary.bradley@tidalwaveautospa.com"/>
    <s v="Bruce Maxwell"/>
    <x v="3"/>
    <x v="2"/>
  </r>
  <r>
    <s v="Joel Cole"/>
    <s v="EXP-10011246 "/>
    <n v="5.72"/>
    <d v="2024-01-30T00:00:00"/>
    <x v="0"/>
    <s v="Snacks"/>
    <s v="Bottled water"/>
    <m/>
    <m/>
    <m/>
    <m/>
    <m/>
    <m/>
    <m/>
    <m/>
    <m/>
    <m/>
    <m/>
    <m/>
    <m/>
    <m/>
    <m/>
    <m/>
    <m/>
    <m/>
    <m/>
    <m/>
    <m/>
    <e v="#REF!"/>
    <s v="SL114@tidalwaveautospa.com"/>
    <s v="Jeff Mathis"/>
    <x v="3"/>
    <x v="2"/>
  </r>
  <r>
    <s v="Joel Cole"/>
    <s v="EXP-10011246 "/>
    <n v="12.28"/>
    <d v="2024-02-06T00:00:00"/>
    <x v="0"/>
    <s v="Office Supplies"/>
    <s v="Bottled water, 2024 calender for office"/>
    <m/>
    <m/>
    <m/>
    <m/>
    <m/>
    <m/>
    <m/>
    <m/>
    <m/>
    <m/>
    <m/>
    <m/>
    <m/>
    <m/>
    <m/>
    <m/>
    <m/>
    <m/>
    <m/>
    <m/>
    <m/>
    <e v="#REF!"/>
    <s v="SL114@tidalwaveautospa.com"/>
    <s v="Jeff Mathis"/>
    <x v="3"/>
    <x v="2"/>
  </r>
  <r>
    <s v="Joel Cole"/>
    <s v="EXP-10011246 "/>
    <n v="74.150000000000006"/>
    <d v="2024-02-15T00:00:00"/>
    <x v="0"/>
    <s v="Wash Maintenance"/>
    <s v="Bottled water, hydraulic oil for conveyor, handsoap for bathroom, velcro and laminate sleeves for organization project of posting troubleshooting guide"/>
    <m/>
    <m/>
    <m/>
    <m/>
    <m/>
    <m/>
    <m/>
    <m/>
    <m/>
    <m/>
    <m/>
    <m/>
    <m/>
    <m/>
    <m/>
    <m/>
    <m/>
    <m/>
    <m/>
    <m/>
    <m/>
    <e v="#REF!"/>
    <s v="SL114@tidalwaveautospa.com"/>
    <s v="Jeff Mathis"/>
    <x v="3"/>
    <x v="2"/>
  </r>
  <r>
    <s v="Joel Cole"/>
    <s v="EXP-10011242 "/>
    <n v="38.79"/>
    <d v="2024-01-22T00:00:00"/>
    <x v="1"/>
    <s v="Parts"/>
    <s v="Ball valve"/>
    <m/>
    <m/>
    <m/>
    <m/>
    <m/>
    <m/>
    <m/>
    <m/>
    <m/>
    <m/>
    <m/>
    <m/>
    <m/>
    <m/>
    <m/>
    <m/>
    <m/>
    <m/>
    <m/>
    <m/>
    <m/>
    <e v="#REF!"/>
    <s v="SL114@tidalwaveautospa.com"/>
    <s v="Jeff Mathis"/>
    <x v="3"/>
    <x v="2"/>
  </r>
  <r>
    <s v="Joel Cole"/>
    <s v="EXP-10011242 "/>
    <n v="54.48"/>
    <d v="2024-01-30T00:00:00"/>
    <x v="1"/>
    <s v="Parts"/>
    <s v="Cutting busted prep hoses and adding fittings"/>
    <m/>
    <m/>
    <m/>
    <m/>
    <m/>
    <m/>
    <m/>
    <m/>
    <m/>
    <m/>
    <m/>
    <m/>
    <m/>
    <m/>
    <m/>
    <m/>
    <m/>
    <m/>
    <m/>
    <m/>
    <m/>
    <e v="#REF!"/>
    <s v="SL114@tidalwaveautospa.com"/>
    <s v="Jeff Mathis"/>
    <x v="3"/>
    <x v="2"/>
  </r>
  <r>
    <s v="David Deal"/>
    <s v="EXP-10011241 "/>
    <n v="4.8899999999999997"/>
    <d v="2024-02-09T00:00:00"/>
    <x v="0"/>
    <s v="Snacks"/>
    <s v="water"/>
    <m/>
    <m/>
    <m/>
    <m/>
    <m/>
    <m/>
    <m/>
    <m/>
    <m/>
    <m/>
    <m/>
    <m/>
    <m/>
    <m/>
    <m/>
    <m/>
    <m/>
    <m/>
    <m/>
    <m/>
    <m/>
    <e v="#REF!"/>
    <s v="SL119@tidalwaveautospa.com"/>
    <s v="Jeff Mathis"/>
    <x v="3"/>
    <x v="2"/>
  </r>
  <r>
    <s v="David Deal"/>
    <s v="EXP-10011241 "/>
    <n v="188.75"/>
    <d v="2024-02-13T00:00:00"/>
    <x v="0"/>
    <s v="Wash Maintenance"/>
    <s v="surface cleaner and o rings"/>
    <m/>
    <m/>
    <m/>
    <m/>
    <m/>
    <m/>
    <m/>
    <m/>
    <m/>
    <m/>
    <m/>
    <m/>
    <m/>
    <m/>
    <m/>
    <m/>
    <m/>
    <m/>
    <m/>
    <m/>
    <m/>
    <e v="#REF!"/>
    <s v="SL119@tidalwaveautospa.com"/>
    <s v="Jeff Mathis"/>
    <x v="3"/>
    <x v="2"/>
  </r>
  <r>
    <s v="Adam DeGroot"/>
    <s v="EXP-10011093 "/>
    <n v="60.56"/>
    <d v="2024-01-30T00:00:00"/>
    <x v="0"/>
    <s v="Office Supplies"/>
    <s v="coffee for lobby and cleaning supplies"/>
    <m/>
    <m/>
    <m/>
    <m/>
    <m/>
    <m/>
    <m/>
    <m/>
    <m/>
    <m/>
    <m/>
    <m/>
    <m/>
    <m/>
    <m/>
    <m/>
    <m/>
    <m/>
    <m/>
    <m/>
    <m/>
    <e v="#REF!"/>
    <s v="SL7@tidalwaveautospa.com"/>
    <s v="David Foster"/>
    <x v="3"/>
    <x v="2"/>
  </r>
  <r>
    <s v="Jeff Demboski"/>
    <s v="EXP-10011252 "/>
    <n v="33.26"/>
    <d v="2024-01-28T00:00:00"/>
    <x v="1"/>
    <s v="Parts"/>
    <s v="fuses to fix XPT gate"/>
    <m/>
    <m/>
    <m/>
    <m/>
    <m/>
    <m/>
    <m/>
    <m/>
    <m/>
    <m/>
    <m/>
    <m/>
    <m/>
    <m/>
    <m/>
    <m/>
    <m/>
    <m/>
    <m/>
    <m/>
    <m/>
    <e v="#REF!"/>
    <s v="SL139@tidalwaveautospa.com"/>
    <s v="Michael Donnelly"/>
    <x v="3"/>
    <x v="2"/>
  </r>
  <r>
    <s v="Jeff Demboski"/>
    <s v="EXP-10011252 "/>
    <n v="32.97"/>
    <d v="2024-01-28T00:00:00"/>
    <x v="1"/>
    <s v="Parts"/>
    <s v="fuses to fix XPT gate"/>
    <m/>
    <m/>
    <m/>
    <m/>
    <m/>
    <m/>
    <m/>
    <m/>
    <m/>
    <m/>
    <m/>
    <m/>
    <m/>
    <m/>
    <m/>
    <m/>
    <m/>
    <m/>
    <m/>
    <m/>
    <m/>
    <e v="#REF!"/>
    <s v="SL139@tidalwaveautospa.com"/>
    <s v="Michael Donnelly"/>
    <x v="3"/>
    <x v="2"/>
  </r>
  <r>
    <s v="Jeff Demboski"/>
    <s v="EXP-10011252 "/>
    <n v="236.28"/>
    <d v="2024-01-29T00:00:00"/>
    <x v="0"/>
    <s v="Wash Maintenance"/>
    <s v="salt for softener"/>
    <m/>
    <m/>
    <m/>
    <m/>
    <m/>
    <m/>
    <m/>
    <m/>
    <m/>
    <m/>
    <m/>
    <m/>
    <m/>
    <m/>
    <m/>
    <m/>
    <m/>
    <m/>
    <m/>
    <m/>
    <m/>
    <e v="#REF!"/>
    <s v="SL139@tidalwaveautospa.com"/>
    <s v="Michael Donnelly"/>
    <x v="3"/>
    <x v="2"/>
  </r>
  <r>
    <s v="Jeff Demboski"/>
    <s v="EXP-10011252 "/>
    <n v="91.87"/>
    <d v="2024-02-01T00:00:00"/>
    <x v="0"/>
    <s v="Wash Maintenance"/>
    <s v="cleaning tools"/>
    <m/>
    <m/>
    <m/>
    <m/>
    <m/>
    <m/>
    <m/>
    <m/>
    <m/>
    <m/>
    <m/>
    <m/>
    <m/>
    <m/>
    <m/>
    <m/>
    <m/>
    <m/>
    <m/>
    <m/>
    <m/>
    <e v="#REF!"/>
    <s v="SL139@tidalwaveautospa.com"/>
    <s v="Michael Donnelly"/>
    <x v="3"/>
    <x v="2"/>
  </r>
  <r>
    <s v="Jeff Demboski"/>
    <s v="EXP-10011252 "/>
    <n v="102.11"/>
    <d v="2024-02-01T00:00:00"/>
    <x v="0"/>
    <s v="Wash Maintenance"/>
    <s v="hydraulic fluid"/>
    <m/>
    <m/>
    <m/>
    <m/>
    <m/>
    <m/>
    <m/>
    <m/>
    <m/>
    <m/>
    <m/>
    <m/>
    <m/>
    <m/>
    <m/>
    <m/>
    <m/>
    <m/>
    <m/>
    <m/>
    <m/>
    <e v="#REF!"/>
    <s v="SL139@tidalwaveautospa.com"/>
    <s v="Michael Donnelly"/>
    <x v="3"/>
    <x v="2"/>
  </r>
  <r>
    <s v="Jeff Demboski"/>
    <s v="EXP-10011252 "/>
    <n v="12.29"/>
    <d v="2024-02-03T00:00:00"/>
    <x v="0"/>
    <s v="Wash Maintenance"/>
    <s v="cleaning vinegar"/>
    <m/>
    <m/>
    <m/>
    <m/>
    <m/>
    <m/>
    <m/>
    <m/>
    <m/>
    <m/>
    <m/>
    <m/>
    <m/>
    <m/>
    <m/>
    <m/>
    <m/>
    <m/>
    <m/>
    <m/>
    <m/>
    <e v="#REF!"/>
    <s v="SL139@tidalwaveautospa.com"/>
    <s v="Michael Donnelly"/>
    <x v="3"/>
    <x v="2"/>
  </r>
  <r>
    <s v="Jeff Demboski"/>
    <s v="EXP-10011252 "/>
    <n v="58.28"/>
    <d v="2024-02-08T00:00:00"/>
    <x v="0"/>
    <s v="Wash Maintenance"/>
    <s v="cleaning supplies"/>
    <m/>
    <m/>
    <m/>
    <m/>
    <m/>
    <m/>
    <m/>
    <m/>
    <m/>
    <m/>
    <m/>
    <m/>
    <m/>
    <m/>
    <m/>
    <m/>
    <m/>
    <m/>
    <m/>
    <m/>
    <m/>
    <e v="#REF!"/>
    <s v="SL139@tidalwaveautospa.com"/>
    <s v="Michael Donnelly"/>
    <x v="3"/>
    <x v="2"/>
  </r>
  <r>
    <s v="Jeff Demboski"/>
    <s v="EXP-10011252 "/>
    <n v="327.69"/>
    <d v="2024-02-12T00:00:00"/>
    <x v="1"/>
    <s v="Parts"/>
    <s v="contactor for MCC"/>
    <m/>
    <m/>
    <m/>
    <m/>
    <m/>
    <m/>
    <m/>
    <m/>
    <m/>
    <m/>
    <m/>
    <m/>
    <m/>
    <m/>
    <m/>
    <m/>
    <m/>
    <m/>
    <m/>
    <m/>
    <m/>
    <e v="#REF!"/>
    <s v="SL139@tidalwaveautospa.com"/>
    <s v="Michael Donnelly"/>
    <x v="3"/>
    <x v="2"/>
  </r>
  <r>
    <s v="Jeff Demboski"/>
    <s v="EXP-10011252 "/>
    <n v="42.1"/>
    <d v="2024-02-14T00:00:00"/>
    <x v="0"/>
    <s v="Wash Maintenance"/>
    <s v="window cleaning supplies"/>
    <m/>
    <m/>
    <m/>
    <m/>
    <m/>
    <m/>
    <m/>
    <m/>
    <m/>
    <m/>
    <m/>
    <m/>
    <m/>
    <m/>
    <m/>
    <m/>
    <m/>
    <m/>
    <m/>
    <m/>
    <m/>
    <e v="#REF!"/>
    <s v="SL139@tidalwaveautospa.com"/>
    <s v="Michael Donnelly"/>
    <x v="3"/>
    <x v="2"/>
  </r>
  <r>
    <s v="James Guinan"/>
    <s v="EXP-10011239 "/>
    <n v="195.76"/>
    <d v="2024-01-18T00:00:00"/>
    <x v="0"/>
    <s v="Wash Maintenance"/>
    <s v="Hydraulic oil, funnel, wd40"/>
    <m/>
    <m/>
    <m/>
    <m/>
    <m/>
    <m/>
    <m/>
    <m/>
    <m/>
    <m/>
    <m/>
    <m/>
    <m/>
    <m/>
    <m/>
    <m/>
    <m/>
    <m/>
    <m/>
    <m/>
    <m/>
    <e v="#REF!"/>
    <s v="SL135@tidalwaveautospa.com"/>
    <s v="Michael Donnelly"/>
    <x v="3"/>
    <x v="2"/>
  </r>
  <r>
    <s v="James Guinan"/>
    <s v="EXP-10011239 "/>
    <n v="155.87"/>
    <d v="2024-01-18T00:00:00"/>
    <x v="0"/>
    <s v="Wash Maintenance"/>
    <s v="Ice melt, vinegar, wall cleaner"/>
    <m/>
    <m/>
    <m/>
    <m/>
    <m/>
    <m/>
    <m/>
    <m/>
    <m/>
    <m/>
    <m/>
    <m/>
    <m/>
    <m/>
    <m/>
    <m/>
    <m/>
    <m/>
    <m/>
    <m/>
    <m/>
    <e v="#REF!"/>
    <s v="SL135@tidalwaveautospa.com"/>
    <s v="Michael Donnelly"/>
    <x v="3"/>
    <x v="2"/>
  </r>
  <r>
    <s v="James Guinan"/>
    <s v="EXP-10011239 "/>
    <n v="7.47"/>
    <d v="2024-01-18T00:00:00"/>
    <x v="0"/>
    <s v="Wash Maintenance"/>
    <s v="Silicone"/>
    <m/>
    <m/>
    <m/>
    <m/>
    <m/>
    <m/>
    <m/>
    <m/>
    <m/>
    <m/>
    <m/>
    <m/>
    <m/>
    <m/>
    <m/>
    <m/>
    <m/>
    <m/>
    <m/>
    <m/>
    <m/>
    <e v="#REF!"/>
    <s v="SL135@tidalwaveautospa.com"/>
    <s v="Michael Donnelly"/>
    <x v="3"/>
    <x v="2"/>
  </r>
  <r>
    <s v="James Guinan"/>
    <s v="EXP-10011239 "/>
    <n v="75.97"/>
    <d v="2024-01-26T00:00:00"/>
    <x v="35"/>
    <s v="Wash Maintenance"/>
    <s v="Chemical resistant spray guns"/>
    <m/>
    <m/>
    <m/>
    <m/>
    <m/>
    <m/>
    <m/>
    <m/>
    <m/>
    <m/>
    <m/>
    <m/>
    <m/>
    <m/>
    <m/>
    <m/>
    <m/>
    <m/>
    <m/>
    <m/>
    <m/>
    <e v="#REF!"/>
    <s v="SL135@tidalwaveautospa.com"/>
    <s v="Michael Donnelly"/>
    <x v="3"/>
    <x v="2"/>
  </r>
  <r>
    <s v="James Guinan"/>
    <s v="EXP-10011239 "/>
    <n v="56.92"/>
    <d v="2024-01-30T00:00:00"/>
    <x v="0"/>
    <s v="Wash Maintenance"/>
    <s v="Softener salt, bolts, washers"/>
    <m/>
    <m/>
    <m/>
    <m/>
    <m/>
    <m/>
    <m/>
    <m/>
    <m/>
    <m/>
    <m/>
    <m/>
    <m/>
    <m/>
    <m/>
    <m/>
    <m/>
    <m/>
    <m/>
    <m/>
    <m/>
    <e v="#REF!"/>
    <s v="SL135@tidalwaveautospa.com"/>
    <s v="Michael Donnelly"/>
    <x v="3"/>
    <x v="2"/>
  </r>
  <r>
    <s v="James Guinan"/>
    <s v="EXP-10011239 "/>
    <n v="37.340000000000003"/>
    <d v="2024-02-06T00:00:00"/>
    <x v="0"/>
    <s v="Safety Supplies"/>
    <s v="Gloves"/>
    <m/>
    <m/>
    <m/>
    <m/>
    <m/>
    <m/>
    <m/>
    <m/>
    <m/>
    <m/>
    <m/>
    <m/>
    <m/>
    <m/>
    <m/>
    <m/>
    <m/>
    <m/>
    <m/>
    <m/>
    <m/>
    <e v="#REF!"/>
    <s v="SL135@tidalwaveautospa.com"/>
    <s v="Michael Donnelly"/>
    <x v="3"/>
    <x v="2"/>
  </r>
  <r>
    <s v="James Guinan"/>
    <s v="EXP-10011239 "/>
    <n v="66.34"/>
    <d v="2024-02-07T00:00:00"/>
    <x v="0"/>
    <s v="Wash Maintenance"/>
    <s v="Anti-seize, sos pads, foam corner guard"/>
    <m/>
    <m/>
    <m/>
    <m/>
    <m/>
    <m/>
    <m/>
    <m/>
    <m/>
    <m/>
    <m/>
    <m/>
    <m/>
    <m/>
    <m/>
    <m/>
    <m/>
    <m/>
    <m/>
    <m/>
    <m/>
    <e v="#REF!"/>
    <s v="SL135@tidalwaveautospa.com"/>
    <s v="Michael Donnelly"/>
    <x v="3"/>
    <x v="2"/>
  </r>
  <r>
    <s v="James Guinan"/>
    <s v="EXP-10011239 "/>
    <n v="141.86000000000001"/>
    <d v="2024-02-13T00:00:00"/>
    <x v="0"/>
    <s v="Wash Maintenance"/>
    <s v="Wall cleaner, utility knives, detergent, ptfe tape, softener salt"/>
    <m/>
    <m/>
    <m/>
    <m/>
    <m/>
    <m/>
    <m/>
    <m/>
    <m/>
    <m/>
    <m/>
    <m/>
    <m/>
    <m/>
    <m/>
    <m/>
    <m/>
    <m/>
    <m/>
    <m/>
    <m/>
    <e v="#REF!"/>
    <s v="SL135@tidalwaveautospa.com"/>
    <s v="Michael Donnelly"/>
    <x v="3"/>
    <x v="2"/>
  </r>
  <r>
    <s v="Troy Webb"/>
    <s v="EXP-10011238 "/>
    <n v="88.95"/>
    <d v="2024-01-20T00:00:00"/>
    <x v="6"/>
    <s v="Wash Maintenance"/>
    <s v="Hydraulic filters X7"/>
    <m/>
    <m/>
    <m/>
    <m/>
    <m/>
    <m/>
    <m/>
    <m/>
    <m/>
    <m/>
    <m/>
    <m/>
    <m/>
    <m/>
    <m/>
    <m/>
    <m/>
    <m/>
    <m/>
    <m/>
    <m/>
    <e v="#REF!"/>
    <s v="SL105@tidalwaveautospa.com"/>
    <s v="Steven Kyriazis"/>
    <x v="3"/>
    <x v="2"/>
  </r>
  <r>
    <s v="Troy Webb"/>
    <s v="EXP-10011238 "/>
    <n v="159.69999999999999"/>
    <d v="2024-01-24T00:00:00"/>
    <x v="4"/>
    <s v="Office Supplies"/>
    <s v="2PK brochure holders X 5"/>
    <m/>
    <m/>
    <m/>
    <m/>
    <m/>
    <m/>
    <m/>
    <m/>
    <m/>
    <m/>
    <m/>
    <m/>
    <m/>
    <m/>
    <m/>
    <m/>
    <m/>
    <m/>
    <m/>
    <m/>
    <m/>
    <e v="#REF!"/>
    <s v="SL105@tidalwaveautospa.com"/>
    <s v="Steven Kyriazis"/>
    <x v="3"/>
    <x v="2"/>
  </r>
  <r>
    <s v="Troy Webb"/>
    <s v="EXP-10011238 "/>
    <n v="26.61"/>
    <d v="2024-01-26T00:00:00"/>
    <x v="0"/>
    <s v="Wash Maintenance"/>
    <s v="Bottle holders 4PK"/>
    <m/>
    <m/>
    <m/>
    <m/>
    <m/>
    <m/>
    <m/>
    <m/>
    <m/>
    <m/>
    <m/>
    <m/>
    <m/>
    <m/>
    <m/>
    <m/>
    <m/>
    <m/>
    <m/>
    <m/>
    <m/>
    <e v="#REF!"/>
    <s v="SL105@tidalwaveautospa.com"/>
    <s v="Steven Kyriazis"/>
    <x v="3"/>
    <x v="2"/>
  </r>
  <r>
    <s v="Troy Webb"/>
    <s v="EXP-10011238 "/>
    <n v="65.52"/>
    <d v="2024-01-29T00:00:00"/>
    <x v="7"/>
    <s v="Wash Maintenance"/>
    <s v="Flex boot X2, reducer kit, 5 gallon bucket X3, nit driver 4pk"/>
    <m/>
    <m/>
    <m/>
    <m/>
    <m/>
    <m/>
    <m/>
    <m/>
    <m/>
    <m/>
    <m/>
    <m/>
    <m/>
    <m/>
    <m/>
    <m/>
    <m/>
    <m/>
    <m/>
    <m/>
    <m/>
    <e v="#REF!"/>
    <s v="SL105@tidalwaveautospa.com"/>
    <s v="Steven Kyriazis"/>
    <x v="3"/>
    <x v="2"/>
  </r>
  <r>
    <s v="Troy Webb"/>
    <s v="EXP-10011238 "/>
    <n v="26.23"/>
    <d v="2024-01-29T00:00:00"/>
    <x v="0"/>
    <s v="Wash Maintenance"/>
    <s v="Double sided tape 2 rolls"/>
    <m/>
    <m/>
    <m/>
    <m/>
    <m/>
    <m/>
    <m/>
    <m/>
    <m/>
    <m/>
    <m/>
    <m/>
    <m/>
    <m/>
    <m/>
    <m/>
    <m/>
    <m/>
    <m/>
    <m/>
    <m/>
    <e v="#REF!"/>
    <s v="SL105@tidalwaveautospa.com"/>
    <s v="Steven Kyriazis"/>
    <x v="3"/>
    <x v="2"/>
  </r>
  <r>
    <s v="Troy Webb"/>
    <s v="EXP-10011238 "/>
    <n v="143.71"/>
    <d v="2024-02-01T00:00:00"/>
    <x v="6"/>
    <s v="Parts"/>
    <s v="H25 pum belts X6"/>
    <m/>
    <m/>
    <m/>
    <m/>
    <m/>
    <m/>
    <m/>
    <m/>
    <m/>
    <m/>
    <m/>
    <m/>
    <m/>
    <m/>
    <m/>
    <m/>
    <m/>
    <m/>
    <m/>
    <m/>
    <m/>
    <e v="#REF!"/>
    <s v="SL105@tidalwaveautospa.com"/>
    <s v="Steven Kyriazis"/>
    <x v="3"/>
    <x v="2"/>
  </r>
  <r>
    <s v="Troy Webb"/>
    <s v="EXP-10011238 "/>
    <n v="135.72999999999999"/>
    <d v="2024-02-01T00:00:00"/>
    <x v="6"/>
    <s v="Parts"/>
    <s v="H25 pump belts x7"/>
    <m/>
    <m/>
    <m/>
    <m/>
    <m/>
    <m/>
    <m/>
    <m/>
    <m/>
    <m/>
    <m/>
    <m/>
    <m/>
    <m/>
    <m/>
    <m/>
    <m/>
    <m/>
    <m/>
    <m/>
    <m/>
    <e v="#REF!"/>
    <s v="SL105@tidalwaveautospa.com"/>
    <s v="Steven Kyriazis"/>
    <x v="3"/>
    <x v="2"/>
  </r>
  <r>
    <s v="Troy Webb"/>
    <s v="EXP-10011238 "/>
    <n v="490.72"/>
    <d v="2024-02-02T00:00:00"/>
    <x v="0"/>
    <s v="Wash Maintenance"/>
    <s v="Softner salt 63 bags, degreaser 2 gallons"/>
    <m/>
    <m/>
    <m/>
    <m/>
    <m/>
    <m/>
    <m/>
    <m/>
    <m/>
    <m/>
    <m/>
    <m/>
    <m/>
    <m/>
    <m/>
    <m/>
    <m/>
    <m/>
    <m/>
    <m/>
    <m/>
    <e v="#REF!"/>
    <s v="SL105@tidalwaveautospa.com"/>
    <s v="Steven Kyriazis"/>
    <x v="3"/>
    <x v="2"/>
  </r>
  <r>
    <s v="Troy Webb"/>
    <s v="EXP-10011238 "/>
    <n v="134.11000000000001"/>
    <d v="2024-02-08T00:00:00"/>
    <x v="1"/>
    <s v="Parts"/>
    <s v="Gate arm replacement arms X2"/>
    <m/>
    <m/>
    <m/>
    <m/>
    <m/>
    <m/>
    <m/>
    <m/>
    <m/>
    <m/>
    <m/>
    <m/>
    <m/>
    <m/>
    <m/>
    <m/>
    <m/>
    <m/>
    <m/>
    <m/>
    <m/>
    <e v="#REF!"/>
    <s v="SL105@tidalwaveautospa.com"/>
    <s v="Steven Kyriazis"/>
    <x v="3"/>
    <x v="2"/>
  </r>
  <r>
    <s v="Troy Webb"/>
    <s v="EXP-10011238 "/>
    <n v="31.93"/>
    <d v="2024-02-14T00:00:00"/>
    <x v="0"/>
    <s v="Wash Maintenance"/>
    <s v="Garden hose"/>
    <m/>
    <m/>
    <m/>
    <m/>
    <m/>
    <m/>
    <m/>
    <m/>
    <m/>
    <m/>
    <m/>
    <m/>
    <m/>
    <m/>
    <m/>
    <m/>
    <m/>
    <m/>
    <m/>
    <m/>
    <m/>
    <e v="#REF!"/>
    <s v="SL105@tidalwaveautospa.com"/>
    <s v="Steven Kyriazis"/>
    <x v="3"/>
    <x v="2"/>
  </r>
  <r>
    <s v="Troy Webb"/>
    <s v="EXP-10011238 "/>
    <n v="206"/>
    <d v="2024-02-15T00:00:00"/>
    <x v="0"/>
    <s v="Wash Maintenance"/>
    <s v="Pressure washer hose X2, hand soap 6PK, receipt paper 30 PK X2"/>
    <m/>
    <m/>
    <m/>
    <m/>
    <m/>
    <m/>
    <m/>
    <m/>
    <m/>
    <m/>
    <m/>
    <m/>
    <m/>
    <m/>
    <m/>
    <m/>
    <m/>
    <m/>
    <m/>
    <m/>
    <m/>
    <e v="#REF!"/>
    <s v="SL105@tidalwaveautospa.com"/>
    <s v="Steven Kyriazis"/>
    <x v="3"/>
    <x v="2"/>
  </r>
  <r>
    <s v="NICK MARIANI"/>
    <s v="EXP-10011282 "/>
    <n v="109.95"/>
    <d v="2024-01-18T00:00:00"/>
    <x v="0"/>
    <s v="Wash Maintenance"/>
    <s v="cleaning supplies"/>
    <m/>
    <m/>
    <m/>
    <m/>
    <m/>
    <m/>
    <m/>
    <m/>
    <m/>
    <m/>
    <m/>
    <m/>
    <m/>
    <m/>
    <m/>
    <m/>
    <m/>
    <m/>
    <m/>
    <m/>
    <m/>
    <e v="#REF!"/>
    <s v=""/>
    <s v=""/>
    <x v="3"/>
    <x v="2"/>
  </r>
  <r>
    <s v="NICK MARIANI"/>
    <s v="EXP-10011282 "/>
    <n v="52.99"/>
    <d v="2024-01-24T00:00:00"/>
    <x v="23"/>
    <s v="Snacks"/>
    <s v="Water"/>
    <m/>
    <m/>
    <m/>
    <m/>
    <m/>
    <m/>
    <m/>
    <m/>
    <m/>
    <m/>
    <m/>
    <m/>
    <m/>
    <m/>
    <m/>
    <m/>
    <m/>
    <m/>
    <m/>
    <m/>
    <m/>
    <e v="#REF!"/>
    <s v=""/>
    <s v=""/>
    <x v="3"/>
    <x v="2"/>
  </r>
  <r>
    <s v="NICK MARIANI"/>
    <s v="EXP-10011282 "/>
    <n v="29.78"/>
    <d v="2024-01-30T00:00:00"/>
    <x v="0"/>
    <s v="Wash Maintenance"/>
    <s v="pump sprayer"/>
    <m/>
    <m/>
    <m/>
    <m/>
    <m/>
    <m/>
    <m/>
    <m/>
    <m/>
    <m/>
    <m/>
    <m/>
    <m/>
    <m/>
    <m/>
    <m/>
    <m/>
    <m/>
    <m/>
    <m/>
    <m/>
    <e v="#REF!"/>
    <s v=""/>
    <s v=""/>
    <x v="3"/>
    <x v="2"/>
  </r>
  <r>
    <s v="NICK MARIANI"/>
    <s v="EXP-10011282 "/>
    <n v="44.49"/>
    <d v="2024-02-08T00:00:00"/>
    <x v="23"/>
    <s v="Snacks"/>
    <s v="Water"/>
    <m/>
    <m/>
    <m/>
    <m/>
    <m/>
    <m/>
    <m/>
    <m/>
    <m/>
    <m/>
    <m/>
    <m/>
    <m/>
    <m/>
    <m/>
    <m/>
    <m/>
    <m/>
    <m/>
    <m/>
    <m/>
    <e v="#REF!"/>
    <s v=""/>
    <s v=""/>
    <x v="3"/>
    <x v="2"/>
  </r>
  <r>
    <s v="NICK MARIANI"/>
    <s v="EXP-10011282 "/>
    <n v="86.66"/>
    <d v="2024-02-10T00:00:00"/>
    <x v="0"/>
    <s v="Wash Maintenance"/>
    <s v="storage box"/>
    <m/>
    <m/>
    <m/>
    <m/>
    <m/>
    <m/>
    <m/>
    <m/>
    <m/>
    <m/>
    <m/>
    <m/>
    <m/>
    <m/>
    <m/>
    <m/>
    <m/>
    <m/>
    <m/>
    <m/>
    <m/>
    <e v="#REF!"/>
    <s v=""/>
    <s v=""/>
    <x v="3"/>
    <x v="2"/>
  </r>
  <r>
    <s v="Ryan Earl"/>
    <s v="EXP-10011245 "/>
    <n v="169.97"/>
    <d v="2024-02-15T00:00:00"/>
    <x v="0"/>
    <s v="Wash Maintenance"/>
    <s v="dawn, tp, vinegar, copy paper, bleach"/>
    <m/>
    <m/>
    <m/>
    <m/>
    <m/>
    <m/>
    <m/>
    <m/>
    <m/>
    <m/>
    <m/>
    <m/>
    <m/>
    <m/>
    <m/>
    <m/>
    <m/>
    <m/>
    <m/>
    <m/>
    <m/>
    <e v="#REF!"/>
    <s v="SL78@tidalwaveautospa.com"/>
    <s v="Gary Bradley"/>
    <x v="3"/>
    <x v="2"/>
  </r>
  <r>
    <s v="Jack Parks"/>
    <s v="EXP-10011195 "/>
    <n v="120.77"/>
    <d v="2024-01-19T00:00:00"/>
    <x v="0"/>
    <s v="Wash Maintenance"/>
    <s v="5gal dish soap and PW hose"/>
    <m/>
    <m/>
    <m/>
    <m/>
    <m/>
    <m/>
    <m/>
    <m/>
    <m/>
    <m/>
    <m/>
    <m/>
    <m/>
    <m/>
    <m/>
    <m/>
    <m/>
    <m/>
    <m/>
    <m/>
    <m/>
    <e v="#REF!"/>
    <s v=""/>
    <s v=""/>
    <x v="3"/>
    <x v="2"/>
  </r>
  <r>
    <s v="Jack Parks"/>
    <s v="EXP-10011195 "/>
    <n v="80.150000000000006"/>
    <d v="2024-01-27T00:00:00"/>
    <x v="0"/>
    <s v="Wash Maintenance"/>
    <s v="Laundry Detergent"/>
    <m/>
    <m/>
    <m/>
    <m/>
    <m/>
    <m/>
    <m/>
    <m/>
    <m/>
    <m/>
    <m/>
    <m/>
    <m/>
    <m/>
    <m/>
    <m/>
    <m/>
    <m/>
    <m/>
    <m/>
    <m/>
    <e v="#REF!"/>
    <s v=""/>
    <s v=""/>
    <x v="3"/>
    <x v="2"/>
  </r>
  <r>
    <s v="Jack Parks"/>
    <s v="EXP-10011195 "/>
    <n v="116.6"/>
    <d v="2024-01-28T00:00:00"/>
    <x v="0"/>
    <s v="Wash Maintenance"/>
    <s v="Prep Brushes (x3) and Schedule 80 T"/>
    <m/>
    <m/>
    <m/>
    <m/>
    <m/>
    <m/>
    <m/>
    <m/>
    <m/>
    <m/>
    <m/>
    <m/>
    <m/>
    <m/>
    <m/>
    <m/>
    <m/>
    <m/>
    <m/>
    <m/>
    <m/>
    <e v="#REF!"/>
    <s v=""/>
    <s v=""/>
    <x v="3"/>
    <x v="2"/>
  </r>
  <r>
    <s v="Jack Parks"/>
    <s v="EXP-10011195 "/>
    <n v="82.66"/>
    <d v="2024-01-29T00:00:00"/>
    <x v="0"/>
    <s v="Wash Maintenance"/>
    <s v="water softener"/>
    <m/>
    <m/>
    <m/>
    <m/>
    <m/>
    <m/>
    <m/>
    <m/>
    <m/>
    <m/>
    <m/>
    <m/>
    <m/>
    <m/>
    <m/>
    <m/>
    <m/>
    <m/>
    <m/>
    <m/>
    <m/>
    <e v="#REF!"/>
    <s v=""/>
    <s v=""/>
    <x v="3"/>
    <x v="2"/>
  </r>
  <r>
    <s v="Jack Parks"/>
    <s v="EXP-10011195 "/>
    <n v="101.39"/>
    <d v="2024-01-29T00:00:00"/>
    <x v="0"/>
    <s v="Wash Maintenance"/>
    <s v="Water Softener"/>
    <m/>
    <m/>
    <m/>
    <m/>
    <m/>
    <m/>
    <m/>
    <m/>
    <m/>
    <m/>
    <m/>
    <m/>
    <m/>
    <m/>
    <m/>
    <m/>
    <m/>
    <m/>
    <m/>
    <m/>
    <m/>
    <e v="#REF!"/>
    <s v=""/>
    <s v=""/>
    <x v="3"/>
    <x v="2"/>
  </r>
  <r>
    <s v="Jack Parks"/>
    <s v="EXP-10011195 "/>
    <n v="25.74"/>
    <d v="2024-01-29T00:00:00"/>
    <x v="1"/>
    <s v="Parts"/>
    <s v="1/2&quot; JIC to BSPP fitting"/>
    <m/>
    <m/>
    <m/>
    <m/>
    <m/>
    <m/>
    <m/>
    <m/>
    <m/>
    <m/>
    <m/>
    <m/>
    <m/>
    <m/>
    <m/>
    <m/>
    <m/>
    <m/>
    <m/>
    <m/>
    <m/>
    <e v="#REF!"/>
    <s v=""/>
    <s v=""/>
    <x v="3"/>
    <x v="2"/>
  </r>
  <r>
    <s v="Jack Parks"/>
    <s v="EXP-10011195 "/>
    <n v="48.89"/>
    <d v="2024-02-01T00:00:00"/>
    <x v="0"/>
    <s v="Parts"/>
    <s v="JIC to MPTF fitting, Landscaping stakes"/>
    <m/>
    <m/>
    <m/>
    <m/>
    <m/>
    <m/>
    <m/>
    <m/>
    <m/>
    <m/>
    <m/>
    <m/>
    <m/>
    <m/>
    <m/>
    <m/>
    <m/>
    <m/>
    <m/>
    <m/>
    <m/>
    <e v="#REF!"/>
    <s v=""/>
    <s v=""/>
    <x v="3"/>
    <x v="2"/>
  </r>
  <r>
    <s v="Jack Parks"/>
    <s v="EXP-10011195 "/>
    <n v="44.67"/>
    <d v="2024-02-07T00:00:00"/>
    <x v="0"/>
    <s v="Office Supplies"/>
    <s v="Paper Towels and Toilet Cleaner"/>
    <m/>
    <m/>
    <m/>
    <m/>
    <m/>
    <m/>
    <m/>
    <m/>
    <m/>
    <m/>
    <m/>
    <m/>
    <m/>
    <m/>
    <m/>
    <m/>
    <m/>
    <m/>
    <m/>
    <m/>
    <m/>
    <e v="#REF!"/>
    <s v=""/>
    <s v=""/>
    <x v="3"/>
    <x v="2"/>
  </r>
  <r>
    <s v="Jack Parks"/>
    <s v="EXP-10011195 "/>
    <n v="101.63"/>
    <d v="2024-02-09T00:00:00"/>
    <x v="0"/>
    <s v="Wash Maintenance"/>
    <s v="5gal Dawn"/>
    <m/>
    <m/>
    <m/>
    <m/>
    <m/>
    <m/>
    <m/>
    <m/>
    <m/>
    <m/>
    <m/>
    <m/>
    <m/>
    <m/>
    <m/>
    <m/>
    <m/>
    <m/>
    <m/>
    <m/>
    <m/>
    <e v="#REF!"/>
    <s v=""/>
    <s v=""/>
    <x v="3"/>
    <x v="2"/>
  </r>
  <r>
    <s v="Jack Parks"/>
    <s v="EXP-10011195 "/>
    <n v="30.47"/>
    <d v="2024-02-09T00:00:00"/>
    <x v="0"/>
    <s v="Wash Maintenance"/>
    <s v="Replacement 1 Gang Box and lid, Dawn"/>
    <m/>
    <m/>
    <m/>
    <m/>
    <m/>
    <m/>
    <m/>
    <m/>
    <m/>
    <m/>
    <m/>
    <m/>
    <m/>
    <m/>
    <m/>
    <m/>
    <m/>
    <m/>
    <m/>
    <m/>
    <m/>
    <e v="#REF!"/>
    <s v=""/>
    <s v=""/>
    <x v="3"/>
    <x v="2"/>
  </r>
  <r>
    <s v="Jack Parks"/>
    <s v="EXP-10011195 "/>
    <n v="50.01"/>
    <d v="2024-02-12T00:00:00"/>
    <x v="0"/>
    <s v="Safety Supplies"/>
    <s v="Gloves 1000ct"/>
    <m/>
    <m/>
    <m/>
    <m/>
    <m/>
    <m/>
    <m/>
    <m/>
    <m/>
    <m/>
    <m/>
    <m/>
    <m/>
    <m/>
    <m/>
    <m/>
    <m/>
    <m/>
    <m/>
    <m/>
    <m/>
    <e v="#REF!"/>
    <s v=""/>
    <s v=""/>
    <x v="3"/>
    <x v="2"/>
  </r>
  <r>
    <s v="Jack Parks"/>
    <s v="EXP-10011195 "/>
    <n v="27.81"/>
    <d v="2024-02-12T00:00:00"/>
    <x v="0"/>
    <s v="Wash Maintenance"/>
    <s v="ZIp ties"/>
    <m/>
    <m/>
    <m/>
    <m/>
    <m/>
    <m/>
    <m/>
    <m/>
    <m/>
    <m/>
    <m/>
    <m/>
    <m/>
    <m/>
    <m/>
    <m/>
    <m/>
    <m/>
    <m/>
    <m/>
    <m/>
    <e v="#REF!"/>
    <s v=""/>
    <s v=""/>
    <x v="3"/>
    <x v="2"/>
  </r>
  <r>
    <s v="Jack Parks"/>
    <s v="EXP-10011195 "/>
    <n v="462.21"/>
    <d v="2024-02-12T00:00:00"/>
    <x v="0"/>
    <s v="Safety Supplies"/>
    <s v="10x tall Traffic cones for exit"/>
    <m/>
    <m/>
    <m/>
    <m/>
    <m/>
    <m/>
    <m/>
    <m/>
    <m/>
    <m/>
    <m/>
    <m/>
    <m/>
    <m/>
    <m/>
    <m/>
    <m/>
    <m/>
    <m/>
    <m/>
    <m/>
    <e v="#REF!"/>
    <s v=""/>
    <s v=""/>
    <x v="3"/>
    <x v="2"/>
  </r>
  <r>
    <s v="Jack Parks"/>
    <s v="EXP-10011195 "/>
    <n v="101.7"/>
    <d v="2024-02-12T00:00:00"/>
    <x v="0"/>
    <s v="Wash Maintenance"/>
    <s v="Laundry Detergent, APC, 1gal Sprayer"/>
    <m/>
    <m/>
    <m/>
    <m/>
    <m/>
    <m/>
    <m/>
    <m/>
    <m/>
    <m/>
    <m/>
    <m/>
    <m/>
    <m/>
    <m/>
    <m/>
    <m/>
    <m/>
    <m/>
    <m/>
    <m/>
    <e v="#REF!"/>
    <s v=""/>
    <s v=""/>
    <x v="3"/>
    <x v="2"/>
  </r>
  <r>
    <s v="Jack Parks"/>
    <s v="EXP-10011195 "/>
    <n v="37.340000000000003"/>
    <d v="2024-02-12T00:00:00"/>
    <x v="0"/>
    <s v="Small Tools"/>
    <s v="Ratchet Straps"/>
    <m/>
    <m/>
    <m/>
    <m/>
    <m/>
    <m/>
    <m/>
    <m/>
    <m/>
    <m/>
    <m/>
    <m/>
    <m/>
    <m/>
    <m/>
    <m/>
    <m/>
    <m/>
    <m/>
    <m/>
    <m/>
    <e v="#REF!"/>
    <s v=""/>
    <s v=""/>
    <x v="3"/>
    <x v="2"/>
  </r>
  <r>
    <s v="Jack Parks"/>
    <s v="EXP-10011195 "/>
    <n v="166.86"/>
    <d v="2024-02-13T00:00:00"/>
    <x v="0"/>
    <s v="Office Furniture"/>
    <s v="Bathroom Shelves and Spare PW Hose"/>
    <m/>
    <m/>
    <m/>
    <m/>
    <m/>
    <m/>
    <m/>
    <m/>
    <m/>
    <m/>
    <m/>
    <m/>
    <m/>
    <m/>
    <m/>
    <m/>
    <m/>
    <m/>
    <m/>
    <m/>
    <m/>
    <e v="#REF!"/>
    <s v=""/>
    <s v=""/>
    <x v="3"/>
    <x v="2"/>
  </r>
  <r>
    <s v="Michael Zientara"/>
    <s v="EXP-10010768 "/>
    <n v="15.4"/>
    <d v="2023-12-23T00:00:00"/>
    <x v="0"/>
    <s v="Office Supplies"/>
    <s v="Toilet paper holder"/>
    <m/>
    <m/>
    <m/>
    <m/>
    <m/>
    <m/>
    <m/>
    <m/>
    <m/>
    <m/>
    <m/>
    <m/>
    <m/>
    <m/>
    <m/>
    <m/>
    <m/>
    <m/>
    <m/>
    <m/>
    <m/>
    <e v="#REF!"/>
    <s v=""/>
    <s v=""/>
    <x v="3"/>
    <x v="2"/>
  </r>
  <r>
    <s v="Michael Zientara"/>
    <s v="EXP-10010768 "/>
    <n v="85.55"/>
    <d v="2023-12-28T00:00:00"/>
    <x v="24"/>
    <s v="Employee Incentives - Other"/>
    <s v="Royal blue 4xl sweatshirts"/>
    <m/>
    <m/>
    <m/>
    <m/>
    <m/>
    <m/>
    <m/>
    <m/>
    <m/>
    <m/>
    <m/>
    <m/>
    <m/>
    <m/>
    <m/>
    <m/>
    <m/>
    <m/>
    <m/>
    <m/>
    <m/>
    <e v="#REF!"/>
    <s v=""/>
    <s v=""/>
    <x v="3"/>
    <x v="2"/>
  </r>
  <r>
    <s v="Michael Zientara"/>
    <s v="EXP-10010768 "/>
    <n v="12.82"/>
    <d v="2024-02-01T00:00:00"/>
    <x v="0"/>
    <s v="Office Supplies"/>
    <s v="Toilet paper"/>
    <m/>
    <m/>
    <m/>
    <m/>
    <m/>
    <m/>
    <m/>
    <m/>
    <m/>
    <m/>
    <m/>
    <m/>
    <m/>
    <m/>
    <m/>
    <m/>
    <m/>
    <m/>
    <m/>
    <m/>
    <m/>
    <e v="#REF!"/>
    <s v=""/>
    <s v=""/>
    <x v="3"/>
    <x v="2"/>
  </r>
  <r>
    <s v="Michael Zientara"/>
    <s v="EXP-10010768 "/>
    <n v="47.62"/>
    <d v="2024-02-04T00:00:00"/>
    <x v="0"/>
    <s v="Wash Maintenance"/>
    <s v="Dawn soap and viniger"/>
    <m/>
    <m/>
    <m/>
    <m/>
    <m/>
    <m/>
    <m/>
    <m/>
    <m/>
    <m/>
    <m/>
    <m/>
    <m/>
    <m/>
    <m/>
    <m/>
    <m/>
    <m/>
    <m/>
    <m/>
    <m/>
    <e v="#REF!"/>
    <s v=""/>
    <s v=""/>
    <x v="3"/>
    <x v="2"/>
  </r>
  <r>
    <s v="Michael Zientara"/>
    <s v="EXP-10010768 "/>
    <n v="33.590000000000003"/>
    <d v="2024-02-08T00:00:00"/>
    <x v="0"/>
    <s v="Wash Maintenance"/>
    <s v="BRUSHES FOR CLEANING"/>
    <m/>
    <m/>
    <m/>
    <m/>
    <m/>
    <m/>
    <m/>
    <m/>
    <m/>
    <m/>
    <m/>
    <m/>
    <m/>
    <m/>
    <m/>
    <m/>
    <m/>
    <m/>
    <m/>
    <m/>
    <m/>
    <e v="#REF!"/>
    <s v=""/>
    <s v=""/>
    <x v="3"/>
    <x v="2"/>
  </r>
  <r>
    <s v="Michael Zientara"/>
    <s v="EXP-10010768 "/>
    <n v="9.39"/>
    <d v="2024-02-11T00:00:00"/>
    <x v="0"/>
    <s v="Wash Maintenance"/>
    <s v="antifreeze"/>
    <m/>
    <m/>
    <m/>
    <m/>
    <m/>
    <m/>
    <m/>
    <m/>
    <m/>
    <m/>
    <m/>
    <m/>
    <m/>
    <m/>
    <m/>
    <m/>
    <m/>
    <m/>
    <m/>
    <m/>
    <m/>
    <e v="#REF!"/>
    <s v=""/>
    <s v=""/>
    <x v="3"/>
    <x v="2"/>
  </r>
  <r>
    <s v="James Kilgore"/>
    <s v="EXP-10011185 "/>
    <n v="147.21"/>
    <d v="2024-01-02T00:00:00"/>
    <x v="0"/>
    <s v="Wash Maintenance"/>
    <s v="cleaning supplies"/>
    <m/>
    <m/>
    <m/>
    <m/>
    <m/>
    <m/>
    <m/>
    <m/>
    <m/>
    <m/>
    <m/>
    <m/>
    <m/>
    <m/>
    <m/>
    <m/>
    <m/>
    <m/>
    <m/>
    <m/>
    <m/>
    <e v="#REF!"/>
    <s v="SL40@tidalwaveautospa.com"/>
    <s v="Steven Kyriazis"/>
    <x v="3"/>
    <x v="2"/>
  </r>
  <r>
    <s v="James Kilgore"/>
    <s v="EXP-10011185 "/>
    <n v="170.13"/>
    <d v="2024-01-11T00:00:00"/>
    <x v="16"/>
    <s v="Equipment"/>
    <s v="hedge trimmer"/>
    <m/>
    <m/>
    <m/>
    <m/>
    <m/>
    <m/>
    <m/>
    <m/>
    <m/>
    <m/>
    <m/>
    <m/>
    <m/>
    <m/>
    <m/>
    <m/>
    <m/>
    <m/>
    <m/>
    <m/>
    <m/>
    <e v="#REF!"/>
    <s v="SL40@tidalwaveautospa.com"/>
    <s v="Steven Kyriazis"/>
    <x v="3"/>
    <x v="2"/>
  </r>
  <r>
    <s v="James Kilgore"/>
    <s v="EXP-10011185 "/>
    <n v="53.48"/>
    <d v="2024-01-16T00:00:00"/>
    <x v="11"/>
    <s v="Wash Maintenance"/>
    <s v="Tarp for trench"/>
    <m/>
    <m/>
    <m/>
    <m/>
    <m/>
    <m/>
    <m/>
    <m/>
    <m/>
    <m/>
    <m/>
    <m/>
    <m/>
    <m/>
    <m/>
    <m/>
    <m/>
    <m/>
    <m/>
    <m/>
    <m/>
    <e v="#REF!"/>
    <s v="SL40@tidalwaveautospa.com"/>
    <s v="Steven Kyriazis"/>
    <x v="3"/>
    <x v="2"/>
  </r>
  <r>
    <s v="James Kilgore"/>
    <s v="EXP-10011185 "/>
    <n v="93.08"/>
    <d v="2024-01-16T00:00:00"/>
    <x v="6"/>
    <s v="Wash Maintenance"/>
    <s v="hydraulic fluid"/>
    <m/>
    <m/>
    <m/>
    <m/>
    <m/>
    <m/>
    <m/>
    <m/>
    <m/>
    <m/>
    <m/>
    <m/>
    <m/>
    <m/>
    <m/>
    <m/>
    <m/>
    <m/>
    <m/>
    <m/>
    <m/>
    <e v="#REF!"/>
    <s v="SL40@tidalwaveautospa.com"/>
    <s v="Steven Kyriazis"/>
    <x v="3"/>
    <x v="2"/>
  </r>
  <r>
    <s v="James Kilgore"/>
    <s v="EXP-10011185 "/>
    <n v="93.08"/>
    <d v="2024-01-20T00:00:00"/>
    <x v="6"/>
    <s v="Wash Maintenance"/>
    <s v="hydraulic fluid"/>
    <m/>
    <m/>
    <m/>
    <m/>
    <m/>
    <m/>
    <m/>
    <m/>
    <m/>
    <m/>
    <m/>
    <m/>
    <m/>
    <m/>
    <m/>
    <m/>
    <m/>
    <m/>
    <m/>
    <m/>
    <m/>
    <e v="#REF!"/>
    <s v="SL40@tidalwaveautospa.com"/>
    <s v="Steven Kyriazis"/>
    <x v="3"/>
    <x v="2"/>
  </r>
  <r>
    <s v="James Kilgore"/>
    <s v="EXP-10011185 "/>
    <n v="68.16"/>
    <d v="2024-01-31T00:00:00"/>
    <x v="1"/>
    <s v="Parts"/>
    <s v="fittings"/>
    <m/>
    <m/>
    <m/>
    <m/>
    <m/>
    <m/>
    <m/>
    <m/>
    <m/>
    <m/>
    <m/>
    <m/>
    <m/>
    <m/>
    <m/>
    <m/>
    <m/>
    <m/>
    <m/>
    <m/>
    <m/>
    <e v="#REF!"/>
    <s v="SL40@tidalwaveautospa.com"/>
    <s v="Steven Kyriazis"/>
    <x v="3"/>
    <x v="2"/>
  </r>
  <r>
    <s v="Duane Alonso"/>
    <s v="EXP-10011176 "/>
    <n v="137.74"/>
    <d v="2023-11-21T00:00:00"/>
    <x v="0"/>
    <s v="Office Supplies"/>
    <s v="Christmas deco"/>
    <m/>
    <m/>
    <m/>
    <m/>
    <m/>
    <m/>
    <m/>
    <m/>
    <m/>
    <m/>
    <m/>
    <m/>
    <m/>
    <m/>
    <m/>
    <m/>
    <m/>
    <m/>
    <m/>
    <m/>
    <m/>
    <e v="#REF!"/>
    <s v="SL65@tidalwaveautospa.com"/>
    <s v="Steven Kyriazis"/>
    <x v="3"/>
    <x v="2"/>
  </r>
  <r>
    <s v="Duane Alonso"/>
    <s v="EXP-10011176 "/>
    <n v="187.22"/>
    <d v="2024-01-16T00:00:00"/>
    <x v="0"/>
    <s v="Wash Maintenance"/>
    <s v="cold weather supplies"/>
    <m/>
    <m/>
    <m/>
    <m/>
    <m/>
    <m/>
    <m/>
    <m/>
    <m/>
    <m/>
    <m/>
    <m/>
    <m/>
    <m/>
    <m/>
    <m/>
    <m/>
    <m/>
    <m/>
    <m/>
    <m/>
    <e v="#REF!"/>
    <s v="SL65@tidalwaveautospa.com"/>
    <s v="Steven Kyriazis"/>
    <x v="3"/>
    <x v="2"/>
  </r>
  <r>
    <s v="Duane Alonso"/>
    <s v="EXP-10011176 "/>
    <n v="31.64"/>
    <d v="2024-01-17T00:00:00"/>
    <x v="23"/>
    <s v="Snacks"/>
    <s v="water"/>
    <m/>
    <m/>
    <m/>
    <m/>
    <m/>
    <m/>
    <m/>
    <m/>
    <m/>
    <m/>
    <m/>
    <m/>
    <m/>
    <m/>
    <m/>
    <m/>
    <m/>
    <m/>
    <m/>
    <m/>
    <m/>
    <e v="#REF!"/>
    <s v="SL65@tidalwaveautospa.com"/>
    <s v="Steven Kyriazis"/>
    <x v="3"/>
    <x v="2"/>
  </r>
  <r>
    <s v="Duane Alonso"/>
    <s v="EXP-10011176 "/>
    <n v="62.79"/>
    <d v="2024-01-19T00:00:00"/>
    <x v="0"/>
    <s v="Office Supplies"/>
    <s v="toilet paper laundry soap"/>
    <m/>
    <m/>
    <m/>
    <m/>
    <m/>
    <m/>
    <m/>
    <m/>
    <m/>
    <m/>
    <m/>
    <m/>
    <m/>
    <m/>
    <m/>
    <m/>
    <m/>
    <m/>
    <m/>
    <m/>
    <m/>
    <e v="#REF!"/>
    <s v="SL65@tidalwaveautospa.com"/>
    <s v="Steven Kyriazis"/>
    <x v="3"/>
    <x v="2"/>
  </r>
  <r>
    <s v="Duane Alonso"/>
    <s v="EXP-10011176 "/>
    <n v="915"/>
    <d v="2024-01-31T00:00:00"/>
    <x v="1"/>
    <s v="Plumbing Expense"/>
    <s v="plumbing"/>
    <m/>
    <m/>
    <m/>
    <m/>
    <m/>
    <m/>
    <m/>
    <m/>
    <m/>
    <m/>
    <m/>
    <m/>
    <m/>
    <m/>
    <m/>
    <m/>
    <m/>
    <m/>
    <m/>
    <m/>
    <m/>
    <e v="#REF!"/>
    <s v="SL65@tidalwaveautospa.com"/>
    <s v="Steven Kyriazis"/>
    <x v="3"/>
    <x v="2"/>
  </r>
  <r>
    <s v="Duane Alonso"/>
    <s v="EXP-10011176 "/>
    <n v="226.8"/>
    <d v="2024-02-02T00:00:00"/>
    <x v="0"/>
    <s v="Wash Maintenance"/>
    <s v="cleaning supplies"/>
    <m/>
    <m/>
    <m/>
    <m/>
    <m/>
    <m/>
    <m/>
    <m/>
    <m/>
    <m/>
    <m/>
    <m/>
    <m/>
    <m/>
    <m/>
    <m/>
    <m/>
    <m/>
    <m/>
    <m/>
    <m/>
    <e v="#REF!"/>
    <s v="SL65@tidalwaveautospa.com"/>
    <s v="Steven Kyriazis"/>
    <x v="3"/>
    <x v="2"/>
  </r>
  <r>
    <s v="Duane Alonso"/>
    <s v="EXP-10011176 "/>
    <n v="56.61"/>
    <d v="2024-02-06T00:00:00"/>
    <x v="0"/>
    <s v="Wash Maintenance"/>
    <s v="laundry soap"/>
    <m/>
    <m/>
    <m/>
    <m/>
    <m/>
    <m/>
    <m/>
    <m/>
    <m/>
    <m/>
    <m/>
    <m/>
    <m/>
    <m/>
    <m/>
    <m/>
    <m/>
    <m/>
    <m/>
    <m/>
    <m/>
    <e v="#REF!"/>
    <s v="SL65@tidalwaveautospa.com"/>
    <s v="Steven Kyriazis"/>
    <x v="3"/>
    <x v="2"/>
  </r>
  <r>
    <s v="Jeb Plaisance"/>
    <s v="EXP-10011139 "/>
    <n v="186.01"/>
    <d v="2024-01-25T00:00:00"/>
    <x v="0"/>
    <s v="Wash Maintenance"/>
    <s v="wd40 and cleaning supplies"/>
    <m/>
    <m/>
    <m/>
    <m/>
    <m/>
    <m/>
    <m/>
    <m/>
    <m/>
    <m/>
    <m/>
    <m/>
    <m/>
    <m/>
    <m/>
    <m/>
    <m/>
    <m/>
    <m/>
    <m/>
    <m/>
    <e v="#REF!"/>
    <s v="SL130@tidalwaveautospa.com"/>
    <s v="Steven Kyriazis"/>
    <x v="3"/>
    <x v="2"/>
  </r>
  <r>
    <s v="Jeb Plaisance"/>
    <s v="EXP-10011139 "/>
    <n v="66.510000000000005"/>
    <d v="2024-01-26T00:00:00"/>
    <x v="6"/>
    <s v="Wash Maintenance"/>
    <s v="grease for pm"/>
    <m/>
    <m/>
    <m/>
    <m/>
    <m/>
    <m/>
    <m/>
    <m/>
    <m/>
    <m/>
    <m/>
    <m/>
    <m/>
    <m/>
    <m/>
    <m/>
    <m/>
    <m/>
    <m/>
    <m/>
    <m/>
    <e v="#REF!"/>
    <s v="SL130@tidalwaveautospa.com"/>
    <s v="Steven Kyriazis"/>
    <x v="3"/>
    <x v="2"/>
  </r>
  <r>
    <s v="Jeb Plaisance"/>
    <s v="EXP-10011139 "/>
    <n v="77.900000000000006"/>
    <d v="2024-02-07T00:00:00"/>
    <x v="0"/>
    <s v="Wash Maintenance"/>
    <s v="cleaning supplies for window"/>
    <m/>
    <m/>
    <m/>
    <m/>
    <m/>
    <m/>
    <m/>
    <m/>
    <m/>
    <m/>
    <m/>
    <m/>
    <m/>
    <m/>
    <m/>
    <m/>
    <m/>
    <m/>
    <m/>
    <m/>
    <m/>
    <e v="#REF!"/>
    <s v="SL130@tidalwaveautospa.com"/>
    <s v="Steven Kyriazis"/>
    <x v="3"/>
    <x v="2"/>
  </r>
  <r>
    <s v="Jeb Plaisance"/>
    <s v="EXP-10011139 "/>
    <n v="83.75"/>
    <d v="2024-02-10T00:00:00"/>
    <x v="0"/>
    <s v="Office Supplies"/>
    <s v="supplies and two gift cards for contests"/>
    <m/>
    <m/>
    <m/>
    <m/>
    <m/>
    <m/>
    <m/>
    <m/>
    <m/>
    <m/>
    <m/>
    <m/>
    <m/>
    <m/>
    <m/>
    <m/>
    <m/>
    <m/>
    <m/>
    <m/>
    <m/>
    <e v="#REF!"/>
    <s v="SL130@tidalwaveautospa.com"/>
    <s v="Steven Kyriazis"/>
    <x v="3"/>
    <x v="2"/>
  </r>
  <r>
    <s v="Tom Merrick"/>
    <s v="EXP-10011193 "/>
    <n v="20.09"/>
    <d v="2024-01-18T00:00:00"/>
    <x v="37"/>
    <s v="Security"/>
    <s v="Padlocks for XPT"/>
    <m/>
    <m/>
    <m/>
    <m/>
    <m/>
    <m/>
    <m/>
    <m/>
    <m/>
    <m/>
    <m/>
    <m/>
    <m/>
    <m/>
    <m/>
    <m/>
    <m/>
    <m/>
    <m/>
    <m/>
    <m/>
    <e v="#REF!"/>
    <s v=""/>
    <s v=""/>
    <x v="3"/>
    <x v="2"/>
  </r>
  <r>
    <s v="Tom Merrick"/>
    <s v="EXP-10011193 "/>
    <n v="782.18"/>
    <d v="2024-01-19T00:00:00"/>
    <x v="44"/>
    <s v="Parts"/>
    <s v="2&quot; Ball Valve Replacement"/>
    <m/>
    <m/>
    <m/>
    <m/>
    <m/>
    <m/>
    <m/>
    <m/>
    <m/>
    <m/>
    <m/>
    <m/>
    <m/>
    <m/>
    <m/>
    <m/>
    <m/>
    <m/>
    <m/>
    <m/>
    <m/>
    <e v="#REF!"/>
    <s v=""/>
    <s v=""/>
    <x v="3"/>
    <x v="2"/>
  </r>
  <r>
    <s v="Tom Merrick"/>
    <s v="EXP-10011193 "/>
    <n v="425.62"/>
    <d v="2024-01-22T00:00:00"/>
    <x v="11"/>
    <s v="Wash Maintenance"/>
    <s v="Hydraulic Hose Replenish Parts List"/>
    <m/>
    <m/>
    <m/>
    <m/>
    <m/>
    <m/>
    <m/>
    <m/>
    <m/>
    <m/>
    <m/>
    <m/>
    <m/>
    <m/>
    <m/>
    <m/>
    <m/>
    <m/>
    <m/>
    <m/>
    <m/>
    <e v="#REF!"/>
    <s v=""/>
    <s v=""/>
    <x v="3"/>
    <x v="2"/>
  </r>
  <r>
    <s v="Tom Merrick"/>
    <s v="EXP-10011193 "/>
    <n v="62.42"/>
    <d v="2024-01-26T00:00:00"/>
    <x v="0"/>
    <s v="Wash Maintenance"/>
    <s v="Pump, Poles, Sponges"/>
    <m/>
    <m/>
    <m/>
    <m/>
    <m/>
    <m/>
    <m/>
    <m/>
    <m/>
    <m/>
    <m/>
    <m/>
    <m/>
    <m/>
    <m/>
    <m/>
    <m/>
    <m/>
    <m/>
    <m/>
    <m/>
    <e v="#REF!"/>
    <s v=""/>
    <s v=""/>
    <x v="3"/>
    <x v="2"/>
  </r>
  <r>
    <s v="Tom Merrick"/>
    <s v="EXP-10011193 "/>
    <n v="9"/>
    <d v="2024-01-28T00:00:00"/>
    <x v="0"/>
    <s v="Wash Maintenance"/>
    <s v="Vinegar"/>
    <m/>
    <m/>
    <m/>
    <m/>
    <m/>
    <m/>
    <m/>
    <m/>
    <m/>
    <m/>
    <m/>
    <m/>
    <m/>
    <m/>
    <m/>
    <m/>
    <m/>
    <m/>
    <m/>
    <m/>
    <m/>
    <e v="#REF!"/>
    <s v=""/>
    <s v=""/>
    <x v="3"/>
    <x v="2"/>
  </r>
  <r>
    <s v="Tom Merrick"/>
    <s v="EXP-10011193 "/>
    <n v="124.56"/>
    <d v="2024-01-29T00:00:00"/>
    <x v="0"/>
    <s v="Wash Maintenance"/>
    <s v="Vinegar"/>
    <m/>
    <m/>
    <m/>
    <m/>
    <m/>
    <m/>
    <m/>
    <m/>
    <m/>
    <m/>
    <m/>
    <m/>
    <m/>
    <m/>
    <m/>
    <m/>
    <m/>
    <m/>
    <m/>
    <m/>
    <m/>
    <e v="#REF!"/>
    <s v=""/>
    <s v=""/>
    <x v="3"/>
    <x v="2"/>
  </r>
  <r>
    <s v="Tom Merrick"/>
    <s v="EXP-10011193 "/>
    <n v="44.99"/>
    <d v="2024-02-02T00:00:00"/>
    <x v="8"/>
    <s v="Snacks"/>
    <s v="Water"/>
    <m/>
    <m/>
    <m/>
    <m/>
    <m/>
    <m/>
    <m/>
    <m/>
    <m/>
    <m/>
    <m/>
    <m/>
    <m/>
    <m/>
    <m/>
    <m/>
    <m/>
    <m/>
    <m/>
    <m/>
    <m/>
    <e v="#REF!"/>
    <s v=""/>
    <s v=""/>
    <x v="3"/>
    <x v="2"/>
  </r>
  <r>
    <s v="Tom Merrick"/>
    <s v="EXP-10011193 "/>
    <n v="45.96"/>
    <d v="2024-02-02T00:00:00"/>
    <x v="0"/>
    <s v="Office Supplies"/>
    <s v="Toilet Bowl Cleaner, Exacto Knives, Bungee Cords"/>
    <m/>
    <m/>
    <m/>
    <m/>
    <m/>
    <m/>
    <m/>
    <m/>
    <m/>
    <m/>
    <m/>
    <m/>
    <m/>
    <m/>
    <m/>
    <m/>
    <m/>
    <m/>
    <m/>
    <m/>
    <m/>
    <e v="#REF!"/>
    <s v=""/>
    <s v=""/>
    <x v="3"/>
    <x v="2"/>
  </r>
  <r>
    <s v="Tom Merrick"/>
    <s v="EXP-10011193 "/>
    <n v="175.7"/>
    <d v="2024-02-03T00:00:00"/>
    <x v="11"/>
    <s v="Office Supplies"/>
    <s v="Water Dispenser"/>
    <m/>
    <m/>
    <m/>
    <m/>
    <m/>
    <m/>
    <m/>
    <m/>
    <m/>
    <m/>
    <m/>
    <m/>
    <m/>
    <m/>
    <m/>
    <m/>
    <m/>
    <m/>
    <m/>
    <m/>
    <m/>
    <e v="#REF!"/>
    <s v=""/>
    <s v=""/>
    <x v="3"/>
    <x v="2"/>
  </r>
  <r>
    <s v="Tom Merrick"/>
    <s v="EXP-10011193 "/>
    <n v="11.5"/>
    <d v="2024-02-03T00:00:00"/>
    <x v="8"/>
    <s v="Snacks"/>
    <s v="Water"/>
    <m/>
    <m/>
    <m/>
    <m/>
    <m/>
    <m/>
    <m/>
    <m/>
    <m/>
    <m/>
    <m/>
    <m/>
    <m/>
    <m/>
    <m/>
    <m/>
    <m/>
    <m/>
    <m/>
    <m/>
    <m/>
    <e v="#REF!"/>
    <s v=""/>
    <s v=""/>
    <x v="3"/>
    <x v="2"/>
  </r>
  <r>
    <s v="Tom Merrick"/>
    <s v="EXP-10011193 "/>
    <n v="21.39"/>
    <d v="2024-02-09T00:00:00"/>
    <x v="8"/>
    <s v="Office Supplies"/>
    <s v="Cups for Water Dispenser"/>
    <m/>
    <m/>
    <m/>
    <m/>
    <m/>
    <m/>
    <m/>
    <m/>
    <m/>
    <m/>
    <m/>
    <m/>
    <m/>
    <m/>
    <m/>
    <m/>
    <m/>
    <m/>
    <m/>
    <m/>
    <m/>
    <e v="#REF!"/>
    <s v=""/>
    <s v=""/>
    <x v="3"/>
    <x v="2"/>
  </r>
  <r>
    <s v="Tom Merrick"/>
    <s v="EXP-10011193 "/>
    <n v="45.21"/>
    <d v="2024-02-09T00:00:00"/>
    <x v="0"/>
    <s v="Wash Maintenance"/>
    <s v="Dawn"/>
    <m/>
    <m/>
    <m/>
    <m/>
    <m/>
    <m/>
    <m/>
    <m/>
    <m/>
    <m/>
    <m/>
    <m/>
    <m/>
    <m/>
    <m/>
    <m/>
    <m/>
    <m/>
    <m/>
    <m/>
    <m/>
    <e v="#REF!"/>
    <s v=""/>
    <s v=""/>
    <x v="3"/>
    <x v="2"/>
  </r>
  <r>
    <s v="Tom Merrick"/>
    <s v="EXP-10011193 "/>
    <n v="36.369999999999997"/>
    <d v="2024-02-15T00:00:00"/>
    <x v="11"/>
    <s v="Wash Maintenance"/>
    <s v="Hydraulic Filter, Puller"/>
    <m/>
    <m/>
    <m/>
    <m/>
    <m/>
    <m/>
    <m/>
    <m/>
    <m/>
    <m/>
    <m/>
    <m/>
    <m/>
    <m/>
    <m/>
    <m/>
    <m/>
    <m/>
    <m/>
    <m/>
    <m/>
    <e v="#REF!"/>
    <s v=""/>
    <s v=""/>
    <x v="3"/>
    <x v="2"/>
  </r>
  <r>
    <s v="Tom Merrick"/>
    <s v="EXP-10011193 "/>
    <n v="80.239999999999995"/>
    <d v="2024-02-16T00:00:00"/>
    <x v="0"/>
    <s v="Safety Supplies"/>
    <s v="Nitrile Gloves"/>
    <m/>
    <m/>
    <m/>
    <m/>
    <m/>
    <m/>
    <m/>
    <m/>
    <m/>
    <m/>
    <m/>
    <m/>
    <m/>
    <m/>
    <m/>
    <m/>
    <m/>
    <m/>
    <m/>
    <m/>
    <m/>
    <e v="#REF!"/>
    <s v=""/>
    <s v=""/>
    <x v="3"/>
    <x v="2"/>
  </r>
  <r>
    <s v="Mike Breitrick"/>
    <s v="EXP-10011149 "/>
    <n v="90.01"/>
    <d v="2024-02-01T00:00:00"/>
    <x v="11"/>
    <s v="Wash Maintenance"/>
    <s v="pressure washer tip"/>
    <m/>
    <m/>
    <m/>
    <m/>
    <m/>
    <m/>
    <m/>
    <m/>
    <m/>
    <m/>
    <m/>
    <m/>
    <m/>
    <m/>
    <m/>
    <m/>
    <m/>
    <m/>
    <m/>
    <m/>
    <m/>
    <e v="#REF!"/>
    <s v="SL249@tidalwaveautospa.com"/>
    <s v="Steven Kyriazis"/>
    <x v="3"/>
    <x v="2"/>
  </r>
  <r>
    <s v="Mike Breitrick"/>
    <s v="EXP-10011149 "/>
    <n v="147.49"/>
    <d v="2024-02-06T00:00:00"/>
    <x v="11"/>
    <s v="Parts"/>
    <s v="pressure washer parts"/>
    <m/>
    <m/>
    <m/>
    <m/>
    <m/>
    <m/>
    <m/>
    <m/>
    <m/>
    <m/>
    <m/>
    <m/>
    <m/>
    <m/>
    <m/>
    <m/>
    <m/>
    <m/>
    <m/>
    <m/>
    <m/>
    <e v="#REF!"/>
    <s v="SL249@tidalwaveautospa.com"/>
    <s v="Steven Kyriazis"/>
    <x v="3"/>
    <x v="2"/>
  </r>
  <r>
    <s v="Mike Breitrick"/>
    <s v="EXP-10011149 "/>
    <n v="45.87"/>
    <d v="2024-02-06T00:00:00"/>
    <x v="11"/>
    <s v="Parts"/>
    <s v="pressure washer parts"/>
    <m/>
    <m/>
    <m/>
    <m/>
    <m/>
    <m/>
    <m/>
    <m/>
    <m/>
    <m/>
    <m/>
    <m/>
    <m/>
    <m/>
    <m/>
    <m/>
    <m/>
    <m/>
    <m/>
    <m/>
    <m/>
    <e v="#REF!"/>
    <s v="SL249@tidalwaveautospa.com"/>
    <s v="Steven Kyriazis"/>
    <x v="3"/>
    <x v="2"/>
  </r>
  <r>
    <s v="Mike Breitrick"/>
    <s v="EXP-10011149 "/>
    <n v="10.72"/>
    <d v="2024-02-07T00:00:00"/>
    <x v="8"/>
    <s v="Snacks"/>
    <s v="water"/>
    <m/>
    <m/>
    <m/>
    <m/>
    <m/>
    <m/>
    <m/>
    <m/>
    <m/>
    <m/>
    <m/>
    <m/>
    <m/>
    <m/>
    <m/>
    <m/>
    <m/>
    <m/>
    <m/>
    <m/>
    <m/>
    <e v="#REF!"/>
    <s v="SL249@tidalwaveautospa.com"/>
    <s v="Steven Kyriazis"/>
    <x v="3"/>
    <x v="2"/>
  </r>
  <r>
    <s v="Sean Swint"/>
    <s v="EXP-10011201 "/>
    <n v="54.28"/>
    <d v="2024-01-17T00:00:00"/>
    <x v="0"/>
    <s v="Parts"/>
    <s v="Parts"/>
    <m/>
    <m/>
    <m/>
    <m/>
    <m/>
    <m/>
    <m/>
    <m/>
    <m/>
    <m/>
    <m/>
    <m/>
    <m/>
    <m/>
    <m/>
    <m/>
    <m/>
    <m/>
    <m/>
    <m/>
    <m/>
    <e v="#REF!"/>
    <s v=""/>
    <s v=""/>
    <x v="3"/>
    <x v="2"/>
  </r>
  <r>
    <s v="Sean Swint"/>
    <s v="EXP-10011201 "/>
    <n v="18.239999999999998"/>
    <d v="2024-01-26T00:00:00"/>
    <x v="0"/>
    <s v="Safety Supplies"/>
    <s v="Safty glasses"/>
    <m/>
    <m/>
    <m/>
    <m/>
    <m/>
    <m/>
    <m/>
    <m/>
    <m/>
    <m/>
    <m/>
    <m/>
    <m/>
    <m/>
    <m/>
    <m/>
    <m/>
    <m/>
    <m/>
    <m/>
    <m/>
    <e v="#REF!"/>
    <s v=""/>
    <s v=""/>
    <x v="3"/>
    <x v="2"/>
  </r>
  <r>
    <s v="Sean Swint"/>
    <s v="EXP-10011201 "/>
    <n v="32.15"/>
    <d v="2024-01-27T00:00:00"/>
    <x v="0"/>
    <s v="Small Tools"/>
    <s v="Ratchet straps"/>
    <m/>
    <m/>
    <m/>
    <m/>
    <m/>
    <m/>
    <m/>
    <m/>
    <m/>
    <m/>
    <m/>
    <m/>
    <m/>
    <m/>
    <m/>
    <m/>
    <m/>
    <m/>
    <m/>
    <m/>
    <m/>
    <e v="#REF!"/>
    <s v=""/>
    <s v=""/>
    <x v="3"/>
    <x v="2"/>
  </r>
  <r>
    <s v="Sean Swint"/>
    <s v="EXP-10011201 "/>
    <n v="115.44"/>
    <d v="2024-01-29T00:00:00"/>
    <x v="0"/>
    <s v="Office Supplies"/>
    <s v="Pad locks and tissue"/>
    <m/>
    <m/>
    <m/>
    <m/>
    <m/>
    <m/>
    <m/>
    <m/>
    <m/>
    <m/>
    <m/>
    <m/>
    <m/>
    <m/>
    <m/>
    <m/>
    <m/>
    <m/>
    <m/>
    <m/>
    <m/>
    <e v="#REF!"/>
    <s v=""/>
    <s v=""/>
    <x v="3"/>
    <x v="2"/>
  </r>
  <r>
    <s v="Sean Swint"/>
    <s v="EXP-10011201 "/>
    <n v="336.03"/>
    <d v="2024-01-30T00:00:00"/>
    <x v="0"/>
    <s v="Wash Maintenance"/>
    <s v="Salt"/>
    <m/>
    <m/>
    <m/>
    <m/>
    <m/>
    <m/>
    <m/>
    <m/>
    <m/>
    <m/>
    <m/>
    <m/>
    <m/>
    <m/>
    <m/>
    <m/>
    <m/>
    <m/>
    <m/>
    <m/>
    <m/>
    <e v="#REF!"/>
    <s v=""/>
    <s v=""/>
    <x v="3"/>
    <x v="2"/>
  </r>
  <r>
    <s v="Sean Swint"/>
    <s v="EXP-10011201 "/>
    <n v="107.55"/>
    <d v="2024-02-01T00:00:00"/>
    <x v="39"/>
    <s v="Recruitment"/>
    <s v="Indeed"/>
    <m/>
    <m/>
    <m/>
    <m/>
    <m/>
    <m/>
    <m/>
    <m/>
    <m/>
    <m/>
    <m/>
    <m/>
    <m/>
    <m/>
    <m/>
    <m/>
    <m/>
    <m/>
    <m/>
    <m/>
    <m/>
    <e v="#REF!"/>
    <s v=""/>
    <s v=""/>
    <x v="3"/>
    <x v="2"/>
  </r>
  <r>
    <s v="Sean Swint"/>
    <s v="EXP-10011201 "/>
    <n v="47.3"/>
    <d v="2024-02-03T00:00:00"/>
    <x v="0"/>
    <s v="Wash Maintenance"/>
    <s v="Pvc glue"/>
    <m/>
    <m/>
    <m/>
    <m/>
    <m/>
    <m/>
    <m/>
    <m/>
    <m/>
    <m/>
    <m/>
    <m/>
    <m/>
    <m/>
    <m/>
    <m/>
    <m/>
    <m/>
    <m/>
    <m/>
    <m/>
    <e v="#REF!"/>
    <s v=""/>
    <s v=""/>
    <x v="3"/>
    <x v="2"/>
  </r>
  <r>
    <s v="Sean Swint"/>
    <s v="EXP-10011201 "/>
    <n v="50.81"/>
    <d v="2024-02-07T00:00:00"/>
    <x v="35"/>
    <s v="Small Tools"/>
    <s v="Tools"/>
    <m/>
    <m/>
    <m/>
    <m/>
    <m/>
    <m/>
    <m/>
    <m/>
    <m/>
    <m/>
    <m/>
    <m/>
    <m/>
    <m/>
    <m/>
    <m/>
    <m/>
    <m/>
    <m/>
    <m/>
    <m/>
    <e v="#REF!"/>
    <s v=""/>
    <s v=""/>
    <x v="3"/>
    <x v="2"/>
  </r>
  <r>
    <s v="Sean Swint"/>
    <s v="EXP-10011201 "/>
    <n v="18.98"/>
    <d v="2024-02-08T00:00:00"/>
    <x v="6"/>
    <s v="Wash Maintenance"/>
    <s v="Pb blaters"/>
    <m/>
    <m/>
    <m/>
    <m/>
    <m/>
    <m/>
    <m/>
    <m/>
    <m/>
    <m/>
    <m/>
    <m/>
    <m/>
    <m/>
    <m/>
    <m/>
    <m/>
    <m/>
    <m/>
    <m/>
    <m/>
    <e v="#REF!"/>
    <s v=""/>
    <s v=""/>
    <x v="3"/>
    <x v="2"/>
  </r>
  <r>
    <s v="Sean Swint"/>
    <s v="EXP-10011201 "/>
    <n v="72.39"/>
    <d v="2024-02-09T00:00:00"/>
    <x v="0"/>
    <s v="Wash Maintenance"/>
    <s v="Soap"/>
    <m/>
    <m/>
    <m/>
    <m/>
    <m/>
    <m/>
    <m/>
    <m/>
    <m/>
    <m/>
    <m/>
    <m/>
    <m/>
    <m/>
    <m/>
    <m/>
    <m/>
    <m/>
    <m/>
    <m/>
    <m/>
    <e v="#REF!"/>
    <s v=""/>
    <s v=""/>
    <x v="3"/>
    <x v="2"/>
  </r>
  <r>
    <s v="Sean Swint"/>
    <s v="EXP-10011201 "/>
    <n v="28.9"/>
    <d v="2024-02-09T00:00:00"/>
    <x v="11"/>
    <s v="Wash Supplies"/>
    <s v="Buckets"/>
    <m/>
    <m/>
    <m/>
    <m/>
    <m/>
    <m/>
    <m/>
    <m/>
    <m/>
    <m/>
    <m/>
    <m/>
    <m/>
    <m/>
    <m/>
    <m/>
    <m/>
    <m/>
    <m/>
    <m/>
    <m/>
    <e v="#REF!"/>
    <s v=""/>
    <s v=""/>
    <x v="3"/>
    <x v="2"/>
  </r>
  <r>
    <s v="Sean Swint"/>
    <s v="EXP-10011201 "/>
    <n v="42.97"/>
    <d v="2024-02-10T00:00:00"/>
    <x v="11"/>
    <s v="Small Tools"/>
    <s v="Jack"/>
    <m/>
    <m/>
    <m/>
    <m/>
    <m/>
    <m/>
    <m/>
    <m/>
    <m/>
    <m/>
    <m/>
    <m/>
    <m/>
    <m/>
    <m/>
    <m/>
    <m/>
    <m/>
    <m/>
    <m/>
    <m/>
    <e v="#REF!"/>
    <s v=""/>
    <s v=""/>
    <x v="3"/>
    <x v="2"/>
  </r>
  <r>
    <s v="Adam Hicks"/>
    <s v="EXP-10011293 "/>
    <n v="70.89"/>
    <d v="2024-02-05T00:00:00"/>
    <x v="0"/>
    <s v="Office Supplies"/>
    <s v="Hand soap-toilet cleaner - toilet paper"/>
    <m/>
    <m/>
    <m/>
    <m/>
    <m/>
    <m/>
    <m/>
    <m/>
    <m/>
    <m/>
    <m/>
    <m/>
    <m/>
    <m/>
    <m/>
    <m/>
    <m/>
    <m/>
    <m/>
    <m/>
    <m/>
    <e v="#REF!"/>
    <s v="SL39@tidalwaveautospa.com"/>
    <s v="Michael Dodge"/>
    <x v="3"/>
    <x v="2"/>
  </r>
  <r>
    <s v="Adam Hicks"/>
    <s v="EXP-10011293 "/>
    <n v="45.8"/>
    <d v="2024-02-05T00:00:00"/>
    <x v="0"/>
    <s v="Wash Maintenance"/>
    <s v="FSTNAL - Dawn"/>
    <m/>
    <m/>
    <m/>
    <m/>
    <m/>
    <m/>
    <m/>
    <m/>
    <m/>
    <m/>
    <m/>
    <m/>
    <m/>
    <m/>
    <m/>
    <m/>
    <m/>
    <m/>
    <m/>
    <m/>
    <m/>
    <e v="#REF!"/>
    <s v="SL39@tidalwaveautospa.com"/>
    <s v="Michael Dodge"/>
    <x v="3"/>
    <x v="2"/>
  </r>
  <r>
    <s v="Adam Hicks"/>
    <s v="EXP-10011293 "/>
    <n v="3.01"/>
    <d v="2024-02-09T00:00:00"/>
    <x v="1"/>
    <s v="Parts"/>
    <s v="Hex bolts for repair"/>
    <m/>
    <m/>
    <m/>
    <m/>
    <m/>
    <m/>
    <m/>
    <m/>
    <m/>
    <m/>
    <m/>
    <m/>
    <m/>
    <m/>
    <m/>
    <m/>
    <m/>
    <m/>
    <m/>
    <m/>
    <m/>
    <e v="#REF!"/>
    <s v="SL39@tidalwaveautospa.com"/>
    <s v="Michael Dodge"/>
    <x v="3"/>
    <x v="2"/>
  </r>
  <r>
    <s v="Adam Hicks"/>
    <s v="EXP-10011293 "/>
    <n v="42.69"/>
    <d v="2024-02-09T00:00:00"/>
    <x v="0"/>
    <s v="Wash Maintenance"/>
    <s v="3 gallon pump sprayer to mix and spray Grimebuster for tunnel cleaning"/>
    <m/>
    <m/>
    <m/>
    <m/>
    <m/>
    <m/>
    <m/>
    <m/>
    <m/>
    <m/>
    <m/>
    <m/>
    <m/>
    <m/>
    <m/>
    <m/>
    <m/>
    <m/>
    <m/>
    <m/>
    <m/>
    <e v="#REF!"/>
    <s v="SL39@tidalwaveautospa.com"/>
    <s v="Michael Dodge"/>
    <x v="3"/>
    <x v="2"/>
  </r>
  <r>
    <s v="Adam Hicks"/>
    <s v="EXP-10011293 "/>
    <n v="12.53"/>
    <d v="2024-02-11T00:00:00"/>
    <x v="0"/>
    <s v="Wash Maintenance"/>
    <s v="Hand soap and magic erasers"/>
    <m/>
    <m/>
    <m/>
    <m/>
    <m/>
    <m/>
    <m/>
    <m/>
    <m/>
    <m/>
    <m/>
    <m/>
    <m/>
    <m/>
    <m/>
    <m/>
    <m/>
    <m/>
    <m/>
    <m/>
    <m/>
    <e v="#REF!"/>
    <s v="SL39@tidalwaveautospa.com"/>
    <s v="Michael Dodge"/>
    <x v="3"/>
    <x v="2"/>
  </r>
  <r>
    <s v="Adam Hicks"/>
    <s v="EXP-10011293 "/>
    <n v="62.76"/>
    <d v="2024-02-12T00:00:00"/>
    <x v="0"/>
    <s v="Safety Supplies"/>
    <s v="Safety glasses - PB Blaster"/>
    <m/>
    <m/>
    <m/>
    <m/>
    <m/>
    <m/>
    <m/>
    <m/>
    <m/>
    <m/>
    <m/>
    <m/>
    <m/>
    <m/>
    <m/>
    <m/>
    <m/>
    <m/>
    <m/>
    <m/>
    <m/>
    <e v="#REF!"/>
    <s v="SL39@tidalwaveautospa.com"/>
    <s v="Michael Dodge"/>
    <x v="3"/>
    <x v="2"/>
  </r>
  <r>
    <s v="Adam Hicks"/>
    <s v="EXP-10011293 "/>
    <n v="11.9"/>
    <d v="2024-02-12T00:00:00"/>
    <x v="0"/>
    <s v="Snacks"/>
    <s v="3 cases of bottle water"/>
    <m/>
    <m/>
    <m/>
    <m/>
    <m/>
    <m/>
    <m/>
    <m/>
    <m/>
    <m/>
    <m/>
    <m/>
    <m/>
    <m/>
    <m/>
    <m/>
    <m/>
    <m/>
    <m/>
    <m/>
    <m/>
    <e v="#REF!"/>
    <s v="SL39@tidalwaveautospa.com"/>
    <s v="Michael Dodge"/>
    <x v="3"/>
    <x v="2"/>
  </r>
  <r>
    <s v="Breanna Roof"/>
    <s v="EXP-10010907 "/>
    <n v="245.36"/>
    <d v="2024-01-18T00:00:00"/>
    <x v="0"/>
    <s v="Wash Maintenance"/>
    <s v="Gloves, gift card for gas while at retreat"/>
    <m/>
    <m/>
    <m/>
    <m/>
    <m/>
    <m/>
    <m/>
    <m/>
    <m/>
    <m/>
    <m/>
    <m/>
    <m/>
    <m/>
    <m/>
    <m/>
    <m/>
    <m/>
    <m/>
    <m/>
    <m/>
    <e v="#REF!"/>
    <s v=""/>
    <s v=""/>
    <x v="3"/>
    <x v="2"/>
  </r>
  <r>
    <s v="Breanna Roof"/>
    <s v="EXP-10010907 "/>
    <n v="15.9"/>
    <d v="2024-02-01T00:00:00"/>
    <x v="0"/>
    <s v="Wash Maintenance"/>
    <s v="Cleaning supplies"/>
    <m/>
    <m/>
    <m/>
    <m/>
    <m/>
    <m/>
    <m/>
    <m/>
    <m/>
    <m/>
    <m/>
    <m/>
    <m/>
    <m/>
    <m/>
    <m/>
    <m/>
    <m/>
    <m/>
    <m/>
    <m/>
    <e v="#REF!"/>
    <s v=""/>
    <s v=""/>
    <x v="3"/>
    <x v="2"/>
  </r>
  <r>
    <s v="Raymond Otto"/>
    <s v="EXP-10010921 "/>
    <n v="75.209999999999994"/>
    <d v="2024-01-19T00:00:00"/>
    <x v="0"/>
    <s v="Wash Maintenance"/>
    <s v="Cleaning supplies"/>
    <m/>
    <m/>
    <m/>
    <m/>
    <m/>
    <m/>
    <m/>
    <m/>
    <m/>
    <m/>
    <m/>
    <m/>
    <m/>
    <m/>
    <m/>
    <m/>
    <m/>
    <m/>
    <m/>
    <m/>
    <m/>
    <e v="#REF!"/>
    <s v="SL5@tidalwaveautospa.com"/>
    <s v="Michael Dodge"/>
    <x v="3"/>
    <x v="2"/>
  </r>
  <r>
    <s v="Raymond Otto"/>
    <s v="EXP-10010921 "/>
    <n v="75.989999999999995"/>
    <d v="2024-01-22T00:00:00"/>
    <x v="0"/>
    <s v="Wash Maintenance"/>
    <s v="Cleaning supplies"/>
    <m/>
    <m/>
    <m/>
    <m/>
    <m/>
    <m/>
    <m/>
    <m/>
    <m/>
    <m/>
    <m/>
    <m/>
    <m/>
    <m/>
    <m/>
    <m/>
    <m/>
    <m/>
    <m/>
    <m/>
    <m/>
    <e v="#REF!"/>
    <s v="SL5@tidalwaveautospa.com"/>
    <s v="Michael Dodge"/>
    <x v="3"/>
    <x v="2"/>
  </r>
  <r>
    <s v="Raymond Otto"/>
    <s v="EXP-10010921 "/>
    <n v="19.059999999999999"/>
    <d v="2024-01-22T00:00:00"/>
    <x v="0"/>
    <s v="Wash Maintenance"/>
    <s v="Cleaning supplies"/>
    <m/>
    <m/>
    <m/>
    <m/>
    <m/>
    <m/>
    <m/>
    <m/>
    <m/>
    <m/>
    <m/>
    <m/>
    <m/>
    <m/>
    <m/>
    <m/>
    <m/>
    <m/>
    <m/>
    <m/>
    <m/>
    <e v="#REF!"/>
    <s v="SL5@tidalwaveautospa.com"/>
    <s v="Michael Dodge"/>
    <x v="3"/>
    <x v="2"/>
  </r>
  <r>
    <s v="Raymond Otto"/>
    <s v="EXP-10010921 "/>
    <n v="8.19"/>
    <d v="2024-01-23T00:00:00"/>
    <x v="1"/>
    <s v="Parts"/>
    <s v="Prep fun fittings"/>
    <m/>
    <m/>
    <m/>
    <m/>
    <m/>
    <m/>
    <m/>
    <m/>
    <m/>
    <m/>
    <m/>
    <m/>
    <m/>
    <m/>
    <m/>
    <m/>
    <m/>
    <m/>
    <m/>
    <m/>
    <m/>
    <e v="#REF!"/>
    <s v="SL5@tidalwaveautospa.com"/>
    <s v="Michael Dodge"/>
    <x v="3"/>
    <x v="2"/>
  </r>
  <r>
    <s v="Raymond Otto"/>
    <s v="EXP-10010921 "/>
    <n v="16.170000000000002"/>
    <d v="2024-01-23T00:00:00"/>
    <x v="1"/>
    <s v="Parts"/>
    <s v="Hardware"/>
    <m/>
    <m/>
    <m/>
    <m/>
    <m/>
    <m/>
    <m/>
    <m/>
    <m/>
    <m/>
    <m/>
    <m/>
    <m/>
    <m/>
    <m/>
    <m/>
    <m/>
    <m/>
    <m/>
    <m/>
    <m/>
    <e v="#REF!"/>
    <s v="SL5@tidalwaveautospa.com"/>
    <s v="Michael Dodge"/>
    <x v="3"/>
    <x v="2"/>
  </r>
  <r>
    <s v="Raymond Otto"/>
    <s v="EXP-10010921 "/>
    <n v="59.38"/>
    <d v="2024-01-25T00:00:00"/>
    <x v="0"/>
    <s v="Equipment"/>
    <s v="Wet vac"/>
    <m/>
    <m/>
    <m/>
    <m/>
    <m/>
    <m/>
    <m/>
    <m/>
    <m/>
    <m/>
    <m/>
    <m/>
    <m/>
    <m/>
    <m/>
    <m/>
    <m/>
    <m/>
    <m/>
    <m/>
    <m/>
    <e v="#REF!"/>
    <s v="SL5@tidalwaveautospa.com"/>
    <s v="Michael Dodge"/>
    <x v="3"/>
    <x v="2"/>
  </r>
  <r>
    <s v="Raymond Otto"/>
    <s v="EXP-10010921 "/>
    <n v="81.99"/>
    <d v="2024-01-30T00:00:00"/>
    <x v="0"/>
    <s v="Wash Maintenance"/>
    <s v="Brush heads"/>
    <m/>
    <m/>
    <m/>
    <m/>
    <m/>
    <m/>
    <m/>
    <m/>
    <m/>
    <m/>
    <m/>
    <m/>
    <m/>
    <m/>
    <m/>
    <m/>
    <m/>
    <m/>
    <m/>
    <m/>
    <m/>
    <e v="#REF!"/>
    <s v="SL5@tidalwaveautospa.com"/>
    <s v="Michael Dodge"/>
    <x v="3"/>
    <x v="2"/>
  </r>
  <r>
    <s v="Raymond Otto"/>
    <s v="EXP-10010921 "/>
    <n v="344.88"/>
    <d v="2024-01-31T00:00:00"/>
    <x v="0"/>
    <s v="Wash Maintenance"/>
    <s v="Cabinet and cleaning supplies"/>
    <m/>
    <m/>
    <m/>
    <m/>
    <m/>
    <m/>
    <m/>
    <m/>
    <m/>
    <m/>
    <m/>
    <m/>
    <m/>
    <m/>
    <m/>
    <m/>
    <m/>
    <m/>
    <m/>
    <m/>
    <m/>
    <e v="#REF!"/>
    <s v="SL5@tidalwaveautospa.com"/>
    <s v="Michael Dodge"/>
    <x v="3"/>
    <x v="2"/>
  </r>
  <r>
    <s v="Raymond Otto"/>
    <s v="EXP-10010921 "/>
    <n v="33.57"/>
    <d v="2024-01-31T00:00:00"/>
    <x v="0"/>
    <s v="Parts"/>
    <s v="Hardware (nuts)"/>
    <m/>
    <m/>
    <m/>
    <m/>
    <m/>
    <m/>
    <m/>
    <m/>
    <m/>
    <m/>
    <m/>
    <m/>
    <m/>
    <m/>
    <m/>
    <m/>
    <m/>
    <m/>
    <m/>
    <m/>
    <m/>
    <e v="#REF!"/>
    <s v="SL5@tidalwaveautospa.com"/>
    <s v="Michael Dodge"/>
    <x v="3"/>
    <x v="2"/>
  </r>
  <r>
    <s v="Raymond Otto"/>
    <s v="EXP-10010921 "/>
    <n v="432.47"/>
    <d v="2024-02-01T00:00:00"/>
    <x v="0"/>
    <s v="Wash Maintenance"/>
    <s v="Hyd oil and filter"/>
    <m/>
    <m/>
    <m/>
    <m/>
    <m/>
    <m/>
    <m/>
    <m/>
    <m/>
    <m/>
    <m/>
    <m/>
    <m/>
    <m/>
    <m/>
    <m/>
    <m/>
    <m/>
    <m/>
    <m/>
    <m/>
    <e v="#REF!"/>
    <s v="SL5@tidalwaveautospa.com"/>
    <s v="Michael Dodge"/>
    <x v="3"/>
    <x v="2"/>
  </r>
  <r>
    <s v="Raymond Otto"/>
    <s v="EXP-10010921 "/>
    <n v="0.1"/>
    <d v="2024-02-03T00:00:00"/>
    <x v="21"/>
    <s v="Car Wash"/>
    <s v="Card reader test"/>
    <m/>
    <m/>
    <m/>
    <m/>
    <m/>
    <m/>
    <m/>
    <m/>
    <m/>
    <m/>
    <m/>
    <m/>
    <m/>
    <m/>
    <m/>
    <m/>
    <m/>
    <m/>
    <m/>
    <m/>
    <m/>
    <e v="#REF!"/>
    <s v="SL5@tidalwaveautospa.com"/>
    <s v="Michael Dodge"/>
    <x v="3"/>
    <x v="2"/>
  </r>
  <r>
    <s v="Raymond Otto"/>
    <s v="EXP-10010921 "/>
    <n v="76.08"/>
    <d v="2024-02-05T00:00:00"/>
    <x v="0"/>
    <s v="Parts"/>
    <s v="Blower repair"/>
    <m/>
    <m/>
    <m/>
    <m/>
    <m/>
    <m/>
    <m/>
    <m/>
    <m/>
    <m/>
    <m/>
    <m/>
    <m/>
    <m/>
    <m/>
    <m/>
    <m/>
    <m/>
    <m/>
    <m/>
    <m/>
    <e v="#REF!"/>
    <s v="SL5@tidalwaveautospa.com"/>
    <s v="Michael Dodge"/>
    <x v="3"/>
    <x v="2"/>
  </r>
  <r>
    <s v="Raymond Otto"/>
    <s v="EXP-10010921 "/>
    <n v="35.29"/>
    <d v="2024-02-06T00:00:00"/>
    <x v="0"/>
    <s v="Office Supplies"/>
    <s v="Paper towels and bath tissue"/>
    <m/>
    <m/>
    <m/>
    <m/>
    <m/>
    <m/>
    <m/>
    <m/>
    <m/>
    <m/>
    <m/>
    <m/>
    <m/>
    <m/>
    <m/>
    <m/>
    <m/>
    <m/>
    <m/>
    <m/>
    <m/>
    <e v="#REF!"/>
    <s v="SL5@tidalwaveautospa.com"/>
    <s v="Michael Dodge"/>
    <x v="3"/>
    <x v="2"/>
  </r>
  <r>
    <s v="Raymond Otto"/>
    <s v="EXP-10010921 "/>
    <n v="161.97999999999999"/>
    <d v="2024-02-06T00:00:00"/>
    <x v="0"/>
    <s v="Wash Maintenance"/>
    <s v="Hydraulic oil"/>
    <m/>
    <m/>
    <m/>
    <m/>
    <m/>
    <m/>
    <m/>
    <m/>
    <m/>
    <m/>
    <m/>
    <m/>
    <m/>
    <m/>
    <m/>
    <m/>
    <m/>
    <m/>
    <m/>
    <m/>
    <m/>
    <e v="#REF!"/>
    <s v="SL5@tidalwaveautospa.com"/>
    <s v="Michael Dodge"/>
    <x v="3"/>
    <x v="2"/>
  </r>
  <r>
    <s v="Raymond Otto"/>
    <s v="EXP-10010921 "/>
    <n v="16.72"/>
    <d v="2024-02-07T00:00:00"/>
    <x v="0"/>
    <s v="Wash Maintenance"/>
    <s v="Starter fluid and fittings"/>
    <m/>
    <m/>
    <m/>
    <m/>
    <m/>
    <m/>
    <m/>
    <m/>
    <m/>
    <m/>
    <m/>
    <m/>
    <m/>
    <m/>
    <m/>
    <m/>
    <m/>
    <m/>
    <m/>
    <m/>
    <m/>
    <e v="#REF!"/>
    <s v="SL5@tidalwaveautospa.com"/>
    <s v="Michael Dodge"/>
    <x v="3"/>
    <x v="2"/>
  </r>
  <r>
    <s v="Raymond Otto"/>
    <s v="EXP-10010921 "/>
    <n v="20.47"/>
    <d v="2024-02-07T00:00:00"/>
    <x v="0"/>
    <s v="Wash Maintenance"/>
    <s v="O rings and grease"/>
    <m/>
    <m/>
    <m/>
    <m/>
    <m/>
    <m/>
    <m/>
    <m/>
    <m/>
    <m/>
    <m/>
    <m/>
    <m/>
    <m/>
    <m/>
    <m/>
    <m/>
    <m/>
    <m/>
    <m/>
    <m/>
    <e v="#REF!"/>
    <s v="SL5@tidalwaveautospa.com"/>
    <s v="Michael Dodge"/>
    <x v="3"/>
    <x v="2"/>
  </r>
  <r>
    <s v="Raymond Otto"/>
    <s v="EXP-10010921 "/>
    <n v="16.190000000000001"/>
    <d v="2024-02-09T00:00:00"/>
    <x v="0"/>
    <s v="Wash Maintenance"/>
    <s v="Anti freeze"/>
    <m/>
    <m/>
    <m/>
    <m/>
    <m/>
    <m/>
    <m/>
    <m/>
    <m/>
    <m/>
    <m/>
    <m/>
    <m/>
    <m/>
    <m/>
    <m/>
    <m/>
    <m/>
    <m/>
    <m/>
    <m/>
    <e v="#REF!"/>
    <s v="SL5@tidalwaveautospa.com"/>
    <s v="Michael Dodge"/>
    <x v="3"/>
    <x v="2"/>
  </r>
  <r>
    <s v="Raymond Otto"/>
    <s v="EXP-10010921 "/>
    <n v="35"/>
    <d v="2024-02-10T00:00:00"/>
    <x v="0"/>
    <s v="Rental Equipment"/>
    <s v="Off site storage"/>
    <m/>
    <m/>
    <m/>
    <m/>
    <m/>
    <m/>
    <m/>
    <m/>
    <m/>
    <m/>
    <m/>
    <m/>
    <m/>
    <m/>
    <m/>
    <m/>
    <m/>
    <m/>
    <m/>
    <m/>
    <m/>
    <e v="#REF!"/>
    <s v="SL5@tidalwaveautospa.com"/>
    <s v="Michael Dodge"/>
    <x v="3"/>
    <x v="2"/>
  </r>
  <r>
    <s v="Raymond Otto"/>
    <s v="EXP-10010921 "/>
    <n v="7.55"/>
    <d v="2024-02-13T00:00:00"/>
    <x v="0"/>
    <s v="Parts"/>
    <s v="Shark bite"/>
    <m/>
    <m/>
    <m/>
    <m/>
    <m/>
    <m/>
    <m/>
    <m/>
    <m/>
    <m/>
    <m/>
    <m/>
    <m/>
    <m/>
    <m/>
    <m/>
    <m/>
    <m/>
    <m/>
    <m/>
    <m/>
    <e v="#REF!"/>
    <s v="SL5@tidalwaveautospa.com"/>
    <s v="Michael Dodge"/>
    <x v="3"/>
    <x v="2"/>
  </r>
  <r>
    <s v="Raymond Otto"/>
    <s v="EXP-10010921 "/>
    <n v="29.79"/>
    <d v="2024-02-14T00:00:00"/>
    <x v="0"/>
    <s v="Parts"/>
    <s v="Hose claims and barbs"/>
    <m/>
    <m/>
    <m/>
    <m/>
    <m/>
    <m/>
    <m/>
    <m/>
    <m/>
    <m/>
    <m/>
    <m/>
    <m/>
    <m/>
    <m/>
    <m/>
    <m/>
    <m/>
    <m/>
    <m/>
    <m/>
    <e v="#REF!"/>
    <s v="SL5@tidalwaveautospa.com"/>
    <s v="Michael Dodge"/>
    <x v="3"/>
    <x v="2"/>
  </r>
  <r>
    <s v="Raymond Otto"/>
    <s v="EXP-10010921 "/>
    <n v="19.38"/>
    <d v="2024-02-14T00:00:00"/>
    <x v="0"/>
    <s v="Parts"/>
    <s v="Hose clamps"/>
    <m/>
    <m/>
    <m/>
    <m/>
    <m/>
    <m/>
    <m/>
    <m/>
    <m/>
    <m/>
    <m/>
    <m/>
    <m/>
    <m/>
    <m/>
    <m/>
    <m/>
    <m/>
    <m/>
    <m/>
    <m/>
    <e v="#REF!"/>
    <s v="SL5@tidalwaveautospa.com"/>
    <s v="Michael Dodge"/>
    <x v="3"/>
    <x v="2"/>
  </r>
  <r>
    <s v="Samuel Schmidt"/>
    <s v="EXP-10011267 "/>
    <n v="65.81"/>
    <d v="2024-02-08T00:00:00"/>
    <x v="0"/>
    <s v="Office Supplies"/>
    <s v="Garbage Bags"/>
    <m/>
    <m/>
    <m/>
    <m/>
    <m/>
    <m/>
    <m/>
    <m/>
    <m/>
    <m/>
    <m/>
    <m/>
    <m/>
    <m/>
    <m/>
    <m/>
    <m/>
    <m/>
    <m/>
    <m/>
    <m/>
    <e v="#REF!"/>
    <s v="SL183@tidalwaveautospa.com"/>
    <s v="Joe Chavez"/>
    <x v="3"/>
    <x v="2"/>
  </r>
  <r>
    <s v="Samuel Schmidt"/>
    <s v="EXP-10011267 "/>
    <n v="158.04"/>
    <d v="2024-02-10T00:00:00"/>
    <x v="0"/>
    <s v="Parts"/>
    <s v="PIpe Fittings &amp; Tubing"/>
    <m/>
    <m/>
    <m/>
    <m/>
    <m/>
    <m/>
    <m/>
    <m/>
    <m/>
    <m/>
    <m/>
    <m/>
    <m/>
    <m/>
    <m/>
    <m/>
    <m/>
    <m/>
    <m/>
    <m/>
    <m/>
    <e v="#REF!"/>
    <s v="SL183@tidalwaveautospa.com"/>
    <s v="Joe Chavez"/>
    <x v="3"/>
    <x v="2"/>
  </r>
  <r>
    <s v="Samuel Schmidt"/>
    <s v="EXP-10011267 "/>
    <n v="142.66"/>
    <d v="2024-02-13T00:00:00"/>
    <x v="0"/>
    <s v="Office Supplies"/>
    <s v="walkie talkies"/>
    <m/>
    <m/>
    <m/>
    <m/>
    <m/>
    <m/>
    <m/>
    <m/>
    <m/>
    <m/>
    <m/>
    <m/>
    <m/>
    <m/>
    <m/>
    <m/>
    <m/>
    <m/>
    <m/>
    <m/>
    <m/>
    <e v="#REF!"/>
    <s v="SL183@tidalwaveautospa.com"/>
    <s v="Joe Chavez"/>
    <x v="3"/>
    <x v="2"/>
  </r>
  <r>
    <s v="Samuel Schmidt"/>
    <s v="EXP-10011267 "/>
    <n v="31.74"/>
    <d v="2024-02-13T00:00:00"/>
    <x v="0"/>
    <s v="Office Supplies"/>
    <s v="Printer Cartridge"/>
    <m/>
    <m/>
    <m/>
    <m/>
    <m/>
    <m/>
    <m/>
    <m/>
    <m/>
    <m/>
    <m/>
    <m/>
    <m/>
    <m/>
    <m/>
    <m/>
    <m/>
    <m/>
    <m/>
    <m/>
    <m/>
    <e v="#REF!"/>
    <s v="SL183@tidalwaveautospa.com"/>
    <s v="Joe Chavez"/>
    <x v="3"/>
    <x v="2"/>
  </r>
  <r>
    <s v="Samuel Schmidt"/>
    <s v="EXP-10011267 "/>
    <n v="272.06"/>
    <d v="2024-02-15T00:00:00"/>
    <x v="0"/>
    <s v="Wash Maintenance"/>
    <s v="Hydraulic Fluid, Dawn, and Tree Sockets"/>
    <m/>
    <m/>
    <m/>
    <m/>
    <m/>
    <m/>
    <m/>
    <m/>
    <m/>
    <m/>
    <m/>
    <m/>
    <m/>
    <m/>
    <m/>
    <m/>
    <m/>
    <m/>
    <m/>
    <m/>
    <m/>
    <e v="#REF!"/>
    <s v="SL183@tidalwaveautospa.com"/>
    <s v="Joe Chavez"/>
    <x v="3"/>
    <x v="2"/>
  </r>
  <r>
    <s v="Micah Pinero"/>
    <s v="EXP-10011284 "/>
    <n v="1386.42"/>
    <d v="2024-02-09T00:00:00"/>
    <x v="33"/>
    <s v="Wash Repairs"/>
    <s v="Water Main repairs"/>
    <m/>
    <m/>
    <m/>
    <m/>
    <m/>
    <m/>
    <m/>
    <m/>
    <m/>
    <m/>
    <m/>
    <m/>
    <m/>
    <m/>
    <m/>
    <m/>
    <m/>
    <m/>
    <m/>
    <m/>
    <m/>
    <e v="#REF!"/>
    <s v="SL110@tidalwaveautospa.com"/>
    <s v="Patrick Rollins"/>
    <x v="3"/>
    <x v="2"/>
  </r>
  <r>
    <s v="Micah Pinero"/>
    <s v="EXP-10011281 "/>
    <n v="68.58"/>
    <d v="2024-01-31T00:00:00"/>
    <x v="22"/>
    <s v="Parts"/>
    <s v="nuts and bolts"/>
    <m/>
    <m/>
    <m/>
    <m/>
    <m/>
    <m/>
    <m/>
    <m/>
    <m/>
    <m/>
    <m/>
    <m/>
    <m/>
    <m/>
    <m/>
    <m/>
    <m/>
    <m/>
    <m/>
    <m/>
    <m/>
    <e v="#REF!"/>
    <s v="SL110@tidalwaveautospa.com"/>
    <s v="Patrick Rollins"/>
    <x v="3"/>
    <x v="2"/>
  </r>
  <r>
    <s v="Micah Pinero"/>
    <s v="EXP-10011281 "/>
    <n v="56.17"/>
    <d v="2024-01-31T00:00:00"/>
    <x v="0"/>
    <s v="Office Supplies"/>
    <s v="paper towels for bathrooms"/>
    <m/>
    <m/>
    <m/>
    <m/>
    <m/>
    <m/>
    <m/>
    <m/>
    <m/>
    <m/>
    <m/>
    <m/>
    <m/>
    <m/>
    <m/>
    <m/>
    <m/>
    <m/>
    <m/>
    <m/>
    <m/>
    <e v="#REF!"/>
    <s v="SL110@tidalwaveautospa.com"/>
    <s v="Patrick Rollins"/>
    <x v="3"/>
    <x v="2"/>
  </r>
  <r>
    <s v="Micah Pinero"/>
    <s v="EXP-10011281 "/>
    <n v="17.43"/>
    <d v="2024-02-12T00:00:00"/>
    <x v="22"/>
    <s v="Small Tools"/>
    <s v="drill bits"/>
    <m/>
    <m/>
    <m/>
    <m/>
    <m/>
    <m/>
    <m/>
    <m/>
    <m/>
    <m/>
    <m/>
    <m/>
    <m/>
    <m/>
    <m/>
    <m/>
    <m/>
    <m/>
    <m/>
    <m/>
    <m/>
    <e v="#REF!"/>
    <s v="SL110@tidalwaveautospa.com"/>
    <s v="Patrick Rollins"/>
    <x v="3"/>
    <x v="2"/>
  </r>
  <r>
    <s v="Micah Pinero"/>
    <s v="EXP-10011281 "/>
    <n v="254.39"/>
    <d v="2024-02-13T00:00:00"/>
    <x v="0"/>
    <s v="Office Supplies"/>
    <s v="Paper towel dispenser, laminator, over-toilet storage"/>
    <m/>
    <m/>
    <m/>
    <m/>
    <m/>
    <m/>
    <m/>
    <m/>
    <m/>
    <m/>
    <m/>
    <m/>
    <m/>
    <m/>
    <m/>
    <m/>
    <m/>
    <m/>
    <m/>
    <m/>
    <m/>
    <e v="#REF!"/>
    <s v="SL110@tidalwaveautospa.com"/>
    <s v="Patrick Rollins"/>
    <x v="3"/>
    <x v="2"/>
  </r>
  <r>
    <s v="Mark Shreffler"/>
    <s v="EXP-10011074 "/>
    <n v="56.25"/>
    <d v="2024-01-19T00:00:00"/>
    <x v="0"/>
    <s v="Small Tools"/>
    <s v="gloves and tools"/>
    <m/>
    <m/>
    <m/>
    <m/>
    <m/>
    <m/>
    <m/>
    <m/>
    <m/>
    <m/>
    <m/>
    <m/>
    <m/>
    <m/>
    <m/>
    <m/>
    <m/>
    <m/>
    <m/>
    <m/>
    <m/>
    <e v="#REF!"/>
    <s v="SL118@tidalwaveautospa.com"/>
    <s v="Patrick Rollins"/>
    <x v="3"/>
    <x v="2"/>
  </r>
  <r>
    <s v="Mark Shreffler"/>
    <s v="EXP-10011074 "/>
    <n v="117.77"/>
    <d v="2024-01-20T00:00:00"/>
    <x v="6"/>
    <s v="Wash Maintenance"/>
    <s v="ice melt"/>
    <m/>
    <m/>
    <m/>
    <m/>
    <m/>
    <m/>
    <m/>
    <m/>
    <m/>
    <m/>
    <m/>
    <m/>
    <m/>
    <m/>
    <m/>
    <m/>
    <m/>
    <m/>
    <m/>
    <m/>
    <m/>
    <e v="#REF!"/>
    <s v="SL118@tidalwaveautospa.com"/>
    <s v="Patrick Rollins"/>
    <x v="3"/>
    <x v="2"/>
  </r>
  <r>
    <s v="Mark Shreffler"/>
    <s v="EXP-10011074 "/>
    <n v="73.48"/>
    <d v="2024-01-30T00:00:00"/>
    <x v="0"/>
    <s v="Office Supplies"/>
    <s v="gloves &amp; tissues"/>
    <m/>
    <m/>
    <m/>
    <m/>
    <m/>
    <m/>
    <m/>
    <m/>
    <m/>
    <m/>
    <m/>
    <m/>
    <m/>
    <m/>
    <m/>
    <m/>
    <m/>
    <m/>
    <m/>
    <m/>
    <m/>
    <e v="#REF!"/>
    <s v="SL118@tidalwaveautospa.com"/>
    <s v="Patrick Rollins"/>
    <x v="3"/>
    <x v="2"/>
  </r>
  <r>
    <s v="Mark Shreffler"/>
    <s v="EXP-10011074 "/>
    <n v="309.76"/>
    <d v="2024-01-31T00:00:00"/>
    <x v="0"/>
    <s v="Wash Maintenance"/>
    <s v="water softener pellets"/>
    <m/>
    <m/>
    <m/>
    <m/>
    <m/>
    <m/>
    <m/>
    <m/>
    <m/>
    <m/>
    <m/>
    <m/>
    <m/>
    <m/>
    <m/>
    <m/>
    <m/>
    <m/>
    <m/>
    <m/>
    <m/>
    <e v="#REF!"/>
    <s v="SL118@tidalwaveautospa.com"/>
    <s v="Patrick Rollins"/>
    <x v="3"/>
    <x v="2"/>
  </r>
  <r>
    <s v="Mark Shreffler"/>
    <s v="EXP-10011074 "/>
    <n v="55.55"/>
    <d v="2024-02-02T00:00:00"/>
    <x v="0"/>
    <s v="Office Supplies"/>
    <s v="paper for XPT"/>
    <m/>
    <m/>
    <m/>
    <m/>
    <m/>
    <m/>
    <m/>
    <m/>
    <m/>
    <m/>
    <m/>
    <m/>
    <m/>
    <m/>
    <m/>
    <m/>
    <m/>
    <m/>
    <m/>
    <m/>
    <m/>
    <e v="#REF!"/>
    <s v="SL118@tidalwaveautospa.com"/>
    <s v="Patrick Rollins"/>
    <x v="3"/>
    <x v="2"/>
  </r>
  <r>
    <s v="Mark Shreffler"/>
    <s v="EXP-10011074 "/>
    <n v="33.57"/>
    <d v="2024-02-05T00:00:00"/>
    <x v="15"/>
    <s v="Wash Maintenance"/>
    <s v="laundry detergent"/>
    <m/>
    <m/>
    <m/>
    <m/>
    <m/>
    <m/>
    <m/>
    <m/>
    <m/>
    <m/>
    <m/>
    <m/>
    <m/>
    <m/>
    <m/>
    <m/>
    <m/>
    <m/>
    <m/>
    <m/>
    <m/>
    <e v="#REF!"/>
    <s v="SL118@tidalwaveautospa.com"/>
    <s v="Patrick Rollins"/>
    <x v="3"/>
    <x v="2"/>
  </r>
  <r>
    <s v="Mark Shreffler"/>
    <s v="EXP-10011074 "/>
    <n v="189.89"/>
    <d v="2024-02-07T00:00:00"/>
    <x v="42"/>
    <s v="Pit Pumping"/>
    <s v="pump rental for pumping pit"/>
    <m/>
    <m/>
    <m/>
    <m/>
    <m/>
    <m/>
    <m/>
    <m/>
    <m/>
    <m/>
    <m/>
    <m/>
    <m/>
    <m/>
    <m/>
    <m/>
    <m/>
    <m/>
    <m/>
    <m/>
    <m/>
    <e v="#REF!"/>
    <s v="SL118@tidalwaveautospa.com"/>
    <s v="Patrick Rollins"/>
    <x v="3"/>
    <x v="2"/>
  </r>
  <r>
    <s v="Mark Shreffler"/>
    <s v="EXP-10011074 "/>
    <n v="37.979999999999997"/>
    <d v="2024-02-07T00:00:00"/>
    <x v="42"/>
    <s v="Pit Pumping"/>
    <s v="pump rental for pumping pit - extra hose"/>
    <m/>
    <m/>
    <m/>
    <m/>
    <m/>
    <m/>
    <m/>
    <m/>
    <m/>
    <m/>
    <m/>
    <m/>
    <m/>
    <m/>
    <m/>
    <m/>
    <m/>
    <m/>
    <m/>
    <m/>
    <m/>
    <e v="#REF!"/>
    <s v="SL118@tidalwaveautospa.com"/>
    <s v="Patrick Rollins"/>
    <x v="3"/>
    <x v="2"/>
  </r>
  <r>
    <s v="Mark Shreffler"/>
    <s v="EXP-10011074 "/>
    <n v="304.25"/>
    <d v="2024-02-07T00:00:00"/>
    <x v="44"/>
    <s v="Wash Maintenance"/>
    <s v="sump pump, auger, turbo nozzle for pressure gun"/>
    <m/>
    <m/>
    <m/>
    <m/>
    <m/>
    <m/>
    <m/>
    <m/>
    <m/>
    <m/>
    <m/>
    <m/>
    <m/>
    <m/>
    <m/>
    <m/>
    <m/>
    <m/>
    <m/>
    <m/>
    <m/>
    <e v="#REF!"/>
    <s v="SL118@tidalwaveautospa.com"/>
    <s v="Patrick Rollins"/>
    <x v="3"/>
    <x v="2"/>
  </r>
  <r>
    <s v="Zoran Kostadinovic"/>
    <s v="EXP-10011071 "/>
    <n v="263.94"/>
    <d v="2024-01-30T00:00:00"/>
    <x v="11"/>
    <s v="Office Furniture"/>
    <s v="4-tier HD shelf"/>
    <m/>
    <m/>
    <m/>
    <m/>
    <m/>
    <m/>
    <m/>
    <m/>
    <m/>
    <m/>
    <m/>
    <m/>
    <m/>
    <m/>
    <m/>
    <m/>
    <m/>
    <m/>
    <m/>
    <m/>
    <m/>
    <e v="#REF!"/>
    <s v="SL201@tidalwaveautospa.com"/>
    <s v="Patrick Rollins"/>
    <x v="3"/>
    <x v="2"/>
  </r>
  <r>
    <s v="Zoran Kostadinovic"/>
    <s v="EXP-10011071 "/>
    <n v="409.28"/>
    <d v="2024-01-31T00:00:00"/>
    <x v="11"/>
    <s v="Wash Maintenance"/>
    <s v="cleaning supplies"/>
    <m/>
    <m/>
    <m/>
    <m/>
    <m/>
    <m/>
    <m/>
    <m/>
    <m/>
    <m/>
    <m/>
    <m/>
    <m/>
    <m/>
    <m/>
    <m/>
    <m/>
    <m/>
    <m/>
    <m/>
    <m/>
    <e v="#REF!"/>
    <s v="SL201@tidalwaveautospa.com"/>
    <s v="Patrick Rollins"/>
    <x v="3"/>
    <x v="2"/>
  </r>
  <r>
    <s v="Zoran Kostadinovic"/>
    <s v="EXP-10011071 "/>
    <n v="492.7"/>
    <d v="2024-01-31T00:00:00"/>
    <x v="11"/>
    <s v="Small Tools"/>
    <s v="tools"/>
    <m/>
    <m/>
    <m/>
    <m/>
    <m/>
    <m/>
    <m/>
    <m/>
    <m/>
    <m/>
    <m/>
    <m/>
    <m/>
    <m/>
    <m/>
    <m/>
    <m/>
    <m/>
    <m/>
    <m/>
    <m/>
    <e v="#REF!"/>
    <s v="SL201@tidalwaveautospa.com"/>
    <s v="Patrick Rollins"/>
    <x v="3"/>
    <x v="2"/>
  </r>
  <r>
    <s v="Zoran Kostadinovic"/>
    <s v="EXP-10011071 "/>
    <n v="23.14"/>
    <d v="2024-02-08T00:00:00"/>
    <x v="11"/>
    <s v="Small Tools"/>
    <s v="Adjustable pliers for repair of wash fittings, leaks"/>
    <m/>
    <m/>
    <m/>
    <m/>
    <m/>
    <m/>
    <m/>
    <m/>
    <m/>
    <m/>
    <m/>
    <m/>
    <m/>
    <m/>
    <m/>
    <m/>
    <m/>
    <m/>
    <m/>
    <m/>
    <m/>
    <e v="#REF!"/>
    <s v="SL201@tidalwaveautospa.com"/>
    <s v="Patrick Rollins"/>
    <x v="3"/>
    <x v="2"/>
  </r>
  <r>
    <s v="Joshua Stone"/>
    <s v="EXP-10011069 "/>
    <n v="21.81"/>
    <d v="2024-02-04T00:00:00"/>
    <x v="0"/>
    <s v="Wash Maintenance"/>
    <s v="Dawn and Vinegar for Site"/>
    <m/>
    <m/>
    <m/>
    <m/>
    <m/>
    <m/>
    <m/>
    <m/>
    <m/>
    <m/>
    <m/>
    <m/>
    <m/>
    <m/>
    <m/>
    <m/>
    <m/>
    <m/>
    <m/>
    <m/>
    <m/>
    <e v="#REF!"/>
    <s v="SL59@tidalwaveautospa.com"/>
    <s v="Michael Dodge"/>
    <x v="3"/>
    <x v="2"/>
  </r>
  <r>
    <s v="Joshua Stone"/>
    <s v="EXP-10011069 "/>
    <n v="111.59"/>
    <d v="2024-02-05T00:00:00"/>
    <x v="0"/>
    <s v="Wash Maintenance"/>
    <s v="Waters, Vinegar, and Dawn"/>
    <m/>
    <m/>
    <m/>
    <m/>
    <m/>
    <m/>
    <m/>
    <m/>
    <m/>
    <m/>
    <m/>
    <m/>
    <m/>
    <m/>
    <m/>
    <m/>
    <m/>
    <m/>
    <m/>
    <m/>
    <m/>
    <e v="#REF!"/>
    <s v="SL59@tidalwaveautospa.com"/>
    <s v="Michael Dodge"/>
    <x v="3"/>
    <x v="2"/>
  </r>
  <r>
    <s v="Joshua Stone"/>
    <s v="EXP-10011069 "/>
    <n v="71.760000000000005"/>
    <d v="2024-02-06T00:00:00"/>
    <x v="0"/>
    <s v="Office Supplies"/>
    <s v="Bathroom supplies"/>
    <m/>
    <m/>
    <m/>
    <m/>
    <m/>
    <m/>
    <m/>
    <m/>
    <m/>
    <m/>
    <m/>
    <m/>
    <m/>
    <m/>
    <m/>
    <m/>
    <m/>
    <m/>
    <m/>
    <m/>
    <m/>
    <e v="#REF!"/>
    <s v="SL59@tidalwaveautospa.com"/>
    <s v="Michael Dodge"/>
    <x v="3"/>
    <x v="2"/>
  </r>
  <r>
    <s v="Joshua Stone"/>
    <s v="EXP-10011069 "/>
    <n v="66.8"/>
    <d v="2024-02-10T00:00:00"/>
    <x v="0"/>
    <s v="Wash Maintenance"/>
    <s v="Cleaning supplies and organizer"/>
    <m/>
    <m/>
    <m/>
    <m/>
    <m/>
    <m/>
    <m/>
    <m/>
    <m/>
    <m/>
    <m/>
    <m/>
    <m/>
    <m/>
    <m/>
    <m/>
    <m/>
    <m/>
    <m/>
    <m/>
    <m/>
    <e v="#REF!"/>
    <s v="SL59@tidalwaveautospa.com"/>
    <s v="Michael Dodge"/>
    <x v="3"/>
    <x v="2"/>
  </r>
  <r>
    <s v="STEVEN HOOVER"/>
    <s v="EXP-10011255 "/>
    <n v="28.2"/>
    <d v="2024-01-25T00:00:00"/>
    <x v="9"/>
    <s v="Snacks"/>
    <s v="Water Jugs"/>
    <m/>
    <m/>
    <m/>
    <m/>
    <m/>
    <m/>
    <m/>
    <m/>
    <m/>
    <m/>
    <m/>
    <m/>
    <m/>
    <m/>
    <m/>
    <m/>
    <m/>
    <m/>
    <m/>
    <m/>
    <m/>
    <e v="#REF!"/>
    <s v=""/>
    <s v=""/>
    <x v="3"/>
    <x v="2"/>
  </r>
  <r>
    <s v="STEVEN HOOVER"/>
    <s v="EXP-10011255 "/>
    <n v="29.98"/>
    <d v="2024-01-31T00:00:00"/>
    <x v="2"/>
    <s v="Parts"/>
    <s v="CTA 3 parts"/>
    <m/>
    <m/>
    <m/>
    <m/>
    <m/>
    <m/>
    <m/>
    <m/>
    <m/>
    <m/>
    <m/>
    <m/>
    <m/>
    <m/>
    <m/>
    <m/>
    <m/>
    <m/>
    <m/>
    <m/>
    <m/>
    <e v="#REF!"/>
    <s v=""/>
    <s v=""/>
    <x v="3"/>
    <x v="2"/>
  </r>
  <r>
    <s v="STEVEN HOOVER"/>
    <s v="EXP-10011255 "/>
    <n v="64.14"/>
    <d v="2024-02-04T00:00:00"/>
    <x v="0"/>
    <s v="Office Supplies"/>
    <s v="Trash bags"/>
    <m/>
    <m/>
    <m/>
    <m/>
    <m/>
    <m/>
    <m/>
    <m/>
    <m/>
    <m/>
    <m/>
    <m/>
    <m/>
    <m/>
    <m/>
    <m/>
    <m/>
    <m/>
    <m/>
    <m/>
    <m/>
    <e v="#REF!"/>
    <s v=""/>
    <s v=""/>
    <x v="3"/>
    <x v="2"/>
  </r>
  <r>
    <s v="STEVEN HOOVER"/>
    <s v="EXP-10011255 "/>
    <n v="10.210000000000001"/>
    <d v="2024-02-05T00:00:00"/>
    <x v="0"/>
    <s v="Wash Maintenance"/>
    <s v="Dawn detergent"/>
    <m/>
    <m/>
    <m/>
    <m/>
    <m/>
    <m/>
    <m/>
    <m/>
    <m/>
    <m/>
    <m/>
    <m/>
    <m/>
    <m/>
    <m/>
    <m/>
    <m/>
    <m/>
    <m/>
    <m/>
    <m/>
    <e v="#REF!"/>
    <s v=""/>
    <s v=""/>
    <x v="3"/>
    <x v="2"/>
  </r>
  <r>
    <s v="STEVEN HOOVER"/>
    <s v="EXP-10011255 "/>
    <n v="135.74"/>
    <d v="2024-02-09T00:00:00"/>
    <x v="0"/>
    <s v="Office Supplies"/>
    <s v="Garbage bags"/>
    <m/>
    <m/>
    <m/>
    <m/>
    <m/>
    <m/>
    <m/>
    <m/>
    <m/>
    <m/>
    <m/>
    <m/>
    <m/>
    <m/>
    <m/>
    <m/>
    <m/>
    <m/>
    <m/>
    <m/>
    <m/>
    <e v="#REF!"/>
    <s v=""/>
    <s v=""/>
    <x v="3"/>
    <x v="2"/>
  </r>
  <r>
    <s v="STEVEN HOOVER"/>
    <s v="EXP-10011255 "/>
    <n v="869.92"/>
    <d v="2024-02-15T00:00:00"/>
    <x v="2"/>
    <s v="Equipment"/>
    <s v="Air compressor"/>
    <m/>
    <m/>
    <m/>
    <m/>
    <m/>
    <m/>
    <m/>
    <m/>
    <m/>
    <m/>
    <m/>
    <m/>
    <m/>
    <m/>
    <m/>
    <m/>
    <m/>
    <m/>
    <m/>
    <m/>
    <m/>
    <e v="#REF!"/>
    <s v=""/>
    <s v=""/>
    <x v="3"/>
    <x v="2"/>
  </r>
  <r>
    <s v="Rebecca McCallum"/>
    <s v="EXP-10011387 "/>
    <n v="61.97"/>
    <d v="2024-02-12T00:00:00"/>
    <x v="6"/>
    <s v="Wash Maintenance"/>
    <s v="Grinder blade, floor paint, curb paint, etc this and the 2 other home depot transactions equal total in reciept"/>
    <m/>
    <m/>
    <m/>
    <m/>
    <m/>
    <m/>
    <m/>
    <m/>
    <m/>
    <m/>
    <m/>
    <m/>
    <m/>
    <m/>
    <m/>
    <m/>
    <m/>
    <m/>
    <m/>
    <m/>
    <m/>
    <e v="#REF!"/>
    <s v=""/>
    <s v=""/>
    <x v="3"/>
    <x v="2"/>
  </r>
  <r>
    <s v="Rebecca McCallum"/>
    <s v="EXP-10011387 "/>
    <n v="134.32"/>
    <d v="2024-02-12T00:00:00"/>
    <x v="6"/>
    <s v="Wash Maintenance"/>
    <s v="Grinder blade, floor paint, curb paint, etc this and the 2 other home depot transactions equal total in reciept"/>
    <m/>
    <m/>
    <m/>
    <m/>
    <m/>
    <m/>
    <m/>
    <m/>
    <m/>
    <m/>
    <m/>
    <m/>
    <m/>
    <m/>
    <m/>
    <m/>
    <m/>
    <m/>
    <m/>
    <m/>
    <m/>
    <e v="#REF!"/>
    <s v=""/>
    <s v=""/>
    <x v="3"/>
    <x v="2"/>
  </r>
  <r>
    <s v="Rebecca McCallum"/>
    <s v="EXP-10011387 "/>
    <n v="7.59"/>
    <d v="2024-02-13T00:00:00"/>
    <x v="6"/>
    <s v="Wash Maintenance"/>
    <s v="Grinder blade, floor paint, curb paint, etc this and the 2 other home depot transactions equal total in reciept"/>
    <m/>
    <m/>
    <m/>
    <m/>
    <m/>
    <m/>
    <m/>
    <m/>
    <m/>
    <m/>
    <m/>
    <m/>
    <m/>
    <m/>
    <m/>
    <m/>
    <m/>
    <m/>
    <m/>
    <m/>
    <m/>
    <e v="#REF!"/>
    <s v=""/>
    <s v=""/>
    <x v="3"/>
    <x v="2"/>
  </r>
  <r>
    <s v="Rebecca McCallum"/>
    <s v="EXP-10011387 "/>
    <n v="-52.98"/>
    <d v="2024-02-13T00:00:00"/>
    <x v="6"/>
    <s v="Office Supplies"/>
    <s v="Refund, took mail box post back and got different one at lowes"/>
    <m/>
    <m/>
    <m/>
    <m/>
    <m/>
    <m/>
    <m/>
    <m/>
    <m/>
    <m/>
    <m/>
    <m/>
    <m/>
    <m/>
    <m/>
    <m/>
    <m/>
    <m/>
    <m/>
    <m/>
    <m/>
    <e v="#REF!"/>
    <s v=""/>
    <s v=""/>
    <x v="3"/>
    <x v="2"/>
  </r>
  <r>
    <s v="Rebecca McCallum"/>
    <s v="EXP-10011387 "/>
    <n v="23.46"/>
    <d v="2024-02-15T00:00:00"/>
    <x v="6"/>
    <s v="Office Supplies"/>
    <s v="Copies of keys for site"/>
    <m/>
    <m/>
    <m/>
    <m/>
    <m/>
    <m/>
    <m/>
    <m/>
    <m/>
    <m/>
    <m/>
    <m/>
    <m/>
    <m/>
    <m/>
    <m/>
    <m/>
    <m/>
    <m/>
    <m/>
    <m/>
    <e v="#REF!"/>
    <s v=""/>
    <s v=""/>
    <x v="3"/>
    <x v="2"/>
  </r>
  <r>
    <s v="Rebecca McCallum"/>
    <s v="EXP-10011387 "/>
    <n v="15.88"/>
    <d v="2024-02-15T00:00:00"/>
    <x v="6"/>
    <s v="Wash Maintenance"/>
    <s v="Storage tub"/>
    <m/>
    <m/>
    <m/>
    <m/>
    <m/>
    <m/>
    <m/>
    <m/>
    <m/>
    <m/>
    <m/>
    <m/>
    <m/>
    <m/>
    <m/>
    <m/>
    <m/>
    <m/>
    <m/>
    <m/>
    <m/>
    <e v="#REF!"/>
    <s v=""/>
    <s v=""/>
    <x v="3"/>
    <x v="2"/>
  </r>
  <r>
    <s v="Rebecca McCallum"/>
    <s v="EXP-10011387 "/>
    <n v="67.34"/>
    <d v="2024-02-16T00:00:00"/>
    <x v="6"/>
    <s v="Office Supplies"/>
    <s v="Xtra LG work gloves, mat for xpt, pen hilder etc.  This 67.34 and the next expense of 52. 30 equal the total in receipt of 119. 64"/>
    <m/>
    <m/>
    <m/>
    <m/>
    <m/>
    <m/>
    <m/>
    <m/>
    <m/>
    <m/>
    <m/>
    <m/>
    <m/>
    <m/>
    <m/>
    <m/>
    <m/>
    <m/>
    <m/>
    <m/>
    <m/>
    <e v="#REF!"/>
    <s v=""/>
    <s v=""/>
    <x v="3"/>
    <x v="2"/>
  </r>
  <r>
    <s v="Rebecca McCallum"/>
    <s v="EXP-10011387 "/>
    <n v="52.3"/>
    <d v="2024-02-16T00:00:00"/>
    <x v="6"/>
    <s v="Office Supplies"/>
    <s v="This 52.30 and the other expense of 67.34 equal total of 119.64."/>
    <m/>
    <m/>
    <m/>
    <m/>
    <m/>
    <m/>
    <m/>
    <m/>
    <m/>
    <m/>
    <m/>
    <m/>
    <m/>
    <m/>
    <m/>
    <m/>
    <m/>
    <m/>
    <m/>
    <m/>
    <m/>
    <e v="#REF!"/>
    <s v=""/>
    <s v=""/>
    <x v="3"/>
    <x v="2"/>
  </r>
  <r>
    <s v="Rebecca McCallum"/>
    <s v="EXP-10011387 "/>
    <n v="-76"/>
    <d v="2024-02-16T00:00:00"/>
    <x v="6"/>
    <s v="Wash Maintenance"/>
    <s v="Here is the refund"/>
    <m/>
    <m/>
    <m/>
    <m/>
    <m/>
    <m/>
    <m/>
    <m/>
    <m/>
    <m/>
    <m/>
    <m/>
    <m/>
    <m/>
    <m/>
    <m/>
    <m/>
    <m/>
    <m/>
    <m/>
    <m/>
    <e v="#REF!"/>
    <s v=""/>
    <s v=""/>
    <x v="3"/>
    <x v="2"/>
  </r>
  <r>
    <s v="Rebecca McCallum"/>
    <s v="EXP-10011387 "/>
    <n v="79.489999999999995"/>
    <d v="2024-02-16T00:00:00"/>
    <x v="6"/>
    <s v="Wash Maintenance"/>
    <s v="Hydraulic fluid for conveyor"/>
    <m/>
    <m/>
    <m/>
    <m/>
    <m/>
    <m/>
    <m/>
    <m/>
    <m/>
    <m/>
    <m/>
    <m/>
    <m/>
    <m/>
    <m/>
    <m/>
    <m/>
    <m/>
    <m/>
    <m/>
    <m/>
    <e v="#REF!"/>
    <s v=""/>
    <s v=""/>
    <x v="3"/>
    <x v="2"/>
  </r>
  <r>
    <s v="Rebecca McCallum"/>
    <s v="EXP-10011387 "/>
    <n v="12.54"/>
    <d v="2024-02-16T00:00:00"/>
    <x v="6"/>
    <s v="Wash Maintenance"/>
    <s v="Funnels"/>
    <m/>
    <m/>
    <m/>
    <m/>
    <m/>
    <m/>
    <m/>
    <m/>
    <m/>
    <m/>
    <m/>
    <m/>
    <m/>
    <m/>
    <m/>
    <m/>
    <m/>
    <m/>
    <m/>
    <m/>
    <m/>
    <e v="#REF!"/>
    <s v=""/>
    <s v=""/>
    <x v="3"/>
    <x v="2"/>
  </r>
  <r>
    <s v="Jimmy Foster"/>
    <s v="EXP-10011223 "/>
    <n v="48.29"/>
    <d v="2024-01-18T00:00:00"/>
    <x v="0"/>
    <s v="Wash Maintenance"/>
    <s v="Dawn and vinegar"/>
    <m/>
    <m/>
    <m/>
    <m/>
    <m/>
    <m/>
    <m/>
    <m/>
    <m/>
    <m/>
    <m/>
    <m/>
    <m/>
    <m/>
    <m/>
    <m/>
    <m/>
    <m/>
    <m/>
    <m/>
    <m/>
    <e v="#REF!"/>
    <s v="SL43@tidalwaveautospa.com"/>
    <s v="Derek Schillinger"/>
    <x v="3"/>
    <x v="2"/>
  </r>
  <r>
    <s v="Jimmy Foster"/>
    <s v="EXP-10011223 "/>
    <n v="28.76"/>
    <d v="2024-01-18T00:00:00"/>
    <x v="22"/>
    <s v="Parts"/>
    <s v="Quick connects for hoses"/>
    <m/>
    <m/>
    <m/>
    <m/>
    <m/>
    <m/>
    <m/>
    <m/>
    <m/>
    <m/>
    <m/>
    <m/>
    <m/>
    <m/>
    <m/>
    <m/>
    <m/>
    <m/>
    <m/>
    <m/>
    <m/>
    <e v="#REF!"/>
    <s v="SL43@tidalwaveautospa.com"/>
    <s v="Derek Schillinger"/>
    <x v="3"/>
    <x v="2"/>
  </r>
  <r>
    <s v="Jimmy Foster"/>
    <s v="EXP-10011223 "/>
    <n v="95.76"/>
    <d v="2024-01-19T00:00:00"/>
    <x v="0"/>
    <s v="Wash Maintenance"/>
    <s v="Blue tape, bungies and parts"/>
    <m/>
    <m/>
    <m/>
    <m/>
    <m/>
    <m/>
    <m/>
    <m/>
    <m/>
    <m/>
    <m/>
    <m/>
    <m/>
    <m/>
    <m/>
    <m/>
    <m/>
    <m/>
    <m/>
    <m/>
    <m/>
    <e v="#REF!"/>
    <s v="SL43@tidalwaveautospa.com"/>
    <s v="Derek Schillinger"/>
    <x v="3"/>
    <x v="2"/>
  </r>
  <r>
    <s v="Jimmy Foster"/>
    <s v="EXP-10011223 "/>
    <n v="133.77000000000001"/>
    <d v="2024-01-26T00:00:00"/>
    <x v="0"/>
    <s v="Wash Maintenance"/>
    <s v="Dawn vinegar and toulet paper"/>
    <m/>
    <m/>
    <m/>
    <m/>
    <m/>
    <m/>
    <m/>
    <m/>
    <m/>
    <m/>
    <m/>
    <m/>
    <m/>
    <m/>
    <m/>
    <m/>
    <m/>
    <m/>
    <m/>
    <m/>
    <m/>
    <e v="#REF!"/>
    <s v="SL43@tidalwaveautospa.com"/>
    <s v="Derek Schillinger"/>
    <x v="3"/>
    <x v="2"/>
  </r>
  <r>
    <s v="Jimmy Foster"/>
    <s v="EXP-10011223 "/>
    <n v="354.05"/>
    <d v="2024-01-26T00:00:00"/>
    <x v="6"/>
    <s v="Small Tools"/>
    <s v="Lamps for reclaim"/>
    <m/>
    <m/>
    <m/>
    <m/>
    <m/>
    <m/>
    <m/>
    <m/>
    <m/>
    <m/>
    <m/>
    <m/>
    <m/>
    <m/>
    <m/>
    <m/>
    <m/>
    <m/>
    <m/>
    <m/>
    <m/>
    <e v="#REF!"/>
    <s v="SL43@tidalwaveautospa.com"/>
    <s v="Derek Schillinger"/>
    <x v="3"/>
    <x v="2"/>
  </r>
  <r>
    <s v="Jimmy Foster"/>
    <s v="EXP-10011223 "/>
    <n v="142.22999999999999"/>
    <d v="2024-01-30T00:00:00"/>
    <x v="1"/>
    <s v="Wash Maintenance"/>
    <s v="Hydraulic hoses"/>
    <m/>
    <m/>
    <m/>
    <m/>
    <m/>
    <m/>
    <m/>
    <m/>
    <m/>
    <m/>
    <m/>
    <m/>
    <m/>
    <m/>
    <m/>
    <m/>
    <m/>
    <m/>
    <m/>
    <m/>
    <m/>
    <e v="#REF!"/>
    <s v="SL43@tidalwaveautospa.com"/>
    <s v="Derek Schillinger"/>
    <x v="3"/>
    <x v="2"/>
  </r>
  <r>
    <s v="Jimmy Foster"/>
    <s v="EXP-10011223 "/>
    <n v="29.77"/>
    <d v="2024-01-31T00:00:00"/>
    <x v="1"/>
    <s v="Wash Maintenance"/>
    <s v="Filters for machine"/>
    <m/>
    <m/>
    <m/>
    <m/>
    <m/>
    <m/>
    <m/>
    <m/>
    <m/>
    <m/>
    <m/>
    <m/>
    <m/>
    <m/>
    <m/>
    <m/>
    <m/>
    <m/>
    <m/>
    <m/>
    <m/>
    <e v="#REF!"/>
    <s v="SL43@tidalwaveautospa.com"/>
    <s v="Derek Schillinger"/>
    <x v="3"/>
    <x v="2"/>
  </r>
  <r>
    <s v="Jimmy Foster"/>
    <s v="EXP-10011223 "/>
    <n v="45.65"/>
    <d v="2024-02-06T00:00:00"/>
    <x v="0"/>
    <s v="Wash Maintenance"/>
    <s v="Vinegar and velcro"/>
    <m/>
    <m/>
    <m/>
    <m/>
    <m/>
    <m/>
    <m/>
    <m/>
    <m/>
    <m/>
    <m/>
    <m/>
    <m/>
    <m/>
    <m/>
    <m/>
    <m/>
    <m/>
    <m/>
    <m/>
    <m/>
    <e v="#REF!"/>
    <s v="SL43@tidalwaveautospa.com"/>
    <s v="Derek Schillinger"/>
    <x v="3"/>
    <x v="2"/>
  </r>
  <r>
    <s v="Jimmy Foster"/>
    <s v="EXP-10011223 "/>
    <n v="25.42"/>
    <d v="2024-02-14T00:00:00"/>
    <x v="0"/>
    <s v="Wash Maintenance"/>
    <s v="Aluminum cleaner"/>
    <m/>
    <m/>
    <m/>
    <m/>
    <m/>
    <m/>
    <m/>
    <m/>
    <m/>
    <m/>
    <m/>
    <m/>
    <m/>
    <m/>
    <m/>
    <m/>
    <m/>
    <m/>
    <m/>
    <m/>
    <m/>
    <e v="#REF!"/>
    <s v="SL43@tidalwaveautospa.com"/>
    <s v="Derek Schillinger"/>
    <x v="3"/>
    <x v="2"/>
  </r>
  <r>
    <s v="Jimmy Foster"/>
    <s v="EXP-10011223 "/>
    <n v="37.56"/>
    <d v="2024-02-15T00:00:00"/>
    <x v="0"/>
    <s v="Wash Maintenance"/>
    <s v="Chemicals for hard water stains on windows"/>
    <m/>
    <m/>
    <m/>
    <m/>
    <m/>
    <m/>
    <m/>
    <m/>
    <m/>
    <m/>
    <m/>
    <m/>
    <m/>
    <m/>
    <m/>
    <m/>
    <m/>
    <m/>
    <m/>
    <m/>
    <m/>
    <e v="#REF!"/>
    <s v="SL43@tidalwaveautospa.com"/>
    <s v="Derek Schillinger"/>
    <x v="3"/>
    <x v="2"/>
  </r>
  <r>
    <s v="Abel Tamez"/>
    <s v="EXP-10011351 "/>
    <n v="96"/>
    <d v="2024-01-25T00:00:00"/>
    <x v="21"/>
    <s v="Parking"/>
    <s v="Parking at airport for retreat"/>
    <m/>
    <m/>
    <m/>
    <m/>
    <m/>
    <m/>
    <m/>
    <m/>
    <m/>
    <m/>
    <m/>
    <m/>
    <m/>
    <m/>
    <m/>
    <m/>
    <m/>
    <m/>
    <m/>
    <m/>
    <m/>
    <e v="#REF!"/>
    <s v=""/>
    <s v=""/>
    <x v="3"/>
    <x v="2"/>
  </r>
  <r>
    <s v="Abel Tamez"/>
    <s v="EXP-10011351 "/>
    <n v="74.34"/>
    <d v="2024-01-26T00:00:00"/>
    <x v="0"/>
    <s v="Wash Maintenance"/>
    <s v="Salt for RO"/>
    <m/>
    <m/>
    <m/>
    <m/>
    <m/>
    <m/>
    <m/>
    <m/>
    <m/>
    <m/>
    <m/>
    <m/>
    <m/>
    <m/>
    <m/>
    <m/>
    <m/>
    <m/>
    <m/>
    <m/>
    <m/>
    <e v="#REF!"/>
    <s v=""/>
    <s v=""/>
    <x v="3"/>
    <x v="2"/>
  </r>
  <r>
    <s v="Abel Tamez"/>
    <s v="EXP-10011351 "/>
    <n v="62.63"/>
    <d v="2024-01-26T00:00:00"/>
    <x v="0"/>
    <s v="Wash Maintenance"/>
    <s v="Chlorine tabs for reclaim, baby oil"/>
    <m/>
    <m/>
    <m/>
    <m/>
    <m/>
    <m/>
    <m/>
    <m/>
    <m/>
    <m/>
    <m/>
    <m/>
    <m/>
    <m/>
    <m/>
    <m/>
    <m/>
    <m/>
    <m/>
    <m/>
    <m/>
    <e v="#REF!"/>
    <s v=""/>
    <s v=""/>
    <x v="3"/>
    <x v="2"/>
  </r>
  <r>
    <s v="Abel Tamez"/>
    <s v="EXP-10011351 "/>
    <n v="3.59"/>
    <d v="2024-02-17T00:00:00"/>
    <x v="8"/>
    <s v="Miscellaneous Expense - Non-SL"/>
    <s v="Personal. Charged accidently."/>
    <m/>
    <m/>
    <m/>
    <m/>
    <m/>
    <m/>
    <m/>
    <m/>
    <m/>
    <m/>
    <m/>
    <m/>
    <m/>
    <m/>
    <m/>
    <m/>
    <m/>
    <m/>
    <m/>
    <m/>
    <m/>
    <e v="#REF!"/>
    <s v=""/>
    <s v=""/>
    <x v="3"/>
    <x v="2"/>
  </r>
  <r>
    <s v="Abel Tamez"/>
    <s v="EXP-10011352 "/>
    <n v="128.27000000000001"/>
    <d v="2024-02-05T00:00:00"/>
    <x v="0"/>
    <s v="Wash Maintenance"/>
    <s v="Cleaners"/>
    <m/>
    <m/>
    <m/>
    <m/>
    <m/>
    <m/>
    <m/>
    <m/>
    <m/>
    <m/>
    <m/>
    <m/>
    <m/>
    <m/>
    <m/>
    <m/>
    <m/>
    <m/>
    <m/>
    <m/>
    <m/>
    <e v="#REF!"/>
    <s v=""/>
    <s v=""/>
    <x v="3"/>
    <x v="2"/>
  </r>
  <r>
    <s v="Abel Tamez"/>
    <s v="EXP-10011352 "/>
    <n v="80.39"/>
    <d v="2024-02-07T00:00:00"/>
    <x v="0"/>
    <s v="Wash Maintenance"/>
    <s v="Dawn soap. Gloves. Vinegar"/>
    <m/>
    <m/>
    <m/>
    <m/>
    <m/>
    <m/>
    <m/>
    <m/>
    <m/>
    <m/>
    <m/>
    <m/>
    <m/>
    <m/>
    <m/>
    <m/>
    <m/>
    <m/>
    <m/>
    <m/>
    <m/>
    <e v="#REF!"/>
    <s v=""/>
    <s v=""/>
    <x v="3"/>
    <x v="2"/>
  </r>
  <r>
    <s v="Abel Tamez"/>
    <s v="EXP-10011352 "/>
    <n v="42.59"/>
    <d v="2024-02-07T00:00:00"/>
    <x v="0"/>
    <s v="Wash Maintenance"/>
    <s v="Tip cleaner. Cleaners."/>
    <m/>
    <m/>
    <m/>
    <m/>
    <m/>
    <m/>
    <m/>
    <m/>
    <m/>
    <m/>
    <m/>
    <m/>
    <m/>
    <m/>
    <m/>
    <m/>
    <m/>
    <m/>
    <m/>
    <m/>
    <m/>
    <e v="#REF!"/>
    <s v=""/>
    <s v=""/>
    <x v="3"/>
    <x v="2"/>
  </r>
  <r>
    <s v="Abel Tamez"/>
    <s v="EXP-10011352 "/>
    <n v="44.93"/>
    <d v="2024-02-08T00:00:00"/>
    <x v="11"/>
    <s v="Small Tools"/>
    <s v="Hand pump"/>
    <m/>
    <m/>
    <m/>
    <m/>
    <m/>
    <m/>
    <m/>
    <m/>
    <m/>
    <m/>
    <m/>
    <m/>
    <m/>
    <m/>
    <m/>
    <m/>
    <m/>
    <m/>
    <m/>
    <m/>
    <m/>
    <e v="#REF!"/>
    <s v=""/>
    <s v=""/>
    <x v="3"/>
    <x v="2"/>
  </r>
  <r>
    <s v="Abel Tamez"/>
    <s v="EXP-10011352 "/>
    <n v="343.37"/>
    <d v="2024-02-17T00:00:00"/>
    <x v="0"/>
    <s v="Wash Maintenance"/>
    <s v="Dawn soap. Vinegar. Toilet paper hand cleaner"/>
    <m/>
    <m/>
    <m/>
    <m/>
    <m/>
    <m/>
    <m/>
    <m/>
    <m/>
    <m/>
    <m/>
    <m/>
    <m/>
    <m/>
    <m/>
    <m/>
    <m/>
    <m/>
    <m/>
    <m/>
    <m/>
    <e v="#REF!"/>
    <s v=""/>
    <s v=""/>
    <x v="3"/>
    <x v="2"/>
  </r>
  <r>
    <s v="Mark Campbell"/>
    <s v="EXP-10011344 "/>
    <n v="115.41"/>
    <d v="2024-02-15T00:00:00"/>
    <x v="0"/>
    <s v="Snacks"/>
    <s v="waters and gatorades"/>
    <m/>
    <m/>
    <m/>
    <m/>
    <m/>
    <m/>
    <m/>
    <m/>
    <m/>
    <m/>
    <m/>
    <m/>
    <m/>
    <m/>
    <m/>
    <m/>
    <m/>
    <m/>
    <m/>
    <m/>
    <m/>
    <e v="#REF!"/>
    <s v="SL70@tidalwaveautospa.com"/>
    <s v="Derek Schillinger"/>
    <x v="3"/>
    <x v="2"/>
  </r>
  <r>
    <s v="Mark Campbell"/>
    <s v="EXP-10011344 "/>
    <n v="85.41"/>
    <d v="2024-02-17T00:00:00"/>
    <x v="0"/>
    <s v="Office Supplies"/>
    <s v="gloves and TP"/>
    <m/>
    <m/>
    <m/>
    <m/>
    <m/>
    <m/>
    <m/>
    <m/>
    <m/>
    <m/>
    <m/>
    <m/>
    <m/>
    <m/>
    <m/>
    <m/>
    <m/>
    <m/>
    <m/>
    <m/>
    <m/>
    <e v="#REF!"/>
    <s v="SL70@tidalwaveautospa.com"/>
    <s v="Derek Schillinger"/>
    <x v="3"/>
    <x v="2"/>
  </r>
  <r>
    <s v="Megan Moore"/>
    <s v="EXP-10011013 "/>
    <n v="15.99"/>
    <d v="2024-01-27T00:00:00"/>
    <x v="22"/>
    <s v="Parts"/>
    <s v="Ball valve"/>
    <m/>
    <m/>
    <m/>
    <m/>
    <m/>
    <m/>
    <m/>
    <m/>
    <m/>
    <m/>
    <m/>
    <m/>
    <m/>
    <m/>
    <m/>
    <m/>
    <m/>
    <m/>
    <m/>
    <m/>
    <m/>
    <e v="#REF!"/>
    <s v="SL181@tidalwaveautospa.com"/>
    <s v="Derek Schillinger"/>
    <x v="3"/>
    <x v="2"/>
  </r>
  <r>
    <s v="Megan Moore"/>
    <s v="EXP-10011013 "/>
    <n v="149.97999999999999"/>
    <d v="2024-01-31T00:00:00"/>
    <x v="0"/>
    <s v="Wash Maintenance"/>
    <s v="Oil for conveyor"/>
    <m/>
    <m/>
    <m/>
    <m/>
    <m/>
    <m/>
    <m/>
    <m/>
    <m/>
    <m/>
    <m/>
    <m/>
    <m/>
    <m/>
    <m/>
    <m/>
    <m/>
    <m/>
    <m/>
    <m/>
    <m/>
    <e v="#REF!"/>
    <s v="SL181@tidalwaveautospa.com"/>
    <s v="Derek Schillinger"/>
    <x v="3"/>
    <x v="2"/>
  </r>
  <r>
    <s v="Megan Moore"/>
    <s v="EXP-10011013 "/>
    <n v="18.45"/>
    <d v="2024-01-31T00:00:00"/>
    <x v="0"/>
    <s v="Snacks"/>
    <s v="Water"/>
    <m/>
    <m/>
    <m/>
    <m/>
    <m/>
    <m/>
    <m/>
    <m/>
    <m/>
    <m/>
    <m/>
    <m/>
    <m/>
    <m/>
    <m/>
    <m/>
    <m/>
    <m/>
    <m/>
    <m/>
    <m/>
    <e v="#REF!"/>
    <s v="SL181@tidalwaveautospa.com"/>
    <s v="Derek Schillinger"/>
    <x v="3"/>
    <x v="2"/>
  </r>
  <r>
    <s v="Megan Moore"/>
    <s v="EXP-10011013 "/>
    <n v="290.88"/>
    <d v="2024-01-31T00:00:00"/>
    <x v="0"/>
    <s v="Safety Supplies"/>
    <s v="Soap/first aid/gloves/ gift cards"/>
    <m/>
    <m/>
    <m/>
    <m/>
    <m/>
    <m/>
    <m/>
    <m/>
    <m/>
    <m/>
    <m/>
    <m/>
    <m/>
    <m/>
    <m/>
    <m/>
    <m/>
    <m/>
    <m/>
    <m/>
    <m/>
    <e v="#REF!"/>
    <s v="SL181@tidalwaveautospa.com"/>
    <s v="Derek Schillinger"/>
    <x v="3"/>
    <x v="2"/>
  </r>
  <r>
    <s v="Nicholas Huck"/>
    <s v="EXP-10011220 "/>
    <n v="18.39"/>
    <d v="2024-02-13T00:00:00"/>
    <x v="0"/>
    <s v="Office Supplies"/>
    <s v="Toilet Paper"/>
    <m/>
    <m/>
    <m/>
    <m/>
    <m/>
    <m/>
    <m/>
    <m/>
    <m/>
    <m/>
    <m/>
    <m/>
    <m/>
    <m/>
    <m/>
    <m/>
    <m/>
    <m/>
    <m/>
    <m/>
    <m/>
    <e v="#REF!"/>
    <s v="SL47@tidalwaveautospa.com"/>
    <s v="Derek Schillinger"/>
    <x v="3"/>
    <x v="2"/>
  </r>
  <r>
    <s v="Lora Youngmark"/>
    <s v="EXP-10011316 "/>
    <n v="169.62"/>
    <d v="2024-01-22T00:00:00"/>
    <x v="1"/>
    <s v="Wash Maintenance"/>
    <s v="Auto Value Hoses 1.22.24"/>
    <m/>
    <m/>
    <m/>
    <m/>
    <m/>
    <m/>
    <m/>
    <m/>
    <m/>
    <m/>
    <m/>
    <m/>
    <m/>
    <m/>
    <m/>
    <m/>
    <m/>
    <m/>
    <m/>
    <m/>
    <m/>
    <e v="#REF!"/>
    <s v="SL143@tidalwaveautospa.com"/>
    <s v="Andrew Stephens"/>
    <x v="3"/>
    <x v="2"/>
  </r>
  <r>
    <s v="Lora Youngmark"/>
    <s v="EXP-10011316 "/>
    <n v="41.27"/>
    <d v="2024-01-25T00:00:00"/>
    <x v="0"/>
    <s v="Wash Maintenance"/>
    <s v="Dawn Dish Soap"/>
    <m/>
    <m/>
    <m/>
    <m/>
    <m/>
    <m/>
    <m/>
    <m/>
    <m/>
    <m/>
    <m/>
    <m/>
    <m/>
    <m/>
    <m/>
    <m/>
    <m/>
    <m/>
    <m/>
    <m/>
    <m/>
    <e v="#REF!"/>
    <s v="SL143@tidalwaveautospa.com"/>
    <s v="Andrew Stephens"/>
    <x v="3"/>
    <x v="2"/>
  </r>
  <r>
    <s v="Lora Youngmark"/>
    <s v="EXP-10011316 "/>
    <n v="474.55"/>
    <d v="2024-02-02T00:00:00"/>
    <x v="0"/>
    <s v="Wash Maintenance"/>
    <s v="SALT- Home Depot"/>
    <m/>
    <m/>
    <m/>
    <m/>
    <m/>
    <m/>
    <m/>
    <m/>
    <m/>
    <m/>
    <m/>
    <m/>
    <m/>
    <m/>
    <m/>
    <m/>
    <m/>
    <m/>
    <m/>
    <m/>
    <m/>
    <e v="#REF!"/>
    <s v="SL143@tidalwaveautospa.com"/>
    <s v="Andrew Stephens"/>
    <x v="3"/>
    <x v="2"/>
  </r>
  <r>
    <s v="Lora Youngmark"/>
    <s v="EXP-10011316 "/>
    <n v="175.13"/>
    <d v="2024-02-05T00:00:00"/>
    <x v="0"/>
    <s v="Wash Maintenance"/>
    <s v="Amazon $175.13"/>
    <m/>
    <m/>
    <m/>
    <m/>
    <m/>
    <m/>
    <m/>
    <m/>
    <m/>
    <m/>
    <m/>
    <m/>
    <m/>
    <m/>
    <m/>
    <m/>
    <m/>
    <m/>
    <m/>
    <m/>
    <m/>
    <e v="#REF!"/>
    <s v="SL143@tidalwaveautospa.com"/>
    <s v="Andrew Stephens"/>
    <x v="3"/>
    <x v="2"/>
  </r>
  <r>
    <s v="Lora Youngmark"/>
    <s v="EXP-10011316 "/>
    <n v="35.75"/>
    <d v="2024-02-08T00:00:00"/>
    <x v="0"/>
    <s v="Wash Maintenance"/>
    <s v="Amazon CLR PRO 35.75"/>
    <m/>
    <m/>
    <m/>
    <m/>
    <m/>
    <m/>
    <m/>
    <m/>
    <m/>
    <m/>
    <m/>
    <m/>
    <m/>
    <m/>
    <m/>
    <m/>
    <m/>
    <m/>
    <m/>
    <m/>
    <m/>
    <e v="#REF!"/>
    <s v="SL143@tidalwaveautospa.com"/>
    <s v="Andrew Stephens"/>
    <x v="3"/>
    <x v="2"/>
  </r>
  <r>
    <s v="Lora Youngmark"/>
    <s v="EXP-10011316 "/>
    <n v="47.02"/>
    <d v="2024-02-08T00:00:00"/>
    <x v="0"/>
    <s v="Wash Maintenance"/>
    <s v="Walmart Dawn Dish Soap 47.02"/>
    <m/>
    <m/>
    <m/>
    <m/>
    <m/>
    <m/>
    <m/>
    <m/>
    <m/>
    <m/>
    <m/>
    <m/>
    <m/>
    <m/>
    <m/>
    <m/>
    <m/>
    <m/>
    <m/>
    <m/>
    <m/>
    <e v="#REF!"/>
    <s v="SL143@tidalwaveautospa.com"/>
    <s v="Andrew Stephens"/>
    <x v="3"/>
    <x v="2"/>
  </r>
  <r>
    <s v="Lora Youngmark"/>
    <s v="EXP-10011316 "/>
    <n v="19.89"/>
    <d v="2024-02-08T00:00:00"/>
    <x v="0"/>
    <s v="Wash Maintenance"/>
    <s v="CHARGE AT BOTTOM OF AMAZON RECEIPT SEPERATE DAY"/>
    <m/>
    <m/>
    <m/>
    <m/>
    <m/>
    <m/>
    <m/>
    <m/>
    <m/>
    <m/>
    <m/>
    <m/>
    <m/>
    <m/>
    <m/>
    <m/>
    <m/>
    <m/>
    <m/>
    <m/>
    <m/>
    <e v="#REF!"/>
    <s v="SL143@tidalwaveautospa.com"/>
    <s v="Andrew Stephens"/>
    <x v="3"/>
    <x v="2"/>
  </r>
  <r>
    <s v="Lora Youngmark"/>
    <s v="EXP-10011316 "/>
    <n v="5.1100000000000003"/>
    <d v="2024-02-12T00:00:00"/>
    <x v="7"/>
    <s v="Parts"/>
    <s v="BOLTS FOR WRAPS"/>
    <m/>
    <m/>
    <m/>
    <m/>
    <m/>
    <m/>
    <m/>
    <m/>
    <m/>
    <m/>
    <m/>
    <m/>
    <m/>
    <m/>
    <m/>
    <m/>
    <m/>
    <m/>
    <m/>
    <m/>
    <m/>
    <e v="#REF!"/>
    <s v="SL143@tidalwaveautospa.com"/>
    <s v="Andrew Stephens"/>
    <x v="3"/>
    <x v="2"/>
  </r>
  <r>
    <s v="Lora Youngmark"/>
    <s v="EXP-10011316 "/>
    <n v="26.73"/>
    <d v="2024-02-12T00:00:00"/>
    <x v="0"/>
    <s v="Parts"/>
    <s v="Runnings Expense for Wrap Repair"/>
    <m/>
    <m/>
    <m/>
    <m/>
    <m/>
    <m/>
    <m/>
    <m/>
    <m/>
    <m/>
    <m/>
    <m/>
    <m/>
    <m/>
    <m/>
    <m/>
    <m/>
    <m/>
    <m/>
    <m/>
    <m/>
    <e v="#REF!"/>
    <s v="SL143@tidalwaveautospa.com"/>
    <s v="Andrew Stephens"/>
    <x v="3"/>
    <x v="2"/>
  </r>
  <r>
    <s v="Lora Youngmark"/>
    <s v="EXP-10011316 "/>
    <n v="27.06"/>
    <d v="2024-02-12T00:00:00"/>
    <x v="0"/>
    <s v="Wash Maintenance"/>
    <s v="Amazon Expense Silicon and Grout Brush"/>
    <m/>
    <m/>
    <m/>
    <m/>
    <m/>
    <m/>
    <m/>
    <m/>
    <m/>
    <m/>
    <m/>
    <m/>
    <m/>
    <m/>
    <m/>
    <m/>
    <m/>
    <m/>
    <m/>
    <m/>
    <m/>
    <e v="#REF!"/>
    <s v="SL143@tidalwaveautospa.com"/>
    <s v="Andrew Stephens"/>
    <x v="3"/>
    <x v="2"/>
  </r>
  <r>
    <s v="Lora Youngmark"/>
    <s v="EXP-10011316 "/>
    <n v="135.19999999999999"/>
    <d v="2024-02-13T00:00:00"/>
    <x v="0"/>
    <s v="Wash Maintenance"/>
    <s v="Brushes Designed by Home Office (4)"/>
    <m/>
    <m/>
    <m/>
    <m/>
    <m/>
    <m/>
    <m/>
    <m/>
    <m/>
    <m/>
    <m/>
    <m/>
    <m/>
    <m/>
    <m/>
    <m/>
    <m/>
    <m/>
    <m/>
    <m/>
    <m/>
    <e v="#REF!"/>
    <s v="SL143@tidalwaveautospa.com"/>
    <s v="Andrew Stephens"/>
    <x v="3"/>
    <x v="2"/>
  </r>
  <r>
    <s v="Benjamin Eidem"/>
    <s v="EXP-10011373 "/>
    <n v="112.67"/>
    <d v="2024-02-06T00:00:00"/>
    <x v="0"/>
    <s v="Office Supplies"/>
    <s v="Mail box"/>
    <m/>
    <m/>
    <m/>
    <m/>
    <m/>
    <m/>
    <m/>
    <m/>
    <m/>
    <m/>
    <m/>
    <m/>
    <m/>
    <m/>
    <m/>
    <m/>
    <m/>
    <m/>
    <m/>
    <m/>
    <m/>
    <e v="#REF!"/>
    <s v="SL158@tidalwaveautospa.com"/>
    <s v="Andrew Stephens"/>
    <x v="3"/>
    <x v="2"/>
  </r>
  <r>
    <s v="Christopher Fonder"/>
    <s v="EXP-10011364 "/>
    <n v="65.930000000000007"/>
    <d v="2024-02-01T00:00:00"/>
    <x v="0"/>
    <s v="Office Supplies"/>
    <s v="Paper plates, keyboard for xpt, tide pods for towels, febreeze for bathroom"/>
    <m/>
    <m/>
    <m/>
    <m/>
    <m/>
    <m/>
    <m/>
    <m/>
    <m/>
    <m/>
    <m/>
    <m/>
    <m/>
    <m/>
    <m/>
    <m/>
    <m/>
    <m/>
    <m/>
    <m/>
    <m/>
    <e v="#REF!"/>
    <s v=""/>
    <s v=""/>
    <x v="3"/>
    <x v="2"/>
  </r>
  <r>
    <s v="Christopher Fonder"/>
    <s v="EXP-10011364 "/>
    <n v="130.56"/>
    <d v="2024-02-03T00:00:00"/>
    <x v="22"/>
    <s v="Office Supplies"/>
    <s v="Bathroom cabinet for wall, brooms"/>
    <m/>
    <m/>
    <m/>
    <m/>
    <m/>
    <m/>
    <m/>
    <m/>
    <m/>
    <m/>
    <m/>
    <m/>
    <m/>
    <m/>
    <m/>
    <m/>
    <m/>
    <m/>
    <m/>
    <m/>
    <m/>
    <e v="#REF!"/>
    <s v=""/>
    <s v=""/>
    <x v="3"/>
    <x v="2"/>
  </r>
  <r>
    <s v="Christopher Fonder"/>
    <s v="EXP-10011364 "/>
    <n v="441.33"/>
    <d v="2024-02-05T00:00:00"/>
    <x v="0"/>
    <s v="Wash Maintenance"/>
    <s v="Spay guns for prep and new handles"/>
    <m/>
    <m/>
    <m/>
    <m/>
    <m/>
    <m/>
    <m/>
    <m/>
    <m/>
    <m/>
    <m/>
    <m/>
    <m/>
    <m/>
    <m/>
    <m/>
    <m/>
    <m/>
    <m/>
    <m/>
    <m/>
    <e v="#REF!"/>
    <s v=""/>
    <s v=""/>
    <x v="3"/>
    <x v="2"/>
  </r>
  <r>
    <s v="Christopher Fonder"/>
    <s v="EXP-10011364 "/>
    <n v="845.66"/>
    <d v="2024-02-15T00:00:00"/>
    <x v="7"/>
    <s v="Wash Repairs"/>
    <s v="Door repairs to entrance steel door back in December"/>
    <m/>
    <m/>
    <m/>
    <m/>
    <m/>
    <m/>
    <m/>
    <m/>
    <m/>
    <m/>
    <m/>
    <m/>
    <m/>
    <m/>
    <m/>
    <m/>
    <m/>
    <m/>
    <m/>
    <m/>
    <m/>
    <e v="#REF!"/>
    <s v=""/>
    <s v=""/>
    <x v="3"/>
    <x v="2"/>
  </r>
  <r>
    <s v="Randall Sullivan"/>
    <s v="EXP-10011283 "/>
    <n v="178.55"/>
    <d v="2024-02-07T00:00:00"/>
    <x v="0"/>
    <s v="Wash Maintenance"/>
    <s v="Wash supplies"/>
    <m/>
    <m/>
    <m/>
    <m/>
    <m/>
    <m/>
    <m/>
    <m/>
    <m/>
    <m/>
    <m/>
    <m/>
    <m/>
    <m/>
    <m/>
    <m/>
    <m/>
    <m/>
    <m/>
    <m/>
    <m/>
    <e v="#REF!"/>
    <s v="SL147@tidalwaveautospa.com"/>
    <s v="Andrew Stephens"/>
    <x v="3"/>
    <x v="2"/>
  </r>
  <r>
    <s v="Randall Sullivan"/>
    <s v="EXP-10011283 "/>
    <n v="84.65"/>
    <d v="2024-02-13T00:00:00"/>
    <x v="11"/>
    <s v="Wash Maintenance"/>
    <s v="New brush for windows"/>
    <m/>
    <m/>
    <m/>
    <m/>
    <m/>
    <m/>
    <m/>
    <m/>
    <m/>
    <m/>
    <m/>
    <m/>
    <m/>
    <m/>
    <m/>
    <m/>
    <m/>
    <m/>
    <m/>
    <m/>
    <m/>
    <e v="#REF!"/>
    <s v="SL147@tidalwaveautospa.com"/>
    <s v="Andrew Stephens"/>
    <x v="3"/>
    <x v="2"/>
  </r>
  <r>
    <s v="Randall Sullivan"/>
    <s v="EXP-10011283 "/>
    <n v="95.41"/>
    <d v="2024-02-14T00:00:00"/>
    <x v="11"/>
    <s v="Wash Maintenance"/>
    <s v="New handles for New window brush"/>
    <m/>
    <m/>
    <m/>
    <m/>
    <m/>
    <m/>
    <m/>
    <m/>
    <m/>
    <m/>
    <m/>
    <m/>
    <m/>
    <m/>
    <m/>
    <m/>
    <m/>
    <m/>
    <m/>
    <m/>
    <m/>
    <e v="#REF!"/>
    <s v="SL147@tidalwaveautospa.com"/>
    <s v="Andrew Stephens"/>
    <x v="3"/>
    <x v="2"/>
  </r>
  <r>
    <s v="Leslie Conway"/>
    <s v="EXP-10011165 "/>
    <n v="-496.27"/>
    <d v="2024-01-11T00:00:00"/>
    <x v="0"/>
    <s v="Wash Maintenance"/>
    <s v="Hydraulic oil"/>
    <m/>
    <m/>
    <m/>
    <m/>
    <m/>
    <m/>
    <m/>
    <m/>
    <m/>
    <m/>
    <m/>
    <m/>
    <m/>
    <m/>
    <m/>
    <m/>
    <m/>
    <m/>
    <m/>
    <m/>
    <m/>
    <e v="#REF!"/>
    <s v="SL90@tidalwaveautospa.com"/>
    <s v="Andrew Stephens"/>
    <x v="3"/>
    <x v="2"/>
  </r>
  <r>
    <s v="Leslie Conway"/>
    <s v="EXP-10011165 "/>
    <n v="93.56"/>
    <d v="2024-01-29T00:00:00"/>
    <x v="0"/>
    <s v="Wash Maintenance"/>
    <s v="Water vinegar"/>
    <m/>
    <m/>
    <m/>
    <m/>
    <m/>
    <m/>
    <m/>
    <m/>
    <m/>
    <m/>
    <m/>
    <m/>
    <m/>
    <m/>
    <m/>
    <m/>
    <m/>
    <m/>
    <m/>
    <m/>
    <m/>
    <e v="#REF!"/>
    <s v="SL90@tidalwaveautospa.com"/>
    <s v="Andrew Stephens"/>
    <x v="3"/>
    <x v="2"/>
  </r>
  <r>
    <s v="Leslie Conway"/>
    <s v="EXP-10011165 "/>
    <n v="42.99"/>
    <d v="2024-01-30T00:00:00"/>
    <x v="16"/>
    <s v="Office Supplies"/>
    <s v="Walkie-talkie"/>
    <m/>
    <m/>
    <m/>
    <m/>
    <m/>
    <m/>
    <m/>
    <m/>
    <m/>
    <m/>
    <m/>
    <m/>
    <m/>
    <m/>
    <m/>
    <m/>
    <m/>
    <m/>
    <m/>
    <m/>
    <m/>
    <e v="#REF!"/>
    <s v="SL90@tidalwaveautospa.com"/>
    <s v="Andrew Stephens"/>
    <x v="3"/>
    <x v="2"/>
  </r>
  <r>
    <s v="Kip Frew"/>
    <s v="EXP-10011398 "/>
    <n v="298.12"/>
    <d v="2024-02-07T00:00:00"/>
    <x v="25"/>
    <s v="Office Supplies"/>
    <s v="More blue cans, floor mat"/>
    <m/>
    <m/>
    <m/>
    <m/>
    <m/>
    <m/>
    <m/>
    <m/>
    <m/>
    <m/>
    <m/>
    <m/>
    <m/>
    <m/>
    <m/>
    <m/>
    <m/>
    <m/>
    <m/>
    <m/>
    <m/>
    <e v="#REF!"/>
    <s v="SL253@tidalwaveautospa.com"/>
    <s v="Cory Cummings"/>
    <x v="3"/>
    <x v="2"/>
  </r>
  <r>
    <s v="Kip Frew"/>
    <s v="EXP-10011398 "/>
    <n v="217.29"/>
    <d v="2024-02-07T00:00:00"/>
    <x v="25"/>
    <s v="Office Furniture"/>
    <s v="shelving"/>
    <m/>
    <m/>
    <m/>
    <m/>
    <m/>
    <m/>
    <m/>
    <m/>
    <m/>
    <m/>
    <m/>
    <m/>
    <m/>
    <m/>
    <m/>
    <m/>
    <m/>
    <m/>
    <m/>
    <m/>
    <m/>
    <e v="#REF!"/>
    <s v="SL253@tidalwaveautospa.com"/>
    <s v="Cory Cummings"/>
    <x v="3"/>
    <x v="2"/>
  </r>
  <r>
    <s v="Kip Frew"/>
    <s v="EXP-10011398 "/>
    <n v="5.76"/>
    <d v="2024-02-09T00:00:00"/>
    <x v="25"/>
    <s v="Parts"/>
    <s v="part"/>
    <m/>
    <m/>
    <m/>
    <m/>
    <m/>
    <m/>
    <m/>
    <m/>
    <m/>
    <m/>
    <m/>
    <m/>
    <m/>
    <m/>
    <m/>
    <m/>
    <m/>
    <m/>
    <m/>
    <m/>
    <m/>
    <e v="#REF!"/>
    <s v="SL253@tidalwaveautospa.com"/>
    <s v="Cory Cummings"/>
    <x v="3"/>
    <x v="2"/>
  </r>
  <r>
    <s v="Kip Frew"/>
    <s v="EXP-10011398 "/>
    <n v="122.8"/>
    <d v="2024-02-09T00:00:00"/>
    <x v="8"/>
    <s v="Office Supplies"/>
    <s v="coffee, cups, shop rags etc"/>
    <m/>
    <m/>
    <m/>
    <m/>
    <m/>
    <m/>
    <m/>
    <m/>
    <m/>
    <m/>
    <m/>
    <m/>
    <m/>
    <m/>
    <m/>
    <m/>
    <m/>
    <m/>
    <m/>
    <m/>
    <m/>
    <e v="#REF!"/>
    <s v="SL253@tidalwaveautospa.com"/>
    <s v="Cory Cummings"/>
    <x v="3"/>
    <x v="2"/>
  </r>
  <r>
    <s v="Kip Frew"/>
    <s v="EXP-10011398 "/>
    <n v="688.63"/>
    <d v="2024-02-15T00:00:00"/>
    <x v="25"/>
    <s v="Small Tools"/>
    <s v="Hose reel"/>
    <m/>
    <m/>
    <m/>
    <m/>
    <m/>
    <m/>
    <m/>
    <m/>
    <m/>
    <m/>
    <m/>
    <m/>
    <m/>
    <m/>
    <m/>
    <m/>
    <m/>
    <m/>
    <m/>
    <m/>
    <m/>
    <e v="#REF!"/>
    <s v="SL253@tidalwaveautospa.com"/>
    <s v="Cory Cummings"/>
    <x v="3"/>
    <x v="2"/>
  </r>
  <r>
    <s v="Kip Frew"/>
    <s v="EXP-10011398 "/>
    <n v="740.05"/>
    <d v="2024-02-15T00:00:00"/>
    <x v="14"/>
    <s v="Wash Maintenance"/>
    <s v="ULINE   SHIP SUPPLIES"/>
    <m/>
    <m/>
    <m/>
    <m/>
    <m/>
    <m/>
    <m/>
    <m/>
    <m/>
    <m/>
    <m/>
    <m/>
    <m/>
    <m/>
    <m/>
    <m/>
    <m/>
    <m/>
    <m/>
    <m/>
    <m/>
    <e v="#REF!"/>
    <s v="SL253@tidalwaveautospa.com"/>
    <s v="Cory Cummings"/>
    <x v="3"/>
    <x v="2"/>
  </r>
  <r>
    <s v="Kip Frew"/>
    <s v="EXP-10011398 "/>
    <n v="12"/>
    <d v="2024-02-16T00:00:00"/>
    <x v="0"/>
    <s v="Car Wash"/>
    <s v="Test"/>
    <m/>
    <m/>
    <m/>
    <m/>
    <m/>
    <m/>
    <m/>
    <m/>
    <m/>
    <m/>
    <m/>
    <m/>
    <m/>
    <m/>
    <m/>
    <m/>
    <m/>
    <m/>
    <m/>
    <m/>
    <m/>
    <e v="#REF!"/>
    <s v="SL253@tidalwaveautospa.com"/>
    <s v="Cory Cummings"/>
    <x v="3"/>
    <x v="2"/>
  </r>
  <r>
    <s v="Kip Frew"/>
    <s v="EXP-10011398 "/>
    <n v="12"/>
    <d v="2024-02-16T00:00:00"/>
    <x v="22"/>
    <s v="Car Wash"/>
    <s v="test"/>
    <m/>
    <m/>
    <m/>
    <m/>
    <m/>
    <m/>
    <m/>
    <m/>
    <m/>
    <m/>
    <m/>
    <m/>
    <m/>
    <m/>
    <m/>
    <m/>
    <m/>
    <m/>
    <m/>
    <m/>
    <m/>
    <e v="#REF!"/>
    <s v="SL253@tidalwaveautospa.com"/>
    <s v="Cory Cummings"/>
    <x v="3"/>
    <x v="2"/>
  </r>
  <r>
    <s v="Mark Busby"/>
    <s v="EXP-10011358 "/>
    <n v="60.75"/>
    <d v="2024-02-03T00:00:00"/>
    <x v="0"/>
    <s v="Office Supplies"/>
    <s v="Water, Restroom and office supplies"/>
    <m/>
    <m/>
    <m/>
    <m/>
    <m/>
    <m/>
    <m/>
    <m/>
    <m/>
    <m/>
    <m/>
    <m/>
    <m/>
    <m/>
    <m/>
    <m/>
    <m/>
    <m/>
    <m/>
    <m/>
    <m/>
    <e v="#REF!"/>
    <s v="SL93@tidalwaveautospa.com"/>
    <s v="Cory Cummings"/>
    <x v="3"/>
    <x v="2"/>
  </r>
  <r>
    <s v="Mark Busby"/>
    <s v="EXP-10011358 "/>
    <n v="74.84"/>
    <d v="2024-02-12T00:00:00"/>
    <x v="0"/>
    <s v="Wash Maintenance"/>
    <s v="Various wash and office supplies"/>
    <m/>
    <m/>
    <m/>
    <m/>
    <m/>
    <m/>
    <m/>
    <m/>
    <m/>
    <m/>
    <m/>
    <m/>
    <m/>
    <m/>
    <m/>
    <m/>
    <m/>
    <m/>
    <m/>
    <m/>
    <m/>
    <e v="#REF!"/>
    <s v="SL93@tidalwaveautospa.com"/>
    <s v="Cory Cummings"/>
    <x v="3"/>
    <x v="2"/>
  </r>
  <r>
    <s v="Aaron Johnson"/>
    <s v="EXP-10011354 "/>
    <n v="69.989999999999995"/>
    <d v="2024-01-17T00:00:00"/>
    <x v="23"/>
    <s v="Dues &amp; Subscriptions"/>
    <s v="Office 365 An ual Payment/No receipt available"/>
    <m/>
    <m/>
    <m/>
    <m/>
    <m/>
    <m/>
    <m/>
    <m/>
    <m/>
    <m/>
    <m/>
    <m/>
    <m/>
    <m/>
    <m/>
    <m/>
    <m/>
    <m/>
    <m/>
    <m/>
    <m/>
    <e v="#REF!"/>
    <s v="SL108@tidalwaveautospa.com"/>
    <s v="Cory Cummings"/>
    <x v="3"/>
    <x v="2"/>
  </r>
  <r>
    <s v="Aaron Johnson"/>
    <s v="EXP-10011354 "/>
    <n v="150"/>
    <d v="2024-02-01T00:00:00"/>
    <x v="11"/>
    <s v="Rental Equipment"/>
    <s v="Rental deposit. Should be credited back in the account now"/>
    <m/>
    <m/>
    <m/>
    <m/>
    <m/>
    <m/>
    <m/>
    <m/>
    <m/>
    <m/>
    <m/>
    <m/>
    <m/>
    <m/>
    <m/>
    <m/>
    <m/>
    <m/>
    <m/>
    <m/>
    <m/>
    <e v="#REF!"/>
    <s v="SL108@tidalwaveautospa.com"/>
    <s v="Cory Cummings"/>
    <x v="3"/>
    <x v="2"/>
  </r>
  <r>
    <s v="Aaron Johnson"/>
    <s v="EXP-10011354 "/>
    <n v="15.56"/>
    <d v="2024-02-15T00:00:00"/>
    <x v="25"/>
    <s v="Parts"/>
    <s v="Shims and fasteners"/>
    <m/>
    <m/>
    <m/>
    <m/>
    <m/>
    <m/>
    <m/>
    <m/>
    <m/>
    <m/>
    <m/>
    <m/>
    <m/>
    <m/>
    <m/>
    <m/>
    <m/>
    <m/>
    <m/>
    <m/>
    <m/>
    <e v="#REF!"/>
    <s v="SL108@tidalwaveautospa.com"/>
    <s v="Cory Cummings"/>
    <x v="3"/>
    <x v="2"/>
  </r>
  <r>
    <s v="Aaron Johnson"/>
    <s v="EXP-10011354 "/>
    <n v="51.5"/>
    <d v="2024-02-15T00:00:00"/>
    <x v="0"/>
    <s v="Wash Maintenance"/>
    <s v="Soap and vinegar"/>
    <m/>
    <m/>
    <m/>
    <m/>
    <m/>
    <m/>
    <m/>
    <m/>
    <m/>
    <m/>
    <m/>
    <m/>
    <m/>
    <m/>
    <m/>
    <m/>
    <m/>
    <m/>
    <m/>
    <m/>
    <m/>
    <e v="#REF!"/>
    <s v="SL108@tidalwaveautospa.com"/>
    <s v="Cory Cummings"/>
    <x v="3"/>
    <x v="2"/>
  </r>
  <r>
    <s v="Aaron Johnson"/>
    <s v="EXP-10011354 "/>
    <n v="51.95"/>
    <d v="2024-02-16T00:00:00"/>
    <x v="0"/>
    <s v="Office Supplies"/>
    <s v="Toilet paper"/>
    <m/>
    <m/>
    <m/>
    <m/>
    <m/>
    <m/>
    <m/>
    <m/>
    <m/>
    <m/>
    <m/>
    <m/>
    <m/>
    <m/>
    <m/>
    <m/>
    <m/>
    <m/>
    <m/>
    <m/>
    <m/>
    <e v="#REF!"/>
    <s v="SL108@tidalwaveautospa.com"/>
    <s v="Cory Cummings"/>
    <x v="3"/>
    <x v="2"/>
  </r>
  <r>
    <s v="Aaron Johnson"/>
    <s v="EXP-10011354 "/>
    <n v="67.180000000000007"/>
    <d v="2024-02-17T00:00:00"/>
    <x v="3"/>
    <s v="Vehicle Damage Claims"/>
    <s v="Mirror replacement"/>
    <m/>
    <m/>
    <m/>
    <m/>
    <m/>
    <m/>
    <m/>
    <m/>
    <m/>
    <m/>
    <m/>
    <m/>
    <m/>
    <m/>
    <m/>
    <m/>
    <m/>
    <m/>
    <m/>
    <m/>
    <m/>
    <e v="#REF!"/>
    <s v="SL108@tidalwaveautospa.com"/>
    <s v="Cory Cummings"/>
    <x v="3"/>
    <x v="2"/>
  </r>
  <r>
    <s v="Britt Bonds"/>
    <s v="EXP-10011299 "/>
    <n v="768.48"/>
    <d v="2024-01-02T00:00:00"/>
    <x v="11"/>
    <s v="Wash Repairs"/>
    <s v="Tire shine install"/>
    <m/>
    <m/>
    <m/>
    <m/>
    <m/>
    <m/>
    <m/>
    <m/>
    <m/>
    <m/>
    <m/>
    <m/>
    <m/>
    <m/>
    <m/>
    <m/>
    <m/>
    <m/>
    <m/>
    <m/>
    <m/>
    <e v="#REF!"/>
    <s v="SL41@tidalwaveautospa.com"/>
    <s v="Cory Cummings"/>
    <x v="3"/>
    <x v="2"/>
  </r>
  <r>
    <s v="Britt Bonds"/>
    <s v="EXP-10011299 "/>
    <n v="93.41"/>
    <d v="2024-01-08T00:00:00"/>
    <x v="6"/>
    <s v="Wash Maintenance"/>
    <s v="cleaning supplies"/>
    <m/>
    <m/>
    <m/>
    <m/>
    <m/>
    <m/>
    <m/>
    <m/>
    <m/>
    <m/>
    <m/>
    <m/>
    <m/>
    <m/>
    <m/>
    <m/>
    <m/>
    <m/>
    <m/>
    <m/>
    <m/>
    <e v="#REF!"/>
    <s v="SL41@tidalwaveautospa.com"/>
    <s v="Cory Cummings"/>
    <x v="3"/>
    <x v="2"/>
  </r>
  <r>
    <s v="Britt Bonds"/>
    <s v="EXP-10011299 "/>
    <n v="537"/>
    <d v="2024-01-10T00:00:00"/>
    <x v="11"/>
    <s v="Wash Repairs"/>
    <s v="Tireshine install"/>
    <m/>
    <m/>
    <m/>
    <m/>
    <m/>
    <m/>
    <m/>
    <m/>
    <m/>
    <m/>
    <m/>
    <m/>
    <m/>
    <m/>
    <m/>
    <m/>
    <m/>
    <m/>
    <m/>
    <m/>
    <m/>
    <e v="#REF!"/>
    <s v="SL41@tidalwaveautospa.com"/>
    <s v="Cory Cummings"/>
    <x v="3"/>
    <x v="2"/>
  </r>
  <r>
    <s v="Britt Bonds"/>
    <s v="EXP-10011299 "/>
    <n v="190.2"/>
    <d v="2024-02-09T00:00:00"/>
    <x v="0"/>
    <s v="Wash Maintenance"/>
    <s v="cleaning supplies"/>
    <m/>
    <m/>
    <m/>
    <m/>
    <m/>
    <m/>
    <m/>
    <m/>
    <m/>
    <m/>
    <m/>
    <m/>
    <m/>
    <m/>
    <m/>
    <m/>
    <m/>
    <m/>
    <m/>
    <m/>
    <m/>
    <e v="#REF!"/>
    <s v="SL41@tidalwaveautospa.com"/>
    <s v="Cory Cummings"/>
    <x v="3"/>
    <x v="2"/>
  </r>
  <r>
    <s v="Britt Bonds"/>
    <s v="EXP-10011299 "/>
    <n v="44.57"/>
    <d v="2024-02-12T00:00:00"/>
    <x v="6"/>
    <s v="Parts"/>
    <s v="Pressure washer repair"/>
    <m/>
    <m/>
    <m/>
    <m/>
    <m/>
    <m/>
    <m/>
    <m/>
    <m/>
    <m/>
    <m/>
    <m/>
    <m/>
    <m/>
    <m/>
    <m/>
    <m/>
    <m/>
    <m/>
    <m/>
    <m/>
    <e v="#REF!"/>
    <s v="SL41@tidalwaveautospa.com"/>
    <s v="Cory Cummings"/>
    <x v="3"/>
    <x v="2"/>
  </r>
  <r>
    <s v="Patrick Swain"/>
    <s v="EXP-10011288 "/>
    <n v="129.30000000000001"/>
    <d v="2024-01-23T00:00:00"/>
    <x v="0"/>
    <s v="Office Supplies"/>
    <s v="water and paper towel for rest room"/>
    <m/>
    <m/>
    <m/>
    <m/>
    <m/>
    <m/>
    <m/>
    <m/>
    <m/>
    <m/>
    <m/>
    <m/>
    <m/>
    <m/>
    <m/>
    <m/>
    <m/>
    <m/>
    <m/>
    <m/>
    <m/>
    <e v="#REF!"/>
    <s v="SL256@tidalwaveautospa.com"/>
    <s v="Cory Cummings"/>
    <x v="3"/>
    <x v="2"/>
  </r>
  <r>
    <s v="Patrick Swain"/>
    <s v="EXP-10011288 "/>
    <n v="21.69"/>
    <d v="2024-02-09T00:00:00"/>
    <x v="8"/>
    <s v="Snacks"/>
    <s v="water"/>
    <m/>
    <m/>
    <m/>
    <m/>
    <m/>
    <m/>
    <m/>
    <m/>
    <m/>
    <m/>
    <m/>
    <m/>
    <m/>
    <m/>
    <m/>
    <m/>
    <m/>
    <m/>
    <m/>
    <m/>
    <m/>
    <e v="#REF!"/>
    <s v="SL256@tidalwaveautospa.com"/>
    <s v="Cory Cummings"/>
    <x v="3"/>
    <x v="2"/>
  </r>
  <r>
    <s v="Scott Blainey"/>
    <s v="EXP-10011345 "/>
    <n v="143.77000000000001"/>
    <d v="2024-01-18T00:00:00"/>
    <x v="0"/>
    <s v="Office Supplies"/>
    <s v="printer toner"/>
    <m/>
    <m/>
    <m/>
    <m/>
    <m/>
    <m/>
    <m/>
    <m/>
    <m/>
    <m/>
    <m/>
    <m/>
    <m/>
    <m/>
    <m/>
    <m/>
    <m/>
    <m/>
    <m/>
    <m/>
    <m/>
    <e v="#REF!"/>
    <s v="SL184@tidalwaveautospa.com"/>
    <s v="Jeff Mathis"/>
    <x v="3"/>
    <x v="2"/>
  </r>
  <r>
    <s v="Scott Blainey"/>
    <s v="EXP-10011345 "/>
    <n v="24.76"/>
    <d v="2024-01-22T00:00:00"/>
    <x v="6"/>
    <s v="Parts"/>
    <s v="cut off valve"/>
    <m/>
    <m/>
    <m/>
    <m/>
    <m/>
    <m/>
    <m/>
    <m/>
    <m/>
    <m/>
    <m/>
    <m/>
    <m/>
    <m/>
    <m/>
    <m/>
    <m/>
    <m/>
    <m/>
    <m/>
    <m/>
    <e v="#REF!"/>
    <s v="SL184@tidalwaveautospa.com"/>
    <s v="Jeff Mathis"/>
    <x v="3"/>
    <x v="2"/>
  </r>
  <r>
    <s v="Scott Blainey"/>
    <s v="EXP-10011345 "/>
    <n v="49.38"/>
    <d v="2024-01-22T00:00:00"/>
    <x v="2"/>
    <s v="Wash Maintenance"/>
    <s v="pressure washer gun"/>
    <m/>
    <m/>
    <m/>
    <m/>
    <m/>
    <m/>
    <m/>
    <m/>
    <m/>
    <m/>
    <m/>
    <m/>
    <m/>
    <m/>
    <m/>
    <m/>
    <m/>
    <m/>
    <m/>
    <m/>
    <m/>
    <e v="#REF!"/>
    <s v="SL184@tidalwaveautospa.com"/>
    <s v="Jeff Mathis"/>
    <x v="3"/>
    <x v="2"/>
  </r>
  <r>
    <s v="Scott Blainey"/>
    <s v="EXP-10011345 "/>
    <n v="15.3"/>
    <d v="2024-02-02T00:00:00"/>
    <x v="11"/>
    <s v="Wash Maintenance"/>
    <s v="weatherizing blankets"/>
    <m/>
    <m/>
    <m/>
    <m/>
    <m/>
    <m/>
    <m/>
    <m/>
    <m/>
    <m/>
    <m/>
    <m/>
    <m/>
    <m/>
    <m/>
    <m/>
    <m/>
    <m/>
    <m/>
    <m/>
    <m/>
    <e v="#REF!"/>
    <s v="SL184@tidalwaveautospa.com"/>
    <s v="Jeff Mathis"/>
    <x v="3"/>
    <x v="2"/>
  </r>
  <r>
    <s v="Scott Blainey"/>
    <s v="EXP-10011345 "/>
    <n v="78.930000000000007"/>
    <d v="2024-02-12T00:00:00"/>
    <x v="6"/>
    <s v="Wash Maintenance"/>
    <s v="Hydralic fluid"/>
    <m/>
    <m/>
    <m/>
    <m/>
    <m/>
    <m/>
    <m/>
    <m/>
    <m/>
    <m/>
    <m/>
    <m/>
    <m/>
    <m/>
    <m/>
    <m/>
    <m/>
    <m/>
    <m/>
    <m/>
    <m/>
    <e v="#REF!"/>
    <s v="SL184@tidalwaveautospa.com"/>
    <s v="Jeff Mathis"/>
    <x v="3"/>
    <x v="2"/>
  </r>
  <r>
    <s v="Don Cross"/>
    <s v="EXP-10011360 "/>
    <n v="37.29"/>
    <d v="2024-02-06T00:00:00"/>
    <x v="9"/>
    <s v="Snacks"/>
    <s v="water and electrolytes"/>
    <m/>
    <m/>
    <m/>
    <m/>
    <m/>
    <m/>
    <m/>
    <m/>
    <m/>
    <m/>
    <m/>
    <m/>
    <m/>
    <m/>
    <m/>
    <m/>
    <m/>
    <m/>
    <m/>
    <m/>
    <m/>
    <e v="#REF!"/>
    <s v="SL165@tidalwaveautospa.com"/>
    <s v="Jeff Mathis"/>
    <x v="3"/>
    <x v="2"/>
  </r>
  <r>
    <s v="Don Cross"/>
    <s v="EXP-10011360 "/>
    <n v="63.75"/>
    <d v="2024-02-16T00:00:00"/>
    <x v="9"/>
    <s v="Office Supplies"/>
    <s v="water / tissue"/>
    <m/>
    <m/>
    <m/>
    <m/>
    <m/>
    <m/>
    <m/>
    <m/>
    <m/>
    <m/>
    <m/>
    <m/>
    <m/>
    <m/>
    <m/>
    <m/>
    <m/>
    <m/>
    <m/>
    <m/>
    <m/>
    <e v="#REF!"/>
    <s v="SL165@tidalwaveautospa.com"/>
    <s v="Jeff Mathis"/>
    <x v="3"/>
    <x v="2"/>
  </r>
  <r>
    <s v="Javier Rocha"/>
    <s v="EXP-10010864 "/>
    <n v="26.26"/>
    <d v="2024-01-18T00:00:00"/>
    <x v="0"/>
    <s v="Small Tools"/>
    <s v="Stainless cutter"/>
    <m/>
    <m/>
    <m/>
    <m/>
    <m/>
    <m/>
    <m/>
    <m/>
    <m/>
    <m/>
    <m/>
    <m/>
    <m/>
    <m/>
    <m/>
    <m/>
    <m/>
    <m/>
    <m/>
    <m/>
    <m/>
    <e v="#REF!"/>
    <s v="SL265@tidalwaveautospa.com"/>
    <s v="Jeff Mathis"/>
    <x v="3"/>
    <x v="2"/>
  </r>
  <r>
    <s v="Javier Rocha"/>
    <s v="EXP-10010864 "/>
    <n v="36.1"/>
    <d v="2024-01-24T00:00:00"/>
    <x v="0"/>
    <s v="Parts"/>
    <s v="Valve"/>
    <m/>
    <m/>
    <m/>
    <m/>
    <m/>
    <m/>
    <m/>
    <m/>
    <m/>
    <m/>
    <m/>
    <m/>
    <m/>
    <m/>
    <m/>
    <m/>
    <m/>
    <m/>
    <m/>
    <m/>
    <m/>
    <e v="#REF!"/>
    <s v="SL265@tidalwaveautospa.com"/>
    <s v="Jeff Mathis"/>
    <x v="3"/>
    <x v="2"/>
  </r>
  <r>
    <s v="Javier Rocha"/>
    <s v="EXP-10010864 "/>
    <n v="19.71"/>
    <d v="2024-01-24T00:00:00"/>
    <x v="0"/>
    <s v="Parts"/>
    <s v="Valve"/>
    <m/>
    <m/>
    <m/>
    <m/>
    <m/>
    <m/>
    <m/>
    <m/>
    <m/>
    <m/>
    <m/>
    <m/>
    <m/>
    <m/>
    <m/>
    <m/>
    <m/>
    <m/>
    <m/>
    <m/>
    <m/>
    <e v="#REF!"/>
    <s v="SL265@tidalwaveautospa.com"/>
    <s v="Jeff Mathis"/>
    <x v="3"/>
    <x v="2"/>
  </r>
  <r>
    <s v="Javier Rocha"/>
    <s v="EXP-10010864 "/>
    <n v="37.33"/>
    <d v="2024-01-27T00:00:00"/>
    <x v="0"/>
    <s v="Wash Maintenance"/>
    <s v="Water and vinegar"/>
    <m/>
    <m/>
    <m/>
    <m/>
    <m/>
    <m/>
    <m/>
    <m/>
    <m/>
    <m/>
    <m/>
    <m/>
    <m/>
    <m/>
    <m/>
    <m/>
    <m/>
    <m/>
    <m/>
    <m/>
    <m/>
    <e v="#REF!"/>
    <s v="SL265@tidalwaveautospa.com"/>
    <s v="Jeff Mathis"/>
    <x v="3"/>
    <x v="2"/>
  </r>
  <r>
    <s v="Javier Rocha"/>
    <s v="EXP-10010864 "/>
    <n v="13.53"/>
    <d v="2024-02-06T00:00:00"/>
    <x v="0"/>
    <s v="Wash Maintenance"/>
    <s v="Cleaning/vinegar"/>
    <m/>
    <m/>
    <m/>
    <m/>
    <m/>
    <m/>
    <m/>
    <m/>
    <m/>
    <m/>
    <m/>
    <m/>
    <m/>
    <m/>
    <m/>
    <m/>
    <m/>
    <m/>
    <m/>
    <m/>
    <m/>
    <e v="#REF!"/>
    <s v="SL265@tidalwaveautospa.com"/>
    <s v="Jeff Mathis"/>
    <x v="3"/>
    <x v="2"/>
  </r>
  <r>
    <s v="Javier Rocha"/>
    <s v="EXP-10010864 "/>
    <n v="55.98"/>
    <d v="2024-02-06T00:00:00"/>
    <x v="0"/>
    <s v="Wash Maintenance"/>
    <s v="Salt pellets"/>
    <m/>
    <m/>
    <m/>
    <m/>
    <m/>
    <m/>
    <m/>
    <m/>
    <m/>
    <m/>
    <m/>
    <m/>
    <m/>
    <m/>
    <m/>
    <m/>
    <m/>
    <m/>
    <m/>
    <m/>
    <m/>
    <e v="#REF!"/>
    <s v="SL265@tidalwaveautospa.com"/>
    <s v="Jeff Mathis"/>
    <x v="3"/>
    <x v="2"/>
  </r>
  <r>
    <s v="Javier Rocha"/>
    <s v="EXP-10010864 "/>
    <n v="16.7"/>
    <d v="2024-02-06T00:00:00"/>
    <x v="0"/>
    <s v="Snacks"/>
    <s v="Water/water flavoring"/>
    <m/>
    <m/>
    <m/>
    <m/>
    <m/>
    <m/>
    <m/>
    <m/>
    <m/>
    <m/>
    <m/>
    <m/>
    <m/>
    <m/>
    <m/>
    <m/>
    <m/>
    <m/>
    <m/>
    <m/>
    <m/>
    <e v="#REF!"/>
    <s v="SL265@tidalwaveautospa.com"/>
    <s v="Jeff Mathis"/>
    <x v="3"/>
    <x v="2"/>
  </r>
  <r>
    <s v="Javier Rocha"/>
    <s v="EXP-10010864 "/>
    <n v="83.01"/>
    <d v="2024-02-10T00:00:00"/>
    <x v="0"/>
    <s v="Office Supplies"/>
    <s v="Water/laminator/ hooks/velcro"/>
    <m/>
    <m/>
    <m/>
    <m/>
    <m/>
    <m/>
    <m/>
    <m/>
    <m/>
    <m/>
    <m/>
    <m/>
    <m/>
    <m/>
    <m/>
    <m/>
    <m/>
    <m/>
    <m/>
    <m/>
    <m/>
    <e v="#REF!"/>
    <s v="SL265@tidalwaveautospa.com"/>
    <s v="Jeff Mathis"/>
    <x v="3"/>
    <x v="2"/>
  </r>
  <r>
    <s v="Javier Rocha"/>
    <s v="EXP-10010864 "/>
    <n v="12.99"/>
    <d v="2024-02-12T00:00:00"/>
    <x v="1"/>
    <s v="Parts"/>
    <s v="Grease fittings"/>
    <m/>
    <m/>
    <m/>
    <m/>
    <m/>
    <m/>
    <m/>
    <m/>
    <m/>
    <m/>
    <m/>
    <m/>
    <m/>
    <m/>
    <m/>
    <m/>
    <m/>
    <m/>
    <m/>
    <m/>
    <m/>
    <e v="#REF!"/>
    <s v="SL265@tidalwaveautospa.com"/>
    <s v="Jeff Mathis"/>
    <x v="3"/>
    <x v="2"/>
  </r>
  <r>
    <s v="Javier Rocha"/>
    <s v="EXP-10010864 "/>
    <n v="49.87"/>
    <d v="2024-02-12T00:00:00"/>
    <x v="0"/>
    <s v="Small Tools"/>
    <s v="Grease gun"/>
    <m/>
    <m/>
    <m/>
    <m/>
    <m/>
    <m/>
    <m/>
    <m/>
    <m/>
    <m/>
    <m/>
    <m/>
    <m/>
    <m/>
    <m/>
    <m/>
    <m/>
    <m/>
    <m/>
    <m/>
    <m/>
    <e v="#REF!"/>
    <s v="SL265@tidalwaveautospa.com"/>
    <s v="Jeff Mathis"/>
    <x v="3"/>
    <x v="2"/>
  </r>
  <r>
    <s v="Javier Rocha"/>
    <s v="EXP-10010864 "/>
    <n v="17.5"/>
    <d v="2024-02-16T00:00:00"/>
    <x v="2"/>
    <s v="Small Tools"/>
    <s v="Tube bender for stainless"/>
    <m/>
    <m/>
    <m/>
    <m/>
    <m/>
    <m/>
    <m/>
    <m/>
    <m/>
    <m/>
    <m/>
    <m/>
    <m/>
    <m/>
    <m/>
    <m/>
    <m/>
    <m/>
    <m/>
    <m/>
    <m/>
    <e v="#REF!"/>
    <s v="SL265@tidalwaveautospa.com"/>
    <s v="Jeff Mathis"/>
    <x v="3"/>
    <x v="2"/>
  </r>
  <r>
    <s v="Javier Rocha"/>
    <s v="EXP-10010864 "/>
    <n v="10.029999999999999"/>
    <d v="2024-02-16T00:00:00"/>
    <x v="2"/>
    <s v="Parts"/>
    <s v="Stainless repair"/>
    <m/>
    <m/>
    <m/>
    <m/>
    <m/>
    <m/>
    <m/>
    <m/>
    <m/>
    <m/>
    <m/>
    <m/>
    <m/>
    <m/>
    <m/>
    <m/>
    <m/>
    <m/>
    <m/>
    <m/>
    <m/>
    <e v="#REF!"/>
    <s v="SL265@tidalwaveautospa.com"/>
    <s v="Jeff Mathis"/>
    <x v="3"/>
    <x v="2"/>
  </r>
  <r>
    <s v="Spencer Kappelman"/>
    <s v="EXP-10011317 "/>
    <n v="38.39"/>
    <d v="2024-01-17T00:00:00"/>
    <x v="0"/>
    <s v="Small Tools"/>
    <s v="Shovel and scraper"/>
    <m/>
    <m/>
    <m/>
    <m/>
    <m/>
    <m/>
    <m/>
    <m/>
    <m/>
    <m/>
    <m/>
    <m/>
    <m/>
    <m/>
    <m/>
    <m/>
    <m/>
    <m/>
    <m/>
    <m/>
    <m/>
    <e v="#REF!"/>
    <s v="SL211@tidalwaveautospa.com"/>
    <s v="Jeff Mathis"/>
    <x v="3"/>
    <x v="2"/>
  </r>
  <r>
    <s v="Spencer Kappelman"/>
    <s v="EXP-10011317 "/>
    <n v="105.08"/>
    <d v="2024-01-26T00:00:00"/>
    <x v="0"/>
    <s v="Wash Maintenance"/>
    <s v="Hydraulic hoses and gloves"/>
    <m/>
    <m/>
    <m/>
    <m/>
    <m/>
    <m/>
    <m/>
    <m/>
    <m/>
    <m/>
    <m/>
    <m/>
    <m/>
    <m/>
    <m/>
    <m/>
    <m/>
    <m/>
    <m/>
    <m/>
    <m/>
    <e v="#REF!"/>
    <s v="SL211@tidalwaveautospa.com"/>
    <s v="Jeff Mathis"/>
    <x v="3"/>
    <x v="2"/>
  </r>
  <r>
    <s v="Spencer Kappelman"/>
    <s v="EXP-10011317 "/>
    <n v="28.89"/>
    <d v="2024-01-27T00:00:00"/>
    <x v="0"/>
    <s v="Wash Maintenance"/>
    <s v="Vinegar and water"/>
    <m/>
    <m/>
    <m/>
    <m/>
    <m/>
    <m/>
    <m/>
    <m/>
    <m/>
    <m/>
    <m/>
    <m/>
    <m/>
    <m/>
    <m/>
    <m/>
    <m/>
    <m/>
    <m/>
    <m/>
    <m/>
    <e v="#REF!"/>
    <s v="SL211@tidalwaveautospa.com"/>
    <s v="Jeff Mathis"/>
    <x v="3"/>
    <x v="2"/>
  </r>
  <r>
    <s v="Spencer Kappelman"/>
    <s v="EXP-10011317 "/>
    <n v="66.680000000000007"/>
    <d v="2024-02-09T00:00:00"/>
    <x v="0"/>
    <s v="Wash Maintenance"/>
    <s v="Water, vinegar, unstoppables"/>
    <m/>
    <m/>
    <m/>
    <m/>
    <m/>
    <m/>
    <m/>
    <m/>
    <m/>
    <m/>
    <m/>
    <m/>
    <m/>
    <m/>
    <m/>
    <m/>
    <m/>
    <m/>
    <m/>
    <m/>
    <m/>
    <e v="#REF!"/>
    <s v="SL211@tidalwaveautospa.com"/>
    <s v="Jeff Mathis"/>
    <x v="3"/>
    <x v="2"/>
  </r>
  <r>
    <s v="Caitlin Toner"/>
    <s v="EXP-10011056 "/>
    <n v="351.19"/>
    <d v="2024-01-21T00:00:00"/>
    <x v="0"/>
    <s v="Equipment"/>
    <s v="Bullet Heater"/>
    <m/>
    <m/>
    <m/>
    <m/>
    <m/>
    <m/>
    <m/>
    <m/>
    <m/>
    <m/>
    <m/>
    <m/>
    <m/>
    <m/>
    <m/>
    <m/>
    <m/>
    <m/>
    <m/>
    <m/>
    <m/>
    <e v="#REF!"/>
    <s v="SL160@tidalwaveautospa.com"/>
    <s v="Jeff Mathis"/>
    <x v="3"/>
    <x v="2"/>
  </r>
  <r>
    <s v="Caitlin Toner"/>
    <s v="EXP-10011056 "/>
    <n v="-54.75"/>
    <d v="2024-01-27T00:00:00"/>
    <x v="0"/>
    <s v="Safety Supplies"/>
    <s v="Cleaning Gloves - Refunded (Never Recieved)"/>
    <m/>
    <m/>
    <m/>
    <m/>
    <m/>
    <m/>
    <m/>
    <m/>
    <m/>
    <m/>
    <m/>
    <m/>
    <m/>
    <m/>
    <m/>
    <m/>
    <m/>
    <m/>
    <m/>
    <m/>
    <m/>
    <e v="#REF!"/>
    <s v="SL160@tidalwaveautospa.com"/>
    <s v="Jeff Mathis"/>
    <x v="3"/>
    <x v="2"/>
  </r>
  <r>
    <s v="Caitlin Toner"/>
    <s v="EXP-10011056 "/>
    <n v="-101.97"/>
    <d v="2024-01-27T00:00:00"/>
    <x v="0"/>
    <s v="Wash Maintenance"/>
    <s v="Tarp - Refunded (Never Received)"/>
    <m/>
    <m/>
    <m/>
    <m/>
    <m/>
    <m/>
    <m/>
    <m/>
    <m/>
    <m/>
    <m/>
    <m/>
    <m/>
    <m/>
    <m/>
    <m/>
    <m/>
    <m/>
    <m/>
    <m/>
    <m/>
    <e v="#REF!"/>
    <s v="SL160@tidalwaveautospa.com"/>
    <s v="Jeff Mathis"/>
    <x v="3"/>
    <x v="2"/>
  </r>
  <r>
    <s v="Caitlin Toner"/>
    <s v="EXP-10011056 "/>
    <n v="185.48"/>
    <d v="2024-02-15T00:00:00"/>
    <x v="0"/>
    <s v="Office Supplies"/>
    <s v="Brooms, broom holders, cleaning gloves &amp; door stopper"/>
    <m/>
    <m/>
    <m/>
    <m/>
    <m/>
    <m/>
    <m/>
    <m/>
    <m/>
    <m/>
    <m/>
    <m/>
    <m/>
    <m/>
    <m/>
    <m/>
    <m/>
    <m/>
    <m/>
    <m/>
    <m/>
    <e v="#REF!"/>
    <s v="SL160@tidalwaveautospa.com"/>
    <s v="Jeff Mathis"/>
    <x v="3"/>
    <x v="2"/>
  </r>
  <r>
    <s v="Kaleigh Welch"/>
    <s v="EXP-10011313 "/>
    <n v="419.5"/>
    <d v="2024-02-09T00:00:00"/>
    <x v="0"/>
    <s v="Small Tools"/>
    <s v="Automatic hose reels"/>
    <m/>
    <m/>
    <m/>
    <m/>
    <m/>
    <m/>
    <m/>
    <m/>
    <m/>
    <m/>
    <m/>
    <m/>
    <m/>
    <m/>
    <m/>
    <m/>
    <m/>
    <m/>
    <m/>
    <m/>
    <m/>
    <e v="#REF!"/>
    <s v="SL251@tidalwaveautospa.com"/>
    <s v="Jeff Mathis"/>
    <x v="3"/>
    <x v="2"/>
  </r>
  <r>
    <s v="Kaleigh Welch"/>
    <s v="EXP-10011312 "/>
    <n v="17.440000000000001"/>
    <d v="2024-02-12T00:00:00"/>
    <x v="1"/>
    <s v="Parts"/>
    <s v="Hardware for automatic hose reel"/>
    <m/>
    <m/>
    <m/>
    <m/>
    <m/>
    <m/>
    <m/>
    <m/>
    <m/>
    <m/>
    <m/>
    <m/>
    <m/>
    <m/>
    <m/>
    <m/>
    <m/>
    <m/>
    <m/>
    <m/>
    <m/>
    <e v="#REF!"/>
    <s v="SL251@tidalwaveautospa.com"/>
    <s v="Jeff Mathis"/>
    <x v="3"/>
    <x v="2"/>
  </r>
  <r>
    <s v="Kaleigh Welch"/>
    <s v="EXP-10011312 "/>
    <n v="11.34"/>
    <d v="2024-02-12T00:00:00"/>
    <x v="1"/>
    <s v="Parts"/>
    <s v="Hardware for automatic hose reel"/>
    <m/>
    <m/>
    <m/>
    <m/>
    <m/>
    <m/>
    <m/>
    <m/>
    <m/>
    <m/>
    <m/>
    <m/>
    <m/>
    <m/>
    <m/>
    <m/>
    <m/>
    <m/>
    <m/>
    <m/>
    <m/>
    <e v="#REF!"/>
    <s v="SL251@tidalwaveautospa.com"/>
    <s v="Jeff Mathis"/>
    <x v="3"/>
    <x v="2"/>
  </r>
  <r>
    <s v="Kaleigh Welch"/>
    <s v="EXP-10011311 "/>
    <n v="86.88"/>
    <d v="2024-02-10T00:00:00"/>
    <x v="0"/>
    <s v="Wash Maintenance"/>
    <s v="Dawn"/>
    <m/>
    <m/>
    <m/>
    <m/>
    <m/>
    <m/>
    <m/>
    <m/>
    <m/>
    <m/>
    <m/>
    <m/>
    <m/>
    <m/>
    <m/>
    <m/>
    <m/>
    <m/>
    <m/>
    <m/>
    <m/>
    <e v="#REF!"/>
    <s v="SL251@tidalwaveautospa.com"/>
    <s v="Jeff Mathis"/>
    <x v="3"/>
    <x v="2"/>
  </r>
  <r>
    <s v="Kaleigh Welch"/>
    <s v="EXP-10011310 "/>
    <n v="130.94"/>
    <d v="2024-02-10T00:00:00"/>
    <x v="0"/>
    <s v="Wash Maintenance"/>
    <s v="Salt for soft water system"/>
    <m/>
    <m/>
    <m/>
    <m/>
    <m/>
    <m/>
    <m/>
    <m/>
    <m/>
    <m/>
    <m/>
    <m/>
    <m/>
    <m/>
    <m/>
    <m/>
    <m/>
    <m/>
    <m/>
    <m/>
    <m/>
    <e v="#REF!"/>
    <s v="SL251@tidalwaveautospa.com"/>
    <s v="Jeff Mathis"/>
    <x v="3"/>
    <x v="2"/>
  </r>
  <r>
    <s v="Kaleigh Welch"/>
    <s v="EXP-10011309 "/>
    <n v="12.01"/>
    <d v="2024-02-10T00:00:00"/>
    <x v="1"/>
    <s v="Parts"/>
    <s v="Latch for vac house gate"/>
    <m/>
    <m/>
    <m/>
    <m/>
    <m/>
    <m/>
    <m/>
    <m/>
    <m/>
    <m/>
    <m/>
    <m/>
    <m/>
    <m/>
    <m/>
    <m/>
    <m/>
    <m/>
    <m/>
    <m/>
    <m/>
    <e v="#REF!"/>
    <s v="SL251@tidalwaveautospa.com"/>
    <s v="Jeff Mathis"/>
    <x v="3"/>
    <x v="2"/>
  </r>
  <r>
    <s v="Michael Bond"/>
    <s v="EXP-10011070 "/>
    <n v="65.819999999999993"/>
    <d v="2024-01-18T00:00:00"/>
    <x v="22"/>
    <s v="Fuel"/>
    <s v="propane"/>
    <m/>
    <m/>
    <m/>
    <m/>
    <m/>
    <m/>
    <m/>
    <m/>
    <m/>
    <m/>
    <m/>
    <m/>
    <m/>
    <m/>
    <m/>
    <m/>
    <m/>
    <m/>
    <m/>
    <m/>
    <m/>
    <e v="#REF!"/>
    <s v=""/>
    <s v=""/>
    <x v="3"/>
    <x v="2"/>
  </r>
  <r>
    <s v="Michael Bond"/>
    <s v="EXP-10011070 "/>
    <n v="43.88"/>
    <d v="2024-01-19T00:00:00"/>
    <x v="22"/>
    <s v="Fuel"/>
    <s v="propane"/>
    <m/>
    <m/>
    <m/>
    <m/>
    <m/>
    <m/>
    <m/>
    <m/>
    <m/>
    <m/>
    <m/>
    <m/>
    <m/>
    <m/>
    <m/>
    <m/>
    <m/>
    <m/>
    <m/>
    <m/>
    <m/>
    <e v="#REF!"/>
    <s v=""/>
    <s v=""/>
    <x v="3"/>
    <x v="2"/>
  </r>
  <r>
    <s v="Michael Bond"/>
    <s v="EXP-10011070 "/>
    <n v="-43.88"/>
    <d v="2024-01-19T00:00:00"/>
    <x v="22"/>
    <s v="Fuel"/>
    <s v="propane refund"/>
    <m/>
    <m/>
    <m/>
    <m/>
    <m/>
    <m/>
    <m/>
    <m/>
    <m/>
    <m/>
    <m/>
    <m/>
    <m/>
    <m/>
    <m/>
    <m/>
    <m/>
    <m/>
    <m/>
    <m/>
    <m/>
    <e v="#REF!"/>
    <s v=""/>
    <s v=""/>
    <x v="3"/>
    <x v="2"/>
  </r>
  <r>
    <s v="Michael Bond"/>
    <s v="EXP-10011070 "/>
    <n v="132.36000000000001"/>
    <d v="2024-01-19T00:00:00"/>
    <x v="22"/>
    <s v="Fuel"/>
    <s v="propane canister and propane"/>
    <m/>
    <m/>
    <m/>
    <m/>
    <m/>
    <m/>
    <m/>
    <m/>
    <m/>
    <m/>
    <m/>
    <m/>
    <m/>
    <m/>
    <m/>
    <m/>
    <m/>
    <m/>
    <m/>
    <m/>
    <m/>
    <e v="#REF!"/>
    <s v=""/>
    <s v=""/>
    <x v="3"/>
    <x v="2"/>
  </r>
  <r>
    <s v="Michael Bond"/>
    <s v="EXP-10011070 "/>
    <n v="48.25"/>
    <d v="2024-01-19T00:00:00"/>
    <x v="22"/>
    <s v="Fuel"/>
    <s v="propane"/>
    <m/>
    <m/>
    <m/>
    <m/>
    <m/>
    <m/>
    <m/>
    <m/>
    <m/>
    <m/>
    <m/>
    <m/>
    <m/>
    <m/>
    <m/>
    <m/>
    <m/>
    <m/>
    <m/>
    <m/>
    <m/>
    <e v="#REF!"/>
    <s v=""/>
    <s v=""/>
    <x v="3"/>
    <x v="2"/>
  </r>
  <r>
    <s v="Michael Bond"/>
    <s v="EXP-10011070 "/>
    <n v="57.89"/>
    <d v="2024-01-20T00:00:00"/>
    <x v="0"/>
    <s v="Wash Maintenance"/>
    <s v="salt and receipt paper"/>
    <m/>
    <m/>
    <m/>
    <m/>
    <m/>
    <m/>
    <m/>
    <m/>
    <m/>
    <m/>
    <m/>
    <m/>
    <m/>
    <m/>
    <m/>
    <m/>
    <m/>
    <m/>
    <m/>
    <m/>
    <m/>
    <e v="#REF!"/>
    <s v=""/>
    <s v=""/>
    <x v="3"/>
    <x v="2"/>
  </r>
  <r>
    <s v="Michael Bond"/>
    <s v="EXP-10011070 "/>
    <n v="50"/>
    <d v="2024-01-24T00:00:00"/>
    <x v="22"/>
    <s v="Fuel"/>
    <s v="gas for rental"/>
    <m/>
    <m/>
    <m/>
    <m/>
    <m/>
    <m/>
    <m/>
    <m/>
    <m/>
    <m/>
    <m/>
    <m/>
    <m/>
    <m/>
    <m/>
    <m/>
    <m/>
    <m/>
    <m/>
    <m/>
    <m/>
    <e v="#REF!"/>
    <s v=""/>
    <s v=""/>
    <x v="3"/>
    <x v="2"/>
  </r>
  <r>
    <s v="Michael Bond"/>
    <s v="EXP-10011070 "/>
    <n v="83.38"/>
    <d v="2024-01-25T00:00:00"/>
    <x v="0"/>
    <s v="Wash Maintenance"/>
    <s v="salt and receipt paper"/>
    <m/>
    <m/>
    <m/>
    <m/>
    <m/>
    <m/>
    <m/>
    <m/>
    <m/>
    <m/>
    <m/>
    <m/>
    <m/>
    <m/>
    <m/>
    <m/>
    <m/>
    <m/>
    <m/>
    <m/>
    <m/>
    <e v="#REF!"/>
    <s v=""/>
    <s v=""/>
    <x v="3"/>
    <x v="2"/>
  </r>
  <r>
    <s v="Michael Bond"/>
    <s v="EXP-10011070 "/>
    <n v="15.85"/>
    <d v="2024-01-27T00:00:00"/>
    <x v="22"/>
    <s v="Plumbing Expense"/>
    <s v="PVC pipes and glue"/>
    <m/>
    <m/>
    <m/>
    <m/>
    <m/>
    <m/>
    <m/>
    <m/>
    <m/>
    <m/>
    <m/>
    <m/>
    <m/>
    <m/>
    <m/>
    <m/>
    <m/>
    <m/>
    <m/>
    <m/>
    <m/>
    <e v="#REF!"/>
    <s v=""/>
    <s v=""/>
    <x v="3"/>
    <x v="2"/>
  </r>
  <r>
    <s v="Michael Bond"/>
    <s v="EXP-10011070 "/>
    <n v="20.98"/>
    <d v="2024-01-27T00:00:00"/>
    <x v="22"/>
    <s v="Parts"/>
    <s v="repair materials for busted pipe"/>
    <m/>
    <m/>
    <m/>
    <m/>
    <m/>
    <m/>
    <m/>
    <m/>
    <m/>
    <m/>
    <m/>
    <m/>
    <m/>
    <m/>
    <m/>
    <m/>
    <m/>
    <m/>
    <m/>
    <m/>
    <m/>
    <e v="#REF!"/>
    <s v=""/>
    <s v=""/>
    <x v="3"/>
    <x v="2"/>
  </r>
  <r>
    <s v="Michael Bond"/>
    <s v="EXP-10011070 "/>
    <n v="33.56"/>
    <d v="2024-01-27T00:00:00"/>
    <x v="22"/>
    <s v="Parts"/>
    <s v="hex bushing and street key for repairs"/>
    <m/>
    <m/>
    <m/>
    <m/>
    <m/>
    <m/>
    <m/>
    <m/>
    <m/>
    <m/>
    <m/>
    <m/>
    <m/>
    <m/>
    <m/>
    <m/>
    <m/>
    <m/>
    <m/>
    <m/>
    <m/>
    <e v="#REF!"/>
    <s v=""/>
    <s v=""/>
    <x v="3"/>
    <x v="2"/>
  </r>
  <r>
    <s v="Michael Bond"/>
    <s v="EXP-10011070 "/>
    <n v="33.43"/>
    <d v="2024-01-27T00:00:00"/>
    <x v="22"/>
    <s v="Small Tools"/>
    <s v="pipe cutting tools"/>
    <m/>
    <m/>
    <m/>
    <m/>
    <m/>
    <m/>
    <m/>
    <m/>
    <m/>
    <m/>
    <m/>
    <m/>
    <m/>
    <m/>
    <m/>
    <m/>
    <m/>
    <m/>
    <m/>
    <m/>
    <m/>
    <e v="#REF!"/>
    <s v=""/>
    <s v=""/>
    <x v="3"/>
    <x v="2"/>
  </r>
  <r>
    <s v="Michael Bond"/>
    <s v="EXP-10011070 "/>
    <n v="32.89"/>
    <d v="2024-01-29T00:00:00"/>
    <x v="22"/>
    <s v="Parts"/>
    <s v="swivel adapters"/>
    <m/>
    <m/>
    <m/>
    <m/>
    <m/>
    <m/>
    <m/>
    <m/>
    <m/>
    <m/>
    <m/>
    <m/>
    <m/>
    <m/>
    <m/>
    <m/>
    <m/>
    <m/>
    <m/>
    <m/>
    <m/>
    <e v="#REF!"/>
    <s v=""/>
    <s v=""/>
    <x v="3"/>
    <x v="2"/>
  </r>
  <r>
    <s v="Michael Bond"/>
    <s v="EXP-10011070 "/>
    <n v="82.28"/>
    <d v="2024-01-31T00:00:00"/>
    <x v="0"/>
    <s v="Wash Maintenance"/>
    <s v="Dawn soaps and poles for brushes"/>
    <m/>
    <m/>
    <m/>
    <m/>
    <m/>
    <m/>
    <m/>
    <m/>
    <m/>
    <m/>
    <m/>
    <m/>
    <m/>
    <m/>
    <m/>
    <m/>
    <m/>
    <m/>
    <m/>
    <m/>
    <m/>
    <e v="#REF!"/>
    <s v=""/>
    <s v=""/>
    <x v="3"/>
    <x v="2"/>
  </r>
  <r>
    <s v="Michael Bond"/>
    <s v="EXP-10011070 "/>
    <n v="73.5"/>
    <d v="2024-02-05T00:00:00"/>
    <x v="22"/>
    <s v="Parts"/>
    <s v="fittings"/>
    <m/>
    <m/>
    <m/>
    <m/>
    <m/>
    <m/>
    <m/>
    <m/>
    <m/>
    <m/>
    <m/>
    <m/>
    <m/>
    <m/>
    <m/>
    <m/>
    <m/>
    <m/>
    <m/>
    <m/>
    <m/>
    <e v="#REF!"/>
    <s v=""/>
    <s v=""/>
    <x v="3"/>
    <x v="2"/>
  </r>
  <r>
    <s v="Michael Bond"/>
    <s v="EXP-10011070 "/>
    <n v="54.44"/>
    <d v="2024-02-07T00:00:00"/>
    <x v="22"/>
    <s v="Parts"/>
    <s v="adapters"/>
    <m/>
    <m/>
    <m/>
    <m/>
    <m/>
    <m/>
    <m/>
    <m/>
    <m/>
    <m/>
    <m/>
    <m/>
    <m/>
    <m/>
    <m/>
    <m/>
    <m/>
    <m/>
    <m/>
    <m/>
    <m/>
    <e v="#REF!"/>
    <s v=""/>
    <s v=""/>
    <x v="3"/>
    <x v="2"/>
  </r>
  <r>
    <s v="Michael Bond"/>
    <s v="EXP-10011070 "/>
    <n v="32.89"/>
    <d v="2024-02-09T00:00:00"/>
    <x v="22"/>
    <s v="Parts"/>
    <s v="swivel adapters"/>
    <m/>
    <m/>
    <m/>
    <m/>
    <m/>
    <m/>
    <m/>
    <m/>
    <m/>
    <m/>
    <m/>
    <m/>
    <m/>
    <m/>
    <m/>
    <m/>
    <m/>
    <m/>
    <m/>
    <m/>
    <m/>
    <e v="#REF!"/>
    <s v=""/>
    <s v=""/>
    <x v="3"/>
    <x v="2"/>
  </r>
  <r>
    <s v="William Wolfenbarger"/>
    <s v="EXP-10011292 "/>
    <n v="80.989999999999995"/>
    <d v="2024-01-15T00:00:00"/>
    <x v="0"/>
    <s v="Wash Maintenance"/>
    <s v="Hydraulic Oil"/>
    <m/>
    <m/>
    <m/>
    <m/>
    <m/>
    <m/>
    <m/>
    <m/>
    <m/>
    <m/>
    <m/>
    <m/>
    <m/>
    <m/>
    <m/>
    <m/>
    <m/>
    <m/>
    <m/>
    <m/>
    <m/>
    <e v="#REF!"/>
    <s v="SL8@tidalwaveautospa.com"/>
    <s v="Michael Dodge"/>
    <x v="3"/>
    <x v="2"/>
  </r>
  <r>
    <s v="William Wolfenbarger"/>
    <s v="EXP-10011292 "/>
    <n v="60.52"/>
    <d v="2024-01-17T00:00:00"/>
    <x v="0"/>
    <s v="Wash Maintenance"/>
    <s v="Hydraulic Oil"/>
    <m/>
    <m/>
    <m/>
    <m/>
    <m/>
    <m/>
    <m/>
    <m/>
    <m/>
    <m/>
    <m/>
    <m/>
    <m/>
    <m/>
    <m/>
    <m/>
    <m/>
    <m/>
    <m/>
    <m/>
    <m/>
    <e v="#REF!"/>
    <s v="SL8@tidalwaveautospa.com"/>
    <s v="Michael Dodge"/>
    <x v="3"/>
    <x v="2"/>
  </r>
  <r>
    <s v="William Wolfenbarger"/>
    <s v="EXP-10011292 "/>
    <n v="23.75"/>
    <d v="2024-01-26T00:00:00"/>
    <x v="0"/>
    <s v="Safety Supplies"/>
    <s v="Gloves"/>
    <m/>
    <m/>
    <m/>
    <m/>
    <m/>
    <m/>
    <m/>
    <m/>
    <m/>
    <m/>
    <m/>
    <m/>
    <m/>
    <m/>
    <m/>
    <m/>
    <m/>
    <m/>
    <m/>
    <m/>
    <m/>
    <e v="#REF!"/>
    <s v="SL8@tidalwaveautospa.com"/>
    <s v="Michael Dodge"/>
    <x v="3"/>
    <x v="2"/>
  </r>
  <r>
    <s v="William Wolfenbarger"/>
    <s v="EXP-10011292 "/>
    <n v="195.36"/>
    <d v="2024-01-31T00:00:00"/>
    <x v="0"/>
    <s v="Wash Maintenance"/>
    <s v="Sprayer,steel wool,grease,stand up light"/>
    <m/>
    <m/>
    <m/>
    <m/>
    <m/>
    <m/>
    <m/>
    <m/>
    <m/>
    <m/>
    <m/>
    <m/>
    <m/>
    <m/>
    <m/>
    <m/>
    <m/>
    <m/>
    <m/>
    <m/>
    <m/>
    <e v="#REF!"/>
    <s v="SL8@tidalwaveautospa.com"/>
    <s v="Michael Dodge"/>
    <x v="3"/>
    <x v="2"/>
  </r>
  <r>
    <s v="William Wolfenbarger"/>
    <s v="EXP-10011292 "/>
    <n v="30"/>
    <d v="2024-01-31T00:00:00"/>
    <x v="7"/>
    <s v="Parts"/>
    <s v="Pressure Washer Repair"/>
    <m/>
    <m/>
    <m/>
    <m/>
    <m/>
    <m/>
    <m/>
    <m/>
    <m/>
    <m/>
    <m/>
    <m/>
    <m/>
    <m/>
    <m/>
    <m/>
    <m/>
    <m/>
    <m/>
    <m/>
    <m/>
    <e v="#REF!"/>
    <s v="SL8@tidalwaveautospa.com"/>
    <s v="Michael Dodge"/>
    <x v="3"/>
    <x v="2"/>
  </r>
  <r>
    <s v="William Wolfenbarger"/>
    <s v="EXP-10011292 "/>
    <n v="161.97999999999999"/>
    <d v="2024-02-01T00:00:00"/>
    <x v="0"/>
    <s v="Wash Maintenance"/>
    <s v="Hydraulic Oil"/>
    <m/>
    <m/>
    <m/>
    <m/>
    <m/>
    <m/>
    <m/>
    <m/>
    <m/>
    <m/>
    <m/>
    <m/>
    <m/>
    <m/>
    <m/>
    <m/>
    <m/>
    <m/>
    <m/>
    <m/>
    <m/>
    <e v="#REF!"/>
    <s v="SL8@tidalwaveautospa.com"/>
    <s v="Michael Dodge"/>
    <x v="3"/>
    <x v="2"/>
  </r>
  <r>
    <s v="William Wolfenbarger"/>
    <s v="EXP-10011292 "/>
    <n v="80.989999999999995"/>
    <d v="2024-02-03T00:00:00"/>
    <x v="1"/>
    <s v="Wash Maintenance"/>
    <s v="Hydraulic Oil"/>
    <m/>
    <m/>
    <m/>
    <m/>
    <m/>
    <m/>
    <m/>
    <m/>
    <m/>
    <m/>
    <m/>
    <m/>
    <m/>
    <m/>
    <m/>
    <m/>
    <m/>
    <m/>
    <m/>
    <m/>
    <m/>
    <e v="#REF!"/>
    <s v="SL8@tidalwaveautospa.com"/>
    <s v="Michael Dodge"/>
    <x v="3"/>
    <x v="2"/>
  </r>
  <r>
    <s v="William Wolfenbarger"/>
    <s v="EXP-10011292 "/>
    <n v="53.67"/>
    <d v="2024-02-04T00:00:00"/>
    <x v="0"/>
    <s v="Wash Maintenance"/>
    <s v="Glasses,Gloves,zip ties,Jaw Puller"/>
    <m/>
    <m/>
    <m/>
    <m/>
    <m/>
    <m/>
    <m/>
    <m/>
    <m/>
    <m/>
    <m/>
    <m/>
    <m/>
    <m/>
    <m/>
    <m/>
    <m/>
    <m/>
    <m/>
    <m/>
    <m/>
    <e v="#REF!"/>
    <s v="SL8@tidalwaveautospa.com"/>
    <s v="Michael Dodge"/>
    <x v="3"/>
    <x v="2"/>
  </r>
  <r>
    <s v="William Wolfenbarger"/>
    <s v="EXP-10011292 "/>
    <n v="119.04"/>
    <d v="2024-02-12T00:00:00"/>
    <x v="0"/>
    <s v="Wash Maintenance"/>
    <s v="Pads,TP,Concrete cleaner"/>
    <m/>
    <m/>
    <m/>
    <m/>
    <m/>
    <m/>
    <m/>
    <m/>
    <m/>
    <m/>
    <m/>
    <m/>
    <m/>
    <m/>
    <m/>
    <m/>
    <m/>
    <m/>
    <m/>
    <m/>
    <m/>
    <e v="#REF!"/>
    <s v="SL8@tidalwaveautospa.com"/>
    <s v="Michael Dodge"/>
    <x v="3"/>
    <x v="2"/>
  </r>
  <r>
    <s v="Scott Gulasa"/>
    <s v="EXP-10011338 "/>
    <n v="15.49"/>
    <d v="2024-01-27T00:00:00"/>
    <x v="1"/>
    <s v="Parts"/>
    <s v="Loading station repair"/>
    <m/>
    <m/>
    <m/>
    <m/>
    <m/>
    <m/>
    <m/>
    <m/>
    <m/>
    <m/>
    <m/>
    <m/>
    <m/>
    <m/>
    <m/>
    <m/>
    <m/>
    <m/>
    <m/>
    <m/>
    <m/>
    <e v="#REF!"/>
    <s v="SL155@tidalwaveautospa.com"/>
    <s v="Michael Dodge"/>
    <x v="3"/>
    <x v="2"/>
  </r>
  <r>
    <s v="Scott Gulasa"/>
    <s v="EXP-10011338 "/>
    <n v="55.83"/>
    <d v="2024-01-27T00:00:00"/>
    <x v="1"/>
    <s v="Parts"/>
    <s v="Loading station wire replacement"/>
    <m/>
    <m/>
    <m/>
    <m/>
    <m/>
    <m/>
    <m/>
    <m/>
    <m/>
    <m/>
    <m/>
    <m/>
    <m/>
    <m/>
    <m/>
    <m/>
    <m/>
    <m/>
    <m/>
    <m/>
    <m/>
    <e v="#REF!"/>
    <s v="SL155@tidalwaveautospa.com"/>
    <s v="Michael Dodge"/>
    <x v="3"/>
    <x v="2"/>
  </r>
  <r>
    <s v="Scott Gulasa"/>
    <s v="EXP-10011338 "/>
    <n v="657.56"/>
    <d v="2024-01-30T00:00:00"/>
    <x v="0"/>
    <s v="Equipment Repairs"/>
    <s v="Washing machine replacement"/>
    <m/>
    <m/>
    <m/>
    <m/>
    <m/>
    <m/>
    <m/>
    <m/>
    <m/>
    <m/>
    <m/>
    <m/>
    <m/>
    <m/>
    <m/>
    <m/>
    <m/>
    <m/>
    <m/>
    <m/>
    <m/>
    <e v="#REF!"/>
    <s v="SL155@tidalwaveautospa.com"/>
    <s v="Michael Dodge"/>
    <x v="3"/>
    <x v="2"/>
  </r>
  <r>
    <s v="Scott Gulasa"/>
    <s v="EXP-10011338 "/>
    <n v="517.16"/>
    <d v="2024-02-01T00:00:00"/>
    <x v="0"/>
    <s v="Equipment Repairs"/>
    <s v="Washing machine replacement"/>
    <m/>
    <m/>
    <m/>
    <m/>
    <m/>
    <m/>
    <m/>
    <m/>
    <m/>
    <m/>
    <m/>
    <m/>
    <m/>
    <m/>
    <m/>
    <m/>
    <m/>
    <m/>
    <m/>
    <m/>
    <m/>
    <e v="#REF!"/>
    <s v="SL155@tidalwaveautospa.com"/>
    <s v="Michael Dodge"/>
    <x v="3"/>
    <x v="2"/>
  </r>
  <r>
    <s v="Scott Gulasa"/>
    <s v="EXP-10011338 "/>
    <n v="-657.56"/>
    <d v="2024-02-02T00:00:00"/>
    <x v="0"/>
    <s v="Equipment"/>
    <s v="Initial purchase was not working. Returned for different model"/>
    <m/>
    <m/>
    <m/>
    <m/>
    <m/>
    <m/>
    <m/>
    <m/>
    <m/>
    <m/>
    <m/>
    <m/>
    <m/>
    <m/>
    <m/>
    <m/>
    <m/>
    <m/>
    <m/>
    <m/>
    <m/>
    <e v="#REF!"/>
    <s v="SL155@tidalwaveautospa.com"/>
    <s v="Michael Dodge"/>
    <x v="3"/>
    <x v="2"/>
  </r>
  <r>
    <s v="Scott Gulasa"/>
    <s v="EXP-10011338 "/>
    <n v="16.28"/>
    <d v="2024-02-02T00:00:00"/>
    <x v="0"/>
    <s v="Snacks"/>
    <s v="Water"/>
    <m/>
    <m/>
    <m/>
    <m/>
    <m/>
    <m/>
    <m/>
    <m/>
    <m/>
    <m/>
    <m/>
    <m/>
    <m/>
    <m/>
    <m/>
    <m/>
    <m/>
    <m/>
    <m/>
    <m/>
    <m/>
    <e v="#REF!"/>
    <s v="SL155@tidalwaveautospa.com"/>
    <s v="Michael Dodge"/>
    <x v="3"/>
    <x v="2"/>
  </r>
  <r>
    <s v="Scott Gulasa"/>
    <s v="EXP-10011338 "/>
    <n v="24.42"/>
    <d v="2024-02-15T00:00:00"/>
    <x v="0"/>
    <s v="Snacks"/>
    <s v="Water"/>
    <m/>
    <m/>
    <m/>
    <m/>
    <m/>
    <m/>
    <m/>
    <m/>
    <m/>
    <m/>
    <m/>
    <m/>
    <m/>
    <m/>
    <m/>
    <m/>
    <m/>
    <m/>
    <m/>
    <m/>
    <m/>
    <e v="#REF!"/>
    <s v="SL155@tidalwaveautospa.com"/>
    <s v="Michael Dodge"/>
    <x v="3"/>
    <x v="2"/>
  </r>
  <r>
    <s v="John Norris"/>
    <s v="EXP-10011324 "/>
    <n v="50.29"/>
    <d v="2024-02-07T00:00:00"/>
    <x v="0"/>
    <s v="Wash Maintenance"/>
    <s v="vinegar, pinesol, cleaning  site"/>
    <m/>
    <m/>
    <m/>
    <m/>
    <m/>
    <m/>
    <m/>
    <m/>
    <m/>
    <m/>
    <m/>
    <m/>
    <m/>
    <m/>
    <m/>
    <m/>
    <m/>
    <m/>
    <m/>
    <m/>
    <m/>
    <e v="#REF!"/>
    <s v="SL275@tidalwaveautospa.com"/>
    <s v="Michael Dodge"/>
    <x v="3"/>
    <x v="2"/>
  </r>
  <r>
    <s v="John Norris"/>
    <s v="EXP-10011324 "/>
    <n v="43.11"/>
    <d v="2024-02-08T00:00:00"/>
    <x v="0"/>
    <s v="Wash Maintenance"/>
    <s v="bleach for tunnel, scrub equipment"/>
    <m/>
    <m/>
    <m/>
    <m/>
    <m/>
    <m/>
    <m/>
    <m/>
    <m/>
    <m/>
    <m/>
    <m/>
    <m/>
    <m/>
    <m/>
    <m/>
    <m/>
    <m/>
    <m/>
    <m/>
    <m/>
    <e v="#REF!"/>
    <s v="SL275@tidalwaveautospa.com"/>
    <s v="Michael Dodge"/>
    <x v="3"/>
    <x v="2"/>
  </r>
  <r>
    <s v="John Norris"/>
    <s v="EXP-10011324 "/>
    <n v="171.72"/>
    <d v="2024-02-08T00:00:00"/>
    <x v="0"/>
    <s v="Wash Maintenance"/>
    <s v="bleach, scrubbing tools, bucket"/>
    <m/>
    <m/>
    <m/>
    <m/>
    <m/>
    <m/>
    <m/>
    <m/>
    <m/>
    <m/>
    <m/>
    <m/>
    <m/>
    <m/>
    <m/>
    <m/>
    <m/>
    <m/>
    <m/>
    <m/>
    <m/>
    <e v="#REF!"/>
    <s v="SL275@tidalwaveautospa.com"/>
    <s v="Michael Dodge"/>
    <x v="3"/>
    <x v="2"/>
  </r>
  <r>
    <s v="Leroy Sattler"/>
    <s v="EXP-10011399 "/>
    <n v="152.82"/>
    <d v="2024-01-13T00:00:00"/>
    <x v="0"/>
    <s v="Equipment"/>
    <s v="Space heater cleaning supplies"/>
    <m/>
    <m/>
    <m/>
    <m/>
    <m/>
    <m/>
    <m/>
    <m/>
    <m/>
    <m/>
    <m/>
    <m/>
    <m/>
    <m/>
    <m/>
    <m/>
    <m/>
    <m/>
    <m/>
    <m/>
    <m/>
    <e v="#REF!"/>
    <s v="SL63@tidalwaveautospa.com"/>
    <s v="Michael Donnelly"/>
    <x v="3"/>
    <x v="2"/>
  </r>
  <r>
    <s v="Leroy Sattler"/>
    <s v="EXP-10011399 "/>
    <n v="21.61"/>
    <d v="2024-01-14T00:00:00"/>
    <x v="7"/>
    <s v="Small Tools"/>
    <s v="Bolt extractor"/>
    <m/>
    <m/>
    <m/>
    <m/>
    <m/>
    <m/>
    <m/>
    <m/>
    <m/>
    <m/>
    <m/>
    <m/>
    <m/>
    <m/>
    <m/>
    <m/>
    <m/>
    <m/>
    <m/>
    <m/>
    <m/>
    <e v="#REF!"/>
    <s v="SL63@tidalwaveautospa.com"/>
    <s v="Michael Donnelly"/>
    <x v="3"/>
    <x v="2"/>
  </r>
  <r>
    <s v="Leroy Sattler"/>
    <s v="EXP-10011399 "/>
    <n v="5.4"/>
    <d v="2024-01-20T00:00:00"/>
    <x v="9"/>
    <s v="Miscellaneous Expense - Non-SL"/>
    <s v="Used wrong card Minneapolis airport"/>
    <m/>
    <m/>
    <m/>
    <m/>
    <m/>
    <m/>
    <m/>
    <m/>
    <m/>
    <m/>
    <m/>
    <m/>
    <m/>
    <m/>
    <m/>
    <m/>
    <m/>
    <m/>
    <m/>
    <m/>
    <m/>
    <e v="#REF!"/>
    <s v="SL63@tidalwaveautospa.com"/>
    <s v="Michael Donnelly"/>
    <x v="3"/>
    <x v="2"/>
  </r>
  <r>
    <s v="Matthew Carter"/>
    <s v="EXP-10010815 "/>
    <n v="97.2"/>
    <d v="2024-01-20T00:00:00"/>
    <x v="22"/>
    <s v="Fuel"/>
    <s v="Beaufort Fuel for tunnel heater requested expense by David foster due to not having enough fuel to keep heater going"/>
    <m/>
    <m/>
    <m/>
    <m/>
    <m/>
    <m/>
    <m/>
    <m/>
    <m/>
    <m/>
    <m/>
    <m/>
    <m/>
    <m/>
    <m/>
    <m/>
    <m/>
    <m/>
    <m/>
    <m/>
    <m/>
    <e v="#REF!"/>
    <s v="SL202@tidalwaveautospa.com"/>
    <s v="Michael Donnelly"/>
    <x v="3"/>
    <x v="2"/>
  </r>
  <r>
    <s v="Matthew Carter"/>
    <s v="EXP-10010815 "/>
    <n v="7.48"/>
    <d v="2024-01-29T00:00:00"/>
    <x v="0"/>
    <s v="Wash Maintenance"/>
    <s v="Zip ties for various things at Beaufort location"/>
    <m/>
    <m/>
    <m/>
    <m/>
    <m/>
    <m/>
    <m/>
    <m/>
    <m/>
    <m/>
    <m/>
    <m/>
    <m/>
    <m/>
    <m/>
    <m/>
    <m/>
    <m/>
    <m/>
    <m/>
    <m/>
    <e v="#REF!"/>
    <s v="SL202@tidalwaveautospa.com"/>
    <s v="Michael Donnelly"/>
    <x v="3"/>
    <x v="2"/>
  </r>
  <r>
    <s v="Matthew Carter"/>
    <s v="EXP-10010815 "/>
    <n v="19.14"/>
    <d v="2024-01-30T00:00:00"/>
    <x v="1"/>
    <s v="Wash Maintenance"/>
    <s v="Zip ties for Beaufort"/>
    <m/>
    <m/>
    <m/>
    <m/>
    <m/>
    <m/>
    <m/>
    <m/>
    <m/>
    <m/>
    <m/>
    <m/>
    <m/>
    <m/>
    <m/>
    <m/>
    <m/>
    <m/>
    <m/>
    <m/>
    <m/>
    <e v="#REF!"/>
    <s v="SL202@tidalwaveautospa.com"/>
    <s v="Michael Donnelly"/>
    <x v="3"/>
    <x v="2"/>
  </r>
  <r>
    <s v="Matthew Carter"/>
    <s v="EXP-10010815 "/>
    <n v="79.010000000000005"/>
    <d v="2024-01-30T00:00:00"/>
    <x v="1"/>
    <s v="Parts"/>
    <s v="Parts for getting wrap two fixed and operational! Beaufort location"/>
    <m/>
    <m/>
    <m/>
    <m/>
    <m/>
    <m/>
    <m/>
    <m/>
    <m/>
    <m/>
    <m/>
    <m/>
    <m/>
    <m/>
    <m/>
    <m/>
    <m/>
    <m/>
    <m/>
    <m/>
    <m/>
    <e v="#REF!"/>
    <s v="SL202@tidalwaveautospa.com"/>
    <s v="Michael Donnelly"/>
    <x v="3"/>
    <x v="2"/>
  </r>
  <r>
    <s v="Matthew Carter"/>
    <s v="EXP-10010815 "/>
    <n v="8.11"/>
    <d v="2024-01-30T00:00:00"/>
    <x v="34"/>
    <s v="Parts"/>
    <s v="Electrical outlet covers for pump areas to secure the open boxes to meet code! Beaufort location"/>
    <m/>
    <m/>
    <m/>
    <m/>
    <m/>
    <m/>
    <m/>
    <m/>
    <m/>
    <m/>
    <m/>
    <m/>
    <m/>
    <m/>
    <m/>
    <m/>
    <m/>
    <m/>
    <m/>
    <m/>
    <m/>
    <e v="#REF!"/>
    <s v="SL202@tidalwaveautospa.com"/>
    <s v="Michael Donnelly"/>
    <x v="3"/>
    <x v="2"/>
  </r>
  <r>
    <s v="Matthew Carter"/>
    <s v="EXP-10010815 "/>
    <n v="25.11"/>
    <d v="2024-02-07T00:00:00"/>
    <x v="25"/>
    <s v="Parts"/>
    <s v="Parts pick up for multiple site repairs"/>
    <m/>
    <m/>
    <m/>
    <m/>
    <m/>
    <m/>
    <m/>
    <m/>
    <m/>
    <m/>
    <m/>
    <m/>
    <m/>
    <m/>
    <m/>
    <m/>
    <m/>
    <m/>
    <m/>
    <m/>
    <m/>
    <e v="#REF!"/>
    <s v="SL202@tidalwaveautospa.com"/>
    <s v="Michael Donnelly"/>
    <x v="3"/>
    <x v="2"/>
  </r>
  <r>
    <s v="Matthew Carter"/>
    <s v="EXP-10010815 "/>
    <n v="22.32"/>
    <d v="2024-02-07T00:00:00"/>
    <x v="16"/>
    <s v="Plumbing Expense"/>
    <s v="PVC Pipe saw blade bluffton location"/>
    <m/>
    <m/>
    <m/>
    <m/>
    <m/>
    <m/>
    <m/>
    <m/>
    <m/>
    <m/>
    <m/>
    <m/>
    <m/>
    <m/>
    <m/>
    <m/>
    <m/>
    <m/>
    <m/>
    <m/>
    <m/>
    <e v="#REF!"/>
    <s v="SL202@tidalwaveautospa.com"/>
    <s v="Michael Donnelly"/>
    <x v="3"/>
    <x v="2"/>
  </r>
  <r>
    <s v="Matthew Carter"/>
    <s v="EXP-10010815 "/>
    <n v="21.57"/>
    <d v="2024-02-08T00:00:00"/>
    <x v="16"/>
    <s v="Parts"/>
    <s v="Parts for gutters for Beaufort"/>
    <m/>
    <m/>
    <m/>
    <m/>
    <m/>
    <m/>
    <m/>
    <m/>
    <m/>
    <m/>
    <m/>
    <m/>
    <m/>
    <m/>
    <m/>
    <m/>
    <m/>
    <m/>
    <m/>
    <m/>
    <m/>
    <e v="#REF!"/>
    <s v="SL202@tidalwaveautospa.com"/>
    <s v="Michael Donnelly"/>
    <x v="3"/>
    <x v="2"/>
  </r>
  <r>
    <s v="Matthew Carter"/>
    <s v="EXP-10010815 "/>
    <n v="30"/>
    <d v="2024-02-08T00:00:00"/>
    <x v="0"/>
    <s v="Wash Maintenance"/>
    <s v="Gutter silicone 2 tubes Beaufort location"/>
    <m/>
    <m/>
    <m/>
    <m/>
    <m/>
    <m/>
    <m/>
    <m/>
    <m/>
    <m/>
    <m/>
    <m/>
    <m/>
    <m/>
    <m/>
    <m/>
    <m/>
    <m/>
    <m/>
    <m/>
    <m/>
    <e v="#REF!"/>
    <s v="SL202@tidalwaveautospa.com"/>
    <s v="Michael Donnelly"/>
    <x v="3"/>
    <x v="2"/>
  </r>
  <r>
    <s v="Matthew Carter"/>
    <s v="EXP-10010815 "/>
    <n v="32.08"/>
    <d v="2024-02-09T00:00:00"/>
    <x v="0"/>
    <s v="Wash Maintenance"/>
    <s v="Materials and gloves needed for Beaufort"/>
    <m/>
    <m/>
    <m/>
    <m/>
    <m/>
    <m/>
    <m/>
    <m/>
    <m/>
    <m/>
    <m/>
    <m/>
    <m/>
    <m/>
    <m/>
    <m/>
    <m/>
    <m/>
    <m/>
    <m/>
    <m/>
    <e v="#REF!"/>
    <s v="SL202@tidalwaveautospa.com"/>
    <s v="Michael Donnelly"/>
    <x v="3"/>
    <x v="2"/>
  </r>
  <r>
    <s v="Matthew Carter"/>
    <s v="EXP-10010815 "/>
    <n v="204.8"/>
    <d v="2024-02-13T00:00:00"/>
    <x v="0"/>
    <s v="Wash Maintenance"/>
    <s v="Beaufort wash supplies bleach for deep cleaning clamps for carts concrete anchors to secure pressure washing holders gloves adhesive for signs"/>
    <m/>
    <m/>
    <m/>
    <m/>
    <m/>
    <m/>
    <m/>
    <m/>
    <m/>
    <m/>
    <m/>
    <m/>
    <m/>
    <m/>
    <m/>
    <m/>
    <m/>
    <m/>
    <m/>
    <m/>
    <m/>
    <e v="#REF!"/>
    <s v="SL202@tidalwaveautospa.com"/>
    <s v="Michael Donnelly"/>
    <x v="3"/>
    <x v="2"/>
  </r>
  <r>
    <s v="Matthew Carter"/>
    <s v="EXP-10010815 "/>
    <n v="40.090000000000003"/>
    <d v="2024-02-13T00:00:00"/>
    <x v="3"/>
    <s v="Vehicle Damage Claims"/>
    <s v="Replacement roof rack covers for a lady that was dismissed during original claim with confirmed documentation to keep as a client bought the parts to replace. Has been a client for years with Beaufort location damage happened at Beaufort location claim was taken at Beaufort location and documented"/>
    <m/>
    <m/>
    <m/>
    <m/>
    <m/>
    <m/>
    <m/>
    <m/>
    <m/>
    <m/>
    <m/>
    <m/>
    <m/>
    <m/>
    <m/>
    <m/>
    <m/>
    <m/>
    <m/>
    <m/>
    <m/>
    <e v="#REF!"/>
    <s v="SL202@tidalwaveautospa.com"/>
    <s v="Michael Donnelly"/>
    <x v="3"/>
    <x v="2"/>
  </r>
  <r>
    <s v="Matthew Carter"/>
    <s v="EXP-10010815 "/>
    <n v="45.98"/>
    <d v="2024-02-18T00:00:00"/>
    <x v="25"/>
    <s v="Wash Maintenance"/>
    <s v="Materials for Beaufort painting supplies. Site will keep for future repairs and touch ups"/>
    <m/>
    <m/>
    <m/>
    <m/>
    <m/>
    <m/>
    <m/>
    <m/>
    <m/>
    <m/>
    <m/>
    <m/>
    <m/>
    <m/>
    <m/>
    <m/>
    <m/>
    <m/>
    <m/>
    <m/>
    <m/>
    <e v="#REF!"/>
    <s v="SL202@tidalwaveautospa.com"/>
    <s v="Michael Donnelly"/>
    <x v="3"/>
    <x v="2"/>
  </r>
  <r>
    <s v="Brian Frank"/>
    <s v="EXP-10011382 "/>
    <n v="1319.26"/>
    <d v="2024-01-31T00:00:00"/>
    <x v="6"/>
    <s v="Wash Maintenance"/>
    <s v="Chemicals, remodle fittings"/>
    <m/>
    <m/>
    <m/>
    <m/>
    <m/>
    <m/>
    <m/>
    <m/>
    <m/>
    <m/>
    <m/>
    <m/>
    <m/>
    <m/>
    <m/>
    <m/>
    <m/>
    <m/>
    <m/>
    <m/>
    <m/>
    <e v="#REF!"/>
    <s v="SL73@tidalwaveautospa.com"/>
    <s v="Michael Donnelly"/>
    <x v="3"/>
    <x v="2"/>
  </r>
  <r>
    <s v="Brian Frank"/>
    <s v="EXP-10011382 "/>
    <n v="148.13999999999999"/>
    <d v="2024-02-02T00:00:00"/>
    <x v="6"/>
    <s v="Wash Maintenance"/>
    <s v="Foamer, sorayer"/>
    <m/>
    <m/>
    <m/>
    <m/>
    <m/>
    <m/>
    <m/>
    <m/>
    <m/>
    <m/>
    <m/>
    <m/>
    <m/>
    <m/>
    <m/>
    <m/>
    <m/>
    <m/>
    <m/>
    <m/>
    <m/>
    <e v="#REF!"/>
    <s v="SL73@tidalwaveautospa.com"/>
    <s v="Michael Donnelly"/>
    <x v="3"/>
    <x v="2"/>
  </r>
  <r>
    <s v="Brian Frank"/>
    <s v="EXP-10011382 "/>
    <n v="436.64"/>
    <d v="2024-02-02T00:00:00"/>
    <x v="11"/>
    <s v="Office Supplies"/>
    <s v="Radios"/>
    <m/>
    <m/>
    <m/>
    <m/>
    <m/>
    <m/>
    <m/>
    <m/>
    <m/>
    <m/>
    <m/>
    <m/>
    <m/>
    <m/>
    <m/>
    <m/>
    <m/>
    <m/>
    <m/>
    <m/>
    <m/>
    <e v="#REF!"/>
    <s v="SL73@tidalwaveautospa.com"/>
    <s v="Michael Donnelly"/>
    <x v="3"/>
    <x v="2"/>
  </r>
  <r>
    <s v="Brian Frank"/>
    <s v="EXP-10011371 "/>
    <n v="51.64"/>
    <d v="2024-01-31T00:00:00"/>
    <x v="11"/>
    <s v="Wash Maintenance"/>
    <s v="Spray noxzles"/>
    <m/>
    <m/>
    <m/>
    <m/>
    <m/>
    <m/>
    <m/>
    <m/>
    <m/>
    <m/>
    <m/>
    <m/>
    <m/>
    <m/>
    <m/>
    <m/>
    <m/>
    <m/>
    <m/>
    <m/>
    <m/>
    <e v="#REF!"/>
    <s v="SL73@tidalwaveautospa.com"/>
    <s v="Michael Donnelly"/>
    <x v="3"/>
    <x v="2"/>
  </r>
  <r>
    <s v="Brian Frank"/>
    <s v="EXP-10011371 "/>
    <n v="157.25"/>
    <d v="2024-02-01T00:00:00"/>
    <x v="11"/>
    <s v="Wash Maintenance"/>
    <s v="Hrease pump, steep clips"/>
    <m/>
    <m/>
    <m/>
    <m/>
    <m/>
    <m/>
    <m/>
    <m/>
    <m/>
    <m/>
    <m/>
    <m/>
    <m/>
    <m/>
    <m/>
    <m/>
    <m/>
    <m/>
    <m/>
    <m/>
    <m/>
    <e v="#REF!"/>
    <s v="SL73@tidalwaveautospa.com"/>
    <s v="Michael Donnelly"/>
    <x v="3"/>
    <x v="2"/>
  </r>
  <r>
    <s v="Brian Frank"/>
    <s v="EXP-10011371 "/>
    <n v="908.59"/>
    <d v="2024-02-01T00:00:00"/>
    <x v="6"/>
    <s v="Equipment"/>
    <s v="Heaters, sodium salt ice melt"/>
    <m/>
    <m/>
    <m/>
    <m/>
    <m/>
    <m/>
    <m/>
    <m/>
    <m/>
    <m/>
    <m/>
    <m/>
    <m/>
    <m/>
    <m/>
    <m/>
    <m/>
    <m/>
    <m/>
    <m/>
    <m/>
    <e v="#REF!"/>
    <s v="SL73@tidalwaveautospa.com"/>
    <s v="Michael Donnelly"/>
    <x v="3"/>
    <x v="2"/>
  </r>
  <r>
    <s v="Brian Frank"/>
    <s v="EXP-10011371 "/>
    <n v="35.94"/>
    <d v="2024-02-01T00:00:00"/>
    <x v="2"/>
    <s v="Wash Maintenance"/>
    <s v="Steep shaft"/>
    <m/>
    <m/>
    <m/>
    <m/>
    <m/>
    <m/>
    <m/>
    <m/>
    <m/>
    <m/>
    <m/>
    <m/>
    <m/>
    <m/>
    <m/>
    <m/>
    <m/>
    <m/>
    <m/>
    <m/>
    <m/>
    <e v="#REF!"/>
    <s v="SL73@tidalwaveautospa.com"/>
    <s v="Michael Donnelly"/>
    <x v="3"/>
    <x v="2"/>
  </r>
  <r>
    <s v="Brian Frank"/>
    <s v="EXP-10011371 "/>
    <n v="61.82"/>
    <d v="2024-02-01T00:00:00"/>
    <x v="2"/>
    <s v="Small Tools"/>
    <s v="Snow blower chite cables"/>
    <m/>
    <m/>
    <m/>
    <m/>
    <m/>
    <m/>
    <m/>
    <m/>
    <m/>
    <m/>
    <m/>
    <m/>
    <m/>
    <m/>
    <m/>
    <m/>
    <m/>
    <m/>
    <m/>
    <m/>
    <m/>
    <e v="#REF!"/>
    <s v="SL73@tidalwaveautospa.com"/>
    <s v="Michael Donnelly"/>
    <x v="3"/>
    <x v="2"/>
  </r>
  <r>
    <s v="Brian Frank"/>
    <s v="EXP-10011371 "/>
    <n v="414.65"/>
    <d v="2024-02-02T00:00:00"/>
    <x v="6"/>
    <s v="Wash Maintenance"/>
    <s v="Coeaning rod, pliers, sockets, hose niples"/>
    <m/>
    <m/>
    <m/>
    <m/>
    <m/>
    <m/>
    <m/>
    <m/>
    <m/>
    <m/>
    <m/>
    <m/>
    <m/>
    <m/>
    <m/>
    <m/>
    <m/>
    <m/>
    <m/>
    <m/>
    <m/>
    <e v="#REF!"/>
    <s v="SL73@tidalwaveautospa.com"/>
    <s v="Michael Donnelly"/>
    <x v="3"/>
    <x v="2"/>
  </r>
  <r>
    <s v="Brian Frank"/>
    <s v="EXP-10011371 "/>
    <n v="607"/>
    <d v="2024-02-05T00:00:00"/>
    <x v="0"/>
    <s v="Wash Maintenance"/>
    <s v="Chemicals"/>
    <m/>
    <m/>
    <m/>
    <m/>
    <m/>
    <m/>
    <m/>
    <m/>
    <m/>
    <m/>
    <m/>
    <m/>
    <m/>
    <m/>
    <m/>
    <m/>
    <m/>
    <m/>
    <m/>
    <m/>
    <m/>
    <e v="#REF!"/>
    <s v="SL73@tidalwaveautospa.com"/>
    <s v="Michael Donnelly"/>
    <x v="3"/>
    <x v="2"/>
  </r>
  <r>
    <s v="Brian Frank"/>
    <s v="EXP-10011371 "/>
    <n v="17.11"/>
    <d v="2024-02-07T00:00:00"/>
    <x v="2"/>
    <s v="Parts"/>
    <s v="Cable clutch"/>
    <m/>
    <m/>
    <m/>
    <m/>
    <m/>
    <m/>
    <m/>
    <m/>
    <m/>
    <m/>
    <m/>
    <m/>
    <m/>
    <m/>
    <m/>
    <m/>
    <m/>
    <m/>
    <m/>
    <m/>
    <m/>
    <e v="#REF!"/>
    <s v="SL73@tidalwaveautospa.com"/>
    <s v="Michael Donnelly"/>
    <x v="3"/>
    <x v="2"/>
  </r>
  <r>
    <s v="Brian Frank"/>
    <s v="EXP-10011371 "/>
    <n v="12.83"/>
    <d v="2024-02-07T00:00:00"/>
    <x v="11"/>
    <s v="Parts"/>
    <s v="Heater olug attachment"/>
    <m/>
    <m/>
    <m/>
    <m/>
    <m/>
    <m/>
    <m/>
    <m/>
    <m/>
    <m/>
    <m/>
    <m/>
    <m/>
    <m/>
    <m/>
    <m/>
    <m/>
    <m/>
    <m/>
    <m/>
    <m/>
    <e v="#REF!"/>
    <s v="SL73@tidalwaveautospa.com"/>
    <s v="Michael Donnelly"/>
    <x v="3"/>
    <x v="2"/>
  </r>
  <r>
    <s v="Brian Frank"/>
    <s v="EXP-10011371 "/>
    <n v="18.14"/>
    <d v="2024-02-07T00:00:00"/>
    <x v="11"/>
    <s v="Parts"/>
    <s v="Blower switch"/>
    <m/>
    <m/>
    <m/>
    <m/>
    <m/>
    <m/>
    <m/>
    <m/>
    <m/>
    <m/>
    <m/>
    <m/>
    <m/>
    <m/>
    <m/>
    <m/>
    <m/>
    <m/>
    <m/>
    <m/>
    <m/>
    <e v="#REF!"/>
    <s v="SL73@tidalwaveautospa.com"/>
    <s v="Michael Donnelly"/>
    <x v="3"/>
    <x v="2"/>
  </r>
  <r>
    <s v="Brian Frank"/>
    <s v="EXP-10011371 "/>
    <n v="406.56"/>
    <d v="2024-02-08T00:00:00"/>
    <x v="6"/>
    <s v="Wash Maintenance"/>
    <s v="Water softner salt delivery"/>
    <m/>
    <m/>
    <m/>
    <m/>
    <m/>
    <m/>
    <m/>
    <m/>
    <m/>
    <m/>
    <m/>
    <m/>
    <m/>
    <m/>
    <m/>
    <m/>
    <m/>
    <m/>
    <m/>
    <m/>
    <m/>
    <e v="#REF!"/>
    <s v="SL73@tidalwaveautospa.com"/>
    <s v="Michael Donnelly"/>
    <x v="3"/>
    <x v="2"/>
  </r>
  <r>
    <s v="Brian Frank"/>
    <s v="EXP-10011371 "/>
    <n v="25.63"/>
    <d v="2024-02-08T00:00:00"/>
    <x v="2"/>
    <s v="Parts"/>
    <s v="Auger drive belt"/>
    <m/>
    <m/>
    <m/>
    <m/>
    <m/>
    <m/>
    <m/>
    <m/>
    <m/>
    <m/>
    <m/>
    <m/>
    <m/>
    <m/>
    <m/>
    <m/>
    <m/>
    <m/>
    <m/>
    <m/>
    <m/>
    <e v="#REF!"/>
    <s v="SL73@tidalwaveautospa.com"/>
    <s v="Michael Donnelly"/>
    <x v="3"/>
    <x v="2"/>
  </r>
  <r>
    <s v="Brian Frank"/>
    <s v="EXP-10011371 "/>
    <n v="11.37"/>
    <d v="2024-02-10T00:00:00"/>
    <x v="6"/>
    <s v="Parts"/>
    <s v="Belts"/>
    <m/>
    <m/>
    <m/>
    <m/>
    <m/>
    <m/>
    <m/>
    <m/>
    <m/>
    <m/>
    <m/>
    <m/>
    <m/>
    <m/>
    <m/>
    <m/>
    <m/>
    <m/>
    <m/>
    <m/>
    <m/>
    <e v="#REF!"/>
    <s v="SL73@tidalwaveautospa.com"/>
    <s v="Michael Donnelly"/>
    <x v="3"/>
    <x v="2"/>
  </r>
  <r>
    <s v="Brian Frank"/>
    <s v="EXP-10011371 "/>
    <n v="280.24"/>
    <d v="2024-02-14T00:00:00"/>
    <x v="6"/>
    <s v="Parts"/>
    <s v="Coulers, plugs, clamps, hose pressure washer,"/>
    <m/>
    <m/>
    <m/>
    <m/>
    <m/>
    <m/>
    <m/>
    <m/>
    <m/>
    <m/>
    <m/>
    <m/>
    <m/>
    <m/>
    <m/>
    <m/>
    <m/>
    <m/>
    <m/>
    <m/>
    <m/>
    <e v="#REF!"/>
    <s v="SL73@tidalwaveautospa.com"/>
    <s v="Michael Donnelly"/>
    <x v="3"/>
    <x v="2"/>
  </r>
  <r>
    <s v="Brian Frank"/>
    <s v="EXP-10011371 "/>
    <n v="330.51"/>
    <d v="2024-02-14T00:00:00"/>
    <x v="2"/>
    <s v="Parts"/>
    <s v="Oils, screw extractor, toilet paper, bathroom smells"/>
    <m/>
    <m/>
    <m/>
    <m/>
    <m/>
    <m/>
    <m/>
    <m/>
    <m/>
    <m/>
    <m/>
    <m/>
    <m/>
    <m/>
    <m/>
    <m/>
    <m/>
    <m/>
    <m/>
    <m/>
    <m/>
    <e v="#REF!"/>
    <s v="SL73@tidalwaveautospa.com"/>
    <s v="Michael Donnelly"/>
    <x v="3"/>
    <x v="2"/>
  </r>
  <r>
    <s v="Brian Frank"/>
    <s v="EXP-10011371 "/>
    <n v="102.44"/>
    <d v="2024-02-14T00:00:00"/>
    <x v="2"/>
    <s v="Wash Maintenance"/>
    <s v="Sand paper, paint, buffer"/>
    <m/>
    <m/>
    <m/>
    <m/>
    <m/>
    <m/>
    <m/>
    <m/>
    <m/>
    <m/>
    <m/>
    <m/>
    <m/>
    <m/>
    <m/>
    <m/>
    <m/>
    <m/>
    <m/>
    <m/>
    <m/>
    <e v="#REF!"/>
    <s v="SL73@tidalwaveautospa.com"/>
    <s v="Michael Donnelly"/>
    <x v="3"/>
    <x v="2"/>
  </r>
  <r>
    <s v="Rex Humerickhouse"/>
    <s v="EXP-10011191 "/>
    <n v="42.2"/>
    <d v="2024-01-05T00:00:00"/>
    <x v="0"/>
    <s v="Wash Maintenance"/>
    <s v="cleaning supplies and antifreeze"/>
    <m/>
    <m/>
    <m/>
    <m/>
    <m/>
    <m/>
    <m/>
    <m/>
    <m/>
    <m/>
    <m/>
    <m/>
    <m/>
    <m/>
    <m/>
    <m/>
    <m/>
    <m/>
    <m/>
    <m/>
    <m/>
    <e v="#REF!"/>
    <s v="SL62@tidalwaveautospa.com"/>
    <s v="Michael Donnelly"/>
    <x v="3"/>
    <x v="2"/>
  </r>
  <r>
    <s v="Rex Humerickhouse"/>
    <s v="EXP-10011191 "/>
    <n v="120"/>
    <d v="2024-01-17T00:00:00"/>
    <x v="11"/>
    <s v="Small Tools"/>
    <s v="transfer pump"/>
    <m/>
    <m/>
    <m/>
    <m/>
    <m/>
    <m/>
    <m/>
    <m/>
    <m/>
    <m/>
    <m/>
    <m/>
    <m/>
    <m/>
    <m/>
    <m/>
    <m/>
    <m/>
    <m/>
    <m/>
    <m/>
    <e v="#REF!"/>
    <s v="SL62@tidalwaveautospa.com"/>
    <s v="Michael Donnelly"/>
    <x v="3"/>
    <x v="2"/>
  </r>
  <r>
    <s v="Rex Humerickhouse"/>
    <s v="EXP-10011191 "/>
    <n v="11.99"/>
    <d v="2024-01-25T00:00:00"/>
    <x v="0"/>
    <s v="Wash Maintenance"/>
    <s v="concrete cleaner"/>
    <m/>
    <m/>
    <m/>
    <m/>
    <m/>
    <m/>
    <m/>
    <m/>
    <m/>
    <m/>
    <m/>
    <m/>
    <m/>
    <m/>
    <m/>
    <m/>
    <m/>
    <m/>
    <m/>
    <m/>
    <m/>
    <e v="#REF!"/>
    <s v="SL62@tidalwaveautospa.com"/>
    <s v="Michael Donnelly"/>
    <x v="3"/>
    <x v="2"/>
  </r>
  <r>
    <s v="Rex Humerickhouse"/>
    <s v="EXP-10011191 "/>
    <n v="51.99"/>
    <d v="2024-02-01T00:00:00"/>
    <x v="0"/>
    <s v="Wash Maintenance"/>
    <s v="dawn and vinegar"/>
    <m/>
    <m/>
    <m/>
    <m/>
    <m/>
    <m/>
    <m/>
    <m/>
    <m/>
    <m/>
    <m/>
    <m/>
    <m/>
    <m/>
    <m/>
    <m/>
    <m/>
    <m/>
    <m/>
    <m/>
    <m/>
    <e v="#REF!"/>
    <s v="SL62@tidalwaveautospa.com"/>
    <s v="Michael Donnelly"/>
    <x v="3"/>
    <x v="2"/>
  </r>
  <r>
    <s v="Rex Humerickhouse"/>
    <s v="EXP-10011191 "/>
    <n v="32.799999999999997"/>
    <d v="2024-02-01T00:00:00"/>
    <x v="0"/>
    <s v="Wash Maintenance"/>
    <s v="grease and cleaner"/>
    <m/>
    <m/>
    <m/>
    <m/>
    <m/>
    <m/>
    <m/>
    <m/>
    <m/>
    <m/>
    <m/>
    <m/>
    <m/>
    <m/>
    <m/>
    <m/>
    <m/>
    <m/>
    <m/>
    <m/>
    <m/>
    <e v="#REF!"/>
    <s v="SL62@tidalwaveautospa.com"/>
    <s v="Michael Donnelly"/>
    <x v="3"/>
    <x v="2"/>
  </r>
  <r>
    <s v="Rex Humerickhouse"/>
    <s v="EXP-10011191 "/>
    <n v="574.29"/>
    <d v="2024-02-02T00:00:00"/>
    <x v="25"/>
    <s v="Office Supplies"/>
    <s v="copy of keys and replacing 3 locks and maintenance"/>
    <m/>
    <m/>
    <m/>
    <m/>
    <m/>
    <m/>
    <m/>
    <m/>
    <m/>
    <m/>
    <m/>
    <m/>
    <m/>
    <m/>
    <m/>
    <m/>
    <m/>
    <m/>
    <m/>
    <m/>
    <m/>
    <e v="#REF!"/>
    <s v="SL62@tidalwaveautospa.com"/>
    <s v="Michael Donnelly"/>
    <x v="3"/>
    <x v="2"/>
  </r>
  <r>
    <s v="Rex Humerickhouse"/>
    <s v="EXP-10011191 "/>
    <n v="13.87"/>
    <d v="2024-02-06T00:00:00"/>
    <x v="0"/>
    <s v="Wash Maintenance"/>
    <s v="cleaning supplies"/>
    <m/>
    <m/>
    <m/>
    <m/>
    <m/>
    <m/>
    <m/>
    <m/>
    <m/>
    <m/>
    <m/>
    <m/>
    <m/>
    <m/>
    <m/>
    <m/>
    <m/>
    <m/>
    <m/>
    <m/>
    <m/>
    <e v="#REF!"/>
    <s v="SL62@tidalwaveautospa.com"/>
    <s v="Michael Donnelly"/>
    <x v="3"/>
    <x v="2"/>
  </r>
  <r>
    <s v="Rex Humerickhouse"/>
    <s v="EXP-10011191 "/>
    <n v="514.70000000000005"/>
    <d v="2024-02-14T00:00:00"/>
    <x v="0"/>
    <s v="Wash Maintenance"/>
    <s v="water softener salt"/>
    <m/>
    <m/>
    <m/>
    <m/>
    <m/>
    <m/>
    <m/>
    <m/>
    <m/>
    <m/>
    <m/>
    <m/>
    <m/>
    <m/>
    <m/>
    <m/>
    <m/>
    <m/>
    <m/>
    <m/>
    <m/>
    <e v="#REF!"/>
    <s v="SL62@tidalwaveautospa.com"/>
    <s v="Michael Donnelly"/>
    <x v="3"/>
    <x v="2"/>
  </r>
  <r>
    <s v="Kyle Baker"/>
    <s v="EXP-10011368 "/>
    <n v="10.49"/>
    <d v="2024-01-25T00:00:00"/>
    <x v="2"/>
    <s v="Wash Maintenance"/>
    <s v="JB weld"/>
    <m/>
    <m/>
    <m/>
    <m/>
    <m/>
    <m/>
    <m/>
    <m/>
    <m/>
    <m/>
    <m/>
    <m/>
    <m/>
    <m/>
    <m/>
    <m/>
    <m/>
    <m/>
    <m/>
    <m/>
    <m/>
    <e v="#REF!"/>
    <s v="SL28@tidalwaveautospa.com"/>
    <s v="Michael Donnelly"/>
    <x v="3"/>
    <x v="2"/>
  </r>
  <r>
    <s v="Kyle Baker"/>
    <s v="EXP-10011368 "/>
    <n v="166.44"/>
    <d v="2024-01-25T00:00:00"/>
    <x v="0"/>
    <s v="Wash Maintenance"/>
    <s v="High con vinegar"/>
    <m/>
    <m/>
    <m/>
    <m/>
    <m/>
    <m/>
    <m/>
    <m/>
    <m/>
    <m/>
    <m/>
    <m/>
    <m/>
    <m/>
    <m/>
    <m/>
    <m/>
    <m/>
    <m/>
    <m/>
    <m/>
    <e v="#REF!"/>
    <s v="SL28@tidalwaveautospa.com"/>
    <s v="Michael Donnelly"/>
    <x v="3"/>
    <x v="2"/>
  </r>
  <r>
    <s v="Kyle Baker"/>
    <s v="EXP-10011368 "/>
    <n v="48.8"/>
    <d v="2024-01-27T00:00:00"/>
    <x v="2"/>
    <s v="Wash Maintenance"/>
    <s v="Oil"/>
    <m/>
    <m/>
    <m/>
    <m/>
    <m/>
    <m/>
    <m/>
    <m/>
    <m/>
    <m/>
    <m/>
    <m/>
    <m/>
    <m/>
    <m/>
    <m/>
    <m/>
    <m/>
    <m/>
    <m/>
    <m/>
    <e v="#REF!"/>
    <s v="SL28@tidalwaveautospa.com"/>
    <s v="Michael Donnelly"/>
    <x v="3"/>
    <x v="2"/>
  </r>
  <r>
    <s v="Kyle Baker"/>
    <s v="EXP-10011368 "/>
    <n v="94.67"/>
    <d v="2024-01-27T00:00:00"/>
    <x v="8"/>
    <s v="Snacks"/>
    <s v="Water,snacks, ect"/>
    <m/>
    <m/>
    <m/>
    <m/>
    <m/>
    <m/>
    <m/>
    <m/>
    <m/>
    <m/>
    <m/>
    <m/>
    <m/>
    <m/>
    <m/>
    <m/>
    <m/>
    <m/>
    <m/>
    <m/>
    <m/>
    <e v="#REF!"/>
    <s v="SL28@tidalwaveautospa.com"/>
    <s v="Michael Donnelly"/>
    <x v="3"/>
    <x v="2"/>
  </r>
  <r>
    <s v="Kyle Baker"/>
    <s v="EXP-10011368 "/>
    <n v="167.02"/>
    <d v="2024-01-27T00:00:00"/>
    <x v="0"/>
    <s v="Wash Maintenance"/>
    <s v="Wall cleaner"/>
    <m/>
    <m/>
    <m/>
    <m/>
    <m/>
    <m/>
    <m/>
    <m/>
    <m/>
    <m/>
    <m/>
    <m/>
    <m/>
    <m/>
    <m/>
    <m/>
    <m/>
    <m/>
    <m/>
    <m/>
    <m/>
    <e v="#REF!"/>
    <s v="SL28@tidalwaveautospa.com"/>
    <s v="Michael Donnelly"/>
    <x v="3"/>
    <x v="2"/>
  </r>
  <r>
    <s v="Kyle Baker"/>
    <s v="EXP-10011368 "/>
    <n v="48.8"/>
    <d v="2024-01-28T00:00:00"/>
    <x v="1"/>
    <s v="Wash Maintenance"/>
    <s v="Oil"/>
    <m/>
    <m/>
    <m/>
    <m/>
    <m/>
    <m/>
    <m/>
    <m/>
    <m/>
    <m/>
    <m/>
    <m/>
    <m/>
    <m/>
    <m/>
    <m/>
    <m/>
    <m/>
    <m/>
    <m/>
    <m/>
    <e v="#REF!"/>
    <s v="SL28@tidalwaveautospa.com"/>
    <s v="Michael Donnelly"/>
    <x v="3"/>
    <x v="2"/>
  </r>
  <r>
    <s v="Kyle Baker"/>
    <s v="EXP-10011368 "/>
    <n v="69.48"/>
    <d v="2024-01-29T00:00:00"/>
    <x v="1"/>
    <s v="Wash Maintenance"/>
    <s v="Oil"/>
    <m/>
    <m/>
    <m/>
    <m/>
    <m/>
    <m/>
    <m/>
    <m/>
    <m/>
    <m/>
    <m/>
    <m/>
    <m/>
    <m/>
    <m/>
    <m/>
    <m/>
    <m/>
    <m/>
    <m/>
    <m/>
    <e v="#REF!"/>
    <s v="SL28@tidalwaveautospa.com"/>
    <s v="Michael Donnelly"/>
    <x v="3"/>
    <x v="2"/>
  </r>
  <r>
    <s v="Kyle Baker"/>
    <s v="EXP-10011368 "/>
    <n v="417"/>
    <d v="2024-01-30T00:00:00"/>
    <x v="2"/>
    <s v="Parts"/>
    <s v="Contactors"/>
    <m/>
    <m/>
    <m/>
    <m/>
    <m/>
    <m/>
    <m/>
    <m/>
    <m/>
    <m/>
    <m/>
    <m/>
    <m/>
    <m/>
    <m/>
    <m/>
    <m/>
    <m/>
    <m/>
    <m/>
    <m/>
    <e v="#REF!"/>
    <s v="SL28@tidalwaveautospa.com"/>
    <s v="Michael Donnelly"/>
    <x v="3"/>
    <x v="2"/>
  </r>
  <r>
    <s v="Kyle Baker"/>
    <s v="EXP-10011368 "/>
    <n v="437.63"/>
    <d v="2024-01-30T00:00:00"/>
    <x v="2"/>
    <s v="Parts"/>
    <s v="Contactors"/>
    <m/>
    <m/>
    <m/>
    <m/>
    <m/>
    <m/>
    <m/>
    <m/>
    <m/>
    <m/>
    <m/>
    <m/>
    <m/>
    <m/>
    <m/>
    <m/>
    <m/>
    <m/>
    <m/>
    <m/>
    <m/>
    <e v="#REF!"/>
    <s v="SL28@tidalwaveautospa.com"/>
    <s v="Michael Donnelly"/>
    <x v="3"/>
    <x v="2"/>
  </r>
  <r>
    <s v="Kyle Baker"/>
    <s v="EXP-10011368 "/>
    <n v="48.8"/>
    <d v="2024-02-01T00:00:00"/>
    <x v="1"/>
    <s v="Wash Maintenance"/>
    <s v="Oil"/>
    <m/>
    <m/>
    <m/>
    <m/>
    <m/>
    <m/>
    <m/>
    <m/>
    <m/>
    <m/>
    <m/>
    <m/>
    <m/>
    <m/>
    <m/>
    <m/>
    <m/>
    <m/>
    <m/>
    <m/>
    <m/>
    <e v="#REF!"/>
    <s v="SL28@tidalwaveautospa.com"/>
    <s v="Michael Donnelly"/>
    <x v="3"/>
    <x v="2"/>
  </r>
  <r>
    <s v="Kyle Baker"/>
    <s v="EXP-10011368 "/>
    <n v="93.88"/>
    <d v="2024-02-02T00:00:00"/>
    <x v="0"/>
    <s v="Wash Maintenance"/>
    <s v="Dawn, gloves, cleaner"/>
    <m/>
    <m/>
    <m/>
    <m/>
    <m/>
    <m/>
    <m/>
    <m/>
    <m/>
    <m/>
    <m/>
    <m/>
    <m/>
    <m/>
    <m/>
    <m/>
    <m/>
    <m/>
    <m/>
    <m/>
    <m/>
    <e v="#REF!"/>
    <s v="SL28@tidalwaveautospa.com"/>
    <s v="Michael Donnelly"/>
    <x v="3"/>
    <x v="2"/>
  </r>
  <r>
    <s v="Kyle Baker"/>
    <s v="EXP-10011368 "/>
    <n v="48.8"/>
    <d v="2024-02-02T00:00:00"/>
    <x v="1"/>
    <s v="Wash Maintenance"/>
    <s v="Oil"/>
    <m/>
    <m/>
    <m/>
    <m/>
    <m/>
    <m/>
    <m/>
    <m/>
    <m/>
    <m/>
    <m/>
    <m/>
    <m/>
    <m/>
    <m/>
    <m/>
    <m/>
    <m/>
    <m/>
    <m/>
    <m/>
    <e v="#REF!"/>
    <s v="SL28@tidalwaveautospa.com"/>
    <s v="Michael Donnelly"/>
    <x v="3"/>
    <x v="2"/>
  </r>
  <r>
    <s v="Kyle Baker"/>
    <s v="EXP-10011368 "/>
    <n v="103.04"/>
    <d v="2024-02-03T00:00:00"/>
    <x v="1"/>
    <s v="Wash Maintenance"/>
    <s v="Oil"/>
    <m/>
    <m/>
    <m/>
    <m/>
    <m/>
    <m/>
    <m/>
    <m/>
    <m/>
    <m/>
    <m/>
    <m/>
    <m/>
    <m/>
    <m/>
    <m/>
    <m/>
    <m/>
    <m/>
    <m/>
    <m/>
    <e v="#REF!"/>
    <s v="SL28@tidalwaveautospa.com"/>
    <s v="Michael Donnelly"/>
    <x v="3"/>
    <x v="2"/>
  </r>
  <r>
    <s v="Kyle Baker"/>
    <s v="EXP-10011368 "/>
    <n v="81.349999999999994"/>
    <d v="2024-02-04T00:00:00"/>
    <x v="1"/>
    <s v="Wash Maintenance"/>
    <s v="Oil"/>
    <m/>
    <m/>
    <m/>
    <m/>
    <m/>
    <m/>
    <m/>
    <m/>
    <m/>
    <m/>
    <m/>
    <m/>
    <m/>
    <m/>
    <m/>
    <m/>
    <m/>
    <m/>
    <m/>
    <m/>
    <m/>
    <e v="#REF!"/>
    <s v="SL28@tidalwaveautospa.com"/>
    <s v="Michael Donnelly"/>
    <x v="3"/>
    <x v="2"/>
  </r>
  <r>
    <s v="Kyle Baker"/>
    <s v="EXP-10011368 "/>
    <n v="59.99"/>
    <d v="2024-02-05T00:00:00"/>
    <x v="1"/>
    <s v="Wash Maintenance"/>
    <s v="Oil"/>
    <m/>
    <m/>
    <m/>
    <m/>
    <m/>
    <m/>
    <m/>
    <m/>
    <m/>
    <m/>
    <m/>
    <m/>
    <m/>
    <m/>
    <m/>
    <m/>
    <m/>
    <m/>
    <m/>
    <m/>
    <m/>
    <e v="#REF!"/>
    <s v="SL28@tidalwaveautospa.com"/>
    <s v="Michael Donnelly"/>
    <x v="3"/>
    <x v="2"/>
  </r>
  <r>
    <s v="Kyle Baker"/>
    <s v="EXP-10011368 "/>
    <n v="59.99"/>
    <d v="2024-02-07T00:00:00"/>
    <x v="1"/>
    <s v="Wash Maintenance"/>
    <s v="Oil"/>
    <m/>
    <m/>
    <m/>
    <m/>
    <m/>
    <m/>
    <m/>
    <m/>
    <m/>
    <m/>
    <m/>
    <m/>
    <m/>
    <m/>
    <m/>
    <m/>
    <m/>
    <m/>
    <m/>
    <m/>
    <m/>
    <e v="#REF!"/>
    <s v="SL28@tidalwaveautospa.com"/>
    <s v="Michael Donnelly"/>
    <x v="3"/>
    <x v="2"/>
  </r>
  <r>
    <s v="Kyle Baker"/>
    <s v="EXP-10011368 "/>
    <n v="44.04"/>
    <d v="2024-02-08T00:00:00"/>
    <x v="0"/>
    <s v="Wash Maintenance"/>
    <s v="Water, gloves, dawn"/>
    <m/>
    <m/>
    <m/>
    <m/>
    <m/>
    <m/>
    <m/>
    <m/>
    <m/>
    <m/>
    <m/>
    <m/>
    <m/>
    <m/>
    <m/>
    <m/>
    <m/>
    <m/>
    <m/>
    <m/>
    <m/>
    <e v="#REF!"/>
    <s v="SL28@tidalwaveautospa.com"/>
    <s v="Michael Donnelly"/>
    <x v="3"/>
    <x v="2"/>
  </r>
  <r>
    <s v="Kyle Baker"/>
    <s v="EXP-10011368 "/>
    <n v="100.81"/>
    <d v="2024-02-08T00:00:00"/>
    <x v="0"/>
    <s v="Wash Maintenance"/>
    <s v="Salt, purifing salt, orange hand soap"/>
    <m/>
    <m/>
    <m/>
    <m/>
    <m/>
    <m/>
    <m/>
    <m/>
    <m/>
    <m/>
    <m/>
    <m/>
    <m/>
    <m/>
    <m/>
    <m/>
    <m/>
    <m/>
    <m/>
    <m/>
    <m/>
    <e v="#REF!"/>
    <s v="SL28@tidalwaveautospa.com"/>
    <s v="Michael Donnelly"/>
    <x v="3"/>
    <x v="2"/>
  </r>
  <r>
    <s v="Kyle Baker"/>
    <s v="EXP-10011368 "/>
    <n v="81.349999999999994"/>
    <d v="2024-02-10T00:00:00"/>
    <x v="1"/>
    <s v="Wash Maintenance"/>
    <s v="Oil"/>
    <m/>
    <m/>
    <m/>
    <m/>
    <m/>
    <m/>
    <m/>
    <m/>
    <m/>
    <m/>
    <m/>
    <m/>
    <m/>
    <m/>
    <m/>
    <m/>
    <m/>
    <m/>
    <m/>
    <m/>
    <m/>
    <e v="#REF!"/>
    <s v="SL28@tidalwaveautospa.com"/>
    <s v="Michael Donnelly"/>
    <x v="3"/>
    <x v="2"/>
  </r>
  <r>
    <s v="Kyle Baker"/>
    <s v="EXP-10011368 "/>
    <n v="185"/>
    <d v="2024-02-10T00:00:00"/>
    <x v="11"/>
    <s v="Rental Equipment"/>
    <s v="Storage unit"/>
    <m/>
    <m/>
    <m/>
    <m/>
    <m/>
    <m/>
    <m/>
    <m/>
    <m/>
    <m/>
    <m/>
    <m/>
    <m/>
    <m/>
    <m/>
    <m/>
    <m/>
    <m/>
    <m/>
    <m/>
    <m/>
    <e v="#REF!"/>
    <s v="SL28@tidalwaveautospa.com"/>
    <s v="Michael Donnelly"/>
    <x v="3"/>
    <x v="2"/>
  </r>
  <r>
    <s v="Kyle Baker"/>
    <s v="EXP-10011368 "/>
    <n v="92.84"/>
    <d v="2024-02-11T00:00:00"/>
    <x v="0"/>
    <s v="Wash Maintenance"/>
    <s v="Salt"/>
    <m/>
    <m/>
    <m/>
    <m/>
    <m/>
    <m/>
    <m/>
    <m/>
    <m/>
    <m/>
    <m/>
    <m/>
    <m/>
    <m/>
    <m/>
    <m/>
    <m/>
    <m/>
    <m/>
    <m/>
    <m/>
    <e v="#REF!"/>
    <s v="SL28@tidalwaveautospa.com"/>
    <s v="Michael Donnelly"/>
    <x v="3"/>
    <x v="2"/>
  </r>
  <r>
    <s v="Kyle Baker"/>
    <s v="EXP-10011368 "/>
    <n v="42.62"/>
    <d v="2024-02-12T00:00:00"/>
    <x v="0"/>
    <s v="Wash Maintenance"/>
    <s v="Window buckets"/>
    <m/>
    <m/>
    <m/>
    <m/>
    <m/>
    <m/>
    <m/>
    <m/>
    <m/>
    <m/>
    <m/>
    <m/>
    <m/>
    <m/>
    <m/>
    <m/>
    <m/>
    <m/>
    <m/>
    <m/>
    <m/>
    <e v="#REF!"/>
    <s v="SL28@tidalwaveautospa.com"/>
    <s v="Michael Donnelly"/>
    <x v="3"/>
    <x v="2"/>
  </r>
  <r>
    <s v="Kyle Baker"/>
    <s v="EXP-10011368 "/>
    <n v="166.01"/>
    <d v="2024-02-12T00:00:00"/>
    <x v="0"/>
    <s v="Wash Maintenance"/>
    <s v="High con vinager"/>
    <m/>
    <m/>
    <m/>
    <m/>
    <m/>
    <m/>
    <m/>
    <m/>
    <m/>
    <m/>
    <m/>
    <m/>
    <m/>
    <m/>
    <m/>
    <m/>
    <m/>
    <m/>
    <m/>
    <m/>
    <m/>
    <e v="#REF!"/>
    <s v="SL28@tidalwaveautospa.com"/>
    <s v="Michael Donnelly"/>
    <x v="3"/>
    <x v="2"/>
  </r>
  <r>
    <s v="Kyle Baker"/>
    <s v="EXP-10011368 "/>
    <n v="197.69"/>
    <d v="2024-02-13T00:00:00"/>
    <x v="0"/>
    <s v="Wash Maintenance"/>
    <s v="Water oil"/>
    <m/>
    <m/>
    <m/>
    <m/>
    <m/>
    <m/>
    <m/>
    <m/>
    <m/>
    <m/>
    <m/>
    <m/>
    <m/>
    <m/>
    <m/>
    <m/>
    <m/>
    <m/>
    <m/>
    <m/>
    <m/>
    <e v="#REF!"/>
    <s v="SL28@tidalwaveautospa.com"/>
    <s v="Michael Donnelly"/>
    <x v="3"/>
    <x v="2"/>
  </r>
  <r>
    <s v="Kyle Baker"/>
    <s v="EXP-10011368 "/>
    <n v="69.48"/>
    <d v="2024-02-14T00:00:00"/>
    <x v="1"/>
    <s v="Wash Maintenance"/>
    <s v="Oil"/>
    <m/>
    <m/>
    <m/>
    <m/>
    <m/>
    <m/>
    <m/>
    <m/>
    <m/>
    <m/>
    <m/>
    <m/>
    <m/>
    <m/>
    <m/>
    <m/>
    <m/>
    <m/>
    <m/>
    <m/>
    <m/>
    <e v="#REF!"/>
    <s v="SL28@tidalwaveautospa.com"/>
    <s v="Michael Donnelly"/>
    <x v="3"/>
    <x v="2"/>
  </r>
  <r>
    <s v="Kyle Baker"/>
    <s v="EXP-10011368 "/>
    <n v="10.09"/>
    <d v="2024-02-15T00:00:00"/>
    <x v="8"/>
    <s v="Snacks"/>
    <s v="Drinks"/>
    <m/>
    <m/>
    <m/>
    <m/>
    <m/>
    <m/>
    <m/>
    <m/>
    <m/>
    <m/>
    <m/>
    <m/>
    <m/>
    <m/>
    <m/>
    <m/>
    <m/>
    <m/>
    <m/>
    <m/>
    <m/>
    <e v="#REF!"/>
    <s v="SL28@tidalwaveautospa.com"/>
    <s v="Michael Donnelly"/>
    <x v="3"/>
    <x v="2"/>
  </r>
  <r>
    <s v="Kyle Baker"/>
    <s v="EXP-10011368 "/>
    <n v="247.01"/>
    <d v="2024-02-16T00:00:00"/>
    <x v="0"/>
    <s v="Office Supplies"/>
    <s v="Air freahners, water oil"/>
    <m/>
    <m/>
    <m/>
    <m/>
    <m/>
    <m/>
    <m/>
    <m/>
    <m/>
    <m/>
    <m/>
    <m/>
    <m/>
    <m/>
    <m/>
    <m/>
    <m/>
    <m/>
    <m/>
    <m/>
    <m/>
    <e v="#REF!"/>
    <s v="SL28@tidalwaveautospa.com"/>
    <s v="Michael Donnelly"/>
    <x v="3"/>
    <x v="2"/>
  </r>
  <r>
    <s v="Kyle Baker"/>
    <s v="EXP-10011368 "/>
    <n v="50.9"/>
    <d v="2024-02-16T00:00:00"/>
    <x v="1"/>
    <s v="Wash Maintenance"/>
    <s v="Oil"/>
    <m/>
    <m/>
    <m/>
    <m/>
    <m/>
    <m/>
    <m/>
    <m/>
    <m/>
    <m/>
    <m/>
    <m/>
    <m/>
    <m/>
    <m/>
    <m/>
    <m/>
    <m/>
    <m/>
    <m/>
    <m/>
    <e v="#REF!"/>
    <s v="SL28@tidalwaveautospa.com"/>
    <s v="Michael Donnelly"/>
    <x v="3"/>
    <x v="2"/>
  </r>
  <r>
    <s v="Kyle Baker"/>
    <s v="EXP-10011368 "/>
    <n v="92.18"/>
    <d v="2024-02-17T00:00:00"/>
    <x v="1"/>
    <s v="Wash Maintenance"/>
    <s v="Oil"/>
    <m/>
    <m/>
    <m/>
    <m/>
    <m/>
    <m/>
    <m/>
    <m/>
    <m/>
    <m/>
    <m/>
    <m/>
    <m/>
    <m/>
    <m/>
    <m/>
    <m/>
    <m/>
    <m/>
    <m/>
    <m/>
    <e v="#REF!"/>
    <s v="SL28@tidalwaveautospa.com"/>
    <s v="Michael Donnelly"/>
    <x v="3"/>
    <x v="2"/>
  </r>
  <r>
    <s v="Mark Stehle"/>
    <s v="EXP-10011362 "/>
    <n v="397.02"/>
    <d v="2024-02-01T00:00:00"/>
    <x v="0"/>
    <s v="Wash Maintenance"/>
    <s v="Hydrothic fluid"/>
    <m/>
    <m/>
    <m/>
    <m/>
    <m/>
    <m/>
    <m/>
    <m/>
    <m/>
    <m/>
    <m/>
    <m/>
    <m/>
    <m/>
    <m/>
    <m/>
    <m/>
    <m/>
    <m/>
    <m/>
    <m/>
    <e v="#REF!"/>
    <s v="SL61@tidalwaveautospa.com"/>
    <s v="Michael Donnelly"/>
    <x v="3"/>
    <x v="2"/>
  </r>
  <r>
    <s v="Mark Stehle"/>
    <s v="EXP-10011362 "/>
    <n v="275.39999999999998"/>
    <d v="2024-02-08T00:00:00"/>
    <x v="1"/>
    <s v="Wash Maintenance"/>
    <s v="Contacted for mcc"/>
    <m/>
    <m/>
    <m/>
    <m/>
    <m/>
    <m/>
    <m/>
    <m/>
    <m/>
    <m/>
    <m/>
    <m/>
    <m/>
    <m/>
    <m/>
    <m/>
    <m/>
    <m/>
    <m/>
    <m/>
    <m/>
    <e v="#REF!"/>
    <s v="SL61@tidalwaveautospa.com"/>
    <s v="Michael Donnelly"/>
    <x v="3"/>
    <x v="2"/>
  </r>
  <r>
    <s v="Mark Stehle"/>
    <s v="EXP-10011362 "/>
    <n v="397.02"/>
    <d v="2024-02-13T00:00:00"/>
    <x v="0"/>
    <s v="Wash Maintenance"/>
    <s v="Hydrothic fluid"/>
    <m/>
    <m/>
    <m/>
    <m/>
    <m/>
    <m/>
    <m/>
    <m/>
    <m/>
    <m/>
    <m/>
    <m/>
    <m/>
    <m/>
    <m/>
    <m/>
    <m/>
    <m/>
    <m/>
    <m/>
    <m/>
    <e v="#REF!"/>
    <s v="SL61@tidalwaveautospa.com"/>
    <s v="Michael Donnelly"/>
    <x v="3"/>
    <x v="2"/>
  </r>
  <r>
    <s v="Gary Krebs"/>
    <s v="EXP-10011342 "/>
    <n v="60.92"/>
    <d v="2024-01-18T00:00:00"/>
    <x v="0"/>
    <s v="Wash Maintenance"/>
    <s v="ice melt and hardware"/>
    <m/>
    <m/>
    <m/>
    <m/>
    <m/>
    <m/>
    <m/>
    <m/>
    <m/>
    <m/>
    <m/>
    <m/>
    <m/>
    <m/>
    <m/>
    <m/>
    <m/>
    <m/>
    <m/>
    <m/>
    <m/>
    <e v="#REF!"/>
    <s v=""/>
    <s v=""/>
    <x v="3"/>
    <x v="2"/>
  </r>
  <r>
    <s v="Gary Krebs"/>
    <s v="EXP-10011342 "/>
    <n v="12.83"/>
    <d v="2024-01-20T00:00:00"/>
    <x v="0"/>
    <s v="Office Supplies"/>
    <s v="Toilet paper"/>
    <m/>
    <m/>
    <m/>
    <m/>
    <m/>
    <m/>
    <m/>
    <m/>
    <m/>
    <m/>
    <m/>
    <m/>
    <m/>
    <m/>
    <m/>
    <m/>
    <m/>
    <m/>
    <m/>
    <m/>
    <m/>
    <e v="#REF!"/>
    <s v=""/>
    <s v=""/>
    <x v="3"/>
    <x v="2"/>
  </r>
  <r>
    <s v="Gary Krebs"/>
    <s v="EXP-10011342 "/>
    <n v="10.67"/>
    <d v="2024-01-20T00:00:00"/>
    <x v="13"/>
    <s v="Office Supplies"/>
    <s v="keys for ASL"/>
    <m/>
    <m/>
    <m/>
    <m/>
    <m/>
    <m/>
    <m/>
    <m/>
    <m/>
    <m/>
    <m/>
    <m/>
    <m/>
    <m/>
    <m/>
    <m/>
    <m/>
    <m/>
    <m/>
    <m/>
    <m/>
    <e v="#REF!"/>
    <s v=""/>
    <s v=""/>
    <x v="3"/>
    <x v="2"/>
  </r>
  <r>
    <s v="Gary Krebs"/>
    <s v="EXP-10011342 "/>
    <n v="345.5"/>
    <d v="2024-01-30T00:00:00"/>
    <x v="47"/>
    <s v="Wash Maintenance"/>
    <s v="Hydraulic hose to make repairs from remodel mistake per my Consultant Mike Donnelly."/>
    <m/>
    <m/>
    <m/>
    <m/>
    <m/>
    <m/>
    <m/>
    <m/>
    <m/>
    <m/>
    <m/>
    <m/>
    <m/>
    <m/>
    <m/>
    <m/>
    <m/>
    <m/>
    <m/>
    <m/>
    <m/>
    <e v="#REF!"/>
    <s v=""/>
    <s v=""/>
    <x v="3"/>
    <x v="2"/>
  </r>
  <r>
    <s v="Gary Krebs"/>
    <s v="EXP-10011342 "/>
    <n v="29"/>
    <d v="2024-02-12T00:00:00"/>
    <x v="8"/>
    <s v="Office Supplies"/>
    <s v="cups for coffee and water glasses"/>
    <m/>
    <m/>
    <m/>
    <m/>
    <m/>
    <m/>
    <m/>
    <m/>
    <m/>
    <m/>
    <m/>
    <m/>
    <m/>
    <m/>
    <m/>
    <m/>
    <m/>
    <m/>
    <m/>
    <m/>
    <m/>
    <e v="#REF!"/>
    <s v=""/>
    <s v=""/>
    <x v="3"/>
    <x v="2"/>
  </r>
  <r>
    <s v="Gary Krebs"/>
    <s v="EXP-10011342 "/>
    <n v="149.16"/>
    <d v="2024-02-15T00:00:00"/>
    <x v="0"/>
    <s v="Wash Maintenance"/>
    <s v="Water softener salt"/>
    <m/>
    <m/>
    <m/>
    <m/>
    <m/>
    <m/>
    <m/>
    <m/>
    <m/>
    <m/>
    <m/>
    <m/>
    <m/>
    <m/>
    <m/>
    <m/>
    <m/>
    <m/>
    <m/>
    <m/>
    <m/>
    <e v="#REF!"/>
    <s v=""/>
    <s v=""/>
    <x v="3"/>
    <x v="2"/>
  </r>
  <r>
    <s v="Gary Krebs"/>
    <s v="EXP-10011342 "/>
    <n v="32.85"/>
    <d v="2024-02-17T00:00:00"/>
    <x v="0"/>
    <s v="Wash Maintenance"/>
    <s v="Trim Shine to clean blowers"/>
    <m/>
    <m/>
    <m/>
    <m/>
    <m/>
    <m/>
    <m/>
    <m/>
    <m/>
    <m/>
    <m/>
    <m/>
    <m/>
    <m/>
    <m/>
    <m/>
    <m/>
    <m/>
    <m/>
    <m/>
    <m/>
    <e v="#REF!"/>
    <s v=""/>
    <s v=""/>
    <x v="3"/>
    <x v="2"/>
  </r>
  <r>
    <s v="Becky Jones"/>
    <s v="EXP-10011385 "/>
    <n v="162.51"/>
    <d v="2024-01-26T00:00:00"/>
    <x v="0"/>
    <s v="Wash Maintenance"/>
    <s v="C3 cleaner"/>
    <m/>
    <m/>
    <m/>
    <m/>
    <m/>
    <m/>
    <m/>
    <m/>
    <m/>
    <m/>
    <m/>
    <m/>
    <m/>
    <m/>
    <m/>
    <m/>
    <m/>
    <m/>
    <m/>
    <m/>
    <m/>
    <e v="#REF!"/>
    <s v=""/>
    <s v=""/>
    <x v="3"/>
    <x v="2"/>
  </r>
  <r>
    <s v="Becky Jones"/>
    <s v="EXP-10011385 "/>
    <n v="100.5"/>
    <d v="2024-02-09T00:00:00"/>
    <x v="0"/>
    <s v="Wash Maintenance"/>
    <s v="wash supplies"/>
    <m/>
    <m/>
    <m/>
    <m/>
    <m/>
    <m/>
    <m/>
    <m/>
    <m/>
    <m/>
    <m/>
    <m/>
    <m/>
    <m/>
    <m/>
    <m/>
    <m/>
    <m/>
    <m/>
    <m/>
    <m/>
    <e v="#REF!"/>
    <s v=""/>
    <s v=""/>
    <x v="3"/>
    <x v="2"/>
  </r>
  <r>
    <s v="Becky Jones"/>
    <s v="EXP-10011385 "/>
    <n v="113.25"/>
    <d v="2024-02-15T00:00:00"/>
    <x v="0"/>
    <s v="Wash Maintenance"/>
    <s v="wash supplies"/>
    <m/>
    <m/>
    <m/>
    <m/>
    <m/>
    <m/>
    <m/>
    <m/>
    <m/>
    <m/>
    <m/>
    <m/>
    <m/>
    <m/>
    <m/>
    <m/>
    <m/>
    <m/>
    <m/>
    <m/>
    <m/>
    <e v="#REF!"/>
    <s v=""/>
    <s v=""/>
    <x v="3"/>
    <x v="2"/>
  </r>
  <r>
    <s v="Becky Jones"/>
    <s v="EXP-10011385 "/>
    <n v="15.2"/>
    <d v="2024-02-17T00:00:00"/>
    <x v="0"/>
    <s v="Wash Maintenance"/>
    <s v="hose washers and nozzle"/>
    <m/>
    <m/>
    <m/>
    <m/>
    <m/>
    <m/>
    <m/>
    <m/>
    <m/>
    <m/>
    <m/>
    <m/>
    <m/>
    <m/>
    <m/>
    <m/>
    <m/>
    <m/>
    <m/>
    <m/>
    <m/>
    <e v="#REF!"/>
    <s v=""/>
    <s v=""/>
    <x v="3"/>
    <x v="2"/>
  </r>
  <r>
    <s v="James Stomieroski"/>
    <s v="EXP-10011383 "/>
    <n v="14.8"/>
    <d v="2024-02-16T00:00:00"/>
    <x v="0"/>
    <s v="Fuel"/>
    <s v="fuel"/>
    <m/>
    <m/>
    <m/>
    <m/>
    <m/>
    <m/>
    <m/>
    <m/>
    <m/>
    <m/>
    <m/>
    <m/>
    <m/>
    <m/>
    <m/>
    <m/>
    <m/>
    <m/>
    <m/>
    <m/>
    <m/>
    <e v="#REF!"/>
    <s v="SL221@tidalwaveautospa.com"/>
    <s v="Joe Chavez"/>
    <x v="3"/>
    <x v="2"/>
  </r>
  <r>
    <s v="James Stomieroski"/>
    <s v="EXP-10011383 "/>
    <n v="12.06"/>
    <d v="2024-02-17T00:00:00"/>
    <x v="9"/>
    <s v="Snacks"/>
    <s v="hot cocoa for staff"/>
    <m/>
    <m/>
    <m/>
    <m/>
    <m/>
    <m/>
    <m/>
    <m/>
    <m/>
    <m/>
    <m/>
    <m/>
    <m/>
    <m/>
    <m/>
    <m/>
    <m/>
    <m/>
    <m/>
    <m/>
    <m/>
    <e v="#REF!"/>
    <s v="SL221@tidalwaveautospa.com"/>
    <s v="Joe Chavez"/>
    <x v="3"/>
    <x v="2"/>
  </r>
  <r>
    <s v="Terry Waugh"/>
    <s v="EXP-10011164 "/>
    <n v="140.81"/>
    <d v="2024-01-19T00:00:00"/>
    <x v="0"/>
    <s v="Wash Maintenance"/>
    <s v="shelving, zip ties, mallet, shovel"/>
    <m/>
    <m/>
    <m/>
    <m/>
    <m/>
    <m/>
    <m/>
    <m/>
    <m/>
    <m/>
    <m/>
    <m/>
    <m/>
    <m/>
    <m/>
    <m/>
    <m/>
    <m/>
    <m/>
    <m/>
    <m/>
    <e v="#REF!"/>
    <s v=""/>
    <s v=""/>
    <x v="3"/>
    <x v="2"/>
  </r>
  <r>
    <s v="Terry Waugh"/>
    <s v="EXP-10011164 "/>
    <n v="21.87"/>
    <d v="2024-01-26T00:00:00"/>
    <x v="0"/>
    <s v="Office Supplies"/>
    <s v="mail box, utility knife, silicone"/>
    <m/>
    <m/>
    <m/>
    <m/>
    <m/>
    <m/>
    <m/>
    <m/>
    <m/>
    <m/>
    <m/>
    <m/>
    <m/>
    <m/>
    <m/>
    <m/>
    <m/>
    <m/>
    <m/>
    <m/>
    <m/>
    <e v="#REF!"/>
    <s v=""/>
    <s v=""/>
    <x v="3"/>
    <x v="2"/>
  </r>
  <r>
    <s v="Terry Waugh"/>
    <s v="EXP-10011164 "/>
    <n v="66.34"/>
    <d v="2024-01-30T00:00:00"/>
    <x v="0"/>
    <s v="Office Furniture"/>
    <s v="5 tier shelf"/>
    <m/>
    <m/>
    <m/>
    <m/>
    <m/>
    <m/>
    <m/>
    <m/>
    <m/>
    <m/>
    <m/>
    <m/>
    <m/>
    <m/>
    <m/>
    <m/>
    <m/>
    <m/>
    <m/>
    <m/>
    <m/>
    <e v="#REF!"/>
    <s v=""/>
    <s v=""/>
    <x v="3"/>
    <x v="2"/>
  </r>
  <r>
    <s v="Terry Waugh"/>
    <s v="EXP-10011164 "/>
    <n v="97.22"/>
    <d v="2024-01-31T00:00:00"/>
    <x v="6"/>
    <s v="Wash Maintenance"/>
    <s v="grease"/>
    <m/>
    <m/>
    <m/>
    <m/>
    <m/>
    <m/>
    <m/>
    <m/>
    <m/>
    <m/>
    <m/>
    <m/>
    <m/>
    <m/>
    <m/>
    <m/>
    <m/>
    <m/>
    <m/>
    <m/>
    <m/>
    <e v="#REF!"/>
    <s v=""/>
    <s v=""/>
    <x v="3"/>
    <x v="2"/>
  </r>
  <r>
    <s v="Terry Waugh"/>
    <s v="EXP-10011164 "/>
    <n v="42.76"/>
    <d v="2024-01-31T00:00:00"/>
    <x v="0"/>
    <s v="Wash Maintenance"/>
    <s v="hose reels"/>
    <m/>
    <m/>
    <m/>
    <m/>
    <m/>
    <m/>
    <m/>
    <m/>
    <m/>
    <m/>
    <m/>
    <m/>
    <m/>
    <m/>
    <m/>
    <m/>
    <m/>
    <m/>
    <m/>
    <m/>
    <m/>
    <e v="#REF!"/>
    <s v=""/>
    <s v=""/>
    <x v="3"/>
    <x v="2"/>
  </r>
  <r>
    <s v="Terry Waugh"/>
    <s v="EXP-10011164 "/>
    <n v="14.94"/>
    <d v="2024-02-05T00:00:00"/>
    <x v="6"/>
    <s v="Wash Maintenance"/>
    <s v="black spray paint for trash cans"/>
    <m/>
    <m/>
    <m/>
    <m/>
    <m/>
    <m/>
    <m/>
    <m/>
    <m/>
    <m/>
    <m/>
    <m/>
    <m/>
    <m/>
    <m/>
    <m/>
    <m/>
    <m/>
    <m/>
    <m/>
    <m/>
    <e v="#REF!"/>
    <s v=""/>
    <s v=""/>
    <x v="3"/>
    <x v="2"/>
  </r>
  <r>
    <s v="Terry Waugh"/>
    <s v="EXP-10011164 "/>
    <n v="72.61"/>
    <d v="2024-02-06T00:00:00"/>
    <x v="0"/>
    <s v="Wash Maintenance"/>
    <s v="hand soap, shelving, toilet paper"/>
    <m/>
    <m/>
    <m/>
    <m/>
    <m/>
    <m/>
    <m/>
    <m/>
    <m/>
    <m/>
    <m/>
    <m/>
    <m/>
    <m/>
    <m/>
    <m/>
    <m/>
    <m/>
    <m/>
    <m/>
    <m/>
    <e v="#REF!"/>
    <s v=""/>
    <s v=""/>
    <x v="3"/>
    <x v="2"/>
  </r>
  <r>
    <s v="Terry Waugh"/>
    <s v="EXP-10011164 "/>
    <n v="41.62"/>
    <d v="2024-02-06T00:00:00"/>
    <x v="0"/>
    <s v="Wash Maintenance"/>
    <s v="gloves, buckets, towels"/>
    <m/>
    <m/>
    <m/>
    <m/>
    <m/>
    <m/>
    <m/>
    <m/>
    <m/>
    <m/>
    <m/>
    <m/>
    <m/>
    <m/>
    <m/>
    <m/>
    <m/>
    <m/>
    <m/>
    <m/>
    <m/>
    <e v="#REF!"/>
    <s v=""/>
    <s v=""/>
    <x v="3"/>
    <x v="2"/>
  </r>
  <r>
    <s v="Terry Waugh"/>
    <s v="EXP-10011164 "/>
    <n v="381.99"/>
    <d v="2024-02-06T00:00:00"/>
    <x v="0"/>
    <s v="Wash Maintenance"/>
    <s v="gorilla carts for prep"/>
    <m/>
    <m/>
    <m/>
    <m/>
    <m/>
    <m/>
    <m/>
    <m/>
    <m/>
    <m/>
    <m/>
    <m/>
    <m/>
    <m/>
    <m/>
    <m/>
    <m/>
    <m/>
    <m/>
    <m/>
    <m/>
    <e v="#REF!"/>
    <s v=""/>
    <s v=""/>
    <x v="3"/>
    <x v="2"/>
  </r>
  <r>
    <s v="Terry Waugh"/>
    <s v="EXP-10011164 "/>
    <n v="162.47999999999999"/>
    <d v="2024-02-13T00:00:00"/>
    <x v="0"/>
    <s v="Office Supplies"/>
    <s v="toilet brush, shelving"/>
    <m/>
    <m/>
    <m/>
    <m/>
    <m/>
    <m/>
    <m/>
    <m/>
    <m/>
    <m/>
    <m/>
    <m/>
    <m/>
    <m/>
    <m/>
    <m/>
    <m/>
    <m/>
    <m/>
    <m/>
    <m/>
    <e v="#REF!"/>
    <s v=""/>
    <s v=""/>
    <x v="3"/>
    <x v="2"/>
  </r>
  <r>
    <s v="Terry Waugh"/>
    <s v="EXP-10011164 "/>
    <n v="2.57"/>
    <d v="2024-02-14T00:00:00"/>
    <x v="0"/>
    <s v="Parts"/>
    <s v="nuts and bolts for clamp install on tool box"/>
    <m/>
    <m/>
    <m/>
    <m/>
    <m/>
    <m/>
    <m/>
    <m/>
    <m/>
    <m/>
    <m/>
    <m/>
    <m/>
    <m/>
    <m/>
    <m/>
    <m/>
    <m/>
    <m/>
    <m/>
    <m/>
    <e v="#REF!"/>
    <s v=""/>
    <s v=""/>
    <x v="3"/>
    <x v="2"/>
  </r>
  <r>
    <s v="Terry Waugh"/>
    <s v="EXP-10011164 "/>
    <n v="39.4"/>
    <d v="2024-02-14T00:00:00"/>
    <x v="0"/>
    <s v="Office Supplies"/>
    <s v="extension cord, printer cord, hampers for towels"/>
    <m/>
    <m/>
    <m/>
    <m/>
    <m/>
    <m/>
    <m/>
    <m/>
    <m/>
    <m/>
    <m/>
    <m/>
    <m/>
    <m/>
    <m/>
    <m/>
    <m/>
    <m/>
    <m/>
    <m/>
    <m/>
    <e v="#REF!"/>
    <s v=""/>
    <s v=""/>
    <x v="3"/>
    <x v="2"/>
  </r>
  <r>
    <s v="Matthew Rust"/>
    <s v="EXP-10011303 "/>
    <n v="70.16"/>
    <d v="2023-12-23T00:00:00"/>
    <x v="19"/>
    <s v="Employee Incentive - Meals"/>
    <s v="pizza"/>
    <m/>
    <m/>
    <m/>
    <m/>
    <m/>
    <m/>
    <m/>
    <m/>
    <m/>
    <m/>
    <m/>
    <m/>
    <m/>
    <m/>
    <m/>
    <m/>
    <m/>
    <m/>
    <m/>
    <m/>
    <m/>
    <e v="#REF!"/>
    <s v="SL99@tidalwaveautospa.com"/>
    <s v="Joe Chavez"/>
    <x v="3"/>
    <x v="2"/>
  </r>
  <r>
    <s v="Matthew Rust"/>
    <s v="EXP-10011303 "/>
    <n v="63.58"/>
    <d v="2024-01-01T00:00:00"/>
    <x v="0"/>
    <s v="Wash Maintenance"/>
    <s v="grease guns"/>
    <m/>
    <m/>
    <m/>
    <m/>
    <m/>
    <m/>
    <m/>
    <m/>
    <m/>
    <m/>
    <m/>
    <m/>
    <m/>
    <m/>
    <m/>
    <m/>
    <m/>
    <m/>
    <m/>
    <m/>
    <m/>
    <e v="#REF!"/>
    <s v="SL99@tidalwaveautospa.com"/>
    <s v="Joe Chavez"/>
    <x v="3"/>
    <x v="2"/>
  </r>
  <r>
    <s v="Matthew Rust"/>
    <s v="EXP-10011303 "/>
    <n v="156.37"/>
    <d v="2024-01-02T00:00:00"/>
    <x v="0"/>
    <s v="Safety Supplies"/>
    <s v="gas can,handwarmers"/>
    <m/>
    <m/>
    <m/>
    <m/>
    <m/>
    <m/>
    <m/>
    <m/>
    <m/>
    <m/>
    <m/>
    <m/>
    <m/>
    <m/>
    <m/>
    <m/>
    <m/>
    <m/>
    <m/>
    <m/>
    <m/>
    <e v="#REF!"/>
    <s v="SL99@tidalwaveautospa.com"/>
    <s v="Joe Chavez"/>
    <x v="3"/>
    <x v="2"/>
  </r>
  <r>
    <s v="Matthew Rust"/>
    <s v="EXP-10011303 "/>
    <n v="62.07"/>
    <d v="2024-01-19T00:00:00"/>
    <x v="27"/>
    <s v="Wash Maintenance"/>
    <s v="salt for driveway"/>
    <m/>
    <m/>
    <m/>
    <m/>
    <m/>
    <m/>
    <m/>
    <m/>
    <m/>
    <m/>
    <m/>
    <m/>
    <m/>
    <m/>
    <m/>
    <m/>
    <m/>
    <m/>
    <m/>
    <m/>
    <m/>
    <e v="#REF!"/>
    <s v="SL99@tidalwaveautospa.com"/>
    <s v="Joe Chavez"/>
    <x v="3"/>
    <x v="2"/>
  </r>
  <r>
    <s v="Matthew Rust"/>
    <s v="EXP-10011303 "/>
    <n v="173.56"/>
    <d v="2024-01-20T00:00:00"/>
    <x v="27"/>
    <s v="Wash Maintenance"/>
    <s v="salt for parking lot"/>
    <m/>
    <m/>
    <m/>
    <m/>
    <m/>
    <m/>
    <m/>
    <m/>
    <m/>
    <m/>
    <m/>
    <m/>
    <m/>
    <m/>
    <m/>
    <m/>
    <m/>
    <m/>
    <m/>
    <m/>
    <m/>
    <e v="#REF!"/>
    <s v="SL99@tidalwaveautospa.com"/>
    <s v="Joe Chavez"/>
    <x v="3"/>
    <x v="2"/>
  </r>
  <r>
    <s v="Matthew Rust"/>
    <s v="EXP-10011303 "/>
    <n v="65.38"/>
    <d v="2024-01-29T00:00:00"/>
    <x v="0"/>
    <s v="Wash Maintenance"/>
    <s v="vinger,dawn"/>
    <m/>
    <m/>
    <m/>
    <m/>
    <m/>
    <m/>
    <m/>
    <m/>
    <m/>
    <m/>
    <m/>
    <m/>
    <m/>
    <m/>
    <m/>
    <m/>
    <m/>
    <m/>
    <m/>
    <m/>
    <m/>
    <e v="#REF!"/>
    <s v="SL99@tidalwaveautospa.com"/>
    <s v="Joe Chavez"/>
    <x v="3"/>
    <x v="2"/>
  </r>
  <r>
    <s v="Matthew Rust"/>
    <s v="EXP-10011303 "/>
    <n v="27.55"/>
    <d v="2024-01-31T00:00:00"/>
    <x v="11"/>
    <s v="Wash Maintenance"/>
    <s v="inspection tags"/>
    <m/>
    <m/>
    <m/>
    <m/>
    <m/>
    <m/>
    <m/>
    <m/>
    <m/>
    <m/>
    <m/>
    <m/>
    <m/>
    <m/>
    <m/>
    <m/>
    <m/>
    <m/>
    <m/>
    <m/>
    <m/>
    <e v="#REF!"/>
    <s v="SL99@tidalwaveautospa.com"/>
    <s v="Joe Chavez"/>
    <x v="3"/>
    <x v="2"/>
  </r>
  <r>
    <s v="Matthew Rust"/>
    <s v="EXP-10011303 "/>
    <n v="95.38"/>
    <d v="2024-02-01T00:00:00"/>
    <x v="19"/>
    <s v="Employee Incentive - Meals"/>
    <s v="team meal"/>
    <m/>
    <m/>
    <m/>
    <m/>
    <m/>
    <m/>
    <m/>
    <m/>
    <m/>
    <m/>
    <m/>
    <m/>
    <m/>
    <m/>
    <m/>
    <m/>
    <m/>
    <m/>
    <m/>
    <m/>
    <m/>
    <e v="#REF!"/>
    <s v="SL99@tidalwaveautospa.com"/>
    <s v="Joe Chavez"/>
    <x v="3"/>
    <x v="2"/>
  </r>
  <r>
    <s v="Matthew Rust"/>
    <s v="EXP-10011303 "/>
    <n v="201.99"/>
    <d v="2024-02-02T00:00:00"/>
    <x v="0"/>
    <s v="Office Supplies"/>
    <s v="daily uses of supply"/>
    <m/>
    <m/>
    <m/>
    <m/>
    <m/>
    <m/>
    <m/>
    <m/>
    <m/>
    <m/>
    <m/>
    <m/>
    <m/>
    <m/>
    <m/>
    <m/>
    <m/>
    <m/>
    <m/>
    <m/>
    <m/>
    <e v="#REF!"/>
    <s v="SL99@tidalwaveautospa.com"/>
    <s v="Joe Chavez"/>
    <x v="3"/>
    <x v="2"/>
  </r>
  <r>
    <s v="Matthew Rust"/>
    <s v="EXP-10011303 "/>
    <n v="508.27"/>
    <d v="2024-02-02T00:00:00"/>
    <x v="0"/>
    <s v="Wash Maintenance"/>
    <s v="Brushes,power washer hoses"/>
    <m/>
    <m/>
    <m/>
    <m/>
    <m/>
    <m/>
    <m/>
    <m/>
    <m/>
    <m/>
    <m/>
    <m/>
    <m/>
    <m/>
    <m/>
    <m/>
    <m/>
    <m/>
    <m/>
    <m/>
    <m/>
    <e v="#REF!"/>
    <s v="SL99@tidalwaveautospa.com"/>
    <s v="Joe Chavez"/>
    <x v="3"/>
    <x v="2"/>
  </r>
  <r>
    <s v="Matthew Rust"/>
    <s v="EXP-10011303 "/>
    <n v="33.9"/>
    <d v="2024-02-02T00:00:00"/>
    <x v="0"/>
    <s v="Office Supplies"/>
    <s v="keyboards"/>
    <m/>
    <m/>
    <m/>
    <m/>
    <m/>
    <m/>
    <m/>
    <m/>
    <m/>
    <m/>
    <m/>
    <m/>
    <m/>
    <m/>
    <m/>
    <m/>
    <m/>
    <m/>
    <m/>
    <m/>
    <m/>
    <e v="#REF!"/>
    <s v="SL99@tidalwaveautospa.com"/>
    <s v="Joe Chavez"/>
    <x v="3"/>
    <x v="2"/>
  </r>
  <r>
    <s v="Matthew Rust"/>
    <s v="EXP-10011303 "/>
    <n v="40.49"/>
    <d v="2024-02-03T00:00:00"/>
    <x v="19"/>
    <s v="Employee Incentive - Meals"/>
    <s v="pizza for employees"/>
    <m/>
    <m/>
    <m/>
    <m/>
    <m/>
    <m/>
    <m/>
    <m/>
    <m/>
    <m/>
    <m/>
    <m/>
    <m/>
    <m/>
    <m/>
    <m/>
    <m/>
    <m/>
    <m/>
    <m/>
    <m/>
    <e v="#REF!"/>
    <s v="SL99@tidalwaveautospa.com"/>
    <s v="Joe Chavez"/>
    <x v="3"/>
    <x v="2"/>
  </r>
  <r>
    <s v="Matthew Rust"/>
    <s v="EXP-10011303 "/>
    <n v="40.25"/>
    <d v="2024-02-05T00:00:00"/>
    <x v="0"/>
    <s v="Small Tools"/>
    <s v="locks, transfer pump"/>
    <m/>
    <m/>
    <m/>
    <m/>
    <m/>
    <m/>
    <m/>
    <m/>
    <m/>
    <m/>
    <m/>
    <m/>
    <m/>
    <m/>
    <m/>
    <m/>
    <m/>
    <m/>
    <m/>
    <m/>
    <m/>
    <e v="#REF!"/>
    <s v="SL99@tidalwaveautospa.com"/>
    <s v="Joe Chavez"/>
    <x v="3"/>
    <x v="2"/>
  </r>
  <r>
    <s v="Matthew Rust"/>
    <s v="EXP-10011303 "/>
    <n v="187.54"/>
    <d v="2024-02-07T00:00:00"/>
    <x v="0"/>
    <s v="Wash Maintenance"/>
    <s v="cleaning supplies, hoses, fittings"/>
    <m/>
    <m/>
    <m/>
    <m/>
    <m/>
    <m/>
    <m/>
    <m/>
    <m/>
    <m/>
    <m/>
    <m/>
    <m/>
    <m/>
    <m/>
    <m/>
    <m/>
    <m/>
    <m/>
    <m/>
    <m/>
    <e v="#REF!"/>
    <s v="SL99@tidalwaveautospa.com"/>
    <s v="Joe Chavez"/>
    <x v="3"/>
    <x v="2"/>
  </r>
  <r>
    <s v="Matthew Rust"/>
    <s v="EXP-10011303 "/>
    <n v="418.29"/>
    <d v="2024-02-09T00:00:00"/>
    <x v="0"/>
    <s v="Wash Maintenance"/>
    <s v="water softener"/>
    <m/>
    <m/>
    <m/>
    <m/>
    <m/>
    <m/>
    <m/>
    <m/>
    <m/>
    <m/>
    <m/>
    <m/>
    <m/>
    <m/>
    <m/>
    <m/>
    <m/>
    <m/>
    <m/>
    <m/>
    <m/>
    <e v="#REF!"/>
    <s v="SL99@tidalwaveautospa.com"/>
    <s v="Joe Chavez"/>
    <x v="3"/>
    <x v="2"/>
  </r>
  <r>
    <s v="Matthew Rust"/>
    <s v="EXP-10011303 "/>
    <n v="60.32"/>
    <d v="2024-02-09T00:00:00"/>
    <x v="0"/>
    <s v="Small Tools"/>
    <s v="pliers"/>
    <m/>
    <m/>
    <m/>
    <m/>
    <m/>
    <m/>
    <m/>
    <m/>
    <m/>
    <m/>
    <m/>
    <m/>
    <m/>
    <m/>
    <m/>
    <m/>
    <m/>
    <m/>
    <m/>
    <m/>
    <m/>
    <e v="#REF!"/>
    <s v="SL99@tidalwaveautospa.com"/>
    <s v="Joe Chavez"/>
    <x v="3"/>
    <x v="2"/>
  </r>
  <r>
    <s v="Matthew Rust"/>
    <s v="EXP-10011303 "/>
    <n v="12.71"/>
    <d v="2024-02-12T00:00:00"/>
    <x v="35"/>
    <s v="Office Supplies"/>
    <s v="computer cord"/>
    <m/>
    <m/>
    <m/>
    <m/>
    <m/>
    <m/>
    <m/>
    <m/>
    <m/>
    <m/>
    <m/>
    <m/>
    <m/>
    <m/>
    <m/>
    <m/>
    <m/>
    <m/>
    <m/>
    <m/>
    <m/>
    <e v="#REF!"/>
    <s v="SL99@tidalwaveautospa.com"/>
    <s v="Joe Chavez"/>
    <x v="3"/>
    <x v="2"/>
  </r>
  <r>
    <s v="Matthew Rust"/>
    <s v="EXP-10011303 "/>
    <n v="16.98"/>
    <d v="2024-02-13T00:00:00"/>
    <x v="19"/>
    <s v="Office Supplies"/>
    <s v="water"/>
    <m/>
    <m/>
    <m/>
    <m/>
    <m/>
    <m/>
    <m/>
    <m/>
    <m/>
    <m/>
    <m/>
    <m/>
    <m/>
    <m/>
    <m/>
    <m/>
    <m/>
    <m/>
    <m/>
    <m/>
    <m/>
    <e v="#REF!"/>
    <s v="SL99@tidalwaveautospa.com"/>
    <s v="Joe Chavez"/>
    <x v="3"/>
    <x v="2"/>
  </r>
  <r>
    <s v="Matthew Rust"/>
    <s v="EXP-10011303 "/>
    <n v="128.22999999999999"/>
    <d v="2024-02-14T00:00:00"/>
    <x v="0"/>
    <s v="Wash Maintenance"/>
    <s v="Hydraulic oil"/>
    <m/>
    <m/>
    <m/>
    <m/>
    <m/>
    <m/>
    <m/>
    <m/>
    <m/>
    <m/>
    <m/>
    <m/>
    <m/>
    <m/>
    <m/>
    <m/>
    <m/>
    <m/>
    <m/>
    <m/>
    <m/>
    <e v="#REF!"/>
    <s v="SL99@tidalwaveautospa.com"/>
    <s v="Joe Chavez"/>
    <x v="3"/>
    <x v="2"/>
  </r>
  <r>
    <s v="Cecilia Pate"/>
    <s v="EXP-10011318 "/>
    <n v="10.96"/>
    <d v="2024-02-14T00:00:00"/>
    <x v="0"/>
    <s v="Wash Maintenance"/>
    <s v="Laundry detergent"/>
    <m/>
    <m/>
    <m/>
    <m/>
    <m/>
    <m/>
    <m/>
    <m/>
    <m/>
    <m/>
    <m/>
    <m/>
    <m/>
    <m/>
    <m/>
    <m/>
    <m/>
    <m/>
    <m/>
    <m/>
    <m/>
    <e v="#REF!"/>
    <s v="SL214@tidalwaveautospa.com"/>
    <s v="Jeff Mathis"/>
    <x v="3"/>
    <x v="2"/>
  </r>
  <r>
    <s v="Cecilia Pate"/>
    <s v="EXP-10011318 "/>
    <n v="73.180000000000007"/>
    <d v="2024-02-15T00:00:00"/>
    <x v="0"/>
    <s v="Wash Maintenance"/>
    <s v="Laundry detergent"/>
    <m/>
    <m/>
    <m/>
    <m/>
    <m/>
    <m/>
    <m/>
    <m/>
    <m/>
    <m/>
    <m/>
    <m/>
    <m/>
    <m/>
    <m/>
    <m/>
    <m/>
    <m/>
    <m/>
    <m/>
    <m/>
    <e v="#REF!"/>
    <s v="SL214@tidalwaveautospa.com"/>
    <s v="Jeff Mathis"/>
    <x v="3"/>
    <x v="2"/>
  </r>
  <r>
    <s v="Patrick Bird"/>
    <s v="EXP-10011314 "/>
    <n v="14.51"/>
    <d v="2024-02-09T00:00:00"/>
    <x v="1"/>
    <s v="Parts"/>
    <s v="Shark bites"/>
    <m/>
    <m/>
    <m/>
    <m/>
    <m/>
    <m/>
    <m/>
    <m/>
    <m/>
    <m/>
    <m/>
    <m/>
    <m/>
    <m/>
    <m/>
    <m/>
    <m/>
    <m/>
    <m/>
    <m/>
    <m/>
    <e v="#REF!"/>
    <s v="SL240@tidalwaveautospa.com"/>
    <s v="Joe Chavez"/>
    <x v="3"/>
    <x v="2"/>
  </r>
  <r>
    <s v="Patrick Bird"/>
    <s v="EXP-10011314 "/>
    <n v="114.45"/>
    <d v="2024-02-14T00:00:00"/>
    <x v="6"/>
    <s v="Wash Maintenance"/>
    <s v="Gloves and new pressure hose"/>
    <m/>
    <m/>
    <m/>
    <m/>
    <m/>
    <m/>
    <m/>
    <m/>
    <m/>
    <m/>
    <m/>
    <m/>
    <m/>
    <m/>
    <m/>
    <m/>
    <m/>
    <m/>
    <m/>
    <m/>
    <m/>
    <e v="#REF!"/>
    <s v="SL240@tidalwaveautospa.com"/>
    <s v="Joe Chavez"/>
    <x v="3"/>
    <x v="2"/>
  </r>
  <r>
    <s v="Anthony Tanzini"/>
    <s v="EXP-10011405 "/>
    <n v="441.79"/>
    <d v="2024-02-16T00:00:00"/>
    <x v="6"/>
    <s v="Wash Maintenance"/>
    <s v="oil for compressor"/>
    <m/>
    <m/>
    <m/>
    <m/>
    <m/>
    <m/>
    <m/>
    <m/>
    <m/>
    <m/>
    <m/>
    <m/>
    <m/>
    <m/>
    <m/>
    <m/>
    <m/>
    <m/>
    <m/>
    <m/>
    <m/>
    <e v="#REF!"/>
    <s v=""/>
    <s v=""/>
    <x v="3"/>
    <x v="2"/>
  </r>
  <r>
    <s v="Brett Fausher"/>
    <s v="EXP-10011408 "/>
    <n v="23.24"/>
    <d v="2024-02-05T00:00:00"/>
    <x v="0"/>
    <s v="Plumbing Expense"/>
    <s v="Plumbing fittings"/>
    <m/>
    <m/>
    <m/>
    <m/>
    <m/>
    <m/>
    <m/>
    <m/>
    <m/>
    <m/>
    <m/>
    <m/>
    <m/>
    <m/>
    <m/>
    <m/>
    <m/>
    <m/>
    <m/>
    <m/>
    <m/>
    <e v="#REF!"/>
    <s v="SL220@tidalwaveautospa.com"/>
    <s v="Andrew Stephens"/>
    <x v="3"/>
    <x v="2"/>
  </r>
  <r>
    <s v="Brett Fausher"/>
    <s v="EXP-10011408 "/>
    <n v="66.87"/>
    <d v="2024-02-16T00:00:00"/>
    <x v="22"/>
    <s v="Wash Supplies"/>
    <s v="Spray bottles"/>
    <m/>
    <m/>
    <m/>
    <m/>
    <m/>
    <m/>
    <m/>
    <m/>
    <m/>
    <m/>
    <m/>
    <m/>
    <m/>
    <m/>
    <m/>
    <m/>
    <m/>
    <m/>
    <m/>
    <m/>
    <m/>
    <e v="#REF!"/>
    <s v="SL220@tidalwaveautospa.com"/>
    <s v="Andrew Stephens"/>
    <x v="3"/>
    <x v="2"/>
  </r>
  <r>
    <s v="TRAVIS BALLARD"/>
    <s v="EXP-10010939 "/>
    <n v="68.989999999999995"/>
    <d v="2023-12-29T00:00:00"/>
    <x v="0"/>
    <s v="Wash Maintenance"/>
    <s v="Soap and vinegar"/>
    <m/>
    <m/>
    <m/>
    <m/>
    <m/>
    <m/>
    <m/>
    <m/>
    <m/>
    <m/>
    <m/>
    <m/>
    <m/>
    <m/>
    <m/>
    <m/>
    <m/>
    <m/>
    <m/>
    <m/>
    <m/>
    <e v="#REF!"/>
    <s v="SL207@tidalwaveautospa.com"/>
    <s v="Joe Chavez"/>
    <x v="3"/>
    <x v="2"/>
  </r>
  <r>
    <s v="TRAVIS BALLARD"/>
    <s v="EXP-10010939 "/>
    <n v="-11.67"/>
    <d v="2023-12-30T00:00:00"/>
    <x v="0"/>
    <s v="Wash Maintenance"/>
    <s v="Credit back on a return"/>
    <m/>
    <m/>
    <m/>
    <m/>
    <m/>
    <m/>
    <m/>
    <m/>
    <m/>
    <m/>
    <m/>
    <m/>
    <m/>
    <m/>
    <m/>
    <m/>
    <m/>
    <m/>
    <m/>
    <m/>
    <m/>
    <e v="#REF!"/>
    <s v="SL207@tidalwaveautospa.com"/>
    <s v="Joe Chavez"/>
    <x v="3"/>
    <x v="2"/>
  </r>
  <r>
    <s v="TRAVIS BALLARD"/>
    <s v="EXP-10010939 "/>
    <n v="11.67"/>
    <d v="2023-12-30T00:00:00"/>
    <x v="0"/>
    <s v="Wash Maintenance"/>
    <s v="Supplies"/>
    <m/>
    <m/>
    <m/>
    <m/>
    <m/>
    <m/>
    <m/>
    <m/>
    <m/>
    <m/>
    <m/>
    <m/>
    <m/>
    <m/>
    <m/>
    <m/>
    <m/>
    <m/>
    <m/>
    <m/>
    <m/>
    <e v="#REF!"/>
    <s v="SL207@tidalwaveautospa.com"/>
    <s v="Joe Chavez"/>
    <x v="3"/>
    <x v="2"/>
  </r>
  <r>
    <s v="TRAVIS BALLARD"/>
    <s v="EXP-10010939 "/>
    <n v="75.88"/>
    <d v="2024-01-01T00:00:00"/>
    <x v="12"/>
    <s v="Wash Maintenance"/>
    <s v="Apace heater and salt"/>
    <m/>
    <m/>
    <m/>
    <m/>
    <m/>
    <m/>
    <m/>
    <m/>
    <m/>
    <m/>
    <m/>
    <m/>
    <m/>
    <m/>
    <m/>
    <m/>
    <m/>
    <m/>
    <m/>
    <m/>
    <m/>
    <e v="#REF!"/>
    <s v="SL207@tidalwaveautospa.com"/>
    <s v="Joe Chavez"/>
    <x v="3"/>
    <x v="2"/>
  </r>
  <r>
    <s v="TRAVIS BALLARD"/>
    <s v="EXP-10010939 "/>
    <n v="14.7"/>
    <d v="2024-01-01T00:00:00"/>
    <x v="9"/>
    <s v="Office Supplies"/>
    <s v="Untensils and cups"/>
    <m/>
    <m/>
    <m/>
    <m/>
    <m/>
    <m/>
    <m/>
    <m/>
    <m/>
    <m/>
    <m/>
    <m/>
    <m/>
    <m/>
    <m/>
    <m/>
    <m/>
    <m/>
    <m/>
    <m/>
    <m/>
    <e v="#REF!"/>
    <s v="SL207@tidalwaveautospa.com"/>
    <s v="Joe Chavez"/>
    <x v="3"/>
    <x v="2"/>
  </r>
  <r>
    <s v="TRAVIS BALLARD"/>
    <s v="EXP-10010939 "/>
    <n v="10.7"/>
    <d v="2024-01-02T00:00:00"/>
    <x v="12"/>
    <s v="Office Supplies"/>
    <s v="Copy of keys made"/>
    <m/>
    <m/>
    <m/>
    <m/>
    <m/>
    <m/>
    <m/>
    <m/>
    <m/>
    <m/>
    <m/>
    <m/>
    <m/>
    <m/>
    <m/>
    <m/>
    <m/>
    <m/>
    <m/>
    <m/>
    <m/>
    <e v="#REF!"/>
    <s v="SL207@tidalwaveautospa.com"/>
    <s v="Joe Chavez"/>
    <x v="3"/>
    <x v="2"/>
  </r>
  <r>
    <s v="TRAVIS BALLARD"/>
    <s v="EXP-10010939 "/>
    <n v="23.5"/>
    <d v="2024-01-03T00:00:00"/>
    <x v="0"/>
    <s v="Office Supplies"/>
    <s v="heavy duty tote"/>
    <m/>
    <m/>
    <m/>
    <m/>
    <m/>
    <m/>
    <m/>
    <m/>
    <m/>
    <m/>
    <m/>
    <m/>
    <m/>
    <m/>
    <m/>
    <m/>
    <m/>
    <m/>
    <m/>
    <m/>
    <m/>
    <e v="#REF!"/>
    <s v="SL207@tidalwaveautospa.com"/>
    <s v="Joe Chavez"/>
    <x v="3"/>
    <x v="2"/>
  </r>
  <r>
    <s v="TRAVIS BALLARD"/>
    <s v="EXP-10010939 "/>
    <n v="36.770000000000003"/>
    <d v="2024-01-05T00:00:00"/>
    <x v="8"/>
    <s v="Office Supplies"/>
    <s v="Waters snacks klennex"/>
    <m/>
    <m/>
    <m/>
    <m/>
    <m/>
    <m/>
    <m/>
    <m/>
    <m/>
    <m/>
    <m/>
    <m/>
    <m/>
    <m/>
    <m/>
    <m/>
    <m/>
    <m/>
    <m/>
    <m/>
    <m/>
    <e v="#REF!"/>
    <s v="SL207@tidalwaveautospa.com"/>
    <s v="Joe Chavez"/>
    <x v="3"/>
    <x v="2"/>
  </r>
  <r>
    <s v="TRAVIS BALLARD"/>
    <s v="EXP-10010939 "/>
    <n v="28.33"/>
    <d v="2024-01-11T00:00:00"/>
    <x v="0"/>
    <s v="Office Supplies"/>
    <s v="TP"/>
    <m/>
    <m/>
    <m/>
    <m/>
    <m/>
    <m/>
    <m/>
    <m/>
    <m/>
    <m/>
    <m/>
    <m/>
    <m/>
    <m/>
    <m/>
    <m/>
    <m/>
    <m/>
    <m/>
    <m/>
    <m/>
    <e v="#REF!"/>
    <s v="SL207@tidalwaveautospa.com"/>
    <s v="Joe Chavez"/>
    <x v="3"/>
    <x v="2"/>
  </r>
  <r>
    <s v="TRAVIS BALLARD"/>
    <s v="EXP-10010939 "/>
    <n v="8.9499999999999993"/>
    <d v="2024-01-15T00:00:00"/>
    <x v="0"/>
    <s v="Parts"/>
    <s v="Tape for repair"/>
    <m/>
    <m/>
    <m/>
    <m/>
    <m/>
    <m/>
    <m/>
    <m/>
    <m/>
    <m/>
    <m/>
    <m/>
    <m/>
    <m/>
    <m/>
    <m/>
    <m/>
    <m/>
    <m/>
    <m/>
    <m/>
    <e v="#REF!"/>
    <s v="SL207@tidalwaveautospa.com"/>
    <s v="Joe Chavez"/>
    <x v="3"/>
    <x v="2"/>
  </r>
  <r>
    <s v="TRAVIS BALLARD"/>
    <s v="EXP-10010939 "/>
    <n v="147.72"/>
    <d v="2024-01-27T00:00:00"/>
    <x v="1"/>
    <s v="Parts"/>
    <s v="Supllies for repairs"/>
    <m/>
    <m/>
    <m/>
    <m/>
    <m/>
    <m/>
    <m/>
    <m/>
    <m/>
    <m/>
    <m/>
    <m/>
    <m/>
    <m/>
    <m/>
    <m/>
    <m/>
    <m/>
    <m/>
    <m/>
    <m/>
    <e v="#REF!"/>
    <s v="SL207@tidalwaveautospa.com"/>
    <s v="Joe Chavez"/>
    <x v="3"/>
    <x v="2"/>
  </r>
  <r>
    <s v="TRAVIS BALLARD"/>
    <s v="EXP-10010939 "/>
    <n v="-11.37"/>
    <d v="2024-01-27T00:00:00"/>
    <x v="0"/>
    <s v="Parts"/>
    <s v="Credit for return"/>
    <m/>
    <m/>
    <m/>
    <m/>
    <m/>
    <m/>
    <m/>
    <m/>
    <m/>
    <m/>
    <m/>
    <m/>
    <m/>
    <m/>
    <m/>
    <m/>
    <m/>
    <m/>
    <m/>
    <m/>
    <m/>
    <e v="#REF!"/>
    <s v="SL207@tidalwaveautospa.com"/>
    <s v="Joe Chavez"/>
    <x v="3"/>
    <x v="2"/>
  </r>
  <r>
    <s v="TRAVIS BALLARD"/>
    <s v="EXP-10010939 "/>
    <n v="15.77"/>
    <d v="2024-01-27T00:00:00"/>
    <x v="1"/>
    <s v="Parts"/>
    <s v="Repair supplies"/>
    <m/>
    <m/>
    <m/>
    <m/>
    <m/>
    <m/>
    <m/>
    <m/>
    <m/>
    <m/>
    <m/>
    <m/>
    <m/>
    <m/>
    <m/>
    <m/>
    <m/>
    <m/>
    <m/>
    <m/>
    <m/>
    <e v="#REF!"/>
    <s v="SL207@tidalwaveautospa.com"/>
    <s v="Joe Chavez"/>
    <x v="3"/>
    <x v="2"/>
  </r>
  <r>
    <s v="TRAVIS BALLARD"/>
    <s v="EXP-10010939 "/>
    <n v="59.8"/>
    <d v="2024-01-28T00:00:00"/>
    <x v="1"/>
    <s v="Parts"/>
    <s v="Supplies for repairs generic parts"/>
    <m/>
    <m/>
    <m/>
    <m/>
    <m/>
    <m/>
    <m/>
    <m/>
    <m/>
    <m/>
    <m/>
    <m/>
    <m/>
    <m/>
    <m/>
    <m/>
    <m/>
    <m/>
    <m/>
    <m/>
    <m/>
    <e v="#REF!"/>
    <s v="SL207@tidalwaveautospa.com"/>
    <s v="Joe Chavez"/>
    <x v="3"/>
    <x v="2"/>
  </r>
  <r>
    <s v="TRAVIS BALLARD"/>
    <s v="EXP-10010939 "/>
    <n v="68.58"/>
    <d v="2024-02-02T00:00:00"/>
    <x v="8"/>
    <s v="Snacks"/>
    <s v="Waters and gatorades"/>
    <m/>
    <m/>
    <m/>
    <m/>
    <m/>
    <m/>
    <m/>
    <m/>
    <m/>
    <m/>
    <m/>
    <m/>
    <m/>
    <m/>
    <m/>
    <m/>
    <m/>
    <m/>
    <m/>
    <m/>
    <m/>
    <e v="#REF!"/>
    <s v="SL207@tidalwaveautospa.com"/>
    <s v="Joe Chavez"/>
    <x v="3"/>
    <x v="2"/>
  </r>
  <r>
    <s v="TRAVIS BALLARD"/>
    <s v="EXP-10010939 "/>
    <n v="103.38"/>
    <d v="2024-02-02T00:00:00"/>
    <x v="12"/>
    <s v="Wash Maintenance"/>
    <s v="Salt for softner"/>
    <m/>
    <m/>
    <m/>
    <m/>
    <m/>
    <m/>
    <m/>
    <m/>
    <m/>
    <m/>
    <m/>
    <m/>
    <m/>
    <m/>
    <m/>
    <m/>
    <m/>
    <m/>
    <m/>
    <m/>
    <m/>
    <e v="#REF!"/>
    <s v="SL207@tidalwaveautospa.com"/>
    <s v="Joe Chavez"/>
    <x v="3"/>
    <x v="2"/>
  </r>
  <r>
    <s v="TRAVIS BALLARD"/>
    <s v="EXP-10010939 "/>
    <n v="47.08"/>
    <d v="2024-02-10T00:00:00"/>
    <x v="1"/>
    <s v="Parts"/>
    <s v="Valves for pressure wash hoses"/>
    <m/>
    <m/>
    <m/>
    <m/>
    <m/>
    <m/>
    <m/>
    <m/>
    <m/>
    <m/>
    <m/>
    <m/>
    <m/>
    <m/>
    <m/>
    <m/>
    <m/>
    <m/>
    <m/>
    <m/>
    <m/>
    <e v="#REF!"/>
    <s v="SL207@tidalwaveautospa.com"/>
    <s v="Joe Chavez"/>
    <x v="3"/>
    <x v="2"/>
  </r>
  <r>
    <s v="TRAVIS BALLARD"/>
    <s v="EXP-10010939 "/>
    <n v="53.03"/>
    <d v="2024-02-14T00:00:00"/>
    <x v="0"/>
    <s v="Parts"/>
    <s v="parts for repairs"/>
    <m/>
    <m/>
    <m/>
    <m/>
    <m/>
    <m/>
    <m/>
    <m/>
    <m/>
    <m/>
    <m/>
    <m/>
    <m/>
    <m/>
    <m/>
    <m/>
    <m/>
    <m/>
    <m/>
    <m/>
    <m/>
    <e v="#REF!"/>
    <s v="SL207@tidalwaveautospa.com"/>
    <s v="Joe Chavez"/>
    <x v="3"/>
    <x v="2"/>
  </r>
  <r>
    <s v="TRAVIS BALLARD"/>
    <s v="EXP-10010939 "/>
    <n v="240.39"/>
    <d v="2024-02-16T00:00:00"/>
    <x v="0"/>
    <s v="Wash Maintenance"/>
    <s v="Salt pwllets for softner and misc supplies"/>
    <m/>
    <m/>
    <m/>
    <m/>
    <m/>
    <m/>
    <m/>
    <m/>
    <m/>
    <m/>
    <m/>
    <m/>
    <m/>
    <m/>
    <m/>
    <m/>
    <m/>
    <m/>
    <m/>
    <m/>
    <m/>
    <e v="#REF!"/>
    <s v="SL207@tidalwaveautospa.com"/>
    <s v="Joe Chavez"/>
    <x v="3"/>
    <x v="2"/>
  </r>
  <r>
    <s v="Matthew Roberts"/>
    <s v="EXP-10011025 "/>
    <n v="88.77"/>
    <d v="2024-01-15T00:00:00"/>
    <x v="18"/>
    <s v="Wash Maintenance"/>
    <s v="ice melt"/>
    <m/>
    <m/>
    <m/>
    <m/>
    <m/>
    <m/>
    <m/>
    <m/>
    <m/>
    <m/>
    <m/>
    <m/>
    <m/>
    <m/>
    <m/>
    <m/>
    <m/>
    <m/>
    <m/>
    <m/>
    <m/>
    <e v="#REF!"/>
    <s v="SL241@tidalwaveautospa.com"/>
    <s v="Joe Chavez"/>
    <x v="3"/>
    <x v="2"/>
  </r>
  <r>
    <s v="Matthew Roberts"/>
    <s v="EXP-10011025 "/>
    <n v="77.97"/>
    <d v="2024-01-18T00:00:00"/>
    <x v="0"/>
    <s v="Parts"/>
    <s v="hose connects"/>
    <m/>
    <m/>
    <m/>
    <m/>
    <m/>
    <m/>
    <m/>
    <m/>
    <m/>
    <m/>
    <m/>
    <m/>
    <m/>
    <m/>
    <m/>
    <m/>
    <m/>
    <m/>
    <m/>
    <m/>
    <m/>
    <e v="#REF!"/>
    <s v="SL241@tidalwaveautospa.com"/>
    <s v="Joe Chavez"/>
    <x v="3"/>
    <x v="2"/>
  </r>
  <r>
    <s v="Matthew Roberts"/>
    <s v="EXP-10011025 "/>
    <n v="35.08"/>
    <d v="2024-01-25T00:00:00"/>
    <x v="0"/>
    <s v="Parts"/>
    <s v="quick connect"/>
    <m/>
    <m/>
    <m/>
    <m/>
    <m/>
    <m/>
    <m/>
    <m/>
    <m/>
    <m/>
    <m/>
    <m/>
    <m/>
    <m/>
    <m/>
    <m/>
    <m/>
    <m/>
    <m/>
    <m/>
    <m/>
    <e v="#REF!"/>
    <s v="SL241@tidalwaveautospa.com"/>
    <s v="Joe Chavez"/>
    <x v="3"/>
    <x v="2"/>
  </r>
  <r>
    <s v="Matthew Roberts"/>
    <s v="EXP-10011025 "/>
    <n v="9.14"/>
    <d v="2024-01-30T00:00:00"/>
    <x v="16"/>
    <s v="Office Supplies"/>
    <s v="concrete for mailbox, grease fittings"/>
    <m/>
    <m/>
    <m/>
    <m/>
    <m/>
    <m/>
    <m/>
    <m/>
    <m/>
    <m/>
    <m/>
    <m/>
    <m/>
    <m/>
    <m/>
    <m/>
    <m/>
    <m/>
    <m/>
    <m/>
    <m/>
    <e v="#REF!"/>
    <s v="SL241@tidalwaveautospa.com"/>
    <s v="Joe Chavez"/>
    <x v="3"/>
    <x v="2"/>
  </r>
  <r>
    <s v="Matthew Roberts"/>
    <s v="EXP-10011025 "/>
    <n v="30.69"/>
    <d v="2024-02-05T00:00:00"/>
    <x v="0"/>
    <s v="Wash Maintenance"/>
    <s v="marine grease"/>
    <m/>
    <m/>
    <m/>
    <m/>
    <m/>
    <m/>
    <m/>
    <m/>
    <m/>
    <m/>
    <m/>
    <m/>
    <m/>
    <m/>
    <m/>
    <m/>
    <m/>
    <m/>
    <m/>
    <m/>
    <m/>
    <e v="#REF!"/>
    <s v="SL241@tidalwaveautospa.com"/>
    <s v="Joe Chavez"/>
    <x v="3"/>
    <x v="2"/>
  </r>
  <r>
    <s v="Matthew Roberts"/>
    <s v="EXP-10011025 "/>
    <n v="9.8699999999999992"/>
    <d v="2024-02-05T00:00:00"/>
    <x v="0"/>
    <s v="Parts"/>
    <s v="grease fittings"/>
    <m/>
    <m/>
    <m/>
    <m/>
    <m/>
    <m/>
    <m/>
    <m/>
    <m/>
    <m/>
    <m/>
    <m/>
    <m/>
    <m/>
    <m/>
    <m/>
    <m/>
    <m/>
    <m/>
    <m/>
    <m/>
    <e v="#REF!"/>
    <s v="SL241@tidalwaveautospa.com"/>
    <s v="Joe Chavez"/>
    <x v="3"/>
    <x v="2"/>
  </r>
  <r>
    <s v="Matthew Roberts"/>
    <s v="EXP-10011025 "/>
    <n v="21.09"/>
    <d v="2024-02-06T00:00:00"/>
    <x v="0"/>
    <s v="Parts"/>
    <s v="hydraulic fitting repair"/>
    <m/>
    <m/>
    <m/>
    <m/>
    <m/>
    <m/>
    <m/>
    <m/>
    <m/>
    <m/>
    <m/>
    <m/>
    <m/>
    <m/>
    <m/>
    <m/>
    <m/>
    <m/>
    <m/>
    <m/>
    <m/>
    <e v="#REF!"/>
    <s v="SL241@tidalwaveautospa.com"/>
    <s v="Joe Chavez"/>
    <x v="3"/>
    <x v="2"/>
  </r>
  <r>
    <s v="Matthew Roberts"/>
    <s v="EXP-10011025 "/>
    <n v="39.5"/>
    <d v="2024-02-13T00:00:00"/>
    <x v="2"/>
    <s v="Parts"/>
    <s v="air compressor belt"/>
    <m/>
    <m/>
    <m/>
    <m/>
    <m/>
    <m/>
    <m/>
    <m/>
    <m/>
    <m/>
    <m/>
    <m/>
    <m/>
    <m/>
    <m/>
    <m/>
    <m/>
    <m/>
    <m/>
    <m/>
    <m/>
    <e v="#REF!"/>
    <s v="SL241@tidalwaveautospa.com"/>
    <s v="Joe Chavez"/>
    <x v="3"/>
    <x v="2"/>
  </r>
  <r>
    <s v="Matthew Roberts"/>
    <s v="EXP-10011025 "/>
    <n v="36.69"/>
    <d v="2024-02-14T00:00:00"/>
    <x v="11"/>
    <s v="Parts"/>
    <s v="air compressor belt 2pk"/>
    <m/>
    <m/>
    <m/>
    <m/>
    <m/>
    <m/>
    <m/>
    <m/>
    <m/>
    <m/>
    <m/>
    <m/>
    <m/>
    <m/>
    <m/>
    <m/>
    <m/>
    <m/>
    <m/>
    <m/>
    <m/>
    <e v="#REF!"/>
    <s v="SL241@tidalwaveautospa.com"/>
    <s v="Joe Chavez"/>
    <x v="3"/>
    <x v="2"/>
  </r>
  <r>
    <s v="RASHAD JONES"/>
    <s v="EXP-10011414 "/>
    <n v="563.9"/>
    <d v="2024-01-20T00:00:00"/>
    <x v="0"/>
    <s v="Fuel"/>
    <s v="Site card for fuel whole at the retreat"/>
    <m/>
    <m/>
    <m/>
    <m/>
    <m/>
    <m/>
    <m/>
    <m/>
    <m/>
    <m/>
    <m/>
    <m/>
    <m/>
    <m/>
    <m/>
    <m/>
    <m/>
    <m/>
    <m/>
    <m/>
    <m/>
    <e v="#REF!"/>
    <s v="SL186@tidalwaveautospa.com"/>
    <s v="Ricky Doyle"/>
    <x v="3"/>
    <x v="2"/>
  </r>
  <r>
    <s v="RASHAD JONES"/>
    <s v="EXP-10011414 "/>
    <n v="134.81"/>
    <d v="2024-01-25T00:00:00"/>
    <x v="11"/>
    <s v="Small Tools"/>
    <s v="Crimping tool"/>
    <m/>
    <m/>
    <m/>
    <m/>
    <m/>
    <m/>
    <m/>
    <m/>
    <m/>
    <m/>
    <m/>
    <m/>
    <m/>
    <m/>
    <m/>
    <m/>
    <m/>
    <m/>
    <m/>
    <m/>
    <m/>
    <e v="#REF!"/>
    <s v="SL186@tidalwaveautospa.com"/>
    <s v="Ricky Doyle"/>
    <x v="3"/>
    <x v="2"/>
  </r>
  <r>
    <s v="RASHAD JONES"/>
    <s v="EXP-10011414 "/>
    <n v="134.44"/>
    <d v="2024-02-04T00:00:00"/>
    <x v="19"/>
    <s v="Itemized"/>
    <s v="water,laundry detergent,"/>
    <n v="19.899999999999999"/>
    <s v="Snacks"/>
    <s v="water"/>
    <n v="114.53999999999999"/>
    <s v="Wash Maintenance"/>
    <s v="laundry detergent"/>
    <m/>
    <m/>
    <m/>
    <m/>
    <m/>
    <m/>
    <m/>
    <m/>
    <m/>
    <m/>
    <m/>
    <m/>
    <m/>
    <m/>
    <m/>
    <e v="#REF!"/>
    <s v="SL186@tidalwaveautospa.com"/>
    <s v="Ricky Doyle"/>
    <x v="3"/>
    <x v="2"/>
  </r>
  <r>
    <s v="Dalton Shock"/>
    <s v="EXP-10011359 "/>
    <n v="26.74"/>
    <d v="2024-02-15T00:00:00"/>
    <x v="0"/>
    <s v="Vehicle Damage Claims"/>
    <s v="antennas"/>
    <m/>
    <m/>
    <m/>
    <m/>
    <m/>
    <m/>
    <m/>
    <m/>
    <m/>
    <m/>
    <m/>
    <m/>
    <m/>
    <m/>
    <m/>
    <m/>
    <m/>
    <m/>
    <m/>
    <m/>
    <m/>
    <e v="#REF!"/>
    <s v="SL79@tidalwaveautospa.com"/>
    <s v="Ricky Doyle"/>
    <x v="3"/>
    <x v="2"/>
  </r>
  <r>
    <s v="Dalton Shock"/>
    <s v="EXP-10011359 "/>
    <n v="45.44"/>
    <d v="2024-02-18T00:00:00"/>
    <x v="0"/>
    <s v="Itemized"/>
    <s v="Dawn/antenna"/>
    <n v="18.45"/>
    <s v="Wash Maintenance"/>
    <s v="dawn"/>
    <n v="26.99"/>
    <s v="Vehicle Damage Claims"/>
    <s v="antenna"/>
    <m/>
    <m/>
    <m/>
    <m/>
    <m/>
    <m/>
    <m/>
    <m/>
    <m/>
    <m/>
    <m/>
    <m/>
    <m/>
    <m/>
    <m/>
    <e v="#REF!"/>
    <s v="SL79@tidalwaveautospa.com"/>
    <s v="Ricky Doyle"/>
    <x v="3"/>
    <x v="2"/>
  </r>
  <r>
    <s v="Samantha Hackney"/>
    <s v="EXP-10011361 "/>
    <n v="13.98"/>
    <d v="2024-01-19T00:00:00"/>
    <x v="8"/>
    <s v="Snacks"/>
    <s v="Water 5gal jug refills"/>
    <m/>
    <m/>
    <m/>
    <m/>
    <m/>
    <m/>
    <m/>
    <m/>
    <m/>
    <m/>
    <m/>
    <m/>
    <m/>
    <m/>
    <m/>
    <m/>
    <m/>
    <m/>
    <m/>
    <m/>
    <m/>
    <e v="#REF!"/>
    <s v="SL192@tidalwaveautospa.com"/>
    <s v="Ricky Doyle"/>
    <x v="3"/>
    <x v="2"/>
  </r>
  <r>
    <s v="Samantha Hackney"/>
    <s v="EXP-10011361 "/>
    <n v="26.22"/>
    <d v="2024-01-26T00:00:00"/>
    <x v="0"/>
    <s v="Office Supplies"/>
    <s v="Tp, hand soap, paper towels"/>
    <m/>
    <m/>
    <m/>
    <m/>
    <m/>
    <m/>
    <m/>
    <m/>
    <m/>
    <m/>
    <m/>
    <m/>
    <m/>
    <m/>
    <m/>
    <m/>
    <m/>
    <m/>
    <m/>
    <m/>
    <m/>
    <e v="#REF!"/>
    <s v="SL192@tidalwaveautospa.com"/>
    <s v="Ricky Doyle"/>
    <x v="3"/>
    <x v="2"/>
  </r>
  <r>
    <s v="Samantha Hackney"/>
    <s v="EXP-10011361 "/>
    <n v="125.18"/>
    <d v="2024-01-28T00:00:00"/>
    <x v="16"/>
    <s v="Small Tools"/>
    <s v="Hydroloc hose crimper"/>
    <m/>
    <m/>
    <m/>
    <m/>
    <m/>
    <m/>
    <m/>
    <m/>
    <m/>
    <m/>
    <m/>
    <m/>
    <m/>
    <m/>
    <m/>
    <m/>
    <m/>
    <m/>
    <m/>
    <m/>
    <m/>
    <e v="#REF!"/>
    <s v="SL192@tidalwaveautospa.com"/>
    <s v="Ricky Doyle"/>
    <x v="3"/>
    <x v="2"/>
  </r>
  <r>
    <s v="Samantha Hackney"/>
    <s v="EXP-10011361 "/>
    <n v="9.6300000000000008"/>
    <d v="2024-02-07T00:00:00"/>
    <x v="46"/>
    <s v="Office Supplies"/>
    <s v="Containers for marketing boxes we made for potential fleet and fundraisers"/>
    <m/>
    <m/>
    <m/>
    <m/>
    <m/>
    <m/>
    <m/>
    <m/>
    <m/>
    <m/>
    <m/>
    <m/>
    <m/>
    <m/>
    <m/>
    <m/>
    <m/>
    <m/>
    <m/>
    <m/>
    <m/>
    <e v="#REF!"/>
    <s v="SL192@tidalwaveautospa.com"/>
    <s v="Ricky Doyle"/>
    <x v="3"/>
    <x v="2"/>
  </r>
  <r>
    <s v="Samantha Hackney"/>
    <s v="EXP-10011361 "/>
    <n v="49.23"/>
    <d v="2024-02-07T00:00:00"/>
    <x v="46"/>
    <s v="Office Supplies"/>
    <s v="Tissue paper and snacks for the marketing boxes we made for businesses"/>
    <m/>
    <m/>
    <m/>
    <m/>
    <m/>
    <m/>
    <m/>
    <m/>
    <m/>
    <m/>
    <m/>
    <m/>
    <m/>
    <m/>
    <m/>
    <m/>
    <m/>
    <m/>
    <m/>
    <m/>
    <m/>
    <e v="#REF!"/>
    <s v="SL192@tidalwaveautospa.com"/>
    <s v="Ricky Doyle"/>
    <x v="3"/>
    <x v="2"/>
  </r>
  <r>
    <s v="Samantha Hackney"/>
    <s v="EXP-10011361 "/>
    <n v="13.98"/>
    <d v="2024-02-09T00:00:00"/>
    <x v="8"/>
    <s v="Snacks"/>
    <s v="Water jug refill"/>
    <m/>
    <m/>
    <m/>
    <m/>
    <m/>
    <m/>
    <m/>
    <m/>
    <m/>
    <m/>
    <m/>
    <m/>
    <m/>
    <m/>
    <m/>
    <m/>
    <m/>
    <m/>
    <m/>
    <m/>
    <m/>
    <e v="#REF!"/>
    <s v="SL192@tidalwaveautospa.com"/>
    <s v="Ricky Doyle"/>
    <x v="3"/>
    <x v="2"/>
  </r>
  <r>
    <s v="Samantha Hackney"/>
    <s v="EXP-10011361 "/>
    <n v="577.78"/>
    <d v="2024-02-14T00:00:00"/>
    <x v="3"/>
    <s v="Vehicle Damage Claims"/>
    <s v="Replace windshield the wash broke"/>
    <m/>
    <m/>
    <m/>
    <m/>
    <m/>
    <m/>
    <m/>
    <m/>
    <m/>
    <m/>
    <m/>
    <m/>
    <m/>
    <m/>
    <m/>
    <m/>
    <m/>
    <m/>
    <m/>
    <m/>
    <m/>
    <e v="#REF!"/>
    <s v="SL192@tidalwaveautospa.com"/>
    <s v="Ricky Doyle"/>
    <x v="3"/>
    <x v="2"/>
  </r>
  <r>
    <s v="Zachary Gairhan"/>
    <s v="EXP-10011184 "/>
    <n v="44.4"/>
    <d v="2024-02-14T00:00:00"/>
    <x v="25"/>
    <s v="Parts"/>
    <s v="Wd40 and bolts"/>
    <m/>
    <m/>
    <m/>
    <m/>
    <m/>
    <m/>
    <m/>
    <m/>
    <m/>
    <m/>
    <m/>
    <m/>
    <m/>
    <m/>
    <m/>
    <m/>
    <m/>
    <m/>
    <m/>
    <m/>
    <m/>
    <e v="#REF!"/>
    <s v="SL281@tidalwaveautospa.com"/>
    <s v="Ricky Doyle"/>
    <x v="3"/>
    <x v="2"/>
  </r>
  <r>
    <s v="Zachary Gairhan"/>
    <s v="EXP-10011184 "/>
    <n v="187.83"/>
    <d v="2024-02-16T00:00:00"/>
    <x v="9"/>
    <s v="Miscellaneous Expense - Non-SL"/>
    <s v="Paid from me not tidal wave"/>
    <m/>
    <m/>
    <m/>
    <m/>
    <m/>
    <m/>
    <m/>
    <m/>
    <m/>
    <m/>
    <m/>
    <m/>
    <m/>
    <m/>
    <m/>
    <m/>
    <m/>
    <m/>
    <m/>
    <m/>
    <m/>
    <e v="#REF!"/>
    <s v="SL281@tidalwaveautospa.com"/>
    <s v="Ricky Doyle"/>
    <x v="3"/>
    <x v="2"/>
  </r>
  <r>
    <s v="Cory Knight"/>
    <s v="EXP-10011235 "/>
    <n v="132.99"/>
    <d v="2024-02-09T00:00:00"/>
    <x v="6"/>
    <s v="Office Supplies"/>
    <s v="Mailbox"/>
    <m/>
    <m/>
    <m/>
    <m/>
    <m/>
    <m/>
    <m/>
    <m/>
    <m/>
    <m/>
    <m/>
    <m/>
    <m/>
    <m/>
    <m/>
    <m/>
    <m/>
    <m/>
    <m/>
    <m/>
    <m/>
    <e v="#REF!"/>
    <s v="SL282@tidalwaveautospa.com"/>
    <s v="Cory Cummings"/>
    <x v="3"/>
    <x v="2"/>
  </r>
  <r>
    <s v="Cory Knight"/>
    <s v="EXP-10011232 "/>
    <n v="28.76"/>
    <d v="2024-02-09T00:00:00"/>
    <x v="6"/>
    <s v="Office Supplies"/>
    <s v="Mailbox"/>
    <m/>
    <m/>
    <m/>
    <m/>
    <m/>
    <m/>
    <m/>
    <m/>
    <m/>
    <m/>
    <m/>
    <m/>
    <m/>
    <m/>
    <m/>
    <m/>
    <m/>
    <m/>
    <m/>
    <m/>
    <m/>
    <e v="#REF!"/>
    <s v="SL282@tidalwaveautospa.com"/>
    <s v="Cory Cummings"/>
    <x v="3"/>
    <x v="2"/>
  </r>
  <r>
    <s v="Tony Pitera"/>
    <s v="EXP-10011419 "/>
    <n v="21.33"/>
    <d v="2024-01-06T00:00:00"/>
    <x v="6"/>
    <s v="Wash Maintenance"/>
    <s v="cleaner"/>
    <m/>
    <m/>
    <m/>
    <m/>
    <m/>
    <m/>
    <m/>
    <m/>
    <m/>
    <m/>
    <m/>
    <m/>
    <m/>
    <m/>
    <m/>
    <m/>
    <m/>
    <m/>
    <m/>
    <m/>
    <m/>
    <e v="#REF!"/>
    <s v=""/>
    <s v=""/>
    <x v="3"/>
    <x v="2"/>
  </r>
  <r>
    <s v="Tony Pitera"/>
    <s v="EXP-10011419 "/>
    <n v="6.43"/>
    <d v="2024-01-18T00:00:00"/>
    <x v="11"/>
    <s v="Plumbing Expense"/>
    <s v="misc pvc parts"/>
    <m/>
    <m/>
    <m/>
    <m/>
    <m/>
    <m/>
    <m/>
    <m/>
    <m/>
    <m/>
    <m/>
    <m/>
    <m/>
    <m/>
    <m/>
    <m/>
    <m/>
    <m/>
    <m/>
    <m/>
    <m/>
    <e v="#REF!"/>
    <s v=""/>
    <s v=""/>
    <x v="3"/>
    <x v="2"/>
  </r>
  <r>
    <s v="Tony Pitera"/>
    <s v="EXP-10011419 "/>
    <n v="70.400000000000006"/>
    <d v="2024-01-19T00:00:00"/>
    <x v="6"/>
    <s v="Wash Maintenance"/>
    <s v="general maintenance"/>
    <m/>
    <m/>
    <m/>
    <m/>
    <m/>
    <m/>
    <m/>
    <m/>
    <m/>
    <m/>
    <m/>
    <m/>
    <m/>
    <m/>
    <m/>
    <m/>
    <m/>
    <m/>
    <m/>
    <m/>
    <m/>
    <e v="#REF!"/>
    <s v=""/>
    <s v=""/>
    <x v="3"/>
    <x v="2"/>
  </r>
  <r>
    <s v="Tony Pitera"/>
    <s v="EXP-10011419 "/>
    <n v="17.8"/>
    <d v="2024-01-26T00:00:00"/>
    <x v="11"/>
    <s v="Plumbing Expense"/>
    <s v="pvc fittings"/>
    <m/>
    <m/>
    <m/>
    <m/>
    <m/>
    <m/>
    <m/>
    <m/>
    <m/>
    <m/>
    <m/>
    <m/>
    <m/>
    <m/>
    <m/>
    <m/>
    <m/>
    <m/>
    <m/>
    <m/>
    <m/>
    <e v="#REF!"/>
    <s v=""/>
    <s v=""/>
    <x v="3"/>
    <x v="2"/>
  </r>
  <r>
    <s v="Tony Pitera"/>
    <s v="EXP-10011419 "/>
    <n v="76.2"/>
    <d v="2024-01-26T00:00:00"/>
    <x v="6"/>
    <s v="Wash Maintenance"/>
    <s v="cleaning supplys"/>
    <m/>
    <m/>
    <m/>
    <m/>
    <m/>
    <m/>
    <m/>
    <m/>
    <m/>
    <m/>
    <m/>
    <m/>
    <m/>
    <m/>
    <m/>
    <m/>
    <m/>
    <m/>
    <m/>
    <m/>
    <m/>
    <e v="#REF!"/>
    <s v=""/>
    <s v=""/>
    <x v="3"/>
    <x v="2"/>
  </r>
  <r>
    <s v="Tony Pitera"/>
    <s v="EXP-10011419 "/>
    <n v="12.91"/>
    <d v="2024-01-26T00:00:00"/>
    <x v="0"/>
    <s v="Office Supplies"/>
    <s v="misc for restroom"/>
    <m/>
    <m/>
    <m/>
    <m/>
    <m/>
    <m/>
    <m/>
    <m/>
    <m/>
    <m/>
    <m/>
    <m/>
    <m/>
    <m/>
    <m/>
    <m/>
    <m/>
    <m/>
    <m/>
    <m/>
    <m/>
    <e v="#REF!"/>
    <s v=""/>
    <s v=""/>
    <x v="3"/>
    <x v="2"/>
  </r>
  <r>
    <s v="Tony Pitera"/>
    <s v="EXP-10011419 "/>
    <n v="32.020000000000003"/>
    <d v="2024-01-30T00:00:00"/>
    <x v="6"/>
    <s v="Wash Maintenance"/>
    <s v="grate support"/>
    <m/>
    <m/>
    <m/>
    <m/>
    <m/>
    <m/>
    <m/>
    <m/>
    <m/>
    <m/>
    <m/>
    <m/>
    <m/>
    <m/>
    <m/>
    <m/>
    <m/>
    <m/>
    <m/>
    <m/>
    <m/>
    <e v="#REF!"/>
    <s v=""/>
    <s v=""/>
    <x v="3"/>
    <x v="2"/>
  </r>
  <r>
    <s v="Tony Pitera"/>
    <s v="EXP-10011419 "/>
    <n v="143.59"/>
    <d v="2024-02-05T00:00:00"/>
    <x v="11"/>
    <s v="Wash Maintenance"/>
    <s v="tunnel cleaning supplies"/>
    <m/>
    <m/>
    <m/>
    <m/>
    <m/>
    <m/>
    <m/>
    <m/>
    <m/>
    <m/>
    <m/>
    <m/>
    <m/>
    <m/>
    <m/>
    <m/>
    <m/>
    <m/>
    <m/>
    <m/>
    <m/>
    <e v="#REF!"/>
    <s v=""/>
    <s v=""/>
    <x v="3"/>
    <x v="2"/>
  </r>
  <r>
    <s v="Tony Pitera"/>
    <s v="EXP-10011419 "/>
    <n v="84.13"/>
    <d v="2024-02-05T00:00:00"/>
    <x v="6"/>
    <s v="Wash Maintenance"/>
    <s v="degreaser"/>
    <m/>
    <m/>
    <m/>
    <m/>
    <m/>
    <m/>
    <m/>
    <m/>
    <m/>
    <m/>
    <m/>
    <m/>
    <m/>
    <m/>
    <m/>
    <m/>
    <m/>
    <m/>
    <m/>
    <m/>
    <m/>
    <e v="#REF!"/>
    <s v=""/>
    <s v=""/>
    <x v="3"/>
    <x v="2"/>
  </r>
  <r>
    <s v="Clayton Gibson"/>
    <s v="EXP-10011250 "/>
    <n v="117.83"/>
    <d v="2024-01-29T00:00:00"/>
    <x v="0"/>
    <s v="Parts"/>
    <s v="hangers, adapters, coupligs"/>
    <m/>
    <m/>
    <m/>
    <m/>
    <m/>
    <m/>
    <m/>
    <m/>
    <m/>
    <m/>
    <m/>
    <m/>
    <m/>
    <m/>
    <m/>
    <m/>
    <m/>
    <m/>
    <m/>
    <m/>
    <m/>
    <e v="#REF!"/>
    <s v="clayton.gibson@tidalwaveautospa.com"/>
    <s v="Coty Stevens"/>
    <x v="3"/>
    <x v="2"/>
  </r>
  <r>
    <s v="Clayton Gibson"/>
    <s v="EXP-10011250 "/>
    <n v="106.65"/>
    <d v="2024-01-31T00:00:00"/>
    <x v="0"/>
    <s v="Parts"/>
    <s v="hardware"/>
    <m/>
    <m/>
    <m/>
    <m/>
    <m/>
    <m/>
    <m/>
    <m/>
    <m/>
    <m/>
    <m/>
    <m/>
    <m/>
    <m/>
    <m/>
    <m/>
    <m/>
    <m/>
    <m/>
    <m/>
    <m/>
    <e v="#REF!"/>
    <s v="clayton.gibson@tidalwaveautospa.com"/>
    <s v="Coty Stevens"/>
    <x v="3"/>
    <x v="2"/>
  </r>
  <r>
    <s v="Clayton Gibson"/>
    <s v="EXP-10011250 "/>
    <n v="26.13"/>
    <d v="2024-01-31T00:00:00"/>
    <x v="0"/>
    <s v="Office Supplies"/>
    <s v="plates cups"/>
    <m/>
    <m/>
    <m/>
    <m/>
    <m/>
    <m/>
    <m/>
    <m/>
    <m/>
    <m/>
    <m/>
    <m/>
    <m/>
    <m/>
    <m/>
    <m/>
    <m/>
    <m/>
    <m/>
    <m/>
    <m/>
    <e v="#REF!"/>
    <s v="clayton.gibson@tidalwaveautospa.com"/>
    <s v="Coty Stevens"/>
    <x v="3"/>
    <x v="2"/>
  </r>
  <r>
    <s v="Clayton Gibson"/>
    <s v="EXP-10011250 "/>
    <n v="19.93"/>
    <d v="2024-02-01T00:00:00"/>
    <x v="0"/>
    <s v="Parts"/>
    <s v="hose clamp"/>
    <m/>
    <m/>
    <m/>
    <m/>
    <m/>
    <m/>
    <m/>
    <m/>
    <m/>
    <m/>
    <m/>
    <m/>
    <m/>
    <m/>
    <m/>
    <m/>
    <m/>
    <m/>
    <m/>
    <m/>
    <m/>
    <e v="#REF!"/>
    <s v="clayton.gibson@tidalwaveautospa.com"/>
    <s v="Coty Stevens"/>
    <x v="3"/>
    <x v="2"/>
  </r>
  <r>
    <s v="Clayton Gibson"/>
    <s v="EXP-10011250 "/>
    <n v="29.63"/>
    <d v="2024-02-03T00:00:00"/>
    <x v="0"/>
    <s v="Parts"/>
    <s v="hardware"/>
    <m/>
    <m/>
    <m/>
    <m/>
    <m/>
    <m/>
    <m/>
    <m/>
    <m/>
    <m/>
    <m/>
    <m/>
    <m/>
    <m/>
    <m/>
    <m/>
    <m/>
    <m/>
    <m/>
    <m/>
    <m/>
    <e v="#REF!"/>
    <s v="clayton.gibson@tidalwaveautospa.com"/>
    <s v="Coty Stevens"/>
    <x v="3"/>
    <x v="2"/>
  </r>
  <r>
    <s v="Clayton Gibson"/>
    <s v="EXP-10011250 "/>
    <n v="206.97"/>
    <d v="2024-02-04T00:00:00"/>
    <x v="0"/>
    <s v="Wash Maintenance"/>
    <s v="hose reel, vinegar, glue, degreaser"/>
    <m/>
    <m/>
    <m/>
    <m/>
    <m/>
    <m/>
    <m/>
    <m/>
    <m/>
    <m/>
    <m/>
    <m/>
    <m/>
    <m/>
    <m/>
    <m/>
    <m/>
    <m/>
    <m/>
    <m/>
    <m/>
    <e v="#REF!"/>
    <s v="clayton.gibson@tidalwaveautospa.com"/>
    <s v="Coty Stevens"/>
    <x v="3"/>
    <x v="2"/>
  </r>
  <r>
    <s v="Clayton Gibson"/>
    <s v="EXP-10011250 "/>
    <n v="282.31"/>
    <d v="2024-02-05T00:00:00"/>
    <x v="0"/>
    <s v="Office Furniture"/>
    <s v="bathroom vanity"/>
    <m/>
    <m/>
    <m/>
    <m/>
    <m/>
    <m/>
    <m/>
    <m/>
    <m/>
    <m/>
    <m/>
    <m/>
    <m/>
    <m/>
    <m/>
    <m/>
    <m/>
    <m/>
    <m/>
    <m/>
    <m/>
    <e v="#REF!"/>
    <s v="clayton.gibson@tidalwaveautospa.com"/>
    <s v="Coty Stevens"/>
    <x v="3"/>
    <x v="2"/>
  </r>
  <r>
    <s v="Clayton Gibson"/>
    <s v="EXP-10011250 "/>
    <n v="10.62"/>
    <d v="2024-02-05T00:00:00"/>
    <x v="0"/>
    <s v="Wash Maintenance"/>
    <s v="hose"/>
    <m/>
    <m/>
    <m/>
    <m/>
    <m/>
    <m/>
    <m/>
    <m/>
    <m/>
    <m/>
    <m/>
    <m/>
    <m/>
    <m/>
    <m/>
    <m/>
    <m/>
    <m/>
    <m/>
    <m/>
    <m/>
    <e v="#REF!"/>
    <s v="clayton.gibson@tidalwaveautospa.com"/>
    <s v="Coty Stevens"/>
    <x v="3"/>
    <x v="2"/>
  </r>
  <r>
    <s v="Clayton Gibson"/>
    <s v="EXP-10011250 "/>
    <n v="77.91"/>
    <d v="2024-02-05T00:00:00"/>
    <x v="0"/>
    <s v="Parts"/>
    <s v="hardware for bathroom vanity"/>
    <m/>
    <m/>
    <m/>
    <m/>
    <m/>
    <m/>
    <m/>
    <m/>
    <m/>
    <m/>
    <m/>
    <m/>
    <m/>
    <m/>
    <m/>
    <m/>
    <m/>
    <m/>
    <m/>
    <m/>
    <m/>
    <e v="#REF!"/>
    <s v="clayton.gibson@tidalwaveautospa.com"/>
    <s v="Coty Stevens"/>
    <x v="3"/>
    <x v="2"/>
  </r>
  <r>
    <s v="Clayton Gibson"/>
    <s v="EXP-10011250 "/>
    <n v="87.04"/>
    <d v="2024-02-06T00:00:00"/>
    <x v="0"/>
    <s v="Safety Supplies"/>
    <s v="gas can"/>
    <m/>
    <m/>
    <m/>
    <m/>
    <m/>
    <m/>
    <m/>
    <m/>
    <m/>
    <m/>
    <m/>
    <m/>
    <m/>
    <m/>
    <m/>
    <m/>
    <m/>
    <m/>
    <m/>
    <m/>
    <m/>
    <e v="#REF!"/>
    <s v="clayton.gibson@tidalwaveautospa.com"/>
    <s v="Coty Stevens"/>
    <x v="3"/>
    <x v="2"/>
  </r>
  <r>
    <s v="Clayton Gibson"/>
    <s v="EXP-10011250 "/>
    <n v="12.71"/>
    <d v="2024-02-06T00:00:00"/>
    <x v="0"/>
    <s v="Parts"/>
    <s v="hardware"/>
    <m/>
    <m/>
    <m/>
    <m/>
    <m/>
    <m/>
    <m/>
    <m/>
    <m/>
    <m/>
    <m/>
    <m/>
    <m/>
    <m/>
    <m/>
    <m/>
    <m/>
    <m/>
    <m/>
    <m/>
    <m/>
    <e v="#REF!"/>
    <s v="clayton.gibson@tidalwaveautospa.com"/>
    <s v="Coty Stevens"/>
    <x v="3"/>
    <x v="2"/>
  </r>
  <r>
    <s v="Owen Capriola"/>
    <s v="EXP-10011412 "/>
    <n v="18.78"/>
    <d v="2024-02-05T00:00:00"/>
    <x v="7"/>
    <s v="Wash Repairs"/>
    <s v="New MCC Door Key"/>
    <m/>
    <m/>
    <m/>
    <m/>
    <m/>
    <m/>
    <m/>
    <m/>
    <m/>
    <m/>
    <m/>
    <m/>
    <m/>
    <m/>
    <m/>
    <m/>
    <m/>
    <m/>
    <m/>
    <m/>
    <m/>
    <e v="#REF!"/>
    <s v="SL106@tidalwaveautospa.com"/>
    <s v="Steven Kyriazis"/>
    <x v="3"/>
    <x v="2"/>
  </r>
  <r>
    <s v="Owen Capriola"/>
    <s v="EXP-10011412 "/>
    <n v="1166.76"/>
    <d v="2024-02-14T00:00:00"/>
    <x v="7"/>
    <s v="Wash Repairs"/>
    <s v="New Air Cooler For Air compressor"/>
    <m/>
    <m/>
    <m/>
    <m/>
    <m/>
    <m/>
    <m/>
    <m/>
    <m/>
    <m/>
    <m/>
    <m/>
    <m/>
    <m/>
    <m/>
    <m/>
    <m/>
    <m/>
    <m/>
    <m/>
    <m/>
    <e v="#REF!"/>
    <s v="SL106@tidalwaveautospa.com"/>
    <s v="Steven Kyriazis"/>
    <x v="3"/>
    <x v="2"/>
  </r>
  <r>
    <s v="Joshua Hudson"/>
    <s v="EXP-10011389 "/>
    <n v="19.23"/>
    <d v="2024-02-04T00:00:00"/>
    <x v="0"/>
    <s v="Wash Maintenance"/>
    <s v="Scraper blades and cutting wheel"/>
    <m/>
    <m/>
    <m/>
    <m/>
    <m/>
    <m/>
    <m/>
    <m/>
    <m/>
    <m/>
    <m/>
    <m/>
    <m/>
    <m/>
    <m/>
    <m/>
    <m/>
    <m/>
    <m/>
    <m/>
    <m/>
    <e v="#REF!"/>
    <s v="SL162@tidalwaveautospa.com"/>
    <s v="Steven Kyriazis"/>
    <x v="3"/>
    <x v="2"/>
  </r>
  <r>
    <s v="Joshua Hudson"/>
    <s v="EXP-10011389 "/>
    <n v="17.16"/>
    <d v="2024-02-05T00:00:00"/>
    <x v="0"/>
    <s v="Wash Maintenance"/>
    <s v="Tip cleaners"/>
    <m/>
    <m/>
    <m/>
    <m/>
    <m/>
    <m/>
    <m/>
    <m/>
    <m/>
    <m/>
    <m/>
    <m/>
    <m/>
    <m/>
    <m/>
    <m/>
    <m/>
    <m/>
    <m/>
    <m/>
    <m/>
    <e v="#REF!"/>
    <s v="SL162@tidalwaveautospa.com"/>
    <s v="Steven Kyriazis"/>
    <x v="3"/>
    <x v="2"/>
  </r>
  <r>
    <s v="Joshua Hudson"/>
    <s v="EXP-10011389 "/>
    <n v="12.09"/>
    <d v="2024-02-05T00:00:00"/>
    <x v="0"/>
    <s v="Wash Maintenance"/>
    <s v="Cleaning supplies"/>
    <m/>
    <m/>
    <m/>
    <m/>
    <m/>
    <m/>
    <m/>
    <m/>
    <m/>
    <m/>
    <m/>
    <m/>
    <m/>
    <m/>
    <m/>
    <m/>
    <m/>
    <m/>
    <m/>
    <m/>
    <m/>
    <e v="#REF!"/>
    <s v="SL162@tidalwaveautospa.com"/>
    <s v="Steven Kyriazis"/>
    <x v="3"/>
    <x v="2"/>
  </r>
  <r>
    <s v="Joshua Hudson"/>
    <s v="EXP-10011389 "/>
    <n v="26.82"/>
    <d v="2024-02-17T00:00:00"/>
    <x v="0"/>
    <s v="Wash Maintenance"/>
    <s v="Cleaning supplies"/>
    <m/>
    <m/>
    <m/>
    <m/>
    <m/>
    <m/>
    <m/>
    <m/>
    <m/>
    <m/>
    <m/>
    <m/>
    <m/>
    <m/>
    <m/>
    <m/>
    <m/>
    <m/>
    <m/>
    <m/>
    <m/>
    <e v="#REF!"/>
    <s v="SL162@tidalwaveautospa.com"/>
    <s v="Steven Kyriazis"/>
    <x v="3"/>
    <x v="2"/>
  </r>
  <r>
    <s v="Austin Shepard"/>
    <s v="EXP-10011388 "/>
    <n v="30.68"/>
    <d v="2024-01-21T00:00:00"/>
    <x v="0"/>
    <s v="Wash Maintenance"/>
    <s v="Bar keepers friend and gloves"/>
    <m/>
    <m/>
    <m/>
    <m/>
    <m/>
    <m/>
    <m/>
    <m/>
    <m/>
    <m/>
    <m/>
    <m/>
    <m/>
    <m/>
    <m/>
    <m/>
    <m/>
    <m/>
    <m/>
    <m/>
    <m/>
    <e v="#REF!"/>
    <s v="ASL77@tidalwaveautospa.com"/>
    <s v="Owen Williamson"/>
    <x v="3"/>
    <x v="2"/>
  </r>
  <r>
    <s v="Austin Shepard"/>
    <s v="EXP-10011388 "/>
    <n v="105.71"/>
    <d v="2024-02-07T00:00:00"/>
    <x v="0"/>
    <s v="Wash Maintenance"/>
    <s v="Filter for water cooler"/>
    <m/>
    <m/>
    <m/>
    <m/>
    <m/>
    <m/>
    <m/>
    <m/>
    <m/>
    <m/>
    <m/>
    <m/>
    <m/>
    <m/>
    <m/>
    <m/>
    <m/>
    <m/>
    <m/>
    <m/>
    <m/>
    <e v="#REF!"/>
    <s v="ASL77@tidalwaveautospa.com"/>
    <s v="Owen Williamson"/>
    <x v="3"/>
    <x v="2"/>
  </r>
  <r>
    <s v="Austin Shepard"/>
    <s v="EXP-10011388 "/>
    <n v="32.380000000000003"/>
    <d v="2024-02-08T00:00:00"/>
    <x v="0"/>
    <s v="Wash Maintenance"/>
    <s v="Water boots for pressure washing"/>
    <m/>
    <m/>
    <m/>
    <m/>
    <m/>
    <m/>
    <m/>
    <m/>
    <m/>
    <m/>
    <m/>
    <m/>
    <m/>
    <m/>
    <m/>
    <m/>
    <m/>
    <m/>
    <m/>
    <m/>
    <m/>
    <e v="#REF!"/>
    <s v="ASL77@tidalwaveautospa.com"/>
    <s v="Owen Williamson"/>
    <x v="3"/>
    <x v="2"/>
  </r>
  <r>
    <s v="Austin Shepard"/>
    <s v="EXP-10011388 "/>
    <n v="27.34"/>
    <d v="2024-02-17T00:00:00"/>
    <x v="0"/>
    <s v="Wash Maintenance"/>
    <s v="dawn soap"/>
    <m/>
    <m/>
    <m/>
    <m/>
    <m/>
    <m/>
    <m/>
    <m/>
    <m/>
    <m/>
    <m/>
    <m/>
    <m/>
    <m/>
    <m/>
    <m/>
    <m/>
    <m/>
    <m/>
    <m/>
    <m/>
    <e v="#REF!"/>
    <s v="ASL77@tidalwaveautospa.com"/>
    <s v="Owen Williamson"/>
    <x v="3"/>
    <x v="2"/>
  </r>
  <r>
    <s v="Marquis Scott"/>
    <s v="EXP-10011375 "/>
    <n v="70.489999999999995"/>
    <d v="2023-12-06T00:00:00"/>
    <x v="0"/>
    <s v="Office Supplies"/>
    <s v="Storage Totes"/>
    <m/>
    <m/>
    <m/>
    <m/>
    <m/>
    <m/>
    <m/>
    <m/>
    <m/>
    <m/>
    <m/>
    <m/>
    <m/>
    <m/>
    <m/>
    <m/>
    <m/>
    <m/>
    <m/>
    <m/>
    <m/>
    <e v="#REF!"/>
    <s v="SL82@tidalwaveautospa.com"/>
    <s v="Steven Kyriazis"/>
    <x v="3"/>
    <x v="2"/>
  </r>
  <r>
    <s v="Marquis Scott"/>
    <s v="EXP-10011375 "/>
    <n v="21.38"/>
    <d v="2023-12-28T00:00:00"/>
    <x v="1"/>
    <s v="Wash Maintenance"/>
    <s v="Grease Bearings"/>
    <m/>
    <m/>
    <m/>
    <m/>
    <m/>
    <m/>
    <m/>
    <m/>
    <m/>
    <m/>
    <m/>
    <m/>
    <m/>
    <m/>
    <m/>
    <m/>
    <m/>
    <m/>
    <m/>
    <m/>
    <m/>
    <e v="#REF!"/>
    <s v="SL82@tidalwaveautospa.com"/>
    <s v="Steven Kyriazis"/>
    <x v="3"/>
    <x v="2"/>
  </r>
  <r>
    <s v="Marquis Scott"/>
    <s v="EXP-10011375 "/>
    <n v="216.11"/>
    <d v="2024-01-10T00:00:00"/>
    <x v="11"/>
    <s v="Small Tools"/>
    <s v="Impact Drill"/>
    <m/>
    <m/>
    <m/>
    <m/>
    <m/>
    <m/>
    <m/>
    <m/>
    <m/>
    <m/>
    <m/>
    <m/>
    <m/>
    <m/>
    <m/>
    <m/>
    <m/>
    <m/>
    <m/>
    <m/>
    <m/>
    <e v="#REF!"/>
    <s v="SL82@tidalwaveautospa.com"/>
    <s v="Steven Kyriazis"/>
    <x v="3"/>
    <x v="2"/>
  </r>
  <r>
    <s v="Marquis Scott"/>
    <s v="EXP-10011375 "/>
    <n v="51.3"/>
    <d v="2024-01-21T00:00:00"/>
    <x v="18"/>
    <s v="Fuel"/>
    <s v="Fuel"/>
    <m/>
    <m/>
    <m/>
    <m/>
    <m/>
    <m/>
    <m/>
    <m/>
    <m/>
    <m/>
    <m/>
    <m/>
    <m/>
    <m/>
    <m/>
    <m/>
    <m/>
    <m/>
    <m/>
    <m/>
    <m/>
    <e v="#REF!"/>
    <s v="SL82@tidalwaveautospa.com"/>
    <s v="Steven Kyriazis"/>
    <x v="3"/>
    <x v="2"/>
  </r>
  <r>
    <s v="Marquis Scott"/>
    <s v="EXP-10011375 "/>
    <n v="42.76"/>
    <d v="2024-01-21T00:00:00"/>
    <x v="11"/>
    <s v="Wash Maintenance"/>
    <s v="Grease Gun"/>
    <m/>
    <m/>
    <m/>
    <m/>
    <m/>
    <m/>
    <m/>
    <m/>
    <m/>
    <m/>
    <m/>
    <m/>
    <m/>
    <m/>
    <m/>
    <m/>
    <m/>
    <m/>
    <m/>
    <m/>
    <m/>
    <e v="#REF!"/>
    <s v="SL82@tidalwaveautospa.com"/>
    <s v="Steven Kyriazis"/>
    <x v="3"/>
    <x v="2"/>
  </r>
  <r>
    <s v="Marquis Scott"/>
    <s v="EXP-10011375 "/>
    <n v="23.52"/>
    <d v="2024-01-22T00:00:00"/>
    <x v="11"/>
    <s v="Small Tools"/>
    <s v="Pliers"/>
    <m/>
    <m/>
    <m/>
    <m/>
    <m/>
    <m/>
    <m/>
    <m/>
    <m/>
    <m/>
    <m/>
    <m/>
    <m/>
    <m/>
    <m/>
    <m/>
    <m/>
    <m/>
    <m/>
    <m/>
    <m/>
    <e v="#REF!"/>
    <s v="SL82@tidalwaveautospa.com"/>
    <s v="Steven Kyriazis"/>
    <x v="3"/>
    <x v="2"/>
  </r>
  <r>
    <s v="Marquis Scott"/>
    <s v="EXP-10011375 "/>
    <n v="43.85"/>
    <d v="2024-01-26T00:00:00"/>
    <x v="11"/>
    <s v="Parts"/>
    <s v="Roller"/>
    <m/>
    <m/>
    <m/>
    <m/>
    <m/>
    <m/>
    <m/>
    <m/>
    <m/>
    <m/>
    <m/>
    <m/>
    <m/>
    <m/>
    <m/>
    <m/>
    <m/>
    <m/>
    <m/>
    <m/>
    <m/>
    <e v="#REF!"/>
    <s v="SL82@tidalwaveautospa.com"/>
    <s v="Steven Kyriazis"/>
    <x v="3"/>
    <x v="2"/>
  </r>
  <r>
    <s v="Marquis Scott"/>
    <s v="EXP-10011375 "/>
    <n v="161.04"/>
    <d v="2024-01-26T00:00:00"/>
    <x v="0"/>
    <s v="Wash Maintenance"/>
    <s v="Cleaning Supplies"/>
    <m/>
    <m/>
    <m/>
    <m/>
    <m/>
    <m/>
    <m/>
    <m/>
    <m/>
    <m/>
    <m/>
    <m/>
    <m/>
    <m/>
    <m/>
    <m/>
    <m/>
    <m/>
    <m/>
    <m/>
    <m/>
    <e v="#REF!"/>
    <s v="SL82@tidalwaveautospa.com"/>
    <s v="Steven Kyriazis"/>
    <x v="3"/>
    <x v="2"/>
  </r>
  <r>
    <s v="Marquis Scott"/>
    <s v="EXP-10011375 "/>
    <n v="481.5"/>
    <d v="2024-01-27T00:00:00"/>
    <x v="6"/>
    <s v="Wash Maintenance"/>
    <s v="Hydraulic Pump Filters"/>
    <m/>
    <m/>
    <m/>
    <m/>
    <m/>
    <m/>
    <m/>
    <m/>
    <m/>
    <m/>
    <m/>
    <m/>
    <m/>
    <m/>
    <m/>
    <m/>
    <m/>
    <m/>
    <m/>
    <m/>
    <m/>
    <e v="#REF!"/>
    <s v="SL82@tidalwaveautospa.com"/>
    <s v="Steven Kyriazis"/>
    <x v="3"/>
    <x v="2"/>
  </r>
  <r>
    <s v="Marquis Scott"/>
    <s v="EXP-10011375 "/>
    <n v="51.93"/>
    <d v="2024-02-05T00:00:00"/>
    <x v="1"/>
    <s v="Wash Maintenance"/>
    <s v="Hydraulic Hose"/>
    <m/>
    <m/>
    <m/>
    <m/>
    <m/>
    <m/>
    <m/>
    <m/>
    <m/>
    <m/>
    <m/>
    <m/>
    <m/>
    <m/>
    <m/>
    <m/>
    <m/>
    <m/>
    <m/>
    <m/>
    <m/>
    <e v="#REF!"/>
    <s v="SL82@tidalwaveautospa.com"/>
    <s v="Steven Kyriazis"/>
    <x v="3"/>
    <x v="2"/>
  </r>
  <r>
    <s v="Marquis Scott"/>
    <s v="EXP-10011375 "/>
    <n v="8.5399999999999991"/>
    <d v="2024-02-12T00:00:00"/>
    <x v="0"/>
    <s v="Office Supplies"/>
    <s v="Zip Ties"/>
    <m/>
    <m/>
    <m/>
    <m/>
    <m/>
    <m/>
    <m/>
    <m/>
    <m/>
    <m/>
    <m/>
    <m/>
    <m/>
    <m/>
    <m/>
    <m/>
    <m/>
    <m/>
    <m/>
    <m/>
    <m/>
    <e v="#REF!"/>
    <s v="SL82@tidalwaveautospa.com"/>
    <s v="Steven Kyriazis"/>
    <x v="3"/>
    <x v="2"/>
  </r>
  <r>
    <s v="Marquis Scott"/>
    <s v="EXP-10011375 "/>
    <n v="106.99"/>
    <d v="2024-02-15T00:00:00"/>
    <x v="11"/>
    <s v="Wash Maintenance"/>
    <s v="Pressure Washer Hose"/>
    <m/>
    <m/>
    <m/>
    <m/>
    <m/>
    <m/>
    <m/>
    <m/>
    <m/>
    <m/>
    <m/>
    <m/>
    <m/>
    <m/>
    <m/>
    <m/>
    <m/>
    <m/>
    <m/>
    <m/>
    <m/>
    <e v="#REF!"/>
    <s v="SL82@tidalwaveautospa.com"/>
    <s v="Steven Kyriazis"/>
    <x v="3"/>
    <x v="2"/>
  </r>
  <r>
    <s v="Christopher Braziel"/>
    <s v="EXP-10011224 "/>
    <n v="171.13"/>
    <d v="2024-01-15T00:00:00"/>
    <x v="0"/>
    <s v="Wash Maintenance"/>
    <s v="Laundry detergent, vinegar, Powerade, water"/>
    <m/>
    <m/>
    <m/>
    <m/>
    <m/>
    <m/>
    <m/>
    <m/>
    <m/>
    <m/>
    <m/>
    <m/>
    <m/>
    <m/>
    <m/>
    <m/>
    <m/>
    <m/>
    <m/>
    <m/>
    <m/>
    <e v="#REF!"/>
    <s v="SL230@tidalwaveautospa.com"/>
    <s v="Steven Kyriazis"/>
    <x v="3"/>
    <x v="2"/>
  </r>
  <r>
    <s v="Christopher Braziel"/>
    <s v="EXP-10011224 "/>
    <n v="499.35"/>
    <d v="2024-01-28T00:00:00"/>
    <x v="0"/>
    <s v="Wash Maintenance"/>
    <s v="Sanitizer, hose, hose cart, surface pressure washer, magic erasers"/>
    <m/>
    <m/>
    <m/>
    <m/>
    <m/>
    <m/>
    <m/>
    <m/>
    <m/>
    <m/>
    <m/>
    <m/>
    <m/>
    <m/>
    <m/>
    <m/>
    <m/>
    <m/>
    <m/>
    <m/>
    <m/>
    <e v="#REF!"/>
    <s v="SL230@tidalwaveautospa.com"/>
    <s v="Steven Kyriazis"/>
    <x v="3"/>
    <x v="2"/>
  </r>
  <r>
    <s v="Robert Gambino"/>
    <s v="EXP-10011322 "/>
    <n v="56.62"/>
    <d v="2024-02-06T00:00:00"/>
    <x v="11"/>
    <s v="Small Tools"/>
    <s v="pliers, tube cutter"/>
    <m/>
    <m/>
    <m/>
    <m/>
    <m/>
    <m/>
    <m/>
    <m/>
    <m/>
    <m/>
    <m/>
    <m/>
    <m/>
    <m/>
    <m/>
    <m/>
    <m/>
    <m/>
    <m/>
    <m/>
    <m/>
    <e v="#REF!"/>
    <s v="SL270@tidalwaveautospa.com"/>
    <s v="Steven Kyriazis"/>
    <x v="3"/>
    <x v="2"/>
  </r>
  <r>
    <s v="Robert Gambino"/>
    <s v="EXP-10011322 "/>
    <n v="127.33"/>
    <d v="2024-02-07T00:00:00"/>
    <x v="11"/>
    <s v="Small Tools"/>
    <s v="Hammer Drill"/>
    <m/>
    <m/>
    <m/>
    <m/>
    <m/>
    <m/>
    <m/>
    <m/>
    <m/>
    <m/>
    <m/>
    <m/>
    <m/>
    <m/>
    <m/>
    <m/>
    <m/>
    <m/>
    <m/>
    <m/>
    <m/>
    <e v="#REF!"/>
    <s v="SL270@tidalwaveautospa.com"/>
    <s v="Steven Kyriazis"/>
    <x v="3"/>
    <x v="2"/>
  </r>
  <r>
    <s v="John Womble"/>
    <s v="EXP-10011302 "/>
    <n v="203.62"/>
    <d v="2024-01-17T00:00:00"/>
    <x v="0"/>
    <s v="Snacks"/>
    <s v="Gatorades, water, bungee cords, tape and pens for site"/>
    <m/>
    <m/>
    <m/>
    <m/>
    <m/>
    <m/>
    <m/>
    <m/>
    <m/>
    <m/>
    <m/>
    <m/>
    <m/>
    <m/>
    <m/>
    <m/>
    <m/>
    <m/>
    <m/>
    <m/>
    <m/>
    <e v="#REF!"/>
    <s v="SL248@tidalwaveautospa.com"/>
    <s v="Steven Kyriazis"/>
    <x v="3"/>
    <x v="2"/>
  </r>
  <r>
    <s v="John Womble"/>
    <s v="EXP-10011302 "/>
    <n v="178.43"/>
    <d v="2024-01-25T00:00:00"/>
    <x v="0"/>
    <s v="Wash Maintenance"/>
    <s v="Degreaser, funnel, sprayer"/>
    <m/>
    <m/>
    <m/>
    <m/>
    <m/>
    <m/>
    <m/>
    <m/>
    <m/>
    <m/>
    <m/>
    <m/>
    <m/>
    <m/>
    <m/>
    <m/>
    <m/>
    <m/>
    <m/>
    <m/>
    <m/>
    <e v="#REF!"/>
    <s v="SL248@tidalwaveautospa.com"/>
    <s v="Steven Kyriazis"/>
    <x v="3"/>
    <x v="2"/>
  </r>
  <r>
    <s v="John Womble"/>
    <s v="EXP-10011302 "/>
    <n v="57.52"/>
    <d v="2024-01-30T00:00:00"/>
    <x v="2"/>
    <s v="Parts"/>
    <s v="Shark bites for airlines for Tireshine"/>
    <m/>
    <m/>
    <m/>
    <m/>
    <m/>
    <m/>
    <m/>
    <m/>
    <m/>
    <m/>
    <m/>
    <m/>
    <m/>
    <m/>
    <m/>
    <m/>
    <m/>
    <m/>
    <m/>
    <m/>
    <m/>
    <e v="#REF!"/>
    <s v="SL248@tidalwaveautospa.com"/>
    <s v="Steven Kyriazis"/>
    <x v="3"/>
    <x v="2"/>
  </r>
  <r>
    <s v="Mark Bookbinder"/>
    <s v="EXP-10010920 "/>
    <n v="64.150000000000006"/>
    <d v="2024-02-02T00:00:00"/>
    <x v="0"/>
    <s v="Wash Maintenance"/>
    <s v="Dawn"/>
    <m/>
    <m/>
    <m/>
    <m/>
    <m/>
    <m/>
    <m/>
    <m/>
    <m/>
    <m/>
    <m/>
    <m/>
    <m/>
    <m/>
    <m/>
    <m/>
    <m/>
    <m/>
    <m/>
    <m/>
    <m/>
    <e v="#REF!"/>
    <s v="SL@tidalwaveautospa.com"/>
    <s v="Steven Kyriazis"/>
    <x v="3"/>
    <x v="2"/>
  </r>
  <r>
    <s v="Mark Bookbinder"/>
    <s v="EXP-10010920 "/>
    <n v="22.11"/>
    <d v="2024-02-02T00:00:00"/>
    <x v="1"/>
    <s v="Plumbing Expense"/>
    <s v="Plumber fix"/>
    <m/>
    <m/>
    <m/>
    <m/>
    <m/>
    <m/>
    <m/>
    <m/>
    <m/>
    <m/>
    <m/>
    <m/>
    <m/>
    <m/>
    <m/>
    <m/>
    <m/>
    <m/>
    <m/>
    <m/>
    <m/>
    <e v="#REF!"/>
    <s v="SL@tidalwaveautospa.com"/>
    <s v="Steven Kyriazis"/>
    <x v="3"/>
    <x v="2"/>
  </r>
  <r>
    <s v="Mark Bookbinder"/>
    <s v="EXP-10010920 "/>
    <n v="154.07"/>
    <d v="2024-02-06T00:00:00"/>
    <x v="45"/>
    <s v="Wash Maintenance"/>
    <s v="Concrete broom graet atuff etc"/>
    <m/>
    <m/>
    <m/>
    <m/>
    <m/>
    <m/>
    <m/>
    <m/>
    <m/>
    <m/>
    <m/>
    <m/>
    <m/>
    <m/>
    <m/>
    <m/>
    <m/>
    <m/>
    <m/>
    <m/>
    <m/>
    <e v="#REF!"/>
    <s v="SL@tidalwaveautospa.com"/>
    <s v="Steven Kyriazis"/>
    <x v="3"/>
    <x v="2"/>
  </r>
  <r>
    <s v="Mark Bookbinder"/>
    <s v="EXP-10010920 "/>
    <n v="80.12"/>
    <d v="2024-02-06T00:00:00"/>
    <x v="1"/>
    <s v="Parts"/>
    <s v="Fixing some thingsnin the tunnel"/>
    <m/>
    <m/>
    <m/>
    <m/>
    <m/>
    <m/>
    <m/>
    <m/>
    <m/>
    <m/>
    <m/>
    <m/>
    <m/>
    <m/>
    <m/>
    <m/>
    <m/>
    <m/>
    <m/>
    <m/>
    <m/>
    <e v="#REF!"/>
    <s v="SL@tidalwaveautospa.com"/>
    <s v="Steven Kyriazis"/>
    <x v="3"/>
    <x v="2"/>
  </r>
  <r>
    <s v="Mark Bookbinder"/>
    <s v="EXP-10010920 "/>
    <n v="592.94000000000005"/>
    <d v="2024-02-07T00:00:00"/>
    <x v="0"/>
    <s v="Wash Maintenance"/>
    <s v="Pg 20 list"/>
    <m/>
    <m/>
    <m/>
    <m/>
    <m/>
    <m/>
    <m/>
    <m/>
    <m/>
    <m/>
    <m/>
    <m/>
    <m/>
    <m/>
    <m/>
    <m/>
    <m/>
    <m/>
    <m/>
    <m/>
    <m/>
    <e v="#REF!"/>
    <s v="SL@tidalwaveautospa.com"/>
    <s v="Steven Kyriazis"/>
    <x v="3"/>
    <x v="2"/>
  </r>
  <r>
    <s v="Mark Bookbinder"/>
    <s v="EXP-10010920 "/>
    <n v="63.19"/>
    <d v="2024-02-12T00:00:00"/>
    <x v="0"/>
    <s v="Wash Maintenance"/>
    <s v="Misc supp for the store roon"/>
    <m/>
    <m/>
    <m/>
    <m/>
    <m/>
    <m/>
    <m/>
    <m/>
    <m/>
    <m/>
    <m/>
    <m/>
    <m/>
    <m/>
    <m/>
    <m/>
    <m/>
    <m/>
    <m/>
    <m/>
    <m/>
    <e v="#REF!"/>
    <s v="SL@tidalwaveautospa.com"/>
    <s v="Steven Kyriazis"/>
    <x v="3"/>
    <x v="2"/>
  </r>
  <r>
    <s v="Mark Bookbinder"/>
    <s v="EXP-10010920 "/>
    <n v="16.239999999999998"/>
    <d v="2024-02-14T00:00:00"/>
    <x v="0"/>
    <s v="Wash Maintenance"/>
    <s v="Filler"/>
    <m/>
    <m/>
    <m/>
    <m/>
    <m/>
    <m/>
    <m/>
    <m/>
    <m/>
    <m/>
    <m/>
    <m/>
    <m/>
    <m/>
    <m/>
    <m/>
    <m/>
    <m/>
    <m/>
    <m/>
    <m/>
    <e v="#REF!"/>
    <s v="SL@tidalwaveautospa.com"/>
    <s v="Steven Kyriazis"/>
    <x v="3"/>
    <x v="2"/>
  </r>
  <r>
    <s v="Michael Harland"/>
    <s v="EXP-10011146 "/>
    <n v="440"/>
    <d v="2024-02-13T00:00:00"/>
    <x v="18"/>
    <s v="Equipment"/>
    <s v="Backpack Leaf blower w/ 2 year warranty and a water hose"/>
    <m/>
    <m/>
    <m/>
    <m/>
    <m/>
    <m/>
    <m/>
    <m/>
    <m/>
    <m/>
    <m/>
    <m/>
    <m/>
    <m/>
    <m/>
    <m/>
    <m/>
    <m/>
    <m/>
    <m/>
    <m/>
    <e v="#REF!"/>
    <s v="SL12@tidalwaveautospa.com"/>
    <s v="Wesley Kurtz"/>
    <x v="3"/>
    <x v="2"/>
  </r>
  <r>
    <s v="John Nutbrown"/>
    <s v="EXP-10011413 "/>
    <n v="73.63"/>
    <d v="2024-01-19T00:00:00"/>
    <x v="0"/>
    <s v="Wash Maintenance"/>
    <s v="tarp and propane for cold snap"/>
    <m/>
    <m/>
    <m/>
    <m/>
    <m/>
    <m/>
    <m/>
    <m/>
    <m/>
    <m/>
    <m/>
    <m/>
    <m/>
    <m/>
    <m/>
    <m/>
    <m/>
    <m/>
    <m/>
    <m/>
    <m/>
    <e v="#REF!"/>
    <s v="SL60@tidalwaveautospa.com"/>
    <s v="Cory Cummings"/>
    <x v="3"/>
    <x v="2"/>
  </r>
  <r>
    <s v="John Nutbrown"/>
    <s v="EXP-10011413 "/>
    <n v="25.28"/>
    <d v="2024-01-19T00:00:00"/>
    <x v="0"/>
    <s v="Wash Maintenance"/>
    <s v="tarp for reclaim"/>
    <m/>
    <m/>
    <m/>
    <m/>
    <m/>
    <m/>
    <m/>
    <m/>
    <m/>
    <m/>
    <m/>
    <m/>
    <m/>
    <m/>
    <m/>
    <m/>
    <m/>
    <m/>
    <m/>
    <m/>
    <m/>
    <e v="#REF!"/>
    <s v="SL60@tidalwaveautospa.com"/>
    <s v="Cory Cummings"/>
    <x v="3"/>
    <x v="2"/>
  </r>
  <r>
    <s v="John Nutbrown"/>
    <s v="EXP-10011413 "/>
    <n v="76.650000000000006"/>
    <d v="2024-01-27T00:00:00"/>
    <x v="1"/>
    <s v="Parts"/>
    <s v="hydraulic hose"/>
    <m/>
    <m/>
    <m/>
    <m/>
    <m/>
    <m/>
    <m/>
    <m/>
    <m/>
    <m/>
    <m/>
    <m/>
    <m/>
    <m/>
    <m/>
    <m/>
    <m/>
    <m/>
    <m/>
    <m/>
    <m/>
    <e v="#REF!"/>
    <s v="SL60@tidalwaveautospa.com"/>
    <s v="Cory Cummings"/>
    <x v="3"/>
    <x v="2"/>
  </r>
  <r>
    <s v="John Nutbrown"/>
    <s v="EXP-10011413 "/>
    <n v="10.86"/>
    <d v="2024-01-27T00:00:00"/>
    <x v="9"/>
    <s v="Snacks"/>
    <s v="waters for staff"/>
    <m/>
    <m/>
    <m/>
    <m/>
    <m/>
    <m/>
    <m/>
    <m/>
    <m/>
    <m/>
    <m/>
    <m/>
    <m/>
    <m/>
    <m/>
    <m/>
    <m/>
    <m/>
    <m/>
    <m/>
    <m/>
    <e v="#REF!"/>
    <s v="SL60@tidalwaveautospa.com"/>
    <s v="Cory Cummings"/>
    <x v="3"/>
    <x v="2"/>
  </r>
  <r>
    <s v="John Nutbrown"/>
    <s v="EXP-10011413 "/>
    <n v="30"/>
    <d v="2024-01-27T00:00:00"/>
    <x v="9"/>
    <s v="Employee Incentives - Other"/>
    <s v="gift card for sales contest"/>
    <m/>
    <m/>
    <m/>
    <m/>
    <m/>
    <m/>
    <m/>
    <m/>
    <m/>
    <m/>
    <m/>
    <m/>
    <m/>
    <m/>
    <m/>
    <m/>
    <m/>
    <m/>
    <m/>
    <m/>
    <m/>
    <e v="#REF!"/>
    <s v="SL60@tidalwaveautospa.com"/>
    <s v="Cory Cummings"/>
    <x v="3"/>
    <x v="2"/>
  </r>
  <r>
    <s v="John Nutbrown"/>
    <s v="EXP-10011413 "/>
    <n v="43.98"/>
    <d v="2024-01-27T00:00:00"/>
    <x v="0"/>
    <s v="Safety Supplies"/>
    <s v="gloves"/>
    <m/>
    <m/>
    <m/>
    <m/>
    <m/>
    <m/>
    <m/>
    <m/>
    <m/>
    <m/>
    <m/>
    <m/>
    <m/>
    <m/>
    <m/>
    <m/>
    <m/>
    <m/>
    <m/>
    <m/>
    <m/>
    <e v="#REF!"/>
    <s v="SL60@tidalwaveautospa.com"/>
    <s v="Cory Cummings"/>
    <x v="3"/>
    <x v="2"/>
  </r>
  <r>
    <s v="John Nutbrown"/>
    <s v="EXP-10011413 "/>
    <n v="23.03"/>
    <d v="2024-01-29T00:00:00"/>
    <x v="1"/>
    <s v="Wash Maintenance"/>
    <s v="hose for pressure washer"/>
    <m/>
    <m/>
    <m/>
    <m/>
    <m/>
    <m/>
    <m/>
    <m/>
    <m/>
    <m/>
    <m/>
    <m/>
    <m/>
    <m/>
    <m/>
    <m/>
    <m/>
    <m/>
    <m/>
    <m/>
    <m/>
    <e v="#REF!"/>
    <s v="SL60@tidalwaveautospa.com"/>
    <s v="Cory Cummings"/>
    <x v="3"/>
    <x v="2"/>
  </r>
  <r>
    <s v="John Nutbrown"/>
    <s v="EXP-10011413 "/>
    <n v="25.69"/>
    <d v="2024-02-03T00:00:00"/>
    <x v="1"/>
    <s v="Wash Maintenance"/>
    <s v="hose for pressure washer"/>
    <m/>
    <m/>
    <m/>
    <m/>
    <m/>
    <m/>
    <m/>
    <m/>
    <m/>
    <m/>
    <m/>
    <m/>
    <m/>
    <m/>
    <m/>
    <m/>
    <m/>
    <m/>
    <m/>
    <m/>
    <m/>
    <e v="#REF!"/>
    <s v="SL60@tidalwaveautospa.com"/>
    <s v="Cory Cummings"/>
    <x v="3"/>
    <x v="2"/>
  </r>
  <r>
    <s v="John Nutbrown"/>
    <s v="EXP-10011413 "/>
    <n v="26.12"/>
    <d v="2024-02-05T00:00:00"/>
    <x v="9"/>
    <s v="Snacks"/>
    <s v="Waters and Gatorades"/>
    <m/>
    <m/>
    <m/>
    <m/>
    <m/>
    <m/>
    <m/>
    <m/>
    <m/>
    <m/>
    <m/>
    <m/>
    <m/>
    <m/>
    <m/>
    <m/>
    <m/>
    <m/>
    <m/>
    <m/>
    <m/>
    <e v="#REF!"/>
    <s v="SL60@tidalwaveautospa.com"/>
    <s v="Cory Cummings"/>
    <x v="3"/>
    <x v="2"/>
  </r>
  <r>
    <s v="John Nutbrown"/>
    <s v="EXP-10011413 "/>
    <n v="69.38"/>
    <d v="2024-02-06T00:00:00"/>
    <x v="0"/>
    <s v="Wash Maintenance"/>
    <s v="down cleaning detergent"/>
    <m/>
    <m/>
    <m/>
    <m/>
    <m/>
    <m/>
    <m/>
    <m/>
    <m/>
    <m/>
    <m/>
    <m/>
    <m/>
    <m/>
    <m/>
    <m/>
    <m/>
    <m/>
    <m/>
    <m/>
    <m/>
    <e v="#REF!"/>
    <s v="SL60@tidalwaveautospa.com"/>
    <s v="Cory Cummings"/>
    <x v="3"/>
    <x v="2"/>
  </r>
  <r>
    <s v="John Nutbrown"/>
    <s v="EXP-10011413 "/>
    <n v="6.9"/>
    <d v="2024-02-07T00:00:00"/>
    <x v="1"/>
    <s v="Plumbing Expense"/>
    <s v="PVC elbow"/>
    <m/>
    <m/>
    <m/>
    <m/>
    <m/>
    <m/>
    <m/>
    <m/>
    <m/>
    <m/>
    <m/>
    <m/>
    <m/>
    <m/>
    <m/>
    <m/>
    <m/>
    <m/>
    <m/>
    <m/>
    <m/>
    <e v="#REF!"/>
    <s v="SL60@tidalwaveautospa.com"/>
    <s v="Cory Cummings"/>
    <x v="3"/>
    <x v="2"/>
  </r>
  <r>
    <s v="John Nutbrown"/>
    <s v="EXP-10011413 "/>
    <n v="73.040000000000006"/>
    <d v="2024-02-09T00:00:00"/>
    <x v="9"/>
    <s v="Employee Incentives - Other"/>
    <s v="water and gift cards for new hires"/>
    <m/>
    <m/>
    <m/>
    <m/>
    <m/>
    <m/>
    <m/>
    <m/>
    <m/>
    <m/>
    <m/>
    <m/>
    <m/>
    <m/>
    <m/>
    <m/>
    <m/>
    <m/>
    <m/>
    <m/>
    <m/>
    <e v="#REF!"/>
    <s v="SL60@tidalwaveautospa.com"/>
    <s v="Cory Cummings"/>
    <x v="3"/>
    <x v="2"/>
  </r>
  <r>
    <s v="John Nutbrown"/>
    <s v="EXP-10011413 "/>
    <n v="84.66"/>
    <d v="2024-02-11T00:00:00"/>
    <x v="1"/>
    <s v="Wash Maintenance"/>
    <s v="cleaning supplies"/>
    <m/>
    <m/>
    <m/>
    <m/>
    <m/>
    <m/>
    <m/>
    <m/>
    <m/>
    <m/>
    <m/>
    <m/>
    <m/>
    <m/>
    <m/>
    <m/>
    <m/>
    <m/>
    <m/>
    <m/>
    <m/>
    <e v="#REF!"/>
    <s v="SL60@tidalwaveautospa.com"/>
    <s v="Cory Cummings"/>
    <x v="3"/>
    <x v="2"/>
  </r>
  <r>
    <s v="John Nutbrown"/>
    <s v="EXP-10011413 "/>
    <n v="36.26"/>
    <d v="2024-02-13T00:00:00"/>
    <x v="1"/>
    <s v="Wash Maintenance"/>
    <s v="hose for pressure washer"/>
    <m/>
    <m/>
    <m/>
    <m/>
    <m/>
    <m/>
    <m/>
    <m/>
    <m/>
    <m/>
    <m/>
    <m/>
    <m/>
    <m/>
    <m/>
    <m/>
    <m/>
    <m/>
    <m/>
    <m/>
    <m/>
    <e v="#REF!"/>
    <s v="SL60@tidalwaveautospa.com"/>
    <s v="Cory Cummings"/>
    <x v="3"/>
    <x v="2"/>
  </r>
  <r>
    <s v="John Nutbrown"/>
    <s v="EXP-10011413 "/>
    <n v="45.89"/>
    <d v="2024-02-13T00:00:00"/>
    <x v="1"/>
    <s v="Parts"/>
    <s v="belt for pressure washer"/>
    <m/>
    <m/>
    <m/>
    <m/>
    <m/>
    <m/>
    <m/>
    <m/>
    <m/>
    <m/>
    <m/>
    <m/>
    <m/>
    <m/>
    <m/>
    <m/>
    <m/>
    <m/>
    <m/>
    <m/>
    <m/>
    <e v="#REF!"/>
    <s v="SL60@tidalwaveautospa.com"/>
    <s v="Cory Cummings"/>
    <x v="3"/>
    <x v="2"/>
  </r>
  <r>
    <s v="John Nutbrown"/>
    <s v="EXP-10011413 "/>
    <n v="26.89"/>
    <d v="2024-02-15T00:00:00"/>
    <x v="1"/>
    <s v="Parts"/>
    <s v="repair kit for prep gun"/>
    <m/>
    <m/>
    <m/>
    <m/>
    <m/>
    <m/>
    <m/>
    <m/>
    <m/>
    <m/>
    <m/>
    <m/>
    <m/>
    <m/>
    <m/>
    <m/>
    <m/>
    <m/>
    <m/>
    <m/>
    <m/>
    <e v="#REF!"/>
    <s v="SL60@tidalwaveautospa.com"/>
    <s v="Cory Cummings"/>
    <x v="3"/>
    <x v="2"/>
  </r>
  <r>
    <s v="John Nutbrown"/>
    <s v="EXP-10011413 "/>
    <n v="13.06"/>
    <d v="2024-02-17T00:00:00"/>
    <x v="9"/>
    <s v="Snacks"/>
    <s v="waters for staff"/>
    <m/>
    <m/>
    <m/>
    <m/>
    <m/>
    <m/>
    <m/>
    <m/>
    <m/>
    <m/>
    <m/>
    <m/>
    <m/>
    <m/>
    <m/>
    <m/>
    <m/>
    <m/>
    <m/>
    <m/>
    <m/>
    <e v="#REF!"/>
    <s v="SL60@tidalwaveautospa.com"/>
    <s v="Cory Cummings"/>
    <x v="3"/>
    <x v="2"/>
  </r>
  <r>
    <s v="John Nutbrown"/>
    <s v="EXP-10011413 "/>
    <n v="32.99"/>
    <d v="2024-02-17T00:00:00"/>
    <x v="7"/>
    <s v="Vehicle Damage Claims"/>
    <s v="windshield wiper for customer"/>
    <m/>
    <m/>
    <m/>
    <m/>
    <m/>
    <m/>
    <m/>
    <m/>
    <m/>
    <m/>
    <m/>
    <m/>
    <m/>
    <m/>
    <m/>
    <m/>
    <m/>
    <m/>
    <m/>
    <m/>
    <m/>
    <e v="#REF!"/>
    <s v="SL60@tidalwaveautospa.com"/>
    <s v="Cory Cummings"/>
    <x v="3"/>
    <x v="2"/>
  </r>
  <r>
    <s v="John Nutbrown"/>
    <s v="EXP-10011413 "/>
    <n v="30"/>
    <d v="2024-02-18T00:00:00"/>
    <x v="9"/>
    <s v="Employee Incentives - Other"/>
    <s v="gift cards for new hires for finishing training"/>
    <m/>
    <m/>
    <m/>
    <m/>
    <m/>
    <m/>
    <m/>
    <m/>
    <m/>
    <m/>
    <m/>
    <m/>
    <m/>
    <m/>
    <m/>
    <m/>
    <m/>
    <m/>
    <m/>
    <m/>
    <m/>
    <e v="#REF!"/>
    <s v="SL60@tidalwaveautospa.com"/>
    <s v="Cory Cummings"/>
    <x v="3"/>
    <x v="2"/>
  </r>
  <r>
    <s v="John Nutbrown"/>
    <s v="EXP-10011413 "/>
    <n v="18.95"/>
    <d v="2024-02-18T00:00:00"/>
    <x v="1"/>
    <s v="Parts"/>
    <s v="Harbor Freight spring set"/>
    <m/>
    <m/>
    <m/>
    <m/>
    <m/>
    <m/>
    <m/>
    <m/>
    <m/>
    <m/>
    <m/>
    <m/>
    <m/>
    <m/>
    <m/>
    <m/>
    <m/>
    <m/>
    <m/>
    <m/>
    <m/>
    <e v="#REF!"/>
    <s v="SL60@tidalwaveautospa.com"/>
    <s v="Cory Cummings"/>
    <x v="3"/>
    <x v="2"/>
  </r>
  <r>
    <s v="Jason Crouse"/>
    <s v="EXP-10011334 "/>
    <n v="111.09"/>
    <d v="2024-01-19T00:00:00"/>
    <x v="0"/>
    <s v="Wash Maintenance"/>
    <s v="Icemelt and diesel gas can"/>
    <m/>
    <m/>
    <m/>
    <m/>
    <m/>
    <m/>
    <m/>
    <m/>
    <m/>
    <m/>
    <m/>
    <m/>
    <m/>
    <m/>
    <m/>
    <m/>
    <m/>
    <m/>
    <m/>
    <m/>
    <m/>
    <e v="#REF!"/>
    <s v="SL14@tidalwaveautospa.com"/>
    <s v="Wesley Kurtz"/>
    <x v="3"/>
    <x v="2"/>
  </r>
  <r>
    <s v="Jason Crouse"/>
    <s v="EXP-10011334 "/>
    <n v="148.38999999999999"/>
    <d v="2024-01-25T00:00:00"/>
    <x v="1"/>
    <s v="Parts"/>
    <s v="Air compressor regulator"/>
    <m/>
    <m/>
    <m/>
    <m/>
    <m/>
    <m/>
    <m/>
    <m/>
    <m/>
    <m/>
    <m/>
    <m/>
    <m/>
    <m/>
    <m/>
    <m/>
    <m/>
    <m/>
    <m/>
    <m/>
    <m/>
    <e v="#REF!"/>
    <s v="SL14@tidalwaveautospa.com"/>
    <s v="Wesley Kurtz"/>
    <x v="3"/>
    <x v="2"/>
  </r>
  <r>
    <s v="Jason Crouse"/>
    <s v="EXP-10011334 "/>
    <n v="38.01"/>
    <d v="2024-01-26T00:00:00"/>
    <x v="0"/>
    <s v="Wash Maintenance"/>
    <s v="Blue tape"/>
    <m/>
    <m/>
    <m/>
    <m/>
    <m/>
    <m/>
    <m/>
    <m/>
    <m/>
    <m/>
    <m/>
    <m/>
    <m/>
    <m/>
    <m/>
    <m/>
    <m/>
    <m/>
    <m/>
    <m/>
    <m/>
    <e v="#REF!"/>
    <s v="SL14@tidalwaveautospa.com"/>
    <s v="Wesley Kurtz"/>
    <x v="3"/>
    <x v="2"/>
  </r>
  <r>
    <s v="Jason Crouse"/>
    <s v="EXP-10011334 "/>
    <n v="11.9"/>
    <d v="2024-01-26T00:00:00"/>
    <x v="0"/>
    <s v="Wash Maintenance"/>
    <s v="Vinegar and dish soap"/>
    <m/>
    <m/>
    <m/>
    <m/>
    <m/>
    <m/>
    <m/>
    <m/>
    <m/>
    <m/>
    <m/>
    <m/>
    <m/>
    <m/>
    <m/>
    <m/>
    <m/>
    <m/>
    <m/>
    <m/>
    <m/>
    <e v="#REF!"/>
    <s v="SL14@tidalwaveautospa.com"/>
    <s v="Wesley Kurtz"/>
    <x v="3"/>
    <x v="2"/>
  </r>
  <r>
    <s v="Jason Crouse"/>
    <s v="EXP-10011334 "/>
    <n v="22.24"/>
    <d v="2024-01-31T00:00:00"/>
    <x v="0"/>
    <s v="Wash Maintenance"/>
    <s v="Laundry detergent for Towels"/>
    <m/>
    <m/>
    <m/>
    <m/>
    <m/>
    <m/>
    <m/>
    <m/>
    <m/>
    <m/>
    <m/>
    <m/>
    <m/>
    <m/>
    <m/>
    <m/>
    <m/>
    <m/>
    <m/>
    <m/>
    <m/>
    <e v="#REF!"/>
    <s v="SL14@tidalwaveautospa.com"/>
    <s v="Wesley Kurtz"/>
    <x v="3"/>
    <x v="2"/>
  </r>
  <r>
    <s v="Jason Crouse"/>
    <s v="EXP-10011334 "/>
    <n v="11.65"/>
    <d v="2024-02-06T00:00:00"/>
    <x v="0"/>
    <s v="Office Supplies"/>
    <s v="Restroom supplies"/>
    <m/>
    <m/>
    <m/>
    <m/>
    <m/>
    <m/>
    <m/>
    <m/>
    <m/>
    <m/>
    <m/>
    <m/>
    <m/>
    <m/>
    <m/>
    <m/>
    <m/>
    <m/>
    <m/>
    <m/>
    <m/>
    <e v="#REF!"/>
    <s v="SL14@tidalwaveautospa.com"/>
    <s v="Wesley Kurtz"/>
    <x v="3"/>
    <x v="2"/>
  </r>
  <r>
    <s v="Jason Crouse"/>
    <s v="EXP-10011334 "/>
    <n v="17.190000000000001"/>
    <d v="2024-02-11T00:00:00"/>
    <x v="0"/>
    <s v="Wash Maintenance"/>
    <s v="Vinegar and dish soap"/>
    <m/>
    <m/>
    <m/>
    <m/>
    <m/>
    <m/>
    <m/>
    <m/>
    <m/>
    <m/>
    <m/>
    <m/>
    <m/>
    <m/>
    <m/>
    <m/>
    <m/>
    <m/>
    <m/>
    <m/>
    <m/>
    <e v="#REF!"/>
    <s v="SL14@tidalwaveautospa.com"/>
    <s v="Wesley Kurtz"/>
    <x v="3"/>
    <x v="2"/>
  </r>
  <r>
    <s v="Jason Crouse"/>
    <s v="EXP-10011334 "/>
    <n v="10.58"/>
    <d v="2024-02-11T00:00:00"/>
    <x v="0"/>
    <s v="Wash Maintenance"/>
    <s v="Concrete cleaning"/>
    <m/>
    <m/>
    <m/>
    <m/>
    <m/>
    <m/>
    <m/>
    <m/>
    <m/>
    <m/>
    <m/>
    <m/>
    <m/>
    <m/>
    <m/>
    <m/>
    <m/>
    <m/>
    <m/>
    <m/>
    <m/>
    <e v="#REF!"/>
    <s v="SL14@tidalwaveautospa.com"/>
    <s v="Wesley Kurtz"/>
    <x v="3"/>
    <x v="2"/>
  </r>
  <r>
    <s v="Jason Crouse"/>
    <s v="EXP-10011334 "/>
    <n v="27.08"/>
    <d v="2024-02-12T00:00:00"/>
    <x v="1"/>
    <s v="Wash Maintenance"/>
    <s v="PVC fittings and concrete cleaner"/>
    <m/>
    <m/>
    <m/>
    <m/>
    <m/>
    <m/>
    <m/>
    <m/>
    <m/>
    <m/>
    <m/>
    <m/>
    <m/>
    <m/>
    <m/>
    <m/>
    <m/>
    <m/>
    <m/>
    <m/>
    <m/>
    <e v="#REF!"/>
    <s v="SL14@tidalwaveautospa.com"/>
    <s v="Wesley Kurtz"/>
    <x v="3"/>
    <x v="2"/>
  </r>
  <r>
    <s v="Jason Crouse"/>
    <s v="EXP-10011334 "/>
    <n v="31.74"/>
    <d v="2024-02-15T00:00:00"/>
    <x v="0"/>
    <s v="Wash Maintenance"/>
    <s v="Prep brush handles"/>
    <m/>
    <m/>
    <m/>
    <m/>
    <m/>
    <m/>
    <m/>
    <m/>
    <m/>
    <m/>
    <m/>
    <m/>
    <m/>
    <m/>
    <m/>
    <m/>
    <m/>
    <m/>
    <m/>
    <m/>
    <m/>
    <e v="#REF!"/>
    <s v="SL14@tidalwaveautospa.com"/>
    <s v="Wesley Kurtz"/>
    <x v="3"/>
    <x v="2"/>
  </r>
  <r>
    <s v="Jennifer Hooper"/>
    <s v="EXP-10009575 "/>
    <n v="177.83"/>
    <d v="2024-01-19T00:00:00"/>
    <x v="0"/>
    <s v="Wash Maintenance"/>
    <s v="Ice melt"/>
    <m/>
    <m/>
    <m/>
    <m/>
    <m/>
    <m/>
    <m/>
    <m/>
    <m/>
    <m/>
    <m/>
    <m/>
    <m/>
    <m/>
    <m/>
    <m/>
    <m/>
    <m/>
    <m/>
    <m/>
    <m/>
    <e v="#REF!"/>
    <s v="SL303@tidalwaveautospa.com"/>
    <s v="Patrick Rollins"/>
    <x v="3"/>
    <x v="2"/>
  </r>
  <r>
    <s v="Jennifer Hooper"/>
    <s v="EXP-10009575 "/>
    <n v="171.18"/>
    <d v="2024-02-12T00:00:00"/>
    <x v="0"/>
    <s v="Wash Maintenance"/>
    <s v="Lysol,vinegar,dawn,snacks,anti freeze"/>
    <m/>
    <m/>
    <m/>
    <m/>
    <m/>
    <m/>
    <m/>
    <m/>
    <m/>
    <m/>
    <m/>
    <m/>
    <m/>
    <m/>
    <m/>
    <m/>
    <m/>
    <m/>
    <m/>
    <m/>
    <m/>
    <e v="#REF!"/>
    <s v="SL303@tidalwaveautospa.com"/>
    <s v="Patrick Rollins"/>
    <x v="3"/>
    <x v="2"/>
  </r>
  <r>
    <s v="Peter Foster"/>
    <s v="EXP-10011199 "/>
    <n v="204.41"/>
    <d v="2024-01-15T00:00:00"/>
    <x v="1"/>
    <s v="Rental Equipment"/>
    <s v="rental equipment for install turbine"/>
    <m/>
    <m/>
    <m/>
    <m/>
    <m/>
    <m/>
    <m/>
    <m/>
    <m/>
    <m/>
    <m/>
    <m/>
    <m/>
    <m/>
    <m/>
    <m/>
    <m/>
    <m/>
    <m/>
    <m/>
    <m/>
    <e v="#REF!"/>
    <s v="SL72@tidalwaveautospa.com"/>
    <s v="Patrick Rollins"/>
    <x v="3"/>
    <x v="2"/>
  </r>
  <r>
    <s v="Peter Foster"/>
    <s v="EXP-10011199 "/>
    <n v="-113.47"/>
    <d v="2024-01-17T00:00:00"/>
    <x v="1"/>
    <s v="Rental Equipment"/>
    <s v="they gave me a discount no reciept after i left"/>
    <m/>
    <m/>
    <m/>
    <m/>
    <m/>
    <m/>
    <m/>
    <m/>
    <m/>
    <m/>
    <m/>
    <m/>
    <m/>
    <m/>
    <m/>
    <m/>
    <m/>
    <m/>
    <m/>
    <m/>
    <m/>
    <e v="#REF!"/>
    <s v="SL72@tidalwaveautospa.com"/>
    <s v="Patrick Rollins"/>
    <x v="3"/>
    <x v="2"/>
  </r>
  <r>
    <s v="Peter Foster"/>
    <s v="EXP-10011199 "/>
    <n v="60.71"/>
    <d v="2024-01-17T00:00:00"/>
    <x v="0"/>
    <s v="Small Tools"/>
    <s v="to measure pit sludge"/>
    <m/>
    <m/>
    <m/>
    <m/>
    <m/>
    <m/>
    <m/>
    <m/>
    <m/>
    <m/>
    <m/>
    <m/>
    <m/>
    <m/>
    <m/>
    <m/>
    <m/>
    <m/>
    <m/>
    <m/>
    <m/>
    <e v="#REF!"/>
    <s v="SL72@tidalwaveautospa.com"/>
    <s v="Patrick Rollins"/>
    <x v="3"/>
    <x v="2"/>
  </r>
  <r>
    <s v="Peter Foster"/>
    <s v="EXP-10011199 "/>
    <n v="29.04"/>
    <d v="2024-01-17T00:00:00"/>
    <x v="1"/>
    <s v="Parts"/>
    <s v="bit for concrete"/>
    <m/>
    <m/>
    <m/>
    <m/>
    <m/>
    <m/>
    <m/>
    <m/>
    <m/>
    <m/>
    <m/>
    <m/>
    <m/>
    <m/>
    <m/>
    <m/>
    <m/>
    <m/>
    <m/>
    <m/>
    <m/>
    <e v="#REF!"/>
    <s v="SL72@tidalwaveautospa.com"/>
    <s v="Patrick Rollins"/>
    <x v="3"/>
    <x v="2"/>
  </r>
  <r>
    <s v="Peter Foster"/>
    <s v="EXP-10011199 "/>
    <n v="6.18"/>
    <d v="2024-01-28T00:00:00"/>
    <x v="0"/>
    <s v="Office Supplies"/>
    <s v="toilet paper"/>
    <m/>
    <m/>
    <m/>
    <m/>
    <m/>
    <m/>
    <m/>
    <m/>
    <m/>
    <m/>
    <m/>
    <m/>
    <m/>
    <m/>
    <m/>
    <m/>
    <m/>
    <m/>
    <m/>
    <m/>
    <m/>
    <e v="#REF!"/>
    <s v="SL72@tidalwaveautospa.com"/>
    <s v="Patrick Rollins"/>
    <x v="3"/>
    <x v="2"/>
  </r>
  <r>
    <s v="Peter Foster"/>
    <s v="EXP-10011199 "/>
    <n v="42.79"/>
    <d v="2024-02-02T00:00:00"/>
    <x v="0"/>
    <s v="Office Supplies"/>
    <s v="water toilet paper"/>
    <m/>
    <m/>
    <m/>
    <m/>
    <m/>
    <m/>
    <m/>
    <m/>
    <m/>
    <m/>
    <m/>
    <m/>
    <m/>
    <m/>
    <m/>
    <m/>
    <m/>
    <m/>
    <m/>
    <m/>
    <m/>
    <e v="#REF!"/>
    <s v="SL72@tidalwaveautospa.com"/>
    <s v="Patrick Rollins"/>
    <x v="3"/>
    <x v="2"/>
  </r>
  <r>
    <s v="Peter Foster"/>
    <s v="EXP-10011199 "/>
    <n v="21.34"/>
    <d v="2024-02-02T00:00:00"/>
    <x v="0"/>
    <s v="Office Supplies"/>
    <s v="paint and tape"/>
    <m/>
    <m/>
    <m/>
    <m/>
    <m/>
    <m/>
    <m/>
    <m/>
    <m/>
    <m/>
    <m/>
    <m/>
    <m/>
    <m/>
    <m/>
    <m/>
    <m/>
    <m/>
    <m/>
    <m/>
    <m/>
    <e v="#REF!"/>
    <s v="SL72@tidalwaveautospa.com"/>
    <s v="Patrick Rollins"/>
    <x v="3"/>
    <x v="2"/>
  </r>
  <r>
    <s v="Peter Foster"/>
    <s v="EXP-10011199 "/>
    <n v="74.7"/>
    <d v="2024-02-08T00:00:00"/>
    <x v="0"/>
    <s v="Wash Maintenance"/>
    <s v="water vinegar"/>
    <m/>
    <m/>
    <m/>
    <m/>
    <m/>
    <m/>
    <m/>
    <m/>
    <m/>
    <m/>
    <m/>
    <m/>
    <m/>
    <m/>
    <m/>
    <m/>
    <m/>
    <m/>
    <m/>
    <m/>
    <m/>
    <e v="#REF!"/>
    <s v="SL72@tidalwaveautospa.com"/>
    <s v="Patrick Rollins"/>
    <x v="3"/>
    <x v="2"/>
  </r>
  <r>
    <s v="Michael Blackwell"/>
    <s v="EXP-10010849 "/>
    <n v="159.11000000000001"/>
    <d v="2024-01-30T00:00:00"/>
    <x v="0"/>
    <s v="Wash Maintenance"/>
    <s v="Dawn, vinegar, bucket"/>
    <m/>
    <m/>
    <m/>
    <m/>
    <m/>
    <m/>
    <m/>
    <m/>
    <m/>
    <m/>
    <m/>
    <m/>
    <m/>
    <m/>
    <m/>
    <m/>
    <m/>
    <m/>
    <m/>
    <m/>
    <m/>
    <e v="#REF!"/>
    <s v="SL33@tidalwaveautospa.com"/>
    <s v="Michael Dodge"/>
    <x v="3"/>
    <x v="2"/>
  </r>
  <r>
    <s v="Michael Blackwell"/>
    <s v="EXP-10010849 "/>
    <n v="46.17"/>
    <d v="2024-01-31T00:00:00"/>
    <x v="0"/>
    <s v="Wash Maintenance"/>
    <s v="Bleach scrub, bowls , spoon, forks"/>
    <m/>
    <m/>
    <m/>
    <m/>
    <m/>
    <m/>
    <m/>
    <m/>
    <m/>
    <m/>
    <m/>
    <m/>
    <m/>
    <m/>
    <m/>
    <m/>
    <m/>
    <m/>
    <m/>
    <m/>
    <m/>
    <e v="#REF!"/>
    <s v="SL33@tidalwaveautospa.com"/>
    <s v="Michael Dodge"/>
    <x v="3"/>
    <x v="2"/>
  </r>
  <r>
    <s v="Michael Blackwell"/>
    <s v="EXP-10010849 "/>
    <n v="389.25"/>
    <d v="2024-01-31T00:00:00"/>
    <x v="6"/>
    <s v="Small Tools"/>
    <s v="Uv lights for reclaim"/>
    <m/>
    <m/>
    <m/>
    <m/>
    <m/>
    <m/>
    <m/>
    <m/>
    <m/>
    <m/>
    <m/>
    <m/>
    <m/>
    <m/>
    <m/>
    <m/>
    <m/>
    <m/>
    <m/>
    <m/>
    <m/>
    <e v="#REF!"/>
    <s v="SL33@tidalwaveautospa.com"/>
    <s v="Michael Dodge"/>
    <x v="3"/>
    <x v="2"/>
  </r>
  <r>
    <s v="Michael Blackwell"/>
    <s v="EXP-10010849 "/>
    <n v="2.41"/>
    <d v="2024-02-02T00:00:00"/>
    <x v="0"/>
    <s v="Wash Maintenance"/>
    <s v="Vinegar"/>
    <m/>
    <m/>
    <m/>
    <m/>
    <m/>
    <m/>
    <m/>
    <m/>
    <m/>
    <m/>
    <m/>
    <m/>
    <m/>
    <m/>
    <m/>
    <m/>
    <m/>
    <m/>
    <m/>
    <m/>
    <m/>
    <e v="#REF!"/>
    <s v="SL33@tidalwaveautospa.com"/>
    <s v="Michael Dodge"/>
    <x v="3"/>
    <x v="2"/>
  </r>
  <r>
    <s v="Michael Blackwell"/>
    <s v="EXP-10010849 "/>
    <n v="244.13"/>
    <d v="2024-02-06T00:00:00"/>
    <x v="2"/>
    <s v="Wash Maintenance"/>
    <s v="Prep hose replacements"/>
    <m/>
    <m/>
    <m/>
    <m/>
    <m/>
    <m/>
    <m/>
    <m/>
    <m/>
    <m/>
    <m/>
    <m/>
    <m/>
    <m/>
    <m/>
    <m/>
    <m/>
    <m/>
    <m/>
    <m/>
    <m/>
    <e v="#REF!"/>
    <s v="SL33@tidalwaveautospa.com"/>
    <s v="Michael Dodge"/>
    <x v="3"/>
    <x v="2"/>
  </r>
  <r>
    <s v="Michael Blackwell"/>
    <s v="EXP-10010849 "/>
    <n v="4.82"/>
    <d v="2024-02-08T00:00:00"/>
    <x v="0"/>
    <s v="Wash Maintenance"/>
    <s v="Vinegar"/>
    <m/>
    <m/>
    <m/>
    <m/>
    <m/>
    <m/>
    <m/>
    <m/>
    <m/>
    <m/>
    <m/>
    <m/>
    <m/>
    <m/>
    <m/>
    <m/>
    <m/>
    <m/>
    <m/>
    <m/>
    <m/>
    <e v="#REF!"/>
    <s v="SL33@tidalwaveautospa.com"/>
    <s v="Michael Dodge"/>
    <x v="3"/>
    <x v="2"/>
  </r>
  <r>
    <s v="Michael Blackwell"/>
    <s v="EXP-10010849 "/>
    <n v="530.16999999999996"/>
    <d v="2024-02-09T00:00:00"/>
    <x v="6"/>
    <s v="Parts"/>
    <s v="Conveyor sensor"/>
    <m/>
    <m/>
    <m/>
    <m/>
    <m/>
    <m/>
    <m/>
    <m/>
    <m/>
    <m/>
    <m/>
    <m/>
    <m/>
    <m/>
    <m/>
    <m/>
    <m/>
    <m/>
    <m/>
    <m/>
    <m/>
    <e v="#REF!"/>
    <s v="SL33@tidalwaveautospa.com"/>
    <s v="Michael Dodge"/>
    <x v="3"/>
    <x v="2"/>
  </r>
  <r>
    <s v="Michael Blackwell"/>
    <s v="EXP-10010849 "/>
    <n v="200.23"/>
    <d v="2024-02-09T00:00:00"/>
    <x v="0"/>
    <s v="Wash Maintenance"/>
    <s v="Vinegar , pods"/>
    <m/>
    <m/>
    <m/>
    <m/>
    <m/>
    <m/>
    <m/>
    <m/>
    <m/>
    <m/>
    <m/>
    <m/>
    <m/>
    <m/>
    <m/>
    <m/>
    <m/>
    <m/>
    <m/>
    <m/>
    <m/>
    <e v="#REF!"/>
    <s v="SL33@tidalwaveautospa.com"/>
    <s v="Michael Dodge"/>
    <x v="3"/>
    <x v="2"/>
  </r>
  <r>
    <s v="Franco Caretti"/>
    <s v="EXP-10010842 "/>
    <n v="7.35"/>
    <d v="2024-01-20T00:00:00"/>
    <x v="0"/>
    <s v="Wash Maintenance"/>
    <s v="White lithium"/>
    <m/>
    <m/>
    <m/>
    <m/>
    <m/>
    <m/>
    <m/>
    <m/>
    <m/>
    <m/>
    <m/>
    <m/>
    <m/>
    <m/>
    <m/>
    <m/>
    <m/>
    <m/>
    <m/>
    <m/>
    <m/>
    <e v="#REF!"/>
    <s v="SL127@tidalwaveautospa.com"/>
    <s v="Patrick Rollins"/>
    <x v="3"/>
    <x v="2"/>
  </r>
  <r>
    <s v="Franco Caretti"/>
    <s v="EXP-10010842 "/>
    <n v="220.94"/>
    <d v="2024-01-20T00:00:00"/>
    <x v="0"/>
    <s v="Wash Maintenance"/>
    <s v="Ice melt for site"/>
    <m/>
    <m/>
    <m/>
    <m/>
    <m/>
    <m/>
    <m/>
    <m/>
    <m/>
    <m/>
    <m/>
    <m/>
    <m/>
    <m/>
    <m/>
    <m/>
    <m/>
    <m/>
    <m/>
    <m/>
    <m/>
    <e v="#REF!"/>
    <s v="SL127@tidalwaveautospa.com"/>
    <s v="Patrick Rollins"/>
    <x v="3"/>
    <x v="2"/>
  </r>
  <r>
    <s v="Franco Caretti"/>
    <s v="EXP-10010842 "/>
    <n v="470"/>
    <d v="2024-01-24T00:00:00"/>
    <x v="18"/>
    <s v="Wash Maintenance"/>
    <s v="Salt treatment and snow plowing"/>
    <m/>
    <m/>
    <m/>
    <m/>
    <m/>
    <m/>
    <m/>
    <m/>
    <m/>
    <m/>
    <m/>
    <m/>
    <m/>
    <m/>
    <m/>
    <m/>
    <m/>
    <m/>
    <m/>
    <m/>
    <m/>
    <e v="#REF!"/>
    <s v="SL127@tidalwaveautospa.com"/>
    <s v="Patrick Rollins"/>
    <x v="3"/>
    <x v="2"/>
  </r>
  <r>
    <s v="Franco Caretti"/>
    <s v="EXP-10010842 "/>
    <n v="7.34"/>
    <d v="2024-01-24T00:00:00"/>
    <x v="1"/>
    <s v="Wash Maintenance"/>
    <s v="Teflon tape"/>
    <m/>
    <m/>
    <m/>
    <m/>
    <m/>
    <m/>
    <m/>
    <m/>
    <m/>
    <m/>
    <m/>
    <m/>
    <m/>
    <m/>
    <m/>
    <m/>
    <m/>
    <m/>
    <m/>
    <m/>
    <m/>
    <e v="#REF!"/>
    <s v="SL127@tidalwaveautospa.com"/>
    <s v="Patrick Rollins"/>
    <x v="3"/>
    <x v="2"/>
  </r>
  <r>
    <s v="Franco Caretti"/>
    <s v="EXP-10010842 "/>
    <n v="8.86"/>
    <d v="2024-01-26T00:00:00"/>
    <x v="0"/>
    <s v="Safety Supplies"/>
    <s v="Nitrile gloves"/>
    <m/>
    <m/>
    <m/>
    <m/>
    <m/>
    <m/>
    <m/>
    <m/>
    <m/>
    <m/>
    <m/>
    <m/>
    <m/>
    <m/>
    <m/>
    <m/>
    <m/>
    <m/>
    <m/>
    <m/>
    <m/>
    <e v="#REF!"/>
    <s v="SL127@tidalwaveautospa.com"/>
    <s v="Patrick Rollins"/>
    <x v="3"/>
    <x v="2"/>
  </r>
  <r>
    <s v="Franco Caretti"/>
    <s v="EXP-10010842 "/>
    <n v="4.74"/>
    <d v="2024-01-26T00:00:00"/>
    <x v="1"/>
    <s v="Parts"/>
    <s v="Cap for high pressure line"/>
    <m/>
    <m/>
    <m/>
    <m/>
    <m/>
    <m/>
    <m/>
    <m/>
    <m/>
    <m/>
    <m/>
    <m/>
    <m/>
    <m/>
    <m/>
    <m/>
    <m/>
    <m/>
    <m/>
    <m/>
    <m/>
    <e v="#REF!"/>
    <s v="SL127@tidalwaveautospa.com"/>
    <s v="Patrick Rollins"/>
    <x v="3"/>
    <x v="2"/>
  </r>
  <r>
    <s v="Franco Caretti"/>
    <s v="EXP-10010842 "/>
    <n v="131.26"/>
    <d v="2024-01-26T00:00:00"/>
    <x v="1"/>
    <s v="Parts"/>
    <s v="Reusable fittings"/>
    <m/>
    <m/>
    <m/>
    <m/>
    <m/>
    <m/>
    <m/>
    <m/>
    <m/>
    <m/>
    <m/>
    <m/>
    <m/>
    <m/>
    <m/>
    <m/>
    <m/>
    <m/>
    <m/>
    <m/>
    <m/>
    <e v="#REF!"/>
    <s v="SL127@tidalwaveautospa.com"/>
    <s v="Patrick Rollins"/>
    <x v="3"/>
    <x v="2"/>
  </r>
  <r>
    <s v="Franco Caretti"/>
    <s v="EXP-10010842 "/>
    <n v="26.3"/>
    <d v="2024-01-26T00:00:00"/>
    <x v="0"/>
    <s v="Office Supplies"/>
    <s v="Paper towels"/>
    <m/>
    <m/>
    <m/>
    <m/>
    <m/>
    <m/>
    <m/>
    <m/>
    <m/>
    <m/>
    <m/>
    <m/>
    <m/>
    <m/>
    <m/>
    <m/>
    <m/>
    <m/>
    <m/>
    <m/>
    <m/>
    <e v="#REF!"/>
    <s v="SL127@tidalwaveautospa.com"/>
    <s v="Patrick Rollins"/>
    <x v="3"/>
    <x v="2"/>
  </r>
  <r>
    <s v="Franco Caretti"/>
    <s v="EXP-10010842 "/>
    <n v="6.31"/>
    <d v="2024-01-29T00:00:00"/>
    <x v="0"/>
    <s v="Office Supplies"/>
    <s v="Toilet paper"/>
    <m/>
    <m/>
    <m/>
    <m/>
    <m/>
    <m/>
    <m/>
    <m/>
    <m/>
    <m/>
    <m/>
    <m/>
    <m/>
    <m/>
    <m/>
    <m/>
    <m/>
    <m/>
    <m/>
    <m/>
    <m/>
    <e v="#REF!"/>
    <s v="SL127@tidalwaveautospa.com"/>
    <s v="Patrick Rollins"/>
    <x v="3"/>
    <x v="2"/>
  </r>
  <r>
    <s v="Franco Caretti"/>
    <s v="EXP-10010842 "/>
    <n v="21.82"/>
    <d v="2024-01-29T00:00:00"/>
    <x v="1"/>
    <s v="Parts"/>
    <s v="Female connector for hose"/>
    <m/>
    <m/>
    <m/>
    <m/>
    <m/>
    <m/>
    <m/>
    <m/>
    <m/>
    <m/>
    <m/>
    <m/>
    <m/>
    <m/>
    <m/>
    <m/>
    <m/>
    <m/>
    <m/>
    <m/>
    <m/>
    <e v="#REF!"/>
    <s v="SL127@tidalwaveautospa.com"/>
    <s v="Patrick Rollins"/>
    <x v="3"/>
    <x v="2"/>
  </r>
  <r>
    <s v="Franco Caretti"/>
    <s v="EXP-10010842 "/>
    <n v="4.1900000000000004"/>
    <d v="2024-01-29T00:00:00"/>
    <x v="0"/>
    <s v="Office Supplies"/>
    <s v="Air freshener"/>
    <m/>
    <m/>
    <m/>
    <m/>
    <m/>
    <m/>
    <m/>
    <m/>
    <m/>
    <m/>
    <m/>
    <m/>
    <m/>
    <m/>
    <m/>
    <m/>
    <m/>
    <m/>
    <m/>
    <m/>
    <m/>
    <e v="#REF!"/>
    <s v="SL127@tidalwaveautospa.com"/>
    <s v="Patrick Rollins"/>
    <x v="3"/>
    <x v="2"/>
  </r>
  <r>
    <s v="Franco Caretti"/>
    <s v="EXP-10010842 "/>
    <n v="85.44"/>
    <d v="2024-01-31T00:00:00"/>
    <x v="1"/>
    <s v="Parts"/>
    <s v="Union tee/jsv/ connectors to fix pressure hose"/>
    <m/>
    <m/>
    <m/>
    <m/>
    <m/>
    <m/>
    <m/>
    <m/>
    <m/>
    <m/>
    <m/>
    <m/>
    <m/>
    <m/>
    <m/>
    <m/>
    <m/>
    <m/>
    <m/>
    <m/>
    <m/>
    <e v="#REF!"/>
    <s v="SL127@tidalwaveautospa.com"/>
    <s v="Patrick Rollins"/>
    <x v="3"/>
    <x v="2"/>
  </r>
  <r>
    <s v="Franco Caretti"/>
    <s v="EXP-10010842 "/>
    <n v="43.24"/>
    <d v="2024-02-06T00:00:00"/>
    <x v="1"/>
    <s v="Parts"/>
    <s v="Hose fixed and fittings"/>
    <m/>
    <m/>
    <m/>
    <m/>
    <m/>
    <m/>
    <m/>
    <m/>
    <m/>
    <m/>
    <m/>
    <m/>
    <m/>
    <m/>
    <m/>
    <m/>
    <m/>
    <m/>
    <m/>
    <m/>
    <m/>
    <e v="#REF!"/>
    <s v="SL127@tidalwaveautospa.com"/>
    <s v="Patrick Rollins"/>
    <x v="3"/>
    <x v="2"/>
  </r>
  <r>
    <s v="Franco Caretti"/>
    <s v="EXP-10010842 "/>
    <n v="13.66"/>
    <d v="2024-02-07T00:00:00"/>
    <x v="22"/>
    <s v="Small Tools"/>
    <s v="Rachet straps"/>
    <m/>
    <m/>
    <m/>
    <m/>
    <m/>
    <m/>
    <m/>
    <m/>
    <m/>
    <m/>
    <m/>
    <m/>
    <m/>
    <m/>
    <m/>
    <m/>
    <m/>
    <m/>
    <m/>
    <m/>
    <m/>
    <e v="#REF!"/>
    <s v="SL127@tidalwaveautospa.com"/>
    <s v="Patrick Rollins"/>
    <x v="3"/>
    <x v="2"/>
  </r>
  <r>
    <s v="Franco Caretti"/>
    <s v="EXP-10010842 "/>
    <n v="69.34"/>
    <d v="2024-02-08T00:00:00"/>
    <x v="1"/>
    <s v="Parts"/>
    <s v="Parts to fix busted prep hose line"/>
    <m/>
    <m/>
    <m/>
    <m/>
    <m/>
    <m/>
    <m/>
    <m/>
    <m/>
    <m/>
    <m/>
    <m/>
    <m/>
    <m/>
    <m/>
    <m/>
    <m/>
    <m/>
    <m/>
    <m/>
    <m/>
    <e v="#REF!"/>
    <s v="SL127@tidalwaveautospa.com"/>
    <s v="Patrick Rollins"/>
    <x v="3"/>
    <x v="2"/>
  </r>
  <r>
    <s v="Franco Caretti"/>
    <s v="EXP-10010842 "/>
    <n v="12.52"/>
    <d v="2024-02-09T00:00:00"/>
    <x v="0"/>
    <s v="Safety Supplies"/>
    <s v="Gloves for cleaning"/>
    <m/>
    <m/>
    <m/>
    <m/>
    <m/>
    <m/>
    <m/>
    <m/>
    <m/>
    <m/>
    <m/>
    <m/>
    <m/>
    <m/>
    <m/>
    <m/>
    <m/>
    <m/>
    <m/>
    <m/>
    <m/>
    <e v="#REF!"/>
    <s v="SL127@tidalwaveautospa.com"/>
    <s v="Patrick Rollins"/>
    <x v="3"/>
    <x v="2"/>
  </r>
  <r>
    <s v="Franco Caretti"/>
    <s v="EXP-10010842 "/>
    <n v="16.3"/>
    <d v="2024-02-10T00:00:00"/>
    <x v="1"/>
    <s v="Parts"/>
    <s v="Nuts/washers to fix wrap arm/ buckets"/>
    <m/>
    <m/>
    <m/>
    <m/>
    <m/>
    <m/>
    <m/>
    <m/>
    <m/>
    <m/>
    <m/>
    <m/>
    <m/>
    <m/>
    <m/>
    <m/>
    <m/>
    <m/>
    <m/>
    <m/>
    <m/>
    <e v="#REF!"/>
    <s v="SL127@tidalwaveautospa.com"/>
    <s v="Patrick Rollins"/>
    <x v="3"/>
    <x v="2"/>
  </r>
  <r>
    <s v="Franco Caretti"/>
    <s v="EXP-10010842 "/>
    <n v="128.13"/>
    <d v="2024-02-12T00:00:00"/>
    <x v="1"/>
    <s v="Parts"/>
    <s v="High hood sensor for buff and shine"/>
    <m/>
    <m/>
    <m/>
    <m/>
    <m/>
    <m/>
    <m/>
    <m/>
    <m/>
    <m/>
    <m/>
    <m/>
    <m/>
    <m/>
    <m/>
    <m/>
    <m/>
    <m/>
    <m/>
    <m/>
    <m/>
    <e v="#REF!"/>
    <s v="SL127@tidalwaveautospa.com"/>
    <s v="Patrick Rollins"/>
    <x v="3"/>
    <x v="2"/>
  </r>
  <r>
    <s v="Franco Caretti"/>
    <s v="EXP-10010842 "/>
    <n v="200"/>
    <d v="2024-02-13T00:00:00"/>
    <x v="18"/>
    <s v="Wash Maintenance"/>
    <s v="Pre treat for ice and snow plowing"/>
    <m/>
    <m/>
    <m/>
    <m/>
    <m/>
    <m/>
    <m/>
    <m/>
    <m/>
    <m/>
    <m/>
    <m/>
    <m/>
    <m/>
    <m/>
    <m/>
    <m/>
    <m/>
    <m/>
    <m/>
    <m/>
    <e v="#REF!"/>
    <s v="SL127@tidalwaveautospa.com"/>
    <s v="Patrick Rollins"/>
    <x v="3"/>
    <x v="2"/>
  </r>
  <r>
    <s v="Brandi Michal"/>
    <s v="EXP-10011325 "/>
    <n v="28.64"/>
    <d v="2024-01-26T00:00:00"/>
    <x v="8"/>
    <s v="Snacks"/>
    <s v="Water for staff"/>
    <m/>
    <m/>
    <m/>
    <m/>
    <m/>
    <m/>
    <m/>
    <m/>
    <m/>
    <m/>
    <m/>
    <m/>
    <m/>
    <m/>
    <m/>
    <m/>
    <m/>
    <m/>
    <m/>
    <m/>
    <m/>
    <e v="#REF!"/>
    <s v=""/>
    <s v=""/>
    <x v="3"/>
    <x v="2"/>
  </r>
  <r>
    <s v="Brandi Michal"/>
    <s v="EXP-10011325 "/>
    <n v="5.51"/>
    <d v="2024-02-03T00:00:00"/>
    <x v="8"/>
    <s v="Snacks"/>
    <s v="Water for staff"/>
    <m/>
    <m/>
    <m/>
    <m/>
    <m/>
    <m/>
    <m/>
    <m/>
    <m/>
    <m/>
    <m/>
    <m/>
    <m/>
    <m/>
    <m/>
    <m/>
    <m/>
    <m/>
    <m/>
    <m/>
    <m/>
    <e v="#REF!"/>
    <s v=""/>
    <s v=""/>
    <x v="3"/>
    <x v="2"/>
  </r>
  <r>
    <s v="Brandi Michal"/>
    <s v="EXP-10011323 "/>
    <n v="237.37"/>
    <d v="2024-01-28T00:00:00"/>
    <x v="0"/>
    <s v="Wash Maintenance"/>
    <s v="Cleaning supplies"/>
    <m/>
    <m/>
    <m/>
    <m/>
    <m/>
    <m/>
    <m/>
    <m/>
    <m/>
    <m/>
    <m/>
    <m/>
    <m/>
    <m/>
    <m/>
    <m/>
    <m/>
    <m/>
    <m/>
    <m/>
    <m/>
    <e v="#REF!"/>
    <s v=""/>
    <s v=""/>
    <x v="3"/>
    <x v="2"/>
  </r>
  <r>
    <s v="Brandi Michal"/>
    <s v="EXP-10011323 "/>
    <n v="55.62"/>
    <d v="2024-01-28T00:00:00"/>
    <x v="0"/>
    <s v="Wash Maintenance"/>
    <s v="Cleaning buckets"/>
    <m/>
    <m/>
    <m/>
    <m/>
    <m/>
    <m/>
    <m/>
    <m/>
    <m/>
    <m/>
    <m/>
    <m/>
    <m/>
    <m/>
    <m/>
    <m/>
    <m/>
    <m/>
    <m/>
    <m/>
    <m/>
    <e v="#REF!"/>
    <s v=""/>
    <s v=""/>
    <x v="3"/>
    <x v="2"/>
  </r>
  <r>
    <s v="Brandi Michal"/>
    <s v="EXP-10011323 "/>
    <n v="107.54"/>
    <d v="2024-02-14T00:00:00"/>
    <x v="0"/>
    <s v="Wash Maintenance"/>
    <s v="Spray bottles for glass cleaner"/>
    <m/>
    <m/>
    <m/>
    <m/>
    <m/>
    <m/>
    <m/>
    <m/>
    <m/>
    <m/>
    <m/>
    <m/>
    <m/>
    <m/>
    <m/>
    <m/>
    <m/>
    <m/>
    <m/>
    <m/>
    <m/>
    <e v="#REF!"/>
    <s v=""/>
    <s v=""/>
    <x v="3"/>
    <x v="2"/>
  </r>
  <r>
    <s v="Brandi Michal"/>
    <s v="EXP-10011323 "/>
    <n v="48.14"/>
    <d v="2024-02-14T00:00:00"/>
    <x v="0"/>
    <s v="Parts"/>
    <s v="Blind to cover photo eye"/>
    <m/>
    <m/>
    <m/>
    <m/>
    <m/>
    <m/>
    <m/>
    <m/>
    <m/>
    <m/>
    <m/>
    <m/>
    <m/>
    <m/>
    <m/>
    <m/>
    <m/>
    <m/>
    <m/>
    <m/>
    <m/>
    <e v="#REF!"/>
    <s v=""/>
    <s v=""/>
    <x v="3"/>
    <x v="2"/>
  </r>
  <r>
    <s v="Brandi Michal"/>
    <s v="EXP-10011323 "/>
    <n v="81.2"/>
    <d v="2024-02-15T00:00:00"/>
    <x v="0"/>
    <s v="Wash Maintenance"/>
    <s v="Handles for cleaning brushes"/>
    <m/>
    <m/>
    <m/>
    <m/>
    <m/>
    <m/>
    <m/>
    <m/>
    <m/>
    <m/>
    <m/>
    <m/>
    <m/>
    <m/>
    <m/>
    <m/>
    <m/>
    <m/>
    <m/>
    <m/>
    <m/>
    <e v="#REF!"/>
    <s v=""/>
    <s v=""/>
    <x v="3"/>
    <x v="2"/>
  </r>
  <r>
    <s v="Nicholas Anthony"/>
    <s v="EXP-10011335 "/>
    <n v="96.03"/>
    <d v="2024-01-20T00:00:00"/>
    <x v="0"/>
    <s v="Wash Maintenance"/>
    <s v="Fuses for vacuum"/>
    <m/>
    <m/>
    <m/>
    <m/>
    <m/>
    <m/>
    <m/>
    <m/>
    <m/>
    <m/>
    <m/>
    <m/>
    <m/>
    <m/>
    <m/>
    <m/>
    <m/>
    <m/>
    <m/>
    <m/>
    <m/>
    <e v="#REF!"/>
    <s v="SL19@tidalwaveautospa.com"/>
    <s v="Wesley Kurtz"/>
    <x v="3"/>
    <x v="2"/>
  </r>
  <r>
    <s v="Nicholas Anthony"/>
    <s v="EXP-10011335 "/>
    <n v="110.98"/>
    <d v="2024-01-27T00:00:00"/>
    <x v="0"/>
    <s v="Wash Maintenance"/>
    <s v="Wet and forget, bolts and fuel for leaf blower"/>
    <m/>
    <m/>
    <m/>
    <m/>
    <m/>
    <m/>
    <m/>
    <m/>
    <m/>
    <m/>
    <m/>
    <m/>
    <m/>
    <m/>
    <m/>
    <m/>
    <m/>
    <m/>
    <m/>
    <m/>
    <m/>
    <e v="#REF!"/>
    <s v="SL19@tidalwaveautospa.com"/>
    <s v="Wesley Kurtz"/>
    <x v="3"/>
    <x v="2"/>
  </r>
  <r>
    <s v="Nicholas Anthony"/>
    <s v="EXP-10011335 "/>
    <n v="120.52"/>
    <d v="2024-01-29T00:00:00"/>
    <x v="0"/>
    <s v="Office Supplies"/>
    <s v="tape, sharpie, scissors"/>
    <m/>
    <m/>
    <m/>
    <m/>
    <m/>
    <m/>
    <m/>
    <m/>
    <m/>
    <m/>
    <m/>
    <m/>
    <m/>
    <m/>
    <m/>
    <m/>
    <m/>
    <m/>
    <m/>
    <m/>
    <m/>
    <e v="#REF!"/>
    <s v="SL19@tidalwaveautospa.com"/>
    <s v="Wesley Kurtz"/>
    <x v="3"/>
    <x v="2"/>
  </r>
  <r>
    <s v="Nicholas Anthony"/>
    <s v="EXP-10011335 "/>
    <n v="11.73"/>
    <d v="2024-01-30T00:00:00"/>
    <x v="0"/>
    <s v="Wash Maintenance"/>
    <s v="cat liter to soak up hydraulic oil"/>
    <m/>
    <m/>
    <m/>
    <m/>
    <m/>
    <m/>
    <m/>
    <m/>
    <m/>
    <m/>
    <m/>
    <m/>
    <m/>
    <m/>
    <m/>
    <m/>
    <m/>
    <m/>
    <m/>
    <m/>
    <m/>
    <e v="#REF!"/>
    <s v="SL19@tidalwaveautospa.com"/>
    <s v="Wesley Kurtz"/>
    <x v="3"/>
    <x v="2"/>
  </r>
  <r>
    <s v="Nicholas Anthony"/>
    <s v="EXP-10011335 "/>
    <n v="27.74"/>
    <d v="2024-01-30T00:00:00"/>
    <x v="0"/>
    <s v="Parts"/>
    <s v="spring clamps for carts"/>
    <m/>
    <m/>
    <m/>
    <m/>
    <m/>
    <m/>
    <m/>
    <m/>
    <m/>
    <m/>
    <m/>
    <m/>
    <m/>
    <m/>
    <m/>
    <m/>
    <m/>
    <m/>
    <m/>
    <m/>
    <m/>
    <e v="#REF!"/>
    <s v="SL19@tidalwaveautospa.com"/>
    <s v="Wesley Kurtz"/>
    <x v="3"/>
    <x v="2"/>
  </r>
  <r>
    <s v="Nicholas Anthony"/>
    <s v="EXP-10011335 "/>
    <n v="8.5299999999999994"/>
    <d v="2024-01-30T00:00:00"/>
    <x v="0"/>
    <s v="Office Supplies"/>
    <s v="printer paper"/>
    <m/>
    <m/>
    <m/>
    <m/>
    <m/>
    <m/>
    <m/>
    <m/>
    <m/>
    <m/>
    <m/>
    <m/>
    <m/>
    <m/>
    <m/>
    <m/>
    <m/>
    <m/>
    <m/>
    <m/>
    <m/>
    <e v="#REF!"/>
    <s v="SL19@tidalwaveautospa.com"/>
    <s v="Wesley Kurtz"/>
    <x v="3"/>
    <x v="2"/>
  </r>
  <r>
    <s v="Nicholas Anthony"/>
    <s v="EXP-10011335 "/>
    <n v="19.2"/>
    <d v="2024-01-31T00:00:00"/>
    <x v="0"/>
    <s v="Wash Maintenance"/>
    <s v="brush for tireshine"/>
    <m/>
    <m/>
    <m/>
    <m/>
    <m/>
    <m/>
    <m/>
    <m/>
    <m/>
    <m/>
    <m/>
    <m/>
    <m/>
    <m/>
    <m/>
    <m/>
    <m/>
    <m/>
    <m/>
    <m/>
    <m/>
    <e v="#REF!"/>
    <s v="SL19@tidalwaveautospa.com"/>
    <s v="Wesley Kurtz"/>
    <x v="3"/>
    <x v="2"/>
  </r>
  <r>
    <s v="Nicholas Anthony"/>
    <s v="EXP-10011335 "/>
    <n v="27.96"/>
    <d v="2024-01-31T00:00:00"/>
    <x v="0"/>
    <s v="Wash Maintenance"/>
    <s v="Dog hair brushes"/>
    <m/>
    <m/>
    <m/>
    <m/>
    <m/>
    <m/>
    <m/>
    <m/>
    <m/>
    <m/>
    <m/>
    <m/>
    <m/>
    <m/>
    <m/>
    <m/>
    <m/>
    <m/>
    <m/>
    <m/>
    <m/>
    <e v="#REF!"/>
    <s v="SL19@tidalwaveautospa.com"/>
    <s v="Wesley Kurtz"/>
    <x v="3"/>
    <x v="2"/>
  </r>
  <r>
    <s v="Nicholas Anthony"/>
    <s v="EXP-10011335 "/>
    <n v="24.5"/>
    <d v="2024-02-05T00:00:00"/>
    <x v="0"/>
    <s v="Parts"/>
    <s v="bolts"/>
    <m/>
    <m/>
    <m/>
    <m/>
    <m/>
    <m/>
    <m/>
    <m/>
    <m/>
    <m/>
    <m/>
    <m/>
    <m/>
    <m/>
    <m/>
    <m/>
    <m/>
    <m/>
    <m/>
    <m/>
    <m/>
    <e v="#REF!"/>
    <s v="SL19@tidalwaveautospa.com"/>
    <s v="Wesley Kurtz"/>
    <x v="3"/>
    <x v="2"/>
  </r>
  <r>
    <s v="Nicholas Anthony"/>
    <s v="EXP-10011335 "/>
    <n v="85.37"/>
    <d v="2024-02-06T00:00:00"/>
    <x v="0"/>
    <s v="Equipment"/>
    <s v="Heaters"/>
    <m/>
    <m/>
    <m/>
    <m/>
    <m/>
    <m/>
    <m/>
    <m/>
    <m/>
    <m/>
    <m/>
    <m/>
    <m/>
    <m/>
    <m/>
    <m/>
    <m/>
    <m/>
    <m/>
    <m/>
    <m/>
    <e v="#REF!"/>
    <s v="SL19@tidalwaveautospa.com"/>
    <s v="Wesley Kurtz"/>
    <x v="3"/>
    <x v="2"/>
  </r>
  <r>
    <s v="Nicholas Anthony"/>
    <s v="EXP-10011335 "/>
    <n v="89.64"/>
    <d v="2024-02-06T00:00:00"/>
    <x v="0"/>
    <s v="Wash Maintenance"/>
    <s v="laundry soap"/>
    <m/>
    <m/>
    <m/>
    <m/>
    <m/>
    <m/>
    <m/>
    <m/>
    <m/>
    <m/>
    <m/>
    <m/>
    <m/>
    <m/>
    <m/>
    <m/>
    <m/>
    <m/>
    <m/>
    <m/>
    <m/>
    <e v="#REF!"/>
    <s v="SL19@tidalwaveautospa.com"/>
    <s v="Wesley Kurtz"/>
    <x v="3"/>
    <x v="2"/>
  </r>
  <r>
    <s v="Nicholas Anthony"/>
    <s v="EXP-10011335 "/>
    <n v="150.6"/>
    <d v="2024-02-08T00:00:00"/>
    <x v="0"/>
    <s v="Dues &amp; Subscriptions"/>
    <s v="Sams Membership"/>
    <m/>
    <m/>
    <m/>
    <m/>
    <m/>
    <m/>
    <m/>
    <m/>
    <m/>
    <m/>
    <m/>
    <m/>
    <m/>
    <m/>
    <m/>
    <m/>
    <m/>
    <m/>
    <m/>
    <m/>
    <m/>
    <e v="#REF!"/>
    <s v="SL19@tidalwaveautospa.com"/>
    <s v="Wesley Kurtz"/>
    <x v="3"/>
    <x v="2"/>
  </r>
  <r>
    <s v="Nicholas Anthony"/>
    <s v="EXP-10011335 "/>
    <n v="160.26"/>
    <d v="2024-02-09T00:00:00"/>
    <x v="0"/>
    <s v="Wash Maintenance"/>
    <s v="Laundry soap"/>
    <m/>
    <m/>
    <m/>
    <m/>
    <m/>
    <m/>
    <m/>
    <m/>
    <m/>
    <m/>
    <m/>
    <m/>
    <m/>
    <m/>
    <m/>
    <m/>
    <m/>
    <m/>
    <m/>
    <m/>
    <m/>
    <e v="#REF!"/>
    <s v="SL19@tidalwaveautospa.com"/>
    <s v="Wesley Kurtz"/>
    <x v="3"/>
    <x v="2"/>
  </r>
  <r>
    <s v="Nicholas Anthony"/>
    <s v="EXP-10011335 "/>
    <n v="27.8"/>
    <d v="2024-02-10T00:00:00"/>
    <x v="0"/>
    <s v="Wash Maintenance"/>
    <s v="Brillo pads to clean  and frebreeze plug in"/>
    <m/>
    <m/>
    <m/>
    <m/>
    <m/>
    <m/>
    <m/>
    <m/>
    <m/>
    <m/>
    <m/>
    <m/>
    <m/>
    <m/>
    <m/>
    <m/>
    <m/>
    <m/>
    <m/>
    <m/>
    <m/>
    <e v="#REF!"/>
    <s v="SL19@tidalwaveautospa.com"/>
    <s v="Wesley Kurtz"/>
    <x v="3"/>
    <x v="2"/>
  </r>
  <r>
    <s v="Nicholas Anthony"/>
    <s v="EXP-10011335 "/>
    <n v="18.739999999999998"/>
    <d v="2024-02-10T00:00:00"/>
    <x v="0"/>
    <s v="Office Supplies"/>
    <s v="printer paper"/>
    <m/>
    <m/>
    <m/>
    <m/>
    <m/>
    <m/>
    <m/>
    <m/>
    <m/>
    <m/>
    <m/>
    <m/>
    <m/>
    <m/>
    <m/>
    <m/>
    <m/>
    <m/>
    <m/>
    <m/>
    <m/>
    <e v="#REF!"/>
    <s v="SL19@tidalwaveautospa.com"/>
    <s v="Wesley Kurtz"/>
    <x v="3"/>
    <x v="2"/>
  </r>
  <r>
    <s v="Nicholas Anthony"/>
    <s v="EXP-10011335 "/>
    <n v="38.11"/>
    <d v="2024-02-13T00:00:00"/>
    <x v="0"/>
    <s v="Wash Maintenance"/>
    <s v="unistrut for CTA movement in tunnel"/>
    <m/>
    <m/>
    <m/>
    <m/>
    <m/>
    <m/>
    <m/>
    <m/>
    <m/>
    <m/>
    <m/>
    <m/>
    <m/>
    <m/>
    <m/>
    <m/>
    <m/>
    <m/>
    <m/>
    <m/>
    <m/>
    <e v="#REF!"/>
    <s v="SL19@tidalwaveautospa.com"/>
    <s v="Wesley Kurtz"/>
    <x v="3"/>
    <x v="2"/>
  </r>
  <r>
    <s v="Nicholas Anthony"/>
    <s v="EXP-10011335 "/>
    <n v="13.87"/>
    <d v="2024-02-13T00:00:00"/>
    <x v="0"/>
    <s v="Small Tools"/>
    <s v="Magnetic tool"/>
    <m/>
    <m/>
    <m/>
    <m/>
    <m/>
    <m/>
    <m/>
    <m/>
    <m/>
    <m/>
    <m/>
    <m/>
    <m/>
    <m/>
    <m/>
    <m/>
    <m/>
    <m/>
    <m/>
    <m/>
    <m/>
    <e v="#REF!"/>
    <s v="SL19@tidalwaveautospa.com"/>
    <s v="Wesley Kurtz"/>
    <x v="3"/>
    <x v="2"/>
  </r>
  <r>
    <s v="Nicholas Anthony"/>
    <s v="EXP-10011335 "/>
    <n v="151.88999999999999"/>
    <d v="2024-02-19T00:00:00"/>
    <x v="6"/>
    <s v="Landscaping"/>
    <s v="Flower's for the lot"/>
    <m/>
    <m/>
    <m/>
    <m/>
    <m/>
    <m/>
    <m/>
    <m/>
    <m/>
    <m/>
    <m/>
    <m/>
    <m/>
    <m/>
    <m/>
    <m/>
    <m/>
    <m/>
    <m/>
    <m/>
    <m/>
    <e v="#REF!"/>
    <s v="SL19@tidalwaveautospa.com"/>
    <s v="Wesley Kurtz"/>
    <x v="3"/>
    <x v="2"/>
  </r>
  <r>
    <s v="Rex Alvarez"/>
    <s v="EXP-10011356 "/>
    <n v="402.76"/>
    <d v="2024-02-15T00:00:00"/>
    <x v="25"/>
    <s v="Wash Maintenance"/>
    <s v="Paint and Supplies"/>
    <m/>
    <m/>
    <m/>
    <m/>
    <m/>
    <m/>
    <m/>
    <m/>
    <m/>
    <m/>
    <m/>
    <m/>
    <m/>
    <m/>
    <m/>
    <m/>
    <m/>
    <m/>
    <m/>
    <m/>
    <m/>
    <e v="#REF!"/>
    <s v="SL18@tidalwaveautospa.com"/>
    <s v="David Foster"/>
    <x v="3"/>
    <x v="2"/>
  </r>
  <r>
    <s v="Rex Alvarez"/>
    <s v="EXP-10011356 "/>
    <n v="118.97"/>
    <d v="2024-02-15T00:00:00"/>
    <x v="25"/>
    <s v="Wash Maintenance"/>
    <s v="Paint &amp; Supplies"/>
    <m/>
    <m/>
    <m/>
    <m/>
    <m/>
    <m/>
    <m/>
    <m/>
    <m/>
    <m/>
    <m/>
    <m/>
    <m/>
    <m/>
    <m/>
    <m/>
    <m/>
    <m/>
    <m/>
    <m/>
    <m/>
    <e v="#REF!"/>
    <s v="SL18@tidalwaveautospa.com"/>
    <s v="David Foster"/>
    <x v="3"/>
    <x v="2"/>
  </r>
  <r>
    <s v="Rex Alvarez"/>
    <s v="EXP-10011356 "/>
    <n v="14.96"/>
    <d v="2024-02-15T00:00:00"/>
    <x v="1"/>
    <s v="Parts"/>
    <s v="Brass Fittings"/>
    <m/>
    <m/>
    <m/>
    <m/>
    <m/>
    <m/>
    <m/>
    <m/>
    <m/>
    <m/>
    <m/>
    <m/>
    <m/>
    <m/>
    <m/>
    <m/>
    <m/>
    <m/>
    <m/>
    <m/>
    <m/>
    <e v="#REF!"/>
    <s v="SL18@tidalwaveautospa.com"/>
    <s v="David Foster"/>
    <x v="3"/>
    <x v="2"/>
  </r>
  <r>
    <s v="Rex Alvarez"/>
    <s v="EXP-10011356 "/>
    <n v="104.53"/>
    <d v="2024-02-15T00:00:00"/>
    <x v="25"/>
    <s v="Wash Maintenance"/>
    <s v="Painting Supplies"/>
    <m/>
    <m/>
    <m/>
    <m/>
    <m/>
    <m/>
    <m/>
    <m/>
    <m/>
    <m/>
    <m/>
    <m/>
    <m/>
    <m/>
    <m/>
    <m/>
    <m/>
    <m/>
    <m/>
    <m/>
    <m/>
    <e v="#REF!"/>
    <s v="SL18@tidalwaveautospa.com"/>
    <s v="David Foster"/>
    <x v="3"/>
    <x v="2"/>
  </r>
  <r>
    <s v="Rex Alvarez"/>
    <s v="EXP-10011356 "/>
    <n v="22.53"/>
    <d v="2024-02-15T00:00:00"/>
    <x v="25"/>
    <s v="Wash Maintenance"/>
    <s v="Painting Supplies"/>
    <m/>
    <m/>
    <m/>
    <m/>
    <m/>
    <m/>
    <m/>
    <m/>
    <m/>
    <m/>
    <m/>
    <m/>
    <m/>
    <m/>
    <m/>
    <m/>
    <m/>
    <m/>
    <m/>
    <m/>
    <m/>
    <e v="#REF!"/>
    <s v="SL18@tidalwaveautospa.com"/>
    <s v="David Foster"/>
    <x v="3"/>
    <x v="2"/>
  </r>
  <r>
    <s v="Rex Alvarez"/>
    <s v="EXP-10011356 "/>
    <n v="358.09"/>
    <d v="2024-02-16T00:00:00"/>
    <x v="25"/>
    <s v="Office Furniture"/>
    <s v="Shelving and Bins for Tool Room"/>
    <m/>
    <m/>
    <m/>
    <m/>
    <m/>
    <m/>
    <m/>
    <m/>
    <m/>
    <m/>
    <m/>
    <m/>
    <m/>
    <m/>
    <m/>
    <m/>
    <m/>
    <m/>
    <m/>
    <m/>
    <m/>
    <e v="#REF!"/>
    <s v="SL18@tidalwaveautospa.com"/>
    <s v="David Foster"/>
    <x v="3"/>
    <x v="2"/>
  </r>
  <r>
    <s v="Rex Alvarez"/>
    <s v="EXP-10011356 "/>
    <n v="370.11"/>
    <d v="2024-02-18T00:00:00"/>
    <x v="25"/>
    <s v="Wash Maintenance"/>
    <s v="Paint Supplies"/>
    <m/>
    <m/>
    <m/>
    <m/>
    <m/>
    <m/>
    <m/>
    <m/>
    <m/>
    <m/>
    <m/>
    <m/>
    <m/>
    <m/>
    <m/>
    <m/>
    <m/>
    <m/>
    <m/>
    <m/>
    <m/>
    <e v="#REF!"/>
    <s v="SL18@tidalwaveautospa.com"/>
    <s v="David Foster"/>
    <x v="3"/>
    <x v="2"/>
  </r>
  <r>
    <s v="Anthony Mazzella"/>
    <s v="EXP-10011202 "/>
    <n v="65.77"/>
    <d v="2024-02-12T00:00:00"/>
    <x v="45"/>
    <s v="Wash Maintenance"/>
    <s v="cleaning supplies and restroom"/>
    <m/>
    <m/>
    <m/>
    <m/>
    <m/>
    <m/>
    <m/>
    <m/>
    <m/>
    <m/>
    <m/>
    <m/>
    <m/>
    <m/>
    <m/>
    <m/>
    <m/>
    <m/>
    <m/>
    <m/>
    <m/>
    <e v="#REF!"/>
    <s v="SL271@tidalwaveautospa.com"/>
    <s v="Wesley Kurtz"/>
    <x v="3"/>
    <x v="2"/>
  </r>
  <r>
    <s v="Anthony Mazzella"/>
    <s v="EXP-10011202 "/>
    <n v="9.6999999999999993"/>
    <d v="2024-02-15T00:00:00"/>
    <x v="12"/>
    <s v="Advertising &amp; Promotion"/>
    <s v="dog treats"/>
    <m/>
    <m/>
    <m/>
    <m/>
    <m/>
    <m/>
    <m/>
    <m/>
    <m/>
    <m/>
    <m/>
    <m/>
    <m/>
    <m/>
    <m/>
    <m/>
    <m/>
    <m/>
    <m/>
    <m/>
    <m/>
    <e v="#REF!"/>
    <s v="SL271@tidalwaveautospa.com"/>
    <s v="Wesley Kurtz"/>
    <x v="3"/>
    <x v="2"/>
  </r>
  <r>
    <s v="Justin Cooper"/>
    <s v="EXP-10011321 "/>
    <n v="61.52"/>
    <d v="2024-01-20T00:00:00"/>
    <x v="0"/>
    <s v="Wash Maintenance"/>
    <s v="Cleaning"/>
    <m/>
    <m/>
    <m/>
    <m/>
    <m/>
    <m/>
    <m/>
    <m/>
    <m/>
    <m/>
    <m/>
    <m/>
    <m/>
    <m/>
    <m/>
    <m/>
    <m/>
    <m/>
    <m/>
    <m/>
    <m/>
    <e v="#REF!"/>
    <s v="SL26@tidalwaveautospa.com"/>
    <s v="David Foster"/>
    <x v="3"/>
    <x v="2"/>
  </r>
  <r>
    <s v="Justin Cooper"/>
    <s v="EXP-10011321 "/>
    <n v="97.32"/>
    <d v="2024-01-22T00:00:00"/>
    <x v="11"/>
    <s v="Pit Pumping"/>
    <s v="Boots"/>
    <m/>
    <m/>
    <m/>
    <m/>
    <m/>
    <m/>
    <m/>
    <m/>
    <m/>
    <m/>
    <m/>
    <m/>
    <m/>
    <m/>
    <m/>
    <m/>
    <m/>
    <m/>
    <m/>
    <m/>
    <m/>
    <e v="#REF!"/>
    <s v="SL26@tidalwaveautospa.com"/>
    <s v="David Foster"/>
    <x v="3"/>
    <x v="2"/>
  </r>
  <r>
    <s v="Justin Cooper"/>
    <s v="EXP-10011321 "/>
    <n v="22.98"/>
    <d v="2024-01-28T00:00:00"/>
    <x v="11"/>
    <s v="Wash Supplies"/>
    <s v="Spray bottles"/>
    <m/>
    <m/>
    <m/>
    <m/>
    <m/>
    <m/>
    <m/>
    <m/>
    <m/>
    <m/>
    <m/>
    <m/>
    <m/>
    <m/>
    <m/>
    <m/>
    <m/>
    <m/>
    <m/>
    <m/>
    <m/>
    <e v="#REF!"/>
    <s v="SL26@tidalwaveautospa.com"/>
    <s v="David Foster"/>
    <x v="3"/>
    <x v="2"/>
  </r>
  <r>
    <s v="Justin Cooper"/>
    <s v="EXP-10011321 "/>
    <n v="211.41"/>
    <d v="2024-01-31T00:00:00"/>
    <x v="11"/>
    <s v="Office Supplies"/>
    <s v="xpt paper"/>
    <m/>
    <m/>
    <m/>
    <m/>
    <m/>
    <m/>
    <m/>
    <m/>
    <m/>
    <m/>
    <m/>
    <m/>
    <m/>
    <m/>
    <m/>
    <m/>
    <m/>
    <m/>
    <m/>
    <m/>
    <m/>
    <e v="#REF!"/>
    <s v="SL26@tidalwaveautospa.com"/>
    <s v="David Foster"/>
    <x v="3"/>
    <x v="2"/>
  </r>
  <r>
    <s v="Justin Cooper"/>
    <s v="EXP-10011321 "/>
    <n v="154.65"/>
    <d v="2024-02-18T00:00:00"/>
    <x v="11"/>
    <s v="Small Tools"/>
    <s v="tools"/>
    <m/>
    <m/>
    <m/>
    <m/>
    <m/>
    <m/>
    <m/>
    <m/>
    <m/>
    <m/>
    <m/>
    <m/>
    <m/>
    <m/>
    <m/>
    <m/>
    <m/>
    <m/>
    <m/>
    <m/>
    <m/>
    <e v="#REF!"/>
    <s v="SL26@tidalwaveautospa.com"/>
    <s v="David Foster"/>
    <x v="3"/>
    <x v="2"/>
  </r>
  <r>
    <s v="Robby Allen"/>
    <s v="EXP-10011348 "/>
    <n v="78.959999999999994"/>
    <d v="2024-01-19T00:00:00"/>
    <x v="2"/>
    <s v="Wash Maintenance"/>
    <s v="hoses"/>
    <m/>
    <m/>
    <m/>
    <m/>
    <m/>
    <m/>
    <m/>
    <m/>
    <m/>
    <m/>
    <m/>
    <m/>
    <m/>
    <m/>
    <m/>
    <m/>
    <m/>
    <m/>
    <m/>
    <m/>
    <m/>
    <e v="#REF!"/>
    <s v=""/>
    <s v=""/>
    <x v="3"/>
    <x v="2"/>
  </r>
  <r>
    <s v="Robby Allen"/>
    <s v="EXP-10011348 "/>
    <n v="66.75"/>
    <d v="2024-01-20T00:00:00"/>
    <x v="2"/>
    <s v="Parts"/>
    <s v="repair"/>
    <m/>
    <m/>
    <m/>
    <m/>
    <m/>
    <m/>
    <m/>
    <m/>
    <m/>
    <m/>
    <m/>
    <m/>
    <m/>
    <m/>
    <m/>
    <m/>
    <m/>
    <m/>
    <m/>
    <m/>
    <m/>
    <e v="#REF!"/>
    <s v=""/>
    <s v=""/>
    <x v="3"/>
    <x v="2"/>
  </r>
  <r>
    <s v="Robby Allen"/>
    <s v="EXP-10011348 "/>
    <n v="7.04"/>
    <d v="2024-02-03T00:00:00"/>
    <x v="6"/>
    <s v="Parts"/>
    <s v="parts"/>
    <m/>
    <m/>
    <m/>
    <m/>
    <m/>
    <m/>
    <m/>
    <m/>
    <m/>
    <m/>
    <m/>
    <m/>
    <m/>
    <m/>
    <m/>
    <m/>
    <m/>
    <m/>
    <m/>
    <m/>
    <m/>
    <e v="#REF!"/>
    <s v=""/>
    <s v=""/>
    <x v="3"/>
    <x v="2"/>
  </r>
  <r>
    <s v="Robby Allen"/>
    <s v="EXP-10011348 "/>
    <n v="81.36"/>
    <d v="2024-02-16T00:00:00"/>
    <x v="2"/>
    <s v="Wash Maintenance"/>
    <s v="hydrualic oil"/>
    <m/>
    <m/>
    <m/>
    <m/>
    <m/>
    <m/>
    <m/>
    <m/>
    <m/>
    <m/>
    <m/>
    <m/>
    <m/>
    <m/>
    <m/>
    <m/>
    <m/>
    <m/>
    <m/>
    <m/>
    <m/>
    <e v="#REF!"/>
    <s v=""/>
    <s v=""/>
    <x v="3"/>
    <x v="2"/>
  </r>
  <r>
    <s v="Derek Schillinger"/>
    <s v="EXP-10010687 "/>
    <n v="70.319999999999993"/>
    <d v="2024-01-30T00:00:00"/>
    <x v="20"/>
    <s v="Employee Incentive - Meals"/>
    <s v="Meeting SL of pampa with ricky D"/>
    <m/>
    <m/>
    <m/>
    <m/>
    <m/>
    <m/>
    <m/>
    <m/>
    <m/>
    <m/>
    <m/>
    <m/>
    <m/>
    <m/>
    <m/>
    <m/>
    <m/>
    <m/>
    <m/>
    <m/>
    <m/>
    <e v="#REF!"/>
    <s v="derek.schillinger@tidalwaveautospa.com"/>
    <s v="Bruce Maxwell"/>
    <x v="3"/>
    <x v="2"/>
  </r>
  <r>
    <s v="Derek Schillinger"/>
    <s v="EXP-10010687 "/>
    <n v="249.95"/>
    <d v="2024-01-31T00:00:00"/>
    <x v="1"/>
    <s v="Plumbing Expense"/>
    <s v="Misc plumbing"/>
    <m/>
    <m/>
    <m/>
    <m/>
    <m/>
    <m/>
    <m/>
    <m/>
    <m/>
    <m/>
    <m/>
    <m/>
    <m/>
    <m/>
    <m/>
    <m/>
    <m/>
    <m/>
    <m/>
    <m/>
    <m/>
    <e v="#REF!"/>
    <s v="derek.schillinger@tidalwaveautospa.com"/>
    <s v="Bruce Maxwell"/>
    <x v="3"/>
    <x v="2"/>
  </r>
  <r>
    <s v="Derek Schillinger"/>
    <s v="EXP-10010687 "/>
    <n v="26"/>
    <d v="2024-02-01T00:00:00"/>
    <x v="20"/>
    <s v="Employee Incentives - Other"/>
    <s v="Competition run through"/>
    <m/>
    <m/>
    <m/>
    <m/>
    <m/>
    <m/>
    <m/>
    <m/>
    <m/>
    <m/>
    <m/>
    <m/>
    <m/>
    <m/>
    <m/>
    <m/>
    <m/>
    <m/>
    <m/>
    <m/>
    <m/>
    <e v="#REF!"/>
    <s v="derek.schillinger@tidalwaveautospa.com"/>
    <s v="Bruce Maxwell"/>
    <x v="3"/>
    <x v="2"/>
  </r>
  <r>
    <s v="Derek Schillinger"/>
    <s v="EXP-10010687 "/>
    <n v="538.36"/>
    <d v="2024-02-01T00:00:00"/>
    <x v="0"/>
    <s v="Parts"/>
    <s v="Misc pieces"/>
    <m/>
    <m/>
    <m/>
    <m/>
    <m/>
    <m/>
    <m/>
    <m/>
    <m/>
    <m/>
    <m/>
    <m/>
    <m/>
    <m/>
    <m/>
    <m/>
    <m/>
    <m/>
    <m/>
    <m/>
    <m/>
    <e v="#REF!"/>
    <s v="derek.schillinger@tidalwaveautospa.com"/>
    <s v="Bruce Maxwell"/>
    <x v="3"/>
    <x v="2"/>
  </r>
  <r>
    <s v="Derek Schillinger"/>
    <s v="EXP-10010687 "/>
    <n v="32.75"/>
    <d v="2024-02-07T00:00:00"/>
    <x v="20"/>
    <s v="Employee Incentive - Meals"/>
    <s v="Great falls team lunch"/>
    <m/>
    <m/>
    <m/>
    <m/>
    <m/>
    <m/>
    <m/>
    <m/>
    <m/>
    <m/>
    <m/>
    <m/>
    <m/>
    <m/>
    <m/>
    <m/>
    <m/>
    <m/>
    <m/>
    <m/>
    <m/>
    <e v="#REF!"/>
    <s v="derek.schillinger@tidalwaveautospa.com"/>
    <s v="Bruce Maxwell"/>
    <x v="3"/>
    <x v="2"/>
  </r>
  <r>
    <s v="Derek Schillinger"/>
    <s v="EXP-10010687 "/>
    <n v="119.98"/>
    <d v="2024-02-07T00:00:00"/>
    <x v="1"/>
    <s v="Parts"/>
    <s v="Pieces to gix equipment"/>
    <m/>
    <m/>
    <m/>
    <m/>
    <m/>
    <m/>
    <m/>
    <m/>
    <m/>
    <m/>
    <m/>
    <m/>
    <m/>
    <m/>
    <m/>
    <m/>
    <m/>
    <m/>
    <m/>
    <m/>
    <m/>
    <e v="#REF!"/>
    <s v="derek.schillinger@tidalwaveautospa.com"/>
    <s v="Bruce Maxwell"/>
    <x v="3"/>
    <x v="2"/>
  </r>
  <r>
    <s v="Derek Schillinger"/>
    <s v="EXP-10010687 "/>
    <n v="46.77"/>
    <d v="2024-02-08T00:00:00"/>
    <x v="0"/>
    <s v="Office Supplies"/>
    <s v="Office supplies"/>
    <m/>
    <m/>
    <m/>
    <m/>
    <m/>
    <m/>
    <m/>
    <m/>
    <m/>
    <m/>
    <m/>
    <m/>
    <m/>
    <m/>
    <m/>
    <m/>
    <m/>
    <m/>
    <m/>
    <m/>
    <m/>
    <e v="#REF!"/>
    <s v="derek.schillinger@tidalwaveautospa.com"/>
    <s v="Bruce Maxwell"/>
    <x v="3"/>
    <x v="2"/>
  </r>
  <r>
    <s v="Derek Schillinger"/>
    <s v="EXP-10010687 "/>
    <n v="738.2"/>
    <d v="2024-02-14T00:00:00"/>
    <x v="21"/>
    <s v="Airfare"/>
    <s v="Teressa Cantu to omaha dodge rd"/>
    <m/>
    <m/>
    <m/>
    <m/>
    <m/>
    <m/>
    <m/>
    <m/>
    <m/>
    <m/>
    <m/>
    <m/>
    <m/>
    <m/>
    <m/>
    <m/>
    <m/>
    <m/>
    <m/>
    <m/>
    <m/>
    <e v="#REF!"/>
    <s v="derek.schillinger@tidalwaveautospa.com"/>
    <s v="Bruce Maxwell"/>
    <x v="3"/>
    <x v="2"/>
  </r>
  <r>
    <s v="Lee Triggs"/>
    <s v="EXP-10011190 "/>
    <n v="92.38"/>
    <d v="2024-01-16T00:00:00"/>
    <x v="7"/>
    <s v="Parts"/>
    <s v="hose and clamps"/>
    <m/>
    <m/>
    <m/>
    <m/>
    <m/>
    <m/>
    <m/>
    <m/>
    <m/>
    <m/>
    <m/>
    <m/>
    <m/>
    <m/>
    <m/>
    <m/>
    <m/>
    <m/>
    <m/>
    <m/>
    <m/>
    <e v="#REF!"/>
    <s v="SL49@tidalwaveautospa.com"/>
    <s v="Michael Donnelly"/>
    <x v="3"/>
    <x v="2"/>
  </r>
  <r>
    <s v="Lee Triggs"/>
    <s v="EXP-10011190 "/>
    <n v="94.85"/>
    <d v="2024-01-17T00:00:00"/>
    <x v="25"/>
    <s v="Parts"/>
    <s v="cat5 line to replace underground line that failed this should not hit my portion of pnl. more repairs coming from electrical company for new line run underground"/>
    <m/>
    <m/>
    <m/>
    <m/>
    <m/>
    <m/>
    <m/>
    <m/>
    <m/>
    <m/>
    <m/>
    <m/>
    <m/>
    <m/>
    <m/>
    <m/>
    <m/>
    <m/>
    <m/>
    <m/>
    <m/>
    <e v="#REF!"/>
    <s v="SL49@tidalwaveautospa.com"/>
    <s v="Michael Donnelly"/>
    <x v="3"/>
    <x v="2"/>
  </r>
  <r>
    <s v="Lee Triggs"/>
    <s v="EXP-10011190 "/>
    <n v="66.47"/>
    <d v="2024-01-17T00:00:00"/>
    <x v="25"/>
    <s v="Parts"/>
    <s v="cat5 line and connectors to fix underground cable"/>
    <m/>
    <m/>
    <m/>
    <m/>
    <m/>
    <m/>
    <m/>
    <m/>
    <m/>
    <m/>
    <m/>
    <m/>
    <m/>
    <m/>
    <m/>
    <m/>
    <m/>
    <m/>
    <m/>
    <m/>
    <m/>
    <e v="#REF!"/>
    <s v="SL49@tidalwaveautospa.com"/>
    <s v="Michael Donnelly"/>
    <x v="3"/>
    <x v="2"/>
  </r>
  <r>
    <s v="Lee Triggs"/>
    <s v="EXP-10011190 "/>
    <n v="16.489999999999998"/>
    <d v="2024-01-17T00:00:00"/>
    <x v="34"/>
    <s v="Parts"/>
    <s v="new plugs"/>
    <m/>
    <m/>
    <m/>
    <m/>
    <m/>
    <m/>
    <m/>
    <m/>
    <m/>
    <m/>
    <m/>
    <m/>
    <m/>
    <m/>
    <m/>
    <m/>
    <m/>
    <m/>
    <m/>
    <m/>
    <m/>
    <e v="#REF!"/>
    <s v="SL49@tidalwaveautospa.com"/>
    <s v="Michael Donnelly"/>
    <x v="3"/>
    <x v="2"/>
  </r>
  <r>
    <s v="Lee Triggs"/>
    <s v="EXP-10011190 "/>
    <n v="56.04"/>
    <d v="2024-01-20T00:00:00"/>
    <x v="6"/>
    <s v="Wash Maintenance"/>
    <s v="ice melt"/>
    <m/>
    <m/>
    <m/>
    <m/>
    <m/>
    <m/>
    <m/>
    <m/>
    <m/>
    <m/>
    <m/>
    <m/>
    <m/>
    <m/>
    <m/>
    <m/>
    <m/>
    <m/>
    <m/>
    <m/>
    <m/>
    <e v="#REF!"/>
    <s v="SL49@tidalwaveautospa.com"/>
    <s v="Michael Donnelly"/>
    <x v="3"/>
    <x v="2"/>
  </r>
  <r>
    <s v="Lee Triggs"/>
    <s v="EXP-10011190 "/>
    <n v="32.68"/>
    <d v="2024-01-20T00:00:00"/>
    <x v="25"/>
    <s v="Parts"/>
    <s v="cat 5 line to run xpt 2"/>
    <m/>
    <m/>
    <m/>
    <m/>
    <m/>
    <m/>
    <m/>
    <m/>
    <m/>
    <m/>
    <m/>
    <m/>
    <m/>
    <m/>
    <m/>
    <m/>
    <m/>
    <m/>
    <m/>
    <m/>
    <m/>
    <e v="#REF!"/>
    <s v="SL49@tidalwaveautospa.com"/>
    <s v="Michael Donnelly"/>
    <x v="3"/>
    <x v="2"/>
  </r>
  <r>
    <s v="Lee Triggs"/>
    <s v="EXP-10011190 "/>
    <n v="13.61"/>
    <d v="2024-01-20T00:00:00"/>
    <x v="0"/>
    <s v="Wash Maintenance"/>
    <s v="laundry soap"/>
    <m/>
    <m/>
    <m/>
    <m/>
    <m/>
    <m/>
    <m/>
    <m/>
    <m/>
    <m/>
    <m/>
    <m/>
    <m/>
    <m/>
    <m/>
    <m/>
    <m/>
    <m/>
    <m/>
    <m/>
    <m/>
    <e v="#REF!"/>
    <s v="SL49@tidalwaveautospa.com"/>
    <s v="Michael Donnelly"/>
    <x v="3"/>
    <x v="2"/>
  </r>
  <r>
    <s v="Lee Triggs"/>
    <s v="EXP-10011190 "/>
    <n v="51.67"/>
    <d v="2024-01-20T00:00:00"/>
    <x v="6"/>
    <s v="Wash Maintenance"/>
    <s v="cleaners"/>
    <m/>
    <m/>
    <m/>
    <m/>
    <m/>
    <m/>
    <m/>
    <m/>
    <m/>
    <m/>
    <m/>
    <m/>
    <m/>
    <m/>
    <m/>
    <m/>
    <m/>
    <m/>
    <m/>
    <m/>
    <m/>
    <e v="#REF!"/>
    <s v="SL49@tidalwaveautospa.com"/>
    <s v="Michael Donnelly"/>
    <x v="3"/>
    <x v="2"/>
  </r>
  <r>
    <s v="Lee Triggs"/>
    <s v="EXP-10011190 "/>
    <n v="53.1"/>
    <d v="2024-01-25T00:00:00"/>
    <x v="0"/>
    <s v="Wash Maintenance"/>
    <s v="vinegar lime off"/>
    <m/>
    <m/>
    <m/>
    <m/>
    <m/>
    <m/>
    <m/>
    <m/>
    <m/>
    <m/>
    <m/>
    <m/>
    <m/>
    <m/>
    <m/>
    <m/>
    <m/>
    <m/>
    <m/>
    <m/>
    <m/>
    <e v="#REF!"/>
    <s v="SL49@tidalwaveautospa.com"/>
    <s v="Michael Donnelly"/>
    <x v="3"/>
    <x v="2"/>
  </r>
  <r>
    <s v="Lee Triggs"/>
    <s v="EXP-10011190 "/>
    <n v="18.87"/>
    <d v="2024-01-25T00:00:00"/>
    <x v="0"/>
    <s v="Wash Maintenance"/>
    <s v="soap"/>
    <m/>
    <m/>
    <m/>
    <m/>
    <m/>
    <m/>
    <m/>
    <m/>
    <m/>
    <m/>
    <m/>
    <m/>
    <m/>
    <m/>
    <m/>
    <m/>
    <m/>
    <m/>
    <m/>
    <m/>
    <m/>
    <e v="#REF!"/>
    <s v="SL49@tidalwaveautospa.com"/>
    <s v="Michael Donnelly"/>
    <x v="3"/>
    <x v="2"/>
  </r>
  <r>
    <s v="Lee Triggs"/>
    <s v="EXP-10011190 "/>
    <n v="292.20999999999998"/>
    <d v="2024-01-26T00:00:00"/>
    <x v="6"/>
    <s v="Wash Maintenance"/>
    <s v="new pressure wash hoses"/>
    <m/>
    <m/>
    <m/>
    <m/>
    <m/>
    <m/>
    <m/>
    <m/>
    <m/>
    <m/>
    <m/>
    <m/>
    <m/>
    <m/>
    <m/>
    <m/>
    <m/>
    <m/>
    <m/>
    <m/>
    <m/>
    <e v="#REF!"/>
    <s v="SL49@tidalwaveautospa.com"/>
    <s v="Michael Donnelly"/>
    <x v="3"/>
    <x v="2"/>
  </r>
  <r>
    <s v="Lee Triggs"/>
    <s v="EXP-10011190 "/>
    <n v="144.43"/>
    <d v="2024-01-26T00:00:00"/>
    <x v="6"/>
    <s v="Wash Maintenance"/>
    <s v="oil base fluid"/>
    <m/>
    <m/>
    <m/>
    <m/>
    <m/>
    <m/>
    <m/>
    <m/>
    <m/>
    <m/>
    <m/>
    <m/>
    <m/>
    <m/>
    <m/>
    <m/>
    <m/>
    <m/>
    <m/>
    <m/>
    <m/>
    <e v="#REF!"/>
    <s v="SL49@tidalwaveautospa.com"/>
    <s v="Michael Donnelly"/>
    <x v="3"/>
    <x v="2"/>
  </r>
  <r>
    <s v="Lee Triggs"/>
    <s v="EXP-10011190 "/>
    <n v="149.82"/>
    <d v="2024-02-07T00:00:00"/>
    <x v="1"/>
    <s v="Plumbing Expense"/>
    <s v="piping"/>
    <m/>
    <m/>
    <m/>
    <m/>
    <m/>
    <m/>
    <m/>
    <m/>
    <m/>
    <m/>
    <m/>
    <m/>
    <m/>
    <m/>
    <m/>
    <m/>
    <m/>
    <m/>
    <m/>
    <m/>
    <m/>
    <e v="#REF!"/>
    <s v="SL49@tidalwaveautospa.com"/>
    <s v="Michael Donnelly"/>
    <x v="3"/>
    <x v="2"/>
  </r>
  <r>
    <s v="Lee Triggs"/>
    <s v="EXP-10011190 "/>
    <n v="83.16"/>
    <d v="2024-02-13T00:00:00"/>
    <x v="0"/>
    <s v="Wash Maintenance"/>
    <s v="dawn"/>
    <m/>
    <m/>
    <m/>
    <m/>
    <m/>
    <m/>
    <m/>
    <m/>
    <m/>
    <m/>
    <m/>
    <m/>
    <m/>
    <m/>
    <m/>
    <m/>
    <m/>
    <m/>
    <m/>
    <m/>
    <m/>
    <e v="#REF!"/>
    <s v="SL49@tidalwaveautospa.com"/>
    <s v="Michael Donnelly"/>
    <x v="3"/>
    <x v="2"/>
  </r>
  <r>
    <s v="Lee Triggs"/>
    <s v="EXP-10011190 "/>
    <n v="469.9"/>
    <d v="2024-02-15T00:00:00"/>
    <x v="6"/>
    <s v="Wash Maintenance"/>
    <s v="salt"/>
    <m/>
    <m/>
    <m/>
    <m/>
    <m/>
    <m/>
    <m/>
    <m/>
    <m/>
    <m/>
    <m/>
    <m/>
    <m/>
    <m/>
    <m/>
    <m/>
    <m/>
    <m/>
    <m/>
    <m/>
    <m/>
    <e v="#REF!"/>
    <s v="SL49@tidalwaveautospa.com"/>
    <s v="Michael Donnelly"/>
    <x v="3"/>
    <x v="2"/>
  </r>
  <r>
    <s v="Michael Donnelly"/>
    <s v="EXP-10010898 "/>
    <n v="6.4"/>
    <d v="2024-01-30T00:00:00"/>
    <x v="1"/>
    <s v="Parts"/>
    <s v="1/4” fittings for omnis"/>
    <m/>
    <m/>
    <m/>
    <m/>
    <m/>
    <m/>
    <m/>
    <m/>
    <m/>
    <m/>
    <m/>
    <m/>
    <m/>
    <m/>
    <m/>
    <m/>
    <m/>
    <m/>
    <m/>
    <m/>
    <m/>
    <e v="#REF!"/>
    <s v="mike.donnelly@tidalwaveautospa.com"/>
    <s v="Bruce Maxwell"/>
    <x v="3"/>
    <x v="2"/>
  </r>
  <r>
    <s v="Michael Donnelly"/>
    <s v="EXP-10010898 "/>
    <n v="23.02"/>
    <d v="2024-02-01T00:00:00"/>
    <x v="0"/>
    <s v="Wash Maintenance"/>
    <s v="Anti seize and white litheum grease"/>
    <m/>
    <m/>
    <m/>
    <m/>
    <m/>
    <m/>
    <m/>
    <m/>
    <m/>
    <m/>
    <m/>
    <m/>
    <m/>
    <m/>
    <m/>
    <m/>
    <m/>
    <m/>
    <m/>
    <m/>
    <m/>
    <e v="#REF!"/>
    <s v="mike.donnelly@tidalwaveautospa.com"/>
    <s v="Bruce Maxwell"/>
    <x v="3"/>
    <x v="2"/>
  </r>
  <r>
    <s v="Michael Donnelly"/>
    <s v="EXP-10010898 "/>
    <n v="12"/>
    <d v="2024-02-05T00:00:00"/>
    <x v="21"/>
    <s v="Car Wash"/>
    <s v="Tested creit card system at Independence prior to opening"/>
    <m/>
    <m/>
    <m/>
    <m/>
    <m/>
    <m/>
    <m/>
    <m/>
    <m/>
    <m/>
    <m/>
    <m/>
    <m/>
    <m/>
    <m/>
    <m/>
    <m/>
    <m/>
    <m/>
    <m/>
    <m/>
    <e v="#REF!"/>
    <s v="mike.donnelly@tidalwaveautospa.com"/>
    <s v="Bruce Maxwell"/>
    <x v="3"/>
    <x v="2"/>
  </r>
  <r>
    <s v="Michael Donnelly"/>
    <s v="EXP-10010898 "/>
    <n v="17.829999999999998"/>
    <d v="2024-02-17T00:00:00"/>
    <x v="1"/>
    <s v="Parts"/>
    <s v="Fasteners and drill bits"/>
    <m/>
    <m/>
    <m/>
    <m/>
    <m/>
    <m/>
    <m/>
    <m/>
    <m/>
    <m/>
    <m/>
    <m/>
    <m/>
    <m/>
    <m/>
    <m/>
    <m/>
    <m/>
    <m/>
    <m/>
    <m/>
    <e v="#REF!"/>
    <s v="mike.donnelly@tidalwaveautospa.com"/>
    <s v="Bruce Maxwell"/>
    <x v="3"/>
    <x v="2"/>
  </r>
  <r>
    <s v="Rob Wagner"/>
    <s v="EXP-10011429 "/>
    <n v="86.39"/>
    <d v="2024-02-12T00:00:00"/>
    <x v="10"/>
    <s v="Wash Maintenance"/>
    <s v="Softner Salt"/>
    <m/>
    <m/>
    <m/>
    <m/>
    <m/>
    <m/>
    <m/>
    <m/>
    <m/>
    <m/>
    <m/>
    <m/>
    <m/>
    <m/>
    <m/>
    <m/>
    <m/>
    <m/>
    <m/>
    <m/>
    <m/>
    <e v="#REF!"/>
    <s v=""/>
    <s v=""/>
    <x v="3"/>
    <x v="2"/>
  </r>
  <r>
    <s v="Rob Wagner"/>
    <s v="EXP-10011429 "/>
    <n v="11.34"/>
    <d v="2024-02-19T00:00:00"/>
    <x v="10"/>
    <s v="Small Tools"/>
    <s v="scrapper for cleaning"/>
    <m/>
    <m/>
    <m/>
    <m/>
    <m/>
    <m/>
    <m/>
    <m/>
    <m/>
    <m/>
    <m/>
    <m/>
    <m/>
    <m/>
    <m/>
    <m/>
    <m/>
    <m/>
    <m/>
    <m/>
    <m/>
    <e v="#REF!"/>
    <s v=""/>
    <s v=""/>
    <x v="3"/>
    <x v="2"/>
  </r>
  <r>
    <s v="Rob Wagner"/>
    <s v="EXP-10011429 "/>
    <n v="35.65"/>
    <d v="2024-02-19T00:00:00"/>
    <x v="10"/>
    <s v="Wash Maintenance"/>
    <s v="downy and dawn"/>
    <m/>
    <m/>
    <m/>
    <m/>
    <m/>
    <m/>
    <m/>
    <m/>
    <m/>
    <m/>
    <m/>
    <m/>
    <m/>
    <m/>
    <m/>
    <m/>
    <m/>
    <m/>
    <m/>
    <m/>
    <m/>
    <e v="#REF!"/>
    <s v=""/>
    <s v=""/>
    <x v="3"/>
    <x v="2"/>
  </r>
  <r>
    <s v="Brian Wilson"/>
    <s v="EXP-10011446 "/>
    <n v="39.119999999999997"/>
    <d v="2024-02-12T00:00:00"/>
    <x v="0"/>
    <s v="Wash Maintenance"/>
    <s v="Salt crystals"/>
    <m/>
    <m/>
    <m/>
    <m/>
    <m/>
    <m/>
    <m/>
    <m/>
    <m/>
    <m/>
    <m/>
    <m/>
    <m/>
    <m/>
    <m/>
    <m/>
    <m/>
    <m/>
    <m/>
    <m/>
    <m/>
    <e v="#REF!"/>
    <s v="SL204@tidalwaveautospa.com"/>
    <s v="Ricky Doyle"/>
    <x v="3"/>
    <x v="2"/>
  </r>
  <r>
    <s v="Brian Wilson"/>
    <s v="EXP-10011446 "/>
    <n v="173.59"/>
    <d v="2024-02-13T00:00:00"/>
    <x v="0"/>
    <s v="Wash Maintenance"/>
    <s v="Salt crystals"/>
    <m/>
    <m/>
    <m/>
    <m/>
    <m/>
    <m/>
    <m/>
    <m/>
    <m/>
    <m/>
    <m/>
    <m/>
    <m/>
    <m/>
    <m/>
    <m/>
    <m/>
    <m/>
    <m/>
    <m/>
    <m/>
    <e v="#REF!"/>
    <s v="SL204@tidalwaveautospa.com"/>
    <s v="Ricky Doyle"/>
    <x v="3"/>
    <x v="2"/>
  </r>
  <r>
    <s v="Brian Wilson"/>
    <s v="EXP-10011446 "/>
    <n v="193.27"/>
    <d v="2024-02-14T00:00:00"/>
    <x v="0"/>
    <s v="Wash Maintenance"/>
    <s v="Broom handles,grippers, hot hands, fruit snacks"/>
    <m/>
    <m/>
    <m/>
    <m/>
    <m/>
    <m/>
    <m/>
    <m/>
    <m/>
    <m/>
    <m/>
    <m/>
    <m/>
    <m/>
    <m/>
    <m/>
    <m/>
    <m/>
    <m/>
    <m/>
    <m/>
    <e v="#REF!"/>
    <s v="SL204@tidalwaveautospa.com"/>
    <s v="Ricky Doyle"/>
    <x v="3"/>
    <x v="2"/>
  </r>
  <r>
    <s v="Brian Wilson"/>
    <s v="EXP-10011446 "/>
    <n v="169.09"/>
    <d v="2024-02-16T00:00:00"/>
    <x v="2"/>
    <s v="Wash Maintenance"/>
    <s v="Hydraulic lines"/>
    <m/>
    <m/>
    <m/>
    <m/>
    <m/>
    <m/>
    <m/>
    <m/>
    <m/>
    <m/>
    <m/>
    <m/>
    <m/>
    <m/>
    <m/>
    <m/>
    <m/>
    <m/>
    <m/>
    <m/>
    <m/>
    <e v="#REF!"/>
    <s v="SL204@tidalwaveautospa.com"/>
    <s v="Ricky Doyle"/>
    <x v="3"/>
    <x v="2"/>
  </r>
  <r>
    <s v="Byron Barnes"/>
    <s v="EXP-10010973 "/>
    <n v="42.39"/>
    <d v="2024-01-29T00:00:00"/>
    <x v="7"/>
    <s v="Parts"/>
    <s v="BOMGAARS 180"/>
    <m/>
    <m/>
    <m/>
    <m/>
    <m/>
    <m/>
    <m/>
    <m/>
    <m/>
    <m/>
    <m/>
    <m/>
    <m/>
    <m/>
    <m/>
    <m/>
    <m/>
    <m/>
    <m/>
    <m/>
    <m/>
    <e v="#REF!"/>
    <s v="byron.barnes@tidalwaveautospa.com"/>
    <s v="Bruce Maxwell"/>
    <x v="3"/>
    <x v="2"/>
  </r>
  <r>
    <s v="Byron Barnes"/>
    <s v="EXP-10010973 "/>
    <n v="68.150000000000006"/>
    <d v="2024-02-04T00:00:00"/>
    <x v="12"/>
    <s v="Wash Maintenance"/>
    <s v="cleaning supplies"/>
    <m/>
    <m/>
    <m/>
    <m/>
    <m/>
    <m/>
    <m/>
    <m/>
    <m/>
    <m/>
    <m/>
    <m/>
    <m/>
    <m/>
    <m/>
    <m/>
    <m/>
    <m/>
    <m/>
    <m/>
    <m/>
    <e v="#REF!"/>
    <s v="byron.barnes@tidalwaveautospa.com"/>
    <s v="Bruce Maxwell"/>
    <x v="3"/>
    <x v="2"/>
  </r>
  <r>
    <s v="Byron Barnes"/>
    <s v="EXP-10010973 "/>
    <n v="47.69"/>
    <d v="2024-02-04T00:00:00"/>
    <x v="12"/>
    <s v="Office Furniture"/>
    <s v="folding table"/>
    <m/>
    <m/>
    <m/>
    <m/>
    <m/>
    <m/>
    <m/>
    <m/>
    <m/>
    <m/>
    <m/>
    <m/>
    <m/>
    <m/>
    <m/>
    <m/>
    <m/>
    <m/>
    <m/>
    <m/>
    <m/>
    <e v="#REF!"/>
    <s v="byron.barnes@tidalwaveautospa.com"/>
    <s v="Bruce Maxwell"/>
    <x v="3"/>
    <x v="2"/>
  </r>
  <r>
    <s v="Byron Barnes"/>
    <s v="EXP-10010973 "/>
    <n v="166.21"/>
    <d v="2024-02-05T00:00:00"/>
    <x v="12"/>
    <s v="Wash Maintenance"/>
    <s v="water softener"/>
    <m/>
    <m/>
    <m/>
    <m/>
    <m/>
    <m/>
    <m/>
    <m/>
    <m/>
    <m/>
    <m/>
    <m/>
    <m/>
    <m/>
    <m/>
    <m/>
    <m/>
    <m/>
    <m/>
    <m/>
    <m/>
    <e v="#REF!"/>
    <s v="byron.barnes@tidalwaveautospa.com"/>
    <s v="Bruce Maxwell"/>
    <x v="3"/>
    <x v="2"/>
  </r>
  <r>
    <s v="Byron Barnes"/>
    <s v="EXP-10010973 "/>
    <n v="172.21"/>
    <d v="2024-02-06T00:00:00"/>
    <x v="12"/>
    <s v="Small Tools"/>
    <s v="battery starter, wrench set, socket set"/>
    <m/>
    <m/>
    <m/>
    <m/>
    <m/>
    <m/>
    <m/>
    <m/>
    <m/>
    <m/>
    <m/>
    <m/>
    <m/>
    <m/>
    <m/>
    <m/>
    <m/>
    <m/>
    <m/>
    <m/>
    <m/>
    <e v="#REF!"/>
    <s v="byron.barnes@tidalwaveautospa.com"/>
    <s v="Bruce Maxwell"/>
    <x v="3"/>
    <x v="2"/>
  </r>
  <r>
    <s v="Byron Barnes"/>
    <s v="EXP-10010973 "/>
    <n v="251.22"/>
    <d v="2024-02-07T00:00:00"/>
    <x v="12"/>
    <s v="Wash Maintenance"/>
    <s v="yard cart"/>
    <m/>
    <m/>
    <m/>
    <m/>
    <m/>
    <m/>
    <m/>
    <m/>
    <m/>
    <m/>
    <m/>
    <m/>
    <m/>
    <m/>
    <m/>
    <m/>
    <m/>
    <m/>
    <m/>
    <m/>
    <m/>
    <e v="#REF!"/>
    <s v="byron.barnes@tidalwaveautospa.com"/>
    <s v="Bruce Maxwell"/>
    <x v="3"/>
    <x v="2"/>
  </r>
  <r>
    <s v="Byron Barnes"/>
    <s v="EXP-10010973 "/>
    <n v="57.9"/>
    <d v="2024-02-09T00:00:00"/>
    <x v="12"/>
    <s v="Office Supplies"/>
    <s v="snacks, drinks, office supplies"/>
    <m/>
    <m/>
    <m/>
    <m/>
    <m/>
    <m/>
    <m/>
    <m/>
    <m/>
    <m/>
    <m/>
    <m/>
    <m/>
    <m/>
    <m/>
    <m/>
    <m/>
    <m/>
    <m/>
    <m/>
    <m/>
    <e v="#REF!"/>
    <s v="byron.barnes@tidalwaveautospa.com"/>
    <s v="Bruce Maxwell"/>
    <x v="3"/>
    <x v="2"/>
  </r>
  <r>
    <s v="Draven Girdler"/>
    <s v="EXP-10010944 "/>
    <n v="96.35"/>
    <d v="2024-01-25T00:00:00"/>
    <x v="2"/>
    <s v="Parts"/>
    <s v="Parts for repairs"/>
    <m/>
    <m/>
    <m/>
    <m/>
    <m/>
    <m/>
    <m/>
    <m/>
    <m/>
    <m/>
    <m/>
    <m/>
    <m/>
    <m/>
    <m/>
    <m/>
    <m/>
    <m/>
    <m/>
    <m/>
    <m/>
    <e v="#REF!"/>
    <s v="ASL164@tidalwaveautospa.com"/>
    <s v="Lane Carr"/>
    <x v="3"/>
    <x v="2"/>
  </r>
  <r>
    <s v="Draven Girdler"/>
    <s v="EXP-10010944 "/>
    <n v="114.3"/>
    <d v="2024-02-09T00:00:00"/>
    <x v="0"/>
    <s v="Wash Maintenance"/>
    <s v="Cleaning supplies"/>
    <m/>
    <m/>
    <m/>
    <m/>
    <m/>
    <m/>
    <m/>
    <m/>
    <m/>
    <m/>
    <m/>
    <m/>
    <m/>
    <m/>
    <m/>
    <m/>
    <m/>
    <m/>
    <m/>
    <m/>
    <m/>
    <e v="#REF!"/>
    <s v="ASL164@tidalwaveautospa.com"/>
    <s v="Lane Carr"/>
    <x v="3"/>
    <x v="2"/>
  </r>
  <r>
    <s v="Draven Girdler"/>
    <s v="EXP-10010944 "/>
    <n v="687.46"/>
    <d v="2024-02-09T00:00:00"/>
    <x v="0"/>
    <s v="Wash Maintenance"/>
    <s v="Wash supplies/cleaning"/>
    <m/>
    <m/>
    <m/>
    <m/>
    <m/>
    <m/>
    <m/>
    <m/>
    <m/>
    <m/>
    <m/>
    <m/>
    <m/>
    <m/>
    <m/>
    <m/>
    <m/>
    <m/>
    <m/>
    <m/>
    <m/>
    <e v="#REF!"/>
    <s v="ASL164@tidalwaveautospa.com"/>
    <s v="Lane Carr"/>
    <x v="3"/>
    <x v="2"/>
  </r>
  <r>
    <s v="Draven Girdler"/>
    <s v="EXP-10010944 "/>
    <n v="213.7"/>
    <d v="2024-02-09T00:00:00"/>
    <x v="16"/>
    <s v="Wash Supplies"/>
    <s v="Bottles for 2nd mile"/>
    <m/>
    <m/>
    <m/>
    <m/>
    <m/>
    <m/>
    <m/>
    <m/>
    <m/>
    <m/>
    <m/>
    <m/>
    <m/>
    <m/>
    <m/>
    <m/>
    <m/>
    <m/>
    <m/>
    <m/>
    <m/>
    <e v="#REF!"/>
    <s v="ASL164@tidalwaveautospa.com"/>
    <s v="Lane Carr"/>
    <x v="3"/>
    <x v="2"/>
  </r>
  <r>
    <s v="Draven Girdler"/>
    <s v="EXP-10010944 "/>
    <n v="70.31"/>
    <d v="2024-02-09T00:00:00"/>
    <x v="0"/>
    <s v="Wash Maintenance"/>
    <s v="ice melt"/>
    <m/>
    <m/>
    <m/>
    <m/>
    <m/>
    <m/>
    <m/>
    <m/>
    <m/>
    <m/>
    <m/>
    <m/>
    <m/>
    <m/>
    <m/>
    <m/>
    <m/>
    <m/>
    <m/>
    <m/>
    <m/>
    <e v="#REF!"/>
    <s v="ASL164@tidalwaveautospa.com"/>
    <s v="Lane Carr"/>
    <x v="3"/>
    <x v="2"/>
  </r>
  <r>
    <s v="Draven Girdler"/>
    <s v="EXP-10010944 "/>
    <n v="172.68"/>
    <d v="2024-02-15T00:00:00"/>
    <x v="11"/>
    <s v="Wash Maintenance"/>
    <s v="New hose for prep guns."/>
    <m/>
    <m/>
    <m/>
    <m/>
    <m/>
    <m/>
    <m/>
    <m/>
    <m/>
    <m/>
    <m/>
    <m/>
    <m/>
    <m/>
    <m/>
    <m/>
    <m/>
    <m/>
    <m/>
    <m/>
    <m/>
    <e v="#REF!"/>
    <s v="ASL164@tidalwaveautospa.com"/>
    <s v="Lane Carr"/>
    <x v="3"/>
    <x v="2"/>
  </r>
  <r>
    <s v="Rick Thornton"/>
    <s v="EXP-10011453 "/>
    <n v="33.04"/>
    <d v="2024-01-12T00:00:00"/>
    <x v="6"/>
    <s v="Wash Maintenance"/>
    <s v="Bungee cords for towel racks"/>
    <m/>
    <m/>
    <m/>
    <m/>
    <m/>
    <m/>
    <m/>
    <m/>
    <m/>
    <m/>
    <m/>
    <m/>
    <m/>
    <m/>
    <m/>
    <m/>
    <m/>
    <m/>
    <m/>
    <m/>
    <m/>
    <e v="#REF!"/>
    <s v="SL68@tidalwaveautospa.com"/>
    <s v="Derek Schillinger"/>
    <x v="3"/>
    <x v="2"/>
  </r>
  <r>
    <s v="Rick Thornton"/>
    <s v="EXP-10011453 "/>
    <n v="7.77"/>
    <d v="2024-02-07T00:00:00"/>
    <x v="14"/>
    <s v="Wash Maintenance"/>
    <s v="Scotch tape"/>
    <m/>
    <m/>
    <m/>
    <m/>
    <m/>
    <m/>
    <m/>
    <m/>
    <m/>
    <m/>
    <m/>
    <m/>
    <m/>
    <m/>
    <m/>
    <m/>
    <m/>
    <m/>
    <m/>
    <m/>
    <m/>
    <e v="#REF!"/>
    <s v="SL68@tidalwaveautospa.com"/>
    <s v="Derek Schillinger"/>
    <x v="3"/>
    <x v="2"/>
  </r>
  <r>
    <s v="Rick Thornton"/>
    <s v="EXP-10011453 "/>
    <n v="13.36"/>
    <d v="2024-02-10T00:00:00"/>
    <x v="6"/>
    <s v="Fuel"/>
    <s v="Gasoline for the wash.. cleaning/heating"/>
    <m/>
    <m/>
    <m/>
    <m/>
    <m/>
    <m/>
    <m/>
    <m/>
    <m/>
    <m/>
    <m/>
    <m/>
    <m/>
    <m/>
    <m/>
    <m/>
    <m/>
    <m/>
    <m/>
    <m/>
    <m/>
    <e v="#REF!"/>
    <s v="SL68@tidalwaveautospa.com"/>
    <s v="Derek Schillinger"/>
    <x v="3"/>
    <x v="2"/>
  </r>
  <r>
    <s v="Rick Thornton"/>
    <s v="EXP-10011453 "/>
    <n v="74.819999999999993"/>
    <d v="2024-02-10T00:00:00"/>
    <x v="6"/>
    <s v="Wash Maintenance"/>
    <s v="Water and tunnel cleaner"/>
    <m/>
    <m/>
    <m/>
    <m/>
    <m/>
    <m/>
    <m/>
    <m/>
    <m/>
    <m/>
    <m/>
    <m/>
    <m/>
    <m/>
    <m/>
    <m/>
    <m/>
    <m/>
    <m/>
    <m/>
    <m/>
    <e v="#REF!"/>
    <s v="SL68@tidalwaveautospa.com"/>
    <s v="Derek Schillinger"/>
    <x v="3"/>
    <x v="2"/>
  </r>
  <r>
    <s v="Brandon Zarecor"/>
    <s v="EXP-10011411 "/>
    <n v="-46.55"/>
    <d v="2024-02-15T00:00:00"/>
    <x v="2"/>
    <s v="Parts"/>
    <s v="returning caps for vacuum canisters wrong size"/>
    <m/>
    <m/>
    <m/>
    <m/>
    <m/>
    <m/>
    <m/>
    <m/>
    <m/>
    <m/>
    <m/>
    <m/>
    <m/>
    <m/>
    <m/>
    <m/>
    <m/>
    <m/>
    <m/>
    <m/>
    <m/>
    <e v="#REF!"/>
    <s v="SL252@tidalwaveautospa.com"/>
    <s v="Derek Schillinger"/>
    <x v="3"/>
    <x v="2"/>
  </r>
  <r>
    <s v="Brandon Zarecor"/>
    <s v="EXP-10011411 "/>
    <n v="46.55"/>
    <d v="2024-02-15T00:00:00"/>
    <x v="2"/>
    <s v="Parts"/>
    <s v="caps for vacuum canisters"/>
    <m/>
    <m/>
    <m/>
    <m/>
    <m/>
    <m/>
    <m/>
    <m/>
    <m/>
    <m/>
    <m/>
    <m/>
    <m/>
    <m/>
    <m/>
    <m/>
    <m/>
    <m/>
    <m/>
    <m/>
    <m/>
    <e v="#REF!"/>
    <s v="SL252@tidalwaveautospa.com"/>
    <s v="Derek Schillinger"/>
    <x v="3"/>
    <x v="2"/>
  </r>
  <r>
    <s v="Brandon Zarecor"/>
    <s v="EXP-10011411 "/>
    <n v="190.8"/>
    <d v="2024-02-18T00:00:00"/>
    <x v="0"/>
    <s v="Wash Maintenance"/>
    <s v="dawn and restroom cleaner"/>
    <m/>
    <m/>
    <m/>
    <m/>
    <m/>
    <m/>
    <m/>
    <m/>
    <m/>
    <m/>
    <m/>
    <m/>
    <m/>
    <m/>
    <m/>
    <m/>
    <m/>
    <m/>
    <m/>
    <m/>
    <m/>
    <e v="#REF!"/>
    <s v="SL252@tidalwaveautospa.com"/>
    <s v="Derek Schillinger"/>
    <x v="3"/>
    <x v="2"/>
  </r>
  <r>
    <s v="Rodney Davis"/>
    <s v="EXP-10011138 "/>
    <n v="67.17"/>
    <d v="2024-01-18T00:00:00"/>
    <x v="2"/>
    <s v="Parts"/>
    <s v="Equipment for repairs"/>
    <m/>
    <m/>
    <m/>
    <m/>
    <m/>
    <m/>
    <m/>
    <m/>
    <m/>
    <m/>
    <m/>
    <m/>
    <m/>
    <m/>
    <m/>
    <m/>
    <m/>
    <m/>
    <m/>
    <m/>
    <m/>
    <e v="#REF!"/>
    <s v="SL83@tidalwaveautospa.com"/>
    <s v="Michael Dodge"/>
    <x v="3"/>
    <x v="2"/>
  </r>
  <r>
    <s v="Rodney Davis"/>
    <s v="EXP-10011138 "/>
    <n v="140.26"/>
    <d v="2024-01-23T00:00:00"/>
    <x v="11"/>
    <s v="Wash Maintenance"/>
    <s v="Hydraulic Hose"/>
    <m/>
    <m/>
    <m/>
    <m/>
    <m/>
    <m/>
    <m/>
    <m/>
    <m/>
    <m/>
    <m/>
    <m/>
    <m/>
    <m/>
    <m/>
    <m/>
    <m/>
    <m/>
    <m/>
    <m/>
    <m/>
    <e v="#REF!"/>
    <s v="SL83@tidalwaveautospa.com"/>
    <s v="Michael Dodge"/>
    <x v="3"/>
    <x v="2"/>
  </r>
  <r>
    <s v="Rodney Davis"/>
    <s v="EXP-10011138 "/>
    <n v="48.44"/>
    <d v="2024-01-27T00:00:00"/>
    <x v="0"/>
    <s v="Office Supplies"/>
    <s v="office supplies"/>
    <m/>
    <m/>
    <m/>
    <m/>
    <m/>
    <m/>
    <m/>
    <m/>
    <m/>
    <m/>
    <m/>
    <m/>
    <m/>
    <m/>
    <m/>
    <m/>
    <m/>
    <m/>
    <m/>
    <m/>
    <m/>
    <e v="#REF!"/>
    <s v="SL83@tidalwaveautospa.com"/>
    <s v="Michael Dodge"/>
    <x v="3"/>
    <x v="2"/>
  </r>
  <r>
    <s v="Rodney Davis"/>
    <s v="EXP-10011138 "/>
    <n v="12.04"/>
    <d v="2024-01-27T00:00:00"/>
    <x v="0"/>
    <s v="Wash Maintenance"/>
    <s v="Dish Detergent"/>
    <m/>
    <m/>
    <m/>
    <m/>
    <m/>
    <m/>
    <m/>
    <m/>
    <m/>
    <m/>
    <m/>
    <m/>
    <m/>
    <m/>
    <m/>
    <m/>
    <m/>
    <m/>
    <m/>
    <m/>
    <m/>
    <e v="#REF!"/>
    <s v="SL83@tidalwaveautospa.com"/>
    <s v="Michael Dodge"/>
    <x v="3"/>
    <x v="2"/>
  </r>
  <r>
    <s v="Rodney Davis"/>
    <s v="EXP-10011138 "/>
    <n v="-19.73"/>
    <d v="2024-01-27T00:00:00"/>
    <x v="0"/>
    <s v="Office Supplies"/>
    <s v="Refund issued for wrong item purchased"/>
    <m/>
    <m/>
    <m/>
    <m/>
    <m/>
    <m/>
    <m/>
    <m/>
    <m/>
    <m/>
    <m/>
    <m/>
    <m/>
    <m/>
    <m/>
    <m/>
    <m/>
    <m/>
    <m/>
    <m/>
    <m/>
    <e v="#REF!"/>
    <s v="SL83@tidalwaveautospa.com"/>
    <s v="Michael Dodge"/>
    <x v="3"/>
    <x v="2"/>
  </r>
  <r>
    <s v="Rodney Davis"/>
    <s v="EXP-10011138 "/>
    <n v="256.2"/>
    <d v="2024-01-30T00:00:00"/>
    <x v="11"/>
    <s v="Wash Supplies"/>
    <s v="Hog Hair Prep Brushes"/>
    <m/>
    <m/>
    <m/>
    <m/>
    <m/>
    <m/>
    <m/>
    <m/>
    <m/>
    <m/>
    <m/>
    <m/>
    <m/>
    <m/>
    <m/>
    <m/>
    <m/>
    <m/>
    <m/>
    <m/>
    <m/>
    <e v="#REF!"/>
    <s v="SL83@tidalwaveautospa.com"/>
    <s v="Michael Dodge"/>
    <x v="3"/>
    <x v="2"/>
  </r>
  <r>
    <s v="Rodney Davis"/>
    <s v="EXP-10011138 "/>
    <n v="211.32"/>
    <d v="2024-01-30T00:00:00"/>
    <x v="11"/>
    <s v="Parts"/>
    <s v="Hydraulic Hose fittings"/>
    <m/>
    <m/>
    <m/>
    <m/>
    <m/>
    <m/>
    <m/>
    <m/>
    <m/>
    <m/>
    <m/>
    <m/>
    <m/>
    <m/>
    <m/>
    <m/>
    <m/>
    <m/>
    <m/>
    <m/>
    <m/>
    <e v="#REF!"/>
    <s v="SL83@tidalwaveautospa.com"/>
    <s v="Michael Dodge"/>
    <x v="3"/>
    <x v="2"/>
  </r>
  <r>
    <s v="Rodney Davis"/>
    <s v="EXP-10011138 "/>
    <n v="76.59"/>
    <d v="2024-01-30T00:00:00"/>
    <x v="11"/>
    <s v="Wash Maintenance"/>
    <s v="New mop handles"/>
    <m/>
    <m/>
    <m/>
    <m/>
    <m/>
    <m/>
    <m/>
    <m/>
    <m/>
    <m/>
    <m/>
    <m/>
    <m/>
    <m/>
    <m/>
    <m/>
    <m/>
    <m/>
    <m/>
    <m/>
    <m/>
    <e v="#REF!"/>
    <s v="SL83@tidalwaveautospa.com"/>
    <s v="Michael Dodge"/>
    <x v="3"/>
    <x v="2"/>
  </r>
  <r>
    <s v="Rodney Davis"/>
    <s v="EXP-10011138 "/>
    <n v="36.33"/>
    <d v="2024-01-31T00:00:00"/>
    <x v="1"/>
    <s v="Parts"/>
    <s v="Items for repairs"/>
    <m/>
    <m/>
    <m/>
    <m/>
    <m/>
    <m/>
    <m/>
    <m/>
    <m/>
    <m/>
    <m/>
    <m/>
    <m/>
    <m/>
    <m/>
    <m/>
    <m/>
    <m/>
    <m/>
    <m/>
    <m/>
    <e v="#REF!"/>
    <s v="SL83@tidalwaveautospa.com"/>
    <s v="Michael Dodge"/>
    <x v="3"/>
    <x v="2"/>
  </r>
  <r>
    <s v="Rodney Davis"/>
    <s v="EXP-10011138 "/>
    <n v="74.7"/>
    <d v="2024-01-31T00:00:00"/>
    <x v="0"/>
    <s v="Wash Maintenance"/>
    <s v="Vinegar for cleaning"/>
    <m/>
    <m/>
    <m/>
    <m/>
    <m/>
    <m/>
    <m/>
    <m/>
    <m/>
    <m/>
    <m/>
    <m/>
    <m/>
    <m/>
    <m/>
    <m/>
    <m/>
    <m/>
    <m/>
    <m/>
    <m/>
    <e v="#REF!"/>
    <s v="SL83@tidalwaveautospa.com"/>
    <s v="Michael Dodge"/>
    <x v="3"/>
    <x v="2"/>
  </r>
  <r>
    <s v="Rodney Davis"/>
    <s v="EXP-10011138 "/>
    <n v="10.66"/>
    <d v="2024-01-31T00:00:00"/>
    <x v="11"/>
    <s v="Small Tools"/>
    <s v="digital caliber"/>
    <m/>
    <m/>
    <m/>
    <m/>
    <m/>
    <m/>
    <m/>
    <m/>
    <m/>
    <m/>
    <m/>
    <m/>
    <m/>
    <m/>
    <m/>
    <m/>
    <m/>
    <m/>
    <m/>
    <m/>
    <m/>
    <e v="#REF!"/>
    <s v="SL83@tidalwaveautospa.com"/>
    <s v="Michael Dodge"/>
    <x v="3"/>
    <x v="2"/>
  </r>
  <r>
    <s v="Rodney Davis"/>
    <s v="EXP-10011138 "/>
    <n v="255.7"/>
    <d v="2024-01-31T00:00:00"/>
    <x v="0"/>
    <s v="Wash Maintenance"/>
    <s v="Detergent"/>
    <m/>
    <m/>
    <m/>
    <m/>
    <m/>
    <m/>
    <m/>
    <m/>
    <m/>
    <m/>
    <m/>
    <m/>
    <m/>
    <m/>
    <m/>
    <m/>
    <m/>
    <m/>
    <m/>
    <m/>
    <m/>
    <e v="#REF!"/>
    <s v="SL83@tidalwaveautospa.com"/>
    <s v="Michael Dodge"/>
    <x v="3"/>
    <x v="2"/>
  </r>
  <r>
    <s v="Rodney Davis"/>
    <s v="EXP-10011138 "/>
    <n v="81.650000000000006"/>
    <d v="2024-02-01T00:00:00"/>
    <x v="0"/>
    <s v="Safety Supplies"/>
    <s v="Gloves for Wash"/>
    <m/>
    <m/>
    <m/>
    <m/>
    <m/>
    <m/>
    <m/>
    <m/>
    <m/>
    <m/>
    <m/>
    <m/>
    <m/>
    <m/>
    <m/>
    <m/>
    <m/>
    <m/>
    <m/>
    <m/>
    <m/>
    <e v="#REF!"/>
    <s v="SL83@tidalwaveautospa.com"/>
    <s v="Michael Dodge"/>
    <x v="3"/>
    <x v="2"/>
  </r>
  <r>
    <s v="Rodney Davis"/>
    <s v="EXP-10011138 "/>
    <n v="9.1199999999999992"/>
    <d v="2024-02-01T00:00:00"/>
    <x v="1"/>
    <s v="Parts"/>
    <s v="Parts for Wash Repair"/>
    <m/>
    <m/>
    <m/>
    <m/>
    <m/>
    <m/>
    <m/>
    <m/>
    <m/>
    <m/>
    <m/>
    <m/>
    <m/>
    <m/>
    <m/>
    <m/>
    <m/>
    <m/>
    <m/>
    <m/>
    <m/>
    <e v="#REF!"/>
    <s v="SL83@tidalwaveautospa.com"/>
    <s v="Michael Dodge"/>
    <x v="3"/>
    <x v="2"/>
  </r>
  <r>
    <s v="Antawan Hill"/>
    <s v="EXP-10011426 "/>
    <n v="124.51"/>
    <d v="2024-01-19T00:00:00"/>
    <x v="2"/>
    <s v="Plumbing Expense"/>
    <s v="PVC piping for my vacuums"/>
    <m/>
    <m/>
    <m/>
    <m/>
    <m/>
    <m/>
    <m/>
    <m/>
    <m/>
    <m/>
    <m/>
    <m/>
    <m/>
    <m/>
    <m/>
    <m/>
    <m/>
    <m/>
    <m/>
    <m/>
    <m/>
    <e v="#REF!"/>
    <s v="SL3@tidalwaveautospa.com"/>
    <s v="Andrew Strevel"/>
    <x v="3"/>
    <x v="2"/>
  </r>
  <r>
    <s v="Antawan Hill"/>
    <s v="EXP-10011426 "/>
    <n v="328.11"/>
    <d v="2024-01-31T00:00:00"/>
    <x v="0"/>
    <s v="Wash Maintenance"/>
    <s v="Gloves, cleaning, supplies, breadsticks, spray, gun nozzles"/>
    <m/>
    <m/>
    <m/>
    <m/>
    <m/>
    <m/>
    <m/>
    <m/>
    <m/>
    <m/>
    <m/>
    <m/>
    <m/>
    <m/>
    <m/>
    <m/>
    <m/>
    <m/>
    <m/>
    <m/>
    <m/>
    <e v="#REF!"/>
    <s v="SL3@tidalwaveautospa.com"/>
    <s v="Andrew Strevel"/>
    <x v="3"/>
    <x v="2"/>
  </r>
  <r>
    <s v="Antawan Hill"/>
    <s v="EXP-10011426 "/>
    <n v="63.17"/>
    <d v="2024-02-03T00:00:00"/>
    <x v="2"/>
    <s v="Parts"/>
    <s v="How to fix the pressure washing holes"/>
    <m/>
    <m/>
    <m/>
    <m/>
    <m/>
    <m/>
    <m/>
    <m/>
    <m/>
    <m/>
    <m/>
    <m/>
    <m/>
    <m/>
    <m/>
    <m/>
    <m/>
    <m/>
    <m/>
    <m/>
    <m/>
    <e v="#REF!"/>
    <s v="SL3@tidalwaveautospa.com"/>
    <s v="Andrew Strevel"/>
    <x v="3"/>
    <x v="2"/>
  </r>
  <r>
    <s v="Antawan Hill"/>
    <s v="EXP-10011426 "/>
    <n v="46.11"/>
    <d v="2024-02-12T00:00:00"/>
    <x v="0"/>
    <s v="Wash Maintenance"/>
    <s v="Bar cleaner to clean the walls employee key to get in the store"/>
    <m/>
    <m/>
    <m/>
    <m/>
    <m/>
    <m/>
    <m/>
    <m/>
    <m/>
    <m/>
    <m/>
    <m/>
    <m/>
    <m/>
    <m/>
    <m/>
    <m/>
    <m/>
    <m/>
    <m/>
    <m/>
    <e v="#REF!"/>
    <s v="SL3@tidalwaveautospa.com"/>
    <s v="Andrew Strevel"/>
    <x v="3"/>
    <x v="2"/>
  </r>
  <r>
    <s v="Jeremy Amburgey"/>
    <s v="EXP-10011420 "/>
    <n v="186.24"/>
    <d v="2024-01-18T00:00:00"/>
    <x v="30"/>
    <s v="Small Tools"/>
    <s v="Blow Torch/Copper/Sleeves/Sand Paper/Flux"/>
    <m/>
    <m/>
    <m/>
    <m/>
    <m/>
    <m/>
    <m/>
    <m/>
    <m/>
    <m/>
    <m/>
    <m/>
    <m/>
    <m/>
    <m/>
    <m/>
    <m/>
    <m/>
    <m/>
    <m/>
    <m/>
    <e v="#REF!"/>
    <s v="SL42@tidalwaveautospa.com"/>
    <s v="Andrew Strevel"/>
    <x v="3"/>
    <x v="2"/>
  </r>
  <r>
    <s v="Jeremy Amburgey"/>
    <s v="EXP-10011420 "/>
    <n v="156.51"/>
    <d v="2024-02-02T00:00:00"/>
    <x v="2"/>
    <s v="Plumbing Expense"/>
    <s v="PVC Piping for H2O Applications/Fittings for Prep Soap Replacement"/>
    <m/>
    <m/>
    <m/>
    <m/>
    <m/>
    <m/>
    <m/>
    <m/>
    <m/>
    <m/>
    <m/>
    <m/>
    <m/>
    <m/>
    <m/>
    <m/>
    <m/>
    <m/>
    <m/>
    <m/>
    <m/>
    <e v="#REF!"/>
    <s v="SL42@tidalwaveautospa.com"/>
    <s v="Andrew Strevel"/>
    <x v="3"/>
    <x v="2"/>
  </r>
  <r>
    <s v="Jeremy Amburgey"/>
    <s v="EXP-10011420 "/>
    <n v="55.95"/>
    <d v="2024-02-10T00:00:00"/>
    <x v="0"/>
    <s v="Wash Maintenance"/>
    <s v="Concrete Cleaner and Keys"/>
    <m/>
    <m/>
    <m/>
    <m/>
    <m/>
    <m/>
    <m/>
    <m/>
    <m/>
    <m/>
    <m/>
    <m/>
    <m/>
    <m/>
    <m/>
    <m/>
    <m/>
    <m/>
    <m/>
    <m/>
    <m/>
    <e v="#REF!"/>
    <s v="SL42@tidalwaveautospa.com"/>
    <s v="Andrew Strevel"/>
    <x v="3"/>
    <x v="2"/>
  </r>
  <r>
    <s v="Jeremy Amburgey"/>
    <s v="EXP-10011420 "/>
    <n v="23.32"/>
    <d v="2024-02-13T00:00:00"/>
    <x v="2"/>
    <s v="Plumbing Expense"/>
    <s v="PVC Union Fitting for Reclaim"/>
    <m/>
    <m/>
    <m/>
    <m/>
    <m/>
    <m/>
    <m/>
    <m/>
    <m/>
    <m/>
    <m/>
    <m/>
    <m/>
    <m/>
    <m/>
    <m/>
    <m/>
    <m/>
    <m/>
    <m/>
    <m/>
    <e v="#REF!"/>
    <s v="SL42@tidalwaveautospa.com"/>
    <s v="Andrew Strevel"/>
    <x v="3"/>
    <x v="2"/>
  </r>
  <r>
    <s v="Jeremy Amburgey"/>
    <s v="EXP-10011420 "/>
    <n v="238.48"/>
    <d v="2024-02-14T00:00:00"/>
    <x v="0"/>
    <s v="Wash Maintenance"/>
    <s v="100 Foot Pressure Hose/Pressure Gun"/>
    <m/>
    <m/>
    <m/>
    <m/>
    <m/>
    <m/>
    <m/>
    <m/>
    <m/>
    <m/>
    <m/>
    <m/>
    <m/>
    <m/>
    <m/>
    <m/>
    <m/>
    <m/>
    <m/>
    <m/>
    <m/>
    <e v="#REF!"/>
    <s v="SL42@tidalwaveautospa.com"/>
    <s v="Andrew Strevel"/>
    <x v="3"/>
    <x v="2"/>
  </r>
  <r>
    <s v="Davy Cox"/>
    <s v="EXP-10011394 "/>
    <n v="32.54"/>
    <d v="2024-01-17T00:00:00"/>
    <x v="9"/>
    <s v="Snacks"/>
    <s v="water"/>
    <m/>
    <m/>
    <m/>
    <m/>
    <m/>
    <m/>
    <m/>
    <m/>
    <m/>
    <m/>
    <m/>
    <m/>
    <m/>
    <m/>
    <m/>
    <m/>
    <m/>
    <m/>
    <m/>
    <m/>
    <m/>
    <e v="#REF!"/>
    <s v="SL4@tidalwaveautospa.com"/>
    <s v="Andrew Strevel"/>
    <x v="3"/>
    <x v="2"/>
  </r>
  <r>
    <s v="Davy Cox"/>
    <s v="EXP-10011394 "/>
    <n v="8.39"/>
    <d v="2024-01-21T00:00:00"/>
    <x v="8"/>
    <s v="Miscellaneous Expense - Non-SL"/>
    <s v="wrong card"/>
    <m/>
    <m/>
    <m/>
    <m/>
    <m/>
    <m/>
    <m/>
    <m/>
    <m/>
    <m/>
    <m/>
    <m/>
    <m/>
    <m/>
    <m/>
    <m/>
    <m/>
    <m/>
    <m/>
    <m/>
    <m/>
    <e v="#REF!"/>
    <s v="SL4@tidalwaveautospa.com"/>
    <s v="Andrew Strevel"/>
    <x v="3"/>
    <x v="2"/>
  </r>
  <r>
    <s v="Davy Cox"/>
    <s v="EXP-10011394 "/>
    <n v="53.35"/>
    <d v="2024-01-27T00:00:00"/>
    <x v="0"/>
    <s v="Wash Maintenance"/>
    <s v="dawn for windows"/>
    <m/>
    <m/>
    <m/>
    <m/>
    <m/>
    <m/>
    <m/>
    <m/>
    <m/>
    <m/>
    <m/>
    <m/>
    <m/>
    <m/>
    <m/>
    <m/>
    <m/>
    <m/>
    <m/>
    <m/>
    <m/>
    <e v="#REF!"/>
    <s v="SL4@tidalwaveautospa.com"/>
    <s v="Andrew Strevel"/>
    <x v="3"/>
    <x v="2"/>
  </r>
  <r>
    <s v="Davy Cox"/>
    <s v="EXP-10011394 "/>
    <n v="136.22999999999999"/>
    <d v="2024-02-03T00:00:00"/>
    <x v="0"/>
    <s v="Wash Maintenance"/>
    <s v="cleaning"/>
    <m/>
    <m/>
    <m/>
    <m/>
    <m/>
    <m/>
    <m/>
    <m/>
    <m/>
    <m/>
    <m/>
    <m/>
    <m/>
    <m/>
    <m/>
    <m/>
    <m/>
    <m/>
    <m/>
    <m/>
    <m/>
    <e v="#REF!"/>
    <s v="SL4@tidalwaveautospa.com"/>
    <s v="Andrew Strevel"/>
    <x v="3"/>
    <x v="2"/>
  </r>
  <r>
    <s v="Davy Cox"/>
    <s v="EXP-10011394 "/>
    <n v="11.01"/>
    <d v="2024-02-08T00:00:00"/>
    <x v="9"/>
    <s v="Snacks"/>
    <s v="water"/>
    <m/>
    <m/>
    <m/>
    <m/>
    <m/>
    <m/>
    <m/>
    <m/>
    <m/>
    <m/>
    <m/>
    <m/>
    <m/>
    <m/>
    <m/>
    <m/>
    <m/>
    <m/>
    <m/>
    <m/>
    <m/>
    <e v="#REF!"/>
    <s v="SL4@tidalwaveautospa.com"/>
    <s v="Andrew Strevel"/>
    <x v="3"/>
    <x v="2"/>
  </r>
  <r>
    <s v="Davy Cox"/>
    <s v="EXP-10011394 "/>
    <n v="300.16000000000003"/>
    <d v="2024-02-09T00:00:00"/>
    <x v="0"/>
    <s v="Wash Maintenance"/>
    <s v="cleaning"/>
    <m/>
    <m/>
    <m/>
    <m/>
    <m/>
    <m/>
    <m/>
    <m/>
    <m/>
    <m/>
    <m/>
    <m/>
    <m/>
    <m/>
    <m/>
    <m/>
    <m/>
    <m/>
    <m/>
    <m/>
    <m/>
    <e v="#REF!"/>
    <s v="SL4@tidalwaveautospa.com"/>
    <s v="Andrew Strevel"/>
    <x v="3"/>
    <x v="2"/>
  </r>
  <r>
    <s v="Davy Cox"/>
    <s v="EXP-10011394 "/>
    <n v="25.33"/>
    <d v="2024-02-14T00:00:00"/>
    <x v="9"/>
    <s v="Snacks"/>
    <s v="water"/>
    <m/>
    <m/>
    <m/>
    <m/>
    <m/>
    <m/>
    <m/>
    <m/>
    <m/>
    <m/>
    <m/>
    <m/>
    <m/>
    <m/>
    <m/>
    <m/>
    <m/>
    <m/>
    <m/>
    <m/>
    <m/>
    <e v="#REF!"/>
    <s v="SL4@tidalwaveautospa.com"/>
    <s v="Andrew Strevel"/>
    <x v="3"/>
    <x v="2"/>
  </r>
  <r>
    <s v="Davy Cox"/>
    <s v="EXP-10011394 "/>
    <n v="262.81"/>
    <d v="2024-02-14T00:00:00"/>
    <x v="0"/>
    <s v="Wash Maintenance"/>
    <s v="cleaning"/>
    <m/>
    <m/>
    <m/>
    <m/>
    <m/>
    <m/>
    <m/>
    <m/>
    <m/>
    <m/>
    <m/>
    <m/>
    <m/>
    <m/>
    <m/>
    <m/>
    <m/>
    <m/>
    <m/>
    <m/>
    <m/>
    <e v="#REF!"/>
    <s v="SL4@tidalwaveautospa.com"/>
    <s v="Andrew Strevel"/>
    <x v="3"/>
    <x v="2"/>
  </r>
  <r>
    <s v="Chad Stawicki"/>
    <s v="EXP-10011363 "/>
    <n v="88.22"/>
    <d v="2024-01-31T00:00:00"/>
    <x v="0"/>
    <s v="Wash Maintenance"/>
    <s v="laundry pods"/>
    <m/>
    <m/>
    <m/>
    <m/>
    <m/>
    <m/>
    <m/>
    <m/>
    <m/>
    <m/>
    <m/>
    <m/>
    <m/>
    <m/>
    <m/>
    <m/>
    <m/>
    <m/>
    <m/>
    <m/>
    <m/>
    <e v="#REF!"/>
    <s v="SL13@tidalwaveautospa.com"/>
    <s v="David Foster"/>
    <x v="3"/>
    <x v="2"/>
  </r>
  <r>
    <s v="Chad Stawicki"/>
    <s v="EXP-10011363 "/>
    <n v="99.64"/>
    <d v="2024-02-05T00:00:00"/>
    <x v="0"/>
    <s v="Wash Maintenance"/>
    <s v="cleaning supplies"/>
    <m/>
    <m/>
    <m/>
    <m/>
    <m/>
    <m/>
    <m/>
    <m/>
    <m/>
    <m/>
    <m/>
    <m/>
    <m/>
    <m/>
    <m/>
    <m/>
    <m/>
    <m/>
    <m/>
    <m/>
    <m/>
    <e v="#REF!"/>
    <s v="SL13@tidalwaveautospa.com"/>
    <s v="David Foster"/>
    <x v="3"/>
    <x v="2"/>
  </r>
  <r>
    <s v="Chad Stawicki"/>
    <s v="EXP-10011363 "/>
    <n v="350.81"/>
    <d v="2024-02-06T00:00:00"/>
    <x v="18"/>
    <s v="Wash Maintenance"/>
    <s v="wheel barrel. paint for parking lot lines."/>
    <m/>
    <m/>
    <m/>
    <m/>
    <m/>
    <m/>
    <m/>
    <m/>
    <m/>
    <m/>
    <m/>
    <m/>
    <m/>
    <m/>
    <m/>
    <m/>
    <m/>
    <m/>
    <m/>
    <m/>
    <m/>
    <e v="#REF!"/>
    <s v="SL13@tidalwaveautospa.com"/>
    <s v="David Foster"/>
    <x v="3"/>
    <x v="2"/>
  </r>
  <r>
    <s v="Chad Stawicki"/>
    <s v="EXP-10011363 "/>
    <n v="149.80000000000001"/>
    <d v="2024-02-12T00:00:00"/>
    <x v="0"/>
    <s v="Wash Maintenance"/>
    <s v="c3 chemical for walls"/>
    <m/>
    <m/>
    <m/>
    <m/>
    <m/>
    <m/>
    <m/>
    <m/>
    <m/>
    <m/>
    <m/>
    <m/>
    <m/>
    <m/>
    <m/>
    <m/>
    <m/>
    <m/>
    <m/>
    <m/>
    <m/>
    <e v="#REF!"/>
    <s v="SL13@tidalwaveautospa.com"/>
    <s v="David Foster"/>
    <x v="3"/>
    <x v="2"/>
  </r>
  <r>
    <s v="Ginger Cook"/>
    <s v="EXP-10011350 "/>
    <n v="39.29"/>
    <d v="2024-01-18T00:00:00"/>
    <x v="0"/>
    <s v="Wash Maintenance"/>
    <s v="salt for ice on concrete"/>
    <m/>
    <m/>
    <m/>
    <m/>
    <m/>
    <m/>
    <m/>
    <m/>
    <m/>
    <m/>
    <m/>
    <m/>
    <m/>
    <m/>
    <m/>
    <m/>
    <m/>
    <m/>
    <m/>
    <m/>
    <m/>
    <e v="#REF!"/>
    <s v=""/>
    <s v=""/>
    <x v="3"/>
    <x v="2"/>
  </r>
  <r>
    <s v="Ginger Cook"/>
    <s v="EXP-10011350 "/>
    <n v="46.58"/>
    <d v="2024-01-20T00:00:00"/>
    <x v="0"/>
    <s v="Office Supplies"/>
    <s v="keys for doors"/>
    <m/>
    <m/>
    <m/>
    <m/>
    <m/>
    <m/>
    <m/>
    <m/>
    <m/>
    <m/>
    <m/>
    <m/>
    <m/>
    <m/>
    <m/>
    <m/>
    <m/>
    <m/>
    <m/>
    <m/>
    <m/>
    <e v="#REF!"/>
    <s v=""/>
    <s v=""/>
    <x v="3"/>
    <x v="2"/>
  </r>
  <r>
    <s v="Ginger Cook"/>
    <s v="EXP-10011350 "/>
    <n v="216.75"/>
    <d v="2024-01-21T00:00:00"/>
    <x v="9"/>
    <s v="Snacks"/>
    <s v="water for employees/customers"/>
    <m/>
    <m/>
    <m/>
    <m/>
    <m/>
    <m/>
    <m/>
    <m/>
    <m/>
    <m/>
    <m/>
    <m/>
    <m/>
    <m/>
    <m/>
    <m/>
    <m/>
    <m/>
    <m/>
    <m/>
    <m/>
    <e v="#REF!"/>
    <s v=""/>
    <s v=""/>
    <x v="3"/>
    <x v="2"/>
  </r>
  <r>
    <s v="Ginger Cook"/>
    <s v="EXP-10011350 "/>
    <n v="21.53"/>
    <d v="2024-01-25T00:00:00"/>
    <x v="1"/>
    <s v="Parts"/>
    <s v="fittings for wash equipment"/>
    <m/>
    <m/>
    <m/>
    <m/>
    <m/>
    <m/>
    <m/>
    <m/>
    <m/>
    <m/>
    <m/>
    <m/>
    <m/>
    <m/>
    <m/>
    <m/>
    <m/>
    <m/>
    <m/>
    <m/>
    <m/>
    <e v="#REF!"/>
    <s v=""/>
    <s v=""/>
    <x v="3"/>
    <x v="2"/>
  </r>
  <r>
    <s v="Ginger Cook"/>
    <s v="EXP-10011350 "/>
    <n v="11"/>
    <d v="2024-01-27T00:00:00"/>
    <x v="1"/>
    <s v="Parts"/>
    <s v="ball valve for pressure washer"/>
    <m/>
    <m/>
    <m/>
    <m/>
    <m/>
    <m/>
    <m/>
    <m/>
    <m/>
    <m/>
    <m/>
    <m/>
    <m/>
    <m/>
    <m/>
    <m/>
    <m/>
    <m/>
    <m/>
    <m/>
    <m/>
    <e v="#REF!"/>
    <s v=""/>
    <s v=""/>
    <x v="3"/>
    <x v="2"/>
  </r>
  <r>
    <s v="Ginger Cook"/>
    <s v="EXP-10011350 "/>
    <n v="74.86"/>
    <d v="2024-01-30T00:00:00"/>
    <x v="11"/>
    <s v="Small Tools"/>
    <s v="rug reacher"/>
    <m/>
    <m/>
    <m/>
    <m/>
    <m/>
    <m/>
    <m/>
    <m/>
    <m/>
    <m/>
    <m/>
    <m/>
    <m/>
    <m/>
    <m/>
    <m/>
    <m/>
    <m/>
    <m/>
    <m/>
    <m/>
    <e v="#REF!"/>
    <s v=""/>
    <s v=""/>
    <x v="3"/>
    <x v="2"/>
  </r>
  <r>
    <s v="Ginger Cook"/>
    <s v="EXP-10011350 "/>
    <n v="324.14999999999998"/>
    <d v="2024-02-01T00:00:00"/>
    <x v="10"/>
    <s v="Wash Maintenance"/>
    <s v="cleaning supplies"/>
    <m/>
    <m/>
    <m/>
    <m/>
    <m/>
    <m/>
    <m/>
    <m/>
    <m/>
    <m/>
    <m/>
    <m/>
    <m/>
    <m/>
    <m/>
    <m/>
    <m/>
    <m/>
    <m/>
    <m/>
    <m/>
    <e v="#REF!"/>
    <s v=""/>
    <s v=""/>
    <x v="3"/>
    <x v="2"/>
  </r>
  <r>
    <s v="Ginger Cook"/>
    <s v="EXP-10011350 "/>
    <n v="103.08"/>
    <d v="2024-02-01T00:00:00"/>
    <x v="9"/>
    <s v="Snacks"/>
    <s v="snacks/drinks for employees"/>
    <m/>
    <m/>
    <m/>
    <m/>
    <m/>
    <m/>
    <m/>
    <m/>
    <m/>
    <m/>
    <m/>
    <m/>
    <m/>
    <m/>
    <m/>
    <m/>
    <m/>
    <m/>
    <m/>
    <m/>
    <m/>
    <e v="#REF!"/>
    <s v=""/>
    <s v=""/>
    <x v="3"/>
    <x v="2"/>
  </r>
  <r>
    <s v="Ginger Cook"/>
    <s v="EXP-10011350 "/>
    <n v="159.26"/>
    <d v="2024-02-03T00:00:00"/>
    <x v="10"/>
    <s v="Employee Incentives - Other"/>
    <s v="gift cards"/>
    <m/>
    <m/>
    <m/>
    <m/>
    <m/>
    <m/>
    <m/>
    <m/>
    <m/>
    <m/>
    <m/>
    <m/>
    <m/>
    <m/>
    <m/>
    <m/>
    <m/>
    <m/>
    <m/>
    <m/>
    <m/>
    <e v="#REF!"/>
    <s v=""/>
    <s v=""/>
    <x v="3"/>
    <x v="2"/>
  </r>
  <r>
    <s v="Ginger Cook"/>
    <s v="EXP-10011350 "/>
    <n v="42.95"/>
    <d v="2024-02-03T00:00:00"/>
    <x v="9"/>
    <s v="Snacks"/>
    <s v="water for employees"/>
    <m/>
    <m/>
    <m/>
    <m/>
    <m/>
    <m/>
    <m/>
    <m/>
    <m/>
    <m/>
    <m/>
    <m/>
    <m/>
    <m/>
    <m/>
    <m/>
    <m/>
    <m/>
    <m/>
    <m/>
    <m/>
    <e v="#REF!"/>
    <s v=""/>
    <s v=""/>
    <x v="3"/>
    <x v="2"/>
  </r>
  <r>
    <s v="Ginger Cook"/>
    <s v="EXP-10011350 "/>
    <n v="211.88"/>
    <d v="2024-02-06T00:00:00"/>
    <x v="0"/>
    <s v="Wash Maintenance"/>
    <s v="filters"/>
    <m/>
    <m/>
    <m/>
    <m/>
    <m/>
    <m/>
    <m/>
    <m/>
    <m/>
    <m/>
    <m/>
    <m/>
    <m/>
    <m/>
    <m/>
    <m/>
    <m/>
    <m/>
    <m/>
    <m/>
    <m/>
    <e v="#REF!"/>
    <s v=""/>
    <s v=""/>
    <x v="3"/>
    <x v="2"/>
  </r>
  <r>
    <s v="Ginger Cook"/>
    <s v="EXP-10011350 "/>
    <n v="110"/>
    <d v="2024-02-10T00:00:00"/>
    <x v="0"/>
    <s v="Dues &amp; Subscriptions"/>
    <s v="sams membership for site"/>
    <m/>
    <m/>
    <m/>
    <m/>
    <m/>
    <m/>
    <m/>
    <m/>
    <m/>
    <m/>
    <m/>
    <m/>
    <m/>
    <m/>
    <m/>
    <m/>
    <m/>
    <m/>
    <m/>
    <m/>
    <m/>
    <e v="#REF!"/>
    <s v=""/>
    <s v=""/>
    <x v="3"/>
    <x v="2"/>
  </r>
  <r>
    <s v="Ginger Cook"/>
    <s v="EXP-10011350 "/>
    <n v="34.700000000000003"/>
    <d v="2024-02-12T00:00:00"/>
    <x v="1"/>
    <s v="Wash Maintenance"/>
    <s v="hydraulic hose"/>
    <m/>
    <m/>
    <m/>
    <m/>
    <m/>
    <m/>
    <m/>
    <m/>
    <m/>
    <m/>
    <m/>
    <m/>
    <m/>
    <m/>
    <m/>
    <m/>
    <m/>
    <m/>
    <m/>
    <m/>
    <m/>
    <e v="#REF!"/>
    <s v=""/>
    <s v=""/>
    <x v="3"/>
    <x v="2"/>
  </r>
  <r>
    <s v="Ginger Cook"/>
    <s v="EXP-10011350 "/>
    <n v="30.71"/>
    <d v="2024-02-13T00:00:00"/>
    <x v="6"/>
    <s v="Parts"/>
    <s v="hex nuts"/>
    <m/>
    <m/>
    <m/>
    <m/>
    <m/>
    <m/>
    <m/>
    <m/>
    <m/>
    <m/>
    <m/>
    <m/>
    <m/>
    <m/>
    <m/>
    <m/>
    <m/>
    <m/>
    <m/>
    <m/>
    <m/>
    <e v="#REF!"/>
    <s v=""/>
    <s v=""/>
    <x v="3"/>
    <x v="2"/>
  </r>
  <r>
    <s v="Ginger Cook"/>
    <s v="EXP-10011350 "/>
    <n v="90.88"/>
    <d v="2024-02-13T00:00:00"/>
    <x v="6"/>
    <s v="Small Tools"/>
    <s v="gear puller"/>
    <m/>
    <m/>
    <m/>
    <m/>
    <m/>
    <m/>
    <m/>
    <m/>
    <m/>
    <m/>
    <m/>
    <m/>
    <m/>
    <m/>
    <m/>
    <m/>
    <m/>
    <m/>
    <m/>
    <m/>
    <m/>
    <e v="#REF!"/>
    <s v=""/>
    <s v=""/>
    <x v="3"/>
    <x v="2"/>
  </r>
  <r>
    <s v="Ginger Cook"/>
    <s v="EXP-10011350 "/>
    <n v="16.48"/>
    <d v="2024-02-13T00:00:00"/>
    <x v="6"/>
    <s v="Parts"/>
    <s v="hex nuts"/>
    <m/>
    <m/>
    <m/>
    <m/>
    <m/>
    <m/>
    <m/>
    <m/>
    <m/>
    <m/>
    <m/>
    <m/>
    <m/>
    <m/>
    <m/>
    <m/>
    <m/>
    <m/>
    <m/>
    <m/>
    <m/>
    <e v="#REF!"/>
    <s v=""/>
    <s v=""/>
    <x v="3"/>
    <x v="2"/>
  </r>
  <r>
    <s v="Ginger Cook"/>
    <s v="EXP-10011350 "/>
    <n v="98.69"/>
    <d v="2024-02-13T00:00:00"/>
    <x v="7"/>
    <s v="Equipment Repairs"/>
    <s v="pressure washer repairs"/>
    <m/>
    <m/>
    <m/>
    <m/>
    <m/>
    <m/>
    <m/>
    <m/>
    <m/>
    <m/>
    <m/>
    <m/>
    <m/>
    <m/>
    <m/>
    <m/>
    <m/>
    <m/>
    <m/>
    <m/>
    <m/>
    <e v="#REF!"/>
    <s v=""/>
    <s v=""/>
    <x v="3"/>
    <x v="2"/>
  </r>
  <r>
    <s v="Sam Jarrell"/>
    <s v="EXP-10010845 "/>
    <n v="36.659999999999997"/>
    <d v="2023-12-21T00:00:00"/>
    <x v="0"/>
    <s v="Fuel"/>
    <s v="Diesel"/>
    <m/>
    <m/>
    <m/>
    <m/>
    <m/>
    <m/>
    <m/>
    <m/>
    <m/>
    <m/>
    <m/>
    <m/>
    <m/>
    <m/>
    <m/>
    <m/>
    <m/>
    <m/>
    <m/>
    <m/>
    <m/>
    <e v="#REF!"/>
    <s v="SL27@tidalwaveautospa.com"/>
    <s v="Andrew Strevel"/>
    <x v="3"/>
    <x v="2"/>
  </r>
  <r>
    <s v="Sam Jarrell"/>
    <s v="EXP-10010845 "/>
    <n v="27.41"/>
    <d v="2023-12-23T00:00:00"/>
    <x v="0"/>
    <s v="Snacks"/>
    <s v="Water"/>
    <m/>
    <m/>
    <m/>
    <m/>
    <m/>
    <m/>
    <m/>
    <m/>
    <m/>
    <m/>
    <m/>
    <m/>
    <m/>
    <m/>
    <m/>
    <m/>
    <m/>
    <m/>
    <m/>
    <m/>
    <m/>
    <e v="#REF!"/>
    <s v="SL27@tidalwaveautospa.com"/>
    <s v="Andrew Strevel"/>
    <x v="3"/>
    <x v="2"/>
  </r>
  <r>
    <s v="Sam Jarrell"/>
    <s v="EXP-10010845 "/>
    <n v="8.1"/>
    <d v="2023-12-28T00:00:00"/>
    <x v="0"/>
    <s v="Office Supplies"/>
    <s v="Toliet paper"/>
    <m/>
    <m/>
    <m/>
    <m/>
    <m/>
    <m/>
    <m/>
    <m/>
    <m/>
    <m/>
    <m/>
    <m/>
    <m/>
    <m/>
    <m/>
    <m/>
    <m/>
    <m/>
    <m/>
    <m/>
    <m/>
    <e v="#REF!"/>
    <s v="SL27@tidalwaveautospa.com"/>
    <s v="Andrew Strevel"/>
    <x v="3"/>
    <x v="2"/>
  </r>
  <r>
    <s v="Sam Jarrell"/>
    <s v="EXP-10010845 "/>
    <n v="28.38"/>
    <d v="2024-01-01T00:00:00"/>
    <x v="0"/>
    <s v="Snacks"/>
    <s v="Waters"/>
    <m/>
    <m/>
    <m/>
    <m/>
    <m/>
    <m/>
    <m/>
    <m/>
    <m/>
    <m/>
    <m/>
    <m/>
    <m/>
    <m/>
    <m/>
    <m/>
    <m/>
    <m/>
    <m/>
    <m/>
    <m/>
    <e v="#REF!"/>
    <s v="SL27@tidalwaveautospa.com"/>
    <s v="Andrew Strevel"/>
    <x v="3"/>
    <x v="2"/>
  </r>
  <r>
    <s v="Sam Jarrell"/>
    <s v="EXP-10010845 "/>
    <n v="37.840000000000003"/>
    <d v="2024-01-03T00:00:00"/>
    <x v="0"/>
    <s v="Fuel"/>
    <s v="Diesel"/>
    <m/>
    <m/>
    <m/>
    <m/>
    <m/>
    <m/>
    <m/>
    <m/>
    <m/>
    <m/>
    <m/>
    <m/>
    <m/>
    <m/>
    <m/>
    <m/>
    <m/>
    <m/>
    <m/>
    <m/>
    <m/>
    <e v="#REF!"/>
    <s v="SL27@tidalwaveautospa.com"/>
    <s v="Andrew Strevel"/>
    <x v="3"/>
    <x v="2"/>
  </r>
  <r>
    <s v="Sam Jarrell"/>
    <s v="EXP-10010845 "/>
    <n v="13.5"/>
    <d v="2024-01-06T00:00:00"/>
    <x v="0"/>
    <s v="Office Supplies"/>
    <s v="Toliet paper"/>
    <m/>
    <m/>
    <m/>
    <m/>
    <m/>
    <m/>
    <m/>
    <m/>
    <m/>
    <m/>
    <m/>
    <m/>
    <m/>
    <m/>
    <m/>
    <m/>
    <m/>
    <m/>
    <m/>
    <m/>
    <m/>
    <e v="#REF!"/>
    <s v="SL27@tidalwaveautospa.com"/>
    <s v="Andrew Strevel"/>
    <x v="3"/>
    <x v="2"/>
  </r>
  <r>
    <s v="Sam Jarrell"/>
    <s v="EXP-10010845 "/>
    <n v="32.369999999999997"/>
    <d v="2024-01-11T00:00:00"/>
    <x v="0"/>
    <s v="Small Tools"/>
    <s v="titanium bit set"/>
    <m/>
    <m/>
    <m/>
    <m/>
    <m/>
    <m/>
    <m/>
    <m/>
    <m/>
    <m/>
    <m/>
    <m/>
    <m/>
    <m/>
    <m/>
    <m/>
    <m/>
    <m/>
    <m/>
    <m/>
    <m/>
    <e v="#REF!"/>
    <s v="SL27@tidalwaveautospa.com"/>
    <s v="Andrew Strevel"/>
    <x v="3"/>
    <x v="2"/>
  </r>
  <r>
    <s v="Sam Jarrell"/>
    <s v="EXP-10010845 "/>
    <n v="35.47"/>
    <d v="2024-01-11T00:00:00"/>
    <x v="0"/>
    <s v="Snacks"/>
    <s v="Waters"/>
    <m/>
    <m/>
    <m/>
    <m/>
    <m/>
    <m/>
    <m/>
    <m/>
    <m/>
    <m/>
    <m/>
    <m/>
    <m/>
    <m/>
    <m/>
    <m/>
    <m/>
    <m/>
    <m/>
    <m/>
    <m/>
    <e v="#REF!"/>
    <s v="SL27@tidalwaveautospa.com"/>
    <s v="Andrew Strevel"/>
    <x v="3"/>
    <x v="2"/>
  </r>
  <r>
    <s v="Sam Jarrell"/>
    <s v="EXP-10010845 "/>
    <n v="36.96"/>
    <d v="2024-01-14T00:00:00"/>
    <x v="0"/>
    <s v="Fuel"/>
    <s v="Diesel"/>
    <m/>
    <m/>
    <m/>
    <m/>
    <m/>
    <m/>
    <m/>
    <m/>
    <m/>
    <m/>
    <m/>
    <m/>
    <m/>
    <m/>
    <m/>
    <m/>
    <m/>
    <m/>
    <m/>
    <m/>
    <m/>
    <e v="#REF!"/>
    <s v="SL27@tidalwaveautospa.com"/>
    <s v="Andrew Strevel"/>
    <x v="3"/>
    <x v="2"/>
  </r>
  <r>
    <s v="Sam Jarrell"/>
    <s v="EXP-10010845 "/>
    <n v="62.28"/>
    <d v="2024-01-15T00:00:00"/>
    <x v="0"/>
    <s v="Small Tools"/>
    <s v="electrician scissors, cable ties"/>
    <m/>
    <m/>
    <m/>
    <m/>
    <m/>
    <m/>
    <m/>
    <m/>
    <m/>
    <m/>
    <m/>
    <m/>
    <m/>
    <m/>
    <m/>
    <m/>
    <m/>
    <m/>
    <m/>
    <m/>
    <m/>
    <e v="#REF!"/>
    <s v="SL27@tidalwaveautospa.com"/>
    <s v="Andrew Strevel"/>
    <x v="3"/>
    <x v="2"/>
  </r>
  <r>
    <s v="Sam Jarrell"/>
    <s v="EXP-10010845 "/>
    <n v="2.7"/>
    <d v="2024-01-17T00:00:00"/>
    <x v="0"/>
    <s v="Wash Maintenance"/>
    <s v="Tape"/>
    <m/>
    <m/>
    <m/>
    <m/>
    <m/>
    <m/>
    <m/>
    <m/>
    <m/>
    <m/>
    <m/>
    <m/>
    <m/>
    <m/>
    <m/>
    <m/>
    <m/>
    <m/>
    <m/>
    <m/>
    <m/>
    <e v="#REF!"/>
    <s v="SL27@tidalwaveautospa.com"/>
    <s v="Andrew Strevel"/>
    <x v="3"/>
    <x v="2"/>
  </r>
  <r>
    <s v="Sam Jarrell"/>
    <s v="EXP-10010845 "/>
    <n v="5.4"/>
    <d v="2024-01-17T00:00:00"/>
    <x v="0"/>
    <s v="Office Supplies"/>
    <s v="Toliet paper"/>
    <m/>
    <m/>
    <m/>
    <m/>
    <m/>
    <m/>
    <m/>
    <m/>
    <m/>
    <m/>
    <m/>
    <m/>
    <m/>
    <m/>
    <m/>
    <m/>
    <m/>
    <m/>
    <m/>
    <m/>
    <m/>
    <e v="#REF!"/>
    <s v="SL27@tidalwaveautospa.com"/>
    <s v="Andrew Strevel"/>
    <x v="3"/>
    <x v="2"/>
  </r>
  <r>
    <s v="Sam Jarrell"/>
    <s v="EXP-10010845 "/>
    <n v="40"/>
    <d v="2024-01-17T00:00:00"/>
    <x v="0"/>
    <s v="Fuel"/>
    <s v="Diesel"/>
    <m/>
    <m/>
    <m/>
    <m/>
    <m/>
    <m/>
    <m/>
    <m/>
    <m/>
    <m/>
    <m/>
    <m/>
    <m/>
    <m/>
    <m/>
    <m/>
    <m/>
    <m/>
    <m/>
    <m/>
    <m/>
    <e v="#REF!"/>
    <s v="SL27@tidalwaveautospa.com"/>
    <s v="Andrew Strevel"/>
    <x v="3"/>
    <x v="2"/>
  </r>
  <r>
    <s v="Sam Jarrell"/>
    <s v="EXP-10010845 "/>
    <n v="8.5299999999999994"/>
    <d v="2024-01-19T00:00:00"/>
    <x v="0"/>
    <s v="Parts"/>
    <s v="ubolts, hex bolts"/>
    <m/>
    <m/>
    <m/>
    <m/>
    <m/>
    <m/>
    <m/>
    <m/>
    <m/>
    <m/>
    <m/>
    <m/>
    <m/>
    <m/>
    <m/>
    <m/>
    <m/>
    <m/>
    <m/>
    <m/>
    <m/>
    <e v="#REF!"/>
    <s v="SL27@tidalwaveautospa.com"/>
    <s v="Andrew Strevel"/>
    <x v="3"/>
    <x v="2"/>
  </r>
  <r>
    <s v="Sam Jarrell"/>
    <s v="EXP-10010845 "/>
    <n v="36.659999999999997"/>
    <d v="2024-01-20T00:00:00"/>
    <x v="0"/>
    <s v="Fuel"/>
    <s v="Fuel"/>
    <m/>
    <m/>
    <m/>
    <m/>
    <m/>
    <m/>
    <m/>
    <m/>
    <m/>
    <m/>
    <m/>
    <m/>
    <m/>
    <m/>
    <m/>
    <m/>
    <m/>
    <m/>
    <m/>
    <m/>
    <m/>
    <e v="#REF!"/>
    <s v="SL27@tidalwaveautospa.com"/>
    <s v="Andrew Strevel"/>
    <x v="3"/>
    <x v="2"/>
  </r>
  <r>
    <s v="Sam Jarrell"/>
    <s v="EXP-10010845 "/>
    <n v="39.840000000000003"/>
    <d v="2024-01-21T00:00:00"/>
    <x v="0"/>
    <s v="Snacks"/>
    <s v="Water"/>
    <m/>
    <m/>
    <m/>
    <m/>
    <m/>
    <m/>
    <m/>
    <m/>
    <m/>
    <m/>
    <m/>
    <m/>
    <m/>
    <m/>
    <m/>
    <m/>
    <m/>
    <m/>
    <m/>
    <m/>
    <m/>
    <e v="#REF!"/>
    <s v="SL27@tidalwaveautospa.com"/>
    <s v="Andrew Strevel"/>
    <x v="3"/>
    <x v="2"/>
  </r>
  <r>
    <s v="Sam Jarrell"/>
    <s v="EXP-10010845 "/>
    <n v="37.79"/>
    <d v="2024-01-21T00:00:00"/>
    <x v="0"/>
    <s v="Fuel"/>
    <s v="Fuel"/>
    <m/>
    <m/>
    <m/>
    <m/>
    <m/>
    <m/>
    <m/>
    <m/>
    <m/>
    <m/>
    <m/>
    <m/>
    <m/>
    <m/>
    <m/>
    <m/>
    <m/>
    <m/>
    <m/>
    <m/>
    <m/>
    <e v="#REF!"/>
    <s v="SL27@tidalwaveautospa.com"/>
    <s v="Andrew Strevel"/>
    <x v="3"/>
    <x v="2"/>
  </r>
  <r>
    <s v="Sam Jarrell"/>
    <s v="EXP-10010845 "/>
    <n v="5.4"/>
    <d v="2024-02-03T00:00:00"/>
    <x v="0"/>
    <s v="Office Supplies"/>
    <s v="Toliet paper"/>
    <m/>
    <m/>
    <m/>
    <m/>
    <m/>
    <m/>
    <m/>
    <m/>
    <m/>
    <m/>
    <m/>
    <m/>
    <m/>
    <m/>
    <m/>
    <m/>
    <m/>
    <m/>
    <m/>
    <m/>
    <m/>
    <e v="#REF!"/>
    <s v="SL27@tidalwaveautospa.com"/>
    <s v="Andrew Strevel"/>
    <x v="3"/>
    <x v="2"/>
  </r>
  <r>
    <s v="Sam Jarrell"/>
    <s v="EXP-10010845 "/>
    <n v="15.01"/>
    <d v="2024-02-05T00:00:00"/>
    <x v="0"/>
    <s v="Office Supplies"/>
    <s v="Key clips"/>
    <m/>
    <m/>
    <m/>
    <m/>
    <m/>
    <m/>
    <m/>
    <m/>
    <m/>
    <m/>
    <m/>
    <m/>
    <m/>
    <m/>
    <m/>
    <m/>
    <m/>
    <m/>
    <m/>
    <m/>
    <m/>
    <e v="#REF!"/>
    <s v="SL27@tidalwaveautospa.com"/>
    <s v="Andrew Strevel"/>
    <x v="3"/>
    <x v="2"/>
  </r>
  <r>
    <s v="Sam Jarrell"/>
    <s v="EXP-10010845 "/>
    <n v="35.47"/>
    <d v="2024-02-08T00:00:00"/>
    <x v="0"/>
    <s v="Snacks"/>
    <s v="Waters"/>
    <m/>
    <m/>
    <m/>
    <m/>
    <m/>
    <m/>
    <m/>
    <m/>
    <m/>
    <m/>
    <m/>
    <m/>
    <m/>
    <m/>
    <m/>
    <m/>
    <m/>
    <m/>
    <m/>
    <m/>
    <m/>
    <e v="#REF!"/>
    <s v="SL27@tidalwaveautospa.com"/>
    <s v="Andrew Strevel"/>
    <x v="3"/>
    <x v="2"/>
  </r>
  <r>
    <s v="Sam Jarrell"/>
    <s v="EXP-10010845 "/>
    <n v="22.77"/>
    <d v="2024-02-16T00:00:00"/>
    <x v="0"/>
    <s v="Wash Maintenance"/>
    <s v="Lysol"/>
    <m/>
    <m/>
    <m/>
    <m/>
    <m/>
    <m/>
    <m/>
    <m/>
    <m/>
    <m/>
    <m/>
    <m/>
    <m/>
    <m/>
    <m/>
    <m/>
    <m/>
    <m/>
    <m/>
    <m/>
    <m/>
    <e v="#REF!"/>
    <s v="SL27@tidalwaveautospa.com"/>
    <s v="Andrew Strevel"/>
    <x v="3"/>
    <x v="2"/>
  </r>
  <r>
    <s v="Vincent Burt"/>
    <s v="EXP-10011161 "/>
    <n v="80.19"/>
    <d v="2023-12-08T00:00:00"/>
    <x v="21"/>
    <s v="Office Supplies"/>
    <s v="Masks for team winter"/>
    <m/>
    <m/>
    <m/>
    <m/>
    <m/>
    <m/>
    <m/>
    <m/>
    <m/>
    <m/>
    <m/>
    <m/>
    <m/>
    <m/>
    <m/>
    <m/>
    <m/>
    <m/>
    <m/>
    <m/>
    <m/>
    <e v="#REF!"/>
    <s v="SL1@tidalwaveautospa.com"/>
    <s v="Andrew Strevel"/>
    <x v="3"/>
    <x v="2"/>
  </r>
  <r>
    <s v="Vincent Burt"/>
    <s v="EXP-10011161 "/>
    <n v="161.94999999999999"/>
    <d v="2023-12-13T00:00:00"/>
    <x v="11"/>
    <s v="Small Tools"/>
    <s v="jump starter"/>
    <m/>
    <m/>
    <m/>
    <m/>
    <m/>
    <m/>
    <m/>
    <m/>
    <m/>
    <m/>
    <m/>
    <m/>
    <m/>
    <m/>
    <m/>
    <m/>
    <m/>
    <m/>
    <m/>
    <m/>
    <m/>
    <e v="#REF!"/>
    <s v="SL1@tidalwaveautospa.com"/>
    <s v="Andrew Strevel"/>
    <x v="3"/>
    <x v="2"/>
  </r>
  <r>
    <s v="Vincent Burt"/>
    <s v="EXP-10011161 "/>
    <n v="70.180000000000007"/>
    <d v="2023-12-19T00:00:00"/>
    <x v="11"/>
    <s v="Pit Pumping"/>
    <s v="Pit equipment"/>
    <m/>
    <m/>
    <m/>
    <m/>
    <m/>
    <m/>
    <m/>
    <m/>
    <m/>
    <m/>
    <m/>
    <m/>
    <m/>
    <m/>
    <m/>
    <m/>
    <m/>
    <m/>
    <m/>
    <m/>
    <m/>
    <e v="#REF!"/>
    <s v="SL1@tidalwaveautospa.com"/>
    <s v="Andrew Strevel"/>
    <x v="3"/>
    <x v="2"/>
  </r>
  <r>
    <s v="Vincent Burt"/>
    <s v="EXP-10011161 "/>
    <n v="145.18"/>
    <d v="2023-12-23T00:00:00"/>
    <x v="21"/>
    <s v="Snacks"/>
    <s v="Gatorade and snacks"/>
    <m/>
    <m/>
    <m/>
    <m/>
    <m/>
    <m/>
    <m/>
    <m/>
    <m/>
    <m/>
    <m/>
    <m/>
    <m/>
    <m/>
    <m/>
    <m/>
    <m/>
    <m/>
    <m/>
    <m/>
    <m/>
    <e v="#REF!"/>
    <s v="SL1@tidalwaveautospa.com"/>
    <s v="Andrew Strevel"/>
    <x v="3"/>
    <x v="2"/>
  </r>
  <r>
    <s v="Vincent Burt"/>
    <s v="EXP-10011161 "/>
    <n v="225.59"/>
    <d v="2024-01-03T00:00:00"/>
    <x v="0"/>
    <s v="Equipment"/>
    <s v="Heaters and cleaning"/>
    <m/>
    <m/>
    <m/>
    <m/>
    <m/>
    <m/>
    <m/>
    <m/>
    <m/>
    <m/>
    <m/>
    <m/>
    <m/>
    <m/>
    <m/>
    <m/>
    <m/>
    <m/>
    <m/>
    <m/>
    <m/>
    <e v="#REF!"/>
    <s v="SL1@tidalwaveautospa.com"/>
    <s v="Andrew Strevel"/>
    <x v="3"/>
    <x v="2"/>
  </r>
  <r>
    <s v="Vincent Burt"/>
    <s v="EXP-10011161 "/>
    <n v="322.58"/>
    <d v="2024-01-10T00:00:00"/>
    <x v="2"/>
    <s v="Wash Maintenance"/>
    <s v="Hydro hoses"/>
    <m/>
    <m/>
    <m/>
    <m/>
    <m/>
    <m/>
    <m/>
    <m/>
    <m/>
    <m/>
    <m/>
    <m/>
    <m/>
    <m/>
    <m/>
    <m/>
    <m/>
    <m/>
    <m/>
    <m/>
    <m/>
    <e v="#REF!"/>
    <s v="SL1@tidalwaveautospa.com"/>
    <s v="Andrew Strevel"/>
    <x v="3"/>
    <x v="2"/>
  </r>
  <r>
    <s v="Vincent Burt"/>
    <s v="EXP-10011161 "/>
    <n v="159.43"/>
    <d v="2024-01-13T00:00:00"/>
    <x v="11"/>
    <s v="Safety Supplies"/>
    <s v="hand warmers"/>
    <m/>
    <m/>
    <m/>
    <m/>
    <m/>
    <m/>
    <m/>
    <m/>
    <m/>
    <m/>
    <m/>
    <m/>
    <m/>
    <m/>
    <m/>
    <m/>
    <m/>
    <m/>
    <m/>
    <m/>
    <m/>
    <e v="#REF!"/>
    <s v="SL1@tidalwaveautospa.com"/>
    <s v="Andrew Strevel"/>
    <x v="3"/>
    <x v="2"/>
  </r>
  <r>
    <s v="Vincent Burt"/>
    <s v="EXP-10011161 "/>
    <n v="25.9"/>
    <d v="2024-01-14T00:00:00"/>
    <x v="11"/>
    <s v="Safety Supplies"/>
    <s v="Gloves"/>
    <m/>
    <m/>
    <m/>
    <m/>
    <m/>
    <m/>
    <m/>
    <m/>
    <m/>
    <m/>
    <m/>
    <m/>
    <m/>
    <m/>
    <m/>
    <m/>
    <m/>
    <m/>
    <m/>
    <m/>
    <m/>
    <e v="#REF!"/>
    <s v="SL1@tidalwaveautospa.com"/>
    <s v="Andrew Strevel"/>
    <x v="3"/>
    <x v="2"/>
  </r>
  <r>
    <s v="Vincent Burt"/>
    <s v="EXP-10011161 "/>
    <n v="77.349999999999994"/>
    <d v="2024-01-14T00:00:00"/>
    <x v="21"/>
    <s v="Safety Supplies"/>
    <s v="Heat packs"/>
    <m/>
    <m/>
    <m/>
    <m/>
    <m/>
    <m/>
    <m/>
    <m/>
    <m/>
    <m/>
    <m/>
    <m/>
    <m/>
    <m/>
    <m/>
    <m/>
    <m/>
    <m/>
    <m/>
    <m/>
    <m/>
    <e v="#REF!"/>
    <s v="SL1@tidalwaveautospa.com"/>
    <s v="Andrew Strevel"/>
    <x v="3"/>
    <x v="2"/>
  </r>
  <r>
    <s v="Vincent Burt"/>
    <s v="EXP-10011161 "/>
    <n v="169.32"/>
    <d v="2024-01-15T00:00:00"/>
    <x v="0"/>
    <s v="Wash Maintenance"/>
    <s v="Cleaning supplies"/>
    <m/>
    <m/>
    <m/>
    <m/>
    <m/>
    <m/>
    <m/>
    <m/>
    <m/>
    <m/>
    <m/>
    <m/>
    <m/>
    <m/>
    <m/>
    <m/>
    <m/>
    <m/>
    <m/>
    <m/>
    <m/>
    <e v="#REF!"/>
    <s v="SL1@tidalwaveautospa.com"/>
    <s v="Andrew Strevel"/>
    <x v="3"/>
    <x v="2"/>
  </r>
  <r>
    <s v="Vincent Burt"/>
    <s v="EXP-10011161 "/>
    <n v="127.38"/>
    <d v="2024-01-17T00:00:00"/>
    <x v="21"/>
    <s v="Equipment"/>
    <s v="Heater"/>
    <m/>
    <m/>
    <m/>
    <m/>
    <m/>
    <m/>
    <m/>
    <m/>
    <m/>
    <m/>
    <m/>
    <m/>
    <m/>
    <m/>
    <m/>
    <m/>
    <m/>
    <m/>
    <m/>
    <m/>
    <m/>
    <e v="#REF!"/>
    <s v="SL1@tidalwaveautospa.com"/>
    <s v="Andrew Strevel"/>
    <x v="3"/>
    <x v="2"/>
  </r>
  <r>
    <s v="Vincent Burt"/>
    <s v="EXP-10011161 "/>
    <n v="97.11"/>
    <d v="2024-01-18T00:00:00"/>
    <x v="21"/>
    <s v="Wash Maintenance"/>
    <s v="Salt melt"/>
    <m/>
    <m/>
    <m/>
    <m/>
    <m/>
    <m/>
    <m/>
    <m/>
    <m/>
    <m/>
    <m/>
    <m/>
    <m/>
    <m/>
    <m/>
    <m/>
    <m/>
    <m/>
    <m/>
    <m/>
    <m/>
    <e v="#REF!"/>
    <s v="SL1@tidalwaveautospa.com"/>
    <s v="Andrew Strevel"/>
    <x v="3"/>
    <x v="2"/>
  </r>
  <r>
    <s v="Vincent Burt"/>
    <s v="EXP-10011161 "/>
    <n v="38.94"/>
    <d v="2024-01-21T00:00:00"/>
    <x v="0"/>
    <s v="Wash Maintenance"/>
    <s v="Cleaning supplies"/>
    <m/>
    <m/>
    <m/>
    <m/>
    <m/>
    <m/>
    <m/>
    <m/>
    <m/>
    <m/>
    <m/>
    <m/>
    <m/>
    <m/>
    <m/>
    <m/>
    <m/>
    <m/>
    <m/>
    <m/>
    <m/>
    <e v="#REF!"/>
    <s v="SL1@tidalwaveautospa.com"/>
    <s v="Andrew Strevel"/>
    <x v="3"/>
    <x v="2"/>
  </r>
  <r>
    <s v="Vincent Burt"/>
    <s v="EXP-10011161 "/>
    <n v="104.72"/>
    <d v="2024-01-24T00:00:00"/>
    <x v="21"/>
    <s v="Snacks"/>
    <s v="Water and Gatorade"/>
    <m/>
    <m/>
    <m/>
    <m/>
    <m/>
    <m/>
    <m/>
    <m/>
    <m/>
    <m/>
    <m/>
    <m/>
    <m/>
    <m/>
    <m/>
    <m/>
    <m/>
    <m/>
    <m/>
    <m/>
    <m/>
    <e v="#REF!"/>
    <s v="SL1@tidalwaveautospa.com"/>
    <s v="Andrew Strevel"/>
    <x v="3"/>
    <x v="2"/>
  </r>
  <r>
    <s v="Vincent Burt"/>
    <s v="EXP-10011161 "/>
    <n v="5.29"/>
    <d v="2024-01-24T00:00:00"/>
    <x v="21"/>
    <s v="Dues &amp; Subscriptions"/>
    <s v="Subscription for store"/>
    <m/>
    <m/>
    <m/>
    <m/>
    <m/>
    <m/>
    <m/>
    <m/>
    <m/>
    <m/>
    <m/>
    <m/>
    <m/>
    <m/>
    <m/>
    <m/>
    <m/>
    <m/>
    <m/>
    <m/>
    <m/>
    <e v="#REF!"/>
    <s v="SL1@tidalwaveautospa.com"/>
    <s v="Andrew Strevel"/>
    <x v="3"/>
    <x v="2"/>
  </r>
  <r>
    <s v="Vincent Burt"/>
    <s v="EXP-10011161 "/>
    <n v="93.95"/>
    <d v="2024-01-25T00:00:00"/>
    <x v="2"/>
    <s v="Wash Maintenance"/>
    <s v="Hydro fluid for conveyer"/>
    <m/>
    <m/>
    <m/>
    <m/>
    <m/>
    <m/>
    <m/>
    <m/>
    <m/>
    <m/>
    <m/>
    <m/>
    <m/>
    <m/>
    <m/>
    <m/>
    <m/>
    <m/>
    <m/>
    <m/>
    <m/>
    <e v="#REF!"/>
    <s v="SL1@tidalwaveautospa.com"/>
    <s v="Andrew Strevel"/>
    <x v="3"/>
    <x v="2"/>
  </r>
  <r>
    <s v="Vincent Burt"/>
    <s v="EXP-10011161 "/>
    <n v="344.13"/>
    <d v="2024-01-27T00:00:00"/>
    <x v="0"/>
    <s v="Wash Maintenance"/>
    <s v="Hose , Matt’s , degreaser"/>
    <m/>
    <m/>
    <m/>
    <m/>
    <m/>
    <m/>
    <m/>
    <m/>
    <m/>
    <m/>
    <m/>
    <m/>
    <m/>
    <m/>
    <m/>
    <m/>
    <m/>
    <m/>
    <m/>
    <m/>
    <m/>
    <e v="#REF!"/>
    <s v="SL1@tidalwaveautospa.com"/>
    <s v="Andrew Strevel"/>
    <x v="3"/>
    <x v="2"/>
  </r>
  <r>
    <s v="Vincent Burt"/>
    <s v="EXP-10011161 "/>
    <n v="42.41"/>
    <d v="2024-01-29T00:00:00"/>
    <x v="0"/>
    <s v="Small Tools"/>
    <s v="Window scrapers, flashlights, tools"/>
    <m/>
    <m/>
    <m/>
    <m/>
    <m/>
    <m/>
    <m/>
    <m/>
    <m/>
    <m/>
    <m/>
    <m/>
    <m/>
    <m/>
    <m/>
    <m/>
    <m/>
    <m/>
    <m/>
    <m/>
    <m/>
    <e v="#REF!"/>
    <s v="SL1@tidalwaveautospa.com"/>
    <s v="Andrew Strevel"/>
    <x v="3"/>
    <x v="2"/>
  </r>
  <r>
    <s v="Vincent Burt"/>
    <s v="EXP-10011161 "/>
    <n v="137.13999999999999"/>
    <d v="2024-01-31T00:00:00"/>
    <x v="2"/>
    <s v="Small Tools"/>
    <s v="Tools and pit wear"/>
    <m/>
    <m/>
    <m/>
    <m/>
    <m/>
    <m/>
    <m/>
    <m/>
    <m/>
    <m/>
    <m/>
    <m/>
    <m/>
    <m/>
    <m/>
    <m/>
    <m/>
    <m/>
    <m/>
    <m/>
    <m/>
    <e v="#REF!"/>
    <s v="SL1@tidalwaveautospa.com"/>
    <s v="Andrew Strevel"/>
    <x v="3"/>
    <x v="2"/>
  </r>
  <r>
    <s v="Vincent Burt"/>
    <s v="EXP-10011161 "/>
    <n v="23.91"/>
    <d v="2024-02-01T00:00:00"/>
    <x v="2"/>
    <s v="Wash Maintenance"/>
    <s v="Pb blaster for rust"/>
    <m/>
    <m/>
    <m/>
    <m/>
    <m/>
    <m/>
    <m/>
    <m/>
    <m/>
    <m/>
    <m/>
    <m/>
    <m/>
    <m/>
    <m/>
    <m/>
    <m/>
    <m/>
    <m/>
    <m/>
    <m/>
    <e v="#REF!"/>
    <s v="SL1@tidalwaveautospa.com"/>
    <s v="Andrew Strevel"/>
    <x v="3"/>
    <x v="2"/>
  </r>
  <r>
    <s v="Vincent Burt"/>
    <s v="EXP-10011161 "/>
    <n v="-17.8"/>
    <d v="2024-02-02T00:00:00"/>
    <x v="21"/>
    <s v="Small Tools"/>
    <s v="gloves"/>
    <m/>
    <m/>
    <m/>
    <m/>
    <m/>
    <m/>
    <m/>
    <m/>
    <m/>
    <m/>
    <m/>
    <m/>
    <m/>
    <m/>
    <m/>
    <m/>
    <m/>
    <m/>
    <m/>
    <m/>
    <m/>
    <e v="#REF!"/>
    <s v="SL1@tidalwaveautospa.com"/>
    <s v="Andrew Strevel"/>
    <x v="3"/>
    <x v="2"/>
  </r>
  <r>
    <s v="Vincent Burt"/>
    <s v="EXP-10011161 "/>
    <n v="-4.34"/>
    <d v="2024-02-02T00:00:00"/>
    <x v="21"/>
    <s v="Small Tools"/>
    <s v="plier set"/>
    <m/>
    <m/>
    <m/>
    <m/>
    <m/>
    <m/>
    <m/>
    <m/>
    <m/>
    <m/>
    <m/>
    <m/>
    <m/>
    <m/>
    <m/>
    <m/>
    <m/>
    <m/>
    <m/>
    <m/>
    <m/>
    <e v="#REF!"/>
    <s v="SL1@tidalwaveautospa.com"/>
    <s v="Andrew Strevel"/>
    <x v="3"/>
    <x v="2"/>
  </r>
  <r>
    <s v="Vincent Burt"/>
    <s v="EXP-10011161 "/>
    <n v="67.94"/>
    <d v="2024-02-02T00:00:00"/>
    <x v="11"/>
    <s v="Small Tools"/>
    <s v="chisels, drilling hammer"/>
    <m/>
    <m/>
    <m/>
    <m/>
    <m/>
    <m/>
    <m/>
    <m/>
    <m/>
    <m/>
    <m/>
    <m/>
    <m/>
    <m/>
    <m/>
    <m/>
    <m/>
    <m/>
    <m/>
    <m/>
    <m/>
    <e v="#REF!"/>
    <s v="SL1@tidalwaveautospa.com"/>
    <s v="Andrew Strevel"/>
    <x v="3"/>
    <x v="2"/>
  </r>
  <r>
    <s v="Vincent Burt"/>
    <s v="EXP-10011161 "/>
    <n v="144.22"/>
    <d v="2024-02-02T00:00:00"/>
    <x v="0"/>
    <s v="Wash Maintenance"/>
    <s v="Hand soap pit wear"/>
    <m/>
    <m/>
    <m/>
    <m/>
    <m/>
    <m/>
    <m/>
    <m/>
    <m/>
    <m/>
    <m/>
    <m/>
    <m/>
    <m/>
    <m/>
    <m/>
    <m/>
    <m/>
    <m/>
    <m/>
    <m/>
    <e v="#REF!"/>
    <s v="SL1@tidalwaveautospa.com"/>
    <s v="Andrew Strevel"/>
    <x v="3"/>
    <x v="2"/>
  </r>
  <r>
    <s v="Vincent Burt"/>
    <s v="EXP-10011161 "/>
    <n v="89.92"/>
    <d v="2024-02-03T00:00:00"/>
    <x v="0"/>
    <s v="Wash Maintenance"/>
    <s v="Tire shine and washing detergent"/>
    <m/>
    <m/>
    <m/>
    <m/>
    <m/>
    <m/>
    <m/>
    <m/>
    <m/>
    <m/>
    <m/>
    <m/>
    <m/>
    <m/>
    <m/>
    <m/>
    <m/>
    <m/>
    <m/>
    <m/>
    <m/>
    <e v="#REF!"/>
    <s v="SL1@tidalwaveautospa.com"/>
    <s v="Andrew Strevel"/>
    <x v="3"/>
    <x v="2"/>
  </r>
  <r>
    <s v="Vincent Burt"/>
    <s v="EXP-10011161 "/>
    <n v="6.73"/>
    <d v="2024-02-03T00:00:00"/>
    <x v="11"/>
    <s v="Small Tools"/>
    <s v="Filter grip"/>
    <m/>
    <m/>
    <m/>
    <m/>
    <m/>
    <m/>
    <m/>
    <m/>
    <m/>
    <m/>
    <m/>
    <m/>
    <m/>
    <m/>
    <m/>
    <m/>
    <m/>
    <m/>
    <m/>
    <m/>
    <m/>
    <e v="#REF!"/>
    <s v="SL1@tidalwaveautospa.com"/>
    <s v="Andrew Strevel"/>
    <x v="3"/>
    <x v="2"/>
  </r>
  <r>
    <s v="Vincent Burt"/>
    <s v="EXP-10011161 "/>
    <n v="142.35"/>
    <d v="2024-02-03T00:00:00"/>
    <x v="21"/>
    <s v="Snacks"/>
    <s v="Water and Gatorade"/>
    <m/>
    <m/>
    <m/>
    <m/>
    <m/>
    <m/>
    <m/>
    <m/>
    <m/>
    <m/>
    <m/>
    <m/>
    <m/>
    <m/>
    <m/>
    <m/>
    <m/>
    <m/>
    <m/>
    <m/>
    <m/>
    <e v="#REF!"/>
    <s v="SL1@tidalwaveautospa.com"/>
    <s v="Andrew Strevel"/>
    <x v="3"/>
    <x v="2"/>
  </r>
  <r>
    <s v="Vincent Burt"/>
    <s v="EXP-10011161 "/>
    <n v="443.19"/>
    <d v="2024-02-11T00:00:00"/>
    <x v="0"/>
    <s v="Small Tools"/>
    <s v="Cleaning and tools"/>
    <m/>
    <m/>
    <m/>
    <m/>
    <m/>
    <m/>
    <m/>
    <m/>
    <m/>
    <m/>
    <m/>
    <m/>
    <m/>
    <m/>
    <m/>
    <m/>
    <m/>
    <m/>
    <m/>
    <m/>
    <m/>
    <e v="#REF!"/>
    <s v="SL1@tidalwaveautospa.com"/>
    <s v="Andrew Strevel"/>
    <x v="3"/>
    <x v="2"/>
  </r>
  <r>
    <s v="Vincent Burt"/>
    <s v="EXP-10011161 "/>
    <n v="129.58000000000001"/>
    <d v="2024-02-11T00:00:00"/>
    <x v="2"/>
    <s v="Wash Maintenance"/>
    <s v="Hydro fluid conveyor"/>
    <m/>
    <m/>
    <m/>
    <m/>
    <m/>
    <m/>
    <m/>
    <m/>
    <m/>
    <m/>
    <m/>
    <m/>
    <m/>
    <m/>
    <m/>
    <m/>
    <m/>
    <m/>
    <m/>
    <m/>
    <m/>
    <e v="#REF!"/>
    <s v="SL1@tidalwaveautospa.com"/>
    <s v="Andrew Strevel"/>
    <x v="3"/>
    <x v="2"/>
  </r>
  <r>
    <s v="Vincent Burt"/>
    <s v="EXP-10011161 "/>
    <n v="161.97999999999999"/>
    <d v="2024-02-11T00:00:00"/>
    <x v="2"/>
    <s v="Wash Maintenance"/>
    <s v="Hydro oil"/>
    <m/>
    <m/>
    <m/>
    <m/>
    <m/>
    <m/>
    <m/>
    <m/>
    <m/>
    <m/>
    <m/>
    <m/>
    <m/>
    <m/>
    <m/>
    <m/>
    <m/>
    <m/>
    <m/>
    <m/>
    <m/>
    <e v="#REF!"/>
    <s v="SL1@tidalwaveautospa.com"/>
    <s v="Andrew Strevel"/>
    <x v="3"/>
    <x v="2"/>
  </r>
  <r>
    <s v="Vincent Burt"/>
    <s v="EXP-10011161 "/>
    <n v="242.97"/>
    <d v="2024-02-14T00:00:00"/>
    <x v="2"/>
    <s v="Wash Maintenance"/>
    <s v="Hydro oil"/>
    <m/>
    <m/>
    <m/>
    <m/>
    <m/>
    <m/>
    <m/>
    <m/>
    <m/>
    <m/>
    <m/>
    <m/>
    <m/>
    <m/>
    <m/>
    <m/>
    <m/>
    <m/>
    <m/>
    <m/>
    <m/>
    <e v="#REF!"/>
    <s v="SL1@tidalwaveautospa.com"/>
    <s v="Andrew Strevel"/>
    <x v="3"/>
    <x v="2"/>
  </r>
  <r>
    <s v="Vincent Burt"/>
    <s v="EXP-10011161 "/>
    <n v="103.93"/>
    <d v="2024-02-14T00:00:00"/>
    <x v="11"/>
    <s v="Small Tools"/>
    <s v="head light, flashlights"/>
    <m/>
    <m/>
    <m/>
    <m/>
    <m/>
    <m/>
    <m/>
    <m/>
    <m/>
    <m/>
    <m/>
    <m/>
    <m/>
    <m/>
    <m/>
    <m/>
    <m/>
    <m/>
    <m/>
    <m/>
    <m/>
    <e v="#REF!"/>
    <s v="SL1@tidalwaveautospa.com"/>
    <s v="Andrew Strevel"/>
    <x v="3"/>
    <x v="2"/>
  </r>
  <r>
    <s v="Ken Dinkins"/>
    <s v="EXP-10011330 "/>
    <n v="43.19"/>
    <d v="2024-01-27T00:00:00"/>
    <x v="0"/>
    <s v="Wash Maintenance"/>
    <s v="Vinegar"/>
    <m/>
    <m/>
    <m/>
    <m/>
    <m/>
    <m/>
    <m/>
    <m/>
    <m/>
    <m/>
    <m/>
    <m/>
    <m/>
    <m/>
    <m/>
    <m/>
    <m/>
    <m/>
    <m/>
    <m/>
    <m/>
    <e v="#REF!"/>
    <s v=""/>
    <s v=""/>
    <x v="3"/>
    <x v="2"/>
  </r>
  <r>
    <s v="Ken Dinkins"/>
    <s v="EXP-10011330 "/>
    <n v="141.28"/>
    <d v="2024-01-31T00:00:00"/>
    <x v="0"/>
    <s v="Wash Maintenance"/>
    <s v="Bleach drinking water"/>
    <m/>
    <m/>
    <m/>
    <m/>
    <m/>
    <m/>
    <m/>
    <m/>
    <m/>
    <m/>
    <m/>
    <m/>
    <m/>
    <m/>
    <m/>
    <m/>
    <m/>
    <m/>
    <m/>
    <m/>
    <m/>
    <e v="#REF!"/>
    <s v=""/>
    <s v=""/>
    <x v="3"/>
    <x v="2"/>
  </r>
  <r>
    <s v="Ken Dinkins"/>
    <s v="EXP-10011330 "/>
    <n v="51.43"/>
    <d v="2024-02-09T00:00:00"/>
    <x v="0"/>
    <s v="Wash Maintenance"/>
    <s v="Cleaning"/>
    <m/>
    <m/>
    <m/>
    <m/>
    <m/>
    <m/>
    <m/>
    <m/>
    <m/>
    <m/>
    <m/>
    <m/>
    <m/>
    <m/>
    <m/>
    <m/>
    <m/>
    <m/>
    <m/>
    <m/>
    <m/>
    <e v="#REF!"/>
    <s v=""/>
    <s v=""/>
    <x v="3"/>
    <x v="2"/>
  </r>
  <r>
    <s v="Ken Dinkins"/>
    <s v="EXP-10011330 "/>
    <n v="48.54"/>
    <d v="2024-02-11T00:00:00"/>
    <x v="0"/>
    <s v="Advertising &amp; Promotion"/>
    <s v="Dog treats"/>
    <m/>
    <m/>
    <m/>
    <m/>
    <m/>
    <m/>
    <m/>
    <m/>
    <m/>
    <m/>
    <m/>
    <m/>
    <m/>
    <m/>
    <m/>
    <m/>
    <m/>
    <m/>
    <m/>
    <m/>
    <m/>
    <e v="#REF!"/>
    <s v=""/>
    <s v=""/>
    <x v="3"/>
    <x v="2"/>
  </r>
  <r>
    <s v="Ken Dinkins"/>
    <s v="EXP-10011330 "/>
    <n v="99.76"/>
    <d v="2024-02-12T00:00:00"/>
    <x v="0"/>
    <s v="Wash Maintenance"/>
    <s v="Rain gear and vinegar"/>
    <m/>
    <m/>
    <m/>
    <m/>
    <m/>
    <m/>
    <m/>
    <m/>
    <m/>
    <m/>
    <m/>
    <m/>
    <m/>
    <m/>
    <m/>
    <m/>
    <m/>
    <m/>
    <m/>
    <m/>
    <m/>
    <e v="#REF!"/>
    <s v=""/>
    <s v=""/>
    <x v="3"/>
    <x v="2"/>
  </r>
  <r>
    <s v="Ken Dinkins"/>
    <s v="EXP-10011330 "/>
    <n v="15.41"/>
    <d v="2024-02-12T00:00:00"/>
    <x v="0"/>
    <s v="Fuel"/>
    <s v="Gas for blower"/>
    <m/>
    <m/>
    <m/>
    <m/>
    <m/>
    <m/>
    <m/>
    <m/>
    <m/>
    <m/>
    <m/>
    <m/>
    <m/>
    <m/>
    <m/>
    <m/>
    <m/>
    <m/>
    <m/>
    <m/>
    <m/>
    <e v="#REF!"/>
    <s v=""/>
    <s v=""/>
    <x v="3"/>
    <x v="2"/>
  </r>
  <r>
    <s v="Ken Dinkins"/>
    <s v="EXP-10011330 "/>
    <n v="43.18"/>
    <d v="2024-02-15T00:00:00"/>
    <x v="0"/>
    <s v="Wash Maintenance"/>
    <s v="Rain gear for cleaning the lot"/>
    <m/>
    <m/>
    <m/>
    <m/>
    <m/>
    <m/>
    <m/>
    <m/>
    <m/>
    <m/>
    <m/>
    <m/>
    <m/>
    <m/>
    <m/>
    <m/>
    <m/>
    <m/>
    <m/>
    <m/>
    <m/>
    <e v="#REF!"/>
    <s v=""/>
    <s v=""/>
    <x v="3"/>
    <x v="2"/>
  </r>
  <r>
    <s v="Rodrigo Kimble"/>
    <s v="EXP-10011319 "/>
    <n v="-250"/>
    <d v="2024-01-22T00:00:00"/>
    <x v="21"/>
    <s v="Tesla Charger"/>
    <s v="Tesla"/>
    <m/>
    <m/>
    <m/>
    <m/>
    <m/>
    <m/>
    <m/>
    <m/>
    <m/>
    <m/>
    <m/>
    <m/>
    <m/>
    <m/>
    <m/>
    <m/>
    <m/>
    <m/>
    <m/>
    <m/>
    <m/>
    <e v="#REF!"/>
    <s v="SL11@tidalwaveautospa.com"/>
    <s v="Andrew Strevel"/>
    <x v="3"/>
    <x v="2"/>
  </r>
  <r>
    <s v="Rodrigo Kimble"/>
    <s v="EXP-10011319 "/>
    <n v="44.76"/>
    <d v="2024-02-03T00:00:00"/>
    <x v="0"/>
    <s v="Wash Maintenance"/>
    <s v="Washing powder-dish soap"/>
    <m/>
    <m/>
    <m/>
    <m/>
    <m/>
    <m/>
    <m/>
    <m/>
    <m/>
    <m/>
    <m/>
    <m/>
    <m/>
    <m/>
    <m/>
    <m/>
    <m/>
    <m/>
    <m/>
    <m/>
    <m/>
    <e v="#REF!"/>
    <s v="SL11@tidalwaveautospa.com"/>
    <s v="Andrew Strevel"/>
    <x v="3"/>
    <x v="2"/>
  </r>
  <r>
    <s v="Rodrigo Kimble"/>
    <s v="EXP-10011319 "/>
    <n v="148.82"/>
    <d v="2024-02-07T00:00:00"/>
    <x v="0"/>
    <s v="Wash Maintenance"/>
    <s v="Pb blaster-blue tape-water hose"/>
    <m/>
    <m/>
    <m/>
    <m/>
    <m/>
    <m/>
    <m/>
    <m/>
    <m/>
    <m/>
    <m/>
    <m/>
    <m/>
    <m/>
    <m/>
    <m/>
    <m/>
    <m/>
    <m/>
    <m/>
    <m/>
    <e v="#REF!"/>
    <s v="SL11@tidalwaveautospa.com"/>
    <s v="Andrew Strevel"/>
    <x v="3"/>
    <x v="2"/>
  </r>
  <r>
    <s v="Ricky Houser"/>
    <s v="EXP-10011278 "/>
    <n v="25.88"/>
    <d v="2024-02-02T00:00:00"/>
    <x v="0"/>
    <s v="Safety Supplies"/>
    <s v="gloves"/>
    <m/>
    <m/>
    <m/>
    <m/>
    <m/>
    <m/>
    <m/>
    <m/>
    <m/>
    <m/>
    <m/>
    <m/>
    <m/>
    <m/>
    <m/>
    <m/>
    <m/>
    <m/>
    <m/>
    <m/>
    <m/>
    <e v="#REF!"/>
    <s v=""/>
    <s v=""/>
    <x v="3"/>
    <x v="2"/>
  </r>
  <r>
    <s v="Ricky Houser"/>
    <s v="EXP-10011278 "/>
    <n v="86.38"/>
    <d v="2024-02-04T00:00:00"/>
    <x v="0"/>
    <s v="Small Tools"/>
    <s v="pressure washer Gun"/>
    <m/>
    <m/>
    <m/>
    <m/>
    <m/>
    <m/>
    <m/>
    <m/>
    <m/>
    <m/>
    <m/>
    <m/>
    <m/>
    <m/>
    <m/>
    <m/>
    <m/>
    <m/>
    <m/>
    <m/>
    <m/>
    <e v="#REF!"/>
    <s v=""/>
    <s v=""/>
    <x v="3"/>
    <x v="2"/>
  </r>
  <r>
    <s v="Ricky Houser"/>
    <s v="EXP-10011278 "/>
    <n v="31.9"/>
    <d v="2024-02-11T00:00:00"/>
    <x v="25"/>
    <s v="Wash Maintenance"/>
    <s v="paint and rollers for parking lot project"/>
    <m/>
    <m/>
    <m/>
    <m/>
    <m/>
    <m/>
    <m/>
    <m/>
    <m/>
    <m/>
    <m/>
    <m/>
    <m/>
    <m/>
    <m/>
    <m/>
    <m/>
    <m/>
    <m/>
    <m/>
    <m/>
    <e v="#REF!"/>
    <s v=""/>
    <s v=""/>
    <x v="3"/>
    <x v="2"/>
  </r>
  <r>
    <s v="Ricky Houser"/>
    <s v="EXP-10011278 "/>
    <n v="25.9"/>
    <d v="2024-02-15T00:00:00"/>
    <x v="0"/>
    <s v="Safety Supplies"/>
    <s v="gloves"/>
    <m/>
    <m/>
    <m/>
    <m/>
    <m/>
    <m/>
    <m/>
    <m/>
    <m/>
    <m/>
    <m/>
    <m/>
    <m/>
    <m/>
    <m/>
    <m/>
    <m/>
    <m/>
    <m/>
    <m/>
    <m/>
    <e v="#REF!"/>
    <s v=""/>
    <s v=""/>
    <x v="3"/>
    <x v="2"/>
  </r>
  <r>
    <s v="Erinn Ames"/>
    <s v="EXP-10010825 "/>
    <n v="11.63"/>
    <d v="2024-01-31T00:00:00"/>
    <x v="15"/>
    <s v="Wash Maintenance"/>
    <s v="Detergent"/>
    <m/>
    <m/>
    <m/>
    <m/>
    <m/>
    <m/>
    <m/>
    <m/>
    <m/>
    <m/>
    <m/>
    <m/>
    <m/>
    <m/>
    <m/>
    <m/>
    <m/>
    <m/>
    <m/>
    <m/>
    <m/>
    <e v="#REF!"/>
    <s v="SL16@tidalwaveautospa.com"/>
    <s v="David Foster"/>
    <x v="3"/>
    <x v="2"/>
  </r>
  <r>
    <s v="Erinn Ames"/>
    <s v="EXP-10010825 "/>
    <n v="23.63"/>
    <d v="2024-02-07T00:00:00"/>
    <x v="38"/>
    <s v="Wash Maintenance"/>
    <s v="Wax"/>
    <m/>
    <m/>
    <m/>
    <m/>
    <m/>
    <m/>
    <m/>
    <m/>
    <m/>
    <m/>
    <m/>
    <m/>
    <m/>
    <m/>
    <m/>
    <m/>
    <m/>
    <m/>
    <m/>
    <m/>
    <m/>
    <e v="#REF!"/>
    <s v="SL16@tidalwaveautospa.com"/>
    <s v="David Foster"/>
    <x v="3"/>
    <x v="2"/>
  </r>
  <r>
    <s v="Casey Thompson"/>
    <s v="EXP-10010989 "/>
    <n v="1035.8699999999999"/>
    <d v="2024-01-09T00:00:00"/>
    <x v="0"/>
    <s v="Parts"/>
    <s v="Pressure washer parts/drills"/>
    <m/>
    <m/>
    <m/>
    <m/>
    <m/>
    <m/>
    <m/>
    <m/>
    <m/>
    <m/>
    <m/>
    <m/>
    <m/>
    <m/>
    <m/>
    <m/>
    <m/>
    <m/>
    <m/>
    <m/>
    <m/>
    <e v="#REF!"/>
    <s v="SL302@tidalwaveautospa.com"/>
    <s v="Andrew Strevel"/>
    <x v="3"/>
    <x v="2"/>
  </r>
  <r>
    <s v="Casey Thompson"/>
    <s v="EXP-10010989 "/>
    <n v="204.21"/>
    <d v="2024-01-11T00:00:00"/>
    <x v="25"/>
    <s v="Office Supplies"/>
    <s v="paint and rollers for bathroom"/>
    <m/>
    <m/>
    <m/>
    <m/>
    <m/>
    <m/>
    <m/>
    <m/>
    <m/>
    <m/>
    <m/>
    <m/>
    <m/>
    <m/>
    <m/>
    <m/>
    <m/>
    <m/>
    <m/>
    <m/>
    <m/>
    <e v="#REF!"/>
    <s v="SL302@tidalwaveautospa.com"/>
    <s v="Andrew Strevel"/>
    <x v="3"/>
    <x v="2"/>
  </r>
  <r>
    <s v="Casey Thompson"/>
    <s v="EXP-10010989 "/>
    <n v="85.38"/>
    <d v="2024-01-15T00:00:00"/>
    <x v="25"/>
    <s v="Office Supplies"/>
    <s v="Mail box"/>
    <m/>
    <m/>
    <m/>
    <m/>
    <m/>
    <m/>
    <m/>
    <m/>
    <m/>
    <m/>
    <m/>
    <m/>
    <m/>
    <m/>
    <m/>
    <m/>
    <m/>
    <m/>
    <m/>
    <m/>
    <m/>
    <e v="#REF!"/>
    <s v="SL302@tidalwaveautospa.com"/>
    <s v="Andrew Strevel"/>
    <x v="3"/>
    <x v="2"/>
  </r>
  <r>
    <s v="Casey Thompson"/>
    <s v="EXP-10010988 "/>
    <n v="35.07"/>
    <d v="2023-12-29T00:00:00"/>
    <x v="0"/>
    <s v="Wash Maintenance"/>
    <s v="Cleaning supplies"/>
    <m/>
    <m/>
    <m/>
    <m/>
    <m/>
    <m/>
    <m/>
    <m/>
    <m/>
    <m/>
    <m/>
    <m/>
    <m/>
    <m/>
    <m/>
    <m/>
    <m/>
    <m/>
    <m/>
    <m/>
    <m/>
    <e v="#REF!"/>
    <s v="SL302@tidalwaveautospa.com"/>
    <s v="Andrew Strevel"/>
    <x v="3"/>
    <x v="2"/>
  </r>
  <r>
    <s v="Casey Thompson"/>
    <s v="EXP-10010988 "/>
    <n v="34.799999999999997"/>
    <d v="2024-01-02T00:00:00"/>
    <x v="0"/>
    <s v="Wash Maintenance"/>
    <s v="Cleaning supplies"/>
    <m/>
    <m/>
    <m/>
    <m/>
    <m/>
    <m/>
    <m/>
    <m/>
    <m/>
    <m/>
    <m/>
    <m/>
    <m/>
    <m/>
    <m/>
    <m/>
    <m/>
    <m/>
    <m/>
    <m/>
    <m/>
    <e v="#REF!"/>
    <s v="SL302@tidalwaveautospa.com"/>
    <s v="Andrew Strevel"/>
    <x v="3"/>
    <x v="2"/>
  </r>
  <r>
    <s v="Casey Thompson"/>
    <s v="EXP-10010988 "/>
    <n v="43.53"/>
    <d v="2024-01-02T00:00:00"/>
    <x v="25"/>
    <s v="Office Supplies"/>
    <s v="paint for bathroom"/>
    <m/>
    <m/>
    <m/>
    <m/>
    <m/>
    <m/>
    <m/>
    <m/>
    <m/>
    <m/>
    <m/>
    <m/>
    <m/>
    <m/>
    <m/>
    <m/>
    <m/>
    <m/>
    <m/>
    <m/>
    <m/>
    <e v="#REF!"/>
    <s v="SL302@tidalwaveautospa.com"/>
    <s v="Andrew Strevel"/>
    <x v="3"/>
    <x v="2"/>
  </r>
  <r>
    <s v="Casey Thompson"/>
    <s v="EXP-10010988 "/>
    <n v="24.03"/>
    <d v="2024-01-03T00:00:00"/>
    <x v="0"/>
    <s v="Small Tools"/>
    <s v="Window scrapers"/>
    <m/>
    <m/>
    <m/>
    <m/>
    <m/>
    <m/>
    <m/>
    <m/>
    <m/>
    <m/>
    <m/>
    <m/>
    <m/>
    <m/>
    <m/>
    <m/>
    <m/>
    <m/>
    <m/>
    <m/>
    <m/>
    <e v="#REF!"/>
    <s v="SL302@tidalwaveautospa.com"/>
    <s v="Andrew Strevel"/>
    <x v="3"/>
    <x v="2"/>
  </r>
  <r>
    <s v="Casey Thompson"/>
    <s v="EXP-10010988 "/>
    <n v="159.49"/>
    <d v="2024-01-03T00:00:00"/>
    <x v="0"/>
    <s v="Wash Maintenance"/>
    <s v="Cleaning supplies"/>
    <m/>
    <m/>
    <m/>
    <m/>
    <m/>
    <m/>
    <m/>
    <m/>
    <m/>
    <m/>
    <m/>
    <m/>
    <m/>
    <m/>
    <m/>
    <m/>
    <m/>
    <m/>
    <m/>
    <m/>
    <m/>
    <e v="#REF!"/>
    <s v="SL302@tidalwaveautospa.com"/>
    <s v="Andrew Strevel"/>
    <x v="3"/>
    <x v="2"/>
  </r>
  <r>
    <s v="Casey Thompson"/>
    <s v="EXP-10010988 "/>
    <n v="16.18"/>
    <d v="2024-01-04T00:00:00"/>
    <x v="0"/>
    <s v="Wash Maintenance"/>
    <s v="Cleaning supplies"/>
    <m/>
    <m/>
    <m/>
    <m/>
    <m/>
    <m/>
    <m/>
    <m/>
    <m/>
    <m/>
    <m/>
    <m/>
    <m/>
    <m/>
    <m/>
    <m/>
    <m/>
    <m/>
    <m/>
    <m/>
    <m/>
    <e v="#REF!"/>
    <s v="SL302@tidalwaveautospa.com"/>
    <s v="Andrew Strevel"/>
    <x v="3"/>
    <x v="2"/>
  </r>
  <r>
    <s v="DAVID PRINCE"/>
    <s v="EXP-10010802 "/>
    <n v="56.66"/>
    <d v="2024-01-17T00:00:00"/>
    <x v="7"/>
    <s v="Parts"/>
    <s v="Nozzles/connectors"/>
    <m/>
    <m/>
    <m/>
    <m/>
    <m/>
    <m/>
    <m/>
    <m/>
    <m/>
    <m/>
    <m/>
    <m/>
    <m/>
    <m/>
    <m/>
    <m/>
    <m/>
    <m/>
    <m/>
    <m/>
    <m/>
    <e v="#REF!"/>
    <s v="SL64@tidalwaveautospa.com"/>
    <s v="Andrew Strevel"/>
    <x v="3"/>
    <x v="2"/>
  </r>
  <r>
    <s v="DAVID PRINCE"/>
    <s v="EXP-10010802 "/>
    <n v="82"/>
    <d v="2024-01-26T00:00:00"/>
    <x v="6"/>
    <s v="Parts"/>
    <s v="Ball valve/fittings"/>
    <m/>
    <m/>
    <m/>
    <m/>
    <m/>
    <m/>
    <m/>
    <m/>
    <m/>
    <m/>
    <m/>
    <m/>
    <m/>
    <m/>
    <m/>
    <m/>
    <m/>
    <m/>
    <m/>
    <m/>
    <m/>
    <e v="#REF!"/>
    <s v="SL64@tidalwaveautospa.com"/>
    <s v="Andrew Strevel"/>
    <x v="3"/>
    <x v="2"/>
  </r>
  <r>
    <s v="DAVID PRINCE"/>
    <s v="EXP-10010802 "/>
    <n v="79.459999999999994"/>
    <d v="2024-01-26T00:00:00"/>
    <x v="6"/>
    <s v="Wash Maintenance"/>
    <s v="Hrydraulic adapters/trash grabber"/>
    <m/>
    <m/>
    <m/>
    <m/>
    <m/>
    <m/>
    <m/>
    <m/>
    <m/>
    <m/>
    <m/>
    <m/>
    <m/>
    <m/>
    <m/>
    <m/>
    <m/>
    <m/>
    <m/>
    <m/>
    <m/>
    <e v="#REF!"/>
    <s v="SL64@tidalwaveautospa.com"/>
    <s v="Andrew Strevel"/>
    <x v="3"/>
    <x v="2"/>
  </r>
  <r>
    <s v="DAVID PRINCE"/>
    <s v="EXP-10010802 "/>
    <n v="140.94"/>
    <d v="2024-01-26T00:00:00"/>
    <x v="6"/>
    <s v="Wash Maintenance"/>
    <s v="Hydraulic Oil/Compressor Oil"/>
    <m/>
    <m/>
    <m/>
    <m/>
    <m/>
    <m/>
    <m/>
    <m/>
    <m/>
    <m/>
    <m/>
    <m/>
    <m/>
    <m/>
    <m/>
    <m/>
    <m/>
    <m/>
    <m/>
    <m/>
    <m/>
    <e v="#REF!"/>
    <s v="SL64@tidalwaveautospa.com"/>
    <s v="Andrew Strevel"/>
    <x v="3"/>
    <x v="2"/>
  </r>
  <r>
    <s v="DAVID PRINCE"/>
    <s v="EXP-10010802 "/>
    <n v="12.49"/>
    <d v="2024-01-27T00:00:00"/>
    <x v="6"/>
    <s v="Parts"/>
    <s v="Ball valve"/>
    <m/>
    <m/>
    <m/>
    <m/>
    <m/>
    <m/>
    <m/>
    <m/>
    <m/>
    <m/>
    <m/>
    <m/>
    <m/>
    <m/>
    <m/>
    <m/>
    <m/>
    <m/>
    <m/>
    <m/>
    <m/>
    <e v="#REF!"/>
    <s v="SL64@tidalwaveautospa.com"/>
    <s v="Andrew Strevel"/>
    <x v="3"/>
    <x v="2"/>
  </r>
  <r>
    <s v="DAVID PRINCE"/>
    <s v="EXP-10010802 "/>
    <n v="29.08"/>
    <d v="2024-01-29T00:00:00"/>
    <x v="6"/>
    <s v="Parts"/>
    <s v="Hose adapters"/>
    <m/>
    <m/>
    <m/>
    <m/>
    <m/>
    <m/>
    <m/>
    <m/>
    <m/>
    <m/>
    <m/>
    <m/>
    <m/>
    <m/>
    <m/>
    <m/>
    <m/>
    <m/>
    <m/>
    <m/>
    <m/>
    <e v="#REF!"/>
    <s v="SL64@tidalwaveautospa.com"/>
    <s v="Andrew Strevel"/>
    <x v="3"/>
    <x v="2"/>
  </r>
  <r>
    <s v="DAVID PRINCE"/>
    <s v="EXP-10010802 "/>
    <n v="160.78"/>
    <d v="2024-01-29T00:00:00"/>
    <x v="6"/>
    <s v="Parts"/>
    <s v="Hydraulic hose supplies"/>
    <m/>
    <m/>
    <m/>
    <m/>
    <m/>
    <m/>
    <m/>
    <m/>
    <m/>
    <m/>
    <m/>
    <m/>
    <m/>
    <m/>
    <m/>
    <m/>
    <m/>
    <m/>
    <m/>
    <m/>
    <m/>
    <e v="#REF!"/>
    <s v="SL64@tidalwaveautospa.com"/>
    <s v="Andrew Strevel"/>
    <x v="3"/>
    <x v="2"/>
  </r>
  <r>
    <s v="DAVID PRINCE"/>
    <s v="EXP-10010802 "/>
    <n v="12.51"/>
    <d v="2024-01-29T00:00:00"/>
    <x v="6"/>
    <s v="Parts"/>
    <s v="Fittings"/>
    <m/>
    <m/>
    <m/>
    <m/>
    <m/>
    <m/>
    <m/>
    <m/>
    <m/>
    <m/>
    <m/>
    <m/>
    <m/>
    <m/>
    <m/>
    <m/>
    <m/>
    <m/>
    <m/>
    <m/>
    <m/>
    <e v="#REF!"/>
    <s v="SL64@tidalwaveautospa.com"/>
    <s v="Andrew Strevel"/>
    <x v="3"/>
    <x v="2"/>
  </r>
  <r>
    <s v="DAVID PRINCE"/>
    <s v="EXP-10010802 "/>
    <n v="90.08"/>
    <d v="2024-01-30T00:00:00"/>
    <x v="0"/>
    <s v="Parts"/>
    <s v="Pressure washer wand/fittings"/>
    <m/>
    <m/>
    <m/>
    <m/>
    <m/>
    <m/>
    <m/>
    <m/>
    <m/>
    <m/>
    <m/>
    <m/>
    <m/>
    <m/>
    <m/>
    <m/>
    <m/>
    <m/>
    <m/>
    <m/>
    <m/>
    <e v="#REF!"/>
    <s v="SL64@tidalwaveautospa.com"/>
    <s v="Andrew Strevel"/>
    <x v="3"/>
    <x v="2"/>
  </r>
  <r>
    <s v="DAVID PRINCE"/>
    <s v="EXP-10010802 "/>
    <n v="237.37"/>
    <d v="2024-01-31T00:00:00"/>
    <x v="1"/>
    <s v="Wash Maintenance"/>
    <s v="Hydraulic hoses"/>
    <m/>
    <m/>
    <m/>
    <m/>
    <m/>
    <m/>
    <m/>
    <m/>
    <m/>
    <m/>
    <m/>
    <m/>
    <m/>
    <m/>
    <m/>
    <m/>
    <m/>
    <m/>
    <m/>
    <m/>
    <m/>
    <e v="#REF!"/>
    <s v="SL64@tidalwaveautospa.com"/>
    <s v="Andrew Strevel"/>
    <x v="3"/>
    <x v="2"/>
  </r>
  <r>
    <s v="DAVID PRINCE"/>
    <s v="EXP-10010802 "/>
    <n v="201.94"/>
    <d v="2024-02-05T00:00:00"/>
    <x v="2"/>
    <s v="Wash Maintenance"/>
    <s v="Hydraulic hoses"/>
    <m/>
    <m/>
    <m/>
    <m/>
    <m/>
    <m/>
    <m/>
    <m/>
    <m/>
    <m/>
    <m/>
    <m/>
    <m/>
    <m/>
    <m/>
    <m/>
    <m/>
    <m/>
    <m/>
    <m/>
    <m/>
    <e v="#REF!"/>
    <s v="SL64@tidalwaveautospa.com"/>
    <s v="Andrew Strevel"/>
    <x v="3"/>
    <x v="2"/>
  </r>
  <r>
    <s v="DAVID PRINCE"/>
    <s v="EXP-10010802 "/>
    <n v="109.46"/>
    <d v="2024-02-07T00:00:00"/>
    <x v="6"/>
    <s v="Parts"/>
    <s v="Hoses/fittings"/>
    <m/>
    <m/>
    <m/>
    <m/>
    <m/>
    <m/>
    <m/>
    <m/>
    <m/>
    <m/>
    <m/>
    <m/>
    <m/>
    <m/>
    <m/>
    <m/>
    <m/>
    <m/>
    <m/>
    <m/>
    <m/>
    <e v="#REF!"/>
    <s v="SL64@tidalwaveautospa.com"/>
    <s v="Andrew Strevel"/>
    <x v="3"/>
    <x v="2"/>
  </r>
  <r>
    <s v="DAVID PRINCE"/>
    <s v="EXP-10010802 "/>
    <n v="108.03"/>
    <d v="2024-02-10T00:00:00"/>
    <x v="6"/>
    <s v="Wash Maintenance"/>
    <s v="Fuel/cleaning supplies"/>
    <m/>
    <m/>
    <m/>
    <m/>
    <m/>
    <m/>
    <m/>
    <m/>
    <m/>
    <m/>
    <m/>
    <m/>
    <m/>
    <m/>
    <m/>
    <m/>
    <m/>
    <m/>
    <m/>
    <m/>
    <m/>
    <e v="#REF!"/>
    <s v="SL64@tidalwaveautospa.com"/>
    <s v="Andrew Strevel"/>
    <x v="3"/>
    <x v="2"/>
  </r>
  <r>
    <s v="Kevin Williams"/>
    <s v="EXP-10010879 "/>
    <n v="27.8"/>
    <d v="2024-01-17T00:00:00"/>
    <x v="6"/>
    <s v="Safety Supplies"/>
    <s v="Gloves and tarp"/>
    <m/>
    <m/>
    <m/>
    <m/>
    <m/>
    <m/>
    <m/>
    <m/>
    <m/>
    <m/>
    <m/>
    <m/>
    <m/>
    <m/>
    <m/>
    <m/>
    <m/>
    <m/>
    <m/>
    <m/>
    <m/>
    <e v="#REF!"/>
    <s v="SL22@tidalwaveautospa.com"/>
    <s v="Andrew Strevel"/>
    <x v="3"/>
    <x v="2"/>
  </r>
  <r>
    <s v="Kevin Williams"/>
    <s v="EXP-10010879 "/>
    <n v="470.01"/>
    <d v="2024-01-18T00:00:00"/>
    <x v="6"/>
    <s v="Wash Maintenance"/>
    <s v="Oil for conveyor pack"/>
    <m/>
    <m/>
    <m/>
    <m/>
    <m/>
    <m/>
    <m/>
    <m/>
    <m/>
    <m/>
    <m/>
    <m/>
    <m/>
    <m/>
    <m/>
    <m/>
    <m/>
    <m/>
    <m/>
    <m/>
    <m/>
    <e v="#REF!"/>
    <s v="SL22@tidalwaveautospa.com"/>
    <s v="Andrew Strevel"/>
    <x v="3"/>
    <x v="2"/>
  </r>
  <r>
    <s v="Kevin Williams"/>
    <s v="EXP-10010879 "/>
    <n v="-250"/>
    <d v="2024-01-22T00:00:00"/>
    <x v="21"/>
    <s v="Tesla Charger"/>
    <s v="Credit for order fee?"/>
    <m/>
    <m/>
    <m/>
    <m/>
    <m/>
    <m/>
    <m/>
    <m/>
    <m/>
    <m/>
    <m/>
    <m/>
    <m/>
    <m/>
    <m/>
    <m/>
    <m/>
    <m/>
    <m/>
    <m/>
    <m/>
    <e v="#REF!"/>
    <s v="SL22@tidalwaveautospa.com"/>
    <s v="Andrew Strevel"/>
    <x v="3"/>
    <x v="2"/>
  </r>
  <r>
    <s v="Ricky Houser"/>
    <s v="EXP-10011278 "/>
    <n v="87.69"/>
    <d v="2024-01-26T00:00:00"/>
    <x v="0"/>
    <s v="Wash Maintenance"/>
    <s v="dawn soap and vinegar"/>
    <m/>
    <m/>
    <m/>
    <m/>
    <m/>
    <m/>
    <m/>
    <m/>
    <m/>
    <m/>
    <m/>
    <m/>
    <m/>
    <m/>
    <m/>
    <m/>
    <m/>
    <m/>
    <m/>
    <m/>
    <m/>
    <e v="#REF!"/>
    <s v=""/>
    <s v=""/>
    <x v="3"/>
    <x v="2"/>
  </r>
  <r>
    <s v="Ricky Houser"/>
    <s v="EXP-10011278 "/>
    <n v="530"/>
    <d v="2024-01-27T00:00:00"/>
    <x v="2"/>
    <s v="Electric Repairs"/>
    <s v="electrical issue cause breaker to pop"/>
    <m/>
    <m/>
    <m/>
    <m/>
    <m/>
    <m/>
    <m/>
    <m/>
    <m/>
    <m/>
    <m/>
    <m/>
    <m/>
    <m/>
    <m/>
    <m/>
    <m/>
    <m/>
    <m/>
    <m/>
    <m/>
    <e v="#REF!"/>
    <s v=""/>
    <s v=""/>
    <x v="3"/>
    <x v="2"/>
  </r>
  <r>
    <s v="Ricky Houser"/>
    <s v="EXP-10011278 "/>
    <n v="7.55"/>
    <d v="2024-01-29T00:00:00"/>
    <x v="0"/>
    <s v="Parts"/>
    <s v="grease fittings"/>
    <m/>
    <m/>
    <m/>
    <m/>
    <m/>
    <m/>
    <m/>
    <m/>
    <m/>
    <m/>
    <m/>
    <m/>
    <m/>
    <m/>
    <m/>
    <m/>
    <m/>
    <m/>
    <m/>
    <m/>
    <m/>
    <e v="#REF!"/>
    <s v=""/>
    <s v=""/>
    <x v="3"/>
    <x v="2"/>
  </r>
  <r>
    <s v="Ricky Houser"/>
    <s v="EXP-10011278 "/>
    <n v="4.3"/>
    <d v="2024-01-30T00:00:00"/>
    <x v="0"/>
    <s v="Small Tools"/>
    <s v="glass for testing water"/>
    <m/>
    <m/>
    <m/>
    <m/>
    <m/>
    <m/>
    <m/>
    <m/>
    <m/>
    <m/>
    <m/>
    <m/>
    <m/>
    <m/>
    <m/>
    <m/>
    <m/>
    <m/>
    <m/>
    <m/>
    <m/>
    <e v="#REF!"/>
    <s v=""/>
    <s v=""/>
    <x v="3"/>
    <x v="2"/>
  </r>
  <r>
    <s v="Ricky Houser"/>
    <s v="EXP-10011278 "/>
    <n v="7.55"/>
    <d v="2024-01-31T00:00:00"/>
    <x v="0"/>
    <s v="Parts"/>
    <s v="grease fitting"/>
    <m/>
    <m/>
    <m/>
    <m/>
    <m/>
    <m/>
    <m/>
    <m/>
    <m/>
    <m/>
    <m/>
    <m/>
    <m/>
    <m/>
    <m/>
    <m/>
    <m/>
    <m/>
    <m/>
    <m/>
    <m/>
    <e v="#REF!"/>
    <s v=""/>
    <s v=""/>
    <x v="3"/>
    <x v="2"/>
  </r>
  <r>
    <s v="Danny Hanst"/>
    <s v="EXP-10011433 "/>
    <n v="26.16"/>
    <d v="2024-01-02T00:00:00"/>
    <x v="11"/>
    <s v="Office Furniture"/>
    <s v="shelving, brackets, storage"/>
    <m/>
    <m/>
    <m/>
    <m/>
    <m/>
    <m/>
    <m/>
    <m/>
    <m/>
    <m/>
    <m/>
    <m/>
    <m/>
    <m/>
    <m/>
    <m/>
    <m/>
    <m/>
    <m/>
    <m/>
    <m/>
    <e v="#REF!"/>
    <s v=""/>
    <s v=""/>
    <x v="3"/>
    <x v="2"/>
  </r>
  <r>
    <s v="Danny Hanst"/>
    <s v="EXP-10011433 "/>
    <n v="86.85"/>
    <d v="2024-01-05T00:00:00"/>
    <x v="0"/>
    <s v="Office Supplies"/>
    <s v="power strip, cables, straps, razor knife"/>
    <m/>
    <m/>
    <m/>
    <m/>
    <m/>
    <m/>
    <m/>
    <m/>
    <m/>
    <m/>
    <m/>
    <m/>
    <m/>
    <m/>
    <m/>
    <m/>
    <m/>
    <m/>
    <m/>
    <m/>
    <m/>
    <e v="#REF!"/>
    <s v=""/>
    <s v=""/>
    <x v="3"/>
    <x v="2"/>
  </r>
  <r>
    <s v="Danny Hanst"/>
    <s v="EXP-10011433 "/>
    <n v="77.36"/>
    <d v="2024-01-18T00:00:00"/>
    <x v="0"/>
    <s v="Small Tools"/>
    <s v="snow shovels"/>
    <m/>
    <m/>
    <m/>
    <m/>
    <m/>
    <m/>
    <m/>
    <m/>
    <m/>
    <m/>
    <m/>
    <m/>
    <m/>
    <m/>
    <m/>
    <m/>
    <m/>
    <m/>
    <m/>
    <m/>
    <m/>
    <e v="#REF!"/>
    <s v=""/>
    <s v=""/>
    <x v="3"/>
    <x v="2"/>
  </r>
  <r>
    <s v="Danny Hanst"/>
    <s v="EXP-10011433 "/>
    <n v="50.82"/>
    <d v="2024-01-18T00:00:00"/>
    <x v="27"/>
    <s v="Wash Maintenance"/>
    <s v="cement safe snow melt"/>
    <m/>
    <m/>
    <m/>
    <m/>
    <m/>
    <m/>
    <m/>
    <m/>
    <m/>
    <m/>
    <m/>
    <m/>
    <m/>
    <m/>
    <m/>
    <m/>
    <m/>
    <m/>
    <m/>
    <m/>
    <m/>
    <e v="#REF!"/>
    <s v=""/>
    <s v=""/>
    <x v="3"/>
    <x v="2"/>
  </r>
  <r>
    <s v="Danny Hanst"/>
    <s v="EXP-10011433 "/>
    <n v="27.54"/>
    <d v="2024-01-22T00:00:00"/>
    <x v="11"/>
    <s v="Small Tools"/>
    <s v="heat gun - frozen equipment"/>
    <m/>
    <m/>
    <m/>
    <m/>
    <m/>
    <m/>
    <m/>
    <m/>
    <m/>
    <m/>
    <m/>
    <m/>
    <m/>
    <m/>
    <m/>
    <m/>
    <m/>
    <m/>
    <m/>
    <m/>
    <m/>
    <e v="#REF!"/>
    <s v=""/>
    <s v=""/>
    <x v="3"/>
    <x v="2"/>
  </r>
  <r>
    <s v="Danny Hanst"/>
    <s v="EXP-10011433 "/>
    <n v="37.79"/>
    <d v="2024-01-28T00:00:00"/>
    <x v="0"/>
    <s v="Office Supplies"/>
    <s v="TP, ladder bracket, JB weld"/>
    <m/>
    <m/>
    <m/>
    <m/>
    <m/>
    <m/>
    <m/>
    <m/>
    <m/>
    <m/>
    <m/>
    <m/>
    <m/>
    <m/>
    <m/>
    <m/>
    <m/>
    <m/>
    <m/>
    <m/>
    <m/>
    <e v="#REF!"/>
    <s v=""/>
    <s v=""/>
    <x v="3"/>
    <x v="2"/>
  </r>
  <r>
    <s v="Danny Hanst"/>
    <s v="EXP-10011433 "/>
    <n v="41.97"/>
    <d v="2024-02-05T00:00:00"/>
    <x v="0"/>
    <s v="Office Supplies"/>
    <s v="toiletries, cement screws, hose clamps"/>
    <m/>
    <m/>
    <m/>
    <m/>
    <m/>
    <m/>
    <m/>
    <m/>
    <m/>
    <m/>
    <m/>
    <m/>
    <m/>
    <m/>
    <m/>
    <m/>
    <m/>
    <m/>
    <m/>
    <m/>
    <m/>
    <e v="#REF!"/>
    <s v=""/>
    <s v=""/>
    <x v="3"/>
    <x v="2"/>
  </r>
  <r>
    <s v="Danny Hanst"/>
    <s v="EXP-10011433 "/>
    <n v="52.78"/>
    <d v="2024-02-07T00:00:00"/>
    <x v="0"/>
    <s v="Parts"/>
    <s v="grates for prep buckets"/>
    <m/>
    <m/>
    <m/>
    <m/>
    <m/>
    <m/>
    <m/>
    <m/>
    <m/>
    <m/>
    <m/>
    <m/>
    <m/>
    <m/>
    <m/>
    <m/>
    <m/>
    <m/>
    <m/>
    <m/>
    <m/>
    <e v="#REF!"/>
    <s v=""/>
    <s v=""/>
    <x v="3"/>
    <x v="2"/>
  </r>
  <r>
    <s v="Danny Hanst"/>
    <s v="EXP-10011433 "/>
    <n v="241.43"/>
    <d v="2024-02-10T00:00:00"/>
    <x v="0"/>
    <s v="Small Tools"/>
    <s v="air mover for backroom leaks"/>
    <m/>
    <m/>
    <m/>
    <m/>
    <m/>
    <m/>
    <m/>
    <m/>
    <m/>
    <m/>
    <m/>
    <m/>
    <m/>
    <m/>
    <m/>
    <m/>
    <m/>
    <m/>
    <m/>
    <m/>
    <m/>
    <e v="#REF!"/>
    <s v=""/>
    <s v=""/>
    <x v="3"/>
    <x v="2"/>
  </r>
  <r>
    <s v="Danny Hanst"/>
    <s v="EXP-10011433 "/>
    <n v="290.29000000000002"/>
    <d v="2024-02-16T00:00:00"/>
    <x v="0"/>
    <s v="Wash Maintenance"/>
    <s v="gloves, cleaning supplies, detergent, snacks for employees"/>
    <m/>
    <m/>
    <m/>
    <m/>
    <m/>
    <m/>
    <m/>
    <m/>
    <m/>
    <m/>
    <m/>
    <m/>
    <m/>
    <m/>
    <m/>
    <m/>
    <m/>
    <m/>
    <m/>
    <m/>
    <m/>
    <e v="#REF!"/>
    <s v=""/>
    <s v=""/>
    <x v="3"/>
    <x v="2"/>
  </r>
  <r>
    <s v="Danny Hanst"/>
    <s v="EXP-10011433 "/>
    <n v="54.21"/>
    <d v="2024-02-17T00:00:00"/>
    <x v="10"/>
    <s v="Wash Maintenance"/>
    <s v="tarps for winterizing, hammer, gloves, thermometer"/>
    <m/>
    <m/>
    <m/>
    <m/>
    <m/>
    <m/>
    <m/>
    <m/>
    <m/>
    <m/>
    <m/>
    <m/>
    <m/>
    <m/>
    <m/>
    <m/>
    <m/>
    <m/>
    <m/>
    <m/>
    <m/>
    <e v="#REF!"/>
    <s v=""/>
    <s v=""/>
    <x v="3"/>
    <x v="2"/>
  </r>
  <r>
    <s v="Reyvin Siegel"/>
    <s v="EXP-10011141 "/>
    <n v="44.14"/>
    <d v="2024-01-22T00:00:00"/>
    <x v="14"/>
    <s v="Wash Maintenance"/>
    <s v="ice melt"/>
    <m/>
    <m/>
    <m/>
    <m/>
    <m/>
    <m/>
    <m/>
    <m/>
    <m/>
    <m/>
    <m/>
    <m/>
    <m/>
    <m/>
    <m/>
    <m/>
    <m/>
    <m/>
    <m/>
    <m/>
    <m/>
    <e v="#REF!"/>
    <s v="SL109@tidalwaveautospa.com"/>
    <s v="Patrick Rollins"/>
    <x v="3"/>
    <x v="2"/>
  </r>
  <r>
    <s v="Reyvin Siegel"/>
    <s v="EXP-10011141 "/>
    <n v="42.9"/>
    <d v="2024-02-03T00:00:00"/>
    <x v="0"/>
    <s v="Wash Maintenance"/>
    <s v="water and soap"/>
    <m/>
    <m/>
    <m/>
    <m/>
    <m/>
    <m/>
    <m/>
    <m/>
    <m/>
    <m/>
    <m/>
    <m/>
    <m/>
    <m/>
    <m/>
    <m/>
    <m/>
    <m/>
    <m/>
    <m/>
    <m/>
    <e v="#REF!"/>
    <s v="SL109@tidalwaveautospa.com"/>
    <s v="Patrick Rollins"/>
    <x v="3"/>
    <x v="2"/>
  </r>
  <r>
    <s v="Reyvin Siegel"/>
    <s v="EXP-10011141 "/>
    <n v="96.73"/>
    <d v="2024-02-09T00:00:00"/>
    <x v="0"/>
    <s v="Wash Maintenance"/>
    <s v="laundry supplies"/>
    <m/>
    <m/>
    <m/>
    <m/>
    <m/>
    <m/>
    <m/>
    <m/>
    <m/>
    <m/>
    <m/>
    <m/>
    <m/>
    <m/>
    <m/>
    <m/>
    <m/>
    <m/>
    <m/>
    <m/>
    <m/>
    <e v="#REF!"/>
    <s v="SL109@tidalwaveautospa.com"/>
    <s v="Patrick Rollins"/>
    <x v="3"/>
    <x v="2"/>
  </r>
  <r>
    <s v="Reyvin Siegel"/>
    <s v="EXP-10011141 "/>
    <n v="76.430000000000007"/>
    <d v="2024-02-14T00:00:00"/>
    <x v="1"/>
    <s v="Parts"/>
    <s v="fittings and parts for hose repair"/>
    <m/>
    <m/>
    <m/>
    <m/>
    <m/>
    <m/>
    <m/>
    <m/>
    <m/>
    <m/>
    <m/>
    <m/>
    <m/>
    <m/>
    <m/>
    <m/>
    <m/>
    <m/>
    <m/>
    <m/>
    <m/>
    <e v="#REF!"/>
    <s v="SL109@tidalwaveautospa.com"/>
    <s v="Patrick Rollins"/>
    <x v="3"/>
    <x v="2"/>
  </r>
  <r>
    <s v="Chad Williams"/>
    <s v="EXP-10011421 "/>
    <n v="15.56"/>
    <d v="2024-01-15T00:00:00"/>
    <x v="8"/>
    <s v="Snacks"/>
    <s v="Waters"/>
    <m/>
    <m/>
    <m/>
    <m/>
    <m/>
    <m/>
    <m/>
    <m/>
    <m/>
    <m/>
    <m/>
    <m/>
    <m/>
    <m/>
    <m/>
    <m/>
    <m/>
    <m/>
    <m/>
    <m/>
    <m/>
    <e v="#REF!"/>
    <s v="SL292@tidalwaveautospa.com"/>
    <s v="Patrick Rollins"/>
    <x v="3"/>
    <x v="2"/>
  </r>
  <r>
    <s v="Chad Williams"/>
    <s v="EXP-10011421 "/>
    <n v="78.819999999999993"/>
    <d v="2024-01-16T00:00:00"/>
    <x v="35"/>
    <s v="Small Tools"/>
    <s v="1 ton p pull"/>
    <m/>
    <m/>
    <m/>
    <m/>
    <m/>
    <m/>
    <m/>
    <m/>
    <m/>
    <m/>
    <m/>
    <m/>
    <m/>
    <m/>
    <m/>
    <m/>
    <m/>
    <m/>
    <m/>
    <m/>
    <m/>
    <e v="#REF!"/>
    <s v="SL292@tidalwaveautospa.com"/>
    <s v="Patrick Rollins"/>
    <x v="3"/>
    <x v="2"/>
  </r>
  <r>
    <s v="Brayton Swan"/>
    <s v="EXP-10011428 "/>
    <n v="430.68"/>
    <d v="2024-01-23T00:00:00"/>
    <x v="0"/>
    <s v="Parts"/>
    <s v="Snake tips for pressure washer hose"/>
    <m/>
    <m/>
    <m/>
    <m/>
    <m/>
    <m/>
    <m/>
    <m/>
    <m/>
    <m/>
    <m/>
    <m/>
    <m/>
    <m/>
    <m/>
    <m/>
    <m/>
    <m/>
    <m/>
    <m/>
    <m/>
    <e v="#REF!"/>
    <s v="SL52@tidalwaveautospa.com"/>
    <s v="Steven Kyriazis"/>
    <x v="3"/>
    <x v="2"/>
  </r>
  <r>
    <s v="Brayton Swan"/>
    <s v="EXP-10011428 "/>
    <n v="27.3"/>
    <d v="2024-01-26T00:00:00"/>
    <x v="0"/>
    <s v="Parts"/>
    <s v="Snake tips for pressure washer."/>
    <m/>
    <m/>
    <m/>
    <m/>
    <m/>
    <m/>
    <m/>
    <m/>
    <m/>
    <m/>
    <m/>
    <m/>
    <m/>
    <m/>
    <m/>
    <m/>
    <m/>
    <m/>
    <m/>
    <m/>
    <m/>
    <e v="#REF!"/>
    <s v="SL52@tidalwaveautospa.com"/>
    <s v="Steven Kyriazis"/>
    <x v="3"/>
    <x v="2"/>
  </r>
  <r>
    <s v="Brayton Swan"/>
    <s v="EXP-10011428 "/>
    <n v="426.56"/>
    <d v="2024-01-26T00:00:00"/>
    <x v="0"/>
    <s v="Wash Maintenance"/>
    <s v="Softener Salt"/>
    <m/>
    <m/>
    <m/>
    <m/>
    <m/>
    <m/>
    <m/>
    <m/>
    <m/>
    <m/>
    <m/>
    <m/>
    <m/>
    <m/>
    <m/>
    <m/>
    <m/>
    <m/>
    <m/>
    <m/>
    <m/>
    <e v="#REF!"/>
    <s v="SL52@tidalwaveautospa.com"/>
    <s v="Steven Kyriazis"/>
    <x v="3"/>
    <x v="2"/>
  </r>
  <r>
    <s v="Brayton Swan"/>
    <s v="EXP-10011428 "/>
    <n v="79"/>
    <d v="2024-01-31T00:00:00"/>
    <x v="1"/>
    <s v="Annual Inspection"/>
    <s v="Inspection Fee"/>
    <m/>
    <m/>
    <m/>
    <m/>
    <m/>
    <m/>
    <m/>
    <m/>
    <m/>
    <m/>
    <m/>
    <m/>
    <m/>
    <m/>
    <m/>
    <m/>
    <m/>
    <m/>
    <m/>
    <m/>
    <m/>
    <e v="#REF!"/>
    <s v="SL52@tidalwaveautospa.com"/>
    <s v="Steven Kyriazis"/>
    <x v="3"/>
    <x v="2"/>
  </r>
  <r>
    <s v="Brayton Swan"/>
    <s v="EXP-10011428 "/>
    <n v="512.96"/>
    <d v="2024-02-05T00:00:00"/>
    <x v="0"/>
    <s v="Wash Maintenance"/>
    <s v="Dish soap"/>
    <m/>
    <m/>
    <m/>
    <m/>
    <m/>
    <m/>
    <m/>
    <m/>
    <m/>
    <m/>
    <m/>
    <m/>
    <m/>
    <m/>
    <m/>
    <m/>
    <m/>
    <m/>
    <m/>
    <m/>
    <m/>
    <e v="#REF!"/>
    <s v="SL52@tidalwaveautospa.com"/>
    <s v="Steven Kyriazis"/>
    <x v="3"/>
    <x v="2"/>
  </r>
  <r>
    <s v="Brayton Swan"/>
    <s v="EXP-10011428 "/>
    <n v="798.79"/>
    <d v="2024-02-06T00:00:00"/>
    <x v="0"/>
    <s v="Wash Maintenance"/>
    <s v="New Trash cans, towel bins, trash can dollys, carts and wheels"/>
    <m/>
    <m/>
    <m/>
    <m/>
    <m/>
    <m/>
    <m/>
    <m/>
    <m/>
    <m/>
    <m/>
    <m/>
    <m/>
    <m/>
    <m/>
    <m/>
    <m/>
    <m/>
    <m/>
    <m/>
    <m/>
    <e v="#REF!"/>
    <s v="SL52@tidalwaveautospa.com"/>
    <s v="Steven Kyriazis"/>
    <x v="3"/>
    <x v="2"/>
  </r>
  <r>
    <s v="Brayton Swan"/>
    <s v="EXP-10011428 "/>
    <n v="170.52"/>
    <d v="2024-02-07T00:00:00"/>
    <x v="0"/>
    <s v="Wash Maintenance"/>
    <s v="New 2nd mile cart"/>
    <m/>
    <m/>
    <m/>
    <m/>
    <m/>
    <m/>
    <m/>
    <m/>
    <m/>
    <m/>
    <m/>
    <m/>
    <m/>
    <m/>
    <m/>
    <m/>
    <m/>
    <m/>
    <m/>
    <m/>
    <m/>
    <e v="#REF!"/>
    <s v="SL52@tidalwaveautospa.com"/>
    <s v="Steven Kyriazis"/>
    <x v="3"/>
    <x v="2"/>
  </r>
  <r>
    <s v="Brayton Swan"/>
    <s v="EXP-10011428 "/>
    <n v="784.15"/>
    <d v="2024-02-07T00:00:00"/>
    <x v="0"/>
    <s v="Wash Maintenance"/>
    <s v="dollies, trash can lids, trash cans, carts"/>
    <m/>
    <m/>
    <m/>
    <m/>
    <m/>
    <m/>
    <m/>
    <m/>
    <m/>
    <m/>
    <m/>
    <m/>
    <m/>
    <m/>
    <m/>
    <m/>
    <m/>
    <m/>
    <m/>
    <m/>
    <m/>
    <e v="#REF!"/>
    <s v="SL52@tidalwaveautospa.com"/>
    <s v="Steven Kyriazis"/>
    <x v="3"/>
    <x v="2"/>
  </r>
  <r>
    <s v="Brayton Swan"/>
    <s v="EXP-10011428 "/>
    <n v="20.32"/>
    <d v="2024-02-08T00:00:00"/>
    <x v="0"/>
    <s v="Office Supplies"/>
    <s v="Toilet paper"/>
    <m/>
    <m/>
    <m/>
    <m/>
    <m/>
    <m/>
    <m/>
    <m/>
    <m/>
    <m/>
    <m/>
    <m/>
    <m/>
    <m/>
    <m/>
    <m/>
    <m/>
    <m/>
    <m/>
    <m/>
    <m/>
    <e v="#REF!"/>
    <s v="SL52@tidalwaveautospa.com"/>
    <s v="Steven Kyriazis"/>
    <x v="3"/>
    <x v="2"/>
  </r>
  <r>
    <s v="Brayton Swan"/>
    <s v="EXP-10011428 "/>
    <n v="-669.6"/>
    <d v="2024-02-08T00:00:00"/>
    <x v="0"/>
    <s v="Wash Maintenance"/>
    <s v="Shipped to the wrong place refunded and shipped again"/>
    <m/>
    <m/>
    <m/>
    <m/>
    <m/>
    <m/>
    <m/>
    <m/>
    <m/>
    <m/>
    <m/>
    <m/>
    <m/>
    <m/>
    <m/>
    <m/>
    <m/>
    <m/>
    <m/>
    <m/>
    <m/>
    <e v="#REF!"/>
    <s v="SL52@tidalwaveautospa.com"/>
    <s v="Steven Kyriazis"/>
    <x v="3"/>
    <x v="2"/>
  </r>
  <r>
    <s v="Brayton Swan"/>
    <s v="EXP-10011428 "/>
    <n v="58.51"/>
    <d v="2024-02-13T00:00:00"/>
    <x v="0"/>
    <s v="Parts"/>
    <s v="Parts to fix Omni and spinner leaks"/>
    <m/>
    <m/>
    <m/>
    <m/>
    <m/>
    <m/>
    <m/>
    <m/>
    <m/>
    <m/>
    <m/>
    <m/>
    <m/>
    <m/>
    <m/>
    <m/>
    <m/>
    <m/>
    <m/>
    <m/>
    <m/>
    <e v="#REF!"/>
    <s v="SL52@tidalwaveautospa.com"/>
    <s v="Steven Kyriazis"/>
    <x v="3"/>
    <x v="2"/>
  </r>
  <r>
    <s v="Kristina Callow"/>
    <s v="EXP-10011055 "/>
    <n v="681.64"/>
    <d v="2024-02-09T00:00:00"/>
    <x v="0"/>
    <s v="Office Supplies"/>
    <s v="GO manuals for Indianapolis"/>
    <m/>
    <m/>
    <m/>
    <m/>
    <m/>
    <m/>
    <m/>
    <m/>
    <m/>
    <m/>
    <m/>
    <m/>
    <m/>
    <m/>
    <m/>
    <m/>
    <m/>
    <m/>
    <m/>
    <m/>
    <m/>
    <e v="#REF!"/>
    <s v="kristina.callow@tidalwaveautospa.com"/>
    <s v="Coty Stevens"/>
    <x v="3"/>
    <x v="2"/>
  </r>
  <r>
    <s v="Kristina Callow"/>
    <s v="EXP-10011054 "/>
    <n v="656.26"/>
    <d v="2024-02-07T00:00:00"/>
    <x v="0"/>
    <s v="Office Supplies"/>
    <s v="GO manuals for Myrtle"/>
    <m/>
    <m/>
    <m/>
    <m/>
    <m/>
    <m/>
    <m/>
    <m/>
    <m/>
    <m/>
    <m/>
    <m/>
    <m/>
    <m/>
    <m/>
    <m/>
    <m/>
    <m/>
    <m/>
    <m/>
    <m/>
    <e v="#REF!"/>
    <s v="kristina.callow@tidalwaveautospa.com"/>
    <s v="Coty Stevens"/>
    <x v="3"/>
    <x v="2"/>
  </r>
  <r>
    <s v="Kristina Callow"/>
    <s v="EXP-10011054 "/>
    <n v="50.3"/>
    <d v="2024-02-09T00:00:00"/>
    <x v="0"/>
    <s v="Office Supplies"/>
    <s v="GO manuals for forgot for Myrtle"/>
    <m/>
    <m/>
    <m/>
    <m/>
    <m/>
    <m/>
    <m/>
    <m/>
    <m/>
    <m/>
    <m/>
    <m/>
    <m/>
    <m/>
    <m/>
    <m/>
    <m/>
    <m/>
    <m/>
    <m/>
    <m/>
    <e v="#REF!"/>
    <s v="kristina.callow@tidalwaveautospa.com"/>
    <s v="Coty Stevens"/>
    <x v="3"/>
    <x v="2"/>
  </r>
  <r>
    <s v="Kristina Callow"/>
    <s v="EXP-10011051 "/>
    <n v="498.81"/>
    <d v="2024-02-05T00:00:00"/>
    <x v="0"/>
    <s v="Office Supplies"/>
    <s v="GO Manuals"/>
    <m/>
    <m/>
    <m/>
    <m/>
    <m/>
    <m/>
    <m/>
    <m/>
    <m/>
    <m/>
    <m/>
    <m/>
    <m/>
    <m/>
    <m/>
    <m/>
    <m/>
    <m/>
    <m/>
    <m/>
    <m/>
    <e v="#REF!"/>
    <s v="kristina.callow@tidalwaveautospa.com"/>
    <s v="Coty Stevens"/>
    <x v="3"/>
    <x v="2"/>
  </r>
  <r>
    <s v="Kristina Callow"/>
    <s v="EXP-10011051 "/>
    <n v="47.86"/>
    <d v="2024-02-09T00:00:00"/>
    <x v="0"/>
    <s v="Office Supplies"/>
    <s v="GO manuals I forgot for Texarkana"/>
    <m/>
    <m/>
    <m/>
    <m/>
    <m/>
    <m/>
    <m/>
    <m/>
    <m/>
    <m/>
    <m/>
    <m/>
    <m/>
    <m/>
    <m/>
    <m/>
    <m/>
    <m/>
    <m/>
    <m/>
    <m/>
    <e v="#REF!"/>
    <s v="kristina.callow@tidalwaveautospa.com"/>
    <s v="Coty Stevens"/>
    <x v="3"/>
    <x v="2"/>
  </r>
  <r>
    <s v="Kristina Callow"/>
    <s v="EXP-10011052 "/>
    <n v="158.02000000000001"/>
    <d v="2024-02-09T00:00:00"/>
    <x v="0"/>
    <s v="Office Supplies"/>
    <s v="GO manuals I forgot for Douglasville"/>
    <m/>
    <m/>
    <m/>
    <m/>
    <m/>
    <m/>
    <m/>
    <m/>
    <m/>
    <m/>
    <m/>
    <m/>
    <m/>
    <m/>
    <m/>
    <m/>
    <m/>
    <m/>
    <m/>
    <m/>
    <m/>
    <e v="#REF!"/>
    <s v="kristina.callow@tidalwaveautospa.com"/>
    <s v="Coty Stevens"/>
    <x v="3"/>
    <x v="2"/>
  </r>
  <r>
    <s v="Kristina Callow"/>
    <s v="EXP-10011053 "/>
    <n v="156.54"/>
    <d v="2024-02-09T00:00:00"/>
    <x v="0"/>
    <s v="Office Supplies"/>
    <s v="GO manuals I forgot on first order for Mountain Home"/>
    <m/>
    <m/>
    <m/>
    <m/>
    <m/>
    <m/>
    <m/>
    <m/>
    <m/>
    <m/>
    <m/>
    <m/>
    <m/>
    <m/>
    <m/>
    <m/>
    <m/>
    <m/>
    <m/>
    <m/>
    <m/>
    <e v="#REF!"/>
    <s v="kristina.callow@tidalwaveautospa.com"/>
    <s v="Coty Stevens"/>
    <x v="3"/>
    <x v="2"/>
  </r>
  <r>
    <s v="Kristina Callow"/>
    <s v="EXP-10011053 "/>
    <n v="314.58999999999997"/>
    <d v="2024-02-22T00:00:00"/>
    <x v="0"/>
    <s v="Wash Maintenance"/>
    <s v="Trash can lids missing at Mountain Home"/>
    <m/>
    <m/>
    <m/>
    <m/>
    <m/>
    <m/>
    <m/>
    <m/>
    <m/>
    <m/>
    <m/>
    <m/>
    <m/>
    <m/>
    <m/>
    <m/>
    <m/>
    <m/>
    <m/>
    <m/>
    <m/>
    <e v="#REF!"/>
    <s v="kristina.callow@tidalwaveautospa.com"/>
    <s v="Coty Stevens"/>
    <x v="3"/>
    <x v="2"/>
  </r>
  <r>
    <s v="Kristina Callow"/>
    <s v="EXP-10011050 "/>
    <n v="27.05"/>
    <d v="2024-02-09T00:00:00"/>
    <x v="0"/>
    <s v="Office Furniture"/>
    <s v="File organizer needed in Liberty"/>
    <m/>
    <m/>
    <m/>
    <m/>
    <m/>
    <m/>
    <m/>
    <m/>
    <m/>
    <m/>
    <m/>
    <m/>
    <m/>
    <m/>
    <m/>
    <m/>
    <m/>
    <m/>
    <m/>
    <m/>
    <m/>
    <e v="#REF!"/>
    <s v="kristina.callow@tidalwaveautospa.com"/>
    <s v="Coty Stevens"/>
    <x v="3"/>
    <x v="2"/>
  </r>
  <r>
    <s v="Kristina Callow"/>
    <s v="EXP-10011050 "/>
    <n v="47.86"/>
    <d v="2024-02-09T00:00:00"/>
    <x v="0"/>
    <s v="Office Supplies"/>
    <s v="GO manuals I forgot to order for Liberty"/>
    <m/>
    <m/>
    <m/>
    <m/>
    <m/>
    <m/>
    <m/>
    <m/>
    <m/>
    <m/>
    <m/>
    <m/>
    <m/>
    <m/>
    <m/>
    <m/>
    <m/>
    <m/>
    <m/>
    <m/>
    <m/>
    <e v="#REF!"/>
    <s v="kristina.callow@tidalwaveautospa.com"/>
    <s v="Coty Stevens"/>
    <x v="3"/>
    <x v="2"/>
  </r>
  <r>
    <s v="Don Lettieri"/>
    <s v="EXP-10011329 "/>
    <n v="10.130000000000001"/>
    <d v="2024-01-25T00:00:00"/>
    <x v="7"/>
    <s v="Parts"/>
    <s v="Hardware"/>
    <m/>
    <m/>
    <m/>
    <m/>
    <m/>
    <m/>
    <m/>
    <m/>
    <m/>
    <m/>
    <m/>
    <m/>
    <m/>
    <m/>
    <m/>
    <m/>
    <m/>
    <m/>
    <m/>
    <m/>
    <m/>
    <e v="#REF!"/>
    <s v="SL25@tidalwaveautospa.com"/>
    <s v="David Foster"/>
    <x v="3"/>
    <x v="2"/>
  </r>
  <r>
    <s v="Don Lettieri"/>
    <s v="EXP-10011329 "/>
    <n v="65.59"/>
    <d v="2024-01-29T00:00:00"/>
    <x v="0"/>
    <s v="Wash Maintenance"/>
    <s v="Tide Pods"/>
    <m/>
    <m/>
    <m/>
    <m/>
    <m/>
    <m/>
    <m/>
    <m/>
    <m/>
    <m/>
    <m/>
    <m/>
    <m/>
    <m/>
    <m/>
    <m/>
    <m/>
    <m/>
    <m/>
    <m/>
    <m/>
    <e v="#REF!"/>
    <s v="SL25@tidalwaveautospa.com"/>
    <s v="David Foster"/>
    <x v="3"/>
    <x v="2"/>
  </r>
  <r>
    <s v="Don Lettieri"/>
    <s v="EXP-10011329 "/>
    <n v="3353.39"/>
    <d v="2024-01-30T00:00:00"/>
    <x v="7"/>
    <s v="Equipment"/>
    <s v="New air compressor"/>
    <m/>
    <m/>
    <m/>
    <m/>
    <m/>
    <m/>
    <m/>
    <m/>
    <m/>
    <m/>
    <m/>
    <m/>
    <m/>
    <m/>
    <m/>
    <m/>
    <m/>
    <m/>
    <m/>
    <m/>
    <m/>
    <e v="#REF!"/>
    <s v="SL25@tidalwaveautospa.com"/>
    <s v="David Foster"/>
    <x v="3"/>
    <x v="2"/>
  </r>
  <r>
    <s v="Don Lettieri"/>
    <s v="EXP-10011329 "/>
    <n v="16.07"/>
    <d v="2024-01-30T00:00:00"/>
    <x v="0"/>
    <s v="Office Supplies"/>
    <s v="Hand soap for bathroom"/>
    <m/>
    <m/>
    <m/>
    <m/>
    <m/>
    <m/>
    <m/>
    <m/>
    <m/>
    <m/>
    <m/>
    <m/>
    <m/>
    <m/>
    <m/>
    <m/>
    <m/>
    <m/>
    <m/>
    <m/>
    <m/>
    <e v="#REF!"/>
    <s v="SL25@tidalwaveautospa.com"/>
    <s v="David Foster"/>
    <x v="3"/>
    <x v="2"/>
  </r>
  <r>
    <s v="Don Lettieri"/>
    <s v="EXP-10011329 "/>
    <n v="206.7"/>
    <d v="2024-01-31T00:00:00"/>
    <x v="0"/>
    <s v="Wash Maintenance"/>
    <s v="Oil and filters for Air Compressors"/>
    <m/>
    <m/>
    <m/>
    <m/>
    <m/>
    <m/>
    <m/>
    <m/>
    <m/>
    <m/>
    <m/>
    <m/>
    <m/>
    <m/>
    <m/>
    <m/>
    <m/>
    <m/>
    <m/>
    <m/>
    <m/>
    <e v="#REF!"/>
    <s v="SL25@tidalwaveautospa.com"/>
    <s v="David Foster"/>
    <x v="3"/>
    <x v="2"/>
  </r>
  <r>
    <s v="Don Lettieri"/>
    <s v="EXP-10011329 "/>
    <n v="23.74"/>
    <d v="2024-02-01T00:00:00"/>
    <x v="0"/>
    <s v="Office Supplies"/>
    <s v="Toilet brush"/>
    <m/>
    <m/>
    <m/>
    <m/>
    <m/>
    <m/>
    <m/>
    <m/>
    <m/>
    <m/>
    <m/>
    <m/>
    <m/>
    <m/>
    <m/>
    <m/>
    <m/>
    <m/>
    <m/>
    <m/>
    <m/>
    <e v="#REF!"/>
    <s v="SL25@tidalwaveautospa.com"/>
    <s v="David Foster"/>
    <x v="3"/>
    <x v="2"/>
  </r>
  <r>
    <s v="Don Lettieri"/>
    <s v="EXP-10011329 "/>
    <n v="75.59"/>
    <d v="2024-02-02T00:00:00"/>
    <x v="11"/>
    <s v="Wash Maintenance"/>
    <s v="Shop light"/>
    <m/>
    <m/>
    <m/>
    <m/>
    <m/>
    <m/>
    <m/>
    <m/>
    <m/>
    <m/>
    <m/>
    <m/>
    <m/>
    <m/>
    <m/>
    <m/>
    <m/>
    <m/>
    <m/>
    <m/>
    <m/>
    <e v="#REF!"/>
    <s v="SL25@tidalwaveautospa.com"/>
    <s v="David Foster"/>
    <x v="3"/>
    <x v="2"/>
  </r>
  <r>
    <s v="Don Lettieri"/>
    <s v="EXP-10011329 "/>
    <n v="20.39"/>
    <d v="2024-02-02T00:00:00"/>
    <x v="7"/>
    <s v="Parts"/>
    <s v="Hardware"/>
    <m/>
    <m/>
    <m/>
    <m/>
    <m/>
    <m/>
    <m/>
    <m/>
    <m/>
    <m/>
    <m/>
    <m/>
    <m/>
    <m/>
    <m/>
    <m/>
    <m/>
    <m/>
    <m/>
    <m/>
    <m/>
    <e v="#REF!"/>
    <s v="SL25@tidalwaveautospa.com"/>
    <s v="David Foster"/>
    <x v="3"/>
    <x v="2"/>
  </r>
  <r>
    <s v="Don Lettieri"/>
    <s v="EXP-10011329 "/>
    <n v="39.950000000000003"/>
    <d v="2024-02-03T00:00:00"/>
    <x v="11"/>
    <s v="Small Tools"/>
    <s v="Pump sprayer"/>
    <m/>
    <m/>
    <m/>
    <m/>
    <m/>
    <m/>
    <m/>
    <m/>
    <m/>
    <m/>
    <m/>
    <m/>
    <m/>
    <m/>
    <m/>
    <m/>
    <m/>
    <m/>
    <m/>
    <m/>
    <m/>
    <e v="#REF!"/>
    <s v="SL25@tidalwaveautospa.com"/>
    <s v="David Foster"/>
    <x v="3"/>
    <x v="2"/>
  </r>
  <r>
    <s v="Don Lettieri"/>
    <s v="EXP-10011329 "/>
    <n v="166.16"/>
    <d v="2024-02-07T00:00:00"/>
    <x v="0"/>
    <s v="Wash Maintenance"/>
    <s v="Air compressor oil"/>
    <m/>
    <m/>
    <m/>
    <m/>
    <m/>
    <m/>
    <m/>
    <m/>
    <m/>
    <m/>
    <m/>
    <m/>
    <m/>
    <m/>
    <m/>
    <m/>
    <m/>
    <m/>
    <m/>
    <m/>
    <m/>
    <e v="#REF!"/>
    <s v="SL25@tidalwaveautospa.com"/>
    <s v="David Foster"/>
    <x v="3"/>
    <x v="2"/>
  </r>
  <r>
    <s v="Don Lettieri"/>
    <s v="EXP-10011329 "/>
    <n v="81.41"/>
    <d v="2024-02-07T00:00:00"/>
    <x v="0"/>
    <s v="Wash Maintenance"/>
    <s v="Window cleaner"/>
    <m/>
    <m/>
    <m/>
    <m/>
    <m/>
    <m/>
    <m/>
    <m/>
    <m/>
    <m/>
    <m/>
    <m/>
    <m/>
    <m/>
    <m/>
    <m/>
    <m/>
    <m/>
    <m/>
    <m/>
    <m/>
    <e v="#REF!"/>
    <s v="SL25@tidalwaveautospa.com"/>
    <s v="David Foster"/>
    <x v="3"/>
    <x v="2"/>
  </r>
  <r>
    <s v="Don Lettieri"/>
    <s v="EXP-10011329 "/>
    <n v="151.09"/>
    <d v="2024-02-07T00:00:00"/>
    <x v="7"/>
    <s v="Wash Maintenance"/>
    <s v="Over head lights"/>
    <m/>
    <m/>
    <m/>
    <m/>
    <m/>
    <m/>
    <m/>
    <m/>
    <m/>
    <m/>
    <m/>
    <m/>
    <m/>
    <m/>
    <m/>
    <m/>
    <m/>
    <m/>
    <m/>
    <m/>
    <m/>
    <e v="#REF!"/>
    <s v="SL25@tidalwaveautospa.com"/>
    <s v="David Foster"/>
    <x v="3"/>
    <x v="2"/>
  </r>
  <r>
    <s v="Don Lettieri"/>
    <s v="EXP-10011329 "/>
    <n v="107.99"/>
    <d v="2024-02-08T00:00:00"/>
    <x v="11"/>
    <s v="Office Supplies"/>
    <s v="Extension cored"/>
    <m/>
    <m/>
    <m/>
    <m/>
    <m/>
    <m/>
    <m/>
    <m/>
    <m/>
    <m/>
    <m/>
    <m/>
    <m/>
    <m/>
    <m/>
    <m/>
    <m/>
    <m/>
    <m/>
    <m/>
    <m/>
    <e v="#REF!"/>
    <s v="SL25@tidalwaveautospa.com"/>
    <s v="David Foster"/>
    <x v="3"/>
    <x v="2"/>
  </r>
  <r>
    <s v="Don Lettieri"/>
    <s v="EXP-10011329 "/>
    <n v="66.95"/>
    <d v="2024-02-08T00:00:00"/>
    <x v="11"/>
    <s v="Wash Maintenance"/>
    <s v="Mop bucket"/>
    <m/>
    <m/>
    <m/>
    <m/>
    <m/>
    <m/>
    <m/>
    <m/>
    <m/>
    <m/>
    <m/>
    <m/>
    <m/>
    <m/>
    <m/>
    <m/>
    <m/>
    <m/>
    <m/>
    <m/>
    <m/>
    <e v="#REF!"/>
    <s v="SL25@tidalwaveautospa.com"/>
    <s v="David Foster"/>
    <x v="3"/>
    <x v="2"/>
  </r>
  <r>
    <s v="Don Lettieri"/>
    <s v="EXP-10011329 "/>
    <n v="25.91"/>
    <d v="2024-02-09T00:00:00"/>
    <x v="11"/>
    <s v="Wash Supplies"/>
    <s v="Brush heads"/>
    <m/>
    <m/>
    <m/>
    <m/>
    <m/>
    <m/>
    <m/>
    <m/>
    <m/>
    <m/>
    <m/>
    <m/>
    <m/>
    <m/>
    <m/>
    <m/>
    <m/>
    <m/>
    <m/>
    <m/>
    <m/>
    <e v="#REF!"/>
    <s v="SL25@tidalwaveautospa.com"/>
    <s v="David Foster"/>
    <x v="3"/>
    <x v="2"/>
  </r>
  <r>
    <s v="Don Lettieri"/>
    <s v="EXP-10011329 "/>
    <n v="65.59"/>
    <d v="2024-02-11T00:00:00"/>
    <x v="0"/>
    <s v="Wash Maintenance"/>
    <s v="Tide pods"/>
    <m/>
    <m/>
    <m/>
    <m/>
    <m/>
    <m/>
    <m/>
    <m/>
    <m/>
    <m/>
    <m/>
    <m/>
    <m/>
    <m/>
    <m/>
    <m/>
    <m/>
    <m/>
    <m/>
    <m/>
    <m/>
    <e v="#REF!"/>
    <s v="SL25@tidalwaveautospa.com"/>
    <s v="David Foster"/>
    <x v="3"/>
    <x v="2"/>
  </r>
  <r>
    <s v="Don Lettieri"/>
    <s v="EXP-10011329 "/>
    <n v="15.11"/>
    <d v="2024-02-12T00:00:00"/>
    <x v="11"/>
    <s v="Wash Supplies"/>
    <s v="Brush head"/>
    <m/>
    <m/>
    <m/>
    <m/>
    <m/>
    <m/>
    <m/>
    <m/>
    <m/>
    <m/>
    <m/>
    <m/>
    <m/>
    <m/>
    <m/>
    <m/>
    <m/>
    <m/>
    <m/>
    <m/>
    <m/>
    <e v="#REF!"/>
    <s v="SL25@tidalwaveautospa.com"/>
    <s v="David Foster"/>
    <x v="3"/>
    <x v="2"/>
  </r>
  <r>
    <s v="Don Lettieri"/>
    <s v="EXP-10011329 "/>
    <n v="330.52"/>
    <d v="2024-02-14T00:00:00"/>
    <x v="0"/>
    <s v="Wash Maintenance"/>
    <s v="Trash cans and mulch"/>
    <m/>
    <m/>
    <m/>
    <m/>
    <m/>
    <m/>
    <m/>
    <m/>
    <m/>
    <m/>
    <m/>
    <m/>
    <m/>
    <m/>
    <m/>
    <m/>
    <m/>
    <m/>
    <m/>
    <m/>
    <m/>
    <e v="#REF!"/>
    <s v="SL25@tidalwaveautospa.com"/>
    <s v="David Foster"/>
    <x v="3"/>
    <x v="2"/>
  </r>
  <r>
    <s v="Don Lettieri"/>
    <s v="EXP-10011329 "/>
    <n v="12.94"/>
    <d v="2024-02-14T00:00:00"/>
    <x v="7"/>
    <s v="Parts"/>
    <s v="Hardware"/>
    <m/>
    <m/>
    <m/>
    <m/>
    <m/>
    <m/>
    <m/>
    <m/>
    <m/>
    <m/>
    <m/>
    <m/>
    <m/>
    <m/>
    <m/>
    <m/>
    <m/>
    <m/>
    <m/>
    <m/>
    <m/>
    <e v="#REF!"/>
    <s v="SL25@tidalwaveautospa.com"/>
    <s v="David Foster"/>
    <x v="3"/>
    <x v="2"/>
  </r>
  <r>
    <s v="Don Lettieri"/>
    <s v="EXP-10011329 "/>
    <n v="14.56"/>
    <d v="2024-02-14T00:00:00"/>
    <x v="7"/>
    <s v="Parts"/>
    <s v="Hardware"/>
    <m/>
    <m/>
    <m/>
    <m/>
    <m/>
    <m/>
    <m/>
    <m/>
    <m/>
    <m/>
    <m/>
    <m/>
    <m/>
    <m/>
    <m/>
    <m/>
    <m/>
    <m/>
    <m/>
    <m/>
    <m/>
    <e v="#REF!"/>
    <s v="SL25@tidalwaveautospa.com"/>
    <s v="David Foster"/>
    <x v="3"/>
    <x v="2"/>
  </r>
  <r>
    <s v="Don Lettieri"/>
    <s v="EXP-10011329 "/>
    <n v="265.64"/>
    <d v="2024-02-16T00:00:00"/>
    <x v="25"/>
    <s v="Parts"/>
    <s v="Hardware"/>
    <m/>
    <m/>
    <m/>
    <m/>
    <m/>
    <m/>
    <m/>
    <m/>
    <m/>
    <m/>
    <m/>
    <m/>
    <m/>
    <m/>
    <m/>
    <m/>
    <m/>
    <m/>
    <m/>
    <m/>
    <m/>
    <e v="#REF!"/>
    <s v="SL25@tidalwaveautospa.com"/>
    <s v="David Foster"/>
    <x v="3"/>
    <x v="2"/>
  </r>
  <r>
    <s v="Don Lettieri"/>
    <s v="EXP-10011329 "/>
    <n v="36.700000000000003"/>
    <d v="2024-02-16T00:00:00"/>
    <x v="11"/>
    <s v="Wash Maintenance"/>
    <s v="Cleaning brushes"/>
    <m/>
    <m/>
    <m/>
    <m/>
    <m/>
    <m/>
    <m/>
    <m/>
    <m/>
    <m/>
    <m/>
    <m/>
    <m/>
    <m/>
    <m/>
    <m/>
    <m/>
    <m/>
    <m/>
    <m/>
    <m/>
    <e v="#REF!"/>
    <s v="SL25@tidalwaveautospa.com"/>
    <s v="David Foster"/>
    <x v="3"/>
    <x v="2"/>
  </r>
  <r>
    <s v="Robert Hane"/>
    <s v="EXP-10011294 "/>
    <n v="18.670000000000002"/>
    <d v="2024-01-26T00:00:00"/>
    <x v="8"/>
    <s v="Snacks"/>
    <s v="drinks"/>
    <m/>
    <m/>
    <m/>
    <m/>
    <m/>
    <m/>
    <m/>
    <m/>
    <m/>
    <m/>
    <m/>
    <m/>
    <m/>
    <m/>
    <m/>
    <m/>
    <m/>
    <m/>
    <m/>
    <m/>
    <m/>
    <e v="#REF!"/>
    <s v="SL94@tidalwaveautospa.com"/>
    <s v="David Foster"/>
    <x v="3"/>
    <x v="2"/>
  </r>
  <r>
    <s v="Robert Hane"/>
    <s v="EXP-10011294 "/>
    <n v="14.62"/>
    <d v="2024-01-27T00:00:00"/>
    <x v="8"/>
    <s v="Snacks"/>
    <s v="drinks"/>
    <m/>
    <m/>
    <m/>
    <m/>
    <m/>
    <m/>
    <m/>
    <m/>
    <m/>
    <m/>
    <m/>
    <m/>
    <m/>
    <m/>
    <m/>
    <m/>
    <m/>
    <m/>
    <m/>
    <m/>
    <m/>
    <e v="#REF!"/>
    <s v="SL94@tidalwaveautospa.com"/>
    <s v="David Foster"/>
    <x v="3"/>
    <x v="2"/>
  </r>
  <r>
    <s v="Robert Hane"/>
    <s v="EXP-10011294 "/>
    <n v="62.55"/>
    <d v="2024-01-30T00:00:00"/>
    <x v="0"/>
    <s v="Wash Maintenance"/>
    <s v="grease"/>
    <m/>
    <m/>
    <m/>
    <m/>
    <m/>
    <m/>
    <m/>
    <m/>
    <m/>
    <m/>
    <m/>
    <m/>
    <m/>
    <m/>
    <m/>
    <m/>
    <m/>
    <m/>
    <m/>
    <m/>
    <m/>
    <e v="#REF!"/>
    <s v="SL94@tidalwaveautospa.com"/>
    <s v="David Foster"/>
    <x v="3"/>
    <x v="2"/>
  </r>
  <r>
    <s v="Robert Hane"/>
    <s v="EXP-10011294 "/>
    <n v="14.88"/>
    <d v="2024-01-30T00:00:00"/>
    <x v="0"/>
    <s v="Wash Maintenance"/>
    <s v="jb weld, cleaning supplies"/>
    <m/>
    <m/>
    <m/>
    <m/>
    <m/>
    <m/>
    <m/>
    <m/>
    <m/>
    <m/>
    <m/>
    <m/>
    <m/>
    <m/>
    <m/>
    <m/>
    <m/>
    <m/>
    <m/>
    <m/>
    <m/>
    <e v="#REF!"/>
    <s v="SL94@tidalwaveautospa.com"/>
    <s v="David Foster"/>
    <x v="3"/>
    <x v="2"/>
  </r>
  <r>
    <s v="Robert Hane"/>
    <s v="EXP-10011294 "/>
    <n v="63.14"/>
    <d v="2024-02-09T00:00:00"/>
    <x v="0"/>
    <s v="Wash Maintenance"/>
    <s v="grease gun, grease"/>
    <m/>
    <m/>
    <m/>
    <m/>
    <m/>
    <m/>
    <m/>
    <m/>
    <m/>
    <m/>
    <m/>
    <m/>
    <m/>
    <m/>
    <m/>
    <m/>
    <m/>
    <m/>
    <m/>
    <m/>
    <m/>
    <e v="#REF!"/>
    <s v="SL94@tidalwaveautospa.com"/>
    <s v="David Foster"/>
    <x v="3"/>
    <x v="2"/>
  </r>
  <r>
    <s v="Robert Hane"/>
    <s v="EXP-10011294 "/>
    <n v="29.87"/>
    <d v="2024-02-09T00:00:00"/>
    <x v="8"/>
    <s v="Snacks"/>
    <s v="drinks"/>
    <m/>
    <m/>
    <m/>
    <m/>
    <m/>
    <m/>
    <m/>
    <m/>
    <m/>
    <m/>
    <m/>
    <m/>
    <m/>
    <m/>
    <m/>
    <m/>
    <m/>
    <m/>
    <m/>
    <m/>
    <m/>
    <e v="#REF!"/>
    <s v="SL94@tidalwaveautospa.com"/>
    <s v="David Foster"/>
    <x v="3"/>
    <x v="2"/>
  </r>
  <r>
    <s v="Robert Hane"/>
    <s v="EXP-10011294 "/>
    <n v="234.79"/>
    <d v="2024-02-12T00:00:00"/>
    <x v="0"/>
    <s v="Wash Maintenance"/>
    <s v="cleaning supplies"/>
    <m/>
    <m/>
    <m/>
    <m/>
    <m/>
    <m/>
    <m/>
    <m/>
    <m/>
    <m/>
    <m/>
    <m/>
    <m/>
    <m/>
    <m/>
    <m/>
    <m/>
    <m/>
    <m/>
    <m/>
    <m/>
    <e v="#REF!"/>
    <s v="SL94@tidalwaveautospa.com"/>
    <s v="David Foster"/>
    <x v="3"/>
    <x v="2"/>
  </r>
  <r>
    <s v="Veronica Wyrostek"/>
    <s v="EXP-10010900 "/>
    <n v="45.34"/>
    <d v="2024-01-17T00:00:00"/>
    <x v="16"/>
    <s v="Office Supplies"/>
    <s v="Extension cord"/>
    <m/>
    <m/>
    <m/>
    <m/>
    <m/>
    <m/>
    <m/>
    <m/>
    <m/>
    <m/>
    <m/>
    <m/>
    <m/>
    <m/>
    <m/>
    <m/>
    <m/>
    <m/>
    <m/>
    <m/>
    <m/>
    <e v="#REF!"/>
    <s v="SL307@tidalwaveautospa.com"/>
    <s v="David Foster"/>
    <x v="3"/>
    <x v="2"/>
  </r>
  <r>
    <s v="Veronica Wyrostek"/>
    <s v="EXP-10010900 "/>
    <n v="-50.67"/>
    <d v="2024-01-23T00:00:00"/>
    <x v="0"/>
    <s v="Equipment"/>
    <s v="Returned, was not what was expected"/>
    <m/>
    <m/>
    <m/>
    <m/>
    <m/>
    <m/>
    <m/>
    <m/>
    <m/>
    <m/>
    <m/>
    <m/>
    <m/>
    <m/>
    <m/>
    <m/>
    <m/>
    <m/>
    <m/>
    <m/>
    <m/>
    <e v="#REF!"/>
    <s v="SL307@tidalwaveautospa.com"/>
    <s v="David Foster"/>
    <x v="3"/>
    <x v="2"/>
  </r>
  <r>
    <s v="Veronica Wyrostek"/>
    <s v="EXP-10010900 "/>
    <n v="168.16"/>
    <d v="2024-01-23T00:00:00"/>
    <x v="0"/>
    <s v="Office Supplies"/>
    <s v="Storage bins/boxes, hose hangers, toilet paper"/>
    <m/>
    <m/>
    <m/>
    <m/>
    <m/>
    <m/>
    <m/>
    <m/>
    <m/>
    <m/>
    <m/>
    <m/>
    <m/>
    <m/>
    <m/>
    <m/>
    <m/>
    <m/>
    <m/>
    <m/>
    <m/>
    <e v="#REF!"/>
    <s v="SL307@tidalwaveautospa.com"/>
    <s v="David Foster"/>
    <x v="3"/>
    <x v="2"/>
  </r>
  <r>
    <s v="Veronica Wyrostek"/>
    <s v="EXP-10010900 "/>
    <n v="106.75"/>
    <d v="2024-01-26T00:00:00"/>
    <x v="0"/>
    <s v="Office Supplies"/>
    <s v="Storage supplies"/>
    <m/>
    <m/>
    <m/>
    <m/>
    <m/>
    <m/>
    <m/>
    <m/>
    <m/>
    <m/>
    <m/>
    <m/>
    <m/>
    <m/>
    <m/>
    <m/>
    <m/>
    <m/>
    <m/>
    <m/>
    <m/>
    <e v="#REF!"/>
    <s v="SL307@tidalwaveautospa.com"/>
    <s v="David Foster"/>
    <x v="3"/>
    <x v="2"/>
  </r>
  <r>
    <s v="Veronica Wyrostek"/>
    <s v="EXP-10010900 "/>
    <n v="809.4"/>
    <d v="2024-01-29T00:00:00"/>
    <x v="0"/>
    <s v="Wash Maintenance"/>
    <s v="Shelving, leaf blower, misc items on supply list"/>
    <m/>
    <m/>
    <m/>
    <m/>
    <m/>
    <m/>
    <m/>
    <m/>
    <m/>
    <m/>
    <m/>
    <m/>
    <m/>
    <m/>
    <m/>
    <m/>
    <m/>
    <m/>
    <m/>
    <m/>
    <m/>
    <e v="#REF!"/>
    <s v="SL307@tidalwaveautospa.com"/>
    <s v="David Foster"/>
    <x v="3"/>
    <x v="2"/>
  </r>
  <r>
    <s v="Veronica Wyrostek"/>
    <s v="EXP-10010900 "/>
    <n v="183.59"/>
    <d v="2024-01-29T00:00:00"/>
    <x v="0"/>
    <s v="Equipment"/>
    <s v="Heater"/>
    <m/>
    <m/>
    <m/>
    <m/>
    <m/>
    <m/>
    <m/>
    <m/>
    <m/>
    <m/>
    <m/>
    <m/>
    <m/>
    <m/>
    <m/>
    <m/>
    <m/>
    <m/>
    <m/>
    <m/>
    <m/>
    <e v="#REF!"/>
    <s v="SL307@tidalwaveautospa.com"/>
    <s v="David Foster"/>
    <x v="3"/>
    <x v="2"/>
  </r>
  <r>
    <s v="Veronica Wyrostek"/>
    <s v="EXP-10010900 "/>
    <n v="151.34"/>
    <d v="2024-01-29T00:00:00"/>
    <x v="0"/>
    <s v="Office Supplies"/>
    <s v="Water, bathroom cleaning supplies, sunscreen"/>
    <m/>
    <m/>
    <m/>
    <m/>
    <m/>
    <m/>
    <m/>
    <m/>
    <m/>
    <m/>
    <m/>
    <m/>
    <m/>
    <m/>
    <m/>
    <m/>
    <m/>
    <m/>
    <m/>
    <m/>
    <m/>
    <e v="#REF!"/>
    <s v="SL307@tidalwaveautospa.com"/>
    <s v="David Foster"/>
    <x v="3"/>
    <x v="2"/>
  </r>
  <r>
    <s v="Veronica Wyrostek"/>
    <s v="EXP-10010900 "/>
    <n v="71.930000000000007"/>
    <d v="2024-02-03T00:00:00"/>
    <x v="0"/>
    <s v="Office Supplies"/>
    <s v="Storage supplies"/>
    <m/>
    <m/>
    <m/>
    <m/>
    <m/>
    <m/>
    <m/>
    <m/>
    <m/>
    <m/>
    <m/>
    <m/>
    <m/>
    <m/>
    <m/>
    <m/>
    <m/>
    <m/>
    <m/>
    <m/>
    <m/>
    <e v="#REF!"/>
    <s v="SL307@tidalwaveautospa.com"/>
    <s v="David Foster"/>
    <x v="3"/>
    <x v="2"/>
  </r>
  <r>
    <s v="Veronica Wyrostek"/>
    <s v="EXP-10010900 "/>
    <n v="382.51"/>
    <d v="2024-02-06T00:00:00"/>
    <x v="0"/>
    <s v="Wash Maintenance"/>
    <s v="Salt and prep buckets"/>
    <m/>
    <m/>
    <m/>
    <m/>
    <m/>
    <m/>
    <m/>
    <m/>
    <m/>
    <m/>
    <m/>
    <m/>
    <m/>
    <m/>
    <m/>
    <m/>
    <m/>
    <m/>
    <m/>
    <m/>
    <m/>
    <e v="#REF!"/>
    <s v="SL307@tidalwaveautospa.com"/>
    <s v="David Foster"/>
    <x v="3"/>
    <x v="2"/>
  </r>
  <r>
    <s v="Veronica Wyrostek"/>
    <s v="EXP-10010900 "/>
    <n v="37.69"/>
    <d v="2024-02-08T00:00:00"/>
    <x v="0"/>
    <s v="Wash Maintenance"/>
    <s v="Goo off, paint remover"/>
    <m/>
    <m/>
    <m/>
    <m/>
    <m/>
    <m/>
    <m/>
    <m/>
    <m/>
    <m/>
    <m/>
    <m/>
    <m/>
    <m/>
    <m/>
    <m/>
    <m/>
    <m/>
    <m/>
    <m/>
    <m/>
    <e v="#REF!"/>
    <s v="SL307@tidalwaveautospa.com"/>
    <s v="David Foster"/>
    <x v="3"/>
    <x v="2"/>
  </r>
  <r>
    <s v="Veronica Wyrostek"/>
    <s v="EXP-10010900 "/>
    <n v="117.42"/>
    <d v="2024-02-09T00:00:00"/>
    <x v="0"/>
    <s v="Wash Maintenance"/>
    <s v="Cleaning supplies/storage"/>
    <m/>
    <m/>
    <m/>
    <m/>
    <m/>
    <m/>
    <m/>
    <m/>
    <m/>
    <m/>
    <m/>
    <m/>
    <m/>
    <m/>
    <m/>
    <m/>
    <m/>
    <m/>
    <m/>
    <m/>
    <m/>
    <e v="#REF!"/>
    <s v="SL307@tidalwaveautospa.com"/>
    <s v="David Foster"/>
    <x v="3"/>
    <x v="2"/>
  </r>
  <r>
    <s v="Veronica Wyrostek"/>
    <s v="EXP-10010900 "/>
    <n v="37.840000000000003"/>
    <d v="2024-02-12T00:00:00"/>
    <x v="0"/>
    <s v="Plumbing Expense"/>
    <s v="Pipe to wash chain"/>
    <m/>
    <m/>
    <m/>
    <m/>
    <m/>
    <m/>
    <m/>
    <m/>
    <m/>
    <m/>
    <m/>
    <m/>
    <m/>
    <m/>
    <m/>
    <m/>
    <m/>
    <m/>
    <m/>
    <m/>
    <m/>
    <e v="#REF!"/>
    <s v="SL307@tidalwaveautospa.com"/>
    <s v="David Foster"/>
    <x v="3"/>
    <x v="2"/>
  </r>
  <r>
    <s v="Veronica Wyrostek"/>
    <s v="EXP-10010900 "/>
    <n v="-32.86"/>
    <d v="2024-02-12T00:00:00"/>
    <x v="0"/>
    <s v="Plumbing Expense"/>
    <s v="Had to return wrong size pipe"/>
    <m/>
    <m/>
    <m/>
    <m/>
    <m/>
    <m/>
    <m/>
    <m/>
    <m/>
    <m/>
    <m/>
    <m/>
    <m/>
    <m/>
    <m/>
    <m/>
    <m/>
    <m/>
    <m/>
    <m/>
    <m/>
    <e v="#REF!"/>
    <s v="SL307@tidalwaveautospa.com"/>
    <s v="David Foster"/>
    <x v="3"/>
    <x v="2"/>
  </r>
  <r>
    <s v="Veronica Wyrostek"/>
    <s v="EXP-10010900 "/>
    <n v="235.09"/>
    <d v="2024-02-12T00:00:00"/>
    <x v="0"/>
    <s v="Wash Maintenance"/>
    <s v="Hose reel, pipe for washing chain"/>
    <m/>
    <m/>
    <m/>
    <m/>
    <m/>
    <m/>
    <m/>
    <m/>
    <m/>
    <m/>
    <m/>
    <m/>
    <m/>
    <m/>
    <m/>
    <m/>
    <m/>
    <m/>
    <m/>
    <m/>
    <m/>
    <e v="#REF!"/>
    <s v="SL307@tidalwaveautospa.com"/>
    <s v="David Foster"/>
    <x v="3"/>
    <x v="2"/>
  </r>
  <r>
    <s v="Veronica Wyrostek"/>
    <s v="EXP-10010900 "/>
    <n v="12"/>
    <d v="2024-02-14T00:00:00"/>
    <x v="26"/>
    <s v="Car Wash"/>
    <s v="Testing XPT"/>
    <m/>
    <m/>
    <m/>
    <m/>
    <m/>
    <m/>
    <m/>
    <m/>
    <m/>
    <m/>
    <m/>
    <m/>
    <m/>
    <m/>
    <m/>
    <m/>
    <m/>
    <m/>
    <m/>
    <m/>
    <m/>
    <e v="#REF!"/>
    <s v="SL307@tidalwaveautospa.com"/>
    <s v="David Foster"/>
    <x v="3"/>
    <x v="2"/>
  </r>
  <r>
    <s v="Veronica Wyrostek"/>
    <s v="EXP-10010900 "/>
    <n v="11.15"/>
    <d v="2024-02-14T00:00:00"/>
    <x v="0"/>
    <s v="Snacks"/>
    <s v="Water"/>
    <m/>
    <m/>
    <m/>
    <m/>
    <m/>
    <m/>
    <m/>
    <m/>
    <m/>
    <m/>
    <m/>
    <m/>
    <m/>
    <m/>
    <m/>
    <m/>
    <m/>
    <m/>
    <m/>
    <m/>
    <m/>
    <e v="#REF!"/>
    <s v="SL307@tidalwaveautospa.com"/>
    <s v="David Foster"/>
    <x v="3"/>
    <x v="2"/>
  </r>
  <r>
    <s v="James Boren"/>
    <s v="EXP-10010866 "/>
    <n v="36.369999999999997"/>
    <d v="2024-01-18T00:00:00"/>
    <x v="0"/>
    <s v="Fuel"/>
    <s v="Diesel for heater"/>
    <m/>
    <m/>
    <m/>
    <m/>
    <m/>
    <m/>
    <m/>
    <m/>
    <m/>
    <m/>
    <m/>
    <m/>
    <m/>
    <m/>
    <m/>
    <m/>
    <m/>
    <m/>
    <m/>
    <m/>
    <m/>
    <e v="#REF!"/>
    <s v=""/>
    <s v=""/>
    <x v="3"/>
    <x v="2"/>
  </r>
  <r>
    <s v="James Boren"/>
    <s v="EXP-10010866 "/>
    <n v="37.619999999999997"/>
    <d v="2024-01-20T00:00:00"/>
    <x v="0"/>
    <s v="Fuel"/>
    <s v="Deisel for heater"/>
    <m/>
    <m/>
    <m/>
    <m/>
    <m/>
    <m/>
    <m/>
    <m/>
    <m/>
    <m/>
    <m/>
    <m/>
    <m/>
    <m/>
    <m/>
    <m/>
    <m/>
    <m/>
    <m/>
    <m/>
    <m/>
    <e v="#REF!"/>
    <s v=""/>
    <s v=""/>
    <x v="3"/>
    <x v="2"/>
  </r>
  <r>
    <s v="James Boren"/>
    <s v="EXP-10010866 "/>
    <n v="37.590000000000003"/>
    <d v="2024-01-21T00:00:00"/>
    <x v="0"/>
    <s v="Fuel"/>
    <s v="Fuel for heater"/>
    <m/>
    <m/>
    <m/>
    <m/>
    <m/>
    <m/>
    <m/>
    <m/>
    <m/>
    <m/>
    <m/>
    <m/>
    <m/>
    <m/>
    <m/>
    <m/>
    <m/>
    <m/>
    <m/>
    <m/>
    <m/>
    <e v="#REF!"/>
    <s v=""/>
    <s v=""/>
    <x v="3"/>
    <x v="2"/>
  </r>
  <r>
    <s v="James Boren"/>
    <s v="EXP-10010866 "/>
    <n v="122"/>
    <d v="2024-01-22T00:00:00"/>
    <x v="25"/>
    <s v="Plumbing Expense"/>
    <s v="Plumbing for pressure washer"/>
    <m/>
    <m/>
    <m/>
    <m/>
    <m/>
    <m/>
    <m/>
    <m/>
    <m/>
    <m/>
    <m/>
    <m/>
    <m/>
    <m/>
    <m/>
    <m/>
    <m/>
    <m/>
    <m/>
    <m/>
    <m/>
    <e v="#REF!"/>
    <s v=""/>
    <s v=""/>
    <x v="3"/>
    <x v="2"/>
  </r>
  <r>
    <s v="James Boren"/>
    <s v="EXP-10010866 "/>
    <n v="166.38"/>
    <d v="2024-01-23T00:00:00"/>
    <x v="0"/>
    <s v="Wash Maintenance"/>
    <s v="Vinegar"/>
    <m/>
    <m/>
    <m/>
    <m/>
    <m/>
    <m/>
    <m/>
    <m/>
    <m/>
    <m/>
    <m/>
    <m/>
    <m/>
    <m/>
    <m/>
    <m/>
    <m/>
    <m/>
    <m/>
    <m/>
    <m/>
    <e v="#REF!"/>
    <s v=""/>
    <s v=""/>
    <x v="3"/>
    <x v="2"/>
  </r>
  <r>
    <s v="James Boren"/>
    <s v="EXP-10010866 "/>
    <n v="92.77"/>
    <d v="2024-01-23T00:00:00"/>
    <x v="0"/>
    <s v="Safety Supplies"/>
    <s v="Gloves"/>
    <m/>
    <m/>
    <m/>
    <m/>
    <m/>
    <m/>
    <m/>
    <m/>
    <m/>
    <m/>
    <m/>
    <m/>
    <m/>
    <m/>
    <m/>
    <m/>
    <m/>
    <m/>
    <m/>
    <m/>
    <m/>
    <e v="#REF!"/>
    <s v=""/>
    <s v=""/>
    <x v="3"/>
    <x v="2"/>
  </r>
  <r>
    <s v="James Boren"/>
    <s v="EXP-10010866 "/>
    <n v="618.16"/>
    <d v="2024-01-25T00:00:00"/>
    <x v="25"/>
    <s v="Office Supplies"/>
    <s v="Bath room ceiling"/>
    <m/>
    <m/>
    <m/>
    <m/>
    <m/>
    <m/>
    <m/>
    <m/>
    <m/>
    <m/>
    <m/>
    <m/>
    <m/>
    <m/>
    <m/>
    <m/>
    <m/>
    <m/>
    <m/>
    <m/>
    <m/>
    <e v="#REF!"/>
    <s v=""/>
    <s v=""/>
    <x v="3"/>
    <x v="2"/>
  </r>
  <r>
    <s v="James Boren"/>
    <s v="EXP-10010866 "/>
    <n v="9.7100000000000009"/>
    <d v="2024-01-29T00:00:00"/>
    <x v="0"/>
    <s v="Safety Supplies"/>
    <s v="Gloves"/>
    <m/>
    <m/>
    <m/>
    <m/>
    <m/>
    <m/>
    <m/>
    <m/>
    <m/>
    <m/>
    <m/>
    <m/>
    <m/>
    <m/>
    <m/>
    <m/>
    <m/>
    <m/>
    <m/>
    <m/>
    <m/>
    <e v="#REF!"/>
    <s v=""/>
    <s v=""/>
    <x v="3"/>
    <x v="2"/>
  </r>
  <r>
    <s v="James Boren"/>
    <s v="EXP-10010866 "/>
    <n v="21.78"/>
    <d v="2024-02-04T00:00:00"/>
    <x v="0"/>
    <s v="Wash Maintenance"/>
    <s v="Vinegar"/>
    <m/>
    <m/>
    <m/>
    <m/>
    <m/>
    <m/>
    <m/>
    <m/>
    <m/>
    <m/>
    <m/>
    <m/>
    <m/>
    <m/>
    <m/>
    <m/>
    <m/>
    <m/>
    <m/>
    <m/>
    <m/>
    <e v="#REF!"/>
    <s v=""/>
    <s v=""/>
    <x v="3"/>
    <x v="2"/>
  </r>
  <r>
    <s v="James Boren"/>
    <s v="EXP-10010866 "/>
    <n v="22.65"/>
    <d v="2024-02-04T00:00:00"/>
    <x v="8"/>
    <s v="Employee Incentive - Meals"/>
    <s v="Breakdast for crew"/>
    <m/>
    <m/>
    <m/>
    <m/>
    <m/>
    <m/>
    <m/>
    <m/>
    <m/>
    <m/>
    <m/>
    <m/>
    <m/>
    <m/>
    <m/>
    <m/>
    <m/>
    <m/>
    <m/>
    <m/>
    <m/>
    <e v="#REF!"/>
    <s v=""/>
    <s v=""/>
    <x v="3"/>
    <x v="2"/>
  </r>
  <r>
    <s v="James Boren"/>
    <s v="EXP-10010866 "/>
    <n v="14.58"/>
    <d v="2024-02-04T00:00:00"/>
    <x v="0"/>
    <s v="Fuel"/>
    <s v="Gas for pressure washer"/>
    <m/>
    <m/>
    <m/>
    <m/>
    <m/>
    <m/>
    <m/>
    <m/>
    <m/>
    <m/>
    <m/>
    <m/>
    <m/>
    <m/>
    <m/>
    <m/>
    <m/>
    <m/>
    <m/>
    <m/>
    <m/>
    <e v="#REF!"/>
    <s v=""/>
    <s v=""/>
    <x v="3"/>
    <x v="2"/>
  </r>
  <r>
    <s v="James Boren"/>
    <s v="EXP-10010866 "/>
    <n v="8.64"/>
    <d v="2024-02-12T00:00:00"/>
    <x v="2"/>
    <s v="Office Furniture"/>
    <s v="Locksmith"/>
    <m/>
    <m/>
    <m/>
    <m/>
    <m/>
    <m/>
    <m/>
    <m/>
    <m/>
    <m/>
    <m/>
    <m/>
    <m/>
    <m/>
    <m/>
    <m/>
    <m/>
    <m/>
    <m/>
    <m/>
    <m/>
    <e v="#REF!"/>
    <s v=""/>
    <s v=""/>
    <x v="3"/>
    <x v="2"/>
  </r>
  <r>
    <s v="James Boren"/>
    <s v="EXP-10010866 "/>
    <n v="8.64"/>
    <d v="2024-02-12T00:00:00"/>
    <x v="0"/>
    <m/>
    <s v="Keys"/>
    <m/>
    <m/>
    <m/>
    <m/>
    <m/>
    <m/>
    <m/>
    <m/>
    <m/>
    <m/>
    <m/>
    <m/>
    <m/>
    <m/>
    <m/>
    <m/>
    <m/>
    <m/>
    <m/>
    <m/>
    <m/>
    <e v="#REF!"/>
    <s v=""/>
    <s v=""/>
    <x v="3"/>
    <x v="2"/>
  </r>
  <r>
    <s v="James Boren"/>
    <s v="EXP-10010866 "/>
    <n v="17"/>
    <d v="2024-02-13T00:00:00"/>
    <x v="8"/>
    <s v="Employee Incentive - Meals"/>
    <s v="Team member lunch"/>
    <m/>
    <m/>
    <m/>
    <m/>
    <m/>
    <m/>
    <m/>
    <m/>
    <m/>
    <m/>
    <m/>
    <m/>
    <m/>
    <m/>
    <m/>
    <m/>
    <m/>
    <m/>
    <m/>
    <m/>
    <m/>
    <e v="#REF!"/>
    <s v=""/>
    <s v=""/>
    <x v="3"/>
    <x v="2"/>
  </r>
  <r>
    <s v="Ricky Houser"/>
    <s v="EXP-10010511 "/>
    <n v="295.7"/>
    <d v="2024-01-03T00:00:00"/>
    <x v="0"/>
    <s v="Wash Maintenance"/>
    <s v="C3 Cleaner"/>
    <m/>
    <m/>
    <m/>
    <m/>
    <m/>
    <m/>
    <m/>
    <m/>
    <m/>
    <m/>
    <m/>
    <m/>
    <m/>
    <m/>
    <m/>
    <m/>
    <m/>
    <m/>
    <m/>
    <m/>
    <m/>
    <e v="#REF!"/>
    <s v=""/>
    <s v=""/>
    <x v="3"/>
    <x v="2"/>
  </r>
  <r>
    <s v="Ricky Houser"/>
    <s v="EXP-10010511 "/>
    <n v="69.41"/>
    <d v="2024-01-10T00:00:00"/>
    <x v="10"/>
    <s v="Office Supplies"/>
    <s v="Paper Towel and Tiolet Paper"/>
    <m/>
    <m/>
    <m/>
    <m/>
    <m/>
    <m/>
    <m/>
    <m/>
    <m/>
    <m/>
    <m/>
    <m/>
    <m/>
    <m/>
    <m/>
    <m/>
    <m/>
    <m/>
    <m/>
    <m/>
    <m/>
    <e v="#REF!"/>
    <s v=""/>
    <s v=""/>
    <x v="3"/>
    <x v="2"/>
  </r>
  <r>
    <s v="James Boren"/>
    <s v="EXP-10010216 "/>
    <n v="9.6999999999999993"/>
    <d v="2023-12-20T00:00:00"/>
    <x v="8"/>
    <s v="Employee Incentive - Meals"/>
    <s v="Breakfast for team"/>
    <m/>
    <m/>
    <m/>
    <m/>
    <m/>
    <m/>
    <m/>
    <m/>
    <m/>
    <m/>
    <m/>
    <m/>
    <m/>
    <m/>
    <m/>
    <m/>
    <m/>
    <m/>
    <m/>
    <m/>
    <m/>
    <e v="#REF!"/>
    <s v=""/>
    <s v=""/>
    <x v="3"/>
    <x v="2"/>
  </r>
  <r>
    <s v="James Boren"/>
    <s v="EXP-10010216 "/>
    <n v="79.88"/>
    <d v="2023-12-20T00:00:00"/>
    <x v="0"/>
    <s v="Fuel"/>
    <s v="Ketosene"/>
    <m/>
    <m/>
    <m/>
    <m/>
    <m/>
    <m/>
    <m/>
    <m/>
    <m/>
    <m/>
    <m/>
    <m/>
    <m/>
    <m/>
    <m/>
    <m/>
    <m/>
    <m/>
    <m/>
    <m/>
    <m/>
    <e v="#REF!"/>
    <s v=""/>
    <s v=""/>
    <x v="3"/>
    <x v="2"/>
  </r>
  <r>
    <s v="James Boren"/>
    <s v="EXP-10010216 "/>
    <n v="24.9"/>
    <d v="2023-12-22T00:00:00"/>
    <x v="0"/>
    <s v="Wash Maintenance"/>
    <s v="Vinegar"/>
    <m/>
    <m/>
    <m/>
    <m/>
    <m/>
    <m/>
    <m/>
    <m/>
    <m/>
    <m/>
    <m/>
    <m/>
    <m/>
    <m/>
    <m/>
    <m/>
    <m/>
    <m/>
    <m/>
    <m/>
    <m/>
    <e v="#REF!"/>
    <s v=""/>
    <s v=""/>
    <x v="3"/>
    <x v="2"/>
  </r>
  <r>
    <s v="James Boren"/>
    <s v="EXP-10010216 "/>
    <n v="149.85"/>
    <d v="2024-01-03T00:00:00"/>
    <x v="0"/>
    <s v="Wash Maintenance"/>
    <s v="C3 chemicwl"/>
    <m/>
    <m/>
    <m/>
    <m/>
    <m/>
    <m/>
    <m/>
    <m/>
    <m/>
    <m/>
    <m/>
    <m/>
    <m/>
    <m/>
    <m/>
    <m/>
    <m/>
    <m/>
    <m/>
    <m/>
    <m/>
    <e v="#REF!"/>
    <s v=""/>
    <s v=""/>
    <x v="3"/>
    <x v="2"/>
  </r>
  <r>
    <s v="James Boren"/>
    <s v="EXP-10010216 "/>
    <n v="145.74"/>
    <d v="2024-01-03T00:00:00"/>
    <x v="0"/>
    <s v="Equipment"/>
    <s v="Heaters"/>
    <m/>
    <m/>
    <m/>
    <m/>
    <m/>
    <m/>
    <m/>
    <m/>
    <m/>
    <m/>
    <m/>
    <m/>
    <m/>
    <m/>
    <m/>
    <m/>
    <m/>
    <m/>
    <m/>
    <m/>
    <m/>
    <e v="#REF!"/>
    <s v=""/>
    <s v=""/>
    <x v="3"/>
    <x v="2"/>
  </r>
  <r>
    <s v="James Boren"/>
    <s v="EXP-10010216 "/>
    <n v="51.71"/>
    <d v="2024-01-05T00:00:00"/>
    <x v="0"/>
    <s v="Office Supplies"/>
    <s v="toilet paper"/>
    <m/>
    <m/>
    <m/>
    <m/>
    <m/>
    <m/>
    <m/>
    <m/>
    <m/>
    <m/>
    <m/>
    <m/>
    <m/>
    <m/>
    <m/>
    <m/>
    <m/>
    <m/>
    <m/>
    <m/>
    <m/>
    <e v="#REF!"/>
    <s v=""/>
    <s v=""/>
    <x v="3"/>
    <x v="2"/>
  </r>
  <r>
    <s v="James Boren"/>
    <s v="EXP-10010216 "/>
    <n v="53.86"/>
    <d v="2024-01-06T00:00:00"/>
    <x v="8"/>
    <s v="Employee Incentive - Meals"/>
    <s v="Meal for team"/>
    <m/>
    <m/>
    <m/>
    <m/>
    <m/>
    <m/>
    <m/>
    <m/>
    <m/>
    <m/>
    <m/>
    <m/>
    <m/>
    <m/>
    <m/>
    <m/>
    <m/>
    <m/>
    <m/>
    <m/>
    <m/>
    <e v="#REF!"/>
    <s v=""/>
    <s v=""/>
    <x v="3"/>
    <x v="2"/>
  </r>
  <r>
    <s v="James Boren"/>
    <s v="EXP-10010216 "/>
    <n v="164.59"/>
    <d v="2024-01-08T00:00:00"/>
    <x v="25"/>
    <s v="Plumbing Expense"/>
    <s v="Pvc for watwr tank"/>
    <m/>
    <m/>
    <m/>
    <m/>
    <m/>
    <m/>
    <m/>
    <m/>
    <m/>
    <m/>
    <m/>
    <m/>
    <m/>
    <m/>
    <m/>
    <m/>
    <m/>
    <m/>
    <m/>
    <m/>
    <m/>
    <e v="#REF!"/>
    <s v=""/>
    <s v=""/>
    <x v="3"/>
    <x v="2"/>
  </r>
  <r>
    <s v="James Boren"/>
    <s v="EXP-10010216 "/>
    <n v="49.12"/>
    <d v="2024-01-09T00:00:00"/>
    <x v="0"/>
    <s v="Fuel"/>
    <s v="Kerosene"/>
    <m/>
    <m/>
    <m/>
    <m/>
    <m/>
    <m/>
    <m/>
    <m/>
    <m/>
    <m/>
    <m/>
    <m/>
    <m/>
    <m/>
    <m/>
    <m/>
    <m/>
    <m/>
    <m/>
    <m/>
    <m/>
    <e v="#REF!"/>
    <s v=""/>
    <s v=""/>
    <x v="3"/>
    <x v="2"/>
  </r>
  <r>
    <s v="James Boren"/>
    <s v="EXP-10010216 "/>
    <n v="97.14"/>
    <d v="2024-01-09T00:00:00"/>
    <x v="0"/>
    <s v="Fuel"/>
    <s v="Fuel for hearer"/>
    <m/>
    <m/>
    <m/>
    <m/>
    <m/>
    <m/>
    <m/>
    <m/>
    <m/>
    <m/>
    <m/>
    <m/>
    <m/>
    <m/>
    <m/>
    <m/>
    <m/>
    <m/>
    <m/>
    <m/>
    <m/>
    <e v="#REF!"/>
    <s v=""/>
    <s v=""/>
    <x v="3"/>
    <x v="2"/>
  </r>
  <r>
    <s v="James Boren"/>
    <s v="EXP-10010216 "/>
    <n v="33.99"/>
    <d v="2024-01-09T00:00:00"/>
    <x v="0"/>
    <s v="Wash Maintenance"/>
    <s v="Vinegar and soap"/>
    <m/>
    <m/>
    <m/>
    <m/>
    <m/>
    <m/>
    <m/>
    <m/>
    <m/>
    <m/>
    <m/>
    <m/>
    <m/>
    <m/>
    <m/>
    <m/>
    <m/>
    <m/>
    <m/>
    <m/>
    <m/>
    <e v="#REF!"/>
    <s v=""/>
    <s v=""/>
    <x v="3"/>
    <x v="2"/>
  </r>
  <r>
    <s v="James Boren"/>
    <s v="EXP-10010216 "/>
    <n v="42.08"/>
    <d v="2024-01-09T00:00:00"/>
    <x v="0"/>
    <s v="Fuel"/>
    <s v="Fuel for hearer"/>
    <m/>
    <m/>
    <m/>
    <m/>
    <m/>
    <m/>
    <m/>
    <m/>
    <m/>
    <m/>
    <m/>
    <m/>
    <m/>
    <m/>
    <m/>
    <m/>
    <m/>
    <m/>
    <m/>
    <m/>
    <m/>
    <e v="#REF!"/>
    <s v=""/>
    <s v=""/>
    <x v="3"/>
    <x v="2"/>
  </r>
  <r>
    <s v="James Boren"/>
    <s v="EXP-10010216 "/>
    <n v="194.27"/>
    <d v="2024-01-12T00:00:00"/>
    <x v="0"/>
    <s v="Fuel"/>
    <s v="Kerosene"/>
    <m/>
    <m/>
    <m/>
    <m/>
    <m/>
    <m/>
    <m/>
    <m/>
    <m/>
    <m/>
    <m/>
    <m/>
    <m/>
    <m/>
    <m/>
    <m/>
    <m/>
    <m/>
    <m/>
    <m/>
    <m/>
    <e v="#REF!"/>
    <s v=""/>
    <s v=""/>
    <x v="3"/>
    <x v="2"/>
  </r>
  <r>
    <s v="James Boren"/>
    <s v="EXP-10010216 "/>
    <n v="14.53"/>
    <d v="2024-01-16T00:00:00"/>
    <x v="8"/>
    <s v="Employee Incentive - Meals"/>
    <s v="Lunch for crew"/>
    <m/>
    <m/>
    <m/>
    <m/>
    <m/>
    <m/>
    <m/>
    <m/>
    <m/>
    <m/>
    <m/>
    <m/>
    <m/>
    <m/>
    <m/>
    <m/>
    <m/>
    <m/>
    <m/>
    <m/>
    <m/>
    <e v="#REF!"/>
    <s v=""/>
    <s v=""/>
    <x v="3"/>
    <x v="2"/>
  </r>
  <r>
    <s v="James Boren"/>
    <s v="EXP-10010216 "/>
    <n v="8.09"/>
    <d v="2024-01-17T00:00:00"/>
    <x v="8"/>
    <s v="Employee Incentive - Meals"/>
    <s v="Breakfast for early crew"/>
    <m/>
    <m/>
    <m/>
    <m/>
    <m/>
    <m/>
    <m/>
    <m/>
    <m/>
    <m/>
    <m/>
    <m/>
    <m/>
    <m/>
    <m/>
    <m/>
    <m/>
    <m/>
    <m/>
    <m/>
    <m/>
    <e v="#REF!"/>
    <s v=""/>
    <s v=""/>
    <x v="3"/>
    <x v="2"/>
  </r>
  <r>
    <s v="James Boren"/>
    <s v="EXP-10010216 "/>
    <n v="32.25"/>
    <d v="2024-01-17T00:00:00"/>
    <x v="0"/>
    <s v="Fuel"/>
    <s v="Kerosene"/>
    <m/>
    <m/>
    <m/>
    <m/>
    <m/>
    <m/>
    <m/>
    <m/>
    <m/>
    <m/>
    <m/>
    <m/>
    <m/>
    <m/>
    <m/>
    <m/>
    <m/>
    <m/>
    <m/>
    <m/>
    <m/>
    <e v="#REF!"/>
    <s v=""/>
    <s v=""/>
    <x v="3"/>
    <x v="2"/>
  </r>
  <r>
    <s v="Davy Cox"/>
    <s v="EXP-10010865 "/>
    <n v="5.95"/>
    <d v="2023-11-23T00:00:00"/>
    <x v="50"/>
    <s v="Miscellaneous Expense - Non-SL"/>
    <s v="accidental charge to wrong  card"/>
    <m/>
    <m/>
    <m/>
    <m/>
    <m/>
    <m/>
    <m/>
    <m/>
    <m/>
    <m/>
    <m/>
    <m/>
    <m/>
    <m/>
    <m/>
    <m/>
    <m/>
    <m/>
    <m/>
    <m/>
    <m/>
    <e v="#REF!"/>
    <s v="SL4@tidalwaveautospa.com"/>
    <s v="Andrew Strevel"/>
    <x v="3"/>
    <x v="2"/>
  </r>
  <r>
    <s v="Davy Cox"/>
    <s v="EXP-10010865 "/>
    <n v="188.69"/>
    <d v="2023-12-19T00:00:00"/>
    <x v="1"/>
    <s v="Parts"/>
    <s v="hydraulic hose and fittings"/>
    <m/>
    <m/>
    <m/>
    <m/>
    <m/>
    <m/>
    <m/>
    <m/>
    <m/>
    <m/>
    <m/>
    <m/>
    <m/>
    <m/>
    <m/>
    <m/>
    <m/>
    <m/>
    <m/>
    <m/>
    <m/>
    <e v="#REF!"/>
    <s v="SL4@tidalwaveautospa.com"/>
    <s v="Andrew Strevel"/>
    <x v="3"/>
    <x v="2"/>
  </r>
  <r>
    <s v="Davy Cox"/>
    <s v="EXP-10010865 "/>
    <n v="5.95"/>
    <d v="2023-12-23T00:00:00"/>
    <x v="50"/>
    <s v="Miscellaneous Expense - Non-SL"/>
    <s v="accidental charge to wrong card"/>
    <m/>
    <m/>
    <m/>
    <m/>
    <m/>
    <m/>
    <m/>
    <m/>
    <m/>
    <m/>
    <m/>
    <m/>
    <m/>
    <m/>
    <m/>
    <m/>
    <m/>
    <m/>
    <m/>
    <m/>
    <m/>
    <e v="#REF!"/>
    <s v="SL4@tidalwaveautospa.com"/>
    <s v="Andrew Strevel"/>
    <x v="3"/>
    <x v="2"/>
  </r>
  <r>
    <s v="Davy Cox"/>
    <s v="EXP-10010865 "/>
    <n v="203.96"/>
    <d v="2024-01-01T00:00:00"/>
    <x v="0"/>
    <s v="Rental Equipment"/>
    <s v="storage"/>
    <m/>
    <m/>
    <m/>
    <m/>
    <m/>
    <m/>
    <m/>
    <m/>
    <m/>
    <m/>
    <m/>
    <m/>
    <m/>
    <m/>
    <m/>
    <m/>
    <m/>
    <m/>
    <m/>
    <m/>
    <m/>
    <e v="#REF!"/>
    <s v="SL4@tidalwaveautospa.com"/>
    <s v="Andrew Strevel"/>
    <x v="3"/>
    <x v="2"/>
  </r>
  <r>
    <s v="Davy Cox"/>
    <s v="EXP-10010865 "/>
    <n v="644.76"/>
    <d v="2024-01-03T00:00:00"/>
    <x v="2"/>
    <s v="Parts"/>
    <s v="parts and tools for repairs"/>
    <m/>
    <m/>
    <m/>
    <m/>
    <m/>
    <m/>
    <m/>
    <m/>
    <m/>
    <m/>
    <m/>
    <m/>
    <m/>
    <m/>
    <m/>
    <m/>
    <m/>
    <m/>
    <m/>
    <m/>
    <m/>
    <e v="#REF!"/>
    <s v="SL4@tidalwaveautospa.com"/>
    <s v="Andrew Strevel"/>
    <x v="3"/>
    <x v="2"/>
  </r>
  <r>
    <s v="Davy Cox"/>
    <s v="EXP-10010865 "/>
    <n v="92.13"/>
    <d v="2024-01-08T00:00:00"/>
    <x v="1"/>
    <s v="Parts"/>
    <s v="hydraulic fittings"/>
    <m/>
    <m/>
    <m/>
    <m/>
    <m/>
    <m/>
    <m/>
    <m/>
    <m/>
    <m/>
    <m/>
    <m/>
    <m/>
    <m/>
    <m/>
    <m/>
    <m/>
    <m/>
    <m/>
    <m/>
    <m/>
    <e v="#REF!"/>
    <s v="SL4@tidalwaveautospa.com"/>
    <s v="Andrew Strevel"/>
    <x v="3"/>
    <x v="2"/>
  </r>
  <r>
    <s v="Davy Cox"/>
    <s v="EXP-10010865 "/>
    <n v="40.130000000000003"/>
    <d v="2024-01-08T00:00:00"/>
    <x v="1"/>
    <s v="Plumbing Expense"/>
    <s v="plumbing for spinners"/>
    <m/>
    <m/>
    <m/>
    <m/>
    <m/>
    <m/>
    <m/>
    <m/>
    <m/>
    <m/>
    <m/>
    <m/>
    <m/>
    <m/>
    <m/>
    <m/>
    <m/>
    <m/>
    <m/>
    <m/>
    <m/>
    <e v="#REF!"/>
    <s v="SL4@tidalwaveautospa.com"/>
    <s v="Andrew Strevel"/>
    <x v="3"/>
    <x v="2"/>
  </r>
  <r>
    <s v="Davy Cox"/>
    <s v="EXP-10010865 "/>
    <n v="394.21"/>
    <d v="2024-01-12T00:00:00"/>
    <x v="1"/>
    <s v="Parts"/>
    <s v="30 ft of hose and fittings for broken spinner line"/>
    <m/>
    <m/>
    <m/>
    <m/>
    <m/>
    <m/>
    <m/>
    <m/>
    <m/>
    <m/>
    <m/>
    <m/>
    <m/>
    <m/>
    <m/>
    <m/>
    <m/>
    <m/>
    <m/>
    <m/>
    <m/>
    <e v="#REF!"/>
    <s v="SL4@tidalwaveautospa.com"/>
    <s v="Andrew Strevel"/>
    <x v="3"/>
    <x v="2"/>
  </r>
  <r>
    <s v="Ricky Houser"/>
    <s v="EXP-10010832 "/>
    <n v="35.56"/>
    <d v="2024-01-11T00:00:00"/>
    <x v="0"/>
    <s v="Wash Maintenance"/>
    <s v="tip cleaner kit and detergent"/>
    <m/>
    <m/>
    <m/>
    <m/>
    <m/>
    <m/>
    <m/>
    <m/>
    <m/>
    <m/>
    <m/>
    <m/>
    <m/>
    <m/>
    <m/>
    <m/>
    <m/>
    <m/>
    <m/>
    <m/>
    <m/>
    <e v="#REF!"/>
    <s v=""/>
    <s v=""/>
    <x v="3"/>
    <x v="2"/>
  </r>
  <r>
    <s v="William Wilson"/>
    <s v="EXP-10011464 "/>
    <n v="36.79"/>
    <d v="2023-12-29T00:00:00"/>
    <x v="8"/>
    <s v="Employee Incentive - Meals"/>
    <s v="Emplore food"/>
    <m/>
    <m/>
    <m/>
    <m/>
    <m/>
    <m/>
    <m/>
    <m/>
    <m/>
    <m/>
    <m/>
    <m/>
    <m/>
    <m/>
    <m/>
    <m/>
    <m/>
    <m/>
    <m/>
    <m/>
    <m/>
    <e v="#REF!"/>
    <s v=""/>
    <s v=""/>
    <x v="3"/>
    <x v="2"/>
  </r>
  <r>
    <s v="William Wilson"/>
    <s v="EXP-10011464 "/>
    <n v="14.61"/>
    <d v="2023-12-30T00:00:00"/>
    <x v="8"/>
    <s v="Employee Incentive - Meals"/>
    <s v="Employee food"/>
    <m/>
    <m/>
    <m/>
    <m/>
    <m/>
    <m/>
    <m/>
    <m/>
    <m/>
    <m/>
    <m/>
    <m/>
    <m/>
    <m/>
    <m/>
    <m/>
    <m/>
    <m/>
    <m/>
    <m/>
    <m/>
    <e v="#REF!"/>
    <s v=""/>
    <s v=""/>
    <x v="3"/>
    <x v="2"/>
  </r>
  <r>
    <s v="William Wilson"/>
    <s v="EXP-10011464 "/>
    <n v="31.57"/>
    <d v="2024-01-03T00:00:00"/>
    <x v="0"/>
    <s v="Wash Maintenance"/>
    <s v="antifreeze"/>
    <m/>
    <m/>
    <m/>
    <m/>
    <m/>
    <m/>
    <m/>
    <m/>
    <m/>
    <m/>
    <m/>
    <m/>
    <m/>
    <m/>
    <m/>
    <m/>
    <m/>
    <m/>
    <m/>
    <m/>
    <m/>
    <e v="#REF!"/>
    <s v=""/>
    <s v=""/>
    <x v="3"/>
    <x v="2"/>
  </r>
  <r>
    <s v="William Wilson"/>
    <s v="EXP-10011464 "/>
    <n v="20.04"/>
    <d v="2024-01-03T00:00:00"/>
    <x v="2"/>
    <s v="Small Tools"/>
    <s v="tape,and screwdriver set"/>
    <m/>
    <m/>
    <m/>
    <m/>
    <m/>
    <m/>
    <m/>
    <m/>
    <m/>
    <m/>
    <m/>
    <m/>
    <m/>
    <m/>
    <m/>
    <m/>
    <m/>
    <m/>
    <m/>
    <m/>
    <m/>
    <e v="#REF!"/>
    <s v=""/>
    <s v=""/>
    <x v="3"/>
    <x v="2"/>
  </r>
  <r>
    <s v="William Wilson"/>
    <s v="EXP-10011464 "/>
    <n v="222.28"/>
    <d v="2024-01-05T00:00:00"/>
    <x v="27"/>
    <s v="Wash Maintenance"/>
    <s v="ice melt"/>
    <m/>
    <m/>
    <m/>
    <m/>
    <m/>
    <m/>
    <m/>
    <m/>
    <m/>
    <m/>
    <m/>
    <m/>
    <m/>
    <m/>
    <m/>
    <m/>
    <m/>
    <m/>
    <m/>
    <m/>
    <m/>
    <e v="#REF!"/>
    <s v=""/>
    <s v=""/>
    <x v="3"/>
    <x v="2"/>
  </r>
  <r>
    <s v="William Wilson"/>
    <s v="EXP-10011464 "/>
    <n v="21.26"/>
    <d v="2024-01-05T00:00:00"/>
    <x v="11"/>
    <s v="Fuel"/>
    <s v="fuel for heater"/>
    <m/>
    <m/>
    <m/>
    <m/>
    <m/>
    <m/>
    <m/>
    <m/>
    <m/>
    <m/>
    <m/>
    <m/>
    <m/>
    <m/>
    <m/>
    <m/>
    <m/>
    <m/>
    <m/>
    <m/>
    <m/>
    <e v="#REF!"/>
    <s v=""/>
    <s v=""/>
    <x v="3"/>
    <x v="2"/>
  </r>
  <r>
    <s v="William Wilson"/>
    <s v="EXP-10011464 "/>
    <n v="33.840000000000003"/>
    <d v="2024-01-05T00:00:00"/>
    <x v="11"/>
    <s v="Small Tools"/>
    <s v="timer for heaters"/>
    <m/>
    <m/>
    <m/>
    <m/>
    <m/>
    <m/>
    <m/>
    <m/>
    <m/>
    <m/>
    <m/>
    <m/>
    <m/>
    <m/>
    <m/>
    <m/>
    <m/>
    <m/>
    <m/>
    <m/>
    <m/>
    <e v="#REF!"/>
    <s v=""/>
    <s v=""/>
    <x v="3"/>
    <x v="2"/>
  </r>
  <r>
    <s v="William Wilson"/>
    <s v="EXP-10011464 "/>
    <n v="155.37"/>
    <d v="2024-01-11T00:00:00"/>
    <x v="9"/>
    <s v="Snacks"/>
    <s v="coffee,hot chocolate"/>
    <m/>
    <m/>
    <m/>
    <m/>
    <m/>
    <m/>
    <m/>
    <m/>
    <m/>
    <m/>
    <m/>
    <m/>
    <m/>
    <m/>
    <m/>
    <m/>
    <m/>
    <m/>
    <m/>
    <m/>
    <m/>
    <e v="#REF!"/>
    <s v=""/>
    <s v=""/>
    <x v="3"/>
    <x v="2"/>
  </r>
  <r>
    <s v="William Wilson"/>
    <s v="EXP-10011464 "/>
    <n v="259.58999999999997"/>
    <d v="2024-01-12T00:00:00"/>
    <x v="0"/>
    <s v="Office Supplies"/>
    <s v="items for backroom"/>
    <m/>
    <m/>
    <m/>
    <m/>
    <m/>
    <m/>
    <m/>
    <m/>
    <m/>
    <m/>
    <m/>
    <m/>
    <m/>
    <m/>
    <m/>
    <m/>
    <m/>
    <m/>
    <m/>
    <m/>
    <m/>
    <e v="#REF!"/>
    <s v=""/>
    <s v=""/>
    <x v="3"/>
    <x v="2"/>
  </r>
  <r>
    <s v="William Wilson"/>
    <s v="EXP-10011464 "/>
    <n v="40"/>
    <d v="2024-01-12T00:00:00"/>
    <x v="9"/>
    <s v="Snacks"/>
    <s v="employee snacks"/>
    <m/>
    <m/>
    <m/>
    <m/>
    <m/>
    <m/>
    <m/>
    <m/>
    <m/>
    <m/>
    <m/>
    <m/>
    <m/>
    <m/>
    <m/>
    <m/>
    <m/>
    <m/>
    <m/>
    <m/>
    <m/>
    <e v="#REF!"/>
    <s v=""/>
    <s v=""/>
    <x v="3"/>
    <x v="2"/>
  </r>
  <r>
    <s v="William Wilson"/>
    <s v="EXP-10011464 "/>
    <n v="254.41"/>
    <d v="2024-01-12T00:00:00"/>
    <x v="0"/>
    <s v="Office Supplies"/>
    <s v="backroom item,tools,cleaning supplies"/>
    <m/>
    <m/>
    <m/>
    <m/>
    <m/>
    <m/>
    <m/>
    <m/>
    <m/>
    <m/>
    <m/>
    <m/>
    <m/>
    <m/>
    <m/>
    <m/>
    <m/>
    <m/>
    <m/>
    <m/>
    <m/>
    <e v="#REF!"/>
    <s v=""/>
    <s v=""/>
    <x v="3"/>
    <x v="2"/>
  </r>
  <r>
    <s v="William Wilson"/>
    <s v="EXP-10011464 "/>
    <n v="41.32"/>
    <d v="2024-01-20T00:00:00"/>
    <x v="0"/>
    <s v="Office Supplies"/>
    <s v="restroom air freshner"/>
    <m/>
    <m/>
    <m/>
    <m/>
    <m/>
    <m/>
    <m/>
    <m/>
    <m/>
    <m/>
    <m/>
    <m/>
    <m/>
    <m/>
    <m/>
    <m/>
    <m/>
    <m/>
    <m/>
    <m/>
    <m/>
    <e v="#REF!"/>
    <s v=""/>
    <s v=""/>
    <x v="3"/>
    <x v="2"/>
  </r>
  <r>
    <s v="William Wilson"/>
    <s v="EXP-10011464 "/>
    <n v="50.72"/>
    <d v="2024-01-25T00:00:00"/>
    <x v="0"/>
    <s v="Wash Maintenance"/>
    <s v="cleaning supplies"/>
    <m/>
    <m/>
    <m/>
    <m/>
    <m/>
    <m/>
    <m/>
    <m/>
    <m/>
    <m/>
    <m/>
    <m/>
    <m/>
    <m/>
    <m/>
    <m/>
    <m/>
    <m/>
    <m/>
    <m/>
    <m/>
    <e v="#REF!"/>
    <s v=""/>
    <s v=""/>
    <x v="3"/>
    <x v="2"/>
  </r>
  <r>
    <s v="William Wilson"/>
    <s v="EXP-10011464 "/>
    <n v="1988.88"/>
    <d v="2024-01-27T00:00:00"/>
    <x v="2"/>
    <s v="Wash Repairs"/>
    <s v="broken tunnel window"/>
    <m/>
    <m/>
    <m/>
    <m/>
    <m/>
    <m/>
    <m/>
    <m/>
    <m/>
    <m/>
    <m/>
    <m/>
    <m/>
    <m/>
    <m/>
    <m/>
    <m/>
    <m/>
    <m/>
    <m/>
    <m/>
    <e v="#REF!"/>
    <s v=""/>
    <s v=""/>
    <x v="3"/>
    <x v="2"/>
  </r>
  <r>
    <s v="William Wilson"/>
    <s v="EXP-10011464 "/>
    <n v="24.36"/>
    <d v="2024-01-29T00:00:00"/>
    <x v="0"/>
    <s v="Office Supplies"/>
    <s v="soap fornrestroom"/>
    <m/>
    <m/>
    <m/>
    <m/>
    <m/>
    <m/>
    <m/>
    <m/>
    <m/>
    <m/>
    <m/>
    <m/>
    <m/>
    <m/>
    <m/>
    <m/>
    <m/>
    <m/>
    <m/>
    <m/>
    <m/>
    <e v="#REF!"/>
    <s v=""/>
    <s v=""/>
    <x v="3"/>
    <x v="2"/>
  </r>
  <r>
    <s v="William Wilson"/>
    <s v="EXP-10011464 "/>
    <n v="91.57"/>
    <d v="2024-01-31T00:00:00"/>
    <x v="0"/>
    <s v="Wash Maintenance"/>
    <s v="parking lot paint"/>
    <m/>
    <m/>
    <m/>
    <m/>
    <m/>
    <m/>
    <m/>
    <m/>
    <m/>
    <m/>
    <m/>
    <m/>
    <m/>
    <m/>
    <m/>
    <m/>
    <m/>
    <m/>
    <m/>
    <m/>
    <m/>
    <e v="#REF!"/>
    <s v=""/>
    <s v=""/>
    <x v="3"/>
    <x v="2"/>
  </r>
  <r>
    <s v="William Wilson"/>
    <s v="EXP-10011464 "/>
    <n v="9.5399999999999991"/>
    <d v="2024-01-31T00:00:00"/>
    <x v="29"/>
    <s v="Dues &amp; Subscriptions"/>
    <s v="app purchase smart sheet"/>
    <m/>
    <m/>
    <m/>
    <m/>
    <m/>
    <m/>
    <m/>
    <m/>
    <m/>
    <m/>
    <m/>
    <m/>
    <m/>
    <m/>
    <m/>
    <m/>
    <m/>
    <m/>
    <m/>
    <m/>
    <m/>
    <e v="#REF!"/>
    <s v=""/>
    <s v=""/>
    <x v="3"/>
    <x v="2"/>
  </r>
  <r>
    <s v="William Wilson"/>
    <s v="EXP-10011464 "/>
    <n v="214.59"/>
    <d v="2024-02-01T00:00:00"/>
    <x v="14"/>
    <s v="Wash Maintenance"/>
    <s v="lot stripper with paint"/>
    <m/>
    <m/>
    <m/>
    <m/>
    <m/>
    <m/>
    <m/>
    <m/>
    <m/>
    <m/>
    <m/>
    <m/>
    <m/>
    <m/>
    <m/>
    <m/>
    <m/>
    <m/>
    <m/>
    <m/>
    <m/>
    <e v="#REF!"/>
    <s v=""/>
    <s v=""/>
    <x v="3"/>
    <x v="2"/>
  </r>
  <r>
    <s v="William Wilson"/>
    <s v="EXP-10011464 "/>
    <n v="23.63"/>
    <d v="2024-02-03T00:00:00"/>
    <x v="9"/>
    <s v="Snacks"/>
    <s v="employee snacks"/>
    <m/>
    <m/>
    <m/>
    <m/>
    <m/>
    <m/>
    <m/>
    <m/>
    <m/>
    <m/>
    <m/>
    <m/>
    <m/>
    <m/>
    <m/>
    <m/>
    <m/>
    <m/>
    <m/>
    <m/>
    <m/>
    <e v="#REF!"/>
    <s v=""/>
    <s v=""/>
    <x v="3"/>
    <x v="2"/>
  </r>
  <r>
    <s v="William Wilson"/>
    <s v="EXP-10011464 "/>
    <n v="38.130000000000003"/>
    <d v="2024-02-17T00:00:00"/>
    <x v="10"/>
    <s v="Wash Maintenance"/>
    <s v="cleaning supplies"/>
    <m/>
    <m/>
    <m/>
    <m/>
    <m/>
    <m/>
    <m/>
    <m/>
    <m/>
    <m/>
    <m/>
    <m/>
    <m/>
    <m/>
    <m/>
    <m/>
    <m/>
    <m/>
    <m/>
    <m/>
    <m/>
    <e v="#REF!"/>
    <s v=""/>
    <s v=""/>
    <x v="3"/>
    <x v="2"/>
  </r>
  <r>
    <s v="William Wilson"/>
    <s v="EXP-10011464 "/>
    <n v="392.18"/>
    <d v="2024-02-18T00:00:00"/>
    <x v="0"/>
    <s v="Wash Maintenance"/>
    <s v="foam cannon,degreaser,gatorade"/>
    <m/>
    <m/>
    <m/>
    <m/>
    <m/>
    <m/>
    <m/>
    <m/>
    <m/>
    <m/>
    <m/>
    <m/>
    <m/>
    <m/>
    <m/>
    <m/>
    <m/>
    <m/>
    <m/>
    <m/>
    <m/>
    <e v="#REF!"/>
    <s v=""/>
    <s v=""/>
    <x v="3"/>
    <x v="2"/>
  </r>
  <r>
    <s v="William Wilson"/>
    <s v="EXP-10011464 "/>
    <n v="7.39"/>
    <d v="2024-02-18T00:00:00"/>
    <x v="21"/>
    <s v="Wash Maintenance"/>
    <s v="refund issued show on report"/>
    <m/>
    <m/>
    <m/>
    <m/>
    <m/>
    <m/>
    <m/>
    <m/>
    <m/>
    <m/>
    <m/>
    <m/>
    <m/>
    <m/>
    <m/>
    <m/>
    <m/>
    <m/>
    <m/>
    <m/>
    <m/>
    <e v="#REF!"/>
    <s v=""/>
    <s v=""/>
    <x v="3"/>
    <x v="2"/>
  </r>
  <r>
    <s v="William Wilson"/>
    <s v="EXP-10011464 "/>
    <n v="26.49"/>
    <d v="2024-02-19T00:00:00"/>
    <x v="37"/>
    <s v="Wash Maintenance"/>
    <s v="wraps for.prep brushes"/>
    <m/>
    <m/>
    <m/>
    <m/>
    <m/>
    <m/>
    <m/>
    <m/>
    <m/>
    <m/>
    <m/>
    <m/>
    <m/>
    <m/>
    <m/>
    <m/>
    <m/>
    <m/>
    <m/>
    <m/>
    <m/>
    <e v="#REF!"/>
    <s v=""/>
    <s v=""/>
    <x v="3"/>
    <x v="2"/>
  </r>
  <r>
    <s v="William Wilson"/>
    <s v="EXP-10011464 "/>
    <n v="-39.840000000000003"/>
    <d v="2024-02-21T00:00:00"/>
    <x v="2"/>
    <s v="Wash Maintenance"/>
    <s v="refund issued shows on report"/>
    <m/>
    <m/>
    <m/>
    <m/>
    <m/>
    <m/>
    <m/>
    <m/>
    <m/>
    <m/>
    <m/>
    <m/>
    <m/>
    <m/>
    <m/>
    <m/>
    <m/>
    <m/>
    <m/>
    <m/>
    <m/>
    <e v="#REF!"/>
    <s v=""/>
    <s v=""/>
    <x v="3"/>
    <x v="2"/>
  </r>
  <r>
    <s v="William Wilson"/>
    <s v="EXP-10011464 "/>
    <n v="-7.39"/>
    <d v="2024-02-21T00:00:00"/>
    <x v="25"/>
    <s v="Wash Maintenance"/>
    <s v="refund issued"/>
    <m/>
    <m/>
    <m/>
    <m/>
    <m/>
    <m/>
    <m/>
    <m/>
    <m/>
    <m/>
    <m/>
    <m/>
    <m/>
    <m/>
    <m/>
    <m/>
    <m/>
    <m/>
    <m/>
    <m/>
    <m/>
    <e v="#REF!"/>
    <s v=""/>
    <s v=""/>
    <x v="3"/>
    <x v="2"/>
  </r>
  <r>
    <s v="Kevin Smith"/>
    <s v="EXP-10011435 "/>
    <n v="105.79"/>
    <d v="2024-01-24T00:00:00"/>
    <x v="35"/>
    <s v="Wash Maintenance"/>
    <s v="Air compressor oil"/>
    <m/>
    <m/>
    <m/>
    <m/>
    <m/>
    <m/>
    <m/>
    <m/>
    <m/>
    <m/>
    <m/>
    <m/>
    <m/>
    <m/>
    <m/>
    <m/>
    <m/>
    <m/>
    <m/>
    <m/>
    <m/>
    <e v="#REF!"/>
    <s v="SL34@tidalwaveautospa.com"/>
    <s v="Kyle Rovansek"/>
    <x v="3"/>
    <x v="2"/>
  </r>
  <r>
    <s v="Kevin Smith"/>
    <s v="EXP-10011435 "/>
    <n v="80.55"/>
    <d v="2024-01-30T00:00:00"/>
    <x v="0"/>
    <s v="Wash Maintenance"/>
    <s v="Buckets; outside keyboard"/>
    <m/>
    <m/>
    <m/>
    <m/>
    <m/>
    <m/>
    <m/>
    <m/>
    <m/>
    <m/>
    <m/>
    <m/>
    <m/>
    <m/>
    <m/>
    <m/>
    <m/>
    <m/>
    <m/>
    <m/>
    <m/>
    <e v="#REF!"/>
    <s v="SL34@tidalwaveautospa.com"/>
    <s v="Kyle Rovansek"/>
    <x v="3"/>
    <x v="2"/>
  </r>
  <r>
    <s v="Kevin Smith"/>
    <s v="EXP-10011435 "/>
    <n v="37.08"/>
    <d v="2024-01-30T00:00:00"/>
    <x v="0"/>
    <s v="Small Tools"/>
    <s v="Hand pump"/>
    <m/>
    <m/>
    <m/>
    <m/>
    <m/>
    <m/>
    <m/>
    <m/>
    <m/>
    <m/>
    <m/>
    <m/>
    <m/>
    <m/>
    <m/>
    <m/>
    <m/>
    <m/>
    <m/>
    <m/>
    <m/>
    <e v="#REF!"/>
    <s v="SL34@tidalwaveautospa.com"/>
    <s v="Kyle Rovansek"/>
    <x v="3"/>
    <x v="2"/>
  </r>
  <r>
    <s v="Kevin Smith"/>
    <s v="EXP-10011435 "/>
    <n v="84.76"/>
    <d v="2024-02-03T00:00:00"/>
    <x v="0"/>
    <s v="Wash Maintenance"/>
    <s v="Degreaser"/>
    <m/>
    <m/>
    <m/>
    <m/>
    <m/>
    <m/>
    <m/>
    <m/>
    <m/>
    <m/>
    <m/>
    <m/>
    <m/>
    <m/>
    <m/>
    <m/>
    <m/>
    <m/>
    <m/>
    <m/>
    <m/>
    <e v="#REF!"/>
    <s v="SL34@tidalwaveautospa.com"/>
    <s v="Kyle Rovansek"/>
    <x v="3"/>
    <x v="2"/>
  </r>
  <r>
    <s v="Kevin Smith"/>
    <s v="EXP-10011435 "/>
    <n v="11.38"/>
    <d v="2024-02-03T00:00:00"/>
    <x v="9"/>
    <s v="Snacks"/>
    <s v="Water"/>
    <m/>
    <m/>
    <m/>
    <m/>
    <m/>
    <m/>
    <m/>
    <m/>
    <m/>
    <m/>
    <m/>
    <m/>
    <m/>
    <m/>
    <m/>
    <m/>
    <m/>
    <m/>
    <m/>
    <m/>
    <m/>
    <e v="#REF!"/>
    <s v="SL34@tidalwaveautospa.com"/>
    <s v="Kyle Rovansek"/>
    <x v="3"/>
    <x v="2"/>
  </r>
  <r>
    <s v="Kevin Smith"/>
    <s v="EXP-10011435 "/>
    <n v="36.24"/>
    <d v="2024-02-08T00:00:00"/>
    <x v="11"/>
    <s v="Wash Maintenance"/>
    <s v="TCS battery replacement"/>
    <m/>
    <m/>
    <m/>
    <m/>
    <m/>
    <m/>
    <m/>
    <m/>
    <m/>
    <m/>
    <m/>
    <m/>
    <m/>
    <m/>
    <m/>
    <m/>
    <m/>
    <m/>
    <m/>
    <m/>
    <m/>
    <e v="#REF!"/>
    <s v="SL34@tidalwaveautospa.com"/>
    <s v="Kyle Rovansek"/>
    <x v="3"/>
    <x v="2"/>
  </r>
  <r>
    <s v="Kevin Smith"/>
    <s v="EXP-10011435 "/>
    <n v="145.93"/>
    <d v="2024-02-14T00:00:00"/>
    <x v="0"/>
    <s v="Wash Maintenance"/>
    <s v="Degreaser"/>
    <m/>
    <m/>
    <m/>
    <m/>
    <m/>
    <m/>
    <m/>
    <m/>
    <m/>
    <m/>
    <m/>
    <m/>
    <m/>
    <m/>
    <m/>
    <m/>
    <m/>
    <m/>
    <m/>
    <m/>
    <m/>
    <e v="#REF!"/>
    <s v="SL34@tidalwaveautospa.com"/>
    <s v="Kyle Rovansek"/>
    <x v="3"/>
    <x v="2"/>
  </r>
  <r>
    <s v="Kevin Smith"/>
    <s v="EXP-10011435 "/>
    <n v="52.98"/>
    <d v="2024-02-14T00:00:00"/>
    <x v="0"/>
    <s v="Wash Maintenance"/>
    <s v="Degreaser"/>
    <m/>
    <m/>
    <m/>
    <m/>
    <m/>
    <m/>
    <m/>
    <m/>
    <m/>
    <m/>
    <m/>
    <m/>
    <m/>
    <m/>
    <m/>
    <m/>
    <m/>
    <m/>
    <m/>
    <m/>
    <m/>
    <e v="#REF!"/>
    <s v="SL34@tidalwaveautospa.com"/>
    <s v="Kyle Rovansek"/>
    <x v="3"/>
    <x v="2"/>
  </r>
  <r>
    <s v="Kevin Smith"/>
    <s v="EXP-10011435 "/>
    <n v="38.15"/>
    <d v="2024-02-16T00:00:00"/>
    <x v="11"/>
    <s v="Wash Maintenance"/>
    <s v="TCS battery"/>
    <m/>
    <m/>
    <m/>
    <m/>
    <m/>
    <m/>
    <m/>
    <m/>
    <m/>
    <m/>
    <m/>
    <m/>
    <m/>
    <m/>
    <m/>
    <m/>
    <m/>
    <m/>
    <m/>
    <m/>
    <m/>
    <e v="#REF!"/>
    <s v="SL34@tidalwaveautospa.com"/>
    <s v="Kyle Rovansek"/>
    <x v="3"/>
    <x v="2"/>
  </r>
  <r>
    <s v="Kevin Smith"/>
    <s v="EXP-10011435 "/>
    <n v="82.62"/>
    <d v="2024-02-19T00:00:00"/>
    <x v="0"/>
    <s v="Wash Maintenance"/>
    <s v="Concrete cleaner; pressure washer part"/>
    <m/>
    <m/>
    <m/>
    <m/>
    <m/>
    <m/>
    <m/>
    <m/>
    <m/>
    <m/>
    <m/>
    <m/>
    <m/>
    <m/>
    <m/>
    <m/>
    <m/>
    <m/>
    <m/>
    <m/>
    <m/>
    <e v="#REF!"/>
    <s v="SL34@tidalwaveautospa.com"/>
    <s v="Kyle Rovansek"/>
    <x v="3"/>
    <x v="2"/>
  </r>
  <r>
    <s v="Patrick Powers"/>
    <s v="EXP-10011462 "/>
    <n v="393.68"/>
    <d v="2024-02-02T00:00:00"/>
    <x v="18"/>
    <s v="Equipment"/>
    <s v="Blower"/>
    <m/>
    <m/>
    <m/>
    <m/>
    <m/>
    <m/>
    <m/>
    <m/>
    <m/>
    <m/>
    <m/>
    <m/>
    <m/>
    <m/>
    <m/>
    <m/>
    <m/>
    <m/>
    <m/>
    <m/>
    <m/>
    <e v="#REF!"/>
    <s v="SL54@tidalwaveautospa.com"/>
    <s v="Kyle Rovansek"/>
    <x v="3"/>
    <x v="2"/>
  </r>
  <r>
    <s v="Patrick Powers"/>
    <s v="EXP-10011462 "/>
    <n v="176.32"/>
    <d v="2024-02-06T00:00:00"/>
    <x v="0"/>
    <s v="Wash Maintenance"/>
    <s v="Utility cart 2nd mile"/>
    <m/>
    <m/>
    <m/>
    <m/>
    <m/>
    <m/>
    <m/>
    <m/>
    <m/>
    <m/>
    <m/>
    <m/>
    <m/>
    <m/>
    <m/>
    <m/>
    <m/>
    <m/>
    <m/>
    <m/>
    <m/>
    <e v="#REF!"/>
    <s v="SL54@tidalwaveautospa.com"/>
    <s v="Kyle Rovansek"/>
    <x v="3"/>
    <x v="2"/>
  </r>
  <r>
    <s v="Patrick Powers"/>
    <s v="EXP-10011462 "/>
    <n v="33.86"/>
    <d v="2024-02-06T00:00:00"/>
    <x v="0"/>
    <s v="Wash Maintenance"/>
    <s v="Totes for 2nd mile"/>
    <m/>
    <m/>
    <m/>
    <m/>
    <m/>
    <m/>
    <m/>
    <m/>
    <m/>
    <m/>
    <m/>
    <m/>
    <m/>
    <m/>
    <m/>
    <m/>
    <m/>
    <m/>
    <m/>
    <m/>
    <m/>
    <e v="#REF!"/>
    <s v="SL54@tidalwaveautospa.com"/>
    <s v="Kyle Rovansek"/>
    <x v="3"/>
    <x v="2"/>
  </r>
  <r>
    <s v="Patrick Powers"/>
    <s v="EXP-10011462 "/>
    <n v="110.43"/>
    <d v="2024-02-07T00:00:00"/>
    <x v="0"/>
    <s v="Wash Maintenance"/>
    <s v="Dawn"/>
    <m/>
    <m/>
    <m/>
    <m/>
    <m/>
    <m/>
    <m/>
    <m/>
    <m/>
    <m/>
    <m/>
    <m/>
    <m/>
    <m/>
    <m/>
    <m/>
    <m/>
    <m/>
    <m/>
    <m/>
    <m/>
    <e v="#REF!"/>
    <s v="SL54@tidalwaveautospa.com"/>
    <s v="Kyle Rovansek"/>
    <x v="3"/>
    <x v="2"/>
  </r>
  <r>
    <s v="Patrick Powers"/>
    <s v="EXP-10011462 "/>
    <n v="73.319999999999993"/>
    <d v="2024-02-09T00:00:00"/>
    <x v="0"/>
    <s v="Wash Maintenance"/>
    <s v="Keys / grease"/>
    <m/>
    <m/>
    <m/>
    <m/>
    <m/>
    <m/>
    <m/>
    <m/>
    <m/>
    <m/>
    <m/>
    <m/>
    <m/>
    <m/>
    <m/>
    <m/>
    <m/>
    <m/>
    <m/>
    <m/>
    <m/>
    <e v="#REF!"/>
    <s v="SL54@tidalwaveautospa.com"/>
    <s v="Kyle Rovansek"/>
    <x v="3"/>
    <x v="2"/>
  </r>
  <r>
    <s v="Patrick Powers"/>
    <s v="EXP-10011462 "/>
    <n v="121.5"/>
    <d v="2024-02-09T00:00:00"/>
    <x v="0"/>
    <s v="Wash Maintenance"/>
    <s v="Random stuff for site"/>
    <m/>
    <m/>
    <m/>
    <m/>
    <m/>
    <m/>
    <m/>
    <m/>
    <m/>
    <m/>
    <m/>
    <m/>
    <m/>
    <m/>
    <m/>
    <m/>
    <m/>
    <m/>
    <m/>
    <m/>
    <m/>
    <e v="#REF!"/>
    <s v="SL54@tidalwaveautospa.com"/>
    <s v="Kyle Rovansek"/>
    <x v="3"/>
    <x v="2"/>
  </r>
  <r>
    <s v="Patrick Powers"/>
    <s v="EXP-10011462 "/>
    <n v="12.17"/>
    <d v="2024-02-13T00:00:00"/>
    <x v="0"/>
    <s v="Advertising &amp; Promotion"/>
    <s v="Dog treats"/>
    <m/>
    <m/>
    <m/>
    <m/>
    <m/>
    <m/>
    <m/>
    <m/>
    <m/>
    <m/>
    <m/>
    <m/>
    <m/>
    <m/>
    <m/>
    <m/>
    <m/>
    <m/>
    <m/>
    <m/>
    <m/>
    <e v="#REF!"/>
    <s v="SL54@tidalwaveautospa.com"/>
    <s v="Kyle Rovansek"/>
    <x v="3"/>
    <x v="2"/>
  </r>
  <r>
    <s v="Patrick Powers"/>
    <s v="EXP-10011462 "/>
    <n v="50.87"/>
    <d v="2024-02-14T00:00:00"/>
    <x v="0"/>
    <s v="Office Supplies"/>
    <s v="Walkie talkies"/>
    <m/>
    <m/>
    <m/>
    <m/>
    <m/>
    <m/>
    <m/>
    <m/>
    <m/>
    <m/>
    <m/>
    <m/>
    <m/>
    <m/>
    <m/>
    <m/>
    <m/>
    <m/>
    <m/>
    <m/>
    <m/>
    <e v="#REF!"/>
    <s v="SL54@tidalwaveautospa.com"/>
    <s v="Kyle Rovansek"/>
    <x v="3"/>
    <x v="2"/>
  </r>
  <r>
    <s v="Patrick Powers"/>
    <s v="EXP-10011462 "/>
    <n v="7.12"/>
    <d v="2024-02-17T00:00:00"/>
    <x v="0"/>
    <s v="Wash Maintenance"/>
    <s v="Vinegar"/>
    <m/>
    <m/>
    <m/>
    <m/>
    <m/>
    <m/>
    <m/>
    <m/>
    <m/>
    <m/>
    <m/>
    <m/>
    <m/>
    <m/>
    <m/>
    <m/>
    <m/>
    <m/>
    <m/>
    <m/>
    <m/>
    <e v="#REF!"/>
    <s v="SL54@tidalwaveautospa.com"/>
    <s v="Kyle Rovansek"/>
    <x v="3"/>
    <x v="2"/>
  </r>
  <r>
    <s v="Patrick Powers"/>
    <s v="EXP-10011462 "/>
    <n v="47.95"/>
    <d v="2024-02-20T00:00:00"/>
    <x v="0"/>
    <s v="Safety Supplies"/>
    <s v="Gloves"/>
    <m/>
    <m/>
    <m/>
    <m/>
    <m/>
    <m/>
    <m/>
    <m/>
    <m/>
    <m/>
    <m/>
    <m/>
    <m/>
    <m/>
    <m/>
    <m/>
    <m/>
    <m/>
    <m/>
    <m/>
    <m/>
    <e v="#REF!"/>
    <s v="SL54@tidalwaveautospa.com"/>
    <s v="Kyle Rovansek"/>
    <x v="3"/>
    <x v="2"/>
  </r>
  <r>
    <s v="Patrick Powers"/>
    <s v="EXP-10011462 "/>
    <n v="235.65"/>
    <d v="2024-02-20T00:00:00"/>
    <x v="0"/>
    <s v="Wash Maintenance"/>
    <s v="Random stuff for site"/>
    <m/>
    <m/>
    <m/>
    <m/>
    <m/>
    <m/>
    <m/>
    <m/>
    <m/>
    <m/>
    <m/>
    <m/>
    <m/>
    <m/>
    <m/>
    <m/>
    <m/>
    <m/>
    <m/>
    <m/>
    <m/>
    <e v="#REF!"/>
    <s v="SL54@tidalwaveautospa.com"/>
    <s v="Kyle Rovansek"/>
    <x v="3"/>
    <x v="2"/>
  </r>
  <r>
    <s v="Patrick Powers"/>
    <s v="EXP-10011462 "/>
    <n v="51.93"/>
    <d v="2024-02-22T00:00:00"/>
    <x v="0"/>
    <s v="Wash Maintenance"/>
    <s v="Trash bags"/>
    <m/>
    <m/>
    <m/>
    <m/>
    <m/>
    <m/>
    <m/>
    <m/>
    <m/>
    <m/>
    <m/>
    <m/>
    <m/>
    <m/>
    <m/>
    <m/>
    <m/>
    <m/>
    <m/>
    <m/>
    <m/>
    <e v="#REF!"/>
    <s v="SL54@tidalwaveautospa.com"/>
    <s v="Kyle Rovansek"/>
    <x v="3"/>
    <x v="2"/>
  </r>
  <r>
    <s v="Matt Bachman"/>
    <s v="EXP-10011114 "/>
    <n v="11.4"/>
    <d v="2024-01-18T00:00:00"/>
    <x v="1"/>
    <s v="Parts"/>
    <s v="Valve"/>
    <m/>
    <m/>
    <m/>
    <m/>
    <m/>
    <m/>
    <m/>
    <m/>
    <m/>
    <m/>
    <m/>
    <m/>
    <m/>
    <m/>
    <m/>
    <m/>
    <m/>
    <m/>
    <m/>
    <m/>
    <m/>
    <e v="#REF!"/>
    <s v="SL15@tidalwaveautospa.com"/>
    <s v="Kyle Rovansek"/>
    <x v="3"/>
    <x v="2"/>
  </r>
  <r>
    <s v="Matt Bachman"/>
    <s v="EXP-10011114 "/>
    <n v="1.59"/>
    <d v="2024-01-19T00:00:00"/>
    <x v="0"/>
    <s v="Wash Maintenance"/>
    <s v="Ice melt"/>
    <m/>
    <m/>
    <m/>
    <m/>
    <m/>
    <m/>
    <m/>
    <m/>
    <m/>
    <m/>
    <m/>
    <m/>
    <m/>
    <m/>
    <m/>
    <m/>
    <m/>
    <m/>
    <m/>
    <m/>
    <m/>
    <e v="#REF!"/>
    <s v="SL15@tidalwaveautospa.com"/>
    <s v="Kyle Rovansek"/>
    <x v="3"/>
    <x v="2"/>
  </r>
  <r>
    <s v="Matt Bachman"/>
    <s v="EXP-10011114 "/>
    <n v="11.4"/>
    <d v="2024-01-22T00:00:00"/>
    <x v="1"/>
    <s v="Parts"/>
    <s v="Valve"/>
    <m/>
    <m/>
    <m/>
    <m/>
    <m/>
    <m/>
    <m/>
    <m/>
    <m/>
    <m/>
    <m/>
    <m/>
    <m/>
    <m/>
    <m/>
    <m/>
    <m/>
    <m/>
    <m/>
    <m/>
    <m/>
    <e v="#REF!"/>
    <s v="SL15@tidalwaveautospa.com"/>
    <s v="Kyle Rovansek"/>
    <x v="3"/>
    <x v="2"/>
  </r>
  <r>
    <s v="Matt Bachman"/>
    <s v="EXP-10011114 "/>
    <n v="13.08"/>
    <d v="2024-01-24T00:00:00"/>
    <x v="1"/>
    <s v="Parts"/>
    <s v="Ball valve"/>
    <m/>
    <m/>
    <m/>
    <m/>
    <m/>
    <m/>
    <m/>
    <m/>
    <m/>
    <m/>
    <m/>
    <m/>
    <m/>
    <m/>
    <m/>
    <m/>
    <m/>
    <m/>
    <m/>
    <m/>
    <m/>
    <e v="#REF!"/>
    <s v="SL15@tidalwaveautospa.com"/>
    <s v="Kyle Rovansek"/>
    <x v="3"/>
    <x v="2"/>
  </r>
  <r>
    <s v="Matt Bachman"/>
    <s v="EXP-10011114 "/>
    <n v="10.19"/>
    <d v="2024-01-30T00:00:00"/>
    <x v="8"/>
    <s v="Snacks"/>
    <s v="Water"/>
    <m/>
    <m/>
    <m/>
    <m/>
    <m/>
    <m/>
    <m/>
    <m/>
    <m/>
    <m/>
    <m/>
    <m/>
    <m/>
    <m/>
    <m/>
    <m/>
    <m/>
    <m/>
    <m/>
    <m/>
    <m/>
    <e v="#REF!"/>
    <s v="SL15@tidalwaveautospa.com"/>
    <s v="Kyle Rovansek"/>
    <x v="3"/>
    <x v="2"/>
  </r>
  <r>
    <s v="Matt Bachman"/>
    <s v="EXP-10011114 "/>
    <n v="672.32"/>
    <d v="2024-01-31T00:00:00"/>
    <x v="11"/>
    <s v="Parts"/>
    <s v="Mac valve for buff wheel"/>
    <m/>
    <m/>
    <m/>
    <m/>
    <m/>
    <m/>
    <m/>
    <m/>
    <m/>
    <m/>
    <m/>
    <m/>
    <m/>
    <m/>
    <m/>
    <m/>
    <m/>
    <m/>
    <m/>
    <m/>
    <m/>
    <e v="#REF!"/>
    <s v="SL15@tidalwaveautospa.com"/>
    <s v="Kyle Rovansek"/>
    <x v="3"/>
    <x v="2"/>
  </r>
  <r>
    <s v="Matt Bachman"/>
    <s v="EXP-10011114 "/>
    <n v="433.42"/>
    <d v="2024-02-01T00:00:00"/>
    <x v="1"/>
    <s v="Parts"/>
    <s v="Mac valves"/>
    <m/>
    <m/>
    <m/>
    <m/>
    <m/>
    <m/>
    <m/>
    <m/>
    <m/>
    <m/>
    <m/>
    <m/>
    <m/>
    <m/>
    <m/>
    <m/>
    <m/>
    <m/>
    <m/>
    <m/>
    <m/>
    <e v="#REF!"/>
    <s v="SL15@tidalwaveautospa.com"/>
    <s v="Kyle Rovansek"/>
    <x v="3"/>
    <x v="2"/>
  </r>
  <r>
    <s v="Matt Bachman"/>
    <s v="EXP-10011114 "/>
    <n v="161.4"/>
    <d v="2024-02-03T00:00:00"/>
    <x v="0"/>
    <s v="Wash Maintenance"/>
    <s v="Pliers, vinager, degreaser, gloves, screwdriver"/>
    <m/>
    <m/>
    <m/>
    <m/>
    <m/>
    <m/>
    <m/>
    <m/>
    <m/>
    <m/>
    <m/>
    <m/>
    <m/>
    <m/>
    <m/>
    <m/>
    <m/>
    <m/>
    <m/>
    <m/>
    <m/>
    <e v="#REF!"/>
    <s v="SL15@tidalwaveautospa.com"/>
    <s v="Kyle Rovansek"/>
    <x v="3"/>
    <x v="2"/>
  </r>
  <r>
    <s v="Matt Bachman"/>
    <s v="EXP-10011114 "/>
    <n v="90.97"/>
    <d v="2024-02-05T00:00:00"/>
    <x v="0"/>
    <s v="Wash Maintenance"/>
    <s v="Powder springs supplies"/>
    <m/>
    <m/>
    <m/>
    <m/>
    <m/>
    <m/>
    <m/>
    <m/>
    <m/>
    <m/>
    <m/>
    <m/>
    <m/>
    <m/>
    <m/>
    <m/>
    <m/>
    <m/>
    <m/>
    <m/>
    <m/>
    <e v="#REF!"/>
    <s v="SL15@tidalwaveautospa.com"/>
    <s v="Kyle Rovansek"/>
    <x v="3"/>
    <x v="2"/>
  </r>
  <r>
    <s v="Matt Bachman"/>
    <s v="EXP-10011114 "/>
    <n v="63.58"/>
    <d v="2024-02-09T00:00:00"/>
    <x v="0"/>
    <s v="Vehicle Damage Claims"/>
    <s v="Mirror cover"/>
    <m/>
    <m/>
    <m/>
    <m/>
    <m/>
    <m/>
    <m/>
    <m/>
    <m/>
    <m/>
    <m/>
    <m/>
    <m/>
    <m/>
    <m/>
    <m/>
    <m/>
    <m/>
    <m/>
    <m/>
    <m/>
    <e v="#REF!"/>
    <s v="SL15@tidalwaveautospa.com"/>
    <s v="Kyle Rovansek"/>
    <x v="3"/>
    <x v="2"/>
  </r>
  <r>
    <s v="Jonathan Chiappetta"/>
    <s v="EXP-10011425 "/>
    <n v="25.66"/>
    <d v="2024-01-18T00:00:00"/>
    <x v="11"/>
    <s v="Wash Maintenance"/>
    <s v="Anti frez"/>
    <m/>
    <m/>
    <m/>
    <m/>
    <m/>
    <m/>
    <m/>
    <m/>
    <m/>
    <m/>
    <m/>
    <m/>
    <m/>
    <m/>
    <m/>
    <m/>
    <m/>
    <m/>
    <m/>
    <m/>
    <m/>
    <e v="#REF!"/>
    <s v=""/>
    <s v=""/>
    <x v="3"/>
    <x v="2"/>
  </r>
  <r>
    <s v="Jonathan Chiappetta"/>
    <s v="EXP-10011425 "/>
    <n v="57.64"/>
    <d v="2024-01-18T00:00:00"/>
    <x v="23"/>
    <s v="Snacks"/>
    <s v="Water"/>
    <m/>
    <m/>
    <m/>
    <m/>
    <m/>
    <m/>
    <m/>
    <m/>
    <m/>
    <m/>
    <m/>
    <m/>
    <m/>
    <m/>
    <m/>
    <m/>
    <m/>
    <m/>
    <m/>
    <m/>
    <m/>
    <e v="#REF!"/>
    <s v=""/>
    <s v=""/>
    <x v="3"/>
    <x v="2"/>
  </r>
  <r>
    <s v="Jonathan Chiappetta"/>
    <s v="EXP-10011425 "/>
    <n v="116.57"/>
    <d v="2024-01-19T00:00:00"/>
    <x v="2"/>
    <s v="Parts"/>
    <s v="Electrical wire and tools"/>
    <m/>
    <m/>
    <m/>
    <m/>
    <m/>
    <m/>
    <m/>
    <m/>
    <m/>
    <m/>
    <m/>
    <m/>
    <m/>
    <m/>
    <m/>
    <m/>
    <m/>
    <m/>
    <m/>
    <m/>
    <m/>
    <e v="#REF!"/>
    <s v=""/>
    <s v=""/>
    <x v="3"/>
    <x v="2"/>
  </r>
  <r>
    <s v="Jonathan Chiappetta"/>
    <s v="EXP-10011425 "/>
    <n v="161.04"/>
    <d v="2024-01-19T00:00:00"/>
    <x v="2"/>
    <s v="Parts"/>
    <s v="Vuse for breakers"/>
    <m/>
    <m/>
    <m/>
    <m/>
    <m/>
    <m/>
    <m/>
    <m/>
    <m/>
    <m/>
    <m/>
    <m/>
    <m/>
    <m/>
    <m/>
    <m/>
    <m/>
    <m/>
    <m/>
    <m/>
    <m/>
    <e v="#REF!"/>
    <s v=""/>
    <s v=""/>
    <x v="3"/>
    <x v="2"/>
  </r>
  <r>
    <s v="Jonathan Chiappetta"/>
    <s v="EXP-10011425 "/>
    <n v="18.149999999999999"/>
    <d v="2024-01-26T00:00:00"/>
    <x v="35"/>
    <s v="Wash Maintenance"/>
    <s v="WD40"/>
    <m/>
    <m/>
    <m/>
    <m/>
    <m/>
    <m/>
    <m/>
    <m/>
    <m/>
    <m/>
    <m/>
    <m/>
    <m/>
    <m/>
    <m/>
    <m/>
    <m/>
    <m/>
    <m/>
    <m/>
    <m/>
    <e v="#REF!"/>
    <s v=""/>
    <s v=""/>
    <x v="3"/>
    <x v="2"/>
  </r>
  <r>
    <s v="Jonathan Chiappetta"/>
    <s v="EXP-10011425 "/>
    <n v="21.66"/>
    <d v="2024-01-28T00:00:00"/>
    <x v="2"/>
    <s v="Parts"/>
    <s v="Wire nuts"/>
    <m/>
    <m/>
    <m/>
    <m/>
    <m/>
    <m/>
    <m/>
    <m/>
    <m/>
    <m/>
    <m/>
    <m/>
    <m/>
    <m/>
    <m/>
    <m/>
    <m/>
    <m/>
    <m/>
    <m/>
    <m/>
    <e v="#REF!"/>
    <s v=""/>
    <s v=""/>
    <x v="3"/>
    <x v="2"/>
  </r>
  <r>
    <s v="Jonathan Chiappetta"/>
    <s v="EXP-10011425 "/>
    <n v="417.22"/>
    <d v="2024-01-31T00:00:00"/>
    <x v="2"/>
    <s v="Parts"/>
    <s v="Top brush vfd"/>
    <m/>
    <m/>
    <m/>
    <m/>
    <m/>
    <m/>
    <m/>
    <m/>
    <m/>
    <m/>
    <m/>
    <m/>
    <m/>
    <m/>
    <m/>
    <m/>
    <m/>
    <m/>
    <m/>
    <m/>
    <m/>
    <e v="#REF!"/>
    <s v=""/>
    <s v=""/>
    <x v="3"/>
    <x v="2"/>
  </r>
  <r>
    <s v="Jonathan Chiappetta"/>
    <s v="EXP-10011425 "/>
    <n v="189.24"/>
    <d v="2024-02-10T00:00:00"/>
    <x v="0"/>
    <s v="Wash Maintenance"/>
    <s v="Pressure washer tips and o rings"/>
    <m/>
    <m/>
    <m/>
    <m/>
    <m/>
    <m/>
    <m/>
    <m/>
    <m/>
    <m/>
    <m/>
    <m/>
    <m/>
    <m/>
    <m/>
    <m/>
    <m/>
    <m/>
    <m/>
    <m/>
    <m/>
    <e v="#REF!"/>
    <s v=""/>
    <s v=""/>
    <x v="3"/>
    <x v="2"/>
  </r>
  <r>
    <s v="Jonathan Chiappetta"/>
    <s v="EXP-10011425 "/>
    <n v="126.15"/>
    <d v="2024-02-13T00:00:00"/>
    <x v="0"/>
    <s v="Parts"/>
    <s v="5 gal bracket metal"/>
    <m/>
    <m/>
    <m/>
    <m/>
    <m/>
    <m/>
    <m/>
    <m/>
    <m/>
    <m/>
    <m/>
    <m/>
    <m/>
    <m/>
    <m/>
    <m/>
    <m/>
    <m/>
    <m/>
    <m/>
    <m/>
    <e v="#REF!"/>
    <s v=""/>
    <s v=""/>
    <x v="3"/>
    <x v="2"/>
  </r>
  <r>
    <s v="Jonathan Chiappetta"/>
    <s v="EXP-10011425 "/>
    <n v="30.99"/>
    <d v="2024-02-15T00:00:00"/>
    <x v="1"/>
    <s v="Parts"/>
    <s v="5 gal Bracket metal"/>
    <m/>
    <m/>
    <m/>
    <m/>
    <m/>
    <m/>
    <m/>
    <m/>
    <m/>
    <m/>
    <m/>
    <m/>
    <m/>
    <m/>
    <m/>
    <m/>
    <m/>
    <m/>
    <m/>
    <m/>
    <m/>
    <e v="#REF!"/>
    <s v=""/>
    <s v=""/>
    <x v="3"/>
    <x v="2"/>
  </r>
  <r>
    <s v="RITCHIE NORFLEET"/>
    <s v="EXP-10011339 "/>
    <n v="26.38"/>
    <d v="2024-01-20T00:00:00"/>
    <x v="0"/>
    <s v="Safety Supplies"/>
    <s v="Diesel fuel can"/>
    <m/>
    <m/>
    <m/>
    <m/>
    <m/>
    <m/>
    <m/>
    <m/>
    <m/>
    <m/>
    <m/>
    <m/>
    <m/>
    <m/>
    <m/>
    <m/>
    <m/>
    <m/>
    <m/>
    <m/>
    <m/>
    <e v="#REF!"/>
    <s v="SL30@tidalwaveautospa.com"/>
    <s v="Kyle Rovansek"/>
    <x v="3"/>
    <x v="2"/>
  </r>
  <r>
    <s v="RITCHIE NORFLEET"/>
    <s v="EXP-10011339 "/>
    <n v="96.93"/>
    <d v="2024-01-25T00:00:00"/>
    <x v="7"/>
    <s v="Wash Repairs"/>
    <s v="Window replacement"/>
    <m/>
    <m/>
    <m/>
    <m/>
    <m/>
    <m/>
    <m/>
    <m/>
    <m/>
    <m/>
    <m/>
    <m/>
    <m/>
    <m/>
    <m/>
    <m/>
    <m/>
    <m/>
    <m/>
    <m/>
    <m/>
    <e v="#REF!"/>
    <s v="SL30@tidalwaveautospa.com"/>
    <s v="Kyle Rovansek"/>
    <x v="3"/>
    <x v="2"/>
  </r>
  <r>
    <s v="RITCHIE NORFLEET"/>
    <s v="EXP-10011339 "/>
    <n v="21.54"/>
    <d v="2024-02-07T00:00:00"/>
    <x v="21"/>
    <s v="Office Supplies"/>
    <s v="Plates cups for food"/>
    <m/>
    <m/>
    <m/>
    <m/>
    <m/>
    <m/>
    <m/>
    <m/>
    <m/>
    <m/>
    <m/>
    <m/>
    <m/>
    <m/>
    <m/>
    <m/>
    <m/>
    <m/>
    <m/>
    <m/>
    <m/>
    <e v="#REF!"/>
    <s v="SL30@tidalwaveautospa.com"/>
    <s v="Kyle Rovansek"/>
    <x v="3"/>
    <x v="2"/>
  </r>
  <r>
    <s v="RITCHIE NORFLEET"/>
    <s v="EXP-10011339 "/>
    <n v="443.73"/>
    <d v="2024-02-17T00:00:00"/>
    <x v="0"/>
    <s v="Wash Maintenance"/>
    <s v="Carts and brooms"/>
    <m/>
    <m/>
    <m/>
    <m/>
    <m/>
    <m/>
    <m/>
    <m/>
    <m/>
    <m/>
    <m/>
    <m/>
    <m/>
    <m/>
    <m/>
    <m/>
    <m/>
    <m/>
    <m/>
    <m/>
    <m/>
    <e v="#REF!"/>
    <s v="SL30@tidalwaveautospa.com"/>
    <s v="Kyle Rovansek"/>
    <x v="3"/>
    <x v="2"/>
  </r>
  <r>
    <s v="Jeff Hornsby"/>
    <s v="EXP-10011406 "/>
    <n v="58.09"/>
    <d v="2024-01-17T00:00:00"/>
    <x v="14"/>
    <s v="Wash Maintenance"/>
    <s v="ice melt nuts and bolts"/>
    <m/>
    <m/>
    <m/>
    <m/>
    <m/>
    <m/>
    <m/>
    <m/>
    <m/>
    <m/>
    <m/>
    <m/>
    <m/>
    <m/>
    <m/>
    <m/>
    <m/>
    <m/>
    <m/>
    <m/>
    <m/>
    <e v="#REF!"/>
    <s v=""/>
    <s v=""/>
    <x v="3"/>
    <x v="2"/>
  </r>
  <r>
    <s v="Jeff Hornsby"/>
    <s v="EXP-10011406 "/>
    <n v="114.29"/>
    <d v="2024-02-01T00:00:00"/>
    <x v="0"/>
    <s v="Wash Maintenance"/>
    <s v="can liners and zip ties"/>
    <m/>
    <m/>
    <m/>
    <m/>
    <m/>
    <m/>
    <m/>
    <m/>
    <m/>
    <m/>
    <m/>
    <m/>
    <m/>
    <m/>
    <m/>
    <m/>
    <m/>
    <m/>
    <m/>
    <m/>
    <m/>
    <e v="#REF!"/>
    <s v=""/>
    <s v=""/>
    <x v="3"/>
    <x v="2"/>
  </r>
  <r>
    <s v="Jeff Hornsby"/>
    <s v="EXP-10011406 "/>
    <n v="97.28"/>
    <d v="2024-02-01T00:00:00"/>
    <x v="0"/>
    <s v="Wash Maintenance"/>
    <s v="degreaser and vinegar"/>
    <m/>
    <m/>
    <m/>
    <m/>
    <m/>
    <m/>
    <m/>
    <m/>
    <m/>
    <m/>
    <m/>
    <m/>
    <m/>
    <m/>
    <m/>
    <m/>
    <m/>
    <m/>
    <m/>
    <m/>
    <m/>
    <e v="#REF!"/>
    <s v=""/>
    <s v=""/>
    <x v="3"/>
    <x v="2"/>
  </r>
  <r>
    <s v="Jeff Hornsby"/>
    <s v="EXP-10011406 "/>
    <n v="128.38999999999999"/>
    <d v="2024-02-12T00:00:00"/>
    <x v="0"/>
    <s v="Safety Supplies"/>
    <s v="gloves"/>
    <m/>
    <m/>
    <m/>
    <m/>
    <m/>
    <m/>
    <m/>
    <m/>
    <m/>
    <m/>
    <m/>
    <m/>
    <m/>
    <m/>
    <m/>
    <m/>
    <m/>
    <m/>
    <m/>
    <m/>
    <m/>
    <e v="#REF!"/>
    <s v=""/>
    <s v=""/>
    <x v="3"/>
    <x v="2"/>
  </r>
  <r>
    <s v="Jeff Hornsby"/>
    <s v="EXP-10011406 "/>
    <n v="37.44"/>
    <d v="2024-02-13T00:00:00"/>
    <x v="0"/>
    <s v="Safety Supplies"/>
    <s v="hand warmers"/>
    <m/>
    <m/>
    <m/>
    <m/>
    <m/>
    <m/>
    <m/>
    <m/>
    <m/>
    <m/>
    <m/>
    <m/>
    <m/>
    <m/>
    <m/>
    <m/>
    <m/>
    <m/>
    <m/>
    <m/>
    <m/>
    <e v="#REF!"/>
    <s v=""/>
    <s v=""/>
    <x v="3"/>
    <x v="2"/>
  </r>
  <r>
    <s v="Jeff Hornsby"/>
    <s v="EXP-10011406 "/>
    <n v="104.79"/>
    <d v="2024-02-13T00:00:00"/>
    <x v="0"/>
    <s v="Wash Maintenance"/>
    <s v="dawn detergent"/>
    <m/>
    <m/>
    <m/>
    <m/>
    <m/>
    <m/>
    <m/>
    <m/>
    <m/>
    <m/>
    <m/>
    <m/>
    <m/>
    <m/>
    <m/>
    <m/>
    <m/>
    <m/>
    <m/>
    <m/>
    <m/>
    <e v="#REF!"/>
    <s v=""/>
    <s v=""/>
    <x v="3"/>
    <x v="2"/>
  </r>
  <r>
    <s v="Jeff Hornsby"/>
    <s v="EXP-10011406 "/>
    <n v="36.04"/>
    <d v="2024-02-13T00:00:00"/>
    <x v="0"/>
    <s v="Snacks"/>
    <s v="bottled h20"/>
    <m/>
    <m/>
    <m/>
    <m/>
    <m/>
    <m/>
    <m/>
    <m/>
    <m/>
    <m/>
    <m/>
    <m/>
    <m/>
    <m/>
    <m/>
    <m/>
    <m/>
    <m/>
    <m/>
    <m/>
    <m/>
    <e v="#REF!"/>
    <s v=""/>
    <s v=""/>
    <x v="3"/>
    <x v="2"/>
  </r>
  <r>
    <s v="Jeff Hornsby"/>
    <s v="EXP-10011406 "/>
    <n v="41.52"/>
    <d v="2024-02-14T00:00:00"/>
    <x v="0"/>
    <s v="Wash Maintenance"/>
    <s v="vinegar"/>
    <m/>
    <m/>
    <m/>
    <m/>
    <m/>
    <m/>
    <m/>
    <m/>
    <m/>
    <m/>
    <m/>
    <m/>
    <m/>
    <m/>
    <m/>
    <m/>
    <m/>
    <m/>
    <m/>
    <m/>
    <m/>
    <e v="#REF!"/>
    <s v=""/>
    <s v=""/>
    <x v="3"/>
    <x v="2"/>
  </r>
  <r>
    <s v="Jeffrey Dunham, Jr"/>
    <s v="EXP-10011254 "/>
    <n v="28.39"/>
    <d v="2024-01-22T00:00:00"/>
    <x v="0"/>
    <s v="Wash Maintenance"/>
    <s v="Bar keepers"/>
    <m/>
    <m/>
    <m/>
    <m/>
    <m/>
    <m/>
    <m/>
    <m/>
    <m/>
    <m/>
    <m/>
    <m/>
    <m/>
    <m/>
    <m/>
    <m/>
    <m/>
    <m/>
    <m/>
    <m/>
    <m/>
    <e v="#REF!"/>
    <s v="SL51@tidalwaveautospa.com"/>
    <s v="Kyle Rovansek"/>
    <x v="3"/>
    <x v="2"/>
  </r>
  <r>
    <s v="Jeffrey Dunham, Jr"/>
    <s v="EXP-10011254 "/>
    <n v="61.39"/>
    <d v="2024-01-25T00:00:00"/>
    <x v="0"/>
    <s v="Safety Supplies"/>
    <s v="Gloves"/>
    <m/>
    <m/>
    <m/>
    <m/>
    <m/>
    <m/>
    <m/>
    <m/>
    <m/>
    <m/>
    <m/>
    <m/>
    <m/>
    <m/>
    <m/>
    <m/>
    <m/>
    <m/>
    <m/>
    <m/>
    <m/>
    <e v="#REF!"/>
    <s v="SL51@tidalwaveautospa.com"/>
    <s v="Kyle Rovansek"/>
    <x v="3"/>
    <x v="2"/>
  </r>
  <r>
    <s v="Jeffrey Dunham, Jr"/>
    <s v="EXP-10011254 "/>
    <n v="45.21"/>
    <d v="2024-01-29T00:00:00"/>
    <x v="0"/>
    <s v="Wash Maintenance"/>
    <s v="Penetration Oil"/>
    <m/>
    <m/>
    <m/>
    <m/>
    <m/>
    <m/>
    <m/>
    <m/>
    <m/>
    <m/>
    <m/>
    <m/>
    <m/>
    <m/>
    <m/>
    <m/>
    <m/>
    <m/>
    <m/>
    <m/>
    <m/>
    <e v="#REF!"/>
    <s v="SL51@tidalwaveautospa.com"/>
    <s v="Kyle Rovansek"/>
    <x v="3"/>
    <x v="2"/>
  </r>
  <r>
    <s v="Jeffrey Dunham, Jr"/>
    <s v="EXP-10011254 "/>
    <n v="109.01"/>
    <d v="2024-02-01T00:00:00"/>
    <x v="39"/>
    <s v="Recruitment"/>
    <s v="Indeed"/>
    <m/>
    <m/>
    <m/>
    <m/>
    <m/>
    <m/>
    <m/>
    <m/>
    <m/>
    <m/>
    <m/>
    <m/>
    <m/>
    <m/>
    <m/>
    <m/>
    <m/>
    <m/>
    <m/>
    <m/>
    <m/>
    <e v="#REF!"/>
    <s v="SL51@tidalwaveautospa.com"/>
    <s v="Kyle Rovansek"/>
    <x v="3"/>
    <x v="2"/>
  </r>
  <r>
    <s v="Jeffrey Dunham, Jr"/>
    <s v="EXP-10011254 "/>
    <n v="359"/>
    <d v="2024-02-03T00:00:00"/>
    <x v="39"/>
    <s v="Rental Equipment"/>
    <s v="Storage"/>
    <m/>
    <m/>
    <m/>
    <m/>
    <m/>
    <m/>
    <m/>
    <m/>
    <m/>
    <m/>
    <m/>
    <m/>
    <m/>
    <m/>
    <m/>
    <m/>
    <m/>
    <m/>
    <m/>
    <m/>
    <m/>
    <e v="#REF!"/>
    <s v="SL51@tidalwaveautospa.com"/>
    <s v="Kyle Rovansek"/>
    <x v="3"/>
    <x v="2"/>
  </r>
  <r>
    <s v="Jeffrey Dunham, Jr"/>
    <s v="EXP-10011254 "/>
    <n v="300"/>
    <d v="2024-02-04T00:00:00"/>
    <x v="39"/>
    <s v="Recruitment"/>
    <s v="Indeed"/>
    <m/>
    <m/>
    <m/>
    <m/>
    <m/>
    <m/>
    <m/>
    <m/>
    <m/>
    <m/>
    <m/>
    <m/>
    <m/>
    <m/>
    <m/>
    <m/>
    <m/>
    <m/>
    <m/>
    <m/>
    <m/>
    <e v="#REF!"/>
    <s v="SL51@tidalwaveautospa.com"/>
    <s v="Kyle Rovansek"/>
    <x v="3"/>
    <x v="2"/>
  </r>
  <r>
    <s v="Jeffrey Dunham, Jr"/>
    <s v="EXP-10011254 "/>
    <n v="120"/>
    <d v="2024-02-04T00:00:00"/>
    <x v="39"/>
    <s v="Recruitment"/>
    <s v="Indeed"/>
    <m/>
    <m/>
    <m/>
    <m/>
    <m/>
    <m/>
    <m/>
    <m/>
    <m/>
    <m/>
    <m/>
    <m/>
    <m/>
    <m/>
    <m/>
    <m/>
    <m/>
    <m/>
    <m/>
    <m/>
    <m/>
    <e v="#REF!"/>
    <s v="SL51@tidalwaveautospa.com"/>
    <s v="Kyle Rovansek"/>
    <x v="3"/>
    <x v="2"/>
  </r>
  <r>
    <s v="Jeffrey Dunham, Jr"/>
    <s v="EXP-10011254 "/>
    <n v="32.29"/>
    <d v="2024-02-07T00:00:00"/>
    <x v="0"/>
    <s v="Parts"/>
    <s v="Wash supply parts"/>
    <m/>
    <m/>
    <m/>
    <m/>
    <m/>
    <m/>
    <m/>
    <m/>
    <m/>
    <m/>
    <m/>
    <m/>
    <m/>
    <m/>
    <m/>
    <m/>
    <m/>
    <m/>
    <m/>
    <m/>
    <m/>
    <e v="#REF!"/>
    <s v="SL51@tidalwaveautospa.com"/>
    <s v="Kyle Rovansek"/>
    <x v="3"/>
    <x v="2"/>
  </r>
  <r>
    <s v="Jeffrey Dunham, Jr"/>
    <s v="EXP-10011254 "/>
    <n v="552.70000000000005"/>
    <d v="2024-02-12T00:00:00"/>
    <x v="0"/>
    <s v="Wash Maintenance"/>
    <s v="Hose reels and carts"/>
    <m/>
    <m/>
    <m/>
    <m/>
    <m/>
    <m/>
    <m/>
    <m/>
    <m/>
    <m/>
    <m/>
    <m/>
    <m/>
    <m/>
    <m/>
    <m/>
    <m/>
    <m/>
    <m/>
    <m/>
    <m/>
    <e v="#REF!"/>
    <s v="SL51@tidalwaveautospa.com"/>
    <s v="Kyle Rovansek"/>
    <x v="3"/>
    <x v="2"/>
  </r>
  <r>
    <s v="Jason Graham"/>
    <s v="EXP-10010831 "/>
    <n v="770"/>
    <d v="2024-01-22T00:00:00"/>
    <x v="7"/>
    <s v="Plumbing Expense"/>
    <s v="Busted pipe"/>
    <m/>
    <m/>
    <m/>
    <m/>
    <m/>
    <m/>
    <m/>
    <m/>
    <m/>
    <m/>
    <m/>
    <m/>
    <m/>
    <m/>
    <m/>
    <m/>
    <m/>
    <m/>
    <m/>
    <m/>
    <m/>
    <e v="#REF!"/>
    <s v="SL38@tidalwaveautospa.com"/>
    <s v="Kyle Rovansek"/>
    <x v="3"/>
    <x v="2"/>
  </r>
  <r>
    <s v="Jason Graham"/>
    <s v="EXP-10010831 "/>
    <n v="11.18"/>
    <d v="2024-01-29T00:00:00"/>
    <x v="0"/>
    <s v="Wash Maintenance"/>
    <s v="Vinegar"/>
    <m/>
    <m/>
    <m/>
    <m/>
    <m/>
    <m/>
    <m/>
    <m/>
    <m/>
    <m/>
    <m/>
    <m/>
    <m/>
    <m/>
    <m/>
    <m/>
    <m/>
    <m/>
    <m/>
    <m/>
    <m/>
    <e v="#REF!"/>
    <s v="SL38@tidalwaveautospa.com"/>
    <s v="Kyle Rovansek"/>
    <x v="3"/>
    <x v="2"/>
  </r>
  <r>
    <s v="Jason Graham"/>
    <s v="EXP-10010831 "/>
    <n v="79.86"/>
    <d v="2024-01-29T00:00:00"/>
    <x v="0"/>
    <s v="Wash Maintenance"/>
    <s v="Water gloves dawn"/>
    <m/>
    <m/>
    <m/>
    <m/>
    <m/>
    <m/>
    <m/>
    <m/>
    <m/>
    <m/>
    <m/>
    <m/>
    <m/>
    <m/>
    <m/>
    <m/>
    <m/>
    <m/>
    <m/>
    <m/>
    <m/>
    <e v="#REF!"/>
    <s v="SL38@tidalwaveautospa.com"/>
    <s v="Kyle Rovansek"/>
    <x v="3"/>
    <x v="2"/>
  </r>
  <r>
    <s v="Jason Graham"/>
    <s v="EXP-10010831 "/>
    <n v="82.65"/>
    <d v="2024-01-29T00:00:00"/>
    <x v="0"/>
    <s v="Wash Maintenance"/>
    <s v="Prep buckets"/>
    <m/>
    <m/>
    <m/>
    <m/>
    <m/>
    <m/>
    <m/>
    <m/>
    <m/>
    <m/>
    <m/>
    <m/>
    <m/>
    <m/>
    <m/>
    <m/>
    <m/>
    <m/>
    <m/>
    <m/>
    <m/>
    <e v="#REF!"/>
    <s v="SL38@tidalwaveautospa.com"/>
    <s v="Kyle Rovansek"/>
    <x v="3"/>
    <x v="2"/>
  </r>
  <r>
    <s v="Jason Graham"/>
    <s v="EXP-10010831 "/>
    <n v="100"/>
    <d v="2024-02-06T00:00:00"/>
    <x v="29"/>
    <s v="Dues &amp; Subscriptions"/>
    <s v="Kba membership"/>
    <m/>
    <m/>
    <m/>
    <m/>
    <m/>
    <m/>
    <m/>
    <m/>
    <m/>
    <m/>
    <m/>
    <m/>
    <m/>
    <m/>
    <m/>
    <m/>
    <m/>
    <m/>
    <m/>
    <m/>
    <m/>
    <e v="#REF!"/>
    <s v="SL38@tidalwaveautospa.com"/>
    <s v="Kyle Rovansek"/>
    <x v="3"/>
    <x v="2"/>
  </r>
  <r>
    <s v="Jason Graham"/>
    <s v="EXP-10010831 "/>
    <n v="2.63"/>
    <d v="2024-02-11T00:00:00"/>
    <x v="6"/>
    <s v="Plumbing Expense"/>
    <s v="Pvc oipe to cover photo eye"/>
    <m/>
    <m/>
    <m/>
    <m/>
    <m/>
    <m/>
    <m/>
    <m/>
    <m/>
    <m/>
    <m/>
    <m/>
    <m/>
    <m/>
    <m/>
    <m/>
    <m/>
    <m/>
    <m/>
    <m/>
    <m/>
    <e v="#REF!"/>
    <s v="SL38@tidalwaveautospa.com"/>
    <s v="Kyle Rovansek"/>
    <x v="3"/>
    <x v="2"/>
  </r>
  <r>
    <s v="Jason Graham"/>
    <s v="EXP-10010831 "/>
    <n v="21.36"/>
    <d v="2024-02-14T00:00:00"/>
    <x v="8"/>
    <s v="Snacks"/>
    <s v="Water 3 cases"/>
    <m/>
    <m/>
    <m/>
    <m/>
    <m/>
    <m/>
    <m/>
    <m/>
    <m/>
    <m/>
    <m/>
    <m/>
    <m/>
    <m/>
    <m/>
    <m/>
    <m/>
    <m/>
    <m/>
    <m/>
    <m/>
    <e v="#REF!"/>
    <s v="SL38@tidalwaveautospa.com"/>
    <s v="Kyle Rovansek"/>
    <x v="3"/>
    <x v="2"/>
  </r>
  <r>
    <s v="Dennis Thompson"/>
    <s v="EXP-10011337 "/>
    <n v="106.34"/>
    <d v="2024-02-07T00:00:00"/>
    <x v="0"/>
    <s v="Wash Maintenance"/>
    <s v="Vinegar and paper"/>
    <m/>
    <m/>
    <m/>
    <m/>
    <m/>
    <m/>
    <m/>
    <m/>
    <m/>
    <m/>
    <m/>
    <m/>
    <m/>
    <m/>
    <m/>
    <m/>
    <m/>
    <m/>
    <m/>
    <m/>
    <m/>
    <e v="#REF!"/>
    <s v="SL197@tidalwaveautospa.com"/>
    <s v="Andrew Strevel"/>
    <x v="3"/>
    <x v="2"/>
  </r>
  <r>
    <s v="Dennis Thompson"/>
    <s v="EXP-10011337 "/>
    <n v="65.22"/>
    <d v="2024-02-07T00:00:00"/>
    <x v="0"/>
    <s v="Wash Maintenance"/>
    <s v="Mix oil and scrapper"/>
    <m/>
    <m/>
    <m/>
    <m/>
    <m/>
    <m/>
    <m/>
    <m/>
    <m/>
    <m/>
    <m/>
    <m/>
    <m/>
    <m/>
    <m/>
    <m/>
    <m/>
    <m/>
    <m/>
    <m/>
    <m/>
    <e v="#REF!"/>
    <s v="SL197@tidalwaveautospa.com"/>
    <s v="Andrew Strevel"/>
    <x v="3"/>
    <x v="2"/>
  </r>
  <r>
    <s v="Dennis Thompson"/>
    <s v="EXP-10011337 "/>
    <n v="23.28"/>
    <d v="2024-02-15T00:00:00"/>
    <x v="0"/>
    <s v="Wash Maintenance"/>
    <s v="Material for lid on reclaim tanks"/>
    <m/>
    <m/>
    <m/>
    <m/>
    <m/>
    <m/>
    <m/>
    <m/>
    <m/>
    <m/>
    <m/>
    <m/>
    <m/>
    <m/>
    <m/>
    <m/>
    <m/>
    <m/>
    <m/>
    <m/>
    <m/>
    <e v="#REF!"/>
    <s v="SL197@tidalwaveautospa.com"/>
    <s v="Andrew Strevel"/>
    <x v="3"/>
    <x v="2"/>
  </r>
  <r>
    <s v="Thomas Russell"/>
    <s v="EXP-10011326 "/>
    <n v="26.99"/>
    <d v="2024-01-18T00:00:00"/>
    <x v="0"/>
    <s v="Wash Maintenance"/>
    <s v="Ice melt"/>
    <m/>
    <m/>
    <m/>
    <m/>
    <m/>
    <m/>
    <m/>
    <m/>
    <m/>
    <m/>
    <m/>
    <m/>
    <m/>
    <m/>
    <m/>
    <m/>
    <m/>
    <m/>
    <m/>
    <m/>
    <m/>
    <e v="#REF!"/>
    <s v="SL96@tidalwaveautospa.com"/>
    <s v="Andrew Strevel"/>
    <x v="3"/>
    <x v="2"/>
  </r>
  <r>
    <s v="Thomas Russell"/>
    <s v="EXP-10011326 "/>
    <n v="80.989999999999995"/>
    <d v="2024-01-19T00:00:00"/>
    <x v="0"/>
    <s v="Wash Maintenance"/>
    <s v="Hydro oil"/>
    <m/>
    <m/>
    <m/>
    <m/>
    <m/>
    <m/>
    <m/>
    <m/>
    <m/>
    <m/>
    <m/>
    <m/>
    <m/>
    <m/>
    <m/>
    <m/>
    <m/>
    <m/>
    <m/>
    <m/>
    <m/>
    <e v="#REF!"/>
    <s v="SL96@tidalwaveautospa.com"/>
    <s v="Andrew Strevel"/>
    <x v="3"/>
    <x v="2"/>
  </r>
  <r>
    <s v="Thomas Russell"/>
    <s v="EXP-10011326 "/>
    <n v="10.79"/>
    <d v="2024-01-25T00:00:00"/>
    <x v="0"/>
    <s v="Parts"/>
    <s v="Bolts"/>
    <m/>
    <m/>
    <m/>
    <m/>
    <m/>
    <m/>
    <m/>
    <m/>
    <m/>
    <m/>
    <m/>
    <m/>
    <m/>
    <m/>
    <m/>
    <m/>
    <m/>
    <m/>
    <m/>
    <m/>
    <m/>
    <e v="#REF!"/>
    <s v="SL96@tidalwaveautospa.com"/>
    <s v="Andrew Strevel"/>
    <x v="3"/>
    <x v="2"/>
  </r>
  <r>
    <s v="Thomas Russell"/>
    <s v="EXP-10011326 "/>
    <n v="99.32"/>
    <d v="2024-01-25T00:00:00"/>
    <x v="0"/>
    <s v="Wash Maintenance"/>
    <s v="Water hose and acc."/>
    <m/>
    <m/>
    <m/>
    <m/>
    <m/>
    <m/>
    <m/>
    <m/>
    <m/>
    <m/>
    <m/>
    <m/>
    <m/>
    <m/>
    <m/>
    <m/>
    <m/>
    <m/>
    <m/>
    <m/>
    <m/>
    <e v="#REF!"/>
    <s v="SL96@tidalwaveautospa.com"/>
    <s v="Andrew Strevel"/>
    <x v="3"/>
    <x v="2"/>
  </r>
  <r>
    <s v="Thomas Russell"/>
    <s v="EXP-10011326 "/>
    <n v="73.010000000000005"/>
    <d v="2024-01-30T00:00:00"/>
    <x v="19"/>
    <s v="Advertising &amp; Promotion"/>
    <s v="fundraiser baskets"/>
    <m/>
    <m/>
    <m/>
    <m/>
    <m/>
    <m/>
    <m/>
    <m/>
    <m/>
    <m/>
    <m/>
    <m/>
    <m/>
    <m/>
    <m/>
    <m/>
    <m/>
    <m/>
    <m/>
    <m/>
    <m/>
    <e v="#REF!"/>
    <s v="SL96@tidalwaveautospa.com"/>
    <s v="Andrew Strevel"/>
    <x v="3"/>
    <x v="2"/>
  </r>
  <r>
    <s v="Thomas Russell"/>
    <s v="EXP-10011326 "/>
    <n v="80.989999999999995"/>
    <d v="2024-02-01T00:00:00"/>
    <x v="0"/>
    <s v="Wash Maintenance"/>
    <s v="Hydro oil"/>
    <m/>
    <m/>
    <m/>
    <m/>
    <m/>
    <m/>
    <m/>
    <m/>
    <m/>
    <m/>
    <m/>
    <m/>
    <m/>
    <m/>
    <m/>
    <m/>
    <m/>
    <m/>
    <m/>
    <m/>
    <m/>
    <e v="#REF!"/>
    <s v="SL96@tidalwaveautospa.com"/>
    <s v="Andrew Strevel"/>
    <x v="3"/>
    <x v="2"/>
  </r>
  <r>
    <s v="Thomas Russell"/>
    <s v="EXP-10011326 "/>
    <n v="80.989999999999995"/>
    <d v="2024-02-09T00:00:00"/>
    <x v="0"/>
    <s v="Wash Maintenance"/>
    <s v="hydro oil"/>
    <m/>
    <m/>
    <m/>
    <m/>
    <m/>
    <m/>
    <m/>
    <m/>
    <m/>
    <m/>
    <m/>
    <m/>
    <m/>
    <m/>
    <m/>
    <m/>
    <m/>
    <m/>
    <m/>
    <m/>
    <m/>
    <e v="#REF!"/>
    <s v="SL96@tidalwaveautospa.com"/>
    <s v="Andrew Strevel"/>
    <x v="3"/>
    <x v="2"/>
  </r>
  <r>
    <s v="Thomas Russell"/>
    <s v="EXP-10011326 "/>
    <n v="12.71"/>
    <d v="2024-02-12T00:00:00"/>
    <x v="0"/>
    <s v="Plumbing Expense"/>
    <s v="plumbing parts"/>
    <m/>
    <m/>
    <m/>
    <m/>
    <m/>
    <m/>
    <m/>
    <m/>
    <m/>
    <m/>
    <m/>
    <m/>
    <m/>
    <m/>
    <m/>
    <m/>
    <m/>
    <m/>
    <m/>
    <m/>
    <m/>
    <e v="#REF!"/>
    <s v="SL96@tidalwaveautospa.com"/>
    <s v="Andrew Strevel"/>
    <x v="3"/>
    <x v="2"/>
  </r>
  <r>
    <s v="Thomas Russell"/>
    <s v="EXP-10011326 "/>
    <n v="33.78"/>
    <d v="2024-02-12T00:00:00"/>
    <x v="0"/>
    <s v="Small Tools"/>
    <s v="multi meter"/>
    <m/>
    <m/>
    <m/>
    <m/>
    <m/>
    <m/>
    <m/>
    <m/>
    <m/>
    <m/>
    <m/>
    <m/>
    <m/>
    <m/>
    <m/>
    <m/>
    <m/>
    <m/>
    <m/>
    <m/>
    <m/>
    <e v="#REF!"/>
    <s v="SL96@tidalwaveautospa.com"/>
    <s v="Andrew Strevel"/>
    <x v="3"/>
    <x v="2"/>
  </r>
  <r>
    <s v="Thomas Russell"/>
    <s v="EXP-10011326 "/>
    <n v="6.88"/>
    <d v="2024-02-15T00:00:00"/>
    <x v="0"/>
    <s v="Parts"/>
    <s v="bolts"/>
    <m/>
    <m/>
    <m/>
    <m/>
    <m/>
    <m/>
    <m/>
    <m/>
    <m/>
    <m/>
    <m/>
    <m/>
    <m/>
    <m/>
    <m/>
    <m/>
    <m/>
    <m/>
    <m/>
    <m/>
    <m/>
    <e v="#REF!"/>
    <s v="SL96@tidalwaveautospa.com"/>
    <s v="Andrew Strevel"/>
    <x v="3"/>
    <x v="2"/>
  </r>
  <r>
    <s v="HALEY LANIER"/>
    <s v="EXP-10011328 "/>
    <n v="29.64"/>
    <d v="2024-01-17T00:00:00"/>
    <x v="14"/>
    <s v="Wash Maintenance"/>
    <s v="salt"/>
    <m/>
    <m/>
    <m/>
    <m/>
    <m/>
    <m/>
    <m/>
    <m/>
    <m/>
    <m/>
    <m/>
    <m/>
    <m/>
    <m/>
    <m/>
    <m/>
    <m/>
    <m/>
    <m/>
    <m/>
    <m/>
    <e v="#REF!"/>
    <s v=""/>
    <s v=""/>
    <x v="3"/>
    <x v="2"/>
  </r>
  <r>
    <s v="HALEY LANIER"/>
    <s v="EXP-10011328 "/>
    <n v="92.21"/>
    <d v="2024-01-29T00:00:00"/>
    <x v="1"/>
    <s v="Wash Maintenance"/>
    <s v="oil"/>
    <m/>
    <m/>
    <m/>
    <m/>
    <m/>
    <m/>
    <m/>
    <m/>
    <m/>
    <m/>
    <m/>
    <m/>
    <m/>
    <m/>
    <m/>
    <m/>
    <m/>
    <m/>
    <m/>
    <m/>
    <m/>
    <e v="#REF!"/>
    <s v=""/>
    <s v=""/>
    <x v="3"/>
    <x v="2"/>
  </r>
  <r>
    <s v="HALEY LANIER"/>
    <s v="EXP-10011328 "/>
    <n v="79.489999999999995"/>
    <d v="2024-01-30T00:00:00"/>
    <x v="1"/>
    <s v="Wash Maintenance"/>
    <s v="oil"/>
    <m/>
    <m/>
    <m/>
    <m/>
    <m/>
    <m/>
    <m/>
    <m/>
    <m/>
    <m/>
    <m/>
    <m/>
    <m/>
    <m/>
    <m/>
    <m/>
    <m/>
    <m/>
    <m/>
    <m/>
    <m/>
    <e v="#REF!"/>
    <s v=""/>
    <s v=""/>
    <x v="3"/>
    <x v="2"/>
  </r>
  <r>
    <s v="HALEY LANIER"/>
    <s v="EXP-10011328 "/>
    <n v="9.3699999999999992"/>
    <d v="2024-02-08T00:00:00"/>
    <x v="2"/>
    <s v="Parts"/>
    <s v="bolt"/>
    <m/>
    <m/>
    <m/>
    <m/>
    <m/>
    <m/>
    <m/>
    <m/>
    <m/>
    <m/>
    <m/>
    <m/>
    <m/>
    <m/>
    <m/>
    <m/>
    <m/>
    <m/>
    <m/>
    <m/>
    <m/>
    <e v="#REF!"/>
    <s v=""/>
    <s v=""/>
    <x v="3"/>
    <x v="2"/>
  </r>
  <r>
    <s v="HALEY LANIER"/>
    <s v="EXP-10011328 "/>
    <n v="63.59"/>
    <d v="2024-02-09T00:00:00"/>
    <x v="1"/>
    <s v="Wash Maintenance"/>
    <s v="oil"/>
    <m/>
    <m/>
    <m/>
    <m/>
    <m/>
    <m/>
    <m/>
    <m/>
    <m/>
    <m/>
    <m/>
    <m/>
    <m/>
    <m/>
    <m/>
    <m/>
    <m/>
    <m/>
    <m/>
    <m/>
    <m/>
    <e v="#REF!"/>
    <s v=""/>
    <s v=""/>
    <x v="3"/>
    <x v="2"/>
  </r>
  <r>
    <s v="HALEY LANIER"/>
    <s v="EXP-10011328 "/>
    <n v="206.04"/>
    <d v="2024-02-10T00:00:00"/>
    <x v="0"/>
    <s v="Wash Maintenance"/>
    <s v="detergent"/>
    <m/>
    <m/>
    <m/>
    <m/>
    <m/>
    <m/>
    <m/>
    <m/>
    <m/>
    <m/>
    <m/>
    <m/>
    <m/>
    <m/>
    <m/>
    <m/>
    <m/>
    <m/>
    <m/>
    <m/>
    <m/>
    <e v="#REF!"/>
    <s v=""/>
    <s v=""/>
    <x v="3"/>
    <x v="2"/>
  </r>
  <r>
    <s v="HALEY LANIER"/>
    <s v="EXP-10011328 "/>
    <n v="127.18"/>
    <d v="2024-02-15T00:00:00"/>
    <x v="1"/>
    <s v="Wash Maintenance"/>
    <s v="oil"/>
    <m/>
    <m/>
    <m/>
    <m/>
    <m/>
    <m/>
    <m/>
    <m/>
    <m/>
    <m/>
    <m/>
    <m/>
    <m/>
    <m/>
    <m/>
    <m/>
    <m/>
    <m/>
    <m/>
    <m/>
    <m/>
    <e v="#REF!"/>
    <s v=""/>
    <s v=""/>
    <x v="3"/>
    <x v="2"/>
  </r>
  <r>
    <s v="Benjamin Barbour"/>
    <s v="EXP-10011331 "/>
    <n v="27.03"/>
    <d v="2024-02-09T00:00:00"/>
    <x v="0"/>
    <s v="Advertising &amp; Promotion"/>
    <s v="Got supplies to make fundraiser baskets."/>
    <m/>
    <m/>
    <m/>
    <m/>
    <m/>
    <m/>
    <m/>
    <m/>
    <m/>
    <m/>
    <m/>
    <m/>
    <m/>
    <m/>
    <m/>
    <m/>
    <m/>
    <m/>
    <m/>
    <m/>
    <m/>
    <e v="#REF!"/>
    <s v="SL58@tidalwaveautospa.com"/>
    <s v="Kyle Rovansek"/>
    <x v="3"/>
    <x v="2"/>
  </r>
  <r>
    <s v="Paul Thomas"/>
    <s v="EXP-10011291 "/>
    <n v="24.83"/>
    <d v="2024-01-17T00:00:00"/>
    <x v="11"/>
    <s v="Safety Supplies"/>
    <s v="Gloves"/>
    <m/>
    <m/>
    <m/>
    <m/>
    <m/>
    <m/>
    <m/>
    <m/>
    <m/>
    <m/>
    <m/>
    <m/>
    <m/>
    <m/>
    <m/>
    <m/>
    <m/>
    <m/>
    <m/>
    <m/>
    <m/>
    <e v="#REF!"/>
    <s v=""/>
    <s v=""/>
    <x v="3"/>
    <x v="2"/>
  </r>
  <r>
    <s v="Paul Thomas"/>
    <s v="EXP-10011291 "/>
    <n v="60.39"/>
    <d v="2024-01-18T00:00:00"/>
    <x v="14"/>
    <s v="Wash Maintenance"/>
    <s v="Ice Melt"/>
    <m/>
    <m/>
    <m/>
    <m/>
    <m/>
    <m/>
    <m/>
    <m/>
    <m/>
    <m/>
    <m/>
    <m/>
    <m/>
    <m/>
    <m/>
    <m/>
    <m/>
    <m/>
    <m/>
    <m/>
    <m/>
    <e v="#REF!"/>
    <s v=""/>
    <s v=""/>
    <x v="3"/>
    <x v="2"/>
  </r>
  <r>
    <s v="Paul Thomas"/>
    <s v="EXP-10011291 "/>
    <n v="1.97"/>
    <d v="2024-01-29T00:00:00"/>
    <x v="16"/>
    <s v="Plumbing Expense"/>
    <s v="Puc coupling"/>
    <m/>
    <m/>
    <m/>
    <m/>
    <m/>
    <m/>
    <m/>
    <m/>
    <m/>
    <m/>
    <m/>
    <m/>
    <m/>
    <m/>
    <m/>
    <m/>
    <m/>
    <m/>
    <m/>
    <m/>
    <m/>
    <e v="#REF!"/>
    <s v=""/>
    <s v=""/>
    <x v="3"/>
    <x v="2"/>
  </r>
  <r>
    <s v="Paul Thomas"/>
    <s v="EXP-10011291 "/>
    <n v="87.94"/>
    <d v="2024-01-30T00:00:00"/>
    <x v="21"/>
    <s v="Wash Maintenance"/>
    <s v="2 cylce oil, water, snacks, and dawn"/>
    <m/>
    <m/>
    <m/>
    <m/>
    <m/>
    <m/>
    <m/>
    <m/>
    <m/>
    <m/>
    <m/>
    <m/>
    <m/>
    <m/>
    <m/>
    <m/>
    <m/>
    <m/>
    <m/>
    <m/>
    <m/>
    <e v="#REF!"/>
    <s v=""/>
    <s v=""/>
    <x v="3"/>
    <x v="2"/>
  </r>
  <r>
    <s v="Paul Thomas"/>
    <s v="EXP-10011291 "/>
    <n v="10.77"/>
    <d v="2024-02-03T00:00:00"/>
    <x v="7"/>
    <s v="Wash Maintenance"/>
    <s v="Paint thinner"/>
    <m/>
    <m/>
    <m/>
    <m/>
    <m/>
    <m/>
    <m/>
    <m/>
    <m/>
    <m/>
    <m/>
    <m/>
    <m/>
    <m/>
    <m/>
    <m/>
    <m/>
    <m/>
    <m/>
    <m/>
    <m/>
    <e v="#REF!"/>
    <s v=""/>
    <s v=""/>
    <x v="3"/>
    <x v="2"/>
  </r>
  <r>
    <s v="Kevin Brake"/>
    <s v="EXP-10011286 "/>
    <n v="-250"/>
    <d v="2023-12-19T00:00:00"/>
    <x v="21"/>
    <s v="Tesla Charger"/>
    <s v="Refund from Tesla…. No receipt"/>
    <m/>
    <m/>
    <m/>
    <m/>
    <m/>
    <m/>
    <m/>
    <m/>
    <m/>
    <m/>
    <m/>
    <m/>
    <m/>
    <m/>
    <m/>
    <m/>
    <m/>
    <m/>
    <m/>
    <m/>
    <m/>
    <e v="#REF!"/>
    <s v="SL23@tidalwaveautospa.com"/>
    <s v="Kyle Rovansek"/>
    <x v="3"/>
    <x v="2"/>
  </r>
  <r>
    <s v="Kevin Brake"/>
    <s v="EXP-10011286 "/>
    <n v="280.10000000000002"/>
    <d v="2024-01-08T00:00:00"/>
    <x v="3"/>
    <s v="Vehicle Damage Claims"/>
    <s v="Antenna for Explorer"/>
    <m/>
    <m/>
    <m/>
    <m/>
    <m/>
    <m/>
    <m/>
    <m/>
    <m/>
    <m/>
    <m/>
    <m/>
    <m/>
    <m/>
    <m/>
    <m/>
    <m/>
    <m/>
    <m/>
    <m/>
    <m/>
    <e v="#REF!"/>
    <s v="SL23@tidalwaveautospa.com"/>
    <s v="Kyle Rovansek"/>
    <x v="3"/>
    <x v="2"/>
  </r>
  <r>
    <s v="Kevin Brake"/>
    <s v="EXP-10011286 "/>
    <n v="59.83"/>
    <d v="2024-01-17T00:00:00"/>
    <x v="0"/>
    <s v="Wash Maintenance"/>
    <s v="Ice melt"/>
    <m/>
    <m/>
    <m/>
    <m/>
    <m/>
    <m/>
    <m/>
    <m/>
    <m/>
    <m/>
    <m/>
    <m/>
    <m/>
    <m/>
    <m/>
    <m/>
    <m/>
    <m/>
    <m/>
    <m/>
    <m/>
    <e v="#REF!"/>
    <s v="SL23@tidalwaveautospa.com"/>
    <s v="Kyle Rovansek"/>
    <x v="3"/>
    <x v="2"/>
  </r>
  <r>
    <s v="Kevin Brake"/>
    <s v="EXP-10011286 "/>
    <n v="72.75"/>
    <d v="2024-01-20T00:00:00"/>
    <x v="0"/>
    <s v="Small Tools"/>
    <s v="Grease gun"/>
    <m/>
    <m/>
    <m/>
    <m/>
    <m/>
    <m/>
    <m/>
    <m/>
    <m/>
    <m/>
    <m/>
    <m/>
    <m/>
    <m/>
    <m/>
    <m/>
    <m/>
    <m/>
    <m/>
    <m/>
    <m/>
    <e v="#REF!"/>
    <s v="SL23@tidalwaveautospa.com"/>
    <s v="Kyle Rovansek"/>
    <x v="3"/>
    <x v="2"/>
  </r>
  <r>
    <s v="Kevin Brake"/>
    <s v="EXP-10011286 "/>
    <n v="-23.53"/>
    <d v="2024-01-20T00:00:00"/>
    <x v="0"/>
    <s v="Small Tools"/>
    <s v="Return"/>
    <m/>
    <m/>
    <m/>
    <m/>
    <m/>
    <m/>
    <m/>
    <m/>
    <m/>
    <m/>
    <m/>
    <m/>
    <m/>
    <m/>
    <m/>
    <m/>
    <m/>
    <m/>
    <m/>
    <m/>
    <m/>
    <e v="#REF!"/>
    <s v="SL23@tidalwaveautospa.com"/>
    <s v="Kyle Rovansek"/>
    <x v="3"/>
    <x v="2"/>
  </r>
  <r>
    <s v="Kevin Brake"/>
    <s v="EXP-10011286 "/>
    <n v="23.53"/>
    <d v="2024-01-20T00:00:00"/>
    <x v="0"/>
    <s v="Small Tools"/>
    <s v="Blow dryer(returned)"/>
    <m/>
    <m/>
    <m/>
    <m/>
    <m/>
    <m/>
    <m/>
    <m/>
    <m/>
    <m/>
    <m/>
    <m/>
    <m/>
    <m/>
    <m/>
    <m/>
    <m/>
    <m/>
    <m/>
    <m/>
    <m/>
    <e v="#REF!"/>
    <s v="SL23@tidalwaveautospa.com"/>
    <s v="Kyle Rovansek"/>
    <x v="3"/>
    <x v="2"/>
  </r>
  <r>
    <s v="Kevin Brake"/>
    <s v="EXP-10011286 "/>
    <n v="16.98"/>
    <d v="2024-01-20T00:00:00"/>
    <x v="0"/>
    <s v="Small Tools"/>
    <s v="Blow gun"/>
    <m/>
    <m/>
    <m/>
    <m/>
    <m/>
    <m/>
    <m/>
    <m/>
    <m/>
    <m/>
    <m/>
    <m/>
    <m/>
    <m/>
    <m/>
    <m/>
    <m/>
    <m/>
    <m/>
    <m/>
    <m/>
    <e v="#REF!"/>
    <s v="SL23@tidalwaveautospa.com"/>
    <s v="Kyle Rovansek"/>
    <x v="3"/>
    <x v="2"/>
  </r>
  <r>
    <s v="Kevin Brake"/>
    <s v="EXP-10011286 "/>
    <n v="1.29"/>
    <d v="2024-01-20T00:00:00"/>
    <x v="44"/>
    <s v="Parts"/>
    <s v="Coupling"/>
    <m/>
    <m/>
    <m/>
    <m/>
    <m/>
    <m/>
    <m/>
    <m/>
    <m/>
    <m/>
    <m/>
    <m/>
    <m/>
    <m/>
    <m/>
    <m/>
    <m/>
    <m/>
    <m/>
    <m/>
    <m/>
    <e v="#REF!"/>
    <s v="SL23@tidalwaveautospa.com"/>
    <s v="Kyle Rovansek"/>
    <x v="3"/>
    <x v="2"/>
  </r>
  <r>
    <s v="Kevin Brake"/>
    <s v="EXP-10011286 "/>
    <n v="42.63"/>
    <d v="2024-01-24T00:00:00"/>
    <x v="8"/>
    <s v="Snacks"/>
    <s v="Water for team"/>
    <m/>
    <m/>
    <m/>
    <m/>
    <m/>
    <m/>
    <m/>
    <m/>
    <m/>
    <m/>
    <m/>
    <m/>
    <m/>
    <m/>
    <m/>
    <m/>
    <m/>
    <m/>
    <m/>
    <m/>
    <m/>
    <e v="#REF!"/>
    <s v="SL23@tidalwaveautospa.com"/>
    <s v="Kyle Rovansek"/>
    <x v="3"/>
    <x v="2"/>
  </r>
  <r>
    <s v="Kevin Brake"/>
    <s v="EXP-10011286 "/>
    <n v="91.74"/>
    <d v="2024-01-26T00:00:00"/>
    <x v="0"/>
    <s v="Wash Maintenance"/>
    <s v="Papwe for XPT AND Pump for chemicals"/>
    <m/>
    <m/>
    <m/>
    <m/>
    <m/>
    <m/>
    <m/>
    <m/>
    <m/>
    <m/>
    <m/>
    <m/>
    <m/>
    <m/>
    <m/>
    <m/>
    <m/>
    <m/>
    <m/>
    <m/>
    <m/>
    <e v="#REF!"/>
    <s v="SL23@tidalwaveautospa.com"/>
    <s v="Kyle Rovansek"/>
    <x v="3"/>
    <x v="2"/>
  </r>
  <r>
    <s v="Kevin Brake"/>
    <s v="EXP-10011286 "/>
    <n v="28.87"/>
    <d v="2024-01-26T00:00:00"/>
    <x v="0"/>
    <s v="Wash Maintenance"/>
    <s v="Gaskets"/>
    <m/>
    <m/>
    <m/>
    <m/>
    <m/>
    <m/>
    <m/>
    <m/>
    <m/>
    <m/>
    <m/>
    <m/>
    <m/>
    <m/>
    <m/>
    <m/>
    <m/>
    <m/>
    <m/>
    <m/>
    <m/>
    <e v="#REF!"/>
    <s v="SL23@tidalwaveautospa.com"/>
    <s v="Kyle Rovansek"/>
    <x v="3"/>
    <x v="2"/>
  </r>
  <r>
    <s v="Kevin Brake"/>
    <s v="EXP-10011286 "/>
    <n v="16"/>
    <d v="2024-01-26T00:00:00"/>
    <x v="0"/>
    <s v="Rental Equipment"/>
    <s v="Trailer remtal for motor removal"/>
    <m/>
    <m/>
    <m/>
    <m/>
    <m/>
    <m/>
    <m/>
    <m/>
    <m/>
    <m/>
    <m/>
    <m/>
    <m/>
    <m/>
    <m/>
    <m/>
    <m/>
    <m/>
    <m/>
    <m/>
    <m/>
    <e v="#REF!"/>
    <s v="SL23@tidalwaveautospa.com"/>
    <s v="Kyle Rovansek"/>
    <x v="3"/>
    <x v="2"/>
  </r>
  <r>
    <s v="Kevin Brake"/>
    <s v="EXP-10011286 "/>
    <n v="141.85"/>
    <d v="2024-01-27T00:00:00"/>
    <x v="0"/>
    <s v="Wash Maintenance"/>
    <s v="Cleaning supplies"/>
    <m/>
    <m/>
    <m/>
    <m/>
    <m/>
    <m/>
    <m/>
    <m/>
    <m/>
    <m/>
    <m/>
    <m/>
    <m/>
    <m/>
    <m/>
    <m/>
    <m/>
    <m/>
    <m/>
    <m/>
    <m/>
    <e v="#REF!"/>
    <s v="SL23@tidalwaveautospa.com"/>
    <s v="Kyle Rovansek"/>
    <x v="3"/>
    <x v="2"/>
  </r>
  <r>
    <s v="Kevin Brake"/>
    <s v="EXP-10011286 "/>
    <n v="25.66"/>
    <d v="2024-01-27T00:00:00"/>
    <x v="0"/>
    <s v="Wash Maintenance"/>
    <s v="Tape"/>
    <m/>
    <m/>
    <m/>
    <m/>
    <m/>
    <m/>
    <m/>
    <m/>
    <m/>
    <m/>
    <m/>
    <m/>
    <m/>
    <m/>
    <m/>
    <m/>
    <m/>
    <m/>
    <m/>
    <m/>
    <m/>
    <e v="#REF!"/>
    <s v="SL23@tidalwaveautospa.com"/>
    <s v="Kyle Rovansek"/>
    <x v="3"/>
    <x v="2"/>
  </r>
  <r>
    <s v="Kevin Brake"/>
    <s v="EXP-10011286 "/>
    <n v="22.45"/>
    <d v="2024-01-30T00:00:00"/>
    <x v="0"/>
    <s v="Small Tools"/>
    <s v="Scraper"/>
    <m/>
    <m/>
    <m/>
    <m/>
    <m/>
    <m/>
    <m/>
    <m/>
    <m/>
    <m/>
    <m/>
    <m/>
    <m/>
    <m/>
    <m/>
    <m/>
    <m/>
    <m/>
    <m/>
    <m/>
    <m/>
    <e v="#REF!"/>
    <s v="SL23@tidalwaveautospa.com"/>
    <s v="Kyle Rovansek"/>
    <x v="3"/>
    <x v="2"/>
  </r>
  <r>
    <s v="Kevin Brake"/>
    <s v="EXP-10011286 "/>
    <n v="127.33"/>
    <d v="2024-01-31T00:00:00"/>
    <x v="0"/>
    <s v="Wash Maintenance"/>
    <s v="Preasure washer hose"/>
    <m/>
    <m/>
    <m/>
    <m/>
    <m/>
    <m/>
    <m/>
    <m/>
    <m/>
    <m/>
    <m/>
    <m/>
    <m/>
    <m/>
    <m/>
    <m/>
    <m/>
    <m/>
    <m/>
    <m/>
    <m/>
    <e v="#REF!"/>
    <s v="SL23@tidalwaveautospa.com"/>
    <s v="Kyle Rovansek"/>
    <x v="3"/>
    <x v="2"/>
  </r>
  <r>
    <s v="Kevin Brake"/>
    <s v="EXP-10011286 "/>
    <n v="68.64"/>
    <d v="2024-02-03T00:00:00"/>
    <x v="0"/>
    <s v="Wash Maintenance"/>
    <s v="Water hose"/>
    <m/>
    <m/>
    <m/>
    <m/>
    <m/>
    <m/>
    <m/>
    <m/>
    <m/>
    <m/>
    <m/>
    <m/>
    <m/>
    <m/>
    <m/>
    <m/>
    <m/>
    <m/>
    <m/>
    <m/>
    <m/>
    <e v="#REF!"/>
    <s v="SL23@tidalwaveautospa.com"/>
    <s v="Kyle Rovansek"/>
    <x v="3"/>
    <x v="2"/>
  </r>
  <r>
    <s v="Kevin Brake"/>
    <s v="EXP-10011286 "/>
    <n v="164.12"/>
    <d v="2024-02-05T00:00:00"/>
    <x v="0"/>
    <s v="Wash Maintenance"/>
    <s v="Cleaning supplies"/>
    <m/>
    <m/>
    <m/>
    <m/>
    <m/>
    <m/>
    <m/>
    <m/>
    <m/>
    <m/>
    <m/>
    <m/>
    <m/>
    <m/>
    <m/>
    <m/>
    <m/>
    <m/>
    <m/>
    <m/>
    <m/>
    <e v="#REF!"/>
    <s v="SL23@tidalwaveautospa.com"/>
    <s v="Kyle Rovansek"/>
    <x v="3"/>
    <x v="2"/>
  </r>
  <r>
    <s v="Kevin Brake"/>
    <s v="EXP-10011286 "/>
    <n v="20.11"/>
    <d v="2024-02-05T00:00:00"/>
    <x v="0"/>
    <s v="Wash Maintenance"/>
    <s v="Cleaner for blowers"/>
    <m/>
    <m/>
    <m/>
    <m/>
    <m/>
    <m/>
    <m/>
    <m/>
    <m/>
    <m/>
    <m/>
    <m/>
    <m/>
    <m/>
    <m/>
    <m/>
    <m/>
    <m/>
    <m/>
    <m/>
    <m/>
    <e v="#REF!"/>
    <s v="SL23@tidalwaveautospa.com"/>
    <s v="Kyle Rovansek"/>
    <x v="3"/>
    <x v="2"/>
  </r>
  <r>
    <s v="Kevin Brake"/>
    <s v="EXP-10011286 "/>
    <n v="31.03"/>
    <d v="2024-02-06T00:00:00"/>
    <x v="3"/>
    <s v="Vehicle Damage Claims"/>
    <s v="Emblem for Buick"/>
    <m/>
    <m/>
    <m/>
    <m/>
    <m/>
    <m/>
    <m/>
    <m/>
    <m/>
    <m/>
    <m/>
    <m/>
    <m/>
    <m/>
    <m/>
    <m/>
    <m/>
    <m/>
    <m/>
    <m/>
    <m/>
    <e v="#REF!"/>
    <s v="SL23@tidalwaveautospa.com"/>
    <s v="Kyle Rovansek"/>
    <x v="3"/>
    <x v="2"/>
  </r>
  <r>
    <s v="Kevin Brake"/>
    <s v="EXP-10011286 "/>
    <n v="19.82"/>
    <d v="2024-02-06T00:00:00"/>
    <x v="0"/>
    <s v="Wash Maintenance"/>
    <s v="Laundry detergent"/>
    <m/>
    <m/>
    <m/>
    <m/>
    <m/>
    <m/>
    <m/>
    <m/>
    <m/>
    <m/>
    <m/>
    <m/>
    <m/>
    <m/>
    <m/>
    <m/>
    <m/>
    <m/>
    <m/>
    <m/>
    <m/>
    <e v="#REF!"/>
    <s v="SL23@tidalwaveautospa.com"/>
    <s v="Kyle Rovansek"/>
    <x v="3"/>
    <x v="2"/>
  </r>
  <r>
    <s v="Kevin Brake"/>
    <s v="EXP-10011286 "/>
    <n v="356"/>
    <d v="2024-02-06T00:00:00"/>
    <x v="3"/>
    <s v="Vehicle Damage Claims"/>
    <s v="Antenna installe explorer"/>
    <m/>
    <m/>
    <m/>
    <m/>
    <m/>
    <m/>
    <m/>
    <m/>
    <m/>
    <m/>
    <m/>
    <m/>
    <m/>
    <m/>
    <m/>
    <m/>
    <m/>
    <m/>
    <m/>
    <m/>
    <m/>
    <e v="#REF!"/>
    <s v="SL23@tidalwaveautospa.com"/>
    <s v="Kyle Rovansek"/>
    <x v="3"/>
    <x v="2"/>
  </r>
  <r>
    <s v="Kevin Brake"/>
    <s v="EXP-10011286 "/>
    <n v="-73.709999999999994"/>
    <d v="2024-02-07T00:00:00"/>
    <x v="3"/>
    <s v="Vehicle Damage Claims"/>
    <s v="Antenna return"/>
    <m/>
    <m/>
    <m/>
    <m/>
    <m/>
    <m/>
    <m/>
    <m/>
    <m/>
    <m/>
    <m/>
    <m/>
    <m/>
    <m/>
    <m/>
    <m/>
    <m/>
    <m/>
    <m/>
    <m/>
    <m/>
    <e v="#REF!"/>
    <s v="SL23@tidalwaveautospa.com"/>
    <s v="Kyle Rovansek"/>
    <x v="3"/>
    <x v="2"/>
  </r>
  <r>
    <s v="Kevin Brake"/>
    <s v="EXP-10011286 "/>
    <n v="79.069999999999993"/>
    <d v="2024-02-09T00:00:00"/>
    <x v="8"/>
    <s v="Snacks"/>
    <s v="Water for team"/>
    <m/>
    <m/>
    <m/>
    <m/>
    <m/>
    <m/>
    <m/>
    <m/>
    <m/>
    <m/>
    <m/>
    <m/>
    <m/>
    <m/>
    <m/>
    <m/>
    <m/>
    <m/>
    <m/>
    <m/>
    <m/>
    <e v="#REF!"/>
    <s v="SL23@tidalwaveautospa.com"/>
    <s v="Kyle Rovansek"/>
    <x v="3"/>
    <x v="2"/>
  </r>
  <r>
    <s v="Kevin Brake"/>
    <s v="EXP-10011286 "/>
    <n v="43.32"/>
    <d v="2024-02-10T00:00:00"/>
    <x v="3"/>
    <s v="Vehicle Damage Claims"/>
    <s v="Wiper f250"/>
    <m/>
    <m/>
    <m/>
    <m/>
    <m/>
    <m/>
    <m/>
    <m/>
    <m/>
    <m/>
    <m/>
    <m/>
    <m/>
    <m/>
    <m/>
    <m/>
    <m/>
    <m/>
    <m/>
    <m/>
    <m/>
    <e v="#REF!"/>
    <s v="SL23@tidalwaveautospa.com"/>
    <s v="Kyle Rovansek"/>
    <x v="3"/>
    <x v="2"/>
  </r>
  <r>
    <s v="Kevin Brake"/>
    <s v="EXP-10011286 "/>
    <n v="150"/>
    <d v="2024-02-10T00:00:00"/>
    <x v="0"/>
    <s v="Equipment"/>
    <s v="42 in fan for employees"/>
    <m/>
    <m/>
    <m/>
    <m/>
    <m/>
    <m/>
    <m/>
    <m/>
    <m/>
    <m/>
    <m/>
    <m/>
    <m/>
    <m/>
    <m/>
    <m/>
    <m/>
    <m/>
    <m/>
    <m/>
    <m/>
    <e v="#REF!"/>
    <s v="SL23@tidalwaveautospa.com"/>
    <s v="Kyle Rovansek"/>
    <x v="3"/>
    <x v="2"/>
  </r>
  <r>
    <s v="Kevin Brake"/>
    <s v="EXP-10011286 "/>
    <n v="39.46"/>
    <d v="2024-02-10T00:00:00"/>
    <x v="3"/>
    <s v="Vehicle Damage Claims"/>
    <s v="Wiper for F150"/>
    <m/>
    <m/>
    <m/>
    <m/>
    <m/>
    <m/>
    <m/>
    <m/>
    <m/>
    <m/>
    <m/>
    <m/>
    <m/>
    <m/>
    <m/>
    <m/>
    <m/>
    <m/>
    <m/>
    <m/>
    <m/>
    <e v="#REF!"/>
    <s v="SL23@tidalwaveautospa.com"/>
    <s v="Kyle Rovansek"/>
    <x v="3"/>
    <x v="2"/>
  </r>
  <r>
    <s v="Kyle Robertson"/>
    <s v="EXP-10011259 "/>
    <n v="38.659999999999997"/>
    <d v="2024-02-01T00:00:00"/>
    <x v="0"/>
    <s v="Small Tools"/>
    <s v="Ratchet straps"/>
    <m/>
    <m/>
    <m/>
    <m/>
    <m/>
    <m/>
    <m/>
    <m/>
    <m/>
    <m/>
    <m/>
    <m/>
    <m/>
    <m/>
    <m/>
    <m/>
    <m/>
    <m/>
    <m/>
    <m/>
    <m/>
    <e v="#REF!"/>
    <s v="SL31@tidalwaveautospa.com"/>
    <s v="Gary Bradley"/>
    <x v="3"/>
    <x v="2"/>
  </r>
  <r>
    <s v="Kyle Robertson"/>
    <s v="EXP-10011259 "/>
    <n v="101.69"/>
    <d v="2024-02-02T00:00:00"/>
    <x v="0"/>
    <s v="Wash Maintenance"/>
    <s v="Dawn and vinegar"/>
    <m/>
    <m/>
    <m/>
    <m/>
    <m/>
    <m/>
    <m/>
    <m/>
    <m/>
    <m/>
    <m/>
    <m/>
    <m/>
    <m/>
    <m/>
    <m/>
    <m/>
    <m/>
    <m/>
    <m/>
    <m/>
    <e v="#REF!"/>
    <s v="SL31@tidalwaveautospa.com"/>
    <s v="Gary Bradley"/>
    <x v="3"/>
    <x v="2"/>
  </r>
  <r>
    <s v="Kyle Robertson"/>
    <s v="EXP-10011259 "/>
    <n v="92.37"/>
    <d v="2024-02-02T00:00:00"/>
    <x v="0"/>
    <s v="Wash Maintenance"/>
    <s v="Dawn and vinegar"/>
    <m/>
    <m/>
    <m/>
    <m/>
    <m/>
    <m/>
    <m/>
    <m/>
    <m/>
    <m/>
    <m/>
    <m/>
    <m/>
    <m/>
    <m/>
    <m/>
    <m/>
    <m/>
    <m/>
    <m/>
    <m/>
    <e v="#REF!"/>
    <s v="SL31@tidalwaveautospa.com"/>
    <s v="Gary Bradley"/>
    <x v="3"/>
    <x v="2"/>
  </r>
  <r>
    <s v="Kyle Robertson"/>
    <s v="EXP-10011259 "/>
    <n v="4.7300000000000004"/>
    <d v="2024-02-02T00:00:00"/>
    <x v="0"/>
    <s v="Office Supplies"/>
    <s v="Paper towels"/>
    <m/>
    <m/>
    <m/>
    <m/>
    <m/>
    <m/>
    <m/>
    <m/>
    <m/>
    <m/>
    <m/>
    <m/>
    <m/>
    <m/>
    <m/>
    <m/>
    <m/>
    <m/>
    <m/>
    <m/>
    <m/>
    <e v="#REF!"/>
    <s v="SL31@tidalwaveautospa.com"/>
    <s v="Gary Bradley"/>
    <x v="3"/>
    <x v="2"/>
  </r>
  <r>
    <s v="Kyle Robertson"/>
    <s v="EXP-10011262 "/>
    <n v="186.88"/>
    <d v="2024-02-12T00:00:00"/>
    <x v="0"/>
    <s v="Wash Maintenance"/>
    <s v="Trash tandem dolley"/>
    <m/>
    <m/>
    <m/>
    <m/>
    <m/>
    <m/>
    <m/>
    <m/>
    <m/>
    <m/>
    <m/>
    <m/>
    <m/>
    <m/>
    <m/>
    <m/>
    <m/>
    <m/>
    <m/>
    <m/>
    <m/>
    <e v="#REF!"/>
    <s v="SL31@tidalwaveautospa.com"/>
    <s v="Gary Bradley"/>
    <x v="3"/>
    <x v="2"/>
  </r>
  <r>
    <s v="Kyle Robertson"/>
    <s v="EXP-10011262 "/>
    <n v="259.99"/>
    <d v="2024-02-12T00:00:00"/>
    <x v="0"/>
    <s v="Small Tools"/>
    <s v="Tools for site"/>
    <m/>
    <m/>
    <m/>
    <m/>
    <m/>
    <m/>
    <m/>
    <m/>
    <m/>
    <m/>
    <m/>
    <m/>
    <m/>
    <m/>
    <m/>
    <m/>
    <m/>
    <m/>
    <m/>
    <m/>
    <m/>
    <e v="#REF!"/>
    <s v="SL31@tidalwaveautospa.com"/>
    <s v="Gary Bradley"/>
    <x v="3"/>
    <x v="2"/>
  </r>
  <r>
    <s v="Kyle Robertson"/>
    <s v="EXP-10011262 "/>
    <n v="90.09"/>
    <d v="2024-02-13T00:00:00"/>
    <x v="0"/>
    <s v="Wash Maintenance"/>
    <s v="Hydraulic fluid"/>
    <m/>
    <m/>
    <m/>
    <m/>
    <m/>
    <m/>
    <m/>
    <m/>
    <m/>
    <m/>
    <m/>
    <m/>
    <m/>
    <m/>
    <m/>
    <m/>
    <m/>
    <m/>
    <m/>
    <m/>
    <m/>
    <e v="#REF!"/>
    <s v="SL31@tidalwaveautospa.com"/>
    <s v="Gary Bradley"/>
    <x v="3"/>
    <x v="2"/>
  </r>
  <r>
    <s v="Kyle Robertson"/>
    <s v="EXP-10011262 "/>
    <n v="368.2"/>
    <d v="2024-02-13T00:00:00"/>
    <x v="0"/>
    <s v="Small Tools"/>
    <s v="Tools for site"/>
    <m/>
    <m/>
    <m/>
    <m/>
    <m/>
    <m/>
    <m/>
    <m/>
    <m/>
    <m/>
    <m/>
    <m/>
    <m/>
    <m/>
    <m/>
    <m/>
    <m/>
    <m/>
    <m/>
    <m/>
    <m/>
    <e v="#REF!"/>
    <s v="SL31@tidalwaveautospa.com"/>
    <s v="Gary Bradley"/>
    <x v="3"/>
    <x v="2"/>
  </r>
  <r>
    <s v="Kyle Robertson"/>
    <s v="EXP-10011262 "/>
    <n v="504.94"/>
    <d v="2024-02-14T00:00:00"/>
    <x v="21"/>
    <s v="Office Supplies"/>
    <s v="500$ gift card for s marietta pkwy, authorized by Kyle rovansek"/>
    <m/>
    <m/>
    <m/>
    <m/>
    <m/>
    <m/>
    <m/>
    <m/>
    <m/>
    <m/>
    <m/>
    <m/>
    <m/>
    <m/>
    <m/>
    <m/>
    <m/>
    <m/>
    <m/>
    <m/>
    <m/>
    <e v="#REF!"/>
    <s v="SL31@tidalwaveautospa.com"/>
    <s v="Gary Bradley"/>
    <x v="3"/>
    <x v="2"/>
  </r>
  <r>
    <s v="Kyle Robertson"/>
    <s v="EXP-10011262 "/>
    <n v="63.55"/>
    <d v="2024-02-14T00:00:00"/>
    <x v="0"/>
    <s v="Safety Supplies"/>
    <s v="Gloves"/>
    <m/>
    <m/>
    <m/>
    <m/>
    <m/>
    <m/>
    <m/>
    <m/>
    <m/>
    <m/>
    <m/>
    <m/>
    <m/>
    <m/>
    <m/>
    <m/>
    <m/>
    <m/>
    <m/>
    <m/>
    <m/>
    <e v="#REF!"/>
    <s v="SL31@tidalwaveautospa.com"/>
    <s v="Gary Bradley"/>
    <x v="3"/>
    <x v="2"/>
  </r>
  <r>
    <s v="Kyle Robertson"/>
    <s v="EXP-10011262 "/>
    <n v="68.5"/>
    <d v="2024-02-15T00:00:00"/>
    <x v="13"/>
    <s v="Office Supplies"/>
    <s v="New keys"/>
    <m/>
    <m/>
    <m/>
    <m/>
    <m/>
    <m/>
    <m/>
    <m/>
    <m/>
    <m/>
    <m/>
    <m/>
    <m/>
    <m/>
    <m/>
    <m/>
    <m/>
    <m/>
    <m/>
    <m/>
    <m/>
    <e v="#REF!"/>
    <s v="SL31@tidalwaveautospa.com"/>
    <s v="Gary Bradley"/>
    <x v="3"/>
    <x v="2"/>
  </r>
  <r>
    <s v="Kyle Robertson"/>
    <s v="EXP-10011262 "/>
    <n v="31.8"/>
    <d v="2024-02-15T00:00:00"/>
    <x v="15"/>
    <s v="Wash Maintenance"/>
    <s v="Tide pods"/>
    <m/>
    <m/>
    <m/>
    <m/>
    <m/>
    <m/>
    <m/>
    <m/>
    <m/>
    <m/>
    <m/>
    <m/>
    <m/>
    <m/>
    <m/>
    <m/>
    <m/>
    <m/>
    <m/>
    <m/>
    <m/>
    <e v="#REF!"/>
    <s v="SL31@tidalwaveautospa.com"/>
    <s v="Gary Bradley"/>
    <x v="3"/>
    <x v="2"/>
  </r>
  <r>
    <s v="Ricky Gibbons"/>
    <s v="EXP-10010914 "/>
    <n v="48.43"/>
    <d v="2024-01-25T00:00:00"/>
    <x v="0"/>
    <s v="Wash Maintenance"/>
    <s v="Bucker for new window brush, outdoor thermo, other supplies"/>
    <m/>
    <m/>
    <m/>
    <m/>
    <m/>
    <m/>
    <m/>
    <m/>
    <m/>
    <m/>
    <m/>
    <m/>
    <m/>
    <m/>
    <m/>
    <m/>
    <m/>
    <m/>
    <m/>
    <m/>
    <m/>
    <e v="#REF!"/>
    <s v=""/>
    <s v=""/>
    <x v="3"/>
    <x v="2"/>
  </r>
  <r>
    <s v="Ricky Gibbons"/>
    <s v="EXP-10010914 "/>
    <n v="50.99"/>
    <d v="2024-01-25T00:00:00"/>
    <x v="0"/>
    <s v="Wash Maintenance"/>
    <s v="Dawn and vinegar"/>
    <m/>
    <m/>
    <m/>
    <m/>
    <m/>
    <m/>
    <m/>
    <m/>
    <m/>
    <m/>
    <m/>
    <m/>
    <m/>
    <m/>
    <m/>
    <m/>
    <m/>
    <m/>
    <m/>
    <m/>
    <m/>
    <e v="#REF!"/>
    <s v=""/>
    <s v=""/>
    <x v="3"/>
    <x v="2"/>
  </r>
  <r>
    <s v="Ricky Gibbons"/>
    <s v="EXP-10010914 "/>
    <n v="6.76"/>
    <d v="2024-01-25T00:00:00"/>
    <x v="0"/>
    <s v="Snacks"/>
    <s v="Drinking water"/>
    <m/>
    <m/>
    <m/>
    <m/>
    <m/>
    <m/>
    <m/>
    <m/>
    <m/>
    <m/>
    <m/>
    <m/>
    <m/>
    <m/>
    <m/>
    <m/>
    <m/>
    <m/>
    <m/>
    <m/>
    <m/>
    <e v="#REF!"/>
    <s v=""/>
    <s v=""/>
    <x v="3"/>
    <x v="2"/>
  </r>
  <r>
    <s v="Ricky Gibbons"/>
    <s v="EXP-10010914 "/>
    <n v="113.48"/>
    <d v="2024-02-03T00:00:00"/>
    <x v="0"/>
    <s v="Office Supplies"/>
    <s v="White towels, hdmi cable, toilet paper"/>
    <m/>
    <m/>
    <m/>
    <m/>
    <m/>
    <m/>
    <m/>
    <m/>
    <m/>
    <m/>
    <m/>
    <m/>
    <m/>
    <m/>
    <m/>
    <m/>
    <m/>
    <m/>
    <m/>
    <m/>
    <m/>
    <e v="#REF!"/>
    <s v=""/>
    <s v=""/>
    <x v="3"/>
    <x v="2"/>
  </r>
  <r>
    <s v="Matt Bachman"/>
    <s v="EXP-10010706 "/>
    <n v="14.74"/>
    <d v="2023-12-18T00:00:00"/>
    <x v="0"/>
    <s v="Office Supplies"/>
    <s v="Tp, water"/>
    <m/>
    <m/>
    <m/>
    <m/>
    <m/>
    <m/>
    <m/>
    <m/>
    <m/>
    <m/>
    <m/>
    <m/>
    <m/>
    <m/>
    <m/>
    <m/>
    <m/>
    <m/>
    <m/>
    <m/>
    <m/>
    <e v="#REF!"/>
    <s v="SL15@tidalwaveautospa.com"/>
    <s v="Kyle Rovansek"/>
    <x v="3"/>
    <x v="2"/>
  </r>
  <r>
    <s v="Matt Bachman"/>
    <s v="EXP-10010706 "/>
    <n v="73.040000000000006"/>
    <d v="2023-12-21T00:00:00"/>
    <x v="0"/>
    <s v="Safety Supplies"/>
    <s v="Gloves"/>
    <m/>
    <m/>
    <m/>
    <m/>
    <m/>
    <m/>
    <m/>
    <m/>
    <m/>
    <m/>
    <m/>
    <m/>
    <m/>
    <m/>
    <m/>
    <m/>
    <m/>
    <m/>
    <m/>
    <m/>
    <m/>
    <e v="#REF!"/>
    <s v="SL15@tidalwaveautospa.com"/>
    <s v="Kyle Rovansek"/>
    <x v="3"/>
    <x v="2"/>
  </r>
  <r>
    <s v="Matt Bachman"/>
    <s v="EXP-10010706 "/>
    <n v="58.96"/>
    <d v="2023-12-22T00:00:00"/>
    <x v="0"/>
    <s v="Wash Maintenance"/>
    <s v="Ice melt, TP"/>
    <m/>
    <m/>
    <m/>
    <m/>
    <m/>
    <m/>
    <m/>
    <m/>
    <m/>
    <m/>
    <m/>
    <m/>
    <m/>
    <m/>
    <m/>
    <m/>
    <m/>
    <m/>
    <m/>
    <m/>
    <m/>
    <e v="#REF!"/>
    <s v="SL15@tidalwaveautospa.com"/>
    <s v="Kyle Rovansek"/>
    <x v="3"/>
    <x v="2"/>
  </r>
  <r>
    <s v="Matt Bachman"/>
    <s v="EXP-10010706 "/>
    <n v="117.65"/>
    <d v="2023-12-28T00:00:00"/>
    <x v="0"/>
    <s v="Wash Maintenance"/>
    <s v="Water, grease lightning, water"/>
    <m/>
    <m/>
    <m/>
    <m/>
    <m/>
    <m/>
    <m/>
    <m/>
    <m/>
    <m/>
    <m/>
    <m/>
    <m/>
    <m/>
    <m/>
    <m/>
    <m/>
    <m/>
    <m/>
    <m/>
    <m/>
    <e v="#REF!"/>
    <s v="SL15@tidalwaveautospa.com"/>
    <s v="Kyle Rovansek"/>
    <x v="3"/>
    <x v="2"/>
  </r>
  <r>
    <s v="Matt Bachman"/>
    <s v="EXP-10010706 "/>
    <n v="60.97"/>
    <d v="2023-12-30T00:00:00"/>
    <x v="0"/>
    <s v="Wash Maintenance"/>
    <s v="Grease lightning, tide pods"/>
    <m/>
    <m/>
    <m/>
    <m/>
    <m/>
    <m/>
    <m/>
    <m/>
    <m/>
    <m/>
    <m/>
    <m/>
    <m/>
    <m/>
    <m/>
    <m/>
    <m/>
    <m/>
    <m/>
    <m/>
    <m/>
    <e v="#REF!"/>
    <s v="SL15@tidalwaveautospa.com"/>
    <s v="Kyle Rovansek"/>
    <x v="3"/>
    <x v="2"/>
  </r>
  <r>
    <s v="Matt Bachman"/>
    <s v="EXP-10010706 "/>
    <n v="186.52"/>
    <d v="2024-01-02T00:00:00"/>
    <x v="0"/>
    <s v="Wash Maintenance"/>
    <s v="Hydro oil"/>
    <m/>
    <m/>
    <m/>
    <m/>
    <m/>
    <m/>
    <m/>
    <m/>
    <m/>
    <m/>
    <m/>
    <m/>
    <m/>
    <m/>
    <m/>
    <m/>
    <m/>
    <m/>
    <m/>
    <m/>
    <m/>
    <e v="#REF!"/>
    <s v="SL15@tidalwaveautospa.com"/>
    <s v="Kyle Rovansek"/>
    <x v="3"/>
    <x v="2"/>
  </r>
  <r>
    <s v="Matt Bachman"/>
    <s v="EXP-10010706 "/>
    <n v="15.07"/>
    <d v="2024-01-04T00:00:00"/>
    <x v="0"/>
    <s v="Office Supplies"/>
    <s v="Tiolet paper"/>
    <m/>
    <m/>
    <m/>
    <m/>
    <m/>
    <m/>
    <m/>
    <m/>
    <m/>
    <m/>
    <m/>
    <m/>
    <m/>
    <m/>
    <m/>
    <m/>
    <m/>
    <m/>
    <m/>
    <m/>
    <m/>
    <e v="#REF!"/>
    <s v="SL15@tidalwaveautospa.com"/>
    <s v="Kyle Rovansek"/>
    <x v="3"/>
    <x v="2"/>
  </r>
  <r>
    <s v="Matt Bachman"/>
    <s v="EXP-10010706 "/>
    <n v="250.57"/>
    <d v="2024-01-13T00:00:00"/>
    <x v="0"/>
    <s v="Wash Maintenance"/>
    <s v="Cleaning supplies"/>
    <m/>
    <m/>
    <m/>
    <m/>
    <m/>
    <m/>
    <m/>
    <m/>
    <m/>
    <m/>
    <m/>
    <m/>
    <m/>
    <m/>
    <m/>
    <m/>
    <m/>
    <m/>
    <m/>
    <m/>
    <m/>
    <e v="#REF!"/>
    <s v="SL15@tidalwaveautospa.com"/>
    <s v="Kyle Rovansek"/>
    <x v="3"/>
    <x v="2"/>
  </r>
  <r>
    <s v="Matt Bachman"/>
    <s v="EXP-10010706 "/>
    <n v="93.12"/>
    <d v="2024-01-14T00:00:00"/>
    <x v="0"/>
    <s v="Office Supplies"/>
    <s v="Xpt and office paper"/>
    <m/>
    <m/>
    <m/>
    <m/>
    <m/>
    <m/>
    <m/>
    <m/>
    <m/>
    <m/>
    <m/>
    <m/>
    <m/>
    <m/>
    <m/>
    <m/>
    <m/>
    <m/>
    <m/>
    <m/>
    <m/>
    <e v="#REF!"/>
    <s v="SL15@tidalwaveautospa.com"/>
    <s v="Kyle Rovansek"/>
    <x v="3"/>
    <x v="2"/>
  </r>
  <r>
    <s v="Matt Bachman"/>
    <s v="EXP-10010706 "/>
    <n v="7.1"/>
    <d v="2024-01-15T00:00:00"/>
    <x v="8"/>
    <s v="Snacks"/>
    <s v="Water"/>
    <m/>
    <m/>
    <m/>
    <m/>
    <m/>
    <m/>
    <m/>
    <m/>
    <m/>
    <m/>
    <m/>
    <m/>
    <m/>
    <m/>
    <m/>
    <m/>
    <m/>
    <m/>
    <m/>
    <m/>
    <m/>
    <e v="#REF!"/>
    <s v="SL15@tidalwaveautospa.com"/>
    <s v="Kyle Rovansek"/>
    <x v="3"/>
    <x v="2"/>
  </r>
  <r>
    <s v="Matt Bachman"/>
    <s v="EXP-10010706 "/>
    <n v="379.48"/>
    <d v="2024-01-16T00:00:00"/>
    <x v="0"/>
    <s v="Equipment"/>
    <s v="Heaters"/>
    <m/>
    <m/>
    <m/>
    <m/>
    <m/>
    <m/>
    <m/>
    <m/>
    <m/>
    <m/>
    <m/>
    <m/>
    <m/>
    <m/>
    <m/>
    <m/>
    <m/>
    <m/>
    <m/>
    <m/>
    <m/>
    <e v="#REF!"/>
    <s v="SL15@tidalwaveautospa.com"/>
    <s v="Kyle Rovansek"/>
    <x v="3"/>
    <x v="2"/>
  </r>
  <r>
    <s v="Matt Bachman"/>
    <s v="EXP-10010706 "/>
    <n v="37.94"/>
    <d v="2024-01-16T00:00:00"/>
    <x v="0"/>
    <s v="Parts"/>
    <s v="Door jams"/>
    <m/>
    <m/>
    <m/>
    <m/>
    <m/>
    <m/>
    <m/>
    <m/>
    <m/>
    <m/>
    <m/>
    <m/>
    <m/>
    <m/>
    <m/>
    <m/>
    <m/>
    <m/>
    <m/>
    <m/>
    <m/>
    <e v="#REF!"/>
    <s v="SL15@tidalwaveautospa.com"/>
    <s v="Kyle Rovansek"/>
    <x v="3"/>
    <x v="2"/>
  </r>
  <r>
    <s v="Andrew Strevel"/>
    <s v="EXP-10010432 "/>
    <n v="30"/>
    <d v="2024-01-21T00:00:00"/>
    <x v="26"/>
    <s v="Car Wash"/>
    <s v="Testing wash.  Secret shop"/>
    <m/>
    <m/>
    <m/>
    <m/>
    <m/>
    <m/>
    <m/>
    <m/>
    <m/>
    <m/>
    <m/>
    <m/>
    <m/>
    <m/>
    <m/>
    <m/>
    <m/>
    <m/>
    <m/>
    <m/>
    <m/>
    <e v="#REF!"/>
    <s v="andrew.strevel@tidalwaveautospa.com"/>
    <s v="Bruce Maxwell"/>
    <x v="3"/>
    <x v="2"/>
  </r>
  <r>
    <s v="Andrew Strevel"/>
    <s v="EXP-10011431 "/>
    <n v="50"/>
    <d v="2024-02-15T00:00:00"/>
    <x v="42"/>
    <s v="Car Wash"/>
    <s v="Shopped PTC and also evaluated detail"/>
    <m/>
    <m/>
    <m/>
    <m/>
    <m/>
    <m/>
    <m/>
    <m/>
    <m/>
    <m/>
    <m/>
    <m/>
    <m/>
    <m/>
    <m/>
    <m/>
    <m/>
    <m/>
    <m/>
    <m/>
    <m/>
    <e v="#REF!"/>
    <s v="andrew.strevel@tidalwaveautospa.com"/>
    <s v="Bruce Maxwell"/>
    <x v="3"/>
    <x v="2"/>
  </r>
  <r>
    <s v="Aaron McVicker"/>
    <s v="EXP-10011481 "/>
    <n v="16.350000000000001"/>
    <d v="2024-01-30T00:00:00"/>
    <x v="25"/>
    <s v="Plumbing Expense"/>
    <s v="Plumbing"/>
    <m/>
    <m/>
    <m/>
    <m/>
    <m/>
    <m/>
    <m/>
    <m/>
    <m/>
    <m/>
    <m/>
    <m/>
    <m/>
    <m/>
    <m/>
    <m/>
    <m/>
    <m/>
    <m/>
    <m/>
    <m/>
    <e v="#REF!"/>
    <s v="SL364@tidalwaveautospa.com"/>
    <s v="Ricky Doyle"/>
    <x v="3"/>
    <x v="2"/>
  </r>
  <r>
    <s v="Aaron McVicker"/>
    <s v="EXP-10011481 "/>
    <n v="17.78"/>
    <d v="2024-01-30T00:00:00"/>
    <x v="25"/>
    <s v="Plumbing Expense"/>
    <s v="Plumbing repairs"/>
    <m/>
    <m/>
    <m/>
    <m/>
    <m/>
    <m/>
    <m/>
    <m/>
    <m/>
    <m/>
    <m/>
    <m/>
    <m/>
    <m/>
    <m/>
    <m/>
    <m/>
    <m/>
    <m/>
    <m/>
    <m/>
    <e v="#REF!"/>
    <s v="SL364@tidalwaveautospa.com"/>
    <s v="Ricky Doyle"/>
    <x v="3"/>
    <x v="2"/>
  </r>
  <r>
    <s v="Aaron McVicker"/>
    <s v="EXP-10011481 "/>
    <n v="49.37"/>
    <d v="2024-01-30T00:00:00"/>
    <x v="0"/>
    <s v="Wash Maintenance"/>
    <s v="Hydra oil conveyor"/>
    <m/>
    <m/>
    <m/>
    <m/>
    <m/>
    <m/>
    <m/>
    <m/>
    <m/>
    <m/>
    <m/>
    <m/>
    <m/>
    <m/>
    <m/>
    <m/>
    <m/>
    <m/>
    <m/>
    <m/>
    <m/>
    <e v="#REF!"/>
    <s v="SL364@tidalwaveautospa.com"/>
    <s v="Ricky Doyle"/>
    <x v="3"/>
    <x v="2"/>
  </r>
  <r>
    <s v="Aaron McVicker"/>
    <s v="EXP-10011481 "/>
    <n v="20.43"/>
    <d v="2024-01-30T00:00:00"/>
    <x v="0"/>
    <s v="Snacks"/>
    <s v="Gatorade Water"/>
    <m/>
    <m/>
    <m/>
    <m/>
    <m/>
    <m/>
    <m/>
    <m/>
    <m/>
    <m/>
    <m/>
    <m/>
    <m/>
    <m/>
    <m/>
    <m/>
    <m/>
    <m/>
    <m/>
    <m/>
    <m/>
    <e v="#REF!"/>
    <s v="SL364@tidalwaveautospa.com"/>
    <s v="Ricky Doyle"/>
    <x v="3"/>
    <x v="2"/>
  </r>
  <r>
    <s v="Aaron McVicker"/>
    <s v="EXP-10011481 "/>
    <n v="14.26"/>
    <d v="2024-02-07T00:00:00"/>
    <x v="6"/>
    <s v="Wash Maintenance"/>
    <s v="Cable ties"/>
    <m/>
    <m/>
    <m/>
    <m/>
    <m/>
    <m/>
    <m/>
    <m/>
    <m/>
    <m/>
    <m/>
    <m/>
    <m/>
    <m/>
    <m/>
    <m/>
    <m/>
    <m/>
    <m/>
    <m/>
    <m/>
    <e v="#REF!"/>
    <s v="SL364@tidalwaveautospa.com"/>
    <s v="Ricky Doyle"/>
    <x v="3"/>
    <x v="2"/>
  </r>
  <r>
    <s v="Aaron McVicker"/>
    <s v="EXP-10011481 "/>
    <n v="24.94"/>
    <d v="2024-02-20T00:00:00"/>
    <x v="0"/>
    <s v="Advertising &amp; Promotion"/>
    <s v="Customer compliant debit card for reimbursement due to wash closure - jeff"/>
    <m/>
    <m/>
    <m/>
    <m/>
    <m/>
    <m/>
    <m/>
    <m/>
    <m/>
    <m/>
    <m/>
    <m/>
    <m/>
    <m/>
    <m/>
    <m/>
    <m/>
    <m/>
    <m/>
    <m/>
    <m/>
    <e v="#REF!"/>
    <s v="SL364@tidalwaveautospa.com"/>
    <s v="Ricky Doyle"/>
    <x v="3"/>
    <x v="2"/>
  </r>
  <r>
    <s v="Brian Buttram"/>
    <s v="EXP-10011479 "/>
    <n v="46.57"/>
    <d v="2023-12-21T00:00:00"/>
    <x v="0"/>
    <s v="Wash Maintenance"/>
    <s v="Cleaning supplies"/>
    <m/>
    <m/>
    <m/>
    <m/>
    <m/>
    <m/>
    <m/>
    <m/>
    <m/>
    <m/>
    <m/>
    <m/>
    <m/>
    <m/>
    <m/>
    <m/>
    <m/>
    <m/>
    <m/>
    <m/>
    <m/>
    <e v="#REF!"/>
    <s v=""/>
    <s v=""/>
    <x v="3"/>
    <x v="2"/>
  </r>
  <r>
    <s v="Brian Buttram"/>
    <s v="EXP-10011479 "/>
    <n v="328.73"/>
    <d v="2023-12-22T00:00:00"/>
    <x v="0"/>
    <s v="Equipment"/>
    <s v="Blower"/>
    <m/>
    <m/>
    <m/>
    <m/>
    <m/>
    <m/>
    <m/>
    <m/>
    <m/>
    <m/>
    <m/>
    <m/>
    <m/>
    <m/>
    <m/>
    <m/>
    <m/>
    <m/>
    <m/>
    <m/>
    <m/>
    <e v="#REF!"/>
    <s v=""/>
    <s v=""/>
    <x v="3"/>
    <x v="2"/>
  </r>
  <r>
    <s v="Brian Buttram"/>
    <s v="EXP-10011479 "/>
    <n v="631.65"/>
    <d v="2024-01-09T00:00:00"/>
    <x v="0"/>
    <s v="Equipment"/>
    <s v="Heaters/cart"/>
    <m/>
    <m/>
    <m/>
    <m/>
    <m/>
    <m/>
    <m/>
    <m/>
    <m/>
    <m/>
    <m/>
    <m/>
    <m/>
    <m/>
    <m/>
    <m/>
    <m/>
    <m/>
    <m/>
    <m/>
    <m/>
    <e v="#REF!"/>
    <s v=""/>
    <s v=""/>
    <x v="3"/>
    <x v="2"/>
  </r>
  <r>
    <s v="Bruce Maxwell"/>
    <s v="EXP-10011487 "/>
    <n v="14.44"/>
    <d v="2024-02-02T00:00:00"/>
    <x v="7"/>
    <s v="Plumbing Expense"/>
    <s v="Veterans plumbing"/>
    <m/>
    <m/>
    <m/>
    <m/>
    <m/>
    <m/>
    <m/>
    <m/>
    <m/>
    <m/>
    <m/>
    <m/>
    <m/>
    <m/>
    <m/>
    <m/>
    <m/>
    <m/>
    <m/>
    <m/>
    <m/>
    <e v="#REF!"/>
    <s v="bruce.maxwell@tidalwaveautospa.com"/>
    <s v="Timothy Fruge"/>
    <x v="3"/>
    <x v="2"/>
  </r>
  <r>
    <s v="Bruce Maxwell"/>
    <s v="EXP-10011487 "/>
    <n v="498.68"/>
    <d v="2024-02-20T00:00:00"/>
    <x v="21"/>
    <s v="Training"/>
    <s v="Meeting room for diamond shine classes for comsuktants"/>
    <m/>
    <m/>
    <m/>
    <m/>
    <m/>
    <m/>
    <m/>
    <m/>
    <m/>
    <m/>
    <m/>
    <m/>
    <m/>
    <m/>
    <m/>
    <m/>
    <m/>
    <m/>
    <m/>
    <m/>
    <m/>
    <e v="#REF!"/>
    <s v="bruce.maxwell@tidalwaveautospa.com"/>
    <s v="Timothy Fruge"/>
    <x v="3"/>
    <x v="2"/>
  </r>
  <r>
    <s v="Kyle Rovansek"/>
    <s v="EXP-10011486 "/>
    <n v="5.91"/>
    <d v="2024-01-10T00:00:00"/>
    <x v="1"/>
    <s v="Parts"/>
    <s v="small bolts for repair"/>
    <m/>
    <m/>
    <m/>
    <m/>
    <m/>
    <m/>
    <m/>
    <m/>
    <m/>
    <m/>
    <m/>
    <m/>
    <m/>
    <m/>
    <m/>
    <m/>
    <m/>
    <m/>
    <m/>
    <m/>
    <m/>
    <e v="#REF!"/>
    <s v="kyle.rovansek@tidalwaveautospa.com"/>
    <s v="Bruce Maxwell"/>
    <x v="3"/>
    <x v="2"/>
  </r>
  <r>
    <s v="Kyle Rovansek"/>
    <s v="EXP-10011486 "/>
    <n v="13.18"/>
    <d v="2024-01-10T00:00:00"/>
    <x v="1"/>
    <s v="Parts"/>
    <s v="fasteners for gate arms"/>
    <m/>
    <m/>
    <m/>
    <m/>
    <m/>
    <m/>
    <m/>
    <m/>
    <m/>
    <m/>
    <m/>
    <m/>
    <m/>
    <m/>
    <m/>
    <m/>
    <m/>
    <m/>
    <m/>
    <m/>
    <m/>
    <e v="#REF!"/>
    <s v="kyle.rovansek@tidalwaveautospa.com"/>
    <s v="Bruce Maxwell"/>
    <x v="3"/>
    <x v="2"/>
  </r>
  <r>
    <s v="Kyle Rovansek"/>
    <s v="EXP-10011486 "/>
    <n v="9.61"/>
    <d v="2024-01-10T00:00:00"/>
    <x v="1"/>
    <s v="Parts"/>
    <s v="fasteners for gate arm repair"/>
    <m/>
    <m/>
    <m/>
    <m/>
    <m/>
    <m/>
    <m/>
    <m/>
    <m/>
    <m/>
    <m/>
    <m/>
    <m/>
    <m/>
    <m/>
    <m/>
    <m/>
    <m/>
    <m/>
    <m/>
    <m/>
    <e v="#REF!"/>
    <s v="kyle.rovansek@tidalwaveautospa.com"/>
    <s v="Bruce Maxwell"/>
    <x v="3"/>
    <x v="2"/>
  </r>
  <r>
    <s v="Kyle Rovansek"/>
    <s v="EXP-10011486 "/>
    <n v="64.31"/>
    <d v="2024-01-31T00:00:00"/>
    <x v="0"/>
    <s v="Wash Maintenance"/>
    <s v="vinegar gloves and tide"/>
    <m/>
    <m/>
    <m/>
    <m/>
    <m/>
    <m/>
    <m/>
    <m/>
    <m/>
    <m/>
    <m/>
    <m/>
    <m/>
    <m/>
    <m/>
    <m/>
    <m/>
    <m/>
    <m/>
    <m/>
    <m/>
    <e v="#REF!"/>
    <s v="kyle.rovansek@tidalwaveautospa.com"/>
    <s v="Bruce Maxwell"/>
    <x v="3"/>
    <x v="2"/>
  </r>
  <r>
    <s v="Grant Hendrix"/>
    <s v="EXP-10011455 "/>
    <n v="23.5"/>
    <d v="2024-02-02T00:00:00"/>
    <x v="0"/>
    <s v="Wash Maintenance"/>
    <s v="Softener salt"/>
    <m/>
    <m/>
    <m/>
    <m/>
    <m/>
    <m/>
    <m/>
    <m/>
    <m/>
    <m/>
    <m/>
    <m/>
    <m/>
    <m/>
    <m/>
    <m/>
    <m/>
    <m/>
    <m/>
    <m/>
    <m/>
    <e v="#REF!"/>
    <s v="SL190@tidalwaveautospa.com"/>
    <s v="Ricky Doyle"/>
    <x v="3"/>
    <x v="2"/>
  </r>
  <r>
    <s v="Grant Hendrix"/>
    <s v="EXP-10011455 "/>
    <n v="116.06"/>
    <d v="2024-02-02T00:00:00"/>
    <x v="0"/>
    <s v="Office Supplies"/>
    <s v="Walk n Talk"/>
    <m/>
    <m/>
    <m/>
    <m/>
    <m/>
    <m/>
    <m/>
    <m/>
    <m/>
    <m/>
    <m/>
    <m/>
    <m/>
    <m/>
    <m/>
    <m/>
    <m/>
    <m/>
    <m/>
    <m/>
    <m/>
    <e v="#REF!"/>
    <s v="SL190@tidalwaveautospa.com"/>
    <s v="Ricky Doyle"/>
    <x v="3"/>
    <x v="2"/>
  </r>
  <r>
    <s v="Grant Hendrix"/>
    <s v="EXP-10011455 "/>
    <n v="9.6199999999999992"/>
    <d v="2024-02-03T00:00:00"/>
    <x v="2"/>
    <s v="Parts"/>
    <s v="Equipment repair"/>
    <m/>
    <m/>
    <m/>
    <m/>
    <m/>
    <m/>
    <m/>
    <m/>
    <m/>
    <m/>
    <m/>
    <m/>
    <m/>
    <m/>
    <m/>
    <m/>
    <m/>
    <m/>
    <m/>
    <m/>
    <m/>
    <e v="#REF!"/>
    <s v="SL190@tidalwaveautospa.com"/>
    <s v="Ricky Doyle"/>
    <x v="3"/>
    <x v="2"/>
  </r>
  <r>
    <s v="Grant Hendrix"/>
    <s v="EXP-10011455 "/>
    <n v="192.51"/>
    <d v="2024-02-05T00:00:00"/>
    <x v="0"/>
    <s v="Office Supplies"/>
    <s v="Walk n Talk"/>
    <m/>
    <m/>
    <m/>
    <m/>
    <m/>
    <m/>
    <m/>
    <m/>
    <m/>
    <m/>
    <m/>
    <m/>
    <m/>
    <m/>
    <m/>
    <m/>
    <m/>
    <m/>
    <m/>
    <m/>
    <m/>
    <e v="#REF!"/>
    <s v="SL190@tidalwaveautospa.com"/>
    <s v="Ricky Doyle"/>
    <x v="3"/>
    <x v="2"/>
  </r>
  <r>
    <s v="Grant Hendrix"/>
    <s v="EXP-10011455 "/>
    <n v="25.28"/>
    <d v="2024-02-09T00:00:00"/>
    <x v="2"/>
    <s v="Parts"/>
    <s v="CTA repair"/>
    <m/>
    <m/>
    <m/>
    <m/>
    <m/>
    <m/>
    <m/>
    <m/>
    <m/>
    <m/>
    <m/>
    <m/>
    <m/>
    <m/>
    <m/>
    <m/>
    <m/>
    <m/>
    <m/>
    <m/>
    <m/>
    <e v="#REF!"/>
    <s v="SL190@tidalwaveautospa.com"/>
    <s v="Ricky Doyle"/>
    <x v="3"/>
    <x v="2"/>
  </r>
  <r>
    <s v="Grant Hendrix"/>
    <s v="EXP-10011455 "/>
    <n v="68.09"/>
    <d v="2024-02-15T00:00:00"/>
    <x v="2"/>
    <s v="Parts"/>
    <s v="Sign repair"/>
    <m/>
    <m/>
    <m/>
    <m/>
    <m/>
    <m/>
    <m/>
    <m/>
    <m/>
    <m/>
    <m/>
    <m/>
    <m/>
    <m/>
    <m/>
    <m/>
    <m/>
    <m/>
    <m/>
    <m/>
    <m/>
    <e v="#REF!"/>
    <s v="SL190@tidalwaveautospa.com"/>
    <s v="Ricky Doyle"/>
    <x v="3"/>
    <x v="2"/>
  </r>
  <r>
    <s v="Corey McCarthy"/>
    <s v="EXP-10011467 "/>
    <n v="63.07"/>
    <d v="2023-12-20T00:00:00"/>
    <x v="0"/>
    <s v="Wash Maintenance"/>
    <s v="Wash supplies"/>
    <m/>
    <m/>
    <m/>
    <m/>
    <m/>
    <m/>
    <m/>
    <m/>
    <m/>
    <m/>
    <m/>
    <m/>
    <m/>
    <m/>
    <m/>
    <m/>
    <m/>
    <m/>
    <m/>
    <m/>
    <m/>
    <e v="#REF!"/>
    <s v=""/>
    <s v=""/>
    <x v="3"/>
    <x v="2"/>
  </r>
  <r>
    <s v="Corey McCarthy"/>
    <s v="EXP-10011467 "/>
    <n v="14.38"/>
    <d v="2023-12-28T00:00:00"/>
    <x v="33"/>
    <s v="Postage"/>
    <s v="Mail damage claim to Wilmington site"/>
    <m/>
    <m/>
    <m/>
    <m/>
    <m/>
    <m/>
    <m/>
    <m/>
    <m/>
    <m/>
    <m/>
    <m/>
    <m/>
    <m/>
    <m/>
    <m/>
    <m/>
    <m/>
    <m/>
    <m/>
    <m/>
    <e v="#REF!"/>
    <s v=""/>
    <s v=""/>
    <x v="3"/>
    <x v="2"/>
  </r>
  <r>
    <s v="Corey McCarthy"/>
    <s v="EXP-10011467 "/>
    <n v="277.95999999999998"/>
    <d v="2024-01-17T00:00:00"/>
    <x v="0"/>
    <s v="Wash Maintenance"/>
    <s v="Prep gun hose and cleaning supplies"/>
    <m/>
    <m/>
    <m/>
    <m/>
    <m/>
    <m/>
    <m/>
    <m/>
    <m/>
    <m/>
    <m/>
    <m/>
    <m/>
    <m/>
    <m/>
    <m/>
    <m/>
    <m/>
    <m/>
    <m/>
    <m/>
    <e v="#REF!"/>
    <s v=""/>
    <s v=""/>
    <x v="3"/>
    <x v="2"/>
  </r>
  <r>
    <s v="Corey McCarthy"/>
    <s v="EXP-10011467 "/>
    <n v="254.94"/>
    <d v="2024-01-19T00:00:00"/>
    <x v="0"/>
    <s v="Office Supplies"/>
    <s v="Gift card for ASLs while at the retreat"/>
    <m/>
    <m/>
    <m/>
    <m/>
    <m/>
    <m/>
    <m/>
    <m/>
    <m/>
    <m/>
    <m/>
    <m/>
    <m/>
    <m/>
    <m/>
    <m/>
    <m/>
    <m/>
    <m/>
    <m/>
    <m/>
    <e v="#REF!"/>
    <s v=""/>
    <s v=""/>
    <x v="3"/>
    <x v="2"/>
  </r>
  <r>
    <s v="Corey McCarthy"/>
    <s v="EXP-10011467 "/>
    <n v="72.849999999999994"/>
    <d v="2024-01-29T00:00:00"/>
    <x v="1"/>
    <s v="Parts"/>
    <s v="Dry n shine parts"/>
    <m/>
    <m/>
    <m/>
    <m/>
    <m/>
    <m/>
    <m/>
    <m/>
    <m/>
    <m/>
    <m/>
    <m/>
    <m/>
    <m/>
    <m/>
    <m/>
    <m/>
    <m/>
    <m/>
    <m/>
    <m/>
    <e v="#REF!"/>
    <s v=""/>
    <s v=""/>
    <x v="3"/>
    <x v="2"/>
  </r>
  <r>
    <s v="Corey McCarthy"/>
    <s v="EXP-10011467 "/>
    <n v="1220"/>
    <d v="2024-01-29T00:00:00"/>
    <x v="15"/>
    <s v="Wash Supplies"/>
    <s v="Towels"/>
    <m/>
    <m/>
    <m/>
    <m/>
    <m/>
    <m/>
    <m/>
    <m/>
    <m/>
    <m/>
    <m/>
    <m/>
    <m/>
    <m/>
    <m/>
    <m/>
    <m/>
    <m/>
    <m/>
    <m/>
    <m/>
    <e v="#REF!"/>
    <s v=""/>
    <s v=""/>
    <x v="3"/>
    <x v="2"/>
  </r>
  <r>
    <s v="Corey McCarthy"/>
    <s v="EXP-10011467 "/>
    <n v="260.64"/>
    <d v="2024-01-29T00:00:00"/>
    <x v="1"/>
    <s v="Parts"/>
    <s v="Dry n shine parts"/>
    <m/>
    <m/>
    <m/>
    <m/>
    <m/>
    <m/>
    <m/>
    <m/>
    <m/>
    <m/>
    <m/>
    <m/>
    <m/>
    <m/>
    <m/>
    <m/>
    <m/>
    <m/>
    <m/>
    <m/>
    <m/>
    <e v="#REF!"/>
    <s v=""/>
    <s v=""/>
    <x v="3"/>
    <x v="2"/>
  </r>
  <r>
    <s v="Corey McCarthy"/>
    <s v="EXP-10011467 "/>
    <n v="284.17"/>
    <d v="2024-01-30T00:00:00"/>
    <x v="0"/>
    <s v="Wash Maintenance"/>
    <s v="Towel Bins"/>
    <m/>
    <m/>
    <m/>
    <m/>
    <m/>
    <m/>
    <m/>
    <m/>
    <m/>
    <m/>
    <m/>
    <m/>
    <m/>
    <m/>
    <m/>
    <m/>
    <m/>
    <m/>
    <m/>
    <m/>
    <m/>
    <e v="#REF!"/>
    <s v=""/>
    <s v=""/>
    <x v="3"/>
    <x v="2"/>
  </r>
  <r>
    <s v="Corey McCarthy"/>
    <s v="EXP-10011467 "/>
    <n v="72.400000000000006"/>
    <d v="2024-02-03T00:00:00"/>
    <x v="0"/>
    <s v="Wash Maintenance"/>
    <s v="Cleaning supplies"/>
    <m/>
    <m/>
    <m/>
    <m/>
    <m/>
    <m/>
    <m/>
    <m/>
    <m/>
    <m/>
    <m/>
    <m/>
    <m/>
    <m/>
    <m/>
    <m/>
    <m/>
    <m/>
    <m/>
    <m/>
    <m/>
    <e v="#REF!"/>
    <s v=""/>
    <s v=""/>
    <x v="3"/>
    <x v="2"/>
  </r>
  <r>
    <s v="Corey McCarthy"/>
    <s v="EXP-10011467 "/>
    <n v="31.11"/>
    <d v="2024-02-07T00:00:00"/>
    <x v="1"/>
    <s v="Parts"/>
    <s v="Stainless steel pipe"/>
    <m/>
    <m/>
    <m/>
    <m/>
    <m/>
    <m/>
    <m/>
    <m/>
    <m/>
    <m/>
    <m/>
    <m/>
    <m/>
    <m/>
    <m/>
    <m/>
    <m/>
    <m/>
    <m/>
    <m/>
    <m/>
    <e v="#REF!"/>
    <s v=""/>
    <s v=""/>
    <x v="3"/>
    <x v="2"/>
  </r>
  <r>
    <s v="Corey McCarthy"/>
    <s v="EXP-10011467 "/>
    <n v="41.38"/>
    <d v="2024-02-07T00:00:00"/>
    <x v="15"/>
    <s v="Wash Maintenance"/>
    <s v="Laundry detergent"/>
    <m/>
    <m/>
    <m/>
    <m/>
    <m/>
    <m/>
    <m/>
    <m/>
    <m/>
    <m/>
    <m/>
    <m/>
    <m/>
    <m/>
    <m/>
    <m/>
    <m/>
    <m/>
    <m/>
    <m/>
    <m/>
    <e v="#REF!"/>
    <s v=""/>
    <s v=""/>
    <x v="3"/>
    <x v="2"/>
  </r>
  <r>
    <s v="Corey McCarthy"/>
    <s v="EXP-10011467 "/>
    <n v="293.24"/>
    <d v="2024-02-12T00:00:00"/>
    <x v="0"/>
    <s v="Wash Maintenance"/>
    <s v="Wash supplies"/>
    <m/>
    <m/>
    <m/>
    <m/>
    <m/>
    <m/>
    <m/>
    <m/>
    <m/>
    <m/>
    <m/>
    <m/>
    <m/>
    <m/>
    <m/>
    <m/>
    <m/>
    <m/>
    <m/>
    <m/>
    <m/>
    <e v="#REF!"/>
    <s v=""/>
    <s v=""/>
    <x v="3"/>
    <x v="2"/>
  </r>
  <r>
    <s v="Corey McCarthy"/>
    <s v="EXP-10011467 "/>
    <n v="-153.83000000000001"/>
    <d v="2024-02-20T00:00:00"/>
    <x v="1"/>
    <s v="Parts"/>
    <s v="Returned wrong part"/>
    <m/>
    <m/>
    <m/>
    <m/>
    <m/>
    <m/>
    <m/>
    <m/>
    <m/>
    <m/>
    <m/>
    <m/>
    <m/>
    <m/>
    <m/>
    <m/>
    <m/>
    <m/>
    <m/>
    <m/>
    <m/>
    <e v="#REF!"/>
    <s v=""/>
    <s v=""/>
    <x v="3"/>
    <x v="2"/>
  </r>
  <r>
    <s v="Anthony Mazzella"/>
    <s v="EXP-10011459 "/>
    <n v="109.12"/>
    <d v="2024-02-19T00:00:00"/>
    <x v="0"/>
    <s v="Wash Maintenance"/>
    <s v="rain coat and cleaner"/>
    <m/>
    <m/>
    <m/>
    <m/>
    <m/>
    <m/>
    <m/>
    <m/>
    <m/>
    <m/>
    <m/>
    <m/>
    <m/>
    <m/>
    <m/>
    <m/>
    <m/>
    <m/>
    <m/>
    <m/>
    <m/>
    <e v="#REF!"/>
    <s v="SL271@tidalwaveautospa.com"/>
    <s v="Wesley Kurtz"/>
    <x v="3"/>
    <x v="2"/>
  </r>
  <r>
    <s v="Nick Way"/>
    <s v="EXP-10011135 "/>
    <n v="25.61"/>
    <d v="2024-01-10T00:00:00"/>
    <x v="0"/>
    <s v="Wash Maintenance"/>
    <s v="Cleaning Supplies"/>
    <m/>
    <m/>
    <m/>
    <m/>
    <m/>
    <m/>
    <m/>
    <m/>
    <m/>
    <m/>
    <m/>
    <m/>
    <m/>
    <m/>
    <m/>
    <m/>
    <m/>
    <m/>
    <m/>
    <m/>
    <m/>
    <e v="#REF!"/>
    <s v=""/>
    <s v=""/>
    <x v="3"/>
    <x v="2"/>
  </r>
  <r>
    <s v="Nick Way"/>
    <s v="EXP-10011135 "/>
    <n v="31.46"/>
    <d v="2024-01-18T00:00:00"/>
    <x v="8"/>
    <s v="Safety Supplies"/>
    <s v="Hand warmers for employee use"/>
    <m/>
    <m/>
    <m/>
    <m/>
    <m/>
    <m/>
    <m/>
    <m/>
    <m/>
    <m/>
    <m/>
    <m/>
    <m/>
    <m/>
    <m/>
    <m/>
    <m/>
    <m/>
    <m/>
    <m/>
    <m/>
    <e v="#REF!"/>
    <s v=""/>
    <s v=""/>
    <x v="3"/>
    <x v="2"/>
  </r>
  <r>
    <s v="Nick Way"/>
    <s v="EXP-10011135 "/>
    <n v="45.07"/>
    <d v="2024-01-25T00:00:00"/>
    <x v="0"/>
    <s v="Wash Maintenance"/>
    <s v="Misc supplies and cleaning supplies"/>
    <m/>
    <m/>
    <m/>
    <m/>
    <m/>
    <m/>
    <m/>
    <m/>
    <m/>
    <m/>
    <m/>
    <m/>
    <m/>
    <m/>
    <m/>
    <m/>
    <m/>
    <m/>
    <m/>
    <m/>
    <m/>
    <e v="#REF!"/>
    <s v=""/>
    <s v=""/>
    <x v="3"/>
    <x v="2"/>
  </r>
  <r>
    <s v="Nick Way"/>
    <s v="EXP-10011135 "/>
    <n v="66.5"/>
    <d v="2024-01-31T00:00:00"/>
    <x v="0"/>
    <s v="Wash Maintenance"/>
    <s v="Dawn/vinager cleaning supplies"/>
    <m/>
    <m/>
    <m/>
    <m/>
    <m/>
    <m/>
    <m/>
    <m/>
    <m/>
    <m/>
    <m/>
    <m/>
    <m/>
    <m/>
    <m/>
    <m/>
    <m/>
    <m/>
    <m/>
    <m/>
    <m/>
    <e v="#REF!"/>
    <s v=""/>
    <s v=""/>
    <x v="3"/>
    <x v="2"/>
  </r>
  <r>
    <s v="Nick Way"/>
    <s v="EXP-10011135 "/>
    <n v="48.69"/>
    <d v="2024-02-13T00:00:00"/>
    <x v="0"/>
    <s v="Wash Maintenance"/>
    <s v="Cleaning supplies"/>
    <m/>
    <m/>
    <m/>
    <m/>
    <m/>
    <m/>
    <m/>
    <m/>
    <m/>
    <m/>
    <m/>
    <m/>
    <m/>
    <m/>
    <m/>
    <m/>
    <m/>
    <m/>
    <m/>
    <m/>
    <m/>
    <e v="#REF!"/>
    <s v=""/>
    <s v=""/>
    <x v="3"/>
    <x v="2"/>
  </r>
  <r>
    <s v="Nick Way"/>
    <s v="EXP-10011135 "/>
    <n v="81.42"/>
    <d v="2024-02-16T00:00:00"/>
    <x v="0"/>
    <s v="Small Tools"/>
    <s v="Radios and pump for hydraulic drum"/>
    <m/>
    <m/>
    <m/>
    <m/>
    <m/>
    <m/>
    <m/>
    <m/>
    <m/>
    <m/>
    <m/>
    <m/>
    <m/>
    <m/>
    <m/>
    <m/>
    <m/>
    <m/>
    <m/>
    <m/>
    <m/>
    <e v="#REF!"/>
    <s v=""/>
    <s v=""/>
    <x v="3"/>
    <x v="2"/>
  </r>
  <r>
    <s v="Jeremiah Vincent"/>
    <s v="EXP-10011205 "/>
    <n v="29.47"/>
    <d v="2024-01-23T00:00:00"/>
    <x v="14"/>
    <s v="Wash Maintenance"/>
    <s v="ice melt"/>
    <m/>
    <m/>
    <m/>
    <m/>
    <m/>
    <m/>
    <m/>
    <m/>
    <m/>
    <m/>
    <m/>
    <m/>
    <m/>
    <m/>
    <m/>
    <m/>
    <m/>
    <m/>
    <m/>
    <m/>
    <m/>
    <e v="#REF!"/>
    <s v="SL17@tidalwaveautospa.com"/>
    <s v="Wesley Kurtz"/>
    <x v="3"/>
    <x v="2"/>
  </r>
  <r>
    <s v="Jeremiah Vincent"/>
    <s v="EXP-10011205 "/>
    <n v="52.91"/>
    <d v="2024-02-04T00:00:00"/>
    <x v="0"/>
    <s v="Small Tools"/>
    <s v="pet hair remover for interiors"/>
    <m/>
    <m/>
    <m/>
    <m/>
    <m/>
    <m/>
    <m/>
    <m/>
    <m/>
    <m/>
    <m/>
    <m/>
    <m/>
    <m/>
    <m/>
    <m/>
    <m/>
    <m/>
    <m/>
    <m/>
    <m/>
    <e v="#REF!"/>
    <s v="SL17@tidalwaveautospa.com"/>
    <s v="Wesley Kurtz"/>
    <x v="3"/>
    <x v="2"/>
  </r>
  <r>
    <s v="Jeremiah Vincent"/>
    <s v="EXP-10011205 "/>
    <n v="42.74"/>
    <d v="2024-02-04T00:00:00"/>
    <x v="0"/>
    <s v="Wash Maintenance"/>
    <s v="bucket"/>
    <m/>
    <m/>
    <m/>
    <m/>
    <m/>
    <m/>
    <m/>
    <m/>
    <m/>
    <m/>
    <m/>
    <m/>
    <m/>
    <m/>
    <m/>
    <m/>
    <m/>
    <m/>
    <m/>
    <m/>
    <m/>
    <e v="#REF!"/>
    <s v="SL17@tidalwaveautospa.com"/>
    <s v="Wesley Kurtz"/>
    <x v="3"/>
    <x v="2"/>
  </r>
  <r>
    <s v="Frankie Tadlock"/>
    <s v="EXP-10011206 "/>
    <n v="20.309999999999999"/>
    <d v="2024-01-31T00:00:00"/>
    <x v="7"/>
    <s v="Vehicle Damage Claims"/>
    <s v="Antenna for Customer"/>
    <m/>
    <m/>
    <m/>
    <m/>
    <m/>
    <m/>
    <m/>
    <m/>
    <m/>
    <m/>
    <m/>
    <m/>
    <m/>
    <m/>
    <m/>
    <m/>
    <m/>
    <m/>
    <m/>
    <m/>
    <m/>
    <e v="#REF!"/>
    <s v="SL209@tidalwaveautospa.com"/>
    <s v="Wesley Kurtz"/>
    <x v="3"/>
    <x v="2"/>
  </r>
  <r>
    <s v="Frankie Tadlock"/>
    <s v="EXP-10011206 "/>
    <n v="45.96"/>
    <d v="2024-02-14T00:00:00"/>
    <x v="2"/>
    <s v="Parts"/>
    <s v="fitting to repair stainless pipe in tunnel"/>
    <m/>
    <m/>
    <m/>
    <m/>
    <m/>
    <m/>
    <m/>
    <m/>
    <m/>
    <m/>
    <m/>
    <m/>
    <m/>
    <m/>
    <m/>
    <m/>
    <m/>
    <m/>
    <m/>
    <m/>
    <m/>
    <e v="#REF!"/>
    <s v="SL209@tidalwaveautospa.com"/>
    <s v="Wesley Kurtz"/>
    <x v="3"/>
    <x v="2"/>
  </r>
  <r>
    <s v="Joseph Landfried"/>
    <s v="EXP-10010956 "/>
    <n v="8.09"/>
    <d v="2024-01-08T00:00:00"/>
    <x v="0"/>
    <s v="Wash Maintenance"/>
    <s v="dawn and vinegar"/>
    <m/>
    <m/>
    <m/>
    <m/>
    <m/>
    <m/>
    <m/>
    <m/>
    <m/>
    <m/>
    <m/>
    <m/>
    <m/>
    <m/>
    <m/>
    <m/>
    <m/>
    <m/>
    <m/>
    <m/>
    <m/>
    <e v="#REF!"/>
    <s v="SL20@tidalwaveautospa.com"/>
    <s v="Wesley Kurtz"/>
    <x v="3"/>
    <x v="2"/>
  </r>
  <r>
    <s v="Joseph Landfried"/>
    <s v="EXP-10010956 "/>
    <n v="112.79"/>
    <d v="2024-01-08T00:00:00"/>
    <x v="0"/>
    <s v="Wash Maintenance"/>
    <s v="cleaning supplies and fire ant killer"/>
    <m/>
    <m/>
    <m/>
    <m/>
    <m/>
    <m/>
    <m/>
    <m/>
    <m/>
    <m/>
    <m/>
    <m/>
    <m/>
    <m/>
    <m/>
    <m/>
    <m/>
    <m/>
    <m/>
    <m/>
    <m/>
    <e v="#REF!"/>
    <s v="SL20@tidalwaveautospa.com"/>
    <s v="Wesley Kurtz"/>
    <x v="3"/>
    <x v="2"/>
  </r>
  <r>
    <s v="Joseph Landfried"/>
    <s v="EXP-10010956 "/>
    <n v="153.52000000000001"/>
    <d v="2024-01-09T00:00:00"/>
    <x v="0"/>
    <s v="Wash Maintenance"/>
    <s v="cleaner for wash tunnel"/>
    <m/>
    <m/>
    <m/>
    <m/>
    <m/>
    <m/>
    <m/>
    <m/>
    <m/>
    <m/>
    <m/>
    <m/>
    <m/>
    <m/>
    <m/>
    <m/>
    <m/>
    <m/>
    <m/>
    <m/>
    <m/>
    <e v="#REF!"/>
    <s v="SL20@tidalwaveautospa.com"/>
    <s v="Wesley Kurtz"/>
    <x v="3"/>
    <x v="2"/>
  </r>
  <r>
    <s v="Joseph Landfried"/>
    <s v="EXP-10010956 "/>
    <n v="13.16"/>
    <d v="2024-01-26T00:00:00"/>
    <x v="0"/>
    <s v="Wash Maintenance"/>
    <s v="vinegar for cleaning"/>
    <m/>
    <m/>
    <m/>
    <m/>
    <m/>
    <m/>
    <m/>
    <m/>
    <m/>
    <m/>
    <m/>
    <m/>
    <m/>
    <m/>
    <m/>
    <m/>
    <m/>
    <m/>
    <m/>
    <m/>
    <m/>
    <e v="#REF!"/>
    <s v="SL20@tidalwaveautospa.com"/>
    <s v="Wesley Kurtz"/>
    <x v="3"/>
    <x v="2"/>
  </r>
  <r>
    <s v="Joseph Landfried"/>
    <s v="EXP-10010956 "/>
    <n v="48.6"/>
    <d v="2024-01-27T00:00:00"/>
    <x v="0"/>
    <s v="Wash Maintenance"/>
    <s v="dawn detergent for cleaning"/>
    <m/>
    <m/>
    <m/>
    <m/>
    <m/>
    <m/>
    <m/>
    <m/>
    <m/>
    <m/>
    <m/>
    <m/>
    <m/>
    <m/>
    <m/>
    <m/>
    <m/>
    <m/>
    <m/>
    <m/>
    <m/>
    <e v="#REF!"/>
    <s v="SL20@tidalwaveautospa.com"/>
    <s v="Wesley Kurtz"/>
    <x v="3"/>
    <x v="2"/>
  </r>
  <r>
    <s v="Joseph Landfried"/>
    <s v="EXP-10010956 "/>
    <n v="27.26"/>
    <d v="2024-01-29T00:00:00"/>
    <x v="2"/>
    <s v="Parts"/>
    <s v="hardware for equipment repairs"/>
    <m/>
    <m/>
    <m/>
    <m/>
    <m/>
    <m/>
    <m/>
    <m/>
    <m/>
    <m/>
    <m/>
    <m/>
    <m/>
    <m/>
    <m/>
    <m/>
    <m/>
    <m/>
    <m/>
    <m/>
    <m/>
    <e v="#REF!"/>
    <s v="SL20@tidalwaveautospa.com"/>
    <s v="Wesley Kurtz"/>
    <x v="3"/>
    <x v="2"/>
  </r>
  <r>
    <s v="Joseph Landfried"/>
    <s v="EXP-10010956 "/>
    <n v="9.8699999999999992"/>
    <d v="2024-01-30T00:00:00"/>
    <x v="0"/>
    <s v="Wash Maintenance"/>
    <s v="vinegar for cleaning"/>
    <m/>
    <m/>
    <m/>
    <m/>
    <m/>
    <m/>
    <m/>
    <m/>
    <m/>
    <m/>
    <m/>
    <m/>
    <m/>
    <m/>
    <m/>
    <m/>
    <m/>
    <m/>
    <m/>
    <m/>
    <m/>
    <e v="#REF!"/>
    <s v="SL20@tidalwaveautospa.com"/>
    <s v="Wesley Kurtz"/>
    <x v="3"/>
    <x v="2"/>
  </r>
  <r>
    <s v="Joseph Landfried"/>
    <s v="EXP-10010956 "/>
    <n v="324"/>
    <d v="2024-02-01T00:00:00"/>
    <x v="1"/>
    <s v="Wash Supplies"/>
    <s v="spray triggers for bottles"/>
    <m/>
    <m/>
    <m/>
    <m/>
    <m/>
    <m/>
    <m/>
    <m/>
    <m/>
    <m/>
    <m/>
    <m/>
    <m/>
    <m/>
    <m/>
    <m/>
    <m/>
    <m/>
    <m/>
    <m/>
    <m/>
    <e v="#REF!"/>
    <s v="SL20@tidalwaveautospa.com"/>
    <s v="Wesley Kurtz"/>
    <x v="3"/>
    <x v="2"/>
  </r>
  <r>
    <s v="Joseph Landfried"/>
    <s v="EXP-10010956 "/>
    <n v="58.63"/>
    <d v="2024-02-03T00:00:00"/>
    <x v="0"/>
    <s v="Wash Maintenance"/>
    <s v="cleaning supplies"/>
    <m/>
    <m/>
    <m/>
    <m/>
    <m/>
    <m/>
    <m/>
    <m/>
    <m/>
    <m/>
    <m/>
    <m/>
    <m/>
    <m/>
    <m/>
    <m/>
    <m/>
    <m/>
    <m/>
    <m/>
    <m/>
    <e v="#REF!"/>
    <s v="SL20@tidalwaveautospa.com"/>
    <s v="Wesley Kurtz"/>
    <x v="3"/>
    <x v="2"/>
  </r>
  <r>
    <s v="Joseph Landfried"/>
    <s v="EXP-10010956 "/>
    <n v="325.25"/>
    <d v="2024-02-05T00:00:00"/>
    <x v="11"/>
    <s v="Wash Maintenance"/>
    <s v="chemical barrel hand truck"/>
    <m/>
    <m/>
    <m/>
    <m/>
    <m/>
    <m/>
    <m/>
    <m/>
    <m/>
    <m/>
    <m/>
    <m/>
    <m/>
    <m/>
    <m/>
    <m/>
    <m/>
    <m/>
    <m/>
    <m/>
    <m/>
    <e v="#REF!"/>
    <s v="SL20@tidalwaveautospa.com"/>
    <s v="Wesley Kurtz"/>
    <x v="3"/>
    <x v="2"/>
  </r>
  <r>
    <s v="Joseph Landfried"/>
    <s v="EXP-10010956 "/>
    <n v="30.08"/>
    <d v="2024-02-06T00:00:00"/>
    <x v="0"/>
    <s v="Wash Maintenance"/>
    <s v="anti seize paste"/>
    <m/>
    <m/>
    <m/>
    <m/>
    <m/>
    <m/>
    <m/>
    <m/>
    <m/>
    <m/>
    <m/>
    <m/>
    <m/>
    <m/>
    <m/>
    <m/>
    <m/>
    <m/>
    <m/>
    <m/>
    <m/>
    <e v="#REF!"/>
    <s v="SL20@tidalwaveautospa.com"/>
    <s v="Wesley Kurtz"/>
    <x v="3"/>
    <x v="2"/>
  </r>
  <r>
    <s v="Joseph Landfried"/>
    <s v="EXP-10010956 "/>
    <n v="32.19"/>
    <d v="2024-02-06T00:00:00"/>
    <x v="8"/>
    <s v="Safety Supplies"/>
    <s v="hot hands hand warmers for staff"/>
    <m/>
    <m/>
    <m/>
    <m/>
    <m/>
    <m/>
    <m/>
    <m/>
    <m/>
    <m/>
    <m/>
    <m/>
    <m/>
    <m/>
    <m/>
    <m/>
    <m/>
    <m/>
    <m/>
    <m/>
    <m/>
    <e v="#REF!"/>
    <s v="SL20@tidalwaveautospa.com"/>
    <s v="Wesley Kurtz"/>
    <x v="3"/>
    <x v="2"/>
  </r>
  <r>
    <s v="Joseph Landfried"/>
    <s v="EXP-10010956 "/>
    <n v="7.54"/>
    <d v="2024-02-06T00:00:00"/>
    <x v="2"/>
    <s v="Parts"/>
    <s v="new starter cord for pressure washer"/>
    <m/>
    <m/>
    <m/>
    <m/>
    <m/>
    <m/>
    <m/>
    <m/>
    <m/>
    <m/>
    <m/>
    <m/>
    <m/>
    <m/>
    <m/>
    <m/>
    <m/>
    <m/>
    <m/>
    <m/>
    <m/>
    <e v="#REF!"/>
    <s v="SL20@tidalwaveautospa.com"/>
    <s v="Wesley Kurtz"/>
    <x v="3"/>
    <x v="2"/>
  </r>
  <r>
    <s v="Joseph Landfried"/>
    <s v="EXP-10010956 "/>
    <n v="11.87"/>
    <d v="2024-02-09T00:00:00"/>
    <x v="0"/>
    <s v="Wash Maintenance"/>
    <s v="laundry soap"/>
    <m/>
    <m/>
    <m/>
    <m/>
    <m/>
    <m/>
    <m/>
    <m/>
    <m/>
    <m/>
    <m/>
    <m/>
    <m/>
    <m/>
    <m/>
    <m/>
    <m/>
    <m/>
    <m/>
    <m/>
    <m/>
    <e v="#REF!"/>
    <s v="SL20@tidalwaveautospa.com"/>
    <s v="Wesley Kurtz"/>
    <x v="3"/>
    <x v="2"/>
  </r>
  <r>
    <s v="Joseph Landfried"/>
    <s v="EXP-10010956 "/>
    <n v="250.78"/>
    <d v="2024-02-12T00:00:00"/>
    <x v="0"/>
    <s v="Office Furniture"/>
    <s v="new shelving for storage"/>
    <m/>
    <m/>
    <m/>
    <m/>
    <m/>
    <m/>
    <m/>
    <m/>
    <m/>
    <m/>
    <m/>
    <m/>
    <m/>
    <m/>
    <m/>
    <m/>
    <m/>
    <m/>
    <m/>
    <m/>
    <m/>
    <e v="#REF!"/>
    <s v="SL20@tidalwaveautospa.com"/>
    <s v="Wesley Kurtz"/>
    <x v="3"/>
    <x v="2"/>
  </r>
  <r>
    <s v="Joseph Landfried"/>
    <s v="EXP-10010956 "/>
    <n v="10.79"/>
    <d v="2024-02-12T00:00:00"/>
    <x v="6"/>
    <s v="Wash Maintenance"/>
    <s v="white lithium grease for air cylinder in tunnel"/>
    <m/>
    <m/>
    <m/>
    <m/>
    <m/>
    <m/>
    <m/>
    <m/>
    <m/>
    <m/>
    <m/>
    <m/>
    <m/>
    <m/>
    <m/>
    <m/>
    <m/>
    <m/>
    <m/>
    <m/>
    <m/>
    <e v="#REF!"/>
    <s v="SL20@tidalwaveautospa.com"/>
    <s v="Wesley Kurtz"/>
    <x v="3"/>
    <x v="2"/>
  </r>
  <r>
    <s v="Joseph Landfried"/>
    <s v="EXP-10010956 "/>
    <n v="11.09"/>
    <d v="2024-02-13T00:00:00"/>
    <x v="0"/>
    <s v="Wash Maintenance"/>
    <s v="vinegar and laundry"/>
    <m/>
    <m/>
    <m/>
    <m/>
    <m/>
    <m/>
    <m/>
    <m/>
    <m/>
    <m/>
    <m/>
    <m/>
    <m/>
    <m/>
    <m/>
    <m/>
    <m/>
    <m/>
    <m/>
    <m/>
    <m/>
    <e v="#REF!"/>
    <s v="SL20@tidalwaveautospa.com"/>
    <s v="Wesley Kurtz"/>
    <x v="3"/>
    <x v="2"/>
  </r>
  <r>
    <s v="Joseph Landfried"/>
    <s v="EXP-10010956 "/>
    <n v="64"/>
    <d v="2024-02-14T00:00:00"/>
    <x v="0"/>
    <s v="Wash Maintenance"/>
    <s v="dawn , vinegar"/>
    <m/>
    <m/>
    <m/>
    <m/>
    <m/>
    <m/>
    <m/>
    <m/>
    <m/>
    <m/>
    <m/>
    <m/>
    <m/>
    <m/>
    <m/>
    <m/>
    <m/>
    <m/>
    <m/>
    <m/>
    <m/>
    <e v="#REF!"/>
    <s v="SL20@tidalwaveautospa.com"/>
    <s v="Wesley Kurtz"/>
    <x v="3"/>
    <x v="2"/>
  </r>
  <r>
    <s v="Joseph Landfried"/>
    <s v="EXP-10010956 "/>
    <n v="20.010000000000002"/>
    <d v="2024-02-14T00:00:00"/>
    <x v="0"/>
    <s v="Wash Maintenance"/>
    <s v="laundry"/>
    <m/>
    <m/>
    <m/>
    <m/>
    <m/>
    <m/>
    <m/>
    <m/>
    <m/>
    <m/>
    <m/>
    <m/>
    <m/>
    <m/>
    <m/>
    <m/>
    <m/>
    <m/>
    <m/>
    <m/>
    <m/>
    <e v="#REF!"/>
    <s v="SL20@tidalwaveautospa.com"/>
    <s v="Wesley Kurtz"/>
    <x v="3"/>
    <x v="2"/>
  </r>
  <r>
    <s v="Joseph Landfried"/>
    <s v="EXP-10010956 "/>
    <n v="86.38"/>
    <d v="2024-02-15T00:00:00"/>
    <x v="0"/>
    <s v="Office Furniture"/>
    <s v="organizer for parts"/>
    <m/>
    <m/>
    <m/>
    <m/>
    <m/>
    <m/>
    <m/>
    <m/>
    <m/>
    <m/>
    <m/>
    <m/>
    <m/>
    <m/>
    <m/>
    <m/>
    <m/>
    <m/>
    <m/>
    <m/>
    <m/>
    <e v="#REF!"/>
    <s v="SL20@tidalwaveautospa.com"/>
    <s v="Wesley Kurtz"/>
    <x v="3"/>
    <x v="2"/>
  </r>
  <r>
    <s v="Michael Miller"/>
    <s v="EXP-10011228 "/>
    <n v="140.59"/>
    <d v="2024-01-18T00:00:00"/>
    <x v="11"/>
    <s v="Wash Maintenance"/>
    <s v="100 ft roll of high pressure hose"/>
    <m/>
    <m/>
    <m/>
    <m/>
    <m/>
    <m/>
    <m/>
    <m/>
    <m/>
    <m/>
    <m/>
    <m/>
    <m/>
    <m/>
    <m/>
    <m/>
    <m/>
    <m/>
    <m/>
    <m/>
    <m/>
    <e v="#REF!"/>
    <s v="SL55@tidalwaveautospa.com"/>
    <s v="Wesley Kurtz"/>
    <x v="3"/>
    <x v="2"/>
  </r>
  <r>
    <s v="Michael Miller"/>
    <s v="EXP-10011228 "/>
    <n v="10.69"/>
    <d v="2024-01-25T00:00:00"/>
    <x v="10"/>
    <s v="Wash Maintenance"/>
    <s v="tub for washing walls and windows"/>
    <m/>
    <m/>
    <m/>
    <m/>
    <m/>
    <m/>
    <m/>
    <m/>
    <m/>
    <m/>
    <m/>
    <m/>
    <m/>
    <m/>
    <m/>
    <m/>
    <m/>
    <m/>
    <m/>
    <m/>
    <m/>
    <e v="#REF!"/>
    <s v="SL55@tidalwaveautospa.com"/>
    <s v="Wesley Kurtz"/>
    <x v="3"/>
    <x v="2"/>
  </r>
  <r>
    <s v="Michael Miller"/>
    <s v="EXP-10011228 "/>
    <n v="19.34"/>
    <d v="2024-01-26T00:00:00"/>
    <x v="51"/>
    <s v="Snacks"/>
    <s v="water for associates"/>
    <m/>
    <m/>
    <m/>
    <m/>
    <m/>
    <m/>
    <m/>
    <m/>
    <m/>
    <m/>
    <m/>
    <m/>
    <m/>
    <m/>
    <m/>
    <m/>
    <m/>
    <m/>
    <m/>
    <m/>
    <m/>
    <e v="#REF!"/>
    <s v="SL55@tidalwaveautospa.com"/>
    <s v="Wesley Kurtz"/>
    <x v="3"/>
    <x v="2"/>
  </r>
  <r>
    <s v="Michael Miller"/>
    <s v="EXP-10011228 "/>
    <n v="139.97999999999999"/>
    <d v="2024-01-29T00:00:00"/>
    <x v="11"/>
    <s v="Parts"/>
    <s v="covers for vac canisters"/>
    <m/>
    <m/>
    <m/>
    <m/>
    <m/>
    <m/>
    <m/>
    <m/>
    <m/>
    <m/>
    <m/>
    <m/>
    <m/>
    <m/>
    <m/>
    <m/>
    <m/>
    <m/>
    <m/>
    <m/>
    <m/>
    <e v="#REF!"/>
    <s v="SL55@tidalwaveautospa.com"/>
    <s v="Wesley Kurtz"/>
    <x v="3"/>
    <x v="2"/>
  </r>
  <r>
    <s v="Michael Miller"/>
    <s v="EXP-10011228 "/>
    <n v="36.630000000000003"/>
    <d v="2024-01-29T00:00:00"/>
    <x v="16"/>
    <s v="Parts"/>
    <s v="shark bites"/>
    <m/>
    <m/>
    <m/>
    <m/>
    <m/>
    <m/>
    <m/>
    <m/>
    <m/>
    <m/>
    <m/>
    <m/>
    <m/>
    <m/>
    <m/>
    <m/>
    <m/>
    <m/>
    <m/>
    <m/>
    <m/>
    <e v="#REF!"/>
    <s v="SL55@tidalwaveautospa.com"/>
    <s v="Wesley Kurtz"/>
    <x v="3"/>
    <x v="2"/>
  </r>
  <r>
    <s v="Michael Miller"/>
    <s v="EXP-10011228 "/>
    <n v="29.95"/>
    <d v="2024-02-08T00:00:00"/>
    <x v="16"/>
    <s v="Wash Maintenance"/>
    <s v="dustpan for cleaning parking lot"/>
    <m/>
    <m/>
    <m/>
    <m/>
    <m/>
    <m/>
    <m/>
    <m/>
    <m/>
    <m/>
    <m/>
    <m/>
    <m/>
    <m/>
    <m/>
    <m/>
    <m/>
    <m/>
    <m/>
    <m/>
    <m/>
    <e v="#REF!"/>
    <s v="SL55@tidalwaveautospa.com"/>
    <s v="Wesley Kurtz"/>
    <x v="3"/>
    <x v="2"/>
  </r>
  <r>
    <s v="Michael Miller"/>
    <s v="EXP-10011228 "/>
    <n v="-312.42"/>
    <d v="2024-02-13T00:00:00"/>
    <x v="0"/>
    <s v="Wash Maintenance"/>
    <s v="refund from Amazon"/>
    <m/>
    <m/>
    <m/>
    <m/>
    <m/>
    <m/>
    <m/>
    <m/>
    <m/>
    <m/>
    <m/>
    <m/>
    <m/>
    <m/>
    <m/>
    <m/>
    <m/>
    <m/>
    <m/>
    <m/>
    <m/>
    <e v="#REF!"/>
    <s v="SL55@tidalwaveautospa.com"/>
    <s v="Wesley Kurtz"/>
    <x v="3"/>
    <x v="2"/>
  </r>
  <r>
    <s v="Michael Miller"/>
    <s v="EXP-10011228 "/>
    <n v="-28.88"/>
    <d v="2024-02-13T00:00:00"/>
    <x v="0"/>
    <s v="Wash Maintenance"/>
    <s v="refund from Amazon"/>
    <m/>
    <m/>
    <m/>
    <m/>
    <m/>
    <m/>
    <m/>
    <m/>
    <m/>
    <m/>
    <m/>
    <m/>
    <m/>
    <m/>
    <m/>
    <m/>
    <m/>
    <m/>
    <m/>
    <m/>
    <m/>
    <e v="#REF!"/>
    <s v="SL55@tidalwaveautospa.com"/>
    <s v="Wesley Kurtz"/>
    <x v="3"/>
    <x v="2"/>
  </r>
  <r>
    <s v="Michael Miller"/>
    <s v="EXP-10011228 "/>
    <n v="32.1"/>
    <d v="2024-02-13T00:00:00"/>
    <x v="1"/>
    <s v="Wash Maintenance"/>
    <s v="hose assembly"/>
    <m/>
    <m/>
    <m/>
    <m/>
    <m/>
    <m/>
    <m/>
    <m/>
    <m/>
    <m/>
    <m/>
    <m/>
    <m/>
    <m/>
    <m/>
    <m/>
    <m/>
    <m/>
    <m/>
    <m/>
    <m/>
    <e v="#REF!"/>
    <s v="SL55@tidalwaveautospa.com"/>
    <s v="Wesley Kurtz"/>
    <x v="3"/>
    <x v="2"/>
  </r>
  <r>
    <s v="Scott Robertson"/>
    <s v="EXP-10011158 "/>
    <n v="27.2"/>
    <d v="2024-01-19T00:00:00"/>
    <x v="0"/>
    <s v="Parts"/>
    <s v="brackets, bolts"/>
    <m/>
    <m/>
    <m/>
    <m/>
    <m/>
    <m/>
    <m/>
    <m/>
    <m/>
    <m/>
    <m/>
    <m/>
    <m/>
    <m/>
    <m/>
    <m/>
    <m/>
    <m/>
    <m/>
    <m/>
    <m/>
    <e v="#REF!"/>
    <s v=""/>
    <s v=""/>
    <x v="3"/>
    <x v="2"/>
  </r>
  <r>
    <s v="Scott Robertson"/>
    <s v="EXP-10011158 "/>
    <n v="79.14"/>
    <d v="2024-01-19T00:00:00"/>
    <x v="0"/>
    <s v="Wash Maintenance"/>
    <s v="hose hangout, watering hose, great stuff"/>
    <m/>
    <m/>
    <m/>
    <m/>
    <m/>
    <m/>
    <m/>
    <m/>
    <m/>
    <m/>
    <m/>
    <m/>
    <m/>
    <m/>
    <m/>
    <m/>
    <m/>
    <m/>
    <m/>
    <m/>
    <m/>
    <e v="#REF!"/>
    <s v=""/>
    <s v=""/>
    <x v="3"/>
    <x v="2"/>
  </r>
  <r>
    <s v="Scott Robertson"/>
    <s v="EXP-10011158 "/>
    <n v="71.290000000000006"/>
    <d v="2024-01-20T00:00:00"/>
    <x v="0"/>
    <s v="Parts"/>
    <s v="washers, hooks, screws"/>
    <m/>
    <m/>
    <m/>
    <m/>
    <m/>
    <m/>
    <m/>
    <m/>
    <m/>
    <m/>
    <m/>
    <m/>
    <m/>
    <m/>
    <m/>
    <m/>
    <m/>
    <m/>
    <m/>
    <m/>
    <m/>
    <e v="#REF!"/>
    <s v=""/>
    <s v=""/>
    <x v="3"/>
    <x v="2"/>
  </r>
  <r>
    <s v="Scott Robertson"/>
    <s v="EXP-10011158 "/>
    <n v="52.79"/>
    <d v="2024-01-25T00:00:00"/>
    <x v="0"/>
    <s v="Parts"/>
    <s v="tapcon"/>
    <m/>
    <m/>
    <m/>
    <m/>
    <m/>
    <m/>
    <m/>
    <m/>
    <m/>
    <m/>
    <m/>
    <m/>
    <m/>
    <m/>
    <m/>
    <m/>
    <m/>
    <m/>
    <m/>
    <m/>
    <m/>
    <e v="#REF!"/>
    <s v=""/>
    <s v=""/>
    <x v="3"/>
    <x v="2"/>
  </r>
  <r>
    <s v="Scott Robertson"/>
    <s v="EXP-10011158 "/>
    <n v="28.3"/>
    <d v="2024-01-25T00:00:00"/>
    <x v="0"/>
    <s v="Parts"/>
    <s v="power wedge"/>
    <m/>
    <m/>
    <m/>
    <m/>
    <m/>
    <m/>
    <m/>
    <m/>
    <m/>
    <m/>
    <m/>
    <m/>
    <m/>
    <m/>
    <m/>
    <m/>
    <m/>
    <m/>
    <m/>
    <m/>
    <m/>
    <e v="#REF!"/>
    <s v=""/>
    <s v=""/>
    <x v="3"/>
    <x v="2"/>
  </r>
  <r>
    <s v="Scott Robertson"/>
    <s v="EXP-10011158 "/>
    <n v="253.59"/>
    <d v="2024-01-26T00:00:00"/>
    <x v="0"/>
    <s v="Wash Maintenance"/>
    <s v="yard cart"/>
    <m/>
    <m/>
    <m/>
    <m/>
    <m/>
    <m/>
    <m/>
    <m/>
    <m/>
    <m/>
    <m/>
    <m/>
    <m/>
    <m/>
    <m/>
    <m/>
    <m/>
    <m/>
    <m/>
    <m/>
    <m/>
    <e v="#REF!"/>
    <s v=""/>
    <s v=""/>
    <x v="3"/>
    <x v="2"/>
  </r>
  <r>
    <s v="Scott Robertson"/>
    <s v="EXP-10011158 "/>
    <n v="64.180000000000007"/>
    <d v="2024-01-26T00:00:00"/>
    <x v="0"/>
    <s v="Office Furniture"/>
    <s v="folding table"/>
    <m/>
    <m/>
    <m/>
    <m/>
    <m/>
    <m/>
    <m/>
    <m/>
    <m/>
    <m/>
    <m/>
    <m/>
    <m/>
    <m/>
    <m/>
    <m/>
    <m/>
    <m/>
    <m/>
    <m/>
    <m/>
    <e v="#REF!"/>
    <s v=""/>
    <s v=""/>
    <x v="3"/>
    <x v="2"/>
  </r>
  <r>
    <s v="Scott Robertson"/>
    <s v="EXP-10011158 "/>
    <n v="73.02"/>
    <d v="2024-01-26T00:00:00"/>
    <x v="0"/>
    <s v="Safety Supplies"/>
    <s v="gloves, safety supplies"/>
    <m/>
    <m/>
    <m/>
    <m/>
    <m/>
    <m/>
    <m/>
    <m/>
    <m/>
    <m/>
    <m/>
    <m/>
    <m/>
    <m/>
    <m/>
    <m/>
    <m/>
    <m/>
    <m/>
    <m/>
    <m/>
    <e v="#REF!"/>
    <s v=""/>
    <s v=""/>
    <x v="3"/>
    <x v="2"/>
  </r>
  <r>
    <s v="Scott Robertson"/>
    <s v="EXP-10011158 "/>
    <n v="64.16"/>
    <d v="2024-01-29T00:00:00"/>
    <x v="0"/>
    <s v="Office Supplies"/>
    <s v="rubber mat"/>
    <m/>
    <m/>
    <m/>
    <m/>
    <m/>
    <m/>
    <m/>
    <m/>
    <m/>
    <m/>
    <m/>
    <m/>
    <m/>
    <m/>
    <m/>
    <m/>
    <m/>
    <m/>
    <m/>
    <m/>
    <m/>
    <e v="#REF!"/>
    <s v=""/>
    <s v=""/>
    <x v="3"/>
    <x v="2"/>
  </r>
  <r>
    <s v="Scott Robertson"/>
    <s v="EXP-10011158 "/>
    <n v="7.03"/>
    <d v="2024-01-29T00:00:00"/>
    <x v="0"/>
    <s v="Parts"/>
    <s v="brass adapter"/>
    <m/>
    <m/>
    <m/>
    <m/>
    <m/>
    <m/>
    <m/>
    <m/>
    <m/>
    <m/>
    <m/>
    <m/>
    <m/>
    <m/>
    <m/>
    <m/>
    <m/>
    <m/>
    <m/>
    <m/>
    <m/>
    <e v="#REF!"/>
    <s v=""/>
    <s v=""/>
    <x v="3"/>
    <x v="2"/>
  </r>
  <r>
    <s v="Scott Robertson"/>
    <s v="EXP-10011158 "/>
    <n v="10.11"/>
    <d v="2024-01-30T00:00:00"/>
    <x v="0"/>
    <s v="Parts"/>
    <s v="brass adapter"/>
    <m/>
    <m/>
    <m/>
    <m/>
    <m/>
    <m/>
    <m/>
    <m/>
    <m/>
    <m/>
    <m/>
    <m/>
    <m/>
    <m/>
    <m/>
    <m/>
    <m/>
    <m/>
    <m/>
    <m/>
    <m/>
    <e v="#REF!"/>
    <s v=""/>
    <s v=""/>
    <x v="3"/>
    <x v="2"/>
  </r>
  <r>
    <s v="Scott Robertson"/>
    <s v="EXP-10011158 "/>
    <n v="122.73"/>
    <d v="2024-01-31T00:00:00"/>
    <x v="0"/>
    <s v="Office Furniture"/>
    <s v="water dispenser"/>
    <m/>
    <m/>
    <m/>
    <m/>
    <m/>
    <m/>
    <m/>
    <m/>
    <m/>
    <m/>
    <m/>
    <m/>
    <m/>
    <m/>
    <m/>
    <m/>
    <m/>
    <m/>
    <m/>
    <m/>
    <m/>
    <e v="#REF!"/>
    <s v=""/>
    <s v=""/>
    <x v="3"/>
    <x v="2"/>
  </r>
  <r>
    <s v="Scott Robertson"/>
    <s v="EXP-10011158 "/>
    <n v="46.93"/>
    <d v="2024-01-31T00:00:00"/>
    <x v="0"/>
    <s v="Office Supplies"/>
    <s v="mailbox"/>
    <m/>
    <m/>
    <m/>
    <m/>
    <m/>
    <m/>
    <m/>
    <m/>
    <m/>
    <m/>
    <m/>
    <m/>
    <m/>
    <m/>
    <m/>
    <m/>
    <m/>
    <m/>
    <m/>
    <m/>
    <m/>
    <e v="#REF!"/>
    <s v=""/>
    <s v=""/>
    <x v="3"/>
    <x v="2"/>
  </r>
  <r>
    <s v="Scott Robertson"/>
    <s v="EXP-10011158 "/>
    <n v="79.209999999999994"/>
    <d v="2024-02-01T00:00:00"/>
    <x v="0"/>
    <s v="Wash Maintenance"/>
    <s v="scrub sponge"/>
    <m/>
    <m/>
    <m/>
    <m/>
    <m/>
    <m/>
    <m/>
    <m/>
    <m/>
    <m/>
    <m/>
    <m/>
    <m/>
    <m/>
    <m/>
    <m/>
    <m/>
    <m/>
    <m/>
    <m/>
    <m/>
    <e v="#REF!"/>
    <s v=""/>
    <s v=""/>
    <x v="3"/>
    <x v="2"/>
  </r>
  <r>
    <s v="Scott Robertson"/>
    <s v="EXP-10011158 "/>
    <n v="20.38"/>
    <d v="2024-02-02T00:00:00"/>
    <x v="0"/>
    <s v="Plumbing Expense"/>
    <s v="pvc pipe, pvc tee"/>
    <m/>
    <m/>
    <m/>
    <m/>
    <m/>
    <m/>
    <m/>
    <m/>
    <m/>
    <m/>
    <m/>
    <m/>
    <m/>
    <m/>
    <m/>
    <m/>
    <m/>
    <m/>
    <m/>
    <m/>
    <m/>
    <e v="#REF!"/>
    <s v=""/>
    <s v=""/>
    <x v="3"/>
    <x v="2"/>
  </r>
  <r>
    <s v="Scott Robertson"/>
    <s v="EXP-10011158 "/>
    <n v="50.25"/>
    <d v="2024-02-02T00:00:00"/>
    <x v="0"/>
    <s v="Office Supplies"/>
    <s v="mailbox"/>
    <m/>
    <m/>
    <m/>
    <m/>
    <m/>
    <m/>
    <m/>
    <m/>
    <m/>
    <m/>
    <m/>
    <m/>
    <m/>
    <m/>
    <m/>
    <m/>
    <m/>
    <m/>
    <m/>
    <m/>
    <m/>
    <e v="#REF!"/>
    <s v=""/>
    <s v=""/>
    <x v="3"/>
    <x v="2"/>
  </r>
  <r>
    <s v="Scott Robertson"/>
    <s v="EXP-10011158 "/>
    <n v="9.82"/>
    <d v="2024-02-02T00:00:00"/>
    <x v="0"/>
    <s v="Plumbing Expense"/>
    <s v="pvc cement, coupling"/>
    <m/>
    <m/>
    <m/>
    <m/>
    <m/>
    <m/>
    <m/>
    <m/>
    <m/>
    <m/>
    <m/>
    <m/>
    <m/>
    <m/>
    <m/>
    <m/>
    <m/>
    <m/>
    <m/>
    <m/>
    <m/>
    <e v="#REF!"/>
    <s v=""/>
    <s v=""/>
    <x v="3"/>
    <x v="2"/>
  </r>
  <r>
    <s v="Scott Robertson"/>
    <s v="EXP-10011158 "/>
    <n v="24.64"/>
    <d v="2024-02-02T00:00:00"/>
    <x v="0"/>
    <s v="Snacks"/>
    <s v="water"/>
    <m/>
    <m/>
    <m/>
    <m/>
    <m/>
    <m/>
    <m/>
    <m/>
    <m/>
    <m/>
    <m/>
    <m/>
    <m/>
    <m/>
    <m/>
    <m/>
    <m/>
    <m/>
    <m/>
    <m/>
    <m/>
    <e v="#REF!"/>
    <s v=""/>
    <s v=""/>
    <x v="3"/>
    <x v="2"/>
  </r>
  <r>
    <s v="Scott Robertson"/>
    <s v="EXP-10011158 "/>
    <n v="86.47"/>
    <d v="2024-02-05T00:00:00"/>
    <x v="0"/>
    <s v="Office Supplies"/>
    <s v="shelving, brackets, ice maker"/>
    <m/>
    <m/>
    <m/>
    <m/>
    <m/>
    <m/>
    <m/>
    <m/>
    <m/>
    <m/>
    <m/>
    <m/>
    <m/>
    <m/>
    <m/>
    <m/>
    <m/>
    <m/>
    <m/>
    <m/>
    <m/>
    <e v="#REF!"/>
    <s v=""/>
    <s v=""/>
    <x v="3"/>
    <x v="2"/>
  </r>
  <r>
    <s v="Scott Robertson"/>
    <s v="EXP-10011158 "/>
    <n v="152.36000000000001"/>
    <d v="2024-02-05T00:00:00"/>
    <x v="0"/>
    <s v="Office Supplies"/>
    <s v="shelving, brackets, shelfs"/>
    <m/>
    <m/>
    <m/>
    <m/>
    <m/>
    <m/>
    <m/>
    <m/>
    <m/>
    <m/>
    <m/>
    <m/>
    <m/>
    <m/>
    <m/>
    <m/>
    <m/>
    <m/>
    <m/>
    <m/>
    <m/>
    <e v="#REF!"/>
    <s v=""/>
    <s v=""/>
    <x v="3"/>
    <x v="2"/>
  </r>
  <r>
    <s v="Scott Robertson"/>
    <s v="EXP-10011158 "/>
    <n v="51.1"/>
    <d v="2024-02-06T00:00:00"/>
    <x v="0"/>
    <s v="Office Supplies"/>
    <s v="mailbox"/>
    <m/>
    <m/>
    <m/>
    <m/>
    <m/>
    <m/>
    <m/>
    <m/>
    <m/>
    <m/>
    <m/>
    <m/>
    <m/>
    <m/>
    <m/>
    <m/>
    <m/>
    <m/>
    <m/>
    <m/>
    <m/>
    <e v="#REF!"/>
    <s v=""/>
    <s v=""/>
    <x v="3"/>
    <x v="2"/>
  </r>
  <r>
    <s v="Scott Robertson"/>
    <s v="EXP-10011158 "/>
    <n v="214"/>
    <d v="2024-02-06T00:00:00"/>
    <x v="0"/>
    <s v="Office Supplies"/>
    <s v="brass keys, sprinkler, key ids"/>
    <m/>
    <m/>
    <m/>
    <m/>
    <m/>
    <m/>
    <m/>
    <m/>
    <m/>
    <m/>
    <m/>
    <m/>
    <m/>
    <m/>
    <m/>
    <m/>
    <m/>
    <m/>
    <m/>
    <m/>
    <m/>
    <e v="#REF!"/>
    <s v=""/>
    <s v=""/>
    <x v="3"/>
    <x v="2"/>
  </r>
  <r>
    <s v="Scott Robertson"/>
    <s v="EXP-10011158 "/>
    <n v="174.37"/>
    <d v="2024-02-07T00:00:00"/>
    <x v="0"/>
    <s v="Small Tools"/>
    <s v="tool holder, pliers, service cart"/>
    <m/>
    <m/>
    <m/>
    <m/>
    <m/>
    <m/>
    <m/>
    <m/>
    <m/>
    <m/>
    <m/>
    <m/>
    <m/>
    <m/>
    <m/>
    <m/>
    <m/>
    <m/>
    <m/>
    <m/>
    <m/>
    <e v="#REF!"/>
    <s v=""/>
    <s v=""/>
    <x v="3"/>
    <x v="2"/>
  </r>
  <r>
    <s v="Scott Robertson"/>
    <s v="EXP-10011158 "/>
    <n v="33.29"/>
    <d v="2024-02-07T00:00:00"/>
    <x v="0"/>
    <s v="Parts"/>
    <s v="Savannah operational supply new opening"/>
    <m/>
    <m/>
    <m/>
    <m/>
    <m/>
    <m/>
    <m/>
    <m/>
    <m/>
    <m/>
    <m/>
    <m/>
    <m/>
    <m/>
    <m/>
    <m/>
    <m/>
    <m/>
    <m/>
    <m/>
    <m/>
    <e v="#REF!"/>
    <s v=""/>
    <s v=""/>
    <x v="3"/>
    <x v="2"/>
  </r>
  <r>
    <s v="Scott Robertson"/>
    <s v="EXP-10011158 "/>
    <n v="38.880000000000003"/>
    <d v="2024-02-13T00:00:00"/>
    <x v="0"/>
    <s v="Wash Maintenance"/>
    <s v="hose hangout, watering hose, great stuff"/>
    <m/>
    <m/>
    <m/>
    <m/>
    <m/>
    <m/>
    <m/>
    <m/>
    <m/>
    <m/>
    <m/>
    <m/>
    <m/>
    <m/>
    <m/>
    <m/>
    <m/>
    <m/>
    <m/>
    <m/>
    <m/>
    <e v="#REF!"/>
    <s v=""/>
    <s v=""/>
    <x v="3"/>
    <x v="2"/>
  </r>
  <r>
    <s v="Scott Robertson"/>
    <s v="EXP-10011158 "/>
    <n v="23.69"/>
    <d v="2024-02-13T00:00:00"/>
    <x v="0"/>
    <s v="Safety Supplies"/>
    <s v="safety supplies"/>
    <m/>
    <m/>
    <m/>
    <m/>
    <m/>
    <m/>
    <m/>
    <m/>
    <m/>
    <m/>
    <m/>
    <m/>
    <m/>
    <m/>
    <m/>
    <m/>
    <m/>
    <m/>
    <m/>
    <m/>
    <m/>
    <e v="#REF!"/>
    <s v=""/>
    <s v=""/>
    <x v="3"/>
    <x v="2"/>
  </r>
  <r>
    <s v="Chasity Bryant"/>
    <s v="EXP-10010877 "/>
    <n v="13.6"/>
    <d v="2024-01-20T00:00:00"/>
    <x v="0"/>
    <s v="Wash Maintenance"/>
    <s v="Bug Remover Pads"/>
    <m/>
    <m/>
    <m/>
    <m/>
    <m/>
    <m/>
    <m/>
    <m/>
    <m/>
    <m/>
    <m/>
    <m/>
    <m/>
    <m/>
    <m/>
    <m/>
    <m/>
    <m/>
    <m/>
    <m/>
    <m/>
    <e v="#REF!"/>
    <s v="SL21@tidalwaveautospa.com"/>
    <s v="Wesley Kurtz"/>
    <x v="3"/>
    <x v="2"/>
  </r>
  <r>
    <s v="Chasity Bryant"/>
    <s v="EXP-10010877 "/>
    <n v="249.53"/>
    <d v="2024-02-07T00:00:00"/>
    <x v="0"/>
    <s v="Wash Maintenance"/>
    <s v="Magic Erasers, Fabuloso, weed killer, blower fuel"/>
    <m/>
    <m/>
    <m/>
    <m/>
    <m/>
    <m/>
    <m/>
    <m/>
    <m/>
    <m/>
    <m/>
    <m/>
    <m/>
    <m/>
    <m/>
    <m/>
    <m/>
    <m/>
    <m/>
    <m/>
    <m/>
    <e v="#REF!"/>
    <s v="SL21@tidalwaveautospa.com"/>
    <s v="Wesley Kurtz"/>
    <x v="3"/>
    <x v="2"/>
  </r>
  <r>
    <s v="Chasity Bryant"/>
    <s v="EXP-10010877 "/>
    <n v="131.94"/>
    <d v="2024-02-15T00:00:00"/>
    <x v="0"/>
    <s v="Wash Maintenance"/>
    <s v="Handles, degreaser, buckets, goo gone"/>
    <m/>
    <m/>
    <m/>
    <m/>
    <m/>
    <m/>
    <m/>
    <m/>
    <m/>
    <m/>
    <m/>
    <m/>
    <m/>
    <m/>
    <m/>
    <m/>
    <m/>
    <m/>
    <m/>
    <m/>
    <m/>
    <e v="#REF!"/>
    <s v="SL21@tidalwaveautospa.com"/>
    <s v="Wesley Kurtz"/>
    <x v="3"/>
    <x v="2"/>
  </r>
  <r>
    <s v="Chasity Bryant"/>
    <s v="EXP-10010877 "/>
    <n v="7.55"/>
    <d v="2024-02-16T00:00:00"/>
    <x v="9"/>
    <s v="Snacks"/>
    <s v="Bottled water"/>
    <m/>
    <m/>
    <m/>
    <m/>
    <m/>
    <m/>
    <m/>
    <m/>
    <m/>
    <m/>
    <m/>
    <m/>
    <m/>
    <m/>
    <m/>
    <m/>
    <m/>
    <m/>
    <m/>
    <m/>
    <m/>
    <e v="#REF!"/>
    <s v="SL21@tidalwaveautospa.com"/>
    <s v="Wesley Kurtz"/>
    <x v="3"/>
    <x v="2"/>
  </r>
  <r>
    <s v="Nadine Moses"/>
    <s v="EXP-10011327 "/>
    <n v="33.64"/>
    <d v="2024-01-26T00:00:00"/>
    <x v="0"/>
    <s v="Wash Maintenance"/>
    <s v="vinegar and baking soda"/>
    <m/>
    <m/>
    <m/>
    <m/>
    <m/>
    <m/>
    <m/>
    <m/>
    <m/>
    <m/>
    <m/>
    <m/>
    <m/>
    <m/>
    <m/>
    <m/>
    <m/>
    <m/>
    <m/>
    <m/>
    <m/>
    <e v="#REF!"/>
    <s v="SL278@tidalwaveautospa.com"/>
    <s v="Wesley Kurtz"/>
    <x v="3"/>
    <x v="2"/>
  </r>
  <r>
    <s v="Nadine Moses"/>
    <s v="EXP-10011327 "/>
    <n v="13.24"/>
    <d v="2024-01-31T00:00:00"/>
    <x v="9"/>
    <s v="Snacks"/>
    <s v="coffee"/>
    <m/>
    <m/>
    <m/>
    <m/>
    <m/>
    <m/>
    <m/>
    <m/>
    <m/>
    <m/>
    <m/>
    <m/>
    <m/>
    <m/>
    <m/>
    <m/>
    <m/>
    <m/>
    <m/>
    <m/>
    <m/>
    <e v="#REF!"/>
    <s v="SL278@tidalwaveautospa.com"/>
    <s v="Wesley Kurtz"/>
    <x v="3"/>
    <x v="2"/>
  </r>
  <r>
    <s v="Nadine Moses"/>
    <s v="EXP-10011327 "/>
    <n v="18.02"/>
    <d v="2024-02-03T00:00:00"/>
    <x v="0"/>
    <s v="Advertising &amp; Promotion"/>
    <s v="dog treats"/>
    <m/>
    <m/>
    <m/>
    <m/>
    <m/>
    <m/>
    <m/>
    <m/>
    <m/>
    <m/>
    <m/>
    <m/>
    <m/>
    <m/>
    <m/>
    <m/>
    <m/>
    <m/>
    <m/>
    <m/>
    <m/>
    <e v="#REF!"/>
    <s v="SL278@tidalwaveautospa.com"/>
    <s v="Wesley Kurtz"/>
    <x v="3"/>
    <x v="2"/>
  </r>
  <r>
    <s v="Nadine Moses"/>
    <s v="EXP-10011327 "/>
    <n v="41.84"/>
    <d v="2024-02-03T00:00:00"/>
    <x v="0"/>
    <s v="Wash Maintenance"/>
    <s v="vinegar/paper towel"/>
    <m/>
    <m/>
    <m/>
    <m/>
    <m/>
    <m/>
    <m/>
    <m/>
    <m/>
    <m/>
    <m/>
    <m/>
    <m/>
    <m/>
    <m/>
    <m/>
    <m/>
    <m/>
    <m/>
    <m/>
    <m/>
    <e v="#REF!"/>
    <s v="SL278@tidalwaveautospa.com"/>
    <s v="Wesley Kurtz"/>
    <x v="3"/>
    <x v="2"/>
  </r>
  <r>
    <s v="Nadine Moses"/>
    <s v="EXP-10011327 "/>
    <n v="36.229999999999997"/>
    <d v="2024-02-07T00:00:00"/>
    <x v="0"/>
    <s v="Wash Maintenance"/>
    <s v="degreaser"/>
    <m/>
    <m/>
    <m/>
    <m/>
    <m/>
    <m/>
    <m/>
    <m/>
    <m/>
    <m/>
    <m/>
    <m/>
    <m/>
    <m/>
    <m/>
    <m/>
    <m/>
    <m/>
    <m/>
    <m/>
    <m/>
    <e v="#REF!"/>
    <s v="SL278@tidalwaveautospa.com"/>
    <s v="Wesley Kurtz"/>
    <x v="3"/>
    <x v="2"/>
  </r>
  <r>
    <s v="Nadine Moses"/>
    <s v="EXP-10011327 "/>
    <n v="17.649999999999999"/>
    <d v="2024-02-08T00:00:00"/>
    <x v="7"/>
    <s v="Parts"/>
    <s v="hydraulic hose repair"/>
    <m/>
    <m/>
    <m/>
    <m/>
    <m/>
    <m/>
    <m/>
    <m/>
    <m/>
    <m/>
    <m/>
    <m/>
    <m/>
    <m/>
    <m/>
    <m/>
    <m/>
    <m/>
    <m/>
    <m/>
    <m/>
    <e v="#REF!"/>
    <s v="SL278@tidalwaveautospa.com"/>
    <s v="Wesley Kurtz"/>
    <x v="3"/>
    <x v="2"/>
  </r>
  <r>
    <s v="Nadine Moses"/>
    <s v="EXP-10011327 "/>
    <n v="35.340000000000003"/>
    <d v="2024-02-09T00:00:00"/>
    <x v="0"/>
    <s v="Wash Maintenance"/>
    <s v="laundry detergent, garbage bags"/>
    <m/>
    <m/>
    <m/>
    <m/>
    <m/>
    <m/>
    <m/>
    <m/>
    <m/>
    <m/>
    <m/>
    <m/>
    <m/>
    <m/>
    <m/>
    <m/>
    <m/>
    <m/>
    <m/>
    <m/>
    <m/>
    <e v="#REF!"/>
    <s v="SL278@tidalwaveautospa.com"/>
    <s v="Wesley Kurtz"/>
    <x v="3"/>
    <x v="2"/>
  </r>
  <r>
    <s v="Nadine Moses"/>
    <s v="EXP-10011327 "/>
    <n v="39.049999999999997"/>
    <d v="2024-02-13T00:00:00"/>
    <x v="0"/>
    <s v="Safety Supplies"/>
    <s v="gloves"/>
    <m/>
    <m/>
    <m/>
    <m/>
    <m/>
    <m/>
    <m/>
    <m/>
    <m/>
    <m/>
    <m/>
    <m/>
    <m/>
    <m/>
    <m/>
    <m/>
    <m/>
    <m/>
    <m/>
    <m/>
    <m/>
    <e v="#REF!"/>
    <s v="SL278@tidalwaveautospa.com"/>
    <s v="Wesley Kurtz"/>
    <x v="3"/>
    <x v="2"/>
  </r>
  <r>
    <s v="Nadine Moses"/>
    <s v="EXP-10011327 "/>
    <n v="4.6900000000000004"/>
    <d v="2024-02-14T00:00:00"/>
    <x v="8"/>
    <s v="Snacks"/>
    <s v="water"/>
    <m/>
    <m/>
    <m/>
    <m/>
    <m/>
    <m/>
    <m/>
    <m/>
    <m/>
    <m/>
    <m/>
    <m/>
    <m/>
    <m/>
    <m/>
    <m/>
    <m/>
    <m/>
    <m/>
    <m/>
    <m/>
    <e v="#REF!"/>
    <s v="SL278@tidalwaveautospa.com"/>
    <s v="Wesley Kurtz"/>
    <x v="3"/>
    <x v="2"/>
  </r>
  <r>
    <s v="Patrick Radford"/>
    <s v="EXP-10011079 "/>
    <n v="49.95"/>
    <d v="2024-02-07T00:00:00"/>
    <x v="39"/>
    <s v="Airfare"/>
    <s v="QC-Wifi on Delta"/>
    <m/>
    <m/>
    <m/>
    <m/>
    <m/>
    <m/>
    <m/>
    <m/>
    <m/>
    <m/>
    <m/>
    <m/>
    <m/>
    <m/>
    <m/>
    <m/>
    <m/>
    <m/>
    <m/>
    <m/>
    <m/>
    <e v="#REF!"/>
    <s v="Patrick.radford@tidalwaveautospa.com"/>
    <s v="Timothy Fruge"/>
    <x v="3"/>
    <x v="2"/>
  </r>
  <r>
    <s v="John Sauers"/>
    <s v="EXP-10011485 "/>
    <n v="22.69"/>
    <d v="2024-02-19T00:00:00"/>
    <x v="2"/>
    <s v="Parts"/>
    <s v="ball valve for prep guns"/>
    <m/>
    <m/>
    <m/>
    <m/>
    <m/>
    <m/>
    <m/>
    <m/>
    <m/>
    <m/>
    <m/>
    <m/>
    <m/>
    <m/>
    <m/>
    <m/>
    <m/>
    <m/>
    <m/>
    <m/>
    <m/>
    <e v="#REF!"/>
    <s v="SL216@tidalwaveautospa.com"/>
    <s v="Patrick Rollins"/>
    <x v="3"/>
    <x v="2"/>
  </r>
  <r>
    <s v="Austin Dority"/>
    <s v="EXP-10011124 "/>
    <n v="15.28"/>
    <d v="2023-12-27T00:00:00"/>
    <x v="22"/>
    <s v="Snacks"/>
    <s v="Water"/>
    <m/>
    <m/>
    <m/>
    <m/>
    <m/>
    <m/>
    <m/>
    <m/>
    <m/>
    <m/>
    <m/>
    <m/>
    <m/>
    <m/>
    <m/>
    <m/>
    <m/>
    <m/>
    <m/>
    <m/>
    <m/>
    <e v="#REF!"/>
    <s v="SL81@tidalwaveautospa.com"/>
    <s v="Patrick Rollins"/>
    <x v="3"/>
    <x v="2"/>
  </r>
  <r>
    <s v="Austin Dority"/>
    <s v="EXP-10011124 "/>
    <n v="6.94"/>
    <d v="2024-01-19T00:00:00"/>
    <x v="12"/>
    <s v="Wash Maintenance"/>
    <s v="Anti freeze"/>
    <m/>
    <m/>
    <m/>
    <m/>
    <m/>
    <m/>
    <m/>
    <m/>
    <m/>
    <m/>
    <m/>
    <m/>
    <m/>
    <m/>
    <m/>
    <m/>
    <m/>
    <m/>
    <m/>
    <m/>
    <m/>
    <e v="#REF!"/>
    <s v="SL81@tidalwaveautospa.com"/>
    <s v="Patrick Rollins"/>
    <x v="3"/>
    <x v="2"/>
  </r>
  <r>
    <s v="Austin Dority"/>
    <s v="EXP-10011124 "/>
    <n v="1646.73"/>
    <d v="2024-02-01T00:00:00"/>
    <x v="18"/>
    <s v="Wash Maintenance"/>
    <s v="Salt for lot"/>
    <m/>
    <m/>
    <m/>
    <m/>
    <m/>
    <m/>
    <m/>
    <m/>
    <m/>
    <m/>
    <m/>
    <m/>
    <m/>
    <m/>
    <m/>
    <m/>
    <m/>
    <m/>
    <m/>
    <m/>
    <m/>
    <e v="#REF!"/>
    <s v="SL81@tidalwaveautospa.com"/>
    <s v="Patrick Rollins"/>
    <x v="3"/>
    <x v="2"/>
  </r>
  <r>
    <s v="Austin Dority"/>
    <s v="EXP-10011124 "/>
    <n v="80.16"/>
    <d v="2024-02-12T00:00:00"/>
    <x v="0"/>
    <s v="Wash Maintenance"/>
    <s v="Dawn vinegar"/>
    <m/>
    <m/>
    <m/>
    <m/>
    <m/>
    <m/>
    <m/>
    <m/>
    <m/>
    <m/>
    <m/>
    <m/>
    <m/>
    <m/>
    <m/>
    <m/>
    <m/>
    <m/>
    <m/>
    <m/>
    <m/>
    <e v="#REF!"/>
    <s v="SL81@tidalwaveautospa.com"/>
    <s v="Patrick Rollins"/>
    <x v="3"/>
    <x v="2"/>
  </r>
  <r>
    <s v="Austin Dority"/>
    <s v="EXP-10011124 "/>
    <n v="25.55"/>
    <d v="2024-02-14T00:00:00"/>
    <x v="12"/>
    <s v="Office Supplies"/>
    <s v="Document lamination"/>
    <m/>
    <m/>
    <m/>
    <m/>
    <m/>
    <m/>
    <m/>
    <m/>
    <m/>
    <m/>
    <m/>
    <m/>
    <m/>
    <m/>
    <m/>
    <m/>
    <m/>
    <m/>
    <m/>
    <m/>
    <m/>
    <e v="#REF!"/>
    <s v="SL81@tidalwaveautospa.com"/>
    <s v="Patrick Rollins"/>
    <x v="3"/>
    <x v="2"/>
  </r>
  <r>
    <s v="Samuel Schmidt"/>
    <s v="EXP-10011505 "/>
    <n v="12.81"/>
    <d v="2024-02-17T00:00:00"/>
    <x v="0"/>
    <s v="Snacks"/>
    <s v="Bottled Water"/>
    <m/>
    <m/>
    <m/>
    <m/>
    <m/>
    <m/>
    <m/>
    <m/>
    <m/>
    <m/>
    <m/>
    <m/>
    <m/>
    <m/>
    <m/>
    <m/>
    <m/>
    <m/>
    <m/>
    <m/>
    <m/>
    <e v="#REF!"/>
    <s v="SL183@tidalwaveautospa.com"/>
    <s v="Joe Chavez"/>
    <x v="3"/>
    <x v="2"/>
  </r>
  <r>
    <s v="Samuel Schmidt"/>
    <s v="EXP-10011505 "/>
    <n v="15.34"/>
    <d v="2024-02-18T00:00:00"/>
    <x v="0"/>
    <s v="Wash Maintenance"/>
    <s v="Ice Melt"/>
    <m/>
    <m/>
    <m/>
    <m/>
    <m/>
    <m/>
    <m/>
    <m/>
    <m/>
    <m/>
    <m/>
    <m/>
    <m/>
    <m/>
    <m/>
    <m/>
    <m/>
    <m/>
    <m/>
    <m/>
    <m/>
    <e v="#REF!"/>
    <s v="SL183@tidalwaveautospa.com"/>
    <s v="Joe Chavez"/>
    <x v="3"/>
    <x v="2"/>
  </r>
  <r>
    <s v="Samuel Schmidt"/>
    <s v="EXP-10011505 "/>
    <n v="88.02"/>
    <d v="2024-02-21T00:00:00"/>
    <x v="0"/>
    <s v="Wash Maintenance"/>
    <s v="Dawn &amp; Hoses"/>
    <m/>
    <m/>
    <m/>
    <m/>
    <m/>
    <m/>
    <m/>
    <m/>
    <m/>
    <m/>
    <m/>
    <m/>
    <m/>
    <m/>
    <m/>
    <m/>
    <m/>
    <m/>
    <m/>
    <m/>
    <m/>
    <e v="#REF!"/>
    <s v="SL183@tidalwaveautospa.com"/>
    <s v="Joe Chavez"/>
    <x v="3"/>
    <x v="2"/>
  </r>
  <r>
    <s v="Jennifer Rogers"/>
    <s v="EXP-10011531 "/>
    <n v="237.4"/>
    <d v="2024-01-30T00:00:00"/>
    <x v="21"/>
    <s v="Entertainment"/>
    <s v="Scott's Tux Rental"/>
    <m/>
    <m/>
    <m/>
    <m/>
    <m/>
    <m/>
    <m/>
    <m/>
    <m/>
    <m/>
    <m/>
    <m/>
    <m/>
    <m/>
    <m/>
    <m/>
    <m/>
    <m/>
    <m/>
    <m/>
    <m/>
    <e v="#REF!"/>
    <s v="jennifer@tidalwaveautospa.com"/>
    <s v="Mary Hightower"/>
    <x v="3"/>
    <x v="2"/>
  </r>
  <r>
    <s v="Jennifer Rogers"/>
    <s v="EXP-10011531 "/>
    <n v="119.92"/>
    <d v="2024-02-23T00:00:00"/>
    <x v="21"/>
    <s v="Employee Incentives - Other"/>
    <s v="Employee Gift"/>
    <m/>
    <m/>
    <m/>
    <m/>
    <m/>
    <m/>
    <m/>
    <m/>
    <m/>
    <m/>
    <m/>
    <m/>
    <m/>
    <m/>
    <m/>
    <m/>
    <m/>
    <m/>
    <m/>
    <m/>
    <m/>
    <e v="#REF!"/>
    <s v="jennifer@tidalwaveautospa.com"/>
    <s v="Mary Hightower"/>
    <x v="3"/>
    <x v="2"/>
  </r>
  <r>
    <s v="Douglas Boeres"/>
    <s v="EXP-10011498 "/>
    <n v="4.2699999999999996"/>
    <d v="2024-01-31T00:00:00"/>
    <x v="1"/>
    <s v="Parts"/>
    <s v="Mirror Washer Repair in Tunnel"/>
    <m/>
    <m/>
    <m/>
    <m/>
    <m/>
    <m/>
    <m/>
    <m/>
    <m/>
    <m/>
    <m/>
    <m/>
    <m/>
    <m/>
    <m/>
    <m/>
    <m/>
    <m/>
    <m/>
    <m/>
    <m/>
    <e v="#REF!"/>
    <s v="douglas.boeres@tidalwaveautospa.com"/>
    <s v="Bruce Maxwell"/>
    <x v="3"/>
    <x v="2"/>
  </r>
  <r>
    <s v="Douglas Boeres"/>
    <s v="EXP-10011498 "/>
    <n v="46.22"/>
    <d v="2024-01-31T00:00:00"/>
    <x v="1"/>
    <s v="Parts"/>
    <s v="wash repairs"/>
    <m/>
    <m/>
    <m/>
    <m/>
    <m/>
    <m/>
    <m/>
    <m/>
    <m/>
    <m/>
    <m/>
    <m/>
    <m/>
    <m/>
    <m/>
    <m/>
    <m/>
    <m/>
    <m/>
    <m/>
    <m/>
    <e v="#REF!"/>
    <s v="douglas.boeres@tidalwaveautospa.com"/>
    <s v="Bruce Maxwell"/>
    <x v="3"/>
    <x v="2"/>
  </r>
  <r>
    <s v="Douglas Boeres"/>
    <s v="EXP-10011498 "/>
    <n v="21.77"/>
    <d v="2024-02-01T00:00:00"/>
    <x v="6"/>
    <s v="Wash Maintenance"/>
    <s v="Window Cleaning Bucket"/>
    <m/>
    <m/>
    <m/>
    <m/>
    <m/>
    <m/>
    <m/>
    <m/>
    <m/>
    <m/>
    <m/>
    <m/>
    <m/>
    <m/>
    <m/>
    <m/>
    <m/>
    <m/>
    <m/>
    <m/>
    <m/>
    <e v="#REF!"/>
    <s v="douglas.boeres@tidalwaveautospa.com"/>
    <s v="Bruce Maxwell"/>
    <x v="3"/>
    <x v="2"/>
  </r>
  <r>
    <s v="Douglas Boeres"/>
    <s v="EXP-10011498 "/>
    <n v="27.78"/>
    <d v="2024-02-02T00:00:00"/>
    <x v="0"/>
    <s v="Wash Maintenance"/>
    <s v="Laundry Detergent for Towels"/>
    <m/>
    <m/>
    <m/>
    <m/>
    <m/>
    <m/>
    <m/>
    <m/>
    <m/>
    <m/>
    <m/>
    <m/>
    <m/>
    <m/>
    <m/>
    <m/>
    <m/>
    <m/>
    <m/>
    <m/>
    <m/>
    <e v="#REF!"/>
    <s v="douglas.boeres@tidalwaveautospa.com"/>
    <s v="Bruce Maxwell"/>
    <x v="3"/>
    <x v="2"/>
  </r>
  <r>
    <s v="Douglas Boeres"/>
    <s v="EXP-10011498 "/>
    <n v="25.55"/>
    <d v="2024-02-02T00:00:00"/>
    <x v="14"/>
    <s v="Office Supplies"/>
    <s v="Keys"/>
    <m/>
    <m/>
    <m/>
    <m/>
    <m/>
    <m/>
    <m/>
    <m/>
    <m/>
    <m/>
    <m/>
    <m/>
    <m/>
    <m/>
    <m/>
    <m/>
    <m/>
    <m/>
    <m/>
    <m/>
    <m/>
    <e v="#REF!"/>
    <s v="douglas.boeres@tidalwaveautospa.com"/>
    <s v="Bruce Maxwell"/>
    <x v="3"/>
    <x v="2"/>
  </r>
  <r>
    <s v="Douglas Boeres"/>
    <s v="EXP-10011498 "/>
    <n v="169.55"/>
    <d v="2024-02-07T00:00:00"/>
    <x v="6"/>
    <s v="Wash Maintenance"/>
    <s v="Bleach to clean tunnel.  chain to stop customers from walking into loading area from waffle house"/>
    <m/>
    <m/>
    <m/>
    <m/>
    <m/>
    <m/>
    <m/>
    <m/>
    <m/>
    <m/>
    <m/>
    <m/>
    <m/>
    <m/>
    <m/>
    <m/>
    <m/>
    <m/>
    <m/>
    <m/>
    <m/>
    <e v="#REF!"/>
    <s v="douglas.boeres@tidalwaveautospa.com"/>
    <s v="Bruce Maxwell"/>
    <x v="3"/>
    <x v="2"/>
  </r>
  <r>
    <s v="Becky Jones"/>
    <s v="EXP-10011611 "/>
    <n v="93.27"/>
    <d v="2024-02-19T00:00:00"/>
    <x v="0"/>
    <s v="Small Tools"/>
    <s v="shop vac"/>
    <m/>
    <m/>
    <m/>
    <m/>
    <m/>
    <m/>
    <m/>
    <m/>
    <m/>
    <m/>
    <m/>
    <m/>
    <m/>
    <m/>
    <m/>
    <m/>
    <m/>
    <m/>
    <m/>
    <m/>
    <m/>
    <e v="#REF!"/>
    <s v=""/>
    <s v=""/>
    <x v="3"/>
    <x v="2"/>
  </r>
  <r>
    <s v="Becky Jones"/>
    <s v="EXP-10011611 "/>
    <n v="134.97"/>
    <d v="2024-02-20T00:00:00"/>
    <x v="0"/>
    <s v="Wash Maintenance"/>
    <s v="supplies"/>
    <m/>
    <m/>
    <m/>
    <m/>
    <m/>
    <m/>
    <m/>
    <m/>
    <m/>
    <m/>
    <m/>
    <m/>
    <m/>
    <m/>
    <m/>
    <m/>
    <m/>
    <m/>
    <m/>
    <m/>
    <m/>
    <e v="#REF!"/>
    <s v=""/>
    <s v=""/>
    <x v="3"/>
    <x v="2"/>
  </r>
  <r>
    <s v="Zoran Kostadinovic"/>
    <s v="EXP-10011529 "/>
    <n v="38.61"/>
    <d v="2024-02-16T00:00:00"/>
    <x v="23"/>
    <s v="Wash Maintenance"/>
    <s v="Purchased paper and cleaning supplies for the rest room to clean and have paper to use till the Global Industries order arrived"/>
    <m/>
    <m/>
    <m/>
    <m/>
    <m/>
    <m/>
    <m/>
    <m/>
    <m/>
    <m/>
    <m/>
    <m/>
    <m/>
    <m/>
    <m/>
    <m/>
    <m/>
    <m/>
    <m/>
    <m/>
    <m/>
    <e v="#REF!"/>
    <s v="SL201@tidalwaveautospa.com"/>
    <s v="Patrick Rollins"/>
    <x v="3"/>
    <x v="2"/>
  </r>
  <r>
    <s v="Zoran Kostadinovic"/>
    <s v="EXP-10011529 "/>
    <n v="48.36"/>
    <d v="2024-02-16T00:00:00"/>
    <x v="23"/>
    <s v="Wash Maintenance"/>
    <s v="Additional supplies purchased to clean the bathroom toilet and add airfresher in the bathroom facility"/>
    <m/>
    <m/>
    <m/>
    <m/>
    <m/>
    <m/>
    <m/>
    <m/>
    <m/>
    <m/>
    <m/>
    <m/>
    <m/>
    <m/>
    <m/>
    <m/>
    <m/>
    <m/>
    <m/>
    <m/>
    <m/>
    <e v="#REF!"/>
    <s v="SL201@tidalwaveautospa.com"/>
    <s v="Patrick Rollins"/>
    <x v="3"/>
    <x v="2"/>
  </r>
  <r>
    <s v="Zoran Kostadinovic"/>
    <s v="EXP-10011529 "/>
    <n v="252.71"/>
    <d v="2024-02-21T00:00:00"/>
    <x v="2"/>
    <s v="Small Tools"/>
    <s v="Shop Jack purchased to conduct repair on the wrap in the tunnel. Needed the Jack to hold and lift the wrap in place to bolt onto the spindle"/>
    <m/>
    <m/>
    <m/>
    <m/>
    <m/>
    <m/>
    <m/>
    <m/>
    <m/>
    <m/>
    <m/>
    <m/>
    <m/>
    <m/>
    <m/>
    <m/>
    <m/>
    <m/>
    <m/>
    <m/>
    <m/>
    <e v="#REF!"/>
    <s v="SL201@tidalwaveautospa.com"/>
    <s v="Patrick Rollins"/>
    <x v="3"/>
    <x v="2"/>
  </r>
  <r>
    <s v="Justin Cowans"/>
    <s v="EXP-10011514 "/>
    <n v="26.54"/>
    <d v="2024-01-24T00:00:00"/>
    <x v="11"/>
    <s v="Small Tools"/>
    <s v="blades for angle grinder"/>
    <m/>
    <m/>
    <m/>
    <m/>
    <m/>
    <m/>
    <m/>
    <m/>
    <m/>
    <m/>
    <m/>
    <m/>
    <m/>
    <m/>
    <m/>
    <m/>
    <m/>
    <m/>
    <m/>
    <m/>
    <m/>
    <e v="#REF!"/>
    <s v="SL289@tidalwaveautospa.com"/>
    <s v="Andrew Stephens"/>
    <x v="3"/>
    <x v="2"/>
  </r>
  <r>
    <s v="Justin Cowans"/>
    <s v="EXP-10011514 "/>
    <n v="12.4"/>
    <d v="2024-01-25T00:00:00"/>
    <x v="11"/>
    <s v="Wash Maintenance"/>
    <s v="bathroom cleaner"/>
    <m/>
    <m/>
    <m/>
    <m/>
    <m/>
    <m/>
    <m/>
    <m/>
    <m/>
    <m/>
    <m/>
    <m/>
    <m/>
    <m/>
    <m/>
    <m/>
    <m/>
    <m/>
    <m/>
    <m/>
    <m/>
    <e v="#REF!"/>
    <s v="SL289@tidalwaveautospa.com"/>
    <s v="Andrew Stephens"/>
    <x v="3"/>
    <x v="2"/>
  </r>
  <r>
    <s v="Justin Cowans"/>
    <s v="EXP-10011514 "/>
    <n v="62.69"/>
    <d v="2024-01-29T00:00:00"/>
    <x v="11"/>
    <s v="Wash Maintenance"/>
    <s v="salt for softnet"/>
    <m/>
    <m/>
    <m/>
    <m/>
    <m/>
    <m/>
    <m/>
    <m/>
    <m/>
    <m/>
    <m/>
    <m/>
    <m/>
    <m/>
    <m/>
    <m/>
    <m/>
    <m/>
    <m/>
    <m/>
    <m/>
    <e v="#REF!"/>
    <s v="SL289@tidalwaveautospa.com"/>
    <s v="Andrew Stephens"/>
    <x v="3"/>
    <x v="2"/>
  </r>
  <r>
    <s v="Justin Cowans"/>
    <s v="EXP-10011514 "/>
    <n v="18.88"/>
    <d v="2024-01-29T00:00:00"/>
    <x v="11"/>
    <s v="Parts"/>
    <s v="u bolt for height sign"/>
    <m/>
    <m/>
    <m/>
    <m/>
    <m/>
    <m/>
    <m/>
    <m/>
    <m/>
    <m/>
    <m/>
    <m/>
    <m/>
    <m/>
    <m/>
    <m/>
    <m/>
    <m/>
    <m/>
    <m/>
    <m/>
    <e v="#REF!"/>
    <s v="SL289@tidalwaveautospa.com"/>
    <s v="Andrew Stephens"/>
    <x v="3"/>
    <x v="2"/>
  </r>
  <r>
    <s v="Justin Cowans"/>
    <s v="EXP-10011514 "/>
    <n v="302.33"/>
    <d v="2024-01-31T00:00:00"/>
    <x v="11"/>
    <s v="Fuel"/>
    <s v="gas leaf blower"/>
    <m/>
    <m/>
    <m/>
    <m/>
    <m/>
    <m/>
    <m/>
    <m/>
    <m/>
    <m/>
    <m/>
    <m/>
    <m/>
    <m/>
    <m/>
    <m/>
    <m/>
    <m/>
    <m/>
    <m/>
    <m/>
    <e v="#REF!"/>
    <s v="SL289@tidalwaveautospa.com"/>
    <s v="Andrew Stephens"/>
    <x v="3"/>
    <x v="2"/>
  </r>
  <r>
    <s v="Justin Cowans"/>
    <s v="EXP-10011514 "/>
    <n v="79.010000000000005"/>
    <d v="2024-01-31T00:00:00"/>
    <x v="11"/>
    <s v="Wash Maintenance"/>
    <s v="salt for softner h20 for team"/>
    <m/>
    <m/>
    <m/>
    <m/>
    <m/>
    <m/>
    <m/>
    <m/>
    <m/>
    <m/>
    <m/>
    <m/>
    <m/>
    <m/>
    <m/>
    <m/>
    <m/>
    <m/>
    <m/>
    <m/>
    <m/>
    <e v="#REF!"/>
    <s v="SL289@tidalwaveautospa.com"/>
    <s v="Andrew Stephens"/>
    <x v="3"/>
    <x v="2"/>
  </r>
  <r>
    <s v="Justin Cowans"/>
    <s v="EXP-10011514 "/>
    <n v="50.36"/>
    <d v="2024-02-01T00:00:00"/>
    <x v="11"/>
    <s v="Fuel"/>
    <s v="fuel for leaf blower"/>
    <m/>
    <m/>
    <m/>
    <m/>
    <m/>
    <m/>
    <m/>
    <m/>
    <m/>
    <m/>
    <m/>
    <m/>
    <m/>
    <m/>
    <m/>
    <m/>
    <m/>
    <m/>
    <m/>
    <m/>
    <m/>
    <e v="#REF!"/>
    <s v="SL289@tidalwaveautospa.com"/>
    <s v="Andrew Stephens"/>
    <x v="3"/>
    <x v="2"/>
  </r>
  <r>
    <s v="Justin Cowans"/>
    <s v="EXP-10011514 "/>
    <n v="55.47"/>
    <d v="2024-02-01T00:00:00"/>
    <x v="11"/>
    <s v="Parts"/>
    <s v="board and couplers"/>
    <m/>
    <m/>
    <m/>
    <m/>
    <m/>
    <m/>
    <m/>
    <m/>
    <m/>
    <m/>
    <m/>
    <m/>
    <m/>
    <m/>
    <m/>
    <m/>
    <m/>
    <m/>
    <m/>
    <m/>
    <m/>
    <e v="#REF!"/>
    <s v="SL289@tidalwaveautospa.com"/>
    <s v="Andrew Stephens"/>
    <x v="3"/>
    <x v="2"/>
  </r>
  <r>
    <s v="Justin Cowans"/>
    <s v="EXP-10011514 "/>
    <n v="108.86"/>
    <d v="2024-02-01T00:00:00"/>
    <x v="11"/>
    <s v="Office Supplies"/>
    <s v="ink for printer"/>
    <m/>
    <m/>
    <m/>
    <m/>
    <m/>
    <m/>
    <m/>
    <m/>
    <m/>
    <m/>
    <m/>
    <m/>
    <m/>
    <m/>
    <m/>
    <m/>
    <m/>
    <m/>
    <m/>
    <m/>
    <m/>
    <e v="#REF!"/>
    <s v="SL289@tidalwaveautospa.com"/>
    <s v="Andrew Stephens"/>
    <x v="3"/>
    <x v="2"/>
  </r>
  <r>
    <s v="Justin Cowans"/>
    <s v="EXP-10011514 "/>
    <n v="7.34"/>
    <d v="2024-02-01T00:00:00"/>
    <x v="11"/>
    <s v="Parts"/>
    <s v="quick connects for power washer"/>
    <m/>
    <m/>
    <m/>
    <m/>
    <m/>
    <m/>
    <m/>
    <m/>
    <m/>
    <m/>
    <m/>
    <m/>
    <m/>
    <m/>
    <m/>
    <m/>
    <m/>
    <m/>
    <m/>
    <m/>
    <m/>
    <e v="#REF!"/>
    <s v="SL289@tidalwaveautospa.com"/>
    <s v="Andrew Stephens"/>
    <x v="3"/>
    <x v="2"/>
  </r>
  <r>
    <s v="Justin Cowans"/>
    <s v="EXP-10011514 "/>
    <n v="29.76"/>
    <d v="2024-02-02T00:00:00"/>
    <x v="11"/>
    <s v="Office Supplies"/>
    <s v="printer ink"/>
    <m/>
    <m/>
    <m/>
    <m/>
    <m/>
    <m/>
    <m/>
    <m/>
    <m/>
    <m/>
    <m/>
    <m/>
    <m/>
    <m/>
    <m/>
    <m/>
    <m/>
    <m/>
    <m/>
    <m/>
    <m/>
    <e v="#REF!"/>
    <s v="SL289@tidalwaveautospa.com"/>
    <s v="Andrew Stephens"/>
    <x v="3"/>
    <x v="2"/>
  </r>
  <r>
    <s v="Justin Cowans"/>
    <s v="EXP-10011514 "/>
    <n v="134.32"/>
    <d v="2024-02-02T00:00:00"/>
    <x v="11"/>
    <s v="Wash Maintenance"/>
    <s v="concrete cleaner"/>
    <m/>
    <m/>
    <m/>
    <m/>
    <m/>
    <m/>
    <m/>
    <m/>
    <m/>
    <m/>
    <m/>
    <m/>
    <m/>
    <m/>
    <m/>
    <m/>
    <m/>
    <m/>
    <m/>
    <m/>
    <m/>
    <e v="#REF!"/>
    <s v="SL289@tidalwaveautospa.com"/>
    <s v="Andrew Stephens"/>
    <x v="3"/>
    <x v="2"/>
  </r>
  <r>
    <s v="Justin Cowans"/>
    <s v="EXP-10011514 "/>
    <n v="12.47"/>
    <d v="2024-02-07T00:00:00"/>
    <x v="11"/>
    <s v="Wash Maintenance"/>
    <s v="clocks and funnel"/>
    <m/>
    <m/>
    <m/>
    <m/>
    <m/>
    <m/>
    <m/>
    <m/>
    <m/>
    <m/>
    <m/>
    <m/>
    <m/>
    <m/>
    <m/>
    <m/>
    <m/>
    <m/>
    <m/>
    <m/>
    <m/>
    <e v="#REF!"/>
    <s v="SL289@tidalwaveautospa.com"/>
    <s v="Andrew Stephens"/>
    <x v="3"/>
    <x v="2"/>
  </r>
  <r>
    <s v="Justin Cowans"/>
    <s v="EXP-10011514 "/>
    <n v="19.420000000000002"/>
    <d v="2024-02-08T00:00:00"/>
    <x v="11"/>
    <s v="Wash Maintenance"/>
    <s v="concrete cleaner and clr"/>
    <m/>
    <m/>
    <m/>
    <m/>
    <m/>
    <m/>
    <m/>
    <m/>
    <m/>
    <m/>
    <m/>
    <m/>
    <m/>
    <m/>
    <m/>
    <m/>
    <m/>
    <m/>
    <m/>
    <m/>
    <m/>
    <e v="#REF!"/>
    <s v="SL289@tidalwaveautospa.com"/>
    <s v="Andrew Stephens"/>
    <x v="3"/>
    <x v="2"/>
  </r>
  <r>
    <s v="Justin Cowans"/>
    <s v="EXP-10011514 "/>
    <n v="31.3"/>
    <d v="2024-02-10T00:00:00"/>
    <x v="11"/>
    <s v="Wash Maintenance"/>
    <s v="vinegar"/>
    <m/>
    <m/>
    <m/>
    <m/>
    <m/>
    <m/>
    <m/>
    <m/>
    <m/>
    <m/>
    <m/>
    <m/>
    <m/>
    <m/>
    <m/>
    <m/>
    <m/>
    <m/>
    <m/>
    <m/>
    <m/>
    <e v="#REF!"/>
    <s v="SL289@tidalwaveautospa.com"/>
    <s v="Andrew Stephens"/>
    <x v="3"/>
    <x v="2"/>
  </r>
  <r>
    <s v="Justin Cowans"/>
    <s v="EXP-10011514 "/>
    <n v="25.97"/>
    <d v="2024-02-10T00:00:00"/>
    <x v="11"/>
    <s v="Wash Maintenance"/>
    <s v="hose reel"/>
    <m/>
    <m/>
    <m/>
    <m/>
    <m/>
    <m/>
    <m/>
    <m/>
    <m/>
    <m/>
    <m/>
    <m/>
    <m/>
    <m/>
    <m/>
    <m/>
    <m/>
    <m/>
    <m/>
    <m/>
    <m/>
    <e v="#REF!"/>
    <s v="SL289@tidalwaveautospa.com"/>
    <s v="Andrew Stephens"/>
    <x v="3"/>
    <x v="2"/>
  </r>
  <r>
    <s v="Justin Cowans"/>
    <s v="EXP-10011514 "/>
    <n v="81.900000000000006"/>
    <d v="2024-02-14T00:00:00"/>
    <x v="2"/>
    <s v="Wash Repairs"/>
    <s v="welding"/>
    <m/>
    <m/>
    <m/>
    <m/>
    <m/>
    <m/>
    <m/>
    <m/>
    <m/>
    <m/>
    <m/>
    <m/>
    <m/>
    <m/>
    <m/>
    <m/>
    <m/>
    <m/>
    <m/>
    <m/>
    <m/>
    <e v="#REF!"/>
    <s v="SL289@tidalwaveautospa.com"/>
    <s v="Andrew Stephens"/>
    <x v="3"/>
    <x v="2"/>
  </r>
  <r>
    <s v="Justin Cowans"/>
    <s v="EXP-10011514 "/>
    <n v="94.25"/>
    <d v="2024-02-14T00:00:00"/>
    <x v="11"/>
    <s v="Plumbing Expense"/>
    <s v="pvc pipe and cutting blades"/>
    <m/>
    <m/>
    <m/>
    <m/>
    <m/>
    <m/>
    <m/>
    <m/>
    <m/>
    <m/>
    <m/>
    <m/>
    <m/>
    <m/>
    <m/>
    <m/>
    <m/>
    <m/>
    <m/>
    <m/>
    <m/>
    <e v="#REF!"/>
    <s v="SL289@tidalwaveautospa.com"/>
    <s v="Andrew Stephens"/>
    <x v="3"/>
    <x v="2"/>
  </r>
  <r>
    <s v="Justin Cowans"/>
    <s v="EXP-10011514 "/>
    <n v="20.329999999999998"/>
    <d v="2024-02-14T00:00:00"/>
    <x v="11"/>
    <s v="Plumbing Expense"/>
    <s v="pvc glue"/>
    <m/>
    <m/>
    <m/>
    <m/>
    <m/>
    <m/>
    <m/>
    <m/>
    <m/>
    <m/>
    <m/>
    <m/>
    <m/>
    <m/>
    <m/>
    <m/>
    <m/>
    <m/>
    <m/>
    <m/>
    <m/>
    <e v="#REF!"/>
    <s v="SL289@tidalwaveautospa.com"/>
    <s v="Andrew Stephens"/>
    <x v="3"/>
    <x v="2"/>
  </r>
  <r>
    <s v="Justin Cowans"/>
    <s v="EXP-10011514 "/>
    <n v="67.739999999999995"/>
    <d v="2024-02-16T00:00:00"/>
    <x v="11"/>
    <s v="Small Tools"/>
    <s v="hammer drill equipment"/>
    <m/>
    <m/>
    <m/>
    <m/>
    <m/>
    <m/>
    <m/>
    <m/>
    <m/>
    <m/>
    <m/>
    <m/>
    <m/>
    <m/>
    <m/>
    <m/>
    <m/>
    <m/>
    <m/>
    <m/>
    <m/>
    <e v="#REF!"/>
    <s v="SL289@tidalwaveautospa.com"/>
    <s v="Andrew Stephens"/>
    <x v="3"/>
    <x v="2"/>
  </r>
  <r>
    <s v="Justin Cowans"/>
    <s v="EXP-10011514 "/>
    <n v="15.73"/>
    <d v="2024-02-20T00:00:00"/>
    <x v="11"/>
    <s v="Advertising &amp; Promotion"/>
    <s v="dog treats"/>
    <m/>
    <m/>
    <m/>
    <m/>
    <m/>
    <m/>
    <m/>
    <m/>
    <m/>
    <m/>
    <m/>
    <m/>
    <m/>
    <m/>
    <m/>
    <m/>
    <m/>
    <m/>
    <m/>
    <m/>
    <m/>
    <e v="#REF!"/>
    <s v="SL289@tidalwaveautospa.com"/>
    <s v="Andrew Stephens"/>
    <x v="3"/>
    <x v="2"/>
  </r>
  <r>
    <s v="Justin Cowans"/>
    <s v="EXP-10011514 "/>
    <n v="62.93"/>
    <d v="2024-02-20T00:00:00"/>
    <x v="11"/>
    <s v="Parts"/>
    <s v="water heater and cooler hookup equipment"/>
    <m/>
    <m/>
    <m/>
    <m/>
    <m/>
    <m/>
    <m/>
    <m/>
    <m/>
    <m/>
    <m/>
    <m/>
    <m/>
    <m/>
    <m/>
    <m/>
    <m/>
    <m/>
    <m/>
    <m/>
    <m/>
    <e v="#REF!"/>
    <s v="SL289@tidalwaveautospa.com"/>
    <s v="Andrew Stephens"/>
    <x v="3"/>
    <x v="2"/>
  </r>
  <r>
    <s v="Justin Cowans"/>
    <s v="EXP-10011514 "/>
    <n v="43.55"/>
    <d v="2024-02-22T00:00:00"/>
    <x v="11"/>
    <s v="Wash Maintenance"/>
    <s v="polish and windshield wiper"/>
    <m/>
    <m/>
    <m/>
    <m/>
    <m/>
    <m/>
    <m/>
    <m/>
    <m/>
    <m/>
    <m/>
    <m/>
    <m/>
    <m/>
    <m/>
    <m/>
    <m/>
    <m/>
    <m/>
    <m/>
    <m/>
    <e v="#REF!"/>
    <s v="SL289@tidalwaveautospa.com"/>
    <s v="Andrew Stephens"/>
    <x v="3"/>
    <x v="2"/>
  </r>
  <r>
    <s v="Rob Wagner"/>
    <s v="EXP-10011506 "/>
    <n v="52.34"/>
    <d v="2024-02-21T00:00:00"/>
    <x v="10"/>
    <s v="Office Supplies"/>
    <s v="coffee pot and coffee"/>
    <m/>
    <m/>
    <m/>
    <m/>
    <m/>
    <m/>
    <m/>
    <m/>
    <m/>
    <m/>
    <m/>
    <m/>
    <m/>
    <m/>
    <m/>
    <m/>
    <m/>
    <m/>
    <m/>
    <m/>
    <m/>
    <e v="#REF!"/>
    <s v=""/>
    <s v=""/>
    <x v="3"/>
    <x v="2"/>
  </r>
  <r>
    <s v="Rob Wagner"/>
    <s v="EXP-10011506 "/>
    <n v="88"/>
    <d v="2024-02-22T00:00:00"/>
    <x v="10"/>
    <s v="Office Supplies"/>
    <s v="laminate machine and supplies"/>
    <m/>
    <m/>
    <m/>
    <m/>
    <m/>
    <m/>
    <m/>
    <m/>
    <m/>
    <m/>
    <m/>
    <m/>
    <m/>
    <m/>
    <m/>
    <m/>
    <m/>
    <m/>
    <m/>
    <m/>
    <m/>
    <e v="#REF!"/>
    <s v=""/>
    <s v=""/>
    <x v="3"/>
    <x v="2"/>
  </r>
  <r>
    <s v="Rob Wagner"/>
    <s v="EXP-10011506 "/>
    <n v="24.84"/>
    <d v="2024-02-22T00:00:00"/>
    <x v="10"/>
    <s v="Office Supplies"/>
    <s v="hooks etc. for office"/>
    <m/>
    <m/>
    <m/>
    <m/>
    <m/>
    <m/>
    <m/>
    <m/>
    <m/>
    <m/>
    <m/>
    <m/>
    <m/>
    <m/>
    <m/>
    <m/>
    <m/>
    <m/>
    <m/>
    <m/>
    <m/>
    <e v="#REF!"/>
    <s v=""/>
    <s v=""/>
    <x v="3"/>
    <x v="2"/>
  </r>
  <r>
    <s v="Rob Wagner"/>
    <s v="EXP-10011506 "/>
    <n v="34.35"/>
    <d v="2024-02-22T00:00:00"/>
    <x v="25"/>
    <s v="Wash Maintenance"/>
    <s v="weather stripping for tunnel door"/>
    <m/>
    <m/>
    <m/>
    <m/>
    <m/>
    <m/>
    <m/>
    <m/>
    <m/>
    <m/>
    <m/>
    <m/>
    <m/>
    <m/>
    <m/>
    <m/>
    <m/>
    <m/>
    <m/>
    <m/>
    <m/>
    <e v="#REF!"/>
    <s v=""/>
    <s v=""/>
    <x v="3"/>
    <x v="2"/>
  </r>
  <r>
    <s v="Rebecca Bates"/>
    <s v="EXP-10011289 "/>
    <n v="26.84"/>
    <d v="2024-01-19T00:00:00"/>
    <x v="10"/>
    <s v="Wash Maintenance"/>
    <s v="Eco-blend ice melt"/>
    <m/>
    <m/>
    <m/>
    <m/>
    <m/>
    <m/>
    <m/>
    <m/>
    <m/>
    <m/>
    <m/>
    <m/>
    <m/>
    <m/>
    <m/>
    <m/>
    <m/>
    <m/>
    <m/>
    <m/>
    <m/>
    <e v="#REF!"/>
    <s v="SL113@tidalwaveautospa.com"/>
    <s v="Jeff Mathis"/>
    <x v="3"/>
    <x v="2"/>
  </r>
  <r>
    <s v="Rebecca Bates"/>
    <s v="EXP-10011289 "/>
    <n v="14.81"/>
    <d v="2024-01-23T00:00:00"/>
    <x v="10"/>
    <s v="Wash Maintenance"/>
    <s v="Salt blend"/>
    <m/>
    <m/>
    <m/>
    <m/>
    <m/>
    <m/>
    <m/>
    <m/>
    <m/>
    <m/>
    <m/>
    <m/>
    <m/>
    <m/>
    <m/>
    <m/>
    <m/>
    <m/>
    <m/>
    <m/>
    <m/>
    <e v="#REF!"/>
    <s v="SL113@tidalwaveautospa.com"/>
    <s v="Jeff Mathis"/>
    <x v="3"/>
    <x v="2"/>
  </r>
  <r>
    <s v="Rebecca Bates"/>
    <s v="EXP-10011289 "/>
    <n v="13.1"/>
    <d v="2024-01-23T00:00:00"/>
    <x v="2"/>
    <s v="Plumbing Expense"/>
    <s v="PVC Elbow and cap"/>
    <m/>
    <m/>
    <m/>
    <m/>
    <m/>
    <m/>
    <m/>
    <m/>
    <m/>
    <m/>
    <m/>
    <m/>
    <m/>
    <m/>
    <m/>
    <m/>
    <m/>
    <m/>
    <m/>
    <m/>
    <m/>
    <e v="#REF!"/>
    <s v="SL113@tidalwaveautospa.com"/>
    <s v="Jeff Mathis"/>
    <x v="3"/>
    <x v="2"/>
  </r>
  <r>
    <s v="Rebecca Bates"/>
    <s v="EXP-10011289 "/>
    <n v="29.6"/>
    <d v="2024-01-24T00:00:00"/>
    <x v="0"/>
    <s v="Parts"/>
    <s v="Prep hose caps, connectors 1/2 inch and 5/8"/>
    <m/>
    <m/>
    <m/>
    <m/>
    <m/>
    <m/>
    <m/>
    <m/>
    <m/>
    <m/>
    <m/>
    <m/>
    <m/>
    <m/>
    <m/>
    <m/>
    <m/>
    <m/>
    <m/>
    <m/>
    <m/>
    <e v="#REF!"/>
    <s v="SL113@tidalwaveautospa.com"/>
    <s v="Jeff Mathis"/>
    <x v="3"/>
    <x v="2"/>
  </r>
  <r>
    <s v="Rebecca Bates"/>
    <s v="EXP-10011289 "/>
    <n v="141.27000000000001"/>
    <d v="2024-01-25T00:00:00"/>
    <x v="10"/>
    <s v="Wash Maintenance"/>
    <s v="Soap, cleaning pads vinegar, waters spray bottles, gloves"/>
    <m/>
    <m/>
    <m/>
    <m/>
    <m/>
    <m/>
    <m/>
    <m/>
    <m/>
    <m/>
    <m/>
    <m/>
    <m/>
    <m/>
    <m/>
    <m/>
    <m/>
    <m/>
    <m/>
    <m/>
    <m/>
    <e v="#REF!"/>
    <s v="SL113@tidalwaveautospa.com"/>
    <s v="Jeff Mathis"/>
    <x v="3"/>
    <x v="2"/>
  </r>
  <r>
    <s v="Rebecca Bates"/>
    <s v="EXP-10011289 "/>
    <n v="300.95999999999998"/>
    <d v="2024-01-26T00:00:00"/>
    <x v="21"/>
    <s v="Parts"/>
    <s v="Hose clamps, braided tubing, cleaner prep hoses x2"/>
    <m/>
    <m/>
    <m/>
    <m/>
    <m/>
    <m/>
    <m/>
    <m/>
    <m/>
    <m/>
    <m/>
    <m/>
    <m/>
    <m/>
    <m/>
    <m/>
    <m/>
    <m/>
    <m/>
    <m/>
    <m/>
    <e v="#REF!"/>
    <s v="SL113@tidalwaveautospa.com"/>
    <s v="Jeff Mathis"/>
    <x v="3"/>
    <x v="2"/>
  </r>
  <r>
    <s v="Rebecca Bates"/>
    <s v="EXP-10011289 "/>
    <n v="317.98"/>
    <d v="2024-01-29T00:00:00"/>
    <x v="18"/>
    <s v="Rental Equipment"/>
    <s v="Storage"/>
    <m/>
    <m/>
    <m/>
    <m/>
    <m/>
    <m/>
    <m/>
    <m/>
    <m/>
    <m/>
    <m/>
    <m/>
    <m/>
    <m/>
    <m/>
    <m/>
    <m/>
    <m/>
    <m/>
    <m/>
    <m/>
    <e v="#REF!"/>
    <s v="SL113@tidalwaveautospa.com"/>
    <s v="Jeff Mathis"/>
    <x v="3"/>
    <x v="2"/>
  </r>
  <r>
    <s v="Rebecca Bates"/>
    <s v="EXP-10011289 "/>
    <n v="82.3"/>
    <d v="2024-02-01T00:00:00"/>
    <x v="10"/>
    <s v="Wash Maintenance"/>
    <s v="Hydraulic oil, valve cap, soap"/>
    <m/>
    <m/>
    <m/>
    <m/>
    <m/>
    <m/>
    <m/>
    <m/>
    <m/>
    <m/>
    <m/>
    <m/>
    <m/>
    <m/>
    <m/>
    <m/>
    <m/>
    <m/>
    <m/>
    <m/>
    <m/>
    <e v="#REF!"/>
    <s v="SL113@tidalwaveautospa.com"/>
    <s v="Jeff Mathis"/>
    <x v="3"/>
    <x v="2"/>
  </r>
  <r>
    <s v="Rebecca Bates"/>
    <s v="EXP-10011289 "/>
    <n v="11.96"/>
    <d v="2024-02-01T00:00:00"/>
    <x v="23"/>
    <s v="Parts"/>
    <s v="Plastic connectors"/>
    <m/>
    <m/>
    <m/>
    <m/>
    <m/>
    <m/>
    <m/>
    <m/>
    <m/>
    <m/>
    <m/>
    <m/>
    <m/>
    <m/>
    <m/>
    <m/>
    <m/>
    <m/>
    <m/>
    <m/>
    <m/>
    <e v="#REF!"/>
    <s v="SL113@tidalwaveautospa.com"/>
    <s v="Jeff Mathis"/>
    <x v="3"/>
    <x v="2"/>
  </r>
  <r>
    <s v="Rebecca Bates"/>
    <s v="EXP-10011289 "/>
    <n v="106.7"/>
    <d v="2024-02-03T00:00:00"/>
    <x v="10"/>
    <s v="Office Supplies"/>
    <s v="Toilet paper, garden hose, black spray, paint, air, fresheners, Spin the wheel prices,"/>
    <m/>
    <m/>
    <m/>
    <m/>
    <m/>
    <m/>
    <m/>
    <m/>
    <m/>
    <m/>
    <m/>
    <m/>
    <m/>
    <m/>
    <m/>
    <m/>
    <m/>
    <m/>
    <m/>
    <m/>
    <m/>
    <e v="#REF!"/>
    <s v="SL113@tidalwaveautospa.com"/>
    <s v="Jeff Mathis"/>
    <x v="3"/>
    <x v="2"/>
  </r>
  <r>
    <s v="Rebecca Bates"/>
    <s v="EXP-10011289 "/>
    <n v="100.98"/>
    <d v="2024-02-04T00:00:00"/>
    <x v="21"/>
    <s v="Parts"/>
    <s v="Ball valve repair, cleaner, steel valve"/>
    <m/>
    <m/>
    <m/>
    <m/>
    <m/>
    <m/>
    <m/>
    <m/>
    <m/>
    <m/>
    <m/>
    <m/>
    <m/>
    <m/>
    <m/>
    <m/>
    <m/>
    <m/>
    <m/>
    <m/>
    <m/>
    <e v="#REF!"/>
    <s v="SL113@tidalwaveautospa.com"/>
    <s v="Jeff Mathis"/>
    <x v="3"/>
    <x v="2"/>
  </r>
  <r>
    <s v="Rebecca Bates"/>
    <s v="EXP-10011289 "/>
    <n v="43.22"/>
    <d v="2024-02-04T00:00:00"/>
    <x v="10"/>
    <s v="Plumbing Expense"/>
    <s v="Walk, coupling, elbow pvc"/>
    <m/>
    <m/>
    <m/>
    <m/>
    <m/>
    <m/>
    <m/>
    <m/>
    <m/>
    <m/>
    <m/>
    <m/>
    <m/>
    <m/>
    <m/>
    <m/>
    <m/>
    <m/>
    <m/>
    <m/>
    <m/>
    <e v="#REF!"/>
    <s v="SL113@tidalwaveautospa.com"/>
    <s v="Jeff Mathis"/>
    <x v="3"/>
    <x v="2"/>
  </r>
  <r>
    <s v="Rebecca Bates"/>
    <s v="EXP-10011289 "/>
    <n v="70.2"/>
    <d v="2024-02-05T00:00:00"/>
    <x v="10"/>
    <s v="Wash Maintenance"/>
    <s v="Hyd hose"/>
    <m/>
    <m/>
    <m/>
    <m/>
    <m/>
    <m/>
    <m/>
    <m/>
    <m/>
    <m/>
    <m/>
    <m/>
    <m/>
    <m/>
    <m/>
    <m/>
    <m/>
    <m/>
    <m/>
    <m/>
    <m/>
    <e v="#REF!"/>
    <s v="SL113@tidalwaveautospa.com"/>
    <s v="Jeff Mathis"/>
    <x v="3"/>
    <x v="2"/>
  </r>
  <r>
    <s v="Rebecca Bates"/>
    <s v="EXP-10011289 "/>
    <n v="89.76"/>
    <d v="2024-02-05T00:00:00"/>
    <x v="10"/>
    <s v="Wash Maintenance"/>
    <s v="Hyd hose"/>
    <m/>
    <m/>
    <m/>
    <m/>
    <m/>
    <m/>
    <m/>
    <m/>
    <m/>
    <m/>
    <m/>
    <m/>
    <m/>
    <m/>
    <m/>
    <m/>
    <m/>
    <m/>
    <m/>
    <m/>
    <m/>
    <e v="#REF!"/>
    <s v="SL113@tidalwaveautospa.com"/>
    <s v="Jeff Mathis"/>
    <x v="3"/>
    <x v="2"/>
  </r>
  <r>
    <s v="Rebecca Bates"/>
    <s v="EXP-10011289 "/>
    <n v="100.93"/>
    <d v="2024-02-06T00:00:00"/>
    <x v="10"/>
    <s v="Plumbing Expense"/>
    <s v="PVC pipe fitting, swivel flare, nipple, connectors plug"/>
    <m/>
    <m/>
    <m/>
    <m/>
    <m/>
    <m/>
    <m/>
    <m/>
    <m/>
    <m/>
    <m/>
    <m/>
    <m/>
    <m/>
    <m/>
    <m/>
    <m/>
    <m/>
    <m/>
    <m/>
    <m/>
    <e v="#REF!"/>
    <s v="SL113@tidalwaveautospa.com"/>
    <s v="Jeff Mathis"/>
    <x v="3"/>
    <x v="2"/>
  </r>
  <r>
    <s v="Rebecca Bates"/>
    <s v="EXP-10011289 "/>
    <n v="239.26"/>
    <d v="2024-02-06T00:00:00"/>
    <x v="47"/>
    <s v="Plumbing Expense"/>
    <s v="Pipe fittings cleaner 2 prep gun hoses"/>
    <m/>
    <m/>
    <m/>
    <m/>
    <m/>
    <m/>
    <m/>
    <m/>
    <m/>
    <m/>
    <m/>
    <m/>
    <m/>
    <m/>
    <m/>
    <m/>
    <m/>
    <m/>
    <m/>
    <m/>
    <m/>
    <e v="#REF!"/>
    <s v="SL113@tidalwaveautospa.com"/>
    <s v="Jeff Mathis"/>
    <x v="3"/>
    <x v="2"/>
  </r>
  <r>
    <s v="Rebecca Bates"/>
    <s v="EXP-10011289 "/>
    <n v="178.23"/>
    <d v="2024-02-09T00:00:00"/>
    <x v="21"/>
    <s v="Office Supplies"/>
    <s v="Extension cords, lights, tape"/>
    <m/>
    <m/>
    <m/>
    <m/>
    <m/>
    <m/>
    <m/>
    <m/>
    <m/>
    <m/>
    <m/>
    <m/>
    <m/>
    <m/>
    <m/>
    <m/>
    <m/>
    <m/>
    <m/>
    <m/>
    <m/>
    <e v="#REF!"/>
    <s v="SL113@tidalwaveautospa.com"/>
    <s v="Jeff Mathis"/>
    <x v="3"/>
    <x v="2"/>
  </r>
  <r>
    <s v="Rebecca Bates"/>
    <s v="EXP-10011289 "/>
    <n v="91.5"/>
    <d v="2024-02-09T00:00:00"/>
    <x v="21"/>
    <s v="Wash Maintenance"/>
    <s v="Spray bottles, hose, bucket, laundry bag, soap"/>
    <m/>
    <m/>
    <m/>
    <m/>
    <m/>
    <m/>
    <m/>
    <m/>
    <m/>
    <m/>
    <m/>
    <m/>
    <m/>
    <m/>
    <m/>
    <m/>
    <m/>
    <m/>
    <m/>
    <m/>
    <m/>
    <e v="#REF!"/>
    <s v="SL113@tidalwaveautospa.com"/>
    <s v="Jeff Mathis"/>
    <x v="3"/>
    <x v="2"/>
  </r>
  <r>
    <s v="Rebecca Bates"/>
    <s v="EXP-10011289 "/>
    <n v="16.68"/>
    <d v="2024-02-09T00:00:00"/>
    <x v="10"/>
    <s v="Plumbing Expense"/>
    <s v="Pipe connector"/>
    <m/>
    <m/>
    <m/>
    <m/>
    <m/>
    <m/>
    <m/>
    <m/>
    <m/>
    <m/>
    <m/>
    <m/>
    <m/>
    <m/>
    <m/>
    <m/>
    <m/>
    <m/>
    <m/>
    <m/>
    <m/>
    <e v="#REF!"/>
    <s v="SL113@tidalwaveautospa.com"/>
    <s v="Jeff Mathis"/>
    <x v="3"/>
    <x v="2"/>
  </r>
  <r>
    <s v="Rebecca Bates"/>
    <s v="EXP-10011289 "/>
    <n v="9.5299999999999994"/>
    <d v="2024-02-09T00:00:00"/>
    <x v="10"/>
    <s v="Wash Maintenance"/>
    <s v="Spray paint"/>
    <m/>
    <m/>
    <m/>
    <m/>
    <m/>
    <m/>
    <m/>
    <m/>
    <m/>
    <m/>
    <m/>
    <m/>
    <m/>
    <m/>
    <m/>
    <m/>
    <m/>
    <m/>
    <m/>
    <m/>
    <m/>
    <e v="#REF!"/>
    <s v="SL113@tidalwaveautospa.com"/>
    <s v="Jeff Mathis"/>
    <x v="3"/>
    <x v="2"/>
  </r>
  <r>
    <s v="Rebecca Bates"/>
    <s v="EXP-10011289 "/>
    <n v="120.6"/>
    <d v="2024-02-10T00:00:00"/>
    <x v="10"/>
    <s v="Wash Maintenance"/>
    <s v="Spray, bottles, step ladder"/>
    <m/>
    <m/>
    <m/>
    <m/>
    <m/>
    <m/>
    <m/>
    <m/>
    <m/>
    <m/>
    <m/>
    <m/>
    <m/>
    <m/>
    <m/>
    <m/>
    <m/>
    <m/>
    <m/>
    <m/>
    <m/>
    <e v="#REF!"/>
    <s v="SL113@tidalwaveautospa.com"/>
    <s v="Jeff Mathis"/>
    <x v="3"/>
    <x v="2"/>
  </r>
  <r>
    <s v="Rebecca Bates"/>
    <s v="EXP-10011289 "/>
    <n v="196.6"/>
    <d v="2024-02-15T00:00:00"/>
    <x v="21"/>
    <s v="Wash Maintenance"/>
    <s v="Bottled waters, spray, bottles, laundry detergent, cleaner, gatorade soap"/>
    <m/>
    <m/>
    <m/>
    <m/>
    <m/>
    <m/>
    <m/>
    <m/>
    <m/>
    <m/>
    <m/>
    <m/>
    <m/>
    <m/>
    <m/>
    <m/>
    <m/>
    <m/>
    <m/>
    <m/>
    <m/>
    <e v="#REF!"/>
    <s v="SL113@tidalwaveautospa.com"/>
    <s v="Jeff Mathis"/>
    <x v="3"/>
    <x v="2"/>
  </r>
  <r>
    <s v="Jerry Owens"/>
    <s v="EXP-10011341 "/>
    <n v="15.34"/>
    <d v="2024-01-18T00:00:00"/>
    <x v="27"/>
    <s v="Wash Maintenance"/>
    <s v="Ice melt"/>
    <m/>
    <m/>
    <m/>
    <m/>
    <m/>
    <m/>
    <m/>
    <m/>
    <m/>
    <m/>
    <m/>
    <m/>
    <m/>
    <m/>
    <m/>
    <m/>
    <m/>
    <m/>
    <m/>
    <m/>
    <m/>
    <e v="#REF!"/>
    <s v=""/>
    <s v=""/>
    <x v="3"/>
    <x v="2"/>
  </r>
  <r>
    <s v="Jerry Owens"/>
    <s v="EXP-10011341 "/>
    <n v="45.77"/>
    <d v="2024-01-24T00:00:00"/>
    <x v="0"/>
    <s v="Wash Maintenance"/>
    <s v="Dawn, vinegar"/>
    <m/>
    <m/>
    <m/>
    <m/>
    <m/>
    <m/>
    <m/>
    <m/>
    <m/>
    <m/>
    <m/>
    <m/>
    <m/>
    <m/>
    <m/>
    <m/>
    <m/>
    <m/>
    <m/>
    <m/>
    <m/>
    <e v="#REF!"/>
    <s v=""/>
    <s v=""/>
    <x v="3"/>
    <x v="2"/>
  </r>
  <r>
    <s v="Jerry Owens"/>
    <s v="EXP-10011341 "/>
    <n v="122.05"/>
    <d v="2024-01-27T00:00:00"/>
    <x v="6"/>
    <s v="Wash Maintenance"/>
    <s v="Valves, dust pan, surge protector, cleaning tools"/>
    <m/>
    <m/>
    <m/>
    <m/>
    <m/>
    <m/>
    <m/>
    <m/>
    <m/>
    <m/>
    <m/>
    <m/>
    <m/>
    <m/>
    <m/>
    <m/>
    <m/>
    <m/>
    <m/>
    <m/>
    <m/>
    <e v="#REF!"/>
    <s v=""/>
    <s v=""/>
    <x v="3"/>
    <x v="2"/>
  </r>
  <r>
    <s v="Jerry Owens"/>
    <s v="EXP-10011341 "/>
    <n v="111.11"/>
    <d v="2024-02-04T00:00:00"/>
    <x v="0"/>
    <s v="Office Supplies"/>
    <s v="Office supplies, dawn, vinegar, paper towels"/>
    <m/>
    <m/>
    <m/>
    <m/>
    <m/>
    <m/>
    <m/>
    <m/>
    <m/>
    <m/>
    <m/>
    <m/>
    <m/>
    <m/>
    <m/>
    <m/>
    <m/>
    <m/>
    <m/>
    <m/>
    <m/>
    <e v="#REF!"/>
    <s v=""/>
    <s v=""/>
    <x v="3"/>
    <x v="2"/>
  </r>
  <r>
    <s v="Jerry Owens"/>
    <s v="EXP-10011341 "/>
    <n v="28.52"/>
    <d v="2024-02-04T00:00:00"/>
    <x v="0"/>
    <s v="Wash Maintenance"/>
    <s v="Prep bucket"/>
    <m/>
    <m/>
    <m/>
    <m/>
    <m/>
    <m/>
    <m/>
    <m/>
    <m/>
    <m/>
    <m/>
    <m/>
    <m/>
    <m/>
    <m/>
    <m/>
    <m/>
    <m/>
    <m/>
    <m/>
    <m/>
    <e v="#REF!"/>
    <s v=""/>
    <s v=""/>
    <x v="3"/>
    <x v="2"/>
  </r>
  <r>
    <s v="Jerry Owens"/>
    <s v="EXP-10011341 "/>
    <n v="62.49"/>
    <d v="2024-02-04T00:00:00"/>
    <x v="2"/>
    <s v="Parts"/>
    <s v="Cable ties, jack"/>
    <m/>
    <m/>
    <m/>
    <m/>
    <m/>
    <m/>
    <m/>
    <m/>
    <m/>
    <m/>
    <m/>
    <m/>
    <m/>
    <m/>
    <m/>
    <m/>
    <m/>
    <m/>
    <m/>
    <m/>
    <m/>
    <e v="#REF!"/>
    <s v=""/>
    <s v=""/>
    <x v="3"/>
    <x v="2"/>
  </r>
  <r>
    <s v="Jerry Owens"/>
    <s v="EXP-10011341 "/>
    <n v="12.6"/>
    <d v="2024-02-07T00:00:00"/>
    <x v="2"/>
    <s v="Parts"/>
    <s v="Hose fittings"/>
    <m/>
    <m/>
    <m/>
    <m/>
    <m/>
    <m/>
    <m/>
    <m/>
    <m/>
    <m/>
    <m/>
    <m/>
    <m/>
    <m/>
    <m/>
    <m/>
    <m/>
    <m/>
    <m/>
    <m/>
    <m/>
    <e v="#REF!"/>
    <s v=""/>
    <s v=""/>
    <x v="3"/>
    <x v="2"/>
  </r>
  <r>
    <s v="Jerry Owens"/>
    <s v="EXP-10011341 "/>
    <n v="10.6"/>
    <d v="2024-02-07T00:00:00"/>
    <x v="2"/>
    <s v="Parts"/>
    <s v="Hose fittings"/>
    <m/>
    <m/>
    <m/>
    <m/>
    <m/>
    <m/>
    <m/>
    <m/>
    <m/>
    <m/>
    <m/>
    <m/>
    <m/>
    <m/>
    <m/>
    <m/>
    <m/>
    <m/>
    <m/>
    <m/>
    <m/>
    <e v="#REF!"/>
    <s v=""/>
    <s v=""/>
    <x v="3"/>
    <x v="2"/>
  </r>
  <r>
    <s v="Jerry Owens"/>
    <s v="EXP-10011341 "/>
    <n v="16.62"/>
    <d v="2024-02-07T00:00:00"/>
    <x v="2"/>
    <s v="Parts"/>
    <s v="Hose fittings"/>
    <m/>
    <m/>
    <m/>
    <m/>
    <m/>
    <m/>
    <m/>
    <m/>
    <m/>
    <m/>
    <m/>
    <m/>
    <m/>
    <m/>
    <m/>
    <m/>
    <m/>
    <m/>
    <m/>
    <m/>
    <m/>
    <e v="#REF!"/>
    <s v=""/>
    <s v=""/>
    <x v="3"/>
    <x v="2"/>
  </r>
  <r>
    <s v="Jerry Owens"/>
    <s v="EXP-10011341 "/>
    <n v="25.22"/>
    <d v="2024-02-09T00:00:00"/>
    <x v="6"/>
    <s v="Small Tools"/>
    <s v="Adjustable wrenches"/>
    <m/>
    <m/>
    <m/>
    <m/>
    <m/>
    <m/>
    <m/>
    <m/>
    <m/>
    <m/>
    <m/>
    <m/>
    <m/>
    <m/>
    <m/>
    <m/>
    <m/>
    <m/>
    <m/>
    <m/>
    <m/>
    <e v="#REF!"/>
    <s v=""/>
    <s v=""/>
    <x v="3"/>
    <x v="2"/>
  </r>
  <r>
    <s v="Jerry Owens"/>
    <s v="EXP-10011341 "/>
    <n v="3.49"/>
    <d v="2024-02-09T00:00:00"/>
    <x v="2"/>
    <s v="Parts"/>
    <s v="Hose clamp"/>
    <m/>
    <m/>
    <m/>
    <m/>
    <m/>
    <m/>
    <m/>
    <m/>
    <m/>
    <m/>
    <m/>
    <m/>
    <m/>
    <m/>
    <m/>
    <m/>
    <m/>
    <m/>
    <m/>
    <m/>
    <m/>
    <e v="#REF!"/>
    <s v=""/>
    <s v=""/>
    <x v="3"/>
    <x v="2"/>
  </r>
  <r>
    <s v="Jerry Owens"/>
    <s v="EXP-10011341 "/>
    <n v="24.12"/>
    <d v="2024-02-09T00:00:00"/>
    <x v="2"/>
    <s v="Parts"/>
    <s v="Hose clamps-wrong size"/>
    <m/>
    <m/>
    <m/>
    <m/>
    <m/>
    <m/>
    <m/>
    <m/>
    <m/>
    <m/>
    <m/>
    <m/>
    <m/>
    <m/>
    <m/>
    <m/>
    <m/>
    <m/>
    <m/>
    <m/>
    <m/>
    <e v="#REF!"/>
    <s v=""/>
    <s v=""/>
    <x v="3"/>
    <x v="2"/>
  </r>
  <r>
    <s v="Jerry Owens"/>
    <s v="EXP-10011341 "/>
    <n v="-24.12"/>
    <d v="2024-02-09T00:00:00"/>
    <x v="2"/>
    <s v="Parts"/>
    <s v="Returned clamps"/>
    <m/>
    <m/>
    <m/>
    <m/>
    <m/>
    <m/>
    <m/>
    <m/>
    <m/>
    <m/>
    <m/>
    <m/>
    <m/>
    <m/>
    <m/>
    <m/>
    <m/>
    <m/>
    <m/>
    <m/>
    <m/>
    <e v="#REF!"/>
    <s v=""/>
    <s v=""/>
    <x v="3"/>
    <x v="2"/>
  </r>
  <r>
    <s v="Jerry Owens"/>
    <s v="EXP-10011341 "/>
    <n v="135.31"/>
    <d v="2024-02-15T00:00:00"/>
    <x v="0"/>
    <s v="Office Supplies"/>
    <s v="Toilet paper, bungee cords, gloves, water, dawn, vinegar, snacks"/>
    <m/>
    <m/>
    <m/>
    <m/>
    <m/>
    <m/>
    <m/>
    <m/>
    <m/>
    <m/>
    <m/>
    <m/>
    <m/>
    <m/>
    <m/>
    <m/>
    <m/>
    <m/>
    <m/>
    <m/>
    <m/>
    <e v="#REF!"/>
    <s v=""/>
    <s v=""/>
    <x v="3"/>
    <x v="2"/>
  </r>
  <r>
    <s v="Kaleigh Welch"/>
    <s v="EXP-10011427 "/>
    <n v="5.45"/>
    <d v="2024-02-19T00:00:00"/>
    <x v="1"/>
    <s v="Parts"/>
    <s v="Woodruff key"/>
    <m/>
    <m/>
    <m/>
    <m/>
    <m/>
    <m/>
    <m/>
    <m/>
    <m/>
    <m/>
    <m/>
    <m/>
    <m/>
    <m/>
    <m/>
    <m/>
    <m/>
    <m/>
    <m/>
    <m/>
    <m/>
    <e v="#REF!"/>
    <s v="SL251@tidalwaveautospa.com"/>
    <s v="Jeff Mathis"/>
    <x v="3"/>
    <x v="2"/>
  </r>
  <r>
    <s v="Gerald Carter"/>
    <s v="EXP-10011366 "/>
    <n v="295.61"/>
    <d v="2024-01-22T00:00:00"/>
    <x v="18"/>
    <s v="Wash Maintenance"/>
    <s v="ice snow melt"/>
    <m/>
    <m/>
    <m/>
    <m/>
    <m/>
    <m/>
    <m/>
    <m/>
    <m/>
    <m/>
    <m/>
    <m/>
    <m/>
    <m/>
    <m/>
    <m/>
    <m/>
    <m/>
    <m/>
    <m/>
    <m/>
    <e v="#REF!"/>
    <s v="SL136@tidalwaveautospa.com"/>
    <s v="Michael Donnelly"/>
    <x v="3"/>
    <x v="2"/>
  </r>
  <r>
    <s v="Gerald Carter"/>
    <s v="EXP-10011366 "/>
    <n v="111.89"/>
    <d v="2024-01-26T00:00:00"/>
    <x v="0"/>
    <s v="Snacks"/>
    <s v="supplies and I cooked snack for the team"/>
    <m/>
    <m/>
    <m/>
    <m/>
    <m/>
    <m/>
    <m/>
    <m/>
    <m/>
    <m/>
    <m/>
    <m/>
    <m/>
    <m/>
    <m/>
    <m/>
    <m/>
    <m/>
    <m/>
    <m/>
    <m/>
    <e v="#REF!"/>
    <s v="SL136@tidalwaveautospa.com"/>
    <s v="Michael Donnelly"/>
    <x v="3"/>
    <x v="2"/>
  </r>
  <r>
    <s v="Gerald Carter"/>
    <s v="EXP-10011366 "/>
    <n v="399.91"/>
    <d v="2024-02-07T00:00:00"/>
    <x v="16"/>
    <s v="Wash Maintenance"/>
    <s v="pressure hoses replaced"/>
    <m/>
    <m/>
    <m/>
    <m/>
    <m/>
    <m/>
    <m/>
    <m/>
    <m/>
    <m/>
    <m/>
    <m/>
    <m/>
    <m/>
    <m/>
    <m/>
    <m/>
    <m/>
    <m/>
    <m/>
    <m/>
    <e v="#REF!"/>
    <s v="SL136@tidalwaveautospa.com"/>
    <s v="Michael Donnelly"/>
    <x v="3"/>
    <x v="2"/>
  </r>
  <r>
    <s v="Gerald Carter"/>
    <s v="EXP-10011366 "/>
    <n v="197.44"/>
    <d v="2024-02-09T00:00:00"/>
    <x v="0"/>
    <s v="Wash Maintenance"/>
    <s v="softener pellets"/>
    <m/>
    <m/>
    <m/>
    <m/>
    <m/>
    <m/>
    <m/>
    <m/>
    <m/>
    <m/>
    <m/>
    <m/>
    <m/>
    <m/>
    <m/>
    <m/>
    <m/>
    <m/>
    <m/>
    <m/>
    <m/>
    <e v="#REF!"/>
    <s v="SL136@tidalwaveautospa.com"/>
    <s v="Michael Donnelly"/>
    <x v="3"/>
    <x v="2"/>
  </r>
  <r>
    <s v="Gerald Carter"/>
    <s v="EXP-10011520 "/>
    <n v="151.9"/>
    <d v="2024-02-21T00:00:00"/>
    <x v="0"/>
    <s v="Wash Maintenance"/>
    <s v="softener pellets"/>
    <m/>
    <m/>
    <m/>
    <m/>
    <m/>
    <m/>
    <m/>
    <m/>
    <m/>
    <m/>
    <m/>
    <m/>
    <m/>
    <m/>
    <m/>
    <m/>
    <m/>
    <m/>
    <m/>
    <m/>
    <m/>
    <e v="#REF!"/>
    <s v="SL136@tidalwaveautospa.com"/>
    <s v="Michael Donnelly"/>
    <x v="3"/>
    <x v="2"/>
  </r>
  <r>
    <s v="Jason Stephens"/>
    <s v="EXP-10011545 "/>
    <n v="85.58"/>
    <d v="2024-02-20T00:00:00"/>
    <x v="11"/>
    <s v="Wash Maintenance"/>
    <s v="Prep Buckets"/>
    <m/>
    <m/>
    <m/>
    <m/>
    <m/>
    <m/>
    <m/>
    <m/>
    <m/>
    <m/>
    <m/>
    <m/>
    <m/>
    <m/>
    <m/>
    <m/>
    <m/>
    <m/>
    <m/>
    <m/>
    <m/>
    <e v="#REF!"/>
    <s v=""/>
    <s v=""/>
    <x v="3"/>
    <x v="2"/>
  </r>
  <r>
    <s v="Jason Stephens"/>
    <s v="EXP-10011545 "/>
    <n v="309.02"/>
    <d v="2024-02-21T00:00:00"/>
    <x v="23"/>
    <s v="Wash Maintenance"/>
    <s v="Cleaning items, marine grease, etc"/>
    <m/>
    <m/>
    <m/>
    <m/>
    <m/>
    <m/>
    <m/>
    <m/>
    <m/>
    <m/>
    <m/>
    <m/>
    <m/>
    <m/>
    <m/>
    <m/>
    <m/>
    <m/>
    <m/>
    <m/>
    <m/>
    <e v="#REF!"/>
    <s v=""/>
    <s v=""/>
    <x v="3"/>
    <x v="2"/>
  </r>
  <r>
    <s v="Christopher Chestnut"/>
    <s v="EXP-10011343 "/>
    <n v="300"/>
    <d v="2024-01-22T00:00:00"/>
    <x v="7"/>
    <s v="Wash Repairs"/>
    <s v="Track repair"/>
    <m/>
    <m/>
    <m/>
    <m/>
    <m/>
    <m/>
    <m/>
    <m/>
    <m/>
    <m/>
    <m/>
    <m/>
    <m/>
    <m/>
    <m/>
    <m/>
    <m/>
    <m/>
    <m/>
    <m/>
    <m/>
    <e v="#REF!"/>
    <s v="SL10@tidalwaveautospa.com"/>
    <s v="Michael Dodge"/>
    <x v="3"/>
    <x v="2"/>
  </r>
  <r>
    <s v="Christopher Chestnut"/>
    <s v="EXP-10011343 "/>
    <n v="114.46"/>
    <d v="2024-01-25T00:00:00"/>
    <x v="0"/>
    <s v="Wash Maintenance"/>
    <s v="Cleaning supplies"/>
    <m/>
    <m/>
    <m/>
    <m/>
    <m/>
    <m/>
    <m/>
    <m/>
    <m/>
    <m/>
    <m/>
    <m/>
    <m/>
    <m/>
    <m/>
    <m/>
    <m/>
    <m/>
    <m/>
    <m/>
    <m/>
    <e v="#REF!"/>
    <s v="SL10@tidalwaveautospa.com"/>
    <s v="Michael Dodge"/>
    <x v="3"/>
    <x v="2"/>
  </r>
  <r>
    <s v="Christopher Chestnut"/>
    <s v="EXP-10011343 "/>
    <n v="75.180000000000007"/>
    <d v="2024-01-29T00:00:00"/>
    <x v="6"/>
    <s v="Wash Maintenance"/>
    <s v="Cleaning buckets"/>
    <m/>
    <m/>
    <m/>
    <m/>
    <m/>
    <m/>
    <m/>
    <m/>
    <m/>
    <m/>
    <m/>
    <m/>
    <m/>
    <m/>
    <m/>
    <m/>
    <m/>
    <m/>
    <m/>
    <m/>
    <m/>
    <e v="#REF!"/>
    <s v="SL10@tidalwaveautospa.com"/>
    <s v="Michael Dodge"/>
    <x v="3"/>
    <x v="2"/>
  </r>
  <r>
    <s v="Christopher Chestnut"/>
    <s v="EXP-10011343 "/>
    <n v="266.48"/>
    <d v="2024-01-29T00:00:00"/>
    <x v="21"/>
    <s v="Office Supplies"/>
    <s v="Shelve unit/ cleaning supplies"/>
    <m/>
    <m/>
    <m/>
    <m/>
    <m/>
    <m/>
    <m/>
    <m/>
    <m/>
    <m/>
    <m/>
    <m/>
    <m/>
    <m/>
    <m/>
    <m/>
    <m/>
    <m/>
    <m/>
    <m/>
    <m/>
    <e v="#REF!"/>
    <s v="SL10@tidalwaveautospa.com"/>
    <s v="Michael Dodge"/>
    <x v="3"/>
    <x v="2"/>
  </r>
  <r>
    <s v="Christopher Chestnut"/>
    <s v="EXP-10011343 "/>
    <n v="545.79"/>
    <d v="2024-02-01T00:00:00"/>
    <x v="11"/>
    <s v="Postage"/>
    <s v="Shipping for Buff N Dry cloth"/>
    <m/>
    <m/>
    <m/>
    <m/>
    <m/>
    <m/>
    <m/>
    <m/>
    <m/>
    <m/>
    <m/>
    <m/>
    <m/>
    <m/>
    <m/>
    <m/>
    <m/>
    <m/>
    <m/>
    <m/>
    <m/>
    <e v="#REF!"/>
    <s v="SL10@tidalwaveautospa.com"/>
    <s v="Michael Dodge"/>
    <x v="3"/>
    <x v="2"/>
  </r>
  <r>
    <s v="Christopher Chestnut"/>
    <s v="EXP-10011343 "/>
    <n v="63.3"/>
    <d v="2024-02-04T00:00:00"/>
    <x v="2"/>
    <s v="Parts"/>
    <s v="Parts for washing machine"/>
    <m/>
    <m/>
    <m/>
    <m/>
    <m/>
    <m/>
    <m/>
    <m/>
    <m/>
    <m/>
    <m/>
    <m/>
    <m/>
    <m/>
    <m/>
    <m/>
    <m/>
    <m/>
    <m/>
    <m/>
    <m/>
    <e v="#REF!"/>
    <s v="SL10@tidalwaveautospa.com"/>
    <s v="Michael Dodge"/>
    <x v="3"/>
    <x v="2"/>
  </r>
  <r>
    <s v="Gregory Smith"/>
    <s v="EXP-10011332 "/>
    <n v="7.48"/>
    <d v="2024-01-25T00:00:00"/>
    <x v="6"/>
    <s v="Wash Maintenance"/>
    <s v="PB Blaster"/>
    <m/>
    <m/>
    <m/>
    <m/>
    <m/>
    <m/>
    <m/>
    <m/>
    <m/>
    <m/>
    <m/>
    <m/>
    <m/>
    <m/>
    <m/>
    <m/>
    <m/>
    <m/>
    <m/>
    <m/>
    <m/>
    <e v="#REF!"/>
    <s v="SL137@tidalwaveautospa.com"/>
    <s v="Michael Dodge"/>
    <x v="3"/>
    <x v="2"/>
  </r>
  <r>
    <s v="Gregory Smith"/>
    <s v="EXP-10011332 "/>
    <n v="28.38"/>
    <d v="2024-01-30T00:00:00"/>
    <x v="6"/>
    <s v="Wash Maintenance"/>
    <s v="filter"/>
    <m/>
    <m/>
    <m/>
    <m/>
    <m/>
    <m/>
    <m/>
    <m/>
    <m/>
    <m/>
    <m/>
    <m/>
    <m/>
    <m/>
    <m/>
    <m/>
    <m/>
    <m/>
    <m/>
    <m/>
    <m/>
    <e v="#REF!"/>
    <s v="SL137@tidalwaveautospa.com"/>
    <s v="Michael Dodge"/>
    <x v="3"/>
    <x v="2"/>
  </r>
  <r>
    <s v="Gregory Smith"/>
    <s v="EXP-10011332 "/>
    <n v="34.17"/>
    <d v="2024-01-31T00:00:00"/>
    <x v="0"/>
    <s v="Wash Maintenance"/>
    <s v="dust pans"/>
    <m/>
    <m/>
    <m/>
    <m/>
    <m/>
    <m/>
    <m/>
    <m/>
    <m/>
    <m/>
    <m/>
    <m/>
    <m/>
    <m/>
    <m/>
    <m/>
    <m/>
    <m/>
    <m/>
    <m/>
    <m/>
    <e v="#REF!"/>
    <s v="SL137@tidalwaveautospa.com"/>
    <s v="Michael Dodge"/>
    <x v="3"/>
    <x v="2"/>
  </r>
  <r>
    <s v="Gregory Smith"/>
    <s v="EXP-10011332 "/>
    <n v="25.95"/>
    <d v="2024-02-01T00:00:00"/>
    <x v="0"/>
    <s v="Wash Maintenance"/>
    <s v="Bathroom spray and strap"/>
    <m/>
    <m/>
    <m/>
    <m/>
    <m/>
    <m/>
    <m/>
    <m/>
    <m/>
    <m/>
    <m/>
    <m/>
    <m/>
    <m/>
    <m/>
    <m/>
    <m/>
    <m/>
    <m/>
    <m/>
    <m/>
    <e v="#REF!"/>
    <s v="SL137@tidalwaveautospa.com"/>
    <s v="Michael Dodge"/>
    <x v="3"/>
    <x v="2"/>
  </r>
  <r>
    <s v="Gregory Smith"/>
    <s v="EXP-10011332 "/>
    <n v="15.27"/>
    <d v="2024-02-02T00:00:00"/>
    <x v="7"/>
    <s v="Small Tools"/>
    <s v="ratchets for repair"/>
    <m/>
    <m/>
    <m/>
    <m/>
    <m/>
    <m/>
    <m/>
    <m/>
    <m/>
    <m/>
    <m/>
    <m/>
    <m/>
    <m/>
    <m/>
    <m/>
    <m/>
    <m/>
    <m/>
    <m/>
    <m/>
    <e v="#REF!"/>
    <s v="SL137@tidalwaveautospa.com"/>
    <s v="Michael Dodge"/>
    <x v="3"/>
    <x v="2"/>
  </r>
  <r>
    <s v="Gregory Smith"/>
    <s v="EXP-10011332 "/>
    <n v="15.27"/>
    <d v="2024-02-02T00:00:00"/>
    <x v="7"/>
    <s v="Small Tools"/>
    <s v="ratchets for repair"/>
    <m/>
    <m/>
    <m/>
    <m/>
    <m/>
    <m/>
    <m/>
    <m/>
    <m/>
    <m/>
    <m/>
    <m/>
    <m/>
    <m/>
    <m/>
    <m/>
    <m/>
    <m/>
    <m/>
    <m/>
    <m/>
    <e v="#REF!"/>
    <s v="SL137@tidalwaveautospa.com"/>
    <s v="Michael Dodge"/>
    <x v="3"/>
    <x v="2"/>
  </r>
  <r>
    <s v="Gregory Smith"/>
    <s v="EXP-10011332 "/>
    <n v="4.26"/>
    <d v="2024-02-03T00:00:00"/>
    <x v="7"/>
    <s v="Wash Maintenance"/>
    <s v="seal tape"/>
    <m/>
    <m/>
    <m/>
    <m/>
    <m/>
    <m/>
    <m/>
    <m/>
    <m/>
    <m/>
    <m/>
    <m/>
    <m/>
    <m/>
    <m/>
    <m/>
    <m/>
    <m/>
    <m/>
    <m/>
    <m/>
    <e v="#REF!"/>
    <s v="SL137@tidalwaveautospa.com"/>
    <s v="Michael Dodge"/>
    <x v="3"/>
    <x v="2"/>
  </r>
  <r>
    <s v="Gregory Smith"/>
    <s v="EXP-10011332 "/>
    <n v="31.65"/>
    <d v="2024-02-05T00:00:00"/>
    <x v="0"/>
    <s v="Wash Maintenance"/>
    <s v="tape,dawn,vinegar"/>
    <m/>
    <m/>
    <m/>
    <m/>
    <m/>
    <m/>
    <m/>
    <m/>
    <m/>
    <m/>
    <m/>
    <m/>
    <m/>
    <m/>
    <m/>
    <m/>
    <m/>
    <m/>
    <m/>
    <m/>
    <m/>
    <e v="#REF!"/>
    <s v="SL137@tidalwaveautospa.com"/>
    <s v="Michael Dodge"/>
    <x v="3"/>
    <x v="2"/>
  </r>
  <r>
    <s v="Gregory Smith"/>
    <s v="EXP-10011332 "/>
    <n v="8.09"/>
    <d v="2024-02-05T00:00:00"/>
    <x v="7"/>
    <s v="Plumbing Expense"/>
    <s v="PVC Nipples"/>
    <m/>
    <m/>
    <m/>
    <m/>
    <m/>
    <m/>
    <m/>
    <m/>
    <m/>
    <m/>
    <m/>
    <m/>
    <m/>
    <m/>
    <m/>
    <m/>
    <m/>
    <m/>
    <m/>
    <m/>
    <m/>
    <e v="#REF!"/>
    <s v="SL137@tidalwaveautospa.com"/>
    <s v="Michael Dodge"/>
    <x v="3"/>
    <x v="2"/>
  </r>
  <r>
    <s v="Gregory Smith"/>
    <s v="EXP-10011332 "/>
    <n v="12.81"/>
    <d v="2024-02-05T00:00:00"/>
    <x v="7"/>
    <s v="Plumbing Expense"/>
    <s v="PVC Tees"/>
    <m/>
    <m/>
    <m/>
    <m/>
    <m/>
    <m/>
    <m/>
    <m/>
    <m/>
    <m/>
    <m/>
    <m/>
    <m/>
    <m/>
    <m/>
    <m/>
    <m/>
    <m/>
    <m/>
    <m/>
    <m/>
    <e v="#REF!"/>
    <s v="SL137@tidalwaveautospa.com"/>
    <s v="Michael Dodge"/>
    <x v="3"/>
    <x v="2"/>
  </r>
  <r>
    <s v="Gregory Smith"/>
    <s v="EXP-10011332 "/>
    <n v="45"/>
    <d v="2024-02-06T00:00:00"/>
    <x v="0"/>
    <s v="Wash Maintenance"/>
    <s v="Prep Bucket dolly"/>
    <m/>
    <m/>
    <m/>
    <m/>
    <m/>
    <m/>
    <m/>
    <m/>
    <m/>
    <m/>
    <m/>
    <m/>
    <m/>
    <m/>
    <m/>
    <m/>
    <m/>
    <m/>
    <m/>
    <m/>
    <m/>
    <e v="#REF!"/>
    <s v="SL137@tidalwaveautospa.com"/>
    <s v="Michael Dodge"/>
    <x v="3"/>
    <x v="2"/>
  </r>
  <r>
    <s v="Gregory Smith"/>
    <s v="EXP-10011332 "/>
    <n v="9.41"/>
    <d v="2024-02-11T00:00:00"/>
    <x v="7"/>
    <s v="Parts"/>
    <s v="adapters for hoses"/>
    <m/>
    <m/>
    <m/>
    <m/>
    <m/>
    <m/>
    <m/>
    <m/>
    <m/>
    <m/>
    <m/>
    <m/>
    <m/>
    <m/>
    <m/>
    <m/>
    <m/>
    <m/>
    <m/>
    <m/>
    <m/>
    <e v="#REF!"/>
    <s v="SL137@tidalwaveautospa.com"/>
    <s v="Michael Dodge"/>
    <x v="3"/>
    <x v="2"/>
  </r>
  <r>
    <s v="Gregory Smith"/>
    <s v="EXP-10011332 "/>
    <n v="16.73"/>
    <d v="2024-02-12T00:00:00"/>
    <x v="7"/>
    <s v="Parts"/>
    <s v="bolts"/>
    <m/>
    <m/>
    <m/>
    <m/>
    <m/>
    <m/>
    <m/>
    <m/>
    <m/>
    <m/>
    <m/>
    <m/>
    <m/>
    <m/>
    <m/>
    <m/>
    <m/>
    <m/>
    <m/>
    <m/>
    <m/>
    <e v="#REF!"/>
    <s v="SL137@tidalwaveautospa.com"/>
    <s v="Michael Dodge"/>
    <x v="3"/>
    <x v="2"/>
  </r>
  <r>
    <s v="Gregory Smith"/>
    <s v="EXP-10011332 "/>
    <n v="-16.73"/>
    <d v="2024-02-12T00:00:00"/>
    <x v="7"/>
    <s v="Parts"/>
    <s v="returned bolts"/>
    <m/>
    <m/>
    <m/>
    <m/>
    <m/>
    <m/>
    <m/>
    <m/>
    <m/>
    <m/>
    <m/>
    <m/>
    <m/>
    <m/>
    <m/>
    <m/>
    <m/>
    <m/>
    <m/>
    <m/>
    <m/>
    <e v="#REF!"/>
    <s v="SL137@tidalwaveautospa.com"/>
    <s v="Michael Dodge"/>
    <x v="3"/>
    <x v="2"/>
  </r>
  <r>
    <s v="Gregory Smith"/>
    <s v="EXP-10011332 "/>
    <n v="16.52"/>
    <d v="2024-02-12T00:00:00"/>
    <x v="0"/>
    <s v="Wash Maintenance"/>
    <s v="Sandpaper and bleach"/>
    <m/>
    <m/>
    <m/>
    <m/>
    <m/>
    <m/>
    <m/>
    <m/>
    <m/>
    <m/>
    <m/>
    <m/>
    <m/>
    <m/>
    <m/>
    <m/>
    <m/>
    <m/>
    <m/>
    <m/>
    <m/>
    <e v="#REF!"/>
    <s v="SL137@tidalwaveautospa.com"/>
    <s v="Michael Dodge"/>
    <x v="3"/>
    <x v="2"/>
  </r>
  <r>
    <s v="Gregory Smith"/>
    <s v="EXP-10011332 "/>
    <n v="30.67"/>
    <d v="2024-02-16T00:00:00"/>
    <x v="0"/>
    <s v="Wash Maintenance"/>
    <s v="Bleach,tape,T.P."/>
    <m/>
    <m/>
    <m/>
    <m/>
    <m/>
    <m/>
    <m/>
    <m/>
    <m/>
    <m/>
    <m/>
    <m/>
    <m/>
    <m/>
    <m/>
    <m/>
    <m/>
    <m/>
    <m/>
    <m/>
    <m/>
    <e v="#REF!"/>
    <s v="SL137@tidalwaveautospa.com"/>
    <s v="Michael Dodge"/>
    <x v="3"/>
    <x v="2"/>
  </r>
  <r>
    <s v="Gregory Smith"/>
    <s v="EXP-10011332 "/>
    <n v="22.46"/>
    <d v="2024-02-16T00:00:00"/>
    <x v="0"/>
    <s v="Small Tools"/>
    <s v="Foam Cannon"/>
    <m/>
    <m/>
    <m/>
    <m/>
    <m/>
    <m/>
    <m/>
    <m/>
    <m/>
    <m/>
    <m/>
    <m/>
    <m/>
    <m/>
    <m/>
    <m/>
    <m/>
    <m/>
    <m/>
    <m/>
    <m/>
    <e v="#REF!"/>
    <s v="SL137@tidalwaveautospa.com"/>
    <s v="Michael Dodge"/>
    <x v="3"/>
    <x v="2"/>
  </r>
  <r>
    <s v="Gregory Smith"/>
    <s v="EXP-10011332 "/>
    <n v="4.79"/>
    <d v="2024-02-17T00:00:00"/>
    <x v="7"/>
    <s v="Parts"/>
    <s v="welding file top brush repair"/>
    <m/>
    <m/>
    <m/>
    <m/>
    <m/>
    <m/>
    <m/>
    <m/>
    <m/>
    <m/>
    <m/>
    <m/>
    <m/>
    <m/>
    <m/>
    <m/>
    <m/>
    <m/>
    <m/>
    <m/>
    <m/>
    <e v="#REF!"/>
    <s v="SL137@tidalwaveautospa.com"/>
    <s v="Michael Dodge"/>
    <x v="3"/>
    <x v="2"/>
  </r>
  <r>
    <s v="Gregory Smith"/>
    <s v="EXP-10011332 "/>
    <n v="24.58"/>
    <d v="2024-02-17T00:00:00"/>
    <x v="7"/>
    <s v="Parts"/>
    <s v="rotary tool top brush repair"/>
    <m/>
    <m/>
    <m/>
    <m/>
    <m/>
    <m/>
    <m/>
    <m/>
    <m/>
    <m/>
    <m/>
    <m/>
    <m/>
    <m/>
    <m/>
    <m/>
    <m/>
    <m/>
    <m/>
    <m/>
    <m/>
    <e v="#REF!"/>
    <s v="SL137@tidalwaveautospa.com"/>
    <s v="Michael Dodge"/>
    <x v="3"/>
    <x v="2"/>
  </r>
  <r>
    <s v="Zoran Kostadinovic"/>
    <s v="EXP-10011548 "/>
    <n v="198.35"/>
    <d v="2024-02-22T00:00:00"/>
    <x v="0"/>
    <s v="Wash Maintenance"/>
    <s v="purchased 21 bags of Salt Pellets for the site water softener system.  this was the first purchase of this item for the site since its has not yet been open."/>
    <m/>
    <m/>
    <m/>
    <m/>
    <m/>
    <m/>
    <m/>
    <m/>
    <m/>
    <m/>
    <m/>
    <m/>
    <m/>
    <m/>
    <m/>
    <m/>
    <m/>
    <m/>
    <m/>
    <m/>
    <m/>
    <e v="#REF!"/>
    <s v="SL201@tidalwaveautospa.com"/>
    <s v="Patrick Rollins"/>
    <x v="3"/>
    <x v="2"/>
  </r>
  <r>
    <s v="Mark Shreffler"/>
    <s v="EXP-10011546 "/>
    <n v="787.64"/>
    <d v="2024-02-20T00:00:00"/>
    <x v="15"/>
    <s v="Equipment"/>
    <s v="new washer"/>
    <m/>
    <m/>
    <m/>
    <m/>
    <m/>
    <m/>
    <m/>
    <m/>
    <m/>
    <m/>
    <m/>
    <m/>
    <m/>
    <m/>
    <m/>
    <m/>
    <m/>
    <m/>
    <m/>
    <m/>
    <m/>
    <e v="#REF!"/>
    <s v="SL118@tidalwaveautospa.com"/>
    <s v="Patrick Rollins"/>
    <x v="3"/>
    <x v="2"/>
  </r>
  <r>
    <s v="Travis Weigart"/>
    <s v="EXP-10011616 "/>
    <n v="187.33"/>
    <d v="2024-02-19T00:00:00"/>
    <x v="0"/>
    <s v="Parts"/>
    <s v="Parts to replace prep hose ball valves, water, bath tissue"/>
    <m/>
    <m/>
    <m/>
    <m/>
    <m/>
    <m/>
    <m/>
    <m/>
    <m/>
    <m/>
    <m/>
    <m/>
    <m/>
    <m/>
    <m/>
    <m/>
    <m/>
    <m/>
    <m/>
    <m/>
    <m/>
    <e v="#REF!"/>
    <s v=""/>
    <s v=""/>
    <x v="3"/>
    <x v="2"/>
  </r>
  <r>
    <s v="Travis Weigart"/>
    <s v="EXP-10011616 "/>
    <n v="12.66"/>
    <d v="2024-02-23T00:00:00"/>
    <x v="36"/>
    <s v="Office Supplies"/>
    <s v="Additional keys for doors"/>
    <m/>
    <m/>
    <m/>
    <m/>
    <m/>
    <m/>
    <m/>
    <m/>
    <m/>
    <m/>
    <m/>
    <m/>
    <m/>
    <m/>
    <m/>
    <m/>
    <m/>
    <m/>
    <m/>
    <m/>
    <m/>
    <e v="#REF!"/>
    <s v=""/>
    <s v=""/>
    <x v="3"/>
    <x v="2"/>
  </r>
  <r>
    <s v="James Stomieroski"/>
    <s v="EXP-10011612 "/>
    <n v="12.7"/>
    <d v="2024-02-20T00:00:00"/>
    <x v="21"/>
    <s v="Office Supplies"/>
    <s v="toilet paper for rest room"/>
    <m/>
    <m/>
    <m/>
    <m/>
    <m/>
    <m/>
    <m/>
    <m/>
    <m/>
    <m/>
    <m/>
    <m/>
    <m/>
    <m/>
    <m/>
    <m/>
    <m/>
    <m/>
    <m/>
    <m/>
    <m/>
    <e v="#REF!"/>
    <s v="SL221@tidalwaveautospa.com"/>
    <s v="Joe Chavez"/>
    <x v="3"/>
    <x v="2"/>
  </r>
  <r>
    <s v="Danielle Carroll"/>
    <s v="EXP-10010451 "/>
    <n v="120.46"/>
    <d v="2024-01-09T00:00:00"/>
    <x v="23"/>
    <s v="Wash Maintenance"/>
    <s v="Wash supplies, office, employee meals, safety"/>
    <m/>
    <m/>
    <m/>
    <m/>
    <m/>
    <m/>
    <m/>
    <m/>
    <m/>
    <m/>
    <m/>
    <m/>
    <m/>
    <m/>
    <m/>
    <m/>
    <m/>
    <m/>
    <m/>
    <m/>
    <m/>
    <e v="#REF!"/>
    <s v="SL117@tidalwaveautospa.com"/>
    <s v="Ricky Doyle"/>
    <x v="3"/>
    <x v="2"/>
  </r>
  <r>
    <s v="Travis Scroggins"/>
    <s v="EXP-10011610 "/>
    <n v="9.68"/>
    <d v="2024-02-23T00:00:00"/>
    <x v="0"/>
    <s v="Parts"/>
    <s v="Bolts for blower shroud"/>
    <m/>
    <m/>
    <m/>
    <m/>
    <m/>
    <m/>
    <m/>
    <m/>
    <m/>
    <m/>
    <m/>
    <m/>
    <m/>
    <m/>
    <m/>
    <m/>
    <m/>
    <m/>
    <m/>
    <m/>
    <m/>
    <e v="#REF!"/>
    <s v="SL228@tidalwaveautospa.com"/>
    <s v="Joe Chavez"/>
    <x v="3"/>
    <x v="2"/>
  </r>
  <r>
    <s v="Mark Cassidy"/>
    <s v="EXP-10011203 "/>
    <n v="38.479999999999997"/>
    <d v="2024-02-11T00:00:00"/>
    <x v="25"/>
    <s v="Parts"/>
    <s v="hose/parts"/>
    <m/>
    <m/>
    <m/>
    <m/>
    <m/>
    <m/>
    <m/>
    <m/>
    <m/>
    <m/>
    <m/>
    <m/>
    <m/>
    <m/>
    <m/>
    <m/>
    <m/>
    <m/>
    <m/>
    <m/>
    <m/>
    <e v="#REF!"/>
    <s v="SL317@tidalwaveautospa.com"/>
    <s v="Joe Chavez"/>
    <x v="3"/>
    <x v="2"/>
  </r>
  <r>
    <s v="Mark Cassidy"/>
    <s v="EXP-10011203 "/>
    <n v="101.49"/>
    <d v="2024-02-13T00:00:00"/>
    <x v="26"/>
    <s v="Office Supplies"/>
    <s v="training manuals"/>
    <m/>
    <m/>
    <m/>
    <m/>
    <m/>
    <m/>
    <m/>
    <m/>
    <m/>
    <m/>
    <m/>
    <m/>
    <m/>
    <m/>
    <m/>
    <m/>
    <m/>
    <m/>
    <m/>
    <m/>
    <m/>
    <e v="#REF!"/>
    <s v="SL317@tidalwaveautospa.com"/>
    <s v="Joe Chavez"/>
    <x v="3"/>
    <x v="2"/>
  </r>
  <r>
    <s v="Mark Cassidy"/>
    <s v="EXP-10011203 "/>
    <n v="9.1999999999999993"/>
    <d v="2024-02-14T00:00:00"/>
    <x v="0"/>
    <s v="Parts"/>
    <s v="prep bucket parts"/>
    <m/>
    <m/>
    <m/>
    <m/>
    <m/>
    <m/>
    <m/>
    <m/>
    <m/>
    <m/>
    <m/>
    <m/>
    <m/>
    <m/>
    <m/>
    <m/>
    <m/>
    <m/>
    <m/>
    <m/>
    <m/>
    <e v="#REF!"/>
    <s v="SL317@tidalwaveautospa.com"/>
    <s v="Joe Chavez"/>
    <x v="3"/>
    <x v="2"/>
  </r>
  <r>
    <s v="Mark Cassidy"/>
    <s v="EXP-10011203 "/>
    <n v="135.62"/>
    <d v="2024-02-15T00:00:00"/>
    <x v="0"/>
    <s v="Wash Maintenance"/>
    <s v="prep buckets"/>
    <m/>
    <m/>
    <m/>
    <m/>
    <m/>
    <m/>
    <m/>
    <m/>
    <m/>
    <m/>
    <m/>
    <m/>
    <m/>
    <m/>
    <m/>
    <m/>
    <m/>
    <m/>
    <m/>
    <m/>
    <m/>
    <e v="#REF!"/>
    <s v="SL317@tidalwaveautospa.com"/>
    <s v="Joe Chavez"/>
    <x v="3"/>
    <x v="2"/>
  </r>
  <r>
    <s v="Mark Cassidy"/>
    <s v="EXP-10011559 "/>
    <n v="50.85"/>
    <d v="2024-02-11T00:00:00"/>
    <x v="0"/>
    <s v="Parts"/>
    <s v="float valves prep"/>
    <m/>
    <m/>
    <m/>
    <m/>
    <m/>
    <m/>
    <m/>
    <m/>
    <m/>
    <m/>
    <m/>
    <m/>
    <m/>
    <m/>
    <m/>
    <m/>
    <m/>
    <m/>
    <m/>
    <m/>
    <m/>
    <e v="#REF!"/>
    <s v="SL317@tidalwaveautospa.com"/>
    <s v="Joe Chavez"/>
    <x v="3"/>
    <x v="2"/>
  </r>
  <r>
    <s v="Mark Cassidy"/>
    <s v="EXP-10011559 "/>
    <n v="9.51"/>
    <d v="2024-02-16T00:00:00"/>
    <x v="11"/>
    <s v="Small Tools"/>
    <s v="misc tools"/>
    <m/>
    <m/>
    <m/>
    <m/>
    <m/>
    <m/>
    <m/>
    <m/>
    <m/>
    <m/>
    <m/>
    <m/>
    <m/>
    <m/>
    <m/>
    <m/>
    <m/>
    <m/>
    <m/>
    <m/>
    <m/>
    <e v="#REF!"/>
    <s v="SL317@tidalwaveautospa.com"/>
    <s v="Joe Chavez"/>
    <x v="3"/>
    <x v="2"/>
  </r>
  <r>
    <s v="Mark Cassidy"/>
    <s v="EXP-10011559 "/>
    <n v="20.32"/>
    <d v="2024-02-17T00:00:00"/>
    <x v="2"/>
    <s v="Plumbing Expense"/>
    <s v="plumbing"/>
    <m/>
    <m/>
    <m/>
    <m/>
    <m/>
    <m/>
    <m/>
    <m/>
    <m/>
    <m/>
    <m/>
    <m/>
    <m/>
    <m/>
    <m/>
    <m/>
    <m/>
    <m/>
    <m/>
    <m/>
    <m/>
    <e v="#REF!"/>
    <s v="SL317@tidalwaveautospa.com"/>
    <s v="Joe Chavez"/>
    <x v="3"/>
    <x v="2"/>
  </r>
  <r>
    <s v="Mark Cassidy"/>
    <s v="EXP-10011559 "/>
    <n v="256.23"/>
    <d v="2024-02-21T00:00:00"/>
    <x v="10"/>
    <s v="Wash Maintenance"/>
    <s v="&quot;dawn&quot;/supplies"/>
    <m/>
    <m/>
    <m/>
    <m/>
    <m/>
    <m/>
    <m/>
    <m/>
    <m/>
    <m/>
    <m/>
    <m/>
    <m/>
    <m/>
    <m/>
    <m/>
    <m/>
    <m/>
    <m/>
    <m/>
    <m/>
    <e v="#REF!"/>
    <s v="SL317@tidalwaveautospa.com"/>
    <s v="Joe Chavez"/>
    <x v="3"/>
    <x v="2"/>
  </r>
  <r>
    <s v="Terry Waugh"/>
    <s v="EXP-10011557 "/>
    <n v="15.66"/>
    <d v="2024-02-19T00:00:00"/>
    <x v="0"/>
    <s v="Wash Maintenance"/>
    <s v="supplies"/>
    <m/>
    <m/>
    <m/>
    <m/>
    <m/>
    <m/>
    <m/>
    <m/>
    <m/>
    <m/>
    <m/>
    <m/>
    <m/>
    <m/>
    <m/>
    <m/>
    <m/>
    <m/>
    <m/>
    <m/>
    <m/>
    <e v="#REF!"/>
    <s v=""/>
    <s v=""/>
    <x v="3"/>
    <x v="2"/>
  </r>
  <r>
    <s v="Terry Waugh"/>
    <s v="EXP-10011557 "/>
    <n v="41.13"/>
    <d v="2024-02-20T00:00:00"/>
    <x v="0"/>
    <s v="Office Supplies"/>
    <s v="shelving, lubricant"/>
    <m/>
    <m/>
    <m/>
    <m/>
    <m/>
    <m/>
    <m/>
    <m/>
    <m/>
    <m/>
    <m/>
    <m/>
    <m/>
    <m/>
    <m/>
    <m/>
    <m/>
    <m/>
    <m/>
    <m/>
    <m/>
    <e v="#REF!"/>
    <s v=""/>
    <s v=""/>
    <x v="3"/>
    <x v="2"/>
  </r>
  <r>
    <s v="Terry Waugh"/>
    <s v="EXP-10011557 "/>
    <n v="17.48"/>
    <d v="2024-02-21T00:00:00"/>
    <x v="0"/>
    <s v="Wash Maintenance"/>
    <s v="touch up paint for signage"/>
    <m/>
    <m/>
    <m/>
    <m/>
    <m/>
    <m/>
    <m/>
    <m/>
    <m/>
    <m/>
    <m/>
    <m/>
    <m/>
    <m/>
    <m/>
    <m/>
    <m/>
    <m/>
    <m/>
    <m/>
    <m/>
    <e v="#REF!"/>
    <s v=""/>
    <s v=""/>
    <x v="3"/>
    <x v="2"/>
  </r>
  <r>
    <s v="Danielle Carroll"/>
    <s v="EXP-10011466 "/>
    <n v="180.28"/>
    <d v="2024-02-14T00:00:00"/>
    <x v="0"/>
    <s v="Wash Maintenance"/>
    <s v="Vinegar, scent beads and vents fot towels, dawn, cups, plastic forks"/>
    <m/>
    <m/>
    <m/>
    <m/>
    <m/>
    <m/>
    <m/>
    <m/>
    <m/>
    <m/>
    <m/>
    <m/>
    <m/>
    <m/>
    <m/>
    <m/>
    <m/>
    <m/>
    <m/>
    <m/>
    <m/>
    <e v="#REF!"/>
    <s v="SL117@tidalwaveautospa.com"/>
    <s v="Ricky Doyle"/>
    <x v="3"/>
    <x v="2"/>
  </r>
  <r>
    <s v="Danielle Carroll"/>
    <s v="EXP-10011466 "/>
    <n v="68.81"/>
    <d v="2024-02-14T00:00:00"/>
    <x v="0"/>
    <s v="Small Tools"/>
    <s v="Pipe cutter, concrete cleaner and scraper,  office cleaner wipes"/>
    <m/>
    <m/>
    <m/>
    <m/>
    <m/>
    <m/>
    <m/>
    <m/>
    <m/>
    <m/>
    <m/>
    <m/>
    <m/>
    <m/>
    <m/>
    <m/>
    <m/>
    <m/>
    <m/>
    <m/>
    <m/>
    <e v="#REF!"/>
    <s v="SL117@tidalwaveautospa.com"/>
    <s v="Ricky Doyle"/>
    <x v="3"/>
    <x v="2"/>
  </r>
  <r>
    <s v="Danielle Carroll"/>
    <s v="EXP-10011466 "/>
    <n v="274.38"/>
    <d v="2024-02-15T00:00:00"/>
    <x v="45"/>
    <s v="Wash Maintenance"/>
    <s v="Exterior window cleaning"/>
    <m/>
    <m/>
    <m/>
    <m/>
    <m/>
    <m/>
    <m/>
    <m/>
    <m/>
    <m/>
    <m/>
    <m/>
    <m/>
    <m/>
    <m/>
    <m/>
    <m/>
    <m/>
    <m/>
    <m/>
    <m/>
    <e v="#REF!"/>
    <s v="SL117@tidalwaveautospa.com"/>
    <s v="Ricky Doyle"/>
    <x v="3"/>
    <x v="2"/>
  </r>
  <r>
    <s v="Danielle Carroll"/>
    <s v="EXP-10011466 "/>
    <n v="54.82"/>
    <d v="2024-02-20T00:00:00"/>
    <x v="1"/>
    <s v="Wash Maintenance"/>
    <s v="Hydraulic hose repair kit reusable"/>
    <m/>
    <m/>
    <m/>
    <m/>
    <m/>
    <m/>
    <m/>
    <m/>
    <m/>
    <m/>
    <m/>
    <m/>
    <m/>
    <m/>
    <m/>
    <m/>
    <m/>
    <m/>
    <m/>
    <m/>
    <m/>
    <e v="#REF!"/>
    <s v="SL117@tidalwaveautospa.com"/>
    <s v="Ricky Doyle"/>
    <x v="3"/>
    <x v="2"/>
  </r>
  <r>
    <s v="Danielle Carroll"/>
    <s v="EXP-10011466 "/>
    <n v="65.760000000000005"/>
    <d v="2024-02-21T00:00:00"/>
    <x v="0"/>
    <s v="Wash Maintenance"/>
    <s v="Concrete cleaner"/>
    <m/>
    <m/>
    <m/>
    <m/>
    <m/>
    <m/>
    <m/>
    <m/>
    <m/>
    <m/>
    <m/>
    <m/>
    <m/>
    <m/>
    <m/>
    <m/>
    <m/>
    <m/>
    <m/>
    <m/>
    <m/>
    <e v="#REF!"/>
    <s v="SL117@tidalwaveautospa.com"/>
    <s v="Ricky Doyle"/>
    <x v="3"/>
    <x v="2"/>
  </r>
  <r>
    <s v="Danielle Carroll"/>
    <s v="EXP-10011466 "/>
    <n v="15.32"/>
    <d v="2024-02-21T00:00:00"/>
    <x v="22"/>
    <s v="Parts"/>
    <s v="Float valve for prep buckets"/>
    <m/>
    <m/>
    <m/>
    <m/>
    <m/>
    <m/>
    <m/>
    <m/>
    <m/>
    <m/>
    <m/>
    <m/>
    <m/>
    <m/>
    <m/>
    <m/>
    <m/>
    <m/>
    <m/>
    <m/>
    <m/>
    <e v="#REF!"/>
    <s v="SL117@tidalwaveautospa.com"/>
    <s v="Ricky Doyle"/>
    <x v="3"/>
    <x v="2"/>
  </r>
  <r>
    <s v="Samantha Simpson"/>
    <s v="EXP-10011547 "/>
    <n v="11.55"/>
    <d v="2024-02-16T00:00:00"/>
    <x v="2"/>
    <s v="Plumbing Expense"/>
    <s v="PBC pipe and cap for equipment repairs"/>
    <m/>
    <m/>
    <m/>
    <m/>
    <m/>
    <m/>
    <m/>
    <m/>
    <m/>
    <m/>
    <m/>
    <m/>
    <m/>
    <m/>
    <m/>
    <m/>
    <m/>
    <m/>
    <m/>
    <m/>
    <m/>
    <e v="#REF!"/>
    <s v="SL129@tidalwaveautospa.com"/>
    <s v="Joe Chavez"/>
    <x v="3"/>
    <x v="2"/>
  </r>
  <r>
    <s v="Samantha Simpson"/>
    <s v="EXP-10011547 "/>
    <n v="50.37"/>
    <d v="2024-02-17T00:00:00"/>
    <x v="27"/>
    <s v="Wash Maintenance"/>
    <s v="ice melt for snow"/>
    <m/>
    <m/>
    <m/>
    <m/>
    <m/>
    <m/>
    <m/>
    <m/>
    <m/>
    <m/>
    <m/>
    <m/>
    <m/>
    <m/>
    <m/>
    <m/>
    <m/>
    <m/>
    <m/>
    <m/>
    <m/>
    <e v="#REF!"/>
    <s v="SL129@tidalwaveautospa.com"/>
    <s v="Joe Chavez"/>
    <x v="3"/>
    <x v="2"/>
  </r>
  <r>
    <s v="Samantha Simpson"/>
    <s v="EXP-10011547 "/>
    <n v="140.91"/>
    <d v="2024-02-20T00:00:00"/>
    <x v="6"/>
    <s v="Wash Maintenance"/>
    <s v="oil filter 6 month change"/>
    <m/>
    <m/>
    <m/>
    <m/>
    <m/>
    <m/>
    <m/>
    <m/>
    <m/>
    <m/>
    <m/>
    <m/>
    <m/>
    <m/>
    <m/>
    <m/>
    <m/>
    <m/>
    <m/>
    <m/>
    <m/>
    <e v="#REF!"/>
    <s v="SL129@tidalwaveautospa.com"/>
    <s v="Joe Chavez"/>
    <x v="3"/>
    <x v="2"/>
  </r>
  <r>
    <s v="Jon Ackerman"/>
    <s v="EXP-10011305 "/>
    <n v="13"/>
    <d v="2024-02-12T00:00:00"/>
    <x v="8"/>
    <s v="Office Supplies"/>
    <s v="Pens for team"/>
    <m/>
    <m/>
    <m/>
    <m/>
    <m/>
    <m/>
    <m/>
    <m/>
    <m/>
    <m/>
    <m/>
    <m/>
    <m/>
    <m/>
    <m/>
    <m/>
    <m/>
    <m/>
    <m/>
    <m/>
    <m/>
    <e v="#REF!"/>
    <s v=""/>
    <s v=""/>
    <x v="3"/>
    <x v="2"/>
  </r>
  <r>
    <s v="Jon Ackerman"/>
    <s v="EXP-10011305 "/>
    <n v="12.58"/>
    <d v="2024-02-13T00:00:00"/>
    <x v="36"/>
    <s v="Wash Maintenance"/>
    <s v="Window tint for office"/>
    <m/>
    <m/>
    <m/>
    <m/>
    <m/>
    <m/>
    <m/>
    <m/>
    <m/>
    <m/>
    <m/>
    <m/>
    <m/>
    <m/>
    <m/>
    <m/>
    <m/>
    <m/>
    <m/>
    <m/>
    <m/>
    <e v="#REF!"/>
    <s v=""/>
    <s v=""/>
    <x v="3"/>
    <x v="2"/>
  </r>
  <r>
    <s v="Jon Ackerman"/>
    <s v="EXP-10011305 "/>
    <n v="62.53"/>
    <d v="2024-02-14T00:00:00"/>
    <x v="0"/>
    <s v="Office Supplies"/>
    <s v="Printer paper for xpt"/>
    <m/>
    <m/>
    <m/>
    <m/>
    <m/>
    <m/>
    <m/>
    <m/>
    <m/>
    <m/>
    <m/>
    <m/>
    <m/>
    <m/>
    <m/>
    <m/>
    <m/>
    <m/>
    <m/>
    <m/>
    <m/>
    <e v="#REF!"/>
    <s v=""/>
    <s v=""/>
    <x v="3"/>
    <x v="2"/>
  </r>
  <r>
    <s v="Jon Ackerman"/>
    <s v="EXP-10011305 "/>
    <n v="164.8"/>
    <d v="2024-02-16T00:00:00"/>
    <x v="13"/>
    <s v="Office Supplies"/>
    <s v="Lockset swap and new keys made"/>
    <m/>
    <m/>
    <m/>
    <m/>
    <m/>
    <m/>
    <m/>
    <m/>
    <m/>
    <m/>
    <m/>
    <m/>
    <m/>
    <m/>
    <m/>
    <m/>
    <m/>
    <m/>
    <m/>
    <m/>
    <m/>
    <e v="#REF!"/>
    <s v=""/>
    <s v=""/>
    <x v="3"/>
    <x v="2"/>
  </r>
  <r>
    <s v="Jon Ackerman"/>
    <s v="EXP-10011305 "/>
    <n v="53.99"/>
    <d v="2024-02-22T00:00:00"/>
    <x v="0"/>
    <s v="Parts"/>
    <s v="Ball valves gloves and bucket"/>
    <m/>
    <m/>
    <m/>
    <m/>
    <m/>
    <m/>
    <m/>
    <m/>
    <m/>
    <m/>
    <m/>
    <m/>
    <m/>
    <m/>
    <m/>
    <m/>
    <m/>
    <m/>
    <m/>
    <m/>
    <m/>
    <e v="#REF!"/>
    <s v=""/>
    <s v=""/>
    <x v="3"/>
    <x v="2"/>
  </r>
  <r>
    <s v="Efrain Villareal"/>
    <s v="EXP-10011541 "/>
    <n v="59.85"/>
    <d v="2024-01-30T00:00:00"/>
    <x v="0"/>
    <s v="Wash Maintenance"/>
    <s v="Bought Vinegar fir site"/>
    <m/>
    <m/>
    <m/>
    <m/>
    <m/>
    <m/>
    <m/>
    <m/>
    <m/>
    <m/>
    <m/>
    <m/>
    <m/>
    <m/>
    <m/>
    <m/>
    <m/>
    <m/>
    <m/>
    <m/>
    <m/>
    <e v="#REF!"/>
    <s v="SL260@tidalwaveautospa.com"/>
    <s v="Derek Schillinger"/>
    <x v="3"/>
    <x v="2"/>
  </r>
  <r>
    <s v="Efrain Villareal"/>
    <s v="EXP-10011541 "/>
    <n v="181.02"/>
    <d v="2024-01-30T00:00:00"/>
    <x v="0"/>
    <s v="Wash Maintenance"/>
    <s v="Bought Igloos fir site,Office Supplies,office Supply"/>
    <m/>
    <m/>
    <m/>
    <m/>
    <m/>
    <m/>
    <m/>
    <m/>
    <m/>
    <m/>
    <m/>
    <m/>
    <m/>
    <m/>
    <m/>
    <m/>
    <m/>
    <m/>
    <m/>
    <m/>
    <m/>
    <e v="#REF!"/>
    <s v="SL260@tidalwaveautospa.com"/>
    <s v="Derek Schillinger"/>
    <x v="3"/>
    <x v="2"/>
  </r>
  <r>
    <s v="Efrain Villareal"/>
    <s v="EXP-10011541 "/>
    <n v="65.349999999999994"/>
    <d v="2024-01-30T00:00:00"/>
    <x v="0"/>
    <s v="Wash Maintenance"/>
    <s v="Bought Stuff for Site"/>
    <m/>
    <m/>
    <m/>
    <m/>
    <m/>
    <m/>
    <m/>
    <m/>
    <m/>
    <m/>
    <m/>
    <m/>
    <m/>
    <m/>
    <m/>
    <m/>
    <m/>
    <m/>
    <m/>
    <m/>
    <m/>
    <e v="#REF!"/>
    <s v="SL260@tidalwaveautospa.com"/>
    <s v="Derek Schillinger"/>
    <x v="3"/>
    <x v="2"/>
  </r>
  <r>
    <s v="Efrain Villareal"/>
    <s v="EXP-10011541 "/>
    <n v="342.22"/>
    <d v="2024-01-30T00:00:00"/>
    <x v="0"/>
    <s v="Wash Maintenance"/>
    <s v="Bouggt Temporary Trash Cans cause we didn’t had any to open aite"/>
    <m/>
    <m/>
    <m/>
    <m/>
    <m/>
    <m/>
    <m/>
    <m/>
    <m/>
    <m/>
    <m/>
    <m/>
    <m/>
    <m/>
    <m/>
    <m/>
    <m/>
    <m/>
    <m/>
    <m/>
    <m/>
    <e v="#REF!"/>
    <s v="SL260@tidalwaveautospa.com"/>
    <s v="Derek Schillinger"/>
    <x v="3"/>
    <x v="2"/>
  </r>
  <r>
    <s v="Efrain Villareal"/>
    <s v="EXP-10011541 "/>
    <n v="59.34"/>
    <d v="2024-01-31T00:00:00"/>
    <x v="0"/>
    <s v="Office Furniture"/>
    <s v="Bought Tables for folding towels for site"/>
    <m/>
    <m/>
    <m/>
    <m/>
    <m/>
    <m/>
    <m/>
    <m/>
    <m/>
    <m/>
    <m/>
    <m/>
    <m/>
    <m/>
    <m/>
    <m/>
    <m/>
    <m/>
    <m/>
    <m/>
    <m/>
    <e v="#REF!"/>
    <s v="SL260@tidalwaveautospa.com"/>
    <s v="Derek Schillinger"/>
    <x v="3"/>
    <x v="2"/>
  </r>
  <r>
    <s v="Efrain Villareal"/>
    <s v="EXP-10011541 "/>
    <n v="-291.64"/>
    <d v="2024-01-31T00:00:00"/>
    <x v="0"/>
    <s v="Wash Maintenance"/>
    <s v="Took Temporary Trash cans back for refund"/>
    <m/>
    <m/>
    <m/>
    <m/>
    <m/>
    <m/>
    <m/>
    <m/>
    <m/>
    <m/>
    <m/>
    <m/>
    <m/>
    <m/>
    <m/>
    <m/>
    <m/>
    <m/>
    <m/>
    <m/>
    <m/>
    <e v="#REF!"/>
    <s v="SL260@tidalwaveautospa.com"/>
    <s v="Derek Schillinger"/>
    <x v="3"/>
    <x v="2"/>
  </r>
  <r>
    <s v="Kitty Hockaday"/>
    <s v="EXP-10011535 "/>
    <n v="30"/>
    <d v="2024-01-21T00:00:00"/>
    <x v="52"/>
    <s v="Airfare"/>
    <s v="Luggage"/>
    <m/>
    <m/>
    <m/>
    <m/>
    <m/>
    <m/>
    <m/>
    <m/>
    <m/>
    <m/>
    <m/>
    <m/>
    <m/>
    <m/>
    <m/>
    <m/>
    <m/>
    <m/>
    <m/>
    <m/>
    <m/>
    <e v="#REF!"/>
    <s v=""/>
    <s v=""/>
    <x v="3"/>
    <x v="2"/>
  </r>
  <r>
    <s v="Kitty Hockaday"/>
    <s v="EXP-10011535 "/>
    <n v="130"/>
    <d v="2024-01-24T00:00:00"/>
    <x v="52"/>
    <s v="Airfare"/>
    <s v="Luggage"/>
    <m/>
    <m/>
    <m/>
    <m/>
    <m/>
    <m/>
    <m/>
    <m/>
    <m/>
    <m/>
    <m/>
    <m/>
    <m/>
    <m/>
    <m/>
    <m/>
    <m/>
    <m/>
    <m/>
    <m/>
    <m/>
    <e v="#REF!"/>
    <s v=""/>
    <s v=""/>
    <x v="3"/>
    <x v="2"/>
  </r>
  <r>
    <s v="Kitty Hockaday"/>
    <s v="EXP-10011535 "/>
    <n v="572.58000000000004"/>
    <d v="2024-01-31T00:00:00"/>
    <x v="0"/>
    <s v="Equipment"/>
    <s v="Pressure washer"/>
    <m/>
    <m/>
    <m/>
    <m/>
    <m/>
    <m/>
    <m/>
    <m/>
    <m/>
    <m/>
    <m/>
    <m/>
    <m/>
    <m/>
    <m/>
    <m/>
    <m/>
    <m/>
    <m/>
    <m/>
    <m/>
    <e v="#REF!"/>
    <s v=""/>
    <s v=""/>
    <x v="3"/>
    <x v="2"/>
  </r>
  <r>
    <s v="Kitty Hockaday"/>
    <s v="EXP-10011535 "/>
    <n v="21.43"/>
    <d v="2024-01-31T00:00:00"/>
    <x v="0"/>
    <s v="Wash Maintenance"/>
    <s v="Vinegar"/>
    <m/>
    <m/>
    <m/>
    <m/>
    <m/>
    <m/>
    <m/>
    <m/>
    <m/>
    <m/>
    <m/>
    <m/>
    <m/>
    <m/>
    <m/>
    <m/>
    <m/>
    <m/>
    <m/>
    <m/>
    <m/>
    <e v="#REF!"/>
    <s v=""/>
    <s v=""/>
    <x v="3"/>
    <x v="2"/>
  </r>
  <r>
    <s v="Kitty Hockaday"/>
    <s v="EXP-10011535 "/>
    <n v="14.25"/>
    <d v="2024-01-31T00:00:00"/>
    <x v="16"/>
    <s v="Wash Maintenance"/>
    <s v="Nozzles"/>
    <m/>
    <m/>
    <m/>
    <m/>
    <m/>
    <m/>
    <m/>
    <m/>
    <m/>
    <m/>
    <m/>
    <m/>
    <m/>
    <m/>
    <m/>
    <m/>
    <m/>
    <m/>
    <m/>
    <m/>
    <m/>
    <e v="#REF!"/>
    <s v=""/>
    <s v=""/>
    <x v="3"/>
    <x v="2"/>
  </r>
  <r>
    <s v="Kitty Hockaday"/>
    <s v="EXP-10011535 "/>
    <n v="96.34"/>
    <d v="2024-02-02T00:00:00"/>
    <x v="0"/>
    <s v="Wash Maintenance"/>
    <s v="Aimple green"/>
    <m/>
    <m/>
    <m/>
    <m/>
    <m/>
    <m/>
    <m/>
    <m/>
    <m/>
    <m/>
    <m/>
    <m/>
    <m/>
    <m/>
    <m/>
    <m/>
    <m/>
    <m/>
    <m/>
    <m/>
    <m/>
    <e v="#REF!"/>
    <s v=""/>
    <s v=""/>
    <x v="3"/>
    <x v="2"/>
  </r>
  <r>
    <s v="Kitty Hockaday"/>
    <s v="EXP-10011535 "/>
    <n v="24.46"/>
    <d v="2024-02-03T00:00:00"/>
    <x v="8"/>
    <s v="Snacks"/>
    <s v="For snacks and meals"/>
    <m/>
    <m/>
    <m/>
    <m/>
    <m/>
    <m/>
    <m/>
    <m/>
    <m/>
    <m/>
    <m/>
    <m/>
    <m/>
    <m/>
    <m/>
    <m/>
    <m/>
    <m/>
    <m/>
    <m/>
    <m/>
    <e v="#REF!"/>
    <s v=""/>
    <s v=""/>
    <x v="3"/>
    <x v="2"/>
  </r>
  <r>
    <s v="Kitty Hockaday"/>
    <s v="EXP-10011535 "/>
    <n v="78.150000000000006"/>
    <d v="2024-02-08T00:00:00"/>
    <x v="7"/>
    <s v="Parts"/>
    <s v="Tunnel door"/>
    <m/>
    <m/>
    <m/>
    <m/>
    <m/>
    <m/>
    <m/>
    <m/>
    <m/>
    <m/>
    <m/>
    <m/>
    <m/>
    <m/>
    <m/>
    <m/>
    <m/>
    <m/>
    <m/>
    <m/>
    <m/>
    <e v="#REF!"/>
    <s v=""/>
    <s v=""/>
    <x v="3"/>
    <x v="2"/>
  </r>
  <r>
    <s v="Kitty Hockaday"/>
    <s v="EXP-10011535 "/>
    <n v="145.88"/>
    <d v="2024-02-08T00:00:00"/>
    <x v="7"/>
    <s v="Parts"/>
    <s v="Door needs sealed"/>
    <m/>
    <m/>
    <m/>
    <m/>
    <m/>
    <m/>
    <m/>
    <m/>
    <m/>
    <m/>
    <m/>
    <m/>
    <m/>
    <m/>
    <m/>
    <m/>
    <m/>
    <m/>
    <m/>
    <m/>
    <m/>
    <e v="#REF!"/>
    <s v=""/>
    <s v=""/>
    <x v="3"/>
    <x v="2"/>
  </r>
  <r>
    <s v="Kitty Hockaday"/>
    <s v="EXP-10011535 "/>
    <n v="27.05"/>
    <d v="2024-02-09T00:00:00"/>
    <x v="0"/>
    <s v="Office Supplies"/>
    <s v="Walkie talkie for when short staffed"/>
    <m/>
    <m/>
    <m/>
    <m/>
    <m/>
    <m/>
    <m/>
    <m/>
    <m/>
    <m/>
    <m/>
    <m/>
    <m/>
    <m/>
    <m/>
    <m/>
    <m/>
    <m/>
    <m/>
    <m/>
    <m/>
    <e v="#REF!"/>
    <s v=""/>
    <s v=""/>
    <x v="3"/>
    <x v="2"/>
  </r>
  <r>
    <s v="Kitty Hockaday"/>
    <s v="EXP-10011535 "/>
    <n v="222.75"/>
    <d v="2024-02-10T00:00:00"/>
    <x v="7"/>
    <s v="Wash Maintenance"/>
    <s v="Heater, flex seal, weathering strips, door seal"/>
    <m/>
    <m/>
    <m/>
    <m/>
    <m/>
    <m/>
    <m/>
    <m/>
    <m/>
    <m/>
    <m/>
    <m/>
    <m/>
    <m/>
    <m/>
    <m/>
    <m/>
    <m/>
    <m/>
    <m/>
    <m/>
    <e v="#REF!"/>
    <s v=""/>
    <s v=""/>
    <x v="3"/>
    <x v="2"/>
  </r>
  <r>
    <s v="Kitty Hockaday"/>
    <s v="EXP-10011535 "/>
    <n v="24.66"/>
    <d v="2024-02-10T00:00:00"/>
    <x v="6"/>
    <s v="Wash Maintenance"/>
    <s v="Cleaning supplies for the arches"/>
    <m/>
    <m/>
    <m/>
    <m/>
    <m/>
    <m/>
    <m/>
    <m/>
    <m/>
    <m/>
    <m/>
    <m/>
    <m/>
    <m/>
    <m/>
    <m/>
    <m/>
    <m/>
    <m/>
    <m/>
    <m/>
    <e v="#REF!"/>
    <s v=""/>
    <s v=""/>
    <x v="3"/>
    <x v="2"/>
  </r>
  <r>
    <s v="Kitty Hockaday"/>
    <s v="EXP-10011535 "/>
    <n v="10.7"/>
    <d v="2024-02-13T00:00:00"/>
    <x v="0"/>
    <s v="Wash Maintenance"/>
    <s v="Clr,degreasers, ouls"/>
    <m/>
    <m/>
    <m/>
    <m/>
    <m/>
    <m/>
    <m/>
    <m/>
    <m/>
    <m/>
    <m/>
    <m/>
    <m/>
    <m/>
    <m/>
    <m/>
    <m/>
    <m/>
    <m/>
    <m/>
    <m/>
    <e v="#REF!"/>
    <s v=""/>
    <s v=""/>
    <x v="3"/>
    <x v="2"/>
  </r>
  <r>
    <s v="Kitty Hockaday"/>
    <s v="EXP-10011535 "/>
    <n v="324.70999999999998"/>
    <d v="2024-02-16T00:00:00"/>
    <x v="7"/>
    <s v="Wash Maintenance"/>
    <s v="Botger site, hydrualic fluid"/>
    <m/>
    <m/>
    <m/>
    <m/>
    <m/>
    <m/>
    <m/>
    <m/>
    <m/>
    <m/>
    <m/>
    <m/>
    <m/>
    <m/>
    <m/>
    <m/>
    <m/>
    <m/>
    <m/>
    <m/>
    <m/>
    <e v="#REF!"/>
    <s v=""/>
    <s v=""/>
    <x v="3"/>
    <x v="2"/>
  </r>
  <r>
    <s v="Kitty Hockaday"/>
    <s v="EXP-10011535 "/>
    <n v="142.59"/>
    <d v="2024-02-17T00:00:00"/>
    <x v="0"/>
    <s v="Wash Maintenance"/>
    <s v="Cleaning supplies ect"/>
    <m/>
    <m/>
    <m/>
    <m/>
    <m/>
    <m/>
    <m/>
    <m/>
    <m/>
    <m/>
    <m/>
    <m/>
    <m/>
    <m/>
    <m/>
    <m/>
    <m/>
    <m/>
    <m/>
    <m/>
    <m/>
    <e v="#REF!"/>
    <s v=""/>
    <s v=""/>
    <x v="3"/>
    <x v="2"/>
  </r>
  <r>
    <s v="Kitty Hockaday"/>
    <s v="EXP-10010985 "/>
    <n v="9.74"/>
    <d v="2024-01-12T00:00:00"/>
    <x v="2"/>
    <s v="Parts"/>
    <s v="Coupling"/>
    <m/>
    <m/>
    <m/>
    <m/>
    <m/>
    <m/>
    <m/>
    <m/>
    <m/>
    <m/>
    <m/>
    <m/>
    <m/>
    <m/>
    <m/>
    <m/>
    <m/>
    <m/>
    <m/>
    <m/>
    <m/>
    <e v="#REF!"/>
    <s v=""/>
    <s v=""/>
    <x v="3"/>
    <x v="2"/>
  </r>
  <r>
    <s v="Kitty Hockaday"/>
    <s v="EXP-10010985 "/>
    <n v="350.28"/>
    <d v="2024-01-12T00:00:00"/>
    <x v="2"/>
    <s v="Parts"/>
    <s v="Valves, pipes, weatherizing freeze"/>
    <m/>
    <m/>
    <m/>
    <m/>
    <m/>
    <m/>
    <m/>
    <m/>
    <m/>
    <m/>
    <m/>
    <m/>
    <m/>
    <m/>
    <m/>
    <m/>
    <m/>
    <m/>
    <m/>
    <m/>
    <m/>
    <e v="#REF!"/>
    <s v=""/>
    <s v=""/>
    <x v="3"/>
    <x v="2"/>
  </r>
  <r>
    <s v="Kitty Hockaday"/>
    <s v="EXP-10010985 "/>
    <n v="59.53"/>
    <d v="2024-01-12T00:00:00"/>
    <x v="2"/>
    <s v="Small Tools"/>
    <s v="Ratchet straps"/>
    <m/>
    <m/>
    <m/>
    <m/>
    <m/>
    <m/>
    <m/>
    <m/>
    <m/>
    <m/>
    <m/>
    <m/>
    <m/>
    <m/>
    <m/>
    <m/>
    <m/>
    <m/>
    <m/>
    <m/>
    <m/>
    <e v="#REF!"/>
    <s v=""/>
    <s v=""/>
    <x v="3"/>
    <x v="2"/>
  </r>
  <r>
    <s v="Kitty Hockaday"/>
    <s v="EXP-10010985 "/>
    <n v="59.52"/>
    <d v="2024-01-14T00:00:00"/>
    <x v="0"/>
    <s v="Wash Maintenance"/>
    <s v="Heater/shelf"/>
    <m/>
    <m/>
    <m/>
    <m/>
    <m/>
    <m/>
    <m/>
    <m/>
    <m/>
    <m/>
    <m/>
    <m/>
    <m/>
    <m/>
    <m/>
    <m/>
    <m/>
    <m/>
    <m/>
    <m/>
    <m/>
    <e v="#REF!"/>
    <s v=""/>
    <s v=""/>
    <x v="3"/>
    <x v="2"/>
  </r>
  <r>
    <s v="Kitty Hockaday"/>
    <s v="EXP-10010985 "/>
    <n v="47.15"/>
    <d v="2024-01-17T00:00:00"/>
    <x v="8"/>
    <s v="Snacks"/>
    <s v="Cups,cider,hot cocoa"/>
    <m/>
    <m/>
    <m/>
    <m/>
    <m/>
    <m/>
    <m/>
    <m/>
    <m/>
    <m/>
    <m/>
    <m/>
    <m/>
    <m/>
    <m/>
    <m/>
    <m/>
    <m/>
    <m/>
    <m/>
    <m/>
    <e v="#REF!"/>
    <s v=""/>
    <s v=""/>
    <x v="3"/>
    <x v="2"/>
  </r>
  <r>
    <s v="Kitty Hockaday"/>
    <s v="EXP-10010985 "/>
    <n v="709.88"/>
    <d v="2024-01-17T00:00:00"/>
    <x v="21"/>
    <s v="Office Supplies"/>
    <s v="Site leader retreat- ASL GIFT CARD- gas/supplies"/>
    <m/>
    <m/>
    <m/>
    <m/>
    <m/>
    <m/>
    <m/>
    <m/>
    <m/>
    <m/>
    <m/>
    <m/>
    <m/>
    <m/>
    <m/>
    <m/>
    <m/>
    <m/>
    <m/>
    <m/>
    <m/>
    <e v="#REF!"/>
    <s v=""/>
    <s v=""/>
    <x v="3"/>
    <x v="2"/>
  </r>
  <r>
    <s v="Kitty Hockaday"/>
    <s v="EXP-10010985 "/>
    <n v="71.8"/>
    <d v="2024-01-26T00:00:00"/>
    <x v="0"/>
    <s v="Wash Maintenance"/>
    <s v="Purplempower/scrubbers"/>
    <m/>
    <m/>
    <m/>
    <m/>
    <m/>
    <m/>
    <m/>
    <m/>
    <m/>
    <m/>
    <m/>
    <m/>
    <m/>
    <m/>
    <m/>
    <m/>
    <m/>
    <m/>
    <m/>
    <m/>
    <m/>
    <e v="#REF!"/>
    <s v=""/>
    <s v=""/>
    <x v="3"/>
    <x v="2"/>
  </r>
  <r>
    <s v="Kitty Hockaday"/>
    <s v="EXP-10010985 "/>
    <n v="14"/>
    <d v="2024-01-27T00:00:00"/>
    <x v="8"/>
    <s v="Employee Incentive - Meals"/>
    <s v="Team donuts - ratio congratulate"/>
    <m/>
    <m/>
    <m/>
    <m/>
    <m/>
    <m/>
    <m/>
    <m/>
    <m/>
    <m/>
    <m/>
    <m/>
    <m/>
    <m/>
    <m/>
    <m/>
    <m/>
    <m/>
    <m/>
    <m/>
    <m/>
    <e v="#REF!"/>
    <s v=""/>
    <s v=""/>
    <x v="3"/>
    <x v="2"/>
  </r>
  <r>
    <s v="Megan Moore"/>
    <s v="EXP-10011519 "/>
    <n v="358.8"/>
    <d v="2024-02-20T00:00:00"/>
    <x v="0"/>
    <s v="Wash Maintenance"/>
    <s v="Salt"/>
    <m/>
    <m/>
    <m/>
    <m/>
    <m/>
    <m/>
    <m/>
    <m/>
    <m/>
    <m/>
    <m/>
    <m/>
    <m/>
    <m/>
    <m/>
    <m/>
    <m/>
    <m/>
    <m/>
    <m/>
    <m/>
    <e v="#REF!"/>
    <s v="SL181@tidalwaveautospa.com"/>
    <s v="Derek Schillinger"/>
    <x v="3"/>
    <x v="2"/>
  </r>
  <r>
    <s v="Megan Moore"/>
    <s v="EXP-10011519 "/>
    <n v="105.38"/>
    <d v="2024-02-20T00:00:00"/>
    <x v="0"/>
    <s v="Office Supplies"/>
    <s v="Gift card in case something broke when i left town"/>
    <m/>
    <m/>
    <m/>
    <m/>
    <m/>
    <m/>
    <m/>
    <m/>
    <m/>
    <m/>
    <m/>
    <m/>
    <m/>
    <m/>
    <m/>
    <m/>
    <m/>
    <m/>
    <m/>
    <m/>
    <m/>
    <e v="#REF!"/>
    <s v="SL181@tidalwaveautospa.com"/>
    <s v="Derek Schillinger"/>
    <x v="3"/>
    <x v="2"/>
  </r>
  <r>
    <s v="Jeremy Roberts"/>
    <s v="EXP-10011474 "/>
    <n v="207.95"/>
    <d v="2024-01-19T00:00:00"/>
    <x v="21"/>
    <s v="Office Supplies"/>
    <s v="$200 visa gift card for expenses while SL is at retreat"/>
    <m/>
    <m/>
    <m/>
    <m/>
    <m/>
    <m/>
    <m/>
    <m/>
    <m/>
    <m/>
    <m/>
    <m/>
    <m/>
    <m/>
    <m/>
    <m/>
    <m/>
    <m/>
    <m/>
    <m/>
    <m/>
    <e v="#REF!"/>
    <s v=""/>
    <s v=""/>
    <x v="3"/>
    <x v="2"/>
  </r>
  <r>
    <s v="Jeremy Roberts"/>
    <s v="EXP-10011474 "/>
    <n v="17.79"/>
    <d v="2024-01-23T00:00:00"/>
    <x v="0"/>
    <s v="Wash Maintenance"/>
    <s v="Glass cleaner"/>
    <m/>
    <m/>
    <m/>
    <m/>
    <m/>
    <m/>
    <m/>
    <m/>
    <m/>
    <m/>
    <m/>
    <m/>
    <m/>
    <m/>
    <m/>
    <m/>
    <m/>
    <m/>
    <m/>
    <m/>
    <m/>
    <e v="#REF!"/>
    <s v=""/>
    <s v=""/>
    <x v="3"/>
    <x v="2"/>
  </r>
  <r>
    <s v="Jeremy Roberts"/>
    <s v="EXP-10011474 "/>
    <n v="31.62"/>
    <d v="2024-01-23T00:00:00"/>
    <x v="0"/>
    <s v="Wash Maintenance"/>
    <s v="Wall cleaner"/>
    <m/>
    <m/>
    <m/>
    <m/>
    <m/>
    <m/>
    <m/>
    <m/>
    <m/>
    <m/>
    <m/>
    <m/>
    <m/>
    <m/>
    <m/>
    <m/>
    <m/>
    <m/>
    <m/>
    <m/>
    <m/>
    <e v="#REF!"/>
    <s v=""/>
    <s v=""/>
    <x v="3"/>
    <x v="2"/>
  </r>
  <r>
    <s v="Jeremy Roberts"/>
    <s v="EXP-10011474 "/>
    <n v="58.41"/>
    <d v="2024-02-20T00:00:00"/>
    <x v="0"/>
    <s v="Safety Supplies"/>
    <s v="Disposable gloves"/>
    <m/>
    <m/>
    <m/>
    <m/>
    <m/>
    <m/>
    <m/>
    <m/>
    <m/>
    <m/>
    <m/>
    <m/>
    <m/>
    <m/>
    <m/>
    <m/>
    <m/>
    <m/>
    <m/>
    <m/>
    <m/>
    <e v="#REF!"/>
    <s v=""/>
    <s v=""/>
    <x v="3"/>
    <x v="2"/>
  </r>
  <r>
    <s v="Rene Gonzales"/>
    <s v="EXP-10011665 "/>
    <n v="116.07"/>
    <d v="2024-01-25T00:00:00"/>
    <x v="0"/>
    <s v="Wash Maintenance"/>
    <s v="Dawn&amp;vinegar"/>
    <m/>
    <m/>
    <m/>
    <m/>
    <m/>
    <m/>
    <m/>
    <m/>
    <m/>
    <m/>
    <m/>
    <m/>
    <m/>
    <m/>
    <m/>
    <m/>
    <m/>
    <m/>
    <m/>
    <m/>
    <m/>
    <e v="#REF!"/>
    <s v="SL86@tidalwaveautospa.com"/>
    <s v="Derek Schillinger"/>
    <x v="3"/>
    <x v="2"/>
  </r>
  <r>
    <s v="Rene Gonzales"/>
    <s v="EXP-10011665 "/>
    <n v="125.35"/>
    <d v="2024-02-09T00:00:00"/>
    <x v="0"/>
    <s v="Wash Maintenance"/>
    <s v="Dawm&amp;vinegar"/>
    <m/>
    <m/>
    <m/>
    <m/>
    <m/>
    <m/>
    <m/>
    <m/>
    <m/>
    <m/>
    <m/>
    <m/>
    <m/>
    <m/>
    <m/>
    <m/>
    <m/>
    <m/>
    <m/>
    <m/>
    <m/>
    <e v="#REF!"/>
    <s v="SL86@tidalwaveautospa.com"/>
    <s v="Derek Schillinger"/>
    <x v="3"/>
    <x v="2"/>
  </r>
  <r>
    <s v="Stephanie Ratcliffe"/>
    <s v="EXP-10011641 "/>
    <n v="156.33000000000001"/>
    <d v="2024-02-23T00:00:00"/>
    <x v="15"/>
    <s v="Wash Supplies"/>
    <s v="towels"/>
    <m/>
    <m/>
    <m/>
    <m/>
    <m/>
    <m/>
    <m/>
    <m/>
    <m/>
    <m/>
    <m/>
    <m/>
    <m/>
    <m/>
    <m/>
    <m/>
    <m/>
    <m/>
    <m/>
    <m/>
    <m/>
    <e v="#REF!"/>
    <s v="SL247@tidalwaveautospa.com"/>
    <s v="Derek Schillinger"/>
    <x v="3"/>
    <x v="2"/>
  </r>
  <r>
    <s v="Joseph Peterson"/>
    <s v="EXP-10011631 "/>
    <n v="158.94"/>
    <d v="2024-02-15T00:00:00"/>
    <x v="0"/>
    <s v="Wash Maintenance"/>
    <s v="window brushes"/>
    <m/>
    <m/>
    <m/>
    <m/>
    <m/>
    <m/>
    <m/>
    <m/>
    <m/>
    <m/>
    <m/>
    <m/>
    <m/>
    <m/>
    <m/>
    <m/>
    <m/>
    <m/>
    <m/>
    <m/>
    <m/>
    <e v="#REF!"/>
    <s v="SL153@tidalwaveautospa.com"/>
    <s v="Andrew Stephens"/>
    <x v="3"/>
    <x v="2"/>
  </r>
  <r>
    <s v="Joseph Peterson"/>
    <s v="EXP-10011631 "/>
    <n v="65.53"/>
    <d v="2024-02-15T00:00:00"/>
    <x v="0"/>
    <s v="Wash Maintenance"/>
    <s v="ice melt salt gloves"/>
    <m/>
    <m/>
    <m/>
    <m/>
    <m/>
    <m/>
    <m/>
    <m/>
    <m/>
    <m/>
    <m/>
    <m/>
    <m/>
    <m/>
    <m/>
    <m/>
    <m/>
    <m/>
    <m/>
    <m/>
    <m/>
    <e v="#REF!"/>
    <s v="SL153@tidalwaveautospa.com"/>
    <s v="Andrew Stephens"/>
    <x v="3"/>
    <x v="2"/>
  </r>
  <r>
    <s v="Joseph Peterson"/>
    <s v="EXP-10011631 "/>
    <n v="81.11"/>
    <d v="2024-02-19T00:00:00"/>
    <x v="0"/>
    <s v="Wash Maintenance"/>
    <s v="dawn vinegar toilet paper"/>
    <m/>
    <m/>
    <m/>
    <m/>
    <m/>
    <m/>
    <m/>
    <m/>
    <m/>
    <m/>
    <m/>
    <m/>
    <m/>
    <m/>
    <m/>
    <m/>
    <m/>
    <m/>
    <m/>
    <m/>
    <m/>
    <e v="#REF!"/>
    <s v="SL153@tidalwaveautospa.com"/>
    <s v="Andrew Stephens"/>
    <x v="3"/>
    <x v="2"/>
  </r>
  <r>
    <s v="Molly Wilson"/>
    <s v="EXP-10011699"/>
    <n v="389.13"/>
    <d v="2024-02-21T00:00:00"/>
    <x v="0"/>
    <s v="Equipment"/>
    <s v="Pressure washer hose"/>
    <m/>
    <m/>
    <m/>
    <m/>
    <m/>
    <m/>
    <m/>
    <m/>
    <m/>
    <m/>
    <m/>
    <m/>
    <m/>
    <m/>
    <m/>
    <m/>
    <m/>
    <m/>
    <m/>
    <m/>
    <m/>
    <e v="#REF!"/>
    <s v="SL159@tidalwaveautospa.com"/>
    <s v="Cory Cummings"/>
    <x v="3"/>
    <x v="2"/>
  </r>
  <r>
    <s v="Molly Wilson"/>
    <s v="EXP-10011699"/>
    <n v="790.12"/>
    <d v="2024-02-25T00:00:00"/>
    <x v="0"/>
    <s v="Equipment"/>
    <s v="Pressure washer, degreaser, gloves"/>
    <m/>
    <m/>
    <m/>
    <m/>
    <m/>
    <m/>
    <m/>
    <m/>
    <m/>
    <m/>
    <m/>
    <m/>
    <m/>
    <m/>
    <m/>
    <m/>
    <m/>
    <m/>
    <m/>
    <m/>
    <m/>
    <e v="#REF!"/>
    <s v="SL159@tidalwaveautospa.com"/>
    <s v="Cory Cummings"/>
    <x v="3"/>
    <x v="2"/>
  </r>
  <r>
    <s v="Molly Wilson"/>
    <s v="EXP-10011072 "/>
    <n v="159.88"/>
    <d v="2024-01-12T00:00:00"/>
    <x v="14"/>
    <s v="Office Supplies"/>
    <s v="Gloves and Keurig for office"/>
    <m/>
    <m/>
    <m/>
    <m/>
    <m/>
    <m/>
    <m/>
    <m/>
    <m/>
    <m/>
    <m/>
    <m/>
    <m/>
    <m/>
    <m/>
    <m/>
    <m/>
    <m/>
    <m/>
    <m/>
    <m/>
    <e v="#REF!"/>
    <s v="SL159@tidalwaveautospa.com"/>
    <s v="Cory Cummings"/>
    <x v="3"/>
    <x v="2"/>
  </r>
  <r>
    <s v="Molly Wilson"/>
    <s v="EXP-10011072 "/>
    <n v="94.72"/>
    <d v="2024-01-12T00:00:00"/>
    <x v="0"/>
    <s v="Wash Maintenance"/>
    <s v="Tarp, degreaser, dawn degreaser"/>
    <m/>
    <m/>
    <m/>
    <m/>
    <m/>
    <m/>
    <m/>
    <m/>
    <m/>
    <m/>
    <m/>
    <m/>
    <m/>
    <m/>
    <m/>
    <m/>
    <m/>
    <m/>
    <m/>
    <m/>
    <m/>
    <e v="#REF!"/>
    <s v="SL159@tidalwaveautospa.com"/>
    <s v="Cory Cummings"/>
    <x v="3"/>
    <x v="2"/>
  </r>
  <r>
    <s v="Molly Wilson"/>
    <s v="EXP-10011072 "/>
    <n v="26.09"/>
    <d v="2024-01-13T00:00:00"/>
    <x v="0"/>
    <s v="Wash Maintenance"/>
    <s v="5gal bucket, lid, and battery operated pump"/>
    <m/>
    <m/>
    <m/>
    <m/>
    <m/>
    <m/>
    <m/>
    <m/>
    <m/>
    <m/>
    <m/>
    <m/>
    <m/>
    <m/>
    <m/>
    <m/>
    <m/>
    <m/>
    <m/>
    <m/>
    <m/>
    <e v="#REF!"/>
    <s v="SL159@tidalwaveautospa.com"/>
    <s v="Cory Cummings"/>
    <x v="3"/>
    <x v="2"/>
  </r>
  <r>
    <s v="Molly Wilson"/>
    <s v="EXP-10011072 "/>
    <n v="54.48"/>
    <d v="2024-01-14T00:00:00"/>
    <x v="0"/>
    <s v="Wash Maintenance"/>
    <s v="Larger tarp for freezing temperatures"/>
    <m/>
    <m/>
    <m/>
    <m/>
    <m/>
    <m/>
    <m/>
    <m/>
    <m/>
    <m/>
    <m/>
    <m/>
    <m/>
    <m/>
    <m/>
    <m/>
    <m/>
    <m/>
    <m/>
    <m/>
    <m/>
    <e v="#REF!"/>
    <s v="SL159@tidalwaveautospa.com"/>
    <s v="Cory Cummings"/>
    <x v="3"/>
    <x v="2"/>
  </r>
  <r>
    <s v="Mary Hoar"/>
    <s v="EXP-10011516 "/>
    <n v="8.09"/>
    <d v="2024-02-14T00:00:00"/>
    <x v="6"/>
    <s v="Wash Maintenance"/>
    <s v="Grease"/>
    <m/>
    <m/>
    <m/>
    <m/>
    <m/>
    <m/>
    <m/>
    <m/>
    <m/>
    <m/>
    <m/>
    <m/>
    <m/>
    <m/>
    <m/>
    <m/>
    <m/>
    <m/>
    <m/>
    <m/>
    <m/>
    <e v="#REF!"/>
    <s v="SL286@tidalwaveautospa.com"/>
    <s v="Gary Bradley"/>
    <x v="3"/>
    <x v="2"/>
  </r>
  <r>
    <s v="Mary Hoar"/>
    <s v="EXP-10011516 "/>
    <n v="15.97"/>
    <d v="2024-02-14T00:00:00"/>
    <x v="0"/>
    <s v="Office Supplies"/>
    <s v="Toilet Paper"/>
    <m/>
    <m/>
    <m/>
    <m/>
    <m/>
    <m/>
    <m/>
    <m/>
    <m/>
    <m/>
    <m/>
    <m/>
    <m/>
    <m/>
    <m/>
    <m/>
    <m/>
    <m/>
    <m/>
    <m/>
    <m/>
    <e v="#REF!"/>
    <s v="SL286@tidalwaveautospa.com"/>
    <s v="Gary Bradley"/>
    <x v="3"/>
    <x v="2"/>
  </r>
  <r>
    <s v="Colin Williams"/>
    <s v="EXP-10011404 "/>
    <n v="21.58"/>
    <d v="2024-02-16T00:00:00"/>
    <x v="0"/>
    <s v="Office Supplies"/>
    <s v="Toilet tissue"/>
    <m/>
    <m/>
    <m/>
    <m/>
    <m/>
    <m/>
    <m/>
    <m/>
    <m/>
    <m/>
    <m/>
    <m/>
    <m/>
    <m/>
    <m/>
    <m/>
    <m/>
    <m/>
    <m/>
    <m/>
    <m/>
    <e v="#REF!"/>
    <s v="SL76@tidalwaveautospa.com"/>
    <s v="Gary Bradley"/>
    <x v="3"/>
    <x v="2"/>
  </r>
  <r>
    <s v="Richard Porter"/>
    <s v="EXP-10011336 "/>
    <n v="40.65"/>
    <d v="2024-01-15T00:00:00"/>
    <x v="14"/>
    <s v="Wash Maintenance"/>
    <s v="ice melt"/>
    <m/>
    <m/>
    <m/>
    <m/>
    <m/>
    <m/>
    <m/>
    <m/>
    <m/>
    <m/>
    <m/>
    <m/>
    <m/>
    <m/>
    <m/>
    <m/>
    <m/>
    <m/>
    <m/>
    <m/>
    <m/>
    <e v="#REF!"/>
    <s v="SL44@tidalwaveautospa.com"/>
    <s v="Gary Bradley"/>
    <x v="3"/>
    <x v="2"/>
  </r>
  <r>
    <s v="Richard Porter"/>
    <s v="EXP-10011336 "/>
    <n v="27.77"/>
    <d v="2024-01-18T00:00:00"/>
    <x v="1"/>
    <s v="Plumbing Expense"/>
    <s v="plumbing"/>
    <m/>
    <m/>
    <m/>
    <m/>
    <m/>
    <m/>
    <m/>
    <m/>
    <m/>
    <m/>
    <m/>
    <m/>
    <m/>
    <m/>
    <m/>
    <m/>
    <m/>
    <m/>
    <m/>
    <m/>
    <m/>
    <e v="#REF!"/>
    <s v="SL44@tidalwaveautospa.com"/>
    <s v="Gary Bradley"/>
    <x v="3"/>
    <x v="2"/>
  </r>
  <r>
    <s v="Richard Porter"/>
    <s v="EXP-10011336 "/>
    <n v="61.97"/>
    <d v="2024-01-18T00:00:00"/>
    <x v="1"/>
    <s v="Wash Maintenance"/>
    <s v="hose, propane"/>
    <m/>
    <m/>
    <m/>
    <m/>
    <m/>
    <m/>
    <m/>
    <m/>
    <m/>
    <m/>
    <m/>
    <m/>
    <m/>
    <m/>
    <m/>
    <m/>
    <m/>
    <m/>
    <m/>
    <m/>
    <m/>
    <e v="#REF!"/>
    <s v="SL44@tidalwaveautospa.com"/>
    <s v="Gary Bradley"/>
    <x v="3"/>
    <x v="2"/>
  </r>
  <r>
    <s v="Richard Porter"/>
    <s v="EXP-10011336 "/>
    <n v="35.29"/>
    <d v="2024-01-19T00:00:00"/>
    <x v="0"/>
    <s v="Office Supplies"/>
    <s v="toilet paper"/>
    <m/>
    <m/>
    <m/>
    <m/>
    <m/>
    <m/>
    <m/>
    <m/>
    <m/>
    <m/>
    <m/>
    <m/>
    <m/>
    <m/>
    <m/>
    <m/>
    <m/>
    <m/>
    <m/>
    <m/>
    <m/>
    <e v="#REF!"/>
    <s v="SL44@tidalwaveautospa.com"/>
    <s v="Gary Bradley"/>
    <x v="3"/>
    <x v="2"/>
  </r>
  <r>
    <s v="Richard Porter"/>
    <s v="EXP-10011336 "/>
    <n v="71.599999999999994"/>
    <d v="2024-01-26T00:00:00"/>
    <x v="0"/>
    <s v="Wash Maintenance"/>
    <s v="prep hose, keys"/>
    <m/>
    <m/>
    <m/>
    <m/>
    <m/>
    <m/>
    <m/>
    <m/>
    <m/>
    <m/>
    <m/>
    <m/>
    <m/>
    <m/>
    <m/>
    <m/>
    <m/>
    <m/>
    <m/>
    <m/>
    <m/>
    <e v="#REF!"/>
    <s v="SL44@tidalwaveautospa.com"/>
    <s v="Gary Bradley"/>
    <x v="3"/>
    <x v="2"/>
  </r>
  <r>
    <s v="Richard Porter"/>
    <s v="EXP-10011336 "/>
    <n v="58.28"/>
    <d v="2024-01-26T00:00:00"/>
    <x v="0"/>
    <s v="Wash Maintenance"/>
    <s v="compressor oil, gear puller, hose clamps"/>
    <m/>
    <m/>
    <m/>
    <m/>
    <m/>
    <m/>
    <m/>
    <m/>
    <m/>
    <m/>
    <m/>
    <m/>
    <m/>
    <m/>
    <m/>
    <m/>
    <m/>
    <m/>
    <m/>
    <m/>
    <m/>
    <e v="#REF!"/>
    <s v="SL44@tidalwaveautospa.com"/>
    <s v="Gary Bradley"/>
    <x v="3"/>
    <x v="2"/>
  </r>
  <r>
    <s v="Richard Porter"/>
    <s v="EXP-10011336 "/>
    <n v="71.78"/>
    <d v="2024-02-13T00:00:00"/>
    <x v="0"/>
    <s v="Office Supplies"/>
    <s v="detergent, wipes, lysol, water"/>
    <m/>
    <m/>
    <m/>
    <m/>
    <m/>
    <m/>
    <m/>
    <m/>
    <m/>
    <m/>
    <m/>
    <m/>
    <m/>
    <m/>
    <m/>
    <m/>
    <m/>
    <m/>
    <m/>
    <m/>
    <m/>
    <e v="#REF!"/>
    <s v="SL44@tidalwaveautospa.com"/>
    <s v="Gary Bradley"/>
    <x v="3"/>
    <x v="2"/>
  </r>
  <r>
    <s v="Frederick Pierson"/>
    <s v="EXP-10011261 "/>
    <n v="88.12"/>
    <d v="2024-01-28T00:00:00"/>
    <x v="0"/>
    <s v="Itemized"/>
    <s v="salt and batteries"/>
    <n v="14.87"/>
    <s v="Office Supplies"/>
    <s v="batteries"/>
    <n v="73.25"/>
    <s v="Wash Maintenance"/>
    <s v="salt"/>
    <m/>
    <m/>
    <m/>
    <m/>
    <m/>
    <m/>
    <m/>
    <m/>
    <m/>
    <m/>
    <m/>
    <m/>
    <m/>
    <m/>
    <m/>
    <e v="#REF!"/>
    <s v="SL185@tidalwaveautospa.com"/>
    <s v="Gary Bradley"/>
    <x v="3"/>
    <x v="2"/>
  </r>
  <r>
    <s v="Frederick Pierson"/>
    <s v="EXP-10011261 "/>
    <n v="94.74"/>
    <d v="2024-02-02T00:00:00"/>
    <x v="22"/>
    <s v="Parts"/>
    <s v="lock nuts and pipe fittings"/>
    <m/>
    <m/>
    <m/>
    <m/>
    <m/>
    <m/>
    <m/>
    <m/>
    <m/>
    <m/>
    <m/>
    <m/>
    <m/>
    <m/>
    <m/>
    <m/>
    <m/>
    <m/>
    <m/>
    <m/>
    <m/>
    <e v="#REF!"/>
    <s v="SL185@tidalwaveautospa.com"/>
    <s v="Gary Bradley"/>
    <x v="3"/>
    <x v="2"/>
  </r>
  <r>
    <s v="Marcus Stowell"/>
    <s v="EXP-10011701 "/>
    <n v="13.56"/>
    <d v="2024-02-15T00:00:00"/>
    <x v="1"/>
    <s v="Parts"/>
    <s v="Repaired blower"/>
    <m/>
    <m/>
    <m/>
    <m/>
    <m/>
    <m/>
    <m/>
    <m/>
    <m/>
    <m/>
    <m/>
    <m/>
    <m/>
    <m/>
    <m/>
    <m/>
    <m/>
    <m/>
    <m/>
    <m/>
    <m/>
    <e v="#REF!"/>
    <s v="SL229@tidalwaveautospa.com"/>
    <s v="Ricky Doyle"/>
    <x v="3"/>
    <x v="2"/>
  </r>
  <r>
    <s v="Marcus Stowell"/>
    <s v="EXP-10011701 "/>
    <n v="15.09"/>
    <d v="2024-02-15T00:00:00"/>
    <x v="0"/>
    <s v="Wash Maintenance"/>
    <s v="Cleaner"/>
    <m/>
    <m/>
    <m/>
    <m/>
    <m/>
    <m/>
    <m/>
    <m/>
    <m/>
    <m/>
    <m/>
    <m/>
    <m/>
    <m/>
    <m/>
    <m/>
    <m/>
    <m/>
    <m/>
    <m/>
    <m/>
    <e v="#REF!"/>
    <s v="SL229@tidalwaveautospa.com"/>
    <s v="Ricky Doyle"/>
    <x v="3"/>
    <x v="2"/>
  </r>
  <r>
    <s v="Marcus Stowell"/>
    <s v="EXP-10011701 "/>
    <n v="12.01"/>
    <d v="2024-02-22T00:00:00"/>
    <x v="0"/>
    <s v="Wash Maintenance"/>
    <s v="Squeegee"/>
    <m/>
    <m/>
    <m/>
    <m/>
    <m/>
    <m/>
    <m/>
    <m/>
    <m/>
    <m/>
    <m/>
    <m/>
    <m/>
    <m/>
    <m/>
    <m/>
    <m/>
    <m/>
    <m/>
    <m/>
    <m/>
    <e v="#REF!"/>
    <s v="SL229@tidalwaveautospa.com"/>
    <s v="Ricky Doyle"/>
    <x v="3"/>
    <x v="2"/>
  </r>
  <r>
    <s v="Marcus Stowell"/>
    <s v="EXP-10011701 "/>
    <n v="21.19"/>
    <d v="2024-02-24T00:00:00"/>
    <x v="7"/>
    <s v="Parts"/>
    <s v="Patch kit for air leaks"/>
    <m/>
    <m/>
    <m/>
    <m/>
    <m/>
    <m/>
    <m/>
    <m/>
    <m/>
    <m/>
    <m/>
    <m/>
    <m/>
    <m/>
    <m/>
    <m/>
    <m/>
    <m/>
    <m/>
    <m/>
    <m/>
    <e v="#REF!"/>
    <s v="SL229@tidalwaveautospa.com"/>
    <s v="Ricky Doyle"/>
    <x v="3"/>
    <x v="2"/>
  </r>
  <r>
    <s v="James Bentley"/>
    <s v="EXP-10011718 "/>
    <n v="101.73"/>
    <d v="2024-01-25T00:00:00"/>
    <x v="10"/>
    <s v="Wash Maintenance"/>
    <s v="supplies"/>
    <m/>
    <m/>
    <m/>
    <m/>
    <m/>
    <m/>
    <m/>
    <m/>
    <m/>
    <m/>
    <m/>
    <m/>
    <m/>
    <m/>
    <m/>
    <m/>
    <m/>
    <m/>
    <m/>
    <m/>
    <m/>
    <e v="#REF!"/>
    <s v="SL222@tidalwaveautospa.com"/>
    <s v="Ricky Doyle"/>
    <x v="3"/>
    <x v="2"/>
  </r>
  <r>
    <s v="James Bentley"/>
    <s v="EXP-10011718 "/>
    <n v="223.8"/>
    <d v="2024-01-25T00:00:00"/>
    <x v="2"/>
    <s v="Parts"/>
    <s v="equipment repair"/>
    <m/>
    <m/>
    <m/>
    <m/>
    <m/>
    <m/>
    <m/>
    <m/>
    <m/>
    <m/>
    <m/>
    <m/>
    <m/>
    <m/>
    <m/>
    <m/>
    <m/>
    <m/>
    <m/>
    <m/>
    <m/>
    <e v="#REF!"/>
    <s v="SL222@tidalwaveautospa.com"/>
    <s v="Ricky Doyle"/>
    <x v="3"/>
    <x v="2"/>
  </r>
  <r>
    <s v="James Bentley"/>
    <s v="EXP-10011718 "/>
    <n v="95.92"/>
    <d v="2024-01-25T00:00:00"/>
    <x v="10"/>
    <s v="Wash Maintenance"/>
    <s v="cleaning supplies"/>
    <m/>
    <m/>
    <m/>
    <m/>
    <m/>
    <m/>
    <m/>
    <m/>
    <m/>
    <m/>
    <m/>
    <m/>
    <m/>
    <m/>
    <m/>
    <m/>
    <m/>
    <m/>
    <m/>
    <m/>
    <m/>
    <e v="#REF!"/>
    <s v="SL222@tidalwaveautospa.com"/>
    <s v="Ricky Doyle"/>
    <x v="3"/>
    <x v="2"/>
  </r>
  <r>
    <s v="James Bentley"/>
    <s v="EXP-10011718 "/>
    <n v="159.66999999999999"/>
    <d v="2024-02-06T00:00:00"/>
    <x v="10"/>
    <s v="Wash Maintenance"/>
    <s v="supplies"/>
    <m/>
    <m/>
    <m/>
    <m/>
    <m/>
    <m/>
    <m/>
    <m/>
    <m/>
    <m/>
    <m/>
    <m/>
    <m/>
    <m/>
    <m/>
    <m/>
    <m/>
    <m/>
    <m/>
    <m/>
    <m/>
    <e v="#REF!"/>
    <s v="SL222@tidalwaveautospa.com"/>
    <s v="Ricky Doyle"/>
    <x v="3"/>
    <x v="2"/>
  </r>
  <r>
    <s v="James Bentley"/>
    <s v="EXP-10011718 "/>
    <n v="78.150000000000006"/>
    <d v="2024-02-09T00:00:00"/>
    <x v="2"/>
    <s v="Plumbing Expense"/>
    <s v="pvc for repairs"/>
    <m/>
    <m/>
    <m/>
    <m/>
    <m/>
    <m/>
    <m/>
    <m/>
    <m/>
    <m/>
    <m/>
    <m/>
    <m/>
    <m/>
    <m/>
    <m/>
    <m/>
    <m/>
    <m/>
    <m/>
    <m/>
    <e v="#REF!"/>
    <s v="SL222@tidalwaveautospa.com"/>
    <s v="Ricky Doyle"/>
    <x v="3"/>
    <x v="2"/>
  </r>
  <r>
    <s v="James Bentley"/>
    <s v="EXP-10011718 "/>
    <n v="95.65"/>
    <d v="2024-02-10T00:00:00"/>
    <x v="2"/>
    <s v="Parts"/>
    <s v="window wash repairs"/>
    <m/>
    <m/>
    <m/>
    <m/>
    <m/>
    <m/>
    <m/>
    <m/>
    <m/>
    <m/>
    <m/>
    <m/>
    <m/>
    <m/>
    <m/>
    <m/>
    <m/>
    <m/>
    <m/>
    <m/>
    <m/>
    <e v="#REF!"/>
    <s v="SL222@tidalwaveautospa.com"/>
    <s v="Ricky Doyle"/>
    <x v="3"/>
    <x v="2"/>
  </r>
  <r>
    <s v="James Bentley"/>
    <s v="EXP-10011718 "/>
    <n v="7.56"/>
    <d v="2024-02-10T00:00:00"/>
    <x v="10"/>
    <s v="Wash Maintenance"/>
    <s v="cleaning supplies"/>
    <m/>
    <m/>
    <m/>
    <m/>
    <m/>
    <m/>
    <m/>
    <m/>
    <m/>
    <m/>
    <m/>
    <m/>
    <m/>
    <m/>
    <m/>
    <m/>
    <m/>
    <m/>
    <m/>
    <m/>
    <m/>
    <e v="#REF!"/>
    <s v="SL222@tidalwaveautospa.com"/>
    <s v="Ricky Doyle"/>
    <x v="3"/>
    <x v="2"/>
  </r>
  <r>
    <s v="James Bentley"/>
    <s v="EXP-10011718 "/>
    <n v="79.709999999999994"/>
    <d v="2024-02-15T00:00:00"/>
    <x v="6"/>
    <s v="Wash Maintenance"/>
    <s v="parking lot paint"/>
    <m/>
    <m/>
    <m/>
    <m/>
    <m/>
    <m/>
    <m/>
    <m/>
    <m/>
    <m/>
    <m/>
    <m/>
    <m/>
    <m/>
    <m/>
    <m/>
    <m/>
    <m/>
    <m/>
    <m/>
    <m/>
    <e v="#REF!"/>
    <s v="SL222@tidalwaveautospa.com"/>
    <s v="Ricky Doyle"/>
    <x v="3"/>
    <x v="2"/>
  </r>
  <r>
    <s v="David Deal"/>
    <s v="EXP-10011705 "/>
    <n v="19.29"/>
    <d v="2024-02-20T00:00:00"/>
    <x v="0"/>
    <s v="Wash Maintenance"/>
    <s v="cleaning supplies"/>
    <m/>
    <m/>
    <m/>
    <m/>
    <m/>
    <m/>
    <m/>
    <m/>
    <m/>
    <m/>
    <m/>
    <m/>
    <m/>
    <m/>
    <m/>
    <m/>
    <m/>
    <m/>
    <m/>
    <m/>
    <m/>
    <e v="#REF!"/>
    <s v="SL119@tidalwaveautospa.com"/>
    <s v="Jeff Mathis"/>
    <x v="3"/>
    <x v="2"/>
  </r>
  <r>
    <s v="David Deal"/>
    <s v="EXP-10011705 "/>
    <n v="127.87"/>
    <d v="2024-02-24T00:00:00"/>
    <x v="19"/>
    <s v="Wash Maintenance"/>
    <s v="water,vinegar, black printer ink"/>
    <m/>
    <m/>
    <m/>
    <m/>
    <m/>
    <m/>
    <m/>
    <m/>
    <m/>
    <m/>
    <m/>
    <m/>
    <m/>
    <m/>
    <m/>
    <m/>
    <m/>
    <m/>
    <m/>
    <m/>
    <m/>
    <e v="#REF!"/>
    <s v="SL119@tidalwaveautospa.com"/>
    <s v="Jeff Mathis"/>
    <x v="3"/>
    <x v="2"/>
  </r>
  <r>
    <s v="Ricky Houser"/>
    <s v="EXP-10011615 "/>
    <n v="19.14"/>
    <d v="2024-02-16T00:00:00"/>
    <x v="0"/>
    <s v="Office Supplies"/>
    <s v="Paper Towels"/>
    <m/>
    <m/>
    <m/>
    <m/>
    <m/>
    <m/>
    <m/>
    <m/>
    <m/>
    <m/>
    <m/>
    <m/>
    <m/>
    <m/>
    <m/>
    <m/>
    <m/>
    <m/>
    <m/>
    <m/>
    <m/>
    <e v="#REF!"/>
    <s v=""/>
    <s v=""/>
    <x v="3"/>
    <x v="2"/>
  </r>
  <r>
    <s v="Ricky Houser"/>
    <s v="EXP-10011615 "/>
    <n v="64.650000000000006"/>
    <d v="2024-02-16T00:00:00"/>
    <x v="0"/>
    <s v="Wash Maintenance"/>
    <s v="yellow paint for arrows and curbs"/>
    <m/>
    <m/>
    <m/>
    <m/>
    <m/>
    <m/>
    <m/>
    <m/>
    <m/>
    <m/>
    <m/>
    <m/>
    <m/>
    <m/>
    <m/>
    <m/>
    <m/>
    <m/>
    <m/>
    <m/>
    <m/>
    <e v="#REF!"/>
    <s v=""/>
    <s v=""/>
    <x v="3"/>
    <x v="2"/>
  </r>
  <r>
    <s v="Ricky Houser"/>
    <s v="EXP-10011615 "/>
    <n v="102.01"/>
    <d v="2024-02-22T00:00:00"/>
    <x v="1"/>
    <s v="Wash Maintenance"/>
    <s v="Oil filters"/>
    <m/>
    <m/>
    <m/>
    <m/>
    <m/>
    <m/>
    <m/>
    <m/>
    <m/>
    <m/>
    <m/>
    <m/>
    <m/>
    <m/>
    <m/>
    <m/>
    <m/>
    <m/>
    <m/>
    <m/>
    <m/>
    <e v="#REF!"/>
    <s v=""/>
    <s v=""/>
    <x v="3"/>
    <x v="2"/>
  </r>
  <r>
    <s v="Ricky Houser"/>
    <s v="EXP-10011615 "/>
    <n v="41.88"/>
    <d v="2024-02-23T00:00:00"/>
    <x v="0"/>
    <s v="Wash Maintenance"/>
    <s v="Supplies for global action items"/>
    <m/>
    <m/>
    <m/>
    <m/>
    <m/>
    <m/>
    <m/>
    <m/>
    <m/>
    <m/>
    <m/>
    <m/>
    <m/>
    <m/>
    <m/>
    <m/>
    <m/>
    <m/>
    <m/>
    <m/>
    <m/>
    <e v="#REF!"/>
    <s v=""/>
    <s v=""/>
    <x v="3"/>
    <x v="2"/>
  </r>
  <r>
    <s v="Mark Cassidy"/>
    <s v="EXP-10011723 "/>
    <n v="104.92"/>
    <d v="2024-02-27T00:00:00"/>
    <x v="10"/>
    <s v="Wash Maintenance"/>
    <s v="prep carts"/>
    <m/>
    <m/>
    <m/>
    <m/>
    <m/>
    <m/>
    <m/>
    <m/>
    <m/>
    <m/>
    <m/>
    <m/>
    <m/>
    <m/>
    <m/>
    <m/>
    <m/>
    <m/>
    <m/>
    <m/>
    <m/>
    <e v="#REF!"/>
    <s v="SL317@tidalwaveautospa.com"/>
    <s v="Joe Chavez"/>
    <x v="3"/>
    <x v="2"/>
  </r>
  <r>
    <s v="Mark Cassidy"/>
    <s v="EXP-10011723 "/>
    <n v="288.39999999999998"/>
    <d v="2024-02-27T00:00:00"/>
    <x v="10"/>
    <s v="Wash Maintenance"/>
    <s v="safety, plumbing, shelving"/>
    <m/>
    <m/>
    <m/>
    <m/>
    <m/>
    <m/>
    <m/>
    <m/>
    <m/>
    <m/>
    <m/>
    <m/>
    <m/>
    <m/>
    <m/>
    <m/>
    <m/>
    <m/>
    <m/>
    <m/>
    <m/>
    <e v="#REF!"/>
    <s v="SL317@tidalwaveautospa.com"/>
    <s v="Joe Chavez"/>
    <x v="3"/>
    <x v="2"/>
  </r>
  <r>
    <s v="Mark Cassidy"/>
    <s v="EXP-10011723 "/>
    <n v="129.63"/>
    <d v="2024-02-28T00:00:00"/>
    <x v="16"/>
    <s v="Wash Maintenance"/>
    <s v="buckets, scraper, nitrile gloves"/>
    <m/>
    <m/>
    <m/>
    <m/>
    <m/>
    <m/>
    <m/>
    <m/>
    <m/>
    <m/>
    <m/>
    <m/>
    <m/>
    <m/>
    <m/>
    <m/>
    <m/>
    <m/>
    <m/>
    <m/>
    <m/>
    <e v="#REF!"/>
    <s v="SL317@tidalwaveautospa.com"/>
    <s v="Joe Chavez"/>
    <x v="3"/>
    <x v="2"/>
  </r>
  <r>
    <s v="Casey Thompson"/>
    <s v="EXP-10011489 "/>
    <n v="62.83"/>
    <d v="2024-01-16T00:00:00"/>
    <x v="0"/>
    <s v="Wash Maintenance"/>
    <s v="cleaning supllies"/>
    <m/>
    <m/>
    <m/>
    <m/>
    <m/>
    <m/>
    <m/>
    <m/>
    <m/>
    <m/>
    <m/>
    <m/>
    <m/>
    <m/>
    <m/>
    <m/>
    <m/>
    <m/>
    <m/>
    <m/>
    <m/>
    <e v="#REF!"/>
    <s v="SL302@tidalwaveautospa.com"/>
    <s v="Andrew Strevel"/>
    <x v="3"/>
    <x v="2"/>
  </r>
  <r>
    <s v="Casey Thompson"/>
    <s v="EXP-10011489 "/>
    <n v="387.21"/>
    <d v="2024-01-17T00:00:00"/>
    <x v="0"/>
    <s v="Wash Maintenance"/>
    <s v="387.21"/>
    <m/>
    <m/>
    <m/>
    <m/>
    <m/>
    <m/>
    <m/>
    <m/>
    <m/>
    <m/>
    <m/>
    <m/>
    <m/>
    <m/>
    <m/>
    <m/>
    <m/>
    <m/>
    <m/>
    <m/>
    <m/>
    <e v="#REF!"/>
    <s v="SL302@tidalwaveautospa.com"/>
    <s v="Andrew Strevel"/>
    <x v="3"/>
    <x v="2"/>
  </r>
  <r>
    <s v="Casey Thompson"/>
    <s v="EXP-10011489 "/>
    <n v="162.51"/>
    <d v="2024-01-19T00:00:00"/>
    <x v="0"/>
    <s v="Wash Maintenance"/>
    <s v="162.51"/>
    <m/>
    <m/>
    <m/>
    <m/>
    <m/>
    <m/>
    <m/>
    <m/>
    <m/>
    <m/>
    <m/>
    <m/>
    <m/>
    <m/>
    <m/>
    <m/>
    <m/>
    <m/>
    <m/>
    <m/>
    <m/>
    <e v="#REF!"/>
    <s v="SL302@tidalwaveautospa.com"/>
    <s v="Andrew Strevel"/>
    <x v="3"/>
    <x v="2"/>
  </r>
  <r>
    <s v="Bradley Estis"/>
    <s v="EXP-10011714 "/>
    <n v="156.35"/>
    <d v="2024-02-12T00:00:00"/>
    <x v="0"/>
    <s v="Wash Maintenance"/>
    <s v="shelf and gloves"/>
    <m/>
    <m/>
    <m/>
    <m/>
    <m/>
    <m/>
    <m/>
    <m/>
    <m/>
    <m/>
    <m/>
    <m/>
    <m/>
    <m/>
    <m/>
    <m/>
    <m/>
    <m/>
    <m/>
    <m/>
    <m/>
    <e v="#REF!"/>
    <s v="SL232@tidalwaveautospa.com"/>
    <s v="Cory Cummings"/>
    <x v="3"/>
    <x v="2"/>
  </r>
  <r>
    <s v="Bradley Estis"/>
    <s v="EXP-10011714 "/>
    <n v="19.12"/>
    <d v="2024-02-13T00:00:00"/>
    <x v="0"/>
    <s v="Wash Maintenance"/>
    <s v="vinegar"/>
    <m/>
    <m/>
    <m/>
    <m/>
    <m/>
    <m/>
    <m/>
    <m/>
    <m/>
    <m/>
    <m/>
    <m/>
    <m/>
    <m/>
    <m/>
    <m/>
    <m/>
    <m/>
    <m/>
    <m/>
    <m/>
    <e v="#REF!"/>
    <s v="SL232@tidalwaveautospa.com"/>
    <s v="Cory Cummings"/>
    <x v="3"/>
    <x v="2"/>
  </r>
  <r>
    <s v="Bradley Estis"/>
    <s v="EXP-10011714 "/>
    <n v="49.55"/>
    <d v="2024-02-14T00:00:00"/>
    <x v="8"/>
    <s v="Snacks"/>
    <s v="waters"/>
    <m/>
    <m/>
    <m/>
    <m/>
    <m/>
    <m/>
    <m/>
    <m/>
    <m/>
    <m/>
    <m/>
    <m/>
    <m/>
    <m/>
    <m/>
    <m/>
    <m/>
    <m/>
    <m/>
    <m/>
    <m/>
    <e v="#REF!"/>
    <s v="SL232@tidalwaveautospa.com"/>
    <s v="Cory Cummings"/>
    <x v="3"/>
    <x v="2"/>
  </r>
  <r>
    <s v="Bradley Estis"/>
    <s v="EXP-10011714 "/>
    <n v="92.45"/>
    <d v="2024-02-21T00:00:00"/>
    <x v="0"/>
    <s v="Wash Maintenance"/>
    <s v="cleaning supplies"/>
    <m/>
    <m/>
    <m/>
    <m/>
    <m/>
    <m/>
    <m/>
    <m/>
    <m/>
    <m/>
    <m/>
    <m/>
    <m/>
    <m/>
    <m/>
    <m/>
    <m/>
    <m/>
    <m/>
    <m/>
    <m/>
    <e v="#REF!"/>
    <s v="SL232@tidalwaveautospa.com"/>
    <s v="Cory Cummings"/>
    <x v="3"/>
    <x v="2"/>
  </r>
  <r>
    <s v="Bradley Estis"/>
    <s v="EXP-10011714 "/>
    <n v="78.09"/>
    <d v="2024-02-21T00:00:00"/>
    <x v="34"/>
    <s v="Parts"/>
    <s v="self electric repairs"/>
    <m/>
    <m/>
    <m/>
    <m/>
    <m/>
    <m/>
    <m/>
    <m/>
    <m/>
    <m/>
    <m/>
    <m/>
    <m/>
    <m/>
    <m/>
    <m/>
    <m/>
    <m/>
    <m/>
    <m/>
    <m/>
    <e v="#REF!"/>
    <s v="SL232@tidalwaveautospa.com"/>
    <s v="Cory Cummings"/>
    <x v="3"/>
    <x v="2"/>
  </r>
  <r>
    <s v="Bradley Estis"/>
    <s v="EXP-10011714 "/>
    <n v="57.73"/>
    <d v="2024-02-24T00:00:00"/>
    <x v="0"/>
    <s v="Wash Maintenance"/>
    <s v="bath tissue, 2gal tank"/>
    <m/>
    <m/>
    <m/>
    <m/>
    <m/>
    <m/>
    <m/>
    <m/>
    <m/>
    <m/>
    <m/>
    <m/>
    <m/>
    <m/>
    <m/>
    <m/>
    <m/>
    <m/>
    <m/>
    <m/>
    <m/>
    <e v="#REF!"/>
    <s v="SL232@tidalwaveautospa.com"/>
    <s v="Cory Cummings"/>
    <x v="3"/>
    <x v="2"/>
  </r>
  <r>
    <s v="Bradley Estis"/>
    <s v="EXP-10011714 "/>
    <n v="31.13"/>
    <d v="2024-02-26T00:00:00"/>
    <x v="0"/>
    <s v="Wash Maintenance"/>
    <s v="wash chemical concrete cleaning"/>
    <m/>
    <m/>
    <m/>
    <m/>
    <m/>
    <m/>
    <m/>
    <m/>
    <m/>
    <m/>
    <m/>
    <m/>
    <m/>
    <m/>
    <m/>
    <m/>
    <m/>
    <m/>
    <m/>
    <m/>
    <m/>
    <e v="#REF!"/>
    <s v="SL232@tidalwaveautospa.com"/>
    <s v="Cory Cummings"/>
    <x v="3"/>
    <x v="2"/>
  </r>
  <r>
    <s v="Bradley Estis"/>
    <s v="EXP-10011714 "/>
    <n v="39.200000000000003"/>
    <d v="2024-02-27T00:00:00"/>
    <x v="0"/>
    <s v="Safety Supplies"/>
    <s v="gloves"/>
    <m/>
    <m/>
    <m/>
    <m/>
    <m/>
    <m/>
    <m/>
    <m/>
    <m/>
    <m/>
    <m/>
    <m/>
    <m/>
    <m/>
    <m/>
    <m/>
    <m/>
    <m/>
    <m/>
    <m/>
    <m/>
    <e v="#REF!"/>
    <s v="SL232@tidalwaveautospa.com"/>
    <s v="Cory Cummings"/>
    <x v="3"/>
    <x v="2"/>
  </r>
  <r>
    <s v="Cory Knight"/>
    <s v="EXP-10011236 "/>
    <n v="21.3"/>
    <d v="2024-02-09T00:00:00"/>
    <x v="6"/>
    <s v="Office Supplies"/>
    <s v="Mailbox"/>
    <m/>
    <m/>
    <m/>
    <m/>
    <m/>
    <m/>
    <m/>
    <m/>
    <m/>
    <m/>
    <m/>
    <m/>
    <m/>
    <m/>
    <m/>
    <m/>
    <m/>
    <m/>
    <m/>
    <m/>
    <m/>
    <e v="#REF!"/>
    <s v="SL282@tidalwaveautospa.com"/>
    <s v="Cory Cummings"/>
    <x v="3"/>
    <x v="2"/>
  </r>
  <r>
    <s v="Anthony Nagy"/>
    <s v="EXP-10011346 "/>
    <n v="14.02"/>
    <d v="2024-01-28T00:00:00"/>
    <x v="22"/>
    <s v="Parts"/>
    <s v="Parts"/>
    <m/>
    <m/>
    <m/>
    <m/>
    <m/>
    <m/>
    <m/>
    <m/>
    <m/>
    <m/>
    <m/>
    <m/>
    <m/>
    <m/>
    <m/>
    <m/>
    <m/>
    <m/>
    <m/>
    <m/>
    <m/>
    <e v="#REF!"/>
    <s v="SL87@tidalwaveautospa.com"/>
    <s v="Andrew Stephens"/>
    <x v="3"/>
    <x v="2"/>
  </r>
  <r>
    <s v="Anthony Nagy"/>
    <s v="EXP-10011346 "/>
    <n v="252.72"/>
    <d v="2024-01-30T00:00:00"/>
    <x v="6"/>
    <s v="Wash Maintenance"/>
    <s v="Glycol"/>
    <m/>
    <m/>
    <m/>
    <m/>
    <m/>
    <m/>
    <m/>
    <m/>
    <m/>
    <m/>
    <m/>
    <m/>
    <m/>
    <m/>
    <m/>
    <m/>
    <m/>
    <m/>
    <m/>
    <m/>
    <m/>
    <e v="#REF!"/>
    <s v="SL87@tidalwaveautospa.com"/>
    <s v="Andrew Stephens"/>
    <x v="3"/>
    <x v="2"/>
  </r>
  <r>
    <s v="Anthony Nagy"/>
    <s v="EXP-10011346 "/>
    <n v="88.31"/>
    <d v="2024-01-31T00:00:00"/>
    <x v="0"/>
    <s v="Small Tools"/>
    <s v="Torch kit"/>
    <m/>
    <m/>
    <m/>
    <m/>
    <m/>
    <m/>
    <m/>
    <m/>
    <m/>
    <m/>
    <m/>
    <m/>
    <m/>
    <m/>
    <m/>
    <m/>
    <m/>
    <m/>
    <m/>
    <m/>
    <m/>
    <e v="#REF!"/>
    <s v="SL87@tidalwaveautospa.com"/>
    <s v="Andrew Stephens"/>
    <x v="3"/>
    <x v="2"/>
  </r>
  <r>
    <s v="Anthony Nagy"/>
    <s v="EXP-10011346 "/>
    <n v="66.099999999999994"/>
    <d v="2024-02-06T00:00:00"/>
    <x v="3"/>
    <s v="Vehicle Damage Claims"/>
    <s v="Side mirror repair"/>
    <m/>
    <m/>
    <m/>
    <m/>
    <m/>
    <m/>
    <m/>
    <m/>
    <m/>
    <m/>
    <m/>
    <m/>
    <m/>
    <m/>
    <m/>
    <m/>
    <m/>
    <m/>
    <m/>
    <m/>
    <m/>
    <e v="#REF!"/>
    <s v="SL87@tidalwaveautospa.com"/>
    <s v="Andrew Stephens"/>
    <x v="3"/>
    <x v="2"/>
  </r>
  <r>
    <s v="Anthony Nagy"/>
    <s v="EXP-10011346 "/>
    <n v="19.28"/>
    <d v="2024-02-08T00:00:00"/>
    <x v="0"/>
    <s v="Small Tools"/>
    <s v="Pipe bender"/>
    <m/>
    <m/>
    <m/>
    <m/>
    <m/>
    <m/>
    <m/>
    <m/>
    <m/>
    <m/>
    <m/>
    <m/>
    <m/>
    <m/>
    <m/>
    <m/>
    <m/>
    <m/>
    <m/>
    <m/>
    <m/>
    <e v="#REF!"/>
    <s v="SL87@tidalwaveautospa.com"/>
    <s v="Andrew Stephens"/>
    <x v="3"/>
    <x v="2"/>
  </r>
  <r>
    <s v="Anthony Nagy"/>
    <s v="EXP-10011346 "/>
    <n v="16.829999999999998"/>
    <d v="2024-02-12T00:00:00"/>
    <x v="22"/>
    <s v="Parts"/>
    <s v="Parts FOR FARGO"/>
    <m/>
    <m/>
    <m/>
    <m/>
    <m/>
    <m/>
    <m/>
    <m/>
    <m/>
    <m/>
    <m/>
    <m/>
    <m/>
    <m/>
    <m/>
    <m/>
    <m/>
    <m/>
    <m/>
    <m/>
    <m/>
    <e v="#REF!"/>
    <s v="SL87@tidalwaveautospa.com"/>
    <s v="Andrew Stephens"/>
    <x v="3"/>
    <x v="2"/>
  </r>
  <r>
    <s v="Anthony Nagy"/>
    <s v="EXP-10011346 "/>
    <n v="150.13999999999999"/>
    <d v="2024-02-13T00:00:00"/>
    <x v="0"/>
    <s v="Small Tools"/>
    <s v="Large pipe bender"/>
    <m/>
    <m/>
    <m/>
    <m/>
    <m/>
    <m/>
    <m/>
    <m/>
    <m/>
    <m/>
    <m/>
    <m/>
    <m/>
    <m/>
    <m/>
    <m/>
    <m/>
    <m/>
    <m/>
    <m/>
    <m/>
    <e v="#REF!"/>
    <s v="SL87@tidalwaveautospa.com"/>
    <s v="Andrew Stephens"/>
    <x v="3"/>
    <x v="2"/>
  </r>
  <r>
    <s v="Anthony Nagy"/>
    <s v="EXP-10011346 "/>
    <n v="11.96"/>
    <d v="2024-02-16T00:00:00"/>
    <x v="8"/>
    <s v="Snacks"/>
    <s v="Water"/>
    <m/>
    <m/>
    <m/>
    <m/>
    <m/>
    <m/>
    <m/>
    <m/>
    <m/>
    <m/>
    <m/>
    <m/>
    <m/>
    <m/>
    <m/>
    <m/>
    <m/>
    <m/>
    <m/>
    <m/>
    <m/>
    <e v="#REF!"/>
    <s v="SL87@tidalwaveautospa.com"/>
    <s v="Andrew Stephens"/>
    <x v="3"/>
    <x v="2"/>
  </r>
  <r>
    <s v="John Sauers"/>
    <s v="EXP-10011725 "/>
    <n v="22.54"/>
    <d v="2024-02-26T00:00:00"/>
    <x v="0"/>
    <s v="Wash Maintenance"/>
    <s v="dawn and vinegar"/>
    <m/>
    <m/>
    <m/>
    <m/>
    <m/>
    <m/>
    <m/>
    <m/>
    <m/>
    <m/>
    <m/>
    <m/>
    <m/>
    <m/>
    <m/>
    <m/>
    <m/>
    <m/>
    <m/>
    <m/>
    <m/>
    <e v="#REF!"/>
    <s v="SL216@tidalwaveautospa.com"/>
    <s v="Patrick Rollins"/>
    <x v="3"/>
    <x v="2"/>
  </r>
  <r>
    <s v="John Sauers"/>
    <s v="EXP-10011725 "/>
    <n v="55.1"/>
    <d v="2024-02-26T00:00:00"/>
    <x v="0"/>
    <s v="Wash Maintenance"/>
    <s v="prep buckets"/>
    <m/>
    <m/>
    <m/>
    <m/>
    <m/>
    <m/>
    <m/>
    <m/>
    <m/>
    <m/>
    <m/>
    <m/>
    <m/>
    <m/>
    <m/>
    <m/>
    <m/>
    <m/>
    <m/>
    <m/>
    <m/>
    <e v="#REF!"/>
    <s v="SL216@tidalwaveautospa.com"/>
    <s v="Patrick Rollins"/>
    <x v="3"/>
    <x v="2"/>
  </r>
  <r>
    <s v="Samuel Schmidt"/>
    <s v="EXP-10011706 "/>
    <n v="7.88"/>
    <d v="2023-12-14T00:00:00"/>
    <x v="8"/>
    <s v="Snacks"/>
    <s v="Employee Drinks"/>
    <m/>
    <m/>
    <m/>
    <m/>
    <m/>
    <m/>
    <m/>
    <m/>
    <m/>
    <m/>
    <m/>
    <m/>
    <m/>
    <m/>
    <m/>
    <m/>
    <m/>
    <m/>
    <m/>
    <m/>
    <m/>
    <e v="#REF!"/>
    <s v="SL183@tidalwaveautospa.com"/>
    <s v="Joe Chavez"/>
    <x v="3"/>
    <x v="2"/>
  </r>
  <r>
    <s v="Samuel Schmidt"/>
    <s v="EXP-10011706 "/>
    <n v="163.94"/>
    <d v="2024-02-23T00:00:00"/>
    <x v="0"/>
    <s v="Wash Maintenance"/>
    <s v="C3"/>
    <m/>
    <m/>
    <m/>
    <m/>
    <m/>
    <m/>
    <m/>
    <m/>
    <m/>
    <m/>
    <m/>
    <m/>
    <m/>
    <m/>
    <m/>
    <m/>
    <m/>
    <m/>
    <m/>
    <m/>
    <m/>
    <e v="#REF!"/>
    <s v="SL183@tidalwaveautospa.com"/>
    <s v="Joe Chavez"/>
    <x v="3"/>
    <x v="2"/>
  </r>
  <r>
    <s v="Samuel Schmidt"/>
    <s v="EXP-10011706 "/>
    <n v="81.150000000000006"/>
    <d v="2024-02-26T00:00:00"/>
    <x v="0"/>
    <s v="Wash Maintenance"/>
    <s v="Dawn, Water, Sports Drinks"/>
    <m/>
    <m/>
    <m/>
    <m/>
    <m/>
    <m/>
    <m/>
    <m/>
    <m/>
    <m/>
    <m/>
    <m/>
    <m/>
    <m/>
    <m/>
    <m/>
    <m/>
    <m/>
    <m/>
    <m/>
    <m/>
    <e v="#REF!"/>
    <s v="SL183@tidalwaveautospa.com"/>
    <s v="Joe Chavez"/>
    <x v="3"/>
    <x v="2"/>
  </r>
  <r>
    <s v="Adam Hicks"/>
    <s v="EXP-10011781 "/>
    <n v="36.4"/>
    <d v="2024-02-17T00:00:00"/>
    <x v="0"/>
    <s v="Wash Maintenance"/>
    <s v="Dawn for window cleaning"/>
    <m/>
    <m/>
    <m/>
    <m/>
    <m/>
    <m/>
    <m/>
    <m/>
    <m/>
    <m/>
    <m/>
    <m/>
    <m/>
    <m/>
    <m/>
    <m/>
    <m/>
    <m/>
    <m/>
    <m/>
    <m/>
    <e v="#REF!"/>
    <s v="SL39@tidalwaveautospa.com"/>
    <s v="Michael Dodge"/>
    <x v="3"/>
    <x v="2"/>
  </r>
  <r>
    <s v="Adam Hicks"/>
    <s v="EXP-10011781 "/>
    <n v="14.4"/>
    <d v="2024-02-20T00:00:00"/>
    <x v="17"/>
    <s v="Miscellaneous Expense - Non-SL"/>
    <s v="Personal Expense by accident - please payroll deduct"/>
    <m/>
    <m/>
    <m/>
    <m/>
    <m/>
    <m/>
    <m/>
    <m/>
    <m/>
    <m/>
    <m/>
    <m/>
    <m/>
    <m/>
    <m/>
    <m/>
    <m/>
    <m/>
    <m/>
    <m/>
    <m/>
    <e v="#REF!"/>
    <s v="SL39@tidalwaveautospa.com"/>
    <s v="Michael Dodge"/>
    <x v="3"/>
    <x v="2"/>
  </r>
  <r>
    <s v="Adam Hicks"/>
    <s v="EXP-10011781 "/>
    <n v="52.82"/>
    <d v="2024-02-23T00:00:00"/>
    <x v="0"/>
    <s v="Wash Maintenance"/>
    <s v="Laundry detergent and febreeze"/>
    <m/>
    <m/>
    <m/>
    <m/>
    <m/>
    <m/>
    <m/>
    <m/>
    <m/>
    <m/>
    <m/>
    <m/>
    <m/>
    <m/>
    <m/>
    <m/>
    <m/>
    <m/>
    <m/>
    <m/>
    <m/>
    <e v="#REF!"/>
    <s v="SL39@tidalwaveautospa.com"/>
    <s v="Michael Dodge"/>
    <x v="3"/>
    <x v="2"/>
  </r>
  <r>
    <s v="Adam Hicks"/>
    <s v="EXP-10011781 "/>
    <n v="7.2"/>
    <d v="2024-02-23T00:00:00"/>
    <x v="17"/>
    <s v="Miscellaneous Expense - Non-SL"/>
    <s v="Personal expense - Accident charge for Tesla on Tesla App - deduct from payroll"/>
    <m/>
    <m/>
    <m/>
    <m/>
    <m/>
    <m/>
    <m/>
    <m/>
    <m/>
    <m/>
    <m/>
    <m/>
    <m/>
    <m/>
    <m/>
    <m/>
    <m/>
    <m/>
    <m/>
    <m/>
    <m/>
    <e v="#REF!"/>
    <s v="SL39@tidalwaveautospa.com"/>
    <s v="Michael Dodge"/>
    <x v="3"/>
    <x v="2"/>
  </r>
  <r>
    <s v="Adam Hicks"/>
    <s v="EXP-10011781 "/>
    <n v="106.74"/>
    <d v="2024-02-23T00:00:00"/>
    <x v="22"/>
    <s v="Small Tools"/>
    <s v="Aluminum floor jack to use for tire brush and wrap maintenance repairs"/>
    <m/>
    <m/>
    <m/>
    <m/>
    <m/>
    <m/>
    <m/>
    <m/>
    <m/>
    <m/>
    <m/>
    <m/>
    <m/>
    <m/>
    <m/>
    <m/>
    <m/>
    <m/>
    <m/>
    <m/>
    <m/>
    <e v="#REF!"/>
    <s v="SL39@tidalwaveautospa.com"/>
    <s v="Michael Dodge"/>
    <x v="3"/>
    <x v="2"/>
  </r>
  <r>
    <s v="Adam Hicks"/>
    <s v="EXP-10011781 "/>
    <n v="10.66"/>
    <d v="2024-02-24T00:00:00"/>
    <x v="0"/>
    <s v="Wash Maintenance"/>
    <s v="Water hose nozzel to spray on hose"/>
    <m/>
    <m/>
    <m/>
    <m/>
    <m/>
    <m/>
    <m/>
    <m/>
    <m/>
    <m/>
    <m/>
    <m/>
    <m/>
    <m/>
    <m/>
    <m/>
    <m/>
    <m/>
    <m/>
    <m/>
    <m/>
    <e v="#REF!"/>
    <s v="SL39@tidalwaveautospa.com"/>
    <s v="Michael Dodge"/>
    <x v="3"/>
    <x v="2"/>
  </r>
  <r>
    <s v="Adam Hicks"/>
    <s v="EXP-10011781 "/>
    <n v="10.28"/>
    <d v="2024-02-26T00:00:00"/>
    <x v="7"/>
    <s v="Parts"/>
    <s v="Toilet handle repair"/>
    <m/>
    <m/>
    <m/>
    <m/>
    <m/>
    <m/>
    <m/>
    <m/>
    <m/>
    <m/>
    <m/>
    <m/>
    <m/>
    <m/>
    <m/>
    <m/>
    <m/>
    <m/>
    <m/>
    <m/>
    <m/>
    <e v="#REF!"/>
    <s v="SL39@tidalwaveautospa.com"/>
    <s v="Michael Dodge"/>
    <x v="3"/>
    <x v="2"/>
  </r>
  <r>
    <s v="Adam Hicks"/>
    <s v="EXP-10011781 "/>
    <n v="9.9"/>
    <d v="2024-02-26T00:00:00"/>
    <x v="0"/>
    <s v="Office Supplies"/>
    <s v="Copies of toilet paper box keys for bathroom"/>
    <m/>
    <m/>
    <m/>
    <m/>
    <m/>
    <m/>
    <m/>
    <m/>
    <m/>
    <m/>
    <m/>
    <m/>
    <m/>
    <m/>
    <m/>
    <m/>
    <m/>
    <m/>
    <m/>
    <m/>
    <m/>
    <e v="#REF!"/>
    <s v="SL39@tidalwaveautospa.com"/>
    <s v="Michael Dodge"/>
    <x v="3"/>
    <x v="2"/>
  </r>
  <r>
    <s v="Adam Hicks"/>
    <s v="EXP-10011781 "/>
    <n v="8.2799999999999994"/>
    <d v="2024-02-26T00:00:00"/>
    <x v="17"/>
    <s v="Miscellaneous Expense - Non-SL"/>
    <s v="Accident charge - deduct from payroll - Tesla charged tidal wave card on Tesla App - changed to personal card - fixed"/>
    <m/>
    <m/>
    <m/>
    <m/>
    <m/>
    <m/>
    <m/>
    <m/>
    <m/>
    <m/>
    <m/>
    <m/>
    <m/>
    <m/>
    <m/>
    <m/>
    <m/>
    <m/>
    <m/>
    <m/>
    <m/>
    <e v="#REF!"/>
    <s v="SL39@tidalwaveautospa.com"/>
    <s v="Michael Dodge"/>
    <x v="3"/>
    <x v="2"/>
  </r>
  <r>
    <s v="Adam Hicks"/>
    <s v="EXP-10011781 "/>
    <n v="42.66"/>
    <d v="2024-02-26T00:00:00"/>
    <x v="0"/>
    <s v="Wash Maintenance"/>
    <s v="4 prep brush handles and blue tape"/>
    <m/>
    <m/>
    <m/>
    <m/>
    <m/>
    <m/>
    <m/>
    <m/>
    <m/>
    <m/>
    <m/>
    <m/>
    <m/>
    <m/>
    <m/>
    <m/>
    <m/>
    <m/>
    <m/>
    <m/>
    <m/>
    <e v="#REF!"/>
    <s v="SL39@tidalwaveautospa.com"/>
    <s v="Michael Dodge"/>
    <x v="3"/>
    <x v="2"/>
  </r>
  <r>
    <s v="Adam Hicks"/>
    <s v="EXP-10011781 "/>
    <n v="32"/>
    <d v="2024-02-27T00:00:00"/>
    <x v="0"/>
    <s v="Wash Maintenance"/>
    <s v="Quick connect pieces for pressure washer floor wheel"/>
    <m/>
    <m/>
    <m/>
    <m/>
    <m/>
    <m/>
    <m/>
    <m/>
    <m/>
    <m/>
    <m/>
    <m/>
    <m/>
    <m/>
    <m/>
    <m/>
    <m/>
    <m/>
    <m/>
    <m/>
    <m/>
    <e v="#REF!"/>
    <s v="SL39@tidalwaveautospa.com"/>
    <s v="Michael Dodge"/>
    <x v="3"/>
    <x v="2"/>
  </r>
  <r>
    <s v="Adam Hicks"/>
    <s v="EXP-10011781 "/>
    <n v="11.29"/>
    <d v="2024-03-02T00:00:00"/>
    <x v="0"/>
    <s v="Snacks"/>
    <s v="Bottles of Water"/>
    <m/>
    <m/>
    <m/>
    <m/>
    <m/>
    <m/>
    <m/>
    <m/>
    <m/>
    <m/>
    <m/>
    <m/>
    <m/>
    <m/>
    <m/>
    <m/>
    <m/>
    <m/>
    <m/>
    <m/>
    <m/>
    <e v="#REF!"/>
    <s v="SL39@tidalwaveautospa.com"/>
    <s v="Michael Dodge"/>
    <x v="3"/>
    <x v="2"/>
  </r>
  <r>
    <s v="Adam Hicks"/>
    <s v="EXP-10011781 "/>
    <n v="78.28"/>
    <d v="2024-03-03T00:00:00"/>
    <x v="0"/>
    <s v="Wash Maintenance"/>
    <s v="Laundry detergent"/>
    <m/>
    <m/>
    <m/>
    <m/>
    <m/>
    <m/>
    <m/>
    <m/>
    <m/>
    <m/>
    <m/>
    <m/>
    <m/>
    <m/>
    <m/>
    <m/>
    <m/>
    <m/>
    <m/>
    <m/>
    <m/>
    <e v="#REF!"/>
    <s v="SL39@tidalwaveautospa.com"/>
    <s v="Michael Dodge"/>
    <x v="3"/>
    <x v="2"/>
  </r>
  <r>
    <s v="Sean Bush"/>
    <s v="EXP-10010233 "/>
    <n v="409.21"/>
    <d v="2023-12-05T00:00:00"/>
    <x v="0"/>
    <s v="Wash Maintenance"/>
    <s v="various supplies for site"/>
    <m/>
    <m/>
    <m/>
    <m/>
    <m/>
    <m/>
    <m/>
    <m/>
    <m/>
    <m/>
    <m/>
    <m/>
    <m/>
    <m/>
    <m/>
    <m/>
    <m/>
    <m/>
    <m/>
    <m/>
    <m/>
    <e v="#REF!"/>
    <s v="sean.bush@tidalwaveautospa.com"/>
    <s v="Bruce Maxwell"/>
    <x v="3"/>
    <x v="2"/>
  </r>
  <r>
    <s v="Sean Bush"/>
    <s v="EXP-10010233 "/>
    <n v="-47.94"/>
    <d v="2023-12-30T00:00:00"/>
    <x v="0"/>
    <s v="Car Wash"/>
    <s v="Returned charge from XPT tests before opening"/>
    <m/>
    <m/>
    <m/>
    <m/>
    <m/>
    <m/>
    <m/>
    <m/>
    <m/>
    <m/>
    <m/>
    <m/>
    <m/>
    <m/>
    <m/>
    <m/>
    <m/>
    <m/>
    <m/>
    <m/>
    <m/>
    <e v="#REF!"/>
    <s v="sean.bush@tidalwaveautospa.com"/>
    <s v="Bruce Maxwell"/>
    <x v="3"/>
    <x v="2"/>
  </r>
  <r>
    <s v="Sean Bush"/>
    <s v="EXP-10010233 "/>
    <n v="-99.94"/>
    <d v="2023-12-30T00:00:00"/>
    <x v="0"/>
    <s v="Car Wash"/>
    <s v="Returned charge from XPT tests before opening"/>
    <m/>
    <m/>
    <m/>
    <m/>
    <m/>
    <m/>
    <m/>
    <m/>
    <m/>
    <m/>
    <m/>
    <m/>
    <m/>
    <m/>
    <m/>
    <m/>
    <m/>
    <m/>
    <m/>
    <m/>
    <m/>
    <e v="#REF!"/>
    <s v="sean.bush@tidalwaveautospa.com"/>
    <s v="Bruce Maxwell"/>
    <x v="3"/>
    <x v="2"/>
  </r>
  <r>
    <s v="Sean Bush"/>
    <s v="EXP-10010233 "/>
    <n v="48.46"/>
    <d v="2023-12-31T00:00:00"/>
    <x v="28"/>
    <s v="Miscellaneous Expense - Non-SL"/>
    <s v="personal"/>
    <m/>
    <m/>
    <m/>
    <m/>
    <m/>
    <m/>
    <m/>
    <m/>
    <m/>
    <m/>
    <m/>
    <m/>
    <m/>
    <m/>
    <m/>
    <m/>
    <m/>
    <m/>
    <m/>
    <m/>
    <m/>
    <e v="#REF!"/>
    <s v="sean.bush@tidalwaveautospa.com"/>
    <s v="Bruce Maxwell"/>
    <x v="3"/>
    <x v="2"/>
  </r>
  <r>
    <s v="Sean Bush"/>
    <s v="EXP-10010233 "/>
    <n v="7.91"/>
    <d v="2024-01-01T00:00:00"/>
    <x v="0"/>
    <s v="Miscellaneous Expense - Non-SL"/>
    <s v="Personal"/>
    <m/>
    <m/>
    <m/>
    <m/>
    <m/>
    <m/>
    <m/>
    <m/>
    <m/>
    <m/>
    <m/>
    <m/>
    <m/>
    <m/>
    <m/>
    <m/>
    <m/>
    <m/>
    <m/>
    <m/>
    <m/>
    <e v="#REF!"/>
    <s v="sean.bush@tidalwaveautospa.com"/>
    <s v="Bruce Maxwell"/>
    <x v="3"/>
    <x v="2"/>
  </r>
  <r>
    <s v="Sean Bush"/>
    <s v="EXP-10010233 "/>
    <n v="12.89"/>
    <d v="2024-01-01T00:00:00"/>
    <x v="0"/>
    <s v="Miscellaneous Expense - Non-SL"/>
    <s v="Personal"/>
    <m/>
    <m/>
    <m/>
    <m/>
    <m/>
    <m/>
    <m/>
    <m/>
    <m/>
    <m/>
    <m/>
    <m/>
    <m/>
    <m/>
    <m/>
    <m/>
    <m/>
    <m/>
    <m/>
    <m/>
    <m/>
    <e v="#REF!"/>
    <s v="sean.bush@tidalwaveautospa.com"/>
    <s v="Bruce Maxwell"/>
    <x v="3"/>
    <x v="2"/>
  </r>
  <r>
    <s v="Sean Bush"/>
    <s v="EXP-10010233 "/>
    <n v="29.82"/>
    <d v="2024-01-09T00:00:00"/>
    <x v="0"/>
    <s v="Office Supplies"/>
    <s v="batteries and waters"/>
    <m/>
    <m/>
    <m/>
    <m/>
    <m/>
    <m/>
    <m/>
    <m/>
    <m/>
    <m/>
    <m/>
    <m/>
    <m/>
    <m/>
    <m/>
    <m/>
    <m/>
    <m/>
    <m/>
    <m/>
    <m/>
    <e v="#REF!"/>
    <s v="sean.bush@tidalwaveautospa.com"/>
    <s v="Bruce Maxwell"/>
    <x v="3"/>
    <x v="2"/>
  </r>
  <r>
    <s v="Sean Bush"/>
    <s v="EXP-10010233 "/>
    <n v="157.16999999999999"/>
    <d v="2024-01-09T00:00:00"/>
    <x v="0"/>
    <s v="Wash Maintenance"/>
    <s v="various supplies"/>
    <m/>
    <m/>
    <m/>
    <m/>
    <m/>
    <m/>
    <m/>
    <m/>
    <m/>
    <m/>
    <m/>
    <m/>
    <m/>
    <m/>
    <m/>
    <m/>
    <m/>
    <m/>
    <m/>
    <m/>
    <m/>
    <e v="#REF!"/>
    <s v="sean.bush@tidalwaveautospa.com"/>
    <s v="Bruce Maxwell"/>
    <x v="3"/>
    <x v="2"/>
  </r>
  <r>
    <s v="Ashley Wilson"/>
    <s v="EXP-10010328 "/>
    <n v="225.72"/>
    <d v="2023-12-20T00:00:00"/>
    <x v="26"/>
    <s v="Entertainment"/>
    <s v="Site Leader Retreat"/>
    <m/>
    <m/>
    <m/>
    <m/>
    <m/>
    <m/>
    <m/>
    <m/>
    <m/>
    <m/>
    <m/>
    <m/>
    <m/>
    <m/>
    <m/>
    <m/>
    <m/>
    <m/>
    <m/>
    <m/>
    <m/>
    <e v="#REF!"/>
    <s v="ashley.wilson@tidalwaveautospa.com"/>
    <s v="Lucas Mininger"/>
    <x v="3"/>
    <x v="2"/>
  </r>
  <r>
    <s v="Ashley Wilson"/>
    <s v="EXP-10011788 "/>
    <n v="71.56"/>
    <d v="2024-01-05T00:00:00"/>
    <x v="4"/>
    <s v="Postage"/>
    <s v="UPS"/>
    <m/>
    <m/>
    <m/>
    <m/>
    <m/>
    <m/>
    <m/>
    <m/>
    <m/>
    <m/>
    <m/>
    <m/>
    <m/>
    <m/>
    <m/>
    <m/>
    <m/>
    <m/>
    <m/>
    <m/>
    <m/>
    <e v="#REF!"/>
    <s v="ashley.wilson@tidalwaveautospa.com"/>
    <s v="Lucas Mininger"/>
    <x v="3"/>
    <x v="2"/>
  </r>
  <r>
    <s v="Daniel Richardson"/>
    <s v="EXP-10010061 "/>
    <n v="186.59"/>
    <d v="2023-12-20T00:00:00"/>
    <x v="0"/>
    <s v="Wash Maintenance"/>
    <s v="Hydraulic oil, heco leaking"/>
    <m/>
    <m/>
    <m/>
    <m/>
    <m/>
    <m/>
    <m/>
    <m/>
    <m/>
    <m/>
    <m/>
    <m/>
    <m/>
    <m/>
    <m/>
    <m/>
    <m/>
    <m/>
    <m/>
    <m/>
    <m/>
    <e v="#REF!"/>
    <s v="SL29@tidalwaveautospa.com"/>
    <s v="Wesley Kurtz"/>
    <x v="3"/>
    <x v="2"/>
  </r>
  <r>
    <s v="Daniel Richardson"/>
    <s v="EXP-10010061 "/>
    <n v="153.27000000000001"/>
    <d v="2023-12-20T00:00:00"/>
    <x v="0"/>
    <s v="Wash Maintenance"/>
    <s v="Cleaning supplies"/>
    <m/>
    <m/>
    <m/>
    <m/>
    <m/>
    <m/>
    <m/>
    <m/>
    <m/>
    <m/>
    <m/>
    <m/>
    <m/>
    <m/>
    <m/>
    <m/>
    <m/>
    <m/>
    <m/>
    <m/>
    <m/>
    <e v="#REF!"/>
    <s v="SL29@tidalwaveautospa.com"/>
    <s v="Wesley Kurtz"/>
    <x v="3"/>
    <x v="2"/>
  </r>
  <r>
    <s v="Daniel Richardson"/>
    <s v="EXP-10010061 "/>
    <n v="14.99"/>
    <d v="2023-12-22T00:00:00"/>
    <x v="0"/>
    <s v="Wash Maintenance"/>
    <s v="Pans for oil leak"/>
    <m/>
    <m/>
    <m/>
    <m/>
    <m/>
    <m/>
    <m/>
    <m/>
    <m/>
    <m/>
    <m/>
    <m/>
    <m/>
    <m/>
    <m/>
    <m/>
    <m/>
    <m/>
    <m/>
    <m/>
    <m/>
    <e v="#REF!"/>
    <s v="SL29@tidalwaveautospa.com"/>
    <s v="Wesley Kurtz"/>
    <x v="3"/>
    <x v="2"/>
  </r>
  <r>
    <s v="Daniel Richardson"/>
    <s v="EXP-10010061 "/>
    <n v="211.77"/>
    <d v="2023-12-22T00:00:00"/>
    <x v="0"/>
    <s v="Wash Maintenance"/>
    <s v="Bydraulic oil, heco leaking"/>
    <m/>
    <m/>
    <m/>
    <m/>
    <m/>
    <m/>
    <m/>
    <m/>
    <m/>
    <m/>
    <m/>
    <m/>
    <m/>
    <m/>
    <m/>
    <m/>
    <m/>
    <m/>
    <m/>
    <m/>
    <m/>
    <e v="#REF!"/>
    <s v="SL29@tidalwaveautospa.com"/>
    <s v="Wesley Kurtz"/>
    <x v="3"/>
    <x v="2"/>
  </r>
  <r>
    <s v="Daniel Richardson"/>
    <s v="EXP-10010061 "/>
    <n v="186.59"/>
    <d v="2023-12-23T00:00:00"/>
    <x v="0"/>
    <s v="Wash Maintenance"/>
    <s v="Hydraulic oil. Heco leaking"/>
    <m/>
    <m/>
    <m/>
    <m/>
    <m/>
    <m/>
    <m/>
    <m/>
    <m/>
    <m/>
    <m/>
    <m/>
    <m/>
    <m/>
    <m/>
    <m/>
    <m/>
    <m/>
    <m/>
    <m/>
    <m/>
    <e v="#REF!"/>
    <s v="SL29@tidalwaveautospa.com"/>
    <s v="Wesley Kurtz"/>
    <x v="3"/>
    <x v="2"/>
  </r>
  <r>
    <s v="Daniel Richardson"/>
    <s v="EXP-10010061 "/>
    <n v="373.19"/>
    <d v="2023-12-23T00:00:00"/>
    <x v="0"/>
    <s v="Wash Maintenance"/>
    <s v="Hydraulic oil, heco leak"/>
    <m/>
    <m/>
    <m/>
    <m/>
    <m/>
    <m/>
    <m/>
    <m/>
    <m/>
    <m/>
    <m/>
    <m/>
    <m/>
    <m/>
    <m/>
    <m/>
    <m/>
    <m/>
    <m/>
    <m/>
    <m/>
    <e v="#REF!"/>
    <s v="SL29@tidalwaveautospa.com"/>
    <s v="Wesley Kurtz"/>
    <x v="3"/>
    <x v="2"/>
  </r>
  <r>
    <s v="Daniel Richardson"/>
    <s v="EXP-10010061 "/>
    <n v="150.12"/>
    <d v="2023-12-27T00:00:00"/>
    <x v="11"/>
    <s v="Small Tools"/>
    <s v="Grinder and itility knives"/>
    <m/>
    <m/>
    <m/>
    <m/>
    <m/>
    <m/>
    <m/>
    <m/>
    <m/>
    <m/>
    <m/>
    <m/>
    <m/>
    <m/>
    <m/>
    <m/>
    <m/>
    <m/>
    <m/>
    <m/>
    <m/>
    <e v="#REF!"/>
    <s v="SL29@tidalwaveautospa.com"/>
    <s v="Wesley Kurtz"/>
    <x v="3"/>
    <x v="2"/>
  </r>
  <r>
    <s v="Daniel Richardson"/>
    <s v="EXP-10010061 "/>
    <n v="33.83"/>
    <d v="2023-12-30T00:00:00"/>
    <x v="0"/>
    <s v="Office Supplies"/>
    <s v="Toilet paper, laundry detergent and donuts"/>
    <m/>
    <m/>
    <m/>
    <m/>
    <m/>
    <m/>
    <m/>
    <m/>
    <m/>
    <m/>
    <m/>
    <m/>
    <m/>
    <m/>
    <m/>
    <m/>
    <m/>
    <m/>
    <m/>
    <m/>
    <m/>
    <e v="#REF!"/>
    <s v="SL29@tidalwaveautospa.com"/>
    <s v="Wesley Kurtz"/>
    <x v="3"/>
    <x v="2"/>
  </r>
  <r>
    <s v="Daniel Richardson"/>
    <s v="EXP-10010061 "/>
    <n v="151.62"/>
    <d v="2024-01-06T00:00:00"/>
    <x v="0"/>
    <s v="Wash Maintenance"/>
    <s v="Cleaning supply parts forvwindow washer"/>
    <m/>
    <m/>
    <m/>
    <m/>
    <m/>
    <m/>
    <m/>
    <m/>
    <m/>
    <m/>
    <m/>
    <m/>
    <m/>
    <m/>
    <m/>
    <m/>
    <m/>
    <m/>
    <m/>
    <m/>
    <m/>
    <e v="#REF!"/>
    <s v="SL29@tidalwaveautospa.com"/>
    <s v="Wesley Kurtz"/>
    <x v="3"/>
    <x v="2"/>
  </r>
  <r>
    <s v="Daniel Richardson"/>
    <s v="EXP-10010061 "/>
    <n v="176.32"/>
    <d v="2024-01-16T00:00:00"/>
    <x v="0"/>
    <s v="Wash Maintenance"/>
    <s v="Power washing equipment"/>
    <m/>
    <m/>
    <m/>
    <m/>
    <m/>
    <m/>
    <m/>
    <m/>
    <m/>
    <m/>
    <m/>
    <m/>
    <m/>
    <m/>
    <m/>
    <m/>
    <m/>
    <m/>
    <m/>
    <m/>
    <m/>
    <e v="#REF!"/>
    <s v="SL29@tidalwaveautospa.com"/>
    <s v="Wesley Kurtz"/>
    <x v="3"/>
    <x v="2"/>
  </r>
  <r>
    <s v="Daniel Richardson"/>
    <s v="EXP-10011783 "/>
    <n v="283.08"/>
    <d v="2024-01-26T00:00:00"/>
    <x v="11"/>
    <s v="Wash Maintenance"/>
    <s v="Power wash hose"/>
    <m/>
    <m/>
    <m/>
    <m/>
    <m/>
    <m/>
    <m/>
    <m/>
    <m/>
    <m/>
    <m/>
    <m/>
    <m/>
    <m/>
    <m/>
    <m/>
    <m/>
    <m/>
    <m/>
    <m/>
    <m/>
    <e v="#REF!"/>
    <s v="SL29@tidalwaveautospa.com"/>
    <s v="Wesley Kurtz"/>
    <x v="3"/>
    <x v="2"/>
  </r>
  <r>
    <s v="Daniel Richardson"/>
    <s v="EXP-10011783 "/>
    <n v="110.44"/>
    <d v="2024-01-27T00:00:00"/>
    <x v="11"/>
    <s v="Wash Maintenance"/>
    <s v="Power was gun and supplies"/>
    <m/>
    <m/>
    <m/>
    <m/>
    <m/>
    <m/>
    <m/>
    <m/>
    <m/>
    <m/>
    <m/>
    <m/>
    <m/>
    <m/>
    <m/>
    <m/>
    <m/>
    <m/>
    <m/>
    <m/>
    <m/>
    <e v="#REF!"/>
    <s v="SL29@tidalwaveautospa.com"/>
    <s v="Wesley Kurtz"/>
    <x v="3"/>
    <x v="2"/>
  </r>
  <r>
    <s v="Daniel Richardson"/>
    <s v="EXP-10011783 "/>
    <n v="93.3"/>
    <d v="2024-01-30T00:00:00"/>
    <x v="0"/>
    <s v="Wash Maintenance"/>
    <s v="Hydraulic fluid"/>
    <m/>
    <m/>
    <m/>
    <m/>
    <m/>
    <m/>
    <m/>
    <m/>
    <m/>
    <m/>
    <m/>
    <m/>
    <m/>
    <m/>
    <m/>
    <m/>
    <m/>
    <m/>
    <m/>
    <m/>
    <m/>
    <e v="#REF!"/>
    <s v="SL29@tidalwaveautospa.com"/>
    <s v="Wesley Kurtz"/>
    <x v="3"/>
    <x v="2"/>
  </r>
  <r>
    <s v="Daniel Richardson"/>
    <s v="EXP-10011783 "/>
    <n v="21.06"/>
    <d v="2024-02-01T00:00:00"/>
    <x v="0"/>
    <s v="Wash Maintenance"/>
    <s v="Poly tubing, keys"/>
    <m/>
    <m/>
    <m/>
    <m/>
    <m/>
    <m/>
    <m/>
    <m/>
    <m/>
    <m/>
    <m/>
    <m/>
    <m/>
    <m/>
    <m/>
    <m/>
    <m/>
    <m/>
    <m/>
    <m/>
    <m/>
    <e v="#REF!"/>
    <s v="SL29@tidalwaveautospa.com"/>
    <s v="Wesley Kurtz"/>
    <x v="3"/>
    <x v="2"/>
  </r>
  <r>
    <s v="Daniel Richardson"/>
    <s v="EXP-10011783 "/>
    <n v="4.25"/>
    <d v="2024-02-05T00:00:00"/>
    <x v="0"/>
    <s v="Wash Maintenance"/>
    <s v="Pipe for pendulum"/>
    <m/>
    <m/>
    <m/>
    <m/>
    <m/>
    <m/>
    <m/>
    <m/>
    <m/>
    <m/>
    <m/>
    <m/>
    <m/>
    <m/>
    <m/>
    <m/>
    <m/>
    <m/>
    <m/>
    <m/>
    <m/>
    <e v="#REF!"/>
    <s v="SL29@tidalwaveautospa.com"/>
    <s v="Wesley Kurtz"/>
    <x v="3"/>
    <x v="2"/>
  </r>
  <r>
    <s v="Daniel Richardson"/>
    <s v="EXP-10011783 "/>
    <n v="147.63999999999999"/>
    <d v="2024-02-11T00:00:00"/>
    <x v="0"/>
    <s v="Wash Maintenance"/>
    <s v="Gas, 5 gal cleaner"/>
    <m/>
    <m/>
    <m/>
    <m/>
    <m/>
    <m/>
    <m/>
    <m/>
    <m/>
    <m/>
    <m/>
    <m/>
    <m/>
    <m/>
    <m/>
    <m/>
    <m/>
    <m/>
    <m/>
    <m/>
    <m/>
    <e v="#REF!"/>
    <s v="SL29@tidalwaveautospa.com"/>
    <s v="Wesley Kurtz"/>
    <x v="3"/>
    <x v="2"/>
  </r>
  <r>
    <s v="Daniel Richardson"/>
    <s v="EXP-10011783 "/>
    <n v="16.28"/>
    <d v="2024-02-20T00:00:00"/>
    <x v="0"/>
    <s v="Wash Maintenance"/>
    <s v="Vinegar for window"/>
    <m/>
    <m/>
    <m/>
    <m/>
    <m/>
    <m/>
    <m/>
    <m/>
    <m/>
    <m/>
    <m/>
    <m/>
    <m/>
    <m/>
    <m/>
    <m/>
    <m/>
    <m/>
    <m/>
    <m/>
    <m/>
    <e v="#REF!"/>
    <s v="SL29@tidalwaveautospa.com"/>
    <s v="Wesley Kurtz"/>
    <x v="3"/>
    <x v="2"/>
  </r>
  <r>
    <s v="Daniel Richardson"/>
    <s v="EXP-10011783 "/>
    <n v="96.07"/>
    <d v="2024-02-20T00:00:00"/>
    <x v="0"/>
    <s v="Wash Maintenance"/>
    <s v="Misc, towel tubs, sand for new signs"/>
    <m/>
    <m/>
    <m/>
    <m/>
    <m/>
    <m/>
    <m/>
    <m/>
    <m/>
    <m/>
    <m/>
    <m/>
    <m/>
    <m/>
    <m/>
    <m/>
    <m/>
    <m/>
    <m/>
    <m/>
    <m/>
    <e v="#REF!"/>
    <s v="SL29@tidalwaveautospa.com"/>
    <s v="Wesley Kurtz"/>
    <x v="3"/>
    <x v="2"/>
  </r>
  <r>
    <s v="Daniel Richardson"/>
    <s v="EXP-10011783 "/>
    <n v="128.68"/>
    <d v="2024-02-22T00:00:00"/>
    <x v="0"/>
    <s v="Wash Maintenance"/>
    <s v="Hydraulic fluid"/>
    <m/>
    <m/>
    <m/>
    <m/>
    <m/>
    <m/>
    <m/>
    <m/>
    <m/>
    <m/>
    <m/>
    <m/>
    <m/>
    <m/>
    <m/>
    <m/>
    <m/>
    <m/>
    <m/>
    <m/>
    <m/>
    <e v="#REF!"/>
    <s v="SL29@tidalwaveautospa.com"/>
    <s v="Wesley Kurtz"/>
    <x v="3"/>
    <x v="2"/>
  </r>
  <r>
    <s v="Daniel Richardson"/>
    <s v="EXP-10011783 "/>
    <n v="107.24"/>
    <d v="2024-02-23T00:00:00"/>
    <x v="1"/>
    <s v="Parts"/>
    <s v="New power wash hose"/>
    <m/>
    <m/>
    <m/>
    <m/>
    <m/>
    <m/>
    <m/>
    <m/>
    <m/>
    <m/>
    <m/>
    <m/>
    <m/>
    <m/>
    <m/>
    <m/>
    <m/>
    <m/>
    <m/>
    <m/>
    <m/>
    <e v="#REF!"/>
    <s v="SL29@tidalwaveautospa.com"/>
    <s v="Wesley Kurtz"/>
    <x v="3"/>
    <x v="2"/>
  </r>
  <r>
    <s v="Daniel Richardson"/>
    <s v="EXP-10011783 "/>
    <n v="166.19"/>
    <d v="2024-02-23T00:00:00"/>
    <x v="6"/>
    <s v="Wash Maintenance"/>
    <s v="Comptessor oil"/>
    <m/>
    <m/>
    <m/>
    <m/>
    <m/>
    <m/>
    <m/>
    <m/>
    <m/>
    <m/>
    <m/>
    <m/>
    <m/>
    <m/>
    <m/>
    <m/>
    <m/>
    <m/>
    <m/>
    <m/>
    <m/>
    <e v="#REF!"/>
    <s v="SL29@tidalwaveautospa.com"/>
    <s v="Wesley Kurtz"/>
    <x v="3"/>
    <x v="2"/>
  </r>
  <r>
    <s v="Daniel Richardson"/>
    <s v="EXP-10011783 "/>
    <n v="28.92"/>
    <d v="2024-02-23T00:00:00"/>
    <x v="0"/>
    <s v="Office Supplies"/>
    <s v="Tool storsge cases"/>
    <m/>
    <m/>
    <m/>
    <m/>
    <m/>
    <m/>
    <m/>
    <m/>
    <m/>
    <m/>
    <m/>
    <m/>
    <m/>
    <m/>
    <m/>
    <m/>
    <m/>
    <m/>
    <m/>
    <m/>
    <m/>
    <e v="#REF!"/>
    <s v="SL29@tidalwaveautospa.com"/>
    <s v="Wesley Kurtz"/>
    <x v="3"/>
    <x v="2"/>
  </r>
  <r>
    <s v="Daniel Richardson"/>
    <s v="EXP-10011783 "/>
    <n v="63.22"/>
    <d v="2024-02-23T00:00:00"/>
    <x v="0"/>
    <s v="Office Supplies"/>
    <s v="Tool organization"/>
    <m/>
    <m/>
    <m/>
    <m/>
    <m/>
    <m/>
    <m/>
    <m/>
    <m/>
    <m/>
    <m/>
    <m/>
    <m/>
    <m/>
    <m/>
    <m/>
    <m/>
    <m/>
    <m/>
    <m/>
    <m/>
    <e v="#REF!"/>
    <s v="SL29@tidalwaveautospa.com"/>
    <s v="Wesley Kurtz"/>
    <x v="3"/>
    <x v="2"/>
  </r>
  <r>
    <s v="Daniel Richardson"/>
    <s v="EXP-10011783 "/>
    <n v="58.23"/>
    <d v="2024-02-29T00:00:00"/>
    <x v="0"/>
    <s v="Wash Maintenance"/>
    <s v="Velcro, painters tape"/>
    <m/>
    <m/>
    <m/>
    <m/>
    <m/>
    <m/>
    <m/>
    <m/>
    <m/>
    <m/>
    <m/>
    <m/>
    <m/>
    <m/>
    <m/>
    <m/>
    <m/>
    <m/>
    <m/>
    <m/>
    <m/>
    <e v="#REF!"/>
    <s v="SL29@tidalwaveautospa.com"/>
    <s v="Wesley Kurtz"/>
    <x v="3"/>
    <x v="2"/>
  </r>
  <r>
    <s v="Daniel Richardson"/>
    <s v="EXP-10011783 "/>
    <n v="15.84"/>
    <d v="2024-02-29T00:00:00"/>
    <x v="0"/>
    <s v="Wash Maintenance"/>
    <s v="Dawn for windows"/>
    <m/>
    <m/>
    <m/>
    <m/>
    <m/>
    <m/>
    <m/>
    <m/>
    <m/>
    <m/>
    <m/>
    <m/>
    <m/>
    <m/>
    <m/>
    <m/>
    <m/>
    <m/>
    <m/>
    <m/>
    <m/>
    <e v="#REF!"/>
    <s v="SL29@tidalwaveautospa.com"/>
    <s v="Wesley Kurtz"/>
    <x v="3"/>
    <x v="2"/>
  </r>
  <r>
    <s v="Sean Bush"/>
    <s v="EXP-10010233 "/>
    <n v="75.239999999999995"/>
    <d v="2024-01-02T00:00:00"/>
    <x v="0"/>
    <s v="Snacks"/>
    <s v="various snacks for site"/>
    <m/>
    <m/>
    <m/>
    <m/>
    <m/>
    <m/>
    <m/>
    <m/>
    <m/>
    <m/>
    <m/>
    <m/>
    <m/>
    <m/>
    <m/>
    <m/>
    <m/>
    <m/>
    <m/>
    <m/>
    <m/>
    <e v="#REF!"/>
    <s v="sean.bush@tidalwaveautospa.com"/>
    <s v="Bruce Maxwell"/>
    <x v="3"/>
    <x v="2"/>
  </r>
  <r>
    <s v="Sean Bush"/>
    <s v="EXP-10010233 "/>
    <n v="11.43"/>
    <d v="2024-01-02T00:00:00"/>
    <x v="28"/>
    <s v="Miscellaneous Expense - Non-SL"/>
    <s v="Personal"/>
    <m/>
    <m/>
    <m/>
    <m/>
    <m/>
    <m/>
    <m/>
    <m/>
    <m/>
    <m/>
    <m/>
    <m/>
    <m/>
    <m/>
    <m/>
    <m/>
    <m/>
    <m/>
    <m/>
    <m/>
    <m/>
    <e v="#REF!"/>
    <s v="sean.bush@tidalwaveautospa.com"/>
    <s v="Bruce Maxwell"/>
    <x v="3"/>
    <x v="2"/>
  </r>
  <r>
    <s v="Sean Bush"/>
    <s v="EXP-10010233 "/>
    <n v="260.18"/>
    <d v="2024-01-02T00:00:00"/>
    <x v="0"/>
    <s v="Snacks"/>
    <s v="water cooler and snacks for site"/>
    <m/>
    <m/>
    <m/>
    <m/>
    <m/>
    <m/>
    <m/>
    <m/>
    <m/>
    <m/>
    <m/>
    <m/>
    <m/>
    <m/>
    <m/>
    <m/>
    <m/>
    <m/>
    <m/>
    <m/>
    <m/>
    <e v="#REF!"/>
    <s v="sean.bush@tidalwaveautospa.com"/>
    <s v="Bruce Maxwell"/>
    <x v="3"/>
    <x v="2"/>
  </r>
  <r>
    <s v="Sean Bush"/>
    <s v="EXP-10010233 "/>
    <n v="5.45"/>
    <d v="2024-01-02T00:00:00"/>
    <x v="28"/>
    <s v="Miscellaneous Expense - Non-SL"/>
    <s v="personal"/>
    <m/>
    <m/>
    <m/>
    <m/>
    <m/>
    <m/>
    <m/>
    <m/>
    <m/>
    <m/>
    <m/>
    <m/>
    <m/>
    <m/>
    <m/>
    <m/>
    <m/>
    <m/>
    <m/>
    <m/>
    <m/>
    <e v="#REF!"/>
    <s v="sean.bush@tidalwaveautospa.com"/>
    <s v="Bruce Maxwell"/>
    <x v="3"/>
    <x v="2"/>
  </r>
  <r>
    <s v="Sean Bush"/>
    <s v="EXP-10010233 "/>
    <n v="219.18"/>
    <d v="2024-01-03T00:00:00"/>
    <x v="0"/>
    <s v="Wash Maintenance"/>
    <s v="various supplies for site"/>
    <m/>
    <m/>
    <m/>
    <m/>
    <m/>
    <m/>
    <m/>
    <m/>
    <m/>
    <m/>
    <m/>
    <m/>
    <m/>
    <m/>
    <m/>
    <m/>
    <m/>
    <m/>
    <m/>
    <m/>
    <m/>
    <e v="#REF!"/>
    <s v="sean.bush@tidalwaveautospa.com"/>
    <s v="Bruce Maxwell"/>
    <x v="3"/>
    <x v="2"/>
  </r>
  <r>
    <s v="Sean Bush"/>
    <s v="EXP-10010233 "/>
    <n v="12.4"/>
    <d v="2024-01-03T00:00:00"/>
    <x v="28"/>
    <s v="Miscellaneous Expense - Non-SL"/>
    <s v="personal"/>
    <m/>
    <m/>
    <m/>
    <m/>
    <m/>
    <m/>
    <m/>
    <m/>
    <m/>
    <m/>
    <m/>
    <m/>
    <m/>
    <m/>
    <m/>
    <m/>
    <m/>
    <m/>
    <m/>
    <m/>
    <m/>
    <e v="#REF!"/>
    <s v="sean.bush@tidalwaveautospa.com"/>
    <s v="Bruce Maxwell"/>
    <x v="3"/>
    <x v="2"/>
  </r>
  <r>
    <s v="Sean Bush"/>
    <s v="EXP-10010233 "/>
    <n v="24.29"/>
    <d v="2024-01-03T00:00:00"/>
    <x v="28"/>
    <s v="Miscellaneous Expense - Non-SL"/>
    <s v="personal"/>
    <m/>
    <m/>
    <m/>
    <m/>
    <m/>
    <m/>
    <m/>
    <m/>
    <m/>
    <m/>
    <m/>
    <m/>
    <m/>
    <m/>
    <m/>
    <m/>
    <m/>
    <m/>
    <m/>
    <m/>
    <m/>
    <e v="#REF!"/>
    <s v="sean.bush@tidalwaveautospa.com"/>
    <s v="Bruce Maxwell"/>
    <x v="3"/>
    <x v="2"/>
  </r>
  <r>
    <s v="Sean Bush"/>
    <s v="EXP-10010233 "/>
    <n v="103.35"/>
    <d v="2024-01-03T00:00:00"/>
    <x v="0"/>
    <s v="Wash Maintenance"/>
    <s v="various wash supplies"/>
    <m/>
    <m/>
    <m/>
    <m/>
    <m/>
    <m/>
    <m/>
    <m/>
    <m/>
    <m/>
    <m/>
    <m/>
    <m/>
    <m/>
    <m/>
    <m/>
    <m/>
    <m/>
    <m/>
    <m/>
    <m/>
    <e v="#REF!"/>
    <s v="sean.bush@tidalwaveautospa.com"/>
    <s v="Bruce Maxwell"/>
    <x v="3"/>
    <x v="2"/>
  </r>
  <r>
    <s v="Sean Bush"/>
    <s v="EXP-10010233 "/>
    <n v="2.0499999999999998"/>
    <d v="2024-01-03T00:00:00"/>
    <x v="28"/>
    <s v="Miscellaneous Expense - Non-SL"/>
    <s v="personal"/>
    <m/>
    <m/>
    <m/>
    <m/>
    <m/>
    <m/>
    <m/>
    <m/>
    <m/>
    <m/>
    <m/>
    <m/>
    <m/>
    <m/>
    <m/>
    <m/>
    <m/>
    <m/>
    <m/>
    <m/>
    <m/>
    <e v="#REF!"/>
    <s v="sean.bush@tidalwaveautospa.com"/>
    <s v="Bruce Maxwell"/>
    <x v="3"/>
    <x v="2"/>
  </r>
  <r>
    <s v="Sean Bush"/>
    <s v="EXP-10010233 "/>
    <n v="7.54"/>
    <d v="2024-01-03T00:00:00"/>
    <x v="28"/>
    <s v="Miscellaneous Expense - Non-SL"/>
    <s v="personal"/>
    <m/>
    <m/>
    <m/>
    <m/>
    <m/>
    <m/>
    <m/>
    <m/>
    <m/>
    <m/>
    <m/>
    <m/>
    <m/>
    <m/>
    <m/>
    <m/>
    <m/>
    <m/>
    <m/>
    <m/>
    <m/>
    <e v="#REF!"/>
    <s v="sean.bush@tidalwaveautospa.com"/>
    <s v="Bruce Maxwell"/>
    <x v="3"/>
    <x v="2"/>
  </r>
  <r>
    <s v="Sean Bush"/>
    <s v="EXP-10010233 "/>
    <n v="26.12"/>
    <d v="2024-01-03T00:00:00"/>
    <x v="28"/>
    <s v="Miscellaneous Expense - Non-SL"/>
    <s v="personal"/>
    <m/>
    <m/>
    <m/>
    <m/>
    <m/>
    <m/>
    <m/>
    <m/>
    <m/>
    <m/>
    <m/>
    <m/>
    <m/>
    <m/>
    <m/>
    <m/>
    <m/>
    <m/>
    <m/>
    <m/>
    <m/>
    <e v="#REF!"/>
    <s v="sean.bush@tidalwaveautospa.com"/>
    <s v="Bruce Maxwell"/>
    <x v="3"/>
    <x v="2"/>
  </r>
  <r>
    <s v="Sean Bush"/>
    <s v="EXP-10010233 "/>
    <n v="3.66"/>
    <d v="2024-01-04T00:00:00"/>
    <x v="28"/>
    <s v="Miscellaneous Expense - Non-SL"/>
    <s v="personal"/>
    <m/>
    <m/>
    <m/>
    <m/>
    <m/>
    <m/>
    <m/>
    <m/>
    <m/>
    <m/>
    <m/>
    <m/>
    <m/>
    <m/>
    <m/>
    <m/>
    <m/>
    <m/>
    <m/>
    <m/>
    <m/>
    <e v="#REF!"/>
    <s v="sean.bush@tidalwaveautospa.com"/>
    <s v="Bruce Maxwell"/>
    <x v="3"/>
    <x v="2"/>
  </r>
  <r>
    <s v="Sean Bush"/>
    <s v="EXP-10010233 "/>
    <n v="390.84"/>
    <d v="2024-01-04T00:00:00"/>
    <x v="0"/>
    <s v="Small Tools"/>
    <s v="various tools and cleaning tools"/>
    <m/>
    <m/>
    <m/>
    <m/>
    <m/>
    <m/>
    <m/>
    <m/>
    <m/>
    <m/>
    <m/>
    <m/>
    <m/>
    <m/>
    <m/>
    <m/>
    <m/>
    <m/>
    <m/>
    <m/>
    <m/>
    <e v="#REF!"/>
    <s v="sean.bush@tidalwaveautospa.com"/>
    <s v="Bruce Maxwell"/>
    <x v="3"/>
    <x v="2"/>
  </r>
  <r>
    <s v="Sean Bush"/>
    <s v="EXP-10010233 "/>
    <n v="7.54"/>
    <d v="2024-01-04T00:00:00"/>
    <x v="28"/>
    <s v="Miscellaneous Expense - Non-SL"/>
    <s v="personal"/>
    <m/>
    <m/>
    <m/>
    <m/>
    <m/>
    <m/>
    <m/>
    <m/>
    <m/>
    <m/>
    <m/>
    <m/>
    <m/>
    <m/>
    <m/>
    <m/>
    <m/>
    <m/>
    <m/>
    <m/>
    <m/>
    <e v="#REF!"/>
    <s v="sean.bush@tidalwaveautospa.com"/>
    <s v="Bruce Maxwell"/>
    <x v="3"/>
    <x v="2"/>
  </r>
  <r>
    <s v="Sean Bush"/>
    <s v="EXP-10010233 "/>
    <n v="107.3"/>
    <d v="2024-01-04T00:00:00"/>
    <x v="0"/>
    <s v="Office Supplies"/>
    <s v="pens and ext cord reels"/>
    <m/>
    <m/>
    <m/>
    <m/>
    <m/>
    <m/>
    <m/>
    <m/>
    <m/>
    <m/>
    <m/>
    <m/>
    <m/>
    <m/>
    <m/>
    <m/>
    <m/>
    <m/>
    <m/>
    <m/>
    <m/>
    <e v="#REF!"/>
    <s v="sean.bush@tidalwaveautospa.com"/>
    <s v="Bruce Maxwell"/>
    <x v="3"/>
    <x v="2"/>
  </r>
  <r>
    <s v="Sean Bush"/>
    <s v="EXP-10010233 "/>
    <n v="6.72"/>
    <d v="2024-01-05T00:00:00"/>
    <x v="28"/>
    <s v="Miscellaneous Expense - Non-SL"/>
    <s v="personal"/>
    <m/>
    <m/>
    <m/>
    <m/>
    <m/>
    <m/>
    <m/>
    <m/>
    <m/>
    <m/>
    <m/>
    <m/>
    <m/>
    <m/>
    <m/>
    <m/>
    <m/>
    <m/>
    <m/>
    <m/>
    <m/>
    <e v="#REF!"/>
    <s v="sean.bush@tidalwaveautospa.com"/>
    <s v="Bruce Maxwell"/>
    <x v="3"/>
    <x v="2"/>
  </r>
  <r>
    <s v="Sean Bush"/>
    <s v="EXP-10010233 "/>
    <n v="5.45"/>
    <d v="2024-01-05T00:00:00"/>
    <x v="28"/>
    <s v="Miscellaneous Expense - Non-SL"/>
    <s v="personal"/>
    <m/>
    <m/>
    <m/>
    <m/>
    <m/>
    <m/>
    <m/>
    <m/>
    <m/>
    <m/>
    <m/>
    <m/>
    <m/>
    <m/>
    <m/>
    <m/>
    <m/>
    <m/>
    <m/>
    <m/>
    <m/>
    <e v="#REF!"/>
    <s v="sean.bush@tidalwaveautospa.com"/>
    <s v="Bruce Maxwell"/>
    <x v="3"/>
    <x v="2"/>
  </r>
  <r>
    <s v="Sean Bush"/>
    <s v="EXP-10010233 "/>
    <n v="21.8"/>
    <d v="2024-01-05T00:00:00"/>
    <x v="28"/>
    <s v="Miscellaneous Expense - Non-SL"/>
    <s v="personal"/>
    <m/>
    <m/>
    <m/>
    <m/>
    <m/>
    <m/>
    <m/>
    <m/>
    <m/>
    <m/>
    <m/>
    <m/>
    <m/>
    <m/>
    <m/>
    <m/>
    <m/>
    <m/>
    <m/>
    <m/>
    <m/>
    <e v="#REF!"/>
    <s v="sean.bush@tidalwaveautospa.com"/>
    <s v="Bruce Maxwell"/>
    <x v="3"/>
    <x v="2"/>
  </r>
  <r>
    <s v="Sean Bush"/>
    <s v="EXP-10010233 "/>
    <n v="691.18"/>
    <d v="2024-01-05T00:00:00"/>
    <x v="0"/>
    <s v="Wash Maintenance"/>
    <s v="various wash suipplies for site"/>
    <m/>
    <m/>
    <m/>
    <m/>
    <m/>
    <m/>
    <m/>
    <m/>
    <m/>
    <m/>
    <m/>
    <m/>
    <m/>
    <m/>
    <m/>
    <m/>
    <m/>
    <m/>
    <m/>
    <m/>
    <m/>
    <e v="#REF!"/>
    <s v="sean.bush@tidalwaveautospa.com"/>
    <s v="Bruce Maxwell"/>
    <x v="3"/>
    <x v="2"/>
  </r>
  <r>
    <s v="Sean Bush"/>
    <s v="EXP-10010233 "/>
    <n v="12.42"/>
    <d v="2024-01-05T00:00:00"/>
    <x v="28"/>
    <s v="Miscellaneous Expense - Non-SL"/>
    <s v="personal"/>
    <m/>
    <m/>
    <m/>
    <m/>
    <m/>
    <m/>
    <m/>
    <m/>
    <m/>
    <m/>
    <m/>
    <m/>
    <m/>
    <m/>
    <m/>
    <m/>
    <m/>
    <m/>
    <m/>
    <m/>
    <m/>
    <e v="#REF!"/>
    <s v="sean.bush@tidalwaveautospa.com"/>
    <s v="Bruce Maxwell"/>
    <x v="3"/>
    <x v="2"/>
  </r>
  <r>
    <s v="Sean Bush"/>
    <s v="EXP-10010233 "/>
    <n v="480.98"/>
    <d v="2024-01-05T00:00:00"/>
    <x v="0"/>
    <s v="Wash Maintenance"/>
    <s v="tools and cleaning supplies"/>
    <m/>
    <m/>
    <m/>
    <m/>
    <m/>
    <m/>
    <m/>
    <m/>
    <m/>
    <m/>
    <m/>
    <m/>
    <m/>
    <m/>
    <m/>
    <m/>
    <m/>
    <m/>
    <m/>
    <m/>
    <m/>
    <e v="#REF!"/>
    <s v="sean.bush@tidalwaveautospa.com"/>
    <s v="Bruce Maxwell"/>
    <x v="3"/>
    <x v="2"/>
  </r>
  <r>
    <s v="Sean Bush"/>
    <s v="EXP-10010233 "/>
    <n v="7.54"/>
    <d v="2024-01-06T00:00:00"/>
    <x v="28"/>
    <s v="Miscellaneous Expense - Non-SL"/>
    <s v="personal"/>
    <m/>
    <m/>
    <m/>
    <m/>
    <m/>
    <m/>
    <m/>
    <m/>
    <m/>
    <m/>
    <m/>
    <m/>
    <m/>
    <m/>
    <m/>
    <m/>
    <m/>
    <m/>
    <m/>
    <m/>
    <m/>
    <e v="#REF!"/>
    <s v="sean.bush@tidalwaveautospa.com"/>
    <s v="Bruce Maxwell"/>
    <x v="3"/>
    <x v="2"/>
  </r>
  <r>
    <s v="Sean Bush"/>
    <s v="EXP-10010233 "/>
    <n v="24.99"/>
    <d v="2024-01-06T00:00:00"/>
    <x v="0"/>
    <s v="Office Supplies"/>
    <s v="office supplies for isite"/>
    <m/>
    <m/>
    <m/>
    <m/>
    <m/>
    <m/>
    <m/>
    <m/>
    <m/>
    <m/>
    <m/>
    <m/>
    <m/>
    <m/>
    <m/>
    <m/>
    <m/>
    <m/>
    <m/>
    <m/>
    <m/>
    <e v="#REF!"/>
    <s v="sean.bush@tidalwaveautospa.com"/>
    <s v="Bruce Maxwell"/>
    <x v="3"/>
    <x v="2"/>
  </r>
  <r>
    <s v="Sean Bush"/>
    <s v="EXP-10010233 "/>
    <n v="108.68"/>
    <d v="2024-01-06T00:00:00"/>
    <x v="28"/>
    <s v="Employee Incentive - Meals"/>
    <s v="Lunch for team"/>
    <m/>
    <m/>
    <m/>
    <m/>
    <m/>
    <m/>
    <m/>
    <m/>
    <m/>
    <m/>
    <m/>
    <m/>
    <m/>
    <m/>
    <m/>
    <m/>
    <m/>
    <m/>
    <m/>
    <m/>
    <m/>
    <e v="#REF!"/>
    <s v="sean.bush@tidalwaveautospa.com"/>
    <s v="Bruce Maxwell"/>
    <x v="3"/>
    <x v="2"/>
  </r>
  <r>
    <s v="Sean Bush"/>
    <s v="EXP-10010233 "/>
    <n v="8.73"/>
    <d v="2024-01-06T00:00:00"/>
    <x v="28"/>
    <s v="Miscellaneous Expense - Non-SL"/>
    <s v="personal"/>
    <m/>
    <m/>
    <m/>
    <m/>
    <m/>
    <m/>
    <m/>
    <m/>
    <m/>
    <m/>
    <m/>
    <m/>
    <m/>
    <m/>
    <m/>
    <m/>
    <m/>
    <m/>
    <m/>
    <m/>
    <m/>
    <e v="#REF!"/>
    <s v="sean.bush@tidalwaveautospa.com"/>
    <s v="Bruce Maxwell"/>
    <x v="3"/>
    <x v="2"/>
  </r>
  <r>
    <s v="Sean Bush"/>
    <s v="EXP-10010233 "/>
    <n v="163.49"/>
    <d v="2024-01-06T00:00:00"/>
    <x v="0"/>
    <s v="Office Furniture"/>
    <s v="cabinet for bathroom (ordered before ADA regulations)"/>
    <m/>
    <m/>
    <m/>
    <m/>
    <m/>
    <m/>
    <m/>
    <m/>
    <m/>
    <m/>
    <m/>
    <m/>
    <m/>
    <m/>
    <m/>
    <m/>
    <m/>
    <m/>
    <m/>
    <m/>
    <m/>
    <e v="#REF!"/>
    <s v="sean.bush@tidalwaveautospa.com"/>
    <s v="Bruce Maxwell"/>
    <x v="3"/>
    <x v="2"/>
  </r>
  <r>
    <s v="Travis Weigart"/>
    <s v="EXP-10011791 "/>
    <n v="119.25"/>
    <d v="2024-02-28T00:00:00"/>
    <x v="0"/>
    <s v="Wash Maintenance"/>
    <s v="Weekly supplies"/>
    <m/>
    <m/>
    <m/>
    <m/>
    <m/>
    <m/>
    <m/>
    <m/>
    <m/>
    <m/>
    <m/>
    <m/>
    <m/>
    <m/>
    <m/>
    <m/>
    <m/>
    <m/>
    <m/>
    <m/>
    <m/>
    <e v="#REF!"/>
    <s v=""/>
    <s v=""/>
    <x v="3"/>
    <x v="2"/>
  </r>
  <r>
    <s v="Travis Weigart"/>
    <s v="EXP-10011791 "/>
    <n v="149.6"/>
    <d v="2024-03-04T00:00:00"/>
    <x v="0"/>
    <s v="Wash Maintenance"/>
    <s v="Handles and heads for new window washers"/>
    <m/>
    <m/>
    <m/>
    <m/>
    <m/>
    <m/>
    <m/>
    <m/>
    <m/>
    <m/>
    <m/>
    <m/>
    <m/>
    <m/>
    <m/>
    <m/>
    <m/>
    <m/>
    <m/>
    <m/>
    <m/>
    <e v="#REF!"/>
    <s v=""/>
    <s v=""/>
    <x v="3"/>
    <x v="2"/>
  </r>
  <r>
    <s v="Jonathan Ackerman"/>
    <s v="EXP-10011776 "/>
    <n v="255.67"/>
    <d v="2024-02-23T00:00:00"/>
    <x v="0"/>
    <s v="Small Tools"/>
    <s v="Jump pack"/>
    <m/>
    <m/>
    <m/>
    <m/>
    <m/>
    <m/>
    <m/>
    <m/>
    <m/>
    <m/>
    <m/>
    <m/>
    <m/>
    <m/>
    <m/>
    <m/>
    <m/>
    <m/>
    <m/>
    <m/>
    <m/>
    <e v="#REF!"/>
    <s v="SL191@tidalwaveautospa.com"/>
    <s v="Joe Chavez"/>
    <x v="3"/>
    <x v="2"/>
  </r>
  <r>
    <s v="Jonathan Ackerman"/>
    <s v="EXP-10011776 "/>
    <n v="24.97"/>
    <d v="2024-02-27T00:00:00"/>
    <x v="16"/>
    <s v="Wash Maintenance"/>
    <s v="Screws and zip ties"/>
    <m/>
    <m/>
    <m/>
    <m/>
    <m/>
    <m/>
    <m/>
    <m/>
    <m/>
    <m/>
    <m/>
    <m/>
    <m/>
    <m/>
    <m/>
    <m/>
    <m/>
    <m/>
    <m/>
    <m/>
    <m/>
    <e v="#REF!"/>
    <s v="SL191@tidalwaveautospa.com"/>
    <s v="Joe Chavez"/>
    <x v="3"/>
    <x v="2"/>
  </r>
  <r>
    <s v="Jonathan Ackerman"/>
    <s v="EXP-10011776 "/>
    <n v="54.03"/>
    <d v="2024-02-28T00:00:00"/>
    <x v="0"/>
    <s v="Wash Maintenance"/>
    <s v="BROMINE DISPENSOR AND BROMINE AND TEST STRIPS"/>
    <m/>
    <m/>
    <m/>
    <m/>
    <m/>
    <m/>
    <m/>
    <m/>
    <m/>
    <m/>
    <m/>
    <m/>
    <m/>
    <m/>
    <m/>
    <m/>
    <m/>
    <m/>
    <m/>
    <m/>
    <m/>
    <e v="#REF!"/>
    <s v="SL191@tidalwaveautospa.com"/>
    <s v="Joe Chavez"/>
    <x v="3"/>
    <x v="2"/>
  </r>
  <r>
    <s v="Jonathan Ackerman"/>
    <s v="EXP-10011776 "/>
    <n v="955.51"/>
    <d v="2024-03-02T00:00:00"/>
    <x v="0"/>
    <s v="Wash Maintenance"/>
    <s v="Misc site supplies"/>
    <m/>
    <m/>
    <m/>
    <m/>
    <m/>
    <m/>
    <m/>
    <m/>
    <m/>
    <m/>
    <m/>
    <m/>
    <m/>
    <m/>
    <m/>
    <m/>
    <m/>
    <m/>
    <m/>
    <m/>
    <m/>
    <e v="#REF!"/>
    <s v="SL191@tidalwaveautospa.com"/>
    <s v="Joe Chavez"/>
    <x v="3"/>
    <x v="2"/>
  </r>
  <r>
    <s v="Jonathan Ackerman"/>
    <s v="EXP-10011776 "/>
    <n v="145.22"/>
    <d v="2024-03-02T00:00:00"/>
    <x v="0"/>
    <s v="Wash Maintenance"/>
    <s v="Water, swiffer wets, gloves"/>
    <m/>
    <m/>
    <m/>
    <m/>
    <m/>
    <m/>
    <m/>
    <m/>
    <m/>
    <m/>
    <m/>
    <m/>
    <m/>
    <m/>
    <m/>
    <m/>
    <m/>
    <m/>
    <m/>
    <m/>
    <m/>
    <e v="#REF!"/>
    <s v="SL191@tidalwaveautospa.com"/>
    <s v="Joe Chavez"/>
    <x v="3"/>
    <x v="2"/>
  </r>
  <r>
    <s v="James Stomieroski"/>
    <s v="EXP-10011762 "/>
    <n v="41.79"/>
    <d v="2024-03-01T00:00:00"/>
    <x v="0"/>
    <s v="Wash Maintenance"/>
    <s v="supplies degreaser, zip ties and gravel"/>
    <m/>
    <m/>
    <m/>
    <m/>
    <m/>
    <m/>
    <m/>
    <m/>
    <m/>
    <m/>
    <m/>
    <m/>
    <m/>
    <m/>
    <m/>
    <m/>
    <m/>
    <m/>
    <m/>
    <m/>
    <m/>
    <e v="#REF!"/>
    <s v="SL221@tidalwaveautospa.com"/>
    <s v="Joe Chavez"/>
    <x v="3"/>
    <x v="2"/>
  </r>
  <r>
    <s v="Terry Waugh"/>
    <s v="EXP-10011755 "/>
    <n v="31.14"/>
    <d v="2024-02-27T00:00:00"/>
    <x v="0"/>
    <s v="Office Supplies"/>
    <s v="Teflon tape and printer ink"/>
    <m/>
    <m/>
    <m/>
    <m/>
    <m/>
    <m/>
    <m/>
    <m/>
    <m/>
    <m/>
    <m/>
    <m/>
    <m/>
    <m/>
    <m/>
    <m/>
    <m/>
    <m/>
    <m/>
    <m/>
    <m/>
    <e v="#REF!"/>
    <s v=""/>
    <s v=""/>
    <x v="3"/>
    <x v="2"/>
  </r>
  <r>
    <s v="Terry Waugh"/>
    <s v="EXP-10011755 "/>
    <n v="64.31"/>
    <d v="2024-03-02T00:00:00"/>
    <x v="19"/>
    <s v="Employee Incentive - Meals"/>
    <s v="lunch for my team. came in to clean"/>
    <m/>
    <m/>
    <m/>
    <m/>
    <m/>
    <m/>
    <m/>
    <m/>
    <m/>
    <m/>
    <m/>
    <m/>
    <m/>
    <m/>
    <m/>
    <m/>
    <m/>
    <m/>
    <m/>
    <m/>
    <m/>
    <e v="#REF!"/>
    <s v=""/>
    <s v=""/>
    <x v="3"/>
    <x v="2"/>
  </r>
  <r>
    <s v="Samantha Simpson"/>
    <s v="EXP-10011752 "/>
    <n v="13.82"/>
    <d v="2024-02-24T00:00:00"/>
    <x v="6"/>
    <s v="Wash Maintenance"/>
    <s v="zip ties for carts"/>
    <m/>
    <m/>
    <m/>
    <m/>
    <m/>
    <m/>
    <m/>
    <m/>
    <m/>
    <m/>
    <m/>
    <m/>
    <m/>
    <m/>
    <m/>
    <m/>
    <m/>
    <m/>
    <m/>
    <m/>
    <m/>
    <e v="#REF!"/>
    <s v="SL129@tidalwaveautospa.com"/>
    <s v="Joe Chavez"/>
    <x v="3"/>
    <x v="2"/>
  </r>
  <r>
    <s v="Samantha Simpson"/>
    <s v="EXP-10011752 "/>
    <n v="156.22"/>
    <d v="2024-02-25T00:00:00"/>
    <x v="0"/>
    <s v="Wash Maintenance"/>
    <s v="cleaning supplies"/>
    <m/>
    <m/>
    <m/>
    <m/>
    <m/>
    <m/>
    <m/>
    <m/>
    <m/>
    <m/>
    <m/>
    <m/>
    <m/>
    <m/>
    <m/>
    <m/>
    <m/>
    <m/>
    <m/>
    <m/>
    <m/>
    <e v="#REF!"/>
    <s v="SL129@tidalwaveautospa.com"/>
    <s v="Joe Chavez"/>
    <x v="3"/>
    <x v="2"/>
  </r>
  <r>
    <s v="Samantha Simpson"/>
    <s v="EXP-10011752 "/>
    <n v="99.6"/>
    <d v="2024-02-26T00:00:00"/>
    <x v="0"/>
    <s v="Wash Maintenance"/>
    <s v="cleaning supplies"/>
    <m/>
    <m/>
    <m/>
    <m/>
    <m/>
    <m/>
    <m/>
    <m/>
    <m/>
    <m/>
    <m/>
    <m/>
    <m/>
    <m/>
    <m/>
    <m/>
    <m/>
    <m/>
    <m/>
    <m/>
    <m/>
    <e v="#REF!"/>
    <s v="SL129@tidalwaveautospa.com"/>
    <s v="Joe Chavez"/>
    <x v="3"/>
    <x v="2"/>
  </r>
  <r>
    <s v="Jessica Peevy"/>
    <s v="EXP-10010026 "/>
    <n v="73.38"/>
    <d v="2023-10-02T00:00:00"/>
    <x v="2"/>
    <s v="Wash Maintenance"/>
    <s v="equipment for the Searcy site _x000a_Peevy"/>
    <m/>
    <m/>
    <m/>
    <m/>
    <m/>
    <m/>
    <m/>
    <m/>
    <m/>
    <m/>
    <m/>
    <m/>
    <m/>
    <m/>
    <m/>
    <m/>
    <m/>
    <m/>
    <m/>
    <m/>
    <m/>
    <e v="#REF!"/>
    <s v="SL199@tidalwaveautospa.com"/>
    <s v="Ricky Doyle"/>
    <x v="3"/>
    <x v="2"/>
  </r>
  <r>
    <s v="Jessica Peevy"/>
    <s v="EXP-10010026 "/>
    <n v="12.23"/>
    <d v="2023-10-11T00:00:00"/>
    <x v="0"/>
    <s v="Parts"/>
    <s v="Spout"/>
    <m/>
    <m/>
    <m/>
    <m/>
    <m/>
    <m/>
    <m/>
    <m/>
    <m/>
    <m/>
    <m/>
    <m/>
    <m/>
    <m/>
    <m/>
    <m/>
    <m/>
    <m/>
    <m/>
    <m/>
    <m/>
    <e v="#REF!"/>
    <s v="SL199@tidalwaveautospa.com"/>
    <s v="Ricky Doyle"/>
    <x v="3"/>
    <x v="2"/>
  </r>
  <r>
    <s v="Jessica Peevy"/>
    <s v="EXP-10010026 "/>
    <n v="10.95"/>
    <d v="2023-10-13T00:00:00"/>
    <x v="11"/>
    <s v="Parts"/>
    <s v="Bolt"/>
    <m/>
    <m/>
    <m/>
    <m/>
    <m/>
    <m/>
    <m/>
    <m/>
    <m/>
    <m/>
    <m/>
    <m/>
    <m/>
    <m/>
    <m/>
    <m/>
    <m/>
    <m/>
    <m/>
    <m/>
    <m/>
    <e v="#REF!"/>
    <s v="SL199@tidalwaveautospa.com"/>
    <s v="Ricky Doyle"/>
    <x v="3"/>
    <x v="2"/>
  </r>
  <r>
    <s v="Jessica Peevy"/>
    <s v="EXP-10010026 "/>
    <n v="12"/>
    <d v="2023-10-16T00:00:00"/>
    <x v="6"/>
    <s v="Car Wash"/>
    <s v="Testing the XPT"/>
    <m/>
    <m/>
    <m/>
    <m/>
    <m/>
    <m/>
    <m/>
    <m/>
    <m/>
    <m/>
    <m/>
    <m/>
    <m/>
    <m/>
    <m/>
    <m/>
    <m/>
    <m/>
    <m/>
    <m/>
    <m/>
    <e v="#REF!"/>
    <s v="SL199@tidalwaveautospa.com"/>
    <s v="Ricky Doyle"/>
    <x v="3"/>
    <x v="2"/>
  </r>
  <r>
    <s v="Jessica Peevy"/>
    <s v="EXP-10010026 "/>
    <n v="20.83"/>
    <d v="2023-11-15T00:00:00"/>
    <x v="11"/>
    <s v="Small Tools"/>
    <s v="Straps for gorilla carts"/>
    <m/>
    <m/>
    <m/>
    <m/>
    <m/>
    <m/>
    <m/>
    <m/>
    <m/>
    <m/>
    <m/>
    <m/>
    <m/>
    <m/>
    <m/>
    <m/>
    <m/>
    <m/>
    <m/>
    <m/>
    <m/>
    <e v="#REF!"/>
    <s v="SL199@tidalwaveautospa.com"/>
    <s v="Ricky Doyle"/>
    <x v="3"/>
    <x v="2"/>
  </r>
  <r>
    <s v="Jessica Peevy"/>
    <s v="EXP-10010026 "/>
    <n v="169.98"/>
    <d v="2023-11-16T00:00:00"/>
    <x v="11"/>
    <s v="Wash Maintenance"/>
    <s v="starter kit, buckets, eyewear"/>
    <m/>
    <m/>
    <m/>
    <m/>
    <m/>
    <m/>
    <m/>
    <m/>
    <m/>
    <m/>
    <m/>
    <m/>
    <m/>
    <m/>
    <m/>
    <m/>
    <m/>
    <m/>
    <m/>
    <m/>
    <m/>
    <e v="#REF!"/>
    <s v="SL199@tidalwaveautospa.com"/>
    <s v="Ricky Doyle"/>
    <x v="3"/>
    <x v="2"/>
  </r>
  <r>
    <s v="Jessica Peevy"/>
    <s v="EXP-10010026 "/>
    <n v="289.48"/>
    <d v="2023-11-16T00:00:00"/>
    <x v="45"/>
    <s v="Wash Maintenance"/>
    <s v="Vinager for the windows"/>
    <m/>
    <m/>
    <m/>
    <m/>
    <m/>
    <m/>
    <m/>
    <m/>
    <m/>
    <m/>
    <m/>
    <m/>
    <m/>
    <m/>
    <m/>
    <m/>
    <m/>
    <m/>
    <m/>
    <m/>
    <m/>
    <e v="#REF!"/>
    <s v="SL199@tidalwaveautospa.com"/>
    <s v="Ricky Doyle"/>
    <x v="3"/>
    <x v="2"/>
  </r>
  <r>
    <s v="Jessica Peevy"/>
    <s v="EXP-10010026 "/>
    <n v="201.9"/>
    <d v="2023-11-18T00:00:00"/>
    <x v="11"/>
    <s v="Wash Maintenance"/>
    <s v="equipment"/>
    <m/>
    <m/>
    <m/>
    <m/>
    <m/>
    <m/>
    <m/>
    <m/>
    <m/>
    <m/>
    <m/>
    <m/>
    <m/>
    <m/>
    <m/>
    <m/>
    <m/>
    <m/>
    <m/>
    <m/>
    <m/>
    <e v="#REF!"/>
    <s v="SL199@tidalwaveautospa.com"/>
    <s v="Ricky Doyle"/>
    <x v="3"/>
    <x v="2"/>
  </r>
  <r>
    <s v="Jessica Peevy"/>
    <s v="EXP-10010026 "/>
    <n v="188.33"/>
    <d v="2023-11-22T00:00:00"/>
    <x v="25"/>
    <s v="Office Supplies"/>
    <s v="Toilet paper/builk/dawn bulk/straps"/>
    <m/>
    <m/>
    <m/>
    <m/>
    <m/>
    <m/>
    <m/>
    <m/>
    <m/>
    <m/>
    <m/>
    <m/>
    <m/>
    <m/>
    <m/>
    <m/>
    <m/>
    <m/>
    <m/>
    <m/>
    <m/>
    <e v="#REF!"/>
    <s v="SL199@tidalwaveautospa.com"/>
    <s v="Ricky Doyle"/>
    <x v="3"/>
    <x v="2"/>
  </r>
  <r>
    <s v="Jessica Peevy"/>
    <s v="EXP-10010026 "/>
    <n v="54.85"/>
    <d v="2023-11-25T00:00:00"/>
    <x v="2"/>
    <s v="Small Tools"/>
    <s v="Heat gun to heat a broken piece and bend it back"/>
    <m/>
    <m/>
    <m/>
    <m/>
    <m/>
    <m/>
    <m/>
    <m/>
    <m/>
    <m/>
    <m/>
    <m/>
    <m/>
    <m/>
    <m/>
    <m/>
    <m/>
    <m/>
    <m/>
    <m/>
    <m/>
    <e v="#REF!"/>
    <s v="SL199@tidalwaveautospa.com"/>
    <s v="Ricky Doyle"/>
    <x v="3"/>
    <x v="2"/>
  </r>
  <r>
    <s v="Jessica Peevy"/>
    <s v="EXP-10010026 "/>
    <n v="41.05"/>
    <d v="2023-12-05T00:00:00"/>
    <x v="2"/>
    <s v="Wash Maintenance"/>
    <s v="Needed to hang up our posters and brooms"/>
    <m/>
    <m/>
    <m/>
    <m/>
    <m/>
    <m/>
    <m/>
    <m/>
    <m/>
    <m/>
    <m/>
    <m/>
    <m/>
    <m/>
    <m/>
    <m/>
    <m/>
    <m/>
    <m/>
    <m/>
    <m/>
    <e v="#REF!"/>
    <s v="SL199@tidalwaveautospa.com"/>
    <s v="Ricky Doyle"/>
    <x v="3"/>
    <x v="2"/>
  </r>
  <r>
    <s v="Jessica Peevy"/>
    <s v="EXP-10010026 "/>
    <n v="37.21"/>
    <d v="2023-12-06T00:00:00"/>
    <x v="6"/>
    <s v="Wash Maintenance"/>
    <s v="Cleaning supplies"/>
    <m/>
    <m/>
    <m/>
    <m/>
    <m/>
    <m/>
    <m/>
    <m/>
    <m/>
    <m/>
    <m/>
    <m/>
    <m/>
    <m/>
    <m/>
    <m/>
    <m/>
    <m/>
    <m/>
    <m/>
    <m/>
    <e v="#REF!"/>
    <s v="SL199@tidalwaveautospa.com"/>
    <s v="Ricky Doyle"/>
    <x v="3"/>
    <x v="2"/>
  </r>
  <r>
    <s v="Jessica Peevy"/>
    <s v="EXP-10010026 "/>
    <n v="98.12"/>
    <d v="2023-12-12T00:00:00"/>
    <x v="8"/>
    <s v="Employee Incentive - Meals"/>
    <s v="EMPLOYEE LUNCH APPERCIATION"/>
    <m/>
    <m/>
    <m/>
    <m/>
    <m/>
    <m/>
    <m/>
    <m/>
    <m/>
    <m/>
    <m/>
    <m/>
    <m/>
    <m/>
    <m/>
    <m/>
    <m/>
    <m/>
    <m/>
    <m/>
    <m/>
    <e v="#REF!"/>
    <s v="SL199@tidalwaveautospa.com"/>
    <s v="Ricky Doyle"/>
    <x v="3"/>
    <x v="2"/>
  </r>
  <r>
    <s v="Jessica Peevy"/>
    <s v="EXP-10010026 "/>
    <n v="12"/>
    <d v="2023-12-21T00:00:00"/>
    <x v="2"/>
    <s v="Car Wash"/>
    <s v="along with DRB needed to purchses a wash to see which one I would receive"/>
    <m/>
    <m/>
    <m/>
    <m/>
    <m/>
    <m/>
    <m/>
    <m/>
    <m/>
    <m/>
    <m/>
    <m/>
    <m/>
    <m/>
    <m/>
    <m/>
    <m/>
    <m/>
    <m/>
    <m/>
    <m/>
    <e v="#REF!"/>
    <s v="SL199@tidalwaveautospa.com"/>
    <s v="Ricky Doyle"/>
    <x v="3"/>
    <x v="2"/>
  </r>
  <r>
    <s v="Jessica Peevy"/>
    <s v="EXP-10010026 "/>
    <n v="17"/>
    <d v="2023-12-21T00:00:00"/>
    <x v="2"/>
    <s v="Car Wash"/>
    <s v="17.00"/>
    <m/>
    <m/>
    <m/>
    <m/>
    <m/>
    <m/>
    <m/>
    <m/>
    <m/>
    <m/>
    <m/>
    <m/>
    <m/>
    <m/>
    <m/>
    <m/>
    <m/>
    <m/>
    <m/>
    <m/>
    <m/>
    <e v="#REF!"/>
    <s v="SL199@tidalwaveautospa.com"/>
    <s v="Ricky Doyle"/>
    <x v="3"/>
    <x v="2"/>
  </r>
  <r>
    <s v="Jessica Peevy"/>
    <s v="EXP-10010026 "/>
    <n v="29.76"/>
    <d v="2024-01-12T00:00:00"/>
    <x v="11"/>
    <s v="Parts"/>
    <s v="Unions"/>
    <m/>
    <m/>
    <m/>
    <m/>
    <m/>
    <m/>
    <m/>
    <m/>
    <m/>
    <m/>
    <m/>
    <m/>
    <m/>
    <m/>
    <m/>
    <m/>
    <m/>
    <m/>
    <m/>
    <m/>
    <m/>
    <e v="#REF!"/>
    <s v="SL199@tidalwaveautospa.com"/>
    <s v="Ricky Doyle"/>
    <x v="3"/>
    <x v="2"/>
  </r>
  <r>
    <s v="Jessica Peevy"/>
    <s v="EXP-10010026 "/>
    <n v="504.94"/>
    <d v="2024-01-20T00:00:00"/>
    <x v="21"/>
    <s v="Office Supplies"/>
    <s v="Gift card for ASLs to use for site while site leader was at retreat"/>
    <m/>
    <m/>
    <m/>
    <m/>
    <m/>
    <m/>
    <m/>
    <m/>
    <m/>
    <m/>
    <m/>
    <m/>
    <m/>
    <m/>
    <m/>
    <m/>
    <m/>
    <m/>
    <m/>
    <m/>
    <m/>
    <e v="#REF!"/>
    <s v="SL199@tidalwaveautospa.com"/>
    <s v="Ricky Doyle"/>
    <x v="3"/>
    <x v="2"/>
  </r>
  <r>
    <s v="Jessica Peevy"/>
    <s v="EXP-10010026 "/>
    <n v="488.8"/>
    <d v="2024-01-20T00:00:00"/>
    <x v="18"/>
    <s v="Wash Maintenance"/>
    <s v="Ice melt"/>
    <m/>
    <m/>
    <m/>
    <m/>
    <m/>
    <m/>
    <m/>
    <m/>
    <m/>
    <m/>
    <m/>
    <m/>
    <m/>
    <m/>
    <m/>
    <m/>
    <m/>
    <m/>
    <m/>
    <m/>
    <m/>
    <e v="#REF!"/>
    <s v="SL199@tidalwaveautospa.com"/>
    <s v="Ricky Doyle"/>
    <x v="3"/>
    <x v="2"/>
  </r>
  <r>
    <s v="Jessica Peevy"/>
    <s v="EXP-10010026 "/>
    <n v="3.6"/>
    <d v="2024-01-27T00:00:00"/>
    <x v="11"/>
    <s v="Parts"/>
    <s v="Elbows"/>
    <m/>
    <m/>
    <m/>
    <m/>
    <m/>
    <m/>
    <m/>
    <m/>
    <m/>
    <m/>
    <m/>
    <m/>
    <m/>
    <m/>
    <m/>
    <m/>
    <m/>
    <m/>
    <m/>
    <m/>
    <m/>
    <e v="#REF!"/>
    <s v="SL199@tidalwaveautospa.com"/>
    <s v="Ricky Doyle"/>
    <x v="3"/>
    <x v="2"/>
  </r>
  <r>
    <s v="Jessica Peevy"/>
    <s v="EXP-10010026 "/>
    <n v="38.79"/>
    <d v="2024-01-27T00:00:00"/>
    <x v="11"/>
    <s v="Parts"/>
    <s v="Valves"/>
    <m/>
    <m/>
    <m/>
    <m/>
    <m/>
    <m/>
    <m/>
    <m/>
    <m/>
    <m/>
    <m/>
    <m/>
    <m/>
    <m/>
    <m/>
    <m/>
    <m/>
    <m/>
    <m/>
    <m/>
    <m/>
    <e v="#REF!"/>
    <s v="SL199@tidalwaveautospa.com"/>
    <s v="Ricky Doyle"/>
    <x v="3"/>
    <x v="2"/>
  </r>
  <r>
    <s v="Jessica Peevy"/>
    <s v="EXP-10010026 "/>
    <n v="76.739999999999995"/>
    <d v="2024-01-27T00:00:00"/>
    <x v="11"/>
    <s v="Parts"/>
    <s v="Parts"/>
    <m/>
    <m/>
    <m/>
    <m/>
    <m/>
    <m/>
    <m/>
    <m/>
    <m/>
    <m/>
    <m/>
    <m/>
    <m/>
    <m/>
    <m/>
    <m/>
    <m/>
    <m/>
    <m/>
    <m/>
    <m/>
    <e v="#REF!"/>
    <s v="SL199@tidalwaveautospa.com"/>
    <s v="Ricky Doyle"/>
    <x v="3"/>
    <x v="2"/>
  </r>
  <r>
    <s v="Jessica Peevy"/>
    <s v="EXP-10010026 "/>
    <n v="-69.08"/>
    <d v="2024-01-27T00:00:00"/>
    <x v="0"/>
    <s v="Wash Maintenance"/>
    <s v="These was gorgilla carts had to send back"/>
    <m/>
    <m/>
    <m/>
    <m/>
    <m/>
    <m/>
    <m/>
    <m/>
    <m/>
    <m/>
    <m/>
    <m/>
    <m/>
    <m/>
    <m/>
    <m/>
    <m/>
    <m/>
    <m/>
    <m/>
    <m/>
    <e v="#REF!"/>
    <s v="SL199@tidalwaveautospa.com"/>
    <s v="Ricky Doyle"/>
    <x v="3"/>
    <x v="2"/>
  </r>
  <r>
    <s v="Jessica Peevy"/>
    <s v="EXP-10010026 "/>
    <n v="86.94"/>
    <d v="2024-01-29T00:00:00"/>
    <x v="11"/>
    <s v="Small Tools"/>
    <s v="Supplies for XPT"/>
    <m/>
    <m/>
    <m/>
    <m/>
    <m/>
    <m/>
    <m/>
    <m/>
    <m/>
    <m/>
    <m/>
    <m/>
    <m/>
    <m/>
    <m/>
    <m/>
    <m/>
    <m/>
    <m/>
    <m/>
    <m/>
    <e v="#REF!"/>
    <s v="SL199@tidalwaveautospa.com"/>
    <s v="Ricky Doyle"/>
    <x v="3"/>
    <x v="2"/>
  </r>
  <r>
    <s v="Jessica Peevy"/>
    <s v="EXP-10010026 "/>
    <n v="12"/>
    <d v="2024-01-30T00:00:00"/>
    <x v="6"/>
    <s v="Wash Maintenance"/>
    <s v="Do not have a recipt"/>
    <m/>
    <m/>
    <m/>
    <m/>
    <m/>
    <m/>
    <m/>
    <m/>
    <m/>
    <m/>
    <m/>
    <m/>
    <m/>
    <m/>
    <m/>
    <m/>
    <m/>
    <m/>
    <m/>
    <m/>
    <m/>
    <e v="#REF!"/>
    <s v="SL199@tidalwaveautospa.com"/>
    <s v="Ricky Doyle"/>
    <x v="3"/>
    <x v="2"/>
  </r>
  <r>
    <s v="Jessica Peevy"/>
    <s v="EXP-10010026 "/>
    <n v="129.86000000000001"/>
    <d v="2024-02-09T00:00:00"/>
    <x v="11"/>
    <s v="Wash Maintenance"/>
    <s v="Vin,hooks,dawn,"/>
    <m/>
    <m/>
    <m/>
    <m/>
    <m/>
    <m/>
    <m/>
    <m/>
    <m/>
    <m/>
    <m/>
    <m/>
    <m/>
    <m/>
    <m/>
    <m/>
    <m/>
    <m/>
    <m/>
    <m/>
    <m/>
    <e v="#REF!"/>
    <s v="SL199@tidalwaveautospa.com"/>
    <s v="Ricky Doyle"/>
    <x v="3"/>
    <x v="2"/>
  </r>
  <r>
    <s v="Jessica Peevy"/>
    <s v="EXP-10010026 "/>
    <n v="120.56"/>
    <d v="2024-02-14T00:00:00"/>
    <x v="11"/>
    <s v="Parts"/>
    <s v="Parts needed"/>
    <m/>
    <m/>
    <m/>
    <m/>
    <m/>
    <m/>
    <m/>
    <m/>
    <m/>
    <m/>
    <m/>
    <m/>
    <m/>
    <m/>
    <m/>
    <m/>
    <m/>
    <m/>
    <m/>
    <m/>
    <m/>
    <e v="#REF!"/>
    <s v="SL199@tidalwaveautospa.com"/>
    <s v="Ricky Doyle"/>
    <x v="3"/>
    <x v="2"/>
  </r>
  <r>
    <s v="Jessica Peevy"/>
    <s v="EXP-10010026 "/>
    <n v="380.78"/>
    <d v="2024-02-16T00:00:00"/>
    <x v="11"/>
    <s v="Wash Maintenance"/>
    <s v="Utlity carts"/>
    <m/>
    <m/>
    <m/>
    <m/>
    <m/>
    <m/>
    <m/>
    <m/>
    <m/>
    <m/>
    <m/>
    <m/>
    <m/>
    <m/>
    <m/>
    <m/>
    <m/>
    <m/>
    <m/>
    <m/>
    <m/>
    <e v="#REF!"/>
    <s v="SL199@tidalwaveautospa.com"/>
    <s v="Ricky Doyle"/>
    <x v="3"/>
    <x v="2"/>
  </r>
  <r>
    <s v="Jessica Peevy"/>
    <s v="EXP-10010026 "/>
    <n v="122.58"/>
    <d v="2024-02-17T00:00:00"/>
    <x v="11"/>
    <s v="Wash Supplies"/>
    <s v="Ordered Bottles for 2nd mile"/>
    <m/>
    <m/>
    <m/>
    <m/>
    <m/>
    <m/>
    <m/>
    <m/>
    <m/>
    <m/>
    <m/>
    <m/>
    <m/>
    <m/>
    <m/>
    <m/>
    <m/>
    <m/>
    <m/>
    <m/>
    <m/>
    <e v="#REF!"/>
    <s v="SL199@tidalwaveautospa.com"/>
    <s v="Ricky Doyle"/>
    <x v="3"/>
    <x v="2"/>
  </r>
  <r>
    <s v="Jessica Peevy"/>
    <s v="EXP-10010026 "/>
    <n v="289.92"/>
    <d v="2024-02-19T00:00:00"/>
    <x v="11"/>
    <s v="Parts"/>
    <s v="Need to order some valves"/>
    <m/>
    <m/>
    <m/>
    <m/>
    <m/>
    <m/>
    <m/>
    <m/>
    <m/>
    <m/>
    <m/>
    <m/>
    <m/>
    <m/>
    <m/>
    <m/>
    <m/>
    <m/>
    <m/>
    <m/>
    <m/>
    <e v="#REF!"/>
    <s v="SL199@tidalwaveautospa.com"/>
    <s v="Ricky Doyle"/>
    <x v="3"/>
    <x v="2"/>
  </r>
  <r>
    <s v="Jessica Peevy"/>
    <s v="EXP-10010026 "/>
    <n v="84.2"/>
    <d v="2024-02-20T00:00:00"/>
    <x v="11"/>
    <s v="Small Tools"/>
    <s v="Straps for gorilla carts"/>
    <m/>
    <m/>
    <m/>
    <m/>
    <m/>
    <m/>
    <m/>
    <m/>
    <m/>
    <m/>
    <m/>
    <m/>
    <m/>
    <m/>
    <m/>
    <m/>
    <m/>
    <m/>
    <m/>
    <m/>
    <m/>
    <e v="#REF!"/>
    <s v="SL199@tidalwaveautospa.com"/>
    <s v="Ricky Doyle"/>
    <x v="3"/>
    <x v="2"/>
  </r>
  <r>
    <s v="Jessica Peevy"/>
    <s v="EXP-10010026 "/>
    <n v="6.31"/>
    <d v="2024-02-20T00:00:00"/>
    <x v="11"/>
    <s v="Parts"/>
    <s v="Lost receipt i had to buy some washers"/>
    <m/>
    <m/>
    <m/>
    <m/>
    <m/>
    <m/>
    <m/>
    <m/>
    <m/>
    <m/>
    <m/>
    <m/>
    <m/>
    <m/>
    <m/>
    <m/>
    <m/>
    <m/>
    <m/>
    <m/>
    <m/>
    <e v="#REF!"/>
    <s v="SL199@tidalwaveautospa.com"/>
    <s v="Ricky Doyle"/>
    <x v="3"/>
    <x v="2"/>
  </r>
  <r>
    <s v="Jessica Peevy"/>
    <s v="EXP-10010026 "/>
    <n v="130.51"/>
    <d v="2024-02-21T00:00:00"/>
    <x v="11"/>
    <s v="Parts"/>
    <s v="I had to order 2 parts from sonnys"/>
    <m/>
    <m/>
    <m/>
    <m/>
    <m/>
    <m/>
    <m/>
    <m/>
    <m/>
    <m/>
    <m/>
    <m/>
    <m/>
    <m/>
    <m/>
    <m/>
    <m/>
    <m/>
    <m/>
    <m/>
    <m/>
    <e v="#REF!"/>
    <s v="SL199@tidalwaveautospa.com"/>
    <s v="Ricky Doyle"/>
    <x v="3"/>
    <x v="2"/>
  </r>
  <r>
    <s v="Jessica Peevy"/>
    <s v="EXP-10010026 "/>
    <n v="21.94"/>
    <d v="2024-02-21T00:00:00"/>
    <x v="11"/>
    <s v="Wash Maintenance"/>
    <s v="Ordered Flex seal ro soray our wooden handles so they would stop splitting"/>
    <m/>
    <m/>
    <m/>
    <m/>
    <m/>
    <m/>
    <m/>
    <m/>
    <m/>
    <m/>
    <m/>
    <m/>
    <m/>
    <m/>
    <m/>
    <m/>
    <m/>
    <m/>
    <m/>
    <m/>
    <m/>
    <e v="#REF!"/>
    <s v="SL199@tidalwaveautospa.com"/>
    <s v="Ricky Doyle"/>
    <x v="3"/>
    <x v="2"/>
  </r>
  <r>
    <s v="Jessica Peevy"/>
    <s v="EXP-10010026 "/>
    <n v="17.21"/>
    <d v="2024-02-23T00:00:00"/>
    <x v="11"/>
    <s v="Parts"/>
    <s v="Needed parts"/>
    <m/>
    <m/>
    <m/>
    <m/>
    <m/>
    <m/>
    <m/>
    <m/>
    <m/>
    <m/>
    <m/>
    <m/>
    <m/>
    <m/>
    <m/>
    <m/>
    <m/>
    <m/>
    <m/>
    <m/>
    <m/>
    <e v="#REF!"/>
    <s v="SL199@tidalwaveautospa.com"/>
    <s v="Ricky Doyle"/>
    <x v="3"/>
    <x v="2"/>
  </r>
  <r>
    <s v="Jessica Peevy"/>
    <s v="EXP-10010026 "/>
    <n v="9.0500000000000007"/>
    <d v="2024-02-27T00:00:00"/>
    <x v="11"/>
    <s v="Office Supplies"/>
    <s v="Added charge through amazon"/>
    <m/>
    <m/>
    <m/>
    <m/>
    <m/>
    <m/>
    <m/>
    <m/>
    <m/>
    <m/>
    <m/>
    <m/>
    <m/>
    <m/>
    <m/>
    <m/>
    <m/>
    <m/>
    <m/>
    <m/>
    <m/>
    <e v="#REF!"/>
    <s v="SL199@tidalwaveautospa.com"/>
    <s v="Ricky Doyle"/>
    <x v="3"/>
    <x v="2"/>
  </r>
  <r>
    <s v="Jessica Peevy"/>
    <s v="EXP-10010026 "/>
    <n v="303.24"/>
    <d v="2024-02-29T00:00:00"/>
    <x v="11"/>
    <s v="Wash Maintenance"/>
    <s v="Purchases items such as vin, clamps, dawn"/>
    <m/>
    <m/>
    <m/>
    <m/>
    <m/>
    <m/>
    <m/>
    <m/>
    <m/>
    <m/>
    <m/>
    <m/>
    <m/>
    <m/>
    <m/>
    <m/>
    <m/>
    <m/>
    <m/>
    <m/>
    <m/>
    <e v="#REF!"/>
    <s v="SL199@tidalwaveautospa.com"/>
    <s v="Ricky Doyle"/>
    <x v="3"/>
    <x v="2"/>
  </r>
  <r>
    <s v="Jessica Peevy"/>
    <s v="EXP-10010026 "/>
    <n v="19.16"/>
    <d v="2024-03-03T00:00:00"/>
    <x v="11"/>
    <s v="Wash Maintenance"/>
    <s v="starter kit, buckets, eyewear"/>
    <m/>
    <m/>
    <m/>
    <m/>
    <m/>
    <m/>
    <m/>
    <m/>
    <m/>
    <m/>
    <m/>
    <m/>
    <m/>
    <m/>
    <m/>
    <m/>
    <m/>
    <m/>
    <m/>
    <m/>
    <m/>
    <e v="#REF!"/>
    <s v="SL199@tidalwaveautospa.com"/>
    <s v="Ricky Doyle"/>
    <x v="3"/>
    <x v="2"/>
  </r>
  <r>
    <s v="Samantha Hackney"/>
    <s v="EXP-10011833 "/>
    <n v="0.82"/>
    <d v="2024-02-19T00:00:00"/>
    <x v="1"/>
    <s v="Plumbing Expense"/>
    <s v="Pvc coupling"/>
    <m/>
    <m/>
    <m/>
    <m/>
    <m/>
    <m/>
    <m/>
    <m/>
    <m/>
    <m/>
    <m/>
    <m/>
    <m/>
    <m/>
    <m/>
    <m/>
    <m/>
    <m/>
    <m/>
    <m/>
    <m/>
    <e v="#REF!"/>
    <s v="SL192@tidalwaveautospa.com"/>
    <s v="Ricky Doyle"/>
    <x v="3"/>
    <x v="2"/>
  </r>
  <r>
    <s v="Samantha Hackney"/>
    <s v="EXP-10011833 "/>
    <n v="11.97"/>
    <d v="2024-02-19T00:00:00"/>
    <x v="1"/>
    <s v="Plumbing Expense"/>
    <s v="Pvc parts for repair"/>
    <m/>
    <m/>
    <m/>
    <m/>
    <m/>
    <m/>
    <m/>
    <m/>
    <m/>
    <m/>
    <m/>
    <m/>
    <m/>
    <m/>
    <m/>
    <m/>
    <m/>
    <m/>
    <m/>
    <m/>
    <m/>
    <e v="#REF!"/>
    <s v="SL192@tidalwaveautospa.com"/>
    <s v="Ricky Doyle"/>
    <x v="3"/>
    <x v="2"/>
  </r>
  <r>
    <s v="Samantha Hackney"/>
    <s v="EXP-10011833 "/>
    <n v="83.93"/>
    <d v="2024-02-28T00:00:00"/>
    <x v="0"/>
    <s v="Office Supplies"/>
    <s v="Paper towels, spray bottles, toilet paper"/>
    <m/>
    <m/>
    <m/>
    <m/>
    <m/>
    <m/>
    <m/>
    <m/>
    <m/>
    <m/>
    <m/>
    <m/>
    <m/>
    <m/>
    <m/>
    <m/>
    <m/>
    <m/>
    <m/>
    <m/>
    <m/>
    <e v="#REF!"/>
    <s v="SL192@tidalwaveautospa.com"/>
    <s v="Ricky Doyle"/>
    <x v="3"/>
    <x v="2"/>
  </r>
  <r>
    <s v="Samantha Hackney"/>
    <s v="EXP-10011833 "/>
    <n v="21"/>
    <d v="2024-02-28T00:00:00"/>
    <x v="8"/>
    <s v="Snacks"/>
    <s v="Blended coffee to reward the team"/>
    <m/>
    <m/>
    <m/>
    <m/>
    <m/>
    <m/>
    <m/>
    <m/>
    <m/>
    <m/>
    <m/>
    <m/>
    <m/>
    <m/>
    <m/>
    <m/>
    <m/>
    <m/>
    <m/>
    <m/>
    <m/>
    <e v="#REF!"/>
    <s v="SL192@tidalwaveautospa.com"/>
    <s v="Ricky Doyle"/>
    <x v="3"/>
    <x v="2"/>
  </r>
  <r>
    <s v="Samantha Hackney"/>
    <s v="EXP-10011833 "/>
    <n v="98.16"/>
    <d v="2024-03-01T00:00:00"/>
    <x v="0"/>
    <s v="Wash Maintenance"/>
    <s v="Leak detection equipment, dawn, wrench, mouse pad"/>
    <m/>
    <m/>
    <m/>
    <m/>
    <m/>
    <m/>
    <m/>
    <m/>
    <m/>
    <m/>
    <m/>
    <m/>
    <m/>
    <m/>
    <m/>
    <m/>
    <m/>
    <m/>
    <m/>
    <m/>
    <m/>
    <e v="#REF!"/>
    <s v="SL192@tidalwaveautospa.com"/>
    <s v="Ricky Doyle"/>
    <x v="3"/>
    <x v="2"/>
  </r>
  <r>
    <s v="Steven Goddard"/>
    <s v="EXP-10011538 "/>
    <n v="47.42"/>
    <d v="2024-01-20T00:00:00"/>
    <x v="0"/>
    <s v="Plumbing Expense"/>
    <s v="Plunger and plumbing"/>
    <m/>
    <m/>
    <m/>
    <m/>
    <m/>
    <m/>
    <m/>
    <m/>
    <m/>
    <m/>
    <m/>
    <m/>
    <m/>
    <m/>
    <m/>
    <m/>
    <m/>
    <m/>
    <m/>
    <m/>
    <m/>
    <e v="#REF!"/>
    <s v="SL45@tidalwaveautospa.com"/>
    <s v="Gary Bradley"/>
    <x v="3"/>
    <x v="2"/>
  </r>
  <r>
    <s v="Steven Goddard"/>
    <s v="EXP-10011538 "/>
    <n v="29.92"/>
    <d v="2024-01-21T00:00:00"/>
    <x v="0"/>
    <s v="Wash Maintenance"/>
    <s v="Ice melt"/>
    <m/>
    <m/>
    <m/>
    <m/>
    <m/>
    <m/>
    <m/>
    <m/>
    <m/>
    <m/>
    <m/>
    <m/>
    <m/>
    <m/>
    <m/>
    <m/>
    <m/>
    <m/>
    <m/>
    <m/>
    <m/>
    <e v="#REF!"/>
    <s v="SL45@tidalwaveautospa.com"/>
    <s v="Gary Bradley"/>
    <x v="3"/>
    <x v="2"/>
  </r>
  <r>
    <s v="Steven Goddard"/>
    <s v="EXP-10011538 "/>
    <n v="23.52"/>
    <d v="2024-01-21T00:00:00"/>
    <x v="0"/>
    <s v="Fuel"/>
    <s v="Propane to heat tunnel"/>
    <m/>
    <m/>
    <m/>
    <m/>
    <m/>
    <m/>
    <m/>
    <m/>
    <m/>
    <m/>
    <m/>
    <m/>
    <m/>
    <m/>
    <m/>
    <m/>
    <m/>
    <m/>
    <m/>
    <m/>
    <m/>
    <e v="#REF!"/>
    <s v="SL45@tidalwaveautospa.com"/>
    <s v="Gary Bradley"/>
    <x v="3"/>
    <x v="2"/>
  </r>
  <r>
    <s v="Steven Goddard"/>
    <s v="EXP-10011538 "/>
    <n v="22.98"/>
    <d v="2024-01-22T00:00:00"/>
    <x v="35"/>
    <s v="Plumbing Expense"/>
    <s v="PVC pipe"/>
    <m/>
    <m/>
    <m/>
    <m/>
    <m/>
    <m/>
    <m/>
    <m/>
    <m/>
    <m/>
    <m/>
    <m/>
    <m/>
    <m/>
    <m/>
    <m/>
    <m/>
    <m/>
    <m/>
    <m/>
    <m/>
    <e v="#REF!"/>
    <s v="SL45@tidalwaveautospa.com"/>
    <s v="Gary Bradley"/>
    <x v="3"/>
    <x v="2"/>
  </r>
  <r>
    <s v="Steven Goddard"/>
    <s v="EXP-10011538 "/>
    <n v="1900"/>
    <d v="2024-01-25T00:00:00"/>
    <x v="7"/>
    <s v="Equipment Repairs"/>
    <s v="Paid to have a high-pressure pump rebuilt"/>
    <m/>
    <m/>
    <m/>
    <m/>
    <m/>
    <m/>
    <m/>
    <m/>
    <m/>
    <m/>
    <m/>
    <m/>
    <m/>
    <m/>
    <m/>
    <m/>
    <m/>
    <m/>
    <m/>
    <m/>
    <m/>
    <e v="#REF!"/>
    <s v="SL45@tidalwaveautospa.com"/>
    <s v="Gary Bradley"/>
    <x v="3"/>
    <x v="2"/>
  </r>
  <r>
    <s v="Steven Goddard"/>
    <s v="EXP-10011538 "/>
    <n v="10.68"/>
    <d v="2024-01-25T00:00:00"/>
    <x v="0"/>
    <s v="Parts"/>
    <s v="Cable ties"/>
    <m/>
    <m/>
    <m/>
    <m/>
    <m/>
    <m/>
    <m/>
    <m/>
    <m/>
    <m/>
    <m/>
    <m/>
    <m/>
    <m/>
    <m/>
    <m/>
    <m/>
    <m/>
    <m/>
    <m/>
    <m/>
    <e v="#REF!"/>
    <s v="SL45@tidalwaveautospa.com"/>
    <s v="Gary Bradley"/>
    <x v="3"/>
    <x v="2"/>
  </r>
  <r>
    <s v="Steven Goddard"/>
    <s v="EXP-10011538 "/>
    <n v="38.69"/>
    <d v="2024-01-26T00:00:00"/>
    <x v="35"/>
    <s v="Office Supplies"/>
    <s v="Locks"/>
    <m/>
    <m/>
    <m/>
    <m/>
    <m/>
    <m/>
    <m/>
    <m/>
    <m/>
    <m/>
    <m/>
    <m/>
    <m/>
    <m/>
    <m/>
    <m/>
    <m/>
    <m/>
    <m/>
    <m/>
    <m/>
    <e v="#REF!"/>
    <s v="SL45@tidalwaveautospa.com"/>
    <s v="Gary Bradley"/>
    <x v="3"/>
    <x v="2"/>
  </r>
  <r>
    <s v="Steven Goddard"/>
    <s v="EXP-10011538 "/>
    <n v="25.62"/>
    <d v="2024-01-27T00:00:00"/>
    <x v="0"/>
    <s v="Wash Maintenance"/>
    <s v="Cleaners"/>
    <m/>
    <m/>
    <m/>
    <m/>
    <m/>
    <m/>
    <m/>
    <m/>
    <m/>
    <m/>
    <m/>
    <m/>
    <m/>
    <m/>
    <m/>
    <m/>
    <m/>
    <m/>
    <m/>
    <m/>
    <m/>
    <e v="#REF!"/>
    <s v="SL45@tidalwaveautospa.com"/>
    <s v="Gary Bradley"/>
    <x v="3"/>
    <x v="2"/>
  </r>
  <r>
    <s v="Steven Goddard"/>
    <s v="EXP-10011538 "/>
    <n v="34"/>
    <d v="2024-01-29T00:00:00"/>
    <x v="0"/>
    <s v="Wash Maintenance"/>
    <s v="Concrete cleaner and batteries"/>
    <m/>
    <m/>
    <m/>
    <m/>
    <m/>
    <m/>
    <m/>
    <m/>
    <m/>
    <m/>
    <m/>
    <m/>
    <m/>
    <m/>
    <m/>
    <m/>
    <m/>
    <m/>
    <m/>
    <m/>
    <m/>
    <e v="#REF!"/>
    <s v="SL45@tidalwaveautospa.com"/>
    <s v="Gary Bradley"/>
    <x v="3"/>
    <x v="2"/>
  </r>
  <r>
    <s v="Steven Goddard"/>
    <s v="EXP-10011538 "/>
    <n v="6.17"/>
    <d v="2024-02-03T00:00:00"/>
    <x v="9"/>
    <s v="Snacks"/>
    <s v="Water"/>
    <m/>
    <m/>
    <m/>
    <m/>
    <m/>
    <m/>
    <m/>
    <m/>
    <m/>
    <m/>
    <m/>
    <m/>
    <m/>
    <m/>
    <m/>
    <m/>
    <m/>
    <m/>
    <m/>
    <m/>
    <m/>
    <e v="#REF!"/>
    <s v="SL45@tidalwaveautospa.com"/>
    <s v="Gary Bradley"/>
    <x v="3"/>
    <x v="2"/>
  </r>
  <r>
    <s v="Steven Goddard"/>
    <s v="EXP-10011538 "/>
    <n v="63.56"/>
    <d v="2024-02-05T00:00:00"/>
    <x v="0"/>
    <s v="Wash Maintenance"/>
    <s v="Bug, sponges and magic erasers"/>
    <m/>
    <m/>
    <m/>
    <m/>
    <m/>
    <m/>
    <m/>
    <m/>
    <m/>
    <m/>
    <m/>
    <m/>
    <m/>
    <m/>
    <m/>
    <m/>
    <m/>
    <m/>
    <m/>
    <m/>
    <m/>
    <e v="#REF!"/>
    <s v="SL45@tidalwaveautospa.com"/>
    <s v="Gary Bradley"/>
    <x v="3"/>
    <x v="2"/>
  </r>
  <r>
    <s v="Steven Goddard"/>
    <s v="EXP-10011538 "/>
    <n v="57.93"/>
    <d v="2024-02-05T00:00:00"/>
    <x v="0"/>
    <s v="Wash Maintenance"/>
    <s v="Cleaners"/>
    <m/>
    <m/>
    <m/>
    <m/>
    <m/>
    <m/>
    <m/>
    <m/>
    <m/>
    <m/>
    <m/>
    <m/>
    <m/>
    <m/>
    <m/>
    <m/>
    <m/>
    <m/>
    <m/>
    <m/>
    <m/>
    <e v="#REF!"/>
    <s v="SL45@tidalwaveautospa.com"/>
    <s v="Gary Bradley"/>
    <x v="3"/>
    <x v="2"/>
  </r>
  <r>
    <s v="Steven Goddard"/>
    <s v="EXP-10011538 "/>
    <n v="64.569999999999993"/>
    <d v="2024-02-06T00:00:00"/>
    <x v="0"/>
    <s v="Wash Maintenance"/>
    <s v="Dawn soap for windows"/>
    <m/>
    <m/>
    <m/>
    <m/>
    <m/>
    <m/>
    <m/>
    <m/>
    <m/>
    <m/>
    <m/>
    <m/>
    <m/>
    <m/>
    <m/>
    <m/>
    <m/>
    <m/>
    <m/>
    <m/>
    <m/>
    <e v="#REF!"/>
    <s v="SL45@tidalwaveautospa.com"/>
    <s v="Gary Bradley"/>
    <x v="3"/>
    <x v="2"/>
  </r>
  <r>
    <s v="Steven Goddard"/>
    <s v="EXP-10011538 "/>
    <n v="106.99"/>
    <d v="2024-02-06T00:00:00"/>
    <x v="35"/>
    <s v="Small Tools"/>
    <s v="Floor jack for repair of tire brushes"/>
    <m/>
    <m/>
    <m/>
    <m/>
    <m/>
    <m/>
    <m/>
    <m/>
    <m/>
    <m/>
    <m/>
    <m/>
    <m/>
    <m/>
    <m/>
    <m/>
    <m/>
    <m/>
    <m/>
    <m/>
    <m/>
    <e v="#REF!"/>
    <s v="SL45@tidalwaveautospa.com"/>
    <s v="Gary Bradley"/>
    <x v="3"/>
    <x v="2"/>
  </r>
  <r>
    <s v="Steven Goddard"/>
    <s v="EXP-10011538 "/>
    <n v="32.39"/>
    <d v="2024-02-11T00:00:00"/>
    <x v="0"/>
    <s v="Safety Supplies"/>
    <s v="Gloves"/>
    <m/>
    <m/>
    <m/>
    <m/>
    <m/>
    <m/>
    <m/>
    <m/>
    <m/>
    <m/>
    <m/>
    <m/>
    <m/>
    <m/>
    <m/>
    <m/>
    <m/>
    <m/>
    <m/>
    <m/>
    <m/>
    <e v="#REF!"/>
    <s v="SL45@tidalwaveautospa.com"/>
    <s v="Gary Bradley"/>
    <x v="3"/>
    <x v="2"/>
  </r>
  <r>
    <s v="Steven Goddard"/>
    <s v="EXP-10011538 "/>
    <n v="65"/>
    <d v="2024-02-14T00:00:00"/>
    <x v="35"/>
    <s v="Equipment Repairs"/>
    <s v="Charge for tech aupport for interior belt"/>
    <m/>
    <m/>
    <m/>
    <m/>
    <m/>
    <m/>
    <m/>
    <m/>
    <m/>
    <m/>
    <m/>
    <m/>
    <m/>
    <m/>
    <m/>
    <m/>
    <m/>
    <m/>
    <m/>
    <m/>
    <m/>
    <e v="#REF!"/>
    <s v="SL45@tidalwaveautospa.com"/>
    <s v="Gary Bradley"/>
    <x v="3"/>
    <x v="2"/>
  </r>
  <r>
    <s v="Steven Goddard"/>
    <s v="EXP-10011538 "/>
    <n v="36.35"/>
    <d v="2024-02-14T00:00:00"/>
    <x v="22"/>
    <s v="Small Tools"/>
    <s v="Drill bit for vacuum base"/>
    <m/>
    <m/>
    <m/>
    <m/>
    <m/>
    <m/>
    <m/>
    <m/>
    <m/>
    <m/>
    <m/>
    <m/>
    <m/>
    <m/>
    <m/>
    <m/>
    <m/>
    <m/>
    <m/>
    <m/>
    <m/>
    <e v="#REF!"/>
    <s v="SL45@tidalwaveautospa.com"/>
    <s v="Gary Bradley"/>
    <x v="3"/>
    <x v="2"/>
  </r>
  <r>
    <s v="Steven Goddard"/>
    <s v="EXP-10011538 "/>
    <n v="27.69"/>
    <d v="2024-02-15T00:00:00"/>
    <x v="0"/>
    <s v="Snacks"/>
    <s v="Sugar and creamer for coffee station in Interior customer waiting area"/>
    <m/>
    <m/>
    <m/>
    <m/>
    <m/>
    <m/>
    <m/>
    <m/>
    <m/>
    <m/>
    <m/>
    <m/>
    <m/>
    <m/>
    <m/>
    <m/>
    <m/>
    <m/>
    <m/>
    <m/>
    <m/>
    <e v="#REF!"/>
    <s v="SL45@tidalwaveautospa.com"/>
    <s v="Gary Bradley"/>
    <x v="3"/>
    <x v="2"/>
  </r>
  <r>
    <s v="Steven Goddard"/>
    <s v="EXP-10011538 "/>
    <n v="58.58"/>
    <d v="2024-02-19T00:00:00"/>
    <x v="0"/>
    <s v="Wash Maintenance"/>
    <s v="Chemicals to clean, batteries"/>
    <m/>
    <m/>
    <m/>
    <m/>
    <m/>
    <m/>
    <m/>
    <m/>
    <m/>
    <m/>
    <m/>
    <m/>
    <m/>
    <m/>
    <m/>
    <m/>
    <m/>
    <m/>
    <m/>
    <m/>
    <m/>
    <e v="#REF!"/>
    <s v="SL45@tidalwaveautospa.com"/>
    <s v="Gary Bradley"/>
    <x v="3"/>
    <x v="2"/>
  </r>
  <r>
    <s v="Steven Goddard"/>
    <s v="EXP-10011538 "/>
    <n v="27.8"/>
    <d v="2024-02-19T00:00:00"/>
    <x v="0"/>
    <s v="Safety Supplies"/>
    <s v="Gloves for interior"/>
    <m/>
    <m/>
    <m/>
    <m/>
    <m/>
    <m/>
    <m/>
    <m/>
    <m/>
    <m/>
    <m/>
    <m/>
    <m/>
    <m/>
    <m/>
    <m/>
    <m/>
    <m/>
    <m/>
    <m/>
    <m/>
    <e v="#REF!"/>
    <s v="SL45@tidalwaveautospa.com"/>
    <s v="Gary Bradley"/>
    <x v="3"/>
    <x v="2"/>
  </r>
  <r>
    <s v="Steven Goddard"/>
    <s v="EXP-10011538 "/>
    <n v="230.98"/>
    <d v="2024-02-20T00:00:00"/>
    <x v="35"/>
    <s v="Wash Maintenance"/>
    <s v="Oil for interior belt motors"/>
    <m/>
    <m/>
    <m/>
    <m/>
    <m/>
    <m/>
    <m/>
    <m/>
    <m/>
    <m/>
    <m/>
    <m/>
    <m/>
    <m/>
    <m/>
    <m/>
    <m/>
    <m/>
    <m/>
    <m/>
    <m/>
    <e v="#REF!"/>
    <s v="SL45@tidalwaveautospa.com"/>
    <s v="Gary Bradley"/>
    <x v="3"/>
    <x v="2"/>
  </r>
  <r>
    <s v="Michael Harland"/>
    <s v="EXP-10011884 "/>
    <n v="32.07"/>
    <d v="2024-02-21T00:00:00"/>
    <x v="10"/>
    <s v="Wash Maintenance"/>
    <s v="Zep cleaner/ rail brackets"/>
    <m/>
    <m/>
    <m/>
    <m/>
    <m/>
    <m/>
    <m/>
    <m/>
    <m/>
    <m/>
    <m/>
    <m/>
    <m/>
    <m/>
    <m/>
    <m/>
    <m/>
    <m/>
    <m/>
    <m/>
    <m/>
    <e v="#REF!"/>
    <s v="SL12@tidalwaveautospa.com"/>
    <s v="Wesley Kurtz"/>
    <x v="3"/>
    <x v="2"/>
  </r>
  <r>
    <s v="Michael Harland"/>
    <s v="EXP-10011884 "/>
    <n v="460"/>
    <d v="2024-03-01T00:00:00"/>
    <x v="6"/>
    <s v="Parts"/>
    <s v="New steel plate for tunnel exit"/>
    <m/>
    <m/>
    <m/>
    <m/>
    <m/>
    <m/>
    <m/>
    <m/>
    <m/>
    <m/>
    <m/>
    <m/>
    <m/>
    <m/>
    <m/>
    <m/>
    <m/>
    <m/>
    <m/>
    <m/>
    <m/>
    <e v="#REF!"/>
    <s v="SL12@tidalwaveautospa.com"/>
    <s v="Wesley Kurtz"/>
    <x v="3"/>
    <x v="2"/>
  </r>
  <r>
    <s v="Michael Harland"/>
    <s v="EXP-10011884 "/>
    <n v="63.54"/>
    <d v="2024-03-08T00:00:00"/>
    <x v="11"/>
    <s v="Wash Maintenance"/>
    <s v="Was low on towels until our shipment arrived"/>
    <m/>
    <m/>
    <m/>
    <m/>
    <m/>
    <m/>
    <m/>
    <m/>
    <m/>
    <m/>
    <m/>
    <m/>
    <m/>
    <m/>
    <m/>
    <m/>
    <m/>
    <m/>
    <m/>
    <m/>
    <m/>
    <e v="#REF!"/>
    <s v="SL12@tidalwaveautospa.com"/>
    <s v="Wesley Kurtz"/>
    <x v="3"/>
    <x v="2"/>
  </r>
  <r>
    <s v="Joshua Smith"/>
    <s v="EXP-10011885 "/>
    <n v="30"/>
    <d v="2024-02-23T00:00:00"/>
    <x v="15"/>
    <s v="Airfare"/>
    <s v="baggage"/>
    <m/>
    <m/>
    <m/>
    <m/>
    <m/>
    <m/>
    <m/>
    <m/>
    <m/>
    <m/>
    <m/>
    <m/>
    <m/>
    <m/>
    <m/>
    <m/>
    <m/>
    <m/>
    <m/>
    <m/>
    <m/>
    <e v="#REF!"/>
    <s v="SL100@tidalwaveautospa.com"/>
    <s v="Joe Chavez"/>
    <x v="3"/>
    <x v="2"/>
  </r>
  <r>
    <s v="Joshua Smith"/>
    <s v="EXP-10011885 "/>
    <n v="23"/>
    <d v="2024-03-09T00:00:00"/>
    <x v="37"/>
    <s v="Office Furniture"/>
    <s v="shelves for site 182 Morristown TN"/>
    <m/>
    <m/>
    <m/>
    <m/>
    <m/>
    <m/>
    <m/>
    <m/>
    <m/>
    <m/>
    <m/>
    <m/>
    <m/>
    <m/>
    <m/>
    <m/>
    <m/>
    <m/>
    <m/>
    <m/>
    <m/>
    <e v="#REF!"/>
    <s v="SL100@tidalwaveautospa.com"/>
    <s v="Joe Chavez"/>
    <x v="3"/>
    <x v="2"/>
  </r>
  <r>
    <s v="Don Cross"/>
    <s v="EXP-10010679 "/>
    <n v="364.12"/>
    <d v="2023-12-21T00:00:00"/>
    <x v="6"/>
    <s v="Fuel"/>
    <s v="Fuel for heater"/>
    <m/>
    <m/>
    <m/>
    <m/>
    <m/>
    <m/>
    <m/>
    <m/>
    <m/>
    <m/>
    <m/>
    <m/>
    <m/>
    <m/>
    <m/>
    <m/>
    <m/>
    <m/>
    <m/>
    <m/>
    <m/>
    <e v="#REF!"/>
    <s v="SL165@tidalwaveautospa.com"/>
    <s v="Jeff Mathis"/>
    <x v="3"/>
    <x v="2"/>
  </r>
  <r>
    <s v="Don Cross"/>
    <s v="EXP-10010679 "/>
    <n v="78.680000000000007"/>
    <d v="2023-12-21T00:00:00"/>
    <x v="6"/>
    <s v="Office Supplies"/>
    <s v="hand towels / water"/>
    <m/>
    <m/>
    <m/>
    <m/>
    <m/>
    <m/>
    <m/>
    <m/>
    <m/>
    <m/>
    <m/>
    <m/>
    <m/>
    <m/>
    <m/>
    <m/>
    <m/>
    <m/>
    <m/>
    <m/>
    <m/>
    <e v="#REF!"/>
    <s v="SL165@tidalwaveautospa.com"/>
    <s v="Jeff Mathis"/>
    <x v="3"/>
    <x v="2"/>
  </r>
  <r>
    <s v="Don Cross"/>
    <s v="EXP-10010679 "/>
    <n v="51.36"/>
    <d v="2023-12-22T00:00:00"/>
    <x v="6"/>
    <s v="Office Supplies"/>
    <s v="New keys"/>
    <m/>
    <m/>
    <m/>
    <m/>
    <m/>
    <m/>
    <m/>
    <m/>
    <m/>
    <m/>
    <m/>
    <m/>
    <m/>
    <m/>
    <m/>
    <m/>
    <m/>
    <m/>
    <m/>
    <m/>
    <m/>
    <e v="#REF!"/>
    <s v="SL165@tidalwaveautospa.com"/>
    <s v="Jeff Mathis"/>
    <x v="3"/>
    <x v="2"/>
  </r>
  <r>
    <s v="Don Cross"/>
    <s v="EXP-10010679 "/>
    <n v="33.08"/>
    <d v="2023-12-22T00:00:00"/>
    <x v="2"/>
    <s v="Parts"/>
    <s v="clamps"/>
    <m/>
    <m/>
    <m/>
    <m/>
    <m/>
    <m/>
    <m/>
    <m/>
    <m/>
    <m/>
    <m/>
    <m/>
    <m/>
    <m/>
    <m/>
    <m/>
    <m/>
    <m/>
    <m/>
    <m/>
    <m/>
    <e v="#REF!"/>
    <s v="SL165@tidalwaveautospa.com"/>
    <s v="Jeff Mathis"/>
    <x v="3"/>
    <x v="2"/>
  </r>
  <r>
    <s v="Don Cross"/>
    <s v="EXP-10010679 "/>
    <n v="19.73"/>
    <d v="2023-12-22T00:00:00"/>
    <x v="13"/>
    <s v="Office Supplies"/>
    <s v="Keys back room"/>
    <m/>
    <m/>
    <m/>
    <m/>
    <m/>
    <m/>
    <m/>
    <m/>
    <m/>
    <m/>
    <m/>
    <m/>
    <m/>
    <m/>
    <m/>
    <m/>
    <m/>
    <m/>
    <m/>
    <m/>
    <m/>
    <e v="#REF!"/>
    <s v="SL165@tidalwaveautospa.com"/>
    <s v="Jeff Mathis"/>
    <x v="3"/>
    <x v="2"/>
  </r>
  <r>
    <s v="Don Cross"/>
    <s v="EXP-10010679 "/>
    <n v="19.73"/>
    <d v="2023-12-22T00:00:00"/>
    <x v="13"/>
    <s v="Office Supplies"/>
    <s v="keys office"/>
    <m/>
    <m/>
    <m/>
    <m/>
    <m/>
    <m/>
    <m/>
    <m/>
    <m/>
    <m/>
    <m/>
    <m/>
    <m/>
    <m/>
    <m/>
    <m/>
    <m/>
    <m/>
    <m/>
    <m/>
    <m/>
    <e v="#REF!"/>
    <s v="SL165@tidalwaveautospa.com"/>
    <s v="Jeff Mathis"/>
    <x v="3"/>
    <x v="2"/>
  </r>
  <r>
    <s v="Don Cross"/>
    <s v="EXP-10010679 "/>
    <n v="59.23"/>
    <d v="2023-12-29T00:00:00"/>
    <x v="22"/>
    <s v="Small Tools"/>
    <s v="Sprayer for Tireshine and Lime off"/>
    <m/>
    <m/>
    <m/>
    <m/>
    <m/>
    <m/>
    <m/>
    <m/>
    <m/>
    <m/>
    <m/>
    <m/>
    <m/>
    <m/>
    <m/>
    <m/>
    <m/>
    <m/>
    <m/>
    <m/>
    <m/>
    <e v="#REF!"/>
    <s v="SL165@tidalwaveautospa.com"/>
    <s v="Jeff Mathis"/>
    <x v="3"/>
    <x v="2"/>
  </r>
  <r>
    <s v="Don Cross"/>
    <s v="EXP-10010679 "/>
    <n v="192.41"/>
    <d v="2024-01-02T00:00:00"/>
    <x v="22"/>
    <s v="Fuel"/>
    <s v="Kerosene"/>
    <m/>
    <m/>
    <m/>
    <m/>
    <m/>
    <m/>
    <m/>
    <m/>
    <m/>
    <m/>
    <m/>
    <m/>
    <m/>
    <m/>
    <m/>
    <m/>
    <m/>
    <m/>
    <m/>
    <m/>
    <m/>
    <e v="#REF!"/>
    <s v="SL165@tidalwaveautospa.com"/>
    <s v="Jeff Mathis"/>
    <x v="3"/>
    <x v="2"/>
  </r>
  <r>
    <s v="Don Cross"/>
    <s v="EXP-10010679 "/>
    <n v="320.22000000000003"/>
    <d v="2024-01-04T00:00:00"/>
    <x v="6"/>
    <s v="Wash Maintenance"/>
    <s v="Trash bin replacement cans (see photo)"/>
    <m/>
    <m/>
    <m/>
    <m/>
    <m/>
    <m/>
    <m/>
    <m/>
    <m/>
    <m/>
    <m/>
    <m/>
    <m/>
    <m/>
    <m/>
    <m/>
    <m/>
    <m/>
    <m/>
    <m/>
    <m/>
    <e v="#REF!"/>
    <s v="SL165@tidalwaveautospa.com"/>
    <s v="Jeff Mathis"/>
    <x v="3"/>
    <x v="2"/>
  </r>
  <r>
    <s v="Don Cross"/>
    <s v="EXP-10010679 "/>
    <n v="30.68"/>
    <d v="2024-01-09T00:00:00"/>
    <x v="6"/>
    <s v="Office Furniture"/>
    <s v="bathroom rack to replace storage container"/>
    <m/>
    <m/>
    <m/>
    <m/>
    <m/>
    <m/>
    <m/>
    <m/>
    <m/>
    <m/>
    <m/>
    <m/>
    <m/>
    <m/>
    <m/>
    <m/>
    <m/>
    <m/>
    <m/>
    <m/>
    <m/>
    <e v="#REF!"/>
    <s v="SL165@tidalwaveautospa.com"/>
    <s v="Jeff Mathis"/>
    <x v="3"/>
    <x v="2"/>
  </r>
  <r>
    <s v="Don Cross"/>
    <s v="EXP-10010679 "/>
    <n v="25.84"/>
    <d v="2024-01-14T00:00:00"/>
    <x v="22"/>
    <s v="Fuel"/>
    <s v="kerosene"/>
    <m/>
    <m/>
    <m/>
    <m/>
    <m/>
    <m/>
    <m/>
    <m/>
    <m/>
    <m/>
    <m/>
    <m/>
    <m/>
    <m/>
    <m/>
    <m/>
    <m/>
    <m/>
    <m/>
    <m/>
    <m/>
    <e v="#REF!"/>
    <s v="SL165@tidalwaveautospa.com"/>
    <s v="Jeff Mathis"/>
    <x v="3"/>
    <x v="2"/>
  </r>
  <r>
    <s v="Don Cross"/>
    <s v="EXP-10010679 "/>
    <n v="320.68"/>
    <d v="2024-01-14T00:00:00"/>
    <x v="22"/>
    <s v="Fuel"/>
    <s v="kerosene"/>
    <m/>
    <m/>
    <m/>
    <m/>
    <m/>
    <m/>
    <m/>
    <m/>
    <m/>
    <m/>
    <m/>
    <m/>
    <m/>
    <m/>
    <m/>
    <m/>
    <m/>
    <m/>
    <m/>
    <m/>
    <m/>
    <e v="#REF!"/>
    <s v="SL165@tidalwaveautospa.com"/>
    <s v="Jeff Mathis"/>
    <x v="3"/>
    <x v="2"/>
  </r>
  <r>
    <s v="Don Cross"/>
    <s v="EXP-10010679 "/>
    <n v="17.55"/>
    <d v="2024-01-14T00:00:00"/>
    <x v="22"/>
    <s v="Fuel"/>
    <s v="kerosene"/>
    <m/>
    <m/>
    <m/>
    <m/>
    <m/>
    <m/>
    <m/>
    <m/>
    <m/>
    <m/>
    <m/>
    <m/>
    <m/>
    <m/>
    <m/>
    <m/>
    <m/>
    <m/>
    <m/>
    <m/>
    <m/>
    <e v="#REF!"/>
    <s v="SL165@tidalwaveautospa.com"/>
    <s v="Jeff Mathis"/>
    <x v="3"/>
    <x v="2"/>
  </r>
  <r>
    <s v="Don Cross"/>
    <s v="EXP-10010679 "/>
    <n v="64.14"/>
    <d v="2024-01-16T00:00:00"/>
    <x v="22"/>
    <s v="Fuel"/>
    <s v="kerosene"/>
    <m/>
    <m/>
    <m/>
    <m/>
    <m/>
    <m/>
    <m/>
    <m/>
    <m/>
    <m/>
    <m/>
    <m/>
    <m/>
    <m/>
    <m/>
    <m/>
    <m/>
    <m/>
    <m/>
    <m/>
    <m/>
    <e v="#REF!"/>
    <s v="SL165@tidalwaveautospa.com"/>
    <s v="Jeff Mathis"/>
    <x v="3"/>
    <x v="2"/>
  </r>
  <r>
    <s v="Don Cross"/>
    <s v="EXP-10010679 "/>
    <n v="360.16"/>
    <d v="2024-01-16T00:00:00"/>
    <x v="22"/>
    <s v="Fuel"/>
    <s v="kerosene before credit/after credit"/>
    <m/>
    <m/>
    <m/>
    <m/>
    <m/>
    <m/>
    <m/>
    <m/>
    <m/>
    <m/>
    <m/>
    <m/>
    <m/>
    <m/>
    <m/>
    <m/>
    <m/>
    <m/>
    <m/>
    <m/>
    <m/>
    <e v="#REF!"/>
    <s v="SL165@tidalwaveautospa.com"/>
    <s v="Jeff Mathis"/>
    <x v="3"/>
    <x v="2"/>
  </r>
  <r>
    <s v="Don Cross"/>
    <s v="EXP-10010679 "/>
    <n v="-65.48"/>
    <d v="2024-01-16T00:00:00"/>
    <x v="22"/>
    <s v="Fuel"/>
    <s v="credit/ see previous invoice"/>
    <m/>
    <m/>
    <m/>
    <m/>
    <m/>
    <m/>
    <m/>
    <m/>
    <m/>
    <m/>
    <m/>
    <m/>
    <m/>
    <m/>
    <m/>
    <m/>
    <m/>
    <m/>
    <m/>
    <m/>
    <m/>
    <e v="#REF!"/>
    <s v="SL165@tidalwaveautospa.com"/>
    <s v="Jeff Mathis"/>
    <x v="3"/>
    <x v="2"/>
  </r>
  <r>
    <s v="Felicia Slager"/>
    <s v="EXP-10010310 "/>
    <n v="140.76"/>
    <d v="2024-01-03T00:00:00"/>
    <x v="0"/>
    <s v="Equipment"/>
    <s v="heaters"/>
    <m/>
    <m/>
    <m/>
    <m/>
    <m/>
    <m/>
    <m/>
    <m/>
    <m/>
    <m/>
    <m/>
    <m/>
    <m/>
    <m/>
    <m/>
    <m/>
    <m/>
    <m/>
    <m/>
    <m/>
    <m/>
    <e v="#REF!"/>
    <s v="SL205@tidalwaveautospa.com"/>
    <s v="Cory Cummings"/>
    <x v="3"/>
    <x v="2"/>
  </r>
  <r>
    <s v="Felicia Slager"/>
    <s v="EXP-10010300 "/>
    <n v="35.72"/>
    <d v="2023-12-29T00:00:00"/>
    <x v="0"/>
    <s v="Fuel"/>
    <s v="diesal"/>
    <m/>
    <m/>
    <m/>
    <m/>
    <m/>
    <m/>
    <m/>
    <m/>
    <m/>
    <m/>
    <m/>
    <m/>
    <m/>
    <m/>
    <m/>
    <m/>
    <m/>
    <m/>
    <m/>
    <m/>
    <m/>
    <e v="#REF!"/>
    <s v="SL205@tidalwaveautospa.com"/>
    <s v="Cory Cummings"/>
    <x v="3"/>
    <x v="2"/>
  </r>
  <r>
    <s v="Felicia Slager"/>
    <s v="EXP-10010291 "/>
    <n v="108.96"/>
    <d v="2023-12-13T00:00:00"/>
    <x v="0"/>
    <s v="Wash Maintenance"/>
    <s v="water hose"/>
    <m/>
    <m/>
    <m/>
    <m/>
    <m/>
    <m/>
    <m/>
    <m/>
    <m/>
    <m/>
    <m/>
    <m/>
    <m/>
    <m/>
    <m/>
    <m/>
    <m/>
    <m/>
    <m/>
    <m/>
    <m/>
    <e v="#REF!"/>
    <s v="SL205@tidalwaveautospa.com"/>
    <s v="Cory Cummings"/>
    <x v="3"/>
    <x v="2"/>
  </r>
  <r>
    <s v="Lane Carr"/>
    <s v="EXP-10011845 "/>
    <n v="139.24"/>
    <d v="2024-03-01T00:00:00"/>
    <x v="1"/>
    <s v="Small Tools"/>
    <s v="sump pump"/>
    <m/>
    <m/>
    <m/>
    <m/>
    <m/>
    <m/>
    <m/>
    <m/>
    <m/>
    <m/>
    <m/>
    <m/>
    <m/>
    <m/>
    <m/>
    <m/>
    <m/>
    <m/>
    <m/>
    <m/>
    <m/>
    <e v="#REF!"/>
    <s v="SL164@tidalwaveautospa.com"/>
    <s v="Cory Cummings"/>
    <x v="3"/>
    <x v="2"/>
  </r>
  <r>
    <s v="Lane Carr"/>
    <s v="EXP-10011845 "/>
    <n v="71.400000000000006"/>
    <d v="2024-03-05T00:00:00"/>
    <x v="0"/>
    <s v="Wash Maintenance"/>
    <s v="Dawn, laundry Detergent"/>
    <m/>
    <m/>
    <m/>
    <m/>
    <m/>
    <m/>
    <m/>
    <m/>
    <m/>
    <m/>
    <m/>
    <m/>
    <m/>
    <m/>
    <m/>
    <m/>
    <m/>
    <m/>
    <m/>
    <m/>
    <m/>
    <e v="#REF!"/>
    <s v="SL164@tidalwaveautospa.com"/>
    <s v="Cory Cummings"/>
    <x v="3"/>
    <x v="2"/>
  </r>
  <r>
    <s v="Aaron Johnson"/>
    <s v="EXP-10011837 "/>
    <n v="8.7200000000000006"/>
    <d v="2024-02-20T00:00:00"/>
    <x v="11"/>
    <s v="Wash Maintenance"/>
    <s v="Pressure washer oil"/>
    <m/>
    <m/>
    <m/>
    <m/>
    <m/>
    <m/>
    <m/>
    <m/>
    <m/>
    <m/>
    <m/>
    <m/>
    <m/>
    <m/>
    <m/>
    <m/>
    <m/>
    <m/>
    <m/>
    <m/>
    <m/>
    <e v="#REF!"/>
    <s v="SL108@tidalwaveautospa.com"/>
    <s v="Cory Cummings"/>
    <x v="3"/>
    <x v="2"/>
  </r>
  <r>
    <s v="Aaron Johnson"/>
    <s v="EXP-10011837 "/>
    <n v="67.89"/>
    <d v="2024-02-24T00:00:00"/>
    <x v="0"/>
    <s v="Wash Maintenance"/>
    <s v="Dawn and vinegar"/>
    <m/>
    <m/>
    <m/>
    <m/>
    <m/>
    <m/>
    <m/>
    <m/>
    <m/>
    <m/>
    <m/>
    <m/>
    <m/>
    <m/>
    <m/>
    <m/>
    <m/>
    <m/>
    <m/>
    <m/>
    <m/>
    <e v="#REF!"/>
    <s v="SL108@tidalwaveautospa.com"/>
    <s v="Cory Cummings"/>
    <x v="3"/>
    <x v="2"/>
  </r>
  <r>
    <s v="Aaron Johnson"/>
    <s v="EXP-10011837 "/>
    <n v="69.86"/>
    <d v="2024-02-27T00:00:00"/>
    <x v="0"/>
    <s v="Parts"/>
    <s v="Poly line coupler, contest prize"/>
    <m/>
    <m/>
    <m/>
    <m/>
    <m/>
    <m/>
    <m/>
    <m/>
    <m/>
    <m/>
    <m/>
    <m/>
    <m/>
    <m/>
    <m/>
    <m/>
    <m/>
    <m/>
    <m/>
    <m/>
    <m/>
    <e v="#REF!"/>
    <s v="SL108@tidalwaveautospa.com"/>
    <s v="Cory Cummings"/>
    <x v="3"/>
    <x v="2"/>
  </r>
  <r>
    <s v="Aaron Johnson"/>
    <s v="EXP-10011837 "/>
    <n v="23.56"/>
    <d v="2024-02-29T00:00:00"/>
    <x v="1"/>
    <s v="Parts"/>
    <s v="Poly coupling"/>
    <m/>
    <m/>
    <m/>
    <m/>
    <m/>
    <m/>
    <m/>
    <m/>
    <m/>
    <m/>
    <m/>
    <m/>
    <m/>
    <m/>
    <m/>
    <m/>
    <m/>
    <m/>
    <m/>
    <m/>
    <m/>
    <e v="#REF!"/>
    <s v="SL108@tidalwaveautospa.com"/>
    <s v="Cory Cummings"/>
    <x v="3"/>
    <x v="2"/>
  </r>
  <r>
    <s v="Aaron Johnson"/>
    <s v="EXP-10011837 "/>
    <n v="361.7"/>
    <d v="2024-03-01T00:00:00"/>
    <x v="4"/>
    <s v="Recruitment"/>
    <s v="Indeed"/>
    <m/>
    <m/>
    <m/>
    <m/>
    <m/>
    <m/>
    <m/>
    <m/>
    <m/>
    <m/>
    <m/>
    <m/>
    <m/>
    <m/>
    <m/>
    <m/>
    <m/>
    <m/>
    <m/>
    <m/>
    <m/>
    <e v="#REF!"/>
    <s v="SL108@tidalwaveautospa.com"/>
    <s v="Cory Cummings"/>
    <x v="3"/>
    <x v="2"/>
  </r>
  <r>
    <s v="Aaron Johnson"/>
    <s v="EXP-10011837 "/>
    <n v="56.27"/>
    <d v="2024-03-01T00:00:00"/>
    <x v="1"/>
    <s v="Parts"/>
    <s v="Hydraulic hose and fittings"/>
    <m/>
    <m/>
    <m/>
    <m/>
    <m/>
    <m/>
    <m/>
    <m/>
    <m/>
    <m/>
    <m/>
    <m/>
    <m/>
    <m/>
    <m/>
    <m/>
    <m/>
    <m/>
    <m/>
    <m/>
    <m/>
    <e v="#REF!"/>
    <s v="SL108@tidalwaveautospa.com"/>
    <s v="Cory Cummings"/>
    <x v="3"/>
    <x v="2"/>
  </r>
  <r>
    <s v="Rick Thornton"/>
    <s v="EXP-10011897 "/>
    <n v="110.54"/>
    <d v="2023-10-03T00:00:00"/>
    <x v="6"/>
    <s v="Wash Maintenance"/>
    <s v="Business expense"/>
    <m/>
    <m/>
    <m/>
    <m/>
    <m/>
    <m/>
    <m/>
    <m/>
    <m/>
    <m/>
    <m/>
    <m/>
    <m/>
    <m/>
    <m/>
    <m/>
    <m/>
    <m/>
    <m/>
    <m/>
    <m/>
    <e v="#REF!"/>
    <s v="SL68@tidalwaveautospa.com"/>
    <s v="Derek Schillinger"/>
    <x v="3"/>
    <x v="2"/>
  </r>
  <r>
    <s v="Rick Thornton"/>
    <s v="EXP-10011897 "/>
    <n v="70.989999999999995"/>
    <d v="2023-10-04T00:00:00"/>
    <x v="6"/>
    <s v="Wash Maintenance"/>
    <s v="Business expense"/>
    <m/>
    <m/>
    <m/>
    <m/>
    <m/>
    <m/>
    <m/>
    <m/>
    <m/>
    <m/>
    <m/>
    <m/>
    <m/>
    <m/>
    <m/>
    <m/>
    <m/>
    <m/>
    <m/>
    <m/>
    <m/>
    <e v="#REF!"/>
    <s v="SL68@tidalwaveautospa.com"/>
    <s v="Derek Schillinger"/>
    <x v="3"/>
    <x v="2"/>
  </r>
  <r>
    <s v="Rick Thornton"/>
    <s v="EXP-10011897 "/>
    <n v="29.29"/>
    <d v="2023-10-17T00:00:00"/>
    <x v="6"/>
    <s v="Wash Maintenance"/>
    <s v="Business items"/>
    <m/>
    <m/>
    <m/>
    <m/>
    <m/>
    <m/>
    <m/>
    <m/>
    <m/>
    <m/>
    <m/>
    <m/>
    <m/>
    <m/>
    <m/>
    <m/>
    <m/>
    <m/>
    <m/>
    <m/>
    <m/>
    <e v="#REF!"/>
    <s v="SL68@tidalwaveautospa.com"/>
    <s v="Derek Schillinger"/>
    <x v="3"/>
    <x v="2"/>
  </r>
  <r>
    <s v="Rick Thornton"/>
    <s v="EXP-10011897 "/>
    <n v="32.47"/>
    <d v="2023-10-30T00:00:00"/>
    <x v="6"/>
    <s v="Wash Maintenance"/>
    <s v="Business expense"/>
    <m/>
    <m/>
    <m/>
    <m/>
    <m/>
    <m/>
    <m/>
    <m/>
    <m/>
    <m/>
    <m/>
    <m/>
    <m/>
    <m/>
    <m/>
    <m/>
    <m/>
    <m/>
    <m/>
    <m/>
    <m/>
    <e v="#REF!"/>
    <s v="SL68@tidalwaveautospa.com"/>
    <s v="Derek Schillinger"/>
    <x v="3"/>
    <x v="2"/>
  </r>
  <r>
    <s v="Rick Thornton"/>
    <s v="EXP-10011897 "/>
    <n v="18.82"/>
    <d v="2023-11-05T00:00:00"/>
    <x v="6"/>
    <s v="Wash Maintenance"/>
    <s v="Business items"/>
    <m/>
    <m/>
    <m/>
    <m/>
    <m/>
    <m/>
    <m/>
    <m/>
    <m/>
    <m/>
    <m/>
    <m/>
    <m/>
    <m/>
    <m/>
    <m/>
    <m/>
    <m/>
    <m/>
    <m/>
    <m/>
    <e v="#REF!"/>
    <s v="SL68@tidalwaveautospa.com"/>
    <s v="Derek Schillinger"/>
    <x v="3"/>
    <x v="2"/>
  </r>
  <r>
    <s v="Rick Thornton"/>
    <s v="EXP-10011897 "/>
    <n v="285.17"/>
    <d v="2023-11-13T00:00:00"/>
    <x v="6"/>
    <s v="Wash Maintenance"/>
    <s v="Wash maintenance"/>
    <m/>
    <m/>
    <m/>
    <m/>
    <m/>
    <m/>
    <m/>
    <m/>
    <m/>
    <m/>
    <m/>
    <m/>
    <m/>
    <m/>
    <m/>
    <m/>
    <m/>
    <m/>
    <m/>
    <m/>
    <m/>
    <e v="#REF!"/>
    <s v="SL68@tidalwaveautospa.com"/>
    <s v="Derek Schillinger"/>
    <x v="3"/>
    <x v="2"/>
  </r>
  <r>
    <s v="Rick Thornton"/>
    <s v="EXP-10011897 "/>
    <n v="90.04"/>
    <d v="2023-11-17T00:00:00"/>
    <x v="6"/>
    <s v="Wash Maintenance"/>
    <s v="Wash items"/>
    <m/>
    <m/>
    <m/>
    <m/>
    <m/>
    <m/>
    <m/>
    <m/>
    <m/>
    <m/>
    <m/>
    <m/>
    <m/>
    <m/>
    <m/>
    <m/>
    <m/>
    <m/>
    <m/>
    <m/>
    <m/>
    <e v="#REF!"/>
    <s v="SL68@tidalwaveautospa.com"/>
    <s v="Derek Schillinger"/>
    <x v="3"/>
    <x v="2"/>
  </r>
  <r>
    <s v="Rick Thornton"/>
    <s v="EXP-10011897 "/>
    <n v="54.11"/>
    <d v="2023-12-04T00:00:00"/>
    <x v="6"/>
    <s v="Wash Maintenance"/>
    <s v="Wash items"/>
    <m/>
    <m/>
    <m/>
    <m/>
    <m/>
    <m/>
    <m/>
    <m/>
    <m/>
    <m/>
    <m/>
    <m/>
    <m/>
    <m/>
    <m/>
    <m/>
    <m/>
    <m/>
    <m/>
    <m/>
    <m/>
    <e v="#REF!"/>
    <s v="SL68@tidalwaveautospa.com"/>
    <s v="Derek Schillinger"/>
    <x v="3"/>
    <x v="2"/>
  </r>
  <r>
    <s v="Rick Thornton"/>
    <s v="EXP-10011897 "/>
    <n v="19.46"/>
    <d v="2023-12-23T00:00:00"/>
    <x v="6"/>
    <s v="Wash Maintenance"/>
    <s v="Business items"/>
    <m/>
    <m/>
    <m/>
    <m/>
    <m/>
    <m/>
    <m/>
    <m/>
    <m/>
    <m/>
    <m/>
    <m/>
    <m/>
    <m/>
    <m/>
    <m/>
    <m/>
    <m/>
    <m/>
    <m/>
    <m/>
    <e v="#REF!"/>
    <s v="SL68@tidalwaveautospa.com"/>
    <s v="Derek Schillinger"/>
    <x v="3"/>
    <x v="2"/>
  </r>
  <r>
    <s v="Rick Thornton"/>
    <s v="EXP-10011897 "/>
    <n v="109.45"/>
    <d v="2024-01-03T00:00:00"/>
    <x v="6"/>
    <s v="Wash Maintenance"/>
    <s v="Business item"/>
    <m/>
    <m/>
    <m/>
    <m/>
    <m/>
    <m/>
    <m/>
    <m/>
    <m/>
    <m/>
    <m/>
    <m/>
    <m/>
    <m/>
    <m/>
    <m/>
    <m/>
    <m/>
    <m/>
    <m/>
    <m/>
    <e v="#REF!"/>
    <s v="SL68@tidalwaveautospa.com"/>
    <s v="Derek Schillinger"/>
    <x v="3"/>
    <x v="2"/>
  </r>
  <r>
    <s v="Rick Thornton"/>
    <s v="EXP-10011897 "/>
    <n v="-63.3"/>
    <d v="2024-01-10T00:00:00"/>
    <x v="6"/>
    <s v="Wash Maintenance"/>
    <s v="Refund from previous purchase"/>
    <m/>
    <m/>
    <m/>
    <m/>
    <m/>
    <m/>
    <m/>
    <m/>
    <m/>
    <m/>
    <m/>
    <m/>
    <m/>
    <m/>
    <m/>
    <m/>
    <m/>
    <m/>
    <m/>
    <m/>
    <m/>
    <e v="#REF!"/>
    <s v="SL68@tidalwaveautospa.com"/>
    <s v="Derek Schillinger"/>
    <x v="3"/>
    <x v="2"/>
  </r>
  <r>
    <s v="Rick Thornton"/>
    <s v="EXP-10011897 "/>
    <n v="0.43"/>
    <d v="2024-01-16T00:00:00"/>
    <x v="6"/>
    <s v="Wash Maintenance"/>
    <s v="Business item"/>
    <m/>
    <m/>
    <m/>
    <m/>
    <m/>
    <m/>
    <m/>
    <m/>
    <m/>
    <m/>
    <m/>
    <m/>
    <m/>
    <m/>
    <m/>
    <m/>
    <m/>
    <m/>
    <m/>
    <m/>
    <m/>
    <e v="#REF!"/>
    <s v="SL68@tidalwaveautospa.com"/>
    <s v="Derek Schillinger"/>
    <x v="3"/>
    <x v="2"/>
  </r>
  <r>
    <s v="Rick Thornton"/>
    <s v="EXP-10011897 "/>
    <n v="41.52"/>
    <d v="2024-01-16T00:00:00"/>
    <x v="6"/>
    <s v="Wash Maintenance"/>
    <s v="Business item"/>
    <m/>
    <m/>
    <m/>
    <m/>
    <m/>
    <m/>
    <m/>
    <m/>
    <m/>
    <m/>
    <m/>
    <m/>
    <m/>
    <m/>
    <m/>
    <m/>
    <m/>
    <m/>
    <m/>
    <m/>
    <m/>
    <e v="#REF!"/>
    <s v="SL68@tidalwaveautospa.com"/>
    <s v="Derek Schillinger"/>
    <x v="3"/>
    <x v="2"/>
  </r>
  <r>
    <s v="Rick Thornton"/>
    <s v="EXP-10011897 "/>
    <n v="30"/>
    <d v="2024-01-19T00:00:00"/>
    <x v="15"/>
    <s v="Airfare"/>
    <s v="Baggage"/>
    <m/>
    <m/>
    <m/>
    <m/>
    <m/>
    <m/>
    <m/>
    <m/>
    <m/>
    <m/>
    <m/>
    <m/>
    <m/>
    <m/>
    <m/>
    <m/>
    <m/>
    <m/>
    <m/>
    <m/>
    <m/>
    <e v="#REF!"/>
    <s v="SL68@tidalwaveautospa.com"/>
    <s v="Derek Schillinger"/>
    <x v="3"/>
    <x v="2"/>
  </r>
  <r>
    <s v="Rick Thornton"/>
    <s v="EXP-10011897 "/>
    <n v="25.94"/>
    <d v="2024-01-26T00:00:00"/>
    <x v="6"/>
    <s v="Wash Maintenance"/>
    <s v="Business items"/>
    <m/>
    <m/>
    <m/>
    <m/>
    <m/>
    <m/>
    <m/>
    <m/>
    <m/>
    <m/>
    <m/>
    <m/>
    <m/>
    <m/>
    <m/>
    <m/>
    <m/>
    <m/>
    <m/>
    <m/>
    <m/>
    <e v="#REF!"/>
    <s v="SL68@tidalwaveautospa.com"/>
    <s v="Derek Schillinger"/>
    <x v="3"/>
    <x v="2"/>
  </r>
  <r>
    <s v="Rick Thornton"/>
    <s v="EXP-10011897 "/>
    <n v="300.04000000000002"/>
    <d v="2024-02-03T00:00:00"/>
    <x v="6"/>
    <s v="Wash Maintenance"/>
    <s v="Business items"/>
    <m/>
    <m/>
    <m/>
    <m/>
    <m/>
    <m/>
    <m/>
    <m/>
    <m/>
    <m/>
    <m/>
    <m/>
    <m/>
    <m/>
    <m/>
    <m/>
    <m/>
    <m/>
    <m/>
    <m/>
    <m/>
    <e v="#REF!"/>
    <s v="SL68@tidalwaveautospa.com"/>
    <s v="Derek Schillinger"/>
    <x v="3"/>
    <x v="2"/>
  </r>
  <r>
    <s v="Rick Thornton"/>
    <s v="EXP-10011897 "/>
    <n v="61.33"/>
    <d v="2024-02-23T00:00:00"/>
    <x v="6"/>
    <s v="Wash Maintenance"/>
    <s v="Wash items"/>
    <m/>
    <m/>
    <m/>
    <m/>
    <m/>
    <m/>
    <m/>
    <m/>
    <m/>
    <m/>
    <m/>
    <m/>
    <m/>
    <m/>
    <m/>
    <m/>
    <m/>
    <m/>
    <m/>
    <m/>
    <m/>
    <e v="#REF!"/>
    <s v="SL68@tidalwaveautospa.com"/>
    <s v="Derek Schillinger"/>
    <x v="3"/>
    <x v="2"/>
  </r>
  <r>
    <s v="Rick Thornton"/>
    <s v="EXP-10011897 "/>
    <n v="43.95"/>
    <d v="2024-02-23T00:00:00"/>
    <x v="22"/>
    <s v="Fuel"/>
    <s v="Fuel needed"/>
    <m/>
    <m/>
    <m/>
    <m/>
    <m/>
    <m/>
    <m/>
    <m/>
    <m/>
    <m/>
    <m/>
    <m/>
    <m/>
    <m/>
    <m/>
    <m/>
    <m/>
    <m/>
    <m/>
    <m/>
    <m/>
    <e v="#REF!"/>
    <s v="SL68@tidalwaveautospa.com"/>
    <s v="Derek Schillinger"/>
    <x v="3"/>
    <x v="2"/>
  </r>
  <r>
    <s v="Rick Thornton"/>
    <s v="EXP-10011897 "/>
    <n v="42.34"/>
    <d v="2024-02-26T00:00:00"/>
    <x v="6"/>
    <s v="Wash Maintenance"/>
    <s v="Wash items needed"/>
    <m/>
    <m/>
    <m/>
    <m/>
    <m/>
    <m/>
    <m/>
    <m/>
    <m/>
    <m/>
    <m/>
    <m/>
    <m/>
    <m/>
    <m/>
    <m/>
    <m/>
    <m/>
    <m/>
    <m/>
    <m/>
    <e v="#REF!"/>
    <s v="SL68@tidalwaveautospa.com"/>
    <s v="Derek Schillinger"/>
    <x v="3"/>
    <x v="2"/>
  </r>
  <r>
    <s v="Robert Sanders"/>
    <s v="EXP-10011879 "/>
    <n v="4.49"/>
    <d v="2024-01-30T00:00:00"/>
    <x v="0"/>
    <s v="Wash Maintenance"/>
    <s v="Vinegar"/>
    <m/>
    <m/>
    <m/>
    <m/>
    <m/>
    <m/>
    <m/>
    <m/>
    <m/>
    <m/>
    <m/>
    <m/>
    <m/>
    <m/>
    <m/>
    <m/>
    <m/>
    <m/>
    <m/>
    <m/>
    <m/>
    <e v="#REF!"/>
    <s v="SL236@tidalwaveautospa.com"/>
    <s v="Derek Schillinger"/>
    <x v="3"/>
    <x v="2"/>
  </r>
  <r>
    <s v="Robert Sanders"/>
    <s v="EXP-10011879 "/>
    <n v="5.08"/>
    <d v="2024-01-31T00:00:00"/>
    <x v="1"/>
    <s v="Parts"/>
    <s v="Rca 4wire adapter"/>
    <m/>
    <m/>
    <m/>
    <m/>
    <m/>
    <m/>
    <m/>
    <m/>
    <m/>
    <m/>
    <m/>
    <m/>
    <m/>
    <m/>
    <m/>
    <m/>
    <m/>
    <m/>
    <m/>
    <m/>
    <m/>
    <e v="#REF!"/>
    <s v="SL236@tidalwaveautospa.com"/>
    <s v="Derek Schillinger"/>
    <x v="3"/>
    <x v="2"/>
  </r>
  <r>
    <s v="Jensen Shearin"/>
    <s v="EXP-10010624 "/>
    <n v="20.58"/>
    <d v="2023-12-19T00:00:00"/>
    <x v="0"/>
    <s v="Wash Maintenance"/>
    <s v="Tide Pods/Toilet paper"/>
    <m/>
    <m/>
    <m/>
    <m/>
    <m/>
    <m/>
    <m/>
    <m/>
    <m/>
    <m/>
    <m/>
    <m/>
    <m/>
    <m/>
    <m/>
    <m/>
    <m/>
    <m/>
    <m/>
    <m/>
    <m/>
    <e v="#REF!"/>
    <s v="SL97@tidalwaveautospa.com"/>
    <s v="Michael Dodge"/>
    <x v="3"/>
    <x v="2"/>
  </r>
  <r>
    <s v="Jensen Shearin"/>
    <s v="EXP-10010624 "/>
    <n v="212.43"/>
    <d v="2023-12-19T00:00:00"/>
    <x v="0"/>
    <s v="Small Tools"/>
    <s v="Wrench set, batteries, tools"/>
    <m/>
    <m/>
    <m/>
    <m/>
    <m/>
    <m/>
    <m/>
    <m/>
    <m/>
    <m/>
    <m/>
    <m/>
    <m/>
    <m/>
    <m/>
    <m/>
    <m/>
    <m/>
    <m/>
    <m/>
    <m/>
    <e v="#REF!"/>
    <s v="SL97@tidalwaveautospa.com"/>
    <s v="Michael Dodge"/>
    <x v="3"/>
    <x v="2"/>
  </r>
  <r>
    <s v="Jensen Shearin"/>
    <s v="EXP-10010624 "/>
    <n v="19.14"/>
    <d v="2023-12-20T00:00:00"/>
    <x v="11"/>
    <s v="Miscellaneous Expense - Non-SL"/>
    <s v="PLEASE Bill from my paycheck. Accidently ordered on company card"/>
    <m/>
    <m/>
    <m/>
    <m/>
    <m/>
    <m/>
    <m/>
    <m/>
    <m/>
    <m/>
    <m/>
    <m/>
    <m/>
    <m/>
    <m/>
    <m/>
    <m/>
    <m/>
    <m/>
    <m/>
    <m/>
    <e v="#REF!"/>
    <s v="SL97@tidalwaveautospa.com"/>
    <s v="Michael Dodge"/>
    <x v="3"/>
    <x v="2"/>
  </r>
  <r>
    <s v="Jensen Shearin"/>
    <s v="EXP-10010624 "/>
    <n v="53.39"/>
    <d v="2023-12-28T00:00:00"/>
    <x v="23"/>
    <s v="Snacks"/>
    <s v="Water"/>
    <m/>
    <m/>
    <m/>
    <m/>
    <m/>
    <m/>
    <m/>
    <m/>
    <m/>
    <m/>
    <m/>
    <m/>
    <m/>
    <m/>
    <m/>
    <m/>
    <m/>
    <m/>
    <m/>
    <m/>
    <m/>
    <e v="#REF!"/>
    <s v="SL97@tidalwaveautospa.com"/>
    <s v="Michael Dodge"/>
    <x v="3"/>
    <x v="2"/>
  </r>
  <r>
    <s v="Jensen Shearin"/>
    <s v="EXP-10010624 "/>
    <n v="121.63"/>
    <d v="2024-01-03T00:00:00"/>
    <x v="6"/>
    <s v="Wash Maintenance"/>
    <s v="Hydraulic Filters"/>
    <m/>
    <m/>
    <m/>
    <m/>
    <m/>
    <m/>
    <m/>
    <m/>
    <m/>
    <m/>
    <m/>
    <m/>
    <m/>
    <m/>
    <m/>
    <m/>
    <m/>
    <m/>
    <m/>
    <m/>
    <m/>
    <e v="#REF!"/>
    <s v="SL97@tidalwaveautospa.com"/>
    <s v="Michael Dodge"/>
    <x v="3"/>
    <x v="2"/>
  </r>
  <r>
    <s v="Jensen Shearin"/>
    <s v="EXP-10010624 "/>
    <n v="241.15"/>
    <d v="2024-01-06T00:00:00"/>
    <x v="11"/>
    <s v="Office Supplies"/>
    <s v="Backroom supplies"/>
    <m/>
    <m/>
    <m/>
    <m/>
    <m/>
    <m/>
    <m/>
    <m/>
    <m/>
    <m/>
    <m/>
    <m/>
    <m/>
    <m/>
    <m/>
    <m/>
    <m/>
    <m/>
    <m/>
    <m/>
    <m/>
    <e v="#REF!"/>
    <s v="SL97@tidalwaveautospa.com"/>
    <s v="Michael Dodge"/>
    <x v="3"/>
    <x v="2"/>
  </r>
  <r>
    <s v="Jensen Shearin"/>
    <s v="EXP-10010624 "/>
    <n v="62.06"/>
    <d v="2024-01-09T00:00:00"/>
    <x v="0"/>
    <s v="Wash Maintenance"/>
    <s v="Cleaning supplies"/>
    <m/>
    <m/>
    <m/>
    <m/>
    <m/>
    <m/>
    <m/>
    <m/>
    <m/>
    <m/>
    <m/>
    <m/>
    <m/>
    <m/>
    <m/>
    <m/>
    <m/>
    <m/>
    <m/>
    <m/>
    <m/>
    <e v="#REF!"/>
    <s v="SL97@tidalwaveautospa.com"/>
    <s v="Michael Dodge"/>
    <x v="3"/>
    <x v="2"/>
  </r>
  <r>
    <s v="Jensen Shearin"/>
    <s v="EXP-10010624 "/>
    <n v="39.479999999999997"/>
    <d v="2024-01-16T00:00:00"/>
    <x v="0"/>
    <s v="Office Supplies"/>
    <s v="Extension cord"/>
    <m/>
    <m/>
    <m/>
    <m/>
    <m/>
    <m/>
    <m/>
    <m/>
    <m/>
    <m/>
    <m/>
    <m/>
    <m/>
    <m/>
    <m/>
    <m/>
    <m/>
    <m/>
    <m/>
    <m/>
    <m/>
    <e v="#REF!"/>
    <s v="SL97@tidalwaveautospa.com"/>
    <s v="Michael Dodge"/>
    <x v="3"/>
    <x v="2"/>
  </r>
  <r>
    <s v="Jensen Shearin"/>
    <s v="EXP-10010624 "/>
    <n v="41.6"/>
    <d v="2024-01-21T00:00:00"/>
    <x v="0"/>
    <s v="Wash Maintenance"/>
    <s v="Soap"/>
    <m/>
    <m/>
    <m/>
    <m/>
    <m/>
    <m/>
    <m/>
    <m/>
    <m/>
    <m/>
    <m/>
    <m/>
    <m/>
    <m/>
    <m/>
    <m/>
    <m/>
    <m/>
    <m/>
    <m/>
    <m/>
    <e v="#REF!"/>
    <s v="SL97@tidalwaveautospa.com"/>
    <s v="Michael Dodge"/>
    <x v="3"/>
    <x v="2"/>
  </r>
  <r>
    <s v="Jensen Shearin"/>
    <s v="EXP-10010624 "/>
    <n v="2.44"/>
    <d v="2024-01-24T00:00:00"/>
    <x v="0"/>
    <s v="Parts"/>
    <s v="bolt"/>
    <m/>
    <m/>
    <m/>
    <m/>
    <m/>
    <m/>
    <m/>
    <m/>
    <m/>
    <m/>
    <m/>
    <m/>
    <m/>
    <m/>
    <m/>
    <m/>
    <m/>
    <m/>
    <m/>
    <m/>
    <m/>
    <e v="#REF!"/>
    <s v="SL97@tidalwaveautospa.com"/>
    <s v="Michael Dodge"/>
    <x v="3"/>
    <x v="2"/>
  </r>
  <r>
    <s v="Jensen Shearin"/>
    <s v="EXP-10010624 "/>
    <n v="8"/>
    <d v="2024-01-25T00:00:00"/>
    <x v="0"/>
    <s v="Wash Maintenance"/>
    <s v="soap"/>
    <m/>
    <m/>
    <m/>
    <m/>
    <m/>
    <m/>
    <m/>
    <m/>
    <m/>
    <m/>
    <m/>
    <m/>
    <m/>
    <m/>
    <m/>
    <m/>
    <m/>
    <m/>
    <m/>
    <m/>
    <m/>
    <e v="#REF!"/>
    <s v="SL97@tidalwaveautospa.com"/>
    <s v="Michael Dodge"/>
    <x v="3"/>
    <x v="2"/>
  </r>
  <r>
    <s v="Jensen Shearin"/>
    <s v="EXP-10010624 "/>
    <n v="83.61"/>
    <d v="2024-01-28T00:00:00"/>
    <x v="0"/>
    <s v="Wash Maintenance"/>
    <s v="Cleaning supplies"/>
    <m/>
    <m/>
    <m/>
    <m/>
    <m/>
    <m/>
    <m/>
    <m/>
    <m/>
    <m/>
    <m/>
    <m/>
    <m/>
    <m/>
    <m/>
    <m/>
    <m/>
    <m/>
    <m/>
    <m/>
    <m/>
    <e v="#REF!"/>
    <s v="SL97@tidalwaveautospa.com"/>
    <s v="Michael Dodge"/>
    <x v="3"/>
    <x v="2"/>
  </r>
  <r>
    <s v="David Beckum"/>
    <s v="EXP-10011749 "/>
    <n v="154.76"/>
    <d v="2023-12-21T00:00:00"/>
    <x v="16"/>
    <s v="Office Supplies"/>
    <s v="Peg board"/>
    <m/>
    <m/>
    <m/>
    <m/>
    <m/>
    <m/>
    <m/>
    <m/>
    <m/>
    <m/>
    <m/>
    <m/>
    <m/>
    <m/>
    <m/>
    <m/>
    <m/>
    <m/>
    <m/>
    <m/>
    <m/>
    <e v="#REF!"/>
    <s v="SL250@tidalwaveautospa.com"/>
    <s v="David Foster"/>
    <x v="3"/>
    <x v="2"/>
  </r>
  <r>
    <s v="David Beckum"/>
    <s v="EXP-10011749 "/>
    <n v="-129.56"/>
    <d v="2023-12-21T00:00:00"/>
    <x v="0"/>
    <s v="Wash Maintenance"/>
    <s v="Refund for Gorilla Cart"/>
    <m/>
    <m/>
    <m/>
    <m/>
    <m/>
    <m/>
    <m/>
    <m/>
    <m/>
    <m/>
    <m/>
    <m/>
    <m/>
    <m/>
    <m/>
    <m/>
    <m/>
    <m/>
    <m/>
    <m/>
    <m/>
    <e v="#REF!"/>
    <s v="SL250@tidalwaveautospa.com"/>
    <s v="David Foster"/>
    <x v="3"/>
    <x v="2"/>
  </r>
  <r>
    <s v="David Beckum"/>
    <s v="EXP-10011749 "/>
    <n v="961.39"/>
    <d v="2023-12-22T00:00:00"/>
    <x v="0"/>
    <s v="Wash Maintenance"/>
    <s v="Wash Supplies (Cleaning)"/>
    <m/>
    <m/>
    <m/>
    <m/>
    <m/>
    <m/>
    <m/>
    <m/>
    <m/>
    <m/>
    <m/>
    <m/>
    <m/>
    <m/>
    <m/>
    <m/>
    <m/>
    <m/>
    <m/>
    <m/>
    <m/>
    <e v="#REF!"/>
    <s v="SL250@tidalwaveautospa.com"/>
    <s v="David Foster"/>
    <x v="3"/>
    <x v="2"/>
  </r>
  <r>
    <s v="David Beckum"/>
    <s v="EXP-10011749 "/>
    <n v="14.16"/>
    <d v="2023-12-26T00:00:00"/>
    <x v="16"/>
    <s v="Parts"/>
    <s v="Hardware"/>
    <m/>
    <m/>
    <m/>
    <m/>
    <m/>
    <m/>
    <m/>
    <m/>
    <m/>
    <m/>
    <m/>
    <m/>
    <m/>
    <m/>
    <m/>
    <m/>
    <m/>
    <m/>
    <m/>
    <m/>
    <m/>
    <e v="#REF!"/>
    <s v="SL250@tidalwaveautospa.com"/>
    <s v="David Foster"/>
    <x v="3"/>
    <x v="2"/>
  </r>
  <r>
    <s v="David Beckum"/>
    <s v="EXP-10011749 "/>
    <n v="41"/>
    <d v="2023-12-26T00:00:00"/>
    <x v="0"/>
    <s v="Wash Maintenance"/>
    <s v="Washing Machine Supply Line"/>
    <m/>
    <m/>
    <m/>
    <m/>
    <m/>
    <m/>
    <m/>
    <m/>
    <m/>
    <m/>
    <m/>
    <m/>
    <m/>
    <m/>
    <m/>
    <m/>
    <m/>
    <m/>
    <m/>
    <m/>
    <m/>
    <e v="#REF!"/>
    <s v="SL250@tidalwaveautospa.com"/>
    <s v="David Foster"/>
    <x v="3"/>
    <x v="2"/>
  </r>
  <r>
    <s v="David Beckum"/>
    <s v="EXP-10011749 "/>
    <n v="26.97"/>
    <d v="2023-12-26T00:00:00"/>
    <x v="16"/>
    <s v="Office Supplies"/>
    <s v="Peg board"/>
    <m/>
    <m/>
    <m/>
    <m/>
    <m/>
    <m/>
    <m/>
    <m/>
    <m/>
    <m/>
    <m/>
    <m/>
    <m/>
    <m/>
    <m/>
    <m/>
    <m/>
    <m/>
    <m/>
    <m/>
    <m/>
    <e v="#REF!"/>
    <s v="SL250@tidalwaveautospa.com"/>
    <s v="David Foster"/>
    <x v="3"/>
    <x v="2"/>
  </r>
  <r>
    <s v="David Beckum"/>
    <s v="EXP-10011749 "/>
    <n v="27.37"/>
    <d v="2023-12-26T00:00:00"/>
    <x v="16"/>
    <s v="Parts"/>
    <s v="Hardware"/>
    <m/>
    <m/>
    <m/>
    <m/>
    <m/>
    <m/>
    <m/>
    <m/>
    <m/>
    <m/>
    <m/>
    <m/>
    <m/>
    <m/>
    <m/>
    <m/>
    <m/>
    <m/>
    <m/>
    <m/>
    <m/>
    <e v="#REF!"/>
    <s v="SL250@tidalwaveautospa.com"/>
    <s v="David Foster"/>
    <x v="3"/>
    <x v="2"/>
  </r>
  <r>
    <s v="David Beckum"/>
    <s v="EXP-10011749 "/>
    <n v="34.54"/>
    <d v="2023-12-26T00:00:00"/>
    <x v="0"/>
    <s v="Wash Maintenance"/>
    <s v="Washing machine supply line"/>
    <m/>
    <m/>
    <m/>
    <m/>
    <m/>
    <m/>
    <m/>
    <m/>
    <m/>
    <m/>
    <m/>
    <m/>
    <m/>
    <m/>
    <m/>
    <m/>
    <m/>
    <m/>
    <m/>
    <m/>
    <m/>
    <e v="#REF!"/>
    <s v="SL250@tidalwaveautospa.com"/>
    <s v="David Foster"/>
    <x v="3"/>
    <x v="2"/>
  </r>
  <r>
    <s v="David Beckum"/>
    <s v="EXP-10011749 "/>
    <n v="481.72"/>
    <d v="2023-12-28T00:00:00"/>
    <x v="0"/>
    <s v="Wash Maintenance"/>
    <s v="Supplies (Cleaning and Storage)"/>
    <m/>
    <m/>
    <m/>
    <m/>
    <m/>
    <m/>
    <m/>
    <m/>
    <m/>
    <m/>
    <m/>
    <m/>
    <m/>
    <m/>
    <m/>
    <m/>
    <m/>
    <m/>
    <m/>
    <m/>
    <m/>
    <e v="#REF!"/>
    <s v="SL250@tidalwaveautospa.com"/>
    <s v="David Foster"/>
    <x v="3"/>
    <x v="2"/>
  </r>
  <r>
    <s v="David Beckum"/>
    <s v="EXP-10011749 "/>
    <n v="123.45"/>
    <d v="2024-01-02T00:00:00"/>
    <x v="0"/>
    <s v="Safety Supplies"/>
    <s v="Gas Can (Safety)"/>
    <m/>
    <m/>
    <m/>
    <m/>
    <m/>
    <m/>
    <m/>
    <m/>
    <m/>
    <m/>
    <m/>
    <m/>
    <m/>
    <m/>
    <m/>
    <m/>
    <m/>
    <m/>
    <m/>
    <m/>
    <m/>
    <e v="#REF!"/>
    <s v="SL250@tidalwaveautospa.com"/>
    <s v="David Foster"/>
    <x v="3"/>
    <x v="2"/>
  </r>
  <r>
    <s v="David Beckum"/>
    <s v="EXP-10011749 "/>
    <n v="270.58"/>
    <d v="2024-01-02T00:00:00"/>
    <x v="0"/>
    <s v="Wash Maintenance"/>
    <s v="Supplies (Cleaning)"/>
    <m/>
    <m/>
    <m/>
    <m/>
    <m/>
    <m/>
    <m/>
    <m/>
    <m/>
    <m/>
    <m/>
    <m/>
    <m/>
    <m/>
    <m/>
    <m/>
    <m/>
    <m/>
    <m/>
    <m/>
    <m/>
    <e v="#REF!"/>
    <s v="SL250@tidalwaveautospa.com"/>
    <s v="David Foster"/>
    <x v="3"/>
    <x v="2"/>
  </r>
  <r>
    <s v="David Beckum"/>
    <s v="EXP-10011749 "/>
    <n v="4.26"/>
    <d v="2024-01-04T00:00:00"/>
    <x v="13"/>
    <s v="Office Supplies"/>
    <s v="Key Ring"/>
    <m/>
    <m/>
    <m/>
    <m/>
    <m/>
    <m/>
    <m/>
    <m/>
    <m/>
    <m/>
    <m/>
    <m/>
    <m/>
    <m/>
    <m/>
    <m/>
    <m/>
    <m/>
    <m/>
    <m/>
    <m/>
    <e v="#REF!"/>
    <s v="SL250@tidalwaveautospa.com"/>
    <s v="David Foster"/>
    <x v="3"/>
    <x v="2"/>
  </r>
  <r>
    <s v="David Beckum"/>
    <s v="EXP-10011749 "/>
    <n v="177.55"/>
    <d v="2024-01-11T00:00:00"/>
    <x v="0"/>
    <s v="Safety Supplies"/>
    <s v="Supplies (Safety)"/>
    <m/>
    <m/>
    <m/>
    <m/>
    <m/>
    <m/>
    <m/>
    <m/>
    <m/>
    <m/>
    <m/>
    <m/>
    <m/>
    <m/>
    <m/>
    <m/>
    <m/>
    <m/>
    <m/>
    <m/>
    <m/>
    <e v="#REF!"/>
    <s v="SL250@tidalwaveautospa.com"/>
    <s v="David Foster"/>
    <x v="3"/>
    <x v="2"/>
  </r>
  <r>
    <s v="David Beckum"/>
    <s v="EXP-10011749 "/>
    <n v="32.130000000000003"/>
    <d v="2024-01-11T00:00:00"/>
    <x v="0"/>
    <s v="Wash Maintenance"/>
    <s v="Supplies (Organization)"/>
    <m/>
    <m/>
    <m/>
    <m/>
    <m/>
    <m/>
    <m/>
    <m/>
    <m/>
    <m/>
    <m/>
    <m/>
    <m/>
    <m/>
    <m/>
    <m/>
    <m/>
    <m/>
    <m/>
    <m/>
    <m/>
    <e v="#REF!"/>
    <s v="SL250@tidalwaveautospa.com"/>
    <s v="David Foster"/>
    <x v="3"/>
    <x v="2"/>
  </r>
  <r>
    <s v="David Beckum"/>
    <s v="EXP-10011749 "/>
    <n v="237.58"/>
    <d v="2024-01-11T00:00:00"/>
    <x v="0"/>
    <s v="Office Furniture"/>
    <s v="Uniform Locker"/>
    <m/>
    <m/>
    <m/>
    <m/>
    <m/>
    <m/>
    <m/>
    <m/>
    <m/>
    <m/>
    <m/>
    <m/>
    <m/>
    <m/>
    <m/>
    <m/>
    <m/>
    <m/>
    <m/>
    <m/>
    <m/>
    <e v="#REF!"/>
    <s v="SL250@tidalwaveautospa.com"/>
    <s v="David Foster"/>
    <x v="3"/>
    <x v="2"/>
  </r>
  <r>
    <s v="David Beckum"/>
    <s v="EXP-10011749 "/>
    <n v="288.47000000000003"/>
    <d v="2024-01-12T00:00:00"/>
    <x v="0"/>
    <s v="Office Supplies"/>
    <s v="First Aid Kit"/>
    <m/>
    <m/>
    <m/>
    <m/>
    <m/>
    <m/>
    <m/>
    <m/>
    <m/>
    <m/>
    <m/>
    <m/>
    <m/>
    <m/>
    <m/>
    <m/>
    <m/>
    <m/>
    <m/>
    <m/>
    <m/>
    <e v="#REF!"/>
    <s v="SL250@tidalwaveautospa.com"/>
    <s v="David Foster"/>
    <x v="3"/>
    <x v="2"/>
  </r>
  <r>
    <s v="David Beckum"/>
    <s v="EXP-10011749 "/>
    <n v="205.19"/>
    <d v="2024-01-15T00:00:00"/>
    <x v="0"/>
    <s v="Office Furniture"/>
    <s v="Storage Shelf"/>
    <m/>
    <m/>
    <m/>
    <m/>
    <m/>
    <m/>
    <m/>
    <m/>
    <m/>
    <m/>
    <m/>
    <m/>
    <m/>
    <m/>
    <m/>
    <m/>
    <m/>
    <m/>
    <m/>
    <m/>
    <m/>
    <e v="#REF!"/>
    <s v="SL250@tidalwaveautospa.com"/>
    <s v="David Foster"/>
    <x v="3"/>
    <x v="2"/>
  </r>
  <r>
    <s v="David Beckum"/>
    <s v="EXP-10011749 "/>
    <n v="69.569999999999993"/>
    <d v="2024-01-17T00:00:00"/>
    <x v="0"/>
    <s v="Parts"/>
    <s v="Vinyl Tubing"/>
    <m/>
    <m/>
    <m/>
    <m/>
    <m/>
    <m/>
    <m/>
    <m/>
    <m/>
    <m/>
    <m/>
    <m/>
    <m/>
    <m/>
    <m/>
    <m/>
    <m/>
    <m/>
    <m/>
    <m/>
    <m/>
    <e v="#REF!"/>
    <s v="SL250@tidalwaveautospa.com"/>
    <s v="David Foster"/>
    <x v="3"/>
    <x v="2"/>
  </r>
  <r>
    <s v="David Beckum"/>
    <s v="EXP-10011749 "/>
    <n v="129.58000000000001"/>
    <d v="2024-01-17T00:00:00"/>
    <x v="0"/>
    <s v="Wash Maintenance"/>
    <s v="Red Hose"/>
    <m/>
    <m/>
    <m/>
    <m/>
    <m/>
    <m/>
    <m/>
    <m/>
    <m/>
    <m/>
    <m/>
    <m/>
    <m/>
    <m/>
    <m/>
    <m/>
    <m/>
    <m/>
    <m/>
    <m/>
    <m/>
    <e v="#REF!"/>
    <s v="SL250@tidalwaveautospa.com"/>
    <s v="David Foster"/>
    <x v="3"/>
    <x v="2"/>
  </r>
  <r>
    <s v="Frankie Tadlock"/>
    <s v="EXP-10011893 "/>
    <n v="23.51"/>
    <d v="2024-02-16T00:00:00"/>
    <x v="0"/>
    <s v="Wash Maintenance"/>
    <s v="Vinegar"/>
    <m/>
    <m/>
    <m/>
    <m/>
    <m/>
    <m/>
    <m/>
    <m/>
    <m/>
    <m/>
    <m/>
    <m/>
    <m/>
    <m/>
    <m/>
    <m/>
    <m/>
    <m/>
    <m/>
    <m/>
    <m/>
    <e v="#REF!"/>
    <s v="SL209@tidalwaveautospa.com"/>
    <s v="Wesley Kurtz"/>
    <x v="3"/>
    <x v="2"/>
  </r>
  <r>
    <s v="Frankie Tadlock"/>
    <s v="EXP-10011893 "/>
    <n v="189.58"/>
    <d v="2024-02-16T00:00:00"/>
    <x v="0"/>
    <s v="Wash Maintenance"/>
    <s v="water,blades,soap,poles"/>
    <m/>
    <m/>
    <m/>
    <m/>
    <m/>
    <m/>
    <m/>
    <m/>
    <m/>
    <m/>
    <m/>
    <m/>
    <m/>
    <m/>
    <m/>
    <m/>
    <m/>
    <m/>
    <m/>
    <m/>
    <m/>
    <e v="#REF!"/>
    <s v="SL209@tidalwaveautospa.com"/>
    <s v="Wesley Kurtz"/>
    <x v="3"/>
    <x v="2"/>
  </r>
  <r>
    <s v="Frankie Tadlock"/>
    <s v="EXP-10011893 "/>
    <n v="30.62"/>
    <d v="2024-02-17T00:00:00"/>
    <x v="8"/>
    <s v="Snacks"/>
    <s v="coffee supplies"/>
    <m/>
    <m/>
    <m/>
    <m/>
    <m/>
    <m/>
    <m/>
    <m/>
    <m/>
    <m/>
    <m/>
    <m/>
    <m/>
    <m/>
    <m/>
    <m/>
    <m/>
    <m/>
    <m/>
    <m/>
    <m/>
    <e v="#REF!"/>
    <s v="SL209@tidalwaveautospa.com"/>
    <s v="Wesley Kurtz"/>
    <x v="3"/>
    <x v="2"/>
  </r>
  <r>
    <s v="Frankie Tadlock"/>
    <s v="EXP-10011893 "/>
    <n v="21.38"/>
    <d v="2024-02-21T00:00:00"/>
    <x v="35"/>
    <s v="Small Tools"/>
    <s v="screwdriver for electrical work"/>
    <m/>
    <m/>
    <m/>
    <m/>
    <m/>
    <m/>
    <m/>
    <m/>
    <m/>
    <m/>
    <m/>
    <m/>
    <m/>
    <m/>
    <m/>
    <m/>
    <m/>
    <m/>
    <m/>
    <m/>
    <m/>
    <e v="#REF!"/>
    <s v="SL209@tidalwaveautospa.com"/>
    <s v="Wesley Kurtz"/>
    <x v="3"/>
    <x v="2"/>
  </r>
  <r>
    <s v="Frankie Tadlock"/>
    <s v="EXP-10011893 "/>
    <n v="114.06"/>
    <d v="2024-02-27T00:00:00"/>
    <x v="0"/>
    <s v="Wash Maintenance"/>
    <s v="antifreeze,water, soap, gloves"/>
    <m/>
    <m/>
    <m/>
    <m/>
    <m/>
    <m/>
    <m/>
    <m/>
    <m/>
    <m/>
    <m/>
    <m/>
    <m/>
    <m/>
    <m/>
    <m/>
    <m/>
    <m/>
    <m/>
    <m/>
    <m/>
    <e v="#REF!"/>
    <s v="SL209@tidalwaveautospa.com"/>
    <s v="Wesley Kurtz"/>
    <x v="3"/>
    <x v="2"/>
  </r>
  <r>
    <s v="Frankie Tadlock"/>
    <s v="EXP-10011893 "/>
    <n v="15.3"/>
    <d v="2024-02-27T00:00:00"/>
    <x v="0"/>
    <s v="Wash Maintenance"/>
    <s v="vinegar"/>
    <m/>
    <m/>
    <m/>
    <m/>
    <m/>
    <m/>
    <m/>
    <m/>
    <m/>
    <m/>
    <m/>
    <m/>
    <m/>
    <m/>
    <m/>
    <m/>
    <m/>
    <m/>
    <m/>
    <m/>
    <m/>
    <e v="#REF!"/>
    <s v="SL209@tidalwaveautospa.com"/>
    <s v="Wesley Kurtz"/>
    <x v="3"/>
    <x v="2"/>
  </r>
  <r>
    <s v="Frankie Tadlock"/>
    <s v="EXP-10011893 "/>
    <n v="223.88"/>
    <d v="2024-03-06T00:00:00"/>
    <x v="0"/>
    <s v="Small Tools"/>
    <s v="Window Cleaning Tools"/>
    <m/>
    <m/>
    <m/>
    <m/>
    <m/>
    <m/>
    <m/>
    <m/>
    <m/>
    <m/>
    <m/>
    <m/>
    <m/>
    <m/>
    <m/>
    <m/>
    <m/>
    <m/>
    <m/>
    <m/>
    <m/>
    <e v="#REF!"/>
    <s v="SL209@tidalwaveautospa.com"/>
    <s v="Wesley Kurtz"/>
    <x v="3"/>
    <x v="2"/>
  </r>
  <r>
    <s v="Rebecca McCallum-Cameron"/>
    <s v="EXP-10011930 "/>
    <n v="15.89"/>
    <d v="2024-02-23T00:00:00"/>
    <x v="6"/>
    <s v="Small Tools"/>
    <s v="Electric siphon"/>
    <m/>
    <m/>
    <m/>
    <m/>
    <m/>
    <m/>
    <m/>
    <m/>
    <m/>
    <m/>
    <m/>
    <m/>
    <m/>
    <m/>
    <m/>
    <m/>
    <m/>
    <m/>
    <m/>
    <m/>
    <m/>
    <e v="#REF!"/>
    <s v="SL266@tidalwaveautospa.com"/>
    <s v="Derek Schillinger"/>
    <x v="3"/>
    <x v="2"/>
  </r>
  <r>
    <s v="Rebecca McCallum-Cameron"/>
    <s v="EXP-10011930 "/>
    <n v="83.04"/>
    <d v="2024-02-27T00:00:00"/>
    <x v="6"/>
    <s v="Office Supplies"/>
    <s v="Air tree oil, dog treats, laminating sheets, etc"/>
    <m/>
    <m/>
    <m/>
    <m/>
    <m/>
    <m/>
    <m/>
    <m/>
    <m/>
    <m/>
    <m/>
    <m/>
    <m/>
    <m/>
    <m/>
    <m/>
    <m/>
    <m/>
    <m/>
    <m/>
    <m/>
    <e v="#REF!"/>
    <s v="SL266@tidalwaveautospa.com"/>
    <s v="Derek Schillinger"/>
    <x v="3"/>
    <x v="2"/>
  </r>
  <r>
    <s v="Rebecca McCallum-Cameron"/>
    <s v="EXP-10011930 "/>
    <n v="12.57"/>
    <d v="2024-02-28T00:00:00"/>
    <x v="6"/>
    <s v="Miscellaneous Expense - Non-SL"/>
    <s v="Ant find receipt just take out of my check please"/>
    <m/>
    <m/>
    <m/>
    <m/>
    <m/>
    <m/>
    <m/>
    <m/>
    <m/>
    <m/>
    <m/>
    <m/>
    <m/>
    <m/>
    <m/>
    <m/>
    <m/>
    <m/>
    <m/>
    <m/>
    <m/>
    <e v="#REF!"/>
    <s v="SL266@tidalwaveautospa.com"/>
    <s v="Derek Schillinger"/>
    <x v="3"/>
    <x v="2"/>
  </r>
  <r>
    <s v="Rebecca McCallum-Cameron"/>
    <s v="EXP-10011930 "/>
    <n v="26"/>
    <d v="2024-03-06T00:00:00"/>
    <x v="46"/>
    <s v="Laundry &amp; Linens"/>
    <s v="Cleaner for tidy the dolphin suit"/>
    <m/>
    <m/>
    <m/>
    <m/>
    <m/>
    <m/>
    <m/>
    <m/>
    <m/>
    <m/>
    <m/>
    <m/>
    <m/>
    <m/>
    <m/>
    <m/>
    <m/>
    <m/>
    <m/>
    <m/>
    <m/>
    <e v="#REF!"/>
    <s v="SL266@tidalwaveautospa.com"/>
    <s v="Derek Schillinger"/>
    <x v="3"/>
    <x v="2"/>
  </r>
  <r>
    <s v="Robert Hane"/>
    <s v="EXP-10011918 "/>
    <n v="-200"/>
    <d v="2023-10-28T00:00:00"/>
    <x v="7"/>
    <s v="Wash Repairs"/>
    <s v="welding credit"/>
    <m/>
    <m/>
    <m/>
    <m/>
    <m/>
    <m/>
    <m/>
    <m/>
    <m/>
    <m/>
    <m/>
    <m/>
    <m/>
    <m/>
    <m/>
    <m/>
    <m/>
    <m/>
    <m/>
    <m/>
    <m/>
    <e v="#REF!"/>
    <s v="SL94@tidalwaveautospa.com"/>
    <s v="David Foster"/>
    <x v="3"/>
    <x v="2"/>
  </r>
  <r>
    <s v="Robert Hane"/>
    <s v="EXP-10011918 "/>
    <n v="700"/>
    <d v="2023-10-31T00:00:00"/>
    <x v="7"/>
    <s v="Wash Repairs"/>
    <s v="welding"/>
    <m/>
    <m/>
    <m/>
    <m/>
    <m/>
    <m/>
    <m/>
    <m/>
    <m/>
    <m/>
    <m/>
    <m/>
    <m/>
    <m/>
    <m/>
    <m/>
    <m/>
    <m/>
    <m/>
    <m/>
    <m/>
    <e v="#REF!"/>
    <s v="SL94@tidalwaveautospa.com"/>
    <s v="David Foster"/>
    <x v="3"/>
    <x v="2"/>
  </r>
  <r>
    <s v="Robert Hane"/>
    <s v="EXP-10011918 "/>
    <n v="325"/>
    <d v="2023-11-01T00:00:00"/>
    <x v="7"/>
    <s v="Wash Repairs"/>
    <s v="welding"/>
    <m/>
    <m/>
    <m/>
    <m/>
    <m/>
    <m/>
    <m/>
    <m/>
    <m/>
    <m/>
    <m/>
    <m/>
    <m/>
    <m/>
    <m/>
    <m/>
    <m/>
    <m/>
    <m/>
    <m/>
    <m/>
    <e v="#REF!"/>
    <s v="SL94@tidalwaveautospa.com"/>
    <s v="David Foster"/>
    <x v="3"/>
    <x v="2"/>
  </r>
  <r>
    <s v="Robert Hane"/>
    <s v="EXP-10011918 "/>
    <n v="55.02"/>
    <d v="2023-11-15T00:00:00"/>
    <x v="6"/>
    <s v="Wash Maintenance"/>
    <s v="cleaning supplies"/>
    <m/>
    <m/>
    <m/>
    <m/>
    <m/>
    <m/>
    <m/>
    <m/>
    <m/>
    <m/>
    <m/>
    <m/>
    <m/>
    <m/>
    <m/>
    <m/>
    <m/>
    <m/>
    <m/>
    <m/>
    <m/>
    <e v="#REF!"/>
    <s v="SL94@tidalwaveautospa.com"/>
    <s v="David Foster"/>
    <x v="3"/>
    <x v="2"/>
  </r>
  <r>
    <s v="Robert Hane"/>
    <s v="EXP-10011918 "/>
    <n v="56.25"/>
    <d v="2023-11-17T00:00:00"/>
    <x v="8"/>
    <s v="Snacks"/>
    <s v="snacks"/>
    <m/>
    <m/>
    <m/>
    <m/>
    <m/>
    <m/>
    <m/>
    <m/>
    <m/>
    <m/>
    <m/>
    <m/>
    <m/>
    <m/>
    <m/>
    <m/>
    <m/>
    <m/>
    <m/>
    <m/>
    <m/>
    <e v="#REF!"/>
    <s v="SL94@tidalwaveautospa.com"/>
    <s v="David Foster"/>
    <x v="3"/>
    <x v="2"/>
  </r>
  <r>
    <s v="Robert Hane"/>
    <s v="EXP-10011918 "/>
    <n v="66.38"/>
    <d v="2023-12-19T00:00:00"/>
    <x v="6"/>
    <s v="Wash Maintenance"/>
    <s v="cleaning supplies"/>
    <m/>
    <m/>
    <m/>
    <m/>
    <m/>
    <m/>
    <m/>
    <m/>
    <m/>
    <m/>
    <m/>
    <m/>
    <m/>
    <m/>
    <m/>
    <m/>
    <m/>
    <m/>
    <m/>
    <m/>
    <m/>
    <e v="#REF!"/>
    <s v="SL94@tidalwaveautospa.com"/>
    <s v="David Foster"/>
    <x v="3"/>
    <x v="2"/>
  </r>
  <r>
    <s v="Robert Hane"/>
    <s v="EXP-10011918 "/>
    <n v="161.97999999999999"/>
    <d v="2023-12-19T00:00:00"/>
    <x v="6"/>
    <s v="Wash Maintenance"/>
    <s v="hydro oil"/>
    <m/>
    <m/>
    <m/>
    <m/>
    <m/>
    <m/>
    <m/>
    <m/>
    <m/>
    <m/>
    <m/>
    <m/>
    <m/>
    <m/>
    <m/>
    <m/>
    <m/>
    <m/>
    <m/>
    <m/>
    <m/>
    <e v="#REF!"/>
    <s v="SL94@tidalwaveautospa.com"/>
    <s v="David Foster"/>
    <x v="3"/>
    <x v="2"/>
  </r>
  <r>
    <s v="Robert Hane"/>
    <s v="EXP-10011918 "/>
    <n v="213.58"/>
    <d v="2023-12-19T00:00:00"/>
    <x v="6"/>
    <s v="Wash Maintenance"/>
    <s v="vinegar, parts"/>
    <m/>
    <m/>
    <m/>
    <m/>
    <m/>
    <m/>
    <m/>
    <m/>
    <m/>
    <m/>
    <m/>
    <m/>
    <m/>
    <m/>
    <m/>
    <m/>
    <m/>
    <m/>
    <m/>
    <m/>
    <m/>
    <e v="#REF!"/>
    <s v="SL94@tidalwaveautospa.com"/>
    <s v="David Foster"/>
    <x v="3"/>
    <x v="2"/>
  </r>
  <r>
    <s v="Robert Hane"/>
    <s v="EXP-10011918 "/>
    <n v="28.62"/>
    <d v="2023-12-23T00:00:00"/>
    <x v="8"/>
    <s v="Snacks"/>
    <s v="snacks"/>
    <m/>
    <m/>
    <m/>
    <m/>
    <m/>
    <m/>
    <m/>
    <m/>
    <m/>
    <m/>
    <m/>
    <m/>
    <m/>
    <m/>
    <m/>
    <m/>
    <m/>
    <m/>
    <m/>
    <m/>
    <m/>
    <e v="#REF!"/>
    <s v="SL94@tidalwaveautospa.com"/>
    <s v="David Foster"/>
    <x v="3"/>
    <x v="2"/>
  </r>
  <r>
    <s v="Robert Hane"/>
    <s v="EXP-10011918 "/>
    <n v="21.57"/>
    <d v="2024-01-18T00:00:00"/>
    <x v="8"/>
    <s v="Snacks"/>
    <s v="snacks"/>
    <m/>
    <m/>
    <m/>
    <m/>
    <m/>
    <m/>
    <m/>
    <m/>
    <m/>
    <m/>
    <m/>
    <m/>
    <m/>
    <m/>
    <m/>
    <m/>
    <m/>
    <m/>
    <m/>
    <m/>
    <m/>
    <e v="#REF!"/>
    <s v="SL94@tidalwaveautospa.com"/>
    <s v="David Foster"/>
    <x v="3"/>
    <x v="2"/>
  </r>
  <r>
    <s v="Robert Hane"/>
    <s v="EXP-10011918 "/>
    <n v="29.87"/>
    <d v="2024-02-16T00:00:00"/>
    <x v="8"/>
    <s v="Snacks"/>
    <s v="snacks"/>
    <m/>
    <m/>
    <m/>
    <m/>
    <m/>
    <m/>
    <m/>
    <m/>
    <m/>
    <m/>
    <m/>
    <m/>
    <m/>
    <m/>
    <m/>
    <m/>
    <m/>
    <m/>
    <m/>
    <m/>
    <m/>
    <e v="#REF!"/>
    <s v="SL94@tidalwaveautospa.com"/>
    <s v="David Foster"/>
    <x v="3"/>
    <x v="2"/>
  </r>
  <r>
    <s v="Robert Hane"/>
    <s v="EXP-10011918 "/>
    <n v="22.19"/>
    <d v="2024-02-17T00:00:00"/>
    <x v="8"/>
    <s v="Snacks"/>
    <s v="snacks"/>
    <m/>
    <m/>
    <m/>
    <m/>
    <m/>
    <m/>
    <m/>
    <m/>
    <m/>
    <m/>
    <m/>
    <m/>
    <m/>
    <m/>
    <m/>
    <m/>
    <m/>
    <m/>
    <m/>
    <m/>
    <m/>
    <e v="#REF!"/>
    <s v="SL94@tidalwaveautospa.com"/>
    <s v="David Foster"/>
    <x v="3"/>
    <x v="2"/>
  </r>
  <r>
    <s v="Robert Hane"/>
    <s v="EXP-10011918 "/>
    <n v="522.67999999999995"/>
    <d v="2024-02-19T00:00:00"/>
    <x v="6"/>
    <s v="Wash Maintenance"/>
    <s v="cleaning supplies and parts"/>
    <m/>
    <m/>
    <m/>
    <m/>
    <m/>
    <m/>
    <m/>
    <m/>
    <m/>
    <m/>
    <m/>
    <m/>
    <m/>
    <m/>
    <m/>
    <m/>
    <m/>
    <m/>
    <m/>
    <m/>
    <m/>
    <e v="#REF!"/>
    <s v="SL94@tidalwaveautospa.com"/>
    <s v="David Foster"/>
    <x v="3"/>
    <x v="2"/>
  </r>
  <r>
    <s v="Robert Hane"/>
    <s v="EXP-10011918 "/>
    <n v="99.24"/>
    <d v="2024-02-23T00:00:00"/>
    <x v="6"/>
    <s v="Wash Maintenance"/>
    <s v="oil"/>
    <m/>
    <m/>
    <m/>
    <m/>
    <m/>
    <m/>
    <m/>
    <m/>
    <m/>
    <m/>
    <m/>
    <m/>
    <m/>
    <m/>
    <m/>
    <m/>
    <m/>
    <m/>
    <m/>
    <m/>
    <m/>
    <e v="#REF!"/>
    <s v="SL94@tidalwaveautospa.com"/>
    <s v="David Foster"/>
    <x v="3"/>
    <x v="2"/>
  </r>
  <r>
    <s v="Robert Hane"/>
    <s v="EXP-10011918 "/>
    <n v="252.66"/>
    <d v="2024-02-27T00:00:00"/>
    <x v="6"/>
    <s v="Snacks"/>
    <s v="snacks/ supplies"/>
    <m/>
    <m/>
    <m/>
    <m/>
    <m/>
    <m/>
    <m/>
    <m/>
    <m/>
    <m/>
    <m/>
    <m/>
    <m/>
    <m/>
    <m/>
    <m/>
    <m/>
    <m/>
    <m/>
    <m/>
    <m/>
    <e v="#REF!"/>
    <s v="SL94@tidalwaveautospa.com"/>
    <s v="David Foster"/>
    <x v="3"/>
    <x v="2"/>
  </r>
  <r>
    <s v="Robert Hane"/>
    <s v="EXP-10011918 "/>
    <n v="16.48"/>
    <d v="2024-02-27T00:00:00"/>
    <x v="8"/>
    <s v="Snacks"/>
    <s v="snacks"/>
    <m/>
    <m/>
    <m/>
    <m/>
    <m/>
    <m/>
    <m/>
    <m/>
    <m/>
    <m/>
    <m/>
    <m/>
    <m/>
    <m/>
    <m/>
    <m/>
    <m/>
    <m/>
    <m/>
    <m/>
    <m/>
    <e v="#REF!"/>
    <s v="SL94@tidalwaveautospa.com"/>
    <s v="David Foster"/>
    <x v="3"/>
    <x v="2"/>
  </r>
  <r>
    <s v="Robert Hane"/>
    <s v="EXP-10011918 "/>
    <n v="79.8"/>
    <d v="2024-02-27T00:00:00"/>
    <x v="6"/>
    <s v="Wash Maintenance"/>
    <s v="hydro oil"/>
    <m/>
    <m/>
    <m/>
    <m/>
    <m/>
    <m/>
    <m/>
    <m/>
    <m/>
    <m/>
    <m/>
    <m/>
    <m/>
    <m/>
    <m/>
    <m/>
    <m/>
    <m/>
    <m/>
    <m/>
    <m/>
    <e v="#REF!"/>
    <s v="SL94@tidalwaveautospa.com"/>
    <s v="David Foster"/>
    <x v="3"/>
    <x v="2"/>
  </r>
  <r>
    <s v="Robert Hane"/>
    <s v="EXP-10011918 "/>
    <n v="13.57"/>
    <d v="2024-02-28T00:00:00"/>
    <x v="8"/>
    <s v="Snacks"/>
    <s v="snacks"/>
    <m/>
    <m/>
    <m/>
    <m/>
    <m/>
    <m/>
    <m/>
    <m/>
    <m/>
    <m/>
    <m/>
    <m/>
    <m/>
    <m/>
    <m/>
    <m/>
    <m/>
    <m/>
    <m/>
    <m/>
    <m/>
    <e v="#REF!"/>
    <s v="SL94@tidalwaveautospa.com"/>
    <s v="David Foster"/>
    <x v="3"/>
    <x v="2"/>
  </r>
  <r>
    <s v="Robert Hane"/>
    <s v="EXP-10011918 "/>
    <n v="21.15"/>
    <d v="2024-02-29T00:00:00"/>
    <x v="8"/>
    <s v="Snacks"/>
    <s v="snacks"/>
    <m/>
    <m/>
    <m/>
    <m/>
    <m/>
    <m/>
    <m/>
    <m/>
    <m/>
    <m/>
    <m/>
    <m/>
    <m/>
    <m/>
    <m/>
    <m/>
    <m/>
    <m/>
    <m/>
    <m/>
    <m/>
    <e v="#REF!"/>
    <s v="SL94@tidalwaveautospa.com"/>
    <s v="David Foster"/>
    <x v="3"/>
    <x v="2"/>
  </r>
  <r>
    <s v="Robert Hane"/>
    <s v="EXP-10011918 "/>
    <n v="171.72"/>
    <d v="2024-03-01T00:00:00"/>
    <x v="6"/>
    <s v="Parts"/>
    <s v="pressure washer part"/>
    <m/>
    <m/>
    <m/>
    <m/>
    <m/>
    <m/>
    <m/>
    <m/>
    <m/>
    <m/>
    <m/>
    <m/>
    <m/>
    <m/>
    <m/>
    <m/>
    <m/>
    <m/>
    <m/>
    <m/>
    <m/>
    <e v="#REF!"/>
    <s v="SL94@tidalwaveautospa.com"/>
    <s v="David Foster"/>
    <x v="3"/>
    <x v="2"/>
  </r>
  <r>
    <s v="Robert Hane"/>
    <s v="EXP-10011918 "/>
    <n v="14.41"/>
    <d v="2024-03-03T00:00:00"/>
    <x v="8"/>
    <s v="Snacks"/>
    <s v="snacks"/>
    <m/>
    <m/>
    <m/>
    <m/>
    <m/>
    <m/>
    <m/>
    <m/>
    <m/>
    <m/>
    <m/>
    <m/>
    <m/>
    <m/>
    <m/>
    <m/>
    <m/>
    <m/>
    <m/>
    <m/>
    <m/>
    <e v="#REF!"/>
    <s v="SL94@tidalwaveautospa.com"/>
    <s v="David Foster"/>
    <x v="3"/>
    <x v="2"/>
  </r>
  <r>
    <s v="Robert Hane"/>
    <s v="EXP-10011918 "/>
    <n v="129.54"/>
    <d v="2024-03-06T00:00:00"/>
    <x v="6"/>
    <s v="Wash Maintenance"/>
    <s v="hydro oil"/>
    <m/>
    <m/>
    <m/>
    <m/>
    <m/>
    <m/>
    <m/>
    <m/>
    <m/>
    <m/>
    <m/>
    <m/>
    <m/>
    <m/>
    <m/>
    <m/>
    <m/>
    <m/>
    <m/>
    <m/>
    <m/>
    <e v="#REF!"/>
    <s v="SL94@tidalwaveautospa.com"/>
    <s v="David Foster"/>
    <x v="3"/>
    <x v="2"/>
  </r>
  <r>
    <s v="Robert Hane"/>
    <s v="EXP-10011918 "/>
    <n v="18.04"/>
    <d v="2024-03-06T00:00:00"/>
    <x v="8"/>
    <s v="Snacks"/>
    <s v="snacks"/>
    <m/>
    <m/>
    <m/>
    <m/>
    <m/>
    <m/>
    <m/>
    <m/>
    <m/>
    <m/>
    <m/>
    <m/>
    <m/>
    <m/>
    <m/>
    <m/>
    <m/>
    <m/>
    <m/>
    <m/>
    <m/>
    <e v="#REF!"/>
    <s v="SL94@tidalwaveautospa.com"/>
    <s v="David Foster"/>
    <x v="3"/>
    <x v="2"/>
  </r>
  <r>
    <s v="Robert Hane"/>
    <s v="EXP-10011918 "/>
    <n v="282.92"/>
    <d v="2024-03-09T00:00:00"/>
    <x v="6"/>
    <s v="Wash Maintenance"/>
    <s v="cleaning suypplies/ parts"/>
    <m/>
    <m/>
    <m/>
    <m/>
    <m/>
    <m/>
    <m/>
    <m/>
    <m/>
    <m/>
    <m/>
    <m/>
    <m/>
    <m/>
    <m/>
    <m/>
    <m/>
    <m/>
    <m/>
    <m/>
    <m/>
    <e v="#REF!"/>
    <s v="SL94@tidalwaveautospa.com"/>
    <s v="David Foster"/>
    <x v="3"/>
    <x v="2"/>
  </r>
  <r>
    <s v="Isaiah Nyberg"/>
    <s v="EXP-10011906 "/>
    <n v="40.65"/>
    <d v="2023-10-08T00:00:00"/>
    <x v="6"/>
    <s v="Small Tools"/>
    <s v="Wrench"/>
    <m/>
    <m/>
    <m/>
    <m/>
    <m/>
    <m/>
    <m/>
    <m/>
    <m/>
    <m/>
    <m/>
    <m/>
    <m/>
    <m/>
    <m/>
    <m/>
    <m/>
    <m/>
    <m/>
    <m/>
    <m/>
    <e v="#REF!"/>
    <s v="SL138@tidalwaveautospa.com"/>
    <s v="Ricky Doyle"/>
    <x v="3"/>
    <x v="2"/>
  </r>
  <r>
    <s v="Isaiah Nyberg"/>
    <s v="EXP-10011906 "/>
    <n v="20.32"/>
    <d v="2023-11-02T00:00:00"/>
    <x v="45"/>
    <s v="Wash Maintenance"/>
    <s v="garden hose nozzle"/>
    <m/>
    <m/>
    <m/>
    <m/>
    <m/>
    <m/>
    <m/>
    <m/>
    <m/>
    <m/>
    <m/>
    <m/>
    <m/>
    <m/>
    <m/>
    <m/>
    <m/>
    <m/>
    <m/>
    <m/>
    <m/>
    <e v="#REF!"/>
    <s v="SL138@tidalwaveautospa.com"/>
    <s v="Ricky Doyle"/>
    <x v="3"/>
    <x v="2"/>
  </r>
  <r>
    <s v="Isaiah Nyberg"/>
    <s v="EXP-10011906 "/>
    <n v="159.43"/>
    <d v="2023-12-23T00:00:00"/>
    <x v="6"/>
    <s v="Small Tools"/>
    <s v="Drills"/>
    <m/>
    <m/>
    <m/>
    <m/>
    <m/>
    <m/>
    <m/>
    <m/>
    <m/>
    <m/>
    <m/>
    <m/>
    <m/>
    <m/>
    <m/>
    <m/>
    <m/>
    <m/>
    <m/>
    <m/>
    <m/>
    <e v="#REF!"/>
    <s v="SL138@tidalwaveautospa.com"/>
    <s v="Ricky Doyle"/>
    <x v="3"/>
    <x v="2"/>
  </r>
  <r>
    <s v="Isaiah Nyberg"/>
    <s v="EXP-10011906 "/>
    <n v="20.85"/>
    <d v="2023-12-28T00:00:00"/>
    <x v="6"/>
    <s v="Small Tools"/>
    <s v="Bolt breaker"/>
    <m/>
    <m/>
    <m/>
    <m/>
    <m/>
    <m/>
    <m/>
    <m/>
    <m/>
    <m/>
    <m/>
    <m/>
    <m/>
    <m/>
    <m/>
    <m/>
    <m/>
    <m/>
    <m/>
    <m/>
    <m/>
    <e v="#REF!"/>
    <s v="SL138@tidalwaveautospa.com"/>
    <s v="Ricky Doyle"/>
    <x v="3"/>
    <x v="2"/>
  </r>
  <r>
    <s v="Rebecca Jones"/>
    <s v="EXP-10011764 "/>
    <n v="5.98"/>
    <d v="2024-02-15T00:00:00"/>
    <x v="0"/>
    <s v="Wash Maintenance"/>
    <s v="supplies"/>
    <m/>
    <m/>
    <m/>
    <m/>
    <m/>
    <m/>
    <m/>
    <m/>
    <m/>
    <m/>
    <m/>
    <m/>
    <m/>
    <m/>
    <m/>
    <m/>
    <m/>
    <m/>
    <m/>
    <m/>
    <m/>
    <e v="#REF!"/>
    <s v="SL182@tidalwaveautospa.com"/>
    <s v="Joe Chavez"/>
    <x v="3"/>
    <x v="2"/>
  </r>
  <r>
    <s v="Rebecca Jones"/>
    <s v="EXP-10011764 "/>
    <n v="83.38"/>
    <d v="2024-02-27T00:00:00"/>
    <x v="0"/>
    <s v="Wash Maintenance"/>
    <s v="supplies"/>
    <m/>
    <m/>
    <m/>
    <m/>
    <m/>
    <m/>
    <m/>
    <m/>
    <m/>
    <m/>
    <m/>
    <m/>
    <m/>
    <m/>
    <m/>
    <m/>
    <m/>
    <m/>
    <m/>
    <m/>
    <m/>
    <e v="#REF!"/>
    <s v="SL182@tidalwaveautospa.com"/>
    <s v="Joe Chavez"/>
    <x v="3"/>
    <x v="2"/>
  </r>
  <r>
    <s v="Rebecca Jones"/>
    <s v="EXP-10011764 "/>
    <n v="123.29"/>
    <d v="2024-02-29T00:00:00"/>
    <x v="0"/>
    <s v="Wash Maintenance"/>
    <s v="supplies"/>
    <m/>
    <m/>
    <m/>
    <m/>
    <m/>
    <m/>
    <m/>
    <m/>
    <m/>
    <m/>
    <m/>
    <m/>
    <m/>
    <m/>
    <m/>
    <m/>
    <m/>
    <m/>
    <m/>
    <m/>
    <m/>
    <e v="#REF!"/>
    <s v="SL182@tidalwaveautospa.com"/>
    <s v="Joe Chavez"/>
    <x v="3"/>
    <x v="2"/>
  </r>
  <r>
    <s v="Rebecca Jones"/>
    <s v="EXP-10011764 "/>
    <n v="29"/>
    <d v="2024-03-01T00:00:00"/>
    <x v="0"/>
    <s v="Parts"/>
    <s v="parts for damaged pipe"/>
    <m/>
    <m/>
    <m/>
    <m/>
    <m/>
    <m/>
    <m/>
    <m/>
    <m/>
    <m/>
    <m/>
    <m/>
    <m/>
    <m/>
    <m/>
    <m/>
    <m/>
    <m/>
    <m/>
    <m/>
    <m/>
    <e v="#REF!"/>
    <s v="SL182@tidalwaveautospa.com"/>
    <s v="Joe Chavez"/>
    <x v="3"/>
    <x v="2"/>
  </r>
  <r>
    <s v="Rebecca Jones"/>
    <s v="EXP-10011764 "/>
    <n v="27.54"/>
    <d v="2024-03-01T00:00:00"/>
    <x v="0"/>
    <s v="Wash Maintenance"/>
    <s v="supplies"/>
    <m/>
    <m/>
    <m/>
    <m/>
    <m/>
    <m/>
    <m/>
    <m/>
    <m/>
    <m/>
    <m/>
    <m/>
    <m/>
    <m/>
    <m/>
    <m/>
    <m/>
    <m/>
    <m/>
    <m/>
    <m/>
    <e v="#REF!"/>
    <s v="SL182@tidalwaveautospa.com"/>
    <s v="Joe Chavez"/>
    <x v="3"/>
    <x v="2"/>
  </r>
  <r>
    <s v="Rebecca Jones"/>
    <s v="EXP-10011764 "/>
    <n v="71.489999999999995"/>
    <d v="2024-03-01T00:00:00"/>
    <x v="0"/>
    <s v="Wash Maintenance"/>
    <s v="supplies"/>
    <m/>
    <m/>
    <m/>
    <m/>
    <m/>
    <m/>
    <m/>
    <m/>
    <m/>
    <m/>
    <m/>
    <m/>
    <m/>
    <m/>
    <m/>
    <m/>
    <m/>
    <m/>
    <m/>
    <m/>
    <m/>
    <e v="#REF!"/>
    <s v="SL182@tidalwaveautospa.com"/>
    <s v="Joe Chavez"/>
    <x v="3"/>
    <x v="2"/>
  </r>
  <r>
    <s v="Rebecca Jones"/>
    <s v="EXP-10011764 "/>
    <n v="24.63"/>
    <d v="2024-03-01T00:00:00"/>
    <x v="0"/>
    <s v="Wash Maintenance"/>
    <s v="supplies"/>
    <m/>
    <m/>
    <m/>
    <m/>
    <m/>
    <m/>
    <m/>
    <m/>
    <m/>
    <m/>
    <m/>
    <m/>
    <m/>
    <m/>
    <m/>
    <m/>
    <m/>
    <m/>
    <m/>
    <m/>
    <m/>
    <e v="#REF!"/>
    <s v="SL182@tidalwaveautospa.com"/>
    <s v="Joe Chavez"/>
    <x v="3"/>
    <x v="2"/>
  </r>
  <r>
    <s v="Rebecca Jones"/>
    <s v="EXP-10011764 "/>
    <n v="16.420000000000002"/>
    <d v="2024-03-01T00:00:00"/>
    <x v="0"/>
    <s v="Wash Maintenance"/>
    <s v="supplies"/>
    <m/>
    <m/>
    <m/>
    <m/>
    <m/>
    <m/>
    <m/>
    <m/>
    <m/>
    <m/>
    <m/>
    <m/>
    <m/>
    <m/>
    <m/>
    <m/>
    <m/>
    <m/>
    <m/>
    <m/>
    <m/>
    <e v="#REF!"/>
    <s v="SL182@tidalwaveautospa.com"/>
    <s v="Joe Chavez"/>
    <x v="3"/>
    <x v="2"/>
  </r>
  <r>
    <s v="Christopher Cox"/>
    <s v="EXP-10011932 "/>
    <n v="27.11"/>
    <d v="2024-03-01T00:00:00"/>
    <x v="0"/>
    <s v="Wash Maintenance"/>
    <s v="Vinegar"/>
    <m/>
    <m/>
    <m/>
    <m/>
    <m/>
    <m/>
    <m/>
    <m/>
    <m/>
    <m/>
    <m/>
    <m/>
    <m/>
    <m/>
    <m/>
    <m/>
    <m/>
    <m/>
    <m/>
    <m/>
    <m/>
    <e v="#REF!"/>
    <s v="SL142@tidalwaveautospa.com"/>
    <s v="Joe Chavez"/>
    <x v="3"/>
    <x v="2"/>
  </r>
  <r>
    <s v="Rebecca Jones"/>
    <s v="EXP-10011916 "/>
    <n v="161.63999999999999"/>
    <d v="2024-03-04T00:00:00"/>
    <x v="0"/>
    <s v="Wash Maintenance"/>
    <s v="c3"/>
    <m/>
    <m/>
    <m/>
    <m/>
    <m/>
    <m/>
    <m/>
    <m/>
    <m/>
    <m/>
    <m/>
    <m/>
    <m/>
    <m/>
    <m/>
    <m/>
    <m/>
    <m/>
    <m/>
    <m/>
    <m/>
    <e v="#REF!"/>
    <s v="SL182@tidalwaveautospa.com"/>
    <s v="Joe Chavez"/>
    <x v="3"/>
    <x v="2"/>
  </r>
  <r>
    <s v="Rebecca Jones"/>
    <s v="EXP-10011916 "/>
    <n v="48.49"/>
    <d v="2024-03-04T00:00:00"/>
    <x v="22"/>
    <s v="Parts"/>
    <s v="Parts for oil leak"/>
    <m/>
    <m/>
    <m/>
    <m/>
    <m/>
    <m/>
    <m/>
    <m/>
    <m/>
    <m/>
    <m/>
    <m/>
    <m/>
    <m/>
    <m/>
    <m/>
    <m/>
    <m/>
    <m/>
    <m/>
    <m/>
    <e v="#REF!"/>
    <s v="SL182@tidalwaveautospa.com"/>
    <s v="Joe Chavez"/>
    <x v="3"/>
    <x v="2"/>
  </r>
  <r>
    <s v="Rebecca Jones"/>
    <s v="EXP-10011916 "/>
    <n v="189.8"/>
    <d v="2024-03-06T00:00:00"/>
    <x v="22"/>
    <s v="Parts"/>
    <s v="Pipe parts and shelves"/>
    <m/>
    <m/>
    <m/>
    <m/>
    <m/>
    <m/>
    <m/>
    <m/>
    <m/>
    <m/>
    <m/>
    <m/>
    <m/>
    <m/>
    <m/>
    <m/>
    <m/>
    <m/>
    <m/>
    <m/>
    <m/>
    <e v="#REF!"/>
    <s v="SL182@tidalwaveautospa.com"/>
    <s v="Joe Chavez"/>
    <x v="3"/>
    <x v="2"/>
  </r>
  <r>
    <s v="Rebecca Jones"/>
    <s v="EXP-10011916 "/>
    <n v="97.56"/>
    <d v="2024-03-07T00:00:00"/>
    <x v="0"/>
    <s v="Wash Maintenance"/>
    <s v="supplies"/>
    <m/>
    <m/>
    <m/>
    <m/>
    <m/>
    <m/>
    <m/>
    <m/>
    <m/>
    <m/>
    <m/>
    <m/>
    <m/>
    <m/>
    <m/>
    <m/>
    <m/>
    <m/>
    <m/>
    <m/>
    <m/>
    <e v="#REF!"/>
    <s v="SL182@tidalwaveautospa.com"/>
    <s v="Joe Chavez"/>
    <x v="3"/>
    <x v="2"/>
  </r>
  <r>
    <s v="Samantha Simpson"/>
    <s v="EXP-10011908 "/>
    <n v="11.7"/>
    <d v="2024-03-08T00:00:00"/>
    <x v="2"/>
    <s v="Postage"/>
    <s v="mailed part to another location"/>
    <m/>
    <m/>
    <m/>
    <m/>
    <m/>
    <m/>
    <m/>
    <m/>
    <m/>
    <m/>
    <m/>
    <m/>
    <m/>
    <m/>
    <m/>
    <m/>
    <m/>
    <m/>
    <m/>
    <m/>
    <m/>
    <e v="#REF!"/>
    <s v="SL129@tidalwaveautospa.com"/>
    <s v="Joe Chavez"/>
    <x v="3"/>
    <x v="2"/>
  </r>
  <r>
    <s v="Casey Thompson"/>
    <s v="EXP-10011513 "/>
    <n v="1783.6"/>
    <d v="2024-01-08T00:00:00"/>
    <x v="0"/>
    <s v="Lodging"/>
    <s v="Hotel"/>
    <m/>
    <m/>
    <m/>
    <m/>
    <m/>
    <m/>
    <m/>
    <m/>
    <m/>
    <m/>
    <m/>
    <m/>
    <m/>
    <m/>
    <m/>
    <m/>
    <m/>
    <m/>
    <m/>
    <m/>
    <m/>
    <e v="#REF!"/>
    <s v="SL302@tidalwaveautospa.com"/>
    <s v="Andrew Strevel"/>
    <x v="3"/>
    <x v="2"/>
  </r>
  <r>
    <s v="Casey Thompson"/>
    <s v="EXP-10011513 "/>
    <n v="59.91"/>
    <d v="2024-01-25T00:00:00"/>
    <x v="0"/>
    <s v="Wash Maintenance"/>
    <s v="Organization"/>
    <m/>
    <m/>
    <m/>
    <m/>
    <m/>
    <m/>
    <m/>
    <m/>
    <m/>
    <m/>
    <m/>
    <m/>
    <m/>
    <m/>
    <m/>
    <m/>
    <m/>
    <m/>
    <m/>
    <m/>
    <m/>
    <e v="#REF!"/>
    <s v="SL302@tidalwaveautospa.com"/>
    <s v="Andrew Strevel"/>
    <x v="3"/>
    <x v="2"/>
  </r>
  <r>
    <s v="Casey Thompson"/>
    <s v="EXP-10011513 "/>
    <n v="96.28"/>
    <d v="2024-01-26T00:00:00"/>
    <x v="0"/>
    <s v="Office Supplies"/>
    <s v="Peg board"/>
    <m/>
    <m/>
    <m/>
    <m/>
    <m/>
    <m/>
    <m/>
    <m/>
    <m/>
    <m/>
    <m/>
    <m/>
    <m/>
    <m/>
    <m/>
    <m/>
    <m/>
    <m/>
    <m/>
    <m/>
    <m/>
    <e v="#REF!"/>
    <s v="SL302@tidalwaveautospa.com"/>
    <s v="Andrew Strevel"/>
    <x v="3"/>
    <x v="2"/>
  </r>
  <r>
    <s v="Casey Thompson"/>
    <s v="EXP-10011513 "/>
    <n v="16.95"/>
    <d v="2024-01-30T00:00:00"/>
    <x v="0"/>
    <s v="Safety Supplies"/>
    <s v="Hand warmers"/>
    <m/>
    <m/>
    <m/>
    <m/>
    <m/>
    <m/>
    <m/>
    <m/>
    <m/>
    <m/>
    <m/>
    <m/>
    <m/>
    <m/>
    <m/>
    <m/>
    <m/>
    <m/>
    <m/>
    <m/>
    <m/>
    <e v="#REF!"/>
    <s v="SL302@tidalwaveautospa.com"/>
    <s v="Andrew Strevel"/>
    <x v="3"/>
    <x v="2"/>
  </r>
  <r>
    <s v="Casey Thompson"/>
    <s v="EXP-10011513 "/>
    <n v="71.22"/>
    <d v="2024-01-31T00:00:00"/>
    <x v="0"/>
    <s v="Office Supplies"/>
    <s v="Peg board and brush"/>
    <m/>
    <m/>
    <m/>
    <m/>
    <m/>
    <m/>
    <m/>
    <m/>
    <m/>
    <m/>
    <m/>
    <m/>
    <m/>
    <m/>
    <m/>
    <m/>
    <m/>
    <m/>
    <m/>
    <m/>
    <m/>
    <e v="#REF!"/>
    <s v="SL302@tidalwaveautospa.com"/>
    <s v="Andrew Strevel"/>
    <x v="3"/>
    <x v="2"/>
  </r>
  <r>
    <s v="Casey Thompson"/>
    <s v="EXP-10011513 "/>
    <n v="29.92"/>
    <d v="2024-02-13T00:00:00"/>
    <x v="0"/>
    <s v="Small Tools"/>
    <s v="Small wtenches"/>
    <m/>
    <m/>
    <m/>
    <m/>
    <m/>
    <m/>
    <m/>
    <m/>
    <m/>
    <m/>
    <m/>
    <m/>
    <m/>
    <m/>
    <m/>
    <m/>
    <m/>
    <m/>
    <m/>
    <m/>
    <m/>
    <e v="#REF!"/>
    <s v="SL302@tidalwaveautospa.com"/>
    <s v="Andrew Strevel"/>
    <x v="3"/>
    <x v="2"/>
  </r>
  <r>
    <s v="Casey Thompson"/>
    <s v="EXP-10011513 "/>
    <n v="50.77"/>
    <d v="2024-02-20T00:00:00"/>
    <x v="0"/>
    <s v="Wash Maintenance"/>
    <s v="Bathroom supplies"/>
    <m/>
    <m/>
    <m/>
    <m/>
    <m/>
    <m/>
    <m/>
    <m/>
    <m/>
    <m/>
    <m/>
    <m/>
    <m/>
    <m/>
    <m/>
    <m/>
    <m/>
    <m/>
    <m/>
    <m/>
    <m/>
    <e v="#REF!"/>
    <s v="SL302@tidalwaveautospa.com"/>
    <s v="Andrew Strevel"/>
    <x v="3"/>
    <x v="2"/>
  </r>
  <r>
    <s v="Terry Waugh"/>
    <s v="EXP-10011889 "/>
    <n v="28.86"/>
    <d v="2024-03-04T00:00:00"/>
    <x v="0"/>
    <s v="Office Supplies"/>
    <s v="white vinyl lettering for blue cans"/>
    <m/>
    <m/>
    <m/>
    <m/>
    <m/>
    <m/>
    <m/>
    <m/>
    <m/>
    <m/>
    <m/>
    <m/>
    <m/>
    <m/>
    <m/>
    <m/>
    <m/>
    <m/>
    <m/>
    <m/>
    <m/>
    <e v="#REF!"/>
    <s v=""/>
    <s v=""/>
    <x v="3"/>
    <x v="2"/>
  </r>
  <r>
    <s v="Terry Waugh"/>
    <s v="EXP-10011889 "/>
    <n v="21.39"/>
    <d v="2024-03-04T00:00:00"/>
    <x v="6"/>
    <s v="Small Tools"/>
    <s v="grease gun for preventative maintenance"/>
    <m/>
    <m/>
    <m/>
    <m/>
    <m/>
    <m/>
    <m/>
    <m/>
    <m/>
    <m/>
    <m/>
    <m/>
    <m/>
    <m/>
    <m/>
    <m/>
    <m/>
    <m/>
    <m/>
    <m/>
    <m/>
    <e v="#REF!"/>
    <s v=""/>
    <s v=""/>
    <x v="3"/>
    <x v="2"/>
  </r>
  <r>
    <s v="Terry Waugh"/>
    <s v="EXP-10011889 "/>
    <n v="26.73"/>
    <d v="2024-03-08T00:00:00"/>
    <x v="2"/>
    <s v="Parts"/>
    <s v="replacement for cracked ball valve"/>
    <m/>
    <m/>
    <m/>
    <m/>
    <m/>
    <m/>
    <m/>
    <m/>
    <m/>
    <m/>
    <m/>
    <m/>
    <m/>
    <m/>
    <m/>
    <m/>
    <m/>
    <m/>
    <m/>
    <m/>
    <m/>
    <e v="#REF!"/>
    <s v=""/>
    <s v=""/>
    <x v="3"/>
    <x v="2"/>
  </r>
  <r>
    <s v="Terry Waugh"/>
    <s v="EXP-10011889 "/>
    <n v="16.04"/>
    <d v="2024-03-09T00:00:00"/>
    <x v="0"/>
    <s v="Small Tools"/>
    <s v="chemical sprayer for walls and windows"/>
    <m/>
    <m/>
    <m/>
    <m/>
    <m/>
    <m/>
    <m/>
    <m/>
    <m/>
    <m/>
    <m/>
    <m/>
    <m/>
    <m/>
    <m/>
    <m/>
    <m/>
    <m/>
    <m/>
    <m/>
    <m/>
    <e v="#REF!"/>
    <s v=""/>
    <s v=""/>
    <x v="3"/>
    <x v="2"/>
  </r>
  <r>
    <s v="Casey Thompson"/>
    <s v="EXP-10011842 "/>
    <n v="810.67"/>
    <d v="2024-02-27T00:00:00"/>
    <x v="0"/>
    <s v="Small Tools"/>
    <s v="tools"/>
    <m/>
    <m/>
    <m/>
    <m/>
    <m/>
    <m/>
    <m/>
    <m/>
    <m/>
    <m/>
    <m/>
    <m/>
    <m/>
    <m/>
    <m/>
    <m/>
    <m/>
    <m/>
    <m/>
    <m/>
    <m/>
    <e v="#REF!"/>
    <s v="SL302@tidalwaveautospa.com"/>
    <s v="Andrew Strevel"/>
    <x v="3"/>
    <x v="2"/>
  </r>
  <r>
    <s v="Casey Thompson"/>
    <s v="EXP-10011842 "/>
    <n v="42.46"/>
    <d v="2024-02-28T00:00:00"/>
    <x v="0"/>
    <s v="Security"/>
    <s v="locks for xpt"/>
    <m/>
    <m/>
    <m/>
    <m/>
    <m/>
    <m/>
    <m/>
    <m/>
    <m/>
    <m/>
    <m/>
    <m/>
    <m/>
    <m/>
    <m/>
    <m/>
    <m/>
    <m/>
    <m/>
    <m/>
    <m/>
    <e v="#REF!"/>
    <s v="SL302@tidalwaveautospa.com"/>
    <s v="Andrew Strevel"/>
    <x v="3"/>
    <x v="2"/>
  </r>
  <r>
    <s v="Casey Thompson"/>
    <s v="EXP-10011842 "/>
    <n v="40.06"/>
    <d v="2024-02-29T00:00:00"/>
    <x v="0"/>
    <s v="Wash Maintenance"/>
    <s v="vinegar"/>
    <m/>
    <m/>
    <m/>
    <m/>
    <m/>
    <m/>
    <m/>
    <m/>
    <m/>
    <m/>
    <m/>
    <m/>
    <m/>
    <m/>
    <m/>
    <m/>
    <m/>
    <m/>
    <m/>
    <m/>
    <m/>
    <e v="#REF!"/>
    <s v="SL302@tidalwaveautospa.com"/>
    <s v="Andrew Strevel"/>
    <x v="3"/>
    <x v="2"/>
  </r>
  <r>
    <s v="Katherine Hockaday"/>
    <s v="EXP-10011950 "/>
    <n v="387.37"/>
    <d v="2024-02-27T00:00:00"/>
    <x v="2"/>
    <s v="Parts"/>
    <s v="Sockets, grease, air pressure for buffer cleaning"/>
    <m/>
    <m/>
    <m/>
    <m/>
    <m/>
    <m/>
    <m/>
    <m/>
    <m/>
    <m/>
    <m/>
    <m/>
    <m/>
    <m/>
    <m/>
    <m/>
    <m/>
    <m/>
    <m/>
    <m/>
    <m/>
    <e v="#REF!"/>
    <s v="SL239@tidalwaveautospa.com"/>
    <s v="Derek Schillinger"/>
    <x v="3"/>
    <x v="2"/>
  </r>
  <r>
    <s v="Katherine Hockaday"/>
    <s v="EXP-10011950 "/>
    <n v="58.22"/>
    <d v="2024-02-27T00:00:00"/>
    <x v="1"/>
    <s v="Parts"/>
    <s v="Air nozzles couplings"/>
    <m/>
    <m/>
    <m/>
    <m/>
    <m/>
    <m/>
    <m/>
    <m/>
    <m/>
    <m/>
    <m/>
    <m/>
    <m/>
    <m/>
    <m/>
    <m/>
    <m/>
    <m/>
    <m/>
    <m/>
    <m/>
    <e v="#REF!"/>
    <s v="SL239@tidalwaveautospa.com"/>
    <s v="Derek Schillinger"/>
    <x v="3"/>
    <x v="2"/>
  </r>
  <r>
    <s v="Katherine Hockaday"/>
    <s v="EXP-10011950 "/>
    <n v="12"/>
    <d v="2024-03-04T00:00:00"/>
    <x v="7"/>
    <s v="Car Wash"/>
    <s v="Trying to fix card teader, should have been voided"/>
    <m/>
    <m/>
    <m/>
    <m/>
    <m/>
    <m/>
    <m/>
    <m/>
    <m/>
    <m/>
    <m/>
    <m/>
    <m/>
    <m/>
    <m/>
    <m/>
    <m/>
    <m/>
    <m/>
    <m/>
    <m/>
    <e v="#REF!"/>
    <s v="SL239@tidalwaveautospa.com"/>
    <s v="Derek Schillinger"/>
    <x v="3"/>
    <x v="2"/>
  </r>
  <r>
    <s v="Jessica Peevy"/>
    <s v="EXP-10010026 "/>
    <n v="-80.11"/>
    <d v="2024-03-06T00:00:00"/>
    <x v="0"/>
    <s v="Equipment"/>
    <s v="Fans"/>
    <m/>
    <m/>
    <m/>
    <m/>
    <m/>
    <m/>
    <m/>
    <m/>
    <m/>
    <m/>
    <m/>
    <m/>
    <m/>
    <m/>
    <m/>
    <m/>
    <m/>
    <m/>
    <m/>
    <m/>
    <m/>
    <e v="#REF!"/>
    <s v="SL199@tidalwaveautospa.com"/>
    <s v="Ricky Doyle"/>
    <x v="3"/>
    <x v="2"/>
  </r>
  <r>
    <s v="Jessica Peevy"/>
    <s v="EXP-10010026 "/>
    <n v="-80.11"/>
    <d v="2024-03-06T00:00:00"/>
    <x v="22"/>
    <s v="Equipment"/>
    <s v="Fan that i never received"/>
    <m/>
    <m/>
    <m/>
    <m/>
    <m/>
    <m/>
    <m/>
    <m/>
    <m/>
    <m/>
    <m/>
    <m/>
    <m/>
    <m/>
    <m/>
    <m/>
    <m/>
    <m/>
    <m/>
    <m/>
    <m/>
    <e v="#REF!"/>
    <s v="SL199@tidalwaveautospa.com"/>
    <s v="Ricky Doyle"/>
    <x v="3"/>
    <x v="2"/>
  </r>
  <r>
    <s v="Jessica Peevy"/>
    <s v="EXP-10010026 "/>
    <n v="5.31"/>
    <d v="2024-03-08T00:00:00"/>
    <x v="11"/>
    <s v="Parts"/>
    <s v="Parts"/>
    <m/>
    <m/>
    <m/>
    <m/>
    <m/>
    <m/>
    <m/>
    <m/>
    <m/>
    <m/>
    <m/>
    <m/>
    <m/>
    <m/>
    <m/>
    <m/>
    <m/>
    <m/>
    <m/>
    <m/>
    <m/>
    <e v="#REF!"/>
    <s v="SL199@tidalwaveautospa.com"/>
    <s v="Ricky Doyle"/>
    <x v="3"/>
    <x v="2"/>
  </r>
  <r>
    <s v="Jessica Peevy"/>
    <s v="EXP-10010026 "/>
    <n v="125"/>
    <d v="2024-03-08T00:00:00"/>
    <x v="6"/>
    <s v="Equipment Repairs"/>
    <s v="Electricican to work on the buff wheel"/>
    <m/>
    <m/>
    <m/>
    <m/>
    <m/>
    <m/>
    <m/>
    <m/>
    <m/>
    <m/>
    <m/>
    <m/>
    <m/>
    <m/>
    <m/>
    <m/>
    <m/>
    <m/>
    <m/>
    <m/>
    <m/>
    <e v="#REF!"/>
    <s v="SL199@tidalwaveautospa.com"/>
    <s v="Ricky Doyle"/>
    <x v="3"/>
    <x v="2"/>
  </r>
  <r>
    <s v="Jessica Peevy"/>
    <s v="EXP-10010026 "/>
    <n v="86.19"/>
    <d v="2024-03-11T00:00:00"/>
    <x v="11"/>
    <s v="Office Supplies"/>
    <s v="Hanging shelves and hooks"/>
    <m/>
    <m/>
    <m/>
    <m/>
    <m/>
    <m/>
    <m/>
    <m/>
    <m/>
    <m/>
    <m/>
    <m/>
    <m/>
    <m/>
    <m/>
    <m/>
    <m/>
    <m/>
    <m/>
    <m/>
    <m/>
    <e v="#REF!"/>
    <s v="SL199@tidalwaveautospa.com"/>
    <s v="Ricky Doyle"/>
    <x v="3"/>
    <x v="2"/>
  </r>
  <r>
    <s v="Kaleigh Welch"/>
    <s v="EXP-10012037 "/>
    <n v="81.93"/>
    <d v="2024-02-20T00:00:00"/>
    <x v="0"/>
    <s v="Wash Maintenance"/>
    <s v="Hydraulic oil"/>
    <m/>
    <m/>
    <m/>
    <m/>
    <m/>
    <m/>
    <m/>
    <m/>
    <m/>
    <m/>
    <m/>
    <m/>
    <m/>
    <m/>
    <m/>
    <m/>
    <m/>
    <m/>
    <m/>
    <m/>
    <m/>
    <e v="#REF!"/>
    <s v="SL251@tidalwaveautospa.com"/>
    <s v="Jeff Mathis"/>
    <x v="3"/>
    <x v="2"/>
  </r>
  <r>
    <s v="Kaleigh Welch"/>
    <s v="EXP-10012036 "/>
    <n v="26.12"/>
    <d v="2024-02-10T00:00:00"/>
    <x v="1"/>
    <s v="Parts"/>
    <s v="Hardware"/>
    <m/>
    <m/>
    <m/>
    <m/>
    <m/>
    <m/>
    <m/>
    <m/>
    <m/>
    <m/>
    <m/>
    <m/>
    <m/>
    <m/>
    <m/>
    <m/>
    <m/>
    <m/>
    <m/>
    <m/>
    <m/>
    <e v="#REF!"/>
    <s v="SL251@tidalwaveautospa.com"/>
    <s v="Jeff Mathis"/>
    <x v="3"/>
    <x v="2"/>
  </r>
  <r>
    <s v="Daniel Hanst"/>
    <s v="EXP-10011894 "/>
    <n v="52.99"/>
    <d v="2024-02-21T00:00:00"/>
    <x v="11"/>
    <s v="Small Tools"/>
    <s v="syphon for transferring old to new chem barrels"/>
    <m/>
    <m/>
    <m/>
    <m/>
    <m/>
    <m/>
    <m/>
    <m/>
    <m/>
    <m/>
    <m/>
    <m/>
    <m/>
    <m/>
    <m/>
    <m/>
    <m/>
    <m/>
    <m/>
    <m/>
    <m/>
    <e v="#REF!"/>
    <s v="SL264@tidalwaveautospa.com"/>
    <s v="Joe Chavez"/>
    <x v="3"/>
    <x v="2"/>
  </r>
  <r>
    <s v="Daniel Hanst"/>
    <s v="EXP-10011894 "/>
    <n v="7.41"/>
    <d v="2024-02-21T00:00:00"/>
    <x v="8"/>
    <s v="Safety Supplies"/>
    <s v="work gloves for a new employee"/>
    <m/>
    <m/>
    <m/>
    <m/>
    <m/>
    <m/>
    <m/>
    <m/>
    <m/>
    <m/>
    <m/>
    <m/>
    <m/>
    <m/>
    <m/>
    <m/>
    <m/>
    <m/>
    <m/>
    <m/>
    <m/>
    <e v="#REF!"/>
    <s v="SL264@tidalwaveautospa.com"/>
    <s v="Joe Chavez"/>
    <x v="3"/>
    <x v="2"/>
  </r>
  <r>
    <s v="Daniel Hanst"/>
    <s v="EXP-10011894 "/>
    <n v="35.880000000000003"/>
    <d v="2024-02-22T00:00:00"/>
    <x v="0"/>
    <s v="Wash Maintenance"/>
    <s v="dawn &amp; vinegar"/>
    <m/>
    <m/>
    <m/>
    <m/>
    <m/>
    <m/>
    <m/>
    <m/>
    <m/>
    <m/>
    <m/>
    <m/>
    <m/>
    <m/>
    <m/>
    <m/>
    <m/>
    <m/>
    <m/>
    <m/>
    <m/>
    <e v="#REF!"/>
    <s v="SL264@tidalwaveautospa.com"/>
    <s v="Joe Chavez"/>
    <x v="3"/>
    <x v="2"/>
  </r>
  <r>
    <s v="Daniel Hanst"/>
    <s v="EXP-10011894 "/>
    <n v="94.29"/>
    <d v="2024-02-24T00:00:00"/>
    <x v="0"/>
    <s v="Wash Maintenance"/>
    <s v="pool float, bromine, snow melt, sharpies, paint"/>
    <m/>
    <m/>
    <m/>
    <m/>
    <m/>
    <m/>
    <m/>
    <m/>
    <m/>
    <m/>
    <m/>
    <m/>
    <m/>
    <m/>
    <m/>
    <m/>
    <m/>
    <m/>
    <m/>
    <m/>
    <m/>
    <e v="#REF!"/>
    <s v="SL264@tidalwaveautospa.com"/>
    <s v="Joe Chavez"/>
    <x v="3"/>
    <x v="2"/>
  </r>
  <r>
    <s v="Daniel Hanst"/>
    <s v="EXP-10011894 "/>
    <n v="32.85"/>
    <d v="2024-02-27T00:00:00"/>
    <x v="2"/>
    <s v="Small Tools"/>
    <s v="conveyor repair - come-along (bought 2x that day - NOT a double charge)"/>
    <m/>
    <m/>
    <m/>
    <m/>
    <m/>
    <m/>
    <m/>
    <m/>
    <m/>
    <m/>
    <m/>
    <m/>
    <m/>
    <m/>
    <m/>
    <m/>
    <m/>
    <m/>
    <m/>
    <m/>
    <m/>
    <e v="#REF!"/>
    <s v="SL264@tidalwaveautospa.com"/>
    <s v="Joe Chavez"/>
    <x v="3"/>
    <x v="2"/>
  </r>
  <r>
    <s v="Daniel Hanst"/>
    <s v="EXP-10011894 "/>
    <n v="32.85"/>
    <d v="2024-02-27T00:00:00"/>
    <x v="2"/>
    <s v="Small Tools"/>
    <s v="conveyor repair - come-along"/>
    <m/>
    <m/>
    <m/>
    <m/>
    <m/>
    <m/>
    <m/>
    <m/>
    <m/>
    <m/>
    <m/>
    <m/>
    <m/>
    <m/>
    <m/>
    <m/>
    <m/>
    <m/>
    <m/>
    <m/>
    <m/>
    <e v="#REF!"/>
    <s v="SL264@tidalwaveautospa.com"/>
    <s v="Joe Chavez"/>
    <x v="3"/>
    <x v="2"/>
  </r>
  <r>
    <s v="Daniel Hanst"/>
    <s v="EXP-10011894 "/>
    <n v="29.48"/>
    <d v="2024-03-06T00:00:00"/>
    <x v="25"/>
    <s v="Parts"/>
    <s v="Tunnel wall repair - construction adhesive, epoxy, clamp"/>
    <m/>
    <m/>
    <m/>
    <m/>
    <m/>
    <m/>
    <m/>
    <m/>
    <m/>
    <m/>
    <m/>
    <m/>
    <m/>
    <m/>
    <m/>
    <m/>
    <m/>
    <m/>
    <m/>
    <m/>
    <m/>
    <e v="#REF!"/>
    <s v="SL264@tidalwaveautospa.com"/>
    <s v="Joe Chavez"/>
    <x v="3"/>
    <x v="2"/>
  </r>
  <r>
    <s v="Daniel Hanst"/>
    <s v="EXP-10011894 "/>
    <n v="15.52"/>
    <d v="2024-03-07T00:00:00"/>
    <x v="0"/>
    <s v="Parts"/>
    <s v="grease fittings, tapcon"/>
    <m/>
    <m/>
    <m/>
    <m/>
    <m/>
    <m/>
    <m/>
    <m/>
    <m/>
    <m/>
    <m/>
    <m/>
    <m/>
    <m/>
    <m/>
    <m/>
    <m/>
    <m/>
    <m/>
    <m/>
    <m/>
    <e v="#REF!"/>
    <s v="SL264@tidalwaveautospa.com"/>
    <s v="Joe Chavez"/>
    <x v="3"/>
    <x v="2"/>
  </r>
  <r>
    <s v="Juan Castillo"/>
    <s v="EXP-10011962 "/>
    <n v="238.13"/>
    <d v="2024-02-01T00:00:00"/>
    <x v="11"/>
    <s v="Office Furniture"/>
    <s v="storage shelves"/>
    <m/>
    <m/>
    <m/>
    <m/>
    <m/>
    <m/>
    <m/>
    <m/>
    <m/>
    <m/>
    <m/>
    <m/>
    <m/>
    <m/>
    <m/>
    <m/>
    <m/>
    <m/>
    <m/>
    <m/>
    <m/>
    <e v="#REF!"/>
    <s v=""/>
    <s v=""/>
    <x v="3"/>
    <x v="2"/>
  </r>
  <r>
    <s v="Juan Castillo"/>
    <s v="EXP-10011962 "/>
    <n v="109.53"/>
    <d v="2024-02-08T00:00:00"/>
    <x v="23"/>
    <s v="Wash Maintenance"/>
    <s v="cleaning supplies"/>
    <m/>
    <m/>
    <m/>
    <m/>
    <m/>
    <m/>
    <m/>
    <m/>
    <m/>
    <m/>
    <m/>
    <m/>
    <m/>
    <m/>
    <m/>
    <m/>
    <m/>
    <m/>
    <m/>
    <m/>
    <m/>
    <e v="#REF!"/>
    <s v=""/>
    <s v=""/>
    <x v="3"/>
    <x v="2"/>
  </r>
  <r>
    <s v="Juan Castillo"/>
    <s v="EXP-10011962 "/>
    <n v="79.94"/>
    <d v="2024-02-12T00:00:00"/>
    <x v="23"/>
    <s v="Wash Maintenance"/>
    <s v="cleaning supplies"/>
    <m/>
    <m/>
    <m/>
    <m/>
    <m/>
    <m/>
    <m/>
    <m/>
    <m/>
    <m/>
    <m/>
    <m/>
    <m/>
    <m/>
    <m/>
    <m/>
    <m/>
    <m/>
    <m/>
    <m/>
    <m/>
    <e v="#REF!"/>
    <s v=""/>
    <s v=""/>
    <x v="3"/>
    <x v="2"/>
  </r>
  <r>
    <s v="Juan Castillo"/>
    <s v="EXP-10011962 "/>
    <n v="100.63"/>
    <d v="2024-02-14T00:00:00"/>
    <x v="6"/>
    <s v="Wash Maintenance"/>
    <s v="hose repair"/>
    <m/>
    <m/>
    <m/>
    <m/>
    <m/>
    <m/>
    <m/>
    <m/>
    <m/>
    <m/>
    <m/>
    <m/>
    <m/>
    <m/>
    <m/>
    <m/>
    <m/>
    <m/>
    <m/>
    <m/>
    <m/>
    <e v="#REF!"/>
    <s v=""/>
    <s v=""/>
    <x v="3"/>
    <x v="2"/>
  </r>
  <r>
    <s v="Casey Thompson"/>
    <s v="EXP-10011843 "/>
    <n v="65.239999999999995"/>
    <d v="2024-03-01T00:00:00"/>
    <x v="0"/>
    <s v="Wash Maintenance"/>
    <s v="cleaner for arches"/>
    <m/>
    <m/>
    <m/>
    <m/>
    <m/>
    <m/>
    <m/>
    <m/>
    <m/>
    <m/>
    <m/>
    <m/>
    <m/>
    <m/>
    <m/>
    <m/>
    <m/>
    <m/>
    <m/>
    <m/>
    <m/>
    <e v="#REF!"/>
    <s v="SL302@tidalwaveautospa.com"/>
    <s v="Andrew Strevel"/>
    <x v="3"/>
    <x v="2"/>
  </r>
  <r>
    <s v="Casey Thompson"/>
    <s v="EXP-10011843 "/>
    <n v="33.17"/>
    <d v="2024-03-03T00:00:00"/>
    <x v="0"/>
    <s v="Safety Supplies"/>
    <s v="Gloves"/>
    <m/>
    <m/>
    <m/>
    <m/>
    <m/>
    <m/>
    <m/>
    <m/>
    <m/>
    <m/>
    <m/>
    <m/>
    <m/>
    <m/>
    <m/>
    <m/>
    <m/>
    <m/>
    <m/>
    <m/>
    <m/>
    <e v="#REF!"/>
    <s v="SL302@tidalwaveautospa.com"/>
    <s v="Andrew Strevel"/>
    <x v="3"/>
    <x v="2"/>
  </r>
  <r>
    <s v="Casey Thompson"/>
    <s v="EXP-10011843 "/>
    <n v="41.74"/>
    <d v="2024-03-03T00:00:00"/>
    <x v="0"/>
    <s v="Snacks"/>
    <s v="waters for team"/>
    <m/>
    <m/>
    <m/>
    <m/>
    <m/>
    <m/>
    <m/>
    <m/>
    <m/>
    <m/>
    <m/>
    <m/>
    <m/>
    <m/>
    <m/>
    <m/>
    <m/>
    <m/>
    <m/>
    <m/>
    <m/>
    <e v="#REF!"/>
    <s v="SL302@tidalwaveautospa.com"/>
    <s v="Andrew Strevel"/>
    <x v="3"/>
    <x v="2"/>
  </r>
  <r>
    <s v="Casey Thompson"/>
    <s v="EXP-10011843 "/>
    <n v="32.06"/>
    <d v="2024-03-03T00:00:00"/>
    <x v="0"/>
    <s v="Safety Supplies"/>
    <s v="Gloves"/>
    <m/>
    <m/>
    <m/>
    <m/>
    <m/>
    <m/>
    <m/>
    <m/>
    <m/>
    <m/>
    <m/>
    <m/>
    <m/>
    <m/>
    <m/>
    <m/>
    <m/>
    <m/>
    <m/>
    <m/>
    <m/>
    <e v="#REF!"/>
    <s v="SL302@tidalwaveautospa.com"/>
    <s v="Andrew Strevel"/>
    <x v="3"/>
    <x v="2"/>
  </r>
  <r>
    <s v="Casey Thompson"/>
    <s v="EXP-10011843 "/>
    <n v="-9.09"/>
    <d v="2024-03-04T00:00:00"/>
    <x v="0"/>
    <s v="Car Wash"/>
    <s v="term. test plan"/>
    <m/>
    <m/>
    <m/>
    <m/>
    <m/>
    <m/>
    <m/>
    <m/>
    <m/>
    <m/>
    <m/>
    <m/>
    <m/>
    <m/>
    <m/>
    <m/>
    <m/>
    <m/>
    <m/>
    <m/>
    <m/>
    <e v="#REF!"/>
    <s v="SL302@tidalwaveautospa.com"/>
    <s v="Andrew Strevel"/>
    <x v="3"/>
    <x v="2"/>
  </r>
  <r>
    <s v="Casey Thompson"/>
    <s v="EXP-10011843 "/>
    <n v="8.5500000000000007"/>
    <d v="2024-03-05T00:00:00"/>
    <x v="6"/>
    <s v="Wash Maintenance"/>
    <s v="WD 40"/>
    <m/>
    <m/>
    <m/>
    <m/>
    <m/>
    <m/>
    <m/>
    <m/>
    <m/>
    <m/>
    <m/>
    <m/>
    <m/>
    <m/>
    <m/>
    <m/>
    <m/>
    <m/>
    <m/>
    <m/>
    <m/>
    <e v="#REF!"/>
    <s v="SL302@tidalwaveautospa.com"/>
    <s v="Andrew Strevel"/>
    <x v="3"/>
    <x v="2"/>
  </r>
  <r>
    <s v="Casey Thompson"/>
    <s v="EXP-10011843 "/>
    <n v="130.87"/>
    <d v="2024-03-05T00:00:00"/>
    <x v="0"/>
    <s v="Parts"/>
    <s v="pressure washer parts"/>
    <m/>
    <m/>
    <m/>
    <m/>
    <m/>
    <m/>
    <m/>
    <m/>
    <m/>
    <m/>
    <m/>
    <m/>
    <m/>
    <m/>
    <m/>
    <m/>
    <m/>
    <m/>
    <m/>
    <m/>
    <m/>
    <e v="#REF!"/>
    <s v="SL302@tidalwaveautospa.com"/>
    <s v="Andrew Strevel"/>
    <x v="3"/>
    <x v="2"/>
  </r>
  <r>
    <s v="Jimmy Foster"/>
    <s v="EXP-10012000 "/>
    <n v="106.15"/>
    <d v="2024-02-20T00:00:00"/>
    <x v="0"/>
    <s v="Wash Maintenance"/>
    <s v="Dawn, vinegar water and printer paper"/>
    <m/>
    <m/>
    <m/>
    <m/>
    <m/>
    <m/>
    <m/>
    <m/>
    <m/>
    <m/>
    <m/>
    <m/>
    <m/>
    <m/>
    <m/>
    <m/>
    <m/>
    <m/>
    <m/>
    <m/>
    <m/>
    <e v="#REF!"/>
    <s v="SL43@tidalwaveautospa.com"/>
    <s v="Derek Schillinger"/>
    <x v="3"/>
    <x v="2"/>
  </r>
  <r>
    <s v="Jimmy Foster"/>
    <s v="EXP-10012000 "/>
    <n v="266.48"/>
    <d v="2024-02-23T00:00:00"/>
    <x v="2"/>
    <s v="Parts"/>
    <s v="Gate arm parts"/>
    <m/>
    <m/>
    <m/>
    <m/>
    <m/>
    <m/>
    <m/>
    <m/>
    <m/>
    <m/>
    <m/>
    <m/>
    <m/>
    <m/>
    <m/>
    <m/>
    <m/>
    <m/>
    <m/>
    <m/>
    <m/>
    <e v="#REF!"/>
    <s v="SL43@tidalwaveautospa.com"/>
    <s v="Derek Schillinger"/>
    <x v="3"/>
    <x v="2"/>
  </r>
  <r>
    <s v="Jimmy Foster"/>
    <s v="EXP-10012000 "/>
    <n v="9.76"/>
    <d v="2024-02-26T00:00:00"/>
    <x v="22"/>
    <s v="Parts"/>
    <s v="Bolts"/>
    <m/>
    <m/>
    <m/>
    <m/>
    <m/>
    <m/>
    <m/>
    <m/>
    <m/>
    <m/>
    <m/>
    <m/>
    <m/>
    <m/>
    <m/>
    <m/>
    <m/>
    <m/>
    <m/>
    <m/>
    <m/>
    <e v="#REF!"/>
    <s v="SL43@tidalwaveautospa.com"/>
    <s v="Derek Schillinger"/>
    <x v="3"/>
    <x v="2"/>
  </r>
  <r>
    <s v="Jimmy Foster"/>
    <s v="EXP-10012000 "/>
    <n v="108.15"/>
    <d v="2024-02-26T00:00:00"/>
    <x v="2"/>
    <s v="Parts"/>
    <s v="Gate arm parts"/>
    <m/>
    <m/>
    <m/>
    <m/>
    <m/>
    <m/>
    <m/>
    <m/>
    <m/>
    <m/>
    <m/>
    <m/>
    <m/>
    <m/>
    <m/>
    <m/>
    <m/>
    <m/>
    <m/>
    <m/>
    <m/>
    <e v="#REF!"/>
    <s v="SL43@tidalwaveautospa.com"/>
    <s v="Derek Schillinger"/>
    <x v="3"/>
    <x v="2"/>
  </r>
  <r>
    <s v="Jimmy Foster"/>
    <s v="EXP-10012000 "/>
    <n v="89.23"/>
    <d v="2024-02-28T00:00:00"/>
    <x v="0"/>
    <s v="Wash Maintenance"/>
    <s v="Dawn vinegar office planner"/>
    <m/>
    <m/>
    <m/>
    <m/>
    <m/>
    <m/>
    <m/>
    <m/>
    <m/>
    <m/>
    <m/>
    <m/>
    <m/>
    <m/>
    <m/>
    <m/>
    <m/>
    <m/>
    <m/>
    <m/>
    <m/>
    <e v="#REF!"/>
    <s v="SL43@tidalwaveautospa.com"/>
    <s v="Derek Schillinger"/>
    <x v="3"/>
    <x v="2"/>
  </r>
  <r>
    <s v="Jimmy Foster"/>
    <s v="EXP-10012001 "/>
    <n v="54.11"/>
    <d v="2024-03-03T00:00:00"/>
    <x v="11"/>
    <s v="Wash Maintenance"/>
    <s v="Patio umbrella for XPT"/>
    <m/>
    <m/>
    <m/>
    <m/>
    <m/>
    <m/>
    <m/>
    <m/>
    <m/>
    <m/>
    <m/>
    <m/>
    <m/>
    <m/>
    <m/>
    <m/>
    <m/>
    <m/>
    <m/>
    <m/>
    <m/>
    <e v="#REF!"/>
    <s v="SL43@tidalwaveautospa.com"/>
    <s v="Derek Schillinger"/>
    <x v="3"/>
    <x v="2"/>
  </r>
  <r>
    <s v="Jimmy Foster"/>
    <s v="EXP-10012001 "/>
    <n v="137.99"/>
    <d v="2024-03-04T00:00:00"/>
    <x v="0"/>
    <s v="Wash Maintenance"/>
    <s v="Gloves and grease gun"/>
    <m/>
    <m/>
    <m/>
    <m/>
    <m/>
    <m/>
    <m/>
    <m/>
    <m/>
    <m/>
    <m/>
    <m/>
    <m/>
    <m/>
    <m/>
    <m/>
    <m/>
    <m/>
    <m/>
    <m/>
    <m/>
    <e v="#REF!"/>
    <s v="SL43@tidalwaveautospa.com"/>
    <s v="Derek Schillinger"/>
    <x v="3"/>
    <x v="2"/>
  </r>
  <r>
    <s v="Jimmy Foster"/>
    <s v="EXP-10012001 "/>
    <n v="148"/>
    <d v="2024-03-05T00:00:00"/>
    <x v="7"/>
    <s v="Parts"/>
    <s v="Parts for car that blew off"/>
    <m/>
    <m/>
    <m/>
    <m/>
    <m/>
    <m/>
    <m/>
    <m/>
    <m/>
    <m/>
    <m/>
    <m/>
    <m/>
    <m/>
    <m/>
    <m/>
    <m/>
    <m/>
    <m/>
    <m/>
    <m/>
    <e v="#REF!"/>
    <s v="SL43@tidalwaveautospa.com"/>
    <s v="Derek Schillinger"/>
    <x v="3"/>
    <x v="2"/>
  </r>
  <r>
    <s v="Jimmy Foster"/>
    <s v="EXP-10012001 "/>
    <n v="35.71"/>
    <d v="2024-03-05T00:00:00"/>
    <x v="22"/>
    <s v="Parts"/>
    <s v="Grease gun part"/>
    <m/>
    <m/>
    <m/>
    <m/>
    <m/>
    <m/>
    <m/>
    <m/>
    <m/>
    <m/>
    <m/>
    <m/>
    <m/>
    <m/>
    <m/>
    <m/>
    <m/>
    <m/>
    <m/>
    <m/>
    <m/>
    <e v="#REF!"/>
    <s v="SL43@tidalwaveautospa.com"/>
    <s v="Derek Schillinger"/>
    <x v="3"/>
    <x v="2"/>
  </r>
  <r>
    <s v="Jimmy Foster"/>
    <s v="EXP-10012001 "/>
    <n v="91.93"/>
    <d v="2024-03-06T00:00:00"/>
    <x v="0"/>
    <s v="Wash Maintenance"/>
    <s v="Ant killer, dustpans"/>
    <m/>
    <m/>
    <m/>
    <m/>
    <m/>
    <m/>
    <m/>
    <m/>
    <m/>
    <m/>
    <m/>
    <m/>
    <m/>
    <m/>
    <m/>
    <m/>
    <m/>
    <m/>
    <m/>
    <m/>
    <m/>
    <e v="#REF!"/>
    <s v="SL43@tidalwaveautospa.com"/>
    <s v="Derek Schillinger"/>
    <x v="3"/>
    <x v="2"/>
  </r>
  <r>
    <s v="Jimmy Foster"/>
    <s v="EXP-10012001 "/>
    <n v="1.62"/>
    <d v="2024-03-07T00:00:00"/>
    <x v="1"/>
    <s v="Parts"/>
    <s v="Bolts"/>
    <m/>
    <m/>
    <m/>
    <m/>
    <m/>
    <m/>
    <m/>
    <m/>
    <m/>
    <m/>
    <m/>
    <m/>
    <m/>
    <m/>
    <m/>
    <m/>
    <m/>
    <m/>
    <m/>
    <m/>
    <m/>
    <e v="#REF!"/>
    <s v="SL43@tidalwaveautospa.com"/>
    <s v="Derek Schillinger"/>
    <x v="3"/>
    <x v="2"/>
  </r>
  <r>
    <s v="Jimmy Foster"/>
    <s v="EXP-10012001 "/>
    <n v="49.58"/>
    <d v="2024-03-08T00:00:00"/>
    <x v="0"/>
    <s v="Wash Maintenance"/>
    <s v="Brooms and wash parts"/>
    <m/>
    <m/>
    <m/>
    <m/>
    <m/>
    <m/>
    <m/>
    <m/>
    <m/>
    <m/>
    <m/>
    <m/>
    <m/>
    <m/>
    <m/>
    <m/>
    <m/>
    <m/>
    <m/>
    <m/>
    <m/>
    <e v="#REF!"/>
    <s v="SL43@tidalwaveautospa.com"/>
    <s v="Derek Schillinger"/>
    <x v="3"/>
    <x v="2"/>
  </r>
  <r>
    <s v="Jimmy Foster"/>
    <s v="EXP-10012001 "/>
    <n v="91.77"/>
    <d v="2024-03-13T00:00:00"/>
    <x v="0"/>
    <s v="Wash Maintenance"/>
    <s v="Dawn vinegar water"/>
    <m/>
    <m/>
    <m/>
    <m/>
    <m/>
    <m/>
    <m/>
    <m/>
    <m/>
    <m/>
    <m/>
    <m/>
    <m/>
    <m/>
    <m/>
    <m/>
    <m/>
    <m/>
    <m/>
    <m/>
    <m/>
    <e v="#REF!"/>
    <s v="SL43@tidalwaveautospa.com"/>
    <s v="Derek Schillinger"/>
    <x v="3"/>
    <x v="2"/>
  </r>
  <r>
    <s v="Jessica Peevy"/>
    <s v="EXP-10013399"/>
    <n v="83.41"/>
    <d v="2023-10-06T00:00:00"/>
    <x v="11"/>
    <s v="Rental Equipment"/>
    <s v="Storage for one month for items that were shipped to site"/>
    <m/>
    <m/>
    <m/>
    <m/>
    <m/>
    <m/>
    <m/>
    <m/>
    <m/>
    <m/>
    <m/>
    <m/>
    <m/>
    <m/>
    <m/>
    <m/>
    <m/>
    <m/>
    <m/>
    <m/>
    <m/>
    <e v="#REF!"/>
    <s v="SL199@tidalwaveautospa.com"/>
    <s v="Ricky Doyle"/>
    <x v="3"/>
    <x v="2"/>
  </r>
  <r>
    <s v="Jessica Peevy"/>
    <s v="EXP-10013399"/>
    <n v="53.73"/>
    <d v="2023-10-16T00:00:00"/>
    <x v="11"/>
    <s v="Parts"/>
    <s v="Valves and tape"/>
    <m/>
    <m/>
    <m/>
    <m/>
    <m/>
    <m/>
    <m/>
    <m/>
    <m/>
    <m/>
    <m/>
    <m/>
    <m/>
    <m/>
    <m/>
    <m/>
    <m/>
    <m/>
    <m/>
    <m/>
    <m/>
    <e v="#REF!"/>
    <s v="SL199@tidalwaveautospa.com"/>
    <s v="Ricky Doyle"/>
    <x v="3"/>
    <x v="2"/>
  </r>
  <r>
    <s v="Jessica Peevy"/>
    <s v="EXP-10013399"/>
    <n v="36.200000000000003"/>
    <d v="2023-10-16T00:00:00"/>
    <x v="11"/>
    <s v="Wash Maintenance"/>
    <s v="Orbit max"/>
    <m/>
    <m/>
    <m/>
    <m/>
    <m/>
    <m/>
    <m/>
    <m/>
    <m/>
    <m/>
    <m/>
    <m/>
    <m/>
    <m/>
    <m/>
    <m/>
    <m/>
    <m/>
    <m/>
    <m/>
    <m/>
    <e v="#REF!"/>
    <s v="SL199@tidalwaveautospa.com"/>
    <s v="Ricky Doyle"/>
    <x v="3"/>
    <x v="2"/>
  </r>
  <r>
    <s v="Jessica Peevy"/>
    <s v="EXP-10013399"/>
    <n v="-499.35"/>
    <d v="2023-10-16T00:00:00"/>
    <x v="11"/>
    <s v="Wash Maintenance"/>
    <s v="Gorilla carts i biught in springdale and would not ship so i canceled them and then bought them for the searcy arkansas location"/>
    <m/>
    <m/>
    <m/>
    <m/>
    <m/>
    <m/>
    <m/>
    <m/>
    <m/>
    <m/>
    <m/>
    <m/>
    <m/>
    <m/>
    <m/>
    <m/>
    <m/>
    <m/>
    <m/>
    <m/>
    <m/>
    <e v="#REF!"/>
    <s v="SL199@tidalwaveautospa.com"/>
    <s v="Ricky Doyle"/>
    <x v="3"/>
    <x v="2"/>
  </r>
  <r>
    <s v="Jessica Peevy"/>
    <s v="EXP-10013399"/>
    <n v="460.84"/>
    <d v="2023-10-16T00:00:00"/>
    <x v="11"/>
    <s v="Wash Maintenance"/>
    <s v="Gorilla carts"/>
    <m/>
    <m/>
    <m/>
    <m/>
    <m/>
    <m/>
    <m/>
    <m/>
    <m/>
    <m/>
    <m/>
    <m/>
    <m/>
    <m/>
    <m/>
    <m/>
    <m/>
    <m/>
    <m/>
    <m/>
    <m/>
    <e v="#REF!"/>
    <s v="SL199@tidalwaveautospa.com"/>
    <s v="Ricky Doyle"/>
    <x v="3"/>
    <x v="2"/>
  </r>
  <r>
    <s v="Jessica Peevy"/>
    <s v="EXP-10013399"/>
    <n v="48.25"/>
    <d v="2023-10-18T00:00:00"/>
    <x v="11"/>
    <s v="Wash Maintenance"/>
    <s v="Fiber 6-8 foot"/>
    <m/>
    <m/>
    <m/>
    <m/>
    <m/>
    <m/>
    <m/>
    <m/>
    <m/>
    <m/>
    <m/>
    <m/>
    <m/>
    <m/>
    <m/>
    <m/>
    <m/>
    <m/>
    <m/>
    <m/>
    <m/>
    <e v="#REF!"/>
    <s v="SL199@tidalwaveautospa.com"/>
    <s v="Ricky Doyle"/>
    <x v="3"/>
    <x v="2"/>
  </r>
  <r>
    <s v="Jessica Peevy"/>
    <s v="EXP-10013399"/>
    <n v="-81.16"/>
    <d v="2023-10-18T00:00:00"/>
    <x v="11"/>
    <s v="Wash Maintenance"/>
    <s v="4-8ft power lock return"/>
    <m/>
    <m/>
    <m/>
    <m/>
    <m/>
    <m/>
    <m/>
    <m/>
    <m/>
    <m/>
    <m/>
    <m/>
    <m/>
    <m/>
    <m/>
    <m/>
    <m/>
    <m/>
    <m/>
    <m/>
    <m/>
    <e v="#REF!"/>
    <s v="SL199@tidalwaveautospa.com"/>
    <s v="Ricky Doyle"/>
    <x v="3"/>
    <x v="2"/>
  </r>
  <r>
    <s v="Jessica Peevy"/>
    <s v="EXP-10013399"/>
    <n v="115.54"/>
    <d v="2023-10-18T00:00:00"/>
    <x v="11"/>
    <s v="Wash Maintenance"/>
    <s v="Equipment"/>
    <m/>
    <m/>
    <m/>
    <m/>
    <m/>
    <m/>
    <m/>
    <m/>
    <m/>
    <m/>
    <m/>
    <m/>
    <m/>
    <m/>
    <m/>
    <m/>
    <m/>
    <m/>
    <m/>
    <m/>
    <m/>
    <e v="#REF!"/>
    <s v="SL199@tidalwaveautospa.com"/>
    <s v="Ricky Doyle"/>
    <x v="3"/>
    <x v="2"/>
  </r>
  <r>
    <s v="Jessica Peevy"/>
    <s v="EXP-10013399"/>
    <n v="12.05"/>
    <d v="2023-10-19T00:00:00"/>
    <x v="11"/>
    <s v="Wash Maintenance"/>
    <s v="Zip ties/metal zip ties"/>
    <m/>
    <m/>
    <m/>
    <m/>
    <m/>
    <m/>
    <m/>
    <m/>
    <m/>
    <m/>
    <m/>
    <m/>
    <m/>
    <m/>
    <m/>
    <m/>
    <m/>
    <m/>
    <m/>
    <m/>
    <m/>
    <e v="#REF!"/>
    <s v="SL199@tidalwaveautospa.com"/>
    <s v="Ricky Doyle"/>
    <x v="3"/>
    <x v="2"/>
  </r>
  <r>
    <s v="Jessica Peevy"/>
    <s v="EXP-10013399"/>
    <n v="12"/>
    <d v="2023-10-26T00:00:00"/>
    <x v="6"/>
    <s v="Car Wash"/>
    <s v="Xpt issues"/>
    <m/>
    <m/>
    <m/>
    <m/>
    <m/>
    <m/>
    <m/>
    <m/>
    <m/>
    <m/>
    <m/>
    <m/>
    <m/>
    <m/>
    <m/>
    <m/>
    <m/>
    <m/>
    <m/>
    <m/>
    <m/>
    <e v="#REF!"/>
    <s v="SL199@tidalwaveautospa.com"/>
    <s v="Ricky Doyle"/>
    <x v="3"/>
    <x v="2"/>
  </r>
  <r>
    <s v="Jessica Peevy"/>
    <s v="EXP-10013399"/>
    <n v="12"/>
    <d v="2023-10-26T00:00:00"/>
    <x v="6"/>
    <s v="Car Wash"/>
    <s v="Testing with DRB"/>
    <m/>
    <m/>
    <m/>
    <m/>
    <m/>
    <m/>
    <m/>
    <m/>
    <m/>
    <m/>
    <m/>
    <m/>
    <m/>
    <m/>
    <m/>
    <m/>
    <m/>
    <m/>
    <m/>
    <m/>
    <m/>
    <e v="#REF!"/>
    <s v="SL199@tidalwaveautospa.com"/>
    <s v="Ricky Doyle"/>
    <x v="3"/>
    <x v="2"/>
  </r>
  <r>
    <s v="Jessica Peevy"/>
    <s v="EXP-10013399"/>
    <n v="432.13"/>
    <d v="2023-11-30T00:00:00"/>
    <x v="11"/>
    <s v="Wash Maintenance"/>
    <s v="Shelving, markers,outlets"/>
    <m/>
    <m/>
    <m/>
    <m/>
    <m/>
    <m/>
    <m/>
    <m/>
    <m/>
    <m/>
    <m/>
    <m/>
    <m/>
    <m/>
    <m/>
    <m/>
    <m/>
    <m/>
    <m/>
    <m/>
    <m/>
    <e v="#REF!"/>
    <s v="SL199@tidalwaveautospa.com"/>
    <s v="Ricky Doyle"/>
    <x v="3"/>
    <x v="2"/>
  </r>
  <r>
    <s v="Jessica Peevy"/>
    <s v="EXP-10013399"/>
    <n v="37.25"/>
    <d v="2023-12-14T00:00:00"/>
    <x v="11"/>
    <s v="Small Tools"/>
    <s v="Pole for brush"/>
    <m/>
    <m/>
    <m/>
    <m/>
    <m/>
    <m/>
    <m/>
    <m/>
    <m/>
    <m/>
    <m/>
    <m/>
    <m/>
    <m/>
    <m/>
    <m/>
    <m/>
    <m/>
    <m/>
    <m/>
    <m/>
    <e v="#REF!"/>
    <s v="SL199@tidalwaveautospa.com"/>
    <s v="Ricky Doyle"/>
    <x v="3"/>
    <x v="2"/>
  </r>
  <r>
    <s v="Jessica Peevy"/>
    <s v="EXP-10013399"/>
    <n v="130.6"/>
    <d v="2023-12-28T00:00:00"/>
    <x v="11"/>
    <s v="Wash Maintenance"/>
    <s v="Hose"/>
    <m/>
    <m/>
    <m/>
    <m/>
    <m/>
    <m/>
    <m/>
    <m/>
    <m/>
    <m/>
    <m/>
    <m/>
    <m/>
    <m/>
    <m/>
    <m/>
    <m/>
    <m/>
    <m/>
    <m/>
    <m/>
    <e v="#REF!"/>
    <s v="SL199@tidalwaveautospa.com"/>
    <s v="Ricky Doyle"/>
    <x v="3"/>
    <x v="2"/>
  </r>
  <r>
    <s v="Melody Holland"/>
    <s v="EXP-10011748 "/>
    <n v="525.32000000000005"/>
    <d v="2023-12-14T00:00:00"/>
    <x v="0"/>
    <s v="Itemized"/>
    <s v="Lowes trip"/>
    <n v="10.36"/>
    <s v="Landscaping"/>
    <s v="River Rocks"/>
    <n v="312.36"/>
    <s v="Wash Maintenance"/>
    <s v="PW Hose, salt melt,misting fan, buckets"/>
    <n v="199"/>
    <s v="Small Tools"/>
    <s v="Salt Spreader"/>
    <n v="3.6"/>
    <s v="Parts"/>
    <s v="hext bolts"/>
    <m/>
    <m/>
    <m/>
    <m/>
    <m/>
    <m/>
    <m/>
    <m/>
    <m/>
    <e v="#REF!"/>
    <s v=""/>
    <s v=""/>
    <x v="3"/>
    <x v="2"/>
  </r>
  <r>
    <s v="Melody Holland"/>
    <s v="EXP-10011748 "/>
    <n v="99"/>
    <d v="2023-12-29T00:00:00"/>
    <x v="2"/>
    <s v="Parts"/>
    <s v="Washing Machine Repair"/>
    <m/>
    <m/>
    <m/>
    <m/>
    <m/>
    <m/>
    <m/>
    <m/>
    <m/>
    <m/>
    <m/>
    <m/>
    <m/>
    <m/>
    <m/>
    <m/>
    <m/>
    <m/>
    <m/>
    <m/>
    <m/>
    <e v="#REF!"/>
    <s v=""/>
    <s v=""/>
    <x v="3"/>
    <x v="2"/>
  </r>
  <r>
    <s v="Melody Holland"/>
    <s v="EXP-10011748 "/>
    <n v="122.92"/>
    <d v="2024-01-01T00:00:00"/>
    <x v="0"/>
    <s v="Wash Maintenance"/>
    <s v="Cleabing supplies"/>
    <m/>
    <m/>
    <m/>
    <m/>
    <m/>
    <m/>
    <m/>
    <m/>
    <m/>
    <m/>
    <m/>
    <m/>
    <m/>
    <m/>
    <m/>
    <m/>
    <m/>
    <m/>
    <m/>
    <m/>
    <m/>
    <e v="#REF!"/>
    <s v=""/>
    <s v=""/>
    <x v="3"/>
    <x v="2"/>
  </r>
  <r>
    <s v="Melody Holland"/>
    <s v="EXP-10011748 "/>
    <n v="156.6"/>
    <d v="2024-01-21T00:00:00"/>
    <x v="27"/>
    <s v="Wash Maintenance"/>
    <s v="Salt"/>
    <m/>
    <m/>
    <m/>
    <m/>
    <m/>
    <m/>
    <m/>
    <m/>
    <m/>
    <m/>
    <m/>
    <m/>
    <m/>
    <m/>
    <m/>
    <m/>
    <m/>
    <m/>
    <m/>
    <m/>
    <m/>
    <e v="#REF!"/>
    <s v=""/>
    <s v=""/>
    <x v="3"/>
    <x v="2"/>
  </r>
  <r>
    <s v="Melody Holland"/>
    <s v="EXP-10011748 "/>
    <n v="378.54"/>
    <d v="2024-01-30T00:00:00"/>
    <x v="0"/>
    <s v="Wash Maintenance"/>
    <s v="Brushes"/>
    <m/>
    <m/>
    <m/>
    <m/>
    <m/>
    <m/>
    <m/>
    <m/>
    <m/>
    <m/>
    <m/>
    <m/>
    <m/>
    <m/>
    <m/>
    <m/>
    <m/>
    <m/>
    <m/>
    <m/>
    <m/>
    <e v="#REF!"/>
    <s v=""/>
    <s v=""/>
    <x v="3"/>
    <x v="2"/>
  </r>
  <r>
    <s v="Melody Holland"/>
    <s v="EXP-10011748 "/>
    <n v="296.45"/>
    <d v="2024-01-31T00:00:00"/>
    <x v="0"/>
    <s v="Wash Maintenance"/>
    <s v="cleaning supplies"/>
    <m/>
    <m/>
    <m/>
    <m/>
    <m/>
    <m/>
    <m/>
    <m/>
    <m/>
    <m/>
    <m/>
    <m/>
    <m/>
    <m/>
    <m/>
    <m/>
    <m/>
    <m/>
    <m/>
    <m/>
    <m/>
    <e v="#REF!"/>
    <s v=""/>
    <s v=""/>
    <x v="3"/>
    <x v="2"/>
  </r>
  <r>
    <s v="Melody Holland"/>
    <s v="EXP-10011748 "/>
    <n v="95.4"/>
    <d v="2024-02-05T00:00:00"/>
    <x v="0"/>
    <s v="Wash Maintenance"/>
    <s v="tape, zip ties"/>
    <m/>
    <m/>
    <m/>
    <m/>
    <m/>
    <m/>
    <m/>
    <m/>
    <m/>
    <m/>
    <m/>
    <m/>
    <m/>
    <m/>
    <m/>
    <m/>
    <m/>
    <m/>
    <m/>
    <m/>
    <m/>
    <e v="#REF!"/>
    <s v=""/>
    <s v=""/>
    <x v="3"/>
    <x v="2"/>
  </r>
  <r>
    <s v="Melody Holland"/>
    <s v="EXP-10011748 "/>
    <n v="96.8"/>
    <d v="2024-02-19T00:00:00"/>
    <x v="0"/>
    <s v="Office Supplies"/>
    <s v="Paper Towels"/>
    <m/>
    <m/>
    <m/>
    <m/>
    <m/>
    <m/>
    <m/>
    <m/>
    <m/>
    <m/>
    <m/>
    <m/>
    <m/>
    <m/>
    <m/>
    <m/>
    <m/>
    <m/>
    <m/>
    <m/>
    <m/>
    <e v="#REF!"/>
    <s v=""/>
    <s v=""/>
    <x v="3"/>
    <x v="2"/>
  </r>
  <r>
    <s v="Melody Holland"/>
    <s v="EXP-10011748 "/>
    <n v="110.19"/>
    <d v="2024-02-20T00:00:00"/>
    <x v="0"/>
    <s v="Wash Maintenance"/>
    <s v="Paper Towels, washers &amp; sharkbites, command hooks"/>
    <m/>
    <m/>
    <m/>
    <m/>
    <m/>
    <m/>
    <m/>
    <m/>
    <m/>
    <m/>
    <m/>
    <m/>
    <m/>
    <m/>
    <m/>
    <m/>
    <m/>
    <m/>
    <m/>
    <m/>
    <m/>
    <e v="#REF!"/>
    <s v=""/>
    <s v=""/>
    <x v="3"/>
    <x v="2"/>
  </r>
  <r>
    <s v="Melody Holland"/>
    <s v="EXP-10011748 "/>
    <n v="558.1"/>
    <d v="2024-02-20T00:00:00"/>
    <x v="0"/>
    <s v="Parts"/>
    <s v="Parts and gloves"/>
    <m/>
    <m/>
    <m/>
    <m/>
    <m/>
    <m/>
    <m/>
    <m/>
    <m/>
    <m/>
    <m/>
    <m/>
    <m/>
    <m/>
    <m/>
    <m/>
    <m/>
    <m/>
    <m/>
    <m/>
    <m/>
    <e v="#REF!"/>
    <s v=""/>
    <s v=""/>
    <x v="3"/>
    <x v="2"/>
  </r>
  <r>
    <s v="Melody Holland"/>
    <s v="EXP-10011748 "/>
    <n v="361.88"/>
    <d v="2024-02-23T00:00:00"/>
    <x v="0"/>
    <s v="Itemized"/>
    <s v="Fuel for blowers,Mr Clean Sponges, Sand for Sandbags; new signage, Goo Gone and Dawn powerwash, super glue, Zip Ties, Pressure Washing Hose,PVC Pipes"/>
    <n v="96.94"/>
    <s v="Fuel"/>
    <s v="Fuel for blowers"/>
    <n v="261.60000000000002"/>
    <s v="Wash Maintenance"/>
    <s v="Mr Clean Sponges, Sand for Sandbags; new signage, Goo Gone and Dawn powerwash, super glue, Zip Ties, Pressure Washing Hose"/>
    <n v="3.34"/>
    <s v="Parts"/>
    <s v="PVC Pipes"/>
    <m/>
    <m/>
    <m/>
    <m/>
    <m/>
    <m/>
    <m/>
    <m/>
    <m/>
    <m/>
    <m/>
    <m/>
    <e v="#REF!"/>
    <s v=""/>
    <s v=""/>
    <x v="3"/>
    <x v="2"/>
  </r>
  <r>
    <s v="Melody Holland"/>
    <s v="EXP-10011748 "/>
    <n v="16.829999999999998"/>
    <d v="2024-02-24T00:00:00"/>
    <x v="35"/>
    <s v="Small Tools"/>
    <s v="Cutter"/>
    <m/>
    <m/>
    <m/>
    <m/>
    <m/>
    <m/>
    <m/>
    <m/>
    <m/>
    <m/>
    <m/>
    <m/>
    <m/>
    <m/>
    <m/>
    <m/>
    <m/>
    <m/>
    <m/>
    <m/>
    <m/>
    <e v="#REF!"/>
    <s v=""/>
    <s v=""/>
    <x v="3"/>
    <x v="2"/>
  </r>
  <r>
    <s v="Melody Holland"/>
    <s v="EXP-10011748 "/>
    <n v="17.350000000000001"/>
    <d v="2024-02-27T00:00:00"/>
    <x v="0"/>
    <s v="Wash Maintenance"/>
    <s v="Batteries"/>
    <m/>
    <m/>
    <m/>
    <m/>
    <m/>
    <m/>
    <m/>
    <m/>
    <m/>
    <m/>
    <m/>
    <m/>
    <m/>
    <m/>
    <m/>
    <m/>
    <m/>
    <m/>
    <m/>
    <m/>
    <m/>
    <e v="#REF!"/>
    <s v=""/>
    <s v=""/>
    <x v="3"/>
    <x v="2"/>
  </r>
  <r>
    <s v="Joe Ferrazzo"/>
    <s v="EXP-10011959 "/>
    <n v="95.78"/>
    <d v="2024-02-02T00:00:00"/>
    <x v="2"/>
    <s v="Wash Maintenance"/>
    <s v="Inline strainer for hp station"/>
    <m/>
    <m/>
    <m/>
    <m/>
    <m/>
    <m/>
    <m/>
    <m/>
    <m/>
    <m/>
    <m/>
    <m/>
    <m/>
    <m/>
    <m/>
    <m/>
    <m/>
    <m/>
    <m/>
    <m/>
    <m/>
    <e v="#REF!"/>
    <s v=""/>
    <s v=""/>
    <x v="3"/>
    <x v="2"/>
  </r>
  <r>
    <s v="Joe Ferrazzo"/>
    <s v="EXP-10011959 "/>
    <n v="144.19999999999999"/>
    <d v="2024-02-03T00:00:00"/>
    <x v="2"/>
    <s v="Wash Maintenance"/>
    <s v="Filters for power packs"/>
    <m/>
    <m/>
    <m/>
    <m/>
    <m/>
    <m/>
    <m/>
    <m/>
    <m/>
    <m/>
    <m/>
    <m/>
    <m/>
    <m/>
    <m/>
    <m/>
    <m/>
    <m/>
    <m/>
    <m/>
    <m/>
    <e v="#REF!"/>
    <s v=""/>
    <s v=""/>
    <x v="3"/>
    <x v="2"/>
  </r>
  <r>
    <s v="Joe Ferrazzo"/>
    <s v="EXP-10011959 "/>
    <n v="73.760000000000005"/>
    <d v="2024-02-04T00:00:00"/>
    <x v="6"/>
    <s v="Wash Maintenance"/>
    <s v="Dawn dish soap"/>
    <m/>
    <m/>
    <m/>
    <m/>
    <m/>
    <m/>
    <m/>
    <m/>
    <m/>
    <m/>
    <m/>
    <m/>
    <m/>
    <m/>
    <m/>
    <m/>
    <m/>
    <m/>
    <m/>
    <m/>
    <m/>
    <e v="#REF!"/>
    <s v=""/>
    <s v=""/>
    <x v="3"/>
    <x v="2"/>
  </r>
  <r>
    <s v="Joe Ferrazzo"/>
    <s v="EXP-10011959 "/>
    <n v="173.4"/>
    <d v="2024-02-11T00:00:00"/>
    <x v="2"/>
    <s v="Wash Maintenance"/>
    <s v="Ingersoll rand visit"/>
    <m/>
    <m/>
    <m/>
    <m/>
    <m/>
    <m/>
    <m/>
    <m/>
    <m/>
    <m/>
    <m/>
    <m/>
    <m/>
    <m/>
    <m/>
    <m/>
    <m/>
    <m/>
    <m/>
    <m/>
    <m/>
    <e v="#REF!"/>
    <s v=""/>
    <s v=""/>
    <x v="3"/>
    <x v="2"/>
  </r>
  <r>
    <s v="Joe Ferrazzo"/>
    <s v="EXP-10011959 "/>
    <n v="41.25"/>
    <d v="2024-02-23T00:00:00"/>
    <x v="1"/>
    <s v="Parts"/>
    <s v="Union tees for air lines"/>
    <m/>
    <m/>
    <m/>
    <m/>
    <m/>
    <m/>
    <m/>
    <m/>
    <m/>
    <m/>
    <m/>
    <m/>
    <m/>
    <m/>
    <m/>
    <m/>
    <m/>
    <m/>
    <m/>
    <m/>
    <m/>
    <e v="#REF!"/>
    <s v=""/>
    <s v=""/>
    <x v="3"/>
    <x v="2"/>
  </r>
  <r>
    <s v="Joe Ferrazzo"/>
    <s v="EXP-10011959 "/>
    <n v="201.35"/>
    <d v="2024-02-27T00:00:00"/>
    <x v="11"/>
    <s v="Small Tools"/>
    <s v="Saw"/>
    <m/>
    <m/>
    <m/>
    <m/>
    <m/>
    <m/>
    <m/>
    <m/>
    <m/>
    <m/>
    <m/>
    <m/>
    <m/>
    <m/>
    <m/>
    <m/>
    <m/>
    <m/>
    <m/>
    <m/>
    <m/>
    <e v="#REF!"/>
    <s v=""/>
    <s v=""/>
    <x v="3"/>
    <x v="2"/>
  </r>
  <r>
    <s v="Joe Ferrazzo"/>
    <s v="EXP-10011959 "/>
    <n v="64.5"/>
    <d v="2024-03-02T00:00:00"/>
    <x v="2"/>
    <s v="Parts"/>
    <s v="Compression fitting"/>
    <m/>
    <m/>
    <m/>
    <m/>
    <m/>
    <m/>
    <m/>
    <m/>
    <m/>
    <m/>
    <m/>
    <m/>
    <m/>
    <m/>
    <m/>
    <m/>
    <m/>
    <m/>
    <m/>
    <m/>
    <m/>
    <e v="#REF!"/>
    <s v=""/>
    <s v=""/>
    <x v="3"/>
    <x v="2"/>
  </r>
  <r>
    <s v="Joe Ferrazzo"/>
    <s v="EXP-10011959 "/>
    <n v="63.79"/>
    <d v="2024-03-06T00:00:00"/>
    <x v="0"/>
    <s v="Wash Maintenance"/>
    <s v="Grease"/>
    <m/>
    <m/>
    <m/>
    <m/>
    <m/>
    <m/>
    <m/>
    <m/>
    <m/>
    <m/>
    <m/>
    <m/>
    <m/>
    <m/>
    <m/>
    <m/>
    <m/>
    <m/>
    <m/>
    <m/>
    <m/>
    <e v="#REF!"/>
    <s v=""/>
    <s v=""/>
    <x v="3"/>
    <x v="2"/>
  </r>
  <r>
    <s v="Joe Ferrazzo"/>
    <s v="EXP-10011959 "/>
    <n v="103.95"/>
    <d v="2024-03-07T00:00:00"/>
    <x v="6"/>
    <s v="Wash Maintenance"/>
    <s v="Cleaning supplies"/>
    <m/>
    <m/>
    <m/>
    <m/>
    <m/>
    <m/>
    <m/>
    <m/>
    <m/>
    <m/>
    <m/>
    <m/>
    <m/>
    <m/>
    <m/>
    <m/>
    <m/>
    <m/>
    <m/>
    <m/>
    <m/>
    <e v="#REF!"/>
    <s v=""/>
    <s v=""/>
    <x v="3"/>
    <x v="2"/>
  </r>
  <r>
    <s v="Joe Ferrazzo"/>
    <s v="EXP-10011959 "/>
    <n v="367.7"/>
    <d v="2024-03-10T00:00:00"/>
    <x v="18"/>
    <s v="Equipment"/>
    <s v="Lead eater and blower"/>
    <m/>
    <m/>
    <m/>
    <m/>
    <m/>
    <m/>
    <m/>
    <m/>
    <m/>
    <m/>
    <m/>
    <m/>
    <m/>
    <m/>
    <m/>
    <m/>
    <m/>
    <m/>
    <m/>
    <m/>
    <m/>
    <e v="#REF!"/>
    <s v=""/>
    <s v=""/>
    <x v="3"/>
    <x v="2"/>
  </r>
  <r>
    <s v="Joe Ferrazzo"/>
    <s v="EXP-10011956 "/>
    <n v="101.83"/>
    <d v="2023-12-26T00:00:00"/>
    <x v="0"/>
    <s v="Wash Maintenance"/>
    <s v="Degreaser"/>
    <m/>
    <m/>
    <m/>
    <m/>
    <m/>
    <m/>
    <m/>
    <m/>
    <m/>
    <m/>
    <m/>
    <m/>
    <m/>
    <m/>
    <m/>
    <m/>
    <m/>
    <m/>
    <m/>
    <m/>
    <m/>
    <e v="#REF!"/>
    <s v=""/>
    <s v=""/>
    <x v="3"/>
    <x v="2"/>
  </r>
  <r>
    <s v="Joe Ferrazzo"/>
    <s v="EXP-10011956 "/>
    <n v="38.97"/>
    <d v="2023-12-27T00:00:00"/>
    <x v="6"/>
    <s v="Wash Maintenance"/>
    <s v="Drain cleaner"/>
    <m/>
    <m/>
    <m/>
    <m/>
    <m/>
    <m/>
    <m/>
    <m/>
    <m/>
    <m/>
    <m/>
    <m/>
    <m/>
    <m/>
    <m/>
    <m/>
    <m/>
    <m/>
    <m/>
    <m/>
    <m/>
    <e v="#REF!"/>
    <s v=""/>
    <s v=""/>
    <x v="3"/>
    <x v="2"/>
  </r>
  <r>
    <s v="Joe Ferrazzo"/>
    <s v="EXP-10011956 "/>
    <n v="317.51"/>
    <d v="2023-12-29T00:00:00"/>
    <x v="2"/>
    <s v="Small Tools"/>
    <s v="Drain snake"/>
    <m/>
    <m/>
    <m/>
    <m/>
    <m/>
    <m/>
    <m/>
    <m/>
    <m/>
    <m/>
    <m/>
    <m/>
    <m/>
    <m/>
    <m/>
    <m/>
    <m/>
    <m/>
    <m/>
    <m/>
    <m/>
    <e v="#REF!"/>
    <s v=""/>
    <s v=""/>
    <x v="3"/>
    <x v="2"/>
  </r>
  <r>
    <s v="Joe Ferrazzo"/>
    <s v="EXP-10011956 "/>
    <n v="72.19"/>
    <d v="2024-01-10T00:00:00"/>
    <x v="0"/>
    <s v="Office Supplies"/>
    <s v="Toilet paper"/>
    <m/>
    <m/>
    <m/>
    <m/>
    <m/>
    <m/>
    <m/>
    <m/>
    <m/>
    <m/>
    <m/>
    <m/>
    <m/>
    <m/>
    <m/>
    <m/>
    <m/>
    <m/>
    <m/>
    <m/>
    <m/>
    <e v="#REF!"/>
    <s v=""/>
    <s v=""/>
    <x v="3"/>
    <x v="2"/>
  </r>
  <r>
    <s v="Leroy Sattler"/>
    <s v="EXP-10011945 "/>
    <n v="89.21"/>
    <d v="2024-02-27T00:00:00"/>
    <x v="6"/>
    <s v="Wash Maintenance"/>
    <s v="Fire extinguisher maintenance"/>
    <m/>
    <m/>
    <m/>
    <m/>
    <m/>
    <m/>
    <m/>
    <m/>
    <m/>
    <m/>
    <m/>
    <m/>
    <m/>
    <m/>
    <m/>
    <m/>
    <m/>
    <m/>
    <m/>
    <m/>
    <m/>
    <e v="#REF!"/>
    <s v="SL63@tidalwaveautospa.com"/>
    <s v="Michael Donnelly"/>
    <x v="3"/>
    <x v="2"/>
  </r>
  <r>
    <s v="Leroy Sattler"/>
    <s v="EXP-10011945 "/>
    <n v="374.54"/>
    <d v="2024-02-27T00:00:00"/>
    <x v="7"/>
    <s v="Electric Repairs"/>
    <s v="Electrician repair"/>
    <m/>
    <m/>
    <m/>
    <m/>
    <m/>
    <m/>
    <m/>
    <m/>
    <m/>
    <m/>
    <m/>
    <m/>
    <m/>
    <m/>
    <m/>
    <m/>
    <m/>
    <m/>
    <m/>
    <m/>
    <m/>
    <e v="#REF!"/>
    <s v="SL63@tidalwaveautospa.com"/>
    <s v="Michael Donnelly"/>
    <x v="3"/>
    <x v="2"/>
  </r>
  <r>
    <s v="Leroy Sattler"/>
    <s v="EXP-10011945 "/>
    <n v="1294.19"/>
    <d v="2024-02-28T00:00:00"/>
    <x v="47"/>
    <s v="Wash Maintenance"/>
    <s v="Hose for remodel bill to construction"/>
    <m/>
    <m/>
    <m/>
    <m/>
    <m/>
    <m/>
    <m/>
    <m/>
    <m/>
    <m/>
    <m/>
    <m/>
    <m/>
    <m/>
    <m/>
    <m/>
    <m/>
    <m/>
    <m/>
    <m/>
    <m/>
    <e v="#REF!"/>
    <s v="SL63@tidalwaveautospa.com"/>
    <s v="Michael Donnelly"/>
    <x v="3"/>
    <x v="2"/>
  </r>
  <r>
    <s v="Leroy Sattler"/>
    <s v="EXP-10011945 "/>
    <n v="61.7"/>
    <d v="2024-03-08T00:00:00"/>
    <x v="7"/>
    <s v="Parts"/>
    <s v="Hinges knobs office doors"/>
    <m/>
    <m/>
    <m/>
    <m/>
    <m/>
    <m/>
    <m/>
    <m/>
    <m/>
    <m/>
    <m/>
    <m/>
    <m/>
    <m/>
    <m/>
    <m/>
    <m/>
    <m/>
    <m/>
    <m/>
    <m/>
    <e v="#REF!"/>
    <s v="SL63@tidalwaveautospa.com"/>
    <s v="Michael Donnelly"/>
    <x v="3"/>
    <x v="2"/>
  </r>
  <r>
    <s v="Joshua Huffstetler"/>
    <s v="EXP-10011989 "/>
    <n v="11.88"/>
    <d v="2024-02-13T00:00:00"/>
    <x v="25"/>
    <s v="Wash Maintenance"/>
    <s v="Light bulbs"/>
    <m/>
    <m/>
    <m/>
    <m/>
    <m/>
    <m/>
    <m/>
    <m/>
    <m/>
    <m/>
    <m/>
    <m/>
    <m/>
    <m/>
    <m/>
    <m/>
    <m/>
    <m/>
    <m/>
    <m/>
    <m/>
    <e v="#REF!"/>
    <s v="SL32@tidalwaveautospa.com"/>
    <s v="Michael Dodge"/>
    <x v="3"/>
    <x v="2"/>
  </r>
  <r>
    <s v="Joshua Huffstetler"/>
    <s v="EXP-10011989 "/>
    <n v="89.62"/>
    <d v="2024-02-15T00:00:00"/>
    <x v="46"/>
    <s v="Signage"/>
    <s v="Sandbags for new wind jockey signs"/>
    <m/>
    <m/>
    <m/>
    <m/>
    <m/>
    <m/>
    <m/>
    <m/>
    <m/>
    <m/>
    <m/>
    <m/>
    <m/>
    <m/>
    <m/>
    <m/>
    <m/>
    <m/>
    <m/>
    <m/>
    <m/>
    <e v="#REF!"/>
    <s v="SL32@tidalwaveautospa.com"/>
    <s v="Michael Dodge"/>
    <x v="3"/>
    <x v="2"/>
  </r>
  <r>
    <s v="Joshua Huffstetler"/>
    <s v="EXP-10011989 "/>
    <n v="1011.4"/>
    <d v="2024-02-17T00:00:00"/>
    <x v="21"/>
    <s v="Tesla Charger"/>
    <s v="Tesla order fee plus mobile and wall connector."/>
    <m/>
    <m/>
    <m/>
    <m/>
    <m/>
    <m/>
    <m/>
    <m/>
    <m/>
    <m/>
    <m/>
    <m/>
    <m/>
    <m/>
    <m/>
    <m/>
    <m/>
    <m/>
    <m/>
    <m/>
    <m/>
    <e v="#REF!"/>
    <s v="SL32@tidalwaveautospa.com"/>
    <s v="Michael Dodge"/>
    <x v="3"/>
    <x v="2"/>
  </r>
  <r>
    <s v="Joshua Huffstetler"/>
    <s v="EXP-10011989 "/>
    <n v="122.47"/>
    <d v="2024-02-28T00:00:00"/>
    <x v="25"/>
    <s v="Wash Maintenance"/>
    <s v="Supplies for adding electric outlet"/>
    <m/>
    <m/>
    <m/>
    <m/>
    <m/>
    <m/>
    <m/>
    <m/>
    <m/>
    <m/>
    <m/>
    <m/>
    <m/>
    <m/>
    <m/>
    <m/>
    <m/>
    <m/>
    <m/>
    <m/>
    <m/>
    <e v="#REF!"/>
    <s v="SL32@tidalwaveautospa.com"/>
    <s v="Michael Dodge"/>
    <x v="3"/>
    <x v="2"/>
  </r>
  <r>
    <s v="Joshua Huffstetler"/>
    <s v="EXP-10011989 "/>
    <n v="87.78"/>
    <d v="2024-03-07T00:00:00"/>
    <x v="25"/>
    <s v="Parts"/>
    <s v="Ball valves for loading station"/>
    <m/>
    <m/>
    <m/>
    <m/>
    <m/>
    <m/>
    <m/>
    <m/>
    <m/>
    <m/>
    <m/>
    <m/>
    <m/>
    <m/>
    <m/>
    <m/>
    <m/>
    <m/>
    <m/>
    <m/>
    <m/>
    <e v="#REF!"/>
    <s v="SL32@tidalwaveautospa.com"/>
    <s v="Michael Dodge"/>
    <x v="3"/>
    <x v="2"/>
  </r>
  <r>
    <s v="Joshua Huffstetler"/>
    <s v="EXP-10011989 "/>
    <n v="72.790000000000006"/>
    <d v="2024-03-11T00:00:00"/>
    <x v="25"/>
    <s v="Parts"/>
    <s v="Stainless tubing repair fixtures"/>
    <m/>
    <m/>
    <m/>
    <m/>
    <m/>
    <m/>
    <m/>
    <m/>
    <m/>
    <m/>
    <m/>
    <m/>
    <m/>
    <m/>
    <m/>
    <m/>
    <m/>
    <m/>
    <m/>
    <m/>
    <m/>
    <e v="#REF!"/>
    <s v="SL32@tidalwaveautospa.com"/>
    <s v="Michael Dodge"/>
    <x v="3"/>
    <x v="2"/>
  </r>
  <r>
    <s v="Joshua Huffstetler"/>
    <s v="EXP-10011989 "/>
    <n v="19.07"/>
    <d v="2024-03-13T00:00:00"/>
    <x v="2"/>
    <s v="Parts"/>
    <s v="H25 pump fittings"/>
    <m/>
    <m/>
    <m/>
    <m/>
    <m/>
    <m/>
    <m/>
    <m/>
    <m/>
    <m/>
    <m/>
    <m/>
    <m/>
    <m/>
    <m/>
    <m/>
    <m/>
    <m/>
    <m/>
    <m/>
    <m/>
    <e v="#REF!"/>
    <s v="SL32@tidalwaveautospa.com"/>
    <s v="Michael Dodge"/>
    <x v="3"/>
    <x v="2"/>
  </r>
  <r>
    <s v="Jerry Deese"/>
    <s v="EXP-10011965 "/>
    <n v="123.68"/>
    <d v="2024-02-28T00:00:00"/>
    <x v="6"/>
    <s v="Wash Maintenance"/>
    <s v="oil filters"/>
    <m/>
    <m/>
    <m/>
    <m/>
    <m/>
    <m/>
    <m/>
    <m/>
    <m/>
    <m/>
    <m/>
    <m/>
    <m/>
    <m/>
    <m/>
    <m/>
    <m/>
    <m/>
    <m/>
    <m/>
    <m/>
    <e v="#REF!"/>
    <s v="SL157@tidalwaveautospa.com"/>
    <s v="Cory Cummings"/>
    <x v="3"/>
    <x v="2"/>
  </r>
  <r>
    <s v="Jerry Deese"/>
    <s v="EXP-10011965 "/>
    <n v="39.24"/>
    <d v="2024-02-28T00:00:00"/>
    <x v="6"/>
    <s v="Parts"/>
    <s v="fittings"/>
    <m/>
    <m/>
    <m/>
    <m/>
    <m/>
    <m/>
    <m/>
    <m/>
    <m/>
    <m/>
    <m/>
    <m/>
    <m/>
    <m/>
    <m/>
    <m/>
    <m/>
    <m/>
    <m/>
    <m/>
    <m/>
    <e v="#REF!"/>
    <s v="SL157@tidalwaveautospa.com"/>
    <s v="Cory Cummings"/>
    <x v="3"/>
    <x v="2"/>
  </r>
  <r>
    <s v="Jerry Deese"/>
    <s v="EXP-10011965 "/>
    <n v="47.77"/>
    <d v="2024-03-06T00:00:00"/>
    <x v="23"/>
    <s v="Wash Supplies"/>
    <s v="spray bottles"/>
    <m/>
    <m/>
    <m/>
    <m/>
    <m/>
    <m/>
    <m/>
    <m/>
    <m/>
    <m/>
    <m/>
    <m/>
    <m/>
    <m/>
    <m/>
    <m/>
    <m/>
    <m/>
    <m/>
    <m/>
    <m/>
    <e v="#REF!"/>
    <s v="SL157@tidalwaveautospa.com"/>
    <s v="Cory Cummings"/>
    <x v="3"/>
    <x v="2"/>
  </r>
  <r>
    <s v="Jerry Deese"/>
    <s v="EXP-10011965 "/>
    <n v="27.56"/>
    <d v="2024-03-07T00:00:00"/>
    <x v="23"/>
    <s v="Snacks"/>
    <s v="water"/>
    <m/>
    <m/>
    <m/>
    <m/>
    <m/>
    <m/>
    <m/>
    <m/>
    <m/>
    <m/>
    <m/>
    <m/>
    <m/>
    <m/>
    <m/>
    <m/>
    <m/>
    <m/>
    <m/>
    <m/>
    <m/>
    <e v="#REF!"/>
    <s v="SL157@tidalwaveautospa.com"/>
    <s v="Cory Cummings"/>
    <x v="3"/>
    <x v="2"/>
  </r>
  <r>
    <s v="Lee Card"/>
    <s v="EXP-10011809 "/>
    <n v="812.3"/>
    <d v="2024-02-26T00:00:00"/>
    <x v="1"/>
    <s v="Parts"/>
    <s v="compressor parts"/>
    <m/>
    <m/>
    <m/>
    <m/>
    <m/>
    <m/>
    <m/>
    <m/>
    <m/>
    <m/>
    <m/>
    <m/>
    <m/>
    <m/>
    <m/>
    <m/>
    <m/>
    <m/>
    <m/>
    <m/>
    <m/>
    <e v="#REF!"/>
    <s v="SL146@tidalwaveautospa.com"/>
    <s v="David Foster"/>
    <x v="3"/>
    <x v="2"/>
  </r>
  <r>
    <s v="Lee Card"/>
    <s v="EXP-10011809 "/>
    <n v="-731.07"/>
    <d v="2024-02-28T00:00:00"/>
    <x v="1"/>
    <s v="Parts"/>
    <s v="compressor parts returned"/>
    <m/>
    <m/>
    <m/>
    <m/>
    <m/>
    <m/>
    <m/>
    <m/>
    <m/>
    <m/>
    <m/>
    <m/>
    <m/>
    <m/>
    <m/>
    <m/>
    <m/>
    <m/>
    <m/>
    <m/>
    <m/>
    <e v="#REF!"/>
    <s v="SL146@tidalwaveautospa.com"/>
    <s v="David Foster"/>
    <x v="3"/>
    <x v="2"/>
  </r>
  <r>
    <s v="Lee Card"/>
    <s v="EXP-10011809 "/>
    <n v="122.29"/>
    <d v="2024-03-07T00:00:00"/>
    <x v="0"/>
    <s v="Wash Maintenance"/>
    <s v="water and cleaning supplys"/>
    <m/>
    <m/>
    <m/>
    <m/>
    <m/>
    <m/>
    <m/>
    <m/>
    <m/>
    <m/>
    <m/>
    <m/>
    <m/>
    <m/>
    <m/>
    <m/>
    <m/>
    <m/>
    <m/>
    <m/>
    <m/>
    <e v="#REF!"/>
    <s v="SL146@tidalwaveautospa.com"/>
    <s v="David Foster"/>
    <x v="3"/>
    <x v="2"/>
  </r>
  <r>
    <s v="Lee Card"/>
    <s v="EXP-10011809 "/>
    <n v="4.47"/>
    <d v="2024-03-08T00:00:00"/>
    <x v="1"/>
    <s v="Parts"/>
    <s v="bolts for wash"/>
    <m/>
    <m/>
    <m/>
    <m/>
    <m/>
    <m/>
    <m/>
    <m/>
    <m/>
    <m/>
    <m/>
    <m/>
    <m/>
    <m/>
    <m/>
    <m/>
    <m/>
    <m/>
    <m/>
    <m/>
    <m/>
    <e v="#REF!"/>
    <s v="SL146@tidalwaveautospa.com"/>
    <s v="David Foster"/>
    <x v="3"/>
    <x v="2"/>
  </r>
  <r>
    <s v="Nicholas Huck"/>
    <s v="EXP-10012012 "/>
    <n v="79.78"/>
    <d v="2024-02-27T00:00:00"/>
    <x v="0"/>
    <s v="Wash Maintenance"/>
    <s v="Soap and Vinegar"/>
    <m/>
    <m/>
    <m/>
    <m/>
    <m/>
    <m/>
    <m/>
    <m/>
    <m/>
    <m/>
    <m/>
    <m/>
    <m/>
    <m/>
    <m/>
    <m/>
    <m/>
    <m/>
    <m/>
    <m/>
    <m/>
    <e v="#REF!"/>
    <s v="SL47@tidalwaveautospa.com"/>
    <s v="Derek Schillinger"/>
    <x v="3"/>
    <x v="2"/>
  </r>
  <r>
    <s v="Nicholas Huck"/>
    <s v="EXP-10012012 "/>
    <n v="23.8"/>
    <d v="2024-03-12T00:00:00"/>
    <x v="22"/>
    <s v="Small Tools"/>
    <s v="Pliers"/>
    <m/>
    <m/>
    <m/>
    <m/>
    <m/>
    <m/>
    <m/>
    <m/>
    <m/>
    <m/>
    <m/>
    <m/>
    <m/>
    <m/>
    <m/>
    <m/>
    <m/>
    <m/>
    <m/>
    <m/>
    <m/>
    <e v="#REF!"/>
    <s v="SL47@tidalwaveautospa.com"/>
    <s v="Derek Schillinger"/>
    <x v="3"/>
    <x v="2"/>
  </r>
  <r>
    <s v="Nicholas Huck"/>
    <s v="EXP-10012012 "/>
    <n v="8.66"/>
    <d v="2024-03-13T00:00:00"/>
    <x v="22"/>
    <s v="Small Tools"/>
    <s v="Plier exchange and price difference"/>
    <m/>
    <m/>
    <m/>
    <m/>
    <m/>
    <m/>
    <m/>
    <m/>
    <m/>
    <m/>
    <m/>
    <m/>
    <m/>
    <m/>
    <m/>
    <m/>
    <m/>
    <m/>
    <m/>
    <m/>
    <m/>
    <e v="#REF!"/>
    <s v="SL47@tidalwaveautospa.com"/>
    <s v="Derek Schillinger"/>
    <x v="3"/>
    <x v="2"/>
  </r>
  <r>
    <s v="Nicholas Huck"/>
    <s v="EXP-10012012 "/>
    <n v="113.12"/>
    <d v="2024-03-13T00:00:00"/>
    <x v="0"/>
    <s v="Wash Maintenance"/>
    <s v="Soap, TP, pans for soap"/>
    <m/>
    <m/>
    <m/>
    <m/>
    <m/>
    <m/>
    <m/>
    <m/>
    <m/>
    <m/>
    <m/>
    <m/>
    <m/>
    <m/>
    <m/>
    <m/>
    <m/>
    <m/>
    <m/>
    <m/>
    <m/>
    <e v="#REF!"/>
    <s v="SL47@tidalwaveautospa.com"/>
    <s v="Derek Schillinger"/>
    <x v="3"/>
    <x v="2"/>
  </r>
  <r>
    <s v="Justin Bernal"/>
    <s v="EXP-10011983 "/>
    <n v="295.2"/>
    <d v="2024-02-27T00:00:00"/>
    <x v="0"/>
    <s v="Wash Maintenance"/>
    <s v="Salt Crystals"/>
    <m/>
    <m/>
    <m/>
    <m/>
    <m/>
    <m/>
    <m/>
    <m/>
    <m/>
    <m/>
    <m/>
    <m/>
    <m/>
    <m/>
    <m/>
    <m/>
    <m/>
    <m/>
    <m/>
    <m/>
    <m/>
    <e v="#REF!"/>
    <s v="SL85@tidalwaveautospa.com"/>
    <s v="Derek Schillinger"/>
    <x v="3"/>
    <x v="2"/>
  </r>
  <r>
    <s v="Justin Bernal"/>
    <s v="EXP-10011983 "/>
    <n v="14.59"/>
    <d v="2024-02-28T00:00:00"/>
    <x v="2"/>
    <s v="Parts"/>
    <s v="part for pressure washer system"/>
    <m/>
    <m/>
    <m/>
    <m/>
    <m/>
    <m/>
    <m/>
    <m/>
    <m/>
    <m/>
    <m/>
    <m/>
    <m/>
    <m/>
    <m/>
    <m/>
    <m/>
    <m/>
    <m/>
    <m/>
    <m/>
    <e v="#REF!"/>
    <s v="SL85@tidalwaveautospa.com"/>
    <s v="Derek Schillinger"/>
    <x v="3"/>
    <x v="2"/>
  </r>
  <r>
    <s v="Justin Bernal"/>
    <s v="EXP-10011983 "/>
    <n v="57.1"/>
    <d v="2024-03-05T00:00:00"/>
    <x v="0"/>
    <s v="Office Supplies"/>
    <s v="xpt receipt paper"/>
    <m/>
    <m/>
    <m/>
    <m/>
    <m/>
    <m/>
    <m/>
    <m/>
    <m/>
    <m/>
    <m/>
    <m/>
    <m/>
    <m/>
    <m/>
    <m/>
    <m/>
    <m/>
    <m/>
    <m/>
    <m/>
    <e v="#REF!"/>
    <s v="SL85@tidalwaveautospa.com"/>
    <s v="Derek Schillinger"/>
    <x v="3"/>
    <x v="2"/>
  </r>
  <r>
    <s v="Justin Bernal"/>
    <s v="EXP-10011983 "/>
    <n v="17.05"/>
    <d v="2024-03-09T00:00:00"/>
    <x v="0"/>
    <s v="Parts"/>
    <s v="part for air tree"/>
    <m/>
    <m/>
    <m/>
    <m/>
    <m/>
    <m/>
    <m/>
    <m/>
    <m/>
    <m/>
    <m/>
    <m/>
    <m/>
    <m/>
    <m/>
    <m/>
    <m/>
    <m/>
    <m/>
    <m/>
    <m/>
    <e v="#REF!"/>
    <s v="SL85@tidalwaveautospa.com"/>
    <s v="Derek Schillinger"/>
    <x v="3"/>
    <x v="2"/>
  </r>
  <r>
    <s v="Justin Bernal"/>
    <s v="EXP-10011983 "/>
    <n v="124.48"/>
    <d v="2024-03-13T00:00:00"/>
    <x v="0"/>
    <s v="Wash Maintenance"/>
    <s v="pressure hose"/>
    <m/>
    <m/>
    <m/>
    <m/>
    <m/>
    <m/>
    <m/>
    <m/>
    <m/>
    <m/>
    <m/>
    <m/>
    <m/>
    <m/>
    <m/>
    <m/>
    <m/>
    <m/>
    <m/>
    <m/>
    <m/>
    <e v="#REF!"/>
    <s v="SL85@tidalwaveautospa.com"/>
    <s v="Derek Schillinger"/>
    <x v="3"/>
    <x v="2"/>
  </r>
  <r>
    <s v="Justin Bernal"/>
    <s v="EXP-10011983 "/>
    <n v="66"/>
    <d v="2024-03-13T00:00:00"/>
    <x v="0"/>
    <s v="Wash Maintenance"/>
    <s v="hydro oil"/>
    <m/>
    <m/>
    <m/>
    <m/>
    <m/>
    <m/>
    <m/>
    <m/>
    <m/>
    <m/>
    <m/>
    <m/>
    <m/>
    <m/>
    <m/>
    <m/>
    <m/>
    <m/>
    <m/>
    <m/>
    <m/>
    <e v="#REF!"/>
    <s v="SL85@tidalwaveautospa.com"/>
    <s v="Derek Schillinger"/>
    <x v="3"/>
    <x v="2"/>
  </r>
  <r>
    <s v="Justin Bernal"/>
    <s v="EXP-10011483 "/>
    <n v="30.26"/>
    <d v="2024-02-16T00:00:00"/>
    <x v="0"/>
    <s v="Fuel"/>
    <s v="gas pressure washer part"/>
    <m/>
    <m/>
    <m/>
    <m/>
    <m/>
    <m/>
    <m/>
    <m/>
    <m/>
    <m/>
    <m/>
    <m/>
    <m/>
    <m/>
    <m/>
    <m/>
    <m/>
    <m/>
    <m/>
    <m/>
    <m/>
    <e v="#REF!"/>
    <s v="SL85@tidalwaveautospa.com"/>
    <s v="Derek Schillinger"/>
    <x v="3"/>
    <x v="2"/>
  </r>
  <r>
    <s v="Justin Bernal"/>
    <s v="EXP-10011483 "/>
    <n v="19.38"/>
    <d v="2024-02-20T00:00:00"/>
    <x v="0"/>
    <s v="Wash Maintenance"/>
    <s v="prep soap"/>
    <m/>
    <m/>
    <m/>
    <m/>
    <m/>
    <m/>
    <m/>
    <m/>
    <m/>
    <m/>
    <m/>
    <m/>
    <m/>
    <m/>
    <m/>
    <m/>
    <m/>
    <m/>
    <m/>
    <m/>
    <m/>
    <e v="#REF!"/>
    <s v="SL85@tidalwaveautospa.com"/>
    <s v="Derek Schillinger"/>
    <x v="3"/>
    <x v="2"/>
  </r>
  <r>
    <s v="Scott Lindsey"/>
    <s v="EXP-10011936 "/>
    <n v="94.89"/>
    <d v="2024-01-24T00:00:00"/>
    <x v="7"/>
    <s v="Wash Maintenance"/>
    <s v="Repair to window washers"/>
    <m/>
    <m/>
    <m/>
    <m/>
    <m/>
    <m/>
    <m/>
    <m/>
    <m/>
    <m/>
    <m/>
    <m/>
    <m/>
    <m/>
    <m/>
    <m/>
    <m/>
    <m/>
    <m/>
    <m/>
    <m/>
    <e v="#REF!"/>
    <s v="SL125@tidalwaveautospa.com"/>
    <s v="Derek Schillinger"/>
    <x v="3"/>
    <x v="2"/>
  </r>
  <r>
    <s v="Arthur Johnson"/>
    <s v="EXP-10011912 "/>
    <n v="102.84"/>
    <d v="2024-03-02T00:00:00"/>
    <x v="18"/>
    <s v="Equipment"/>
    <s v="Power washer"/>
    <m/>
    <m/>
    <m/>
    <m/>
    <m/>
    <m/>
    <m/>
    <m/>
    <m/>
    <m/>
    <m/>
    <m/>
    <m/>
    <m/>
    <m/>
    <m/>
    <m/>
    <m/>
    <m/>
    <m/>
    <m/>
    <e v="#REF!"/>
    <s v="SL280@tidalwaveautospa.com"/>
    <s v="Derek Schillinger"/>
    <x v="3"/>
    <x v="2"/>
  </r>
  <r>
    <s v="Arthur Johnson"/>
    <s v="EXP-10011912 "/>
    <n v="16.22"/>
    <d v="2024-03-03T00:00:00"/>
    <x v="6"/>
    <s v="Wash Maintenance"/>
    <s v="Moly Grease"/>
    <m/>
    <m/>
    <m/>
    <m/>
    <m/>
    <m/>
    <m/>
    <m/>
    <m/>
    <m/>
    <m/>
    <m/>
    <m/>
    <m/>
    <m/>
    <m/>
    <m/>
    <m/>
    <m/>
    <m/>
    <m/>
    <e v="#REF!"/>
    <s v="SL280@tidalwaveautospa.com"/>
    <s v="Derek Schillinger"/>
    <x v="3"/>
    <x v="2"/>
  </r>
  <r>
    <s v="Arthur Johnson"/>
    <s v="EXP-10011912 "/>
    <n v="102.84"/>
    <d v="2024-03-04T00:00:00"/>
    <x v="11"/>
    <s v="Rental Equipment"/>
    <s v="Power washer rent again, global ind. shipped power washer to Hillsboro"/>
    <m/>
    <m/>
    <m/>
    <m/>
    <m/>
    <m/>
    <m/>
    <m/>
    <m/>
    <m/>
    <m/>
    <m/>
    <m/>
    <m/>
    <m/>
    <m/>
    <m/>
    <m/>
    <m/>
    <m/>
    <m/>
    <e v="#REF!"/>
    <s v="SL280@tidalwaveautospa.com"/>
    <s v="Derek Schillinger"/>
    <x v="3"/>
    <x v="2"/>
  </r>
  <r>
    <s v="Arthur Johnson"/>
    <s v="EXP-10011912 "/>
    <n v="71.75"/>
    <d v="2024-03-05T00:00:00"/>
    <x v="8"/>
    <s v="Snacks"/>
    <s v="Water and gatorade"/>
    <m/>
    <m/>
    <m/>
    <m/>
    <m/>
    <m/>
    <m/>
    <m/>
    <m/>
    <m/>
    <m/>
    <m/>
    <m/>
    <m/>
    <m/>
    <m/>
    <m/>
    <m/>
    <m/>
    <m/>
    <m/>
    <e v="#REF!"/>
    <s v="SL280@tidalwaveautospa.com"/>
    <s v="Derek Schillinger"/>
    <x v="3"/>
    <x v="2"/>
  </r>
  <r>
    <s v="Arthur Johnson"/>
    <s v="EXP-10011912 "/>
    <n v="127.45"/>
    <d v="2024-03-05T00:00:00"/>
    <x v="11"/>
    <s v="Parts"/>
    <s v="Quick connects"/>
    <m/>
    <m/>
    <m/>
    <m/>
    <m/>
    <m/>
    <m/>
    <m/>
    <m/>
    <m/>
    <m/>
    <m/>
    <m/>
    <m/>
    <m/>
    <m/>
    <m/>
    <m/>
    <m/>
    <m/>
    <m/>
    <e v="#REF!"/>
    <s v="SL280@tidalwaveautospa.com"/>
    <s v="Derek Schillinger"/>
    <x v="3"/>
    <x v="2"/>
  </r>
  <r>
    <s v="Arthur Johnson"/>
    <s v="EXP-10011912 "/>
    <n v="79.31"/>
    <d v="2024-03-08T00:00:00"/>
    <x v="11"/>
    <s v="Parts"/>
    <s v="Quick connects"/>
    <m/>
    <m/>
    <m/>
    <m/>
    <m/>
    <m/>
    <m/>
    <m/>
    <m/>
    <m/>
    <m/>
    <m/>
    <m/>
    <m/>
    <m/>
    <m/>
    <m/>
    <m/>
    <m/>
    <m/>
    <m/>
    <e v="#REF!"/>
    <s v="SL280@tidalwaveautospa.com"/>
    <s v="Derek Schillinger"/>
    <x v="3"/>
    <x v="2"/>
  </r>
  <r>
    <s v="Jeff Mathis"/>
    <s v="EXP-10011856 "/>
    <n v="506.95"/>
    <d v="2024-03-05T00:00:00"/>
    <x v="21"/>
    <s v="Office Supplies"/>
    <s v="Gift card for site incidentals Pulaski"/>
    <m/>
    <m/>
    <m/>
    <m/>
    <m/>
    <m/>
    <m/>
    <m/>
    <m/>
    <m/>
    <m/>
    <m/>
    <m/>
    <m/>
    <m/>
    <m/>
    <m/>
    <m/>
    <m/>
    <m/>
    <m/>
    <e v="#REF!"/>
    <s v="jeff.mathis@twavelead.com"/>
    <s v="Bruce Maxwell"/>
    <x v="3"/>
    <x v="2"/>
  </r>
  <r>
    <s v="Spencer Kappelman"/>
    <s v="EXP-10009767 "/>
    <n v="94.21"/>
    <d v="2023-11-16T00:00:00"/>
    <x v="0"/>
    <s v="Wash Maintenance"/>
    <s v="Mulch and tools"/>
    <m/>
    <m/>
    <m/>
    <m/>
    <m/>
    <m/>
    <m/>
    <m/>
    <m/>
    <m/>
    <m/>
    <m/>
    <m/>
    <m/>
    <m/>
    <m/>
    <m/>
    <m/>
    <m/>
    <m/>
    <m/>
    <e v="#REF!"/>
    <s v="SL211@tidalwaveautospa.com"/>
    <s v="Jeff Mathis"/>
    <x v="3"/>
    <x v="2"/>
  </r>
  <r>
    <s v="Spencer Kappelman"/>
    <s v="EXP-10009767 "/>
    <n v="13.16"/>
    <d v="2023-11-19T00:00:00"/>
    <x v="0"/>
    <s v="Small Tools"/>
    <s v="Hex key"/>
    <m/>
    <m/>
    <m/>
    <m/>
    <m/>
    <m/>
    <m/>
    <m/>
    <m/>
    <m/>
    <m/>
    <m/>
    <m/>
    <m/>
    <m/>
    <m/>
    <m/>
    <m/>
    <m/>
    <m/>
    <m/>
    <e v="#REF!"/>
    <s v="SL211@tidalwaveautospa.com"/>
    <s v="Jeff Mathis"/>
    <x v="3"/>
    <x v="2"/>
  </r>
  <r>
    <s v="Spencer Kappelman"/>
    <s v="EXP-10009767 "/>
    <n v="7.67"/>
    <d v="2023-11-21T00:00:00"/>
    <x v="0"/>
    <s v="Office Supplies"/>
    <s v="Chargwr for walkies"/>
    <m/>
    <m/>
    <m/>
    <m/>
    <m/>
    <m/>
    <m/>
    <m/>
    <m/>
    <m/>
    <m/>
    <m/>
    <m/>
    <m/>
    <m/>
    <m/>
    <m/>
    <m/>
    <m/>
    <m/>
    <m/>
    <e v="#REF!"/>
    <s v="SL211@tidalwaveautospa.com"/>
    <s v="Jeff Mathis"/>
    <x v="3"/>
    <x v="2"/>
  </r>
  <r>
    <s v="Spencer Kappelman"/>
    <s v="EXP-10009767 "/>
    <n v="7"/>
    <d v="2023-11-21T00:00:00"/>
    <x v="0"/>
    <s v="Wash Maintenance"/>
    <s v="Grease for gun"/>
    <m/>
    <m/>
    <m/>
    <m/>
    <m/>
    <m/>
    <m/>
    <m/>
    <m/>
    <m/>
    <m/>
    <m/>
    <m/>
    <m/>
    <m/>
    <m/>
    <m/>
    <m/>
    <m/>
    <m/>
    <m/>
    <e v="#REF!"/>
    <s v="SL211@tidalwaveautospa.com"/>
    <s v="Jeff Mathis"/>
    <x v="3"/>
    <x v="2"/>
  </r>
  <r>
    <s v="Spencer Kappelman"/>
    <s v="EXP-10009767 "/>
    <n v="91.62"/>
    <d v="2023-11-21T00:00:00"/>
    <x v="0"/>
    <s v="Wash Maintenance"/>
    <s v="Dawn vinegar and water"/>
    <m/>
    <m/>
    <m/>
    <m/>
    <m/>
    <m/>
    <m/>
    <m/>
    <m/>
    <m/>
    <m/>
    <m/>
    <m/>
    <m/>
    <m/>
    <m/>
    <m/>
    <m/>
    <m/>
    <m/>
    <m/>
    <e v="#REF!"/>
    <s v="SL211@tidalwaveautospa.com"/>
    <s v="Jeff Mathis"/>
    <x v="3"/>
    <x v="2"/>
  </r>
  <r>
    <s v="Spencer Kappelman"/>
    <s v="EXP-10009767 "/>
    <n v="16.420000000000002"/>
    <d v="2023-11-28T00:00:00"/>
    <x v="0"/>
    <s v="Fuel"/>
    <s v="Diesel"/>
    <m/>
    <m/>
    <m/>
    <m/>
    <m/>
    <m/>
    <m/>
    <m/>
    <m/>
    <m/>
    <m/>
    <m/>
    <m/>
    <m/>
    <m/>
    <m/>
    <m/>
    <m/>
    <m/>
    <m/>
    <m/>
    <e v="#REF!"/>
    <s v="SL211@tidalwaveautospa.com"/>
    <s v="Jeff Mathis"/>
    <x v="3"/>
    <x v="2"/>
  </r>
  <r>
    <s v="Spencer Kappelman"/>
    <s v="EXP-10009767 "/>
    <n v="25.74"/>
    <d v="2023-11-28T00:00:00"/>
    <x v="0"/>
    <s v="Wash Maintenance"/>
    <s v="Funnel and scrub brush"/>
    <m/>
    <m/>
    <m/>
    <m/>
    <m/>
    <m/>
    <m/>
    <m/>
    <m/>
    <m/>
    <m/>
    <m/>
    <m/>
    <m/>
    <m/>
    <m/>
    <m/>
    <m/>
    <m/>
    <m/>
    <m/>
    <e v="#REF!"/>
    <s v="SL211@tidalwaveautospa.com"/>
    <s v="Jeff Mathis"/>
    <x v="3"/>
    <x v="2"/>
  </r>
  <r>
    <s v="Spencer Kappelman"/>
    <s v="EXP-10009767 "/>
    <n v="142.6"/>
    <d v="2023-12-01T00:00:00"/>
    <x v="0"/>
    <s v="Wash Maintenance"/>
    <s v="Fuel can tarps and hose"/>
    <m/>
    <m/>
    <m/>
    <m/>
    <m/>
    <m/>
    <m/>
    <m/>
    <m/>
    <m/>
    <m/>
    <m/>
    <m/>
    <m/>
    <m/>
    <m/>
    <m/>
    <m/>
    <m/>
    <m/>
    <m/>
    <e v="#REF!"/>
    <s v="SL211@tidalwaveautospa.com"/>
    <s v="Jeff Mathis"/>
    <x v="3"/>
    <x v="2"/>
  </r>
  <r>
    <s v="Spencer Kappelman"/>
    <s v="EXP-10009767 "/>
    <n v="37.04"/>
    <d v="2023-12-01T00:00:00"/>
    <x v="0"/>
    <s v="Fuel"/>
    <s v="Diesel"/>
    <m/>
    <m/>
    <m/>
    <m/>
    <m/>
    <m/>
    <m/>
    <m/>
    <m/>
    <m/>
    <m/>
    <m/>
    <m/>
    <m/>
    <m/>
    <m/>
    <m/>
    <m/>
    <m/>
    <m/>
    <m/>
    <e v="#REF!"/>
    <s v="SL211@tidalwaveautospa.com"/>
    <s v="Jeff Mathis"/>
    <x v="3"/>
    <x v="2"/>
  </r>
  <r>
    <s v="Spencer Kappelman"/>
    <s v="EXP-10009767 "/>
    <n v="31.94"/>
    <d v="2023-12-01T00:00:00"/>
    <x v="0"/>
    <s v="Wash Maintenance"/>
    <s v="Vinegar"/>
    <m/>
    <m/>
    <m/>
    <m/>
    <m/>
    <m/>
    <m/>
    <m/>
    <m/>
    <m/>
    <m/>
    <m/>
    <m/>
    <m/>
    <m/>
    <m/>
    <m/>
    <m/>
    <m/>
    <m/>
    <m/>
    <e v="#REF!"/>
    <s v="SL211@tidalwaveautospa.com"/>
    <s v="Jeff Mathis"/>
    <x v="3"/>
    <x v="2"/>
  </r>
  <r>
    <s v="Spencer Kappelman"/>
    <s v="EXP-10009767 "/>
    <n v="30.09"/>
    <d v="2023-12-01T00:00:00"/>
    <x v="0"/>
    <s v="Wash Maintenance"/>
    <s v="Magic erase and mop head"/>
    <m/>
    <m/>
    <m/>
    <m/>
    <m/>
    <m/>
    <m/>
    <m/>
    <m/>
    <m/>
    <m/>
    <m/>
    <m/>
    <m/>
    <m/>
    <m/>
    <m/>
    <m/>
    <m/>
    <m/>
    <m/>
    <e v="#REF!"/>
    <s v="SL211@tidalwaveautospa.com"/>
    <s v="Jeff Mathis"/>
    <x v="3"/>
    <x v="2"/>
  </r>
  <r>
    <s v="Spencer Kappelman"/>
    <s v="EXP-10009767 "/>
    <n v="17.489999999999998"/>
    <d v="2023-12-02T00:00:00"/>
    <x v="0"/>
    <s v="Wash Maintenance"/>
    <s v="SAE 30 oil"/>
    <m/>
    <m/>
    <m/>
    <m/>
    <m/>
    <m/>
    <m/>
    <m/>
    <m/>
    <m/>
    <m/>
    <m/>
    <m/>
    <m/>
    <m/>
    <m/>
    <m/>
    <m/>
    <m/>
    <m/>
    <m/>
    <e v="#REF!"/>
    <s v="SL211@tidalwaveautospa.com"/>
    <s v="Jeff Mathis"/>
    <x v="3"/>
    <x v="2"/>
  </r>
  <r>
    <s v="Spencer Kappelman"/>
    <s v="EXP-10009767 "/>
    <n v="13.65"/>
    <d v="2023-12-02T00:00:00"/>
    <x v="0"/>
    <s v="Fuel"/>
    <s v="Gas"/>
    <m/>
    <m/>
    <m/>
    <m/>
    <m/>
    <m/>
    <m/>
    <m/>
    <m/>
    <m/>
    <m/>
    <m/>
    <m/>
    <m/>
    <m/>
    <m/>
    <m/>
    <m/>
    <m/>
    <m/>
    <m/>
    <e v="#REF!"/>
    <s v="SL211@tidalwaveautospa.com"/>
    <s v="Jeff Mathis"/>
    <x v="3"/>
    <x v="2"/>
  </r>
  <r>
    <s v="Spencer Kappelman"/>
    <s v="EXP-10009767 "/>
    <n v="175.5"/>
    <d v="2023-12-04T00:00:00"/>
    <x v="0"/>
    <s v="Safety Supplies"/>
    <s v="Winter water proof gloves"/>
    <m/>
    <m/>
    <m/>
    <m/>
    <m/>
    <m/>
    <m/>
    <m/>
    <m/>
    <m/>
    <m/>
    <m/>
    <m/>
    <m/>
    <m/>
    <m/>
    <m/>
    <m/>
    <m/>
    <m/>
    <m/>
    <e v="#REF!"/>
    <s v="SL211@tidalwaveautospa.com"/>
    <s v="Jeff Mathis"/>
    <x v="3"/>
    <x v="2"/>
  </r>
  <r>
    <s v="Spencer Kappelman"/>
    <s v="EXP-10009767 "/>
    <n v="93.85"/>
    <d v="2023-12-13T00:00:00"/>
    <x v="0"/>
    <s v="Wash Maintenance"/>
    <s v="Water vinegar dawn"/>
    <m/>
    <m/>
    <m/>
    <m/>
    <m/>
    <m/>
    <m/>
    <m/>
    <m/>
    <m/>
    <m/>
    <m/>
    <m/>
    <m/>
    <m/>
    <m/>
    <m/>
    <m/>
    <m/>
    <m/>
    <m/>
    <e v="#REF!"/>
    <s v="SL211@tidalwaveautospa.com"/>
    <s v="Jeff Mathis"/>
    <x v="3"/>
    <x v="2"/>
  </r>
  <r>
    <s v="Jessica Peevy"/>
    <s v="EXP-10012028 "/>
    <n v="229.36"/>
    <d v="2023-10-17T00:00:00"/>
    <x v="11"/>
    <s v="Small Tools"/>
    <s v="Tools"/>
    <m/>
    <m/>
    <m/>
    <m/>
    <m/>
    <m/>
    <m/>
    <m/>
    <m/>
    <m/>
    <m/>
    <m/>
    <m/>
    <m/>
    <m/>
    <m/>
    <m/>
    <m/>
    <m/>
    <m/>
    <m/>
    <e v="#REF!"/>
    <s v="SL199@tidalwaveautospa.com"/>
    <s v="Ricky Doyle"/>
    <x v="3"/>
    <x v="2"/>
  </r>
  <r>
    <s v="Jessica Peevy"/>
    <s v="EXP-10012028 "/>
    <n v="27.31"/>
    <d v="2023-10-17T00:00:00"/>
    <x v="6"/>
    <s v="Wash Maintenance"/>
    <s v="Crimping a hose"/>
    <m/>
    <m/>
    <m/>
    <m/>
    <m/>
    <m/>
    <m/>
    <m/>
    <m/>
    <m/>
    <m/>
    <m/>
    <m/>
    <m/>
    <m/>
    <m/>
    <m/>
    <m/>
    <m/>
    <m/>
    <m/>
    <e v="#REF!"/>
    <s v="SL199@tidalwaveautospa.com"/>
    <s v="Ricky Doyle"/>
    <x v="3"/>
    <x v="2"/>
  </r>
  <r>
    <s v="Jessica Peevy"/>
    <s v="EXP-10012028 "/>
    <n v="9.83"/>
    <d v="2023-10-17T00:00:00"/>
    <x v="11"/>
    <s v="Wash Maintenance"/>
    <s v="Clips for walls"/>
    <m/>
    <m/>
    <m/>
    <m/>
    <m/>
    <m/>
    <m/>
    <m/>
    <m/>
    <m/>
    <m/>
    <m/>
    <m/>
    <m/>
    <m/>
    <m/>
    <m/>
    <m/>
    <m/>
    <m/>
    <m/>
    <e v="#REF!"/>
    <s v="SL199@tidalwaveautospa.com"/>
    <s v="Ricky Doyle"/>
    <x v="3"/>
    <x v="2"/>
  </r>
  <r>
    <s v="Jessica Peevy"/>
    <s v="EXP-10012028 "/>
    <n v="18.38"/>
    <d v="2023-10-18T00:00:00"/>
    <x v="11"/>
    <s v="Small Tools"/>
    <s v="Tools and equipment"/>
    <m/>
    <m/>
    <m/>
    <m/>
    <m/>
    <m/>
    <m/>
    <m/>
    <m/>
    <m/>
    <m/>
    <m/>
    <m/>
    <m/>
    <m/>
    <m/>
    <m/>
    <m/>
    <m/>
    <m/>
    <m/>
    <e v="#REF!"/>
    <s v="SL199@tidalwaveautospa.com"/>
    <s v="Ricky Doyle"/>
    <x v="3"/>
    <x v="2"/>
  </r>
  <r>
    <s v="Jessica Peevy"/>
    <s v="EXP-10012028 "/>
    <n v="26.82"/>
    <d v="2023-10-19T00:00:00"/>
    <x v="11"/>
    <s v="Wash Maintenance"/>
    <s v="Cement stones for the gorilla carts"/>
    <m/>
    <m/>
    <m/>
    <m/>
    <m/>
    <m/>
    <m/>
    <m/>
    <m/>
    <m/>
    <m/>
    <m/>
    <m/>
    <m/>
    <m/>
    <m/>
    <m/>
    <m/>
    <m/>
    <m/>
    <m/>
    <e v="#REF!"/>
    <s v="SL199@tidalwaveautospa.com"/>
    <s v="Ricky Doyle"/>
    <x v="3"/>
    <x v="2"/>
  </r>
  <r>
    <s v="Jessica Peevy"/>
    <s v="EXP-10012028 "/>
    <n v="56.25"/>
    <d v="2023-10-29T00:00:00"/>
    <x v="11"/>
    <s v="Office Supplies"/>
    <s v="Decorations/snacks/office equipment"/>
    <m/>
    <m/>
    <m/>
    <m/>
    <m/>
    <m/>
    <m/>
    <m/>
    <m/>
    <m/>
    <m/>
    <m/>
    <m/>
    <m/>
    <m/>
    <m/>
    <m/>
    <m/>
    <m/>
    <m/>
    <m/>
    <e v="#REF!"/>
    <s v="SL199@tidalwaveautospa.com"/>
    <s v="Ricky Doyle"/>
    <x v="3"/>
    <x v="2"/>
  </r>
  <r>
    <s v="Danielle Carroll"/>
    <s v="EXP-10012003 "/>
    <n v="31.28"/>
    <d v="2024-03-13T00:00:00"/>
    <x v="0"/>
    <s v="Wash Maintenance"/>
    <s v="Foam glass cleaner"/>
    <m/>
    <m/>
    <m/>
    <m/>
    <m/>
    <m/>
    <m/>
    <m/>
    <m/>
    <m/>
    <m/>
    <m/>
    <m/>
    <m/>
    <m/>
    <m/>
    <m/>
    <m/>
    <m/>
    <m/>
    <m/>
    <e v="#REF!"/>
    <s v="SL117@tidalwaveautospa.com"/>
    <s v="Ricky Doyle"/>
    <x v="3"/>
    <x v="2"/>
  </r>
  <r>
    <s v="Danielle Carroll"/>
    <s v="EXP-10012003 "/>
    <n v="81.91"/>
    <d v="2024-03-13T00:00:00"/>
    <x v="0"/>
    <s v="Wash Maintenance"/>
    <s v="Towel cart set up. Bungees and foam baords for proper towel cart"/>
    <m/>
    <m/>
    <m/>
    <m/>
    <m/>
    <m/>
    <m/>
    <m/>
    <m/>
    <m/>
    <m/>
    <m/>
    <m/>
    <m/>
    <m/>
    <m/>
    <m/>
    <m/>
    <m/>
    <m/>
    <m/>
    <e v="#REF!"/>
    <s v="SL117@tidalwaveautospa.com"/>
    <s v="Ricky Doyle"/>
    <x v="3"/>
    <x v="2"/>
  </r>
  <r>
    <s v="Ben Boyd"/>
    <s v="EXP-10011980 "/>
    <n v="31.79"/>
    <d v="2024-01-27T00:00:00"/>
    <x v="11"/>
    <s v="Security"/>
    <s v="driveway alarm"/>
    <m/>
    <m/>
    <m/>
    <m/>
    <m/>
    <m/>
    <m/>
    <m/>
    <m/>
    <m/>
    <m/>
    <m/>
    <m/>
    <m/>
    <m/>
    <m/>
    <m/>
    <m/>
    <m/>
    <m/>
    <m/>
    <e v="#REF!"/>
    <s v="SL74@tidalwaveautospa.com"/>
    <s v="Ricky Doyle"/>
    <x v="3"/>
    <x v="2"/>
  </r>
  <r>
    <s v="Ben Boyd"/>
    <s v="EXP-10011980 "/>
    <n v="79.38"/>
    <d v="2024-01-29T00:00:00"/>
    <x v="7"/>
    <s v="Parts"/>
    <s v="regulator"/>
    <m/>
    <m/>
    <m/>
    <m/>
    <m/>
    <m/>
    <m/>
    <m/>
    <m/>
    <m/>
    <m/>
    <m/>
    <m/>
    <m/>
    <m/>
    <m/>
    <m/>
    <m/>
    <m/>
    <m/>
    <m/>
    <e v="#REF!"/>
    <s v="SL74@tidalwaveautospa.com"/>
    <s v="Ricky Doyle"/>
    <x v="3"/>
    <x v="2"/>
  </r>
  <r>
    <s v="Ben Boyd"/>
    <s v="EXP-10011980 "/>
    <n v="47.31"/>
    <d v="2024-02-10T00:00:00"/>
    <x v="7"/>
    <s v="Parts"/>
    <s v="new switch for canopy lights"/>
    <m/>
    <m/>
    <m/>
    <m/>
    <m/>
    <m/>
    <m/>
    <m/>
    <m/>
    <m/>
    <m/>
    <m/>
    <m/>
    <m/>
    <m/>
    <m/>
    <m/>
    <m/>
    <m/>
    <m/>
    <m/>
    <e v="#REF!"/>
    <s v="SL74@tidalwaveautospa.com"/>
    <s v="Ricky Doyle"/>
    <x v="3"/>
    <x v="2"/>
  </r>
  <r>
    <s v="Ben Boyd"/>
    <s v="EXP-10011980 "/>
    <n v="211.96"/>
    <d v="2024-02-22T00:00:00"/>
    <x v="11"/>
    <s v="Wash Maintenance"/>
    <s v="pressure washer hoses"/>
    <m/>
    <m/>
    <m/>
    <m/>
    <m/>
    <m/>
    <m/>
    <m/>
    <m/>
    <m/>
    <m/>
    <m/>
    <m/>
    <m/>
    <m/>
    <m/>
    <m/>
    <m/>
    <m/>
    <m/>
    <m/>
    <e v="#REF!"/>
    <s v="SL74@tidalwaveautospa.com"/>
    <s v="Ricky Doyle"/>
    <x v="3"/>
    <x v="2"/>
  </r>
  <r>
    <s v="Ben Boyd"/>
    <s v="EXP-10011980 "/>
    <n v="84.76"/>
    <d v="2024-02-23T00:00:00"/>
    <x v="7"/>
    <s v="Parts"/>
    <s v="quick connects"/>
    <m/>
    <m/>
    <m/>
    <m/>
    <m/>
    <m/>
    <m/>
    <m/>
    <m/>
    <m/>
    <m/>
    <m/>
    <m/>
    <m/>
    <m/>
    <m/>
    <m/>
    <m/>
    <m/>
    <m/>
    <m/>
    <e v="#REF!"/>
    <s v="SL74@tidalwaveautospa.com"/>
    <s v="Ricky Doyle"/>
    <x v="3"/>
    <x v="2"/>
  </r>
  <r>
    <s v="Ben Boyd"/>
    <s v="EXP-10011980 "/>
    <n v="38.82"/>
    <d v="2024-02-26T00:00:00"/>
    <x v="7"/>
    <s v="Parts"/>
    <s v="fittings"/>
    <m/>
    <m/>
    <m/>
    <m/>
    <m/>
    <m/>
    <m/>
    <m/>
    <m/>
    <m/>
    <m/>
    <m/>
    <m/>
    <m/>
    <m/>
    <m/>
    <m/>
    <m/>
    <m/>
    <m/>
    <m/>
    <e v="#REF!"/>
    <s v="SL74@tidalwaveautospa.com"/>
    <s v="Ricky Doyle"/>
    <x v="3"/>
    <x v="2"/>
  </r>
  <r>
    <s v="Ben Boyd"/>
    <s v="EXP-10011980 "/>
    <n v="124.76"/>
    <d v="2024-02-28T00:00:00"/>
    <x v="0"/>
    <s v="Wash Maintenance"/>
    <s v="Feb global action item"/>
    <m/>
    <m/>
    <m/>
    <m/>
    <m/>
    <m/>
    <m/>
    <m/>
    <m/>
    <m/>
    <m/>
    <m/>
    <m/>
    <m/>
    <m/>
    <m/>
    <m/>
    <m/>
    <m/>
    <m/>
    <m/>
    <e v="#REF!"/>
    <s v="SL74@tidalwaveautospa.com"/>
    <s v="Ricky Doyle"/>
    <x v="3"/>
    <x v="2"/>
  </r>
  <r>
    <s v="Ben Boyd"/>
    <s v="EXP-10011980 "/>
    <n v="90.21"/>
    <d v="2024-03-11T00:00:00"/>
    <x v="6"/>
    <s v="Wash Maintenance"/>
    <s v="office supplies and tools"/>
    <m/>
    <m/>
    <m/>
    <m/>
    <m/>
    <m/>
    <m/>
    <m/>
    <m/>
    <m/>
    <m/>
    <m/>
    <m/>
    <m/>
    <m/>
    <m/>
    <m/>
    <m/>
    <m/>
    <m/>
    <m/>
    <e v="#REF!"/>
    <s v="SL74@tidalwaveautospa.com"/>
    <s v="Ricky Doyle"/>
    <x v="3"/>
    <x v="2"/>
  </r>
  <r>
    <s v="Ben Boyd"/>
    <s v="EXP-10011980 "/>
    <n v="78.09"/>
    <d v="2024-03-12T00:00:00"/>
    <x v="11"/>
    <s v="Office Furniture"/>
    <s v="ada compliance clive, hanging cabinet"/>
    <m/>
    <m/>
    <m/>
    <m/>
    <m/>
    <m/>
    <m/>
    <m/>
    <m/>
    <m/>
    <m/>
    <m/>
    <m/>
    <m/>
    <m/>
    <m/>
    <m/>
    <m/>
    <m/>
    <m/>
    <m/>
    <e v="#REF!"/>
    <s v="SL74@tidalwaveautospa.com"/>
    <s v="Ricky Doyle"/>
    <x v="3"/>
    <x v="2"/>
  </r>
  <r>
    <s v="Ben Boyd"/>
    <s v="EXP-10011980 "/>
    <n v="84.76"/>
    <d v="2024-03-12T00:00:00"/>
    <x v="6"/>
    <s v="Wash Maintenance"/>
    <s v="tunnel maintenance"/>
    <m/>
    <m/>
    <m/>
    <m/>
    <m/>
    <m/>
    <m/>
    <m/>
    <m/>
    <m/>
    <m/>
    <m/>
    <m/>
    <m/>
    <m/>
    <m/>
    <m/>
    <m/>
    <m/>
    <m/>
    <m/>
    <e v="#REF!"/>
    <s v="SL74@tidalwaveautospa.com"/>
    <s v="Ricky Doyle"/>
    <x v="3"/>
    <x v="2"/>
  </r>
  <r>
    <s v="Janell Campbell"/>
    <s v="EXP-10011982 "/>
    <n v="155.97"/>
    <d v="2024-02-03T00:00:00"/>
    <x v="0"/>
    <s v="Wash Maintenance"/>
    <s v="cleaning Supplies"/>
    <m/>
    <m/>
    <m/>
    <m/>
    <m/>
    <m/>
    <m/>
    <m/>
    <m/>
    <m/>
    <m/>
    <m/>
    <m/>
    <m/>
    <m/>
    <m/>
    <m/>
    <m/>
    <m/>
    <m/>
    <m/>
    <e v="#REF!"/>
    <s v="SL115@tidalwaveautospa.com"/>
    <s v="Ricky Doyle"/>
    <x v="3"/>
    <x v="2"/>
  </r>
  <r>
    <s v="Janell Campbell"/>
    <s v="EXP-10011982 "/>
    <n v="16.41"/>
    <d v="2024-02-11T00:00:00"/>
    <x v="0"/>
    <s v="Small Tools"/>
    <s v="Drill brush cleaning set"/>
    <m/>
    <m/>
    <m/>
    <m/>
    <m/>
    <m/>
    <m/>
    <m/>
    <m/>
    <m/>
    <m/>
    <m/>
    <m/>
    <m/>
    <m/>
    <m/>
    <m/>
    <m/>
    <m/>
    <m/>
    <m/>
    <e v="#REF!"/>
    <s v="SL115@tidalwaveautospa.com"/>
    <s v="Ricky Doyle"/>
    <x v="3"/>
    <x v="2"/>
  </r>
  <r>
    <s v="Janell Campbell"/>
    <s v="EXP-10011982 "/>
    <n v="249.48"/>
    <d v="2024-02-19T00:00:00"/>
    <x v="0"/>
    <s v="Wash Maintenance"/>
    <s v="Dawn detergen"/>
    <m/>
    <m/>
    <m/>
    <m/>
    <m/>
    <m/>
    <m/>
    <m/>
    <m/>
    <m/>
    <m/>
    <m/>
    <m/>
    <m/>
    <m/>
    <m/>
    <m/>
    <m/>
    <m/>
    <m/>
    <m/>
    <e v="#REF!"/>
    <s v="SL115@tidalwaveautospa.com"/>
    <s v="Ricky Doyle"/>
    <x v="3"/>
    <x v="2"/>
  </r>
  <r>
    <s v="Janell Campbell"/>
    <s v="EXP-10011982 "/>
    <n v="23.81"/>
    <d v="2024-02-21T00:00:00"/>
    <x v="19"/>
    <s v="Miscellaneous Expense - Non-SL"/>
    <s v="Wrong card- personal expense turned in to payroll"/>
    <m/>
    <m/>
    <m/>
    <m/>
    <m/>
    <m/>
    <m/>
    <m/>
    <m/>
    <m/>
    <m/>
    <m/>
    <m/>
    <m/>
    <m/>
    <m/>
    <m/>
    <m/>
    <m/>
    <m/>
    <m/>
    <e v="#REF!"/>
    <s v="SL115@tidalwaveautospa.com"/>
    <s v="Ricky Doyle"/>
    <x v="3"/>
    <x v="2"/>
  </r>
  <r>
    <s v="Janell Campbell"/>
    <s v="EXP-10011982 "/>
    <n v="83.14"/>
    <d v="2024-02-26T00:00:00"/>
    <x v="8"/>
    <s v="Snacks"/>
    <s v="Water"/>
    <m/>
    <m/>
    <m/>
    <m/>
    <m/>
    <m/>
    <m/>
    <m/>
    <m/>
    <m/>
    <m/>
    <m/>
    <m/>
    <m/>
    <m/>
    <m/>
    <m/>
    <m/>
    <m/>
    <m/>
    <m/>
    <e v="#REF!"/>
    <s v="SL115@tidalwaveautospa.com"/>
    <s v="Ricky Doyle"/>
    <x v="3"/>
    <x v="2"/>
  </r>
  <r>
    <s v="Janell Campbell"/>
    <s v="EXP-10011982 "/>
    <n v="18.78"/>
    <d v="2024-02-27T00:00:00"/>
    <x v="0"/>
    <s v="Small Tools"/>
    <s v="Tools etc"/>
    <m/>
    <m/>
    <m/>
    <m/>
    <m/>
    <m/>
    <m/>
    <m/>
    <m/>
    <m/>
    <m/>
    <m/>
    <m/>
    <m/>
    <m/>
    <m/>
    <m/>
    <m/>
    <m/>
    <m/>
    <m/>
    <e v="#REF!"/>
    <s v="SL115@tidalwaveautospa.com"/>
    <s v="Ricky Doyle"/>
    <x v="3"/>
    <x v="2"/>
  </r>
  <r>
    <s v="Kendall Cannimore"/>
    <s v="EXP-10012002 "/>
    <n v="582.47"/>
    <d v="2024-02-29T00:00:00"/>
    <x v="2"/>
    <s v="Wash Maintenance"/>
    <s v="Hoses figgings and hydraulic fluid"/>
    <m/>
    <m/>
    <m/>
    <m/>
    <m/>
    <m/>
    <m/>
    <m/>
    <m/>
    <m/>
    <m/>
    <m/>
    <m/>
    <m/>
    <m/>
    <m/>
    <m/>
    <m/>
    <m/>
    <m/>
    <m/>
    <e v="#REF!"/>
    <s v="SL223@tidalwaveautospa.com"/>
    <s v="Andrew Stephens"/>
    <x v="3"/>
    <x v="2"/>
  </r>
  <r>
    <s v="Kendall Cannimore"/>
    <s v="EXP-10012002 "/>
    <n v="193.92"/>
    <d v="2024-03-05T00:00:00"/>
    <x v="0"/>
    <s v="Office Supplies"/>
    <s v="Ear plugs, safety scrapers, drain uncloger toilet screw"/>
    <m/>
    <m/>
    <m/>
    <m/>
    <m/>
    <m/>
    <m/>
    <m/>
    <m/>
    <m/>
    <m/>
    <m/>
    <m/>
    <m/>
    <m/>
    <m/>
    <m/>
    <m/>
    <m/>
    <m/>
    <m/>
    <e v="#REF!"/>
    <s v="SL223@tidalwaveautospa.com"/>
    <s v="Andrew Stephens"/>
    <x v="3"/>
    <x v="2"/>
  </r>
  <r>
    <s v="Kendall Cannimore"/>
    <s v="EXP-10012002 "/>
    <n v="115.9"/>
    <d v="2024-03-11T00:00:00"/>
    <x v="0"/>
    <s v="Wash Maintenance"/>
    <s v="Clear coat for the blowers&amp; antennas for customer damage"/>
    <m/>
    <m/>
    <m/>
    <m/>
    <m/>
    <m/>
    <m/>
    <m/>
    <m/>
    <m/>
    <m/>
    <m/>
    <m/>
    <m/>
    <m/>
    <m/>
    <m/>
    <m/>
    <m/>
    <m/>
    <m/>
    <e v="#REF!"/>
    <s v="SL223@tidalwaveautospa.com"/>
    <s v="Andrew Stephens"/>
    <x v="3"/>
    <x v="2"/>
  </r>
  <r>
    <s v="Kendall Cannimore"/>
    <s v="EXP-10012002 "/>
    <n v="189.99"/>
    <d v="2024-03-11T00:00:00"/>
    <x v="0"/>
    <s v="Wash Maintenance"/>
    <s v="detergent,papertowels,dog treats and a shelf"/>
    <m/>
    <m/>
    <m/>
    <m/>
    <m/>
    <m/>
    <m/>
    <m/>
    <m/>
    <m/>
    <m/>
    <m/>
    <m/>
    <m/>
    <m/>
    <m/>
    <m/>
    <m/>
    <m/>
    <m/>
    <m/>
    <e v="#REF!"/>
    <s v="SL223@tidalwaveautospa.com"/>
    <s v="Andrew Stephens"/>
    <x v="3"/>
    <x v="2"/>
  </r>
  <r>
    <s v="Timothy Stephens"/>
    <s v="EXP-10011862 "/>
    <n v="434.55"/>
    <d v="2024-03-07T00:00:00"/>
    <x v="11"/>
    <s v="Wash Maintenance"/>
    <s v="Prep Buckets"/>
    <m/>
    <m/>
    <m/>
    <m/>
    <m/>
    <m/>
    <m/>
    <m/>
    <m/>
    <m/>
    <m/>
    <m/>
    <m/>
    <m/>
    <m/>
    <m/>
    <m/>
    <m/>
    <m/>
    <m/>
    <m/>
    <e v="#REF!"/>
    <s v="jason.stephens@tidalwaveautospa.com"/>
    <s v="Bruce Maxwell"/>
    <x v="3"/>
    <x v="2"/>
  </r>
  <r>
    <s v="Timothy Stephens"/>
    <s v="EXP-10011862 "/>
    <n v="47.24"/>
    <d v="2024-03-09T00:00:00"/>
    <x v="11"/>
    <s v="Wash Maintenance"/>
    <s v="PPE, water hose"/>
    <m/>
    <m/>
    <m/>
    <m/>
    <m/>
    <m/>
    <m/>
    <m/>
    <m/>
    <m/>
    <m/>
    <m/>
    <m/>
    <m/>
    <m/>
    <m/>
    <m/>
    <m/>
    <m/>
    <m/>
    <m/>
    <e v="#REF!"/>
    <s v="jason.stephens@tidalwaveautospa.com"/>
    <s v="Bruce Maxwell"/>
    <x v="3"/>
    <x v="2"/>
  </r>
  <r>
    <s v="Felicia Slager"/>
    <s v="EXP-10011887 "/>
    <n v="90.76"/>
    <d v="2024-03-07T00:00:00"/>
    <x v="0"/>
    <s v="Wash Maintenance"/>
    <s v="locks and cleaner"/>
    <m/>
    <m/>
    <m/>
    <m/>
    <m/>
    <m/>
    <m/>
    <m/>
    <m/>
    <m/>
    <m/>
    <m/>
    <m/>
    <m/>
    <m/>
    <m/>
    <m/>
    <m/>
    <m/>
    <m/>
    <m/>
    <e v="#REF!"/>
    <s v="SL205@tidalwaveautospa.com"/>
    <s v="Cory Cummings"/>
    <x v="3"/>
    <x v="2"/>
  </r>
  <r>
    <s v="Felicia Slager"/>
    <s v="EXP-10011887 "/>
    <n v="5.12"/>
    <d v="2024-03-09T00:00:00"/>
    <x v="8"/>
    <s v="Snacks"/>
    <s v="popsickles"/>
    <m/>
    <m/>
    <m/>
    <m/>
    <m/>
    <m/>
    <m/>
    <m/>
    <m/>
    <m/>
    <m/>
    <m/>
    <m/>
    <m/>
    <m/>
    <m/>
    <m/>
    <m/>
    <m/>
    <m/>
    <m/>
    <e v="#REF!"/>
    <s v="SL205@tidalwaveautospa.com"/>
    <s v="Cory Cummings"/>
    <x v="3"/>
    <x v="2"/>
  </r>
  <r>
    <s v="Isaiah Nyberg"/>
    <s v="EXP-10012032 "/>
    <n v="389.77"/>
    <d v="2024-03-11T00:00:00"/>
    <x v="6"/>
    <s v="Wash Maintenance"/>
    <s v="Salt"/>
    <m/>
    <m/>
    <m/>
    <m/>
    <m/>
    <m/>
    <m/>
    <m/>
    <m/>
    <m/>
    <m/>
    <m/>
    <m/>
    <m/>
    <m/>
    <m/>
    <m/>
    <m/>
    <m/>
    <m/>
    <m/>
    <e v="#REF!"/>
    <s v="SL138@tidalwaveautospa.com"/>
    <s v="Ricky Doyle"/>
    <x v="3"/>
    <x v="2"/>
  </r>
  <r>
    <s v="Isaiah Nyberg"/>
    <s v="EXP-10012032 "/>
    <n v="74.77"/>
    <d v="2024-03-13T00:00:00"/>
    <x v="14"/>
    <s v="Wash Maintenance"/>
    <s v="Bungie cords and salt"/>
    <m/>
    <m/>
    <m/>
    <m/>
    <m/>
    <m/>
    <m/>
    <m/>
    <m/>
    <m/>
    <m/>
    <m/>
    <m/>
    <m/>
    <m/>
    <m/>
    <m/>
    <m/>
    <m/>
    <m/>
    <m/>
    <e v="#REF!"/>
    <s v="SL138@tidalwaveautospa.com"/>
    <s v="Ricky Doyle"/>
    <x v="3"/>
    <x v="2"/>
  </r>
  <r>
    <s v="Savannah Schmoldt"/>
    <s v="EXP-10011873 "/>
    <n v="29.55"/>
    <d v="2024-03-01T00:00:00"/>
    <x v="18"/>
    <s v="Wash Maintenance"/>
    <s v="sand"/>
    <m/>
    <m/>
    <m/>
    <m/>
    <m/>
    <m/>
    <m/>
    <m/>
    <m/>
    <m/>
    <m/>
    <m/>
    <m/>
    <m/>
    <m/>
    <m/>
    <m/>
    <m/>
    <m/>
    <m/>
    <m/>
    <e v="#REF!"/>
    <s v="SL274@tidalwaveautospa.com"/>
    <s v="Joe Chavez"/>
    <x v="3"/>
    <x v="2"/>
  </r>
  <r>
    <s v="Savannah Schmoldt"/>
    <s v="EXP-10011873 "/>
    <n v="50.99"/>
    <d v="2024-03-05T00:00:00"/>
    <x v="0"/>
    <s v="Wash Maintenance"/>
    <s v="Vinegar, floor cleaner, gloves, mop head replacements"/>
    <m/>
    <m/>
    <m/>
    <m/>
    <m/>
    <m/>
    <m/>
    <m/>
    <m/>
    <m/>
    <m/>
    <m/>
    <m/>
    <m/>
    <m/>
    <m/>
    <m/>
    <m/>
    <m/>
    <m/>
    <m/>
    <e v="#REF!"/>
    <s v="SL274@tidalwaveautospa.com"/>
    <s v="Joe Chavez"/>
    <x v="3"/>
    <x v="2"/>
  </r>
  <r>
    <s v="Savannah Schmoldt"/>
    <s v="EXP-10011873 "/>
    <n v="45.94"/>
    <d v="2024-03-05T00:00:00"/>
    <x v="0"/>
    <s v="Wash Maintenance"/>
    <s v="Vinegar, mop head replacement, gloves, cleaner"/>
    <m/>
    <m/>
    <m/>
    <m/>
    <m/>
    <m/>
    <m/>
    <m/>
    <m/>
    <m/>
    <m/>
    <m/>
    <m/>
    <m/>
    <m/>
    <m/>
    <m/>
    <m/>
    <m/>
    <m/>
    <m/>
    <e v="#REF!"/>
    <s v="SL274@tidalwaveautospa.com"/>
    <s v="Joe Chavez"/>
    <x v="3"/>
    <x v="2"/>
  </r>
  <r>
    <s v="Savannah Schmoldt"/>
    <s v="EXP-10011873 "/>
    <n v="33.630000000000003"/>
    <d v="2024-03-11T00:00:00"/>
    <x v="0"/>
    <s v="Wash Maintenance"/>
    <s v="Antifreeze"/>
    <m/>
    <m/>
    <m/>
    <m/>
    <m/>
    <m/>
    <m/>
    <m/>
    <m/>
    <m/>
    <m/>
    <m/>
    <m/>
    <m/>
    <m/>
    <m/>
    <m/>
    <m/>
    <m/>
    <m/>
    <m/>
    <e v="#REF!"/>
    <s v="SL274@tidalwaveautospa.com"/>
    <s v="Joe Chavez"/>
    <x v="3"/>
    <x v="2"/>
  </r>
  <r>
    <s v="Samuel Schmidt"/>
    <s v="EXP-10011970 "/>
    <n v="78.150000000000006"/>
    <d v="2024-03-11T00:00:00"/>
    <x v="0"/>
    <s v="Wash Maintenance"/>
    <s v="Dawn &amp; Water"/>
    <m/>
    <m/>
    <m/>
    <m/>
    <m/>
    <m/>
    <m/>
    <m/>
    <m/>
    <m/>
    <m/>
    <m/>
    <m/>
    <m/>
    <m/>
    <m/>
    <m/>
    <m/>
    <m/>
    <m/>
    <m/>
    <e v="#REF!"/>
    <s v="SL183@tidalwaveautospa.com"/>
    <s v="Joe Chavez"/>
    <x v="3"/>
    <x v="2"/>
  </r>
  <r>
    <s v="Samuel Schmidt"/>
    <s v="EXP-10011970 "/>
    <n v="628.45000000000005"/>
    <d v="2024-03-12T00:00:00"/>
    <x v="0"/>
    <s v="Wash Maintenance"/>
    <s v="Signs &amp; Garbage Bags"/>
    <m/>
    <m/>
    <m/>
    <m/>
    <m/>
    <m/>
    <m/>
    <m/>
    <m/>
    <m/>
    <m/>
    <m/>
    <m/>
    <m/>
    <m/>
    <m/>
    <m/>
    <m/>
    <m/>
    <m/>
    <m/>
    <e v="#REF!"/>
    <s v="SL183@tidalwaveautospa.com"/>
    <s v="Joe Chavez"/>
    <x v="3"/>
    <x v="2"/>
  </r>
  <r>
    <s v="Samuel Schmidt"/>
    <s v="EXP-10011970 "/>
    <n v="63.41"/>
    <d v="2024-03-12T00:00:00"/>
    <x v="0"/>
    <s v="Office Supplies"/>
    <s v="Printer Cartridges"/>
    <m/>
    <m/>
    <m/>
    <m/>
    <m/>
    <m/>
    <m/>
    <m/>
    <m/>
    <m/>
    <m/>
    <m/>
    <m/>
    <m/>
    <m/>
    <m/>
    <m/>
    <m/>
    <m/>
    <m/>
    <m/>
    <e v="#REF!"/>
    <s v="SL183@tidalwaveautospa.com"/>
    <s v="Joe Chavez"/>
    <x v="3"/>
    <x v="2"/>
  </r>
  <r>
    <s v="Samuel Schmidt"/>
    <s v="EXP-10011970 "/>
    <n v="100.6"/>
    <d v="2024-03-13T00:00:00"/>
    <x v="0"/>
    <s v="Wash Maintenance"/>
    <s v="window washing kit"/>
    <m/>
    <m/>
    <m/>
    <m/>
    <m/>
    <m/>
    <m/>
    <m/>
    <m/>
    <m/>
    <m/>
    <m/>
    <m/>
    <m/>
    <m/>
    <m/>
    <m/>
    <m/>
    <m/>
    <m/>
    <m/>
    <e v="#REF!"/>
    <s v="SL183@tidalwaveautospa.com"/>
    <s v="Joe Chavez"/>
    <x v="3"/>
    <x v="2"/>
  </r>
  <r>
    <s v="Jacob Johnston"/>
    <s v="EXP-10011727 "/>
    <n v="54.85"/>
    <d v="2024-02-27T00:00:00"/>
    <x v="0"/>
    <s v="Wash Maintenance"/>
    <s v="soap"/>
    <m/>
    <m/>
    <m/>
    <m/>
    <m/>
    <m/>
    <m/>
    <m/>
    <m/>
    <m/>
    <m/>
    <m/>
    <m/>
    <m/>
    <m/>
    <m/>
    <m/>
    <m/>
    <m/>
    <m/>
    <m/>
    <e v="#REF!"/>
    <s v="SL46@tidalwaveautospa.com"/>
    <s v="Michael Donnelly"/>
    <x v="3"/>
    <x v="2"/>
  </r>
  <r>
    <s v="Jacob Johnston"/>
    <s v="EXP-10011727 "/>
    <n v="95.17"/>
    <d v="2024-03-04T00:00:00"/>
    <x v="0"/>
    <s v="Wash Maintenance"/>
    <s v="soap and degreaser"/>
    <m/>
    <m/>
    <m/>
    <m/>
    <m/>
    <m/>
    <m/>
    <m/>
    <m/>
    <m/>
    <m/>
    <m/>
    <m/>
    <m/>
    <m/>
    <m/>
    <m/>
    <m/>
    <m/>
    <m/>
    <m/>
    <e v="#REF!"/>
    <s v="SL46@tidalwaveautospa.com"/>
    <s v="Michael Donnelly"/>
    <x v="3"/>
    <x v="2"/>
  </r>
  <r>
    <s v="Jacob Johnston"/>
    <s v="EXP-10011727 "/>
    <n v="57.81"/>
    <d v="2024-03-07T00:00:00"/>
    <x v="0"/>
    <s v="Wash Maintenance"/>
    <s v="trash dolly"/>
    <m/>
    <m/>
    <m/>
    <m/>
    <m/>
    <m/>
    <m/>
    <m/>
    <m/>
    <m/>
    <m/>
    <m/>
    <m/>
    <m/>
    <m/>
    <m/>
    <m/>
    <m/>
    <m/>
    <m/>
    <m/>
    <e v="#REF!"/>
    <s v="SL46@tidalwaveautospa.com"/>
    <s v="Michael Donnelly"/>
    <x v="3"/>
    <x v="2"/>
  </r>
  <r>
    <s v="Jacob Johnston"/>
    <s v="EXP-10011727 "/>
    <n v="34.14"/>
    <d v="2024-03-14T00:00:00"/>
    <x v="0"/>
    <s v="Wash Maintenance"/>
    <s v="soap"/>
    <m/>
    <m/>
    <m/>
    <m/>
    <m/>
    <m/>
    <m/>
    <m/>
    <m/>
    <m/>
    <m/>
    <m/>
    <m/>
    <m/>
    <m/>
    <m/>
    <m/>
    <m/>
    <m/>
    <m/>
    <m/>
    <e v="#REF!"/>
    <s v="SL46@tidalwaveautospa.com"/>
    <s v="Michael Donnelly"/>
    <x v="3"/>
    <x v="2"/>
  </r>
  <r>
    <s v="Al Kondry"/>
    <s v="EXP-10011554 "/>
    <n v="134.69"/>
    <d v="2024-02-24T00:00:00"/>
    <x v="22"/>
    <s v="Wash Supplies"/>
    <s v="Spray bottles"/>
    <m/>
    <m/>
    <m/>
    <m/>
    <m/>
    <m/>
    <m/>
    <m/>
    <m/>
    <m/>
    <m/>
    <m/>
    <m/>
    <m/>
    <m/>
    <m/>
    <m/>
    <m/>
    <m/>
    <m/>
    <m/>
    <e v="#REF!"/>
    <s v="SL212@tidalwaveautospa.com"/>
    <s v="Michael Donnelly"/>
    <x v="3"/>
    <x v="2"/>
  </r>
  <r>
    <s v="Al Kondry"/>
    <s v="EXP-10011554 "/>
    <n v="16.89"/>
    <d v="2024-03-04T00:00:00"/>
    <x v="23"/>
    <s v="Snacks"/>
    <s v="Water"/>
    <m/>
    <m/>
    <m/>
    <m/>
    <m/>
    <m/>
    <m/>
    <m/>
    <m/>
    <m/>
    <m/>
    <m/>
    <m/>
    <m/>
    <m/>
    <m/>
    <m/>
    <m/>
    <m/>
    <m/>
    <m/>
    <e v="#REF!"/>
    <s v="SL212@tidalwaveautospa.com"/>
    <s v="Michael Donnelly"/>
    <x v="3"/>
    <x v="2"/>
  </r>
  <r>
    <s v="Al Kondry"/>
    <s v="EXP-10011554 "/>
    <n v="271.10000000000002"/>
    <d v="2024-03-05T00:00:00"/>
    <x v="22"/>
    <s v="Parts"/>
    <s v="Wrong sized fittings"/>
    <m/>
    <m/>
    <m/>
    <m/>
    <m/>
    <m/>
    <m/>
    <m/>
    <m/>
    <m/>
    <m/>
    <m/>
    <m/>
    <m/>
    <m/>
    <m/>
    <m/>
    <m/>
    <m/>
    <m/>
    <m/>
    <e v="#REF!"/>
    <s v="SL212@tidalwaveautospa.com"/>
    <s v="Michael Donnelly"/>
    <x v="3"/>
    <x v="2"/>
  </r>
  <r>
    <s v="Al Kondry"/>
    <s v="EXP-10011554 "/>
    <n v="68.69"/>
    <d v="2024-03-05T00:00:00"/>
    <x v="22"/>
    <s v="Parts"/>
    <s v="fittings"/>
    <m/>
    <m/>
    <m/>
    <m/>
    <m/>
    <m/>
    <m/>
    <m/>
    <m/>
    <m/>
    <m/>
    <m/>
    <m/>
    <m/>
    <m/>
    <m/>
    <m/>
    <m/>
    <m/>
    <m/>
    <m/>
    <e v="#REF!"/>
    <s v="SL212@tidalwaveautospa.com"/>
    <s v="Michael Donnelly"/>
    <x v="3"/>
    <x v="2"/>
  </r>
  <r>
    <s v="Al Kondry"/>
    <s v="EXP-10011554 "/>
    <n v="-271.10000000000002"/>
    <d v="2024-03-06T00:00:00"/>
    <x v="22"/>
    <s v="Parts"/>
    <s v="Refund for wrong sozed fittings"/>
    <m/>
    <m/>
    <m/>
    <m/>
    <m/>
    <m/>
    <m/>
    <m/>
    <m/>
    <m/>
    <m/>
    <m/>
    <m/>
    <m/>
    <m/>
    <m/>
    <m/>
    <m/>
    <m/>
    <m/>
    <m/>
    <e v="#REF!"/>
    <s v="SL212@tidalwaveautospa.com"/>
    <s v="Michael Donnelly"/>
    <x v="3"/>
    <x v="2"/>
  </r>
  <r>
    <s v="Al Kondry"/>
    <s v="EXP-10011554 "/>
    <n v="214.33"/>
    <d v="2024-03-06T00:00:00"/>
    <x v="22"/>
    <s v="Parts"/>
    <s v="Fittings"/>
    <m/>
    <m/>
    <m/>
    <m/>
    <m/>
    <m/>
    <m/>
    <m/>
    <m/>
    <m/>
    <m/>
    <m/>
    <m/>
    <m/>
    <m/>
    <m/>
    <m/>
    <m/>
    <m/>
    <m/>
    <m/>
    <e v="#REF!"/>
    <s v="SL212@tidalwaveautospa.com"/>
    <s v="Michael Donnelly"/>
    <x v="3"/>
    <x v="2"/>
  </r>
  <r>
    <s v="Jeff Demboski"/>
    <s v="EXP-10012086 "/>
    <n v="33.729999999999997"/>
    <d v="2024-02-16T00:00:00"/>
    <x v="2"/>
    <s v="Parts"/>
    <s v="hose fitting"/>
    <m/>
    <m/>
    <m/>
    <m/>
    <m/>
    <m/>
    <m/>
    <m/>
    <m/>
    <m/>
    <m/>
    <m/>
    <m/>
    <m/>
    <m/>
    <m/>
    <m/>
    <m/>
    <m/>
    <m/>
    <m/>
    <e v="#REF!"/>
    <s v="SL139@tidalwaveautospa.com"/>
    <s v="Michael Donnelly"/>
    <x v="3"/>
    <x v="2"/>
  </r>
  <r>
    <s v="Jeff Demboski"/>
    <s v="EXP-10012086 "/>
    <n v="34.71"/>
    <d v="2024-02-22T00:00:00"/>
    <x v="0"/>
    <s v="Small Tools"/>
    <s v="wrench and broom"/>
    <m/>
    <m/>
    <m/>
    <m/>
    <m/>
    <m/>
    <m/>
    <m/>
    <m/>
    <m/>
    <m/>
    <m/>
    <m/>
    <m/>
    <m/>
    <m/>
    <m/>
    <m/>
    <m/>
    <m/>
    <m/>
    <e v="#REF!"/>
    <s v="SL139@tidalwaveautospa.com"/>
    <s v="Michael Donnelly"/>
    <x v="3"/>
    <x v="2"/>
  </r>
  <r>
    <s v="Jeff Demboski"/>
    <s v="EXP-10012086 "/>
    <n v="222.29"/>
    <d v="2024-02-26T00:00:00"/>
    <x v="0"/>
    <s v="Small Tools"/>
    <s v="reciprocating saw and supplies"/>
    <m/>
    <m/>
    <m/>
    <m/>
    <m/>
    <m/>
    <m/>
    <m/>
    <m/>
    <m/>
    <m/>
    <m/>
    <m/>
    <m/>
    <m/>
    <m/>
    <m/>
    <m/>
    <m/>
    <m/>
    <m/>
    <e v="#REF!"/>
    <s v="SL139@tidalwaveautospa.com"/>
    <s v="Michael Donnelly"/>
    <x v="3"/>
    <x v="2"/>
  </r>
  <r>
    <s v="Jeff Demboski"/>
    <s v="EXP-10012086 "/>
    <n v="39.619999999999997"/>
    <d v="2024-02-27T00:00:00"/>
    <x v="0"/>
    <s v="Wash Maintenance"/>
    <s v="cleaning supplies"/>
    <m/>
    <m/>
    <m/>
    <m/>
    <m/>
    <m/>
    <m/>
    <m/>
    <m/>
    <m/>
    <m/>
    <m/>
    <m/>
    <m/>
    <m/>
    <m/>
    <m/>
    <m/>
    <m/>
    <m/>
    <m/>
    <e v="#REF!"/>
    <s v="SL139@tidalwaveautospa.com"/>
    <s v="Michael Donnelly"/>
    <x v="3"/>
    <x v="2"/>
  </r>
  <r>
    <s v="Jeff Demboski"/>
    <s v="EXP-10012086 "/>
    <n v="-127.33"/>
    <d v="2024-02-29T00:00:00"/>
    <x v="0"/>
    <s v="Small Tools"/>
    <s v="saw return"/>
    <m/>
    <m/>
    <m/>
    <m/>
    <m/>
    <m/>
    <m/>
    <m/>
    <m/>
    <m/>
    <m/>
    <m/>
    <m/>
    <m/>
    <m/>
    <m/>
    <m/>
    <m/>
    <m/>
    <m/>
    <m/>
    <e v="#REF!"/>
    <s v="SL139@tidalwaveautospa.com"/>
    <s v="Michael Donnelly"/>
    <x v="3"/>
    <x v="2"/>
  </r>
  <r>
    <s v="Jeff Demboski"/>
    <s v="EXP-10012086 "/>
    <n v="273.89999999999998"/>
    <d v="2024-02-29T00:00:00"/>
    <x v="0"/>
    <s v="Small Tools"/>
    <s v="new saw and electrical tape"/>
    <m/>
    <m/>
    <m/>
    <m/>
    <m/>
    <m/>
    <m/>
    <m/>
    <m/>
    <m/>
    <m/>
    <m/>
    <m/>
    <m/>
    <m/>
    <m/>
    <m/>
    <m/>
    <m/>
    <m/>
    <m/>
    <e v="#REF!"/>
    <s v="SL139@tidalwaveautospa.com"/>
    <s v="Michael Donnelly"/>
    <x v="3"/>
    <x v="2"/>
  </r>
  <r>
    <s v="Jeff Demboski"/>
    <s v="EXP-10012086 "/>
    <n v="5.54"/>
    <d v="2024-03-02T00:00:00"/>
    <x v="1"/>
    <s v="Parts"/>
    <s v="coupler"/>
    <m/>
    <m/>
    <m/>
    <m/>
    <m/>
    <m/>
    <m/>
    <m/>
    <m/>
    <m/>
    <m/>
    <m/>
    <m/>
    <m/>
    <m/>
    <m/>
    <m/>
    <m/>
    <m/>
    <m/>
    <m/>
    <e v="#REF!"/>
    <s v="SL139@tidalwaveautospa.com"/>
    <s v="Michael Donnelly"/>
    <x v="3"/>
    <x v="2"/>
  </r>
  <r>
    <s v="Jeff Demboski"/>
    <s v="EXP-10012086 "/>
    <n v="13.82"/>
    <d v="2024-03-02T00:00:00"/>
    <x v="1"/>
    <s v="Parts"/>
    <s v="equipment repair supplies"/>
    <m/>
    <m/>
    <m/>
    <m/>
    <m/>
    <m/>
    <m/>
    <m/>
    <m/>
    <m/>
    <m/>
    <m/>
    <m/>
    <m/>
    <m/>
    <m/>
    <m/>
    <m/>
    <m/>
    <m/>
    <m/>
    <e v="#REF!"/>
    <s v="SL139@tidalwaveautospa.com"/>
    <s v="Michael Donnelly"/>
    <x v="3"/>
    <x v="2"/>
  </r>
  <r>
    <s v="Jeff Demboski"/>
    <s v="EXP-10012086 "/>
    <n v="192.59"/>
    <d v="2024-03-05T00:00:00"/>
    <x v="0"/>
    <s v="Wash Maintenance"/>
    <s v="replacement pressure washer hose 100ft"/>
    <m/>
    <m/>
    <m/>
    <m/>
    <m/>
    <m/>
    <m/>
    <m/>
    <m/>
    <m/>
    <m/>
    <m/>
    <m/>
    <m/>
    <m/>
    <m/>
    <m/>
    <m/>
    <m/>
    <m/>
    <m/>
    <e v="#REF!"/>
    <s v="SL139@tidalwaveautospa.com"/>
    <s v="Michael Donnelly"/>
    <x v="3"/>
    <x v="2"/>
  </r>
  <r>
    <s v="Jeff Demboski"/>
    <s v="EXP-10012086 "/>
    <n v="19.329999999999998"/>
    <d v="2024-03-05T00:00:00"/>
    <x v="0"/>
    <s v="Office Supplies"/>
    <s v="Toilet paper"/>
    <m/>
    <m/>
    <m/>
    <m/>
    <m/>
    <m/>
    <m/>
    <m/>
    <m/>
    <m/>
    <m/>
    <m/>
    <m/>
    <m/>
    <m/>
    <m/>
    <m/>
    <m/>
    <m/>
    <m/>
    <m/>
    <e v="#REF!"/>
    <s v="SL139@tidalwaveautospa.com"/>
    <s v="Michael Donnelly"/>
    <x v="3"/>
    <x v="2"/>
  </r>
  <r>
    <s v="Jeff Demboski"/>
    <s v="EXP-10012086 "/>
    <n v="165.03"/>
    <d v="2024-03-07T00:00:00"/>
    <x v="6"/>
    <s v="Wash Maintenance"/>
    <s v="Oil for air compressors"/>
    <m/>
    <m/>
    <m/>
    <m/>
    <m/>
    <m/>
    <m/>
    <m/>
    <m/>
    <m/>
    <m/>
    <m/>
    <m/>
    <m/>
    <m/>
    <m/>
    <m/>
    <m/>
    <m/>
    <m/>
    <m/>
    <e v="#REF!"/>
    <s v="SL139@tidalwaveautospa.com"/>
    <s v="Michael Donnelly"/>
    <x v="3"/>
    <x v="2"/>
  </r>
  <r>
    <s v="Marcus Stowell"/>
    <s v="EXP-10012100 "/>
    <n v="95.36"/>
    <d v="2024-03-06T00:00:00"/>
    <x v="0"/>
    <s v="Wash Maintenance"/>
    <s v="Dawn and vneger"/>
    <m/>
    <m/>
    <m/>
    <m/>
    <m/>
    <m/>
    <m/>
    <m/>
    <m/>
    <m/>
    <m/>
    <m/>
    <m/>
    <m/>
    <m/>
    <m/>
    <m/>
    <m/>
    <m/>
    <m/>
    <m/>
    <e v="#REF!"/>
    <s v="SL229@tidalwaveautospa.com"/>
    <s v="Ricky Doyle"/>
    <x v="3"/>
    <x v="2"/>
  </r>
  <r>
    <s v="Marcus Stowell"/>
    <s v="EXP-10012100 "/>
    <n v="40.76"/>
    <d v="2024-03-16T00:00:00"/>
    <x v="0"/>
    <s v="Wash Maintenance"/>
    <s v="Vineger, dawn, degreaser"/>
    <m/>
    <m/>
    <m/>
    <m/>
    <m/>
    <m/>
    <m/>
    <m/>
    <m/>
    <m/>
    <m/>
    <m/>
    <m/>
    <m/>
    <m/>
    <m/>
    <m/>
    <m/>
    <m/>
    <m/>
    <m/>
    <e v="#REF!"/>
    <s v="SL229@tidalwaveautospa.com"/>
    <s v="Ricky Doyle"/>
    <x v="3"/>
    <x v="2"/>
  </r>
  <r>
    <s v="Andrew Stephens"/>
    <s v="EXP-10012108 "/>
    <n v="424.23"/>
    <d v="2024-03-12T00:00:00"/>
    <x v="10"/>
    <s v="Wash Maintenance"/>
    <s v="Water softener salt for Fargo"/>
    <m/>
    <m/>
    <m/>
    <m/>
    <m/>
    <m/>
    <m/>
    <m/>
    <m/>
    <m/>
    <m/>
    <m/>
    <m/>
    <m/>
    <m/>
    <m/>
    <m/>
    <m/>
    <m/>
    <m/>
    <m/>
    <e v="#REF!"/>
    <s v="andrew.stephens@twavelead.com"/>
    <s v="Bruce Maxwell"/>
    <x v="3"/>
    <x v="2"/>
  </r>
  <r>
    <s v="Leslie Conway"/>
    <s v="EXP-10011972 "/>
    <n v="-9.1300000000000008"/>
    <d v="2024-02-20T00:00:00"/>
    <x v="21"/>
    <s v="Fuel"/>
    <s v="Lost receipt, gas station"/>
    <m/>
    <m/>
    <m/>
    <m/>
    <m/>
    <m/>
    <m/>
    <m/>
    <m/>
    <m/>
    <m/>
    <m/>
    <m/>
    <m/>
    <m/>
    <m/>
    <m/>
    <m/>
    <m/>
    <m/>
    <m/>
    <e v="#REF!"/>
    <s v="SL90@tidalwaveautospa.com"/>
    <s v="Andrew Stephens"/>
    <x v="3"/>
    <x v="2"/>
  </r>
  <r>
    <s v="Leslie Conway"/>
    <s v="EXP-10011972 "/>
    <n v="396.46"/>
    <d v="2024-02-20T00:00:00"/>
    <x v="0"/>
    <s v="Wash Maintenance"/>
    <s v="Hydraulic Oil"/>
    <m/>
    <m/>
    <m/>
    <m/>
    <m/>
    <m/>
    <m/>
    <m/>
    <m/>
    <m/>
    <m/>
    <m/>
    <m/>
    <m/>
    <m/>
    <m/>
    <m/>
    <m/>
    <m/>
    <m/>
    <m/>
    <e v="#REF!"/>
    <s v="SL90@tidalwaveautospa.com"/>
    <s v="Andrew Stephens"/>
    <x v="3"/>
    <x v="2"/>
  </r>
  <r>
    <s v="Leslie Conway"/>
    <s v="EXP-10011972 "/>
    <n v="50.44"/>
    <d v="2024-02-20T00:00:00"/>
    <x v="0"/>
    <s v="Wash Maintenance"/>
    <s v="Lubricants"/>
    <m/>
    <m/>
    <m/>
    <m/>
    <m/>
    <m/>
    <m/>
    <m/>
    <m/>
    <m/>
    <m/>
    <m/>
    <m/>
    <m/>
    <m/>
    <m/>
    <m/>
    <m/>
    <m/>
    <m/>
    <m/>
    <e v="#REF!"/>
    <s v="SL90@tidalwaveautospa.com"/>
    <s v="Andrew Stephens"/>
    <x v="3"/>
    <x v="2"/>
  </r>
  <r>
    <s v="Leslie Conway"/>
    <s v="EXP-10011972 "/>
    <n v="151.44999999999999"/>
    <d v="2024-02-21T00:00:00"/>
    <x v="0"/>
    <s v="Wash Maintenance"/>
    <s v="Softner pellets"/>
    <m/>
    <m/>
    <m/>
    <m/>
    <m/>
    <m/>
    <m/>
    <m/>
    <m/>
    <m/>
    <m/>
    <m/>
    <m/>
    <m/>
    <m/>
    <m/>
    <m/>
    <m/>
    <m/>
    <m/>
    <m/>
    <e v="#REF!"/>
    <s v="SL90@tidalwaveautospa.com"/>
    <s v="Andrew Stephens"/>
    <x v="3"/>
    <x v="2"/>
  </r>
  <r>
    <s v="Leslie Conway"/>
    <s v="EXP-10011972 "/>
    <n v="65.94"/>
    <d v="2024-02-22T00:00:00"/>
    <x v="0"/>
    <s v="Wash Maintenance"/>
    <s v="Vinegar and Soap"/>
    <m/>
    <m/>
    <m/>
    <m/>
    <m/>
    <m/>
    <m/>
    <m/>
    <m/>
    <m/>
    <m/>
    <m/>
    <m/>
    <m/>
    <m/>
    <m/>
    <m/>
    <m/>
    <m/>
    <m/>
    <m/>
    <e v="#REF!"/>
    <s v="SL90@tidalwaveautospa.com"/>
    <s v="Andrew Stephens"/>
    <x v="3"/>
    <x v="2"/>
  </r>
  <r>
    <s v="Leslie Conway"/>
    <s v="EXP-10011972 "/>
    <n v="11.81"/>
    <d v="2024-03-04T00:00:00"/>
    <x v="0"/>
    <s v="Office Supplies"/>
    <s v="Toilet paper"/>
    <m/>
    <m/>
    <m/>
    <m/>
    <m/>
    <m/>
    <m/>
    <m/>
    <m/>
    <m/>
    <m/>
    <m/>
    <m/>
    <m/>
    <m/>
    <m/>
    <m/>
    <m/>
    <m/>
    <m/>
    <m/>
    <e v="#REF!"/>
    <s v="SL90@tidalwaveautospa.com"/>
    <s v="Andrew Stephens"/>
    <x v="3"/>
    <x v="2"/>
  </r>
  <r>
    <s v="Javier Rocha"/>
    <s v="EXP-10011756 "/>
    <n v="50.88"/>
    <d v="2024-02-19T00:00:00"/>
    <x v="0"/>
    <s v="Wash Maintenance"/>
    <s v="Cleaning supplies"/>
    <m/>
    <m/>
    <m/>
    <m/>
    <m/>
    <m/>
    <m/>
    <m/>
    <m/>
    <m/>
    <m/>
    <m/>
    <m/>
    <m/>
    <m/>
    <m/>
    <m/>
    <m/>
    <m/>
    <m/>
    <m/>
    <e v="#REF!"/>
    <s v="SL265@tidalwaveautospa.com"/>
    <s v="Jeff Mathis"/>
    <x v="3"/>
    <x v="2"/>
  </r>
  <r>
    <s v="Javier Rocha"/>
    <s v="EXP-10011756 "/>
    <n v="124.24"/>
    <d v="2024-02-21T00:00:00"/>
    <x v="0"/>
    <s v="Wash Maintenance"/>
    <s v="Salt pellets/window"/>
    <m/>
    <m/>
    <m/>
    <m/>
    <m/>
    <m/>
    <m/>
    <m/>
    <m/>
    <m/>
    <m/>
    <m/>
    <m/>
    <m/>
    <m/>
    <m/>
    <m/>
    <m/>
    <m/>
    <m/>
    <m/>
    <e v="#REF!"/>
    <s v="SL265@tidalwaveautospa.com"/>
    <s v="Jeff Mathis"/>
    <x v="3"/>
    <x v="2"/>
  </r>
  <r>
    <s v="Javier Rocha"/>
    <s v="EXP-10011756 "/>
    <n v="65.680000000000007"/>
    <d v="2024-02-22T00:00:00"/>
    <x v="0"/>
    <s v="Wash Maintenance"/>
    <s v="Prep bucket"/>
    <m/>
    <m/>
    <m/>
    <m/>
    <m/>
    <m/>
    <m/>
    <m/>
    <m/>
    <m/>
    <m/>
    <m/>
    <m/>
    <m/>
    <m/>
    <m/>
    <m/>
    <m/>
    <m/>
    <m/>
    <m/>
    <e v="#REF!"/>
    <s v="SL265@tidalwaveautospa.com"/>
    <s v="Jeff Mathis"/>
    <x v="3"/>
    <x v="2"/>
  </r>
  <r>
    <s v="Javier Rocha"/>
    <s v="EXP-10011756 "/>
    <n v="35.1"/>
    <d v="2024-02-23T00:00:00"/>
    <x v="0"/>
    <s v="Snacks"/>
    <s v="Water/favoring"/>
    <m/>
    <m/>
    <m/>
    <m/>
    <m/>
    <m/>
    <m/>
    <m/>
    <m/>
    <m/>
    <m/>
    <m/>
    <m/>
    <m/>
    <m/>
    <m/>
    <m/>
    <m/>
    <m/>
    <m/>
    <m/>
    <e v="#REF!"/>
    <s v="SL265@tidalwaveautospa.com"/>
    <s v="Jeff Mathis"/>
    <x v="3"/>
    <x v="2"/>
  </r>
  <r>
    <s v="Javier Rocha"/>
    <s v="EXP-10011756 "/>
    <n v="104"/>
    <d v="2024-02-27T00:00:00"/>
    <x v="0"/>
    <s v="Wash Maintenance"/>
    <s v="Cleaning/oil"/>
    <m/>
    <m/>
    <m/>
    <m/>
    <m/>
    <m/>
    <m/>
    <m/>
    <m/>
    <m/>
    <m/>
    <m/>
    <m/>
    <m/>
    <m/>
    <m/>
    <m/>
    <m/>
    <m/>
    <m/>
    <m/>
    <e v="#REF!"/>
    <s v="SL265@tidalwaveautospa.com"/>
    <s v="Jeff Mathis"/>
    <x v="3"/>
    <x v="2"/>
  </r>
  <r>
    <s v="Javier Rocha"/>
    <s v="EXP-10011756 "/>
    <n v="39.79"/>
    <d v="2024-02-27T00:00:00"/>
    <x v="0"/>
    <s v="Wash Maintenance"/>
    <s v="Water/vinegar"/>
    <m/>
    <m/>
    <m/>
    <m/>
    <m/>
    <m/>
    <m/>
    <m/>
    <m/>
    <m/>
    <m/>
    <m/>
    <m/>
    <m/>
    <m/>
    <m/>
    <m/>
    <m/>
    <m/>
    <m/>
    <m/>
    <e v="#REF!"/>
    <s v="SL265@tidalwaveautospa.com"/>
    <s v="Jeff Mathis"/>
    <x v="3"/>
    <x v="2"/>
  </r>
  <r>
    <s v="Javier Rocha"/>
    <s v="EXP-10011756 "/>
    <n v="21.56"/>
    <d v="2024-03-01T00:00:00"/>
    <x v="2"/>
    <s v="Parts"/>
    <s v="Elbow for stainless repair"/>
    <m/>
    <m/>
    <m/>
    <m/>
    <m/>
    <m/>
    <m/>
    <m/>
    <m/>
    <m/>
    <m/>
    <m/>
    <m/>
    <m/>
    <m/>
    <m/>
    <m/>
    <m/>
    <m/>
    <m/>
    <m/>
    <e v="#REF!"/>
    <s v="SL265@tidalwaveautospa.com"/>
    <s v="Jeff Mathis"/>
    <x v="3"/>
    <x v="2"/>
  </r>
  <r>
    <s v="Javier Rocha"/>
    <s v="EXP-10011756 "/>
    <n v="117.56"/>
    <d v="2024-03-05T00:00:00"/>
    <x v="0"/>
    <s v="Wash Maintenance"/>
    <s v="Salt pellets"/>
    <m/>
    <m/>
    <m/>
    <m/>
    <m/>
    <m/>
    <m/>
    <m/>
    <m/>
    <m/>
    <m/>
    <m/>
    <m/>
    <m/>
    <m/>
    <m/>
    <m/>
    <m/>
    <m/>
    <m/>
    <m/>
    <e v="#REF!"/>
    <s v="SL265@tidalwaveautospa.com"/>
    <s v="Jeff Mathis"/>
    <x v="3"/>
    <x v="2"/>
  </r>
  <r>
    <s v="Javier Rocha"/>
    <s v="EXP-10011756 "/>
    <n v="49.72"/>
    <d v="2024-03-16T00:00:00"/>
    <x v="0"/>
    <s v="Snacks"/>
    <s v="Water/favoring"/>
    <m/>
    <m/>
    <m/>
    <m/>
    <m/>
    <m/>
    <m/>
    <m/>
    <m/>
    <m/>
    <m/>
    <m/>
    <m/>
    <m/>
    <m/>
    <m/>
    <m/>
    <m/>
    <m/>
    <m/>
    <m/>
    <e v="#REF!"/>
    <s v="SL265@tidalwaveautospa.com"/>
    <s v="Jeff Mathis"/>
    <x v="3"/>
    <x v="2"/>
  </r>
  <r>
    <s v="Travis Scroggins"/>
    <s v="EXP-10011910 "/>
    <n v="24.1"/>
    <d v="2024-03-12T00:00:00"/>
    <x v="0"/>
    <s v="Wash Maintenance"/>
    <s v="pipe glue and cleaner"/>
    <m/>
    <m/>
    <m/>
    <m/>
    <m/>
    <m/>
    <m/>
    <m/>
    <m/>
    <m/>
    <m/>
    <m/>
    <m/>
    <m/>
    <m/>
    <m/>
    <m/>
    <m/>
    <m/>
    <m/>
    <m/>
    <e v="#REF!"/>
    <s v="SL228@tidalwaveautospa.com"/>
    <s v="Joe Chavez"/>
    <x v="3"/>
    <x v="2"/>
  </r>
  <r>
    <s v="Travis Scroggins"/>
    <s v="EXP-10011910 "/>
    <n v="408.64"/>
    <d v="2024-03-12T00:00:00"/>
    <x v="0"/>
    <s v="Office Supplies"/>
    <s v="paper towels, gloves, trash bin"/>
    <m/>
    <m/>
    <m/>
    <m/>
    <m/>
    <m/>
    <m/>
    <m/>
    <m/>
    <m/>
    <m/>
    <m/>
    <m/>
    <m/>
    <m/>
    <m/>
    <m/>
    <m/>
    <m/>
    <m/>
    <m/>
    <e v="#REF!"/>
    <s v="SL228@tidalwaveautospa.com"/>
    <s v="Joe Chavez"/>
    <x v="3"/>
    <x v="2"/>
  </r>
  <r>
    <s v="Travis Scroggins"/>
    <s v="EXP-10011910 "/>
    <n v="74.34"/>
    <d v="2024-03-13T00:00:00"/>
    <x v="0"/>
    <s v="Office Supplies"/>
    <s v="cleaning stuff for bathrooms"/>
    <m/>
    <m/>
    <m/>
    <m/>
    <m/>
    <m/>
    <m/>
    <m/>
    <m/>
    <m/>
    <m/>
    <m/>
    <m/>
    <m/>
    <m/>
    <m/>
    <m/>
    <m/>
    <m/>
    <m/>
    <m/>
    <e v="#REF!"/>
    <s v="SL228@tidalwaveautospa.com"/>
    <s v="Joe Chavez"/>
    <x v="3"/>
    <x v="2"/>
  </r>
  <r>
    <s v="Travis Scroggins"/>
    <s v="EXP-10011910 "/>
    <n v="25.7"/>
    <d v="2024-03-15T00:00:00"/>
    <x v="0"/>
    <s v="Wash Maintenance"/>
    <s v="concrete cleaner"/>
    <m/>
    <m/>
    <m/>
    <m/>
    <m/>
    <m/>
    <m/>
    <m/>
    <m/>
    <m/>
    <m/>
    <m/>
    <m/>
    <m/>
    <m/>
    <m/>
    <m/>
    <m/>
    <m/>
    <m/>
    <m/>
    <e v="#REF!"/>
    <s v="SL228@tidalwaveautospa.com"/>
    <s v="Joe Chavez"/>
    <x v="3"/>
    <x v="2"/>
  </r>
  <r>
    <s v="James Stomieroski"/>
    <s v="EXP-10012104 "/>
    <n v="18.010000000000002"/>
    <d v="2024-03-16T00:00:00"/>
    <x v="37"/>
    <s v="Vehicle Damage Claims"/>
    <s v="antenna came off in the top brush"/>
    <m/>
    <m/>
    <m/>
    <m/>
    <m/>
    <m/>
    <m/>
    <m/>
    <m/>
    <m/>
    <m/>
    <m/>
    <m/>
    <m/>
    <m/>
    <m/>
    <m/>
    <m/>
    <m/>
    <m/>
    <m/>
    <e v="#REF!"/>
    <s v="SL221@tidalwaveautospa.com"/>
    <s v="Joe Chavez"/>
    <x v="3"/>
    <x v="2"/>
  </r>
  <r>
    <s v="James Stomieroski"/>
    <s v="EXP-10012104 "/>
    <n v="18.010000000000002"/>
    <d v="2024-03-17T00:00:00"/>
    <x v="37"/>
    <s v="Vehicle Damage Claims"/>
    <s v="antenna 2 came off in top brush"/>
    <m/>
    <m/>
    <m/>
    <m/>
    <m/>
    <m/>
    <m/>
    <m/>
    <m/>
    <m/>
    <m/>
    <m/>
    <m/>
    <m/>
    <m/>
    <m/>
    <m/>
    <m/>
    <m/>
    <m/>
    <m/>
    <e v="#REF!"/>
    <s v="SL221@tidalwaveautospa.com"/>
    <s v="Joe Chavez"/>
    <x v="3"/>
    <x v="2"/>
  </r>
  <r>
    <s v="Rebecca Jones"/>
    <s v="EXP-10012071 "/>
    <n v="6.03"/>
    <d v="2024-03-13T00:00:00"/>
    <x v="0"/>
    <s v="Office Supplies"/>
    <s v="TP"/>
    <m/>
    <m/>
    <m/>
    <m/>
    <m/>
    <m/>
    <m/>
    <m/>
    <m/>
    <m/>
    <m/>
    <m/>
    <m/>
    <m/>
    <m/>
    <m/>
    <m/>
    <m/>
    <m/>
    <m/>
    <m/>
    <e v="#REF!"/>
    <s v="SL182@tidalwaveautospa.com"/>
    <s v="Joe Chavez"/>
    <x v="3"/>
    <x v="2"/>
  </r>
  <r>
    <s v="Rebecca Jones"/>
    <s v="EXP-10012071 "/>
    <n v="74.930000000000007"/>
    <d v="2024-03-13T00:00:00"/>
    <x v="0"/>
    <s v="Office Supplies"/>
    <s v="TP, soap"/>
    <m/>
    <m/>
    <m/>
    <m/>
    <m/>
    <m/>
    <m/>
    <m/>
    <m/>
    <m/>
    <m/>
    <m/>
    <m/>
    <m/>
    <m/>
    <m/>
    <m/>
    <m/>
    <m/>
    <m/>
    <m/>
    <e v="#REF!"/>
    <s v="SL182@tidalwaveautospa.com"/>
    <s v="Joe Chavez"/>
    <x v="3"/>
    <x v="2"/>
  </r>
  <r>
    <s v="Rebecca Jones"/>
    <s v="EXP-10012071 "/>
    <n v="59.27"/>
    <d v="2024-03-15T00:00:00"/>
    <x v="0"/>
    <s v="Office Supplies"/>
    <s v="trash bin, hand soap, trash bags"/>
    <m/>
    <m/>
    <m/>
    <m/>
    <m/>
    <m/>
    <m/>
    <m/>
    <m/>
    <m/>
    <m/>
    <m/>
    <m/>
    <m/>
    <m/>
    <m/>
    <m/>
    <m/>
    <m/>
    <m/>
    <m/>
    <e v="#REF!"/>
    <s v="SL182@tidalwaveautospa.com"/>
    <s v="Joe Chavez"/>
    <x v="3"/>
    <x v="2"/>
  </r>
  <r>
    <s v="Joshua Smith"/>
    <s v="EXP-10012069 "/>
    <n v="31.12"/>
    <d v="2024-03-15T00:00:00"/>
    <x v="11"/>
    <s v="Small Tools"/>
    <s v="tool"/>
    <m/>
    <m/>
    <m/>
    <m/>
    <m/>
    <m/>
    <m/>
    <m/>
    <m/>
    <m/>
    <m/>
    <m/>
    <m/>
    <m/>
    <m/>
    <m/>
    <m/>
    <m/>
    <m/>
    <m/>
    <m/>
    <e v="#REF!"/>
    <s v="SL100@tidalwaveautospa.com"/>
    <s v="Joe Chavez"/>
    <x v="3"/>
    <x v="2"/>
  </r>
  <r>
    <s v="Joshua Smith"/>
    <s v="EXP-10012069 "/>
    <n v="55.11"/>
    <d v="2024-03-16T00:00:00"/>
    <x v="11"/>
    <s v="Safety Supplies"/>
    <s v="gloves"/>
    <m/>
    <m/>
    <m/>
    <m/>
    <m/>
    <m/>
    <m/>
    <m/>
    <m/>
    <m/>
    <m/>
    <m/>
    <m/>
    <m/>
    <m/>
    <m/>
    <m/>
    <m/>
    <m/>
    <m/>
    <m/>
    <e v="#REF!"/>
    <s v="SL100@tidalwaveautospa.com"/>
    <s v="Joe Chavez"/>
    <x v="3"/>
    <x v="2"/>
  </r>
  <r>
    <s v="Joshua Smith"/>
    <s v="EXP-10012069 "/>
    <n v="310.5"/>
    <d v="2024-03-17T00:00:00"/>
    <x v="6"/>
    <s v="Wash Repairs"/>
    <s v="welding part on exit of tunnel"/>
    <m/>
    <m/>
    <m/>
    <m/>
    <m/>
    <m/>
    <m/>
    <m/>
    <m/>
    <m/>
    <m/>
    <m/>
    <m/>
    <m/>
    <m/>
    <m/>
    <m/>
    <m/>
    <m/>
    <m/>
    <m/>
    <e v="#REF!"/>
    <s v="SL100@tidalwaveautospa.com"/>
    <s v="Joe Chavez"/>
    <x v="3"/>
    <x v="2"/>
  </r>
  <r>
    <s v="Joshua Smith"/>
    <s v="EXP-10012068 "/>
    <n v="328.57"/>
    <d v="2024-03-12T00:00:00"/>
    <x v="0"/>
    <s v="Wash Maintenance"/>
    <s v="salt for water softener"/>
    <m/>
    <m/>
    <m/>
    <m/>
    <m/>
    <m/>
    <m/>
    <m/>
    <m/>
    <m/>
    <m/>
    <m/>
    <m/>
    <m/>
    <m/>
    <m/>
    <m/>
    <m/>
    <m/>
    <m/>
    <m/>
    <e v="#REF!"/>
    <s v="SL100@tidalwaveautospa.com"/>
    <s v="Joe Chavez"/>
    <x v="3"/>
    <x v="2"/>
  </r>
  <r>
    <s v="Joshua Smith"/>
    <s v="EXP-10012068 "/>
    <n v="164.69"/>
    <d v="2024-03-12T00:00:00"/>
    <x v="25"/>
    <s v="Parts"/>
    <s v="parts"/>
    <m/>
    <m/>
    <m/>
    <m/>
    <m/>
    <m/>
    <m/>
    <m/>
    <m/>
    <m/>
    <m/>
    <m/>
    <m/>
    <m/>
    <m/>
    <m/>
    <m/>
    <m/>
    <m/>
    <m/>
    <m/>
    <e v="#REF!"/>
    <s v="SL100@tidalwaveautospa.com"/>
    <s v="Joe Chavez"/>
    <x v="3"/>
    <x v="2"/>
  </r>
  <r>
    <s v="Joshua Smith"/>
    <s v="EXP-10012068 "/>
    <n v="8.4700000000000006"/>
    <d v="2024-03-13T00:00:00"/>
    <x v="25"/>
    <s v="Parts"/>
    <s v="fuse"/>
    <m/>
    <m/>
    <m/>
    <m/>
    <m/>
    <m/>
    <m/>
    <m/>
    <m/>
    <m/>
    <m/>
    <m/>
    <m/>
    <m/>
    <m/>
    <m/>
    <m/>
    <m/>
    <m/>
    <m/>
    <m/>
    <e v="#REF!"/>
    <s v="SL100@tidalwaveautospa.com"/>
    <s v="Joe Chavez"/>
    <x v="3"/>
    <x v="2"/>
  </r>
  <r>
    <s v="Joshua Smith"/>
    <s v="EXP-10012068 "/>
    <n v="23.93"/>
    <d v="2024-03-13T00:00:00"/>
    <x v="11"/>
    <s v="Parts"/>
    <s v="screws"/>
    <m/>
    <m/>
    <m/>
    <m/>
    <m/>
    <m/>
    <m/>
    <m/>
    <m/>
    <m/>
    <m/>
    <m/>
    <m/>
    <m/>
    <m/>
    <m/>
    <m/>
    <m/>
    <m/>
    <m/>
    <m/>
    <e v="#REF!"/>
    <s v="SL100@tidalwaveautospa.com"/>
    <s v="Joe Chavez"/>
    <x v="3"/>
    <x v="2"/>
  </r>
  <r>
    <s v="Kip Frew"/>
    <s v="EXP-10012023 "/>
    <n v="42.49"/>
    <d v="2024-02-19T00:00:00"/>
    <x v="11"/>
    <s v="Small Tools"/>
    <s v="Hammer drill"/>
    <m/>
    <m/>
    <m/>
    <m/>
    <m/>
    <m/>
    <m/>
    <m/>
    <m/>
    <m/>
    <m/>
    <m/>
    <m/>
    <m/>
    <m/>
    <m/>
    <m/>
    <m/>
    <m/>
    <m/>
    <m/>
    <e v="#REF!"/>
    <s v="SL253@tidalwaveautospa.com"/>
    <s v="Cory Cummings"/>
    <x v="3"/>
    <x v="2"/>
  </r>
  <r>
    <s v="Kip Frew"/>
    <s v="EXP-10012023 "/>
    <n v="37.04"/>
    <d v="2024-02-19T00:00:00"/>
    <x v="14"/>
    <s v="Office Supplies"/>
    <s v="broom gripper, hand soap"/>
    <m/>
    <m/>
    <m/>
    <m/>
    <m/>
    <m/>
    <m/>
    <m/>
    <m/>
    <m/>
    <m/>
    <m/>
    <m/>
    <m/>
    <m/>
    <m/>
    <m/>
    <m/>
    <m/>
    <m/>
    <m/>
    <e v="#REF!"/>
    <s v="SL253@tidalwaveautospa.com"/>
    <s v="Cory Cummings"/>
    <x v="3"/>
    <x v="2"/>
  </r>
  <r>
    <s v="Kip Frew"/>
    <s v="EXP-10012023 "/>
    <n v="130.72999999999999"/>
    <d v="2024-02-20T00:00:00"/>
    <x v="25"/>
    <s v="Parts"/>
    <s v="Hoses for reel"/>
    <m/>
    <m/>
    <m/>
    <m/>
    <m/>
    <m/>
    <m/>
    <m/>
    <m/>
    <m/>
    <m/>
    <m/>
    <m/>
    <m/>
    <m/>
    <m/>
    <m/>
    <m/>
    <m/>
    <m/>
    <m/>
    <e v="#REF!"/>
    <s v="SL253@tidalwaveautospa.com"/>
    <s v="Cory Cummings"/>
    <x v="3"/>
    <x v="2"/>
  </r>
  <r>
    <s v="Kip Frew"/>
    <s v="EXP-10012023 "/>
    <n v="12.39"/>
    <d v="2024-02-20T00:00:00"/>
    <x v="25"/>
    <s v="Parts"/>
    <s v="fitting"/>
    <m/>
    <m/>
    <m/>
    <m/>
    <m/>
    <m/>
    <m/>
    <m/>
    <m/>
    <m/>
    <m/>
    <m/>
    <m/>
    <m/>
    <m/>
    <m/>
    <m/>
    <m/>
    <m/>
    <m/>
    <m/>
    <e v="#REF!"/>
    <s v="SL253@tidalwaveautospa.com"/>
    <s v="Cory Cummings"/>
    <x v="3"/>
    <x v="2"/>
  </r>
  <r>
    <s v="Kip Frew"/>
    <s v="EXP-10012023 "/>
    <n v="964.25"/>
    <d v="2024-02-21T00:00:00"/>
    <x v="25"/>
    <s v="Parts"/>
    <s v="hose reels"/>
    <m/>
    <m/>
    <m/>
    <m/>
    <m/>
    <m/>
    <m/>
    <m/>
    <m/>
    <m/>
    <m/>
    <m/>
    <m/>
    <m/>
    <m/>
    <m/>
    <m/>
    <m/>
    <m/>
    <m/>
    <m/>
    <e v="#REF!"/>
    <s v="SL253@tidalwaveautospa.com"/>
    <s v="Cory Cummings"/>
    <x v="3"/>
    <x v="2"/>
  </r>
  <r>
    <s v="Kip Frew"/>
    <s v="EXP-10012023 "/>
    <n v="11.43"/>
    <d v="2024-02-21T00:00:00"/>
    <x v="10"/>
    <s v="Wash Maintenance"/>
    <s v="JB Weld"/>
    <m/>
    <m/>
    <m/>
    <m/>
    <m/>
    <m/>
    <m/>
    <m/>
    <m/>
    <m/>
    <m/>
    <m/>
    <m/>
    <m/>
    <m/>
    <m/>
    <m/>
    <m/>
    <m/>
    <m/>
    <m/>
    <e v="#REF!"/>
    <s v="SL253@tidalwaveautospa.com"/>
    <s v="Cory Cummings"/>
    <x v="3"/>
    <x v="2"/>
  </r>
  <r>
    <s v="Kip Frew"/>
    <s v="EXP-10012023 "/>
    <n v="50.1"/>
    <d v="2024-02-22T00:00:00"/>
    <x v="10"/>
    <s v="Parts"/>
    <s v="concrete bits"/>
    <m/>
    <m/>
    <m/>
    <m/>
    <m/>
    <m/>
    <m/>
    <m/>
    <m/>
    <m/>
    <m/>
    <m/>
    <m/>
    <m/>
    <m/>
    <m/>
    <m/>
    <m/>
    <m/>
    <m/>
    <m/>
    <e v="#REF!"/>
    <s v="SL253@tidalwaveautospa.com"/>
    <s v="Cory Cummings"/>
    <x v="3"/>
    <x v="2"/>
  </r>
  <r>
    <s v="Kip Frew"/>
    <s v="EXP-10012023 "/>
    <n v="90.14"/>
    <d v="2024-02-24T00:00:00"/>
    <x v="10"/>
    <s v="Wash Supplies"/>
    <s v="bug sponges"/>
    <m/>
    <m/>
    <m/>
    <m/>
    <m/>
    <m/>
    <m/>
    <m/>
    <m/>
    <m/>
    <m/>
    <m/>
    <m/>
    <m/>
    <m/>
    <m/>
    <m/>
    <m/>
    <m/>
    <m/>
    <m/>
    <e v="#REF!"/>
    <s v="SL253@tidalwaveautospa.com"/>
    <s v="Cory Cummings"/>
    <x v="3"/>
    <x v="2"/>
  </r>
  <r>
    <s v="Kip Frew"/>
    <s v="EXP-10012023 "/>
    <n v="168"/>
    <d v="2024-02-25T00:00:00"/>
    <x v="0"/>
    <s v="Wash Maintenance"/>
    <s v="Cleaning"/>
    <m/>
    <m/>
    <m/>
    <m/>
    <m/>
    <m/>
    <m/>
    <m/>
    <m/>
    <m/>
    <m/>
    <m/>
    <m/>
    <m/>
    <m/>
    <m/>
    <m/>
    <m/>
    <m/>
    <m/>
    <m/>
    <e v="#REF!"/>
    <s v="SL253@tidalwaveautospa.com"/>
    <s v="Cory Cummings"/>
    <x v="3"/>
    <x v="2"/>
  </r>
  <r>
    <s v="Kip Frew"/>
    <s v="EXP-10012023 "/>
    <n v="29.98"/>
    <d v="2024-02-26T00:00:00"/>
    <x v="8"/>
    <s v="Snacks"/>
    <s v="coffee"/>
    <m/>
    <m/>
    <m/>
    <m/>
    <m/>
    <m/>
    <m/>
    <m/>
    <m/>
    <m/>
    <m/>
    <m/>
    <m/>
    <m/>
    <m/>
    <m/>
    <m/>
    <m/>
    <m/>
    <m/>
    <m/>
    <e v="#REF!"/>
    <s v="SL253@tidalwaveautospa.com"/>
    <s v="Cory Cummings"/>
    <x v="3"/>
    <x v="2"/>
  </r>
  <r>
    <s v="Kip Frew"/>
    <s v="EXP-10012023 "/>
    <n v="61.6"/>
    <d v="2024-02-26T00:00:00"/>
    <x v="37"/>
    <s v="Parts"/>
    <s v="connection hose for reels"/>
    <m/>
    <m/>
    <m/>
    <m/>
    <m/>
    <m/>
    <m/>
    <m/>
    <m/>
    <m/>
    <m/>
    <m/>
    <m/>
    <m/>
    <m/>
    <m/>
    <m/>
    <m/>
    <m/>
    <m/>
    <m/>
    <e v="#REF!"/>
    <s v="SL253@tidalwaveautospa.com"/>
    <s v="Cory Cummings"/>
    <x v="3"/>
    <x v="2"/>
  </r>
  <r>
    <s v="Kip Frew"/>
    <s v="EXP-10012023 "/>
    <n v="37.97"/>
    <d v="2024-02-26T00:00:00"/>
    <x v="37"/>
    <s v="Parts"/>
    <s v="connection for hose reel"/>
    <m/>
    <m/>
    <m/>
    <m/>
    <m/>
    <m/>
    <m/>
    <m/>
    <m/>
    <m/>
    <m/>
    <m/>
    <m/>
    <m/>
    <m/>
    <m/>
    <m/>
    <m/>
    <m/>
    <m/>
    <m/>
    <e v="#REF!"/>
    <s v="SL253@tidalwaveautospa.com"/>
    <s v="Cory Cummings"/>
    <x v="3"/>
    <x v="2"/>
  </r>
  <r>
    <s v="Kip Frew"/>
    <s v="EXP-10012023 "/>
    <n v="19.98"/>
    <d v="2024-02-28T00:00:00"/>
    <x v="8"/>
    <s v="Employee Incentive - Meals"/>
    <s v="Grand opening"/>
    <m/>
    <m/>
    <m/>
    <m/>
    <m/>
    <m/>
    <m/>
    <m/>
    <m/>
    <m/>
    <m/>
    <m/>
    <m/>
    <m/>
    <m/>
    <m/>
    <m/>
    <m/>
    <m/>
    <m/>
    <m/>
    <e v="#REF!"/>
    <s v="SL253@tidalwaveautospa.com"/>
    <s v="Cory Cummings"/>
    <x v="3"/>
    <x v="2"/>
  </r>
  <r>
    <s v="Kip Frew"/>
    <s v="EXP-10012023 "/>
    <n v="7.62"/>
    <d v="2024-02-28T00:00:00"/>
    <x v="7"/>
    <s v="Wash Maintenance"/>
    <s v="spray paint"/>
    <m/>
    <m/>
    <m/>
    <m/>
    <m/>
    <m/>
    <m/>
    <m/>
    <m/>
    <m/>
    <m/>
    <m/>
    <m/>
    <m/>
    <m/>
    <m/>
    <m/>
    <m/>
    <m/>
    <m/>
    <m/>
    <e v="#REF!"/>
    <s v="SL253@tidalwaveautospa.com"/>
    <s v="Cory Cummings"/>
    <x v="3"/>
    <x v="2"/>
  </r>
  <r>
    <s v="Kip Frew"/>
    <s v="EXP-10012023 "/>
    <n v="11.58"/>
    <d v="2024-02-28T00:00:00"/>
    <x v="7"/>
    <s v="Office Supplies"/>
    <s v="trash can office"/>
    <m/>
    <m/>
    <m/>
    <m/>
    <m/>
    <m/>
    <m/>
    <m/>
    <m/>
    <m/>
    <m/>
    <m/>
    <m/>
    <m/>
    <m/>
    <m/>
    <m/>
    <m/>
    <m/>
    <m/>
    <m/>
    <e v="#REF!"/>
    <s v="SL253@tidalwaveautospa.com"/>
    <s v="Cory Cummings"/>
    <x v="3"/>
    <x v="2"/>
  </r>
  <r>
    <s v="Kip Frew"/>
    <s v="EXP-10012023 "/>
    <n v="29.41"/>
    <d v="2024-02-29T00:00:00"/>
    <x v="8"/>
    <s v="Employee Incentive - Meals"/>
    <s v="Grand opening"/>
    <m/>
    <m/>
    <m/>
    <m/>
    <m/>
    <m/>
    <m/>
    <m/>
    <m/>
    <m/>
    <m/>
    <m/>
    <m/>
    <m/>
    <m/>
    <m/>
    <m/>
    <m/>
    <m/>
    <m/>
    <m/>
    <e v="#REF!"/>
    <s v="SL253@tidalwaveautospa.com"/>
    <s v="Cory Cummings"/>
    <x v="3"/>
    <x v="2"/>
  </r>
  <r>
    <s v="Kip Frew"/>
    <s v="EXP-10012023 "/>
    <n v="7.47"/>
    <d v="2024-03-03T00:00:00"/>
    <x v="19"/>
    <s v="Miscellaneous Expense - Non-SL"/>
    <s v="Wrong card"/>
    <m/>
    <m/>
    <m/>
    <m/>
    <m/>
    <m/>
    <m/>
    <m/>
    <m/>
    <m/>
    <m/>
    <m/>
    <m/>
    <m/>
    <m/>
    <m/>
    <m/>
    <m/>
    <m/>
    <m/>
    <m/>
    <e v="#REF!"/>
    <s v="SL253@tidalwaveautospa.com"/>
    <s v="Cory Cummings"/>
    <x v="3"/>
    <x v="2"/>
  </r>
  <r>
    <s v="Kip Frew"/>
    <s v="EXP-10012023 "/>
    <n v="150.19"/>
    <d v="2024-03-05T00:00:00"/>
    <x v="6"/>
    <s v="Wash Maintenance"/>
    <s v="Grease"/>
    <m/>
    <m/>
    <m/>
    <m/>
    <m/>
    <m/>
    <m/>
    <m/>
    <m/>
    <m/>
    <m/>
    <m/>
    <m/>
    <m/>
    <m/>
    <m/>
    <m/>
    <m/>
    <m/>
    <m/>
    <m/>
    <e v="#REF!"/>
    <s v="SL253@tidalwaveautospa.com"/>
    <s v="Cory Cummings"/>
    <x v="3"/>
    <x v="2"/>
  </r>
  <r>
    <s v="Kip Frew"/>
    <s v="EXP-10012023 "/>
    <n v="268.13"/>
    <d v="2024-03-08T00:00:00"/>
    <x v="11"/>
    <s v="Office Supplies"/>
    <s v="Radios"/>
    <m/>
    <m/>
    <m/>
    <m/>
    <m/>
    <m/>
    <m/>
    <m/>
    <m/>
    <m/>
    <m/>
    <m/>
    <m/>
    <m/>
    <m/>
    <m/>
    <m/>
    <m/>
    <m/>
    <m/>
    <m/>
    <e v="#REF!"/>
    <s v="SL253@tidalwaveautospa.com"/>
    <s v="Cory Cummings"/>
    <x v="3"/>
    <x v="2"/>
  </r>
  <r>
    <s v="Kip Frew"/>
    <s v="EXP-10012023 "/>
    <n v="27.71"/>
    <d v="2024-03-08T00:00:00"/>
    <x v="10"/>
    <s v="Wash Maintenance"/>
    <s v="cleaning supplies"/>
    <m/>
    <m/>
    <m/>
    <m/>
    <m/>
    <m/>
    <m/>
    <m/>
    <m/>
    <m/>
    <m/>
    <m/>
    <m/>
    <m/>
    <m/>
    <m/>
    <m/>
    <m/>
    <m/>
    <m/>
    <m/>
    <e v="#REF!"/>
    <s v="SL253@tidalwaveautospa.com"/>
    <s v="Cory Cummings"/>
    <x v="3"/>
    <x v="2"/>
  </r>
  <r>
    <s v="Steven Hurford"/>
    <s v="EXP-10012087 "/>
    <n v="86.91"/>
    <d v="2024-02-17T00:00:00"/>
    <x v="0"/>
    <s v="Wash Maintenance"/>
    <s v="dawn and vinegar"/>
    <m/>
    <m/>
    <m/>
    <m/>
    <m/>
    <m/>
    <m/>
    <m/>
    <m/>
    <m/>
    <m/>
    <m/>
    <m/>
    <m/>
    <m/>
    <m/>
    <m/>
    <m/>
    <m/>
    <m/>
    <m/>
    <e v="#REF!"/>
    <s v="SL167@tidalwaveautospa.com"/>
    <s v="Andrew Strevel"/>
    <x v="3"/>
    <x v="2"/>
  </r>
  <r>
    <s v="Steven Hurford"/>
    <s v="EXP-10012087 "/>
    <n v="241.72"/>
    <d v="2024-02-19T00:00:00"/>
    <x v="0"/>
    <s v="Wash Maintenance"/>
    <s v="salt for softener"/>
    <m/>
    <m/>
    <m/>
    <m/>
    <m/>
    <m/>
    <m/>
    <m/>
    <m/>
    <m/>
    <m/>
    <m/>
    <m/>
    <m/>
    <m/>
    <m/>
    <m/>
    <m/>
    <m/>
    <m/>
    <m/>
    <e v="#REF!"/>
    <s v="SL167@tidalwaveautospa.com"/>
    <s v="Andrew Strevel"/>
    <x v="3"/>
    <x v="2"/>
  </r>
  <r>
    <s v="Steven Hurford"/>
    <s v="EXP-10012087 "/>
    <n v="74.989999999999995"/>
    <d v="2024-02-29T00:00:00"/>
    <x v="0"/>
    <s v="Wash Maintenance"/>
    <s v="hydra oil"/>
    <m/>
    <m/>
    <m/>
    <m/>
    <m/>
    <m/>
    <m/>
    <m/>
    <m/>
    <m/>
    <m/>
    <m/>
    <m/>
    <m/>
    <m/>
    <m/>
    <m/>
    <m/>
    <m/>
    <m/>
    <m/>
    <e v="#REF!"/>
    <s v="SL167@tidalwaveautospa.com"/>
    <s v="Andrew Strevel"/>
    <x v="3"/>
    <x v="2"/>
  </r>
  <r>
    <s v="Steven Hurford"/>
    <s v="EXP-10012087 "/>
    <n v="152.38"/>
    <d v="2024-02-29T00:00:00"/>
    <x v="0"/>
    <s v="Wash Maintenance"/>
    <s v="salt"/>
    <m/>
    <m/>
    <m/>
    <m/>
    <m/>
    <m/>
    <m/>
    <m/>
    <m/>
    <m/>
    <m/>
    <m/>
    <m/>
    <m/>
    <m/>
    <m/>
    <m/>
    <m/>
    <m/>
    <m/>
    <m/>
    <e v="#REF!"/>
    <s v="SL167@tidalwaveautospa.com"/>
    <s v="Andrew Strevel"/>
    <x v="3"/>
    <x v="2"/>
  </r>
  <r>
    <s v="Steven Hurford"/>
    <s v="EXP-10012087 "/>
    <n v="60.52"/>
    <d v="2024-03-01T00:00:00"/>
    <x v="0"/>
    <s v="Wash Maintenance"/>
    <s v="cleaners"/>
    <m/>
    <m/>
    <m/>
    <m/>
    <m/>
    <m/>
    <m/>
    <m/>
    <m/>
    <m/>
    <m/>
    <m/>
    <m/>
    <m/>
    <m/>
    <m/>
    <m/>
    <m/>
    <m/>
    <m/>
    <m/>
    <e v="#REF!"/>
    <s v="SL167@tidalwaveautospa.com"/>
    <s v="Andrew Strevel"/>
    <x v="3"/>
    <x v="2"/>
  </r>
  <r>
    <s v="Steven Hurford"/>
    <s v="EXP-10012087 "/>
    <n v="7.39"/>
    <d v="2024-03-01T00:00:00"/>
    <x v="0"/>
    <s v="Wash Maintenance"/>
    <s v="vinegar"/>
    <m/>
    <m/>
    <m/>
    <m/>
    <m/>
    <m/>
    <m/>
    <m/>
    <m/>
    <m/>
    <m/>
    <m/>
    <m/>
    <m/>
    <m/>
    <m/>
    <m/>
    <m/>
    <m/>
    <m/>
    <m/>
    <e v="#REF!"/>
    <s v="SL167@tidalwaveautospa.com"/>
    <s v="Andrew Strevel"/>
    <x v="3"/>
    <x v="2"/>
  </r>
  <r>
    <s v="Steven Hurford"/>
    <s v="EXP-10012087 "/>
    <n v="115.01"/>
    <d v="2024-03-04T00:00:00"/>
    <x v="0"/>
    <s v="Wash Maintenance"/>
    <s v="dawn and vinegar"/>
    <m/>
    <m/>
    <m/>
    <m/>
    <m/>
    <m/>
    <m/>
    <m/>
    <m/>
    <m/>
    <m/>
    <m/>
    <m/>
    <m/>
    <m/>
    <m/>
    <m/>
    <m/>
    <m/>
    <m/>
    <m/>
    <e v="#REF!"/>
    <s v="SL167@tidalwaveautospa.com"/>
    <s v="Andrew Strevel"/>
    <x v="3"/>
    <x v="2"/>
  </r>
  <r>
    <s v="Cory Knight"/>
    <s v="EXP-10012102 "/>
    <n v="23.68"/>
    <d v="2024-03-05T00:00:00"/>
    <x v="6"/>
    <s v="Office Supplies"/>
    <s v="paper towels, broom, pail, dustpans"/>
    <m/>
    <m/>
    <m/>
    <m/>
    <m/>
    <m/>
    <m/>
    <m/>
    <m/>
    <m/>
    <m/>
    <m/>
    <m/>
    <m/>
    <m/>
    <m/>
    <m/>
    <m/>
    <m/>
    <m/>
    <m/>
    <e v="#REF!"/>
    <s v="SL282@tidalwaveautospa.com"/>
    <s v="Cory Cummings"/>
    <x v="3"/>
    <x v="2"/>
  </r>
  <r>
    <s v="Cory Knight"/>
    <s v="EXP-10012102 "/>
    <n v="25.61"/>
    <d v="2024-03-05T00:00:00"/>
    <x v="6"/>
    <s v="Office Supplies"/>
    <s v="brass key"/>
    <m/>
    <m/>
    <m/>
    <m/>
    <m/>
    <m/>
    <m/>
    <m/>
    <m/>
    <m/>
    <m/>
    <m/>
    <m/>
    <m/>
    <m/>
    <m/>
    <m/>
    <m/>
    <m/>
    <m/>
    <m/>
    <e v="#REF!"/>
    <s v="SL282@tidalwaveautospa.com"/>
    <s v="Cory Cummings"/>
    <x v="3"/>
    <x v="2"/>
  </r>
  <r>
    <s v="Cory Knight"/>
    <s v="EXP-10012102 "/>
    <n v="55.45"/>
    <d v="2024-03-12T00:00:00"/>
    <x v="6"/>
    <s v="Snacks"/>
    <s v="water"/>
    <m/>
    <m/>
    <m/>
    <m/>
    <m/>
    <m/>
    <m/>
    <m/>
    <m/>
    <m/>
    <m/>
    <m/>
    <m/>
    <m/>
    <m/>
    <m/>
    <m/>
    <m/>
    <m/>
    <m/>
    <m/>
    <e v="#REF!"/>
    <s v="SL282@tidalwaveautospa.com"/>
    <s v="Cory Cummings"/>
    <x v="3"/>
    <x v="2"/>
  </r>
  <r>
    <s v="Cory Knight"/>
    <s v="EXP-10012102 "/>
    <n v="1148.2"/>
    <d v="2024-03-12T00:00:00"/>
    <x v="12"/>
    <s v="Wash Supplies"/>
    <s v="anti-fatigue mats, cabinets, dollies, trash cans"/>
    <m/>
    <m/>
    <m/>
    <m/>
    <m/>
    <m/>
    <m/>
    <m/>
    <m/>
    <m/>
    <m/>
    <m/>
    <m/>
    <m/>
    <m/>
    <m/>
    <m/>
    <m/>
    <m/>
    <m/>
    <m/>
    <e v="#REF!"/>
    <s v="SL282@tidalwaveautospa.com"/>
    <s v="Cory Cummings"/>
    <x v="3"/>
    <x v="2"/>
  </r>
  <r>
    <s v="Aaron Johnson"/>
    <s v="EXP-10012098 "/>
    <n v="500.12"/>
    <d v="2024-02-19T00:00:00"/>
    <x v="4"/>
    <s v="Recruitment"/>
    <s v="Indeed Ad"/>
    <m/>
    <m/>
    <m/>
    <m/>
    <m/>
    <m/>
    <m/>
    <m/>
    <m/>
    <m/>
    <m/>
    <m/>
    <m/>
    <m/>
    <m/>
    <m/>
    <m/>
    <m/>
    <m/>
    <m/>
    <m/>
    <e v="#REF!"/>
    <s v="SL108@tidalwaveautospa.com"/>
    <s v="Cory Cummings"/>
    <x v="3"/>
    <x v="2"/>
  </r>
  <r>
    <s v="Aaron Johnson"/>
    <s v="EXP-10012098 "/>
    <n v="115.19"/>
    <d v="2024-02-20T00:00:00"/>
    <x v="0"/>
    <s v="Wash Maintenance"/>
    <s v="Window scrubbers and handles"/>
    <m/>
    <m/>
    <m/>
    <m/>
    <m/>
    <m/>
    <m/>
    <m/>
    <m/>
    <m/>
    <m/>
    <m/>
    <m/>
    <m/>
    <m/>
    <m/>
    <m/>
    <m/>
    <m/>
    <m/>
    <m/>
    <e v="#REF!"/>
    <s v="SL108@tidalwaveautospa.com"/>
    <s v="Cory Cummings"/>
    <x v="3"/>
    <x v="2"/>
  </r>
  <r>
    <s v="Aaron Johnson"/>
    <s v="EXP-10012098 "/>
    <n v="42.06"/>
    <d v="2024-03-07T00:00:00"/>
    <x v="0"/>
    <s v="Wash Maintenance"/>
    <s v="Soap and vinegar"/>
    <m/>
    <m/>
    <m/>
    <m/>
    <m/>
    <m/>
    <m/>
    <m/>
    <m/>
    <m/>
    <m/>
    <m/>
    <m/>
    <m/>
    <m/>
    <m/>
    <m/>
    <m/>
    <m/>
    <m/>
    <m/>
    <e v="#REF!"/>
    <s v="SL108@tidalwaveautospa.com"/>
    <s v="Cory Cummings"/>
    <x v="3"/>
    <x v="2"/>
  </r>
  <r>
    <s v="Aaron Johnson"/>
    <s v="EXP-10012098 "/>
    <n v="27.31"/>
    <d v="2024-03-08T00:00:00"/>
    <x v="0"/>
    <s v="Office Supplies"/>
    <s v="Toilet paper"/>
    <m/>
    <m/>
    <m/>
    <m/>
    <m/>
    <m/>
    <m/>
    <m/>
    <m/>
    <m/>
    <m/>
    <m/>
    <m/>
    <m/>
    <m/>
    <m/>
    <m/>
    <m/>
    <m/>
    <m/>
    <m/>
    <e v="#REF!"/>
    <s v="SL108@tidalwaveautospa.com"/>
    <s v="Cory Cummings"/>
    <x v="3"/>
    <x v="2"/>
  </r>
  <r>
    <s v="Aaron Johnson"/>
    <s v="EXP-10012098 "/>
    <n v="6.19"/>
    <d v="2024-03-13T00:00:00"/>
    <x v="1"/>
    <s v="Small Tools"/>
    <s v="Ouone jack for key pad plug"/>
    <m/>
    <m/>
    <m/>
    <m/>
    <m/>
    <m/>
    <m/>
    <m/>
    <m/>
    <m/>
    <m/>
    <m/>
    <m/>
    <m/>
    <m/>
    <m/>
    <m/>
    <m/>
    <m/>
    <m/>
    <m/>
    <e v="#REF!"/>
    <s v="SL108@tidalwaveautospa.com"/>
    <s v="Cory Cummings"/>
    <x v="3"/>
    <x v="2"/>
  </r>
  <r>
    <s v="Aaron Johnson"/>
    <s v="EXP-10012098 "/>
    <n v="501.45"/>
    <d v="2024-03-15T00:00:00"/>
    <x v="4"/>
    <s v="Recruitment"/>
    <s v="Indeed ads"/>
    <m/>
    <m/>
    <m/>
    <m/>
    <m/>
    <m/>
    <m/>
    <m/>
    <m/>
    <m/>
    <m/>
    <m/>
    <m/>
    <m/>
    <m/>
    <m/>
    <m/>
    <m/>
    <m/>
    <m/>
    <m/>
    <e v="#REF!"/>
    <s v="SL108@tidalwaveautospa.com"/>
    <s v="Cory Cummings"/>
    <x v="3"/>
    <x v="2"/>
  </r>
  <r>
    <s v="Aaron Johnson"/>
    <s v="EXP-10012098 "/>
    <n v="74.989999999999995"/>
    <d v="2024-03-15T00:00:00"/>
    <x v="0"/>
    <s v="Wash Maintenance"/>
    <s v="Hydraulic fluid"/>
    <m/>
    <m/>
    <m/>
    <m/>
    <m/>
    <m/>
    <m/>
    <m/>
    <m/>
    <m/>
    <m/>
    <m/>
    <m/>
    <m/>
    <m/>
    <m/>
    <m/>
    <m/>
    <m/>
    <m/>
    <m/>
    <e v="#REF!"/>
    <s v="SL108@tidalwaveautospa.com"/>
    <s v="Cory Cummings"/>
    <x v="3"/>
    <x v="2"/>
  </r>
  <r>
    <s v="Aaron Johnson"/>
    <s v="EXP-10012098 "/>
    <n v="42.06"/>
    <d v="2024-03-15T00:00:00"/>
    <x v="0"/>
    <s v="Wash Maintenance"/>
    <s v="Dawn and vinegar"/>
    <m/>
    <m/>
    <m/>
    <m/>
    <m/>
    <m/>
    <m/>
    <m/>
    <m/>
    <m/>
    <m/>
    <m/>
    <m/>
    <m/>
    <m/>
    <m/>
    <m/>
    <m/>
    <m/>
    <m/>
    <m/>
    <e v="#REF!"/>
    <s v="SL108@tidalwaveautospa.com"/>
    <s v="Cory Cummings"/>
    <x v="3"/>
    <x v="2"/>
  </r>
  <r>
    <s v="Ben Boyd"/>
    <s v="EXP-10012094 "/>
    <n v="59.35"/>
    <d v="2024-03-17T00:00:00"/>
    <x v="10"/>
    <s v="Wash Supplies"/>
    <s v="spray nozzles"/>
    <m/>
    <m/>
    <m/>
    <m/>
    <m/>
    <m/>
    <m/>
    <m/>
    <m/>
    <m/>
    <m/>
    <m/>
    <m/>
    <m/>
    <m/>
    <m/>
    <m/>
    <m/>
    <m/>
    <m/>
    <m/>
    <e v="#REF!"/>
    <s v="SL74@tidalwaveautospa.com"/>
    <s v="Ricky Doyle"/>
    <x v="3"/>
    <x v="2"/>
  </r>
  <r>
    <s v="Brian Wilson"/>
    <s v="EXP-10011760 "/>
    <n v="118.09"/>
    <d v="2024-02-28T00:00:00"/>
    <x v="0"/>
    <s v="Safety Supplies"/>
    <s v="Gloves"/>
    <m/>
    <m/>
    <m/>
    <m/>
    <m/>
    <m/>
    <m/>
    <m/>
    <m/>
    <m/>
    <m/>
    <m/>
    <m/>
    <m/>
    <m/>
    <m/>
    <m/>
    <m/>
    <m/>
    <m/>
    <m/>
    <e v="#REF!"/>
    <s v="SL204@tidalwaveautospa.com"/>
    <s v="Ricky Doyle"/>
    <x v="3"/>
    <x v="2"/>
  </r>
  <r>
    <s v="RASHAD JONES"/>
    <s v="EXP-10012081 "/>
    <n v="118.43"/>
    <d v="2024-02-26T00:00:00"/>
    <x v="0"/>
    <s v="Wash Maintenance"/>
    <s v="Dawn, paper towels, water"/>
    <m/>
    <m/>
    <m/>
    <m/>
    <m/>
    <m/>
    <m/>
    <m/>
    <m/>
    <m/>
    <m/>
    <m/>
    <m/>
    <m/>
    <m/>
    <m/>
    <m/>
    <m/>
    <m/>
    <m/>
    <m/>
    <e v="#REF!"/>
    <s v="SL186@tidalwaveautospa.com"/>
    <s v="Ricky Doyle"/>
    <x v="3"/>
    <x v="2"/>
  </r>
  <r>
    <s v="RASHAD JONES"/>
    <s v="EXP-10012081 "/>
    <n v="138.51"/>
    <d v="2024-03-05T00:00:00"/>
    <x v="0"/>
    <s v="Wash Maintenance"/>
    <s v="Window cleaning sppnges"/>
    <m/>
    <m/>
    <m/>
    <m/>
    <m/>
    <m/>
    <m/>
    <m/>
    <m/>
    <m/>
    <m/>
    <m/>
    <m/>
    <m/>
    <m/>
    <m/>
    <m/>
    <m/>
    <m/>
    <m/>
    <m/>
    <e v="#REF!"/>
    <s v="SL186@tidalwaveautospa.com"/>
    <s v="Ricky Doyle"/>
    <x v="3"/>
    <x v="2"/>
  </r>
  <r>
    <s v="RASHAD JONES"/>
    <s v="EXP-10012081 "/>
    <n v="37.130000000000003"/>
    <d v="2024-03-06T00:00:00"/>
    <x v="0"/>
    <s v="Wash Maintenance"/>
    <s v="Oxiclean and cleaning supplies"/>
    <m/>
    <m/>
    <m/>
    <m/>
    <m/>
    <m/>
    <m/>
    <m/>
    <m/>
    <m/>
    <m/>
    <m/>
    <m/>
    <m/>
    <m/>
    <m/>
    <m/>
    <m/>
    <m/>
    <m/>
    <m/>
    <e v="#REF!"/>
    <s v="SL186@tidalwaveautospa.com"/>
    <s v="Ricky Doyle"/>
    <x v="3"/>
    <x v="2"/>
  </r>
  <r>
    <s v="RASHAD JONES"/>
    <s v="EXP-10012081 "/>
    <n v="84.85"/>
    <d v="2024-03-09T00:00:00"/>
    <x v="0"/>
    <s v="Small Tools"/>
    <s v="Crimping tool"/>
    <m/>
    <m/>
    <m/>
    <m/>
    <m/>
    <m/>
    <m/>
    <m/>
    <m/>
    <m/>
    <m/>
    <m/>
    <m/>
    <m/>
    <m/>
    <m/>
    <m/>
    <m/>
    <m/>
    <m/>
    <m/>
    <e v="#REF!"/>
    <s v="SL186@tidalwaveautospa.com"/>
    <s v="Ricky Doyle"/>
    <x v="3"/>
    <x v="2"/>
  </r>
  <r>
    <s v="RASHAD JONES"/>
    <s v="EXP-10012081 "/>
    <n v="21.39"/>
    <d v="2024-03-10T00:00:00"/>
    <x v="0"/>
    <s v="Wash Maintenance"/>
    <s v="Cleaning vinegar"/>
    <m/>
    <m/>
    <m/>
    <m/>
    <m/>
    <m/>
    <m/>
    <m/>
    <m/>
    <m/>
    <m/>
    <m/>
    <m/>
    <m/>
    <m/>
    <m/>
    <m/>
    <m/>
    <m/>
    <m/>
    <m/>
    <e v="#REF!"/>
    <s v="SL186@tidalwaveautospa.com"/>
    <s v="Ricky Doyle"/>
    <x v="3"/>
    <x v="2"/>
  </r>
  <r>
    <s v="RASHAD JONES"/>
    <s v="EXP-10012081 "/>
    <n v="82.24"/>
    <d v="2024-03-13T00:00:00"/>
    <x v="0"/>
    <s v="Wash Maintenance"/>
    <s v="Oxiclean, Dawn"/>
    <m/>
    <m/>
    <m/>
    <m/>
    <m/>
    <m/>
    <m/>
    <m/>
    <m/>
    <m/>
    <m/>
    <m/>
    <m/>
    <m/>
    <m/>
    <m/>
    <m/>
    <m/>
    <m/>
    <m/>
    <m/>
    <e v="#REF!"/>
    <s v="SL186@tidalwaveautospa.com"/>
    <s v="Ricky Doyle"/>
    <x v="3"/>
    <x v="2"/>
  </r>
  <r>
    <s v="Dalton Shock"/>
    <s v="EXP-10012074 "/>
    <n v="66.12"/>
    <d v="2024-03-13T00:00:00"/>
    <x v="0"/>
    <s v="Wash Maintenance"/>
    <s v="Dawn, baby oil, water"/>
    <m/>
    <m/>
    <m/>
    <m/>
    <m/>
    <m/>
    <m/>
    <m/>
    <m/>
    <m/>
    <m/>
    <m/>
    <m/>
    <m/>
    <m/>
    <m/>
    <m/>
    <m/>
    <m/>
    <m/>
    <m/>
    <e v="#REF!"/>
    <s v="SL79@tidalwaveautospa.com"/>
    <s v="Ricky Doyle"/>
    <x v="3"/>
    <x v="2"/>
  </r>
  <r>
    <s v="JEFFREY MCDUFFIE"/>
    <s v="EXP-10010632 "/>
    <n v="367.91"/>
    <d v="2024-03-05T00:00:00"/>
    <x v="11"/>
    <s v="Wash Supplies"/>
    <s v="spray bottles"/>
    <m/>
    <m/>
    <m/>
    <m/>
    <m/>
    <m/>
    <m/>
    <m/>
    <m/>
    <m/>
    <m/>
    <m/>
    <m/>
    <m/>
    <m/>
    <m/>
    <m/>
    <m/>
    <m/>
    <m/>
    <m/>
    <e v="#REF!"/>
    <s v="SL242@tidalwaveautospa.com"/>
    <s v="Michael Donnelly"/>
    <x v="3"/>
    <x v="2"/>
  </r>
  <r>
    <s v="Lee Triggs"/>
    <s v="EXP-10012050 "/>
    <n v="86.09"/>
    <d v="2024-02-17T00:00:00"/>
    <x v="0"/>
    <s v="Wash Maintenance"/>
    <s v="cleaners"/>
    <m/>
    <m/>
    <m/>
    <m/>
    <m/>
    <m/>
    <m/>
    <m/>
    <m/>
    <m/>
    <m/>
    <m/>
    <m/>
    <m/>
    <m/>
    <m/>
    <m/>
    <m/>
    <m/>
    <m/>
    <m/>
    <e v="#REF!"/>
    <s v="SL49@tidalwaveautospa.com"/>
    <s v="Michael Donnelly"/>
    <x v="3"/>
    <x v="2"/>
  </r>
  <r>
    <s v="Lee Triggs"/>
    <s v="EXP-10012050 "/>
    <n v="38.369999999999997"/>
    <d v="2024-02-18T00:00:00"/>
    <x v="0"/>
    <s v="Wash Maintenance"/>
    <s v="gloves cleaners"/>
    <m/>
    <m/>
    <m/>
    <m/>
    <m/>
    <m/>
    <m/>
    <m/>
    <m/>
    <m/>
    <m/>
    <m/>
    <m/>
    <m/>
    <m/>
    <m/>
    <m/>
    <m/>
    <m/>
    <m/>
    <m/>
    <e v="#REF!"/>
    <s v="SL49@tidalwaveautospa.com"/>
    <s v="Michael Donnelly"/>
    <x v="3"/>
    <x v="2"/>
  </r>
  <r>
    <s v="Lee Triggs"/>
    <s v="EXP-10012050 "/>
    <n v="44.34"/>
    <d v="2024-02-18T00:00:00"/>
    <x v="0"/>
    <s v="Office Supplies"/>
    <s v="soap tylenol"/>
    <m/>
    <m/>
    <m/>
    <m/>
    <m/>
    <m/>
    <m/>
    <m/>
    <m/>
    <m/>
    <m/>
    <m/>
    <m/>
    <m/>
    <m/>
    <m/>
    <m/>
    <m/>
    <m/>
    <m/>
    <m/>
    <e v="#REF!"/>
    <s v="SL49@tidalwaveautospa.com"/>
    <s v="Michael Donnelly"/>
    <x v="3"/>
    <x v="2"/>
  </r>
  <r>
    <s v="Lee Triggs"/>
    <s v="EXP-10012050 "/>
    <n v="395.39"/>
    <d v="2024-02-20T00:00:00"/>
    <x v="0"/>
    <s v="Wash Maintenance"/>
    <s v="oil base fluid"/>
    <m/>
    <m/>
    <m/>
    <m/>
    <m/>
    <m/>
    <m/>
    <m/>
    <m/>
    <m/>
    <m/>
    <m/>
    <m/>
    <m/>
    <m/>
    <m/>
    <m/>
    <m/>
    <m/>
    <m/>
    <m/>
    <e v="#REF!"/>
    <s v="SL49@tidalwaveautospa.com"/>
    <s v="Michael Donnelly"/>
    <x v="3"/>
    <x v="2"/>
  </r>
  <r>
    <s v="Lee Triggs"/>
    <s v="EXP-10012050 "/>
    <n v="19.89"/>
    <d v="2024-02-22T00:00:00"/>
    <x v="0"/>
    <s v="Wash Maintenance"/>
    <s v="guide chain"/>
    <m/>
    <m/>
    <m/>
    <m/>
    <m/>
    <m/>
    <m/>
    <m/>
    <m/>
    <m/>
    <m/>
    <m/>
    <m/>
    <m/>
    <m/>
    <m/>
    <m/>
    <m/>
    <m/>
    <m/>
    <m/>
    <e v="#REF!"/>
    <s v="SL49@tidalwaveautospa.com"/>
    <s v="Michael Donnelly"/>
    <x v="3"/>
    <x v="2"/>
  </r>
  <r>
    <s v="Lee Triggs"/>
    <s v="EXP-10012050 "/>
    <n v="76.260000000000005"/>
    <d v="2024-02-23T00:00:00"/>
    <x v="1"/>
    <s v="Signage"/>
    <s v="new no parking signs"/>
    <m/>
    <m/>
    <m/>
    <m/>
    <m/>
    <m/>
    <m/>
    <m/>
    <m/>
    <m/>
    <m/>
    <m/>
    <m/>
    <m/>
    <m/>
    <m/>
    <m/>
    <m/>
    <m/>
    <m/>
    <m/>
    <e v="#REF!"/>
    <s v="SL49@tidalwaveautospa.com"/>
    <s v="Michael Donnelly"/>
    <x v="3"/>
    <x v="2"/>
  </r>
  <r>
    <s v="Lee Triggs"/>
    <s v="EXP-10012050 "/>
    <n v="88.94"/>
    <d v="2024-03-01T00:00:00"/>
    <x v="0"/>
    <s v="Wash Maintenance"/>
    <s v="sign posts"/>
    <m/>
    <m/>
    <m/>
    <m/>
    <m/>
    <m/>
    <m/>
    <m/>
    <m/>
    <m/>
    <m/>
    <m/>
    <m/>
    <m/>
    <m/>
    <m/>
    <m/>
    <m/>
    <m/>
    <m/>
    <m/>
    <e v="#REF!"/>
    <s v="SL49@tidalwaveautospa.com"/>
    <s v="Michael Donnelly"/>
    <x v="3"/>
    <x v="2"/>
  </r>
  <r>
    <s v="Lee Triggs"/>
    <s v="EXP-10012050 "/>
    <n v="83.02"/>
    <d v="2024-03-01T00:00:00"/>
    <x v="0"/>
    <s v="Wash Maintenance"/>
    <s v="cleaners"/>
    <m/>
    <m/>
    <m/>
    <m/>
    <m/>
    <m/>
    <m/>
    <m/>
    <m/>
    <m/>
    <m/>
    <m/>
    <m/>
    <m/>
    <m/>
    <m/>
    <m/>
    <m/>
    <m/>
    <m/>
    <m/>
    <e v="#REF!"/>
    <s v="SL49@tidalwaveautospa.com"/>
    <s v="Michael Donnelly"/>
    <x v="3"/>
    <x v="2"/>
  </r>
  <r>
    <s v="Lee Triggs"/>
    <s v="EXP-10012050 "/>
    <n v="1039.96"/>
    <d v="2024-03-04T00:00:00"/>
    <x v="25"/>
    <s v="Parts"/>
    <s v="repair to water heater system"/>
    <m/>
    <m/>
    <m/>
    <m/>
    <m/>
    <m/>
    <m/>
    <m/>
    <m/>
    <m/>
    <m/>
    <m/>
    <m/>
    <m/>
    <m/>
    <m/>
    <m/>
    <m/>
    <m/>
    <m/>
    <m/>
    <e v="#REF!"/>
    <s v="SL49@tidalwaveautospa.com"/>
    <s v="Michael Donnelly"/>
    <x v="3"/>
    <x v="2"/>
  </r>
  <r>
    <s v="Lee Triggs"/>
    <s v="EXP-10012050 "/>
    <n v="72.260000000000005"/>
    <d v="2024-03-04T00:00:00"/>
    <x v="0"/>
    <s v="Wash Maintenance"/>
    <s v="window pads"/>
    <m/>
    <m/>
    <m/>
    <m/>
    <m/>
    <m/>
    <m/>
    <m/>
    <m/>
    <m/>
    <m/>
    <m/>
    <m/>
    <m/>
    <m/>
    <m/>
    <m/>
    <m/>
    <m/>
    <m/>
    <m/>
    <e v="#REF!"/>
    <s v="SL49@tidalwaveautospa.com"/>
    <s v="Michael Donnelly"/>
    <x v="3"/>
    <x v="2"/>
  </r>
  <r>
    <s v="Lee Triggs"/>
    <s v="EXP-10012050 "/>
    <n v="38.78"/>
    <d v="2024-03-07T00:00:00"/>
    <x v="0"/>
    <s v="Wash Maintenance"/>
    <s v="cleaners vinegar"/>
    <m/>
    <m/>
    <m/>
    <m/>
    <m/>
    <m/>
    <m/>
    <m/>
    <m/>
    <m/>
    <m/>
    <m/>
    <m/>
    <m/>
    <m/>
    <m/>
    <m/>
    <m/>
    <m/>
    <m/>
    <m/>
    <e v="#REF!"/>
    <s v="SL49@tidalwaveautospa.com"/>
    <s v="Michael Donnelly"/>
    <x v="3"/>
    <x v="2"/>
  </r>
  <r>
    <s v="Lee Triggs"/>
    <s v="EXP-10012050 "/>
    <n v="47.15"/>
    <d v="2024-03-09T00:00:00"/>
    <x v="0"/>
    <s v="Wash Maintenance"/>
    <s v="laundry soap"/>
    <m/>
    <m/>
    <m/>
    <m/>
    <m/>
    <m/>
    <m/>
    <m/>
    <m/>
    <m/>
    <m/>
    <m/>
    <m/>
    <m/>
    <m/>
    <m/>
    <m/>
    <m/>
    <m/>
    <m/>
    <m/>
    <e v="#REF!"/>
    <s v="SL49@tidalwaveautospa.com"/>
    <s v="Michael Donnelly"/>
    <x v="3"/>
    <x v="2"/>
  </r>
  <r>
    <s v="Lee Triggs"/>
    <s v="EXP-10012050 "/>
    <n v="1317.95"/>
    <d v="2024-03-12T00:00:00"/>
    <x v="25"/>
    <s v="Parts"/>
    <s v="repair to heater system one of these will be refunded after they receive their defective part"/>
    <m/>
    <m/>
    <m/>
    <m/>
    <m/>
    <m/>
    <m/>
    <m/>
    <m/>
    <m/>
    <m/>
    <m/>
    <m/>
    <m/>
    <m/>
    <m/>
    <m/>
    <m/>
    <m/>
    <m/>
    <m/>
    <e v="#REF!"/>
    <s v="SL49@tidalwaveautospa.com"/>
    <s v="Michael Donnelly"/>
    <x v="3"/>
    <x v="2"/>
  </r>
  <r>
    <s v="Lee Triggs"/>
    <s v="EXP-10012050 "/>
    <n v="31.84"/>
    <d v="2024-03-12T00:00:00"/>
    <x v="0"/>
    <s v="Wash Maintenance"/>
    <s v="brush handles"/>
    <m/>
    <m/>
    <m/>
    <m/>
    <m/>
    <m/>
    <m/>
    <m/>
    <m/>
    <m/>
    <m/>
    <m/>
    <m/>
    <m/>
    <m/>
    <m/>
    <m/>
    <m/>
    <m/>
    <m/>
    <m/>
    <e v="#REF!"/>
    <s v="SL49@tidalwaveautospa.com"/>
    <s v="Michael Donnelly"/>
    <x v="3"/>
    <x v="2"/>
  </r>
  <r>
    <s v="Lee Triggs"/>
    <s v="EXP-10012050 "/>
    <n v="43.83"/>
    <d v="2024-03-14T00:00:00"/>
    <x v="1"/>
    <s v="Parts"/>
    <s v="fasteners"/>
    <m/>
    <m/>
    <m/>
    <m/>
    <m/>
    <m/>
    <m/>
    <m/>
    <m/>
    <m/>
    <m/>
    <m/>
    <m/>
    <m/>
    <m/>
    <m/>
    <m/>
    <m/>
    <m/>
    <m/>
    <m/>
    <e v="#REF!"/>
    <s v="SL49@tidalwaveautospa.com"/>
    <s v="Michael Donnelly"/>
    <x v="3"/>
    <x v="2"/>
  </r>
  <r>
    <s v="Lee Triggs"/>
    <s v="EXP-10012050 "/>
    <n v="11.64"/>
    <d v="2024-03-14T00:00:00"/>
    <x v="1"/>
    <s v="Parts"/>
    <s v="fasteners"/>
    <m/>
    <m/>
    <m/>
    <m/>
    <m/>
    <m/>
    <m/>
    <m/>
    <m/>
    <m/>
    <m/>
    <m/>
    <m/>
    <m/>
    <m/>
    <m/>
    <m/>
    <m/>
    <m/>
    <m/>
    <m/>
    <e v="#REF!"/>
    <s v="SL49@tidalwaveautospa.com"/>
    <s v="Michael Donnelly"/>
    <x v="3"/>
    <x v="2"/>
  </r>
  <r>
    <s v="Lee Triggs"/>
    <s v="EXP-10012050 "/>
    <n v="83.47"/>
    <d v="2024-03-15T00:00:00"/>
    <x v="1"/>
    <s v="Parts"/>
    <s v="fasteners"/>
    <m/>
    <m/>
    <m/>
    <m/>
    <m/>
    <m/>
    <m/>
    <m/>
    <m/>
    <m/>
    <m/>
    <m/>
    <m/>
    <m/>
    <m/>
    <m/>
    <m/>
    <m/>
    <m/>
    <m/>
    <m/>
    <e v="#REF!"/>
    <s v="SL49@tidalwaveautospa.com"/>
    <s v="Michael Donnelly"/>
    <x v="3"/>
    <x v="2"/>
  </r>
  <r>
    <s v="Lee Triggs"/>
    <s v="EXP-10012050 "/>
    <n v="61.1"/>
    <d v="2024-03-16T00:00:00"/>
    <x v="22"/>
    <s v="Parts"/>
    <s v="fasteners"/>
    <m/>
    <m/>
    <m/>
    <m/>
    <m/>
    <m/>
    <m/>
    <m/>
    <m/>
    <m/>
    <m/>
    <m/>
    <m/>
    <m/>
    <m/>
    <m/>
    <m/>
    <m/>
    <m/>
    <m/>
    <m/>
    <e v="#REF!"/>
    <s v="SL49@tidalwaveautospa.com"/>
    <s v="Michael Donnelly"/>
    <x v="3"/>
    <x v="2"/>
  </r>
  <r>
    <s v="Cassondra Clark"/>
    <s v="EXP-10012026 "/>
    <n v="-11.28"/>
    <d v="2024-01-25T00:00:00"/>
    <x v="0"/>
    <s v="Wash Maintenance"/>
    <s v="Card return ????"/>
    <m/>
    <m/>
    <m/>
    <m/>
    <m/>
    <m/>
    <m/>
    <m/>
    <m/>
    <m/>
    <m/>
    <m/>
    <m/>
    <m/>
    <m/>
    <m/>
    <m/>
    <m/>
    <m/>
    <m/>
    <m/>
    <e v="#REF!"/>
    <s v="SL67@tidalwaveautospa.com"/>
    <s v="Michael Donnelly"/>
    <x v="3"/>
    <x v="2"/>
  </r>
  <r>
    <s v="Cassondra Clark"/>
    <s v="EXP-10012026 "/>
    <n v="395.39"/>
    <d v="2024-02-16T00:00:00"/>
    <x v="1"/>
    <s v="Wash Maintenance"/>
    <s v="5gal oil for power pak"/>
    <m/>
    <m/>
    <m/>
    <m/>
    <m/>
    <m/>
    <m/>
    <m/>
    <m/>
    <m/>
    <m/>
    <m/>
    <m/>
    <m/>
    <m/>
    <m/>
    <m/>
    <m/>
    <m/>
    <m/>
    <m/>
    <e v="#REF!"/>
    <s v="SL67@tidalwaveautospa.com"/>
    <s v="Michael Donnelly"/>
    <x v="3"/>
    <x v="2"/>
  </r>
  <r>
    <s v="Cassondra Clark"/>
    <s v="EXP-10012026 "/>
    <n v="178.23"/>
    <d v="2024-02-28T00:00:00"/>
    <x v="0"/>
    <s v="Office Supplies"/>
    <s v="Laminated qr codes &amp; rules"/>
    <m/>
    <m/>
    <m/>
    <m/>
    <m/>
    <m/>
    <m/>
    <m/>
    <m/>
    <m/>
    <m/>
    <m/>
    <m/>
    <m/>
    <m/>
    <m/>
    <m/>
    <m/>
    <m/>
    <m/>
    <m/>
    <e v="#REF!"/>
    <s v="SL67@tidalwaveautospa.com"/>
    <s v="Michael Donnelly"/>
    <x v="3"/>
    <x v="2"/>
  </r>
  <r>
    <s v="Cassondra Clark"/>
    <s v="EXP-10012026 "/>
    <n v="7.89"/>
    <d v="2024-03-01T00:00:00"/>
    <x v="0"/>
    <s v="Parts"/>
    <s v="Needle valve"/>
    <m/>
    <m/>
    <m/>
    <m/>
    <m/>
    <m/>
    <m/>
    <m/>
    <m/>
    <m/>
    <m/>
    <m/>
    <m/>
    <m/>
    <m/>
    <m/>
    <m/>
    <m/>
    <m/>
    <m/>
    <m/>
    <e v="#REF!"/>
    <s v="SL67@tidalwaveautospa.com"/>
    <s v="Michael Donnelly"/>
    <x v="3"/>
    <x v="2"/>
  </r>
  <r>
    <s v="Cassondra Clark"/>
    <s v="EXP-10012026 "/>
    <n v="98.14"/>
    <d v="2024-03-04T00:00:00"/>
    <x v="1"/>
    <s v="Parts"/>
    <s v="Reclaim parts"/>
    <m/>
    <m/>
    <m/>
    <m/>
    <m/>
    <m/>
    <m/>
    <m/>
    <m/>
    <m/>
    <m/>
    <m/>
    <m/>
    <m/>
    <m/>
    <m/>
    <m/>
    <m/>
    <m/>
    <m/>
    <m/>
    <e v="#REF!"/>
    <s v="SL67@tidalwaveautospa.com"/>
    <s v="Michael Donnelly"/>
    <x v="3"/>
    <x v="2"/>
  </r>
  <r>
    <s v="Cassondra Clark"/>
    <s v="EXP-10012026 "/>
    <n v="214.2"/>
    <d v="2024-03-05T00:00:00"/>
    <x v="0"/>
    <s v="Wash Maintenance"/>
    <s v="Cleaning supplies / soap"/>
    <m/>
    <m/>
    <m/>
    <m/>
    <m/>
    <m/>
    <m/>
    <m/>
    <m/>
    <m/>
    <m/>
    <m/>
    <m/>
    <m/>
    <m/>
    <m/>
    <m/>
    <m/>
    <m/>
    <m/>
    <m/>
    <e v="#REF!"/>
    <s v="SL67@tidalwaveautospa.com"/>
    <s v="Michael Donnelly"/>
    <x v="3"/>
    <x v="2"/>
  </r>
  <r>
    <s v="Cassondra Clark"/>
    <s v="EXP-10012026 "/>
    <n v="137.63999999999999"/>
    <d v="2024-03-07T00:00:00"/>
    <x v="1"/>
    <s v="Parts"/>
    <s v="Air regulator for air compressor"/>
    <m/>
    <m/>
    <m/>
    <m/>
    <m/>
    <m/>
    <m/>
    <m/>
    <m/>
    <m/>
    <m/>
    <m/>
    <m/>
    <m/>
    <m/>
    <m/>
    <m/>
    <m/>
    <m/>
    <m/>
    <m/>
    <e v="#REF!"/>
    <s v="SL67@tidalwaveautospa.com"/>
    <s v="Michael Donnelly"/>
    <x v="3"/>
    <x v="2"/>
  </r>
  <r>
    <s v="Cassondra Clark"/>
    <s v="EXP-10012026 "/>
    <n v="33.75"/>
    <d v="2024-03-08T00:00:00"/>
    <x v="0"/>
    <s v="Wash Maintenance"/>
    <s v="Zip ties"/>
    <m/>
    <m/>
    <m/>
    <m/>
    <m/>
    <m/>
    <m/>
    <m/>
    <m/>
    <m/>
    <m/>
    <m/>
    <m/>
    <m/>
    <m/>
    <m/>
    <m/>
    <m/>
    <m/>
    <m/>
    <m/>
    <e v="#REF!"/>
    <s v="SL67@tidalwaveautospa.com"/>
    <s v="Michael Donnelly"/>
    <x v="3"/>
    <x v="2"/>
  </r>
  <r>
    <s v="Cassondra Clark"/>
    <s v="EXP-10012026 "/>
    <n v="264.39"/>
    <d v="2024-03-08T00:00:00"/>
    <x v="0"/>
    <s v="Small Tools"/>
    <s v="Saw gloves pvc cap glue"/>
    <m/>
    <m/>
    <m/>
    <m/>
    <m/>
    <m/>
    <m/>
    <m/>
    <m/>
    <m/>
    <m/>
    <m/>
    <m/>
    <m/>
    <m/>
    <m/>
    <m/>
    <m/>
    <m/>
    <m/>
    <m/>
    <e v="#REF!"/>
    <s v="SL67@tidalwaveautospa.com"/>
    <s v="Michael Donnelly"/>
    <x v="3"/>
    <x v="2"/>
  </r>
  <r>
    <s v="James Guinan"/>
    <s v="EXP-10012107 "/>
    <n v="15.77"/>
    <d v="2024-02-15T00:00:00"/>
    <x v="0"/>
    <s v="Parts"/>
    <s v="Wire nuts, electric tape"/>
    <m/>
    <m/>
    <m/>
    <m/>
    <m/>
    <m/>
    <m/>
    <m/>
    <m/>
    <m/>
    <m/>
    <m/>
    <m/>
    <m/>
    <m/>
    <m/>
    <m/>
    <m/>
    <m/>
    <m/>
    <m/>
    <e v="#REF!"/>
    <s v="SL135@tidalwaveautospa.com"/>
    <s v="Michael Donnelly"/>
    <x v="3"/>
    <x v="2"/>
  </r>
  <r>
    <s v="James Guinan"/>
    <s v="EXP-10012107 "/>
    <n v="78.739999999999995"/>
    <d v="2024-02-22T00:00:00"/>
    <x v="0"/>
    <s v="Wash Maintenance"/>
    <s v="Softener salt, hanging strips"/>
    <m/>
    <m/>
    <m/>
    <m/>
    <m/>
    <m/>
    <m/>
    <m/>
    <m/>
    <m/>
    <m/>
    <m/>
    <m/>
    <m/>
    <m/>
    <m/>
    <m/>
    <m/>
    <m/>
    <m/>
    <m/>
    <e v="#REF!"/>
    <s v="SL135@tidalwaveautospa.com"/>
    <s v="Michael Donnelly"/>
    <x v="3"/>
    <x v="2"/>
  </r>
  <r>
    <s v="James Guinan"/>
    <s v="EXP-10012107 "/>
    <n v="14.24"/>
    <d v="2024-02-27T00:00:00"/>
    <x v="0"/>
    <s v="Wash Maintenance"/>
    <s v="Thread sealant"/>
    <m/>
    <m/>
    <m/>
    <m/>
    <m/>
    <m/>
    <m/>
    <m/>
    <m/>
    <m/>
    <m/>
    <m/>
    <m/>
    <m/>
    <m/>
    <m/>
    <m/>
    <m/>
    <m/>
    <m/>
    <m/>
    <e v="#REF!"/>
    <s v="SL135@tidalwaveautospa.com"/>
    <s v="Michael Donnelly"/>
    <x v="3"/>
    <x v="2"/>
  </r>
  <r>
    <s v="James Guinan"/>
    <s v="EXP-10012107 "/>
    <n v="66.62"/>
    <d v="2024-03-08T00:00:00"/>
    <x v="0"/>
    <s v="Wash Maintenance"/>
    <s v="Pump oil, bushings"/>
    <m/>
    <m/>
    <m/>
    <m/>
    <m/>
    <m/>
    <m/>
    <m/>
    <m/>
    <m/>
    <m/>
    <m/>
    <m/>
    <m/>
    <m/>
    <m/>
    <m/>
    <m/>
    <m/>
    <m/>
    <m/>
    <e v="#REF!"/>
    <s v="SL135@tidalwaveautospa.com"/>
    <s v="Michael Donnelly"/>
    <x v="3"/>
    <x v="2"/>
  </r>
  <r>
    <s v="James Guinan"/>
    <s v="EXP-10012107 "/>
    <n v="27.14"/>
    <d v="2024-03-12T00:00:00"/>
    <x v="0"/>
    <s v="Wash Maintenance"/>
    <s v="WD-40"/>
    <m/>
    <m/>
    <m/>
    <m/>
    <m/>
    <m/>
    <m/>
    <m/>
    <m/>
    <m/>
    <m/>
    <m/>
    <m/>
    <m/>
    <m/>
    <m/>
    <m/>
    <m/>
    <m/>
    <m/>
    <m/>
    <e v="#REF!"/>
    <s v="SL135@tidalwaveautospa.com"/>
    <s v="Michael Donnelly"/>
    <x v="3"/>
    <x v="2"/>
  </r>
  <r>
    <s v="James Guinan"/>
    <s v="EXP-10012107 "/>
    <n v="70.95"/>
    <d v="2024-03-14T00:00:00"/>
    <x v="0"/>
    <s v="Wash Maintenance"/>
    <s v="WD-40"/>
    <m/>
    <m/>
    <m/>
    <m/>
    <m/>
    <m/>
    <m/>
    <m/>
    <m/>
    <m/>
    <m/>
    <m/>
    <m/>
    <m/>
    <m/>
    <m/>
    <m/>
    <m/>
    <m/>
    <m/>
    <m/>
    <e v="#REF!"/>
    <s v="SL135@tidalwaveautospa.com"/>
    <s v="Michael Donnelly"/>
    <x v="3"/>
    <x v="2"/>
  </r>
  <r>
    <s v="James Guinan"/>
    <s v="EXP-10012107 "/>
    <n v="10.68"/>
    <d v="2024-03-14T00:00:00"/>
    <x v="0"/>
    <s v="Wash Maintenance"/>
    <s v="Cleaning scrub"/>
    <m/>
    <m/>
    <m/>
    <m/>
    <m/>
    <m/>
    <m/>
    <m/>
    <m/>
    <m/>
    <m/>
    <m/>
    <m/>
    <m/>
    <m/>
    <m/>
    <m/>
    <m/>
    <m/>
    <m/>
    <m/>
    <e v="#REF!"/>
    <s v="SL135@tidalwaveautospa.com"/>
    <s v="Michael Donnelly"/>
    <x v="3"/>
    <x v="2"/>
  </r>
  <r>
    <s v="James Guinan"/>
    <s v="EXP-10012107 "/>
    <n v="41.13"/>
    <d v="2024-03-14T00:00:00"/>
    <x v="0"/>
    <s v="Wash Maintenance"/>
    <s v="Pump oil, vinegar"/>
    <m/>
    <m/>
    <m/>
    <m/>
    <m/>
    <m/>
    <m/>
    <m/>
    <m/>
    <m/>
    <m/>
    <m/>
    <m/>
    <m/>
    <m/>
    <m/>
    <m/>
    <m/>
    <m/>
    <m/>
    <m/>
    <e v="#REF!"/>
    <s v="SL135@tidalwaveautospa.com"/>
    <s v="Michael Donnelly"/>
    <x v="3"/>
    <x v="2"/>
  </r>
  <r>
    <s v="James Guinan"/>
    <s v="EXP-10012107 "/>
    <n v="32.06"/>
    <d v="2024-03-15T00:00:00"/>
    <x v="0"/>
    <s v="Office Supplies"/>
    <s v="Acidic toilet cleaner"/>
    <m/>
    <m/>
    <m/>
    <m/>
    <m/>
    <m/>
    <m/>
    <m/>
    <m/>
    <m/>
    <m/>
    <m/>
    <m/>
    <m/>
    <m/>
    <m/>
    <m/>
    <m/>
    <m/>
    <m/>
    <m/>
    <e v="#REF!"/>
    <s v="SL135@tidalwaveautospa.com"/>
    <s v="Michael Donnelly"/>
    <x v="3"/>
    <x v="2"/>
  </r>
  <r>
    <s v="Preston Long"/>
    <s v="EXP-10012124 "/>
    <n v="14.4"/>
    <d v="2024-03-03T00:00:00"/>
    <x v="10"/>
    <s v="Travel Meals"/>
    <s v="Water for site."/>
    <m/>
    <m/>
    <m/>
    <m/>
    <m/>
    <m/>
    <m/>
    <m/>
    <m/>
    <m/>
    <m/>
    <m/>
    <m/>
    <m/>
    <m/>
    <m/>
    <m/>
    <m/>
    <m/>
    <m/>
    <m/>
    <e v="#REF!"/>
    <s v="preston.long@tidalwaveautospa.com"/>
    <s v="Patrick Rollins"/>
    <x v="3"/>
    <x v="2"/>
  </r>
  <r>
    <s v="Preston Long"/>
    <s v="EXP-10012125 "/>
    <n v="29.44"/>
    <d v="2024-03-09T00:00:00"/>
    <x v="0"/>
    <s v="Wash Maintenance"/>
    <s v="Gloves and Cleaning Supplies"/>
    <m/>
    <m/>
    <m/>
    <m/>
    <m/>
    <m/>
    <m/>
    <m/>
    <m/>
    <m/>
    <m/>
    <m/>
    <m/>
    <m/>
    <m/>
    <m/>
    <m/>
    <m/>
    <m/>
    <m/>
    <m/>
    <e v="#REF!"/>
    <s v="preston.long@tidalwaveautospa.com"/>
    <s v="Patrick Rollins"/>
    <x v="3"/>
    <x v="2"/>
  </r>
  <r>
    <s v="Joseph Peterson"/>
    <s v="EXP-10012143 "/>
    <n v="25.18"/>
    <d v="2024-02-28T00:00:00"/>
    <x v="0"/>
    <s v="Wash Maintenance"/>
    <s v="Staff Water,  Tape"/>
    <m/>
    <m/>
    <m/>
    <m/>
    <m/>
    <m/>
    <m/>
    <m/>
    <m/>
    <m/>
    <m/>
    <m/>
    <m/>
    <m/>
    <m/>
    <m/>
    <m/>
    <m/>
    <m/>
    <m/>
    <m/>
    <e v="#REF!"/>
    <s v="SL153@tidalwaveautospa.com"/>
    <s v="Andrew Stephens"/>
    <x v="3"/>
    <x v="2"/>
  </r>
  <r>
    <s v="Joseph Peterson"/>
    <s v="EXP-10012143 "/>
    <n v="78.73"/>
    <d v="2024-02-29T00:00:00"/>
    <x v="0"/>
    <s v="Wash Maintenance"/>
    <s v="Sand bags/ Foam gun"/>
    <m/>
    <m/>
    <m/>
    <m/>
    <m/>
    <m/>
    <m/>
    <m/>
    <m/>
    <m/>
    <m/>
    <m/>
    <m/>
    <m/>
    <m/>
    <m/>
    <m/>
    <m/>
    <m/>
    <m/>
    <m/>
    <e v="#REF!"/>
    <s v="SL153@tidalwaveautospa.com"/>
    <s v="Andrew Stephens"/>
    <x v="3"/>
    <x v="2"/>
  </r>
  <r>
    <s v="Joseph Peterson"/>
    <s v="EXP-10012143 "/>
    <n v="15.08"/>
    <d v="2024-03-06T00:00:00"/>
    <x v="0"/>
    <s v="Small Tools"/>
    <s v="foam gun adapter"/>
    <m/>
    <m/>
    <m/>
    <m/>
    <m/>
    <m/>
    <m/>
    <m/>
    <m/>
    <m/>
    <m/>
    <m/>
    <m/>
    <m/>
    <m/>
    <m/>
    <m/>
    <m/>
    <m/>
    <m/>
    <m/>
    <e v="#REF!"/>
    <s v="SL153@tidalwaveautospa.com"/>
    <s v="Andrew Stephens"/>
    <x v="3"/>
    <x v="2"/>
  </r>
  <r>
    <s v="Benjamin Eidem"/>
    <s v="EXP-10012114 "/>
    <n v="121.3"/>
    <d v="2024-03-07T00:00:00"/>
    <x v="11"/>
    <m/>
    <s v="Cleaning Supplies"/>
    <m/>
    <m/>
    <m/>
    <m/>
    <m/>
    <m/>
    <m/>
    <m/>
    <m/>
    <m/>
    <m/>
    <m/>
    <m/>
    <m/>
    <m/>
    <m/>
    <m/>
    <m/>
    <m/>
    <m/>
    <m/>
    <e v="#REF!"/>
    <s v="SL158@tidalwaveautospa.com"/>
    <s v="Andrew Stephens"/>
    <x v="3"/>
    <x v="2"/>
  </r>
  <r>
    <s v="Benjamin Eidem"/>
    <s v="EXP-10012114 "/>
    <n v="4.16"/>
    <d v="2024-03-08T00:00:00"/>
    <x v="25"/>
    <s v="Parts"/>
    <s v="Parts for Burlington"/>
    <m/>
    <m/>
    <m/>
    <m/>
    <m/>
    <m/>
    <m/>
    <m/>
    <m/>
    <m/>
    <m/>
    <m/>
    <m/>
    <m/>
    <m/>
    <m/>
    <m/>
    <m/>
    <m/>
    <m/>
    <m/>
    <e v="#REF!"/>
    <s v="SL158@tidalwaveautospa.com"/>
    <s v="Andrew Stephens"/>
    <x v="3"/>
    <x v="2"/>
  </r>
  <r>
    <s v="Benjamin Eidem"/>
    <s v="EXP-10012113 "/>
    <n v="135.9"/>
    <d v="2024-03-14T00:00:00"/>
    <x v="10"/>
    <s v="Wash Maintenance"/>
    <s v="Salt"/>
    <m/>
    <m/>
    <m/>
    <m/>
    <m/>
    <m/>
    <m/>
    <m/>
    <m/>
    <m/>
    <m/>
    <m/>
    <m/>
    <m/>
    <m/>
    <m/>
    <m/>
    <m/>
    <m/>
    <m/>
    <m/>
    <e v="#REF!"/>
    <s v="SL158@tidalwaveautospa.com"/>
    <s v="Andrew Stephens"/>
    <x v="3"/>
    <x v="2"/>
  </r>
  <r>
    <s v="Benjamin Eidem"/>
    <s v="EXP-10011507 "/>
    <n v="13.52"/>
    <d v="2024-02-21T00:00:00"/>
    <x v="21"/>
    <s v="Car Wash"/>
    <s v="Market research competition"/>
    <m/>
    <m/>
    <m/>
    <m/>
    <m/>
    <m/>
    <m/>
    <m/>
    <m/>
    <m/>
    <m/>
    <m/>
    <m/>
    <m/>
    <m/>
    <m/>
    <m/>
    <m/>
    <m/>
    <m/>
    <m/>
    <e v="#REF!"/>
    <s v="SL158@tidalwaveautospa.com"/>
    <s v="Andrew Stephens"/>
    <x v="3"/>
    <x v="2"/>
  </r>
  <r>
    <s v="Byron Barnes"/>
    <s v="EXP-10011747 "/>
    <n v="84.79"/>
    <d v="2024-02-11T00:00:00"/>
    <x v="11"/>
    <s v="Wash Maintenance"/>
    <s v="Prep hose"/>
    <m/>
    <m/>
    <m/>
    <m/>
    <m/>
    <m/>
    <m/>
    <m/>
    <m/>
    <m/>
    <m/>
    <m/>
    <m/>
    <m/>
    <m/>
    <m/>
    <m/>
    <m/>
    <m/>
    <m/>
    <m/>
    <e v="#REF!"/>
    <s v="byron.barnes@tidalwaveautospa.com"/>
    <s v="Bruce Maxwell"/>
    <x v="3"/>
    <x v="2"/>
  </r>
  <r>
    <s v="Byron Barnes"/>
    <s v="EXP-10011747 "/>
    <n v="257.26"/>
    <d v="2024-02-15T00:00:00"/>
    <x v="6"/>
    <s v="Wash Maintenance"/>
    <s v="Salt"/>
    <m/>
    <m/>
    <m/>
    <m/>
    <m/>
    <m/>
    <m/>
    <m/>
    <m/>
    <m/>
    <m/>
    <m/>
    <m/>
    <m/>
    <m/>
    <m/>
    <m/>
    <m/>
    <m/>
    <m/>
    <m/>
    <e v="#REF!"/>
    <s v="byron.barnes@tidalwaveautospa.com"/>
    <s v="Bruce Maxwell"/>
    <x v="3"/>
    <x v="2"/>
  </r>
  <r>
    <s v="Byron Barnes"/>
    <s v="EXP-10011747 "/>
    <n v="11.62"/>
    <d v="2024-02-17T00:00:00"/>
    <x v="11"/>
    <s v="Office Supplies"/>
    <s v="Keys"/>
    <m/>
    <m/>
    <m/>
    <m/>
    <m/>
    <m/>
    <m/>
    <m/>
    <m/>
    <m/>
    <m/>
    <m/>
    <m/>
    <m/>
    <m/>
    <m/>
    <m/>
    <m/>
    <m/>
    <m/>
    <m/>
    <e v="#REF!"/>
    <s v="byron.barnes@tidalwaveautospa.com"/>
    <s v="Bruce Maxwell"/>
    <x v="3"/>
    <x v="2"/>
  </r>
  <r>
    <s v="Byron Barnes"/>
    <s v="EXP-10011747 "/>
    <n v="19.72"/>
    <d v="2024-02-17T00:00:00"/>
    <x v="8"/>
    <s v="Snacks"/>
    <s v="Cocoa"/>
    <m/>
    <m/>
    <m/>
    <m/>
    <m/>
    <m/>
    <m/>
    <m/>
    <m/>
    <m/>
    <m/>
    <m/>
    <m/>
    <m/>
    <m/>
    <m/>
    <m/>
    <m/>
    <m/>
    <m/>
    <m/>
    <e v="#REF!"/>
    <s v="byron.barnes@tidalwaveautospa.com"/>
    <s v="Bruce Maxwell"/>
    <x v="3"/>
    <x v="2"/>
  </r>
  <r>
    <s v="Byron Barnes"/>
    <s v="EXP-10011747 "/>
    <n v="-5.91"/>
    <d v="2024-02-18T00:00:00"/>
    <x v="11"/>
    <s v="Office Supplies"/>
    <s v="Had a key duplicated but it didnt work so got a refund"/>
    <m/>
    <m/>
    <m/>
    <m/>
    <m/>
    <m/>
    <m/>
    <m/>
    <m/>
    <m/>
    <m/>
    <m/>
    <m/>
    <m/>
    <m/>
    <m/>
    <m/>
    <m/>
    <m/>
    <m/>
    <m/>
    <e v="#REF!"/>
    <s v="byron.barnes@tidalwaveautospa.com"/>
    <s v="Bruce Maxwell"/>
    <x v="3"/>
    <x v="2"/>
  </r>
  <r>
    <s v="Byron Barnes"/>
    <s v="EXP-10011747 "/>
    <n v="172.08"/>
    <d v="2024-02-22T00:00:00"/>
    <x v="11"/>
    <s v="Wash Maintenance"/>
    <s v="Cleaning Supplies"/>
    <m/>
    <m/>
    <m/>
    <m/>
    <m/>
    <m/>
    <m/>
    <m/>
    <m/>
    <m/>
    <m/>
    <m/>
    <m/>
    <m/>
    <m/>
    <m/>
    <m/>
    <m/>
    <m/>
    <m/>
    <m/>
    <e v="#REF!"/>
    <s v="byron.barnes@tidalwaveautospa.com"/>
    <s v="Bruce Maxwell"/>
    <x v="3"/>
    <x v="2"/>
  </r>
  <r>
    <s v="Byron Barnes"/>
    <s v="EXP-10011747 "/>
    <n v="76.84"/>
    <d v="2024-02-27T00:00:00"/>
    <x v="0"/>
    <s v="Wash Maintenance"/>
    <s v="dawn, vinegar, wash clothes"/>
    <m/>
    <m/>
    <m/>
    <m/>
    <m/>
    <m/>
    <m/>
    <m/>
    <m/>
    <m/>
    <m/>
    <m/>
    <m/>
    <m/>
    <m/>
    <m/>
    <m/>
    <m/>
    <m/>
    <m/>
    <m/>
    <e v="#REF!"/>
    <s v="byron.barnes@tidalwaveautospa.com"/>
    <s v="Bruce Maxwell"/>
    <x v="3"/>
    <x v="2"/>
  </r>
  <r>
    <s v="Byron Barnes"/>
    <s v="EXP-10011747 "/>
    <n v="112.45"/>
    <d v="2024-03-02T00:00:00"/>
    <x v="0"/>
    <s v="Wash Maintenance"/>
    <s v="dawn, vinegar"/>
    <m/>
    <m/>
    <m/>
    <m/>
    <m/>
    <m/>
    <m/>
    <m/>
    <m/>
    <m/>
    <m/>
    <m/>
    <m/>
    <m/>
    <m/>
    <m/>
    <m/>
    <m/>
    <m/>
    <m/>
    <m/>
    <e v="#REF!"/>
    <s v="byron.barnes@tidalwaveautospa.com"/>
    <s v="Bruce Maxwell"/>
    <x v="3"/>
    <x v="2"/>
  </r>
  <r>
    <s v="Byron Barnes"/>
    <s v="EXP-10011747 "/>
    <n v="59.33"/>
    <d v="2024-03-03T00:00:00"/>
    <x v="0"/>
    <s v="Wash Maintenance"/>
    <s v="flex seal, flex tape, vinyl repair"/>
    <m/>
    <m/>
    <m/>
    <m/>
    <m/>
    <m/>
    <m/>
    <m/>
    <m/>
    <m/>
    <m/>
    <m/>
    <m/>
    <m/>
    <m/>
    <m/>
    <m/>
    <m/>
    <m/>
    <m/>
    <m/>
    <e v="#REF!"/>
    <s v="byron.barnes@tidalwaveautospa.com"/>
    <s v="Bruce Maxwell"/>
    <x v="3"/>
    <x v="2"/>
  </r>
  <r>
    <s v="Byron Barnes"/>
    <s v="EXP-10011747 "/>
    <n v="9.0399999999999991"/>
    <d v="2024-03-06T00:00:00"/>
    <x v="22"/>
    <s v="Small Tools"/>
    <s v="Wash tools"/>
    <m/>
    <m/>
    <m/>
    <m/>
    <m/>
    <m/>
    <m/>
    <m/>
    <m/>
    <m/>
    <m/>
    <m/>
    <m/>
    <m/>
    <m/>
    <m/>
    <m/>
    <m/>
    <m/>
    <m/>
    <m/>
    <e v="#REF!"/>
    <s v="byron.barnes@tidalwaveautospa.com"/>
    <s v="Bruce Maxwell"/>
    <x v="3"/>
    <x v="2"/>
  </r>
  <r>
    <s v="Byron Barnes"/>
    <s v="EXP-10011747 "/>
    <n v="2.31"/>
    <d v="2024-03-06T00:00:00"/>
    <x v="22"/>
    <s v="Small Tools"/>
    <s v="Tools"/>
    <m/>
    <m/>
    <m/>
    <m/>
    <m/>
    <m/>
    <m/>
    <m/>
    <m/>
    <m/>
    <m/>
    <m/>
    <m/>
    <m/>
    <m/>
    <m/>
    <m/>
    <m/>
    <m/>
    <m/>
    <m/>
    <e v="#REF!"/>
    <s v="byron.barnes@tidalwaveautospa.com"/>
    <s v="Bruce Maxwell"/>
    <x v="3"/>
    <x v="2"/>
  </r>
  <r>
    <s v="Byron Barnes"/>
    <s v="EXP-10011747 "/>
    <n v="150.06"/>
    <d v="2024-03-12T00:00:00"/>
    <x v="0"/>
    <s v="Safety Supplies"/>
    <s v="Safety equipment"/>
    <m/>
    <m/>
    <m/>
    <m/>
    <m/>
    <m/>
    <m/>
    <m/>
    <m/>
    <m/>
    <m/>
    <m/>
    <m/>
    <m/>
    <m/>
    <m/>
    <m/>
    <m/>
    <m/>
    <m/>
    <m/>
    <e v="#REF!"/>
    <s v="byron.barnes@tidalwaveautospa.com"/>
    <s v="Bruce Maxwell"/>
    <x v="3"/>
    <x v="2"/>
  </r>
  <r>
    <s v="Byron Barnes"/>
    <s v="EXP-10011747 "/>
    <n v="22.34"/>
    <d v="2024-03-12T00:00:00"/>
    <x v="0"/>
    <m/>
    <s v="spray bottles"/>
    <m/>
    <m/>
    <m/>
    <m/>
    <m/>
    <m/>
    <m/>
    <m/>
    <m/>
    <m/>
    <m/>
    <m/>
    <m/>
    <m/>
    <m/>
    <m/>
    <m/>
    <m/>
    <m/>
    <m/>
    <m/>
    <e v="#REF!"/>
    <s v="byron.barnes@tidalwaveautospa.com"/>
    <s v="Bruce Maxwell"/>
    <x v="3"/>
    <x v="2"/>
  </r>
  <r>
    <s v="Byron Barnes"/>
    <s v="EXP-10011747 "/>
    <n v="358.92"/>
    <d v="2024-03-13T00:00:00"/>
    <x v="0"/>
    <s v="Wash Maintenance"/>
    <s v="Salt"/>
    <m/>
    <m/>
    <m/>
    <m/>
    <m/>
    <m/>
    <m/>
    <m/>
    <m/>
    <m/>
    <m/>
    <m/>
    <m/>
    <m/>
    <m/>
    <m/>
    <m/>
    <m/>
    <m/>
    <m/>
    <m/>
    <e v="#REF!"/>
    <s v="byron.barnes@tidalwaveautospa.com"/>
    <s v="Bruce Maxwell"/>
    <x v="3"/>
    <x v="2"/>
  </r>
  <r>
    <s v="Kathryn Bezik"/>
    <s v="EXP-10012055 "/>
    <n v="157.94"/>
    <d v="2024-03-12T00:00:00"/>
    <x v="0"/>
    <s v="Wash Maintenance"/>
    <s v="Bathroom &amp; cleaning supplies"/>
    <m/>
    <m/>
    <m/>
    <m/>
    <m/>
    <m/>
    <m/>
    <m/>
    <m/>
    <m/>
    <m/>
    <m/>
    <m/>
    <m/>
    <m/>
    <m/>
    <m/>
    <m/>
    <m/>
    <m/>
    <m/>
    <e v="#REF!"/>
    <s v=""/>
    <s v=""/>
    <x v="3"/>
    <x v="2"/>
  </r>
  <r>
    <s v="Kathryn Bezik"/>
    <s v="EXP-10012055 "/>
    <n v="62.47"/>
    <d v="2024-03-15T00:00:00"/>
    <x v="0"/>
    <s v="Small Tools"/>
    <s v="Menards pipe cutter &amp; supplies"/>
    <m/>
    <m/>
    <m/>
    <m/>
    <m/>
    <m/>
    <m/>
    <m/>
    <m/>
    <m/>
    <m/>
    <m/>
    <m/>
    <m/>
    <m/>
    <m/>
    <m/>
    <m/>
    <m/>
    <m/>
    <m/>
    <e v="#REF!"/>
    <s v=""/>
    <s v=""/>
    <x v="3"/>
    <x v="2"/>
  </r>
  <r>
    <s v="Kathryn Bezik"/>
    <s v="EXP-10012055 "/>
    <n v="12"/>
    <d v="2024-03-18T00:00:00"/>
    <x v="26"/>
    <s v="Car Wash"/>
    <s v="C/C test, unable to void- since been corrected with IT"/>
    <m/>
    <m/>
    <m/>
    <m/>
    <m/>
    <m/>
    <m/>
    <m/>
    <m/>
    <m/>
    <m/>
    <m/>
    <m/>
    <m/>
    <m/>
    <m/>
    <m/>
    <m/>
    <m/>
    <m/>
    <m/>
    <e v="#REF!"/>
    <s v=""/>
    <s v=""/>
    <x v="3"/>
    <x v="2"/>
  </r>
  <r>
    <s v="James Bentley"/>
    <s v="EXP-10012116 "/>
    <n v="159.43"/>
    <d v="2024-01-15T00:00:00"/>
    <x v="22"/>
    <s v="Equipment"/>
    <s v="heater"/>
    <m/>
    <m/>
    <m/>
    <m/>
    <m/>
    <m/>
    <m/>
    <m/>
    <m/>
    <m/>
    <m/>
    <m/>
    <m/>
    <m/>
    <m/>
    <m/>
    <m/>
    <m/>
    <m/>
    <m/>
    <m/>
    <e v="#REF!"/>
    <s v="SL222@tidalwaveautospa.com"/>
    <s v="Ricky Doyle"/>
    <x v="3"/>
    <x v="2"/>
  </r>
  <r>
    <s v="James Bentley"/>
    <s v="EXP-10012116 "/>
    <n v="85"/>
    <d v="2024-02-03T00:00:00"/>
    <x v="22"/>
    <s v="Rental Equipment"/>
    <s v="storage"/>
    <m/>
    <m/>
    <m/>
    <m/>
    <m/>
    <m/>
    <m/>
    <m/>
    <m/>
    <m/>
    <m/>
    <m/>
    <m/>
    <m/>
    <m/>
    <m/>
    <m/>
    <m/>
    <m/>
    <m/>
    <m/>
    <e v="#REF!"/>
    <s v="SL222@tidalwaveautospa.com"/>
    <s v="Ricky Doyle"/>
    <x v="3"/>
    <x v="2"/>
  </r>
  <r>
    <s v="Zachary Gairhan"/>
    <s v="EXP-10012155 "/>
    <n v="106.8"/>
    <d v="2024-02-20T00:00:00"/>
    <x v="0"/>
    <s v="Wash Maintenance"/>
    <s v="Salt amd degreaser"/>
    <m/>
    <m/>
    <m/>
    <m/>
    <m/>
    <m/>
    <m/>
    <m/>
    <m/>
    <m/>
    <m/>
    <m/>
    <m/>
    <m/>
    <m/>
    <m/>
    <m/>
    <m/>
    <m/>
    <m/>
    <m/>
    <e v="#REF!"/>
    <s v="SL281@tidalwaveautospa.com"/>
    <s v="Ricky Doyle"/>
    <x v="3"/>
    <x v="2"/>
  </r>
  <r>
    <s v="David Deal"/>
    <s v="EXP-10012171 "/>
    <n v="68.430000000000007"/>
    <d v="2024-03-18T00:00:00"/>
    <x v="0"/>
    <s v="Wash Maintenance"/>
    <s v="dawn, vinegar"/>
    <m/>
    <m/>
    <m/>
    <m/>
    <m/>
    <m/>
    <m/>
    <m/>
    <m/>
    <m/>
    <m/>
    <m/>
    <m/>
    <m/>
    <m/>
    <m/>
    <m/>
    <m/>
    <m/>
    <m/>
    <m/>
    <e v="#REF!"/>
    <s v="SL119@tidalwaveautospa.com"/>
    <s v="Jeff Mathis"/>
    <x v="3"/>
    <x v="2"/>
  </r>
  <r>
    <s v="Joel Cole"/>
    <s v="EXP-10012158 "/>
    <n v="12.25"/>
    <d v="2024-02-23T00:00:00"/>
    <x v="22"/>
    <s v="Wash Supplies"/>
    <s v="Spray bottles for second mile"/>
    <m/>
    <m/>
    <m/>
    <m/>
    <m/>
    <m/>
    <m/>
    <m/>
    <m/>
    <m/>
    <m/>
    <m/>
    <m/>
    <m/>
    <m/>
    <m/>
    <m/>
    <m/>
    <m/>
    <m/>
    <m/>
    <e v="#REF!"/>
    <s v="SL114@tidalwaveautospa.com"/>
    <s v="Jeff Mathis"/>
    <x v="3"/>
    <x v="2"/>
  </r>
  <r>
    <s v="Joel Cole"/>
    <s v="EXP-10012158 "/>
    <n v="23.01"/>
    <d v="2024-03-01T00:00:00"/>
    <x v="22"/>
    <s v="Parts"/>
    <s v="Nuts and bolts"/>
    <m/>
    <m/>
    <m/>
    <m/>
    <m/>
    <m/>
    <m/>
    <m/>
    <m/>
    <m/>
    <m/>
    <m/>
    <m/>
    <m/>
    <m/>
    <m/>
    <m/>
    <m/>
    <m/>
    <m/>
    <m/>
    <e v="#REF!"/>
    <s v="SL114@tidalwaveautospa.com"/>
    <s v="Jeff Mathis"/>
    <x v="3"/>
    <x v="2"/>
  </r>
  <r>
    <s v="Joel Cole"/>
    <s v="EXP-10012158 "/>
    <n v="14.97"/>
    <d v="2024-03-04T00:00:00"/>
    <x v="22"/>
    <s v="Wash Supplies"/>
    <s v="Spray bottles for second mile"/>
    <m/>
    <m/>
    <m/>
    <m/>
    <m/>
    <m/>
    <m/>
    <m/>
    <m/>
    <m/>
    <m/>
    <m/>
    <m/>
    <m/>
    <m/>
    <m/>
    <m/>
    <m/>
    <m/>
    <m/>
    <m/>
    <e v="#REF!"/>
    <s v="SL114@tidalwaveautospa.com"/>
    <s v="Jeff Mathis"/>
    <x v="3"/>
    <x v="2"/>
  </r>
  <r>
    <s v="Joel Cole"/>
    <s v="EXP-10012161 "/>
    <n v="62.02"/>
    <d v="2024-02-22T00:00:00"/>
    <x v="1"/>
    <s v="Wash Maintenance"/>
    <s v="Prep hoses repair"/>
    <m/>
    <m/>
    <m/>
    <m/>
    <m/>
    <m/>
    <m/>
    <m/>
    <m/>
    <m/>
    <m/>
    <m/>
    <m/>
    <m/>
    <m/>
    <m/>
    <m/>
    <m/>
    <m/>
    <m/>
    <m/>
    <e v="#REF!"/>
    <s v="SL114@tidalwaveautospa.com"/>
    <s v="Jeff Mathis"/>
    <x v="3"/>
    <x v="2"/>
  </r>
  <r>
    <s v="William Wolfenbarger"/>
    <s v="EXP-10012059 "/>
    <n v="130.84"/>
    <d v="2024-02-20T00:00:00"/>
    <x v="0"/>
    <s v="Wash Maintenance"/>
    <s v="Tp,Pt,jb weld,brush,concrete cleaner,tape"/>
    <m/>
    <m/>
    <m/>
    <m/>
    <m/>
    <m/>
    <m/>
    <m/>
    <m/>
    <m/>
    <m/>
    <m/>
    <m/>
    <m/>
    <m/>
    <m/>
    <m/>
    <m/>
    <m/>
    <m/>
    <m/>
    <e v="#REF!"/>
    <s v="SL8@tidalwaveautospa.com"/>
    <s v="Michael Dodge"/>
    <x v="3"/>
    <x v="2"/>
  </r>
  <r>
    <s v="William Wolfenbarger"/>
    <s v="EXP-10012059 "/>
    <n v="64.819999999999993"/>
    <d v="2024-02-29T00:00:00"/>
    <x v="0"/>
    <s v="Wash Maintenance"/>
    <s v="Gloves,Dawn"/>
    <m/>
    <m/>
    <m/>
    <m/>
    <m/>
    <m/>
    <m/>
    <m/>
    <m/>
    <m/>
    <m/>
    <m/>
    <m/>
    <m/>
    <m/>
    <m/>
    <m/>
    <m/>
    <m/>
    <m/>
    <m/>
    <e v="#REF!"/>
    <s v="SL8@tidalwaveautospa.com"/>
    <s v="Michael Dodge"/>
    <x v="3"/>
    <x v="2"/>
  </r>
  <r>
    <s v="William Wolfenbarger"/>
    <s v="EXP-10012059 "/>
    <n v="42.1"/>
    <d v="2024-03-01T00:00:00"/>
    <x v="0"/>
    <s v="Wash Maintenance"/>
    <s v="Surface Maxx"/>
    <m/>
    <m/>
    <m/>
    <m/>
    <m/>
    <m/>
    <m/>
    <m/>
    <m/>
    <m/>
    <m/>
    <m/>
    <m/>
    <m/>
    <m/>
    <m/>
    <m/>
    <m/>
    <m/>
    <m/>
    <m/>
    <e v="#REF!"/>
    <s v="SL8@tidalwaveautospa.com"/>
    <s v="Michael Dodge"/>
    <x v="3"/>
    <x v="2"/>
  </r>
  <r>
    <s v="William Wolfenbarger"/>
    <s v="EXP-10012059 "/>
    <n v="127.41"/>
    <d v="2024-03-07T00:00:00"/>
    <x v="0"/>
    <s v="Wash Maintenance"/>
    <s v="Gloves, pliers, sand"/>
    <m/>
    <m/>
    <m/>
    <m/>
    <m/>
    <m/>
    <m/>
    <m/>
    <m/>
    <m/>
    <m/>
    <m/>
    <m/>
    <m/>
    <m/>
    <m/>
    <m/>
    <m/>
    <m/>
    <m/>
    <m/>
    <e v="#REF!"/>
    <s v="SL8@tidalwaveautospa.com"/>
    <s v="Michael Dodge"/>
    <x v="3"/>
    <x v="2"/>
  </r>
  <r>
    <s v="William Wolfenbarger"/>
    <s v="EXP-10012059 "/>
    <n v="71.86"/>
    <d v="2024-03-09T00:00:00"/>
    <x v="0"/>
    <s v="Wash Maintenance"/>
    <s v="Bottles, cleaning supplies"/>
    <m/>
    <m/>
    <m/>
    <m/>
    <m/>
    <m/>
    <m/>
    <m/>
    <m/>
    <m/>
    <m/>
    <m/>
    <m/>
    <m/>
    <m/>
    <m/>
    <m/>
    <m/>
    <m/>
    <m/>
    <m/>
    <e v="#REF!"/>
    <s v="SL8@tidalwaveautospa.com"/>
    <s v="Michael Dodge"/>
    <x v="3"/>
    <x v="2"/>
  </r>
  <r>
    <s v="William Wolfenbarger"/>
    <s v="EXP-10012059 "/>
    <n v="23.72"/>
    <d v="2024-03-14T00:00:00"/>
    <x v="7"/>
    <s v="Parts"/>
    <s v="Vinyl sleeve, hand saw"/>
    <m/>
    <m/>
    <m/>
    <m/>
    <m/>
    <m/>
    <m/>
    <m/>
    <m/>
    <m/>
    <m/>
    <m/>
    <m/>
    <m/>
    <m/>
    <m/>
    <m/>
    <m/>
    <m/>
    <m/>
    <m/>
    <e v="#REF!"/>
    <s v="SL8@tidalwaveautospa.com"/>
    <s v="Michael Dodge"/>
    <x v="3"/>
    <x v="2"/>
  </r>
  <r>
    <s v="Raymond Otto"/>
    <s v="EXP-10011447 "/>
    <n v="24.83"/>
    <d v="2024-02-16T00:00:00"/>
    <x v="0"/>
    <s v="Small Tools"/>
    <s v="Foam cannon"/>
    <m/>
    <m/>
    <m/>
    <m/>
    <m/>
    <m/>
    <m/>
    <m/>
    <m/>
    <m/>
    <m/>
    <m/>
    <m/>
    <m/>
    <m/>
    <m/>
    <m/>
    <m/>
    <m/>
    <m/>
    <m/>
    <e v="#REF!"/>
    <s v="SL5@tidalwaveautospa.com"/>
    <s v="Michael Dodge"/>
    <x v="3"/>
    <x v="2"/>
  </r>
  <r>
    <s v="Raymond Otto"/>
    <s v="EXP-10011447 "/>
    <n v="19.43"/>
    <d v="2024-02-16T00:00:00"/>
    <x v="0"/>
    <s v="Wash Maintenance"/>
    <s v="Anti Freeze"/>
    <m/>
    <m/>
    <m/>
    <m/>
    <m/>
    <m/>
    <m/>
    <m/>
    <m/>
    <m/>
    <m/>
    <m/>
    <m/>
    <m/>
    <m/>
    <m/>
    <m/>
    <m/>
    <m/>
    <m/>
    <m/>
    <e v="#REF!"/>
    <s v="SL5@tidalwaveautospa.com"/>
    <s v="Michael Dodge"/>
    <x v="3"/>
    <x v="2"/>
  </r>
  <r>
    <s v="Raymond Otto"/>
    <s v="EXP-10011447 "/>
    <n v="8.6199999999999992"/>
    <d v="2024-02-17T00:00:00"/>
    <x v="0"/>
    <s v="Wash Maintenance"/>
    <s v="Tennis ball for air roller up"/>
    <m/>
    <m/>
    <m/>
    <m/>
    <m/>
    <m/>
    <m/>
    <m/>
    <m/>
    <m/>
    <m/>
    <m/>
    <m/>
    <m/>
    <m/>
    <m/>
    <m/>
    <m/>
    <m/>
    <m/>
    <m/>
    <e v="#REF!"/>
    <s v="SL5@tidalwaveautospa.com"/>
    <s v="Michael Dodge"/>
    <x v="3"/>
    <x v="2"/>
  </r>
  <r>
    <s v="Raymond Otto"/>
    <s v="EXP-10011447 "/>
    <n v="111.11"/>
    <d v="2024-02-17T00:00:00"/>
    <x v="0"/>
    <s v="Wash Maintenance"/>
    <s v="Anchor and caulk"/>
    <m/>
    <m/>
    <m/>
    <m/>
    <m/>
    <m/>
    <m/>
    <m/>
    <m/>
    <m/>
    <m/>
    <m/>
    <m/>
    <m/>
    <m/>
    <m/>
    <m/>
    <m/>
    <m/>
    <m/>
    <m/>
    <e v="#REF!"/>
    <s v="SL5@tidalwaveautospa.com"/>
    <s v="Michael Dodge"/>
    <x v="3"/>
    <x v="2"/>
  </r>
  <r>
    <s v="Raymond Otto"/>
    <s v="EXP-10011447 "/>
    <n v="81.91"/>
    <d v="2024-02-19T00:00:00"/>
    <x v="0"/>
    <s v="Office Supplies"/>
    <s v="Toliet paper and paper towels and oxi clean"/>
    <m/>
    <m/>
    <m/>
    <m/>
    <m/>
    <m/>
    <m/>
    <m/>
    <m/>
    <m/>
    <m/>
    <m/>
    <m/>
    <m/>
    <m/>
    <m/>
    <m/>
    <m/>
    <m/>
    <m/>
    <m/>
    <e v="#REF!"/>
    <s v="SL5@tidalwaveautospa.com"/>
    <s v="Michael Dodge"/>
    <x v="3"/>
    <x v="2"/>
  </r>
  <r>
    <s v="Raymond Otto"/>
    <s v="EXP-10011447 "/>
    <n v="17.97"/>
    <d v="2024-02-22T00:00:00"/>
    <x v="17"/>
    <s v="Wash Maintenance"/>
    <s v="Oil for blower"/>
    <m/>
    <m/>
    <m/>
    <m/>
    <m/>
    <m/>
    <m/>
    <m/>
    <m/>
    <m/>
    <m/>
    <m/>
    <m/>
    <m/>
    <m/>
    <m/>
    <m/>
    <m/>
    <m/>
    <m/>
    <m/>
    <e v="#REF!"/>
    <s v="SL5@tidalwaveautospa.com"/>
    <s v="Michael Dodge"/>
    <x v="3"/>
    <x v="2"/>
  </r>
  <r>
    <s v="Raymond Otto"/>
    <s v="EXP-10011447 "/>
    <n v="26.35"/>
    <d v="2024-02-22T00:00:00"/>
    <x v="0"/>
    <s v="Wash Maintenance"/>
    <s v="Bathroom cleaning supplies"/>
    <m/>
    <m/>
    <m/>
    <m/>
    <m/>
    <m/>
    <m/>
    <m/>
    <m/>
    <m/>
    <m/>
    <m/>
    <m/>
    <m/>
    <m/>
    <m/>
    <m/>
    <m/>
    <m/>
    <m/>
    <m/>
    <e v="#REF!"/>
    <s v="SL5@tidalwaveautospa.com"/>
    <s v="Michael Dodge"/>
    <x v="3"/>
    <x v="2"/>
  </r>
  <r>
    <s v="Raymond Otto"/>
    <s v="EXP-10011447 "/>
    <n v="12.44"/>
    <d v="2024-02-23T00:00:00"/>
    <x v="0"/>
    <s v="Parts"/>
    <s v="O rings"/>
    <m/>
    <m/>
    <m/>
    <m/>
    <m/>
    <m/>
    <m/>
    <m/>
    <m/>
    <m/>
    <m/>
    <m/>
    <m/>
    <m/>
    <m/>
    <m/>
    <m/>
    <m/>
    <m/>
    <m/>
    <m/>
    <e v="#REF!"/>
    <s v="SL5@tidalwaveautospa.com"/>
    <s v="Michael Dodge"/>
    <x v="3"/>
    <x v="2"/>
  </r>
  <r>
    <s v="Raymond Otto"/>
    <s v="EXP-10011447 "/>
    <n v="77.11"/>
    <d v="2024-02-23T00:00:00"/>
    <x v="1"/>
    <s v="Parts"/>
    <s v="Stainless steel pipe"/>
    <m/>
    <m/>
    <m/>
    <m/>
    <m/>
    <m/>
    <m/>
    <m/>
    <m/>
    <m/>
    <m/>
    <m/>
    <m/>
    <m/>
    <m/>
    <m/>
    <m/>
    <m/>
    <m/>
    <m/>
    <m/>
    <e v="#REF!"/>
    <s v="SL5@tidalwaveautospa.com"/>
    <s v="Michael Dodge"/>
    <x v="3"/>
    <x v="2"/>
  </r>
  <r>
    <s v="Raymond Otto"/>
    <s v="EXP-10011447 "/>
    <n v="-17.27"/>
    <d v="2024-02-27T00:00:00"/>
    <x v="0"/>
    <s v="Parts"/>
    <s v="Fitting"/>
    <m/>
    <m/>
    <m/>
    <m/>
    <m/>
    <m/>
    <m/>
    <m/>
    <m/>
    <m/>
    <m/>
    <m/>
    <m/>
    <m/>
    <m/>
    <m/>
    <m/>
    <m/>
    <m/>
    <m/>
    <m/>
    <e v="#REF!"/>
    <s v="SL5@tidalwaveautospa.com"/>
    <s v="Michael Dodge"/>
    <x v="3"/>
    <x v="2"/>
  </r>
  <r>
    <s v="Raymond Otto"/>
    <s v="EXP-10011447 "/>
    <n v="17.27"/>
    <d v="2024-02-27T00:00:00"/>
    <x v="0"/>
    <s v="Parts"/>
    <s v="Fitting"/>
    <m/>
    <m/>
    <m/>
    <m/>
    <m/>
    <m/>
    <m/>
    <m/>
    <m/>
    <m/>
    <m/>
    <m/>
    <m/>
    <m/>
    <m/>
    <m/>
    <m/>
    <m/>
    <m/>
    <m/>
    <m/>
    <e v="#REF!"/>
    <s v="SL5@tidalwaveautospa.com"/>
    <s v="Michael Dodge"/>
    <x v="3"/>
    <x v="2"/>
  </r>
  <r>
    <s v="Raymond Otto"/>
    <s v="EXP-10011447 "/>
    <n v="50.17"/>
    <d v="2024-02-29T00:00:00"/>
    <x v="0"/>
    <s v="Parts"/>
    <s v="Connectors"/>
    <m/>
    <m/>
    <m/>
    <m/>
    <m/>
    <m/>
    <m/>
    <m/>
    <m/>
    <m/>
    <m/>
    <m/>
    <m/>
    <m/>
    <m/>
    <m/>
    <m/>
    <m/>
    <m/>
    <m/>
    <m/>
    <e v="#REF!"/>
    <s v="SL5@tidalwaveautospa.com"/>
    <s v="Michael Dodge"/>
    <x v="3"/>
    <x v="2"/>
  </r>
  <r>
    <s v="Raymond Otto"/>
    <s v="EXP-10011447 "/>
    <n v="37.799999999999997"/>
    <d v="2024-02-29T00:00:00"/>
    <x v="1"/>
    <s v="Parts"/>
    <s v="Shipping"/>
    <m/>
    <m/>
    <m/>
    <m/>
    <m/>
    <m/>
    <m/>
    <m/>
    <m/>
    <m/>
    <m/>
    <m/>
    <m/>
    <m/>
    <m/>
    <m/>
    <m/>
    <m/>
    <m/>
    <m/>
    <m/>
    <e v="#REF!"/>
    <s v="SL5@tidalwaveautospa.com"/>
    <s v="Michael Dodge"/>
    <x v="3"/>
    <x v="2"/>
  </r>
  <r>
    <s v="Raymond Otto"/>
    <s v="EXP-10011447 "/>
    <n v="59.29"/>
    <d v="2024-02-29T00:00:00"/>
    <x v="0"/>
    <s v="Office Supplies"/>
    <s v="Bathroom cleaning and paper"/>
    <m/>
    <m/>
    <m/>
    <m/>
    <m/>
    <m/>
    <m/>
    <m/>
    <m/>
    <m/>
    <m/>
    <m/>
    <m/>
    <m/>
    <m/>
    <m/>
    <m/>
    <m/>
    <m/>
    <m/>
    <m/>
    <e v="#REF!"/>
    <s v="SL5@tidalwaveautospa.com"/>
    <s v="Michael Dodge"/>
    <x v="3"/>
    <x v="2"/>
  </r>
  <r>
    <s v="Raymond Otto"/>
    <s v="EXP-10011447 "/>
    <n v="63.62"/>
    <d v="2024-02-29T00:00:00"/>
    <x v="1"/>
    <s v="Parts"/>
    <s v="MCC switch &amp; contractor block"/>
    <m/>
    <m/>
    <m/>
    <m/>
    <m/>
    <m/>
    <m/>
    <m/>
    <m/>
    <m/>
    <m/>
    <m/>
    <m/>
    <m/>
    <m/>
    <m/>
    <m/>
    <m/>
    <m/>
    <m/>
    <m/>
    <e v="#REF!"/>
    <s v="SL5@tidalwaveautospa.com"/>
    <s v="Michael Dodge"/>
    <x v="3"/>
    <x v="2"/>
  </r>
  <r>
    <s v="Raymond Otto"/>
    <s v="EXP-10011447 "/>
    <n v="9.27"/>
    <d v="2024-03-01T00:00:00"/>
    <x v="0"/>
    <s v="Wash Maintenance"/>
    <s v="Soft scrub"/>
    <m/>
    <m/>
    <m/>
    <m/>
    <m/>
    <m/>
    <m/>
    <m/>
    <m/>
    <m/>
    <m/>
    <m/>
    <m/>
    <m/>
    <m/>
    <m/>
    <m/>
    <m/>
    <m/>
    <m/>
    <m/>
    <e v="#REF!"/>
    <s v="SL5@tidalwaveautospa.com"/>
    <s v="Michael Dodge"/>
    <x v="3"/>
    <x v="2"/>
  </r>
  <r>
    <s v="Raymond Otto"/>
    <s v="EXP-10011447 "/>
    <n v="53.99"/>
    <d v="2024-03-06T00:00:00"/>
    <x v="0"/>
    <s v="Parts"/>
    <s v="Chain"/>
    <m/>
    <m/>
    <m/>
    <m/>
    <m/>
    <m/>
    <m/>
    <m/>
    <m/>
    <m/>
    <m/>
    <m/>
    <m/>
    <m/>
    <m/>
    <m/>
    <m/>
    <m/>
    <m/>
    <m/>
    <m/>
    <e v="#REF!"/>
    <s v="SL5@tidalwaveautospa.com"/>
    <s v="Michael Dodge"/>
    <x v="3"/>
    <x v="2"/>
  </r>
  <r>
    <s v="Raymond Otto"/>
    <s v="EXP-10011447 "/>
    <n v="35.58"/>
    <d v="2024-03-06T00:00:00"/>
    <x v="14"/>
    <s v="Office Supplies"/>
    <s v="Tote"/>
    <m/>
    <m/>
    <m/>
    <m/>
    <m/>
    <m/>
    <m/>
    <m/>
    <m/>
    <m/>
    <m/>
    <m/>
    <m/>
    <m/>
    <m/>
    <m/>
    <m/>
    <m/>
    <m/>
    <m/>
    <m/>
    <e v="#REF!"/>
    <s v="SL5@tidalwaveautospa.com"/>
    <s v="Michael Dodge"/>
    <x v="3"/>
    <x v="2"/>
  </r>
  <r>
    <s v="Raymond Otto"/>
    <s v="EXP-10011447 "/>
    <n v="211.63"/>
    <d v="2024-03-06T00:00:00"/>
    <x v="0"/>
    <s v="Wash Maintenance"/>
    <s v="Hose real"/>
    <m/>
    <m/>
    <m/>
    <m/>
    <m/>
    <m/>
    <m/>
    <m/>
    <m/>
    <m/>
    <m/>
    <m/>
    <m/>
    <m/>
    <m/>
    <m/>
    <m/>
    <m/>
    <m/>
    <m/>
    <m/>
    <e v="#REF!"/>
    <s v="SL5@tidalwaveautospa.com"/>
    <s v="Michael Dodge"/>
    <x v="3"/>
    <x v="2"/>
  </r>
  <r>
    <s v="Raymond Otto"/>
    <s v="EXP-10011447 "/>
    <n v="10.78"/>
    <d v="2024-03-07T00:00:00"/>
    <x v="0"/>
    <s v="Parts"/>
    <s v="3/8 plug"/>
    <m/>
    <m/>
    <m/>
    <m/>
    <m/>
    <m/>
    <m/>
    <m/>
    <m/>
    <m/>
    <m/>
    <m/>
    <m/>
    <m/>
    <m/>
    <m/>
    <m/>
    <m/>
    <m/>
    <m/>
    <m/>
    <e v="#REF!"/>
    <s v="SL5@tidalwaveautospa.com"/>
    <s v="Michael Dodge"/>
    <x v="3"/>
    <x v="2"/>
  </r>
  <r>
    <s v="Raymond Otto"/>
    <s v="EXP-10011447 "/>
    <n v="98"/>
    <d v="2024-03-09T00:00:00"/>
    <x v="0"/>
    <s v="Office Supplies"/>
    <s v="Paper towels, oxi clean, pump up sprayer"/>
    <m/>
    <m/>
    <m/>
    <m/>
    <m/>
    <m/>
    <m/>
    <m/>
    <m/>
    <m/>
    <m/>
    <m/>
    <m/>
    <m/>
    <m/>
    <m/>
    <m/>
    <m/>
    <m/>
    <m/>
    <m/>
    <e v="#REF!"/>
    <s v="SL5@tidalwaveautospa.com"/>
    <s v="Michael Dodge"/>
    <x v="3"/>
    <x v="2"/>
  </r>
  <r>
    <s v="Raymond Otto"/>
    <s v="EXP-10011447 "/>
    <n v="35"/>
    <d v="2024-03-09T00:00:00"/>
    <x v="0"/>
    <s v="Rental Equipment"/>
    <s v="Off site storage"/>
    <m/>
    <m/>
    <m/>
    <m/>
    <m/>
    <m/>
    <m/>
    <m/>
    <m/>
    <m/>
    <m/>
    <m/>
    <m/>
    <m/>
    <m/>
    <m/>
    <m/>
    <m/>
    <m/>
    <m/>
    <m/>
    <e v="#REF!"/>
    <s v="SL5@tidalwaveautospa.com"/>
    <s v="Michael Dodge"/>
    <x v="3"/>
    <x v="2"/>
  </r>
  <r>
    <s v="Raymond Otto"/>
    <s v="EXP-10011447 "/>
    <n v="16.850000000000001"/>
    <d v="2024-03-11T00:00:00"/>
    <x v="17"/>
    <s v="Wash Maintenance"/>
    <s v="Backpack blower oil"/>
    <m/>
    <m/>
    <m/>
    <m/>
    <m/>
    <m/>
    <m/>
    <m/>
    <m/>
    <m/>
    <m/>
    <m/>
    <m/>
    <m/>
    <m/>
    <m/>
    <m/>
    <m/>
    <m/>
    <m/>
    <m/>
    <e v="#REF!"/>
    <s v="SL5@tidalwaveautospa.com"/>
    <s v="Michael Dodge"/>
    <x v="3"/>
    <x v="2"/>
  </r>
  <r>
    <s v="Raymond Otto"/>
    <s v="EXP-10011447 "/>
    <n v="16.53"/>
    <d v="2024-03-12T00:00:00"/>
    <x v="0"/>
    <s v="Parts"/>
    <s v="Fittings"/>
    <m/>
    <m/>
    <m/>
    <m/>
    <m/>
    <m/>
    <m/>
    <m/>
    <m/>
    <m/>
    <m/>
    <m/>
    <m/>
    <m/>
    <m/>
    <m/>
    <m/>
    <m/>
    <m/>
    <m/>
    <m/>
    <e v="#REF!"/>
    <s v="SL5@tidalwaveautospa.com"/>
    <s v="Michael Dodge"/>
    <x v="3"/>
    <x v="2"/>
  </r>
  <r>
    <s v="Raymond Otto"/>
    <s v="EXP-10011447 "/>
    <n v="29.68"/>
    <d v="2024-03-13T00:00:00"/>
    <x v="0"/>
    <s v="Office Supplies"/>
    <s v="Bathroom tissue"/>
    <m/>
    <m/>
    <m/>
    <m/>
    <m/>
    <m/>
    <m/>
    <m/>
    <m/>
    <m/>
    <m/>
    <m/>
    <m/>
    <m/>
    <m/>
    <m/>
    <m/>
    <m/>
    <m/>
    <m/>
    <m/>
    <e v="#REF!"/>
    <s v="SL5@tidalwaveautospa.com"/>
    <s v="Michael Dodge"/>
    <x v="3"/>
    <x v="2"/>
  </r>
  <r>
    <s v="Raymond Otto"/>
    <s v="EXP-10011447 "/>
    <n v="104.85"/>
    <d v="2024-03-13T00:00:00"/>
    <x v="0"/>
    <s v="Wash Maintenance"/>
    <s v="Surge protector,gain, vinager"/>
    <m/>
    <m/>
    <m/>
    <m/>
    <m/>
    <m/>
    <m/>
    <m/>
    <m/>
    <m/>
    <m/>
    <m/>
    <m/>
    <m/>
    <m/>
    <m/>
    <m/>
    <m/>
    <m/>
    <m/>
    <m/>
    <e v="#REF!"/>
    <s v="SL5@tidalwaveautospa.com"/>
    <s v="Michael Dodge"/>
    <x v="3"/>
    <x v="2"/>
  </r>
  <r>
    <s v="Raymond Otto"/>
    <s v="EXP-10011447 "/>
    <n v="6.47"/>
    <d v="2024-03-14T00:00:00"/>
    <x v="17"/>
    <s v="Wash Maintenance"/>
    <s v="Oil for pressure washer"/>
    <m/>
    <m/>
    <m/>
    <m/>
    <m/>
    <m/>
    <m/>
    <m/>
    <m/>
    <m/>
    <m/>
    <m/>
    <m/>
    <m/>
    <m/>
    <m/>
    <m/>
    <m/>
    <m/>
    <m/>
    <m/>
    <e v="#REF!"/>
    <s v="SL5@tidalwaveautospa.com"/>
    <s v="Michael Dodge"/>
    <x v="3"/>
    <x v="2"/>
  </r>
  <r>
    <s v="Raymond Otto"/>
    <s v="EXP-10011447 "/>
    <n v="22.99"/>
    <d v="2024-03-15T00:00:00"/>
    <x v="0"/>
    <s v="Wash Maintenance"/>
    <s v="Zip ties"/>
    <m/>
    <m/>
    <m/>
    <m/>
    <m/>
    <m/>
    <m/>
    <m/>
    <m/>
    <m/>
    <m/>
    <m/>
    <m/>
    <m/>
    <m/>
    <m/>
    <m/>
    <m/>
    <m/>
    <m/>
    <m/>
    <e v="#REF!"/>
    <s v="SL5@tidalwaveautospa.com"/>
    <s v="Michael Dodge"/>
    <x v="3"/>
    <x v="2"/>
  </r>
  <r>
    <s v="Michael Blackwell"/>
    <s v="EXP-10011441 "/>
    <n v="205.41"/>
    <d v="2024-03-06T00:00:00"/>
    <x v="0"/>
    <s v="Wash Maintenance"/>
    <s v="Chemical sprayer / battery"/>
    <m/>
    <m/>
    <m/>
    <m/>
    <m/>
    <m/>
    <m/>
    <m/>
    <m/>
    <m/>
    <m/>
    <m/>
    <m/>
    <m/>
    <m/>
    <m/>
    <m/>
    <m/>
    <m/>
    <m/>
    <m/>
    <e v="#REF!"/>
    <s v="SL33@tidalwaveautospa.com"/>
    <s v="Michael Dodge"/>
    <x v="3"/>
    <x v="2"/>
  </r>
  <r>
    <s v="Michael Blackwell"/>
    <s v="EXP-10011441 "/>
    <n v="1015"/>
    <d v="2024-03-06T00:00:00"/>
    <x v="22"/>
    <s v="Equipment Repairs"/>
    <s v="Service call for air compressor"/>
    <m/>
    <m/>
    <m/>
    <m/>
    <m/>
    <m/>
    <m/>
    <m/>
    <m/>
    <m/>
    <m/>
    <m/>
    <m/>
    <m/>
    <m/>
    <m/>
    <m/>
    <m/>
    <m/>
    <m/>
    <m/>
    <e v="#REF!"/>
    <s v="SL33@tidalwaveautospa.com"/>
    <s v="Michael Dodge"/>
    <x v="3"/>
    <x v="2"/>
  </r>
  <r>
    <s v="Michael Blackwell"/>
    <s v="EXP-10011441 "/>
    <n v="55.55"/>
    <d v="2024-03-08T00:00:00"/>
    <x v="22"/>
    <s v="Small Tools"/>
    <s v="Saw blades , pressure cap for air compressor"/>
    <m/>
    <m/>
    <m/>
    <m/>
    <m/>
    <m/>
    <m/>
    <m/>
    <m/>
    <m/>
    <m/>
    <m/>
    <m/>
    <m/>
    <m/>
    <m/>
    <m/>
    <m/>
    <m/>
    <m/>
    <m/>
    <e v="#REF!"/>
    <s v="SL33@tidalwaveautospa.com"/>
    <s v="Michael Dodge"/>
    <x v="3"/>
    <x v="2"/>
  </r>
  <r>
    <s v="Michael Blackwell"/>
    <s v="EXP-10011441 "/>
    <n v="368.08"/>
    <d v="2024-03-08T00:00:00"/>
    <x v="22"/>
    <s v="Parts"/>
    <s v="Air compressore high pressure switch"/>
    <m/>
    <m/>
    <m/>
    <m/>
    <m/>
    <m/>
    <m/>
    <m/>
    <m/>
    <m/>
    <m/>
    <m/>
    <m/>
    <m/>
    <m/>
    <m/>
    <m/>
    <m/>
    <m/>
    <m/>
    <m/>
    <e v="#REF!"/>
    <s v="SL33@tidalwaveautospa.com"/>
    <s v="Michael Dodge"/>
    <x v="3"/>
    <x v="2"/>
  </r>
  <r>
    <s v="Michael Blackwell"/>
    <s v="EXP-10011441 "/>
    <n v="429.01"/>
    <d v="2024-03-16T00:00:00"/>
    <x v="0"/>
    <s v="Office Supplies"/>
    <s v="Bathroom sign , mcc electrical sign , dust pan , trash dolley"/>
    <m/>
    <m/>
    <m/>
    <m/>
    <m/>
    <m/>
    <m/>
    <m/>
    <m/>
    <m/>
    <m/>
    <m/>
    <m/>
    <m/>
    <m/>
    <m/>
    <m/>
    <m/>
    <m/>
    <m/>
    <m/>
    <e v="#REF!"/>
    <s v="SL33@tidalwaveautospa.com"/>
    <s v="Michael Dodge"/>
    <x v="3"/>
    <x v="2"/>
  </r>
  <r>
    <s v="John Norris"/>
    <s v="EXP-10012185 "/>
    <n v="95.79"/>
    <d v="2023-11-10T00:00:00"/>
    <x v="0"/>
    <s v="Miscellaneous Expense - Non-SL"/>
    <s v="my groceries i need to pay back"/>
    <m/>
    <m/>
    <m/>
    <m/>
    <m/>
    <m/>
    <m/>
    <m/>
    <m/>
    <m/>
    <m/>
    <m/>
    <m/>
    <m/>
    <m/>
    <m/>
    <m/>
    <m/>
    <m/>
    <m/>
    <m/>
    <e v="#REF!"/>
    <s v="SL275@tidalwaveautospa.com"/>
    <s v="Michael Dodge"/>
    <x v="3"/>
    <x v="2"/>
  </r>
  <r>
    <s v="John Norris"/>
    <s v="EXP-10012185 "/>
    <n v="141.12"/>
    <d v="2024-03-05T00:00:00"/>
    <x v="0"/>
    <s v="Landscaping"/>
    <s v="string trimmer for grass at site, hose reels for organization"/>
    <m/>
    <m/>
    <m/>
    <m/>
    <m/>
    <m/>
    <m/>
    <m/>
    <m/>
    <m/>
    <m/>
    <m/>
    <m/>
    <m/>
    <m/>
    <m/>
    <m/>
    <m/>
    <m/>
    <m/>
    <m/>
    <e v="#REF!"/>
    <s v="SL275@tidalwaveautospa.com"/>
    <s v="Michael Dodge"/>
    <x v="3"/>
    <x v="2"/>
  </r>
  <r>
    <s v="John Norris"/>
    <s v="EXP-10012185 "/>
    <n v="73.959999999999994"/>
    <d v="2024-03-09T00:00:00"/>
    <x v="0"/>
    <s v="Wash Maintenance"/>
    <s v="clear hydraulic fluid for conveyor"/>
    <m/>
    <m/>
    <m/>
    <m/>
    <m/>
    <m/>
    <m/>
    <m/>
    <m/>
    <m/>
    <m/>
    <m/>
    <m/>
    <m/>
    <m/>
    <m/>
    <m/>
    <m/>
    <m/>
    <m/>
    <m/>
    <e v="#REF!"/>
    <s v="SL275@tidalwaveautospa.com"/>
    <s v="Michael Dodge"/>
    <x v="3"/>
    <x v="2"/>
  </r>
  <r>
    <s v="STEVEN HOOVER"/>
    <s v="EXP-10012168 "/>
    <n v="13.97"/>
    <d v="2024-02-29T00:00:00"/>
    <x v="21"/>
    <s v="Signage"/>
    <s v="Play sand for Marketing sign bases"/>
    <m/>
    <m/>
    <m/>
    <m/>
    <m/>
    <m/>
    <m/>
    <m/>
    <m/>
    <m/>
    <m/>
    <m/>
    <m/>
    <m/>
    <m/>
    <m/>
    <m/>
    <m/>
    <m/>
    <m/>
    <m/>
    <e v="#REF!"/>
    <s v=""/>
    <s v=""/>
    <x v="3"/>
    <x v="2"/>
  </r>
  <r>
    <s v="STEVEN HOOVER"/>
    <s v="EXP-10012168 "/>
    <n v="28.72"/>
    <d v="2024-03-02T00:00:00"/>
    <x v="0"/>
    <s v="Wash Maintenance"/>
    <s v="Dawn soap"/>
    <m/>
    <m/>
    <m/>
    <m/>
    <m/>
    <m/>
    <m/>
    <m/>
    <m/>
    <m/>
    <m/>
    <m/>
    <m/>
    <m/>
    <m/>
    <m/>
    <m/>
    <m/>
    <m/>
    <m/>
    <m/>
    <e v="#REF!"/>
    <s v=""/>
    <s v=""/>
    <x v="3"/>
    <x v="2"/>
  </r>
  <r>
    <s v="STEVEN HOOVER"/>
    <s v="EXP-10012168 "/>
    <n v="413.42"/>
    <d v="2024-03-05T00:00:00"/>
    <x v="0"/>
    <s v="Wash Maintenance"/>
    <s v="Garbage bags and Bottles"/>
    <m/>
    <m/>
    <m/>
    <m/>
    <m/>
    <m/>
    <m/>
    <m/>
    <m/>
    <m/>
    <m/>
    <m/>
    <m/>
    <m/>
    <m/>
    <m/>
    <m/>
    <m/>
    <m/>
    <m/>
    <m/>
    <e v="#REF!"/>
    <s v=""/>
    <s v=""/>
    <x v="3"/>
    <x v="2"/>
  </r>
  <r>
    <s v="STEVEN HOOVER"/>
    <s v="EXP-10012168 "/>
    <n v="8.1999999999999993"/>
    <d v="2024-03-15T00:00:00"/>
    <x v="9"/>
    <s v="Snacks"/>
    <s v="Water"/>
    <m/>
    <m/>
    <m/>
    <m/>
    <m/>
    <m/>
    <m/>
    <m/>
    <m/>
    <m/>
    <m/>
    <m/>
    <m/>
    <m/>
    <m/>
    <m/>
    <m/>
    <m/>
    <m/>
    <m/>
    <m/>
    <e v="#REF!"/>
    <s v=""/>
    <s v=""/>
    <x v="3"/>
    <x v="2"/>
  </r>
  <r>
    <s v="STEVEN HOOVER"/>
    <s v="EXP-10012168 "/>
    <n v="1098"/>
    <d v="2024-03-16T00:00:00"/>
    <x v="15"/>
    <s v="Wash Supplies"/>
    <s v="Towels"/>
    <m/>
    <m/>
    <m/>
    <m/>
    <m/>
    <m/>
    <m/>
    <m/>
    <m/>
    <m/>
    <m/>
    <m/>
    <m/>
    <m/>
    <m/>
    <m/>
    <m/>
    <m/>
    <m/>
    <m/>
    <m/>
    <e v="#REF!"/>
    <s v=""/>
    <s v=""/>
    <x v="3"/>
    <x v="2"/>
  </r>
  <r>
    <s v="STEVEN HOOVER"/>
    <s v="EXP-10012168 "/>
    <n v="622.29"/>
    <d v="2024-03-19T00:00:00"/>
    <x v="0"/>
    <s v="Wash Maintenance"/>
    <s v="garbage bags, bottles, soap"/>
    <m/>
    <m/>
    <m/>
    <m/>
    <m/>
    <m/>
    <m/>
    <m/>
    <m/>
    <m/>
    <m/>
    <m/>
    <m/>
    <m/>
    <m/>
    <m/>
    <m/>
    <m/>
    <m/>
    <m/>
    <m/>
    <e v="#REF!"/>
    <s v=""/>
    <s v=""/>
    <x v="3"/>
    <x v="2"/>
  </r>
  <r>
    <s v="Christopher Chestnut"/>
    <s v="EXP-10012159 "/>
    <n v="42.79"/>
    <d v="2024-02-23T00:00:00"/>
    <x v="11"/>
    <s v="Wash Maintenance"/>
    <s v="50 ft pressurewashing hose"/>
    <m/>
    <m/>
    <m/>
    <m/>
    <m/>
    <m/>
    <m/>
    <m/>
    <m/>
    <m/>
    <m/>
    <m/>
    <m/>
    <m/>
    <m/>
    <m/>
    <m/>
    <m/>
    <m/>
    <m/>
    <m/>
    <e v="#REF!"/>
    <s v="SL10@tidalwaveautospa.com"/>
    <s v="Michael Dodge"/>
    <x v="3"/>
    <x v="2"/>
  </r>
  <r>
    <s v="Christopher Chestnut"/>
    <s v="EXP-10012159 "/>
    <n v="239.64"/>
    <d v="2024-02-24T00:00:00"/>
    <x v="0"/>
    <s v="Wash Maintenance"/>
    <s v="Spray nozzels"/>
    <m/>
    <m/>
    <m/>
    <m/>
    <m/>
    <m/>
    <m/>
    <m/>
    <m/>
    <m/>
    <m/>
    <m/>
    <m/>
    <m/>
    <m/>
    <m/>
    <m/>
    <m/>
    <m/>
    <m/>
    <m/>
    <e v="#REF!"/>
    <s v="SL10@tidalwaveautospa.com"/>
    <s v="Michael Dodge"/>
    <x v="3"/>
    <x v="2"/>
  </r>
  <r>
    <s v="Christopher Chestnut"/>
    <s v="EXP-10012159 "/>
    <n v="67.400000000000006"/>
    <d v="2024-02-26T00:00:00"/>
    <x v="11"/>
    <s v="Wash Maintenance"/>
    <s v="100 ft pressure washing hose"/>
    <m/>
    <m/>
    <m/>
    <m/>
    <m/>
    <m/>
    <m/>
    <m/>
    <m/>
    <m/>
    <m/>
    <m/>
    <m/>
    <m/>
    <m/>
    <m/>
    <m/>
    <m/>
    <m/>
    <m/>
    <m/>
    <e v="#REF!"/>
    <s v="SL10@tidalwaveautospa.com"/>
    <s v="Michael Dodge"/>
    <x v="3"/>
    <x v="2"/>
  </r>
  <r>
    <s v="Christopher Chestnut"/>
    <s v="EXP-10012159 "/>
    <n v="129.41"/>
    <d v="2024-03-07T00:00:00"/>
    <x v="16"/>
    <s v="Office Furniture"/>
    <s v="Peg board for mechanical room"/>
    <m/>
    <m/>
    <m/>
    <m/>
    <m/>
    <m/>
    <m/>
    <m/>
    <m/>
    <m/>
    <m/>
    <m/>
    <m/>
    <m/>
    <m/>
    <m/>
    <m/>
    <m/>
    <m/>
    <m/>
    <m/>
    <e v="#REF!"/>
    <s v="SL10@tidalwaveautospa.com"/>
    <s v="Michael Dodge"/>
    <x v="3"/>
    <x v="2"/>
  </r>
  <r>
    <s v="Christopher Chestnut"/>
    <s v="EXP-10012159 "/>
    <n v="128.36000000000001"/>
    <d v="2024-03-08T00:00:00"/>
    <x v="7"/>
    <s v="Parts"/>
    <s v="Parts and hose for gas pressure washer"/>
    <m/>
    <m/>
    <m/>
    <m/>
    <m/>
    <m/>
    <m/>
    <m/>
    <m/>
    <m/>
    <m/>
    <m/>
    <m/>
    <m/>
    <m/>
    <m/>
    <m/>
    <m/>
    <m/>
    <m/>
    <m/>
    <e v="#REF!"/>
    <s v="SL10@tidalwaveautospa.com"/>
    <s v="Michael Dodge"/>
    <x v="3"/>
    <x v="2"/>
  </r>
  <r>
    <s v="Christopher Chestnut"/>
    <s v="EXP-10012159 "/>
    <n v="189.11"/>
    <d v="2024-03-11T00:00:00"/>
    <x v="7"/>
    <s v="Parts"/>
    <s v="Bricks for prep piers"/>
    <m/>
    <m/>
    <m/>
    <m/>
    <m/>
    <m/>
    <m/>
    <m/>
    <m/>
    <m/>
    <m/>
    <m/>
    <m/>
    <m/>
    <m/>
    <m/>
    <m/>
    <m/>
    <m/>
    <m/>
    <m/>
    <e v="#REF!"/>
    <s v="SL10@tidalwaveautospa.com"/>
    <s v="Michael Dodge"/>
    <x v="3"/>
    <x v="2"/>
  </r>
  <r>
    <s v="Christopher Chestnut"/>
    <s v="EXP-10012159 "/>
    <n v="55.13"/>
    <d v="2024-03-15T00:00:00"/>
    <x v="7"/>
    <s v="Parts"/>
    <s v="Repair parts for tunnel"/>
    <m/>
    <m/>
    <m/>
    <m/>
    <m/>
    <m/>
    <m/>
    <m/>
    <m/>
    <m/>
    <m/>
    <m/>
    <m/>
    <m/>
    <m/>
    <m/>
    <m/>
    <m/>
    <m/>
    <m/>
    <m/>
    <e v="#REF!"/>
    <s v="SL10@tidalwaveautospa.com"/>
    <s v="Michael Dodge"/>
    <x v="3"/>
    <x v="2"/>
  </r>
  <r>
    <s v="Christopher Chestnut"/>
    <s v="EXP-10012159 "/>
    <n v="1350"/>
    <d v="2024-03-18T00:00:00"/>
    <x v="6"/>
    <s v="Landscaping"/>
    <s v="Pressurewashing lot"/>
    <m/>
    <m/>
    <m/>
    <m/>
    <m/>
    <m/>
    <m/>
    <m/>
    <m/>
    <m/>
    <m/>
    <m/>
    <m/>
    <m/>
    <m/>
    <m/>
    <m/>
    <m/>
    <m/>
    <m/>
    <m/>
    <e v="#REF!"/>
    <s v="SL10@tidalwaveautospa.com"/>
    <s v="Michael Dodge"/>
    <x v="3"/>
    <x v="2"/>
  </r>
  <r>
    <s v="Adam Hicks"/>
    <s v="EXP-10012151 "/>
    <n v="40.24"/>
    <d v="2024-03-08T00:00:00"/>
    <x v="0"/>
    <s v="Wash Maintenance"/>
    <s v="Cleaning Supplies"/>
    <m/>
    <m/>
    <m/>
    <m/>
    <m/>
    <m/>
    <m/>
    <m/>
    <m/>
    <m/>
    <m/>
    <m/>
    <m/>
    <m/>
    <m/>
    <m/>
    <m/>
    <m/>
    <m/>
    <m/>
    <m/>
    <e v="#REF!"/>
    <s v="SL39@tidalwaveautospa.com"/>
    <s v="Michael Dodge"/>
    <x v="3"/>
    <x v="2"/>
  </r>
  <r>
    <s v="Adam Hicks"/>
    <s v="EXP-10012151 "/>
    <n v="285.12"/>
    <d v="2024-03-08T00:00:00"/>
    <x v="0"/>
    <s v="Equipment"/>
    <s v="Electric blower to blow lot"/>
    <m/>
    <m/>
    <m/>
    <m/>
    <m/>
    <m/>
    <m/>
    <m/>
    <m/>
    <m/>
    <m/>
    <m/>
    <m/>
    <m/>
    <m/>
    <m/>
    <m/>
    <m/>
    <m/>
    <m/>
    <m/>
    <e v="#REF!"/>
    <s v="SL39@tidalwaveautospa.com"/>
    <s v="Michael Dodge"/>
    <x v="3"/>
    <x v="2"/>
  </r>
  <r>
    <s v="Adam Hicks"/>
    <s v="EXP-10012151 "/>
    <n v="22.1"/>
    <d v="2024-03-09T00:00:00"/>
    <x v="0"/>
    <s v="Safety Supplies"/>
    <s v="Gloves"/>
    <m/>
    <m/>
    <m/>
    <m/>
    <m/>
    <m/>
    <m/>
    <m/>
    <m/>
    <m/>
    <m/>
    <m/>
    <m/>
    <m/>
    <m/>
    <m/>
    <m/>
    <m/>
    <m/>
    <m/>
    <m/>
    <e v="#REF!"/>
    <s v="SL39@tidalwaveautospa.com"/>
    <s v="Michael Dodge"/>
    <x v="3"/>
    <x v="2"/>
  </r>
  <r>
    <s v="Adam Hicks"/>
    <s v="EXP-10012151 "/>
    <n v="16.989999999999998"/>
    <d v="2024-03-10T00:00:00"/>
    <x v="0"/>
    <s v="Security"/>
    <s v="Padlock"/>
    <m/>
    <m/>
    <m/>
    <m/>
    <m/>
    <m/>
    <m/>
    <m/>
    <m/>
    <m/>
    <m/>
    <m/>
    <m/>
    <m/>
    <m/>
    <m/>
    <m/>
    <m/>
    <m/>
    <m/>
    <m/>
    <e v="#REF!"/>
    <s v="SL39@tidalwaveautospa.com"/>
    <s v="Michael Dodge"/>
    <x v="3"/>
    <x v="2"/>
  </r>
  <r>
    <s v="Adam Hicks"/>
    <s v="EXP-10012151 "/>
    <n v="34.909999999999997"/>
    <d v="2024-03-13T00:00:00"/>
    <x v="0"/>
    <s v="Wash Maintenance"/>
    <s v="Bottles of Water &amp; Detergent"/>
    <m/>
    <m/>
    <m/>
    <m/>
    <m/>
    <m/>
    <m/>
    <m/>
    <m/>
    <m/>
    <m/>
    <m/>
    <m/>
    <m/>
    <m/>
    <m/>
    <m/>
    <m/>
    <m/>
    <m/>
    <m/>
    <e v="#REF!"/>
    <s v="SL39@tidalwaveautospa.com"/>
    <s v="Michael Dodge"/>
    <x v="3"/>
    <x v="2"/>
  </r>
  <r>
    <s v="Rodney Davis"/>
    <s v="EXP-10011941 "/>
    <n v="3.25"/>
    <d v="2024-02-14T00:00:00"/>
    <x v="1"/>
    <s v="Parts"/>
    <s v="Items for repairs"/>
    <m/>
    <m/>
    <m/>
    <m/>
    <m/>
    <m/>
    <m/>
    <m/>
    <m/>
    <m/>
    <m/>
    <m/>
    <m/>
    <m/>
    <m/>
    <m/>
    <m/>
    <m/>
    <m/>
    <m/>
    <m/>
    <e v="#REF!"/>
    <s v="SL83@tidalwaveautospa.com"/>
    <s v="Michael Dodge"/>
    <x v="3"/>
    <x v="2"/>
  </r>
  <r>
    <s v="Rodney Davis"/>
    <s v="EXP-10011941 "/>
    <n v="64.040000000000006"/>
    <d v="2024-02-14T00:00:00"/>
    <x v="11"/>
    <s v="Wash Maintenance"/>
    <s v="Hydraulic Fluid"/>
    <m/>
    <m/>
    <m/>
    <m/>
    <m/>
    <m/>
    <m/>
    <m/>
    <m/>
    <m/>
    <m/>
    <m/>
    <m/>
    <m/>
    <m/>
    <m/>
    <m/>
    <m/>
    <m/>
    <m/>
    <m/>
    <e v="#REF!"/>
    <s v="SL83@tidalwaveautospa.com"/>
    <s v="Michael Dodge"/>
    <x v="3"/>
    <x v="2"/>
  </r>
  <r>
    <s v="Rodney Davis"/>
    <s v="EXP-10011941 "/>
    <n v="7.45"/>
    <d v="2024-02-14T00:00:00"/>
    <x v="1"/>
    <s v="Parts"/>
    <s v="Items for repairs"/>
    <m/>
    <m/>
    <m/>
    <m/>
    <m/>
    <m/>
    <m/>
    <m/>
    <m/>
    <m/>
    <m/>
    <m/>
    <m/>
    <m/>
    <m/>
    <m/>
    <m/>
    <m/>
    <m/>
    <m/>
    <m/>
    <e v="#REF!"/>
    <s v="SL83@tidalwaveautospa.com"/>
    <s v="Michael Dodge"/>
    <x v="3"/>
    <x v="2"/>
  </r>
  <r>
    <s v="Rodney Davis"/>
    <s v="EXP-10011941 "/>
    <n v="42.57"/>
    <d v="2024-02-24T00:00:00"/>
    <x v="0"/>
    <s v="Wash Maintenance"/>
    <s v="Laundry Detergent"/>
    <m/>
    <m/>
    <m/>
    <m/>
    <m/>
    <m/>
    <m/>
    <m/>
    <m/>
    <m/>
    <m/>
    <m/>
    <m/>
    <m/>
    <m/>
    <m/>
    <m/>
    <m/>
    <m/>
    <m/>
    <m/>
    <e v="#REF!"/>
    <s v="SL83@tidalwaveautospa.com"/>
    <s v="Michael Dodge"/>
    <x v="3"/>
    <x v="2"/>
  </r>
  <r>
    <s v="Rodney Davis"/>
    <s v="EXP-10011941 "/>
    <n v="13.83"/>
    <d v="2024-02-29T00:00:00"/>
    <x v="1"/>
    <s v="Small Tools"/>
    <s v="Tools for wash repairs"/>
    <m/>
    <m/>
    <m/>
    <m/>
    <m/>
    <m/>
    <m/>
    <m/>
    <m/>
    <m/>
    <m/>
    <m/>
    <m/>
    <m/>
    <m/>
    <m/>
    <m/>
    <m/>
    <m/>
    <m/>
    <m/>
    <e v="#REF!"/>
    <s v="SL83@tidalwaveautospa.com"/>
    <s v="Michael Dodge"/>
    <x v="3"/>
    <x v="2"/>
  </r>
  <r>
    <s v="Rodney Davis"/>
    <s v="EXP-10011941 "/>
    <n v="54.15"/>
    <d v="2024-03-05T00:00:00"/>
    <x v="0"/>
    <s v="Office Supplies"/>
    <s v="Paper Towel"/>
    <m/>
    <m/>
    <m/>
    <m/>
    <m/>
    <m/>
    <m/>
    <m/>
    <m/>
    <m/>
    <m/>
    <m/>
    <m/>
    <m/>
    <m/>
    <m/>
    <m/>
    <m/>
    <m/>
    <m/>
    <m/>
    <e v="#REF!"/>
    <s v="SL83@tidalwaveautospa.com"/>
    <s v="Michael Dodge"/>
    <x v="3"/>
    <x v="2"/>
  </r>
  <r>
    <s v="Rodney Davis"/>
    <s v="EXP-10011941 "/>
    <n v="25.67"/>
    <d v="2024-03-06T00:00:00"/>
    <x v="1"/>
    <s v="Wash Maintenance"/>
    <s v="White Lithium grease"/>
    <m/>
    <m/>
    <m/>
    <m/>
    <m/>
    <m/>
    <m/>
    <m/>
    <m/>
    <m/>
    <m/>
    <m/>
    <m/>
    <m/>
    <m/>
    <m/>
    <m/>
    <m/>
    <m/>
    <m/>
    <m/>
    <e v="#REF!"/>
    <s v="SL83@tidalwaveautospa.com"/>
    <s v="Michael Dodge"/>
    <x v="3"/>
    <x v="2"/>
  </r>
  <r>
    <s v="Rodney Davis"/>
    <s v="EXP-10011941 "/>
    <n v="70.900000000000006"/>
    <d v="2024-03-09T00:00:00"/>
    <x v="1"/>
    <s v="Small Tools"/>
    <s v="Tools for repairs"/>
    <m/>
    <m/>
    <m/>
    <m/>
    <m/>
    <m/>
    <m/>
    <m/>
    <m/>
    <m/>
    <m/>
    <m/>
    <m/>
    <m/>
    <m/>
    <m/>
    <m/>
    <m/>
    <m/>
    <m/>
    <m/>
    <e v="#REF!"/>
    <s v="SL83@tidalwaveautospa.com"/>
    <s v="Michael Dodge"/>
    <x v="3"/>
    <x v="2"/>
  </r>
  <r>
    <s v="Rodney Davis"/>
    <s v="EXP-10011941 "/>
    <n v="44.32"/>
    <d v="2024-03-09T00:00:00"/>
    <x v="0"/>
    <s v="Wash Maintenance"/>
    <s v="Laundry Detergent"/>
    <m/>
    <m/>
    <m/>
    <m/>
    <m/>
    <m/>
    <m/>
    <m/>
    <m/>
    <m/>
    <m/>
    <m/>
    <m/>
    <m/>
    <m/>
    <m/>
    <m/>
    <m/>
    <m/>
    <m/>
    <m/>
    <e v="#REF!"/>
    <s v="SL83@tidalwaveautospa.com"/>
    <s v="Michael Dodge"/>
    <x v="3"/>
    <x v="2"/>
  </r>
  <r>
    <s v="Rodney Davis"/>
    <s v="EXP-10011941 "/>
    <n v="72.5"/>
    <d v="2024-03-15T00:00:00"/>
    <x v="2"/>
    <s v="Parts"/>
    <s v="Quick Connect for pressure washer hose"/>
    <m/>
    <m/>
    <m/>
    <m/>
    <m/>
    <m/>
    <m/>
    <m/>
    <m/>
    <m/>
    <m/>
    <m/>
    <m/>
    <m/>
    <m/>
    <m/>
    <m/>
    <m/>
    <m/>
    <m/>
    <m/>
    <e v="#REF!"/>
    <s v="SL83@tidalwaveautospa.com"/>
    <s v="Michael Dodge"/>
    <x v="3"/>
    <x v="2"/>
  </r>
  <r>
    <s v="Clayton Gibson"/>
    <s v="EXP-10011454 "/>
    <n v="183.16"/>
    <d v="2024-02-20T00:00:00"/>
    <x v="0"/>
    <s v="Small Tools"/>
    <s v="tools, hardware, etc"/>
    <m/>
    <m/>
    <m/>
    <m/>
    <m/>
    <m/>
    <m/>
    <m/>
    <m/>
    <m/>
    <m/>
    <m/>
    <m/>
    <m/>
    <m/>
    <m/>
    <m/>
    <m/>
    <m/>
    <m/>
    <m/>
    <e v="#REF!"/>
    <s v="clayton.gibson@tidalwaveautospa.com"/>
    <s v="Coty Stevens"/>
    <x v="3"/>
    <x v="2"/>
  </r>
  <r>
    <s v="Clayton Gibson"/>
    <s v="EXP-10011454 "/>
    <n v="218.57"/>
    <d v="2024-02-21T00:00:00"/>
    <x v="0"/>
    <s v="Safety Supplies"/>
    <s v="cones"/>
    <m/>
    <m/>
    <m/>
    <m/>
    <m/>
    <m/>
    <m/>
    <m/>
    <m/>
    <m/>
    <m/>
    <m/>
    <m/>
    <m/>
    <m/>
    <m/>
    <m/>
    <m/>
    <m/>
    <m/>
    <m/>
    <e v="#REF!"/>
    <s v="clayton.gibson@tidalwaveautospa.com"/>
    <s v="Coty Stevens"/>
    <x v="3"/>
    <x v="2"/>
  </r>
  <r>
    <s v="Clayton Gibson"/>
    <s v="EXP-10011454 "/>
    <n v="353.81"/>
    <d v="2024-02-22T00:00:00"/>
    <x v="0"/>
    <s v="Wash Maintenance"/>
    <s v="trash cans"/>
    <m/>
    <m/>
    <m/>
    <m/>
    <m/>
    <m/>
    <m/>
    <m/>
    <m/>
    <m/>
    <m/>
    <m/>
    <m/>
    <m/>
    <m/>
    <m/>
    <m/>
    <m/>
    <m/>
    <m/>
    <m/>
    <e v="#REF!"/>
    <s v="clayton.gibson@tidalwaveautospa.com"/>
    <s v="Coty Stevens"/>
    <x v="3"/>
    <x v="2"/>
  </r>
  <r>
    <s v="Clayton Gibson"/>
    <s v="EXP-10011454 "/>
    <n v="121.6"/>
    <d v="2024-02-27T00:00:00"/>
    <x v="0"/>
    <s v="Safety Supplies"/>
    <s v="cones"/>
    <m/>
    <m/>
    <m/>
    <m/>
    <m/>
    <m/>
    <m/>
    <m/>
    <m/>
    <m/>
    <m/>
    <m/>
    <m/>
    <m/>
    <m/>
    <m/>
    <m/>
    <m/>
    <m/>
    <m/>
    <m/>
    <e v="#REF!"/>
    <s v="clayton.gibson@tidalwaveautospa.com"/>
    <s v="Coty Stevens"/>
    <x v="3"/>
    <x v="2"/>
  </r>
  <r>
    <s v="Clayton Gibson"/>
    <s v="EXP-10011454 "/>
    <n v="482.27"/>
    <d v="2024-03-15T00:00:00"/>
    <x v="0"/>
    <s v="Equipment"/>
    <s v="blower batteries"/>
    <m/>
    <m/>
    <m/>
    <m/>
    <m/>
    <m/>
    <m/>
    <m/>
    <m/>
    <m/>
    <m/>
    <m/>
    <m/>
    <m/>
    <m/>
    <m/>
    <m/>
    <m/>
    <m/>
    <m/>
    <m/>
    <e v="#REF!"/>
    <s v="clayton.gibson@tidalwaveautospa.com"/>
    <s v="Coty Stevens"/>
    <x v="3"/>
    <x v="2"/>
  </r>
  <r>
    <s v="Clayton Gibson"/>
    <s v="EXP-10011454 "/>
    <n v="157.93"/>
    <d v="2024-03-17T00:00:00"/>
    <x v="0"/>
    <s v="Wash Maintenance"/>
    <s v="hydraulic fluid"/>
    <m/>
    <m/>
    <m/>
    <m/>
    <m/>
    <m/>
    <m/>
    <m/>
    <m/>
    <m/>
    <m/>
    <m/>
    <m/>
    <m/>
    <m/>
    <m/>
    <m/>
    <m/>
    <m/>
    <m/>
    <m/>
    <e v="#REF!"/>
    <s v="clayton.gibson@tidalwaveautospa.com"/>
    <s v="Coty Stevens"/>
    <x v="3"/>
    <x v="2"/>
  </r>
  <r>
    <s v="Breanna Roof"/>
    <s v="EXP-10011813 "/>
    <n v="5.97"/>
    <d v="2024-03-02T00:00:00"/>
    <x v="7"/>
    <s v="Parts"/>
    <s v="Fitting for prep hose"/>
    <m/>
    <m/>
    <m/>
    <m/>
    <m/>
    <m/>
    <m/>
    <m/>
    <m/>
    <m/>
    <m/>
    <m/>
    <m/>
    <m/>
    <m/>
    <m/>
    <m/>
    <m/>
    <m/>
    <m/>
    <m/>
    <e v="#REF!"/>
    <s v=""/>
    <s v=""/>
    <x v="3"/>
    <x v="2"/>
  </r>
  <r>
    <s v="Breanna Roof"/>
    <s v="EXP-10011813 "/>
    <n v="25.67"/>
    <d v="2024-03-09T00:00:00"/>
    <x v="0"/>
    <s v="Office Supplies"/>
    <s v="Toilet paper"/>
    <m/>
    <m/>
    <m/>
    <m/>
    <m/>
    <m/>
    <m/>
    <m/>
    <m/>
    <m/>
    <m/>
    <m/>
    <m/>
    <m/>
    <m/>
    <m/>
    <m/>
    <m/>
    <m/>
    <m/>
    <m/>
    <e v="#REF!"/>
    <s v=""/>
    <s v=""/>
    <x v="3"/>
    <x v="2"/>
  </r>
  <r>
    <s v="Breanna Roof"/>
    <s v="EXP-10011813 "/>
    <n v="27.78"/>
    <d v="2024-03-14T00:00:00"/>
    <x v="0"/>
    <s v="Wash Maintenance"/>
    <s v="Bleach/hangers for fans"/>
    <m/>
    <m/>
    <m/>
    <m/>
    <m/>
    <m/>
    <m/>
    <m/>
    <m/>
    <m/>
    <m/>
    <m/>
    <m/>
    <m/>
    <m/>
    <m/>
    <m/>
    <m/>
    <m/>
    <m/>
    <m/>
    <e v="#REF!"/>
    <s v=""/>
    <s v=""/>
    <x v="3"/>
    <x v="2"/>
  </r>
  <r>
    <s v="Jonathan Ackerman"/>
    <s v="EXP-10012048 "/>
    <n v="440.4"/>
    <d v="2024-03-05T00:00:00"/>
    <x v="0"/>
    <s v="Wash Maintenance"/>
    <s v="cart,can,envelopes"/>
    <m/>
    <m/>
    <m/>
    <m/>
    <m/>
    <m/>
    <m/>
    <m/>
    <m/>
    <m/>
    <m/>
    <m/>
    <m/>
    <m/>
    <m/>
    <m/>
    <m/>
    <m/>
    <m/>
    <m/>
    <m/>
    <e v="#REF!"/>
    <s v="SL191@tidalwaveautospa.com"/>
    <s v="Joe Chavez"/>
    <x v="3"/>
    <x v="2"/>
  </r>
  <r>
    <s v="Jonathan Ackerman"/>
    <s v="EXP-10012048 "/>
    <n v="-37.54"/>
    <d v="2024-03-09T00:00:00"/>
    <x v="25"/>
    <s v="Electric Repairs"/>
    <s v="Broken junction box return"/>
    <m/>
    <m/>
    <m/>
    <m/>
    <m/>
    <m/>
    <m/>
    <m/>
    <m/>
    <m/>
    <m/>
    <m/>
    <m/>
    <m/>
    <m/>
    <m/>
    <m/>
    <m/>
    <m/>
    <m/>
    <m/>
    <e v="#REF!"/>
    <s v="SL191@tidalwaveautospa.com"/>
    <s v="Joe Chavez"/>
    <x v="3"/>
    <x v="2"/>
  </r>
  <r>
    <s v="Jonathan Ackerman"/>
    <s v="EXP-10012048 "/>
    <n v="37.54"/>
    <d v="2024-03-09T00:00:00"/>
    <x v="25"/>
    <s v="Electric Repairs"/>
    <s v="Electrical junction box replacement"/>
    <m/>
    <m/>
    <m/>
    <m/>
    <m/>
    <m/>
    <m/>
    <m/>
    <m/>
    <m/>
    <m/>
    <m/>
    <m/>
    <m/>
    <m/>
    <m/>
    <m/>
    <m/>
    <m/>
    <m/>
    <m/>
    <e v="#REF!"/>
    <s v="SL191@tidalwaveautospa.com"/>
    <s v="Joe Chavez"/>
    <x v="3"/>
    <x v="2"/>
  </r>
  <r>
    <s v="Jonathan Ackerman"/>
    <s v="EXP-10012048 "/>
    <n v="37.54"/>
    <d v="2024-03-09T00:00:00"/>
    <x v="25"/>
    <s v="Electric Repairs"/>
    <s v="Electrical junction box"/>
    <m/>
    <m/>
    <m/>
    <m/>
    <m/>
    <m/>
    <m/>
    <m/>
    <m/>
    <m/>
    <m/>
    <m/>
    <m/>
    <m/>
    <m/>
    <m/>
    <m/>
    <m/>
    <m/>
    <m/>
    <m/>
    <e v="#REF!"/>
    <s v="SL191@tidalwaveautospa.com"/>
    <s v="Joe Chavez"/>
    <x v="3"/>
    <x v="2"/>
  </r>
  <r>
    <s v="Jonathan Ackerman"/>
    <s v="EXP-10012048 "/>
    <n v="188.33"/>
    <d v="2024-03-13T00:00:00"/>
    <x v="18"/>
    <s v="Wash Maintenance"/>
    <s v="Paint striping sprayer"/>
    <m/>
    <m/>
    <m/>
    <m/>
    <m/>
    <m/>
    <m/>
    <m/>
    <m/>
    <m/>
    <m/>
    <m/>
    <m/>
    <m/>
    <m/>
    <m/>
    <m/>
    <m/>
    <m/>
    <m/>
    <m/>
    <e v="#REF!"/>
    <s v="SL191@tidalwaveautospa.com"/>
    <s v="Joe Chavez"/>
    <x v="3"/>
    <x v="2"/>
  </r>
  <r>
    <s v="Jonathan Ackerman"/>
    <s v="EXP-10012048 "/>
    <n v="318.52999999999997"/>
    <d v="2024-03-13T00:00:00"/>
    <x v="18"/>
    <s v="Wash Maintenance"/>
    <s v="Parking lot paint"/>
    <m/>
    <m/>
    <m/>
    <m/>
    <m/>
    <m/>
    <m/>
    <m/>
    <m/>
    <m/>
    <m/>
    <m/>
    <m/>
    <m/>
    <m/>
    <m/>
    <m/>
    <m/>
    <m/>
    <m/>
    <m/>
    <e v="#REF!"/>
    <s v="SL191@tidalwaveautospa.com"/>
    <s v="Joe Chavez"/>
    <x v="3"/>
    <x v="2"/>
  </r>
  <r>
    <s v="Jonathan Ackerman"/>
    <s v="EXP-10012048 "/>
    <n v="139.57"/>
    <d v="2024-03-18T00:00:00"/>
    <x v="18"/>
    <s v="Wash Maintenance"/>
    <s v="lot striping paint"/>
    <m/>
    <m/>
    <m/>
    <m/>
    <m/>
    <m/>
    <m/>
    <m/>
    <m/>
    <m/>
    <m/>
    <m/>
    <m/>
    <m/>
    <m/>
    <m/>
    <m/>
    <m/>
    <m/>
    <m/>
    <m/>
    <e v="#REF!"/>
    <s v="SL191@tidalwaveautospa.com"/>
    <s v="Joe Chavez"/>
    <x v="3"/>
    <x v="2"/>
  </r>
  <r>
    <s v="Lindsay Schultz"/>
    <s v="EXP-10012061 "/>
    <n v="84.44"/>
    <d v="2024-02-27T00:00:00"/>
    <x v="0"/>
    <s v="Wash Maintenance"/>
    <s v="cleaning supplies before GO"/>
    <m/>
    <m/>
    <m/>
    <m/>
    <m/>
    <m/>
    <m/>
    <m/>
    <m/>
    <m/>
    <m/>
    <m/>
    <m/>
    <m/>
    <m/>
    <m/>
    <m/>
    <m/>
    <m/>
    <m/>
    <m/>
    <e v="#REF!"/>
    <s v="SL198@tidalwaveautospa.com"/>
    <s v="Joe Chavez"/>
    <x v="3"/>
    <x v="2"/>
  </r>
  <r>
    <s v="Lindsay Schultz"/>
    <s v="EXP-10012061 "/>
    <n v="158.16999999999999"/>
    <d v="2024-03-11T00:00:00"/>
    <x v="0"/>
    <s v="Wash Maintenance"/>
    <s v="GO supplies, cleaning supplies, maintenance supplies"/>
    <m/>
    <m/>
    <m/>
    <m/>
    <m/>
    <m/>
    <m/>
    <m/>
    <m/>
    <m/>
    <m/>
    <m/>
    <m/>
    <m/>
    <m/>
    <m/>
    <m/>
    <m/>
    <m/>
    <m/>
    <m/>
    <e v="#REF!"/>
    <s v="SL198@tidalwaveautospa.com"/>
    <s v="Joe Chavez"/>
    <x v="3"/>
    <x v="2"/>
  </r>
  <r>
    <s v="Lindsay Schultz"/>
    <s v="EXP-10012061 "/>
    <n v="217.86"/>
    <d v="2024-03-11T00:00:00"/>
    <x v="0"/>
    <s v="Office Supplies"/>
    <s v="step stool, Shelving, mailboxes, etc"/>
    <m/>
    <m/>
    <m/>
    <m/>
    <m/>
    <m/>
    <m/>
    <m/>
    <m/>
    <m/>
    <m/>
    <m/>
    <m/>
    <m/>
    <m/>
    <m/>
    <m/>
    <m/>
    <m/>
    <m/>
    <m/>
    <e v="#REF!"/>
    <s v="SL198@tidalwaveautospa.com"/>
    <s v="Joe Chavez"/>
    <x v="3"/>
    <x v="2"/>
  </r>
  <r>
    <s v="Matthew Rust"/>
    <s v="EXP-10012231 "/>
    <n v="151.34"/>
    <d v="2024-03-13T00:00:00"/>
    <x v="1"/>
    <s v="Parts"/>
    <s v="Hose for booster pump"/>
    <m/>
    <m/>
    <m/>
    <m/>
    <m/>
    <m/>
    <m/>
    <m/>
    <m/>
    <m/>
    <m/>
    <m/>
    <m/>
    <m/>
    <m/>
    <m/>
    <m/>
    <m/>
    <m/>
    <m/>
    <m/>
    <e v="#REF!"/>
    <s v="SL99@tidalwaveautospa.com"/>
    <s v="Joe Chavez"/>
    <x v="3"/>
    <x v="2"/>
  </r>
  <r>
    <s v="Matthew Rust"/>
    <s v="EXP-10012231 "/>
    <n v="44.94"/>
    <d v="2024-03-13T00:00:00"/>
    <x v="44"/>
    <s v="Parts"/>
    <s v="Parts for hose"/>
    <m/>
    <m/>
    <m/>
    <m/>
    <m/>
    <m/>
    <m/>
    <m/>
    <m/>
    <m/>
    <m/>
    <m/>
    <m/>
    <m/>
    <m/>
    <m/>
    <m/>
    <m/>
    <m/>
    <m/>
    <m/>
    <e v="#REF!"/>
    <s v="SL99@tidalwaveautospa.com"/>
    <s v="Joe Chavez"/>
    <x v="3"/>
    <x v="2"/>
  </r>
  <r>
    <s v="Matthew Rust"/>
    <s v="EXP-10012231 "/>
    <n v="29"/>
    <d v="2024-03-13T00:00:00"/>
    <x v="44"/>
    <s v="Parts"/>
    <s v="Hose Parts"/>
    <m/>
    <m/>
    <m/>
    <m/>
    <m/>
    <m/>
    <m/>
    <m/>
    <m/>
    <m/>
    <m/>
    <m/>
    <m/>
    <m/>
    <m/>
    <m/>
    <m/>
    <m/>
    <m/>
    <m/>
    <m/>
    <e v="#REF!"/>
    <s v="SL99@tidalwaveautospa.com"/>
    <s v="Joe Chavez"/>
    <x v="3"/>
    <x v="2"/>
  </r>
  <r>
    <s v="Matthew Rust"/>
    <s v="EXP-10012231 "/>
    <n v="5.15"/>
    <d v="2024-03-13T00:00:00"/>
    <x v="44"/>
    <s v="Parts"/>
    <s v="hose parts"/>
    <m/>
    <m/>
    <m/>
    <m/>
    <m/>
    <m/>
    <m/>
    <m/>
    <m/>
    <m/>
    <m/>
    <m/>
    <m/>
    <m/>
    <m/>
    <m/>
    <m/>
    <m/>
    <m/>
    <m/>
    <m/>
    <e v="#REF!"/>
    <s v="SL99@tidalwaveautospa.com"/>
    <s v="Joe Chavez"/>
    <x v="3"/>
    <x v="2"/>
  </r>
  <r>
    <s v="Matthew Rust"/>
    <s v="EXP-10012231 "/>
    <n v="66.91"/>
    <d v="2024-03-14T00:00:00"/>
    <x v="44"/>
    <s v="Parts"/>
    <s v="Part for plumbing"/>
    <m/>
    <m/>
    <m/>
    <m/>
    <m/>
    <m/>
    <m/>
    <m/>
    <m/>
    <m/>
    <m/>
    <m/>
    <m/>
    <m/>
    <m/>
    <m/>
    <m/>
    <m/>
    <m/>
    <m/>
    <m/>
    <e v="#REF!"/>
    <s v="SL99@tidalwaveautospa.com"/>
    <s v="Joe Chavez"/>
    <x v="3"/>
    <x v="2"/>
  </r>
  <r>
    <s v="Matthew Rust"/>
    <s v="EXP-10012231 "/>
    <n v="31.77"/>
    <d v="2024-03-15T00:00:00"/>
    <x v="0"/>
    <s v="Wash Maintenance"/>
    <s v="Garden Hose"/>
    <m/>
    <m/>
    <m/>
    <m/>
    <m/>
    <m/>
    <m/>
    <m/>
    <m/>
    <m/>
    <m/>
    <m/>
    <m/>
    <m/>
    <m/>
    <m/>
    <m/>
    <m/>
    <m/>
    <m/>
    <m/>
    <e v="#REF!"/>
    <s v="SL99@tidalwaveautospa.com"/>
    <s v="Joe Chavez"/>
    <x v="3"/>
    <x v="2"/>
  </r>
  <r>
    <s v="Christopher Fonder"/>
    <s v="EXP-10012237 "/>
    <n v="153.78"/>
    <d v="2024-02-29T00:00:00"/>
    <x v="6"/>
    <s v="Wash Maintenance"/>
    <s v="Salt for water softner"/>
    <m/>
    <m/>
    <m/>
    <m/>
    <m/>
    <m/>
    <m/>
    <m/>
    <m/>
    <m/>
    <m/>
    <m/>
    <m/>
    <m/>
    <m/>
    <m/>
    <m/>
    <m/>
    <m/>
    <m/>
    <m/>
    <e v="#REF!"/>
    <s v=""/>
    <s v=""/>
    <x v="3"/>
    <x v="2"/>
  </r>
  <r>
    <s v="Christopher Fonder"/>
    <s v="EXP-10012237 "/>
    <n v="33.08"/>
    <d v="2024-02-29T00:00:00"/>
    <x v="6"/>
    <s v="Parts"/>
    <s v="Shark bite fittings to fox air hoses"/>
    <m/>
    <m/>
    <m/>
    <m/>
    <m/>
    <m/>
    <m/>
    <m/>
    <m/>
    <m/>
    <m/>
    <m/>
    <m/>
    <m/>
    <m/>
    <m/>
    <m/>
    <m/>
    <m/>
    <m/>
    <m/>
    <e v="#REF!"/>
    <s v=""/>
    <s v=""/>
    <x v="3"/>
    <x v="2"/>
  </r>
  <r>
    <s v="Christopher Fonder"/>
    <s v="EXP-10012237 "/>
    <n v="165.33"/>
    <d v="2024-03-06T00:00:00"/>
    <x v="0"/>
    <s v="Wash Maintenance"/>
    <s v="Push brooms, vinegar for windows, new buckets to cleqn pit"/>
    <m/>
    <m/>
    <m/>
    <m/>
    <m/>
    <m/>
    <m/>
    <m/>
    <m/>
    <m/>
    <m/>
    <m/>
    <m/>
    <m/>
    <m/>
    <m/>
    <m/>
    <m/>
    <m/>
    <m/>
    <m/>
    <e v="#REF!"/>
    <s v=""/>
    <s v=""/>
    <x v="3"/>
    <x v="2"/>
  </r>
  <r>
    <s v="Christopher Fonder"/>
    <s v="EXP-10012237 "/>
    <n v="20"/>
    <d v="2024-03-15T00:00:00"/>
    <x v="6"/>
    <s v="Parts"/>
    <s v="Fix broken hose"/>
    <m/>
    <m/>
    <m/>
    <m/>
    <m/>
    <m/>
    <m/>
    <m/>
    <m/>
    <m/>
    <m/>
    <m/>
    <m/>
    <m/>
    <m/>
    <m/>
    <m/>
    <m/>
    <m/>
    <m/>
    <m/>
    <e v="#REF!"/>
    <s v=""/>
    <s v=""/>
    <x v="3"/>
    <x v="2"/>
  </r>
  <r>
    <s v="Christopher Fonder"/>
    <s v="EXP-10012237 "/>
    <n v="26.34"/>
    <d v="2024-03-15T00:00:00"/>
    <x v="0"/>
    <s v="Wash Maintenance"/>
    <s v="Vinegar for windows"/>
    <m/>
    <m/>
    <m/>
    <m/>
    <m/>
    <m/>
    <m/>
    <m/>
    <m/>
    <m/>
    <m/>
    <m/>
    <m/>
    <m/>
    <m/>
    <m/>
    <m/>
    <m/>
    <m/>
    <m/>
    <m/>
    <e v="#REF!"/>
    <s v=""/>
    <s v=""/>
    <x v="3"/>
    <x v="2"/>
  </r>
  <r>
    <s v="Scott Gulasa"/>
    <s v="EXP-10009115 "/>
    <n v="182.76"/>
    <d v="2024-02-20T00:00:00"/>
    <x v="0"/>
    <s v="Wash Maintenance"/>
    <s v="Cleaning supplies"/>
    <m/>
    <m/>
    <m/>
    <m/>
    <m/>
    <m/>
    <m/>
    <m/>
    <m/>
    <m/>
    <m/>
    <m/>
    <m/>
    <m/>
    <m/>
    <m/>
    <m/>
    <m/>
    <m/>
    <m/>
    <m/>
    <e v="#REF!"/>
    <s v="SL155@tidalwaveautospa.com"/>
    <s v="Michael Dodge"/>
    <x v="3"/>
    <x v="2"/>
  </r>
  <r>
    <s v="Scott Gulasa"/>
    <s v="EXP-10009115 "/>
    <n v="18.34"/>
    <d v="2024-02-22T00:00:00"/>
    <x v="1"/>
    <s v="Parts"/>
    <s v="Fittings for repair"/>
    <m/>
    <m/>
    <m/>
    <m/>
    <m/>
    <m/>
    <m/>
    <m/>
    <m/>
    <m/>
    <m/>
    <m/>
    <m/>
    <m/>
    <m/>
    <m/>
    <m/>
    <m/>
    <m/>
    <m/>
    <m/>
    <e v="#REF!"/>
    <s v="SL155@tidalwaveautospa.com"/>
    <s v="Michael Dodge"/>
    <x v="3"/>
    <x v="2"/>
  </r>
  <r>
    <s v="Scott Gulasa"/>
    <s v="EXP-10009115 "/>
    <n v="59.29"/>
    <d v="2024-02-27T00:00:00"/>
    <x v="1"/>
    <s v="Parts"/>
    <s v="Fittings for repair"/>
    <m/>
    <m/>
    <m/>
    <m/>
    <m/>
    <m/>
    <m/>
    <m/>
    <m/>
    <m/>
    <m/>
    <m/>
    <m/>
    <m/>
    <m/>
    <m/>
    <m/>
    <m/>
    <m/>
    <m/>
    <m/>
    <e v="#REF!"/>
    <s v="SL155@tidalwaveautospa.com"/>
    <s v="Michael Dodge"/>
    <x v="3"/>
    <x v="2"/>
  </r>
  <r>
    <s v="Scott Gulasa"/>
    <s v="EXP-10009115 "/>
    <n v="12.55"/>
    <d v="2024-03-01T00:00:00"/>
    <x v="0"/>
    <s v="Snacks"/>
    <s v="Water crew"/>
    <m/>
    <m/>
    <m/>
    <m/>
    <m/>
    <m/>
    <m/>
    <m/>
    <m/>
    <m/>
    <m/>
    <m/>
    <m/>
    <m/>
    <m/>
    <m/>
    <m/>
    <m/>
    <m/>
    <m/>
    <m/>
    <e v="#REF!"/>
    <s v="SL155@tidalwaveautospa.com"/>
    <s v="Michael Dodge"/>
    <x v="3"/>
    <x v="2"/>
  </r>
  <r>
    <s v="Scott Gulasa"/>
    <s v="EXP-10009115 "/>
    <n v="3.56"/>
    <d v="2024-03-15T00:00:00"/>
    <x v="0"/>
    <s v="Snacks"/>
    <s v="Water crew"/>
    <m/>
    <m/>
    <m/>
    <m/>
    <m/>
    <m/>
    <m/>
    <m/>
    <m/>
    <m/>
    <m/>
    <m/>
    <m/>
    <m/>
    <m/>
    <m/>
    <m/>
    <m/>
    <m/>
    <m/>
    <m/>
    <e v="#REF!"/>
    <s v="SL155@tidalwaveautospa.com"/>
    <s v="Michael Dodge"/>
    <x v="3"/>
    <x v="2"/>
  </r>
  <r>
    <s v="Shawn Corway"/>
    <s v="EXP-10011603 "/>
    <n v="106.53"/>
    <d v="2024-03-06T00:00:00"/>
    <x v="0"/>
    <s v="Wash Maintenance"/>
    <s v="New brushes for cleaning tunnel"/>
    <m/>
    <m/>
    <m/>
    <m/>
    <m/>
    <m/>
    <m/>
    <m/>
    <m/>
    <m/>
    <m/>
    <m/>
    <m/>
    <m/>
    <m/>
    <m/>
    <m/>
    <m/>
    <m/>
    <m/>
    <m/>
    <e v="#REF!"/>
    <s v="shawn.corway@tidalwaveautospa.com"/>
    <s v="Bruce Maxwell"/>
    <x v="3"/>
    <x v="2"/>
  </r>
  <r>
    <s v="Shawn Corway"/>
    <s v="EXP-10011603 "/>
    <n v="32.840000000000003"/>
    <d v="2024-03-09T00:00:00"/>
    <x v="0"/>
    <s v="Small Tools"/>
    <s v="Snake for drain on site"/>
    <m/>
    <m/>
    <m/>
    <m/>
    <m/>
    <m/>
    <m/>
    <m/>
    <m/>
    <m/>
    <m/>
    <m/>
    <m/>
    <m/>
    <m/>
    <m/>
    <m/>
    <m/>
    <m/>
    <m/>
    <m/>
    <e v="#REF!"/>
    <s v="shawn.corway@tidalwaveautospa.com"/>
    <s v="Bruce Maxwell"/>
    <x v="3"/>
    <x v="2"/>
  </r>
  <r>
    <s v="Shawn Corway"/>
    <s v="EXP-10011603 "/>
    <n v="18.350000000000001"/>
    <d v="2024-03-09T00:00:00"/>
    <x v="7"/>
    <s v="Parts"/>
    <s v="Parts to repair xpt"/>
    <m/>
    <m/>
    <m/>
    <m/>
    <m/>
    <m/>
    <m/>
    <m/>
    <m/>
    <m/>
    <m/>
    <m/>
    <m/>
    <m/>
    <m/>
    <m/>
    <m/>
    <m/>
    <m/>
    <m/>
    <m/>
    <e v="#REF!"/>
    <s v="shawn.corway@tidalwaveautospa.com"/>
    <s v="Bruce Maxwell"/>
    <x v="3"/>
    <x v="2"/>
  </r>
  <r>
    <s v="Shawn Corway"/>
    <s v="EXP-10011603 "/>
    <n v="24.07"/>
    <d v="2024-03-09T00:00:00"/>
    <x v="7"/>
    <s v="Parts"/>
    <s v="Additional parts for xpt repair"/>
    <m/>
    <m/>
    <m/>
    <m/>
    <m/>
    <m/>
    <m/>
    <m/>
    <m/>
    <m/>
    <m/>
    <m/>
    <m/>
    <m/>
    <m/>
    <m/>
    <m/>
    <m/>
    <m/>
    <m/>
    <m/>
    <e v="#REF!"/>
    <s v="shawn.corway@tidalwaveautospa.com"/>
    <s v="Bruce Maxwell"/>
    <x v="3"/>
    <x v="2"/>
  </r>
  <r>
    <s v="Brian Buttram"/>
    <s v="EXP-10012201 "/>
    <n v="458.68"/>
    <d v="2024-02-26T00:00:00"/>
    <x v="43"/>
    <s v="Miscellaneous Expense - Non-SL"/>
    <s v="Used company card on accident was a rental for home car was in shop"/>
    <m/>
    <m/>
    <m/>
    <m/>
    <m/>
    <m/>
    <m/>
    <m/>
    <m/>
    <m/>
    <m/>
    <m/>
    <m/>
    <m/>
    <m/>
    <m/>
    <m/>
    <m/>
    <m/>
    <m/>
    <m/>
    <e v="#REF!"/>
    <s v=""/>
    <s v=""/>
    <x v="3"/>
    <x v="2"/>
  </r>
  <r>
    <s v="Brian Buttram"/>
    <s v="EXP-10012201 "/>
    <n v="114.66"/>
    <d v="2024-02-26T00:00:00"/>
    <x v="43"/>
    <s v="Miscellaneous Expense - Non-SL"/>
    <s v="Car retal"/>
    <m/>
    <m/>
    <m/>
    <m/>
    <m/>
    <m/>
    <m/>
    <m/>
    <m/>
    <m/>
    <m/>
    <m/>
    <m/>
    <m/>
    <m/>
    <m/>
    <m/>
    <m/>
    <m/>
    <m/>
    <m/>
    <e v="#REF!"/>
    <s v=""/>
    <s v=""/>
    <x v="3"/>
    <x v="2"/>
  </r>
  <r>
    <s v="Brian Buttram"/>
    <s v="EXP-10012201 "/>
    <n v="65.48"/>
    <d v="2024-02-26T00:00:00"/>
    <x v="0"/>
    <s v="Office Supplies"/>
    <s v="mailbox supplies"/>
    <m/>
    <m/>
    <m/>
    <m/>
    <m/>
    <m/>
    <m/>
    <m/>
    <m/>
    <m/>
    <m/>
    <m/>
    <m/>
    <m/>
    <m/>
    <m/>
    <m/>
    <m/>
    <m/>
    <m/>
    <m/>
    <e v="#REF!"/>
    <s v=""/>
    <s v=""/>
    <x v="3"/>
    <x v="2"/>
  </r>
  <r>
    <s v="Brian Buttram"/>
    <s v="EXP-10012201 "/>
    <n v="199.65"/>
    <d v="2024-03-02T00:00:00"/>
    <x v="0"/>
    <s v="Wash Maintenance"/>
    <s v="cleaning supplies"/>
    <m/>
    <m/>
    <m/>
    <m/>
    <m/>
    <m/>
    <m/>
    <m/>
    <m/>
    <m/>
    <m/>
    <m/>
    <m/>
    <m/>
    <m/>
    <m/>
    <m/>
    <m/>
    <m/>
    <m/>
    <m/>
    <e v="#REF!"/>
    <s v=""/>
    <s v=""/>
    <x v="3"/>
    <x v="2"/>
  </r>
  <r>
    <s v="Brian Buttram"/>
    <s v="EXP-10012201 "/>
    <n v="1012.3"/>
    <d v="2024-03-06T00:00:00"/>
    <x v="0"/>
    <s v="Equipment"/>
    <s v="toolbox"/>
    <m/>
    <m/>
    <m/>
    <m/>
    <m/>
    <m/>
    <m/>
    <m/>
    <m/>
    <m/>
    <m/>
    <m/>
    <m/>
    <m/>
    <m/>
    <m/>
    <m/>
    <m/>
    <m/>
    <m/>
    <m/>
    <e v="#REF!"/>
    <s v=""/>
    <s v=""/>
    <x v="3"/>
    <x v="2"/>
  </r>
  <r>
    <s v="Brian Buttram"/>
    <s v="EXP-10012201 "/>
    <n v="114.74"/>
    <d v="2024-03-08T00:00:00"/>
    <x v="0"/>
    <s v="Wash Maintenance"/>
    <s v="Grease"/>
    <m/>
    <m/>
    <m/>
    <m/>
    <m/>
    <m/>
    <m/>
    <m/>
    <m/>
    <m/>
    <m/>
    <m/>
    <m/>
    <m/>
    <m/>
    <m/>
    <m/>
    <m/>
    <m/>
    <m/>
    <m/>
    <e v="#REF!"/>
    <s v=""/>
    <s v=""/>
    <x v="3"/>
    <x v="2"/>
  </r>
  <r>
    <s v="Brian Buttram"/>
    <s v="EXP-10012201 "/>
    <n v="15.88"/>
    <d v="2024-03-08T00:00:00"/>
    <x v="0"/>
    <s v="Wash Maintenance"/>
    <s v="Grease"/>
    <m/>
    <m/>
    <m/>
    <m/>
    <m/>
    <m/>
    <m/>
    <m/>
    <m/>
    <m/>
    <m/>
    <m/>
    <m/>
    <m/>
    <m/>
    <m/>
    <m/>
    <m/>
    <m/>
    <m/>
    <m/>
    <e v="#REF!"/>
    <s v=""/>
    <s v=""/>
    <x v="3"/>
    <x v="2"/>
  </r>
  <r>
    <s v="Brian Buttram"/>
    <s v="EXP-10012201 "/>
    <n v="251.22"/>
    <d v="2024-03-08T00:00:00"/>
    <x v="0"/>
    <s v="Wash Maintenance"/>
    <s v="Prep buckets"/>
    <m/>
    <m/>
    <m/>
    <m/>
    <m/>
    <m/>
    <m/>
    <m/>
    <m/>
    <m/>
    <m/>
    <m/>
    <m/>
    <m/>
    <m/>
    <m/>
    <m/>
    <m/>
    <m/>
    <m/>
    <m/>
    <e v="#REF!"/>
    <s v=""/>
    <s v=""/>
    <x v="3"/>
    <x v="2"/>
  </r>
  <r>
    <s v="Brian Buttram"/>
    <s v="EXP-10012201 "/>
    <n v="129.36000000000001"/>
    <d v="2024-03-11T00:00:00"/>
    <x v="0"/>
    <s v="Wash Maintenance"/>
    <s v="Water and supplies"/>
    <m/>
    <m/>
    <m/>
    <m/>
    <m/>
    <m/>
    <m/>
    <m/>
    <m/>
    <m/>
    <m/>
    <m/>
    <m/>
    <m/>
    <m/>
    <m/>
    <m/>
    <m/>
    <m/>
    <m/>
    <m/>
    <e v="#REF!"/>
    <s v=""/>
    <s v=""/>
    <x v="3"/>
    <x v="2"/>
  </r>
  <r>
    <s v="Brian Buttram"/>
    <s v="EXP-10012201 "/>
    <n v="-632.82000000000005"/>
    <d v="2024-03-13T00:00:00"/>
    <x v="0"/>
    <s v="Equipment"/>
    <s v="Credit back for tool box"/>
    <m/>
    <m/>
    <m/>
    <m/>
    <m/>
    <m/>
    <m/>
    <m/>
    <m/>
    <m/>
    <m/>
    <m/>
    <m/>
    <m/>
    <m/>
    <m/>
    <m/>
    <m/>
    <m/>
    <m/>
    <m/>
    <e v="#REF!"/>
    <s v=""/>
    <s v=""/>
    <x v="3"/>
    <x v="2"/>
  </r>
  <r>
    <s v="Gary Krebs"/>
    <s v="EXP-10012174 "/>
    <n v="1453.14"/>
    <d v="2024-02-21T00:00:00"/>
    <x v="1"/>
    <s v="Parts"/>
    <s v="parts for Dry-N-Shine"/>
    <m/>
    <m/>
    <m/>
    <m/>
    <m/>
    <m/>
    <m/>
    <m/>
    <m/>
    <m/>
    <m/>
    <m/>
    <m/>
    <m/>
    <m/>
    <m/>
    <m/>
    <m/>
    <m/>
    <m/>
    <m/>
    <e v="#REF!"/>
    <s v=""/>
    <s v=""/>
    <x v="3"/>
    <x v="2"/>
  </r>
  <r>
    <s v="Gary Krebs"/>
    <s v="EXP-10012174 "/>
    <n v="26.73"/>
    <d v="2024-02-24T00:00:00"/>
    <x v="0"/>
    <s v="Wash Maintenance"/>
    <s v="new cooler to hold towels"/>
    <m/>
    <m/>
    <m/>
    <m/>
    <m/>
    <m/>
    <m/>
    <m/>
    <m/>
    <m/>
    <m/>
    <m/>
    <m/>
    <m/>
    <m/>
    <m/>
    <m/>
    <m/>
    <m/>
    <m/>
    <m/>
    <e v="#REF!"/>
    <s v=""/>
    <s v=""/>
    <x v="3"/>
    <x v="2"/>
  </r>
  <r>
    <s v="Gary Krebs"/>
    <s v="EXP-10012174 "/>
    <n v="149.59"/>
    <d v="2024-03-08T00:00:00"/>
    <x v="0"/>
    <s v="Wash Maintenance"/>
    <s v="water softener salt"/>
    <m/>
    <m/>
    <m/>
    <m/>
    <m/>
    <m/>
    <m/>
    <m/>
    <m/>
    <m/>
    <m/>
    <m/>
    <m/>
    <m/>
    <m/>
    <m/>
    <m/>
    <m/>
    <m/>
    <m/>
    <m/>
    <e v="#REF!"/>
    <s v=""/>
    <s v=""/>
    <x v="3"/>
    <x v="2"/>
  </r>
  <r>
    <s v="Brian Frank"/>
    <s v="EXP-10012176"/>
    <n v="-607"/>
    <d v="2024-02-19T00:00:00"/>
    <x v="0"/>
    <s v="Wash Maintenance"/>
    <s v="Chemical credit"/>
    <m/>
    <m/>
    <m/>
    <m/>
    <m/>
    <m/>
    <m/>
    <m/>
    <m/>
    <m/>
    <m/>
    <m/>
    <m/>
    <m/>
    <m/>
    <m/>
    <m/>
    <m/>
    <m/>
    <m/>
    <m/>
    <e v="#REF!"/>
    <s v="SL73@tidalwaveautospa.com"/>
    <s v="Michael Donnelly"/>
    <x v="3"/>
    <x v="2"/>
  </r>
  <r>
    <s v="Brian Frank"/>
    <s v="EXP-10012176"/>
    <n v="137.82"/>
    <d v="2024-02-24T00:00:00"/>
    <x v="11"/>
    <s v="Wash Maintenance"/>
    <s v="Foamers"/>
    <m/>
    <m/>
    <m/>
    <m/>
    <m/>
    <m/>
    <m/>
    <m/>
    <m/>
    <m/>
    <m/>
    <m/>
    <m/>
    <m/>
    <m/>
    <m/>
    <m/>
    <m/>
    <m/>
    <m/>
    <m/>
    <e v="#REF!"/>
    <s v="SL73@tidalwaveautospa.com"/>
    <s v="Michael Donnelly"/>
    <x v="3"/>
    <x v="2"/>
  </r>
  <r>
    <s v="Brian Frank"/>
    <s v="EXP-10012176"/>
    <n v="98.74"/>
    <d v="2024-03-01T00:00:00"/>
    <x v="0"/>
    <s v="Wash Maintenance"/>
    <s v="Wd40 cleaner"/>
    <m/>
    <m/>
    <m/>
    <m/>
    <m/>
    <m/>
    <m/>
    <m/>
    <m/>
    <m/>
    <m/>
    <m/>
    <m/>
    <m/>
    <m/>
    <m/>
    <m/>
    <m/>
    <m/>
    <m/>
    <m/>
    <e v="#REF!"/>
    <s v="SL73@tidalwaveautospa.com"/>
    <s v="Michael Donnelly"/>
    <x v="3"/>
    <x v="2"/>
  </r>
  <r>
    <s v="Brian Frank"/>
    <s v="EXP-10012176"/>
    <n v="264.14999999999998"/>
    <d v="2024-03-02T00:00:00"/>
    <x v="6"/>
    <s v="Wash Maintenance"/>
    <s v="Foamers"/>
    <m/>
    <m/>
    <m/>
    <m/>
    <m/>
    <m/>
    <m/>
    <m/>
    <m/>
    <m/>
    <m/>
    <m/>
    <m/>
    <m/>
    <m/>
    <m/>
    <m/>
    <m/>
    <m/>
    <m/>
    <m/>
    <e v="#REF!"/>
    <s v="SL73@tidalwaveautospa.com"/>
    <s v="Michael Donnelly"/>
    <x v="3"/>
    <x v="2"/>
  </r>
  <r>
    <s v="Brian Frank"/>
    <s v="EXP-10012176"/>
    <n v="55.6"/>
    <d v="2024-03-03T00:00:00"/>
    <x v="1"/>
    <s v="Parts"/>
    <s v="Hydrolic hose couplees"/>
    <m/>
    <m/>
    <m/>
    <m/>
    <m/>
    <m/>
    <m/>
    <m/>
    <m/>
    <m/>
    <m/>
    <m/>
    <m/>
    <m/>
    <m/>
    <m/>
    <m/>
    <m/>
    <m/>
    <m/>
    <m/>
    <e v="#REF!"/>
    <s v="SL73@tidalwaveautospa.com"/>
    <s v="Michael Donnelly"/>
    <x v="3"/>
    <x v="2"/>
  </r>
  <r>
    <s v="Brian Frank"/>
    <s v="EXP-10012176"/>
    <n v="37.44"/>
    <d v="2024-03-08T00:00:00"/>
    <x v="8"/>
    <s v="Snacks"/>
    <s v="Watwr bottles"/>
    <m/>
    <m/>
    <m/>
    <m/>
    <m/>
    <m/>
    <m/>
    <m/>
    <m/>
    <m/>
    <m/>
    <m/>
    <m/>
    <m/>
    <m/>
    <m/>
    <m/>
    <m/>
    <m/>
    <m/>
    <m/>
    <e v="#REF!"/>
    <s v="SL73@tidalwaveautospa.com"/>
    <s v="Michael Donnelly"/>
    <x v="3"/>
    <x v="2"/>
  </r>
  <r>
    <s v="Brian Frank"/>
    <s v="EXP-10012176"/>
    <n v="28.52"/>
    <d v="2024-03-10T00:00:00"/>
    <x v="8"/>
    <s v="Snacks"/>
    <s v="Water bottles"/>
    <m/>
    <m/>
    <m/>
    <m/>
    <m/>
    <m/>
    <m/>
    <m/>
    <m/>
    <m/>
    <m/>
    <m/>
    <m/>
    <m/>
    <m/>
    <m/>
    <m/>
    <m/>
    <m/>
    <m/>
    <m/>
    <e v="#REF!"/>
    <s v="SL73@tidalwaveautospa.com"/>
    <s v="Michael Donnelly"/>
    <x v="3"/>
    <x v="2"/>
  </r>
  <r>
    <s v="Brian Frank"/>
    <s v="EXP-10012176"/>
    <n v="44.36"/>
    <d v="2024-03-10T00:00:00"/>
    <x v="2"/>
    <s v="Parts"/>
    <s v="Hydrolic coplers fittings"/>
    <m/>
    <m/>
    <m/>
    <m/>
    <m/>
    <m/>
    <m/>
    <m/>
    <m/>
    <m/>
    <m/>
    <m/>
    <m/>
    <m/>
    <m/>
    <m/>
    <m/>
    <m/>
    <m/>
    <m/>
    <m/>
    <e v="#REF!"/>
    <s v="SL73@tidalwaveautospa.com"/>
    <s v="Michael Donnelly"/>
    <x v="3"/>
    <x v="2"/>
  </r>
  <r>
    <s v="Brian Frank"/>
    <s v="EXP-10012176"/>
    <n v="254.57"/>
    <d v="2024-03-13T00:00:00"/>
    <x v="6"/>
    <s v="Wash Maintenance"/>
    <s v="Foamers"/>
    <m/>
    <m/>
    <m/>
    <m/>
    <m/>
    <m/>
    <m/>
    <m/>
    <m/>
    <m/>
    <m/>
    <m/>
    <m/>
    <m/>
    <m/>
    <m/>
    <m/>
    <m/>
    <m/>
    <m/>
    <m/>
    <e v="#REF!"/>
    <s v="SL73@tidalwaveautospa.com"/>
    <s v="Michael Donnelly"/>
    <x v="3"/>
    <x v="2"/>
  </r>
  <r>
    <s v="Brian Frank"/>
    <s v="EXP-10012176"/>
    <n v="47.44"/>
    <d v="2024-03-14T00:00:00"/>
    <x v="2"/>
    <s v="Parts"/>
    <s v="Couplers union fittings"/>
    <m/>
    <m/>
    <m/>
    <m/>
    <m/>
    <m/>
    <m/>
    <m/>
    <m/>
    <m/>
    <m/>
    <m/>
    <m/>
    <m/>
    <m/>
    <m/>
    <m/>
    <m/>
    <m/>
    <m/>
    <m/>
    <e v="#REF!"/>
    <s v="SL73@tidalwaveautospa.com"/>
    <s v="Michael Donnelly"/>
    <x v="3"/>
    <x v="2"/>
  </r>
  <r>
    <s v="Brian Frank"/>
    <s v="EXP-10012176"/>
    <n v="53.48"/>
    <d v="2024-03-15T00:00:00"/>
    <x v="8"/>
    <s v="Snacks"/>
    <s v="Water bottles"/>
    <m/>
    <m/>
    <m/>
    <m/>
    <m/>
    <m/>
    <m/>
    <m/>
    <m/>
    <m/>
    <m/>
    <m/>
    <m/>
    <m/>
    <m/>
    <m/>
    <m/>
    <m/>
    <m/>
    <m/>
    <m/>
    <e v="#REF!"/>
    <s v="SL73@tidalwaveautospa.com"/>
    <s v="Michael Donnelly"/>
    <x v="3"/>
    <x v="2"/>
  </r>
  <r>
    <s v="Brian Frank"/>
    <s v="EXP-10012176 "/>
    <n v="41"/>
    <d v="2024-02-21T00:00:00"/>
    <x v="27"/>
    <s v="Wash Maintenance"/>
    <s v="Ice melt"/>
    <m/>
    <m/>
    <m/>
    <m/>
    <m/>
    <m/>
    <m/>
    <m/>
    <m/>
    <m/>
    <m/>
    <m/>
    <m/>
    <m/>
    <m/>
    <m/>
    <m/>
    <m/>
    <m/>
    <m/>
    <m/>
    <e v="#REF!"/>
    <s v="SL73@tidalwaveautospa.com"/>
    <s v="Michael Donnelly"/>
    <x v="3"/>
    <x v="2"/>
  </r>
  <r>
    <s v="Brian Frank"/>
    <s v="EXP-10012176 "/>
    <n v="62.36"/>
    <d v="2024-02-25T00:00:00"/>
    <x v="6"/>
    <s v="Wash Maintenance"/>
    <s v="Oil filters"/>
    <m/>
    <m/>
    <m/>
    <m/>
    <m/>
    <m/>
    <m/>
    <m/>
    <m/>
    <m/>
    <m/>
    <m/>
    <m/>
    <m/>
    <m/>
    <m/>
    <m/>
    <m/>
    <m/>
    <m/>
    <m/>
    <e v="#REF!"/>
    <s v="SL73@tidalwaveautospa.com"/>
    <s v="Michael Donnelly"/>
    <x v="3"/>
    <x v="2"/>
  </r>
  <r>
    <s v="Brian Frank"/>
    <s v="EXP-10012176 "/>
    <n v="46.48"/>
    <d v="2024-02-26T00:00:00"/>
    <x v="2"/>
    <s v="Parts"/>
    <s v="Lock washer bolts screws"/>
    <m/>
    <m/>
    <m/>
    <m/>
    <m/>
    <m/>
    <m/>
    <m/>
    <m/>
    <m/>
    <m/>
    <m/>
    <m/>
    <m/>
    <m/>
    <m/>
    <m/>
    <m/>
    <m/>
    <m/>
    <m/>
    <e v="#REF!"/>
    <s v="SL73@tidalwaveautospa.com"/>
    <s v="Michael Donnelly"/>
    <x v="3"/>
    <x v="2"/>
  </r>
  <r>
    <s v="Brian Frank"/>
    <s v="EXP-10012176 "/>
    <n v="24.57"/>
    <d v="2024-02-26T00:00:00"/>
    <x v="2"/>
    <s v="Parts"/>
    <s v="Bolts washers nuts"/>
    <m/>
    <m/>
    <m/>
    <m/>
    <m/>
    <m/>
    <m/>
    <m/>
    <m/>
    <m/>
    <m/>
    <m/>
    <m/>
    <m/>
    <m/>
    <m/>
    <m/>
    <m/>
    <m/>
    <m/>
    <m/>
    <e v="#REF!"/>
    <s v="SL73@tidalwaveautospa.com"/>
    <s v="Michael Donnelly"/>
    <x v="3"/>
    <x v="2"/>
  </r>
  <r>
    <s v="Brian Frank"/>
    <s v="EXP-10012176 "/>
    <n v="-44.29"/>
    <d v="2024-02-27T00:00:00"/>
    <x v="2"/>
    <s v="Parts"/>
    <s v="Sensor return"/>
    <m/>
    <m/>
    <m/>
    <m/>
    <m/>
    <m/>
    <m/>
    <m/>
    <m/>
    <m/>
    <m/>
    <m/>
    <m/>
    <m/>
    <m/>
    <m/>
    <m/>
    <m/>
    <m/>
    <m/>
    <m/>
    <e v="#REF!"/>
    <s v="SL73@tidalwaveautospa.com"/>
    <s v="Michael Donnelly"/>
    <x v="3"/>
    <x v="2"/>
  </r>
  <r>
    <s v="Brian Frank"/>
    <s v="EXP-10012176 "/>
    <n v="130.93"/>
    <d v="2024-02-27T00:00:00"/>
    <x v="2"/>
    <s v="Parts"/>
    <s v="Sensor air cleaner filter"/>
    <m/>
    <m/>
    <m/>
    <m/>
    <m/>
    <m/>
    <m/>
    <m/>
    <m/>
    <m/>
    <m/>
    <m/>
    <m/>
    <m/>
    <m/>
    <m/>
    <m/>
    <m/>
    <m/>
    <m/>
    <m/>
    <e v="#REF!"/>
    <s v="SL73@tidalwaveautospa.com"/>
    <s v="Michael Donnelly"/>
    <x v="3"/>
    <x v="2"/>
  </r>
  <r>
    <s v="Brian Frank"/>
    <s v="EXP-10012176 "/>
    <n v="420.33"/>
    <d v="2024-03-01T00:00:00"/>
    <x v="11"/>
    <s v="Wash Maintenance"/>
    <s v="Saw saw hose fittings for omni"/>
    <m/>
    <m/>
    <m/>
    <m/>
    <m/>
    <m/>
    <m/>
    <m/>
    <m/>
    <m/>
    <m/>
    <m/>
    <m/>
    <m/>
    <m/>
    <m/>
    <m/>
    <m/>
    <m/>
    <m/>
    <m/>
    <e v="#REF!"/>
    <s v="SL73@tidalwaveautospa.com"/>
    <s v="Michael Donnelly"/>
    <x v="3"/>
    <x v="2"/>
  </r>
  <r>
    <s v="Brian Frank"/>
    <s v="EXP-10012176 "/>
    <n v="73.430000000000007"/>
    <d v="2024-03-01T00:00:00"/>
    <x v="2"/>
    <s v="Parts"/>
    <s v="Coupkes elbows nipple fittings"/>
    <m/>
    <m/>
    <m/>
    <m/>
    <m/>
    <m/>
    <m/>
    <m/>
    <m/>
    <m/>
    <m/>
    <m/>
    <m/>
    <m/>
    <m/>
    <m/>
    <m/>
    <m/>
    <m/>
    <m/>
    <m/>
    <e v="#REF!"/>
    <s v="SL73@tidalwaveautospa.com"/>
    <s v="Michael Donnelly"/>
    <x v="3"/>
    <x v="2"/>
  </r>
  <r>
    <s v="Brian Frank"/>
    <s v="EXP-10012176 "/>
    <n v="313.29000000000002"/>
    <d v="2024-03-01T00:00:00"/>
    <x v="2"/>
    <s v="Parts"/>
    <s v="Coupler nippler stainless steel fotting, rachet wrebch"/>
    <m/>
    <m/>
    <m/>
    <m/>
    <m/>
    <m/>
    <m/>
    <m/>
    <m/>
    <m/>
    <m/>
    <m/>
    <m/>
    <m/>
    <m/>
    <m/>
    <m/>
    <m/>
    <m/>
    <m/>
    <m/>
    <e v="#REF!"/>
    <s v="SL73@tidalwaveautospa.com"/>
    <s v="Michael Donnelly"/>
    <x v="3"/>
    <x v="2"/>
  </r>
  <r>
    <s v="Brian Frank"/>
    <s v="EXP-10012176 "/>
    <n v="47.98"/>
    <d v="2024-03-04T00:00:00"/>
    <x v="8"/>
    <s v="Snacks"/>
    <s v="Coffee"/>
    <m/>
    <m/>
    <m/>
    <m/>
    <m/>
    <m/>
    <m/>
    <m/>
    <m/>
    <m/>
    <m/>
    <m/>
    <m/>
    <m/>
    <m/>
    <m/>
    <m/>
    <m/>
    <m/>
    <m/>
    <m/>
    <e v="#REF!"/>
    <s v="SL73@tidalwaveautospa.com"/>
    <s v="Michael Donnelly"/>
    <x v="3"/>
    <x v="2"/>
  </r>
  <r>
    <s v="Brian Frank"/>
    <s v="EXP-10012176 "/>
    <n v="72"/>
    <d v="2024-03-04T00:00:00"/>
    <x v="40"/>
    <s v="Annual Inspection"/>
    <s v="Boiler inspection"/>
    <m/>
    <m/>
    <m/>
    <m/>
    <m/>
    <m/>
    <m/>
    <m/>
    <m/>
    <m/>
    <m/>
    <m/>
    <m/>
    <m/>
    <m/>
    <m/>
    <m/>
    <m/>
    <m/>
    <m/>
    <m/>
    <e v="#REF!"/>
    <s v="SL73@tidalwaveautospa.com"/>
    <s v="Michael Donnelly"/>
    <x v="3"/>
    <x v="2"/>
  </r>
  <r>
    <s v="Brian Frank"/>
    <s v="EXP-10012176 "/>
    <n v="435.31"/>
    <d v="2024-03-08T00:00:00"/>
    <x v="1"/>
    <s v="Parts"/>
    <s v="Flex couplers for all omni test"/>
    <m/>
    <m/>
    <m/>
    <m/>
    <m/>
    <m/>
    <m/>
    <m/>
    <m/>
    <m/>
    <m/>
    <m/>
    <m/>
    <m/>
    <m/>
    <m/>
    <m/>
    <m/>
    <m/>
    <m/>
    <m/>
    <e v="#REF!"/>
    <s v="SL73@tidalwaveautospa.com"/>
    <s v="Michael Donnelly"/>
    <x v="3"/>
    <x v="2"/>
  </r>
  <r>
    <s v="Brian Frank"/>
    <s v="EXP-10012176 "/>
    <n v="425.86"/>
    <d v="2024-03-10T00:00:00"/>
    <x v="6"/>
    <s v="Wash Maintenance"/>
    <s v="R/o filters membrane"/>
    <m/>
    <m/>
    <m/>
    <m/>
    <m/>
    <m/>
    <m/>
    <m/>
    <m/>
    <m/>
    <m/>
    <m/>
    <m/>
    <m/>
    <m/>
    <m/>
    <m/>
    <m/>
    <m/>
    <m/>
    <m/>
    <e v="#REF!"/>
    <s v="SL73@tidalwaveautospa.com"/>
    <s v="Michael Donnelly"/>
    <x v="3"/>
    <x v="2"/>
  </r>
  <r>
    <s v="Brian Frank"/>
    <s v="EXP-10012176 "/>
    <n v="9.98"/>
    <d v="2024-03-11T00:00:00"/>
    <x v="8"/>
    <s v="Snacks"/>
    <s v="Creamer"/>
    <m/>
    <m/>
    <m/>
    <m/>
    <m/>
    <m/>
    <m/>
    <m/>
    <m/>
    <m/>
    <m/>
    <m/>
    <m/>
    <m/>
    <m/>
    <m/>
    <m/>
    <m/>
    <m/>
    <m/>
    <m/>
    <e v="#REF!"/>
    <s v="SL73@tidalwaveautospa.com"/>
    <s v="Michael Donnelly"/>
    <x v="3"/>
    <x v="2"/>
  </r>
  <r>
    <s v="Brian Frank"/>
    <s v="EXP-10012176 "/>
    <n v="181.63"/>
    <d v="2024-03-12T00:00:00"/>
    <x v="7"/>
    <s v="Parts"/>
    <s v="Coupler, flare adapters siccors, reducers, plugs"/>
    <m/>
    <m/>
    <m/>
    <m/>
    <m/>
    <m/>
    <m/>
    <m/>
    <m/>
    <m/>
    <m/>
    <m/>
    <m/>
    <m/>
    <m/>
    <m/>
    <m/>
    <m/>
    <m/>
    <m/>
    <m/>
    <e v="#REF!"/>
    <s v="SL73@tidalwaveautospa.com"/>
    <s v="Michael Donnelly"/>
    <x v="3"/>
    <x v="2"/>
  </r>
  <r>
    <s v="Brian Frank"/>
    <s v="EXP-10012176 "/>
    <n v="65.239999999999995"/>
    <d v="2024-03-12T00:00:00"/>
    <x v="2"/>
    <s v="Parts"/>
    <s v="Ball vavles pipe, hex head"/>
    <m/>
    <m/>
    <m/>
    <m/>
    <m/>
    <m/>
    <m/>
    <m/>
    <m/>
    <m/>
    <m/>
    <m/>
    <m/>
    <m/>
    <m/>
    <m/>
    <m/>
    <m/>
    <m/>
    <m/>
    <m/>
    <e v="#REF!"/>
    <s v="SL73@tidalwaveautospa.com"/>
    <s v="Michael Donnelly"/>
    <x v="3"/>
    <x v="2"/>
  </r>
  <r>
    <s v="Brian Frank"/>
    <s v="EXP-10012176 "/>
    <n v="74.86"/>
    <d v="2024-03-13T00:00:00"/>
    <x v="2"/>
    <s v="Parts"/>
    <s v="Extension pole union coupler"/>
    <m/>
    <m/>
    <m/>
    <m/>
    <m/>
    <m/>
    <m/>
    <m/>
    <m/>
    <m/>
    <m/>
    <m/>
    <m/>
    <m/>
    <m/>
    <m/>
    <m/>
    <m/>
    <m/>
    <m/>
    <m/>
    <e v="#REF!"/>
    <s v="SL73@tidalwaveautospa.com"/>
    <s v="Michael Donnelly"/>
    <x v="3"/>
    <x v="2"/>
  </r>
  <r>
    <s v="Mark Stehle"/>
    <s v="EXP-10012164 "/>
    <n v="133.32"/>
    <d v="2024-03-08T00:00:00"/>
    <x v="2"/>
    <s v="Parts"/>
    <s v="Screens for buff and shine"/>
    <m/>
    <m/>
    <m/>
    <m/>
    <m/>
    <m/>
    <m/>
    <m/>
    <m/>
    <m/>
    <m/>
    <m/>
    <m/>
    <m/>
    <m/>
    <m/>
    <m/>
    <m/>
    <m/>
    <m/>
    <m/>
    <e v="#REF!"/>
    <s v="SL61@tidalwaveautospa.com"/>
    <s v="Michael Donnelly"/>
    <x v="3"/>
    <x v="2"/>
  </r>
  <r>
    <s v="Mark Stehle"/>
    <s v="EXP-10012164 "/>
    <n v="6.07"/>
    <d v="2024-03-08T00:00:00"/>
    <x v="1"/>
    <s v="Parts"/>
    <s v="Rain bar end cap"/>
    <m/>
    <m/>
    <m/>
    <m/>
    <m/>
    <m/>
    <m/>
    <m/>
    <m/>
    <m/>
    <m/>
    <m/>
    <m/>
    <m/>
    <m/>
    <m/>
    <m/>
    <m/>
    <m/>
    <m/>
    <m/>
    <e v="#REF!"/>
    <s v="SL61@tidalwaveautospa.com"/>
    <s v="Michael Donnelly"/>
    <x v="3"/>
    <x v="2"/>
  </r>
  <r>
    <s v="Mark Stehle"/>
    <s v="EXP-10012164 "/>
    <n v="7.8"/>
    <d v="2024-03-09T00:00:00"/>
    <x v="13"/>
    <s v="Office Supplies"/>
    <s v="Keys"/>
    <m/>
    <m/>
    <m/>
    <m/>
    <m/>
    <m/>
    <m/>
    <m/>
    <m/>
    <m/>
    <m/>
    <m/>
    <m/>
    <m/>
    <m/>
    <m/>
    <m/>
    <m/>
    <m/>
    <m/>
    <m/>
    <e v="#REF!"/>
    <s v="SL61@tidalwaveautospa.com"/>
    <s v="Michael Donnelly"/>
    <x v="3"/>
    <x v="2"/>
  </r>
  <r>
    <s v="Mark Stehle"/>
    <s v="EXP-10012164 "/>
    <n v="8.39"/>
    <d v="2024-03-12T00:00:00"/>
    <x v="2"/>
    <s v="Parts"/>
    <s v="Screws"/>
    <m/>
    <m/>
    <m/>
    <m/>
    <m/>
    <m/>
    <m/>
    <m/>
    <m/>
    <m/>
    <m/>
    <m/>
    <m/>
    <m/>
    <m/>
    <m/>
    <m/>
    <m/>
    <m/>
    <m/>
    <m/>
    <e v="#REF!"/>
    <s v="SL61@tidalwaveautospa.com"/>
    <s v="Michael Donnelly"/>
    <x v="3"/>
    <x v="2"/>
  </r>
  <r>
    <s v="Mark Stehle"/>
    <s v="EXP-10012164 "/>
    <n v="295.48"/>
    <d v="2024-03-14T00:00:00"/>
    <x v="1"/>
    <s v="Parts"/>
    <s v="Contacted for mcc"/>
    <m/>
    <m/>
    <m/>
    <m/>
    <m/>
    <m/>
    <m/>
    <m/>
    <m/>
    <m/>
    <m/>
    <m/>
    <m/>
    <m/>
    <m/>
    <m/>
    <m/>
    <m/>
    <m/>
    <m/>
    <m/>
    <e v="#REF!"/>
    <s v="SL61@tidalwaveautospa.com"/>
    <s v="Michael Donnelly"/>
    <x v="3"/>
    <x v="2"/>
  </r>
  <r>
    <s v="Mark Stehle"/>
    <s v="EXP-10012164 "/>
    <n v="8.7100000000000009"/>
    <d v="2024-03-15T00:00:00"/>
    <x v="0"/>
    <s v="Wash Maintenance"/>
    <s v="Glass cleaner"/>
    <m/>
    <m/>
    <m/>
    <m/>
    <m/>
    <m/>
    <m/>
    <m/>
    <m/>
    <m/>
    <m/>
    <m/>
    <m/>
    <m/>
    <m/>
    <m/>
    <m/>
    <m/>
    <m/>
    <m/>
    <m/>
    <e v="#REF!"/>
    <s v="SL61@tidalwaveautospa.com"/>
    <s v="Michael Donnelly"/>
    <x v="3"/>
    <x v="2"/>
  </r>
  <r>
    <s v="Mark Stehle"/>
    <s v="EXP-10012164 "/>
    <n v="65.53"/>
    <d v="2024-03-15T00:00:00"/>
    <x v="0"/>
    <s v="Wash Maintenance"/>
    <s v="Glass cleaner wall cleaner batterys"/>
    <m/>
    <m/>
    <m/>
    <m/>
    <m/>
    <m/>
    <m/>
    <m/>
    <m/>
    <m/>
    <m/>
    <m/>
    <m/>
    <m/>
    <m/>
    <m/>
    <m/>
    <m/>
    <m/>
    <m/>
    <m/>
    <e v="#REF!"/>
    <s v="SL61@tidalwaveautospa.com"/>
    <s v="Michael Donnelly"/>
    <x v="3"/>
    <x v="2"/>
  </r>
  <r>
    <s v="Randall Sullivan"/>
    <s v="EXP-10012257 "/>
    <n v="65.47"/>
    <d v="2024-02-26T00:00:00"/>
    <x v="0"/>
    <s v="Wash Maintenance"/>
    <s v="Cleaner for tunnel arches"/>
    <m/>
    <m/>
    <m/>
    <m/>
    <m/>
    <m/>
    <m/>
    <m/>
    <m/>
    <m/>
    <m/>
    <m/>
    <m/>
    <m/>
    <m/>
    <m/>
    <m/>
    <m/>
    <m/>
    <m/>
    <m/>
    <e v="#REF!"/>
    <s v="SL147@tidalwaveautospa.com"/>
    <s v="Andrew Stephens"/>
    <x v="3"/>
    <x v="2"/>
  </r>
  <r>
    <s v="Randall Sullivan"/>
    <s v="EXP-10012257 "/>
    <n v="106.51"/>
    <d v="2024-02-27T00:00:00"/>
    <x v="0"/>
    <s v="Wash Maintenance"/>
    <s v="OSHA labels for bottles and cleaner for tunnel"/>
    <m/>
    <m/>
    <m/>
    <m/>
    <m/>
    <m/>
    <m/>
    <m/>
    <m/>
    <m/>
    <m/>
    <m/>
    <m/>
    <m/>
    <m/>
    <m/>
    <m/>
    <m/>
    <m/>
    <m/>
    <m/>
    <e v="#REF!"/>
    <s v="SL147@tidalwaveautospa.com"/>
    <s v="Andrew Stephens"/>
    <x v="3"/>
    <x v="2"/>
  </r>
  <r>
    <s v="Randall Sullivan"/>
    <s v="EXP-10012257 "/>
    <n v="64.41"/>
    <d v="2024-02-27T00:00:00"/>
    <x v="0"/>
    <s v="Wash Maintenance"/>
    <s v="cleaner for concrete in tunnel and driveway."/>
    <m/>
    <m/>
    <m/>
    <m/>
    <m/>
    <m/>
    <m/>
    <m/>
    <m/>
    <m/>
    <m/>
    <m/>
    <m/>
    <m/>
    <m/>
    <m/>
    <m/>
    <m/>
    <m/>
    <m/>
    <m/>
    <e v="#REF!"/>
    <s v="SL147@tidalwaveautospa.com"/>
    <s v="Andrew Stephens"/>
    <x v="3"/>
    <x v="2"/>
  </r>
  <r>
    <s v="Randall Sullivan"/>
    <s v="EXP-10012257 "/>
    <n v="185.45"/>
    <d v="2024-03-13T00:00:00"/>
    <x v="0"/>
    <s v="Wash Maintenance"/>
    <s v="Cleaning supplies for tunnel"/>
    <m/>
    <m/>
    <m/>
    <m/>
    <m/>
    <m/>
    <m/>
    <m/>
    <m/>
    <m/>
    <m/>
    <m/>
    <m/>
    <m/>
    <m/>
    <m/>
    <m/>
    <m/>
    <m/>
    <m/>
    <m/>
    <e v="#REF!"/>
    <s v="SL147@tidalwaveautospa.com"/>
    <s v="Andrew Stephens"/>
    <x v="3"/>
    <x v="2"/>
  </r>
  <r>
    <s v="Randall Sullivan"/>
    <s v="EXP-10012257 "/>
    <n v="60.72"/>
    <d v="2024-03-16T00:00:00"/>
    <x v="0"/>
    <s v="Wash Maintenance"/>
    <s v="Buckets for cleaning tunnel"/>
    <m/>
    <m/>
    <m/>
    <m/>
    <m/>
    <m/>
    <m/>
    <m/>
    <m/>
    <m/>
    <m/>
    <m/>
    <m/>
    <m/>
    <m/>
    <m/>
    <m/>
    <m/>
    <m/>
    <m/>
    <m/>
    <e v="#REF!"/>
    <s v="SL147@tidalwaveautospa.com"/>
    <s v="Andrew Stephens"/>
    <x v="3"/>
    <x v="2"/>
  </r>
  <r>
    <s v="Troy Webb"/>
    <s v="EXP-10012238 "/>
    <n v="12.77"/>
    <d v="2024-02-29T00:00:00"/>
    <x v="0"/>
    <s v="Office Supplies"/>
    <s v="Toilet paper"/>
    <m/>
    <m/>
    <m/>
    <m/>
    <m/>
    <m/>
    <m/>
    <m/>
    <m/>
    <m/>
    <m/>
    <m/>
    <m/>
    <m/>
    <m/>
    <m/>
    <m/>
    <m/>
    <m/>
    <m/>
    <m/>
    <e v="#REF!"/>
    <s v="SL105@tidalwaveautospa.com"/>
    <s v="Steven Kyriazis"/>
    <x v="3"/>
    <x v="2"/>
  </r>
  <r>
    <s v="Troy Webb"/>
    <s v="EXP-10012238 "/>
    <n v="14.89"/>
    <d v="2024-03-06T00:00:00"/>
    <x v="0"/>
    <s v="Wash Maintenance"/>
    <s v="Vinegar X2, pinsol"/>
    <m/>
    <m/>
    <m/>
    <m/>
    <m/>
    <m/>
    <m/>
    <m/>
    <m/>
    <m/>
    <m/>
    <m/>
    <m/>
    <m/>
    <m/>
    <m/>
    <m/>
    <m/>
    <m/>
    <m/>
    <m/>
    <e v="#REF!"/>
    <s v="SL105@tidalwaveautospa.com"/>
    <s v="Steven Kyriazis"/>
    <x v="3"/>
    <x v="2"/>
  </r>
  <r>
    <s v="Troy Webb"/>
    <s v="EXP-10012238 "/>
    <n v="12.76"/>
    <d v="2024-03-09T00:00:00"/>
    <x v="0"/>
    <s v="Pest Control/Extermination"/>
    <s v="Wasp spray x2"/>
    <m/>
    <m/>
    <m/>
    <m/>
    <m/>
    <m/>
    <m/>
    <m/>
    <m/>
    <m/>
    <m/>
    <m/>
    <m/>
    <m/>
    <m/>
    <m/>
    <m/>
    <m/>
    <m/>
    <m/>
    <m/>
    <e v="#REF!"/>
    <s v="SL105@tidalwaveautospa.com"/>
    <s v="Steven Kyriazis"/>
    <x v="3"/>
    <x v="2"/>
  </r>
  <r>
    <s v="Troy Webb"/>
    <s v="EXP-10012238 "/>
    <n v="420.69"/>
    <d v="2024-03-13T00:00:00"/>
    <x v="0"/>
    <s v="Wash Maintenance"/>
    <s v="Softener salt 63 bags"/>
    <m/>
    <m/>
    <m/>
    <m/>
    <m/>
    <m/>
    <m/>
    <m/>
    <m/>
    <m/>
    <m/>
    <m/>
    <m/>
    <m/>
    <m/>
    <m/>
    <m/>
    <m/>
    <m/>
    <m/>
    <m/>
    <e v="#REF!"/>
    <s v="SL105@tidalwaveautospa.com"/>
    <s v="Steven Kyriazis"/>
    <x v="3"/>
    <x v="2"/>
  </r>
  <r>
    <s v="Troy Webb"/>
    <s v="EXP-10012238 "/>
    <n v="178.94"/>
    <d v="2024-03-13T00:00:00"/>
    <x v="0"/>
    <s v="Wash Maintenance"/>
    <s v="Painters tape,foam cannon, laundry detergent, toilet paper"/>
    <m/>
    <m/>
    <m/>
    <m/>
    <m/>
    <m/>
    <m/>
    <m/>
    <m/>
    <m/>
    <m/>
    <m/>
    <m/>
    <m/>
    <m/>
    <m/>
    <m/>
    <m/>
    <m/>
    <m/>
    <m/>
    <e v="#REF!"/>
    <s v="SL105@tidalwaveautospa.com"/>
    <s v="Steven Kyriazis"/>
    <x v="3"/>
    <x v="2"/>
  </r>
  <r>
    <s v="Troy Webb"/>
    <s v="EXP-10012238 "/>
    <n v="1694.29"/>
    <d v="2024-03-14T00:00:00"/>
    <x v="0"/>
    <s v="Wash Maintenance"/>
    <s v="Hydraulic fluid, spray nozzles, all purpose Cleaner, labels"/>
    <m/>
    <m/>
    <m/>
    <m/>
    <m/>
    <m/>
    <m/>
    <m/>
    <m/>
    <m/>
    <m/>
    <m/>
    <m/>
    <m/>
    <m/>
    <m/>
    <m/>
    <m/>
    <m/>
    <m/>
    <m/>
    <e v="#REF!"/>
    <s v="SL105@tidalwaveautospa.com"/>
    <s v="Steven Kyriazis"/>
    <x v="3"/>
    <x v="2"/>
  </r>
  <r>
    <s v="Troy Webb"/>
    <s v="EXP-10012238 "/>
    <n v="15.92"/>
    <d v="2024-03-16T00:00:00"/>
    <x v="0"/>
    <s v="Wash Maintenance"/>
    <s v="2 Cylce oil"/>
    <m/>
    <m/>
    <m/>
    <m/>
    <m/>
    <m/>
    <m/>
    <m/>
    <m/>
    <m/>
    <m/>
    <m/>
    <m/>
    <m/>
    <m/>
    <m/>
    <m/>
    <m/>
    <m/>
    <m/>
    <m/>
    <e v="#REF!"/>
    <s v="SL105@tidalwaveautospa.com"/>
    <s v="Steven Kyriazis"/>
    <x v="3"/>
    <x v="2"/>
  </r>
  <r>
    <s v="Troy Webb"/>
    <s v="EXP-10012238 "/>
    <n v="62.05"/>
    <d v="2024-03-18T00:00:00"/>
    <x v="0"/>
    <s v="Wash Maintenance"/>
    <s v="Laundry detergent"/>
    <m/>
    <m/>
    <m/>
    <m/>
    <m/>
    <m/>
    <m/>
    <m/>
    <m/>
    <m/>
    <m/>
    <m/>
    <m/>
    <m/>
    <m/>
    <m/>
    <m/>
    <m/>
    <m/>
    <m/>
    <m/>
    <e v="#REF!"/>
    <s v="SL105@tidalwaveautospa.com"/>
    <s v="Steven Kyriazis"/>
    <x v="3"/>
    <x v="2"/>
  </r>
  <r>
    <s v="Joshua Hudson"/>
    <s v="EXP-10012251 "/>
    <n v="90.78"/>
    <d v="2024-03-02T00:00:00"/>
    <x v="0"/>
    <s v="Wash Maintenance"/>
    <s v="Window cleaning"/>
    <m/>
    <m/>
    <m/>
    <m/>
    <m/>
    <m/>
    <m/>
    <m/>
    <m/>
    <m/>
    <m/>
    <m/>
    <m/>
    <m/>
    <m/>
    <m/>
    <m/>
    <m/>
    <m/>
    <m/>
    <m/>
    <e v="#REF!"/>
    <s v="SL162@tidalwaveautospa.com"/>
    <s v="Steven Kyriazis"/>
    <x v="3"/>
    <x v="2"/>
  </r>
  <r>
    <s v="Joshua Hudson"/>
    <s v="EXP-10012251 "/>
    <n v="86.35"/>
    <d v="2024-03-02T00:00:00"/>
    <x v="0"/>
    <s v="Office Supplies"/>
    <s v="Step ladder"/>
    <m/>
    <m/>
    <m/>
    <m/>
    <m/>
    <m/>
    <m/>
    <m/>
    <m/>
    <m/>
    <m/>
    <m/>
    <m/>
    <m/>
    <m/>
    <m/>
    <m/>
    <m/>
    <m/>
    <m/>
    <m/>
    <e v="#REF!"/>
    <s v="SL162@tidalwaveautospa.com"/>
    <s v="Steven Kyriazis"/>
    <x v="3"/>
    <x v="2"/>
  </r>
  <r>
    <s v="Owen Capriola"/>
    <s v="EXP-10012227 "/>
    <n v="5.0599999999999996"/>
    <d v="2024-02-20T00:00:00"/>
    <x v="1"/>
    <s v="Parts"/>
    <s v="Pvc pipe for water leak repair on top brush 1"/>
    <m/>
    <m/>
    <m/>
    <m/>
    <m/>
    <m/>
    <m/>
    <m/>
    <m/>
    <m/>
    <m/>
    <m/>
    <m/>
    <m/>
    <m/>
    <m/>
    <m/>
    <m/>
    <m/>
    <m/>
    <m/>
    <e v="#REF!"/>
    <s v="SL106@tidalwaveautospa.com"/>
    <s v="Steven Kyriazis"/>
    <x v="3"/>
    <x v="2"/>
  </r>
  <r>
    <s v="Owen Capriola"/>
    <s v="EXP-10012227 "/>
    <n v="33.369999999999997"/>
    <d v="2024-02-20T00:00:00"/>
    <x v="0"/>
    <s v="Wash Maintenance"/>
    <s v="Zip ties for air line/chem lines"/>
    <m/>
    <m/>
    <m/>
    <m/>
    <m/>
    <m/>
    <m/>
    <m/>
    <m/>
    <m/>
    <m/>
    <m/>
    <m/>
    <m/>
    <m/>
    <m/>
    <m/>
    <m/>
    <m/>
    <m/>
    <m/>
    <e v="#REF!"/>
    <s v="SL106@tidalwaveautospa.com"/>
    <s v="Steven Kyriazis"/>
    <x v="3"/>
    <x v="2"/>
  </r>
  <r>
    <s v="Owen Capriola"/>
    <s v="EXP-10012227 "/>
    <n v="105.53"/>
    <d v="2024-02-26T00:00:00"/>
    <x v="0"/>
    <s v="Wash Maintenance"/>
    <s v="Water/Dawn/laundry Soap"/>
    <m/>
    <m/>
    <m/>
    <m/>
    <m/>
    <m/>
    <m/>
    <m/>
    <m/>
    <m/>
    <m/>
    <m/>
    <m/>
    <m/>
    <m/>
    <m/>
    <m/>
    <m/>
    <m/>
    <m/>
    <m/>
    <e v="#REF!"/>
    <s v="SL106@tidalwaveautospa.com"/>
    <s v="Steven Kyriazis"/>
    <x v="3"/>
    <x v="2"/>
  </r>
  <r>
    <s v="Owen Capriola"/>
    <s v="EXP-10012227 "/>
    <n v="112.6"/>
    <d v="2024-03-11T00:00:00"/>
    <x v="0"/>
    <s v="Wash Maintenance"/>
    <s v="Dawn/water/expo markers"/>
    <m/>
    <m/>
    <m/>
    <m/>
    <m/>
    <m/>
    <m/>
    <m/>
    <m/>
    <m/>
    <m/>
    <m/>
    <m/>
    <m/>
    <m/>
    <m/>
    <m/>
    <m/>
    <m/>
    <m/>
    <m/>
    <e v="#REF!"/>
    <s v="SL106@tidalwaveautospa.com"/>
    <s v="Steven Kyriazis"/>
    <x v="3"/>
    <x v="2"/>
  </r>
  <r>
    <s v="Owen Capriola"/>
    <s v="EXP-10012227 "/>
    <n v="42.86"/>
    <d v="2024-03-11T00:00:00"/>
    <x v="1"/>
    <s v="Parts"/>
    <s v="Concrete anchors"/>
    <m/>
    <m/>
    <m/>
    <m/>
    <m/>
    <m/>
    <m/>
    <m/>
    <m/>
    <m/>
    <m/>
    <m/>
    <m/>
    <m/>
    <m/>
    <m/>
    <m/>
    <m/>
    <m/>
    <m/>
    <m/>
    <e v="#REF!"/>
    <s v="SL106@tidalwaveautospa.com"/>
    <s v="Steven Kyriazis"/>
    <x v="3"/>
    <x v="2"/>
  </r>
  <r>
    <s v="Marquis Scott"/>
    <s v="EXP-10010732 "/>
    <n v="61.48"/>
    <d v="2024-01-02T00:00:00"/>
    <x v="1"/>
    <s v="Parts"/>
    <s v="Washing Machine Hooks"/>
    <m/>
    <m/>
    <m/>
    <m/>
    <m/>
    <m/>
    <m/>
    <m/>
    <m/>
    <m/>
    <m/>
    <m/>
    <m/>
    <m/>
    <m/>
    <m/>
    <m/>
    <m/>
    <m/>
    <m/>
    <m/>
    <e v="#REF!"/>
    <s v="SL82@tidalwaveautospa.com"/>
    <s v="Steven Kyriazis"/>
    <x v="3"/>
    <x v="2"/>
  </r>
  <r>
    <s v="Marquis Scott"/>
    <s v="EXP-10010732 "/>
    <n v="28.83"/>
    <d v="2024-01-24T00:00:00"/>
    <x v="0"/>
    <s v="Office Supplies"/>
    <s v="Tissue"/>
    <m/>
    <m/>
    <m/>
    <m/>
    <m/>
    <m/>
    <m/>
    <m/>
    <m/>
    <m/>
    <m/>
    <m/>
    <m/>
    <m/>
    <m/>
    <m/>
    <m/>
    <m/>
    <m/>
    <m/>
    <m/>
    <e v="#REF!"/>
    <s v="SL82@tidalwaveautospa.com"/>
    <s v="Steven Kyriazis"/>
    <x v="3"/>
    <x v="2"/>
  </r>
  <r>
    <s v="Marquis Scott"/>
    <s v="EXP-10010732 "/>
    <n v="85.44"/>
    <d v="2024-02-18T00:00:00"/>
    <x v="0"/>
    <s v="Office Supplies"/>
    <s v="Tissue and paint"/>
    <m/>
    <m/>
    <m/>
    <m/>
    <m/>
    <m/>
    <m/>
    <m/>
    <m/>
    <m/>
    <m/>
    <m/>
    <m/>
    <m/>
    <m/>
    <m/>
    <m/>
    <m/>
    <m/>
    <m/>
    <m/>
    <e v="#REF!"/>
    <s v="SL82@tidalwaveautospa.com"/>
    <s v="Steven Kyriazis"/>
    <x v="3"/>
    <x v="2"/>
  </r>
  <r>
    <s v="Marquis Scott"/>
    <s v="EXP-10010732 "/>
    <n v="160.47999999999999"/>
    <d v="2024-02-21T00:00:00"/>
    <x v="0"/>
    <s v="Wash Maintenance"/>
    <s v="Hydraulic Oil"/>
    <m/>
    <m/>
    <m/>
    <m/>
    <m/>
    <m/>
    <m/>
    <m/>
    <m/>
    <m/>
    <m/>
    <m/>
    <m/>
    <m/>
    <m/>
    <m/>
    <m/>
    <m/>
    <m/>
    <m/>
    <m/>
    <e v="#REF!"/>
    <s v="SL82@tidalwaveautospa.com"/>
    <s v="Steven Kyriazis"/>
    <x v="3"/>
    <x v="2"/>
  </r>
  <r>
    <s v="Marquis Scott"/>
    <s v="EXP-10010732 "/>
    <n v="17.11"/>
    <d v="2024-02-26T00:00:00"/>
    <x v="11"/>
    <s v="Wash Maintenance"/>
    <s v="Grease"/>
    <m/>
    <m/>
    <m/>
    <m/>
    <m/>
    <m/>
    <m/>
    <m/>
    <m/>
    <m/>
    <m/>
    <m/>
    <m/>
    <m/>
    <m/>
    <m/>
    <m/>
    <m/>
    <m/>
    <m/>
    <m/>
    <e v="#REF!"/>
    <s v="SL82@tidalwaveautospa.com"/>
    <s v="Steven Kyriazis"/>
    <x v="3"/>
    <x v="2"/>
  </r>
  <r>
    <s v="Marquis Scott"/>
    <s v="EXP-10010732 "/>
    <n v="38.33"/>
    <d v="2024-02-28T00:00:00"/>
    <x v="0"/>
    <s v="Wash Maintenance"/>
    <s v="Sponges"/>
    <m/>
    <m/>
    <m/>
    <m/>
    <m/>
    <m/>
    <m/>
    <m/>
    <m/>
    <m/>
    <m/>
    <m/>
    <m/>
    <m/>
    <m/>
    <m/>
    <m/>
    <m/>
    <m/>
    <m/>
    <m/>
    <e v="#REF!"/>
    <s v="SL82@tidalwaveautospa.com"/>
    <s v="Steven Kyriazis"/>
    <x v="3"/>
    <x v="2"/>
  </r>
  <r>
    <s v="Marquis Scott"/>
    <s v="EXP-10010732 "/>
    <n v="46.43"/>
    <d v="2024-03-06T00:00:00"/>
    <x v="44"/>
    <s v="Parts"/>
    <s v="pvc parts"/>
    <m/>
    <m/>
    <m/>
    <m/>
    <m/>
    <m/>
    <m/>
    <m/>
    <m/>
    <m/>
    <m/>
    <m/>
    <m/>
    <m/>
    <m/>
    <m/>
    <m/>
    <m/>
    <m/>
    <m/>
    <m/>
    <e v="#REF!"/>
    <s v="SL82@tidalwaveautospa.com"/>
    <s v="Steven Kyriazis"/>
    <x v="3"/>
    <x v="2"/>
  </r>
  <r>
    <s v="Marquis Scott"/>
    <s v="EXP-10010732 "/>
    <n v="68.95"/>
    <d v="2024-03-08T00:00:00"/>
    <x v="44"/>
    <s v="Parts"/>
    <s v="pvc parts"/>
    <m/>
    <m/>
    <m/>
    <m/>
    <m/>
    <m/>
    <m/>
    <m/>
    <m/>
    <m/>
    <m/>
    <m/>
    <m/>
    <m/>
    <m/>
    <m/>
    <m/>
    <m/>
    <m/>
    <m/>
    <m/>
    <e v="#REF!"/>
    <s v="SL82@tidalwaveautospa.com"/>
    <s v="Steven Kyriazis"/>
    <x v="3"/>
    <x v="2"/>
  </r>
  <r>
    <s v="Brayton Swan"/>
    <s v="EXP-10012205 "/>
    <n v="477"/>
    <d v="2024-02-20T00:00:00"/>
    <x v="0"/>
    <s v="Wash Maintenance"/>
    <s v="Hydra oil for motors… I do not know why there is discrepancy between the numbers here."/>
    <m/>
    <m/>
    <m/>
    <m/>
    <m/>
    <m/>
    <m/>
    <m/>
    <m/>
    <m/>
    <m/>
    <m/>
    <m/>
    <m/>
    <m/>
    <m/>
    <m/>
    <m/>
    <m/>
    <m/>
    <m/>
    <e v="#REF!"/>
    <s v="SL52@tidalwaveautospa.com"/>
    <s v="Steven Kyriazis"/>
    <x v="3"/>
    <x v="2"/>
  </r>
  <r>
    <s v="Brayton Swan"/>
    <s v="EXP-10012205 "/>
    <n v="170.95"/>
    <d v="2024-02-23T00:00:00"/>
    <x v="0"/>
    <s v="Wash Maintenance"/>
    <s v="Spray nozzles for bottles"/>
    <m/>
    <m/>
    <m/>
    <m/>
    <m/>
    <m/>
    <m/>
    <m/>
    <m/>
    <m/>
    <m/>
    <m/>
    <m/>
    <m/>
    <m/>
    <m/>
    <m/>
    <m/>
    <m/>
    <m/>
    <m/>
    <e v="#REF!"/>
    <s v="SL52@tidalwaveautospa.com"/>
    <s v="Steven Kyriazis"/>
    <x v="3"/>
    <x v="2"/>
  </r>
  <r>
    <s v="Brayton Swan"/>
    <s v="EXP-10012205 "/>
    <n v="149.79"/>
    <d v="2024-02-27T00:00:00"/>
    <x v="0"/>
    <s v="Equipment"/>
    <s v="Backpack Blower"/>
    <m/>
    <m/>
    <m/>
    <m/>
    <m/>
    <m/>
    <m/>
    <m/>
    <m/>
    <m/>
    <m/>
    <m/>
    <m/>
    <m/>
    <m/>
    <m/>
    <m/>
    <m/>
    <m/>
    <m/>
    <m/>
    <e v="#REF!"/>
    <s v="SL52@tidalwaveautospa.com"/>
    <s v="Steven Kyriazis"/>
    <x v="3"/>
    <x v="2"/>
  </r>
  <r>
    <s v="Brayton Swan"/>
    <s v="EXP-10012205 "/>
    <n v="328.41"/>
    <d v="2024-02-29T00:00:00"/>
    <x v="6"/>
    <s v="Equipment Repairs"/>
    <s v="Came price to call out someone to fix my air compressor."/>
    <m/>
    <m/>
    <m/>
    <m/>
    <m/>
    <m/>
    <m/>
    <m/>
    <m/>
    <m/>
    <m/>
    <m/>
    <m/>
    <m/>
    <m/>
    <m/>
    <m/>
    <m/>
    <m/>
    <m/>
    <m/>
    <e v="#REF!"/>
    <s v="SL52@tidalwaveautospa.com"/>
    <s v="Steven Kyriazis"/>
    <x v="3"/>
    <x v="2"/>
  </r>
  <r>
    <s v="Brayton Swan"/>
    <s v="EXP-10012205 "/>
    <n v="23.51"/>
    <d v="2024-02-29T00:00:00"/>
    <x v="0"/>
    <s v="Wash Maintenance"/>
    <s v="2cycle oil for my new leaf blower"/>
    <m/>
    <m/>
    <m/>
    <m/>
    <m/>
    <m/>
    <m/>
    <m/>
    <m/>
    <m/>
    <m/>
    <m/>
    <m/>
    <m/>
    <m/>
    <m/>
    <m/>
    <m/>
    <m/>
    <m/>
    <m/>
    <e v="#REF!"/>
    <s v="SL52@tidalwaveautospa.com"/>
    <s v="Steven Kyriazis"/>
    <x v="3"/>
    <x v="2"/>
  </r>
  <r>
    <s v="Brayton Swan"/>
    <s v="EXP-10012205 "/>
    <n v="93.26"/>
    <d v="2024-03-01T00:00:00"/>
    <x v="0"/>
    <s v="Wash Maintenance"/>
    <s v="Salt for softener"/>
    <m/>
    <m/>
    <m/>
    <m/>
    <m/>
    <m/>
    <m/>
    <m/>
    <m/>
    <m/>
    <m/>
    <m/>
    <m/>
    <m/>
    <m/>
    <m/>
    <m/>
    <m/>
    <m/>
    <m/>
    <m/>
    <e v="#REF!"/>
    <s v="SL52@tidalwaveautospa.com"/>
    <s v="Steven Kyriazis"/>
    <x v="3"/>
    <x v="2"/>
  </r>
  <r>
    <s v="Brayton Swan"/>
    <s v="EXP-10012205 "/>
    <n v="558.20000000000005"/>
    <d v="2024-03-12T00:00:00"/>
    <x v="0"/>
    <s v="Equipment"/>
    <s v="New Washer For Microfibers"/>
    <m/>
    <m/>
    <m/>
    <m/>
    <m/>
    <m/>
    <m/>
    <m/>
    <m/>
    <m/>
    <m/>
    <m/>
    <m/>
    <m/>
    <m/>
    <m/>
    <m/>
    <m/>
    <m/>
    <m/>
    <m/>
    <e v="#REF!"/>
    <s v="SL52@tidalwaveautospa.com"/>
    <s v="Steven Kyriazis"/>
    <x v="3"/>
    <x v="2"/>
  </r>
  <r>
    <s v="Brayton Swan"/>
    <s v="EXP-10012205 "/>
    <n v="205.18"/>
    <d v="2024-03-12T00:00:00"/>
    <x v="0"/>
    <s v="Wash Maintenance"/>
    <s v="Soap for window washing"/>
    <m/>
    <m/>
    <m/>
    <m/>
    <m/>
    <m/>
    <m/>
    <m/>
    <m/>
    <m/>
    <m/>
    <m/>
    <m/>
    <m/>
    <m/>
    <m/>
    <m/>
    <m/>
    <m/>
    <m/>
    <m/>
    <e v="#REF!"/>
    <s v="SL52@tidalwaveautospa.com"/>
    <s v="Steven Kyriazis"/>
    <x v="3"/>
    <x v="2"/>
  </r>
  <r>
    <s v="Brayton Swan"/>
    <s v="EXP-10012205 "/>
    <n v="307.77"/>
    <d v="2024-03-12T00:00:00"/>
    <x v="0"/>
    <s v="Wash Maintenance"/>
    <s v="Soap for window washing (Expense to New Port Richey, Ridge Rd.) E0248"/>
    <m/>
    <m/>
    <m/>
    <m/>
    <m/>
    <m/>
    <m/>
    <m/>
    <m/>
    <m/>
    <m/>
    <m/>
    <m/>
    <m/>
    <m/>
    <m/>
    <m/>
    <m/>
    <m/>
    <m/>
    <m/>
    <e v="#REF!"/>
    <s v="SL52@tidalwaveautospa.com"/>
    <s v="Steven Kyriazis"/>
    <x v="3"/>
    <x v="2"/>
  </r>
  <r>
    <s v="Brayton Swan"/>
    <s v="EXP-10012205 "/>
    <n v="-139.07"/>
    <d v="2024-03-12T00:00:00"/>
    <x v="0"/>
    <s v="Equipment"/>
    <s v="First washer I Bought was broken this was a refund for the warrenty"/>
    <m/>
    <m/>
    <m/>
    <m/>
    <m/>
    <m/>
    <m/>
    <m/>
    <m/>
    <m/>
    <m/>
    <m/>
    <m/>
    <m/>
    <m/>
    <m/>
    <m/>
    <m/>
    <m/>
    <m/>
    <m/>
    <e v="#REF!"/>
    <s v="SL52@tidalwaveautospa.com"/>
    <s v="Steven Kyriazis"/>
    <x v="3"/>
    <x v="2"/>
  </r>
  <r>
    <s v="Brayton Swan"/>
    <s v="EXP-10012205 "/>
    <n v="-597.05999999999995"/>
    <d v="2024-03-12T00:00:00"/>
    <x v="0"/>
    <s v="Equipment"/>
    <s v="Refund for first washer"/>
    <m/>
    <m/>
    <m/>
    <m/>
    <m/>
    <m/>
    <m/>
    <m/>
    <m/>
    <m/>
    <m/>
    <m/>
    <m/>
    <m/>
    <m/>
    <m/>
    <m/>
    <m/>
    <m/>
    <m/>
    <m/>
    <e v="#REF!"/>
    <s v="SL52@tidalwaveautospa.com"/>
    <s v="Steven Kyriazis"/>
    <x v="3"/>
    <x v="2"/>
  </r>
  <r>
    <s v="Duane Alonso"/>
    <s v="EXP-10012142 "/>
    <n v="280.91000000000003"/>
    <d v="2024-02-23T00:00:00"/>
    <x v="0"/>
    <s v="Wash Maintenance"/>
    <s v="sprayers, hose"/>
    <m/>
    <m/>
    <m/>
    <m/>
    <m/>
    <m/>
    <m/>
    <m/>
    <m/>
    <m/>
    <m/>
    <m/>
    <m/>
    <m/>
    <m/>
    <m/>
    <m/>
    <m/>
    <m/>
    <m/>
    <m/>
    <e v="#REF!"/>
    <s v="SL65@tidalwaveautospa.com"/>
    <s v="Steven Kyriazis"/>
    <x v="3"/>
    <x v="2"/>
  </r>
  <r>
    <s v="Duane Alonso"/>
    <s v="EXP-10012142 "/>
    <n v="58.76"/>
    <d v="2024-02-26T00:00:00"/>
    <x v="0"/>
    <s v="Wash Maintenance"/>
    <s v="hydraulic oil"/>
    <m/>
    <m/>
    <m/>
    <m/>
    <m/>
    <m/>
    <m/>
    <m/>
    <m/>
    <m/>
    <m/>
    <m/>
    <m/>
    <m/>
    <m/>
    <m/>
    <m/>
    <m/>
    <m/>
    <m/>
    <m/>
    <e v="#REF!"/>
    <s v="SL65@tidalwaveautospa.com"/>
    <s v="Steven Kyriazis"/>
    <x v="3"/>
    <x v="2"/>
  </r>
  <r>
    <s v="Duane Alonso"/>
    <s v="EXP-10012142 "/>
    <n v="125.22"/>
    <d v="2024-03-15T00:00:00"/>
    <x v="0"/>
    <s v="Wash Maintenance"/>
    <s v="wash supplies"/>
    <m/>
    <m/>
    <m/>
    <m/>
    <m/>
    <m/>
    <m/>
    <m/>
    <m/>
    <m/>
    <m/>
    <m/>
    <m/>
    <m/>
    <m/>
    <m/>
    <m/>
    <m/>
    <m/>
    <m/>
    <m/>
    <e v="#REF!"/>
    <s v="SL65@tidalwaveautospa.com"/>
    <s v="Steven Kyriazis"/>
    <x v="3"/>
    <x v="2"/>
  </r>
  <r>
    <s v="Robert Gambino"/>
    <s v="EXP-10012136 "/>
    <n v="190.49"/>
    <d v="2024-03-07T00:00:00"/>
    <x v="0"/>
    <s v="Wash Maintenance"/>
    <s v="Soap and Vinegar"/>
    <m/>
    <m/>
    <m/>
    <m/>
    <m/>
    <m/>
    <m/>
    <m/>
    <m/>
    <m/>
    <m/>
    <m/>
    <m/>
    <m/>
    <m/>
    <m/>
    <m/>
    <m/>
    <m/>
    <m/>
    <m/>
    <e v="#REF!"/>
    <s v="SL270@tidalwaveautospa.com"/>
    <s v="Steven Kyriazis"/>
    <x v="3"/>
    <x v="2"/>
  </r>
  <r>
    <s v="Robert Gambino"/>
    <s v="EXP-10012136 "/>
    <n v="161.49"/>
    <d v="2024-03-12T00:00:00"/>
    <x v="11"/>
    <s v="Wash Maintenance"/>
    <s v="Missing supplies on site"/>
    <m/>
    <m/>
    <m/>
    <m/>
    <m/>
    <m/>
    <m/>
    <m/>
    <m/>
    <m/>
    <m/>
    <m/>
    <m/>
    <m/>
    <m/>
    <m/>
    <m/>
    <m/>
    <m/>
    <m/>
    <m/>
    <e v="#REF!"/>
    <s v="SL270@tidalwaveautospa.com"/>
    <s v="Steven Kyriazis"/>
    <x v="3"/>
    <x v="2"/>
  </r>
  <r>
    <s v="Christopher Braziel"/>
    <s v="EXP-10012127 "/>
    <n v="119.6"/>
    <d v="2024-03-02T00:00:00"/>
    <x v="6"/>
    <s v="Wash Maintenance"/>
    <s v="White vinegar"/>
    <m/>
    <m/>
    <m/>
    <m/>
    <m/>
    <m/>
    <m/>
    <m/>
    <m/>
    <m/>
    <m/>
    <m/>
    <m/>
    <m/>
    <m/>
    <m/>
    <m/>
    <m/>
    <m/>
    <m/>
    <m/>
    <e v="#REF!"/>
    <s v="SL230@tidalwaveautospa.com"/>
    <s v="Steven Kyriazis"/>
    <x v="3"/>
    <x v="2"/>
  </r>
  <r>
    <s v="Christopher Braziel"/>
    <s v="EXP-10012127 "/>
    <n v="163.4"/>
    <d v="2024-03-10T00:00:00"/>
    <x v="1"/>
    <s v="Parts"/>
    <s v="Mini breaker for repress"/>
    <m/>
    <m/>
    <m/>
    <m/>
    <m/>
    <m/>
    <m/>
    <m/>
    <m/>
    <m/>
    <m/>
    <m/>
    <m/>
    <m/>
    <m/>
    <m/>
    <m/>
    <m/>
    <m/>
    <m/>
    <m/>
    <e v="#REF!"/>
    <s v="SL230@tidalwaveautospa.com"/>
    <s v="Steven Kyriazis"/>
    <x v="3"/>
    <x v="2"/>
  </r>
  <r>
    <s v="Kesean Swint"/>
    <s v="EXP-10012117 "/>
    <n v="4.03"/>
    <d v="2024-02-17T00:00:00"/>
    <x v="1"/>
    <s v="Parts"/>
    <s v="Bolts"/>
    <m/>
    <m/>
    <m/>
    <m/>
    <m/>
    <m/>
    <m/>
    <m/>
    <m/>
    <m/>
    <m/>
    <m/>
    <m/>
    <m/>
    <m/>
    <m/>
    <m/>
    <m/>
    <m/>
    <m/>
    <m/>
    <e v="#REF!"/>
    <s v="SL37@tidalwaveautospa.com"/>
    <s v="Steven Kyriazis"/>
    <x v="3"/>
    <x v="2"/>
  </r>
  <r>
    <s v="Kesean Swint"/>
    <s v="EXP-10012117 "/>
    <n v="1.72"/>
    <d v="2024-02-20T00:00:00"/>
    <x v="0"/>
    <s v="Parts"/>
    <s v="Botls"/>
    <m/>
    <m/>
    <m/>
    <m/>
    <m/>
    <m/>
    <m/>
    <m/>
    <m/>
    <m/>
    <m/>
    <m/>
    <m/>
    <m/>
    <m/>
    <m/>
    <m/>
    <m/>
    <m/>
    <m/>
    <m/>
    <e v="#REF!"/>
    <s v="SL37@tidalwaveautospa.com"/>
    <s v="Steven Kyriazis"/>
    <x v="3"/>
    <x v="2"/>
  </r>
  <r>
    <s v="Kesean Swint"/>
    <s v="EXP-10012117 "/>
    <n v="5.0999999999999996"/>
    <d v="2024-02-20T00:00:00"/>
    <x v="0"/>
    <s v="Parts"/>
    <s v="Bolts"/>
    <m/>
    <m/>
    <m/>
    <m/>
    <m/>
    <m/>
    <m/>
    <m/>
    <m/>
    <m/>
    <m/>
    <m/>
    <m/>
    <m/>
    <m/>
    <m/>
    <m/>
    <m/>
    <m/>
    <m/>
    <m/>
    <e v="#REF!"/>
    <s v="SL37@tidalwaveautospa.com"/>
    <s v="Steven Kyriazis"/>
    <x v="3"/>
    <x v="2"/>
  </r>
  <r>
    <s v="Kesean Swint"/>
    <s v="EXP-10012117 "/>
    <n v="152.56"/>
    <d v="2024-02-27T00:00:00"/>
    <x v="0"/>
    <s v="Wash Maintenance"/>
    <s v="Soap and prep sticks"/>
    <m/>
    <m/>
    <m/>
    <m/>
    <m/>
    <m/>
    <m/>
    <m/>
    <m/>
    <m/>
    <m/>
    <m/>
    <m/>
    <m/>
    <m/>
    <m/>
    <m/>
    <m/>
    <m/>
    <m/>
    <m/>
    <e v="#REF!"/>
    <s v="SL37@tidalwaveautospa.com"/>
    <s v="Steven Kyriazis"/>
    <x v="3"/>
    <x v="2"/>
  </r>
  <r>
    <s v="Kesean Swint"/>
    <s v="EXP-10012117 "/>
    <n v="334.74"/>
    <d v="2024-03-01T00:00:00"/>
    <x v="0"/>
    <s v="Wash Maintenance"/>
    <s v="Detergent"/>
    <m/>
    <m/>
    <m/>
    <m/>
    <m/>
    <m/>
    <m/>
    <m/>
    <m/>
    <m/>
    <m/>
    <m/>
    <m/>
    <m/>
    <m/>
    <m/>
    <m/>
    <m/>
    <m/>
    <m/>
    <m/>
    <e v="#REF!"/>
    <s v="SL37@tidalwaveautospa.com"/>
    <s v="Steven Kyriazis"/>
    <x v="3"/>
    <x v="2"/>
  </r>
  <r>
    <s v="Kesean Swint"/>
    <s v="EXP-10012117 "/>
    <n v="1.86"/>
    <d v="2024-03-01T00:00:00"/>
    <x v="39"/>
    <s v="Recruitment"/>
    <s v="Indeed"/>
    <m/>
    <m/>
    <m/>
    <m/>
    <m/>
    <m/>
    <m/>
    <m/>
    <m/>
    <m/>
    <m/>
    <m/>
    <m/>
    <m/>
    <m/>
    <m/>
    <m/>
    <m/>
    <m/>
    <m/>
    <m/>
    <e v="#REF!"/>
    <s v="SL37@tidalwaveautospa.com"/>
    <s v="Steven Kyriazis"/>
    <x v="3"/>
    <x v="2"/>
  </r>
  <r>
    <s v="Kesean Swint"/>
    <s v="EXP-10012117 "/>
    <n v="47.24"/>
    <d v="2024-03-04T00:00:00"/>
    <x v="0"/>
    <s v="Small Tools"/>
    <s v="Pliers"/>
    <m/>
    <m/>
    <m/>
    <m/>
    <m/>
    <m/>
    <m/>
    <m/>
    <m/>
    <m/>
    <m/>
    <m/>
    <m/>
    <m/>
    <m/>
    <m/>
    <m/>
    <m/>
    <m/>
    <m/>
    <m/>
    <e v="#REF!"/>
    <s v="SL37@tidalwaveautospa.com"/>
    <s v="Steven Kyriazis"/>
    <x v="3"/>
    <x v="2"/>
  </r>
  <r>
    <s v="Kesean Swint"/>
    <s v="EXP-10012117 "/>
    <n v="17.190000000000001"/>
    <d v="2024-03-07T00:00:00"/>
    <x v="0"/>
    <s v="Office Supplies"/>
    <s v="bath tissue"/>
    <m/>
    <m/>
    <m/>
    <m/>
    <m/>
    <m/>
    <m/>
    <m/>
    <m/>
    <m/>
    <m/>
    <m/>
    <m/>
    <m/>
    <m/>
    <m/>
    <m/>
    <m/>
    <m/>
    <m/>
    <m/>
    <e v="#REF!"/>
    <s v="SL37@tidalwaveautospa.com"/>
    <s v="Steven Kyriazis"/>
    <x v="3"/>
    <x v="2"/>
  </r>
  <r>
    <s v="Kesean Swint"/>
    <s v="EXP-10012117 "/>
    <n v="39.72"/>
    <d v="2024-03-08T00:00:00"/>
    <x v="0"/>
    <s v="Snacks"/>
    <s v="Waters"/>
    <m/>
    <m/>
    <m/>
    <m/>
    <m/>
    <m/>
    <m/>
    <m/>
    <m/>
    <m/>
    <m/>
    <m/>
    <m/>
    <m/>
    <m/>
    <m/>
    <m/>
    <m/>
    <m/>
    <m/>
    <m/>
    <e v="#REF!"/>
    <s v="SL37@tidalwaveautospa.com"/>
    <s v="Steven Kyriazis"/>
    <x v="3"/>
    <x v="2"/>
  </r>
  <r>
    <s v="Kesean Swint"/>
    <s v="EXP-10012117 "/>
    <n v="531.04999999999995"/>
    <d v="2024-03-12T00:00:00"/>
    <x v="7"/>
    <s v="Wash Repairs"/>
    <s v="Underground prep hose"/>
    <m/>
    <m/>
    <m/>
    <m/>
    <m/>
    <m/>
    <m/>
    <m/>
    <m/>
    <m/>
    <m/>
    <m/>
    <m/>
    <m/>
    <m/>
    <m/>
    <m/>
    <m/>
    <m/>
    <m/>
    <m/>
    <e v="#REF!"/>
    <s v="SL37@tidalwaveautospa.com"/>
    <s v="Steven Kyriazis"/>
    <x v="3"/>
    <x v="2"/>
  </r>
  <r>
    <s v="Kesean Swint"/>
    <s v="EXP-10012117 "/>
    <n v="148.32"/>
    <d v="2024-03-17T00:00:00"/>
    <x v="0"/>
    <s v="Wash Maintenance"/>
    <s v="Foam cannon"/>
    <m/>
    <m/>
    <m/>
    <m/>
    <m/>
    <m/>
    <m/>
    <m/>
    <m/>
    <m/>
    <m/>
    <m/>
    <m/>
    <m/>
    <m/>
    <m/>
    <m/>
    <m/>
    <m/>
    <m/>
    <m/>
    <e v="#REF!"/>
    <s v="SL37@tidalwaveautospa.com"/>
    <s v="Steven Kyriazis"/>
    <x v="3"/>
    <x v="2"/>
  </r>
  <r>
    <s v="Austin Shepard"/>
    <s v="EXP-10012093 "/>
    <n v="48.88"/>
    <d v="2024-03-07T00:00:00"/>
    <x v="0"/>
    <s v="Wash Maintenance"/>
    <s v="Dawn vinegar"/>
    <m/>
    <m/>
    <m/>
    <m/>
    <m/>
    <m/>
    <m/>
    <m/>
    <m/>
    <m/>
    <m/>
    <m/>
    <m/>
    <m/>
    <m/>
    <m/>
    <m/>
    <m/>
    <m/>
    <m/>
    <m/>
    <e v="#REF!"/>
    <s v="ASL77@tidalwaveautospa.com"/>
    <s v="Owen Williamson"/>
    <x v="3"/>
    <x v="2"/>
  </r>
  <r>
    <s v="Austin Shepard"/>
    <s v="EXP-10012093 "/>
    <n v="163.41999999999999"/>
    <d v="2024-03-09T00:00:00"/>
    <x v="0"/>
    <s v="Wash Maintenance"/>
    <s v="Pressure washer hose xpt paper"/>
    <m/>
    <m/>
    <m/>
    <m/>
    <m/>
    <m/>
    <m/>
    <m/>
    <m/>
    <m/>
    <m/>
    <m/>
    <m/>
    <m/>
    <m/>
    <m/>
    <m/>
    <m/>
    <m/>
    <m/>
    <m/>
    <e v="#REF!"/>
    <s v="ASL77@tidalwaveautospa.com"/>
    <s v="Owen Williamson"/>
    <x v="3"/>
    <x v="2"/>
  </r>
  <r>
    <s v="Austin Shepard"/>
    <s v="EXP-10012093 "/>
    <n v="25.66"/>
    <d v="2024-03-16T00:00:00"/>
    <x v="0"/>
    <s v="Parts"/>
    <s v="Push 2 connect"/>
    <m/>
    <m/>
    <m/>
    <m/>
    <m/>
    <m/>
    <m/>
    <m/>
    <m/>
    <m/>
    <m/>
    <m/>
    <m/>
    <m/>
    <m/>
    <m/>
    <m/>
    <m/>
    <m/>
    <m/>
    <m/>
    <e v="#REF!"/>
    <s v="ASL77@tidalwaveautospa.com"/>
    <s v="Owen Williamson"/>
    <x v="3"/>
    <x v="2"/>
  </r>
  <r>
    <s v="John Womble"/>
    <s v="EXP-10012073 "/>
    <n v="588.24"/>
    <d v="2024-02-17T00:00:00"/>
    <x v="0"/>
    <s v="Wash Maintenance"/>
    <s v="Supplies for site"/>
    <m/>
    <m/>
    <m/>
    <m/>
    <m/>
    <m/>
    <m/>
    <m/>
    <m/>
    <m/>
    <m/>
    <m/>
    <m/>
    <m/>
    <m/>
    <m/>
    <m/>
    <m/>
    <m/>
    <m/>
    <m/>
    <e v="#REF!"/>
    <s v="SL248@tidalwaveautospa.com"/>
    <s v="Steven Kyriazis"/>
    <x v="3"/>
    <x v="2"/>
  </r>
  <r>
    <s v="John Womble"/>
    <s v="EXP-10012073 "/>
    <n v="141.1"/>
    <d v="2024-02-29T00:00:00"/>
    <x v="6"/>
    <s v="Wash Maintenance"/>
    <s v="Grease gor equipment"/>
    <m/>
    <m/>
    <m/>
    <m/>
    <m/>
    <m/>
    <m/>
    <m/>
    <m/>
    <m/>
    <m/>
    <m/>
    <m/>
    <m/>
    <m/>
    <m/>
    <m/>
    <m/>
    <m/>
    <m/>
    <m/>
    <e v="#REF!"/>
    <s v="SL248@tidalwaveautospa.com"/>
    <s v="Steven Kyriazis"/>
    <x v="3"/>
    <x v="2"/>
  </r>
  <r>
    <s v="John Womble"/>
    <s v="EXP-10012073 "/>
    <n v="56.65"/>
    <d v="2024-03-02T00:00:00"/>
    <x v="6"/>
    <s v="Wash Maintenance"/>
    <s v="Filter remover, wool for windows and snake head for trench"/>
    <m/>
    <m/>
    <m/>
    <m/>
    <m/>
    <m/>
    <m/>
    <m/>
    <m/>
    <m/>
    <m/>
    <m/>
    <m/>
    <m/>
    <m/>
    <m/>
    <m/>
    <m/>
    <m/>
    <m/>
    <m/>
    <e v="#REF!"/>
    <s v="SL248@tidalwaveautospa.com"/>
    <s v="Steven Kyriazis"/>
    <x v="3"/>
    <x v="2"/>
  </r>
  <r>
    <s v="John Womble"/>
    <s v="EXP-10012073 "/>
    <n v="86.09"/>
    <d v="2024-03-02T00:00:00"/>
    <x v="8"/>
    <s v="Office Supplies"/>
    <s v="Water, gatorade, toilet paper for site/ employees"/>
    <m/>
    <m/>
    <m/>
    <m/>
    <m/>
    <m/>
    <m/>
    <m/>
    <m/>
    <m/>
    <m/>
    <m/>
    <m/>
    <m/>
    <m/>
    <m/>
    <m/>
    <m/>
    <m/>
    <m/>
    <m/>
    <e v="#REF!"/>
    <s v="SL248@tidalwaveautospa.com"/>
    <s v="Steven Kyriazis"/>
    <x v="3"/>
    <x v="2"/>
  </r>
  <r>
    <s v="Sean Stevens"/>
    <s v="EXP-10012066 "/>
    <n v="93.35"/>
    <d v="2024-03-06T00:00:00"/>
    <x v="16"/>
    <s v="Office Supplies"/>
    <s v="brass fittings, gloves, broom, hose"/>
    <m/>
    <m/>
    <m/>
    <m/>
    <m/>
    <m/>
    <m/>
    <m/>
    <m/>
    <m/>
    <m/>
    <m/>
    <m/>
    <m/>
    <m/>
    <m/>
    <m/>
    <m/>
    <m/>
    <m/>
    <m/>
    <e v="#REF!"/>
    <s v="SL269@tidalwaveautospa.com"/>
    <s v="Steven Kyriazis"/>
    <x v="3"/>
    <x v="2"/>
  </r>
  <r>
    <s v="Sean Stevens"/>
    <s v="EXP-10012066 "/>
    <n v="207.36"/>
    <d v="2024-03-07T00:00:00"/>
    <x v="6"/>
    <s v="Parts"/>
    <s v="brass adapter, nipples, ball valve, hex head"/>
    <m/>
    <m/>
    <m/>
    <m/>
    <m/>
    <m/>
    <m/>
    <m/>
    <m/>
    <m/>
    <m/>
    <m/>
    <m/>
    <m/>
    <m/>
    <m/>
    <m/>
    <m/>
    <m/>
    <m/>
    <m/>
    <e v="#REF!"/>
    <s v="SL269@tidalwaveautospa.com"/>
    <s v="Steven Kyriazis"/>
    <x v="3"/>
    <x v="2"/>
  </r>
  <r>
    <s v="Sean Stevens"/>
    <s v="EXP-10012066 "/>
    <n v="215.55"/>
    <d v="2024-03-09T00:00:00"/>
    <x v="0"/>
    <s v="Wash Maintenance"/>
    <s v="Dawn vinegar. Wash supplies"/>
    <m/>
    <m/>
    <m/>
    <m/>
    <m/>
    <m/>
    <m/>
    <m/>
    <m/>
    <m/>
    <m/>
    <m/>
    <m/>
    <m/>
    <m/>
    <m/>
    <m/>
    <m/>
    <m/>
    <m/>
    <m/>
    <e v="#REF!"/>
    <s v="SL269@tidalwaveautospa.com"/>
    <s v="Steven Kyriazis"/>
    <x v="3"/>
    <x v="2"/>
  </r>
  <r>
    <s v="Sean Stevens"/>
    <s v="EXP-10012066 "/>
    <n v="448.12"/>
    <d v="2024-03-09T00:00:00"/>
    <x v="0"/>
    <s v="Wash Maintenance"/>
    <s v="shelf, mailbox, cable strap, sealer, grout, cleaning supplies"/>
    <m/>
    <m/>
    <m/>
    <m/>
    <m/>
    <m/>
    <m/>
    <m/>
    <m/>
    <m/>
    <m/>
    <m/>
    <m/>
    <m/>
    <m/>
    <m/>
    <m/>
    <m/>
    <m/>
    <m/>
    <m/>
    <e v="#REF!"/>
    <s v="SL269@tidalwaveautospa.com"/>
    <s v="Steven Kyriazis"/>
    <x v="3"/>
    <x v="2"/>
  </r>
  <r>
    <s v="Sean Stevens"/>
    <s v="EXP-10012066 "/>
    <n v="116.48"/>
    <d v="2024-03-09T00:00:00"/>
    <x v="0"/>
    <s v="Pit Pumping"/>
    <s v="waders"/>
    <m/>
    <m/>
    <m/>
    <m/>
    <m/>
    <m/>
    <m/>
    <m/>
    <m/>
    <m/>
    <m/>
    <m/>
    <m/>
    <m/>
    <m/>
    <m/>
    <m/>
    <m/>
    <m/>
    <m/>
    <m/>
    <e v="#REF!"/>
    <s v="SL269@tidalwaveautospa.com"/>
    <s v="Steven Kyriazis"/>
    <x v="3"/>
    <x v="2"/>
  </r>
  <r>
    <s v="Sean Stevens"/>
    <s v="EXP-10012066 "/>
    <n v="155.75"/>
    <d v="2024-03-09T00:00:00"/>
    <x v="0"/>
    <s v="Wash Maintenance"/>
    <s v="metal spring, tool kit, hangers"/>
    <m/>
    <m/>
    <m/>
    <m/>
    <m/>
    <m/>
    <m/>
    <m/>
    <m/>
    <m/>
    <m/>
    <m/>
    <m/>
    <m/>
    <m/>
    <m/>
    <m/>
    <m/>
    <m/>
    <m/>
    <m/>
    <e v="#REF!"/>
    <s v="SL269@tidalwaveautospa.com"/>
    <s v="Steven Kyriazis"/>
    <x v="3"/>
    <x v="2"/>
  </r>
  <r>
    <s v="Sean Stevens"/>
    <s v="EXP-10012066 "/>
    <n v="83.55"/>
    <d v="2024-03-11T00:00:00"/>
    <x v="0"/>
    <s v="Office Furniture"/>
    <s v="Shelf"/>
    <m/>
    <m/>
    <m/>
    <m/>
    <m/>
    <m/>
    <m/>
    <m/>
    <m/>
    <m/>
    <m/>
    <m/>
    <m/>
    <m/>
    <m/>
    <m/>
    <m/>
    <m/>
    <m/>
    <m/>
    <m/>
    <e v="#REF!"/>
    <s v="SL269@tidalwaveautospa.com"/>
    <s v="Steven Kyriazis"/>
    <x v="3"/>
    <x v="2"/>
  </r>
  <r>
    <s v="Sean Stevens"/>
    <s v="EXP-10012066 "/>
    <n v="36.39"/>
    <d v="2024-03-11T00:00:00"/>
    <x v="0"/>
    <s v="Small Tools"/>
    <s v="torx bit, drill bit, screws"/>
    <m/>
    <m/>
    <m/>
    <m/>
    <m/>
    <m/>
    <m/>
    <m/>
    <m/>
    <m/>
    <m/>
    <m/>
    <m/>
    <m/>
    <m/>
    <m/>
    <m/>
    <m/>
    <m/>
    <m/>
    <m/>
    <e v="#REF!"/>
    <s v="SL269@tidalwaveautospa.com"/>
    <s v="Steven Kyriazis"/>
    <x v="3"/>
    <x v="2"/>
  </r>
  <r>
    <s v="Sean Stevens"/>
    <s v="EXP-10012066 "/>
    <n v="395.76"/>
    <d v="2024-03-13T00:00:00"/>
    <x v="0"/>
    <s v="Office Furniture"/>
    <s v="Shelf for open"/>
    <m/>
    <m/>
    <m/>
    <m/>
    <m/>
    <m/>
    <m/>
    <m/>
    <m/>
    <m/>
    <m/>
    <m/>
    <m/>
    <m/>
    <m/>
    <m/>
    <m/>
    <m/>
    <m/>
    <m/>
    <m/>
    <e v="#REF!"/>
    <s v="SL269@tidalwaveautospa.com"/>
    <s v="Steven Kyriazis"/>
    <x v="3"/>
    <x v="2"/>
  </r>
  <r>
    <s v="Sean Stevens"/>
    <s v="EXP-10012066 "/>
    <n v="80.7"/>
    <d v="2024-03-13T00:00:00"/>
    <x v="0"/>
    <s v="Parts"/>
    <s v="Supplies to set up site"/>
    <m/>
    <m/>
    <m/>
    <m/>
    <m/>
    <m/>
    <m/>
    <m/>
    <m/>
    <m/>
    <m/>
    <m/>
    <m/>
    <m/>
    <m/>
    <m/>
    <m/>
    <m/>
    <m/>
    <m/>
    <m/>
    <e v="#REF!"/>
    <s v="SL269@tidalwaveautospa.com"/>
    <s v="Steven Kyriazis"/>
    <x v="3"/>
    <x v="2"/>
  </r>
  <r>
    <s v="Sean Stevens"/>
    <s v="EXP-10012066 "/>
    <n v="116.96"/>
    <d v="2024-03-14T00:00:00"/>
    <x v="0"/>
    <s v="Parts"/>
    <s v="Screws and misc for site set up"/>
    <m/>
    <m/>
    <m/>
    <m/>
    <m/>
    <m/>
    <m/>
    <m/>
    <m/>
    <m/>
    <m/>
    <m/>
    <m/>
    <m/>
    <m/>
    <m/>
    <m/>
    <m/>
    <m/>
    <m/>
    <m/>
    <e v="#REF!"/>
    <s v="SL269@tidalwaveautospa.com"/>
    <s v="Steven Kyriazis"/>
    <x v="3"/>
    <x v="2"/>
  </r>
  <r>
    <s v="Sean Stevens"/>
    <s v="EXP-10012066 "/>
    <n v="55.24"/>
    <d v="2024-03-15T00:00:00"/>
    <x v="0"/>
    <s v="Parts"/>
    <s v="Screws and misc for site set up"/>
    <m/>
    <m/>
    <m/>
    <m/>
    <m/>
    <m/>
    <m/>
    <m/>
    <m/>
    <m/>
    <m/>
    <m/>
    <m/>
    <m/>
    <m/>
    <m/>
    <m/>
    <m/>
    <m/>
    <m/>
    <m/>
    <e v="#REF!"/>
    <s v="SL269@tidalwaveautospa.com"/>
    <s v="Steven Kyriazis"/>
    <x v="3"/>
    <x v="2"/>
  </r>
  <r>
    <s v="Sean Stevens"/>
    <s v="EXP-10012066 "/>
    <n v="451.58"/>
    <d v="2024-03-16T00:00:00"/>
    <x v="0"/>
    <s v="Office Furniture"/>
    <s v="Cabinet and supplies"/>
    <m/>
    <m/>
    <m/>
    <m/>
    <m/>
    <m/>
    <m/>
    <m/>
    <m/>
    <m/>
    <m/>
    <m/>
    <m/>
    <m/>
    <m/>
    <m/>
    <m/>
    <m/>
    <m/>
    <m/>
    <m/>
    <e v="#REF!"/>
    <s v="SL269@tidalwaveautospa.com"/>
    <s v="Steven Kyriazis"/>
    <x v="3"/>
    <x v="2"/>
  </r>
  <r>
    <s v="Sean Stevens"/>
    <s v="EXP-10012066 "/>
    <n v="761.5"/>
    <d v="2024-03-16T00:00:00"/>
    <x v="0"/>
    <s v="Wash Maintenance"/>
    <s v="Slat wall and pre open supplies"/>
    <m/>
    <m/>
    <m/>
    <m/>
    <m/>
    <m/>
    <m/>
    <m/>
    <m/>
    <m/>
    <m/>
    <m/>
    <m/>
    <m/>
    <m/>
    <m/>
    <m/>
    <m/>
    <m/>
    <m/>
    <m/>
    <e v="#REF!"/>
    <s v="SL269@tidalwaveautospa.com"/>
    <s v="Steven Kyriazis"/>
    <x v="3"/>
    <x v="2"/>
  </r>
  <r>
    <s v="Sean Stevens"/>
    <s v="EXP-10012063 "/>
    <n v="104.14"/>
    <d v="2024-03-06T00:00:00"/>
    <x v="0"/>
    <s v="Parts"/>
    <s v="clamps, adapters, nipples, elbows, tees, ball valve"/>
    <m/>
    <m/>
    <m/>
    <m/>
    <m/>
    <m/>
    <m/>
    <m/>
    <m/>
    <m/>
    <m/>
    <m/>
    <m/>
    <m/>
    <m/>
    <m/>
    <m/>
    <m/>
    <m/>
    <m/>
    <m/>
    <e v="#REF!"/>
    <s v="SL269@tidalwaveautospa.com"/>
    <s v="Steven Kyriazis"/>
    <x v="3"/>
    <x v="2"/>
  </r>
  <r>
    <s v="Sean Stevens"/>
    <s v="EXP-10012063 "/>
    <n v="227.14"/>
    <d v="2024-03-09T00:00:00"/>
    <x v="0"/>
    <s v="Parts"/>
    <s v="threaded rods, washers, bolts, nuts"/>
    <m/>
    <m/>
    <m/>
    <m/>
    <m/>
    <m/>
    <m/>
    <m/>
    <m/>
    <m/>
    <m/>
    <m/>
    <m/>
    <m/>
    <m/>
    <m/>
    <m/>
    <m/>
    <m/>
    <m/>
    <m/>
    <e v="#REF!"/>
    <s v="SL269@tidalwaveautospa.com"/>
    <s v="Steven Kyriazis"/>
    <x v="3"/>
    <x v="2"/>
  </r>
  <r>
    <s v="Jack Parks"/>
    <s v="EXP-10011967 "/>
    <n v="166.22"/>
    <d v="2024-02-24T00:00:00"/>
    <x v="0"/>
    <s v="Small Tools"/>
    <s v="Squeege, Blower Fuel, broom handles, rat killer"/>
    <m/>
    <m/>
    <m/>
    <m/>
    <m/>
    <m/>
    <m/>
    <m/>
    <m/>
    <m/>
    <m/>
    <m/>
    <m/>
    <m/>
    <m/>
    <m/>
    <m/>
    <m/>
    <m/>
    <m/>
    <m/>
    <e v="#REF!"/>
    <s v=""/>
    <s v=""/>
    <x v="3"/>
    <x v="2"/>
  </r>
  <r>
    <s v="Jack Parks"/>
    <s v="EXP-10011967 "/>
    <n v="26.49"/>
    <d v="2024-03-01T00:00:00"/>
    <x v="0"/>
    <s v="Wash Maintenance"/>
    <s v="Water Softener"/>
    <m/>
    <m/>
    <m/>
    <m/>
    <m/>
    <m/>
    <m/>
    <m/>
    <m/>
    <m/>
    <m/>
    <m/>
    <m/>
    <m/>
    <m/>
    <m/>
    <m/>
    <m/>
    <m/>
    <m/>
    <m/>
    <e v="#REF!"/>
    <s v=""/>
    <s v=""/>
    <x v="3"/>
    <x v="2"/>
  </r>
  <r>
    <s v="Jack Parks"/>
    <s v="EXP-10011967 "/>
    <n v="3.63"/>
    <d v="2024-03-04T00:00:00"/>
    <x v="1"/>
    <s v="Parts"/>
    <s v="Pipe nipple for HP Omni"/>
    <m/>
    <m/>
    <m/>
    <m/>
    <m/>
    <m/>
    <m/>
    <m/>
    <m/>
    <m/>
    <m/>
    <m/>
    <m/>
    <m/>
    <m/>
    <m/>
    <m/>
    <m/>
    <m/>
    <m/>
    <m/>
    <e v="#REF!"/>
    <s v=""/>
    <s v=""/>
    <x v="3"/>
    <x v="2"/>
  </r>
  <r>
    <s v="Jack Parks"/>
    <s v="EXP-10011967 "/>
    <n v="528.70000000000005"/>
    <d v="2024-03-06T00:00:00"/>
    <x v="0"/>
    <s v="Office Supplies"/>
    <s v="Towel folding supplies, febuary contest prizes, toilet paper"/>
    <m/>
    <m/>
    <m/>
    <m/>
    <m/>
    <m/>
    <m/>
    <m/>
    <m/>
    <m/>
    <m/>
    <m/>
    <m/>
    <m/>
    <m/>
    <m/>
    <m/>
    <m/>
    <m/>
    <m/>
    <m/>
    <e v="#REF!"/>
    <s v=""/>
    <s v=""/>
    <x v="3"/>
    <x v="2"/>
  </r>
  <r>
    <s v="Jack Parks"/>
    <s v="EXP-10011967 "/>
    <n v="-84.07"/>
    <d v="2024-03-11T00:00:00"/>
    <x v="0"/>
    <s v="Wash Maintenance"/>
    <s v="Refund for undelivered items"/>
    <m/>
    <m/>
    <m/>
    <m/>
    <m/>
    <m/>
    <m/>
    <m/>
    <m/>
    <m/>
    <m/>
    <m/>
    <m/>
    <m/>
    <m/>
    <m/>
    <m/>
    <m/>
    <m/>
    <m/>
    <m/>
    <e v="#REF!"/>
    <s v=""/>
    <s v=""/>
    <x v="3"/>
    <x v="2"/>
  </r>
  <r>
    <s v="Jack Parks"/>
    <s v="EXP-10011967 "/>
    <n v="117.68"/>
    <d v="2024-03-12T00:00:00"/>
    <x v="11"/>
    <s v="Wash Supplies"/>
    <s v="Prep brushes and Keyboard for XPT"/>
    <m/>
    <m/>
    <m/>
    <m/>
    <m/>
    <m/>
    <m/>
    <m/>
    <m/>
    <m/>
    <m/>
    <m/>
    <m/>
    <m/>
    <m/>
    <m/>
    <m/>
    <m/>
    <m/>
    <m/>
    <m/>
    <e v="#REF!"/>
    <s v=""/>
    <s v=""/>
    <x v="3"/>
    <x v="2"/>
  </r>
  <r>
    <s v="Jack Parks"/>
    <s v="EXP-10011967 "/>
    <n v="101.78"/>
    <d v="2024-03-12T00:00:00"/>
    <x v="0"/>
    <s v="Wash Maintenance"/>
    <s v="WD-40 and Blower Fuel"/>
    <m/>
    <m/>
    <m/>
    <m/>
    <m/>
    <m/>
    <m/>
    <m/>
    <m/>
    <m/>
    <m/>
    <m/>
    <m/>
    <m/>
    <m/>
    <m/>
    <m/>
    <m/>
    <m/>
    <m/>
    <m/>
    <e v="#REF!"/>
    <s v=""/>
    <s v=""/>
    <x v="3"/>
    <x v="2"/>
  </r>
  <r>
    <s v="Mark Bookbinder"/>
    <s v="EXP-10011477 "/>
    <n v="218.23"/>
    <d v="2024-02-15T00:00:00"/>
    <x v="48"/>
    <s v="Office Supplies"/>
    <s v="keyboard ink"/>
    <m/>
    <m/>
    <m/>
    <m/>
    <m/>
    <m/>
    <m/>
    <m/>
    <m/>
    <m/>
    <m/>
    <m/>
    <m/>
    <m/>
    <m/>
    <m/>
    <m/>
    <m/>
    <m/>
    <m/>
    <m/>
    <e v="#REF!"/>
    <s v="SL@tidalwaveautospa.com"/>
    <s v="Steven Kyriazis"/>
    <x v="3"/>
    <x v="2"/>
  </r>
  <r>
    <s v="Mark Bookbinder"/>
    <s v="EXP-10011477 "/>
    <n v="-106.99"/>
    <d v="2024-02-22T00:00:00"/>
    <x v="8"/>
    <s v="Office Supplies"/>
    <s v="Water cooler eeturned"/>
    <m/>
    <m/>
    <m/>
    <m/>
    <m/>
    <m/>
    <m/>
    <m/>
    <m/>
    <m/>
    <m/>
    <m/>
    <m/>
    <m/>
    <m/>
    <m/>
    <m/>
    <m/>
    <m/>
    <m/>
    <m/>
    <e v="#REF!"/>
    <s v="SL@tidalwaveautospa.com"/>
    <s v="Steven Kyriazis"/>
    <x v="3"/>
    <x v="2"/>
  </r>
  <r>
    <s v="Mark Bookbinder"/>
    <s v="EXP-10011477 "/>
    <n v="293.91000000000003"/>
    <d v="2024-03-01T00:00:00"/>
    <x v="14"/>
    <s v="Wash Maintenance"/>
    <s v="Seal concrete"/>
    <m/>
    <m/>
    <m/>
    <m/>
    <m/>
    <m/>
    <m/>
    <m/>
    <m/>
    <m/>
    <m/>
    <m/>
    <m/>
    <m/>
    <m/>
    <m/>
    <m/>
    <m/>
    <m/>
    <m/>
    <m/>
    <e v="#REF!"/>
    <s v="SL@tidalwaveautospa.com"/>
    <s v="Steven Kyriazis"/>
    <x v="3"/>
    <x v="2"/>
  </r>
  <r>
    <s v="Mark Bookbinder"/>
    <s v="EXP-10011477 "/>
    <n v="38.51"/>
    <d v="2024-03-02T00:00:00"/>
    <x v="8"/>
    <s v="Office Supplies"/>
    <s v="Employee water plates"/>
    <m/>
    <m/>
    <m/>
    <m/>
    <m/>
    <m/>
    <m/>
    <m/>
    <m/>
    <m/>
    <m/>
    <m/>
    <m/>
    <m/>
    <m/>
    <m/>
    <m/>
    <m/>
    <m/>
    <m/>
    <m/>
    <e v="#REF!"/>
    <s v="SL@tidalwaveautospa.com"/>
    <s v="Steven Kyriazis"/>
    <x v="3"/>
    <x v="2"/>
  </r>
  <r>
    <s v="Kevin Brake"/>
    <s v="EXP-10012226 "/>
    <n v="55.59"/>
    <d v="2024-02-18T00:00:00"/>
    <x v="0"/>
    <s v="Wash Maintenance"/>
    <s v="Cleanee for blowers"/>
    <m/>
    <m/>
    <m/>
    <m/>
    <m/>
    <m/>
    <m/>
    <m/>
    <m/>
    <m/>
    <m/>
    <m/>
    <m/>
    <m/>
    <m/>
    <m/>
    <m/>
    <m/>
    <m/>
    <m/>
    <m/>
    <e v="#REF!"/>
    <s v="SL23@tidalwaveautospa.com"/>
    <s v="Kyle Rovansek"/>
    <x v="3"/>
    <x v="2"/>
  </r>
  <r>
    <s v="Kevin Brake"/>
    <s v="EXP-10012226 "/>
    <n v="16.04"/>
    <d v="2024-03-06T00:00:00"/>
    <x v="0"/>
    <s v="Office Supplies"/>
    <s v="HDMI cable for monitor loading"/>
    <m/>
    <m/>
    <m/>
    <m/>
    <m/>
    <m/>
    <m/>
    <m/>
    <m/>
    <m/>
    <m/>
    <m/>
    <m/>
    <m/>
    <m/>
    <m/>
    <m/>
    <m/>
    <m/>
    <m/>
    <m/>
    <e v="#REF!"/>
    <s v="SL23@tidalwaveautospa.com"/>
    <s v="Kyle Rovansek"/>
    <x v="3"/>
    <x v="2"/>
  </r>
  <r>
    <s v="David Seymour"/>
    <s v="EXP-10012031 "/>
    <n v="16.850000000000001"/>
    <d v="2024-03-05T00:00:00"/>
    <x v="6"/>
    <s v="Wash Maintenance"/>
    <s v="Gloves abd washing detergent"/>
    <m/>
    <m/>
    <m/>
    <m/>
    <m/>
    <m/>
    <m/>
    <m/>
    <m/>
    <m/>
    <m/>
    <m/>
    <m/>
    <m/>
    <m/>
    <m/>
    <m/>
    <m/>
    <m/>
    <m/>
    <m/>
    <e v="#REF!"/>
    <s v="SL57@tidalwaveautospa.com"/>
    <s v="Steven Kyriazis"/>
    <x v="3"/>
    <x v="2"/>
  </r>
  <r>
    <s v="David Seymour"/>
    <s v="EXP-10012031 "/>
    <n v="36.369999999999997"/>
    <d v="2024-03-06T00:00:00"/>
    <x v="53"/>
    <s v="Parts"/>
    <s v="Jet stream pipes"/>
    <m/>
    <m/>
    <m/>
    <m/>
    <m/>
    <m/>
    <m/>
    <m/>
    <m/>
    <m/>
    <m/>
    <m/>
    <m/>
    <m/>
    <m/>
    <m/>
    <m/>
    <m/>
    <m/>
    <m/>
    <m/>
    <e v="#REF!"/>
    <s v="SL57@tidalwaveautospa.com"/>
    <s v="Steven Kyriazis"/>
    <x v="3"/>
    <x v="2"/>
  </r>
  <r>
    <s v="David Seymour"/>
    <s v="EXP-10012031 "/>
    <n v="12.93"/>
    <d v="2024-03-11T00:00:00"/>
    <x v="8"/>
    <s v="Office Supplies"/>
    <s v="Water and ibuprofen"/>
    <m/>
    <m/>
    <m/>
    <m/>
    <m/>
    <m/>
    <m/>
    <m/>
    <m/>
    <m/>
    <m/>
    <m/>
    <m/>
    <m/>
    <m/>
    <m/>
    <m/>
    <m/>
    <m/>
    <m/>
    <m/>
    <e v="#REF!"/>
    <s v="SL57@tidalwaveautospa.com"/>
    <s v="Steven Kyriazis"/>
    <x v="3"/>
    <x v="2"/>
  </r>
  <r>
    <s v="Austin Dority"/>
    <s v="EXP-10012141 "/>
    <n v="13.46"/>
    <d v="2024-02-23T00:00:00"/>
    <x v="0"/>
    <s v="Wash Maintenance"/>
    <s v="Magic eraser"/>
    <m/>
    <m/>
    <m/>
    <m/>
    <m/>
    <m/>
    <m/>
    <m/>
    <m/>
    <m/>
    <m/>
    <m/>
    <m/>
    <m/>
    <m/>
    <m/>
    <m/>
    <m/>
    <m/>
    <m/>
    <m/>
    <e v="#REF!"/>
    <s v="SL81@tidalwaveautospa.com"/>
    <s v="Patrick Rollins"/>
    <x v="3"/>
    <x v="2"/>
  </r>
  <r>
    <s v="Austin Dority"/>
    <s v="EXP-10012141 "/>
    <n v="10.31"/>
    <d v="2024-03-02T00:00:00"/>
    <x v="9"/>
    <s v="Miscellaneous Expense - Non-SL"/>
    <s v="Personal Snacks"/>
    <m/>
    <m/>
    <m/>
    <m/>
    <m/>
    <m/>
    <m/>
    <m/>
    <m/>
    <m/>
    <m/>
    <m/>
    <m/>
    <m/>
    <m/>
    <m/>
    <m/>
    <m/>
    <m/>
    <m/>
    <m/>
    <e v="#REF!"/>
    <s v="SL81@tidalwaveautospa.com"/>
    <s v="Patrick Rollins"/>
    <x v="3"/>
    <x v="2"/>
  </r>
  <r>
    <s v="Austin Dority"/>
    <s v="EXP-10012141 "/>
    <n v="50.5"/>
    <d v="2024-03-06T00:00:00"/>
    <x v="0"/>
    <s v="Snacks"/>
    <s v="Water"/>
    <m/>
    <m/>
    <m/>
    <m/>
    <m/>
    <m/>
    <m/>
    <m/>
    <m/>
    <m/>
    <m/>
    <m/>
    <m/>
    <m/>
    <m/>
    <m/>
    <m/>
    <m/>
    <m/>
    <m/>
    <m/>
    <e v="#REF!"/>
    <s v="SL81@tidalwaveautospa.com"/>
    <s v="Patrick Rollins"/>
    <x v="3"/>
    <x v="2"/>
  </r>
  <r>
    <s v="Austin Dority"/>
    <s v="EXP-10012141 "/>
    <n v="14.96"/>
    <d v="2024-03-13T00:00:00"/>
    <x v="0"/>
    <s v="Wash Maintenance"/>
    <s v="Bunjees for carts"/>
    <m/>
    <m/>
    <m/>
    <m/>
    <m/>
    <m/>
    <m/>
    <m/>
    <m/>
    <m/>
    <m/>
    <m/>
    <m/>
    <m/>
    <m/>
    <m/>
    <m/>
    <m/>
    <m/>
    <m/>
    <m/>
    <e v="#REF!"/>
    <s v="SL81@tidalwaveautospa.com"/>
    <s v="Patrick Rollins"/>
    <x v="3"/>
    <x v="2"/>
  </r>
  <r>
    <s v="Jennifer Hooper"/>
    <s v="EXP-10011416 "/>
    <n v="258.68"/>
    <d v="2024-02-19T00:00:00"/>
    <x v="27"/>
    <s v="Wash Maintenance"/>
    <s v="Ice melt/ water softner"/>
    <m/>
    <m/>
    <m/>
    <m/>
    <m/>
    <m/>
    <m/>
    <m/>
    <m/>
    <m/>
    <m/>
    <m/>
    <m/>
    <m/>
    <m/>
    <m/>
    <m/>
    <m/>
    <m/>
    <m/>
    <m/>
    <e v="#REF!"/>
    <s v="SL303@tidalwaveautospa.com"/>
    <s v="Patrick Rollins"/>
    <x v="3"/>
    <x v="2"/>
  </r>
  <r>
    <s v="Jennifer Hooper"/>
    <s v="EXP-10011416 "/>
    <n v="23.3"/>
    <d v="2024-02-22T00:00:00"/>
    <x v="0"/>
    <s v="Wash Maintenance"/>
    <s v="Separated into two expenses when shipped"/>
    <m/>
    <m/>
    <m/>
    <m/>
    <m/>
    <m/>
    <m/>
    <m/>
    <m/>
    <m/>
    <m/>
    <m/>
    <m/>
    <m/>
    <m/>
    <m/>
    <m/>
    <m/>
    <m/>
    <m/>
    <m/>
    <e v="#REF!"/>
    <s v="SL303@tidalwaveautospa.com"/>
    <s v="Patrick Rollins"/>
    <x v="3"/>
    <x v="2"/>
  </r>
  <r>
    <s v="Jennifer Hooper"/>
    <s v="EXP-10011416 "/>
    <n v="181.93"/>
    <d v="2024-02-23T00:00:00"/>
    <x v="0"/>
    <s v="Wash Maintenance"/>
    <s v="Seperated into two expenses when shipped .. oil, laundry soap,toilet paper, vinegar"/>
    <m/>
    <m/>
    <m/>
    <m/>
    <m/>
    <m/>
    <m/>
    <m/>
    <m/>
    <m/>
    <m/>
    <m/>
    <m/>
    <m/>
    <m/>
    <m/>
    <m/>
    <m/>
    <m/>
    <m/>
    <m/>
    <e v="#REF!"/>
    <s v="SL303@tidalwaveautospa.com"/>
    <s v="Patrick Rollins"/>
    <x v="3"/>
    <x v="2"/>
  </r>
  <r>
    <s v="Jennifer Hooper"/>
    <s v="EXP-10011416 "/>
    <n v="182.41"/>
    <d v="2024-03-02T00:00:00"/>
    <x v="6"/>
    <s v="Wash Maintenance"/>
    <s v="Grease and concrete cleaner"/>
    <m/>
    <m/>
    <m/>
    <m/>
    <m/>
    <m/>
    <m/>
    <m/>
    <m/>
    <m/>
    <m/>
    <m/>
    <m/>
    <m/>
    <m/>
    <m/>
    <m/>
    <m/>
    <m/>
    <m/>
    <m/>
    <e v="#REF!"/>
    <s v="SL303@tidalwaveautospa.com"/>
    <s v="Patrick Rollins"/>
    <x v="3"/>
    <x v="2"/>
  </r>
  <r>
    <s v="Jennifer Hooper"/>
    <s v="EXP-10011416 "/>
    <n v="124.54"/>
    <d v="2024-03-13T00:00:00"/>
    <x v="6"/>
    <s v="Office Supplies"/>
    <s v="Water filters"/>
    <m/>
    <m/>
    <m/>
    <m/>
    <m/>
    <m/>
    <m/>
    <m/>
    <m/>
    <m/>
    <m/>
    <m/>
    <m/>
    <m/>
    <m/>
    <m/>
    <m/>
    <m/>
    <m/>
    <m/>
    <m/>
    <e v="#REF!"/>
    <s v="SL303@tidalwaveautospa.com"/>
    <s v="Patrick Rollins"/>
    <x v="3"/>
    <x v="2"/>
  </r>
  <r>
    <s v="Ryan Earl"/>
    <s v="EXP-10012021 "/>
    <n v="298.52999999999997"/>
    <d v="2024-02-29T00:00:00"/>
    <x v="0"/>
    <s v="Office Supplies"/>
    <s v="dewalt batteries"/>
    <m/>
    <m/>
    <m/>
    <m/>
    <m/>
    <m/>
    <m/>
    <m/>
    <m/>
    <m/>
    <m/>
    <m/>
    <m/>
    <m/>
    <m/>
    <m/>
    <m/>
    <m/>
    <m/>
    <m/>
    <m/>
    <e v="#REF!"/>
    <s v="SL78@tidalwaveautospa.com"/>
    <s v="Gary Bradley"/>
    <x v="3"/>
    <x v="2"/>
  </r>
  <r>
    <s v="Ryan Earl"/>
    <s v="EXP-10012021 "/>
    <n v="378.94"/>
    <d v="2024-03-04T00:00:00"/>
    <x v="0"/>
    <s v="Wash Maintenance"/>
    <s v="hoses. battery charger station, hand cleaner"/>
    <m/>
    <m/>
    <m/>
    <m/>
    <m/>
    <m/>
    <m/>
    <m/>
    <m/>
    <m/>
    <m/>
    <m/>
    <m/>
    <m/>
    <m/>
    <m/>
    <m/>
    <m/>
    <m/>
    <m/>
    <m/>
    <e v="#REF!"/>
    <s v="SL78@tidalwaveautospa.com"/>
    <s v="Gary Bradley"/>
    <x v="3"/>
    <x v="2"/>
  </r>
  <r>
    <s v="NICOLA MARIANI"/>
    <s v="EXP-10011938 "/>
    <n v="82"/>
    <d v="2024-02-18T00:00:00"/>
    <x v="0"/>
    <s v="Wash Maintenance"/>
    <s v="Cleaning supplies"/>
    <m/>
    <m/>
    <m/>
    <m/>
    <m/>
    <m/>
    <m/>
    <m/>
    <m/>
    <m/>
    <m/>
    <m/>
    <m/>
    <m/>
    <m/>
    <m/>
    <m/>
    <m/>
    <m/>
    <m/>
    <m/>
    <e v="#REF!"/>
    <s v="SL219@tidalwaveautospa.com"/>
    <s v="Steven Kyriazis"/>
    <x v="3"/>
    <x v="2"/>
  </r>
  <r>
    <s v="NICOLA MARIANI"/>
    <s v="EXP-10011938 "/>
    <n v="160.71"/>
    <d v="2024-03-04T00:00:00"/>
    <x v="0"/>
    <s v="Wash Maintenance"/>
    <s v="Cleaning supplies"/>
    <m/>
    <m/>
    <m/>
    <m/>
    <m/>
    <m/>
    <m/>
    <m/>
    <m/>
    <m/>
    <m/>
    <m/>
    <m/>
    <m/>
    <m/>
    <m/>
    <m/>
    <m/>
    <m/>
    <m/>
    <m/>
    <e v="#REF!"/>
    <s v="SL219@tidalwaveautospa.com"/>
    <s v="Steven Kyriazis"/>
    <x v="3"/>
    <x v="2"/>
  </r>
  <r>
    <s v="NICOLA MARIANI"/>
    <s v="EXP-10011938 "/>
    <n v="103.44"/>
    <d v="2024-03-05T00:00:00"/>
    <x v="0"/>
    <s v="Wash Maintenance"/>
    <s v="Cleaning supplies"/>
    <m/>
    <m/>
    <m/>
    <m/>
    <m/>
    <m/>
    <m/>
    <m/>
    <m/>
    <m/>
    <m/>
    <m/>
    <m/>
    <m/>
    <m/>
    <m/>
    <m/>
    <m/>
    <m/>
    <m/>
    <m/>
    <e v="#REF!"/>
    <s v="SL219@tidalwaveautospa.com"/>
    <s v="Steven Kyriazis"/>
    <x v="3"/>
    <x v="2"/>
  </r>
  <r>
    <s v="NICOLA MARIANI"/>
    <s v="EXP-10011938 "/>
    <n v="101.49"/>
    <d v="2024-03-05T00:00:00"/>
    <x v="0"/>
    <s v="Wash Maintenance"/>
    <s v="Oil"/>
    <m/>
    <m/>
    <m/>
    <m/>
    <m/>
    <m/>
    <m/>
    <m/>
    <m/>
    <m/>
    <m/>
    <m/>
    <m/>
    <m/>
    <m/>
    <m/>
    <m/>
    <m/>
    <m/>
    <m/>
    <m/>
    <e v="#REF!"/>
    <s v="SL219@tidalwaveautospa.com"/>
    <s v="Steven Kyriazis"/>
    <x v="3"/>
    <x v="2"/>
  </r>
  <r>
    <s v="Monica Barr"/>
    <s v="EXP-10012197 "/>
    <n v="62.52"/>
    <d v="2024-02-19T00:00:00"/>
    <x v="2"/>
    <s v="Wash Maintenance"/>
    <s v="Cleaning supplies"/>
    <m/>
    <m/>
    <m/>
    <m/>
    <m/>
    <m/>
    <m/>
    <m/>
    <m/>
    <m/>
    <m/>
    <m/>
    <m/>
    <m/>
    <m/>
    <m/>
    <m/>
    <m/>
    <m/>
    <m/>
    <m/>
    <e v="#REF!"/>
    <s v=""/>
    <s v=""/>
    <x v="3"/>
    <x v="2"/>
  </r>
  <r>
    <s v="Monica Barr"/>
    <s v="EXP-10012197 "/>
    <n v="57.86"/>
    <d v="2024-02-19T00:00:00"/>
    <x v="2"/>
    <s v="Wash Maintenance"/>
    <s v="Cleaning supplies"/>
    <m/>
    <m/>
    <m/>
    <m/>
    <m/>
    <m/>
    <m/>
    <m/>
    <m/>
    <m/>
    <m/>
    <m/>
    <m/>
    <m/>
    <m/>
    <m/>
    <m/>
    <m/>
    <m/>
    <m/>
    <m/>
    <e v="#REF!"/>
    <s v=""/>
    <s v=""/>
    <x v="3"/>
    <x v="2"/>
  </r>
  <r>
    <s v="Monica Barr"/>
    <s v="EXP-10012197 "/>
    <n v="123.9"/>
    <d v="2024-02-19T00:00:00"/>
    <x v="16"/>
    <s v="Wash Maintenance"/>
    <s v="Hose kit"/>
    <m/>
    <m/>
    <m/>
    <m/>
    <m/>
    <m/>
    <m/>
    <m/>
    <m/>
    <m/>
    <m/>
    <m/>
    <m/>
    <m/>
    <m/>
    <m/>
    <m/>
    <m/>
    <m/>
    <m/>
    <m/>
    <e v="#REF!"/>
    <s v=""/>
    <s v=""/>
    <x v="3"/>
    <x v="2"/>
  </r>
  <r>
    <s v="Monica Barr"/>
    <s v="EXP-10012197 "/>
    <n v="206.42"/>
    <d v="2024-02-19T00:00:00"/>
    <x v="2"/>
    <s v="Parts"/>
    <s v="Hydraulic hose fittings"/>
    <m/>
    <m/>
    <m/>
    <m/>
    <m/>
    <m/>
    <m/>
    <m/>
    <m/>
    <m/>
    <m/>
    <m/>
    <m/>
    <m/>
    <m/>
    <m/>
    <m/>
    <m/>
    <m/>
    <m/>
    <m/>
    <e v="#REF!"/>
    <s v=""/>
    <s v=""/>
    <x v="3"/>
    <x v="2"/>
  </r>
  <r>
    <s v="Monica Barr"/>
    <s v="EXP-10012197 "/>
    <n v="49.78"/>
    <d v="2024-02-20T00:00:00"/>
    <x v="2"/>
    <s v="Wash Maintenance"/>
    <s v="Clean supplies"/>
    <m/>
    <m/>
    <m/>
    <m/>
    <m/>
    <m/>
    <m/>
    <m/>
    <m/>
    <m/>
    <m/>
    <m/>
    <m/>
    <m/>
    <m/>
    <m/>
    <m/>
    <m/>
    <m/>
    <m/>
    <m/>
    <e v="#REF!"/>
    <s v=""/>
    <s v=""/>
    <x v="3"/>
    <x v="2"/>
  </r>
  <r>
    <s v="Monica Barr"/>
    <s v="EXP-10012197 "/>
    <n v="75.349999999999994"/>
    <d v="2024-02-22T00:00:00"/>
    <x v="2"/>
    <s v="Parts"/>
    <s v="Hydraulic hose fittings"/>
    <m/>
    <m/>
    <m/>
    <m/>
    <m/>
    <m/>
    <m/>
    <m/>
    <m/>
    <m/>
    <m/>
    <m/>
    <m/>
    <m/>
    <m/>
    <m/>
    <m/>
    <m/>
    <m/>
    <m/>
    <m/>
    <e v="#REF!"/>
    <s v=""/>
    <s v=""/>
    <x v="3"/>
    <x v="2"/>
  </r>
  <r>
    <s v="Monica Barr"/>
    <s v="EXP-10012197 "/>
    <n v="105.96"/>
    <d v="2024-02-22T00:00:00"/>
    <x v="2"/>
    <s v="Wash Maintenance"/>
    <s v="Greae, cleaner, level"/>
    <m/>
    <m/>
    <m/>
    <m/>
    <m/>
    <m/>
    <m/>
    <m/>
    <m/>
    <m/>
    <m/>
    <m/>
    <m/>
    <m/>
    <m/>
    <m/>
    <m/>
    <m/>
    <m/>
    <m/>
    <m/>
    <e v="#REF!"/>
    <s v=""/>
    <s v=""/>
    <x v="3"/>
    <x v="2"/>
  </r>
  <r>
    <s v="Monica Barr"/>
    <s v="EXP-10012197 "/>
    <n v="289.3"/>
    <d v="2024-02-23T00:00:00"/>
    <x v="2"/>
    <s v="Wash Maintenance"/>
    <s v="Cleaning supplies"/>
    <m/>
    <m/>
    <m/>
    <m/>
    <m/>
    <m/>
    <m/>
    <m/>
    <m/>
    <m/>
    <m/>
    <m/>
    <m/>
    <m/>
    <m/>
    <m/>
    <m/>
    <m/>
    <m/>
    <m/>
    <m/>
    <e v="#REF!"/>
    <s v=""/>
    <s v=""/>
    <x v="3"/>
    <x v="2"/>
  </r>
  <r>
    <s v="Monica Barr"/>
    <s v="EXP-10012197 "/>
    <n v="126.83"/>
    <d v="2024-02-23T00:00:00"/>
    <x v="2"/>
    <s v="Wash Maintenance"/>
    <s v="Hydraulic hoses"/>
    <m/>
    <m/>
    <m/>
    <m/>
    <m/>
    <m/>
    <m/>
    <m/>
    <m/>
    <m/>
    <m/>
    <m/>
    <m/>
    <m/>
    <m/>
    <m/>
    <m/>
    <m/>
    <m/>
    <m/>
    <m/>
    <e v="#REF!"/>
    <s v=""/>
    <s v=""/>
    <x v="3"/>
    <x v="2"/>
  </r>
  <r>
    <s v="Monica Barr"/>
    <s v="EXP-10012197 "/>
    <n v="127.18"/>
    <d v="2024-02-26T00:00:00"/>
    <x v="2"/>
    <s v="Parts"/>
    <s v="Hydraulic fittings"/>
    <m/>
    <m/>
    <m/>
    <m/>
    <m/>
    <m/>
    <m/>
    <m/>
    <m/>
    <m/>
    <m/>
    <m/>
    <m/>
    <m/>
    <m/>
    <m/>
    <m/>
    <m/>
    <m/>
    <m/>
    <m/>
    <e v="#REF!"/>
    <s v=""/>
    <s v=""/>
    <x v="3"/>
    <x v="2"/>
  </r>
  <r>
    <s v="Monica Barr"/>
    <s v="EXP-10012197 "/>
    <n v="66.680000000000007"/>
    <d v="2024-02-27T00:00:00"/>
    <x v="2"/>
    <s v="Wash Maintenance"/>
    <s v="Zip ties"/>
    <m/>
    <m/>
    <m/>
    <m/>
    <m/>
    <m/>
    <m/>
    <m/>
    <m/>
    <m/>
    <m/>
    <m/>
    <m/>
    <m/>
    <m/>
    <m/>
    <m/>
    <m/>
    <m/>
    <m/>
    <m/>
    <e v="#REF!"/>
    <s v=""/>
    <s v=""/>
    <x v="3"/>
    <x v="2"/>
  </r>
  <r>
    <s v="Monica Barr"/>
    <s v="EXP-10012197 "/>
    <n v="20.13"/>
    <d v="2024-02-29T00:00:00"/>
    <x v="2"/>
    <s v="Parts"/>
    <s v="Cotter pins"/>
    <m/>
    <m/>
    <m/>
    <m/>
    <m/>
    <m/>
    <m/>
    <m/>
    <m/>
    <m/>
    <m/>
    <m/>
    <m/>
    <m/>
    <m/>
    <m/>
    <m/>
    <m/>
    <m/>
    <m/>
    <m/>
    <e v="#REF!"/>
    <s v=""/>
    <s v=""/>
    <x v="3"/>
    <x v="2"/>
  </r>
  <r>
    <s v="Monica Barr"/>
    <s v="EXP-10012197 "/>
    <n v="142.75"/>
    <d v="2024-03-01T00:00:00"/>
    <x v="2"/>
    <s v="Wash Maintenance"/>
    <s v="Cleaning supplies"/>
    <m/>
    <m/>
    <m/>
    <m/>
    <m/>
    <m/>
    <m/>
    <m/>
    <m/>
    <m/>
    <m/>
    <m/>
    <m/>
    <m/>
    <m/>
    <m/>
    <m/>
    <m/>
    <m/>
    <m/>
    <m/>
    <e v="#REF!"/>
    <s v=""/>
    <s v=""/>
    <x v="3"/>
    <x v="2"/>
  </r>
  <r>
    <s v="Monica Barr"/>
    <s v="EXP-10012197 "/>
    <n v="84.98"/>
    <d v="2024-03-01T00:00:00"/>
    <x v="20"/>
    <s v="Employee Incentive - Entertainment"/>
    <s v="Teambuilding dinner portion of event"/>
    <m/>
    <m/>
    <m/>
    <m/>
    <m/>
    <m/>
    <m/>
    <m/>
    <m/>
    <m/>
    <m/>
    <m/>
    <m/>
    <m/>
    <m/>
    <m/>
    <m/>
    <m/>
    <m/>
    <m/>
    <m/>
    <e v="#REF!"/>
    <s v=""/>
    <s v=""/>
    <x v="3"/>
    <x v="2"/>
  </r>
  <r>
    <s v="Monica Barr"/>
    <s v="EXP-10012197 "/>
    <n v="23.1"/>
    <d v="2024-03-06T00:00:00"/>
    <x v="2"/>
    <s v="Parts"/>
    <s v="Pressure washer parts"/>
    <m/>
    <m/>
    <m/>
    <m/>
    <m/>
    <m/>
    <m/>
    <m/>
    <m/>
    <m/>
    <m/>
    <m/>
    <m/>
    <m/>
    <m/>
    <m/>
    <m/>
    <m/>
    <m/>
    <m/>
    <m/>
    <e v="#REF!"/>
    <s v=""/>
    <s v=""/>
    <x v="3"/>
    <x v="2"/>
  </r>
  <r>
    <s v="Monica Barr"/>
    <s v="EXP-10012197 "/>
    <n v="20.73"/>
    <d v="2024-03-07T00:00:00"/>
    <x v="2"/>
    <s v="Wash Maintenance"/>
    <s v="Metal zip ties for undercarrige sprayers"/>
    <m/>
    <m/>
    <m/>
    <m/>
    <m/>
    <m/>
    <m/>
    <m/>
    <m/>
    <m/>
    <m/>
    <m/>
    <m/>
    <m/>
    <m/>
    <m/>
    <m/>
    <m/>
    <m/>
    <m/>
    <m/>
    <e v="#REF!"/>
    <s v=""/>
    <s v=""/>
    <x v="3"/>
    <x v="2"/>
  </r>
  <r>
    <s v="Monica Barr"/>
    <s v="EXP-10012197 "/>
    <n v="37.090000000000003"/>
    <d v="2024-03-07T00:00:00"/>
    <x v="2"/>
    <s v="Wash Maintenance"/>
    <s v="Pressure, washer, gaskets, and oil"/>
    <m/>
    <m/>
    <m/>
    <m/>
    <m/>
    <m/>
    <m/>
    <m/>
    <m/>
    <m/>
    <m/>
    <m/>
    <m/>
    <m/>
    <m/>
    <m/>
    <m/>
    <m/>
    <m/>
    <m/>
    <m/>
    <e v="#REF!"/>
    <s v=""/>
    <s v=""/>
    <x v="3"/>
    <x v="2"/>
  </r>
  <r>
    <s v="Monica Barr"/>
    <s v="EXP-10012197 "/>
    <n v="238.69"/>
    <d v="2024-03-08T00:00:00"/>
    <x v="2"/>
    <s v="Parts"/>
    <s v="Pressure washer replacement parts"/>
    <m/>
    <m/>
    <m/>
    <m/>
    <m/>
    <m/>
    <m/>
    <m/>
    <m/>
    <m/>
    <m/>
    <m/>
    <m/>
    <m/>
    <m/>
    <m/>
    <m/>
    <m/>
    <m/>
    <m/>
    <m/>
    <e v="#REF!"/>
    <s v=""/>
    <s v=""/>
    <x v="3"/>
    <x v="2"/>
  </r>
  <r>
    <s v="Monica Barr"/>
    <s v="EXP-10012197 "/>
    <n v="31.78"/>
    <d v="2024-03-14T00:00:00"/>
    <x v="2"/>
    <s v="Small Tools"/>
    <s v="Ethernet cable tester"/>
    <m/>
    <m/>
    <m/>
    <m/>
    <m/>
    <m/>
    <m/>
    <m/>
    <m/>
    <m/>
    <m/>
    <m/>
    <m/>
    <m/>
    <m/>
    <m/>
    <m/>
    <m/>
    <m/>
    <m/>
    <m/>
    <e v="#REF!"/>
    <s v=""/>
    <s v=""/>
    <x v="3"/>
    <x v="2"/>
  </r>
  <r>
    <s v="Franco Caretti"/>
    <s v="EXP-10011624 "/>
    <n v="194.93"/>
    <d v="2024-02-28T00:00:00"/>
    <x v="1"/>
    <s v="Parts"/>
    <s v="Grease fittings, paint brush, paint, hose reel for prep hose, coupler, bracket"/>
    <m/>
    <m/>
    <m/>
    <m/>
    <m/>
    <m/>
    <m/>
    <m/>
    <m/>
    <m/>
    <m/>
    <m/>
    <m/>
    <m/>
    <m/>
    <m/>
    <m/>
    <m/>
    <m/>
    <m/>
    <m/>
    <e v="#REF!"/>
    <s v="SL127@tidalwaveautospa.com"/>
    <s v="Patrick Rollins"/>
    <x v="3"/>
    <x v="2"/>
  </r>
  <r>
    <s v="Franco Caretti"/>
    <s v="EXP-10011624 "/>
    <n v="23.93"/>
    <d v="2024-02-28T00:00:00"/>
    <x v="1"/>
    <s v="Parts"/>
    <s v="Hydraulic fittings for prep hose"/>
    <m/>
    <m/>
    <m/>
    <m/>
    <m/>
    <m/>
    <m/>
    <m/>
    <m/>
    <m/>
    <m/>
    <m/>
    <m/>
    <m/>
    <m/>
    <m/>
    <m/>
    <m/>
    <m/>
    <m/>
    <m/>
    <e v="#REF!"/>
    <s v="SL127@tidalwaveautospa.com"/>
    <s v="Patrick Rollins"/>
    <x v="3"/>
    <x v="2"/>
  </r>
  <r>
    <s v="Franco Caretti"/>
    <s v="EXP-10011624 "/>
    <n v="42.11"/>
    <d v="2024-02-29T00:00:00"/>
    <x v="1"/>
    <s v="Small Tools"/>
    <s v="Torch for cleaning blowers (returned)"/>
    <m/>
    <m/>
    <m/>
    <m/>
    <m/>
    <m/>
    <m/>
    <m/>
    <m/>
    <m/>
    <m/>
    <m/>
    <m/>
    <m/>
    <m/>
    <m/>
    <m/>
    <m/>
    <m/>
    <m/>
    <m/>
    <e v="#REF!"/>
    <s v="SL127@tidalwaveautospa.com"/>
    <s v="Patrick Rollins"/>
    <x v="3"/>
    <x v="2"/>
  </r>
  <r>
    <s v="Franco Caretti"/>
    <s v="EXP-10011624 "/>
    <n v="36.840000000000003"/>
    <d v="2024-03-01T00:00:00"/>
    <x v="22"/>
    <s v="Office Furniture"/>
    <s v="Table for toiletries in bathroom"/>
    <m/>
    <m/>
    <m/>
    <m/>
    <m/>
    <m/>
    <m/>
    <m/>
    <m/>
    <m/>
    <m/>
    <m/>
    <m/>
    <m/>
    <m/>
    <m/>
    <m/>
    <m/>
    <m/>
    <m/>
    <m/>
    <e v="#REF!"/>
    <s v="SL127@tidalwaveautospa.com"/>
    <s v="Patrick Rollins"/>
    <x v="3"/>
    <x v="2"/>
  </r>
  <r>
    <s v="Franco Caretti"/>
    <s v="EXP-10011624 "/>
    <n v="7.5"/>
    <d v="2024-03-02T00:00:00"/>
    <x v="22"/>
    <s v="Office Supplies"/>
    <s v="Paper towels"/>
    <m/>
    <m/>
    <m/>
    <m/>
    <m/>
    <m/>
    <m/>
    <m/>
    <m/>
    <m/>
    <m/>
    <m/>
    <m/>
    <m/>
    <m/>
    <m/>
    <m/>
    <m/>
    <m/>
    <m/>
    <m/>
    <e v="#REF!"/>
    <s v="SL127@tidalwaveautospa.com"/>
    <s v="Patrick Rollins"/>
    <x v="3"/>
    <x v="2"/>
  </r>
  <r>
    <s v="Franco Caretti"/>
    <s v="EXP-10011624 "/>
    <n v="7.83"/>
    <d v="2024-03-03T00:00:00"/>
    <x v="22"/>
    <s v="Office Supplies"/>
    <s v="Hand soap"/>
    <m/>
    <m/>
    <m/>
    <m/>
    <m/>
    <m/>
    <m/>
    <m/>
    <m/>
    <m/>
    <m/>
    <m/>
    <m/>
    <m/>
    <m/>
    <m/>
    <m/>
    <m/>
    <m/>
    <m/>
    <m/>
    <e v="#REF!"/>
    <s v="SL127@tidalwaveautospa.com"/>
    <s v="Patrick Rollins"/>
    <x v="3"/>
    <x v="2"/>
  </r>
  <r>
    <s v="Franco Caretti"/>
    <s v="EXP-10011624 "/>
    <n v="6.83"/>
    <d v="2024-03-03T00:00:00"/>
    <x v="22"/>
    <s v="Office Supplies"/>
    <s v="Toilet paper"/>
    <m/>
    <m/>
    <m/>
    <m/>
    <m/>
    <m/>
    <m/>
    <m/>
    <m/>
    <m/>
    <m/>
    <m/>
    <m/>
    <m/>
    <m/>
    <m/>
    <m/>
    <m/>
    <m/>
    <m/>
    <m/>
    <e v="#REF!"/>
    <s v="SL127@tidalwaveautospa.com"/>
    <s v="Patrick Rollins"/>
    <x v="3"/>
    <x v="2"/>
  </r>
  <r>
    <s v="Franco Caretti"/>
    <s v="EXP-10011624 "/>
    <n v="52.27"/>
    <d v="2024-03-05T00:00:00"/>
    <x v="22"/>
    <s v="Small Tools"/>
    <s v="Extension pole, squeegee for pole to clean windows, filter to cut for mcc cabinet"/>
    <m/>
    <m/>
    <m/>
    <m/>
    <m/>
    <m/>
    <m/>
    <m/>
    <m/>
    <m/>
    <m/>
    <m/>
    <m/>
    <m/>
    <m/>
    <m/>
    <m/>
    <m/>
    <m/>
    <m/>
    <m/>
    <e v="#REF!"/>
    <s v="SL127@tidalwaveautospa.com"/>
    <s v="Patrick Rollins"/>
    <x v="3"/>
    <x v="2"/>
  </r>
  <r>
    <s v="Franco Caretti"/>
    <s v="EXP-10011624 "/>
    <n v="75.959999999999994"/>
    <d v="2024-03-05T00:00:00"/>
    <x v="22"/>
    <s v="Small Tools"/>
    <s v="Torch to clean blowers"/>
    <m/>
    <m/>
    <m/>
    <m/>
    <m/>
    <m/>
    <m/>
    <m/>
    <m/>
    <m/>
    <m/>
    <m/>
    <m/>
    <m/>
    <m/>
    <m/>
    <m/>
    <m/>
    <m/>
    <m/>
    <m/>
    <e v="#REF!"/>
    <s v="SL127@tidalwaveautospa.com"/>
    <s v="Patrick Rollins"/>
    <x v="3"/>
    <x v="2"/>
  </r>
  <r>
    <s v="Franco Caretti"/>
    <s v="EXP-10011624 "/>
    <n v="25.47"/>
    <d v="2024-03-10T00:00:00"/>
    <x v="22"/>
    <s v="Office Supplies"/>
    <s v="Trash bags"/>
    <m/>
    <m/>
    <m/>
    <m/>
    <m/>
    <m/>
    <m/>
    <m/>
    <m/>
    <m/>
    <m/>
    <m/>
    <m/>
    <m/>
    <m/>
    <m/>
    <m/>
    <m/>
    <m/>
    <m/>
    <m/>
    <e v="#REF!"/>
    <s v="SL127@tidalwaveautospa.com"/>
    <s v="Patrick Rollins"/>
    <x v="3"/>
    <x v="2"/>
  </r>
  <r>
    <s v="Reyvin Siegel"/>
    <s v="EXP-10012189 "/>
    <n v="15.73"/>
    <d v="2024-02-22T00:00:00"/>
    <x v="22"/>
    <s v="Signage"/>
    <s v="gravel for the weighted sign bags"/>
    <m/>
    <m/>
    <m/>
    <m/>
    <m/>
    <m/>
    <m/>
    <m/>
    <m/>
    <m/>
    <m/>
    <m/>
    <m/>
    <m/>
    <m/>
    <m/>
    <m/>
    <m/>
    <m/>
    <m/>
    <m/>
    <e v="#REF!"/>
    <s v="SL109@tidalwaveautospa.com"/>
    <s v="Patrick Rollins"/>
    <x v="3"/>
    <x v="2"/>
  </r>
  <r>
    <s v="Reyvin Siegel"/>
    <s v="EXP-10012189 "/>
    <n v="45.92"/>
    <d v="2024-02-28T00:00:00"/>
    <x v="0"/>
    <s v="Wash Maintenance"/>
    <s v="water and soap"/>
    <m/>
    <m/>
    <m/>
    <m/>
    <m/>
    <m/>
    <m/>
    <m/>
    <m/>
    <m/>
    <m/>
    <m/>
    <m/>
    <m/>
    <m/>
    <m/>
    <m/>
    <m/>
    <m/>
    <m/>
    <m/>
    <e v="#REF!"/>
    <s v="SL109@tidalwaveautospa.com"/>
    <s v="Patrick Rollins"/>
    <x v="3"/>
    <x v="2"/>
  </r>
  <r>
    <s v="Reyvin Siegel"/>
    <s v="EXP-10012189 "/>
    <n v="105.71"/>
    <d v="2024-03-16T00:00:00"/>
    <x v="0"/>
    <s v="Wash Maintenance"/>
    <s v="water and soap"/>
    <m/>
    <m/>
    <m/>
    <m/>
    <m/>
    <m/>
    <m/>
    <m/>
    <m/>
    <m/>
    <m/>
    <m/>
    <m/>
    <m/>
    <m/>
    <m/>
    <m/>
    <m/>
    <m/>
    <m/>
    <m/>
    <e v="#REF!"/>
    <s v="SL109@tidalwaveautospa.com"/>
    <s v="Patrick Rollins"/>
    <x v="3"/>
    <x v="2"/>
  </r>
  <r>
    <s v="John Sauers"/>
    <s v="EXP-10010606 "/>
    <n v="11.22"/>
    <d v="2023-12-22T00:00:00"/>
    <x v="23"/>
    <s v="Wash Maintenance"/>
    <s v="vinegar"/>
    <m/>
    <m/>
    <m/>
    <m/>
    <m/>
    <m/>
    <m/>
    <m/>
    <m/>
    <m/>
    <m/>
    <m/>
    <m/>
    <m/>
    <m/>
    <m/>
    <m/>
    <m/>
    <m/>
    <m/>
    <m/>
    <e v="#REF!"/>
    <s v="SL216@tidalwaveautospa.com"/>
    <s v="Patrick Rollins"/>
    <x v="3"/>
    <x v="2"/>
  </r>
  <r>
    <s v="John Sauers"/>
    <s v="EXP-10010606 "/>
    <n v="540.14"/>
    <d v="2024-01-03T00:00:00"/>
    <x v="0"/>
    <s v="Wash Maintenance"/>
    <s v="salt"/>
    <m/>
    <m/>
    <m/>
    <m/>
    <m/>
    <m/>
    <m/>
    <m/>
    <m/>
    <m/>
    <m/>
    <m/>
    <m/>
    <m/>
    <m/>
    <m/>
    <m/>
    <m/>
    <m/>
    <m/>
    <m/>
    <e v="#REF!"/>
    <s v="SL216@tidalwaveautospa.com"/>
    <s v="Patrick Rollins"/>
    <x v="3"/>
    <x v="2"/>
  </r>
  <r>
    <s v="John Sauers"/>
    <s v="EXP-10010606 "/>
    <n v="23.36"/>
    <d v="2024-01-06T00:00:00"/>
    <x v="23"/>
    <s v="Wash Maintenance"/>
    <s v="vinegar/floor mat"/>
    <m/>
    <m/>
    <m/>
    <m/>
    <m/>
    <m/>
    <m/>
    <m/>
    <m/>
    <m/>
    <m/>
    <m/>
    <m/>
    <m/>
    <m/>
    <m/>
    <m/>
    <m/>
    <m/>
    <m/>
    <m/>
    <e v="#REF!"/>
    <s v="SL216@tidalwaveautospa.com"/>
    <s v="Patrick Rollins"/>
    <x v="3"/>
    <x v="2"/>
  </r>
  <r>
    <s v="John Sauers"/>
    <s v="EXP-10010606 "/>
    <n v="21.18"/>
    <d v="2024-01-08T00:00:00"/>
    <x v="23"/>
    <s v="Wash Maintenance"/>
    <s v="white lithium"/>
    <m/>
    <m/>
    <m/>
    <m/>
    <m/>
    <m/>
    <m/>
    <m/>
    <m/>
    <m/>
    <m/>
    <m/>
    <m/>
    <m/>
    <m/>
    <m/>
    <m/>
    <m/>
    <m/>
    <m/>
    <m/>
    <e v="#REF!"/>
    <s v="SL216@tidalwaveautospa.com"/>
    <s v="Patrick Rollins"/>
    <x v="3"/>
    <x v="2"/>
  </r>
  <r>
    <s v="John Sauers"/>
    <s v="EXP-10010606 "/>
    <n v="41.98"/>
    <d v="2024-01-10T00:00:00"/>
    <x v="25"/>
    <s v="Parts"/>
    <s v="booth glass repair"/>
    <m/>
    <m/>
    <m/>
    <m/>
    <m/>
    <m/>
    <m/>
    <m/>
    <m/>
    <m/>
    <m/>
    <m/>
    <m/>
    <m/>
    <m/>
    <m/>
    <m/>
    <m/>
    <m/>
    <m/>
    <m/>
    <e v="#REF!"/>
    <s v="SL216@tidalwaveautospa.com"/>
    <s v="Patrick Rollins"/>
    <x v="3"/>
    <x v="2"/>
  </r>
  <r>
    <s v="John Sauers"/>
    <s v="EXP-10010606 "/>
    <n v="23.81"/>
    <d v="2024-01-10T00:00:00"/>
    <x v="23"/>
    <s v="Parts"/>
    <s v="anchor bolts"/>
    <m/>
    <m/>
    <m/>
    <m/>
    <m/>
    <m/>
    <m/>
    <m/>
    <m/>
    <m/>
    <m/>
    <m/>
    <m/>
    <m/>
    <m/>
    <m/>
    <m/>
    <m/>
    <m/>
    <m/>
    <m/>
    <e v="#REF!"/>
    <s v="SL216@tidalwaveautospa.com"/>
    <s v="Patrick Rollins"/>
    <x v="3"/>
    <x v="2"/>
  </r>
  <r>
    <s v="John Sauers"/>
    <s v="EXP-10010606 "/>
    <n v="59.6"/>
    <d v="2024-01-13T00:00:00"/>
    <x v="11"/>
    <s v="Wash Maintenance"/>
    <s v="funnel/pump"/>
    <m/>
    <m/>
    <m/>
    <m/>
    <m/>
    <m/>
    <m/>
    <m/>
    <m/>
    <m/>
    <m/>
    <m/>
    <m/>
    <m/>
    <m/>
    <m/>
    <m/>
    <m/>
    <m/>
    <m/>
    <m/>
    <e v="#REF!"/>
    <s v="SL216@tidalwaveautospa.com"/>
    <s v="Patrick Rollins"/>
    <x v="3"/>
    <x v="2"/>
  </r>
  <r>
    <s v="John Sauers"/>
    <s v="EXP-10010606 "/>
    <n v="70.459999999999994"/>
    <d v="2024-01-15T00:00:00"/>
    <x v="23"/>
    <s v="Wash Maintenance"/>
    <s v="vinegar/dawn/degreaser"/>
    <m/>
    <m/>
    <m/>
    <m/>
    <m/>
    <m/>
    <m/>
    <m/>
    <m/>
    <m/>
    <m/>
    <m/>
    <m/>
    <m/>
    <m/>
    <m/>
    <m/>
    <m/>
    <m/>
    <m/>
    <m/>
    <e v="#REF!"/>
    <s v="SL216@tidalwaveautospa.com"/>
    <s v="Patrick Rollins"/>
    <x v="3"/>
    <x v="2"/>
  </r>
  <r>
    <s v="John Sauers"/>
    <s v="EXP-10010606"/>
    <n v="7.3"/>
    <d v="2024-01-17T00:00:00"/>
    <x v="23"/>
    <s v="Small Tools"/>
    <s v="spark plug tool"/>
    <m/>
    <m/>
    <m/>
    <m/>
    <m/>
    <m/>
    <m/>
    <m/>
    <m/>
    <m/>
    <m/>
    <m/>
    <m/>
    <m/>
    <m/>
    <m/>
    <m/>
    <m/>
    <m/>
    <m/>
    <m/>
    <e v="#REF!"/>
    <s v="SL216@tidalwaveautospa.com"/>
    <s v="Patrick Rollins"/>
    <x v="3"/>
    <x v="2"/>
  </r>
  <r>
    <s v="John Sauers"/>
    <s v="EXP-10010606"/>
    <n v="877.15"/>
    <d v="2024-01-20T00:00:00"/>
    <x v="23"/>
    <s v="Wash Maintenance"/>
    <s v="ice melt"/>
    <m/>
    <m/>
    <m/>
    <m/>
    <m/>
    <m/>
    <m/>
    <m/>
    <m/>
    <m/>
    <m/>
    <m/>
    <m/>
    <m/>
    <m/>
    <m/>
    <m/>
    <m/>
    <m/>
    <m/>
    <m/>
    <e v="#REF!"/>
    <s v="SL216@tidalwaveautospa.com"/>
    <s v="Patrick Rollins"/>
    <x v="3"/>
    <x v="2"/>
  </r>
  <r>
    <s v="John Sauers"/>
    <s v="EXP-10010606"/>
    <n v="95.21"/>
    <d v="2024-01-20T00:00:00"/>
    <x v="23"/>
    <s v="Wash Maintenance"/>
    <s v="ice melt"/>
    <m/>
    <m/>
    <m/>
    <m/>
    <m/>
    <m/>
    <m/>
    <m/>
    <m/>
    <m/>
    <m/>
    <m/>
    <m/>
    <m/>
    <m/>
    <m/>
    <m/>
    <m/>
    <m/>
    <m/>
    <m/>
    <e v="#REF!"/>
    <s v="SL216@tidalwaveautospa.com"/>
    <s v="Patrick Rollins"/>
    <x v="3"/>
    <x v="2"/>
  </r>
  <r>
    <s v="John Sauers"/>
    <s v="EXP-10010606"/>
    <n v="182.81"/>
    <d v="2024-01-29T00:00:00"/>
    <x v="23"/>
    <s v="Wash Maintenance"/>
    <s v="hose and prep buckets"/>
    <m/>
    <m/>
    <m/>
    <m/>
    <m/>
    <m/>
    <m/>
    <m/>
    <m/>
    <m/>
    <m/>
    <m/>
    <m/>
    <m/>
    <m/>
    <m/>
    <m/>
    <m/>
    <m/>
    <m/>
    <m/>
    <e v="#REF!"/>
    <s v="SL216@tidalwaveautospa.com"/>
    <s v="Patrick Rollins"/>
    <x v="3"/>
    <x v="2"/>
  </r>
  <r>
    <s v="John Sauers"/>
    <s v="EXP-10010606"/>
    <n v="13"/>
    <d v="2024-01-30T00:00:00"/>
    <x v="8"/>
    <s v="Snacks"/>
    <s v="water"/>
    <m/>
    <m/>
    <m/>
    <m/>
    <m/>
    <m/>
    <m/>
    <m/>
    <m/>
    <m/>
    <m/>
    <m/>
    <m/>
    <m/>
    <m/>
    <m/>
    <m/>
    <m/>
    <m/>
    <m/>
    <m/>
    <e v="#REF!"/>
    <s v="SL216@tidalwaveautospa.com"/>
    <s v="Patrick Rollins"/>
    <x v="3"/>
    <x v="2"/>
  </r>
  <r>
    <s v="John Sauers"/>
    <s v="EXP-10010606"/>
    <n v="86.93"/>
    <d v="2024-02-01T00:00:00"/>
    <x v="23"/>
    <s v="Wash Supplies"/>
    <s v="spray bottles"/>
    <m/>
    <m/>
    <m/>
    <m/>
    <m/>
    <m/>
    <m/>
    <m/>
    <m/>
    <m/>
    <m/>
    <m/>
    <m/>
    <m/>
    <m/>
    <m/>
    <m/>
    <m/>
    <m/>
    <m/>
    <m/>
    <e v="#REF!"/>
    <s v="SL216@tidalwaveautospa.com"/>
    <s v="Patrick Rollins"/>
    <x v="3"/>
    <x v="2"/>
  </r>
  <r>
    <s v="John Sauers"/>
    <s v="EXP-10010606"/>
    <n v="126.14"/>
    <d v="2024-02-05T00:00:00"/>
    <x v="23"/>
    <s v="Wash Maintenance"/>
    <s v="prep hose"/>
    <m/>
    <m/>
    <m/>
    <m/>
    <m/>
    <m/>
    <m/>
    <m/>
    <m/>
    <m/>
    <m/>
    <m/>
    <m/>
    <m/>
    <m/>
    <m/>
    <m/>
    <m/>
    <m/>
    <m/>
    <m/>
    <e v="#REF!"/>
    <s v="SL216@tidalwaveautospa.com"/>
    <s v="Patrick Rollins"/>
    <x v="3"/>
    <x v="2"/>
  </r>
  <r>
    <s v="John Sauers"/>
    <s v="EXP-10010606"/>
    <n v="120.78"/>
    <d v="2024-02-05T00:00:00"/>
    <x v="23"/>
    <s v="Wash Maintenance"/>
    <s v="hydraulic filters"/>
    <m/>
    <m/>
    <m/>
    <m/>
    <m/>
    <m/>
    <m/>
    <m/>
    <m/>
    <m/>
    <m/>
    <m/>
    <m/>
    <m/>
    <m/>
    <m/>
    <m/>
    <m/>
    <m/>
    <m/>
    <m/>
    <e v="#REF!"/>
    <s v="SL216@tidalwaveautospa.com"/>
    <s v="Patrick Rollins"/>
    <x v="3"/>
    <x v="2"/>
  </r>
  <r>
    <s v="John Sauers"/>
    <s v="EXP-10010606"/>
    <n v="13.83"/>
    <d v="2024-02-07T00:00:00"/>
    <x v="23"/>
    <s v="Wash Maintenance"/>
    <s v="cleaning supplies"/>
    <m/>
    <m/>
    <m/>
    <m/>
    <m/>
    <m/>
    <m/>
    <m/>
    <m/>
    <m/>
    <m/>
    <m/>
    <m/>
    <m/>
    <m/>
    <m/>
    <m/>
    <m/>
    <m/>
    <m/>
    <m/>
    <e v="#REF!"/>
    <s v="SL216@tidalwaveautospa.com"/>
    <s v="Patrick Rollins"/>
    <x v="3"/>
    <x v="2"/>
  </r>
  <r>
    <s v="John Sauers"/>
    <s v="EXP-10010606"/>
    <n v="23.92"/>
    <d v="2024-02-12T00:00:00"/>
    <x v="23"/>
    <s v="Wash Maintenance"/>
    <s v="vinegar"/>
    <m/>
    <m/>
    <m/>
    <m/>
    <m/>
    <m/>
    <m/>
    <m/>
    <m/>
    <m/>
    <m/>
    <m/>
    <m/>
    <m/>
    <m/>
    <m/>
    <m/>
    <m/>
    <m/>
    <m/>
    <m/>
    <e v="#REF!"/>
    <s v="SL216@tidalwaveautospa.com"/>
    <s v="Patrick Rollins"/>
    <x v="3"/>
    <x v="2"/>
  </r>
  <r>
    <s v="John Sauers"/>
    <s v="EXP-10012121 "/>
    <n v="79.55"/>
    <d v="2024-03-06T00:00:00"/>
    <x v="0"/>
    <s v="Wash Maintenance"/>
    <s v="concrete cleaner, sprayer, hedge trimmers, bolt extractor"/>
    <m/>
    <m/>
    <m/>
    <m/>
    <m/>
    <m/>
    <m/>
    <m/>
    <m/>
    <m/>
    <m/>
    <m/>
    <m/>
    <m/>
    <m/>
    <m/>
    <m/>
    <m/>
    <m/>
    <m/>
    <m/>
    <e v="#REF!"/>
    <s v="SL216@tidalwaveautospa.com"/>
    <s v="Patrick Rollins"/>
    <x v="3"/>
    <x v="2"/>
  </r>
  <r>
    <s v="John Sauers"/>
    <s v="EXP-10012121 "/>
    <n v="121.25"/>
    <d v="2024-03-07T00:00:00"/>
    <x v="0"/>
    <s v="Office Supplies"/>
    <s v="walkie talkies"/>
    <m/>
    <m/>
    <m/>
    <m/>
    <m/>
    <m/>
    <m/>
    <m/>
    <m/>
    <m/>
    <m/>
    <m/>
    <m/>
    <m/>
    <m/>
    <m/>
    <m/>
    <m/>
    <m/>
    <m/>
    <m/>
    <e v="#REF!"/>
    <s v="SL216@tidalwaveautospa.com"/>
    <s v="Patrick Rollins"/>
    <x v="3"/>
    <x v="2"/>
  </r>
  <r>
    <s v="John Sauers"/>
    <s v="EXP-10012121 "/>
    <n v="55.66"/>
    <d v="2024-03-11T00:00:00"/>
    <x v="0"/>
    <s v="Safety Supplies"/>
    <s v="rain ponchos"/>
    <m/>
    <m/>
    <m/>
    <m/>
    <m/>
    <m/>
    <m/>
    <m/>
    <m/>
    <m/>
    <m/>
    <m/>
    <m/>
    <m/>
    <m/>
    <m/>
    <m/>
    <m/>
    <m/>
    <m/>
    <m/>
    <e v="#REF!"/>
    <s v="SL216@tidalwaveautospa.com"/>
    <s v="Patrick Rollins"/>
    <x v="3"/>
    <x v="2"/>
  </r>
  <r>
    <s v="John Sauers"/>
    <s v="EXP-10012121 "/>
    <n v="95.38"/>
    <d v="2024-03-17T00:00:00"/>
    <x v="0"/>
    <s v="Wash Maintenance"/>
    <s v="prep hoses"/>
    <m/>
    <m/>
    <m/>
    <m/>
    <m/>
    <m/>
    <m/>
    <m/>
    <m/>
    <m/>
    <m/>
    <m/>
    <m/>
    <m/>
    <m/>
    <m/>
    <m/>
    <m/>
    <m/>
    <m/>
    <m/>
    <e v="#REF!"/>
    <s v="SL216@tidalwaveautospa.com"/>
    <s v="Patrick Rollins"/>
    <x v="3"/>
    <x v="2"/>
  </r>
  <r>
    <s v="Peter Foster"/>
    <s v="EXP-10012103 "/>
    <n v="32.049999999999997"/>
    <d v="2024-02-03T00:00:00"/>
    <x v="0"/>
    <s v="Wash Maintenance"/>
    <s v="vinegar clean tunnel"/>
    <m/>
    <m/>
    <m/>
    <m/>
    <m/>
    <m/>
    <m/>
    <m/>
    <m/>
    <m/>
    <m/>
    <m/>
    <m/>
    <m/>
    <m/>
    <m/>
    <m/>
    <m/>
    <m/>
    <m/>
    <m/>
    <e v="#REF!"/>
    <s v="SL72@tidalwaveautospa.com"/>
    <s v="Patrick Rollins"/>
    <x v="3"/>
    <x v="2"/>
  </r>
  <r>
    <s v="Peter Foster"/>
    <s v="EXP-10012103 "/>
    <n v="41.78"/>
    <d v="2024-02-21T00:00:00"/>
    <x v="0"/>
    <s v="Wash Maintenance"/>
    <s v="water and vinegar"/>
    <m/>
    <m/>
    <m/>
    <m/>
    <m/>
    <m/>
    <m/>
    <m/>
    <m/>
    <m/>
    <m/>
    <m/>
    <m/>
    <m/>
    <m/>
    <m/>
    <m/>
    <m/>
    <m/>
    <m/>
    <m/>
    <e v="#REF!"/>
    <s v="SL72@tidalwaveautospa.com"/>
    <s v="Patrick Rollins"/>
    <x v="3"/>
    <x v="2"/>
  </r>
  <r>
    <s v="Peter Foster"/>
    <s v="EXP-10012103 "/>
    <n v="264.23"/>
    <d v="2024-02-22T00:00:00"/>
    <x v="1"/>
    <s v="Wash Maintenance"/>
    <s v="hose and nosel"/>
    <m/>
    <m/>
    <m/>
    <m/>
    <m/>
    <m/>
    <m/>
    <m/>
    <m/>
    <m/>
    <m/>
    <m/>
    <m/>
    <m/>
    <m/>
    <m/>
    <m/>
    <m/>
    <m/>
    <m/>
    <m/>
    <e v="#REF!"/>
    <s v="SL72@tidalwaveautospa.com"/>
    <s v="Patrick Rollins"/>
    <x v="3"/>
    <x v="2"/>
  </r>
  <r>
    <s v="Jeffrey Dunham, Jr"/>
    <s v="EXP-10011914 "/>
    <n v="-250"/>
    <d v="2024-01-22T00:00:00"/>
    <x v="21"/>
    <s v="Tesla Charger"/>
    <s v="Credit"/>
    <m/>
    <m/>
    <m/>
    <m/>
    <m/>
    <m/>
    <m/>
    <m/>
    <m/>
    <m/>
    <m/>
    <m/>
    <m/>
    <m/>
    <m/>
    <m/>
    <m/>
    <m/>
    <m/>
    <m/>
    <m/>
    <e v="#REF!"/>
    <s v="SL51@tidalwaveautospa.com"/>
    <s v="Kyle Rovansek"/>
    <x v="3"/>
    <x v="2"/>
  </r>
  <r>
    <s v="Jeffrey Dunham, Jr"/>
    <s v="EXP-10011914 "/>
    <n v="193.3"/>
    <d v="2024-02-12T00:00:00"/>
    <x v="2"/>
    <s v="Parts"/>
    <s v="Buffer parts"/>
    <m/>
    <m/>
    <m/>
    <m/>
    <m/>
    <m/>
    <m/>
    <m/>
    <m/>
    <m/>
    <m/>
    <m/>
    <m/>
    <m/>
    <m/>
    <m/>
    <m/>
    <m/>
    <m/>
    <m/>
    <m/>
    <e v="#REF!"/>
    <s v="SL51@tidalwaveautospa.com"/>
    <s v="Kyle Rovansek"/>
    <x v="3"/>
    <x v="2"/>
  </r>
  <r>
    <s v="Jeffrey Dunham, Jr"/>
    <s v="EXP-10011914 "/>
    <n v="139.38999999999999"/>
    <d v="2024-02-23T00:00:00"/>
    <x v="22"/>
    <s v="Parts"/>
    <s v="Buffer parts"/>
    <m/>
    <m/>
    <m/>
    <m/>
    <m/>
    <m/>
    <m/>
    <m/>
    <m/>
    <m/>
    <m/>
    <m/>
    <m/>
    <m/>
    <m/>
    <m/>
    <m/>
    <m/>
    <m/>
    <m/>
    <m/>
    <e v="#REF!"/>
    <s v="SL51@tidalwaveautospa.com"/>
    <s v="Kyle Rovansek"/>
    <x v="3"/>
    <x v="2"/>
  </r>
  <r>
    <s v="Jeffrey Dunham, Jr"/>
    <s v="EXP-10011914 "/>
    <n v="47.78"/>
    <d v="2024-02-25T00:00:00"/>
    <x v="0"/>
    <s v="Wash Maintenance"/>
    <s v="Cleanimg suppkies"/>
    <m/>
    <m/>
    <m/>
    <m/>
    <m/>
    <m/>
    <m/>
    <m/>
    <m/>
    <m/>
    <m/>
    <m/>
    <m/>
    <m/>
    <m/>
    <m/>
    <m/>
    <m/>
    <m/>
    <m/>
    <m/>
    <e v="#REF!"/>
    <s v="SL51@tidalwaveautospa.com"/>
    <s v="Kyle Rovansek"/>
    <x v="3"/>
    <x v="2"/>
  </r>
  <r>
    <s v="HALEY LANIER"/>
    <s v="EXP-10012250 "/>
    <n v="63.59"/>
    <d v="2024-02-23T00:00:00"/>
    <x v="2"/>
    <s v="Wash Maintenance"/>
    <s v="oil"/>
    <m/>
    <m/>
    <m/>
    <m/>
    <m/>
    <m/>
    <m/>
    <m/>
    <m/>
    <m/>
    <m/>
    <m/>
    <m/>
    <m/>
    <m/>
    <m/>
    <m/>
    <m/>
    <m/>
    <m/>
    <m/>
    <e v="#REF!"/>
    <s v=""/>
    <s v=""/>
    <x v="3"/>
    <x v="2"/>
  </r>
  <r>
    <s v="HALEY LANIER"/>
    <s v="EXP-10012250 "/>
    <n v="63.59"/>
    <d v="2024-02-26T00:00:00"/>
    <x v="2"/>
    <s v="Wash Maintenance"/>
    <s v="oil"/>
    <m/>
    <m/>
    <m/>
    <m/>
    <m/>
    <m/>
    <m/>
    <m/>
    <m/>
    <m/>
    <m/>
    <m/>
    <m/>
    <m/>
    <m/>
    <m/>
    <m/>
    <m/>
    <m/>
    <m/>
    <m/>
    <e v="#REF!"/>
    <s v=""/>
    <s v=""/>
    <x v="3"/>
    <x v="2"/>
  </r>
  <r>
    <s v="HALEY LANIER"/>
    <s v="EXP-10012250 "/>
    <n v="257.04000000000002"/>
    <d v="2024-03-02T00:00:00"/>
    <x v="11"/>
    <s v="Wash Supplies"/>
    <s v="bottles"/>
    <m/>
    <m/>
    <m/>
    <m/>
    <m/>
    <m/>
    <m/>
    <m/>
    <m/>
    <m/>
    <m/>
    <m/>
    <m/>
    <m/>
    <m/>
    <m/>
    <m/>
    <m/>
    <m/>
    <m/>
    <m/>
    <e v="#REF!"/>
    <s v=""/>
    <s v=""/>
    <x v="3"/>
    <x v="2"/>
  </r>
  <r>
    <s v="HALEY LANIER"/>
    <s v="EXP-10012250 "/>
    <n v="63.59"/>
    <d v="2024-03-03T00:00:00"/>
    <x v="7"/>
    <s v="Wash Maintenance"/>
    <s v="oil"/>
    <m/>
    <m/>
    <m/>
    <m/>
    <m/>
    <m/>
    <m/>
    <m/>
    <m/>
    <m/>
    <m/>
    <m/>
    <m/>
    <m/>
    <m/>
    <m/>
    <m/>
    <m/>
    <m/>
    <m/>
    <m/>
    <e v="#REF!"/>
    <s v=""/>
    <s v=""/>
    <x v="3"/>
    <x v="2"/>
  </r>
  <r>
    <s v="HALEY LANIER"/>
    <s v="EXP-10012250 "/>
    <n v="63.59"/>
    <d v="2024-03-05T00:00:00"/>
    <x v="7"/>
    <s v="Wash Maintenance"/>
    <s v="oil"/>
    <m/>
    <m/>
    <m/>
    <m/>
    <m/>
    <m/>
    <m/>
    <m/>
    <m/>
    <m/>
    <m/>
    <m/>
    <m/>
    <m/>
    <m/>
    <m/>
    <m/>
    <m/>
    <m/>
    <m/>
    <m/>
    <e v="#REF!"/>
    <s v=""/>
    <s v=""/>
    <x v="3"/>
    <x v="2"/>
  </r>
  <r>
    <s v="HALEY LANIER"/>
    <s v="EXP-10012250 "/>
    <n v="131.44"/>
    <d v="2024-03-12T00:00:00"/>
    <x v="7"/>
    <s v="Wash Maintenance"/>
    <s v="oil"/>
    <m/>
    <m/>
    <m/>
    <m/>
    <m/>
    <m/>
    <m/>
    <m/>
    <m/>
    <m/>
    <m/>
    <m/>
    <m/>
    <m/>
    <m/>
    <m/>
    <m/>
    <m/>
    <m/>
    <m/>
    <m/>
    <e v="#REF!"/>
    <s v=""/>
    <s v=""/>
    <x v="3"/>
    <x v="2"/>
  </r>
  <r>
    <s v="HALEY LANIER"/>
    <s v="EXP-10012250 "/>
    <n v="131.44"/>
    <d v="2024-03-13T00:00:00"/>
    <x v="7"/>
    <s v="Wash Maintenance"/>
    <s v="oil"/>
    <m/>
    <m/>
    <m/>
    <m/>
    <m/>
    <m/>
    <m/>
    <m/>
    <m/>
    <m/>
    <m/>
    <m/>
    <m/>
    <m/>
    <m/>
    <m/>
    <m/>
    <m/>
    <m/>
    <m/>
    <m/>
    <e v="#REF!"/>
    <s v=""/>
    <s v=""/>
    <x v="3"/>
    <x v="2"/>
  </r>
  <r>
    <s v="HALEY LANIER"/>
    <s v="EXP-10012250 "/>
    <n v="-11.63"/>
    <d v="2024-03-15T00:00:00"/>
    <x v="7"/>
    <s v="Parts"/>
    <s v="Fittings"/>
    <m/>
    <m/>
    <m/>
    <m/>
    <m/>
    <m/>
    <m/>
    <m/>
    <m/>
    <m/>
    <m/>
    <m/>
    <m/>
    <m/>
    <m/>
    <m/>
    <m/>
    <m/>
    <m/>
    <m/>
    <m/>
    <e v="#REF!"/>
    <s v=""/>
    <s v=""/>
    <x v="3"/>
    <x v="2"/>
  </r>
  <r>
    <s v="HALEY LANIER"/>
    <s v="EXP-10012250 "/>
    <n v="14.99"/>
    <d v="2024-03-15T00:00:00"/>
    <x v="7"/>
    <s v="Parts"/>
    <s v="couplings, nipples"/>
    <m/>
    <m/>
    <m/>
    <m/>
    <m/>
    <m/>
    <m/>
    <m/>
    <m/>
    <m/>
    <m/>
    <m/>
    <m/>
    <m/>
    <m/>
    <m/>
    <m/>
    <m/>
    <m/>
    <m/>
    <m/>
    <e v="#REF!"/>
    <s v=""/>
    <s v=""/>
    <x v="3"/>
    <x v="2"/>
  </r>
  <r>
    <s v="HALEY LANIER"/>
    <s v="EXP-10012250 "/>
    <n v="76.55"/>
    <d v="2024-03-15T00:00:00"/>
    <x v="7"/>
    <s v="Parts"/>
    <s v="couplings, nipples, elbows, plugs"/>
    <m/>
    <m/>
    <m/>
    <m/>
    <m/>
    <m/>
    <m/>
    <m/>
    <m/>
    <m/>
    <m/>
    <m/>
    <m/>
    <m/>
    <m/>
    <m/>
    <m/>
    <m/>
    <m/>
    <m/>
    <m/>
    <e v="#REF!"/>
    <s v=""/>
    <s v=""/>
    <x v="3"/>
    <x v="2"/>
  </r>
  <r>
    <s v="HALEY LANIER"/>
    <s v="EXP-10012250 "/>
    <n v="1.98"/>
    <d v="2024-03-15T00:00:00"/>
    <x v="7"/>
    <s v="Parts"/>
    <s v="pvc bushing"/>
    <m/>
    <m/>
    <m/>
    <m/>
    <m/>
    <m/>
    <m/>
    <m/>
    <m/>
    <m/>
    <m/>
    <m/>
    <m/>
    <m/>
    <m/>
    <m/>
    <m/>
    <m/>
    <m/>
    <m/>
    <m/>
    <e v="#REF!"/>
    <s v=""/>
    <s v=""/>
    <x v="3"/>
    <x v="2"/>
  </r>
  <r>
    <s v="HALEY LANIER"/>
    <s v="EXP-10012250 "/>
    <n v="63.59"/>
    <d v="2024-03-16T00:00:00"/>
    <x v="7"/>
    <s v="Wash Maintenance"/>
    <s v="oil"/>
    <m/>
    <m/>
    <m/>
    <m/>
    <m/>
    <m/>
    <m/>
    <m/>
    <m/>
    <m/>
    <m/>
    <m/>
    <m/>
    <m/>
    <m/>
    <m/>
    <m/>
    <m/>
    <m/>
    <m/>
    <m/>
    <e v="#REF!"/>
    <s v=""/>
    <s v=""/>
    <x v="3"/>
    <x v="2"/>
  </r>
  <r>
    <s v="HALEY LANIER"/>
    <s v="EXP-10012250 "/>
    <n v="127.18"/>
    <d v="2024-03-18T00:00:00"/>
    <x v="7"/>
    <s v="Wash Maintenance"/>
    <s v="oil"/>
    <m/>
    <m/>
    <m/>
    <m/>
    <m/>
    <m/>
    <m/>
    <m/>
    <m/>
    <m/>
    <m/>
    <m/>
    <m/>
    <m/>
    <m/>
    <m/>
    <m/>
    <m/>
    <m/>
    <m/>
    <m/>
    <e v="#REF!"/>
    <s v=""/>
    <s v=""/>
    <x v="3"/>
    <x v="2"/>
  </r>
  <r>
    <s v="Anthony Pitera"/>
    <s v="EXP-10012263 "/>
    <n v="76.02"/>
    <d v="2024-02-08T00:00:00"/>
    <x v="11"/>
    <s v="Wash Supplies"/>
    <s v="spray bottles"/>
    <m/>
    <m/>
    <m/>
    <m/>
    <m/>
    <m/>
    <m/>
    <m/>
    <m/>
    <m/>
    <m/>
    <m/>
    <m/>
    <m/>
    <m/>
    <m/>
    <m/>
    <m/>
    <m/>
    <m/>
    <m/>
    <e v="#REF!"/>
    <s v="SL195@tidalwaveautospa.com"/>
    <s v="Cory Cummings"/>
    <x v="3"/>
    <x v="2"/>
  </r>
  <r>
    <s v="Anthony Pitera"/>
    <s v="EXP-10012263 "/>
    <n v="93.03"/>
    <d v="2024-02-19T00:00:00"/>
    <x v="6"/>
    <s v="Wash Maintenance"/>
    <s v="cleaners"/>
    <m/>
    <m/>
    <m/>
    <m/>
    <m/>
    <m/>
    <m/>
    <m/>
    <m/>
    <m/>
    <m/>
    <m/>
    <m/>
    <m/>
    <m/>
    <m/>
    <m/>
    <m/>
    <m/>
    <m/>
    <m/>
    <e v="#REF!"/>
    <s v="SL195@tidalwaveautospa.com"/>
    <s v="Cory Cummings"/>
    <x v="3"/>
    <x v="2"/>
  </r>
  <r>
    <s v="Anthony Pitera"/>
    <s v="EXP-10012263 "/>
    <n v="72.02"/>
    <d v="2024-02-23T00:00:00"/>
    <x v="17"/>
    <s v="Miscellaneous Expense - Non-SL"/>
    <s v="Wife used card for gas by accident"/>
    <m/>
    <m/>
    <m/>
    <m/>
    <m/>
    <m/>
    <m/>
    <m/>
    <m/>
    <m/>
    <m/>
    <m/>
    <m/>
    <m/>
    <m/>
    <m/>
    <m/>
    <m/>
    <m/>
    <m/>
    <m/>
    <e v="#REF!"/>
    <s v="SL195@tidalwaveautospa.com"/>
    <s v="Cory Cummings"/>
    <x v="3"/>
    <x v="2"/>
  </r>
  <r>
    <s v="Anthony Pitera"/>
    <s v="EXP-10012263 "/>
    <n v="178.69"/>
    <d v="2024-02-29T00:00:00"/>
    <x v="6"/>
    <s v="Wash Maintenance"/>
    <s v="cleaners"/>
    <m/>
    <m/>
    <m/>
    <m/>
    <m/>
    <m/>
    <m/>
    <m/>
    <m/>
    <m/>
    <m/>
    <m/>
    <m/>
    <m/>
    <m/>
    <m/>
    <m/>
    <m/>
    <m/>
    <m/>
    <m/>
    <e v="#REF!"/>
    <s v="SL195@tidalwaveautospa.com"/>
    <s v="Cory Cummings"/>
    <x v="3"/>
    <x v="2"/>
  </r>
  <r>
    <s v="Anthony Pitera"/>
    <s v="EXP-10012263 "/>
    <n v="102.89"/>
    <d v="2024-03-05T00:00:00"/>
    <x v="6"/>
    <s v="Wash Maintenance"/>
    <s v="degreaser"/>
    <m/>
    <m/>
    <m/>
    <m/>
    <m/>
    <m/>
    <m/>
    <m/>
    <m/>
    <m/>
    <m/>
    <m/>
    <m/>
    <m/>
    <m/>
    <m/>
    <m/>
    <m/>
    <m/>
    <m/>
    <m/>
    <e v="#REF!"/>
    <s v="SL195@tidalwaveautospa.com"/>
    <s v="Cory Cummings"/>
    <x v="3"/>
    <x v="2"/>
  </r>
  <r>
    <s v="Anthony Pitera"/>
    <s v="EXP-10012263 "/>
    <n v="163.82"/>
    <d v="2024-03-09T00:00:00"/>
    <x v="6"/>
    <s v="Wash Maintenance"/>
    <s v="cleaners"/>
    <m/>
    <m/>
    <m/>
    <m/>
    <m/>
    <m/>
    <m/>
    <m/>
    <m/>
    <m/>
    <m/>
    <m/>
    <m/>
    <m/>
    <m/>
    <m/>
    <m/>
    <m/>
    <m/>
    <m/>
    <m/>
    <e v="#REF!"/>
    <s v="SL195@tidalwaveautospa.com"/>
    <s v="Cory Cummings"/>
    <x v="3"/>
    <x v="2"/>
  </r>
  <r>
    <s v="Anthony Pitera"/>
    <s v="EXP-10012263 "/>
    <n v="2.1800000000000002"/>
    <d v="2024-03-11T00:00:00"/>
    <x v="6"/>
    <s v="Wash Maintenance"/>
    <s v="poly prongs"/>
    <m/>
    <m/>
    <m/>
    <m/>
    <m/>
    <m/>
    <m/>
    <m/>
    <m/>
    <m/>
    <m/>
    <m/>
    <m/>
    <m/>
    <m/>
    <m/>
    <m/>
    <m/>
    <m/>
    <m/>
    <m/>
    <e v="#REF!"/>
    <s v="SL195@tidalwaveautospa.com"/>
    <s v="Cory Cummings"/>
    <x v="3"/>
    <x v="2"/>
  </r>
  <r>
    <s v="Anthony Pitera"/>
    <s v="EXP-10012263 "/>
    <n v="197.03"/>
    <d v="2024-03-12T00:00:00"/>
    <x v="6"/>
    <s v="Wash Maintenance"/>
    <s v="cleaner"/>
    <m/>
    <m/>
    <m/>
    <m/>
    <m/>
    <m/>
    <m/>
    <m/>
    <m/>
    <m/>
    <m/>
    <m/>
    <m/>
    <m/>
    <m/>
    <m/>
    <m/>
    <m/>
    <m/>
    <m/>
    <m/>
    <e v="#REF!"/>
    <s v="SL195@tidalwaveautospa.com"/>
    <s v="Cory Cummings"/>
    <x v="3"/>
    <x v="2"/>
  </r>
  <r>
    <s v="Anthony Pitera"/>
    <s v="EXP-10012263 "/>
    <n v="17.510000000000002"/>
    <d v="2024-03-13T00:00:00"/>
    <x v="6"/>
    <s v="Wash Maintenance"/>
    <s v="laundry detergent"/>
    <m/>
    <m/>
    <m/>
    <m/>
    <m/>
    <m/>
    <m/>
    <m/>
    <m/>
    <m/>
    <m/>
    <m/>
    <m/>
    <m/>
    <m/>
    <m/>
    <m/>
    <m/>
    <m/>
    <m/>
    <m/>
    <e v="#REF!"/>
    <s v="SL195@tidalwaveautospa.com"/>
    <s v="Cory Cummings"/>
    <x v="3"/>
    <x v="2"/>
  </r>
  <r>
    <s v="Anthony Pitera"/>
    <s v="EXP-10012263 "/>
    <n v="14.2"/>
    <d v="2024-03-15T00:00:00"/>
    <x v="11"/>
    <s v="Small Tools"/>
    <s v="strap wrench"/>
    <m/>
    <m/>
    <m/>
    <m/>
    <m/>
    <m/>
    <m/>
    <m/>
    <m/>
    <m/>
    <m/>
    <m/>
    <m/>
    <m/>
    <m/>
    <m/>
    <m/>
    <m/>
    <m/>
    <m/>
    <m/>
    <e v="#REF!"/>
    <s v="SL195@tidalwaveautospa.com"/>
    <s v="Cory Cummings"/>
    <x v="3"/>
    <x v="2"/>
  </r>
  <r>
    <s v="Anthony Pitera"/>
    <s v="EXP-10012263 "/>
    <n v="113.16"/>
    <d v="2024-03-17T00:00:00"/>
    <x v="11"/>
    <s v="Wash Maintenance"/>
    <s v="pressure washer hose"/>
    <m/>
    <m/>
    <m/>
    <m/>
    <m/>
    <m/>
    <m/>
    <m/>
    <m/>
    <m/>
    <m/>
    <m/>
    <m/>
    <m/>
    <m/>
    <m/>
    <m/>
    <m/>
    <m/>
    <m/>
    <m/>
    <e v="#REF!"/>
    <s v="SL195@tidalwaveautospa.com"/>
    <s v="Cory Cummings"/>
    <x v="3"/>
    <x v="2"/>
  </r>
  <r>
    <s v="Kyle Robertson"/>
    <s v="EXP-10012240 "/>
    <n v="21.44"/>
    <d v="2024-02-16T00:00:00"/>
    <x v="0"/>
    <s v="Wash Maintenance"/>
    <s v="Water and gloves"/>
    <m/>
    <m/>
    <m/>
    <m/>
    <m/>
    <m/>
    <m/>
    <m/>
    <m/>
    <m/>
    <m/>
    <m/>
    <m/>
    <m/>
    <m/>
    <m/>
    <m/>
    <m/>
    <m/>
    <m/>
    <m/>
    <e v="#REF!"/>
    <s v="SL31@tidalwaveautospa.com"/>
    <s v="Gary Bradley"/>
    <x v="3"/>
    <x v="2"/>
  </r>
  <r>
    <s v="Kyle Robertson"/>
    <s v="EXP-10012240 "/>
    <n v="121.83"/>
    <d v="2024-02-17T00:00:00"/>
    <x v="13"/>
    <s v="Parts"/>
    <s v="Doorhinge"/>
    <m/>
    <m/>
    <m/>
    <m/>
    <m/>
    <m/>
    <m/>
    <m/>
    <m/>
    <m/>
    <m/>
    <m/>
    <m/>
    <m/>
    <m/>
    <m/>
    <m/>
    <m/>
    <m/>
    <m/>
    <m/>
    <e v="#REF!"/>
    <s v="SL31@tidalwaveautospa.com"/>
    <s v="Gary Bradley"/>
    <x v="3"/>
    <x v="2"/>
  </r>
  <r>
    <s v="Kyle Robertson"/>
    <s v="EXP-10012240 "/>
    <n v="42.39"/>
    <d v="2024-02-20T00:00:00"/>
    <x v="0"/>
    <s v="Wash Maintenance"/>
    <s v="Hydraulic oil"/>
    <m/>
    <m/>
    <m/>
    <m/>
    <m/>
    <m/>
    <m/>
    <m/>
    <m/>
    <m/>
    <m/>
    <m/>
    <m/>
    <m/>
    <m/>
    <m/>
    <m/>
    <m/>
    <m/>
    <m/>
    <m/>
    <e v="#REF!"/>
    <s v="SL31@tidalwaveautospa.com"/>
    <s v="Gary Bradley"/>
    <x v="3"/>
    <x v="2"/>
  </r>
  <r>
    <s v="RITCHIE NORFLEET"/>
    <s v="EXP-10012065 "/>
    <n v="64.63"/>
    <d v="2024-03-11T00:00:00"/>
    <x v="0"/>
    <s v="Office Supplies"/>
    <s v="Thermal paper"/>
    <m/>
    <m/>
    <m/>
    <m/>
    <m/>
    <m/>
    <m/>
    <m/>
    <m/>
    <m/>
    <m/>
    <m/>
    <m/>
    <m/>
    <m/>
    <m/>
    <m/>
    <m/>
    <m/>
    <m/>
    <m/>
    <e v="#REF!"/>
    <s v="SL30@tidalwaveautospa.com"/>
    <s v="Kyle Rovansek"/>
    <x v="3"/>
    <x v="2"/>
  </r>
  <r>
    <s v="Britt Bonds"/>
    <s v="EXP-10012018 "/>
    <n v="893.75"/>
    <d v="2024-02-22T00:00:00"/>
    <x v="6"/>
    <s v="Wash Maintenance"/>
    <s v="Compressor maintenance"/>
    <m/>
    <m/>
    <m/>
    <m/>
    <m/>
    <m/>
    <m/>
    <m/>
    <m/>
    <m/>
    <m/>
    <m/>
    <m/>
    <m/>
    <m/>
    <m/>
    <m/>
    <m/>
    <m/>
    <m/>
    <m/>
    <e v="#REF!"/>
    <s v="SL41@tidalwaveautospa.com"/>
    <s v="Cory Cummings"/>
    <x v="3"/>
    <x v="2"/>
  </r>
  <r>
    <s v="Britt Bonds"/>
    <s v="EXP-10012018 "/>
    <n v="34.380000000000003"/>
    <d v="2024-02-25T00:00:00"/>
    <x v="0"/>
    <s v="Office Supplies"/>
    <s v="New keys"/>
    <m/>
    <m/>
    <m/>
    <m/>
    <m/>
    <m/>
    <m/>
    <m/>
    <m/>
    <m/>
    <m/>
    <m/>
    <m/>
    <m/>
    <m/>
    <m/>
    <m/>
    <m/>
    <m/>
    <m/>
    <m/>
    <e v="#REF!"/>
    <s v="SL41@tidalwaveautospa.com"/>
    <s v="Cory Cummings"/>
    <x v="3"/>
    <x v="2"/>
  </r>
  <r>
    <s v="Britt Bonds"/>
    <s v="EXP-10012018 "/>
    <n v="113.74"/>
    <d v="2024-03-05T00:00:00"/>
    <x v="0"/>
    <s v="Office Supplies"/>
    <s v="Paper towels/TP"/>
    <m/>
    <m/>
    <m/>
    <m/>
    <m/>
    <m/>
    <m/>
    <m/>
    <m/>
    <m/>
    <m/>
    <m/>
    <m/>
    <m/>
    <m/>
    <m/>
    <m/>
    <m/>
    <m/>
    <m/>
    <m/>
    <e v="#REF!"/>
    <s v="SL41@tidalwaveautospa.com"/>
    <s v="Cory Cummings"/>
    <x v="3"/>
    <x v="2"/>
  </r>
  <r>
    <s v="Britt Bonds"/>
    <s v="EXP-10012018 "/>
    <n v="42.33"/>
    <d v="2024-03-13T00:00:00"/>
    <x v="6"/>
    <s v="Wash Maintenance"/>
    <s v="Hyd hose, batteries"/>
    <m/>
    <m/>
    <m/>
    <m/>
    <m/>
    <m/>
    <m/>
    <m/>
    <m/>
    <m/>
    <m/>
    <m/>
    <m/>
    <m/>
    <m/>
    <m/>
    <m/>
    <m/>
    <m/>
    <m/>
    <m/>
    <e v="#REF!"/>
    <s v="SL41@tidalwaveautospa.com"/>
    <s v="Cory Cummings"/>
    <x v="3"/>
    <x v="2"/>
  </r>
  <r>
    <s v="Britt Bonds"/>
    <s v="EXP-10012018 "/>
    <n v="47.73"/>
    <d v="2024-03-13T00:00:00"/>
    <x v="6"/>
    <s v="Small Tools"/>
    <s v="Pliers, couplings"/>
    <m/>
    <m/>
    <m/>
    <m/>
    <m/>
    <m/>
    <m/>
    <m/>
    <m/>
    <m/>
    <m/>
    <m/>
    <m/>
    <m/>
    <m/>
    <m/>
    <m/>
    <m/>
    <m/>
    <m/>
    <m/>
    <e v="#REF!"/>
    <s v="SL41@tidalwaveautospa.com"/>
    <s v="Cory Cummings"/>
    <x v="3"/>
    <x v="2"/>
  </r>
  <r>
    <s v="Britt Bonds"/>
    <s v="EXP-10012018 "/>
    <n v="12.95"/>
    <d v="2024-03-14T00:00:00"/>
    <x v="0"/>
    <s v="Parts"/>
    <s v="Fittings"/>
    <m/>
    <m/>
    <m/>
    <m/>
    <m/>
    <m/>
    <m/>
    <m/>
    <m/>
    <m/>
    <m/>
    <m/>
    <m/>
    <m/>
    <m/>
    <m/>
    <m/>
    <m/>
    <m/>
    <m/>
    <m/>
    <e v="#REF!"/>
    <s v="SL41@tidalwaveautospa.com"/>
    <s v="Cory Cummings"/>
    <x v="3"/>
    <x v="2"/>
  </r>
  <r>
    <s v="Jon Thornton"/>
    <s v="EXP-10012253 "/>
    <n v="12"/>
    <d v="2024-03-12T00:00:00"/>
    <x v="21"/>
    <s v="Car Wash"/>
    <s v="Test purchase"/>
    <m/>
    <m/>
    <m/>
    <m/>
    <m/>
    <m/>
    <m/>
    <m/>
    <m/>
    <m/>
    <m/>
    <m/>
    <m/>
    <m/>
    <m/>
    <m/>
    <m/>
    <m/>
    <m/>
    <m/>
    <m/>
    <e v="#REF!"/>
    <s v="SL310@tidalwaveautospa.com"/>
    <s v="Cory Cummings"/>
    <x v="3"/>
    <x v="2"/>
  </r>
  <r>
    <s v="Jon Thornton"/>
    <s v="EXP-10012253 "/>
    <n v="12"/>
    <d v="2024-03-12T00:00:00"/>
    <x v="21"/>
    <s v="Car Wash"/>
    <s v="Test purchase"/>
    <m/>
    <m/>
    <m/>
    <m/>
    <m/>
    <m/>
    <m/>
    <m/>
    <m/>
    <m/>
    <m/>
    <m/>
    <m/>
    <m/>
    <m/>
    <m/>
    <m/>
    <m/>
    <m/>
    <m/>
    <m/>
    <e v="#REF!"/>
    <s v="SL310@tidalwaveautospa.com"/>
    <s v="Cory Cummings"/>
    <x v="3"/>
    <x v="2"/>
  </r>
  <r>
    <s v="Jon Thornton"/>
    <s v="EXP-10012253 "/>
    <n v="-12"/>
    <d v="2024-03-19T00:00:00"/>
    <x v="21"/>
    <s v="Car Wash"/>
    <s v="Refunded"/>
    <m/>
    <m/>
    <m/>
    <m/>
    <m/>
    <m/>
    <m/>
    <m/>
    <m/>
    <m/>
    <m/>
    <m/>
    <m/>
    <m/>
    <m/>
    <m/>
    <m/>
    <m/>
    <m/>
    <m/>
    <m/>
    <e v="#REF!"/>
    <s v="SL310@tidalwaveautospa.com"/>
    <s v="Cory Cummings"/>
    <x v="3"/>
    <x v="2"/>
  </r>
  <r>
    <s v="Jon Thornton"/>
    <s v="EXP-10012253 "/>
    <n v="-12"/>
    <d v="2024-03-19T00:00:00"/>
    <x v="21"/>
    <s v="Car Wash"/>
    <s v="Refunded"/>
    <m/>
    <m/>
    <m/>
    <m/>
    <m/>
    <m/>
    <m/>
    <m/>
    <m/>
    <m/>
    <m/>
    <m/>
    <m/>
    <m/>
    <m/>
    <m/>
    <m/>
    <m/>
    <m/>
    <m/>
    <m/>
    <e v="#REF!"/>
    <s v="SL310@tidalwaveautospa.com"/>
    <s v="Cory Cummings"/>
    <x v="3"/>
    <x v="2"/>
  </r>
  <r>
    <s v="John Nutbrown"/>
    <s v="EXP-10012027 "/>
    <n v="218.9"/>
    <d v="2024-02-19T00:00:00"/>
    <x v="0"/>
    <s v="Equipment"/>
    <s v="small pressure washer"/>
    <m/>
    <m/>
    <m/>
    <m/>
    <m/>
    <m/>
    <m/>
    <m/>
    <m/>
    <m/>
    <m/>
    <m/>
    <m/>
    <m/>
    <m/>
    <m/>
    <m/>
    <m/>
    <m/>
    <m/>
    <m/>
    <e v="#REF!"/>
    <s v="SL60@tidalwaveautospa.com"/>
    <s v="Cory Cummings"/>
    <x v="3"/>
    <x v="2"/>
  </r>
  <r>
    <s v="John Nutbrown"/>
    <s v="EXP-10012027 "/>
    <n v="-45.89"/>
    <d v="2024-02-20T00:00:00"/>
    <x v="7"/>
    <s v="Parts"/>
    <s v="refund"/>
    <m/>
    <m/>
    <m/>
    <m/>
    <m/>
    <m/>
    <m/>
    <m/>
    <m/>
    <m/>
    <m/>
    <m/>
    <m/>
    <m/>
    <m/>
    <m/>
    <m/>
    <m/>
    <m/>
    <m/>
    <m/>
    <e v="#REF!"/>
    <s v="SL60@tidalwaveautospa.com"/>
    <s v="Cory Cummings"/>
    <x v="3"/>
    <x v="2"/>
  </r>
  <r>
    <s v="John Nutbrown"/>
    <s v="EXP-10012027 "/>
    <n v="21.8"/>
    <d v="2024-02-21T00:00:00"/>
    <x v="0"/>
    <s v="Wash Maintenance"/>
    <s v="garbage bags and padlock"/>
    <m/>
    <m/>
    <m/>
    <m/>
    <m/>
    <m/>
    <m/>
    <m/>
    <m/>
    <m/>
    <m/>
    <m/>
    <m/>
    <m/>
    <m/>
    <m/>
    <m/>
    <m/>
    <m/>
    <m/>
    <m/>
    <e v="#REF!"/>
    <s v="SL60@tidalwaveautospa.com"/>
    <s v="Cory Cummings"/>
    <x v="3"/>
    <x v="2"/>
  </r>
  <r>
    <s v="John Nutbrown"/>
    <s v="EXP-10012027 "/>
    <n v="40.32"/>
    <d v="2024-02-23T00:00:00"/>
    <x v="0"/>
    <s v="Wash Maintenance"/>
    <s v="concrete cleaner"/>
    <m/>
    <m/>
    <m/>
    <m/>
    <m/>
    <m/>
    <m/>
    <m/>
    <m/>
    <m/>
    <m/>
    <m/>
    <m/>
    <m/>
    <m/>
    <m/>
    <m/>
    <m/>
    <m/>
    <m/>
    <m/>
    <e v="#REF!"/>
    <s v="SL60@tidalwaveautospa.com"/>
    <s v="Cory Cummings"/>
    <x v="3"/>
    <x v="2"/>
  </r>
  <r>
    <s v="John Nutbrown"/>
    <s v="EXP-10012027 "/>
    <n v="12.9"/>
    <d v="2024-02-23T00:00:00"/>
    <x v="9"/>
    <s v="Snacks"/>
    <s v="bottled waters"/>
    <m/>
    <m/>
    <m/>
    <m/>
    <m/>
    <m/>
    <m/>
    <m/>
    <m/>
    <m/>
    <m/>
    <m/>
    <m/>
    <m/>
    <m/>
    <m/>
    <m/>
    <m/>
    <m/>
    <m/>
    <m/>
    <e v="#REF!"/>
    <s v="SL60@tidalwaveautospa.com"/>
    <s v="Cory Cummings"/>
    <x v="3"/>
    <x v="2"/>
  </r>
  <r>
    <s v="John Nutbrown"/>
    <s v="EXP-10012027 "/>
    <n v="2.2000000000000002"/>
    <d v="2024-02-24T00:00:00"/>
    <x v="0"/>
    <s v="Wash Maintenance"/>
    <s v="bathroom cleaner"/>
    <m/>
    <m/>
    <m/>
    <m/>
    <m/>
    <m/>
    <m/>
    <m/>
    <m/>
    <m/>
    <m/>
    <m/>
    <m/>
    <m/>
    <m/>
    <m/>
    <m/>
    <m/>
    <m/>
    <m/>
    <m/>
    <e v="#REF!"/>
    <s v="SL60@tidalwaveautospa.com"/>
    <s v="Cory Cummings"/>
    <x v="3"/>
    <x v="2"/>
  </r>
  <r>
    <s v="John Nutbrown"/>
    <s v="EXP-10012027 "/>
    <n v="288.35000000000002"/>
    <d v="2024-02-26T00:00:00"/>
    <x v="1"/>
    <s v="Parts"/>
    <s v="foot valves"/>
    <m/>
    <m/>
    <m/>
    <m/>
    <m/>
    <m/>
    <m/>
    <m/>
    <m/>
    <m/>
    <m/>
    <m/>
    <m/>
    <m/>
    <m/>
    <m/>
    <m/>
    <m/>
    <m/>
    <m/>
    <m/>
    <e v="#REF!"/>
    <s v="SL60@tidalwaveautospa.com"/>
    <s v="Cory Cummings"/>
    <x v="3"/>
    <x v="2"/>
  </r>
  <r>
    <s v="John Nutbrown"/>
    <s v="EXP-10012027 "/>
    <n v="208.45"/>
    <d v="2024-02-26T00:00:00"/>
    <x v="1"/>
    <s v="Equipment Repairs"/>
    <s v="pressure washer repairs"/>
    <m/>
    <m/>
    <m/>
    <m/>
    <m/>
    <m/>
    <m/>
    <m/>
    <m/>
    <m/>
    <m/>
    <m/>
    <m/>
    <m/>
    <m/>
    <m/>
    <m/>
    <m/>
    <m/>
    <m/>
    <m/>
    <e v="#REF!"/>
    <s v="SL60@tidalwaveautospa.com"/>
    <s v="Cory Cummings"/>
    <x v="3"/>
    <x v="2"/>
  </r>
  <r>
    <s v="John Nutbrown"/>
    <s v="EXP-10012027 "/>
    <n v="8.15"/>
    <d v="2024-02-27T00:00:00"/>
    <x v="0"/>
    <s v="Wash Maintenance"/>
    <s v="white vinegar"/>
    <m/>
    <m/>
    <m/>
    <m/>
    <m/>
    <m/>
    <m/>
    <m/>
    <m/>
    <m/>
    <m/>
    <m/>
    <m/>
    <m/>
    <m/>
    <m/>
    <m/>
    <m/>
    <m/>
    <m/>
    <m/>
    <e v="#REF!"/>
    <s v="SL60@tidalwaveautospa.com"/>
    <s v="Cory Cummings"/>
    <x v="3"/>
    <x v="2"/>
  </r>
  <r>
    <s v="John Nutbrown"/>
    <s v="EXP-10012027 "/>
    <n v="17.579999999999998"/>
    <d v="2024-02-28T00:00:00"/>
    <x v="0"/>
    <s v="Small Tools"/>
    <s v="pump sprayer"/>
    <m/>
    <m/>
    <m/>
    <m/>
    <m/>
    <m/>
    <m/>
    <m/>
    <m/>
    <m/>
    <m/>
    <m/>
    <m/>
    <m/>
    <m/>
    <m/>
    <m/>
    <m/>
    <m/>
    <m/>
    <m/>
    <e v="#REF!"/>
    <s v="SL60@tidalwaveautospa.com"/>
    <s v="Cory Cummings"/>
    <x v="3"/>
    <x v="2"/>
  </r>
  <r>
    <s v="John Nutbrown"/>
    <s v="EXP-10012027 "/>
    <n v="69.59"/>
    <d v="2024-02-28T00:00:00"/>
    <x v="0"/>
    <s v="Wash Maintenance"/>
    <s v="concrete cleaner"/>
    <m/>
    <m/>
    <m/>
    <m/>
    <m/>
    <m/>
    <m/>
    <m/>
    <m/>
    <m/>
    <m/>
    <m/>
    <m/>
    <m/>
    <m/>
    <m/>
    <m/>
    <m/>
    <m/>
    <m/>
    <m/>
    <e v="#REF!"/>
    <s v="SL60@tidalwaveautospa.com"/>
    <s v="Cory Cummings"/>
    <x v="3"/>
    <x v="2"/>
  </r>
  <r>
    <s v="John Nutbrown"/>
    <s v="EXP-10012027 "/>
    <n v="3.07"/>
    <d v="2024-02-29T00:00:00"/>
    <x v="1"/>
    <s v="Parts"/>
    <s v="fitting for pressure washer"/>
    <m/>
    <m/>
    <m/>
    <m/>
    <m/>
    <m/>
    <m/>
    <m/>
    <m/>
    <m/>
    <m/>
    <m/>
    <m/>
    <m/>
    <m/>
    <m/>
    <m/>
    <m/>
    <m/>
    <m/>
    <m/>
    <e v="#REF!"/>
    <s v="SL60@tidalwaveautospa.com"/>
    <s v="Cory Cummings"/>
    <x v="3"/>
    <x v="2"/>
  </r>
  <r>
    <s v="John Nutbrown"/>
    <s v="EXP-10012027 "/>
    <n v="11.61"/>
    <d v="2024-03-01T00:00:00"/>
    <x v="1"/>
    <s v="Office Supplies"/>
    <s v="plunger"/>
    <m/>
    <m/>
    <m/>
    <m/>
    <m/>
    <m/>
    <m/>
    <m/>
    <m/>
    <m/>
    <m/>
    <m/>
    <m/>
    <m/>
    <m/>
    <m/>
    <m/>
    <m/>
    <m/>
    <m/>
    <m/>
    <e v="#REF!"/>
    <s v="SL60@tidalwaveautospa.com"/>
    <s v="Cory Cummings"/>
    <x v="3"/>
    <x v="2"/>
  </r>
  <r>
    <s v="John Nutbrown"/>
    <s v="EXP-10012027 "/>
    <n v="37.450000000000003"/>
    <d v="2024-03-02T00:00:00"/>
    <x v="9"/>
    <s v="Snacks"/>
    <s v="Waters and Gatorade for staff"/>
    <m/>
    <m/>
    <m/>
    <m/>
    <m/>
    <m/>
    <m/>
    <m/>
    <m/>
    <m/>
    <m/>
    <m/>
    <m/>
    <m/>
    <m/>
    <m/>
    <m/>
    <m/>
    <m/>
    <m/>
    <m/>
    <e v="#REF!"/>
    <s v="SL60@tidalwaveautospa.com"/>
    <s v="Cory Cummings"/>
    <x v="3"/>
    <x v="2"/>
  </r>
  <r>
    <s v="John Nutbrown"/>
    <s v="EXP-10012027 "/>
    <n v="23.19"/>
    <d v="2024-03-06T00:00:00"/>
    <x v="0"/>
    <s v="Wash Maintenance"/>
    <s v="air fresheners"/>
    <m/>
    <m/>
    <m/>
    <m/>
    <m/>
    <m/>
    <m/>
    <m/>
    <m/>
    <m/>
    <m/>
    <m/>
    <m/>
    <m/>
    <m/>
    <m/>
    <m/>
    <m/>
    <m/>
    <m/>
    <m/>
    <e v="#REF!"/>
    <s v="SL60@tidalwaveautospa.com"/>
    <s v="Cory Cummings"/>
    <x v="3"/>
    <x v="2"/>
  </r>
  <r>
    <s v="John Nutbrown"/>
    <s v="EXP-10012027 "/>
    <n v="16.489999999999998"/>
    <d v="2024-03-07T00:00:00"/>
    <x v="1"/>
    <s v="Small Tools"/>
    <s v="screw extractor"/>
    <m/>
    <m/>
    <m/>
    <m/>
    <m/>
    <m/>
    <m/>
    <m/>
    <m/>
    <m/>
    <m/>
    <m/>
    <m/>
    <m/>
    <m/>
    <m/>
    <m/>
    <m/>
    <m/>
    <m/>
    <m/>
    <e v="#REF!"/>
    <s v="SL60@tidalwaveautospa.com"/>
    <s v="Cory Cummings"/>
    <x v="3"/>
    <x v="2"/>
  </r>
  <r>
    <s v="John Nutbrown"/>
    <s v="EXP-10012027 "/>
    <n v="54.26"/>
    <d v="2024-03-07T00:00:00"/>
    <x v="0"/>
    <s v="Pest Control/Extermination"/>
    <s v="bug remover"/>
    <m/>
    <m/>
    <m/>
    <m/>
    <m/>
    <m/>
    <m/>
    <m/>
    <m/>
    <m/>
    <m/>
    <m/>
    <m/>
    <m/>
    <m/>
    <m/>
    <m/>
    <m/>
    <m/>
    <m/>
    <m/>
    <e v="#REF!"/>
    <s v="SL60@tidalwaveautospa.com"/>
    <s v="Cory Cummings"/>
    <x v="3"/>
    <x v="2"/>
  </r>
  <r>
    <s v="John Nutbrown"/>
    <s v="EXP-10012027 "/>
    <n v="17.53"/>
    <d v="2024-03-18T00:00:00"/>
    <x v="9"/>
    <s v="Snacks"/>
    <s v="waters for staff"/>
    <m/>
    <m/>
    <m/>
    <m/>
    <m/>
    <m/>
    <m/>
    <m/>
    <m/>
    <m/>
    <m/>
    <m/>
    <m/>
    <m/>
    <m/>
    <m/>
    <m/>
    <m/>
    <m/>
    <m/>
    <m/>
    <e v="#REF!"/>
    <s v="SL60@tidalwaveautospa.com"/>
    <s v="Cory Cummings"/>
    <x v="3"/>
    <x v="2"/>
  </r>
  <r>
    <s v="Jeffery Hornsby"/>
    <s v="EXP-10012148 "/>
    <n v="522.85"/>
    <d v="2024-03-08T00:00:00"/>
    <x v="0"/>
    <s v="Office Supplies"/>
    <s v="Kyle asked me to purchase $500 visa cards for Josh"/>
    <m/>
    <m/>
    <m/>
    <m/>
    <m/>
    <m/>
    <m/>
    <m/>
    <m/>
    <m/>
    <m/>
    <m/>
    <m/>
    <m/>
    <m/>
    <m/>
    <m/>
    <m/>
    <m/>
    <m/>
    <m/>
    <e v="#REF!"/>
    <s v="SL98@tidalwaveautospa.com"/>
    <s v="Kyle Rovansek"/>
    <x v="3"/>
    <x v="2"/>
  </r>
  <r>
    <s v="Jason Graham"/>
    <s v="EXP-10012056 "/>
    <n v="2.42"/>
    <d v="2024-02-29T00:00:00"/>
    <x v="6"/>
    <s v="Parts"/>
    <s v="Anchors"/>
    <m/>
    <m/>
    <m/>
    <m/>
    <m/>
    <m/>
    <m/>
    <m/>
    <m/>
    <m/>
    <m/>
    <m/>
    <m/>
    <m/>
    <m/>
    <m/>
    <m/>
    <m/>
    <m/>
    <m/>
    <m/>
    <e v="#REF!"/>
    <s v="SL38@tidalwaveautospa.com"/>
    <s v="Kyle Rovansek"/>
    <x v="3"/>
    <x v="2"/>
  </r>
  <r>
    <s v="Jason Graham"/>
    <s v="EXP-10012056 "/>
    <n v="10.45"/>
    <d v="2024-03-01T00:00:00"/>
    <x v="6"/>
    <s v="Wash Maintenance"/>
    <s v="Scrub pads"/>
    <m/>
    <m/>
    <m/>
    <m/>
    <m/>
    <m/>
    <m/>
    <m/>
    <m/>
    <m/>
    <m/>
    <m/>
    <m/>
    <m/>
    <m/>
    <m/>
    <m/>
    <m/>
    <m/>
    <m/>
    <m/>
    <e v="#REF!"/>
    <s v="SL38@tidalwaveautospa.com"/>
    <s v="Kyle Rovansek"/>
    <x v="3"/>
    <x v="2"/>
  </r>
  <r>
    <s v="Jason Graham"/>
    <s v="EXP-10012056 "/>
    <n v="22"/>
    <d v="2024-03-02T00:00:00"/>
    <x v="8"/>
    <s v="Snacks"/>
    <s v="Water"/>
    <m/>
    <m/>
    <m/>
    <m/>
    <m/>
    <m/>
    <m/>
    <m/>
    <m/>
    <m/>
    <m/>
    <m/>
    <m/>
    <m/>
    <m/>
    <m/>
    <m/>
    <m/>
    <m/>
    <m/>
    <m/>
    <e v="#REF!"/>
    <s v="SL38@tidalwaveautospa.com"/>
    <s v="Kyle Rovansek"/>
    <x v="3"/>
    <x v="2"/>
  </r>
  <r>
    <s v="Jason Graham"/>
    <s v="EXP-10012056 "/>
    <n v="10.58"/>
    <d v="2024-03-12T00:00:00"/>
    <x v="0"/>
    <s v="Wash Maintenance"/>
    <s v="Detergent for towels"/>
    <m/>
    <m/>
    <m/>
    <m/>
    <m/>
    <m/>
    <m/>
    <m/>
    <m/>
    <m/>
    <m/>
    <m/>
    <m/>
    <m/>
    <m/>
    <m/>
    <m/>
    <m/>
    <m/>
    <m/>
    <m/>
    <e v="#REF!"/>
    <s v="SL38@tidalwaveautospa.com"/>
    <s v="Kyle Rovansek"/>
    <x v="3"/>
    <x v="2"/>
  </r>
  <r>
    <s v="Jeffery Hornsby"/>
    <s v="EXP-10012122 "/>
    <n v="45.97"/>
    <d v="2024-02-22T00:00:00"/>
    <x v="0"/>
    <s v="Wash Maintenance"/>
    <s v="trash can dolly"/>
    <m/>
    <m/>
    <m/>
    <m/>
    <m/>
    <m/>
    <m/>
    <m/>
    <m/>
    <m/>
    <m/>
    <m/>
    <m/>
    <m/>
    <m/>
    <m/>
    <m/>
    <m/>
    <m/>
    <m/>
    <m/>
    <e v="#REF!"/>
    <s v="SL98@tidalwaveautospa.com"/>
    <s v="Kyle Rovansek"/>
    <x v="3"/>
    <x v="2"/>
  </r>
  <r>
    <s v="Jeffery Hornsby"/>
    <s v="EXP-10012122 "/>
    <n v="167.2"/>
    <d v="2024-03-06T00:00:00"/>
    <x v="0"/>
    <s v="Parts"/>
    <s v="ballast for reclaim uv light"/>
    <m/>
    <m/>
    <m/>
    <m/>
    <m/>
    <m/>
    <m/>
    <m/>
    <m/>
    <m/>
    <m/>
    <m/>
    <m/>
    <m/>
    <m/>
    <m/>
    <m/>
    <m/>
    <m/>
    <m/>
    <m/>
    <e v="#REF!"/>
    <s v="SL98@tidalwaveautospa.com"/>
    <s v="Kyle Rovansek"/>
    <x v="3"/>
    <x v="2"/>
  </r>
  <r>
    <s v="Jeffery Hornsby"/>
    <s v="EXP-10012118 "/>
    <n v="130.18"/>
    <d v="2024-02-21T00:00:00"/>
    <x v="0"/>
    <s v="Signage"/>
    <s v="sand for new signs &amp; can liners"/>
    <m/>
    <m/>
    <m/>
    <m/>
    <m/>
    <m/>
    <m/>
    <m/>
    <m/>
    <m/>
    <m/>
    <m/>
    <m/>
    <m/>
    <m/>
    <m/>
    <m/>
    <m/>
    <m/>
    <m/>
    <m/>
    <e v="#REF!"/>
    <s v="SL98@tidalwaveautospa.com"/>
    <s v="Kyle Rovansek"/>
    <x v="3"/>
    <x v="2"/>
  </r>
  <r>
    <s v="Jeffery Hornsby"/>
    <s v="EXP-10012118 "/>
    <n v="12.33"/>
    <d v="2024-02-22T00:00:00"/>
    <x v="0"/>
    <s v="Wash Maintenance"/>
    <s v="cleaning vinegar"/>
    <m/>
    <m/>
    <m/>
    <m/>
    <m/>
    <m/>
    <m/>
    <m/>
    <m/>
    <m/>
    <m/>
    <m/>
    <m/>
    <m/>
    <m/>
    <m/>
    <m/>
    <m/>
    <m/>
    <m/>
    <m/>
    <e v="#REF!"/>
    <s v="SL98@tidalwaveautospa.com"/>
    <s v="Kyle Rovansek"/>
    <x v="3"/>
    <x v="2"/>
  </r>
  <r>
    <s v="Jeffery Hornsby"/>
    <s v="EXP-10012118 "/>
    <n v="86.92"/>
    <d v="2024-02-23T00:00:00"/>
    <x v="0"/>
    <s v="Office Supplies"/>
    <s v="brooms and velcro"/>
    <m/>
    <m/>
    <m/>
    <m/>
    <m/>
    <m/>
    <m/>
    <m/>
    <m/>
    <m/>
    <m/>
    <m/>
    <m/>
    <m/>
    <m/>
    <m/>
    <m/>
    <m/>
    <m/>
    <m/>
    <m/>
    <e v="#REF!"/>
    <s v="SL98@tidalwaveautospa.com"/>
    <s v="Kyle Rovansek"/>
    <x v="3"/>
    <x v="2"/>
  </r>
  <r>
    <s v="Jeffery Hornsby"/>
    <s v="EXP-10012118 "/>
    <n v="-41.52"/>
    <d v="2024-02-23T00:00:00"/>
    <x v="0"/>
    <s v="Wash Maintenance"/>
    <s v="vinegar package damaged didn't recieve."/>
    <m/>
    <m/>
    <m/>
    <m/>
    <m/>
    <m/>
    <m/>
    <m/>
    <m/>
    <m/>
    <m/>
    <m/>
    <m/>
    <m/>
    <m/>
    <m/>
    <m/>
    <m/>
    <m/>
    <m/>
    <m/>
    <e v="#REF!"/>
    <s v="SL98@tidalwaveautospa.com"/>
    <s v="Kyle Rovansek"/>
    <x v="3"/>
    <x v="2"/>
  </r>
  <r>
    <s v="Jeffery Hornsby"/>
    <s v="EXP-10012118 "/>
    <n v="75.790000000000006"/>
    <d v="2024-02-25T00:00:00"/>
    <x v="0"/>
    <s v="Office Supplies"/>
    <s v="clip board, toilet paper, spray nozzle"/>
    <m/>
    <m/>
    <m/>
    <m/>
    <m/>
    <m/>
    <m/>
    <m/>
    <m/>
    <m/>
    <m/>
    <m/>
    <m/>
    <m/>
    <m/>
    <m/>
    <m/>
    <m/>
    <m/>
    <m/>
    <m/>
    <e v="#REF!"/>
    <s v="SL98@tidalwaveautospa.com"/>
    <s v="Kyle Rovansek"/>
    <x v="3"/>
    <x v="2"/>
  </r>
  <r>
    <s v="Jeffery Hornsby"/>
    <s v="EXP-10012118 "/>
    <n v="41.52"/>
    <d v="2024-02-27T00:00:00"/>
    <x v="0"/>
    <s v="Wash Maintenance"/>
    <s v="cleaning vinegar"/>
    <m/>
    <m/>
    <m/>
    <m/>
    <m/>
    <m/>
    <m/>
    <m/>
    <m/>
    <m/>
    <m/>
    <m/>
    <m/>
    <m/>
    <m/>
    <m/>
    <m/>
    <m/>
    <m/>
    <m/>
    <m/>
    <e v="#REF!"/>
    <s v="SL98@tidalwaveautospa.com"/>
    <s v="Kyle Rovansek"/>
    <x v="3"/>
    <x v="2"/>
  </r>
  <r>
    <s v="Jeffery Hornsby"/>
    <s v="EXP-10012118 "/>
    <n v="192.57"/>
    <d v="2024-02-29T00:00:00"/>
    <x v="0"/>
    <s v="Wash Maintenance"/>
    <s v="hydraulic fluid"/>
    <m/>
    <m/>
    <m/>
    <m/>
    <m/>
    <m/>
    <m/>
    <m/>
    <m/>
    <m/>
    <m/>
    <m/>
    <m/>
    <m/>
    <m/>
    <m/>
    <m/>
    <m/>
    <m/>
    <m/>
    <m/>
    <e v="#REF!"/>
    <s v="SL98@tidalwaveautospa.com"/>
    <s v="Kyle Rovansek"/>
    <x v="3"/>
    <x v="2"/>
  </r>
  <r>
    <s v="Jeffery Hornsby"/>
    <s v="EXP-10012118 "/>
    <n v="38.68"/>
    <d v="2024-03-09T00:00:00"/>
    <x v="0"/>
    <s v="Parts"/>
    <s v="high pressure tubbing"/>
    <m/>
    <m/>
    <m/>
    <m/>
    <m/>
    <m/>
    <m/>
    <m/>
    <m/>
    <m/>
    <m/>
    <m/>
    <m/>
    <m/>
    <m/>
    <m/>
    <m/>
    <m/>
    <m/>
    <m/>
    <m/>
    <e v="#REF!"/>
    <s v="SL98@tidalwaveautospa.com"/>
    <s v="Kyle Rovansek"/>
    <x v="3"/>
    <x v="2"/>
  </r>
  <r>
    <s v="Jeffery Hornsby"/>
    <s v="EXP-10012118 "/>
    <n v="26.1"/>
    <d v="2024-03-11T00:00:00"/>
    <x v="0"/>
    <s v="Office Supplies"/>
    <s v="bottle h2o &amp; bathroom air freshener"/>
    <m/>
    <m/>
    <m/>
    <m/>
    <m/>
    <m/>
    <m/>
    <m/>
    <m/>
    <m/>
    <m/>
    <m/>
    <m/>
    <m/>
    <m/>
    <m/>
    <m/>
    <m/>
    <m/>
    <m/>
    <m/>
    <e v="#REF!"/>
    <s v="SL98@tidalwaveautospa.com"/>
    <s v="Kyle Rovansek"/>
    <x v="3"/>
    <x v="2"/>
  </r>
  <r>
    <s v="Jeffery Hornsby"/>
    <s v="EXP-10012118 "/>
    <n v="13.9"/>
    <d v="2024-03-14T00:00:00"/>
    <x v="0"/>
    <s v="Office Supplies"/>
    <s v="drug test kit"/>
    <m/>
    <m/>
    <m/>
    <m/>
    <m/>
    <m/>
    <m/>
    <m/>
    <m/>
    <m/>
    <m/>
    <m/>
    <m/>
    <m/>
    <m/>
    <m/>
    <m/>
    <m/>
    <m/>
    <m/>
    <m/>
    <e v="#REF!"/>
    <s v="SL98@tidalwaveautospa.com"/>
    <s v="Kyle Rovansek"/>
    <x v="3"/>
    <x v="2"/>
  </r>
  <r>
    <s v="Jeffery Hornsby"/>
    <s v="EXP-10012118 "/>
    <n v="127.11"/>
    <d v="2024-03-15T00:00:00"/>
    <x v="0"/>
    <s v="Wash Maintenance"/>
    <s v="can liners &amp; 2 gal sprayer"/>
    <m/>
    <m/>
    <m/>
    <m/>
    <m/>
    <m/>
    <m/>
    <m/>
    <m/>
    <m/>
    <m/>
    <m/>
    <m/>
    <m/>
    <m/>
    <m/>
    <m/>
    <m/>
    <m/>
    <m/>
    <m/>
    <e v="#REF!"/>
    <s v="SL98@tidalwaveautospa.com"/>
    <s v="Kyle Rovansek"/>
    <x v="3"/>
    <x v="2"/>
  </r>
  <r>
    <s v="Jeffery Hornsby"/>
    <s v="EXP-10012118 "/>
    <n v="23.83"/>
    <d v="2024-03-16T00:00:00"/>
    <x v="0"/>
    <s v="Wash Maintenance"/>
    <s v="laundry detergent"/>
    <m/>
    <m/>
    <m/>
    <m/>
    <m/>
    <m/>
    <m/>
    <m/>
    <m/>
    <m/>
    <m/>
    <m/>
    <m/>
    <m/>
    <m/>
    <m/>
    <m/>
    <m/>
    <m/>
    <m/>
    <m/>
    <e v="#REF!"/>
    <s v="SL98@tidalwaveautospa.com"/>
    <s v="Kyle Rovansek"/>
    <x v="3"/>
    <x v="2"/>
  </r>
  <r>
    <s v="Patrick Powers"/>
    <s v="EXP-10012090 "/>
    <n v="506.95"/>
    <d v="2024-02-26T00:00:00"/>
    <x v="0"/>
    <s v="Office Supplies"/>
    <s v="SOUTH MARIETTA NOT CANTON ROAD"/>
    <m/>
    <m/>
    <m/>
    <m/>
    <m/>
    <m/>
    <m/>
    <m/>
    <m/>
    <m/>
    <m/>
    <m/>
    <m/>
    <m/>
    <m/>
    <m/>
    <m/>
    <m/>
    <m/>
    <m/>
    <m/>
    <e v="#REF!"/>
    <s v="SL54@tidalwaveautospa.com"/>
    <s v="Kyle Rovansek"/>
    <x v="3"/>
    <x v="2"/>
  </r>
  <r>
    <s v="Patrick Powers"/>
    <s v="EXP-10012088 "/>
    <n v="8.4600000000000009"/>
    <d v="2024-02-21T00:00:00"/>
    <x v="0"/>
    <s v="Wash Maintenance"/>
    <s v="Cleaner"/>
    <m/>
    <m/>
    <m/>
    <m/>
    <m/>
    <m/>
    <m/>
    <m/>
    <m/>
    <m/>
    <m/>
    <m/>
    <m/>
    <m/>
    <m/>
    <m/>
    <m/>
    <m/>
    <m/>
    <m/>
    <m/>
    <e v="#REF!"/>
    <s v="SL54@tidalwaveautospa.com"/>
    <s v="Kyle Rovansek"/>
    <x v="3"/>
    <x v="2"/>
  </r>
  <r>
    <s v="Patrick Powers"/>
    <s v="EXP-10012088 "/>
    <n v="25.41"/>
    <d v="2024-02-23T00:00:00"/>
    <x v="0"/>
    <s v="Pest Control/Extermination"/>
    <s v="Rat poison"/>
    <m/>
    <m/>
    <m/>
    <m/>
    <m/>
    <m/>
    <m/>
    <m/>
    <m/>
    <m/>
    <m/>
    <m/>
    <m/>
    <m/>
    <m/>
    <m/>
    <m/>
    <m/>
    <m/>
    <m/>
    <m/>
    <e v="#REF!"/>
    <s v="SL54@tidalwaveautospa.com"/>
    <s v="Kyle Rovansek"/>
    <x v="3"/>
    <x v="2"/>
  </r>
  <r>
    <s v="Patrick Powers"/>
    <s v="EXP-10012088 "/>
    <n v="12.87"/>
    <d v="2024-02-27T00:00:00"/>
    <x v="0"/>
    <s v="Wash Maintenance"/>
    <s v="Trash bands"/>
    <m/>
    <m/>
    <m/>
    <m/>
    <m/>
    <m/>
    <m/>
    <m/>
    <m/>
    <m/>
    <m/>
    <m/>
    <m/>
    <m/>
    <m/>
    <m/>
    <m/>
    <m/>
    <m/>
    <m/>
    <m/>
    <e v="#REF!"/>
    <s v="SL54@tidalwaveautospa.com"/>
    <s v="Kyle Rovansek"/>
    <x v="3"/>
    <x v="2"/>
  </r>
  <r>
    <s v="Patrick Powers"/>
    <s v="EXP-10012088 "/>
    <n v="13.21"/>
    <d v="2024-02-29T00:00:00"/>
    <x v="0"/>
    <s v="Advertising &amp; Promotion"/>
    <s v="Fundraising gift baskets"/>
    <m/>
    <m/>
    <m/>
    <m/>
    <m/>
    <m/>
    <m/>
    <m/>
    <m/>
    <m/>
    <m/>
    <m/>
    <m/>
    <m/>
    <m/>
    <m/>
    <m/>
    <m/>
    <m/>
    <m/>
    <m/>
    <e v="#REF!"/>
    <s v="SL54@tidalwaveautospa.com"/>
    <s v="Kyle Rovansek"/>
    <x v="3"/>
    <x v="2"/>
  </r>
  <r>
    <s v="Patrick Powers"/>
    <s v="EXP-10012088 "/>
    <n v="106.61"/>
    <d v="2024-02-29T00:00:00"/>
    <x v="0"/>
    <s v="Wash Maintenance"/>
    <s v="Dawn"/>
    <m/>
    <m/>
    <m/>
    <m/>
    <m/>
    <m/>
    <m/>
    <m/>
    <m/>
    <m/>
    <m/>
    <m/>
    <m/>
    <m/>
    <m/>
    <m/>
    <m/>
    <m/>
    <m/>
    <m/>
    <m/>
    <e v="#REF!"/>
    <s v="SL54@tidalwaveautospa.com"/>
    <s v="Kyle Rovansek"/>
    <x v="3"/>
    <x v="2"/>
  </r>
  <r>
    <s v="Patrick Powers"/>
    <s v="EXP-10012088 "/>
    <n v="26.49"/>
    <d v="2024-02-29T00:00:00"/>
    <x v="0"/>
    <s v="Office Supplies"/>
    <s v="Chart"/>
    <m/>
    <m/>
    <m/>
    <m/>
    <m/>
    <m/>
    <m/>
    <m/>
    <m/>
    <m/>
    <m/>
    <m/>
    <m/>
    <m/>
    <m/>
    <m/>
    <m/>
    <m/>
    <m/>
    <m/>
    <m/>
    <e v="#REF!"/>
    <s v="SL54@tidalwaveautospa.com"/>
    <s v="Kyle Rovansek"/>
    <x v="3"/>
    <x v="2"/>
  </r>
  <r>
    <s v="Patrick Powers"/>
    <s v="EXP-10012088 "/>
    <n v="74.19"/>
    <d v="2024-03-01T00:00:00"/>
    <x v="0"/>
    <s v="Office Furniture"/>
    <s v="Ice maker"/>
    <m/>
    <m/>
    <m/>
    <m/>
    <m/>
    <m/>
    <m/>
    <m/>
    <m/>
    <m/>
    <m/>
    <m/>
    <m/>
    <m/>
    <m/>
    <m/>
    <m/>
    <m/>
    <m/>
    <m/>
    <m/>
    <e v="#REF!"/>
    <s v="SL54@tidalwaveautospa.com"/>
    <s v="Kyle Rovansek"/>
    <x v="3"/>
    <x v="2"/>
  </r>
  <r>
    <s v="Patrick Powers"/>
    <s v="EXP-10012088 "/>
    <n v="66.47"/>
    <d v="2024-03-01T00:00:00"/>
    <x v="0"/>
    <s v="Office Supplies"/>
    <s v="Sharpies/goal board"/>
    <m/>
    <m/>
    <m/>
    <m/>
    <m/>
    <m/>
    <m/>
    <m/>
    <m/>
    <m/>
    <m/>
    <m/>
    <m/>
    <m/>
    <m/>
    <m/>
    <m/>
    <m/>
    <m/>
    <m/>
    <m/>
    <e v="#REF!"/>
    <s v="SL54@tidalwaveautospa.com"/>
    <s v="Kyle Rovansek"/>
    <x v="3"/>
    <x v="2"/>
  </r>
  <r>
    <s v="Patrick Powers"/>
    <s v="EXP-10012088 "/>
    <n v="100.68"/>
    <d v="2024-03-05T00:00:00"/>
    <x v="0"/>
    <s v="Wash Maintenance"/>
    <s v="Trash bags"/>
    <m/>
    <m/>
    <m/>
    <m/>
    <m/>
    <m/>
    <m/>
    <m/>
    <m/>
    <m/>
    <m/>
    <m/>
    <m/>
    <m/>
    <m/>
    <m/>
    <m/>
    <m/>
    <m/>
    <m/>
    <m/>
    <e v="#REF!"/>
    <s v="SL54@tidalwaveautospa.com"/>
    <s v="Kyle Rovansek"/>
    <x v="3"/>
    <x v="2"/>
  </r>
  <r>
    <s v="Patrick Powers"/>
    <s v="EXP-10012088 "/>
    <n v="349.79"/>
    <d v="2024-03-06T00:00:00"/>
    <x v="0"/>
    <s v="Office Furniture"/>
    <s v="Water dispenser"/>
    <m/>
    <m/>
    <m/>
    <m/>
    <m/>
    <m/>
    <m/>
    <m/>
    <m/>
    <m/>
    <m/>
    <m/>
    <m/>
    <m/>
    <m/>
    <m/>
    <m/>
    <m/>
    <m/>
    <m/>
    <m/>
    <e v="#REF!"/>
    <s v="SL54@tidalwaveautospa.com"/>
    <s v="Kyle Rovansek"/>
    <x v="3"/>
    <x v="2"/>
  </r>
  <r>
    <s v="Patrick Powers"/>
    <s v="EXP-10012088 "/>
    <n v="680"/>
    <d v="2024-03-07T00:00:00"/>
    <x v="0"/>
    <s v="Landscaping"/>
    <s v="Landscaping"/>
    <m/>
    <m/>
    <m/>
    <m/>
    <m/>
    <m/>
    <m/>
    <m/>
    <m/>
    <m/>
    <m/>
    <m/>
    <m/>
    <m/>
    <m/>
    <m/>
    <m/>
    <m/>
    <m/>
    <m/>
    <m/>
    <e v="#REF!"/>
    <s v="SL54@tidalwaveautospa.com"/>
    <s v="Kyle Rovansek"/>
    <x v="3"/>
    <x v="2"/>
  </r>
  <r>
    <s v="Patrick Powers"/>
    <s v="EXP-10012088 "/>
    <n v="53.54"/>
    <d v="2024-03-08T00:00:00"/>
    <x v="0"/>
    <s v="Small Tools"/>
    <s v="Bottle jack"/>
    <m/>
    <m/>
    <m/>
    <m/>
    <m/>
    <m/>
    <m/>
    <m/>
    <m/>
    <m/>
    <m/>
    <m/>
    <m/>
    <m/>
    <m/>
    <m/>
    <m/>
    <m/>
    <m/>
    <m/>
    <m/>
    <e v="#REF!"/>
    <s v="SL54@tidalwaveautospa.com"/>
    <s v="Kyle Rovansek"/>
    <x v="3"/>
    <x v="2"/>
  </r>
  <r>
    <s v="Patrick Powers"/>
    <s v="EXP-10012088 "/>
    <n v="8.0500000000000007"/>
    <d v="2024-03-09T00:00:00"/>
    <x v="0"/>
    <s v="Parts"/>
    <s v="Hose adapter"/>
    <m/>
    <m/>
    <m/>
    <m/>
    <m/>
    <m/>
    <m/>
    <m/>
    <m/>
    <m/>
    <m/>
    <m/>
    <m/>
    <m/>
    <m/>
    <m/>
    <m/>
    <m/>
    <m/>
    <m/>
    <m/>
    <e v="#REF!"/>
    <s v="SL54@tidalwaveautospa.com"/>
    <s v="Kyle Rovansek"/>
    <x v="3"/>
    <x v="2"/>
  </r>
  <r>
    <s v="Patrick Powers"/>
    <s v="EXP-10012088 "/>
    <n v="105.99"/>
    <d v="2024-03-14T00:00:00"/>
    <x v="0"/>
    <s v="Wash Maintenance"/>
    <s v="Concrete cleaner"/>
    <m/>
    <m/>
    <m/>
    <m/>
    <m/>
    <m/>
    <m/>
    <m/>
    <m/>
    <m/>
    <m/>
    <m/>
    <m/>
    <m/>
    <m/>
    <m/>
    <m/>
    <m/>
    <m/>
    <m/>
    <m/>
    <e v="#REF!"/>
    <s v="SL54@tidalwaveautospa.com"/>
    <s v="Kyle Rovansek"/>
    <x v="3"/>
    <x v="2"/>
  </r>
  <r>
    <s v="Felicia Slager"/>
    <s v="EXP-10010447 "/>
    <n v="15.13"/>
    <d v="2023-12-29T00:00:00"/>
    <x v="0"/>
    <s v="Office Supplies"/>
    <s v="keys"/>
    <m/>
    <m/>
    <m/>
    <m/>
    <m/>
    <m/>
    <m/>
    <m/>
    <m/>
    <m/>
    <m/>
    <m/>
    <m/>
    <m/>
    <m/>
    <m/>
    <m/>
    <m/>
    <m/>
    <m/>
    <m/>
    <e v="#REF!"/>
    <s v="SL205@tidalwaveautospa.com"/>
    <s v="Cory Cummings"/>
    <x v="3"/>
    <x v="2"/>
  </r>
  <r>
    <s v="Felicia Slager"/>
    <s v="EXP-10010447 "/>
    <n v="20.69"/>
    <d v="2024-01-04T00:00:00"/>
    <x v="0"/>
    <s v="Office Supplies"/>
    <s v="toilet tissue"/>
    <m/>
    <m/>
    <m/>
    <m/>
    <m/>
    <m/>
    <m/>
    <m/>
    <m/>
    <m/>
    <m/>
    <m/>
    <m/>
    <m/>
    <m/>
    <m/>
    <m/>
    <m/>
    <m/>
    <m/>
    <m/>
    <e v="#REF!"/>
    <s v="SL205@tidalwaveautospa.com"/>
    <s v="Cory Cummings"/>
    <x v="3"/>
    <x v="2"/>
  </r>
  <r>
    <s v="Felicia Slager"/>
    <s v="EXP-10010447 "/>
    <n v="30.27"/>
    <d v="2024-01-06T00:00:00"/>
    <x v="8"/>
    <s v="Snacks"/>
    <s v="coffee"/>
    <m/>
    <m/>
    <m/>
    <m/>
    <m/>
    <m/>
    <m/>
    <m/>
    <m/>
    <m/>
    <m/>
    <m/>
    <m/>
    <m/>
    <m/>
    <m/>
    <m/>
    <m/>
    <m/>
    <m/>
    <m/>
    <e v="#REF!"/>
    <s v="SL205@tidalwaveautospa.com"/>
    <s v="Cory Cummings"/>
    <x v="3"/>
    <x v="2"/>
  </r>
  <r>
    <s v="Felicia Slager"/>
    <s v="EXP-10010447 "/>
    <n v="71.87"/>
    <d v="2024-01-08T00:00:00"/>
    <x v="0"/>
    <s v="Wash Maintenance"/>
    <s v="cleaning supplies"/>
    <m/>
    <m/>
    <m/>
    <m/>
    <m/>
    <m/>
    <m/>
    <m/>
    <m/>
    <m/>
    <m/>
    <m/>
    <m/>
    <m/>
    <m/>
    <m/>
    <m/>
    <m/>
    <m/>
    <m/>
    <m/>
    <e v="#REF!"/>
    <s v="SL205@tidalwaveautospa.com"/>
    <s v="Cory Cummings"/>
    <x v="3"/>
    <x v="2"/>
  </r>
  <r>
    <s v="Felicia Slager"/>
    <s v="EXP-10010447 "/>
    <n v="99.98"/>
    <d v="2024-01-12T00:00:00"/>
    <x v="0"/>
    <s v="Wash Maintenance"/>
    <s v="weather proofing and cleqning"/>
    <m/>
    <m/>
    <m/>
    <m/>
    <m/>
    <m/>
    <m/>
    <m/>
    <m/>
    <m/>
    <m/>
    <m/>
    <m/>
    <m/>
    <m/>
    <m/>
    <m/>
    <m/>
    <m/>
    <m/>
    <m/>
    <e v="#REF!"/>
    <s v="SL205@tidalwaveautospa.com"/>
    <s v="Cory Cummings"/>
    <x v="3"/>
    <x v="2"/>
  </r>
  <r>
    <s v="Felicia Slager"/>
    <s v="EXP-10010447 "/>
    <n v="68.38"/>
    <d v="2024-01-12T00:00:00"/>
    <x v="0"/>
    <s v="Wash Maintenance"/>
    <s v="cleaning supplies"/>
    <m/>
    <m/>
    <m/>
    <m/>
    <m/>
    <m/>
    <m/>
    <m/>
    <m/>
    <m/>
    <m/>
    <m/>
    <m/>
    <m/>
    <m/>
    <m/>
    <m/>
    <m/>
    <m/>
    <m/>
    <m/>
    <e v="#REF!"/>
    <s v="SL205@tidalwaveautospa.com"/>
    <s v="Cory Cummings"/>
    <x v="3"/>
    <x v="2"/>
  </r>
  <r>
    <s v="Felicia Slager"/>
    <s v="EXP-10010447 "/>
    <n v="64.14"/>
    <d v="2024-01-18T00:00:00"/>
    <x v="22"/>
    <s v="Parts"/>
    <s v="misc parts"/>
    <m/>
    <m/>
    <m/>
    <m/>
    <m/>
    <m/>
    <m/>
    <m/>
    <m/>
    <m/>
    <m/>
    <m/>
    <m/>
    <m/>
    <m/>
    <m/>
    <m/>
    <m/>
    <m/>
    <m/>
    <m/>
    <e v="#REF!"/>
    <s v="SL205@tidalwaveautospa.com"/>
    <s v="Cory Cummings"/>
    <x v="3"/>
    <x v="2"/>
  </r>
  <r>
    <s v="Felicia Slager"/>
    <s v="EXP-10010447 "/>
    <n v="21.59"/>
    <d v="2024-01-26T00:00:00"/>
    <x v="8"/>
    <s v="Snacks"/>
    <s v="coffee"/>
    <m/>
    <m/>
    <m/>
    <m/>
    <m/>
    <m/>
    <m/>
    <m/>
    <m/>
    <m/>
    <m/>
    <m/>
    <m/>
    <m/>
    <m/>
    <m/>
    <m/>
    <m/>
    <m/>
    <m/>
    <m/>
    <e v="#REF!"/>
    <s v="SL205@tidalwaveautospa.com"/>
    <s v="Cory Cummings"/>
    <x v="3"/>
    <x v="2"/>
  </r>
  <r>
    <s v="Felicia Slager"/>
    <s v="EXP-10010447 "/>
    <n v="78.75"/>
    <d v="2024-01-27T00:00:00"/>
    <x v="0"/>
    <s v="Wash Maintenance"/>
    <s v="misc cleaners"/>
    <m/>
    <m/>
    <m/>
    <m/>
    <m/>
    <m/>
    <m/>
    <m/>
    <m/>
    <m/>
    <m/>
    <m/>
    <m/>
    <m/>
    <m/>
    <m/>
    <m/>
    <m/>
    <m/>
    <m/>
    <m/>
    <e v="#REF!"/>
    <s v="SL205@tidalwaveautospa.com"/>
    <s v="Cory Cummings"/>
    <x v="3"/>
    <x v="2"/>
  </r>
  <r>
    <s v="Felicia Slager"/>
    <s v="EXP-10010447 "/>
    <n v="69.42"/>
    <d v="2024-01-29T00:00:00"/>
    <x v="16"/>
    <s v="Office Supplies"/>
    <s v="small parts container"/>
    <m/>
    <m/>
    <m/>
    <m/>
    <m/>
    <m/>
    <m/>
    <m/>
    <m/>
    <m/>
    <m/>
    <m/>
    <m/>
    <m/>
    <m/>
    <m/>
    <m/>
    <m/>
    <m/>
    <m/>
    <m/>
    <e v="#REF!"/>
    <s v="SL205@tidalwaveautospa.com"/>
    <s v="Cory Cummings"/>
    <x v="3"/>
    <x v="2"/>
  </r>
  <r>
    <s v="Felicia Slager"/>
    <s v="EXP-10010447 "/>
    <n v="877.13"/>
    <d v="2024-02-06T00:00:00"/>
    <x v="21"/>
    <s v="Rental Equipment"/>
    <s v="tables, floor mats, storage containers"/>
    <m/>
    <m/>
    <m/>
    <m/>
    <m/>
    <m/>
    <m/>
    <m/>
    <m/>
    <m/>
    <m/>
    <m/>
    <m/>
    <m/>
    <m/>
    <m/>
    <m/>
    <m/>
    <m/>
    <m/>
    <m/>
    <e v="#REF!"/>
    <s v="SL205@tidalwaveautospa.com"/>
    <s v="Cory Cummings"/>
    <x v="3"/>
    <x v="2"/>
  </r>
  <r>
    <s v="Felicia Slager"/>
    <s v="EXP-10010447 "/>
    <n v="124.99"/>
    <d v="2024-02-07T00:00:00"/>
    <x v="0"/>
    <s v="Wash Maintenance"/>
    <s v="cleaning products"/>
    <m/>
    <m/>
    <m/>
    <m/>
    <m/>
    <m/>
    <m/>
    <m/>
    <m/>
    <m/>
    <m/>
    <m/>
    <m/>
    <m/>
    <m/>
    <m/>
    <m/>
    <m/>
    <m/>
    <m/>
    <m/>
    <e v="#REF!"/>
    <s v="SL205@tidalwaveautospa.com"/>
    <s v="Cory Cummings"/>
    <x v="3"/>
    <x v="2"/>
  </r>
  <r>
    <s v="Felicia Slager"/>
    <s v="EXP-10010447 "/>
    <n v="14.03"/>
    <d v="2024-02-12T00:00:00"/>
    <x v="20"/>
    <s v="Miscellaneous Expense - Non-SL"/>
    <s v="Prime Video Personal"/>
    <m/>
    <m/>
    <m/>
    <m/>
    <m/>
    <m/>
    <m/>
    <m/>
    <m/>
    <m/>
    <m/>
    <m/>
    <m/>
    <m/>
    <m/>
    <m/>
    <m/>
    <m/>
    <m/>
    <m/>
    <m/>
    <e v="#REF!"/>
    <s v="SL205@tidalwaveautospa.com"/>
    <s v="Cory Cummings"/>
    <x v="3"/>
    <x v="2"/>
  </r>
  <r>
    <s v="Mark Busby"/>
    <s v="EXP-10012230 "/>
    <n v="185.6"/>
    <d v="2024-02-29T00:00:00"/>
    <x v="2"/>
    <s v="Plumbing Expense"/>
    <s v="Pvc pipe and fittings for reclaim"/>
    <m/>
    <m/>
    <m/>
    <m/>
    <m/>
    <m/>
    <m/>
    <m/>
    <m/>
    <m/>
    <m/>
    <m/>
    <m/>
    <m/>
    <m/>
    <m/>
    <m/>
    <m/>
    <m/>
    <m/>
    <m/>
    <e v="#REF!"/>
    <s v="SL93@tidalwaveautospa.com"/>
    <s v="Cory Cummings"/>
    <x v="3"/>
    <x v="2"/>
  </r>
  <r>
    <s v="Mark Busby"/>
    <s v="EXP-10012230 "/>
    <n v="97.87"/>
    <d v="2024-02-29T00:00:00"/>
    <x v="2"/>
    <s v="Plumbing Expense"/>
    <s v="Pvc pipe for reclaim repairs"/>
    <m/>
    <m/>
    <m/>
    <m/>
    <m/>
    <m/>
    <m/>
    <m/>
    <m/>
    <m/>
    <m/>
    <m/>
    <m/>
    <m/>
    <m/>
    <m/>
    <m/>
    <m/>
    <m/>
    <m/>
    <m/>
    <e v="#REF!"/>
    <s v="SL93@tidalwaveautospa.com"/>
    <s v="Cory Cummings"/>
    <x v="3"/>
    <x v="2"/>
  </r>
  <r>
    <s v="Mark Busby"/>
    <s v="EXP-10012230 "/>
    <n v="19.48"/>
    <d v="2024-03-04T00:00:00"/>
    <x v="2"/>
    <s v="Plumbing Expense"/>
    <s v="Pvc fittings and sealant for reclaim repair"/>
    <m/>
    <m/>
    <m/>
    <m/>
    <m/>
    <m/>
    <m/>
    <m/>
    <m/>
    <m/>
    <m/>
    <m/>
    <m/>
    <m/>
    <m/>
    <m/>
    <m/>
    <m/>
    <m/>
    <m/>
    <m/>
    <e v="#REF!"/>
    <s v="SL93@tidalwaveautospa.com"/>
    <s v="Cory Cummings"/>
    <x v="3"/>
    <x v="2"/>
  </r>
  <r>
    <s v="Mark Busby"/>
    <s v="EXP-10012230 "/>
    <n v="489.12"/>
    <d v="2024-03-05T00:00:00"/>
    <x v="11"/>
    <s v="Office Supplies"/>
    <s v="Storage containers, peg boards and double trash can dolly"/>
    <m/>
    <m/>
    <m/>
    <m/>
    <m/>
    <m/>
    <m/>
    <m/>
    <m/>
    <m/>
    <m/>
    <m/>
    <m/>
    <m/>
    <m/>
    <m/>
    <m/>
    <m/>
    <m/>
    <m/>
    <m/>
    <e v="#REF!"/>
    <s v="SL93@tidalwaveautospa.com"/>
    <s v="Cory Cummings"/>
    <x v="3"/>
    <x v="2"/>
  </r>
  <r>
    <s v="Mark Busby"/>
    <s v="EXP-10012230 "/>
    <n v="73.59"/>
    <d v="2024-03-15T00:00:00"/>
    <x v="1"/>
    <s v="Parts"/>
    <s v="Parts for chemical line repairs."/>
    <m/>
    <m/>
    <m/>
    <m/>
    <m/>
    <m/>
    <m/>
    <m/>
    <m/>
    <m/>
    <m/>
    <m/>
    <m/>
    <m/>
    <m/>
    <m/>
    <m/>
    <m/>
    <m/>
    <m/>
    <m/>
    <e v="#REF!"/>
    <s v="SL93@tidalwaveautospa.com"/>
    <s v="Cory Cummings"/>
    <x v="3"/>
    <x v="2"/>
  </r>
  <r>
    <s v="Mark Busby"/>
    <s v="EXP-10012230 "/>
    <n v="137.72999999999999"/>
    <d v="2024-03-19T00:00:00"/>
    <x v="11"/>
    <s v="Office Supplies"/>
    <s v="Peg board and spray bottles."/>
    <m/>
    <m/>
    <m/>
    <m/>
    <m/>
    <m/>
    <m/>
    <m/>
    <m/>
    <m/>
    <m/>
    <m/>
    <m/>
    <m/>
    <m/>
    <m/>
    <m/>
    <m/>
    <m/>
    <m/>
    <m/>
    <e v="#REF!"/>
    <s v="SL93@tidalwaveautospa.com"/>
    <s v="Cory Cummings"/>
    <x v="3"/>
    <x v="2"/>
  </r>
  <r>
    <s v="Jon Thornton"/>
    <s v="EXP-10011929 "/>
    <n v="58.74"/>
    <d v="2024-03-04T00:00:00"/>
    <x v="0"/>
    <s v="Office Supplies"/>
    <s v="Mailbox &amp; numbers for site"/>
    <m/>
    <m/>
    <m/>
    <m/>
    <m/>
    <m/>
    <m/>
    <m/>
    <m/>
    <m/>
    <m/>
    <m/>
    <m/>
    <m/>
    <m/>
    <m/>
    <m/>
    <m/>
    <m/>
    <m/>
    <m/>
    <e v="#REF!"/>
    <s v="SL310@tidalwaveautospa.com"/>
    <s v="Cory Cummings"/>
    <x v="3"/>
    <x v="2"/>
  </r>
  <r>
    <s v="Jon Thornton"/>
    <s v="EXP-10011929 "/>
    <n v="327.8"/>
    <d v="2024-03-14T00:00:00"/>
    <x v="0"/>
    <s v="Office Furniture"/>
    <s v="Shelves"/>
    <m/>
    <m/>
    <m/>
    <m/>
    <m/>
    <m/>
    <m/>
    <m/>
    <m/>
    <m/>
    <m/>
    <m/>
    <m/>
    <m/>
    <m/>
    <m/>
    <m/>
    <m/>
    <m/>
    <m/>
    <m/>
    <e v="#REF!"/>
    <s v="SL310@tidalwaveautospa.com"/>
    <s v="Cory Cummings"/>
    <x v="3"/>
    <x v="2"/>
  </r>
  <r>
    <s v="Jon Thornton"/>
    <s v="EXP-10011929 "/>
    <n v="428.35"/>
    <d v="2024-03-15T00:00:00"/>
    <x v="0"/>
    <s v="Wash Maintenance"/>
    <s v="Wash carts, shelf, power cord"/>
    <m/>
    <m/>
    <m/>
    <m/>
    <m/>
    <m/>
    <m/>
    <m/>
    <m/>
    <m/>
    <m/>
    <m/>
    <m/>
    <m/>
    <m/>
    <m/>
    <m/>
    <m/>
    <m/>
    <m/>
    <m/>
    <e v="#REF!"/>
    <s v="SL310@tidalwaveautospa.com"/>
    <s v="Cory Cummings"/>
    <x v="3"/>
    <x v="2"/>
  </r>
  <r>
    <s v="Jon Thornton"/>
    <s v="EXP-10011929 "/>
    <n v="74.8"/>
    <d v="2024-03-18T00:00:00"/>
    <x v="0"/>
    <s v="Wash Maintenance"/>
    <s v="Water, hangers, grease"/>
    <m/>
    <m/>
    <m/>
    <m/>
    <m/>
    <m/>
    <m/>
    <m/>
    <m/>
    <m/>
    <m/>
    <m/>
    <m/>
    <m/>
    <m/>
    <m/>
    <m/>
    <m/>
    <m/>
    <m/>
    <m/>
    <e v="#REF!"/>
    <s v="SL310@tidalwaveautospa.com"/>
    <s v="Cory Cummings"/>
    <x v="3"/>
    <x v="2"/>
  </r>
  <r>
    <s v="Patrick Swain"/>
    <s v="EXP-10012130 "/>
    <n v="74.61"/>
    <d v="2024-02-29T00:00:00"/>
    <x v="8"/>
    <s v="Itemized"/>
    <s v="water,detergent,"/>
    <n v="7.96"/>
    <s v="Snacks"/>
    <s v="water"/>
    <n v="66.650000000000006"/>
    <s v="Wash Maintenance"/>
    <s v="detergent"/>
    <m/>
    <m/>
    <m/>
    <m/>
    <m/>
    <m/>
    <m/>
    <m/>
    <m/>
    <m/>
    <m/>
    <m/>
    <m/>
    <m/>
    <m/>
    <e v="#REF!"/>
    <s v="SL256@tidalwaveautospa.com"/>
    <s v="Cory Cummings"/>
    <x v="3"/>
    <x v="2"/>
  </r>
  <r>
    <s v="Patrick Swain"/>
    <s v="EXP-10012130 "/>
    <n v="159.86000000000001"/>
    <d v="2024-03-05T00:00:00"/>
    <x v="0"/>
    <s v="Wash Maintenance"/>
    <s v="goo gone, tape, glue, and air fresher for bathroom"/>
    <m/>
    <m/>
    <m/>
    <m/>
    <m/>
    <m/>
    <m/>
    <m/>
    <m/>
    <m/>
    <m/>
    <m/>
    <m/>
    <m/>
    <m/>
    <m/>
    <m/>
    <m/>
    <m/>
    <m/>
    <m/>
    <e v="#REF!"/>
    <s v="SL256@tidalwaveautospa.com"/>
    <s v="Cory Cummings"/>
    <x v="3"/>
    <x v="2"/>
  </r>
  <r>
    <s v="Patrick Swain"/>
    <s v="EXP-10012130 "/>
    <n v="47.76"/>
    <d v="2024-03-15T00:00:00"/>
    <x v="8"/>
    <s v="Itemized"/>
    <s v="water,vinegar,"/>
    <n v="19.899999999999999"/>
    <s v="Snacks"/>
    <s v="water"/>
    <n v="27.86"/>
    <s v="Wash Maintenance"/>
    <s v="vinegar"/>
    <m/>
    <m/>
    <m/>
    <m/>
    <m/>
    <m/>
    <m/>
    <m/>
    <m/>
    <m/>
    <m/>
    <m/>
    <m/>
    <m/>
    <m/>
    <e v="#REF!"/>
    <s v="SL256@tidalwaveautospa.com"/>
    <s v="Cory Cummings"/>
    <x v="3"/>
    <x v="2"/>
  </r>
  <r>
    <s v="William Mcwaters"/>
    <s v="EXP-10012120 "/>
    <n v="775.76"/>
    <d v="2024-02-18T00:00:00"/>
    <x v="16"/>
    <s v="Office Supplies"/>
    <s v="Supplies for store and GO"/>
    <m/>
    <m/>
    <m/>
    <m/>
    <m/>
    <m/>
    <m/>
    <m/>
    <m/>
    <m/>
    <m/>
    <m/>
    <m/>
    <m/>
    <m/>
    <m/>
    <m/>
    <m/>
    <m/>
    <m/>
    <m/>
    <e v="#REF!"/>
    <s v="SL298@tidalwaveautospa.com"/>
    <s v="Cory Cummings"/>
    <x v="3"/>
    <x v="2"/>
  </r>
  <r>
    <s v="William Mcwaters"/>
    <s v="EXP-10012120 "/>
    <n v="14.29"/>
    <d v="2024-02-21T00:00:00"/>
    <x v="16"/>
    <s v="Parts"/>
    <s v="Screws for mounting shelfs and mailboxes"/>
    <m/>
    <m/>
    <m/>
    <m/>
    <m/>
    <m/>
    <m/>
    <m/>
    <m/>
    <m/>
    <m/>
    <m/>
    <m/>
    <m/>
    <m/>
    <m/>
    <m/>
    <m/>
    <m/>
    <m/>
    <m/>
    <e v="#REF!"/>
    <s v="SL298@tidalwaveautospa.com"/>
    <s v="Cory Cummings"/>
    <x v="3"/>
    <x v="2"/>
  </r>
  <r>
    <s v="William Mcwaters"/>
    <s v="EXP-10012120 "/>
    <n v="92.29"/>
    <d v="2024-02-22T00:00:00"/>
    <x v="16"/>
    <s v="Parts"/>
    <s v="Quick connects and parts"/>
    <m/>
    <m/>
    <m/>
    <m/>
    <m/>
    <m/>
    <m/>
    <m/>
    <m/>
    <m/>
    <m/>
    <m/>
    <m/>
    <m/>
    <m/>
    <m/>
    <m/>
    <m/>
    <m/>
    <m/>
    <m/>
    <e v="#REF!"/>
    <s v="SL298@tidalwaveautospa.com"/>
    <s v="Cory Cummings"/>
    <x v="3"/>
    <x v="2"/>
  </r>
  <r>
    <s v="William Mcwaters"/>
    <s v="EXP-10012120 "/>
    <n v="0.31"/>
    <d v="2024-02-24T00:00:00"/>
    <x v="16"/>
    <s v="Parts"/>
    <s v="Parts for vaccums"/>
    <m/>
    <m/>
    <m/>
    <m/>
    <m/>
    <m/>
    <m/>
    <m/>
    <m/>
    <m/>
    <m/>
    <m/>
    <m/>
    <m/>
    <m/>
    <m/>
    <m/>
    <m/>
    <m/>
    <m/>
    <m/>
    <e v="#REF!"/>
    <s v="SL298@tidalwaveautospa.com"/>
    <s v="Cory Cummings"/>
    <x v="3"/>
    <x v="2"/>
  </r>
  <r>
    <s v="William Mcwaters"/>
    <s v="EXP-10012120 "/>
    <n v="28.58"/>
    <d v="2024-02-25T00:00:00"/>
    <x v="16"/>
    <s v="Parts"/>
    <s v="Gauge for hp pump and male quick connect"/>
    <m/>
    <m/>
    <m/>
    <m/>
    <m/>
    <m/>
    <m/>
    <m/>
    <m/>
    <m/>
    <m/>
    <m/>
    <m/>
    <m/>
    <m/>
    <m/>
    <m/>
    <m/>
    <m/>
    <m/>
    <m/>
    <e v="#REF!"/>
    <s v="SL298@tidalwaveautospa.com"/>
    <s v="Cory Cummings"/>
    <x v="3"/>
    <x v="2"/>
  </r>
  <r>
    <s v="William Mcwaters"/>
    <s v="EXP-10012120 "/>
    <n v="19.57"/>
    <d v="2024-02-27T00:00:00"/>
    <x v="16"/>
    <s v="Wash Maintenance"/>
    <s v="Anti freeze for tire shine"/>
    <m/>
    <m/>
    <m/>
    <m/>
    <m/>
    <m/>
    <m/>
    <m/>
    <m/>
    <m/>
    <m/>
    <m/>
    <m/>
    <m/>
    <m/>
    <m/>
    <m/>
    <m/>
    <m/>
    <m/>
    <m/>
    <e v="#REF!"/>
    <s v="SL298@tidalwaveautospa.com"/>
    <s v="Cory Cummings"/>
    <x v="3"/>
    <x v="2"/>
  </r>
  <r>
    <s v="William Mcwaters"/>
    <s v="EXP-10012120 "/>
    <n v="26.33"/>
    <d v="2024-02-28T00:00:00"/>
    <x v="13"/>
    <s v="Office Supplies"/>
    <s v="Extra keyes"/>
    <m/>
    <m/>
    <m/>
    <m/>
    <m/>
    <m/>
    <m/>
    <m/>
    <m/>
    <m/>
    <m/>
    <m/>
    <m/>
    <m/>
    <m/>
    <m/>
    <m/>
    <m/>
    <m/>
    <m/>
    <m/>
    <e v="#REF!"/>
    <s v="SL298@tidalwaveautospa.com"/>
    <s v="Cory Cummings"/>
    <x v="3"/>
    <x v="2"/>
  </r>
  <r>
    <s v="William Mcwaters"/>
    <s v="EXP-10012120 "/>
    <n v="98"/>
    <d v="2024-03-01T00:00:00"/>
    <x v="16"/>
    <s v="Wash Maintenance"/>
    <s v="Grease and grease gun for preventative maintenance"/>
    <m/>
    <m/>
    <m/>
    <m/>
    <m/>
    <m/>
    <m/>
    <m/>
    <m/>
    <m/>
    <m/>
    <m/>
    <m/>
    <m/>
    <m/>
    <m/>
    <m/>
    <m/>
    <m/>
    <m/>
    <m/>
    <e v="#REF!"/>
    <s v="SL298@tidalwaveautospa.com"/>
    <s v="Cory Cummings"/>
    <x v="3"/>
    <x v="2"/>
  </r>
  <r>
    <s v="Brian Thomas"/>
    <s v="EXP-10010626 "/>
    <n v="79.069999999999993"/>
    <d v="2024-02-16T00:00:00"/>
    <x v="11"/>
    <s v="Wash Maintenance"/>
    <s v="Dawn, vinegar and water"/>
    <m/>
    <m/>
    <m/>
    <m/>
    <m/>
    <m/>
    <m/>
    <m/>
    <m/>
    <m/>
    <m/>
    <m/>
    <m/>
    <m/>
    <m/>
    <m/>
    <m/>
    <m/>
    <m/>
    <m/>
    <m/>
    <e v="#REF!"/>
    <s v="SL189@tidalwaveautospa.com"/>
    <s v="Andrew Strevel"/>
    <x v="3"/>
    <x v="2"/>
  </r>
  <r>
    <s v="Brian Thomas"/>
    <s v="EXP-10010626 "/>
    <n v="19.420000000000002"/>
    <d v="2024-02-20T00:00:00"/>
    <x v="4"/>
    <s v="Office Supplies"/>
    <s v="Card Reader"/>
    <m/>
    <m/>
    <m/>
    <m/>
    <m/>
    <m/>
    <m/>
    <m/>
    <m/>
    <m/>
    <m/>
    <m/>
    <m/>
    <m/>
    <m/>
    <m/>
    <m/>
    <m/>
    <m/>
    <m/>
    <m/>
    <e v="#REF!"/>
    <s v="SL189@tidalwaveautospa.com"/>
    <s v="Andrew Strevel"/>
    <x v="3"/>
    <x v="2"/>
  </r>
  <r>
    <s v="Brian Thomas"/>
    <s v="EXP-10010626 "/>
    <n v="80.98"/>
    <d v="2024-02-27T00:00:00"/>
    <x v="11"/>
    <s v="Wash Maintenance"/>
    <s v="Anit freeze ans hydrolic oil"/>
    <m/>
    <m/>
    <m/>
    <m/>
    <m/>
    <m/>
    <m/>
    <m/>
    <m/>
    <m/>
    <m/>
    <m/>
    <m/>
    <m/>
    <m/>
    <m/>
    <m/>
    <m/>
    <m/>
    <m/>
    <m/>
    <e v="#REF!"/>
    <s v="SL189@tidalwaveautospa.com"/>
    <s v="Andrew Strevel"/>
    <x v="3"/>
    <x v="2"/>
  </r>
  <r>
    <s v="Brian Thomas"/>
    <s v="EXP-10010626 "/>
    <n v="29.04"/>
    <d v="2024-02-28T00:00:00"/>
    <x v="18"/>
    <s v="Office Supplies"/>
    <s v="Machete, g4, snack"/>
    <m/>
    <m/>
    <m/>
    <m/>
    <m/>
    <m/>
    <m/>
    <m/>
    <m/>
    <m/>
    <m/>
    <m/>
    <m/>
    <m/>
    <m/>
    <m/>
    <m/>
    <m/>
    <m/>
    <m/>
    <m/>
    <e v="#REF!"/>
    <s v="SL189@tidalwaveautospa.com"/>
    <s v="Andrew Strevel"/>
    <x v="3"/>
    <x v="2"/>
  </r>
  <r>
    <s v="Brian Thomas"/>
    <s v="EXP-10010626 "/>
    <n v="5.96"/>
    <d v="2024-03-01T00:00:00"/>
    <x v="11"/>
    <s v="Wash Maintenance"/>
    <s v="Sheet board"/>
    <m/>
    <m/>
    <m/>
    <m/>
    <m/>
    <m/>
    <m/>
    <m/>
    <m/>
    <m/>
    <m/>
    <m/>
    <m/>
    <m/>
    <m/>
    <m/>
    <m/>
    <m/>
    <m/>
    <m/>
    <m/>
    <e v="#REF!"/>
    <s v="SL189@tidalwaveautospa.com"/>
    <s v="Andrew Strevel"/>
    <x v="3"/>
    <x v="2"/>
  </r>
  <r>
    <s v="Brian Thomas"/>
    <s v="EXP-10010626 "/>
    <n v="121.51"/>
    <d v="2024-03-04T00:00:00"/>
    <x v="11"/>
    <s v="Wash Maintenance"/>
    <s v="Wall and Window Brushes and handles"/>
    <m/>
    <m/>
    <m/>
    <m/>
    <m/>
    <m/>
    <m/>
    <m/>
    <m/>
    <m/>
    <m/>
    <m/>
    <m/>
    <m/>
    <m/>
    <m/>
    <m/>
    <m/>
    <m/>
    <m/>
    <m/>
    <e v="#REF!"/>
    <s v="SL189@tidalwaveautospa.com"/>
    <s v="Andrew Strevel"/>
    <x v="3"/>
    <x v="2"/>
  </r>
  <r>
    <s v="Brian Thomas"/>
    <s v="EXP-10010626 "/>
    <n v="33.450000000000003"/>
    <d v="2024-03-13T00:00:00"/>
    <x v="8"/>
    <s v="Snacks"/>
    <s v="Water"/>
    <m/>
    <m/>
    <m/>
    <m/>
    <m/>
    <m/>
    <m/>
    <m/>
    <m/>
    <m/>
    <m/>
    <m/>
    <m/>
    <m/>
    <m/>
    <m/>
    <m/>
    <m/>
    <m/>
    <m/>
    <m/>
    <e v="#REF!"/>
    <s v="SL189@tidalwaveautospa.com"/>
    <s v="Andrew Strevel"/>
    <x v="3"/>
    <x v="2"/>
  </r>
  <r>
    <s v="Thomas Russell"/>
    <s v="EXP-10012070 "/>
    <n v="10.36"/>
    <d v="2024-02-23T00:00:00"/>
    <x v="44"/>
    <s v="Office Supplies"/>
    <s v="PLunger"/>
    <m/>
    <m/>
    <m/>
    <m/>
    <m/>
    <m/>
    <m/>
    <m/>
    <m/>
    <m/>
    <m/>
    <m/>
    <m/>
    <m/>
    <m/>
    <m/>
    <m/>
    <m/>
    <m/>
    <m/>
    <m/>
    <e v="#REF!"/>
    <s v="SL96@tidalwaveautospa.com"/>
    <s v="Andrew Strevel"/>
    <x v="3"/>
    <x v="2"/>
  </r>
  <r>
    <s v="Thomas Russell"/>
    <s v="EXP-10012070 "/>
    <n v="16.190000000000001"/>
    <d v="2024-03-03T00:00:00"/>
    <x v="0"/>
    <s v="Wash Maintenance"/>
    <s v="2 stroke oil"/>
    <m/>
    <m/>
    <m/>
    <m/>
    <m/>
    <m/>
    <m/>
    <m/>
    <m/>
    <m/>
    <m/>
    <m/>
    <m/>
    <m/>
    <m/>
    <m/>
    <m/>
    <m/>
    <m/>
    <m/>
    <m/>
    <e v="#REF!"/>
    <s v="SL96@tidalwaveautospa.com"/>
    <s v="Andrew Strevel"/>
    <x v="3"/>
    <x v="2"/>
  </r>
  <r>
    <s v="Thomas Russell"/>
    <s v="EXP-10012070 "/>
    <n v="17.14"/>
    <d v="2024-03-05T00:00:00"/>
    <x v="8"/>
    <s v="Employee Incentive - Meals"/>
    <s v="Pizza for 100% on mystery shop"/>
    <m/>
    <m/>
    <m/>
    <m/>
    <m/>
    <m/>
    <m/>
    <m/>
    <m/>
    <m/>
    <m/>
    <m/>
    <m/>
    <m/>
    <m/>
    <m/>
    <m/>
    <m/>
    <m/>
    <m/>
    <m/>
    <e v="#REF!"/>
    <s v="SL96@tidalwaveautospa.com"/>
    <s v="Andrew Strevel"/>
    <x v="3"/>
    <x v="2"/>
  </r>
  <r>
    <s v="Thomas Russell"/>
    <s v="EXP-10012070 "/>
    <n v="8.41"/>
    <d v="2024-03-09T00:00:00"/>
    <x v="0"/>
    <s v="Parts"/>
    <s v="nuts and bolts"/>
    <m/>
    <m/>
    <m/>
    <m/>
    <m/>
    <m/>
    <m/>
    <m/>
    <m/>
    <m/>
    <m/>
    <m/>
    <m/>
    <m/>
    <m/>
    <m/>
    <m/>
    <m/>
    <m/>
    <m/>
    <m/>
    <e v="#REF!"/>
    <s v="SL96@tidalwaveautospa.com"/>
    <s v="Andrew Strevel"/>
    <x v="3"/>
    <x v="2"/>
  </r>
  <r>
    <s v="Thomas Russell"/>
    <s v="EXP-10012070 "/>
    <n v="80.989999999999995"/>
    <d v="2024-03-15T00:00:00"/>
    <x v="35"/>
    <s v="Wash Maintenance"/>
    <s v="hydro oil"/>
    <m/>
    <m/>
    <m/>
    <m/>
    <m/>
    <m/>
    <m/>
    <m/>
    <m/>
    <m/>
    <m/>
    <m/>
    <m/>
    <m/>
    <m/>
    <m/>
    <m/>
    <m/>
    <m/>
    <m/>
    <m/>
    <e v="#REF!"/>
    <s v="SL96@tidalwaveautospa.com"/>
    <s v="Andrew Strevel"/>
    <x v="3"/>
    <x v="2"/>
  </r>
  <r>
    <s v="Kevin Smith"/>
    <s v="EXP-10012054 "/>
    <n v="7.73"/>
    <d v="2024-02-27T00:00:00"/>
    <x v="0"/>
    <s v="Office Supplies"/>
    <s v="Toilet paper"/>
    <m/>
    <m/>
    <m/>
    <m/>
    <m/>
    <m/>
    <m/>
    <m/>
    <m/>
    <m/>
    <m/>
    <m/>
    <m/>
    <m/>
    <m/>
    <m/>
    <m/>
    <m/>
    <m/>
    <m/>
    <m/>
    <e v="#REF!"/>
    <s v="SL34@tidalwaveautospa.com"/>
    <s v="Kyle Rovansek"/>
    <x v="3"/>
    <x v="2"/>
  </r>
  <r>
    <s v="Kevin Smith"/>
    <s v="EXP-10012054 "/>
    <n v="50.33"/>
    <d v="2024-02-28T00:00:00"/>
    <x v="0"/>
    <s v="Wash Maintenance"/>
    <s v="Concrete cleaner"/>
    <m/>
    <m/>
    <m/>
    <m/>
    <m/>
    <m/>
    <m/>
    <m/>
    <m/>
    <m/>
    <m/>
    <m/>
    <m/>
    <m/>
    <m/>
    <m/>
    <m/>
    <m/>
    <m/>
    <m/>
    <m/>
    <e v="#REF!"/>
    <s v="SL34@tidalwaveautospa.com"/>
    <s v="Kyle Rovansek"/>
    <x v="3"/>
    <x v="2"/>
  </r>
  <r>
    <s v="Kevin Smith"/>
    <s v="EXP-10012054 "/>
    <n v="23.32"/>
    <d v="2024-02-28T00:00:00"/>
    <x v="0"/>
    <s v="Wash Maintenance"/>
    <s v="Cleaning supplies"/>
    <m/>
    <m/>
    <m/>
    <m/>
    <m/>
    <m/>
    <m/>
    <m/>
    <m/>
    <m/>
    <m/>
    <m/>
    <m/>
    <m/>
    <m/>
    <m/>
    <m/>
    <m/>
    <m/>
    <m/>
    <m/>
    <e v="#REF!"/>
    <s v="SL34@tidalwaveautospa.com"/>
    <s v="Kyle Rovansek"/>
    <x v="3"/>
    <x v="2"/>
  </r>
  <r>
    <s v="Kevin Smith"/>
    <s v="EXP-10012054 "/>
    <n v="20.03"/>
    <d v="2024-02-29T00:00:00"/>
    <x v="0"/>
    <s v="Wash Maintenance"/>
    <s v="Oil for leaf blowers"/>
    <m/>
    <m/>
    <m/>
    <m/>
    <m/>
    <m/>
    <m/>
    <m/>
    <m/>
    <m/>
    <m/>
    <m/>
    <m/>
    <m/>
    <m/>
    <m/>
    <m/>
    <m/>
    <m/>
    <m/>
    <m/>
    <e v="#REF!"/>
    <s v="SL34@tidalwaveautospa.com"/>
    <s v="Kyle Rovansek"/>
    <x v="3"/>
    <x v="2"/>
  </r>
  <r>
    <s v="Kevin Smith"/>
    <s v="EXP-10012054 "/>
    <n v="48.31"/>
    <d v="2024-03-14T00:00:00"/>
    <x v="0"/>
    <s v="Wash Maintenance"/>
    <s v="Cleaning supplies"/>
    <m/>
    <m/>
    <m/>
    <m/>
    <m/>
    <m/>
    <m/>
    <m/>
    <m/>
    <m/>
    <m/>
    <m/>
    <m/>
    <m/>
    <m/>
    <m/>
    <m/>
    <m/>
    <m/>
    <m/>
    <m/>
    <e v="#REF!"/>
    <s v="SL34@tidalwaveautospa.com"/>
    <s v="Kyle Rovansek"/>
    <x v="3"/>
    <x v="2"/>
  </r>
  <r>
    <s v="Richard Gibbons"/>
    <s v="EXP-10011418 "/>
    <n v="453.26"/>
    <d v="2024-02-22T00:00:00"/>
    <x v="39"/>
    <s v="Telephone &amp; Internet"/>
    <s v="Internet was cut off due to nonpaymnt. This was a mix up between home office and Interface. I paid the bill tj het"/>
    <m/>
    <m/>
    <m/>
    <m/>
    <m/>
    <m/>
    <m/>
    <m/>
    <m/>
    <m/>
    <m/>
    <m/>
    <m/>
    <m/>
    <m/>
    <m/>
    <m/>
    <m/>
    <m/>
    <m/>
    <m/>
    <e v="#REF!"/>
    <s v="SL193@tidalwaveautospa.com"/>
    <s v="Kyle Rovansek"/>
    <x v="3"/>
    <x v="2"/>
  </r>
  <r>
    <s v="Richard Gibbons"/>
    <s v="EXP-10011418 "/>
    <n v="14.15"/>
    <d v="2024-03-13T00:00:00"/>
    <x v="22"/>
    <s v="Fuel"/>
    <s v="Gas refill for gas can"/>
    <m/>
    <m/>
    <m/>
    <m/>
    <m/>
    <m/>
    <m/>
    <m/>
    <m/>
    <m/>
    <m/>
    <m/>
    <m/>
    <m/>
    <m/>
    <m/>
    <m/>
    <m/>
    <m/>
    <m/>
    <m/>
    <e v="#REF!"/>
    <s v="SL193@tidalwaveautospa.com"/>
    <s v="Kyle Rovansek"/>
    <x v="3"/>
    <x v="2"/>
  </r>
  <r>
    <s v="Richard Gibbons"/>
    <s v="EXP-10011418 "/>
    <n v="34.979999999999997"/>
    <d v="2024-03-14T00:00:00"/>
    <x v="0"/>
    <s v="Safety Supplies"/>
    <s v="Plastic gloves"/>
    <m/>
    <m/>
    <m/>
    <m/>
    <m/>
    <m/>
    <m/>
    <m/>
    <m/>
    <m/>
    <m/>
    <m/>
    <m/>
    <m/>
    <m/>
    <m/>
    <m/>
    <m/>
    <m/>
    <m/>
    <m/>
    <e v="#REF!"/>
    <s v="SL193@tidalwaveautospa.com"/>
    <s v="Kyle Rovansek"/>
    <x v="3"/>
    <x v="2"/>
  </r>
  <r>
    <s v="Richard Gibbons"/>
    <s v="EXP-10011418 "/>
    <n v="31.32"/>
    <d v="2024-03-14T00:00:00"/>
    <x v="0"/>
    <s v="Office Supplies"/>
    <s v="Clorox, sun screen, hand soap"/>
    <m/>
    <m/>
    <m/>
    <m/>
    <m/>
    <m/>
    <m/>
    <m/>
    <m/>
    <m/>
    <m/>
    <m/>
    <m/>
    <m/>
    <m/>
    <m/>
    <m/>
    <m/>
    <m/>
    <m/>
    <m/>
    <e v="#REF!"/>
    <s v="SL193@tidalwaveautospa.com"/>
    <s v="Kyle Rovansek"/>
    <x v="3"/>
    <x v="2"/>
  </r>
  <r>
    <s v="Jonathan Richardson"/>
    <s v="EXP-10011986 "/>
    <n v="128.52000000000001"/>
    <d v="2024-02-03T00:00:00"/>
    <x v="1"/>
    <s v="Small Tools"/>
    <s v="dewalt fast charger"/>
    <m/>
    <m/>
    <m/>
    <m/>
    <m/>
    <m/>
    <m/>
    <m/>
    <m/>
    <m/>
    <m/>
    <m/>
    <m/>
    <m/>
    <m/>
    <m/>
    <m/>
    <m/>
    <m/>
    <m/>
    <m/>
    <e v="#REF!"/>
    <s v="SL2@tidalwaveautospa.com"/>
    <s v="Kyle Rovansek"/>
    <x v="3"/>
    <x v="2"/>
  </r>
  <r>
    <s v="Jonathan Richardson"/>
    <s v="EXP-10011986 "/>
    <n v="13.9"/>
    <d v="2024-02-05T00:00:00"/>
    <x v="1"/>
    <s v="Parts"/>
    <s v="Fasteners"/>
    <m/>
    <m/>
    <m/>
    <m/>
    <m/>
    <m/>
    <m/>
    <m/>
    <m/>
    <m/>
    <m/>
    <m/>
    <m/>
    <m/>
    <m/>
    <m/>
    <m/>
    <m/>
    <m/>
    <m/>
    <m/>
    <e v="#REF!"/>
    <s v="SL2@tidalwaveautospa.com"/>
    <s v="Kyle Rovansek"/>
    <x v="3"/>
    <x v="2"/>
  </r>
  <r>
    <s v="Jonathan Richardson"/>
    <s v="EXP-10011986 "/>
    <n v="20.51"/>
    <d v="2024-02-05T00:00:00"/>
    <x v="1"/>
    <s v="Vehicle Damage Claims"/>
    <s v="paint correction"/>
    <m/>
    <m/>
    <m/>
    <m/>
    <m/>
    <m/>
    <m/>
    <m/>
    <m/>
    <m/>
    <m/>
    <m/>
    <m/>
    <m/>
    <m/>
    <m/>
    <m/>
    <m/>
    <m/>
    <m/>
    <m/>
    <e v="#REF!"/>
    <s v="SL2@tidalwaveautospa.com"/>
    <s v="Kyle Rovansek"/>
    <x v="3"/>
    <x v="2"/>
  </r>
  <r>
    <s v="Jonathan Richardson"/>
    <s v="EXP-10011986 "/>
    <n v="41.53"/>
    <d v="2024-02-14T00:00:00"/>
    <x v="0"/>
    <s v="Wash Maintenance"/>
    <s v="cleaning supplies"/>
    <m/>
    <m/>
    <m/>
    <m/>
    <m/>
    <m/>
    <m/>
    <m/>
    <m/>
    <m/>
    <m/>
    <m/>
    <m/>
    <m/>
    <m/>
    <m/>
    <m/>
    <m/>
    <m/>
    <m/>
    <m/>
    <e v="#REF!"/>
    <s v="SL2@tidalwaveautospa.com"/>
    <s v="Kyle Rovansek"/>
    <x v="3"/>
    <x v="2"/>
  </r>
  <r>
    <s v="Jonathan Richardson"/>
    <s v="EXP-10011986 "/>
    <n v="32.299999999999997"/>
    <d v="2024-02-19T00:00:00"/>
    <x v="0"/>
    <s v="Wash Maintenance"/>
    <s v="wood handle"/>
    <m/>
    <m/>
    <m/>
    <m/>
    <m/>
    <m/>
    <m/>
    <m/>
    <m/>
    <m/>
    <m/>
    <m/>
    <m/>
    <m/>
    <m/>
    <m/>
    <m/>
    <m/>
    <m/>
    <m/>
    <m/>
    <e v="#REF!"/>
    <s v="SL2@tidalwaveautospa.com"/>
    <s v="Kyle Rovansek"/>
    <x v="3"/>
    <x v="2"/>
  </r>
  <r>
    <s v="Jonathan Richardson"/>
    <s v="EXP-10011986 "/>
    <n v="8.09"/>
    <d v="2024-02-23T00:00:00"/>
    <x v="0"/>
    <s v="Snacks"/>
    <s v="water"/>
    <m/>
    <m/>
    <m/>
    <m/>
    <m/>
    <m/>
    <m/>
    <m/>
    <m/>
    <m/>
    <m/>
    <m/>
    <m/>
    <m/>
    <m/>
    <m/>
    <m/>
    <m/>
    <m/>
    <m/>
    <m/>
    <e v="#REF!"/>
    <s v="SL2@tidalwaveautospa.com"/>
    <s v="Kyle Rovansek"/>
    <x v="3"/>
    <x v="2"/>
  </r>
  <r>
    <s v="Jonathan Richardson"/>
    <s v="EXP-10011986 "/>
    <n v="64.760000000000005"/>
    <d v="2024-02-28T00:00:00"/>
    <x v="1"/>
    <s v="Wash Maintenance"/>
    <s v="hose"/>
    <m/>
    <m/>
    <m/>
    <m/>
    <m/>
    <m/>
    <m/>
    <m/>
    <m/>
    <m/>
    <m/>
    <m/>
    <m/>
    <m/>
    <m/>
    <m/>
    <m/>
    <m/>
    <m/>
    <m/>
    <m/>
    <e v="#REF!"/>
    <s v="SL2@tidalwaveautospa.com"/>
    <s v="Kyle Rovansek"/>
    <x v="3"/>
    <x v="2"/>
  </r>
  <r>
    <s v="Benjamin Barbour"/>
    <s v="EXP-10011943 "/>
    <n v="214.62"/>
    <d v="2024-02-24T00:00:00"/>
    <x v="22"/>
    <s v="Parts"/>
    <s v="Bolts,nuts,lock washers (redoing rollerup for pollen season) Lysol for office, storage box for tools/parts"/>
    <m/>
    <m/>
    <m/>
    <m/>
    <m/>
    <m/>
    <m/>
    <m/>
    <m/>
    <m/>
    <m/>
    <m/>
    <m/>
    <m/>
    <m/>
    <m/>
    <m/>
    <m/>
    <m/>
    <m/>
    <m/>
    <e v="#REF!"/>
    <s v="SL58@tidalwaveautospa.com"/>
    <s v="Kyle Rovansek"/>
    <x v="3"/>
    <x v="2"/>
  </r>
  <r>
    <s v="Benjamin Barbour"/>
    <s v="EXP-10011943 "/>
    <n v="8.56"/>
    <d v="2024-02-25T00:00:00"/>
    <x v="22"/>
    <s v="Office Supplies"/>
    <s v="New keys for site, current ones are so old and bending, wont fit in door"/>
    <m/>
    <m/>
    <m/>
    <m/>
    <m/>
    <m/>
    <m/>
    <m/>
    <m/>
    <m/>
    <m/>
    <m/>
    <m/>
    <m/>
    <m/>
    <m/>
    <m/>
    <m/>
    <m/>
    <m/>
    <m/>
    <e v="#REF!"/>
    <s v="SL58@tidalwaveautospa.com"/>
    <s v="Kyle Rovansek"/>
    <x v="3"/>
    <x v="2"/>
  </r>
  <r>
    <s v="Benjamin Barbour"/>
    <s v="EXP-10011943 "/>
    <n v="26.95"/>
    <d v="2024-03-07T00:00:00"/>
    <x v="22"/>
    <s v="Office Supplies"/>
    <s v="Part one - pens and printer ink (add this price with part 2)"/>
    <m/>
    <m/>
    <m/>
    <m/>
    <m/>
    <m/>
    <m/>
    <m/>
    <m/>
    <m/>
    <m/>
    <m/>
    <m/>
    <m/>
    <m/>
    <m/>
    <m/>
    <m/>
    <m/>
    <m/>
    <m/>
    <e v="#REF!"/>
    <s v="SL58@tidalwaveautospa.com"/>
    <s v="Kyle Rovansek"/>
    <x v="3"/>
    <x v="2"/>
  </r>
  <r>
    <s v="Benjamin Barbour"/>
    <s v="EXP-10011943 "/>
    <n v="88.52"/>
    <d v="2024-03-07T00:00:00"/>
    <x v="22"/>
    <s v="Office Supplies"/>
    <s v="Xpt paper and printer drum"/>
    <m/>
    <m/>
    <m/>
    <m/>
    <m/>
    <m/>
    <m/>
    <m/>
    <m/>
    <m/>
    <m/>
    <m/>
    <m/>
    <m/>
    <m/>
    <m/>
    <m/>
    <m/>
    <m/>
    <m/>
    <m/>
    <e v="#REF!"/>
    <s v="SL58@tidalwaveautospa.com"/>
    <s v="Kyle Rovansek"/>
    <x v="3"/>
    <x v="2"/>
  </r>
  <r>
    <s v="Benjamin Barbour"/>
    <s v="EXP-10011943 "/>
    <n v="12.82"/>
    <d v="2024-03-07T00:00:00"/>
    <x v="22"/>
    <s v="Office Supplies"/>
    <s v="Part two - pens and printer ink (add this with part one)"/>
    <m/>
    <m/>
    <m/>
    <m/>
    <m/>
    <m/>
    <m/>
    <m/>
    <m/>
    <m/>
    <m/>
    <m/>
    <m/>
    <m/>
    <m/>
    <m/>
    <m/>
    <m/>
    <m/>
    <m/>
    <m/>
    <e v="#REF!"/>
    <s v="SL58@tidalwaveautospa.com"/>
    <s v="Kyle Rovansek"/>
    <x v="3"/>
    <x v="2"/>
  </r>
  <r>
    <s v="Nicholas Way"/>
    <s v="EXP-10012157 "/>
    <n v="14.95"/>
    <d v="2024-03-09T00:00:00"/>
    <x v="0"/>
    <s v="Parts"/>
    <s v="Bolts/hardware"/>
    <m/>
    <m/>
    <m/>
    <m/>
    <m/>
    <m/>
    <m/>
    <m/>
    <m/>
    <m/>
    <m/>
    <m/>
    <m/>
    <m/>
    <m/>
    <m/>
    <m/>
    <m/>
    <m/>
    <m/>
    <m/>
    <e v="#REF!"/>
    <s v="SL246@tidalwaveautospa.com"/>
    <s v="Wesley Kurtz"/>
    <x v="3"/>
    <x v="2"/>
  </r>
  <r>
    <s v="Joseph Landfried"/>
    <s v="EXP-10011841 "/>
    <n v="139.32"/>
    <d v="2024-02-15T00:00:00"/>
    <x v="11"/>
    <s v="Office Furniture"/>
    <s v="shelves for back room"/>
    <m/>
    <m/>
    <m/>
    <m/>
    <m/>
    <m/>
    <m/>
    <m/>
    <m/>
    <m/>
    <m/>
    <m/>
    <m/>
    <m/>
    <m/>
    <m/>
    <m/>
    <m/>
    <m/>
    <m/>
    <m/>
    <e v="#REF!"/>
    <s v="SL20@tidalwaveautospa.com"/>
    <s v="Wesley Kurtz"/>
    <x v="3"/>
    <x v="2"/>
  </r>
  <r>
    <s v="Joseph Landfried"/>
    <s v="EXP-10011841 "/>
    <n v="8.68"/>
    <d v="2024-02-16T00:00:00"/>
    <x v="2"/>
    <s v="Parts"/>
    <s v="repair hydraulic line"/>
    <m/>
    <m/>
    <m/>
    <m/>
    <m/>
    <m/>
    <m/>
    <m/>
    <m/>
    <m/>
    <m/>
    <m/>
    <m/>
    <m/>
    <m/>
    <m/>
    <m/>
    <m/>
    <m/>
    <m/>
    <m/>
    <e v="#REF!"/>
    <s v="SL20@tidalwaveautospa.com"/>
    <s v="Wesley Kurtz"/>
    <x v="3"/>
    <x v="2"/>
  </r>
  <r>
    <s v="Joseph Landfried"/>
    <s v="EXP-10011841 "/>
    <n v="585"/>
    <d v="2024-02-16T00:00:00"/>
    <x v="2"/>
    <s v="Wash Repairs"/>
    <s v="rewire blower three"/>
    <m/>
    <m/>
    <m/>
    <m/>
    <m/>
    <m/>
    <m/>
    <m/>
    <m/>
    <m/>
    <m/>
    <m/>
    <m/>
    <m/>
    <m/>
    <m/>
    <m/>
    <m/>
    <m/>
    <m/>
    <m/>
    <e v="#REF!"/>
    <s v="SL20@tidalwaveautospa.com"/>
    <s v="Wesley Kurtz"/>
    <x v="3"/>
    <x v="2"/>
  </r>
  <r>
    <s v="Joseph Landfried"/>
    <s v="EXP-10011841 "/>
    <n v="80.989999999999995"/>
    <d v="2024-02-24T00:00:00"/>
    <x v="6"/>
    <s v="Wash Maintenance"/>
    <s v="hydraulic fluid"/>
    <m/>
    <m/>
    <m/>
    <m/>
    <m/>
    <m/>
    <m/>
    <m/>
    <m/>
    <m/>
    <m/>
    <m/>
    <m/>
    <m/>
    <m/>
    <m/>
    <m/>
    <m/>
    <m/>
    <m/>
    <m/>
    <e v="#REF!"/>
    <s v="SL20@tidalwaveautospa.com"/>
    <s v="Wesley Kurtz"/>
    <x v="3"/>
    <x v="2"/>
  </r>
  <r>
    <s v="Joseph Landfried"/>
    <s v="EXP-10011841 "/>
    <n v="14.03"/>
    <d v="2024-02-26T00:00:00"/>
    <x v="0"/>
    <s v="Office Supplies"/>
    <s v="toilet paper"/>
    <m/>
    <m/>
    <m/>
    <m/>
    <m/>
    <m/>
    <m/>
    <m/>
    <m/>
    <m/>
    <m/>
    <m/>
    <m/>
    <m/>
    <m/>
    <m/>
    <m/>
    <m/>
    <m/>
    <m/>
    <m/>
    <e v="#REF!"/>
    <s v="SL20@tidalwaveautospa.com"/>
    <s v="Wesley Kurtz"/>
    <x v="3"/>
    <x v="2"/>
  </r>
  <r>
    <s v="Joseph Landfried"/>
    <s v="EXP-10011841 "/>
    <n v="50.5"/>
    <d v="2024-02-27T00:00:00"/>
    <x v="2"/>
    <s v="Plumbing Expense"/>
    <s v="plumbing to fix drain on HP tank"/>
    <m/>
    <m/>
    <m/>
    <m/>
    <m/>
    <m/>
    <m/>
    <m/>
    <m/>
    <m/>
    <m/>
    <m/>
    <m/>
    <m/>
    <m/>
    <m/>
    <m/>
    <m/>
    <m/>
    <m/>
    <m/>
    <e v="#REF!"/>
    <s v="SL20@tidalwaveautospa.com"/>
    <s v="Wesley Kurtz"/>
    <x v="3"/>
    <x v="2"/>
  </r>
  <r>
    <s v="Joseph Landfried"/>
    <s v="EXP-10011841 "/>
    <n v="91.85"/>
    <d v="2024-02-29T00:00:00"/>
    <x v="2"/>
    <s v="Parts"/>
    <s v="pulley for dry and shine"/>
    <m/>
    <m/>
    <m/>
    <m/>
    <m/>
    <m/>
    <m/>
    <m/>
    <m/>
    <m/>
    <m/>
    <m/>
    <m/>
    <m/>
    <m/>
    <m/>
    <m/>
    <m/>
    <m/>
    <m/>
    <m/>
    <e v="#REF!"/>
    <s v="SL20@tidalwaveautospa.com"/>
    <s v="Wesley Kurtz"/>
    <x v="3"/>
    <x v="2"/>
  </r>
  <r>
    <s v="Joseph Landfried"/>
    <s v="EXP-10011841 "/>
    <n v="115.84"/>
    <d v="2024-03-01T00:00:00"/>
    <x v="11"/>
    <s v="Wash Maintenance"/>
    <s v="cleaning poles and pads"/>
    <m/>
    <m/>
    <m/>
    <m/>
    <m/>
    <m/>
    <m/>
    <m/>
    <m/>
    <m/>
    <m/>
    <m/>
    <m/>
    <m/>
    <m/>
    <m/>
    <m/>
    <m/>
    <m/>
    <m/>
    <m/>
    <e v="#REF!"/>
    <s v="SL20@tidalwaveautospa.com"/>
    <s v="Wesley Kurtz"/>
    <x v="3"/>
    <x v="2"/>
  </r>
  <r>
    <s v="Joseph Landfried"/>
    <s v="EXP-10011841 "/>
    <n v="6.58"/>
    <d v="2024-03-02T00:00:00"/>
    <x v="0"/>
    <s v="Wash Maintenance"/>
    <s v="vinegar to clean windows"/>
    <m/>
    <m/>
    <m/>
    <m/>
    <m/>
    <m/>
    <m/>
    <m/>
    <m/>
    <m/>
    <m/>
    <m/>
    <m/>
    <m/>
    <m/>
    <m/>
    <m/>
    <m/>
    <m/>
    <m/>
    <m/>
    <e v="#REF!"/>
    <s v="SL20@tidalwaveautospa.com"/>
    <s v="Wesley Kurtz"/>
    <x v="3"/>
    <x v="2"/>
  </r>
  <r>
    <s v="Joseph Landfried"/>
    <s v="EXP-10011841 "/>
    <n v="11.17"/>
    <d v="2024-03-04T00:00:00"/>
    <x v="8"/>
    <s v="Snacks"/>
    <s v="water and gatorade for staff"/>
    <m/>
    <m/>
    <m/>
    <m/>
    <m/>
    <m/>
    <m/>
    <m/>
    <m/>
    <m/>
    <m/>
    <m/>
    <m/>
    <m/>
    <m/>
    <m/>
    <m/>
    <m/>
    <m/>
    <m/>
    <m/>
    <e v="#REF!"/>
    <s v="SL20@tidalwaveautospa.com"/>
    <s v="Wesley Kurtz"/>
    <x v="3"/>
    <x v="2"/>
  </r>
  <r>
    <s v="Scott Blainey"/>
    <s v="EXP-10012040 "/>
    <n v="337.59"/>
    <d v="2024-02-28T00:00:00"/>
    <x v="0"/>
    <s v="Wash Maintenance"/>
    <s v="salt for softener"/>
    <m/>
    <m/>
    <m/>
    <m/>
    <m/>
    <m/>
    <m/>
    <m/>
    <m/>
    <m/>
    <m/>
    <m/>
    <m/>
    <m/>
    <m/>
    <m/>
    <m/>
    <m/>
    <m/>
    <m/>
    <m/>
    <e v="#REF!"/>
    <s v="SL184@tidalwaveautospa.com"/>
    <s v="Jeff Mathis"/>
    <x v="3"/>
    <x v="2"/>
  </r>
  <r>
    <s v="Scott Blainey"/>
    <s v="EXP-10012040 "/>
    <n v="102.89"/>
    <d v="2024-02-28T00:00:00"/>
    <x v="0"/>
    <s v="Wash Maintenance"/>
    <s v="cleaning supplies"/>
    <m/>
    <m/>
    <m/>
    <m/>
    <m/>
    <m/>
    <m/>
    <m/>
    <m/>
    <m/>
    <m/>
    <m/>
    <m/>
    <m/>
    <m/>
    <m/>
    <m/>
    <m/>
    <m/>
    <m/>
    <m/>
    <e v="#REF!"/>
    <s v="SL184@tidalwaveautospa.com"/>
    <s v="Jeff Mathis"/>
    <x v="3"/>
    <x v="2"/>
  </r>
  <r>
    <s v="Scott Blainey"/>
    <s v="EXP-10012040 "/>
    <n v="65.260000000000005"/>
    <d v="2024-03-01T00:00:00"/>
    <x v="9"/>
    <s v="Employee Incentives - Other"/>
    <s v="contest prizes"/>
    <m/>
    <m/>
    <m/>
    <m/>
    <m/>
    <m/>
    <m/>
    <m/>
    <m/>
    <m/>
    <m/>
    <m/>
    <m/>
    <m/>
    <m/>
    <m/>
    <m/>
    <m/>
    <m/>
    <m/>
    <m/>
    <e v="#REF!"/>
    <s v="SL184@tidalwaveautospa.com"/>
    <s v="Jeff Mathis"/>
    <x v="3"/>
    <x v="2"/>
  </r>
  <r>
    <s v="Scott Blainey"/>
    <s v="EXP-10012040 "/>
    <n v="65.75"/>
    <d v="2024-03-04T00:00:00"/>
    <x v="0"/>
    <s v="Wash Maintenance"/>
    <s v="towel buckets"/>
    <m/>
    <m/>
    <m/>
    <m/>
    <m/>
    <m/>
    <m/>
    <m/>
    <m/>
    <m/>
    <m/>
    <m/>
    <m/>
    <m/>
    <m/>
    <m/>
    <m/>
    <m/>
    <m/>
    <m/>
    <m/>
    <e v="#REF!"/>
    <s v="SL184@tidalwaveautospa.com"/>
    <s v="Jeff Mathis"/>
    <x v="3"/>
    <x v="2"/>
  </r>
  <r>
    <s v="Scott Blainey"/>
    <s v="EXP-10012040 "/>
    <n v="12.04"/>
    <d v="2024-03-05T00:00:00"/>
    <x v="0"/>
    <s v="Wash Maintenance"/>
    <s v="laundry soap"/>
    <m/>
    <m/>
    <m/>
    <m/>
    <m/>
    <m/>
    <m/>
    <m/>
    <m/>
    <m/>
    <m/>
    <m/>
    <m/>
    <m/>
    <m/>
    <m/>
    <m/>
    <m/>
    <m/>
    <m/>
    <m/>
    <e v="#REF!"/>
    <s v="SL184@tidalwaveautospa.com"/>
    <s v="Jeff Mathis"/>
    <x v="3"/>
    <x v="2"/>
  </r>
  <r>
    <s v="Scott Blainey"/>
    <s v="EXP-10012040 "/>
    <n v="259.01"/>
    <d v="2024-03-06T00:00:00"/>
    <x v="2"/>
    <s v="Parts"/>
    <s v="drain for compresor"/>
    <m/>
    <m/>
    <m/>
    <m/>
    <m/>
    <m/>
    <m/>
    <m/>
    <m/>
    <m/>
    <m/>
    <m/>
    <m/>
    <m/>
    <m/>
    <m/>
    <m/>
    <m/>
    <m/>
    <m/>
    <m/>
    <e v="#REF!"/>
    <s v="SL184@tidalwaveautospa.com"/>
    <s v="Jeff Mathis"/>
    <x v="3"/>
    <x v="2"/>
  </r>
  <r>
    <s v="Caitlin Toner"/>
    <s v="EXP-10011720 "/>
    <n v="41.83"/>
    <d v="2024-02-21T00:00:00"/>
    <x v="0"/>
    <s v="Snacks"/>
    <s v="Drink mix, super glue, water"/>
    <m/>
    <m/>
    <m/>
    <m/>
    <m/>
    <m/>
    <m/>
    <m/>
    <m/>
    <m/>
    <m/>
    <m/>
    <m/>
    <m/>
    <m/>
    <m/>
    <m/>
    <m/>
    <m/>
    <m/>
    <m/>
    <e v="#REF!"/>
    <s v="SL160@tidalwaveautospa.com"/>
    <s v="Jeff Mathis"/>
    <x v="3"/>
    <x v="2"/>
  </r>
  <r>
    <s v="Caitlin Toner"/>
    <s v="EXP-10011720 "/>
    <n v="125.54"/>
    <d v="2024-02-23T00:00:00"/>
    <x v="0"/>
    <s v="Office Supplies"/>
    <s v="Walkies"/>
    <m/>
    <m/>
    <m/>
    <m/>
    <m/>
    <m/>
    <m/>
    <m/>
    <m/>
    <m/>
    <m/>
    <m/>
    <m/>
    <m/>
    <m/>
    <m/>
    <m/>
    <m/>
    <m/>
    <m/>
    <m/>
    <e v="#REF!"/>
    <s v="SL160@tidalwaveautospa.com"/>
    <s v="Jeff Mathis"/>
    <x v="3"/>
    <x v="2"/>
  </r>
  <r>
    <s v="Caitlin Toner"/>
    <s v="EXP-10011720 "/>
    <n v="75.14"/>
    <d v="2024-02-23T00:00:00"/>
    <x v="16"/>
    <s v="Office Supplies"/>
    <s v="Mirrors for truck beds"/>
    <m/>
    <m/>
    <m/>
    <m/>
    <m/>
    <m/>
    <m/>
    <m/>
    <m/>
    <m/>
    <m/>
    <m/>
    <m/>
    <m/>
    <m/>
    <m/>
    <m/>
    <m/>
    <m/>
    <m/>
    <m/>
    <e v="#REF!"/>
    <s v="SL160@tidalwaveautospa.com"/>
    <s v="Jeff Mathis"/>
    <x v="3"/>
    <x v="2"/>
  </r>
  <r>
    <s v="Caitlin Toner"/>
    <s v="EXP-10011720 "/>
    <n v="190.89"/>
    <d v="2024-02-28T00:00:00"/>
    <x v="0"/>
    <s v="Itemized"/>
    <s v="Itemized"/>
    <n v="105.22"/>
    <s v="Snacks"/>
    <s v="Drink mixes, creamer, tax"/>
    <n v="85.64"/>
    <s v="Office Supplies"/>
    <s v="Cleaning towels, toilet paper, toilet cleaner, mouse traps, command strips, water"/>
    <m/>
    <m/>
    <m/>
    <m/>
    <m/>
    <m/>
    <m/>
    <m/>
    <m/>
    <m/>
    <m/>
    <m/>
    <m/>
    <m/>
    <m/>
    <e v="#REF!"/>
    <s v="SL160@tidalwaveautospa.com"/>
    <s v="Jeff Mathis"/>
    <x v="3"/>
    <x v="2"/>
  </r>
  <r>
    <s v="Caitlin Toner"/>
    <s v="EXP-10011720 "/>
    <n v="358.22"/>
    <d v="2024-03-09T00:00:00"/>
    <x v="0"/>
    <s v="Itemized"/>
    <s v="Itemized"/>
    <n v="233.14"/>
    <s v="Snacks"/>
    <s v="Snacks, creamer, tax"/>
    <n v="125.08"/>
    <s v="Wash Maintenance"/>
    <s v="Dawn, vinegar, degergent"/>
    <m/>
    <m/>
    <m/>
    <m/>
    <m/>
    <m/>
    <m/>
    <m/>
    <m/>
    <m/>
    <m/>
    <m/>
    <m/>
    <m/>
    <m/>
    <e v="#REF!"/>
    <s v="SL160@tidalwaveautospa.com"/>
    <s v="Jeff Mathis"/>
    <x v="3"/>
    <x v="2"/>
  </r>
  <r>
    <s v="Caitlin Toner"/>
    <s v="EXP-10011720 "/>
    <n v="125.76"/>
    <d v="2024-03-16T00:00:00"/>
    <x v="0"/>
    <s v="Itemized"/>
    <s v="Itemized"/>
    <n v="65.34"/>
    <s v="Office Supplies"/>
    <s v="Water, cleaning towels, flex tape, tax"/>
    <n v="60.42"/>
    <s v="Snacks"/>
    <s v="Coffee kcups, drink mixes"/>
    <m/>
    <m/>
    <m/>
    <m/>
    <m/>
    <m/>
    <m/>
    <m/>
    <m/>
    <m/>
    <m/>
    <m/>
    <m/>
    <m/>
    <m/>
    <e v="#REF!"/>
    <s v="SL160@tidalwaveautospa.com"/>
    <s v="Jeff Mathis"/>
    <x v="3"/>
    <x v="2"/>
  </r>
  <r>
    <s v="Anthony Mazzella"/>
    <s v="EXP-10012137 "/>
    <n v="144.36000000000001"/>
    <d v="2024-03-14T00:00:00"/>
    <x v="0"/>
    <s v="Office Supplies"/>
    <s v="toilet paper, weed killer ,water. safety goggles"/>
    <m/>
    <m/>
    <m/>
    <m/>
    <m/>
    <m/>
    <m/>
    <m/>
    <m/>
    <m/>
    <m/>
    <m/>
    <m/>
    <m/>
    <m/>
    <m/>
    <m/>
    <m/>
    <m/>
    <m/>
    <m/>
    <e v="#REF!"/>
    <s v="SL271@tidalwaveautospa.com"/>
    <s v="Wesley Kurtz"/>
    <x v="3"/>
    <x v="2"/>
  </r>
  <r>
    <s v="Anthony Mazzella"/>
    <s v="EXP-10012137 "/>
    <n v="4.3"/>
    <d v="2024-03-16T00:00:00"/>
    <x v="12"/>
    <s v="Advertising &amp; Promotion"/>
    <s v="dog treats for customers dog"/>
    <m/>
    <m/>
    <m/>
    <m/>
    <m/>
    <m/>
    <m/>
    <m/>
    <m/>
    <m/>
    <m/>
    <m/>
    <m/>
    <m/>
    <m/>
    <m/>
    <m/>
    <m/>
    <m/>
    <m/>
    <m/>
    <e v="#REF!"/>
    <s v="SL271@tidalwaveautospa.com"/>
    <s v="Wesley Kurtz"/>
    <x v="3"/>
    <x v="2"/>
  </r>
  <r>
    <s v="James Arnett"/>
    <s v="EXP-10012184 "/>
    <n v="86.25"/>
    <d v="2024-02-12T00:00:00"/>
    <x v="19"/>
    <s v="Office Supplies"/>
    <s v="water, TP, paper towels, snacks, drinks"/>
    <m/>
    <m/>
    <m/>
    <m/>
    <m/>
    <m/>
    <m/>
    <m/>
    <m/>
    <m/>
    <m/>
    <m/>
    <m/>
    <m/>
    <m/>
    <m/>
    <m/>
    <m/>
    <m/>
    <m/>
    <m/>
    <e v="#REF!"/>
    <s v="SL237@tidalwaveautospa.com"/>
    <s v="Wesley Kurtz"/>
    <x v="3"/>
    <x v="2"/>
  </r>
  <r>
    <s v="James Arnett"/>
    <s v="EXP-10012184 "/>
    <n v="12.23"/>
    <d v="2024-02-16T00:00:00"/>
    <x v="15"/>
    <s v="Wash Maintenance"/>
    <s v="laundry detergent"/>
    <m/>
    <m/>
    <m/>
    <m/>
    <m/>
    <m/>
    <m/>
    <m/>
    <m/>
    <m/>
    <m/>
    <m/>
    <m/>
    <m/>
    <m/>
    <m/>
    <m/>
    <m/>
    <m/>
    <m/>
    <m/>
    <e v="#REF!"/>
    <s v="SL237@tidalwaveautospa.com"/>
    <s v="Wesley Kurtz"/>
    <x v="3"/>
    <x v="2"/>
  </r>
  <r>
    <s v="James Arnett"/>
    <s v="EXP-10012184 "/>
    <n v="19.940000000000001"/>
    <d v="2024-03-01T00:00:00"/>
    <x v="1"/>
    <s v="Parts"/>
    <s v="valve clips needed"/>
    <m/>
    <m/>
    <m/>
    <m/>
    <m/>
    <m/>
    <m/>
    <m/>
    <m/>
    <m/>
    <m/>
    <m/>
    <m/>
    <m/>
    <m/>
    <m/>
    <m/>
    <m/>
    <m/>
    <m/>
    <m/>
    <e v="#REF!"/>
    <s v="SL237@tidalwaveautospa.com"/>
    <s v="Wesley Kurtz"/>
    <x v="3"/>
    <x v="2"/>
  </r>
  <r>
    <s v="James Arnett"/>
    <s v="EXP-10012184 "/>
    <n v="106.97"/>
    <d v="2024-03-02T00:00:00"/>
    <x v="0"/>
    <s v="Wash Maintenance"/>
    <s v="new hose needed"/>
    <m/>
    <m/>
    <m/>
    <m/>
    <m/>
    <m/>
    <m/>
    <m/>
    <m/>
    <m/>
    <m/>
    <m/>
    <m/>
    <m/>
    <m/>
    <m/>
    <m/>
    <m/>
    <m/>
    <m/>
    <m/>
    <e v="#REF!"/>
    <s v="SL237@tidalwaveautospa.com"/>
    <s v="Wesley Kurtz"/>
    <x v="3"/>
    <x v="2"/>
  </r>
  <r>
    <s v="James Arnett"/>
    <s v="EXP-10012184 "/>
    <n v="101.65"/>
    <d v="2024-03-04T00:00:00"/>
    <x v="0"/>
    <s v="Wash Maintenance"/>
    <s v="Hose needed"/>
    <m/>
    <m/>
    <m/>
    <m/>
    <m/>
    <m/>
    <m/>
    <m/>
    <m/>
    <m/>
    <m/>
    <m/>
    <m/>
    <m/>
    <m/>
    <m/>
    <m/>
    <m/>
    <m/>
    <m/>
    <m/>
    <e v="#REF!"/>
    <s v="SL237@tidalwaveautospa.com"/>
    <s v="Wesley Kurtz"/>
    <x v="3"/>
    <x v="2"/>
  </r>
  <r>
    <s v="James Arnett"/>
    <s v="EXP-10012184 "/>
    <n v="494.25"/>
    <d v="2024-03-06T00:00:00"/>
    <x v="2"/>
    <s v="Wash Maintenance"/>
    <s v="hydraulic hoses needed"/>
    <m/>
    <m/>
    <m/>
    <m/>
    <m/>
    <m/>
    <m/>
    <m/>
    <m/>
    <m/>
    <m/>
    <m/>
    <m/>
    <m/>
    <m/>
    <m/>
    <m/>
    <m/>
    <m/>
    <m/>
    <m/>
    <e v="#REF!"/>
    <s v="SL237@tidalwaveautospa.com"/>
    <s v="Wesley Kurtz"/>
    <x v="3"/>
    <x v="2"/>
  </r>
  <r>
    <s v="James Arnett"/>
    <s v="EXP-10012184 "/>
    <n v="527.51"/>
    <d v="2024-03-10T00:00:00"/>
    <x v="2"/>
    <s v="Parts"/>
    <s v="parts needed"/>
    <m/>
    <m/>
    <m/>
    <m/>
    <m/>
    <m/>
    <m/>
    <m/>
    <m/>
    <m/>
    <m/>
    <m/>
    <m/>
    <m/>
    <m/>
    <m/>
    <m/>
    <m/>
    <m/>
    <m/>
    <m/>
    <e v="#REF!"/>
    <s v="SL237@tidalwaveautospa.com"/>
    <s v="Wesley Kurtz"/>
    <x v="3"/>
    <x v="2"/>
  </r>
  <r>
    <s v="James Arnett"/>
    <s v="EXP-10012184 "/>
    <n v="56.44"/>
    <d v="2024-03-18T00:00:00"/>
    <x v="0"/>
    <s v="Office Supplies"/>
    <s v="paper for XPTS"/>
    <m/>
    <m/>
    <m/>
    <m/>
    <m/>
    <m/>
    <m/>
    <m/>
    <m/>
    <m/>
    <m/>
    <m/>
    <m/>
    <m/>
    <m/>
    <m/>
    <m/>
    <m/>
    <m/>
    <m/>
    <m/>
    <e v="#REF!"/>
    <s v="SL237@tidalwaveautospa.com"/>
    <s v="Wesley Kurtz"/>
    <x v="3"/>
    <x v="2"/>
  </r>
  <r>
    <s v="Howard Montes"/>
    <s v="EXP-10012203 "/>
    <n v="32.659999999999997"/>
    <d v="2024-02-20T00:00:00"/>
    <x v="0"/>
    <s v="Office Supplies"/>
    <s v="Toiler bowl cleaner"/>
    <m/>
    <m/>
    <m/>
    <m/>
    <m/>
    <m/>
    <m/>
    <m/>
    <m/>
    <m/>
    <m/>
    <m/>
    <m/>
    <m/>
    <m/>
    <m/>
    <m/>
    <m/>
    <m/>
    <m/>
    <m/>
    <e v="#REF!"/>
    <s v="SL122@tidalwaveautospa.com"/>
    <s v="Jeff Mathis"/>
    <x v="3"/>
    <x v="2"/>
  </r>
  <r>
    <s v="Howard Montes"/>
    <s v="EXP-10012203 "/>
    <n v="523"/>
    <d v="2024-02-22T00:00:00"/>
    <x v="0"/>
    <s v="Office Supplies"/>
    <s v="Card for interim, grease"/>
    <m/>
    <m/>
    <m/>
    <m/>
    <m/>
    <m/>
    <m/>
    <m/>
    <m/>
    <m/>
    <m/>
    <m/>
    <m/>
    <m/>
    <m/>
    <m/>
    <m/>
    <m/>
    <m/>
    <m/>
    <m/>
    <e v="#REF!"/>
    <s v="SL122@tidalwaveautospa.com"/>
    <s v="Jeff Mathis"/>
    <x v="3"/>
    <x v="2"/>
  </r>
  <r>
    <s v="Howard Montes"/>
    <s v="EXP-10012203 "/>
    <n v="292.14"/>
    <d v="2024-02-22T00:00:00"/>
    <x v="0"/>
    <s v="Wash Maintenance"/>
    <s v="grease, cable ties, antifreeze"/>
    <m/>
    <m/>
    <m/>
    <m/>
    <m/>
    <m/>
    <m/>
    <m/>
    <m/>
    <m/>
    <m/>
    <m/>
    <m/>
    <m/>
    <m/>
    <m/>
    <m/>
    <m/>
    <m/>
    <m/>
    <m/>
    <e v="#REF!"/>
    <s v="SL122@tidalwaveautospa.com"/>
    <s v="Jeff Mathis"/>
    <x v="3"/>
    <x v="2"/>
  </r>
  <r>
    <s v="Howard Montes"/>
    <s v="EXP-10012203 "/>
    <n v="28.46"/>
    <d v="2024-02-26T00:00:00"/>
    <x v="0"/>
    <s v="Wash Maintenance"/>
    <s v="Prep buckets"/>
    <m/>
    <m/>
    <m/>
    <m/>
    <m/>
    <m/>
    <m/>
    <m/>
    <m/>
    <m/>
    <m/>
    <m/>
    <m/>
    <m/>
    <m/>
    <m/>
    <m/>
    <m/>
    <m/>
    <m/>
    <m/>
    <e v="#REF!"/>
    <s v="SL122@tidalwaveautospa.com"/>
    <s v="Jeff Mathis"/>
    <x v="3"/>
    <x v="2"/>
  </r>
  <r>
    <s v="Howard Montes"/>
    <s v="EXP-10012203 "/>
    <n v="12.06"/>
    <d v="2024-02-26T00:00:00"/>
    <x v="0"/>
    <s v="Parts"/>
    <s v="Sharkbite connectors"/>
    <m/>
    <m/>
    <m/>
    <m/>
    <m/>
    <m/>
    <m/>
    <m/>
    <m/>
    <m/>
    <m/>
    <m/>
    <m/>
    <m/>
    <m/>
    <m/>
    <m/>
    <m/>
    <m/>
    <m/>
    <m/>
    <e v="#REF!"/>
    <s v="SL122@tidalwaveautospa.com"/>
    <s v="Jeff Mathis"/>
    <x v="3"/>
    <x v="2"/>
  </r>
  <r>
    <s v="Howard Montes"/>
    <s v="EXP-10012203 "/>
    <n v="137.29"/>
    <d v="2024-03-03T00:00:00"/>
    <x v="0"/>
    <s v="Wash Maintenance"/>
    <s v="bucket, paint marker, screws"/>
    <m/>
    <m/>
    <m/>
    <m/>
    <m/>
    <m/>
    <m/>
    <m/>
    <m/>
    <m/>
    <m/>
    <m/>
    <m/>
    <m/>
    <m/>
    <m/>
    <m/>
    <m/>
    <m/>
    <m/>
    <m/>
    <e v="#REF!"/>
    <s v="SL122@tidalwaveautospa.com"/>
    <s v="Jeff Mathis"/>
    <x v="3"/>
    <x v="2"/>
  </r>
  <r>
    <s v="Howard Montes"/>
    <s v="EXP-10012203 "/>
    <n v="278.75"/>
    <d v="2024-03-03T00:00:00"/>
    <x v="0"/>
    <s v="Office Supplies"/>
    <s v="hooks, gloves, hangers, clipboards, binders, trash bags"/>
    <m/>
    <m/>
    <m/>
    <m/>
    <m/>
    <m/>
    <m/>
    <m/>
    <m/>
    <m/>
    <m/>
    <m/>
    <m/>
    <m/>
    <m/>
    <m/>
    <m/>
    <m/>
    <m/>
    <m/>
    <m/>
    <e v="#REF!"/>
    <s v="SL122@tidalwaveautospa.com"/>
    <s v="Jeff Mathis"/>
    <x v="3"/>
    <x v="2"/>
  </r>
  <r>
    <s v="Howard Montes"/>
    <s v="EXP-10012203 "/>
    <n v="198.15"/>
    <d v="2024-03-03T00:00:00"/>
    <x v="0"/>
    <s v="Wash Maintenance"/>
    <s v="telescopic pole, bucket"/>
    <m/>
    <m/>
    <m/>
    <m/>
    <m/>
    <m/>
    <m/>
    <m/>
    <m/>
    <m/>
    <m/>
    <m/>
    <m/>
    <m/>
    <m/>
    <m/>
    <m/>
    <m/>
    <m/>
    <m/>
    <m/>
    <e v="#REF!"/>
    <s v="SL122@tidalwaveautospa.com"/>
    <s v="Jeff Mathis"/>
    <x v="3"/>
    <x v="2"/>
  </r>
  <r>
    <s v="Howard Montes"/>
    <s v="EXP-10012203 "/>
    <n v="21.94"/>
    <d v="2024-03-04T00:00:00"/>
    <x v="0"/>
    <s v="Wash Maintenance"/>
    <s v="cleaner"/>
    <m/>
    <m/>
    <m/>
    <m/>
    <m/>
    <m/>
    <m/>
    <m/>
    <m/>
    <m/>
    <m/>
    <m/>
    <m/>
    <m/>
    <m/>
    <m/>
    <m/>
    <m/>
    <m/>
    <m/>
    <m/>
    <e v="#REF!"/>
    <s v="SL122@tidalwaveautospa.com"/>
    <s v="Jeff Mathis"/>
    <x v="3"/>
    <x v="2"/>
  </r>
  <r>
    <s v="Howard Montes"/>
    <s v="EXP-10012203 "/>
    <n v="57.6"/>
    <d v="2024-03-06T00:00:00"/>
    <x v="0"/>
    <s v="Small Tools"/>
    <s v="gear puller"/>
    <m/>
    <m/>
    <m/>
    <m/>
    <m/>
    <m/>
    <m/>
    <m/>
    <m/>
    <m/>
    <m/>
    <m/>
    <m/>
    <m/>
    <m/>
    <m/>
    <m/>
    <m/>
    <m/>
    <m/>
    <m/>
    <e v="#REF!"/>
    <s v="SL122@tidalwaveautospa.com"/>
    <s v="Jeff Mathis"/>
    <x v="3"/>
    <x v="2"/>
  </r>
  <r>
    <s v="Howard Montes"/>
    <s v="EXP-10012203 "/>
    <n v="43.86"/>
    <d v="2024-03-07T00:00:00"/>
    <x v="0"/>
    <s v="Small Tools"/>
    <s v="tool set"/>
    <m/>
    <m/>
    <m/>
    <m/>
    <m/>
    <m/>
    <m/>
    <m/>
    <m/>
    <m/>
    <m/>
    <m/>
    <m/>
    <m/>
    <m/>
    <m/>
    <m/>
    <m/>
    <m/>
    <m/>
    <m/>
    <e v="#REF!"/>
    <s v="SL122@tidalwaveautospa.com"/>
    <s v="Jeff Mathis"/>
    <x v="3"/>
    <x v="2"/>
  </r>
  <r>
    <s v="Howard Montes"/>
    <s v="EXP-10012203 "/>
    <n v="9.61"/>
    <d v="2024-03-13T00:00:00"/>
    <x v="0"/>
    <s v="Parts"/>
    <s v="square key"/>
    <m/>
    <m/>
    <m/>
    <m/>
    <m/>
    <m/>
    <m/>
    <m/>
    <m/>
    <m/>
    <m/>
    <m/>
    <m/>
    <m/>
    <m/>
    <m/>
    <m/>
    <m/>
    <m/>
    <m/>
    <m/>
    <e v="#REF!"/>
    <s v="SL122@tidalwaveautospa.com"/>
    <s v="Jeff Mathis"/>
    <x v="3"/>
    <x v="2"/>
  </r>
  <r>
    <s v="Howard Montes"/>
    <s v="EXP-10012203 "/>
    <n v="14.7"/>
    <d v="2024-03-13T00:00:00"/>
    <x v="0"/>
    <s v="Small Tools"/>
    <s v="engineers triangular"/>
    <m/>
    <m/>
    <m/>
    <m/>
    <m/>
    <m/>
    <m/>
    <m/>
    <m/>
    <m/>
    <m/>
    <m/>
    <m/>
    <m/>
    <m/>
    <m/>
    <m/>
    <m/>
    <m/>
    <m/>
    <m/>
    <e v="#REF!"/>
    <s v="SL122@tidalwaveautospa.com"/>
    <s v="Jeff Mathis"/>
    <x v="3"/>
    <x v="2"/>
  </r>
  <r>
    <s v="Howard Montes"/>
    <s v="EXP-10012203 "/>
    <n v="10.96"/>
    <d v="2024-03-15T00:00:00"/>
    <x v="0"/>
    <s v="Small Tools"/>
    <s v="drill brush set"/>
    <m/>
    <m/>
    <m/>
    <m/>
    <m/>
    <m/>
    <m/>
    <m/>
    <m/>
    <m/>
    <m/>
    <m/>
    <m/>
    <m/>
    <m/>
    <m/>
    <m/>
    <m/>
    <m/>
    <m/>
    <m/>
    <e v="#REF!"/>
    <s v="SL122@tidalwaveautospa.com"/>
    <s v="Jeff Mathis"/>
    <x v="3"/>
    <x v="2"/>
  </r>
  <r>
    <s v="Howard Montes"/>
    <s v="EXP-10012203 "/>
    <n v="74.010000000000005"/>
    <d v="2024-03-15T00:00:00"/>
    <x v="0"/>
    <s v="Wash Maintenance"/>
    <s v="roundup, bowl cleaner, toilet brush, stain remover"/>
    <m/>
    <m/>
    <m/>
    <m/>
    <m/>
    <m/>
    <m/>
    <m/>
    <m/>
    <m/>
    <m/>
    <m/>
    <m/>
    <m/>
    <m/>
    <m/>
    <m/>
    <m/>
    <m/>
    <m/>
    <m/>
    <e v="#REF!"/>
    <s v="SL122@tidalwaveautospa.com"/>
    <s v="Jeff Mathis"/>
    <x v="3"/>
    <x v="2"/>
  </r>
  <r>
    <s v="Howard Montes"/>
    <s v="EXP-10012203 "/>
    <n v="12.79"/>
    <d v="2024-03-16T00:00:00"/>
    <x v="8"/>
    <s v="Snacks"/>
    <s v="Water"/>
    <m/>
    <m/>
    <m/>
    <m/>
    <m/>
    <m/>
    <m/>
    <m/>
    <m/>
    <m/>
    <m/>
    <m/>
    <m/>
    <m/>
    <m/>
    <m/>
    <m/>
    <m/>
    <m/>
    <m/>
    <m/>
    <e v="#REF!"/>
    <s v="SL122@tidalwaveautospa.com"/>
    <s v="Jeff Mathis"/>
    <x v="3"/>
    <x v="2"/>
  </r>
  <r>
    <s v="Don Cross"/>
    <s v="EXP-10012199 "/>
    <n v="969.69"/>
    <d v="2024-02-29T00:00:00"/>
    <x v="6"/>
    <s v="Wash Maintenance"/>
    <s v="uline carts and suplies"/>
    <m/>
    <m/>
    <m/>
    <m/>
    <m/>
    <m/>
    <m/>
    <m/>
    <m/>
    <m/>
    <m/>
    <m/>
    <m/>
    <m/>
    <m/>
    <m/>
    <m/>
    <m/>
    <m/>
    <m/>
    <m/>
    <e v="#REF!"/>
    <s v="SL165@tidalwaveautospa.com"/>
    <s v="Jeff Mathis"/>
    <x v="3"/>
    <x v="2"/>
  </r>
  <r>
    <s v="Don Cross"/>
    <s v="EXP-10012199 "/>
    <n v="80.36"/>
    <d v="2024-03-02T00:00:00"/>
    <x v="6"/>
    <s v="Snacks"/>
    <s v="water and electrolytes and buggees"/>
    <m/>
    <m/>
    <m/>
    <m/>
    <m/>
    <m/>
    <m/>
    <m/>
    <m/>
    <m/>
    <m/>
    <m/>
    <m/>
    <m/>
    <m/>
    <m/>
    <m/>
    <m/>
    <m/>
    <m/>
    <m/>
    <e v="#REF!"/>
    <s v="SL165@tidalwaveautospa.com"/>
    <s v="Jeff Mathis"/>
    <x v="3"/>
    <x v="2"/>
  </r>
  <r>
    <s v="Don Cross"/>
    <s v="EXP-10012199 "/>
    <n v="98.45"/>
    <d v="2024-03-14T00:00:00"/>
    <x v="6"/>
    <s v="Wash Maintenance"/>
    <s v="dawn for windows"/>
    <m/>
    <m/>
    <m/>
    <m/>
    <m/>
    <m/>
    <m/>
    <m/>
    <m/>
    <m/>
    <m/>
    <m/>
    <m/>
    <m/>
    <m/>
    <m/>
    <m/>
    <m/>
    <m/>
    <m/>
    <m/>
    <e v="#REF!"/>
    <s v="SL165@tidalwaveautospa.com"/>
    <s v="Jeff Mathis"/>
    <x v="3"/>
    <x v="2"/>
  </r>
  <r>
    <s v="Gregory Smith"/>
    <s v="EXP-10012252 "/>
    <n v="6.97"/>
    <d v="2024-02-22T00:00:00"/>
    <x v="0"/>
    <s v="Snacks"/>
    <s v="Employee water"/>
    <m/>
    <m/>
    <m/>
    <m/>
    <m/>
    <m/>
    <m/>
    <m/>
    <m/>
    <m/>
    <m/>
    <m/>
    <m/>
    <m/>
    <m/>
    <m/>
    <m/>
    <m/>
    <m/>
    <m/>
    <m/>
    <e v="#REF!"/>
    <s v="SL137@tidalwaveautospa.com"/>
    <s v="Michael Dodge"/>
    <x v="3"/>
    <x v="2"/>
  </r>
  <r>
    <s v="Gregory Smith"/>
    <s v="EXP-10012252 "/>
    <n v="50"/>
    <d v="2024-02-22T00:00:00"/>
    <x v="14"/>
    <s v="Annual Inspection"/>
    <s v="Fire Inspection"/>
    <m/>
    <m/>
    <m/>
    <m/>
    <m/>
    <m/>
    <m/>
    <m/>
    <m/>
    <m/>
    <m/>
    <m/>
    <m/>
    <m/>
    <m/>
    <m/>
    <m/>
    <m/>
    <m/>
    <m/>
    <m/>
    <e v="#REF!"/>
    <s v="SL137@tidalwaveautospa.com"/>
    <s v="Michael Dodge"/>
    <x v="3"/>
    <x v="2"/>
  </r>
  <r>
    <s v="Gregory Smith"/>
    <s v="EXP-10012252 "/>
    <n v="34.22"/>
    <d v="2024-03-11T00:00:00"/>
    <x v="0"/>
    <s v="Safety Supplies"/>
    <s v="Gloves"/>
    <m/>
    <m/>
    <m/>
    <m/>
    <m/>
    <m/>
    <m/>
    <m/>
    <m/>
    <m/>
    <m/>
    <m/>
    <m/>
    <m/>
    <m/>
    <m/>
    <m/>
    <m/>
    <m/>
    <m/>
    <m/>
    <e v="#REF!"/>
    <s v="SL137@tidalwaveautospa.com"/>
    <s v="Michael Dodge"/>
    <x v="3"/>
    <x v="2"/>
  </r>
  <r>
    <s v="Gregory Smith"/>
    <s v="EXP-10012252 "/>
    <n v="36.26"/>
    <d v="2024-03-13T00:00:00"/>
    <x v="0"/>
    <s v="Wash Maintenance"/>
    <s v="Broom, Bathroom Supplies"/>
    <m/>
    <m/>
    <m/>
    <m/>
    <m/>
    <m/>
    <m/>
    <m/>
    <m/>
    <m/>
    <m/>
    <m/>
    <m/>
    <m/>
    <m/>
    <m/>
    <m/>
    <m/>
    <m/>
    <m/>
    <m/>
    <e v="#REF!"/>
    <s v="SL137@tidalwaveautospa.com"/>
    <s v="Michael Dodge"/>
    <x v="3"/>
    <x v="2"/>
  </r>
  <r>
    <s v="Gregory Smith"/>
    <s v="EXP-10012252 "/>
    <n v="22.06"/>
    <d v="2024-03-14T00:00:00"/>
    <x v="30"/>
    <s v="Snacks"/>
    <s v="Employee Water"/>
    <m/>
    <m/>
    <m/>
    <m/>
    <m/>
    <m/>
    <m/>
    <m/>
    <m/>
    <m/>
    <m/>
    <m/>
    <m/>
    <m/>
    <m/>
    <m/>
    <m/>
    <m/>
    <m/>
    <m/>
    <m/>
    <e v="#REF!"/>
    <s v="SL137@tidalwaveautospa.com"/>
    <s v="Michael Dodge"/>
    <x v="3"/>
    <x v="2"/>
  </r>
  <r>
    <s v="Gregory Smith"/>
    <s v="EXP-10012252 "/>
    <n v="18.18"/>
    <d v="2024-03-18T00:00:00"/>
    <x v="0"/>
    <s v="Small Tools"/>
    <s v="Foam Cannon"/>
    <m/>
    <m/>
    <m/>
    <m/>
    <m/>
    <m/>
    <m/>
    <m/>
    <m/>
    <m/>
    <m/>
    <m/>
    <m/>
    <m/>
    <m/>
    <m/>
    <m/>
    <m/>
    <m/>
    <m/>
    <m/>
    <e v="#REF!"/>
    <s v="SL137@tidalwaveautospa.com"/>
    <s v="Michael Dodge"/>
    <x v="3"/>
    <x v="2"/>
  </r>
  <r>
    <s v="Gregory Smith"/>
    <s v="EXP-10012252 "/>
    <n v="8.5500000000000007"/>
    <d v="2024-03-18T00:00:00"/>
    <x v="6"/>
    <s v="Wash Maintenance"/>
    <s v="Air Oil"/>
    <m/>
    <m/>
    <m/>
    <m/>
    <m/>
    <m/>
    <m/>
    <m/>
    <m/>
    <m/>
    <m/>
    <m/>
    <m/>
    <m/>
    <m/>
    <m/>
    <m/>
    <m/>
    <m/>
    <m/>
    <m/>
    <e v="#REF!"/>
    <s v="SL137@tidalwaveautospa.com"/>
    <s v="Michael Dodge"/>
    <x v="3"/>
    <x v="2"/>
  </r>
  <r>
    <s v="Gregory Smith"/>
    <s v="EXP-10012252 "/>
    <n v="55.62"/>
    <d v="2024-03-18T00:00:00"/>
    <x v="0"/>
    <s v="Wash Maintenance"/>
    <s v="Prep Buckets"/>
    <m/>
    <m/>
    <m/>
    <m/>
    <m/>
    <m/>
    <m/>
    <m/>
    <m/>
    <m/>
    <m/>
    <m/>
    <m/>
    <m/>
    <m/>
    <m/>
    <m/>
    <m/>
    <m/>
    <m/>
    <m/>
    <e v="#REF!"/>
    <s v="SL137@tidalwaveautospa.com"/>
    <s v="Michael Dodge"/>
    <x v="3"/>
    <x v="2"/>
  </r>
  <r>
    <s v="Justin Cowans"/>
    <s v="EXP-10012270 "/>
    <n v="53.01"/>
    <d v="2024-01-22T00:00:00"/>
    <x v="11"/>
    <s v="Wash Maintenance"/>
    <s v="ice melt and water"/>
    <m/>
    <m/>
    <m/>
    <m/>
    <m/>
    <m/>
    <m/>
    <m/>
    <m/>
    <m/>
    <m/>
    <m/>
    <m/>
    <m/>
    <m/>
    <m/>
    <m/>
    <m/>
    <m/>
    <m/>
    <m/>
    <e v="#REF!"/>
    <s v="SL289@tidalwaveautospa.com"/>
    <s v="Andrew Stephens"/>
    <x v="3"/>
    <x v="2"/>
  </r>
  <r>
    <s v="Justin Cowans"/>
    <s v="EXP-10012270 "/>
    <n v="41.98"/>
    <d v="2024-02-07T00:00:00"/>
    <x v="11"/>
    <s v="Wash Maintenance"/>
    <s v="hose reel"/>
    <m/>
    <m/>
    <m/>
    <m/>
    <m/>
    <m/>
    <m/>
    <m/>
    <m/>
    <m/>
    <m/>
    <m/>
    <m/>
    <m/>
    <m/>
    <m/>
    <m/>
    <m/>
    <m/>
    <m/>
    <m/>
    <e v="#REF!"/>
    <s v="SL289@tidalwaveautospa.com"/>
    <s v="Andrew Stephens"/>
    <x v="3"/>
    <x v="2"/>
  </r>
  <r>
    <s v="Justin Cowans"/>
    <s v="EXP-10012270 "/>
    <n v="6.29"/>
    <d v="2024-02-23T00:00:00"/>
    <x v="6"/>
    <s v="Office Supplies"/>
    <s v="toliet bowl repair kit"/>
    <m/>
    <m/>
    <m/>
    <m/>
    <m/>
    <m/>
    <m/>
    <m/>
    <m/>
    <m/>
    <m/>
    <m/>
    <m/>
    <m/>
    <m/>
    <m/>
    <m/>
    <m/>
    <m/>
    <m/>
    <m/>
    <e v="#REF!"/>
    <s v="SL289@tidalwaveautospa.com"/>
    <s v="Andrew Stephens"/>
    <x v="3"/>
    <x v="2"/>
  </r>
  <r>
    <s v="Justin Cowans"/>
    <s v="EXP-10012270 "/>
    <n v="76.14"/>
    <d v="2024-02-24T00:00:00"/>
    <x v="11"/>
    <s v="Wash Maintenance"/>
    <s v="fabric softner and water bottles"/>
    <m/>
    <m/>
    <m/>
    <m/>
    <m/>
    <m/>
    <m/>
    <m/>
    <m/>
    <m/>
    <m/>
    <m/>
    <m/>
    <m/>
    <m/>
    <m/>
    <m/>
    <m/>
    <m/>
    <m/>
    <m/>
    <e v="#REF!"/>
    <s v="SL289@tidalwaveautospa.com"/>
    <s v="Andrew Stephens"/>
    <x v="3"/>
    <x v="2"/>
  </r>
  <r>
    <s v="Justin Cowans"/>
    <s v="EXP-10012270 "/>
    <n v="27.3"/>
    <d v="2024-02-24T00:00:00"/>
    <x v="7"/>
    <s v="Car Wash"/>
    <s v="credit card test did not the sale"/>
    <m/>
    <m/>
    <m/>
    <m/>
    <m/>
    <m/>
    <m/>
    <m/>
    <m/>
    <m/>
    <m/>
    <m/>
    <m/>
    <m/>
    <m/>
    <m/>
    <m/>
    <m/>
    <m/>
    <m/>
    <m/>
    <e v="#REF!"/>
    <s v="SL289@tidalwaveautospa.com"/>
    <s v="Andrew Stephens"/>
    <x v="3"/>
    <x v="2"/>
  </r>
  <r>
    <s v="Justin Cowans"/>
    <s v="EXP-10012270 "/>
    <n v="12.6"/>
    <d v="2024-02-24T00:00:00"/>
    <x v="7"/>
    <s v="Car Wash"/>
    <s v="credit card test did not the sale"/>
    <m/>
    <m/>
    <m/>
    <m/>
    <m/>
    <m/>
    <m/>
    <m/>
    <m/>
    <m/>
    <m/>
    <m/>
    <m/>
    <m/>
    <m/>
    <m/>
    <m/>
    <m/>
    <m/>
    <m/>
    <m/>
    <e v="#REF!"/>
    <s v="SL289@tidalwaveautospa.com"/>
    <s v="Andrew Stephens"/>
    <x v="3"/>
    <x v="2"/>
  </r>
  <r>
    <s v="Justin Cowans"/>
    <s v="EXP-10012270 "/>
    <n v="12.6"/>
    <d v="2024-02-24T00:00:00"/>
    <x v="7"/>
    <s v="Car Wash"/>
    <s v="credit card test did not the sale"/>
    <m/>
    <m/>
    <m/>
    <m/>
    <m/>
    <m/>
    <m/>
    <m/>
    <m/>
    <m/>
    <m/>
    <m/>
    <m/>
    <m/>
    <m/>
    <m/>
    <m/>
    <m/>
    <m/>
    <m/>
    <m/>
    <e v="#REF!"/>
    <s v="SL289@tidalwaveautospa.com"/>
    <s v="Andrew Stephens"/>
    <x v="3"/>
    <x v="2"/>
  </r>
  <r>
    <s v="Justin Cowans"/>
    <s v="EXP-10012270 "/>
    <n v="31.5"/>
    <d v="2024-02-24T00:00:00"/>
    <x v="7"/>
    <s v="Car Wash"/>
    <s v="credit card test did not the sale"/>
    <m/>
    <m/>
    <m/>
    <m/>
    <m/>
    <m/>
    <m/>
    <m/>
    <m/>
    <m/>
    <m/>
    <m/>
    <m/>
    <m/>
    <m/>
    <m/>
    <m/>
    <m/>
    <m/>
    <m/>
    <m/>
    <e v="#REF!"/>
    <s v="SL289@tidalwaveautospa.com"/>
    <s v="Andrew Stephens"/>
    <x v="3"/>
    <x v="2"/>
  </r>
  <r>
    <s v="Justin Cowans"/>
    <s v="EXP-10010150 "/>
    <n v="3.54"/>
    <d v="2023-12-19T00:00:00"/>
    <x v="11"/>
    <s v="Office Supplies"/>
    <s v="plunger"/>
    <m/>
    <m/>
    <m/>
    <m/>
    <m/>
    <m/>
    <m/>
    <m/>
    <m/>
    <m/>
    <m/>
    <m/>
    <m/>
    <m/>
    <m/>
    <m/>
    <m/>
    <m/>
    <m/>
    <m/>
    <m/>
    <e v="#REF!"/>
    <s v="SL289@tidalwaveautospa.com"/>
    <s v="Andrew Stephens"/>
    <x v="3"/>
    <x v="2"/>
  </r>
  <r>
    <s v="Justin Cowans"/>
    <s v="EXP-10010150 "/>
    <n v="77.33"/>
    <d v="2023-12-19T00:00:00"/>
    <x v="0"/>
    <s v="Wash Maintenance"/>
    <s v="water, sprayer for hose"/>
    <m/>
    <m/>
    <m/>
    <m/>
    <m/>
    <m/>
    <m/>
    <m/>
    <m/>
    <m/>
    <m/>
    <m/>
    <m/>
    <m/>
    <m/>
    <m/>
    <m/>
    <m/>
    <m/>
    <m/>
    <m/>
    <e v="#REF!"/>
    <s v="SL289@tidalwaveautospa.com"/>
    <s v="Andrew Stephens"/>
    <x v="3"/>
    <x v="2"/>
  </r>
  <r>
    <s v="Justin Cowans"/>
    <s v="EXP-10010150 "/>
    <n v="14.06"/>
    <d v="2023-12-26T00:00:00"/>
    <x v="6"/>
    <s v="Small Tools"/>
    <s v="screwdriver to replace broken  one"/>
    <m/>
    <m/>
    <m/>
    <m/>
    <m/>
    <m/>
    <m/>
    <m/>
    <m/>
    <m/>
    <m/>
    <m/>
    <m/>
    <m/>
    <m/>
    <m/>
    <m/>
    <m/>
    <m/>
    <m/>
    <m/>
    <e v="#REF!"/>
    <s v="SL289@tidalwaveautospa.com"/>
    <s v="Andrew Stephens"/>
    <x v="3"/>
    <x v="2"/>
  </r>
  <r>
    <s v="Justin Cowans"/>
    <s v="EXP-10010150 "/>
    <n v="47.2"/>
    <d v="2023-12-27T00:00:00"/>
    <x v="11"/>
    <s v="Wash Maintenance"/>
    <s v="window washing equipment"/>
    <m/>
    <m/>
    <m/>
    <m/>
    <m/>
    <m/>
    <m/>
    <m/>
    <m/>
    <m/>
    <m/>
    <m/>
    <m/>
    <m/>
    <m/>
    <m/>
    <m/>
    <m/>
    <m/>
    <m/>
    <m/>
    <e v="#REF!"/>
    <s v="SL289@tidalwaveautospa.com"/>
    <s v="Andrew Stephens"/>
    <x v="3"/>
    <x v="2"/>
  </r>
  <r>
    <s v="Justin Cowans"/>
    <s v="EXP-10010150 "/>
    <n v="31.5"/>
    <d v="2023-12-27T00:00:00"/>
    <x v="26"/>
    <s v="Car Wash"/>
    <s v="credit card test did not void sale"/>
    <m/>
    <m/>
    <m/>
    <m/>
    <m/>
    <m/>
    <m/>
    <m/>
    <m/>
    <m/>
    <m/>
    <m/>
    <m/>
    <m/>
    <m/>
    <m/>
    <m/>
    <m/>
    <m/>
    <m/>
    <m/>
    <e v="#REF!"/>
    <s v="SL289@tidalwaveautospa.com"/>
    <s v="Andrew Stephens"/>
    <x v="3"/>
    <x v="2"/>
  </r>
  <r>
    <s v="Justin Cowans"/>
    <s v="EXP-10010150 "/>
    <n v="27.3"/>
    <d v="2023-12-28T00:00:00"/>
    <x v="26"/>
    <s v="Car Wash"/>
    <s v="credit card test did not void sale"/>
    <m/>
    <m/>
    <m/>
    <m/>
    <m/>
    <m/>
    <m/>
    <m/>
    <m/>
    <m/>
    <m/>
    <m/>
    <m/>
    <m/>
    <m/>
    <m/>
    <m/>
    <m/>
    <m/>
    <m/>
    <m/>
    <e v="#REF!"/>
    <s v="SL289@tidalwaveautospa.com"/>
    <s v="Andrew Stephens"/>
    <x v="3"/>
    <x v="2"/>
  </r>
  <r>
    <s v="Christopher Cox"/>
    <s v="EXP-10012241 "/>
    <n v="87.34"/>
    <d v="2024-03-13T00:00:00"/>
    <x v="0"/>
    <s v="Wash Maintenance"/>
    <s v="Dawn"/>
    <m/>
    <m/>
    <m/>
    <m/>
    <m/>
    <m/>
    <m/>
    <m/>
    <m/>
    <m/>
    <m/>
    <m/>
    <m/>
    <m/>
    <m/>
    <m/>
    <m/>
    <m/>
    <m/>
    <m/>
    <m/>
    <e v="#REF!"/>
    <s v="SL142@tidalwaveautospa.com"/>
    <s v="Joe Chavez"/>
    <x v="3"/>
    <x v="2"/>
  </r>
  <r>
    <s v="Christopher Cox"/>
    <s v="EXP-10012241 "/>
    <n v="45.22"/>
    <d v="2024-03-15T00:00:00"/>
    <x v="6"/>
    <s v="Wash Maintenance"/>
    <s v="Air Compressor Oil"/>
    <m/>
    <m/>
    <m/>
    <m/>
    <m/>
    <m/>
    <m/>
    <m/>
    <m/>
    <m/>
    <m/>
    <m/>
    <m/>
    <m/>
    <m/>
    <m/>
    <m/>
    <m/>
    <m/>
    <m/>
    <m/>
    <e v="#REF!"/>
    <s v="SL142@tidalwaveautospa.com"/>
    <s v="Joe Chavez"/>
    <x v="3"/>
    <x v="2"/>
  </r>
  <r>
    <s v="Christopher Cox"/>
    <s v="EXP-10012241 "/>
    <n v="17.87"/>
    <d v="2024-03-16T00:00:00"/>
    <x v="0"/>
    <s v="Wash Maintenance"/>
    <s v="White Vinegar"/>
    <m/>
    <m/>
    <m/>
    <m/>
    <m/>
    <m/>
    <m/>
    <m/>
    <m/>
    <m/>
    <m/>
    <m/>
    <m/>
    <m/>
    <m/>
    <m/>
    <m/>
    <m/>
    <m/>
    <m/>
    <m/>
    <e v="#REF!"/>
    <s v="SL142@tidalwaveautospa.com"/>
    <s v="Joe Chavez"/>
    <x v="3"/>
    <x v="2"/>
  </r>
  <r>
    <s v="Christopher Cox"/>
    <s v="EXP-10012241 "/>
    <n v="31.55"/>
    <d v="2024-03-16T00:00:00"/>
    <x v="6"/>
    <s v="Wash Maintenance"/>
    <s v="Air Compressor Oil"/>
    <m/>
    <m/>
    <m/>
    <m/>
    <m/>
    <m/>
    <m/>
    <m/>
    <m/>
    <m/>
    <m/>
    <m/>
    <m/>
    <m/>
    <m/>
    <m/>
    <m/>
    <m/>
    <m/>
    <m/>
    <m/>
    <e v="#REF!"/>
    <s v="SL142@tidalwaveautospa.com"/>
    <s v="Joe Chavez"/>
    <x v="3"/>
    <x v="2"/>
  </r>
  <r>
    <s v="Thomas Merrick"/>
    <s v="EXP-10012290 "/>
    <n v="47.96"/>
    <d v="2024-02-21T00:00:00"/>
    <x v="0"/>
    <s v="Wash Maintenance"/>
    <s v="Vinegar"/>
    <m/>
    <m/>
    <m/>
    <m/>
    <m/>
    <m/>
    <m/>
    <m/>
    <m/>
    <m/>
    <m/>
    <m/>
    <m/>
    <m/>
    <m/>
    <m/>
    <m/>
    <m/>
    <m/>
    <m/>
    <m/>
    <e v="#REF!"/>
    <s v="SL104@tidalwaveautospa.com"/>
    <s v="Steven Kyriazis"/>
    <x v="3"/>
    <x v="2"/>
  </r>
  <r>
    <s v="Thomas Merrick"/>
    <s v="EXP-10012290 "/>
    <n v="26.81"/>
    <d v="2024-02-22T00:00:00"/>
    <x v="0"/>
    <s v="Wash Maintenance"/>
    <s v="Bucket, stainless steel pads, vinegar"/>
    <m/>
    <m/>
    <m/>
    <m/>
    <m/>
    <m/>
    <m/>
    <m/>
    <m/>
    <m/>
    <m/>
    <m/>
    <m/>
    <m/>
    <m/>
    <m/>
    <m/>
    <m/>
    <m/>
    <m/>
    <m/>
    <e v="#REF!"/>
    <s v="SL104@tidalwaveautospa.com"/>
    <s v="Steven Kyriazis"/>
    <x v="3"/>
    <x v="2"/>
  </r>
  <r>
    <s v="Thomas Merrick"/>
    <s v="EXP-10012290 "/>
    <n v="52.15"/>
    <d v="2024-02-22T00:00:00"/>
    <x v="0"/>
    <s v="Wash Maintenance"/>
    <s v="vinegar"/>
    <m/>
    <m/>
    <m/>
    <m/>
    <m/>
    <m/>
    <m/>
    <m/>
    <m/>
    <m/>
    <m/>
    <m/>
    <m/>
    <m/>
    <m/>
    <m/>
    <m/>
    <m/>
    <m/>
    <m/>
    <m/>
    <e v="#REF!"/>
    <s v="SL104@tidalwaveautospa.com"/>
    <s v="Steven Kyriazis"/>
    <x v="3"/>
    <x v="2"/>
  </r>
  <r>
    <s v="Thomas Merrick"/>
    <s v="EXP-10012290 "/>
    <n v="9"/>
    <d v="2024-02-28T00:00:00"/>
    <x v="8"/>
    <s v="Snacks"/>
    <s v="Water"/>
    <m/>
    <m/>
    <m/>
    <m/>
    <m/>
    <m/>
    <m/>
    <m/>
    <m/>
    <m/>
    <m/>
    <m/>
    <m/>
    <m/>
    <m/>
    <m/>
    <m/>
    <m/>
    <m/>
    <m/>
    <m/>
    <e v="#REF!"/>
    <s v="SL104@tidalwaveautospa.com"/>
    <s v="Steven Kyriazis"/>
    <x v="3"/>
    <x v="2"/>
  </r>
  <r>
    <s v="Thomas Merrick"/>
    <s v="EXP-10012290 "/>
    <n v="46.99"/>
    <d v="2024-02-28T00:00:00"/>
    <x v="8"/>
    <s v="Snacks"/>
    <s v="Water"/>
    <m/>
    <m/>
    <m/>
    <m/>
    <m/>
    <m/>
    <m/>
    <m/>
    <m/>
    <m/>
    <m/>
    <m/>
    <m/>
    <m/>
    <m/>
    <m/>
    <m/>
    <m/>
    <m/>
    <m/>
    <m/>
    <e v="#REF!"/>
    <s v="SL104@tidalwaveautospa.com"/>
    <s v="Steven Kyriazis"/>
    <x v="3"/>
    <x v="2"/>
  </r>
  <r>
    <s v="Thomas Merrick"/>
    <s v="EXP-10012290 "/>
    <n v="678.05"/>
    <d v="2024-03-01T00:00:00"/>
    <x v="4"/>
    <s v="Recruitment"/>
    <s v="Indeed Ad"/>
    <m/>
    <m/>
    <m/>
    <m/>
    <m/>
    <m/>
    <m/>
    <m/>
    <m/>
    <m/>
    <m/>
    <m/>
    <m/>
    <m/>
    <m/>
    <m/>
    <m/>
    <m/>
    <m/>
    <m/>
    <m/>
    <e v="#REF!"/>
    <s v="SL104@tidalwaveautospa.com"/>
    <s v="Steven Kyriazis"/>
    <x v="3"/>
    <x v="2"/>
  </r>
  <r>
    <s v="Thomas Merrick"/>
    <s v="EXP-10012290 "/>
    <n v="2.5499999999999998"/>
    <d v="2024-03-01T00:00:00"/>
    <x v="39"/>
    <s v="Annual Inspection"/>
    <s v="Credit Card Processing Fee for Fire Inspection"/>
    <m/>
    <m/>
    <m/>
    <m/>
    <m/>
    <m/>
    <m/>
    <m/>
    <m/>
    <m/>
    <m/>
    <m/>
    <m/>
    <m/>
    <m/>
    <m/>
    <m/>
    <m/>
    <m/>
    <m/>
    <m/>
    <e v="#REF!"/>
    <s v="SL104@tidalwaveautospa.com"/>
    <s v="Steven Kyriazis"/>
    <x v="3"/>
    <x v="2"/>
  </r>
  <r>
    <s v="Thomas Merrick"/>
    <s v="EXP-10012290 "/>
    <n v="100"/>
    <d v="2024-03-01T00:00:00"/>
    <x v="39"/>
    <s v="Annual Inspection"/>
    <s v="Fire Insection"/>
    <m/>
    <m/>
    <m/>
    <m/>
    <m/>
    <m/>
    <m/>
    <m/>
    <m/>
    <m/>
    <m/>
    <m/>
    <m/>
    <m/>
    <m/>
    <m/>
    <m/>
    <m/>
    <m/>
    <m/>
    <m/>
    <e v="#REF!"/>
    <s v="SL104@tidalwaveautospa.com"/>
    <s v="Steven Kyriazis"/>
    <x v="3"/>
    <x v="2"/>
  </r>
  <r>
    <s v="Thomas Merrick"/>
    <s v="EXP-10012290 "/>
    <n v="56.77"/>
    <d v="2024-03-02T00:00:00"/>
    <x v="0"/>
    <s v="Wash Maintenance"/>
    <s v="Mounting Tape, Dawn"/>
    <m/>
    <m/>
    <m/>
    <m/>
    <m/>
    <m/>
    <m/>
    <m/>
    <m/>
    <m/>
    <m/>
    <m/>
    <m/>
    <m/>
    <m/>
    <m/>
    <m/>
    <m/>
    <m/>
    <m/>
    <m/>
    <e v="#REF!"/>
    <s v="SL104@tidalwaveautospa.com"/>
    <s v="Steven Kyriazis"/>
    <x v="3"/>
    <x v="2"/>
  </r>
  <r>
    <s v="Thomas Merrick"/>
    <s v="EXP-10012290 "/>
    <n v="58.2"/>
    <d v="2024-03-07T00:00:00"/>
    <x v="0"/>
    <s v="Wash Maintenance"/>
    <s v="Vinegar"/>
    <m/>
    <m/>
    <m/>
    <m/>
    <m/>
    <m/>
    <m/>
    <m/>
    <m/>
    <m/>
    <m/>
    <m/>
    <m/>
    <m/>
    <m/>
    <m/>
    <m/>
    <m/>
    <m/>
    <m/>
    <m/>
    <e v="#REF!"/>
    <s v="SL104@tidalwaveautospa.com"/>
    <s v="Steven Kyriazis"/>
    <x v="3"/>
    <x v="2"/>
  </r>
  <r>
    <s v="Thomas Merrick"/>
    <s v="EXP-10012290 "/>
    <n v="49.09"/>
    <d v="2024-03-07T00:00:00"/>
    <x v="0"/>
    <s v="Office Supplies"/>
    <s v="Keys, Clip, Round Up"/>
    <m/>
    <m/>
    <m/>
    <m/>
    <m/>
    <m/>
    <m/>
    <m/>
    <m/>
    <m/>
    <m/>
    <m/>
    <m/>
    <m/>
    <m/>
    <m/>
    <m/>
    <m/>
    <m/>
    <m/>
    <m/>
    <e v="#REF!"/>
    <s v="SL104@tidalwaveautospa.com"/>
    <s v="Steven Kyriazis"/>
    <x v="3"/>
    <x v="2"/>
  </r>
  <r>
    <s v="Thomas Merrick"/>
    <s v="EXP-10012290 "/>
    <n v="56.36"/>
    <d v="2024-03-08T00:00:00"/>
    <x v="0"/>
    <s v="Wash Maintenance"/>
    <s v="Soft Scrub"/>
    <m/>
    <m/>
    <m/>
    <m/>
    <m/>
    <m/>
    <m/>
    <m/>
    <m/>
    <m/>
    <m/>
    <m/>
    <m/>
    <m/>
    <m/>
    <m/>
    <m/>
    <m/>
    <m/>
    <m/>
    <m/>
    <e v="#REF!"/>
    <s v="SL104@tidalwaveautospa.com"/>
    <s v="Steven Kyriazis"/>
    <x v="3"/>
    <x v="2"/>
  </r>
  <r>
    <s v="Thomas Merrick"/>
    <s v="EXP-10012290 "/>
    <n v="90.55"/>
    <d v="2024-03-09T00:00:00"/>
    <x v="0"/>
    <s v="Wash Maintenance"/>
    <s v="Dawn, Wire Stripper"/>
    <m/>
    <m/>
    <m/>
    <m/>
    <m/>
    <m/>
    <m/>
    <m/>
    <m/>
    <m/>
    <m/>
    <m/>
    <m/>
    <m/>
    <m/>
    <m/>
    <m/>
    <m/>
    <m/>
    <m/>
    <m/>
    <e v="#REF!"/>
    <s v="SL104@tidalwaveautospa.com"/>
    <s v="Steven Kyriazis"/>
    <x v="3"/>
    <x v="2"/>
  </r>
  <r>
    <s v="Thomas Merrick"/>
    <s v="EXP-10012290 "/>
    <n v="46.99"/>
    <d v="2024-03-14T00:00:00"/>
    <x v="8"/>
    <s v="Snacks"/>
    <s v="Water"/>
    <m/>
    <m/>
    <m/>
    <m/>
    <m/>
    <m/>
    <m/>
    <m/>
    <m/>
    <m/>
    <m/>
    <m/>
    <m/>
    <m/>
    <m/>
    <m/>
    <m/>
    <m/>
    <m/>
    <m/>
    <m/>
    <e v="#REF!"/>
    <s v="SL104@tidalwaveautospa.com"/>
    <s v="Steven Kyriazis"/>
    <x v="3"/>
    <x v="2"/>
  </r>
  <r>
    <s v="Jerry Owens"/>
    <s v="EXP-10012149 "/>
    <n v="56.85"/>
    <d v="2024-02-27T00:00:00"/>
    <x v="4"/>
    <s v="Signage"/>
    <s v="Sand for new signage bases"/>
    <m/>
    <m/>
    <m/>
    <m/>
    <m/>
    <m/>
    <m/>
    <m/>
    <m/>
    <m/>
    <m/>
    <m/>
    <m/>
    <m/>
    <m/>
    <m/>
    <m/>
    <m/>
    <m/>
    <m/>
    <m/>
    <e v="#REF!"/>
    <s v=""/>
    <s v=""/>
    <x v="3"/>
    <x v="2"/>
  </r>
  <r>
    <s v="Jerry Owens"/>
    <s v="EXP-10012149 "/>
    <n v="108.72"/>
    <d v="2024-02-28T00:00:00"/>
    <x v="0"/>
    <s v="Office Supplies"/>
    <s v="Toilet paper, paper towels, snack, water, vinegar, dawn"/>
    <m/>
    <m/>
    <m/>
    <m/>
    <m/>
    <m/>
    <m/>
    <m/>
    <m/>
    <m/>
    <m/>
    <m/>
    <m/>
    <m/>
    <m/>
    <m/>
    <m/>
    <m/>
    <m/>
    <m/>
    <m/>
    <e v="#REF!"/>
    <s v=""/>
    <s v=""/>
    <x v="3"/>
    <x v="2"/>
  </r>
  <r>
    <s v="Jerry Owens"/>
    <s v="EXP-10012149 "/>
    <n v="8.2200000000000006"/>
    <d v="2024-03-05T00:00:00"/>
    <x v="6"/>
    <s v="Wash Maintenance"/>
    <s v="Marine grease"/>
    <m/>
    <m/>
    <m/>
    <m/>
    <m/>
    <m/>
    <m/>
    <m/>
    <m/>
    <m/>
    <m/>
    <m/>
    <m/>
    <m/>
    <m/>
    <m/>
    <m/>
    <m/>
    <m/>
    <m/>
    <m/>
    <e v="#REF!"/>
    <s v=""/>
    <s v=""/>
    <x v="3"/>
    <x v="2"/>
  </r>
  <r>
    <s v="Jerry Owens"/>
    <s v="EXP-10012149 "/>
    <n v="-51.17"/>
    <d v="2024-03-05T00:00:00"/>
    <x v="4"/>
    <s v="Signage"/>
    <s v="Return sand for signs"/>
    <m/>
    <m/>
    <m/>
    <m/>
    <m/>
    <m/>
    <m/>
    <m/>
    <m/>
    <m/>
    <m/>
    <m/>
    <m/>
    <m/>
    <m/>
    <m/>
    <m/>
    <m/>
    <m/>
    <m/>
    <m/>
    <e v="#REF!"/>
    <s v=""/>
    <s v=""/>
    <x v="3"/>
    <x v="2"/>
  </r>
  <r>
    <s v="Jerry Owens"/>
    <s v="EXP-10012149 "/>
    <n v="156.79"/>
    <d v="2024-03-09T00:00:00"/>
    <x v="0"/>
    <s v="Wash Maintenance"/>
    <s v="Water, gloves, clip boards, batteries, hangers, ibuprofen, hooks, dawn, vinegar"/>
    <m/>
    <m/>
    <m/>
    <m/>
    <m/>
    <m/>
    <m/>
    <m/>
    <m/>
    <m/>
    <m/>
    <m/>
    <m/>
    <m/>
    <m/>
    <m/>
    <m/>
    <m/>
    <m/>
    <m/>
    <m/>
    <e v="#REF!"/>
    <s v=""/>
    <s v=""/>
    <x v="3"/>
    <x v="2"/>
  </r>
  <r>
    <s v="Michael Henry"/>
    <s v="EXP-10012123 "/>
    <n v="68.98"/>
    <d v="2024-02-16T00:00:00"/>
    <x v="25"/>
    <s v="Parts"/>
    <s v="Latch and lock for the Dumpster area"/>
    <m/>
    <m/>
    <m/>
    <m/>
    <m/>
    <m/>
    <m/>
    <m/>
    <m/>
    <m/>
    <m/>
    <m/>
    <m/>
    <m/>
    <m/>
    <m/>
    <m/>
    <m/>
    <m/>
    <m/>
    <m/>
    <e v="#REF!"/>
    <s v=""/>
    <s v=""/>
    <x v="3"/>
    <x v="2"/>
  </r>
  <r>
    <s v="Michael Henry"/>
    <s v="EXP-10012123 "/>
    <n v="11.69"/>
    <d v="2024-02-16T00:00:00"/>
    <x v="10"/>
    <s v="Office Supplies"/>
    <s v="Toilet Paper and Bathroom Cleaner"/>
    <m/>
    <m/>
    <m/>
    <m/>
    <m/>
    <m/>
    <m/>
    <m/>
    <m/>
    <m/>
    <m/>
    <m/>
    <m/>
    <m/>
    <m/>
    <m/>
    <m/>
    <m/>
    <m/>
    <m/>
    <m/>
    <e v="#REF!"/>
    <s v=""/>
    <s v=""/>
    <x v="3"/>
    <x v="2"/>
  </r>
  <r>
    <s v="Michael Henry"/>
    <s v="EXP-10012123 "/>
    <n v="109.89"/>
    <d v="2024-02-20T00:00:00"/>
    <x v="6"/>
    <s v="Wash Maintenance"/>
    <s v="Greese Gun, Greese, and Hydrolic Oil"/>
    <m/>
    <m/>
    <m/>
    <m/>
    <m/>
    <m/>
    <m/>
    <m/>
    <m/>
    <m/>
    <m/>
    <m/>
    <m/>
    <m/>
    <m/>
    <m/>
    <m/>
    <m/>
    <m/>
    <m/>
    <m/>
    <e v="#REF!"/>
    <s v=""/>
    <s v=""/>
    <x v="3"/>
    <x v="2"/>
  </r>
  <r>
    <s v="Michael Henry"/>
    <s v="EXP-10012123 "/>
    <n v="13.83"/>
    <d v="2024-02-23T00:00:00"/>
    <x v="11"/>
    <s v="Wash Maintenance"/>
    <s v="Hand Pump for GrimeBuster, Funnel for Hydrolic Oil"/>
    <m/>
    <m/>
    <m/>
    <m/>
    <m/>
    <m/>
    <m/>
    <m/>
    <m/>
    <m/>
    <m/>
    <m/>
    <m/>
    <m/>
    <m/>
    <m/>
    <m/>
    <m/>
    <m/>
    <m/>
    <m/>
    <e v="#REF!"/>
    <s v=""/>
    <s v=""/>
    <x v="3"/>
    <x v="2"/>
  </r>
  <r>
    <s v="Michael Henry"/>
    <s v="EXP-10012123 "/>
    <n v="33.5"/>
    <d v="2024-03-01T00:00:00"/>
    <x v="7"/>
    <s v="Plumbing Expense"/>
    <s v="Supplies for plumbing repairs"/>
    <m/>
    <m/>
    <m/>
    <m/>
    <m/>
    <m/>
    <m/>
    <m/>
    <m/>
    <m/>
    <m/>
    <m/>
    <m/>
    <m/>
    <m/>
    <m/>
    <m/>
    <m/>
    <m/>
    <m/>
    <m/>
    <e v="#REF!"/>
    <s v=""/>
    <s v=""/>
    <x v="3"/>
    <x v="2"/>
  </r>
  <r>
    <s v="Michael Henry"/>
    <s v="EXP-10012123 "/>
    <n v="21.32"/>
    <d v="2024-03-05T00:00:00"/>
    <x v="2"/>
    <s v="Parts"/>
    <s v="Plugs for water nozzles"/>
    <m/>
    <m/>
    <m/>
    <m/>
    <m/>
    <m/>
    <m/>
    <m/>
    <m/>
    <m/>
    <m/>
    <m/>
    <m/>
    <m/>
    <m/>
    <m/>
    <m/>
    <m/>
    <m/>
    <m/>
    <m/>
    <e v="#REF!"/>
    <s v=""/>
    <s v=""/>
    <x v="3"/>
    <x v="2"/>
  </r>
  <r>
    <s v="Michael Henry"/>
    <s v="EXP-10012123 "/>
    <n v="55.4"/>
    <d v="2024-03-09T00:00:00"/>
    <x v="2"/>
    <s v="Parts"/>
    <s v="Check Valves"/>
    <m/>
    <m/>
    <m/>
    <m/>
    <m/>
    <m/>
    <m/>
    <m/>
    <m/>
    <m/>
    <m/>
    <m/>
    <m/>
    <m/>
    <m/>
    <m/>
    <m/>
    <m/>
    <m/>
    <m/>
    <m/>
    <e v="#REF!"/>
    <s v=""/>
    <s v=""/>
    <x v="3"/>
    <x v="2"/>
  </r>
  <r>
    <s v="Michael Henry"/>
    <s v="EXP-10012123 "/>
    <n v="10.33"/>
    <d v="2024-03-09T00:00:00"/>
    <x v="2"/>
    <s v="Parts"/>
    <s v="Adapter for Check Vales"/>
    <m/>
    <m/>
    <m/>
    <m/>
    <m/>
    <m/>
    <m/>
    <m/>
    <m/>
    <m/>
    <m/>
    <m/>
    <m/>
    <m/>
    <m/>
    <m/>
    <m/>
    <m/>
    <m/>
    <m/>
    <m/>
    <e v="#REF!"/>
    <s v=""/>
    <s v=""/>
    <x v="3"/>
    <x v="2"/>
  </r>
  <r>
    <s v="Michael Henry"/>
    <s v="EXP-10012123 "/>
    <n v="89.64"/>
    <d v="2024-03-10T00:00:00"/>
    <x v="2"/>
    <s v="Parts"/>
    <s v="Stainless Steel Check Valves"/>
    <m/>
    <m/>
    <m/>
    <m/>
    <m/>
    <m/>
    <m/>
    <m/>
    <m/>
    <m/>
    <m/>
    <m/>
    <m/>
    <m/>
    <m/>
    <m/>
    <m/>
    <m/>
    <m/>
    <m/>
    <m/>
    <e v="#REF!"/>
    <s v=""/>
    <s v=""/>
    <x v="3"/>
    <x v="2"/>
  </r>
  <r>
    <s v="Michael Henry"/>
    <s v="EXP-10012123 "/>
    <n v="64.040000000000006"/>
    <d v="2024-03-17T00:00:00"/>
    <x v="25"/>
    <s v="Office Supplies"/>
    <s v="Base for Umbrella to Provide Shade at XPT"/>
    <m/>
    <m/>
    <m/>
    <m/>
    <m/>
    <m/>
    <m/>
    <m/>
    <m/>
    <m/>
    <m/>
    <m/>
    <m/>
    <m/>
    <m/>
    <m/>
    <m/>
    <m/>
    <m/>
    <m/>
    <m/>
    <e v="#REF!"/>
    <s v=""/>
    <s v=""/>
    <x v="3"/>
    <x v="2"/>
  </r>
  <r>
    <s v="Michael Henry"/>
    <s v="EXP-10012123 "/>
    <n v="100.46"/>
    <d v="2024-03-19T00:00:00"/>
    <x v="6"/>
    <s v="Wash Maintenance"/>
    <s v="Grease and Hydrolic Fluid"/>
    <m/>
    <m/>
    <m/>
    <m/>
    <m/>
    <m/>
    <m/>
    <m/>
    <m/>
    <m/>
    <m/>
    <m/>
    <m/>
    <m/>
    <m/>
    <m/>
    <m/>
    <m/>
    <m/>
    <m/>
    <m/>
    <e v="#REF!"/>
    <s v=""/>
    <s v=""/>
    <x v="3"/>
    <x v="2"/>
  </r>
  <r>
    <s v="Michael Henry"/>
    <s v="EXP-10012123 "/>
    <n v="74.709999999999994"/>
    <d v="2024-03-19T00:00:00"/>
    <x v="25"/>
    <s v="Office Supplies"/>
    <s v="Umbrella to provide shade at XPT"/>
    <m/>
    <m/>
    <m/>
    <m/>
    <m/>
    <m/>
    <m/>
    <m/>
    <m/>
    <m/>
    <m/>
    <m/>
    <m/>
    <m/>
    <m/>
    <m/>
    <m/>
    <m/>
    <m/>
    <m/>
    <m/>
    <e v="#REF!"/>
    <s v=""/>
    <s v=""/>
    <x v="3"/>
    <x v="2"/>
  </r>
  <r>
    <s v="Laurie Chrisner"/>
    <s v="EXP-10012281 "/>
    <n v="70.2"/>
    <d v="2024-02-06T00:00:00"/>
    <x v="20"/>
    <s v="Employee Incentive - Meals"/>
    <s v="Team Lunch"/>
    <m/>
    <m/>
    <m/>
    <m/>
    <m/>
    <m/>
    <m/>
    <m/>
    <m/>
    <m/>
    <m/>
    <m/>
    <m/>
    <m/>
    <m/>
    <m/>
    <m/>
    <m/>
    <m/>
    <m/>
    <m/>
    <e v="#REF!"/>
    <s v="laurie.chrisner@twavelead.com"/>
    <s v="Moran Mcgraw"/>
    <x v="3"/>
    <x v="2"/>
  </r>
  <r>
    <s v="Casper Eckols"/>
    <s v="EXP-10011949 "/>
    <n v="206.28"/>
    <d v="2024-03-08T00:00:00"/>
    <x v="0"/>
    <s v="Wash Maintenance"/>
    <s v="Vinegar, dawn and water"/>
    <m/>
    <m/>
    <m/>
    <m/>
    <m/>
    <m/>
    <m/>
    <m/>
    <m/>
    <m/>
    <m/>
    <m/>
    <m/>
    <m/>
    <m/>
    <m/>
    <m/>
    <m/>
    <m/>
    <m/>
    <m/>
    <e v="#REF!"/>
    <s v="SL311@tidalwaveautospa.com"/>
    <s v="Derek Schillinger"/>
    <x v="3"/>
    <x v="2"/>
  </r>
  <r>
    <s v="Casper Eckols"/>
    <s v="EXP-10011949 "/>
    <n v="64.930000000000007"/>
    <d v="2024-03-12T00:00:00"/>
    <x v="0"/>
    <s v="Wash Maintenance"/>
    <s v="Prep bucket"/>
    <m/>
    <m/>
    <m/>
    <m/>
    <m/>
    <m/>
    <m/>
    <m/>
    <m/>
    <m/>
    <m/>
    <m/>
    <m/>
    <m/>
    <m/>
    <m/>
    <m/>
    <m/>
    <m/>
    <m/>
    <m/>
    <e v="#REF!"/>
    <s v="SL311@tidalwaveautospa.com"/>
    <s v="Derek Schillinger"/>
    <x v="3"/>
    <x v="2"/>
  </r>
  <r>
    <s v="Casper Eckols"/>
    <s v="EXP-10011949 "/>
    <n v="43.29"/>
    <d v="2024-03-14T00:00:00"/>
    <x v="0"/>
    <s v="Small Tools"/>
    <s v="Pump sprayer"/>
    <m/>
    <m/>
    <m/>
    <m/>
    <m/>
    <m/>
    <m/>
    <m/>
    <m/>
    <m/>
    <m/>
    <m/>
    <m/>
    <m/>
    <m/>
    <m/>
    <m/>
    <m/>
    <m/>
    <m/>
    <m/>
    <e v="#REF!"/>
    <s v="SL311@tidalwaveautospa.com"/>
    <s v="Derek Schillinger"/>
    <x v="3"/>
    <x v="2"/>
  </r>
  <r>
    <s v="Casper Eckols"/>
    <s v="EXP-10011949 "/>
    <n v="19.47"/>
    <d v="2024-03-15T00:00:00"/>
    <x v="0"/>
    <s v="Parts"/>
    <s v="Stops for cart wheels"/>
    <m/>
    <m/>
    <m/>
    <m/>
    <m/>
    <m/>
    <m/>
    <m/>
    <m/>
    <m/>
    <m/>
    <m/>
    <m/>
    <m/>
    <m/>
    <m/>
    <m/>
    <m/>
    <m/>
    <m/>
    <m/>
    <e v="#REF!"/>
    <s v="SL311@tidalwaveautospa.com"/>
    <s v="Derek Schillinger"/>
    <x v="3"/>
    <x v="2"/>
  </r>
  <r>
    <s v="Casper Eckols"/>
    <s v="EXP-10011949 "/>
    <n v="57.18"/>
    <d v="2024-03-15T00:00:00"/>
    <x v="0"/>
    <s v="Wash Maintenance"/>
    <s v="Cleaning supplies"/>
    <m/>
    <m/>
    <m/>
    <m/>
    <m/>
    <m/>
    <m/>
    <m/>
    <m/>
    <m/>
    <m/>
    <m/>
    <m/>
    <m/>
    <m/>
    <m/>
    <m/>
    <m/>
    <m/>
    <m/>
    <m/>
    <e v="#REF!"/>
    <s v="SL311@tidalwaveautospa.com"/>
    <s v="Derek Schillinger"/>
    <x v="3"/>
    <x v="2"/>
  </r>
  <r>
    <s v="Casper Eckols"/>
    <s v="EXP-10011949 "/>
    <n v="60.99"/>
    <d v="2024-03-16T00:00:00"/>
    <x v="16"/>
    <s v="Wash Maintenance"/>
    <s v="grease hose, grease gun, bolts, washers"/>
    <m/>
    <m/>
    <m/>
    <m/>
    <m/>
    <m/>
    <m/>
    <m/>
    <m/>
    <m/>
    <m/>
    <m/>
    <m/>
    <m/>
    <m/>
    <m/>
    <m/>
    <m/>
    <m/>
    <m/>
    <m/>
    <e v="#REF!"/>
    <s v="SL311@tidalwaveautospa.com"/>
    <s v="Derek Schillinger"/>
    <x v="3"/>
    <x v="2"/>
  </r>
  <r>
    <s v="Casper Eckols"/>
    <s v="EXP-10011949 "/>
    <n v="4.16"/>
    <d v="2024-03-16T00:00:00"/>
    <x v="16"/>
    <s v="Parts"/>
    <s v="washers"/>
    <m/>
    <m/>
    <m/>
    <m/>
    <m/>
    <m/>
    <m/>
    <m/>
    <m/>
    <m/>
    <m/>
    <m/>
    <m/>
    <m/>
    <m/>
    <m/>
    <m/>
    <m/>
    <m/>
    <m/>
    <m/>
    <e v="#REF!"/>
    <s v="SL311@tidalwaveautospa.com"/>
    <s v="Derek Schillinger"/>
    <x v="3"/>
    <x v="2"/>
  </r>
  <r>
    <s v="Casper Eckols"/>
    <s v="EXP-10011949 "/>
    <n v="48.24"/>
    <d v="2024-03-18T00:00:00"/>
    <x v="16"/>
    <s v="Wash Maintenance"/>
    <s v="cleaning supplies"/>
    <m/>
    <m/>
    <m/>
    <m/>
    <m/>
    <m/>
    <m/>
    <m/>
    <m/>
    <m/>
    <m/>
    <m/>
    <m/>
    <m/>
    <m/>
    <m/>
    <m/>
    <m/>
    <m/>
    <m/>
    <m/>
    <e v="#REF!"/>
    <s v="SL311@tidalwaveautospa.com"/>
    <s v="Derek Schillinger"/>
    <x v="3"/>
    <x v="2"/>
  </r>
  <r>
    <s v="Casper Eckols"/>
    <s v="EXP-10011949 "/>
    <n v="251.04"/>
    <d v="2024-03-19T00:00:00"/>
    <x v="16"/>
    <s v="Wash Maintenance"/>
    <s v="pins, oring, grease, PB Blaster, pliers"/>
    <m/>
    <m/>
    <m/>
    <m/>
    <m/>
    <m/>
    <m/>
    <m/>
    <m/>
    <m/>
    <m/>
    <m/>
    <m/>
    <m/>
    <m/>
    <m/>
    <m/>
    <m/>
    <m/>
    <m/>
    <m/>
    <e v="#REF!"/>
    <s v="SL311@tidalwaveautospa.com"/>
    <s v="Derek Schillinger"/>
    <x v="3"/>
    <x v="2"/>
  </r>
  <r>
    <s v="Rene Gonzales"/>
    <s v="EXP-10011940 "/>
    <n v="75.599999999999994"/>
    <d v="2024-02-21T00:00:00"/>
    <x v="0"/>
    <s v="Wash Maintenance"/>
    <s v="Dawn vinegar"/>
    <m/>
    <m/>
    <m/>
    <m/>
    <m/>
    <m/>
    <m/>
    <m/>
    <m/>
    <m/>
    <m/>
    <m/>
    <m/>
    <m/>
    <m/>
    <m/>
    <m/>
    <m/>
    <m/>
    <m/>
    <m/>
    <e v="#REF!"/>
    <s v="SL86@tidalwaveautospa.com"/>
    <s v="Derek Schillinger"/>
    <x v="3"/>
    <x v="2"/>
  </r>
  <r>
    <s v="Rene Gonzales"/>
    <s v="EXP-10011940 "/>
    <n v="139.63999999999999"/>
    <d v="2024-02-21T00:00:00"/>
    <x v="8"/>
    <s v="Office Furniture"/>
    <s v="Water dispenser"/>
    <m/>
    <m/>
    <m/>
    <m/>
    <m/>
    <m/>
    <m/>
    <m/>
    <m/>
    <m/>
    <m/>
    <m/>
    <m/>
    <m/>
    <m/>
    <m/>
    <m/>
    <m/>
    <m/>
    <m/>
    <m/>
    <e v="#REF!"/>
    <s v="SL86@tidalwaveautospa.com"/>
    <s v="Derek Schillinger"/>
    <x v="3"/>
    <x v="2"/>
  </r>
  <r>
    <s v="Rene Gonzales"/>
    <s v="EXP-10011940 "/>
    <n v="458.43"/>
    <d v="2024-02-28T00:00:00"/>
    <x v="0"/>
    <s v="Wash Maintenance"/>
    <s v="Sprayer tops hog hair brushes"/>
    <m/>
    <m/>
    <m/>
    <m/>
    <m/>
    <m/>
    <m/>
    <m/>
    <m/>
    <m/>
    <m/>
    <m/>
    <m/>
    <m/>
    <m/>
    <m/>
    <m/>
    <m/>
    <m/>
    <m/>
    <m/>
    <e v="#REF!"/>
    <s v="SL86@tidalwaveautospa.com"/>
    <s v="Derek Schillinger"/>
    <x v="3"/>
    <x v="2"/>
  </r>
  <r>
    <s v="Rene Gonzales"/>
    <s v="EXP-10011940 "/>
    <n v="32.22"/>
    <d v="2024-02-28T00:00:00"/>
    <x v="0"/>
    <s v="Wash Maintenance"/>
    <s v="Bug sponges"/>
    <m/>
    <m/>
    <m/>
    <m/>
    <m/>
    <m/>
    <m/>
    <m/>
    <m/>
    <m/>
    <m/>
    <m/>
    <m/>
    <m/>
    <m/>
    <m/>
    <m/>
    <m/>
    <m/>
    <m/>
    <m/>
    <e v="#REF!"/>
    <s v="SL86@tidalwaveautospa.com"/>
    <s v="Derek Schillinger"/>
    <x v="3"/>
    <x v="2"/>
  </r>
  <r>
    <s v="Rene Gonzales"/>
    <s v="EXP-10011940 "/>
    <n v="115.04"/>
    <d v="2024-03-08T00:00:00"/>
    <x v="0"/>
    <s v="Wash Maintenance"/>
    <s v="Dawn"/>
    <m/>
    <m/>
    <m/>
    <m/>
    <m/>
    <m/>
    <m/>
    <m/>
    <m/>
    <m/>
    <m/>
    <m/>
    <m/>
    <m/>
    <m/>
    <m/>
    <m/>
    <m/>
    <m/>
    <m/>
    <m/>
    <e v="#REF!"/>
    <s v="SL86@tidalwaveautospa.com"/>
    <s v="Derek Schillinger"/>
    <x v="3"/>
    <x v="2"/>
  </r>
  <r>
    <s v="Rebecca McCallum-Cameron"/>
    <s v="EXP-10012195 "/>
    <n v="114.14"/>
    <d v="2024-03-11T00:00:00"/>
    <x v="0"/>
    <s v="Wash Maintenance"/>
    <s v="Window cleaner, head, pole"/>
    <m/>
    <m/>
    <m/>
    <m/>
    <m/>
    <m/>
    <m/>
    <m/>
    <m/>
    <m/>
    <m/>
    <m/>
    <m/>
    <m/>
    <m/>
    <m/>
    <m/>
    <m/>
    <m/>
    <m/>
    <m/>
    <e v="#REF!"/>
    <s v="SL266@tidalwaveautospa.com"/>
    <s v="Derek Schillinger"/>
    <x v="3"/>
    <x v="2"/>
  </r>
  <r>
    <s v="Rebecca McCallum-Cameron"/>
    <s v="EXP-10012195 "/>
    <n v="66"/>
    <d v="2024-03-18T00:00:00"/>
    <x v="0"/>
    <s v="Wash Maintenance"/>
    <s v="Vinegar, zeps, pliers, etc. This and the next transaction equal the total on receipt"/>
    <m/>
    <m/>
    <m/>
    <m/>
    <m/>
    <m/>
    <m/>
    <m/>
    <m/>
    <m/>
    <m/>
    <m/>
    <m/>
    <m/>
    <m/>
    <m/>
    <m/>
    <m/>
    <m/>
    <m/>
    <m/>
    <e v="#REF!"/>
    <s v="SL266@tidalwaveautospa.com"/>
    <s v="Derek Schillinger"/>
    <x v="3"/>
    <x v="2"/>
  </r>
  <r>
    <s v="Rebecca McCallum-Cameron"/>
    <s v="EXP-10012195 "/>
    <n v="182.11"/>
    <d v="2024-03-18T00:00:00"/>
    <x v="0"/>
    <s v="Wash Maintenance"/>
    <s v="This and the prior expense equal total on receipt"/>
    <m/>
    <m/>
    <m/>
    <m/>
    <m/>
    <m/>
    <m/>
    <m/>
    <m/>
    <m/>
    <m/>
    <m/>
    <m/>
    <m/>
    <m/>
    <m/>
    <m/>
    <m/>
    <m/>
    <m/>
    <m/>
    <e v="#REF!"/>
    <s v="SL266@tidalwaveautospa.com"/>
    <s v="Derek Schillinger"/>
    <x v="3"/>
    <x v="2"/>
  </r>
  <r>
    <s v="Andrew Nelson"/>
    <s v="EXP-10011984 "/>
    <n v="253.59"/>
    <d v="2024-02-29T00:00:00"/>
    <x v="0"/>
    <s v="Wash Maintenance"/>
    <s v="Prep buckets"/>
    <m/>
    <m/>
    <m/>
    <m/>
    <m/>
    <m/>
    <m/>
    <m/>
    <m/>
    <m/>
    <m/>
    <m/>
    <m/>
    <m/>
    <m/>
    <m/>
    <m/>
    <m/>
    <m/>
    <m/>
    <m/>
    <e v="#REF!"/>
    <s v="SL254@tidalwaveautospa.com"/>
    <s v="Cory Cummings"/>
    <x v="3"/>
    <x v="2"/>
  </r>
  <r>
    <s v="Andrew Nelson"/>
    <s v="EXP-10011984 "/>
    <n v="319.58999999999997"/>
    <d v="2024-03-01T00:00:00"/>
    <x v="0"/>
    <s v="Office Furniture"/>
    <s v="Shelves"/>
    <m/>
    <m/>
    <m/>
    <m/>
    <m/>
    <m/>
    <m/>
    <m/>
    <m/>
    <m/>
    <m/>
    <m/>
    <m/>
    <m/>
    <m/>
    <m/>
    <m/>
    <m/>
    <m/>
    <m/>
    <m/>
    <e v="#REF!"/>
    <s v="SL254@tidalwaveautospa.com"/>
    <s v="Cory Cummings"/>
    <x v="3"/>
    <x v="2"/>
  </r>
  <r>
    <s v="Andrew Nelson"/>
    <s v="EXP-10011984 "/>
    <n v="179.44"/>
    <d v="2024-03-04T00:00:00"/>
    <x v="0"/>
    <s v="Office Supplies"/>
    <s v="Mailbox"/>
    <m/>
    <m/>
    <m/>
    <m/>
    <m/>
    <m/>
    <m/>
    <m/>
    <m/>
    <m/>
    <m/>
    <m/>
    <m/>
    <m/>
    <m/>
    <m/>
    <m/>
    <m/>
    <m/>
    <m/>
    <m/>
    <e v="#REF!"/>
    <s v="SL254@tidalwaveautospa.com"/>
    <s v="Cory Cummings"/>
    <x v="3"/>
    <x v="2"/>
  </r>
  <r>
    <s v="Andrew Nelson"/>
    <s v="EXP-10011984 "/>
    <n v="392.21"/>
    <d v="2024-03-07T00:00:00"/>
    <x v="0"/>
    <s v="Small Tools"/>
    <s v="Tools and supplies"/>
    <m/>
    <m/>
    <m/>
    <m/>
    <m/>
    <m/>
    <m/>
    <m/>
    <m/>
    <m/>
    <m/>
    <m/>
    <m/>
    <m/>
    <m/>
    <m/>
    <m/>
    <m/>
    <m/>
    <m/>
    <m/>
    <e v="#REF!"/>
    <s v="SL254@tidalwaveautospa.com"/>
    <s v="Cory Cummings"/>
    <x v="3"/>
    <x v="2"/>
  </r>
  <r>
    <s v="Andrew Nelson"/>
    <s v="EXP-10011984 "/>
    <n v="13.38"/>
    <d v="2024-03-07T00:00:00"/>
    <x v="0"/>
    <s v="Wash Maintenance"/>
    <s v="Squeegees , bathroom supplies, clipboards"/>
    <m/>
    <m/>
    <m/>
    <m/>
    <m/>
    <m/>
    <m/>
    <m/>
    <m/>
    <m/>
    <m/>
    <m/>
    <m/>
    <m/>
    <m/>
    <m/>
    <m/>
    <m/>
    <m/>
    <m/>
    <m/>
    <e v="#REF!"/>
    <s v="SL254@tidalwaveautospa.com"/>
    <s v="Cory Cummings"/>
    <x v="3"/>
    <x v="2"/>
  </r>
  <r>
    <s v="Andrew Nelson"/>
    <s v="EXP-10011984 "/>
    <n v="173.82"/>
    <d v="2024-03-12T00:00:00"/>
    <x v="0"/>
    <s v="Wash Maintenance"/>
    <s v="Grease, pliers"/>
    <m/>
    <m/>
    <m/>
    <m/>
    <m/>
    <m/>
    <m/>
    <m/>
    <m/>
    <m/>
    <m/>
    <m/>
    <m/>
    <m/>
    <m/>
    <m/>
    <m/>
    <m/>
    <m/>
    <m/>
    <m/>
    <e v="#REF!"/>
    <s v="SL254@tidalwaveautospa.com"/>
    <s v="Cory Cummings"/>
    <x v="3"/>
    <x v="2"/>
  </r>
  <r>
    <s v="Andrew Nelson"/>
    <s v="EXP-10011984 "/>
    <n v="750.65"/>
    <d v="2024-03-12T00:00:00"/>
    <x v="0"/>
    <s v="Wash Maintenance"/>
    <s v="Shelving, tools, supplies"/>
    <m/>
    <m/>
    <m/>
    <m/>
    <m/>
    <m/>
    <m/>
    <m/>
    <m/>
    <m/>
    <m/>
    <m/>
    <m/>
    <m/>
    <m/>
    <m/>
    <m/>
    <m/>
    <m/>
    <m/>
    <m/>
    <e v="#REF!"/>
    <s v="SL254@tidalwaveautospa.com"/>
    <s v="Cory Cummings"/>
    <x v="3"/>
    <x v="2"/>
  </r>
  <r>
    <s v="Andrew Nelson"/>
    <s v="EXP-10011984 "/>
    <n v="33.92"/>
    <d v="2024-03-13T00:00:00"/>
    <x v="0"/>
    <s v="Parts"/>
    <s v="Hose hangers, spray nozzles"/>
    <m/>
    <m/>
    <m/>
    <m/>
    <m/>
    <m/>
    <m/>
    <m/>
    <m/>
    <m/>
    <m/>
    <m/>
    <m/>
    <m/>
    <m/>
    <m/>
    <m/>
    <m/>
    <m/>
    <m/>
    <m/>
    <e v="#REF!"/>
    <s v="SL254@tidalwaveautospa.com"/>
    <s v="Cory Cummings"/>
    <x v="3"/>
    <x v="2"/>
  </r>
  <r>
    <s v="Andrew Nelson"/>
    <s v="EXP-10011984 "/>
    <n v="26.17"/>
    <d v="2024-03-15T00:00:00"/>
    <x v="0"/>
    <s v="Parts"/>
    <s v="Couplers, connectors"/>
    <m/>
    <m/>
    <m/>
    <m/>
    <m/>
    <m/>
    <m/>
    <m/>
    <m/>
    <m/>
    <m/>
    <m/>
    <m/>
    <m/>
    <m/>
    <m/>
    <m/>
    <m/>
    <m/>
    <m/>
    <m/>
    <e v="#REF!"/>
    <s v="SL254@tidalwaveautospa.com"/>
    <s v="Cory Cummings"/>
    <x v="3"/>
    <x v="2"/>
  </r>
  <r>
    <s v="Andrew Nelson"/>
    <s v="EXP-10011984 "/>
    <n v="52.52"/>
    <d v="2024-03-15T00:00:00"/>
    <x v="0"/>
    <s v="Wash Maintenance"/>
    <s v="Mop , caps, teflon tape"/>
    <m/>
    <m/>
    <m/>
    <m/>
    <m/>
    <m/>
    <m/>
    <m/>
    <m/>
    <m/>
    <m/>
    <m/>
    <m/>
    <m/>
    <m/>
    <m/>
    <m/>
    <m/>
    <m/>
    <m/>
    <m/>
    <e v="#REF!"/>
    <s v="SL254@tidalwaveautospa.com"/>
    <s v="Cory Cummings"/>
    <x v="3"/>
    <x v="2"/>
  </r>
  <r>
    <s v="Andrew Nelson"/>
    <s v="EXP-10011984 "/>
    <n v="17.39"/>
    <d v="2024-03-15T00:00:00"/>
    <x v="0"/>
    <s v="Wash Maintenance"/>
    <s v="Vinegar, bins"/>
    <m/>
    <m/>
    <m/>
    <m/>
    <m/>
    <m/>
    <m/>
    <m/>
    <m/>
    <m/>
    <m/>
    <m/>
    <m/>
    <m/>
    <m/>
    <m/>
    <m/>
    <m/>
    <m/>
    <m/>
    <m/>
    <e v="#REF!"/>
    <s v="SL254@tidalwaveautospa.com"/>
    <s v="Cory Cummings"/>
    <x v="3"/>
    <x v="2"/>
  </r>
  <r>
    <s v="Nicholas Huck"/>
    <s v="EXP-10012154 "/>
    <n v="51.33"/>
    <d v="2024-03-14T00:00:00"/>
    <x v="6"/>
    <s v="Parts"/>
    <s v="Reducers for vac mufflers"/>
    <m/>
    <m/>
    <m/>
    <m/>
    <m/>
    <m/>
    <m/>
    <m/>
    <m/>
    <m/>
    <m/>
    <m/>
    <m/>
    <m/>
    <m/>
    <m/>
    <m/>
    <m/>
    <m/>
    <m/>
    <m/>
    <e v="#REF!"/>
    <s v="SL47@tidalwaveautospa.com"/>
    <s v="Derek Schillinger"/>
    <x v="3"/>
    <x v="2"/>
  </r>
  <r>
    <s v="Nicholas Huck"/>
    <s v="EXP-10012154 "/>
    <n v="-51.33"/>
    <d v="2024-03-17T00:00:00"/>
    <x v="6"/>
    <s v="Parts"/>
    <s v="Returned due to wrong size"/>
    <m/>
    <m/>
    <m/>
    <m/>
    <m/>
    <m/>
    <m/>
    <m/>
    <m/>
    <m/>
    <m/>
    <m/>
    <m/>
    <m/>
    <m/>
    <m/>
    <m/>
    <m/>
    <m/>
    <m/>
    <m/>
    <e v="#REF!"/>
    <s v="SL47@tidalwaveautospa.com"/>
    <s v="Derek Schillinger"/>
    <x v="3"/>
    <x v="2"/>
  </r>
  <r>
    <s v="Nicholas Huck"/>
    <s v="EXP-10012154 "/>
    <n v="46.14"/>
    <d v="2024-03-17T00:00:00"/>
    <x v="6"/>
    <s v="Wash Maintenance"/>
    <s v="Spray bottles and drain unclogger"/>
    <m/>
    <m/>
    <m/>
    <m/>
    <m/>
    <m/>
    <m/>
    <m/>
    <m/>
    <m/>
    <m/>
    <m/>
    <m/>
    <m/>
    <m/>
    <m/>
    <m/>
    <m/>
    <m/>
    <m/>
    <m/>
    <e v="#REF!"/>
    <s v="SL47@tidalwaveautospa.com"/>
    <s v="Derek Schillinger"/>
    <x v="3"/>
    <x v="2"/>
  </r>
  <r>
    <s v="Abelardo Tamez"/>
    <s v="EXP-10012025 "/>
    <n v="99.42"/>
    <d v="2024-03-02T00:00:00"/>
    <x v="0"/>
    <s v="Wash Maintenance"/>
    <s v="cable ties, TP, handles, PVC"/>
    <m/>
    <m/>
    <m/>
    <m/>
    <m/>
    <m/>
    <m/>
    <m/>
    <m/>
    <m/>
    <m/>
    <m/>
    <m/>
    <m/>
    <m/>
    <m/>
    <m/>
    <m/>
    <m/>
    <m/>
    <m/>
    <e v="#REF!"/>
    <s v="abelardo.tamez@tidalwaveautospa.com"/>
    <s v="Bruce Maxwell"/>
    <x v="3"/>
    <x v="2"/>
  </r>
  <r>
    <s v="Abelardo Tamez"/>
    <s v="EXP-10012025 "/>
    <n v="136.32"/>
    <d v="2024-03-05T00:00:00"/>
    <x v="35"/>
    <s v="Wash Maintenance"/>
    <s v="Oil filters"/>
    <m/>
    <m/>
    <m/>
    <m/>
    <m/>
    <m/>
    <m/>
    <m/>
    <m/>
    <m/>
    <m/>
    <m/>
    <m/>
    <m/>
    <m/>
    <m/>
    <m/>
    <m/>
    <m/>
    <m/>
    <m/>
    <e v="#REF!"/>
    <s v="abelardo.tamez@tidalwaveautospa.com"/>
    <s v="Bruce Maxwell"/>
    <x v="3"/>
    <x v="2"/>
  </r>
  <r>
    <s v="Abelardo Tamez"/>
    <s v="EXP-10012025 "/>
    <n v="187.99"/>
    <d v="2024-03-14T00:00:00"/>
    <x v="0"/>
    <s v="Wash Maintenance"/>
    <s v="Dawn and laundry"/>
    <m/>
    <m/>
    <m/>
    <m/>
    <m/>
    <m/>
    <m/>
    <m/>
    <m/>
    <m/>
    <m/>
    <m/>
    <m/>
    <m/>
    <m/>
    <m/>
    <m/>
    <m/>
    <m/>
    <m/>
    <m/>
    <e v="#REF!"/>
    <s v="abelardo.tamez@tidalwaveautospa.com"/>
    <s v="Bruce Maxwell"/>
    <x v="3"/>
    <x v="2"/>
  </r>
  <r>
    <s v="Abelardo Tamez"/>
    <s v="EXP-10012025 "/>
    <n v="121.2"/>
    <d v="2024-03-15T00:00:00"/>
    <x v="0"/>
    <s v="Wash Maintenance"/>
    <s v="Salt and gas"/>
    <m/>
    <m/>
    <m/>
    <m/>
    <m/>
    <m/>
    <m/>
    <m/>
    <m/>
    <m/>
    <m/>
    <m/>
    <m/>
    <m/>
    <m/>
    <m/>
    <m/>
    <m/>
    <m/>
    <m/>
    <m/>
    <e v="#REF!"/>
    <s v="abelardo.tamez@tidalwaveautospa.com"/>
    <s v="Bruce Maxwell"/>
    <x v="3"/>
    <x v="2"/>
  </r>
  <r>
    <s v="Jeremy Roberts"/>
    <s v="EXP-10012110 "/>
    <n v="80.25"/>
    <d v="2024-02-27T00:00:00"/>
    <x v="8"/>
    <s v="Snacks"/>
    <s v="Water for team"/>
    <m/>
    <m/>
    <m/>
    <m/>
    <m/>
    <m/>
    <m/>
    <m/>
    <m/>
    <m/>
    <m/>
    <m/>
    <m/>
    <m/>
    <m/>
    <m/>
    <m/>
    <m/>
    <m/>
    <m/>
    <m/>
    <e v="#REF!"/>
    <s v=""/>
    <s v=""/>
    <x v="3"/>
    <x v="2"/>
  </r>
  <r>
    <s v="Jeremy Roberts"/>
    <s v="EXP-10012110 "/>
    <n v="74.349999999999994"/>
    <d v="2024-02-28T00:00:00"/>
    <x v="0"/>
    <s v="Parts"/>
    <s v="Fittingly"/>
    <m/>
    <m/>
    <m/>
    <m/>
    <m/>
    <m/>
    <m/>
    <m/>
    <m/>
    <m/>
    <m/>
    <m/>
    <m/>
    <m/>
    <m/>
    <m/>
    <m/>
    <m/>
    <m/>
    <m/>
    <m/>
    <e v="#REF!"/>
    <s v=""/>
    <s v=""/>
    <x v="3"/>
    <x v="2"/>
  </r>
  <r>
    <s v="Jeremy Roberts"/>
    <s v="EXP-10012110 "/>
    <n v="25.07"/>
    <d v="2024-03-02T00:00:00"/>
    <x v="2"/>
    <s v="Parts"/>
    <s v="parts for power washer"/>
    <m/>
    <m/>
    <m/>
    <m/>
    <m/>
    <m/>
    <m/>
    <m/>
    <m/>
    <m/>
    <m/>
    <m/>
    <m/>
    <m/>
    <m/>
    <m/>
    <m/>
    <m/>
    <m/>
    <m/>
    <m/>
    <e v="#REF!"/>
    <s v=""/>
    <s v=""/>
    <x v="3"/>
    <x v="2"/>
  </r>
  <r>
    <s v="Jeremy Roberts"/>
    <s v="EXP-10012110 "/>
    <n v="27.76"/>
    <d v="2024-03-02T00:00:00"/>
    <x v="2"/>
    <s v="Parts"/>
    <s v="parts for power washer"/>
    <m/>
    <m/>
    <m/>
    <m/>
    <m/>
    <m/>
    <m/>
    <m/>
    <m/>
    <m/>
    <m/>
    <m/>
    <m/>
    <m/>
    <m/>
    <m/>
    <m/>
    <m/>
    <m/>
    <m/>
    <m/>
    <e v="#REF!"/>
    <s v=""/>
    <s v=""/>
    <x v="3"/>
    <x v="2"/>
  </r>
  <r>
    <s v="Jeremy Roberts"/>
    <s v="EXP-10012110 "/>
    <n v="161.81"/>
    <d v="2024-03-05T00:00:00"/>
    <x v="22"/>
    <s v="Equipment"/>
    <s v="Has blower for tunnel and lot"/>
    <m/>
    <m/>
    <m/>
    <m/>
    <m/>
    <m/>
    <m/>
    <m/>
    <m/>
    <m/>
    <m/>
    <m/>
    <m/>
    <m/>
    <m/>
    <m/>
    <m/>
    <m/>
    <m/>
    <m/>
    <m/>
    <e v="#REF!"/>
    <s v=""/>
    <s v=""/>
    <x v="3"/>
    <x v="2"/>
  </r>
  <r>
    <s v="Jeremy Roberts"/>
    <s v="EXP-10012110 "/>
    <n v="47.59"/>
    <d v="2024-03-06T00:00:00"/>
    <x v="2"/>
    <s v="Wash Maintenance"/>
    <s v="Hoses for Omni tank"/>
    <m/>
    <m/>
    <m/>
    <m/>
    <m/>
    <m/>
    <m/>
    <m/>
    <m/>
    <m/>
    <m/>
    <m/>
    <m/>
    <m/>
    <m/>
    <m/>
    <m/>
    <m/>
    <m/>
    <m/>
    <m/>
    <e v="#REF!"/>
    <s v=""/>
    <s v=""/>
    <x v="3"/>
    <x v="2"/>
  </r>
  <r>
    <s v="Jeremy Roberts"/>
    <s v="EXP-10012110 "/>
    <n v="62.76"/>
    <d v="2024-03-09T00:00:00"/>
    <x v="25"/>
    <s v="Wash Maintenance"/>
    <s v="Flex tape for leaks"/>
    <m/>
    <m/>
    <m/>
    <m/>
    <m/>
    <m/>
    <m/>
    <m/>
    <m/>
    <m/>
    <m/>
    <m/>
    <m/>
    <m/>
    <m/>
    <m/>
    <m/>
    <m/>
    <m/>
    <m/>
    <m/>
    <e v="#REF!"/>
    <s v=""/>
    <s v=""/>
    <x v="3"/>
    <x v="2"/>
  </r>
  <r>
    <s v="Jeremy Roberts"/>
    <s v="EXP-10012110 "/>
    <n v="18.38"/>
    <d v="2024-03-09T00:00:00"/>
    <x v="25"/>
    <s v="Wash Maintenance"/>
    <s v="Flex seal for leaks"/>
    <m/>
    <m/>
    <m/>
    <m/>
    <m/>
    <m/>
    <m/>
    <m/>
    <m/>
    <m/>
    <m/>
    <m/>
    <m/>
    <m/>
    <m/>
    <m/>
    <m/>
    <m/>
    <m/>
    <m/>
    <m/>
    <e v="#REF!"/>
    <s v=""/>
    <s v=""/>
    <x v="3"/>
    <x v="2"/>
  </r>
  <r>
    <s v="Jeremy Roberts"/>
    <s v="EXP-10012110 "/>
    <n v="50.79"/>
    <d v="2024-03-16T00:00:00"/>
    <x v="23"/>
    <s v="Wash Maintenance"/>
    <s v="Tunnel cleaners"/>
    <m/>
    <m/>
    <m/>
    <m/>
    <m/>
    <m/>
    <m/>
    <m/>
    <m/>
    <m/>
    <m/>
    <m/>
    <m/>
    <m/>
    <m/>
    <m/>
    <m/>
    <m/>
    <m/>
    <m/>
    <m/>
    <e v="#REF!"/>
    <s v=""/>
    <s v=""/>
    <x v="3"/>
    <x v="2"/>
  </r>
  <r>
    <s v="Stephanie Ratcliffe"/>
    <s v="EXP-10012138 "/>
    <n v="24.3"/>
    <d v="2024-03-16T00:00:00"/>
    <x v="0"/>
    <s v="Wash Maintenance"/>
    <s v="cleaning supplies for scummy windows"/>
    <m/>
    <m/>
    <m/>
    <m/>
    <m/>
    <m/>
    <m/>
    <m/>
    <m/>
    <m/>
    <m/>
    <m/>
    <m/>
    <m/>
    <m/>
    <m/>
    <m/>
    <m/>
    <m/>
    <m/>
    <m/>
    <e v="#REF!"/>
    <s v="SL247@tidalwaveautospa.com"/>
    <s v="Derek Schillinger"/>
    <x v="3"/>
    <x v="2"/>
  </r>
  <r>
    <s v="Scott Lindsey"/>
    <s v="EXP-10012004 "/>
    <n v="51.44"/>
    <d v="2024-02-20T00:00:00"/>
    <x v="8"/>
    <s v="Itemized"/>
    <s v="Sams"/>
    <n v="22.98"/>
    <s v="Office Supplies"/>
    <s v="Toilet Paper"/>
    <n v="28.46"/>
    <s v="Snacks"/>
    <s v="gatorade"/>
    <m/>
    <m/>
    <m/>
    <m/>
    <m/>
    <m/>
    <m/>
    <m/>
    <m/>
    <m/>
    <m/>
    <m/>
    <m/>
    <m/>
    <m/>
    <e v="#REF!"/>
    <s v="SL125@tidalwaveautospa.com"/>
    <s v="Derek Schillinger"/>
    <x v="3"/>
    <x v="2"/>
  </r>
  <r>
    <s v="Scott Lindsey"/>
    <s v="EXP-10012004 "/>
    <n v="41.82"/>
    <d v="2024-02-21T00:00:00"/>
    <x v="4"/>
    <s v="Snacks"/>
    <s v="Fruit Snacks"/>
    <m/>
    <m/>
    <m/>
    <m/>
    <m/>
    <m/>
    <m/>
    <m/>
    <m/>
    <m/>
    <m/>
    <m/>
    <m/>
    <m/>
    <m/>
    <m/>
    <m/>
    <m/>
    <m/>
    <m/>
    <m/>
    <e v="#REF!"/>
    <s v="SL125@tidalwaveautospa.com"/>
    <s v="Derek Schillinger"/>
    <x v="3"/>
    <x v="2"/>
  </r>
  <r>
    <s v="Scott Lindsey"/>
    <s v="EXP-10012004 "/>
    <n v="75.61"/>
    <d v="2024-02-29T00:00:00"/>
    <x v="8"/>
    <s v="Snacks"/>
    <s v="Water Jugs"/>
    <m/>
    <m/>
    <m/>
    <m/>
    <m/>
    <m/>
    <m/>
    <m/>
    <m/>
    <m/>
    <m/>
    <m/>
    <m/>
    <m/>
    <m/>
    <m/>
    <m/>
    <m/>
    <m/>
    <m/>
    <m/>
    <e v="#REF!"/>
    <s v="SL125@tidalwaveautospa.com"/>
    <s v="Derek Schillinger"/>
    <x v="3"/>
    <x v="2"/>
  </r>
  <r>
    <s v="Scott Lindsey"/>
    <s v="EXP-10012004 "/>
    <n v="162.59"/>
    <d v="2024-03-01T00:00:00"/>
    <x v="0"/>
    <s v="Wash Maintenance"/>
    <s v="Bug Sponges, Air freshners"/>
    <m/>
    <m/>
    <m/>
    <m/>
    <m/>
    <m/>
    <m/>
    <m/>
    <m/>
    <m/>
    <m/>
    <m/>
    <m/>
    <m/>
    <m/>
    <m/>
    <m/>
    <m/>
    <m/>
    <m/>
    <m/>
    <e v="#REF!"/>
    <s v="SL125@tidalwaveautospa.com"/>
    <s v="Derek Schillinger"/>
    <x v="3"/>
    <x v="2"/>
  </r>
  <r>
    <s v="Scott Lindsey"/>
    <s v="EXP-10012004 "/>
    <n v="135.44"/>
    <d v="2024-03-11T00:00:00"/>
    <x v="22"/>
    <s v="Office Supplies"/>
    <s v="Walkie Talkies"/>
    <m/>
    <m/>
    <m/>
    <m/>
    <m/>
    <m/>
    <m/>
    <m/>
    <m/>
    <m/>
    <m/>
    <m/>
    <m/>
    <m/>
    <m/>
    <m/>
    <m/>
    <m/>
    <m/>
    <m/>
    <m/>
    <e v="#REF!"/>
    <s v="SL125@tidalwaveautospa.com"/>
    <s v="Derek Schillinger"/>
    <x v="3"/>
    <x v="2"/>
  </r>
  <r>
    <s v="Scott Lindsey"/>
    <s v="EXP-10012004 "/>
    <n v="17.8"/>
    <d v="2024-03-12T00:00:00"/>
    <x v="6"/>
    <s v="Small Tools"/>
    <s v="Copper Cutters"/>
    <m/>
    <m/>
    <m/>
    <m/>
    <m/>
    <m/>
    <m/>
    <m/>
    <m/>
    <m/>
    <m/>
    <m/>
    <m/>
    <m/>
    <m/>
    <m/>
    <m/>
    <m/>
    <m/>
    <m/>
    <m/>
    <e v="#REF!"/>
    <s v="SL125@tidalwaveautospa.com"/>
    <s v="Derek Schillinger"/>
    <x v="3"/>
    <x v="2"/>
  </r>
  <r>
    <s v="Scott Lindsey"/>
    <s v="EXP-10012004 "/>
    <n v="32.78"/>
    <d v="2024-03-18T00:00:00"/>
    <x v="6"/>
    <s v="Wash Maintenance"/>
    <s v="Door Sweeps"/>
    <m/>
    <m/>
    <m/>
    <m/>
    <m/>
    <m/>
    <m/>
    <m/>
    <m/>
    <m/>
    <m/>
    <m/>
    <m/>
    <m/>
    <m/>
    <m/>
    <m/>
    <m/>
    <m/>
    <m/>
    <m/>
    <e v="#REF!"/>
    <s v="SL125@tidalwaveautospa.com"/>
    <s v="Derek Schillinger"/>
    <x v="3"/>
    <x v="2"/>
  </r>
  <r>
    <s v="Mark Ramirez"/>
    <s v="EXP-10011708 "/>
    <n v="23.11"/>
    <d v="2024-02-27T00:00:00"/>
    <x v="13"/>
    <s v="Office Supplies"/>
    <s v="KEYMELOCKSMITHS.COM"/>
    <m/>
    <m/>
    <m/>
    <m/>
    <m/>
    <m/>
    <m/>
    <m/>
    <m/>
    <m/>
    <m/>
    <m/>
    <m/>
    <m/>
    <m/>
    <m/>
    <m/>
    <m/>
    <m/>
    <m/>
    <m/>
    <e v="#REF!"/>
    <s v=""/>
    <s v=""/>
    <x v="3"/>
    <x v="2"/>
  </r>
  <r>
    <s v="Mark Campbell"/>
    <s v="EXP-10012077 "/>
    <n v="20.7"/>
    <d v="2024-02-22T00:00:00"/>
    <x v="0"/>
    <s v="Signage"/>
    <s v="sand for sandbags on new signs"/>
    <m/>
    <m/>
    <m/>
    <m/>
    <m/>
    <m/>
    <m/>
    <m/>
    <m/>
    <m/>
    <m/>
    <m/>
    <m/>
    <m/>
    <m/>
    <m/>
    <m/>
    <m/>
    <m/>
    <m/>
    <m/>
    <e v="#REF!"/>
    <s v="SL70@tidalwaveautospa.com"/>
    <s v="Derek Schillinger"/>
    <x v="3"/>
    <x v="2"/>
  </r>
  <r>
    <s v="Mark Campbell"/>
    <s v="EXP-10012077 "/>
    <n v="52.37"/>
    <d v="2024-02-29T00:00:00"/>
    <x v="24"/>
    <s v="Postage"/>
    <s v="sent three jackets to another site"/>
    <m/>
    <m/>
    <m/>
    <m/>
    <m/>
    <m/>
    <m/>
    <m/>
    <m/>
    <m/>
    <m/>
    <m/>
    <m/>
    <m/>
    <m/>
    <m/>
    <m/>
    <m/>
    <m/>
    <m/>
    <m/>
    <e v="#REF!"/>
    <s v="SL70@tidalwaveautospa.com"/>
    <s v="Derek Schillinger"/>
    <x v="3"/>
    <x v="2"/>
  </r>
  <r>
    <s v="Mark Campbell"/>
    <s v="EXP-10012077 "/>
    <n v="122.04"/>
    <d v="2024-03-08T00:00:00"/>
    <x v="0"/>
    <s v="Small Tools"/>
    <s v="gloves and small tools for site"/>
    <m/>
    <m/>
    <m/>
    <m/>
    <m/>
    <m/>
    <m/>
    <m/>
    <m/>
    <m/>
    <m/>
    <m/>
    <m/>
    <m/>
    <m/>
    <m/>
    <m/>
    <m/>
    <m/>
    <m/>
    <m/>
    <e v="#REF!"/>
    <s v="SL70@tidalwaveautospa.com"/>
    <s v="Derek Schillinger"/>
    <x v="3"/>
    <x v="2"/>
  </r>
  <r>
    <s v="Mark Campbell"/>
    <s v="EXP-10012077 "/>
    <n v="141.24"/>
    <d v="2024-03-13T00:00:00"/>
    <x v="9"/>
    <s v="Snacks"/>
    <s v="waters and snacks for team"/>
    <m/>
    <m/>
    <m/>
    <m/>
    <m/>
    <m/>
    <m/>
    <m/>
    <m/>
    <m/>
    <m/>
    <m/>
    <m/>
    <m/>
    <m/>
    <m/>
    <m/>
    <m/>
    <m/>
    <m/>
    <m/>
    <e v="#REF!"/>
    <s v="SL70@tidalwaveautospa.com"/>
    <s v="Derek Schillinger"/>
    <x v="3"/>
    <x v="2"/>
  </r>
  <r>
    <s v="Mark Campbell"/>
    <s v="EXP-10012077 "/>
    <n v="26.02"/>
    <d v="2024-03-17T00:00:00"/>
    <x v="6"/>
    <s v="Wash Maintenance"/>
    <s v="TP and Vinegar for site"/>
    <m/>
    <m/>
    <m/>
    <m/>
    <m/>
    <m/>
    <m/>
    <m/>
    <m/>
    <m/>
    <m/>
    <m/>
    <m/>
    <m/>
    <m/>
    <m/>
    <m/>
    <m/>
    <m/>
    <m/>
    <m/>
    <e v="#REF!"/>
    <s v="SL70@tidalwaveautospa.com"/>
    <s v="Derek Schillinger"/>
    <x v="3"/>
    <x v="2"/>
  </r>
  <r>
    <s v="Anthony Nagy"/>
    <s v="EXP-10012276 "/>
    <n v="49.31"/>
    <d v="2023-11-05T00:00:00"/>
    <x v="0"/>
    <s v="Wash Maintenance"/>
    <s v="Hydraulic oil"/>
    <m/>
    <m/>
    <m/>
    <m/>
    <m/>
    <m/>
    <m/>
    <m/>
    <m/>
    <m/>
    <m/>
    <m/>
    <m/>
    <m/>
    <m/>
    <m/>
    <m/>
    <m/>
    <m/>
    <m/>
    <m/>
    <e v="#REF!"/>
    <s v="SL87@tidalwaveautospa.com"/>
    <s v="Andrew Stephens"/>
    <x v="3"/>
    <x v="2"/>
  </r>
  <r>
    <s v="Anthony Nagy"/>
    <s v="EXP-10012276 "/>
    <n v="35.81"/>
    <d v="2023-11-19T00:00:00"/>
    <x v="0"/>
    <s v="Wash Maintenance"/>
    <s v="Cleaning supplies and small parts"/>
    <m/>
    <m/>
    <m/>
    <m/>
    <m/>
    <m/>
    <m/>
    <m/>
    <m/>
    <m/>
    <m/>
    <m/>
    <m/>
    <m/>
    <m/>
    <m/>
    <m/>
    <m/>
    <m/>
    <m/>
    <m/>
    <e v="#REF!"/>
    <s v="SL87@tidalwaveautospa.com"/>
    <s v="Andrew Stephens"/>
    <x v="3"/>
    <x v="2"/>
  </r>
  <r>
    <s v="Anthony Nagy"/>
    <s v="EXP-10012276 "/>
    <n v="55.73"/>
    <d v="2024-01-20T00:00:00"/>
    <x v="18"/>
    <s v="Wash Maintenance"/>
    <s v="Ice melt"/>
    <m/>
    <m/>
    <m/>
    <m/>
    <m/>
    <m/>
    <m/>
    <m/>
    <m/>
    <m/>
    <m/>
    <m/>
    <m/>
    <m/>
    <m/>
    <m/>
    <m/>
    <m/>
    <m/>
    <m/>
    <m/>
    <e v="#REF!"/>
    <s v="SL87@tidalwaveautospa.com"/>
    <s v="Andrew Stephens"/>
    <x v="3"/>
    <x v="2"/>
  </r>
  <r>
    <s v="Anthony Nagy"/>
    <s v="EXP-10012276 "/>
    <n v="2.99"/>
    <d v="2024-01-27T00:00:00"/>
    <x v="0"/>
    <s v="Parts"/>
    <s v="Brass plug"/>
    <m/>
    <m/>
    <m/>
    <m/>
    <m/>
    <m/>
    <m/>
    <m/>
    <m/>
    <m/>
    <m/>
    <m/>
    <m/>
    <m/>
    <m/>
    <m/>
    <m/>
    <m/>
    <m/>
    <m/>
    <m/>
    <e v="#REF!"/>
    <s v="SL87@tidalwaveautospa.com"/>
    <s v="Andrew Stephens"/>
    <x v="3"/>
    <x v="2"/>
  </r>
  <r>
    <s v="Anthony Nagy"/>
    <s v="EXP-10012276 "/>
    <n v="6.95"/>
    <d v="2024-01-27T00:00:00"/>
    <x v="0"/>
    <s v="Parts"/>
    <s v="Brass fittings"/>
    <m/>
    <m/>
    <m/>
    <m/>
    <m/>
    <m/>
    <m/>
    <m/>
    <m/>
    <m/>
    <m/>
    <m/>
    <m/>
    <m/>
    <m/>
    <m/>
    <m/>
    <m/>
    <m/>
    <m/>
    <m/>
    <e v="#REF!"/>
    <s v="SL87@tidalwaveautospa.com"/>
    <s v="Andrew Stephens"/>
    <x v="3"/>
    <x v="2"/>
  </r>
  <r>
    <s v="Anthony Nagy"/>
    <s v="EXP-10012274 "/>
    <n v="194.03"/>
    <d v="2024-03-04T00:00:00"/>
    <x v="0"/>
    <s v="Wash Maintenance"/>
    <s v="Soaps"/>
    <m/>
    <m/>
    <m/>
    <m/>
    <m/>
    <m/>
    <m/>
    <m/>
    <m/>
    <m/>
    <m/>
    <m/>
    <m/>
    <m/>
    <m/>
    <m/>
    <m/>
    <m/>
    <m/>
    <m/>
    <m/>
    <e v="#REF!"/>
    <s v="SL87@tidalwaveautospa.com"/>
    <s v="Andrew Stephens"/>
    <x v="3"/>
    <x v="2"/>
  </r>
  <r>
    <s v="Anthony Nagy"/>
    <s v="EXP-10012274 "/>
    <n v="17.66"/>
    <d v="2024-03-06T00:00:00"/>
    <x v="3"/>
    <s v="Vehicle Damage Claims"/>
    <s v="License plate cover"/>
    <m/>
    <m/>
    <m/>
    <m/>
    <m/>
    <m/>
    <m/>
    <m/>
    <m/>
    <m/>
    <m/>
    <m/>
    <m/>
    <m/>
    <m/>
    <m/>
    <m/>
    <m/>
    <m/>
    <m/>
    <m/>
    <e v="#REF!"/>
    <s v="SL87@tidalwaveautospa.com"/>
    <s v="Andrew Stephens"/>
    <x v="3"/>
    <x v="2"/>
  </r>
  <r>
    <s v="Anthony Nagy"/>
    <s v="EXP-10012274 "/>
    <n v="111.45"/>
    <d v="2024-03-17T00:00:00"/>
    <x v="0"/>
    <s v="Wash Maintenance"/>
    <s v="Trash can, razors"/>
    <m/>
    <m/>
    <m/>
    <m/>
    <m/>
    <m/>
    <m/>
    <m/>
    <m/>
    <m/>
    <m/>
    <m/>
    <m/>
    <m/>
    <m/>
    <m/>
    <m/>
    <m/>
    <m/>
    <m/>
    <m/>
    <e v="#REF!"/>
    <s v="SL87@tidalwaveautospa.com"/>
    <s v="Andrew Stephens"/>
    <x v="3"/>
    <x v="2"/>
  </r>
  <r>
    <s v="Brandon Zarecor"/>
    <s v="EXP-10012053 "/>
    <n v="5.4"/>
    <d v="2024-02-22T00:00:00"/>
    <x v="1"/>
    <s v="Parts"/>
    <s v="hose clamp"/>
    <m/>
    <m/>
    <m/>
    <m/>
    <m/>
    <m/>
    <m/>
    <m/>
    <m/>
    <m/>
    <m/>
    <m/>
    <m/>
    <m/>
    <m/>
    <m/>
    <m/>
    <m/>
    <m/>
    <m/>
    <m/>
    <e v="#REF!"/>
    <s v="SL252@tidalwaveautospa.com"/>
    <s v="Derek Schillinger"/>
    <x v="3"/>
    <x v="2"/>
  </r>
  <r>
    <s v="Brandon Zarecor"/>
    <s v="EXP-10012053 "/>
    <n v="57.75"/>
    <d v="2024-02-22T00:00:00"/>
    <x v="0"/>
    <s v="Office Supplies"/>
    <s v="toilet paper, clip boards, Sent beads for laundry"/>
    <m/>
    <m/>
    <m/>
    <m/>
    <m/>
    <m/>
    <m/>
    <m/>
    <m/>
    <m/>
    <m/>
    <m/>
    <m/>
    <m/>
    <m/>
    <m/>
    <m/>
    <m/>
    <m/>
    <m/>
    <m/>
    <e v="#REF!"/>
    <s v="SL252@tidalwaveautospa.com"/>
    <s v="Derek Schillinger"/>
    <x v="3"/>
    <x v="2"/>
  </r>
  <r>
    <s v="Brandon Zarecor"/>
    <s v="EXP-10012053 "/>
    <n v="1.5"/>
    <d v="2024-02-22T00:00:00"/>
    <x v="1"/>
    <s v="Parts"/>
    <s v="nut and bolt to repair a roller"/>
    <m/>
    <m/>
    <m/>
    <m/>
    <m/>
    <m/>
    <m/>
    <m/>
    <m/>
    <m/>
    <m/>
    <m/>
    <m/>
    <m/>
    <m/>
    <m/>
    <m/>
    <m/>
    <m/>
    <m/>
    <m/>
    <e v="#REF!"/>
    <s v="SL252@tidalwaveautospa.com"/>
    <s v="Derek Schillinger"/>
    <x v="3"/>
    <x v="2"/>
  </r>
  <r>
    <s v="Brandon Zarecor"/>
    <s v="EXP-10012053 "/>
    <n v="63.97"/>
    <d v="2024-03-05T00:00:00"/>
    <x v="8"/>
    <s v="Snacks"/>
    <s v="water and snacks for employees"/>
    <m/>
    <m/>
    <m/>
    <m/>
    <m/>
    <m/>
    <m/>
    <m/>
    <m/>
    <m/>
    <m/>
    <m/>
    <m/>
    <m/>
    <m/>
    <m/>
    <m/>
    <m/>
    <m/>
    <m/>
    <m/>
    <e v="#REF!"/>
    <s v="SL252@tidalwaveautospa.com"/>
    <s v="Derek Schillinger"/>
    <x v="3"/>
    <x v="2"/>
  </r>
  <r>
    <s v="Brandon Zarecor"/>
    <s v="EXP-10012053 "/>
    <n v="14.06"/>
    <d v="2024-03-06T00:00:00"/>
    <x v="0"/>
    <s v="Wash Maintenance"/>
    <s v="thread sealant"/>
    <m/>
    <m/>
    <m/>
    <m/>
    <m/>
    <m/>
    <m/>
    <m/>
    <m/>
    <m/>
    <m/>
    <m/>
    <m/>
    <m/>
    <m/>
    <m/>
    <m/>
    <m/>
    <m/>
    <m/>
    <m/>
    <e v="#REF!"/>
    <s v="SL252@tidalwaveautospa.com"/>
    <s v="Derek Schillinger"/>
    <x v="3"/>
    <x v="2"/>
  </r>
  <r>
    <s v="Brandon Zarecor"/>
    <s v="EXP-10012053 "/>
    <n v="-97.41"/>
    <d v="2024-03-10T00:00:00"/>
    <x v="23"/>
    <s v="Parts"/>
    <s v="return of said part but no receipt was emailed"/>
    <m/>
    <m/>
    <m/>
    <m/>
    <m/>
    <m/>
    <m/>
    <m/>
    <m/>
    <m/>
    <m/>
    <m/>
    <m/>
    <m/>
    <m/>
    <m/>
    <m/>
    <m/>
    <m/>
    <m/>
    <m/>
    <e v="#REF!"/>
    <s v="SL252@tidalwaveautospa.com"/>
    <s v="Derek Schillinger"/>
    <x v="3"/>
    <x v="2"/>
  </r>
  <r>
    <s v="Brandon Zarecor"/>
    <s v="EXP-10012053 "/>
    <n v="97.41"/>
    <d v="2024-03-10T00:00:00"/>
    <x v="23"/>
    <s v="Parts"/>
    <s v="part I was told by drb we needed when we didnt"/>
    <m/>
    <m/>
    <m/>
    <m/>
    <m/>
    <m/>
    <m/>
    <m/>
    <m/>
    <m/>
    <m/>
    <m/>
    <m/>
    <m/>
    <m/>
    <m/>
    <m/>
    <m/>
    <m/>
    <m/>
    <m/>
    <e v="#REF!"/>
    <s v="SL252@tidalwaveautospa.com"/>
    <s v="Derek Schillinger"/>
    <x v="3"/>
    <x v="2"/>
  </r>
  <r>
    <s v="Daniel Hanst"/>
    <s v="EXP-10012286 "/>
    <n v="63.11"/>
    <d v="2024-01-19T00:00:00"/>
    <x v="0"/>
    <s v="Wash Maintenance"/>
    <s v="Ice melt &amp; salt spreader"/>
    <m/>
    <m/>
    <m/>
    <m/>
    <m/>
    <m/>
    <m/>
    <m/>
    <m/>
    <m/>
    <m/>
    <m/>
    <m/>
    <m/>
    <m/>
    <m/>
    <m/>
    <m/>
    <m/>
    <m/>
    <m/>
    <e v="#REF!"/>
    <s v="SL264@tidalwaveautospa.com"/>
    <s v="Joe Chavez"/>
    <x v="3"/>
    <x v="2"/>
  </r>
  <r>
    <s v="Daniel Hanst"/>
    <s v="EXP-10012286 "/>
    <n v="30.54"/>
    <d v="2024-02-24T00:00:00"/>
    <x v="0"/>
    <s v="Wash Maintenance"/>
    <s v="paint, sandpaper, drill bit"/>
    <m/>
    <m/>
    <m/>
    <m/>
    <m/>
    <m/>
    <m/>
    <m/>
    <m/>
    <m/>
    <m/>
    <m/>
    <m/>
    <m/>
    <m/>
    <m/>
    <m/>
    <m/>
    <m/>
    <m/>
    <m/>
    <e v="#REF!"/>
    <s v="SL264@tidalwaveautospa.com"/>
    <s v="Joe Chavez"/>
    <x v="3"/>
    <x v="2"/>
  </r>
  <r>
    <s v="Daniel Hanst"/>
    <s v="EXP-10012286 "/>
    <n v="43.08"/>
    <d v="2024-03-18T00:00:00"/>
    <x v="10"/>
    <s v="Wash Maintenance"/>
    <s v="cleaning supplies"/>
    <m/>
    <m/>
    <m/>
    <m/>
    <m/>
    <m/>
    <m/>
    <m/>
    <m/>
    <m/>
    <m/>
    <m/>
    <m/>
    <m/>
    <m/>
    <m/>
    <m/>
    <m/>
    <m/>
    <m/>
    <m/>
    <e v="#REF!"/>
    <s v="SL264@tidalwaveautospa.com"/>
    <s v="Joe Chavez"/>
    <x v="3"/>
    <x v="2"/>
  </r>
  <r>
    <s v="Daniel Hanst"/>
    <s v="EXP-10012286 "/>
    <n v="29.9"/>
    <d v="2024-03-19T00:00:00"/>
    <x v="0"/>
    <s v="Wash Maintenance"/>
    <s v="vinegar"/>
    <m/>
    <m/>
    <m/>
    <m/>
    <m/>
    <m/>
    <m/>
    <m/>
    <m/>
    <m/>
    <m/>
    <m/>
    <m/>
    <m/>
    <m/>
    <m/>
    <m/>
    <m/>
    <m/>
    <m/>
    <m/>
    <e v="#REF!"/>
    <s v="SL264@tidalwaveautospa.com"/>
    <s v="Joe Chavez"/>
    <x v="3"/>
    <x v="2"/>
  </r>
  <r>
    <s v="David Seymour"/>
    <s v="EXP-10012292 "/>
    <n v="5.1100000000000003"/>
    <d v="2024-03-16T00:00:00"/>
    <x v="16"/>
    <s v="Parts"/>
    <s v="Fasteners"/>
    <m/>
    <m/>
    <m/>
    <m/>
    <m/>
    <m/>
    <m/>
    <m/>
    <m/>
    <m/>
    <m/>
    <m/>
    <m/>
    <m/>
    <m/>
    <m/>
    <m/>
    <m/>
    <m/>
    <m/>
    <m/>
    <e v="#REF!"/>
    <s v="SL57@tidalwaveautospa.com"/>
    <s v="Steven Kyriazis"/>
    <x v="3"/>
    <x v="2"/>
  </r>
  <r>
    <s v="David Seymour"/>
    <s v="EXP-10012292 "/>
    <n v="96.63"/>
    <d v="2024-03-17T00:00:00"/>
    <x v="7"/>
    <s v="Small Tools"/>
    <s v="Drill bits, fasteners, abd landscape fabric"/>
    <m/>
    <m/>
    <m/>
    <m/>
    <m/>
    <m/>
    <m/>
    <m/>
    <m/>
    <m/>
    <m/>
    <m/>
    <m/>
    <m/>
    <m/>
    <m/>
    <m/>
    <m/>
    <m/>
    <m/>
    <m/>
    <e v="#REF!"/>
    <s v="SL57@tidalwaveautospa.com"/>
    <s v="Steven Kyriazis"/>
    <x v="3"/>
    <x v="2"/>
  </r>
  <r>
    <s v="David Seymour"/>
    <s v="EXP-10012292 "/>
    <n v="2"/>
    <d v="2024-03-19T00:00:00"/>
    <x v="43"/>
    <s v="Auto Maintenance"/>
    <s v="Air tire up"/>
    <m/>
    <m/>
    <m/>
    <m/>
    <m/>
    <m/>
    <m/>
    <m/>
    <m/>
    <m/>
    <m/>
    <m/>
    <m/>
    <m/>
    <m/>
    <m/>
    <m/>
    <m/>
    <m/>
    <m/>
    <m/>
    <e v="#REF!"/>
    <s v="SL57@tidalwaveautospa.com"/>
    <s v="Steven Kyriazis"/>
    <x v="3"/>
    <x v="2"/>
  </r>
  <r>
    <s v="David Seymour"/>
    <s v="EXP-10012292 "/>
    <n v="2.5"/>
    <d v="2024-03-20T00:00:00"/>
    <x v="43"/>
    <s v="Auto Maintenance"/>
    <s v="Air tire up"/>
    <m/>
    <m/>
    <m/>
    <m/>
    <m/>
    <m/>
    <m/>
    <m/>
    <m/>
    <m/>
    <m/>
    <m/>
    <m/>
    <m/>
    <m/>
    <m/>
    <m/>
    <m/>
    <m/>
    <m/>
    <m/>
    <e v="#REF!"/>
    <s v="SL57@tidalwaveautospa.com"/>
    <s v="Steven Kyriazis"/>
    <x v="3"/>
    <x v="2"/>
  </r>
  <r>
    <s v="NICOLA MARIANI"/>
    <s v="EXP-10012284 "/>
    <n v="300.55"/>
    <d v="2024-03-14T00:00:00"/>
    <x v="0"/>
    <s v="Office Supplies"/>
    <s v="folding chair, cleaning supplies, air freshners"/>
    <m/>
    <m/>
    <m/>
    <m/>
    <m/>
    <m/>
    <m/>
    <m/>
    <m/>
    <m/>
    <m/>
    <m/>
    <m/>
    <m/>
    <m/>
    <m/>
    <m/>
    <m/>
    <m/>
    <m/>
    <m/>
    <e v="#REF!"/>
    <s v="SL219@tidalwaveautospa.com"/>
    <s v="Steven Kyriazis"/>
    <x v="3"/>
    <x v="2"/>
  </r>
  <r>
    <s v="NICOLA MARIANI"/>
    <s v="EXP-10012284 "/>
    <n v="44.51"/>
    <d v="2024-03-16T00:00:00"/>
    <x v="8"/>
    <s v="Employee Incentive - Meals"/>
    <s v="Pizza"/>
    <m/>
    <m/>
    <m/>
    <m/>
    <m/>
    <m/>
    <m/>
    <m/>
    <m/>
    <m/>
    <m/>
    <m/>
    <m/>
    <m/>
    <m/>
    <m/>
    <m/>
    <m/>
    <m/>
    <m/>
    <m/>
    <e v="#REF!"/>
    <s v="SL219@tidalwaveautospa.com"/>
    <s v="Steven Kyriazis"/>
    <x v="3"/>
    <x v="2"/>
  </r>
  <r>
    <s v="Mike Breitrick"/>
    <s v="EXP-10011992 "/>
    <n v="19.23"/>
    <d v="2024-02-27T00:00:00"/>
    <x v="2"/>
    <s v="Parts"/>
    <s v="bolts to fix conveyor"/>
    <m/>
    <m/>
    <m/>
    <m/>
    <m/>
    <m/>
    <m/>
    <m/>
    <m/>
    <m/>
    <m/>
    <m/>
    <m/>
    <m/>
    <m/>
    <m/>
    <m/>
    <m/>
    <m/>
    <m/>
    <m/>
    <e v="#REF!"/>
    <s v="SL249@tidalwaveautospa.com"/>
    <s v="Steven Kyriazis"/>
    <x v="3"/>
    <x v="2"/>
  </r>
  <r>
    <s v="Mike Breitrick"/>
    <s v="EXP-10011992 "/>
    <n v="96.71"/>
    <d v="2024-03-07T00:00:00"/>
    <x v="6"/>
    <s v="Wash Maintenance"/>
    <s v="cleaning vinager, chlorine tabs,Tru fuel, oil"/>
    <m/>
    <m/>
    <m/>
    <m/>
    <m/>
    <m/>
    <m/>
    <m/>
    <m/>
    <m/>
    <m/>
    <m/>
    <m/>
    <m/>
    <m/>
    <m/>
    <m/>
    <m/>
    <m/>
    <m/>
    <m/>
    <e v="#REF!"/>
    <s v="SL249@tidalwaveautospa.com"/>
    <s v="Steven Kyriazis"/>
    <x v="3"/>
    <x v="2"/>
  </r>
  <r>
    <s v="Mark Cassidy"/>
    <s v="EXP-10012213 "/>
    <n v="255.94"/>
    <d v="2024-03-04T00:00:00"/>
    <x v="0"/>
    <s v="Wash Maintenance"/>
    <s v="hydraulic oil"/>
    <m/>
    <m/>
    <m/>
    <m/>
    <m/>
    <m/>
    <m/>
    <m/>
    <m/>
    <m/>
    <m/>
    <m/>
    <m/>
    <m/>
    <m/>
    <m/>
    <m/>
    <m/>
    <m/>
    <m/>
    <m/>
    <e v="#REF!"/>
    <s v="SL317@tidalwaveautospa.com"/>
    <s v="Joe Chavez"/>
    <x v="3"/>
    <x v="2"/>
  </r>
  <r>
    <s v="Mark Cassidy"/>
    <s v="EXP-10012213 "/>
    <n v="52.87"/>
    <d v="2024-03-05T00:00:00"/>
    <x v="16"/>
    <s v="Office Supplies"/>
    <s v="safety walkie talkies"/>
    <m/>
    <m/>
    <m/>
    <m/>
    <m/>
    <m/>
    <m/>
    <m/>
    <m/>
    <m/>
    <m/>
    <m/>
    <m/>
    <m/>
    <m/>
    <m/>
    <m/>
    <m/>
    <m/>
    <m/>
    <m/>
    <e v="#REF!"/>
    <s v="SL317@tidalwaveautospa.com"/>
    <s v="Joe Chavez"/>
    <x v="3"/>
    <x v="2"/>
  </r>
  <r>
    <s v="Mark Cassidy"/>
    <s v="EXP-10012213 "/>
    <n v="489.49"/>
    <d v="2024-03-08T00:00:00"/>
    <x v="0"/>
    <s v="Wash Maintenance"/>
    <s v="salt for softener and walkways"/>
    <m/>
    <m/>
    <m/>
    <m/>
    <m/>
    <m/>
    <m/>
    <m/>
    <m/>
    <m/>
    <m/>
    <m/>
    <m/>
    <m/>
    <m/>
    <m/>
    <m/>
    <m/>
    <m/>
    <m/>
    <m/>
    <e v="#REF!"/>
    <s v="SL317@tidalwaveautospa.com"/>
    <s v="Joe Chavez"/>
    <x v="3"/>
    <x v="2"/>
  </r>
  <r>
    <s v="Mark Cassidy"/>
    <s v="EXP-10012213 "/>
    <n v="56.13"/>
    <d v="2024-03-18T00:00:00"/>
    <x v="0"/>
    <s v="Office Supplies"/>
    <s v="thermal printer paper"/>
    <m/>
    <m/>
    <m/>
    <m/>
    <m/>
    <m/>
    <m/>
    <m/>
    <m/>
    <m/>
    <m/>
    <m/>
    <m/>
    <m/>
    <m/>
    <m/>
    <m/>
    <m/>
    <m/>
    <m/>
    <m/>
    <e v="#REF!"/>
    <s v="SL317@tidalwaveautospa.com"/>
    <s v="Joe Chavez"/>
    <x v="3"/>
    <x v="2"/>
  </r>
  <r>
    <s v="Brandon Cobb"/>
    <s v="EXP-10012175 "/>
    <n v="44.79"/>
    <d v="2024-03-06T00:00:00"/>
    <x v="19"/>
    <s v="Employee Incentive - Meals"/>
    <s v="pizza for rain day"/>
    <m/>
    <m/>
    <m/>
    <m/>
    <m/>
    <m/>
    <m/>
    <m/>
    <m/>
    <m/>
    <m/>
    <m/>
    <m/>
    <m/>
    <m/>
    <m/>
    <m/>
    <m/>
    <m/>
    <m/>
    <m/>
    <e v="#REF!"/>
    <s v="SL245@tidalwaveautospa.com"/>
    <s v="Wesley Kurtz"/>
    <x v="3"/>
    <x v="2"/>
  </r>
  <r>
    <s v="Brandon Cobb"/>
    <s v="EXP-10012175 "/>
    <n v="146.24"/>
    <d v="2024-03-11T00:00:00"/>
    <x v="0"/>
    <s v="Wash Maintenance"/>
    <s v="whips,dawn and vngr"/>
    <m/>
    <m/>
    <m/>
    <m/>
    <m/>
    <m/>
    <m/>
    <m/>
    <m/>
    <m/>
    <m/>
    <m/>
    <m/>
    <m/>
    <m/>
    <m/>
    <m/>
    <m/>
    <m/>
    <m/>
    <m/>
    <e v="#REF!"/>
    <s v="SL245@tidalwaveautospa.com"/>
    <s v="Wesley Kurtz"/>
    <x v="3"/>
    <x v="2"/>
  </r>
  <r>
    <s v="Brandon Cobb"/>
    <s v="EXP-10012175 "/>
    <n v="86.52"/>
    <d v="2024-03-11T00:00:00"/>
    <x v="0"/>
    <s v="Wash Maintenance"/>
    <s v="gloves, towels,, and broom sticks"/>
    <m/>
    <m/>
    <m/>
    <m/>
    <m/>
    <m/>
    <m/>
    <m/>
    <m/>
    <m/>
    <m/>
    <m/>
    <m/>
    <m/>
    <m/>
    <m/>
    <m/>
    <m/>
    <m/>
    <m/>
    <m/>
    <e v="#REF!"/>
    <s v="SL245@tidalwaveautospa.com"/>
    <s v="Wesley Kurtz"/>
    <x v="3"/>
    <x v="2"/>
  </r>
  <r>
    <s v="Brandon Cobb"/>
    <s v="EXP-10012175 "/>
    <n v="14.51"/>
    <d v="2024-03-15T00:00:00"/>
    <x v="22"/>
    <s v="Parts"/>
    <s v="shark bite for tire shine"/>
    <m/>
    <m/>
    <m/>
    <m/>
    <m/>
    <m/>
    <m/>
    <m/>
    <m/>
    <m/>
    <m/>
    <m/>
    <m/>
    <m/>
    <m/>
    <m/>
    <m/>
    <m/>
    <m/>
    <m/>
    <m/>
    <e v="#REF!"/>
    <s v="SL245@tidalwaveautospa.com"/>
    <s v="Wesley Kurtz"/>
    <x v="3"/>
    <x v="2"/>
  </r>
  <r>
    <s v="Mark Cassidy"/>
    <s v="EXP-10012296 "/>
    <n v="88.96"/>
    <d v="2024-02-18T00:00:00"/>
    <x v="0"/>
    <s v="Wash Maintenance"/>
    <s v="walkway salt"/>
    <m/>
    <m/>
    <m/>
    <m/>
    <m/>
    <m/>
    <m/>
    <m/>
    <m/>
    <m/>
    <m/>
    <m/>
    <m/>
    <m/>
    <m/>
    <m/>
    <m/>
    <m/>
    <m/>
    <m/>
    <m/>
    <e v="#REF!"/>
    <s v="SL317@tidalwaveautospa.com"/>
    <s v="Joe Chavez"/>
    <x v="3"/>
    <x v="2"/>
  </r>
  <r>
    <s v="Brett Fausher"/>
    <s v="EXP-10011975 "/>
    <n v="221.14"/>
    <d v="2024-03-08T00:00:00"/>
    <x v="0"/>
    <s v="Wash Maintenance"/>
    <s v="Hose reel"/>
    <m/>
    <m/>
    <m/>
    <m/>
    <m/>
    <m/>
    <m/>
    <m/>
    <m/>
    <m/>
    <m/>
    <m/>
    <m/>
    <m/>
    <m/>
    <m/>
    <m/>
    <m/>
    <m/>
    <m/>
    <m/>
    <e v="#REF!"/>
    <s v="SL220@tidalwaveautospa.com"/>
    <s v="Andrew Stephens"/>
    <x v="3"/>
    <x v="2"/>
  </r>
  <r>
    <s v="Howard Montes"/>
    <s v="EXP-10012282 "/>
    <n v="33.17"/>
    <d v="2024-03-07T00:00:00"/>
    <x v="0"/>
    <s v="Office Supplies"/>
    <s v="water, copy paper, snacks"/>
    <m/>
    <m/>
    <m/>
    <m/>
    <m/>
    <m/>
    <m/>
    <m/>
    <m/>
    <m/>
    <m/>
    <m/>
    <m/>
    <m/>
    <m/>
    <m/>
    <m/>
    <m/>
    <m/>
    <m/>
    <m/>
    <e v="#REF!"/>
    <s v="SL122@tidalwaveautospa.com"/>
    <s v="Jeff Mathis"/>
    <x v="3"/>
    <x v="2"/>
  </r>
  <r>
    <s v="Tony Phillips"/>
    <s v="EXP-10012302 "/>
    <n v="18.510000000000002"/>
    <d v="2024-03-13T00:00:00"/>
    <x v="0"/>
    <s v="Snacks"/>
    <s v="water"/>
    <m/>
    <m/>
    <m/>
    <m/>
    <m/>
    <m/>
    <m/>
    <m/>
    <m/>
    <m/>
    <m/>
    <m/>
    <m/>
    <m/>
    <m/>
    <m/>
    <m/>
    <m/>
    <m/>
    <m/>
    <m/>
    <e v="#REF!"/>
    <s v="SL6@tidalwaveautospa.com"/>
    <s v="Gary Bradley"/>
    <x v="3"/>
    <x v="2"/>
  </r>
  <r>
    <s v="Tony Phillips"/>
    <s v="EXP-10012302 "/>
    <n v="158.54"/>
    <d v="2024-03-18T00:00:00"/>
    <x v="1"/>
    <s v="Parts"/>
    <s v="pressure washer repairs"/>
    <m/>
    <m/>
    <m/>
    <m/>
    <m/>
    <m/>
    <m/>
    <m/>
    <m/>
    <m/>
    <m/>
    <m/>
    <m/>
    <m/>
    <m/>
    <m/>
    <m/>
    <m/>
    <m/>
    <m/>
    <m/>
    <e v="#REF!"/>
    <s v="SL6@tidalwaveautospa.com"/>
    <s v="Gary Bradley"/>
    <x v="3"/>
    <x v="2"/>
  </r>
  <r>
    <s v="Frederick Pierson"/>
    <s v="EXP-10012153 "/>
    <n v="184.19"/>
    <d v="2024-02-27T00:00:00"/>
    <x v="0"/>
    <s v="Office Furniture"/>
    <s v="wall cabinet and lock"/>
    <m/>
    <m/>
    <m/>
    <m/>
    <m/>
    <m/>
    <m/>
    <m/>
    <m/>
    <m/>
    <m/>
    <m/>
    <m/>
    <m/>
    <m/>
    <m/>
    <m/>
    <m/>
    <m/>
    <m/>
    <m/>
    <e v="#REF!"/>
    <s v="SL185@tidalwaveautospa.com"/>
    <s v="Gary Bradley"/>
    <x v="3"/>
    <x v="2"/>
  </r>
  <r>
    <s v="Frederick Pierson"/>
    <s v="EXP-10012153 "/>
    <n v="414.75"/>
    <d v="2024-03-09T00:00:00"/>
    <x v="22"/>
    <s v="Wash Supplies"/>
    <s v="sprayer bottles and nozzles"/>
    <m/>
    <m/>
    <m/>
    <m/>
    <m/>
    <m/>
    <m/>
    <m/>
    <m/>
    <m/>
    <m/>
    <m/>
    <m/>
    <m/>
    <m/>
    <m/>
    <m/>
    <m/>
    <m/>
    <m/>
    <m/>
    <e v="#REF!"/>
    <s v="SL185@tidalwaveautospa.com"/>
    <s v="Gary Bradley"/>
    <x v="3"/>
    <x v="2"/>
  </r>
  <r>
    <s v="Vernon Dixon"/>
    <s v="EXP-10012150 "/>
    <n v="40"/>
    <d v="2024-02-15T00:00:00"/>
    <x v="6"/>
    <s v="Pest Control/Extermination"/>
    <s v="pest control rats"/>
    <m/>
    <m/>
    <m/>
    <m/>
    <m/>
    <m/>
    <m/>
    <m/>
    <m/>
    <m/>
    <m/>
    <m/>
    <m/>
    <m/>
    <m/>
    <m/>
    <m/>
    <m/>
    <m/>
    <m/>
    <m/>
    <e v="#REF!"/>
    <s v="SL111@tidalwaveautospa.com"/>
    <s v="Gary Bradley"/>
    <x v="3"/>
    <x v="2"/>
  </r>
  <r>
    <s v="Vernon Dixon"/>
    <s v="EXP-10012150 "/>
    <n v="41.32"/>
    <d v="2024-02-25T00:00:00"/>
    <x v="0"/>
    <s v="Office Supplies"/>
    <s v="TP, pens"/>
    <m/>
    <m/>
    <m/>
    <m/>
    <m/>
    <m/>
    <m/>
    <m/>
    <m/>
    <m/>
    <m/>
    <m/>
    <m/>
    <m/>
    <m/>
    <m/>
    <m/>
    <m/>
    <m/>
    <m/>
    <m/>
    <e v="#REF!"/>
    <s v="SL111@tidalwaveautospa.com"/>
    <s v="Gary Bradley"/>
    <x v="3"/>
    <x v="2"/>
  </r>
  <r>
    <s v="Vernon Dixon"/>
    <s v="EXP-10012150 "/>
    <n v="37.18"/>
    <d v="2024-02-25T00:00:00"/>
    <x v="6"/>
    <s v="Wash Maintenance"/>
    <s v="oil"/>
    <m/>
    <m/>
    <m/>
    <m/>
    <m/>
    <m/>
    <m/>
    <m/>
    <m/>
    <m/>
    <m/>
    <m/>
    <m/>
    <m/>
    <m/>
    <m/>
    <m/>
    <m/>
    <m/>
    <m/>
    <m/>
    <e v="#REF!"/>
    <s v="SL111@tidalwaveautospa.com"/>
    <s v="Gary Bradley"/>
    <x v="3"/>
    <x v="2"/>
  </r>
  <r>
    <s v="Vernon Dixon"/>
    <s v="EXP-10012150 "/>
    <n v="83.4"/>
    <d v="2024-03-09T00:00:00"/>
    <x v="7"/>
    <s v="Equipment Repairs"/>
    <s v="motor for washer pump"/>
    <m/>
    <m/>
    <m/>
    <m/>
    <m/>
    <m/>
    <m/>
    <m/>
    <m/>
    <m/>
    <m/>
    <m/>
    <m/>
    <m/>
    <m/>
    <m/>
    <m/>
    <m/>
    <m/>
    <m/>
    <m/>
    <e v="#REF!"/>
    <s v="SL111@tidalwaveautospa.com"/>
    <s v="Gary Bradley"/>
    <x v="3"/>
    <x v="2"/>
  </r>
  <r>
    <s v="Vernon Dixon"/>
    <s v="EXP-10012150 "/>
    <n v="153.96"/>
    <d v="2024-03-14T00:00:00"/>
    <x v="0"/>
    <s v="Wash Maintenance"/>
    <s v="hose, cleaning pad, pvc"/>
    <m/>
    <m/>
    <m/>
    <m/>
    <m/>
    <m/>
    <m/>
    <m/>
    <m/>
    <m/>
    <m/>
    <m/>
    <m/>
    <m/>
    <m/>
    <m/>
    <m/>
    <m/>
    <m/>
    <m/>
    <m/>
    <e v="#REF!"/>
    <s v="SL111@tidalwaveautospa.com"/>
    <s v="Gary Bradley"/>
    <x v="3"/>
    <x v="2"/>
  </r>
  <r>
    <s v="Vernon Dixon"/>
    <s v="EXP-10012150 "/>
    <n v="29.79"/>
    <d v="2024-03-14T00:00:00"/>
    <x v="0"/>
    <s v="Wash Maintenance"/>
    <s v="vinegar"/>
    <m/>
    <m/>
    <m/>
    <m/>
    <m/>
    <m/>
    <m/>
    <m/>
    <m/>
    <m/>
    <m/>
    <m/>
    <m/>
    <m/>
    <m/>
    <m/>
    <m/>
    <m/>
    <m/>
    <m/>
    <m/>
    <e v="#REF!"/>
    <s v="SL111@tidalwaveautospa.com"/>
    <s v="Gary Bradley"/>
    <x v="3"/>
    <x v="2"/>
  </r>
  <r>
    <s v="Vernon Dixon"/>
    <s v="EXP-10012150 "/>
    <n v="6.41"/>
    <d v="2024-03-15T00:00:00"/>
    <x v="0"/>
    <s v="Office Supplies"/>
    <s v="pens"/>
    <m/>
    <m/>
    <m/>
    <m/>
    <m/>
    <m/>
    <m/>
    <m/>
    <m/>
    <m/>
    <m/>
    <m/>
    <m/>
    <m/>
    <m/>
    <m/>
    <m/>
    <m/>
    <m/>
    <m/>
    <m/>
    <e v="#REF!"/>
    <s v="SL111@tidalwaveautospa.com"/>
    <s v="Gary Bradley"/>
    <x v="3"/>
    <x v="2"/>
  </r>
  <r>
    <s v="Vernon Dixon"/>
    <s v="EXP-10012150 "/>
    <n v="100.67"/>
    <d v="2024-03-17T00:00:00"/>
    <x v="0"/>
    <s v="Wash Maintenance"/>
    <s v="fittings, gloves, cleaner"/>
    <m/>
    <m/>
    <m/>
    <m/>
    <m/>
    <m/>
    <m/>
    <m/>
    <m/>
    <m/>
    <m/>
    <m/>
    <m/>
    <m/>
    <m/>
    <m/>
    <m/>
    <m/>
    <m/>
    <m/>
    <m/>
    <e v="#REF!"/>
    <s v="SL111@tidalwaveautospa.com"/>
    <s v="Gary Bradley"/>
    <x v="3"/>
    <x v="2"/>
  </r>
  <r>
    <s v="Colin Williams"/>
    <s v="EXP-10012152 "/>
    <n v="7.79"/>
    <d v="2024-02-22T00:00:00"/>
    <x v="0"/>
    <s v="Wash Maintenance"/>
    <s v="Hand soap"/>
    <m/>
    <m/>
    <m/>
    <m/>
    <m/>
    <m/>
    <m/>
    <m/>
    <m/>
    <m/>
    <m/>
    <m/>
    <m/>
    <m/>
    <m/>
    <m/>
    <m/>
    <m/>
    <m/>
    <m/>
    <m/>
    <e v="#REF!"/>
    <s v="SL76@tidalwaveautospa.com"/>
    <s v="Gary Bradley"/>
    <x v="3"/>
    <x v="2"/>
  </r>
  <r>
    <s v="Colin Williams"/>
    <s v="EXP-10012152 "/>
    <n v="48.58"/>
    <d v="2024-02-28T00:00:00"/>
    <x v="0"/>
    <s v="Office Furniture"/>
    <s v="Table for storage and folding towels"/>
    <m/>
    <m/>
    <m/>
    <m/>
    <m/>
    <m/>
    <m/>
    <m/>
    <m/>
    <m/>
    <m/>
    <m/>
    <m/>
    <m/>
    <m/>
    <m/>
    <m/>
    <m/>
    <m/>
    <m/>
    <m/>
    <e v="#REF!"/>
    <s v="SL76@tidalwaveautospa.com"/>
    <s v="Gary Bradley"/>
    <x v="3"/>
    <x v="2"/>
  </r>
  <r>
    <s v="Colin Williams"/>
    <s v="EXP-10012152 "/>
    <n v="288.07"/>
    <d v="2024-02-29T00:00:00"/>
    <x v="0"/>
    <s v="Wash Maintenance"/>
    <s v="Oil and oil filters for power packs and air compressor"/>
    <m/>
    <m/>
    <m/>
    <m/>
    <m/>
    <m/>
    <m/>
    <m/>
    <m/>
    <m/>
    <m/>
    <m/>
    <m/>
    <m/>
    <m/>
    <m/>
    <m/>
    <m/>
    <m/>
    <m/>
    <m/>
    <e v="#REF!"/>
    <s v="SL76@tidalwaveautospa.com"/>
    <s v="Gary Bradley"/>
    <x v="3"/>
    <x v="2"/>
  </r>
  <r>
    <s v="Colin Williams"/>
    <s v="EXP-10012152 "/>
    <n v="2.46"/>
    <d v="2024-03-01T00:00:00"/>
    <x v="34"/>
    <s v="Parts"/>
    <s v="Cover for electrical outlet"/>
    <m/>
    <m/>
    <m/>
    <m/>
    <m/>
    <m/>
    <m/>
    <m/>
    <m/>
    <m/>
    <m/>
    <m/>
    <m/>
    <m/>
    <m/>
    <m/>
    <m/>
    <m/>
    <m/>
    <m/>
    <m/>
    <e v="#REF!"/>
    <s v="SL76@tidalwaveautospa.com"/>
    <s v="Gary Bradley"/>
    <x v="3"/>
    <x v="2"/>
  </r>
  <r>
    <s v="Colin Williams"/>
    <s v="EXP-10012152 "/>
    <n v="1.27"/>
    <d v="2024-03-01T00:00:00"/>
    <x v="34"/>
    <s v="Parts"/>
    <s v="Cover for electrical outlet"/>
    <m/>
    <m/>
    <m/>
    <m/>
    <m/>
    <m/>
    <m/>
    <m/>
    <m/>
    <m/>
    <m/>
    <m/>
    <m/>
    <m/>
    <m/>
    <m/>
    <m/>
    <m/>
    <m/>
    <m/>
    <m/>
    <e v="#REF!"/>
    <s v="SL76@tidalwaveautospa.com"/>
    <s v="Gary Bradley"/>
    <x v="3"/>
    <x v="2"/>
  </r>
  <r>
    <s v="Colin Williams"/>
    <s v="EXP-10012152 "/>
    <n v="7.43"/>
    <d v="2024-03-05T00:00:00"/>
    <x v="0"/>
    <s v="Wash Maintenance"/>
    <s v="Clear tubing for cleaning, reclaim tank"/>
    <m/>
    <m/>
    <m/>
    <m/>
    <m/>
    <m/>
    <m/>
    <m/>
    <m/>
    <m/>
    <m/>
    <m/>
    <m/>
    <m/>
    <m/>
    <m/>
    <m/>
    <m/>
    <m/>
    <m/>
    <m/>
    <e v="#REF!"/>
    <s v="SL76@tidalwaveautospa.com"/>
    <s v="Gary Bradley"/>
    <x v="3"/>
    <x v="2"/>
  </r>
  <r>
    <s v="Colin Williams"/>
    <s v="EXP-10012152 "/>
    <n v="53.51"/>
    <d v="2024-03-05T00:00:00"/>
    <x v="0"/>
    <s v="Safety Supplies"/>
    <s v="Safety mask, and hazard labels"/>
    <m/>
    <m/>
    <m/>
    <m/>
    <m/>
    <m/>
    <m/>
    <m/>
    <m/>
    <m/>
    <m/>
    <m/>
    <m/>
    <m/>
    <m/>
    <m/>
    <m/>
    <m/>
    <m/>
    <m/>
    <m/>
    <e v="#REF!"/>
    <s v="SL76@tidalwaveautospa.com"/>
    <s v="Gary Bradley"/>
    <x v="3"/>
    <x v="2"/>
  </r>
  <r>
    <s v="Colin Williams"/>
    <s v="EXP-10012152 "/>
    <n v="8.58"/>
    <d v="2024-03-07T00:00:00"/>
    <x v="0"/>
    <s v="Wash Maintenance"/>
    <s v="Antifreeze"/>
    <m/>
    <m/>
    <m/>
    <m/>
    <m/>
    <m/>
    <m/>
    <m/>
    <m/>
    <m/>
    <m/>
    <m/>
    <m/>
    <m/>
    <m/>
    <m/>
    <m/>
    <m/>
    <m/>
    <m/>
    <m/>
    <e v="#REF!"/>
    <s v="SL76@tidalwaveautospa.com"/>
    <s v="Gary Bradley"/>
    <x v="3"/>
    <x v="2"/>
  </r>
  <r>
    <s v="Richard Porter"/>
    <s v="EXP-10012146 "/>
    <n v="145.19"/>
    <d v="2024-03-01T00:00:00"/>
    <x v="35"/>
    <s v="Wash Maintenance"/>
    <s v="Filters"/>
    <m/>
    <m/>
    <m/>
    <m/>
    <m/>
    <m/>
    <m/>
    <m/>
    <m/>
    <m/>
    <m/>
    <m/>
    <m/>
    <m/>
    <m/>
    <m/>
    <m/>
    <m/>
    <m/>
    <m/>
    <m/>
    <e v="#REF!"/>
    <s v="SL44@tidalwaveautospa.com"/>
    <s v="Gary Bradley"/>
    <x v="3"/>
    <x v="2"/>
  </r>
  <r>
    <s v="Richard Porter"/>
    <s v="EXP-10012146 "/>
    <n v="203.01"/>
    <d v="2024-03-02T00:00:00"/>
    <x v="0"/>
    <s v="Wash Maintenance"/>
    <s v="plumbing, blower fuel, flowers"/>
    <m/>
    <m/>
    <m/>
    <m/>
    <m/>
    <m/>
    <m/>
    <m/>
    <m/>
    <m/>
    <m/>
    <m/>
    <m/>
    <m/>
    <m/>
    <m/>
    <m/>
    <m/>
    <m/>
    <m/>
    <m/>
    <e v="#REF!"/>
    <s v="SL44@tidalwaveautospa.com"/>
    <s v="Gary Bradley"/>
    <x v="3"/>
    <x v="2"/>
  </r>
  <r>
    <s v="Richard Porter"/>
    <s v="EXP-10012146 "/>
    <n v="216.3"/>
    <d v="2024-03-04T00:00:00"/>
    <x v="7"/>
    <s v="Equipment"/>
    <s v="washer"/>
    <m/>
    <m/>
    <m/>
    <m/>
    <m/>
    <m/>
    <m/>
    <m/>
    <m/>
    <m/>
    <m/>
    <m/>
    <m/>
    <m/>
    <m/>
    <m/>
    <m/>
    <m/>
    <m/>
    <m/>
    <m/>
    <e v="#REF!"/>
    <s v="SL44@tidalwaveautospa.com"/>
    <s v="Gary Bradley"/>
    <x v="3"/>
    <x v="2"/>
  </r>
  <r>
    <s v="Richard Porter"/>
    <s v="EXP-10012146 "/>
    <n v="73.63"/>
    <d v="2024-03-09T00:00:00"/>
    <x v="0"/>
    <s v="Wash Maintenance"/>
    <s v="ball valve, toilet paper, air filters"/>
    <m/>
    <m/>
    <m/>
    <m/>
    <m/>
    <m/>
    <m/>
    <m/>
    <m/>
    <m/>
    <m/>
    <m/>
    <m/>
    <m/>
    <m/>
    <m/>
    <m/>
    <m/>
    <m/>
    <m/>
    <m/>
    <e v="#REF!"/>
    <s v="SL44@tidalwaveautospa.com"/>
    <s v="Gary Bradley"/>
    <x v="3"/>
    <x v="2"/>
  </r>
  <r>
    <s v="Richard Porter"/>
    <s v="EXP-10012146 "/>
    <n v="298.32"/>
    <d v="2024-03-12T00:00:00"/>
    <x v="25"/>
    <s v="Parts"/>
    <s v="repairing worn parts on vacs"/>
    <m/>
    <m/>
    <m/>
    <m/>
    <m/>
    <m/>
    <m/>
    <m/>
    <m/>
    <m/>
    <m/>
    <m/>
    <m/>
    <m/>
    <m/>
    <m/>
    <m/>
    <m/>
    <m/>
    <m/>
    <m/>
    <e v="#REF!"/>
    <s v="SL44@tidalwaveautospa.com"/>
    <s v="Gary Bradley"/>
    <x v="3"/>
    <x v="2"/>
  </r>
  <r>
    <s v="Richard Porter"/>
    <s v="EXP-10012146 "/>
    <n v="85.15"/>
    <d v="2024-03-13T00:00:00"/>
    <x v="0"/>
    <s v="Wash Maintenance"/>
    <s v="detergent, water, toilet paper"/>
    <m/>
    <m/>
    <m/>
    <m/>
    <m/>
    <m/>
    <m/>
    <m/>
    <m/>
    <m/>
    <m/>
    <m/>
    <m/>
    <m/>
    <m/>
    <m/>
    <m/>
    <m/>
    <m/>
    <m/>
    <m/>
    <e v="#REF!"/>
    <s v="SL44@tidalwaveautospa.com"/>
    <s v="Gary Bradley"/>
    <x v="3"/>
    <x v="2"/>
  </r>
  <r>
    <s v="Joel Regan"/>
    <s v="EXP-10012126 "/>
    <n v="870"/>
    <d v="2024-02-22T00:00:00"/>
    <x v="2"/>
    <s v="Wash Repairs"/>
    <s v="welded guard on tire brush 1 driver"/>
    <m/>
    <m/>
    <m/>
    <m/>
    <m/>
    <m/>
    <m/>
    <m/>
    <m/>
    <m/>
    <m/>
    <m/>
    <m/>
    <m/>
    <m/>
    <m/>
    <m/>
    <m/>
    <m/>
    <m/>
    <m/>
    <e v="#REF!"/>
    <s v="SL36@tidalwaveautospa.com"/>
    <s v="Gary Bradley"/>
    <x v="3"/>
    <x v="2"/>
  </r>
  <r>
    <s v="Joel Regan"/>
    <s v="EXP-10012126 "/>
    <n v="318.13"/>
    <d v="2024-02-24T00:00:00"/>
    <x v="16"/>
    <s v="Wash Maintenance"/>
    <s v="soap. buckets"/>
    <m/>
    <m/>
    <m/>
    <m/>
    <m/>
    <m/>
    <m/>
    <m/>
    <m/>
    <m/>
    <m/>
    <m/>
    <m/>
    <m/>
    <m/>
    <m/>
    <m/>
    <m/>
    <m/>
    <m/>
    <m/>
    <e v="#REF!"/>
    <s v="SL36@tidalwaveautospa.com"/>
    <s v="Gary Bradley"/>
    <x v="3"/>
    <x v="2"/>
  </r>
  <r>
    <s v="Joel Regan"/>
    <s v="EXP-10012126 "/>
    <n v="173.27"/>
    <d v="2024-02-26T00:00:00"/>
    <x v="0"/>
    <s v="Wash Maintenance"/>
    <s v="hydraulic oil and flashlights"/>
    <m/>
    <m/>
    <m/>
    <m/>
    <m/>
    <m/>
    <m/>
    <m/>
    <m/>
    <m/>
    <m/>
    <m/>
    <m/>
    <m/>
    <m/>
    <m/>
    <m/>
    <m/>
    <m/>
    <m/>
    <m/>
    <e v="#REF!"/>
    <s v="SL36@tidalwaveautospa.com"/>
    <s v="Gary Bradley"/>
    <x v="3"/>
    <x v="2"/>
  </r>
  <r>
    <s v="Joel Regan"/>
    <s v="EXP-10012126 "/>
    <n v="163.43"/>
    <d v="2024-02-28T00:00:00"/>
    <x v="0"/>
    <s v="Safety Supplies"/>
    <s v="gloves"/>
    <m/>
    <m/>
    <m/>
    <m/>
    <m/>
    <m/>
    <m/>
    <m/>
    <m/>
    <m/>
    <m/>
    <m/>
    <m/>
    <m/>
    <m/>
    <m/>
    <m/>
    <m/>
    <m/>
    <m/>
    <m/>
    <e v="#REF!"/>
    <s v="SL36@tidalwaveautospa.com"/>
    <s v="Gary Bradley"/>
    <x v="3"/>
    <x v="2"/>
  </r>
  <r>
    <s v="Joel Regan"/>
    <s v="EXP-10012126 "/>
    <n v="125.09"/>
    <d v="2024-03-05T00:00:00"/>
    <x v="0"/>
    <s v="Wash Maintenance"/>
    <s v="hose hand pump"/>
    <m/>
    <m/>
    <m/>
    <m/>
    <m/>
    <m/>
    <m/>
    <m/>
    <m/>
    <m/>
    <m/>
    <m/>
    <m/>
    <m/>
    <m/>
    <m/>
    <m/>
    <m/>
    <m/>
    <m/>
    <m/>
    <e v="#REF!"/>
    <s v="SL36@tidalwaveautospa.com"/>
    <s v="Gary Bradley"/>
    <x v="3"/>
    <x v="2"/>
  </r>
  <r>
    <s v="Jason Montesano"/>
    <s v="EXP-10012105 "/>
    <n v="162.46"/>
    <d v="2024-02-16T00:00:00"/>
    <x v="11"/>
    <s v="Signage"/>
    <s v="sand for signage and new hose"/>
    <m/>
    <m/>
    <m/>
    <m/>
    <m/>
    <m/>
    <m/>
    <m/>
    <m/>
    <m/>
    <m/>
    <m/>
    <m/>
    <m/>
    <m/>
    <m/>
    <m/>
    <m/>
    <m/>
    <m/>
    <m/>
    <e v="#REF!"/>
    <s v="SL24@tidalwaveautospa.com"/>
    <s v="Gary Bradley"/>
    <x v="3"/>
    <x v="2"/>
  </r>
  <r>
    <s v="Jason Montesano"/>
    <s v="EXP-10012105 "/>
    <n v="67.790000000000006"/>
    <d v="2024-02-20T00:00:00"/>
    <x v="6"/>
    <s v="Wash Maintenance"/>
    <s v="cleaning"/>
    <m/>
    <m/>
    <m/>
    <m/>
    <m/>
    <m/>
    <m/>
    <m/>
    <m/>
    <m/>
    <m/>
    <m/>
    <m/>
    <m/>
    <m/>
    <m/>
    <m/>
    <m/>
    <m/>
    <m/>
    <m/>
    <e v="#REF!"/>
    <s v="SL24@tidalwaveautospa.com"/>
    <s v="Gary Bradley"/>
    <x v="3"/>
    <x v="2"/>
  </r>
  <r>
    <s v="Jason Montesano"/>
    <s v="EXP-10012105 "/>
    <n v="31"/>
    <d v="2024-03-02T00:00:00"/>
    <x v="0"/>
    <s v="Wash Maintenance"/>
    <s v="laundry detergent and Tylenol"/>
    <m/>
    <m/>
    <m/>
    <m/>
    <m/>
    <m/>
    <m/>
    <m/>
    <m/>
    <m/>
    <m/>
    <m/>
    <m/>
    <m/>
    <m/>
    <m/>
    <m/>
    <m/>
    <m/>
    <m/>
    <m/>
    <e v="#REF!"/>
    <s v="SL24@tidalwaveautospa.com"/>
    <s v="Gary Bradley"/>
    <x v="3"/>
    <x v="2"/>
  </r>
  <r>
    <s v="Jason Montesano"/>
    <s v="EXP-10012105 "/>
    <n v="116.88"/>
    <d v="2024-03-04T00:00:00"/>
    <x v="14"/>
    <s v="Office Supplies"/>
    <s v="mask, gloves, pens, goggles, lamination sheets"/>
    <m/>
    <m/>
    <m/>
    <m/>
    <m/>
    <m/>
    <m/>
    <m/>
    <m/>
    <m/>
    <m/>
    <m/>
    <m/>
    <m/>
    <m/>
    <m/>
    <m/>
    <m/>
    <m/>
    <m/>
    <m/>
    <e v="#REF!"/>
    <s v="SL24@tidalwaveautospa.com"/>
    <s v="Gary Bradley"/>
    <x v="3"/>
    <x v="2"/>
  </r>
  <r>
    <s v="Jason Montesano"/>
    <s v="EXP-10012105 "/>
    <n v="67.34"/>
    <d v="2024-03-04T00:00:00"/>
    <x v="6"/>
    <s v="Wash Maintenance"/>
    <s v="supplies"/>
    <m/>
    <m/>
    <m/>
    <m/>
    <m/>
    <m/>
    <m/>
    <m/>
    <m/>
    <m/>
    <m/>
    <m/>
    <m/>
    <m/>
    <m/>
    <m/>
    <m/>
    <m/>
    <m/>
    <m/>
    <m/>
    <e v="#REF!"/>
    <s v="SL24@tidalwaveautospa.com"/>
    <s v="Gary Bradley"/>
    <x v="3"/>
    <x v="2"/>
  </r>
  <r>
    <s v="Jason Montesano"/>
    <s v="EXP-10012105 "/>
    <n v="18.329999999999998"/>
    <d v="2024-03-04T00:00:00"/>
    <x v="14"/>
    <s v="Wash Maintenance"/>
    <s v="painters tape"/>
    <m/>
    <m/>
    <m/>
    <m/>
    <m/>
    <m/>
    <m/>
    <m/>
    <m/>
    <m/>
    <m/>
    <m/>
    <m/>
    <m/>
    <m/>
    <m/>
    <m/>
    <m/>
    <m/>
    <m/>
    <m/>
    <e v="#REF!"/>
    <s v="SL24@tidalwaveautospa.com"/>
    <s v="Gary Bradley"/>
    <x v="3"/>
    <x v="2"/>
  </r>
  <r>
    <s v="Jason Montesano"/>
    <s v="EXP-10012105 "/>
    <n v="216.08"/>
    <d v="2024-03-05T00:00:00"/>
    <x v="14"/>
    <s v="Wash Maintenance"/>
    <s v="hooks, tapcons, hose, flat cover"/>
    <m/>
    <m/>
    <m/>
    <m/>
    <m/>
    <m/>
    <m/>
    <m/>
    <m/>
    <m/>
    <m/>
    <m/>
    <m/>
    <m/>
    <m/>
    <m/>
    <m/>
    <m/>
    <m/>
    <m/>
    <m/>
    <e v="#REF!"/>
    <s v="SL24@tidalwaveautospa.com"/>
    <s v="Gary Bradley"/>
    <x v="3"/>
    <x v="2"/>
  </r>
  <r>
    <s v="Jason Montesano"/>
    <s v="EXP-10012105 "/>
    <n v="124.62"/>
    <d v="2024-03-14T00:00:00"/>
    <x v="8"/>
    <s v="Wash Maintenance"/>
    <s v="cleaning supplies and gatorade"/>
    <m/>
    <m/>
    <m/>
    <m/>
    <m/>
    <m/>
    <m/>
    <m/>
    <m/>
    <m/>
    <m/>
    <m/>
    <m/>
    <m/>
    <m/>
    <m/>
    <m/>
    <m/>
    <m/>
    <m/>
    <m/>
    <e v="#REF!"/>
    <s v="SL24@tidalwaveautospa.com"/>
    <s v="Gary Bradley"/>
    <x v="3"/>
    <x v="2"/>
  </r>
  <r>
    <s v="Jason Montesano"/>
    <s v="EXP-10012105 "/>
    <n v="61.47"/>
    <d v="2024-03-14T00:00:00"/>
    <x v="6"/>
    <s v="Wash Maintenance"/>
    <s v="laundry and hose bib"/>
    <m/>
    <m/>
    <m/>
    <m/>
    <m/>
    <m/>
    <m/>
    <m/>
    <m/>
    <m/>
    <m/>
    <m/>
    <m/>
    <m/>
    <m/>
    <m/>
    <m/>
    <m/>
    <m/>
    <m/>
    <m/>
    <e v="#REF!"/>
    <s v="SL24@tidalwaveautospa.com"/>
    <s v="Gary Bradley"/>
    <x v="3"/>
    <x v="2"/>
  </r>
  <r>
    <s v="Bruce Gibbs"/>
    <s v="EXP-10012005 "/>
    <n v="15.08"/>
    <d v="2024-02-17T00:00:00"/>
    <x v="11"/>
    <s v="Office Supplies"/>
    <s v="Lithium Batteries for Electrical Tester"/>
    <m/>
    <m/>
    <m/>
    <m/>
    <m/>
    <m/>
    <m/>
    <m/>
    <m/>
    <m/>
    <m/>
    <m/>
    <m/>
    <m/>
    <m/>
    <m/>
    <m/>
    <m/>
    <m/>
    <m/>
    <m/>
    <e v="#REF!"/>
    <s v="SL128@tidalwaveautospa.com"/>
    <s v="Gary Bradley"/>
    <x v="3"/>
    <x v="2"/>
  </r>
  <r>
    <s v="Bruce Gibbs"/>
    <s v="EXP-10012005 "/>
    <n v="9.7100000000000009"/>
    <d v="2024-02-23T00:00:00"/>
    <x v="2"/>
    <s v="Parts"/>
    <s v="Coupling for Tunnel Repairs"/>
    <m/>
    <m/>
    <m/>
    <m/>
    <m/>
    <m/>
    <m/>
    <m/>
    <m/>
    <m/>
    <m/>
    <m/>
    <m/>
    <m/>
    <m/>
    <m/>
    <m/>
    <m/>
    <m/>
    <m/>
    <m/>
    <e v="#REF!"/>
    <s v="SL128@tidalwaveautospa.com"/>
    <s v="Gary Bradley"/>
    <x v="3"/>
    <x v="2"/>
  </r>
  <r>
    <s v="Bruce Gibbs"/>
    <s v="EXP-10012005 "/>
    <n v="25.9"/>
    <d v="2024-02-23T00:00:00"/>
    <x v="2"/>
    <s v="Parts"/>
    <s v="Coupler for Equipment Repairs"/>
    <m/>
    <m/>
    <m/>
    <m/>
    <m/>
    <m/>
    <m/>
    <m/>
    <m/>
    <m/>
    <m/>
    <m/>
    <m/>
    <m/>
    <m/>
    <m/>
    <m/>
    <m/>
    <m/>
    <m/>
    <m/>
    <e v="#REF!"/>
    <s v="SL128@tidalwaveautospa.com"/>
    <s v="Gary Bradley"/>
    <x v="3"/>
    <x v="2"/>
  </r>
  <r>
    <s v="Bruce Gibbs"/>
    <s v="EXP-10012005 "/>
    <n v="12.15"/>
    <d v="2024-02-23T00:00:00"/>
    <x v="25"/>
    <s v="Wash Maintenance"/>
    <s v="Weather Stripping for Tunnel Door"/>
    <m/>
    <m/>
    <m/>
    <m/>
    <m/>
    <m/>
    <m/>
    <m/>
    <m/>
    <m/>
    <m/>
    <m/>
    <m/>
    <m/>
    <m/>
    <m/>
    <m/>
    <m/>
    <m/>
    <m/>
    <m/>
    <e v="#REF!"/>
    <s v="SL128@tidalwaveautospa.com"/>
    <s v="Gary Bradley"/>
    <x v="3"/>
    <x v="2"/>
  </r>
  <r>
    <s v="Bruce Gibbs"/>
    <s v="EXP-10012005 "/>
    <n v="38.4"/>
    <d v="2024-02-26T00:00:00"/>
    <x v="2"/>
    <s v="Parts"/>
    <s v="Coupling for Pipe Repairs"/>
    <m/>
    <m/>
    <m/>
    <m/>
    <m/>
    <m/>
    <m/>
    <m/>
    <m/>
    <m/>
    <m/>
    <m/>
    <m/>
    <m/>
    <m/>
    <m/>
    <m/>
    <m/>
    <m/>
    <m/>
    <m/>
    <e v="#REF!"/>
    <s v="SL128@tidalwaveautospa.com"/>
    <s v="Gary Bradley"/>
    <x v="3"/>
    <x v="2"/>
  </r>
  <r>
    <s v="Bruce Gibbs"/>
    <s v="EXP-10012005 "/>
    <n v="19.89"/>
    <d v="2024-02-26T00:00:00"/>
    <x v="25"/>
    <s v="Wash Maintenance"/>
    <s v="Sealant and Tape for Building Repairs"/>
    <m/>
    <m/>
    <m/>
    <m/>
    <m/>
    <m/>
    <m/>
    <m/>
    <m/>
    <m/>
    <m/>
    <m/>
    <m/>
    <m/>
    <m/>
    <m/>
    <m/>
    <m/>
    <m/>
    <m/>
    <m/>
    <e v="#REF!"/>
    <s v="SL128@tidalwaveautospa.com"/>
    <s v="Gary Bradley"/>
    <x v="3"/>
    <x v="2"/>
  </r>
  <r>
    <s v="Bruce Gibbs"/>
    <s v="EXP-10012005 "/>
    <n v="25.44"/>
    <d v="2024-02-27T00:00:00"/>
    <x v="1"/>
    <s v="Parts"/>
    <s v="Parts for Repairs"/>
    <m/>
    <m/>
    <m/>
    <m/>
    <m/>
    <m/>
    <m/>
    <m/>
    <m/>
    <m/>
    <m/>
    <m/>
    <m/>
    <m/>
    <m/>
    <m/>
    <m/>
    <m/>
    <m/>
    <m/>
    <m/>
    <e v="#REF!"/>
    <s v="SL128@tidalwaveautospa.com"/>
    <s v="Gary Bradley"/>
    <x v="3"/>
    <x v="2"/>
  </r>
  <r>
    <s v="Bruce Gibbs"/>
    <s v="EXP-10012005 "/>
    <n v="89.02"/>
    <d v="2024-03-02T00:00:00"/>
    <x v="0"/>
    <s v="Wash Maintenance"/>
    <s v="Scrubbers for Tunnel as well as Rust Remover"/>
    <m/>
    <m/>
    <m/>
    <m/>
    <m/>
    <m/>
    <m/>
    <m/>
    <m/>
    <m/>
    <m/>
    <m/>
    <m/>
    <m/>
    <m/>
    <m/>
    <m/>
    <m/>
    <m/>
    <m/>
    <m/>
    <e v="#REF!"/>
    <s v="SL128@tidalwaveautospa.com"/>
    <s v="Gary Bradley"/>
    <x v="3"/>
    <x v="2"/>
  </r>
  <r>
    <s v="Bruce Gibbs"/>
    <s v="EXP-10012005 "/>
    <n v="286.37"/>
    <d v="2024-03-06T00:00:00"/>
    <x v="11"/>
    <s v="Wash Maintenance"/>
    <s v="New Cart for 2nd Mile and Trash Can Dolly"/>
    <m/>
    <m/>
    <m/>
    <m/>
    <m/>
    <m/>
    <m/>
    <m/>
    <m/>
    <m/>
    <m/>
    <m/>
    <m/>
    <m/>
    <m/>
    <m/>
    <m/>
    <m/>
    <m/>
    <m/>
    <m/>
    <e v="#REF!"/>
    <s v="SL128@tidalwaveautospa.com"/>
    <s v="Gary Bradley"/>
    <x v="3"/>
    <x v="2"/>
  </r>
  <r>
    <s v="Bruce Gibbs"/>
    <s v="EXP-10012005 "/>
    <n v="61.8"/>
    <d v="2024-03-11T00:00:00"/>
    <x v="0"/>
    <s v="Parts"/>
    <s v="Flare Couplings for Pipes"/>
    <m/>
    <m/>
    <m/>
    <m/>
    <m/>
    <m/>
    <m/>
    <m/>
    <m/>
    <m/>
    <m/>
    <m/>
    <m/>
    <m/>
    <m/>
    <m/>
    <m/>
    <m/>
    <m/>
    <m/>
    <m/>
    <e v="#REF!"/>
    <s v="SL128@tidalwaveautospa.com"/>
    <s v="Gary Bradley"/>
    <x v="3"/>
    <x v="2"/>
  </r>
  <r>
    <s v="Bruce Gibbs"/>
    <s v="EXP-10012005 "/>
    <n v="12.95"/>
    <d v="2024-03-11T00:00:00"/>
    <x v="0"/>
    <s v="Parts"/>
    <s v="Fitting for Pipes"/>
    <m/>
    <m/>
    <m/>
    <m/>
    <m/>
    <m/>
    <m/>
    <m/>
    <m/>
    <m/>
    <m/>
    <m/>
    <m/>
    <m/>
    <m/>
    <m/>
    <m/>
    <m/>
    <m/>
    <m/>
    <m/>
    <e v="#REF!"/>
    <s v="SL128@tidalwaveautospa.com"/>
    <s v="Gary Bradley"/>
    <x v="3"/>
    <x v="2"/>
  </r>
  <r>
    <s v="Bruce Gibbs"/>
    <s v="EXP-10012005 "/>
    <n v="35.840000000000003"/>
    <d v="2024-03-11T00:00:00"/>
    <x v="0"/>
    <s v="Parts"/>
    <s v="Fittings for Pipes"/>
    <m/>
    <m/>
    <m/>
    <m/>
    <m/>
    <m/>
    <m/>
    <m/>
    <m/>
    <m/>
    <m/>
    <m/>
    <m/>
    <m/>
    <m/>
    <m/>
    <m/>
    <m/>
    <m/>
    <m/>
    <m/>
    <e v="#REF!"/>
    <s v="SL128@tidalwaveautospa.com"/>
    <s v="Gary Bradley"/>
    <x v="3"/>
    <x v="2"/>
  </r>
  <r>
    <s v="Joseph Olah"/>
    <s v="EXP-10012017 "/>
    <n v="292.66000000000003"/>
    <d v="2023-11-18T00:00:00"/>
    <x v="0"/>
    <s v="Wash Maintenance"/>
    <s v="trash can liners for second mile"/>
    <m/>
    <m/>
    <m/>
    <m/>
    <m/>
    <m/>
    <m/>
    <m/>
    <m/>
    <m/>
    <m/>
    <m/>
    <m/>
    <m/>
    <m/>
    <m/>
    <m/>
    <m/>
    <m/>
    <m/>
    <m/>
    <e v="#REF!"/>
    <s v="SL50@tidalwaveautospa.com"/>
    <s v="Gary Bradley"/>
    <x v="3"/>
    <x v="2"/>
  </r>
  <r>
    <s v="Joseph Olah"/>
    <s v="EXP-10012017 "/>
    <n v="122.14"/>
    <d v="2024-01-12T00:00:00"/>
    <x v="1"/>
    <s v="Wash Maintenance"/>
    <s v="windows/walls cleaner"/>
    <m/>
    <m/>
    <m/>
    <m/>
    <m/>
    <m/>
    <m/>
    <m/>
    <m/>
    <m/>
    <m/>
    <m/>
    <m/>
    <m/>
    <m/>
    <m/>
    <m/>
    <m/>
    <m/>
    <m/>
    <m/>
    <e v="#REF!"/>
    <s v="SL50@tidalwaveautospa.com"/>
    <s v="Gary Bradley"/>
    <x v="3"/>
    <x v="2"/>
  </r>
  <r>
    <s v="Joseph Olah"/>
    <s v="EXP-10012017 "/>
    <n v="12.98"/>
    <d v="2024-01-12T00:00:00"/>
    <x v="1"/>
    <s v="Wash Maintenance"/>
    <s v="pile tape, bolts"/>
    <m/>
    <m/>
    <m/>
    <m/>
    <m/>
    <m/>
    <m/>
    <m/>
    <m/>
    <m/>
    <m/>
    <m/>
    <m/>
    <m/>
    <m/>
    <m/>
    <m/>
    <m/>
    <m/>
    <m/>
    <m/>
    <e v="#REF!"/>
    <s v="SL50@tidalwaveautospa.com"/>
    <s v="Gary Bradley"/>
    <x v="3"/>
    <x v="2"/>
  </r>
  <r>
    <s v="Joseph Olah"/>
    <s v="EXP-10012017 "/>
    <n v="21.56"/>
    <d v="2024-01-17T00:00:00"/>
    <x v="1"/>
    <s v="Wash Maintenance"/>
    <s v="cleaning supplies for tunnel"/>
    <m/>
    <m/>
    <m/>
    <m/>
    <m/>
    <m/>
    <m/>
    <m/>
    <m/>
    <m/>
    <m/>
    <m/>
    <m/>
    <m/>
    <m/>
    <m/>
    <m/>
    <m/>
    <m/>
    <m/>
    <m/>
    <e v="#REF!"/>
    <s v="SL50@tidalwaveautospa.com"/>
    <s v="Gary Bradley"/>
    <x v="3"/>
    <x v="2"/>
  </r>
  <r>
    <s v="Joseph Olah"/>
    <s v="EXP-10012017 "/>
    <n v="31.55"/>
    <d v="2024-01-17T00:00:00"/>
    <x v="11"/>
    <s v="Wash Maintenance"/>
    <s v="battery for CWS rep that left battery at store at got lost"/>
    <m/>
    <m/>
    <m/>
    <m/>
    <m/>
    <m/>
    <m/>
    <m/>
    <m/>
    <m/>
    <m/>
    <m/>
    <m/>
    <m/>
    <m/>
    <m/>
    <m/>
    <m/>
    <m/>
    <m/>
    <m/>
    <e v="#REF!"/>
    <s v="SL50@tidalwaveautospa.com"/>
    <s v="Gary Bradley"/>
    <x v="3"/>
    <x v="2"/>
  </r>
  <r>
    <s v="Joseph Olah"/>
    <s v="EXP-10012017 "/>
    <n v="453.17"/>
    <d v="2024-01-17T00:00:00"/>
    <x v="2"/>
    <s v="Wash Maintenance"/>
    <s v="hydraulic hose"/>
    <m/>
    <m/>
    <m/>
    <m/>
    <m/>
    <m/>
    <m/>
    <m/>
    <m/>
    <m/>
    <m/>
    <m/>
    <m/>
    <m/>
    <m/>
    <m/>
    <m/>
    <m/>
    <m/>
    <m/>
    <m/>
    <e v="#REF!"/>
    <s v="SL50@tidalwaveautospa.com"/>
    <s v="Gary Bradley"/>
    <x v="3"/>
    <x v="2"/>
  </r>
  <r>
    <s v="Joseph Olah"/>
    <s v="EXP-10012017 "/>
    <n v="169.56"/>
    <d v="2024-01-17T00:00:00"/>
    <x v="1"/>
    <s v="Wash Maintenance"/>
    <s v="dawn and cleaning supplies"/>
    <m/>
    <m/>
    <m/>
    <m/>
    <m/>
    <m/>
    <m/>
    <m/>
    <m/>
    <m/>
    <m/>
    <m/>
    <m/>
    <m/>
    <m/>
    <m/>
    <m/>
    <m/>
    <m/>
    <m/>
    <m/>
    <e v="#REF!"/>
    <s v="SL50@tidalwaveautospa.com"/>
    <s v="Gary Bradley"/>
    <x v="3"/>
    <x v="2"/>
  </r>
  <r>
    <s v="Joseph Olah"/>
    <s v="EXP-10012017 "/>
    <n v="4.32"/>
    <d v="2024-01-19T00:00:00"/>
    <x v="25"/>
    <s v="Office Supplies"/>
    <s v="key for storage room"/>
    <m/>
    <m/>
    <m/>
    <m/>
    <m/>
    <m/>
    <m/>
    <m/>
    <m/>
    <m/>
    <m/>
    <m/>
    <m/>
    <m/>
    <m/>
    <m/>
    <m/>
    <m/>
    <m/>
    <m/>
    <m/>
    <e v="#REF!"/>
    <s v="SL50@tidalwaveautospa.com"/>
    <s v="Gary Bradley"/>
    <x v="3"/>
    <x v="2"/>
  </r>
  <r>
    <s v="Joseph Olah"/>
    <s v="EXP-10012017 "/>
    <n v="1260.75"/>
    <d v="2024-01-29T00:00:00"/>
    <x v="11"/>
    <s v="Wash Supplies"/>
    <s v="towels"/>
    <m/>
    <m/>
    <m/>
    <m/>
    <m/>
    <m/>
    <m/>
    <m/>
    <m/>
    <m/>
    <m/>
    <m/>
    <m/>
    <m/>
    <m/>
    <m/>
    <m/>
    <m/>
    <m/>
    <m/>
    <m/>
    <e v="#REF!"/>
    <s v="SL50@tidalwaveautospa.com"/>
    <s v="Gary Bradley"/>
    <x v="3"/>
    <x v="2"/>
  </r>
  <r>
    <s v="Joseph Olah"/>
    <s v="EXP-10012017 "/>
    <n v="115.82"/>
    <d v="2024-01-31T00:00:00"/>
    <x v="0"/>
    <s v="Wash Maintenance"/>
    <s v="chemicals for tunnell"/>
    <m/>
    <m/>
    <m/>
    <m/>
    <m/>
    <m/>
    <m/>
    <m/>
    <m/>
    <m/>
    <m/>
    <m/>
    <m/>
    <m/>
    <m/>
    <m/>
    <m/>
    <m/>
    <m/>
    <m/>
    <m/>
    <e v="#REF!"/>
    <s v="SL50@tidalwaveautospa.com"/>
    <s v="Gary Bradley"/>
    <x v="3"/>
    <x v="2"/>
  </r>
  <r>
    <s v="Joseph Olah"/>
    <s v="EXP-10012017 "/>
    <n v="187.9"/>
    <d v="2024-01-31T00:00:00"/>
    <x v="0"/>
    <s v="Wash Maintenance"/>
    <s v="hydraulic fluid conveyor"/>
    <m/>
    <m/>
    <m/>
    <m/>
    <m/>
    <m/>
    <m/>
    <m/>
    <m/>
    <m/>
    <m/>
    <m/>
    <m/>
    <m/>
    <m/>
    <m/>
    <m/>
    <m/>
    <m/>
    <m/>
    <m/>
    <e v="#REF!"/>
    <s v="SL50@tidalwaveautospa.com"/>
    <s v="Gary Bradley"/>
    <x v="3"/>
    <x v="2"/>
  </r>
  <r>
    <s v="Joseph Olah"/>
    <s v="EXP-10012017 "/>
    <n v="185.47"/>
    <d v="2024-02-02T00:00:00"/>
    <x v="11"/>
    <s v="Wash Maintenance"/>
    <s v="chemicals and back room supplies"/>
    <m/>
    <m/>
    <m/>
    <m/>
    <m/>
    <m/>
    <m/>
    <m/>
    <m/>
    <m/>
    <m/>
    <m/>
    <m/>
    <m/>
    <m/>
    <m/>
    <m/>
    <m/>
    <m/>
    <m/>
    <m/>
    <e v="#REF!"/>
    <s v="SL50@tidalwaveautospa.com"/>
    <s v="Gary Bradley"/>
    <x v="3"/>
    <x v="2"/>
  </r>
  <r>
    <s v="Joseph Olah"/>
    <s v="EXP-10012017 "/>
    <n v="381.69"/>
    <d v="2024-02-07T00:00:00"/>
    <x v="11"/>
    <s v="Small Tools"/>
    <s v="tools and batteries for site"/>
    <m/>
    <m/>
    <m/>
    <m/>
    <m/>
    <m/>
    <m/>
    <m/>
    <m/>
    <m/>
    <m/>
    <m/>
    <m/>
    <m/>
    <m/>
    <m/>
    <m/>
    <m/>
    <m/>
    <m/>
    <m/>
    <e v="#REF!"/>
    <s v="SL50@tidalwaveautospa.com"/>
    <s v="Gary Bradley"/>
    <x v="3"/>
    <x v="2"/>
  </r>
  <r>
    <s v="Joseph Olah"/>
    <s v="EXP-10012017 "/>
    <n v="71.34"/>
    <d v="2024-02-09T00:00:00"/>
    <x v="0"/>
    <s v="Wash Maintenance"/>
    <s v="hydraulic fluid conveyor"/>
    <m/>
    <m/>
    <m/>
    <m/>
    <m/>
    <m/>
    <m/>
    <m/>
    <m/>
    <m/>
    <m/>
    <m/>
    <m/>
    <m/>
    <m/>
    <m/>
    <m/>
    <m/>
    <m/>
    <m/>
    <m/>
    <e v="#REF!"/>
    <s v="SL50@tidalwaveautospa.com"/>
    <s v="Gary Bradley"/>
    <x v="3"/>
    <x v="2"/>
  </r>
  <r>
    <s v="Joseph Olah"/>
    <s v="EXP-10012017 "/>
    <n v="180.31"/>
    <d v="2024-02-09T00:00:00"/>
    <x v="11"/>
    <s v="Wash Maintenance"/>
    <s v="hydraulic fluid"/>
    <m/>
    <m/>
    <m/>
    <m/>
    <m/>
    <m/>
    <m/>
    <m/>
    <m/>
    <m/>
    <m/>
    <m/>
    <m/>
    <m/>
    <m/>
    <m/>
    <m/>
    <m/>
    <m/>
    <m/>
    <m/>
    <e v="#REF!"/>
    <s v="SL50@tidalwaveautospa.com"/>
    <s v="Gary Bradley"/>
    <x v="3"/>
    <x v="2"/>
  </r>
  <r>
    <s v="Joseph Olah"/>
    <s v="EXP-10012017 "/>
    <n v="189.97"/>
    <d v="2024-02-09T00:00:00"/>
    <x v="11"/>
    <s v="Pit Pumping"/>
    <s v="water boots for trench"/>
    <m/>
    <m/>
    <m/>
    <m/>
    <m/>
    <m/>
    <m/>
    <m/>
    <m/>
    <m/>
    <m/>
    <m/>
    <m/>
    <m/>
    <m/>
    <m/>
    <m/>
    <m/>
    <m/>
    <m/>
    <m/>
    <e v="#REF!"/>
    <s v="SL50@tidalwaveautospa.com"/>
    <s v="Gary Bradley"/>
    <x v="3"/>
    <x v="2"/>
  </r>
  <r>
    <s v="Joseph Olah"/>
    <s v="EXP-10012017 "/>
    <n v="53.23"/>
    <d v="2024-02-09T00:00:00"/>
    <x v="1"/>
    <s v="Parts"/>
    <s v="hydraulic fittings"/>
    <m/>
    <m/>
    <m/>
    <m/>
    <m/>
    <m/>
    <m/>
    <m/>
    <m/>
    <m/>
    <m/>
    <m/>
    <m/>
    <m/>
    <m/>
    <m/>
    <m/>
    <m/>
    <m/>
    <m/>
    <m/>
    <e v="#REF!"/>
    <s v="SL50@tidalwaveautospa.com"/>
    <s v="Gary Bradley"/>
    <x v="3"/>
    <x v="2"/>
  </r>
  <r>
    <s v="Joseph Olah"/>
    <s v="EXP-10012017 "/>
    <n v="252.68"/>
    <d v="2024-02-09T00:00:00"/>
    <x v="1"/>
    <s v="Parts"/>
    <s v="parts for window washing system"/>
    <m/>
    <m/>
    <m/>
    <m/>
    <m/>
    <m/>
    <m/>
    <m/>
    <m/>
    <m/>
    <m/>
    <m/>
    <m/>
    <m/>
    <m/>
    <m/>
    <m/>
    <m/>
    <m/>
    <m/>
    <m/>
    <e v="#REF!"/>
    <s v="SL50@tidalwaveautospa.com"/>
    <s v="Gary Bradley"/>
    <x v="3"/>
    <x v="2"/>
  </r>
  <r>
    <s v="Joseph Olah"/>
    <s v="EXP-10012017 "/>
    <n v="82.17"/>
    <d v="2024-02-09T00:00:00"/>
    <x v="11"/>
    <s v="Parts"/>
    <s v="pressure gauge and oil wrench"/>
    <m/>
    <m/>
    <m/>
    <m/>
    <m/>
    <m/>
    <m/>
    <m/>
    <m/>
    <m/>
    <m/>
    <m/>
    <m/>
    <m/>
    <m/>
    <m/>
    <m/>
    <m/>
    <m/>
    <m/>
    <m/>
    <e v="#REF!"/>
    <s v="SL50@tidalwaveautospa.com"/>
    <s v="Gary Bradley"/>
    <x v="3"/>
    <x v="2"/>
  </r>
  <r>
    <s v="Joseph Olah"/>
    <s v="EXP-10012017 "/>
    <n v="67.95"/>
    <d v="2024-02-10T00:00:00"/>
    <x v="2"/>
    <s v="Wash Repairs"/>
    <s v="payment for handyman pump removal"/>
    <m/>
    <m/>
    <m/>
    <m/>
    <m/>
    <m/>
    <m/>
    <m/>
    <m/>
    <m/>
    <m/>
    <m/>
    <m/>
    <m/>
    <m/>
    <m/>
    <m/>
    <m/>
    <m/>
    <m/>
    <m/>
    <e v="#REF!"/>
    <s v="SL50@tidalwaveautospa.com"/>
    <s v="Gary Bradley"/>
    <x v="3"/>
    <x v="2"/>
  </r>
  <r>
    <s v="Joseph Olah"/>
    <s v="EXP-10012017 "/>
    <n v="204.95"/>
    <d v="2024-02-14T00:00:00"/>
    <x v="2"/>
    <s v="Wash Repairs"/>
    <s v="payment for repair of roll-up door"/>
    <m/>
    <m/>
    <m/>
    <m/>
    <m/>
    <m/>
    <m/>
    <m/>
    <m/>
    <m/>
    <m/>
    <m/>
    <m/>
    <m/>
    <m/>
    <m/>
    <m/>
    <m/>
    <m/>
    <m/>
    <m/>
    <e v="#REF!"/>
    <s v="SL50@tidalwaveautospa.com"/>
    <s v="Gary Bradley"/>
    <x v="3"/>
    <x v="2"/>
  </r>
  <r>
    <s v="Joseph Olah"/>
    <s v="EXP-10012017 "/>
    <n v="10.35"/>
    <d v="2024-02-16T00:00:00"/>
    <x v="0"/>
    <s v="Office Supplies"/>
    <s v="cups for back room"/>
    <m/>
    <m/>
    <m/>
    <m/>
    <m/>
    <m/>
    <m/>
    <m/>
    <m/>
    <m/>
    <m/>
    <m/>
    <m/>
    <m/>
    <m/>
    <m/>
    <m/>
    <m/>
    <m/>
    <m/>
    <m/>
    <e v="#REF!"/>
    <s v="SL50@tidalwaveautospa.com"/>
    <s v="Gary Bradley"/>
    <x v="3"/>
    <x v="2"/>
  </r>
  <r>
    <s v="Joseph Olah"/>
    <s v="EXP-10012017 "/>
    <n v="206.18"/>
    <d v="2024-02-18T00:00:00"/>
    <x v="11"/>
    <s v="Wash Maintenance"/>
    <s v="hydraulic fluid"/>
    <m/>
    <m/>
    <m/>
    <m/>
    <m/>
    <m/>
    <m/>
    <m/>
    <m/>
    <m/>
    <m/>
    <m/>
    <m/>
    <m/>
    <m/>
    <m/>
    <m/>
    <m/>
    <m/>
    <m/>
    <m/>
    <e v="#REF!"/>
    <s v="SL50@tidalwaveautospa.com"/>
    <s v="Gary Bradley"/>
    <x v="3"/>
    <x v="2"/>
  </r>
  <r>
    <s v="Anthony Tanzini"/>
    <s v="EXP-10012228 "/>
    <n v="269.43"/>
    <d v="2024-02-23T00:00:00"/>
    <x v="6"/>
    <s v="Wash Maintenance"/>
    <s v="oil for compressor"/>
    <m/>
    <m/>
    <m/>
    <m/>
    <m/>
    <m/>
    <m/>
    <m/>
    <m/>
    <m/>
    <m/>
    <m/>
    <m/>
    <m/>
    <m/>
    <m/>
    <m/>
    <m/>
    <m/>
    <m/>
    <m/>
    <e v="#REF!"/>
    <s v=""/>
    <s v=""/>
    <x v="3"/>
    <x v="2"/>
  </r>
  <r>
    <s v="Anthony Tanzini"/>
    <s v="EXP-10012228 "/>
    <n v="1034.8900000000001"/>
    <d v="2024-03-07T00:00:00"/>
    <x v="0"/>
    <s v="Wash Maintenance"/>
    <s v="Gloves and bottles"/>
    <m/>
    <m/>
    <m/>
    <m/>
    <m/>
    <m/>
    <m/>
    <m/>
    <m/>
    <m/>
    <m/>
    <m/>
    <m/>
    <m/>
    <m/>
    <m/>
    <m/>
    <m/>
    <m/>
    <m/>
    <m/>
    <e v="#REF!"/>
    <s v=""/>
    <s v=""/>
    <x v="3"/>
    <x v="2"/>
  </r>
  <r>
    <s v="Anthony Tanzini"/>
    <s v="EXP-10012228 "/>
    <n v="106.95"/>
    <d v="2024-03-13T00:00:00"/>
    <x v="0"/>
    <s v="Office Supplies"/>
    <s v="gift card for site when im not there for supplies"/>
    <m/>
    <m/>
    <m/>
    <m/>
    <m/>
    <m/>
    <m/>
    <m/>
    <m/>
    <m/>
    <m/>
    <m/>
    <m/>
    <m/>
    <m/>
    <m/>
    <m/>
    <m/>
    <m/>
    <m/>
    <m/>
    <e v="#REF!"/>
    <s v=""/>
    <s v=""/>
    <x v="3"/>
    <x v="2"/>
  </r>
  <r>
    <s v="Anthony Tanzini"/>
    <s v="EXP-10012228 "/>
    <n v="354.55"/>
    <d v="2024-03-14T00:00:00"/>
    <x v="6"/>
    <s v="Wash Maintenance"/>
    <s v="Yearly reclaim maitnence parts"/>
    <m/>
    <m/>
    <m/>
    <m/>
    <m/>
    <m/>
    <m/>
    <m/>
    <m/>
    <m/>
    <m/>
    <m/>
    <m/>
    <m/>
    <m/>
    <m/>
    <m/>
    <m/>
    <m/>
    <m/>
    <m/>
    <e v="#REF!"/>
    <s v=""/>
    <s v=""/>
    <x v="3"/>
    <x v="2"/>
  </r>
  <r>
    <s v="Melissa Barker"/>
    <s v="EXP-10012186 "/>
    <n v="219.24"/>
    <d v="2024-03-06T00:00:00"/>
    <x v="0"/>
    <s v="Small Tools"/>
    <s v="tools"/>
    <m/>
    <m/>
    <m/>
    <m/>
    <m/>
    <m/>
    <m/>
    <m/>
    <m/>
    <m/>
    <m/>
    <m/>
    <m/>
    <m/>
    <m/>
    <m/>
    <m/>
    <m/>
    <m/>
    <m/>
    <m/>
    <e v="#REF!"/>
    <s v="SL152@tidalwaveautospa.com"/>
    <s v="David Foster"/>
    <x v="3"/>
    <x v="2"/>
  </r>
  <r>
    <s v="Melissa Barker"/>
    <s v="EXP-10012186 "/>
    <n v="69.540000000000006"/>
    <d v="2024-03-06T00:00:00"/>
    <x v="0"/>
    <s v="Wash Maintenance"/>
    <s v="Hydraulic oil"/>
    <m/>
    <m/>
    <m/>
    <m/>
    <m/>
    <m/>
    <m/>
    <m/>
    <m/>
    <m/>
    <m/>
    <m/>
    <m/>
    <m/>
    <m/>
    <m/>
    <m/>
    <m/>
    <m/>
    <m/>
    <m/>
    <e v="#REF!"/>
    <s v="SL152@tidalwaveautospa.com"/>
    <s v="David Foster"/>
    <x v="3"/>
    <x v="2"/>
  </r>
  <r>
    <s v="Melissa Barker"/>
    <s v="EXP-10012186 "/>
    <n v="-20.84"/>
    <d v="2024-03-07T00:00:00"/>
    <x v="11"/>
    <s v="Wash Maintenance"/>
    <s v="Returned- Did not work"/>
    <m/>
    <m/>
    <m/>
    <m/>
    <m/>
    <m/>
    <m/>
    <m/>
    <m/>
    <m/>
    <m/>
    <m/>
    <m/>
    <m/>
    <m/>
    <m/>
    <m/>
    <m/>
    <m/>
    <m/>
    <m/>
    <e v="#REF!"/>
    <s v="SL152@tidalwaveautospa.com"/>
    <s v="David Foster"/>
    <x v="3"/>
    <x v="2"/>
  </r>
  <r>
    <s v="Melissa Barker"/>
    <s v="EXP-10012186 "/>
    <n v="22.98"/>
    <d v="2024-03-07T00:00:00"/>
    <x v="11"/>
    <s v="Office Supplies"/>
    <s v="New Keyboard Brand"/>
    <m/>
    <m/>
    <m/>
    <m/>
    <m/>
    <m/>
    <m/>
    <m/>
    <m/>
    <m/>
    <m/>
    <m/>
    <m/>
    <m/>
    <m/>
    <m/>
    <m/>
    <m/>
    <m/>
    <m/>
    <m/>
    <e v="#REF!"/>
    <s v="SL152@tidalwaveautospa.com"/>
    <s v="David Foster"/>
    <x v="3"/>
    <x v="2"/>
  </r>
  <r>
    <s v="Melissa Barker"/>
    <s v="EXP-10012186 "/>
    <n v="153.09"/>
    <d v="2024-03-12T00:00:00"/>
    <x v="2"/>
    <s v="Parts"/>
    <s v="Lids for Vaccum Cannisters"/>
    <m/>
    <m/>
    <m/>
    <m/>
    <m/>
    <m/>
    <m/>
    <m/>
    <m/>
    <m/>
    <m/>
    <m/>
    <m/>
    <m/>
    <m/>
    <m/>
    <m/>
    <m/>
    <m/>
    <m/>
    <m/>
    <e v="#REF!"/>
    <s v="SL152@tidalwaveautospa.com"/>
    <s v="David Foster"/>
    <x v="3"/>
    <x v="2"/>
  </r>
  <r>
    <s v="Tiffany Reed"/>
    <s v="EXP-10012177 "/>
    <n v="2.31"/>
    <d v="2024-02-20T00:00:00"/>
    <x v="1"/>
    <s v="Parts"/>
    <s v="coupler for hose"/>
    <m/>
    <m/>
    <m/>
    <m/>
    <m/>
    <m/>
    <m/>
    <m/>
    <m/>
    <m/>
    <m/>
    <m/>
    <m/>
    <m/>
    <m/>
    <m/>
    <m/>
    <m/>
    <m/>
    <m/>
    <m/>
    <e v="#REF!"/>
    <s v="SL102@tidalwaveautospa.com"/>
    <s v="David Foster"/>
    <x v="3"/>
    <x v="2"/>
  </r>
  <r>
    <s v="Tiffany Reed"/>
    <s v="EXP-10012177 "/>
    <n v="13.28"/>
    <d v="2024-03-05T00:00:00"/>
    <x v="0"/>
    <s v="Wash Maintenance"/>
    <s v="sandpaper"/>
    <m/>
    <m/>
    <m/>
    <m/>
    <m/>
    <m/>
    <m/>
    <m/>
    <m/>
    <m/>
    <m/>
    <m/>
    <m/>
    <m/>
    <m/>
    <m/>
    <m/>
    <m/>
    <m/>
    <m/>
    <m/>
    <e v="#REF!"/>
    <s v="SL102@tidalwaveautospa.com"/>
    <s v="David Foster"/>
    <x v="3"/>
    <x v="2"/>
  </r>
  <r>
    <s v="Tiffany Reed"/>
    <s v="EXP-10012177 "/>
    <n v="261.02"/>
    <d v="2024-03-09T00:00:00"/>
    <x v="0"/>
    <s v="Wash Maintenance"/>
    <s v="sander and air compressor oil"/>
    <m/>
    <m/>
    <m/>
    <m/>
    <m/>
    <m/>
    <m/>
    <m/>
    <m/>
    <m/>
    <m/>
    <m/>
    <m/>
    <m/>
    <m/>
    <m/>
    <m/>
    <m/>
    <m/>
    <m/>
    <m/>
    <e v="#REF!"/>
    <s v="SL102@tidalwaveautospa.com"/>
    <s v="David Foster"/>
    <x v="3"/>
    <x v="2"/>
  </r>
  <r>
    <s v="Tiffany Reed"/>
    <s v="EXP-10012177 "/>
    <n v="60.9"/>
    <d v="2024-03-09T00:00:00"/>
    <x v="0"/>
    <s v="Wash Maintenance"/>
    <s v="sandpaper and weed killer"/>
    <m/>
    <m/>
    <m/>
    <m/>
    <m/>
    <m/>
    <m/>
    <m/>
    <m/>
    <m/>
    <m/>
    <m/>
    <m/>
    <m/>
    <m/>
    <m/>
    <m/>
    <m/>
    <m/>
    <m/>
    <m/>
    <e v="#REF!"/>
    <s v="SL102@tidalwaveautospa.com"/>
    <s v="David Foster"/>
    <x v="3"/>
    <x v="2"/>
  </r>
  <r>
    <s v="Tiffany Reed"/>
    <s v="EXP-10012177 "/>
    <n v="24"/>
    <d v="2024-03-09T00:00:00"/>
    <x v="0"/>
    <s v="Wash Maintenance"/>
    <s v="sandpaper"/>
    <m/>
    <m/>
    <m/>
    <m/>
    <m/>
    <m/>
    <m/>
    <m/>
    <m/>
    <m/>
    <m/>
    <m/>
    <m/>
    <m/>
    <m/>
    <m/>
    <m/>
    <m/>
    <m/>
    <m/>
    <m/>
    <e v="#REF!"/>
    <s v="SL102@tidalwaveautospa.com"/>
    <s v="David Foster"/>
    <x v="3"/>
    <x v="2"/>
  </r>
  <r>
    <s v="Tiffany Reed"/>
    <s v="EXP-10012177 "/>
    <n v="16.5"/>
    <d v="2024-03-09T00:00:00"/>
    <x v="18"/>
    <s v="Fuel"/>
    <s v="gas for mower blower and weed eater"/>
    <m/>
    <m/>
    <m/>
    <m/>
    <m/>
    <m/>
    <m/>
    <m/>
    <m/>
    <m/>
    <m/>
    <m/>
    <m/>
    <m/>
    <m/>
    <m/>
    <m/>
    <m/>
    <m/>
    <m/>
    <m/>
    <e v="#REF!"/>
    <s v="SL102@tidalwaveautospa.com"/>
    <s v="David Foster"/>
    <x v="3"/>
    <x v="2"/>
  </r>
  <r>
    <s v="Tiffany Reed"/>
    <s v="EXP-10012177 "/>
    <n v="18.170000000000002"/>
    <d v="2024-03-13T00:00:00"/>
    <x v="0"/>
    <s v="Parts"/>
    <s v="parts for prep hoses"/>
    <m/>
    <m/>
    <m/>
    <m/>
    <m/>
    <m/>
    <m/>
    <m/>
    <m/>
    <m/>
    <m/>
    <m/>
    <m/>
    <m/>
    <m/>
    <m/>
    <m/>
    <m/>
    <m/>
    <m/>
    <m/>
    <e v="#REF!"/>
    <s v="SL102@tidalwaveautospa.com"/>
    <s v="David Foster"/>
    <x v="3"/>
    <x v="2"/>
  </r>
  <r>
    <s v="Tiffany Reed"/>
    <s v="EXP-10012177 "/>
    <n v="23.5"/>
    <d v="2024-03-16T00:00:00"/>
    <x v="0"/>
    <s v="Parts"/>
    <s v="prep hoses parts"/>
    <m/>
    <m/>
    <m/>
    <m/>
    <m/>
    <m/>
    <m/>
    <m/>
    <m/>
    <m/>
    <m/>
    <m/>
    <m/>
    <m/>
    <m/>
    <m/>
    <m/>
    <m/>
    <m/>
    <m/>
    <m/>
    <e v="#REF!"/>
    <s v="SL102@tidalwaveautospa.com"/>
    <s v="David Foster"/>
    <x v="3"/>
    <x v="2"/>
  </r>
  <r>
    <s v="Justin Cooper"/>
    <s v="EXP-10012147 "/>
    <n v="3.59"/>
    <d v="2024-02-23T00:00:00"/>
    <x v="11"/>
    <s v="Wash Maintenance"/>
    <s v="Oil"/>
    <m/>
    <m/>
    <m/>
    <m/>
    <m/>
    <m/>
    <m/>
    <m/>
    <m/>
    <m/>
    <m/>
    <m/>
    <m/>
    <m/>
    <m/>
    <m/>
    <m/>
    <m/>
    <m/>
    <m/>
    <m/>
    <e v="#REF!"/>
    <s v="SL26@tidalwaveautospa.com"/>
    <s v="David Foster"/>
    <x v="3"/>
    <x v="2"/>
  </r>
  <r>
    <s v="Justin Cooper"/>
    <s v="EXP-10012147 "/>
    <n v="107.68"/>
    <d v="2024-03-06T00:00:00"/>
    <x v="11"/>
    <s v="Office Supplies"/>
    <s v="Water filters"/>
    <m/>
    <m/>
    <m/>
    <m/>
    <m/>
    <m/>
    <m/>
    <m/>
    <m/>
    <m/>
    <m/>
    <m/>
    <m/>
    <m/>
    <m/>
    <m/>
    <m/>
    <m/>
    <m/>
    <m/>
    <m/>
    <e v="#REF!"/>
    <s v="SL26@tidalwaveautospa.com"/>
    <s v="David Foster"/>
    <x v="3"/>
    <x v="2"/>
  </r>
  <r>
    <s v="Justin Cooper"/>
    <s v="EXP-10012147 "/>
    <n v="15.78"/>
    <d v="2024-03-06T00:00:00"/>
    <x v="0"/>
    <s v="Wash Maintenance"/>
    <s v="Bucket"/>
    <m/>
    <m/>
    <m/>
    <m/>
    <m/>
    <m/>
    <m/>
    <m/>
    <m/>
    <m/>
    <m/>
    <m/>
    <m/>
    <m/>
    <m/>
    <m/>
    <m/>
    <m/>
    <m/>
    <m/>
    <m/>
    <e v="#REF!"/>
    <s v="SL26@tidalwaveautospa.com"/>
    <s v="David Foster"/>
    <x v="3"/>
    <x v="2"/>
  </r>
  <r>
    <s v="Justin Cooper"/>
    <s v="EXP-10012147 "/>
    <n v="272.45"/>
    <d v="2024-03-07T00:00:00"/>
    <x v="11"/>
    <s v="Wash Supplies"/>
    <s v="Bottles"/>
    <m/>
    <m/>
    <m/>
    <m/>
    <m/>
    <m/>
    <m/>
    <m/>
    <m/>
    <m/>
    <m/>
    <m/>
    <m/>
    <m/>
    <m/>
    <m/>
    <m/>
    <m/>
    <m/>
    <m/>
    <m/>
    <e v="#REF!"/>
    <s v="SL26@tidalwaveautospa.com"/>
    <s v="David Foster"/>
    <x v="3"/>
    <x v="2"/>
  </r>
  <r>
    <s v="Justin Cooper"/>
    <s v="EXP-10012147 "/>
    <n v="513.64"/>
    <d v="2024-03-13T00:00:00"/>
    <x v="11"/>
    <s v="Wash Maintenance"/>
    <s v="paint, weed control, cleaning supplies"/>
    <m/>
    <m/>
    <m/>
    <m/>
    <m/>
    <m/>
    <m/>
    <m/>
    <m/>
    <m/>
    <m/>
    <m/>
    <m/>
    <m/>
    <m/>
    <m/>
    <m/>
    <m/>
    <m/>
    <m/>
    <m/>
    <e v="#REF!"/>
    <s v="SL26@tidalwaveautospa.com"/>
    <s v="David Foster"/>
    <x v="3"/>
    <x v="2"/>
  </r>
  <r>
    <s v="Don Lettieri"/>
    <s v="EXP-10012145 "/>
    <n v="535.16999999999996"/>
    <d v="2024-02-19T00:00:00"/>
    <x v="7"/>
    <s v="Equipment Repairs"/>
    <s v="Air compressor repairs"/>
    <m/>
    <m/>
    <m/>
    <m/>
    <m/>
    <m/>
    <m/>
    <m/>
    <m/>
    <m/>
    <m/>
    <m/>
    <m/>
    <m/>
    <m/>
    <m/>
    <m/>
    <m/>
    <m/>
    <m/>
    <m/>
    <e v="#REF!"/>
    <s v="SL25@tidalwaveautospa.com"/>
    <s v="David Foster"/>
    <x v="3"/>
    <x v="2"/>
  </r>
  <r>
    <s v="Don Lettieri"/>
    <s v="EXP-10012145 "/>
    <n v="3.49"/>
    <d v="2024-02-20T00:00:00"/>
    <x v="6"/>
    <s v="Wash Maintenance"/>
    <s v="Drain pipe"/>
    <m/>
    <m/>
    <m/>
    <m/>
    <m/>
    <m/>
    <m/>
    <m/>
    <m/>
    <m/>
    <m/>
    <m/>
    <m/>
    <m/>
    <m/>
    <m/>
    <m/>
    <m/>
    <m/>
    <m/>
    <m/>
    <e v="#REF!"/>
    <s v="SL25@tidalwaveautospa.com"/>
    <s v="David Foster"/>
    <x v="3"/>
    <x v="2"/>
  </r>
  <r>
    <s v="Don Lettieri"/>
    <s v="EXP-10012145 "/>
    <n v="345.6"/>
    <d v="2024-02-20T00:00:00"/>
    <x v="6"/>
    <s v="Wash Maintenance"/>
    <s v="Cleaning Supplies"/>
    <m/>
    <m/>
    <m/>
    <m/>
    <m/>
    <m/>
    <m/>
    <m/>
    <m/>
    <m/>
    <m/>
    <m/>
    <m/>
    <m/>
    <m/>
    <m/>
    <m/>
    <m/>
    <m/>
    <m/>
    <m/>
    <e v="#REF!"/>
    <s v="SL25@tidalwaveautospa.com"/>
    <s v="David Foster"/>
    <x v="3"/>
    <x v="2"/>
  </r>
  <r>
    <s v="Don Lettieri"/>
    <s v="EXP-10012145 "/>
    <n v="1500"/>
    <d v="2024-02-21T00:00:00"/>
    <x v="7"/>
    <s v="Wash Repairs"/>
    <s v="Wash repairs"/>
    <m/>
    <m/>
    <m/>
    <m/>
    <m/>
    <m/>
    <m/>
    <m/>
    <m/>
    <m/>
    <m/>
    <m/>
    <m/>
    <m/>
    <m/>
    <m/>
    <m/>
    <m/>
    <m/>
    <m/>
    <m/>
    <e v="#REF!"/>
    <s v="SL25@tidalwaveautospa.com"/>
    <s v="David Foster"/>
    <x v="3"/>
    <x v="2"/>
  </r>
  <r>
    <s v="Don Lettieri"/>
    <s v="EXP-10012145 "/>
    <n v="251.54"/>
    <d v="2024-02-21T00:00:00"/>
    <x v="16"/>
    <s v="Wash Maintenance"/>
    <s v="Towel carts"/>
    <m/>
    <m/>
    <m/>
    <m/>
    <m/>
    <m/>
    <m/>
    <m/>
    <m/>
    <m/>
    <m/>
    <m/>
    <m/>
    <m/>
    <m/>
    <m/>
    <m/>
    <m/>
    <m/>
    <m/>
    <m/>
    <e v="#REF!"/>
    <s v="SL25@tidalwaveautospa.com"/>
    <s v="David Foster"/>
    <x v="3"/>
    <x v="2"/>
  </r>
  <r>
    <s v="Don Lettieri"/>
    <s v="EXP-10012145 "/>
    <n v="9.4600000000000009"/>
    <d v="2024-02-21T00:00:00"/>
    <x v="6"/>
    <s v="Wash Maintenance"/>
    <s v="Drain pipe"/>
    <m/>
    <m/>
    <m/>
    <m/>
    <m/>
    <m/>
    <m/>
    <m/>
    <m/>
    <m/>
    <m/>
    <m/>
    <m/>
    <m/>
    <m/>
    <m/>
    <m/>
    <m/>
    <m/>
    <m/>
    <m/>
    <e v="#REF!"/>
    <s v="SL25@tidalwaveautospa.com"/>
    <s v="David Foster"/>
    <x v="3"/>
    <x v="2"/>
  </r>
  <r>
    <s v="Don Lettieri"/>
    <s v="EXP-10012145 "/>
    <n v="59.38"/>
    <d v="2024-03-02T00:00:00"/>
    <x v="16"/>
    <s v="Wash Maintenance"/>
    <s v="Hose"/>
    <m/>
    <m/>
    <m/>
    <m/>
    <m/>
    <m/>
    <m/>
    <m/>
    <m/>
    <m/>
    <m/>
    <m/>
    <m/>
    <m/>
    <m/>
    <m/>
    <m/>
    <m/>
    <m/>
    <m/>
    <m/>
    <e v="#REF!"/>
    <s v="SL25@tidalwaveautospa.com"/>
    <s v="David Foster"/>
    <x v="3"/>
    <x v="2"/>
  </r>
  <r>
    <s v="Don Lettieri"/>
    <s v="EXP-10012145 "/>
    <n v="144.72"/>
    <d v="2024-03-07T00:00:00"/>
    <x v="0"/>
    <s v="Wash Maintenance"/>
    <s v="Softner Salt"/>
    <m/>
    <m/>
    <m/>
    <m/>
    <m/>
    <m/>
    <m/>
    <m/>
    <m/>
    <m/>
    <m/>
    <m/>
    <m/>
    <m/>
    <m/>
    <m/>
    <m/>
    <m/>
    <m/>
    <m/>
    <m/>
    <e v="#REF!"/>
    <s v="SL25@tidalwaveautospa.com"/>
    <s v="David Foster"/>
    <x v="3"/>
    <x v="2"/>
  </r>
  <r>
    <s v="Don Lettieri"/>
    <s v="EXP-10012145 "/>
    <n v="65.59"/>
    <d v="2024-03-10T00:00:00"/>
    <x v="0"/>
    <s v="Wash Maintenance"/>
    <s v="Tide pods"/>
    <m/>
    <m/>
    <m/>
    <m/>
    <m/>
    <m/>
    <m/>
    <m/>
    <m/>
    <m/>
    <m/>
    <m/>
    <m/>
    <m/>
    <m/>
    <m/>
    <m/>
    <m/>
    <m/>
    <m/>
    <m/>
    <e v="#REF!"/>
    <s v="SL25@tidalwaveautospa.com"/>
    <s v="David Foster"/>
    <x v="3"/>
    <x v="2"/>
  </r>
  <r>
    <s v="Don Lettieri"/>
    <s v="EXP-10012145 "/>
    <n v="413.32"/>
    <d v="2024-03-12T00:00:00"/>
    <x v="0"/>
    <s v="Wash Maintenance"/>
    <s v="Cleaning supplies"/>
    <m/>
    <m/>
    <m/>
    <m/>
    <m/>
    <m/>
    <m/>
    <m/>
    <m/>
    <m/>
    <m/>
    <m/>
    <m/>
    <m/>
    <m/>
    <m/>
    <m/>
    <m/>
    <m/>
    <m/>
    <m/>
    <e v="#REF!"/>
    <s v="SL25@tidalwaveautospa.com"/>
    <s v="David Foster"/>
    <x v="3"/>
    <x v="2"/>
  </r>
  <r>
    <s v="Don Lettieri"/>
    <s v="EXP-10012145 "/>
    <n v="78.02"/>
    <d v="2024-03-14T00:00:00"/>
    <x v="6"/>
    <s v="Wash Maintenance"/>
    <s v="Drain pipe"/>
    <m/>
    <m/>
    <m/>
    <m/>
    <m/>
    <m/>
    <m/>
    <m/>
    <m/>
    <m/>
    <m/>
    <m/>
    <m/>
    <m/>
    <m/>
    <m/>
    <m/>
    <m/>
    <m/>
    <m/>
    <m/>
    <e v="#REF!"/>
    <s v="SL25@tidalwaveautospa.com"/>
    <s v="David Foster"/>
    <x v="3"/>
    <x v="2"/>
  </r>
  <r>
    <s v="Don Lettieri"/>
    <s v="EXP-10012145 "/>
    <n v="36.700000000000003"/>
    <d v="2024-03-15T00:00:00"/>
    <x v="16"/>
    <s v="Wash Maintenance"/>
    <s v="Tirbo nozzles"/>
    <m/>
    <m/>
    <m/>
    <m/>
    <m/>
    <m/>
    <m/>
    <m/>
    <m/>
    <m/>
    <m/>
    <m/>
    <m/>
    <m/>
    <m/>
    <m/>
    <m/>
    <m/>
    <m/>
    <m/>
    <m/>
    <e v="#REF!"/>
    <s v="SL25@tidalwaveautospa.com"/>
    <s v="David Foster"/>
    <x v="3"/>
    <x v="2"/>
  </r>
  <r>
    <s v="Don Lettieri"/>
    <s v="EXP-10012145 "/>
    <n v="41.18"/>
    <d v="2024-03-15T00:00:00"/>
    <x v="16"/>
    <s v="Wash Maintenance"/>
    <s v="Clean brushes"/>
    <m/>
    <m/>
    <m/>
    <m/>
    <m/>
    <m/>
    <m/>
    <m/>
    <m/>
    <m/>
    <m/>
    <m/>
    <m/>
    <m/>
    <m/>
    <m/>
    <m/>
    <m/>
    <m/>
    <m/>
    <m/>
    <e v="#REF!"/>
    <s v="SL25@tidalwaveautospa.com"/>
    <s v="David Foster"/>
    <x v="3"/>
    <x v="2"/>
  </r>
  <r>
    <s v="Veronica Wyrostek"/>
    <s v="EXP-10011488 "/>
    <n v="165.63"/>
    <d v="2024-02-19T00:00:00"/>
    <x v="0"/>
    <s v="Wash Maintenance"/>
    <s v="Salt"/>
    <m/>
    <m/>
    <m/>
    <m/>
    <m/>
    <m/>
    <m/>
    <m/>
    <m/>
    <m/>
    <m/>
    <m/>
    <m/>
    <m/>
    <m/>
    <m/>
    <m/>
    <m/>
    <m/>
    <m/>
    <m/>
    <e v="#REF!"/>
    <s v="SL307@tidalwaveautospa.com"/>
    <s v="David Foster"/>
    <x v="3"/>
    <x v="2"/>
  </r>
  <r>
    <s v="Veronica Wyrostek"/>
    <s v="EXP-10011488 "/>
    <n v="11.64"/>
    <d v="2024-02-19T00:00:00"/>
    <x v="0"/>
    <s v="Wash Maintenance"/>
    <s v="Bucket caddy"/>
    <m/>
    <m/>
    <m/>
    <m/>
    <m/>
    <m/>
    <m/>
    <m/>
    <m/>
    <m/>
    <m/>
    <m/>
    <m/>
    <m/>
    <m/>
    <m/>
    <m/>
    <m/>
    <m/>
    <m/>
    <m/>
    <e v="#REF!"/>
    <s v="SL307@tidalwaveautospa.com"/>
    <s v="David Foster"/>
    <x v="3"/>
    <x v="2"/>
  </r>
  <r>
    <s v="Veronica Wyrostek"/>
    <s v="EXP-10011488 "/>
    <n v="80.989999999999995"/>
    <d v="2024-02-19T00:00:00"/>
    <x v="0"/>
    <s v="Equipment"/>
    <s v="Fan for XPT"/>
    <m/>
    <m/>
    <m/>
    <m/>
    <m/>
    <m/>
    <m/>
    <m/>
    <m/>
    <m/>
    <m/>
    <m/>
    <m/>
    <m/>
    <m/>
    <m/>
    <m/>
    <m/>
    <m/>
    <m/>
    <m/>
    <e v="#REF!"/>
    <s v="SL307@tidalwaveautospa.com"/>
    <s v="David Foster"/>
    <x v="3"/>
    <x v="2"/>
  </r>
  <r>
    <s v="Veronica Wyrostek"/>
    <s v="EXP-10011488 "/>
    <n v="126.14"/>
    <d v="2024-02-20T00:00:00"/>
    <x v="0"/>
    <s v="Wash Maintenance"/>
    <s v="Drill bits, cleaner for blowers, quick connect for pressure washer hose"/>
    <m/>
    <m/>
    <m/>
    <m/>
    <m/>
    <m/>
    <m/>
    <m/>
    <m/>
    <m/>
    <m/>
    <m/>
    <m/>
    <m/>
    <m/>
    <m/>
    <m/>
    <m/>
    <m/>
    <m/>
    <m/>
    <e v="#REF!"/>
    <s v="SL307@tidalwaveautospa.com"/>
    <s v="David Foster"/>
    <x v="3"/>
    <x v="2"/>
  </r>
  <r>
    <s v="Veronica Wyrostek"/>
    <s v="EXP-10011488 "/>
    <n v="143.04"/>
    <d v="2024-02-29T00:00:00"/>
    <x v="16"/>
    <s v="Wash Maintenance"/>
    <s v="XPT Cart, masking tape, hose spray nozzle, bungee cords"/>
    <m/>
    <m/>
    <m/>
    <m/>
    <m/>
    <m/>
    <m/>
    <m/>
    <m/>
    <m/>
    <m/>
    <m/>
    <m/>
    <m/>
    <m/>
    <m/>
    <m/>
    <m/>
    <m/>
    <m/>
    <m/>
    <e v="#REF!"/>
    <s v="SL307@tidalwaveautospa.com"/>
    <s v="David Foster"/>
    <x v="3"/>
    <x v="2"/>
  </r>
  <r>
    <s v="Veronica Wyrostek"/>
    <s v="EXP-10011488 "/>
    <n v="604.29999999999995"/>
    <d v="2024-03-01T00:00:00"/>
    <x v="0"/>
    <s v="Office Furniture"/>
    <s v="Mini fridge, microwave, remainder of “Home Depot List”"/>
    <m/>
    <m/>
    <m/>
    <m/>
    <m/>
    <m/>
    <m/>
    <m/>
    <m/>
    <m/>
    <m/>
    <m/>
    <m/>
    <m/>
    <m/>
    <m/>
    <m/>
    <m/>
    <m/>
    <m/>
    <m/>
    <e v="#REF!"/>
    <s v="SL307@tidalwaveautospa.com"/>
    <s v="David Foster"/>
    <x v="3"/>
    <x v="2"/>
  </r>
  <r>
    <s v="Veronica Wyrostek"/>
    <s v="EXP-10011488 "/>
    <n v="75.540000000000006"/>
    <d v="2024-03-04T00:00:00"/>
    <x v="23"/>
    <s v="Wash Maintenance"/>
    <s v="6 gallon buckets for towels"/>
    <m/>
    <m/>
    <m/>
    <m/>
    <m/>
    <m/>
    <m/>
    <m/>
    <m/>
    <m/>
    <m/>
    <m/>
    <m/>
    <m/>
    <m/>
    <m/>
    <m/>
    <m/>
    <m/>
    <m/>
    <m/>
    <e v="#REF!"/>
    <s v="SL307@tidalwaveautospa.com"/>
    <s v="David Foster"/>
    <x v="3"/>
    <x v="2"/>
  </r>
  <r>
    <s v="Veronica Wyrostek"/>
    <s v="EXP-10011488 "/>
    <n v="303.63"/>
    <d v="2024-03-04T00:00:00"/>
    <x v="0"/>
    <s v="Wash Maintenance"/>
    <s v="Vise, rain ponchos, PVC for measurements"/>
    <m/>
    <m/>
    <m/>
    <m/>
    <m/>
    <m/>
    <m/>
    <m/>
    <m/>
    <m/>
    <m/>
    <m/>
    <m/>
    <m/>
    <m/>
    <m/>
    <m/>
    <m/>
    <m/>
    <m/>
    <m/>
    <e v="#REF!"/>
    <s v="SL307@tidalwaveautospa.com"/>
    <s v="David Foster"/>
    <x v="3"/>
    <x v="2"/>
  </r>
  <r>
    <s v="Veronica Wyrostek"/>
    <s v="EXP-10011488 "/>
    <n v="25.89"/>
    <d v="2024-03-05T00:00:00"/>
    <x v="16"/>
    <s v="Wash Maintenance"/>
    <s v="Buffer for walls/windows"/>
    <m/>
    <m/>
    <m/>
    <m/>
    <m/>
    <m/>
    <m/>
    <m/>
    <m/>
    <m/>
    <m/>
    <m/>
    <m/>
    <m/>
    <m/>
    <m/>
    <m/>
    <m/>
    <m/>
    <m/>
    <m/>
    <e v="#REF!"/>
    <s v="SL307@tidalwaveautospa.com"/>
    <s v="David Foster"/>
    <x v="3"/>
    <x v="2"/>
  </r>
  <r>
    <s v="Veronica Wyrostek"/>
    <s v="EXP-10011488 "/>
    <n v="32.909999999999997"/>
    <d v="2024-03-05T00:00:00"/>
    <x v="16"/>
    <s v="Wash Maintenance"/>
    <s v="Tip cleaner, bucket, bolts"/>
    <m/>
    <m/>
    <m/>
    <m/>
    <m/>
    <m/>
    <m/>
    <m/>
    <m/>
    <m/>
    <m/>
    <m/>
    <m/>
    <m/>
    <m/>
    <m/>
    <m/>
    <m/>
    <m/>
    <m/>
    <m/>
    <e v="#REF!"/>
    <s v="SL307@tidalwaveautospa.com"/>
    <s v="David Foster"/>
    <x v="3"/>
    <x v="2"/>
  </r>
  <r>
    <s v="Veronica Wyrostek"/>
    <s v="EXP-10011488 "/>
    <n v="106.92"/>
    <d v="2024-03-06T00:00:00"/>
    <x v="23"/>
    <s v="Office Furniture"/>
    <s v="Employee personal item storage"/>
    <m/>
    <m/>
    <m/>
    <m/>
    <m/>
    <m/>
    <m/>
    <m/>
    <m/>
    <m/>
    <m/>
    <m/>
    <m/>
    <m/>
    <m/>
    <m/>
    <m/>
    <m/>
    <m/>
    <m/>
    <m/>
    <e v="#REF!"/>
    <s v="SL307@tidalwaveautospa.com"/>
    <s v="David Foster"/>
    <x v="3"/>
    <x v="2"/>
  </r>
  <r>
    <s v="Veronica Wyrostek"/>
    <s v="EXP-10011488 "/>
    <n v="523.45000000000005"/>
    <d v="2024-03-06T00:00:00"/>
    <x v="23"/>
    <s v="Office Furniture"/>
    <s v="Shelving for storage room, totes for storage, tool peg board"/>
    <m/>
    <m/>
    <m/>
    <m/>
    <m/>
    <m/>
    <m/>
    <m/>
    <m/>
    <m/>
    <m/>
    <m/>
    <m/>
    <m/>
    <m/>
    <m/>
    <m/>
    <m/>
    <m/>
    <m/>
    <m/>
    <e v="#REF!"/>
    <s v="SL307@tidalwaveautospa.com"/>
    <s v="David Foster"/>
    <x v="3"/>
    <x v="2"/>
  </r>
  <r>
    <s v="Veronica Wyrostek"/>
    <s v="EXP-10011488 "/>
    <n v="19.43"/>
    <d v="2024-03-08T00:00:00"/>
    <x v="0"/>
    <s v="Wash Maintenance"/>
    <s v="Buffing cleaner for hard water spots on windows"/>
    <m/>
    <m/>
    <m/>
    <m/>
    <m/>
    <m/>
    <m/>
    <m/>
    <m/>
    <m/>
    <m/>
    <m/>
    <m/>
    <m/>
    <m/>
    <m/>
    <m/>
    <m/>
    <m/>
    <m/>
    <m/>
    <e v="#REF!"/>
    <s v="SL307@tidalwaveautospa.com"/>
    <s v="David Foster"/>
    <x v="3"/>
    <x v="2"/>
  </r>
  <r>
    <s v="Veronica Wyrostek"/>
    <s v="EXP-10011488 "/>
    <n v="149.84"/>
    <d v="2024-03-08T00:00:00"/>
    <x v="0"/>
    <s v="Wash Maintenance"/>
    <s v="Command strips, chemicals/tools to clean windows, mop"/>
    <m/>
    <m/>
    <m/>
    <m/>
    <m/>
    <m/>
    <m/>
    <m/>
    <m/>
    <m/>
    <m/>
    <m/>
    <m/>
    <m/>
    <m/>
    <m/>
    <m/>
    <m/>
    <m/>
    <m/>
    <m/>
    <e v="#REF!"/>
    <s v="SL307@tidalwaveautospa.com"/>
    <s v="David Foster"/>
    <x v="3"/>
    <x v="2"/>
  </r>
  <r>
    <s v="Veronica Wyrostek"/>
    <s v="EXP-10011488 "/>
    <n v="4.32"/>
    <d v="2024-03-09T00:00:00"/>
    <x v="0"/>
    <s v="Office Supplies"/>
    <s v="Spare key for vac house"/>
    <m/>
    <m/>
    <m/>
    <m/>
    <m/>
    <m/>
    <m/>
    <m/>
    <m/>
    <m/>
    <m/>
    <m/>
    <m/>
    <m/>
    <m/>
    <m/>
    <m/>
    <m/>
    <m/>
    <m/>
    <m/>
    <e v="#REF!"/>
    <s v="SL307@tidalwaveautospa.com"/>
    <s v="David Foster"/>
    <x v="3"/>
    <x v="2"/>
  </r>
  <r>
    <s v="Veronica Wyrostek"/>
    <s v="EXP-10011488 "/>
    <n v="155.93"/>
    <d v="2024-03-09T00:00:00"/>
    <x v="23"/>
    <s v="Office Furniture"/>
    <s v="Shelving, tool organization, mats"/>
    <m/>
    <m/>
    <m/>
    <m/>
    <m/>
    <m/>
    <m/>
    <m/>
    <m/>
    <m/>
    <m/>
    <m/>
    <m/>
    <m/>
    <m/>
    <m/>
    <m/>
    <m/>
    <m/>
    <m/>
    <m/>
    <e v="#REF!"/>
    <s v="SL307@tidalwaveautospa.com"/>
    <s v="David Foster"/>
    <x v="3"/>
    <x v="2"/>
  </r>
  <r>
    <s v="Veronica Wyrostek"/>
    <s v="EXP-10011488 "/>
    <n v="158.6"/>
    <d v="2024-03-14T00:00:00"/>
    <x v="0"/>
    <s v="Wash Maintenance"/>
    <s v="Rubber boots, vinegar, cleaning supplies"/>
    <m/>
    <m/>
    <m/>
    <m/>
    <m/>
    <m/>
    <m/>
    <m/>
    <m/>
    <m/>
    <m/>
    <m/>
    <m/>
    <m/>
    <m/>
    <m/>
    <m/>
    <m/>
    <m/>
    <m/>
    <m/>
    <e v="#REF!"/>
    <s v="SL307@tidalwaveautospa.com"/>
    <s v="David Foster"/>
    <x v="3"/>
    <x v="2"/>
  </r>
  <r>
    <s v="Veronica Wyrostek"/>
    <s v="EXP-10011488 "/>
    <n v="183.87"/>
    <d v="2024-03-14T00:00:00"/>
    <x v="0"/>
    <s v="Wash Maintenance"/>
    <s v="Squeegee, rubber boots, dry erase paint"/>
    <m/>
    <m/>
    <m/>
    <m/>
    <m/>
    <m/>
    <m/>
    <m/>
    <m/>
    <m/>
    <m/>
    <m/>
    <m/>
    <m/>
    <m/>
    <m/>
    <m/>
    <m/>
    <m/>
    <m/>
    <m/>
    <e v="#REF!"/>
    <s v="SL307@tidalwaveautospa.com"/>
    <s v="David Foster"/>
    <x v="3"/>
    <x v="2"/>
  </r>
  <r>
    <s v="Veronica Wyrostek"/>
    <s v="EXP-10011488 "/>
    <n v="13.06"/>
    <d v="2024-03-15T00:00:00"/>
    <x v="0"/>
    <s v="Wash Maintenance"/>
    <s v="Liners for sanitary receptacle in bathroom"/>
    <m/>
    <m/>
    <m/>
    <m/>
    <m/>
    <m/>
    <m/>
    <m/>
    <m/>
    <m/>
    <m/>
    <m/>
    <m/>
    <m/>
    <m/>
    <m/>
    <m/>
    <m/>
    <m/>
    <m/>
    <m/>
    <e v="#REF!"/>
    <s v="SL307@tidalwaveautospa.com"/>
    <s v="David Foster"/>
    <x v="3"/>
    <x v="2"/>
  </r>
  <r>
    <s v="Jennifer Paris"/>
    <s v="EXP-10012183 "/>
    <n v="75.06"/>
    <d v="2024-02-21T00:00:00"/>
    <x v="54"/>
    <s v="Miscellaneous Expense - Non-SL"/>
    <s v="PERSONAL EXPENSE THEY CHARGED WRONG CARD"/>
    <m/>
    <m/>
    <m/>
    <m/>
    <m/>
    <m/>
    <m/>
    <m/>
    <m/>
    <m/>
    <m/>
    <m/>
    <m/>
    <m/>
    <m/>
    <m/>
    <m/>
    <m/>
    <m/>
    <m/>
    <m/>
    <e v="#REF!"/>
    <s v="jennifer.paris@twavelead.com"/>
    <s v="Emily Popple"/>
    <x v="3"/>
    <x v="2"/>
  </r>
  <r>
    <s v="Scott Robertson"/>
    <s v="EXP-10011732 "/>
    <n v="35.22"/>
    <d v="2024-02-19T00:00:00"/>
    <x v="0"/>
    <s v="Parts"/>
    <s v="screws, hooks"/>
    <m/>
    <m/>
    <m/>
    <m/>
    <m/>
    <m/>
    <m/>
    <m/>
    <m/>
    <m/>
    <m/>
    <m/>
    <m/>
    <m/>
    <m/>
    <m/>
    <m/>
    <m/>
    <m/>
    <m/>
    <m/>
    <e v="#REF!"/>
    <s v=""/>
    <s v=""/>
    <x v="3"/>
    <x v="2"/>
  </r>
  <r>
    <s v="Scott Robertson"/>
    <s v="EXP-10011732 "/>
    <n v="18.149999999999999"/>
    <d v="2024-02-19T00:00:00"/>
    <x v="0"/>
    <s v="Wash Maintenance"/>
    <s v="stencil, paint"/>
    <m/>
    <m/>
    <m/>
    <m/>
    <m/>
    <m/>
    <m/>
    <m/>
    <m/>
    <m/>
    <m/>
    <m/>
    <m/>
    <m/>
    <m/>
    <m/>
    <m/>
    <m/>
    <m/>
    <m/>
    <m/>
    <e v="#REF!"/>
    <s v=""/>
    <s v=""/>
    <x v="3"/>
    <x v="2"/>
  </r>
  <r>
    <s v="Scott Robertson"/>
    <s v="EXP-10011732 "/>
    <n v="49.12"/>
    <d v="2024-02-19T00:00:00"/>
    <x v="0"/>
    <s v="Office Supplies"/>
    <s v="towel ring, command strips"/>
    <m/>
    <m/>
    <m/>
    <m/>
    <m/>
    <m/>
    <m/>
    <m/>
    <m/>
    <m/>
    <m/>
    <m/>
    <m/>
    <m/>
    <m/>
    <m/>
    <m/>
    <m/>
    <m/>
    <m/>
    <m/>
    <e v="#REF!"/>
    <s v=""/>
    <s v=""/>
    <x v="3"/>
    <x v="2"/>
  </r>
  <r>
    <s v="Scott Robertson"/>
    <s v="EXP-10011732 "/>
    <n v="13.9"/>
    <d v="2024-02-20T00:00:00"/>
    <x v="0"/>
    <s v="Wash Maintenance"/>
    <s v="Grease for equipment"/>
    <m/>
    <m/>
    <m/>
    <m/>
    <m/>
    <m/>
    <m/>
    <m/>
    <m/>
    <m/>
    <m/>
    <m/>
    <m/>
    <m/>
    <m/>
    <m/>
    <m/>
    <m/>
    <m/>
    <m/>
    <m/>
    <e v="#REF!"/>
    <s v=""/>
    <s v=""/>
    <x v="3"/>
    <x v="2"/>
  </r>
  <r>
    <s v="Scott Robertson"/>
    <s v="EXP-10011732 "/>
    <n v="35.28"/>
    <d v="2024-02-20T00:00:00"/>
    <x v="0"/>
    <s v="Wash Maintenance"/>
    <s v="grease, vinyl &amp; fabric repair"/>
    <m/>
    <m/>
    <m/>
    <m/>
    <m/>
    <m/>
    <m/>
    <m/>
    <m/>
    <m/>
    <m/>
    <m/>
    <m/>
    <m/>
    <m/>
    <m/>
    <m/>
    <m/>
    <m/>
    <m/>
    <m/>
    <e v="#REF!"/>
    <s v=""/>
    <s v=""/>
    <x v="3"/>
    <x v="2"/>
  </r>
  <r>
    <s v="Scott Robertson"/>
    <s v="EXP-10011732 "/>
    <n v="27.19"/>
    <d v="2024-02-21T00:00:00"/>
    <x v="0"/>
    <s v="Office Supplies"/>
    <s v="Operational supplies new opening"/>
    <m/>
    <m/>
    <m/>
    <m/>
    <m/>
    <m/>
    <m/>
    <m/>
    <m/>
    <m/>
    <m/>
    <m/>
    <m/>
    <m/>
    <m/>
    <m/>
    <m/>
    <m/>
    <m/>
    <m/>
    <m/>
    <e v="#REF!"/>
    <s v=""/>
    <s v=""/>
    <x v="3"/>
    <x v="2"/>
  </r>
  <r>
    <s v="Scott Robertson"/>
    <s v="EXP-10011732 "/>
    <n v="66.28"/>
    <d v="2024-02-22T00:00:00"/>
    <x v="0"/>
    <s v="Security"/>
    <s v="Lock for door"/>
    <m/>
    <m/>
    <m/>
    <m/>
    <m/>
    <m/>
    <m/>
    <m/>
    <m/>
    <m/>
    <m/>
    <m/>
    <m/>
    <m/>
    <m/>
    <m/>
    <m/>
    <m/>
    <m/>
    <m/>
    <m/>
    <e v="#REF!"/>
    <s v=""/>
    <s v=""/>
    <x v="3"/>
    <x v="2"/>
  </r>
  <r>
    <s v="Scott Robertson"/>
    <s v="EXP-10011732 "/>
    <n v="39.56"/>
    <d v="2024-02-23T00:00:00"/>
    <x v="0"/>
    <s v="Office Furniture"/>
    <s v="Hose rack"/>
    <m/>
    <m/>
    <m/>
    <m/>
    <m/>
    <m/>
    <m/>
    <m/>
    <m/>
    <m/>
    <m/>
    <m/>
    <m/>
    <m/>
    <m/>
    <m/>
    <m/>
    <m/>
    <m/>
    <m/>
    <m/>
    <e v="#REF!"/>
    <s v=""/>
    <s v=""/>
    <x v="3"/>
    <x v="2"/>
  </r>
  <r>
    <s v="Scott Robertson"/>
    <s v="EXP-10011732 "/>
    <n v="9.08"/>
    <d v="2024-02-26T00:00:00"/>
    <x v="0"/>
    <s v="Wash Maintenance"/>
    <s v="paint"/>
    <m/>
    <m/>
    <m/>
    <m/>
    <m/>
    <m/>
    <m/>
    <m/>
    <m/>
    <m/>
    <m/>
    <m/>
    <m/>
    <m/>
    <m/>
    <m/>
    <m/>
    <m/>
    <m/>
    <m/>
    <m/>
    <e v="#REF!"/>
    <s v=""/>
    <s v=""/>
    <x v="3"/>
    <x v="2"/>
  </r>
  <r>
    <s v="Scott Robertson"/>
    <s v="EXP-10011732 "/>
    <n v="9.93"/>
    <d v="2024-02-27T00:00:00"/>
    <x v="0"/>
    <s v="Landscaping"/>
    <s v="step stone"/>
    <m/>
    <m/>
    <m/>
    <m/>
    <m/>
    <m/>
    <m/>
    <m/>
    <m/>
    <m/>
    <m/>
    <m/>
    <m/>
    <m/>
    <m/>
    <m/>
    <m/>
    <m/>
    <m/>
    <m/>
    <m/>
    <e v="#REF!"/>
    <s v=""/>
    <s v=""/>
    <x v="3"/>
    <x v="2"/>
  </r>
  <r>
    <s v="Scott Robertson"/>
    <s v="EXP-10011732 "/>
    <n v="9.93"/>
    <d v="2024-02-28T00:00:00"/>
    <x v="0"/>
    <s v="Landscaping"/>
    <s v="step stone"/>
    <m/>
    <m/>
    <m/>
    <m/>
    <m/>
    <m/>
    <m/>
    <m/>
    <m/>
    <m/>
    <m/>
    <m/>
    <m/>
    <m/>
    <m/>
    <m/>
    <m/>
    <m/>
    <m/>
    <m/>
    <m/>
    <e v="#REF!"/>
    <s v=""/>
    <s v=""/>
    <x v="3"/>
    <x v="2"/>
  </r>
  <r>
    <s v="Scott Robertson"/>
    <s v="EXP-10011732 "/>
    <n v="74.89"/>
    <d v="2024-03-05T00:00:00"/>
    <x v="0"/>
    <s v="Security"/>
    <s v="Lock for door"/>
    <m/>
    <m/>
    <m/>
    <m/>
    <m/>
    <m/>
    <m/>
    <m/>
    <m/>
    <m/>
    <m/>
    <m/>
    <m/>
    <m/>
    <m/>
    <m/>
    <m/>
    <m/>
    <m/>
    <m/>
    <m/>
    <e v="#REF!"/>
    <s v=""/>
    <s v=""/>
    <x v="3"/>
    <x v="2"/>
  </r>
  <r>
    <s v="Scott Robertson"/>
    <s v="EXP-10011732 "/>
    <n v="192.56"/>
    <d v="2024-03-05T00:00:00"/>
    <x v="0"/>
    <s v="Office Furniture"/>
    <s v="Cabinet"/>
    <m/>
    <m/>
    <m/>
    <m/>
    <m/>
    <m/>
    <m/>
    <m/>
    <m/>
    <m/>
    <m/>
    <m/>
    <m/>
    <m/>
    <m/>
    <m/>
    <m/>
    <m/>
    <m/>
    <m/>
    <m/>
    <e v="#REF!"/>
    <s v=""/>
    <s v=""/>
    <x v="3"/>
    <x v="2"/>
  </r>
  <r>
    <s v="Scott Robertson"/>
    <s v="EXP-10011732 "/>
    <n v="23.5"/>
    <d v="2024-03-06T00:00:00"/>
    <x v="0"/>
    <s v="Small Tools"/>
    <s v="tools"/>
    <m/>
    <m/>
    <m/>
    <m/>
    <m/>
    <m/>
    <m/>
    <m/>
    <m/>
    <m/>
    <m/>
    <m/>
    <m/>
    <m/>
    <m/>
    <m/>
    <m/>
    <m/>
    <m/>
    <m/>
    <m/>
    <e v="#REF!"/>
    <s v=""/>
    <s v=""/>
    <x v="3"/>
    <x v="2"/>
  </r>
  <r>
    <s v="Scott Robertson"/>
    <s v="EXP-10011732 "/>
    <n v="16.010000000000002"/>
    <d v="2024-03-06T00:00:00"/>
    <x v="0"/>
    <s v="Parts"/>
    <s v="hinge"/>
    <m/>
    <m/>
    <m/>
    <m/>
    <m/>
    <m/>
    <m/>
    <m/>
    <m/>
    <m/>
    <m/>
    <m/>
    <m/>
    <m/>
    <m/>
    <m/>
    <m/>
    <m/>
    <m/>
    <m/>
    <m/>
    <e v="#REF!"/>
    <s v=""/>
    <s v=""/>
    <x v="3"/>
    <x v="2"/>
  </r>
  <r>
    <s v="Scott Robertson"/>
    <s v="EXP-10011732 "/>
    <n v="49.73"/>
    <d v="2024-03-07T00:00:00"/>
    <x v="0"/>
    <s v="Office Supplies"/>
    <s v="hooks, broom gripper, hose"/>
    <m/>
    <m/>
    <m/>
    <m/>
    <m/>
    <m/>
    <m/>
    <m/>
    <m/>
    <m/>
    <m/>
    <m/>
    <m/>
    <m/>
    <m/>
    <m/>
    <m/>
    <m/>
    <m/>
    <m/>
    <m/>
    <e v="#REF!"/>
    <s v=""/>
    <s v=""/>
    <x v="3"/>
    <x v="2"/>
  </r>
  <r>
    <s v="Scott Robertson"/>
    <s v="EXP-10011732 "/>
    <n v="14.96"/>
    <d v="2024-03-08T00:00:00"/>
    <x v="0"/>
    <s v="Small Tools"/>
    <s v="rake"/>
    <m/>
    <m/>
    <m/>
    <m/>
    <m/>
    <m/>
    <m/>
    <m/>
    <m/>
    <m/>
    <m/>
    <m/>
    <m/>
    <m/>
    <m/>
    <m/>
    <m/>
    <m/>
    <m/>
    <m/>
    <m/>
    <e v="#REF!"/>
    <s v=""/>
    <s v=""/>
    <x v="3"/>
    <x v="2"/>
  </r>
  <r>
    <s v="Scott Robertson"/>
    <s v="EXP-10011732 "/>
    <n v="-41.16"/>
    <d v="2024-03-08T00:00:00"/>
    <x v="0"/>
    <s v="Office Supplies"/>
    <s v="door handle"/>
    <m/>
    <m/>
    <m/>
    <m/>
    <m/>
    <m/>
    <m/>
    <m/>
    <m/>
    <m/>
    <m/>
    <m/>
    <m/>
    <m/>
    <m/>
    <m/>
    <m/>
    <m/>
    <m/>
    <m/>
    <m/>
    <e v="#REF!"/>
    <s v=""/>
    <s v=""/>
    <x v="3"/>
    <x v="2"/>
  </r>
  <r>
    <s v="Scott Robertson"/>
    <s v="EXP-10011732 "/>
    <n v="41.16"/>
    <d v="2024-03-08T00:00:00"/>
    <x v="25"/>
    <s v="Office Supplies"/>
    <s v="door handle"/>
    <m/>
    <m/>
    <m/>
    <m/>
    <m/>
    <m/>
    <m/>
    <m/>
    <m/>
    <m/>
    <m/>
    <m/>
    <m/>
    <m/>
    <m/>
    <m/>
    <m/>
    <m/>
    <m/>
    <m/>
    <m/>
    <e v="#REF!"/>
    <s v=""/>
    <s v=""/>
    <x v="3"/>
    <x v="2"/>
  </r>
  <r>
    <s v="Scott Robertson"/>
    <s v="EXP-10011732 "/>
    <n v="87.2"/>
    <d v="2024-03-09T00:00:00"/>
    <x v="0"/>
    <s v="Office Furniture"/>
    <s v="Caninet for supplies"/>
    <m/>
    <m/>
    <m/>
    <m/>
    <m/>
    <m/>
    <m/>
    <m/>
    <m/>
    <m/>
    <m/>
    <m/>
    <m/>
    <m/>
    <m/>
    <m/>
    <m/>
    <m/>
    <m/>
    <m/>
    <m/>
    <e v="#REF!"/>
    <s v=""/>
    <s v=""/>
    <x v="3"/>
    <x v="2"/>
  </r>
  <r>
    <s v="Scott Robertson"/>
    <s v="EXP-10011732 "/>
    <n v="42.35"/>
    <d v="2024-03-09T00:00:00"/>
    <x v="0"/>
    <s v="Wash Maintenance"/>
    <s v="salt pellets"/>
    <m/>
    <m/>
    <m/>
    <m/>
    <m/>
    <m/>
    <m/>
    <m/>
    <m/>
    <m/>
    <m/>
    <m/>
    <m/>
    <m/>
    <m/>
    <m/>
    <m/>
    <m/>
    <m/>
    <m/>
    <m/>
    <e v="#REF!"/>
    <s v=""/>
    <s v=""/>
    <x v="3"/>
    <x v="2"/>
  </r>
  <r>
    <s v="Scott Robertson"/>
    <s v="EXP-10011732 "/>
    <n v="25.65"/>
    <d v="2024-03-09T00:00:00"/>
    <x v="8"/>
    <s v="Snacks"/>
    <s v="Water"/>
    <m/>
    <m/>
    <m/>
    <m/>
    <m/>
    <m/>
    <m/>
    <m/>
    <m/>
    <m/>
    <m/>
    <m/>
    <m/>
    <m/>
    <m/>
    <m/>
    <m/>
    <m/>
    <m/>
    <m/>
    <m/>
    <e v="#REF!"/>
    <s v=""/>
    <s v=""/>
    <x v="3"/>
    <x v="2"/>
  </r>
  <r>
    <s v="Scott Robertson"/>
    <s v="EXP-10011732 "/>
    <n v="21"/>
    <d v="2024-03-11T00:00:00"/>
    <x v="26"/>
    <s v="Car Wash"/>
    <s v="Test"/>
    <m/>
    <m/>
    <m/>
    <m/>
    <m/>
    <m/>
    <m/>
    <m/>
    <m/>
    <m/>
    <m/>
    <m/>
    <m/>
    <m/>
    <m/>
    <m/>
    <m/>
    <m/>
    <m/>
    <m/>
    <m/>
    <e v="#REF!"/>
    <s v=""/>
    <s v=""/>
    <x v="3"/>
    <x v="2"/>
  </r>
  <r>
    <s v="Scott Robertson"/>
    <s v="EXP-10011732 "/>
    <n v="-21"/>
    <d v="2024-03-11T00:00:00"/>
    <x v="22"/>
    <s v="Car Wash"/>
    <s v="Refund test"/>
    <m/>
    <m/>
    <m/>
    <m/>
    <m/>
    <m/>
    <m/>
    <m/>
    <m/>
    <m/>
    <m/>
    <m/>
    <m/>
    <m/>
    <m/>
    <m/>
    <m/>
    <m/>
    <m/>
    <m/>
    <m/>
    <e v="#REF!"/>
    <s v=""/>
    <s v=""/>
    <x v="3"/>
    <x v="2"/>
  </r>
  <r>
    <s v="Scott Robertson"/>
    <s v="EXP-10011732 "/>
    <n v="30"/>
    <d v="2024-03-11T00:00:00"/>
    <x v="39"/>
    <s v="Car Wash"/>
    <s v="Test equipment"/>
    <m/>
    <m/>
    <m/>
    <m/>
    <m/>
    <m/>
    <m/>
    <m/>
    <m/>
    <m/>
    <m/>
    <m/>
    <m/>
    <m/>
    <m/>
    <m/>
    <m/>
    <m/>
    <m/>
    <m/>
    <m/>
    <e v="#REF!"/>
    <s v=""/>
    <s v=""/>
    <x v="3"/>
    <x v="2"/>
  </r>
  <r>
    <s v="Scott Robertson"/>
    <s v="EXP-10011732 "/>
    <n v="-30"/>
    <d v="2024-03-11T00:00:00"/>
    <x v="39"/>
    <s v="Car Wash"/>
    <s v="Refund test"/>
    <m/>
    <m/>
    <m/>
    <m/>
    <m/>
    <m/>
    <m/>
    <m/>
    <m/>
    <m/>
    <m/>
    <m/>
    <m/>
    <m/>
    <m/>
    <m/>
    <m/>
    <m/>
    <m/>
    <m/>
    <m/>
    <e v="#REF!"/>
    <s v=""/>
    <s v=""/>
    <x v="3"/>
    <x v="2"/>
  </r>
  <r>
    <s v="Scott Robertson"/>
    <s v="EXP-10011732 "/>
    <n v="4.26"/>
    <d v="2024-03-12T00:00:00"/>
    <x v="0"/>
    <s v="Parts"/>
    <s v="Clamp"/>
    <m/>
    <m/>
    <m/>
    <m/>
    <m/>
    <m/>
    <m/>
    <m/>
    <m/>
    <m/>
    <m/>
    <m/>
    <m/>
    <m/>
    <m/>
    <m/>
    <m/>
    <m/>
    <m/>
    <m/>
    <m/>
    <e v="#REF!"/>
    <s v=""/>
    <s v=""/>
    <x v="3"/>
    <x v="2"/>
  </r>
  <r>
    <s v="Scott Robertson"/>
    <s v="EXP-10011732 "/>
    <n v="29.77"/>
    <d v="2024-03-12T00:00:00"/>
    <x v="0"/>
    <s v="Parts"/>
    <s v="bushings, couplings, pipes"/>
    <m/>
    <m/>
    <m/>
    <m/>
    <m/>
    <m/>
    <m/>
    <m/>
    <m/>
    <m/>
    <m/>
    <m/>
    <m/>
    <m/>
    <m/>
    <m/>
    <m/>
    <m/>
    <m/>
    <m/>
    <m/>
    <e v="#REF!"/>
    <s v=""/>
    <s v=""/>
    <x v="3"/>
    <x v="2"/>
  </r>
  <r>
    <s v="Scott Robertson"/>
    <s v="EXP-10011732 "/>
    <n v="45.95"/>
    <d v="2024-03-13T00:00:00"/>
    <x v="14"/>
    <s v="Pest Control/Extermination"/>
    <s v="Bug spray"/>
    <m/>
    <m/>
    <m/>
    <m/>
    <m/>
    <m/>
    <m/>
    <m/>
    <m/>
    <m/>
    <m/>
    <m/>
    <m/>
    <m/>
    <m/>
    <m/>
    <m/>
    <m/>
    <m/>
    <m/>
    <m/>
    <e v="#REF!"/>
    <s v=""/>
    <s v=""/>
    <x v="3"/>
    <x v="2"/>
  </r>
  <r>
    <s v="Scott Robertson"/>
    <s v="EXP-10011732 "/>
    <n v="171.19"/>
    <d v="2024-03-14T00:00:00"/>
    <x v="0"/>
    <s v="Equipment"/>
    <s v="Fan"/>
    <m/>
    <m/>
    <m/>
    <m/>
    <m/>
    <m/>
    <m/>
    <m/>
    <m/>
    <m/>
    <m/>
    <m/>
    <m/>
    <m/>
    <m/>
    <m/>
    <m/>
    <m/>
    <m/>
    <m/>
    <m/>
    <e v="#REF!"/>
    <s v=""/>
    <s v=""/>
    <x v="3"/>
    <x v="2"/>
  </r>
  <r>
    <s v="Gary Bradley"/>
    <s v="EXP-10011988 "/>
    <n v="39.57"/>
    <d v="2023-12-15T00:00:00"/>
    <x v="11"/>
    <s v="Parts"/>
    <s v="part to get internet to OTT from XPT"/>
    <s v="part to get internet to OTT from XPT"/>
    <m/>
    <m/>
    <m/>
    <m/>
    <m/>
    <m/>
    <m/>
    <m/>
    <m/>
    <m/>
    <m/>
    <m/>
    <m/>
    <m/>
    <m/>
    <m/>
    <m/>
    <m/>
    <m/>
    <m/>
    <e v="#REF!"/>
    <s v="gary.bradley@tidalwaveautospa.com"/>
    <s v="Bruce Maxwell"/>
    <x v="3"/>
    <x v="2"/>
  </r>
  <r>
    <s v="Rex Alvarez"/>
    <s v="EXP-10011461 "/>
    <n v="178.5"/>
    <d v="2024-02-19T00:00:00"/>
    <x v="16"/>
    <s v="Office Supplies"/>
    <s v="storage bins, worklights"/>
    <m/>
    <m/>
    <m/>
    <m/>
    <m/>
    <m/>
    <m/>
    <m/>
    <m/>
    <m/>
    <m/>
    <m/>
    <m/>
    <m/>
    <m/>
    <m/>
    <m/>
    <m/>
    <m/>
    <m/>
    <m/>
    <e v="#REF!"/>
    <s v="SL18@tidalwaveautospa.com"/>
    <s v="David Foster"/>
    <x v="3"/>
    <x v="2"/>
  </r>
  <r>
    <s v="Rex Alvarez"/>
    <s v="EXP-10011461 "/>
    <n v="17.18"/>
    <d v="2024-02-21T00:00:00"/>
    <x v="0"/>
    <s v="Wash Maintenance"/>
    <s v="Dawn &amp; Vinegar"/>
    <m/>
    <m/>
    <m/>
    <m/>
    <m/>
    <m/>
    <m/>
    <m/>
    <m/>
    <m/>
    <m/>
    <m/>
    <m/>
    <m/>
    <m/>
    <m/>
    <m/>
    <m/>
    <m/>
    <m/>
    <m/>
    <e v="#REF!"/>
    <s v="SL18@tidalwaveautospa.com"/>
    <s v="David Foster"/>
    <x v="3"/>
    <x v="2"/>
  </r>
  <r>
    <s v="Rex Alvarez"/>
    <s v="EXP-10011461 "/>
    <n v="280.23"/>
    <d v="2024-02-21T00:00:00"/>
    <x v="16"/>
    <s v="Wash Maintenance"/>
    <s v="grease, grease gun, grease couplings, pliers, extensions, magnetic retriever"/>
    <m/>
    <m/>
    <m/>
    <m/>
    <m/>
    <m/>
    <m/>
    <m/>
    <m/>
    <m/>
    <m/>
    <m/>
    <m/>
    <m/>
    <m/>
    <m/>
    <m/>
    <m/>
    <m/>
    <m/>
    <m/>
    <e v="#REF!"/>
    <s v="SL18@tidalwaveautospa.com"/>
    <s v="David Foster"/>
    <x v="3"/>
    <x v="2"/>
  </r>
  <r>
    <s v="Rex Alvarez"/>
    <s v="EXP-10011461 "/>
    <n v="113.54"/>
    <d v="2024-02-22T00:00:00"/>
    <x v="16"/>
    <s v="Parts"/>
    <s v="screws, bolts"/>
    <m/>
    <m/>
    <m/>
    <m/>
    <m/>
    <m/>
    <m/>
    <m/>
    <m/>
    <m/>
    <m/>
    <m/>
    <m/>
    <m/>
    <m/>
    <m/>
    <m/>
    <m/>
    <m/>
    <m/>
    <m/>
    <e v="#REF!"/>
    <s v="SL18@tidalwaveautospa.com"/>
    <s v="David Foster"/>
    <x v="3"/>
    <x v="2"/>
  </r>
  <r>
    <s v="Rex Alvarez"/>
    <s v="EXP-10011461 "/>
    <n v="441.7"/>
    <d v="2024-02-22T00:00:00"/>
    <x v="16"/>
    <s v="Wash Maintenance"/>
    <s v="bucket, hand towel, hooks, straps"/>
    <m/>
    <m/>
    <m/>
    <m/>
    <m/>
    <m/>
    <m/>
    <m/>
    <m/>
    <m/>
    <m/>
    <m/>
    <m/>
    <m/>
    <m/>
    <m/>
    <m/>
    <m/>
    <m/>
    <m/>
    <m/>
    <e v="#REF!"/>
    <s v="SL18@tidalwaveautospa.com"/>
    <s v="David Foster"/>
    <x v="3"/>
    <x v="2"/>
  </r>
  <r>
    <s v="Rex Alvarez"/>
    <s v="EXP-10011461 "/>
    <n v="76.959999999999994"/>
    <d v="2024-02-22T00:00:00"/>
    <x v="0"/>
    <s v="Wash Maintenance"/>
    <s v="Laundry Detergent"/>
    <m/>
    <m/>
    <m/>
    <m/>
    <m/>
    <m/>
    <m/>
    <m/>
    <m/>
    <m/>
    <m/>
    <m/>
    <m/>
    <m/>
    <m/>
    <m/>
    <m/>
    <m/>
    <m/>
    <m/>
    <m/>
    <e v="#REF!"/>
    <s v="SL18@tidalwaveautospa.com"/>
    <s v="David Foster"/>
    <x v="3"/>
    <x v="2"/>
  </r>
  <r>
    <s v="Rex Alvarez"/>
    <s v="EXP-10011461 "/>
    <n v="-139.07"/>
    <d v="2024-02-24T00:00:00"/>
    <x v="16"/>
    <s v="Office Supplies"/>
    <s v="Return worklights"/>
    <m/>
    <m/>
    <m/>
    <m/>
    <m/>
    <m/>
    <m/>
    <m/>
    <m/>
    <m/>
    <m/>
    <m/>
    <m/>
    <m/>
    <m/>
    <m/>
    <m/>
    <m/>
    <m/>
    <m/>
    <m/>
    <e v="#REF!"/>
    <s v="SL18@tidalwaveautospa.com"/>
    <s v="David Foster"/>
    <x v="3"/>
    <x v="2"/>
  </r>
  <r>
    <s v="Rex Alvarez"/>
    <s v="EXP-10011461 "/>
    <n v="299.52999999999997"/>
    <d v="2024-02-25T00:00:00"/>
    <x v="25"/>
    <s v="Wash Maintenance"/>
    <s v="New Canopy Light"/>
    <m/>
    <m/>
    <m/>
    <m/>
    <m/>
    <m/>
    <m/>
    <m/>
    <m/>
    <m/>
    <m/>
    <m/>
    <m/>
    <m/>
    <m/>
    <m/>
    <m/>
    <m/>
    <m/>
    <m/>
    <m/>
    <e v="#REF!"/>
    <s v="SL18@tidalwaveautospa.com"/>
    <s v="David Foster"/>
    <x v="3"/>
    <x v="2"/>
  </r>
  <r>
    <s v="Rex Alvarez"/>
    <s v="EXP-10011461 "/>
    <n v="115.39"/>
    <d v="2024-02-25T00:00:00"/>
    <x v="0"/>
    <s v="Wash Maintenance"/>
    <s v="Window Buckets"/>
    <m/>
    <m/>
    <m/>
    <m/>
    <m/>
    <m/>
    <m/>
    <m/>
    <m/>
    <m/>
    <m/>
    <m/>
    <m/>
    <m/>
    <m/>
    <m/>
    <m/>
    <m/>
    <m/>
    <m/>
    <m/>
    <e v="#REF!"/>
    <s v="SL18@tidalwaveautospa.com"/>
    <s v="David Foster"/>
    <x v="3"/>
    <x v="2"/>
  </r>
  <r>
    <s v="Rex Alvarez"/>
    <s v="EXP-10011461 "/>
    <n v="31.63"/>
    <d v="2024-02-26T00:00:00"/>
    <x v="6"/>
    <s v="Parts"/>
    <s v="Piping for wheel blasters"/>
    <m/>
    <m/>
    <m/>
    <m/>
    <m/>
    <m/>
    <m/>
    <m/>
    <m/>
    <m/>
    <m/>
    <m/>
    <m/>
    <m/>
    <m/>
    <m/>
    <m/>
    <m/>
    <m/>
    <m/>
    <m/>
    <e v="#REF!"/>
    <s v="SL18@tidalwaveautospa.com"/>
    <s v="David Foster"/>
    <x v="3"/>
    <x v="2"/>
  </r>
  <r>
    <s v="Rex Alvarez"/>
    <s v="EXP-10011461 "/>
    <n v="560.25"/>
    <d v="2024-02-28T00:00:00"/>
    <x v="16"/>
    <s v="Wash Maintenance"/>
    <s v="mirror, trash cans, dolly, dustpan"/>
    <m/>
    <m/>
    <m/>
    <m/>
    <m/>
    <m/>
    <m/>
    <m/>
    <m/>
    <m/>
    <m/>
    <m/>
    <m/>
    <m/>
    <m/>
    <m/>
    <m/>
    <m/>
    <m/>
    <m/>
    <m/>
    <e v="#REF!"/>
    <s v="SL18@tidalwaveautospa.com"/>
    <s v="David Foster"/>
    <x v="3"/>
    <x v="2"/>
  </r>
  <r>
    <s v="Rex Alvarez"/>
    <s v="EXP-10011461 "/>
    <n v="45.99"/>
    <d v="2024-02-29T00:00:00"/>
    <x v="23"/>
    <s v="Wash Maintenance"/>
    <s v="Paint &amp; Resin for lot beautifician"/>
    <m/>
    <m/>
    <m/>
    <m/>
    <m/>
    <m/>
    <m/>
    <m/>
    <m/>
    <m/>
    <m/>
    <m/>
    <m/>
    <m/>
    <m/>
    <m/>
    <m/>
    <m/>
    <m/>
    <m/>
    <m/>
    <e v="#REF!"/>
    <s v="SL18@tidalwaveautospa.com"/>
    <s v="David Foster"/>
    <x v="3"/>
    <x v="2"/>
  </r>
  <r>
    <s v="Rex Alvarez"/>
    <s v="EXP-10011461 "/>
    <n v="64.19"/>
    <d v="2024-02-29T00:00:00"/>
    <x v="25"/>
    <s v="Wash Maintenance"/>
    <s v="LED Light for Canopy"/>
    <m/>
    <m/>
    <m/>
    <m/>
    <m/>
    <m/>
    <m/>
    <m/>
    <m/>
    <m/>
    <m/>
    <m/>
    <m/>
    <m/>
    <m/>
    <m/>
    <m/>
    <m/>
    <m/>
    <m/>
    <m/>
    <e v="#REF!"/>
    <s v="SL18@tidalwaveautospa.com"/>
    <s v="David Foster"/>
    <x v="3"/>
    <x v="2"/>
  </r>
  <r>
    <s v="Rex Alvarez"/>
    <s v="EXP-10011461 "/>
    <n v="50.47"/>
    <d v="2024-02-29T00:00:00"/>
    <x v="23"/>
    <s v="Wash Maintenance"/>
    <s v="Paint for XPT Mural"/>
    <m/>
    <m/>
    <m/>
    <m/>
    <m/>
    <m/>
    <m/>
    <m/>
    <m/>
    <m/>
    <m/>
    <m/>
    <m/>
    <m/>
    <m/>
    <m/>
    <m/>
    <m/>
    <m/>
    <m/>
    <m/>
    <e v="#REF!"/>
    <s v="SL18@tidalwaveautospa.com"/>
    <s v="David Foster"/>
    <x v="3"/>
    <x v="2"/>
  </r>
  <r>
    <s v="Rex Alvarez"/>
    <s v="EXP-10011461 "/>
    <n v="1.58"/>
    <d v="2024-03-02T00:00:00"/>
    <x v="0"/>
    <s v="Wash Maintenance"/>
    <s v="Vinegar for Cleaning Windows"/>
    <m/>
    <m/>
    <m/>
    <m/>
    <m/>
    <m/>
    <m/>
    <m/>
    <m/>
    <m/>
    <m/>
    <m/>
    <m/>
    <m/>
    <m/>
    <m/>
    <m/>
    <m/>
    <m/>
    <m/>
    <m/>
    <e v="#REF!"/>
    <s v="SL18@tidalwaveautospa.com"/>
    <s v="David Foster"/>
    <x v="3"/>
    <x v="2"/>
  </r>
  <r>
    <s v="Rex Alvarez"/>
    <s v="EXP-10011461 "/>
    <n v="67.989999999999995"/>
    <d v="2024-03-05T00:00:00"/>
    <x v="23"/>
    <s v="Advertising &amp; Promotion"/>
    <s v="Lollipops for Kids"/>
    <m/>
    <m/>
    <m/>
    <m/>
    <m/>
    <m/>
    <m/>
    <m/>
    <m/>
    <m/>
    <m/>
    <m/>
    <m/>
    <m/>
    <m/>
    <m/>
    <m/>
    <m/>
    <m/>
    <m/>
    <m/>
    <e v="#REF!"/>
    <s v="SL18@tidalwaveautospa.com"/>
    <s v="David Foster"/>
    <x v="3"/>
    <x v="2"/>
  </r>
  <r>
    <s v="Rex Alvarez"/>
    <s v="EXP-10011461 "/>
    <n v="8.08"/>
    <d v="2024-03-05T00:00:00"/>
    <x v="23"/>
    <s v="Snacks"/>
    <s v="Water"/>
    <m/>
    <m/>
    <m/>
    <m/>
    <m/>
    <m/>
    <m/>
    <m/>
    <m/>
    <m/>
    <m/>
    <m/>
    <m/>
    <m/>
    <m/>
    <m/>
    <m/>
    <m/>
    <m/>
    <m/>
    <m/>
    <e v="#REF!"/>
    <s v="SL18@tidalwaveautospa.com"/>
    <s v="David Foster"/>
    <x v="3"/>
    <x v="2"/>
  </r>
  <r>
    <s v="Rex Alvarez"/>
    <s v="EXP-10011461 "/>
    <n v="2.6"/>
    <d v="2024-03-07T00:00:00"/>
    <x v="23"/>
    <s v="Snacks"/>
    <s v="Water Jugs for Dispenser"/>
    <m/>
    <m/>
    <m/>
    <m/>
    <m/>
    <m/>
    <m/>
    <m/>
    <m/>
    <m/>
    <m/>
    <m/>
    <m/>
    <m/>
    <m/>
    <m/>
    <m/>
    <m/>
    <m/>
    <m/>
    <m/>
    <e v="#REF!"/>
    <s v="SL18@tidalwaveautospa.com"/>
    <s v="David Foster"/>
    <x v="3"/>
    <x v="2"/>
  </r>
  <r>
    <s v="Rex Alvarez"/>
    <s v="EXP-10011461 "/>
    <n v="2.6"/>
    <d v="2024-03-07T00:00:00"/>
    <x v="23"/>
    <s v="Snacks"/>
    <s v="Water Jugs for Dispenser"/>
    <m/>
    <m/>
    <m/>
    <m/>
    <m/>
    <m/>
    <m/>
    <m/>
    <m/>
    <m/>
    <m/>
    <m/>
    <m/>
    <m/>
    <m/>
    <m/>
    <m/>
    <m/>
    <m/>
    <m/>
    <m/>
    <e v="#REF!"/>
    <s v="SL18@tidalwaveautospa.com"/>
    <s v="David Foster"/>
    <x v="3"/>
    <x v="2"/>
  </r>
  <r>
    <s v="Rex Alvarez"/>
    <s v="EXP-10011461 "/>
    <n v="2.6"/>
    <d v="2024-03-07T00:00:00"/>
    <x v="23"/>
    <s v="Snacks"/>
    <s v="Water Jugs for Dispenser"/>
    <m/>
    <m/>
    <m/>
    <m/>
    <m/>
    <m/>
    <m/>
    <m/>
    <m/>
    <m/>
    <m/>
    <m/>
    <m/>
    <m/>
    <m/>
    <m/>
    <m/>
    <m/>
    <m/>
    <m/>
    <m/>
    <e v="#REF!"/>
    <s v="SL18@tidalwaveautospa.com"/>
    <s v="David Foster"/>
    <x v="3"/>
    <x v="2"/>
  </r>
  <r>
    <s v="Rex Alvarez"/>
    <s v="EXP-10011461 "/>
    <n v="162.6"/>
    <d v="2024-03-08T00:00:00"/>
    <x v="16"/>
    <s v="Itemized"/>
    <s v="hydraulic oil,pliers,"/>
    <n v="119.98"/>
    <s v="Wash Maintenance"/>
    <s v="hydraulic oil"/>
    <n v="42.61999999999999"/>
    <s v="Small Tools"/>
    <s v="pliers"/>
    <m/>
    <m/>
    <m/>
    <m/>
    <m/>
    <m/>
    <m/>
    <m/>
    <m/>
    <m/>
    <m/>
    <m/>
    <m/>
    <m/>
    <m/>
    <e v="#REF!"/>
    <s v="SL18@tidalwaveautospa.com"/>
    <s v="David Foster"/>
    <x v="3"/>
    <x v="2"/>
  </r>
  <r>
    <s v="Rex Alvarez"/>
    <s v="EXP-10011461 "/>
    <n v="43.08"/>
    <d v="2024-03-11T00:00:00"/>
    <x v="16"/>
    <s v="Wash Maintenance"/>
    <s v="wd-40 straw, dust mask, lithium grease"/>
    <m/>
    <m/>
    <m/>
    <m/>
    <m/>
    <m/>
    <m/>
    <m/>
    <m/>
    <m/>
    <m/>
    <m/>
    <m/>
    <m/>
    <m/>
    <m/>
    <m/>
    <m/>
    <m/>
    <m/>
    <m/>
    <e v="#REF!"/>
    <s v="SL18@tidalwaveautospa.com"/>
    <s v="David Foster"/>
    <x v="3"/>
    <x v="2"/>
  </r>
  <r>
    <s v="Rex Alvarez"/>
    <s v="EXP-10011461 "/>
    <n v="40.619999999999997"/>
    <d v="2024-03-11T00:00:00"/>
    <x v="16"/>
    <s v="Wash Maintenance"/>
    <s v="cleaner, pvc cement"/>
    <m/>
    <m/>
    <m/>
    <m/>
    <m/>
    <m/>
    <m/>
    <m/>
    <m/>
    <m/>
    <m/>
    <m/>
    <m/>
    <m/>
    <m/>
    <m/>
    <m/>
    <m/>
    <m/>
    <m/>
    <m/>
    <e v="#REF!"/>
    <s v="SL18@tidalwaveautospa.com"/>
    <s v="David Foster"/>
    <x v="3"/>
    <x v="2"/>
  </r>
  <r>
    <s v="Rex Alvarez"/>
    <s v="EXP-10011461 "/>
    <n v="103.8"/>
    <d v="2024-03-13T00:00:00"/>
    <x v="23"/>
    <s v="Employee Incentives - Other"/>
    <s v="Items for Employee Easter Basket"/>
    <m/>
    <m/>
    <m/>
    <m/>
    <m/>
    <m/>
    <m/>
    <m/>
    <m/>
    <m/>
    <m/>
    <m/>
    <m/>
    <m/>
    <m/>
    <m/>
    <m/>
    <m/>
    <m/>
    <m/>
    <m/>
    <e v="#REF!"/>
    <s v="SL18@tidalwaveautospa.com"/>
    <s v="David Foster"/>
    <x v="3"/>
    <x v="2"/>
  </r>
  <r>
    <s v="Rex Alvarez"/>
    <s v="EXP-10011461 "/>
    <n v="20.16"/>
    <d v="2024-03-13T00:00:00"/>
    <x v="23"/>
    <s v="Employee Incentives - Other"/>
    <s v="Items or Employee Easter Baskets"/>
    <m/>
    <m/>
    <m/>
    <m/>
    <m/>
    <m/>
    <m/>
    <m/>
    <m/>
    <m/>
    <m/>
    <m/>
    <m/>
    <m/>
    <m/>
    <m/>
    <m/>
    <m/>
    <m/>
    <m/>
    <m/>
    <e v="#REF!"/>
    <s v="SL18@tidalwaveautospa.com"/>
    <s v="David Foster"/>
    <x v="3"/>
    <x v="2"/>
  </r>
  <r>
    <s v="Rex Alvarez"/>
    <s v="EXP-10011461 "/>
    <n v="141.11000000000001"/>
    <d v="2024-03-14T00:00:00"/>
    <x v="0"/>
    <s v="Wash Maintenance"/>
    <s v="Tape"/>
    <m/>
    <m/>
    <m/>
    <m/>
    <m/>
    <m/>
    <m/>
    <m/>
    <m/>
    <m/>
    <m/>
    <m/>
    <m/>
    <m/>
    <m/>
    <m/>
    <m/>
    <m/>
    <m/>
    <m/>
    <m/>
    <e v="#REF!"/>
    <s v="SL18@tidalwaveautospa.com"/>
    <s v="David Foster"/>
    <x v="3"/>
    <x v="2"/>
  </r>
  <r>
    <s v="Rex Alvarez"/>
    <s v="EXP-10011461 "/>
    <n v="104.13"/>
    <d v="2024-03-14T00:00:00"/>
    <x v="25"/>
    <s v="Wash Maintenance"/>
    <s v="Parking Lot Paint"/>
    <m/>
    <m/>
    <m/>
    <m/>
    <m/>
    <m/>
    <m/>
    <m/>
    <m/>
    <m/>
    <m/>
    <m/>
    <m/>
    <m/>
    <m/>
    <m/>
    <m/>
    <m/>
    <m/>
    <m/>
    <m/>
    <e v="#REF!"/>
    <s v="SL18@tidalwaveautospa.com"/>
    <s v="David Foster"/>
    <x v="3"/>
    <x v="2"/>
  </r>
  <r>
    <s v="Rex Alvarez"/>
    <s v="EXP-10011461 "/>
    <n v="2.97"/>
    <d v="2024-03-15T00:00:00"/>
    <x v="16"/>
    <s v="Parts"/>
    <s v="fasteners"/>
    <m/>
    <m/>
    <m/>
    <m/>
    <m/>
    <m/>
    <m/>
    <m/>
    <m/>
    <m/>
    <m/>
    <m/>
    <m/>
    <m/>
    <m/>
    <m/>
    <m/>
    <m/>
    <m/>
    <m/>
    <m/>
    <e v="#REF!"/>
    <s v="SL18@tidalwaveautospa.com"/>
    <s v="David Foster"/>
    <x v="3"/>
    <x v="2"/>
  </r>
  <r>
    <s v="Katherine Hockaday"/>
    <s v="EXP-10012327 "/>
    <n v="217.55"/>
    <d v="2024-01-12T00:00:00"/>
    <x v="0"/>
    <s v="Wash Maintenance"/>
    <s v="Gloves and shovels"/>
    <m/>
    <m/>
    <m/>
    <m/>
    <m/>
    <m/>
    <m/>
    <m/>
    <m/>
    <m/>
    <m/>
    <m/>
    <m/>
    <m/>
    <m/>
    <m/>
    <m/>
    <m/>
    <m/>
    <m/>
    <m/>
    <e v="#REF!"/>
    <s v="SL239@tidalwaveautospa.com"/>
    <s v="Derek Schillinger"/>
    <x v="3"/>
    <x v="2"/>
  </r>
  <r>
    <s v="Katherine Hockaday"/>
    <s v="EXP-10012327 "/>
    <n v="91.06"/>
    <d v="2024-01-12T00:00:00"/>
    <x v="0"/>
    <s v="Wash Maintenance"/>
    <s v="Antifreeze"/>
    <m/>
    <m/>
    <m/>
    <m/>
    <m/>
    <m/>
    <m/>
    <m/>
    <m/>
    <m/>
    <m/>
    <m/>
    <m/>
    <m/>
    <m/>
    <m/>
    <m/>
    <m/>
    <m/>
    <m/>
    <m/>
    <e v="#REF!"/>
    <s v="SL239@tidalwaveautospa.com"/>
    <s v="Derek Schillinger"/>
    <x v="3"/>
    <x v="2"/>
  </r>
  <r>
    <s v="Katherine Hockaday"/>
    <s v="EXP-10012327 "/>
    <n v="19"/>
    <d v="2024-01-21T00:00:00"/>
    <x v="8"/>
    <s v="Miscellaneous Expense - Non-SL"/>
    <s v="Will pay for"/>
    <m/>
    <m/>
    <m/>
    <m/>
    <m/>
    <m/>
    <m/>
    <m/>
    <m/>
    <m/>
    <m/>
    <m/>
    <m/>
    <m/>
    <m/>
    <m/>
    <m/>
    <m/>
    <m/>
    <m/>
    <m/>
    <e v="#REF!"/>
    <s v="SL239@tidalwaveautospa.com"/>
    <s v="Derek Schillinger"/>
    <x v="3"/>
    <x v="2"/>
  </r>
  <r>
    <s v="Katherine Hockaday"/>
    <s v="EXP-10012327 "/>
    <n v="124.46"/>
    <d v="2024-03-13T00:00:00"/>
    <x v="0"/>
    <s v="Wash Maintenance"/>
    <s v="Gorilla cart/drill extentions"/>
    <m/>
    <m/>
    <m/>
    <m/>
    <m/>
    <m/>
    <m/>
    <m/>
    <m/>
    <m/>
    <m/>
    <m/>
    <m/>
    <m/>
    <m/>
    <m/>
    <m/>
    <m/>
    <m/>
    <m/>
    <m/>
    <e v="#REF!"/>
    <s v="SL239@tidalwaveautospa.com"/>
    <s v="Derek Schillinger"/>
    <x v="3"/>
    <x v="2"/>
  </r>
  <r>
    <s v="Katherine Hockaday"/>
    <s v="EXP-10012327 "/>
    <n v="21.21"/>
    <d v="2024-03-14T00:00:00"/>
    <x v="1"/>
    <s v="Parts"/>
    <s v="Nipples, cold weld"/>
    <m/>
    <m/>
    <m/>
    <m/>
    <m/>
    <m/>
    <m/>
    <m/>
    <m/>
    <m/>
    <m/>
    <m/>
    <m/>
    <m/>
    <m/>
    <m/>
    <m/>
    <m/>
    <m/>
    <m/>
    <m/>
    <e v="#REF!"/>
    <s v="SL239@tidalwaveautospa.com"/>
    <s v="Derek Schillinger"/>
    <x v="3"/>
    <x v="2"/>
  </r>
  <r>
    <s v="Katherine Hockaday"/>
    <s v="EXP-10012327 "/>
    <n v="15.59"/>
    <d v="2024-03-15T00:00:00"/>
    <x v="0"/>
    <s v="Wash Maintenance"/>
    <s v="Soap and pads fornthe archea"/>
    <m/>
    <m/>
    <m/>
    <m/>
    <m/>
    <m/>
    <m/>
    <m/>
    <m/>
    <m/>
    <m/>
    <m/>
    <m/>
    <m/>
    <m/>
    <m/>
    <m/>
    <m/>
    <m/>
    <m/>
    <m/>
    <e v="#REF!"/>
    <s v="SL239@tidalwaveautospa.com"/>
    <s v="Derek Schillinger"/>
    <x v="3"/>
    <x v="2"/>
  </r>
  <r>
    <s v="Katherine Hockaday"/>
    <s v="EXP-10012327 "/>
    <n v="10.94"/>
    <d v="2024-03-15T00:00:00"/>
    <x v="1"/>
    <s v="Parts"/>
    <s v="Elbows and couplings"/>
    <m/>
    <m/>
    <m/>
    <m/>
    <m/>
    <m/>
    <m/>
    <m/>
    <m/>
    <m/>
    <m/>
    <m/>
    <m/>
    <m/>
    <m/>
    <m/>
    <m/>
    <m/>
    <m/>
    <m/>
    <m/>
    <e v="#REF!"/>
    <s v="SL239@tidalwaveautospa.com"/>
    <s v="Derek Schillinger"/>
    <x v="3"/>
    <x v="2"/>
  </r>
  <r>
    <s v="Katherine Hockaday"/>
    <s v="EXP-10012327 "/>
    <n v="79.72"/>
    <d v="2024-03-19T00:00:00"/>
    <x v="0"/>
    <s v="Wash Maintenance"/>
    <s v="Cleaning the black on spinnrrs, and harsh water spots on signs"/>
    <m/>
    <m/>
    <m/>
    <m/>
    <m/>
    <m/>
    <m/>
    <m/>
    <m/>
    <m/>
    <m/>
    <m/>
    <m/>
    <m/>
    <m/>
    <m/>
    <m/>
    <m/>
    <m/>
    <m/>
    <m/>
    <e v="#REF!"/>
    <s v="SL239@tidalwaveautospa.com"/>
    <s v="Derek Schillinger"/>
    <x v="3"/>
    <x v="2"/>
  </r>
  <r>
    <s v="Nicholas Anthony"/>
    <s v="EXP-10012262 "/>
    <n v="22.26"/>
    <d v="2024-02-20T00:00:00"/>
    <x v="2"/>
    <s v="Parts"/>
    <s v="repair washing machine"/>
    <m/>
    <m/>
    <m/>
    <m/>
    <m/>
    <m/>
    <m/>
    <m/>
    <m/>
    <m/>
    <m/>
    <m/>
    <m/>
    <m/>
    <m/>
    <m/>
    <m/>
    <m/>
    <m/>
    <m/>
    <m/>
    <e v="#REF!"/>
    <s v="SL19@tidalwaveautospa.com"/>
    <s v="Wesley Kurtz"/>
    <x v="3"/>
    <x v="2"/>
  </r>
  <r>
    <s v="Nicholas Anthony"/>
    <s v="EXP-10012262 "/>
    <n v="135"/>
    <d v="2024-02-20T00:00:00"/>
    <x v="39"/>
    <s v="Pest Control/Extermination"/>
    <s v="Pest control"/>
    <m/>
    <m/>
    <m/>
    <m/>
    <m/>
    <m/>
    <m/>
    <m/>
    <m/>
    <m/>
    <m/>
    <m/>
    <m/>
    <m/>
    <m/>
    <m/>
    <m/>
    <m/>
    <m/>
    <m/>
    <m/>
    <e v="#REF!"/>
    <s v="SL19@tidalwaveautospa.com"/>
    <s v="Wesley Kurtz"/>
    <x v="3"/>
    <x v="2"/>
  </r>
  <r>
    <s v="Nicholas Anthony"/>
    <s v="EXP-10012262 "/>
    <n v="192.54"/>
    <d v="2024-02-24T00:00:00"/>
    <x v="0"/>
    <s v="Landscaping"/>
    <s v="Flowers for lot"/>
    <m/>
    <m/>
    <m/>
    <m/>
    <m/>
    <m/>
    <m/>
    <m/>
    <m/>
    <m/>
    <m/>
    <m/>
    <m/>
    <m/>
    <m/>
    <m/>
    <m/>
    <m/>
    <m/>
    <m/>
    <m/>
    <e v="#REF!"/>
    <s v="SL19@tidalwaveautospa.com"/>
    <s v="Wesley Kurtz"/>
    <x v="3"/>
    <x v="2"/>
  </r>
  <r>
    <s v="Nicholas Anthony"/>
    <s v="EXP-10012262 "/>
    <n v="47.19"/>
    <d v="2024-03-02T00:00:00"/>
    <x v="2"/>
    <s v="Parts"/>
    <s v="Repair for washing machine"/>
    <m/>
    <m/>
    <m/>
    <m/>
    <m/>
    <m/>
    <m/>
    <m/>
    <m/>
    <m/>
    <m/>
    <m/>
    <m/>
    <m/>
    <m/>
    <m/>
    <m/>
    <m/>
    <m/>
    <m/>
    <m/>
    <e v="#REF!"/>
    <s v="SL19@tidalwaveautospa.com"/>
    <s v="Wesley Kurtz"/>
    <x v="3"/>
    <x v="2"/>
  </r>
  <r>
    <s v="Nicholas Anthony"/>
    <s v="EXP-10012262 "/>
    <n v="76.83"/>
    <d v="2024-03-03T00:00:00"/>
    <x v="34"/>
    <s v="Parts"/>
    <s v="Fuses for vacuum"/>
    <m/>
    <m/>
    <m/>
    <m/>
    <m/>
    <m/>
    <m/>
    <m/>
    <m/>
    <m/>
    <m/>
    <m/>
    <m/>
    <m/>
    <m/>
    <m/>
    <m/>
    <m/>
    <m/>
    <m/>
    <m/>
    <e v="#REF!"/>
    <s v="SL19@tidalwaveautospa.com"/>
    <s v="Wesley Kurtz"/>
    <x v="3"/>
    <x v="2"/>
  </r>
  <r>
    <s v="Nicholas Anthony"/>
    <s v="EXP-10012262 "/>
    <n v="43.11"/>
    <d v="2024-03-04T00:00:00"/>
    <x v="0"/>
    <s v="Wash Maintenance"/>
    <s v="Spill absorber"/>
    <m/>
    <m/>
    <m/>
    <m/>
    <m/>
    <m/>
    <m/>
    <m/>
    <m/>
    <m/>
    <m/>
    <m/>
    <m/>
    <m/>
    <m/>
    <m/>
    <m/>
    <m/>
    <m/>
    <m/>
    <m/>
    <e v="#REF!"/>
    <s v="SL19@tidalwaveautospa.com"/>
    <s v="Wesley Kurtz"/>
    <x v="3"/>
    <x v="2"/>
  </r>
  <r>
    <s v="Nicholas Anthony"/>
    <s v="EXP-10012262 "/>
    <n v="106.73"/>
    <d v="2024-03-06T00:00:00"/>
    <x v="0"/>
    <s v="Parts"/>
    <s v="Light and bolt repair"/>
    <m/>
    <m/>
    <m/>
    <m/>
    <m/>
    <m/>
    <m/>
    <m/>
    <m/>
    <m/>
    <m/>
    <m/>
    <m/>
    <m/>
    <m/>
    <m/>
    <m/>
    <m/>
    <m/>
    <m/>
    <m/>
    <e v="#REF!"/>
    <s v="SL19@tidalwaveautospa.com"/>
    <s v="Wesley Kurtz"/>
    <x v="3"/>
    <x v="2"/>
  </r>
  <r>
    <s v="Nicholas Anthony"/>
    <s v="EXP-10012262 "/>
    <n v="81.94"/>
    <d v="2024-03-06T00:00:00"/>
    <x v="0"/>
    <s v="Wash Maintenance"/>
    <s v="Laundry soap"/>
    <m/>
    <m/>
    <m/>
    <m/>
    <m/>
    <m/>
    <m/>
    <m/>
    <m/>
    <m/>
    <m/>
    <m/>
    <m/>
    <m/>
    <m/>
    <m/>
    <m/>
    <m/>
    <m/>
    <m/>
    <m/>
    <e v="#REF!"/>
    <s v="SL19@tidalwaveautospa.com"/>
    <s v="Wesley Kurtz"/>
    <x v="3"/>
    <x v="2"/>
  </r>
  <r>
    <s v="Nicholas Anthony"/>
    <s v="EXP-10012262 "/>
    <n v="74.709999999999994"/>
    <d v="2024-03-07T00:00:00"/>
    <x v="0"/>
    <s v="Safety Supplies"/>
    <s v="Gloves for site"/>
    <m/>
    <m/>
    <m/>
    <m/>
    <m/>
    <m/>
    <m/>
    <m/>
    <m/>
    <m/>
    <m/>
    <m/>
    <m/>
    <m/>
    <m/>
    <m/>
    <m/>
    <m/>
    <m/>
    <m/>
    <m/>
    <e v="#REF!"/>
    <s v="SL19@tidalwaveautospa.com"/>
    <s v="Wesley Kurtz"/>
    <x v="3"/>
    <x v="2"/>
  </r>
  <r>
    <s v="Nicholas Anthony"/>
    <s v="EXP-10012262 "/>
    <n v="80.12"/>
    <d v="2024-03-08T00:00:00"/>
    <x v="0"/>
    <s v="Wash Maintenance"/>
    <s v="Water for employees, cleaning wipes, soap for bathroom"/>
    <m/>
    <m/>
    <m/>
    <m/>
    <m/>
    <m/>
    <m/>
    <m/>
    <m/>
    <m/>
    <m/>
    <m/>
    <m/>
    <m/>
    <m/>
    <m/>
    <m/>
    <m/>
    <m/>
    <m/>
    <m/>
    <e v="#REF!"/>
    <s v="SL19@tidalwaveautospa.com"/>
    <s v="Wesley Kurtz"/>
    <x v="3"/>
    <x v="2"/>
  </r>
  <r>
    <s v="Nicholas Anthony"/>
    <s v="EXP-10012262 "/>
    <n v="92.19"/>
    <d v="2024-03-10T00:00:00"/>
    <x v="0"/>
    <s v="Parts"/>
    <s v="pressure washer connection, face shield"/>
    <m/>
    <m/>
    <m/>
    <m/>
    <m/>
    <m/>
    <m/>
    <m/>
    <m/>
    <m/>
    <m/>
    <m/>
    <m/>
    <m/>
    <m/>
    <m/>
    <m/>
    <m/>
    <m/>
    <m/>
    <m/>
    <e v="#REF!"/>
    <s v="SL19@tidalwaveautospa.com"/>
    <s v="Wesley Kurtz"/>
    <x v="3"/>
    <x v="2"/>
  </r>
  <r>
    <s v="Nicholas Anthony"/>
    <s v="EXP-10012262 "/>
    <n v="54.94"/>
    <d v="2024-03-11T00:00:00"/>
    <x v="2"/>
    <s v="Postage"/>
    <s v="sending back parts"/>
    <m/>
    <m/>
    <m/>
    <m/>
    <m/>
    <m/>
    <m/>
    <m/>
    <m/>
    <m/>
    <m/>
    <m/>
    <m/>
    <m/>
    <m/>
    <m/>
    <m/>
    <m/>
    <m/>
    <m/>
    <m/>
    <e v="#REF!"/>
    <s v="SL19@tidalwaveautospa.com"/>
    <s v="Wesley Kurtz"/>
    <x v="3"/>
    <x v="2"/>
  </r>
  <r>
    <s v="Nicholas Anthony"/>
    <s v="EXP-10012262 "/>
    <n v="36.799999999999997"/>
    <d v="2024-03-11T00:00:00"/>
    <x v="6"/>
    <s v="Wash Maintenance"/>
    <s v="grease for tunnel"/>
    <m/>
    <m/>
    <m/>
    <m/>
    <m/>
    <m/>
    <m/>
    <m/>
    <m/>
    <m/>
    <m/>
    <m/>
    <m/>
    <m/>
    <m/>
    <m/>
    <m/>
    <m/>
    <m/>
    <m/>
    <m/>
    <e v="#REF!"/>
    <s v="SL19@tidalwaveautospa.com"/>
    <s v="Wesley Kurtz"/>
    <x v="3"/>
    <x v="2"/>
  </r>
  <r>
    <s v="Nicholas Anthony"/>
    <s v="EXP-10012262 "/>
    <n v="14.87"/>
    <d v="2024-03-11T00:00:00"/>
    <x v="0"/>
    <s v="Parts"/>
    <s v="razor blade scrapers"/>
    <m/>
    <m/>
    <m/>
    <m/>
    <m/>
    <m/>
    <m/>
    <m/>
    <m/>
    <m/>
    <m/>
    <m/>
    <m/>
    <m/>
    <m/>
    <m/>
    <m/>
    <m/>
    <m/>
    <m/>
    <m/>
    <e v="#REF!"/>
    <s v="SL19@tidalwaveautospa.com"/>
    <s v="Wesley Kurtz"/>
    <x v="3"/>
    <x v="2"/>
  </r>
  <r>
    <s v="Nicholas Anthony"/>
    <s v="EXP-10012262 "/>
    <n v="226.78"/>
    <d v="2024-03-12T00:00:00"/>
    <x v="11"/>
    <s v="Postage"/>
    <s v="Sending back parts"/>
    <m/>
    <m/>
    <m/>
    <m/>
    <m/>
    <m/>
    <m/>
    <m/>
    <m/>
    <m/>
    <m/>
    <m/>
    <m/>
    <m/>
    <m/>
    <m/>
    <m/>
    <m/>
    <m/>
    <m/>
    <m/>
    <e v="#REF!"/>
    <s v="SL19@tidalwaveautospa.com"/>
    <s v="Wesley Kurtz"/>
    <x v="3"/>
    <x v="2"/>
  </r>
  <r>
    <s v="Nicholas Anthony"/>
    <s v="EXP-10012262 "/>
    <n v="18.34"/>
    <d v="2024-03-15T00:00:00"/>
    <x v="2"/>
    <s v="Parts"/>
    <s v="Piece for air manifold"/>
    <m/>
    <m/>
    <m/>
    <m/>
    <m/>
    <m/>
    <m/>
    <m/>
    <m/>
    <m/>
    <m/>
    <m/>
    <m/>
    <m/>
    <m/>
    <m/>
    <m/>
    <m/>
    <m/>
    <m/>
    <m/>
    <e v="#REF!"/>
    <s v="SL19@tidalwaveautospa.com"/>
    <s v="Wesley Kurtz"/>
    <x v="3"/>
    <x v="2"/>
  </r>
  <r>
    <s v="Nicholas Anthony"/>
    <s v="EXP-10012262 "/>
    <n v="14.65"/>
    <d v="2024-03-15T00:00:00"/>
    <x v="2"/>
    <s v="Parts"/>
    <s v="Air tree manifold"/>
    <m/>
    <m/>
    <m/>
    <m/>
    <m/>
    <m/>
    <m/>
    <m/>
    <m/>
    <m/>
    <m/>
    <m/>
    <m/>
    <m/>
    <m/>
    <m/>
    <m/>
    <m/>
    <m/>
    <m/>
    <m/>
    <e v="#REF!"/>
    <s v="SL19@tidalwaveautospa.com"/>
    <s v="Wesley Kurtz"/>
    <x v="3"/>
    <x v="2"/>
  </r>
  <r>
    <s v="Nicholas Anthony"/>
    <s v="EXP-10012262 "/>
    <n v="7.42"/>
    <d v="2024-03-15T00:00:00"/>
    <x v="0"/>
    <s v="Wash Maintenance"/>
    <s v="Pads to clean the tunnel"/>
    <m/>
    <m/>
    <m/>
    <m/>
    <m/>
    <m/>
    <m/>
    <m/>
    <m/>
    <m/>
    <m/>
    <m/>
    <m/>
    <m/>
    <m/>
    <m/>
    <m/>
    <m/>
    <m/>
    <m/>
    <m/>
    <e v="#REF!"/>
    <s v="SL19@tidalwaveautospa.com"/>
    <s v="Wesley Kurtz"/>
    <x v="3"/>
    <x v="2"/>
  </r>
  <r>
    <s v="Nicholas Anthony"/>
    <s v="EXP-10012262 "/>
    <n v="90.51"/>
    <d v="2024-03-17T00:00:00"/>
    <x v="0"/>
    <s v="Parts"/>
    <s v="Set screws, fuses for MCC, light for chem room"/>
    <m/>
    <m/>
    <m/>
    <m/>
    <m/>
    <m/>
    <m/>
    <m/>
    <m/>
    <m/>
    <m/>
    <m/>
    <m/>
    <m/>
    <m/>
    <m/>
    <m/>
    <m/>
    <m/>
    <m/>
    <m/>
    <e v="#REF!"/>
    <s v="SL19@tidalwaveautospa.com"/>
    <s v="Wesley Kurtz"/>
    <x v="3"/>
    <x v="2"/>
  </r>
  <r>
    <s v="Corey McCarthy"/>
    <s v="EXP-10012300 "/>
    <n v="80.209999999999994"/>
    <d v="2024-02-21T00:00:00"/>
    <x v="0"/>
    <s v="Wash Maintenance"/>
    <s v="Prep hose"/>
    <m/>
    <m/>
    <m/>
    <m/>
    <m/>
    <m/>
    <m/>
    <m/>
    <m/>
    <m/>
    <m/>
    <m/>
    <m/>
    <m/>
    <m/>
    <m/>
    <m/>
    <m/>
    <m/>
    <m/>
    <m/>
    <e v="#REF!"/>
    <s v=""/>
    <s v=""/>
    <x v="3"/>
    <x v="2"/>
  </r>
  <r>
    <s v="Corey McCarthy"/>
    <s v="EXP-10012300 "/>
    <n v="100.21"/>
    <d v="2024-02-24T00:00:00"/>
    <x v="0"/>
    <s v="Wash Maintenance"/>
    <s v="Cleaning supplies"/>
    <m/>
    <m/>
    <m/>
    <m/>
    <m/>
    <m/>
    <m/>
    <m/>
    <m/>
    <m/>
    <m/>
    <m/>
    <m/>
    <m/>
    <m/>
    <m/>
    <m/>
    <m/>
    <m/>
    <m/>
    <m/>
    <e v="#REF!"/>
    <s v=""/>
    <s v=""/>
    <x v="3"/>
    <x v="2"/>
  </r>
  <r>
    <s v="Corey McCarthy"/>
    <s v="EXP-10012300 "/>
    <n v="58.55"/>
    <d v="2024-03-02T00:00:00"/>
    <x v="0"/>
    <s v="Wash Maintenance"/>
    <s v="Cleaning supplies"/>
    <m/>
    <m/>
    <m/>
    <m/>
    <m/>
    <m/>
    <m/>
    <m/>
    <m/>
    <m/>
    <m/>
    <m/>
    <m/>
    <m/>
    <m/>
    <m/>
    <m/>
    <m/>
    <m/>
    <m/>
    <m/>
    <e v="#REF!"/>
    <s v=""/>
    <s v=""/>
    <x v="3"/>
    <x v="2"/>
  </r>
  <r>
    <s v="Corey McCarthy"/>
    <s v="EXP-10012300 "/>
    <n v="63.71"/>
    <d v="2024-03-12T00:00:00"/>
    <x v="0"/>
    <s v="Wash Maintenance"/>
    <s v="Cleaning supplies"/>
    <m/>
    <m/>
    <m/>
    <m/>
    <m/>
    <m/>
    <m/>
    <m/>
    <m/>
    <m/>
    <m/>
    <m/>
    <m/>
    <m/>
    <m/>
    <m/>
    <m/>
    <m/>
    <m/>
    <m/>
    <m/>
    <e v="#REF!"/>
    <s v=""/>
    <s v=""/>
    <x v="3"/>
    <x v="2"/>
  </r>
  <r>
    <s v="Corey McCarthy"/>
    <s v="EXP-10012300 "/>
    <n v="163.62"/>
    <d v="2024-03-13T00:00:00"/>
    <x v="0"/>
    <s v="Wash Maintenance"/>
    <s v="Prep bucket and new hose"/>
    <m/>
    <m/>
    <m/>
    <m/>
    <m/>
    <m/>
    <m/>
    <m/>
    <m/>
    <m/>
    <m/>
    <m/>
    <m/>
    <m/>
    <m/>
    <m/>
    <m/>
    <m/>
    <m/>
    <m/>
    <m/>
    <e v="#REF!"/>
    <s v=""/>
    <s v=""/>
    <x v="3"/>
    <x v="2"/>
  </r>
  <r>
    <s v="Corey McCarthy"/>
    <s v="EXP-10012300 "/>
    <n v="70.45"/>
    <d v="2024-03-19T00:00:00"/>
    <x v="1"/>
    <s v="Wash Maintenance"/>
    <s v="Hydraulic hose"/>
    <m/>
    <m/>
    <m/>
    <m/>
    <m/>
    <m/>
    <m/>
    <m/>
    <m/>
    <m/>
    <m/>
    <m/>
    <m/>
    <m/>
    <m/>
    <m/>
    <m/>
    <m/>
    <m/>
    <m/>
    <m/>
    <e v="#REF!"/>
    <s v=""/>
    <s v=""/>
    <x v="3"/>
    <x v="2"/>
  </r>
  <r>
    <s v="Corey McCarthy"/>
    <s v="EXP-10012300 "/>
    <n v="287.83"/>
    <d v="2024-03-20T00:00:00"/>
    <x v="0"/>
    <s v="Wash Maintenance"/>
    <s v="Godilla Cart"/>
    <m/>
    <m/>
    <m/>
    <m/>
    <m/>
    <m/>
    <m/>
    <m/>
    <m/>
    <m/>
    <m/>
    <m/>
    <m/>
    <m/>
    <m/>
    <m/>
    <m/>
    <m/>
    <m/>
    <m/>
    <m/>
    <e v="#REF!"/>
    <s v=""/>
    <s v=""/>
    <x v="3"/>
    <x v="2"/>
  </r>
  <r>
    <s v="Corey McCarthy"/>
    <s v="EXP-10012300 "/>
    <n v="-287.83"/>
    <d v="2024-03-20T00:00:00"/>
    <x v="0"/>
    <s v="Wash Maintenance"/>
    <s v="Returned Gorilla Cart"/>
    <m/>
    <m/>
    <m/>
    <m/>
    <m/>
    <m/>
    <m/>
    <m/>
    <m/>
    <m/>
    <m/>
    <m/>
    <m/>
    <m/>
    <m/>
    <m/>
    <m/>
    <m/>
    <m/>
    <m/>
    <m/>
    <e v="#REF!"/>
    <s v=""/>
    <s v=""/>
    <x v="3"/>
    <x v="2"/>
  </r>
  <r>
    <s v="David Foster"/>
    <s v="EXP-10012337 "/>
    <n v="28"/>
    <d v="2024-03-01T00:00:00"/>
    <x v="26"/>
    <s v="Car Wash"/>
    <s v="Competition wash trial"/>
    <m/>
    <m/>
    <m/>
    <m/>
    <m/>
    <m/>
    <m/>
    <m/>
    <m/>
    <m/>
    <m/>
    <m/>
    <m/>
    <m/>
    <m/>
    <m/>
    <m/>
    <m/>
    <m/>
    <m/>
    <m/>
    <e v="#REF!"/>
    <s v="david.foster@tidalwaveautospa.com"/>
    <s v="Bruce Maxwell"/>
    <x v="3"/>
    <x v="2"/>
  </r>
  <r>
    <s v="Wesley Kurtz"/>
    <s v="EXP-10012271 "/>
    <n v="511.21"/>
    <d v="2024-01-04T00:00:00"/>
    <x v="0"/>
    <s v="Office Supplies"/>
    <s v="Interim gift card"/>
    <m/>
    <m/>
    <m/>
    <m/>
    <m/>
    <m/>
    <m/>
    <m/>
    <m/>
    <m/>
    <m/>
    <m/>
    <m/>
    <m/>
    <m/>
    <m/>
    <m/>
    <m/>
    <m/>
    <m/>
    <m/>
    <e v="#REF!"/>
    <s v="wesley.kurtz@tidalwaveautospa.com"/>
    <s v="Bruce Maxwell"/>
    <x v="3"/>
    <x v="2"/>
  </r>
  <r>
    <s v="Wesley Kurtz"/>
    <s v="EXP-10012271 "/>
    <n v="505.95"/>
    <d v="2024-02-02T00:00:00"/>
    <x v="0"/>
    <s v="Office Supplies"/>
    <s v="Interim gift card"/>
    <m/>
    <m/>
    <m/>
    <m/>
    <m/>
    <m/>
    <m/>
    <m/>
    <m/>
    <m/>
    <m/>
    <m/>
    <m/>
    <m/>
    <m/>
    <m/>
    <m/>
    <m/>
    <m/>
    <m/>
    <m/>
    <e v="#REF!"/>
    <s v="wesley.kurtz@tidalwaveautospa.com"/>
    <s v="Bruce Maxwell"/>
    <x v="3"/>
    <x v="2"/>
  </r>
  <r>
    <s v="Wesley Kurtz"/>
    <s v="EXP-10012271 "/>
    <n v="97.95"/>
    <d v="2024-02-26T00:00:00"/>
    <x v="16"/>
    <s v="Parts"/>
    <s v="Fittings"/>
    <m/>
    <m/>
    <m/>
    <m/>
    <m/>
    <m/>
    <m/>
    <m/>
    <m/>
    <m/>
    <m/>
    <m/>
    <m/>
    <m/>
    <m/>
    <m/>
    <m/>
    <m/>
    <m/>
    <m/>
    <m/>
    <e v="#REF!"/>
    <s v="wesley.kurtz@tidalwaveautospa.com"/>
    <s v="Bruce Maxwell"/>
    <x v="3"/>
    <x v="2"/>
  </r>
  <r>
    <s v="Wesley Kurtz"/>
    <s v="EXP-10012271 "/>
    <n v="53.32"/>
    <d v="2024-02-27T00:00:00"/>
    <x v="6"/>
    <s v="Parts"/>
    <s v="Fittings"/>
    <m/>
    <m/>
    <m/>
    <m/>
    <m/>
    <m/>
    <m/>
    <m/>
    <m/>
    <m/>
    <m/>
    <m/>
    <m/>
    <m/>
    <m/>
    <m/>
    <m/>
    <m/>
    <m/>
    <m/>
    <m/>
    <e v="#REF!"/>
    <s v="wesley.kurtz@tidalwaveautospa.com"/>
    <s v="Bruce Maxwell"/>
    <x v="3"/>
    <x v="2"/>
  </r>
  <r>
    <s v="Wesley Kurtz"/>
    <s v="EXP-10012271 "/>
    <n v="29.47"/>
    <d v="2024-02-27T00:00:00"/>
    <x v="7"/>
    <s v="Parts"/>
    <s v="Drain cleaner, fittings"/>
    <m/>
    <m/>
    <m/>
    <m/>
    <m/>
    <m/>
    <m/>
    <m/>
    <m/>
    <m/>
    <m/>
    <m/>
    <m/>
    <m/>
    <m/>
    <m/>
    <m/>
    <m/>
    <m/>
    <m/>
    <m/>
    <e v="#REF!"/>
    <s v="wesley.kurtz@tidalwaveautospa.com"/>
    <s v="Bruce Maxwell"/>
    <x v="3"/>
    <x v="2"/>
  </r>
  <r>
    <s v="Felicia Slager"/>
    <s v="EXP-10011743 "/>
    <n v="674.53"/>
    <d v="2024-02-03T00:00:00"/>
    <x v="11"/>
    <s v="Parts"/>
    <s v="parts list"/>
    <m/>
    <m/>
    <m/>
    <m/>
    <m/>
    <m/>
    <m/>
    <m/>
    <m/>
    <m/>
    <m/>
    <m/>
    <m/>
    <m/>
    <m/>
    <m/>
    <m/>
    <m/>
    <m/>
    <m/>
    <m/>
    <e v="#REF!"/>
    <s v="SL205@tidalwaveautospa.com"/>
    <s v="Cory Cummings"/>
    <x v="3"/>
    <x v="2"/>
  </r>
  <r>
    <s v="Felicia Slager"/>
    <s v="EXP-10011743 "/>
    <n v="3565.69"/>
    <d v="2024-02-05T00:00:00"/>
    <x v="11"/>
    <s v="Parts"/>
    <s v="Sonny's"/>
    <m/>
    <m/>
    <m/>
    <m/>
    <m/>
    <m/>
    <m/>
    <m/>
    <m/>
    <m/>
    <m/>
    <m/>
    <m/>
    <m/>
    <m/>
    <m/>
    <m/>
    <m/>
    <m/>
    <m/>
    <m/>
    <e v="#REF!"/>
    <s v="SL205@tidalwaveautospa.com"/>
    <s v="Cory Cummings"/>
    <x v="3"/>
    <x v="2"/>
  </r>
  <r>
    <s v="Felicia Slager"/>
    <s v="EXP-10011834 "/>
    <n v="51.21"/>
    <d v="2024-03-04T00:00:00"/>
    <x v="6"/>
    <s v="Wash Maintenance"/>
    <s v="degreaser"/>
    <m/>
    <m/>
    <m/>
    <m/>
    <m/>
    <m/>
    <m/>
    <m/>
    <m/>
    <m/>
    <m/>
    <m/>
    <m/>
    <m/>
    <m/>
    <m/>
    <m/>
    <m/>
    <m/>
    <m/>
    <m/>
    <e v="#REF!"/>
    <s v="SL205@tidalwaveautospa.com"/>
    <s v="Cory Cummings"/>
    <x v="3"/>
    <x v="2"/>
  </r>
  <r>
    <s v="Jeremiah Vincent"/>
    <s v="EXP-10012095 "/>
    <n v="58.89"/>
    <d v="2024-02-16T00:00:00"/>
    <x v="0"/>
    <s v="Wash Maintenance"/>
    <s v="tire shine"/>
    <m/>
    <m/>
    <m/>
    <m/>
    <m/>
    <m/>
    <m/>
    <m/>
    <m/>
    <m/>
    <m/>
    <m/>
    <m/>
    <m/>
    <m/>
    <m/>
    <m/>
    <m/>
    <m/>
    <m/>
    <m/>
    <e v="#REF!"/>
    <s v="SL17@tidalwaveautospa.com"/>
    <s v="Wesley Kurtz"/>
    <x v="3"/>
    <x v="2"/>
  </r>
  <r>
    <s v="Jeremiah Vincent"/>
    <s v="EXP-10012095 "/>
    <n v="40.31"/>
    <d v="2024-02-18T00:00:00"/>
    <x v="0"/>
    <s v="Wash Maintenance"/>
    <s v="Sand bags"/>
    <m/>
    <m/>
    <m/>
    <m/>
    <m/>
    <m/>
    <m/>
    <m/>
    <m/>
    <m/>
    <m/>
    <m/>
    <m/>
    <m/>
    <m/>
    <m/>
    <m/>
    <m/>
    <m/>
    <m/>
    <m/>
    <e v="#REF!"/>
    <s v="SL17@tidalwaveautospa.com"/>
    <s v="Wesley Kurtz"/>
    <x v="3"/>
    <x v="2"/>
  </r>
  <r>
    <s v="Jeremiah Vincent"/>
    <s v="EXP-10012095 "/>
    <n v="115.84"/>
    <d v="2024-02-20T00:00:00"/>
    <x v="0"/>
    <s v="Wash Maintenance"/>
    <s v="sand, cleaning supplies,"/>
    <m/>
    <m/>
    <m/>
    <m/>
    <m/>
    <m/>
    <m/>
    <m/>
    <m/>
    <m/>
    <m/>
    <m/>
    <m/>
    <m/>
    <m/>
    <m/>
    <m/>
    <m/>
    <m/>
    <m/>
    <m/>
    <e v="#REF!"/>
    <s v="SL17@tidalwaveautospa.com"/>
    <s v="Wesley Kurtz"/>
    <x v="3"/>
    <x v="2"/>
  </r>
  <r>
    <s v="Jeremiah Vincent"/>
    <s v="EXP-10012095 "/>
    <n v="44.65"/>
    <d v="2024-02-23T00:00:00"/>
    <x v="11"/>
    <s v="Wash Maintenance"/>
    <s v="Hose reels"/>
    <m/>
    <m/>
    <m/>
    <m/>
    <m/>
    <m/>
    <m/>
    <m/>
    <m/>
    <m/>
    <m/>
    <m/>
    <m/>
    <m/>
    <m/>
    <m/>
    <m/>
    <m/>
    <m/>
    <m/>
    <m/>
    <e v="#REF!"/>
    <s v="SL17@tidalwaveautospa.com"/>
    <s v="Wesley Kurtz"/>
    <x v="3"/>
    <x v="2"/>
  </r>
  <r>
    <s v="Jeremiah Vincent"/>
    <s v="EXP-10012095 "/>
    <n v="501.82"/>
    <d v="2024-03-03T00:00:00"/>
    <x v="16"/>
    <s v="Equipment"/>
    <s v="High torque impact and surface cleaner"/>
    <m/>
    <m/>
    <m/>
    <m/>
    <m/>
    <m/>
    <m/>
    <m/>
    <m/>
    <m/>
    <m/>
    <m/>
    <m/>
    <m/>
    <m/>
    <m/>
    <m/>
    <m/>
    <m/>
    <m/>
    <m/>
    <e v="#REF!"/>
    <s v="SL17@tidalwaveautospa.com"/>
    <s v="Wesley Kurtz"/>
    <x v="3"/>
    <x v="2"/>
  </r>
  <r>
    <s v="Jeremiah Vincent"/>
    <s v="EXP-10012095 "/>
    <n v="126.99"/>
    <d v="2024-03-09T00:00:00"/>
    <x v="0"/>
    <s v="Wash Maintenance"/>
    <s v="grill grates for prep buckets and cleaning supplies"/>
    <m/>
    <m/>
    <m/>
    <m/>
    <m/>
    <m/>
    <m/>
    <m/>
    <m/>
    <m/>
    <m/>
    <m/>
    <m/>
    <m/>
    <m/>
    <m/>
    <m/>
    <m/>
    <m/>
    <m/>
    <m/>
    <e v="#REF!"/>
    <s v="SL17@tidalwaveautospa.com"/>
    <s v="Wesley Kurtz"/>
    <x v="3"/>
    <x v="2"/>
  </r>
  <r>
    <s v="Bruce Maxwell"/>
    <s v="EXP-10011987 "/>
    <n v="41.27"/>
    <d v="2024-03-19T00:00:00"/>
    <x v="23"/>
    <s v="Office Furniture"/>
    <s v="Shelf"/>
    <m/>
    <m/>
    <m/>
    <m/>
    <m/>
    <m/>
    <m/>
    <m/>
    <m/>
    <m/>
    <m/>
    <m/>
    <m/>
    <m/>
    <m/>
    <m/>
    <m/>
    <m/>
    <m/>
    <m/>
    <m/>
    <e v="#REF!"/>
    <s v="bruce.maxwell@tidalwaveautospa.com"/>
    <s v="Timothy Fruge"/>
    <x v="3"/>
    <x v="2"/>
  </r>
  <r>
    <s v="Leigh Stallings"/>
    <s v="EXP-10012345 "/>
    <n v="219.27"/>
    <d v="2024-03-19T00:00:00"/>
    <x v="20"/>
    <s v="Employee Incentive - Meals"/>
    <s v="Team Lunch with Tyler"/>
    <m/>
    <m/>
    <m/>
    <m/>
    <m/>
    <m/>
    <m/>
    <m/>
    <m/>
    <m/>
    <m/>
    <m/>
    <m/>
    <m/>
    <m/>
    <m/>
    <m/>
    <m/>
    <m/>
    <m/>
    <m/>
    <e v="#REF!"/>
    <s v="Leigh.Stallings@twavelead.com"/>
    <s v="Marlan Nichols"/>
    <x v="3"/>
    <x v="2"/>
  </r>
  <r>
    <s v="Chad Stawicki"/>
    <s v="EXP-10012217 "/>
    <n v="9.16"/>
    <d v="2024-02-27T00:00:00"/>
    <x v="0"/>
    <s v="Parts"/>
    <s v="parts for wash"/>
    <m/>
    <m/>
    <m/>
    <m/>
    <m/>
    <m/>
    <m/>
    <m/>
    <m/>
    <m/>
    <m/>
    <m/>
    <m/>
    <m/>
    <m/>
    <m/>
    <m/>
    <m/>
    <m/>
    <m/>
    <m/>
    <e v="#REF!"/>
    <s v="SL13@tidalwaveautospa.com"/>
    <s v="David Foster"/>
    <x v="3"/>
    <x v="2"/>
  </r>
  <r>
    <s v="Chad Stawicki"/>
    <s v="EXP-10012217 "/>
    <n v="111.75"/>
    <d v="2024-02-28T00:00:00"/>
    <x v="0"/>
    <s v="Wash Maintenance"/>
    <s v="laundry pods"/>
    <m/>
    <m/>
    <m/>
    <m/>
    <m/>
    <m/>
    <m/>
    <m/>
    <m/>
    <m/>
    <m/>
    <m/>
    <m/>
    <m/>
    <m/>
    <m/>
    <m/>
    <m/>
    <m/>
    <m/>
    <m/>
    <e v="#REF!"/>
    <s v="SL13@tidalwaveautospa.com"/>
    <s v="David Foster"/>
    <x v="3"/>
    <x v="2"/>
  </r>
  <r>
    <s v="Chad Stawicki"/>
    <s v="EXP-10012217 "/>
    <n v="120.94"/>
    <d v="2024-03-05T00:00:00"/>
    <x v="0"/>
    <s v="Parts"/>
    <s v="Hydraulic hose fittings"/>
    <m/>
    <m/>
    <m/>
    <m/>
    <m/>
    <m/>
    <m/>
    <m/>
    <m/>
    <m/>
    <m/>
    <m/>
    <m/>
    <m/>
    <m/>
    <m/>
    <m/>
    <m/>
    <m/>
    <m/>
    <m/>
    <e v="#REF!"/>
    <s v="SL13@tidalwaveautospa.com"/>
    <s v="David Foster"/>
    <x v="3"/>
    <x v="2"/>
  </r>
  <r>
    <s v="Chad Stawicki"/>
    <s v="EXP-10012217 "/>
    <n v="3.77"/>
    <d v="2024-03-07T00:00:00"/>
    <x v="23"/>
    <s v="Postage"/>
    <s v="shipping package for site consultant Andrew s"/>
    <m/>
    <m/>
    <m/>
    <m/>
    <m/>
    <m/>
    <m/>
    <m/>
    <m/>
    <m/>
    <m/>
    <m/>
    <m/>
    <m/>
    <m/>
    <m/>
    <m/>
    <m/>
    <m/>
    <m/>
    <m/>
    <e v="#REF!"/>
    <s v="SL13@tidalwaveautospa.com"/>
    <s v="David Foster"/>
    <x v="3"/>
    <x v="2"/>
  </r>
  <r>
    <s v="Chad Stawicki"/>
    <s v="EXP-10012217 "/>
    <n v="112.29"/>
    <d v="2024-03-08T00:00:00"/>
    <x v="0"/>
    <s v="Wash Maintenance"/>
    <s v="chemicals for cleaning arches"/>
    <m/>
    <m/>
    <m/>
    <m/>
    <m/>
    <m/>
    <m/>
    <m/>
    <m/>
    <m/>
    <m/>
    <m/>
    <m/>
    <m/>
    <m/>
    <m/>
    <m/>
    <m/>
    <m/>
    <m/>
    <m/>
    <e v="#REF!"/>
    <s v="SL13@tidalwaveautospa.com"/>
    <s v="David Foster"/>
    <x v="3"/>
    <x v="2"/>
  </r>
  <r>
    <s v="Chad Stawicki"/>
    <s v="EXP-10012217 "/>
    <n v="56.94"/>
    <d v="2024-03-10T00:00:00"/>
    <x v="0"/>
    <s v="Wash Maintenance"/>
    <s v="wash cleaning supplies"/>
    <m/>
    <m/>
    <m/>
    <m/>
    <m/>
    <m/>
    <m/>
    <m/>
    <m/>
    <m/>
    <m/>
    <m/>
    <m/>
    <m/>
    <m/>
    <m/>
    <m/>
    <m/>
    <m/>
    <m/>
    <m/>
    <e v="#REF!"/>
    <s v="SL13@tidalwaveautospa.com"/>
    <s v="David Foster"/>
    <x v="3"/>
    <x v="2"/>
  </r>
  <r>
    <s v="Chad Stawicki"/>
    <s v="EXP-10012217 "/>
    <n v="95.19"/>
    <d v="2024-03-10T00:00:00"/>
    <x v="0"/>
    <s v="Wash Maintenance"/>
    <s v="prep brush heads"/>
    <m/>
    <m/>
    <m/>
    <m/>
    <m/>
    <m/>
    <m/>
    <m/>
    <m/>
    <m/>
    <m/>
    <m/>
    <m/>
    <m/>
    <m/>
    <m/>
    <m/>
    <m/>
    <m/>
    <m/>
    <m/>
    <e v="#REF!"/>
    <s v="SL13@tidalwaveautospa.com"/>
    <s v="David Foster"/>
    <x v="3"/>
    <x v="2"/>
  </r>
  <r>
    <s v="Chad Stawicki"/>
    <s v="EXP-10012217 "/>
    <n v="600"/>
    <d v="2024-03-18T00:00:00"/>
    <x v="22"/>
    <s v="Wash Repairs"/>
    <s v="install blower motor"/>
    <m/>
    <m/>
    <m/>
    <m/>
    <m/>
    <m/>
    <m/>
    <m/>
    <m/>
    <m/>
    <m/>
    <m/>
    <m/>
    <m/>
    <m/>
    <m/>
    <m/>
    <m/>
    <m/>
    <m/>
    <m/>
    <e v="#REF!"/>
    <s v="SL13@tidalwaveautospa.com"/>
    <s v="David Foster"/>
    <x v="3"/>
    <x v="2"/>
  </r>
  <r>
    <s v="Rodrigo Kimble"/>
    <s v="EXP-10012129 "/>
    <n v="23.13"/>
    <d v="2024-02-19T00:00:00"/>
    <x v="0"/>
    <s v="Wash Maintenance"/>
    <s v="Dawn/xtra"/>
    <m/>
    <m/>
    <m/>
    <m/>
    <m/>
    <m/>
    <m/>
    <m/>
    <m/>
    <m/>
    <m/>
    <m/>
    <m/>
    <m/>
    <m/>
    <m/>
    <m/>
    <m/>
    <m/>
    <m/>
    <m/>
    <e v="#REF!"/>
    <s v="SL11@tidalwaveautospa.com"/>
    <s v="Andrew Strevel"/>
    <x v="3"/>
    <x v="2"/>
  </r>
  <r>
    <s v="Rodrigo Kimble"/>
    <s v="EXP-10012129 "/>
    <n v="93.84"/>
    <d v="2024-02-28T00:00:00"/>
    <x v="0"/>
    <s v="Office Supplies"/>
    <s v="Laminator/lam sheets/dish soap/xtra"/>
    <m/>
    <m/>
    <m/>
    <m/>
    <m/>
    <m/>
    <m/>
    <m/>
    <m/>
    <m/>
    <m/>
    <m/>
    <m/>
    <m/>
    <m/>
    <m/>
    <m/>
    <m/>
    <m/>
    <m/>
    <m/>
    <e v="#REF!"/>
    <s v="SL11@tidalwaveautospa.com"/>
    <s v="Andrew Strevel"/>
    <x v="3"/>
    <x v="2"/>
  </r>
  <r>
    <s v="Rodrigo Kimble"/>
    <s v="EXP-10012129 "/>
    <n v="29.55"/>
    <d v="2024-02-29T00:00:00"/>
    <x v="23"/>
    <s v="Parts"/>
    <s v="Fasteners/sau98clip"/>
    <m/>
    <m/>
    <m/>
    <m/>
    <m/>
    <m/>
    <m/>
    <m/>
    <m/>
    <m/>
    <m/>
    <m/>
    <m/>
    <m/>
    <m/>
    <m/>
    <m/>
    <m/>
    <m/>
    <m/>
    <m/>
    <e v="#REF!"/>
    <s v="SL11@tidalwaveautospa.com"/>
    <s v="Andrew Strevel"/>
    <x v="3"/>
    <x v="2"/>
  </r>
  <r>
    <s v="Rodrigo Kimble"/>
    <s v="EXP-10012129 "/>
    <n v="149.29"/>
    <d v="2024-03-14T00:00:00"/>
    <x v="0"/>
    <s v="Office Supplies"/>
    <s v="Tissue/fabuloso/xtra/dawn/zep degreaser"/>
    <m/>
    <m/>
    <m/>
    <m/>
    <m/>
    <m/>
    <m/>
    <m/>
    <m/>
    <m/>
    <m/>
    <m/>
    <m/>
    <m/>
    <m/>
    <m/>
    <m/>
    <m/>
    <m/>
    <m/>
    <m/>
    <e v="#REF!"/>
    <s v="SL11@tidalwaveautospa.com"/>
    <s v="Andrew Strevel"/>
    <x v="3"/>
    <x v="2"/>
  </r>
  <r>
    <s v="Ricky Houser"/>
    <s v="EXP-10012029 "/>
    <n v="190.59"/>
    <d v="2024-03-07T00:00:00"/>
    <x v="0"/>
    <s v="Office Supplies"/>
    <s v="toilet paper paper towels dawn soap and gloves"/>
    <m/>
    <m/>
    <m/>
    <m/>
    <m/>
    <m/>
    <m/>
    <m/>
    <m/>
    <m/>
    <m/>
    <m/>
    <m/>
    <m/>
    <m/>
    <m/>
    <m/>
    <m/>
    <m/>
    <m/>
    <m/>
    <e v="#REF!"/>
    <s v=""/>
    <s v=""/>
    <x v="3"/>
    <x v="2"/>
  </r>
  <r>
    <s v="Ricky Houser"/>
    <s v="EXP-10012029 "/>
    <n v="241.42"/>
    <d v="2024-03-08T00:00:00"/>
    <x v="25"/>
    <s v="Wash Maintenance"/>
    <s v="asphalt for pothole near exit of wash"/>
    <m/>
    <m/>
    <m/>
    <m/>
    <m/>
    <m/>
    <m/>
    <m/>
    <m/>
    <m/>
    <m/>
    <m/>
    <m/>
    <m/>
    <m/>
    <m/>
    <m/>
    <m/>
    <m/>
    <m/>
    <m/>
    <e v="#REF!"/>
    <s v=""/>
    <s v=""/>
    <x v="3"/>
    <x v="2"/>
  </r>
  <r>
    <s v="Ricky Houser"/>
    <s v="EXP-10012029 "/>
    <n v="35.51"/>
    <d v="2024-03-11T00:00:00"/>
    <x v="2"/>
    <s v="Parts"/>
    <s v="connectors and sealant"/>
    <m/>
    <m/>
    <m/>
    <m/>
    <m/>
    <m/>
    <m/>
    <m/>
    <m/>
    <m/>
    <m/>
    <m/>
    <m/>
    <m/>
    <m/>
    <m/>
    <m/>
    <m/>
    <m/>
    <m/>
    <m/>
    <e v="#REF!"/>
    <s v=""/>
    <s v=""/>
    <x v="3"/>
    <x v="2"/>
  </r>
  <r>
    <s v="Gerald Carter"/>
    <s v="EXP-10012218 "/>
    <n v="86.74"/>
    <d v="2024-02-23T00:00:00"/>
    <x v="0"/>
    <s v="Snacks"/>
    <s v="water,snacks supplies"/>
    <m/>
    <m/>
    <m/>
    <m/>
    <m/>
    <m/>
    <m/>
    <m/>
    <m/>
    <m/>
    <m/>
    <m/>
    <m/>
    <m/>
    <m/>
    <m/>
    <m/>
    <m/>
    <m/>
    <m/>
    <m/>
    <e v="#REF!"/>
    <s v="SL136@tidalwaveautospa.com"/>
    <s v="Michael Donnelly"/>
    <x v="3"/>
    <x v="2"/>
  </r>
  <r>
    <s v="Gerald Carter"/>
    <s v="EXP-10012218 "/>
    <n v="122.76"/>
    <d v="2024-03-01T00:00:00"/>
    <x v="0"/>
    <s v="Office Supplies"/>
    <s v="office supplies"/>
    <m/>
    <m/>
    <m/>
    <m/>
    <m/>
    <m/>
    <m/>
    <m/>
    <m/>
    <m/>
    <m/>
    <m/>
    <m/>
    <m/>
    <m/>
    <m/>
    <m/>
    <m/>
    <m/>
    <m/>
    <m/>
    <e v="#REF!"/>
    <s v="SL136@tidalwaveautospa.com"/>
    <s v="Michael Donnelly"/>
    <x v="3"/>
    <x v="2"/>
  </r>
  <r>
    <s v="Gerald Carter"/>
    <s v="EXP-10012218 "/>
    <n v="86.98"/>
    <d v="2024-03-01T00:00:00"/>
    <x v="0"/>
    <s v="Office Supplies"/>
    <s v="printer supplies"/>
    <m/>
    <m/>
    <m/>
    <m/>
    <m/>
    <m/>
    <m/>
    <m/>
    <m/>
    <m/>
    <m/>
    <m/>
    <m/>
    <m/>
    <m/>
    <m/>
    <m/>
    <m/>
    <m/>
    <m/>
    <m/>
    <e v="#REF!"/>
    <s v="SL136@tidalwaveautospa.com"/>
    <s v="Michael Donnelly"/>
    <x v="3"/>
    <x v="2"/>
  </r>
  <r>
    <s v="Gerald Carter"/>
    <s v="EXP-10012218 "/>
    <n v="89.96"/>
    <d v="2024-03-11T00:00:00"/>
    <x v="0"/>
    <s v="Wash Maintenance"/>
    <s v="cleaning, Gatorade, kleenex"/>
    <m/>
    <m/>
    <m/>
    <m/>
    <m/>
    <m/>
    <m/>
    <m/>
    <m/>
    <m/>
    <m/>
    <m/>
    <m/>
    <m/>
    <m/>
    <m/>
    <m/>
    <m/>
    <m/>
    <m/>
    <m/>
    <e v="#REF!"/>
    <s v="SL136@tidalwaveautospa.com"/>
    <s v="Michael Donnelly"/>
    <x v="3"/>
    <x v="2"/>
  </r>
  <r>
    <s v="Gerald Carter"/>
    <s v="EXP-10012218 "/>
    <n v="45.26"/>
    <d v="2024-03-12T00:00:00"/>
    <x v="0"/>
    <s v="Safety Supplies"/>
    <s v="first aid, safety glasses"/>
    <m/>
    <m/>
    <m/>
    <m/>
    <m/>
    <m/>
    <m/>
    <m/>
    <m/>
    <m/>
    <m/>
    <m/>
    <m/>
    <m/>
    <m/>
    <m/>
    <m/>
    <m/>
    <m/>
    <m/>
    <m/>
    <e v="#REF!"/>
    <s v="SL136@tidalwaveautospa.com"/>
    <s v="Michael Donnelly"/>
    <x v="3"/>
    <x v="2"/>
  </r>
  <r>
    <s v="Kyle Baker"/>
    <s v="EXP-10012308 "/>
    <n v="11.37"/>
    <d v="2024-02-19T00:00:00"/>
    <x v="8"/>
    <s v="Snacks"/>
    <s v="Waterr"/>
    <m/>
    <m/>
    <m/>
    <m/>
    <m/>
    <m/>
    <m/>
    <m/>
    <m/>
    <m/>
    <m/>
    <m/>
    <m/>
    <m/>
    <m/>
    <m/>
    <m/>
    <m/>
    <m/>
    <m/>
    <m/>
    <e v="#REF!"/>
    <s v="SL28@tidalwaveautospa.com"/>
    <s v="Michael Donnelly"/>
    <x v="3"/>
    <x v="2"/>
  </r>
  <r>
    <s v="Kyle Baker"/>
    <s v="EXP-10012308 "/>
    <n v="48.8"/>
    <d v="2024-02-20T00:00:00"/>
    <x v="2"/>
    <s v="Wash Maintenance"/>
    <s v="Oil"/>
    <m/>
    <m/>
    <m/>
    <m/>
    <m/>
    <m/>
    <m/>
    <m/>
    <m/>
    <m/>
    <m/>
    <m/>
    <m/>
    <m/>
    <m/>
    <m/>
    <m/>
    <m/>
    <m/>
    <m/>
    <m/>
    <e v="#REF!"/>
    <s v="SL28@tidalwaveautospa.com"/>
    <s v="Michael Donnelly"/>
    <x v="3"/>
    <x v="2"/>
  </r>
  <r>
    <s v="Kyle Baker"/>
    <s v="EXP-10012308 "/>
    <n v="103.04"/>
    <d v="2024-02-21T00:00:00"/>
    <x v="2"/>
    <s v="Wash Maintenance"/>
    <s v="Oil"/>
    <m/>
    <m/>
    <m/>
    <m/>
    <m/>
    <m/>
    <m/>
    <m/>
    <m/>
    <m/>
    <m/>
    <m/>
    <m/>
    <m/>
    <m/>
    <m/>
    <m/>
    <m/>
    <m/>
    <m/>
    <m/>
    <e v="#REF!"/>
    <s v="SL28@tidalwaveautospa.com"/>
    <s v="Michael Donnelly"/>
    <x v="3"/>
    <x v="2"/>
  </r>
  <r>
    <s v="Kyle Baker"/>
    <s v="EXP-10012308 "/>
    <n v="522.42999999999995"/>
    <d v="2024-02-21T00:00:00"/>
    <x v="0"/>
    <s v="Wash Maintenance"/>
    <s v="Softner salt"/>
    <m/>
    <m/>
    <m/>
    <m/>
    <m/>
    <m/>
    <m/>
    <m/>
    <m/>
    <m/>
    <m/>
    <m/>
    <m/>
    <m/>
    <m/>
    <m/>
    <m/>
    <m/>
    <m/>
    <m/>
    <m/>
    <e v="#REF!"/>
    <s v="SL28@tidalwaveautospa.com"/>
    <s v="Michael Donnelly"/>
    <x v="3"/>
    <x v="2"/>
  </r>
  <r>
    <s v="Kyle Baker"/>
    <s v="EXP-10012308 "/>
    <n v="7.47"/>
    <d v="2024-02-22T00:00:00"/>
    <x v="8"/>
    <s v="Snacks"/>
    <s v="Drinks"/>
    <m/>
    <m/>
    <m/>
    <m/>
    <m/>
    <m/>
    <m/>
    <m/>
    <m/>
    <m/>
    <m/>
    <m/>
    <m/>
    <m/>
    <m/>
    <m/>
    <m/>
    <m/>
    <m/>
    <m/>
    <m/>
    <e v="#REF!"/>
    <s v="SL28@tidalwaveautospa.com"/>
    <s v="Michael Donnelly"/>
    <x v="3"/>
    <x v="2"/>
  </r>
  <r>
    <s v="Kyle Baker"/>
    <s v="EXP-10012308 "/>
    <n v="97.61"/>
    <d v="2024-02-22T00:00:00"/>
    <x v="2"/>
    <s v="Wash Maintenance"/>
    <s v="Oil"/>
    <m/>
    <m/>
    <m/>
    <m/>
    <m/>
    <m/>
    <m/>
    <m/>
    <m/>
    <m/>
    <m/>
    <m/>
    <m/>
    <m/>
    <m/>
    <m/>
    <m/>
    <m/>
    <m/>
    <m/>
    <m/>
    <e v="#REF!"/>
    <s v="SL28@tidalwaveautospa.com"/>
    <s v="Michael Donnelly"/>
    <x v="3"/>
    <x v="2"/>
  </r>
  <r>
    <s v="Kyle Baker"/>
    <s v="EXP-10012308 "/>
    <n v="20.54"/>
    <d v="2024-02-22T00:00:00"/>
    <x v="0"/>
    <s v="Wash Maintenance"/>
    <s v="JB weld and fastners and 2 drinks"/>
    <m/>
    <m/>
    <m/>
    <m/>
    <m/>
    <m/>
    <m/>
    <m/>
    <m/>
    <m/>
    <m/>
    <m/>
    <m/>
    <m/>
    <m/>
    <m/>
    <m/>
    <m/>
    <m/>
    <m/>
    <m/>
    <e v="#REF!"/>
    <s v="SL28@tidalwaveautospa.com"/>
    <s v="Michael Donnelly"/>
    <x v="3"/>
    <x v="2"/>
  </r>
  <r>
    <s v="Kyle Baker"/>
    <s v="EXP-10012308 "/>
    <n v="193.86"/>
    <d v="2024-02-22T00:00:00"/>
    <x v="2"/>
    <s v="Wash Maintenance"/>
    <s v="Water oil"/>
    <m/>
    <m/>
    <m/>
    <m/>
    <m/>
    <m/>
    <m/>
    <m/>
    <m/>
    <m/>
    <m/>
    <m/>
    <m/>
    <m/>
    <m/>
    <m/>
    <m/>
    <m/>
    <m/>
    <m/>
    <m/>
    <e v="#REF!"/>
    <s v="SL28@tidalwaveautospa.com"/>
    <s v="Michael Donnelly"/>
    <x v="3"/>
    <x v="2"/>
  </r>
  <r>
    <s v="Kyle Baker"/>
    <s v="EXP-10012308 "/>
    <n v="12"/>
    <d v="2024-02-23T00:00:00"/>
    <x v="8"/>
    <s v="Miscellaneous Expense - Non-SL"/>
    <s v="2 redbulls and a nitro coffee, personal, company does not pay for drinks that are not hydrating"/>
    <m/>
    <m/>
    <m/>
    <m/>
    <m/>
    <m/>
    <m/>
    <m/>
    <m/>
    <m/>
    <m/>
    <m/>
    <m/>
    <m/>
    <m/>
    <m/>
    <m/>
    <m/>
    <m/>
    <m/>
    <m/>
    <e v="#REF!"/>
    <s v="SL28@tidalwaveautospa.com"/>
    <s v="Michael Donnelly"/>
    <x v="3"/>
    <x v="2"/>
  </r>
  <r>
    <s v="Kyle Baker"/>
    <s v="EXP-10012308 "/>
    <n v="103.04"/>
    <d v="2024-02-24T00:00:00"/>
    <x v="2"/>
    <s v="Wash Maintenance"/>
    <s v="Oil"/>
    <m/>
    <m/>
    <m/>
    <m/>
    <m/>
    <m/>
    <m/>
    <m/>
    <m/>
    <m/>
    <m/>
    <m/>
    <m/>
    <m/>
    <m/>
    <m/>
    <m/>
    <m/>
    <m/>
    <m/>
    <m/>
    <e v="#REF!"/>
    <s v="SL28@tidalwaveautospa.com"/>
    <s v="Michael Donnelly"/>
    <x v="3"/>
    <x v="2"/>
  </r>
  <r>
    <s v="Kyle Baker"/>
    <s v="EXP-10012308 "/>
    <n v="94.97"/>
    <d v="2024-02-25T00:00:00"/>
    <x v="0"/>
    <s v="Wash Maintenance"/>
    <s v="Water,gloves,mints,dawn,laudry detergent"/>
    <m/>
    <m/>
    <m/>
    <m/>
    <m/>
    <m/>
    <m/>
    <m/>
    <m/>
    <m/>
    <m/>
    <m/>
    <m/>
    <m/>
    <m/>
    <m/>
    <m/>
    <m/>
    <m/>
    <m/>
    <m/>
    <e v="#REF!"/>
    <s v="SL28@tidalwaveautospa.com"/>
    <s v="Michael Donnelly"/>
    <x v="3"/>
    <x v="2"/>
  </r>
  <r>
    <s v="Kyle Baker"/>
    <s v="EXP-10012308 "/>
    <n v="98"/>
    <d v="2024-02-26T00:00:00"/>
    <x v="2"/>
    <s v="Wash Maintenance"/>
    <s v="Oil"/>
    <m/>
    <m/>
    <m/>
    <m/>
    <m/>
    <m/>
    <m/>
    <m/>
    <m/>
    <m/>
    <m/>
    <m/>
    <m/>
    <m/>
    <m/>
    <m/>
    <m/>
    <m/>
    <m/>
    <m/>
    <m/>
    <e v="#REF!"/>
    <s v="SL28@tidalwaveautospa.com"/>
    <s v="Michael Donnelly"/>
    <x v="3"/>
    <x v="2"/>
  </r>
  <r>
    <s v="Kyle Baker"/>
    <s v="EXP-10012308 "/>
    <n v="185.6"/>
    <d v="2024-02-26T00:00:00"/>
    <x v="1"/>
    <s v="Parts"/>
    <s v="Reclaims parts from Brian at Sobrite"/>
    <m/>
    <m/>
    <m/>
    <m/>
    <m/>
    <m/>
    <m/>
    <m/>
    <m/>
    <m/>
    <m/>
    <m/>
    <m/>
    <m/>
    <m/>
    <m/>
    <m/>
    <m/>
    <m/>
    <m/>
    <m/>
    <e v="#REF!"/>
    <s v="SL28@tidalwaveautospa.com"/>
    <s v="Michael Donnelly"/>
    <x v="3"/>
    <x v="2"/>
  </r>
  <r>
    <s v="Kyle Baker"/>
    <s v="EXP-10012308 "/>
    <n v="156"/>
    <d v="2024-02-26T00:00:00"/>
    <x v="39"/>
    <s v="Rental Equipment"/>
    <s v="Storage unit"/>
    <m/>
    <m/>
    <m/>
    <m/>
    <m/>
    <m/>
    <m/>
    <m/>
    <m/>
    <m/>
    <m/>
    <m/>
    <m/>
    <m/>
    <m/>
    <m/>
    <m/>
    <m/>
    <m/>
    <m/>
    <m/>
    <e v="#REF!"/>
    <s v="SL28@tidalwaveautospa.com"/>
    <s v="Michael Donnelly"/>
    <x v="3"/>
    <x v="2"/>
  </r>
  <r>
    <s v="Kyle Baker"/>
    <s v="EXP-10012308 "/>
    <n v="97.61"/>
    <d v="2024-02-27T00:00:00"/>
    <x v="2"/>
    <s v="Wash Maintenance"/>
    <s v="Oil"/>
    <m/>
    <m/>
    <m/>
    <m/>
    <m/>
    <m/>
    <m/>
    <m/>
    <m/>
    <m/>
    <m/>
    <m/>
    <m/>
    <m/>
    <m/>
    <m/>
    <m/>
    <m/>
    <m/>
    <m/>
    <m/>
    <e v="#REF!"/>
    <s v="SL28@tidalwaveautospa.com"/>
    <s v="Michael Donnelly"/>
    <x v="3"/>
    <x v="2"/>
  </r>
  <r>
    <s v="Kyle Baker"/>
    <s v="EXP-10012308 "/>
    <n v="98.17"/>
    <d v="2024-03-01T00:00:00"/>
    <x v="2"/>
    <s v="Wash Maintenance"/>
    <s v="Oil"/>
    <m/>
    <m/>
    <m/>
    <m/>
    <m/>
    <m/>
    <m/>
    <m/>
    <m/>
    <m/>
    <m/>
    <m/>
    <m/>
    <m/>
    <m/>
    <m/>
    <m/>
    <m/>
    <m/>
    <m/>
    <m/>
    <e v="#REF!"/>
    <s v="SL28@tidalwaveautospa.com"/>
    <s v="Michael Donnelly"/>
    <x v="3"/>
    <x v="2"/>
  </r>
  <r>
    <s v="Kyle Baker"/>
    <s v="EXP-10012308 "/>
    <n v="97.61"/>
    <d v="2024-03-03T00:00:00"/>
    <x v="2"/>
    <s v="Wash Maintenance"/>
    <s v="Oil"/>
    <m/>
    <m/>
    <m/>
    <m/>
    <m/>
    <m/>
    <m/>
    <m/>
    <m/>
    <m/>
    <m/>
    <m/>
    <m/>
    <m/>
    <m/>
    <m/>
    <m/>
    <m/>
    <m/>
    <m/>
    <m/>
    <e v="#REF!"/>
    <s v="SL28@tidalwaveautospa.com"/>
    <s v="Michael Donnelly"/>
    <x v="3"/>
    <x v="2"/>
  </r>
  <r>
    <s v="Kyle Baker"/>
    <s v="EXP-10012308 "/>
    <n v="69.48"/>
    <d v="2024-03-04T00:00:00"/>
    <x v="2"/>
    <s v="Wash Maintenance"/>
    <s v="Oil"/>
    <m/>
    <m/>
    <m/>
    <m/>
    <m/>
    <m/>
    <m/>
    <m/>
    <m/>
    <m/>
    <m/>
    <m/>
    <m/>
    <m/>
    <m/>
    <m/>
    <m/>
    <m/>
    <m/>
    <m/>
    <m/>
    <e v="#REF!"/>
    <s v="SL28@tidalwaveautospa.com"/>
    <s v="Michael Donnelly"/>
    <x v="3"/>
    <x v="2"/>
  </r>
  <r>
    <s v="Kyle Baker"/>
    <s v="EXP-10012308 "/>
    <n v="97.61"/>
    <d v="2024-03-05T00:00:00"/>
    <x v="2"/>
    <s v="Wash Maintenance"/>
    <s v="Oil"/>
    <m/>
    <m/>
    <m/>
    <m/>
    <m/>
    <m/>
    <m/>
    <m/>
    <m/>
    <m/>
    <m/>
    <m/>
    <m/>
    <m/>
    <m/>
    <m/>
    <m/>
    <m/>
    <m/>
    <m/>
    <m/>
    <e v="#REF!"/>
    <s v="SL28@tidalwaveautospa.com"/>
    <s v="Michael Donnelly"/>
    <x v="3"/>
    <x v="2"/>
  </r>
  <r>
    <s v="Kyle Baker"/>
    <s v="EXP-10012308 "/>
    <n v="200.23"/>
    <d v="2024-03-05T00:00:00"/>
    <x v="2"/>
    <s v="Wash Maintenance"/>
    <s v="Water oil"/>
    <m/>
    <m/>
    <m/>
    <m/>
    <m/>
    <m/>
    <m/>
    <m/>
    <m/>
    <m/>
    <m/>
    <m/>
    <m/>
    <m/>
    <m/>
    <m/>
    <m/>
    <m/>
    <m/>
    <m/>
    <m/>
    <e v="#REF!"/>
    <s v="SL28@tidalwaveautospa.com"/>
    <s v="Michael Donnelly"/>
    <x v="3"/>
    <x v="2"/>
  </r>
  <r>
    <s v="Kyle Baker"/>
    <s v="EXP-10012308 "/>
    <n v="115.1"/>
    <d v="2024-03-05T00:00:00"/>
    <x v="0"/>
    <s v="Wash Maintenance"/>
    <s v="Soft scrub, magic erasers, gloves and other cleaners"/>
    <m/>
    <m/>
    <m/>
    <m/>
    <m/>
    <m/>
    <m/>
    <m/>
    <m/>
    <m/>
    <m/>
    <m/>
    <m/>
    <m/>
    <m/>
    <m/>
    <m/>
    <m/>
    <m/>
    <m/>
    <m/>
    <e v="#REF!"/>
    <s v="SL28@tidalwaveautospa.com"/>
    <s v="Michael Donnelly"/>
    <x v="3"/>
    <x v="2"/>
  </r>
  <r>
    <s v="Kyle Baker"/>
    <s v="EXP-10012308 "/>
    <n v="61.81"/>
    <d v="2024-03-07T00:00:00"/>
    <x v="2"/>
    <s v="Wash Maintenance"/>
    <s v="Oil"/>
    <m/>
    <m/>
    <m/>
    <m/>
    <m/>
    <m/>
    <m/>
    <m/>
    <m/>
    <m/>
    <m/>
    <m/>
    <m/>
    <m/>
    <m/>
    <m/>
    <m/>
    <m/>
    <m/>
    <m/>
    <m/>
    <e v="#REF!"/>
    <s v="SL28@tidalwaveautospa.com"/>
    <s v="Michael Donnelly"/>
    <x v="3"/>
    <x v="2"/>
  </r>
  <r>
    <s v="Kyle Baker"/>
    <s v="EXP-10012308 "/>
    <n v="64.680000000000007"/>
    <d v="2024-03-09T00:00:00"/>
    <x v="0"/>
    <s v="Wash Maintenance"/>
    <s v="Water,cleaners,gloves"/>
    <m/>
    <m/>
    <m/>
    <m/>
    <m/>
    <m/>
    <m/>
    <m/>
    <m/>
    <m/>
    <m/>
    <m/>
    <m/>
    <m/>
    <m/>
    <m/>
    <m/>
    <m/>
    <m/>
    <m/>
    <m/>
    <e v="#REF!"/>
    <s v="SL28@tidalwaveautospa.com"/>
    <s v="Michael Donnelly"/>
    <x v="3"/>
    <x v="2"/>
  </r>
  <r>
    <s v="Kyle Baker"/>
    <s v="EXP-10012308 "/>
    <n v="97.61"/>
    <d v="2024-03-10T00:00:00"/>
    <x v="2"/>
    <s v="Wash Maintenance"/>
    <s v="Oil"/>
    <m/>
    <m/>
    <m/>
    <m/>
    <m/>
    <m/>
    <m/>
    <m/>
    <m/>
    <m/>
    <m/>
    <m/>
    <m/>
    <m/>
    <m/>
    <m/>
    <m/>
    <m/>
    <m/>
    <m/>
    <m/>
    <e v="#REF!"/>
    <s v="SL28@tidalwaveautospa.com"/>
    <s v="Michael Donnelly"/>
    <x v="3"/>
    <x v="2"/>
  </r>
  <r>
    <s v="Kyle Baker"/>
    <s v="EXP-10012308 "/>
    <n v="197.69"/>
    <d v="2024-03-11T00:00:00"/>
    <x v="2"/>
    <s v="Wash Maintenance"/>
    <s v="Water oil"/>
    <m/>
    <m/>
    <m/>
    <m/>
    <m/>
    <m/>
    <m/>
    <m/>
    <m/>
    <m/>
    <m/>
    <m/>
    <m/>
    <m/>
    <m/>
    <m/>
    <m/>
    <m/>
    <m/>
    <m/>
    <m/>
    <e v="#REF!"/>
    <s v="SL28@tidalwaveautospa.com"/>
    <s v="Michael Donnelly"/>
    <x v="3"/>
    <x v="2"/>
  </r>
  <r>
    <s v="Kyle Baker"/>
    <s v="EXP-10012308 "/>
    <n v="97.61"/>
    <d v="2024-03-12T00:00:00"/>
    <x v="2"/>
    <s v="Wash Maintenance"/>
    <s v="Oil"/>
    <m/>
    <m/>
    <m/>
    <m/>
    <m/>
    <m/>
    <m/>
    <m/>
    <m/>
    <m/>
    <m/>
    <m/>
    <m/>
    <m/>
    <m/>
    <m/>
    <m/>
    <m/>
    <m/>
    <m/>
    <m/>
    <e v="#REF!"/>
    <s v="SL28@tidalwaveautospa.com"/>
    <s v="Michael Donnelly"/>
    <x v="3"/>
    <x v="2"/>
  </r>
  <r>
    <s v="Kyle Baker"/>
    <s v="EXP-10012308 "/>
    <n v="109.95"/>
    <d v="2024-03-14T00:00:00"/>
    <x v="0"/>
    <s v="Wash Maintenance"/>
    <s v="Water,gloves, cleaner"/>
    <m/>
    <m/>
    <m/>
    <m/>
    <m/>
    <m/>
    <m/>
    <m/>
    <m/>
    <m/>
    <m/>
    <m/>
    <m/>
    <m/>
    <m/>
    <m/>
    <m/>
    <m/>
    <m/>
    <m/>
    <m/>
    <e v="#REF!"/>
    <s v="SL28@tidalwaveautospa.com"/>
    <s v="Michael Donnelly"/>
    <x v="3"/>
    <x v="2"/>
  </r>
  <r>
    <s v="Kyle Baker"/>
    <s v="EXP-10012308 "/>
    <n v="64.75"/>
    <d v="2024-03-14T00:00:00"/>
    <x v="1"/>
    <s v="Plumbing Expense"/>
    <s v="Pendulum plumbing"/>
    <m/>
    <m/>
    <m/>
    <m/>
    <m/>
    <m/>
    <m/>
    <m/>
    <m/>
    <m/>
    <m/>
    <m/>
    <m/>
    <m/>
    <m/>
    <m/>
    <m/>
    <m/>
    <m/>
    <m/>
    <m/>
    <e v="#REF!"/>
    <s v="SL28@tidalwaveautospa.com"/>
    <s v="Michael Donnelly"/>
    <x v="3"/>
    <x v="2"/>
  </r>
  <r>
    <s v="Kyle Baker"/>
    <s v="EXP-10012308 "/>
    <n v="48.31"/>
    <d v="2024-03-17T00:00:00"/>
    <x v="0"/>
    <s v="Wash Maintenance"/>
    <s v="Water,magic erasers,vinegar, soft scrub"/>
    <m/>
    <m/>
    <m/>
    <m/>
    <m/>
    <m/>
    <m/>
    <m/>
    <m/>
    <m/>
    <m/>
    <m/>
    <m/>
    <m/>
    <m/>
    <m/>
    <m/>
    <m/>
    <m/>
    <m/>
    <m/>
    <e v="#REF!"/>
    <s v="SL28@tidalwaveautospa.com"/>
    <s v="Michael Donnelly"/>
    <x v="3"/>
    <x v="2"/>
  </r>
  <r>
    <s v="Kyle Baker"/>
    <s v="EXP-10012308 "/>
    <n v="197.69"/>
    <d v="2024-03-18T00:00:00"/>
    <x v="2"/>
    <s v="Wash Maintenance"/>
    <s v="Water oil"/>
    <m/>
    <m/>
    <m/>
    <m/>
    <m/>
    <m/>
    <m/>
    <m/>
    <m/>
    <m/>
    <m/>
    <m/>
    <m/>
    <m/>
    <m/>
    <m/>
    <m/>
    <m/>
    <m/>
    <m/>
    <m/>
    <e v="#REF!"/>
    <s v="SL28@tidalwaveautospa.com"/>
    <s v="Michael Donnelly"/>
    <x v="3"/>
    <x v="2"/>
  </r>
  <r>
    <s v="Kyle Baker"/>
    <s v="EXP-10012308 "/>
    <n v="38.659999999999997"/>
    <d v="2024-03-20T00:00:00"/>
    <x v="1"/>
    <s v="Plumbing Expense"/>
    <s v="Pendulum plumbing"/>
    <m/>
    <m/>
    <m/>
    <m/>
    <m/>
    <m/>
    <m/>
    <m/>
    <m/>
    <m/>
    <m/>
    <m/>
    <m/>
    <m/>
    <m/>
    <m/>
    <m/>
    <m/>
    <m/>
    <m/>
    <m/>
    <e v="#REF!"/>
    <s v="SL28@tidalwaveautospa.com"/>
    <s v="Michael Donnelly"/>
    <x v="3"/>
    <x v="2"/>
  </r>
  <r>
    <s v="Matthew Carter"/>
    <s v="EXP-10012173 "/>
    <n v="25.25"/>
    <d v="2024-02-20T00:00:00"/>
    <x v="25"/>
    <s v="Wash Maintenance"/>
    <s v="Paint supplies for green painting"/>
    <m/>
    <m/>
    <m/>
    <m/>
    <m/>
    <m/>
    <m/>
    <m/>
    <m/>
    <m/>
    <m/>
    <m/>
    <m/>
    <m/>
    <m/>
    <m/>
    <m/>
    <m/>
    <m/>
    <m/>
    <m/>
    <e v="#REF!"/>
    <s v="SL202@tidalwaveautospa.com"/>
    <s v="Michael Donnelly"/>
    <x v="3"/>
    <x v="2"/>
  </r>
  <r>
    <s v="Matthew Carter"/>
    <s v="EXP-10012173 "/>
    <n v="405"/>
    <d v="2024-02-22T00:00:00"/>
    <x v="0"/>
    <s v="Rental Equipment"/>
    <s v="Storage container for Petoskey for global order"/>
    <m/>
    <m/>
    <m/>
    <m/>
    <m/>
    <m/>
    <m/>
    <m/>
    <m/>
    <m/>
    <m/>
    <m/>
    <m/>
    <m/>
    <m/>
    <m/>
    <m/>
    <m/>
    <m/>
    <m/>
    <m/>
    <e v="#REF!"/>
    <s v="SL202@tidalwaveautospa.com"/>
    <s v="Michael Donnelly"/>
    <x v="3"/>
    <x v="2"/>
  </r>
  <r>
    <s v="Matthew Carter"/>
    <s v="EXP-10012173 "/>
    <n v="6.38"/>
    <d v="2024-03-04T00:00:00"/>
    <x v="25"/>
    <s v="Parts"/>
    <s v="Repairs for Beaufort"/>
    <m/>
    <m/>
    <m/>
    <m/>
    <m/>
    <m/>
    <m/>
    <m/>
    <m/>
    <m/>
    <m/>
    <m/>
    <m/>
    <m/>
    <m/>
    <m/>
    <m/>
    <m/>
    <m/>
    <m/>
    <m/>
    <e v="#REF!"/>
    <s v="SL202@tidalwaveautospa.com"/>
    <s v="Michael Donnelly"/>
    <x v="3"/>
    <x v="2"/>
  </r>
  <r>
    <s v="Matthew Carter"/>
    <s v="EXP-10012173 "/>
    <n v="26.91"/>
    <d v="2024-03-04T00:00:00"/>
    <x v="25"/>
    <s v="Parts"/>
    <s v="Beaufort location parts"/>
    <m/>
    <m/>
    <m/>
    <m/>
    <m/>
    <m/>
    <m/>
    <m/>
    <m/>
    <m/>
    <m/>
    <m/>
    <m/>
    <m/>
    <m/>
    <m/>
    <m/>
    <m/>
    <m/>
    <m/>
    <m/>
    <e v="#REF!"/>
    <s v="SL202@tidalwaveautospa.com"/>
    <s v="Michael Donnelly"/>
    <x v="3"/>
    <x v="2"/>
  </r>
  <r>
    <s v="Matthew Carter"/>
    <s v="EXP-10012173 "/>
    <n v="51.33"/>
    <d v="2024-03-11T00:00:00"/>
    <x v="1"/>
    <s v="Parts"/>
    <s v="grease,  brake cleaner, Beaufort location"/>
    <m/>
    <m/>
    <m/>
    <m/>
    <m/>
    <m/>
    <m/>
    <m/>
    <m/>
    <m/>
    <m/>
    <m/>
    <m/>
    <m/>
    <m/>
    <m/>
    <m/>
    <m/>
    <m/>
    <m/>
    <m/>
    <e v="#REF!"/>
    <s v="SL202@tidalwaveautospa.com"/>
    <s v="Michael Donnelly"/>
    <x v="3"/>
    <x v="2"/>
  </r>
  <r>
    <s v="Matthew Carter"/>
    <s v="EXP-10012173 "/>
    <n v="0.66"/>
    <d v="2024-03-12T00:00:00"/>
    <x v="1"/>
    <s v="Parts"/>
    <s v="Nut for turbine Orangeburg"/>
    <m/>
    <m/>
    <m/>
    <m/>
    <m/>
    <m/>
    <m/>
    <m/>
    <m/>
    <m/>
    <m/>
    <m/>
    <m/>
    <m/>
    <m/>
    <m/>
    <m/>
    <m/>
    <m/>
    <m/>
    <m/>
    <e v="#REF!"/>
    <s v="SL202@tidalwaveautospa.com"/>
    <s v="Michael Donnelly"/>
    <x v="3"/>
    <x v="2"/>
  </r>
  <r>
    <s v="Matthew Carter"/>
    <s v="EXP-10012173 "/>
    <n v="0.81"/>
    <d v="2024-03-12T00:00:00"/>
    <x v="1"/>
    <s v="Parts"/>
    <s v="Turbine repair Orangeburg"/>
    <m/>
    <m/>
    <m/>
    <m/>
    <m/>
    <m/>
    <m/>
    <m/>
    <m/>
    <m/>
    <m/>
    <m/>
    <m/>
    <m/>
    <m/>
    <m/>
    <m/>
    <m/>
    <m/>
    <m/>
    <m/>
    <e v="#REF!"/>
    <s v="SL202@tidalwaveautospa.com"/>
    <s v="Michael Donnelly"/>
    <x v="3"/>
    <x v="2"/>
  </r>
  <r>
    <s v="Matthew Carter"/>
    <s v="EXP-10012173 "/>
    <n v="2.58"/>
    <d v="2024-03-12T00:00:00"/>
    <x v="0"/>
    <s v="Parts"/>
    <s v="bolts, washers Orangeburg"/>
    <m/>
    <m/>
    <m/>
    <m/>
    <m/>
    <m/>
    <m/>
    <m/>
    <m/>
    <m/>
    <m/>
    <m/>
    <m/>
    <m/>
    <m/>
    <m/>
    <m/>
    <m/>
    <m/>
    <m/>
    <m/>
    <e v="#REF!"/>
    <s v="SL202@tidalwaveautospa.com"/>
    <s v="Michael Donnelly"/>
    <x v="3"/>
    <x v="2"/>
  </r>
  <r>
    <s v="Matthew Carter"/>
    <s v="EXP-10012173 "/>
    <n v="23.03"/>
    <d v="2024-03-13T00:00:00"/>
    <x v="0"/>
    <s v="Pest Control/Extermination"/>
    <s v="Orangeburg expense for hornets"/>
    <m/>
    <m/>
    <m/>
    <m/>
    <m/>
    <m/>
    <m/>
    <m/>
    <m/>
    <m/>
    <m/>
    <m/>
    <m/>
    <m/>
    <m/>
    <m/>
    <m/>
    <m/>
    <m/>
    <m/>
    <m/>
    <e v="#REF!"/>
    <s v="SL202@tidalwaveautospa.com"/>
    <s v="Michael Donnelly"/>
    <x v="3"/>
    <x v="2"/>
  </r>
  <r>
    <s v="Matthew Carter"/>
    <s v="EXP-10012173 "/>
    <n v="7.88"/>
    <d v="2024-03-13T00:00:00"/>
    <x v="0"/>
    <s v="Parts"/>
    <s v="Orangeburg parts"/>
    <m/>
    <m/>
    <m/>
    <m/>
    <m/>
    <m/>
    <m/>
    <m/>
    <m/>
    <m/>
    <m/>
    <m/>
    <m/>
    <m/>
    <m/>
    <m/>
    <m/>
    <m/>
    <m/>
    <m/>
    <m/>
    <e v="#REF!"/>
    <s v="SL202@tidalwaveautospa.com"/>
    <s v="Michael Donnelly"/>
    <x v="3"/>
    <x v="2"/>
  </r>
  <r>
    <s v="Matthew Carter"/>
    <s v="EXP-10012173 "/>
    <n v="213.37"/>
    <d v="2024-03-13T00:00:00"/>
    <x v="43"/>
    <s v="Rental Equipment"/>
    <s v="Uhaul and trailer for turbine replacement for orangeburg"/>
    <m/>
    <m/>
    <m/>
    <m/>
    <m/>
    <m/>
    <m/>
    <m/>
    <m/>
    <m/>
    <m/>
    <m/>
    <m/>
    <m/>
    <m/>
    <m/>
    <m/>
    <m/>
    <m/>
    <m/>
    <m/>
    <e v="#REF!"/>
    <s v="SL202@tidalwaveautospa.com"/>
    <s v="Michael Donnelly"/>
    <x v="3"/>
    <x v="2"/>
  </r>
  <r>
    <s v="James Boren"/>
    <s v="EXP-10012097 "/>
    <n v="20.75"/>
    <d v="2024-02-22T00:00:00"/>
    <x v="0"/>
    <s v="Wash Maintenance"/>
    <s v="Vinegar"/>
    <m/>
    <m/>
    <m/>
    <m/>
    <m/>
    <m/>
    <m/>
    <m/>
    <m/>
    <m/>
    <m/>
    <m/>
    <m/>
    <m/>
    <m/>
    <m/>
    <m/>
    <m/>
    <m/>
    <m/>
    <m/>
    <e v="#REF!"/>
    <s v=""/>
    <s v=""/>
    <x v="3"/>
    <x v="2"/>
  </r>
  <r>
    <s v="James Boren"/>
    <s v="EXP-10012097 "/>
    <n v="32.08"/>
    <d v="2024-02-23T00:00:00"/>
    <x v="8"/>
    <s v="Employee Incentive - Meals"/>
    <s v="Employee lunch"/>
    <m/>
    <m/>
    <m/>
    <m/>
    <m/>
    <m/>
    <m/>
    <m/>
    <m/>
    <m/>
    <m/>
    <m/>
    <m/>
    <m/>
    <m/>
    <m/>
    <m/>
    <m/>
    <m/>
    <m/>
    <m/>
    <e v="#REF!"/>
    <s v=""/>
    <s v=""/>
    <x v="3"/>
    <x v="2"/>
  </r>
  <r>
    <s v="James Boren"/>
    <s v="EXP-10012097 "/>
    <n v="4.26"/>
    <d v="2024-02-24T00:00:00"/>
    <x v="0"/>
    <s v="Wash Maintenance"/>
    <s v="Vinegar"/>
    <m/>
    <m/>
    <m/>
    <m/>
    <m/>
    <m/>
    <m/>
    <m/>
    <m/>
    <m/>
    <m/>
    <m/>
    <m/>
    <m/>
    <m/>
    <m/>
    <m/>
    <m/>
    <m/>
    <m/>
    <m/>
    <e v="#REF!"/>
    <s v=""/>
    <s v=""/>
    <x v="3"/>
    <x v="2"/>
  </r>
  <r>
    <s v="James Boren"/>
    <s v="EXP-10012097 "/>
    <n v="12.95"/>
    <d v="2024-02-26T00:00:00"/>
    <x v="0"/>
    <s v="Wash Maintenance"/>
    <s v="Belt dressing"/>
    <m/>
    <m/>
    <m/>
    <m/>
    <m/>
    <m/>
    <m/>
    <m/>
    <m/>
    <m/>
    <m/>
    <m/>
    <m/>
    <m/>
    <m/>
    <m/>
    <m/>
    <m/>
    <m/>
    <m/>
    <m/>
    <e v="#REF!"/>
    <s v=""/>
    <s v=""/>
    <x v="3"/>
    <x v="2"/>
  </r>
  <r>
    <s v="James Boren"/>
    <s v="EXP-10012097 "/>
    <n v="47.5"/>
    <d v="2024-02-26T00:00:00"/>
    <x v="0"/>
    <s v="Office Supplies"/>
    <s v="Keys for Team Lead"/>
    <m/>
    <m/>
    <m/>
    <m/>
    <m/>
    <m/>
    <m/>
    <m/>
    <m/>
    <m/>
    <m/>
    <m/>
    <m/>
    <m/>
    <m/>
    <m/>
    <m/>
    <m/>
    <m/>
    <m/>
    <m/>
    <e v="#REF!"/>
    <s v=""/>
    <s v=""/>
    <x v="3"/>
    <x v="2"/>
  </r>
  <r>
    <s v="James Boren"/>
    <s v="EXP-10012097 "/>
    <n v="254.4"/>
    <d v="2024-02-29T00:00:00"/>
    <x v="0"/>
    <s v="Safety Supplies"/>
    <s v="Safety equipment"/>
    <m/>
    <m/>
    <m/>
    <m/>
    <m/>
    <m/>
    <m/>
    <m/>
    <m/>
    <m/>
    <m/>
    <m/>
    <m/>
    <m/>
    <m/>
    <m/>
    <m/>
    <m/>
    <m/>
    <m/>
    <m/>
    <e v="#REF!"/>
    <s v=""/>
    <s v=""/>
    <x v="3"/>
    <x v="2"/>
  </r>
  <r>
    <s v="James Boren"/>
    <s v="EXP-10012097 "/>
    <n v="61.72"/>
    <d v="2024-03-01T00:00:00"/>
    <x v="0"/>
    <s v="Wash Maintenance"/>
    <s v="Vinegar"/>
    <m/>
    <m/>
    <m/>
    <m/>
    <m/>
    <m/>
    <m/>
    <m/>
    <m/>
    <m/>
    <m/>
    <m/>
    <m/>
    <m/>
    <m/>
    <m/>
    <m/>
    <m/>
    <m/>
    <m/>
    <m/>
    <e v="#REF!"/>
    <s v=""/>
    <s v=""/>
    <x v="3"/>
    <x v="2"/>
  </r>
  <r>
    <s v="James Boren"/>
    <s v="EXP-10012097 "/>
    <n v="18.32"/>
    <d v="2024-03-03T00:00:00"/>
    <x v="0"/>
    <s v="Parts"/>
    <s v="Hardware"/>
    <m/>
    <m/>
    <m/>
    <m/>
    <m/>
    <m/>
    <m/>
    <m/>
    <m/>
    <m/>
    <m/>
    <m/>
    <m/>
    <m/>
    <m/>
    <m/>
    <m/>
    <m/>
    <m/>
    <m/>
    <m/>
    <e v="#REF!"/>
    <s v=""/>
    <s v=""/>
    <x v="3"/>
    <x v="2"/>
  </r>
  <r>
    <s v="James Boren"/>
    <s v="EXP-10012097 "/>
    <n v="52.44"/>
    <d v="2024-03-07T00:00:00"/>
    <x v="0"/>
    <s v="Safety Supplies"/>
    <s v="Safety materials"/>
    <m/>
    <m/>
    <m/>
    <m/>
    <m/>
    <m/>
    <m/>
    <m/>
    <m/>
    <m/>
    <m/>
    <m/>
    <m/>
    <m/>
    <m/>
    <m/>
    <m/>
    <m/>
    <m/>
    <m/>
    <m/>
    <e v="#REF!"/>
    <s v=""/>
    <s v=""/>
    <x v="3"/>
    <x v="2"/>
  </r>
  <r>
    <s v="James Boren"/>
    <s v="EXP-10012097 "/>
    <n v="25.92"/>
    <d v="2024-03-08T00:00:00"/>
    <x v="0"/>
    <s v="Parts"/>
    <s v="Pressure washer part"/>
    <m/>
    <m/>
    <m/>
    <m/>
    <m/>
    <m/>
    <m/>
    <m/>
    <m/>
    <m/>
    <m/>
    <m/>
    <m/>
    <m/>
    <m/>
    <m/>
    <m/>
    <m/>
    <m/>
    <m/>
    <m/>
    <e v="#REF!"/>
    <s v=""/>
    <s v=""/>
    <x v="3"/>
    <x v="2"/>
  </r>
  <r>
    <s v="James Boren"/>
    <s v="EXP-10012097 "/>
    <n v="60.48"/>
    <d v="2024-03-08T00:00:00"/>
    <x v="0"/>
    <s v="Parts"/>
    <s v="Pressure washer parts"/>
    <m/>
    <m/>
    <m/>
    <m/>
    <m/>
    <m/>
    <m/>
    <m/>
    <m/>
    <m/>
    <m/>
    <m/>
    <m/>
    <m/>
    <m/>
    <m/>
    <m/>
    <m/>
    <m/>
    <m/>
    <m/>
    <e v="#REF!"/>
    <s v=""/>
    <s v=""/>
    <x v="3"/>
    <x v="2"/>
  </r>
  <r>
    <s v="James Boren"/>
    <s v="EXP-10012097 "/>
    <n v="56.94"/>
    <d v="2024-03-16T00:00:00"/>
    <x v="0"/>
    <s v="Wash Maintenance"/>
    <s v="Cleaning chemicals"/>
    <m/>
    <m/>
    <m/>
    <m/>
    <m/>
    <m/>
    <m/>
    <m/>
    <m/>
    <m/>
    <m/>
    <m/>
    <m/>
    <m/>
    <m/>
    <m/>
    <m/>
    <m/>
    <m/>
    <m/>
    <m/>
    <e v="#REF!"/>
    <s v=""/>
    <s v=""/>
    <x v="3"/>
    <x v="2"/>
  </r>
  <r>
    <s v="James Boren"/>
    <s v="EXP-10012097 "/>
    <n v="377"/>
    <d v="2024-03-18T00:00:00"/>
    <x v="44"/>
    <s v="Water &amp; Sewer Repairs"/>
    <s v="Reclaim bisted"/>
    <m/>
    <m/>
    <m/>
    <m/>
    <m/>
    <m/>
    <m/>
    <m/>
    <m/>
    <m/>
    <m/>
    <m/>
    <m/>
    <m/>
    <m/>
    <m/>
    <m/>
    <m/>
    <m/>
    <m/>
    <m/>
    <e v="#REF!"/>
    <s v=""/>
    <s v=""/>
    <x v="3"/>
    <x v="2"/>
  </r>
  <r>
    <s v="James Boren"/>
    <s v="EXP-10012097 "/>
    <n v="122.89"/>
    <d v="2024-03-19T00:00:00"/>
    <x v="0"/>
    <s v="Office Supplies"/>
    <s v="Xpt papwr rolls"/>
    <m/>
    <m/>
    <m/>
    <m/>
    <m/>
    <m/>
    <m/>
    <m/>
    <m/>
    <m/>
    <m/>
    <m/>
    <m/>
    <m/>
    <m/>
    <m/>
    <m/>
    <m/>
    <m/>
    <m/>
    <m/>
    <e v="#REF!"/>
    <s v=""/>
    <s v=""/>
    <x v="3"/>
    <x v="2"/>
  </r>
  <r>
    <s v="James Beeler"/>
    <s v="EXP-10012348 "/>
    <n v="193.16"/>
    <d v="2024-03-04T00:00:00"/>
    <x v="0"/>
    <s v="Wash Maintenance"/>
    <s v="Water softener pellets"/>
    <m/>
    <m/>
    <m/>
    <m/>
    <m/>
    <m/>
    <m/>
    <m/>
    <m/>
    <m/>
    <m/>
    <m/>
    <m/>
    <m/>
    <m/>
    <m/>
    <m/>
    <m/>
    <m/>
    <m/>
    <m/>
    <e v="#REF!"/>
    <s v="SL194@tidalwaveautospa.com"/>
    <s v="Michael Donnelly"/>
    <x v="3"/>
    <x v="2"/>
  </r>
  <r>
    <s v="James Beeler"/>
    <s v="EXP-10012348 "/>
    <n v="20.61"/>
    <d v="2024-03-10T00:00:00"/>
    <x v="1"/>
    <s v="Parts"/>
    <s v="Rod end bearing"/>
    <m/>
    <m/>
    <m/>
    <m/>
    <m/>
    <m/>
    <m/>
    <m/>
    <m/>
    <m/>
    <m/>
    <m/>
    <m/>
    <m/>
    <m/>
    <m/>
    <m/>
    <m/>
    <m/>
    <m/>
    <m/>
    <e v="#REF!"/>
    <s v="SL194@tidalwaveautospa.com"/>
    <s v="Michael Donnelly"/>
    <x v="3"/>
    <x v="2"/>
  </r>
  <r>
    <s v="James Beeler"/>
    <s v="EXP-10012348 "/>
    <n v="185.05"/>
    <d v="2024-03-13T00:00:00"/>
    <x v="0"/>
    <s v="Wash Maintenance"/>
    <s v="Vinegar dawn water"/>
    <m/>
    <m/>
    <m/>
    <m/>
    <m/>
    <m/>
    <m/>
    <m/>
    <m/>
    <m/>
    <m/>
    <m/>
    <m/>
    <m/>
    <m/>
    <m/>
    <m/>
    <m/>
    <m/>
    <m/>
    <m/>
    <e v="#REF!"/>
    <s v="SL194@tidalwaveautospa.com"/>
    <s v="Michael Donnelly"/>
    <x v="3"/>
    <x v="2"/>
  </r>
  <r>
    <s v="Kenneth Dinkins"/>
    <s v="EXP-10012180 "/>
    <n v="122.8"/>
    <d v="2024-02-26T00:00:00"/>
    <x v="0"/>
    <s v="Wash Maintenance"/>
    <s v="Cleaning"/>
    <m/>
    <m/>
    <m/>
    <m/>
    <m/>
    <m/>
    <m/>
    <m/>
    <m/>
    <m/>
    <m/>
    <m/>
    <m/>
    <m/>
    <m/>
    <m/>
    <m/>
    <m/>
    <m/>
    <m/>
    <m/>
    <e v="#REF!"/>
    <s v="SL103@tidalwaveautospa.com"/>
    <s v="Andrew Strevel"/>
    <x v="3"/>
    <x v="2"/>
  </r>
  <r>
    <s v="Kenneth Dinkins"/>
    <s v="EXP-10012180 "/>
    <n v="44.02"/>
    <d v="2024-02-27T00:00:00"/>
    <x v="0"/>
    <s v="Wash Maintenance"/>
    <s v="Velcro tapr"/>
    <m/>
    <m/>
    <m/>
    <m/>
    <m/>
    <m/>
    <m/>
    <m/>
    <m/>
    <m/>
    <m/>
    <m/>
    <m/>
    <m/>
    <m/>
    <m/>
    <m/>
    <m/>
    <m/>
    <m/>
    <m/>
    <e v="#REF!"/>
    <s v="SL103@tidalwaveautospa.com"/>
    <s v="Andrew Strevel"/>
    <x v="3"/>
    <x v="2"/>
  </r>
  <r>
    <s v="Kenneth Dinkins"/>
    <s v="EXP-10012180 "/>
    <n v="26.9"/>
    <d v="2024-03-07T00:00:00"/>
    <x v="0"/>
    <s v="Wash Maintenance"/>
    <s v="Wax"/>
    <m/>
    <m/>
    <m/>
    <m/>
    <m/>
    <m/>
    <m/>
    <m/>
    <m/>
    <m/>
    <m/>
    <m/>
    <m/>
    <m/>
    <m/>
    <m/>
    <m/>
    <m/>
    <m/>
    <m/>
    <m/>
    <e v="#REF!"/>
    <s v="SL103@tidalwaveautospa.com"/>
    <s v="Andrew Strevel"/>
    <x v="3"/>
    <x v="2"/>
  </r>
  <r>
    <s v="Kenneth Dinkins"/>
    <s v="EXP-10012180 "/>
    <n v="64.72"/>
    <d v="2024-03-10T00:00:00"/>
    <x v="0"/>
    <s v="Wash Maintenance"/>
    <s v="Partial ship cleaning"/>
    <m/>
    <m/>
    <m/>
    <m/>
    <m/>
    <m/>
    <m/>
    <m/>
    <m/>
    <m/>
    <m/>
    <m/>
    <m/>
    <m/>
    <m/>
    <m/>
    <m/>
    <m/>
    <m/>
    <m/>
    <m/>
    <e v="#REF!"/>
    <s v="SL103@tidalwaveautospa.com"/>
    <s v="Andrew Strevel"/>
    <x v="3"/>
    <x v="2"/>
  </r>
  <r>
    <s v="Kenneth Dinkins"/>
    <s v="EXP-10012180 "/>
    <n v="58.68"/>
    <d v="2024-03-11T00:00:00"/>
    <x v="0"/>
    <s v="Wash Maintenance"/>
    <s v="Partial ship cleaning"/>
    <m/>
    <m/>
    <m/>
    <m/>
    <m/>
    <m/>
    <m/>
    <m/>
    <m/>
    <m/>
    <m/>
    <m/>
    <m/>
    <m/>
    <m/>
    <m/>
    <m/>
    <m/>
    <m/>
    <m/>
    <m/>
    <e v="#REF!"/>
    <s v="SL103@tidalwaveautospa.com"/>
    <s v="Andrew Strevel"/>
    <x v="3"/>
    <x v="2"/>
  </r>
  <r>
    <s v="Kenneth Dinkins"/>
    <s v="EXP-10012180 "/>
    <n v="91.51"/>
    <d v="2024-03-13T00:00:00"/>
    <x v="0"/>
    <s v="Wash Maintenance"/>
    <s v="Cleaning"/>
    <m/>
    <m/>
    <m/>
    <m/>
    <m/>
    <m/>
    <m/>
    <m/>
    <m/>
    <m/>
    <m/>
    <m/>
    <m/>
    <m/>
    <m/>
    <m/>
    <m/>
    <m/>
    <m/>
    <m/>
    <m/>
    <e v="#REF!"/>
    <s v="SL103@tidalwaveautospa.com"/>
    <s v="Andrew Strevel"/>
    <x v="3"/>
    <x v="2"/>
  </r>
  <r>
    <s v="Kenneth Dinkins"/>
    <s v="EXP-10012180 "/>
    <n v="129.58000000000001"/>
    <d v="2024-03-16T00:00:00"/>
    <x v="0"/>
    <s v="Wash Maintenance"/>
    <s v="Hydraulic fluid"/>
    <m/>
    <m/>
    <m/>
    <m/>
    <m/>
    <m/>
    <m/>
    <m/>
    <m/>
    <m/>
    <m/>
    <m/>
    <m/>
    <m/>
    <m/>
    <m/>
    <m/>
    <m/>
    <m/>
    <m/>
    <m/>
    <e v="#REF!"/>
    <s v="SL103@tidalwaveautospa.com"/>
    <s v="Andrew Strevel"/>
    <x v="3"/>
    <x v="2"/>
  </r>
  <r>
    <s v="DAVID PRINCE"/>
    <s v="EXP-10011440 "/>
    <n v="13.34"/>
    <d v="2024-02-18T00:00:00"/>
    <x v="6"/>
    <s v="Wash Maintenance"/>
    <s v="Degreaser"/>
    <m/>
    <m/>
    <m/>
    <m/>
    <m/>
    <m/>
    <m/>
    <m/>
    <m/>
    <m/>
    <m/>
    <m/>
    <m/>
    <m/>
    <m/>
    <m/>
    <m/>
    <m/>
    <m/>
    <m/>
    <m/>
    <e v="#REF!"/>
    <s v="SL64@tidalwaveautospa.com"/>
    <s v="Andrew Strevel"/>
    <x v="3"/>
    <x v="2"/>
  </r>
  <r>
    <s v="DAVID PRINCE"/>
    <s v="EXP-10011440 "/>
    <n v="14.97"/>
    <d v="2024-02-23T00:00:00"/>
    <x v="6"/>
    <s v="Wash Maintenance"/>
    <s v="Antifreeze"/>
    <m/>
    <m/>
    <m/>
    <m/>
    <m/>
    <m/>
    <m/>
    <m/>
    <m/>
    <m/>
    <m/>
    <m/>
    <m/>
    <m/>
    <m/>
    <m/>
    <m/>
    <m/>
    <m/>
    <m/>
    <m/>
    <e v="#REF!"/>
    <s v="SL64@tidalwaveautospa.com"/>
    <s v="Andrew Strevel"/>
    <x v="3"/>
    <x v="2"/>
  </r>
  <r>
    <s v="DAVID PRINCE"/>
    <s v="EXP-10011440 "/>
    <n v="256.48"/>
    <d v="2024-02-23T00:00:00"/>
    <x v="0"/>
    <s v="Wash Maintenance"/>
    <s v="Cleaning supplies"/>
    <m/>
    <m/>
    <m/>
    <m/>
    <m/>
    <m/>
    <m/>
    <m/>
    <m/>
    <m/>
    <m/>
    <m/>
    <m/>
    <m/>
    <m/>
    <m/>
    <m/>
    <m/>
    <m/>
    <m/>
    <m/>
    <e v="#REF!"/>
    <s v="SL64@tidalwaveautospa.com"/>
    <s v="Andrew Strevel"/>
    <x v="3"/>
    <x v="2"/>
  </r>
  <r>
    <s v="DAVID PRINCE"/>
    <s v="EXP-10011440 "/>
    <n v="105.27"/>
    <d v="2024-03-13T00:00:00"/>
    <x v="0"/>
    <s v="Wash Maintenance"/>
    <s v="Window scrubbers and pole assemblies"/>
    <m/>
    <m/>
    <m/>
    <m/>
    <m/>
    <m/>
    <m/>
    <m/>
    <m/>
    <m/>
    <m/>
    <m/>
    <m/>
    <m/>
    <m/>
    <m/>
    <m/>
    <m/>
    <m/>
    <m/>
    <m/>
    <e v="#REF!"/>
    <s v="SL64@tidalwaveautospa.com"/>
    <s v="Andrew Strevel"/>
    <x v="3"/>
    <x v="2"/>
  </r>
  <r>
    <s v="Zachary Gairhan"/>
    <s v="EXP-10011815 "/>
    <n v="188.75"/>
    <d v="2024-02-18T00:00:00"/>
    <x v="0"/>
    <s v="Wash Maintenance"/>
    <s v="Hose reels bug sponges"/>
    <m/>
    <m/>
    <m/>
    <m/>
    <m/>
    <m/>
    <m/>
    <m/>
    <m/>
    <m/>
    <m/>
    <m/>
    <m/>
    <m/>
    <m/>
    <m/>
    <m/>
    <m/>
    <m/>
    <m/>
    <m/>
    <e v="#REF!"/>
    <s v="SL281@tidalwaveautospa.com"/>
    <s v="Ricky Doyle"/>
    <x v="3"/>
    <x v="2"/>
  </r>
  <r>
    <s v="Zachary Gairhan"/>
    <s v="EXP-10011815 "/>
    <n v="20.02"/>
    <d v="2024-02-25T00:00:00"/>
    <x v="0"/>
    <s v="Wash Maintenance"/>
    <s v="Cleaner and water"/>
    <m/>
    <m/>
    <m/>
    <m/>
    <m/>
    <m/>
    <m/>
    <m/>
    <m/>
    <m/>
    <m/>
    <m/>
    <m/>
    <m/>
    <m/>
    <m/>
    <m/>
    <m/>
    <m/>
    <m/>
    <m/>
    <e v="#REF!"/>
    <s v="SL281@tidalwaveautospa.com"/>
    <s v="Ricky Doyle"/>
    <x v="3"/>
    <x v="2"/>
  </r>
  <r>
    <s v="Zachary Gairhan"/>
    <s v="EXP-10011815 "/>
    <n v="46.48"/>
    <d v="2024-02-28T00:00:00"/>
    <x v="0"/>
    <s v="Wash Maintenance"/>
    <s v="Cleanimg amd repairs"/>
    <m/>
    <m/>
    <m/>
    <m/>
    <m/>
    <m/>
    <m/>
    <m/>
    <m/>
    <m/>
    <m/>
    <m/>
    <m/>
    <m/>
    <m/>
    <m/>
    <m/>
    <m/>
    <m/>
    <m/>
    <m/>
    <e v="#REF!"/>
    <s v="SL281@tidalwaveautospa.com"/>
    <s v="Ricky Doyle"/>
    <x v="3"/>
    <x v="2"/>
  </r>
  <r>
    <s v="Zachary Gairhan"/>
    <s v="EXP-10011815 "/>
    <n v="32.54"/>
    <d v="2024-03-01T00:00:00"/>
    <x v="23"/>
    <s v="Office Furniture"/>
    <s v="Minor paperwork filebox"/>
    <m/>
    <m/>
    <m/>
    <m/>
    <m/>
    <m/>
    <m/>
    <m/>
    <m/>
    <m/>
    <m/>
    <m/>
    <m/>
    <m/>
    <m/>
    <m/>
    <m/>
    <m/>
    <m/>
    <m/>
    <m/>
    <e v="#REF!"/>
    <s v="SL281@tidalwaveautospa.com"/>
    <s v="Ricky Doyle"/>
    <x v="3"/>
    <x v="2"/>
  </r>
  <r>
    <s v="Zachary Gairhan"/>
    <s v="EXP-10011815 "/>
    <n v="130.76"/>
    <d v="2024-03-02T00:00:00"/>
    <x v="0"/>
    <s v="Wash Maintenance"/>
    <s v="Salt and cleaners"/>
    <m/>
    <m/>
    <m/>
    <m/>
    <m/>
    <m/>
    <m/>
    <m/>
    <m/>
    <m/>
    <m/>
    <m/>
    <m/>
    <m/>
    <m/>
    <m/>
    <m/>
    <m/>
    <m/>
    <m/>
    <m/>
    <e v="#REF!"/>
    <s v="SL281@tidalwaveautospa.com"/>
    <s v="Ricky Doyle"/>
    <x v="3"/>
    <x v="2"/>
  </r>
  <r>
    <s v="Zachary Gairhan"/>
    <s v="EXP-10011815 "/>
    <n v="16.260000000000002"/>
    <d v="2024-03-04T00:00:00"/>
    <x v="8"/>
    <s v="Advertising &amp; Promotion"/>
    <s v="Dog treats"/>
    <m/>
    <m/>
    <m/>
    <m/>
    <m/>
    <m/>
    <m/>
    <m/>
    <m/>
    <m/>
    <m/>
    <m/>
    <m/>
    <m/>
    <m/>
    <m/>
    <m/>
    <m/>
    <m/>
    <m/>
    <m/>
    <e v="#REF!"/>
    <s v="SL281@tidalwaveautospa.com"/>
    <s v="Ricky Doyle"/>
    <x v="3"/>
    <x v="2"/>
  </r>
  <r>
    <s v="Zachary Gairhan"/>
    <s v="EXP-10011815 "/>
    <n v="17.46"/>
    <d v="2024-03-05T00:00:00"/>
    <x v="0"/>
    <s v="Wash Maintenance"/>
    <s v="Cleaning blowers"/>
    <m/>
    <m/>
    <m/>
    <m/>
    <m/>
    <m/>
    <m/>
    <m/>
    <m/>
    <m/>
    <m/>
    <m/>
    <m/>
    <m/>
    <m/>
    <m/>
    <m/>
    <m/>
    <m/>
    <m/>
    <m/>
    <e v="#REF!"/>
    <s v="SL281@tidalwaveautospa.com"/>
    <s v="Ricky Doyle"/>
    <x v="3"/>
    <x v="2"/>
  </r>
  <r>
    <s v="Zachary Gairhan"/>
    <s v="EXP-10011815 "/>
    <n v="43.92"/>
    <d v="2024-03-07T00:00:00"/>
    <x v="0"/>
    <s v="Wash Maintenance"/>
    <s v="Vinegar and soap"/>
    <m/>
    <m/>
    <m/>
    <m/>
    <m/>
    <m/>
    <m/>
    <m/>
    <m/>
    <m/>
    <m/>
    <m/>
    <m/>
    <m/>
    <m/>
    <m/>
    <m/>
    <m/>
    <m/>
    <m/>
    <m/>
    <e v="#REF!"/>
    <s v="SL281@tidalwaveautospa.com"/>
    <s v="Ricky Doyle"/>
    <x v="3"/>
    <x v="2"/>
  </r>
  <r>
    <s v="Zachary Gairhan"/>
    <s v="EXP-10011815 "/>
    <n v="69.239999999999995"/>
    <d v="2024-03-08T00:00:00"/>
    <x v="0"/>
    <s v="Wash Maintenance"/>
    <s v="Reels mounting"/>
    <m/>
    <m/>
    <m/>
    <m/>
    <m/>
    <m/>
    <m/>
    <m/>
    <m/>
    <m/>
    <m/>
    <m/>
    <m/>
    <m/>
    <m/>
    <m/>
    <m/>
    <m/>
    <m/>
    <m/>
    <m/>
    <e v="#REF!"/>
    <s v="SL281@tidalwaveautospa.com"/>
    <s v="Ricky Doyle"/>
    <x v="3"/>
    <x v="2"/>
  </r>
  <r>
    <s v="Zachary Gairhan"/>
    <s v="EXP-10011815 "/>
    <n v="44.98"/>
    <d v="2024-03-15T00:00:00"/>
    <x v="16"/>
    <s v="Wash Maintenance"/>
    <s v="gloves, bolts"/>
    <m/>
    <m/>
    <m/>
    <m/>
    <m/>
    <m/>
    <m/>
    <m/>
    <m/>
    <m/>
    <m/>
    <m/>
    <m/>
    <m/>
    <m/>
    <m/>
    <m/>
    <m/>
    <m/>
    <m/>
    <m/>
    <e v="#REF!"/>
    <s v="SL281@tidalwaveautospa.com"/>
    <s v="Ricky Doyle"/>
    <x v="3"/>
    <x v="2"/>
  </r>
  <r>
    <s v="Zachary Gairhan"/>
    <s v="EXP-10011815 "/>
    <n v="40.6"/>
    <d v="2024-03-21T00:00:00"/>
    <x v="0"/>
    <s v="Office Supplies"/>
    <s v="Bathroom supplies and water"/>
    <m/>
    <m/>
    <m/>
    <m/>
    <m/>
    <m/>
    <m/>
    <m/>
    <m/>
    <m/>
    <m/>
    <m/>
    <m/>
    <m/>
    <m/>
    <m/>
    <m/>
    <m/>
    <m/>
    <m/>
    <m/>
    <e v="#REF!"/>
    <s v="SL281@tidalwaveautospa.com"/>
    <s v="Ricky Doyle"/>
    <x v="3"/>
    <x v="2"/>
  </r>
  <r>
    <s v="Zachary Gairhan"/>
    <s v="EXP-10011815 "/>
    <n v="125.47"/>
    <d v="2024-03-24T00:00:00"/>
    <x v="0"/>
    <s v="Wash Maintenance"/>
    <s v="Cleaning things"/>
    <m/>
    <m/>
    <m/>
    <m/>
    <m/>
    <m/>
    <m/>
    <m/>
    <m/>
    <m/>
    <m/>
    <m/>
    <m/>
    <m/>
    <m/>
    <m/>
    <m/>
    <m/>
    <m/>
    <m/>
    <m/>
    <e v="#REF!"/>
    <s v="SL281@tidalwaveautospa.com"/>
    <s v="Ricky Doyle"/>
    <x v="3"/>
    <x v="2"/>
  </r>
  <r>
    <s v="Zachary Gairhan"/>
    <s v="EXP-10011815 "/>
    <n v="114.23"/>
    <d v="2024-03-24T00:00:00"/>
    <x v="0"/>
    <s v="Small Tools"/>
    <s v="Pressure gun"/>
    <m/>
    <m/>
    <m/>
    <m/>
    <m/>
    <m/>
    <m/>
    <m/>
    <m/>
    <m/>
    <m/>
    <m/>
    <m/>
    <m/>
    <m/>
    <m/>
    <m/>
    <m/>
    <m/>
    <m/>
    <m/>
    <e v="#REF!"/>
    <s v="SL281@tidalwaveautospa.com"/>
    <s v="Ricky Doyle"/>
    <x v="3"/>
    <x v="2"/>
  </r>
  <r>
    <s v="Brian Wilson"/>
    <s v="EXP-10012356 "/>
    <n v="163.66999999999999"/>
    <d v="2024-03-20T00:00:00"/>
    <x v="8"/>
    <s v="Wash Maintenance"/>
    <s v="Water filter"/>
    <m/>
    <m/>
    <m/>
    <m/>
    <m/>
    <m/>
    <m/>
    <m/>
    <m/>
    <m/>
    <m/>
    <m/>
    <m/>
    <m/>
    <m/>
    <m/>
    <m/>
    <m/>
    <m/>
    <m/>
    <m/>
    <e v="#REF!"/>
    <s v="SL204@tidalwaveautospa.com"/>
    <s v="Ricky Doyle"/>
    <x v="3"/>
    <x v="2"/>
  </r>
  <r>
    <s v="Brian Wilson"/>
    <s v="EXP-10012356 "/>
    <n v="1172.2"/>
    <d v="2024-03-22T00:00:00"/>
    <x v="25"/>
    <s v="Equipment"/>
    <s v="Shed"/>
    <m/>
    <m/>
    <m/>
    <m/>
    <m/>
    <m/>
    <m/>
    <m/>
    <m/>
    <m/>
    <m/>
    <m/>
    <m/>
    <m/>
    <m/>
    <m/>
    <m/>
    <m/>
    <m/>
    <m/>
    <m/>
    <e v="#REF!"/>
    <s v="SL204@tidalwaveautospa.com"/>
    <s v="Ricky Doyle"/>
    <x v="3"/>
    <x v="2"/>
  </r>
  <r>
    <s v="Isaiah Nyberg"/>
    <s v="EXP-10012316 "/>
    <n v="229.43"/>
    <d v="2024-03-20T00:00:00"/>
    <x v="6"/>
    <s v="Office Supplies"/>
    <s v="Candy for office, toilet paper, new prep guns, and toilet paper"/>
    <m/>
    <m/>
    <m/>
    <m/>
    <m/>
    <m/>
    <m/>
    <m/>
    <m/>
    <m/>
    <m/>
    <m/>
    <m/>
    <m/>
    <m/>
    <m/>
    <m/>
    <m/>
    <m/>
    <m/>
    <m/>
    <e v="#REF!"/>
    <s v="SL138@tidalwaveautospa.com"/>
    <s v="Ricky Doyle"/>
    <x v="3"/>
    <x v="2"/>
  </r>
  <r>
    <s v="Christopher Waters"/>
    <s v="EXP-10012261 "/>
    <n v="78.42"/>
    <d v="2024-03-08T00:00:00"/>
    <x v="0"/>
    <s v="Wash Maintenance"/>
    <s v="cleaner"/>
    <m/>
    <m/>
    <m/>
    <m/>
    <m/>
    <m/>
    <m/>
    <m/>
    <m/>
    <m/>
    <m/>
    <m/>
    <m/>
    <m/>
    <m/>
    <m/>
    <m/>
    <m/>
    <m/>
    <m/>
    <m/>
    <e v="#REF!"/>
    <s v=""/>
    <s v=""/>
    <x v="3"/>
    <x v="2"/>
  </r>
  <r>
    <s v="Christopher Waters"/>
    <s v="EXP-10012261 "/>
    <n v="61.02"/>
    <d v="2024-03-08T00:00:00"/>
    <x v="0"/>
    <s v="Parts"/>
    <s v="screws, hangers"/>
    <m/>
    <m/>
    <m/>
    <m/>
    <m/>
    <m/>
    <m/>
    <m/>
    <m/>
    <m/>
    <m/>
    <m/>
    <m/>
    <m/>
    <m/>
    <m/>
    <m/>
    <m/>
    <m/>
    <m/>
    <m/>
    <e v="#REF!"/>
    <s v=""/>
    <s v=""/>
    <x v="3"/>
    <x v="2"/>
  </r>
  <r>
    <s v="Christopher Waters"/>
    <s v="EXP-10012261 "/>
    <n v="231.86"/>
    <d v="2024-03-08T00:00:00"/>
    <x v="1"/>
    <s v="Wash Maintenance"/>
    <s v="Hose"/>
    <m/>
    <m/>
    <m/>
    <m/>
    <m/>
    <m/>
    <m/>
    <m/>
    <m/>
    <m/>
    <m/>
    <m/>
    <m/>
    <m/>
    <m/>
    <m/>
    <m/>
    <m/>
    <m/>
    <m/>
    <m/>
    <e v="#REF!"/>
    <s v=""/>
    <s v=""/>
    <x v="3"/>
    <x v="2"/>
  </r>
  <r>
    <s v="Christopher Waters"/>
    <s v="EXP-10012261 "/>
    <n v="155.38999999999999"/>
    <d v="2024-03-15T00:00:00"/>
    <x v="0"/>
    <s v="Wash Maintenance"/>
    <s v="Dawn"/>
    <m/>
    <m/>
    <m/>
    <m/>
    <m/>
    <m/>
    <m/>
    <m/>
    <m/>
    <m/>
    <m/>
    <m/>
    <m/>
    <m/>
    <m/>
    <m/>
    <m/>
    <m/>
    <m/>
    <m/>
    <m/>
    <e v="#REF!"/>
    <s v=""/>
    <s v=""/>
    <x v="3"/>
    <x v="2"/>
  </r>
  <r>
    <s v="Brandon Dean"/>
    <s v="EXP-10012311 "/>
    <n v="145.84"/>
    <d v="2024-02-12T00:00:00"/>
    <x v="0"/>
    <s v="Wash Maintenance"/>
    <s v="Dawn vinegar and markers"/>
    <m/>
    <m/>
    <m/>
    <m/>
    <m/>
    <m/>
    <m/>
    <m/>
    <m/>
    <m/>
    <m/>
    <m/>
    <m/>
    <m/>
    <m/>
    <m/>
    <m/>
    <m/>
    <m/>
    <m/>
    <m/>
    <e v="#REF!"/>
    <s v="SL213@tidalwaveautospa.com"/>
    <s v="Ricky Doyle"/>
    <x v="3"/>
    <x v="2"/>
  </r>
  <r>
    <s v="Brandon Dean"/>
    <s v="EXP-10012311 "/>
    <n v="35.36"/>
    <d v="2024-02-17T00:00:00"/>
    <x v="0"/>
    <s v="Fuel"/>
    <s v="Gas"/>
    <m/>
    <m/>
    <m/>
    <m/>
    <m/>
    <m/>
    <m/>
    <m/>
    <m/>
    <m/>
    <m/>
    <m/>
    <m/>
    <m/>
    <m/>
    <m/>
    <m/>
    <m/>
    <m/>
    <m/>
    <m/>
    <e v="#REF!"/>
    <s v="SL213@tidalwaveautospa.com"/>
    <s v="Ricky Doyle"/>
    <x v="3"/>
    <x v="2"/>
  </r>
  <r>
    <s v="Brandon Dean"/>
    <s v="EXP-10012311 "/>
    <n v="131.06"/>
    <d v="2024-02-27T00:00:00"/>
    <x v="0"/>
    <s v="Wash Maintenance"/>
    <s v="Vinegar glass scrappee detergent"/>
    <m/>
    <m/>
    <m/>
    <m/>
    <m/>
    <m/>
    <m/>
    <m/>
    <m/>
    <m/>
    <m/>
    <m/>
    <m/>
    <m/>
    <m/>
    <m/>
    <m/>
    <m/>
    <m/>
    <m/>
    <m/>
    <e v="#REF!"/>
    <s v="SL213@tidalwaveautospa.com"/>
    <s v="Ricky Doyle"/>
    <x v="3"/>
    <x v="2"/>
  </r>
  <r>
    <s v="Brandon Dean"/>
    <s v="EXP-10012311 "/>
    <n v="25.23"/>
    <d v="2024-02-28T00:00:00"/>
    <x v="11"/>
    <s v="Wash Maintenance"/>
    <s v="Pressure wash nozzle"/>
    <m/>
    <m/>
    <m/>
    <m/>
    <m/>
    <m/>
    <m/>
    <m/>
    <m/>
    <m/>
    <m/>
    <m/>
    <m/>
    <m/>
    <m/>
    <m/>
    <m/>
    <m/>
    <m/>
    <m/>
    <m/>
    <e v="#REF!"/>
    <s v="SL213@tidalwaveautospa.com"/>
    <s v="Ricky Doyle"/>
    <x v="3"/>
    <x v="2"/>
  </r>
  <r>
    <s v="Brandon Dean"/>
    <s v="EXP-10012311 "/>
    <n v="101.49"/>
    <d v="2024-03-02T00:00:00"/>
    <x v="11"/>
    <s v="Signage"/>
    <s v="Water weights for signs"/>
    <m/>
    <m/>
    <m/>
    <m/>
    <m/>
    <m/>
    <m/>
    <m/>
    <m/>
    <m/>
    <m/>
    <m/>
    <m/>
    <m/>
    <m/>
    <m/>
    <m/>
    <m/>
    <m/>
    <m/>
    <m/>
    <e v="#REF!"/>
    <s v="SL213@tidalwaveautospa.com"/>
    <s v="Ricky Doyle"/>
    <x v="3"/>
    <x v="2"/>
  </r>
  <r>
    <s v="Brandon Dean"/>
    <s v="EXP-10012311 "/>
    <n v="12.18"/>
    <d v="2024-03-15T00:00:00"/>
    <x v="0"/>
    <s v="Fuel"/>
    <s v="Gas"/>
    <m/>
    <m/>
    <m/>
    <m/>
    <m/>
    <m/>
    <m/>
    <m/>
    <m/>
    <m/>
    <m/>
    <m/>
    <m/>
    <m/>
    <m/>
    <m/>
    <m/>
    <m/>
    <m/>
    <m/>
    <m/>
    <e v="#REF!"/>
    <s v="SL213@tidalwaveautospa.com"/>
    <s v="Ricky Doyle"/>
    <x v="3"/>
    <x v="2"/>
  </r>
  <r>
    <s v="William Allen"/>
    <s v="EXP-10012294 "/>
    <n v="2725"/>
    <d v="2024-02-23T00:00:00"/>
    <x v="44"/>
    <s v="Water &amp; Sewer Repairs"/>
    <s v="plumbing"/>
    <m/>
    <m/>
    <m/>
    <m/>
    <m/>
    <m/>
    <m/>
    <m/>
    <m/>
    <m/>
    <m/>
    <m/>
    <m/>
    <m/>
    <m/>
    <m/>
    <m/>
    <m/>
    <m/>
    <m/>
    <m/>
    <e v="#REF!"/>
    <s v="SL140@tidalwaveautospa.com"/>
    <s v="Ricky Doyle"/>
    <x v="3"/>
    <x v="2"/>
  </r>
  <r>
    <s v="William Allen"/>
    <s v="EXP-10012294 "/>
    <n v="167"/>
    <d v="2024-03-07T00:00:00"/>
    <x v="6"/>
    <s v="Wash Maintenance"/>
    <s v="equipment filters"/>
    <m/>
    <m/>
    <m/>
    <m/>
    <m/>
    <m/>
    <m/>
    <m/>
    <m/>
    <m/>
    <m/>
    <m/>
    <m/>
    <m/>
    <m/>
    <m/>
    <m/>
    <m/>
    <m/>
    <m/>
    <m/>
    <e v="#REF!"/>
    <s v="SL140@tidalwaveautospa.com"/>
    <s v="Ricky Doyle"/>
    <x v="3"/>
    <x v="2"/>
  </r>
  <r>
    <s v="Dalton Shock"/>
    <s v="EXP-10012272 "/>
    <n v="180.86"/>
    <d v="2024-03-17T00:00:00"/>
    <x v="25"/>
    <s v="Office Furniture"/>
    <s v="Office cabinet repair items"/>
    <m/>
    <m/>
    <m/>
    <m/>
    <m/>
    <m/>
    <m/>
    <m/>
    <m/>
    <m/>
    <m/>
    <m/>
    <m/>
    <m/>
    <m/>
    <m/>
    <m/>
    <m/>
    <m/>
    <m/>
    <m/>
    <e v="#REF!"/>
    <s v="SL79@tidalwaveautospa.com"/>
    <s v="Ricky Doyle"/>
    <x v="3"/>
    <x v="2"/>
  </r>
  <r>
    <s v="Jason Crouse"/>
    <s v="EXP-10012191 "/>
    <n v="46.17"/>
    <d v="2024-02-22T00:00:00"/>
    <x v="0"/>
    <s v="Wash Maintenance"/>
    <s v="Grease for grease gun"/>
    <m/>
    <m/>
    <m/>
    <m/>
    <m/>
    <m/>
    <m/>
    <m/>
    <m/>
    <m/>
    <m/>
    <m/>
    <m/>
    <m/>
    <m/>
    <m/>
    <m/>
    <m/>
    <m/>
    <m/>
    <m/>
    <e v="#REF!"/>
    <s v="SL14@tidalwaveautospa.com"/>
    <s v="Wesley Kurtz"/>
    <x v="3"/>
    <x v="2"/>
  </r>
  <r>
    <s v="Jason Crouse"/>
    <s v="EXP-10012191 "/>
    <n v="48.04"/>
    <d v="2024-02-22T00:00:00"/>
    <x v="0"/>
    <s v="Wash Maintenance"/>
    <s v="Prep bucket, zip ties, cleaning supplies"/>
    <m/>
    <m/>
    <m/>
    <m/>
    <m/>
    <m/>
    <m/>
    <m/>
    <m/>
    <m/>
    <m/>
    <m/>
    <m/>
    <m/>
    <m/>
    <m/>
    <m/>
    <m/>
    <m/>
    <m/>
    <m/>
    <e v="#REF!"/>
    <s v="SL14@tidalwaveautospa.com"/>
    <s v="Wesley Kurtz"/>
    <x v="3"/>
    <x v="2"/>
  </r>
  <r>
    <s v="Jason Crouse"/>
    <s v="EXP-10012191 "/>
    <n v="11.15"/>
    <d v="2024-02-23T00:00:00"/>
    <x v="0"/>
    <s v="Parts"/>
    <s v="Bolts and screws for new signs on towel cart"/>
    <m/>
    <m/>
    <m/>
    <m/>
    <m/>
    <m/>
    <m/>
    <m/>
    <m/>
    <m/>
    <m/>
    <m/>
    <m/>
    <m/>
    <m/>
    <m/>
    <m/>
    <m/>
    <m/>
    <m/>
    <m/>
    <e v="#REF!"/>
    <s v="SL14@tidalwaveautospa.com"/>
    <s v="Wesley Kurtz"/>
    <x v="3"/>
    <x v="2"/>
  </r>
  <r>
    <s v="Jason Crouse"/>
    <s v="EXP-10012191 "/>
    <n v="184.45"/>
    <d v="2024-02-26T00:00:00"/>
    <x v="2"/>
    <s v="Parts"/>
    <s v="Parts to fix broken water fountains from freezing over the winter"/>
    <m/>
    <m/>
    <m/>
    <m/>
    <m/>
    <m/>
    <m/>
    <m/>
    <m/>
    <m/>
    <m/>
    <m/>
    <m/>
    <m/>
    <m/>
    <m/>
    <m/>
    <m/>
    <m/>
    <m/>
    <m/>
    <e v="#REF!"/>
    <s v="SL14@tidalwaveautospa.com"/>
    <s v="Wesley Kurtz"/>
    <x v="3"/>
    <x v="2"/>
  </r>
  <r>
    <s v="Jason Crouse"/>
    <s v="EXP-10012191 "/>
    <n v="300.67"/>
    <d v="2024-02-29T00:00:00"/>
    <x v="6"/>
    <s v="Wash Maintenance"/>
    <s v="The oil filters and wheels for towel carts"/>
    <m/>
    <m/>
    <m/>
    <m/>
    <m/>
    <m/>
    <m/>
    <m/>
    <m/>
    <m/>
    <m/>
    <m/>
    <m/>
    <m/>
    <m/>
    <m/>
    <m/>
    <m/>
    <m/>
    <m/>
    <m/>
    <e v="#REF!"/>
    <s v="SL14@tidalwaveautospa.com"/>
    <s v="Wesley Kurtz"/>
    <x v="3"/>
    <x v="2"/>
  </r>
  <r>
    <s v="Jason Crouse"/>
    <s v="EXP-10012191 "/>
    <n v="69.13"/>
    <d v="2024-03-05T00:00:00"/>
    <x v="0"/>
    <s v="Office Supplies"/>
    <s v="Bleach, toilet paper, dawn"/>
    <m/>
    <m/>
    <m/>
    <m/>
    <m/>
    <m/>
    <m/>
    <m/>
    <m/>
    <m/>
    <m/>
    <m/>
    <m/>
    <m/>
    <m/>
    <m/>
    <m/>
    <m/>
    <m/>
    <m/>
    <m/>
    <e v="#REF!"/>
    <s v="SL14@tidalwaveautospa.com"/>
    <s v="Wesley Kurtz"/>
    <x v="3"/>
    <x v="2"/>
  </r>
  <r>
    <s v="Kevin Williams"/>
    <s v="EXP-10012109 "/>
    <n v="111.25"/>
    <d v="2024-03-08T00:00:00"/>
    <x v="6"/>
    <s v="Wash Maintenance"/>
    <s v="Aluminum cleaner"/>
    <m/>
    <m/>
    <m/>
    <m/>
    <m/>
    <m/>
    <m/>
    <m/>
    <m/>
    <m/>
    <m/>
    <m/>
    <m/>
    <m/>
    <m/>
    <m/>
    <m/>
    <m/>
    <m/>
    <m/>
    <m/>
    <e v="#REF!"/>
    <s v="SL22@tidalwaveautospa.com"/>
    <s v="Andrew Strevel"/>
    <x v="3"/>
    <x v="2"/>
  </r>
  <r>
    <s v="Vincent Burt"/>
    <s v="EXP-10011853 "/>
    <n v="81.28"/>
    <d v="2024-02-18T00:00:00"/>
    <x v="10"/>
    <s v="Wash Maintenance"/>
    <s v="Hydro fluid"/>
    <m/>
    <m/>
    <m/>
    <m/>
    <m/>
    <m/>
    <m/>
    <m/>
    <m/>
    <m/>
    <m/>
    <m/>
    <m/>
    <m/>
    <m/>
    <m/>
    <m/>
    <m/>
    <m/>
    <m/>
    <m/>
    <e v="#REF!"/>
    <s v="SL1@tidalwaveautospa.com"/>
    <s v="Andrew Strevel"/>
    <x v="3"/>
    <x v="2"/>
  </r>
  <r>
    <s v="Vincent Burt"/>
    <s v="EXP-10011853 "/>
    <n v="327.88"/>
    <d v="2024-02-21T00:00:00"/>
    <x v="0"/>
    <s v="Wash Maintenance"/>
    <s v="paper towels, paint, wrench"/>
    <m/>
    <m/>
    <m/>
    <m/>
    <m/>
    <m/>
    <m/>
    <m/>
    <m/>
    <m/>
    <m/>
    <m/>
    <m/>
    <m/>
    <m/>
    <m/>
    <m/>
    <m/>
    <m/>
    <m/>
    <m/>
    <e v="#REF!"/>
    <s v="SL1@tidalwaveautospa.com"/>
    <s v="Andrew Strevel"/>
    <x v="3"/>
    <x v="2"/>
  </r>
  <r>
    <s v="Vincent Burt"/>
    <s v="EXP-10011853 "/>
    <n v="54.63"/>
    <d v="2024-02-23T00:00:00"/>
    <x v="21"/>
    <s v="Office Supplies"/>
    <s v="Pants for team"/>
    <m/>
    <m/>
    <m/>
    <m/>
    <m/>
    <m/>
    <m/>
    <m/>
    <m/>
    <m/>
    <m/>
    <m/>
    <m/>
    <m/>
    <m/>
    <m/>
    <m/>
    <m/>
    <m/>
    <m/>
    <m/>
    <e v="#REF!"/>
    <s v="SL1@tidalwaveautospa.com"/>
    <s v="Andrew Strevel"/>
    <x v="3"/>
    <x v="2"/>
  </r>
  <r>
    <s v="Vincent Burt"/>
    <s v="EXP-10011853 "/>
    <n v="5.39"/>
    <d v="2024-02-25T00:00:00"/>
    <x v="21"/>
    <s v="Dues &amp; Subscriptions"/>
    <s v="Membership"/>
    <m/>
    <m/>
    <m/>
    <m/>
    <m/>
    <m/>
    <m/>
    <m/>
    <m/>
    <m/>
    <m/>
    <m/>
    <m/>
    <m/>
    <m/>
    <m/>
    <m/>
    <m/>
    <m/>
    <m/>
    <m/>
    <e v="#REF!"/>
    <s v="SL1@tidalwaveautospa.com"/>
    <s v="Andrew Strevel"/>
    <x v="3"/>
    <x v="2"/>
  </r>
  <r>
    <s v="Vincent Burt"/>
    <s v="EXP-10011853 "/>
    <n v="80.650000000000006"/>
    <d v="2024-02-28T00:00:00"/>
    <x v="11"/>
    <s v="Small Tools"/>
    <s v="Grinder blades"/>
    <m/>
    <m/>
    <m/>
    <m/>
    <m/>
    <m/>
    <m/>
    <m/>
    <m/>
    <m/>
    <m/>
    <m/>
    <m/>
    <m/>
    <m/>
    <m/>
    <m/>
    <m/>
    <m/>
    <m/>
    <m/>
    <e v="#REF!"/>
    <s v="SL1@tidalwaveautospa.com"/>
    <s v="Andrew Strevel"/>
    <x v="3"/>
    <x v="2"/>
  </r>
  <r>
    <s v="Vincent Burt"/>
    <s v="EXP-10011853 "/>
    <n v="22.99"/>
    <d v="2024-02-28T00:00:00"/>
    <x v="11"/>
    <s v="Small Tools"/>
    <s v="Bearing puller"/>
    <m/>
    <m/>
    <m/>
    <m/>
    <m/>
    <m/>
    <m/>
    <m/>
    <m/>
    <m/>
    <m/>
    <m/>
    <m/>
    <m/>
    <m/>
    <m/>
    <m/>
    <m/>
    <m/>
    <m/>
    <m/>
    <e v="#REF!"/>
    <s v="SL1@tidalwaveautospa.com"/>
    <s v="Andrew Strevel"/>
    <x v="3"/>
    <x v="2"/>
  </r>
  <r>
    <s v="Vincent Burt"/>
    <s v="EXP-10011853 "/>
    <n v="57.77"/>
    <d v="2024-02-28T00:00:00"/>
    <x v="11"/>
    <s v="Small Tools"/>
    <s v="Bearing remover"/>
    <m/>
    <m/>
    <m/>
    <m/>
    <m/>
    <m/>
    <m/>
    <m/>
    <m/>
    <m/>
    <m/>
    <m/>
    <m/>
    <m/>
    <m/>
    <m/>
    <m/>
    <m/>
    <m/>
    <m/>
    <m/>
    <e v="#REF!"/>
    <s v="SL1@tidalwaveautospa.com"/>
    <s v="Andrew Strevel"/>
    <x v="3"/>
    <x v="2"/>
  </r>
  <r>
    <s v="Vincent Burt"/>
    <s v="EXP-10011853 "/>
    <n v="93.64"/>
    <d v="2024-02-29T00:00:00"/>
    <x v="21"/>
    <s v="Office Supplies"/>
    <s v="Pants for team"/>
    <m/>
    <m/>
    <m/>
    <m/>
    <m/>
    <m/>
    <m/>
    <m/>
    <m/>
    <m/>
    <m/>
    <m/>
    <m/>
    <m/>
    <m/>
    <m/>
    <m/>
    <m/>
    <m/>
    <m/>
    <m/>
    <e v="#REF!"/>
    <s v="SL1@tidalwaveautospa.com"/>
    <s v="Andrew Strevel"/>
    <x v="3"/>
    <x v="2"/>
  </r>
  <r>
    <s v="Vincent Burt"/>
    <s v="EXP-10011853 "/>
    <n v="32.04"/>
    <d v="2024-03-01T00:00:00"/>
    <x v="21"/>
    <s v="Office Supplies"/>
    <s v="Pants for team"/>
    <m/>
    <m/>
    <m/>
    <m/>
    <m/>
    <m/>
    <m/>
    <m/>
    <m/>
    <m/>
    <m/>
    <m/>
    <m/>
    <m/>
    <m/>
    <m/>
    <m/>
    <m/>
    <m/>
    <m/>
    <m/>
    <e v="#REF!"/>
    <s v="SL1@tidalwaveautospa.com"/>
    <s v="Andrew Strevel"/>
    <x v="3"/>
    <x v="2"/>
  </r>
  <r>
    <s v="Vincent Burt"/>
    <s v="EXP-10011853 "/>
    <n v="32.78"/>
    <d v="2024-03-04T00:00:00"/>
    <x v="21"/>
    <s v="Office Supplies"/>
    <s v="Pants for team"/>
    <m/>
    <m/>
    <m/>
    <m/>
    <m/>
    <m/>
    <m/>
    <m/>
    <m/>
    <m/>
    <m/>
    <m/>
    <m/>
    <m/>
    <m/>
    <m/>
    <m/>
    <m/>
    <m/>
    <m/>
    <m/>
    <e v="#REF!"/>
    <s v="SL1@tidalwaveautospa.com"/>
    <s v="Andrew Strevel"/>
    <x v="3"/>
    <x v="2"/>
  </r>
  <r>
    <s v="Vincent Burt"/>
    <s v="EXP-10011853 "/>
    <n v="44.75"/>
    <d v="2024-03-05T00:00:00"/>
    <x v="21"/>
    <s v="Office Supplies"/>
    <s v="Pants for team"/>
    <m/>
    <m/>
    <m/>
    <m/>
    <m/>
    <m/>
    <m/>
    <m/>
    <m/>
    <m/>
    <m/>
    <m/>
    <m/>
    <m/>
    <m/>
    <m/>
    <m/>
    <m/>
    <m/>
    <m/>
    <m/>
    <e v="#REF!"/>
    <s v="SL1@tidalwaveautospa.com"/>
    <s v="Andrew Strevel"/>
    <x v="3"/>
    <x v="2"/>
  </r>
  <r>
    <s v="Vincent Burt"/>
    <s v="EXP-10011853 "/>
    <n v="217.6"/>
    <d v="2024-03-06T00:00:00"/>
    <x v="11"/>
    <s v="Wash Maintenance"/>
    <s v="vinegar, PW items, oxi stain, spray gun"/>
    <m/>
    <m/>
    <m/>
    <m/>
    <m/>
    <m/>
    <m/>
    <m/>
    <m/>
    <m/>
    <m/>
    <m/>
    <m/>
    <m/>
    <m/>
    <m/>
    <m/>
    <m/>
    <m/>
    <m/>
    <m/>
    <e v="#REF!"/>
    <s v="SL1@tidalwaveautospa.com"/>
    <s v="Andrew Strevel"/>
    <x v="3"/>
    <x v="2"/>
  </r>
  <r>
    <s v="Matt Bachman"/>
    <s v="EXP-10012091 "/>
    <n v="12.7"/>
    <d v="2024-02-12T00:00:00"/>
    <x v="0"/>
    <s v="Office Supplies"/>
    <s v="Enevelopes"/>
    <m/>
    <m/>
    <m/>
    <m/>
    <m/>
    <m/>
    <m/>
    <m/>
    <m/>
    <m/>
    <m/>
    <m/>
    <m/>
    <m/>
    <m/>
    <m/>
    <m/>
    <m/>
    <m/>
    <m/>
    <m/>
    <e v="#REF!"/>
    <s v="SL15@tidalwaveautospa.com"/>
    <s v="Kyle Rovansek"/>
    <x v="3"/>
    <x v="2"/>
  </r>
  <r>
    <s v="Matt Bachman"/>
    <s v="EXP-10012091 "/>
    <n v="57.21"/>
    <d v="2024-02-12T00:00:00"/>
    <x v="0"/>
    <s v="Wash Maintenance"/>
    <s v="Hydro filter"/>
    <m/>
    <m/>
    <m/>
    <m/>
    <m/>
    <m/>
    <m/>
    <m/>
    <m/>
    <m/>
    <m/>
    <m/>
    <m/>
    <m/>
    <m/>
    <m/>
    <m/>
    <m/>
    <m/>
    <m/>
    <m/>
    <e v="#REF!"/>
    <s v="SL15@tidalwaveautospa.com"/>
    <s v="Kyle Rovansek"/>
    <x v="3"/>
    <x v="2"/>
  </r>
  <r>
    <s v="Matt Bachman"/>
    <s v="EXP-10012091 "/>
    <n v="216.56"/>
    <d v="2024-02-12T00:00:00"/>
    <x v="0"/>
    <s v="Wash Maintenance"/>
    <s v="Cleaner, step stool, water"/>
    <m/>
    <m/>
    <m/>
    <m/>
    <m/>
    <m/>
    <m/>
    <m/>
    <m/>
    <m/>
    <m/>
    <m/>
    <m/>
    <m/>
    <m/>
    <m/>
    <m/>
    <m/>
    <m/>
    <m/>
    <m/>
    <e v="#REF!"/>
    <s v="SL15@tidalwaveautospa.com"/>
    <s v="Kyle Rovansek"/>
    <x v="3"/>
    <x v="2"/>
  </r>
  <r>
    <s v="Matt Bachman"/>
    <s v="EXP-10012091 "/>
    <n v="80.52"/>
    <d v="2024-02-12T00:00:00"/>
    <x v="1"/>
    <s v="Wash Maintenance"/>
    <s v="Hydro filters"/>
    <m/>
    <m/>
    <m/>
    <m/>
    <m/>
    <m/>
    <m/>
    <m/>
    <m/>
    <m/>
    <m/>
    <m/>
    <m/>
    <m/>
    <m/>
    <m/>
    <m/>
    <m/>
    <m/>
    <m/>
    <m/>
    <e v="#REF!"/>
    <s v="SL15@tidalwaveautospa.com"/>
    <s v="Kyle Rovansek"/>
    <x v="3"/>
    <x v="2"/>
  </r>
  <r>
    <s v="Matt Bachman"/>
    <s v="EXP-10012091 "/>
    <n v="63.59"/>
    <d v="2024-02-18T00:00:00"/>
    <x v="1"/>
    <s v="Wash Maintenance"/>
    <s v="Hydro filters"/>
    <m/>
    <m/>
    <m/>
    <m/>
    <m/>
    <m/>
    <m/>
    <m/>
    <m/>
    <m/>
    <m/>
    <m/>
    <m/>
    <m/>
    <m/>
    <m/>
    <m/>
    <m/>
    <m/>
    <m/>
    <m/>
    <e v="#REF!"/>
    <s v="SL15@tidalwaveautospa.com"/>
    <s v="Kyle Rovansek"/>
    <x v="3"/>
    <x v="2"/>
  </r>
  <r>
    <s v="Matt Bachman"/>
    <s v="EXP-10012091 "/>
    <n v="72.41"/>
    <d v="2024-02-19T00:00:00"/>
    <x v="0"/>
    <s v="Wash Maintenance"/>
    <s v="Gloves and vinager"/>
    <m/>
    <m/>
    <m/>
    <m/>
    <m/>
    <m/>
    <m/>
    <m/>
    <m/>
    <m/>
    <m/>
    <m/>
    <m/>
    <m/>
    <m/>
    <m/>
    <m/>
    <m/>
    <m/>
    <m/>
    <m/>
    <e v="#REF!"/>
    <s v="SL15@tidalwaveautospa.com"/>
    <s v="Kyle Rovansek"/>
    <x v="3"/>
    <x v="2"/>
  </r>
  <r>
    <s v="Matt Bachman"/>
    <s v="EXP-10012091 "/>
    <n v="10.19"/>
    <d v="2024-02-22T00:00:00"/>
    <x v="8"/>
    <s v="Snacks"/>
    <s v="Water"/>
    <m/>
    <m/>
    <m/>
    <m/>
    <m/>
    <m/>
    <m/>
    <m/>
    <m/>
    <m/>
    <m/>
    <m/>
    <m/>
    <m/>
    <m/>
    <m/>
    <m/>
    <m/>
    <m/>
    <m/>
    <m/>
    <e v="#REF!"/>
    <s v="SL15@tidalwaveautospa.com"/>
    <s v="Kyle Rovansek"/>
    <x v="3"/>
    <x v="2"/>
  </r>
  <r>
    <s v="Matt Bachman"/>
    <s v="EXP-10012091 "/>
    <n v="81.09"/>
    <d v="2024-02-27T00:00:00"/>
    <x v="0"/>
    <s v="Wash Maintenance"/>
    <s v="Gloves, vinager, water"/>
    <m/>
    <m/>
    <m/>
    <m/>
    <m/>
    <m/>
    <m/>
    <m/>
    <m/>
    <m/>
    <m/>
    <m/>
    <m/>
    <m/>
    <m/>
    <m/>
    <m/>
    <m/>
    <m/>
    <m/>
    <m/>
    <e v="#REF!"/>
    <s v="SL15@tidalwaveautospa.com"/>
    <s v="Kyle Rovansek"/>
    <x v="3"/>
    <x v="2"/>
  </r>
  <r>
    <s v="Matt Bachman"/>
    <s v="EXP-10012091 "/>
    <n v="57.98"/>
    <d v="2024-02-28T00:00:00"/>
    <x v="0"/>
    <s v="Office Supplies"/>
    <s v="Xpt paper"/>
    <m/>
    <m/>
    <m/>
    <m/>
    <m/>
    <m/>
    <m/>
    <m/>
    <m/>
    <m/>
    <m/>
    <m/>
    <m/>
    <m/>
    <m/>
    <m/>
    <m/>
    <m/>
    <m/>
    <m/>
    <m/>
    <e v="#REF!"/>
    <s v="SL15@tidalwaveautospa.com"/>
    <s v="Kyle Rovansek"/>
    <x v="3"/>
    <x v="2"/>
  </r>
  <r>
    <s v="Matt Bachman"/>
    <s v="EXP-10012091 "/>
    <n v="52.29"/>
    <d v="2024-02-28T00:00:00"/>
    <x v="0"/>
    <s v="Wash Maintenance"/>
    <s v="Gloves, vinager"/>
    <m/>
    <m/>
    <m/>
    <m/>
    <m/>
    <m/>
    <m/>
    <m/>
    <m/>
    <m/>
    <m/>
    <m/>
    <m/>
    <m/>
    <m/>
    <m/>
    <m/>
    <m/>
    <m/>
    <m/>
    <m/>
    <e v="#REF!"/>
    <s v="SL15@tidalwaveautospa.com"/>
    <s v="Kyle Rovansek"/>
    <x v="3"/>
    <x v="2"/>
  </r>
  <r>
    <s v="Matt Bachman"/>
    <s v="EXP-10012091 "/>
    <n v="11.59"/>
    <d v="2024-02-28T00:00:00"/>
    <x v="0"/>
    <s v="Wash Maintenance"/>
    <s v="Velcro"/>
    <m/>
    <m/>
    <m/>
    <m/>
    <m/>
    <m/>
    <m/>
    <m/>
    <m/>
    <m/>
    <m/>
    <m/>
    <m/>
    <m/>
    <m/>
    <m/>
    <m/>
    <m/>
    <m/>
    <m/>
    <m/>
    <e v="#REF!"/>
    <s v="SL15@tidalwaveautospa.com"/>
    <s v="Kyle Rovansek"/>
    <x v="3"/>
    <x v="2"/>
  </r>
  <r>
    <s v="Matt Bachman"/>
    <s v="EXP-10012091 "/>
    <n v="11.59"/>
    <d v="2024-02-28T00:00:00"/>
    <x v="0"/>
    <s v="Wash Maintenance"/>
    <s v="Velcro"/>
    <m/>
    <m/>
    <m/>
    <m/>
    <m/>
    <m/>
    <m/>
    <m/>
    <m/>
    <m/>
    <m/>
    <m/>
    <m/>
    <m/>
    <m/>
    <m/>
    <m/>
    <m/>
    <m/>
    <m/>
    <m/>
    <e v="#REF!"/>
    <s v="SL15@tidalwaveautospa.com"/>
    <s v="Kyle Rovansek"/>
    <x v="3"/>
    <x v="2"/>
  </r>
  <r>
    <s v="Matt Bachman"/>
    <s v="EXP-10012091 "/>
    <n v="10.19"/>
    <d v="2024-02-29T00:00:00"/>
    <x v="0"/>
    <s v="Snacks"/>
    <s v="Water"/>
    <m/>
    <m/>
    <m/>
    <m/>
    <m/>
    <m/>
    <m/>
    <m/>
    <m/>
    <m/>
    <m/>
    <m/>
    <m/>
    <m/>
    <m/>
    <m/>
    <m/>
    <m/>
    <m/>
    <m/>
    <m/>
    <e v="#REF!"/>
    <s v="SL15@tidalwaveautospa.com"/>
    <s v="Kyle Rovansek"/>
    <x v="3"/>
    <x v="2"/>
  </r>
  <r>
    <s v="Matt Bachman"/>
    <s v="EXP-10012091 "/>
    <n v="48.91"/>
    <d v="2024-03-05T00:00:00"/>
    <x v="1"/>
    <s v="Parts"/>
    <s v="Parts for repairs"/>
    <m/>
    <m/>
    <m/>
    <m/>
    <m/>
    <m/>
    <m/>
    <m/>
    <m/>
    <m/>
    <m/>
    <m/>
    <m/>
    <m/>
    <m/>
    <m/>
    <m/>
    <m/>
    <m/>
    <m/>
    <m/>
    <e v="#REF!"/>
    <s v="SL15@tidalwaveautospa.com"/>
    <s v="Kyle Rovansek"/>
    <x v="3"/>
    <x v="2"/>
  </r>
  <r>
    <s v="Matt Bachman"/>
    <s v="EXP-10012091 "/>
    <n v="171.13"/>
    <d v="2024-03-06T00:00:00"/>
    <x v="0"/>
    <s v="Wash Maintenance"/>
    <s v="Water and cleaning supplies"/>
    <m/>
    <m/>
    <m/>
    <m/>
    <m/>
    <m/>
    <m/>
    <m/>
    <m/>
    <m/>
    <m/>
    <m/>
    <m/>
    <m/>
    <m/>
    <m/>
    <m/>
    <m/>
    <m/>
    <m/>
    <m/>
    <e v="#REF!"/>
    <s v="SL15@tidalwaveautospa.com"/>
    <s v="Kyle Rovansek"/>
    <x v="3"/>
    <x v="2"/>
  </r>
  <r>
    <s v="Matt Bachman"/>
    <s v="EXP-10012091 "/>
    <n v="89.53"/>
    <d v="2024-03-11T00:00:00"/>
    <x v="0"/>
    <s v="Parts"/>
    <s v="Ball valve, febreeze, wire"/>
    <m/>
    <m/>
    <m/>
    <m/>
    <m/>
    <m/>
    <m/>
    <m/>
    <m/>
    <m/>
    <m/>
    <m/>
    <m/>
    <m/>
    <m/>
    <m/>
    <m/>
    <m/>
    <m/>
    <m/>
    <m/>
    <e v="#REF!"/>
    <s v="SL15@tidalwaveautospa.com"/>
    <s v="Kyle Rovansek"/>
    <x v="3"/>
    <x v="2"/>
  </r>
  <r>
    <s v="Matt Bachman"/>
    <s v="EXP-10012091 "/>
    <n v="78.31"/>
    <d v="2024-03-12T00:00:00"/>
    <x v="0"/>
    <s v="Small Tools"/>
    <s v="Sockets, t handle"/>
    <m/>
    <m/>
    <m/>
    <m/>
    <m/>
    <m/>
    <m/>
    <m/>
    <m/>
    <m/>
    <m/>
    <m/>
    <m/>
    <m/>
    <m/>
    <m/>
    <m/>
    <m/>
    <m/>
    <m/>
    <m/>
    <e v="#REF!"/>
    <s v="SL15@tidalwaveautospa.com"/>
    <s v="Kyle Rovansek"/>
    <x v="3"/>
    <x v="2"/>
  </r>
  <r>
    <s v="Matt Bachman"/>
    <s v="EXP-10012091 "/>
    <n v="22.42"/>
    <d v="2024-03-19T00:00:00"/>
    <x v="8"/>
    <s v="Snacks"/>
    <s v="Water"/>
    <m/>
    <m/>
    <m/>
    <m/>
    <m/>
    <m/>
    <m/>
    <m/>
    <m/>
    <m/>
    <m/>
    <m/>
    <m/>
    <m/>
    <m/>
    <m/>
    <m/>
    <m/>
    <m/>
    <m/>
    <m/>
    <e v="#REF!"/>
    <s v="SL15@tidalwaveautospa.com"/>
    <s v="Kyle Rovansek"/>
    <x v="3"/>
    <x v="2"/>
  </r>
  <r>
    <s v="Matt Bachman"/>
    <s v="EXP-10012091 "/>
    <n v="236.62"/>
    <d v="2024-03-20T00:00:00"/>
    <x v="0"/>
    <s v="Wash Maintenance"/>
    <s v="Vinager, gloves, pb blaster, soap"/>
    <m/>
    <m/>
    <m/>
    <m/>
    <m/>
    <m/>
    <m/>
    <m/>
    <m/>
    <m/>
    <m/>
    <m/>
    <m/>
    <m/>
    <m/>
    <m/>
    <m/>
    <m/>
    <m/>
    <m/>
    <m/>
    <e v="#REF!"/>
    <s v="SL15@tidalwaveautospa.com"/>
    <s v="Kyle Rovansek"/>
    <x v="3"/>
    <x v="2"/>
  </r>
  <r>
    <s v="Matt Bachman"/>
    <s v="EXP-10012091 "/>
    <n v="25.43"/>
    <d v="2024-03-21T00:00:00"/>
    <x v="0"/>
    <s v="Office Supplies"/>
    <s v="OTT keyboard"/>
    <m/>
    <m/>
    <m/>
    <m/>
    <m/>
    <m/>
    <m/>
    <m/>
    <m/>
    <m/>
    <m/>
    <m/>
    <m/>
    <m/>
    <m/>
    <m/>
    <m/>
    <m/>
    <m/>
    <m/>
    <m/>
    <e v="#REF!"/>
    <s v="SL15@tidalwaveautospa.com"/>
    <s v="Kyle Rovansek"/>
    <x v="3"/>
    <x v="2"/>
  </r>
  <r>
    <s v="Avery Pardue"/>
    <s v="EXP-10012367 "/>
    <n v="10.75"/>
    <d v="2024-03-22T00:00:00"/>
    <x v="46"/>
    <s v="Postage"/>
    <s v="USPS RFID Stickers to Customer"/>
    <m/>
    <m/>
    <m/>
    <m/>
    <m/>
    <m/>
    <m/>
    <m/>
    <m/>
    <m/>
    <m/>
    <m/>
    <m/>
    <m/>
    <m/>
    <m/>
    <m/>
    <m/>
    <m/>
    <m/>
    <m/>
    <e v="#REF!"/>
    <s v="avery.pardue@twavelead.com"/>
    <s v="Lucas Mininger"/>
    <x v="3"/>
    <x v="2"/>
  </r>
  <r>
    <s v="Kaleigh Welch"/>
    <s v="EXP-10012352 "/>
    <n v="6.54"/>
    <d v="2024-03-21T00:00:00"/>
    <x v="30"/>
    <s v="Plumbing Expense"/>
    <s v="Pipe compound"/>
    <m/>
    <m/>
    <m/>
    <m/>
    <m/>
    <m/>
    <m/>
    <m/>
    <m/>
    <m/>
    <m/>
    <m/>
    <m/>
    <m/>
    <m/>
    <m/>
    <m/>
    <m/>
    <m/>
    <m/>
    <m/>
    <e v="#REF!"/>
    <s v="SL251@tidalwaveautospa.com"/>
    <s v="Jeff Mathis"/>
    <x v="3"/>
    <x v="2"/>
  </r>
  <r>
    <s v="Spencer Kappelman"/>
    <s v="EXP-10012188 "/>
    <n v="43.38"/>
    <d v="2024-02-23T00:00:00"/>
    <x v="0"/>
    <s v="Wash Maintenance"/>
    <s v="Vinegar and water"/>
    <m/>
    <m/>
    <m/>
    <m/>
    <m/>
    <m/>
    <m/>
    <m/>
    <m/>
    <m/>
    <m/>
    <m/>
    <m/>
    <m/>
    <m/>
    <m/>
    <m/>
    <m/>
    <m/>
    <m/>
    <m/>
    <e v="#REF!"/>
    <s v="SL211@tidalwaveautospa.com"/>
    <s v="Jeff Mathis"/>
    <x v="3"/>
    <x v="2"/>
  </r>
  <r>
    <s v="Spencer Kappelman"/>
    <s v="EXP-10012188 "/>
    <n v="88.83"/>
    <d v="2024-02-24T00:00:00"/>
    <x v="0"/>
    <s v="Wash Maintenance"/>
    <s v="Wet jet moo and auger"/>
    <m/>
    <m/>
    <m/>
    <m/>
    <m/>
    <m/>
    <m/>
    <m/>
    <m/>
    <m/>
    <m/>
    <m/>
    <m/>
    <m/>
    <m/>
    <m/>
    <m/>
    <m/>
    <m/>
    <m/>
    <m/>
    <e v="#REF!"/>
    <s v="SL211@tidalwaveautospa.com"/>
    <s v="Jeff Mathis"/>
    <x v="3"/>
    <x v="2"/>
  </r>
  <r>
    <s v="Spencer Kappelman"/>
    <s v="EXP-10012188 "/>
    <n v="396.11"/>
    <d v="2024-02-26T00:00:00"/>
    <x v="11"/>
    <s v="Wash Maintenance"/>
    <s v="2 pressure hose reels and nozzle for pressure gun"/>
    <m/>
    <m/>
    <m/>
    <m/>
    <m/>
    <m/>
    <m/>
    <m/>
    <m/>
    <m/>
    <m/>
    <m/>
    <m/>
    <m/>
    <m/>
    <m/>
    <m/>
    <m/>
    <m/>
    <m/>
    <m/>
    <e v="#REF!"/>
    <s v="SL211@tidalwaveautospa.com"/>
    <s v="Jeff Mathis"/>
    <x v="3"/>
    <x v="2"/>
  </r>
  <r>
    <s v="Spencer Kappelman"/>
    <s v="EXP-10012188 "/>
    <n v="5.85"/>
    <d v="2024-02-28T00:00:00"/>
    <x v="0"/>
    <s v="Parts"/>
    <s v="Nits and bolts"/>
    <m/>
    <m/>
    <m/>
    <m/>
    <m/>
    <m/>
    <m/>
    <m/>
    <m/>
    <m/>
    <m/>
    <m/>
    <m/>
    <m/>
    <m/>
    <m/>
    <m/>
    <m/>
    <m/>
    <m/>
    <m/>
    <e v="#REF!"/>
    <s v="SL211@tidalwaveautospa.com"/>
    <s v="Jeff Mathis"/>
    <x v="3"/>
    <x v="2"/>
  </r>
  <r>
    <s v="Spencer Kappelman"/>
    <s v="EXP-10012188 "/>
    <n v="9.58"/>
    <d v="2024-02-28T00:00:00"/>
    <x v="0"/>
    <s v="Signage"/>
    <s v="Sand mix for signs"/>
    <m/>
    <m/>
    <m/>
    <m/>
    <m/>
    <m/>
    <m/>
    <m/>
    <m/>
    <m/>
    <m/>
    <m/>
    <m/>
    <m/>
    <m/>
    <m/>
    <m/>
    <m/>
    <m/>
    <m/>
    <m/>
    <e v="#REF!"/>
    <s v="SL211@tidalwaveautospa.com"/>
    <s v="Jeff Mathis"/>
    <x v="3"/>
    <x v="2"/>
  </r>
  <r>
    <s v="Spencer Kappelman"/>
    <s v="EXP-10012188 "/>
    <n v="111.02"/>
    <d v="2024-02-29T00:00:00"/>
    <x v="41"/>
    <s v="Office Supplies"/>
    <s v="Laminator and pouches"/>
    <m/>
    <m/>
    <m/>
    <m/>
    <m/>
    <m/>
    <m/>
    <m/>
    <m/>
    <m/>
    <m/>
    <m/>
    <m/>
    <m/>
    <m/>
    <m/>
    <m/>
    <m/>
    <m/>
    <m/>
    <m/>
    <e v="#REF!"/>
    <s v="SL211@tidalwaveautospa.com"/>
    <s v="Jeff Mathis"/>
    <x v="3"/>
    <x v="2"/>
  </r>
  <r>
    <s v="Spencer Kappelman"/>
    <s v="EXP-10012188 "/>
    <n v="9.7899999999999991"/>
    <d v="2024-03-01T00:00:00"/>
    <x v="0"/>
    <s v="Parts"/>
    <s v="Nits and bolts"/>
    <m/>
    <m/>
    <m/>
    <m/>
    <m/>
    <m/>
    <m/>
    <m/>
    <m/>
    <m/>
    <m/>
    <m/>
    <m/>
    <m/>
    <m/>
    <m/>
    <m/>
    <m/>
    <m/>
    <m/>
    <m/>
    <e v="#REF!"/>
    <s v="SL211@tidalwaveautospa.com"/>
    <s v="Jeff Mathis"/>
    <x v="3"/>
    <x v="2"/>
  </r>
  <r>
    <s v="Spencer Kappelman"/>
    <s v="EXP-10012188 "/>
    <n v="22.36"/>
    <d v="2024-03-01T00:00:00"/>
    <x v="41"/>
    <s v="Office Supplies"/>
    <s v="Dry erase markers and clipboards"/>
    <m/>
    <m/>
    <m/>
    <m/>
    <m/>
    <m/>
    <m/>
    <m/>
    <m/>
    <m/>
    <m/>
    <m/>
    <m/>
    <m/>
    <m/>
    <m/>
    <m/>
    <m/>
    <m/>
    <m/>
    <m/>
    <e v="#REF!"/>
    <s v="SL211@tidalwaveautospa.com"/>
    <s v="Jeff Mathis"/>
    <x v="3"/>
    <x v="2"/>
  </r>
  <r>
    <s v="Spencer Kappelman"/>
    <s v="EXP-10012188 "/>
    <n v="21.94"/>
    <d v="2024-03-08T00:00:00"/>
    <x v="11"/>
    <s v="Wash Maintenance"/>
    <s v="Garden hose holder"/>
    <m/>
    <m/>
    <m/>
    <m/>
    <m/>
    <m/>
    <m/>
    <m/>
    <m/>
    <m/>
    <m/>
    <m/>
    <m/>
    <m/>
    <m/>
    <m/>
    <m/>
    <m/>
    <m/>
    <m/>
    <m/>
    <e v="#REF!"/>
    <s v="SL211@tidalwaveautospa.com"/>
    <s v="Jeff Mathis"/>
    <x v="3"/>
    <x v="2"/>
  </r>
  <r>
    <s v="Spencer Kappelman"/>
    <s v="EXP-10012188 "/>
    <n v="50.41"/>
    <d v="2024-03-12T00:00:00"/>
    <x v="0"/>
    <s v="Wash Maintenance"/>
    <s v="Degreaser and unstoppables"/>
    <m/>
    <m/>
    <m/>
    <m/>
    <m/>
    <m/>
    <m/>
    <m/>
    <m/>
    <m/>
    <m/>
    <m/>
    <m/>
    <m/>
    <m/>
    <m/>
    <m/>
    <m/>
    <m/>
    <m/>
    <m/>
    <e v="#REF!"/>
    <s v="SL211@tidalwaveautospa.com"/>
    <s v="Jeff Mathis"/>
    <x v="3"/>
    <x v="2"/>
  </r>
  <r>
    <s v="Spencer Kappelman"/>
    <s v="EXP-10012188 "/>
    <n v="16.23"/>
    <d v="2024-03-14T00:00:00"/>
    <x v="0"/>
    <s v="Snacks"/>
    <s v="Water and flavoring"/>
    <m/>
    <m/>
    <m/>
    <m/>
    <m/>
    <m/>
    <m/>
    <m/>
    <m/>
    <m/>
    <m/>
    <m/>
    <m/>
    <m/>
    <m/>
    <m/>
    <m/>
    <m/>
    <m/>
    <m/>
    <m/>
    <e v="#REF!"/>
    <s v="SL211@tidalwaveautospa.com"/>
    <s v="Jeff Mathis"/>
    <x v="3"/>
    <x v="2"/>
  </r>
  <r>
    <s v="Spencer Kappelman"/>
    <s v="EXP-10012188 "/>
    <n v="30"/>
    <d v="2024-03-18T00:00:00"/>
    <x v="26"/>
    <s v="Car Wash"/>
    <s v="Wash receipt fro mystery shop at Cookeville site"/>
    <m/>
    <m/>
    <m/>
    <m/>
    <m/>
    <m/>
    <m/>
    <m/>
    <m/>
    <m/>
    <m/>
    <m/>
    <m/>
    <m/>
    <m/>
    <m/>
    <m/>
    <m/>
    <m/>
    <m/>
    <m/>
    <e v="#REF!"/>
    <s v="SL211@tidalwaveautospa.com"/>
    <s v="Jeff Mathis"/>
    <x v="3"/>
    <x v="2"/>
  </r>
  <r>
    <s v="Reid Kleinke"/>
    <s v="EXP-10012084 "/>
    <n v="271.39999999999998"/>
    <d v="2024-03-04T00:00:00"/>
    <x v="16"/>
    <s v="Itemized"/>
    <s v="shelving, mailbox, pail, mailbox post kit, broom, dustpan,leveler, hammer, mallet, reach tool,gloves"/>
    <n v="204.77"/>
    <s v="Office Supplies"/>
    <s v="shelving, mailbox, pail, mailbox post kit, broom, dustpan"/>
    <n v="61.08"/>
    <s v="Small Tools"/>
    <s v="leveler, hammer, mallet, reach tool"/>
    <n v="5.55"/>
    <s v="Safety Supplies"/>
    <s v="gloves"/>
    <m/>
    <m/>
    <m/>
    <m/>
    <m/>
    <m/>
    <m/>
    <m/>
    <m/>
    <m/>
    <m/>
    <m/>
    <e v="#REF!"/>
    <s v="SL312@tidalwaveautospa.com"/>
    <s v="Andrew Stephens"/>
    <x v="3"/>
    <x v="2"/>
  </r>
  <r>
    <s v="Reid Kleinke"/>
    <s v="EXP-10012084 "/>
    <n v="15"/>
    <d v="2024-03-06T00:00:00"/>
    <x v="26"/>
    <s v="Car Wash"/>
    <s v="Testing other carwash"/>
    <m/>
    <m/>
    <m/>
    <m/>
    <m/>
    <m/>
    <m/>
    <m/>
    <m/>
    <m/>
    <m/>
    <m/>
    <m/>
    <m/>
    <m/>
    <m/>
    <m/>
    <m/>
    <m/>
    <m/>
    <m/>
    <e v="#REF!"/>
    <s v="SL312@tidalwaveautospa.com"/>
    <s v="Andrew Stephens"/>
    <x v="3"/>
    <x v="2"/>
  </r>
  <r>
    <s v="Reid Kleinke"/>
    <s v="EXP-10012084 "/>
    <n v="419.89"/>
    <d v="2024-03-06T00:00:00"/>
    <x v="11"/>
    <s v="Office Furniture"/>
    <s v="workbench cabinet"/>
    <m/>
    <m/>
    <m/>
    <m/>
    <m/>
    <m/>
    <m/>
    <m/>
    <m/>
    <m/>
    <m/>
    <m/>
    <m/>
    <m/>
    <m/>
    <m/>
    <m/>
    <m/>
    <m/>
    <m/>
    <m/>
    <e v="#REF!"/>
    <s v="SL312@tidalwaveautospa.com"/>
    <s v="Andrew Stephens"/>
    <x v="3"/>
    <x v="2"/>
  </r>
  <r>
    <s v="Reid Kleinke"/>
    <s v="EXP-10012084 "/>
    <n v="171.54"/>
    <d v="2024-03-07T00:00:00"/>
    <x v="11"/>
    <s v="Office Supplies"/>
    <s v="face mask, squeegee, trash can, swiffer, toilet set"/>
    <m/>
    <m/>
    <m/>
    <m/>
    <m/>
    <m/>
    <m/>
    <m/>
    <m/>
    <m/>
    <m/>
    <m/>
    <m/>
    <m/>
    <m/>
    <m/>
    <m/>
    <m/>
    <m/>
    <m/>
    <m/>
    <e v="#REF!"/>
    <s v="SL312@tidalwaveautospa.com"/>
    <s v="Andrew Stephens"/>
    <x v="3"/>
    <x v="2"/>
  </r>
  <r>
    <s v="Reid Kleinke"/>
    <s v="EXP-10012084 "/>
    <n v="-141.11000000000001"/>
    <d v="2024-03-08T00:00:00"/>
    <x v="11"/>
    <s v="Office Supplies"/>
    <s v="returned"/>
    <m/>
    <m/>
    <m/>
    <m/>
    <m/>
    <m/>
    <m/>
    <m/>
    <m/>
    <m/>
    <m/>
    <m/>
    <m/>
    <m/>
    <m/>
    <m/>
    <m/>
    <m/>
    <m/>
    <m/>
    <m/>
    <e v="#REF!"/>
    <s v="SL312@tidalwaveautospa.com"/>
    <s v="Andrew Stephens"/>
    <x v="3"/>
    <x v="2"/>
  </r>
  <r>
    <s v="Reid Kleinke"/>
    <s v="EXP-10012084 "/>
    <n v="17.920000000000002"/>
    <d v="2024-03-08T00:00:00"/>
    <x v="11"/>
    <s v="Small Tools"/>
    <s v="flap  disk"/>
    <m/>
    <m/>
    <m/>
    <m/>
    <m/>
    <m/>
    <m/>
    <m/>
    <m/>
    <m/>
    <m/>
    <m/>
    <m/>
    <m/>
    <m/>
    <m/>
    <m/>
    <m/>
    <m/>
    <m/>
    <m/>
    <e v="#REF!"/>
    <s v="SL312@tidalwaveautospa.com"/>
    <s v="Andrew Stephens"/>
    <x v="3"/>
    <x v="2"/>
  </r>
  <r>
    <s v="Reid Kleinke"/>
    <s v="EXP-10012084 "/>
    <n v="-419.89"/>
    <d v="2024-03-11T00:00:00"/>
    <x v="11"/>
    <s v="Office Furniture"/>
    <s v="workbench cabinet Returned"/>
    <m/>
    <m/>
    <m/>
    <m/>
    <m/>
    <m/>
    <m/>
    <m/>
    <m/>
    <m/>
    <m/>
    <m/>
    <m/>
    <m/>
    <m/>
    <m/>
    <m/>
    <m/>
    <m/>
    <m/>
    <m/>
    <e v="#REF!"/>
    <s v="SL312@tidalwaveautospa.com"/>
    <s v="Andrew Stephens"/>
    <x v="3"/>
    <x v="2"/>
  </r>
  <r>
    <s v="Mark Shreffler"/>
    <s v="EXP-10012360 "/>
    <n v="240.97"/>
    <d v="2024-02-26T00:00:00"/>
    <x v="1"/>
    <s v="Wash Maintenance"/>
    <s v="hydraulic hoses for tunnel"/>
    <m/>
    <m/>
    <m/>
    <m/>
    <m/>
    <m/>
    <m/>
    <m/>
    <m/>
    <m/>
    <m/>
    <m/>
    <m/>
    <m/>
    <m/>
    <m/>
    <m/>
    <m/>
    <m/>
    <m/>
    <m/>
    <e v="#REF!"/>
    <s v="SL118@tidalwaveautospa.com"/>
    <s v="Patrick Rollins"/>
    <x v="3"/>
    <x v="2"/>
  </r>
  <r>
    <s v="Mark Shreffler"/>
    <s v="EXP-10012360 "/>
    <n v="694.93"/>
    <d v="2024-03-01T00:00:00"/>
    <x v="11"/>
    <s v="Pit Pumping"/>
    <s v="water pump to pump trench and tanks if overflow occurs"/>
    <m/>
    <m/>
    <m/>
    <m/>
    <m/>
    <m/>
    <m/>
    <m/>
    <m/>
    <m/>
    <m/>
    <m/>
    <m/>
    <m/>
    <m/>
    <m/>
    <m/>
    <m/>
    <m/>
    <m/>
    <m/>
    <e v="#REF!"/>
    <s v="SL118@tidalwaveautospa.com"/>
    <s v="Patrick Rollins"/>
    <x v="3"/>
    <x v="2"/>
  </r>
  <r>
    <s v="James Stomieroski"/>
    <s v="EXP-10012355 "/>
    <n v="126.14"/>
    <d v="2024-03-17T00:00:00"/>
    <x v="11"/>
    <s v="Wash Maintenance"/>
    <s v="prep gun hose"/>
    <m/>
    <m/>
    <m/>
    <m/>
    <m/>
    <m/>
    <m/>
    <m/>
    <m/>
    <m/>
    <m/>
    <m/>
    <m/>
    <m/>
    <m/>
    <m/>
    <m/>
    <m/>
    <m/>
    <m/>
    <m/>
    <e v="#REF!"/>
    <s v="SL221@tidalwaveautospa.com"/>
    <s v="Joe Chavez"/>
    <x v="3"/>
    <x v="2"/>
  </r>
  <r>
    <s v="James Stomieroski"/>
    <s v="EXP-10012355 "/>
    <n v="61.82"/>
    <d v="2024-03-19T00:00:00"/>
    <x v="0"/>
    <s v="Office Supplies"/>
    <s v="TP, cleaners"/>
    <m/>
    <m/>
    <m/>
    <m/>
    <m/>
    <m/>
    <m/>
    <m/>
    <m/>
    <m/>
    <m/>
    <m/>
    <m/>
    <m/>
    <m/>
    <m/>
    <m/>
    <m/>
    <m/>
    <m/>
    <m/>
    <e v="#REF!"/>
    <s v="SL221@tidalwaveautospa.com"/>
    <s v="Joe Chavez"/>
    <x v="3"/>
    <x v="2"/>
  </r>
  <r>
    <s v="Travis Scroggins"/>
    <s v="EXP-10012278 "/>
    <n v="32.880000000000003"/>
    <d v="2024-03-20T00:00:00"/>
    <x v="0"/>
    <s v="Wash Maintenance"/>
    <s v="Concrete Cleaner"/>
    <m/>
    <m/>
    <m/>
    <m/>
    <m/>
    <m/>
    <m/>
    <m/>
    <m/>
    <m/>
    <m/>
    <m/>
    <m/>
    <m/>
    <m/>
    <m/>
    <m/>
    <m/>
    <m/>
    <m/>
    <m/>
    <e v="#REF!"/>
    <s v="SL228@tidalwaveautospa.com"/>
    <s v="Joe Chavez"/>
    <x v="3"/>
    <x v="2"/>
  </r>
  <r>
    <s v="Travis Scroggins"/>
    <s v="EXP-10012278 "/>
    <n v="29.24"/>
    <d v="2024-03-21T00:00:00"/>
    <x v="22"/>
    <s v="Parts"/>
    <s v="hardware for site"/>
    <m/>
    <m/>
    <m/>
    <m/>
    <m/>
    <m/>
    <m/>
    <m/>
    <m/>
    <m/>
    <m/>
    <m/>
    <m/>
    <m/>
    <m/>
    <m/>
    <m/>
    <m/>
    <m/>
    <m/>
    <m/>
    <e v="#REF!"/>
    <s v="SL228@tidalwaveautospa.com"/>
    <s v="Joe Chavez"/>
    <x v="3"/>
    <x v="2"/>
  </r>
  <r>
    <s v="Travis Scroggins"/>
    <s v="EXP-10012278 "/>
    <n v="21.03"/>
    <d v="2024-03-21T00:00:00"/>
    <x v="22"/>
    <s v="Parts"/>
    <s v="elbow and fittings"/>
    <m/>
    <m/>
    <m/>
    <m/>
    <m/>
    <m/>
    <m/>
    <m/>
    <m/>
    <m/>
    <m/>
    <m/>
    <m/>
    <m/>
    <m/>
    <m/>
    <m/>
    <m/>
    <m/>
    <m/>
    <m/>
    <e v="#REF!"/>
    <s v="SL228@tidalwaveautospa.com"/>
    <s v="Joe Chavez"/>
    <x v="3"/>
    <x v="2"/>
  </r>
  <r>
    <s v="Travis Scroggins"/>
    <s v="EXP-10012278 "/>
    <n v="-24.11"/>
    <d v="2024-03-21T00:00:00"/>
    <x v="22"/>
    <s v="Parts"/>
    <s v="return wrong size fittings"/>
    <m/>
    <m/>
    <m/>
    <m/>
    <m/>
    <m/>
    <m/>
    <m/>
    <m/>
    <m/>
    <m/>
    <m/>
    <m/>
    <m/>
    <m/>
    <m/>
    <m/>
    <m/>
    <m/>
    <m/>
    <m/>
    <e v="#REF!"/>
    <s v="SL228@tidalwaveautospa.com"/>
    <s v="Joe Chavez"/>
    <x v="3"/>
    <x v="2"/>
  </r>
  <r>
    <s v="Travis Scroggins"/>
    <s v="EXP-10012278 "/>
    <n v="100.66"/>
    <d v="2024-03-23T00:00:00"/>
    <x v="0"/>
    <s v="Wash Maintenance"/>
    <s v="lime away, trash bags"/>
    <m/>
    <m/>
    <m/>
    <m/>
    <m/>
    <m/>
    <m/>
    <m/>
    <m/>
    <m/>
    <m/>
    <m/>
    <m/>
    <m/>
    <m/>
    <m/>
    <m/>
    <m/>
    <m/>
    <m/>
    <m/>
    <e v="#REF!"/>
    <s v="SL228@tidalwaveautospa.com"/>
    <s v="Joe Chavez"/>
    <x v="3"/>
    <x v="2"/>
  </r>
  <r>
    <s v="Joshua Smith"/>
    <s v="EXP-10012353 "/>
    <n v="6.35"/>
    <d v="2024-03-21T00:00:00"/>
    <x v="11"/>
    <s v="Office Supplies"/>
    <s v="2year protection plan for walkie talkies"/>
    <m/>
    <m/>
    <m/>
    <m/>
    <m/>
    <m/>
    <m/>
    <m/>
    <m/>
    <m/>
    <m/>
    <m/>
    <m/>
    <m/>
    <m/>
    <m/>
    <m/>
    <m/>
    <m/>
    <m/>
    <m/>
    <e v="#REF!"/>
    <s v="SL100@tidalwaveautospa.com"/>
    <s v="Joe Chavez"/>
    <x v="3"/>
    <x v="2"/>
  </r>
  <r>
    <s v="Joshua Smith"/>
    <s v="EXP-10012353 "/>
    <n v="59.35"/>
    <d v="2024-03-23T00:00:00"/>
    <x v="11"/>
    <s v="Office Supplies"/>
    <s v="walkie talkies"/>
    <m/>
    <m/>
    <m/>
    <m/>
    <m/>
    <m/>
    <m/>
    <m/>
    <m/>
    <m/>
    <m/>
    <m/>
    <m/>
    <m/>
    <m/>
    <m/>
    <m/>
    <m/>
    <m/>
    <m/>
    <m/>
    <e v="#REF!"/>
    <s v="SL100@tidalwaveautospa.com"/>
    <s v="Joe Chavez"/>
    <x v="3"/>
    <x v="2"/>
  </r>
  <r>
    <s v="Samantha Simpson"/>
    <s v="EXP-10012343 "/>
    <n v="51.43"/>
    <d v="2024-03-15T00:00:00"/>
    <x v="0"/>
    <s v="Wash Maintenance"/>
    <s v="paddlock for safety,luandry detergent,paper towels"/>
    <m/>
    <m/>
    <m/>
    <m/>
    <m/>
    <m/>
    <m/>
    <m/>
    <m/>
    <m/>
    <m/>
    <m/>
    <m/>
    <m/>
    <m/>
    <m/>
    <m/>
    <m/>
    <m/>
    <m/>
    <m/>
    <e v="#REF!"/>
    <s v="SL129@tidalwaveautospa.com"/>
    <s v="Joe Chavez"/>
    <x v="3"/>
    <x v="2"/>
  </r>
  <r>
    <s v="Samuel Schmidt"/>
    <s v="EXP-10012333 "/>
    <n v="66.73"/>
    <d v="2024-03-19T00:00:00"/>
    <x v="0"/>
    <s v="Wash Maintenance"/>
    <s v="Grease &amp; Miracle-Gro"/>
    <m/>
    <m/>
    <m/>
    <m/>
    <m/>
    <m/>
    <m/>
    <m/>
    <m/>
    <m/>
    <m/>
    <m/>
    <m/>
    <m/>
    <m/>
    <m/>
    <m/>
    <m/>
    <m/>
    <m/>
    <m/>
    <e v="#REF!"/>
    <s v="SL183@tidalwaveautospa.com"/>
    <s v="Joe Chavez"/>
    <x v="3"/>
    <x v="2"/>
  </r>
  <r>
    <s v="Rebecca Jones"/>
    <s v="EXP-10012310 "/>
    <n v="10.96"/>
    <d v="2024-03-20T00:00:00"/>
    <x v="0"/>
    <s v="Small Tools"/>
    <s v="wrench"/>
    <m/>
    <m/>
    <m/>
    <m/>
    <m/>
    <m/>
    <m/>
    <m/>
    <m/>
    <m/>
    <m/>
    <m/>
    <m/>
    <m/>
    <m/>
    <m/>
    <m/>
    <m/>
    <m/>
    <m/>
    <m/>
    <e v="#REF!"/>
    <s v="SL182@tidalwaveautospa.com"/>
    <s v="Joe Chavez"/>
    <x v="3"/>
    <x v="2"/>
  </r>
  <r>
    <s v="Rebecca Jones"/>
    <s v="EXP-10012310 "/>
    <n v="160.94999999999999"/>
    <d v="2024-03-21T00:00:00"/>
    <x v="0"/>
    <s v="Wash Maintenance"/>
    <s v="C3 for cleaning"/>
    <m/>
    <m/>
    <m/>
    <m/>
    <m/>
    <m/>
    <m/>
    <m/>
    <m/>
    <m/>
    <m/>
    <m/>
    <m/>
    <m/>
    <m/>
    <m/>
    <m/>
    <m/>
    <m/>
    <m/>
    <m/>
    <e v="#REF!"/>
    <s v="SL182@tidalwaveautospa.com"/>
    <s v="Joe Chavez"/>
    <x v="3"/>
    <x v="2"/>
  </r>
  <r>
    <s v="Marcus Stowell"/>
    <s v="EXP-10012371 "/>
    <n v="30.09"/>
    <d v="2024-03-07T00:00:00"/>
    <x v="0"/>
    <s v="Small Tools"/>
    <s v="Pole for brushes"/>
    <m/>
    <m/>
    <m/>
    <m/>
    <m/>
    <m/>
    <m/>
    <m/>
    <m/>
    <m/>
    <m/>
    <m/>
    <m/>
    <m/>
    <m/>
    <m/>
    <m/>
    <m/>
    <m/>
    <m/>
    <m/>
    <e v="#REF!"/>
    <s v="SL229@tidalwaveautospa.com"/>
    <s v="Ricky Doyle"/>
    <x v="3"/>
    <x v="2"/>
  </r>
  <r>
    <s v="Marcus Stowell"/>
    <s v="EXP-10012371 "/>
    <n v="89.68"/>
    <d v="2024-03-21T00:00:00"/>
    <x v="0"/>
    <s v="Wash Maintenance"/>
    <s v="Bungie cords, grease gun"/>
    <m/>
    <m/>
    <m/>
    <m/>
    <m/>
    <m/>
    <m/>
    <m/>
    <m/>
    <m/>
    <m/>
    <m/>
    <m/>
    <m/>
    <m/>
    <m/>
    <m/>
    <m/>
    <m/>
    <m/>
    <m/>
    <e v="#REF!"/>
    <s v="SL229@tidalwaveautospa.com"/>
    <s v="Ricky Doyle"/>
    <x v="3"/>
    <x v="2"/>
  </r>
  <r>
    <s v="Samantha Hackney"/>
    <s v="EXP-10012347 "/>
    <n v="12.1"/>
    <d v="2024-03-01T00:00:00"/>
    <x v="0"/>
    <s v="Wash Maintenance"/>
    <s v="Dawn"/>
    <m/>
    <m/>
    <m/>
    <m/>
    <m/>
    <m/>
    <m/>
    <m/>
    <m/>
    <m/>
    <m/>
    <m/>
    <m/>
    <m/>
    <m/>
    <m/>
    <m/>
    <m/>
    <m/>
    <m/>
    <m/>
    <e v="#REF!"/>
    <s v="SL192@tidalwaveautospa.com"/>
    <s v="Ricky Doyle"/>
    <x v="3"/>
    <x v="2"/>
  </r>
  <r>
    <s v="Samantha Hackney"/>
    <s v="EXP-10012347 "/>
    <n v="15.48"/>
    <d v="2024-03-23T00:00:00"/>
    <x v="9"/>
    <s v="Snacks"/>
    <s v="5 gal water jug refills"/>
    <m/>
    <m/>
    <m/>
    <m/>
    <m/>
    <m/>
    <m/>
    <m/>
    <m/>
    <m/>
    <m/>
    <m/>
    <m/>
    <m/>
    <m/>
    <m/>
    <m/>
    <m/>
    <m/>
    <m/>
    <m/>
    <e v="#REF!"/>
    <s v="SL192@tidalwaveautospa.com"/>
    <s v="Ricky Doyle"/>
    <x v="3"/>
    <x v="2"/>
  </r>
  <r>
    <s v="Samantha Hackney"/>
    <s v="EXP-10012347 "/>
    <n v="61.92"/>
    <d v="2024-03-24T00:00:00"/>
    <x v="0"/>
    <s v="Itemized"/>
    <s v="Itwmized for office supplies and small tools"/>
    <m/>
    <m/>
    <m/>
    <m/>
    <m/>
    <m/>
    <m/>
    <m/>
    <m/>
    <m/>
    <m/>
    <m/>
    <m/>
    <m/>
    <m/>
    <m/>
    <m/>
    <m/>
    <m/>
    <m/>
    <m/>
    <e v="#REF!"/>
    <s v="SL192@tidalwaveautospa.com"/>
    <s v="Ricky Doyle"/>
    <x v="3"/>
    <x v="2"/>
  </r>
  <r>
    <s v="Michael Miller"/>
    <s v="EXP-10012119 "/>
    <n v="19.670000000000002"/>
    <d v="2024-02-15T00:00:00"/>
    <x v="8"/>
    <s v="Snacks"/>
    <s v="water for associates"/>
    <m/>
    <m/>
    <m/>
    <m/>
    <m/>
    <m/>
    <m/>
    <m/>
    <m/>
    <m/>
    <m/>
    <m/>
    <m/>
    <m/>
    <m/>
    <m/>
    <m/>
    <m/>
    <m/>
    <m/>
    <m/>
    <e v="#REF!"/>
    <s v="SL55@tidalwaveautospa.com"/>
    <s v="Wesley Kurtz"/>
    <x v="3"/>
    <x v="2"/>
  </r>
  <r>
    <s v="Michael Miller"/>
    <s v="EXP-10012119 "/>
    <n v="14.85"/>
    <d v="2024-02-20T00:00:00"/>
    <x v="10"/>
    <s v="Wash Maintenance"/>
    <s v="union to repair hose leak"/>
    <m/>
    <m/>
    <m/>
    <m/>
    <m/>
    <m/>
    <m/>
    <m/>
    <m/>
    <m/>
    <m/>
    <m/>
    <m/>
    <m/>
    <m/>
    <m/>
    <m/>
    <m/>
    <m/>
    <m/>
    <m/>
    <e v="#REF!"/>
    <s v="SL55@tidalwaveautospa.com"/>
    <s v="Wesley Kurtz"/>
    <x v="3"/>
    <x v="2"/>
  </r>
  <r>
    <s v="Michael Miller"/>
    <s v="EXP-10012119 "/>
    <n v="77.150000000000006"/>
    <d v="2024-02-23T00:00:00"/>
    <x v="14"/>
    <s v="Parts"/>
    <s v="wheels for trash can"/>
    <m/>
    <m/>
    <m/>
    <m/>
    <m/>
    <m/>
    <m/>
    <m/>
    <m/>
    <m/>
    <m/>
    <m/>
    <m/>
    <m/>
    <m/>
    <m/>
    <m/>
    <m/>
    <m/>
    <m/>
    <m/>
    <e v="#REF!"/>
    <s v="SL55@tidalwaveautospa.com"/>
    <s v="Wesley Kurtz"/>
    <x v="3"/>
    <x v="2"/>
  </r>
  <r>
    <s v="Michael Miller"/>
    <s v="EXP-10012119 "/>
    <n v="39.58"/>
    <d v="2024-02-28T00:00:00"/>
    <x v="22"/>
    <s v="Equipment"/>
    <s v="protection plan for surface washer"/>
    <m/>
    <m/>
    <m/>
    <m/>
    <m/>
    <m/>
    <m/>
    <m/>
    <m/>
    <m/>
    <m/>
    <m/>
    <m/>
    <m/>
    <m/>
    <m/>
    <m/>
    <m/>
    <m/>
    <m/>
    <m/>
    <e v="#REF!"/>
    <s v="SL55@tidalwaveautospa.com"/>
    <s v="Wesley Kurtz"/>
    <x v="3"/>
    <x v="2"/>
  </r>
  <r>
    <s v="Michael Miller"/>
    <s v="EXP-10012119 "/>
    <n v="301.72000000000003"/>
    <d v="2024-02-29T00:00:00"/>
    <x v="6"/>
    <s v="Equipment"/>
    <s v="surface pressure washer"/>
    <m/>
    <m/>
    <m/>
    <m/>
    <m/>
    <m/>
    <m/>
    <m/>
    <m/>
    <m/>
    <m/>
    <m/>
    <m/>
    <m/>
    <m/>
    <m/>
    <m/>
    <m/>
    <m/>
    <m/>
    <m/>
    <e v="#REF!"/>
    <s v="SL55@tidalwaveautospa.com"/>
    <s v="Wesley Kurtz"/>
    <x v="3"/>
    <x v="2"/>
  </r>
  <r>
    <s v="Michael Miller"/>
    <s v="EXP-10012119 "/>
    <n v="21.74"/>
    <d v="2024-03-01T00:00:00"/>
    <x v="0"/>
    <s v="Wash Maintenance"/>
    <s v="dish detergent for cleaning windows"/>
    <m/>
    <m/>
    <m/>
    <m/>
    <m/>
    <m/>
    <m/>
    <m/>
    <m/>
    <m/>
    <m/>
    <m/>
    <m/>
    <m/>
    <m/>
    <m/>
    <m/>
    <m/>
    <m/>
    <m/>
    <m/>
    <e v="#REF!"/>
    <s v="SL55@tidalwaveautospa.com"/>
    <s v="Wesley Kurtz"/>
    <x v="3"/>
    <x v="2"/>
  </r>
  <r>
    <s v="Michael Miller"/>
    <s v="EXP-10012119 "/>
    <n v="121.87"/>
    <d v="2024-03-04T00:00:00"/>
    <x v="0"/>
    <s v="Wash Maintenance"/>
    <s v="100 ft.roll of hydraulic hose"/>
    <m/>
    <m/>
    <m/>
    <m/>
    <m/>
    <m/>
    <m/>
    <m/>
    <m/>
    <m/>
    <m/>
    <m/>
    <m/>
    <m/>
    <m/>
    <m/>
    <m/>
    <m/>
    <m/>
    <m/>
    <m/>
    <e v="#REF!"/>
    <s v="SL55@tidalwaveautospa.com"/>
    <s v="Wesley Kurtz"/>
    <x v="3"/>
    <x v="2"/>
  </r>
  <r>
    <s v="Michael Miller"/>
    <s v="EXP-10012119 "/>
    <n v="45.64"/>
    <d v="2024-03-05T00:00:00"/>
    <x v="1"/>
    <s v="Wash Maintenance"/>
    <s v="had hose made for pressure washer"/>
    <m/>
    <m/>
    <m/>
    <m/>
    <m/>
    <m/>
    <m/>
    <m/>
    <m/>
    <m/>
    <m/>
    <m/>
    <m/>
    <m/>
    <m/>
    <m/>
    <m/>
    <m/>
    <m/>
    <m/>
    <m/>
    <e v="#REF!"/>
    <s v="SL55@tidalwaveautospa.com"/>
    <s v="Wesley Kurtz"/>
    <x v="3"/>
    <x v="2"/>
  </r>
  <r>
    <s v="Michael Miller"/>
    <s v="EXP-10012119 "/>
    <n v="12.48"/>
    <d v="2024-03-09T00:00:00"/>
    <x v="16"/>
    <s v="Parts"/>
    <s v="bushing, PB blaster"/>
    <m/>
    <m/>
    <m/>
    <m/>
    <m/>
    <m/>
    <m/>
    <m/>
    <m/>
    <m/>
    <m/>
    <m/>
    <m/>
    <m/>
    <m/>
    <m/>
    <m/>
    <m/>
    <m/>
    <m/>
    <m/>
    <e v="#REF!"/>
    <s v="SL55@tidalwaveautospa.com"/>
    <s v="Wesley Kurtz"/>
    <x v="3"/>
    <x v="2"/>
  </r>
  <r>
    <s v="Michael Miller"/>
    <s v="EXP-10012119 "/>
    <n v="19.670000000000002"/>
    <d v="2024-03-17T00:00:00"/>
    <x v="8"/>
    <s v="Snacks"/>
    <s v="water for associates"/>
    <m/>
    <m/>
    <m/>
    <m/>
    <m/>
    <m/>
    <m/>
    <m/>
    <m/>
    <m/>
    <m/>
    <m/>
    <m/>
    <m/>
    <m/>
    <m/>
    <m/>
    <m/>
    <m/>
    <m/>
    <m/>
    <e v="#REF!"/>
    <s v="SL55@tidalwaveautospa.com"/>
    <s v="Wesley Kurtz"/>
    <x v="3"/>
    <x v="2"/>
  </r>
  <r>
    <s v="Blake Akins"/>
    <s v="EXP-10012298 "/>
    <n v="242.18"/>
    <d v="2023-11-22T00:00:00"/>
    <x v="10"/>
    <s v="Wash Maintenance"/>
    <s v="straps gloves Dawn vinegar ETC"/>
    <m/>
    <m/>
    <m/>
    <m/>
    <m/>
    <m/>
    <m/>
    <m/>
    <m/>
    <m/>
    <m/>
    <m/>
    <m/>
    <m/>
    <m/>
    <m/>
    <m/>
    <m/>
    <m/>
    <m/>
    <m/>
    <e v="#REF!"/>
    <s v="SL112@tidalwaveautospa.com"/>
    <s v="Cory Cummings"/>
    <x v="3"/>
    <x v="2"/>
  </r>
  <r>
    <s v="Blake Akins"/>
    <s v="EXP-10012298 "/>
    <n v="231.69"/>
    <d v="2024-01-02T00:00:00"/>
    <x v="10"/>
    <s v="Wash Maintenance"/>
    <s v="stepping stones pipe supplies etc"/>
    <m/>
    <m/>
    <m/>
    <m/>
    <m/>
    <m/>
    <m/>
    <m/>
    <m/>
    <m/>
    <m/>
    <m/>
    <m/>
    <m/>
    <m/>
    <m/>
    <m/>
    <m/>
    <m/>
    <m/>
    <m/>
    <e v="#REF!"/>
    <s v="SL112@tidalwaveautospa.com"/>
    <s v="Cory Cummings"/>
    <x v="3"/>
    <x v="2"/>
  </r>
  <r>
    <s v="Blake Akins"/>
    <s v="EXP-10012298 "/>
    <n v="32.68"/>
    <d v="2024-01-30T00:00:00"/>
    <x v="10"/>
    <s v="Wash Maintenance"/>
    <s v="Detergent"/>
    <m/>
    <m/>
    <m/>
    <m/>
    <m/>
    <m/>
    <m/>
    <m/>
    <m/>
    <m/>
    <m/>
    <m/>
    <m/>
    <m/>
    <m/>
    <m/>
    <m/>
    <m/>
    <m/>
    <m/>
    <m/>
    <e v="#REF!"/>
    <s v="SL112@tidalwaveautospa.com"/>
    <s v="Cory Cummings"/>
    <x v="3"/>
    <x v="2"/>
  </r>
  <r>
    <s v="Blake Akins"/>
    <s v="EXP-10012298 "/>
    <n v="111.42"/>
    <d v="2024-02-06T00:00:00"/>
    <x v="10"/>
    <s v="Wash Maintenance"/>
    <s v="Gloves bottles"/>
    <m/>
    <m/>
    <m/>
    <m/>
    <m/>
    <m/>
    <m/>
    <m/>
    <m/>
    <m/>
    <m/>
    <m/>
    <m/>
    <m/>
    <m/>
    <m/>
    <m/>
    <m/>
    <m/>
    <m/>
    <m/>
    <e v="#REF!"/>
    <s v="SL112@tidalwaveautospa.com"/>
    <s v="Cory Cummings"/>
    <x v="3"/>
    <x v="2"/>
  </r>
  <r>
    <s v="Blake Akins"/>
    <s v="EXP-10012298 "/>
    <n v="48"/>
    <d v="2024-02-08T00:00:00"/>
    <x v="10"/>
    <s v="Wash Maintenance"/>
    <s v="Dawn Vinegar"/>
    <m/>
    <m/>
    <m/>
    <m/>
    <m/>
    <m/>
    <m/>
    <m/>
    <m/>
    <m/>
    <m/>
    <m/>
    <m/>
    <m/>
    <m/>
    <m/>
    <m/>
    <m/>
    <m/>
    <m/>
    <m/>
    <e v="#REF!"/>
    <s v="SL112@tidalwaveautospa.com"/>
    <s v="Cory Cummings"/>
    <x v="3"/>
    <x v="2"/>
  </r>
  <r>
    <s v="Blake Akins"/>
    <s v="EXP-10012298 "/>
    <n v="118.46"/>
    <d v="2024-02-14T00:00:00"/>
    <x v="10"/>
    <s v="Office Supplies"/>
    <s v="toilet paper dust pan supplies ETC"/>
    <m/>
    <m/>
    <m/>
    <m/>
    <m/>
    <m/>
    <m/>
    <m/>
    <m/>
    <m/>
    <m/>
    <m/>
    <m/>
    <m/>
    <m/>
    <m/>
    <m/>
    <m/>
    <m/>
    <m/>
    <m/>
    <e v="#REF!"/>
    <s v="SL112@tidalwaveautospa.com"/>
    <s v="Cory Cummings"/>
    <x v="3"/>
    <x v="2"/>
  </r>
  <r>
    <s v="Blake Akins"/>
    <s v="EXP-10012298 "/>
    <n v="176.14"/>
    <d v="2024-03-01T00:00:00"/>
    <x v="10"/>
    <s v="Wash Maintenance"/>
    <s v="spray bottles dawn gloves supplies"/>
    <m/>
    <m/>
    <m/>
    <m/>
    <m/>
    <m/>
    <m/>
    <m/>
    <m/>
    <m/>
    <m/>
    <m/>
    <m/>
    <m/>
    <m/>
    <m/>
    <m/>
    <m/>
    <m/>
    <m/>
    <m/>
    <e v="#REF!"/>
    <s v="SL112@tidalwaveautospa.com"/>
    <s v="Cory Cummings"/>
    <x v="3"/>
    <x v="2"/>
  </r>
  <r>
    <s v="Blake Akins"/>
    <s v="EXP-10012298 "/>
    <n v="416.78"/>
    <d v="2024-03-08T00:00:00"/>
    <x v="10"/>
    <s v="Office Furniture"/>
    <s v="shelving for organization in the back"/>
    <m/>
    <m/>
    <m/>
    <m/>
    <m/>
    <m/>
    <m/>
    <m/>
    <m/>
    <m/>
    <m/>
    <m/>
    <m/>
    <m/>
    <m/>
    <m/>
    <m/>
    <m/>
    <m/>
    <m/>
    <m/>
    <e v="#REF!"/>
    <s v="SL112@tidalwaveautospa.com"/>
    <s v="Cory Cummings"/>
    <x v="3"/>
    <x v="2"/>
  </r>
  <r>
    <s v="Kyle Rovansek"/>
    <s v="EXP-10012362 "/>
    <n v="13.99"/>
    <d v="2024-02-28T00:00:00"/>
    <x v="0"/>
    <s v="Office Supplies"/>
    <s v="cleaning supplies. work vehicle"/>
    <m/>
    <m/>
    <m/>
    <m/>
    <m/>
    <m/>
    <m/>
    <m/>
    <m/>
    <m/>
    <m/>
    <m/>
    <m/>
    <m/>
    <m/>
    <m/>
    <m/>
    <m/>
    <m/>
    <m/>
    <m/>
    <e v="#REF!"/>
    <s v="kyle.rovansek@tidalwaveautospa.com"/>
    <s v="Bruce Maxwell"/>
    <x v="3"/>
    <x v="2"/>
  </r>
  <r>
    <s v="Kyle Rovansek"/>
    <s v="EXP-10012362 "/>
    <n v="9.31"/>
    <d v="2024-02-28T00:00:00"/>
    <x v="0"/>
    <s v="Office Supplies"/>
    <s v="cleaning supplies work vehicle"/>
    <m/>
    <m/>
    <m/>
    <m/>
    <m/>
    <m/>
    <m/>
    <m/>
    <m/>
    <m/>
    <m/>
    <m/>
    <m/>
    <m/>
    <m/>
    <m/>
    <m/>
    <m/>
    <m/>
    <m/>
    <m/>
    <e v="#REF!"/>
    <s v="kyle.rovansek@tidalwaveautospa.com"/>
    <s v="Bruce Maxwell"/>
    <x v="3"/>
    <x v="2"/>
  </r>
  <r>
    <s v="Kyle Rovansek"/>
    <s v="EXP-10012362 "/>
    <n v="846.94"/>
    <d v="2024-03-08T00:00:00"/>
    <x v="6"/>
    <s v="Equipment"/>
    <s v="pressure washer. charge to s marietta pkwy"/>
    <m/>
    <m/>
    <m/>
    <m/>
    <m/>
    <m/>
    <m/>
    <m/>
    <m/>
    <m/>
    <m/>
    <m/>
    <m/>
    <m/>
    <m/>
    <m/>
    <m/>
    <m/>
    <m/>
    <m/>
    <m/>
    <e v="#REF!"/>
    <s v="kyle.rovansek@tidalwaveautospa.com"/>
    <s v="Bruce Maxwell"/>
    <x v="3"/>
    <x v="2"/>
  </r>
  <r>
    <s v="Kyle Rovansek"/>
    <s v="EXP-10012362 "/>
    <n v="504.94"/>
    <d v="2024-03-08T00:00:00"/>
    <x v="0"/>
    <s v="Office Supplies"/>
    <s v="GC foe interim charge to S Marietta Pkwy"/>
    <m/>
    <m/>
    <m/>
    <m/>
    <m/>
    <m/>
    <m/>
    <m/>
    <m/>
    <m/>
    <m/>
    <m/>
    <m/>
    <m/>
    <m/>
    <m/>
    <m/>
    <m/>
    <m/>
    <m/>
    <m/>
    <e v="#REF!"/>
    <s v="kyle.rovansek@tidalwaveautospa.com"/>
    <s v="Bruce Maxwell"/>
    <x v="3"/>
    <x v="2"/>
  </r>
  <r>
    <s v="Tristan Luther"/>
    <s v="EXP-10012397 "/>
    <n v="39.96"/>
    <d v="2024-03-02T00:00:00"/>
    <x v="0"/>
    <s v="Wash Maintenance"/>
    <s v="Cleaning Supplies"/>
    <m/>
    <m/>
    <m/>
    <m/>
    <m/>
    <m/>
    <m/>
    <m/>
    <m/>
    <m/>
    <m/>
    <m/>
    <m/>
    <m/>
    <m/>
    <m/>
    <m/>
    <m/>
    <m/>
    <m/>
    <m/>
    <e v="#REF!"/>
    <s v="SL35@tidalwaveautospa.com"/>
    <s v="Kyle Rovansek"/>
    <x v="3"/>
    <x v="2"/>
  </r>
  <r>
    <s v="Tristan Luther"/>
    <s v="EXP-10012397 "/>
    <n v="95.89"/>
    <d v="2024-03-06T00:00:00"/>
    <x v="0"/>
    <s v="Wash Maintenance"/>
    <s v="degreaser, grease gun, grease"/>
    <m/>
    <m/>
    <m/>
    <m/>
    <m/>
    <m/>
    <m/>
    <m/>
    <m/>
    <m/>
    <m/>
    <m/>
    <m/>
    <m/>
    <m/>
    <m/>
    <m/>
    <m/>
    <m/>
    <m/>
    <m/>
    <e v="#REF!"/>
    <s v="SL35@tidalwaveautospa.com"/>
    <s v="Kyle Rovansek"/>
    <x v="3"/>
    <x v="2"/>
  </r>
  <r>
    <s v="Tristan Luther"/>
    <s v="EXP-10012397 "/>
    <n v="32.28"/>
    <d v="2024-03-07T00:00:00"/>
    <x v="0"/>
    <s v="Wash Maintenance"/>
    <s v="pump oil, concrete cleaner"/>
    <m/>
    <m/>
    <m/>
    <m/>
    <m/>
    <m/>
    <m/>
    <m/>
    <m/>
    <m/>
    <m/>
    <m/>
    <m/>
    <m/>
    <m/>
    <m/>
    <m/>
    <m/>
    <m/>
    <m/>
    <m/>
    <e v="#REF!"/>
    <s v="SL35@tidalwaveautospa.com"/>
    <s v="Kyle Rovansek"/>
    <x v="3"/>
    <x v="2"/>
  </r>
  <r>
    <s v="Tristan Luther"/>
    <s v="EXP-10012397 "/>
    <n v="56.92"/>
    <d v="2024-03-07T00:00:00"/>
    <x v="0"/>
    <s v="Itemized"/>
    <s v="mulch, handsoap, fittings, grease"/>
    <n v="32.94"/>
    <s v="Parts"/>
    <s v="QC Fittings"/>
    <n v="7.12"/>
    <s v="Office Supplies"/>
    <s v="handsoap"/>
    <n v="6.98"/>
    <s v="Wash Maintenance"/>
    <s v="grease"/>
    <n v="9.8800000000000061"/>
    <s v="Landscaping"/>
    <s v="mulch"/>
    <m/>
    <m/>
    <m/>
    <m/>
    <m/>
    <m/>
    <m/>
    <m/>
    <m/>
    <e v="#REF!"/>
    <s v="SL35@tidalwaveautospa.com"/>
    <s v="Kyle Rovansek"/>
    <x v="3"/>
    <x v="2"/>
  </r>
  <r>
    <s v="Tristan Luther"/>
    <s v="EXP-10012397 "/>
    <n v="57.55"/>
    <d v="2024-03-09T00:00:00"/>
    <x v="0"/>
    <s v="Safety Supplies"/>
    <s v="Gloves"/>
    <m/>
    <m/>
    <m/>
    <m/>
    <m/>
    <m/>
    <m/>
    <m/>
    <m/>
    <m/>
    <m/>
    <m/>
    <m/>
    <m/>
    <m/>
    <m/>
    <m/>
    <m/>
    <m/>
    <m/>
    <m/>
    <e v="#REF!"/>
    <s v="SL35@tidalwaveautospa.com"/>
    <s v="Kyle Rovansek"/>
    <x v="3"/>
    <x v="2"/>
  </r>
  <r>
    <s v="Tristan Luther"/>
    <s v="EXP-10012397 "/>
    <n v="23.62"/>
    <d v="2024-03-14T00:00:00"/>
    <x v="0"/>
    <s v="Wash Maintenance"/>
    <s v="Cleaning Supplies"/>
    <m/>
    <m/>
    <m/>
    <m/>
    <m/>
    <m/>
    <m/>
    <m/>
    <m/>
    <m/>
    <m/>
    <m/>
    <m/>
    <m/>
    <m/>
    <m/>
    <m/>
    <m/>
    <m/>
    <m/>
    <m/>
    <e v="#REF!"/>
    <s v="SL35@tidalwaveautospa.com"/>
    <s v="Kyle Rovansek"/>
    <x v="3"/>
    <x v="2"/>
  </r>
  <r>
    <s v="Tristan Luther"/>
    <s v="EXP-10012397 "/>
    <n v="122.92"/>
    <d v="2024-03-20T00:00:00"/>
    <x v="0"/>
    <s v="Wash Maintenance"/>
    <s v="mr clean eraser, dawn"/>
    <m/>
    <m/>
    <m/>
    <m/>
    <m/>
    <m/>
    <m/>
    <m/>
    <m/>
    <m/>
    <m/>
    <m/>
    <m/>
    <m/>
    <m/>
    <m/>
    <m/>
    <m/>
    <m/>
    <m/>
    <m/>
    <e v="#REF!"/>
    <s v="SL35@tidalwaveautospa.com"/>
    <s v="Kyle Rovansek"/>
    <x v="3"/>
    <x v="2"/>
  </r>
  <r>
    <s v="Tristan Luther"/>
    <s v="EXP-10012397 "/>
    <n v="82.84"/>
    <d v="2024-03-21T00:00:00"/>
    <x v="0"/>
    <s v="Wash Maintenance"/>
    <s v="cleaning supplies"/>
    <m/>
    <m/>
    <m/>
    <m/>
    <m/>
    <m/>
    <m/>
    <m/>
    <m/>
    <m/>
    <m/>
    <m/>
    <m/>
    <m/>
    <m/>
    <m/>
    <m/>
    <m/>
    <m/>
    <m/>
    <m/>
    <e v="#REF!"/>
    <s v="SL35@tidalwaveautospa.com"/>
    <s v="Kyle Rovansek"/>
    <x v="3"/>
    <x v="2"/>
  </r>
  <r>
    <s v="Tristan Luther"/>
    <s v="EXP-10012397 "/>
    <n v="50.27"/>
    <d v="2024-03-22T00:00:00"/>
    <x v="0"/>
    <s v="Wash Maintenance"/>
    <s v="nozzle, mulch"/>
    <m/>
    <m/>
    <m/>
    <m/>
    <m/>
    <m/>
    <m/>
    <m/>
    <m/>
    <m/>
    <m/>
    <m/>
    <m/>
    <m/>
    <m/>
    <m/>
    <m/>
    <m/>
    <m/>
    <m/>
    <m/>
    <e v="#REF!"/>
    <s v="SL35@tidalwaveautospa.com"/>
    <s v="Kyle Rovansek"/>
    <x v="3"/>
    <x v="2"/>
  </r>
  <r>
    <s v="Tristan Luther"/>
    <s v="EXP-10012395 "/>
    <n v="505.95"/>
    <d v="2024-03-02T00:00:00"/>
    <x v="0"/>
    <s v="Office Supplies"/>
    <s v="Gift Card for Myles West Marietta (Interim Card)"/>
    <m/>
    <m/>
    <m/>
    <m/>
    <m/>
    <m/>
    <m/>
    <m/>
    <m/>
    <m/>
    <m/>
    <m/>
    <m/>
    <m/>
    <m/>
    <m/>
    <m/>
    <m/>
    <m/>
    <m/>
    <m/>
    <e v="#REF!"/>
    <s v="SL35@tidalwaveautospa.com"/>
    <s v="Kyle Rovansek"/>
    <x v="3"/>
    <x v="2"/>
  </r>
  <r>
    <s v="Tristan Luther"/>
    <s v="EXP-10012395 "/>
    <n v="505.95"/>
    <d v="2024-03-16T00:00:00"/>
    <x v="0"/>
    <s v="Office Supplies"/>
    <s v="Gift Card for Myles South Marietta (Interim Card)"/>
    <m/>
    <m/>
    <m/>
    <m/>
    <m/>
    <m/>
    <m/>
    <m/>
    <m/>
    <m/>
    <m/>
    <m/>
    <m/>
    <m/>
    <m/>
    <m/>
    <m/>
    <m/>
    <m/>
    <m/>
    <m/>
    <e v="#REF!"/>
    <s v="SL35@tidalwaveautospa.com"/>
    <s v="Kyle Rovansek"/>
    <x v="3"/>
    <x v="2"/>
  </r>
  <r>
    <s v="Anthony Mazzella"/>
    <s v="EXP-10012398 "/>
    <n v="284.54000000000002"/>
    <d v="2024-03-26T00:00:00"/>
    <x v="45"/>
    <s v="Wash Maintenance"/>
    <s v="water. salt for softener,tissue, gloves"/>
    <m/>
    <m/>
    <m/>
    <m/>
    <m/>
    <m/>
    <m/>
    <m/>
    <m/>
    <m/>
    <m/>
    <m/>
    <m/>
    <m/>
    <m/>
    <m/>
    <m/>
    <m/>
    <m/>
    <m/>
    <m/>
    <e v="#REF!"/>
    <s v="SL271@tidalwaveautospa.com"/>
    <s v="Wesley Kurtz"/>
    <x v="3"/>
    <x v="2"/>
  </r>
  <r>
    <s v="Michael Dodge"/>
    <s v="EXP-10012403 "/>
    <n v="31.34"/>
    <d v="2024-03-26T00:00:00"/>
    <x v="2"/>
    <s v="Plumbing Expense"/>
    <s v="Irby plumbing repair"/>
    <m/>
    <m/>
    <m/>
    <m/>
    <m/>
    <m/>
    <m/>
    <m/>
    <m/>
    <m/>
    <m/>
    <m/>
    <m/>
    <m/>
    <m/>
    <m/>
    <m/>
    <m/>
    <m/>
    <m/>
    <m/>
    <e v="#REF!"/>
    <s v="dodge@twavelead.com"/>
    <s v="Bruce Maxwell"/>
    <x v="3"/>
    <x v="2"/>
  </r>
  <r>
    <s v="Stephanie Ratcliffe"/>
    <s v="EXP-10012303 "/>
    <n v="252.91"/>
    <d v="2024-03-21T00:00:00"/>
    <x v="55"/>
    <s v="Car Rental"/>
    <s v="rental car for car wash college"/>
    <m/>
    <m/>
    <m/>
    <m/>
    <m/>
    <m/>
    <m/>
    <m/>
    <m/>
    <m/>
    <m/>
    <m/>
    <m/>
    <m/>
    <m/>
    <m/>
    <m/>
    <m/>
    <m/>
    <m/>
    <m/>
    <e v="#REF!"/>
    <s v="SL247@tidalwaveautospa.com"/>
    <s v="Derek Schillinger"/>
    <x v="3"/>
    <x v="2"/>
  </r>
  <r>
    <s v="Katherine Hockaday"/>
    <s v="EXP-10012354 "/>
    <n v="75.760000000000005"/>
    <d v="2023-12-01T00:00:00"/>
    <x v="0"/>
    <s v="Small Tools"/>
    <s v="Tools"/>
    <m/>
    <m/>
    <m/>
    <m/>
    <m/>
    <m/>
    <m/>
    <m/>
    <m/>
    <m/>
    <m/>
    <m/>
    <m/>
    <m/>
    <m/>
    <m/>
    <m/>
    <m/>
    <m/>
    <m/>
    <m/>
    <e v="#REF!"/>
    <s v="SL239@tidalwaveautospa.com"/>
    <s v="Derek Schillinger"/>
    <x v="3"/>
    <x v="2"/>
  </r>
  <r>
    <s v="Hunt Hardin"/>
    <s v="EXP-10012419 "/>
    <n v="299.7"/>
    <d v="2024-03-25T00:00:00"/>
    <x v="48"/>
    <s v="Car Wash"/>
    <s v="Annual plan (TS) redemption testing"/>
    <m/>
    <m/>
    <m/>
    <m/>
    <m/>
    <m/>
    <m/>
    <m/>
    <m/>
    <m/>
    <m/>
    <m/>
    <m/>
    <m/>
    <m/>
    <m/>
    <m/>
    <m/>
    <m/>
    <m/>
    <m/>
    <e v="#REF!"/>
    <s v="Hunt.Hardin@twavelead.com"/>
    <s v="Laurie Chrisner"/>
    <x v="3"/>
    <x v="2"/>
  </r>
  <r>
    <s v="David Beckum"/>
    <s v="EXP-10011751 "/>
    <n v="106.51"/>
    <d v="2023-12-21T00:00:00"/>
    <x v="0"/>
    <s v="Wash Maintenance"/>
    <s v="Cleaning supplies"/>
    <m/>
    <m/>
    <m/>
    <m/>
    <m/>
    <m/>
    <m/>
    <m/>
    <m/>
    <m/>
    <m/>
    <m/>
    <m/>
    <m/>
    <m/>
    <m/>
    <m/>
    <m/>
    <m/>
    <m/>
    <m/>
    <e v="#REF!"/>
    <s v="SL250@tidalwaveautospa.com"/>
    <s v="David Foster"/>
    <x v="3"/>
    <x v="2"/>
  </r>
  <r>
    <s v="David Beckum"/>
    <s v="EXP-10011751 "/>
    <n v="255.96"/>
    <d v="2023-12-21T00:00:00"/>
    <x v="0"/>
    <s v="Wash Maintenance"/>
    <s v="Gorilla Carts - prep buckets"/>
    <m/>
    <m/>
    <m/>
    <m/>
    <m/>
    <m/>
    <m/>
    <m/>
    <m/>
    <m/>
    <m/>
    <m/>
    <m/>
    <m/>
    <m/>
    <m/>
    <m/>
    <m/>
    <m/>
    <m/>
    <m/>
    <e v="#REF!"/>
    <s v="SL250@tidalwaveautospa.com"/>
    <s v="David Foster"/>
    <x v="3"/>
    <x v="2"/>
  </r>
  <r>
    <s v="David Beckum"/>
    <s v="EXP-10011751 "/>
    <n v="83.18"/>
    <d v="2024-01-11T00:00:00"/>
    <x v="13"/>
    <s v="Office Supplies"/>
    <s v="Keys for management"/>
    <m/>
    <m/>
    <m/>
    <m/>
    <m/>
    <m/>
    <m/>
    <m/>
    <m/>
    <m/>
    <m/>
    <m/>
    <m/>
    <m/>
    <m/>
    <m/>
    <m/>
    <m/>
    <m/>
    <m/>
    <m/>
    <e v="#REF!"/>
    <s v="SL250@tidalwaveautospa.com"/>
    <s v="David Foster"/>
    <x v="3"/>
    <x v="2"/>
  </r>
  <r>
    <s v="David Beckum"/>
    <s v="EXP-10011751 "/>
    <n v="125"/>
    <d v="2024-02-22T00:00:00"/>
    <x v="32"/>
    <s v="Vehicle Damage Claims"/>
    <s v="Towing"/>
    <m/>
    <m/>
    <m/>
    <m/>
    <m/>
    <m/>
    <m/>
    <m/>
    <m/>
    <m/>
    <m/>
    <m/>
    <m/>
    <m/>
    <m/>
    <m/>
    <m/>
    <m/>
    <m/>
    <m/>
    <m/>
    <e v="#REF!"/>
    <s v="SL250@tidalwaveautospa.com"/>
    <s v="David Foster"/>
    <x v="3"/>
    <x v="2"/>
  </r>
  <r>
    <s v="David Beckum"/>
    <s v="EXP-10011751 "/>
    <n v="58.28"/>
    <d v="2024-02-27T00:00:00"/>
    <x v="0"/>
    <s v="Office Supplies"/>
    <s v="Toilet Paper"/>
    <m/>
    <m/>
    <m/>
    <m/>
    <m/>
    <m/>
    <m/>
    <m/>
    <m/>
    <m/>
    <m/>
    <m/>
    <m/>
    <m/>
    <m/>
    <m/>
    <m/>
    <m/>
    <m/>
    <m/>
    <m/>
    <e v="#REF!"/>
    <s v="SL250@tidalwaveautospa.com"/>
    <s v="David Foster"/>
    <x v="3"/>
    <x v="2"/>
  </r>
  <r>
    <s v="David Beckum"/>
    <s v="EXP-10011751 "/>
    <n v="187.33"/>
    <d v="2024-02-28T00:00:00"/>
    <x v="0"/>
    <s v="Wash Maintenance"/>
    <s v="Supplies (Cleaning)"/>
    <m/>
    <m/>
    <m/>
    <m/>
    <m/>
    <m/>
    <m/>
    <m/>
    <m/>
    <m/>
    <m/>
    <m/>
    <m/>
    <m/>
    <m/>
    <m/>
    <m/>
    <m/>
    <m/>
    <m/>
    <m/>
    <e v="#REF!"/>
    <s v="SL250@tidalwaveautospa.com"/>
    <s v="David Foster"/>
    <x v="3"/>
    <x v="2"/>
  </r>
  <r>
    <s v="Cecilia Pate"/>
    <s v="EXP-10011722 "/>
    <n v="4"/>
    <d v="2024-02-28T00:00:00"/>
    <x v="21"/>
    <s v="Professional Fees"/>
    <s v="Police report for damage to property by customer"/>
    <m/>
    <m/>
    <m/>
    <m/>
    <m/>
    <m/>
    <m/>
    <m/>
    <m/>
    <m/>
    <m/>
    <m/>
    <m/>
    <m/>
    <m/>
    <m/>
    <m/>
    <m/>
    <m/>
    <m/>
    <m/>
    <e v="#REF!"/>
    <s v="SL214@tidalwaveautospa.com"/>
    <s v="Jeff Mathis"/>
    <x v="3"/>
    <x v="2"/>
  </r>
  <r>
    <s v="Cecilia Pate"/>
    <s v="EXP-10011722 "/>
    <n v="0.12"/>
    <d v="2024-02-28T00:00:00"/>
    <x v="21"/>
    <s v="Professional Fees"/>
    <s v="Processing fee for police report"/>
    <m/>
    <m/>
    <m/>
    <m/>
    <m/>
    <m/>
    <m/>
    <m/>
    <m/>
    <m/>
    <m/>
    <m/>
    <m/>
    <m/>
    <m/>
    <m/>
    <m/>
    <m/>
    <m/>
    <m/>
    <m/>
    <e v="#REF!"/>
    <s v="SL214@tidalwaveautospa.com"/>
    <s v="Jeff Mathis"/>
    <x v="3"/>
    <x v="2"/>
  </r>
  <r>
    <s v="Cecilia Pate"/>
    <s v="EXP-10011722 "/>
    <n v="153.30000000000001"/>
    <d v="2024-03-12T00:00:00"/>
    <x v="1"/>
    <s v="Wash Maintenance"/>
    <s v="Cleaning and repair supplies"/>
    <m/>
    <m/>
    <m/>
    <m/>
    <m/>
    <m/>
    <m/>
    <m/>
    <m/>
    <m/>
    <m/>
    <m/>
    <m/>
    <m/>
    <m/>
    <m/>
    <m/>
    <m/>
    <m/>
    <m/>
    <m/>
    <e v="#REF!"/>
    <s v="SL214@tidalwaveautospa.com"/>
    <s v="Jeff Mathis"/>
    <x v="3"/>
    <x v="2"/>
  </r>
  <r>
    <s v="Jessica Peevy"/>
    <s v="EXP-10012396 "/>
    <n v="337.83"/>
    <d v="2024-03-19T00:00:00"/>
    <x v="6"/>
    <s v="Wash Maintenance"/>
    <s v="Vin,swiffer pads,sharpies, gloves"/>
    <m/>
    <m/>
    <m/>
    <m/>
    <m/>
    <m/>
    <m/>
    <m/>
    <m/>
    <m/>
    <m/>
    <m/>
    <m/>
    <m/>
    <m/>
    <m/>
    <m/>
    <m/>
    <m/>
    <m/>
    <m/>
    <e v="#REF!"/>
    <s v="SL199@tidalwaveautospa.com"/>
    <s v="Ricky Doyle"/>
    <x v="3"/>
    <x v="2"/>
  </r>
  <r>
    <s v="Jessica Peevy"/>
    <s v="EXP-10012396 "/>
    <n v="101"/>
    <d v="2024-03-24T00:00:00"/>
    <x v="11"/>
    <s v="Fuel"/>
    <s v="Gas- traveled to pick up equipment"/>
    <m/>
    <m/>
    <m/>
    <m/>
    <m/>
    <m/>
    <m/>
    <m/>
    <m/>
    <m/>
    <m/>
    <m/>
    <m/>
    <m/>
    <m/>
    <m/>
    <m/>
    <m/>
    <m/>
    <m/>
    <m/>
    <e v="#REF!"/>
    <s v="SL199@tidalwaveautospa.com"/>
    <s v="Ricky Doyle"/>
    <x v="3"/>
    <x v="2"/>
  </r>
  <r>
    <s v="Jessica Peevy"/>
    <s v="EXP-10012396 "/>
    <n v="86.19"/>
    <d v="2024-03-24T00:00:00"/>
    <x v="11"/>
    <s v="Office Furniture"/>
    <s v="Bought a shelf"/>
    <m/>
    <m/>
    <m/>
    <m/>
    <m/>
    <m/>
    <m/>
    <m/>
    <m/>
    <m/>
    <m/>
    <m/>
    <m/>
    <m/>
    <m/>
    <m/>
    <m/>
    <m/>
    <m/>
    <m/>
    <m/>
    <e v="#REF!"/>
    <s v="SL199@tidalwaveautospa.com"/>
    <s v="Ricky Doyle"/>
    <x v="3"/>
    <x v="2"/>
  </r>
  <r>
    <s v="Jessica Peevy"/>
    <s v="EXP-10012396 "/>
    <n v="108.04"/>
    <d v="2024-03-25T00:00:00"/>
    <x v="11"/>
    <s v="Itemized"/>
    <s v="hammer, jack, hex set,orange hand soap, hooks,"/>
    <n v="89.96"/>
    <s v="Small Tools"/>
    <s v="hammer, jack, hex set"/>
    <n v="18.080000000000013"/>
    <s v="Wash Maintenance"/>
    <s v="orange hand soap, hooks"/>
    <m/>
    <m/>
    <m/>
    <m/>
    <m/>
    <m/>
    <m/>
    <m/>
    <m/>
    <m/>
    <m/>
    <m/>
    <m/>
    <m/>
    <m/>
    <e v="#REF!"/>
    <s v="SL199@tidalwaveautospa.com"/>
    <s v="Ricky Doyle"/>
    <x v="3"/>
    <x v="2"/>
  </r>
  <r>
    <s v="RASHAD JONES"/>
    <s v="EXP-10012389 "/>
    <n v="24.6"/>
    <d v="2024-03-18T00:00:00"/>
    <x v="0"/>
    <s v="Wash Maintenance"/>
    <s v="Hose clamps"/>
    <m/>
    <m/>
    <m/>
    <m/>
    <m/>
    <m/>
    <m/>
    <m/>
    <m/>
    <m/>
    <m/>
    <m/>
    <m/>
    <m/>
    <m/>
    <m/>
    <m/>
    <m/>
    <m/>
    <m/>
    <m/>
    <e v="#REF!"/>
    <s v="SL186@tidalwaveautospa.com"/>
    <s v="Ricky Doyle"/>
    <x v="3"/>
    <x v="2"/>
  </r>
  <r>
    <s v="Todd Haley"/>
    <s v="EXP-10011857 "/>
    <n v="101.59"/>
    <d v="2024-02-01T00:00:00"/>
    <x v="11"/>
    <s v="Wash Maintenance"/>
    <s v="coolers for 2nd mile"/>
    <m/>
    <m/>
    <m/>
    <m/>
    <m/>
    <m/>
    <m/>
    <m/>
    <m/>
    <m/>
    <m/>
    <m/>
    <m/>
    <m/>
    <m/>
    <m/>
    <m/>
    <m/>
    <m/>
    <m/>
    <m/>
    <e v="#REF!"/>
    <s v="SL227@tidalwaveautospa.com"/>
    <s v="Michael Donnelly"/>
    <x v="3"/>
    <x v="2"/>
  </r>
  <r>
    <s v="Todd Haley"/>
    <s v="EXP-10011857 "/>
    <n v="85.56"/>
    <d v="2024-02-01T00:00:00"/>
    <x v="11"/>
    <s v="Wash Maintenance"/>
    <s v="Coolers for 2nd mile"/>
    <m/>
    <m/>
    <m/>
    <m/>
    <m/>
    <m/>
    <m/>
    <m/>
    <m/>
    <m/>
    <m/>
    <m/>
    <m/>
    <m/>
    <m/>
    <m/>
    <m/>
    <m/>
    <m/>
    <m/>
    <m/>
    <e v="#REF!"/>
    <s v="SL227@tidalwaveautospa.com"/>
    <s v="Michael Donnelly"/>
    <x v="3"/>
    <x v="2"/>
  </r>
  <r>
    <s v="Todd Haley"/>
    <s v="EXP-10011857 "/>
    <n v="337.84"/>
    <d v="2024-02-06T00:00:00"/>
    <x v="25"/>
    <s v="Office Furniture"/>
    <s v="shelves above workbench, tapcon screws, batteries, command strips, backer board for towel shelves, zip ties, tapcon bits"/>
    <m/>
    <m/>
    <m/>
    <m/>
    <m/>
    <m/>
    <m/>
    <m/>
    <m/>
    <m/>
    <m/>
    <m/>
    <m/>
    <m/>
    <m/>
    <m/>
    <m/>
    <m/>
    <m/>
    <m/>
    <m/>
    <e v="#REF!"/>
    <s v="SL227@tidalwaveautospa.com"/>
    <s v="Michael Donnelly"/>
    <x v="3"/>
    <x v="2"/>
  </r>
  <r>
    <s v="Todd Haley"/>
    <s v="EXP-10011857 "/>
    <n v="75.69"/>
    <d v="2024-02-08T00:00:00"/>
    <x v="25"/>
    <s v="Office Supplies"/>
    <s v="tapcon screws, storage shelves, storage box, level"/>
    <m/>
    <m/>
    <m/>
    <m/>
    <m/>
    <m/>
    <m/>
    <m/>
    <m/>
    <m/>
    <m/>
    <m/>
    <m/>
    <m/>
    <m/>
    <m/>
    <m/>
    <m/>
    <m/>
    <m/>
    <m/>
    <e v="#REF!"/>
    <s v="SL227@tidalwaveautospa.com"/>
    <s v="Michael Donnelly"/>
    <x v="3"/>
    <x v="2"/>
  </r>
  <r>
    <s v="Todd Haley"/>
    <s v="EXP-10011857 "/>
    <n v="108.32"/>
    <d v="2024-02-10T00:00:00"/>
    <x v="6"/>
    <s v="Small Tools"/>
    <s v="step ladder"/>
    <m/>
    <m/>
    <m/>
    <m/>
    <m/>
    <m/>
    <m/>
    <m/>
    <m/>
    <m/>
    <m/>
    <m/>
    <m/>
    <m/>
    <m/>
    <m/>
    <m/>
    <m/>
    <m/>
    <m/>
    <m/>
    <e v="#REF!"/>
    <s v="SL227@tidalwaveautospa.com"/>
    <s v="Michael Donnelly"/>
    <x v="3"/>
    <x v="2"/>
  </r>
  <r>
    <s v="Todd Haley"/>
    <s v="EXP-10011857 "/>
    <n v="1.2"/>
    <d v="2024-02-11T00:00:00"/>
    <x v="11"/>
    <s v="Wash Maintenance"/>
    <s v="transaction fee for the canadian company"/>
    <m/>
    <m/>
    <m/>
    <m/>
    <m/>
    <m/>
    <m/>
    <m/>
    <m/>
    <m/>
    <m/>
    <m/>
    <m/>
    <m/>
    <m/>
    <m/>
    <m/>
    <m/>
    <m/>
    <m/>
    <m/>
    <e v="#REF!"/>
    <s v="SL227@tidalwaveautospa.com"/>
    <s v="Michael Donnelly"/>
    <x v="3"/>
    <x v="2"/>
  </r>
  <r>
    <s v="Todd Haley"/>
    <s v="EXP-10011857 "/>
    <n v="120"/>
    <d v="2024-02-11T00:00:00"/>
    <x v="11"/>
    <s v="Wash Maintenance"/>
    <s v="cart for hose reel"/>
    <m/>
    <m/>
    <m/>
    <m/>
    <m/>
    <m/>
    <m/>
    <m/>
    <m/>
    <m/>
    <m/>
    <m/>
    <m/>
    <m/>
    <m/>
    <m/>
    <m/>
    <m/>
    <m/>
    <m/>
    <m/>
    <e v="#REF!"/>
    <s v="SL227@tidalwaveautospa.com"/>
    <s v="Michael Donnelly"/>
    <x v="3"/>
    <x v="2"/>
  </r>
  <r>
    <s v="Todd Haley"/>
    <s v="EXP-10011857 "/>
    <n v="60.28"/>
    <d v="2024-02-12T00:00:00"/>
    <x v="6"/>
    <s v="Parts"/>
    <s v="couplers for pressure hoses and teflon tape"/>
    <m/>
    <m/>
    <m/>
    <m/>
    <m/>
    <m/>
    <m/>
    <m/>
    <m/>
    <m/>
    <m/>
    <m/>
    <m/>
    <m/>
    <m/>
    <m/>
    <m/>
    <m/>
    <m/>
    <m/>
    <m/>
    <e v="#REF!"/>
    <s v="SL227@tidalwaveautospa.com"/>
    <s v="Michael Donnelly"/>
    <x v="3"/>
    <x v="2"/>
  </r>
  <r>
    <s v="Todd Haley"/>
    <s v="EXP-10011857 "/>
    <n v="105.78"/>
    <d v="2024-02-12T00:00:00"/>
    <x v="6"/>
    <s v="Parts"/>
    <s v="quick  couplers for pressure hoses and straps for 2nd mile carts"/>
    <m/>
    <m/>
    <m/>
    <m/>
    <m/>
    <m/>
    <m/>
    <m/>
    <m/>
    <m/>
    <m/>
    <m/>
    <m/>
    <m/>
    <m/>
    <m/>
    <m/>
    <m/>
    <m/>
    <m/>
    <m/>
    <e v="#REF!"/>
    <s v="SL227@tidalwaveautospa.com"/>
    <s v="Michael Donnelly"/>
    <x v="3"/>
    <x v="2"/>
  </r>
  <r>
    <s v="Todd Haley"/>
    <s v="EXP-10011857 "/>
    <n v="76.62"/>
    <d v="2024-02-14T00:00:00"/>
    <x v="6"/>
    <s v="Pit Pumping"/>
    <s v="boots for trench cleaning"/>
    <m/>
    <m/>
    <m/>
    <m/>
    <m/>
    <m/>
    <m/>
    <m/>
    <m/>
    <m/>
    <m/>
    <m/>
    <m/>
    <m/>
    <m/>
    <m/>
    <m/>
    <m/>
    <m/>
    <m/>
    <m/>
    <e v="#REF!"/>
    <s v="SL227@tidalwaveautospa.com"/>
    <s v="Michael Donnelly"/>
    <x v="3"/>
    <x v="2"/>
  </r>
  <r>
    <s v="Todd Haley"/>
    <s v="EXP-10011857 "/>
    <n v="124.55"/>
    <d v="2024-02-15T00:00:00"/>
    <x v="6"/>
    <s v="Safety Supplies"/>
    <s v="gas/oil mix can"/>
    <m/>
    <m/>
    <m/>
    <m/>
    <m/>
    <m/>
    <m/>
    <m/>
    <m/>
    <m/>
    <m/>
    <m/>
    <m/>
    <m/>
    <m/>
    <m/>
    <m/>
    <m/>
    <m/>
    <m/>
    <m/>
    <e v="#REF!"/>
    <s v="SL227@tidalwaveautospa.com"/>
    <s v="Michael Donnelly"/>
    <x v="3"/>
    <x v="2"/>
  </r>
  <r>
    <s v="Todd Haley"/>
    <s v="EXP-10011857 "/>
    <n v="25.66"/>
    <d v="2024-02-16T00:00:00"/>
    <x v="6"/>
    <s v="Office Supplies"/>
    <s v="tool hooks for store room and vac house"/>
    <m/>
    <m/>
    <m/>
    <m/>
    <m/>
    <m/>
    <m/>
    <m/>
    <m/>
    <m/>
    <m/>
    <m/>
    <m/>
    <m/>
    <m/>
    <m/>
    <m/>
    <m/>
    <m/>
    <m/>
    <m/>
    <e v="#REF!"/>
    <s v="SL227@tidalwaveautospa.com"/>
    <s v="Michael Donnelly"/>
    <x v="3"/>
    <x v="2"/>
  </r>
  <r>
    <s v="Todd Haley"/>
    <s v="EXP-10011857 "/>
    <n v="116.25"/>
    <d v="2024-02-16T00:00:00"/>
    <x v="6"/>
    <s v="Equipment"/>
    <s v="space heater for xpt and boots for the ASLs"/>
    <m/>
    <m/>
    <m/>
    <m/>
    <m/>
    <m/>
    <m/>
    <m/>
    <m/>
    <m/>
    <m/>
    <m/>
    <m/>
    <m/>
    <m/>
    <m/>
    <m/>
    <m/>
    <m/>
    <m/>
    <m/>
    <e v="#REF!"/>
    <s v="SL227@tidalwaveautospa.com"/>
    <s v="Michael Donnelly"/>
    <x v="3"/>
    <x v="2"/>
  </r>
  <r>
    <s v="Todd Haley"/>
    <s v="EXP-10011857 "/>
    <n v="149.75"/>
    <d v="2024-02-16T00:00:00"/>
    <x v="11"/>
    <s v="Office Furniture"/>
    <s v="water cooler dispenser"/>
    <m/>
    <m/>
    <m/>
    <m/>
    <m/>
    <m/>
    <m/>
    <m/>
    <m/>
    <m/>
    <m/>
    <m/>
    <m/>
    <m/>
    <m/>
    <m/>
    <m/>
    <m/>
    <m/>
    <m/>
    <m/>
    <e v="#REF!"/>
    <s v="SL227@tidalwaveautospa.com"/>
    <s v="Michael Donnelly"/>
    <x v="3"/>
    <x v="2"/>
  </r>
  <r>
    <s v="Todd Haley"/>
    <s v="EXP-10011857 "/>
    <n v="202.87"/>
    <d v="2024-02-16T00:00:00"/>
    <x v="6"/>
    <s v="Wash Maintenance"/>
    <s v="waders, marine grease, high temp grease"/>
    <m/>
    <m/>
    <m/>
    <m/>
    <m/>
    <m/>
    <m/>
    <m/>
    <m/>
    <m/>
    <m/>
    <m/>
    <m/>
    <m/>
    <m/>
    <m/>
    <m/>
    <m/>
    <m/>
    <m/>
    <m/>
    <e v="#REF!"/>
    <s v="SL227@tidalwaveautospa.com"/>
    <s v="Michael Donnelly"/>
    <x v="3"/>
    <x v="2"/>
  </r>
  <r>
    <s v="Todd Haley"/>
    <s v="EXP-10011857 "/>
    <n v="10.5"/>
    <d v="2024-02-17T00:00:00"/>
    <x v="6"/>
    <s v="Wash Maintenance"/>
    <s v="rope for the garage doors"/>
    <m/>
    <m/>
    <m/>
    <m/>
    <m/>
    <m/>
    <m/>
    <m/>
    <m/>
    <m/>
    <m/>
    <m/>
    <m/>
    <m/>
    <m/>
    <m/>
    <m/>
    <m/>
    <m/>
    <m/>
    <m/>
    <e v="#REF!"/>
    <s v="SL227@tidalwaveautospa.com"/>
    <s v="Michael Donnelly"/>
    <x v="3"/>
    <x v="2"/>
  </r>
  <r>
    <s v="Todd Haley"/>
    <s v="EXP-10011857 "/>
    <n v="39.92"/>
    <d v="2024-02-17T00:00:00"/>
    <x v="6"/>
    <s v="Wash Maintenance"/>
    <s v="lubricant, rope for mcc key, bolts to mount vice"/>
    <m/>
    <m/>
    <m/>
    <m/>
    <m/>
    <m/>
    <m/>
    <m/>
    <m/>
    <m/>
    <m/>
    <m/>
    <m/>
    <m/>
    <m/>
    <m/>
    <m/>
    <m/>
    <m/>
    <m/>
    <m/>
    <e v="#REF!"/>
    <s v="SL227@tidalwaveautospa.com"/>
    <s v="Michael Donnelly"/>
    <x v="3"/>
    <x v="2"/>
  </r>
  <r>
    <s v="Todd Haley"/>
    <s v="EXP-10011857 "/>
    <n v="32.5"/>
    <d v="2024-02-18T00:00:00"/>
    <x v="0"/>
    <s v="Advertising &amp; Promotion"/>
    <s v="dog treats for xpt"/>
    <m/>
    <m/>
    <m/>
    <m/>
    <m/>
    <m/>
    <m/>
    <m/>
    <m/>
    <m/>
    <m/>
    <m/>
    <m/>
    <m/>
    <m/>
    <m/>
    <m/>
    <m/>
    <m/>
    <m/>
    <m/>
    <e v="#REF!"/>
    <s v="SL227@tidalwaveautospa.com"/>
    <s v="Michael Donnelly"/>
    <x v="3"/>
    <x v="2"/>
  </r>
  <r>
    <s v="Todd Haley"/>
    <s v="EXP-10011857 "/>
    <n v="57.69"/>
    <d v="2024-02-18T00:00:00"/>
    <x v="25"/>
    <s v="Office Supplies"/>
    <s v="mat for xpt and handles for garage doors in prep"/>
    <m/>
    <m/>
    <m/>
    <m/>
    <m/>
    <m/>
    <m/>
    <m/>
    <m/>
    <m/>
    <m/>
    <m/>
    <m/>
    <m/>
    <m/>
    <m/>
    <m/>
    <m/>
    <m/>
    <m/>
    <m/>
    <e v="#REF!"/>
    <s v="SL227@tidalwaveautospa.com"/>
    <s v="Michael Donnelly"/>
    <x v="3"/>
    <x v="2"/>
  </r>
  <r>
    <s v="Todd Haley"/>
    <s v="EXP-10011857 "/>
    <n v="128.36000000000001"/>
    <d v="2024-02-19T00:00:00"/>
    <x v="25"/>
    <s v="Office Furniture"/>
    <s v="shelves for vac house storage"/>
    <m/>
    <m/>
    <m/>
    <m/>
    <m/>
    <m/>
    <m/>
    <m/>
    <m/>
    <m/>
    <m/>
    <m/>
    <m/>
    <m/>
    <m/>
    <m/>
    <m/>
    <m/>
    <m/>
    <m/>
    <m/>
    <e v="#REF!"/>
    <s v="SL227@tidalwaveautospa.com"/>
    <s v="Michael Donnelly"/>
    <x v="3"/>
    <x v="2"/>
  </r>
  <r>
    <s v="Todd Haley"/>
    <s v="EXP-10011857 "/>
    <n v="7.7"/>
    <d v="2024-02-20T00:00:00"/>
    <x v="6"/>
    <s v="Wash Maintenance"/>
    <s v="Hose and splitter for washing machine and soap dispenser"/>
    <m/>
    <m/>
    <m/>
    <m/>
    <m/>
    <m/>
    <m/>
    <m/>
    <m/>
    <m/>
    <m/>
    <m/>
    <m/>
    <m/>
    <m/>
    <m/>
    <m/>
    <m/>
    <m/>
    <m/>
    <m/>
    <e v="#REF!"/>
    <s v="SL227@tidalwaveautospa.com"/>
    <s v="Michael Donnelly"/>
    <x v="3"/>
    <x v="2"/>
  </r>
  <r>
    <s v="Todd Haley"/>
    <s v="EXP-10011857 "/>
    <n v="12"/>
    <d v="2024-02-20T00:00:00"/>
    <x v="6"/>
    <s v="Car Wash"/>
    <s v="testing the credit card machine. Thought the transaction was voided."/>
    <m/>
    <m/>
    <m/>
    <m/>
    <m/>
    <m/>
    <m/>
    <m/>
    <m/>
    <m/>
    <m/>
    <m/>
    <m/>
    <m/>
    <m/>
    <m/>
    <m/>
    <m/>
    <m/>
    <m/>
    <m/>
    <e v="#REF!"/>
    <s v="SL227@tidalwaveautospa.com"/>
    <s v="Michael Donnelly"/>
    <x v="3"/>
    <x v="2"/>
  </r>
  <r>
    <s v="Todd Haley"/>
    <s v="EXP-10011857 "/>
    <n v="52.23"/>
    <d v="2024-02-20T00:00:00"/>
    <x v="6"/>
    <s v="Wash Maintenance"/>
    <s v="laminated the temporarily closed signs"/>
    <m/>
    <m/>
    <m/>
    <m/>
    <m/>
    <m/>
    <m/>
    <m/>
    <m/>
    <m/>
    <m/>
    <m/>
    <m/>
    <m/>
    <m/>
    <m/>
    <m/>
    <m/>
    <m/>
    <m/>
    <m/>
    <e v="#REF!"/>
    <s v="SL227@tidalwaveautospa.com"/>
    <s v="Michael Donnelly"/>
    <x v="3"/>
    <x v="2"/>
  </r>
  <r>
    <s v="Todd Haley"/>
    <s v="EXP-10011857 "/>
    <n v="106.79"/>
    <d v="2024-02-21T00:00:00"/>
    <x v="8"/>
    <s v="Itemized"/>
    <s v="Energy Drinks are not paid for by Tidal Wave,water,"/>
    <n v="60.349999999999994"/>
    <s v="Miscellaneous Expense - Non-SL"/>
    <s v="Energy Drinks are not paid for by Tidal Wave"/>
    <n v="46.440000000000005"/>
    <s v="Snacks"/>
    <s v="water"/>
    <m/>
    <m/>
    <m/>
    <m/>
    <m/>
    <m/>
    <m/>
    <m/>
    <m/>
    <m/>
    <m/>
    <m/>
    <m/>
    <m/>
    <m/>
    <e v="#REF!"/>
    <s v="SL227@tidalwaveautospa.com"/>
    <s v="Michael Donnelly"/>
    <x v="3"/>
    <x v="2"/>
  </r>
  <r>
    <s v="Todd Haley"/>
    <s v="EXP-10011857 "/>
    <n v="0.28999999999999998"/>
    <d v="2024-02-23T00:00:00"/>
    <x v="11"/>
    <s v="Parts"/>
    <s v="charge for missing part from the cart that was later delivered"/>
    <m/>
    <m/>
    <m/>
    <m/>
    <m/>
    <m/>
    <m/>
    <m/>
    <m/>
    <m/>
    <m/>
    <m/>
    <m/>
    <m/>
    <m/>
    <m/>
    <m/>
    <m/>
    <m/>
    <m/>
    <m/>
    <e v="#REF!"/>
    <s v="SL227@tidalwaveautospa.com"/>
    <s v="Michael Donnelly"/>
    <x v="3"/>
    <x v="2"/>
  </r>
  <r>
    <s v="Todd Haley"/>
    <s v="EXP-10011857 "/>
    <n v="58.99"/>
    <d v="2024-02-23T00:00:00"/>
    <x v="8"/>
    <s v="Miscellaneous Expense - Non-SL"/>
    <s v="Energy Drinks are not paid for by Tidal Wave"/>
    <m/>
    <m/>
    <m/>
    <m/>
    <m/>
    <m/>
    <m/>
    <m/>
    <m/>
    <m/>
    <m/>
    <m/>
    <m/>
    <m/>
    <m/>
    <m/>
    <m/>
    <m/>
    <m/>
    <m/>
    <m/>
    <e v="#REF!"/>
    <s v="SL227@tidalwaveautospa.com"/>
    <s v="Michael Donnelly"/>
    <x v="3"/>
    <x v="2"/>
  </r>
  <r>
    <s v="Todd Haley"/>
    <s v="EXP-10011857 "/>
    <n v="136.11000000000001"/>
    <d v="2024-02-24T00:00:00"/>
    <x v="6"/>
    <s v="Parts"/>
    <s v="bolts for vac holsters, sharkbites, and pvc for xpt"/>
    <m/>
    <m/>
    <m/>
    <m/>
    <m/>
    <m/>
    <m/>
    <m/>
    <m/>
    <m/>
    <m/>
    <m/>
    <m/>
    <m/>
    <m/>
    <m/>
    <m/>
    <m/>
    <m/>
    <m/>
    <m/>
    <e v="#REF!"/>
    <s v="SL227@tidalwaveautospa.com"/>
    <s v="Michael Donnelly"/>
    <x v="3"/>
    <x v="2"/>
  </r>
  <r>
    <s v="Todd Haley"/>
    <s v="EXP-10011857 "/>
    <n v="12.52"/>
    <d v="2024-02-26T00:00:00"/>
    <x v="9"/>
    <s v="Snacks"/>
    <s v="snacks for training team members"/>
    <m/>
    <m/>
    <m/>
    <m/>
    <m/>
    <m/>
    <m/>
    <m/>
    <m/>
    <m/>
    <m/>
    <m/>
    <m/>
    <m/>
    <m/>
    <m/>
    <m/>
    <m/>
    <m/>
    <m/>
    <m/>
    <e v="#REF!"/>
    <s v="SL227@tidalwaveautospa.com"/>
    <s v="Michael Donnelly"/>
    <x v="3"/>
    <x v="2"/>
  </r>
  <r>
    <s v="Todd Haley"/>
    <s v="EXP-10011857 "/>
    <n v="7.58"/>
    <d v="2024-03-05T00:00:00"/>
    <x v="6"/>
    <s v="Wash Maintenance"/>
    <s v="funnels for any maint."/>
    <m/>
    <m/>
    <m/>
    <m/>
    <m/>
    <m/>
    <m/>
    <m/>
    <m/>
    <m/>
    <m/>
    <m/>
    <m/>
    <m/>
    <m/>
    <m/>
    <m/>
    <m/>
    <m/>
    <m/>
    <m/>
    <e v="#REF!"/>
    <s v="SL227@tidalwaveautospa.com"/>
    <s v="Michael Donnelly"/>
    <x v="3"/>
    <x v="2"/>
  </r>
  <r>
    <s v="Todd Haley"/>
    <s v="EXP-10011857 "/>
    <n v="37.020000000000003"/>
    <d v="2024-03-05T00:00:00"/>
    <x v="6"/>
    <s v="Wash Maintenance"/>
    <s v="antifreeze and pex tubing for compressed air hoses"/>
    <m/>
    <m/>
    <m/>
    <m/>
    <m/>
    <m/>
    <m/>
    <m/>
    <m/>
    <m/>
    <m/>
    <m/>
    <m/>
    <m/>
    <m/>
    <m/>
    <m/>
    <m/>
    <m/>
    <m/>
    <m/>
    <e v="#REF!"/>
    <s v="SL227@tidalwaveautospa.com"/>
    <s v="Michael Donnelly"/>
    <x v="3"/>
    <x v="2"/>
  </r>
  <r>
    <s v="Todd Haley"/>
    <s v="EXP-10011857 "/>
    <n v="65.319999999999993"/>
    <d v="2024-03-06T00:00:00"/>
    <x v="6"/>
    <s v="Wash Maintenance"/>
    <s v="hooks for foam guns, window scrapers, toggle bolts"/>
    <m/>
    <m/>
    <m/>
    <m/>
    <m/>
    <m/>
    <m/>
    <m/>
    <m/>
    <m/>
    <m/>
    <m/>
    <m/>
    <m/>
    <m/>
    <m/>
    <m/>
    <m/>
    <m/>
    <m/>
    <m/>
    <e v="#REF!"/>
    <s v="SL227@tidalwaveautospa.com"/>
    <s v="Michael Donnelly"/>
    <x v="3"/>
    <x v="2"/>
  </r>
  <r>
    <s v="Todd Haley"/>
    <s v="EXP-10011857 "/>
    <n v="16.41"/>
    <d v="2024-03-06T00:00:00"/>
    <x v="11"/>
    <s v="Parts"/>
    <s v="power cable for server sent from DRB"/>
    <m/>
    <m/>
    <m/>
    <m/>
    <m/>
    <m/>
    <m/>
    <m/>
    <m/>
    <m/>
    <m/>
    <m/>
    <m/>
    <m/>
    <m/>
    <m/>
    <m/>
    <m/>
    <m/>
    <m/>
    <m/>
    <e v="#REF!"/>
    <s v="SL227@tidalwaveautospa.com"/>
    <s v="Michael Donnelly"/>
    <x v="3"/>
    <x v="2"/>
  </r>
  <r>
    <s v="Todd Haley"/>
    <s v="EXP-10011857 "/>
    <n v="34.659999999999997"/>
    <d v="2024-03-07T00:00:00"/>
    <x v="6"/>
    <s v="Pit Pumping"/>
    <s v="muck shovel for trench"/>
    <m/>
    <m/>
    <m/>
    <m/>
    <m/>
    <m/>
    <m/>
    <m/>
    <m/>
    <m/>
    <m/>
    <m/>
    <m/>
    <m/>
    <m/>
    <m/>
    <m/>
    <m/>
    <m/>
    <m/>
    <m/>
    <e v="#REF!"/>
    <s v="SL227@tidalwaveautospa.com"/>
    <s v="Michael Donnelly"/>
    <x v="3"/>
    <x v="2"/>
  </r>
  <r>
    <s v="Todd Haley"/>
    <s v="EXP-10011857 "/>
    <n v="28"/>
    <d v="2024-03-07T00:00:00"/>
    <x v="6"/>
    <s v="Postage"/>
    <s v="shipping keypad and server back to DRB"/>
    <m/>
    <m/>
    <m/>
    <m/>
    <m/>
    <m/>
    <m/>
    <m/>
    <m/>
    <m/>
    <m/>
    <m/>
    <m/>
    <m/>
    <m/>
    <m/>
    <m/>
    <m/>
    <m/>
    <m/>
    <m/>
    <e v="#REF!"/>
    <s v="SL227@tidalwaveautospa.com"/>
    <s v="Michael Donnelly"/>
    <x v="3"/>
    <x v="2"/>
  </r>
  <r>
    <s v="Todd Haley"/>
    <s v="EXP-10012426 "/>
    <n v="21.02"/>
    <d v="2024-03-20T00:00:00"/>
    <x v="2"/>
    <s v="Parts"/>
    <s v="Pex tube for compressed air guns"/>
    <m/>
    <m/>
    <m/>
    <m/>
    <m/>
    <m/>
    <m/>
    <m/>
    <m/>
    <m/>
    <m/>
    <m/>
    <m/>
    <m/>
    <m/>
    <m/>
    <m/>
    <m/>
    <m/>
    <m/>
    <m/>
    <e v="#REF!"/>
    <s v="SL227@tidalwaveautospa.com"/>
    <s v="Michael Donnelly"/>
    <x v="3"/>
    <x v="2"/>
  </r>
  <r>
    <s v="Todd Haley"/>
    <s v="EXP-10012426 "/>
    <n v="23.52"/>
    <d v="2024-03-25T00:00:00"/>
    <x v="6"/>
    <s v="Wash Maintenance"/>
    <s v="Grease gun coupler and window scraper"/>
    <m/>
    <m/>
    <m/>
    <m/>
    <m/>
    <m/>
    <m/>
    <m/>
    <m/>
    <m/>
    <m/>
    <m/>
    <m/>
    <m/>
    <m/>
    <m/>
    <m/>
    <m/>
    <m/>
    <m/>
    <m/>
    <e v="#REF!"/>
    <s v="SL227@tidalwaveautospa.com"/>
    <s v="Michael Donnelly"/>
    <x v="3"/>
    <x v="2"/>
  </r>
  <r>
    <s v="Todd Haley"/>
    <s v="EXP-10012426 "/>
    <n v="25"/>
    <d v="2024-03-25T00:00:00"/>
    <x v="6"/>
    <s v="Wash Maintenance"/>
    <s v="Grease gun parts"/>
    <m/>
    <m/>
    <m/>
    <m/>
    <m/>
    <m/>
    <m/>
    <m/>
    <m/>
    <m/>
    <m/>
    <m/>
    <m/>
    <m/>
    <m/>
    <m/>
    <m/>
    <m/>
    <m/>
    <m/>
    <m/>
    <e v="#REF!"/>
    <s v="SL227@tidalwaveautospa.com"/>
    <s v="Michael Donnelly"/>
    <x v="3"/>
    <x v="2"/>
  </r>
  <r>
    <s v="Todd Haley"/>
    <s v="EXP-10012426 "/>
    <n v="19.62"/>
    <d v="2024-03-26T00:00:00"/>
    <x v="6"/>
    <s v="Parts"/>
    <s v="Shut off valves for prep guns"/>
    <m/>
    <m/>
    <m/>
    <m/>
    <m/>
    <m/>
    <m/>
    <m/>
    <m/>
    <m/>
    <m/>
    <m/>
    <m/>
    <m/>
    <m/>
    <m/>
    <m/>
    <m/>
    <m/>
    <m/>
    <m/>
    <e v="#REF!"/>
    <s v="SL227@tidalwaveautospa.com"/>
    <s v="Michael Donnelly"/>
    <x v="3"/>
    <x v="2"/>
  </r>
  <r>
    <s v="Todd Haley"/>
    <s v="EXP-10012426 "/>
    <n v="50.82"/>
    <d v="2024-03-26T00:00:00"/>
    <x v="6"/>
    <s v="Parts"/>
    <s v="Shut off valves for prep guns"/>
    <m/>
    <m/>
    <m/>
    <m/>
    <m/>
    <m/>
    <m/>
    <m/>
    <m/>
    <m/>
    <m/>
    <m/>
    <m/>
    <m/>
    <m/>
    <m/>
    <m/>
    <m/>
    <m/>
    <m/>
    <m/>
    <e v="#REF!"/>
    <s v="SL227@tidalwaveautospa.com"/>
    <s v="Michael Donnelly"/>
    <x v="3"/>
    <x v="2"/>
  </r>
  <r>
    <s v="Todd Haley"/>
    <s v="EXP-10012426 "/>
    <n v="171.46"/>
    <d v="2024-03-27T00:00:00"/>
    <x v="25"/>
    <s v="Office Furniture"/>
    <s v="Vac house shelves, pvc pipe for reclaim tanks, faucet key"/>
    <m/>
    <m/>
    <m/>
    <m/>
    <m/>
    <m/>
    <m/>
    <m/>
    <m/>
    <m/>
    <m/>
    <m/>
    <m/>
    <m/>
    <m/>
    <m/>
    <m/>
    <m/>
    <m/>
    <m/>
    <m/>
    <e v="#REF!"/>
    <s v="SL227@tidalwaveautospa.com"/>
    <s v="Michael Donnelly"/>
    <x v="3"/>
    <x v="2"/>
  </r>
  <r>
    <s v="Waynesia Sherman"/>
    <s v="EXP-10012461 "/>
    <n v="19.23"/>
    <d v="2024-03-14T00:00:00"/>
    <x v="10"/>
    <s v="Office Supplies"/>
    <s v="Bug Spray For Team"/>
    <m/>
    <m/>
    <m/>
    <m/>
    <m/>
    <m/>
    <m/>
    <m/>
    <m/>
    <m/>
    <m/>
    <m/>
    <m/>
    <m/>
    <m/>
    <m/>
    <m/>
    <m/>
    <m/>
    <m/>
    <m/>
    <e v="#REF!"/>
    <s v="waynesia.sherman@tidalwaveautospa.com"/>
    <s v="Coty Stevens"/>
    <x v="3"/>
    <x v="2"/>
  </r>
  <r>
    <s v="Danielle Carroll"/>
    <s v="EXP-10012453 "/>
    <n v="66.91"/>
    <d v="2024-03-25T00:00:00"/>
    <x v="0"/>
    <s v="Wash Maintenance"/>
    <s v="Cleaner for arches"/>
    <m/>
    <m/>
    <m/>
    <m/>
    <m/>
    <m/>
    <m/>
    <m/>
    <m/>
    <m/>
    <m/>
    <m/>
    <m/>
    <m/>
    <m/>
    <m/>
    <m/>
    <m/>
    <m/>
    <m/>
    <m/>
    <e v="#REF!"/>
    <s v="SL117@tidalwaveautospa.com"/>
    <s v="Ricky Doyle"/>
    <x v="3"/>
    <x v="2"/>
  </r>
  <r>
    <s v="Danielle Carroll"/>
    <s v="EXP-10012453 "/>
    <n v="44.04"/>
    <d v="2024-03-27T00:00:00"/>
    <x v="0"/>
    <s v="Wash Maintenance"/>
    <s v="Lithium grease, spray nozzles"/>
    <m/>
    <m/>
    <m/>
    <m/>
    <m/>
    <m/>
    <m/>
    <m/>
    <m/>
    <m/>
    <m/>
    <m/>
    <m/>
    <m/>
    <m/>
    <m/>
    <m/>
    <m/>
    <m/>
    <m/>
    <m/>
    <e v="#REF!"/>
    <s v="SL117@tidalwaveautospa.com"/>
    <s v="Ricky Doyle"/>
    <x v="3"/>
    <x v="2"/>
  </r>
  <r>
    <s v="Danielle Carroll"/>
    <s v="EXP-10012453 "/>
    <n v="493.41"/>
    <d v="2024-03-29T00:00:00"/>
    <x v="0"/>
    <s v="Wash Maintenance"/>
    <s v="Dawn, vinegar, chlorine tablets, oxi clean, toilet paper"/>
    <m/>
    <m/>
    <m/>
    <m/>
    <m/>
    <m/>
    <m/>
    <m/>
    <m/>
    <m/>
    <m/>
    <m/>
    <m/>
    <m/>
    <m/>
    <m/>
    <m/>
    <m/>
    <m/>
    <m/>
    <m/>
    <e v="#REF!"/>
    <s v="SL117@tidalwaveautospa.com"/>
    <s v="Ricky Doyle"/>
    <x v="3"/>
    <x v="2"/>
  </r>
  <r>
    <s v="Bradley Estis"/>
    <s v="EXP-10012430 "/>
    <n v="160.37"/>
    <d v="2023-12-29T00:00:00"/>
    <x v="6"/>
    <s v="Wash Maintenance"/>
    <s v="filters for power packs"/>
    <m/>
    <m/>
    <m/>
    <m/>
    <m/>
    <m/>
    <m/>
    <m/>
    <m/>
    <m/>
    <m/>
    <m/>
    <m/>
    <m/>
    <m/>
    <m/>
    <m/>
    <m/>
    <m/>
    <m/>
    <m/>
    <e v="#REF!"/>
    <s v="SL232@tidalwaveautospa.com"/>
    <s v="Cory Cummings"/>
    <x v="3"/>
    <x v="2"/>
  </r>
  <r>
    <s v="Bradley Estis"/>
    <s v="EXP-10012424 "/>
    <n v="6.49"/>
    <d v="2023-10-07T00:00:00"/>
    <x v="22"/>
    <s v="Office Supplies"/>
    <s v="toilet paper"/>
    <m/>
    <m/>
    <m/>
    <m/>
    <m/>
    <m/>
    <m/>
    <m/>
    <m/>
    <m/>
    <m/>
    <m/>
    <m/>
    <m/>
    <m/>
    <m/>
    <m/>
    <m/>
    <m/>
    <m/>
    <m/>
    <e v="#REF!"/>
    <s v="SL232@tidalwaveautospa.com"/>
    <s v="Cory Cummings"/>
    <x v="3"/>
    <x v="2"/>
  </r>
  <r>
    <s v="Bradley Estis"/>
    <s v="EXP-10012424 "/>
    <n v="17.68"/>
    <d v="2024-03-24T00:00:00"/>
    <x v="0"/>
    <s v="Office Supplies"/>
    <s v="keys for building"/>
    <m/>
    <m/>
    <m/>
    <m/>
    <m/>
    <m/>
    <m/>
    <m/>
    <m/>
    <m/>
    <m/>
    <m/>
    <m/>
    <m/>
    <m/>
    <m/>
    <m/>
    <m/>
    <m/>
    <m/>
    <m/>
    <e v="#REF!"/>
    <s v="SL232@tidalwaveautospa.com"/>
    <s v="Cory Cummings"/>
    <x v="3"/>
    <x v="2"/>
  </r>
  <r>
    <s v="Bradley Estis"/>
    <s v="EXP-10012424 "/>
    <n v="17.68"/>
    <d v="2024-03-24T00:00:00"/>
    <x v="0"/>
    <s v="Office Supplies"/>
    <s v="keys for building"/>
    <m/>
    <m/>
    <m/>
    <m/>
    <m/>
    <m/>
    <m/>
    <m/>
    <m/>
    <m/>
    <m/>
    <m/>
    <m/>
    <m/>
    <m/>
    <m/>
    <m/>
    <m/>
    <m/>
    <m/>
    <m/>
    <e v="#REF!"/>
    <s v="SL232@tidalwaveautospa.com"/>
    <s v="Cory Cummings"/>
    <x v="3"/>
    <x v="2"/>
  </r>
  <r>
    <s v="Samuel Schmidt"/>
    <s v="EXP-10012432 "/>
    <n v="76.510000000000005"/>
    <d v="2024-03-25T00:00:00"/>
    <x v="0"/>
    <s v="Wash Maintenance"/>
    <s v="Water &amp; Cleaning Supplies"/>
    <m/>
    <m/>
    <m/>
    <m/>
    <m/>
    <m/>
    <m/>
    <m/>
    <m/>
    <m/>
    <m/>
    <m/>
    <m/>
    <m/>
    <m/>
    <m/>
    <m/>
    <m/>
    <m/>
    <m/>
    <m/>
    <e v="#REF!"/>
    <s v="SL183@tidalwaveautospa.com"/>
    <s v="Joe Chavez"/>
    <x v="3"/>
    <x v="2"/>
  </r>
  <r>
    <s v="Samuel Schmidt"/>
    <s v="EXP-10012432 "/>
    <n v="163.89"/>
    <d v="2024-03-25T00:00:00"/>
    <x v="0"/>
    <s v="Wash Maintenance"/>
    <s v="C3"/>
    <m/>
    <m/>
    <m/>
    <m/>
    <m/>
    <m/>
    <m/>
    <m/>
    <m/>
    <m/>
    <m/>
    <m/>
    <m/>
    <m/>
    <m/>
    <m/>
    <m/>
    <m/>
    <m/>
    <m/>
    <m/>
    <e v="#REF!"/>
    <s v="SL183@tidalwaveautospa.com"/>
    <s v="Joe Chavez"/>
    <x v="3"/>
    <x v="2"/>
  </r>
  <r>
    <s v="Daniel Richardson"/>
    <s v="EXP-10012412 "/>
    <n v="40.5"/>
    <d v="2024-03-05T00:00:00"/>
    <x v="0"/>
    <s v="Wash Maintenance"/>
    <s v="Cleaning supplirs"/>
    <m/>
    <m/>
    <m/>
    <m/>
    <m/>
    <m/>
    <m/>
    <m/>
    <m/>
    <m/>
    <m/>
    <m/>
    <m/>
    <m/>
    <m/>
    <m/>
    <m/>
    <m/>
    <m/>
    <m/>
    <m/>
    <e v="#REF!"/>
    <s v="SL29@tidalwaveautospa.com"/>
    <s v="Wesley Kurtz"/>
    <x v="3"/>
    <x v="2"/>
  </r>
  <r>
    <s v="Daniel Richardson"/>
    <s v="EXP-10012412 "/>
    <n v="64.34"/>
    <d v="2024-03-08T00:00:00"/>
    <x v="0"/>
    <s v="Wash Maintenance"/>
    <s v="Hydraulic Heco"/>
    <m/>
    <m/>
    <m/>
    <m/>
    <m/>
    <m/>
    <m/>
    <m/>
    <m/>
    <m/>
    <m/>
    <m/>
    <m/>
    <m/>
    <m/>
    <m/>
    <m/>
    <m/>
    <m/>
    <m/>
    <m/>
    <e v="#REF!"/>
    <s v="SL29@tidalwaveautospa.com"/>
    <s v="Wesley Kurtz"/>
    <x v="3"/>
    <x v="2"/>
  </r>
  <r>
    <s v="Daniel Richardson"/>
    <s v="EXP-10012412 "/>
    <n v="193.02"/>
    <d v="2024-03-08T00:00:00"/>
    <x v="0"/>
    <s v="Wash Maintenance"/>
    <s v="Hydraulic leak Heco"/>
    <m/>
    <m/>
    <m/>
    <m/>
    <m/>
    <m/>
    <m/>
    <m/>
    <m/>
    <m/>
    <m/>
    <m/>
    <m/>
    <m/>
    <m/>
    <m/>
    <m/>
    <m/>
    <m/>
    <m/>
    <m/>
    <e v="#REF!"/>
    <s v="SL29@tidalwaveautospa.com"/>
    <s v="Wesley Kurtz"/>
    <x v="3"/>
    <x v="2"/>
  </r>
  <r>
    <s v="Daniel Richardson"/>
    <s v="EXP-10012412 "/>
    <n v="257.36"/>
    <d v="2024-03-09T00:00:00"/>
    <x v="0"/>
    <s v="Wash Maintenance"/>
    <s v="Hydraulic fluid"/>
    <m/>
    <m/>
    <m/>
    <m/>
    <m/>
    <m/>
    <m/>
    <m/>
    <m/>
    <m/>
    <m/>
    <m/>
    <m/>
    <m/>
    <m/>
    <m/>
    <m/>
    <m/>
    <m/>
    <m/>
    <m/>
    <e v="#REF!"/>
    <s v="SL29@tidalwaveautospa.com"/>
    <s v="Wesley Kurtz"/>
    <x v="3"/>
    <x v="2"/>
  </r>
  <r>
    <s v="Daniel Richardson"/>
    <s v="EXP-10012412 "/>
    <n v="450.38"/>
    <d v="2024-03-11T00:00:00"/>
    <x v="6"/>
    <s v="Wash Maintenance"/>
    <s v="Hudraulic fluid at Heco"/>
    <m/>
    <m/>
    <m/>
    <m/>
    <m/>
    <m/>
    <m/>
    <m/>
    <m/>
    <m/>
    <m/>
    <m/>
    <m/>
    <m/>
    <m/>
    <m/>
    <m/>
    <m/>
    <m/>
    <m/>
    <m/>
    <e v="#REF!"/>
    <s v="SL29@tidalwaveautospa.com"/>
    <s v="Wesley Kurtz"/>
    <x v="3"/>
    <x v="2"/>
  </r>
  <r>
    <s v="Daniel Richardson"/>
    <s v="EXP-10012412 "/>
    <n v="18.95"/>
    <d v="2024-03-11T00:00:00"/>
    <x v="0"/>
    <s v="Wash Maintenance"/>
    <s v="Fawn detergent"/>
    <m/>
    <m/>
    <m/>
    <m/>
    <m/>
    <m/>
    <m/>
    <m/>
    <m/>
    <m/>
    <m/>
    <m/>
    <m/>
    <m/>
    <m/>
    <m/>
    <m/>
    <m/>
    <m/>
    <m/>
    <m/>
    <e v="#REF!"/>
    <s v="SL29@tidalwaveautospa.com"/>
    <s v="Wesley Kurtz"/>
    <x v="3"/>
    <x v="2"/>
  </r>
  <r>
    <s v="Daniel Richardson"/>
    <s v="EXP-10012412 "/>
    <n v="257.36"/>
    <d v="2024-03-17T00:00:00"/>
    <x v="0"/>
    <s v="Wash Maintenance"/>
    <s v="Hydraulic fluid"/>
    <m/>
    <m/>
    <m/>
    <m/>
    <m/>
    <m/>
    <m/>
    <m/>
    <m/>
    <m/>
    <m/>
    <m/>
    <m/>
    <m/>
    <m/>
    <m/>
    <m/>
    <m/>
    <m/>
    <m/>
    <m/>
    <e v="#REF!"/>
    <s v="SL29@tidalwaveautospa.com"/>
    <s v="Wesley Kurtz"/>
    <x v="3"/>
    <x v="2"/>
  </r>
  <r>
    <s v="Daniel Richardson"/>
    <s v="EXP-10012412 "/>
    <n v="29.02"/>
    <d v="2024-03-19T00:00:00"/>
    <x v="0"/>
    <s v="Wash Maintenance"/>
    <s v="Fawn soap"/>
    <m/>
    <m/>
    <m/>
    <m/>
    <m/>
    <m/>
    <m/>
    <m/>
    <m/>
    <m/>
    <m/>
    <m/>
    <m/>
    <m/>
    <m/>
    <m/>
    <m/>
    <m/>
    <m/>
    <m/>
    <m/>
    <e v="#REF!"/>
    <s v="SL29@tidalwaveautospa.com"/>
    <s v="Wesley Kurtz"/>
    <x v="3"/>
    <x v="2"/>
  </r>
  <r>
    <s v="Daniel Richardson"/>
    <s v="EXP-10012412 "/>
    <n v="193.02"/>
    <d v="2024-03-22T00:00:00"/>
    <x v="0"/>
    <s v="Wash Maintenance"/>
    <s v="Hydraulic fluid"/>
    <m/>
    <m/>
    <m/>
    <m/>
    <m/>
    <m/>
    <m/>
    <m/>
    <m/>
    <m/>
    <m/>
    <m/>
    <m/>
    <m/>
    <m/>
    <m/>
    <m/>
    <m/>
    <m/>
    <m/>
    <m/>
    <e v="#REF!"/>
    <s v="SL29@tidalwaveautospa.com"/>
    <s v="Wesley Kurtz"/>
    <x v="3"/>
    <x v="2"/>
  </r>
  <r>
    <s v="Daniel Richardson"/>
    <s v="EXP-10012412 "/>
    <n v="102.93"/>
    <d v="2024-03-25T00:00:00"/>
    <x v="11"/>
    <s v="Small Tools"/>
    <s v="Faucet, cart, screwdriver"/>
    <m/>
    <m/>
    <m/>
    <m/>
    <m/>
    <m/>
    <m/>
    <m/>
    <m/>
    <m/>
    <m/>
    <m/>
    <m/>
    <m/>
    <m/>
    <m/>
    <m/>
    <m/>
    <m/>
    <m/>
    <m/>
    <e v="#REF!"/>
    <s v="SL29@tidalwaveautospa.com"/>
    <s v="Wesley Kurtz"/>
    <x v="3"/>
    <x v="2"/>
  </r>
  <r>
    <s v="Daniel Richardson"/>
    <s v="EXP-10012412 "/>
    <n v="230.52"/>
    <d v="2024-03-26T00:00:00"/>
    <x v="0"/>
    <s v="Wash Maintenance"/>
    <s v="Grease gun, grease, fluid"/>
    <m/>
    <m/>
    <m/>
    <m/>
    <m/>
    <m/>
    <m/>
    <m/>
    <m/>
    <m/>
    <m/>
    <m/>
    <m/>
    <m/>
    <m/>
    <m/>
    <m/>
    <m/>
    <m/>
    <m/>
    <m/>
    <e v="#REF!"/>
    <s v="SL29@tidalwaveautospa.com"/>
    <s v="Wesley Kurtz"/>
    <x v="3"/>
    <x v="2"/>
  </r>
  <r>
    <s v="William Wolfenbarger"/>
    <s v="EXP-10008692 "/>
    <n v="158.19"/>
    <d v="2023-10-25T00:00:00"/>
    <x v="0"/>
    <s v="Wash Maintenance"/>
    <s v="Cleaning supplies and bottles"/>
    <m/>
    <m/>
    <m/>
    <m/>
    <m/>
    <m/>
    <m/>
    <m/>
    <m/>
    <m/>
    <m/>
    <m/>
    <m/>
    <m/>
    <m/>
    <m/>
    <m/>
    <m/>
    <m/>
    <m/>
    <m/>
    <e v="#REF!"/>
    <s v="SL8@tidalwaveautospa.com"/>
    <s v="Michael Dodge"/>
    <x v="3"/>
    <x v="2"/>
  </r>
  <r>
    <s v="William Wolfenbarger"/>
    <s v="EXP-10008692 "/>
    <n v="524.72"/>
    <d v="2023-10-28T00:00:00"/>
    <x v="0"/>
    <s v="Office Supplies"/>
    <s v="Gift card for Interim"/>
    <m/>
    <m/>
    <m/>
    <m/>
    <m/>
    <m/>
    <m/>
    <m/>
    <m/>
    <m/>
    <m/>
    <m/>
    <m/>
    <m/>
    <m/>
    <m/>
    <m/>
    <m/>
    <m/>
    <m/>
    <m/>
    <e v="#REF!"/>
    <s v="SL8@tidalwaveautospa.com"/>
    <s v="Michael Dodge"/>
    <x v="3"/>
    <x v="2"/>
  </r>
  <r>
    <s v="William Wolfenbarger"/>
    <s v="EXP-10008692 "/>
    <n v="107.65"/>
    <d v="2023-10-29T00:00:00"/>
    <x v="0"/>
    <s v="Wash Maintenance"/>
    <s v="Cleaning supplies"/>
    <m/>
    <m/>
    <m/>
    <m/>
    <m/>
    <m/>
    <m/>
    <m/>
    <m/>
    <m/>
    <m/>
    <m/>
    <m/>
    <m/>
    <m/>
    <m/>
    <m/>
    <m/>
    <m/>
    <m/>
    <m/>
    <e v="#REF!"/>
    <s v="SL8@tidalwaveautospa.com"/>
    <s v="Michael Dodge"/>
    <x v="3"/>
    <x v="2"/>
  </r>
  <r>
    <s v="William Wolfenbarger"/>
    <s v="EXP-10008692 "/>
    <n v="285.25"/>
    <d v="2023-10-31T00:00:00"/>
    <x v="7"/>
    <s v="Equipment Repairs"/>
    <s v="Pressure Washer Repair"/>
    <m/>
    <m/>
    <m/>
    <m/>
    <m/>
    <m/>
    <m/>
    <m/>
    <m/>
    <m/>
    <m/>
    <m/>
    <m/>
    <m/>
    <m/>
    <m/>
    <m/>
    <m/>
    <m/>
    <m/>
    <m/>
    <e v="#REF!"/>
    <s v="SL8@tidalwaveautospa.com"/>
    <s v="Michael Dodge"/>
    <x v="3"/>
    <x v="2"/>
  </r>
  <r>
    <s v="Jeff Mathis"/>
    <s v="EXP-10012394 "/>
    <n v="1115"/>
    <d v="2024-03-19T00:00:00"/>
    <x v="2"/>
    <s v="Wash Repairs"/>
    <s v="Weld conveyor"/>
    <m/>
    <m/>
    <m/>
    <m/>
    <m/>
    <m/>
    <m/>
    <m/>
    <m/>
    <m/>
    <m/>
    <m/>
    <m/>
    <m/>
    <m/>
    <m/>
    <m/>
    <m/>
    <m/>
    <m/>
    <m/>
    <e v="#REF!"/>
    <s v="jeff.mathis@twavelead.com"/>
    <s v="Bruce Maxwell"/>
    <x v="3"/>
    <x v="2"/>
  </r>
  <r>
    <s v="Jeff Mathis"/>
    <s v="EXP-10012394 "/>
    <n v="39.03"/>
    <d v="2024-03-19T00:00:00"/>
    <x v="2"/>
    <s v="Wash Repairs"/>
    <s v="Fee to accept CC payment"/>
    <m/>
    <m/>
    <m/>
    <m/>
    <m/>
    <m/>
    <m/>
    <m/>
    <m/>
    <m/>
    <m/>
    <m/>
    <m/>
    <m/>
    <m/>
    <m/>
    <m/>
    <m/>
    <m/>
    <m/>
    <m/>
    <e v="#REF!"/>
    <s v="jeff.mathis@twavelead.com"/>
    <s v="Bruce Maxwell"/>
    <x v="3"/>
    <x v="2"/>
  </r>
  <r>
    <s v="Jeff Mathis"/>
    <s v="EXP-10012394 "/>
    <n v="162.38999999999999"/>
    <d v="2024-03-25T00:00:00"/>
    <x v="0"/>
    <s v="Wash Maintenance"/>
    <s v="Hoses for repairs"/>
    <m/>
    <m/>
    <m/>
    <m/>
    <m/>
    <m/>
    <m/>
    <m/>
    <m/>
    <m/>
    <m/>
    <m/>
    <m/>
    <m/>
    <m/>
    <m/>
    <m/>
    <m/>
    <m/>
    <m/>
    <m/>
    <e v="#REF!"/>
    <s v="jeff.mathis@twavelead.com"/>
    <s v="Bruce Maxwell"/>
    <x v="3"/>
    <x v="2"/>
  </r>
  <r>
    <s v="Jeff Mathis"/>
    <s v="EXP-10012394 "/>
    <n v="21.94"/>
    <d v="2024-03-28T00:00:00"/>
    <x v="11"/>
    <s v="Small Tools"/>
    <s v="Prybar"/>
    <m/>
    <m/>
    <m/>
    <m/>
    <m/>
    <m/>
    <m/>
    <m/>
    <m/>
    <m/>
    <m/>
    <m/>
    <m/>
    <m/>
    <m/>
    <m/>
    <m/>
    <m/>
    <m/>
    <m/>
    <m/>
    <e v="#REF!"/>
    <s v="jeff.mathis@twavelead.com"/>
    <s v="Bruce Maxwell"/>
    <x v="3"/>
    <x v="2"/>
  </r>
  <r>
    <s v="Marcus Stowell"/>
    <s v="EXP-10012457 "/>
    <n v="113.73"/>
    <d v="2024-03-29T00:00:00"/>
    <x v="0"/>
    <s v="Small Tools"/>
    <s v="Tools"/>
    <m/>
    <m/>
    <m/>
    <m/>
    <m/>
    <m/>
    <m/>
    <m/>
    <m/>
    <m/>
    <m/>
    <m/>
    <m/>
    <m/>
    <m/>
    <m/>
    <m/>
    <m/>
    <m/>
    <m/>
    <m/>
    <e v="#REF!"/>
    <s v="SL229@tidalwaveautospa.com"/>
    <s v="Ricky Doyle"/>
    <x v="3"/>
    <x v="2"/>
  </r>
  <r>
    <s v="Brian Wilson"/>
    <s v="EXP-10012456 "/>
    <n v="-13.19"/>
    <d v="2024-03-12T00:00:00"/>
    <x v="29"/>
    <s v="Dues &amp; Subscriptions"/>
    <s v="Membership refund"/>
    <m/>
    <m/>
    <m/>
    <m/>
    <m/>
    <m/>
    <m/>
    <m/>
    <m/>
    <m/>
    <m/>
    <m/>
    <m/>
    <m/>
    <m/>
    <m/>
    <m/>
    <m/>
    <m/>
    <m/>
    <m/>
    <e v="#REF!"/>
    <s v="SL204@tidalwaveautospa.com"/>
    <s v="Ricky Doyle"/>
    <x v="3"/>
    <x v="2"/>
  </r>
  <r>
    <s v="James Bentley"/>
    <s v="EXP-10012465 "/>
    <n v="90.12"/>
    <d v="2024-03-07T00:00:00"/>
    <x v="0"/>
    <s v="Itemized"/>
    <s v="bath tissue,water,dawn"/>
    <n v="22.98"/>
    <s v="Office Supplies"/>
    <s v="bath tissue"/>
    <n v="11.94"/>
    <s v="Snacks"/>
    <s v="water"/>
    <n v="55.2"/>
    <s v="Wash Maintenance"/>
    <s v="dawn"/>
    <m/>
    <m/>
    <m/>
    <m/>
    <m/>
    <m/>
    <m/>
    <m/>
    <m/>
    <m/>
    <m/>
    <m/>
    <e v="#REF!"/>
    <s v="SL222@tidalwaveautospa.com"/>
    <s v="Ricky Doyle"/>
    <x v="3"/>
    <x v="2"/>
  </r>
  <r>
    <s v="James Bentley"/>
    <s v="EXP-10012465 "/>
    <n v="26.84"/>
    <d v="2024-03-07T00:00:00"/>
    <x v="0"/>
    <s v="Wash Maintenance"/>
    <s v="trash can and bags"/>
    <m/>
    <m/>
    <m/>
    <m/>
    <m/>
    <m/>
    <m/>
    <m/>
    <m/>
    <m/>
    <m/>
    <m/>
    <m/>
    <m/>
    <m/>
    <m/>
    <m/>
    <m/>
    <m/>
    <m/>
    <m/>
    <e v="#REF!"/>
    <s v="SL222@tidalwaveautospa.com"/>
    <s v="Ricky Doyle"/>
    <x v="3"/>
    <x v="2"/>
  </r>
  <r>
    <s v="James Bentley"/>
    <s v="EXP-10012465 "/>
    <n v="50.07"/>
    <d v="2024-03-07T00:00:00"/>
    <x v="0"/>
    <s v="Wash Maintenance"/>
    <s v="tape, bungees, caulk"/>
    <m/>
    <m/>
    <m/>
    <m/>
    <m/>
    <m/>
    <m/>
    <m/>
    <m/>
    <m/>
    <m/>
    <m/>
    <m/>
    <m/>
    <m/>
    <m/>
    <m/>
    <m/>
    <m/>
    <m/>
    <m/>
    <e v="#REF!"/>
    <s v="SL222@tidalwaveautospa.com"/>
    <s v="Ricky Doyle"/>
    <x v="3"/>
    <x v="2"/>
  </r>
  <r>
    <s v="Zachary Gairhan"/>
    <s v="EXP-10012481 "/>
    <n v="18.21"/>
    <d v="2024-03-26T00:00:00"/>
    <x v="0"/>
    <s v="Office Supplies"/>
    <s v="Bathroom supplies"/>
    <m/>
    <m/>
    <m/>
    <m/>
    <m/>
    <m/>
    <m/>
    <m/>
    <m/>
    <m/>
    <m/>
    <m/>
    <m/>
    <m/>
    <m/>
    <m/>
    <m/>
    <m/>
    <m/>
    <m/>
    <m/>
    <e v="#REF!"/>
    <s v="SL281@tidalwaveautospa.com"/>
    <s v="Ricky Doyle"/>
    <x v="3"/>
    <x v="2"/>
  </r>
  <r>
    <s v="Zachary Gairhan"/>
    <s v="EXP-10012481 "/>
    <n v="12.23"/>
    <d v="2024-03-29T00:00:00"/>
    <x v="0"/>
    <s v="Snacks"/>
    <s v="Water"/>
    <m/>
    <m/>
    <m/>
    <m/>
    <m/>
    <m/>
    <m/>
    <m/>
    <m/>
    <m/>
    <m/>
    <m/>
    <m/>
    <m/>
    <m/>
    <m/>
    <m/>
    <m/>
    <m/>
    <m/>
    <m/>
    <e v="#REF!"/>
    <s v="SL281@tidalwaveautospa.com"/>
    <s v="Ricky Doyle"/>
    <x v="3"/>
    <x v="2"/>
  </r>
  <r>
    <s v="Jonathan Ackerman"/>
    <s v="EXP-10012459 "/>
    <n v="172.07"/>
    <d v="2024-03-19T00:00:00"/>
    <x v="0"/>
    <s v="Wash Maintenance"/>
    <s v="TP, H20,cleansers"/>
    <m/>
    <m/>
    <m/>
    <m/>
    <m/>
    <m/>
    <m/>
    <m/>
    <m/>
    <m/>
    <m/>
    <m/>
    <m/>
    <m/>
    <m/>
    <m/>
    <m/>
    <m/>
    <m/>
    <m/>
    <m/>
    <e v="#REF!"/>
    <s v="SL191@tidalwaveautospa.com"/>
    <s v="Joe Chavez"/>
    <x v="3"/>
    <x v="2"/>
  </r>
  <r>
    <s v="Jonathan Ackerman"/>
    <s v="EXP-10012459 "/>
    <n v="57.72"/>
    <d v="2024-03-21T00:00:00"/>
    <x v="0"/>
    <s v="Wash Maintenance"/>
    <s v="Cleaners"/>
    <m/>
    <m/>
    <m/>
    <m/>
    <m/>
    <m/>
    <m/>
    <m/>
    <m/>
    <m/>
    <m/>
    <m/>
    <m/>
    <m/>
    <m/>
    <m/>
    <m/>
    <m/>
    <m/>
    <m/>
    <m/>
    <e v="#REF!"/>
    <s v="SL191@tidalwaveautospa.com"/>
    <s v="Joe Chavez"/>
    <x v="3"/>
    <x v="2"/>
  </r>
  <r>
    <s v="Jonathan Ackerman"/>
    <s v="EXP-10012459 "/>
    <n v="152.38"/>
    <d v="2024-03-21T00:00:00"/>
    <x v="0"/>
    <s v="Wash Maintenance"/>
    <s v="C3 cleaner"/>
    <m/>
    <m/>
    <m/>
    <m/>
    <m/>
    <m/>
    <m/>
    <m/>
    <m/>
    <m/>
    <m/>
    <m/>
    <m/>
    <m/>
    <m/>
    <m/>
    <m/>
    <m/>
    <m/>
    <m/>
    <m/>
    <e v="#REF!"/>
    <s v="SL191@tidalwaveautospa.com"/>
    <s v="Joe Chavez"/>
    <x v="3"/>
    <x v="2"/>
  </r>
  <r>
    <s v="Jonathan Ackerman"/>
    <s v="EXP-10012459 "/>
    <n v="49.66"/>
    <d v="2024-03-22T00:00:00"/>
    <x v="22"/>
    <s v="Parts"/>
    <s v="poly couplings"/>
    <m/>
    <m/>
    <m/>
    <m/>
    <m/>
    <m/>
    <m/>
    <m/>
    <m/>
    <m/>
    <m/>
    <m/>
    <m/>
    <m/>
    <m/>
    <m/>
    <m/>
    <m/>
    <m/>
    <m/>
    <m/>
    <e v="#REF!"/>
    <s v="SL191@tidalwaveautospa.com"/>
    <s v="Joe Chavez"/>
    <x v="3"/>
    <x v="2"/>
  </r>
  <r>
    <s v="Jonathan Ackerman"/>
    <s v="EXP-10012459 "/>
    <n v="224.9"/>
    <d v="2024-03-25T00:00:00"/>
    <x v="43"/>
    <s v="Rental Equipment"/>
    <s v="rental truck to go to bristol XPT booth"/>
    <m/>
    <m/>
    <m/>
    <m/>
    <m/>
    <m/>
    <m/>
    <m/>
    <m/>
    <m/>
    <m/>
    <m/>
    <m/>
    <m/>
    <m/>
    <m/>
    <m/>
    <m/>
    <m/>
    <m/>
    <m/>
    <e v="#REF!"/>
    <s v="SL191@tidalwaveautospa.com"/>
    <s v="Joe Chavez"/>
    <x v="3"/>
    <x v="2"/>
  </r>
  <r>
    <s v="James Stomieroski"/>
    <s v="EXP-10012464 "/>
    <n v="30.81"/>
    <d v="2024-03-25T00:00:00"/>
    <x v="0"/>
    <s v="Wash Maintenance"/>
    <s v="vinegar for cleaning windows"/>
    <m/>
    <m/>
    <m/>
    <m/>
    <m/>
    <m/>
    <m/>
    <m/>
    <m/>
    <m/>
    <m/>
    <m/>
    <m/>
    <m/>
    <m/>
    <m/>
    <m/>
    <m/>
    <m/>
    <m/>
    <m/>
    <e v="#REF!"/>
    <s v="SL221@tidalwaveautospa.com"/>
    <s v="Joe Chavez"/>
    <x v="3"/>
    <x v="2"/>
  </r>
  <r>
    <s v="Joshua Smith"/>
    <s v="EXP-10012450 "/>
    <n v="28.22"/>
    <d v="2024-03-25T00:00:00"/>
    <x v="2"/>
    <s v="Plumbing Expense"/>
    <s v="pvp"/>
    <m/>
    <m/>
    <m/>
    <m/>
    <m/>
    <m/>
    <m/>
    <m/>
    <m/>
    <m/>
    <m/>
    <m/>
    <m/>
    <m/>
    <m/>
    <m/>
    <m/>
    <m/>
    <m/>
    <m/>
    <m/>
    <e v="#REF!"/>
    <s v="SL100@tidalwaveautospa.com"/>
    <s v="Joe Chavez"/>
    <x v="3"/>
    <x v="2"/>
  </r>
  <r>
    <s v="Joshua Smith"/>
    <s v="EXP-10012450 "/>
    <n v="25.43"/>
    <d v="2024-03-25T00:00:00"/>
    <x v="2"/>
    <s v="Office Supplies"/>
    <s v="surge protector"/>
    <m/>
    <m/>
    <m/>
    <m/>
    <m/>
    <m/>
    <m/>
    <m/>
    <m/>
    <m/>
    <m/>
    <m/>
    <m/>
    <m/>
    <m/>
    <m/>
    <m/>
    <m/>
    <m/>
    <m/>
    <m/>
    <e v="#REF!"/>
    <s v="SL100@tidalwaveautospa.com"/>
    <s v="Joe Chavez"/>
    <x v="3"/>
    <x v="2"/>
  </r>
  <r>
    <s v="Joshua Smith"/>
    <s v="EXP-10012450 "/>
    <n v="14.82"/>
    <d v="2024-03-28T00:00:00"/>
    <x v="11"/>
    <s v="Parts"/>
    <s v="disposable cap"/>
    <m/>
    <m/>
    <m/>
    <m/>
    <m/>
    <m/>
    <m/>
    <m/>
    <m/>
    <m/>
    <m/>
    <m/>
    <m/>
    <m/>
    <m/>
    <m/>
    <m/>
    <m/>
    <m/>
    <m/>
    <m/>
    <e v="#REF!"/>
    <s v="SL100@tidalwaveautospa.com"/>
    <s v="Joe Chavez"/>
    <x v="3"/>
    <x v="2"/>
  </r>
  <r>
    <s v="Joshua Smith"/>
    <s v="EXP-10012450 "/>
    <n v="79.010000000000005"/>
    <d v="2024-03-29T00:00:00"/>
    <x v="56"/>
    <s v="Small Tools"/>
    <s v="tools for tunnel"/>
    <m/>
    <m/>
    <m/>
    <m/>
    <m/>
    <m/>
    <m/>
    <m/>
    <m/>
    <m/>
    <m/>
    <m/>
    <m/>
    <m/>
    <m/>
    <m/>
    <m/>
    <m/>
    <m/>
    <m/>
    <m/>
    <e v="#REF!"/>
    <s v="SL100@tidalwaveautospa.com"/>
    <s v="Joe Chavez"/>
    <x v="3"/>
    <x v="2"/>
  </r>
  <r>
    <s v="Travis Scroggins"/>
    <s v="EXP-10012399 "/>
    <n v="12.6"/>
    <d v="2024-03-25T00:00:00"/>
    <x v="0"/>
    <s v="Advertising &amp; Promotion"/>
    <s v="doggie treats"/>
    <m/>
    <m/>
    <m/>
    <m/>
    <m/>
    <m/>
    <m/>
    <m/>
    <m/>
    <m/>
    <m/>
    <m/>
    <m/>
    <m/>
    <m/>
    <m/>
    <m/>
    <m/>
    <m/>
    <m/>
    <m/>
    <e v="#REF!"/>
    <s v="SL228@tidalwaveautospa.com"/>
    <s v="Joe Chavez"/>
    <x v="3"/>
    <x v="2"/>
  </r>
  <r>
    <s v="Travis Scroggins"/>
    <s v="EXP-10012399 "/>
    <n v="52.86"/>
    <d v="2024-03-26T00:00:00"/>
    <x v="22"/>
    <s v="Parts"/>
    <s v="hooks, toggle bolts,  for organization"/>
    <m/>
    <m/>
    <m/>
    <m/>
    <m/>
    <m/>
    <m/>
    <m/>
    <m/>
    <m/>
    <m/>
    <m/>
    <m/>
    <m/>
    <m/>
    <m/>
    <m/>
    <m/>
    <m/>
    <m/>
    <m/>
    <e v="#REF!"/>
    <s v="SL228@tidalwaveautospa.com"/>
    <s v="Joe Chavez"/>
    <x v="3"/>
    <x v="2"/>
  </r>
  <r>
    <s v="Travis Scroggins"/>
    <s v="EXP-10012399 "/>
    <n v="323.76"/>
    <d v="2024-03-27T00:00:00"/>
    <x v="0"/>
    <s v="Wash Maintenance"/>
    <s v="C-3 chemical"/>
    <m/>
    <m/>
    <m/>
    <m/>
    <m/>
    <m/>
    <m/>
    <m/>
    <m/>
    <m/>
    <m/>
    <m/>
    <m/>
    <m/>
    <m/>
    <m/>
    <m/>
    <m/>
    <m/>
    <m/>
    <m/>
    <e v="#REF!"/>
    <s v="SL228@tidalwaveautospa.com"/>
    <s v="Joe Chavez"/>
    <x v="3"/>
    <x v="2"/>
  </r>
  <r>
    <s v="Travis Scroggins"/>
    <s v="EXP-10012399 "/>
    <n v="82.75"/>
    <d v="2024-03-27T00:00:00"/>
    <x v="0"/>
    <s v="Wash Maintenance"/>
    <s v="salt for softener"/>
    <m/>
    <m/>
    <m/>
    <m/>
    <m/>
    <m/>
    <m/>
    <m/>
    <m/>
    <m/>
    <m/>
    <m/>
    <m/>
    <m/>
    <m/>
    <m/>
    <m/>
    <m/>
    <m/>
    <m/>
    <m/>
    <e v="#REF!"/>
    <s v="SL228@tidalwaveautospa.com"/>
    <s v="Joe Chavez"/>
    <x v="3"/>
    <x v="2"/>
  </r>
  <r>
    <s v="Travis Scroggins"/>
    <s v="EXP-10012399 "/>
    <n v="84.44"/>
    <d v="2024-03-27T00:00:00"/>
    <x v="0"/>
    <s v="Safety Supplies"/>
    <s v="XL gloves"/>
    <m/>
    <m/>
    <m/>
    <m/>
    <m/>
    <m/>
    <m/>
    <m/>
    <m/>
    <m/>
    <m/>
    <m/>
    <m/>
    <m/>
    <m/>
    <m/>
    <m/>
    <m/>
    <m/>
    <m/>
    <m/>
    <e v="#REF!"/>
    <s v="SL228@tidalwaveautospa.com"/>
    <s v="Joe Chavez"/>
    <x v="3"/>
    <x v="2"/>
  </r>
  <r>
    <s v="Travis Scroggins"/>
    <s v="EXP-10012399 "/>
    <n v="101.39"/>
    <d v="2024-03-28T00:00:00"/>
    <x v="0"/>
    <s v="Wash Maintenance"/>
    <s v="salt and cleaning disks"/>
    <m/>
    <m/>
    <m/>
    <m/>
    <m/>
    <m/>
    <m/>
    <m/>
    <m/>
    <m/>
    <m/>
    <m/>
    <m/>
    <m/>
    <m/>
    <m/>
    <m/>
    <m/>
    <m/>
    <m/>
    <m/>
    <e v="#REF!"/>
    <s v="SL228@tidalwaveautospa.com"/>
    <s v="Joe Chavez"/>
    <x v="3"/>
    <x v="2"/>
  </r>
  <r>
    <s v="Brian Hodge"/>
    <s v="EXP-10012483 "/>
    <n v="10.42"/>
    <d v="2024-03-30T00:00:00"/>
    <x v="2"/>
    <s v="Parts"/>
    <s v="top brush repair"/>
    <m/>
    <m/>
    <m/>
    <m/>
    <m/>
    <m/>
    <m/>
    <m/>
    <m/>
    <m/>
    <m/>
    <m/>
    <m/>
    <m/>
    <m/>
    <m/>
    <m/>
    <m/>
    <m/>
    <m/>
    <m/>
    <e v="#REF!"/>
    <s v="SL261@tidalwaveautospa.com"/>
    <s v="Jeff Mathis"/>
    <x v="3"/>
    <x v="2"/>
  </r>
  <r>
    <s v="Brian Hodge"/>
    <s v="EXP-10012483 "/>
    <n v="683.71"/>
    <d v="2024-04-02T00:00:00"/>
    <x v="0"/>
    <s v="Wash Maintenance"/>
    <s v="uline order"/>
    <m/>
    <m/>
    <m/>
    <m/>
    <m/>
    <m/>
    <m/>
    <m/>
    <m/>
    <m/>
    <m/>
    <m/>
    <m/>
    <m/>
    <m/>
    <m/>
    <m/>
    <m/>
    <m/>
    <m/>
    <m/>
    <e v="#REF!"/>
    <s v="SL261@tidalwaveautospa.com"/>
    <s v="Jeff Mathis"/>
    <x v="3"/>
    <x v="2"/>
  </r>
  <r>
    <s v="Brian Hodge"/>
    <s v="EXP-10012482 "/>
    <n v="14.25"/>
    <d v="2024-03-16T00:00:00"/>
    <x v="0"/>
    <s v="Wash Maintenance"/>
    <s v="hydraulic fluid for chain"/>
    <m/>
    <m/>
    <m/>
    <m/>
    <m/>
    <m/>
    <m/>
    <m/>
    <m/>
    <m/>
    <m/>
    <m/>
    <m/>
    <m/>
    <m/>
    <m/>
    <m/>
    <m/>
    <m/>
    <m/>
    <m/>
    <e v="#REF!"/>
    <s v="SL261@tidalwaveautospa.com"/>
    <s v="Jeff Mathis"/>
    <x v="3"/>
    <x v="2"/>
  </r>
  <r>
    <s v="Brian Hodge"/>
    <s v="EXP-10012482 "/>
    <n v="202.5"/>
    <d v="2024-03-19T00:00:00"/>
    <x v="2"/>
    <s v="Wash Maintenance"/>
    <s v="hydraulic hoses"/>
    <m/>
    <m/>
    <m/>
    <m/>
    <m/>
    <m/>
    <m/>
    <m/>
    <m/>
    <m/>
    <m/>
    <m/>
    <m/>
    <m/>
    <m/>
    <m/>
    <m/>
    <m/>
    <m/>
    <m/>
    <m/>
    <e v="#REF!"/>
    <s v="SL261@tidalwaveautospa.com"/>
    <s v="Jeff Mathis"/>
    <x v="3"/>
    <x v="2"/>
  </r>
  <r>
    <s v="Brian Hodge"/>
    <s v="EXP-10012482 "/>
    <n v="10.61"/>
    <d v="2024-03-23T00:00:00"/>
    <x v="8"/>
    <s v="Employee Incentive - Meals"/>
    <s v="appreciation cook out"/>
    <m/>
    <m/>
    <m/>
    <m/>
    <m/>
    <m/>
    <m/>
    <m/>
    <m/>
    <m/>
    <m/>
    <m/>
    <m/>
    <m/>
    <m/>
    <m/>
    <m/>
    <m/>
    <m/>
    <m/>
    <m/>
    <e v="#REF!"/>
    <s v="SL261@tidalwaveautospa.com"/>
    <s v="Jeff Mathis"/>
    <x v="3"/>
    <x v="2"/>
  </r>
  <r>
    <s v="Brian Hodge"/>
    <s v="EXP-10012482 "/>
    <n v="88"/>
    <d v="2024-03-23T00:00:00"/>
    <x v="8"/>
    <s v="Employee Incentive - Meals"/>
    <s v="employee cook out"/>
    <m/>
    <m/>
    <m/>
    <m/>
    <m/>
    <m/>
    <m/>
    <m/>
    <m/>
    <m/>
    <m/>
    <m/>
    <m/>
    <m/>
    <m/>
    <m/>
    <m/>
    <m/>
    <m/>
    <m/>
    <m/>
    <e v="#REF!"/>
    <s v="SL261@tidalwaveautospa.com"/>
    <s v="Jeff Mathis"/>
    <x v="3"/>
    <x v="2"/>
  </r>
  <r>
    <s v="Kaleigh Welch"/>
    <s v="EXP-10012476 "/>
    <n v="46.46"/>
    <d v="2024-03-26T00:00:00"/>
    <x v="0"/>
    <s v="Landscaping"/>
    <s v="Flowers for seasonal color/ water for team"/>
    <m/>
    <m/>
    <m/>
    <m/>
    <m/>
    <m/>
    <m/>
    <m/>
    <m/>
    <m/>
    <m/>
    <m/>
    <m/>
    <m/>
    <m/>
    <m/>
    <m/>
    <m/>
    <m/>
    <m/>
    <m/>
    <e v="#REF!"/>
    <s v="SL251@tidalwaveautospa.com"/>
    <s v="Jeff Mathis"/>
    <x v="3"/>
    <x v="2"/>
  </r>
  <r>
    <s v="Kaleigh Welch"/>
    <s v="EXP-10012475 "/>
    <n v="24.02"/>
    <d v="2024-03-29T00:00:00"/>
    <x v="1"/>
    <s v="Parts"/>
    <s v="Pipe to fix air hose and foot valve"/>
    <m/>
    <m/>
    <m/>
    <m/>
    <m/>
    <m/>
    <m/>
    <m/>
    <m/>
    <m/>
    <m/>
    <m/>
    <m/>
    <m/>
    <m/>
    <m/>
    <m/>
    <m/>
    <m/>
    <m/>
    <m/>
    <e v="#REF!"/>
    <s v="SL251@tidalwaveautospa.com"/>
    <s v="Jeff Mathis"/>
    <x v="3"/>
    <x v="2"/>
  </r>
  <r>
    <s v="Kaleigh Welch"/>
    <s v="EXP-10012474 "/>
    <n v="7.11"/>
    <d v="2024-03-28T00:00:00"/>
    <x v="1"/>
    <s v="Parts"/>
    <s v="Rubber washer to repair air hose"/>
    <m/>
    <m/>
    <m/>
    <m/>
    <m/>
    <m/>
    <m/>
    <m/>
    <m/>
    <m/>
    <m/>
    <m/>
    <m/>
    <m/>
    <m/>
    <m/>
    <m/>
    <m/>
    <m/>
    <m/>
    <m/>
    <e v="#REF!"/>
    <s v="SL251@tidalwaveautospa.com"/>
    <s v="Jeff Mathis"/>
    <x v="3"/>
    <x v="2"/>
  </r>
  <r>
    <s v="Edward Bayliss"/>
    <s v="EXP-10012497 "/>
    <n v="734.09"/>
    <d v="2024-03-20T00:00:00"/>
    <x v="0"/>
    <s v="Wash Maintenance"/>
    <s v="Trash cans and dolly"/>
    <m/>
    <m/>
    <m/>
    <m/>
    <m/>
    <m/>
    <m/>
    <m/>
    <m/>
    <m/>
    <m/>
    <m/>
    <m/>
    <m/>
    <m/>
    <m/>
    <m/>
    <m/>
    <m/>
    <m/>
    <m/>
    <e v="#REF!"/>
    <s v="edward.bayliss@tidalwaveautospa.com"/>
    <s v="Bruce Maxwell"/>
    <x v="3"/>
    <x v="2"/>
  </r>
  <r>
    <s v="Edward Bayliss"/>
    <s v="EXP-10012497 "/>
    <n v="16.510000000000002"/>
    <d v="2024-03-20T00:00:00"/>
    <x v="0"/>
    <s v="Snacks"/>
    <s v="Bottled water"/>
    <m/>
    <m/>
    <m/>
    <m/>
    <m/>
    <m/>
    <m/>
    <m/>
    <m/>
    <m/>
    <m/>
    <m/>
    <m/>
    <m/>
    <m/>
    <m/>
    <m/>
    <m/>
    <m/>
    <m/>
    <m/>
    <e v="#REF!"/>
    <s v="edward.bayliss@tidalwaveautospa.com"/>
    <s v="Bruce Maxwell"/>
    <x v="3"/>
    <x v="2"/>
  </r>
  <r>
    <s v="Edward Bayliss"/>
    <s v="EXP-10012497 "/>
    <n v="47.98"/>
    <d v="2024-04-01T00:00:00"/>
    <x v="0"/>
    <s v="Wash Maintenance"/>
    <s v="Laundry soap and bottled water"/>
    <m/>
    <m/>
    <m/>
    <m/>
    <m/>
    <m/>
    <m/>
    <m/>
    <m/>
    <m/>
    <m/>
    <m/>
    <m/>
    <m/>
    <m/>
    <m/>
    <m/>
    <m/>
    <m/>
    <m/>
    <m/>
    <e v="#REF!"/>
    <s v="edward.bayliss@tidalwaveautospa.com"/>
    <s v="Bruce Maxwell"/>
    <x v="3"/>
    <x v="2"/>
  </r>
  <r>
    <s v="TRAVIS BALLARD"/>
    <s v="EXP-10012416 "/>
    <n v="62.38"/>
    <d v="2024-02-23T00:00:00"/>
    <x v="16"/>
    <s v="Parts"/>
    <s v="Nuts and bolts"/>
    <m/>
    <m/>
    <m/>
    <m/>
    <m/>
    <m/>
    <m/>
    <m/>
    <m/>
    <m/>
    <m/>
    <m/>
    <m/>
    <m/>
    <m/>
    <m/>
    <m/>
    <m/>
    <m/>
    <m/>
    <m/>
    <e v="#REF!"/>
    <s v="SL207@tidalwaveautospa.com"/>
    <s v="Joe Chavez"/>
    <x v="3"/>
    <x v="2"/>
  </r>
  <r>
    <s v="TRAVIS BALLARD"/>
    <s v="EXP-10012416 "/>
    <n v="749.09"/>
    <d v="2024-02-28T00:00:00"/>
    <x v="11"/>
    <s v="Wash Maintenance"/>
    <s v="Carts for towels @ 2nd mile"/>
    <m/>
    <m/>
    <m/>
    <m/>
    <m/>
    <m/>
    <m/>
    <m/>
    <m/>
    <m/>
    <m/>
    <m/>
    <m/>
    <m/>
    <m/>
    <m/>
    <m/>
    <m/>
    <m/>
    <m/>
    <m/>
    <e v="#REF!"/>
    <s v="SL207@tidalwaveautospa.com"/>
    <s v="Joe Chavez"/>
    <x v="3"/>
    <x v="2"/>
  </r>
  <r>
    <s v="TRAVIS BALLARD"/>
    <s v="EXP-10012416 "/>
    <n v="120.33"/>
    <d v="2024-03-01T00:00:00"/>
    <x v="16"/>
    <s v="Wash Maintenance"/>
    <s v="Window cleaning tools"/>
    <m/>
    <m/>
    <m/>
    <m/>
    <m/>
    <m/>
    <m/>
    <m/>
    <m/>
    <m/>
    <m/>
    <m/>
    <m/>
    <m/>
    <m/>
    <m/>
    <m/>
    <m/>
    <m/>
    <m/>
    <m/>
    <e v="#REF!"/>
    <s v="SL207@tidalwaveautospa.com"/>
    <s v="Joe Chavez"/>
    <x v="3"/>
    <x v="2"/>
  </r>
  <r>
    <s v="William Wilson"/>
    <s v="EXP-10012452 "/>
    <n v="14.03"/>
    <d v="2023-12-30T00:00:00"/>
    <x v="9"/>
    <s v="Miscellaneous Expense - Non-SL"/>
    <s v="Personal exp nse"/>
    <m/>
    <m/>
    <m/>
    <m/>
    <m/>
    <m/>
    <m/>
    <m/>
    <m/>
    <m/>
    <m/>
    <m/>
    <m/>
    <m/>
    <m/>
    <m/>
    <m/>
    <m/>
    <m/>
    <m/>
    <m/>
    <e v="#REF!"/>
    <s v=""/>
    <s v=""/>
    <x v="3"/>
    <x v="2"/>
  </r>
  <r>
    <s v="William Wilson"/>
    <s v="EXP-10012452 "/>
    <n v="286.08"/>
    <d v="2024-02-22T00:00:00"/>
    <x v="11"/>
    <s v="Office Supplies"/>
    <s v="Drink coolers"/>
    <m/>
    <m/>
    <m/>
    <m/>
    <m/>
    <m/>
    <m/>
    <m/>
    <m/>
    <m/>
    <m/>
    <m/>
    <m/>
    <m/>
    <m/>
    <m/>
    <m/>
    <m/>
    <m/>
    <m/>
    <m/>
    <e v="#REF!"/>
    <s v=""/>
    <s v=""/>
    <x v="3"/>
    <x v="2"/>
  </r>
  <r>
    <s v="William Wilson"/>
    <s v="EXP-10012452 "/>
    <n v="29.55"/>
    <d v="2024-02-28T00:00:00"/>
    <x v="0"/>
    <s v="Wash Maintenance"/>
    <s v="Sunscreen,cleaner"/>
    <m/>
    <m/>
    <m/>
    <m/>
    <m/>
    <m/>
    <m/>
    <m/>
    <m/>
    <m/>
    <m/>
    <m/>
    <m/>
    <m/>
    <m/>
    <m/>
    <m/>
    <m/>
    <m/>
    <m/>
    <m/>
    <e v="#REF!"/>
    <s v=""/>
    <s v=""/>
    <x v="3"/>
    <x v="2"/>
  </r>
  <r>
    <s v="William Wilson"/>
    <s v="EXP-10012452 "/>
    <n v="331.01"/>
    <d v="2024-02-28T00:00:00"/>
    <x v="11"/>
    <s v="Office Furniture"/>
    <s v="Shelving,and cleaning supplies"/>
    <m/>
    <m/>
    <m/>
    <m/>
    <m/>
    <m/>
    <m/>
    <m/>
    <m/>
    <m/>
    <m/>
    <m/>
    <m/>
    <m/>
    <m/>
    <m/>
    <m/>
    <m/>
    <m/>
    <m/>
    <m/>
    <e v="#REF!"/>
    <s v=""/>
    <s v=""/>
    <x v="3"/>
    <x v="2"/>
  </r>
  <r>
    <s v="William Wilson"/>
    <s v="EXP-10012452 "/>
    <n v="9.5399999999999991"/>
    <d v="2024-02-29T00:00:00"/>
    <x v="29"/>
    <s v="Dues &amp; Subscriptions"/>
    <s v="Smartsheet membership"/>
    <m/>
    <m/>
    <m/>
    <m/>
    <m/>
    <m/>
    <m/>
    <m/>
    <m/>
    <m/>
    <m/>
    <m/>
    <m/>
    <m/>
    <m/>
    <m/>
    <m/>
    <m/>
    <m/>
    <m/>
    <m/>
    <e v="#REF!"/>
    <s v=""/>
    <s v=""/>
    <x v="3"/>
    <x v="2"/>
  </r>
  <r>
    <s v="William Wilson"/>
    <s v="EXP-10012452 "/>
    <n v="299.27999999999997"/>
    <d v="2024-03-01T00:00:00"/>
    <x v="14"/>
    <s v="Wash Maintenance"/>
    <s v="Waders,drill bits,cleaning supplies snacks"/>
    <m/>
    <m/>
    <m/>
    <m/>
    <m/>
    <m/>
    <m/>
    <m/>
    <m/>
    <m/>
    <m/>
    <m/>
    <m/>
    <m/>
    <m/>
    <m/>
    <m/>
    <m/>
    <m/>
    <m/>
    <m/>
    <e v="#REF!"/>
    <s v=""/>
    <s v=""/>
    <x v="3"/>
    <x v="2"/>
  </r>
  <r>
    <s v="William Wilson"/>
    <s v="EXP-10012452 "/>
    <n v="145.66"/>
    <d v="2024-03-01T00:00:00"/>
    <x v="0"/>
    <s v="Wash Maintenance"/>
    <s v="Small tools,cleaninh supplies"/>
    <m/>
    <m/>
    <m/>
    <m/>
    <m/>
    <m/>
    <m/>
    <m/>
    <m/>
    <m/>
    <m/>
    <m/>
    <m/>
    <m/>
    <m/>
    <m/>
    <m/>
    <m/>
    <m/>
    <m/>
    <m/>
    <e v="#REF!"/>
    <s v=""/>
    <s v=""/>
    <x v="3"/>
    <x v="2"/>
  </r>
  <r>
    <s v="William Wilson"/>
    <s v="EXP-10012452 "/>
    <n v="127.18"/>
    <d v="2024-03-05T00:00:00"/>
    <x v="14"/>
    <s v="Pit Pumping"/>
    <s v="Boots,waders for pit cleaning"/>
    <m/>
    <m/>
    <m/>
    <m/>
    <m/>
    <m/>
    <m/>
    <m/>
    <m/>
    <m/>
    <m/>
    <m/>
    <m/>
    <m/>
    <m/>
    <m/>
    <m/>
    <m/>
    <m/>
    <m/>
    <m/>
    <e v="#REF!"/>
    <s v=""/>
    <s v=""/>
    <x v="3"/>
    <x v="2"/>
  </r>
  <r>
    <s v="William Wilson"/>
    <s v="EXP-10012452 "/>
    <n v="171.43"/>
    <d v="2024-03-08T00:00:00"/>
    <x v="2"/>
    <s v="Parts"/>
    <s v="Ball valves,cleaning supplies"/>
    <m/>
    <m/>
    <m/>
    <m/>
    <m/>
    <m/>
    <m/>
    <m/>
    <m/>
    <m/>
    <m/>
    <m/>
    <m/>
    <m/>
    <m/>
    <m/>
    <m/>
    <m/>
    <m/>
    <m/>
    <m/>
    <e v="#REF!"/>
    <s v=""/>
    <s v=""/>
    <x v="3"/>
    <x v="2"/>
  </r>
  <r>
    <s v="William Wilson"/>
    <s v="EXP-10012452 "/>
    <n v="-6.86"/>
    <d v="2024-03-09T00:00:00"/>
    <x v="14"/>
    <s v="Office Supplies"/>
    <s v="Sanitizer tefund"/>
    <m/>
    <m/>
    <m/>
    <m/>
    <m/>
    <m/>
    <m/>
    <m/>
    <m/>
    <m/>
    <m/>
    <m/>
    <m/>
    <m/>
    <m/>
    <m/>
    <m/>
    <m/>
    <m/>
    <m/>
    <m/>
    <e v="#REF!"/>
    <s v=""/>
    <s v=""/>
    <x v="3"/>
    <x v="2"/>
  </r>
  <r>
    <s v="William Wilson"/>
    <s v="EXP-10012452 "/>
    <n v="187.6"/>
    <d v="2024-03-09T00:00:00"/>
    <x v="11"/>
    <s v="Office Furniture"/>
    <s v="Shelving for back room"/>
    <m/>
    <m/>
    <m/>
    <m/>
    <m/>
    <m/>
    <m/>
    <m/>
    <m/>
    <m/>
    <m/>
    <m/>
    <m/>
    <m/>
    <m/>
    <m/>
    <m/>
    <m/>
    <m/>
    <m/>
    <m/>
    <e v="#REF!"/>
    <s v=""/>
    <s v=""/>
    <x v="3"/>
    <x v="2"/>
  </r>
  <r>
    <s v="William Wilson"/>
    <s v="EXP-10012452 "/>
    <n v="111.29"/>
    <d v="2024-03-14T00:00:00"/>
    <x v="2"/>
    <s v="Parts"/>
    <s v="Grates to cover drain in pit"/>
    <m/>
    <m/>
    <m/>
    <m/>
    <m/>
    <m/>
    <m/>
    <m/>
    <m/>
    <m/>
    <m/>
    <m/>
    <m/>
    <m/>
    <m/>
    <m/>
    <m/>
    <m/>
    <m/>
    <m/>
    <m/>
    <e v="#REF!"/>
    <s v=""/>
    <s v=""/>
    <x v="3"/>
    <x v="2"/>
  </r>
  <r>
    <s v="William Wilson"/>
    <s v="EXP-10012452 "/>
    <n v="789.25"/>
    <d v="2024-03-14T00:00:00"/>
    <x v="2"/>
    <s v="Parts"/>
    <s v="Hoses,and ball valves"/>
    <m/>
    <m/>
    <m/>
    <m/>
    <m/>
    <m/>
    <m/>
    <m/>
    <m/>
    <m/>
    <m/>
    <m/>
    <m/>
    <m/>
    <m/>
    <m/>
    <m/>
    <m/>
    <m/>
    <m/>
    <m/>
    <e v="#REF!"/>
    <s v=""/>
    <s v=""/>
    <x v="3"/>
    <x v="2"/>
  </r>
  <r>
    <s v="William Wilson"/>
    <s v="EXP-10012452 "/>
    <n v="441.46"/>
    <d v="2024-03-15T00:00:00"/>
    <x v="0"/>
    <s v="Wash Maintenance"/>
    <s v="Soap dispenser,snacks"/>
    <m/>
    <m/>
    <m/>
    <m/>
    <m/>
    <m/>
    <m/>
    <m/>
    <m/>
    <m/>
    <m/>
    <m/>
    <m/>
    <m/>
    <m/>
    <m/>
    <m/>
    <m/>
    <m/>
    <m/>
    <m/>
    <e v="#REF!"/>
    <s v=""/>
    <s v=""/>
    <x v="3"/>
    <x v="2"/>
  </r>
  <r>
    <s v="William Wilson"/>
    <s v="EXP-10012452 "/>
    <n v="66.209999999999994"/>
    <d v="2024-03-19T00:00:00"/>
    <x v="17"/>
    <s v="Miscellaneous Expense - Non-SL"/>
    <s v="Personal expense by mistake"/>
    <m/>
    <m/>
    <m/>
    <m/>
    <m/>
    <m/>
    <m/>
    <m/>
    <m/>
    <m/>
    <m/>
    <m/>
    <m/>
    <m/>
    <m/>
    <m/>
    <m/>
    <m/>
    <m/>
    <m/>
    <m/>
    <e v="#REF!"/>
    <s v=""/>
    <s v=""/>
    <x v="3"/>
    <x v="2"/>
  </r>
  <r>
    <s v="William Wilson"/>
    <s v="EXP-10012452 "/>
    <n v="59.04"/>
    <d v="2024-03-26T00:00:00"/>
    <x v="2"/>
    <s v="Parts"/>
    <s v="Brass plugs"/>
    <m/>
    <m/>
    <m/>
    <m/>
    <m/>
    <m/>
    <m/>
    <m/>
    <m/>
    <m/>
    <m/>
    <m/>
    <m/>
    <m/>
    <m/>
    <m/>
    <m/>
    <m/>
    <m/>
    <m/>
    <m/>
    <e v="#REF!"/>
    <s v=""/>
    <s v=""/>
    <x v="3"/>
    <x v="2"/>
  </r>
  <r>
    <s v="William Wilson"/>
    <s v="EXP-10012452 "/>
    <n v="9.99"/>
    <d v="2024-03-27T00:00:00"/>
    <x v="29"/>
    <s v="Dues &amp; Subscriptions"/>
    <s v="Amazon"/>
    <m/>
    <m/>
    <m/>
    <m/>
    <m/>
    <m/>
    <m/>
    <m/>
    <m/>
    <m/>
    <m/>
    <m/>
    <m/>
    <m/>
    <m/>
    <m/>
    <m/>
    <m/>
    <m/>
    <m/>
    <m/>
    <e v="#REF!"/>
    <s v=""/>
    <s v=""/>
    <x v="3"/>
    <x v="2"/>
  </r>
  <r>
    <s v="William Wilson"/>
    <s v="EXP-10012452 "/>
    <n v="9.5399999999999991"/>
    <d v="2024-03-31T00:00:00"/>
    <x v="29"/>
    <s v="Dues &amp; Subscriptions"/>
    <s v="Smartsheet membership"/>
    <m/>
    <m/>
    <m/>
    <m/>
    <m/>
    <m/>
    <m/>
    <m/>
    <m/>
    <m/>
    <m/>
    <m/>
    <m/>
    <m/>
    <m/>
    <m/>
    <m/>
    <m/>
    <m/>
    <m/>
    <m/>
    <e v="#REF!"/>
    <s v=""/>
    <s v=""/>
    <x v="3"/>
    <x v="2"/>
  </r>
  <r>
    <s v="Lane Carr"/>
    <s v="EXP-10012514 "/>
    <n v="16.34"/>
    <d v="2024-03-29T00:00:00"/>
    <x v="8"/>
    <s v="Snacks"/>
    <s v="water"/>
    <m/>
    <m/>
    <m/>
    <m/>
    <m/>
    <m/>
    <m/>
    <m/>
    <m/>
    <m/>
    <m/>
    <m/>
    <m/>
    <m/>
    <m/>
    <m/>
    <m/>
    <m/>
    <m/>
    <m/>
    <m/>
    <e v="#REF!"/>
    <s v="SL164@tidalwaveautospa.com"/>
    <s v="Cory Cummings"/>
    <x v="3"/>
    <x v="2"/>
  </r>
  <r>
    <s v="Lane Carr"/>
    <s v="EXP-10012514 "/>
    <n v="34.67"/>
    <d v="2024-03-29T00:00:00"/>
    <x v="51"/>
    <s v="Office Supplies"/>
    <s v="Easter"/>
    <m/>
    <m/>
    <m/>
    <m/>
    <m/>
    <m/>
    <m/>
    <m/>
    <m/>
    <m/>
    <m/>
    <m/>
    <m/>
    <m/>
    <m/>
    <m/>
    <m/>
    <m/>
    <m/>
    <m/>
    <m/>
    <e v="#REF!"/>
    <s v="SL164@tidalwaveautospa.com"/>
    <s v="Cory Cummings"/>
    <x v="3"/>
    <x v="2"/>
  </r>
  <r>
    <s v="Lane Carr"/>
    <s v="EXP-10012514 "/>
    <n v="150.57"/>
    <d v="2024-04-01T00:00:00"/>
    <x v="0"/>
    <s v="Itemized"/>
    <s v="Gloves, pliers, salt for water softner"/>
    <n v="26.94"/>
    <s v="Small Tools"/>
    <s v="pliers"/>
    <n v="29.32"/>
    <s v="Wash Maintenance"/>
    <s v="Salt Pellets"/>
    <n v="94.31"/>
    <s v="Safety Supplies"/>
    <s v="gloves"/>
    <m/>
    <m/>
    <m/>
    <m/>
    <m/>
    <m/>
    <m/>
    <m/>
    <m/>
    <m/>
    <m/>
    <m/>
    <e v="#REF!"/>
    <s v="SL164@tidalwaveautospa.com"/>
    <s v="Cory Cummings"/>
    <x v="3"/>
    <x v="2"/>
  </r>
  <r>
    <s v="Lane Carr"/>
    <s v="EXP-10012514 "/>
    <n v="168"/>
    <d v="2024-04-01T00:00:00"/>
    <x v="25"/>
    <s v="Wash Repairs"/>
    <s v="Fix office Door"/>
    <m/>
    <m/>
    <m/>
    <m/>
    <m/>
    <m/>
    <m/>
    <m/>
    <m/>
    <m/>
    <m/>
    <m/>
    <m/>
    <m/>
    <m/>
    <m/>
    <m/>
    <m/>
    <m/>
    <m/>
    <m/>
    <e v="#REF!"/>
    <s v="SL164@tidalwaveautospa.com"/>
    <s v="Cory Cummings"/>
    <x v="3"/>
    <x v="2"/>
  </r>
  <r>
    <s v="Lane Carr"/>
    <s v="EXP-10012514 "/>
    <n v="47.17"/>
    <d v="2024-04-02T00:00:00"/>
    <x v="0"/>
    <s v="Itemized"/>
    <s v="tools for windows, cupcake for birthday"/>
    <n v="7.48"/>
    <s v="Employee Incentives - Other"/>
    <s v="Cupcake &amp; Ballon for birthday"/>
    <n v="39.69"/>
    <s v="Small Tools"/>
    <s v="tools for windows"/>
    <m/>
    <m/>
    <m/>
    <m/>
    <m/>
    <m/>
    <m/>
    <m/>
    <m/>
    <m/>
    <m/>
    <m/>
    <m/>
    <m/>
    <m/>
    <e v="#REF!"/>
    <s v="SL164@tidalwaveautospa.com"/>
    <s v="Cory Cummings"/>
    <x v="3"/>
    <x v="2"/>
  </r>
  <r>
    <s v="Lane Carr"/>
    <s v="EXP-10012514 "/>
    <n v="46.93"/>
    <d v="2024-04-03T00:00:00"/>
    <x v="2"/>
    <s v="Parts"/>
    <s v="Door latch for washing machine"/>
    <m/>
    <m/>
    <m/>
    <m/>
    <m/>
    <m/>
    <m/>
    <m/>
    <m/>
    <m/>
    <m/>
    <m/>
    <m/>
    <m/>
    <m/>
    <m/>
    <m/>
    <m/>
    <m/>
    <m/>
    <m/>
    <e v="#REF!"/>
    <s v="SL164@tidalwaveautospa.com"/>
    <s v="Cory Cummings"/>
    <x v="3"/>
    <x v="2"/>
  </r>
  <r>
    <s v="Felicia Slager"/>
    <s v="EXP-10012506 "/>
    <n v="132.72999999999999"/>
    <d v="2024-03-15T00:00:00"/>
    <x v="0"/>
    <s v="Wash Maintenance"/>
    <s v="cleaning supplies"/>
    <m/>
    <m/>
    <m/>
    <m/>
    <m/>
    <m/>
    <m/>
    <m/>
    <m/>
    <m/>
    <m/>
    <m/>
    <m/>
    <m/>
    <m/>
    <m/>
    <m/>
    <m/>
    <m/>
    <m/>
    <m/>
    <e v="#REF!"/>
    <s v="SL205@tidalwaveautospa.com"/>
    <s v="Cory Cummings"/>
    <x v="3"/>
    <x v="2"/>
  </r>
  <r>
    <s v="Felicia Slager"/>
    <s v="EXP-10012370 "/>
    <n v="168.69"/>
    <d v="2024-02-15T00:00:00"/>
    <x v="6"/>
    <s v="Wash Maintenance"/>
    <s v="new window cleaner tool"/>
    <m/>
    <m/>
    <m/>
    <m/>
    <m/>
    <m/>
    <m/>
    <m/>
    <m/>
    <m/>
    <m/>
    <m/>
    <m/>
    <m/>
    <m/>
    <m/>
    <m/>
    <m/>
    <m/>
    <m/>
    <m/>
    <e v="#REF!"/>
    <s v="SL205@tidalwaveautospa.com"/>
    <s v="Cory Cummings"/>
    <x v="3"/>
    <x v="2"/>
  </r>
  <r>
    <s v="Zoran Kostadinovic"/>
    <s v="EXP-10011782 "/>
    <n v="124.19"/>
    <d v="2024-03-09T00:00:00"/>
    <x v="0"/>
    <s v="Wash Maintenance"/>
    <s v="Hose reel for outdoor waterhose. The hose reel from global industries broke"/>
    <m/>
    <m/>
    <m/>
    <m/>
    <m/>
    <m/>
    <m/>
    <m/>
    <m/>
    <m/>
    <m/>
    <m/>
    <m/>
    <m/>
    <m/>
    <m/>
    <m/>
    <m/>
    <m/>
    <m/>
    <m/>
    <e v="#REF!"/>
    <s v="SL201@tidalwaveautospa.com"/>
    <s v="Patrick Rollins"/>
    <x v="3"/>
    <x v="2"/>
  </r>
  <r>
    <s v="Zoran Kostadinovic"/>
    <s v="EXP-10011782 "/>
    <n v="284.12"/>
    <d v="2024-03-11T00:00:00"/>
    <x v="22"/>
    <s v="Safety Supplies"/>
    <s v="Purchased PPE items and items to handle chemicals during measuring and transfer.  Rubber gloves, knee pad, etc."/>
    <m/>
    <m/>
    <m/>
    <m/>
    <m/>
    <m/>
    <m/>
    <m/>
    <m/>
    <m/>
    <m/>
    <m/>
    <m/>
    <m/>
    <m/>
    <m/>
    <m/>
    <m/>
    <m/>
    <m/>
    <m/>
    <e v="#REF!"/>
    <s v="SL201@tidalwaveautospa.com"/>
    <s v="Patrick Rollins"/>
    <x v="3"/>
    <x v="2"/>
  </r>
  <r>
    <s v="Zoran Kostadinovic"/>
    <s v="EXP-10011782 "/>
    <n v="47.36"/>
    <d v="2024-03-15T00:00:00"/>
    <x v="0"/>
    <s v="Wash Maintenance"/>
    <s v="Purchases a trash dolly used to attach trash can on to roll around the site to pick up trash and roll to the dumpster for dumping.  The dolly from global industries broke.   Purchased replacement from Lowes"/>
    <m/>
    <m/>
    <m/>
    <m/>
    <m/>
    <m/>
    <m/>
    <m/>
    <m/>
    <m/>
    <m/>
    <m/>
    <m/>
    <m/>
    <m/>
    <m/>
    <m/>
    <m/>
    <m/>
    <m/>
    <m/>
    <e v="#REF!"/>
    <s v="SL201@tidalwaveautospa.com"/>
    <s v="Patrick Rollins"/>
    <x v="3"/>
    <x v="2"/>
  </r>
  <r>
    <s v="Zoran Kostadinovic"/>
    <s v="EXP-10011782 "/>
    <n v="33.200000000000003"/>
    <d v="2024-03-16T00:00:00"/>
    <x v="0"/>
    <s v="Wash Maintenance"/>
    <s v="Purchases gallon jugs of vinegar for preparing buckets for scrubbing walls and windows of tunnel at close"/>
    <m/>
    <m/>
    <m/>
    <m/>
    <m/>
    <m/>
    <m/>
    <m/>
    <m/>
    <m/>
    <m/>
    <m/>
    <m/>
    <m/>
    <m/>
    <m/>
    <m/>
    <m/>
    <m/>
    <m/>
    <m/>
    <e v="#REF!"/>
    <s v="SL201@tidalwaveautospa.com"/>
    <s v="Patrick Rollins"/>
    <x v="3"/>
    <x v="2"/>
  </r>
  <r>
    <s v="Charles Redmon"/>
    <s v="EXP-10012523 "/>
    <n v="830.63"/>
    <d v="2024-04-02T00:00:00"/>
    <x v="25"/>
    <s v="Wash Repairs"/>
    <s v="Exit tunnel door repair"/>
    <m/>
    <m/>
    <m/>
    <m/>
    <m/>
    <m/>
    <m/>
    <m/>
    <m/>
    <m/>
    <m/>
    <m/>
    <m/>
    <m/>
    <m/>
    <m/>
    <m/>
    <m/>
    <m/>
    <m/>
    <m/>
    <e v="#REF!"/>
    <s v=""/>
    <s v=""/>
    <x v="3"/>
    <x v="2"/>
  </r>
  <r>
    <s v="Charles Redmon"/>
    <s v="EXP-10012523 "/>
    <n v="58.69"/>
    <d v="2024-04-04T00:00:00"/>
    <x v="0"/>
    <s v="Small Tools"/>
    <s v="Pressure washer attachment"/>
    <m/>
    <m/>
    <m/>
    <m/>
    <m/>
    <m/>
    <m/>
    <m/>
    <m/>
    <m/>
    <m/>
    <m/>
    <m/>
    <m/>
    <m/>
    <m/>
    <m/>
    <m/>
    <m/>
    <m/>
    <m/>
    <e v="#REF!"/>
    <s v=""/>
    <s v=""/>
    <x v="3"/>
    <x v="2"/>
  </r>
  <r>
    <s v="Charles Redmon"/>
    <s v="EXP-10011947 "/>
    <n v="9.9700000000000006"/>
    <d v="2024-03-12T00:00:00"/>
    <x v="21"/>
    <s v="Car Wash"/>
    <s v="Testing DRB in Hillsboro"/>
    <m/>
    <m/>
    <m/>
    <m/>
    <m/>
    <m/>
    <m/>
    <m/>
    <m/>
    <m/>
    <m/>
    <m/>
    <m/>
    <m/>
    <m/>
    <m/>
    <m/>
    <m/>
    <m/>
    <m/>
    <m/>
    <e v="#REF!"/>
    <s v=""/>
    <s v=""/>
    <x v="3"/>
    <x v="2"/>
  </r>
  <r>
    <s v="Charles Redmon"/>
    <s v="EXP-10011947 "/>
    <n v="-9.9700000000000006"/>
    <d v="2024-03-12T00:00:00"/>
    <x v="21"/>
    <s v="Car Wash"/>
    <s v="Refund for DRB testing in Hillsboro"/>
    <m/>
    <m/>
    <m/>
    <m/>
    <m/>
    <m/>
    <m/>
    <m/>
    <m/>
    <m/>
    <m/>
    <m/>
    <m/>
    <m/>
    <m/>
    <m/>
    <m/>
    <m/>
    <m/>
    <m/>
    <m/>
    <e v="#REF!"/>
    <s v=""/>
    <s v=""/>
    <x v="3"/>
    <x v="2"/>
  </r>
  <r>
    <s v="Douglas Chaloupek"/>
    <s v="EXP-10011826 "/>
    <n v="10.39"/>
    <d v="2024-03-21T00:00:00"/>
    <x v="8"/>
    <s v="Employee Incentive - Meals"/>
    <s v="Lunch for contest winner"/>
    <m/>
    <m/>
    <m/>
    <m/>
    <m/>
    <m/>
    <m/>
    <m/>
    <m/>
    <m/>
    <m/>
    <m/>
    <m/>
    <m/>
    <m/>
    <m/>
    <m/>
    <m/>
    <m/>
    <m/>
    <m/>
    <e v="#REF!"/>
    <s v="SL226@tidalwaveautospa.com"/>
    <s v="Michael Dodge"/>
    <x v="3"/>
    <x v="2"/>
  </r>
  <r>
    <s v="Douglas Chaloupek"/>
    <s v="EXP-10011826 "/>
    <n v="85.26"/>
    <d v="2024-03-24T00:00:00"/>
    <x v="0"/>
    <s v="Itemized"/>
    <s v="weed killer,grates for prep buckets,"/>
    <n v="21.1"/>
    <s v="Landscaping"/>
    <s v="weed killer"/>
    <n v="64.16"/>
    <s v="Parts"/>
    <s v="grates for prep buckets"/>
    <m/>
    <m/>
    <m/>
    <m/>
    <m/>
    <m/>
    <m/>
    <m/>
    <m/>
    <m/>
    <m/>
    <m/>
    <m/>
    <m/>
    <m/>
    <e v="#REF!"/>
    <s v="SL226@tidalwaveautospa.com"/>
    <s v="Michael Dodge"/>
    <x v="3"/>
    <x v="2"/>
  </r>
  <r>
    <s v="Douglas Chaloupek"/>
    <s v="EXP-10011826 "/>
    <n v="40.08"/>
    <d v="2024-03-28T00:00:00"/>
    <x v="22"/>
    <s v="Itemized"/>
    <s v="fuel for leaf blower,couplings,"/>
    <n v="25.99"/>
    <s v="Fuel"/>
    <s v="fuel for leaf blower"/>
    <n v="14.09"/>
    <s v="Parts"/>
    <s v="couplings"/>
    <m/>
    <m/>
    <m/>
    <m/>
    <m/>
    <m/>
    <m/>
    <m/>
    <m/>
    <m/>
    <m/>
    <m/>
    <m/>
    <m/>
    <m/>
    <e v="#REF!"/>
    <s v="SL226@tidalwaveautospa.com"/>
    <s v="Michael Dodge"/>
    <x v="3"/>
    <x v="2"/>
  </r>
  <r>
    <s v="Dennis Thompson"/>
    <s v="EXP-10012510 "/>
    <n v="51.79"/>
    <d v="2024-03-13T00:00:00"/>
    <x v="0"/>
    <s v="Wash Maintenance"/>
    <s v="Cleaning"/>
    <m/>
    <m/>
    <m/>
    <m/>
    <m/>
    <m/>
    <m/>
    <m/>
    <m/>
    <m/>
    <m/>
    <m/>
    <m/>
    <m/>
    <m/>
    <m/>
    <m/>
    <m/>
    <m/>
    <m/>
    <m/>
    <e v="#REF!"/>
    <s v="SL197@tidalwaveautospa.com"/>
    <s v="Andrew Strevel"/>
    <x v="3"/>
    <x v="2"/>
  </r>
  <r>
    <s v="Dennis Thompson"/>
    <s v="EXP-10012510 "/>
    <n v="6.49"/>
    <d v="2024-03-15T00:00:00"/>
    <x v="7"/>
    <s v="Parts"/>
    <s v="Wrap pin failed"/>
    <m/>
    <m/>
    <m/>
    <m/>
    <m/>
    <m/>
    <m/>
    <m/>
    <m/>
    <m/>
    <m/>
    <m/>
    <m/>
    <m/>
    <m/>
    <m/>
    <m/>
    <m/>
    <m/>
    <m/>
    <m/>
    <e v="#REF!"/>
    <s v="SL197@tidalwaveautospa.com"/>
    <s v="Andrew Strevel"/>
    <x v="3"/>
    <x v="2"/>
  </r>
  <r>
    <s v="Dennis Thompson"/>
    <s v="EXP-10012510 "/>
    <n v="41.27"/>
    <d v="2024-03-21T00:00:00"/>
    <x v="0"/>
    <s v="Wash Maintenance"/>
    <s v="Purple power and grease"/>
    <m/>
    <m/>
    <m/>
    <m/>
    <m/>
    <m/>
    <m/>
    <m/>
    <m/>
    <m/>
    <m/>
    <m/>
    <m/>
    <m/>
    <m/>
    <m/>
    <m/>
    <m/>
    <m/>
    <m/>
    <m/>
    <e v="#REF!"/>
    <s v="SL197@tidalwaveautospa.com"/>
    <s v="Andrew Strevel"/>
    <x v="3"/>
    <x v="2"/>
  </r>
  <r>
    <s v="Dennis Thompson"/>
    <s v="EXP-10012510 "/>
    <n v="141.19"/>
    <d v="2024-04-02T00:00:00"/>
    <x v="0"/>
    <s v="Wash Maintenance"/>
    <s v="Water and cleaning"/>
    <m/>
    <m/>
    <m/>
    <m/>
    <m/>
    <m/>
    <m/>
    <m/>
    <m/>
    <m/>
    <m/>
    <m/>
    <m/>
    <m/>
    <m/>
    <m/>
    <m/>
    <m/>
    <m/>
    <m/>
    <m/>
    <e v="#REF!"/>
    <s v="SL197@tidalwaveautospa.com"/>
    <s v="Andrew Strevel"/>
    <x v="3"/>
    <x v="2"/>
  </r>
  <r>
    <s v="Jeffrey Dunham, Jr"/>
    <s v="EXP-10012264 "/>
    <n v="327.26"/>
    <d v="2024-02-06T00:00:00"/>
    <x v="1"/>
    <s v="Parts"/>
    <s v="Buffer parts"/>
    <m/>
    <m/>
    <m/>
    <m/>
    <m/>
    <m/>
    <m/>
    <m/>
    <m/>
    <m/>
    <m/>
    <m/>
    <m/>
    <m/>
    <m/>
    <m/>
    <m/>
    <m/>
    <m/>
    <m/>
    <m/>
    <e v="#REF!"/>
    <s v="SL51@tidalwaveautospa.com"/>
    <s v="Kyle Rovansek"/>
    <x v="3"/>
    <x v="2"/>
  </r>
  <r>
    <s v="Jeffrey Dunham, Jr"/>
    <s v="EXP-10012264 "/>
    <n v="104.16"/>
    <d v="2024-02-09T00:00:00"/>
    <x v="16"/>
    <s v="Wash Maintenance"/>
    <s v="Grease guns and grease"/>
    <m/>
    <m/>
    <m/>
    <m/>
    <m/>
    <m/>
    <m/>
    <m/>
    <m/>
    <m/>
    <m/>
    <m/>
    <m/>
    <m/>
    <m/>
    <m/>
    <m/>
    <m/>
    <m/>
    <m/>
    <m/>
    <e v="#REF!"/>
    <s v="SL51@tidalwaveautospa.com"/>
    <s v="Kyle Rovansek"/>
    <x v="3"/>
    <x v="2"/>
  </r>
  <r>
    <s v="Jeffrey Dunham, Jr"/>
    <s v="EXP-10012264 "/>
    <n v="635.91"/>
    <d v="2024-02-12T00:00:00"/>
    <x v="1"/>
    <s v="Equipment Repairs"/>
    <s v="Washer tepair for 2 washers"/>
    <m/>
    <m/>
    <m/>
    <m/>
    <m/>
    <m/>
    <m/>
    <m/>
    <m/>
    <m/>
    <m/>
    <m/>
    <m/>
    <m/>
    <m/>
    <m/>
    <m/>
    <m/>
    <m/>
    <m/>
    <m/>
    <e v="#REF!"/>
    <s v="SL51@tidalwaveautospa.com"/>
    <s v="Kyle Rovansek"/>
    <x v="3"/>
    <x v="2"/>
  </r>
  <r>
    <s v="Jeffrey Dunham, Jr"/>
    <s v="EXP-10012264 "/>
    <n v="208.12"/>
    <d v="2024-02-19T00:00:00"/>
    <x v="0"/>
    <s v="Wash Maintenance"/>
    <s v="Brush heads"/>
    <m/>
    <m/>
    <m/>
    <m/>
    <m/>
    <m/>
    <m/>
    <m/>
    <m/>
    <m/>
    <m/>
    <m/>
    <m/>
    <m/>
    <m/>
    <m/>
    <m/>
    <m/>
    <m/>
    <m/>
    <m/>
    <e v="#REF!"/>
    <s v="SL51@tidalwaveautospa.com"/>
    <s v="Kyle Rovansek"/>
    <x v="3"/>
    <x v="2"/>
  </r>
  <r>
    <s v="Jeffrey Dunham, Jr"/>
    <s v="EXP-10012264 "/>
    <n v="140.5"/>
    <d v="2024-02-21T00:00:00"/>
    <x v="1"/>
    <s v="Parts"/>
    <s v="Motor city"/>
    <m/>
    <m/>
    <m/>
    <m/>
    <m/>
    <m/>
    <m/>
    <m/>
    <m/>
    <m/>
    <m/>
    <m/>
    <m/>
    <m/>
    <m/>
    <m/>
    <m/>
    <m/>
    <m/>
    <m/>
    <m/>
    <e v="#REF!"/>
    <s v="SL51@tidalwaveautospa.com"/>
    <s v="Kyle Rovansek"/>
    <x v="3"/>
    <x v="2"/>
  </r>
  <r>
    <s v="Jeffrey Dunham, Jr"/>
    <s v="EXP-10012264 "/>
    <n v="55.11"/>
    <d v="2024-02-23T00:00:00"/>
    <x v="0"/>
    <s v="Wash Maintenance"/>
    <s v="Blue buckets"/>
    <m/>
    <m/>
    <m/>
    <m/>
    <m/>
    <m/>
    <m/>
    <m/>
    <m/>
    <m/>
    <m/>
    <m/>
    <m/>
    <m/>
    <m/>
    <m/>
    <m/>
    <m/>
    <m/>
    <m/>
    <m/>
    <e v="#REF!"/>
    <s v="SL51@tidalwaveautospa.com"/>
    <s v="Kyle Rovansek"/>
    <x v="3"/>
    <x v="2"/>
  </r>
  <r>
    <s v="Brian Thomas"/>
    <s v="EXP-10012368 "/>
    <n v="37.75"/>
    <d v="2024-03-20T00:00:00"/>
    <x v="11"/>
    <s v="Wash Maintenance"/>
    <s v="Grease"/>
    <m/>
    <m/>
    <m/>
    <m/>
    <m/>
    <m/>
    <m/>
    <m/>
    <m/>
    <m/>
    <m/>
    <m/>
    <m/>
    <m/>
    <m/>
    <m/>
    <m/>
    <m/>
    <m/>
    <m/>
    <m/>
    <e v="#REF!"/>
    <s v="SL189@tidalwaveautospa.com"/>
    <s v="Andrew Strevel"/>
    <x v="3"/>
    <x v="2"/>
  </r>
  <r>
    <s v="Brian Thomas"/>
    <s v="EXP-10012076 "/>
    <n v="110"/>
    <d v="2024-03-16T00:00:00"/>
    <x v="4"/>
    <s v="Dues &amp; Subscriptions"/>
    <s v="Sams club"/>
    <m/>
    <m/>
    <m/>
    <m/>
    <m/>
    <m/>
    <m/>
    <m/>
    <m/>
    <m/>
    <m/>
    <m/>
    <m/>
    <m/>
    <m/>
    <m/>
    <m/>
    <m/>
    <m/>
    <m/>
    <m/>
    <e v="#REF!"/>
    <s v="SL189@tidalwaveautospa.com"/>
    <s v="Andrew Strevel"/>
    <x v="3"/>
    <x v="2"/>
  </r>
  <r>
    <s v="Travis Weigart"/>
    <s v="EXP-10012499 "/>
    <n v="10.9"/>
    <d v="2024-03-22T00:00:00"/>
    <x v="22"/>
    <s v="Parts"/>
    <s v="Coupling to fix pipe in radcliff"/>
    <m/>
    <m/>
    <m/>
    <m/>
    <m/>
    <m/>
    <m/>
    <m/>
    <m/>
    <m/>
    <m/>
    <m/>
    <m/>
    <m/>
    <m/>
    <m/>
    <m/>
    <m/>
    <m/>
    <m/>
    <m/>
    <e v="#REF!"/>
    <s v=""/>
    <s v=""/>
    <x v="3"/>
    <x v="2"/>
  </r>
  <r>
    <s v="Travis Weigart"/>
    <s v="EXP-10012499 "/>
    <n v="121.82"/>
    <d v="2024-03-29T00:00:00"/>
    <x v="22"/>
    <s v="Itemized"/>
    <s v="gloves,Furl for blower,"/>
    <n v="69.84"/>
    <s v="Safety Supplies"/>
    <s v="gloves"/>
    <n v="51.98"/>
    <s v="Fuel"/>
    <s v="Furl for blower"/>
    <m/>
    <m/>
    <m/>
    <m/>
    <m/>
    <m/>
    <m/>
    <m/>
    <m/>
    <m/>
    <m/>
    <m/>
    <m/>
    <m/>
    <m/>
    <e v="#REF!"/>
    <s v=""/>
    <s v=""/>
    <x v="3"/>
    <x v="2"/>
  </r>
  <r>
    <s v="Travis Weigart"/>
    <s v="EXP-10012499 "/>
    <n v="175.64"/>
    <d v="2024-04-01T00:00:00"/>
    <x v="0"/>
    <s v="Wash Maintenance"/>
    <s v="Dawn dishsoap"/>
    <m/>
    <m/>
    <m/>
    <m/>
    <m/>
    <m/>
    <m/>
    <m/>
    <m/>
    <m/>
    <m/>
    <m/>
    <m/>
    <m/>
    <m/>
    <m/>
    <m/>
    <m/>
    <m/>
    <m/>
    <m/>
    <e v="#REF!"/>
    <s v=""/>
    <s v=""/>
    <x v="3"/>
    <x v="2"/>
  </r>
  <r>
    <s v="Christopher Cox"/>
    <s v="EXP-10012488 "/>
    <n v="-18.93"/>
    <d v="2024-03-26T00:00:00"/>
    <x v="11"/>
    <s v="Parts"/>
    <s v="Wrong size rod"/>
    <m/>
    <m/>
    <m/>
    <m/>
    <m/>
    <m/>
    <m/>
    <m/>
    <m/>
    <m/>
    <m/>
    <m/>
    <m/>
    <m/>
    <m/>
    <m/>
    <m/>
    <m/>
    <m/>
    <m/>
    <m/>
    <e v="#REF!"/>
    <s v="SL142@tidalwaveautospa.com"/>
    <s v="Joe Chavez"/>
    <x v="3"/>
    <x v="2"/>
  </r>
  <r>
    <s v="Christopher Cox"/>
    <s v="EXP-10012488 "/>
    <n v="37.83"/>
    <d v="2024-03-26T00:00:00"/>
    <x v="11"/>
    <s v="Parts"/>
    <s v="Accessories for XPT Structure"/>
    <m/>
    <m/>
    <m/>
    <m/>
    <m/>
    <m/>
    <m/>
    <m/>
    <m/>
    <m/>
    <m/>
    <m/>
    <m/>
    <m/>
    <m/>
    <m/>
    <m/>
    <m/>
    <m/>
    <m/>
    <m/>
    <e v="#REF!"/>
    <s v="SL142@tidalwaveautospa.com"/>
    <s v="Joe Chavez"/>
    <x v="3"/>
    <x v="2"/>
  </r>
  <r>
    <s v="Christopher Cox"/>
    <s v="EXP-10012488 "/>
    <n v="10.51"/>
    <d v="2024-03-26T00:00:00"/>
    <x v="11"/>
    <s v="Parts"/>
    <s v="Correct size rod"/>
    <m/>
    <m/>
    <m/>
    <m/>
    <m/>
    <m/>
    <m/>
    <m/>
    <m/>
    <m/>
    <m/>
    <m/>
    <m/>
    <m/>
    <m/>
    <m/>
    <m/>
    <m/>
    <m/>
    <m/>
    <m/>
    <e v="#REF!"/>
    <s v="SL142@tidalwaveautospa.com"/>
    <s v="Joe Chavez"/>
    <x v="3"/>
    <x v="2"/>
  </r>
  <r>
    <s v="Christopher Cox"/>
    <s v="EXP-10012488 "/>
    <n v="13.53"/>
    <d v="2024-03-29T00:00:00"/>
    <x v="0"/>
    <s v="Wash Maintenance"/>
    <s v="Vinegar"/>
    <m/>
    <m/>
    <m/>
    <m/>
    <m/>
    <m/>
    <m/>
    <m/>
    <m/>
    <m/>
    <m/>
    <m/>
    <m/>
    <m/>
    <m/>
    <m/>
    <m/>
    <m/>
    <m/>
    <m/>
    <m/>
    <e v="#REF!"/>
    <s v="SL142@tidalwaveautospa.com"/>
    <s v="Joe Chavez"/>
    <x v="3"/>
    <x v="2"/>
  </r>
  <r>
    <s v="Christopher Cox"/>
    <s v="EXP-10012488 "/>
    <n v="60.52"/>
    <d v="2024-03-30T00:00:00"/>
    <x v="19"/>
    <s v="Employee Incentive - Meals"/>
    <s v="Team Pizza"/>
    <m/>
    <m/>
    <m/>
    <m/>
    <m/>
    <m/>
    <m/>
    <m/>
    <m/>
    <m/>
    <m/>
    <m/>
    <m/>
    <m/>
    <m/>
    <m/>
    <m/>
    <m/>
    <m/>
    <m/>
    <m/>
    <e v="#REF!"/>
    <s v="SL142@tidalwaveautospa.com"/>
    <s v="Joe Chavez"/>
    <x v="3"/>
    <x v="2"/>
  </r>
  <r>
    <s v="Davy Cox"/>
    <s v="EXP-10012099 "/>
    <n v="520.24"/>
    <d v="2024-02-22T00:00:00"/>
    <x v="0"/>
    <s v="Wash Maintenance"/>
    <s v="deep cleaning"/>
    <m/>
    <m/>
    <m/>
    <m/>
    <m/>
    <m/>
    <m/>
    <m/>
    <m/>
    <m/>
    <m/>
    <m/>
    <m/>
    <m/>
    <m/>
    <m/>
    <m/>
    <m/>
    <m/>
    <m/>
    <m/>
    <e v="#REF!"/>
    <s v="SL4@tidalwaveautospa.com"/>
    <s v="Andrew Strevel"/>
    <x v="3"/>
    <x v="2"/>
  </r>
  <r>
    <s v="Davy Cox"/>
    <s v="EXP-10012099 "/>
    <n v="2.4"/>
    <d v="2024-03-02T00:00:00"/>
    <x v="7"/>
    <s v="Parts"/>
    <s v="LOWES #01644"/>
    <m/>
    <m/>
    <m/>
    <m/>
    <m/>
    <m/>
    <m/>
    <m/>
    <m/>
    <m/>
    <m/>
    <m/>
    <m/>
    <m/>
    <m/>
    <m/>
    <m/>
    <m/>
    <m/>
    <m/>
    <m/>
    <e v="#REF!"/>
    <s v="SL4@tidalwaveautospa.com"/>
    <s v="Andrew Strevel"/>
    <x v="3"/>
    <x v="2"/>
  </r>
  <r>
    <s v="Davy Cox"/>
    <s v="EXP-10012099 "/>
    <n v="1.39"/>
    <d v="2024-03-02T00:00:00"/>
    <x v="7"/>
    <s v="Parts"/>
    <s v="LOWES #01644"/>
    <m/>
    <m/>
    <m/>
    <m/>
    <m/>
    <m/>
    <m/>
    <m/>
    <m/>
    <m/>
    <m/>
    <m/>
    <m/>
    <m/>
    <m/>
    <m/>
    <m/>
    <m/>
    <m/>
    <m/>
    <m/>
    <e v="#REF!"/>
    <s v="SL4@tidalwaveautospa.com"/>
    <s v="Andrew Strevel"/>
    <x v="3"/>
    <x v="2"/>
  </r>
  <r>
    <s v="Davy Cox"/>
    <s v="EXP-10012099 "/>
    <n v="11.01"/>
    <d v="2024-03-07T00:00:00"/>
    <x v="9"/>
    <s v="Snacks"/>
    <s v="water"/>
    <m/>
    <m/>
    <m/>
    <m/>
    <m/>
    <m/>
    <m/>
    <m/>
    <m/>
    <m/>
    <m/>
    <m/>
    <m/>
    <m/>
    <m/>
    <m/>
    <m/>
    <m/>
    <m/>
    <m/>
    <m/>
    <e v="#REF!"/>
    <s v="SL4@tidalwaveautospa.com"/>
    <s v="Andrew Strevel"/>
    <x v="3"/>
    <x v="2"/>
  </r>
  <r>
    <s v="Ricky Houser"/>
    <s v="EXP-10012384 "/>
    <n v="107.97"/>
    <d v="2024-03-17T00:00:00"/>
    <x v="2"/>
    <s v="Wash Maintenance"/>
    <s v="pressure hose 50ft"/>
    <m/>
    <m/>
    <m/>
    <m/>
    <m/>
    <m/>
    <m/>
    <m/>
    <m/>
    <m/>
    <m/>
    <m/>
    <m/>
    <m/>
    <m/>
    <m/>
    <m/>
    <m/>
    <m/>
    <m/>
    <m/>
    <e v="#REF!"/>
    <s v=""/>
    <s v=""/>
    <x v="3"/>
    <x v="2"/>
  </r>
  <r>
    <s v="Ricky Houser"/>
    <s v="EXP-10012384 "/>
    <n v="80.989999999999995"/>
    <d v="2024-03-21T00:00:00"/>
    <x v="0"/>
    <s v="Wash Maintenance"/>
    <s v="hydraulic oil for power packs"/>
    <m/>
    <m/>
    <m/>
    <m/>
    <m/>
    <m/>
    <m/>
    <m/>
    <m/>
    <m/>
    <m/>
    <m/>
    <m/>
    <m/>
    <m/>
    <m/>
    <m/>
    <m/>
    <m/>
    <m/>
    <m/>
    <e v="#REF!"/>
    <s v=""/>
    <s v=""/>
    <x v="3"/>
    <x v="2"/>
  </r>
  <r>
    <s v="Ricky Houser"/>
    <s v="EXP-10012384 "/>
    <n v="10.52"/>
    <d v="2024-03-24T00:00:00"/>
    <x v="2"/>
    <s v="Parts"/>
    <s v="stop valve for prep soap hose"/>
    <m/>
    <m/>
    <m/>
    <m/>
    <m/>
    <m/>
    <m/>
    <m/>
    <m/>
    <m/>
    <m/>
    <m/>
    <m/>
    <m/>
    <m/>
    <m/>
    <m/>
    <m/>
    <m/>
    <m/>
    <m/>
    <e v="#REF!"/>
    <s v=""/>
    <s v=""/>
    <x v="3"/>
    <x v="2"/>
  </r>
  <r>
    <s v="Casey Thompson"/>
    <s v="EXP-10009249 "/>
    <n v="114.58"/>
    <d v="2023-11-15T00:00:00"/>
    <x v="0"/>
    <s v="Wash Maintenance"/>
    <s v="paint"/>
    <m/>
    <m/>
    <m/>
    <m/>
    <m/>
    <m/>
    <m/>
    <m/>
    <m/>
    <m/>
    <m/>
    <m/>
    <m/>
    <m/>
    <m/>
    <m/>
    <m/>
    <m/>
    <m/>
    <m/>
    <m/>
    <e v="#REF!"/>
    <s v="SL302@tidalwaveautospa.com"/>
    <s v="Andrew Strevel"/>
    <x v="3"/>
    <x v="2"/>
  </r>
  <r>
    <s v="Casey Thompson"/>
    <s v="EXP-10009249 "/>
    <n v="32.03"/>
    <d v="2023-11-16T00:00:00"/>
    <x v="0"/>
    <s v="Safety Supplies"/>
    <s v="Gloves"/>
    <m/>
    <m/>
    <m/>
    <m/>
    <m/>
    <m/>
    <m/>
    <m/>
    <m/>
    <m/>
    <m/>
    <m/>
    <m/>
    <m/>
    <m/>
    <m/>
    <m/>
    <m/>
    <m/>
    <m/>
    <m/>
    <e v="#REF!"/>
    <s v="SL302@tidalwaveautospa.com"/>
    <s v="Andrew Strevel"/>
    <x v="3"/>
    <x v="2"/>
  </r>
  <r>
    <s v="Casey Thompson"/>
    <s v="EXP-10009249 "/>
    <n v="54.06"/>
    <d v="2023-11-16T00:00:00"/>
    <x v="0"/>
    <s v="Wash Maintenance"/>
    <s v="vinegar"/>
    <m/>
    <m/>
    <m/>
    <m/>
    <m/>
    <m/>
    <m/>
    <m/>
    <m/>
    <m/>
    <m/>
    <m/>
    <m/>
    <m/>
    <m/>
    <m/>
    <m/>
    <m/>
    <m/>
    <m/>
    <m/>
    <e v="#REF!"/>
    <s v="SL302@tidalwaveautospa.com"/>
    <s v="Andrew Strevel"/>
    <x v="3"/>
    <x v="2"/>
  </r>
  <r>
    <s v="Casey Thompson"/>
    <s v="EXP-10009249 "/>
    <n v="34.270000000000003"/>
    <d v="2023-11-21T00:00:00"/>
    <x v="0"/>
    <s v="Wash Maintenance"/>
    <s v="paint roller"/>
    <m/>
    <m/>
    <m/>
    <m/>
    <m/>
    <m/>
    <m/>
    <m/>
    <m/>
    <m/>
    <m/>
    <m/>
    <m/>
    <m/>
    <m/>
    <m/>
    <m/>
    <m/>
    <m/>
    <m/>
    <m/>
    <e v="#REF!"/>
    <s v="SL302@tidalwaveautospa.com"/>
    <s v="Andrew Strevel"/>
    <x v="3"/>
    <x v="2"/>
  </r>
  <r>
    <s v="Casey Thompson"/>
    <s v="EXP-10009249 "/>
    <n v="14.09"/>
    <d v="2023-11-22T00:00:00"/>
    <x v="0"/>
    <s v="Parts"/>
    <s v="jic fittings"/>
    <m/>
    <m/>
    <m/>
    <m/>
    <m/>
    <m/>
    <m/>
    <m/>
    <m/>
    <m/>
    <m/>
    <m/>
    <m/>
    <m/>
    <m/>
    <m/>
    <m/>
    <m/>
    <m/>
    <m/>
    <m/>
    <e v="#REF!"/>
    <s v="SL302@tidalwaveautospa.com"/>
    <s v="Andrew Strevel"/>
    <x v="3"/>
    <x v="2"/>
  </r>
  <r>
    <s v="Casey Thompson"/>
    <s v="EXP-10009249 "/>
    <n v="21.34"/>
    <d v="2023-11-24T00:00:00"/>
    <x v="0"/>
    <s v="Wash Maintenance"/>
    <s v="anti freeze"/>
    <m/>
    <m/>
    <m/>
    <m/>
    <m/>
    <m/>
    <m/>
    <m/>
    <m/>
    <m/>
    <m/>
    <m/>
    <m/>
    <m/>
    <m/>
    <m/>
    <m/>
    <m/>
    <m/>
    <m/>
    <m/>
    <e v="#REF!"/>
    <s v="SL302@tidalwaveautospa.com"/>
    <s v="Andrew Strevel"/>
    <x v="3"/>
    <x v="2"/>
  </r>
  <r>
    <s v="Casey Thompson"/>
    <s v="EXP-10009249 "/>
    <n v="25.6"/>
    <d v="2023-11-25T00:00:00"/>
    <x v="0"/>
    <s v="Office Supplies"/>
    <s v="Toilet paper"/>
    <m/>
    <m/>
    <m/>
    <m/>
    <m/>
    <m/>
    <m/>
    <m/>
    <m/>
    <m/>
    <m/>
    <m/>
    <m/>
    <m/>
    <m/>
    <m/>
    <m/>
    <m/>
    <m/>
    <m/>
    <m/>
    <e v="#REF!"/>
    <s v="SL302@tidalwaveautospa.com"/>
    <s v="Andrew Strevel"/>
    <x v="3"/>
    <x v="2"/>
  </r>
  <r>
    <s v="Casey Thompson"/>
    <s v="EXP-10009249 "/>
    <n v="48.79"/>
    <d v="2023-11-26T00:00:00"/>
    <x v="0"/>
    <s v="Wash Maintenance"/>
    <s v="vinegar"/>
    <m/>
    <m/>
    <m/>
    <m/>
    <m/>
    <m/>
    <m/>
    <m/>
    <m/>
    <m/>
    <m/>
    <m/>
    <m/>
    <m/>
    <m/>
    <m/>
    <m/>
    <m/>
    <m/>
    <m/>
    <m/>
    <e v="#REF!"/>
    <s v="SL302@tidalwaveautospa.com"/>
    <s v="Andrew Strevel"/>
    <x v="3"/>
    <x v="2"/>
  </r>
  <r>
    <s v="Casey Thompson"/>
    <s v="EXP-10009249 "/>
    <n v="141.66999999999999"/>
    <d v="2023-11-26T00:00:00"/>
    <x v="25"/>
    <s v="Parts"/>
    <s v="perma patch"/>
    <m/>
    <m/>
    <m/>
    <m/>
    <m/>
    <m/>
    <m/>
    <m/>
    <m/>
    <m/>
    <m/>
    <m/>
    <m/>
    <m/>
    <m/>
    <m/>
    <m/>
    <m/>
    <m/>
    <m/>
    <m/>
    <e v="#REF!"/>
    <s v="SL302@tidalwaveautospa.com"/>
    <s v="Andrew Strevel"/>
    <x v="3"/>
    <x v="2"/>
  </r>
  <r>
    <s v="Casey Thompson"/>
    <s v="EXP-10009249 "/>
    <n v="152.11000000000001"/>
    <d v="2023-11-27T00:00:00"/>
    <x v="0"/>
    <s v="Wash Maintenance"/>
    <s v="C3 chem"/>
    <m/>
    <m/>
    <m/>
    <m/>
    <m/>
    <m/>
    <m/>
    <m/>
    <m/>
    <m/>
    <m/>
    <m/>
    <m/>
    <m/>
    <m/>
    <m/>
    <m/>
    <m/>
    <m/>
    <m/>
    <m/>
    <e v="#REF!"/>
    <s v="SL302@tidalwaveautospa.com"/>
    <s v="Andrew Strevel"/>
    <x v="3"/>
    <x v="2"/>
  </r>
  <r>
    <s v="Casey Thompson"/>
    <s v="EXP-10009249 "/>
    <n v="56.36"/>
    <d v="2023-11-27T00:00:00"/>
    <x v="0"/>
    <s v="Wash Maintenance"/>
    <s v="barkeepers"/>
    <m/>
    <m/>
    <m/>
    <m/>
    <m/>
    <m/>
    <m/>
    <m/>
    <m/>
    <m/>
    <m/>
    <m/>
    <m/>
    <m/>
    <m/>
    <m/>
    <m/>
    <m/>
    <m/>
    <m/>
    <m/>
    <e v="#REF!"/>
    <s v="SL302@tidalwaveautospa.com"/>
    <s v="Andrew Strevel"/>
    <x v="3"/>
    <x v="2"/>
  </r>
  <r>
    <s v="Ricky Houser"/>
    <s v="EXP-10012494 "/>
    <n v="28.02"/>
    <d v="2024-03-25T00:00:00"/>
    <x v="0"/>
    <s v="Wash Maintenance"/>
    <s v="mop handles for canopy"/>
    <m/>
    <m/>
    <m/>
    <m/>
    <m/>
    <m/>
    <m/>
    <m/>
    <m/>
    <m/>
    <m/>
    <m/>
    <m/>
    <m/>
    <m/>
    <m/>
    <m/>
    <m/>
    <m/>
    <m/>
    <m/>
    <e v="#REF!"/>
    <s v=""/>
    <s v=""/>
    <x v="3"/>
    <x v="2"/>
  </r>
  <r>
    <s v="Ricky Houser"/>
    <s v="EXP-10012494 "/>
    <n v="81.37"/>
    <d v="2024-03-28T00:00:00"/>
    <x v="21"/>
    <s v="Postage"/>
    <s v="shipping parts to correct site (lake city)"/>
    <m/>
    <m/>
    <m/>
    <m/>
    <m/>
    <m/>
    <m/>
    <m/>
    <m/>
    <m/>
    <m/>
    <m/>
    <m/>
    <m/>
    <m/>
    <m/>
    <m/>
    <m/>
    <m/>
    <m/>
    <m/>
    <e v="#REF!"/>
    <s v=""/>
    <s v=""/>
    <x v="3"/>
    <x v="2"/>
  </r>
  <r>
    <s v="Ricky Houser"/>
    <s v="EXP-10012494 "/>
    <n v="80.989999999999995"/>
    <d v="2024-03-30T00:00:00"/>
    <x v="6"/>
    <s v="Wash Maintenance"/>
    <s v="hydraulic oil for power packs"/>
    <m/>
    <m/>
    <m/>
    <m/>
    <m/>
    <m/>
    <m/>
    <m/>
    <m/>
    <m/>
    <m/>
    <m/>
    <m/>
    <m/>
    <m/>
    <m/>
    <m/>
    <m/>
    <m/>
    <m/>
    <m/>
    <e v="#REF!"/>
    <s v=""/>
    <s v=""/>
    <x v="3"/>
    <x v="2"/>
  </r>
  <r>
    <s v="Casey Thompson"/>
    <s v="EXP-10008818 "/>
    <n v="71.349999999999994"/>
    <d v="2023-11-05T00:00:00"/>
    <x v="0"/>
    <s v="Wash Maintenance"/>
    <s v="vinegar"/>
    <m/>
    <m/>
    <m/>
    <m/>
    <m/>
    <m/>
    <m/>
    <m/>
    <m/>
    <m/>
    <m/>
    <m/>
    <m/>
    <m/>
    <m/>
    <m/>
    <m/>
    <m/>
    <m/>
    <m/>
    <m/>
    <e v="#REF!"/>
    <s v="SL302@tidalwaveautospa.com"/>
    <s v="Andrew Strevel"/>
    <x v="3"/>
    <x v="2"/>
  </r>
  <r>
    <s v="Casey Thompson"/>
    <s v="EXP-10008818 "/>
    <n v="96.14"/>
    <d v="2023-11-05T00:00:00"/>
    <x v="25"/>
    <s v="Parts"/>
    <s v="pvc for window washers"/>
    <m/>
    <m/>
    <m/>
    <m/>
    <m/>
    <m/>
    <m/>
    <m/>
    <m/>
    <m/>
    <m/>
    <m/>
    <m/>
    <m/>
    <m/>
    <m/>
    <m/>
    <m/>
    <m/>
    <m/>
    <m/>
    <e v="#REF!"/>
    <s v="SL302@tidalwaveautospa.com"/>
    <s v="Andrew Strevel"/>
    <x v="3"/>
    <x v="2"/>
  </r>
  <r>
    <s v="Casey Thompson"/>
    <s v="EXP-10008818 "/>
    <n v="8"/>
    <d v="2023-11-06T00:00:00"/>
    <x v="0"/>
    <s v="Safety Supplies"/>
    <s v="gloves"/>
    <m/>
    <m/>
    <m/>
    <m/>
    <m/>
    <m/>
    <m/>
    <m/>
    <m/>
    <m/>
    <m/>
    <m/>
    <m/>
    <m/>
    <m/>
    <m/>
    <m/>
    <m/>
    <m/>
    <m/>
    <m/>
    <e v="#REF!"/>
    <s v="SL302@tidalwaveautospa.com"/>
    <s v="Andrew Strevel"/>
    <x v="3"/>
    <x v="2"/>
  </r>
  <r>
    <s v="Casey Thompson"/>
    <s v="EXP-10008818 "/>
    <n v="22.4"/>
    <d v="2023-11-07T00:00:00"/>
    <x v="0"/>
    <s v="Office Supplies"/>
    <s v="toilet paper"/>
    <m/>
    <m/>
    <m/>
    <m/>
    <m/>
    <m/>
    <m/>
    <m/>
    <m/>
    <m/>
    <m/>
    <m/>
    <m/>
    <m/>
    <m/>
    <m/>
    <m/>
    <m/>
    <m/>
    <m/>
    <m/>
    <e v="#REF!"/>
    <s v="SL302@tidalwaveautospa.com"/>
    <s v="Andrew Strevel"/>
    <x v="3"/>
    <x v="2"/>
  </r>
  <r>
    <s v="Bradley Estis"/>
    <s v="EXP-10012535 "/>
    <n v="47.89"/>
    <d v="2023-11-20T00:00:00"/>
    <x v="6"/>
    <s v="Wash Maintenance"/>
    <s v="utility knifes"/>
    <m/>
    <m/>
    <m/>
    <m/>
    <m/>
    <m/>
    <m/>
    <m/>
    <m/>
    <m/>
    <m/>
    <m/>
    <m/>
    <m/>
    <m/>
    <m/>
    <m/>
    <m/>
    <m/>
    <m/>
    <m/>
    <e v="#REF!"/>
    <s v="SL232@tidalwaveautospa.com"/>
    <s v="Cory Cummings"/>
    <x v="3"/>
    <x v="2"/>
  </r>
  <r>
    <s v="Bradley Estis"/>
    <s v="EXP-10012535 "/>
    <n v="65.33"/>
    <d v="2023-12-08T00:00:00"/>
    <x v="0"/>
    <s v="Office Supplies"/>
    <s v="rain suits"/>
    <m/>
    <m/>
    <m/>
    <m/>
    <m/>
    <m/>
    <m/>
    <m/>
    <m/>
    <m/>
    <m/>
    <m/>
    <m/>
    <m/>
    <m/>
    <m/>
    <m/>
    <m/>
    <m/>
    <m/>
    <m/>
    <e v="#REF!"/>
    <s v="SL232@tidalwaveautospa.com"/>
    <s v="Cory Cummings"/>
    <x v="3"/>
    <x v="2"/>
  </r>
  <r>
    <s v="Daniel Richardson"/>
    <s v="EXP-10012495 "/>
    <n v="51.43"/>
    <d v="2024-01-09T00:00:00"/>
    <x v="0"/>
    <s v="Wash Maintenance"/>
    <s v="Dawn, vinegar ?"/>
    <m/>
    <m/>
    <m/>
    <m/>
    <m/>
    <m/>
    <m/>
    <m/>
    <m/>
    <m/>
    <m/>
    <m/>
    <m/>
    <m/>
    <m/>
    <m/>
    <m/>
    <m/>
    <m/>
    <m/>
    <m/>
    <e v="#REF!"/>
    <s v="SL29@tidalwaveautospa.com"/>
    <s v="Wesley Kurtz"/>
    <x v="3"/>
    <x v="2"/>
  </r>
  <r>
    <s v="Daniel Richardson"/>
    <s v="EXP-10012495 "/>
    <n v="64.31"/>
    <d v="2024-01-09T00:00:00"/>
    <x v="0"/>
    <s v="Pit Pumping"/>
    <s v="Boots for pit and power wash"/>
    <m/>
    <m/>
    <m/>
    <m/>
    <m/>
    <m/>
    <m/>
    <m/>
    <m/>
    <m/>
    <m/>
    <m/>
    <m/>
    <m/>
    <m/>
    <m/>
    <m/>
    <m/>
    <m/>
    <m/>
    <m/>
    <e v="#REF!"/>
    <s v="SL29@tidalwaveautospa.com"/>
    <s v="Wesley Kurtz"/>
    <x v="3"/>
    <x v="2"/>
  </r>
  <r>
    <s v="Daniel Richardson"/>
    <s v="EXP-10012495 "/>
    <n v="88.97"/>
    <d v="2024-01-17T00:00:00"/>
    <x v="0"/>
    <s v="Office Supplies"/>
    <s v="Gas can, outlet timer"/>
    <m/>
    <m/>
    <m/>
    <m/>
    <m/>
    <m/>
    <m/>
    <m/>
    <m/>
    <m/>
    <m/>
    <m/>
    <m/>
    <m/>
    <m/>
    <m/>
    <m/>
    <m/>
    <m/>
    <m/>
    <m/>
    <e v="#REF!"/>
    <s v="SL29@tidalwaveautospa.com"/>
    <s v="Wesley Kurtz"/>
    <x v="3"/>
    <x v="2"/>
  </r>
  <r>
    <s v="Daniel Richardson"/>
    <s v="EXP-10012495 "/>
    <n v="27.12"/>
    <d v="2024-01-20T00:00:00"/>
    <x v="0"/>
    <s v="Wash Maintenance"/>
    <s v="Ususlly cleaning supplies or bathroom supplies"/>
    <m/>
    <m/>
    <m/>
    <m/>
    <m/>
    <m/>
    <m/>
    <m/>
    <m/>
    <m/>
    <m/>
    <m/>
    <m/>
    <m/>
    <m/>
    <m/>
    <m/>
    <m/>
    <m/>
    <m/>
    <m/>
    <e v="#REF!"/>
    <s v="SL29@tidalwaveautospa.com"/>
    <s v="Wesley Kurtz"/>
    <x v="3"/>
    <x v="2"/>
  </r>
  <r>
    <s v="Anthony Mazzella"/>
    <s v="EXP-10012522 "/>
    <n v="211.12"/>
    <d v="2024-04-02T00:00:00"/>
    <x v="15"/>
    <s v="Wash Maintenance"/>
    <s v="salt, toilet paper"/>
    <m/>
    <m/>
    <m/>
    <m/>
    <m/>
    <m/>
    <m/>
    <m/>
    <m/>
    <m/>
    <m/>
    <m/>
    <m/>
    <m/>
    <m/>
    <m/>
    <m/>
    <m/>
    <m/>
    <m/>
    <m/>
    <e v="#REF!"/>
    <s v="SL271@tidalwaveautospa.com"/>
    <s v="Wesley Kurtz"/>
    <x v="3"/>
    <x v="2"/>
  </r>
  <r>
    <s v="Anthony Mazzella"/>
    <s v="EXP-10012522 "/>
    <n v="43.59"/>
    <d v="2024-04-03T00:00:00"/>
    <x v="15"/>
    <s v="Office Supplies"/>
    <s v="rain coats"/>
    <m/>
    <m/>
    <m/>
    <m/>
    <m/>
    <m/>
    <m/>
    <m/>
    <m/>
    <m/>
    <m/>
    <m/>
    <m/>
    <m/>
    <m/>
    <m/>
    <m/>
    <m/>
    <m/>
    <m/>
    <m/>
    <e v="#REF!"/>
    <s v="SL271@tidalwaveautospa.com"/>
    <s v="Wesley Kurtz"/>
    <x v="3"/>
    <x v="2"/>
  </r>
  <r>
    <s v="Luis Otero"/>
    <s v="EXP-10012280 "/>
    <n v="68.03"/>
    <d v="2024-03-04T00:00:00"/>
    <x v="21"/>
    <s v="Employee Incentive - Meals"/>
    <s v="Off-site meeting with Wes/ consultant"/>
    <m/>
    <m/>
    <m/>
    <m/>
    <m/>
    <m/>
    <m/>
    <m/>
    <m/>
    <m/>
    <m/>
    <m/>
    <m/>
    <m/>
    <m/>
    <m/>
    <m/>
    <m/>
    <m/>
    <m/>
    <m/>
    <e v="#REF!"/>
    <s v="SL150@tidalwaveautospa.com"/>
    <s v="Wesley Kurtz"/>
    <x v="3"/>
    <x v="2"/>
  </r>
  <r>
    <s v="Luis Otero"/>
    <s v="EXP-10012280 "/>
    <n v="72.56"/>
    <d v="2024-03-04T00:00:00"/>
    <x v="1"/>
    <s v="Parts"/>
    <s v="new belts for pumps and a knife for manager"/>
    <m/>
    <m/>
    <m/>
    <m/>
    <m/>
    <m/>
    <m/>
    <m/>
    <m/>
    <m/>
    <m/>
    <m/>
    <m/>
    <m/>
    <m/>
    <m/>
    <m/>
    <m/>
    <m/>
    <m/>
    <m/>
    <e v="#REF!"/>
    <s v="SL150@tidalwaveautospa.com"/>
    <s v="Wesley Kurtz"/>
    <x v="3"/>
    <x v="2"/>
  </r>
  <r>
    <s v="Luis Otero"/>
    <s v="EXP-10012280 "/>
    <n v="81.2"/>
    <d v="2024-03-06T00:00:00"/>
    <x v="21"/>
    <s v="Parts"/>
    <s v="Building Project"/>
    <m/>
    <m/>
    <m/>
    <m/>
    <m/>
    <m/>
    <m/>
    <m/>
    <m/>
    <m/>
    <m/>
    <m/>
    <m/>
    <m/>
    <m/>
    <m/>
    <m/>
    <m/>
    <m/>
    <m/>
    <m/>
    <e v="#REF!"/>
    <s v="SL150@tidalwaveautospa.com"/>
    <s v="Wesley Kurtz"/>
    <x v="3"/>
    <x v="2"/>
  </r>
  <r>
    <s v="Luis Otero"/>
    <s v="EXP-10012280 "/>
    <n v="384.29"/>
    <d v="2024-03-26T00:00:00"/>
    <x v="1"/>
    <s v="Equipment"/>
    <s v="replacement for broken projector"/>
    <m/>
    <m/>
    <m/>
    <m/>
    <m/>
    <m/>
    <m/>
    <m/>
    <m/>
    <m/>
    <m/>
    <m/>
    <m/>
    <m/>
    <m/>
    <m/>
    <m/>
    <m/>
    <m/>
    <m/>
    <m/>
    <e v="#REF!"/>
    <s v="SL150@tidalwaveautospa.com"/>
    <s v="Wesley Kurtz"/>
    <x v="3"/>
    <x v="2"/>
  </r>
  <r>
    <s v="Luis Otero"/>
    <s v="EXP-10012280 "/>
    <n v="298.75"/>
    <d v="2024-03-27T00:00:00"/>
    <x v="1"/>
    <s v="Parts"/>
    <s v="replacement parts for prep guns"/>
    <m/>
    <m/>
    <m/>
    <m/>
    <m/>
    <m/>
    <m/>
    <m/>
    <m/>
    <m/>
    <m/>
    <m/>
    <m/>
    <m/>
    <m/>
    <m/>
    <m/>
    <m/>
    <m/>
    <m/>
    <m/>
    <e v="#REF!"/>
    <s v="SL150@tidalwaveautospa.com"/>
    <s v="Wesley Kurtz"/>
    <x v="3"/>
    <x v="2"/>
  </r>
  <r>
    <s v="Luis Otero"/>
    <s v="EXP-10012280 "/>
    <n v="36.25"/>
    <d v="2024-03-28T00:00:00"/>
    <x v="1"/>
    <s v="Parts"/>
    <s v="replacement parts for pressure washer"/>
    <m/>
    <m/>
    <m/>
    <m/>
    <m/>
    <m/>
    <m/>
    <m/>
    <m/>
    <m/>
    <m/>
    <m/>
    <m/>
    <m/>
    <m/>
    <m/>
    <m/>
    <m/>
    <m/>
    <m/>
    <m/>
    <e v="#REF!"/>
    <s v="SL150@tidalwaveautospa.com"/>
    <s v="Wesley Kurtz"/>
    <x v="3"/>
    <x v="2"/>
  </r>
  <r>
    <s v="Aaron Johnson"/>
    <s v="EXP-10012544 "/>
    <n v="99"/>
    <d v="2024-03-19T00:00:00"/>
    <x v="1"/>
    <s v="Electric Repairs"/>
    <s v="Electrical Estimate"/>
    <m/>
    <m/>
    <m/>
    <m/>
    <m/>
    <m/>
    <m/>
    <m/>
    <m/>
    <m/>
    <m/>
    <m/>
    <m/>
    <m/>
    <m/>
    <m/>
    <m/>
    <m/>
    <m/>
    <m/>
    <m/>
    <e v="#REF!"/>
    <s v="SL108@tidalwaveautospa.com"/>
    <s v="Cory Cummings"/>
    <x v="3"/>
    <x v="2"/>
  </r>
  <r>
    <s v="Aaron Johnson"/>
    <s v="EXP-10012544 "/>
    <n v="50.73"/>
    <d v="2024-03-22T00:00:00"/>
    <x v="3"/>
    <s v="Vehicle Damage Claims"/>
    <s v="Fog Light Replacement"/>
    <m/>
    <m/>
    <m/>
    <m/>
    <m/>
    <m/>
    <m/>
    <m/>
    <m/>
    <m/>
    <m/>
    <m/>
    <m/>
    <m/>
    <m/>
    <m/>
    <m/>
    <m/>
    <m/>
    <m/>
    <m/>
    <e v="#REF!"/>
    <s v="SL108@tidalwaveautospa.com"/>
    <s v="Cory Cummings"/>
    <x v="3"/>
    <x v="2"/>
  </r>
  <r>
    <s v="Aaron Johnson"/>
    <s v="EXP-10012544 "/>
    <n v="500.95"/>
    <d v="2024-03-29T00:00:00"/>
    <x v="4"/>
    <s v="Recruitment"/>
    <s v="Indeed"/>
    <m/>
    <m/>
    <m/>
    <m/>
    <m/>
    <m/>
    <m/>
    <m/>
    <m/>
    <m/>
    <m/>
    <m/>
    <m/>
    <m/>
    <m/>
    <m/>
    <m/>
    <m/>
    <m/>
    <m/>
    <m/>
    <e v="#REF!"/>
    <s v="SL108@tidalwaveautospa.com"/>
    <s v="Cory Cummings"/>
    <x v="3"/>
    <x v="2"/>
  </r>
  <r>
    <s v="Kyle Baker"/>
    <s v="EXP-10012529 "/>
    <n v="696.07"/>
    <d v="2024-02-20T00:00:00"/>
    <x v="7"/>
    <s v="Wash Repairs"/>
    <s v="Blower,moved stainless lines,flow control, a few other tasks"/>
    <m/>
    <m/>
    <m/>
    <m/>
    <m/>
    <m/>
    <m/>
    <m/>
    <m/>
    <m/>
    <m/>
    <m/>
    <m/>
    <m/>
    <m/>
    <m/>
    <m/>
    <m/>
    <m/>
    <m/>
    <m/>
    <e v="#REF!"/>
    <s v="SL28@tidalwaveautospa.com"/>
    <s v="Michael Donnelly"/>
    <x v="3"/>
    <x v="2"/>
  </r>
  <r>
    <s v="Byron Barnes"/>
    <s v="EXP-10012314 "/>
    <n v="23.83"/>
    <d v="2024-03-14T00:00:00"/>
    <x v="11"/>
    <s v="Small Tools"/>
    <s v="Pump"/>
    <m/>
    <m/>
    <m/>
    <m/>
    <m/>
    <m/>
    <m/>
    <m/>
    <m/>
    <m/>
    <m/>
    <m/>
    <m/>
    <m/>
    <m/>
    <m/>
    <m/>
    <m/>
    <m/>
    <m/>
    <m/>
    <e v="#REF!"/>
    <s v="byron.barnes@tidalwaveautospa.com"/>
    <s v="Bruce Maxwell"/>
    <x v="3"/>
    <x v="2"/>
  </r>
  <r>
    <s v="Byron Barnes"/>
    <s v="EXP-10012314 "/>
    <n v="16.96"/>
    <d v="2024-03-18T00:00:00"/>
    <x v="0"/>
    <s v="Wash Maintenance"/>
    <s v="Laundry soap"/>
    <m/>
    <m/>
    <m/>
    <m/>
    <m/>
    <m/>
    <m/>
    <m/>
    <m/>
    <m/>
    <m/>
    <m/>
    <m/>
    <m/>
    <m/>
    <m/>
    <m/>
    <m/>
    <m/>
    <m/>
    <m/>
    <e v="#REF!"/>
    <s v="byron.barnes@tidalwaveautospa.com"/>
    <s v="Bruce Maxwell"/>
    <x v="3"/>
    <x v="2"/>
  </r>
  <r>
    <s v="Aaron Johnson"/>
    <s v="EXP-10010585 "/>
    <n v="47.57"/>
    <d v="2024-03-22T00:00:00"/>
    <x v="0"/>
    <s v="Wash Maintenance"/>
    <s v="Degreaser"/>
    <m/>
    <m/>
    <m/>
    <m/>
    <m/>
    <m/>
    <m/>
    <m/>
    <m/>
    <m/>
    <m/>
    <m/>
    <m/>
    <m/>
    <m/>
    <m/>
    <m/>
    <m/>
    <m/>
    <m/>
    <m/>
    <e v="#REF!"/>
    <s v="SL108@tidalwaveautospa.com"/>
    <s v="Cory Cummings"/>
    <x v="3"/>
    <x v="2"/>
  </r>
  <r>
    <s v="Aaron Johnson"/>
    <s v="EXP-10010585 "/>
    <n v="57"/>
    <d v="2024-03-23T00:00:00"/>
    <x v="0"/>
    <s v="Wash Maintenance"/>
    <s v="Soap and vinegar"/>
    <m/>
    <m/>
    <m/>
    <m/>
    <m/>
    <m/>
    <m/>
    <m/>
    <m/>
    <m/>
    <m/>
    <m/>
    <m/>
    <m/>
    <m/>
    <m/>
    <m/>
    <m/>
    <m/>
    <m/>
    <m/>
    <e v="#REF!"/>
    <s v="SL108@tidalwaveautospa.com"/>
    <s v="Cory Cummings"/>
    <x v="3"/>
    <x v="2"/>
  </r>
  <r>
    <s v="Aaron Johnson"/>
    <s v="EXP-10010585 "/>
    <n v="5.83"/>
    <d v="2024-03-26T00:00:00"/>
    <x v="1"/>
    <s v="Parts"/>
    <s v="Half inch strap"/>
    <m/>
    <m/>
    <m/>
    <m/>
    <m/>
    <m/>
    <m/>
    <m/>
    <m/>
    <m/>
    <m/>
    <m/>
    <m/>
    <m/>
    <m/>
    <m/>
    <m/>
    <m/>
    <m/>
    <m/>
    <m/>
    <e v="#REF!"/>
    <s v="SL108@tidalwaveautospa.com"/>
    <s v="Cory Cummings"/>
    <x v="3"/>
    <x v="2"/>
  </r>
  <r>
    <s v="Aaron Johnson"/>
    <s v="EXP-10010585 "/>
    <n v="14.21"/>
    <d v="2024-03-26T00:00:00"/>
    <x v="0"/>
    <s v="Parts"/>
    <s v="Hose connection"/>
    <m/>
    <m/>
    <m/>
    <m/>
    <m/>
    <m/>
    <m/>
    <m/>
    <m/>
    <m/>
    <m/>
    <m/>
    <m/>
    <m/>
    <m/>
    <m/>
    <m/>
    <m/>
    <m/>
    <m/>
    <m/>
    <e v="#REF!"/>
    <s v="SL108@tidalwaveautospa.com"/>
    <s v="Cory Cummings"/>
    <x v="3"/>
    <x v="2"/>
  </r>
  <r>
    <s v="Aaron Johnson"/>
    <s v="EXP-10010585 "/>
    <n v="29.54"/>
    <d v="2024-03-26T00:00:00"/>
    <x v="0"/>
    <s v="Wash Maintenance"/>
    <s v="Softener salt"/>
    <m/>
    <m/>
    <m/>
    <m/>
    <m/>
    <m/>
    <m/>
    <m/>
    <m/>
    <m/>
    <m/>
    <m/>
    <m/>
    <m/>
    <m/>
    <m/>
    <m/>
    <m/>
    <m/>
    <m/>
    <m/>
    <e v="#REF!"/>
    <s v="SL108@tidalwaveautospa.com"/>
    <s v="Cory Cummings"/>
    <x v="3"/>
    <x v="2"/>
  </r>
  <r>
    <s v="Aaron Johnson"/>
    <s v="EXP-10010585 "/>
    <n v="27.82"/>
    <d v="2024-03-26T00:00:00"/>
    <x v="0"/>
    <s v="Wash Maintenance"/>
    <s v="Softener salt"/>
    <m/>
    <m/>
    <m/>
    <m/>
    <m/>
    <m/>
    <m/>
    <m/>
    <m/>
    <m/>
    <m/>
    <m/>
    <m/>
    <m/>
    <m/>
    <m/>
    <m/>
    <m/>
    <m/>
    <m/>
    <m/>
    <e v="#REF!"/>
    <s v="SL108@tidalwaveautospa.com"/>
    <s v="Cory Cummings"/>
    <x v="3"/>
    <x v="2"/>
  </r>
  <r>
    <s v="Aaron Johnson"/>
    <s v="EXP-10012551 "/>
    <n v="43.48"/>
    <d v="2024-04-01T00:00:00"/>
    <x v="4"/>
    <s v="Recruitment"/>
    <s v="Indeed Refund"/>
    <m/>
    <m/>
    <m/>
    <m/>
    <m/>
    <m/>
    <m/>
    <m/>
    <m/>
    <m/>
    <m/>
    <m/>
    <m/>
    <m/>
    <m/>
    <m/>
    <m/>
    <m/>
    <m/>
    <m/>
    <m/>
    <e v="#REF!"/>
    <s v="SL108@tidalwaveautospa.com"/>
    <s v="Cory Cummings"/>
    <x v="3"/>
    <x v="2"/>
  </r>
  <r>
    <s v="Aaron Johnson"/>
    <s v="EXP-10012551 "/>
    <n v="103.71"/>
    <d v="2024-04-03T00:00:00"/>
    <x v="0"/>
    <s v="Wash Maintenance"/>
    <s v="Cleaning supplies"/>
    <m/>
    <m/>
    <m/>
    <m/>
    <m/>
    <m/>
    <m/>
    <m/>
    <m/>
    <m/>
    <m/>
    <m/>
    <m/>
    <m/>
    <m/>
    <m/>
    <m/>
    <m/>
    <m/>
    <m/>
    <m/>
    <e v="#REF!"/>
    <s v="SL108@tidalwaveautospa.com"/>
    <s v="Cory Cummings"/>
    <x v="3"/>
    <x v="2"/>
  </r>
  <r>
    <s v="Aaron Johnson"/>
    <s v="EXP-10012551 "/>
    <n v="274.62"/>
    <d v="2024-04-04T00:00:00"/>
    <x v="0"/>
    <s v="Office Furniture"/>
    <s v="Shelving, toilet paper"/>
    <m/>
    <m/>
    <m/>
    <m/>
    <m/>
    <m/>
    <m/>
    <m/>
    <m/>
    <m/>
    <m/>
    <m/>
    <m/>
    <m/>
    <m/>
    <m/>
    <m/>
    <m/>
    <m/>
    <m/>
    <m/>
    <e v="#REF!"/>
    <s v="SL108@tidalwaveautospa.com"/>
    <s v="Cory Cummings"/>
    <x v="3"/>
    <x v="2"/>
  </r>
  <r>
    <s v="Aaron Johnson"/>
    <s v="EXP-10012551 "/>
    <n v="13.55"/>
    <d v="2024-04-04T00:00:00"/>
    <x v="1"/>
    <s v="Parts"/>
    <s v="Self tapping screws"/>
    <m/>
    <m/>
    <m/>
    <m/>
    <m/>
    <m/>
    <m/>
    <m/>
    <m/>
    <m/>
    <m/>
    <m/>
    <m/>
    <m/>
    <m/>
    <m/>
    <m/>
    <m/>
    <m/>
    <m/>
    <m/>
    <e v="#REF!"/>
    <s v="SL108@tidalwaveautospa.com"/>
    <s v="Cory Cummings"/>
    <x v="3"/>
    <x v="2"/>
  </r>
  <r>
    <s v="Aaron Johnson"/>
    <s v="EXP-10012551 "/>
    <n v="47.74"/>
    <d v="2024-04-07T00:00:00"/>
    <x v="0"/>
    <s v="Office Supplies"/>
    <s v="Bathroom air freshener dispenser"/>
    <m/>
    <m/>
    <m/>
    <m/>
    <m/>
    <m/>
    <m/>
    <m/>
    <m/>
    <m/>
    <m/>
    <m/>
    <m/>
    <m/>
    <m/>
    <m/>
    <m/>
    <m/>
    <m/>
    <m/>
    <m/>
    <e v="#REF!"/>
    <s v="SL108@tidalwaveautospa.com"/>
    <s v="Cory Cummings"/>
    <x v="3"/>
    <x v="2"/>
  </r>
  <r>
    <s v="Zachary Gairhan"/>
    <s v="EXP-10012561 "/>
    <n v="35.82"/>
    <d v="2024-02-24T00:00:00"/>
    <x v="0"/>
    <s v="Parts"/>
    <s v="Small pressure washing adapters"/>
    <m/>
    <m/>
    <m/>
    <m/>
    <m/>
    <m/>
    <m/>
    <m/>
    <m/>
    <m/>
    <m/>
    <m/>
    <m/>
    <m/>
    <m/>
    <m/>
    <m/>
    <m/>
    <m/>
    <m/>
    <m/>
    <e v="#REF!"/>
    <s v="SL281@tidalwaveautospa.com"/>
    <s v="Ricky Doyle"/>
    <x v="3"/>
    <x v="2"/>
  </r>
  <r>
    <s v="Zachary Gairhan"/>
    <s v="EXP-10012561 "/>
    <n v="420.05"/>
    <d v="2024-04-04T00:00:00"/>
    <x v="22"/>
    <s v="Parts"/>
    <s v="Reclaim parts"/>
    <m/>
    <m/>
    <m/>
    <m/>
    <m/>
    <m/>
    <m/>
    <m/>
    <m/>
    <m/>
    <m/>
    <m/>
    <m/>
    <m/>
    <m/>
    <m/>
    <m/>
    <m/>
    <m/>
    <m/>
    <m/>
    <e v="#REF!"/>
    <s v="SL281@tidalwaveautospa.com"/>
    <s v="Ricky Doyle"/>
    <x v="3"/>
    <x v="2"/>
  </r>
  <r>
    <s v="Zachary Gairhan"/>
    <s v="EXP-10012561 "/>
    <n v="65.36"/>
    <d v="2024-04-04T00:00:00"/>
    <x v="0"/>
    <s v="Parts"/>
    <s v="Small repairs"/>
    <m/>
    <m/>
    <m/>
    <m/>
    <m/>
    <m/>
    <m/>
    <m/>
    <m/>
    <m/>
    <m/>
    <m/>
    <m/>
    <m/>
    <m/>
    <m/>
    <m/>
    <m/>
    <m/>
    <m/>
    <m/>
    <e v="#REF!"/>
    <s v="SL281@tidalwaveautospa.com"/>
    <s v="Ricky Doyle"/>
    <x v="3"/>
    <x v="2"/>
  </r>
  <r>
    <s v="Dalton Shock"/>
    <s v="EXP-10012571 "/>
    <n v="54.09"/>
    <d v="2024-04-07T00:00:00"/>
    <x v="0"/>
    <s v="Wash Maintenance"/>
    <s v="Vinegar, water, tp"/>
    <m/>
    <m/>
    <m/>
    <m/>
    <m/>
    <m/>
    <m/>
    <m/>
    <m/>
    <m/>
    <m/>
    <m/>
    <m/>
    <m/>
    <m/>
    <m/>
    <m/>
    <m/>
    <m/>
    <m/>
    <m/>
    <e v="#REF!"/>
    <s v="SL79@tidalwaveautospa.com"/>
    <s v="Ricky Doyle"/>
    <x v="3"/>
    <x v="2"/>
  </r>
  <r>
    <s v="Bradley Estis"/>
    <s v="EXP-10012580 "/>
    <n v="71.28"/>
    <d v="2023-12-09T00:00:00"/>
    <x v="6"/>
    <s v="Small Tools"/>
    <s v="socket adapter, nut driver, driver bits, drillbit set"/>
    <m/>
    <m/>
    <m/>
    <m/>
    <m/>
    <m/>
    <m/>
    <m/>
    <m/>
    <m/>
    <m/>
    <m/>
    <m/>
    <m/>
    <m/>
    <m/>
    <m/>
    <m/>
    <m/>
    <m/>
    <m/>
    <e v="#REF!"/>
    <s v="SL232@tidalwaveautospa.com"/>
    <s v="Cory Cummings"/>
    <x v="3"/>
    <x v="2"/>
  </r>
  <r>
    <s v="Bradley Estis"/>
    <s v="EXP-10012581 "/>
    <n v="109.81"/>
    <d v="2024-03-13T00:00:00"/>
    <x v="6"/>
    <s v="Wash Supplies"/>
    <s v="new brushes"/>
    <m/>
    <m/>
    <m/>
    <m/>
    <m/>
    <m/>
    <m/>
    <m/>
    <m/>
    <m/>
    <m/>
    <m/>
    <m/>
    <m/>
    <m/>
    <m/>
    <m/>
    <m/>
    <m/>
    <m/>
    <m/>
    <e v="#REF!"/>
    <s v="SL232@tidalwaveautospa.com"/>
    <s v="Cory Cummings"/>
    <x v="3"/>
    <x v="2"/>
  </r>
  <r>
    <s v="Bradley Estis"/>
    <s v="EXP-10012566 "/>
    <n v="271.41000000000003"/>
    <d v="2024-01-29T00:00:00"/>
    <x v="0"/>
    <s v="Office Furniture"/>
    <s v="mini fridge"/>
    <m/>
    <m/>
    <m/>
    <m/>
    <m/>
    <m/>
    <m/>
    <m/>
    <m/>
    <m/>
    <m/>
    <m/>
    <m/>
    <m/>
    <m/>
    <m/>
    <m/>
    <m/>
    <m/>
    <m/>
    <m/>
    <e v="#REF!"/>
    <s v="SL232@tidalwaveautospa.com"/>
    <s v="Cory Cummings"/>
    <x v="3"/>
    <x v="2"/>
  </r>
  <r>
    <s v="Bradley Estis"/>
    <s v="EXP-10012566 "/>
    <n v="45.13"/>
    <d v="2024-01-31T00:00:00"/>
    <x v="6"/>
    <s v="Training"/>
    <s v="training guides"/>
    <m/>
    <m/>
    <m/>
    <m/>
    <m/>
    <m/>
    <m/>
    <m/>
    <m/>
    <m/>
    <m/>
    <m/>
    <m/>
    <m/>
    <m/>
    <m/>
    <m/>
    <m/>
    <m/>
    <m/>
    <m/>
    <e v="#REF!"/>
    <s v="SL232@tidalwaveautospa.com"/>
    <s v="Cory Cummings"/>
    <x v="3"/>
    <x v="2"/>
  </r>
  <r>
    <s v="Brandi Michal"/>
    <s v="EXP-10012582 "/>
    <n v="35.26"/>
    <d v="2024-02-22T00:00:00"/>
    <x v="8"/>
    <s v="Snacks"/>
    <s v="Water for staff"/>
    <m/>
    <m/>
    <m/>
    <m/>
    <m/>
    <m/>
    <m/>
    <m/>
    <m/>
    <m/>
    <m/>
    <m/>
    <m/>
    <m/>
    <m/>
    <m/>
    <m/>
    <m/>
    <m/>
    <m/>
    <m/>
    <e v="#REF!"/>
    <s v=""/>
    <s v=""/>
    <x v="3"/>
    <x v="2"/>
  </r>
  <r>
    <s v="Melody Holland"/>
    <s v="EXP-10011968 "/>
    <n v="177.96"/>
    <d v="2024-03-01T00:00:00"/>
    <x v="22"/>
    <s v="Equipment"/>
    <s v="Leaf blower"/>
    <m/>
    <m/>
    <m/>
    <m/>
    <m/>
    <m/>
    <m/>
    <m/>
    <m/>
    <m/>
    <m/>
    <m/>
    <m/>
    <m/>
    <m/>
    <m/>
    <m/>
    <m/>
    <m/>
    <m/>
    <m/>
    <e v="#REF!"/>
    <s v=""/>
    <s v=""/>
    <x v="3"/>
    <x v="2"/>
  </r>
  <r>
    <s v="Melody Holland"/>
    <s v="EXP-10011968 "/>
    <n v="68.319999999999993"/>
    <d v="2024-03-12T00:00:00"/>
    <x v="22"/>
    <s v="Office Supplies"/>
    <s v="Office supplies"/>
    <m/>
    <m/>
    <m/>
    <m/>
    <m/>
    <m/>
    <m/>
    <m/>
    <m/>
    <m/>
    <m/>
    <m/>
    <m/>
    <m/>
    <m/>
    <m/>
    <m/>
    <m/>
    <m/>
    <m/>
    <m/>
    <e v="#REF!"/>
    <s v=""/>
    <s v=""/>
    <x v="3"/>
    <x v="2"/>
  </r>
  <r>
    <s v="Chad Williams"/>
    <s v="EXP-10012548 "/>
    <n v="315.82"/>
    <d v="2024-02-16T00:00:00"/>
    <x v="32"/>
    <s v="Rental Equipment"/>
    <s v="Moving truck move"/>
    <m/>
    <m/>
    <m/>
    <m/>
    <m/>
    <m/>
    <m/>
    <m/>
    <m/>
    <m/>
    <m/>
    <m/>
    <m/>
    <m/>
    <m/>
    <m/>
    <m/>
    <m/>
    <m/>
    <m/>
    <m/>
    <e v="#REF!"/>
    <s v="SL292@tidalwaveautospa.com"/>
    <s v="Patrick Rollins"/>
    <x v="3"/>
    <x v="2"/>
  </r>
  <r>
    <s v="Travis Scroggins"/>
    <s v="EXP-10012501 "/>
    <n v="209.01"/>
    <d v="2024-04-01T00:00:00"/>
    <x v="0"/>
    <s v="Wash Maintenance"/>
    <s v="cleaning. water, snacks, sniffers, vinegar, dawn"/>
    <m/>
    <m/>
    <m/>
    <m/>
    <m/>
    <m/>
    <m/>
    <m/>
    <m/>
    <m/>
    <m/>
    <m/>
    <m/>
    <m/>
    <m/>
    <m/>
    <m/>
    <m/>
    <m/>
    <m/>
    <m/>
    <e v="#REF!"/>
    <s v="SL228@tidalwaveautospa.com"/>
    <s v="Joe Chavez"/>
    <x v="3"/>
    <x v="2"/>
  </r>
  <r>
    <s v="Travis Scroggins"/>
    <s v="EXP-10012501 "/>
    <n v="18.64"/>
    <d v="2024-04-03T00:00:00"/>
    <x v="16"/>
    <s v="Parts"/>
    <s v="quick connect union for pressure washer"/>
    <m/>
    <m/>
    <m/>
    <m/>
    <m/>
    <m/>
    <m/>
    <m/>
    <m/>
    <m/>
    <m/>
    <m/>
    <m/>
    <m/>
    <m/>
    <m/>
    <m/>
    <m/>
    <m/>
    <m/>
    <m/>
    <e v="#REF!"/>
    <s v="SL228@tidalwaveautospa.com"/>
    <s v="Joe Chavez"/>
    <x v="3"/>
    <x v="2"/>
  </r>
  <r>
    <s v="Rebecca Jones"/>
    <s v="EXP-10012575 "/>
    <n v="14.18"/>
    <d v="2024-03-26T00:00:00"/>
    <x v="29"/>
    <s v="Dues &amp; Subscriptions"/>
    <s v="Monthly walmart membership"/>
    <m/>
    <m/>
    <m/>
    <m/>
    <m/>
    <m/>
    <m/>
    <m/>
    <m/>
    <m/>
    <m/>
    <m/>
    <m/>
    <m/>
    <m/>
    <m/>
    <m/>
    <m/>
    <m/>
    <m/>
    <m/>
    <e v="#REF!"/>
    <s v="SL182@tidalwaveautospa.com"/>
    <s v="Joe Chavez"/>
    <x v="3"/>
    <x v="2"/>
  </r>
  <r>
    <s v="Rebecca Jones"/>
    <s v="EXP-10012575 "/>
    <n v="570.67999999999995"/>
    <d v="2024-03-29T00:00:00"/>
    <x v="6"/>
    <s v="Equipment"/>
    <s v="pressure washer"/>
    <m/>
    <m/>
    <m/>
    <m/>
    <m/>
    <m/>
    <m/>
    <m/>
    <m/>
    <m/>
    <m/>
    <m/>
    <m/>
    <m/>
    <m/>
    <m/>
    <m/>
    <m/>
    <m/>
    <m/>
    <m/>
    <e v="#REF!"/>
    <s v="SL182@tidalwaveautospa.com"/>
    <s v="Joe Chavez"/>
    <x v="3"/>
    <x v="2"/>
  </r>
  <r>
    <s v="Rebecca Jones"/>
    <s v="EXP-10012575 "/>
    <n v="52.07"/>
    <d v="2024-04-01T00:00:00"/>
    <x v="6"/>
    <s v="Wash Maintenance"/>
    <s v="stencil for parking lot arrows"/>
    <m/>
    <m/>
    <m/>
    <m/>
    <m/>
    <m/>
    <m/>
    <m/>
    <m/>
    <m/>
    <m/>
    <m/>
    <m/>
    <m/>
    <m/>
    <m/>
    <m/>
    <m/>
    <m/>
    <m/>
    <m/>
    <e v="#REF!"/>
    <s v="SL182@tidalwaveautospa.com"/>
    <s v="Joe Chavez"/>
    <x v="3"/>
    <x v="2"/>
  </r>
  <r>
    <s v="Rebecca Jones"/>
    <s v="EXP-10012575 "/>
    <n v="26.19"/>
    <d v="2024-04-05T00:00:00"/>
    <x v="0"/>
    <s v="Signage"/>
    <s v="sign holder"/>
    <m/>
    <m/>
    <m/>
    <m/>
    <m/>
    <m/>
    <m/>
    <m/>
    <m/>
    <m/>
    <m/>
    <m/>
    <m/>
    <m/>
    <m/>
    <m/>
    <m/>
    <m/>
    <m/>
    <m/>
    <m/>
    <e v="#REF!"/>
    <s v="SL182@tidalwaveautospa.com"/>
    <s v="Joe Chavez"/>
    <x v="3"/>
    <x v="2"/>
  </r>
  <r>
    <s v="Rebecca Jones"/>
    <s v="EXP-10012575 "/>
    <n v="237.25"/>
    <d v="2024-04-05T00:00:00"/>
    <x v="6"/>
    <s v="Equipment"/>
    <s v="floor blower and misc"/>
    <m/>
    <m/>
    <m/>
    <m/>
    <m/>
    <m/>
    <m/>
    <m/>
    <m/>
    <m/>
    <m/>
    <m/>
    <m/>
    <m/>
    <m/>
    <m/>
    <m/>
    <m/>
    <m/>
    <m/>
    <m/>
    <e v="#REF!"/>
    <s v="SL182@tidalwaveautospa.com"/>
    <s v="Joe Chavez"/>
    <x v="3"/>
    <x v="2"/>
  </r>
  <r>
    <s v="Rebecca Jones"/>
    <s v="EXP-10012575 "/>
    <n v="41.21"/>
    <d v="2024-04-05T00:00:00"/>
    <x v="0"/>
    <m/>
    <s v="supplies"/>
    <m/>
    <m/>
    <m/>
    <m/>
    <m/>
    <m/>
    <m/>
    <m/>
    <m/>
    <m/>
    <m/>
    <m/>
    <m/>
    <m/>
    <m/>
    <m/>
    <m/>
    <m/>
    <m/>
    <m/>
    <m/>
    <e v="#REF!"/>
    <s v="SL182@tidalwaveautospa.com"/>
    <s v="Joe Chavez"/>
    <x v="3"/>
    <x v="2"/>
  </r>
  <r>
    <s v="James Stomieroski"/>
    <s v="EXP-10012570 "/>
    <n v="38.200000000000003"/>
    <d v="2024-04-03T00:00:00"/>
    <x v="0"/>
    <s v="Wash Maintenance"/>
    <s v="Wash supplies,  vinegar, gloves. hair dryer to dry the tunnel box that got wet"/>
    <m/>
    <m/>
    <m/>
    <m/>
    <m/>
    <m/>
    <m/>
    <m/>
    <m/>
    <m/>
    <m/>
    <m/>
    <m/>
    <m/>
    <m/>
    <m/>
    <m/>
    <m/>
    <m/>
    <m/>
    <m/>
    <e v="#REF!"/>
    <s v="SL221@tidalwaveautospa.com"/>
    <s v="Joe Chavez"/>
    <x v="3"/>
    <x v="2"/>
  </r>
  <r>
    <s v="James Stomieroski"/>
    <s v="EXP-10012570 "/>
    <n v="22.24"/>
    <d v="2024-04-05T00:00:00"/>
    <x v="11"/>
    <s v="Small Tools"/>
    <s v="tools to fix top brush"/>
    <m/>
    <m/>
    <m/>
    <m/>
    <m/>
    <m/>
    <m/>
    <m/>
    <m/>
    <m/>
    <m/>
    <m/>
    <m/>
    <m/>
    <m/>
    <m/>
    <m/>
    <m/>
    <m/>
    <m/>
    <m/>
    <e v="#REF!"/>
    <s v="SL221@tidalwaveautospa.com"/>
    <s v="Joe Chavez"/>
    <x v="3"/>
    <x v="2"/>
  </r>
  <r>
    <s v="Patrick Bird"/>
    <s v="EXP-10012556 "/>
    <n v="8.2200000000000006"/>
    <d v="2024-03-14T00:00:00"/>
    <x v="6"/>
    <s v="Wash Maintenance"/>
    <s v="Grease"/>
    <m/>
    <m/>
    <m/>
    <m/>
    <m/>
    <m/>
    <m/>
    <m/>
    <m/>
    <m/>
    <m/>
    <m/>
    <m/>
    <m/>
    <m/>
    <m/>
    <m/>
    <m/>
    <m/>
    <m/>
    <m/>
    <e v="#REF!"/>
    <s v="SL240@tidalwaveautospa.com"/>
    <s v="Joe Chavez"/>
    <x v="3"/>
    <x v="2"/>
  </r>
  <r>
    <s v="Patrick Bird"/>
    <s v="EXP-10012556 "/>
    <n v="76.19"/>
    <d v="2024-03-14T00:00:00"/>
    <x v="6"/>
    <s v="Itemized"/>
    <s v="Fuel and cleaning"/>
    <n v="48.98"/>
    <m/>
    <m/>
    <m/>
    <m/>
    <m/>
    <m/>
    <m/>
    <m/>
    <m/>
    <m/>
    <m/>
    <m/>
    <m/>
    <m/>
    <m/>
    <m/>
    <m/>
    <m/>
    <m/>
    <m/>
    <e v="#REF!"/>
    <s v="SL240@tidalwaveautospa.com"/>
    <s v="Joe Chavez"/>
    <x v="3"/>
    <x v="2"/>
  </r>
  <r>
    <s v="Patrick Bird"/>
    <s v="EXP-10012556 "/>
    <n v="24.98"/>
    <d v="2024-03-25T00:00:00"/>
    <x v="0"/>
    <s v="Wash Maintenance"/>
    <s v="Cleaning"/>
    <m/>
    <m/>
    <m/>
    <m/>
    <m/>
    <m/>
    <m/>
    <m/>
    <m/>
    <m/>
    <m/>
    <m/>
    <m/>
    <m/>
    <m/>
    <m/>
    <m/>
    <m/>
    <m/>
    <m/>
    <m/>
    <e v="#REF!"/>
    <s v="SL240@tidalwaveautospa.com"/>
    <s v="Joe Chavez"/>
    <x v="3"/>
    <x v="2"/>
  </r>
  <r>
    <s v="Patrick Bird"/>
    <s v="EXP-10012553 "/>
    <n v="18.45"/>
    <d v="2024-02-16T00:00:00"/>
    <x v="6"/>
    <s v="Wash Maintenance"/>
    <s v="Cleaning supplies"/>
    <m/>
    <m/>
    <m/>
    <m/>
    <m/>
    <m/>
    <m/>
    <m/>
    <m/>
    <m/>
    <m/>
    <m/>
    <m/>
    <m/>
    <m/>
    <m/>
    <m/>
    <m/>
    <m/>
    <m/>
    <m/>
    <e v="#REF!"/>
    <s v="SL240@tidalwaveautospa.com"/>
    <s v="Joe Chavez"/>
    <x v="3"/>
    <x v="2"/>
  </r>
  <r>
    <s v="Patrick Bird"/>
    <s v="EXP-10012553 "/>
    <n v="29.26"/>
    <d v="2024-02-18T00:00:00"/>
    <x v="6"/>
    <s v="Wash Maintenance"/>
    <s v="Dawn"/>
    <m/>
    <m/>
    <m/>
    <m/>
    <m/>
    <m/>
    <m/>
    <m/>
    <m/>
    <m/>
    <m/>
    <m/>
    <m/>
    <m/>
    <m/>
    <m/>
    <m/>
    <m/>
    <m/>
    <m/>
    <m/>
    <e v="#REF!"/>
    <s v="SL240@tidalwaveautospa.com"/>
    <s v="Joe Chavez"/>
    <x v="3"/>
    <x v="2"/>
  </r>
  <r>
    <s v="Patrick Bird"/>
    <s v="EXP-10012553 "/>
    <n v="93.18"/>
    <d v="2024-02-27T00:00:00"/>
    <x v="0"/>
    <s v="Wash Maintenance"/>
    <s v="Cleaning supplies"/>
    <m/>
    <m/>
    <m/>
    <m/>
    <m/>
    <m/>
    <m/>
    <m/>
    <m/>
    <m/>
    <m/>
    <m/>
    <m/>
    <m/>
    <m/>
    <m/>
    <m/>
    <m/>
    <m/>
    <m/>
    <m/>
    <e v="#REF!"/>
    <s v="SL240@tidalwaveautospa.com"/>
    <s v="Joe Chavez"/>
    <x v="3"/>
    <x v="2"/>
  </r>
  <r>
    <s v="James Stomieroski"/>
    <s v="EXP-10012537 "/>
    <n v="267.06"/>
    <d v="2024-02-07T00:00:00"/>
    <x v="11"/>
    <s v="Wash Maintenance"/>
    <s v="bought 3 roller buckets for prep stations please charge to Richmond KY"/>
    <m/>
    <m/>
    <m/>
    <m/>
    <m/>
    <m/>
    <m/>
    <m/>
    <m/>
    <m/>
    <m/>
    <m/>
    <m/>
    <m/>
    <m/>
    <m/>
    <m/>
    <m/>
    <m/>
    <m/>
    <m/>
    <e v="#REF!"/>
    <s v="SL221@tidalwaveautospa.com"/>
    <s v="Joe Chavez"/>
    <x v="3"/>
    <x v="2"/>
  </r>
  <r>
    <s v="Samuel Schmidt"/>
    <s v="EXP-10012532 "/>
    <n v="18.559999999999999"/>
    <d v="2024-04-01T00:00:00"/>
    <x v="0"/>
    <s v="Office Supplies"/>
    <s v="Toilet Paper &amp; Hand Soap"/>
    <m/>
    <m/>
    <m/>
    <m/>
    <m/>
    <m/>
    <m/>
    <m/>
    <m/>
    <m/>
    <m/>
    <m/>
    <m/>
    <m/>
    <m/>
    <m/>
    <m/>
    <m/>
    <m/>
    <m/>
    <m/>
    <e v="#REF!"/>
    <s v="SL183@tidalwaveautospa.com"/>
    <s v="Joe Chavez"/>
    <x v="3"/>
    <x v="2"/>
  </r>
  <r>
    <s v="Raymond Myers"/>
    <s v="EXP-10012610 "/>
    <n v="10.7"/>
    <d v="2024-02-03T00:00:00"/>
    <x v="11"/>
    <s v="Wash Maintenance"/>
    <s v="Chemical sprayer"/>
    <m/>
    <m/>
    <m/>
    <m/>
    <m/>
    <m/>
    <m/>
    <m/>
    <m/>
    <m/>
    <m/>
    <m/>
    <m/>
    <m/>
    <m/>
    <m/>
    <m/>
    <m/>
    <m/>
    <m/>
    <m/>
    <e v="#REF!"/>
    <s v=""/>
    <s v=""/>
    <x v="3"/>
    <x v="2"/>
  </r>
  <r>
    <s v="Raymond Myers"/>
    <s v="EXP-10012610 "/>
    <n v="86.78"/>
    <d v="2024-02-13T00:00:00"/>
    <x v="0"/>
    <s v="Wash Maintenance"/>
    <s v="Dawn, H2O"/>
    <m/>
    <m/>
    <m/>
    <m/>
    <m/>
    <m/>
    <m/>
    <m/>
    <m/>
    <m/>
    <m/>
    <m/>
    <m/>
    <m/>
    <m/>
    <m/>
    <m/>
    <m/>
    <m/>
    <m/>
    <m/>
    <e v="#REF!"/>
    <s v=""/>
    <s v=""/>
    <x v="3"/>
    <x v="2"/>
  </r>
  <r>
    <s v="Raymond Myers"/>
    <s v="EXP-10012610 "/>
    <n v="30.52"/>
    <d v="2024-02-14T00:00:00"/>
    <x v="0"/>
    <s v="Wash Maintenance"/>
    <s v="White vinegar"/>
    <m/>
    <m/>
    <m/>
    <m/>
    <m/>
    <m/>
    <m/>
    <m/>
    <m/>
    <m/>
    <m/>
    <m/>
    <m/>
    <m/>
    <m/>
    <m/>
    <m/>
    <m/>
    <m/>
    <m/>
    <m/>
    <e v="#REF!"/>
    <s v=""/>
    <s v=""/>
    <x v="3"/>
    <x v="2"/>
  </r>
  <r>
    <s v="Raymond Myers"/>
    <s v="EXP-10012610 "/>
    <n v="135.08000000000001"/>
    <d v="2024-02-28T00:00:00"/>
    <x v="0"/>
    <s v="Wash Maintenance"/>
    <s v="Dawn, H2o, vinegar, snacks"/>
    <m/>
    <m/>
    <m/>
    <m/>
    <m/>
    <m/>
    <m/>
    <m/>
    <m/>
    <m/>
    <m/>
    <m/>
    <m/>
    <m/>
    <m/>
    <m/>
    <m/>
    <m/>
    <m/>
    <m/>
    <m/>
    <e v="#REF!"/>
    <s v=""/>
    <s v=""/>
    <x v="3"/>
    <x v="2"/>
  </r>
  <r>
    <s v="Jill Jarrell"/>
    <s v="EXP-10012616 "/>
    <n v="95.48"/>
    <d v="2024-03-26T00:00:00"/>
    <x v="21"/>
    <s v="Employee Incentives - Other"/>
    <s v="Flowers for funeral of Decatur, TN attendant"/>
    <m/>
    <m/>
    <m/>
    <m/>
    <m/>
    <m/>
    <m/>
    <m/>
    <m/>
    <m/>
    <m/>
    <m/>
    <m/>
    <m/>
    <m/>
    <m/>
    <m/>
    <m/>
    <m/>
    <m/>
    <m/>
    <e v="#REF!"/>
    <s v="jill@twavelead.com"/>
    <s v="Mary Hightower"/>
    <x v="3"/>
    <x v="2"/>
  </r>
  <r>
    <s v="Jill Jarrell"/>
    <s v="EXP-10012617 "/>
    <n v="305.51"/>
    <d v="2024-03-27T00:00:00"/>
    <x v="21"/>
    <s v="Employee Incentives - Other"/>
    <s v="gift cards for life events for SL weddings and babies and then a few cards for future use"/>
    <m/>
    <m/>
    <m/>
    <m/>
    <m/>
    <m/>
    <m/>
    <m/>
    <m/>
    <m/>
    <m/>
    <m/>
    <m/>
    <m/>
    <m/>
    <m/>
    <m/>
    <m/>
    <m/>
    <m/>
    <m/>
    <e v="#REF!"/>
    <s v="jill@twavelead.com"/>
    <s v="Mary Hightower"/>
    <x v="3"/>
    <x v="2"/>
  </r>
  <r>
    <s v="Jason Graham"/>
    <s v="EXP-10012408 "/>
    <n v="2"/>
    <d v="2024-03-12T00:00:00"/>
    <x v="6"/>
    <s v="Parts"/>
    <s v="Hardware"/>
    <m/>
    <m/>
    <m/>
    <m/>
    <m/>
    <m/>
    <m/>
    <m/>
    <m/>
    <m/>
    <m/>
    <m/>
    <m/>
    <m/>
    <m/>
    <m/>
    <m/>
    <m/>
    <m/>
    <m/>
    <m/>
    <e v="#REF!"/>
    <s v="SL38@tidalwaveautospa.com"/>
    <s v="Kyle Rovansek"/>
    <x v="3"/>
    <x v="2"/>
  </r>
  <r>
    <s v="Jason Graham"/>
    <s v="EXP-10012408 "/>
    <n v="143.26"/>
    <d v="2024-03-16T00:00:00"/>
    <x v="22"/>
    <s v="Wash Supplies"/>
    <s v="Plastic bottles"/>
    <m/>
    <m/>
    <m/>
    <m/>
    <m/>
    <m/>
    <m/>
    <m/>
    <m/>
    <m/>
    <m/>
    <m/>
    <m/>
    <m/>
    <m/>
    <m/>
    <m/>
    <m/>
    <m/>
    <m/>
    <m/>
    <e v="#REF!"/>
    <s v="SL38@tidalwaveautospa.com"/>
    <s v="Kyle Rovansek"/>
    <x v="3"/>
    <x v="2"/>
  </r>
  <r>
    <s v="Jason Graham"/>
    <s v="EXP-10012408 "/>
    <n v="56.57"/>
    <d v="2024-03-18T00:00:00"/>
    <x v="43"/>
    <s v="Taxi and Ground Travel"/>
    <s v="Uber car wash college"/>
    <m/>
    <m/>
    <m/>
    <m/>
    <m/>
    <m/>
    <m/>
    <m/>
    <m/>
    <m/>
    <m/>
    <m/>
    <m/>
    <m/>
    <m/>
    <m/>
    <m/>
    <m/>
    <m/>
    <m/>
    <m/>
    <e v="#REF!"/>
    <s v="SL38@tidalwaveautospa.com"/>
    <s v="Kyle Rovansek"/>
    <x v="3"/>
    <x v="2"/>
  </r>
  <r>
    <s v="Jason Graham"/>
    <s v="EXP-10012408 "/>
    <n v="41.9"/>
    <d v="2024-03-21T00:00:00"/>
    <x v="43"/>
    <s v="Taxi and Ground Travel"/>
    <s v="Uber to car wash college"/>
    <m/>
    <m/>
    <m/>
    <m/>
    <m/>
    <m/>
    <m/>
    <m/>
    <m/>
    <m/>
    <m/>
    <m/>
    <m/>
    <m/>
    <m/>
    <m/>
    <m/>
    <m/>
    <m/>
    <m/>
    <m/>
    <e v="#REF!"/>
    <s v="SL38@tidalwaveautospa.com"/>
    <s v="Kyle Rovansek"/>
    <x v="3"/>
    <x v="2"/>
  </r>
  <r>
    <s v="Jason Graham"/>
    <s v="EXP-10012408 "/>
    <n v="10.59"/>
    <d v="2024-03-25T00:00:00"/>
    <x v="6"/>
    <s v="Wash Maintenance"/>
    <s v="Grease"/>
    <m/>
    <m/>
    <m/>
    <m/>
    <m/>
    <m/>
    <m/>
    <m/>
    <m/>
    <m/>
    <m/>
    <m/>
    <m/>
    <m/>
    <m/>
    <m/>
    <m/>
    <m/>
    <m/>
    <m/>
    <m/>
    <e v="#REF!"/>
    <s v="SL38@tidalwaveautospa.com"/>
    <s v="Kyle Rovansek"/>
    <x v="3"/>
    <x v="2"/>
  </r>
  <r>
    <s v="Jason Graham"/>
    <s v="EXP-10012408 "/>
    <n v="118.99"/>
    <d v="2024-03-25T00:00:00"/>
    <x v="6"/>
    <s v="Wash Maintenance"/>
    <s v="Vinegar dawn water"/>
    <m/>
    <m/>
    <m/>
    <m/>
    <m/>
    <m/>
    <m/>
    <m/>
    <m/>
    <m/>
    <m/>
    <m/>
    <m/>
    <m/>
    <m/>
    <m/>
    <m/>
    <m/>
    <m/>
    <m/>
    <m/>
    <e v="#REF!"/>
    <s v="SL38@tidalwaveautospa.com"/>
    <s v="Kyle Rovansek"/>
    <x v="3"/>
    <x v="2"/>
  </r>
  <r>
    <s v="Jason Graham"/>
    <s v="EXP-10012408 "/>
    <n v="10.54"/>
    <d v="2024-03-26T00:00:00"/>
    <x v="6"/>
    <s v="Parts"/>
    <s v="Electric cover"/>
    <m/>
    <m/>
    <m/>
    <m/>
    <m/>
    <m/>
    <m/>
    <m/>
    <m/>
    <m/>
    <m/>
    <m/>
    <m/>
    <m/>
    <m/>
    <m/>
    <m/>
    <m/>
    <m/>
    <m/>
    <m/>
    <e v="#REF!"/>
    <s v="SL38@tidalwaveautospa.com"/>
    <s v="Kyle Rovansek"/>
    <x v="3"/>
    <x v="2"/>
  </r>
  <r>
    <s v="Jason Graham"/>
    <s v="EXP-10012408 "/>
    <n v="40.700000000000003"/>
    <d v="2024-03-29T00:00:00"/>
    <x v="6"/>
    <s v="Wash Maintenance"/>
    <s v="Gloves scrub pads rags"/>
    <m/>
    <m/>
    <m/>
    <m/>
    <m/>
    <m/>
    <m/>
    <m/>
    <m/>
    <m/>
    <m/>
    <m/>
    <m/>
    <m/>
    <m/>
    <m/>
    <m/>
    <m/>
    <m/>
    <m/>
    <m/>
    <e v="#REF!"/>
    <s v="SL38@tidalwaveautospa.com"/>
    <s v="Kyle Rovansek"/>
    <x v="3"/>
    <x v="2"/>
  </r>
  <r>
    <s v="Jason Graham"/>
    <s v="EXP-10012408 "/>
    <n v="76.37"/>
    <d v="2024-04-06T00:00:00"/>
    <x v="6"/>
    <s v="Wash Maintenance"/>
    <s v="Vinegar dawn laundry soap water hand soap"/>
    <m/>
    <m/>
    <m/>
    <m/>
    <m/>
    <m/>
    <m/>
    <m/>
    <m/>
    <m/>
    <m/>
    <m/>
    <m/>
    <m/>
    <m/>
    <m/>
    <m/>
    <m/>
    <m/>
    <m/>
    <m/>
    <e v="#REF!"/>
    <s v="SL38@tidalwaveautospa.com"/>
    <s v="Kyle Rovansek"/>
    <x v="3"/>
    <x v="2"/>
  </r>
  <r>
    <s v="Jason Graham"/>
    <s v="EXP-10012408 "/>
    <n v="40.64"/>
    <d v="2024-04-07T00:00:00"/>
    <x v="0"/>
    <s v="Safety Supplies"/>
    <s v="Gloves"/>
    <m/>
    <m/>
    <m/>
    <m/>
    <m/>
    <m/>
    <m/>
    <m/>
    <m/>
    <m/>
    <m/>
    <m/>
    <m/>
    <m/>
    <m/>
    <m/>
    <m/>
    <m/>
    <m/>
    <m/>
    <m/>
    <e v="#REF!"/>
    <s v="SL38@tidalwaveautospa.com"/>
    <s v="Kyle Rovansek"/>
    <x v="3"/>
    <x v="2"/>
  </r>
  <r>
    <s v="Jerry Deese"/>
    <s v="EXP-10012615 "/>
    <n v="402.34"/>
    <d v="2024-03-15T00:00:00"/>
    <x v="0"/>
    <s v="Itemized"/>
    <s v="broom &amp; dustpan, vinegar, tote, roller mop, degreaser, dustpan, grease, hooks, proflex,paper towels, bath tissue, glade,gloves"/>
    <n v="304.83"/>
    <s v="Wash Maintenance"/>
    <s v="broom &amp; dustpan, vinegar, tote, roller mop, degreaser, dustpan, grease, hooks, proflex"/>
    <n v="79.540000000000006"/>
    <s v="Office Supplies"/>
    <s v="paper towels, bath tissue, glade"/>
    <n v="17.97"/>
    <s v="Safety Supplies"/>
    <s v="gloves"/>
    <m/>
    <m/>
    <m/>
    <m/>
    <m/>
    <m/>
    <m/>
    <m/>
    <m/>
    <m/>
    <m/>
    <m/>
    <e v="#REF!"/>
    <s v="SL157@tidalwaveautospa.com"/>
    <s v="Cory Cummings"/>
    <x v="3"/>
    <x v="2"/>
  </r>
  <r>
    <s v="Jerry Deese"/>
    <s v="EXP-10012615 "/>
    <n v="21.87"/>
    <d v="2024-04-01T00:00:00"/>
    <x v="1"/>
    <s v="Parts"/>
    <s v="repair"/>
    <m/>
    <m/>
    <m/>
    <m/>
    <m/>
    <m/>
    <m/>
    <m/>
    <m/>
    <m/>
    <m/>
    <m/>
    <m/>
    <m/>
    <m/>
    <m/>
    <m/>
    <m/>
    <m/>
    <m/>
    <m/>
    <e v="#REF!"/>
    <s v="SL157@tidalwaveautospa.com"/>
    <s v="Cory Cummings"/>
    <x v="3"/>
    <x v="2"/>
  </r>
  <r>
    <s v="Jerry Deese"/>
    <s v="EXP-10012615 "/>
    <n v="32.51"/>
    <d v="2024-04-02T00:00:00"/>
    <x v="1"/>
    <s v="Plumbing Expense"/>
    <s v="pvc p-ipe"/>
    <m/>
    <m/>
    <m/>
    <m/>
    <m/>
    <m/>
    <m/>
    <m/>
    <m/>
    <m/>
    <m/>
    <m/>
    <m/>
    <m/>
    <m/>
    <m/>
    <m/>
    <m/>
    <m/>
    <m/>
    <m/>
    <e v="#REF!"/>
    <s v="SL157@tidalwaveautospa.com"/>
    <s v="Cory Cummings"/>
    <x v="3"/>
    <x v="2"/>
  </r>
  <r>
    <s v="Jerry Deese"/>
    <s v="EXP-10012615 "/>
    <n v="11.59"/>
    <d v="2024-04-02T00:00:00"/>
    <x v="1"/>
    <s v="Plumbing Expense"/>
    <s v="pvc pipe"/>
    <m/>
    <m/>
    <m/>
    <m/>
    <m/>
    <m/>
    <m/>
    <m/>
    <m/>
    <m/>
    <m/>
    <m/>
    <m/>
    <m/>
    <m/>
    <m/>
    <m/>
    <m/>
    <m/>
    <m/>
    <m/>
    <e v="#REF!"/>
    <s v="SL157@tidalwaveautospa.com"/>
    <s v="Cory Cummings"/>
    <x v="3"/>
    <x v="2"/>
  </r>
  <r>
    <s v="Samantha Hackney"/>
    <s v="EXP-10012606 "/>
    <n v="94.22"/>
    <d v="2024-03-22T00:00:00"/>
    <x v="24"/>
    <s v="Employee Incentives - Other"/>
    <s v="Wind breaker for Kristen"/>
    <m/>
    <m/>
    <m/>
    <m/>
    <m/>
    <m/>
    <m/>
    <m/>
    <m/>
    <m/>
    <m/>
    <m/>
    <m/>
    <m/>
    <m/>
    <m/>
    <m/>
    <m/>
    <m/>
    <m/>
    <m/>
    <e v="#REF!"/>
    <s v="SL192@tidalwaveautospa.com"/>
    <s v="Ricky Doyle"/>
    <x v="3"/>
    <x v="2"/>
  </r>
  <r>
    <s v="Samantha Hackney"/>
    <s v="EXP-10012606 "/>
    <n v="91.44"/>
    <d v="2024-03-26T00:00:00"/>
    <x v="6"/>
    <s v="Parts"/>
    <s v="Anchors for metal floor grate, misc projects"/>
    <m/>
    <m/>
    <m/>
    <m/>
    <m/>
    <m/>
    <m/>
    <m/>
    <m/>
    <m/>
    <m/>
    <m/>
    <m/>
    <m/>
    <m/>
    <m/>
    <m/>
    <m/>
    <m/>
    <m/>
    <m/>
    <e v="#REF!"/>
    <s v="SL192@tidalwaveautospa.com"/>
    <s v="Ricky Doyle"/>
    <x v="3"/>
    <x v="2"/>
  </r>
  <r>
    <s v="Samantha Hackney"/>
    <s v="EXP-10012606 "/>
    <n v="-202.35"/>
    <d v="2024-03-27T00:00:00"/>
    <x v="36"/>
    <s v="Safety Supplies"/>
    <s v="Safety mirror/ broken/returned"/>
    <m/>
    <m/>
    <m/>
    <m/>
    <m/>
    <m/>
    <m/>
    <m/>
    <m/>
    <m/>
    <m/>
    <m/>
    <m/>
    <m/>
    <m/>
    <m/>
    <m/>
    <m/>
    <m/>
    <m/>
    <m/>
    <e v="#REF!"/>
    <s v="SL192@tidalwaveautospa.com"/>
    <s v="Ricky Doyle"/>
    <x v="3"/>
    <x v="2"/>
  </r>
  <r>
    <s v="Samantha Hackney"/>
    <s v="EXP-10012606 "/>
    <n v="202.35"/>
    <d v="2024-03-27T00:00:00"/>
    <x v="36"/>
    <s v="Safety Supplies"/>
    <s v="Safety mirror ordered and returned/broken"/>
    <m/>
    <m/>
    <m/>
    <m/>
    <m/>
    <m/>
    <m/>
    <m/>
    <m/>
    <m/>
    <m/>
    <m/>
    <m/>
    <m/>
    <m/>
    <m/>
    <m/>
    <m/>
    <m/>
    <m/>
    <m/>
    <e v="#REF!"/>
    <s v="SL192@tidalwaveautospa.com"/>
    <s v="Ricky Doyle"/>
    <x v="3"/>
    <x v="2"/>
  </r>
  <r>
    <s v="Samantha Hackney"/>
    <s v="EXP-10012606 "/>
    <n v="65.349999999999994"/>
    <d v="2024-04-01T00:00:00"/>
    <x v="0"/>
    <s v="Wash Maintenance"/>
    <s v="Dawn and vinegar"/>
    <m/>
    <m/>
    <m/>
    <m/>
    <m/>
    <m/>
    <m/>
    <m/>
    <m/>
    <m/>
    <m/>
    <m/>
    <m/>
    <m/>
    <m/>
    <m/>
    <m/>
    <m/>
    <m/>
    <m/>
    <m/>
    <e v="#REF!"/>
    <s v="SL192@tidalwaveautospa.com"/>
    <s v="Ricky Doyle"/>
    <x v="3"/>
    <x v="2"/>
  </r>
  <r>
    <s v="Samantha Hackney"/>
    <s v="EXP-10012606 "/>
    <n v="20.32"/>
    <d v="2024-04-05T00:00:00"/>
    <x v="0"/>
    <s v="Wash Maintenance"/>
    <s v="Dawn auto shipment"/>
    <m/>
    <m/>
    <m/>
    <m/>
    <m/>
    <m/>
    <m/>
    <m/>
    <m/>
    <m/>
    <m/>
    <m/>
    <m/>
    <m/>
    <m/>
    <m/>
    <m/>
    <m/>
    <m/>
    <m/>
    <m/>
    <e v="#REF!"/>
    <s v="SL192@tidalwaveautospa.com"/>
    <s v="Ricky Doyle"/>
    <x v="3"/>
    <x v="2"/>
  </r>
  <r>
    <s v="Samantha Hackney"/>
    <s v="EXP-10012606 "/>
    <n v="800"/>
    <d v="2024-04-05T00:00:00"/>
    <x v="39"/>
    <s v="Professional Memberships"/>
    <s v="Chber sign up"/>
    <m/>
    <m/>
    <m/>
    <m/>
    <m/>
    <m/>
    <m/>
    <m/>
    <m/>
    <m/>
    <m/>
    <m/>
    <m/>
    <m/>
    <m/>
    <m/>
    <m/>
    <m/>
    <m/>
    <m/>
    <m/>
    <e v="#REF!"/>
    <s v="SL192@tidalwaveautospa.com"/>
    <s v="Ricky Doyle"/>
    <x v="3"/>
    <x v="2"/>
  </r>
  <r>
    <s v="Harrison Johnson"/>
    <s v="EXP-10012603 "/>
    <n v="36.68"/>
    <d v="2024-04-06T00:00:00"/>
    <x v="0"/>
    <s v="Office Supplies"/>
    <s v="Batteries"/>
    <m/>
    <m/>
    <m/>
    <m/>
    <m/>
    <m/>
    <m/>
    <m/>
    <m/>
    <m/>
    <m/>
    <m/>
    <m/>
    <m/>
    <m/>
    <m/>
    <m/>
    <m/>
    <m/>
    <m/>
    <m/>
    <e v="#REF!"/>
    <s v="SL116@tidalwaveautospa.com"/>
    <s v="Ricky Doyle"/>
    <x v="3"/>
    <x v="2"/>
  </r>
  <r>
    <s v="Jason Abbott"/>
    <s v="EXP-10012607 "/>
    <n v="20.97"/>
    <d v="2024-03-29T00:00:00"/>
    <x v="8"/>
    <s v="Snacks"/>
    <s v="water for team"/>
    <m/>
    <m/>
    <m/>
    <m/>
    <m/>
    <m/>
    <m/>
    <m/>
    <m/>
    <m/>
    <m/>
    <m/>
    <m/>
    <m/>
    <m/>
    <m/>
    <m/>
    <m/>
    <m/>
    <m/>
    <m/>
    <e v="#REF!"/>
    <s v="jason.abbott@tidalwaveautospa.com"/>
    <s v="Joe Chavez"/>
    <x v="3"/>
    <x v="2"/>
  </r>
  <r>
    <s v="Jason Abbott"/>
    <s v="EXP-10012607 "/>
    <n v="110.99"/>
    <d v="2024-04-03T00:00:00"/>
    <x v="10"/>
    <s v="Itemized"/>
    <s v="clorox wipes, bucket, purple cleaner, clorox,grease fittings, washers, plugs,water"/>
    <n v="34.11"/>
    <s v="Wash Maintenance"/>
    <s v="clorox wipes, bucket, purple cleaner, clorox"/>
    <n v="58.94"/>
    <s v="Parts"/>
    <s v="grease fittings, washers, plugs"/>
    <n v="17.940000000000001"/>
    <s v="Snacks"/>
    <s v="water"/>
    <m/>
    <m/>
    <m/>
    <m/>
    <m/>
    <m/>
    <m/>
    <m/>
    <m/>
    <m/>
    <m/>
    <m/>
    <e v="#REF!"/>
    <s v="jason.abbott@tidalwaveautospa.com"/>
    <s v="Joe Chavez"/>
    <x v="3"/>
    <x v="2"/>
  </r>
  <r>
    <s v="Christopher Cox"/>
    <s v="EXP-10012591 "/>
    <n v="33.229999999999997"/>
    <d v="2024-04-08T00:00:00"/>
    <x v="0"/>
    <s v="Wash Maintenance"/>
    <s v="Trash Bags &amp; Hydraulic Oil"/>
    <m/>
    <m/>
    <m/>
    <m/>
    <m/>
    <m/>
    <m/>
    <m/>
    <m/>
    <m/>
    <m/>
    <m/>
    <m/>
    <m/>
    <m/>
    <m/>
    <m/>
    <m/>
    <m/>
    <m/>
    <m/>
    <e v="#REF!"/>
    <s v="SL142@tidalwaveautospa.com"/>
    <s v="Joe Chavez"/>
    <x v="3"/>
    <x v="2"/>
  </r>
  <r>
    <s v="Timothy Stephens"/>
    <s v="EXP-10012372 "/>
    <n v="59.11"/>
    <d v="2024-03-20T00:00:00"/>
    <x v="23"/>
    <s v="Office Furniture"/>
    <s v="Shelf brackets and screws"/>
    <m/>
    <m/>
    <m/>
    <m/>
    <m/>
    <m/>
    <m/>
    <m/>
    <m/>
    <m/>
    <m/>
    <m/>
    <m/>
    <m/>
    <m/>
    <m/>
    <m/>
    <m/>
    <m/>
    <m/>
    <m/>
    <e v="#REF!"/>
    <s v="jason.stephens@tidalwaveautospa.com"/>
    <s v="Bruce Maxwell"/>
    <x v="3"/>
    <x v="2"/>
  </r>
  <r>
    <s v="Timothy Stephens"/>
    <s v="EXP-10012372 "/>
    <n v="242.25"/>
    <d v="2024-03-20T00:00:00"/>
    <x v="23"/>
    <s v="Wash Maintenance"/>
    <s v="Storage bins"/>
    <m/>
    <m/>
    <m/>
    <m/>
    <m/>
    <m/>
    <m/>
    <m/>
    <m/>
    <m/>
    <m/>
    <m/>
    <m/>
    <m/>
    <m/>
    <m/>
    <m/>
    <m/>
    <m/>
    <m/>
    <m/>
    <e v="#REF!"/>
    <s v="jason.stephens@tidalwaveautospa.com"/>
    <s v="Bruce Maxwell"/>
    <x v="3"/>
    <x v="2"/>
  </r>
  <r>
    <s v="Timothy Stephens"/>
    <s v="EXP-10012372 "/>
    <n v="458.54"/>
    <d v="2024-03-21T00:00:00"/>
    <x v="6"/>
    <s v="Equipment"/>
    <s v="Gas blower"/>
    <m/>
    <m/>
    <m/>
    <m/>
    <m/>
    <m/>
    <m/>
    <m/>
    <m/>
    <m/>
    <m/>
    <m/>
    <m/>
    <m/>
    <m/>
    <m/>
    <m/>
    <m/>
    <m/>
    <m/>
    <m/>
    <e v="#REF!"/>
    <s v="jason.stephens@tidalwaveautospa.com"/>
    <s v="Bruce Maxwell"/>
    <x v="3"/>
    <x v="2"/>
  </r>
  <r>
    <s v="Timothy Stephens"/>
    <s v="EXP-10012372 "/>
    <n v="52.11"/>
    <d v="2024-03-22T00:00:00"/>
    <x v="23"/>
    <s v="Wash Maintenance"/>
    <s v="Storage and tape"/>
    <m/>
    <m/>
    <m/>
    <m/>
    <m/>
    <m/>
    <m/>
    <m/>
    <m/>
    <m/>
    <m/>
    <m/>
    <m/>
    <m/>
    <m/>
    <m/>
    <m/>
    <m/>
    <m/>
    <m/>
    <m/>
    <e v="#REF!"/>
    <s v="jason.stephens@tidalwaveautospa.com"/>
    <s v="Bruce Maxwell"/>
    <x v="3"/>
    <x v="2"/>
  </r>
  <r>
    <s v="Timothy Stephens"/>
    <s v="EXP-10012372 "/>
    <n v="49.98"/>
    <d v="2024-03-22T00:00:00"/>
    <x v="23"/>
    <s v="Wash Maintenance"/>
    <s v="Shelf and drill bits"/>
    <m/>
    <m/>
    <m/>
    <m/>
    <m/>
    <m/>
    <m/>
    <m/>
    <m/>
    <m/>
    <m/>
    <m/>
    <m/>
    <m/>
    <m/>
    <m/>
    <m/>
    <m/>
    <m/>
    <m/>
    <m/>
    <e v="#REF!"/>
    <s v="jason.stephens@tidalwaveautospa.com"/>
    <s v="Bruce Maxwell"/>
    <x v="3"/>
    <x v="2"/>
  </r>
  <r>
    <s v="Timothy Stephens"/>
    <s v="EXP-10012372 "/>
    <n v="106.42"/>
    <d v="2024-03-22T00:00:00"/>
    <x v="23"/>
    <s v="Wash Maintenance"/>
    <s v="Storage bins"/>
    <m/>
    <m/>
    <m/>
    <m/>
    <m/>
    <m/>
    <m/>
    <m/>
    <m/>
    <m/>
    <m/>
    <m/>
    <m/>
    <m/>
    <m/>
    <m/>
    <m/>
    <m/>
    <m/>
    <m/>
    <m/>
    <e v="#REF!"/>
    <s v="jason.stephens@tidalwaveautospa.com"/>
    <s v="Bruce Maxwell"/>
    <x v="3"/>
    <x v="2"/>
  </r>
  <r>
    <s v="Jennifer Hooper"/>
    <s v="EXP-10012586 "/>
    <n v="21.13"/>
    <d v="2024-02-09T00:00:00"/>
    <x v="0"/>
    <s v="Wash Maintenance"/>
    <s v="Cleaning supplies"/>
    <m/>
    <m/>
    <m/>
    <m/>
    <m/>
    <m/>
    <m/>
    <m/>
    <m/>
    <m/>
    <m/>
    <m/>
    <m/>
    <m/>
    <m/>
    <m/>
    <m/>
    <m/>
    <m/>
    <m/>
    <m/>
    <e v="#REF!"/>
    <s v="SL303@tidalwaveautospa.com"/>
    <s v="Patrick Rollins"/>
    <x v="3"/>
    <x v="2"/>
  </r>
  <r>
    <s v="Brian Hodge"/>
    <s v="EXP-10012562 "/>
    <n v="67.28"/>
    <d v="2024-04-06T00:00:00"/>
    <x v="23"/>
    <s v="Snacks"/>
    <s v="water"/>
    <m/>
    <m/>
    <m/>
    <m/>
    <m/>
    <m/>
    <m/>
    <m/>
    <m/>
    <m/>
    <m/>
    <m/>
    <m/>
    <m/>
    <m/>
    <m/>
    <m/>
    <m/>
    <m/>
    <m/>
    <m/>
    <e v="#REF!"/>
    <s v="SL261@tidalwaveautospa.com"/>
    <s v="Jeff Mathis"/>
    <x v="3"/>
    <x v="2"/>
  </r>
  <r>
    <s v="Brian Hodge"/>
    <s v="EXP-10012539 "/>
    <n v="-29"/>
    <d v="2023-11-07T00:00:00"/>
    <x v="1"/>
    <s v="Car Wash"/>
    <s v="xpt messed up"/>
    <m/>
    <m/>
    <m/>
    <m/>
    <m/>
    <m/>
    <m/>
    <m/>
    <m/>
    <m/>
    <m/>
    <m/>
    <m/>
    <m/>
    <m/>
    <m/>
    <m/>
    <m/>
    <m/>
    <m/>
    <m/>
    <e v="#REF!"/>
    <s v="SL261@tidalwaveautospa.com"/>
    <s v="Jeff Mathis"/>
    <x v="3"/>
    <x v="2"/>
  </r>
  <r>
    <s v="Brian Hodge"/>
    <s v="EXP-10012539 "/>
    <n v="17"/>
    <d v="2023-12-18T00:00:00"/>
    <x v="1"/>
    <s v="Car Wash"/>
    <s v="xpt issues"/>
    <m/>
    <m/>
    <m/>
    <m/>
    <m/>
    <m/>
    <m/>
    <m/>
    <m/>
    <m/>
    <m/>
    <m/>
    <m/>
    <m/>
    <m/>
    <m/>
    <m/>
    <m/>
    <m/>
    <m/>
    <m/>
    <e v="#REF!"/>
    <s v="SL261@tidalwaveautospa.com"/>
    <s v="Jeff Mathis"/>
    <x v="3"/>
    <x v="2"/>
  </r>
  <r>
    <s v="Brian Hodge"/>
    <s v="EXP-10012539 "/>
    <n v="12"/>
    <d v="2024-03-22T00:00:00"/>
    <x v="1"/>
    <s v="Car Wash"/>
    <s v="xpt issues"/>
    <m/>
    <m/>
    <m/>
    <m/>
    <m/>
    <m/>
    <m/>
    <m/>
    <m/>
    <m/>
    <m/>
    <m/>
    <m/>
    <m/>
    <m/>
    <m/>
    <m/>
    <m/>
    <m/>
    <m/>
    <m/>
    <e v="#REF!"/>
    <s v="SL261@tidalwaveautospa.com"/>
    <s v="Jeff Mathis"/>
    <x v="3"/>
    <x v="2"/>
  </r>
  <r>
    <s v="David Deal"/>
    <s v="EXP-10012557 "/>
    <n v="361.01"/>
    <d v="2024-03-19T00:00:00"/>
    <x v="6"/>
    <s v="Equipment"/>
    <s v="leaf blower and brush handles"/>
    <m/>
    <m/>
    <m/>
    <m/>
    <m/>
    <m/>
    <m/>
    <m/>
    <m/>
    <m/>
    <m/>
    <m/>
    <m/>
    <m/>
    <m/>
    <m/>
    <m/>
    <m/>
    <m/>
    <m/>
    <m/>
    <e v="#REF!"/>
    <s v="SL119@tidalwaveautospa.com"/>
    <s v="Jeff Mathis"/>
    <x v="3"/>
    <x v="2"/>
  </r>
  <r>
    <s v="David Deal"/>
    <s v="EXP-10012557 "/>
    <n v="80.08"/>
    <d v="2024-03-20T00:00:00"/>
    <x v="0"/>
    <s v="Wash Maintenance"/>
    <s v="wash buckets"/>
    <m/>
    <m/>
    <m/>
    <m/>
    <m/>
    <m/>
    <m/>
    <m/>
    <m/>
    <m/>
    <m/>
    <m/>
    <m/>
    <m/>
    <m/>
    <m/>
    <m/>
    <m/>
    <m/>
    <m/>
    <m/>
    <e v="#REF!"/>
    <s v="SL119@tidalwaveautospa.com"/>
    <s v="Jeff Mathis"/>
    <x v="3"/>
    <x v="2"/>
  </r>
  <r>
    <s v="David Deal"/>
    <s v="EXP-10012557 "/>
    <n v="-328.14"/>
    <d v="2024-03-20T00:00:00"/>
    <x v="0"/>
    <s v="Equipment"/>
    <s v="return non working leaf blower"/>
    <m/>
    <m/>
    <m/>
    <m/>
    <m/>
    <m/>
    <m/>
    <m/>
    <m/>
    <m/>
    <m/>
    <m/>
    <m/>
    <m/>
    <m/>
    <m/>
    <m/>
    <m/>
    <m/>
    <m/>
    <m/>
    <e v="#REF!"/>
    <s v="SL119@tidalwaveautospa.com"/>
    <s v="Jeff Mathis"/>
    <x v="3"/>
    <x v="2"/>
  </r>
  <r>
    <s v="David Deal"/>
    <s v="EXP-10012557 "/>
    <n v="328.15"/>
    <d v="2024-03-20T00:00:00"/>
    <x v="0"/>
    <s v="Equipment"/>
    <s v="leaf blower"/>
    <m/>
    <m/>
    <m/>
    <m/>
    <m/>
    <m/>
    <m/>
    <m/>
    <m/>
    <m/>
    <m/>
    <m/>
    <m/>
    <m/>
    <m/>
    <m/>
    <m/>
    <m/>
    <m/>
    <m/>
    <m/>
    <e v="#REF!"/>
    <s v="SL119@tidalwaveautospa.com"/>
    <s v="Jeff Mathis"/>
    <x v="3"/>
    <x v="2"/>
  </r>
  <r>
    <s v="David Deal"/>
    <s v="EXP-10012557 "/>
    <n v="80.069999999999993"/>
    <d v="2024-03-22T00:00:00"/>
    <x v="6"/>
    <s v="Itemized"/>
    <s v="hydraulic fluid, tools"/>
    <n v="45.38"/>
    <s v="Wash Maintenance"/>
    <s v="hydraulic oil, pentrating oil"/>
    <n v="34.689999999999991"/>
    <s v="Small Tools"/>
    <s v="pliers, folding knife"/>
    <m/>
    <m/>
    <m/>
    <m/>
    <m/>
    <m/>
    <m/>
    <m/>
    <m/>
    <m/>
    <m/>
    <m/>
    <m/>
    <m/>
    <m/>
    <e v="#REF!"/>
    <s v="SL119@tidalwaveautospa.com"/>
    <s v="Jeff Mathis"/>
    <x v="3"/>
    <x v="2"/>
  </r>
  <r>
    <s v="David Deal"/>
    <s v="EXP-10012557 "/>
    <n v="59.73"/>
    <d v="2024-03-22T00:00:00"/>
    <x v="6"/>
    <s v="Wash Maintenance"/>
    <s v="tape, industrial plunger,lobby broom and dustpan"/>
    <m/>
    <m/>
    <m/>
    <m/>
    <m/>
    <m/>
    <m/>
    <m/>
    <m/>
    <m/>
    <m/>
    <m/>
    <m/>
    <m/>
    <m/>
    <m/>
    <m/>
    <m/>
    <m/>
    <m/>
    <m/>
    <e v="#REF!"/>
    <s v="SL119@tidalwaveautospa.com"/>
    <s v="Jeff Mathis"/>
    <x v="3"/>
    <x v="2"/>
  </r>
  <r>
    <s v="David Deal"/>
    <s v="EXP-10012557 "/>
    <n v="5.55"/>
    <d v="2024-03-26T00:00:00"/>
    <x v="2"/>
    <s v="Parts"/>
    <s v="washers hardware"/>
    <m/>
    <m/>
    <m/>
    <m/>
    <m/>
    <m/>
    <m/>
    <m/>
    <m/>
    <m/>
    <m/>
    <m/>
    <m/>
    <m/>
    <m/>
    <m/>
    <m/>
    <m/>
    <m/>
    <m/>
    <m/>
    <e v="#REF!"/>
    <s v="SL119@tidalwaveautospa.com"/>
    <s v="Jeff Mathis"/>
    <x v="3"/>
    <x v="2"/>
  </r>
  <r>
    <s v="David Deal"/>
    <s v="EXP-10012557 "/>
    <n v="51.59"/>
    <d v="2024-04-01T00:00:00"/>
    <x v="0"/>
    <s v="Wash Maintenance"/>
    <s v="detergent and water"/>
    <m/>
    <m/>
    <m/>
    <m/>
    <m/>
    <m/>
    <m/>
    <m/>
    <m/>
    <m/>
    <m/>
    <m/>
    <m/>
    <m/>
    <m/>
    <m/>
    <m/>
    <m/>
    <m/>
    <m/>
    <m/>
    <e v="#REF!"/>
    <s v="SL119@tidalwaveautospa.com"/>
    <s v="Jeff Mathis"/>
    <x v="3"/>
    <x v="2"/>
  </r>
  <r>
    <s v="David Deal"/>
    <s v="EXP-10012557 "/>
    <n v="23.95"/>
    <d v="2024-04-03T00:00:00"/>
    <x v="0"/>
    <s v="Wash Maintenance"/>
    <s v="vinegars"/>
    <m/>
    <m/>
    <m/>
    <m/>
    <m/>
    <m/>
    <m/>
    <m/>
    <m/>
    <m/>
    <m/>
    <m/>
    <m/>
    <m/>
    <m/>
    <m/>
    <m/>
    <m/>
    <m/>
    <m/>
    <m/>
    <e v="#REF!"/>
    <s v="SL119@tidalwaveautospa.com"/>
    <s v="Jeff Mathis"/>
    <x v="3"/>
    <x v="2"/>
  </r>
  <r>
    <s v="Adam Hicks"/>
    <s v="EXP-10012618 "/>
    <n v="7.53"/>
    <d v="2024-03-17T00:00:00"/>
    <x v="0"/>
    <s v="Snacks"/>
    <s v="Bottle Water"/>
    <m/>
    <m/>
    <m/>
    <m/>
    <m/>
    <m/>
    <m/>
    <m/>
    <m/>
    <m/>
    <m/>
    <m/>
    <m/>
    <m/>
    <m/>
    <m/>
    <m/>
    <m/>
    <m/>
    <m/>
    <m/>
    <e v="#REF!"/>
    <s v="SL39@tidalwaveautospa.com"/>
    <s v="Michael Dodge"/>
    <x v="3"/>
    <x v="2"/>
  </r>
  <r>
    <s v="Adam Hicks"/>
    <s v="EXP-10012618 "/>
    <n v="83.01"/>
    <d v="2024-03-18T00:00:00"/>
    <x v="0"/>
    <s v="Wash Maintenance"/>
    <s v="Dawn detergent for window cleaning"/>
    <m/>
    <m/>
    <m/>
    <m/>
    <m/>
    <m/>
    <m/>
    <m/>
    <m/>
    <m/>
    <m/>
    <m/>
    <m/>
    <m/>
    <m/>
    <m/>
    <m/>
    <m/>
    <m/>
    <m/>
    <m/>
    <e v="#REF!"/>
    <s v="SL39@tidalwaveautospa.com"/>
    <s v="Michael Dodge"/>
    <x v="3"/>
    <x v="2"/>
  </r>
  <r>
    <s v="Adam Hicks"/>
    <s v="EXP-10012618 "/>
    <n v="30.93"/>
    <d v="2024-03-26T00:00:00"/>
    <x v="0"/>
    <s v="Small Tools"/>
    <s v="Tape measure and disposable gloves"/>
    <m/>
    <m/>
    <m/>
    <m/>
    <m/>
    <m/>
    <m/>
    <m/>
    <m/>
    <m/>
    <m/>
    <m/>
    <m/>
    <m/>
    <m/>
    <m/>
    <m/>
    <m/>
    <m/>
    <m/>
    <m/>
    <e v="#REF!"/>
    <s v="SL39@tidalwaveautospa.com"/>
    <s v="Michael Dodge"/>
    <x v="3"/>
    <x v="2"/>
  </r>
  <r>
    <s v="Adam Hicks"/>
    <s v="EXP-10012618 "/>
    <n v="91.95"/>
    <d v="2024-03-28T00:00:00"/>
    <x v="0"/>
    <s v="Wash Maintenance"/>
    <s v="Cleaning supplies"/>
    <m/>
    <m/>
    <m/>
    <m/>
    <m/>
    <m/>
    <m/>
    <m/>
    <m/>
    <m/>
    <m/>
    <m/>
    <m/>
    <m/>
    <m/>
    <m/>
    <m/>
    <m/>
    <m/>
    <m/>
    <m/>
    <e v="#REF!"/>
    <s v="SL39@tidalwaveautospa.com"/>
    <s v="Michael Dodge"/>
    <x v="3"/>
    <x v="2"/>
  </r>
  <r>
    <s v="Adam Hicks"/>
    <s v="EXP-10012618 "/>
    <n v="28.99"/>
    <d v="2024-04-03T00:00:00"/>
    <x v="0"/>
    <s v="Parts"/>
    <s v="1-2 inch ball valve for repair &amp; frebreeze"/>
    <m/>
    <m/>
    <m/>
    <m/>
    <m/>
    <m/>
    <m/>
    <m/>
    <m/>
    <m/>
    <m/>
    <m/>
    <m/>
    <m/>
    <m/>
    <m/>
    <m/>
    <m/>
    <m/>
    <m/>
    <m/>
    <e v="#REF!"/>
    <s v="SL39@tidalwaveautospa.com"/>
    <s v="Michael Dodge"/>
    <x v="3"/>
    <x v="2"/>
  </r>
  <r>
    <s v="Adam Hicks"/>
    <s v="EXP-10012618 "/>
    <n v="15.06"/>
    <d v="2024-04-06T00:00:00"/>
    <x v="0"/>
    <s v="Snacks"/>
    <s v="4 cases of bottle water"/>
    <m/>
    <m/>
    <m/>
    <m/>
    <m/>
    <m/>
    <m/>
    <m/>
    <m/>
    <m/>
    <m/>
    <m/>
    <m/>
    <m/>
    <m/>
    <m/>
    <m/>
    <m/>
    <m/>
    <m/>
    <m/>
    <e v="#REF!"/>
    <s v="SL39@tidalwaveautospa.com"/>
    <s v="Michael Dodge"/>
    <x v="3"/>
    <x v="2"/>
  </r>
  <r>
    <s v="Adam Hicks"/>
    <s v="EXP-10012618 "/>
    <n v="25.58"/>
    <d v="2024-04-08T00:00:00"/>
    <x v="0"/>
    <s v="Wash Maintenance"/>
    <s v="painters tape for wipers &amp; prep brush handles"/>
    <m/>
    <m/>
    <m/>
    <m/>
    <m/>
    <m/>
    <m/>
    <m/>
    <m/>
    <m/>
    <m/>
    <m/>
    <m/>
    <m/>
    <m/>
    <m/>
    <m/>
    <m/>
    <m/>
    <m/>
    <m/>
    <e v="#REF!"/>
    <s v="SL39@tidalwaveautospa.com"/>
    <s v="Michael Dodge"/>
    <x v="3"/>
    <x v="2"/>
  </r>
  <r>
    <s v="Gregory Smith"/>
    <s v="EXP-10012596 "/>
    <n v="5.35"/>
    <d v="2024-03-22T00:00:00"/>
    <x v="0"/>
    <s v="Office Supplies"/>
    <s v="paper towels"/>
    <m/>
    <m/>
    <m/>
    <m/>
    <m/>
    <m/>
    <m/>
    <m/>
    <m/>
    <m/>
    <m/>
    <m/>
    <m/>
    <m/>
    <m/>
    <m/>
    <m/>
    <m/>
    <m/>
    <m/>
    <m/>
    <e v="#REF!"/>
    <s v="SL137@tidalwaveautospa.com"/>
    <s v="Michael Dodge"/>
    <x v="3"/>
    <x v="2"/>
  </r>
  <r>
    <s v="Gregory Smith"/>
    <s v="EXP-10012596 "/>
    <n v="-23.97"/>
    <d v="2024-03-24T00:00:00"/>
    <x v="2"/>
    <s v="Car Wash"/>
    <s v="XPT test per DRB refund"/>
    <m/>
    <m/>
    <m/>
    <m/>
    <m/>
    <m/>
    <m/>
    <m/>
    <m/>
    <m/>
    <m/>
    <m/>
    <m/>
    <m/>
    <m/>
    <m/>
    <m/>
    <m/>
    <m/>
    <m/>
    <m/>
    <e v="#REF!"/>
    <s v="SL137@tidalwaveautospa.com"/>
    <s v="Michael Dodge"/>
    <x v="3"/>
    <x v="2"/>
  </r>
  <r>
    <s v="Gregory Smith"/>
    <s v="EXP-10012596 "/>
    <n v="12"/>
    <d v="2024-03-24T00:00:00"/>
    <x v="11"/>
    <s v="Small Tools"/>
    <s v="Manhole hook"/>
    <m/>
    <m/>
    <m/>
    <m/>
    <m/>
    <m/>
    <m/>
    <m/>
    <m/>
    <m/>
    <m/>
    <m/>
    <m/>
    <m/>
    <m/>
    <m/>
    <m/>
    <m/>
    <m/>
    <m/>
    <m/>
    <e v="#REF!"/>
    <s v="SL137@tidalwaveautospa.com"/>
    <s v="Michael Dodge"/>
    <x v="3"/>
    <x v="2"/>
  </r>
  <r>
    <s v="Gregory Smith"/>
    <s v="EXP-10012596 "/>
    <n v="59.88"/>
    <d v="2024-03-25T00:00:00"/>
    <x v="0"/>
    <s v="Office Supplies"/>
    <s v="floor mats"/>
    <m/>
    <m/>
    <m/>
    <m/>
    <m/>
    <m/>
    <m/>
    <m/>
    <m/>
    <m/>
    <m/>
    <m/>
    <m/>
    <m/>
    <m/>
    <m/>
    <m/>
    <m/>
    <m/>
    <m/>
    <m/>
    <e v="#REF!"/>
    <s v="SL137@tidalwaveautospa.com"/>
    <s v="Michael Dodge"/>
    <x v="3"/>
    <x v="2"/>
  </r>
  <r>
    <s v="Gregory Smith"/>
    <s v="EXP-10012596 "/>
    <n v="24.05"/>
    <d v="2024-03-27T00:00:00"/>
    <x v="11"/>
    <s v="Office Supplies"/>
    <s v="USB multi plug"/>
    <m/>
    <m/>
    <m/>
    <m/>
    <m/>
    <m/>
    <m/>
    <m/>
    <m/>
    <m/>
    <m/>
    <m/>
    <m/>
    <m/>
    <m/>
    <m/>
    <m/>
    <m/>
    <m/>
    <m/>
    <m/>
    <e v="#REF!"/>
    <s v="SL137@tidalwaveautospa.com"/>
    <s v="Michael Dodge"/>
    <x v="3"/>
    <x v="2"/>
  </r>
  <r>
    <s v="Gregory Smith"/>
    <s v="EXP-10012596 "/>
    <n v="12"/>
    <d v="2024-03-27T00:00:00"/>
    <x v="2"/>
    <s v="Car Wash"/>
    <s v="XPT test per DRB"/>
    <m/>
    <m/>
    <m/>
    <m/>
    <m/>
    <m/>
    <m/>
    <m/>
    <m/>
    <m/>
    <m/>
    <m/>
    <m/>
    <m/>
    <m/>
    <m/>
    <m/>
    <m/>
    <m/>
    <m/>
    <m/>
    <e v="#REF!"/>
    <s v="SL137@tidalwaveautospa.com"/>
    <s v="Michael Dodge"/>
    <x v="3"/>
    <x v="2"/>
  </r>
  <r>
    <s v="Gregory Smith"/>
    <s v="EXP-10012596 "/>
    <n v="12"/>
    <d v="2024-03-27T00:00:00"/>
    <x v="2"/>
    <s v="Car Wash"/>
    <s v="XPT test per DRB"/>
    <m/>
    <m/>
    <m/>
    <m/>
    <m/>
    <m/>
    <m/>
    <m/>
    <m/>
    <m/>
    <m/>
    <m/>
    <m/>
    <m/>
    <m/>
    <m/>
    <m/>
    <m/>
    <m/>
    <m/>
    <m/>
    <e v="#REF!"/>
    <s v="SL137@tidalwaveautospa.com"/>
    <s v="Michael Dodge"/>
    <x v="3"/>
    <x v="2"/>
  </r>
  <r>
    <s v="Gregory Smith"/>
    <s v="EXP-10012596 "/>
    <n v="-12"/>
    <d v="2024-03-27T00:00:00"/>
    <x v="2"/>
    <s v="Car Wash"/>
    <s v="XPT test per DRB refund"/>
    <m/>
    <m/>
    <m/>
    <m/>
    <m/>
    <m/>
    <m/>
    <m/>
    <m/>
    <m/>
    <m/>
    <m/>
    <m/>
    <m/>
    <m/>
    <m/>
    <m/>
    <m/>
    <m/>
    <m/>
    <m/>
    <e v="#REF!"/>
    <s v="SL137@tidalwaveautospa.com"/>
    <s v="Michael Dodge"/>
    <x v="3"/>
    <x v="2"/>
  </r>
  <r>
    <s v="Gregory Smith"/>
    <s v="EXP-10012596 "/>
    <n v="-12"/>
    <d v="2024-03-27T00:00:00"/>
    <x v="2"/>
    <s v="Car Wash"/>
    <s v="XPT test per DRB refund"/>
    <m/>
    <m/>
    <m/>
    <m/>
    <m/>
    <m/>
    <m/>
    <m/>
    <m/>
    <m/>
    <m/>
    <m/>
    <m/>
    <m/>
    <m/>
    <m/>
    <m/>
    <m/>
    <m/>
    <m/>
    <m/>
    <e v="#REF!"/>
    <s v="SL137@tidalwaveautospa.com"/>
    <s v="Michael Dodge"/>
    <x v="3"/>
    <x v="2"/>
  </r>
  <r>
    <s v="Gregory Smith"/>
    <s v="EXP-10012596 "/>
    <n v="6.97"/>
    <d v="2024-04-03T00:00:00"/>
    <x v="0"/>
    <s v="Snacks"/>
    <s v="employee water"/>
    <m/>
    <m/>
    <m/>
    <m/>
    <m/>
    <m/>
    <m/>
    <m/>
    <m/>
    <m/>
    <m/>
    <m/>
    <m/>
    <m/>
    <m/>
    <m/>
    <m/>
    <m/>
    <m/>
    <m/>
    <m/>
    <e v="#REF!"/>
    <s v="SL137@tidalwaveautospa.com"/>
    <s v="Michael Dodge"/>
    <x v="3"/>
    <x v="2"/>
  </r>
  <r>
    <s v="Gregory Smith"/>
    <s v="EXP-10012596 "/>
    <n v="14.97"/>
    <d v="2024-04-07T00:00:00"/>
    <x v="11"/>
    <s v="Parts"/>
    <s v="Pressure Hose Fittings"/>
    <m/>
    <m/>
    <m/>
    <m/>
    <m/>
    <m/>
    <m/>
    <m/>
    <m/>
    <m/>
    <m/>
    <m/>
    <m/>
    <m/>
    <m/>
    <m/>
    <m/>
    <m/>
    <m/>
    <m/>
    <m/>
    <e v="#REF!"/>
    <s v="SL137@tidalwaveautospa.com"/>
    <s v="Michael Dodge"/>
    <x v="3"/>
    <x v="2"/>
  </r>
  <r>
    <s v="Robert Carnemolla"/>
    <s v="EXP-10012320 "/>
    <n v="54.51"/>
    <d v="2024-03-25T00:00:00"/>
    <x v="0"/>
    <s v="Wash Maintenance"/>
    <s v="T33 filters, screws., socket adapter"/>
    <m/>
    <m/>
    <m/>
    <m/>
    <m/>
    <m/>
    <m/>
    <m/>
    <m/>
    <m/>
    <m/>
    <m/>
    <m/>
    <m/>
    <m/>
    <m/>
    <m/>
    <m/>
    <m/>
    <m/>
    <m/>
    <e v="#REF!"/>
    <s v="robert.carnemolla@tidalwaveautospa.com"/>
    <s v="Coty Stevens"/>
    <x v="3"/>
    <x v="2"/>
  </r>
  <r>
    <s v="Robert Carnemolla"/>
    <s v="EXP-10012320 "/>
    <n v="18.170000000000002"/>
    <d v="2024-03-25T00:00:00"/>
    <x v="0"/>
    <s v="Parts"/>
    <s v="T33 - Zerk fittings"/>
    <m/>
    <m/>
    <m/>
    <m/>
    <m/>
    <m/>
    <m/>
    <m/>
    <m/>
    <m/>
    <m/>
    <m/>
    <m/>
    <m/>
    <m/>
    <m/>
    <m/>
    <m/>
    <m/>
    <m/>
    <m/>
    <e v="#REF!"/>
    <s v="robert.carnemolla@tidalwaveautospa.com"/>
    <s v="Coty Stevens"/>
    <x v="3"/>
    <x v="2"/>
  </r>
  <r>
    <s v="Robert Carnemolla"/>
    <s v="EXP-10012320 "/>
    <n v="43.5"/>
    <d v="2024-03-27T00:00:00"/>
    <x v="2"/>
    <s v="Parts"/>
    <s v="T33- Parts to repair power pack"/>
    <m/>
    <m/>
    <m/>
    <m/>
    <m/>
    <m/>
    <m/>
    <m/>
    <m/>
    <m/>
    <m/>
    <m/>
    <m/>
    <m/>
    <m/>
    <m/>
    <m/>
    <m/>
    <m/>
    <m/>
    <m/>
    <e v="#REF!"/>
    <s v="robert.carnemolla@tidalwaveautospa.com"/>
    <s v="Coty Stevens"/>
    <x v="3"/>
    <x v="2"/>
  </r>
  <r>
    <s v="Kathryn Bezik"/>
    <s v="EXP-10012585 "/>
    <n v="-71.17"/>
    <d v="2024-04-02T00:00:00"/>
    <x v="23"/>
    <s v="Office Furniture"/>
    <s v="Extra shelves returned"/>
    <m/>
    <m/>
    <m/>
    <m/>
    <m/>
    <m/>
    <m/>
    <m/>
    <m/>
    <m/>
    <m/>
    <m/>
    <m/>
    <m/>
    <m/>
    <m/>
    <m/>
    <m/>
    <m/>
    <m/>
    <m/>
    <e v="#REF!"/>
    <s v=""/>
    <s v=""/>
    <x v="3"/>
    <x v="2"/>
  </r>
  <r>
    <s v="Kathryn Bezik"/>
    <s v="EXP-10012585 "/>
    <n v="119.69"/>
    <d v="2024-04-02T00:00:00"/>
    <x v="23"/>
    <s v="Office Furniture"/>
    <s v="Storage shelves"/>
    <m/>
    <m/>
    <m/>
    <m/>
    <m/>
    <m/>
    <m/>
    <m/>
    <m/>
    <m/>
    <m/>
    <m/>
    <m/>
    <m/>
    <m/>
    <m/>
    <m/>
    <m/>
    <m/>
    <m/>
    <m/>
    <e v="#REF!"/>
    <s v=""/>
    <s v=""/>
    <x v="3"/>
    <x v="2"/>
  </r>
  <r>
    <s v="Kathryn Bezik"/>
    <s v="EXP-10012585 "/>
    <n v="278.51"/>
    <d v="2024-04-03T00:00:00"/>
    <x v="0"/>
    <s v="Wash Maintenance"/>
    <s v="Water softener salt"/>
    <m/>
    <m/>
    <m/>
    <m/>
    <m/>
    <m/>
    <m/>
    <m/>
    <m/>
    <m/>
    <m/>
    <m/>
    <m/>
    <m/>
    <m/>
    <m/>
    <m/>
    <m/>
    <m/>
    <m/>
    <m/>
    <e v="#REF!"/>
    <s v=""/>
    <s v=""/>
    <x v="3"/>
    <x v="2"/>
  </r>
  <r>
    <s v="Kathryn Bezik"/>
    <s v="EXP-10012585 "/>
    <n v="15.85"/>
    <d v="2024-04-04T00:00:00"/>
    <x v="23"/>
    <s v="Parts"/>
    <s v="Power washer hose coupler"/>
    <m/>
    <m/>
    <m/>
    <m/>
    <m/>
    <m/>
    <m/>
    <m/>
    <m/>
    <m/>
    <m/>
    <m/>
    <m/>
    <m/>
    <m/>
    <m/>
    <m/>
    <m/>
    <m/>
    <m/>
    <m/>
    <e v="#REF!"/>
    <s v=""/>
    <s v=""/>
    <x v="3"/>
    <x v="2"/>
  </r>
  <r>
    <s v="Kathryn Bezik"/>
    <s v="EXP-10012585 "/>
    <n v="-19.600000000000001"/>
    <d v="2024-04-04T00:00:00"/>
    <x v="23"/>
    <s v="Parts"/>
    <s v="Coupler returned"/>
    <m/>
    <m/>
    <m/>
    <m/>
    <m/>
    <m/>
    <m/>
    <m/>
    <m/>
    <m/>
    <m/>
    <m/>
    <m/>
    <m/>
    <m/>
    <m/>
    <m/>
    <m/>
    <m/>
    <m/>
    <m/>
    <e v="#REF!"/>
    <s v=""/>
    <s v=""/>
    <x v="3"/>
    <x v="2"/>
  </r>
  <r>
    <s v="Mark Ramirez"/>
    <s v="EXP-10012569 "/>
    <n v="525"/>
    <d v="2024-03-11T00:00:00"/>
    <x v="6"/>
    <s v="Wash Maintenance"/>
    <s v="construction cleanup, trash removal"/>
    <m/>
    <m/>
    <m/>
    <m/>
    <m/>
    <m/>
    <m/>
    <m/>
    <m/>
    <m/>
    <m/>
    <m/>
    <m/>
    <m/>
    <m/>
    <m/>
    <m/>
    <m/>
    <m/>
    <m/>
    <m/>
    <e v="#REF!"/>
    <s v=""/>
    <s v=""/>
    <x v="3"/>
    <x v="2"/>
  </r>
  <r>
    <s v="Megan Moore"/>
    <s v="EXP-10012594 "/>
    <n v="61.16"/>
    <d v="2024-03-26T00:00:00"/>
    <x v="1"/>
    <s v="Plumbing Expense"/>
    <s v="Broken pipe"/>
    <m/>
    <m/>
    <m/>
    <m/>
    <m/>
    <m/>
    <m/>
    <m/>
    <m/>
    <m/>
    <m/>
    <m/>
    <m/>
    <m/>
    <m/>
    <m/>
    <m/>
    <m/>
    <m/>
    <m/>
    <m/>
    <e v="#REF!"/>
    <s v="SL181@tidalwaveautospa.com"/>
    <s v="Derek Schillinger"/>
    <x v="3"/>
    <x v="2"/>
  </r>
  <r>
    <s v="Megan Moore"/>
    <s v="EXP-10012594 "/>
    <n v="9.1199999999999992"/>
    <d v="2024-03-27T00:00:00"/>
    <x v="1"/>
    <s v="Plumbing Expense"/>
    <s v="Broken pipe"/>
    <m/>
    <m/>
    <m/>
    <m/>
    <m/>
    <m/>
    <m/>
    <m/>
    <m/>
    <m/>
    <m/>
    <m/>
    <m/>
    <m/>
    <m/>
    <m/>
    <m/>
    <m/>
    <m/>
    <m/>
    <m/>
    <e v="#REF!"/>
    <s v="SL181@tidalwaveautospa.com"/>
    <s v="Derek Schillinger"/>
    <x v="3"/>
    <x v="2"/>
  </r>
  <r>
    <s v="Casper Eckols"/>
    <s v="EXP-10012574 "/>
    <n v="35.049999999999997"/>
    <d v="2024-04-02T00:00:00"/>
    <x v="8"/>
    <s v="Snacks"/>
    <s v="Water"/>
    <m/>
    <m/>
    <m/>
    <m/>
    <m/>
    <m/>
    <m/>
    <m/>
    <m/>
    <m/>
    <m/>
    <m/>
    <m/>
    <m/>
    <m/>
    <m/>
    <m/>
    <m/>
    <m/>
    <m/>
    <m/>
    <e v="#REF!"/>
    <s v="SL311@tidalwaveautospa.com"/>
    <s v="Derek Schillinger"/>
    <x v="3"/>
    <x v="2"/>
  </r>
  <r>
    <s v="Casper Eckols"/>
    <s v="EXP-10012574 "/>
    <n v="182.64"/>
    <d v="2024-04-04T00:00:00"/>
    <x v="16"/>
    <s v="Itemized"/>
    <s v="Cleaning supplies, hardware, plumbing repair &amp; hydraulic fluid"/>
    <m/>
    <m/>
    <m/>
    <m/>
    <m/>
    <m/>
    <m/>
    <m/>
    <m/>
    <m/>
    <m/>
    <m/>
    <m/>
    <m/>
    <m/>
    <m/>
    <m/>
    <m/>
    <m/>
    <m/>
    <m/>
    <e v="#REF!"/>
    <s v="SL311@tidalwaveautospa.com"/>
    <s v="Derek Schillinger"/>
    <x v="3"/>
    <x v="2"/>
  </r>
  <r>
    <s v="Casper Eckols"/>
    <s v="EXP-10012574 "/>
    <n v="12.86"/>
    <d v="2024-04-04T00:00:00"/>
    <x v="23"/>
    <s v="Advertising &amp; Promotion"/>
    <s v="Candy for customers with kids"/>
    <m/>
    <m/>
    <m/>
    <m/>
    <m/>
    <m/>
    <m/>
    <m/>
    <m/>
    <m/>
    <m/>
    <m/>
    <m/>
    <m/>
    <m/>
    <m/>
    <m/>
    <m/>
    <m/>
    <m/>
    <m/>
    <e v="#REF!"/>
    <s v="SL311@tidalwaveautospa.com"/>
    <s v="Derek Schillinger"/>
    <x v="3"/>
    <x v="2"/>
  </r>
  <r>
    <s v="Casper Eckols"/>
    <s v="EXP-10012574 "/>
    <n v="301.75"/>
    <d v="2024-04-05T00:00:00"/>
    <x v="16"/>
    <s v="Itemized"/>
    <s v="Gas blower; hardware"/>
    <n v="292.99"/>
    <s v="Equipment"/>
    <s v="gas blower"/>
    <n v="8.7599999999999909"/>
    <s v="Parts"/>
    <s v="hardware"/>
    <m/>
    <m/>
    <m/>
    <m/>
    <m/>
    <m/>
    <m/>
    <m/>
    <m/>
    <m/>
    <m/>
    <m/>
    <m/>
    <m/>
    <m/>
    <e v="#REF!"/>
    <s v="SL311@tidalwaveautospa.com"/>
    <s v="Derek Schillinger"/>
    <x v="3"/>
    <x v="2"/>
  </r>
  <r>
    <s v="Casper Eckols"/>
    <s v="EXP-10012574 "/>
    <n v="33.22"/>
    <d v="2024-04-06T00:00:00"/>
    <x v="8"/>
    <s v="Snacks"/>
    <s v="Water"/>
    <m/>
    <m/>
    <m/>
    <m/>
    <m/>
    <m/>
    <m/>
    <m/>
    <m/>
    <m/>
    <m/>
    <m/>
    <m/>
    <m/>
    <m/>
    <m/>
    <m/>
    <m/>
    <m/>
    <m/>
    <m/>
    <e v="#REF!"/>
    <s v="SL311@tidalwaveautospa.com"/>
    <s v="Derek Schillinger"/>
    <x v="3"/>
    <x v="2"/>
  </r>
  <r>
    <s v="Justin Bernal"/>
    <s v="EXP-10012538 "/>
    <n v="8.4"/>
    <d v="2024-03-14T00:00:00"/>
    <x v="22"/>
    <s v="Parts"/>
    <s v="fitting"/>
    <m/>
    <m/>
    <m/>
    <m/>
    <m/>
    <m/>
    <m/>
    <m/>
    <m/>
    <m/>
    <m/>
    <m/>
    <m/>
    <m/>
    <m/>
    <m/>
    <m/>
    <m/>
    <m/>
    <m/>
    <m/>
    <e v="#REF!"/>
    <s v="SL85@tidalwaveautospa.com"/>
    <s v="Derek Schillinger"/>
    <x v="3"/>
    <x v="2"/>
  </r>
  <r>
    <s v="Justin Bernal"/>
    <s v="EXP-10012538 "/>
    <n v="96.72"/>
    <d v="2024-03-15T00:00:00"/>
    <x v="0"/>
    <s v="Parts"/>
    <s v="replacement parts"/>
    <m/>
    <m/>
    <m/>
    <m/>
    <m/>
    <m/>
    <m/>
    <m/>
    <m/>
    <m/>
    <m/>
    <m/>
    <m/>
    <m/>
    <m/>
    <m/>
    <m/>
    <m/>
    <m/>
    <m/>
    <m/>
    <e v="#REF!"/>
    <s v="SL85@tidalwaveautospa.com"/>
    <s v="Derek Schillinger"/>
    <x v="3"/>
    <x v="2"/>
  </r>
  <r>
    <s v="Justin Bernal"/>
    <s v="EXP-10012538 "/>
    <n v="64.94"/>
    <d v="2024-03-24T00:00:00"/>
    <x v="0"/>
    <s v="Wash Maintenance"/>
    <s v="cleaning equipment"/>
    <m/>
    <m/>
    <m/>
    <m/>
    <m/>
    <m/>
    <m/>
    <m/>
    <m/>
    <m/>
    <m/>
    <m/>
    <m/>
    <m/>
    <m/>
    <m/>
    <m/>
    <m/>
    <m/>
    <m/>
    <m/>
    <e v="#REF!"/>
    <s v="SL85@tidalwaveautospa.com"/>
    <s v="Derek Schillinger"/>
    <x v="3"/>
    <x v="2"/>
  </r>
  <r>
    <s v="Robert Sanders"/>
    <s v="EXP-10011913 "/>
    <n v="59.46"/>
    <d v="2024-02-12T00:00:00"/>
    <x v="0"/>
    <s v="Wash Maintenance"/>
    <s v="Dawn"/>
    <m/>
    <m/>
    <m/>
    <m/>
    <m/>
    <m/>
    <m/>
    <m/>
    <m/>
    <m/>
    <m/>
    <m/>
    <m/>
    <m/>
    <m/>
    <m/>
    <m/>
    <m/>
    <m/>
    <m/>
    <m/>
    <e v="#REF!"/>
    <s v="SL236@tidalwaveautospa.com"/>
    <s v="Derek Schillinger"/>
    <x v="3"/>
    <x v="2"/>
  </r>
  <r>
    <s v="Robert Sanders"/>
    <s v="EXP-10011913 "/>
    <n v="30.98"/>
    <d v="2024-02-23T00:00:00"/>
    <x v="0"/>
    <s v="Wash Maintenance"/>
    <s v="Dawn"/>
    <m/>
    <m/>
    <m/>
    <m/>
    <m/>
    <m/>
    <m/>
    <m/>
    <m/>
    <m/>
    <m/>
    <m/>
    <m/>
    <m/>
    <m/>
    <m/>
    <m/>
    <m/>
    <m/>
    <m/>
    <m/>
    <e v="#REF!"/>
    <s v="SL236@tidalwaveautospa.com"/>
    <s v="Derek Schillinger"/>
    <x v="3"/>
    <x v="2"/>
  </r>
  <r>
    <s v="Robert Sanders"/>
    <s v="EXP-10011913 "/>
    <n v="125.99"/>
    <d v="2024-02-27T00:00:00"/>
    <x v="11"/>
    <s v="Wash Maintenance"/>
    <s v="Ice melt spreader"/>
    <m/>
    <m/>
    <m/>
    <m/>
    <m/>
    <m/>
    <m/>
    <m/>
    <m/>
    <m/>
    <m/>
    <m/>
    <m/>
    <m/>
    <m/>
    <m/>
    <m/>
    <m/>
    <m/>
    <m/>
    <m/>
    <e v="#REF!"/>
    <s v="SL236@tidalwaveautospa.com"/>
    <s v="Derek Schillinger"/>
    <x v="3"/>
    <x v="2"/>
  </r>
  <r>
    <s v="Efrain Villareal"/>
    <s v="EXP-10012492 "/>
    <n v="19.93"/>
    <d v="2024-02-23T00:00:00"/>
    <x v="0"/>
    <s v="Parts"/>
    <s v="Bracket for site"/>
    <m/>
    <m/>
    <m/>
    <m/>
    <m/>
    <m/>
    <m/>
    <m/>
    <m/>
    <m/>
    <m/>
    <m/>
    <m/>
    <m/>
    <m/>
    <m/>
    <m/>
    <m/>
    <m/>
    <m/>
    <m/>
    <e v="#REF!"/>
    <s v="SL260@tidalwaveautospa.com"/>
    <s v="Derek Schillinger"/>
    <x v="3"/>
    <x v="2"/>
  </r>
  <r>
    <s v="Efrain Villareal"/>
    <s v="EXP-10012492 "/>
    <n v="86.47"/>
    <d v="2024-02-27T00:00:00"/>
    <x v="1"/>
    <s v="Wash Maintenance"/>
    <s v="Bought salt for water softener"/>
    <m/>
    <m/>
    <m/>
    <m/>
    <m/>
    <m/>
    <m/>
    <m/>
    <m/>
    <m/>
    <m/>
    <m/>
    <m/>
    <m/>
    <m/>
    <m/>
    <m/>
    <m/>
    <m/>
    <m/>
    <m/>
    <e v="#REF!"/>
    <s v="SL260@tidalwaveautospa.com"/>
    <s v="Derek Schillinger"/>
    <x v="3"/>
    <x v="2"/>
  </r>
  <r>
    <s v="Efrain Villareal"/>
    <s v="EXP-10012492 "/>
    <n v="10.49"/>
    <d v="2024-02-27T00:00:00"/>
    <x v="1"/>
    <s v="Parts"/>
    <s v="Bought Adapter gor pressure washer"/>
    <m/>
    <m/>
    <m/>
    <m/>
    <m/>
    <m/>
    <m/>
    <m/>
    <m/>
    <m/>
    <m/>
    <m/>
    <m/>
    <m/>
    <m/>
    <m/>
    <m/>
    <m/>
    <m/>
    <m/>
    <m/>
    <e v="#REF!"/>
    <s v="SL260@tidalwaveautospa.com"/>
    <s v="Derek Schillinger"/>
    <x v="3"/>
    <x v="2"/>
  </r>
  <r>
    <s v="Rebecca McCallum-Cameron"/>
    <s v="EXP-10012480 "/>
    <n v="19.77"/>
    <d v="2024-03-27T00:00:00"/>
    <x v="8"/>
    <s v="Miscellaneous Expense - Non-SL"/>
    <s v="I meant to pay for."/>
    <m/>
    <m/>
    <m/>
    <m/>
    <m/>
    <m/>
    <m/>
    <m/>
    <m/>
    <m/>
    <m/>
    <m/>
    <m/>
    <m/>
    <m/>
    <m/>
    <m/>
    <m/>
    <m/>
    <m/>
    <m/>
    <e v="#REF!"/>
    <s v="SL266@tidalwaveautospa.com"/>
    <s v="Derek Schillinger"/>
    <x v="3"/>
    <x v="2"/>
  </r>
  <r>
    <s v="Rebecca McCallum-Cameron"/>
    <s v="EXP-10012480 "/>
    <n v="176.06"/>
    <d v="2024-03-31T00:00:00"/>
    <x v="6"/>
    <s v="Wash Maintenance"/>
    <s v="Dawn"/>
    <m/>
    <m/>
    <m/>
    <m/>
    <m/>
    <m/>
    <m/>
    <m/>
    <m/>
    <m/>
    <m/>
    <m/>
    <m/>
    <m/>
    <m/>
    <m/>
    <m/>
    <m/>
    <m/>
    <m/>
    <m/>
    <e v="#REF!"/>
    <s v="SL266@tidalwaveautospa.com"/>
    <s v="Derek Schillinger"/>
    <x v="3"/>
    <x v="2"/>
  </r>
  <r>
    <s v="Casper Eckols"/>
    <s v="EXP-10012458 "/>
    <n v="44.85"/>
    <d v="2024-03-28T00:00:00"/>
    <x v="0"/>
    <s v="Small Tools"/>
    <s v="Window squeegee"/>
    <m/>
    <m/>
    <m/>
    <m/>
    <m/>
    <m/>
    <m/>
    <m/>
    <m/>
    <m/>
    <m/>
    <m/>
    <m/>
    <m/>
    <m/>
    <m/>
    <m/>
    <m/>
    <m/>
    <m/>
    <m/>
    <e v="#REF!"/>
    <s v="SL311@tidalwaveautospa.com"/>
    <s v="Derek Schillinger"/>
    <x v="3"/>
    <x v="2"/>
  </r>
  <r>
    <s v="Casper Eckols"/>
    <s v="EXP-10012458 "/>
    <n v="5.73"/>
    <d v="2024-03-31T00:00:00"/>
    <x v="23"/>
    <s v="Parts"/>
    <s v="USB splitter for XPT"/>
    <m/>
    <m/>
    <m/>
    <m/>
    <m/>
    <m/>
    <m/>
    <m/>
    <m/>
    <m/>
    <m/>
    <m/>
    <m/>
    <m/>
    <m/>
    <m/>
    <m/>
    <m/>
    <m/>
    <m/>
    <m/>
    <e v="#REF!"/>
    <s v="SL311@tidalwaveautospa.com"/>
    <s v="Derek Schillinger"/>
    <x v="3"/>
    <x v="2"/>
  </r>
  <r>
    <s v="Stephanie Ratcliffe"/>
    <s v="EXP-10012428 "/>
    <n v="12.8"/>
    <d v="2024-03-28T00:00:00"/>
    <x v="55"/>
    <s v="Tolls"/>
    <s v="tolls"/>
    <m/>
    <m/>
    <m/>
    <m/>
    <m/>
    <m/>
    <m/>
    <m/>
    <m/>
    <m/>
    <m/>
    <m/>
    <m/>
    <m/>
    <m/>
    <m/>
    <m/>
    <m/>
    <m/>
    <m/>
    <m/>
    <e v="#REF!"/>
    <s v="SL247@tidalwaveautospa.com"/>
    <s v="Derek Schillinger"/>
    <x v="3"/>
    <x v="2"/>
  </r>
  <r>
    <s v="Brandi Michal"/>
    <s v="EXP-10012631 "/>
    <n v="5.51"/>
    <d v="2024-03-02T00:00:00"/>
    <x v="9"/>
    <s v="Snacks"/>
    <s v="Water for staff"/>
    <m/>
    <m/>
    <m/>
    <m/>
    <m/>
    <m/>
    <m/>
    <m/>
    <m/>
    <m/>
    <m/>
    <m/>
    <m/>
    <m/>
    <m/>
    <m/>
    <m/>
    <m/>
    <m/>
    <m/>
    <m/>
    <e v="#REF!"/>
    <s v=""/>
    <s v=""/>
    <x v="3"/>
    <x v="2"/>
  </r>
  <r>
    <s v="Brandi Michal"/>
    <s v="EXP-10012631 "/>
    <n v="70.42"/>
    <d v="2024-03-03T00:00:00"/>
    <x v="0"/>
    <s v="Wash Maintenance"/>
    <s v="Cleaning supplies and sunscreen for employees"/>
    <m/>
    <m/>
    <m/>
    <m/>
    <m/>
    <m/>
    <m/>
    <m/>
    <m/>
    <m/>
    <m/>
    <m/>
    <m/>
    <m/>
    <m/>
    <m/>
    <m/>
    <m/>
    <m/>
    <m/>
    <m/>
    <e v="#REF!"/>
    <s v=""/>
    <s v=""/>
    <x v="3"/>
    <x v="2"/>
  </r>
  <r>
    <s v="Brandi Michal"/>
    <s v="EXP-10012631 "/>
    <n v="305.08"/>
    <d v="2024-03-09T00:00:00"/>
    <x v="0"/>
    <s v="Wash Maintenance"/>
    <s v="Pressure washer hoses, cleaning supplies"/>
    <m/>
    <m/>
    <m/>
    <m/>
    <m/>
    <m/>
    <m/>
    <m/>
    <m/>
    <m/>
    <m/>
    <m/>
    <m/>
    <m/>
    <m/>
    <m/>
    <m/>
    <m/>
    <m/>
    <m/>
    <m/>
    <e v="#REF!"/>
    <s v=""/>
    <s v=""/>
    <x v="3"/>
    <x v="2"/>
  </r>
  <r>
    <s v="Brandi Michal"/>
    <s v="EXP-10012631 "/>
    <n v="665.73"/>
    <d v="2024-03-21T00:00:00"/>
    <x v="0"/>
    <s v="Parts"/>
    <s v="Parts, pressure washer hoses, grass seed"/>
    <m/>
    <m/>
    <m/>
    <m/>
    <m/>
    <m/>
    <m/>
    <m/>
    <m/>
    <m/>
    <m/>
    <m/>
    <m/>
    <m/>
    <m/>
    <m/>
    <m/>
    <m/>
    <m/>
    <m/>
    <m/>
    <e v="#REF!"/>
    <s v=""/>
    <s v=""/>
    <x v="3"/>
    <x v="2"/>
  </r>
  <r>
    <s v="Brandi Michal"/>
    <s v="EXP-10012631 "/>
    <n v="5.51"/>
    <d v="2024-03-30T00:00:00"/>
    <x v="51"/>
    <s v="Snacks"/>
    <s v="Water for staff"/>
    <m/>
    <m/>
    <m/>
    <m/>
    <m/>
    <m/>
    <m/>
    <m/>
    <m/>
    <m/>
    <m/>
    <m/>
    <m/>
    <m/>
    <m/>
    <m/>
    <m/>
    <m/>
    <m/>
    <m/>
    <m/>
    <e v="#REF!"/>
    <s v=""/>
    <s v=""/>
    <x v="3"/>
    <x v="2"/>
  </r>
  <r>
    <s v="Harrison Johnson"/>
    <s v="EXP-10012599 "/>
    <n v="15"/>
    <d v="2024-04-05T00:00:00"/>
    <x v="9"/>
    <s v="Snacks"/>
    <s v="Gatorade"/>
    <m/>
    <m/>
    <m/>
    <m/>
    <m/>
    <m/>
    <m/>
    <m/>
    <m/>
    <m/>
    <m/>
    <m/>
    <m/>
    <m/>
    <m/>
    <m/>
    <m/>
    <m/>
    <m/>
    <m/>
    <m/>
    <e v="#REF!"/>
    <s v="SL116@tidalwaveautospa.com"/>
    <s v="Ricky Doyle"/>
    <x v="3"/>
    <x v="2"/>
  </r>
  <r>
    <s v="Harrison Johnson"/>
    <s v="EXP-10012597 "/>
    <n v="249.13"/>
    <d v="2024-04-03T00:00:00"/>
    <x v="0"/>
    <s v="Wash Maintenance"/>
    <s v="Salt from lowes"/>
    <m/>
    <m/>
    <m/>
    <m/>
    <m/>
    <m/>
    <m/>
    <m/>
    <m/>
    <m/>
    <m/>
    <m/>
    <m/>
    <m/>
    <m/>
    <m/>
    <m/>
    <m/>
    <m/>
    <m/>
    <m/>
    <e v="#REF!"/>
    <s v="SL116@tidalwaveautospa.com"/>
    <s v="Ricky Doyle"/>
    <x v="3"/>
    <x v="2"/>
  </r>
  <r>
    <s v="RASHAD JONES"/>
    <s v="EXP-10012589 "/>
    <n v="104.66"/>
    <d v="2024-04-02T00:00:00"/>
    <x v="0"/>
    <s v="Wash Maintenance"/>
    <s v="Glass scrapper/light switch, prep poles"/>
    <m/>
    <m/>
    <m/>
    <m/>
    <m/>
    <m/>
    <m/>
    <m/>
    <m/>
    <m/>
    <m/>
    <m/>
    <m/>
    <m/>
    <m/>
    <m/>
    <m/>
    <m/>
    <m/>
    <m/>
    <m/>
    <e v="#REF!"/>
    <s v="SL186@tidalwaveautospa.com"/>
    <s v="Ricky Doyle"/>
    <x v="3"/>
    <x v="2"/>
  </r>
  <r>
    <s v="RASHAD JONES"/>
    <s v="EXP-10012589 "/>
    <n v="66.17"/>
    <d v="2024-04-03T00:00:00"/>
    <x v="0"/>
    <s v="Wash Maintenance"/>
    <s v="Dawn/odor ban/water"/>
    <m/>
    <m/>
    <m/>
    <m/>
    <m/>
    <m/>
    <m/>
    <m/>
    <m/>
    <m/>
    <m/>
    <m/>
    <m/>
    <m/>
    <m/>
    <m/>
    <m/>
    <m/>
    <m/>
    <m/>
    <m/>
    <e v="#REF!"/>
    <s v="SL186@tidalwaveautospa.com"/>
    <s v="Ricky Doyle"/>
    <x v="3"/>
    <x v="2"/>
  </r>
  <r>
    <s v="Mark Cassidy"/>
    <s v="EXP-10012633 "/>
    <n v="59.6"/>
    <d v="2024-03-25T00:00:00"/>
    <x v="16"/>
    <s v="Safety Supplies"/>
    <s v="Safety Cones for Open Trench"/>
    <m/>
    <m/>
    <m/>
    <m/>
    <m/>
    <m/>
    <m/>
    <m/>
    <m/>
    <m/>
    <m/>
    <m/>
    <m/>
    <m/>
    <m/>
    <m/>
    <m/>
    <m/>
    <m/>
    <m/>
    <m/>
    <e v="#REF!"/>
    <s v="SL317@tidalwaveautospa.com"/>
    <s v="Joe Chavez"/>
    <x v="3"/>
    <x v="2"/>
  </r>
  <r>
    <s v="Mark Cassidy"/>
    <s v="EXP-10012633 "/>
    <n v="11.61"/>
    <d v="2024-03-27T00:00:00"/>
    <x v="16"/>
    <s v="Parts"/>
    <s v="Screws / Washers"/>
    <m/>
    <m/>
    <m/>
    <m/>
    <m/>
    <m/>
    <m/>
    <m/>
    <m/>
    <m/>
    <m/>
    <m/>
    <m/>
    <m/>
    <m/>
    <m/>
    <m/>
    <m/>
    <m/>
    <m/>
    <m/>
    <e v="#REF!"/>
    <s v="SL317@tidalwaveautospa.com"/>
    <s v="Joe Chavez"/>
    <x v="3"/>
    <x v="2"/>
  </r>
  <r>
    <s v="Mark Cassidy"/>
    <s v="EXP-10012633 "/>
    <n v="228.65"/>
    <d v="2024-03-29T00:00:00"/>
    <x v="23"/>
    <s v="Wash Maintenance"/>
    <s v="Cleaning Supplies/Office supplies"/>
    <m/>
    <m/>
    <m/>
    <m/>
    <m/>
    <m/>
    <m/>
    <m/>
    <m/>
    <m/>
    <m/>
    <m/>
    <m/>
    <m/>
    <m/>
    <m/>
    <m/>
    <m/>
    <m/>
    <m/>
    <m/>
    <e v="#REF!"/>
    <s v="SL317@tidalwaveautospa.com"/>
    <s v="Joe Chavez"/>
    <x v="3"/>
    <x v="2"/>
  </r>
  <r>
    <s v="Mark Cassidy"/>
    <s v="EXP-10012633 "/>
    <n v="484.09"/>
    <d v="2024-04-05T00:00:00"/>
    <x v="16"/>
    <s v="Office Furniture"/>
    <s v="Shelving And Storage Bins"/>
    <m/>
    <m/>
    <m/>
    <m/>
    <m/>
    <m/>
    <m/>
    <m/>
    <m/>
    <m/>
    <m/>
    <m/>
    <m/>
    <m/>
    <m/>
    <m/>
    <m/>
    <m/>
    <m/>
    <m/>
    <m/>
    <e v="#REF!"/>
    <s v="SL317@tidalwaveautospa.com"/>
    <s v="Joe Chavez"/>
    <x v="3"/>
    <x v="2"/>
  </r>
  <r>
    <s v="Mark Cassidy"/>
    <s v="EXP-10012633 "/>
    <n v="8.4499999999999993"/>
    <d v="2024-04-06T00:00:00"/>
    <x v="16"/>
    <s v="Parts"/>
    <s v="Screws"/>
    <m/>
    <m/>
    <m/>
    <m/>
    <m/>
    <m/>
    <m/>
    <m/>
    <m/>
    <m/>
    <m/>
    <m/>
    <m/>
    <m/>
    <m/>
    <m/>
    <m/>
    <m/>
    <m/>
    <m/>
    <m/>
    <e v="#REF!"/>
    <s v="SL317@tidalwaveautospa.com"/>
    <s v="Joe Chavez"/>
    <x v="3"/>
    <x v="2"/>
  </r>
  <r>
    <s v="Michael Donnelly"/>
    <s v="EXP-10012668 "/>
    <n v="16.18"/>
    <d v="2024-04-01T00:00:00"/>
    <x v="48"/>
    <s v="Office Supplies"/>
    <s v="Replacement mouse for work laptop"/>
    <m/>
    <m/>
    <m/>
    <m/>
    <m/>
    <m/>
    <m/>
    <m/>
    <m/>
    <m/>
    <m/>
    <m/>
    <m/>
    <m/>
    <m/>
    <m/>
    <m/>
    <m/>
    <m/>
    <m/>
    <m/>
    <e v="#REF!"/>
    <s v="mike.donnelly@tidalwaveautospa.com"/>
    <s v="Bruce Maxwell"/>
    <x v="3"/>
    <x v="2"/>
  </r>
  <r>
    <s v="Michael Donnelly"/>
    <s v="EXP-10012668 "/>
    <n v="31.07"/>
    <d v="2024-04-02T00:00:00"/>
    <x v="16"/>
    <s v="Wash Maintenance"/>
    <s v="Grease gun and grease"/>
    <m/>
    <m/>
    <m/>
    <m/>
    <m/>
    <m/>
    <m/>
    <m/>
    <m/>
    <m/>
    <m/>
    <m/>
    <m/>
    <m/>
    <m/>
    <m/>
    <m/>
    <m/>
    <m/>
    <m/>
    <m/>
    <e v="#REF!"/>
    <s v="mike.donnelly@tidalwaveautospa.com"/>
    <s v="Bruce Maxwell"/>
    <x v="3"/>
    <x v="2"/>
  </r>
  <r>
    <s v="Michael Donnelly"/>
    <s v="EXP-10012668 "/>
    <n v="32.340000000000003"/>
    <d v="2024-04-04T00:00:00"/>
    <x v="8"/>
    <s v="Employee Incentive - Meals"/>
    <s v="Breakfast for team"/>
    <m/>
    <m/>
    <m/>
    <m/>
    <m/>
    <m/>
    <m/>
    <m/>
    <m/>
    <m/>
    <m/>
    <m/>
    <m/>
    <m/>
    <m/>
    <m/>
    <m/>
    <m/>
    <m/>
    <m/>
    <m/>
    <e v="#REF!"/>
    <s v="mike.donnelly@tidalwaveautospa.com"/>
    <s v="Bruce Maxwell"/>
    <x v="3"/>
    <x v="2"/>
  </r>
  <r>
    <s v="Michael Donnelly"/>
    <s v="EXP-10012668 "/>
    <n v="27.32"/>
    <d v="2024-04-08T00:00:00"/>
    <x v="21"/>
    <s v="Car Wash"/>
    <s v="Competitor wash Salina"/>
    <m/>
    <m/>
    <m/>
    <m/>
    <m/>
    <m/>
    <m/>
    <m/>
    <m/>
    <m/>
    <m/>
    <m/>
    <m/>
    <m/>
    <m/>
    <m/>
    <m/>
    <m/>
    <m/>
    <m/>
    <m/>
    <e v="#REF!"/>
    <s v="mike.donnelly@tidalwaveautospa.com"/>
    <s v="Bruce Maxwell"/>
    <x v="3"/>
    <x v="2"/>
  </r>
  <r>
    <s v="Michael Donnelly"/>
    <s v="EXP-10012668 "/>
    <n v="26.75"/>
    <d v="2024-04-10T00:00:00"/>
    <x v="21"/>
    <s v="Car Wash"/>
    <s v="Competitor wash Omaha"/>
    <m/>
    <m/>
    <m/>
    <m/>
    <m/>
    <m/>
    <m/>
    <m/>
    <m/>
    <m/>
    <m/>
    <m/>
    <m/>
    <m/>
    <m/>
    <m/>
    <m/>
    <m/>
    <m/>
    <m/>
    <m/>
    <e v="#REF!"/>
    <s v="mike.donnelly@tidalwaveautospa.com"/>
    <s v="Bruce Maxwell"/>
    <x v="3"/>
    <x v="2"/>
  </r>
  <r>
    <s v="Joseph Olah"/>
    <s v="EXP-10012625 "/>
    <n v="252.83"/>
    <d v="2024-02-20T00:00:00"/>
    <x v="37"/>
    <s v="Pit Pumping"/>
    <s v="wheel barrow for trench"/>
    <m/>
    <m/>
    <m/>
    <m/>
    <m/>
    <m/>
    <m/>
    <m/>
    <m/>
    <m/>
    <m/>
    <m/>
    <m/>
    <m/>
    <m/>
    <m/>
    <m/>
    <m/>
    <m/>
    <m/>
    <m/>
    <e v="#REF!"/>
    <s v="SL50@tidalwaveautospa.com"/>
    <s v="Gary Bradley"/>
    <x v="3"/>
    <x v="2"/>
  </r>
  <r>
    <s v="Joseph Olah"/>
    <s v="EXP-10012625 "/>
    <n v="28.89"/>
    <d v="2024-02-20T00:00:00"/>
    <x v="2"/>
    <s v="Parts"/>
    <s v="parts for CWS repairs"/>
    <m/>
    <m/>
    <m/>
    <m/>
    <m/>
    <m/>
    <m/>
    <m/>
    <m/>
    <m/>
    <m/>
    <m/>
    <m/>
    <m/>
    <m/>
    <m/>
    <m/>
    <m/>
    <m/>
    <m/>
    <m/>
    <e v="#REF!"/>
    <s v="SL50@tidalwaveautospa.com"/>
    <s v="Gary Bradley"/>
    <x v="3"/>
    <x v="2"/>
  </r>
  <r>
    <s v="Joseph Olah"/>
    <s v="EXP-10012625 "/>
    <n v="440.67"/>
    <d v="2024-02-20T00:00:00"/>
    <x v="2"/>
    <s v="Parts"/>
    <s v="parts for CWS and paint for parking lot"/>
    <m/>
    <m/>
    <m/>
    <m/>
    <m/>
    <m/>
    <m/>
    <m/>
    <m/>
    <m/>
    <m/>
    <m/>
    <m/>
    <m/>
    <m/>
    <m/>
    <m/>
    <m/>
    <m/>
    <m/>
    <m/>
    <e v="#REF!"/>
    <s v="SL50@tidalwaveautospa.com"/>
    <s v="Gary Bradley"/>
    <x v="3"/>
    <x v="2"/>
  </r>
  <r>
    <s v="Joseph Olah"/>
    <s v="EXP-10012625 "/>
    <n v="12.82"/>
    <d v="2024-02-23T00:00:00"/>
    <x v="39"/>
    <s v="Miscellaneous Expense - Non-SL"/>
    <s v="accident and have reported to Gary Bradly"/>
    <m/>
    <m/>
    <m/>
    <m/>
    <m/>
    <m/>
    <m/>
    <m/>
    <m/>
    <m/>
    <m/>
    <m/>
    <m/>
    <m/>
    <m/>
    <m/>
    <m/>
    <m/>
    <m/>
    <m/>
    <m/>
    <e v="#REF!"/>
    <s v="SL50@tidalwaveautospa.com"/>
    <s v="Gary Bradley"/>
    <x v="3"/>
    <x v="2"/>
  </r>
  <r>
    <s v="Joseph Olah"/>
    <s v="EXP-10012625 "/>
    <n v="132.84"/>
    <d v="2024-02-24T00:00:00"/>
    <x v="0"/>
    <s v="Wash Maintenance"/>
    <s v="chemicals for tunnel and air fresheners"/>
    <m/>
    <m/>
    <m/>
    <m/>
    <m/>
    <m/>
    <m/>
    <m/>
    <m/>
    <m/>
    <m/>
    <m/>
    <m/>
    <m/>
    <m/>
    <m/>
    <m/>
    <m/>
    <m/>
    <m/>
    <m/>
    <e v="#REF!"/>
    <s v="SL50@tidalwaveautospa.com"/>
    <s v="Gary Bradley"/>
    <x v="3"/>
    <x v="2"/>
  </r>
  <r>
    <s v="Joseph Olah"/>
    <s v="EXP-10012625 "/>
    <n v="168.93"/>
    <d v="2024-02-26T00:00:00"/>
    <x v="2"/>
    <s v="Wash Maintenance"/>
    <s v="pressure hose for load"/>
    <m/>
    <m/>
    <m/>
    <m/>
    <m/>
    <m/>
    <m/>
    <m/>
    <m/>
    <m/>
    <m/>
    <m/>
    <m/>
    <m/>
    <m/>
    <m/>
    <m/>
    <m/>
    <m/>
    <m/>
    <m/>
    <e v="#REF!"/>
    <s v="SL50@tidalwaveautospa.com"/>
    <s v="Gary Bradley"/>
    <x v="3"/>
    <x v="2"/>
  </r>
  <r>
    <s v="Joseph Olah"/>
    <s v="EXP-10012625 "/>
    <n v="43.25"/>
    <d v="2024-02-29T00:00:00"/>
    <x v="1"/>
    <s v="Plumbing Expense"/>
    <s v="parts plumbing for engine room"/>
    <m/>
    <m/>
    <m/>
    <m/>
    <m/>
    <m/>
    <m/>
    <m/>
    <m/>
    <m/>
    <m/>
    <m/>
    <m/>
    <m/>
    <m/>
    <m/>
    <m/>
    <m/>
    <m/>
    <m/>
    <m/>
    <e v="#REF!"/>
    <s v="SL50@tidalwaveautospa.com"/>
    <s v="Gary Bradley"/>
    <x v="3"/>
    <x v="2"/>
  </r>
  <r>
    <s v="Joseph Olah"/>
    <s v="EXP-10012625 "/>
    <n v="12.18"/>
    <d v="2024-03-04T00:00:00"/>
    <x v="1"/>
    <s v="Plumbing Expense"/>
    <s v="plumbing"/>
    <m/>
    <m/>
    <m/>
    <m/>
    <m/>
    <m/>
    <m/>
    <m/>
    <m/>
    <m/>
    <m/>
    <m/>
    <m/>
    <m/>
    <m/>
    <m/>
    <m/>
    <m/>
    <m/>
    <m/>
    <m/>
    <e v="#REF!"/>
    <s v="SL50@tidalwaveautospa.com"/>
    <s v="Gary Bradley"/>
    <x v="3"/>
    <x v="2"/>
  </r>
  <r>
    <s v="Joseph Olah"/>
    <s v="EXP-10012625 "/>
    <n v="60.44"/>
    <d v="2024-03-08T00:00:00"/>
    <x v="1"/>
    <s v="Parts"/>
    <s v="hose for prep"/>
    <m/>
    <m/>
    <m/>
    <m/>
    <m/>
    <m/>
    <m/>
    <m/>
    <m/>
    <m/>
    <m/>
    <m/>
    <m/>
    <m/>
    <m/>
    <m/>
    <m/>
    <m/>
    <m/>
    <m/>
    <m/>
    <e v="#REF!"/>
    <s v="SL50@tidalwaveautospa.com"/>
    <s v="Gary Bradley"/>
    <x v="3"/>
    <x v="2"/>
  </r>
  <r>
    <s v="Joseph Olah"/>
    <s v="EXP-10012625 "/>
    <n v="-48.58"/>
    <d v="2024-03-11T00:00:00"/>
    <x v="11"/>
    <s v="Wash Maintenance"/>
    <s v="return did not need"/>
    <m/>
    <m/>
    <m/>
    <m/>
    <m/>
    <m/>
    <m/>
    <m/>
    <m/>
    <m/>
    <m/>
    <m/>
    <m/>
    <m/>
    <m/>
    <m/>
    <m/>
    <m/>
    <m/>
    <m/>
    <m/>
    <e v="#REF!"/>
    <s v="SL50@tidalwaveautospa.com"/>
    <s v="Gary Bradley"/>
    <x v="3"/>
    <x v="2"/>
  </r>
  <r>
    <s v="Steven Goddard"/>
    <s v="EXP-10011847 "/>
    <n v="65.75"/>
    <d v="2024-02-23T00:00:00"/>
    <x v="6"/>
    <s v="Wash Maintenance"/>
    <s v="Paint"/>
    <m/>
    <m/>
    <m/>
    <m/>
    <m/>
    <m/>
    <m/>
    <m/>
    <m/>
    <m/>
    <m/>
    <m/>
    <m/>
    <m/>
    <m/>
    <m/>
    <m/>
    <m/>
    <m/>
    <m/>
    <m/>
    <e v="#REF!"/>
    <s v="SL45@tidalwaveautospa.com"/>
    <s v="Gary Bradley"/>
    <x v="3"/>
    <x v="2"/>
  </r>
  <r>
    <s v="Steven Goddard"/>
    <s v="EXP-10011847 "/>
    <n v="157.26"/>
    <d v="2024-02-23T00:00:00"/>
    <x v="0"/>
    <s v="Wash Maintenance"/>
    <s v="Paint to paint tunnel"/>
    <m/>
    <m/>
    <m/>
    <m/>
    <m/>
    <m/>
    <m/>
    <m/>
    <m/>
    <m/>
    <m/>
    <m/>
    <m/>
    <m/>
    <m/>
    <m/>
    <m/>
    <m/>
    <m/>
    <m/>
    <m/>
    <e v="#REF!"/>
    <s v="SL45@tidalwaveautospa.com"/>
    <s v="Gary Bradley"/>
    <x v="3"/>
    <x v="2"/>
  </r>
  <r>
    <s v="Steven Goddard"/>
    <s v="EXP-10011847 "/>
    <n v="159"/>
    <d v="2024-02-28T00:00:00"/>
    <x v="7"/>
    <s v="Wash Repairs"/>
    <s v="Hvac repairs"/>
    <m/>
    <m/>
    <m/>
    <m/>
    <m/>
    <m/>
    <m/>
    <m/>
    <m/>
    <m/>
    <m/>
    <m/>
    <m/>
    <m/>
    <m/>
    <m/>
    <m/>
    <m/>
    <m/>
    <m/>
    <m/>
    <e v="#REF!"/>
    <s v="SL45@tidalwaveautospa.com"/>
    <s v="Gary Bradley"/>
    <x v="3"/>
    <x v="2"/>
  </r>
  <r>
    <s v="Steven Goddard"/>
    <s v="EXP-10011847 "/>
    <n v="104.84"/>
    <d v="2024-02-28T00:00:00"/>
    <x v="6"/>
    <s v="Wash Maintenance"/>
    <s v="Paint for tunnel"/>
    <m/>
    <m/>
    <m/>
    <m/>
    <m/>
    <m/>
    <m/>
    <m/>
    <m/>
    <m/>
    <m/>
    <m/>
    <m/>
    <m/>
    <m/>
    <m/>
    <m/>
    <m/>
    <m/>
    <m/>
    <m/>
    <e v="#REF!"/>
    <s v="SL45@tidalwaveautospa.com"/>
    <s v="Gary Bradley"/>
    <x v="3"/>
    <x v="2"/>
  </r>
  <r>
    <s v="Steven Goddard"/>
    <s v="EXP-10011847 "/>
    <n v="79.67"/>
    <d v="2024-02-29T00:00:00"/>
    <x v="35"/>
    <s v="Wash Maintenance"/>
    <s v="Diamond blade to cut hose, pump for buckets of detergent"/>
    <m/>
    <m/>
    <m/>
    <m/>
    <m/>
    <m/>
    <m/>
    <m/>
    <m/>
    <m/>
    <m/>
    <m/>
    <m/>
    <m/>
    <m/>
    <m/>
    <m/>
    <m/>
    <m/>
    <m/>
    <m/>
    <e v="#REF!"/>
    <s v="SL45@tidalwaveautospa.com"/>
    <s v="Gary Bradley"/>
    <x v="3"/>
    <x v="2"/>
  </r>
  <r>
    <s v="Steven Goddard"/>
    <s v="EXP-10011847 "/>
    <n v="293"/>
    <d v="2024-02-29T00:00:00"/>
    <x v="7"/>
    <s v="Wash Repairs"/>
    <s v="Hvac repairs"/>
    <m/>
    <m/>
    <m/>
    <m/>
    <m/>
    <m/>
    <m/>
    <m/>
    <m/>
    <m/>
    <m/>
    <m/>
    <m/>
    <m/>
    <m/>
    <m/>
    <m/>
    <m/>
    <m/>
    <m/>
    <m/>
    <e v="#REF!"/>
    <s v="SL45@tidalwaveautospa.com"/>
    <s v="Gary Bradley"/>
    <x v="3"/>
    <x v="2"/>
  </r>
  <r>
    <s v="Steven Goddard"/>
    <s v="EXP-10011847 "/>
    <n v="24.82"/>
    <d v="2024-02-29T00:00:00"/>
    <x v="0"/>
    <s v="Plumbing Expense"/>
    <s v="Pvc for wash repair"/>
    <m/>
    <m/>
    <m/>
    <m/>
    <m/>
    <m/>
    <m/>
    <m/>
    <m/>
    <m/>
    <m/>
    <m/>
    <m/>
    <m/>
    <m/>
    <m/>
    <m/>
    <m/>
    <m/>
    <m/>
    <m/>
    <e v="#REF!"/>
    <s v="SL45@tidalwaveautospa.com"/>
    <s v="Gary Bradley"/>
    <x v="3"/>
    <x v="2"/>
  </r>
  <r>
    <s v="Steven Goddard"/>
    <s v="EXP-10011847 "/>
    <n v="52.24"/>
    <d v="2024-02-29T00:00:00"/>
    <x v="16"/>
    <s v="Wash Maintenance"/>
    <s v="Concrete anchors, and drillbit"/>
    <m/>
    <m/>
    <m/>
    <m/>
    <m/>
    <m/>
    <m/>
    <m/>
    <m/>
    <m/>
    <m/>
    <m/>
    <m/>
    <m/>
    <m/>
    <m/>
    <m/>
    <m/>
    <m/>
    <m/>
    <m/>
    <e v="#REF!"/>
    <s v="SL45@tidalwaveautospa.com"/>
    <s v="Gary Bradley"/>
    <x v="3"/>
    <x v="2"/>
  </r>
  <r>
    <s v="Steven Goddard"/>
    <s v="EXP-10011847 "/>
    <n v="40.75"/>
    <d v="2024-03-04T00:00:00"/>
    <x v="0"/>
    <s v="Wash Maintenance"/>
    <s v="Cleaning supplies"/>
    <m/>
    <m/>
    <m/>
    <m/>
    <m/>
    <m/>
    <m/>
    <m/>
    <m/>
    <m/>
    <m/>
    <m/>
    <m/>
    <m/>
    <m/>
    <m/>
    <m/>
    <m/>
    <m/>
    <m/>
    <m/>
    <e v="#REF!"/>
    <s v="SL45@tidalwaveautospa.com"/>
    <s v="Gary Bradley"/>
    <x v="3"/>
    <x v="2"/>
  </r>
  <r>
    <s v="Steven Goddard"/>
    <s v="EXP-10011847 "/>
    <n v="2167"/>
    <d v="2024-03-05T00:00:00"/>
    <x v="6"/>
    <s v="Wash Repairs"/>
    <s v="Painter hired to paint interior Tunnel"/>
    <m/>
    <m/>
    <m/>
    <m/>
    <m/>
    <m/>
    <m/>
    <m/>
    <m/>
    <m/>
    <m/>
    <m/>
    <m/>
    <m/>
    <m/>
    <m/>
    <m/>
    <m/>
    <m/>
    <m/>
    <m/>
    <e v="#REF!"/>
    <s v="SL45@tidalwaveautospa.com"/>
    <s v="Gary Bradley"/>
    <x v="3"/>
    <x v="2"/>
  </r>
  <r>
    <s v="Steven Goddard"/>
    <s v="EXP-10011847 "/>
    <n v="44.31"/>
    <d v="2024-03-05T00:00:00"/>
    <x v="0"/>
    <s v="Wash Maintenance"/>
    <s v="Soap and gloves"/>
    <m/>
    <m/>
    <m/>
    <m/>
    <m/>
    <m/>
    <m/>
    <m/>
    <m/>
    <m/>
    <m/>
    <m/>
    <m/>
    <m/>
    <m/>
    <m/>
    <m/>
    <m/>
    <m/>
    <m/>
    <m/>
    <e v="#REF!"/>
    <s v="SL45@tidalwaveautospa.com"/>
    <s v="Gary Bradley"/>
    <x v="3"/>
    <x v="2"/>
  </r>
  <r>
    <s v="Steven Goddard"/>
    <s v="EXP-10011847 "/>
    <n v="75.22"/>
    <d v="2024-03-07T00:00:00"/>
    <x v="6"/>
    <s v="Parts"/>
    <s v="Foot board protector"/>
    <m/>
    <m/>
    <m/>
    <m/>
    <m/>
    <m/>
    <m/>
    <m/>
    <m/>
    <m/>
    <m/>
    <m/>
    <m/>
    <m/>
    <m/>
    <m/>
    <m/>
    <m/>
    <m/>
    <m/>
    <m/>
    <e v="#REF!"/>
    <s v="SL45@tidalwaveautospa.com"/>
    <s v="Gary Bradley"/>
    <x v="3"/>
    <x v="2"/>
  </r>
  <r>
    <s v="Steven Goddard"/>
    <s v="EXP-10011847 "/>
    <n v="1792.2"/>
    <d v="2024-03-11T00:00:00"/>
    <x v="2"/>
    <s v="Wash Repairs"/>
    <s v="Rebuild vacuum motor ** +$52.20 is 3% credit card fee"/>
    <m/>
    <m/>
    <m/>
    <m/>
    <m/>
    <m/>
    <m/>
    <m/>
    <m/>
    <m/>
    <m/>
    <m/>
    <m/>
    <m/>
    <m/>
    <m/>
    <m/>
    <m/>
    <m/>
    <m/>
    <m/>
    <e v="#REF!"/>
    <s v="SL45@tidalwaveautospa.com"/>
    <s v="Gary Bradley"/>
    <x v="3"/>
    <x v="2"/>
  </r>
  <r>
    <s v="Steven Goddard"/>
    <s v="EXP-10011847 "/>
    <n v="72.59"/>
    <d v="2024-03-13T00:00:00"/>
    <x v="6"/>
    <s v="Parts"/>
    <s v="Door closer"/>
    <m/>
    <m/>
    <m/>
    <m/>
    <m/>
    <m/>
    <m/>
    <m/>
    <m/>
    <m/>
    <m/>
    <m/>
    <m/>
    <m/>
    <m/>
    <m/>
    <m/>
    <m/>
    <m/>
    <m/>
    <m/>
    <e v="#REF!"/>
    <s v="SL45@tidalwaveautospa.com"/>
    <s v="Gary Bradley"/>
    <x v="3"/>
    <x v="2"/>
  </r>
  <r>
    <s v="Steven Goddard"/>
    <s v="EXP-10011847 "/>
    <n v="142.28"/>
    <d v="2024-03-13T00:00:00"/>
    <x v="6"/>
    <s v="Wash Maintenance"/>
    <s v="Trash can dollies"/>
    <m/>
    <m/>
    <m/>
    <m/>
    <m/>
    <m/>
    <m/>
    <m/>
    <m/>
    <m/>
    <m/>
    <m/>
    <m/>
    <m/>
    <m/>
    <m/>
    <m/>
    <m/>
    <m/>
    <m/>
    <m/>
    <e v="#REF!"/>
    <s v="SL45@tidalwaveautospa.com"/>
    <s v="Gary Bradley"/>
    <x v="3"/>
    <x v="2"/>
  </r>
  <r>
    <s v="Steven Goddard"/>
    <s v="EXP-10011847 "/>
    <n v="535.55999999999995"/>
    <d v="2024-03-14T00:00:00"/>
    <x v="0"/>
    <s v="Parts"/>
    <s v="Pressire washer hose and fittings"/>
    <m/>
    <m/>
    <m/>
    <m/>
    <m/>
    <m/>
    <m/>
    <m/>
    <m/>
    <m/>
    <m/>
    <m/>
    <m/>
    <m/>
    <m/>
    <m/>
    <m/>
    <m/>
    <m/>
    <m/>
    <m/>
    <e v="#REF!"/>
    <s v="SL45@tidalwaveautospa.com"/>
    <s v="Gary Bradley"/>
    <x v="3"/>
    <x v="2"/>
  </r>
  <r>
    <s v="Steven Goddard"/>
    <s v="EXP-10011847 "/>
    <n v="330.19"/>
    <d v="2024-03-17T00:00:00"/>
    <x v="6"/>
    <s v="Wash Maintenance"/>
    <s v="Grease, oil, filters"/>
    <m/>
    <m/>
    <m/>
    <m/>
    <m/>
    <m/>
    <m/>
    <m/>
    <m/>
    <m/>
    <m/>
    <m/>
    <m/>
    <m/>
    <m/>
    <m/>
    <m/>
    <m/>
    <m/>
    <m/>
    <m/>
    <e v="#REF!"/>
    <s v="SL45@tidalwaveautospa.com"/>
    <s v="Gary Bradley"/>
    <x v="3"/>
    <x v="2"/>
  </r>
  <r>
    <s v="Mary Hoar"/>
    <s v="EXP-10011522 "/>
    <n v="49.82"/>
    <d v="2024-02-06T00:00:00"/>
    <x v="0"/>
    <s v="Small Tools"/>
    <s v="bug scrubbers"/>
    <m/>
    <m/>
    <m/>
    <m/>
    <m/>
    <m/>
    <m/>
    <m/>
    <m/>
    <m/>
    <m/>
    <m/>
    <m/>
    <m/>
    <m/>
    <m/>
    <m/>
    <m/>
    <m/>
    <m/>
    <m/>
    <e v="#REF!"/>
    <s v="SL286@tidalwaveautospa.com"/>
    <s v="Gary Bradley"/>
    <x v="3"/>
    <x v="2"/>
  </r>
  <r>
    <s v="Mary Hoar"/>
    <s v="EXP-10011522 "/>
    <n v="-69.099999999999994"/>
    <d v="2024-02-08T00:00:00"/>
    <x v="0"/>
    <s v="Office Supplies"/>
    <s v="returned unneeded mats for prep buckts"/>
    <m/>
    <m/>
    <m/>
    <m/>
    <m/>
    <m/>
    <m/>
    <m/>
    <m/>
    <m/>
    <m/>
    <m/>
    <m/>
    <m/>
    <m/>
    <m/>
    <m/>
    <m/>
    <m/>
    <m/>
    <m/>
    <e v="#REF!"/>
    <s v="SL286@tidalwaveautospa.com"/>
    <s v="Gary Bradley"/>
    <x v="3"/>
    <x v="2"/>
  </r>
  <r>
    <s v="Mary Hoar"/>
    <s v="EXP-10011522 "/>
    <n v="52.21"/>
    <d v="2024-02-10T00:00:00"/>
    <x v="0"/>
    <s v="Wash Maintenance"/>
    <s v="drinks, vinegar, dawn"/>
    <m/>
    <m/>
    <m/>
    <m/>
    <m/>
    <m/>
    <m/>
    <m/>
    <m/>
    <m/>
    <m/>
    <m/>
    <m/>
    <m/>
    <m/>
    <m/>
    <m/>
    <m/>
    <m/>
    <m/>
    <m/>
    <e v="#REF!"/>
    <s v="SL286@tidalwaveautospa.com"/>
    <s v="Gary Bradley"/>
    <x v="3"/>
    <x v="2"/>
  </r>
  <r>
    <s v="Mary Hoar"/>
    <s v="EXP-10011522 "/>
    <n v="37.19"/>
    <d v="2024-02-14T00:00:00"/>
    <x v="0"/>
    <s v="Office Supplies"/>
    <s v="water, toilet paper, laundry detergent"/>
    <m/>
    <m/>
    <m/>
    <m/>
    <m/>
    <m/>
    <m/>
    <m/>
    <m/>
    <m/>
    <m/>
    <m/>
    <m/>
    <m/>
    <m/>
    <m/>
    <m/>
    <m/>
    <m/>
    <m/>
    <m/>
    <e v="#REF!"/>
    <s v="SL286@tidalwaveautospa.com"/>
    <s v="Gary Bradley"/>
    <x v="3"/>
    <x v="2"/>
  </r>
  <r>
    <s v="Mary Hoar"/>
    <s v="EXP-10011522 "/>
    <n v="187.41"/>
    <d v="2024-03-04T00:00:00"/>
    <x v="0"/>
    <s v="Wash Maintenance"/>
    <s v="salt, mouse trap, cooler"/>
    <m/>
    <m/>
    <m/>
    <m/>
    <m/>
    <m/>
    <m/>
    <m/>
    <m/>
    <m/>
    <m/>
    <m/>
    <m/>
    <m/>
    <m/>
    <m/>
    <m/>
    <m/>
    <m/>
    <m/>
    <m/>
    <e v="#REF!"/>
    <s v="SL286@tidalwaveautospa.com"/>
    <s v="Gary Bradley"/>
    <x v="3"/>
    <x v="2"/>
  </r>
  <r>
    <s v="Mary Hoar"/>
    <s v="EXP-10011522 "/>
    <n v="15.11"/>
    <d v="2024-03-05T00:00:00"/>
    <x v="6"/>
    <s v="Wash Maintenance"/>
    <s v="concrete cleaner"/>
    <m/>
    <m/>
    <m/>
    <m/>
    <m/>
    <m/>
    <m/>
    <m/>
    <m/>
    <m/>
    <m/>
    <m/>
    <m/>
    <m/>
    <m/>
    <m/>
    <m/>
    <m/>
    <m/>
    <m/>
    <m/>
    <e v="#REF!"/>
    <s v="SL286@tidalwaveautospa.com"/>
    <s v="Gary Bradley"/>
    <x v="3"/>
    <x v="2"/>
  </r>
  <r>
    <s v="Mary Hoar"/>
    <s v="EXP-10011522 "/>
    <n v="110.59"/>
    <d v="2024-03-12T00:00:00"/>
    <x v="0"/>
    <s v="Wash Maintenance"/>
    <s v="salt"/>
    <m/>
    <m/>
    <m/>
    <m/>
    <m/>
    <m/>
    <m/>
    <m/>
    <m/>
    <m/>
    <m/>
    <m/>
    <m/>
    <m/>
    <m/>
    <m/>
    <m/>
    <m/>
    <m/>
    <m/>
    <m/>
    <e v="#REF!"/>
    <s v="SL286@tidalwaveautospa.com"/>
    <s v="Gary Bradley"/>
    <x v="3"/>
    <x v="2"/>
  </r>
  <r>
    <s v="Mary Hoar"/>
    <s v="EXP-10011522 "/>
    <n v="35.51"/>
    <d v="2024-03-12T00:00:00"/>
    <x v="0"/>
    <s v="Wash Maintenance"/>
    <s v="ice, vinegar, toilet paper"/>
    <m/>
    <m/>
    <m/>
    <m/>
    <m/>
    <m/>
    <m/>
    <m/>
    <m/>
    <m/>
    <m/>
    <m/>
    <m/>
    <m/>
    <m/>
    <m/>
    <m/>
    <m/>
    <m/>
    <m/>
    <m/>
    <e v="#REF!"/>
    <s v="SL286@tidalwaveautospa.com"/>
    <s v="Gary Bradley"/>
    <x v="3"/>
    <x v="2"/>
  </r>
  <r>
    <s v="Kane Campbell"/>
    <s v="EXP-10012058 "/>
    <n v="293.64999999999998"/>
    <d v="2024-02-17T00:00:00"/>
    <x v="6"/>
    <s v="Wash Maintenance"/>
    <s v="items for maintaining equipment, shine for blowers"/>
    <m/>
    <m/>
    <m/>
    <m/>
    <m/>
    <m/>
    <m/>
    <m/>
    <m/>
    <m/>
    <m/>
    <m/>
    <m/>
    <m/>
    <m/>
    <m/>
    <m/>
    <m/>
    <m/>
    <m/>
    <m/>
    <e v="#REF!"/>
    <s v="SL144@tidalwaveautospa.com"/>
    <s v="Gary Bradley"/>
    <x v="3"/>
    <x v="2"/>
  </r>
  <r>
    <s v="Kane Campbell"/>
    <s v="EXP-10012058 "/>
    <n v="53.99"/>
    <d v="2024-02-21T00:00:00"/>
    <x v="17"/>
    <s v="Landscaping"/>
    <s v="trufuel for blower"/>
    <m/>
    <m/>
    <m/>
    <m/>
    <m/>
    <m/>
    <m/>
    <m/>
    <m/>
    <m/>
    <m/>
    <m/>
    <m/>
    <m/>
    <m/>
    <m/>
    <m/>
    <m/>
    <m/>
    <m/>
    <m/>
    <e v="#REF!"/>
    <s v="SL144@tidalwaveautospa.com"/>
    <s v="Gary Bradley"/>
    <x v="3"/>
    <x v="2"/>
  </r>
  <r>
    <s v="Kane Campbell"/>
    <s v="EXP-10012058 "/>
    <n v="101.42"/>
    <d v="2024-02-23T00:00:00"/>
    <x v="0"/>
    <s v="Wash Maintenance"/>
    <s v="aluminum cleaner, new keyboard, laminate sheets"/>
    <m/>
    <m/>
    <m/>
    <m/>
    <m/>
    <m/>
    <m/>
    <m/>
    <m/>
    <m/>
    <m/>
    <m/>
    <m/>
    <m/>
    <m/>
    <m/>
    <m/>
    <m/>
    <m/>
    <m/>
    <m/>
    <e v="#REF!"/>
    <s v="SL144@tidalwaveautospa.com"/>
    <s v="Gary Bradley"/>
    <x v="3"/>
    <x v="2"/>
  </r>
  <r>
    <s v="Kane Campbell"/>
    <s v="EXP-10012058 "/>
    <n v="79.3"/>
    <d v="2024-02-24T00:00:00"/>
    <x v="11"/>
    <s v="Office Furniture"/>
    <s v="new shelf for xpt, batteries"/>
    <m/>
    <m/>
    <m/>
    <m/>
    <m/>
    <m/>
    <m/>
    <m/>
    <m/>
    <m/>
    <m/>
    <m/>
    <m/>
    <m/>
    <m/>
    <m/>
    <m/>
    <m/>
    <m/>
    <m/>
    <m/>
    <e v="#REF!"/>
    <s v="SL144@tidalwaveautospa.com"/>
    <s v="Gary Bradley"/>
    <x v="3"/>
    <x v="2"/>
  </r>
  <r>
    <s v="Kane Campbell"/>
    <s v="EXP-10012058 "/>
    <n v="193.98"/>
    <d v="2024-02-27T00:00:00"/>
    <x v="0"/>
    <s v="Wash Maintenance"/>
    <s v="aluminum cleaner, vinegar, dawn, command hooks"/>
    <m/>
    <m/>
    <m/>
    <m/>
    <m/>
    <m/>
    <m/>
    <m/>
    <m/>
    <m/>
    <m/>
    <m/>
    <m/>
    <m/>
    <m/>
    <m/>
    <m/>
    <m/>
    <m/>
    <m/>
    <m/>
    <e v="#REF!"/>
    <s v="SL144@tidalwaveautospa.com"/>
    <s v="Gary Bradley"/>
    <x v="3"/>
    <x v="2"/>
  </r>
  <r>
    <s v="Kane Campbell"/>
    <s v="EXP-10012058 "/>
    <n v="22.66"/>
    <d v="2024-02-28T00:00:00"/>
    <x v="2"/>
    <s v="Safety Supplies"/>
    <s v="gfi outlet for safety inspection"/>
    <m/>
    <m/>
    <m/>
    <m/>
    <m/>
    <m/>
    <m/>
    <m/>
    <m/>
    <m/>
    <m/>
    <m/>
    <m/>
    <m/>
    <m/>
    <m/>
    <m/>
    <m/>
    <m/>
    <m/>
    <m/>
    <e v="#REF!"/>
    <s v="SL144@tidalwaveautospa.com"/>
    <s v="Gary Bradley"/>
    <x v="3"/>
    <x v="2"/>
  </r>
  <r>
    <s v="Kane Campbell"/>
    <s v="EXP-10012058 "/>
    <n v="431.98"/>
    <d v="2024-03-01T00:00:00"/>
    <x v="11"/>
    <s v="Wash Maintenance"/>
    <s v="pressure washer hose reels"/>
    <m/>
    <m/>
    <m/>
    <m/>
    <m/>
    <m/>
    <m/>
    <m/>
    <m/>
    <m/>
    <m/>
    <m/>
    <m/>
    <m/>
    <m/>
    <m/>
    <m/>
    <m/>
    <m/>
    <m/>
    <m/>
    <e v="#REF!"/>
    <s v="SL144@tidalwaveautospa.com"/>
    <s v="Gary Bradley"/>
    <x v="3"/>
    <x v="2"/>
  </r>
  <r>
    <s v="Kane Campbell"/>
    <s v="EXP-10012058 "/>
    <n v="56.06"/>
    <d v="2024-03-02T00:00:00"/>
    <x v="0"/>
    <s v="Wash Maintenance"/>
    <s v="Velcro, pad locks, concrete cleaner"/>
    <m/>
    <m/>
    <m/>
    <m/>
    <m/>
    <m/>
    <m/>
    <m/>
    <m/>
    <m/>
    <m/>
    <m/>
    <m/>
    <m/>
    <m/>
    <m/>
    <m/>
    <m/>
    <m/>
    <m/>
    <m/>
    <e v="#REF!"/>
    <s v="SL144@tidalwaveautospa.com"/>
    <s v="Gary Bradley"/>
    <x v="3"/>
    <x v="2"/>
  </r>
  <r>
    <s v="Kane Campbell"/>
    <s v="EXP-10012058 "/>
    <n v="114.07"/>
    <d v="2024-03-04T00:00:00"/>
    <x v="25"/>
    <s v="Safety Supplies"/>
    <s v="supplies for safety inspection"/>
    <m/>
    <m/>
    <m/>
    <m/>
    <m/>
    <m/>
    <m/>
    <m/>
    <m/>
    <m/>
    <m/>
    <m/>
    <m/>
    <m/>
    <m/>
    <m/>
    <m/>
    <m/>
    <m/>
    <m/>
    <m/>
    <e v="#REF!"/>
    <s v="SL144@tidalwaveautospa.com"/>
    <s v="Gary Bradley"/>
    <x v="3"/>
    <x v="2"/>
  </r>
  <r>
    <s v="Kane Campbell"/>
    <s v="EXP-10012058 "/>
    <n v="38.96"/>
    <d v="2024-03-05T00:00:00"/>
    <x v="2"/>
    <s v="Parts"/>
    <s v="special down sizer"/>
    <m/>
    <m/>
    <m/>
    <m/>
    <m/>
    <m/>
    <m/>
    <m/>
    <m/>
    <m/>
    <m/>
    <m/>
    <m/>
    <m/>
    <m/>
    <m/>
    <m/>
    <m/>
    <m/>
    <m/>
    <m/>
    <e v="#REF!"/>
    <s v="SL144@tidalwaveautospa.com"/>
    <s v="Gary Bradley"/>
    <x v="3"/>
    <x v="2"/>
  </r>
  <r>
    <s v="Kane Campbell"/>
    <s v="EXP-10012058 "/>
    <n v="11.19"/>
    <d v="2024-03-05T00:00:00"/>
    <x v="2"/>
    <s v="Parts"/>
    <s v="hose connector"/>
    <m/>
    <m/>
    <m/>
    <m/>
    <m/>
    <m/>
    <m/>
    <m/>
    <m/>
    <m/>
    <m/>
    <m/>
    <m/>
    <m/>
    <m/>
    <m/>
    <m/>
    <m/>
    <m/>
    <m/>
    <m/>
    <e v="#REF!"/>
    <s v="SL144@tidalwaveautospa.com"/>
    <s v="Gary Bradley"/>
    <x v="3"/>
    <x v="2"/>
  </r>
  <r>
    <s v="Kane Campbell"/>
    <s v="EXP-10012058 "/>
    <n v="153.34"/>
    <d v="2024-03-09T00:00:00"/>
    <x v="11"/>
    <s v="Wash Maintenance"/>
    <s v="new pressure guns"/>
    <m/>
    <m/>
    <m/>
    <m/>
    <m/>
    <m/>
    <m/>
    <m/>
    <m/>
    <m/>
    <m/>
    <m/>
    <m/>
    <m/>
    <m/>
    <m/>
    <m/>
    <m/>
    <m/>
    <m/>
    <m/>
    <e v="#REF!"/>
    <s v="SL144@tidalwaveautospa.com"/>
    <s v="Gary Bradley"/>
    <x v="3"/>
    <x v="2"/>
  </r>
  <r>
    <s v="Kane Campbell"/>
    <s v="EXP-10012058 "/>
    <n v="121.16"/>
    <d v="2024-03-09T00:00:00"/>
    <x v="0"/>
    <s v="Wash Maintenance"/>
    <s v="vinegar, dawn, toilet paper"/>
    <m/>
    <m/>
    <m/>
    <m/>
    <m/>
    <m/>
    <m/>
    <m/>
    <m/>
    <m/>
    <m/>
    <m/>
    <m/>
    <m/>
    <m/>
    <m/>
    <m/>
    <m/>
    <m/>
    <m/>
    <m/>
    <e v="#REF!"/>
    <s v="SL144@tidalwaveautospa.com"/>
    <s v="Gary Bradley"/>
    <x v="3"/>
    <x v="2"/>
  </r>
  <r>
    <s v="Kane Campbell"/>
    <s v="EXP-10012058 "/>
    <n v="90.66"/>
    <d v="2024-03-09T00:00:00"/>
    <x v="2"/>
    <s v="Parts"/>
    <s v="couplers, nipples, quick disconnect"/>
    <m/>
    <m/>
    <m/>
    <m/>
    <m/>
    <m/>
    <m/>
    <m/>
    <m/>
    <m/>
    <m/>
    <m/>
    <m/>
    <m/>
    <m/>
    <m/>
    <m/>
    <m/>
    <m/>
    <m/>
    <m/>
    <e v="#REF!"/>
    <s v="SL144@tidalwaveautospa.com"/>
    <s v="Gary Bradley"/>
    <x v="3"/>
    <x v="2"/>
  </r>
  <r>
    <s v="Kane Campbell"/>
    <s v="EXP-10012058 "/>
    <n v="48.35"/>
    <d v="2024-03-11T00:00:00"/>
    <x v="0"/>
    <s v="Office Supplies"/>
    <s v="paint thinner, Drano for clogged bathroom"/>
    <m/>
    <m/>
    <m/>
    <m/>
    <m/>
    <m/>
    <m/>
    <m/>
    <m/>
    <m/>
    <m/>
    <m/>
    <m/>
    <m/>
    <m/>
    <m/>
    <m/>
    <m/>
    <m/>
    <m/>
    <m/>
    <e v="#REF!"/>
    <s v="SL144@tidalwaveautospa.com"/>
    <s v="Gary Bradley"/>
    <x v="3"/>
    <x v="2"/>
  </r>
  <r>
    <s v="Kane Campbell"/>
    <s v="EXP-10012058 "/>
    <n v="36.840000000000003"/>
    <d v="2024-03-12T00:00:00"/>
    <x v="2"/>
    <s v="Safety Supplies"/>
    <s v="gfi plugs, bulbs"/>
    <m/>
    <m/>
    <m/>
    <m/>
    <m/>
    <m/>
    <m/>
    <m/>
    <m/>
    <m/>
    <m/>
    <m/>
    <m/>
    <m/>
    <m/>
    <m/>
    <m/>
    <m/>
    <m/>
    <m/>
    <m/>
    <e v="#REF!"/>
    <s v="SL144@tidalwaveautospa.com"/>
    <s v="Gary Bradley"/>
    <x v="3"/>
    <x v="2"/>
  </r>
  <r>
    <s v="Kane Campbell"/>
    <s v="EXP-10012058 "/>
    <n v="195.6"/>
    <d v="2024-03-14T00:00:00"/>
    <x v="16"/>
    <s v="Wash Maintenance"/>
    <s v="garbage cart"/>
    <m/>
    <m/>
    <m/>
    <m/>
    <m/>
    <m/>
    <m/>
    <m/>
    <m/>
    <m/>
    <m/>
    <m/>
    <m/>
    <m/>
    <m/>
    <m/>
    <m/>
    <m/>
    <m/>
    <m/>
    <m/>
    <e v="#REF!"/>
    <s v="SL144@tidalwaveautospa.com"/>
    <s v="Gary Bradley"/>
    <x v="3"/>
    <x v="2"/>
  </r>
  <r>
    <s v="Kane Campbell"/>
    <s v="EXP-10012058 "/>
    <n v="253.78"/>
    <d v="2024-03-15T00:00:00"/>
    <x v="6"/>
    <s v="Wash Maintenance"/>
    <s v="oil for compressor"/>
    <m/>
    <m/>
    <m/>
    <m/>
    <m/>
    <m/>
    <m/>
    <m/>
    <m/>
    <m/>
    <m/>
    <m/>
    <m/>
    <m/>
    <m/>
    <m/>
    <m/>
    <m/>
    <m/>
    <m/>
    <m/>
    <e v="#REF!"/>
    <s v="SL144@tidalwaveautospa.com"/>
    <s v="Gary Bradley"/>
    <x v="3"/>
    <x v="2"/>
  </r>
  <r>
    <s v="Kane Campbell"/>
    <s v="EXP-10012058 "/>
    <n v="42.09"/>
    <d v="2024-03-15T00:00:00"/>
    <x v="0"/>
    <s v="Wash Maintenance"/>
    <s v="metal cleaner"/>
    <m/>
    <m/>
    <m/>
    <m/>
    <m/>
    <m/>
    <m/>
    <m/>
    <m/>
    <m/>
    <m/>
    <m/>
    <m/>
    <m/>
    <m/>
    <m/>
    <m/>
    <m/>
    <m/>
    <m/>
    <m/>
    <e v="#REF!"/>
    <s v="SL144@tidalwaveautospa.com"/>
    <s v="Gary Bradley"/>
    <x v="3"/>
    <x v="2"/>
  </r>
  <r>
    <s v="Bruce Gibbs"/>
    <s v="EXP-10012656 "/>
    <n v="53.05"/>
    <d v="2024-03-16T00:00:00"/>
    <x v="0"/>
    <s v="Wash Maintenance"/>
    <s v="Hoses and Clamps for Tunnel"/>
    <m/>
    <m/>
    <m/>
    <m/>
    <m/>
    <m/>
    <m/>
    <m/>
    <m/>
    <m/>
    <m/>
    <m/>
    <m/>
    <m/>
    <m/>
    <m/>
    <m/>
    <m/>
    <m/>
    <m/>
    <m/>
    <e v="#REF!"/>
    <s v="SL128@tidalwaveautospa.com"/>
    <s v="Gary Bradley"/>
    <x v="3"/>
    <x v="2"/>
  </r>
  <r>
    <s v="Bruce Gibbs"/>
    <s v="EXP-10012656 "/>
    <n v="135.41999999999999"/>
    <d v="2024-03-21T00:00:00"/>
    <x v="11"/>
    <s v="Parts"/>
    <s v="Panel for Sprinkler System"/>
    <m/>
    <m/>
    <m/>
    <m/>
    <m/>
    <m/>
    <m/>
    <m/>
    <m/>
    <m/>
    <m/>
    <m/>
    <m/>
    <m/>
    <m/>
    <m/>
    <m/>
    <m/>
    <m/>
    <m/>
    <m/>
    <e v="#REF!"/>
    <s v="SL128@tidalwaveautospa.com"/>
    <s v="Gary Bradley"/>
    <x v="3"/>
    <x v="2"/>
  </r>
  <r>
    <s v="Bruce Gibbs"/>
    <s v="EXP-10012656 "/>
    <n v="48.75"/>
    <d v="2024-03-22T00:00:00"/>
    <x v="0"/>
    <s v="Wash Maintenance"/>
    <s v="Grease and Lubricant for Bearings and Air Cylinders"/>
    <m/>
    <m/>
    <m/>
    <m/>
    <m/>
    <m/>
    <m/>
    <m/>
    <m/>
    <m/>
    <m/>
    <m/>
    <m/>
    <m/>
    <m/>
    <m/>
    <m/>
    <m/>
    <m/>
    <m/>
    <m/>
    <e v="#REF!"/>
    <s v="SL128@tidalwaveautospa.com"/>
    <s v="Gary Bradley"/>
    <x v="3"/>
    <x v="2"/>
  </r>
  <r>
    <s v="Bruce Gibbs"/>
    <s v="EXP-10012656 "/>
    <n v="81.540000000000006"/>
    <d v="2024-03-29T00:00:00"/>
    <x v="0"/>
    <s v="Wash Maintenance"/>
    <s v="Ajax and other soaps and chemicals for cleaning the tunnel"/>
    <m/>
    <m/>
    <m/>
    <m/>
    <m/>
    <m/>
    <m/>
    <m/>
    <m/>
    <m/>
    <m/>
    <m/>
    <m/>
    <m/>
    <m/>
    <m/>
    <m/>
    <m/>
    <m/>
    <m/>
    <m/>
    <e v="#REF!"/>
    <s v="SL128@tidalwaveautospa.com"/>
    <s v="Gary Bradley"/>
    <x v="3"/>
    <x v="2"/>
  </r>
  <r>
    <s v="Heather Coleman"/>
    <s v="EXP-10012676 "/>
    <n v="9.89"/>
    <d v="2024-03-07T00:00:00"/>
    <x v="21"/>
    <s v="Employee Incentives - Other"/>
    <s v="Work Anniversary Gift"/>
    <m/>
    <m/>
    <m/>
    <m/>
    <m/>
    <m/>
    <m/>
    <m/>
    <m/>
    <m/>
    <m/>
    <m/>
    <m/>
    <m/>
    <m/>
    <m/>
    <m/>
    <m/>
    <m/>
    <m/>
    <m/>
    <e v="#REF!"/>
    <s v="heather.coleman@twavelead.com"/>
    <s v="Christopher George"/>
    <x v="3"/>
    <x v="2"/>
  </r>
  <r>
    <s v="Samantha Simpson"/>
    <s v="EXP-10012547"/>
    <n v="10.47"/>
    <d v="2024-03-29T00:00:00"/>
    <x v="18"/>
    <s v="Small Tools"/>
    <s v="bush cutting shears"/>
    <m/>
    <m/>
    <m/>
    <m/>
    <m/>
    <m/>
    <m/>
    <m/>
    <m/>
    <m/>
    <m/>
    <m/>
    <m/>
    <m/>
    <m/>
    <m/>
    <m/>
    <m/>
    <m/>
    <m/>
    <m/>
    <e v="#REF!"/>
    <s v="SL129@tidalwaveautospa.com"/>
    <s v="Joe Chavez"/>
    <x v="3"/>
    <x v="2"/>
  </r>
  <r>
    <s v="Matthew Roberts"/>
    <s v="EXP-10012541"/>
    <n v="65.84"/>
    <d v="2024-02-13T00:00:00"/>
    <x v="0"/>
    <s v="Wash Maintenance"/>
    <s v="hydraulic oil"/>
    <m/>
    <m/>
    <m/>
    <m/>
    <m/>
    <m/>
    <m/>
    <m/>
    <m/>
    <m/>
    <m/>
    <m/>
    <m/>
    <m/>
    <m/>
    <m/>
    <m/>
    <m/>
    <m/>
    <m/>
    <m/>
    <e v="#REF!"/>
    <s v="SL241@tidalwaveautospa.com"/>
    <s v="Joe Chavez"/>
    <x v="3"/>
    <x v="2"/>
  </r>
  <r>
    <s v="Timothy Stephens"/>
    <s v="EXP-10012546 "/>
    <n v="4.0599999999999996"/>
    <d v="2024-03-25T00:00:00"/>
    <x v="25"/>
    <s v="Parts"/>
    <s v="Nuts, bolts and washers"/>
    <m/>
    <m/>
    <m/>
    <m/>
    <m/>
    <m/>
    <m/>
    <m/>
    <m/>
    <m/>
    <m/>
    <m/>
    <m/>
    <m/>
    <m/>
    <m/>
    <m/>
    <m/>
    <m/>
    <m/>
    <m/>
    <e v="#REF!"/>
    <s v="jason.stephens@tidalwaveautospa.com"/>
    <s v="Bruce Maxwell"/>
    <x v="3"/>
    <x v="2"/>
  </r>
  <r>
    <s v="Timothy Stephens"/>
    <s v="EXP-10012546 "/>
    <n v="24.99"/>
    <d v="2024-03-25T00:00:00"/>
    <x v="21"/>
    <s v="Employee Incentives - Other"/>
    <s v="Pants for young employee"/>
    <m/>
    <m/>
    <m/>
    <m/>
    <m/>
    <m/>
    <m/>
    <m/>
    <m/>
    <m/>
    <m/>
    <m/>
    <m/>
    <m/>
    <m/>
    <m/>
    <m/>
    <m/>
    <m/>
    <m/>
    <m/>
    <e v="#REF!"/>
    <s v="jason.stephens@tidalwaveautospa.com"/>
    <s v="Bruce Maxwell"/>
    <x v="3"/>
    <x v="2"/>
  </r>
  <r>
    <s v="Timothy Stephens"/>
    <s v="EXP-10012546 "/>
    <n v="45.33"/>
    <d v="2024-03-25T00:00:00"/>
    <x v="23"/>
    <s v="Wash Maintenance"/>
    <s v="Vinegar for cleaning"/>
    <m/>
    <m/>
    <m/>
    <m/>
    <m/>
    <m/>
    <m/>
    <m/>
    <m/>
    <m/>
    <m/>
    <m/>
    <m/>
    <m/>
    <m/>
    <m/>
    <m/>
    <m/>
    <m/>
    <m/>
    <m/>
    <e v="#REF!"/>
    <s v="jason.stephens@tidalwaveautospa.com"/>
    <s v="Bruce Maxwell"/>
    <x v="3"/>
    <x v="2"/>
  </r>
  <r>
    <s v="Timothy Stephens"/>
    <s v="EXP-10012546 "/>
    <n v="238.74"/>
    <d v="2024-03-26T00:00:00"/>
    <x v="8"/>
    <m/>
    <s v="Grand opening week snacks"/>
    <m/>
    <m/>
    <m/>
    <m/>
    <m/>
    <m/>
    <m/>
    <m/>
    <m/>
    <m/>
    <m/>
    <m/>
    <m/>
    <m/>
    <m/>
    <m/>
    <m/>
    <m/>
    <m/>
    <m/>
    <m/>
    <e v="#REF!"/>
    <s v="jason.stephens@tidalwaveautospa.com"/>
    <s v="Bruce Maxwell"/>
    <x v="3"/>
    <x v="2"/>
  </r>
  <r>
    <s v="Timothy Stephens"/>
    <s v="EXP-10012546 "/>
    <n v="29.4"/>
    <d v="2024-03-30T00:00:00"/>
    <x v="9"/>
    <s v="Employee Incentives - Other"/>
    <s v="Coffee"/>
    <m/>
    <m/>
    <m/>
    <m/>
    <m/>
    <m/>
    <m/>
    <m/>
    <m/>
    <m/>
    <m/>
    <m/>
    <m/>
    <m/>
    <m/>
    <m/>
    <m/>
    <m/>
    <m/>
    <m/>
    <m/>
    <e v="#REF!"/>
    <s v="jason.stephens@tidalwaveautospa.com"/>
    <s v="Bruce Maxwell"/>
    <x v="3"/>
    <x v="2"/>
  </r>
  <r>
    <s v="Gary Bradley"/>
    <s v="EXP-10012679 "/>
    <n v="44.43"/>
    <d v="2024-03-12T00:00:00"/>
    <x v="0"/>
    <s v="Wash Maintenance"/>
    <s v="wash supplies for window cleaning in Americus"/>
    <m/>
    <m/>
    <m/>
    <m/>
    <m/>
    <m/>
    <m/>
    <m/>
    <m/>
    <m/>
    <m/>
    <m/>
    <m/>
    <m/>
    <m/>
    <m/>
    <m/>
    <m/>
    <m/>
    <m/>
    <m/>
    <e v="#REF!"/>
    <s v="gary.bradley@tidalwaveautospa.com"/>
    <s v="Bruce Maxwell"/>
    <x v="3"/>
    <x v="2"/>
  </r>
  <r>
    <s v="Gary Bradley"/>
    <s v="EXP-10012679 "/>
    <n v="505.95"/>
    <d v="2024-04-09T00:00:00"/>
    <x v="0"/>
    <s v="Employee Incentives - Other"/>
    <s v="gift card for interim in Leesburg to purchase wash supplies"/>
    <m/>
    <m/>
    <m/>
    <m/>
    <m/>
    <m/>
    <m/>
    <m/>
    <m/>
    <m/>
    <m/>
    <m/>
    <m/>
    <m/>
    <m/>
    <m/>
    <m/>
    <m/>
    <m/>
    <m/>
    <m/>
    <e v="#REF!"/>
    <s v="gary.bradley@tidalwaveautospa.com"/>
    <s v="Bruce Maxwell"/>
    <x v="3"/>
    <x v="2"/>
  </r>
  <r>
    <s v="James Kilgore"/>
    <s v="EXP-10012493 "/>
    <n v="156.66"/>
    <d v="2024-03-11T00:00:00"/>
    <x v="0"/>
    <s v="Wash Maintenance"/>
    <s v="cleaning supplies"/>
    <m/>
    <m/>
    <m/>
    <m/>
    <m/>
    <m/>
    <m/>
    <m/>
    <m/>
    <m/>
    <m/>
    <m/>
    <m/>
    <m/>
    <m/>
    <m/>
    <m/>
    <m/>
    <m/>
    <m/>
    <m/>
    <e v="#REF!"/>
    <s v="SL40@tidalwaveautospa.com"/>
    <s v="Steven Kyriazis"/>
    <x v="3"/>
    <x v="2"/>
  </r>
  <r>
    <s v="James Kilgore"/>
    <s v="EXP-10012493 "/>
    <n v="4.25"/>
    <d v="2024-03-21T00:00:00"/>
    <x v="1"/>
    <s v="Parts"/>
    <s v="brass plug"/>
    <m/>
    <m/>
    <m/>
    <m/>
    <m/>
    <m/>
    <m/>
    <m/>
    <m/>
    <m/>
    <m/>
    <m/>
    <m/>
    <m/>
    <m/>
    <m/>
    <m/>
    <m/>
    <m/>
    <m/>
    <m/>
    <e v="#REF!"/>
    <s v="SL40@tidalwaveautospa.com"/>
    <s v="Steven Kyriazis"/>
    <x v="3"/>
    <x v="2"/>
  </r>
  <r>
    <s v="James Kilgore"/>
    <s v="EXP-10012493 "/>
    <n v="16.03"/>
    <d v="2024-03-22T00:00:00"/>
    <x v="7"/>
    <s v="Wash Repairs"/>
    <s v="asphalt repair"/>
    <m/>
    <m/>
    <m/>
    <m/>
    <m/>
    <m/>
    <m/>
    <m/>
    <m/>
    <m/>
    <m/>
    <m/>
    <m/>
    <m/>
    <m/>
    <m/>
    <m/>
    <m/>
    <m/>
    <m/>
    <m/>
    <e v="#REF!"/>
    <s v="SL40@tidalwaveautospa.com"/>
    <s v="Steven Kyriazis"/>
    <x v="3"/>
    <x v="2"/>
  </r>
  <r>
    <s v="James Kilgore"/>
    <s v="EXP-10012493 "/>
    <n v="196.79"/>
    <d v="2024-03-31T00:00:00"/>
    <x v="0"/>
    <s v="Wash Maintenance"/>
    <s v="cleaning supplies"/>
    <m/>
    <m/>
    <m/>
    <m/>
    <m/>
    <m/>
    <m/>
    <m/>
    <m/>
    <m/>
    <m/>
    <m/>
    <m/>
    <m/>
    <m/>
    <m/>
    <m/>
    <m/>
    <m/>
    <m/>
    <m/>
    <e v="#REF!"/>
    <s v="SL40@tidalwaveautospa.com"/>
    <s v="Steven Kyriazis"/>
    <x v="3"/>
    <x v="2"/>
  </r>
  <r>
    <s v="Christopher Braziel"/>
    <s v="EXP-10012652 "/>
    <n v="41.79"/>
    <d v="2024-03-18T00:00:00"/>
    <x v="26"/>
    <s v="Fuel"/>
    <s v="Fuel for rental for CWC"/>
    <m/>
    <m/>
    <m/>
    <m/>
    <m/>
    <m/>
    <m/>
    <m/>
    <m/>
    <m/>
    <m/>
    <m/>
    <m/>
    <m/>
    <m/>
    <m/>
    <m/>
    <m/>
    <m/>
    <m/>
    <m/>
    <e v="#REF!"/>
    <s v="SL230@tidalwaveautospa.com"/>
    <s v="Steven Kyriazis"/>
    <x v="3"/>
    <x v="2"/>
  </r>
  <r>
    <s v="Christopher Braziel"/>
    <s v="EXP-10012652 "/>
    <n v="311.17"/>
    <d v="2024-03-21T00:00:00"/>
    <x v="26"/>
    <s v="Car Rental"/>
    <s v="Car rental for CWC"/>
    <m/>
    <m/>
    <m/>
    <m/>
    <m/>
    <m/>
    <m/>
    <m/>
    <m/>
    <m/>
    <m/>
    <m/>
    <m/>
    <m/>
    <m/>
    <m/>
    <m/>
    <m/>
    <m/>
    <m/>
    <m/>
    <e v="#REF!"/>
    <s v="SL230@tidalwaveautospa.com"/>
    <s v="Steven Kyriazis"/>
    <x v="3"/>
    <x v="2"/>
  </r>
  <r>
    <s v="Christopher Braziel"/>
    <s v="EXP-10012652 "/>
    <n v="34.950000000000003"/>
    <d v="2024-03-21T00:00:00"/>
    <x v="26"/>
    <s v="Fuel"/>
    <s v="Fuel for rental for CWC"/>
    <m/>
    <m/>
    <m/>
    <m/>
    <m/>
    <m/>
    <m/>
    <m/>
    <m/>
    <m/>
    <m/>
    <m/>
    <m/>
    <m/>
    <m/>
    <m/>
    <m/>
    <m/>
    <m/>
    <m/>
    <m/>
    <e v="#REF!"/>
    <s v="SL230@tidalwaveautospa.com"/>
    <s v="Steven Kyriazis"/>
    <x v="3"/>
    <x v="2"/>
  </r>
  <r>
    <s v="Christopher Braziel"/>
    <s v="EXP-10012652 "/>
    <n v="53.63"/>
    <d v="2024-03-21T00:00:00"/>
    <x v="26"/>
    <s v="Fuel"/>
    <s v="Fuel for rental for CWC"/>
    <m/>
    <m/>
    <m/>
    <m/>
    <m/>
    <m/>
    <m/>
    <m/>
    <m/>
    <m/>
    <m/>
    <m/>
    <m/>
    <m/>
    <m/>
    <m/>
    <m/>
    <m/>
    <m/>
    <m/>
    <m/>
    <e v="#REF!"/>
    <s v="SL230@tidalwaveautospa.com"/>
    <s v="Steven Kyriazis"/>
    <x v="3"/>
    <x v="2"/>
  </r>
  <r>
    <s v="Christopher Braziel"/>
    <s v="EXP-10012652 "/>
    <n v="12.21"/>
    <d v="2024-03-28T00:00:00"/>
    <x v="26"/>
    <s v="Tolls"/>
    <s v="Toll charge for rental for CWC"/>
    <m/>
    <m/>
    <m/>
    <m/>
    <m/>
    <m/>
    <m/>
    <m/>
    <m/>
    <m/>
    <m/>
    <m/>
    <m/>
    <m/>
    <m/>
    <m/>
    <m/>
    <m/>
    <m/>
    <m/>
    <m/>
    <e v="#REF!"/>
    <s v="SL230@tidalwaveautospa.com"/>
    <s v="Steven Kyriazis"/>
    <x v="3"/>
    <x v="2"/>
  </r>
  <r>
    <s v="Christopher Braziel"/>
    <s v="EXP-10012652 "/>
    <n v="26.22"/>
    <d v="2024-03-29T00:00:00"/>
    <x v="7"/>
    <s v="Parts"/>
    <s v="Pvc cutters, couplers, pvc glue"/>
    <m/>
    <m/>
    <m/>
    <m/>
    <m/>
    <m/>
    <m/>
    <m/>
    <m/>
    <m/>
    <m/>
    <m/>
    <m/>
    <m/>
    <m/>
    <m/>
    <m/>
    <m/>
    <m/>
    <m/>
    <m/>
    <e v="#REF!"/>
    <s v="SL230@tidalwaveautospa.com"/>
    <s v="Steven Kyriazis"/>
    <x v="3"/>
    <x v="2"/>
  </r>
  <r>
    <s v="Christopher Braziel"/>
    <s v="EXP-10012652 "/>
    <n v="296.07"/>
    <d v="2024-03-30T00:00:00"/>
    <x v="0"/>
    <s v="Wash Maintenance"/>
    <s v="Vinegar, dawn, gatorade"/>
    <m/>
    <m/>
    <m/>
    <m/>
    <m/>
    <m/>
    <m/>
    <m/>
    <m/>
    <m/>
    <m/>
    <m/>
    <m/>
    <m/>
    <m/>
    <m/>
    <m/>
    <m/>
    <m/>
    <m/>
    <m/>
    <e v="#REF!"/>
    <s v="SL230@tidalwaveautospa.com"/>
    <s v="Steven Kyriazis"/>
    <x v="3"/>
    <x v="2"/>
  </r>
  <r>
    <s v="Christopher Braziel"/>
    <s v="EXP-10012652 "/>
    <n v="0.84"/>
    <d v="2024-04-02T00:00:00"/>
    <x v="26"/>
    <s v="Tolls"/>
    <s v="Toll charge for rental for CWC"/>
    <m/>
    <m/>
    <m/>
    <m/>
    <m/>
    <m/>
    <m/>
    <m/>
    <m/>
    <m/>
    <m/>
    <m/>
    <m/>
    <m/>
    <m/>
    <m/>
    <m/>
    <m/>
    <m/>
    <m/>
    <m/>
    <e v="#REF!"/>
    <s v="SL230@tidalwaveautospa.com"/>
    <s v="Steven Kyriazis"/>
    <x v="3"/>
    <x v="2"/>
  </r>
  <r>
    <s v="Christopher Braziel"/>
    <s v="EXP-10012652 "/>
    <n v="223.1"/>
    <d v="2024-04-07T00:00:00"/>
    <x v="0"/>
    <s v="Wash Maintenance"/>
    <s v="Gloves, steel woll brushes"/>
    <m/>
    <m/>
    <m/>
    <m/>
    <m/>
    <m/>
    <m/>
    <m/>
    <m/>
    <m/>
    <m/>
    <m/>
    <m/>
    <m/>
    <m/>
    <m/>
    <m/>
    <m/>
    <m/>
    <m/>
    <m/>
    <e v="#REF!"/>
    <s v="SL230@tidalwaveautospa.com"/>
    <s v="Steven Kyriazis"/>
    <x v="3"/>
    <x v="2"/>
  </r>
  <r>
    <s v="Christopher Braziel"/>
    <s v="EXP-10012652 "/>
    <n v="2.39"/>
    <d v="2024-04-07T00:00:00"/>
    <x v="26"/>
    <s v="Tolls"/>
    <s v="Toll charge for rental for CWC"/>
    <m/>
    <m/>
    <m/>
    <m/>
    <m/>
    <m/>
    <m/>
    <m/>
    <m/>
    <m/>
    <m/>
    <m/>
    <m/>
    <m/>
    <m/>
    <m/>
    <m/>
    <m/>
    <m/>
    <m/>
    <m/>
    <e v="#REF!"/>
    <s v="SL230@tidalwaveautospa.com"/>
    <s v="Steven Kyriazis"/>
    <x v="3"/>
    <x v="2"/>
  </r>
  <r>
    <s v="Christopher Braziel"/>
    <s v="EXP-10012652 "/>
    <n v="60.2"/>
    <d v="2024-04-09T00:00:00"/>
    <x v="6"/>
    <s v="Wash Maintenance"/>
    <s v="Laundry soap"/>
    <m/>
    <m/>
    <m/>
    <m/>
    <m/>
    <m/>
    <m/>
    <m/>
    <m/>
    <m/>
    <m/>
    <m/>
    <m/>
    <m/>
    <m/>
    <m/>
    <m/>
    <m/>
    <m/>
    <m/>
    <m/>
    <e v="#REF!"/>
    <s v="SL230@tidalwaveautospa.com"/>
    <s v="Steven Kyriazis"/>
    <x v="3"/>
    <x v="2"/>
  </r>
  <r>
    <s v="Samuel Schmidt"/>
    <s v="EXP-10012658 "/>
    <n v="90.88"/>
    <d v="2024-04-07T00:00:00"/>
    <x v="0"/>
    <s v="Wash Maintenance"/>
    <s v="Water, mem renewal, sports drinks"/>
    <m/>
    <m/>
    <m/>
    <m/>
    <m/>
    <m/>
    <m/>
    <m/>
    <m/>
    <m/>
    <m/>
    <m/>
    <m/>
    <m/>
    <m/>
    <m/>
    <m/>
    <m/>
    <m/>
    <m/>
    <m/>
    <e v="#REF!"/>
    <s v="SL183@tidalwaveautospa.com"/>
    <s v="Joe Chavez"/>
    <x v="3"/>
    <x v="2"/>
  </r>
  <r>
    <s v="Samuel Schmidt"/>
    <s v="EXP-10012658 "/>
    <n v="323.68"/>
    <d v="2024-04-08T00:00:00"/>
    <x v="0"/>
    <s v="Wash Maintenance"/>
    <s v="C3"/>
    <m/>
    <m/>
    <m/>
    <m/>
    <m/>
    <m/>
    <m/>
    <m/>
    <m/>
    <m/>
    <m/>
    <m/>
    <m/>
    <m/>
    <m/>
    <m/>
    <m/>
    <m/>
    <m/>
    <m/>
    <m/>
    <e v="#REF!"/>
    <s v="SL183@tidalwaveautospa.com"/>
    <s v="Joe Chavez"/>
    <x v="3"/>
    <x v="2"/>
  </r>
  <r>
    <s v="Samuel Schmidt"/>
    <s v="EXP-10012658 "/>
    <n v="215.56"/>
    <d v="2024-04-08T00:00:00"/>
    <x v="0"/>
    <s v="Wash Maintenance"/>
    <s v="Hydraulic Fluid, , Adapters, Couplings"/>
    <m/>
    <m/>
    <m/>
    <m/>
    <m/>
    <m/>
    <m/>
    <m/>
    <m/>
    <m/>
    <m/>
    <m/>
    <m/>
    <m/>
    <m/>
    <m/>
    <m/>
    <m/>
    <m/>
    <m/>
    <m/>
    <e v="#REF!"/>
    <s v="SL183@tidalwaveautospa.com"/>
    <s v="Joe Chavez"/>
    <x v="3"/>
    <x v="2"/>
  </r>
  <r>
    <s v="Kaleigh Welch"/>
    <s v="EXP-10012645 "/>
    <n v="21.83"/>
    <d v="2024-04-09T00:00:00"/>
    <x v="0"/>
    <s v="Wash Maintenance"/>
    <s v="Salt"/>
    <m/>
    <m/>
    <m/>
    <m/>
    <m/>
    <m/>
    <m/>
    <m/>
    <m/>
    <m/>
    <m/>
    <m/>
    <m/>
    <m/>
    <m/>
    <m/>
    <m/>
    <m/>
    <m/>
    <m/>
    <m/>
    <e v="#REF!"/>
    <s v="SL251@tidalwaveautospa.com"/>
    <s v="Jeff Mathis"/>
    <x v="3"/>
    <x v="2"/>
  </r>
  <r>
    <s v="Kaleigh Welch"/>
    <s v="EXP-10012643 "/>
    <n v="-7.09"/>
    <d v="2024-04-02T00:00:00"/>
    <x v="0"/>
    <s v="Small Tools"/>
    <s v="Returbed screw driver"/>
    <m/>
    <m/>
    <m/>
    <m/>
    <m/>
    <m/>
    <m/>
    <m/>
    <m/>
    <m/>
    <m/>
    <m/>
    <m/>
    <m/>
    <m/>
    <m/>
    <m/>
    <m/>
    <m/>
    <m/>
    <m/>
    <e v="#REF!"/>
    <s v="SL251@tidalwaveautospa.com"/>
    <s v="Jeff Mathis"/>
    <x v="3"/>
    <x v="2"/>
  </r>
  <r>
    <s v="Kaleigh Welch"/>
    <s v="EXP-10012642 "/>
    <n v="7.09"/>
    <d v="2024-04-02T00:00:00"/>
    <x v="0"/>
    <s v="Small Tools"/>
    <s v="Screw driver"/>
    <m/>
    <m/>
    <m/>
    <m/>
    <m/>
    <m/>
    <m/>
    <m/>
    <m/>
    <m/>
    <m/>
    <m/>
    <m/>
    <m/>
    <m/>
    <m/>
    <m/>
    <m/>
    <m/>
    <m/>
    <m/>
    <e v="#REF!"/>
    <s v="SL251@tidalwaveautospa.com"/>
    <s v="Jeff Mathis"/>
    <x v="3"/>
    <x v="2"/>
  </r>
  <r>
    <s v="Kaleigh Welch"/>
    <s v="EXP-10012641 "/>
    <n v="149.47999999999999"/>
    <d v="2024-04-02T00:00:00"/>
    <x v="1"/>
    <s v="Parts"/>
    <s v="Pressure hose"/>
    <m/>
    <m/>
    <m/>
    <m/>
    <m/>
    <m/>
    <m/>
    <m/>
    <m/>
    <m/>
    <m/>
    <m/>
    <m/>
    <m/>
    <m/>
    <m/>
    <m/>
    <m/>
    <m/>
    <m/>
    <m/>
    <e v="#REF!"/>
    <s v="SL251@tidalwaveautospa.com"/>
    <s v="Jeff Mathis"/>
    <x v="3"/>
    <x v="2"/>
  </r>
  <r>
    <s v="Kyle Baker"/>
    <s v="EXP-10012682 "/>
    <n v="301.85000000000002"/>
    <d v="2024-02-26T00:00:00"/>
    <x v="11"/>
    <s v="Parts"/>
    <s v="Powerwasher wands and fittings"/>
    <m/>
    <m/>
    <m/>
    <m/>
    <m/>
    <m/>
    <m/>
    <m/>
    <m/>
    <m/>
    <m/>
    <m/>
    <m/>
    <m/>
    <m/>
    <m/>
    <m/>
    <m/>
    <m/>
    <m/>
    <m/>
    <e v="#REF!"/>
    <s v="SL28@tidalwaveautospa.com"/>
    <s v="Michael Donnelly"/>
    <x v="3"/>
    <x v="2"/>
  </r>
  <r>
    <s v="Kyle Baker"/>
    <s v="EXP-10012682 "/>
    <n v="7.78"/>
    <d v="2024-03-21T00:00:00"/>
    <x v="11"/>
    <s v="Parts"/>
    <s v="Fittings"/>
    <m/>
    <m/>
    <m/>
    <m/>
    <m/>
    <m/>
    <m/>
    <m/>
    <m/>
    <m/>
    <m/>
    <m/>
    <m/>
    <m/>
    <m/>
    <m/>
    <m/>
    <m/>
    <m/>
    <m/>
    <m/>
    <e v="#REF!"/>
    <s v="SL28@tidalwaveautospa.com"/>
    <s v="Michael Donnelly"/>
    <x v="3"/>
    <x v="2"/>
  </r>
  <r>
    <s v="Kyle Baker"/>
    <s v="EXP-10012682 "/>
    <n v="395.39"/>
    <d v="2024-03-25T00:00:00"/>
    <x v="0"/>
    <s v="Wash Maintenance"/>
    <s v="Water oil"/>
    <m/>
    <m/>
    <m/>
    <m/>
    <m/>
    <m/>
    <m/>
    <m/>
    <m/>
    <m/>
    <m/>
    <m/>
    <m/>
    <m/>
    <m/>
    <m/>
    <m/>
    <m/>
    <m/>
    <m/>
    <m/>
    <e v="#REF!"/>
    <s v="SL28@tidalwaveautospa.com"/>
    <s v="Michael Donnelly"/>
    <x v="3"/>
    <x v="2"/>
  </r>
  <r>
    <s v="Kyle Baker"/>
    <s v="EXP-10012682 "/>
    <n v="3.93"/>
    <d v="2024-03-26T00:00:00"/>
    <x v="11"/>
    <s v="Parts"/>
    <s v="Plumbing fitting"/>
    <m/>
    <m/>
    <m/>
    <m/>
    <m/>
    <m/>
    <m/>
    <m/>
    <m/>
    <m/>
    <m/>
    <m/>
    <m/>
    <m/>
    <m/>
    <m/>
    <m/>
    <m/>
    <m/>
    <m/>
    <m/>
    <e v="#REF!"/>
    <s v="SL28@tidalwaveautospa.com"/>
    <s v="Michael Donnelly"/>
    <x v="3"/>
    <x v="2"/>
  </r>
  <r>
    <s v="Kyle Baker"/>
    <s v="EXP-10012682 "/>
    <n v="6.11"/>
    <d v="2024-03-27T00:00:00"/>
    <x v="8"/>
    <s v="Snacks"/>
    <s v="Water"/>
    <m/>
    <m/>
    <m/>
    <m/>
    <m/>
    <m/>
    <m/>
    <m/>
    <m/>
    <m/>
    <m/>
    <m/>
    <m/>
    <m/>
    <m/>
    <m/>
    <m/>
    <m/>
    <m/>
    <m/>
    <m/>
    <e v="#REF!"/>
    <s v="SL28@tidalwaveautospa.com"/>
    <s v="Michael Donnelly"/>
    <x v="3"/>
    <x v="2"/>
  </r>
  <r>
    <s v="Kyle Baker"/>
    <s v="EXP-10012682 "/>
    <n v="12.02"/>
    <d v="2024-03-28T00:00:00"/>
    <x v="11"/>
    <s v="Parts"/>
    <s v="Fittings"/>
    <m/>
    <m/>
    <m/>
    <m/>
    <m/>
    <m/>
    <m/>
    <m/>
    <m/>
    <m/>
    <m/>
    <m/>
    <m/>
    <m/>
    <m/>
    <m/>
    <m/>
    <m/>
    <m/>
    <m/>
    <m/>
    <e v="#REF!"/>
    <s v="SL28@tidalwaveautospa.com"/>
    <s v="Michael Donnelly"/>
    <x v="3"/>
    <x v="2"/>
  </r>
  <r>
    <s v="Kyle Baker"/>
    <s v="EXP-10012682 "/>
    <n v="138.72999999999999"/>
    <d v="2024-03-29T00:00:00"/>
    <x v="11"/>
    <s v="Wash Maintenance"/>
    <s v="Pit cart"/>
    <m/>
    <m/>
    <m/>
    <m/>
    <m/>
    <m/>
    <m/>
    <m/>
    <m/>
    <m/>
    <m/>
    <m/>
    <m/>
    <m/>
    <m/>
    <m/>
    <m/>
    <m/>
    <m/>
    <m/>
    <m/>
    <e v="#REF!"/>
    <s v="SL28@tidalwaveautospa.com"/>
    <s v="Michael Donnelly"/>
    <x v="3"/>
    <x v="2"/>
  </r>
  <r>
    <s v="Kyle Baker"/>
    <s v="EXP-10012682 "/>
    <n v="96.52"/>
    <d v="2024-03-29T00:00:00"/>
    <x v="0"/>
    <s v="Wash Maintenance"/>
    <s v="5 gallon of dawn"/>
    <m/>
    <m/>
    <m/>
    <m/>
    <m/>
    <m/>
    <m/>
    <m/>
    <m/>
    <m/>
    <m/>
    <m/>
    <m/>
    <m/>
    <m/>
    <m/>
    <m/>
    <m/>
    <m/>
    <m/>
    <m/>
    <e v="#REF!"/>
    <s v="SL28@tidalwaveautospa.com"/>
    <s v="Michael Donnelly"/>
    <x v="3"/>
    <x v="2"/>
  </r>
  <r>
    <s v="Kyle Baker"/>
    <s v="EXP-10012682 "/>
    <n v="58.39"/>
    <d v="2024-04-01T00:00:00"/>
    <x v="0"/>
    <s v="Wash Maintenance"/>
    <s v="Water,vinegar,gloves,bandades.   8 dollars is personal expense"/>
    <m/>
    <m/>
    <m/>
    <m/>
    <m/>
    <m/>
    <m/>
    <m/>
    <m/>
    <m/>
    <m/>
    <m/>
    <m/>
    <m/>
    <m/>
    <m/>
    <m/>
    <m/>
    <m/>
    <m/>
    <m/>
    <e v="#REF!"/>
    <s v="SL28@tidalwaveautospa.com"/>
    <s v="Michael Donnelly"/>
    <x v="3"/>
    <x v="2"/>
  </r>
  <r>
    <s v="Kyle Baker"/>
    <s v="EXP-10012682 "/>
    <n v="37.18"/>
    <d v="2024-04-04T00:00:00"/>
    <x v="11"/>
    <s v="Office Supplies"/>
    <s v="Extra keys. Incase they get locked in bathroom again"/>
    <m/>
    <m/>
    <m/>
    <m/>
    <m/>
    <m/>
    <m/>
    <m/>
    <m/>
    <m/>
    <m/>
    <m/>
    <m/>
    <m/>
    <m/>
    <m/>
    <m/>
    <m/>
    <m/>
    <m/>
    <m/>
    <e v="#REF!"/>
    <s v="SL28@tidalwaveautospa.com"/>
    <s v="Michael Donnelly"/>
    <x v="3"/>
    <x v="2"/>
  </r>
  <r>
    <s v="Kyle Baker"/>
    <s v="EXP-10012682 "/>
    <n v="38.17"/>
    <d v="2024-04-06T00:00:00"/>
    <x v="0"/>
    <s v="Wash Maintenance"/>
    <s v="Water, cleaning supplies"/>
    <m/>
    <m/>
    <m/>
    <m/>
    <m/>
    <m/>
    <m/>
    <m/>
    <m/>
    <m/>
    <m/>
    <m/>
    <m/>
    <m/>
    <m/>
    <m/>
    <m/>
    <m/>
    <m/>
    <m/>
    <m/>
    <e v="#REF!"/>
    <s v="SL28@tidalwaveautospa.com"/>
    <s v="Michael Donnelly"/>
    <x v="3"/>
    <x v="2"/>
  </r>
  <r>
    <s v="Kyle Baker"/>
    <s v="EXP-10012682 "/>
    <n v="28.29"/>
    <d v="2024-04-07T00:00:00"/>
    <x v="11"/>
    <s v="Parts"/>
    <s v="Parts"/>
    <m/>
    <m/>
    <m/>
    <m/>
    <m/>
    <m/>
    <m/>
    <m/>
    <m/>
    <m/>
    <m/>
    <m/>
    <m/>
    <m/>
    <m/>
    <m/>
    <m/>
    <m/>
    <m/>
    <m/>
    <m/>
    <e v="#REF!"/>
    <s v="SL28@tidalwaveautospa.com"/>
    <s v="Michael Donnelly"/>
    <x v="3"/>
    <x v="2"/>
  </r>
  <r>
    <s v="Kyle Baker"/>
    <s v="EXP-10012682 "/>
    <n v="20.6"/>
    <d v="2024-04-07T00:00:00"/>
    <x v="2"/>
    <s v="Wash Maintenance"/>
    <s v="Hydracell pump oil"/>
    <m/>
    <m/>
    <m/>
    <m/>
    <m/>
    <m/>
    <m/>
    <m/>
    <m/>
    <m/>
    <m/>
    <m/>
    <m/>
    <m/>
    <m/>
    <m/>
    <m/>
    <m/>
    <m/>
    <m/>
    <m/>
    <e v="#REF!"/>
    <s v="SL28@tidalwaveautospa.com"/>
    <s v="Michael Donnelly"/>
    <x v="3"/>
    <x v="2"/>
  </r>
  <r>
    <s v="Kyle Baker"/>
    <s v="EXP-10012682 "/>
    <n v="200.61"/>
    <d v="2024-04-07T00:00:00"/>
    <x v="11"/>
    <s v="Small Tools"/>
    <s v="Ryobi power brush"/>
    <m/>
    <m/>
    <m/>
    <m/>
    <m/>
    <m/>
    <m/>
    <m/>
    <m/>
    <m/>
    <m/>
    <m/>
    <m/>
    <m/>
    <m/>
    <m/>
    <m/>
    <m/>
    <m/>
    <m/>
    <m/>
    <e v="#REF!"/>
    <s v="SL28@tidalwaveautospa.com"/>
    <s v="Michael Donnelly"/>
    <x v="3"/>
    <x v="2"/>
  </r>
  <r>
    <s v="Kyle Baker"/>
    <s v="EXP-10012682 "/>
    <n v="14.09"/>
    <d v="2024-04-07T00:00:00"/>
    <x v="0"/>
    <s v="Safety Supplies"/>
    <s v="Gas can"/>
    <m/>
    <m/>
    <m/>
    <m/>
    <m/>
    <m/>
    <m/>
    <m/>
    <m/>
    <m/>
    <m/>
    <m/>
    <m/>
    <m/>
    <m/>
    <m/>
    <m/>
    <m/>
    <m/>
    <m/>
    <m/>
    <e v="#REF!"/>
    <s v="SL28@tidalwaveautospa.com"/>
    <s v="Michael Donnelly"/>
    <x v="3"/>
    <x v="2"/>
  </r>
  <r>
    <s v="Kyle Baker"/>
    <s v="EXP-10012682 "/>
    <n v="197.69"/>
    <d v="2024-04-09T00:00:00"/>
    <x v="0"/>
    <s v="Wash Maintenance"/>
    <s v="Water oil"/>
    <m/>
    <m/>
    <m/>
    <m/>
    <m/>
    <m/>
    <m/>
    <m/>
    <m/>
    <m/>
    <m/>
    <m/>
    <m/>
    <m/>
    <m/>
    <m/>
    <m/>
    <m/>
    <m/>
    <m/>
    <m/>
    <e v="#REF!"/>
    <s v="SL28@tidalwaveautospa.com"/>
    <s v="Michael Donnelly"/>
    <x v="3"/>
    <x v="2"/>
  </r>
  <r>
    <s v="Jessica Peevy"/>
    <s v="EXP-10012688 "/>
    <n v="17.02"/>
    <d v="2024-03-29T00:00:00"/>
    <x v="0"/>
    <s v="Office Supplies"/>
    <s v="Paper towels, mini chain"/>
    <m/>
    <m/>
    <m/>
    <m/>
    <m/>
    <m/>
    <m/>
    <m/>
    <m/>
    <m/>
    <m/>
    <m/>
    <m/>
    <m/>
    <m/>
    <m/>
    <m/>
    <m/>
    <m/>
    <m/>
    <m/>
    <e v="#REF!"/>
    <s v="SL199@tidalwaveautospa.com"/>
    <s v="Ricky Doyle"/>
    <x v="3"/>
    <x v="2"/>
  </r>
  <r>
    <s v="Jessica Peevy"/>
    <s v="EXP-10012688 "/>
    <n v="150"/>
    <d v="2024-04-03T00:00:00"/>
    <x v="6"/>
    <s v="Wash Maintenance"/>
    <s v="Fixes 2 metal signs, drilles trasg cans down and also welding a oart of the track back on tje banana"/>
    <m/>
    <m/>
    <m/>
    <m/>
    <m/>
    <m/>
    <m/>
    <m/>
    <m/>
    <m/>
    <m/>
    <m/>
    <m/>
    <m/>
    <m/>
    <m/>
    <m/>
    <m/>
    <m/>
    <m/>
    <m/>
    <e v="#REF!"/>
    <s v="SL199@tidalwaveautospa.com"/>
    <s v="Ricky Doyle"/>
    <x v="3"/>
    <x v="2"/>
  </r>
  <r>
    <s v="Jessica Peevy"/>
    <s v="EXP-10012688 "/>
    <n v="100.82"/>
    <d v="2024-04-05T00:00:00"/>
    <x v="0"/>
    <s v="Wash Maintenance"/>
    <s v="Storage bins, markers, air freahernwrs"/>
    <m/>
    <m/>
    <m/>
    <m/>
    <m/>
    <m/>
    <m/>
    <m/>
    <m/>
    <m/>
    <m/>
    <m/>
    <m/>
    <m/>
    <m/>
    <m/>
    <m/>
    <m/>
    <m/>
    <m/>
    <m/>
    <e v="#REF!"/>
    <s v="SL199@tidalwaveautospa.com"/>
    <s v="Ricky Doyle"/>
    <x v="3"/>
    <x v="2"/>
  </r>
  <r>
    <s v="Jessica Peevy"/>
    <s v="EXP-10012688 "/>
    <n v="47.52"/>
    <d v="2024-04-08T00:00:00"/>
    <x v="6"/>
    <s v="Small Tools"/>
    <s v="Razor blades, tweezers"/>
    <m/>
    <m/>
    <m/>
    <m/>
    <m/>
    <m/>
    <m/>
    <m/>
    <m/>
    <m/>
    <m/>
    <m/>
    <m/>
    <m/>
    <m/>
    <m/>
    <m/>
    <m/>
    <m/>
    <m/>
    <m/>
    <e v="#REF!"/>
    <s v="SL199@tidalwaveautospa.com"/>
    <s v="Ricky Doyle"/>
    <x v="3"/>
    <x v="2"/>
  </r>
  <r>
    <s v="Janell Campbell"/>
    <s v="EXP-10012725 "/>
    <n v="129.65"/>
    <d v="2024-03-22T00:00:00"/>
    <x v="0"/>
    <s v="Itemized"/>
    <s v="dish wand, mop, clorox,mouse traps, owl,garden flags, flag stands, flowers"/>
    <n v="33.049999999999997"/>
    <s v="Wash Maintenance"/>
    <s v="dish wand, mop, clorox"/>
    <n v="62.91"/>
    <s v="Pest Control/Extermination"/>
    <s v="mouse traps, owl"/>
    <n v="33.69"/>
    <s v="Landscaping"/>
    <s v="garden flags, flag stands, flowers"/>
    <m/>
    <m/>
    <m/>
    <m/>
    <m/>
    <m/>
    <m/>
    <m/>
    <m/>
    <m/>
    <m/>
    <m/>
    <e v="#REF!"/>
    <s v="SL115@tidalwaveautospa.com"/>
    <s v="Ricky Doyle"/>
    <x v="3"/>
    <x v="2"/>
  </r>
  <r>
    <s v="Janell Campbell"/>
    <s v="EXP-10012725 "/>
    <n v="115.98"/>
    <d v="2024-03-25T00:00:00"/>
    <x v="0"/>
    <s v="Itemized"/>
    <s v="hand cleaners, super glue,gloves,hand cleaners, super glue"/>
    <n v="5.98"/>
    <s v="Wash Maintenance"/>
    <s v="hand cleaners, super glue"/>
    <n v="13.99"/>
    <s v="Safety Supplies"/>
    <s v="gloves"/>
    <n v="96.01"/>
    <s v="Small Tools"/>
    <s v="hand cleaners, super glue"/>
    <m/>
    <m/>
    <m/>
    <m/>
    <m/>
    <m/>
    <m/>
    <m/>
    <m/>
    <m/>
    <m/>
    <m/>
    <e v="#REF!"/>
    <s v="SL115@tidalwaveautospa.com"/>
    <s v="Ricky Doyle"/>
    <x v="3"/>
    <x v="2"/>
  </r>
  <r>
    <s v="Janell Campbell"/>
    <s v="EXP-10012725 "/>
    <n v="14.21"/>
    <d v="2024-03-29T00:00:00"/>
    <x v="25"/>
    <s v="Parts"/>
    <s v="Fix leak"/>
    <m/>
    <m/>
    <m/>
    <m/>
    <m/>
    <m/>
    <m/>
    <m/>
    <m/>
    <m/>
    <m/>
    <m/>
    <m/>
    <m/>
    <m/>
    <m/>
    <m/>
    <m/>
    <m/>
    <m/>
    <m/>
    <e v="#REF!"/>
    <s v="SL115@tidalwaveautospa.com"/>
    <s v="Ricky Doyle"/>
    <x v="3"/>
    <x v="2"/>
  </r>
  <r>
    <s v="Janell Campbell"/>
    <s v="EXP-10012725 "/>
    <n v="38.630000000000003"/>
    <d v="2024-04-10T00:00:00"/>
    <x v="0"/>
    <s v="Wash Maintenance"/>
    <s v="Supplies"/>
    <m/>
    <m/>
    <m/>
    <m/>
    <m/>
    <m/>
    <m/>
    <m/>
    <m/>
    <m/>
    <m/>
    <m/>
    <m/>
    <m/>
    <m/>
    <m/>
    <m/>
    <m/>
    <m/>
    <m/>
    <m/>
    <e v="#REF!"/>
    <s v="SL115@tidalwaveautospa.com"/>
    <s v="Ricky Doyle"/>
    <x v="3"/>
    <x v="2"/>
  </r>
  <r>
    <s v="Janell Campbell"/>
    <s v="EXP-10012725 "/>
    <n v="16.41"/>
    <d v="2024-04-11T00:00:00"/>
    <x v="6"/>
    <s v="Wash Maintenance"/>
    <s v="Scrubber replacements- cant get to actual invoice"/>
    <m/>
    <m/>
    <m/>
    <m/>
    <m/>
    <m/>
    <m/>
    <m/>
    <m/>
    <m/>
    <m/>
    <m/>
    <m/>
    <m/>
    <m/>
    <m/>
    <m/>
    <m/>
    <m/>
    <m/>
    <m/>
    <e v="#REF!"/>
    <s v="SL115@tidalwaveautospa.com"/>
    <s v="Ricky Doyle"/>
    <x v="3"/>
    <x v="2"/>
  </r>
  <r>
    <s v="Danielle Carroll"/>
    <s v="EXP-10012698 "/>
    <n v="119.32"/>
    <d v="2024-04-10T00:00:00"/>
    <x v="0"/>
    <s v="Wash Maintenance"/>
    <s v="Prep poles replacements, garden shears, glade plug in"/>
    <m/>
    <m/>
    <m/>
    <m/>
    <m/>
    <m/>
    <m/>
    <m/>
    <m/>
    <m/>
    <m/>
    <m/>
    <m/>
    <m/>
    <m/>
    <m/>
    <m/>
    <m/>
    <m/>
    <m/>
    <m/>
    <e v="#REF!"/>
    <s v="SL117@tidalwaveautospa.com"/>
    <s v="Ricky Doyle"/>
    <x v="3"/>
    <x v="2"/>
  </r>
  <r>
    <s v="William Wilson"/>
    <s v="EXP-10012711 "/>
    <n v="165.07"/>
    <d v="2024-04-05T00:00:00"/>
    <x v="35"/>
    <s v="Wash Maintenance"/>
    <s v="Storage containers,cleaning supplies"/>
    <m/>
    <m/>
    <m/>
    <m/>
    <m/>
    <m/>
    <m/>
    <m/>
    <m/>
    <m/>
    <m/>
    <m/>
    <m/>
    <m/>
    <m/>
    <m/>
    <m/>
    <m/>
    <m/>
    <m/>
    <m/>
    <e v="#REF!"/>
    <s v=""/>
    <s v=""/>
    <x v="3"/>
    <x v="2"/>
  </r>
  <r>
    <s v="William Wilson"/>
    <s v="EXP-10012711 "/>
    <n v="15.87"/>
    <d v="2024-04-13T00:00:00"/>
    <x v="23"/>
    <s v="Wash Maintenance"/>
    <s v="Cleaning supplies"/>
    <m/>
    <m/>
    <m/>
    <m/>
    <m/>
    <m/>
    <m/>
    <m/>
    <m/>
    <m/>
    <m/>
    <m/>
    <m/>
    <m/>
    <m/>
    <m/>
    <m/>
    <m/>
    <m/>
    <m/>
    <m/>
    <e v="#REF!"/>
    <s v=""/>
    <s v=""/>
    <x v="3"/>
    <x v="2"/>
  </r>
  <r>
    <s v="William Wilson"/>
    <s v="EXP-10012711 "/>
    <n v="135.51"/>
    <d v="2024-04-14T00:00:00"/>
    <x v="0"/>
    <s v="Wash Maintenance"/>
    <s v="Cleaning supplies"/>
    <m/>
    <m/>
    <m/>
    <m/>
    <m/>
    <m/>
    <m/>
    <m/>
    <m/>
    <m/>
    <m/>
    <m/>
    <m/>
    <m/>
    <m/>
    <m/>
    <m/>
    <m/>
    <m/>
    <m/>
    <m/>
    <e v="#REF!"/>
    <s v=""/>
    <s v=""/>
    <x v="3"/>
    <x v="2"/>
  </r>
  <r>
    <s v="Frankie Tadlock"/>
    <s v="EXP-10012666 "/>
    <n v="66.22"/>
    <d v="2024-04-03T00:00:00"/>
    <x v="1"/>
    <s v="Parts"/>
    <s v="Float Valve for HP tank"/>
    <m/>
    <m/>
    <m/>
    <m/>
    <m/>
    <m/>
    <m/>
    <m/>
    <m/>
    <m/>
    <m/>
    <m/>
    <m/>
    <m/>
    <m/>
    <m/>
    <m/>
    <m/>
    <m/>
    <m/>
    <m/>
    <e v="#REF!"/>
    <s v="SL209@tidalwaveautospa.com"/>
    <s v="Wesley Kurtz"/>
    <x v="3"/>
    <x v="2"/>
  </r>
  <r>
    <s v="Kaleigh Welch"/>
    <s v="EXP-10012687 "/>
    <n v="36.21"/>
    <d v="2024-04-02T00:00:00"/>
    <x v="0"/>
    <s v="Wash Maintenance"/>
    <s v="Clenaing gloves, magic erasers, lime away, cleaner"/>
    <m/>
    <m/>
    <m/>
    <m/>
    <m/>
    <m/>
    <m/>
    <m/>
    <m/>
    <m/>
    <m/>
    <m/>
    <m/>
    <m/>
    <m/>
    <m/>
    <m/>
    <m/>
    <m/>
    <m/>
    <m/>
    <e v="#REF!"/>
    <s v="SL251@tidalwaveautospa.com"/>
    <s v="Jeff Mathis"/>
    <x v="3"/>
    <x v="2"/>
  </r>
  <r>
    <s v="Matthew Rust"/>
    <s v="EXP-10012736 "/>
    <n v="1400"/>
    <d v="2024-02-27T00:00:00"/>
    <x v="6"/>
    <s v="Pit Pumping"/>
    <s v="scoped out clog in outside pit"/>
    <m/>
    <m/>
    <m/>
    <m/>
    <m/>
    <m/>
    <m/>
    <m/>
    <m/>
    <m/>
    <m/>
    <m/>
    <m/>
    <m/>
    <m/>
    <m/>
    <m/>
    <m/>
    <m/>
    <m/>
    <m/>
    <e v="#REF!"/>
    <s v="SL99@tidalwaveautospa.com"/>
    <s v="Joe Chavez"/>
    <x v="3"/>
    <x v="2"/>
  </r>
  <r>
    <s v="Matthew Rust"/>
    <s v="EXP-10012736 "/>
    <n v="68.63"/>
    <d v="2024-02-28T00:00:00"/>
    <x v="0"/>
    <s v="Wash Maintenance"/>
    <s v="Supplies hoses and towels"/>
    <m/>
    <m/>
    <m/>
    <m/>
    <m/>
    <m/>
    <m/>
    <m/>
    <m/>
    <m/>
    <m/>
    <m/>
    <m/>
    <m/>
    <m/>
    <m/>
    <m/>
    <m/>
    <m/>
    <m/>
    <m/>
    <e v="#REF!"/>
    <s v="SL99@tidalwaveautospa.com"/>
    <s v="Joe Chavez"/>
    <x v="3"/>
    <x v="2"/>
  </r>
  <r>
    <s v="Matthew Rust"/>
    <s v="EXP-10012736 "/>
    <n v="29.74"/>
    <d v="2024-03-14T00:00:00"/>
    <x v="6"/>
    <s v="Parts"/>
    <s v="Parts to fix backroom leak"/>
    <m/>
    <m/>
    <m/>
    <m/>
    <m/>
    <m/>
    <m/>
    <m/>
    <m/>
    <m/>
    <m/>
    <m/>
    <m/>
    <m/>
    <m/>
    <m/>
    <m/>
    <m/>
    <m/>
    <m/>
    <m/>
    <e v="#REF!"/>
    <s v="SL99@tidalwaveautospa.com"/>
    <s v="Joe Chavez"/>
    <x v="3"/>
    <x v="2"/>
  </r>
  <r>
    <s v="Travis Weigart"/>
    <s v="EXP-10012728 "/>
    <n v="55.08"/>
    <d v="2024-04-08T00:00:00"/>
    <x v="0"/>
    <s v="Wash Maintenance"/>
    <s v="Grease and water. Not sure how to split"/>
    <m/>
    <m/>
    <m/>
    <m/>
    <m/>
    <m/>
    <m/>
    <m/>
    <m/>
    <m/>
    <m/>
    <m/>
    <m/>
    <m/>
    <m/>
    <m/>
    <m/>
    <m/>
    <m/>
    <m/>
    <m/>
    <e v="#REF!"/>
    <s v=""/>
    <s v=""/>
    <x v="3"/>
    <x v="2"/>
  </r>
  <r>
    <s v="James Stomieroski"/>
    <s v="EXP-10012719 "/>
    <n v="9.51"/>
    <d v="2024-04-11T00:00:00"/>
    <x v="0"/>
    <s v="Wash Maintenance"/>
    <s v="Vinegar to clean windows"/>
    <m/>
    <m/>
    <m/>
    <m/>
    <m/>
    <m/>
    <m/>
    <m/>
    <m/>
    <m/>
    <m/>
    <m/>
    <m/>
    <m/>
    <m/>
    <m/>
    <m/>
    <m/>
    <m/>
    <m/>
    <m/>
    <e v="#REF!"/>
    <s v="SL221@tidalwaveautospa.com"/>
    <s v="Joe Chavez"/>
    <x v="3"/>
    <x v="2"/>
  </r>
  <r>
    <s v="James Stomieroski"/>
    <s v="EXP-10012719 "/>
    <n v="18.04"/>
    <d v="2024-04-11T00:00:00"/>
    <x v="0"/>
    <s v="Wash Maintenance"/>
    <s v="brilliant pads and white erasers to clean stainless steel and walls with"/>
    <m/>
    <m/>
    <m/>
    <m/>
    <m/>
    <m/>
    <m/>
    <m/>
    <m/>
    <m/>
    <m/>
    <m/>
    <m/>
    <m/>
    <m/>
    <m/>
    <m/>
    <m/>
    <m/>
    <m/>
    <m/>
    <e v="#REF!"/>
    <s v="SL221@tidalwaveautospa.com"/>
    <s v="Joe Chavez"/>
    <x v="3"/>
    <x v="2"/>
  </r>
  <r>
    <s v="James Stomieroski"/>
    <s v="EXP-10012719 "/>
    <n v="7.08"/>
    <d v="2024-04-12T00:00:00"/>
    <x v="25"/>
    <s v="Parts"/>
    <s v="bought nuts and bolts to fix MCC door"/>
    <m/>
    <m/>
    <m/>
    <m/>
    <m/>
    <m/>
    <m/>
    <m/>
    <m/>
    <m/>
    <m/>
    <m/>
    <m/>
    <m/>
    <m/>
    <m/>
    <m/>
    <m/>
    <m/>
    <m/>
    <m/>
    <e v="#REF!"/>
    <s v="SL221@tidalwaveautospa.com"/>
    <s v="Joe Chavez"/>
    <x v="3"/>
    <x v="2"/>
  </r>
  <r>
    <s v="Sabrena Alexander"/>
    <s v="EXP-10012702 "/>
    <n v="4.24"/>
    <d v="2024-04-05T00:00:00"/>
    <x v="13"/>
    <s v="Office Supplies"/>
    <s v="Key copy"/>
    <m/>
    <m/>
    <m/>
    <m/>
    <m/>
    <m/>
    <m/>
    <m/>
    <m/>
    <m/>
    <m/>
    <m/>
    <m/>
    <m/>
    <m/>
    <m/>
    <m/>
    <m/>
    <m/>
    <m/>
    <m/>
    <e v="#REF!"/>
    <s v=""/>
    <s v=""/>
    <x v="3"/>
    <x v="2"/>
  </r>
  <r>
    <s v="Sabrena Alexander"/>
    <s v="EXP-10012702 "/>
    <n v="10.76"/>
    <d v="2024-04-05T00:00:00"/>
    <x v="10"/>
    <s v="Office Supplies"/>
    <s v="Hand soaps for bathroom"/>
    <m/>
    <m/>
    <m/>
    <m/>
    <m/>
    <m/>
    <m/>
    <m/>
    <m/>
    <m/>
    <m/>
    <m/>
    <m/>
    <m/>
    <m/>
    <m/>
    <m/>
    <m/>
    <m/>
    <m/>
    <m/>
    <e v="#REF!"/>
    <s v=""/>
    <s v=""/>
    <x v="3"/>
    <x v="2"/>
  </r>
  <r>
    <s v="Sabrena Alexander"/>
    <s v="EXP-10012702 "/>
    <n v="24.78"/>
    <d v="2024-04-05T00:00:00"/>
    <x v="6"/>
    <s v="Wash Maintenance"/>
    <s v="Zip ties, extension cord"/>
    <m/>
    <m/>
    <m/>
    <m/>
    <m/>
    <m/>
    <m/>
    <m/>
    <m/>
    <m/>
    <m/>
    <m/>
    <m/>
    <m/>
    <m/>
    <m/>
    <m/>
    <m/>
    <m/>
    <m/>
    <m/>
    <e v="#REF!"/>
    <s v=""/>
    <s v=""/>
    <x v="3"/>
    <x v="2"/>
  </r>
  <r>
    <s v="Sabrena Alexander"/>
    <s v="EXP-10012702 "/>
    <n v="128.6"/>
    <d v="2024-04-05T00:00:00"/>
    <x v="0"/>
    <s v="Wash Maintenance"/>
    <s v="Towel buckets"/>
    <m/>
    <m/>
    <m/>
    <m/>
    <m/>
    <m/>
    <m/>
    <m/>
    <m/>
    <m/>
    <m/>
    <m/>
    <m/>
    <m/>
    <m/>
    <m/>
    <m/>
    <m/>
    <m/>
    <m/>
    <m/>
    <e v="#REF!"/>
    <s v=""/>
    <s v=""/>
    <x v="3"/>
    <x v="2"/>
  </r>
  <r>
    <s v="Sabrena Alexander"/>
    <s v="EXP-10012702 "/>
    <n v="218.39"/>
    <d v="2024-04-05T00:00:00"/>
    <x v="0"/>
    <s v="Wash Maintenance"/>
    <s v="TP, Dawn, Vinegar, Detergent"/>
    <m/>
    <m/>
    <m/>
    <m/>
    <m/>
    <m/>
    <m/>
    <m/>
    <m/>
    <m/>
    <m/>
    <m/>
    <m/>
    <m/>
    <m/>
    <m/>
    <m/>
    <m/>
    <m/>
    <m/>
    <m/>
    <e v="#REF!"/>
    <s v=""/>
    <s v=""/>
    <x v="3"/>
    <x v="2"/>
  </r>
  <r>
    <s v="Sabrena Alexander"/>
    <s v="EXP-10012702 "/>
    <n v="310.88"/>
    <d v="2024-04-10T00:00:00"/>
    <x v="0"/>
    <s v="Wash Maintenance"/>
    <s v="C3 cleanser"/>
    <m/>
    <m/>
    <m/>
    <m/>
    <m/>
    <m/>
    <m/>
    <m/>
    <m/>
    <m/>
    <m/>
    <m/>
    <m/>
    <m/>
    <m/>
    <m/>
    <m/>
    <m/>
    <m/>
    <m/>
    <m/>
    <e v="#REF!"/>
    <s v=""/>
    <s v=""/>
    <x v="3"/>
    <x v="2"/>
  </r>
  <r>
    <s v="Joshua Smith"/>
    <s v="EXP-10012707 "/>
    <n v="39.619999999999997"/>
    <d v="2024-04-09T00:00:00"/>
    <x v="11"/>
    <s v="Parts"/>
    <s v="hose for my power pack"/>
    <m/>
    <m/>
    <m/>
    <m/>
    <m/>
    <m/>
    <m/>
    <m/>
    <m/>
    <m/>
    <m/>
    <m/>
    <m/>
    <m/>
    <m/>
    <m/>
    <m/>
    <m/>
    <m/>
    <m/>
    <m/>
    <e v="#REF!"/>
    <s v="SL100@tidalwaveautospa.com"/>
    <s v="Joe Chavez"/>
    <x v="3"/>
    <x v="2"/>
  </r>
  <r>
    <s v="Joshua Smith"/>
    <s v="EXP-10012707 "/>
    <n v="121.86"/>
    <d v="2024-04-09T00:00:00"/>
    <x v="11"/>
    <s v="Parts"/>
    <s v="quick connects"/>
    <m/>
    <m/>
    <m/>
    <m/>
    <m/>
    <m/>
    <m/>
    <m/>
    <m/>
    <m/>
    <m/>
    <m/>
    <m/>
    <m/>
    <m/>
    <m/>
    <m/>
    <m/>
    <m/>
    <m/>
    <m/>
    <e v="#REF!"/>
    <s v="SL100@tidalwaveautospa.com"/>
    <s v="Joe Chavez"/>
    <x v="3"/>
    <x v="2"/>
  </r>
  <r>
    <s v="Joshua Smith"/>
    <s v="EXP-10012707 "/>
    <n v="94.28"/>
    <d v="2024-04-11T00:00:00"/>
    <x v="11"/>
    <s v="Wash Maintenance"/>
    <s v="pressure washer 16 foot to reach the top of the walls"/>
    <m/>
    <m/>
    <m/>
    <m/>
    <m/>
    <m/>
    <m/>
    <m/>
    <m/>
    <m/>
    <m/>
    <m/>
    <m/>
    <m/>
    <m/>
    <m/>
    <m/>
    <m/>
    <m/>
    <m/>
    <m/>
    <e v="#REF!"/>
    <s v="SL100@tidalwaveautospa.com"/>
    <s v="Joe Chavez"/>
    <x v="3"/>
    <x v="2"/>
  </r>
  <r>
    <s v="Joshua Smith"/>
    <s v="EXP-10012707 "/>
    <n v="211.9"/>
    <d v="2024-04-12T00:00:00"/>
    <x v="21"/>
    <s v="Employee Incentives - Other"/>
    <s v="gift card for ASL for getting our Google reviews up had a contest going on this month"/>
    <m/>
    <m/>
    <m/>
    <m/>
    <m/>
    <m/>
    <m/>
    <m/>
    <m/>
    <m/>
    <m/>
    <m/>
    <m/>
    <m/>
    <m/>
    <m/>
    <m/>
    <m/>
    <m/>
    <m/>
    <m/>
    <e v="#REF!"/>
    <s v="SL100@tidalwaveautospa.com"/>
    <s v="Joe Chavez"/>
    <x v="3"/>
    <x v="2"/>
  </r>
  <r>
    <s v="Joshua Smith"/>
    <s v="EXP-10012707 "/>
    <n v="181.17"/>
    <d v="2024-04-13T00:00:00"/>
    <x v="11"/>
    <s v="Wash Maintenance"/>
    <s v="trash can lids"/>
    <m/>
    <m/>
    <m/>
    <m/>
    <m/>
    <m/>
    <m/>
    <m/>
    <m/>
    <m/>
    <m/>
    <m/>
    <m/>
    <m/>
    <m/>
    <m/>
    <m/>
    <m/>
    <m/>
    <m/>
    <m/>
    <e v="#REF!"/>
    <s v="SL100@tidalwaveautospa.com"/>
    <s v="Joe Chavez"/>
    <x v="3"/>
    <x v="2"/>
  </r>
  <r>
    <s v="Charles Hayes"/>
    <s v="EXP-10012683 "/>
    <n v="45.2"/>
    <d v="2024-03-15T00:00:00"/>
    <x v="0"/>
    <s v="Office Furniture"/>
    <s v="White board/ shelves/ vinegar"/>
    <m/>
    <m/>
    <m/>
    <m/>
    <m/>
    <m/>
    <m/>
    <m/>
    <m/>
    <m/>
    <m/>
    <m/>
    <m/>
    <m/>
    <m/>
    <m/>
    <m/>
    <m/>
    <m/>
    <m/>
    <m/>
    <e v="#REF!"/>
    <s v="SL363@tidalwaveautospa.com"/>
    <s v="Andrew Stephens"/>
    <x v="3"/>
    <x v="2"/>
  </r>
  <r>
    <s v="Charles Hayes"/>
    <s v="EXP-10012683 "/>
    <n v="10.8"/>
    <d v="2024-03-16T00:00:00"/>
    <x v="0"/>
    <s v="Wash Maintenance"/>
    <s v="Wall Cleaner"/>
    <m/>
    <m/>
    <m/>
    <m/>
    <m/>
    <m/>
    <m/>
    <m/>
    <m/>
    <m/>
    <m/>
    <m/>
    <m/>
    <m/>
    <m/>
    <m/>
    <m/>
    <m/>
    <m/>
    <m/>
    <m/>
    <e v="#REF!"/>
    <s v="SL363@tidalwaveautospa.com"/>
    <s v="Andrew Stephens"/>
    <x v="3"/>
    <x v="2"/>
  </r>
  <r>
    <s v="Charles Hayes"/>
    <s v="EXP-10012683 "/>
    <n v="18.899999999999999"/>
    <d v="2024-03-22T00:00:00"/>
    <x v="6"/>
    <s v="Wash Maintenance"/>
    <s v="Anti Freeze"/>
    <m/>
    <m/>
    <m/>
    <m/>
    <m/>
    <m/>
    <m/>
    <m/>
    <m/>
    <m/>
    <m/>
    <m/>
    <m/>
    <m/>
    <m/>
    <m/>
    <m/>
    <m/>
    <m/>
    <m/>
    <m/>
    <e v="#REF!"/>
    <s v="SL363@tidalwaveautospa.com"/>
    <s v="Andrew Stephens"/>
    <x v="3"/>
    <x v="2"/>
  </r>
  <r>
    <s v="Charles Hayes"/>
    <s v="EXP-10012683 "/>
    <n v="83.04"/>
    <d v="2024-03-28T00:00:00"/>
    <x v="8"/>
    <s v="Itemized"/>
    <s v="Printer Ink/ Incentive gift card"/>
    <n v="29"/>
    <s v="Employee Incentives - Other"/>
    <s v="gift card"/>
    <n v="54.040000000000006"/>
    <s v="Office Supplies"/>
    <s v="ink"/>
    <m/>
    <m/>
    <m/>
    <m/>
    <m/>
    <m/>
    <m/>
    <m/>
    <m/>
    <m/>
    <m/>
    <m/>
    <m/>
    <m/>
    <m/>
    <e v="#REF!"/>
    <s v="SL363@tidalwaveautospa.com"/>
    <s v="Andrew Stephens"/>
    <x v="3"/>
    <x v="2"/>
  </r>
  <r>
    <s v="Charles Hayes"/>
    <s v="EXP-10012683 "/>
    <n v="64.55"/>
    <d v="2024-03-29T00:00:00"/>
    <x v="2"/>
    <s v="Parts"/>
    <s v="Gauge Valve"/>
    <m/>
    <m/>
    <m/>
    <m/>
    <m/>
    <m/>
    <m/>
    <m/>
    <m/>
    <m/>
    <m/>
    <m/>
    <m/>
    <m/>
    <m/>
    <m/>
    <m/>
    <m/>
    <m/>
    <m/>
    <m/>
    <e v="#REF!"/>
    <s v="SL363@tidalwaveautospa.com"/>
    <s v="Andrew Stephens"/>
    <x v="3"/>
    <x v="2"/>
  </r>
  <r>
    <s v="Charles Hayes"/>
    <s v="EXP-10012683 "/>
    <n v="64.55"/>
    <d v="2024-04-02T00:00:00"/>
    <x v="2"/>
    <s v="Parts"/>
    <s v="Pressure Valve"/>
    <m/>
    <m/>
    <m/>
    <m/>
    <m/>
    <m/>
    <m/>
    <m/>
    <m/>
    <m/>
    <m/>
    <m/>
    <m/>
    <m/>
    <m/>
    <m/>
    <m/>
    <m/>
    <m/>
    <m/>
    <m/>
    <e v="#REF!"/>
    <s v="SL363@tidalwaveautospa.com"/>
    <s v="Andrew Stephens"/>
    <x v="3"/>
    <x v="2"/>
  </r>
  <r>
    <s v="Charles Hayes"/>
    <s v="EXP-10012683 "/>
    <n v="20.45"/>
    <d v="2024-04-04T00:00:00"/>
    <x v="0"/>
    <s v="Office Supplies"/>
    <s v="Water/ Paper Towel"/>
    <m/>
    <m/>
    <m/>
    <m/>
    <m/>
    <m/>
    <m/>
    <m/>
    <m/>
    <m/>
    <m/>
    <m/>
    <m/>
    <m/>
    <m/>
    <m/>
    <m/>
    <m/>
    <m/>
    <m/>
    <m/>
    <e v="#REF!"/>
    <s v="SL363@tidalwaveautospa.com"/>
    <s v="Andrew Stephens"/>
    <x v="3"/>
    <x v="2"/>
  </r>
  <r>
    <s v="Charles Hayes"/>
    <s v="EXP-10012683 "/>
    <n v="80.87"/>
    <d v="2024-04-05T00:00:00"/>
    <x v="0"/>
    <s v="Wash Maintenance"/>
    <s v="Bulk Soap and VInegear"/>
    <m/>
    <m/>
    <m/>
    <m/>
    <m/>
    <m/>
    <m/>
    <m/>
    <m/>
    <m/>
    <m/>
    <m/>
    <m/>
    <m/>
    <m/>
    <m/>
    <m/>
    <m/>
    <m/>
    <m/>
    <m/>
    <e v="#REF!"/>
    <s v="SL363@tidalwaveautospa.com"/>
    <s v="Andrew Stephens"/>
    <x v="3"/>
    <x v="2"/>
  </r>
  <r>
    <s v="Charles Hayes"/>
    <s v="EXP-10012683 "/>
    <n v="167.49"/>
    <d v="2024-04-06T00:00:00"/>
    <x v="0"/>
    <s v="Wash Maintenance"/>
    <s v="Water Softner"/>
    <m/>
    <m/>
    <m/>
    <m/>
    <m/>
    <m/>
    <m/>
    <m/>
    <m/>
    <m/>
    <m/>
    <m/>
    <m/>
    <m/>
    <m/>
    <m/>
    <m/>
    <m/>
    <m/>
    <m/>
    <m/>
    <e v="#REF!"/>
    <s v="SL363@tidalwaveautospa.com"/>
    <s v="Andrew Stephens"/>
    <x v="3"/>
    <x v="2"/>
  </r>
  <r>
    <s v="Charles Hayes"/>
    <s v="EXP-10012683 "/>
    <n v="25.93"/>
    <d v="2024-04-07T00:00:00"/>
    <x v="0"/>
    <s v="Wash Maintenance"/>
    <s v="Cleaner"/>
    <m/>
    <m/>
    <m/>
    <m/>
    <m/>
    <m/>
    <m/>
    <m/>
    <m/>
    <m/>
    <m/>
    <m/>
    <m/>
    <m/>
    <m/>
    <m/>
    <m/>
    <m/>
    <m/>
    <m/>
    <m/>
    <e v="#REF!"/>
    <s v="SL363@tidalwaveautospa.com"/>
    <s v="Andrew Stephens"/>
    <x v="3"/>
    <x v="2"/>
  </r>
  <r>
    <s v="Rebecca McCallum-Cameron"/>
    <s v="EXP-10012782 "/>
    <n v="499.7"/>
    <d v="2024-03-22T00:00:00"/>
    <x v="4"/>
    <s v="Car Wash"/>
    <s v="Annual plans weren't redeemable. Scan code included signed up so could utilize plan. Corporate and drb had no solution."/>
    <m/>
    <m/>
    <m/>
    <m/>
    <m/>
    <m/>
    <m/>
    <m/>
    <m/>
    <m/>
    <m/>
    <m/>
    <m/>
    <m/>
    <m/>
    <m/>
    <m/>
    <m/>
    <m/>
    <m/>
    <m/>
    <e v="#REF!"/>
    <s v="SL266@tidalwaveautospa.com"/>
    <s v="Derek Schillinger"/>
    <x v="3"/>
    <x v="2"/>
  </r>
  <r>
    <s v="Rebecca McCallum-Cameron"/>
    <s v="EXP-10012782 "/>
    <n v="12.48"/>
    <d v="2024-03-26T00:00:00"/>
    <x v="6"/>
    <s v="Wash Maintenance"/>
    <s v="can't find receipt just pay for because don't rememeber either"/>
    <m/>
    <m/>
    <m/>
    <m/>
    <m/>
    <m/>
    <m/>
    <m/>
    <m/>
    <m/>
    <m/>
    <m/>
    <m/>
    <m/>
    <m/>
    <m/>
    <m/>
    <m/>
    <m/>
    <m/>
    <m/>
    <e v="#REF!"/>
    <s v="SL266@tidalwaveautospa.com"/>
    <s v="Derek Schillinger"/>
    <x v="3"/>
    <x v="2"/>
  </r>
  <r>
    <s v="Rebecca McCallum-Cameron"/>
    <s v="EXP-10012782 "/>
    <n v="10.59"/>
    <d v="2024-04-05T00:00:00"/>
    <x v="22"/>
    <s v="Small Tools"/>
    <s v="Tip cleaner for Undercarriage"/>
    <m/>
    <m/>
    <m/>
    <m/>
    <m/>
    <m/>
    <m/>
    <m/>
    <m/>
    <m/>
    <m/>
    <m/>
    <m/>
    <m/>
    <m/>
    <m/>
    <m/>
    <m/>
    <m/>
    <m/>
    <m/>
    <e v="#REF!"/>
    <s v="SL266@tidalwaveautospa.com"/>
    <s v="Derek Schillinger"/>
    <x v="3"/>
    <x v="2"/>
  </r>
  <r>
    <s v="Rebecca McCallum-Cameron"/>
    <s v="EXP-10012782 "/>
    <n v="349.7"/>
    <d v="2024-04-06T00:00:00"/>
    <x v="39"/>
    <s v="Car Wash"/>
    <s v="Employee did switch arm. And charged to wrong person. Then when went to sign up under right customer would not activate annual. Drb of no help. Had to terminate and set up brand new account."/>
    <m/>
    <m/>
    <m/>
    <m/>
    <m/>
    <m/>
    <m/>
    <m/>
    <m/>
    <m/>
    <m/>
    <m/>
    <m/>
    <m/>
    <m/>
    <m/>
    <m/>
    <m/>
    <m/>
    <m/>
    <m/>
    <e v="#REF!"/>
    <s v="SL266@tidalwaveautospa.com"/>
    <s v="Derek Schillinger"/>
    <x v="3"/>
    <x v="2"/>
  </r>
  <r>
    <s v="Rebecca McCallum-Cameron"/>
    <s v="EXP-10012782 "/>
    <n v="449.7"/>
    <d v="2024-04-10T00:00:00"/>
    <x v="39"/>
    <s v="Car Wash"/>
    <s v="Another annual online that wouldn't redeem"/>
    <m/>
    <m/>
    <m/>
    <m/>
    <m/>
    <m/>
    <m/>
    <m/>
    <m/>
    <m/>
    <m/>
    <m/>
    <m/>
    <m/>
    <m/>
    <m/>
    <m/>
    <m/>
    <m/>
    <m/>
    <m/>
    <e v="#REF!"/>
    <s v="SL266@tidalwaveautospa.com"/>
    <s v="Derek Schillinger"/>
    <x v="3"/>
    <x v="2"/>
  </r>
  <r>
    <s v="Rebecca McCallum-Cameron"/>
    <s v="EXP-10012782 "/>
    <n v="40.22"/>
    <d v="2024-04-11T00:00:00"/>
    <x v="1"/>
    <s v="Parts"/>
    <s v="New inline strainer broke"/>
    <m/>
    <m/>
    <m/>
    <m/>
    <m/>
    <m/>
    <m/>
    <m/>
    <m/>
    <m/>
    <m/>
    <m/>
    <m/>
    <m/>
    <m/>
    <m/>
    <m/>
    <m/>
    <m/>
    <m/>
    <m/>
    <e v="#REF!"/>
    <s v="SL266@tidalwaveautospa.com"/>
    <s v="Derek Schillinger"/>
    <x v="3"/>
    <x v="2"/>
  </r>
  <r>
    <s v="Rebecca McCallum-Cameron"/>
    <s v="EXP-10012782 "/>
    <n v="99.62"/>
    <d v="2024-04-15T00:00:00"/>
    <x v="37"/>
    <s v="Office Supplies"/>
    <s v="Walkie talkie and headsets to help with que constantly being off"/>
    <m/>
    <m/>
    <m/>
    <m/>
    <m/>
    <m/>
    <m/>
    <m/>
    <m/>
    <m/>
    <m/>
    <m/>
    <m/>
    <m/>
    <m/>
    <m/>
    <m/>
    <m/>
    <m/>
    <m/>
    <m/>
    <e v="#REF!"/>
    <s v="SL266@tidalwaveautospa.com"/>
    <s v="Derek Schillinger"/>
    <x v="3"/>
    <x v="2"/>
  </r>
  <r>
    <s v="James Bentley"/>
    <s v="EXP-10012834 "/>
    <n v="265.61"/>
    <d v="2024-04-02T00:00:00"/>
    <x v="1"/>
    <s v="Parts"/>
    <s v="air regulator"/>
    <m/>
    <m/>
    <m/>
    <m/>
    <m/>
    <m/>
    <m/>
    <m/>
    <m/>
    <m/>
    <m/>
    <m/>
    <m/>
    <m/>
    <m/>
    <m/>
    <m/>
    <m/>
    <m/>
    <m/>
    <m/>
    <e v="#REF!"/>
    <s v="SL222@tidalwaveautospa.com"/>
    <s v="Ricky Doyle"/>
    <x v="3"/>
    <x v="2"/>
  </r>
  <r>
    <s v="Rodney Davis"/>
    <s v="EXP-10012714 "/>
    <n v="50.15"/>
    <d v="2024-03-21T00:00:00"/>
    <x v="0"/>
    <s v="Wash Maintenance"/>
    <s v="Concrete Cleaner"/>
    <m/>
    <m/>
    <m/>
    <m/>
    <m/>
    <m/>
    <m/>
    <m/>
    <m/>
    <m/>
    <m/>
    <m/>
    <m/>
    <m/>
    <m/>
    <m/>
    <m/>
    <m/>
    <m/>
    <m/>
    <m/>
    <e v="#REF!"/>
    <s v="SL83@tidalwaveautospa.com"/>
    <s v="Michael Dodge"/>
    <x v="3"/>
    <x v="2"/>
  </r>
  <r>
    <s v="Rodney Davis"/>
    <s v="EXP-10012714 "/>
    <n v="75.84"/>
    <d v="2024-03-23T00:00:00"/>
    <x v="0"/>
    <s v="Wash Maintenance"/>
    <s v="Supplies for wash"/>
    <m/>
    <m/>
    <m/>
    <m/>
    <m/>
    <m/>
    <m/>
    <m/>
    <m/>
    <m/>
    <m/>
    <m/>
    <m/>
    <m/>
    <m/>
    <m/>
    <m/>
    <m/>
    <m/>
    <m/>
    <m/>
    <e v="#REF!"/>
    <s v="SL83@tidalwaveautospa.com"/>
    <s v="Michael Dodge"/>
    <x v="3"/>
    <x v="2"/>
  </r>
  <r>
    <s v="Rodney Davis"/>
    <s v="EXP-10012714 "/>
    <n v="194.29"/>
    <d v="2024-03-27T00:00:00"/>
    <x v="0"/>
    <s v="Wash Maintenance"/>
    <s v="Dolly for trash cans"/>
    <m/>
    <m/>
    <m/>
    <m/>
    <m/>
    <m/>
    <m/>
    <m/>
    <m/>
    <m/>
    <m/>
    <m/>
    <m/>
    <m/>
    <m/>
    <m/>
    <m/>
    <m/>
    <m/>
    <m/>
    <m/>
    <e v="#REF!"/>
    <s v="SL83@tidalwaveautospa.com"/>
    <s v="Michael Dodge"/>
    <x v="3"/>
    <x v="2"/>
  </r>
  <r>
    <s v="Rodney Davis"/>
    <s v="EXP-10012714 "/>
    <n v="68.3"/>
    <d v="2024-03-28T00:00:00"/>
    <x v="0"/>
    <s v="Wash Maintenance"/>
    <s v="Concrete cleaner"/>
    <m/>
    <m/>
    <m/>
    <m/>
    <m/>
    <m/>
    <m/>
    <m/>
    <m/>
    <m/>
    <m/>
    <m/>
    <m/>
    <m/>
    <m/>
    <m/>
    <m/>
    <m/>
    <m/>
    <m/>
    <m/>
    <e v="#REF!"/>
    <s v="SL83@tidalwaveautospa.com"/>
    <s v="Michael Dodge"/>
    <x v="3"/>
    <x v="2"/>
  </r>
  <r>
    <s v="Rodney Davis"/>
    <s v="EXP-10012714 "/>
    <n v="40.44"/>
    <d v="2024-04-02T00:00:00"/>
    <x v="0"/>
    <s v="Wash Maintenance"/>
    <s v="Laundry Detergent"/>
    <m/>
    <m/>
    <m/>
    <m/>
    <m/>
    <m/>
    <m/>
    <m/>
    <m/>
    <m/>
    <m/>
    <m/>
    <m/>
    <m/>
    <m/>
    <m/>
    <m/>
    <m/>
    <m/>
    <m/>
    <m/>
    <e v="#REF!"/>
    <s v="SL83@tidalwaveautospa.com"/>
    <s v="Michael Dodge"/>
    <x v="3"/>
    <x v="2"/>
  </r>
  <r>
    <s v="Rodney Davis"/>
    <s v="EXP-10012714 "/>
    <n v="43.7"/>
    <d v="2024-04-05T00:00:00"/>
    <x v="11"/>
    <s v="Small Tools"/>
    <s v="Tools for wash"/>
    <m/>
    <m/>
    <m/>
    <m/>
    <m/>
    <m/>
    <m/>
    <m/>
    <m/>
    <m/>
    <m/>
    <m/>
    <m/>
    <m/>
    <m/>
    <m/>
    <m/>
    <m/>
    <m/>
    <m/>
    <m/>
    <e v="#REF!"/>
    <s v="SL83@tidalwaveautospa.com"/>
    <s v="Michael Dodge"/>
    <x v="3"/>
    <x v="2"/>
  </r>
  <r>
    <s v="Rodney Davis"/>
    <s v="EXP-10012714 "/>
    <n v="10.53"/>
    <d v="2024-04-07T00:00:00"/>
    <x v="2"/>
    <s v="Parts"/>
    <s v="Supplies for repairs"/>
    <m/>
    <m/>
    <m/>
    <m/>
    <m/>
    <m/>
    <m/>
    <m/>
    <m/>
    <m/>
    <m/>
    <m/>
    <m/>
    <m/>
    <m/>
    <m/>
    <m/>
    <m/>
    <m/>
    <m/>
    <m/>
    <e v="#REF!"/>
    <s v="SL83@tidalwaveautospa.com"/>
    <s v="Michael Dodge"/>
    <x v="3"/>
    <x v="2"/>
  </r>
  <r>
    <s v="Rodney Davis"/>
    <s v="EXP-10012714 "/>
    <n v="34.04"/>
    <d v="2024-04-11T00:00:00"/>
    <x v="0"/>
    <s v="Wash Maintenance"/>
    <s v="Laundry Detergent for Towels"/>
    <m/>
    <m/>
    <m/>
    <m/>
    <m/>
    <m/>
    <m/>
    <m/>
    <m/>
    <m/>
    <m/>
    <m/>
    <m/>
    <m/>
    <m/>
    <m/>
    <m/>
    <m/>
    <m/>
    <m/>
    <m/>
    <e v="#REF!"/>
    <s v="SL83@tidalwaveautospa.com"/>
    <s v="Michael Dodge"/>
    <x v="3"/>
    <x v="2"/>
  </r>
  <r>
    <s v="Rodney Davis"/>
    <s v="EXP-10012714 "/>
    <n v="96.06"/>
    <d v="2024-04-12T00:00:00"/>
    <x v="0"/>
    <s v="Safety Supplies"/>
    <s v="Gloves for wash"/>
    <m/>
    <m/>
    <m/>
    <m/>
    <m/>
    <m/>
    <m/>
    <m/>
    <m/>
    <m/>
    <m/>
    <m/>
    <m/>
    <m/>
    <m/>
    <m/>
    <m/>
    <m/>
    <m/>
    <m/>
    <m/>
    <e v="#REF!"/>
    <s v="SL83@tidalwaveautospa.com"/>
    <s v="Michael Dodge"/>
    <x v="3"/>
    <x v="2"/>
  </r>
  <r>
    <s v="Clayton Gibson"/>
    <s v="EXP-10012801 "/>
    <n v="32.369999999999997"/>
    <d v="2024-04-14T00:00:00"/>
    <x v="0"/>
    <s v="Miscellaneous Expense - Non-SL"/>
    <s v="purchased this by accident with my company card instead of my personal card"/>
    <m/>
    <m/>
    <m/>
    <m/>
    <m/>
    <m/>
    <m/>
    <m/>
    <m/>
    <m/>
    <m/>
    <m/>
    <m/>
    <m/>
    <m/>
    <m/>
    <m/>
    <m/>
    <m/>
    <m/>
    <m/>
    <e v="#REF!"/>
    <s v="clayton.gibson@tidalwaveautospa.com"/>
    <s v="Coty Stevens"/>
    <x v="3"/>
    <x v="2"/>
  </r>
  <r>
    <s v="Patrick Swain"/>
    <s v="EXP-10012773 "/>
    <n v="72.11"/>
    <d v="2024-03-25T00:00:00"/>
    <x v="0"/>
    <s v="Wash Maintenance"/>
    <s v="gloves, tire cleaning brushes"/>
    <m/>
    <m/>
    <m/>
    <m/>
    <m/>
    <m/>
    <m/>
    <m/>
    <m/>
    <m/>
    <m/>
    <m/>
    <m/>
    <m/>
    <m/>
    <m/>
    <m/>
    <m/>
    <m/>
    <m/>
    <m/>
    <e v="#REF!"/>
    <s v="SL256@tidalwaveautospa.com"/>
    <s v="Cory Cummings"/>
    <x v="3"/>
    <x v="2"/>
  </r>
  <r>
    <s v="Patrick Swain"/>
    <s v="EXP-10012773 "/>
    <n v="34.729999999999997"/>
    <d v="2024-04-04T00:00:00"/>
    <x v="8"/>
    <s v="Snacks"/>
    <s v="bottle water"/>
    <m/>
    <m/>
    <m/>
    <m/>
    <m/>
    <m/>
    <m/>
    <m/>
    <m/>
    <m/>
    <m/>
    <m/>
    <m/>
    <m/>
    <m/>
    <m/>
    <m/>
    <m/>
    <m/>
    <m/>
    <m/>
    <e v="#REF!"/>
    <s v="SL256@tidalwaveautospa.com"/>
    <s v="Cory Cummings"/>
    <x v="3"/>
    <x v="2"/>
  </r>
  <r>
    <s v="Patrick Swain"/>
    <s v="EXP-10012773 "/>
    <n v="143.01"/>
    <d v="2024-04-10T00:00:00"/>
    <x v="0"/>
    <s v="Wash Maintenance"/>
    <s v="cleaning supplies for bathroom"/>
    <m/>
    <m/>
    <m/>
    <m/>
    <m/>
    <m/>
    <m/>
    <m/>
    <m/>
    <m/>
    <m/>
    <m/>
    <m/>
    <m/>
    <m/>
    <m/>
    <m/>
    <m/>
    <m/>
    <m/>
    <m/>
    <e v="#REF!"/>
    <s v="SL256@tidalwaveautospa.com"/>
    <s v="Cory Cummings"/>
    <x v="3"/>
    <x v="2"/>
  </r>
  <r>
    <s v="Patrick Swain"/>
    <s v="EXP-10012773 "/>
    <n v="49.47"/>
    <d v="2024-04-15T00:00:00"/>
    <x v="0"/>
    <s v="Safety Supplies"/>
    <s v="disposable gloves"/>
    <m/>
    <m/>
    <m/>
    <m/>
    <m/>
    <m/>
    <m/>
    <m/>
    <m/>
    <m/>
    <m/>
    <m/>
    <m/>
    <m/>
    <m/>
    <m/>
    <m/>
    <m/>
    <m/>
    <m/>
    <m/>
    <e v="#REF!"/>
    <s v="SL256@tidalwaveautospa.com"/>
    <s v="Cory Cummings"/>
    <x v="3"/>
    <x v="2"/>
  </r>
  <r>
    <s v="Patrick Swain"/>
    <s v="EXP-10012773 "/>
    <n v="32.590000000000003"/>
    <d v="2024-04-15T00:00:00"/>
    <x v="22"/>
    <s v="Parts"/>
    <s v="fitting for hydraulic hose"/>
    <m/>
    <m/>
    <m/>
    <m/>
    <m/>
    <m/>
    <m/>
    <m/>
    <m/>
    <m/>
    <m/>
    <m/>
    <m/>
    <m/>
    <m/>
    <m/>
    <m/>
    <m/>
    <m/>
    <m/>
    <m/>
    <e v="#REF!"/>
    <s v="SL256@tidalwaveautospa.com"/>
    <s v="Cory Cummings"/>
    <x v="3"/>
    <x v="2"/>
  </r>
  <r>
    <s v="Steven Kyriazis"/>
    <s v="EXP-10012793 "/>
    <n v="43.27"/>
    <d v="2024-04-08T00:00:00"/>
    <x v="0"/>
    <s v="Wash Maintenance"/>
    <s v="Cleaning supplies"/>
    <m/>
    <m/>
    <m/>
    <m/>
    <m/>
    <m/>
    <m/>
    <m/>
    <m/>
    <m/>
    <m/>
    <m/>
    <m/>
    <m/>
    <m/>
    <m/>
    <m/>
    <m/>
    <m/>
    <m/>
    <m/>
    <e v="#REF!"/>
    <s v="steve.kyriazis@tidalwaveautospa.com"/>
    <s v="Bruce Maxwell"/>
    <x v="3"/>
    <x v="2"/>
  </r>
  <r>
    <s v="Nicholas Huck"/>
    <s v="EXP-10012677 "/>
    <n v="80.069999999999993"/>
    <d v="2024-04-04T00:00:00"/>
    <x v="0"/>
    <s v="Wash Maintenance"/>
    <s v="Prep Buckets"/>
    <m/>
    <m/>
    <m/>
    <m/>
    <m/>
    <m/>
    <m/>
    <m/>
    <m/>
    <m/>
    <m/>
    <m/>
    <m/>
    <m/>
    <m/>
    <m/>
    <m/>
    <m/>
    <m/>
    <m/>
    <m/>
    <e v="#REF!"/>
    <s v="SL47@tidalwaveautospa.com"/>
    <s v="Derek Schillinger"/>
    <x v="3"/>
    <x v="2"/>
  </r>
  <r>
    <s v="Nicholas Huck"/>
    <s v="EXP-10012677 "/>
    <n v="7.23"/>
    <d v="2024-04-05T00:00:00"/>
    <x v="22"/>
    <s v="Parts"/>
    <s v="Bolts and fasteners"/>
    <m/>
    <m/>
    <m/>
    <m/>
    <m/>
    <m/>
    <m/>
    <m/>
    <m/>
    <m/>
    <m/>
    <m/>
    <m/>
    <m/>
    <m/>
    <m/>
    <m/>
    <m/>
    <m/>
    <m/>
    <m/>
    <e v="#REF!"/>
    <s v="SL47@tidalwaveautospa.com"/>
    <s v="Derek Schillinger"/>
    <x v="3"/>
    <x v="2"/>
  </r>
  <r>
    <s v="Brandon Zarecor"/>
    <s v="EXP-10012744 "/>
    <n v="133.13"/>
    <d v="2024-03-21T00:00:00"/>
    <x v="2"/>
    <s v="Wash Maintenance"/>
    <s v="hose for prep guns and grease"/>
    <m/>
    <m/>
    <m/>
    <m/>
    <m/>
    <m/>
    <m/>
    <m/>
    <m/>
    <m/>
    <m/>
    <m/>
    <m/>
    <m/>
    <m/>
    <m/>
    <m/>
    <m/>
    <m/>
    <m/>
    <m/>
    <e v="#REF!"/>
    <s v="SL252@tidalwaveautospa.com"/>
    <s v="Derek Schillinger"/>
    <x v="3"/>
    <x v="2"/>
  </r>
  <r>
    <s v="Brandon Zarecor"/>
    <s v="EXP-10012744 "/>
    <n v="9.73"/>
    <d v="2024-04-01T00:00:00"/>
    <x v="1"/>
    <s v="Parts"/>
    <s v="drain valve"/>
    <m/>
    <m/>
    <m/>
    <m/>
    <m/>
    <m/>
    <m/>
    <m/>
    <m/>
    <m/>
    <m/>
    <m/>
    <m/>
    <m/>
    <m/>
    <m/>
    <m/>
    <m/>
    <m/>
    <m/>
    <m/>
    <e v="#REF!"/>
    <s v="SL252@tidalwaveautospa.com"/>
    <s v="Derek Schillinger"/>
    <x v="3"/>
    <x v="2"/>
  </r>
  <r>
    <s v="Brandon Zarecor"/>
    <s v="EXP-10012744 "/>
    <n v="127.74"/>
    <d v="2024-04-08T00:00:00"/>
    <x v="0"/>
    <s v="Wash Maintenance"/>
    <s v="prep buckets"/>
    <m/>
    <m/>
    <m/>
    <m/>
    <m/>
    <m/>
    <m/>
    <m/>
    <m/>
    <m/>
    <m/>
    <m/>
    <m/>
    <m/>
    <m/>
    <m/>
    <m/>
    <m/>
    <m/>
    <m/>
    <m/>
    <e v="#REF!"/>
    <s v="SL252@tidalwaveautospa.com"/>
    <s v="Derek Schillinger"/>
    <x v="3"/>
    <x v="2"/>
  </r>
  <r>
    <s v="Rick Thornton"/>
    <s v="EXP-10012757 "/>
    <n v="21.61"/>
    <d v="2024-03-25T00:00:00"/>
    <x v="6"/>
    <s v="Wash Maintenance"/>
    <s v="Cleaning supply"/>
    <m/>
    <m/>
    <m/>
    <m/>
    <m/>
    <m/>
    <m/>
    <m/>
    <m/>
    <m/>
    <m/>
    <m/>
    <m/>
    <m/>
    <m/>
    <m/>
    <m/>
    <m/>
    <m/>
    <m/>
    <m/>
    <e v="#REF!"/>
    <s v="SL68@tidalwaveautospa.com"/>
    <s v="Derek Schillinger"/>
    <x v="3"/>
    <x v="2"/>
  </r>
  <r>
    <s v="Rick Thornton"/>
    <s v="EXP-10012757 "/>
    <n v="141.99"/>
    <d v="2024-04-01T00:00:00"/>
    <x v="6"/>
    <s v="Wash Maintenance"/>
    <s v="Cleaning materials/ water"/>
    <m/>
    <m/>
    <m/>
    <m/>
    <m/>
    <m/>
    <m/>
    <m/>
    <m/>
    <m/>
    <m/>
    <m/>
    <m/>
    <m/>
    <m/>
    <m/>
    <m/>
    <m/>
    <m/>
    <m/>
    <m/>
    <e v="#REF!"/>
    <s v="SL68@tidalwaveautospa.com"/>
    <s v="Derek Schillinger"/>
    <x v="3"/>
    <x v="2"/>
  </r>
  <r>
    <s v="Rick Thornton"/>
    <s v="EXP-10012757 "/>
    <n v="8.1199999999999992"/>
    <d v="2024-04-06T00:00:00"/>
    <x v="6"/>
    <s v="Wash Maintenance"/>
    <s v="Cleaning"/>
    <m/>
    <m/>
    <m/>
    <m/>
    <m/>
    <m/>
    <m/>
    <m/>
    <m/>
    <m/>
    <m/>
    <m/>
    <m/>
    <m/>
    <m/>
    <m/>
    <m/>
    <m/>
    <m/>
    <m/>
    <m/>
    <e v="#REF!"/>
    <s v="SL68@tidalwaveautospa.com"/>
    <s v="Derek Schillinger"/>
    <x v="3"/>
    <x v="2"/>
  </r>
  <r>
    <s v="Douglas Chaloupek"/>
    <s v="EXP-10012521 "/>
    <n v="765"/>
    <d v="2024-04-11T00:00:00"/>
    <x v="1"/>
    <s v="Parts"/>
    <s v="Part for Buff n Shine. Will be credited back as it is under warranty"/>
    <m/>
    <m/>
    <m/>
    <m/>
    <m/>
    <m/>
    <m/>
    <m/>
    <m/>
    <m/>
    <m/>
    <m/>
    <m/>
    <m/>
    <m/>
    <m/>
    <m/>
    <m/>
    <m/>
    <m/>
    <m/>
    <e v="#REF!"/>
    <s v="SL226@tidalwaveautospa.com"/>
    <s v="Michael Dodge"/>
    <x v="3"/>
    <x v="2"/>
  </r>
  <r>
    <s v="CARL WOESSNER"/>
    <s v="EXP-10012699 "/>
    <n v="63.59"/>
    <d v="2024-04-12T00:00:00"/>
    <x v="2"/>
    <s v="Small Tools"/>
    <s v="extractor set"/>
    <m/>
    <m/>
    <m/>
    <m/>
    <m/>
    <m/>
    <m/>
    <m/>
    <m/>
    <m/>
    <m/>
    <m/>
    <m/>
    <m/>
    <m/>
    <m/>
    <m/>
    <m/>
    <m/>
    <m/>
    <m/>
    <e v="#REF!"/>
    <s v="carl.woessner@tidalwaveautospa.com"/>
    <s v="Joe Chavez"/>
    <x v="3"/>
    <x v="2"/>
  </r>
  <r>
    <s v="Gary Amos"/>
    <s v="EXP-10010371 "/>
    <n v="41.31"/>
    <d v="2023-12-29T00:00:00"/>
    <x v="37"/>
    <s v="Postage"/>
    <s v="Laptop"/>
    <m/>
    <m/>
    <m/>
    <m/>
    <m/>
    <m/>
    <m/>
    <m/>
    <m/>
    <m/>
    <m/>
    <m/>
    <m/>
    <m/>
    <m/>
    <m/>
    <m/>
    <m/>
    <m/>
    <m/>
    <m/>
    <e v="#REF!"/>
    <s v=""/>
    <s v=""/>
    <x v="3"/>
    <x v="2"/>
  </r>
  <r>
    <s v="Christopher Waters"/>
    <s v="EXP-10012730 "/>
    <n v="58.05"/>
    <d v="2024-04-02T00:00:00"/>
    <x v="0"/>
    <s v="Wash Maintenance"/>
    <s v="Hose"/>
    <m/>
    <m/>
    <m/>
    <m/>
    <m/>
    <m/>
    <m/>
    <m/>
    <m/>
    <m/>
    <m/>
    <m/>
    <m/>
    <m/>
    <m/>
    <m/>
    <m/>
    <m/>
    <m/>
    <m/>
    <m/>
    <e v="#REF!"/>
    <s v=""/>
    <s v=""/>
    <x v="3"/>
    <x v="2"/>
  </r>
  <r>
    <s v="Christopher Waters"/>
    <s v="EXP-10012730 "/>
    <n v="60.83"/>
    <d v="2024-04-06T00:00:00"/>
    <x v="0"/>
    <s v="Wash Maintenance"/>
    <s v="Dish Buddy"/>
    <m/>
    <m/>
    <m/>
    <m/>
    <m/>
    <m/>
    <m/>
    <m/>
    <m/>
    <m/>
    <m/>
    <m/>
    <m/>
    <m/>
    <m/>
    <m/>
    <m/>
    <m/>
    <m/>
    <m/>
    <m/>
    <e v="#REF!"/>
    <s v=""/>
    <s v=""/>
    <x v="3"/>
    <x v="2"/>
  </r>
  <r>
    <s v="Christopher Waters"/>
    <s v="EXP-10012730 "/>
    <n v="228.89"/>
    <d v="2024-04-06T00:00:00"/>
    <x v="0"/>
    <s v="Equipment"/>
    <s v="Water heater. Eye wash"/>
    <m/>
    <m/>
    <m/>
    <m/>
    <m/>
    <m/>
    <m/>
    <m/>
    <m/>
    <m/>
    <m/>
    <m/>
    <m/>
    <m/>
    <m/>
    <m/>
    <m/>
    <m/>
    <m/>
    <m/>
    <m/>
    <e v="#REF!"/>
    <s v=""/>
    <s v=""/>
    <x v="3"/>
    <x v="2"/>
  </r>
  <r>
    <s v="Christopher Waters"/>
    <s v="EXP-10012730 "/>
    <n v="30.88"/>
    <d v="2024-04-10T00:00:00"/>
    <x v="0"/>
    <s v="Wash Maintenance"/>
    <s v="Degreaser"/>
    <m/>
    <m/>
    <m/>
    <m/>
    <m/>
    <m/>
    <m/>
    <m/>
    <m/>
    <m/>
    <m/>
    <m/>
    <m/>
    <m/>
    <m/>
    <m/>
    <m/>
    <m/>
    <m/>
    <m/>
    <m/>
    <e v="#REF!"/>
    <s v=""/>
    <s v=""/>
    <x v="3"/>
    <x v="2"/>
  </r>
  <r>
    <s v="Christopher Waters"/>
    <s v="EXP-10012730 "/>
    <n v="48.67"/>
    <d v="2024-04-11T00:00:00"/>
    <x v="0"/>
    <s v="Small Tools"/>
    <s v="Bolt cutters"/>
    <m/>
    <m/>
    <m/>
    <m/>
    <m/>
    <m/>
    <m/>
    <m/>
    <m/>
    <m/>
    <m/>
    <m/>
    <m/>
    <m/>
    <m/>
    <m/>
    <m/>
    <m/>
    <m/>
    <m/>
    <m/>
    <e v="#REF!"/>
    <s v=""/>
    <s v=""/>
    <x v="3"/>
    <x v="2"/>
  </r>
  <r>
    <s v="Justin Nix"/>
    <s v="EXP-10012740 "/>
    <n v="12"/>
    <d v="2024-04-12T00:00:00"/>
    <x v="39"/>
    <s v="Professional Fees"/>
    <s v="Dev domain for the sandbox/test tenant"/>
    <m/>
    <m/>
    <m/>
    <m/>
    <m/>
    <m/>
    <m/>
    <m/>
    <m/>
    <m/>
    <m/>
    <m/>
    <m/>
    <m/>
    <m/>
    <m/>
    <m/>
    <m/>
    <m/>
    <m/>
    <m/>
    <e v="#REF!"/>
    <s v="justin.nix@twavelead.com"/>
    <s v="Moran Mcgraw"/>
    <x v="3"/>
    <x v="2"/>
  </r>
  <r>
    <s v="NICOLA MARIANI"/>
    <s v="EXP-10012727 "/>
    <n v="28.06"/>
    <d v="2024-03-22T00:00:00"/>
    <x v="0"/>
    <s v="Small Tools"/>
    <s v="Tool and bolts"/>
    <m/>
    <m/>
    <m/>
    <m/>
    <m/>
    <m/>
    <m/>
    <m/>
    <m/>
    <m/>
    <m/>
    <m/>
    <m/>
    <m/>
    <m/>
    <m/>
    <m/>
    <m/>
    <m/>
    <m/>
    <m/>
    <e v="#REF!"/>
    <s v="SL219@tidalwaveautospa.com"/>
    <s v="Steven Kyriazis"/>
    <x v="3"/>
    <x v="2"/>
  </r>
  <r>
    <s v="NICOLA MARIANI"/>
    <s v="EXP-10012727 "/>
    <n v="20.3"/>
    <d v="2024-03-28T00:00:00"/>
    <x v="43"/>
    <s v="Tolls"/>
    <s v="Toll"/>
    <m/>
    <m/>
    <m/>
    <m/>
    <m/>
    <m/>
    <m/>
    <m/>
    <m/>
    <m/>
    <m/>
    <m/>
    <m/>
    <m/>
    <m/>
    <m/>
    <m/>
    <m/>
    <m/>
    <m/>
    <m/>
    <e v="#REF!"/>
    <s v="SL219@tidalwaveautospa.com"/>
    <s v="Steven Kyriazis"/>
    <x v="3"/>
    <x v="2"/>
  </r>
  <r>
    <s v="NICOLA MARIANI"/>
    <s v="EXP-10012727 "/>
    <n v="107.81"/>
    <d v="2024-04-02T00:00:00"/>
    <x v="0"/>
    <s v="Wash Maintenance"/>
    <s v="Detergent/ tool/ bungie cords"/>
    <m/>
    <m/>
    <m/>
    <m/>
    <m/>
    <m/>
    <m/>
    <m/>
    <m/>
    <m/>
    <m/>
    <m/>
    <m/>
    <m/>
    <m/>
    <m/>
    <m/>
    <m/>
    <m/>
    <m/>
    <m/>
    <e v="#REF!"/>
    <s v="SL219@tidalwaveautospa.com"/>
    <s v="Steven Kyriazis"/>
    <x v="3"/>
    <x v="2"/>
  </r>
  <r>
    <s v="NICOLA MARIANI"/>
    <s v="EXP-10012727 "/>
    <n v="303.75"/>
    <d v="2024-04-05T00:00:00"/>
    <x v="0"/>
    <s v="Wash Maintenance"/>
    <s v="Ink/ clorox for reclaim tank"/>
    <m/>
    <m/>
    <m/>
    <m/>
    <m/>
    <m/>
    <m/>
    <m/>
    <m/>
    <m/>
    <m/>
    <m/>
    <m/>
    <m/>
    <m/>
    <m/>
    <m/>
    <m/>
    <m/>
    <m/>
    <m/>
    <e v="#REF!"/>
    <s v="SL219@tidalwaveautospa.com"/>
    <s v="Steven Kyriazis"/>
    <x v="3"/>
    <x v="2"/>
  </r>
  <r>
    <s v="NICOLA MARIANI"/>
    <s v="EXP-10012727 "/>
    <n v="105.93"/>
    <d v="2024-04-05T00:00:00"/>
    <x v="46"/>
    <s v="Advertising &amp; Promotion"/>
    <s v="Marketing"/>
    <m/>
    <m/>
    <m/>
    <m/>
    <m/>
    <m/>
    <m/>
    <m/>
    <m/>
    <m/>
    <m/>
    <m/>
    <m/>
    <m/>
    <m/>
    <m/>
    <m/>
    <m/>
    <m/>
    <m/>
    <m/>
    <e v="#REF!"/>
    <s v="SL219@tidalwaveautospa.com"/>
    <s v="Steven Kyriazis"/>
    <x v="3"/>
    <x v="2"/>
  </r>
  <r>
    <s v="NICOLA MARIANI"/>
    <s v="EXP-10012727 "/>
    <n v="10"/>
    <d v="2024-04-05T00:00:00"/>
    <x v="46"/>
    <s v="Advertising &amp; Promotion"/>
    <s v="Marketing"/>
    <m/>
    <m/>
    <m/>
    <m/>
    <m/>
    <m/>
    <m/>
    <m/>
    <m/>
    <m/>
    <m/>
    <m/>
    <m/>
    <m/>
    <m/>
    <m/>
    <m/>
    <m/>
    <m/>
    <m/>
    <m/>
    <e v="#REF!"/>
    <s v="SL219@tidalwaveautospa.com"/>
    <s v="Steven Kyriazis"/>
    <x v="3"/>
    <x v="2"/>
  </r>
  <r>
    <s v="NICOLA MARIANI"/>
    <s v="EXP-10012727 "/>
    <n v="82.8"/>
    <d v="2024-04-12T00:00:00"/>
    <x v="0"/>
    <s v="Wash Maintenance"/>
    <s v="Power wash hose"/>
    <m/>
    <m/>
    <m/>
    <m/>
    <m/>
    <m/>
    <m/>
    <m/>
    <m/>
    <m/>
    <m/>
    <m/>
    <m/>
    <m/>
    <m/>
    <m/>
    <m/>
    <m/>
    <m/>
    <m/>
    <m/>
    <e v="#REF!"/>
    <s v="SL219@tidalwaveautospa.com"/>
    <s v="Steven Kyriazis"/>
    <x v="3"/>
    <x v="2"/>
  </r>
  <r>
    <s v="NICOLA MARIANI"/>
    <s v="EXP-10012727 "/>
    <n v="89.75"/>
    <d v="2024-04-13T00:00:00"/>
    <x v="0"/>
    <s v="Wash Maintenance"/>
    <s v="Poles for scrub brushes"/>
    <m/>
    <m/>
    <m/>
    <m/>
    <m/>
    <m/>
    <m/>
    <m/>
    <m/>
    <m/>
    <m/>
    <m/>
    <m/>
    <m/>
    <m/>
    <m/>
    <m/>
    <m/>
    <m/>
    <m/>
    <m/>
    <e v="#REF!"/>
    <s v="SL219@tidalwaveautospa.com"/>
    <s v="Steven Kyriazis"/>
    <x v="3"/>
    <x v="2"/>
  </r>
  <r>
    <s v="John Nutbrown"/>
    <s v="EXP-10012747 "/>
    <n v="18.68"/>
    <d v="2024-03-19T00:00:00"/>
    <x v="1"/>
    <s v="Parts"/>
    <s v="SharkBite tee for tire shine"/>
    <m/>
    <m/>
    <m/>
    <m/>
    <m/>
    <m/>
    <m/>
    <m/>
    <m/>
    <m/>
    <m/>
    <m/>
    <m/>
    <m/>
    <m/>
    <m/>
    <m/>
    <m/>
    <m/>
    <m/>
    <m/>
    <e v="#REF!"/>
    <s v="SL60@tidalwaveautospa.com"/>
    <s v="Cory Cummings"/>
    <x v="3"/>
    <x v="2"/>
  </r>
  <r>
    <s v="John Nutbrown"/>
    <s v="EXP-10012747 "/>
    <n v="102.23"/>
    <d v="2024-03-19T00:00:00"/>
    <x v="0"/>
    <s v="Wash Maintenance"/>
    <s v="dawn and toilet paper"/>
    <m/>
    <m/>
    <m/>
    <m/>
    <m/>
    <m/>
    <m/>
    <m/>
    <m/>
    <m/>
    <m/>
    <m/>
    <m/>
    <m/>
    <m/>
    <m/>
    <m/>
    <m/>
    <m/>
    <m/>
    <m/>
    <e v="#REF!"/>
    <s v="SL60@tidalwaveautospa.com"/>
    <s v="Cory Cummings"/>
    <x v="3"/>
    <x v="2"/>
  </r>
  <r>
    <s v="John Nutbrown"/>
    <s v="EXP-10012747 "/>
    <n v="75"/>
    <d v="2024-03-21T00:00:00"/>
    <x v="45"/>
    <s v="Wash Maintenance"/>
    <s v="laundry expense when washing machine was down getting towels washed"/>
    <m/>
    <m/>
    <m/>
    <m/>
    <m/>
    <m/>
    <m/>
    <m/>
    <m/>
    <m/>
    <m/>
    <m/>
    <m/>
    <m/>
    <m/>
    <m/>
    <m/>
    <m/>
    <m/>
    <m/>
    <m/>
    <e v="#REF!"/>
    <s v="SL60@tidalwaveautospa.com"/>
    <s v="Cory Cummings"/>
    <x v="3"/>
    <x v="2"/>
  </r>
  <r>
    <s v="John Nutbrown"/>
    <s v="EXP-10012747 "/>
    <n v="41.71"/>
    <d v="2024-03-21T00:00:00"/>
    <x v="1"/>
    <s v="Parts"/>
    <s v="3/8-in t"/>
    <m/>
    <m/>
    <m/>
    <m/>
    <m/>
    <m/>
    <m/>
    <m/>
    <m/>
    <m/>
    <m/>
    <m/>
    <m/>
    <m/>
    <m/>
    <m/>
    <m/>
    <m/>
    <m/>
    <m/>
    <m/>
    <e v="#REF!"/>
    <s v="SL60@tidalwaveautospa.com"/>
    <s v="Cory Cummings"/>
    <x v="3"/>
    <x v="2"/>
  </r>
  <r>
    <s v="John Nutbrown"/>
    <s v="EXP-10012747 "/>
    <n v="82.43"/>
    <d v="2024-03-23T00:00:00"/>
    <x v="0"/>
    <s v="Wash Maintenance"/>
    <s v="trash cans"/>
    <m/>
    <m/>
    <m/>
    <m/>
    <m/>
    <m/>
    <m/>
    <m/>
    <m/>
    <m/>
    <m/>
    <m/>
    <m/>
    <m/>
    <m/>
    <m/>
    <m/>
    <m/>
    <m/>
    <m/>
    <m/>
    <e v="#REF!"/>
    <s v="SL60@tidalwaveautospa.com"/>
    <s v="Cory Cummings"/>
    <x v="3"/>
    <x v="2"/>
  </r>
  <r>
    <s v="John Nutbrown"/>
    <s v="EXP-10012747 "/>
    <n v="32.39"/>
    <d v="2024-03-27T00:00:00"/>
    <x v="0"/>
    <s v="Wash Maintenance"/>
    <s v="trash can"/>
    <m/>
    <m/>
    <m/>
    <m/>
    <m/>
    <m/>
    <m/>
    <m/>
    <m/>
    <m/>
    <m/>
    <m/>
    <m/>
    <m/>
    <m/>
    <m/>
    <m/>
    <m/>
    <m/>
    <m/>
    <m/>
    <e v="#REF!"/>
    <s v="SL60@tidalwaveautospa.com"/>
    <s v="Cory Cummings"/>
    <x v="3"/>
    <x v="2"/>
  </r>
  <r>
    <s v="John Nutbrown"/>
    <s v="EXP-10012747 "/>
    <n v="5.5"/>
    <d v="2024-03-27T00:00:00"/>
    <x v="0"/>
    <s v="Small Tools"/>
    <s v="sticker scrapers"/>
    <m/>
    <m/>
    <m/>
    <m/>
    <m/>
    <m/>
    <m/>
    <m/>
    <m/>
    <m/>
    <m/>
    <m/>
    <m/>
    <m/>
    <m/>
    <m/>
    <m/>
    <m/>
    <m/>
    <m/>
    <m/>
    <e v="#REF!"/>
    <s v="SL60@tidalwaveautospa.com"/>
    <s v="Cory Cummings"/>
    <x v="3"/>
    <x v="2"/>
  </r>
  <r>
    <s v="John Nutbrown"/>
    <s v="EXP-10012747 "/>
    <n v="50.88"/>
    <d v="2024-03-30T00:00:00"/>
    <x v="0"/>
    <s v="Employee Incentives - Other"/>
    <s v="gift card for ratio contest"/>
    <m/>
    <m/>
    <m/>
    <m/>
    <m/>
    <m/>
    <m/>
    <m/>
    <m/>
    <m/>
    <m/>
    <m/>
    <m/>
    <m/>
    <m/>
    <m/>
    <m/>
    <m/>
    <m/>
    <m/>
    <m/>
    <e v="#REF!"/>
    <s v="SL60@tidalwaveautospa.com"/>
    <s v="Cory Cummings"/>
    <x v="3"/>
    <x v="2"/>
  </r>
  <r>
    <s v="John Nutbrown"/>
    <s v="EXP-10012747 "/>
    <n v="12.72"/>
    <d v="2024-04-02T00:00:00"/>
    <x v="9"/>
    <s v="Snacks"/>
    <s v="bottled water"/>
    <m/>
    <m/>
    <m/>
    <m/>
    <m/>
    <m/>
    <m/>
    <m/>
    <m/>
    <m/>
    <m/>
    <m/>
    <m/>
    <m/>
    <m/>
    <m/>
    <m/>
    <m/>
    <m/>
    <m/>
    <m/>
    <e v="#REF!"/>
    <s v="SL60@tidalwaveautospa.com"/>
    <s v="Cory Cummings"/>
    <x v="3"/>
    <x v="2"/>
  </r>
  <r>
    <s v="John Nutbrown"/>
    <s v="EXP-10012747 "/>
    <n v="218.9"/>
    <d v="2024-04-02T00:00:00"/>
    <x v="22"/>
    <s v="Small Tools"/>
    <s v="ladder"/>
    <m/>
    <m/>
    <m/>
    <m/>
    <m/>
    <m/>
    <m/>
    <m/>
    <m/>
    <m/>
    <m/>
    <m/>
    <m/>
    <m/>
    <m/>
    <m/>
    <m/>
    <m/>
    <m/>
    <m/>
    <m/>
    <e v="#REF!"/>
    <s v="SL60@tidalwaveautospa.com"/>
    <s v="Cory Cummings"/>
    <x v="3"/>
    <x v="2"/>
  </r>
  <r>
    <s v="John Nutbrown"/>
    <s v="EXP-10012747 "/>
    <n v="0.98"/>
    <d v="2024-04-02T00:00:00"/>
    <x v="0"/>
    <s v="Pest Control/Extermination"/>
    <s v="fly swatter"/>
    <m/>
    <m/>
    <m/>
    <m/>
    <m/>
    <m/>
    <m/>
    <m/>
    <m/>
    <m/>
    <m/>
    <m/>
    <m/>
    <m/>
    <m/>
    <m/>
    <m/>
    <m/>
    <m/>
    <m/>
    <m/>
    <e v="#REF!"/>
    <s v="SL60@tidalwaveautospa.com"/>
    <s v="Cory Cummings"/>
    <x v="3"/>
    <x v="2"/>
  </r>
  <r>
    <s v="John Nutbrown"/>
    <s v="EXP-10012747 "/>
    <n v="5.48"/>
    <d v="2024-04-02T00:00:00"/>
    <x v="0"/>
    <s v="Wash Maintenance"/>
    <s v="5 gallon bucket"/>
    <m/>
    <m/>
    <m/>
    <m/>
    <m/>
    <m/>
    <m/>
    <m/>
    <m/>
    <m/>
    <m/>
    <m/>
    <m/>
    <m/>
    <m/>
    <m/>
    <m/>
    <m/>
    <m/>
    <m/>
    <m/>
    <e v="#REF!"/>
    <s v="SL60@tidalwaveautospa.com"/>
    <s v="Cory Cummings"/>
    <x v="3"/>
    <x v="2"/>
  </r>
  <r>
    <s v="John Nutbrown"/>
    <s v="EXP-10012747 "/>
    <n v="154.47999999999999"/>
    <d v="2024-04-04T00:00:00"/>
    <x v="0"/>
    <s v="Office Supplies"/>
    <s v="jump box and employee Gatorade and water"/>
    <m/>
    <m/>
    <m/>
    <m/>
    <m/>
    <m/>
    <m/>
    <m/>
    <m/>
    <m/>
    <m/>
    <m/>
    <m/>
    <m/>
    <m/>
    <m/>
    <m/>
    <m/>
    <m/>
    <m/>
    <m/>
    <e v="#REF!"/>
    <s v="SL60@tidalwaveautospa.com"/>
    <s v="Cory Cummings"/>
    <x v="3"/>
    <x v="2"/>
  </r>
  <r>
    <s v="John Nutbrown"/>
    <s v="EXP-10012747 "/>
    <n v="53.25"/>
    <d v="2024-04-05T00:00:00"/>
    <x v="0"/>
    <s v="Wash Maintenance"/>
    <s v="bug remover"/>
    <m/>
    <m/>
    <m/>
    <m/>
    <m/>
    <m/>
    <m/>
    <m/>
    <m/>
    <m/>
    <m/>
    <m/>
    <m/>
    <m/>
    <m/>
    <m/>
    <m/>
    <m/>
    <m/>
    <m/>
    <m/>
    <e v="#REF!"/>
    <s v="SL60@tidalwaveautospa.com"/>
    <s v="Cory Cummings"/>
    <x v="3"/>
    <x v="2"/>
  </r>
  <r>
    <s v="John Nutbrown"/>
    <s v="EXP-10012747 "/>
    <n v="-51.68"/>
    <d v="2024-04-09T00:00:00"/>
    <x v="0"/>
    <s v="Wash Maintenance"/>
    <s v="refund of cleaning supplies"/>
    <m/>
    <m/>
    <m/>
    <m/>
    <m/>
    <m/>
    <m/>
    <m/>
    <m/>
    <m/>
    <m/>
    <m/>
    <m/>
    <m/>
    <m/>
    <m/>
    <m/>
    <m/>
    <m/>
    <m/>
    <m/>
    <e v="#REF!"/>
    <s v="SL60@tidalwaveautospa.com"/>
    <s v="Cory Cummings"/>
    <x v="3"/>
    <x v="2"/>
  </r>
  <r>
    <s v="John Nutbrown"/>
    <s v="EXP-10012747 "/>
    <n v="175.03"/>
    <d v="2024-04-09T00:00:00"/>
    <x v="0"/>
    <s v="Wash Maintenance"/>
    <s v="cleaning supplies"/>
    <m/>
    <m/>
    <m/>
    <m/>
    <m/>
    <m/>
    <m/>
    <m/>
    <m/>
    <m/>
    <m/>
    <m/>
    <m/>
    <m/>
    <m/>
    <m/>
    <m/>
    <m/>
    <m/>
    <m/>
    <m/>
    <e v="#REF!"/>
    <s v="SL60@tidalwaveautospa.com"/>
    <s v="Cory Cummings"/>
    <x v="3"/>
    <x v="2"/>
  </r>
  <r>
    <s v="John Nutbrown"/>
    <s v="EXP-10012747 "/>
    <n v="24.96"/>
    <d v="2024-04-09T00:00:00"/>
    <x v="0"/>
    <s v="Safety Supplies"/>
    <s v="ponchos and gloves"/>
    <m/>
    <m/>
    <m/>
    <m/>
    <m/>
    <m/>
    <m/>
    <m/>
    <m/>
    <m/>
    <m/>
    <m/>
    <m/>
    <m/>
    <m/>
    <m/>
    <m/>
    <m/>
    <m/>
    <m/>
    <m/>
    <e v="#REF!"/>
    <s v="SL60@tidalwaveautospa.com"/>
    <s v="Cory Cummings"/>
    <x v="3"/>
    <x v="2"/>
  </r>
  <r>
    <s v="John Nutbrown"/>
    <s v="EXP-10012747 "/>
    <n v="59.32"/>
    <d v="2024-04-10T00:00:00"/>
    <x v="22"/>
    <s v="Parts"/>
    <s v="shark bites"/>
    <m/>
    <m/>
    <m/>
    <m/>
    <m/>
    <m/>
    <m/>
    <m/>
    <m/>
    <m/>
    <m/>
    <m/>
    <m/>
    <m/>
    <m/>
    <m/>
    <m/>
    <m/>
    <m/>
    <m/>
    <m/>
    <e v="#REF!"/>
    <s v="SL60@tidalwaveautospa.com"/>
    <s v="Cory Cummings"/>
    <x v="3"/>
    <x v="2"/>
  </r>
  <r>
    <s v="John Nutbrown"/>
    <s v="EXP-10012747 "/>
    <n v="8.4499999999999993"/>
    <d v="2024-04-11T00:00:00"/>
    <x v="0"/>
    <s v="Wash Maintenance"/>
    <s v="white lithium grease"/>
    <m/>
    <m/>
    <m/>
    <m/>
    <m/>
    <m/>
    <m/>
    <m/>
    <m/>
    <m/>
    <m/>
    <m/>
    <m/>
    <m/>
    <m/>
    <m/>
    <m/>
    <m/>
    <m/>
    <m/>
    <m/>
    <e v="#REF!"/>
    <s v="SL60@tidalwaveautospa.com"/>
    <s v="Cory Cummings"/>
    <x v="3"/>
    <x v="2"/>
  </r>
  <r>
    <s v="John Nutbrown"/>
    <s v="EXP-10012747 "/>
    <n v="38.04"/>
    <d v="2024-04-11T00:00:00"/>
    <x v="0"/>
    <s v="Wash Maintenance"/>
    <s v="dawn"/>
    <m/>
    <m/>
    <m/>
    <m/>
    <m/>
    <m/>
    <m/>
    <m/>
    <m/>
    <m/>
    <m/>
    <m/>
    <m/>
    <m/>
    <m/>
    <m/>
    <m/>
    <m/>
    <m/>
    <m/>
    <m/>
    <e v="#REF!"/>
    <s v="SL60@tidalwaveautospa.com"/>
    <s v="Cory Cummings"/>
    <x v="3"/>
    <x v="2"/>
  </r>
  <r>
    <s v="John Nutbrown"/>
    <s v="EXP-10012747 "/>
    <n v="7.37"/>
    <d v="2024-04-11T00:00:00"/>
    <x v="0"/>
    <s v="Office Supplies"/>
    <s v="air fresheners"/>
    <m/>
    <m/>
    <m/>
    <m/>
    <m/>
    <m/>
    <m/>
    <m/>
    <m/>
    <m/>
    <m/>
    <m/>
    <m/>
    <m/>
    <m/>
    <m/>
    <m/>
    <m/>
    <m/>
    <m/>
    <m/>
    <e v="#REF!"/>
    <s v="SL60@tidalwaveautospa.com"/>
    <s v="Cory Cummings"/>
    <x v="3"/>
    <x v="2"/>
  </r>
  <r>
    <s v="John Nutbrown"/>
    <s v="EXP-10012747 "/>
    <n v="17.34"/>
    <d v="2024-04-11T00:00:00"/>
    <x v="0"/>
    <s v="Wash Maintenance"/>
    <s v="Super Glue"/>
    <m/>
    <m/>
    <m/>
    <m/>
    <m/>
    <m/>
    <m/>
    <m/>
    <m/>
    <m/>
    <m/>
    <m/>
    <m/>
    <m/>
    <m/>
    <m/>
    <m/>
    <m/>
    <m/>
    <m/>
    <m/>
    <e v="#REF!"/>
    <s v="SL60@tidalwaveautospa.com"/>
    <s v="Cory Cummings"/>
    <x v="3"/>
    <x v="2"/>
  </r>
  <r>
    <s v="John Nutbrown"/>
    <s v="EXP-10012747 "/>
    <n v="43.68"/>
    <d v="2024-04-12T00:00:00"/>
    <x v="0"/>
    <s v="Wash Maintenance"/>
    <s v="Tide power spray"/>
    <m/>
    <m/>
    <m/>
    <m/>
    <m/>
    <m/>
    <m/>
    <m/>
    <m/>
    <m/>
    <m/>
    <m/>
    <m/>
    <m/>
    <m/>
    <m/>
    <m/>
    <m/>
    <m/>
    <m/>
    <m/>
    <e v="#REF!"/>
    <s v="SL60@tidalwaveautospa.com"/>
    <s v="Cory Cummings"/>
    <x v="3"/>
    <x v="2"/>
  </r>
  <r>
    <s v="John Nutbrown"/>
    <s v="EXP-10012747 "/>
    <n v="86.9"/>
    <d v="2024-04-14T00:00:00"/>
    <x v="0"/>
    <s v="Wash Maintenance"/>
    <s v="prep bucket"/>
    <m/>
    <m/>
    <m/>
    <m/>
    <m/>
    <m/>
    <m/>
    <m/>
    <m/>
    <m/>
    <m/>
    <m/>
    <m/>
    <m/>
    <m/>
    <m/>
    <m/>
    <m/>
    <m/>
    <m/>
    <m/>
    <e v="#REF!"/>
    <s v="SL60@tidalwaveautospa.com"/>
    <s v="Cory Cummings"/>
    <x v="3"/>
    <x v="2"/>
  </r>
  <r>
    <s v="John Nutbrown"/>
    <s v="EXP-10012747 "/>
    <n v="35.619999999999997"/>
    <d v="2024-04-15T00:00:00"/>
    <x v="9"/>
    <s v="Snacks"/>
    <s v="Waters and Gatorades"/>
    <m/>
    <m/>
    <m/>
    <m/>
    <m/>
    <m/>
    <m/>
    <m/>
    <m/>
    <m/>
    <m/>
    <m/>
    <m/>
    <m/>
    <m/>
    <m/>
    <m/>
    <m/>
    <m/>
    <m/>
    <m/>
    <e v="#REF!"/>
    <s v="SL60@tidalwaveautospa.com"/>
    <s v="Cory Cummings"/>
    <x v="3"/>
    <x v="2"/>
  </r>
  <r>
    <s v="John Nutbrown"/>
    <s v="EXP-10012747 "/>
    <n v="6.6"/>
    <d v="2024-04-15T00:00:00"/>
    <x v="1"/>
    <s v="Parts"/>
    <s v="bolts for HP pump"/>
    <m/>
    <m/>
    <m/>
    <m/>
    <m/>
    <m/>
    <m/>
    <m/>
    <m/>
    <m/>
    <m/>
    <m/>
    <m/>
    <m/>
    <m/>
    <m/>
    <m/>
    <m/>
    <m/>
    <m/>
    <m/>
    <e v="#REF!"/>
    <s v="SL60@tidalwaveautospa.com"/>
    <s v="Cory Cummings"/>
    <x v="3"/>
    <x v="2"/>
  </r>
  <r>
    <s v="RASHAD JONES"/>
    <s v="EXP-10012748 "/>
    <n v="114.01"/>
    <d v="2024-04-11T00:00:00"/>
    <x v="0"/>
    <s v="Wash Maintenance"/>
    <s v="Paper towels/ Dawn/ Oxi Clean"/>
    <m/>
    <m/>
    <m/>
    <m/>
    <m/>
    <m/>
    <m/>
    <m/>
    <m/>
    <m/>
    <m/>
    <m/>
    <m/>
    <m/>
    <m/>
    <m/>
    <m/>
    <m/>
    <m/>
    <m/>
    <m/>
    <e v="#REF!"/>
    <s v="SL186@tidalwaveautospa.com"/>
    <s v="Ricky Doyle"/>
    <x v="3"/>
    <x v="2"/>
  </r>
  <r>
    <s v="James Beeler"/>
    <s v="EXP-10012869 "/>
    <n v="19.28"/>
    <d v="2024-03-25T00:00:00"/>
    <x v="1"/>
    <s v="Parts"/>
    <s v="Rod end bearing"/>
    <m/>
    <m/>
    <m/>
    <m/>
    <m/>
    <m/>
    <m/>
    <m/>
    <m/>
    <m/>
    <m/>
    <m/>
    <m/>
    <m/>
    <m/>
    <m/>
    <m/>
    <m/>
    <m/>
    <m/>
    <m/>
    <d v="2024-04-24T00:00:00"/>
    <s v="SL194@tidalwaveautospa.com"/>
    <s v="Michael Donnelly"/>
    <x v="4"/>
    <x v="0"/>
  </r>
  <r>
    <s v="James Beeler"/>
    <s v="EXP-10012869 "/>
    <n v="161.75"/>
    <d v="2024-03-25T00:00:00"/>
    <x v="0"/>
    <s v="Wash Maintenance"/>
    <s v="Hydraulic fluid"/>
    <m/>
    <m/>
    <m/>
    <m/>
    <m/>
    <m/>
    <m/>
    <m/>
    <m/>
    <m/>
    <m/>
    <m/>
    <m/>
    <m/>
    <m/>
    <m/>
    <m/>
    <m/>
    <m/>
    <m/>
    <m/>
    <d v="2024-04-24T00:00:00"/>
    <s v="SL194@tidalwaveautospa.com"/>
    <s v="Michael Donnelly"/>
    <x v="4"/>
    <x v="0"/>
  </r>
  <r>
    <s v="James Beeler"/>
    <s v="EXP-10012869 "/>
    <n v="100.97"/>
    <d v="2024-04-09T00:00:00"/>
    <x v="0"/>
    <s v="Wash Maintenance"/>
    <s v="Water, tp, vinegar"/>
    <m/>
    <m/>
    <m/>
    <m/>
    <m/>
    <m/>
    <m/>
    <m/>
    <m/>
    <m/>
    <m/>
    <m/>
    <m/>
    <m/>
    <m/>
    <m/>
    <m/>
    <m/>
    <m/>
    <m/>
    <m/>
    <d v="2024-04-24T00:00:00"/>
    <s v="SL194@tidalwaveautospa.com"/>
    <s v="Michael Donnelly"/>
    <x v="4"/>
    <x v="0"/>
  </r>
  <r>
    <s v="James Beeler"/>
    <s v="EXP-10012869 "/>
    <n v="193.16"/>
    <d v="2024-04-09T00:00:00"/>
    <x v="0"/>
    <s v="Wash Maintenance"/>
    <s v="Water softener pellets"/>
    <m/>
    <m/>
    <m/>
    <m/>
    <m/>
    <m/>
    <m/>
    <m/>
    <m/>
    <m/>
    <m/>
    <m/>
    <m/>
    <m/>
    <m/>
    <m/>
    <m/>
    <m/>
    <m/>
    <m/>
    <m/>
    <d v="2024-04-24T00:00:00"/>
    <s v="SL194@tidalwaveautospa.com"/>
    <s v="Michael Donnelly"/>
    <x v="4"/>
    <x v="0"/>
  </r>
  <r>
    <s v="Al Kondry"/>
    <s v="EXP-10012454 "/>
    <n v="128.91"/>
    <d v="2024-04-02T00:00:00"/>
    <x v="22"/>
    <s v="Small Tools"/>
    <s v="Tools"/>
    <m/>
    <m/>
    <m/>
    <m/>
    <m/>
    <m/>
    <m/>
    <m/>
    <m/>
    <m/>
    <m/>
    <m/>
    <m/>
    <m/>
    <m/>
    <m/>
    <m/>
    <m/>
    <m/>
    <m/>
    <m/>
    <d v="2024-04-24T00:00:00"/>
    <s v="SL212@tidalwaveautospa.com"/>
    <s v="Michael Donnelly"/>
    <x v="4"/>
    <x v="0"/>
  </r>
  <r>
    <s v="John Norris"/>
    <s v="EXP-10012478 "/>
    <n v="68.03"/>
    <d v="2024-03-12T00:00:00"/>
    <x v="2"/>
    <s v="Parts"/>
    <s v="replacement tunnel hose to clean tunnel"/>
    <m/>
    <m/>
    <m/>
    <m/>
    <m/>
    <m/>
    <m/>
    <m/>
    <m/>
    <m/>
    <m/>
    <m/>
    <m/>
    <m/>
    <m/>
    <m/>
    <m/>
    <m/>
    <m/>
    <m/>
    <m/>
    <d v="2024-04-24T00:00:00"/>
    <s v="SL275@tidalwaveautospa.com"/>
    <s v="Michael Dodge"/>
    <x v="4"/>
    <x v="0"/>
  </r>
  <r>
    <s v="John Norris"/>
    <s v="EXP-10012478 "/>
    <n v="61.42"/>
    <d v="2024-03-17T00:00:00"/>
    <x v="2"/>
    <s v="Wash Maintenance"/>
    <s v="new pressure washer wand and hose for loading station"/>
    <m/>
    <m/>
    <m/>
    <m/>
    <m/>
    <m/>
    <m/>
    <m/>
    <m/>
    <m/>
    <m/>
    <m/>
    <m/>
    <m/>
    <m/>
    <m/>
    <m/>
    <m/>
    <m/>
    <m/>
    <m/>
    <d v="2024-04-24T00:00:00"/>
    <s v="SL275@tidalwaveautospa.com"/>
    <s v="Michael Dodge"/>
    <x v="4"/>
    <x v="0"/>
  </r>
  <r>
    <s v="John Norris"/>
    <s v="EXP-10012478 "/>
    <n v="6.23"/>
    <d v="2024-03-18T00:00:00"/>
    <x v="11"/>
    <s v="Snacks"/>
    <s v="fans for team, popsicles for heat, water, extension cords for fans"/>
    <m/>
    <m/>
    <m/>
    <m/>
    <m/>
    <m/>
    <m/>
    <m/>
    <m/>
    <m/>
    <m/>
    <m/>
    <m/>
    <m/>
    <m/>
    <m/>
    <m/>
    <m/>
    <m/>
    <m/>
    <m/>
    <d v="2024-04-24T00:00:00"/>
    <s v="SL275@tidalwaveautospa.com"/>
    <s v="Michael Dodge"/>
    <x v="4"/>
    <x v="0"/>
  </r>
  <r>
    <s v="John Norris"/>
    <s v="EXP-10012478 "/>
    <n v="4.05"/>
    <d v="2024-03-18T00:00:00"/>
    <x v="11"/>
    <s v="Snacks"/>
    <s v="fans for team, popsicles for heat, water, extension cords for fans"/>
    <m/>
    <m/>
    <m/>
    <m/>
    <m/>
    <m/>
    <m/>
    <m/>
    <m/>
    <m/>
    <m/>
    <m/>
    <m/>
    <m/>
    <m/>
    <m/>
    <m/>
    <m/>
    <m/>
    <m/>
    <m/>
    <d v="2024-04-24T00:00:00"/>
    <s v="SL275@tidalwaveautospa.com"/>
    <s v="Michael Dodge"/>
    <x v="4"/>
    <x v="0"/>
  </r>
  <r>
    <s v="John Norris"/>
    <s v="EXP-10012478 "/>
    <n v="81.349999999999994"/>
    <d v="2024-03-19T00:00:00"/>
    <x v="11"/>
    <s v="Wash Maintenance"/>
    <s v="fans for team, popsicles for heat, water, extension cords for fans"/>
    <m/>
    <m/>
    <m/>
    <m/>
    <m/>
    <m/>
    <m/>
    <m/>
    <m/>
    <m/>
    <m/>
    <m/>
    <m/>
    <m/>
    <m/>
    <m/>
    <m/>
    <m/>
    <m/>
    <m/>
    <m/>
    <d v="2024-04-24T00:00:00"/>
    <s v="SL275@tidalwaveautospa.com"/>
    <s v="Michael Dodge"/>
    <x v="4"/>
    <x v="0"/>
  </r>
  <r>
    <s v="John Norris"/>
    <s v="EXP-10012478 "/>
    <n v="24.68"/>
    <d v="2024-03-20T00:00:00"/>
    <x v="2"/>
    <s v="Wash Maintenance"/>
    <s v="flex paste for water tank leak to save water prior to sonnys service call"/>
    <m/>
    <m/>
    <m/>
    <m/>
    <m/>
    <m/>
    <m/>
    <m/>
    <m/>
    <m/>
    <m/>
    <m/>
    <m/>
    <m/>
    <m/>
    <m/>
    <m/>
    <m/>
    <m/>
    <m/>
    <m/>
    <d v="2024-04-24T00:00:00"/>
    <s v="SL275@tidalwaveautospa.com"/>
    <s v="Michael Dodge"/>
    <x v="4"/>
    <x v="0"/>
  </r>
  <r>
    <s v="John Norris"/>
    <s v="EXP-10012478 "/>
    <n v="17.239999999999998"/>
    <d v="2024-03-31T00:00:00"/>
    <x v="0"/>
    <s v="Wash Maintenance"/>
    <s v="prep bucket replacements"/>
    <m/>
    <m/>
    <m/>
    <m/>
    <m/>
    <m/>
    <m/>
    <m/>
    <m/>
    <m/>
    <m/>
    <m/>
    <m/>
    <m/>
    <m/>
    <m/>
    <m/>
    <m/>
    <m/>
    <m/>
    <m/>
    <d v="2024-04-24T00:00:00"/>
    <s v="SL275@tidalwaveautospa.com"/>
    <s v="Michael Dodge"/>
    <x v="4"/>
    <x v="0"/>
  </r>
  <r>
    <s v="Scott Gulasa"/>
    <s v="EXP-10012229 "/>
    <n v="47.62"/>
    <d v="2024-03-27T00:00:00"/>
    <x v="0"/>
    <s v="Wash Maintenance"/>
    <s v="Hydro fluid"/>
    <m/>
    <m/>
    <m/>
    <m/>
    <m/>
    <m/>
    <m/>
    <m/>
    <m/>
    <m/>
    <m/>
    <m/>
    <m/>
    <m/>
    <m/>
    <m/>
    <m/>
    <m/>
    <m/>
    <m/>
    <m/>
    <d v="2024-04-24T00:00:00"/>
    <s v="SL155@tidalwaveautospa.com"/>
    <s v="Michael Dodge"/>
    <x v="4"/>
    <x v="0"/>
  </r>
  <r>
    <s v="Scott Gulasa"/>
    <s v="EXP-10012229 "/>
    <n v="255.11"/>
    <d v="2024-03-27T00:00:00"/>
    <x v="0"/>
    <s v="Wash Maintenance"/>
    <s v="Cleaning supplies"/>
    <m/>
    <m/>
    <m/>
    <m/>
    <m/>
    <m/>
    <m/>
    <m/>
    <m/>
    <m/>
    <m/>
    <m/>
    <m/>
    <m/>
    <m/>
    <m/>
    <m/>
    <m/>
    <m/>
    <m/>
    <m/>
    <d v="2024-04-24T00:00:00"/>
    <s v="SL155@tidalwaveautospa.com"/>
    <s v="Michael Dodge"/>
    <x v="4"/>
    <x v="0"/>
  </r>
  <r>
    <s v="Scott Gulasa"/>
    <s v="EXP-10012229 "/>
    <n v="55.24"/>
    <d v="2024-03-27T00:00:00"/>
    <x v="1"/>
    <s v="Parts"/>
    <s v="Handle for eye wash"/>
    <m/>
    <m/>
    <m/>
    <m/>
    <m/>
    <m/>
    <m/>
    <m/>
    <m/>
    <m/>
    <m/>
    <m/>
    <m/>
    <m/>
    <m/>
    <m/>
    <m/>
    <m/>
    <m/>
    <m/>
    <m/>
    <d v="2024-04-24T00:00:00"/>
    <s v="SL155@tidalwaveautospa.com"/>
    <s v="Michael Dodge"/>
    <x v="4"/>
    <x v="0"/>
  </r>
  <r>
    <s v="Scott Gulasa"/>
    <s v="EXP-10012229 "/>
    <n v="-49.61"/>
    <d v="2024-03-29T00:00:00"/>
    <x v="0"/>
    <s v="Wash Maintenance"/>
    <s v="Return"/>
    <m/>
    <m/>
    <m/>
    <m/>
    <m/>
    <m/>
    <m/>
    <m/>
    <m/>
    <m/>
    <m/>
    <m/>
    <m/>
    <m/>
    <m/>
    <m/>
    <m/>
    <m/>
    <m/>
    <m/>
    <m/>
    <d v="2024-04-24T00:00:00"/>
    <s v="SL155@tidalwaveautospa.com"/>
    <s v="Michael Dodge"/>
    <x v="4"/>
    <x v="0"/>
  </r>
  <r>
    <s v="Scott Gulasa"/>
    <s v="EXP-10012229 "/>
    <n v="6.11"/>
    <d v="2024-03-29T00:00:00"/>
    <x v="0"/>
    <s v="Snacks"/>
    <s v="Water for crew"/>
    <m/>
    <m/>
    <m/>
    <m/>
    <m/>
    <m/>
    <m/>
    <m/>
    <m/>
    <m/>
    <m/>
    <m/>
    <m/>
    <m/>
    <m/>
    <m/>
    <m/>
    <m/>
    <m/>
    <m/>
    <m/>
    <d v="2024-04-24T00:00:00"/>
    <s v="SL155@tidalwaveautospa.com"/>
    <s v="Michael Dodge"/>
    <x v="4"/>
    <x v="0"/>
  </r>
  <r>
    <s v="Scott Gulasa"/>
    <s v="EXP-10012229 "/>
    <n v="397.08"/>
    <d v="2024-04-09T00:00:00"/>
    <x v="1"/>
    <s v="Parts"/>
    <s v="Compressor regulator"/>
    <m/>
    <m/>
    <m/>
    <m/>
    <m/>
    <m/>
    <m/>
    <m/>
    <m/>
    <m/>
    <m/>
    <m/>
    <m/>
    <m/>
    <m/>
    <m/>
    <m/>
    <m/>
    <m/>
    <m/>
    <m/>
    <d v="2024-04-24T00:00:00"/>
    <s v="SL155@tidalwaveautospa.com"/>
    <s v="Michael Dodge"/>
    <x v="4"/>
    <x v="0"/>
  </r>
  <r>
    <s v="Scott Gulasa"/>
    <s v="EXP-10012229 "/>
    <n v="90"/>
    <d v="2024-04-10T00:00:00"/>
    <x v="1"/>
    <s v="Equipment Repairs"/>
    <s v="Wash machine not working"/>
    <m/>
    <m/>
    <m/>
    <m/>
    <m/>
    <m/>
    <m/>
    <m/>
    <m/>
    <m/>
    <m/>
    <m/>
    <m/>
    <m/>
    <m/>
    <m/>
    <m/>
    <m/>
    <m/>
    <m/>
    <m/>
    <d v="2024-04-24T00:00:00"/>
    <s v="SL155@tidalwaveautospa.com"/>
    <s v="Michael Dodge"/>
    <x v="4"/>
    <x v="0"/>
  </r>
  <r>
    <s v="Scott Gulasa"/>
    <s v="EXP-10012229 "/>
    <n v="375.59"/>
    <d v="2024-04-12T00:00:00"/>
    <x v="22"/>
    <s v="Equipment Repairs"/>
    <s v="Compressor service"/>
    <m/>
    <m/>
    <m/>
    <m/>
    <m/>
    <m/>
    <m/>
    <m/>
    <m/>
    <m/>
    <m/>
    <m/>
    <m/>
    <m/>
    <m/>
    <m/>
    <m/>
    <m/>
    <m/>
    <m/>
    <m/>
    <d v="2024-04-24T00:00:00"/>
    <s v="SL155@tidalwaveautospa.com"/>
    <s v="Michael Dodge"/>
    <x v="4"/>
    <x v="0"/>
  </r>
  <r>
    <s v="Scott Gulasa"/>
    <s v="EXP-10012229 "/>
    <n v="24.44"/>
    <d v="2024-04-12T00:00:00"/>
    <x v="0"/>
    <s v="Snacks"/>
    <s v="Water"/>
    <m/>
    <m/>
    <m/>
    <m/>
    <m/>
    <m/>
    <m/>
    <m/>
    <m/>
    <m/>
    <m/>
    <m/>
    <m/>
    <m/>
    <m/>
    <m/>
    <m/>
    <m/>
    <m/>
    <m/>
    <m/>
    <d v="2024-04-24T00:00:00"/>
    <s v="SL155@tidalwaveautospa.com"/>
    <s v="Michael Dodge"/>
    <x v="4"/>
    <x v="0"/>
  </r>
  <r>
    <s v="Scott Gulasa"/>
    <s v="EXP-10012229 "/>
    <n v="130"/>
    <d v="2024-04-17T00:00:00"/>
    <x v="22"/>
    <s v="Annual Inspection"/>
    <s v="Backflow certification"/>
    <m/>
    <m/>
    <m/>
    <m/>
    <m/>
    <m/>
    <m/>
    <m/>
    <m/>
    <m/>
    <m/>
    <m/>
    <m/>
    <m/>
    <m/>
    <m/>
    <m/>
    <m/>
    <m/>
    <m/>
    <m/>
    <d v="2024-04-24T00:00:00"/>
    <s v="SL155@tidalwaveautospa.com"/>
    <s v="Michael Dodge"/>
    <x v="4"/>
    <x v="0"/>
  </r>
  <r>
    <s v="Todd Haley"/>
    <s v="EXP-10012675 "/>
    <n v="193.04"/>
    <d v="2024-03-29T00:00:00"/>
    <x v="6"/>
    <s v="Wash Maintenance"/>
    <s v="Dawn Soap"/>
    <m/>
    <m/>
    <m/>
    <m/>
    <m/>
    <m/>
    <m/>
    <m/>
    <m/>
    <m/>
    <m/>
    <m/>
    <m/>
    <m/>
    <m/>
    <m/>
    <m/>
    <m/>
    <m/>
    <m/>
    <m/>
    <d v="2024-04-24T00:00:00"/>
    <s v="SL227@tidalwaveautospa.com"/>
    <s v="Michael Donnelly"/>
    <x v="4"/>
    <x v="0"/>
  </r>
  <r>
    <s v="Todd Haley"/>
    <s v="EXP-10012675 "/>
    <n v="16.61"/>
    <d v="2024-04-08T00:00:00"/>
    <x v="2"/>
    <s v="Parts"/>
    <s v="clevis pin and hitch pin for wrap. Plugs for Z Blaster"/>
    <m/>
    <m/>
    <m/>
    <m/>
    <m/>
    <m/>
    <m/>
    <m/>
    <m/>
    <m/>
    <m/>
    <m/>
    <m/>
    <m/>
    <m/>
    <m/>
    <m/>
    <m/>
    <m/>
    <m/>
    <m/>
    <d v="2024-04-24T00:00:00"/>
    <s v="SL227@tidalwaveautospa.com"/>
    <s v="Michael Donnelly"/>
    <x v="4"/>
    <x v="0"/>
  </r>
  <r>
    <s v="Micah Pinero"/>
    <s v="EXP-10012772 "/>
    <n v="41.34"/>
    <d v="2024-03-25T00:00:00"/>
    <x v="0"/>
    <s v="Parts"/>
    <s v="this is just for the hose bib. somehow, the lead hose was separated from this expense"/>
    <m/>
    <m/>
    <m/>
    <m/>
    <m/>
    <m/>
    <m/>
    <m/>
    <m/>
    <m/>
    <m/>
    <m/>
    <m/>
    <m/>
    <m/>
    <m/>
    <m/>
    <m/>
    <m/>
    <m/>
    <m/>
    <d v="2024-04-24T00:00:00"/>
    <s v="SL110@tidalwaveautospa.com"/>
    <s v="Patrick Rollins"/>
    <x v="4"/>
    <x v="0"/>
  </r>
  <r>
    <s v="Micah Pinero"/>
    <s v="EXP-10012772 "/>
    <n v="13.76"/>
    <d v="2024-03-27T00:00:00"/>
    <x v="0"/>
    <s v="Parts"/>
    <s v="lead hose"/>
    <m/>
    <m/>
    <m/>
    <m/>
    <m/>
    <m/>
    <m/>
    <m/>
    <m/>
    <m/>
    <m/>
    <m/>
    <m/>
    <m/>
    <m/>
    <m/>
    <m/>
    <m/>
    <m/>
    <m/>
    <m/>
    <d v="2024-04-24T00:00:00"/>
    <s v="SL110@tidalwaveautospa.com"/>
    <s v="Patrick Rollins"/>
    <x v="4"/>
    <x v="0"/>
  </r>
  <r>
    <s v="Micah Pinero"/>
    <s v="EXP-10012772 "/>
    <n v="32.869999999999997"/>
    <d v="2024-04-13T00:00:00"/>
    <x v="16"/>
    <s v="Parts"/>
    <s v="misc. nuts and bolts"/>
    <m/>
    <m/>
    <m/>
    <m/>
    <m/>
    <m/>
    <m/>
    <m/>
    <m/>
    <m/>
    <m/>
    <m/>
    <m/>
    <m/>
    <m/>
    <m/>
    <m/>
    <m/>
    <m/>
    <m/>
    <m/>
    <d v="2024-04-24T00:00:00"/>
    <s v="SL110@tidalwaveautospa.com"/>
    <s v="Patrick Rollins"/>
    <x v="4"/>
    <x v="0"/>
  </r>
  <r>
    <s v="Peter Foster"/>
    <s v="EXP-10012762 "/>
    <n v="275.79000000000002"/>
    <d v="2024-04-13T00:00:00"/>
    <x v="0"/>
    <s v="Wash Maintenance"/>
    <s v="cart/ dolly/ water"/>
    <m/>
    <m/>
    <m/>
    <m/>
    <m/>
    <m/>
    <m/>
    <m/>
    <m/>
    <m/>
    <m/>
    <m/>
    <m/>
    <m/>
    <m/>
    <m/>
    <m/>
    <m/>
    <m/>
    <m/>
    <m/>
    <d v="2024-04-24T00:00:00"/>
    <s v="SL72@tidalwaveautospa.com"/>
    <s v="Patrick Rollins"/>
    <x v="4"/>
    <x v="0"/>
  </r>
  <r>
    <s v="Jennifer Hooper"/>
    <s v="EXP-10012798 "/>
    <n v="161.54"/>
    <d v="2024-03-19T00:00:00"/>
    <x v="0"/>
    <s v="Wash Maintenance"/>
    <s v="Water softner"/>
    <m/>
    <m/>
    <m/>
    <m/>
    <m/>
    <m/>
    <m/>
    <m/>
    <m/>
    <m/>
    <m/>
    <m/>
    <m/>
    <m/>
    <m/>
    <m/>
    <m/>
    <m/>
    <m/>
    <m/>
    <m/>
    <d v="2024-04-24T00:00:00"/>
    <s v="SL303@tidalwaveautospa.com"/>
    <s v="Patrick Rollins"/>
    <x v="4"/>
    <x v="0"/>
  </r>
  <r>
    <s v="Jennifer Hooper"/>
    <s v="EXP-10012798 "/>
    <n v="141.91"/>
    <d v="2024-04-05T00:00:00"/>
    <x v="0"/>
    <s v="Itemized"/>
    <s v="Printer ink, toilet paper, vinegar ,water"/>
    <n v="38.89"/>
    <s v="Wash Maintenance"/>
    <s v="vinegar"/>
    <n v="81.58"/>
    <s v="Office Supplies"/>
    <s v="printer ink, TP"/>
    <n v="21.44"/>
    <s v="Snacks"/>
    <s v="water"/>
    <m/>
    <m/>
    <m/>
    <m/>
    <m/>
    <m/>
    <m/>
    <m/>
    <m/>
    <m/>
    <m/>
    <m/>
    <d v="2024-04-24T00:00:00"/>
    <s v="SL303@tidalwaveautospa.com"/>
    <s v="Patrick Rollins"/>
    <x v="4"/>
    <x v="0"/>
  </r>
  <r>
    <s v="Jennifer Hooper"/>
    <s v="EXP-10012798 "/>
    <n v="17.86"/>
    <d v="2024-04-16T00:00:00"/>
    <x v="6"/>
    <s v="Wash Maintenance"/>
    <s v="Tire shine cleaner for blowers"/>
    <m/>
    <m/>
    <m/>
    <m/>
    <m/>
    <m/>
    <m/>
    <m/>
    <m/>
    <m/>
    <m/>
    <m/>
    <m/>
    <m/>
    <m/>
    <m/>
    <m/>
    <m/>
    <m/>
    <m/>
    <m/>
    <d v="2024-04-24T00:00:00"/>
    <s v="SL303@tidalwaveautospa.com"/>
    <s v="Patrick Rollins"/>
    <x v="4"/>
    <x v="0"/>
  </r>
  <r>
    <s v="Micah Pinero"/>
    <s v="EXP-10012795 "/>
    <n v="124.29"/>
    <d v="2024-03-22T00:00:00"/>
    <x v="0"/>
    <s v="Parts"/>
    <s v="swivel brackets for pressure washer reels"/>
    <m/>
    <m/>
    <m/>
    <m/>
    <m/>
    <m/>
    <m/>
    <m/>
    <m/>
    <m/>
    <m/>
    <m/>
    <m/>
    <m/>
    <m/>
    <m/>
    <m/>
    <m/>
    <m/>
    <m/>
    <m/>
    <d v="2024-04-24T00:00:00"/>
    <s v="SL110@tidalwaveautospa.com"/>
    <s v="Patrick Rollins"/>
    <x v="4"/>
    <x v="0"/>
  </r>
  <r>
    <s v="Katherine Salter"/>
    <s v="EXP-10012771 "/>
    <n v="-808.05"/>
    <d v="2024-02-28T00:00:00"/>
    <x v="21"/>
    <s v="Employee Incentives - Other"/>
    <s v="Refund for returned Orvis vests from SL retreat"/>
    <m/>
    <m/>
    <m/>
    <m/>
    <m/>
    <m/>
    <m/>
    <m/>
    <m/>
    <m/>
    <m/>
    <m/>
    <m/>
    <m/>
    <m/>
    <m/>
    <m/>
    <m/>
    <m/>
    <m/>
    <m/>
    <d v="2024-04-24T00:00:00"/>
    <s v="katie@twavelead.com"/>
    <s v="Mary Hightower"/>
    <x v="4"/>
    <x v="0"/>
  </r>
  <r>
    <s v="James Kilgore"/>
    <s v="EXP-10012493 "/>
    <n v="156.66"/>
    <d v="2024-03-11T00:00:00"/>
    <x v="0"/>
    <s v="Wash Maintenance"/>
    <s v="cleaning supplies"/>
    <m/>
    <m/>
    <m/>
    <m/>
    <m/>
    <m/>
    <m/>
    <m/>
    <m/>
    <m/>
    <m/>
    <m/>
    <m/>
    <m/>
    <m/>
    <m/>
    <m/>
    <m/>
    <m/>
    <m/>
    <m/>
    <d v="2024-04-24T00:00:00"/>
    <s v="SL40@tidalwaveautospa.com"/>
    <s v="Steven Kyriazis"/>
    <x v="4"/>
    <x v="0"/>
  </r>
  <r>
    <s v="James Kilgore"/>
    <s v="EXP-10012493 "/>
    <n v="4.25"/>
    <d v="2024-03-21T00:00:00"/>
    <x v="1"/>
    <s v="Parts"/>
    <s v="brass plug"/>
    <m/>
    <m/>
    <m/>
    <m/>
    <m/>
    <m/>
    <m/>
    <m/>
    <m/>
    <m/>
    <m/>
    <m/>
    <m/>
    <m/>
    <m/>
    <m/>
    <m/>
    <m/>
    <m/>
    <m/>
    <m/>
    <d v="2024-04-24T00:00:00"/>
    <s v="SL40@tidalwaveautospa.com"/>
    <s v="Steven Kyriazis"/>
    <x v="4"/>
    <x v="0"/>
  </r>
  <r>
    <s v="James Kilgore"/>
    <s v="EXP-10012493 "/>
    <n v="16.03"/>
    <d v="2024-03-22T00:00:00"/>
    <x v="7"/>
    <s v="Wash Maintenance"/>
    <s v="asphalt repair"/>
    <m/>
    <m/>
    <m/>
    <m/>
    <m/>
    <m/>
    <m/>
    <m/>
    <m/>
    <m/>
    <m/>
    <m/>
    <m/>
    <m/>
    <m/>
    <m/>
    <m/>
    <m/>
    <m/>
    <m/>
    <m/>
    <d v="2024-04-24T00:00:00"/>
    <s v="SL40@tidalwaveautospa.com"/>
    <s v="Steven Kyriazis"/>
    <x v="4"/>
    <x v="0"/>
  </r>
  <r>
    <s v="James Kilgore"/>
    <s v="EXP-10012493 "/>
    <n v="196.79"/>
    <d v="2024-03-31T00:00:00"/>
    <x v="0"/>
    <s v="Wash Maintenance"/>
    <s v="cleaning supplies"/>
    <m/>
    <m/>
    <m/>
    <m/>
    <m/>
    <m/>
    <m/>
    <m/>
    <m/>
    <m/>
    <m/>
    <m/>
    <m/>
    <m/>
    <m/>
    <m/>
    <m/>
    <m/>
    <m/>
    <m/>
    <m/>
    <d v="2024-04-24T00:00:00"/>
    <s v="SL40@tidalwaveautospa.com"/>
    <s v="Steven Kyriazis"/>
    <x v="4"/>
    <x v="0"/>
  </r>
  <r>
    <s v="Robert Carnemolla"/>
    <s v="EXP-10012540 "/>
    <n v="189.43"/>
    <d v="2024-04-09T00:00:00"/>
    <x v="0"/>
    <s v="Wash Maintenance"/>
    <s v="T33 - buckets, tools, hose, sprayer"/>
    <m/>
    <m/>
    <m/>
    <m/>
    <m/>
    <m/>
    <m/>
    <m/>
    <m/>
    <m/>
    <m/>
    <m/>
    <m/>
    <m/>
    <m/>
    <m/>
    <m/>
    <m/>
    <m/>
    <m/>
    <m/>
    <d v="2024-04-24T00:00:00"/>
    <s v="robert.carnemolla@tidalwaveautospa.com"/>
    <s v="Coty Stevens"/>
    <x v="4"/>
    <x v="0"/>
  </r>
  <r>
    <s v="Robert Carnemolla"/>
    <s v="EXP-10012540 "/>
    <n v="282.16000000000003"/>
    <d v="2024-04-09T00:00:00"/>
    <x v="0"/>
    <s v="Wash Maintenance"/>
    <s v="T33 Water/dawn/vineager"/>
    <m/>
    <m/>
    <m/>
    <m/>
    <m/>
    <m/>
    <m/>
    <m/>
    <m/>
    <m/>
    <m/>
    <m/>
    <m/>
    <m/>
    <m/>
    <m/>
    <m/>
    <m/>
    <m/>
    <m/>
    <m/>
    <d v="2024-04-24T00:00:00"/>
    <s v="robert.carnemolla@tidalwaveautospa.com"/>
    <s v="Coty Stevens"/>
    <x v="4"/>
    <x v="0"/>
  </r>
  <r>
    <s v="Robert Carnemolla"/>
    <s v="EXP-10012540 "/>
    <n v="-94.94"/>
    <d v="2024-04-10T00:00:00"/>
    <x v="26"/>
    <s v="Car Wash"/>
    <s v="SL training"/>
    <m/>
    <m/>
    <m/>
    <m/>
    <m/>
    <m/>
    <m/>
    <m/>
    <m/>
    <m/>
    <m/>
    <m/>
    <m/>
    <m/>
    <m/>
    <m/>
    <m/>
    <m/>
    <m/>
    <m/>
    <m/>
    <d v="2024-04-24T00:00:00"/>
    <s v="robert.carnemolla@tidalwaveautospa.com"/>
    <s v="Coty Stevens"/>
    <x v="4"/>
    <x v="0"/>
  </r>
  <r>
    <s v="Robert Carnemolla"/>
    <s v="EXP-10012540 "/>
    <n v="44.97"/>
    <d v="2024-04-10T00:00:00"/>
    <x v="26"/>
    <s v="Car Wash"/>
    <s v="SL training"/>
    <m/>
    <m/>
    <m/>
    <m/>
    <m/>
    <m/>
    <m/>
    <m/>
    <m/>
    <m/>
    <m/>
    <m/>
    <m/>
    <m/>
    <m/>
    <m/>
    <m/>
    <m/>
    <m/>
    <m/>
    <m/>
    <d v="2024-04-24T00:00:00"/>
    <s v="robert.carnemolla@tidalwaveautospa.com"/>
    <s v="Coty Stevens"/>
    <x v="4"/>
    <x v="0"/>
  </r>
  <r>
    <s v="Robert Carnemolla"/>
    <s v="EXP-10012540 "/>
    <n v="49.97"/>
    <d v="2024-04-10T00:00:00"/>
    <x v="26"/>
    <s v="Car Wash"/>
    <s v="SL training"/>
    <m/>
    <m/>
    <m/>
    <m/>
    <m/>
    <m/>
    <m/>
    <m/>
    <m/>
    <m/>
    <m/>
    <m/>
    <m/>
    <m/>
    <m/>
    <m/>
    <m/>
    <m/>
    <m/>
    <m/>
    <m/>
    <d v="2024-04-24T00:00:00"/>
    <s v="robert.carnemolla@tidalwaveautospa.com"/>
    <s v="Coty Stevens"/>
    <x v="4"/>
    <x v="0"/>
  </r>
  <r>
    <s v="Robert Carnemolla"/>
    <s v="EXP-10012540 "/>
    <n v="67.739999999999995"/>
    <d v="2024-04-14T00:00:00"/>
    <x v="0"/>
    <s v="Wash Maintenance"/>
    <s v="T33 Syphon, Tip cleaners, o-rings"/>
    <m/>
    <m/>
    <m/>
    <m/>
    <m/>
    <m/>
    <m/>
    <m/>
    <m/>
    <m/>
    <m/>
    <m/>
    <m/>
    <m/>
    <m/>
    <m/>
    <m/>
    <m/>
    <m/>
    <m/>
    <m/>
    <d v="2024-04-24T00:00:00"/>
    <s v="robert.carnemolla@tidalwaveautospa.com"/>
    <s v="Coty Stevens"/>
    <x v="4"/>
    <x v="0"/>
  </r>
  <r>
    <s v="Robert Carnemolla"/>
    <s v="EXP-10012540 "/>
    <n v="64.48"/>
    <d v="2024-04-14T00:00:00"/>
    <x v="0"/>
    <s v="Wash Maintenance"/>
    <s v="T33-marine grease, goggles, pressure wash nozzles, brushes, brackets"/>
    <m/>
    <m/>
    <m/>
    <m/>
    <m/>
    <m/>
    <m/>
    <m/>
    <m/>
    <m/>
    <m/>
    <m/>
    <m/>
    <m/>
    <m/>
    <m/>
    <m/>
    <m/>
    <m/>
    <m/>
    <m/>
    <d v="2024-04-24T00:00:00"/>
    <s v="robert.carnemolla@tidalwaveautospa.com"/>
    <s v="Coty Stevens"/>
    <x v="4"/>
    <x v="0"/>
  </r>
  <r>
    <s v="RASHAD JONES"/>
    <s v="EXP-10012748 "/>
    <n v="114.01"/>
    <d v="2024-04-11T00:00:00"/>
    <x v="0"/>
    <s v="Wash Maintenance"/>
    <s v="Paper towels/ Dawn/ Oxi Clean"/>
    <m/>
    <m/>
    <m/>
    <m/>
    <m/>
    <m/>
    <m/>
    <m/>
    <m/>
    <m/>
    <m/>
    <m/>
    <m/>
    <m/>
    <m/>
    <m/>
    <m/>
    <m/>
    <m/>
    <m/>
    <m/>
    <d v="2024-04-24T00:00:00"/>
    <s v="SL186@tidalwaveautospa.com"/>
    <s v="Ricky Doyle"/>
    <x v="4"/>
    <x v="0"/>
  </r>
  <r>
    <s v="Domenic Casciola"/>
    <s v="EXP-10012823 "/>
    <n v="21.25"/>
    <d v="2024-04-04T00:00:00"/>
    <x v="0"/>
    <s v="Office Supplies"/>
    <s v="mop for bathroom"/>
    <m/>
    <m/>
    <m/>
    <m/>
    <m/>
    <m/>
    <m/>
    <m/>
    <m/>
    <m/>
    <m/>
    <m/>
    <m/>
    <m/>
    <m/>
    <m/>
    <m/>
    <m/>
    <m/>
    <m/>
    <m/>
    <d v="2024-04-24T00:00:00"/>
    <s v="SL69@tidalwaveautospa.com"/>
    <s v="Patrick Rollins"/>
    <x v="4"/>
    <x v="0"/>
  </r>
  <r>
    <s v="Domenic Casciola"/>
    <s v="EXP-10012823 "/>
    <n v="1.0900000000000001"/>
    <d v="2024-04-09T00:00:00"/>
    <x v="22"/>
    <s v="Parts"/>
    <s v="bolts for plate"/>
    <m/>
    <m/>
    <m/>
    <m/>
    <m/>
    <m/>
    <m/>
    <m/>
    <m/>
    <m/>
    <m/>
    <m/>
    <m/>
    <m/>
    <m/>
    <m/>
    <m/>
    <m/>
    <m/>
    <m/>
    <m/>
    <d v="2024-04-24T00:00:00"/>
    <s v="SL69@tidalwaveautospa.com"/>
    <s v="Patrick Rollins"/>
    <x v="4"/>
    <x v="0"/>
  </r>
  <r>
    <s v="Domenic Casciola"/>
    <s v="EXP-10012823 "/>
    <n v="47.47"/>
    <d v="2024-04-15T00:00:00"/>
    <x v="16"/>
    <s v="Landscaping"/>
    <s v="pipe adapter for new omni pump/hedge trimmers for landscaping"/>
    <m/>
    <m/>
    <m/>
    <m/>
    <m/>
    <m/>
    <m/>
    <m/>
    <m/>
    <m/>
    <m/>
    <m/>
    <m/>
    <m/>
    <m/>
    <m/>
    <m/>
    <m/>
    <m/>
    <m/>
    <m/>
    <d v="2024-04-24T00:00:00"/>
    <s v="SL69@tidalwaveautospa.com"/>
    <s v="Patrick Rollins"/>
    <x v="4"/>
    <x v="0"/>
  </r>
  <r>
    <s v="Cory Knight"/>
    <s v="EXP-10012560 "/>
    <n v="-21.43"/>
    <d v="2024-03-21T00:00:00"/>
    <x v="6"/>
    <s v="Parts"/>
    <s v="Return of wrong size bolts"/>
    <m/>
    <m/>
    <m/>
    <m/>
    <m/>
    <m/>
    <m/>
    <m/>
    <m/>
    <m/>
    <m/>
    <m/>
    <m/>
    <m/>
    <m/>
    <m/>
    <m/>
    <m/>
    <m/>
    <m/>
    <m/>
    <d v="2024-04-24T00:00:00"/>
    <s v="SL282@tidalwaveautospa.com"/>
    <s v="Cory Cummings"/>
    <x v="4"/>
    <x v="0"/>
  </r>
  <r>
    <s v="Cory Knight"/>
    <s v="EXP-10012560 "/>
    <n v="43.15"/>
    <d v="2024-03-22T00:00:00"/>
    <x v="6"/>
    <s v="Wash Maintenance"/>
    <s v="Cleaning and bathroom supplies"/>
    <m/>
    <m/>
    <m/>
    <m/>
    <m/>
    <m/>
    <m/>
    <m/>
    <m/>
    <m/>
    <m/>
    <m/>
    <m/>
    <m/>
    <m/>
    <m/>
    <m/>
    <m/>
    <m/>
    <m/>
    <m/>
    <d v="2024-04-24T00:00:00"/>
    <s v="SL282@tidalwaveautospa.com"/>
    <s v="Cory Cummings"/>
    <x v="4"/>
    <x v="0"/>
  </r>
  <r>
    <s v="Cory Knight"/>
    <s v="EXP-10012560 "/>
    <n v="107.76"/>
    <d v="2024-03-22T00:00:00"/>
    <x v="6"/>
    <s v="Office Supplies"/>
    <s v="Table, extension cord, command strips"/>
    <m/>
    <m/>
    <m/>
    <m/>
    <m/>
    <m/>
    <m/>
    <m/>
    <m/>
    <m/>
    <m/>
    <m/>
    <m/>
    <m/>
    <m/>
    <m/>
    <m/>
    <m/>
    <m/>
    <m/>
    <m/>
    <d v="2024-04-24T00:00:00"/>
    <s v="SL282@tidalwaveautospa.com"/>
    <s v="Cory Cummings"/>
    <x v="4"/>
    <x v="0"/>
  </r>
  <r>
    <s v="Cory Knight"/>
    <s v="EXP-10012560 "/>
    <n v="46.09"/>
    <d v="2024-03-22T00:00:00"/>
    <x v="8"/>
    <s v="Office Supplies"/>
    <s v="Coolers, Gatorade"/>
    <m/>
    <m/>
    <m/>
    <m/>
    <m/>
    <m/>
    <m/>
    <m/>
    <m/>
    <m/>
    <m/>
    <m/>
    <m/>
    <m/>
    <m/>
    <m/>
    <m/>
    <m/>
    <m/>
    <m/>
    <m/>
    <d v="2024-04-24T00:00:00"/>
    <s v="SL282@tidalwaveautospa.com"/>
    <s v="Cory Cummings"/>
    <x v="4"/>
    <x v="0"/>
  </r>
  <r>
    <s v="Cory Knight"/>
    <s v="EXP-10012560 "/>
    <n v="128.35"/>
    <d v="2024-03-25T00:00:00"/>
    <x v="22"/>
    <s v="Small Tools"/>
    <s v="Step stool, file, ladder hooks, measuring tape"/>
    <m/>
    <m/>
    <m/>
    <m/>
    <m/>
    <m/>
    <m/>
    <m/>
    <m/>
    <m/>
    <m/>
    <m/>
    <m/>
    <m/>
    <m/>
    <m/>
    <m/>
    <m/>
    <m/>
    <m/>
    <m/>
    <d v="2024-04-24T00:00:00"/>
    <s v="SL282@tidalwaveautospa.com"/>
    <s v="Cory Cummings"/>
    <x v="4"/>
    <x v="0"/>
  </r>
  <r>
    <s v="Cory Knight"/>
    <s v="EXP-10012560 "/>
    <n v="34.299999999999997"/>
    <d v="2024-03-25T00:00:00"/>
    <x v="6"/>
    <s v="Small Tools"/>
    <s v="Tie down straps"/>
    <m/>
    <m/>
    <m/>
    <m/>
    <m/>
    <m/>
    <m/>
    <m/>
    <m/>
    <m/>
    <m/>
    <m/>
    <m/>
    <m/>
    <m/>
    <m/>
    <m/>
    <m/>
    <m/>
    <m/>
    <m/>
    <d v="2024-04-24T00:00:00"/>
    <s v="SL282@tidalwaveautospa.com"/>
    <s v="Cory Cummings"/>
    <x v="4"/>
    <x v="0"/>
  </r>
  <r>
    <s v="Cory Knight"/>
    <s v="EXP-10012560 "/>
    <n v="10.77"/>
    <d v="2024-03-25T00:00:00"/>
    <x v="6"/>
    <s v="Parts"/>
    <s v="Brass barb, hose clamp"/>
    <m/>
    <m/>
    <m/>
    <m/>
    <m/>
    <m/>
    <m/>
    <m/>
    <m/>
    <m/>
    <m/>
    <m/>
    <m/>
    <m/>
    <m/>
    <m/>
    <m/>
    <m/>
    <m/>
    <m/>
    <m/>
    <d v="2024-04-24T00:00:00"/>
    <s v="SL282@tidalwaveautospa.com"/>
    <s v="Cory Cummings"/>
    <x v="4"/>
    <x v="0"/>
  </r>
  <r>
    <s v="Cory Knight"/>
    <s v="EXP-10012560 "/>
    <n v="101.88"/>
    <d v="2024-03-25T00:00:00"/>
    <x v="6"/>
    <s v="Small Tools"/>
    <s v="Floor jack"/>
    <m/>
    <m/>
    <m/>
    <m/>
    <m/>
    <m/>
    <m/>
    <m/>
    <m/>
    <m/>
    <m/>
    <m/>
    <m/>
    <m/>
    <m/>
    <m/>
    <m/>
    <m/>
    <m/>
    <m/>
    <m/>
    <d v="2024-04-24T00:00:00"/>
    <s v="SL282@tidalwaveautospa.com"/>
    <s v="Cory Cummings"/>
    <x v="4"/>
    <x v="0"/>
  </r>
  <r>
    <s v="Cory Knight"/>
    <s v="EXP-10012560 "/>
    <n v="856.86"/>
    <d v="2024-03-25T00:00:00"/>
    <x v="6"/>
    <s v="Equipment"/>
    <s v="Heaters, bottles"/>
    <m/>
    <m/>
    <m/>
    <m/>
    <m/>
    <m/>
    <m/>
    <m/>
    <m/>
    <m/>
    <m/>
    <m/>
    <m/>
    <m/>
    <m/>
    <m/>
    <m/>
    <m/>
    <m/>
    <m/>
    <m/>
    <d v="2024-04-24T00:00:00"/>
    <s v="SL282@tidalwaveautospa.com"/>
    <s v="Cory Cummings"/>
    <x v="4"/>
    <x v="0"/>
  </r>
  <r>
    <s v="Cory Knight"/>
    <s v="EXP-10012560 "/>
    <n v="156.59"/>
    <d v="2024-03-26T00:00:00"/>
    <x v="6"/>
    <s v="Office Supplies"/>
    <s v="Printer ink"/>
    <m/>
    <m/>
    <m/>
    <m/>
    <m/>
    <m/>
    <m/>
    <m/>
    <m/>
    <m/>
    <m/>
    <m/>
    <m/>
    <m/>
    <m/>
    <m/>
    <m/>
    <m/>
    <m/>
    <m/>
    <m/>
    <d v="2024-04-24T00:00:00"/>
    <s v="SL282@tidalwaveautospa.com"/>
    <s v="Cory Cummings"/>
    <x v="4"/>
    <x v="0"/>
  </r>
  <r>
    <s v="Cory Knight"/>
    <s v="EXP-10012560 "/>
    <n v="131.47"/>
    <d v="2024-03-30T00:00:00"/>
    <x v="6"/>
    <s v="Wash Maintenance"/>
    <s v="Water, dawn, vinegar"/>
    <m/>
    <m/>
    <m/>
    <m/>
    <m/>
    <m/>
    <m/>
    <m/>
    <m/>
    <m/>
    <m/>
    <m/>
    <m/>
    <m/>
    <m/>
    <m/>
    <m/>
    <m/>
    <m/>
    <m/>
    <m/>
    <d v="2024-04-24T00:00:00"/>
    <s v="SL282@tidalwaveautospa.com"/>
    <s v="Cory Cummings"/>
    <x v="4"/>
    <x v="0"/>
  </r>
  <r>
    <s v="Cory Knight"/>
    <s v="EXP-10012560 "/>
    <n v="27.09"/>
    <d v="2024-03-30T00:00:00"/>
    <x v="6"/>
    <s v="Office Supplies"/>
    <s v="Dog treats, Gatorade powder"/>
    <m/>
    <m/>
    <m/>
    <m/>
    <m/>
    <m/>
    <m/>
    <m/>
    <m/>
    <m/>
    <m/>
    <m/>
    <m/>
    <m/>
    <m/>
    <m/>
    <m/>
    <m/>
    <m/>
    <m/>
    <m/>
    <d v="2024-04-24T00:00:00"/>
    <s v="SL282@tidalwaveautospa.com"/>
    <s v="Cory Cummings"/>
    <x v="4"/>
    <x v="0"/>
  </r>
  <r>
    <s v="Cory Knight"/>
    <s v="EXP-10012560 "/>
    <n v="265.98"/>
    <d v="2024-03-31T00:00:00"/>
    <x v="6"/>
    <s v="Equipment"/>
    <s v="Fan and battery"/>
    <m/>
    <m/>
    <m/>
    <m/>
    <m/>
    <m/>
    <m/>
    <m/>
    <m/>
    <m/>
    <m/>
    <m/>
    <m/>
    <m/>
    <m/>
    <m/>
    <m/>
    <m/>
    <m/>
    <m/>
    <m/>
    <d v="2024-04-24T00:00:00"/>
    <s v="SL282@tidalwaveautospa.com"/>
    <s v="Cory Cummings"/>
    <x v="4"/>
    <x v="0"/>
  </r>
  <r>
    <s v="Cory Knight"/>
    <s v="EXP-10012560 "/>
    <n v="301.98"/>
    <d v="2024-04-01T00:00:00"/>
    <x v="6"/>
    <s v="Wash Maintenance"/>
    <s v="Hydro hose"/>
    <m/>
    <m/>
    <m/>
    <m/>
    <m/>
    <m/>
    <m/>
    <m/>
    <m/>
    <m/>
    <m/>
    <m/>
    <m/>
    <m/>
    <m/>
    <m/>
    <m/>
    <m/>
    <m/>
    <m/>
    <m/>
    <d v="2024-04-24T00:00:00"/>
    <s v="SL282@tidalwaveautospa.com"/>
    <s v="Cory Cummings"/>
    <x v="4"/>
    <x v="0"/>
  </r>
  <r>
    <s v="Cory Knight"/>
    <s v="EXP-10012560 "/>
    <n v="32.869999999999997"/>
    <d v="2024-04-02T00:00:00"/>
    <x v="6"/>
    <s v="Parts"/>
    <s v="Assorted brass pieces to fix a line"/>
    <m/>
    <m/>
    <m/>
    <m/>
    <m/>
    <m/>
    <m/>
    <m/>
    <m/>
    <m/>
    <m/>
    <m/>
    <m/>
    <m/>
    <m/>
    <m/>
    <m/>
    <m/>
    <m/>
    <m/>
    <m/>
    <d v="2024-04-24T00:00:00"/>
    <s v="SL282@tidalwaveautospa.com"/>
    <s v="Cory Cummings"/>
    <x v="4"/>
    <x v="0"/>
  </r>
  <r>
    <s v="Cory Knight"/>
    <s v="EXP-10012560 "/>
    <n v="90.42"/>
    <d v="2024-04-02T00:00:00"/>
    <x v="6"/>
    <s v="Wash Maintenance"/>
    <s v="Water hose, socket set and cleaning supplies"/>
    <m/>
    <m/>
    <m/>
    <m/>
    <m/>
    <m/>
    <m/>
    <m/>
    <m/>
    <m/>
    <m/>
    <m/>
    <m/>
    <m/>
    <m/>
    <m/>
    <m/>
    <m/>
    <m/>
    <m/>
    <m/>
    <d v="2024-04-24T00:00:00"/>
    <s v="SL282@tidalwaveautospa.com"/>
    <s v="Cory Cummings"/>
    <x v="4"/>
    <x v="0"/>
  </r>
  <r>
    <s v="Cory Knight"/>
    <s v="EXP-10012560 "/>
    <n v="11.67"/>
    <d v="2024-04-02T00:00:00"/>
    <x v="6"/>
    <s v="Parts"/>
    <s v="Screw, nut, washers"/>
    <m/>
    <m/>
    <m/>
    <m/>
    <m/>
    <m/>
    <m/>
    <m/>
    <m/>
    <m/>
    <m/>
    <m/>
    <m/>
    <m/>
    <m/>
    <m/>
    <m/>
    <m/>
    <m/>
    <m/>
    <m/>
    <d v="2024-04-24T00:00:00"/>
    <s v="SL282@tidalwaveautospa.com"/>
    <s v="Cory Cummings"/>
    <x v="4"/>
    <x v="0"/>
  </r>
  <r>
    <s v="Cory Knight"/>
    <s v="EXP-10012560 "/>
    <n v="26.79"/>
    <d v="2024-04-02T00:00:00"/>
    <x v="6"/>
    <s v="Small Tools"/>
    <s v="Tool set"/>
    <m/>
    <m/>
    <m/>
    <m/>
    <m/>
    <m/>
    <m/>
    <m/>
    <m/>
    <m/>
    <m/>
    <m/>
    <m/>
    <m/>
    <m/>
    <m/>
    <m/>
    <m/>
    <m/>
    <m/>
    <m/>
    <d v="2024-04-24T00:00:00"/>
    <s v="SL282@tidalwaveautospa.com"/>
    <s v="Cory Cummings"/>
    <x v="4"/>
    <x v="0"/>
  </r>
  <r>
    <s v="Cory Knight"/>
    <s v="EXP-10012560 "/>
    <n v="37.83"/>
    <d v="2024-04-04T00:00:00"/>
    <x v="6"/>
    <s v="Office Supplies"/>
    <s v="Laminator, sheets"/>
    <m/>
    <m/>
    <m/>
    <m/>
    <m/>
    <m/>
    <m/>
    <m/>
    <m/>
    <m/>
    <m/>
    <m/>
    <m/>
    <m/>
    <m/>
    <m/>
    <m/>
    <m/>
    <m/>
    <m/>
    <m/>
    <d v="2024-04-24T00:00:00"/>
    <s v="SL282@tidalwaveautospa.com"/>
    <s v="Cory Cummings"/>
    <x v="4"/>
    <x v="0"/>
  </r>
  <r>
    <s v="Christopher Cox"/>
    <s v="EXP-10012764 "/>
    <n v="49.41"/>
    <d v="2024-04-11T00:00:00"/>
    <x v="22"/>
    <s v="Small Tools"/>
    <s v="Screw extractor &amp; caulk"/>
    <m/>
    <m/>
    <m/>
    <m/>
    <m/>
    <m/>
    <m/>
    <m/>
    <m/>
    <m/>
    <m/>
    <m/>
    <m/>
    <m/>
    <m/>
    <m/>
    <m/>
    <m/>
    <m/>
    <m/>
    <m/>
    <d v="2024-04-24T00:00:00"/>
    <s v="SL142@tidalwaveautospa.com"/>
    <s v="Joe Chavez"/>
    <x v="4"/>
    <x v="0"/>
  </r>
  <r>
    <s v="Christopher Cox"/>
    <s v="EXP-10012764 "/>
    <n v="85.3"/>
    <d v="2024-04-11T00:00:00"/>
    <x v="0"/>
    <s v="Wash Maintenance"/>
    <s v="Dawn"/>
    <m/>
    <m/>
    <m/>
    <m/>
    <m/>
    <m/>
    <m/>
    <m/>
    <m/>
    <m/>
    <m/>
    <m/>
    <m/>
    <m/>
    <m/>
    <m/>
    <m/>
    <m/>
    <m/>
    <m/>
    <m/>
    <d v="2024-04-24T00:00:00"/>
    <s v="SL142@tidalwaveautospa.com"/>
    <s v="Joe Chavez"/>
    <x v="4"/>
    <x v="0"/>
  </r>
  <r>
    <s v="Christopher Cox"/>
    <s v="EXP-10012764 "/>
    <n v="13.69"/>
    <d v="2024-04-11T00:00:00"/>
    <x v="6"/>
    <s v="Wash Maintenance"/>
    <s v="Small Engine oil"/>
    <m/>
    <m/>
    <m/>
    <m/>
    <m/>
    <m/>
    <m/>
    <m/>
    <m/>
    <m/>
    <m/>
    <m/>
    <m/>
    <m/>
    <m/>
    <m/>
    <m/>
    <m/>
    <m/>
    <m/>
    <m/>
    <d v="2024-04-24T00:00:00"/>
    <s v="SL142@tidalwaveautospa.com"/>
    <s v="Joe Chavez"/>
    <x v="4"/>
    <x v="0"/>
  </r>
  <r>
    <s v="Rebecca Jones"/>
    <s v="EXP-10012774 "/>
    <n v="75.180000000000007"/>
    <d v="2024-03-24T00:00:00"/>
    <x v="0"/>
    <s v="Office Supplies"/>
    <s v="copy paper, TP, Vinegar"/>
    <m/>
    <m/>
    <m/>
    <m/>
    <m/>
    <m/>
    <m/>
    <m/>
    <m/>
    <m/>
    <m/>
    <m/>
    <m/>
    <m/>
    <m/>
    <m/>
    <m/>
    <m/>
    <m/>
    <m/>
    <m/>
    <d v="2024-04-24T00:00:00"/>
    <s v="SL182@tidalwaveautospa.com"/>
    <s v="Joe Chavez"/>
    <x v="4"/>
    <x v="0"/>
  </r>
  <r>
    <s v="Rebecca Jones"/>
    <s v="EXP-10012774 "/>
    <n v="66.11"/>
    <d v="2024-03-29T00:00:00"/>
    <x v="0"/>
    <s v="Wash Maintenance"/>
    <s v="cleaning supplies"/>
    <m/>
    <m/>
    <m/>
    <m/>
    <m/>
    <m/>
    <m/>
    <m/>
    <m/>
    <m/>
    <m/>
    <m/>
    <m/>
    <m/>
    <m/>
    <m/>
    <m/>
    <m/>
    <m/>
    <m/>
    <m/>
    <d v="2024-04-24T00:00:00"/>
    <s v="SL182@tidalwaveautospa.com"/>
    <s v="Joe Chavez"/>
    <x v="4"/>
    <x v="0"/>
  </r>
  <r>
    <s v="Rebecca Jones"/>
    <s v="EXP-10012774 "/>
    <n v="41.21"/>
    <d v="2024-04-05T00:00:00"/>
    <x v="0"/>
    <s v="Wash Maintenance"/>
    <s v="cleaning supplies"/>
    <m/>
    <m/>
    <m/>
    <m/>
    <m/>
    <m/>
    <m/>
    <m/>
    <m/>
    <m/>
    <m/>
    <m/>
    <m/>
    <m/>
    <m/>
    <m/>
    <m/>
    <m/>
    <m/>
    <m/>
    <m/>
    <d v="2024-04-24T00:00:00"/>
    <s v="SL182@tidalwaveautospa.com"/>
    <s v="Joe Chavez"/>
    <x v="4"/>
    <x v="0"/>
  </r>
  <r>
    <s v="Rebecca Jones"/>
    <s v="EXP-10012774 "/>
    <n v="78.12"/>
    <d v="2024-04-10T00:00:00"/>
    <x v="0"/>
    <s v="Wash Maintenance"/>
    <s v="cleaning supplies"/>
    <m/>
    <m/>
    <m/>
    <m/>
    <m/>
    <m/>
    <m/>
    <m/>
    <m/>
    <m/>
    <m/>
    <m/>
    <m/>
    <m/>
    <m/>
    <m/>
    <m/>
    <m/>
    <m/>
    <m/>
    <m/>
    <d v="2024-04-24T00:00:00"/>
    <s v="SL182@tidalwaveautospa.com"/>
    <s v="Joe Chavez"/>
    <x v="4"/>
    <x v="0"/>
  </r>
  <r>
    <s v="Savannah Schmoldt"/>
    <s v="EXP-10012590 "/>
    <n v="76.78"/>
    <d v="2024-04-03T00:00:00"/>
    <x v="0"/>
    <s v="Wash Maintenance"/>
    <s v="Dawn and gloves"/>
    <m/>
    <m/>
    <m/>
    <m/>
    <m/>
    <m/>
    <m/>
    <m/>
    <m/>
    <m/>
    <m/>
    <m/>
    <m/>
    <m/>
    <m/>
    <m/>
    <m/>
    <m/>
    <m/>
    <m/>
    <m/>
    <d v="2024-04-24T00:00:00"/>
    <s v="SL274@tidalwaveautospa.com"/>
    <s v="Joe Chavez"/>
    <x v="4"/>
    <x v="0"/>
  </r>
  <r>
    <s v="Savannah Schmoldt"/>
    <s v="EXP-10012590 "/>
    <n v="39.159999999999997"/>
    <d v="2024-04-05T00:00:00"/>
    <x v="10"/>
    <s v="Miscellaneous Expense - Non-SL"/>
    <s v="Accident - immediate refund"/>
    <m/>
    <m/>
    <m/>
    <m/>
    <m/>
    <m/>
    <m/>
    <m/>
    <m/>
    <m/>
    <m/>
    <m/>
    <m/>
    <m/>
    <m/>
    <m/>
    <m/>
    <m/>
    <m/>
    <m/>
    <m/>
    <d v="2024-04-24T00:00:00"/>
    <s v="SL274@tidalwaveautospa.com"/>
    <s v="Joe Chavez"/>
    <x v="4"/>
    <x v="0"/>
  </r>
  <r>
    <s v="Savannah Schmoldt"/>
    <s v="EXP-10012590 "/>
    <n v="-39.159999999999997"/>
    <d v="2024-04-05T00:00:00"/>
    <x v="10"/>
    <s v="Miscellaneous Expense - Non-SL"/>
    <s v="Refund accidental charge"/>
    <m/>
    <m/>
    <m/>
    <m/>
    <m/>
    <m/>
    <m/>
    <m/>
    <m/>
    <m/>
    <m/>
    <m/>
    <m/>
    <m/>
    <m/>
    <m/>
    <m/>
    <m/>
    <m/>
    <m/>
    <m/>
    <d v="2024-04-24T00:00:00"/>
    <s v="SL274@tidalwaveautospa.com"/>
    <s v="Joe Chavez"/>
    <x v="4"/>
    <x v="0"/>
  </r>
  <r>
    <s v="Travis Scroggins"/>
    <s v="EXP-10012644 "/>
    <n v="26.25"/>
    <d v="2024-04-09T00:00:00"/>
    <x v="22"/>
    <s v="Small Tools"/>
    <s v="sprayers for chemicals"/>
    <m/>
    <m/>
    <m/>
    <m/>
    <m/>
    <m/>
    <m/>
    <m/>
    <m/>
    <m/>
    <m/>
    <m/>
    <m/>
    <m/>
    <m/>
    <m/>
    <m/>
    <m/>
    <m/>
    <m/>
    <m/>
    <d v="2024-04-24T00:00:00"/>
    <s v="SL228@tidalwaveautospa.com"/>
    <s v="Joe Chavez"/>
    <x v="4"/>
    <x v="0"/>
  </r>
  <r>
    <s v="Travis Scroggins"/>
    <s v="EXP-10012644 "/>
    <n v="13.72"/>
    <d v="2024-04-10T00:00:00"/>
    <x v="0"/>
    <s v="Wash Maintenance"/>
    <s v="vinegar"/>
    <m/>
    <m/>
    <m/>
    <m/>
    <m/>
    <m/>
    <m/>
    <m/>
    <m/>
    <m/>
    <m/>
    <m/>
    <m/>
    <m/>
    <m/>
    <m/>
    <m/>
    <m/>
    <m/>
    <m/>
    <m/>
    <d v="2024-04-24T00:00:00"/>
    <s v="SL228@tidalwaveautospa.com"/>
    <s v="Joe Chavez"/>
    <x v="4"/>
    <x v="0"/>
  </r>
  <r>
    <s v="Travis Scroggins"/>
    <s v="EXP-10012644 "/>
    <n v="8.56"/>
    <d v="2024-04-10T00:00:00"/>
    <x v="0"/>
    <s v="Wash Maintenance"/>
    <s v="vinegar"/>
    <m/>
    <m/>
    <m/>
    <m/>
    <m/>
    <m/>
    <m/>
    <m/>
    <m/>
    <m/>
    <m/>
    <m/>
    <m/>
    <m/>
    <m/>
    <m/>
    <m/>
    <m/>
    <m/>
    <m/>
    <m/>
    <d v="2024-04-24T00:00:00"/>
    <s v="SL228@tidalwaveautospa.com"/>
    <s v="Joe Chavez"/>
    <x v="4"/>
    <x v="0"/>
  </r>
  <r>
    <s v="Travis Scroggins"/>
    <s v="EXP-10012644 "/>
    <n v="3.29"/>
    <d v="2024-04-10T00:00:00"/>
    <x v="6"/>
    <s v="Parts"/>
    <s v="bolts for vacuums"/>
    <m/>
    <m/>
    <m/>
    <m/>
    <m/>
    <m/>
    <m/>
    <m/>
    <m/>
    <m/>
    <m/>
    <m/>
    <m/>
    <m/>
    <m/>
    <m/>
    <m/>
    <m/>
    <m/>
    <m/>
    <m/>
    <d v="2024-04-24T00:00:00"/>
    <s v="SL228@tidalwaveautospa.com"/>
    <s v="Joe Chavez"/>
    <x v="4"/>
    <x v="0"/>
  </r>
  <r>
    <s v="Travis Scroggins"/>
    <s v="EXP-10012644 "/>
    <n v="31.72"/>
    <d v="2024-04-12T00:00:00"/>
    <x v="0"/>
    <s v="Wash Maintenance"/>
    <s v="sand for sandbags"/>
    <m/>
    <m/>
    <m/>
    <m/>
    <m/>
    <m/>
    <m/>
    <m/>
    <m/>
    <m/>
    <m/>
    <m/>
    <m/>
    <m/>
    <m/>
    <m/>
    <m/>
    <m/>
    <m/>
    <m/>
    <m/>
    <d v="2024-04-24T00:00:00"/>
    <s v="SL228@tidalwaveautospa.com"/>
    <s v="Joe Chavez"/>
    <x v="4"/>
    <x v="0"/>
  </r>
  <r>
    <s v="Travis Scroggins"/>
    <s v="EXP-10012644 "/>
    <n v="63.52"/>
    <d v="2024-04-15T00:00:00"/>
    <x v="0"/>
    <s v="Snacks"/>
    <s v="water for staff and vinegar for cleaning"/>
    <m/>
    <m/>
    <m/>
    <m/>
    <m/>
    <m/>
    <m/>
    <m/>
    <m/>
    <m/>
    <m/>
    <m/>
    <m/>
    <m/>
    <m/>
    <m/>
    <m/>
    <m/>
    <m/>
    <m/>
    <m/>
    <d v="2024-04-24T00:00:00"/>
    <s v="SL228@tidalwaveautospa.com"/>
    <s v="Joe Chavez"/>
    <x v="4"/>
    <x v="0"/>
  </r>
  <r>
    <s v="Joshua Smith"/>
    <s v="EXP-10012558 "/>
    <n v="157.47999999999999"/>
    <d v="2024-04-04T00:00:00"/>
    <x v="0"/>
    <s v="Wash Maintenance"/>
    <s v="c3 to clean arches"/>
    <m/>
    <m/>
    <m/>
    <m/>
    <m/>
    <m/>
    <m/>
    <m/>
    <m/>
    <m/>
    <m/>
    <m/>
    <m/>
    <m/>
    <m/>
    <m/>
    <m/>
    <m/>
    <m/>
    <m/>
    <m/>
    <d v="2024-04-24T00:00:00"/>
    <s v="SL100@tidalwaveautospa.com"/>
    <s v="Joe Chavez"/>
    <x v="4"/>
    <x v="0"/>
  </r>
  <r>
    <s v="Joshua Smith"/>
    <s v="EXP-10012558 "/>
    <n v="24.78"/>
    <d v="2024-04-04T00:00:00"/>
    <x v="1"/>
    <s v="Wash Maintenance"/>
    <s v="hoses"/>
    <m/>
    <m/>
    <m/>
    <m/>
    <m/>
    <m/>
    <m/>
    <m/>
    <m/>
    <m/>
    <m/>
    <m/>
    <m/>
    <m/>
    <m/>
    <m/>
    <m/>
    <m/>
    <m/>
    <m/>
    <m/>
    <d v="2024-04-24T00:00:00"/>
    <s v="SL100@tidalwaveautospa.com"/>
    <s v="Joe Chavez"/>
    <x v="4"/>
    <x v="0"/>
  </r>
  <r>
    <s v="Joshua Smith"/>
    <s v="EXP-10012558 "/>
    <n v="33.049999999999997"/>
    <d v="2024-04-06T00:00:00"/>
    <x v="11"/>
    <s v="Wash Maintenance"/>
    <s v="hose hanger"/>
    <m/>
    <m/>
    <m/>
    <m/>
    <m/>
    <m/>
    <m/>
    <m/>
    <m/>
    <m/>
    <m/>
    <m/>
    <m/>
    <m/>
    <m/>
    <m/>
    <m/>
    <m/>
    <m/>
    <m/>
    <m/>
    <d v="2024-04-24T00:00:00"/>
    <s v="SL100@tidalwaveautospa.com"/>
    <s v="Joe Chavez"/>
    <x v="4"/>
    <x v="0"/>
  </r>
  <r>
    <s v="Joshua Smith"/>
    <s v="EXP-10012558 "/>
    <n v="7.61"/>
    <d v="2024-04-06T00:00:00"/>
    <x v="11"/>
    <s v="Wash Maintenance"/>
    <s v="tape"/>
    <m/>
    <m/>
    <m/>
    <m/>
    <m/>
    <m/>
    <m/>
    <m/>
    <m/>
    <m/>
    <m/>
    <m/>
    <m/>
    <m/>
    <m/>
    <m/>
    <m/>
    <m/>
    <m/>
    <m/>
    <m/>
    <d v="2024-04-24T00:00:00"/>
    <s v="SL100@tidalwaveautospa.com"/>
    <s v="Joe Chavez"/>
    <x v="4"/>
    <x v="0"/>
  </r>
  <r>
    <s v="Joshua Smith"/>
    <s v="EXP-10012558 "/>
    <n v="20.13"/>
    <d v="2024-04-07T00:00:00"/>
    <x v="11"/>
    <s v="Wash Maintenance"/>
    <s v="trash can lid"/>
    <m/>
    <m/>
    <m/>
    <m/>
    <m/>
    <m/>
    <m/>
    <m/>
    <m/>
    <m/>
    <m/>
    <m/>
    <m/>
    <m/>
    <m/>
    <m/>
    <m/>
    <m/>
    <m/>
    <m/>
    <m/>
    <d v="2024-04-24T00:00:00"/>
    <s v="SL100@tidalwaveautospa.com"/>
    <s v="Joe Chavez"/>
    <x v="4"/>
    <x v="0"/>
  </r>
  <r>
    <s v="Jason Abbott"/>
    <s v="EXP-10012888 "/>
    <n v="64.010000000000005"/>
    <d v="2024-04-15T00:00:00"/>
    <x v="0"/>
    <s v="Wash Maintenance"/>
    <s v="kitty litter for hydraulic leak"/>
    <m/>
    <m/>
    <m/>
    <m/>
    <m/>
    <m/>
    <m/>
    <m/>
    <m/>
    <m/>
    <m/>
    <m/>
    <m/>
    <m/>
    <m/>
    <m/>
    <m/>
    <m/>
    <m/>
    <m/>
    <m/>
    <d v="2024-04-24T00:00:00"/>
    <s v="jason.abbott@tidalwaveautospa.com"/>
    <s v="Joe Chavez"/>
    <x v="4"/>
    <x v="0"/>
  </r>
  <r>
    <s v="Jason Abbott"/>
    <s v="EXP-10012888 "/>
    <n v="25.96"/>
    <d v="2024-04-17T00:00:00"/>
    <x v="9"/>
    <s v="Snacks"/>
    <s v="water for team"/>
    <m/>
    <m/>
    <m/>
    <m/>
    <m/>
    <m/>
    <m/>
    <m/>
    <m/>
    <m/>
    <m/>
    <m/>
    <m/>
    <m/>
    <m/>
    <m/>
    <m/>
    <m/>
    <m/>
    <m/>
    <m/>
    <d v="2024-04-24T00:00:00"/>
    <s v="jason.abbott@tidalwaveautospa.com"/>
    <s v="Joe Chavez"/>
    <x v="4"/>
    <x v="0"/>
  </r>
  <r>
    <s v="Marcus Stowell"/>
    <s v="EXP-10013043 "/>
    <n v="131.38"/>
    <d v="2024-04-12T00:00:00"/>
    <x v="0"/>
    <s v="Wash Maintenance"/>
    <s v="Hoses for tunnel"/>
    <m/>
    <m/>
    <m/>
    <m/>
    <m/>
    <m/>
    <m/>
    <m/>
    <m/>
    <m/>
    <m/>
    <m/>
    <m/>
    <m/>
    <m/>
    <m/>
    <m/>
    <m/>
    <m/>
    <m/>
    <m/>
    <d v="2024-04-24T00:00:00"/>
    <s v="SL229@tidalwaveautospa.com"/>
    <s v="Ricky Doyle"/>
    <x v="4"/>
    <x v="0"/>
  </r>
  <r>
    <s v="Don Cross"/>
    <s v="EXP-10012814 "/>
    <n v="35.270000000000003"/>
    <d v="2024-03-28T00:00:00"/>
    <x v="8"/>
    <s v="Snacks"/>
    <s v="water and electrolyts"/>
    <m/>
    <m/>
    <m/>
    <m/>
    <m/>
    <m/>
    <m/>
    <m/>
    <m/>
    <m/>
    <m/>
    <m/>
    <m/>
    <m/>
    <m/>
    <m/>
    <m/>
    <m/>
    <m/>
    <m/>
    <m/>
    <d v="2024-04-24T00:00:00"/>
    <s v="SL165@tidalwaveautospa.com"/>
    <s v="Jeff Mathis"/>
    <x v="4"/>
    <x v="0"/>
  </r>
  <r>
    <s v="Don Cross"/>
    <s v="EXP-10012814 "/>
    <n v="23.03"/>
    <d v="2024-04-05T00:00:00"/>
    <x v="18"/>
    <s v="Parts"/>
    <s v="hardware"/>
    <m/>
    <m/>
    <m/>
    <m/>
    <m/>
    <m/>
    <m/>
    <m/>
    <m/>
    <m/>
    <m/>
    <m/>
    <m/>
    <m/>
    <m/>
    <m/>
    <m/>
    <m/>
    <m/>
    <m/>
    <m/>
    <d v="2024-04-24T00:00:00"/>
    <s v="SL165@tidalwaveautospa.com"/>
    <s v="Jeff Mathis"/>
    <x v="4"/>
    <x v="0"/>
  </r>
  <r>
    <s v="Don Cross"/>
    <s v="EXP-10012814 "/>
    <n v="25.88"/>
    <d v="2024-04-05T00:00:00"/>
    <x v="6"/>
    <s v="Parts"/>
    <s v="hardware"/>
    <m/>
    <m/>
    <m/>
    <m/>
    <m/>
    <m/>
    <m/>
    <m/>
    <m/>
    <m/>
    <m/>
    <m/>
    <m/>
    <m/>
    <m/>
    <m/>
    <m/>
    <m/>
    <m/>
    <m/>
    <m/>
    <d v="2024-04-24T00:00:00"/>
    <s v="SL165@tidalwaveautospa.com"/>
    <s v="Jeff Mathis"/>
    <x v="4"/>
    <x v="0"/>
  </r>
  <r>
    <s v="Don Cross"/>
    <s v="EXP-10012814 "/>
    <n v="3.02"/>
    <d v="2024-04-05T00:00:00"/>
    <x v="6"/>
    <s v="Parts"/>
    <s v="screws"/>
    <m/>
    <m/>
    <m/>
    <m/>
    <m/>
    <m/>
    <m/>
    <m/>
    <m/>
    <m/>
    <m/>
    <m/>
    <m/>
    <m/>
    <m/>
    <m/>
    <m/>
    <m/>
    <m/>
    <m/>
    <m/>
    <d v="2024-04-24T00:00:00"/>
    <s v="SL165@tidalwaveautospa.com"/>
    <s v="Jeff Mathis"/>
    <x v="4"/>
    <x v="0"/>
  </r>
  <r>
    <s v="Don Cross"/>
    <s v="EXP-10012814 "/>
    <n v="82.3"/>
    <d v="2024-04-09T00:00:00"/>
    <x v="6"/>
    <s v="Wash Maintenance"/>
    <s v="hydrolic fluid"/>
    <m/>
    <m/>
    <m/>
    <m/>
    <m/>
    <m/>
    <m/>
    <m/>
    <m/>
    <m/>
    <m/>
    <m/>
    <m/>
    <m/>
    <m/>
    <m/>
    <m/>
    <m/>
    <m/>
    <m/>
    <m/>
    <d v="2024-04-24T00:00:00"/>
    <s v="SL165@tidalwaveautospa.com"/>
    <s v="Jeff Mathis"/>
    <x v="4"/>
    <x v="0"/>
  </r>
  <r>
    <s v="Don Cross"/>
    <s v="EXP-10012814 "/>
    <n v="60.55"/>
    <d v="2024-04-10T00:00:00"/>
    <x v="8"/>
    <s v="Snacks"/>
    <s v="water"/>
    <m/>
    <m/>
    <m/>
    <m/>
    <m/>
    <m/>
    <m/>
    <m/>
    <m/>
    <m/>
    <m/>
    <m/>
    <m/>
    <m/>
    <m/>
    <m/>
    <m/>
    <m/>
    <m/>
    <m/>
    <m/>
    <d v="2024-04-24T00:00:00"/>
    <s v="SL165@tidalwaveautospa.com"/>
    <s v="Jeff Mathis"/>
    <x v="4"/>
    <x v="0"/>
  </r>
  <r>
    <s v="David Deal"/>
    <s v="EXP-10012817 "/>
    <n v="337.43"/>
    <d v="2024-04-10T00:00:00"/>
    <x v="6"/>
    <s v="Wash Maintenance"/>
    <s v="reclaim kit for bulbs and check valves"/>
    <m/>
    <m/>
    <m/>
    <m/>
    <m/>
    <m/>
    <m/>
    <m/>
    <m/>
    <m/>
    <m/>
    <m/>
    <m/>
    <m/>
    <m/>
    <m/>
    <m/>
    <m/>
    <m/>
    <m/>
    <m/>
    <d v="2024-04-24T00:00:00"/>
    <s v="SL119@tidalwaveautospa.com"/>
    <s v="Jeff Mathis"/>
    <x v="4"/>
    <x v="0"/>
  </r>
  <r>
    <s v="Javier Rocha"/>
    <s v="EXP-10012559 "/>
    <n v="82.11"/>
    <d v="2024-03-20T00:00:00"/>
    <x v="0"/>
    <s v="Wash Maintenance"/>
    <s v="Conveyor oil"/>
    <m/>
    <m/>
    <m/>
    <m/>
    <m/>
    <m/>
    <m/>
    <m/>
    <m/>
    <m/>
    <m/>
    <m/>
    <m/>
    <m/>
    <m/>
    <m/>
    <m/>
    <m/>
    <m/>
    <m/>
    <m/>
    <d v="2024-04-24T00:00:00"/>
    <s v="SL265@tidalwaveautospa.com"/>
    <s v="Jeff Mathis"/>
    <x v="4"/>
    <x v="0"/>
  </r>
  <r>
    <s v="Javier Rocha"/>
    <s v="EXP-10012559 "/>
    <n v="28.51"/>
    <d v="2024-03-23T00:00:00"/>
    <x v="0"/>
    <s v="Wash Maintenance"/>
    <s v="Cleaning/vinegar"/>
    <m/>
    <m/>
    <m/>
    <m/>
    <m/>
    <m/>
    <m/>
    <m/>
    <m/>
    <m/>
    <m/>
    <m/>
    <m/>
    <m/>
    <m/>
    <m/>
    <m/>
    <m/>
    <m/>
    <m/>
    <m/>
    <d v="2024-04-24T00:00:00"/>
    <s v="SL265@tidalwaveautospa.com"/>
    <s v="Jeff Mathis"/>
    <x v="4"/>
    <x v="0"/>
  </r>
  <r>
    <s v="Javier Rocha"/>
    <s v="EXP-10012559 "/>
    <n v="103.85"/>
    <d v="2024-03-23T00:00:00"/>
    <x v="0"/>
    <s v="Wash Maintenance"/>
    <s v="Salt pellets"/>
    <m/>
    <m/>
    <m/>
    <m/>
    <m/>
    <m/>
    <m/>
    <m/>
    <m/>
    <m/>
    <m/>
    <m/>
    <m/>
    <m/>
    <m/>
    <m/>
    <m/>
    <m/>
    <m/>
    <m/>
    <m/>
    <d v="2024-04-24T00:00:00"/>
    <s v="SL265@tidalwaveautospa.com"/>
    <s v="Jeff Mathis"/>
    <x v="4"/>
    <x v="0"/>
  </r>
  <r>
    <s v="Javier Rocha"/>
    <s v="EXP-10012559 "/>
    <n v="33.24"/>
    <d v="2024-03-24T00:00:00"/>
    <x v="0"/>
    <s v="Office Supplies"/>
    <s v="Toilet paper/Kleenex"/>
    <m/>
    <m/>
    <m/>
    <m/>
    <m/>
    <m/>
    <m/>
    <m/>
    <m/>
    <m/>
    <m/>
    <m/>
    <m/>
    <m/>
    <m/>
    <m/>
    <m/>
    <m/>
    <m/>
    <m/>
    <m/>
    <d v="2024-04-24T00:00:00"/>
    <s v="SL265@tidalwaveautospa.com"/>
    <s v="Jeff Mathis"/>
    <x v="4"/>
    <x v="0"/>
  </r>
  <r>
    <s v="Javier Rocha"/>
    <s v="EXP-10012559 "/>
    <n v="88.05"/>
    <d v="2024-04-01T00:00:00"/>
    <x v="0"/>
    <s v="Wash Maintenance"/>
    <s v="Salt pellets"/>
    <m/>
    <m/>
    <m/>
    <m/>
    <m/>
    <m/>
    <m/>
    <m/>
    <m/>
    <m/>
    <m/>
    <m/>
    <m/>
    <m/>
    <m/>
    <m/>
    <m/>
    <m/>
    <m/>
    <m/>
    <m/>
    <d v="2024-04-24T00:00:00"/>
    <s v="SL265@tidalwaveautospa.com"/>
    <s v="Jeff Mathis"/>
    <x v="4"/>
    <x v="0"/>
  </r>
  <r>
    <s v="Javier Rocha"/>
    <s v="EXP-10012559 "/>
    <n v="99.48"/>
    <d v="2024-04-01T00:00:00"/>
    <x v="0"/>
    <s v="Wash Maintenance"/>
    <s v="Vinegar/dawn/water favoring"/>
    <m/>
    <m/>
    <m/>
    <m/>
    <m/>
    <m/>
    <m/>
    <m/>
    <m/>
    <m/>
    <m/>
    <m/>
    <m/>
    <m/>
    <m/>
    <m/>
    <m/>
    <m/>
    <m/>
    <m/>
    <m/>
    <d v="2024-04-24T00:00:00"/>
    <s v="SL265@tidalwaveautospa.com"/>
    <s v="Jeff Mathis"/>
    <x v="4"/>
    <x v="0"/>
  </r>
  <r>
    <s v="Javier Rocha"/>
    <s v="EXP-10012559 "/>
    <n v="93.17"/>
    <d v="2024-04-09T00:00:00"/>
    <x v="0"/>
    <s v="Wash Maintenance"/>
    <s v="Water/salt pellets"/>
    <m/>
    <m/>
    <m/>
    <m/>
    <m/>
    <m/>
    <m/>
    <m/>
    <m/>
    <m/>
    <m/>
    <m/>
    <m/>
    <m/>
    <m/>
    <m/>
    <m/>
    <m/>
    <m/>
    <m/>
    <m/>
    <d v="2024-04-24T00:00:00"/>
    <s v="SL265@tidalwaveautospa.com"/>
    <s v="Jeff Mathis"/>
    <x v="4"/>
    <x v="0"/>
  </r>
  <r>
    <s v="Javier Rocha"/>
    <s v="EXP-10012559 "/>
    <n v="35.19"/>
    <d v="2024-04-09T00:00:00"/>
    <x v="0"/>
    <s v="Office Supplies"/>
    <s v="Vinegar/toilet paper/paper towels"/>
    <m/>
    <m/>
    <m/>
    <m/>
    <m/>
    <m/>
    <m/>
    <m/>
    <m/>
    <m/>
    <m/>
    <m/>
    <m/>
    <m/>
    <m/>
    <m/>
    <m/>
    <m/>
    <m/>
    <m/>
    <m/>
    <d v="2024-04-24T00:00:00"/>
    <s v="SL265@tidalwaveautospa.com"/>
    <s v="Jeff Mathis"/>
    <x v="4"/>
    <x v="0"/>
  </r>
  <r>
    <s v="Javier Rocha"/>
    <s v="EXP-10012559 "/>
    <n v="32.39"/>
    <d v="2024-04-12T00:00:00"/>
    <x v="2"/>
    <s v="Parts"/>
    <s v="Coil for pressure washer"/>
    <m/>
    <m/>
    <m/>
    <m/>
    <m/>
    <m/>
    <m/>
    <m/>
    <m/>
    <m/>
    <m/>
    <m/>
    <m/>
    <m/>
    <m/>
    <m/>
    <m/>
    <m/>
    <m/>
    <m/>
    <m/>
    <d v="2024-04-24T00:00:00"/>
    <s v="SL265@tidalwaveautospa.com"/>
    <s v="Jeff Mathis"/>
    <x v="4"/>
    <x v="0"/>
  </r>
  <r>
    <s v="Kaleigh Welch"/>
    <s v="EXP-10012841 "/>
    <n v="61.41"/>
    <d v="2024-04-11T00:00:00"/>
    <x v="0"/>
    <s v="Wash Maintenance"/>
    <s v="Dawn, stainless scrubbers, bathroom cleaner, magic erasers"/>
    <m/>
    <m/>
    <m/>
    <m/>
    <m/>
    <m/>
    <m/>
    <m/>
    <m/>
    <m/>
    <m/>
    <m/>
    <m/>
    <m/>
    <m/>
    <m/>
    <m/>
    <m/>
    <m/>
    <m/>
    <m/>
    <d v="2024-04-24T00:00:00"/>
    <s v="SL251@tidalwaveautospa.com"/>
    <s v="Jeff Mathis"/>
    <x v="4"/>
    <x v="0"/>
  </r>
  <r>
    <s v="Kaleigh Welch"/>
    <s v="EXP-10012842 "/>
    <n v="3.23"/>
    <d v="2024-03-26T00:00:00"/>
    <x v="1"/>
    <s v="Parts"/>
    <s v="Bolts"/>
    <m/>
    <m/>
    <m/>
    <m/>
    <m/>
    <m/>
    <m/>
    <m/>
    <m/>
    <m/>
    <m/>
    <m/>
    <m/>
    <m/>
    <m/>
    <m/>
    <m/>
    <m/>
    <m/>
    <m/>
    <m/>
    <d v="2024-04-24T00:00:00"/>
    <s v="SL251@tidalwaveautospa.com"/>
    <s v="Jeff Mathis"/>
    <x v="4"/>
    <x v="0"/>
  </r>
  <r>
    <s v="Joel Cole"/>
    <s v="EXP-10012833 "/>
    <n v="21.93"/>
    <d v="2024-03-22T00:00:00"/>
    <x v="1"/>
    <s v="Small Tools"/>
    <s v="Broken bolt removal kit"/>
    <m/>
    <m/>
    <m/>
    <m/>
    <m/>
    <m/>
    <m/>
    <m/>
    <m/>
    <m/>
    <m/>
    <m/>
    <m/>
    <m/>
    <m/>
    <m/>
    <m/>
    <m/>
    <m/>
    <m/>
    <m/>
    <d v="2024-04-24T00:00:00"/>
    <s v="SL114@tidalwaveautospa.com"/>
    <s v="Jeff Mathis"/>
    <x v="4"/>
    <x v="0"/>
  </r>
  <r>
    <s v="Joel Cole"/>
    <s v="EXP-10012833 "/>
    <n v="13.15"/>
    <d v="2024-04-01T00:00:00"/>
    <x v="1"/>
    <s v="Parts"/>
    <s v="Tubing for omni HP pump/ holding tank"/>
    <m/>
    <m/>
    <m/>
    <m/>
    <m/>
    <m/>
    <m/>
    <m/>
    <m/>
    <m/>
    <m/>
    <m/>
    <m/>
    <m/>
    <m/>
    <m/>
    <m/>
    <m/>
    <m/>
    <m/>
    <m/>
    <d v="2024-04-24T00:00:00"/>
    <s v="SL114@tidalwaveautospa.com"/>
    <s v="Jeff Mathis"/>
    <x v="4"/>
    <x v="0"/>
  </r>
  <r>
    <s v="Joel Cole"/>
    <s v="EXP-10012833 "/>
    <n v="27.82"/>
    <d v="2024-04-03T00:00:00"/>
    <x v="1"/>
    <s v="Small Tools"/>
    <s v="Rod end swivel bearing for top brush (3)"/>
    <m/>
    <m/>
    <m/>
    <m/>
    <m/>
    <m/>
    <m/>
    <m/>
    <m/>
    <m/>
    <m/>
    <m/>
    <m/>
    <m/>
    <m/>
    <m/>
    <m/>
    <m/>
    <m/>
    <m/>
    <m/>
    <d v="2024-04-24T00:00:00"/>
    <s v="SL114@tidalwaveautospa.com"/>
    <s v="Jeff Mathis"/>
    <x v="4"/>
    <x v="0"/>
  </r>
  <r>
    <s v="Joel Cole"/>
    <s v="EXP-10012836 "/>
    <n v="195"/>
    <d v="2024-04-08T00:00:00"/>
    <x v="6"/>
    <s v="Landscaping"/>
    <s v="Mowing charge for 3/13,3/27,and4/3"/>
    <m/>
    <m/>
    <m/>
    <m/>
    <m/>
    <m/>
    <m/>
    <m/>
    <m/>
    <m/>
    <m/>
    <m/>
    <m/>
    <m/>
    <m/>
    <m/>
    <m/>
    <m/>
    <m/>
    <m/>
    <m/>
    <d v="2024-04-24T00:00:00"/>
    <s v="SL114@tidalwaveautospa.com"/>
    <s v="Jeff Mathis"/>
    <x v="4"/>
    <x v="0"/>
  </r>
  <r>
    <s v="Kaleigh Welch"/>
    <s v="EXP-10012848 "/>
    <n v="-0.55000000000000004"/>
    <d v="2024-04-02T00:00:00"/>
    <x v="22"/>
    <s v="Small Tools"/>
    <s v="Exchanges a screw driver then returned it. Wrong size"/>
    <m/>
    <m/>
    <m/>
    <m/>
    <m/>
    <m/>
    <m/>
    <m/>
    <m/>
    <m/>
    <m/>
    <m/>
    <m/>
    <m/>
    <m/>
    <m/>
    <m/>
    <m/>
    <m/>
    <m/>
    <m/>
    <d v="2024-04-24T00:00:00"/>
    <s v="SL251@tidalwaveautospa.com"/>
    <s v="Jeff Mathis"/>
    <x v="4"/>
    <x v="0"/>
  </r>
  <r>
    <s v="Kaleigh Welch"/>
    <s v="EXP-10012848 "/>
    <n v="0.55000000000000004"/>
    <d v="2024-04-02T00:00:00"/>
    <x v="0"/>
    <s v="Small Tools"/>
    <s v="Exchanged screw driver then returned it wrong size"/>
    <m/>
    <m/>
    <m/>
    <m/>
    <m/>
    <m/>
    <m/>
    <m/>
    <m/>
    <m/>
    <m/>
    <m/>
    <m/>
    <m/>
    <m/>
    <m/>
    <m/>
    <m/>
    <m/>
    <m/>
    <m/>
    <d v="2024-04-24T00:00:00"/>
    <s v="SL251@tidalwaveautospa.com"/>
    <s v="Jeff Mathis"/>
    <x v="4"/>
    <x v="0"/>
  </r>
  <r>
    <s v="Steven Hurford"/>
    <s v="EXP-10012824 "/>
    <n v="95"/>
    <d v="2024-04-16T00:00:00"/>
    <x v="6"/>
    <s v="Annual Inspection"/>
    <s v="annual extingusher inspection"/>
    <m/>
    <m/>
    <m/>
    <m/>
    <m/>
    <m/>
    <m/>
    <m/>
    <m/>
    <m/>
    <m/>
    <m/>
    <m/>
    <m/>
    <m/>
    <m/>
    <m/>
    <m/>
    <m/>
    <m/>
    <m/>
    <d v="2024-04-24T00:00:00"/>
    <s v="SL167@tidalwaveautospa.com"/>
    <s v="Andrew Strevel"/>
    <x v="4"/>
    <x v="0"/>
  </r>
  <r>
    <s v="Steven Hurford"/>
    <s v="EXP-10012824 "/>
    <n v="98.62"/>
    <d v="2024-04-17T00:00:00"/>
    <x v="6"/>
    <s v="Wash Maintenance"/>
    <s v="salt for softener"/>
    <m/>
    <m/>
    <m/>
    <m/>
    <m/>
    <m/>
    <m/>
    <m/>
    <m/>
    <m/>
    <m/>
    <m/>
    <m/>
    <m/>
    <m/>
    <m/>
    <m/>
    <m/>
    <m/>
    <m/>
    <m/>
    <d v="2024-04-24T00:00:00"/>
    <s v="SL167@tidalwaveautospa.com"/>
    <s v="Andrew Strevel"/>
    <x v="4"/>
    <x v="0"/>
  </r>
  <r>
    <s v="Lane Carr"/>
    <s v="EXP-10012825 "/>
    <n v="14.53"/>
    <d v="2024-04-13T00:00:00"/>
    <x v="2"/>
    <s v="Parts"/>
    <s v="Coupling for hoses in tunnel"/>
    <m/>
    <m/>
    <m/>
    <m/>
    <m/>
    <m/>
    <m/>
    <m/>
    <m/>
    <m/>
    <m/>
    <m/>
    <m/>
    <m/>
    <m/>
    <m/>
    <m/>
    <m/>
    <m/>
    <m/>
    <m/>
    <d v="2024-04-24T00:00:00"/>
    <s v="SL164@tidalwaveautospa.com"/>
    <s v="Cory Cummings"/>
    <x v="4"/>
    <x v="0"/>
  </r>
  <r>
    <s v="Lane Carr"/>
    <s v="EXP-10012825 "/>
    <n v="779.16"/>
    <d v="2024-04-14T00:00:00"/>
    <x v="0"/>
    <s v="Wash Maintenance"/>
    <s v="cleaning, hoses, gloves, anchors"/>
    <m/>
    <m/>
    <m/>
    <m/>
    <m/>
    <m/>
    <m/>
    <m/>
    <m/>
    <m/>
    <m/>
    <m/>
    <m/>
    <m/>
    <m/>
    <m/>
    <m/>
    <m/>
    <m/>
    <m/>
    <m/>
    <d v="2024-04-24T00:00:00"/>
    <s v="SL164@tidalwaveautospa.com"/>
    <s v="Cory Cummings"/>
    <x v="4"/>
    <x v="0"/>
  </r>
  <r>
    <s v="Lane Carr"/>
    <s v="EXP-10012825 "/>
    <n v="35.93"/>
    <d v="2024-04-14T00:00:00"/>
    <x v="23"/>
    <s v="Snacks"/>
    <s v="water"/>
    <m/>
    <m/>
    <m/>
    <m/>
    <m/>
    <m/>
    <m/>
    <m/>
    <m/>
    <m/>
    <m/>
    <m/>
    <m/>
    <m/>
    <m/>
    <m/>
    <m/>
    <m/>
    <m/>
    <m/>
    <m/>
    <d v="2024-04-24T00:00:00"/>
    <s v="SL164@tidalwaveautospa.com"/>
    <s v="Cory Cummings"/>
    <x v="4"/>
    <x v="0"/>
  </r>
  <r>
    <s v="Lane Carr"/>
    <s v="EXP-10012825 "/>
    <n v="19.440000000000001"/>
    <d v="2024-04-15T00:00:00"/>
    <x v="1"/>
    <s v="Small Tools"/>
    <s v="water splitter for golobal action item"/>
    <m/>
    <m/>
    <m/>
    <m/>
    <m/>
    <m/>
    <m/>
    <m/>
    <m/>
    <m/>
    <m/>
    <m/>
    <m/>
    <m/>
    <m/>
    <m/>
    <m/>
    <m/>
    <m/>
    <m/>
    <m/>
    <d v="2024-04-24T00:00:00"/>
    <s v="SL164@tidalwaveautospa.com"/>
    <s v="Cory Cummings"/>
    <x v="4"/>
    <x v="0"/>
  </r>
  <r>
    <s v="Kyle Baker"/>
    <s v="EXP-10012673 "/>
    <n v="522.42999999999995"/>
    <d v="2024-03-26T00:00:00"/>
    <x v="0"/>
    <s v="Wash Maintenance"/>
    <s v="Softner salt"/>
    <m/>
    <m/>
    <m/>
    <m/>
    <m/>
    <m/>
    <m/>
    <m/>
    <m/>
    <m/>
    <m/>
    <m/>
    <m/>
    <m/>
    <m/>
    <m/>
    <m/>
    <m/>
    <m/>
    <m/>
    <m/>
    <d v="2024-04-24T00:00:00"/>
    <s v="SL28@tidalwaveautospa.com"/>
    <s v="Michael Donnelly"/>
    <x v="4"/>
    <x v="0"/>
  </r>
  <r>
    <s v="Brian Frank"/>
    <s v="EXP-10012821 "/>
    <n v="312.24"/>
    <d v="2024-03-21T00:00:00"/>
    <x v="2"/>
    <s v="Wash Maintenance"/>
    <s v="Water salt, wall orgsnozer, cleaner"/>
    <m/>
    <m/>
    <m/>
    <m/>
    <m/>
    <m/>
    <m/>
    <m/>
    <m/>
    <m/>
    <m/>
    <m/>
    <m/>
    <m/>
    <m/>
    <m/>
    <m/>
    <m/>
    <m/>
    <m/>
    <m/>
    <d v="2024-04-24T00:00:00"/>
    <s v="SL73@tidalwaveautospa.com"/>
    <s v="Michael Donnelly"/>
    <x v="4"/>
    <x v="0"/>
  </r>
  <r>
    <s v="Brian Frank"/>
    <s v="EXP-10012821 "/>
    <n v="137.62"/>
    <d v="2024-03-27T00:00:00"/>
    <x v="2"/>
    <s v="Wash Maintenance"/>
    <s v="Carb coesner, pru bar set rachet set"/>
    <m/>
    <m/>
    <m/>
    <m/>
    <m/>
    <m/>
    <m/>
    <m/>
    <m/>
    <m/>
    <m/>
    <m/>
    <m/>
    <m/>
    <m/>
    <m/>
    <m/>
    <m/>
    <m/>
    <m/>
    <m/>
    <d v="2024-04-24T00:00:00"/>
    <s v="SL73@tidalwaveautospa.com"/>
    <s v="Michael Donnelly"/>
    <x v="4"/>
    <x v="0"/>
  </r>
  <r>
    <s v="Brian Frank"/>
    <s v="EXP-10012821 "/>
    <n v="19.72"/>
    <d v="2024-03-30T00:00:00"/>
    <x v="23"/>
    <s v="Safety Supplies"/>
    <s v="First aid tape"/>
    <m/>
    <m/>
    <m/>
    <m/>
    <m/>
    <m/>
    <m/>
    <m/>
    <m/>
    <m/>
    <m/>
    <m/>
    <m/>
    <m/>
    <m/>
    <m/>
    <m/>
    <m/>
    <m/>
    <m/>
    <m/>
    <d v="2024-04-24T00:00:00"/>
    <s v="SL73@tidalwaveautospa.com"/>
    <s v="Michael Donnelly"/>
    <x v="4"/>
    <x v="0"/>
  </r>
  <r>
    <s v="Brian Frank"/>
    <s v="EXP-10012821 "/>
    <n v="216"/>
    <d v="2024-04-01T00:00:00"/>
    <x v="2"/>
    <s v="Wash Maintenance"/>
    <s v="R/o filter"/>
    <m/>
    <m/>
    <m/>
    <m/>
    <m/>
    <m/>
    <m/>
    <m/>
    <m/>
    <m/>
    <m/>
    <m/>
    <m/>
    <m/>
    <m/>
    <m/>
    <m/>
    <m/>
    <m/>
    <m/>
    <m/>
    <d v="2024-04-24T00:00:00"/>
    <s v="SL73@tidalwaveautospa.com"/>
    <s v="Michael Donnelly"/>
    <x v="4"/>
    <x v="0"/>
  </r>
  <r>
    <s v="Brian Frank"/>
    <s v="EXP-10012821 "/>
    <n v="57.26"/>
    <d v="2024-04-01T00:00:00"/>
    <x v="23"/>
    <s v="Safety Supplies"/>
    <s v="First aide stock"/>
    <m/>
    <m/>
    <m/>
    <m/>
    <m/>
    <m/>
    <m/>
    <m/>
    <m/>
    <m/>
    <m/>
    <m/>
    <m/>
    <m/>
    <m/>
    <m/>
    <m/>
    <m/>
    <m/>
    <m/>
    <m/>
    <d v="2024-04-24T00:00:00"/>
    <s v="SL73@tidalwaveautospa.com"/>
    <s v="Michael Donnelly"/>
    <x v="4"/>
    <x v="0"/>
  </r>
  <r>
    <s v="Brian Frank"/>
    <s v="EXP-10012821 "/>
    <n v="68"/>
    <d v="2024-04-01T00:00:00"/>
    <x v="6"/>
    <s v="Wash Maintenance"/>
    <s v="Air tsnk filters"/>
    <m/>
    <m/>
    <m/>
    <m/>
    <m/>
    <m/>
    <m/>
    <m/>
    <m/>
    <m/>
    <m/>
    <m/>
    <m/>
    <m/>
    <m/>
    <m/>
    <m/>
    <m/>
    <m/>
    <m/>
    <m/>
    <d v="2024-04-24T00:00:00"/>
    <s v="SL73@tidalwaveautospa.com"/>
    <s v="Michael Donnelly"/>
    <x v="4"/>
    <x v="0"/>
  </r>
  <r>
    <s v="Brian Frank"/>
    <s v="EXP-10012821 "/>
    <n v="398.58"/>
    <d v="2024-04-02T00:00:00"/>
    <x v="6"/>
    <s v="Wash Maintenance"/>
    <s v="Water softner"/>
    <m/>
    <m/>
    <m/>
    <m/>
    <m/>
    <m/>
    <m/>
    <m/>
    <m/>
    <m/>
    <m/>
    <m/>
    <m/>
    <m/>
    <m/>
    <m/>
    <m/>
    <m/>
    <m/>
    <m/>
    <m/>
    <d v="2024-04-24T00:00:00"/>
    <s v="SL73@tidalwaveautospa.com"/>
    <s v="Michael Donnelly"/>
    <x v="4"/>
    <x v="0"/>
  </r>
  <r>
    <s v="Brian Frank"/>
    <s v="EXP-10012821 "/>
    <n v="192.04"/>
    <d v="2024-04-02T00:00:00"/>
    <x v="2"/>
    <s v="Wash Maintenance"/>
    <s v="Tsc 2 charger"/>
    <m/>
    <m/>
    <m/>
    <m/>
    <m/>
    <m/>
    <m/>
    <m/>
    <m/>
    <m/>
    <m/>
    <m/>
    <m/>
    <m/>
    <m/>
    <m/>
    <m/>
    <m/>
    <m/>
    <m/>
    <m/>
    <d v="2024-04-24T00:00:00"/>
    <s v="SL73@tidalwaveautospa.com"/>
    <s v="Michael Donnelly"/>
    <x v="4"/>
    <x v="0"/>
  </r>
  <r>
    <s v="Brian Frank"/>
    <s v="EXP-10012821 "/>
    <n v="381.98"/>
    <d v="2024-04-03T00:00:00"/>
    <x v="6"/>
    <s v="Wash Maintenance"/>
    <s v="Conveyor filter packs"/>
    <m/>
    <m/>
    <m/>
    <m/>
    <m/>
    <m/>
    <m/>
    <m/>
    <m/>
    <m/>
    <m/>
    <m/>
    <m/>
    <m/>
    <m/>
    <m/>
    <m/>
    <m/>
    <m/>
    <m/>
    <m/>
    <d v="2024-04-24T00:00:00"/>
    <s v="SL73@tidalwaveautospa.com"/>
    <s v="Michael Donnelly"/>
    <x v="4"/>
    <x v="0"/>
  </r>
  <r>
    <s v="Brian Frank"/>
    <s v="EXP-10012821 "/>
    <n v="25.22"/>
    <d v="2024-04-04T00:00:00"/>
    <x v="8"/>
    <s v="Snacks"/>
    <s v="Snack box"/>
    <m/>
    <m/>
    <m/>
    <m/>
    <m/>
    <m/>
    <m/>
    <m/>
    <m/>
    <m/>
    <m/>
    <m/>
    <m/>
    <m/>
    <m/>
    <m/>
    <m/>
    <m/>
    <m/>
    <m/>
    <m/>
    <d v="2024-04-24T00:00:00"/>
    <s v="SL73@tidalwaveautospa.com"/>
    <s v="Michael Donnelly"/>
    <x v="4"/>
    <x v="0"/>
  </r>
  <r>
    <s v="Brian Frank"/>
    <s v="EXP-10012821 "/>
    <n v="39.99"/>
    <d v="2024-04-04T00:00:00"/>
    <x v="8"/>
    <s v="Snacks"/>
    <s v="Snack box"/>
    <m/>
    <m/>
    <m/>
    <m/>
    <m/>
    <m/>
    <m/>
    <m/>
    <m/>
    <m/>
    <m/>
    <m/>
    <m/>
    <m/>
    <m/>
    <m/>
    <m/>
    <m/>
    <m/>
    <m/>
    <m/>
    <d v="2024-04-24T00:00:00"/>
    <s v="SL73@tidalwaveautospa.com"/>
    <s v="Michael Donnelly"/>
    <x v="4"/>
    <x v="0"/>
  </r>
  <r>
    <s v="Brian Frank"/>
    <s v="EXP-10012821 "/>
    <n v="176.58"/>
    <d v="2024-04-05T00:00:00"/>
    <x v="6"/>
    <s v="Safety Supplies"/>
    <s v="Gloves"/>
    <m/>
    <m/>
    <m/>
    <m/>
    <m/>
    <m/>
    <m/>
    <m/>
    <m/>
    <m/>
    <m/>
    <m/>
    <m/>
    <m/>
    <m/>
    <m/>
    <m/>
    <m/>
    <m/>
    <m/>
    <m/>
    <d v="2024-04-24T00:00:00"/>
    <s v="SL73@tidalwaveautospa.com"/>
    <s v="Michael Donnelly"/>
    <x v="4"/>
    <x v="0"/>
  </r>
  <r>
    <s v="Brian Frank"/>
    <s v="EXP-10012821 "/>
    <n v="59.4"/>
    <d v="2024-04-08T00:00:00"/>
    <x v="2"/>
    <s v="Parts"/>
    <s v="Ubolt clamps"/>
    <m/>
    <m/>
    <m/>
    <m/>
    <m/>
    <m/>
    <m/>
    <m/>
    <m/>
    <m/>
    <m/>
    <m/>
    <m/>
    <m/>
    <m/>
    <m/>
    <m/>
    <m/>
    <m/>
    <m/>
    <m/>
    <d v="2024-04-24T00:00:00"/>
    <s v="SL73@tidalwaveautospa.com"/>
    <s v="Michael Donnelly"/>
    <x v="4"/>
    <x v="0"/>
  </r>
  <r>
    <s v="Brian Frank"/>
    <s v="EXP-10012821 "/>
    <n v="453.08"/>
    <d v="2024-04-09T00:00:00"/>
    <x v="11"/>
    <s v="Equipment Repairs"/>
    <s v="Loading tv replace water damage"/>
    <m/>
    <m/>
    <m/>
    <m/>
    <m/>
    <m/>
    <m/>
    <m/>
    <m/>
    <m/>
    <m/>
    <m/>
    <m/>
    <m/>
    <m/>
    <m/>
    <m/>
    <m/>
    <m/>
    <m/>
    <m/>
    <d v="2024-04-24T00:00:00"/>
    <s v="SL73@tidalwaveautospa.com"/>
    <s v="Michael Donnelly"/>
    <x v="4"/>
    <x v="0"/>
  </r>
  <r>
    <s v="Brian Frank"/>
    <s v="EXP-10012821 "/>
    <n v="16.350000000000001"/>
    <d v="2024-04-09T00:00:00"/>
    <x v="17"/>
    <s v="Landscaping"/>
    <s v="Mower gas"/>
    <m/>
    <m/>
    <m/>
    <m/>
    <m/>
    <m/>
    <m/>
    <m/>
    <m/>
    <m/>
    <m/>
    <m/>
    <m/>
    <m/>
    <m/>
    <m/>
    <m/>
    <m/>
    <m/>
    <m/>
    <m/>
    <d v="2024-04-24T00:00:00"/>
    <s v="SL73@tidalwaveautospa.com"/>
    <s v="Michael Donnelly"/>
    <x v="4"/>
    <x v="0"/>
  </r>
  <r>
    <s v="Brian Frank"/>
    <s v="EXP-10012821 "/>
    <n v="48.67"/>
    <d v="2024-04-10T00:00:00"/>
    <x v="2"/>
    <s v="Office Supplies"/>
    <s v="Loadimg hdmi cable"/>
    <m/>
    <m/>
    <m/>
    <m/>
    <m/>
    <m/>
    <m/>
    <m/>
    <m/>
    <m/>
    <m/>
    <m/>
    <m/>
    <m/>
    <m/>
    <m/>
    <m/>
    <m/>
    <m/>
    <m/>
    <m/>
    <d v="2024-04-24T00:00:00"/>
    <s v="SL73@tidalwaveautospa.com"/>
    <s v="Michael Donnelly"/>
    <x v="4"/>
    <x v="0"/>
  </r>
  <r>
    <s v="Brian Frank"/>
    <s v="EXP-10012821 "/>
    <n v="183.13"/>
    <d v="2024-04-13T00:00:00"/>
    <x v="11"/>
    <s v="Wash Maintenance"/>
    <s v="Power wash hose, handle gun, stack organizer"/>
    <m/>
    <m/>
    <m/>
    <m/>
    <m/>
    <m/>
    <m/>
    <m/>
    <m/>
    <m/>
    <m/>
    <m/>
    <m/>
    <m/>
    <m/>
    <m/>
    <m/>
    <m/>
    <m/>
    <m/>
    <m/>
    <d v="2024-04-24T00:00:00"/>
    <s v="SL73@tidalwaveautospa.com"/>
    <s v="Michael Donnelly"/>
    <x v="4"/>
    <x v="0"/>
  </r>
  <r>
    <s v="James Guinan"/>
    <s v="EXP-10012857 "/>
    <n v="5.34"/>
    <d v="2024-03-19T00:00:00"/>
    <x v="23"/>
    <s v="Safety Supplies"/>
    <s v="Bandaids"/>
    <m/>
    <m/>
    <m/>
    <m/>
    <m/>
    <m/>
    <m/>
    <m/>
    <m/>
    <m/>
    <m/>
    <m/>
    <m/>
    <m/>
    <m/>
    <m/>
    <m/>
    <m/>
    <m/>
    <m/>
    <m/>
    <d v="2024-04-24T00:00:00"/>
    <s v="SL135@tidalwaveautospa.com"/>
    <s v="Michael Donnelly"/>
    <x v="4"/>
    <x v="0"/>
  </r>
  <r>
    <s v="James Guinan"/>
    <s v="EXP-10012857 "/>
    <n v="98.85"/>
    <d v="2024-03-19T00:00:00"/>
    <x v="35"/>
    <s v="Small Tools"/>
    <s v="Wrenches and vinegar"/>
    <m/>
    <m/>
    <m/>
    <m/>
    <m/>
    <m/>
    <m/>
    <m/>
    <m/>
    <m/>
    <m/>
    <m/>
    <m/>
    <m/>
    <m/>
    <m/>
    <m/>
    <m/>
    <m/>
    <m/>
    <m/>
    <d v="2024-04-24T00:00:00"/>
    <s v="SL135@tidalwaveautospa.com"/>
    <s v="Michael Donnelly"/>
    <x v="4"/>
    <x v="0"/>
  </r>
  <r>
    <s v="James Guinan"/>
    <s v="EXP-10012857 "/>
    <n v="26.64"/>
    <d v="2024-03-19T00:00:00"/>
    <x v="35"/>
    <s v="Small Tools"/>
    <s v="Razor blades"/>
    <m/>
    <m/>
    <m/>
    <m/>
    <m/>
    <m/>
    <m/>
    <m/>
    <m/>
    <m/>
    <m/>
    <m/>
    <m/>
    <m/>
    <m/>
    <m/>
    <m/>
    <m/>
    <m/>
    <m/>
    <m/>
    <d v="2024-04-24T00:00:00"/>
    <s v="SL135@tidalwaveautospa.com"/>
    <s v="Michael Donnelly"/>
    <x v="4"/>
    <x v="0"/>
  </r>
  <r>
    <s v="James Guinan"/>
    <s v="EXP-10012857 "/>
    <n v="203.27"/>
    <d v="2024-03-27T00:00:00"/>
    <x v="35"/>
    <s v="Small Tools"/>
    <s v="Transfer pump and hose"/>
    <m/>
    <m/>
    <m/>
    <m/>
    <m/>
    <m/>
    <m/>
    <m/>
    <m/>
    <m/>
    <m/>
    <m/>
    <m/>
    <m/>
    <m/>
    <m/>
    <m/>
    <m/>
    <m/>
    <m/>
    <m/>
    <d v="2024-04-24T00:00:00"/>
    <s v="SL135@tidalwaveautospa.com"/>
    <s v="Michael Donnelly"/>
    <x v="4"/>
    <x v="0"/>
  </r>
  <r>
    <s v="James Guinan"/>
    <s v="EXP-10012857 "/>
    <n v="41.59"/>
    <d v="2024-04-09T00:00:00"/>
    <x v="0"/>
    <s v="Wash Maintenance"/>
    <s v="Vinegar, disinfectant, paper towels"/>
    <m/>
    <m/>
    <m/>
    <m/>
    <m/>
    <m/>
    <m/>
    <m/>
    <m/>
    <m/>
    <m/>
    <m/>
    <m/>
    <m/>
    <m/>
    <m/>
    <m/>
    <m/>
    <m/>
    <m/>
    <m/>
    <d v="2024-04-24T00:00:00"/>
    <s v="SL135@tidalwaveautospa.com"/>
    <s v="Michael Donnelly"/>
    <x v="4"/>
    <x v="0"/>
  </r>
  <r>
    <s v="James Guinan"/>
    <s v="EXP-10012857 "/>
    <n v="42.79"/>
    <d v="2024-04-10T00:00:00"/>
    <x v="35"/>
    <s v="Small Tools"/>
    <s v="Battery charger"/>
    <m/>
    <m/>
    <m/>
    <m/>
    <m/>
    <m/>
    <m/>
    <m/>
    <m/>
    <m/>
    <m/>
    <m/>
    <m/>
    <m/>
    <m/>
    <m/>
    <m/>
    <m/>
    <m/>
    <m/>
    <m/>
    <d v="2024-04-24T00:00:00"/>
    <s v="SL135@tidalwaveautospa.com"/>
    <s v="Michael Donnelly"/>
    <x v="4"/>
    <x v="0"/>
  </r>
  <r>
    <s v="James Guinan"/>
    <s v="EXP-10012857 "/>
    <n v="45.99"/>
    <d v="2024-04-11T00:00:00"/>
    <x v="0"/>
    <s v="Wash Maintenance"/>
    <s v="Softener salt"/>
    <m/>
    <m/>
    <m/>
    <m/>
    <m/>
    <m/>
    <m/>
    <m/>
    <m/>
    <m/>
    <m/>
    <m/>
    <m/>
    <m/>
    <m/>
    <m/>
    <m/>
    <m/>
    <m/>
    <m/>
    <m/>
    <d v="2024-04-24T00:00:00"/>
    <s v="SL135@tidalwaveautospa.com"/>
    <s v="Michael Donnelly"/>
    <x v="4"/>
    <x v="0"/>
  </r>
  <r>
    <s v="James Guinan"/>
    <s v="EXP-10012857 "/>
    <n v="149.69"/>
    <d v="2024-04-12T00:00:00"/>
    <x v="0"/>
    <s v="Wash Maintenance"/>
    <s v="Soap, plates, toilet paper"/>
    <m/>
    <m/>
    <m/>
    <m/>
    <m/>
    <m/>
    <m/>
    <m/>
    <m/>
    <m/>
    <m/>
    <m/>
    <m/>
    <m/>
    <m/>
    <m/>
    <m/>
    <m/>
    <m/>
    <m/>
    <m/>
    <d v="2024-04-24T00:00:00"/>
    <s v="SL135@tidalwaveautospa.com"/>
    <s v="Michael Donnelly"/>
    <x v="4"/>
    <x v="0"/>
  </r>
  <r>
    <s v="James Guinan"/>
    <s v="EXP-10012857 "/>
    <n v="157.83000000000001"/>
    <d v="2024-04-16T00:00:00"/>
    <x v="35"/>
    <s v="Wash Maintenance"/>
    <s v="Hose"/>
    <m/>
    <m/>
    <m/>
    <m/>
    <m/>
    <m/>
    <m/>
    <m/>
    <m/>
    <m/>
    <m/>
    <m/>
    <m/>
    <m/>
    <m/>
    <m/>
    <m/>
    <m/>
    <m/>
    <m/>
    <m/>
    <d v="2024-04-24T00:00:00"/>
    <s v="SL135@tidalwaveautospa.com"/>
    <s v="Michael Donnelly"/>
    <x v="4"/>
    <x v="0"/>
  </r>
  <r>
    <s v="Joshua Smith"/>
    <s v="EXP-10012561"/>
    <n v="157.47999999999999"/>
    <d v="2024-04-04T00:00:00"/>
    <x v="0"/>
    <s v="Wash Maintenance"/>
    <s v="c3 to clean arches"/>
    <m/>
    <m/>
    <m/>
    <m/>
    <m/>
    <m/>
    <m/>
    <m/>
    <m/>
    <m/>
    <m/>
    <m/>
    <m/>
    <m/>
    <m/>
    <m/>
    <m/>
    <m/>
    <m/>
    <m/>
    <m/>
    <d v="2024-04-24T00:00:00"/>
    <s v="SL100@tidalwaveautospa.com"/>
    <s v="Joe Chavez"/>
    <x v="4"/>
    <x v="0"/>
  </r>
  <r>
    <s v="Joshua Smith"/>
    <s v="EXP-10012561"/>
    <n v="24.78"/>
    <d v="2024-04-04T00:00:00"/>
    <x v="1"/>
    <s v="Wash Maintenance"/>
    <s v="hoses"/>
    <m/>
    <m/>
    <m/>
    <m/>
    <m/>
    <m/>
    <m/>
    <m/>
    <m/>
    <m/>
    <m/>
    <m/>
    <m/>
    <m/>
    <m/>
    <m/>
    <m/>
    <m/>
    <m/>
    <m/>
    <m/>
    <d v="2024-04-24T00:00:00"/>
    <s v="SL100@tidalwaveautospa.com"/>
    <s v="Joe Chavez"/>
    <x v="4"/>
    <x v="0"/>
  </r>
  <r>
    <s v="Joshua Smith"/>
    <s v="EXP-10012561"/>
    <n v="33.049999999999997"/>
    <d v="2024-04-06T00:00:00"/>
    <x v="11"/>
    <s v="Wash Maintenance"/>
    <s v="hose hanger"/>
    <m/>
    <m/>
    <m/>
    <m/>
    <m/>
    <m/>
    <m/>
    <m/>
    <m/>
    <m/>
    <m/>
    <m/>
    <m/>
    <m/>
    <m/>
    <m/>
    <m/>
    <m/>
    <m/>
    <m/>
    <m/>
    <d v="2024-04-24T00:00:00"/>
    <s v="SL100@tidalwaveautospa.com"/>
    <s v="Joe Chavez"/>
    <x v="4"/>
    <x v="0"/>
  </r>
  <r>
    <s v="Joshua Smith"/>
    <s v="EXP-10012561"/>
    <n v="7.61"/>
    <d v="2024-04-06T00:00:00"/>
    <x v="11"/>
    <s v="Wash Maintenance"/>
    <s v="tape"/>
    <m/>
    <m/>
    <m/>
    <m/>
    <m/>
    <m/>
    <m/>
    <m/>
    <m/>
    <m/>
    <m/>
    <m/>
    <m/>
    <m/>
    <m/>
    <m/>
    <m/>
    <m/>
    <m/>
    <m/>
    <m/>
    <d v="2024-04-24T00:00:00"/>
    <s v="SL100@tidalwaveautospa.com"/>
    <s v="Joe Chavez"/>
    <x v="4"/>
    <x v="0"/>
  </r>
  <r>
    <s v="Joshua Smith"/>
    <s v="EXP-10012561"/>
    <n v="20.13"/>
    <d v="2024-04-07T00:00:00"/>
    <x v="11"/>
    <s v="Wash Maintenance"/>
    <s v="trash can lid"/>
    <m/>
    <m/>
    <m/>
    <m/>
    <m/>
    <m/>
    <m/>
    <m/>
    <m/>
    <m/>
    <m/>
    <m/>
    <m/>
    <m/>
    <m/>
    <m/>
    <m/>
    <m/>
    <m/>
    <m/>
    <m/>
    <d v="2024-04-24T00:00:00"/>
    <s v="SL100@tidalwaveautospa.com"/>
    <s v="Joe Chavez"/>
    <x v="4"/>
    <x v="0"/>
  </r>
  <r>
    <s v="Jason Abbott"/>
    <s v="EXP-10012888 "/>
    <n v="64.010000000000005"/>
    <d v="2024-04-15T00:00:00"/>
    <x v="0"/>
    <s v="Wash Maintenance"/>
    <s v="kitty litter for hydraulic leak"/>
    <m/>
    <m/>
    <m/>
    <m/>
    <m/>
    <m/>
    <m/>
    <m/>
    <m/>
    <m/>
    <m/>
    <m/>
    <m/>
    <m/>
    <m/>
    <m/>
    <m/>
    <m/>
    <m/>
    <m/>
    <m/>
    <d v="2024-04-24T00:00:00"/>
    <s v="jason.abbott@tidalwaveautospa.com"/>
    <s v="Joe Chavez"/>
    <x v="4"/>
    <x v="0"/>
  </r>
  <r>
    <s v="Jason Abbott"/>
    <s v="EXP-10012888 "/>
    <n v="25.96"/>
    <d v="2024-04-17T00:00:00"/>
    <x v="9"/>
    <s v="Snacks"/>
    <s v="water for team"/>
    <m/>
    <m/>
    <m/>
    <m/>
    <m/>
    <m/>
    <m/>
    <m/>
    <m/>
    <m/>
    <m/>
    <m/>
    <m/>
    <m/>
    <m/>
    <m/>
    <m/>
    <m/>
    <m/>
    <m/>
    <m/>
    <d v="2024-04-24T00:00:00"/>
    <s v="jason.abbott@tidalwaveautospa.com"/>
    <s v="Joe Chavez"/>
    <x v="4"/>
    <x v="0"/>
  </r>
  <r>
    <s v="Jonathan Ackerman"/>
    <s v="EXP-10012758 "/>
    <n v="7.4"/>
    <d v="2024-04-09T00:00:00"/>
    <x v="0"/>
    <s v="Wash Maintenance"/>
    <s v="Barkeepers friend cleansers"/>
    <m/>
    <m/>
    <m/>
    <m/>
    <m/>
    <m/>
    <m/>
    <m/>
    <m/>
    <m/>
    <m/>
    <m/>
    <m/>
    <m/>
    <m/>
    <m/>
    <m/>
    <m/>
    <m/>
    <m/>
    <m/>
    <d v="2024-04-25T00:00:00"/>
    <s v="SL191@tidalwaveautospa.com"/>
    <s v="Joe Chavez"/>
    <x v="4"/>
    <x v="0"/>
  </r>
  <r>
    <s v="Jonathan Ackerman"/>
    <s v="EXP-10012758 "/>
    <n v="54.28"/>
    <d v="2024-04-10T00:00:00"/>
    <x v="0"/>
    <s v="Wash Maintenance"/>
    <s v="drum bungs, swiffer wet, bromine tabs"/>
    <m/>
    <m/>
    <m/>
    <m/>
    <m/>
    <m/>
    <m/>
    <m/>
    <m/>
    <m/>
    <m/>
    <m/>
    <m/>
    <m/>
    <m/>
    <m/>
    <m/>
    <m/>
    <m/>
    <m/>
    <m/>
    <d v="2024-04-25T00:00:00"/>
    <s v="SL191@tidalwaveautospa.com"/>
    <s v="Joe Chavez"/>
    <x v="4"/>
    <x v="0"/>
  </r>
  <r>
    <s v="Jonathan Ackerman"/>
    <s v="EXP-10012758 "/>
    <n v="30"/>
    <d v="2024-04-13T00:00:00"/>
    <x v="26"/>
    <s v="Car Wash"/>
    <s v="Xpt training"/>
    <m/>
    <m/>
    <m/>
    <m/>
    <m/>
    <m/>
    <m/>
    <m/>
    <m/>
    <m/>
    <m/>
    <m/>
    <m/>
    <m/>
    <m/>
    <m/>
    <m/>
    <m/>
    <m/>
    <m/>
    <m/>
    <d v="2024-04-25T00:00:00"/>
    <s v="SL191@tidalwaveautospa.com"/>
    <s v="Joe Chavez"/>
    <x v="4"/>
    <x v="0"/>
  </r>
  <r>
    <s v="Clark Cull"/>
    <s v="EXP-10012920 "/>
    <n v="182.9"/>
    <d v="2024-03-12T00:00:00"/>
    <x v="18"/>
    <s v="Wash Maintenance"/>
    <s v="Hose ect"/>
    <m/>
    <m/>
    <m/>
    <m/>
    <m/>
    <m/>
    <m/>
    <m/>
    <m/>
    <m/>
    <m/>
    <m/>
    <m/>
    <m/>
    <m/>
    <m/>
    <m/>
    <m/>
    <m/>
    <m/>
    <m/>
    <d v="2024-04-25T00:00:00"/>
    <s v="SL84@tidalwaveautospa.com"/>
    <s v="Michael Donnelly"/>
    <x v="4"/>
    <x v="0"/>
  </r>
  <r>
    <s v="Clark Cull"/>
    <s v="EXP-10012920 "/>
    <n v="177.32"/>
    <d v="2024-03-19T00:00:00"/>
    <x v="25"/>
    <s v="Office Supplies"/>
    <s v="New bathroom lock"/>
    <m/>
    <m/>
    <m/>
    <m/>
    <m/>
    <m/>
    <m/>
    <m/>
    <m/>
    <m/>
    <m/>
    <m/>
    <m/>
    <m/>
    <m/>
    <m/>
    <m/>
    <m/>
    <m/>
    <m/>
    <m/>
    <d v="2024-04-25T00:00:00"/>
    <s v="SL84@tidalwaveautospa.com"/>
    <s v="Michael Donnelly"/>
    <x v="4"/>
    <x v="0"/>
  </r>
  <r>
    <s v="Clark Cull"/>
    <s v="EXP-10012920 "/>
    <n v="92.35"/>
    <d v="2024-04-01T00:00:00"/>
    <x v="2"/>
    <s v="Plumbing Expense"/>
    <s v="Pvc ball valve.  (Leak)"/>
    <m/>
    <m/>
    <m/>
    <m/>
    <m/>
    <m/>
    <m/>
    <m/>
    <m/>
    <m/>
    <m/>
    <m/>
    <m/>
    <m/>
    <m/>
    <m/>
    <m/>
    <m/>
    <m/>
    <m/>
    <m/>
    <d v="2024-04-25T00:00:00"/>
    <s v="SL84@tidalwaveautospa.com"/>
    <s v="Michael Donnelly"/>
    <x v="4"/>
    <x v="0"/>
  </r>
  <r>
    <s v="Clark Cull"/>
    <s v="EXP-10012920 "/>
    <n v="64.180000000000007"/>
    <d v="2024-04-08T00:00:00"/>
    <x v="0"/>
    <s v="Wash Maintenance"/>
    <s v="WD-40.  2 gallons"/>
    <m/>
    <m/>
    <m/>
    <m/>
    <m/>
    <m/>
    <m/>
    <m/>
    <m/>
    <m/>
    <m/>
    <m/>
    <m/>
    <m/>
    <m/>
    <m/>
    <m/>
    <m/>
    <m/>
    <m/>
    <m/>
    <d v="2024-04-25T00:00:00"/>
    <s v="SL84@tidalwaveautospa.com"/>
    <s v="Michael Donnelly"/>
    <x v="4"/>
    <x v="0"/>
  </r>
  <r>
    <s v="Clark Cull"/>
    <s v="EXP-10012920 "/>
    <n v="12.8"/>
    <d v="2024-04-11T00:00:00"/>
    <x v="13"/>
    <s v="Office Supplies"/>
    <s v="Extra bathroom keys"/>
    <m/>
    <m/>
    <m/>
    <m/>
    <m/>
    <m/>
    <m/>
    <m/>
    <m/>
    <m/>
    <m/>
    <m/>
    <m/>
    <m/>
    <m/>
    <m/>
    <m/>
    <m/>
    <m/>
    <m/>
    <m/>
    <d v="2024-04-25T00:00:00"/>
    <s v="SL84@tidalwaveautospa.com"/>
    <s v="Michael Donnelly"/>
    <x v="4"/>
    <x v="0"/>
  </r>
  <r>
    <s v="Clark Cull"/>
    <s v="EXP-10012920 "/>
    <n v="121.92"/>
    <d v="2024-04-16T00:00:00"/>
    <x v="6"/>
    <s v="Wash Maintenance"/>
    <s v="6 month maintenance"/>
    <m/>
    <m/>
    <m/>
    <m/>
    <m/>
    <m/>
    <m/>
    <m/>
    <m/>
    <m/>
    <m/>
    <m/>
    <m/>
    <m/>
    <m/>
    <m/>
    <m/>
    <m/>
    <m/>
    <m/>
    <m/>
    <d v="2024-04-25T00:00:00"/>
    <s v="SL84@tidalwaveautospa.com"/>
    <s v="Michael Donnelly"/>
    <x v="4"/>
    <x v="0"/>
  </r>
  <r>
    <s v="Clark Cull"/>
    <s v="EXP-10012920 "/>
    <n v="80.239999999999995"/>
    <d v="2024-04-17T00:00:00"/>
    <x v="0"/>
    <s v="Wash Maintenance"/>
    <s v="Hydraulic oil"/>
    <m/>
    <m/>
    <m/>
    <m/>
    <m/>
    <m/>
    <m/>
    <m/>
    <m/>
    <m/>
    <m/>
    <m/>
    <m/>
    <m/>
    <m/>
    <m/>
    <m/>
    <m/>
    <m/>
    <m/>
    <m/>
    <d v="2024-04-25T00:00:00"/>
    <s v="SL84@tidalwaveautospa.com"/>
    <s v="Michael Donnelly"/>
    <x v="4"/>
    <x v="0"/>
  </r>
  <r>
    <s v="Jesse Ramirez Perez"/>
    <s v="EXP-10012909 "/>
    <n v="21.96"/>
    <d v="2024-03-27T00:00:00"/>
    <x v="1"/>
    <s v="Parts"/>
    <s v="PVC and glue for repairs"/>
    <m/>
    <m/>
    <m/>
    <m/>
    <m/>
    <m/>
    <m/>
    <m/>
    <m/>
    <m/>
    <m/>
    <m/>
    <m/>
    <m/>
    <m/>
    <m/>
    <m/>
    <m/>
    <m/>
    <m/>
    <m/>
    <d v="2024-04-25T00:00:00"/>
    <s v="Jesse.Ramirez@tidalwaveautospa.com"/>
    <s v="Bruce Maxwell"/>
    <x v="4"/>
    <x v="0"/>
  </r>
  <r>
    <s v="Jesse Ramirez Perez"/>
    <s v="EXP-10012904 "/>
    <n v="9.7200000000000006"/>
    <d v="2024-03-18T00:00:00"/>
    <x v="0"/>
    <s v="Wash Maintenance"/>
    <s v="Hand pump for hydraulic oil"/>
    <m/>
    <m/>
    <m/>
    <m/>
    <m/>
    <m/>
    <m/>
    <m/>
    <m/>
    <m/>
    <m/>
    <m/>
    <m/>
    <m/>
    <m/>
    <m/>
    <m/>
    <m/>
    <m/>
    <m/>
    <m/>
    <d v="2024-04-25T00:00:00"/>
    <s v="Jesse.Ramirez@tidalwaveautospa.com"/>
    <s v="Bruce Maxwell"/>
    <x v="4"/>
    <x v="0"/>
  </r>
  <r>
    <s v="Preston Long"/>
    <s v="EXP-10012873 "/>
    <n v="25"/>
    <d v="2024-03-21T00:00:00"/>
    <x v="21"/>
    <s v="Car Wash"/>
    <s v="Checking area competition"/>
    <m/>
    <m/>
    <m/>
    <m/>
    <m/>
    <m/>
    <m/>
    <m/>
    <m/>
    <m/>
    <m/>
    <m/>
    <m/>
    <m/>
    <m/>
    <m/>
    <m/>
    <m/>
    <m/>
    <m/>
    <m/>
    <d v="2024-04-25T00:00:00"/>
    <s v="preston.long@tidalwaveautospa.com"/>
    <s v="Patrick Rollins"/>
    <x v="4"/>
    <x v="0"/>
  </r>
  <r>
    <s v="Preston Long"/>
    <s v="EXP-10012873 "/>
    <n v="20"/>
    <d v="2024-03-21T00:00:00"/>
    <x v="21"/>
    <s v="Car Wash"/>
    <s v="Check area competition"/>
    <m/>
    <m/>
    <m/>
    <m/>
    <m/>
    <m/>
    <m/>
    <m/>
    <m/>
    <m/>
    <m/>
    <m/>
    <m/>
    <m/>
    <m/>
    <m/>
    <m/>
    <m/>
    <m/>
    <m/>
    <m/>
    <d v="2024-04-25T00:00:00"/>
    <s v="preston.long@tidalwaveautospa.com"/>
    <s v="Patrick Rollins"/>
    <x v="4"/>
    <x v="0"/>
  </r>
  <r>
    <s v="Robert Swigonski"/>
    <s v="EXP-10012828 "/>
    <n v="76.37"/>
    <d v="2024-03-22T00:00:00"/>
    <x v="0"/>
    <s v="Wash Maintenance"/>
    <s v="Vinegar and dawn"/>
    <m/>
    <m/>
    <m/>
    <m/>
    <m/>
    <m/>
    <m/>
    <m/>
    <m/>
    <m/>
    <m/>
    <m/>
    <m/>
    <m/>
    <m/>
    <m/>
    <m/>
    <m/>
    <m/>
    <m/>
    <m/>
    <d v="2024-04-25T00:00:00"/>
    <s v="robert.swigonski@tidalwaveautospa.com"/>
    <s v="Bruce Maxwell"/>
    <x v="4"/>
    <x v="0"/>
  </r>
  <r>
    <s v="Robert Swigonski"/>
    <s v="EXP-10012828 "/>
    <n v="16.46"/>
    <d v="2024-03-23T00:00:00"/>
    <x v="0"/>
    <s v="Wash Maintenance"/>
    <s v="Bathroom cleaning"/>
    <m/>
    <m/>
    <m/>
    <m/>
    <m/>
    <m/>
    <m/>
    <m/>
    <m/>
    <m/>
    <m/>
    <m/>
    <m/>
    <m/>
    <m/>
    <m/>
    <m/>
    <m/>
    <m/>
    <m/>
    <m/>
    <d v="2024-04-25T00:00:00"/>
    <s v="robert.swigonski@tidalwaveautospa.com"/>
    <s v="Bruce Maxwell"/>
    <x v="4"/>
    <x v="0"/>
  </r>
  <r>
    <s v="Robert Swigonski"/>
    <s v="EXP-10012828 "/>
    <n v="46.98"/>
    <d v="2024-04-03T00:00:00"/>
    <x v="0"/>
    <s v="Wash Maintenance"/>
    <s v="Paper towels for bathroom, kitty litter for grease binder for office"/>
    <m/>
    <m/>
    <m/>
    <m/>
    <m/>
    <m/>
    <m/>
    <m/>
    <m/>
    <m/>
    <m/>
    <m/>
    <m/>
    <m/>
    <m/>
    <m/>
    <m/>
    <m/>
    <m/>
    <m/>
    <m/>
    <d v="2024-04-25T00:00:00"/>
    <s v="robert.swigonski@tidalwaveautospa.com"/>
    <s v="Bruce Maxwell"/>
    <x v="4"/>
    <x v="0"/>
  </r>
  <r>
    <s v="Robert Swigonski"/>
    <s v="EXP-10012828 "/>
    <n v="26.17"/>
    <d v="2024-04-09T00:00:00"/>
    <x v="47"/>
    <s v="Parts"/>
    <s v="PVC connections"/>
    <m/>
    <m/>
    <m/>
    <m/>
    <m/>
    <m/>
    <m/>
    <m/>
    <m/>
    <m/>
    <m/>
    <m/>
    <m/>
    <m/>
    <m/>
    <m/>
    <m/>
    <m/>
    <m/>
    <m/>
    <m/>
    <d v="2024-04-25T00:00:00"/>
    <s v="robert.swigonski@tidalwaveautospa.com"/>
    <s v="Bruce Maxwell"/>
    <x v="4"/>
    <x v="0"/>
  </r>
  <r>
    <s v="Robert Swigonski"/>
    <s v="EXP-10012828 "/>
    <n v="29.94"/>
    <d v="2024-04-12T00:00:00"/>
    <x v="47"/>
    <s v="Parts"/>
    <s v="Quick disconnect for high-pressure hoses"/>
    <m/>
    <m/>
    <m/>
    <m/>
    <m/>
    <m/>
    <m/>
    <m/>
    <m/>
    <m/>
    <m/>
    <m/>
    <m/>
    <m/>
    <m/>
    <m/>
    <m/>
    <m/>
    <m/>
    <m/>
    <m/>
    <d v="2024-04-25T00:00:00"/>
    <s v="robert.swigonski@tidalwaveautospa.com"/>
    <s v="Bruce Maxwell"/>
    <x v="4"/>
    <x v="0"/>
  </r>
  <r>
    <s v="Jonathan Ackerman"/>
    <s v="EXP-10012753 "/>
    <n v="8.17"/>
    <d v="2024-04-01T00:00:00"/>
    <x v="16"/>
    <m/>
    <s v="pipe screws, barkeeper"/>
    <m/>
    <m/>
    <m/>
    <m/>
    <m/>
    <m/>
    <m/>
    <m/>
    <m/>
    <m/>
    <m/>
    <m/>
    <m/>
    <m/>
    <m/>
    <m/>
    <m/>
    <m/>
    <m/>
    <m/>
    <m/>
    <d v="2024-04-25T00:00:00"/>
    <s v="SL191@tidalwaveautospa.com"/>
    <s v="Joe Chavez"/>
    <x v="4"/>
    <x v="0"/>
  </r>
  <r>
    <s v="Jonathan Ackerman"/>
    <s v="EXP-10012753 "/>
    <n v="73.150000000000006"/>
    <d v="2024-04-02T00:00:00"/>
    <x v="0"/>
    <s v="Office Supplies"/>
    <s v="bottled water and advil"/>
    <m/>
    <m/>
    <m/>
    <m/>
    <m/>
    <m/>
    <m/>
    <m/>
    <m/>
    <m/>
    <m/>
    <m/>
    <m/>
    <m/>
    <m/>
    <m/>
    <m/>
    <m/>
    <m/>
    <m/>
    <m/>
    <d v="2024-04-25T00:00:00"/>
    <s v="SL191@tidalwaveautospa.com"/>
    <s v="Joe Chavez"/>
    <x v="4"/>
    <x v="0"/>
  </r>
  <r>
    <s v="Jonathan Ackerman"/>
    <s v="EXP-10012753 "/>
    <n v="38.770000000000003"/>
    <d v="2024-04-03T00:00:00"/>
    <x v="0"/>
    <s v="Wash Maintenance"/>
    <s v="cleansers"/>
    <m/>
    <m/>
    <m/>
    <m/>
    <m/>
    <m/>
    <m/>
    <m/>
    <m/>
    <m/>
    <m/>
    <m/>
    <m/>
    <m/>
    <m/>
    <m/>
    <m/>
    <m/>
    <m/>
    <m/>
    <m/>
    <d v="2024-04-25T00:00:00"/>
    <s v="SL191@tidalwaveautospa.com"/>
    <s v="Joe Chavez"/>
    <x v="4"/>
    <x v="0"/>
  </r>
  <r>
    <s v="Jonathan Ackerman"/>
    <s v="EXP-10012753 "/>
    <n v="347.8"/>
    <d v="2024-04-08T00:00:00"/>
    <x v="0"/>
    <s v="Wash Maintenance"/>
    <s v="pressure hose, sprayer, and wand"/>
    <m/>
    <m/>
    <m/>
    <m/>
    <m/>
    <m/>
    <m/>
    <m/>
    <m/>
    <m/>
    <m/>
    <m/>
    <m/>
    <m/>
    <m/>
    <m/>
    <m/>
    <m/>
    <m/>
    <m/>
    <m/>
    <d v="2024-04-25T00:00:00"/>
    <s v="SL191@tidalwaveautospa.com"/>
    <s v="Joe Chavez"/>
    <x v="4"/>
    <x v="0"/>
  </r>
  <r>
    <s v="Preston Long"/>
    <s v="EXP-10012872 "/>
    <n v="249.65"/>
    <d v="2024-03-24T00:00:00"/>
    <x v="1"/>
    <s v="Parts"/>
    <s v="PVC pipe, pipe cutter and joints/elbows"/>
    <m/>
    <m/>
    <m/>
    <m/>
    <m/>
    <m/>
    <m/>
    <m/>
    <m/>
    <m/>
    <m/>
    <m/>
    <m/>
    <m/>
    <m/>
    <m/>
    <m/>
    <m/>
    <m/>
    <m/>
    <m/>
    <d v="2024-04-25T00:00:00"/>
    <s v="preston.long@tidalwaveautospa.com"/>
    <s v="Patrick Rollins"/>
    <x v="4"/>
    <x v="0"/>
  </r>
  <r>
    <s v="Preston Long"/>
    <s v="EXP-10012872 "/>
    <n v="120.23"/>
    <d v="2024-03-26T00:00:00"/>
    <x v="0"/>
    <s v="Wash Maintenance"/>
    <s v="Three hose leads"/>
    <m/>
    <m/>
    <m/>
    <m/>
    <m/>
    <m/>
    <m/>
    <m/>
    <m/>
    <m/>
    <m/>
    <m/>
    <m/>
    <m/>
    <m/>
    <m/>
    <m/>
    <m/>
    <m/>
    <m/>
    <m/>
    <d v="2024-04-25T00:00:00"/>
    <s v="preston.long@tidalwaveautospa.com"/>
    <s v="Patrick Rollins"/>
    <x v="4"/>
    <x v="0"/>
  </r>
  <r>
    <s v="Preston Long"/>
    <s v="EXP-10012872 "/>
    <n v="10.9"/>
    <d v="2024-03-27T00:00:00"/>
    <x v="1"/>
    <s v="Parts"/>
    <s v="Hose fittings"/>
    <m/>
    <m/>
    <m/>
    <m/>
    <m/>
    <m/>
    <m/>
    <m/>
    <m/>
    <m/>
    <m/>
    <m/>
    <m/>
    <m/>
    <m/>
    <m/>
    <m/>
    <m/>
    <m/>
    <m/>
    <m/>
    <d v="2024-04-25T00:00:00"/>
    <s v="preston.long@tidalwaveautospa.com"/>
    <s v="Patrick Rollins"/>
    <x v="4"/>
    <x v="0"/>
  </r>
  <r>
    <s v="Preston Long"/>
    <s v="EXP-10012872 "/>
    <n v="164.67"/>
    <d v="2024-03-27T00:00:00"/>
    <x v="1"/>
    <s v="Parts"/>
    <s v="Pipe fittings and trash dolly"/>
    <m/>
    <m/>
    <m/>
    <m/>
    <m/>
    <m/>
    <m/>
    <m/>
    <m/>
    <m/>
    <m/>
    <m/>
    <m/>
    <m/>
    <m/>
    <m/>
    <m/>
    <m/>
    <m/>
    <m/>
    <m/>
    <d v="2024-04-25T00:00:00"/>
    <s v="preston.long@tidalwaveautospa.com"/>
    <s v="Patrick Rollins"/>
    <x v="4"/>
    <x v="0"/>
  </r>
  <r>
    <s v="Justin Cowans"/>
    <s v="EXP-10012792 "/>
    <n v="29.92"/>
    <d v="2024-03-21T00:00:00"/>
    <x v="0"/>
    <s v="Wash Maintenance"/>
    <s v="white vinegar"/>
    <m/>
    <m/>
    <m/>
    <m/>
    <m/>
    <m/>
    <m/>
    <m/>
    <m/>
    <m/>
    <m/>
    <m/>
    <m/>
    <m/>
    <m/>
    <m/>
    <m/>
    <m/>
    <m/>
    <m/>
    <m/>
    <d v="2024-04-25T00:00:00"/>
    <s v="SL289@tidalwaveautospa.com"/>
    <s v="Andrew Stephens"/>
    <x v="4"/>
    <x v="0"/>
  </r>
  <r>
    <s v="Justin Cowans"/>
    <s v="EXP-10012792 "/>
    <n v="115.85"/>
    <d v="2024-03-21T00:00:00"/>
    <x v="0"/>
    <s v="Wash Maintenance"/>
    <s v="knives, salt pellets"/>
    <m/>
    <m/>
    <m/>
    <m/>
    <m/>
    <m/>
    <m/>
    <m/>
    <m/>
    <m/>
    <m/>
    <m/>
    <m/>
    <m/>
    <m/>
    <m/>
    <m/>
    <m/>
    <m/>
    <m/>
    <m/>
    <d v="2024-04-25T00:00:00"/>
    <s v="SL289@tidalwaveautospa.com"/>
    <s v="Andrew Stephens"/>
    <x v="4"/>
    <x v="0"/>
  </r>
  <r>
    <s v="Justin Cowans"/>
    <s v="EXP-10012792 "/>
    <n v="11.32"/>
    <d v="2024-03-24T00:00:00"/>
    <x v="0"/>
    <s v="Office Supplies"/>
    <s v="paper towels adn toliet  paper"/>
    <m/>
    <m/>
    <m/>
    <m/>
    <m/>
    <m/>
    <m/>
    <m/>
    <m/>
    <m/>
    <m/>
    <m/>
    <m/>
    <m/>
    <m/>
    <m/>
    <m/>
    <m/>
    <m/>
    <m/>
    <m/>
    <d v="2024-04-25T00:00:00"/>
    <s v="SL289@tidalwaveautospa.com"/>
    <s v="Andrew Stephens"/>
    <x v="4"/>
    <x v="0"/>
  </r>
  <r>
    <s v="Justin Cowans"/>
    <s v="EXP-10012792 "/>
    <n v="15.73"/>
    <d v="2024-03-30T00:00:00"/>
    <x v="11"/>
    <s v="Small Tools"/>
    <s v="2 wrenches"/>
    <m/>
    <m/>
    <m/>
    <m/>
    <m/>
    <m/>
    <m/>
    <m/>
    <m/>
    <m/>
    <m/>
    <m/>
    <m/>
    <m/>
    <m/>
    <m/>
    <m/>
    <m/>
    <m/>
    <m/>
    <m/>
    <d v="2024-04-25T00:00:00"/>
    <s v="SL289@tidalwaveautospa.com"/>
    <s v="Andrew Stephens"/>
    <x v="4"/>
    <x v="0"/>
  </r>
  <r>
    <s v="Justin Cowans"/>
    <s v="EXP-10012792 "/>
    <n v="125.79"/>
    <d v="2024-04-02T00:00:00"/>
    <x v="0"/>
    <s v="Wash Maintenance"/>
    <s v="salt pellets"/>
    <m/>
    <m/>
    <m/>
    <m/>
    <m/>
    <m/>
    <m/>
    <m/>
    <m/>
    <m/>
    <m/>
    <m/>
    <m/>
    <m/>
    <m/>
    <m/>
    <m/>
    <m/>
    <m/>
    <m/>
    <m/>
    <d v="2024-04-25T00:00:00"/>
    <s v="SL289@tidalwaveautospa.com"/>
    <s v="Andrew Stephens"/>
    <x v="4"/>
    <x v="0"/>
  </r>
  <r>
    <s v="Justin Cowans"/>
    <s v="EXP-10012792 "/>
    <n v="15.74"/>
    <d v="2024-04-03T00:00:00"/>
    <x v="11"/>
    <s v="Small Tools"/>
    <s v="sprayer from grime buster"/>
    <m/>
    <m/>
    <m/>
    <m/>
    <m/>
    <m/>
    <m/>
    <m/>
    <m/>
    <m/>
    <m/>
    <m/>
    <m/>
    <m/>
    <m/>
    <m/>
    <m/>
    <m/>
    <m/>
    <m/>
    <m/>
    <d v="2024-04-25T00:00:00"/>
    <s v="SL289@tidalwaveautospa.com"/>
    <s v="Andrew Stephens"/>
    <x v="4"/>
    <x v="0"/>
  </r>
  <r>
    <s v="Justin Cowans"/>
    <s v="EXP-10012792 "/>
    <n v="90.27"/>
    <d v="2024-04-03T00:00:00"/>
    <x v="0"/>
    <s v="Wash Maintenance"/>
    <s v="hydraulic fluid"/>
    <m/>
    <m/>
    <m/>
    <m/>
    <m/>
    <m/>
    <m/>
    <m/>
    <m/>
    <m/>
    <m/>
    <m/>
    <m/>
    <m/>
    <m/>
    <m/>
    <m/>
    <m/>
    <m/>
    <m/>
    <m/>
    <d v="2024-04-25T00:00:00"/>
    <s v="SL289@tidalwaveautospa.com"/>
    <s v="Andrew Stephens"/>
    <x v="4"/>
    <x v="0"/>
  </r>
  <r>
    <s v="Justin Cowans"/>
    <s v="EXP-10012792 "/>
    <n v="33.159999999999997"/>
    <d v="2024-04-07T00:00:00"/>
    <x v="0"/>
    <s v="Wash Maintenance"/>
    <s v="vinegar"/>
    <m/>
    <m/>
    <m/>
    <m/>
    <m/>
    <m/>
    <m/>
    <m/>
    <m/>
    <m/>
    <m/>
    <m/>
    <m/>
    <m/>
    <m/>
    <m/>
    <m/>
    <m/>
    <m/>
    <m/>
    <m/>
    <d v="2024-04-25T00:00:00"/>
    <s v="SL289@tidalwaveautospa.com"/>
    <s v="Andrew Stephens"/>
    <x v="4"/>
    <x v="0"/>
  </r>
  <r>
    <s v="Randall Sullivan"/>
    <s v="EXP-10012810 "/>
    <n v="112.92"/>
    <d v="2024-04-08T00:00:00"/>
    <x v="17"/>
    <s v="Landscaping"/>
    <s v="Mixed gas needed for blower"/>
    <m/>
    <m/>
    <m/>
    <m/>
    <m/>
    <m/>
    <m/>
    <m/>
    <m/>
    <m/>
    <m/>
    <m/>
    <m/>
    <m/>
    <m/>
    <m/>
    <m/>
    <m/>
    <m/>
    <m/>
    <m/>
    <d v="2024-04-25T00:00:00"/>
    <s v="SL147@tidalwaveautospa.com"/>
    <s v="Andrew Stephens"/>
    <x v="4"/>
    <x v="0"/>
  </r>
  <r>
    <s v="Randall Sullivan"/>
    <s v="EXP-10012810 "/>
    <n v="29.12"/>
    <d v="2024-04-08T00:00:00"/>
    <x v="0"/>
    <s v="Snacks"/>
    <s v="Water for water cooler"/>
    <m/>
    <m/>
    <m/>
    <m/>
    <m/>
    <m/>
    <m/>
    <m/>
    <m/>
    <m/>
    <m/>
    <m/>
    <m/>
    <m/>
    <m/>
    <m/>
    <m/>
    <m/>
    <m/>
    <m/>
    <m/>
    <d v="2024-04-25T00:00:00"/>
    <s v="SL147@tidalwaveautospa.com"/>
    <s v="Andrew Stephens"/>
    <x v="4"/>
    <x v="0"/>
  </r>
  <r>
    <s v="Randall Sullivan"/>
    <s v="EXP-10012810 "/>
    <n v="304.64999999999998"/>
    <d v="2024-04-09T00:00:00"/>
    <x v="11"/>
    <s v="Wash Maintenance"/>
    <s v="Items for reclaim system needed for replacement as advised on reclaim system alerts"/>
    <m/>
    <m/>
    <m/>
    <m/>
    <m/>
    <m/>
    <m/>
    <m/>
    <m/>
    <m/>
    <m/>
    <m/>
    <m/>
    <m/>
    <m/>
    <m/>
    <m/>
    <m/>
    <m/>
    <m/>
    <m/>
    <d v="2024-04-25T00:00:00"/>
    <s v="SL147@tidalwaveautospa.com"/>
    <s v="Andrew Stephens"/>
    <x v="4"/>
    <x v="0"/>
  </r>
  <r>
    <s v="Randall Sullivan"/>
    <s v="EXP-10012810 "/>
    <n v="60.12"/>
    <d v="2024-04-09T00:00:00"/>
    <x v="11"/>
    <s v="Small Tools"/>
    <s v="Charger for battery's for drills"/>
    <m/>
    <m/>
    <m/>
    <m/>
    <m/>
    <m/>
    <m/>
    <m/>
    <m/>
    <m/>
    <m/>
    <m/>
    <m/>
    <m/>
    <m/>
    <m/>
    <m/>
    <m/>
    <m/>
    <m/>
    <m/>
    <d v="2024-04-25T00:00:00"/>
    <s v="SL147@tidalwaveautospa.com"/>
    <s v="Andrew Stephens"/>
    <x v="4"/>
    <x v="0"/>
  </r>
  <r>
    <s v="Christopher Fonder"/>
    <s v="EXP-10012860 "/>
    <n v="29.31"/>
    <d v="2024-03-19T00:00:00"/>
    <x v="19"/>
    <s v="Advertising &amp; Promotion"/>
    <s v="Dog treats and suckers for kids"/>
    <m/>
    <m/>
    <m/>
    <m/>
    <m/>
    <m/>
    <m/>
    <m/>
    <m/>
    <m/>
    <m/>
    <m/>
    <m/>
    <m/>
    <m/>
    <m/>
    <m/>
    <m/>
    <m/>
    <m/>
    <m/>
    <d v="2024-04-25T00:00:00"/>
    <s v=""/>
    <s v=""/>
    <x v="4"/>
    <x v="0"/>
  </r>
  <r>
    <s v="Christopher Fonder"/>
    <s v="EXP-10012860 "/>
    <n v="725.7"/>
    <d v="2024-03-22T00:00:00"/>
    <x v="6"/>
    <s v="Wash Maintenance"/>
    <s v="Cleaner for arches"/>
    <m/>
    <m/>
    <m/>
    <m/>
    <m/>
    <m/>
    <m/>
    <m/>
    <m/>
    <m/>
    <m/>
    <m/>
    <m/>
    <m/>
    <m/>
    <m/>
    <m/>
    <m/>
    <m/>
    <m/>
    <m/>
    <d v="2024-04-25T00:00:00"/>
    <s v=""/>
    <s v=""/>
    <x v="4"/>
    <x v="0"/>
  </r>
  <r>
    <s v="Christopher Fonder"/>
    <s v="EXP-10012860 "/>
    <n v="164.61"/>
    <d v="2024-03-26T00:00:00"/>
    <x v="25"/>
    <s v="Wash Repairs"/>
    <s v="Themostat/ heater in entrance not working"/>
    <m/>
    <m/>
    <m/>
    <m/>
    <m/>
    <m/>
    <m/>
    <m/>
    <m/>
    <m/>
    <m/>
    <m/>
    <m/>
    <m/>
    <m/>
    <m/>
    <m/>
    <m/>
    <m/>
    <m/>
    <m/>
    <d v="2024-04-25T00:00:00"/>
    <s v=""/>
    <s v=""/>
    <x v="4"/>
    <x v="0"/>
  </r>
  <r>
    <s v="Christopher Fonder"/>
    <s v="EXP-10012860 "/>
    <n v="187.84"/>
    <d v="2024-03-26T00:00:00"/>
    <x v="25"/>
    <s v="Wash Repairs"/>
    <s v="Rewired air safety switxh and rewires sign in entrance"/>
    <m/>
    <m/>
    <m/>
    <m/>
    <m/>
    <m/>
    <m/>
    <m/>
    <m/>
    <m/>
    <m/>
    <m/>
    <m/>
    <m/>
    <m/>
    <m/>
    <m/>
    <m/>
    <m/>
    <m/>
    <m/>
    <d v="2024-04-25T00:00:00"/>
    <s v=""/>
    <s v=""/>
    <x v="4"/>
    <x v="0"/>
  </r>
  <r>
    <s v="Christopher Fonder"/>
    <s v="EXP-10012860 "/>
    <n v="53.27"/>
    <d v="2024-03-29T00:00:00"/>
    <x v="6"/>
    <s v="Wash Maintenance"/>
    <s v="Vinegar for cleaning windows"/>
    <m/>
    <m/>
    <m/>
    <m/>
    <m/>
    <m/>
    <m/>
    <m/>
    <m/>
    <m/>
    <m/>
    <m/>
    <m/>
    <m/>
    <m/>
    <m/>
    <m/>
    <m/>
    <m/>
    <m/>
    <m/>
    <d v="2024-04-25T00:00:00"/>
    <s v=""/>
    <s v=""/>
    <x v="4"/>
    <x v="0"/>
  </r>
  <r>
    <s v="Christopher Fonder"/>
    <s v="EXP-10012860 "/>
    <n v="6.68"/>
    <d v="2024-04-08T00:00:00"/>
    <x v="6"/>
    <s v="Wash Maintenance"/>
    <s v="Anti seize for bolts"/>
    <m/>
    <m/>
    <m/>
    <m/>
    <m/>
    <m/>
    <m/>
    <m/>
    <m/>
    <m/>
    <m/>
    <m/>
    <m/>
    <m/>
    <m/>
    <m/>
    <m/>
    <m/>
    <m/>
    <m/>
    <m/>
    <d v="2024-04-25T00:00:00"/>
    <s v=""/>
    <s v=""/>
    <x v="4"/>
    <x v="0"/>
  </r>
  <r>
    <s v="Christopher Fonder"/>
    <s v="EXP-10012860 "/>
    <n v="75.569999999999993"/>
    <d v="2024-04-09T00:00:00"/>
    <x v="0"/>
    <s v="Wash Maintenance"/>
    <s v="Softner salt"/>
    <m/>
    <m/>
    <m/>
    <m/>
    <m/>
    <m/>
    <m/>
    <m/>
    <m/>
    <m/>
    <m/>
    <m/>
    <m/>
    <m/>
    <m/>
    <m/>
    <m/>
    <m/>
    <m/>
    <m/>
    <m/>
    <d v="2024-04-25T00:00:00"/>
    <s v=""/>
    <s v=""/>
    <x v="4"/>
    <x v="0"/>
  </r>
  <r>
    <s v="Christopher Fonder"/>
    <s v="EXP-10012860 "/>
    <n v="82.07"/>
    <d v="2024-04-09T00:00:00"/>
    <x v="0"/>
    <s v="Office Supplies"/>
    <s v="Toiket paper, paper towels, forks/spoons"/>
    <m/>
    <m/>
    <m/>
    <m/>
    <m/>
    <m/>
    <m/>
    <m/>
    <m/>
    <m/>
    <m/>
    <m/>
    <m/>
    <m/>
    <m/>
    <m/>
    <m/>
    <m/>
    <m/>
    <m/>
    <m/>
    <d v="2024-04-25T00:00:00"/>
    <s v=""/>
    <s v=""/>
    <x v="4"/>
    <x v="0"/>
  </r>
  <r>
    <s v="Christopher Fonder"/>
    <s v="EXP-10012860 "/>
    <n v="55.2"/>
    <d v="2024-04-10T00:00:00"/>
    <x v="6"/>
    <s v="Parts"/>
    <s v="Bolts to repair rollers"/>
    <m/>
    <m/>
    <m/>
    <m/>
    <m/>
    <m/>
    <m/>
    <m/>
    <m/>
    <m/>
    <m/>
    <m/>
    <m/>
    <m/>
    <m/>
    <m/>
    <m/>
    <m/>
    <m/>
    <m/>
    <m/>
    <d v="2024-04-25T00:00:00"/>
    <s v=""/>
    <s v=""/>
    <x v="4"/>
    <x v="0"/>
  </r>
  <r>
    <s v="Christopher Fonder"/>
    <s v="EXP-10012860 "/>
    <n v="566.04999999999995"/>
    <d v="2024-04-15T00:00:00"/>
    <x v="0"/>
    <s v="Wash Maintenance"/>
    <s v="Pressure washer hoses for tunnel"/>
    <m/>
    <m/>
    <m/>
    <m/>
    <m/>
    <m/>
    <m/>
    <m/>
    <m/>
    <m/>
    <m/>
    <m/>
    <m/>
    <m/>
    <m/>
    <m/>
    <m/>
    <m/>
    <m/>
    <m/>
    <m/>
    <d v="2024-04-25T00:00:00"/>
    <s v=""/>
    <s v=""/>
    <x v="4"/>
    <x v="0"/>
  </r>
  <r>
    <s v="Christopher Fonder"/>
    <s v="EXP-10012860 "/>
    <n v="170.81"/>
    <d v="2024-04-16T00:00:00"/>
    <x v="0"/>
    <s v="Wash Maintenance"/>
    <s v="Dawn dosh soap, degreaser/cleaner, toilet bowl cleaner, lockand hardware for mailbox"/>
    <m/>
    <m/>
    <m/>
    <m/>
    <m/>
    <m/>
    <m/>
    <m/>
    <m/>
    <m/>
    <m/>
    <m/>
    <m/>
    <m/>
    <m/>
    <m/>
    <m/>
    <m/>
    <m/>
    <m/>
    <m/>
    <d v="2024-04-25T00:00:00"/>
    <s v=""/>
    <s v=""/>
    <x v="4"/>
    <x v="0"/>
  </r>
  <r>
    <s v="Leslie Conway"/>
    <s v="EXP-10012700 "/>
    <n v="268.74"/>
    <d v="2024-03-15T00:00:00"/>
    <x v="0"/>
    <s v="Equipment"/>
    <s v="Leaf blower"/>
    <m/>
    <m/>
    <m/>
    <m/>
    <m/>
    <m/>
    <m/>
    <m/>
    <m/>
    <m/>
    <m/>
    <m/>
    <m/>
    <m/>
    <m/>
    <m/>
    <m/>
    <m/>
    <m/>
    <m/>
    <m/>
    <d v="2024-04-25T00:00:00"/>
    <s v="SL90@tidalwaveautospa.com"/>
    <s v="Andrew Stephens"/>
    <x v="4"/>
    <x v="0"/>
  </r>
  <r>
    <s v="Leslie Conway"/>
    <s v="EXP-10012700 "/>
    <n v="118.25"/>
    <d v="2024-03-15T00:00:00"/>
    <x v="14"/>
    <s v="Wash Maintenance"/>
    <s v="Coolers for towels"/>
    <m/>
    <m/>
    <m/>
    <m/>
    <m/>
    <m/>
    <m/>
    <m/>
    <m/>
    <m/>
    <m/>
    <m/>
    <m/>
    <m/>
    <m/>
    <m/>
    <m/>
    <m/>
    <m/>
    <m/>
    <m/>
    <d v="2024-04-25T00:00:00"/>
    <s v="SL90@tidalwaveautospa.com"/>
    <s v="Andrew Stephens"/>
    <x v="4"/>
    <x v="0"/>
  </r>
  <r>
    <s v="Leslie Conway"/>
    <s v="EXP-10012700 "/>
    <n v="47.24"/>
    <d v="2024-03-20T00:00:00"/>
    <x v="0"/>
    <s v="Wash Maintenance"/>
    <s v="Vinegar"/>
    <m/>
    <m/>
    <m/>
    <m/>
    <m/>
    <m/>
    <m/>
    <m/>
    <m/>
    <m/>
    <m/>
    <m/>
    <m/>
    <m/>
    <m/>
    <m/>
    <m/>
    <m/>
    <m/>
    <m/>
    <m/>
    <d v="2024-04-25T00:00:00"/>
    <s v="SL90@tidalwaveautospa.com"/>
    <s v="Andrew Stephens"/>
    <x v="4"/>
    <x v="0"/>
  </r>
  <r>
    <s v="Leslie Conway"/>
    <s v="EXP-10012700 "/>
    <n v="85.98"/>
    <d v="2024-03-20T00:00:00"/>
    <x v="0"/>
    <s v="Wash Maintenance"/>
    <s v="Water hoses"/>
    <m/>
    <m/>
    <m/>
    <m/>
    <m/>
    <m/>
    <m/>
    <m/>
    <m/>
    <m/>
    <m/>
    <m/>
    <m/>
    <m/>
    <m/>
    <m/>
    <m/>
    <m/>
    <m/>
    <m/>
    <m/>
    <d v="2024-04-25T00:00:00"/>
    <s v="SL90@tidalwaveautospa.com"/>
    <s v="Andrew Stephens"/>
    <x v="4"/>
    <x v="0"/>
  </r>
  <r>
    <s v="Leslie Conway"/>
    <s v="EXP-10012700 "/>
    <n v="148.27000000000001"/>
    <d v="2024-03-21T00:00:00"/>
    <x v="0"/>
    <s v="Wash Maintenance"/>
    <s v="Washing Detergent and Vinegar water"/>
    <m/>
    <m/>
    <m/>
    <m/>
    <m/>
    <m/>
    <m/>
    <m/>
    <m/>
    <m/>
    <m/>
    <m/>
    <m/>
    <m/>
    <m/>
    <m/>
    <m/>
    <m/>
    <m/>
    <m/>
    <m/>
    <d v="2024-04-25T00:00:00"/>
    <s v="SL90@tidalwaveautospa.com"/>
    <s v="Andrew Stephens"/>
    <x v="4"/>
    <x v="0"/>
  </r>
  <r>
    <s v="Leslie Conway"/>
    <s v="EXP-10012700 "/>
    <n v="2.11"/>
    <d v="2024-03-23T00:00:00"/>
    <x v="0"/>
    <s v="Office Supplies"/>
    <s v="Paper towels"/>
    <m/>
    <m/>
    <m/>
    <m/>
    <m/>
    <m/>
    <m/>
    <m/>
    <m/>
    <m/>
    <m/>
    <m/>
    <m/>
    <m/>
    <m/>
    <m/>
    <m/>
    <m/>
    <m/>
    <m/>
    <m/>
    <d v="2024-04-25T00:00:00"/>
    <s v="SL90@tidalwaveautospa.com"/>
    <s v="Andrew Stephens"/>
    <x v="4"/>
    <x v="0"/>
  </r>
  <r>
    <s v="Leslie Conway"/>
    <s v="EXP-10012700 "/>
    <n v="197.42"/>
    <d v="2024-03-23T00:00:00"/>
    <x v="0"/>
    <s v="Wash Maintenance"/>
    <s v="Water softener pellets"/>
    <m/>
    <m/>
    <m/>
    <m/>
    <m/>
    <m/>
    <m/>
    <m/>
    <m/>
    <m/>
    <m/>
    <m/>
    <m/>
    <m/>
    <m/>
    <m/>
    <m/>
    <m/>
    <m/>
    <m/>
    <m/>
    <d v="2024-04-25T00:00:00"/>
    <s v="SL90@tidalwaveautospa.com"/>
    <s v="Andrew Stephens"/>
    <x v="4"/>
    <x v="0"/>
  </r>
  <r>
    <s v="Leslie Conway"/>
    <s v="EXP-10012700 "/>
    <n v="19.82"/>
    <d v="2024-03-25T00:00:00"/>
    <x v="21"/>
    <s v="Fuel"/>
    <s v="Lost Receipt"/>
    <m/>
    <m/>
    <m/>
    <m/>
    <m/>
    <m/>
    <m/>
    <m/>
    <m/>
    <m/>
    <m/>
    <m/>
    <m/>
    <m/>
    <m/>
    <m/>
    <m/>
    <m/>
    <m/>
    <m/>
    <m/>
    <d v="2024-04-25T00:00:00"/>
    <s v="SL90@tidalwaveautospa.com"/>
    <s v="Andrew Stephens"/>
    <x v="4"/>
    <x v="0"/>
  </r>
  <r>
    <s v="Leslie Conway"/>
    <s v="EXP-10012700 "/>
    <n v="443.81"/>
    <d v="2024-03-25T00:00:00"/>
    <x v="1"/>
    <s v="Parts"/>
    <s v="Power washing hoses"/>
    <m/>
    <m/>
    <m/>
    <m/>
    <m/>
    <m/>
    <m/>
    <m/>
    <m/>
    <m/>
    <m/>
    <m/>
    <m/>
    <m/>
    <m/>
    <m/>
    <m/>
    <m/>
    <m/>
    <m/>
    <m/>
    <d v="2024-04-25T00:00:00"/>
    <s v="SL90@tidalwaveautospa.com"/>
    <s v="Andrew Stephens"/>
    <x v="4"/>
    <x v="0"/>
  </r>
  <r>
    <s v="Leslie Conway"/>
    <s v="EXP-10012700 "/>
    <n v="56.35"/>
    <d v="2024-03-29T00:00:00"/>
    <x v="0"/>
    <s v="Office Supplies"/>
    <s v="Gloves and toilet paper"/>
    <m/>
    <m/>
    <m/>
    <m/>
    <m/>
    <m/>
    <m/>
    <m/>
    <m/>
    <m/>
    <m/>
    <m/>
    <m/>
    <m/>
    <m/>
    <m/>
    <m/>
    <m/>
    <m/>
    <m/>
    <m/>
    <d v="2024-04-25T00:00:00"/>
    <s v="SL90@tidalwaveautospa.com"/>
    <s v="Andrew Stephens"/>
    <x v="4"/>
    <x v="0"/>
  </r>
  <r>
    <s v="Chad Fuller"/>
    <s v="EXP-10012491 "/>
    <n v="68.180000000000007"/>
    <d v="2024-04-13T00:00:00"/>
    <x v="0"/>
    <s v="Wash Maintenance"/>
    <s v="Cleaning Chemicals"/>
    <m/>
    <m/>
    <m/>
    <m/>
    <m/>
    <m/>
    <m/>
    <m/>
    <m/>
    <m/>
    <m/>
    <m/>
    <m/>
    <m/>
    <m/>
    <m/>
    <m/>
    <m/>
    <m/>
    <m/>
    <m/>
    <d v="2024-04-25T00:00:00"/>
    <s v="SL91@tidalwaveautospa.com"/>
    <s v="Andrew Stephens"/>
    <x v="4"/>
    <x v="0"/>
  </r>
  <r>
    <s v="Chad Fuller"/>
    <s v="EXP-10012491 "/>
    <n v="76.27"/>
    <d v="2024-04-15T00:00:00"/>
    <x v="10"/>
    <s v="Office Supplies"/>
    <s v="Snacks, Kleenex, Toilet Paper"/>
    <m/>
    <m/>
    <m/>
    <m/>
    <m/>
    <m/>
    <m/>
    <m/>
    <m/>
    <m/>
    <m/>
    <m/>
    <m/>
    <m/>
    <m/>
    <m/>
    <m/>
    <m/>
    <m/>
    <m/>
    <m/>
    <d v="2024-04-25T00:00:00"/>
    <s v="SL91@tidalwaveautospa.com"/>
    <s v="Andrew Stephens"/>
    <x v="4"/>
    <x v="0"/>
  </r>
  <r>
    <s v="Kendall Cannimore"/>
    <s v="EXP-10012746 "/>
    <n v="38.99"/>
    <d v="2024-03-27T00:00:00"/>
    <x v="0"/>
    <s v="Wash Maintenance"/>
    <s v="Purple power"/>
    <m/>
    <m/>
    <m/>
    <m/>
    <m/>
    <m/>
    <m/>
    <m/>
    <m/>
    <m/>
    <m/>
    <m/>
    <m/>
    <m/>
    <m/>
    <m/>
    <m/>
    <m/>
    <m/>
    <m/>
    <m/>
    <d v="2024-04-25T00:00:00"/>
    <s v="SL223@tidalwaveautospa.com"/>
    <s v="Andrew Stephens"/>
    <x v="4"/>
    <x v="0"/>
  </r>
  <r>
    <s v="Kendall Cannimore"/>
    <s v="EXP-10012746 "/>
    <n v="123.78"/>
    <d v="2024-03-28T00:00:00"/>
    <x v="6"/>
    <s v="Wash Maintenance"/>
    <s v="salt for softner"/>
    <m/>
    <m/>
    <m/>
    <m/>
    <m/>
    <m/>
    <m/>
    <m/>
    <m/>
    <m/>
    <m/>
    <m/>
    <m/>
    <m/>
    <m/>
    <m/>
    <m/>
    <m/>
    <m/>
    <m/>
    <m/>
    <d v="2024-04-25T00:00:00"/>
    <s v="SL223@tidalwaveautospa.com"/>
    <s v="Andrew Stephens"/>
    <x v="4"/>
    <x v="0"/>
  </r>
  <r>
    <s v="Kendall Cannimore"/>
    <s v="EXP-10012746 "/>
    <n v="793.63"/>
    <d v="2024-04-03T00:00:00"/>
    <x v="25"/>
    <s v="Wash Repairs"/>
    <s v="exit door"/>
    <m/>
    <m/>
    <m/>
    <m/>
    <m/>
    <m/>
    <m/>
    <m/>
    <m/>
    <m/>
    <m/>
    <m/>
    <m/>
    <m/>
    <m/>
    <m/>
    <m/>
    <m/>
    <m/>
    <m/>
    <m/>
    <d v="2024-04-25T00:00:00"/>
    <s v="SL223@tidalwaveautospa.com"/>
    <s v="Andrew Stephens"/>
    <x v="4"/>
    <x v="0"/>
  </r>
  <r>
    <s v="Kendall Cannimore"/>
    <s v="EXP-10012746 "/>
    <n v="315"/>
    <d v="2024-04-03T00:00:00"/>
    <x v="10"/>
    <m/>
    <s v="Target"/>
    <m/>
    <m/>
    <m/>
    <m/>
    <m/>
    <m/>
    <m/>
    <m/>
    <m/>
    <m/>
    <m/>
    <m/>
    <m/>
    <m/>
    <m/>
    <m/>
    <m/>
    <m/>
    <m/>
    <m/>
    <m/>
    <d v="2024-04-25T00:00:00"/>
    <s v="SL223@tidalwaveautospa.com"/>
    <s v="Andrew Stephens"/>
    <x v="4"/>
    <x v="0"/>
  </r>
  <r>
    <s v="Kendall Cannimore"/>
    <s v="EXP-10012746 "/>
    <n v="53.63"/>
    <d v="2024-04-04T00:00:00"/>
    <x v="18"/>
    <s v="Wash Maintenance"/>
    <s v="overhead mirror"/>
    <m/>
    <m/>
    <m/>
    <m/>
    <m/>
    <m/>
    <m/>
    <m/>
    <m/>
    <m/>
    <m/>
    <m/>
    <m/>
    <m/>
    <m/>
    <m/>
    <m/>
    <m/>
    <m/>
    <m/>
    <m/>
    <d v="2024-04-25T00:00:00"/>
    <s v="SL223@tidalwaveautospa.com"/>
    <s v="Andrew Stephens"/>
    <x v="4"/>
    <x v="0"/>
  </r>
  <r>
    <s v="Kendall Cannimore"/>
    <s v="EXP-10012746 "/>
    <n v="283.47000000000003"/>
    <d v="2024-04-09T00:00:00"/>
    <x v="0"/>
    <s v="Parts"/>
    <s v="hose ang fittings"/>
    <m/>
    <m/>
    <m/>
    <m/>
    <m/>
    <m/>
    <m/>
    <m/>
    <m/>
    <m/>
    <m/>
    <m/>
    <m/>
    <m/>
    <m/>
    <m/>
    <m/>
    <m/>
    <m/>
    <m/>
    <m/>
    <d v="2024-04-25T00:00:00"/>
    <s v="SL223@tidalwaveautospa.com"/>
    <s v="Andrew Stephens"/>
    <x v="4"/>
    <x v="0"/>
  </r>
  <r>
    <s v="Kendall Cannimore"/>
    <s v="EXP-10012746 "/>
    <n v="4.2"/>
    <d v="2024-04-09T00:00:00"/>
    <x v="16"/>
    <s v="Parts"/>
    <s v="fittings"/>
    <m/>
    <m/>
    <m/>
    <m/>
    <m/>
    <m/>
    <m/>
    <m/>
    <m/>
    <m/>
    <m/>
    <m/>
    <m/>
    <m/>
    <m/>
    <m/>
    <m/>
    <m/>
    <m/>
    <m/>
    <m/>
    <d v="2024-04-25T00:00:00"/>
    <s v="SL223@tidalwaveautospa.com"/>
    <s v="Andrew Stephens"/>
    <x v="4"/>
    <x v="0"/>
  </r>
  <r>
    <s v="Michael Harland"/>
    <s v="EXP-10012712 "/>
    <n v="1200"/>
    <d v="2024-03-20T00:00:00"/>
    <x v="7"/>
    <s v="Wash Repairs"/>
    <s v="SQ  SUPERIOR WELDING"/>
    <m/>
    <m/>
    <m/>
    <m/>
    <m/>
    <m/>
    <m/>
    <m/>
    <m/>
    <m/>
    <m/>
    <m/>
    <m/>
    <m/>
    <m/>
    <m/>
    <m/>
    <m/>
    <m/>
    <m/>
    <m/>
    <d v="2024-04-25T00:00:00"/>
    <s v="SL12@tidalwaveautospa.com"/>
    <s v="Wesley Kurtz"/>
    <x v="4"/>
    <x v="0"/>
  </r>
  <r>
    <s v="Michael Harland"/>
    <s v="EXP-10012712 "/>
    <n v="194.29"/>
    <d v="2024-03-26T00:00:00"/>
    <x v="0"/>
    <s v="Wash Maintenance"/>
    <s v="Trash can dolly"/>
    <m/>
    <m/>
    <m/>
    <m/>
    <m/>
    <m/>
    <m/>
    <m/>
    <m/>
    <m/>
    <m/>
    <m/>
    <m/>
    <m/>
    <m/>
    <m/>
    <m/>
    <m/>
    <m/>
    <m/>
    <m/>
    <d v="2024-04-25T00:00:00"/>
    <s v="SL12@tidalwaveautospa.com"/>
    <s v="Wesley Kurtz"/>
    <x v="4"/>
    <x v="0"/>
  </r>
  <r>
    <s v="Michael Harland"/>
    <s v="EXP-10012712 "/>
    <n v="170.79"/>
    <d v="2024-03-27T00:00:00"/>
    <x v="35"/>
    <s v="Office Furniture"/>
    <s v="storage cabinet"/>
    <m/>
    <m/>
    <m/>
    <m/>
    <m/>
    <m/>
    <m/>
    <m/>
    <m/>
    <m/>
    <m/>
    <m/>
    <m/>
    <m/>
    <m/>
    <m/>
    <m/>
    <m/>
    <m/>
    <m/>
    <m/>
    <d v="2024-04-25T00:00:00"/>
    <s v="SL12@tidalwaveautospa.com"/>
    <s v="Wesley Kurtz"/>
    <x v="4"/>
    <x v="0"/>
  </r>
  <r>
    <s v="Michael Harland"/>
    <s v="EXP-10012712 "/>
    <n v="19.2"/>
    <d v="2024-03-29T00:00:00"/>
    <x v="10"/>
    <s v="Office Supplies"/>
    <s v="Paper towel holder for bathroom"/>
    <m/>
    <m/>
    <m/>
    <m/>
    <m/>
    <m/>
    <m/>
    <m/>
    <m/>
    <m/>
    <m/>
    <m/>
    <m/>
    <m/>
    <m/>
    <m/>
    <m/>
    <m/>
    <m/>
    <m/>
    <m/>
    <d v="2024-04-25T00:00:00"/>
    <s v="SL12@tidalwaveautospa.com"/>
    <s v="Wesley Kurtz"/>
    <x v="4"/>
    <x v="0"/>
  </r>
  <r>
    <s v="Michael Harland"/>
    <s v="EXP-10012712 "/>
    <n v="103.5"/>
    <d v="2024-04-04T00:00:00"/>
    <x v="11"/>
    <s v="Equipment Repairs"/>
    <s v="Pressure washer parts"/>
    <m/>
    <m/>
    <m/>
    <m/>
    <m/>
    <m/>
    <m/>
    <m/>
    <m/>
    <m/>
    <m/>
    <m/>
    <m/>
    <m/>
    <m/>
    <m/>
    <m/>
    <m/>
    <m/>
    <m/>
    <m/>
    <d v="2024-04-25T00:00:00"/>
    <s v="SL12@tidalwaveautospa.com"/>
    <s v="Wesley Kurtz"/>
    <x v="4"/>
    <x v="0"/>
  </r>
  <r>
    <s v="Michael Harland"/>
    <s v="EXP-10012712 "/>
    <n v="106.57"/>
    <d v="2024-04-06T00:00:00"/>
    <x v="7"/>
    <s v="Wash Maintenance"/>
    <s v="Pothole filler"/>
    <m/>
    <m/>
    <m/>
    <m/>
    <m/>
    <m/>
    <m/>
    <m/>
    <m/>
    <m/>
    <m/>
    <m/>
    <m/>
    <m/>
    <m/>
    <m/>
    <m/>
    <m/>
    <m/>
    <m/>
    <m/>
    <d v="2024-04-25T00:00:00"/>
    <s v="SL12@tidalwaveautospa.com"/>
    <s v="Wesley Kurtz"/>
    <x v="4"/>
    <x v="0"/>
  </r>
  <r>
    <s v="Michael Harland"/>
    <s v="EXP-10012712 "/>
    <n v="19.68"/>
    <d v="2024-04-10T00:00:00"/>
    <x v="3"/>
    <s v="Vehicle Damage Claims"/>
    <s v="windshield wiper blade"/>
    <m/>
    <m/>
    <m/>
    <m/>
    <m/>
    <m/>
    <m/>
    <m/>
    <m/>
    <m/>
    <m/>
    <m/>
    <m/>
    <m/>
    <m/>
    <m/>
    <m/>
    <m/>
    <m/>
    <m/>
    <m/>
    <d v="2024-04-25T00:00:00"/>
    <s v="SL12@tidalwaveautospa.com"/>
    <s v="Wesley Kurtz"/>
    <x v="4"/>
    <x v="0"/>
  </r>
  <r>
    <s v="Michael Harland"/>
    <s v="EXP-10012712 "/>
    <n v="52.31"/>
    <d v="2024-04-14T00:00:00"/>
    <x v="0"/>
    <s v="Equipment"/>
    <s v="wet/dry vacuum"/>
    <m/>
    <m/>
    <m/>
    <m/>
    <m/>
    <m/>
    <m/>
    <m/>
    <m/>
    <m/>
    <m/>
    <m/>
    <m/>
    <m/>
    <m/>
    <m/>
    <m/>
    <m/>
    <m/>
    <m/>
    <m/>
    <d v="2024-04-25T00:00:00"/>
    <s v="SL12@tidalwaveautospa.com"/>
    <s v="Wesley Kurtz"/>
    <x v="4"/>
    <x v="0"/>
  </r>
  <r>
    <s v="Michael Harland"/>
    <s v="EXP-10012712 "/>
    <n v="54.22"/>
    <d v="2024-04-15T00:00:00"/>
    <x v="35"/>
    <s v="Wash Maintenance"/>
    <s v="Pothole filler"/>
    <m/>
    <m/>
    <m/>
    <m/>
    <m/>
    <m/>
    <m/>
    <m/>
    <m/>
    <m/>
    <m/>
    <m/>
    <m/>
    <m/>
    <m/>
    <m/>
    <m/>
    <m/>
    <m/>
    <m/>
    <m/>
    <d v="2024-04-25T00:00:00"/>
    <s v="SL12@tidalwaveautospa.com"/>
    <s v="Wesley Kurtz"/>
    <x v="4"/>
    <x v="0"/>
  </r>
  <r>
    <s v="Michael Harland"/>
    <s v="EXP-10012712 "/>
    <n v="96.92"/>
    <d v="2024-04-15T00:00:00"/>
    <x v="7"/>
    <s v="Wash Maintenance"/>
    <s v="Pothole filler"/>
    <m/>
    <m/>
    <m/>
    <m/>
    <m/>
    <m/>
    <m/>
    <m/>
    <m/>
    <m/>
    <m/>
    <m/>
    <m/>
    <m/>
    <m/>
    <m/>
    <m/>
    <m/>
    <m/>
    <m/>
    <m/>
    <d v="2024-04-25T00:00:00"/>
    <s v="SL12@tidalwaveautospa.com"/>
    <s v="Wesley Kurtz"/>
    <x v="4"/>
    <x v="0"/>
  </r>
  <r>
    <s v="Michael Harland"/>
    <s v="EXP-10012712 "/>
    <n v="-96.92"/>
    <d v="2024-04-16T00:00:00"/>
    <x v="25"/>
    <s v="Wash Maintenance"/>
    <s v="Returned Pothole filler"/>
    <m/>
    <m/>
    <m/>
    <m/>
    <m/>
    <m/>
    <m/>
    <m/>
    <m/>
    <m/>
    <m/>
    <m/>
    <m/>
    <m/>
    <m/>
    <m/>
    <m/>
    <m/>
    <m/>
    <m/>
    <m/>
    <d v="2024-04-25T00:00:00"/>
    <s v="SL12@tidalwaveautospa.com"/>
    <s v="Wesley Kurtz"/>
    <x v="4"/>
    <x v="0"/>
  </r>
  <r>
    <s v="Michael Harland"/>
    <s v="EXP-10012712 "/>
    <n v="90.36"/>
    <d v="2024-04-17T00:00:00"/>
    <x v="7"/>
    <m/>
    <s v="LOWES #00547"/>
    <m/>
    <m/>
    <m/>
    <m/>
    <m/>
    <m/>
    <m/>
    <m/>
    <m/>
    <m/>
    <m/>
    <m/>
    <m/>
    <m/>
    <m/>
    <m/>
    <m/>
    <m/>
    <m/>
    <m/>
    <m/>
    <d v="2024-04-25T00:00:00"/>
    <s v="SL12@tidalwaveautospa.com"/>
    <s v="Wesley Kurtz"/>
    <x v="4"/>
    <x v="0"/>
  </r>
  <r>
    <s v="Cassondra Clark"/>
    <s v="EXP-10012870 "/>
    <n v="176.87"/>
    <d v="2024-04-01T00:00:00"/>
    <x v="0"/>
    <s v="Wash Maintenance"/>
    <s v="Pressure wash hoses / quick connects"/>
    <m/>
    <m/>
    <m/>
    <m/>
    <m/>
    <m/>
    <m/>
    <m/>
    <m/>
    <m/>
    <m/>
    <m/>
    <m/>
    <m/>
    <m/>
    <m/>
    <m/>
    <m/>
    <m/>
    <m/>
    <m/>
    <d v="2024-04-25T00:00:00"/>
    <s v="SL67@tidalwaveautospa.com"/>
    <s v="Michael Donnelly"/>
    <x v="4"/>
    <x v="0"/>
  </r>
  <r>
    <s v="Cassondra Clark"/>
    <s v="EXP-10012870 "/>
    <n v="-66.239999999999995"/>
    <d v="2024-04-06T00:00:00"/>
    <x v="0"/>
    <s v="Wash Maintenance"/>
    <s v="Return for delivery fee"/>
    <m/>
    <m/>
    <m/>
    <m/>
    <m/>
    <m/>
    <m/>
    <m/>
    <m/>
    <m/>
    <m/>
    <m/>
    <m/>
    <m/>
    <m/>
    <m/>
    <m/>
    <m/>
    <m/>
    <m/>
    <m/>
    <d v="2024-04-25T00:00:00"/>
    <s v="SL67@tidalwaveautospa.com"/>
    <s v="Michael Donnelly"/>
    <x v="4"/>
    <x v="0"/>
  </r>
  <r>
    <s v="Cassondra Clark"/>
    <s v="EXP-10012870 "/>
    <n v="97.1"/>
    <d v="2024-04-12T00:00:00"/>
    <x v="6"/>
    <s v="Wash Maintenance"/>
    <s v="Cleaners soap"/>
    <m/>
    <m/>
    <m/>
    <m/>
    <m/>
    <m/>
    <m/>
    <m/>
    <m/>
    <m/>
    <m/>
    <m/>
    <m/>
    <m/>
    <m/>
    <m/>
    <m/>
    <m/>
    <m/>
    <m/>
    <m/>
    <d v="2024-04-25T00:00:00"/>
    <s v="SL67@tidalwaveautospa.com"/>
    <s v="Michael Donnelly"/>
    <x v="4"/>
    <x v="0"/>
  </r>
  <r>
    <s v="Cassondra Clark"/>
    <s v="EXP-10012870 "/>
    <n v="321.02999999999997"/>
    <d v="2024-04-12T00:00:00"/>
    <x v="2"/>
    <s v="Wash Maintenance"/>
    <s v="Hydraulic fluid / filters for power paks"/>
    <m/>
    <m/>
    <m/>
    <m/>
    <m/>
    <m/>
    <m/>
    <m/>
    <m/>
    <m/>
    <m/>
    <m/>
    <m/>
    <m/>
    <m/>
    <m/>
    <m/>
    <m/>
    <m/>
    <m/>
    <m/>
    <d v="2024-04-25T00:00:00"/>
    <s v="SL67@tidalwaveautospa.com"/>
    <s v="Michael Donnelly"/>
    <x v="4"/>
    <x v="0"/>
  </r>
  <r>
    <s v="Cassondra Clark"/>
    <s v="EXP-10012870 "/>
    <n v="111.19"/>
    <d v="2024-04-14T00:00:00"/>
    <x v="0"/>
    <s v="Wash Maintenance"/>
    <s v="Soaps"/>
    <m/>
    <m/>
    <m/>
    <m/>
    <m/>
    <m/>
    <m/>
    <m/>
    <m/>
    <m/>
    <m/>
    <m/>
    <m/>
    <m/>
    <m/>
    <m/>
    <m/>
    <m/>
    <m/>
    <m/>
    <m/>
    <d v="2024-04-25T00:00:00"/>
    <s v="SL67@tidalwaveautospa.com"/>
    <s v="Michael Donnelly"/>
    <x v="4"/>
    <x v="0"/>
  </r>
  <r>
    <s v="Cassondra Clark"/>
    <s v="EXP-10012870 "/>
    <n v="790.76"/>
    <d v="2024-04-15T00:00:00"/>
    <x v="6"/>
    <s v="Wash Maintenance"/>
    <s v="Oil for power paks"/>
    <m/>
    <m/>
    <m/>
    <m/>
    <m/>
    <m/>
    <m/>
    <m/>
    <m/>
    <m/>
    <m/>
    <m/>
    <m/>
    <m/>
    <m/>
    <m/>
    <m/>
    <m/>
    <m/>
    <m/>
    <m/>
    <d v="2024-04-25T00:00:00"/>
    <s v="SL67@tidalwaveautospa.com"/>
    <s v="Michael Donnelly"/>
    <x v="4"/>
    <x v="0"/>
  </r>
  <r>
    <s v="Cassondra Clark"/>
    <s v="EXP-10012870 "/>
    <n v="473.13"/>
    <d v="2024-04-15T00:00:00"/>
    <x v="6"/>
    <s v="Wash Maintenance"/>
    <s v="Salt pellets"/>
    <m/>
    <m/>
    <m/>
    <m/>
    <m/>
    <m/>
    <m/>
    <m/>
    <m/>
    <m/>
    <m/>
    <m/>
    <m/>
    <m/>
    <m/>
    <m/>
    <m/>
    <m/>
    <m/>
    <m/>
    <m/>
    <d v="2024-04-25T00:00:00"/>
    <s v="SL67@tidalwaveautospa.com"/>
    <s v="Michael Donnelly"/>
    <x v="4"/>
    <x v="0"/>
  </r>
  <r>
    <s v="Cassondra Clark"/>
    <s v="EXP-10012870 "/>
    <n v="52.81"/>
    <d v="2024-04-16T00:00:00"/>
    <x v="16"/>
    <s v="Parts"/>
    <s v="Hose / spark plug"/>
    <m/>
    <m/>
    <m/>
    <m/>
    <m/>
    <m/>
    <m/>
    <m/>
    <m/>
    <m/>
    <m/>
    <m/>
    <m/>
    <m/>
    <m/>
    <m/>
    <m/>
    <m/>
    <m/>
    <m/>
    <m/>
    <d v="2024-04-25T00:00:00"/>
    <s v="SL67@tidalwaveautospa.com"/>
    <s v="Michael Donnelly"/>
    <x v="4"/>
    <x v="0"/>
  </r>
  <r>
    <s v="Leroy Sattler"/>
    <s v="EXP-10012956 "/>
    <n v="106.18"/>
    <d v="2024-04-04T00:00:00"/>
    <x v="6"/>
    <s v="Wash Maintenance"/>
    <s v="Aw32"/>
    <m/>
    <m/>
    <m/>
    <m/>
    <m/>
    <m/>
    <m/>
    <m/>
    <m/>
    <m/>
    <m/>
    <m/>
    <m/>
    <m/>
    <m/>
    <m/>
    <m/>
    <m/>
    <m/>
    <m/>
    <m/>
    <d v="2024-04-25T00:00:00"/>
    <s v="SL63@tidalwaveautospa.com"/>
    <s v="Michael Donnelly"/>
    <x v="4"/>
    <x v="0"/>
  </r>
  <r>
    <s v="Leroy Sattler"/>
    <s v="EXP-10012956 "/>
    <n v="23.32"/>
    <d v="2024-04-10T00:00:00"/>
    <x v="0"/>
    <s v="Wash Maintenance"/>
    <s v="Cleaning supplies"/>
    <m/>
    <m/>
    <m/>
    <m/>
    <m/>
    <m/>
    <m/>
    <m/>
    <m/>
    <m/>
    <m/>
    <m/>
    <m/>
    <m/>
    <m/>
    <m/>
    <m/>
    <m/>
    <m/>
    <m/>
    <m/>
    <d v="2024-04-25T00:00:00"/>
    <s v="SL63@tidalwaveautospa.com"/>
    <s v="Michael Donnelly"/>
    <x v="4"/>
    <x v="0"/>
  </r>
  <r>
    <s v="Leroy Sattler"/>
    <s v="EXP-10012956 "/>
    <n v="574.28"/>
    <d v="2024-04-10T00:00:00"/>
    <x v="18"/>
    <s v="Snow removal"/>
    <s v="Snow removal"/>
    <m/>
    <m/>
    <m/>
    <m/>
    <m/>
    <m/>
    <m/>
    <m/>
    <m/>
    <m/>
    <m/>
    <m/>
    <m/>
    <m/>
    <m/>
    <m/>
    <m/>
    <m/>
    <m/>
    <m/>
    <m/>
    <d v="2024-04-25T00:00:00"/>
    <s v="SL63@tidalwaveautospa.com"/>
    <s v="Michael Donnelly"/>
    <x v="4"/>
    <x v="0"/>
  </r>
  <r>
    <s v="Jeff Demboski"/>
    <s v="EXP-10012936 "/>
    <n v="171.98"/>
    <d v="2024-03-22T00:00:00"/>
    <x v="0"/>
    <s v="Wash Maintenance"/>
    <s v="Hydraulic fluid for conveyor"/>
    <m/>
    <m/>
    <m/>
    <m/>
    <m/>
    <m/>
    <m/>
    <m/>
    <m/>
    <m/>
    <m/>
    <m/>
    <m/>
    <m/>
    <m/>
    <m/>
    <m/>
    <m/>
    <m/>
    <m/>
    <m/>
    <d v="2024-04-25T00:00:00"/>
    <s v="SL139@tidalwaveautospa.com"/>
    <s v="Michael Donnelly"/>
    <x v="4"/>
    <x v="0"/>
  </r>
  <r>
    <s v="Jeff Demboski"/>
    <s v="EXP-10012936 "/>
    <n v="28.84"/>
    <d v="2024-03-26T00:00:00"/>
    <x v="0"/>
    <s v="Wash Maintenance"/>
    <s v="cleaning and office supplies"/>
    <m/>
    <m/>
    <m/>
    <m/>
    <m/>
    <m/>
    <m/>
    <m/>
    <m/>
    <m/>
    <m/>
    <m/>
    <m/>
    <m/>
    <m/>
    <m/>
    <m/>
    <m/>
    <m/>
    <m/>
    <m/>
    <d v="2024-04-25T00:00:00"/>
    <s v="SL139@tidalwaveautospa.com"/>
    <s v="Michael Donnelly"/>
    <x v="4"/>
    <x v="0"/>
  </r>
  <r>
    <s v="Jeff Demboski"/>
    <s v="EXP-10012936 "/>
    <n v="333.05"/>
    <d v="2024-03-27T00:00:00"/>
    <x v="1"/>
    <s v="Parts"/>
    <s v="repair and manintenance supplies for reclaim"/>
    <m/>
    <m/>
    <m/>
    <m/>
    <m/>
    <m/>
    <m/>
    <m/>
    <m/>
    <m/>
    <m/>
    <m/>
    <m/>
    <m/>
    <m/>
    <m/>
    <m/>
    <m/>
    <m/>
    <m/>
    <m/>
    <d v="2024-04-25T00:00:00"/>
    <s v="SL139@tidalwaveautospa.com"/>
    <s v="Michael Donnelly"/>
    <x v="4"/>
    <x v="0"/>
  </r>
  <r>
    <s v="Jeff Demboski"/>
    <s v="EXP-10012936 "/>
    <n v="6.01"/>
    <d v="2024-04-12T00:00:00"/>
    <x v="0"/>
    <s v="Signage"/>
    <s v="sand for sandbags for signs"/>
    <m/>
    <m/>
    <m/>
    <m/>
    <m/>
    <m/>
    <m/>
    <m/>
    <m/>
    <m/>
    <m/>
    <m/>
    <m/>
    <m/>
    <m/>
    <m/>
    <m/>
    <m/>
    <m/>
    <m/>
    <m/>
    <d v="2024-04-25T00:00:00"/>
    <s v="SL139@tidalwaveautospa.com"/>
    <s v="Michael Donnelly"/>
    <x v="4"/>
    <x v="0"/>
  </r>
  <r>
    <s v="Jeff Demboski"/>
    <s v="EXP-10012936 "/>
    <n v="67.3"/>
    <d v="2024-04-17T00:00:00"/>
    <x v="0"/>
    <s v="Wash Maintenance"/>
    <s v="cleaning supplies and laundry soap"/>
    <m/>
    <m/>
    <m/>
    <m/>
    <m/>
    <m/>
    <m/>
    <m/>
    <m/>
    <m/>
    <m/>
    <m/>
    <m/>
    <m/>
    <m/>
    <m/>
    <m/>
    <m/>
    <m/>
    <m/>
    <m/>
    <d v="2024-04-25T00:00:00"/>
    <s v="SL139@tidalwaveautospa.com"/>
    <s v="Michael Donnelly"/>
    <x v="4"/>
    <x v="0"/>
  </r>
  <r>
    <s v="Jeff Demboski"/>
    <s v="EXP-10012936 "/>
    <n v="8.56"/>
    <d v="2024-04-17T00:00:00"/>
    <x v="0"/>
    <s v="Wash Maintenance"/>
    <s v="scrub pads for cleaning"/>
    <m/>
    <m/>
    <m/>
    <m/>
    <m/>
    <m/>
    <m/>
    <m/>
    <m/>
    <m/>
    <m/>
    <m/>
    <m/>
    <m/>
    <m/>
    <m/>
    <m/>
    <m/>
    <m/>
    <m/>
    <m/>
    <d v="2024-04-25T00:00:00"/>
    <s v="SL139@tidalwaveautospa.com"/>
    <s v="Michael Donnelly"/>
    <x v="4"/>
    <x v="0"/>
  </r>
  <r>
    <s v="Benjamin Eidem"/>
    <s v="EXP-10012785 "/>
    <n v="91.02"/>
    <d v="2024-04-17T00:00:00"/>
    <x v="11"/>
    <s v="Office Furniture"/>
    <s v="Shelf"/>
    <m/>
    <m/>
    <m/>
    <m/>
    <m/>
    <m/>
    <m/>
    <m/>
    <m/>
    <m/>
    <m/>
    <m/>
    <m/>
    <m/>
    <m/>
    <m/>
    <m/>
    <m/>
    <m/>
    <m/>
    <m/>
    <d v="2024-04-25T00:00:00"/>
    <s v="SL158@tidalwaveautospa.com"/>
    <s v="Andrew Stephens"/>
    <x v="4"/>
    <x v="0"/>
  </r>
  <r>
    <s v="Benjamin Eidem"/>
    <s v="EXP-10012787 "/>
    <n v="86.86"/>
    <d v="2024-04-02T00:00:00"/>
    <x v="0"/>
    <s v="Wash Maintenance"/>
    <s v="Pipe tape channel lock cleaner"/>
    <m/>
    <m/>
    <m/>
    <m/>
    <m/>
    <m/>
    <m/>
    <m/>
    <m/>
    <m/>
    <m/>
    <m/>
    <m/>
    <m/>
    <m/>
    <m/>
    <m/>
    <m/>
    <m/>
    <m/>
    <m/>
    <d v="2024-04-25T00:00:00"/>
    <s v="SL158@tidalwaveautospa.com"/>
    <s v="Andrew Stephens"/>
    <x v="4"/>
    <x v="0"/>
  </r>
  <r>
    <s v="Patrick Radford"/>
    <s v="EXP-10012390 "/>
    <n v="1088.33"/>
    <d v="2024-03-27T00:00:00"/>
    <x v="0"/>
    <s v="Wash Maintenance"/>
    <s v="Test Product- Pricing is not correct. This is the invoice and refund"/>
    <m/>
    <m/>
    <m/>
    <m/>
    <m/>
    <m/>
    <m/>
    <m/>
    <m/>
    <m/>
    <m/>
    <m/>
    <m/>
    <m/>
    <m/>
    <m/>
    <m/>
    <m/>
    <m/>
    <m/>
    <m/>
    <d v="2024-04-25T00:00:00"/>
    <s v="Patrick.radford@tidalwaveautospa.com"/>
    <s v="Timothy Fruge"/>
    <x v="4"/>
    <x v="0"/>
  </r>
  <r>
    <s v="Patrick Radford"/>
    <s v="EXP-10012390 "/>
    <n v="15.95"/>
    <d v="2024-03-29T00:00:00"/>
    <x v="0"/>
    <s v="Small Tools"/>
    <s v="QC-Flowood-tools"/>
    <m/>
    <m/>
    <m/>
    <m/>
    <m/>
    <m/>
    <m/>
    <m/>
    <m/>
    <m/>
    <m/>
    <m/>
    <m/>
    <m/>
    <m/>
    <m/>
    <m/>
    <m/>
    <m/>
    <m/>
    <m/>
    <d v="2024-04-25T00:00:00"/>
    <s v="Patrick.radford@tidalwaveautospa.com"/>
    <s v="Timothy Fruge"/>
    <x v="4"/>
    <x v="0"/>
  </r>
  <r>
    <s v="Patrick Radford"/>
    <s v="EXP-10012390 "/>
    <n v="870.53"/>
    <d v="2024-04-05T00:00:00"/>
    <x v="10"/>
    <s v="Wash Maintenance"/>
    <s v="Test Chemicals for Reclaim- Grand Forks"/>
    <m/>
    <m/>
    <m/>
    <m/>
    <m/>
    <m/>
    <m/>
    <m/>
    <m/>
    <m/>
    <m/>
    <m/>
    <m/>
    <m/>
    <m/>
    <m/>
    <m/>
    <m/>
    <m/>
    <m/>
    <m/>
    <d v="2024-04-25T00:00:00"/>
    <s v="Patrick.radford@tidalwaveautospa.com"/>
    <s v="Timothy Fruge"/>
    <x v="4"/>
    <x v="0"/>
  </r>
  <r>
    <s v="Patrick Radford"/>
    <s v="EXP-10012390 "/>
    <n v="-1088.33"/>
    <d v="2024-04-05T00:00:00"/>
    <x v="10"/>
    <s v="Wash Maintenance"/>
    <s v="Test Chemical Refund-Wrong Pricing"/>
    <m/>
    <m/>
    <m/>
    <m/>
    <m/>
    <m/>
    <m/>
    <m/>
    <m/>
    <m/>
    <m/>
    <m/>
    <m/>
    <m/>
    <m/>
    <m/>
    <m/>
    <m/>
    <m/>
    <m/>
    <m/>
    <d v="2024-04-25T00:00:00"/>
    <s v="Patrick.radford@tidalwaveautospa.com"/>
    <s v="Timothy Fruge"/>
    <x v="4"/>
    <x v="0"/>
  </r>
  <r>
    <s v="Patrick Radford"/>
    <s v="EXP-10012390 "/>
    <n v="22.43"/>
    <d v="2024-04-10T00:00:00"/>
    <x v="0"/>
    <s v="Parts"/>
    <s v="M St fix manifold on Tire Shine"/>
    <m/>
    <m/>
    <m/>
    <m/>
    <m/>
    <m/>
    <m/>
    <m/>
    <m/>
    <m/>
    <m/>
    <m/>
    <m/>
    <m/>
    <m/>
    <m/>
    <m/>
    <m/>
    <m/>
    <m/>
    <m/>
    <d v="2024-04-25T00:00:00"/>
    <s v="Patrick.radford@tidalwaveautospa.com"/>
    <s v="Timothy Fruge"/>
    <x v="4"/>
    <x v="0"/>
  </r>
  <r>
    <s v="Patrick Radford"/>
    <s v="EXP-10012390 "/>
    <n v="43.21"/>
    <d v="2024-04-12T00:00:00"/>
    <x v="0"/>
    <s v="Parts"/>
    <s v="QC-Attach tire shine brush mount to the frame."/>
    <m/>
    <m/>
    <m/>
    <m/>
    <m/>
    <m/>
    <m/>
    <m/>
    <m/>
    <m/>
    <m/>
    <m/>
    <m/>
    <m/>
    <m/>
    <m/>
    <m/>
    <m/>
    <m/>
    <m/>
    <m/>
    <d v="2024-04-25T00:00:00"/>
    <s v="Patrick.radford@tidalwaveautospa.com"/>
    <s v="Timothy Fruge"/>
    <x v="4"/>
    <x v="0"/>
  </r>
  <r>
    <s v="Patrick Radford"/>
    <s v="EXP-10012390 "/>
    <n v="985.62"/>
    <d v="2024-04-12T00:00:00"/>
    <x v="10"/>
    <s v="Wash Maintenance"/>
    <s v="QC-Test chemical for the reclaim"/>
    <m/>
    <m/>
    <m/>
    <m/>
    <m/>
    <m/>
    <m/>
    <m/>
    <m/>
    <m/>
    <m/>
    <m/>
    <m/>
    <m/>
    <m/>
    <m/>
    <m/>
    <m/>
    <m/>
    <m/>
    <m/>
    <d v="2024-04-25T00:00:00"/>
    <s v="Patrick.radford@tidalwaveautospa.com"/>
    <s v="Timothy Fruge"/>
    <x v="4"/>
    <x v="0"/>
  </r>
  <r>
    <s v="Patrick Radford"/>
    <s v="EXP-10012390 "/>
    <n v="48.39"/>
    <d v="2024-04-15T00:00:00"/>
    <x v="0"/>
    <s v="Parts"/>
    <s v="QC-Friendship Rd"/>
    <m/>
    <m/>
    <m/>
    <m/>
    <m/>
    <m/>
    <m/>
    <m/>
    <m/>
    <m/>
    <m/>
    <m/>
    <m/>
    <m/>
    <m/>
    <m/>
    <m/>
    <m/>
    <m/>
    <m/>
    <m/>
    <d v="2024-04-25T00:00:00"/>
    <s v="Patrick.radford@tidalwaveautospa.com"/>
    <s v="Timothy Fruge"/>
    <x v="4"/>
    <x v="0"/>
  </r>
  <r>
    <s v="Andrew Stephens"/>
    <s v="EXP-10012979 "/>
    <n v="30"/>
    <d v="2024-03-29T00:00:00"/>
    <x v="6"/>
    <s v="Car Wash"/>
    <s v="Hub 2 not working on my pass"/>
    <m/>
    <m/>
    <m/>
    <m/>
    <m/>
    <m/>
    <m/>
    <m/>
    <m/>
    <m/>
    <m/>
    <m/>
    <m/>
    <m/>
    <m/>
    <m/>
    <m/>
    <m/>
    <m/>
    <m/>
    <m/>
    <d v="2024-04-25T00:00:00"/>
    <s v="andrew.stephens@twavelead.com"/>
    <s v="Bruce Maxwell"/>
    <x v="4"/>
    <x v="0"/>
  </r>
  <r>
    <s v="Andrew Stephens"/>
    <s v="EXP-10012979 "/>
    <n v="127"/>
    <d v="2024-04-01T00:00:00"/>
    <x v="39"/>
    <s v="Rental Equipment"/>
    <s v="Rental unit for storage"/>
    <m/>
    <m/>
    <m/>
    <m/>
    <m/>
    <m/>
    <m/>
    <m/>
    <m/>
    <m/>
    <m/>
    <m/>
    <m/>
    <m/>
    <m/>
    <m/>
    <m/>
    <m/>
    <m/>
    <m/>
    <m/>
    <d v="2024-04-25T00:00:00"/>
    <s v="andrew.stephens@twavelead.com"/>
    <s v="Bruce Maxwell"/>
    <x v="4"/>
    <x v="0"/>
  </r>
  <r>
    <s v="Andrew Stephens"/>
    <s v="EXP-10012979 "/>
    <n v="30"/>
    <d v="2024-04-04T00:00:00"/>
    <x v="6"/>
    <s v="Car Wash"/>
    <s v="Woodstock hub 2 issues"/>
    <m/>
    <m/>
    <m/>
    <m/>
    <m/>
    <m/>
    <m/>
    <m/>
    <m/>
    <m/>
    <m/>
    <m/>
    <m/>
    <m/>
    <m/>
    <m/>
    <m/>
    <m/>
    <m/>
    <m/>
    <m/>
    <d v="2024-04-25T00:00:00"/>
    <s v="andrew.stephens@twavelead.com"/>
    <s v="Bruce Maxwell"/>
    <x v="4"/>
    <x v="0"/>
  </r>
  <r>
    <s v="Andrew Stephens"/>
    <s v="EXP-10012979 "/>
    <n v="32.44"/>
    <d v="2024-04-09T00:00:00"/>
    <x v="6"/>
    <s v="Car Wash"/>
    <s v="Hib 2 issues"/>
    <m/>
    <m/>
    <m/>
    <m/>
    <m/>
    <m/>
    <m/>
    <m/>
    <m/>
    <m/>
    <m/>
    <m/>
    <m/>
    <m/>
    <m/>
    <m/>
    <m/>
    <m/>
    <m/>
    <m/>
    <m/>
    <d v="2024-04-25T00:00:00"/>
    <s v="andrew.stephens@twavelead.com"/>
    <s v="Bruce Maxwell"/>
    <x v="4"/>
    <x v="0"/>
  </r>
  <r>
    <s v="Dalton Shock"/>
    <s v="EXP-10012916 "/>
    <n v="46"/>
    <d v="2024-04-17T00:00:00"/>
    <x v="0"/>
    <s v="Itemized"/>
    <s v="water bottles,vinegar, handsoap,"/>
    <n v="21.44"/>
    <s v="Snacks"/>
    <s v="water bottles"/>
    <n v="24.56"/>
    <s v="Wash Maintenance"/>
    <s v="vinegar, handsoap"/>
    <m/>
    <m/>
    <m/>
    <m/>
    <m/>
    <m/>
    <m/>
    <m/>
    <m/>
    <m/>
    <m/>
    <m/>
    <m/>
    <m/>
    <m/>
    <d v="2024-04-25T00:00:00"/>
    <s v="SL79@tidalwaveautospa.com"/>
    <s v="Ricky Doyle"/>
    <x v="4"/>
    <x v="0"/>
  </r>
  <r>
    <s v="Spencer Kappelman"/>
    <s v="EXP-10012854 "/>
    <n v="30"/>
    <d v="2024-03-19T00:00:00"/>
    <x v="26"/>
    <s v="Car Wash"/>
    <s v="Xpt training at cookeville site"/>
    <m/>
    <m/>
    <m/>
    <m/>
    <m/>
    <m/>
    <m/>
    <m/>
    <m/>
    <m/>
    <m/>
    <m/>
    <m/>
    <m/>
    <m/>
    <m/>
    <m/>
    <m/>
    <m/>
    <m/>
    <m/>
    <d v="2024-04-25T00:00:00"/>
    <s v="SL211@tidalwaveautospa.com"/>
    <s v="Jeff Mathis"/>
    <x v="4"/>
    <x v="0"/>
  </r>
  <r>
    <s v="Spencer Kappelman"/>
    <s v="EXP-10012854 "/>
    <n v="33.369999999999997"/>
    <d v="2024-03-20T00:00:00"/>
    <x v="0"/>
    <s v="Office Supplies"/>
    <s v="Water and toilet paper"/>
    <m/>
    <m/>
    <m/>
    <m/>
    <m/>
    <m/>
    <m/>
    <m/>
    <m/>
    <m/>
    <m/>
    <m/>
    <m/>
    <m/>
    <m/>
    <m/>
    <m/>
    <m/>
    <m/>
    <m/>
    <m/>
    <d v="2024-04-25T00:00:00"/>
    <s v="SL211@tidalwaveautospa.com"/>
    <s v="Jeff Mathis"/>
    <x v="4"/>
    <x v="0"/>
  </r>
  <r>
    <s v="Spencer Kappelman"/>
    <s v="EXP-10012854 "/>
    <n v="30.69"/>
    <d v="2024-03-26T00:00:00"/>
    <x v="0"/>
    <s v="Wash Maintenance"/>
    <s v="Degreaser"/>
    <m/>
    <m/>
    <m/>
    <m/>
    <m/>
    <m/>
    <m/>
    <m/>
    <m/>
    <m/>
    <m/>
    <m/>
    <m/>
    <m/>
    <m/>
    <m/>
    <m/>
    <m/>
    <m/>
    <m/>
    <m/>
    <d v="2024-04-25T00:00:00"/>
    <s v="SL211@tidalwaveautospa.com"/>
    <s v="Jeff Mathis"/>
    <x v="4"/>
    <x v="0"/>
  </r>
  <r>
    <s v="Spencer Kappelman"/>
    <s v="EXP-10012854 "/>
    <n v="44.32"/>
    <d v="2024-03-26T00:00:00"/>
    <x v="0"/>
    <s v="Wash Maintenance"/>
    <s v="Vinegar and dawn"/>
    <m/>
    <m/>
    <m/>
    <m/>
    <m/>
    <m/>
    <m/>
    <m/>
    <m/>
    <m/>
    <m/>
    <m/>
    <m/>
    <m/>
    <m/>
    <m/>
    <m/>
    <m/>
    <m/>
    <m/>
    <m/>
    <d v="2024-04-25T00:00:00"/>
    <s v="SL211@tidalwaveautospa.com"/>
    <s v="Jeff Mathis"/>
    <x v="4"/>
    <x v="0"/>
  </r>
  <r>
    <s v="Spencer Kappelman"/>
    <s v="EXP-10012854 "/>
    <n v="71.72"/>
    <d v="2024-03-28T00:00:00"/>
    <x v="11"/>
    <s v="Wash Maintenance"/>
    <s v="25 ft hose"/>
    <m/>
    <m/>
    <m/>
    <m/>
    <m/>
    <m/>
    <m/>
    <m/>
    <m/>
    <m/>
    <m/>
    <m/>
    <m/>
    <m/>
    <m/>
    <m/>
    <m/>
    <m/>
    <m/>
    <m/>
    <m/>
    <d v="2024-04-25T00:00:00"/>
    <s v="SL211@tidalwaveautospa.com"/>
    <s v="Jeff Mathis"/>
    <x v="4"/>
    <x v="0"/>
  </r>
  <r>
    <s v="Spencer Kappelman"/>
    <s v="EXP-10012854 "/>
    <n v="46.49"/>
    <d v="2024-04-02T00:00:00"/>
    <x v="0"/>
    <s v="Office Supplies"/>
    <s v="Water and instopoables"/>
    <m/>
    <m/>
    <m/>
    <m/>
    <m/>
    <m/>
    <m/>
    <m/>
    <m/>
    <m/>
    <m/>
    <m/>
    <m/>
    <m/>
    <m/>
    <m/>
    <m/>
    <m/>
    <m/>
    <m/>
    <m/>
    <d v="2024-04-25T00:00:00"/>
    <s v="SL211@tidalwaveautospa.com"/>
    <s v="Jeff Mathis"/>
    <x v="4"/>
    <x v="0"/>
  </r>
  <r>
    <s v="Spencer Kappelman"/>
    <s v="EXP-10012854 "/>
    <n v="60.35"/>
    <d v="2024-04-02T00:00:00"/>
    <x v="11"/>
    <s v="Wash Maintenance"/>
    <s v="25 foot hose and fitting"/>
    <m/>
    <m/>
    <m/>
    <m/>
    <m/>
    <m/>
    <m/>
    <m/>
    <m/>
    <m/>
    <m/>
    <m/>
    <m/>
    <m/>
    <m/>
    <m/>
    <m/>
    <m/>
    <m/>
    <m/>
    <m/>
    <d v="2024-04-25T00:00:00"/>
    <s v="SL211@tidalwaveautospa.com"/>
    <s v="Jeff Mathis"/>
    <x v="4"/>
    <x v="0"/>
  </r>
  <r>
    <s v="Spencer Kappelman"/>
    <s v="EXP-10012854 "/>
    <n v="21.09"/>
    <d v="2024-04-06T00:00:00"/>
    <x v="16"/>
    <s v="Parts"/>
    <s v="Mounting hardware"/>
    <m/>
    <m/>
    <m/>
    <m/>
    <m/>
    <m/>
    <m/>
    <m/>
    <m/>
    <m/>
    <m/>
    <m/>
    <m/>
    <m/>
    <m/>
    <m/>
    <m/>
    <m/>
    <m/>
    <m/>
    <m/>
    <d v="2024-04-25T00:00:00"/>
    <s v="SL211@tidalwaveautospa.com"/>
    <s v="Jeff Mathis"/>
    <x v="4"/>
    <x v="0"/>
  </r>
  <r>
    <s v="Spencer Kappelman"/>
    <s v="EXP-10012854 "/>
    <n v="34.04"/>
    <d v="2024-04-08T00:00:00"/>
    <x v="11"/>
    <s v="Wash Maintenance"/>
    <s v="Hydraulic hose"/>
    <m/>
    <m/>
    <m/>
    <m/>
    <m/>
    <m/>
    <m/>
    <m/>
    <m/>
    <m/>
    <m/>
    <m/>
    <m/>
    <m/>
    <m/>
    <m/>
    <m/>
    <m/>
    <m/>
    <m/>
    <m/>
    <d v="2024-04-25T00:00:00"/>
    <s v="SL211@tidalwaveautospa.com"/>
    <s v="Jeff Mathis"/>
    <x v="4"/>
    <x v="0"/>
  </r>
  <r>
    <s v="Spencer Kappelman"/>
    <s v="EXP-10012854 "/>
    <n v="146.97"/>
    <d v="2024-04-08T00:00:00"/>
    <x v="11"/>
    <s v="Wash Maintenance"/>
    <s v="2 hydraukic hoses"/>
    <m/>
    <m/>
    <m/>
    <m/>
    <m/>
    <m/>
    <m/>
    <m/>
    <m/>
    <m/>
    <m/>
    <m/>
    <m/>
    <m/>
    <m/>
    <m/>
    <m/>
    <m/>
    <m/>
    <m/>
    <m/>
    <d v="2024-04-25T00:00:00"/>
    <s v="SL211@tidalwaveautospa.com"/>
    <s v="Jeff Mathis"/>
    <x v="4"/>
    <x v="0"/>
  </r>
  <r>
    <s v="Spencer Kappelman"/>
    <s v="EXP-10012854 "/>
    <n v="59"/>
    <d v="2024-04-09T00:00:00"/>
    <x v="0"/>
    <s v="Wash Maintenance"/>
    <s v="Vinegar and metal polish"/>
    <m/>
    <m/>
    <m/>
    <m/>
    <m/>
    <m/>
    <m/>
    <m/>
    <m/>
    <m/>
    <m/>
    <m/>
    <m/>
    <m/>
    <m/>
    <m/>
    <m/>
    <m/>
    <m/>
    <m/>
    <m/>
    <d v="2024-04-25T00:00:00"/>
    <s v="SL211@tidalwaveautospa.com"/>
    <s v="Jeff Mathis"/>
    <x v="4"/>
    <x v="0"/>
  </r>
  <r>
    <s v="Spencer Kappelman"/>
    <s v="EXP-10012854 "/>
    <n v="86.61"/>
    <d v="2024-04-10T00:00:00"/>
    <x v="0"/>
    <s v="Landscaping"/>
    <s v="Lawn tools and degreaser"/>
    <m/>
    <m/>
    <m/>
    <m/>
    <m/>
    <m/>
    <m/>
    <m/>
    <m/>
    <m/>
    <m/>
    <m/>
    <m/>
    <m/>
    <m/>
    <m/>
    <m/>
    <m/>
    <m/>
    <m/>
    <m/>
    <d v="2024-04-25T00:00:00"/>
    <s v="SL211@tidalwaveautospa.com"/>
    <s v="Jeff Mathis"/>
    <x v="4"/>
    <x v="0"/>
  </r>
  <r>
    <s v="Spencer Kappelman"/>
    <s v="EXP-10012854 "/>
    <n v="34.840000000000003"/>
    <d v="2024-04-16T00:00:00"/>
    <x v="0"/>
    <s v="Parts"/>
    <s v="Fittings and grease"/>
    <m/>
    <m/>
    <m/>
    <m/>
    <m/>
    <m/>
    <m/>
    <m/>
    <m/>
    <m/>
    <m/>
    <m/>
    <m/>
    <m/>
    <m/>
    <m/>
    <m/>
    <m/>
    <m/>
    <m/>
    <m/>
    <d v="2024-04-25T00:00:00"/>
    <s v="SL211@tidalwaveautospa.com"/>
    <s v="Jeff Mathis"/>
    <x v="4"/>
    <x v="0"/>
  </r>
  <r>
    <s v="Caitlin Toner"/>
    <s v="EXP-10012605 "/>
    <n v="352.96"/>
    <d v="2024-03-26T00:00:00"/>
    <x v="1"/>
    <s v="Wash Maintenance"/>
    <s v="Hydraulic Hoses"/>
    <m/>
    <m/>
    <m/>
    <m/>
    <m/>
    <m/>
    <m/>
    <m/>
    <m/>
    <m/>
    <m/>
    <m/>
    <m/>
    <m/>
    <m/>
    <m/>
    <m/>
    <m/>
    <m/>
    <m/>
    <m/>
    <d v="2024-04-25T00:00:00"/>
    <s v="SL160@tidalwaveautospa.com"/>
    <s v="Jeff Mathis"/>
    <x v="4"/>
    <x v="0"/>
  </r>
  <r>
    <s v="Caitlin Toner"/>
    <s v="EXP-10012605 "/>
    <n v="223.79"/>
    <d v="2024-04-02T00:00:00"/>
    <x v="0"/>
    <s v="Wash Maintenance"/>
    <s v="Brush Poles, drill battery, ladder"/>
    <m/>
    <m/>
    <m/>
    <m/>
    <m/>
    <m/>
    <m/>
    <m/>
    <m/>
    <m/>
    <m/>
    <m/>
    <m/>
    <m/>
    <m/>
    <m/>
    <m/>
    <m/>
    <m/>
    <m/>
    <m/>
    <d v="2024-04-25T00:00:00"/>
    <s v="SL160@tidalwaveautospa.com"/>
    <s v="Jeff Mathis"/>
    <x v="4"/>
    <x v="0"/>
  </r>
  <r>
    <s v="Caitlin Toner"/>
    <s v="EXP-10012605 "/>
    <n v="192.45"/>
    <d v="2024-04-04T00:00:00"/>
    <x v="0"/>
    <s v="Itemized"/>
    <s v="Itemized"/>
    <n v="78.819999999999993"/>
    <s v="Snacks"/>
    <s v="Drink mixes, tax"/>
    <n v="113.63"/>
    <s v="Wash Maintenance"/>
    <s v="Paper towels, toilet paper, water, towels, scraper, degreaser"/>
    <m/>
    <m/>
    <m/>
    <m/>
    <m/>
    <m/>
    <m/>
    <m/>
    <m/>
    <m/>
    <m/>
    <m/>
    <m/>
    <m/>
    <m/>
    <d v="2024-04-25T00:00:00"/>
    <s v="SL160@tidalwaveautospa.com"/>
    <s v="Jeff Mathis"/>
    <x v="4"/>
    <x v="0"/>
  </r>
  <r>
    <s v="Caitlin Toner"/>
    <s v="EXP-10012605 "/>
    <n v="395.16"/>
    <d v="2024-04-09T00:00:00"/>
    <x v="0"/>
    <s v="Itemized"/>
    <s v="Itemized"/>
    <n v="252.08"/>
    <s v="Snacks"/>
    <s v="Snacks, creamer"/>
    <n v="143.08000000000001"/>
    <s v="Wash Maintenance"/>
    <s v="Dawn, vinegar, sanitizer, kleenex, tax"/>
    <m/>
    <m/>
    <m/>
    <m/>
    <m/>
    <m/>
    <m/>
    <m/>
    <m/>
    <m/>
    <m/>
    <m/>
    <m/>
    <m/>
    <m/>
    <d v="2024-04-25T00:00:00"/>
    <s v="SL160@tidalwaveautospa.com"/>
    <s v="Jeff Mathis"/>
    <x v="4"/>
    <x v="0"/>
  </r>
  <r>
    <s v="Caitlin Toner"/>
    <s v="EXP-10012605 "/>
    <n v="129.38999999999999"/>
    <d v="2024-04-15T00:00:00"/>
    <x v="8"/>
    <s v="Wash Maintenance"/>
    <s v="Storage bins and Feb &amp; Mar Bingo GC’s- Barrett, Preston, Carter, Jordan, Adam, Chad, Reggie"/>
    <m/>
    <m/>
    <m/>
    <m/>
    <m/>
    <m/>
    <m/>
    <m/>
    <m/>
    <m/>
    <m/>
    <m/>
    <m/>
    <m/>
    <m/>
    <m/>
    <m/>
    <m/>
    <m/>
    <m/>
    <m/>
    <d v="2024-04-25T00:00:00"/>
    <s v="SL160@tidalwaveautospa.com"/>
    <s v="Jeff Mathis"/>
    <x v="4"/>
    <x v="0"/>
  </r>
  <r>
    <s v="Rebecca Bates"/>
    <s v="EXP-10012812 "/>
    <n v="49.76"/>
    <d v="2024-03-25T00:00:00"/>
    <x v="0"/>
    <s v="Wash Maintenance"/>
    <s v="Tool, laundry soap"/>
    <m/>
    <m/>
    <m/>
    <m/>
    <m/>
    <m/>
    <m/>
    <m/>
    <m/>
    <m/>
    <m/>
    <m/>
    <m/>
    <m/>
    <m/>
    <m/>
    <m/>
    <m/>
    <m/>
    <m/>
    <m/>
    <d v="2024-04-25T00:00:00"/>
    <s v="SL113@tidalwaveautospa.com"/>
    <s v="Jeff Mathis"/>
    <x v="4"/>
    <x v="0"/>
  </r>
  <r>
    <s v="Rebecca Bates"/>
    <s v="EXP-10012812 "/>
    <n v="16.920000000000002"/>
    <d v="2024-03-31T00:00:00"/>
    <x v="3"/>
    <s v="Vehicle Damage Claims"/>
    <s v="Damage to a speaker cover from towel"/>
    <m/>
    <m/>
    <m/>
    <m/>
    <m/>
    <m/>
    <m/>
    <m/>
    <m/>
    <m/>
    <m/>
    <m/>
    <m/>
    <m/>
    <m/>
    <m/>
    <m/>
    <m/>
    <m/>
    <m/>
    <m/>
    <d v="2024-04-25T00:00:00"/>
    <s v="SL113@tidalwaveautospa.com"/>
    <s v="Jeff Mathis"/>
    <x v="4"/>
    <x v="0"/>
  </r>
  <r>
    <s v="Rebecca Bates"/>
    <s v="EXP-10012812 "/>
    <n v="34.64"/>
    <d v="2024-04-01T00:00:00"/>
    <x v="7"/>
    <s v="Parts"/>
    <s v="Brass fittings"/>
    <m/>
    <m/>
    <m/>
    <m/>
    <m/>
    <m/>
    <m/>
    <m/>
    <m/>
    <m/>
    <m/>
    <m/>
    <m/>
    <m/>
    <m/>
    <m/>
    <m/>
    <m/>
    <m/>
    <m/>
    <m/>
    <d v="2024-04-25T00:00:00"/>
    <s v="SL113@tidalwaveautospa.com"/>
    <s v="Jeff Mathis"/>
    <x v="4"/>
    <x v="0"/>
  </r>
  <r>
    <s v="Rebecca Bates"/>
    <s v="EXP-10012812 "/>
    <n v="183.71"/>
    <d v="2024-04-06T00:00:00"/>
    <x v="21"/>
    <s v="Office Supplies"/>
    <s v="Waters, hot dogs, extension cord"/>
    <m/>
    <m/>
    <m/>
    <m/>
    <m/>
    <m/>
    <m/>
    <m/>
    <m/>
    <m/>
    <m/>
    <m/>
    <m/>
    <m/>
    <m/>
    <m/>
    <m/>
    <m/>
    <m/>
    <m/>
    <m/>
    <d v="2024-04-25T00:00:00"/>
    <s v="SL113@tidalwaveautospa.com"/>
    <s v="Jeff Mathis"/>
    <x v="4"/>
    <x v="0"/>
  </r>
  <r>
    <s v="Rebecca Bates"/>
    <s v="EXP-10012812 "/>
    <n v="174.84"/>
    <d v="2024-04-09T00:00:00"/>
    <x v="10"/>
    <s v="Wash Maintenance"/>
    <s v="Cleaning pad wood handles cleaning supply 3/8 pipe fitting couplers cleaner"/>
    <m/>
    <m/>
    <m/>
    <m/>
    <m/>
    <m/>
    <m/>
    <m/>
    <m/>
    <m/>
    <m/>
    <m/>
    <m/>
    <m/>
    <m/>
    <m/>
    <m/>
    <m/>
    <m/>
    <m/>
    <m/>
    <d v="2024-04-25T00:00:00"/>
    <s v="SL113@tidalwaveautospa.com"/>
    <s v="Jeff Mathis"/>
    <x v="4"/>
    <x v="0"/>
  </r>
  <r>
    <s v="Rebecca Bates"/>
    <s v="EXP-10012812 "/>
    <n v="13.74"/>
    <d v="2024-04-09T00:00:00"/>
    <x v="21"/>
    <s v="Office Supplies"/>
    <s v="Tray"/>
    <m/>
    <m/>
    <m/>
    <m/>
    <m/>
    <m/>
    <m/>
    <m/>
    <m/>
    <m/>
    <m/>
    <m/>
    <m/>
    <m/>
    <m/>
    <m/>
    <m/>
    <m/>
    <m/>
    <m/>
    <m/>
    <d v="2024-04-25T00:00:00"/>
    <s v="SL113@tidalwaveautospa.com"/>
    <s v="Jeff Mathis"/>
    <x v="4"/>
    <x v="0"/>
  </r>
  <r>
    <s v="Rebecca Bates"/>
    <s v="EXP-10012812 "/>
    <n v="247.09"/>
    <d v="2024-04-11T00:00:00"/>
    <x v="21"/>
    <s v="Wash Maintenance"/>
    <s v="Salt, fertilizer, paint, cleaning supplies, hose, grass seed"/>
    <m/>
    <m/>
    <m/>
    <m/>
    <m/>
    <m/>
    <m/>
    <m/>
    <m/>
    <m/>
    <m/>
    <m/>
    <m/>
    <m/>
    <m/>
    <m/>
    <m/>
    <m/>
    <m/>
    <m/>
    <m/>
    <d v="2024-04-25T00:00:00"/>
    <s v="SL113@tidalwaveautospa.com"/>
    <s v="Jeff Mathis"/>
    <x v="4"/>
    <x v="0"/>
  </r>
  <r>
    <s v="Rebecca Bates"/>
    <s v="EXP-10012812 "/>
    <n v="370.99"/>
    <d v="2024-04-15T00:00:00"/>
    <x v="21"/>
    <s v="Equipment"/>
    <s v="Outdoor fan"/>
    <m/>
    <m/>
    <m/>
    <m/>
    <m/>
    <m/>
    <m/>
    <m/>
    <m/>
    <m/>
    <m/>
    <m/>
    <m/>
    <m/>
    <m/>
    <m/>
    <m/>
    <m/>
    <m/>
    <m/>
    <m/>
    <d v="2024-04-25T00:00:00"/>
    <s v="SL113@tidalwaveautospa.com"/>
    <s v="Jeff Mathis"/>
    <x v="4"/>
    <x v="0"/>
  </r>
  <r>
    <s v="Rebecca Bates"/>
    <s v="EXP-10012812 "/>
    <n v="31.08"/>
    <d v="2024-04-17T00:00:00"/>
    <x v="10"/>
    <s v="Wash Maintenance"/>
    <s v="Salt"/>
    <m/>
    <m/>
    <m/>
    <m/>
    <m/>
    <m/>
    <m/>
    <m/>
    <m/>
    <m/>
    <m/>
    <m/>
    <m/>
    <m/>
    <m/>
    <m/>
    <m/>
    <m/>
    <m/>
    <m/>
    <m/>
    <d v="2024-04-25T00:00:00"/>
    <s v="SL113@tidalwaveautospa.com"/>
    <s v="Jeff Mathis"/>
    <x v="4"/>
    <x v="0"/>
  </r>
  <r>
    <s v="Cecilia Pate"/>
    <s v="EXP-10012657 "/>
    <n v="505.95"/>
    <d v="2024-03-19T00:00:00"/>
    <x v="0"/>
    <s v="Office Supplies"/>
    <s v="Gift card for Interim SL"/>
    <m/>
    <m/>
    <m/>
    <m/>
    <m/>
    <m/>
    <m/>
    <m/>
    <m/>
    <m/>
    <m/>
    <m/>
    <m/>
    <m/>
    <m/>
    <m/>
    <m/>
    <m/>
    <m/>
    <m/>
    <m/>
    <d v="2024-04-25T00:00:00"/>
    <s v="SL214@tidalwaveautospa.com"/>
    <s v="Jeff Mathis"/>
    <x v="4"/>
    <x v="0"/>
  </r>
  <r>
    <s v="Jon Thornton"/>
    <s v="EXP-10012878 "/>
    <n v="86.35"/>
    <d v="2024-03-19T00:00:00"/>
    <x v="0"/>
    <s v="Small Tools"/>
    <s v="Tools and supplies for wash"/>
    <m/>
    <m/>
    <m/>
    <m/>
    <m/>
    <m/>
    <m/>
    <m/>
    <m/>
    <m/>
    <m/>
    <m/>
    <m/>
    <m/>
    <m/>
    <m/>
    <m/>
    <m/>
    <m/>
    <m/>
    <m/>
    <d v="2024-04-25T00:00:00"/>
    <s v="SL310@tidalwaveautospa.com"/>
    <s v="Cory Cummings"/>
    <x v="4"/>
    <x v="0"/>
  </r>
  <r>
    <s v="Jon Thornton"/>
    <s v="EXP-10012878 "/>
    <n v="196.5"/>
    <d v="2024-03-19T00:00:00"/>
    <x v="0"/>
    <s v="Wash Maintenance"/>
    <s v="magnetic tray, lithium grease, resin, blaster"/>
    <m/>
    <m/>
    <m/>
    <m/>
    <m/>
    <m/>
    <m/>
    <m/>
    <m/>
    <m/>
    <m/>
    <m/>
    <m/>
    <m/>
    <m/>
    <m/>
    <m/>
    <m/>
    <m/>
    <m/>
    <m/>
    <d v="2024-04-25T00:00:00"/>
    <s v="SL310@tidalwaveautospa.com"/>
    <s v="Cory Cummings"/>
    <x v="4"/>
    <x v="0"/>
  </r>
  <r>
    <s v="Jon Thornton"/>
    <s v="EXP-10012878 "/>
    <n v="159.76"/>
    <d v="2024-03-20T00:00:00"/>
    <x v="0"/>
    <s v="Wash Maintenance"/>
    <s v="Storage bins"/>
    <m/>
    <m/>
    <m/>
    <m/>
    <m/>
    <m/>
    <m/>
    <m/>
    <m/>
    <m/>
    <m/>
    <m/>
    <m/>
    <m/>
    <m/>
    <m/>
    <m/>
    <m/>
    <m/>
    <m/>
    <m/>
    <d v="2024-04-25T00:00:00"/>
    <s v="SL310@tidalwaveautospa.com"/>
    <s v="Cory Cummings"/>
    <x v="4"/>
    <x v="0"/>
  </r>
  <r>
    <s v="Jon Thornton"/>
    <s v="EXP-10012878 "/>
    <n v="561.94000000000005"/>
    <d v="2024-03-21T00:00:00"/>
    <x v="0"/>
    <s v="Equipment"/>
    <s v="Backpack blower and supplies"/>
    <m/>
    <m/>
    <m/>
    <m/>
    <m/>
    <m/>
    <m/>
    <m/>
    <m/>
    <m/>
    <m/>
    <m/>
    <m/>
    <m/>
    <m/>
    <m/>
    <m/>
    <m/>
    <m/>
    <m/>
    <m/>
    <d v="2024-04-25T00:00:00"/>
    <s v="SL310@tidalwaveautospa.com"/>
    <s v="Cory Cummings"/>
    <x v="4"/>
    <x v="0"/>
  </r>
  <r>
    <s v="Jon Thornton"/>
    <s v="EXP-10012878 "/>
    <n v="163.28"/>
    <d v="2024-04-08T00:00:00"/>
    <x v="0"/>
    <s v="Wash Maintenance"/>
    <s v="Cleaning supplies and small storage bins"/>
    <m/>
    <m/>
    <m/>
    <m/>
    <m/>
    <m/>
    <m/>
    <m/>
    <m/>
    <m/>
    <m/>
    <m/>
    <m/>
    <m/>
    <m/>
    <m/>
    <m/>
    <m/>
    <m/>
    <m/>
    <m/>
    <d v="2024-04-25T00:00:00"/>
    <s v="SL310@tidalwaveautospa.com"/>
    <s v="Cory Cummings"/>
    <x v="4"/>
    <x v="0"/>
  </r>
  <r>
    <s v="Jon Thornton"/>
    <s v="EXP-10012878 "/>
    <n v="33.08"/>
    <d v="2024-04-09T00:00:00"/>
    <x v="0"/>
    <s v="Parts"/>
    <s v="Bolts and nuts"/>
    <m/>
    <m/>
    <m/>
    <m/>
    <m/>
    <m/>
    <m/>
    <m/>
    <m/>
    <m/>
    <m/>
    <m/>
    <m/>
    <m/>
    <m/>
    <m/>
    <m/>
    <m/>
    <m/>
    <m/>
    <m/>
    <d v="2024-04-25T00:00:00"/>
    <s v="SL310@tidalwaveautospa.com"/>
    <s v="Cory Cummings"/>
    <x v="4"/>
    <x v="0"/>
  </r>
  <r>
    <s v="Jon Thornton"/>
    <s v="EXP-10012878 "/>
    <n v="112.13"/>
    <d v="2024-04-09T00:00:00"/>
    <x v="0"/>
    <s v="Office Furniture"/>
    <s v="Shelves"/>
    <m/>
    <m/>
    <m/>
    <m/>
    <m/>
    <m/>
    <m/>
    <m/>
    <m/>
    <m/>
    <m/>
    <m/>
    <m/>
    <m/>
    <m/>
    <m/>
    <m/>
    <m/>
    <m/>
    <m/>
    <m/>
    <d v="2024-04-25T00:00:00"/>
    <s v="SL310@tidalwaveautospa.com"/>
    <s v="Cory Cummings"/>
    <x v="4"/>
    <x v="0"/>
  </r>
  <r>
    <s v="Jon Thornton"/>
    <s v="EXP-10012878 "/>
    <n v="197.98"/>
    <d v="2024-04-11T00:00:00"/>
    <x v="0"/>
    <s v="Office Supplies"/>
    <s v="Water dispenser"/>
    <m/>
    <m/>
    <m/>
    <m/>
    <m/>
    <m/>
    <m/>
    <m/>
    <m/>
    <m/>
    <m/>
    <m/>
    <m/>
    <m/>
    <m/>
    <m/>
    <m/>
    <m/>
    <m/>
    <m/>
    <m/>
    <d v="2024-04-25T00:00:00"/>
    <s v="SL310@tidalwaveautospa.com"/>
    <s v="Cory Cummings"/>
    <x v="4"/>
    <x v="0"/>
  </r>
  <r>
    <s v="Jon Thornton"/>
    <s v="EXP-10012878 "/>
    <n v="203.3"/>
    <d v="2024-04-11T00:00:00"/>
    <x v="0"/>
    <s v="Wash Maintenance"/>
    <s v="Buckets and Step ladder"/>
    <m/>
    <m/>
    <m/>
    <m/>
    <m/>
    <m/>
    <m/>
    <m/>
    <m/>
    <m/>
    <m/>
    <m/>
    <m/>
    <m/>
    <m/>
    <m/>
    <m/>
    <m/>
    <m/>
    <m/>
    <m/>
    <d v="2024-04-25T00:00:00"/>
    <s v="SL310@tidalwaveautospa.com"/>
    <s v="Cory Cummings"/>
    <x v="4"/>
    <x v="0"/>
  </r>
  <r>
    <s v="Jon Thornton"/>
    <s v="EXP-10012878 "/>
    <n v="63.75"/>
    <d v="2024-04-14T00:00:00"/>
    <x v="0"/>
    <s v="Parts"/>
    <s v="Anchors and putty for reels"/>
    <m/>
    <m/>
    <m/>
    <m/>
    <m/>
    <m/>
    <m/>
    <m/>
    <m/>
    <m/>
    <m/>
    <m/>
    <m/>
    <m/>
    <m/>
    <m/>
    <m/>
    <m/>
    <m/>
    <m/>
    <m/>
    <d v="2024-04-25T00:00:00"/>
    <s v="SL310@tidalwaveautospa.com"/>
    <s v="Cory Cummings"/>
    <x v="4"/>
    <x v="0"/>
  </r>
  <r>
    <s v="Andrew Nelson"/>
    <s v="EXP-10012545 "/>
    <n v="90.24"/>
    <d v="2024-03-22T00:00:00"/>
    <x v="0"/>
    <s v="Wash Maintenance"/>
    <s v="Cleaning supplies and drinking water"/>
    <m/>
    <m/>
    <m/>
    <m/>
    <m/>
    <m/>
    <m/>
    <m/>
    <m/>
    <m/>
    <m/>
    <m/>
    <m/>
    <m/>
    <m/>
    <m/>
    <m/>
    <m/>
    <m/>
    <m/>
    <m/>
    <d v="2024-04-25T00:00:00"/>
    <s v="SL254@tidalwaveautospa.com"/>
    <s v="Cory Cummings"/>
    <x v="4"/>
    <x v="0"/>
  </r>
  <r>
    <s v="Andrew Nelson"/>
    <s v="EXP-10012545 "/>
    <n v="82.56"/>
    <d v="2024-04-05T00:00:00"/>
    <x v="0"/>
    <s v="Wash Maintenance"/>
    <s v="Vinegar, Dawn"/>
    <m/>
    <m/>
    <m/>
    <m/>
    <m/>
    <m/>
    <m/>
    <m/>
    <m/>
    <m/>
    <m/>
    <m/>
    <m/>
    <m/>
    <m/>
    <m/>
    <m/>
    <m/>
    <m/>
    <m/>
    <m/>
    <d v="2024-04-25T00:00:00"/>
    <s v="SL254@tidalwaveautospa.com"/>
    <s v="Cory Cummings"/>
    <x v="4"/>
    <x v="0"/>
  </r>
  <r>
    <s v="Andrew Nelson"/>
    <s v="EXP-10012545 "/>
    <n v="74.7"/>
    <d v="2024-04-06T00:00:00"/>
    <x v="0"/>
    <s v="Wash Maintenance"/>
    <s v="Wood handle/poles"/>
    <m/>
    <m/>
    <m/>
    <m/>
    <m/>
    <m/>
    <m/>
    <m/>
    <m/>
    <m/>
    <m/>
    <m/>
    <m/>
    <m/>
    <m/>
    <m/>
    <m/>
    <m/>
    <m/>
    <m/>
    <m/>
    <d v="2024-04-25T00:00:00"/>
    <s v="SL254@tidalwaveautospa.com"/>
    <s v="Cory Cummings"/>
    <x v="4"/>
    <x v="0"/>
  </r>
  <r>
    <s v="Andrew Nelson"/>
    <s v="EXP-10012545 "/>
    <n v="834.57"/>
    <d v="2024-04-08T00:00:00"/>
    <x v="16"/>
    <s v="Equipment"/>
    <s v="backpack blower"/>
    <m/>
    <m/>
    <m/>
    <m/>
    <m/>
    <m/>
    <m/>
    <m/>
    <m/>
    <m/>
    <m/>
    <m/>
    <m/>
    <m/>
    <m/>
    <m/>
    <m/>
    <m/>
    <m/>
    <m/>
    <m/>
    <d v="2024-04-25T00:00:00"/>
    <s v="SL254@tidalwaveautospa.com"/>
    <s v="Cory Cummings"/>
    <x v="4"/>
    <x v="0"/>
  </r>
  <r>
    <s v="Andrew Nelson"/>
    <s v="EXP-10012545 "/>
    <n v="175.95"/>
    <d v="2024-04-09T00:00:00"/>
    <x v="16"/>
    <s v="Parts"/>
    <s v="couplers, hoses, nozzles"/>
    <m/>
    <m/>
    <m/>
    <m/>
    <m/>
    <m/>
    <m/>
    <m/>
    <m/>
    <m/>
    <m/>
    <m/>
    <m/>
    <m/>
    <m/>
    <m/>
    <m/>
    <m/>
    <m/>
    <m/>
    <m/>
    <d v="2024-04-25T00:00:00"/>
    <s v="SL254@tidalwaveautospa.com"/>
    <s v="Cory Cummings"/>
    <x v="4"/>
    <x v="0"/>
  </r>
  <r>
    <s v="Andrew Nelson"/>
    <s v="EXP-10012545 "/>
    <n v="17.21"/>
    <d v="2024-04-16T00:00:00"/>
    <x v="0"/>
    <s v="Snacks"/>
    <s v="Water"/>
    <m/>
    <m/>
    <m/>
    <m/>
    <m/>
    <m/>
    <m/>
    <m/>
    <m/>
    <m/>
    <m/>
    <m/>
    <m/>
    <m/>
    <m/>
    <m/>
    <m/>
    <m/>
    <m/>
    <m/>
    <m/>
    <d v="2024-04-25T00:00:00"/>
    <s v="SL254@tidalwaveautospa.com"/>
    <s v="Cory Cummings"/>
    <x v="4"/>
    <x v="0"/>
  </r>
  <r>
    <s v="Mark Busby"/>
    <s v="EXP-10012901 "/>
    <n v="11.97"/>
    <d v="2024-03-19T00:00:00"/>
    <x v="0"/>
    <s v="Snacks"/>
    <s v="Bottle water"/>
    <m/>
    <m/>
    <m/>
    <m/>
    <m/>
    <m/>
    <m/>
    <m/>
    <m/>
    <m/>
    <m/>
    <m/>
    <m/>
    <m/>
    <m/>
    <m/>
    <m/>
    <m/>
    <m/>
    <m/>
    <m/>
    <d v="2024-04-25T00:00:00"/>
    <s v="SL93@tidalwaveautospa.com"/>
    <s v="Cory Cummings"/>
    <x v="4"/>
    <x v="0"/>
  </r>
  <r>
    <s v="Mark Busby"/>
    <s v="EXP-10012901 "/>
    <n v="119.77"/>
    <d v="2024-03-24T00:00:00"/>
    <x v="0"/>
    <s v="Wash Maintenance"/>
    <s v="Gloves and cleaning supplies"/>
    <m/>
    <m/>
    <m/>
    <m/>
    <m/>
    <m/>
    <m/>
    <m/>
    <m/>
    <m/>
    <m/>
    <m/>
    <m/>
    <m/>
    <m/>
    <m/>
    <m/>
    <m/>
    <m/>
    <m/>
    <m/>
    <d v="2024-04-25T00:00:00"/>
    <s v="SL93@tidalwaveautospa.com"/>
    <s v="Cory Cummings"/>
    <x v="4"/>
    <x v="0"/>
  </r>
  <r>
    <s v="Mark Busby"/>
    <s v="EXP-10012901 "/>
    <n v="77.930000000000007"/>
    <d v="2024-03-24T00:00:00"/>
    <x v="0"/>
    <s v="Wash Maintenance"/>
    <s v="Bottle Water and cleaning supplies"/>
    <m/>
    <m/>
    <m/>
    <m/>
    <m/>
    <m/>
    <m/>
    <m/>
    <m/>
    <m/>
    <m/>
    <m/>
    <m/>
    <m/>
    <m/>
    <m/>
    <m/>
    <m/>
    <m/>
    <m/>
    <m/>
    <d v="2024-04-25T00:00:00"/>
    <s v="SL93@tidalwaveautospa.com"/>
    <s v="Cory Cummings"/>
    <x v="4"/>
    <x v="0"/>
  </r>
  <r>
    <s v="Mark Busby"/>
    <s v="EXP-10012901 "/>
    <n v="15.02"/>
    <d v="2024-04-09T00:00:00"/>
    <x v="0"/>
    <s v="Wash Maintenance"/>
    <s v="Anti freeze for tire shine and omni"/>
    <m/>
    <m/>
    <m/>
    <m/>
    <m/>
    <m/>
    <m/>
    <m/>
    <m/>
    <m/>
    <m/>
    <m/>
    <m/>
    <m/>
    <m/>
    <m/>
    <m/>
    <m/>
    <m/>
    <m/>
    <m/>
    <d v="2024-04-25T00:00:00"/>
    <s v="SL93@tidalwaveautospa.com"/>
    <s v="Cory Cummings"/>
    <x v="4"/>
    <x v="0"/>
  </r>
  <r>
    <s v="Mark Busby"/>
    <s v="EXP-10012901 "/>
    <n v="195.97"/>
    <d v="2024-04-13T00:00:00"/>
    <x v="0"/>
    <s v="Wash Maintenance"/>
    <s v="Gloves and spray bottles"/>
    <m/>
    <m/>
    <m/>
    <m/>
    <m/>
    <m/>
    <m/>
    <m/>
    <m/>
    <m/>
    <m/>
    <m/>
    <m/>
    <m/>
    <m/>
    <m/>
    <m/>
    <m/>
    <m/>
    <m/>
    <m/>
    <d v="2024-04-25T00:00:00"/>
    <s v="SL93@tidalwaveautospa.com"/>
    <s v="Cory Cummings"/>
    <x v="4"/>
    <x v="0"/>
  </r>
  <r>
    <s v="Mark Busby"/>
    <s v="EXP-10012901 "/>
    <n v="22.12"/>
    <d v="2024-04-18T00:00:00"/>
    <x v="0"/>
    <s v="Office Supplies"/>
    <s v="Bottle water and toilet paper"/>
    <m/>
    <m/>
    <m/>
    <m/>
    <m/>
    <m/>
    <m/>
    <m/>
    <m/>
    <m/>
    <m/>
    <m/>
    <m/>
    <m/>
    <m/>
    <m/>
    <m/>
    <m/>
    <m/>
    <m/>
    <m/>
    <d v="2024-04-25T00:00:00"/>
    <s v="SL93@tidalwaveautospa.com"/>
    <s v="Cory Cummings"/>
    <x v="4"/>
    <x v="0"/>
  </r>
  <r>
    <s v="Mark Busby"/>
    <s v="EXP-10012901 "/>
    <n v="454.49"/>
    <d v="2024-04-18T00:00:00"/>
    <x v="11"/>
    <s v="Wash Maintenance"/>
    <s v="Pressure washer reel and hose"/>
    <m/>
    <m/>
    <m/>
    <m/>
    <m/>
    <m/>
    <m/>
    <m/>
    <m/>
    <m/>
    <m/>
    <m/>
    <m/>
    <m/>
    <m/>
    <m/>
    <m/>
    <m/>
    <m/>
    <m/>
    <m/>
    <d v="2024-04-25T00:00:00"/>
    <s v="SL93@tidalwaveautospa.com"/>
    <s v="Cory Cummings"/>
    <x v="4"/>
    <x v="0"/>
  </r>
  <r>
    <s v="Mark Busby"/>
    <s v="EXP-10012901 "/>
    <n v="174.87"/>
    <d v="2024-04-18T00:00:00"/>
    <x v="11"/>
    <s v="Wash Maintenance"/>
    <s v="Pressure washer cart and brush handle"/>
    <m/>
    <m/>
    <m/>
    <m/>
    <m/>
    <m/>
    <m/>
    <m/>
    <m/>
    <m/>
    <m/>
    <m/>
    <m/>
    <m/>
    <m/>
    <m/>
    <m/>
    <m/>
    <m/>
    <m/>
    <m/>
    <d v="2024-04-25T00:00:00"/>
    <s v="SL93@tidalwaveautospa.com"/>
    <s v="Cory Cummings"/>
    <x v="4"/>
    <x v="0"/>
  </r>
  <r>
    <s v="Aaron Johnson"/>
    <s v="EXP-10012939 "/>
    <n v="86.14"/>
    <d v="2024-04-09T00:00:00"/>
    <x v="0"/>
    <s v="Wash Maintenance"/>
    <s v="Dawn and vinegar. Copy paper"/>
    <m/>
    <m/>
    <m/>
    <m/>
    <m/>
    <m/>
    <m/>
    <m/>
    <m/>
    <m/>
    <m/>
    <m/>
    <m/>
    <m/>
    <m/>
    <m/>
    <m/>
    <m/>
    <m/>
    <m/>
    <m/>
    <d v="2024-04-25T00:00:00"/>
    <s v="SL108@tidalwaveautospa.com"/>
    <s v="Cory Cummings"/>
    <x v="4"/>
    <x v="0"/>
  </r>
  <r>
    <s v="Aaron Johnson"/>
    <s v="EXP-10012939 "/>
    <n v="106.07"/>
    <d v="2024-04-09T00:00:00"/>
    <x v="0"/>
    <s v="Wash Maintenance"/>
    <s v="Softener Salt"/>
    <m/>
    <m/>
    <m/>
    <m/>
    <m/>
    <m/>
    <m/>
    <m/>
    <m/>
    <m/>
    <m/>
    <m/>
    <m/>
    <m/>
    <m/>
    <m/>
    <m/>
    <m/>
    <m/>
    <m/>
    <m/>
    <d v="2024-04-25T00:00:00"/>
    <s v="SL108@tidalwaveautospa.com"/>
    <s v="Cory Cummings"/>
    <x v="4"/>
    <x v="0"/>
  </r>
  <r>
    <s v="Aaron Johnson"/>
    <s v="EXP-10012939 "/>
    <n v="107.24"/>
    <d v="2024-04-11T00:00:00"/>
    <x v="1"/>
    <s v="Wash Maintenance"/>
    <s v="Hydraulic hose"/>
    <m/>
    <m/>
    <m/>
    <m/>
    <m/>
    <m/>
    <m/>
    <m/>
    <m/>
    <m/>
    <m/>
    <m/>
    <m/>
    <m/>
    <m/>
    <m/>
    <m/>
    <m/>
    <m/>
    <m/>
    <m/>
    <d v="2024-04-25T00:00:00"/>
    <s v="SL108@tidalwaveautospa.com"/>
    <s v="Cory Cummings"/>
    <x v="4"/>
    <x v="0"/>
  </r>
  <r>
    <s v="Aaron Johnson"/>
    <s v="EXP-10012939 "/>
    <n v="48.61"/>
    <d v="2024-04-16T00:00:00"/>
    <x v="0"/>
    <s v="Wash Maintenance"/>
    <s v="Vinegar and dawn"/>
    <m/>
    <m/>
    <m/>
    <m/>
    <m/>
    <m/>
    <m/>
    <m/>
    <m/>
    <m/>
    <m/>
    <m/>
    <m/>
    <m/>
    <m/>
    <m/>
    <m/>
    <m/>
    <m/>
    <m/>
    <m/>
    <d v="2024-04-25T00:00:00"/>
    <s v="SL108@tidalwaveautospa.com"/>
    <s v="Cory Cummings"/>
    <x v="4"/>
    <x v="0"/>
  </r>
  <r>
    <s v="Aaron Johnson"/>
    <s v="EXP-10012940 "/>
    <n v="50.35"/>
    <d v="2024-04-12T00:00:00"/>
    <x v="0"/>
    <s v="Office Supplies"/>
    <s v="Paper towels"/>
    <m/>
    <m/>
    <m/>
    <m/>
    <m/>
    <m/>
    <m/>
    <m/>
    <m/>
    <m/>
    <m/>
    <m/>
    <m/>
    <m/>
    <m/>
    <m/>
    <m/>
    <m/>
    <m/>
    <m/>
    <m/>
    <d v="2024-04-25T00:00:00"/>
    <s v="SL108@tidalwaveautospa.com"/>
    <s v="Cory Cummings"/>
    <x v="4"/>
    <x v="0"/>
  </r>
  <r>
    <s v="Aaron Johnson"/>
    <s v="EXP-10012940 "/>
    <n v="500.09"/>
    <d v="2024-04-15T00:00:00"/>
    <x v="4"/>
    <s v="Recruitment"/>
    <s v="Indeed Ads"/>
    <m/>
    <m/>
    <m/>
    <m/>
    <m/>
    <m/>
    <m/>
    <m/>
    <m/>
    <m/>
    <m/>
    <m/>
    <m/>
    <m/>
    <m/>
    <m/>
    <m/>
    <m/>
    <m/>
    <m/>
    <m/>
    <d v="2024-04-25T00:00:00"/>
    <s v="SL108@tidalwaveautospa.com"/>
    <s v="Cory Cummings"/>
    <x v="4"/>
    <x v="0"/>
  </r>
  <r>
    <s v="Aaron Johnson"/>
    <s v="EXP-10012940 "/>
    <n v="86.67"/>
    <d v="2024-04-15T00:00:00"/>
    <x v="2"/>
    <s v="Parts"/>
    <s v="1 inch hose and couplers"/>
    <m/>
    <m/>
    <m/>
    <m/>
    <m/>
    <m/>
    <m/>
    <m/>
    <m/>
    <m/>
    <m/>
    <m/>
    <m/>
    <m/>
    <m/>
    <m/>
    <m/>
    <m/>
    <m/>
    <m/>
    <m/>
    <d v="2024-04-25T00:00:00"/>
    <s v="SL108@tidalwaveautospa.com"/>
    <s v="Cory Cummings"/>
    <x v="4"/>
    <x v="0"/>
  </r>
  <r>
    <s v="Aaron Johnson"/>
    <s v="EXP-10012940 "/>
    <n v="125"/>
    <d v="2024-04-18T00:00:00"/>
    <x v="1"/>
    <s v="Wash Maintenance"/>
    <s v="Welding Hose Holder in 2nd mile"/>
    <m/>
    <m/>
    <m/>
    <m/>
    <m/>
    <m/>
    <m/>
    <m/>
    <m/>
    <m/>
    <m/>
    <m/>
    <m/>
    <m/>
    <m/>
    <m/>
    <m/>
    <m/>
    <m/>
    <m/>
    <m/>
    <d v="2024-04-25T00:00:00"/>
    <s v="SL108@tidalwaveautospa.com"/>
    <s v="Cory Cummings"/>
    <x v="4"/>
    <x v="0"/>
  </r>
  <r>
    <s v="Felicia Slager"/>
    <s v="EXP-10012743 "/>
    <n v="3.23"/>
    <d v="2024-04-05T00:00:00"/>
    <x v="39"/>
    <s v="Miscellaneous Expense - Non-SL"/>
    <s v="my personal Amazon fee"/>
    <m/>
    <m/>
    <m/>
    <m/>
    <m/>
    <m/>
    <m/>
    <m/>
    <m/>
    <m/>
    <m/>
    <m/>
    <m/>
    <m/>
    <m/>
    <m/>
    <m/>
    <m/>
    <m/>
    <m/>
    <m/>
    <d v="2024-04-25T00:00:00"/>
    <s v="SL205@tidalwaveautospa.com"/>
    <s v="Cory Cummings"/>
    <x v="4"/>
    <x v="0"/>
  </r>
  <r>
    <s v="Felicia Slager"/>
    <s v="EXP-10012743 "/>
    <n v="47.89"/>
    <d v="2024-04-09T00:00:00"/>
    <x v="6"/>
    <s v="Safety Supplies"/>
    <s v="nitrile gloves"/>
    <m/>
    <m/>
    <m/>
    <m/>
    <m/>
    <m/>
    <m/>
    <m/>
    <m/>
    <m/>
    <m/>
    <m/>
    <m/>
    <m/>
    <m/>
    <m/>
    <m/>
    <m/>
    <m/>
    <m/>
    <m/>
    <d v="2024-04-25T00:00:00"/>
    <s v="SL205@tidalwaveautospa.com"/>
    <s v="Cory Cummings"/>
    <x v="4"/>
    <x v="0"/>
  </r>
  <r>
    <s v="Felicia Slager"/>
    <s v="EXP-10012743 "/>
    <n v="16.05"/>
    <d v="2024-04-10T00:00:00"/>
    <x v="22"/>
    <s v="Fuel"/>
    <s v="gas for pressure washer"/>
    <m/>
    <m/>
    <m/>
    <m/>
    <m/>
    <m/>
    <m/>
    <m/>
    <m/>
    <m/>
    <m/>
    <m/>
    <m/>
    <m/>
    <m/>
    <m/>
    <m/>
    <m/>
    <m/>
    <m/>
    <m/>
    <d v="2024-04-25T00:00:00"/>
    <s v="SL205@tidalwaveautospa.com"/>
    <s v="Cory Cummings"/>
    <x v="4"/>
    <x v="0"/>
  </r>
  <r>
    <s v="John Womble"/>
    <s v="EXP-10012832 "/>
    <n v="908.43"/>
    <d v="2024-04-05T00:00:00"/>
    <x v="22"/>
    <s v="Equipment"/>
    <s v="Peessure washer for WESLEY CHAPEL SITE"/>
    <m/>
    <m/>
    <m/>
    <m/>
    <m/>
    <m/>
    <m/>
    <m/>
    <m/>
    <m/>
    <m/>
    <m/>
    <m/>
    <m/>
    <m/>
    <m/>
    <m/>
    <m/>
    <m/>
    <m/>
    <m/>
    <d v="2024-04-25T00:00:00"/>
    <s v="SL248@tidalwaveautospa.com"/>
    <s v="Steven Kyriazis"/>
    <x v="4"/>
    <x v="0"/>
  </r>
  <r>
    <s v="Joshua Smith"/>
    <s v="EXP-10012726 "/>
    <n v="2758.38"/>
    <d v="2024-04-08T00:00:00"/>
    <x v="11"/>
    <s v="Wash Maintenance"/>
    <s v="c3 refund they changed me wrong amount but refunded me the amount back to card"/>
    <m/>
    <m/>
    <m/>
    <m/>
    <m/>
    <m/>
    <m/>
    <m/>
    <m/>
    <m/>
    <m/>
    <m/>
    <m/>
    <m/>
    <m/>
    <m/>
    <m/>
    <m/>
    <m/>
    <m/>
    <m/>
    <d v="2024-04-25T00:00:00"/>
    <s v="SL100@tidalwaveautospa.com"/>
    <s v="Joe Chavez"/>
    <x v="4"/>
    <x v="0"/>
  </r>
  <r>
    <s v="Grant Hendrix"/>
    <s v="EXP-10012954 "/>
    <n v="237.35"/>
    <d v="2024-03-21T00:00:00"/>
    <x v="55"/>
    <s v="Car Rental"/>
    <s v="Car wash college car rental"/>
    <m/>
    <m/>
    <m/>
    <m/>
    <m/>
    <m/>
    <m/>
    <m/>
    <m/>
    <m/>
    <m/>
    <m/>
    <m/>
    <m/>
    <m/>
    <m/>
    <m/>
    <m/>
    <m/>
    <m/>
    <m/>
    <d v="2024-04-25T00:00:00"/>
    <s v="SL190@tidalwaveautospa.com"/>
    <s v="Ricky Doyle"/>
    <x v="4"/>
    <x v="0"/>
  </r>
  <r>
    <s v="Grant Hendrix"/>
    <s v="EXP-10012954 "/>
    <n v="137.43"/>
    <d v="2024-03-23T00:00:00"/>
    <x v="0"/>
    <s v="Wash Maintenance"/>
    <s v="grease, color correct, spray bottle"/>
    <m/>
    <m/>
    <m/>
    <m/>
    <m/>
    <m/>
    <m/>
    <m/>
    <m/>
    <m/>
    <m/>
    <m/>
    <m/>
    <m/>
    <m/>
    <m/>
    <m/>
    <m/>
    <m/>
    <m/>
    <m/>
    <d v="2024-04-25T00:00:00"/>
    <s v="SL190@tidalwaveautospa.com"/>
    <s v="Ricky Doyle"/>
    <x v="4"/>
    <x v="0"/>
  </r>
  <r>
    <s v="Grant Hendrix"/>
    <s v="EXP-10012954 "/>
    <n v="38.979999999999997"/>
    <d v="2024-03-26T00:00:00"/>
    <x v="27"/>
    <s v="Wash Maintenance"/>
    <s v="Ice melt"/>
    <m/>
    <m/>
    <m/>
    <m/>
    <m/>
    <m/>
    <m/>
    <m/>
    <m/>
    <m/>
    <m/>
    <m/>
    <m/>
    <m/>
    <m/>
    <m/>
    <m/>
    <m/>
    <m/>
    <m/>
    <m/>
    <d v="2024-04-25T00:00:00"/>
    <s v="SL190@tidalwaveautospa.com"/>
    <s v="Ricky Doyle"/>
    <x v="4"/>
    <x v="0"/>
  </r>
  <r>
    <s v="Grant Hendrix"/>
    <s v="EXP-10012954 "/>
    <n v="53.49"/>
    <d v="2024-03-30T00:00:00"/>
    <x v="2"/>
    <s v="Plumbing Expense"/>
    <s v="Vacuum turbine re-plumb"/>
    <m/>
    <m/>
    <m/>
    <m/>
    <m/>
    <m/>
    <m/>
    <m/>
    <m/>
    <m/>
    <m/>
    <m/>
    <m/>
    <m/>
    <m/>
    <m/>
    <m/>
    <m/>
    <m/>
    <m/>
    <m/>
    <d v="2024-04-25T00:00:00"/>
    <s v="SL190@tidalwaveautospa.com"/>
    <s v="Ricky Doyle"/>
    <x v="4"/>
    <x v="0"/>
  </r>
  <r>
    <s v="Grant Hendrix"/>
    <s v="EXP-10012954 "/>
    <n v="195.28"/>
    <d v="2024-04-10T00:00:00"/>
    <x v="0"/>
    <s v="Wash Maintenance"/>
    <s v="Miscellanous supplies"/>
    <m/>
    <m/>
    <m/>
    <m/>
    <m/>
    <m/>
    <m/>
    <m/>
    <m/>
    <m/>
    <m/>
    <m/>
    <m/>
    <m/>
    <m/>
    <m/>
    <m/>
    <m/>
    <m/>
    <m/>
    <m/>
    <d v="2024-04-25T00:00:00"/>
    <s v="SL190@tidalwaveautospa.com"/>
    <s v="Ricky Doyle"/>
    <x v="4"/>
    <x v="0"/>
  </r>
  <r>
    <s v="Grant Hendrix"/>
    <s v="EXP-10012954 "/>
    <n v="89.76"/>
    <d v="2024-04-12T00:00:00"/>
    <x v="0"/>
    <s v="Wash Maintenance"/>
    <s v="Miscellaneous supplies"/>
    <m/>
    <m/>
    <m/>
    <m/>
    <m/>
    <m/>
    <m/>
    <m/>
    <m/>
    <m/>
    <m/>
    <m/>
    <m/>
    <m/>
    <m/>
    <m/>
    <m/>
    <m/>
    <m/>
    <m/>
    <m/>
    <d v="2024-04-25T00:00:00"/>
    <s v="SL190@tidalwaveautospa.com"/>
    <s v="Ricky Doyle"/>
    <x v="4"/>
    <x v="0"/>
  </r>
  <r>
    <s v="Grant Hendrix"/>
    <s v="EXP-10012954 "/>
    <n v="-4.45"/>
    <d v="2024-04-14T00:00:00"/>
    <x v="1"/>
    <s v="Parts"/>
    <s v="Nuts and bolts wrong size return"/>
    <m/>
    <m/>
    <m/>
    <m/>
    <m/>
    <m/>
    <m/>
    <m/>
    <m/>
    <m/>
    <m/>
    <m/>
    <m/>
    <m/>
    <m/>
    <m/>
    <m/>
    <m/>
    <m/>
    <m/>
    <m/>
    <d v="2024-04-25T00:00:00"/>
    <s v="SL190@tidalwaveautospa.com"/>
    <s v="Ricky Doyle"/>
    <x v="4"/>
    <x v="0"/>
  </r>
  <r>
    <s v="Grant Hendrix"/>
    <s v="EXP-10012954 "/>
    <n v="23.07"/>
    <d v="2024-04-14T00:00:00"/>
    <x v="16"/>
    <s v="Parts"/>
    <s v="Nuts and bolts"/>
    <m/>
    <m/>
    <m/>
    <m/>
    <m/>
    <m/>
    <m/>
    <m/>
    <m/>
    <m/>
    <m/>
    <m/>
    <m/>
    <m/>
    <m/>
    <m/>
    <m/>
    <m/>
    <m/>
    <m/>
    <m/>
    <d v="2024-04-25T00:00:00"/>
    <s v="SL190@tidalwaveautospa.com"/>
    <s v="Ricky Doyle"/>
    <x v="4"/>
    <x v="0"/>
  </r>
  <r>
    <s v="Marquis Scott"/>
    <s v="EXP-10012893 "/>
    <n v="139.09"/>
    <d v="2024-02-28T00:00:00"/>
    <x v="16"/>
    <s v="Landscaping"/>
    <s v="Weed Eater"/>
    <m/>
    <m/>
    <m/>
    <m/>
    <m/>
    <m/>
    <m/>
    <m/>
    <m/>
    <m/>
    <m/>
    <m/>
    <m/>
    <m/>
    <m/>
    <m/>
    <m/>
    <m/>
    <m/>
    <m/>
    <m/>
    <d v="2024-04-25T00:00:00"/>
    <s v="SL82@tidalwaveautospa.com"/>
    <s v="Steven Kyriazis"/>
    <x v="4"/>
    <x v="0"/>
  </r>
  <r>
    <s v="Marquis Scott"/>
    <s v="EXP-10012893 "/>
    <n v="116.58"/>
    <d v="2024-03-23T00:00:00"/>
    <x v="0"/>
    <s v="Wash Maintenance"/>
    <s v="Cleaning Supplies and Tools"/>
    <m/>
    <m/>
    <m/>
    <m/>
    <m/>
    <m/>
    <m/>
    <m/>
    <m/>
    <m/>
    <m/>
    <m/>
    <m/>
    <m/>
    <m/>
    <m/>
    <m/>
    <m/>
    <m/>
    <m/>
    <m/>
    <d v="2024-04-25T00:00:00"/>
    <s v="SL82@tidalwaveautospa.com"/>
    <s v="Steven Kyriazis"/>
    <x v="4"/>
    <x v="0"/>
  </r>
  <r>
    <s v="Marquis Scott"/>
    <s v="EXP-10012893 "/>
    <n v="75.81"/>
    <d v="2024-03-27T00:00:00"/>
    <x v="0"/>
    <s v="Wash Maintenance"/>
    <s v="Cleaning Supplies"/>
    <m/>
    <m/>
    <m/>
    <m/>
    <m/>
    <m/>
    <m/>
    <m/>
    <m/>
    <m/>
    <m/>
    <m/>
    <m/>
    <m/>
    <m/>
    <m/>
    <m/>
    <m/>
    <m/>
    <m/>
    <m/>
    <d v="2024-04-25T00:00:00"/>
    <s v="SL82@tidalwaveautospa.com"/>
    <s v="Steven Kyriazis"/>
    <x v="4"/>
    <x v="0"/>
  </r>
  <r>
    <s v="Marquis Scott"/>
    <s v="EXP-10012893 "/>
    <n v="288.87"/>
    <d v="2024-04-09T00:00:00"/>
    <x v="11"/>
    <s v="Wash Maintenance"/>
    <s v="Pressure Washer Hoses"/>
    <m/>
    <m/>
    <m/>
    <m/>
    <m/>
    <m/>
    <m/>
    <m/>
    <m/>
    <m/>
    <m/>
    <m/>
    <m/>
    <m/>
    <m/>
    <m/>
    <m/>
    <m/>
    <m/>
    <m/>
    <m/>
    <d v="2024-04-25T00:00:00"/>
    <s v="SL82@tidalwaveautospa.com"/>
    <s v="Steven Kyriazis"/>
    <x v="4"/>
    <x v="0"/>
  </r>
  <r>
    <s v="Kristina Sanders"/>
    <s v="EXP-10012763 "/>
    <n v="77.23"/>
    <d v="2024-03-30T00:00:00"/>
    <x v="0"/>
    <s v="Wash Maintenance"/>
    <s v="salt, storage bin"/>
    <m/>
    <m/>
    <m/>
    <m/>
    <m/>
    <m/>
    <m/>
    <m/>
    <m/>
    <m/>
    <m/>
    <m/>
    <m/>
    <m/>
    <m/>
    <m/>
    <m/>
    <m/>
    <m/>
    <m/>
    <m/>
    <d v="2024-04-25T00:00:00"/>
    <s v=""/>
    <s v=""/>
    <x v="4"/>
    <x v="0"/>
  </r>
  <r>
    <s v="Joshua Smith"/>
    <s v="EXP-10012558 "/>
    <n v="157.47999999999999"/>
    <d v="2024-04-04T00:00:00"/>
    <x v="0"/>
    <s v="Wash Maintenance"/>
    <s v="c3 to clean arches"/>
    <m/>
    <m/>
    <m/>
    <m/>
    <m/>
    <m/>
    <m/>
    <m/>
    <m/>
    <m/>
    <m/>
    <m/>
    <m/>
    <m/>
    <m/>
    <m/>
    <m/>
    <m/>
    <m/>
    <m/>
    <m/>
    <d v="2024-04-25T00:00:00"/>
    <s v="SL100@tidalwaveautospa.com"/>
    <s v="Joe Chavez"/>
    <x v="4"/>
    <x v="0"/>
  </r>
  <r>
    <s v="Joshua Smith"/>
    <s v="EXP-10012558 "/>
    <n v="24.78"/>
    <d v="2024-04-04T00:00:00"/>
    <x v="1"/>
    <s v="Wash Maintenance"/>
    <s v="hoses"/>
    <m/>
    <m/>
    <m/>
    <m/>
    <m/>
    <m/>
    <m/>
    <m/>
    <m/>
    <m/>
    <m/>
    <m/>
    <m/>
    <m/>
    <m/>
    <m/>
    <m/>
    <m/>
    <m/>
    <m/>
    <m/>
    <d v="2024-04-25T00:00:00"/>
    <s v="SL100@tidalwaveautospa.com"/>
    <s v="Joe Chavez"/>
    <x v="4"/>
    <x v="0"/>
  </r>
  <r>
    <s v="Joshua Smith"/>
    <s v="EXP-10012558 "/>
    <n v="33.049999999999997"/>
    <d v="2024-04-06T00:00:00"/>
    <x v="11"/>
    <s v="Wash Maintenance"/>
    <s v="hose hanger"/>
    <m/>
    <m/>
    <m/>
    <m/>
    <m/>
    <m/>
    <m/>
    <m/>
    <m/>
    <m/>
    <m/>
    <m/>
    <m/>
    <m/>
    <m/>
    <m/>
    <m/>
    <m/>
    <m/>
    <m/>
    <m/>
    <d v="2024-04-25T00:00:00"/>
    <s v="SL100@tidalwaveautospa.com"/>
    <s v="Joe Chavez"/>
    <x v="4"/>
    <x v="0"/>
  </r>
  <r>
    <s v="Joshua Smith"/>
    <s v="EXP-10012558 "/>
    <n v="7.61"/>
    <d v="2024-04-06T00:00:00"/>
    <x v="11"/>
    <s v="Wash Maintenance"/>
    <s v="tape"/>
    <m/>
    <m/>
    <m/>
    <m/>
    <m/>
    <m/>
    <m/>
    <m/>
    <m/>
    <m/>
    <m/>
    <m/>
    <m/>
    <m/>
    <m/>
    <m/>
    <m/>
    <m/>
    <m/>
    <m/>
    <m/>
    <d v="2024-04-25T00:00:00"/>
    <s v="SL100@tidalwaveautospa.com"/>
    <s v="Joe Chavez"/>
    <x v="4"/>
    <x v="0"/>
  </r>
  <r>
    <s v="Joshua Smith"/>
    <s v="EXP-10012558 "/>
    <n v="20.13"/>
    <d v="2024-04-07T00:00:00"/>
    <x v="11"/>
    <s v="Wash Maintenance"/>
    <s v="trash can lid"/>
    <m/>
    <m/>
    <m/>
    <m/>
    <m/>
    <m/>
    <m/>
    <m/>
    <m/>
    <m/>
    <m/>
    <m/>
    <m/>
    <m/>
    <m/>
    <m/>
    <m/>
    <m/>
    <m/>
    <m/>
    <m/>
    <d v="2024-04-25T00:00:00"/>
    <s v="SL100@tidalwaveautospa.com"/>
    <s v="Joe Chavez"/>
    <x v="4"/>
    <x v="0"/>
  </r>
  <r>
    <s v="Vernon Dixon"/>
    <s v="EXP-10012990 "/>
    <n v="19.420000000000002"/>
    <d v="2024-03-22T00:00:00"/>
    <x v="0"/>
    <s v="Office Supplies"/>
    <s v="TP"/>
    <m/>
    <m/>
    <m/>
    <m/>
    <m/>
    <m/>
    <m/>
    <m/>
    <m/>
    <m/>
    <m/>
    <m/>
    <m/>
    <m/>
    <m/>
    <m/>
    <m/>
    <m/>
    <m/>
    <m/>
    <m/>
    <d v="2024-04-26T00:00:00"/>
    <s v="SL111@tidalwaveautospa.com"/>
    <s v="Gary Bradley"/>
    <x v="4"/>
    <x v="0"/>
  </r>
  <r>
    <s v="Vernon Dixon"/>
    <s v="EXP-10012990 "/>
    <n v="21.58"/>
    <d v="2024-03-27T00:00:00"/>
    <x v="0"/>
    <s v="Office Supplies"/>
    <s v="hand soap dispenser for site bathroom"/>
    <m/>
    <m/>
    <m/>
    <m/>
    <m/>
    <m/>
    <m/>
    <m/>
    <m/>
    <m/>
    <m/>
    <m/>
    <m/>
    <m/>
    <m/>
    <m/>
    <m/>
    <m/>
    <m/>
    <m/>
    <m/>
    <d v="2024-04-26T00:00:00"/>
    <s v="SL111@tidalwaveautospa.com"/>
    <s v="Gary Bradley"/>
    <x v="4"/>
    <x v="0"/>
  </r>
  <r>
    <s v="Vernon Dixon"/>
    <s v="EXP-10012990 "/>
    <n v="34.21"/>
    <d v="2024-03-28T00:00:00"/>
    <x v="0"/>
    <s v="Office Supplies"/>
    <s v="toilet paper dispenser for bathroom lockable"/>
    <m/>
    <m/>
    <m/>
    <m/>
    <m/>
    <m/>
    <m/>
    <m/>
    <m/>
    <m/>
    <m/>
    <m/>
    <m/>
    <m/>
    <m/>
    <m/>
    <m/>
    <m/>
    <m/>
    <m/>
    <m/>
    <d v="2024-04-26T00:00:00"/>
    <s v="SL111@tidalwaveautospa.com"/>
    <s v="Gary Bradley"/>
    <x v="4"/>
    <x v="0"/>
  </r>
  <r>
    <s v="Vernon Dixon"/>
    <s v="EXP-10012990 "/>
    <n v="18.690000000000001"/>
    <d v="2024-03-30T00:00:00"/>
    <x v="0"/>
    <s v="Parts"/>
    <s v="fittings"/>
    <m/>
    <m/>
    <m/>
    <m/>
    <m/>
    <m/>
    <m/>
    <m/>
    <m/>
    <m/>
    <m/>
    <m/>
    <m/>
    <m/>
    <m/>
    <m/>
    <m/>
    <m/>
    <m/>
    <m/>
    <m/>
    <d v="2024-04-26T00:00:00"/>
    <s v="SL111@tidalwaveautospa.com"/>
    <s v="Gary Bradley"/>
    <x v="4"/>
    <x v="0"/>
  </r>
  <r>
    <s v="Vernon Dixon"/>
    <s v="EXP-10012990 "/>
    <n v="32.58"/>
    <d v="2024-04-03T00:00:00"/>
    <x v="20"/>
    <s v="Employee Incentive - Meals"/>
    <s v="food for team"/>
    <m/>
    <m/>
    <m/>
    <m/>
    <m/>
    <m/>
    <m/>
    <m/>
    <m/>
    <m/>
    <m/>
    <m/>
    <m/>
    <m/>
    <m/>
    <m/>
    <m/>
    <m/>
    <m/>
    <m/>
    <m/>
    <d v="2024-04-26T00:00:00"/>
    <s v="SL111@tidalwaveautospa.com"/>
    <s v="Gary Bradley"/>
    <x v="4"/>
    <x v="0"/>
  </r>
  <r>
    <s v="Vernon Dixon"/>
    <s v="EXP-10012990 "/>
    <n v="53.57"/>
    <d v="2024-04-04T00:00:00"/>
    <x v="0"/>
    <s v="Wash Maintenance"/>
    <s v="dawn and vinegar etc"/>
    <m/>
    <m/>
    <m/>
    <m/>
    <m/>
    <m/>
    <m/>
    <m/>
    <m/>
    <m/>
    <m/>
    <m/>
    <m/>
    <m/>
    <m/>
    <m/>
    <m/>
    <m/>
    <m/>
    <m/>
    <m/>
    <d v="2024-04-26T00:00:00"/>
    <s v="SL111@tidalwaveautospa.com"/>
    <s v="Gary Bradley"/>
    <x v="4"/>
    <x v="0"/>
  </r>
  <r>
    <s v="Vernon Dixon"/>
    <s v="EXP-10012990 "/>
    <n v="56.44"/>
    <d v="2024-04-13T00:00:00"/>
    <x v="0"/>
    <s v="Office Supplies"/>
    <s v="printer receipt paper"/>
    <m/>
    <m/>
    <m/>
    <m/>
    <m/>
    <m/>
    <m/>
    <m/>
    <m/>
    <m/>
    <m/>
    <m/>
    <m/>
    <m/>
    <m/>
    <m/>
    <m/>
    <m/>
    <m/>
    <m/>
    <m/>
    <d v="2024-04-26T00:00:00"/>
    <s v="SL111@tidalwaveautospa.com"/>
    <s v="Gary Bradley"/>
    <x v="4"/>
    <x v="0"/>
  </r>
  <r>
    <s v="Vernon Dixon"/>
    <s v="EXP-10012990 "/>
    <n v="10.79"/>
    <d v="2024-04-14T00:00:00"/>
    <x v="0"/>
    <s v="Small Tools"/>
    <s v="straps for wash"/>
    <m/>
    <m/>
    <m/>
    <m/>
    <m/>
    <m/>
    <m/>
    <m/>
    <m/>
    <m/>
    <m/>
    <m/>
    <m/>
    <m/>
    <m/>
    <m/>
    <m/>
    <m/>
    <m/>
    <m/>
    <m/>
    <d v="2024-04-26T00:00:00"/>
    <s v="SL111@tidalwaveautospa.com"/>
    <s v="Gary Bradley"/>
    <x v="4"/>
    <x v="0"/>
  </r>
  <r>
    <s v="Vernon Dixon"/>
    <s v="EXP-10012990 "/>
    <n v="115.99"/>
    <d v="2024-04-14T00:00:00"/>
    <x v="0"/>
    <s v="Wash Maintenance"/>
    <s v="dawn vinegar pads"/>
    <m/>
    <m/>
    <m/>
    <m/>
    <m/>
    <m/>
    <m/>
    <m/>
    <m/>
    <m/>
    <m/>
    <m/>
    <m/>
    <m/>
    <m/>
    <m/>
    <m/>
    <m/>
    <m/>
    <m/>
    <m/>
    <d v="2024-04-26T00:00:00"/>
    <s v="SL111@tidalwaveautospa.com"/>
    <s v="Gary Bradley"/>
    <x v="4"/>
    <x v="0"/>
  </r>
  <r>
    <s v="Jeffrey Dunham, Jr"/>
    <s v="EXP-10012344 "/>
    <n v="399.82"/>
    <d v="2024-03-01T00:00:00"/>
    <x v="39"/>
    <s v="Recruitment"/>
    <s v="Indeed"/>
    <m/>
    <m/>
    <m/>
    <m/>
    <m/>
    <m/>
    <m/>
    <m/>
    <m/>
    <m/>
    <m/>
    <m/>
    <m/>
    <m/>
    <m/>
    <m/>
    <m/>
    <m/>
    <m/>
    <m/>
    <m/>
    <d v="2024-04-26T00:00:00"/>
    <s v="SL51@tidalwaveautospa.com"/>
    <s v="Kyle Rovansek"/>
    <x v="4"/>
    <x v="0"/>
  </r>
  <r>
    <s v="Jeffrey Dunham, Jr"/>
    <s v="EXP-10012344 "/>
    <n v="165.3"/>
    <d v="2024-03-15T00:00:00"/>
    <x v="0"/>
    <s v="Wash Maintenance"/>
    <s v="Muck/Prep Buckets"/>
    <m/>
    <m/>
    <m/>
    <m/>
    <m/>
    <m/>
    <m/>
    <m/>
    <m/>
    <m/>
    <m/>
    <m/>
    <m/>
    <m/>
    <m/>
    <m/>
    <m/>
    <m/>
    <m/>
    <m/>
    <m/>
    <d v="2024-04-26T00:00:00"/>
    <s v="SL51@tidalwaveautospa.com"/>
    <s v="Kyle Rovansek"/>
    <x v="4"/>
    <x v="0"/>
  </r>
  <r>
    <s v="Jeffrey Dunham, Jr"/>
    <s v="EXP-10012344 "/>
    <n v="12"/>
    <d v="2024-03-16T00:00:00"/>
    <x v="0"/>
    <s v="Car Wash"/>
    <s v="Test/maintence wash."/>
    <m/>
    <m/>
    <m/>
    <m/>
    <m/>
    <m/>
    <m/>
    <m/>
    <m/>
    <m/>
    <m/>
    <m/>
    <m/>
    <m/>
    <m/>
    <m/>
    <m/>
    <m/>
    <m/>
    <m/>
    <m/>
    <d v="2024-04-26T00:00:00"/>
    <s v="SL51@tidalwaveautospa.com"/>
    <s v="Kyle Rovansek"/>
    <x v="4"/>
    <x v="0"/>
  </r>
  <r>
    <s v="Joshua Hudson"/>
    <s v="EXP-10012971 "/>
    <n v="5.13"/>
    <d v="2024-03-31T00:00:00"/>
    <x v="2"/>
    <s v="Parts"/>
    <s v="Tire brush stock key"/>
    <m/>
    <m/>
    <m/>
    <m/>
    <m/>
    <m/>
    <m/>
    <m/>
    <m/>
    <m/>
    <m/>
    <m/>
    <m/>
    <m/>
    <m/>
    <m/>
    <m/>
    <m/>
    <m/>
    <m/>
    <m/>
    <d v="2024-04-26T00:00:00"/>
    <s v="SL162@tidalwaveautospa.com"/>
    <s v="Steven Kyriazis"/>
    <x v="4"/>
    <x v="0"/>
  </r>
  <r>
    <s v="Joshua Hudson"/>
    <s v="EXP-10012971 "/>
    <n v="48.78"/>
    <d v="2024-04-01T00:00:00"/>
    <x v="0"/>
    <s v="Wash Maintenance"/>
    <s v="Salt water softener"/>
    <m/>
    <m/>
    <m/>
    <m/>
    <m/>
    <m/>
    <m/>
    <m/>
    <m/>
    <m/>
    <m/>
    <m/>
    <m/>
    <m/>
    <m/>
    <m/>
    <m/>
    <m/>
    <m/>
    <m/>
    <m/>
    <d v="2024-04-26T00:00:00"/>
    <s v="SL162@tidalwaveautospa.com"/>
    <s v="Steven Kyriazis"/>
    <x v="4"/>
    <x v="0"/>
  </r>
  <r>
    <s v="Joshua Hudson"/>
    <s v="EXP-10012971 "/>
    <n v="26.88"/>
    <d v="2024-04-01T00:00:00"/>
    <x v="0"/>
    <s v="Wash Maintenance"/>
    <s v="Lime away"/>
    <m/>
    <m/>
    <m/>
    <m/>
    <m/>
    <m/>
    <m/>
    <m/>
    <m/>
    <m/>
    <m/>
    <m/>
    <m/>
    <m/>
    <m/>
    <m/>
    <m/>
    <m/>
    <m/>
    <m/>
    <m/>
    <d v="2024-04-26T00:00:00"/>
    <s v="SL162@tidalwaveautospa.com"/>
    <s v="Steven Kyriazis"/>
    <x v="4"/>
    <x v="0"/>
  </r>
  <r>
    <s v="Joshua Hudson"/>
    <s v="EXP-10012971 "/>
    <n v="80.819999999999993"/>
    <d v="2024-04-11T00:00:00"/>
    <x v="0"/>
    <s v="Wash Maintenance"/>
    <s v="Vinegar, toilet paper hand soap"/>
    <m/>
    <m/>
    <m/>
    <m/>
    <m/>
    <m/>
    <m/>
    <m/>
    <m/>
    <m/>
    <m/>
    <m/>
    <m/>
    <m/>
    <m/>
    <m/>
    <m/>
    <m/>
    <m/>
    <m/>
    <m/>
    <d v="2024-04-26T00:00:00"/>
    <s v="SL162@tidalwaveautospa.com"/>
    <s v="Steven Kyriazis"/>
    <x v="4"/>
    <x v="0"/>
  </r>
  <r>
    <s v="Joshua Hudson"/>
    <s v="EXP-10012971 "/>
    <n v="137.79"/>
    <d v="2024-04-19T00:00:00"/>
    <x v="0"/>
    <s v="Office Supplies"/>
    <s v="Xpt receipt paper"/>
    <m/>
    <m/>
    <m/>
    <m/>
    <m/>
    <m/>
    <m/>
    <m/>
    <m/>
    <m/>
    <m/>
    <m/>
    <m/>
    <m/>
    <m/>
    <m/>
    <m/>
    <m/>
    <m/>
    <m/>
    <m/>
    <d v="2024-04-26T00:00:00"/>
    <s v="SL162@tidalwaveautospa.com"/>
    <s v="Steven Kyriazis"/>
    <x v="4"/>
    <x v="0"/>
  </r>
  <r>
    <s v="Jeb Plaisance"/>
    <s v="EXP-10012958 "/>
    <n v="126.35"/>
    <d v="2024-03-15T00:00:00"/>
    <x v="0"/>
    <s v="Wash Maintenance"/>
    <s v="cleaning supplies and the rack inserts for the prep buckets"/>
    <m/>
    <m/>
    <m/>
    <m/>
    <m/>
    <m/>
    <m/>
    <m/>
    <m/>
    <m/>
    <m/>
    <m/>
    <m/>
    <m/>
    <m/>
    <m/>
    <m/>
    <m/>
    <m/>
    <m/>
    <m/>
    <d v="2024-04-26T00:00:00"/>
    <s v="SL130@tidalwaveautospa.com"/>
    <s v="Steven Kyriazis"/>
    <x v="4"/>
    <x v="0"/>
  </r>
  <r>
    <s v="Jeb Plaisance"/>
    <s v="EXP-10012958 "/>
    <n v="146.32"/>
    <d v="2024-03-17T00:00:00"/>
    <x v="0"/>
    <s v="Small Tools"/>
    <s v="foam cannon for windows and lock box for minors"/>
    <m/>
    <m/>
    <m/>
    <m/>
    <m/>
    <m/>
    <m/>
    <m/>
    <m/>
    <m/>
    <m/>
    <m/>
    <m/>
    <m/>
    <m/>
    <m/>
    <m/>
    <m/>
    <m/>
    <m/>
    <m/>
    <d v="2024-04-26T00:00:00"/>
    <s v="SL130@tidalwaveautospa.com"/>
    <s v="Steven Kyriazis"/>
    <x v="4"/>
    <x v="0"/>
  </r>
  <r>
    <s v="Jeb Plaisance"/>
    <s v="EXP-10012958 "/>
    <n v="104.67"/>
    <d v="2024-03-22T00:00:00"/>
    <x v="0"/>
    <s v="Wash Maintenance"/>
    <s v="cleaning supplies and hydro fuel"/>
    <m/>
    <m/>
    <m/>
    <m/>
    <m/>
    <m/>
    <m/>
    <m/>
    <m/>
    <m/>
    <m/>
    <m/>
    <m/>
    <m/>
    <m/>
    <m/>
    <m/>
    <m/>
    <m/>
    <m/>
    <m/>
    <d v="2024-04-26T00:00:00"/>
    <s v="SL130@tidalwaveautospa.com"/>
    <s v="Steven Kyriazis"/>
    <x v="4"/>
    <x v="0"/>
  </r>
  <r>
    <s v="Jeb Plaisance"/>
    <s v="EXP-10012958 "/>
    <n v="25.28"/>
    <d v="2024-03-22T00:00:00"/>
    <x v="0"/>
    <s v="Office Supplies"/>
    <s v="toilet paper"/>
    <m/>
    <m/>
    <m/>
    <m/>
    <m/>
    <m/>
    <m/>
    <m/>
    <m/>
    <m/>
    <m/>
    <m/>
    <m/>
    <m/>
    <m/>
    <m/>
    <m/>
    <m/>
    <m/>
    <m/>
    <m/>
    <d v="2024-04-26T00:00:00"/>
    <s v="SL130@tidalwaveautospa.com"/>
    <s v="Steven Kyriazis"/>
    <x v="4"/>
    <x v="0"/>
  </r>
  <r>
    <s v="Jeb Plaisance"/>
    <s v="EXP-10012958 "/>
    <n v="52.56"/>
    <d v="2024-03-23T00:00:00"/>
    <x v="0"/>
    <s v="Wash Maintenance"/>
    <s v="cleaning supplies"/>
    <m/>
    <m/>
    <m/>
    <m/>
    <m/>
    <m/>
    <m/>
    <m/>
    <m/>
    <m/>
    <m/>
    <m/>
    <m/>
    <m/>
    <m/>
    <m/>
    <m/>
    <m/>
    <m/>
    <m/>
    <m/>
    <d v="2024-04-26T00:00:00"/>
    <s v="SL130@tidalwaveautospa.com"/>
    <s v="Steven Kyriazis"/>
    <x v="4"/>
    <x v="0"/>
  </r>
  <r>
    <s v="Jeb Plaisance"/>
    <s v="EXP-10012958 "/>
    <n v="54.98"/>
    <d v="2024-03-25T00:00:00"/>
    <x v="0"/>
    <s v="Wash Maintenance"/>
    <s v="replacement hose for pressure washer"/>
    <m/>
    <m/>
    <m/>
    <m/>
    <m/>
    <m/>
    <m/>
    <m/>
    <m/>
    <m/>
    <m/>
    <m/>
    <m/>
    <m/>
    <m/>
    <m/>
    <m/>
    <m/>
    <m/>
    <m/>
    <m/>
    <d v="2024-04-26T00:00:00"/>
    <s v="SL130@tidalwaveautospa.com"/>
    <s v="Steven Kyriazis"/>
    <x v="4"/>
    <x v="0"/>
  </r>
  <r>
    <s v="Jeb Plaisance"/>
    <s v="EXP-10012958 "/>
    <n v="47.26"/>
    <d v="2024-04-01T00:00:00"/>
    <x v="0"/>
    <s v="Wash Maintenance"/>
    <s v="cleaning supplies"/>
    <m/>
    <m/>
    <m/>
    <m/>
    <m/>
    <m/>
    <m/>
    <m/>
    <m/>
    <m/>
    <m/>
    <m/>
    <m/>
    <m/>
    <m/>
    <m/>
    <m/>
    <m/>
    <m/>
    <m/>
    <m/>
    <d v="2024-04-26T00:00:00"/>
    <s v="SL130@tidalwaveautospa.com"/>
    <s v="Steven Kyriazis"/>
    <x v="4"/>
    <x v="0"/>
  </r>
  <r>
    <s v="Jeb Plaisance"/>
    <s v="EXP-10012958 "/>
    <n v="30.73"/>
    <d v="2024-04-02T00:00:00"/>
    <x v="0"/>
    <s v="Small Tools"/>
    <s v="ruler for counting the barrels more accurately"/>
    <m/>
    <m/>
    <m/>
    <m/>
    <m/>
    <m/>
    <m/>
    <m/>
    <m/>
    <m/>
    <m/>
    <m/>
    <m/>
    <m/>
    <m/>
    <m/>
    <m/>
    <m/>
    <m/>
    <m/>
    <m/>
    <d v="2024-04-26T00:00:00"/>
    <s v="SL130@tidalwaveautospa.com"/>
    <s v="Steven Kyriazis"/>
    <x v="4"/>
    <x v="0"/>
  </r>
  <r>
    <s v="Jeb Plaisance"/>
    <s v="EXP-10012958 "/>
    <n v="78.98"/>
    <d v="2024-04-03T00:00:00"/>
    <x v="0"/>
    <s v="Parts"/>
    <s v="parts to install exit ramp"/>
    <m/>
    <m/>
    <m/>
    <m/>
    <m/>
    <m/>
    <m/>
    <m/>
    <m/>
    <m/>
    <m/>
    <m/>
    <m/>
    <m/>
    <m/>
    <m/>
    <m/>
    <m/>
    <m/>
    <m/>
    <m/>
    <d v="2024-04-26T00:00:00"/>
    <s v="SL130@tidalwaveautospa.com"/>
    <s v="Steven Kyriazis"/>
    <x v="4"/>
    <x v="0"/>
  </r>
  <r>
    <s v="Jeb Plaisance"/>
    <s v="EXP-10012958 "/>
    <n v="102.9"/>
    <d v="2024-04-12T00:00:00"/>
    <x v="0"/>
    <s v="Wash Maintenance"/>
    <s v="supplies for cleaning windows"/>
    <m/>
    <m/>
    <m/>
    <m/>
    <m/>
    <m/>
    <m/>
    <m/>
    <m/>
    <m/>
    <m/>
    <m/>
    <m/>
    <m/>
    <m/>
    <m/>
    <m/>
    <m/>
    <m/>
    <m/>
    <m/>
    <d v="2024-04-26T00:00:00"/>
    <s v="SL130@tidalwaveautospa.com"/>
    <s v="Steven Kyriazis"/>
    <x v="4"/>
    <x v="0"/>
  </r>
  <r>
    <s v="Sean Stevens"/>
    <s v="EXP-10012802 "/>
    <n v="132.56"/>
    <d v="2024-03-23T00:00:00"/>
    <x v="0"/>
    <s v="Wash Maintenance"/>
    <s v="Totes for storage"/>
    <m/>
    <m/>
    <m/>
    <m/>
    <m/>
    <m/>
    <m/>
    <m/>
    <m/>
    <m/>
    <m/>
    <m/>
    <m/>
    <m/>
    <m/>
    <m/>
    <m/>
    <m/>
    <m/>
    <m/>
    <m/>
    <d v="2024-04-26T00:00:00"/>
    <s v="SL269@tidalwaveautospa.com"/>
    <s v="Steven Kyriazis"/>
    <x v="4"/>
    <x v="0"/>
  </r>
  <r>
    <s v="Sean Stevens"/>
    <s v="EXP-10012802 "/>
    <n v="56"/>
    <d v="2024-03-26T00:00:00"/>
    <x v="39"/>
    <s v="Rental Equipment"/>
    <s v="Storage"/>
    <m/>
    <m/>
    <m/>
    <m/>
    <m/>
    <m/>
    <m/>
    <m/>
    <m/>
    <m/>
    <m/>
    <m/>
    <m/>
    <m/>
    <m/>
    <m/>
    <m/>
    <m/>
    <m/>
    <m/>
    <m/>
    <d v="2024-04-26T00:00:00"/>
    <s v="SL269@tidalwaveautospa.com"/>
    <s v="Steven Kyriazis"/>
    <x v="4"/>
    <x v="0"/>
  </r>
  <r>
    <s v="Sean Stevens"/>
    <s v="EXP-10012802 "/>
    <n v="177.91"/>
    <d v="2024-04-01T00:00:00"/>
    <x v="0"/>
    <s v="Wash Maintenance"/>
    <s v="Marine grease, hi temp grease and minor lock box"/>
    <m/>
    <m/>
    <m/>
    <m/>
    <m/>
    <m/>
    <m/>
    <m/>
    <m/>
    <m/>
    <m/>
    <m/>
    <m/>
    <m/>
    <m/>
    <m/>
    <m/>
    <m/>
    <m/>
    <m/>
    <m/>
    <d v="2024-04-26T00:00:00"/>
    <s v="SL269@tidalwaveautospa.com"/>
    <s v="Steven Kyriazis"/>
    <x v="4"/>
    <x v="0"/>
  </r>
  <r>
    <s v="Sean Stevens"/>
    <s v="EXP-10012802 "/>
    <n v="312.19"/>
    <d v="2024-04-04T00:00:00"/>
    <x v="0"/>
    <s v="Wash Maintenance"/>
    <s v="Trash can liners that were destroyed during construction"/>
    <m/>
    <m/>
    <m/>
    <m/>
    <m/>
    <m/>
    <m/>
    <m/>
    <m/>
    <m/>
    <m/>
    <m/>
    <m/>
    <m/>
    <m/>
    <m/>
    <m/>
    <m/>
    <m/>
    <m/>
    <m/>
    <d v="2024-04-26T00:00:00"/>
    <s v="SL269@tidalwaveautospa.com"/>
    <s v="Steven Kyriazis"/>
    <x v="4"/>
    <x v="0"/>
  </r>
  <r>
    <s v="Sean Stevens"/>
    <s v="EXP-10012802 "/>
    <n v="527.75"/>
    <d v="2024-04-06T00:00:00"/>
    <x v="0"/>
    <s v="Wash Maintenance"/>
    <s v="Trash can lids destroyed during construction"/>
    <m/>
    <m/>
    <m/>
    <m/>
    <m/>
    <m/>
    <m/>
    <m/>
    <m/>
    <m/>
    <m/>
    <m/>
    <m/>
    <m/>
    <m/>
    <m/>
    <m/>
    <m/>
    <m/>
    <m/>
    <m/>
    <d v="2024-04-26T00:00:00"/>
    <s v="SL269@tidalwaveautospa.com"/>
    <s v="Steven Kyriazis"/>
    <x v="4"/>
    <x v="0"/>
  </r>
  <r>
    <s v="Sean Stevens"/>
    <s v="EXP-10012802 "/>
    <n v="55.76"/>
    <d v="2024-04-11T00:00:00"/>
    <x v="0"/>
    <s v="Wash Maintenance"/>
    <s v="Caulk and gun for leaking office door, packing tape for brochures"/>
    <m/>
    <m/>
    <m/>
    <m/>
    <m/>
    <m/>
    <m/>
    <m/>
    <m/>
    <m/>
    <m/>
    <m/>
    <m/>
    <m/>
    <m/>
    <m/>
    <m/>
    <m/>
    <m/>
    <m/>
    <m/>
    <d v="2024-04-26T00:00:00"/>
    <s v="SL269@tidalwaveautospa.com"/>
    <s v="Steven Kyriazis"/>
    <x v="4"/>
    <x v="0"/>
  </r>
  <r>
    <s v="Sean Stevens"/>
    <s v="EXP-10012802 "/>
    <n v="32.69"/>
    <d v="2024-04-14T00:00:00"/>
    <x v="0"/>
    <s v="Wash Maintenance"/>
    <s v="Storage tote and water for site"/>
    <m/>
    <m/>
    <m/>
    <m/>
    <m/>
    <m/>
    <m/>
    <m/>
    <m/>
    <m/>
    <m/>
    <m/>
    <m/>
    <m/>
    <m/>
    <m/>
    <m/>
    <m/>
    <m/>
    <m/>
    <m/>
    <d v="2024-04-26T00:00:00"/>
    <s v="SL269@tidalwaveautospa.com"/>
    <s v="Steven Kyriazis"/>
    <x v="4"/>
    <x v="0"/>
  </r>
  <r>
    <s v="John Womble"/>
    <s v="EXP-10012835 "/>
    <n v="159.4"/>
    <d v="2024-03-19T00:00:00"/>
    <x v="0"/>
    <s v="Wash Maintenance"/>
    <s v="Umbrella, fan and base"/>
    <m/>
    <m/>
    <m/>
    <m/>
    <m/>
    <m/>
    <m/>
    <m/>
    <m/>
    <m/>
    <m/>
    <m/>
    <m/>
    <m/>
    <m/>
    <m/>
    <m/>
    <m/>
    <m/>
    <m/>
    <m/>
    <d v="2024-04-26T00:00:00"/>
    <s v="SL248@tidalwaveautospa.com"/>
    <s v="Steven Kyriazis"/>
    <x v="4"/>
    <x v="0"/>
  </r>
  <r>
    <s v="John Womble"/>
    <s v="EXP-10012835 "/>
    <n v="293.07"/>
    <d v="2024-04-03T00:00:00"/>
    <x v="0"/>
    <s v="Itemized"/>
    <s v="Fuel for blower, degreaser and pressure washer fittings"/>
    <n v="126.96000000000001"/>
    <s v="Wash Maintenance"/>
    <s v="degreaser, spray gun kit"/>
    <n v="166.11"/>
    <s v="Fuel"/>
    <s v="2-cycle fuel"/>
    <m/>
    <m/>
    <m/>
    <m/>
    <m/>
    <m/>
    <m/>
    <m/>
    <m/>
    <m/>
    <m/>
    <m/>
    <m/>
    <m/>
    <m/>
    <d v="2024-04-26T00:00:00"/>
    <s v="SL248@tidalwaveautospa.com"/>
    <s v="Steven Kyriazis"/>
    <x v="4"/>
    <x v="0"/>
  </r>
  <r>
    <s v="John Womble"/>
    <s v="EXP-10012835 "/>
    <n v="210.27"/>
    <d v="2024-04-15T00:00:00"/>
    <x v="6"/>
    <s v="Wash Maintenance"/>
    <s v="Window cleaner to help the residue buildup"/>
    <m/>
    <m/>
    <m/>
    <m/>
    <m/>
    <m/>
    <m/>
    <m/>
    <m/>
    <m/>
    <m/>
    <m/>
    <m/>
    <m/>
    <m/>
    <m/>
    <m/>
    <m/>
    <m/>
    <m/>
    <m/>
    <d v="2024-04-26T00:00:00"/>
    <s v="SL248@tidalwaveautospa.com"/>
    <s v="Steven Kyriazis"/>
    <x v="4"/>
    <x v="0"/>
  </r>
  <r>
    <s v="Mark Bookbinder"/>
    <s v="EXP-10011476 "/>
    <n v="41.27"/>
    <d v="2024-03-20T00:00:00"/>
    <x v="9"/>
    <s v="Snacks"/>
    <s v="Water for employees"/>
    <m/>
    <m/>
    <m/>
    <m/>
    <m/>
    <m/>
    <m/>
    <m/>
    <m/>
    <m/>
    <m/>
    <m/>
    <m/>
    <m/>
    <m/>
    <m/>
    <m/>
    <m/>
    <m/>
    <m/>
    <m/>
    <d v="2024-04-26T00:00:00"/>
    <s v="SL@tidalwaveautospa.com"/>
    <s v="Steven Kyriazis"/>
    <x v="4"/>
    <x v="0"/>
  </r>
  <r>
    <s v="Mark Bookbinder"/>
    <s v="EXP-10011476 "/>
    <n v="74.89"/>
    <d v="2024-03-21T00:00:00"/>
    <x v="23"/>
    <s v="Equipment"/>
    <s v="Fan for XPT"/>
    <m/>
    <m/>
    <m/>
    <m/>
    <m/>
    <m/>
    <m/>
    <m/>
    <m/>
    <m/>
    <m/>
    <m/>
    <m/>
    <m/>
    <m/>
    <m/>
    <m/>
    <m/>
    <m/>
    <m/>
    <m/>
    <d v="2024-04-26T00:00:00"/>
    <s v="SL@tidalwaveautospa.com"/>
    <s v="Steven Kyriazis"/>
    <x v="4"/>
    <x v="0"/>
  </r>
  <r>
    <s v="Mark Bookbinder"/>
    <s v="EXP-10011476 "/>
    <n v="22.48"/>
    <d v="2024-03-31T00:00:00"/>
    <x v="9"/>
    <s v="Snacks"/>
    <s v="Bottle water"/>
    <m/>
    <m/>
    <m/>
    <m/>
    <m/>
    <m/>
    <m/>
    <m/>
    <m/>
    <m/>
    <m/>
    <m/>
    <m/>
    <m/>
    <m/>
    <m/>
    <m/>
    <m/>
    <m/>
    <m/>
    <m/>
    <d v="2024-04-26T00:00:00"/>
    <s v="SL@tidalwaveautospa.com"/>
    <s v="Steven Kyriazis"/>
    <x v="4"/>
    <x v="0"/>
  </r>
  <r>
    <s v="Mark Bookbinder"/>
    <s v="EXP-10011476 "/>
    <n v="95.32"/>
    <d v="2024-04-04T00:00:00"/>
    <x v="0"/>
    <s v="Office Supplies"/>
    <s v="Chlorine keys"/>
    <m/>
    <m/>
    <m/>
    <m/>
    <m/>
    <m/>
    <m/>
    <m/>
    <m/>
    <m/>
    <m/>
    <m/>
    <m/>
    <m/>
    <m/>
    <m/>
    <m/>
    <m/>
    <m/>
    <m/>
    <m/>
    <d v="2024-04-26T00:00:00"/>
    <s v="SL@tidalwaveautospa.com"/>
    <s v="Steven Kyriazis"/>
    <x v="4"/>
    <x v="0"/>
  </r>
  <r>
    <s v="Mark Bookbinder"/>
    <s v="EXP-10011476 "/>
    <n v="81.7"/>
    <d v="2024-04-05T00:00:00"/>
    <x v="0"/>
    <s v="Wash Maintenance"/>
    <s v="Water and dawn"/>
    <m/>
    <m/>
    <m/>
    <m/>
    <m/>
    <m/>
    <m/>
    <m/>
    <m/>
    <m/>
    <m/>
    <m/>
    <m/>
    <m/>
    <m/>
    <m/>
    <m/>
    <m/>
    <m/>
    <m/>
    <m/>
    <d v="2024-04-26T00:00:00"/>
    <s v="SL@tidalwaveautospa.com"/>
    <s v="Steven Kyriazis"/>
    <x v="4"/>
    <x v="0"/>
  </r>
  <r>
    <s v="Mark Bookbinder"/>
    <s v="EXP-10011476 "/>
    <n v="1.48"/>
    <d v="2024-04-09T00:00:00"/>
    <x v="0"/>
    <s v="Parts"/>
    <s v="Nuts for xpt"/>
    <m/>
    <m/>
    <m/>
    <m/>
    <m/>
    <m/>
    <m/>
    <m/>
    <m/>
    <m/>
    <m/>
    <m/>
    <m/>
    <m/>
    <m/>
    <m/>
    <m/>
    <m/>
    <m/>
    <m/>
    <m/>
    <d v="2024-04-26T00:00:00"/>
    <s v="SL@tidalwaveautospa.com"/>
    <s v="Steven Kyriazis"/>
    <x v="4"/>
    <x v="0"/>
  </r>
  <r>
    <s v="Ryan Earl"/>
    <s v="EXP-10012777 "/>
    <n v="42.31"/>
    <d v="2024-03-30T00:00:00"/>
    <x v="0"/>
    <s v="Wash Maintenance"/>
    <s v="scrubbers for walls and windows"/>
    <m/>
    <m/>
    <m/>
    <m/>
    <m/>
    <m/>
    <m/>
    <m/>
    <m/>
    <m/>
    <m/>
    <m/>
    <m/>
    <m/>
    <m/>
    <m/>
    <m/>
    <m/>
    <m/>
    <m/>
    <m/>
    <d v="2024-04-26T00:00:00"/>
    <s v="SL78@tidalwaveautospa.com"/>
    <s v="Gary Bradley"/>
    <x v="4"/>
    <x v="0"/>
  </r>
  <r>
    <s v="Ryan Earl"/>
    <s v="EXP-10012777 "/>
    <n v="375.13"/>
    <d v="2024-04-03T00:00:00"/>
    <x v="6"/>
    <s v="Landscaping"/>
    <s v="mulch for landscaping and salt for softener"/>
    <m/>
    <m/>
    <m/>
    <m/>
    <m/>
    <m/>
    <m/>
    <m/>
    <m/>
    <m/>
    <m/>
    <m/>
    <m/>
    <m/>
    <m/>
    <m/>
    <m/>
    <m/>
    <m/>
    <m/>
    <m/>
    <d v="2024-04-26T00:00:00"/>
    <s v="SL78@tidalwaveautospa.com"/>
    <s v="Gary Bradley"/>
    <x v="4"/>
    <x v="0"/>
  </r>
  <r>
    <s v="Austin Shepard"/>
    <s v="EXP-10012786 "/>
    <n v="56.87"/>
    <d v="2024-03-21T00:00:00"/>
    <x v="0"/>
    <s v="Wash Maintenance"/>
    <s v="Pens laundry detergent"/>
    <m/>
    <m/>
    <m/>
    <m/>
    <m/>
    <m/>
    <m/>
    <m/>
    <m/>
    <m/>
    <m/>
    <m/>
    <m/>
    <m/>
    <m/>
    <m/>
    <m/>
    <m/>
    <m/>
    <m/>
    <m/>
    <d v="2024-04-26T00:00:00"/>
    <s v="ASL77@tidalwaveautospa.com"/>
    <s v="Owen Williamson"/>
    <x v="4"/>
    <x v="0"/>
  </r>
  <r>
    <s v="Austin Shepard"/>
    <s v="EXP-10012786 "/>
    <n v="9.68"/>
    <d v="2024-03-22T00:00:00"/>
    <x v="0"/>
    <s v="Wash Maintenance"/>
    <s v="Home depot buckets"/>
    <m/>
    <m/>
    <m/>
    <m/>
    <m/>
    <m/>
    <m/>
    <m/>
    <m/>
    <m/>
    <m/>
    <m/>
    <m/>
    <m/>
    <m/>
    <m/>
    <m/>
    <m/>
    <m/>
    <m/>
    <m/>
    <d v="2024-04-26T00:00:00"/>
    <s v="ASL77@tidalwaveautospa.com"/>
    <s v="Owen Williamson"/>
    <x v="4"/>
    <x v="0"/>
  </r>
  <r>
    <s v="Troy Webb"/>
    <s v="EXP-10012978 "/>
    <n v="1075.0999999999999"/>
    <d v="2024-03-19T00:00:00"/>
    <x v="6"/>
    <s v="Wash Maintenance"/>
    <s v="Water based hydraulic oil, tunnel cleaner, labels"/>
    <m/>
    <m/>
    <m/>
    <m/>
    <m/>
    <m/>
    <m/>
    <m/>
    <m/>
    <m/>
    <m/>
    <m/>
    <m/>
    <m/>
    <m/>
    <m/>
    <m/>
    <m/>
    <m/>
    <m/>
    <m/>
    <d v="2024-04-26T00:00:00"/>
    <s v="SL105@tidalwaveautospa.com"/>
    <s v="Steven Kyriazis"/>
    <x v="4"/>
    <x v="0"/>
  </r>
  <r>
    <s v="Troy Webb"/>
    <s v="EXP-10012978 "/>
    <n v="28.98"/>
    <d v="2024-03-27T00:00:00"/>
    <x v="2"/>
    <s v="Parts"/>
    <s v="Water PSI gauge X2"/>
    <m/>
    <m/>
    <m/>
    <m/>
    <m/>
    <m/>
    <m/>
    <m/>
    <m/>
    <m/>
    <m/>
    <m/>
    <m/>
    <m/>
    <m/>
    <m/>
    <m/>
    <m/>
    <m/>
    <m/>
    <m/>
    <d v="2024-04-26T00:00:00"/>
    <s v="SL105@tidalwaveautospa.com"/>
    <s v="Steven Kyriazis"/>
    <x v="4"/>
    <x v="0"/>
  </r>
  <r>
    <s v="Troy Webb"/>
    <s v="EXP-10012978 "/>
    <n v="48.72"/>
    <d v="2024-03-28T00:00:00"/>
    <x v="2"/>
    <s v="Parts"/>
    <s v="Water solenoid valves X2"/>
    <m/>
    <m/>
    <m/>
    <m/>
    <m/>
    <m/>
    <m/>
    <m/>
    <m/>
    <m/>
    <m/>
    <m/>
    <m/>
    <m/>
    <m/>
    <m/>
    <m/>
    <m/>
    <m/>
    <m/>
    <m/>
    <d v="2024-04-26T00:00:00"/>
    <s v="SL105@tidalwaveautospa.com"/>
    <s v="Steven Kyriazis"/>
    <x v="4"/>
    <x v="0"/>
  </r>
  <r>
    <s v="Troy Webb"/>
    <s v="EXP-10012978 "/>
    <n v="125"/>
    <d v="2024-04-01T00:00:00"/>
    <x v="44"/>
    <s v="Annual Inspection"/>
    <s v="Anual backflow preventer testing"/>
    <m/>
    <m/>
    <m/>
    <m/>
    <m/>
    <m/>
    <m/>
    <m/>
    <m/>
    <m/>
    <m/>
    <m/>
    <m/>
    <m/>
    <m/>
    <m/>
    <m/>
    <m/>
    <m/>
    <m/>
    <m/>
    <d v="2024-04-26T00:00:00"/>
    <s v="SL105@tidalwaveautospa.com"/>
    <s v="Steven Kyriazis"/>
    <x v="4"/>
    <x v="0"/>
  </r>
  <r>
    <s v="Troy Webb"/>
    <s v="EXP-10012978 "/>
    <n v="71.86"/>
    <d v="2024-04-12T00:00:00"/>
    <x v="2"/>
    <s v="Parts"/>
    <s v="Hydraulic hose, 2 fittings crimped, 1qt of oil"/>
    <m/>
    <m/>
    <m/>
    <m/>
    <m/>
    <m/>
    <m/>
    <m/>
    <m/>
    <m/>
    <m/>
    <m/>
    <m/>
    <m/>
    <m/>
    <m/>
    <m/>
    <m/>
    <m/>
    <m/>
    <m/>
    <d v="2024-04-26T00:00:00"/>
    <s v="SL105@tidalwaveautospa.com"/>
    <s v="Steven Kyriazis"/>
    <x v="4"/>
    <x v="0"/>
  </r>
  <r>
    <s v="Troy Webb"/>
    <s v="EXP-10012978 "/>
    <n v="420.69"/>
    <d v="2024-04-13T00:00:00"/>
    <x v="0"/>
    <s v="Wash Maintenance"/>
    <s v="Softner salt 63 bags"/>
    <m/>
    <m/>
    <m/>
    <m/>
    <m/>
    <m/>
    <m/>
    <m/>
    <m/>
    <m/>
    <m/>
    <m/>
    <m/>
    <m/>
    <m/>
    <m/>
    <m/>
    <m/>
    <m/>
    <m/>
    <m/>
    <d v="2024-04-26T00:00:00"/>
    <s v="SL105@tidalwaveautospa.com"/>
    <s v="Steven Kyriazis"/>
    <x v="4"/>
    <x v="0"/>
  </r>
  <r>
    <s v="Shawn Corway"/>
    <s v="EXP-10012900 "/>
    <n v="251.84"/>
    <d v="2024-04-18T00:00:00"/>
    <x v="0"/>
    <s v="Wash Maintenance"/>
    <s v="Pressure washer hose reel"/>
    <m/>
    <m/>
    <m/>
    <m/>
    <m/>
    <m/>
    <m/>
    <m/>
    <m/>
    <m/>
    <m/>
    <m/>
    <m/>
    <m/>
    <m/>
    <m/>
    <m/>
    <m/>
    <m/>
    <m/>
    <m/>
    <d v="2024-04-26T00:00:00"/>
    <s v="shawn.corway@tidalwaveautospa.com"/>
    <s v="Bruce Maxwell"/>
    <x v="4"/>
    <x v="0"/>
  </r>
  <r>
    <s v="Zachary Gairhan"/>
    <s v="EXP-10012969 "/>
    <n v="30.53"/>
    <d v="2024-04-08T00:00:00"/>
    <x v="0"/>
    <s v="Wash Maintenance"/>
    <s v="gloves, super glue, marine weld"/>
    <m/>
    <m/>
    <m/>
    <m/>
    <m/>
    <m/>
    <m/>
    <m/>
    <m/>
    <m/>
    <m/>
    <m/>
    <m/>
    <m/>
    <m/>
    <m/>
    <m/>
    <m/>
    <m/>
    <m/>
    <m/>
    <d v="2024-04-26T00:00:00"/>
    <s v="SL281@tidalwaveautospa.com"/>
    <s v="Ricky Doyle"/>
    <x v="4"/>
    <x v="0"/>
  </r>
  <r>
    <s v="Zachary Gairhan"/>
    <s v="EXP-10012969 "/>
    <n v="123.88"/>
    <d v="2024-04-10T00:00:00"/>
    <x v="0"/>
    <s v="Wash Maintenance"/>
    <s v="grease, grease gun"/>
    <m/>
    <m/>
    <m/>
    <m/>
    <m/>
    <m/>
    <m/>
    <m/>
    <m/>
    <m/>
    <m/>
    <m/>
    <m/>
    <m/>
    <m/>
    <m/>
    <m/>
    <m/>
    <m/>
    <m/>
    <m/>
    <d v="2024-04-26T00:00:00"/>
    <s v="SL281@tidalwaveautospa.com"/>
    <s v="Ricky Doyle"/>
    <x v="4"/>
    <x v="0"/>
  </r>
  <r>
    <s v="Zachary Gairhan"/>
    <s v="EXP-10012969 "/>
    <n v="124.37"/>
    <d v="2024-04-10T00:00:00"/>
    <x v="0"/>
    <s v="Wash Maintenance"/>
    <s v="grease, tape"/>
    <m/>
    <m/>
    <m/>
    <m/>
    <m/>
    <m/>
    <m/>
    <m/>
    <m/>
    <m/>
    <m/>
    <m/>
    <m/>
    <m/>
    <m/>
    <m/>
    <m/>
    <m/>
    <m/>
    <m/>
    <m/>
    <d v="2024-04-26T00:00:00"/>
    <s v="SL281@tidalwaveautospa.com"/>
    <s v="Ricky Doyle"/>
    <x v="4"/>
    <x v="0"/>
  </r>
  <r>
    <s v="Zachary Gairhan"/>
    <s v="EXP-10012969 "/>
    <n v="41.58"/>
    <d v="2024-04-11T00:00:00"/>
    <x v="0"/>
    <s v="Parts"/>
    <s v="adpaters, pipes"/>
    <m/>
    <m/>
    <m/>
    <m/>
    <m/>
    <m/>
    <m/>
    <m/>
    <m/>
    <m/>
    <m/>
    <m/>
    <m/>
    <m/>
    <m/>
    <m/>
    <m/>
    <m/>
    <m/>
    <m/>
    <m/>
    <d v="2024-04-26T00:00:00"/>
    <s v="SL281@tidalwaveautospa.com"/>
    <s v="Ricky Doyle"/>
    <x v="4"/>
    <x v="0"/>
  </r>
  <r>
    <s v="Brett Fausher"/>
    <s v="EXP-10012845 "/>
    <n v="40.520000000000003"/>
    <d v="2024-03-26T00:00:00"/>
    <x v="0"/>
    <s v="Office Supplies"/>
    <s v="Toilet paper"/>
    <m/>
    <m/>
    <m/>
    <m/>
    <m/>
    <m/>
    <m/>
    <m/>
    <m/>
    <m/>
    <m/>
    <m/>
    <m/>
    <m/>
    <m/>
    <m/>
    <m/>
    <m/>
    <m/>
    <m/>
    <m/>
    <d v="2024-04-26T00:00:00"/>
    <s v="SL220@tidalwaveautospa.com"/>
    <s v="Andrew Stephens"/>
    <x v="4"/>
    <x v="0"/>
  </r>
  <r>
    <s v="Brett Fausher"/>
    <s v="EXP-10012845 "/>
    <n v="88.35"/>
    <d v="2024-03-27T00:00:00"/>
    <x v="6"/>
    <s v="Wash Maintenance"/>
    <s v="Softner salt"/>
    <m/>
    <m/>
    <m/>
    <m/>
    <m/>
    <m/>
    <m/>
    <m/>
    <m/>
    <m/>
    <m/>
    <m/>
    <m/>
    <m/>
    <m/>
    <m/>
    <m/>
    <m/>
    <m/>
    <m/>
    <m/>
    <d v="2024-04-26T00:00:00"/>
    <s v="SL220@tidalwaveautospa.com"/>
    <s v="Andrew Stephens"/>
    <x v="4"/>
    <x v="0"/>
  </r>
  <r>
    <s v="Brett Fausher"/>
    <s v="EXP-10012845 "/>
    <n v="39.630000000000003"/>
    <d v="2024-03-28T00:00:00"/>
    <x v="0"/>
    <s v="Office Supplies"/>
    <s v="Bathroom cleaner, tissues and ice melt"/>
    <m/>
    <m/>
    <m/>
    <m/>
    <m/>
    <m/>
    <m/>
    <m/>
    <m/>
    <m/>
    <m/>
    <m/>
    <m/>
    <m/>
    <m/>
    <m/>
    <m/>
    <m/>
    <m/>
    <m/>
    <m/>
    <d v="2024-04-26T00:00:00"/>
    <s v="SL220@tidalwaveautospa.com"/>
    <s v="Andrew Stephens"/>
    <x v="4"/>
    <x v="0"/>
  </r>
  <r>
    <s v="Brett Fausher"/>
    <s v="EXP-10012845 "/>
    <n v="112.14"/>
    <d v="2024-04-07T00:00:00"/>
    <x v="6"/>
    <s v="Wash Maintenance"/>
    <s v="Dawn detergent"/>
    <m/>
    <m/>
    <m/>
    <m/>
    <m/>
    <m/>
    <m/>
    <m/>
    <m/>
    <m/>
    <m/>
    <m/>
    <m/>
    <m/>
    <m/>
    <m/>
    <m/>
    <m/>
    <m/>
    <m/>
    <m/>
    <d v="2024-04-26T00:00:00"/>
    <s v="SL220@tidalwaveautospa.com"/>
    <s v="Andrew Stephens"/>
    <x v="4"/>
    <x v="0"/>
  </r>
  <r>
    <s v="Brett Fausher"/>
    <s v="EXP-10012845 "/>
    <n v="59.13"/>
    <d v="2024-04-09T00:00:00"/>
    <x v="0"/>
    <s v="Office Supplies"/>
    <s v="Bathroom cleaner, dog treats, cups"/>
    <m/>
    <m/>
    <m/>
    <m/>
    <m/>
    <m/>
    <m/>
    <m/>
    <m/>
    <m/>
    <m/>
    <m/>
    <m/>
    <m/>
    <m/>
    <m/>
    <m/>
    <m/>
    <m/>
    <m/>
    <m/>
    <d v="2024-04-26T00:00:00"/>
    <s v="SL220@tidalwaveautospa.com"/>
    <s v="Andrew Stephens"/>
    <x v="4"/>
    <x v="0"/>
  </r>
  <r>
    <s v="Lora Youngmark"/>
    <s v="EXP-10012970 "/>
    <n v="150"/>
    <d v="2024-04-04T00:00:00"/>
    <x v="18"/>
    <s v="Wash Maintenance"/>
    <s v="sand/salt"/>
    <m/>
    <m/>
    <m/>
    <m/>
    <m/>
    <m/>
    <m/>
    <m/>
    <m/>
    <m/>
    <m/>
    <m/>
    <m/>
    <m/>
    <m/>
    <m/>
    <m/>
    <m/>
    <m/>
    <m/>
    <m/>
    <d v="2024-04-26T00:00:00"/>
    <s v="SL143@tidalwaveautospa.com"/>
    <s v="Andrew Stephens"/>
    <x v="4"/>
    <x v="0"/>
  </r>
  <r>
    <s v="Lora Youngmark"/>
    <s v="EXP-10012970 "/>
    <n v="88.41"/>
    <d v="2024-04-06T00:00:00"/>
    <x v="14"/>
    <s v="Wash Maintenance"/>
    <s v="lime remover"/>
    <m/>
    <m/>
    <m/>
    <m/>
    <m/>
    <m/>
    <m/>
    <m/>
    <m/>
    <m/>
    <m/>
    <m/>
    <m/>
    <m/>
    <m/>
    <m/>
    <m/>
    <m/>
    <m/>
    <m/>
    <m/>
    <d v="2024-04-26T00:00:00"/>
    <s v="SL143@tidalwaveautospa.com"/>
    <s v="Andrew Stephens"/>
    <x v="4"/>
    <x v="0"/>
  </r>
  <r>
    <s v="Lora Youngmark"/>
    <s v="EXP-10012970 "/>
    <n v="35.58"/>
    <d v="2024-04-14T00:00:00"/>
    <x v="22"/>
    <s v="Parts"/>
    <s v="plumbing fittings"/>
    <m/>
    <m/>
    <m/>
    <m/>
    <m/>
    <m/>
    <m/>
    <m/>
    <m/>
    <m/>
    <m/>
    <m/>
    <m/>
    <m/>
    <m/>
    <m/>
    <m/>
    <m/>
    <m/>
    <m/>
    <m/>
    <d v="2024-04-26T00:00:00"/>
    <s v="SL143@tidalwaveautospa.com"/>
    <s v="Andrew Stephens"/>
    <x v="4"/>
    <x v="0"/>
  </r>
  <r>
    <s v="Lora Youngmark"/>
    <s v="EXP-10012970 "/>
    <n v="7.32"/>
    <d v="2024-04-15T00:00:00"/>
    <x v="9"/>
    <s v="Snacks"/>
    <s v="Water for Water cooler"/>
    <m/>
    <m/>
    <m/>
    <m/>
    <m/>
    <m/>
    <m/>
    <m/>
    <m/>
    <m/>
    <m/>
    <m/>
    <m/>
    <m/>
    <m/>
    <m/>
    <m/>
    <m/>
    <m/>
    <m/>
    <m/>
    <d v="2024-04-26T00:00:00"/>
    <s v="SL143@tidalwaveautospa.com"/>
    <s v="Andrew Stephens"/>
    <x v="4"/>
    <x v="0"/>
  </r>
  <r>
    <s v="Reid Kleinke"/>
    <s v="EXP-10012941 "/>
    <n v="34.81"/>
    <d v="2024-03-23T00:00:00"/>
    <x v="54"/>
    <s v="Lodging"/>
    <s v="Not for parking. Was some sort of Fee"/>
    <m/>
    <m/>
    <m/>
    <m/>
    <m/>
    <m/>
    <m/>
    <m/>
    <m/>
    <m/>
    <m/>
    <m/>
    <m/>
    <m/>
    <m/>
    <m/>
    <m/>
    <m/>
    <m/>
    <m/>
    <m/>
    <d v="2024-04-26T00:00:00"/>
    <s v="SL312@tidalwaveautospa.com"/>
    <s v="Andrew Stephens"/>
    <x v="4"/>
    <x v="0"/>
  </r>
  <r>
    <s v="Reid Kleinke"/>
    <s v="EXP-10012941 "/>
    <n v="15.27"/>
    <d v="2024-03-26T00:00:00"/>
    <x v="11"/>
    <s v="Office Supplies"/>
    <s v="spray paint, stencil kit"/>
    <m/>
    <m/>
    <m/>
    <m/>
    <m/>
    <m/>
    <m/>
    <m/>
    <m/>
    <m/>
    <m/>
    <m/>
    <m/>
    <m/>
    <m/>
    <m/>
    <m/>
    <m/>
    <m/>
    <m/>
    <m/>
    <d v="2024-04-26T00:00:00"/>
    <s v="SL312@tidalwaveautospa.com"/>
    <s v="Andrew Stephens"/>
    <x v="4"/>
    <x v="0"/>
  </r>
  <r>
    <s v="Reid Kleinke"/>
    <s v="EXP-10012941 "/>
    <n v="48.4"/>
    <d v="2024-03-26T00:00:00"/>
    <x v="11"/>
    <s v="Office Supplies"/>
    <s v="office supplies"/>
    <m/>
    <m/>
    <m/>
    <m/>
    <m/>
    <m/>
    <m/>
    <m/>
    <m/>
    <m/>
    <m/>
    <m/>
    <m/>
    <m/>
    <m/>
    <m/>
    <m/>
    <m/>
    <m/>
    <m/>
    <m/>
    <d v="2024-04-26T00:00:00"/>
    <s v="SL312@tidalwaveautospa.com"/>
    <s v="Andrew Stephens"/>
    <x v="4"/>
    <x v="0"/>
  </r>
  <r>
    <s v="Reid Kleinke"/>
    <s v="EXP-10012941 "/>
    <n v="92.53"/>
    <d v="2024-03-26T00:00:00"/>
    <x v="11"/>
    <s v="Office Supplies"/>
    <s v="office and tools"/>
    <m/>
    <m/>
    <m/>
    <m/>
    <m/>
    <m/>
    <m/>
    <m/>
    <m/>
    <m/>
    <m/>
    <m/>
    <m/>
    <m/>
    <m/>
    <m/>
    <m/>
    <m/>
    <m/>
    <m/>
    <m/>
    <d v="2024-04-26T00:00:00"/>
    <s v="SL312@tidalwaveautospa.com"/>
    <s v="Andrew Stephens"/>
    <x v="4"/>
    <x v="0"/>
  </r>
  <r>
    <s v="Reid Kleinke"/>
    <s v="EXP-10012941 "/>
    <n v="-72.8"/>
    <d v="2024-03-27T00:00:00"/>
    <x v="11"/>
    <s v="Office Furniture"/>
    <s v="shelving"/>
    <m/>
    <m/>
    <m/>
    <m/>
    <m/>
    <m/>
    <m/>
    <m/>
    <m/>
    <m/>
    <m/>
    <m/>
    <m/>
    <m/>
    <m/>
    <m/>
    <m/>
    <m/>
    <m/>
    <m/>
    <m/>
    <d v="2024-04-26T00:00:00"/>
    <s v="SL312@tidalwaveautospa.com"/>
    <s v="Andrew Stephens"/>
    <x v="4"/>
    <x v="0"/>
  </r>
  <r>
    <s v="Reid Kleinke"/>
    <s v="EXP-10012941 "/>
    <n v="123.39"/>
    <d v="2024-03-27T00:00:00"/>
    <x v="11"/>
    <s v="Landscaping"/>
    <s v="rake, headwear"/>
    <m/>
    <m/>
    <m/>
    <m/>
    <m/>
    <m/>
    <m/>
    <m/>
    <m/>
    <m/>
    <m/>
    <m/>
    <m/>
    <m/>
    <m/>
    <m/>
    <m/>
    <m/>
    <m/>
    <m/>
    <m/>
    <d v="2024-04-26T00:00:00"/>
    <s v="SL312@tidalwaveautospa.com"/>
    <s v="Andrew Stephens"/>
    <x v="4"/>
    <x v="0"/>
  </r>
  <r>
    <s v="Reid Kleinke"/>
    <s v="EXP-10012941 "/>
    <n v="368.18"/>
    <d v="2024-03-27T00:00:00"/>
    <x v="11"/>
    <s v="Office Furniture"/>
    <s v="shelf, rack"/>
    <m/>
    <m/>
    <m/>
    <m/>
    <m/>
    <m/>
    <m/>
    <m/>
    <m/>
    <m/>
    <m/>
    <m/>
    <m/>
    <m/>
    <m/>
    <m/>
    <m/>
    <m/>
    <m/>
    <m/>
    <m/>
    <d v="2024-04-26T00:00:00"/>
    <s v="SL312@tidalwaveautospa.com"/>
    <s v="Andrew Stephens"/>
    <x v="4"/>
    <x v="0"/>
  </r>
  <r>
    <s v="Reid Kleinke"/>
    <s v="EXP-10012941 "/>
    <n v="369.22"/>
    <d v="2024-03-27T00:00:00"/>
    <x v="11"/>
    <s v="Office Furniture"/>
    <s v="wall cabinet"/>
    <m/>
    <m/>
    <m/>
    <m/>
    <m/>
    <m/>
    <m/>
    <m/>
    <m/>
    <m/>
    <m/>
    <m/>
    <m/>
    <m/>
    <m/>
    <m/>
    <m/>
    <m/>
    <m/>
    <m/>
    <m/>
    <d v="2024-04-26T00:00:00"/>
    <s v="SL312@tidalwaveautospa.com"/>
    <s v="Andrew Stephens"/>
    <x v="4"/>
    <x v="0"/>
  </r>
  <r>
    <s v="Reid Kleinke"/>
    <s v="EXP-10012941 "/>
    <n v="65.680000000000007"/>
    <d v="2024-03-28T00:00:00"/>
    <x v="11"/>
    <s v="Small Tools"/>
    <s v="drill bits, tapcon"/>
    <m/>
    <m/>
    <m/>
    <m/>
    <m/>
    <m/>
    <m/>
    <m/>
    <m/>
    <m/>
    <m/>
    <m/>
    <m/>
    <m/>
    <m/>
    <m/>
    <m/>
    <m/>
    <m/>
    <m/>
    <m/>
    <d v="2024-04-26T00:00:00"/>
    <s v="SL312@tidalwaveautospa.com"/>
    <s v="Andrew Stephens"/>
    <x v="4"/>
    <x v="0"/>
  </r>
  <r>
    <s v="Reid Kleinke"/>
    <s v="EXP-10012941 "/>
    <n v="36.4"/>
    <d v="2024-03-28T00:00:00"/>
    <x v="11"/>
    <s v="Office Supplies"/>
    <s v="surge protector"/>
    <m/>
    <m/>
    <m/>
    <m/>
    <m/>
    <m/>
    <m/>
    <m/>
    <m/>
    <m/>
    <m/>
    <m/>
    <m/>
    <m/>
    <m/>
    <m/>
    <m/>
    <m/>
    <m/>
    <m/>
    <m/>
    <d v="2024-04-26T00:00:00"/>
    <s v="SL312@tidalwaveautospa.com"/>
    <s v="Andrew Stephens"/>
    <x v="4"/>
    <x v="0"/>
  </r>
  <r>
    <s v="Reid Kleinke"/>
    <s v="EXP-10012941 "/>
    <n v="49.45"/>
    <d v="2024-03-29T00:00:00"/>
    <x v="2"/>
    <s v="Parts"/>
    <s v="Antennas"/>
    <m/>
    <m/>
    <m/>
    <m/>
    <m/>
    <m/>
    <m/>
    <m/>
    <m/>
    <m/>
    <m/>
    <m/>
    <m/>
    <m/>
    <m/>
    <m/>
    <m/>
    <m/>
    <m/>
    <m/>
    <m/>
    <d v="2024-04-26T00:00:00"/>
    <s v="SL312@tidalwaveautospa.com"/>
    <s v="Andrew Stephens"/>
    <x v="4"/>
    <x v="0"/>
  </r>
  <r>
    <s v="Reid Kleinke"/>
    <s v="EXP-10012941 "/>
    <n v="89.85"/>
    <d v="2024-04-03T00:00:00"/>
    <x v="11"/>
    <s v="Landscaping"/>
    <s v="shovels"/>
    <m/>
    <m/>
    <m/>
    <m/>
    <m/>
    <m/>
    <m/>
    <m/>
    <m/>
    <m/>
    <m/>
    <m/>
    <m/>
    <m/>
    <m/>
    <m/>
    <m/>
    <m/>
    <m/>
    <m/>
    <m/>
    <d v="2024-04-26T00:00:00"/>
    <s v="SL312@tidalwaveautospa.com"/>
    <s v="Andrew Stephens"/>
    <x v="4"/>
    <x v="0"/>
  </r>
  <r>
    <s v="Reid Kleinke"/>
    <s v="EXP-10012941 "/>
    <n v="255.74"/>
    <d v="2024-04-09T00:00:00"/>
    <x v="11"/>
    <s v="Office Furniture"/>
    <s v="tall storage cabinet"/>
    <m/>
    <m/>
    <m/>
    <m/>
    <m/>
    <m/>
    <m/>
    <m/>
    <m/>
    <m/>
    <m/>
    <m/>
    <m/>
    <m/>
    <m/>
    <m/>
    <m/>
    <m/>
    <m/>
    <m/>
    <m/>
    <d v="2024-04-26T00:00:00"/>
    <s v="SL312@tidalwaveautospa.com"/>
    <s v="Andrew Stephens"/>
    <x v="4"/>
    <x v="0"/>
  </r>
  <r>
    <s v="Reid Kleinke"/>
    <s v="EXP-10012941 "/>
    <n v="585.66"/>
    <d v="2024-04-10T00:00:00"/>
    <x v="11"/>
    <s v="Itemized"/>
    <s v="febreeze, fabuloso, mop bucket, toilet bowl cleaner,utility blades, utility knifes, ladder, multi-tool,tape, bath fan, mop w/handle"/>
    <n v="304.66000000000003"/>
    <s v="Office Supplies"/>
    <s v="febreeze, fabuloso, mop bucket, toilet bowl cleaner"/>
    <n v="147.85"/>
    <s v="Small Tools"/>
    <s v="utility blades, utility knifes, ladder, multi-tool"/>
    <n v="90.54"/>
    <s v="Wash Maintenance"/>
    <s v="tape, bath fan, mop w/handle"/>
    <n v="73.14"/>
    <s v="Safety Supplies"/>
    <s v="masks, safety glasses"/>
    <m/>
    <m/>
    <m/>
    <m/>
    <m/>
    <m/>
    <m/>
    <m/>
    <m/>
    <d v="2024-04-26T00:00:00"/>
    <s v="SL312@tidalwaveautospa.com"/>
    <s v="Andrew Stephens"/>
    <x v="4"/>
    <x v="0"/>
  </r>
  <r>
    <s v="Reid Kleinke"/>
    <s v="EXP-10012941 "/>
    <n v="92.08"/>
    <d v="2024-04-10T00:00:00"/>
    <x v="11"/>
    <s v="Small Tools"/>
    <s v="tools"/>
    <m/>
    <m/>
    <m/>
    <m/>
    <m/>
    <m/>
    <m/>
    <m/>
    <m/>
    <m/>
    <m/>
    <m/>
    <m/>
    <m/>
    <m/>
    <m/>
    <m/>
    <m/>
    <m/>
    <m/>
    <m/>
    <d v="2024-04-26T00:00:00"/>
    <s v="SL312@tidalwaveautospa.com"/>
    <s v="Andrew Stephens"/>
    <x v="4"/>
    <x v="0"/>
  </r>
  <r>
    <s v="Reid Kleinke"/>
    <s v="EXP-10012941 "/>
    <n v="17.91"/>
    <d v="2024-04-10T00:00:00"/>
    <x v="11"/>
    <s v="Small Tools"/>
    <s v="tools"/>
    <m/>
    <m/>
    <m/>
    <m/>
    <m/>
    <m/>
    <m/>
    <m/>
    <m/>
    <m/>
    <m/>
    <m/>
    <m/>
    <m/>
    <m/>
    <m/>
    <m/>
    <m/>
    <m/>
    <m/>
    <m/>
    <d v="2024-04-26T00:00:00"/>
    <s v="SL312@tidalwaveautospa.com"/>
    <s v="Andrew Stephens"/>
    <x v="4"/>
    <x v="0"/>
  </r>
  <r>
    <s v="Reid Kleinke"/>
    <s v="EXP-10012941 "/>
    <n v="5.37"/>
    <d v="2024-04-10T00:00:00"/>
    <x v="16"/>
    <s v="Parts"/>
    <s v="screws"/>
    <m/>
    <m/>
    <m/>
    <m/>
    <m/>
    <m/>
    <m/>
    <m/>
    <m/>
    <m/>
    <m/>
    <m/>
    <m/>
    <m/>
    <m/>
    <m/>
    <m/>
    <m/>
    <m/>
    <m/>
    <m/>
    <d v="2024-04-26T00:00:00"/>
    <s v="SL312@tidalwaveautospa.com"/>
    <s v="Andrew Stephens"/>
    <x v="4"/>
    <x v="0"/>
  </r>
  <r>
    <s v="Reid Kleinke"/>
    <s v="EXP-10012941 "/>
    <n v="287.43"/>
    <d v="2024-04-11T00:00:00"/>
    <x v="16"/>
    <s v="Itemized"/>
    <s v="duct tape, painters tape, flex seal,gas can,letters, hates"/>
    <n v="70.58"/>
    <s v="Wash Maintenance"/>
    <s v="duct tape, painters tape, flex seal"/>
    <n v="56.99"/>
    <s v="Safety Supplies"/>
    <s v="gas can"/>
    <n v="136.54"/>
    <s v="Office Supplies"/>
    <s v="letters, hates"/>
    <n v="23.32"/>
    <s v="Parts"/>
    <s v="screws, washers, bolts"/>
    <m/>
    <m/>
    <m/>
    <m/>
    <m/>
    <m/>
    <m/>
    <m/>
    <m/>
    <d v="2024-04-26T00:00:00"/>
    <s v="SL312@tidalwaveautospa.com"/>
    <s v="Andrew Stephens"/>
    <x v="4"/>
    <x v="0"/>
  </r>
  <r>
    <s v="Reid Kleinke"/>
    <s v="EXP-10012941 "/>
    <n v="77.91"/>
    <d v="2024-04-15T00:00:00"/>
    <x v="16"/>
    <s v="Parts"/>
    <s v="hose clamps, quick connects"/>
    <m/>
    <m/>
    <m/>
    <m/>
    <m/>
    <m/>
    <m/>
    <m/>
    <m/>
    <m/>
    <m/>
    <m/>
    <m/>
    <m/>
    <m/>
    <m/>
    <m/>
    <m/>
    <m/>
    <m/>
    <m/>
    <d v="2024-04-26T00:00:00"/>
    <s v="SL312@tidalwaveautospa.com"/>
    <s v="Andrew Stephens"/>
    <x v="4"/>
    <x v="0"/>
  </r>
  <r>
    <s v="Reid Kleinke"/>
    <s v="EXP-10012941 "/>
    <n v="349.77"/>
    <d v="2024-04-15T00:00:00"/>
    <x v="11"/>
    <s v="Wash Maintenance"/>
    <s v="coolers for towels"/>
    <m/>
    <m/>
    <m/>
    <m/>
    <m/>
    <m/>
    <m/>
    <m/>
    <m/>
    <m/>
    <m/>
    <m/>
    <m/>
    <m/>
    <m/>
    <m/>
    <m/>
    <m/>
    <m/>
    <m/>
    <m/>
    <d v="2024-04-26T00:00:00"/>
    <s v="SL312@tidalwaveautospa.com"/>
    <s v="Andrew Stephens"/>
    <x v="4"/>
    <x v="0"/>
  </r>
  <r>
    <s v="Reid Kleinke"/>
    <s v="EXP-10012941 "/>
    <n v="39.47"/>
    <d v="2024-04-16T00:00:00"/>
    <x v="16"/>
    <s v="Itemized"/>
    <s v="shelving,Monster Energy (Personal Expense),"/>
    <n v="37.19"/>
    <s v="Office Furniture"/>
    <s v="shelving"/>
    <n v="2.2799999999999998"/>
    <s v="Miscellaneous Expense - Non-SL"/>
    <s v="Monster Energy (Personal Expense)"/>
    <m/>
    <m/>
    <m/>
    <m/>
    <m/>
    <m/>
    <m/>
    <m/>
    <m/>
    <m/>
    <m/>
    <m/>
    <m/>
    <m/>
    <m/>
    <d v="2024-04-26T00:00:00"/>
    <s v="SL312@tidalwaveautospa.com"/>
    <s v="Andrew Stephens"/>
    <x v="4"/>
    <x v="0"/>
  </r>
  <r>
    <s v="Reid Kleinke"/>
    <s v="EXP-10012941 "/>
    <n v="163.47"/>
    <d v="2024-04-16T00:00:00"/>
    <x v="16"/>
    <s v="Parts"/>
    <s v="anchors"/>
    <m/>
    <m/>
    <m/>
    <m/>
    <m/>
    <m/>
    <m/>
    <m/>
    <m/>
    <m/>
    <m/>
    <m/>
    <m/>
    <m/>
    <m/>
    <m/>
    <m/>
    <m/>
    <m/>
    <m/>
    <m/>
    <d v="2024-04-26T00:00:00"/>
    <s v="SL312@tidalwaveautospa.com"/>
    <s v="Andrew Stephens"/>
    <x v="4"/>
    <x v="0"/>
  </r>
  <r>
    <s v="Reid Kleinke"/>
    <s v="EXP-10012941 "/>
    <n v="38.659999999999997"/>
    <d v="2024-04-16T00:00:00"/>
    <x v="16"/>
    <s v="Parts"/>
    <s v="anchors, locking nuts, bolts"/>
    <m/>
    <m/>
    <m/>
    <m/>
    <m/>
    <m/>
    <m/>
    <m/>
    <m/>
    <m/>
    <m/>
    <m/>
    <m/>
    <m/>
    <m/>
    <m/>
    <m/>
    <m/>
    <m/>
    <m/>
    <m/>
    <d v="2024-04-26T00:00:00"/>
    <s v="SL312@tidalwaveautospa.com"/>
    <s v="Andrew Stephens"/>
    <x v="4"/>
    <x v="0"/>
  </r>
  <r>
    <s v="Reid Kleinke"/>
    <s v="EXP-10012941 "/>
    <n v="0.03"/>
    <d v="2024-04-16T00:00:00"/>
    <x v="11"/>
    <s v="Small Tools"/>
    <s v="n/a"/>
    <m/>
    <m/>
    <m/>
    <m/>
    <m/>
    <m/>
    <m/>
    <m/>
    <m/>
    <m/>
    <m/>
    <m/>
    <m/>
    <m/>
    <m/>
    <m/>
    <m/>
    <m/>
    <m/>
    <m/>
    <m/>
    <d v="2024-04-26T00:00:00"/>
    <s v="SL312@tidalwaveautospa.com"/>
    <s v="Andrew Stephens"/>
    <x v="4"/>
    <x v="0"/>
  </r>
  <r>
    <s v="Reid Kleinke"/>
    <s v="EXP-10012941 "/>
    <n v="62.6"/>
    <d v="2024-04-17T00:00:00"/>
    <x v="16"/>
    <s v="Parts"/>
    <s v="washers, nut, bolts"/>
    <m/>
    <m/>
    <m/>
    <m/>
    <m/>
    <m/>
    <m/>
    <m/>
    <m/>
    <m/>
    <m/>
    <m/>
    <m/>
    <m/>
    <m/>
    <m/>
    <m/>
    <m/>
    <m/>
    <m/>
    <m/>
    <d v="2024-04-26T00:00:00"/>
    <s v="SL312@tidalwaveautospa.com"/>
    <s v="Andrew Stephens"/>
    <x v="4"/>
    <x v="0"/>
  </r>
  <r>
    <s v="Reid Kleinke"/>
    <s v="EXP-10012941 "/>
    <n v="29.46"/>
    <d v="2024-04-17T00:00:00"/>
    <x v="16"/>
    <s v="Wash Maintenance"/>
    <s v="hanging bracket, yellow paint"/>
    <m/>
    <m/>
    <m/>
    <m/>
    <m/>
    <m/>
    <m/>
    <m/>
    <m/>
    <m/>
    <m/>
    <m/>
    <m/>
    <m/>
    <m/>
    <m/>
    <m/>
    <m/>
    <m/>
    <m/>
    <m/>
    <d v="2024-04-26T00:00:00"/>
    <s v="SL312@tidalwaveautospa.com"/>
    <s v="Andrew Stephens"/>
    <x v="4"/>
    <x v="0"/>
  </r>
  <r>
    <s v="Reid Kleinke"/>
    <s v="EXP-10012941 "/>
    <n v="21.6"/>
    <d v="2024-04-18T00:00:00"/>
    <x v="16"/>
    <s v="Plumbing Expense"/>
    <s v="PVC supplies"/>
    <m/>
    <m/>
    <m/>
    <m/>
    <m/>
    <m/>
    <m/>
    <m/>
    <m/>
    <m/>
    <m/>
    <m/>
    <m/>
    <m/>
    <m/>
    <m/>
    <m/>
    <m/>
    <m/>
    <m/>
    <m/>
    <d v="2024-04-26T00:00:00"/>
    <s v="SL312@tidalwaveautospa.com"/>
    <s v="Andrew Stephens"/>
    <x v="4"/>
    <x v="0"/>
  </r>
  <r>
    <s v="Reid Kleinke"/>
    <s v="EXP-10012941 "/>
    <n v="-163.47"/>
    <d v="2024-04-18T00:00:00"/>
    <x v="16"/>
    <s v="Parts"/>
    <s v="anchors"/>
    <m/>
    <m/>
    <m/>
    <m/>
    <m/>
    <m/>
    <m/>
    <m/>
    <m/>
    <m/>
    <m/>
    <m/>
    <m/>
    <m/>
    <m/>
    <m/>
    <m/>
    <m/>
    <m/>
    <m/>
    <m/>
    <d v="2024-04-26T00:00:00"/>
    <s v="SL312@tidalwaveautospa.com"/>
    <s v="Andrew Stephens"/>
    <x v="4"/>
    <x v="0"/>
  </r>
  <r>
    <s v="Joseph Peterson"/>
    <s v="EXP-10012967 "/>
    <n v="9.1"/>
    <d v="2024-03-25T00:00:00"/>
    <x v="0"/>
    <s v="Office Supplies"/>
    <s v="Toilet paper"/>
    <m/>
    <m/>
    <m/>
    <m/>
    <m/>
    <m/>
    <m/>
    <m/>
    <m/>
    <m/>
    <m/>
    <m/>
    <m/>
    <m/>
    <m/>
    <m/>
    <m/>
    <m/>
    <m/>
    <m/>
    <m/>
    <d v="2024-04-26T00:00:00"/>
    <s v="SL153@tidalwaveautospa.com"/>
    <s v="Andrew Stephens"/>
    <x v="4"/>
    <x v="0"/>
  </r>
  <r>
    <s v="Joseph Peterson"/>
    <s v="EXP-10012967 "/>
    <n v="20.43"/>
    <d v="2024-04-04T00:00:00"/>
    <x v="0"/>
    <s v="Wash Maintenance"/>
    <s v="laundry soap"/>
    <m/>
    <m/>
    <m/>
    <m/>
    <m/>
    <m/>
    <m/>
    <m/>
    <m/>
    <m/>
    <m/>
    <m/>
    <m/>
    <m/>
    <m/>
    <m/>
    <m/>
    <m/>
    <m/>
    <m/>
    <m/>
    <d v="2024-04-26T00:00:00"/>
    <s v="SL153@tidalwaveautospa.com"/>
    <s v="Andrew Stephens"/>
    <x v="4"/>
    <x v="0"/>
  </r>
  <r>
    <s v="Ben Boyd"/>
    <s v="EXP-10012637 "/>
    <n v="92.18"/>
    <d v="2024-03-21T00:00:00"/>
    <x v="25"/>
    <s v="Wash Maintenance"/>
    <s v="lot paint"/>
    <m/>
    <m/>
    <m/>
    <m/>
    <m/>
    <m/>
    <m/>
    <m/>
    <m/>
    <m/>
    <m/>
    <m/>
    <m/>
    <m/>
    <m/>
    <m/>
    <m/>
    <m/>
    <m/>
    <m/>
    <m/>
    <d v="2024-04-26T00:00:00"/>
    <s v="SL74@tidalwaveautospa.com"/>
    <s v="Ricky Doyle"/>
    <x v="4"/>
    <x v="0"/>
  </r>
  <r>
    <s v="Ben Boyd"/>
    <s v="EXP-10012637 "/>
    <n v="137.79"/>
    <d v="2024-03-25T00:00:00"/>
    <x v="25"/>
    <s v="Equipment"/>
    <s v="lot striping machine"/>
    <m/>
    <m/>
    <m/>
    <m/>
    <m/>
    <m/>
    <m/>
    <m/>
    <m/>
    <m/>
    <m/>
    <m/>
    <m/>
    <m/>
    <m/>
    <m/>
    <m/>
    <m/>
    <m/>
    <m/>
    <m/>
    <d v="2024-04-26T00:00:00"/>
    <s v="SL74@tidalwaveautospa.com"/>
    <s v="Ricky Doyle"/>
    <x v="4"/>
    <x v="0"/>
  </r>
  <r>
    <s v="Ben Boyd"/>
    <s v="EXP-10012637 "/>
    <n v="62.09"/>
    <d v="2024-03-26T00:00:00"/>
    <x v="0"/>
    <s v="Wash Maintenance"/>
    <s v="prep buckets"/>
    <m/>
    <m/>
    <m/>
    <m/>
    <m/>
    <m/>
    <m/>
    <m/>
    <m/>
    <m/>
    <m/>
    <m/>
    <m/>
    <m/>
    <m/>
    <m/>
    <m/>
    <m/>
    <m/>
    <m/>
    <m/>
    <d v="2024-04-26T00:00:00"/>
    <s v="SL74@tidalwaveautospa.com"/>
    <s v="Ricky Doyle"/>
    <x v="4"/>
    <x v="0"/>
  </r>
  <r>
    <s v="Ben Boyd"/>
    <s v="EXP-10012637 "/>
    <n v="144.9"/>
    <d v="2024-03-29T00:00:00"/>
    <x v="2"/>
    <s v="Parts"/>
    <s v="parts for pressure washer fittings"/>
    <m/>
    <m/>
    <m/>
    <m/>
    <m/>
    <m/>
    <m/>
    <m/>
    <m/>
    <m/>
    <m/>
    <m/>
    <m/>
    <m/>
    <m/>
    <m/>
    <m/>
    <m/>
    <m/>
    <m/>
    <m/>
    <d v="2024-04-26T00:00:00"/>
    <s v="SL74@tidalwaveautospa.com"/>
    <s v="Ricky Doyle"/>
    <x v="4"/>
    <x v="0"/>
  </r>
  <r>
    <s v="Ben Boyd"/>
    <s v="EXP-10012637 "/>
    <n v="3.47"/>
    <d v="2024-04-17T00:00:00"/>
    <x v="7"/>
    <s v="Parts"/>
    <s v="top brush parts"/>
    <m/>
    <m/>
    <m/>
    <m/>
    <m/>
    <m/>
    <m/>
    <m/>
    <m/>
    <m/>
    <m/>
    <m/>
    <m/>
    <m/>
    <m/>
    <m/>
    <m/>
    <m/>
    <m/>
    <m/>
    <m/>
    <d v="2024-04-26T00:00:00"/>
    <s v="SL74@tidalwaveautospa.com"/>
    <s v="Ricky Doyle"/>
    <x v="4"/>
    <x v="0"/>
  </r>
  <r>
    <s v="Joshua Stone"/>
    <s v="EXP-10012489 "/>
    <n v="77.959999999999994"/>
    <d v="2024-03-22T00:00:00"/>
    <x v="1"/>
    <s v="Small Tools"/>
    <s v="Snake for Vacs and cleaning pads"/>
    <m/>
    <m/>
    <m/>
    <m/>
    <m/>
    <m/>
    <m/>
    <m/>
    <m/>
    <m/>
    <m/>
    <m/>
    <m/>
    <m/>
    <m/>
    <m/>
    <m/>
    <m/>
    <m/>
    <m/>
    <m/>
    <d v="2024-04-26T00:00:00"/>
    <s v="SL59@tidalwaveautospa.com"/>
    <s v="Michael Dodge"/>
    <x v="4"/>
    <x v="0"/>
  </r>
  <r>
    <s v="Joshua Stone"/>
    <s v="EXP-10012489 "/>
    <n v="157.63"/>
    <d v="2024-03-26T00:00:00"/>
    <x v="0"/>
    <s v="Wash Maintenance"/>
    <s v="Drill bits, fuel, tape, grease"/>
    <m/>
    <m/>
    <m/>
    <m/>
    <m/>
    <m/>
    <m/>
    <m/>
    <m/>
    <m/>
    <m/>
    <m/>
    <m/>
    <m/>
    <m/>
    <m/>
    <m/>
    <m/>
    <m/>
    <m/>
    <m/>
    <d v="2024-04-26T00:00:00"/>
    <s v="SL59@tidalwaveautospa.com"/>
    <s v="Michael Dodge"/>
    <x v="4"/>
    <x v="0"/>
  </r>
  <r>
    <s v="Joshua Stone"/>
    <s v="EXP-10012489 "/>
    <n v="70.78"/>
    <d v="2024-03-26T00:00:00"/>
    <x v="0"/>
    <s v="Wash Maintenance"/>
    <s v="Vinegar and gift card for contest"/>
    <m/>
    <m/>
    <m/>
    <m/>
    <m/>
    <m/>
    <m/>
    <m/>
    <m/>
    <m/>
    <m/>
    <m/>
    <m/>
    <m/>
    <m/>
    <m/>
    <m/>
    <m/>
    <m/>
    <m/>
    <m/>
    <d v="2024-04-26T00:00:00"/>
    <s v="SL59@tidalwaveautospa.com"/>
    <s v="Michael Dodge"/>
    <x v="4"/>
    <x v="0"/>
  </r>
  <r>
    <s v="Joshua Stone"/>
    <s v="EXP-10012489 "/>
    <n v="246.04"/>
    <d v="2024-04-02T00:00:00"/>
    <x v="0"/>
    <s v="Wash Maintenance"/>
    <s v="New prep buckets water hose supplies"/>
    <m/>
    <m/>
    <m/>
    <m/>
    <m/>
    <m/>
    <m/>
    <m/>
    <m/>
    <m/>
    <m/>
    <m/>
    <m/>
    <m/>
    <m/>
    <m/>
    <m/>
    <m/>
    <m/>
    <m/>
    <m/>
    <d v="2024-04-26T00:00:00"/>
    <s v="SL59@tidalwaveautospa.com"/>
    <s v="Michael Dodge"/>
    <x v="4"/>
    <x v="0"/>
  </r>
  <r>
    <s v="Joshua Stone"/>
    <s v="EXP-10012489 "/>
    <n v="69.790000000000006"/>
    <d v="2024-04-02T00:00:00"/>
    <x v="34"/>
    <s v="Parts"/>
    <s v="Fuses"/>
    <m/>
    <m/>
    <m/>
    <m/>
    <m/>
    <m/>
    <m/>
    <m/>
    <m/>
    <m/>
    <m/>
    <m/>
    <m/>
    <m/>
    <m/>
    <m/>
    <m/>
    <m/>
    <m/>
    <m/>
    <m/>
    <d v="2024-04-26T00:00:00"/>
    <s v="SL59@tidalwaveautospa.com"/>
    <s v="Michael Dodge"/>
    <x v="4"/>
    <x v="0"/>
  </r>
  <r>
    <s v="Joshua Stone"/>
    <s v="EXP-10012489 "/>
    <n v="25.97"/>
    <d v="2024-04-03T00:00:00"/>
    <x v="34"/>
    <s v="Parts"/>
    <s v="Fuse"/>
    <m/>
    <m/>
    <m/>
    <m/>
    <m/>
    <m/>
    <m/>
    <m/>
    <m/>
    <m/>
    <m/>
    <m/>
    <m/>
    <m/>
    <m/>
    <m/>
    <m/>
    <m/>
    <m/>
    <m/>
    <m/>
    <d v="2024-04-26T00:00:00"/>
    <s v="SL59@tidalwaveautospa.com"/>
    <s v="Michael Dodge"/>
    <x v="4"/>
    <x v="0"/>
  </r>
  <r>
    <s v="Joshua Stone"/>
    <s v="EXP-10012489 "/>
    <n v="99.27"/>
    <d v="2024-04-03T00:00:00"/>
    <x v="16"/>
    <s v="Wash Maintenance"/>
    <s v="Grease gun, grease, bucket"/>
    <m/>
    <m/>
    <m/>
    <m/>
    <m/>
    <m/>
    <m/>
    <m/>
    <m/>
    <m/>
    <m/>
    <m/>
    <m/>
    <m/>
    <m/>
    <m/>
    <m/>
    <m/>
    <m/>
    <m/>
    <m/>
    <d v="2024-04-26T00:00:00"/>
    <s v="SL59@tidalwaveautospa.com"/>
    <s v="Michael Dodge"/>
    <x v="4"/>
    <x v="0"/>
  </r>
  <r>
    <s v="Joshua Stone"/>
    <s v="EXP-10012489 "/>
    <n v="167.2"/>
    <d v="2024-04-04T00:00:00"/>
    <x v="1"/>
    <s v="Parts"/>
    <s v="New ballast for reclaim"/>
    <m/>
    <m/>
    <m/>
    <m/>
    <m/>
    <m/>
    <m/>
    <m/>
    <m/>
    <m/>
    <m/>
    <m/>
    <m/>
    <m/>
    <m/>
    <m/>
    <m/>
    <m/>
    <m/>
    <m/>
    <m/>
    <d v="2024-04-26T00:00:00"/>
    <s v="SL59@tidalwaveautospa.com"/>
    <s v="Michael Dodge"/>
    <x v="4"/>
    <x v="0"/>
  </r>
  <r>
    <s v="Joshua Stone"/>
    <s v="EXP-10012489 "/>
    <n v="91.55"/>
    <d v="2024-04-05T00:00:00"/>
    <x v="0"/>
    <s v="Wash Maintenance"/>
    <s v="Trash liners and hot glue gun"/>
    <m/>
    <m/>
    <m/>
    <m/>
    <m/>
    <m/>
    <m/>
    <m/>
    <m/>
    <m/>
    <m/>
    <m/>
    <m/>
    <m/>
    <m/>
    <m/>
    <m/>
    <m/>
    <m/>
    <m/>
    <m/>
    <d v="2024-04-26T00:00:00"/>
    <s v="SL59@tidalwaveautospa.com"/>
    <s v="Michael Dodge"/>
    <x v="4"/>
    <x v="0"/>
  </r>
  <r>
    <s v="William Wolfenbarger"/>
    <s v="EXP-10012696 "/>
    <n v="37.840000000000003"/>
    <d v="2024-03-14T00:00:00"/>
    <x v="1"/>
    <s v="Parts"/>
    <s v="Tubing, clamp, o-ring"/>
    <m/>
    <m/>
    <m/>
    <m/>
    <m/>
    <m/>
    <m/>
    <m/>
    <m/>
    <m/>
    <m/>
    <m/>
    <m/>
    <m/>
    <m/>
    <m/>
    <m/>
    <m/>
    <m/>
    <m/>
    <m/>
    <d v="2024-04-26T00:00:00"/>
    <s v="SL8@tidalwaveautospa.com"/>
    <s v="Michael Dodge"/>
    <x v="4"/>
    <x v="0"/>
  </r>
  <r>
    <s v="William Wolfenbarger"/>
    <s v="EXP-10012696 "/>
    <n v="39.85"/>
    <d v="2024-03-16T00:00:00"/>
    <x v="0"/>
    <s v="Wash Maintenance"/>
    <s v="Cleaning supplies, Gloves, Bleach"/>
    <m/>
    <m/>
    <m/>
    <m/>
    <m/>
    <m/>
    <m/>
    <m/>
    <m/>
    <m/>
    <m/>
    <m/>
    <m/>
    <m/>
    <m/>
    <m/>
    <m/>
    <m/>
    <m/>
    <m/>
    <m/>
    <d v="2024-04-26T00:00:00"/>
    <s v="SL8@tidalwaveautospa.com"/>
    <s v="Michael Dodge"/>
    <x v="4"/>
    <x v="0"/>
  </r>
  <r>
    <s v="William Wolfenbarger"/>
    <s v="EXP-10012696 "/>
    <n v="30.28"/>
    <d v="2024-04-07T00:00:00"/>
    <x v="8"/>
    <s v="Snacks"/>
    <s v="Water for cooler"/>
    <m/>
    <m/>
    <m/>
    <m/>
    <m/>
    <m/>
    <m/>
    <m/>
    <m/>
    <m/>
    <m/>
    <m/>
    <m/>
    <m/>
    <m/>
    <m/>
    <m/>
    <m/>
    <m/>
    <m/>
    <m/>
    <d v="2024-04-26T00:00:00"/>
    <s v="SL8@tidalwaveautospa.com"/>
    <s v="Michael Dodge"/>
    <x v="4"/>
    <x v="0"/>
  </r>
  <r>
    <s v="William Wolfenbarger"/>
    <s v="EXP-10012696 "/>
    <n v="76.59"/>
    <d v="2024-04-09T00:00:00"/>
    <x v="0"/>
    <s v="Wash Maintenance"/>
    <s v="Trash bags, floor trim, extensions"/>
    <m/>
    <m/>
    <m/>
    <m/>
    <m/>
    <m/>
    <m/>
    <m/>
    <m/>
    <m/>
    <m/>
    <m/>
    <m/>
    <m/>
    <m/>
    <m/>
    <m/>
    <m/>
    <m/>
    <m/>
    <m/>
    <d v="2024-04-26T00:00:00"/>
    <s v="SL8@tidalwaveautospa.com"/>
    <s v="Michael Dodge"/>
    <x v="4"/>
    <x v="0"/>
  </r>
  <r>
    <s v="William Wolfenbarger"/>
    <s v="EXP-10012696 "/>
    <n v="15.29"/>
    <d v="2024-04-10T00:00:00"/>
    <x v="25"/>
    <s v="Parts"/>
    <s v="Flange, pipe fitting"/>
    <m/>
    <m/>
    <m/>
    <m/>
    <m/>
    <m/>
    <m/>
    <m/>
    <m/>
    <m/>
    <m/>
    <m/>
    <m/>
    <m/>
    <m/>
    <m/>
    <m/>
    <m/>
    <m/>
    <m/>
    <m/>
    <d v="2024-04-26T00:00:00"/>
    <s v="SL8@tidalwaveautospa.com"/>
    <s v="Michael Dodge"/>
    <x v="4"/>
    <x v="0"/>
  </r>
  <r>
    <s v="William Wolfenbarger"/>
    <s v="EXP-10012696 "/>
    <n v="11.25"/>
    <d v="2024-04-10T00:00:00"/>
    <x v="25"/>
    <s v="Office Supplies"/>
    <s v="Toilet Shims"/>
    <m/>
    <m/>
    <m/>
    <m/>
    <m/>
    <m/>
    <m/>
    <m/>
    <m/>
    <m/>
    <m/>
    <m/>
    <m/>
    <m/>
    <m/>
    <m/>
    <m/>
    <m/>
    <m/>
    <m/>
    <m/>
    <d v="2024-04-26T00:00:00"/>
    <s v="SL8@tidalwaveautospa.com"/>
    <s v="Michael Dodge"/>
    <x v="4"/>
    <x v="0"/>
  </r>
  <r>
    <s v="William Wolfenbarger"/>
    <s v="EXP-10012696 "/>
    <n v="33.71"/>
    <d v="2024-04-10T00:00:00"/>
    <x v="1"/>
    <s v="Parts"/>
    <s v="PVC, Flange, clamp ring"/>
    <m/>
    <m/>
    <m/>
    <m/>
    <m/>
    <m/>
    <m/>
    <m/>
    <m/>
    <m/>
    <m/>
    <m/>
    <m/>
    <m/>
    <m/>
    <m/>
    <m/>
    <m/>
    <m/>
    <m/>
    <m/>
    <d v="2024-04-26T00:00:00"/>
    <s v="SL8@tidalwaveautospa.com"/>
    <s v="Michael Dodge"/>
    <x v="4"/>
    <x v="0"/>
  </r>
  <r>
    <s v="William Wolfenbarger"/>
    <s v="EXP-10012696 "/>
    <n v="-7.51"/>
    <d v="2024-04-10T00:00:00"/>
    <x v="25"/>
    <s v="Parts"/>
    <s v="Flange Return"/>
    <m/>
    <m/>
    <m/>
    <m/>
    <m/>
    <m/>
    <m/>
    <m/>
    <m/>
    <m/>
    <m/>
    <m/>
    <m/>
    <m/>
    <m/>
    <m/>
    <m/>
    <m/>
    <m/>
    <m/>
    <m/>
    <d v="2024-04-26T00:00:00"/>
    <s v="SL8@tidalwaveautospa.com"/>
    <s v="Michael Dodge"/>
    <x v="4"/>
    <x v="0"/>
  </r>
  <r>
    <s v="William Wolfenbarger"/>
    <s v="EXP-10012696 "/>
    <n v="41.07"/>
    <d v="2024-04-11T00:00:00"/>
    <x v="1"/>
    <s v="Parts"/>
    <s v="Graunfos Hose"/>
    <m/>
    <m/>
    <m/>
    <m/>
    <m/>
    <m/>
    <m/>
    <m/>
    <m/>
    <m/>
    <m/>
    <m/>
    <m/>
    <m/>
    <m/>
    <m/>
    <m/>
    <m/>
    <m/>
    <m/>
    <m/>
    <d v="2024-04-26T00:00:00"/>
    <s v="SL8@tidalwaveautospa.com"/>
    <s v="Michael Dodge"/>
    <x v="4"/>
    <x v="0"/>
  </r>
  <r>
    <s v="Raymond Otto"/>
    <s v="EXP-10012498 "/>
    <n v="37.79"/>
    <d v="2024-03-19T00:00:00"/>
    <x v="0"/>
    <s v="Office Furniture"/>
    <s v="Magnetic shelf"/>
    <m/>
    <m/>
    <m/>
    <m/>
    <m/>
    <m/>
    <m/>
    <m/>
    <m/>
    <m/>
    <m/>
    <m/>
    <m/>
    <m/>
    <m/>
    <m/>
    <m/>
    <m/>
    <m/>
    <m/>
    <m/>
    <d v="2024-04-26T00:00:00"/>
    <s v="SL5@tidalwaveautospa.com"/>
    <s v="Michael Dodge"/>
    <x v="4"/>
    <x v="0"/>
  </r>
  <r>
    <s v="Raymond Otto"/>
    <s v="EXP-10012498 "/>
    <n v="372.1"/>
    <d v="2024-03-20T00:00:00"/>
    <x v="0"/>
    <s v="Wash Maintenance"/>
    <s v="Magnetic hooks and prep guns"/>
    <m/>
    <m/>
    <m/>
    <m/>
    <m/>
    <m/>
    <m/>
    <m/>
    <m/>
    <m/>
    <m/>
    <m/>
    <m/>
    <m/>
    <m/>
    <m/>
    <m/>
    <m/>
    <m/>
    <m/>
    <m/>
    <d v="2024-04-26T00:00:00"/>
    <s v="SL5@tidalwaveautospa.com"/>
    <s v="Michael Dodge"/>
    <x v="4"/>
    <x v="0"/>
  </r>
  <r>
    <s v="Raymond Otto"/>
    <s v="EXP-10012498 "/>
    <n v="107.99"/>
    <d v="2024-03-23T00:00:00"/>
    <x v="15"/>
    <s v="Wash Maintenance"/>
    <s v="Basket"/>
    <m/>
    <m/>
    <m/>
    <m/>
    <m/>
    <m/>
    <m/>
    <m/>
    <m/>
    <m/>
    <m/>
    <m/>
    <m/>
    <m/>
    <m/>
    <m/>
    <m/>
    <m/>
    <m/>
    <m/>
    <m/>
    <d v="2024-04-26T00:00:00"/>
    <s v="SL5@tidalwaveautospa.com"/>
    <s v="Michael Dodge"/>
    <x v="4"/>
    <x v="0"/>
  </r>
  <r>
    <s v="Raymond Otto"/>
    <s v="EXP-10012498 "/>
    <n v="22.66"/>
    <d v="2024-03-26T00:00:00"/>
    <x v="17"/>
    <s v="Wash Maintenance"/>
    <s v="Oil for pressure washer"/>
    <m/>
    <m/>
    <m/>
    <m/>
    <m/>
    <m/>
    <m/>
    <m/>
    <m/>
    <m/>
    <m/>
    <m/>
    <m/>
    <m/>
    <m/>
    <m/>
    <m/>
    <m/>
    <m/>
    <m/>
    <m/>
    <d v="2024-04-26T00:00:00"/>
    <s v="SL5@tidalwaveautospa.com"/>
    <s v="Michael Dodge"/>
    <x v="4"/>
    <x v="0"/>
  </r>
  <r>
    <s v="Raymond Otto"/>
    <s v="EXP-10012498 "/>
    <n v="538.91999999999996"/>
    <d v="2024-03-27T00:00:00"/>
    <x v="0"/>
    <s v="Equipment"/>
    <s v="Pressure washer disc"/>
    <m/>
    <m/>
    <m/>
    <m/>
    <m/>
    <m/>
    <m/>
    <m/>
    <m/>
    <m/>
    <m/>
    <m/>
    <m/>
    <m/>
    <m/>
    <m/>
    <m/>
    <m/>
    <m/>
    <m/>
    <m/>
    <d v="2024-04-26T00:00:00"/>
    <s v="SL5@tidalwaveautospa.com"/>
    <s v="Michael Dodge"/>
    <x v="4"/>
    <x v="0"/>
  </r>
  <r>
    <s v="Raymond Otto"/>
    <s v="EXP-10012498 "/>
    <n v="1.49"/>
    <d v="2024-03-29T00:00:00"/>
    <x v="0"/>
    <s v="Parts"/>
    <s v="Bolts for pressure washer"/>
    <m/>
    <m/>
    <m/>
    <m/>
    <m/>
    <m/>
    <m/>
    <m/>
    <m/>
    <m/>
    <m/>
    <m/>
    <m/>
    <m/>
    <m/>
    <m/>
    <m/>
    <m/>
    <m/>
    <m/>
    <m/>
    <d v="2024-04-26T00:00:00"/>
    <s v="SL5@tidalwaveautospa.com"/>
    <s v="Michael Dodge"/>
    <x v="4"/>
    <x v="0"/>
  </r>
  <r>
    <s v="Raymond Otto"/>
    <s v="EXP-10012498 "/>
    <n v="268.39999999999998"/>
    <d v="2024-04-04T00:00:00"/>
    <x v="39"/>
    <s v="Professional Memberships"/>
    <s v="Hartsville chamber"/>
    <m/>
    <m/>
    <m/>
    <m/>
    <m/>
    <m/>
    <m/>
    <m/>
    <m/>
    <m/>
    <m/>
    <m/>
    <m/>
    <m/>
    <m/>
    <m/>
    <m/>
    <m/>
    <m/>
    <m/>
    <m/>
    <d v="2024-04-26T00:00:00"/>
    <s v="SL5@tidalwaveautospa.com"/>
    <s v="Michael Dodge"/>
    <x v="4"/>
    <x v="0"/>
  </r>
  <r>
    <s v="Raymond Otto"/>
    <s v="EXP-10012498 "/>
    <n v="161.97999999999999"/>
    <d v="2024-04-05T00:00:00"/>
    <x v="0"/>
    <s v="Wash Maintenance"/>
    <s v="Hydraulic oil"/>
    <m/>
    <m/>
    <m/>
    <m/>
    <m/>
    <m/>
    <m/>
    <m/>
    <m/>
    <m/>
    <m/>
    <m/>
    <m/>
    <m/>
    <m/>
    <m/>
    <m/>
    <m/>
    <m/>
    <m/>
    <m/>
    <d v="2024-04-26T00:00:00"/>
    <s v="SL5@tidalwaveautospa.com"/>
    <s v="Michael Dodge"/>
    <x v="4"/>
    <x v="0"/>
  </r>
  <r>
    <s v="Raymond Otto"/>
    <s v="EXP-10012498 "/>
    <n v="17.05"/>
    <d v="2024-04-09T00:00:00"/>
    <x v="0"/>
    <s v="Wash Maintenance"/>
    <s v="Cleaning supplies"/>
    <m/>
    <m/>
    <m/>
    <m/>
    <m/>
    <m/>
    <m/>
    <m/>
    <m/>
    <m/>
    <m/>
    <m/>
    <m/>
    <m/>
    <m/>
    <m/>
    <m/>
    <m/>
    <m/>
    <m/>
    <m/>
    <d v="2024-04-26T00:00:00"/>
    <s v="SL5@tidalwaveautospa.com"/>
    <s v="Michael Dodge"/>
    <x v="4"/>
    <x v="0"/>
  </r>
  <r>
    <s v="Raymond Otto"/>
    <s v="EXP-10012498 "/>
    <n v="10.84"/>
    <d v="2024-04-09T00:00:00"/>
    <x v="0"/>
    <s v="Parts"/>
    <s v="Nuts and bolts"/>
    <m/>
    <m/>
    <m/>
    <m/>
    <m/>
    <m/>
    <m/>
    <m/>
    <m/>
    <m/>
    <m/>
    <m/>
    <m/>
    <m/>
    <m/>
    <m/>
    <m/>
    <m/>
    <m/>
    <m/>
    <m/>
    <d v="2024-04-26T00:00:00"/>
    <s v="SL5@tidalwaveautospa.com"/>
    <s v="Michael Dodge"/>
    <x v="4"/>
    <x v="0"/>
  </r>
  <r>
    <s v="Raymond Otto"/>
    <s v="EXP-10012498 "/>
    <n v="51.58"/>
    <d v="2024-04-09T00:00:00"/>
    <x v="6"/>
    <s v="Wash Maintenance"/>
    <s v="Hydraulic filters"/>
    <m/>
    <m/>
    <m/>
    <m/>
    <m/>
    <m/>
    <m/>
    <m/>
    <m/>
    <m/>
    <m/>
    <m/>
    <m/>
    <m/>
    <m/>
    <m/>
    <m/>
    <m/>
    <m/>
    <m/>
    <m/>
    <d v="2024-04-26T00:00:00"/>
    <s v="SL5@tidalwaveautospa.com"/>
    <s v="Michael Dodge"/>
    <x v="4"/>
    <x v="0"/>
  </r>
  <r>
    <s v="Raymond Otto"/>
    <s v="EXP-10012498 "/>
    <n v="35"/>
    <d v="2024-04-10T00:00:00"/>
    <x v="0"/>
    <s v="Rental Equipment"/>
    <s v="Off site storage"/>
    <m/>
    <m/>
    <m/>
    <m/>
    <m/>
    <m/>
    <m/>
    <m/>
    <m/>
    <m/>
    <m/>
    <m/>
    <m/>
    <m/>
    <m/>
    <m/>
    <m/>
    <m/>
    <m/>
    <m/>
    <m/>
    <d v="2024-04-26T00:00:00"/>
    <s v="SL5@tidalwaveautospa.com"/>
    <s v="Michael Dodge"/>
    <x v="4"/>
    <x v="0"/>
  </r>
  <r>
    <s v="Raymond Otto"/>
    <s v="EXP-10012498 "/>
    <n v="107.98"/>
    <d v="2024-04-10T00:00:00"/>
    <x v="0"/>
    <s v="Wash Maintenance"/>
    <s v="Pressure washer hose"/>
    <m/>
    <m/>
    <m/>
    <m/>
    <m/>
    <m/>
    <m/>
    <m/>
    <m/>
    <m/>
    <m/>
    <m/>
    <m/>
    <m/>
    <m/>
    <m/>
    <m/>
    <m/>
    <m/>
    <m/>
    <m/>
    <d v="2024-04-26T00:00:00"/>
    <s v="SL5@tidalwaveautospa.com"/>
    <s v="Michael Dodge"/>
    <x v="4"/>
    <x v="0"/>
  </r>
  <r>
    <s v="Raymond Otto"/>
    <s v="EXP-10012498 "/>
    <n v="66.010000000000005"/>
    <d v="2024-04-11T00:00:00"/>
    <x v="0"/>
    <s v="Wash Maintenance"/>
    <s v="Gloves and anchors"/>
    <m/>
    <m/>
    <m/>
    <m/>
    <m/>
    <m/>
    <m/>
    <m/>
    <m/>
    <m/>
    <m/>
    <m/>
    <m/>
    <m/>
    <m/>
    <m/>
    <m/>
    <m/>
    <m/>
    <m/>
    <m/>
    <d v="2024-04-26T00:00:00"/>
    <s v="SL5@tidalwaveautospa.com"/>
    <s v="Michael Dodge"/>
    <x v="4"/>
    <x v="0"/>
  </r>
  <r>
    <s v="Raymond Otto"/>
    <s v="EXP-10012498 "/>
    <n v="101.89"/>
    <d v="2024-04-15T00:00:00"/>
    <x v="0"/>
    <s v="Wash Maintenance"/>
    <s v="Paint /repaint building"/>
    <m/>
    <m/>
    <m/>
    <m/>
    <m/>
    <m/>
    <m/>
    <m/>
    <m/>
    <m/>
    <m/>
    <m/>
    <m/>
    <m/>
    <m/>
    <m/>
    <m/>
    <m/>
    <m/>
    <m/>
    <m/>
    <d v="2024-04-26T00:00:00"/>
    <s v="SL5@tidalwaveautospa.com"/>
    <s v="Michael Dodge"/>
    <x v="4"/>
    <x v="0"/>
  </r>
  <r>
    <s v="Christopher Chestnut"/>
    <s v="EXP-10012942 "/>
    <n v="135.59"/>
    <d v="2024-03-28T00:00:00"/>
    <x v="2"/>
    <s v="Parts"/>
    <s v="Parts to repair prep area"/>
    <m/>
    <m/>
    <m/>
    <m/>
    <m/>
    <m/>
    <m/>
    <m/>
    <m/>
    <m/>
    <m/>
    <m/>
    <m/>
    <m/>
    <m/>
    <m/>
    <m/>
    <m/>
    <m/>
    <m/>
    <m/>
    <d v="2024-04-26T00:00:00"/>
    <s v="SL10@tidalwaveautospa.com"/>
    <s v="Michael Dodge"/>
    <x v="4"/>
    <x v="0"/>
  </r>
  <r>
    <s v="Christopher Chestnut"/>
    <s v="EXP-10012942 "/>
    <n v="38.51"/>
    <d v="2024-04-03T00:00:00"/>
    <x v="6"/>
    <s v="Wash Maintenance"/>
    <s v="Filters for Shop Vac"/>
    <m/>
    <m/>
    <m/>
    <m/>
    <m/>
    <m/>
    <m/>
    <m/>
    <m/>
    <m/>
    <m/>
    <m/>
    <m/>
    <m/>
    <m/>
    <m/>
    <m/>
    <m/>
    <m/>
    <m/>
    <m/>
    <d v="2024-04-26T00:00:00"/>
    <s v="SL10@tidalwaveautospa.com"/>
    <s v="Michael Dodge"/>
    <x v="4"/>
    <x v="0"/>
  </r>
  <r>
    <s v="Christopher Chestnut"/>
    <s v="EXP-10012942 "/>
    <n v="59.92"/>
    <d v="2024-04-14T00:00:00"/>
    <x v="0"/>
    <s v="Wash Maintenance"/>
    <s v="Wash Buckets for Prep"/>
    <m/>
    <m/>
    <m/>
    <m/>
    <m/>
    <m/>
    <m/>
    <m/>
    <m/>
    <m/>
    <m/>
    <m/>
    <m/>
    <m/>
    <m/>
    <m/>
    <m/>
    <m/>
    <m/>
    <m/>
    <m/>
    <d v="2024-04-26T00:00:00"/>
    <s v="SL10@tidalwaveautospa.com"/>
    <s v="Michael Dodge"/>
    <x v="4"/>
    <x v="0"/>
  </r>
  <r>
    <s v="Christopher Chestnut"/>
    <s v="EXP-10012942 "/>
    <n v="64.180000000000007"/>
    <d v="2024-04-18T00:00:00"/>
    <x v="11"/>
    <s v="Wash Maintenance"/>
    <s v="prep buckets"/>
    <m/>
    <m/>
    <m/>
    <m/>
    <m/>
    <m/>
    <m/>
    <m/>
    <m/>
    <m/>
    <m/>
    <m/>
    <m/>
    <m/>
    <m/>
    <m/>
    <m/>
    <m/>
    <m/>
    <m/>
    <m/>
    <d v="2024-04-26T00:00:00"/>
    <s v="SL10@tidalwaveautospa.com"/>
    <s v="Michael Dodge"/>
    <x v="4"/>
    <x v="0"/>
  </r>
  <r>
    <s v="Breanna Roof"/>
    <s v="EXP-10012391 "/>
    <n v="85.45"/>
    <d v="2024-03-27T00:00:00"/>
    <x v="0"/>
    <s v="Wash Maintenance"/>
    <s v="Gloves/cleaning supplies/fitting"/>
    <m/>
    <m/>
    <m/>
    <m/>
    <m/>
    <m/>
    <m/>
    <m/>
    <m/>
    <m/>
    <m/>
    <m/>
    <m/>
    <m/>
    <m/>
    <m/>
    <m/>
    <m/>
    <m/>
    <m/>
    <m/>
    <d v="2024-04-26T00:00:00"/>
    <s v=""/>
    <s v=""/>
    <x v="4"/>
    <x v="0"/>
  </r>
  <r>
    <s v="Breanna Roof"/>
    <s v="EXP-10012391 "/>
    <n v="50.97"/>
    <d v="2024-04-09T00:00:00"/>
    <x v="14"/>
    <s v="Parts"/>
    <s v="Ball valve for eyewash"/>
    <m/>
    <m/>
    <m/>
    <m/>
    <m/>
    <m/>
    <m/>
    <m/>
    <m/>
    <m/>
    <m/>
    <m/>
    <m/>
    <m/>
    <m/>
    <m/>
    <m/>
    <m/>
    <m/>
    <m/>
    <m/>
    <d v="2024-04-26T00:00:00"/>
    <s v=""/>
    <s v=""/>
    <x v="4"/>
    <x v="0"/>
  </r>
  <r>
    <s v="Breanna Roof"/>
    <s v="EXP-10012391 "/>
    <n v="12.6"/>
    <d v="2024-04-09T00:00:00"/>
    <x v="7"/>
    <s v="Parts"/>
    <s v="Ball valve"/>
    <m/>
    <m/>
    <m/>
    <m/>
    <m/>
    <m/>
    <m/>
    <m/>
    <m/>
    <m/>
    <m/>
    <m/>
    <m/>
    <m/>
    <m/>
    <m/>
    <m/>
    <m/>
    <m/>
    <m/>
    <m/>
    <d v="2024-04-26T00:00:00"/>
    <s v=""/>
    <s v=""/>
    <x v="4"/>
    <x v="0"/>
  </r>
  <r>
    <s v="Adam Hicks"/>
    <s v="EXP-10012914 "/>
    <n v="61.32"/>
    <d v="2024-04-15T00:00:00"/>
    <x v="0"/>
    <s v="Wash Maintenance"/>
    <s v="Dawn for window cleaning"/>
    <m/>
    <m/>
    <m/>
    <m/>
    <m/>
    <m/>
    <m/>
    <m/>
    <m/>
    <m/>
    <m/>
    <m/>
    <m/>
    <m/>
    <m/>
    <m/>
    <m/>
    <m/>
    <m/>
    <m/>
    <m/>
    <d v="2024-04-26T00:00:00"/>
    <s v="SL39@tidalwaveautospa.com"/>
    <s v="Michael Dodge"/>
    <x v="4"/>
    <x v="0"/>
  </r>
  <r>
    <s v="Adam Hicks"/>
    <s v="EXP-10012914 "/>
    <n v="53.25"/>
    <d v="2024-04-15T00:00:00"/>
    <x v="0"/>
    <s v="Office Supplies"/>
    <s v="Copies of keys for site - quick connect parts to repair pressure washer guns"/>
    <m/>
    <m/>
    <m/>
    <m/>
    <m/>
    <m/>
    <m/>
    <m/>
    <m/>
    <m/>
    <m/>
    <m/>
    <m/>
    <m/>
    <m/>
    <m/>
    <m/>
    <m/>
    <m/>
    <m/>
    <m/>
    <d v="2024-04-26T00:00:00"/>
    <s v="SL39@tidalwaveautospa.com"/>
    <s v="Michael Dodge"/>
    <x v="4"/>
    <x v="0"/>
  </r>
  <r>
    <s v="Adam Hicks"/>
    <s v="EXP-10012914 "/>
    <n v="14.85"/>
    <d v="2024-04-16T00:00:00"/>
    <x v="0"/>
    <s v="Snacks"/>
    <s v="4 cases of bottle water"/>
    <m/>
    <m/>
    <m/>
    <m/>
    <m/>
    <m/>
    <m/>
    <m/>
    <m/>
    <m/>
    <m/>
    <m/>
    <m/>
    <m/>
    <m/>
    <m/>
    <m/>
    <m/>
    <m/>
    <m/>
    <m/>
    <d v="2024-04-26T00:00:00"/>
    <s v="SL39@tidalwaveautospa.com"/>
    <s v="Michael Dodge"/>
    <x v="4"/>
    <x v="0"/>
  </r>
  <r>
    <s v="Adam Hicks"/>
    <s v="EXP-10012914 "/>
    <n v="73.45"/>
    <d v="2024-04-17T00:00:00"/>
    <x v="0"/>
    <s v="Office Furniture"/>
    <s v="shelf - disposable gloves"/>
    <m/>
    <m/>
    <m/>
    <m/>
    <m/>
    <m/>
    <m/>
    <m/>
    <m/>
    <m/>
    <m/>
    <m/>
    <m/>
    <m/>
    <m/>
    <m/>
    <m/>
    <m/>
    <m/>
    <m/>
    <m/>
    <d v="2024-04-26T00:00:00"/>
    <s v="SL39@tidalwaveautospa.com"/>
    <s v="Michael Dodge"/>
    <x v="4"/>
    <x v="0"/>
  </r>
  <r>
    <s v="Adam Hicks"/>
    <s v="EXP-10012914 "/>
    <n v="38.950000000000003"/>
    <d v="2024-04-17T00:00:00"/>
    <x v="0"/>
    <s v="Safety Supplies"/>
    <s v="First Aid kits - first aid supplies to restock first aid"/>
    <m/>
    <m/>
    <m/>
    <m/>
    <m/>
    <m/>
    <m/>
    <m/>
    <m/>
    <m/>
    <m/>
    <m/>
    <m/>
    <m/>
    <m/>
    <m/>
    <m/>
    <m/>
    <m/>
    <m/>
    <m/>
    <d v="2024-04-26T00:00:00"/>
    <s v="SL39@tidalwaveautospa.com"/>
    <s v="Michael Dodge"/>
    <x v="4"/>
    <x v="0"/>
  </r>
  <r>
    <s v="Adam Hicks"/>
    <s v="EXP-10012914 "/>
    <n v="21.2"/>
    <d v="2024-04-17T00:00:00"/>
    <x v="0"/>
    <s v="Office Supplies"/>
    <s v="IT components for site server upgrade - CAT 6 cable"/>
    <m/>
    <m/>
    <m/>
    <m/>
    <m/>
    <m/>
    <m/>
    <m/>
    <m/>
    <m/>
    <m/>
    <m/>
    <m/>
    <m/>
    <m/>
    <m/>
    <m/>
    <m/>
    <m/>
    <m/>
    <m/>
    <d v="2024-04-26T00:00:00"/>
    <s v="SL39@tidalwaveautospa.com"/>
    <s v="Michael Dodge"/>
    <x v="4"/>
    <x v="0"/>
  </r>
  <r>
    <s v="Adam Hicks"/>
    <s v="EXP-10012914 "/>
    <n v="24.37"/>
    <d v="2024-04-18T00:00:00"/>
    <x v="0"/>
    <s v="Snacks"/>
    <s v="Propel packs for hydration - tub of powdered gatorade"/>
    <m/>
    <m/>
    <m/>
    <m/>
    <m/>
    <m/>
    <m/>
    <m/>
    <m/>
    <m/>
    <m/>
    <m/>
    <m/>
    <m/>
    <m/>
    <m/>
    <m/>
    <m/>
    <m/>
    <m/>
    <m/>
    <d v="2024-04-26T00:00:00"/>
    <s v="SL39@tidalwaveautospa.com"/>
    <s v="Michael Dodge"/>
    <x v="4"/>
    <x v="0"/>
  </r>
  <r>
    <s v="Michael Blackwell"/>
    <s v="EXP-10012332 "/>
    <n v="80.239999999999995"/>
    <d v="2024-03-22T00:00:00"/>
    <x v="6"/>
    <s v="Wash Maintenance"/>
    <s v="Hydraulic oil"/>
    <m/>
    <m/>
    <m/>
    <m/>
    <m/>
    <m/>
    <m/>
    <m/>
    <m/>
    <m/>
    <m/>
    <m/>
    <m/>
    <m/>
    <m/>
    <m/>
    <m/>
    <m/>
    <m/>
    <m/>
    <m/>
    <d v="2024-04-26T00:00:00"/>
    <s v="SL33@tidalwaveautospa.com"/>
    <s v="Michael Dodge"/>
    <x v="4"/>
    <x v="0"/>
  </r>
  <r>
    <s v="Michael Blackwell"/>
    <s v="EXP-10012332 "/>
    <n v="43.04"/>
    <d v="2024-04-10T00:00:00"/>
    <x v="0"/>
    <s v="Wash Maintenance"/>
    <s v="Dawn and vinegar"/>
    <m/>
    <m/>
    <m/>
    <m/>
    <m/>
    <m/>
    <m/>
    <m/>
    <m/>
    <m/>
    <m/>
    <m/>
    <m/>
    <m/>
    <m/>
    <m/>
    <m/>
    <m/>
    <m/>
    <m/>
    <m/>
    <d v="2024-04-26T00:00:00"/>
    <s v="SL33@tidalwaveautospa.com"/>
    <s v="Michael Dodge"/>
    <x v="4"/>
    <x v="0"/>
  </r>
  <r>
    <s v="Michael Blackwell"/>
    <s v="EXP-10012332 "/>
    <n v="295.2"/>
    <d v="2024-04-12T00:00:00"/>
    <x v="0"/>
    <s v="Wash Maintenance"/>
    <s v="Dawn , tp,tide pods vinegar"/>
    <m/>
    <m/>
    <m/>
    <m/>
    <m/>
    <m/>
    <m/>
    <m/>
    <m/>
    <m/>
    <m/>
    <m/>
    <m/>
    <m/>
    <m/>
    <m/>
    <m/>
    <m/>
    <m/>
    <m/>
    <m/>
    <d v="2024-04-26T00:00:00"/>
    <s v="SL33@tidalwaveautospa.com"/>
    <s v="Michael Dodge"/>
    <x v="4"/>
    <x v="0"/>
  </r>
  <r>
    <s v="Timothy Stephens"/>
    <s v="EXP-10012655 "/>
    <n v="30"/>
    <d v="2024-04-09T00:00:00"/>
    <x v="22"/>
    <s v="Car Wash"/>
    <s v="Equipment Test"/>
    <m/>
    <m/>
    <m/>
    <m/>
    <m/>
    <m/>
    <m/>
    <m/>
    <m/>
    <m/>
    <m/>
    <m/>
    <m/>
    <m/>
    <m/>
    <m/>
    <m/>
    <m/>
    <m/>
    <m/>
    <m/>
    <d v="2024-04-26T00:00:00"/>
    <s v="jason.stephens@tidalwaveautospa.com"/>
    <s v="Bruce Maxwell"/>
    <x v="4"/>
    <x v="0"/>
  </r>
  <r>
    <s v="Timothy Stephens"/>
    <s v="EXP-10012655 "/>
    <n v="68.400000000000006"/>
    <d v="2024-04-09T00:00:00"/>
    <x v="0"/>
    <s v="Wash Maintenance"/>
    <s v="Salt"/>
    <m/>
    <m/>
    <m/>
    <m/>
    <m/>
    <m/>
    <m/>
    <m/>
    <m/>
    <m/>
    <m/>
    <m/>
    <m/>
    <m/>
    <m/>
    <m/>
    <m/>
    <m/>
    <m/>
    <m/>
    <m/>
    <d v="2024-04-26T00:00:00"/>
    <s v="jason.stephens@tidalwaveautospa.com"/>
    <s v="Bruce Maxwell"/>
    <x v="4"/>
    <x v="0"/>
  </r>
  <r>
    <s v="Timothy Stephens"/>
    <s v="EXP-10012655 "/>
    <n v="261.97000000000003"/>
    <d v="2024-04-11T00:00:00"/>
    <x v="0"/>
    <s v="Wash Maintenance"/>
    <s v="Salt"/>
    <m/>
    <m/>
    <m/>
    <m/>
    <m/>
    <m/>
    <m/>
    <m/>
    <m/>
    <m/>
    <m/>
    <m/>
    <m/>
    <m/>
    <m/>
    <m/>
    <m/>
    <m/>
    <m/>
    <m/>
    <m/>
    <d v="2024-04-26T00:00:00"/>
    <s v="jason.stephens@tidalwaveautospa.com"/>
    <s v="Bruce Maxwell"/>
    <x v="4"/>
    <x v="0"/>
  </r>
  <r>
    <s v="Edward Bayliss"/>
    <s v="EXP-10013001 "/>
    <n v="103.43"/>
    <d v="2024-04-10T00:00:00"/>
    <x v="0"/>
    <s v="Wash Maintenance"/>
    <s v="Cleaning supplies, drill bits"/>
    <m/>
    <m/>
    <m/>
    <m/>
    <m/>
    <m/>
    <m/>
    <m/>
    <m/>
    <m/>
    <m/>
    <m/>
    <m/>
    <m/>
    <m/>
    <m/>
    <m/>
    <m/>
    <m/>
    <m/>
    <m/>
    <d v="2024-04-26T00:00:00"/>
    <s v="edward.bayliss@tidalwaveautospa.com"/>
    <s v="Bruce Maxwell"/>
    <x v="4"/>
    <x v="0"/>
  </r>
  <r>
    <s v="Edward Bayliss"/>
    <s v="EXP-10013001 "/>
    <n v="673.52"/>
    <d v="2024-04-13T00:00:00"/>
    <x v="0"/>
    <s v="Wash Maintenance"/>
    <s v="Dawn soap, spray bottles, utility cart"/>
    <m/>
    <m/>
    <m/>
    <m/>
    <m/>
    <m/>
    <m/>
    <m/>
    <m/>
    <m/>
    <m/>
    <m/>
    <m/>
    <m/>
    <m/>
    <m/>
    <m/>
    <m/>
    <m/>
    <m/>
    <m/>
    <d v="2024-04-26T00:00:00"/>
    <s v="edward.bayliss@tidalwaveautospa.com"/>
    <s v="Bruce Maxwell"/>
    <x v="4"/>
    <x v="0"/>
  </r>
  <r>
    <s v="Frederick Pierson"/>
    <s v="EXP-10012934 "/>
    <n v="188.26"/>
    <d v="2024-04-15T00:00:00"/>
    <x v="0"/>
    <s v="Itemized"/>
    <s v="cleaner, fan, salt"/>
    <n v="53.76"/>
    <s v="Wash Maintenance"/>
    <s v="salt"/>
    <n v="19.96"/>
    <s v="Wash Supplies"/>
    <s v="armor all"/>
    <n v="114.54"/>
    <s v="Equipment"/>
    <s v="fan"/>
    <m/>
    <m/>
    <m/>
    <m/>
    <m/>
    <m/>
    <m/>
    <m/>
    <m/>
    <m/>
    <m/>
    <m/>
    <d v="2024-04-26T00:00:00"/>
    <s v="SL185@tidalwaveautospa.com"/>
    <s v="Gary Bradley"/>
    <x v="4"/>
    <x v="0"/>
  </r>
  <r>
    <s v="Jason Graham"/>
    <s v="EXP-10012769 "/>
    <n v="23.31"/>
    <d v="2024-04-09T00:00:00"/>
    <x v="6"/>
    <s v="Parts"/>
    <s v="Faucet parts"/>
    <m/>
    <m/>
    <m/>
    <m/>
    <m/>
    <m/>
    <m/>
    <m/>
    <m/>
    <m/>
    <m/>
    <m/>
    <m/>
    <m/>
    <m/>
    <m/>
    <m/>
    <m/>
    <m/>
    <m/>
    <m/>
    <d v="2024-04-26T00:00:00"/>
    <s v="SL38@tidalwaveautospa.com"/>
    <s v="Kyle Rovansek"/>
    <x v="4"/>
    <x v="0"/>
  </r>
  <r>
    <s v="Kane Campbell"/>
    <s v="EXP-10012876 "/>
    <n v="161.97999999999999"/>
    <d v="2024-03-19T00:00:00"/>
    <x v="0"/>
    <s v="Wash Maintenance"/>
    <s v="Hydraulic fluid"/>
    <m/>
    <m/>
    <m/>
    <m/>
    <m/>
    <m/>
    <m/>
    <m/>
    <m/>
    <m/>
    <m/>
    <m/>
    <m/>
    <m/>
    <m/>
    <m/>
    <m/>
    <m/>
    <m/>
    <m/>
    <m/>
    <d v="2024-04-26T00:00:00"/>
    <s v="SL144@tidalwaveautospa.com"/>
    <s v="Gary Bradley"/>
    <x v="4"/>
    <x v="0"/>
  </r>
  <r>
    <s v="Kane Campbell"/>
    <s v="EXP-10012876 "/>
    <n v="43.91"/>
    <d v="2024-03-19T00:00:00"/>
    <x v="0"/>
    <s v="Wash Maintenance"/>
    <s v="vinegar, toilet cleaner"/>
    <m/>
    <m/>
    <m/>
    <m/>
    <m/>
    <m/>
    <m/>
    <m/>
    <m/>
    <m/>
    <m/>
    <m/>
    <m/>
    <m/>
    <m/>
    <m/>
    <m/>
    <m/>
    <m/>
    <m/>
    <m/>
    <d v="2024-04-26T00:00:00"/>
    <s v="SL144@tidalwaveautospa.com"/>
    <s v="Gary Bradley"/>
    <x v="4"/>
    <x v="0"/>
  </r>
  <r>
    <s v="Kane Campbell"/>
    <s v="EXP-10012876 "/>
    <n v="117.25"/>
    <d v="2024-03-23T00:00:00"/>
    <x v="7"/>
    <s v="Parts"/>
    <s v="WAL-MART #0686"/>
    <m/>
    <m/>
    <m/>
    <m/>
    <m/>
    <m/>
    <m/>
    <m/>
    <m/>
    <m/>
    <m/>
    <m/>
    <m/>
    <m/>
    <m/>
    <m/>
    <m/>
    <m/>
    <m/>
    <m/>
    <m/>
    <d v="2024-04-26T00:00:00"/>
    <s v="SL144@tidalwaveautospa.com"/>
    <s v="Gary Bradley"/>
    <x v="4"/>
    <x v="0"/>
  </r>
  <r>
    <s v="Kane Campbell"/>
    <s v="EXP-10012876 "/>
    <n v="60.75"/>
    <d v="2024-03-25T00:00:00"/>
    <x v="2"/>
    <s v="Parts"/>
    <s v="flex tape, pipe glue"/>
    <m/>
    <m/>
    <m/>
    <m/>
    <m/>
    <m/>
    <m/>
    <m/>
    <m/>
    <m/>
    <m/>
    <m/>
    <m/>
    <m/>
    <m/>
    <m/>
    <m/>
    <m/>
    <m/>
    <m/>
    <m/>
    <d v="2024-04-26T00:00:00"/>
    <s v="SL144@tidalwaveautospa.com"/>
    <s v="Gary Bradley"/>
    <x v="4"/>
    <x v="0"/>
  </r>
  <r>
    <s v="Kane Campbell"/>
    <s v="EXP-10012876 "/>
    <n v="163.77000000000001"/>
    <d v="2024-03-27T00:00:00"/>
    <x v="0"/>
    <s v="Wash Maintenance"/>
    <s v="vinegar dawn laundry"/>
    <m/>
    <m/>
    <m/>
    <m/>
    <m/>
    <m/>
    <m/>
    <m/>
    <m/>
    <m/>
    <m/>
    <m/>
    <m/>
    <m/>
    <m/>
    <m/>
    <m/>
    <m/>
    <m/>
    <m/>
    <m/>
    <d v="2024-04-26T00:00:00"/>
    <s v="SL144@tidalwaveautospa.com"/>
    <s v="Gary Bradley"/>
    <x v="4"/>
    <x v="0"/>
  </r>
  <r>
    <s v="Kane Campbell"/>
    <s v="EXP-10012876 "/>
    <n v="63.91"/>
    <d v="2024-03-28T00:00:00"/>
    <x v="2"/>
    <s v="Parts"/>
    <s v="part for air system"/>
    <m/>
    <m/>
    <m/>
    <m/>
    <m/>
    <m/>
    <m/>
    <m/>
    <m/>
    <m/>
    <m/>
    <m/>
    <m/>
    <m/>
    <m/>
    <m/>
    <m/>
    <m/>
    <m/>
    <m/>
    <m/>
    <d v="2024-04-26T00:00:00"/>
    <s v="SL144@tidalwaveautospa.com"/>
    <s v="Gary Bradley"/>
    <x v="4"/>
    <x v="0"/>
  </r>
  <r>
    <s v="Kane Campbell"/>
    <s v="EXP-10012876 "/>
    <n v="167.51"/>
    <d v="2024-04-03T00:00:00"/>
    <x v="0"/>
    <s v="Wash Maintenance"/>
    <s v="aluminum cleaner, blower shine"/>
    <m/>
    <m/>
    <m/>
    <m/>
    <m/>
    <m/>
    <m/>
    <m/>
    <m/>
    <m/>
    <m/>
    <m/>
    <m/>
    <m/>
    <m/>
    <m/>
    <m/>
    <m/>
    <m/>
    <m/>
    <m/>
    <d v="2024-04-26T00:00:00"/>
    <s v="SL144@tidalwaveautospa.com"/>
    <s v="Gary Bradley"/>
    <x v="4"/>
    <x v="0"/>
  </r>
  <r>
    <s v="Kane Campbell"/>
    <s v="EXP-10012876 "/>
    <n v="112.16"/>
    <d v="2024-04-03T00:00:00"/>
    <x v="0"/>
    <s v="Wash Maintenance"/>
    <s v="storage containers"/>
    <m/>
    <m/>
    <m/>
    <m/>
    <m/>
    <m/>
    <m/>
    <m/>
    <m/>
    <m/>
    <m/>
    <m/>
    <m/>
    <m/>
    <m/>
    <m/>
    <m/>
    <m/>
    <m/>
    <m/>
    <m/>
    <d v="2024-04-26T00:00:00"/>
    <s v="SL144@tidalwaveautospa.com"/>
    <s v="Gary Bradley"/>
    <x v="4"/>
    <x v="0"/>
  </r>
  <r>
    <s v="Kane Campbell"/>
    <s v="EXP-10012876 "/>
    <n v="53.74"/>
    <d v="2024-04-04T00:00:00"/>
    <x v="16"/>
    <s v="Wash Supplies"/>
    <s v="scrub brushes"/>
    <m/>
    <m/>
    <m/>
    <m/>
    <m/>
    <m/>
    <m/>
    <m/>
    <m/>
    <m/>
    <m/>
    <m/>
    <m/>
    <m/>
    <m/>
    <m/>
    <m/>
    <m/>
    <m/>
    <m/>
    <m/>
    <d v="2024-04-26T00:00:00"/>
    <s v="SL144@tidalwaveautospa.com"/>
    <s v="Gary Bradley"/>
    <x v="4"/>
    <x v="0"/>
  </r>
  <r>
    <s v="Kane Campbell"/>
    <s v="EXP-10012876 "/>
    <n v="180.32"/>
    <d v="2024-04-05T00:00:00"/>
    <x v="2"/>
    <s v="Itemized"/>
    <s v="tools, oil, hydraulic"/>
    <n v="145.32"/>
    <s v="Wash Maintenance"/>
    <s v="hydraulic oil, motor oil, pressure switch"/>
    <n v="35"/>
    <s v="Small Tools"/>
    <s v="impact set"/>
    <m/>
    <m/>
    <m/>
    <m/>
    <m/>
    <m/>
    <m/>
    <m/>
    <m/>
    <m/>
    <m/>
    <m/>
    <m/>
    <m/>
    <m/>
    <d v="2024-04-26T00:00:00"/>
    <s v="SL144@tidalwaveautospa.com"/>
    <s v="Gary Bradley"/>
    <x v="4"/>
    <x v="0"/>
  </r>
  <r>
    <s v="Kane Campbell"/>
    <s v="EXP-10012876 "/>
    <n v="80.13"/>
    <d v="2024-04-06T00:00:00"/>
    <x v="16"/>
    <s v="Wash Maintenance"/>
    <s v="window brush handles"/>
    <m/>
    <m/>
    <m/>
    <m/>
    <m/>
    <m/>
    <m/>
    <m/>
    <m/>
    <m/>
    <m/>
    <m/>
    <m/>
    <m/>
    <m/>
    <m/>
    <m/>
    <m/>
    <m/>
    <m/>
    <m/>
    <d v="2024-04-26T00:00:00"/>
    <s v="SL144@tidalwaveautospa.com"/>
    <s v="Gary Bradley"/>
    <x v="4"/>
    <x v="0"/>
  </r>
  <r>
    <s v="Kane Campbell"/>
    <s v="EXP-10012876 "/>
    <n v="-97.18"/>
    <d v="2024-04-15T00:00:00"/>
    <x v="16"/>
    <s v="Wash Maintenance"/>
    <s v="returned not needed"/>
    <m/>
    <m/>
    <m/>
    <m/>
    <m/>
    <m/>
    <m/>
    <m/>
    <m/>
    <m/>
    <m/>
    <m/>
    <m/>
    <m/>
    <m/>
    <m/>
    <m/>
    <m/>
    <m/>
    <m/>
    <m/>
    <d v="2024-04-26T00:00:00"/>
    <s v="SL144@tidalwaveautospa.com"/>
    <s v="Gary Bradley"/>
    <x v="4"/>
    <x v="0"/>
  </r>
  <r>
    <s v="Kane Campbell"/>
    <s v="EXP-10012876 "/>
    <n v="54.36"/>
    <d v="2024-04-15T00:00:00"/>
    <x v="2"/>
    <s v="Parts"/>
    <s v="pvc parts"/>
    <m/>
    <m/>
    <m/>
    <m/>
    <m/>
    <m/>
    <m/>
    <m/>
    <m/>
    <m/>
    <m/>
    <m/>
    <m/>
    <m/>
    <m/>
    <m/>
    <m/>
    <m/>
    <m/>
    <m/>
    <m/>
    <d v="2024-04-26T00:00:00"/>
    <s v="SL144@tidalwaveautospa.com"/>
    <s v="Gary Bradley"/>
    <x v="4"/>
    <x v="0"/>
  </r>
  <r>
    <s v="Kane Campbell"/>
    <s v="EXP-10012876 "/>
    <n v="232.86"/>
    <d v="2024-04-17T00:00:00"/>
    <x v="0"/>
    <s v="Wash Maintenance"/>
    <s v="bee spray, ant spray, vinegar, soap"/>
    <m/>
    <m/>
    <m/>
    <m/>
    <m/>
    <m/>
    <m/>
    <m/>
    <m/>
    <m/>
    <m/>
    <m/>
    <m/>
    <m/>
    <m/>
    <m/>
    <m/>
    <m/>
    <m/>
    <m/>
    <m/>
    <d v="2024-04-26T00:00:00"/>
    <s v="SL144@tidalwaveautospa.com"/>
    <s v="Gary Bradley"/>
    <x v="4"/>
    <x v="0"/>
  </r>
  <r>
    <s v="Kane Campbell"/>
    <s v="EXP-10012876 "/>
    <n v="70.150000000000006"/>
    <d v="2024-04-17T00:00:00"/>
    <x v="0"/>
    <s v="Wash Maintenance"/>
    <s v="aluminum cleaner for arch"/>
    <m/>
    <m/>
    <m/>
    <m/>
    <m/>
    <m/>
    <m/>
    <m/>
    <m/>
    <m/>
    <m/>
    <m/>
    <m/>
    <m/>
    <m/>
    <m/>
    <m/>
    <m/>
    <m/>
    <m/>
    <m/>
    <d v="2024-04-26T00:00:00"/>
    <s v="SL144@tidalwaveautospa.com"/>
    <s v="Gary Bradley"/>
    <x v="4"/>
    <x v="0"/>
  </r>
  <r>
    <s v="Colin Williams"/>
    <s v="EXP-10012889 "/>
    <n v="47.5"/>
    <d v="2024-03-23T00:00:00"/>
    <x v="0"/>
    <s v="Wash Maintenance"/>
    <s v="PVC for remaking window washer"/>
    <m/>
    <m/>
    <m/>
    <m/>
    <m/>
    <m/>
    <m/>
    <m/>
    <m/>
    <m/>
    <m/>
    <m/>
    <m/>
    <m/>
    <m/>
    <m/>
    <m/>
    <m/>
    <m/>
    <m/>
    <m/>
    <d v="2024-04-26T00:00:00"/>
    <s v="SL76@tidalwaveautospa.com"/>
    <s v="Gary Bradley"/>
    <x v="4"/>
    <x v="0"/>
  </r>
  <r>
    <s v="Colin Williams"/>
    <s v="EXP-10012879 "/>
    <n v="24.17"/>
    <d v="2024-03-20T00:00:00"/>
    <x v="0"/>
    <s v="Wash Maintenance"/>
    <s v="White vinegar for cleaning"/>
    <m/>
    <m/>
    <m/>
    <m/>
    <m/>
    <m/>
    <m/>
    <m/>
    <m/>
    <m/>
    <m/>
    <m/>
    <m/>
    <m/>
    <m/>
    <m/>
    <m/>
    <m/>
    <m/>
    <m/>
    <m/>
    <d v="2024-04-26T00:00:00"/>
    <s v="SL76@tidalwaveautospa.com"/>
    <s v="Gary Bradley"/>
    <x v="4"/>
    <x v="0"/>
  </r>
  <r>
    <s v="Colin Williams"/>
    <s v="EXP-10012879 "/>
    <n v="28.17"/>
    <d v="2024-03-22T00:00:00"/>
    <x v="0"/>
    <s v="Wash Maintenance"/>
    <s v="Cleaning supplies and parts for window washer"/>
    <m/>
    <m/>
    <m/>
    <m/>
    <m/>
    <m/>
    <m/>
    <m/>
    <m/>
    <m/>
    <m/>
    <m/>
    <m/>
    <m/>
    <m/>
    <m/>
    <m/>
    <m/>
    <m/>
    <m/>
    <m/>
    <d v="2024-04-26T00:00:00"/>
    <s v="SL76@tidalwaveautospa.com"/>
    <s v="Gary Bradley"/>
    <x v="4"/>
    <x v="0"/>
  </r>
  <r>
    <s v="Colin Williams"/>
    <s v="EXP-10012879 "/>
    <n v="33.479999999999997"/>
    <d v="2024-03-26T00:00:00"/>
    <x v="0"/>
    <s v="Wash Maintenance"/>
    <s v="Cleaning supplies and PVC cement for window washers"/>
    <m/>
    <m/>
    <m/>
    <m/>
    <m/>
    <m/>
    <m/>
    <m/>
    <m/>
    <m/>
    <m/>
    <m/>
    <m/>
    <m/>
    <m/>
    <m/>
    <m/>
    <m/>
    <m/>
    <m/>
    <m/>
    <d v="2024-04-26T00:00:00"/>
    <s v="SL76@tidalwaveautospa.com"/>
    <s v="Gary Bradley"/>
    <x v="4"/>
    <x v="0"/>
  </r>
  <r>
    <s v="Colin Williams"/>
    <s v="EXP-10012879 "/>
    <n v="5.71"/>
    <d v="2024-03-31T00:00:00"/>
    <x v="0"/>
    <s v="Wash Maintenance"/>
    <s v="Dawn soap for cleaning"/>
    <m/>
    <m/>
    <m/>
    <m/>
    <m/>
    <m/>
    <m/>
    <m/>
    <m/>
    <m/>
    <m/>
    <m/>
    <m/>
    <m/>
    <m/>
    <m/>
    <m/>
    <m/>
    <m/>
    <m/>
    <m/>
    <d v="2024-04-26T00:00:00"/>
    <s v="SL76@tidalwaveautospa.com"/>
    <s v="Gary Bradley"/>
    <x v="4"/>
    <x v="0"/>
  </r>
  <r>
    <s v="Colin Williams"/>
    <s v="EXP-10012879 "/>
    <n v="167.82"/>
    <d v="2024-04-04T00:00:00"/>
    <x v="0"/>
    <s v="Itemized"/>
    <s v="Nitrile gloves, and marine grease"/>
    <n v="107.82"/>
    <s v="Wash Maintenance"/>
    <s v="grease"/>
    <n v="60"/>
    <s v="Safety Supplies"/>
    <s v="gloves"/>
    <m/>
    <m/>
    <m/>
    <m/>
    <m/>
    <m/>
    <m/>
    <m/>
    <m/>
    <m/>
    <m/>
    <m/>
    <m/>
    <m/>
    <m/>
    <d v="2024-04-26T00:00:00"/>
    <s v="SL76@tidalwaveautospa.com"/>
    <s v="Gary Bradley"/>
    <x v="4"/>
    <x v="0"/>
  </r>
  <r>
    <s v="Jason Montesano"/>
    <s v="EXP-10012829 "/>
    <n v="43.09"/>
    <d v="2024-04-12T00:00:00"/>
    <x v="0"/>
    <s v="Wash Maintenance"/>
    <s v="laundry detergant"/>
    <m/>
    <m/>
    <m/>
    <m/>
    <m/>
    <m/>
    <m/>
    <m/>
    <m/>
    <m/>
    <m/>
    <m/>
    <m/>
    <m/>
    <m/>
    <m/>
    <m/>
    <m/>
    <m/>
    <m/>
    <m/>
    <d v="2024-04-26T00:00:00"/>
    <s v="SL24@tidalwaveautospa.com"/>
    <s v="Gary Bradley"/>
    <x v="4"/>
    <x v="0"/>
  </r>
  <r>
    <s v="Jason Montesano"/>
    <s v="EXP-10012820 "/>
    <n v="96.57"/>
    <d v="2024-03-24T00:00:00"/>
    <x v="6"/>
    <s v="Small Tools"/>
    <s v="tools to mount guard rail"/>
    <m/>
    <m/>
    <m/>
    <m/>
    <m/>
    <m/>
    <m/>
    <m/>
    <m/>
    <m/>
    <m/>
    <m/>
    <m/>
    <m/>
    <m/>
    <m/>
    <m/>
    <m/>
    <m/>
    <m/>
    <m/>
    <d v="2024-04-26T00:00:00"/>
    <s v="SL24@tidalwaveautospa.com"/>
    <s v="Gary Bradley"/>
    <x v="4"/>
    <x v="0"/>
  </r>
  <r>
    <s v="Jason Montesano"/>
    <s v="EXP-10012820 "/>
    <n v="12.83"/>
    <d v="2024-04-05T00:00:00"/>
    <x v="6"/>
    <s v="Wash Maintenance"/>
    <s v="maintenance"/>
    <m/>
    <m/>
    <m/>
    <m/>
    <m/>
    <m/>
    <m/>
    <m/>
    <m/>
    <m/>
    <m/>
    <m/>
    <m/>
    <m/>
    <m/>
    <m/>
    <m/>
    <m/>
    <m/>
    <m/>
    <m/>
    <d v="2024-04-26T00:00:00"/>
    <s v="SL24@tidalwaveautospa.com"/>
    <s v="Gary Bradley"/>
    <x v="4"/>
    <x v="0"/>
  </r>
  <r>
    <s v="Jason Montesano"/>
    <s v="EXP-10012820 "/>
    <n v="74.45"/>
    <d v="2024-04-08T00:00:00"/>
    <x v="6"/>
    <s v="Wash Maintenance"/>
    <s v="cleaning supplies"/>
    <m/>
    <m/>
    <m/>
    <m/>
    <m/>
    <m/>
    <m/>
    <m/>
    <m/>
    <m/>
    <m/>
    <m/>
    <m/>
    <m/>
    <m/>
    <m/>
    <m/>
    <m/>
    <m/>
    <m/>
    <m/>
    <d v="2024-04-26T00:00:00"/>
    <s v="SL24@tidalwaveautospa.com"/>
    <s v="Gary Bradley"/>
    <x v="4"/>
    <x v="0"/>
  </r>
  <r>
    <s v="Jason Montesano"/>
    <s v="EXP-10012820 "/>
    <n v="12.02"/>
    <d v="2024-04-08T00:00:00"/>
    <x v="13"/>
    <s v="Office Supplies"/>
    <s v="keys"/>
    <m/>
    <m/>
    <m/>
    <m/>
    <m/>
    <m/>
    <m/>
    <m/>
    <m/>
    <m/>
    <m/>
    <m/>
    <m/>
    <m/>
    <m/>
    <m/>
    <m/>
    <m/>
    <m/>
    <m/>
    <m/>
    <d v="2024-04-26T00:00:00"/>
    <s v="SL24@tidalwaveautospa.com"/>
    <s v="Gary Bradley"/>
    <x v="4"/>
    <x v="0"/>
  </r>
  <r>
    <s v="Joel Regan"/>
    <s v="EXP-10012805 "/>
    <n v="18.93"/>
    <d v="2024-03-20T00:00:00"/>
    <x v="16"/>
    <s v="Parts"/>
    <s v="nipple plugs"/>
    <m/>
    <m/>
    <m/>
    <m/>
    <m/>
    <m/>
    <m/>
    <m/>
    <m/>
    <m/>
    <m/>
    <m/>
    <m/>
    <m/>
    <m/>
    <m/>
    <m/>
    <m/>
    <m/>
    <m/>
    <m/>
    <d v="2024-04-26T00:00:00"/>
    <s v="SL36@tidalwaveautospa.com"/>
    <s v="Gary Bradley"/>
    <x v="4"/>
    <x v="0"/>
  </r>
  <r>
    <s v="Joel Regan"/>
    <s v="EXP-10012805 "/>
    <n v="-18.93"/>
    <d v="2024-03-20T00:00:00"/>
    <x v="16"/>
    <s v="Parts"/>
    <s v="had to return wrong size nipple"/>
    <m/>
    <m/>
    <m/>
    <m/>
    <m/>
    <m/>
    <m/>
    <m/>
    <m/>
    <m/>
    <m/>
    <m/>
    <m/>
    <m/>
    <m/>
    <m/>
    <m/>
    <m/>
    <m/>
    <m/>
    <m/>
    <d v="2024-04-26T00:00:00"/>
    <s v="SL36@tidalwaveautospa.com"/>
    <s v="Gary Bradley"/>
    <x v="4"/>
    <x v="0"/>
  </r>
  <r>
    <s v="Joel Regan"/>
    <s v="EXP-10012805 "/>
    <n v="16.52"/>
    <d v="2024-03-20T00:00:00"/>
    <x v="16"/>
    <s v="Parts"/>
    <s v="nipple plugs right size"/>
    <m/>
    <m/>
    <m/>
    <m/>
    <m/>
    <m/>
    <m/>
    <m/>
    <m/>
    <m/>
    <m/>
    <m/>
    <m/>
    <m/>
    <m/>
    <m/>
    <m/>
    <m/>
    <m/>
    <m/>
    <m/>
    <d v="2024-04-26T00:00:00"/>
    <s v="SL36@tidalwaveautospa.com"/>
    <s v="Gary Bradley"/>
    <x v="4"/>
    <x v="0"/>
  </r>
  <r>
    <s v="Joel Regan"/>
    <s v="EXP-10012805 "/>
    <n v="192.68"/>
    <d v="2024-03-22T00:00:00"/>
    <x v="25"/>
    <s v="Safety Supplies"/>
    <s v="railing for dumpster pad"/>
    <m/>
    <m/>
    <m/>
    <m/>
    <m/>
    <m/>
    <m/>
    <m/>
    <m/>
    <m/>
    <m/>
    <m/>
    <m/>
    <m/>
    <m/>
    <m/>
    <m/>
    <m/>
    <m/>
    <m/>
    <m/>
    <d v="2024-04-26T00:00:00"/>
    <s v="SL36@tidalwaveautospa.com"/>
    <s v="Gary Bradley"/>
    <x v="4"/>
    <x v="0"/>
  </r>
  <r>
    <s v="Joel Regan"/>
    <s v="EXP-10012805 "/>
    <n v="215.28"/>
    <d v="2024-03-28T00:00:00"/>
    <x v="14"/>
    <s v="Equipment"/>
    <s v="fans"/>
    <m/>
    <m/>
    <m/>
    <m/>
    <m/>
    <m/>
    <m/>
    <m/>
    <m/>
    <m/>
    <m/>
    <m/>
    <m/>
    <m/>
    <m/>
    <m/>
    <m/>
    <m/>
    <m/>
    <m/>
    <m/>
    <d v="2024-04-26T00:00:00"/>
    <s v="SL36@tidalwaveautospa.com"/>
    <s v="Gary Bradley"/>
    <x v="4"/>
    <x v="0"/>
  </r>
  <r>
    <s v="Joel Regan"/>
    <s v="EXP-10012805 "/>
    <n v="92.19"/>
    <d v="2024-04-09T00:00:00"/>
    <x v="16"/>
    <s v="Wash Supplies"/>
    <s v="bug sponges"/>
    <m/>
    <m/>
    <m/>
    <m/>
    <m/>
    <m/>
    <m/>
    <m/>
    <m/>
    <m/>
    <m/>
    <m/>
    <m/>
    <m/>
    <m/>
    <m/>
    <m/>
    <m/>
    <m/>
    <m/>
    <m/>
    <d v="2024-04-26T00:00:00"/>
    <s v="SL36@tidalwaveautospa.com"/>
    <s v="Gary Bradley"/>
    <x v="4"/>
    <x v="0"/>
  </r>
  <r>
    <s v="Joel Regan"/>
    <s v="EXP-10012805 "/>
    <n v="15.24"/>
    <d v="2024-04-13T00:00:00"/>
    <x v="14"/>
    <s v="Office Supplies"/>
    <s v="toilet paper"/>
    <m/>
    <m/>
    <m/>
    <m/>
    <m/>
    <m/>
    <m/>
    <m/>
    <m/>
    <m/>
    <m/>
    <m/>
    <m/>
    <m/>
    <m/>
    <m/>
    <m/>
    <m/>
    <m/>
    <m/>
    <m/>
    <d v="2024-04-26T00:00:00"/>
    <s v="SL36@tidalwaveautospa.com"/>
    <s v="Gary Bradley"/>
    <x v="4"/>
    <x v="0"/>
  </r>
  <r>
    <s v="Joel Regan"/>
    <s v="EXP-10012805 "/>
    <n v="49.02"/>
    <d v="2024-04-16T00:00:00"/>
    <x v="11"/>
    <s v="Small Tools"/>
    <s v="foam guns"/>
    <m/>
    <m/>
    <m/>
    <m/>
    <m/>
    <m/>
    <m/>
    <m/>
    <m/>
    <m/>
    <m/>
    <m/>
    <m/>
    <m/>
    <m/>
    <m/>
    <m/>
    <m/>
    <m/>
    <m/>
    <m/>
    <d v="2024-04-26T00:00:00"/>
    <s v="SL36@tidalwaveautospa.com"/>
    <s v="Gary Bradley"/>
    <x v="4"/>
    <x v="0"/>
  </r>
  <r>
    <s v="Matthew Roberts"/>
    <s v="EXP-10011851 "/>
    <n v="44.43"/>
    <d v="2024-03-06T00:00:00"/>
    <x v="35"/>
    <s v="Small Tools"/>
    <s v="ratchet straps"/>
    <m/>
    <m/>
    <m/>
    <m/>
    <m/>
    <m/>
    <m/>
    <m/>
    <m/>
    <m/>
    <m/>
    <m/>
    <m/>
    <m/>
    <m/>
    <m/>
    <m/>
    <m/>
    <m/>
    <m/>
    <m/>
    <d v="2024-04-26T00:00:00"/>
    <s v="SL241@tidalwaveautospa.com"/>
    <s v="Joe Chavez"/>
    <x v="4"/>
    <x v="0"/>
  </r>
  <r>
    <s v="Matthew Roberts"/>
    <s v="EXP-10011851 "/>
    <n v="219.05"/>
    <d v="2024-03-07T00:00:00"/>
    <x v="6"/>
    <s v="Wash Maintenance"/>
    <s v="cleaning supplies, water meter pipe"/>
    <m/>
    <m/>
    <m/>
    <m/>
    <m/>
    <m/>
    <m/>
    <m/>
    <m/>
    <m/>
    <m/>
    <m/>
    <m/>
    <m/>
    <m/>
    <m/>
    <m/>
    <m/>
    <m/>
    <m/>
    <m/>
    <d v="2024-04-26T00:00:00"/>
    <s v="SL241@tidalwaveautospa.com"/>
    <s v="Joe Chavez"/>
    <x v="4"/>
    <x v="0"/>
  </r>
  <r>
    <s v="Matthew Roberts"/>
    <s v="EXP-10011851 "/>
    <n v="70.11"/>
    <d v="2024-03-09T00:00:00"/>
    <x v="0"/>
    <s v="Wash Maintenance"/>
    <s v="oil spill absorber, table, flex seal"/>
    <m/>
    <m/>
    <m/>
    <m/>
    <m/>
    <m/>
    <m/>
    <m/>
    <m/>
    <m/>
    <m/>
    <m/>
    <m/>
    <m/>
    <m/>
    <m/>
    <m/>
    <m/>
    <m/>
    <m/>
    <m/>
    <d v="2024-04-26T00:00:00"/>
    <s v="SL241@tidalwaveautospa.com"/>
    <s v="Joe Chavez"/>
    <x v="4"/>
    <x v="0"/>
  </r>
  <r>
    <s v="Matthew Roberts"/>
    <s v="EXP-10011851 "/>
    <n v="355.33"/>
    <d v="2024-03-20T00:00:00"/>
    <x v="0"/>
    <s v="Wash Maintenance"/>
    <s v="vinegar, dawn, water &amp; Gatorade"/>
    <m/>
    <m/>
    <m/>
    <m/>
    <m/>
    <m/>
    <m/>
    <m/>
    <m/>
    <m/>
    <m/>
    <m/>
    <m/>
    <m/>
    <m/>
    <m/>
    <m/>
    <m/>
    <m/>
    <m/>
    <m/>
    <d v="2024-04-26T00:00:00"/>
    <s v="SL241@tidalwaveautospa.com"/>
    <s v="Joe Chavez"/>
    <x v="4"/>
    <x v="0"/>
  </r>
  <r>
    <s v="Matthew Roberts"/>
    <s v="EXP-10011851 "/>
    <n v="38.72"/>
    <d v="2024-04-02T00:00:00"/>
    <x v="0"/>
    <s v="Office Supplies"/>
    <s v="bathroom &amp; coffee supplies"/>
    <m/>
    <m/>
    <m/>
    <m/>
    <m/>
    <m/>
    <m/>
    <m/>
    <m/>
    <m/>
    <m/>
    <m/>
    <m/>
    <m/>
    <m/>
    <m/>
    <m/>
    <m/>
    <m/>
    <m/>
    <m/>
    <d v="2024-04-26T00:00:00"/>
    <s v="SL241@tidalwaveautospa.com"/>
    <s v="Joe Chavez"/>
    <x v="4"/>
    <x v="0"/>
  </r>
  <r>
    <s v="Matthew Roberts"/>
    <s v="EXP-10011851 "/>
    <n v="79.42"/>
    <d v="2024-04-10T00:00:00"/>
    <x v="6"/>
    <s v="Wash Maintenance"/>
    <s v="cleaning supply"/>
    <m/>
    <m/>
    <m/>
    <m/>
    <m/>
    <m/>
    <m/>
    <m/>
    <m/>
    <m/>
    <m/>
    <m/>
    <m/>
    <m/>
    <m/>
    <m/>
    <m/>
    <m/>
    <m/>
    <m/>
    <m/>
    <d v="2024-04-26T00:00:00"/>
    <s v="SL241@tidalwaveautospa.com"/>
    <s v="Joe Chavez"/>
    <x v="4"/>
    <x v="0"/>
  </r>
  <r>
    <s v="Matthew Roberts"/>
    <s v="EXP-10011851 "/>
    <n v="48.2"/>
    <d v="2024-04-14T00:00:00"/>
    <x v="0"/>
    <s v="Office Supplies"/>
    <s v="keyboard XPT, sunscreen"/>
    <m/>
    <m/>
    <m/>
    <m/>
    <m/>
    <m/>
    <m/>
    <m/>
    <m/>
    <m/>
    <m/>
    <m/>
    <m/>
    <m/>
    <m/>
    <m/>
    <m/>
    <m/>
    <m/>
    <m/>
    <m/>
    <d v="2024-04-26T00:00:00"/>
    <s v="SL241@tidalwaveautospa.com"/>
    <s v="Joe Chavez"/>
    <x v="4"/>
    <x v="0"/>
  </r>
  <r>
    <s v="Matthew Roberts"/>
    <s v="EXP-10011851 "/>
    <n v="100.89"/>
    <d v="2024-04-15T00:00:00"/>
    <x v="0"/>
    <s v="Wash Maintenance"/>
    <s v="supplies"/>
    <m/>
    <m/>
    <m/>
    <m/>
    <m/>
    <m/>
    <m/>
    <m/>
    <m/>
    <m/>
    <m/>
    <m/>
    <m/>
    <m/>
    <m/>
    <m/>
    <m/>
    <m/>
    <m/>
    <m/>
    <m/>
    <d v="2024-04-26T00:00:00"/>
    <s v="SL241@tidalwaveautospa.com"/>
    <s v="Joe Chavez"/>
    <x v="4"/>
    <x v="0"/>
  </r>
  <r>
    <s v="Matthew Roberts"/>
    <s v="EXP-10011851 "/>
    <n v="40.340000000000003"/>
    <d v="2024-04-16T00:00:00"/>
    <x v="17"/>
    <s v="Landscaping"/>
    <s v="landscaping"/>
    <m/>
    <m/>
    <m/>
    <m/>
    <m/>
    <m/>
    <m/>
    <m/>
    <m/>
    <m/>
    <m/>
    <m/>
    <m/>
    <m/>
    <m/>
    <m/>
    <m/>
    <m/>
    <m/>
    <m/>
    <m/>
    <d v="2024-04-26T00:00:00"/>
    <s v="SL241@tidalwaveautospa.com"/>
    <s v="Joe Chavez"/>
    <x v="4"/>
    <x v="0"/>
  </r>
  <r>
    <s v="Samuel Schmidt"/>
    <s v="EXP-10012989 "/>
    <n v="94.43"/>
    <d v="2024-04-15T00:00:00"/>
    <x v="0"/>
    <s v="Wash Maintenance"/>
    <s v="poles, bushings &amp; garden hoe"/>
    <m/>
    <m/>
    <m/>
    <m/>
    <m/>
    <m/>
    <m/>
    <m/>
    <m/>
    <m/>
    <m/>
    <m/>
    <m/>
    <m/>
    <m/>
    <m/>
    <m/>
    <m/>
    <m/>
    <m/>
    <m/>
    <d v="2024-04-26T00:00:00"/>
    <s v="SL183@tidalwaveautospa.com"/>
    <s v="Joe Chavez"/>
    <x v="4"/>
    <x v="0"/>
  </r>
  <r>
    <s v="Samuel Schmidt"/>
    <s v="EXP-10012989 "/>
    <n v="18.89"/>
    <d v="2024-04-15T00:00:00"/>
    <x v="0"/>
    <s v="Snacks"/>
    <s v="water &amp; sports drinks"/>
    <m/>
    <m/>
    <m/>
    <m/>
    <m/>
    <m/>
    <m/>
    <m/>
    <m/>
    <m/>
    <m/>
    <m/>
    <m/>
    <m/>
    <m/>
    <m/>
    <m/>
    <m/>
    <m/>
    <m/>
    <m/>
    <d v="2024-04-26T00:00:00"/>
    <s v="SL183@tidalwaveautospa.com"/>
    <s v="Joe Chavez"/>
    <x v="4"/>
    <x v="0"/>
  </r>
  <r>
    <s v="Samuel Schmidt"/>
    <s v="EXP-10012989 "/>
    <n v="96.17"/>
    <d v="2024-04-18T00:00:00"/>
    <x v="0"/>
    <s v="Wash Maintenance"/>
    <s v="Garbage Bags"/>
    <m/>
    <m/>
    <m/>
    <m/>
    <m/>
    <m/>
    <m/>
    <m/>
    <m/>
    <m/>
    <m/>
    <m/>
    <m/>
    <m/>
    <m/>
    <m/>
    <m/>
    <m/>
    <m/>
    <m/>
    <m/>
    <d v="2024-04-26T00:00:00"/>
    <s v="SL183@tidalwaveautospa.com"/>
    <s v="Joe Chavez"/>
    <x v="4"/>
    <x v="0"/>
  </r>
  <r>
    <s v="Stephanie Huff"/>
    <s v="EXP-10012894 "/>
    <n v="48.34"/>
    <d v="2024-04-06T00:00:00"/>
    <x v="21"/>
    <s v="Employee Incentive - Meals"/>
    <s v="Employee meals"/>
    <m/>
    <m/>
    <m/>
    <m/>
    <m/>
    <m/>
    <m/>
    <m/>
    <m/>
    <m/>
    <m/>
    <m/>
    <m/>
    <m/>
    <m/>
    <m/>
    <m/>
    <m/>
    <m/>
    <m/>
    <m/>
    <d v="2024-04-26T00:00:00"/>
    <s v="stephanie.huff@twavelead.com"/>
    <s v="Bruce Maxwell"/>
    <x v="4"/>
    <x v="0"/>
  </r>
  <r>
    <s v="Stephanie Huff"/>
    <s v="EXP-10012894 "/>
    <n v="48.34"/>
    <d v="2024-04-08T00:00:00"/>
    <x v="21"/>
    <s v="Employee Incentive - Meals"/>
    <s v="Employee meals"/>
    <m/>
    <m/>
    <m/>
    <m/>
    <m/>
    <m/>
    <m/>
    <m/>
    <m/>
    <m/>
    <m/>
    <m/>
    <m/>
    <m/>
    <m/>
    <m/>
    <m/>
    <m/>
    <m/>
    <m/>
    <m/>
    <d v="2024-04-26T00:00:00"/>
    <s v="stephanie.huff@twavelead.com"/>
    <s v="Bruce Maxwell"/>
    <x v="4"/>
    <x v="0"/>
  </r>
  <r>
    <s v="Stephanie Huff"/>
    <s v="EXP-10012894 "/>
    <n v="16.11"/>
    <d v="2024-04-16T00:00:00"/>
    <x v="21"/>
    <s v="Office Supplies"/>
    <s v="Toilet paper for site"/>
    <m/>
    <m/>
    <m/>
    <m/>
    <m/>
    <m/>
    <m/>
    <m/>
    <m/>
    <m/>
    <m/>
    <m/>
    <m/>
    <m/>
    <m/>
    <m/>
    <m/>
    <m/>
    <m/>
    <m/>
    <m/>
    <d v="2024-04-26T00:00:00"/>
    <s v="stephanie.huff@twavelead.com"/>
    <s v="Bruce Maxwell"/>
    <x v="4"/>
    <x v="0"/>
  </r>
  <r>
    <s v="Draven Girdler"/>
    <s v="EXP-10012517 "/>
    <n v="50.03"/>
    <d v="2024-03-16T00:00:00"/>
    <x v="0"/>
    <s v="Wash Maintenance"/>
    <s v="Clenaing supplies"/>
    <m/>
    <m/>
    <m/>
    <m/>
    <m/>
    <m/>
    <m/>
    <m/>
    <m/>
    <m/>
    <m/>
    <m/>
    <m/>
    <m/>
    <m/>
    <m/>
    <m/>
    <m/>
    <m/>
    <m/>
    <m/>
    <d v="2024-04-26T00:00:00"/>
    <s v="ASL164@tidalwaveautospa.com"/>
    <s v="Lane Carr"/>
    <x v="4"/>
    <x v="0"/>
  </r>
  <r>
    <s v="Draven Girdler"/>
    <s v="EXP-10012517 "/>
    <n v="15"/>
    <d v="2024-03-30T00:00:00"/>
    <x v="2"/>
    <s v="Parts"/>
    <s v="Repairs for chemical board"/>
    <m/>
    <m/>
    <m/>
    <m/>
    <m/>
    <m/>
    <m/>
    <m/>
    <m/>
    <m/>
    <m/>
    <m/>
    <m/>
    <m/>
    <m/>
    <m/>
    <m/>
    <m/>
    <m/>
    <m/>
    <m/>
    <d v="2024-04-26T00:00:00"/>
    <s v="ASL164@tidalwaveautospa.com"/>
    <s v="Lane Carr"/>
    <x v="4"/>
    <x v="0"/>
  </r>
  <r>
    <s v="Draven Girdler"/>
    <s v="EXP-10012517 "/>
    <n v="12.7"/>
    <d v="2024-04-01T00:00:00"/>
    <x v="2"/>
    <s v="Wash Maintenance"/>
    <s v="Zip ties"/>
    <m/>
    <m/>
    <m/>
    <m/>
    <m/>
    <m/>
    <m/>
    <m/>
    <m/>
    <m/>
    <m/>
    <m/>
    <m/>
    <m/>
    <m/>
    <m/>
    <m/>
    <m/>
    <m/>
    <m/>
    <m/>
    <d v="2024-04-26T00:00:00"/>
    <s v="ASL164@tidalwaveautospa.com"/>
    <s v="Lane Carr"/>
    <x v="4"/>
    <x v="0"/>
  </r>
  <r>
    <s v="Draven Girdler"/>
    <s v="EXP-10012517 "/>
    <n v="21.16"/>
    <d v="2024-04-07T00:00:00"/>
    <x v="0"/>
    <s v="Wash Maintenance"/>
    <s v="Laundry detergent"/>
    <m/>
    <m/>
    <m/>
    <m/>
    <m/>
    <m/>
    <m/>
    <m/>
    <m/>
    <m/>
    <m/>
    <m/>
    <m/>
    <m/>
    <m/>
    <m/>
    <m/>
    <m/>
    <m/>
    <m/>
    <m/>
    <d v="2024-04-26T00:00:00"/>
    <s v="ASL164@tidalwaveautospa.com"/>
    <s v="Lane Carr"/>
    <x v="4"/>
    <x v="0"/>
  </r>
  <r>
    <s v="William Allen"/>
    <s v="EXP-10013007 "/>
    <n v="915.38"/>
    <d v="2024-03-26T00:00:00"/>
    <x v="21"/>
    <s v="Wash Maintenance"/>
    <s v="new carts / supplies"/>
    <m/>
    <m/>
    <m/>
    <m/>
    <m/>
    <m/>
    <m/>
    <m/>
    <m/>
    <m/>
    <m/>
    <m/>
    <m/>
    <m/>
    <m/>
    <m/>
    <m/>
    <m/>
    <m/>
    <m/>
    <m/>
    <d v="2024-04-26T00:00:00"/>
    <s v="SL140@tidalwaveautospa.com"/>
    <s v="Ricky Doyle"/>
    <x v="4"/>
    <x v="0"/>
  </r>
  <r>
    <s v="William Allen"/>
    <s v="EXP-10013007 "/>
    <n v="39.58"/>
    <d v="2024-04-10T00:00:00"/>
    <x v="16"/>
    <s v="Parts"/>
    <s v="grease gun parts"/>
    <m/>
    <m/>
    <m/>
    <m/>
    <m/>
    <m/>
    <m/>
    <m/>
    <m/>
    <m/>
    <m/>
    <m/>
    <m/>
    <m/>
    <m/>
    <m/>
    <m/>
    <m/>
    <m/>
    <m/>
    <m/>
    <d v="2024-04-26T00:00:00"/>
    <s v="SL140@tidalwaveautospa.com"/>
    <s v="Ricky Doyle"/>
    <x v="4"/>
    <x v="0"/>
  </r>
  <r>
    <s v="William Allen"/>
    <s v="EXP-10013007 "/>
    <n v="85.58"/>
    <d v="2024-04-10T00:00:00"/>
    <x v="6"/>
    <s v="Parts"/>
    <s v="grease / ball valve/ sawzall blades"/>
    <m/>
    <m/>
    <m/>
    <m/>
    <m/>
    <m/>
    <m/>
    <m/>
    <m/>
    <m/>
    <m/>
    <m/>
    <m/>
    <m/>
    <m/>
    <m/>
    <m/>
    <m/>
    <m/>
    <m/>
    <m/>
    <d v="2024-04-26T00:00:00"/>
    <s v="SL140@tidalwaveautospa.com"/>
    <s v="Ricky Doyle"/>
    <x v="4"/>
    <x v="0"/>
  </r>
  <r>
    <s v="Bruce Maxwell"/>
    <s v="EXP-10013009 "/>
    <n v="31.15"/>
    <d v="2024-04-01T00:00:00"/>
    <x v="10"/>
    <s v="Small Tools"/>
    <s v="Jumper canle"/>
    <m/>
    <m/>
    <m/>
    <m/>
    <m/>
    <m/>
    <m/>
    <m/>
    <m/>
    <m/>
    <m/>
    <m/>
    <m/>
    <m/>
    <m/>
    <m/>
    <m/>
    <m/>
    <m/>
    <m/>
    <m/>
    <d v="2024-04-26T00:00:00"/>
    <s v="bruce.maxwell@tidalwaveautospa.com"/>
    <s v="Timothy Fruge"/>
    <x v="4"/>
    <x v="0"/>
  </r>
  <r>
    <s v="Bruce Maxwell"/>
    <s v="EXP-10013009 "/>
    <n v="12"/>
    <d v="2024-04-02T00:00:00"/>
    <x v="6"/>
    <s v="Car Wash"/>
    <s v="Test wash"/>
    <m/>
    <m/>
    <m/>
    <m/>
    <m/>
    <m/>
    <m/>
    <m/>
    <m/>
    <m/>
    <m/>
    <m/>
    <m/>
    <m/>
    <m/>
    <m/>
    <m/>
    <m/>
    <m/>
    <m/>
    <m/>
    <d v="2024-04-26T00:00:00"/>
    <s v="bruce.maxwell@tidalwaveautospa.com"/>
    <s v="Timothy Fruge"/>
    <x v="4"/>
    <x v="0"/>
  </r>
  <r>
    <s v="Bruce Maxwell"/>
    <s v="EXP-10013009 "/>
    <n v="12"/>
    <d v="2024-04-03T00:00:00"/>
    <x v="6"/>
    <s v="Car Wash"/>
    <s v="Teat wash"/>
    <m/>
    <m/>
    <m/>
    <m/>
    <m/>
    <m/>
    <m/>
    <m/>
    <m/>
    <m/>
    <m/>
    <m/>
    <m/>
    <m/>
    <m/>
    <m/>
    <m/>
    <m/>
    <m/>
    <m/>
    <m/>
    <d v="2024-04-26T00:00:00"/>
    <s v="bruce.maxwell@tidalwaveautospa.com"/>
    <s v="Timothy Fruge"/>
    <x v="4"/>
    <x v="0"/>
  </r>
  <r>
    <s v="Christopher Waters"/>
    <s v="EXP-10012968 "/>
    <n v="892.58"/>
    <d v="2024-04-16T00:00:00"/>
    <x v="1"/>
    <s v="Parts"/>
    <s v="Parts for eye wash station"/>
    <m/>
    <m/>
    <m/>
    <m/>
    <m/>
    <m/>
    <m/>
    <m/>
    <m/>
    <m/>
    <m/>
    <m/>
    <m/>
    <m/>
    <m/>
    <m/>
    <m/>
    <m/>
    <m/>
    <m/>
    <m/>
    <d v="2024-04-26T00:00:00"/>
    <s v=""/>
    <s v=""/>
    <x v="4"/>
    <x v="0"/>
  </r>
  <r>
    <s v="Christopher Waters"/>
    <s v="EXP-10012968 "/>
    <n v="39.11"/>
    <d v="2024-04-16T00:00:00"/>
    <x v="0"/>
    <s v="Snacks"/>
    <s v="Water"/>
    <m/>
    <m/>
    <m/>
    <m/>
    <m/>
    <m/>
    <m/>
    <m/>
    <m/>
    <m/>
    <m/>
    <m/>
    <m/>
    <m/>
    <m/>
    <m/>
    <m/>
    <m/>
    <m/>
    <m/>
    <m/>
    <d v="2024-04-26T00:00:00"/>
    <s v=""/>
    <s v=""/>
    <x v="4"/>
    <x v="0"/>
  </r>
  <r>
    <s v="Christopher Waters"/>
    <s v="EXP-10010546 "/>
    <n v="32.75"/>
    <d v="2023-11-01T00:00:00"/>
    <x v="0"/>
    <s v="Fuel"/>
    <s v="Fuel"/>
    <m/>
    <m/>
    <m/>
    <m/>
    <m/>
    <m/>
    <m/>
    <m/>
    <m/>
    <m/>
    <m/>
    <m/>
    <m/>
    <m/>
    <m/>
    <m/>
    <m/>
    <m/>
    <m/>
    <m/>
    <m/>
    <d v="2024-04-26T00:00:00"/>
    <s v=""/>
    <s v=""/>
    <x v="4"/>
    <x v="0"/>
  </r>
  <r>
    <s v="Christopher Waters"/>
    <s v="EXP-10010546 "/>
    <n v="32.75"/>
    <d v="2023-11-01T00:00:00"/>
    <x v="0"/>
    <s v="Fuel"/>
    <s v="Fuel"/>
    <m/>
    <m/>
    <m/>
    <m/>
    <m/>
    <m/>
    <m/>
    <m/>
    <m/>
    <m/>
    <m/>
    <m/>
    <m/>
    <m/>
    <m/>
    <m/>
    <m/>
    <m/>
    <m/>
    <m/>
    <m/>
    <d v="2024-04-26T00:00:00"/>
    <s v=""/>
    <s v=""/>
    <x v="4"/>
    <x v="0"/>
  </r>
  <r>
    <s v="Christopher Waters"/>
    <s v="EXP-10010546 "/>
    <n v="25.68"/>
    <d v="2023-11-02T00:00:00"/>
    <x v="0"/>
    <s v="Wash Maintenance"/>
    <s v="cleaning supplies"/>
    <m/>
    <m/>
    <m/>
    <m/>
    <m/>
    <m/>
    <m/>
    <m/>
    <m/>
    <m/>
    <m/>
    <m/>
    <m/>
    <m/>
    <m/>
    <m/>
    <m/>
    <m/>
    <m/>
    <m/>
    <m/>
    <d v="2024-04-26T00:00:00"/>
    <s v=""/>
    <s v=""/>
    <x v="4"/>
    <x v="0"/>
  </r>
  <r>
    <s v="Christopher Waters"/>
    <s v="EXP-10010546 "/>
    <n v="63.38"/>
    <d v="2023-11-03T00:00:00"/>
    <x v="0"/>
    <s v="Wash Maintenance"/>
    <s v="grease, chlortab"/>
    <m/>
    <m/>
    <m/>
    <m/>
    <m/>
    <m/>
    <m/>
    <m/>
    <m/>
    <m/>
    <m/>
    <m/>
    <m/>
    <m/>
    <m/>
    <m/>
    <m/>
    <m/>
    <m/>
    <m/>
    <m/>
    <d v="2024-04-26T00:00:00"/>
    <s v=""/>
    <s v=""/>
    <x v="4"/>
    <x v="0"/>
  </r>
  <r>
    <s v="Christopher Waters"/>
    <s v="EXP-10010546 "/>
    <n v="95.65"/>
    <d v="2023-11-03T00:00:00"/>
    <x v="0"/>
    <s v="Wash Maintenance"/>
    <s v="chemicals"/>
    <m/>
    <m/>
    <m/>
    <m/>
    <m/>
    <m/>
    <m/>
    <m/>
    <m/>
    <m/>
    <m/>
    <m/>
    <m/>
    <m/>
    <m/>
    <m/>
    <m/>
    <m/>
    <m/>
    <m/>
    <m/>
    <d v="2024-04-26T00:00:00"/>
    <s v=""/>
    <s v=""/>
    <x v="4"/>
    <x v="0"/>
  </r>
  <r>
    <s v="Christopher Waters"/>
    <s v="EXP-10010546 "/>
    <n v="-348.79"/>
    <d v="2023-11-14T00:00:00"/>
    <x v="11"/>
    <s v="Wash Supplies"/>
    <s v="Refund"/>
    <m/>
    <m/>
    <m/>
    <m/>
    <m/>
    <m/>
    <m/>
    <m/>
    <m/>
    <m/>
    <m/>
    <m/>
    <m/>
    <m/>
    <m/>
    <m/>
    <m/>
    <m/>
    <m/>
    <m/>
    <m/>
    <d v="2024-04-26T00:00:00"/>
    <s v=""/>
    <s v=""/>
    <x v="4"/>
    <x v="0"/>
  </r>
  <r>
    <s v="Christopher Waters"/>
    <s v="EXP-10010546 "/>
    <n v="190.21"/>
    <d v="2023-11-21T00:00:00"/>
    <x v="0"/>
    <s v="Wash Maintenance"/>
    <s v="salt"/>
    <m/>
    <m/>
    <m/>
    <m/>
    <m/>
    <m/>
    <m/>
    <m/>
    <m/>
    <m/>
    <m/>
    <m/>
    <m/>
    <m/>
    <m/>
    <m/>
    <m/>
    <m/>
    <m/>
    <m/>
    <m/>
    <d v="2024-04-26T00:00:00"/>
    <s v=""/>
    <s v=""/>
    <x v="4"/>
    <x v="0"/>
  </r>
  <r>
    <s v="Christopher Waters"/>
    <s v="EXP-10010546 "/>
    <n v="70.97"/>
    <d v="2023-11-25T00:00:00"/>
    <x v="0"/>
    <s v="Wash Maintenance"/>
    <s v="cleaning supplies"/>
    <m/>
    <m/>
    <m/>
    <m/>
    <m/>
    <m/>
    <m/>
    <m/>
    <m/>
    <m/>
    <m/>
    <m/>
    <m/>
    <m/>
    <m/>
    <m/>
    <m/>
    <m/>
    <m/>
    <m/>
    <m/>
    <d v="2024-04-26T00:00:00"/>
    <s v=""/>
    <s v=""/>
    <x v="4"/>
    <x v="0"/>
  </r>
  <r>
    <s v="Christopher Waters"/>
    <s v="EXP-10010546 "/>
    <n v="47.96"/>
    <d v="2023-11-25T00:00:00"/>
    <x v="0"/>
    <s v="Fuel"/>
    <s v="Propane"/>
    <m/>
    <m/>
    <m/>
    <m/>
    <m/>
    <m/>
    <m/>
    <m/>
    <m/>
    <m/>
    <m/>
    <m/>
    <m/>
    <m/>
    <m/>
    <m/>
    <m/>
    <m/>
    <m/>
    <m/>
    <m/>
    <d v="2024-04-26T00:00:00"/>
    <s v=""/>
    <s v=""/>
    <x v="4"/>
    <x v="0"/>
  </r>
  <r>
    <s v="Christopher Waters"/>
    <s v="EXP-10010546 "/>
    <n v="29.53"/>
    <d v="2023-11-29T00:00:00"/>
    <x v="0"/>
    <s v="Plumbing Expense"/>
    <s v="plumbing pipes"/>
    <m/>
    <m/>
    <m/>
    <m/>
    <m/>
    <m/>
    <m/>
    <m/>
    <m/>
    <m/>
    <m/>
    <m/>
    <m/>
    <m/>
    <m/>
    <m/>
    <m/>
    <m/>
    <m/>
    <m/>
    <m/>
    <d v="2024-04-26T00:00:00"/>
    <s v=""/>
    <s v=""/>
    <x v="4"/>
    <x v="0"/>
  </r>
  <r>
    <s v="Christopher Waters"/>
    <s v="EXP-10010546 "/>
    <n v="43.57"/>
    <d v="2023-11-30T00:00:00"/>
    <x v="0"/>
    <s v="Office Supplies"/>
    <s v="Ink"/>
    <m/>
    <m/>
    <m/>
    <m/>
    <m/>
    <m/>
    <m/>
    <m/>
    <m/>
    <m/>
    <m/>
    <m/>
    <m/>
    <m/>
    <m/>
    <m/>
    <m/>
    <m/>
    <m/>
    <m/>
    <m/>
    <d v="2024-04-26T00:00:00"/>
    <s v=""/>
    <s v=""/>
    <x v="4"/>
    <x v="0"/>
  </r>
  <r>
    <s v="Christopher Waters"/>
    <s v="EXP-10010546 "/>
    <n v="25.03"/>
    <d v="2023-11-30T00:00:00"/>
    <x v="0"/>
    <s v="Wash Maintenance"/>
    <s v="scour pads"/>
    <m/>
    <m/>
    <m/>
    <m/>
    <m/>
    <m/>
    <m/>
    <m/>
    <m/>
    <m/>
    <m/>
    <m/>
    <m/>
    <m/>
    <m/>
    <m/>
    <m/>
    <m/>
    <m/>
    <m/>
    <m/>
    <d v="2024-04-26T00:00:00"/>
    <s v=""/>
    <s v=""/>
    <x v="4"/>
    <x v="0"/>
  </r>
  <r>
    <s v="Jonathan Richardson"/>
    <s v="EXP-10013002 "/>
    <n v="113.69"/>
    <d v="2024-02-01T00:00:00"/>
    <x v="0"/>
    <s v="Wash Maintenance"/>
    <s v="supplies"/>
    <m/>
    <m/>
    <m/>
    <m/>
    <m/>
    <m/>
    <m/>
    <m/>
    <m/>
    <m/>
    <m/>
    <m/>
    <m/>
    <m/>
    <m/>
    <m/>
    <m/>
    <m/>
    <m/>
    <m/>
    <m/>
    <d v="2024-04-26T00:00:00"/>
    <s v="SL2@tidalwaveautospa.com"/>
    <s v="Kyle Rovansek"/>
    <x v="4"/>
    <x v="0"/>
  </r>
  <r>
    <s v="Jonathan Richardson"/>
    <s v="EXP-10012998 "/>
    <n v="42.39"/>
    <d v="2024-03-04T00:00:00"/>
    <x v="0"/>
    <s v="Wash Maintenance"/>
    <s v="degreaser, thread tape"/>
    <m/>
    <m/>
    <m/>
    <m/>
    <m/>
    <m/>
    <m/>
    <m/>
    <m/>
    <m/>
    <m/>
    <m/>
    <m/>
    <m/>
    <m/>
    <m/>
    <m/>
    <m/>
    <m/>
    <m/>
    <m/>
    <d v="2024-04-26T00:00:00"/>
    <s v="SL2@tidalwaveautospa.com"/>
    <s v="Kyle Rovansek"/>
    <x v="4"/>
    <x v="0"/>
  </r>
  <r>
    <s v="Jonathan Richardson"/>
    <s v="EXP-10012998 "/>
    <n v="129.44"/>
    <d v="2024-03-05T00:00:00"/>
    <x v="1"/>
    <s v="Wash Maintenance"/>
    <s v="maintenance"/>
    <m/>
    <m/>
    <m/>
    <m/>
    <m/>
    <m/>
    <m/>
    <m/>
    <m/>
    <m/>
    <m/>
    <m/>
    <m/>
    <m/>
    <m/>
    <m/>
    <m/>
    <m/>
    <m/>
    <m/>
    <m/>
    <d v="2024-04-26T00:00:00"/>
    <s v="SL2@tidalwaveautospa.com"/>
    <s v="Kyle Rovansek"/>
    <x v="4"/>
    <x v="0"/>
  </r>
  <r>
    <s v="Jonathan Richardson"/>
    <s v="EXP-10012998 "/>
    <n v="6.48"/>
    <d v="2024-03-07T00:00:00"/>
    <x v="0"/>
    <s v="Wash Maintenance"/>
    <s v="wash supplies"/>
    <m/>
    <m/>
    <m/>
    <m/>
    <m/>
    <m/>
    <m/>
    <m/>
    <m/>
    <m/>
    <m/>
    <m/>
    <m/>
    <m/>
    <m/>
    <m/>
    <m/>
    <m/>
    <m/>
    <m/>
    <m/>
    <d v="2024-04-26T00:00:00"/>
    <s v="SL2@tidalwaveautospa.com"/>
    <s v="Kyle Rovansek"/>
    <x v="4"/>
    <x v="0"/>
  </r>
  <r>
    <s v="Jonathan Richardson"/>
    <s v="EXP-10012998 "/>
    <n v="28.81"/>
    <d v="2024-03-09T00:00:00"/>
    <x v="0"/>
    <s v="Wash Maintenance"/>
    <s v="cleaning supplies"/>
    <m/>
    <m/>
    <m/>
    <m/>
    <m/>
    <m/>
    <m/>
    <m/>
    <m/>
    <m/>
    <m/>
    <m/>
    <m/>
    <m/>
    <m/>
    <m/>
    <m/>
    <m/>
    <m/>
    <m/>
    <m/>
    <d v="2024-04-26T00:00:00"/>
    <s v="SL2@tidalwaveautospa.com"/>
    <s v="Kyle Rovansek"/>
    <x v="4"/>
    <x v="0"/>
  </r>
  <r>
    <s v="Jonathan Richardson"/>
    <s v="EXP-10012998 "/>
    <n v="9.99"/>
    <d v="2024-03-11T00:00:00"/>
    <x v="39"/>
    <s v="Car Wash"/>
    <s v="membership"/>
    <m/>
    <m/>
    <m/>
    <m/>
    <m/>
    <m/>
    <m/>
    <m/>
    <m/>
    <m/>
    <m/>
    <m/>
    <m/>
    <m/>
    <m/>
    <m/>
    <m/>
    <m/>
    <m/>
    <m/>
    <m/>
    <d v="2024-04-26T00:00:00"/>
    <s v="SL2@tidalwaveautospa.com"/>
    <s v="Kyle Rovansek"/>
    <x v="4"/>
    <x v="0"/>
  </r>
  <r>
    <s v="Jonathan Richardson"/>
    <s v="EXP-10012998 "/>
    <n v="-32.340000000000003"/>
    <d v="2024-03-11T00:00:00"/>
    <x v="0"/>
    <s v="Wash Maintenance"/>
    <s v="refunded"/>
    <m/>
    <m/>
    <m/>
    <m/>
    <m/>
    <m/>
    <m/>
    <m/>
    <m/>
    <m/>
    <m/>
    <m/>
    <m/>
    <m/>
    <m/>
    <m/>
    <m/>
    <m/>
    <m/>
    <m/>
    <m/>
    <d v="2024-04-26T00:00:00"/>
    <s v="SL2@tidalwaveautospa.com"/>
    <s v="Kyle Rovansek"/>
    <x v="4"/>
    <x v="0"/>
  </r>
  <r>
    <s v="Jonathan Richardson"/>
    <s v="EXP-10012998 "/>
    <n v="41.61"/>
    <d v="2024-03-13T00:00:00"/>
    <x v="0"/>
    <s v="Wash Maintenance"/>
    <s v="dawn"/>
    <m/>
    <m/>
    <m/>
    <m/>
    <m/>
    <m/>
    <m/>
    <m/>
    <m/>
    <m/>
    <m/>
    <m/>
    <m/>
    <m/>
    <m/>
    <m/>
    <m/>
    <m/>
    <m/>
    <m/>
    <m/>
    <d v="2024-04-26T00:00:00"/>
    <s v="SL2@tidalwaveautospa.com"/>
    <s v="Kyle Rovansek"/>
    <x v="4"/>
    <x v="0"/>
  </r>
  <r>
    <s v="Jonathan Richardson"/>
    <s v="EXP-10012998 "/>
    <n v="8.3000000000000007"/>
    <d v="2024-03-14T00:00:00"/>
    <x v="0"/>
    <s v="Snacks"/>
    <s v="water"/>
    <m/>
    <m/>
    <m/>
    <m/>
    <m/>
    <m/>
    <m/>
    <m/>
    <m/>
    <m/>
    <m/>
    <m/>
    <m/>
    <m/>
    <m/>
    <m/>
    <m/>
    <m/>
    <m/>
    <m/>
    <m/>
    <d v="2024-04-26T00:00:00"/>
    <s v="SL2@tidalwaveautospa.com"/>
    <s v="Kyle Rovansek"/>
    <x v="4"/>
    <x v="0"/>
  </r>
  <r>
    <s v="Jonathan Richardson"/>
    <s v="EXP-10012998 "/>
    <n v="32.65"/>
    <d v="2024-03-15T00:00:00"/>
    <x v="1"/>
    <s v="Parts"/>
    <s v="repairs"/>
    <m/>
    <m/>
    <m/>
    <m/>
    <m/>
    <m/>
    <m/>
    <m/>
    <m/>
    <m/>
    <m/>
    <m/>
    <m/>
    <m/>
    <m/>
    <m/>
    <m/>
    <m/>
    <m/>
    <m/>
    <m/>
    <d v="2024-04-26T00:00:00"/>
    <s v="SL2@tidalwaveautospa.com"/>
    <s v="Kyle Rovansek"/>
    <x v="4"/>
    <x v="0"/>
  </r>
  <r>
    <s v="Jonathan Richardson"/>
    <s v="EXP-10012998 "/>
    <n v="14.04"/>
    <d v="2024-03-18T00:00:00"/>
    <x v="0"/>
    <s v="Wash Maintenance"/>
    <s v="detergent"/>
    <m/>
    <m/>
    <m/>
    <m/>
    <m/>
    <m/>
    <m/>
    <m/>
    <m/>
    <m/>
    <m/>
    <m/>
    <m/>
    <m/>
    <m/>
    <m/>
    <m/>
    <m/>
    <m/>
    <m/>
    <m/>
    <d v="2024-04-26T00:00:00"/>
    <s v="SL2@tidalwaveautospa.com"/>
    <s v="Kyle Rovansek"/>
    <x v="4"/>
    <x v="0"/>
  </r>
  <r>
    <s v="Jonathan Richardson"/>
    <s v="EXP-10012998 "/>
    <n v="146.08000000000001"/>
    <d v="2024-03-22T00:00:00"/>
    <x v="0"/>
    <s v="Wash Maintenance"/>
    <s v="cleaning supplies"/>
    <m/>
    <m/>
    <m/>
    <m/>
    <m/>
    <m/>
    <m/>
    <m/>
    <m/>
    <m/>
    <m/>
    <m/>
    <m/>
    <m/>
    <m/>
    <m/>
    <m/>
    <m/>
    <m/>
    <m/>
    <m/>
    <d v="2024-04-26T00:00:00"/>
    <s v="SL2@tidalwaveautospa.com"/>
    <s v="Kyle Rovansek"/>
    <x v="4"/>
    <x v="0"/>
  </r>
  <r>
    <s v="Jonathan Richardson"/>
    <s v="EXP-10012998 "/>
    <n v="111.97"/>
    <d v="2024-03-22T00:00:00"/>
    <x v="0"/>
    <s v="Wash Maintenance"/>
    <s v="cleaning supplies"/>
    <m/>
    <m/>
    <m/>
    <m/>
    <m/>
    <m/>
    <m/>
    <m/>
    <m/>
    <m/>
    <m/>
    <m/>
    <m/>
    <m/>
    <m/>
    <m/>
    <m/>
    <m/>
    <m/>
    <m/>
    <m/>
    <d v="2024-04-26T00:00:00"/>
    <s v="SL2@tidalwaveautospa.com"/>
    <s v="Kyle Rovansek"/>
    <x v="4"/>
    <x v="0"/>
  </r>
  <r>
    <s v="Jonathan Richardson"/>
    <s v="EXP-10012998 "/>
    <n v="161.97999999999999"/>
    <d v="2024-03-25T00:00:00"/>
    <x v="1"/>
    <s v="Wash Maintenance"/>
    <s v="hyd 10g oil"/>
    <m/>
    <m/>
    <m/>
    <m/>
    <m/>
    <m/>
    <m/>
    <m/>
    <m/>
    <m/>
    <m/>
    <m/>
    <m/>
    <m/>
    <m/>
    <m/>
    <m/>
    <m/>
    <m/>
    <m/>
    <m/>
    <d v="2024-04-26T00:00:00"/>
    <s v="SL2@tidalwaveautospa.com"/>
    <s v="Kyle Rovansek"/>
    <x v="4"/>
    <x v="0"/>
  </r>
  <r>
    <s v="Jonathan Richardson"/>
    <s v="EXP-10012998 "/>
    <n v="24.43"/>
    <d v="2024-03-27T00:00:00"/>
    <x v="1"/>
    <s v="Parts"/>
    <s v="repairs"/>
    <m/>
    <m/>
    <m/>
    <m/>
    <m/>
    <m/>
    <m/>
    <m/>
    <m/>
    <m/>
    <m/>
    <m/>
    <m/>
    <m/>
    <m/>
    <m/>
    <m/>
    <m/>
    <m/>
    <m/>
    <m/>
    <d v="2024-04-26T00:00:00"/>
    <s v="SL2@tidalwaveautospa.com"/>
    <s v="Kyle Rovansek"/>
    <x v="4"/>
    <x v="0"/>
  </r>
  <r>
    <s v="Raymond Myers (Terminated)"/>
    <s v="EXP-10012974 "/>
    <n v="85.71"/>
    <d v="2024-03-12T00:00:00"/>
    <x v="0"/>
    <s v="Wash Maintenance"/>
    <s v="Vinegar/dawn/h20"/>
    <m/>
    <m/>
    <m/>
    <m/>
    <m/>
    <m/>
    <m/>
    <m/>
    <m/>
    <m/>
    <m/>
    <m/>
    <m/>
    <m/>
    <m/>
    <m/>
    <m/>
    <m/>
    <m/>
    <m/>
    <m/>
    <d v="2024-04-26T00:00:00"/>
    <s v=""/>
    <s v=""/>
    <x v="4"/>
    <x v="0"/>
  </r>
  <r>
    <s v="Raymond Myers (Terminated)"/>
    <s v="EXP-10012974 "/>
    <n v="189"/>
    <d v="2024-03-13T00:00:00"/>
    <x v="39"/>
    <s v="Annual Inspection"/>
    <s v="Annual Fire Protection Service"/>
    <m/>
    <m/>
    <m/>
    <m/>
    <m/>
    <m/>
    <m/>
    <m/>
    <m/>
    <m/>
    <m/>
    <m/>
    <m/>
    <m/>
    <m/>
    <m/>
    <m/>
    <m/>
    <m/>
    <m/>
    <m/>
    <d v="2024-04-26T00:00:00"/>
    <s v=""/>
    <s v=""/>
    <x v="4"/>
    <x v="0"/>
  </r>
  <r>
    <s v="Raymond Myers (Terminated)"/>
    <s v="EXP-10012974 "/>
    <n v="1.34"/>
    <d v="2024-03-26T00:00:00"/>
    <x v="0"/>
    <s v="Wash Maintenance"/>
    <s v="Plastic fuel funnel"/>
    <m/>
    <m/>
    <m/>
    <m/>
    <m/>
    <m/>
    <m/>
    <m/>
    <m/>
    <m/>
    <m/>
    <m/>
    <m/>
    <m/>
    <m/>
    <m/>
    <m/>
    <m/>
    <m/>
    <m/>
    <m/>
    <d v="2024-04-26T00:00:00"/>
    <s v=""/>
    <s v=""/>
    <x v="4"/>
    <x v="0"/>
  </r>
  <r>
    <s v="Raymond Myers (Terminated)"/>
    <s v="EXP-10012974 "/>
    <n v="1.22"/>
    <d v="2024-03-28T00:00:00"/>
    <x v="0"/>
    <s v="Parts"/>
    <s v="Metal fasteners"/>
    <m/>
    <m/>
    <m/>
    <m/>
    <m/>
    <m/>
    <m/>
    <m/>
    <m/>
    <m/>
    <m/>
    <m/>
    <m/>
    <m/>
    <m/>
    <m/>
    <m/>
    <m/>
    <m/>
    <m/>
    <m/>
    <d v="2024-04-26T00:00:00"/>
    <s v=""/>
    <s v=""/>
    <x v="4"/>
    <x v="0"/>
  </r>
  <r>
    <s v="Richard Porter"/>
    <s v="EXP-10012929 "/>
    <n v="69.989999999999995"/>
    <d v="2024-03-28T00:00:00"/>
    <x v="23"/>
    <s v="Dues &amp; Subscriptions"/>
    <s v="microsoft office subscription"/>
    <m/>
    <m/>
    <m/>
    <m/>
    <m/>
    <m/>
    <m/>
    <m/>
    <m/>
    <m/>
    <m/>
    <m/>
    <m/>
    <m/>
    <m/>
    <m/>
    <m/>
    <m/>
    <m/>
    <m/>
    <m/>
    <d v="2024-04-26T00:00:00"/>
    <s v="SL44@tidalwaveautospa.com"/>
    <s v="Gary Bradley"/>
    <x v="4"/>
    <x v="0"/>
  </r>
  <r>
    <s v="Richard Porter"/>
    <s v="EXP-10012929 "/>
    <n v="54.52"/>
    <d v="2024-04-03T00:00:00"/>
    <x v="0"/>
    <s v="Wash Maintenance"/>
    <s v="detergent, vinegar, water"/>
    <m/>
    <m/>
    <m/>
    <m/>
    <m/>
    <m/>
    <m/>
    <m/>
    <m/>
    <m/>
    <m/>
    <m/>
    <m/>
    <m/>
    <m/>
    <m/>
    <m/>
    <m/>
    <m/>
    <m/>
    <m/>
    <d v="2024-04-26T00:00:00"/>
    <s v="SL44@tidalwaveautospa.com"/>
    <s v="Gary Bradley"/>
    <x v="4"/>
    <x v="0"/>
  </r>
  <r>
    <s v="Richard Porter"/>
    <s v="EXP-10012929 "/>
    <n v="120.39"/>
    <d v="2024-04-06T00:00:00"/>
    <x v="1"/>
    <s v="Plumbing Expense"/>
    <s v="plumbing for vacs"/>
    <m/>
    <m/>
    <m/>
    <m/>
    <m/>
    <m/>
    <m/>
    <m/>
    <m/>
    <m/>
    <m/>
    <m/>
    <m/>
    <m/>
    <m/>
    <m/>
    <m/>
    <m/>
    <m/>
    <m/>
    <m/>
    <d v="2024-04-26T00:00:00"/>
    <s v="SL44@tidalwaveautospa.com"/>
    <s v="Gary Bradley"/>
    <x v="4"/>
    <x v="0"/>
  </r>
  <r>
    <s v="Davy Cox"/>
    <s v="EXP-10012723 "/>
    <n v="25.33"/>
    <d v="2024-03-27T00:00:00"/>
    <x v="9"/>
    <s v="Snacks"/>
    <s v="water"/>
    <m/>
    <m/>
    <m/>
    <m/>
    <m/>
    <m/>
    <m/>
    <m/>
    <m/>
    <m/>
    <m/>
    <m/>
    <m/>
    <m/>
    <m/>
    <m/>
    <m/>
    <m/>
    <m/>
    <m/>
    <m/>
    <d v="2024-04-26T00:00:00"/>
    <s v="SL4@tidalwaveautospa.com"/>
    <s v="Andrew Strevel"/>
    <x v="4"/>
    <x v="0"/>
  </r>
  <r>
    <s v="Davy Cox"/>
    <s v="EXP-10012723 "/>
    <n v="11.11"/>
    <d v="2024-04-04T00:00:00"/>
    <x v="9"/>
    <s v="Snacks"/>
    <s v="water"/>
    <m/>
    <m/>
    <m/>
    <m/>
    <m/>
    <m/>
    <m/>
    <m/>
    <m/>
    <m/>
    <m/>
    <m/>
    <m/>
    <m/>
    <m/>
    <m/>
    <m/>
    <m/>
    <m/>
    <m/>
    <m/>
    <d v="2024-04-26T00:00:00"/>
    <s v="SL4@tidalwaveautospa.com"/>
    <s v="Andrew Strevel"/>
    <x v="4"/>
    <x v="0"/>
  </r>
  <r>
    <s v="Davy Cox"/>
    <s v="EXP-10012723 "/>
    <n v="79.319999999999993"/>
    <d v="2024-04-05T00:00:00"/>
    <x v="11"/>
    <s v="Wash Maintenance"/>
    <s v="dawn and former for windows"/>
    <m/>
    <m/>
    <m/>
    <m/>
    <m/>
    <m/>
    <m/>
    <m/>
    <m/>
    <m/>
    <m/>
    <m/>
    <m/>
    <m/>
    <m/>
    <m/>
    <m/>
    <m/>
    <m/>
    <m/>
    <m/>
    <d v="2024-04-26T00:00:00"/>
    <s v="SL4@tidalwaveautospa.com"/>
    <s v="Andrew Strevel"/>
    <x v="4"/>
    <x v="0"/>
  </r>
  <r>
    <s v="Davy Cox"/>
    <s v="EXP-10012723 "/>
    <n v="289.69"/>
    <d v="2024-04-11T00:00:00"/>
    <x v="1"/>
    <s v="Parts"/>
    <s v="parts and tools for repairs"/>
    <m/>
    <m/>
    <m/>
    <m/>
    <m/>
    <m/>
    <m/>
    <m/>
    <m/>
    <m/>
    <m/>
    <m/>
    <m/>
    <m/>
    <m/>
    <m/>
    <m/>
    <m/>
    <m/>
    <m/>
    <m/>
    <d v="2024-04-26T00:00:00"/>
    <s v="SL4@tidalwaveautospa.com"/>
    <s v="Andrew Strevel"/>
    <x v="4"/>
    <x v="0"/>
  </r>
  <r>
    <s v="Lindsay Schultz"/>
    <s v="EXP-10012632 "/>
    <n v="67.599999999999994"/>
    <d v="2024-04-08T00:00:00"/>
    <x v="10"/>
    <s v="Office Supplies"/>
    <s v="trash bags. water."/>
    <m/>
    <m/>
    <m/>
    <m/>
    <m/>
    <m/>
    <m/>
    <m/>
    <m/>
    <m/>
    <m/>
    <m/>
    <m/>
    <m/>
    <m/>
    <m/>
    <m/>
    <m/>
    <m/>
    <m/>
    <m/>
    <d v="2024-04-30T00:00:00"/>
    <s v="SL198@tidalwaveautospa.com"/>
    <s v="Joe Chavez"/>
    <x v="4"/>
    <x v="0"/>
  </r>
  <r>
    <s v="Lindsay Schultz"/>
    <s v="EXP-10012632 "/>
    <n v="122.36"/>
    <d v="2024-04-10T00:00:00"/>
    <x v="0"/>
    <s v="Wash Maintenance"/>
    <s v="buckets and salt"/>
    <m/>
    <m/>
    <m/>
    <m/>
    <m/>
    <m/>
    <m/>
    <m/>
    <m/>
    <m/>
    <m/>
    <m/>
    <m/>
    <m/>
    <m/>
    <m/>
    <m/>
    <m/>
    <m/>
    <m/>
    <m/>
    <d v="2024-04-30T00:00:00"/>
    <s v="SL198@tidalwaveautospa.com"/>
    <s v="Joe Chavez"/>
    <x v="4"/>
    <x v="0"/>
  </r>
  <r>
    <s v="Joshua Smith"/>
    <s v="EXP-10013024 "/>
    <n v="-2758.38"/>
    <d v="2024-04-16T00:00:00"/>
    <x v="25"/>
    <s v="Wash Maintenance"/>
    <s v="refund where they changed me to much money"/>
    <m/>
    <m/>
    <m/>
    <m/>
    <m/>
    <m/>
    <m/>
    <m/>
    <m/>
    <m/>
    <m/>
    <m/>
    <m/>
    <m/>
    <m/>
    <m/>
    <m/>
    <m/>
    <m/>
    <m/>
    <m/>
    <d v="2024-04-30T00:00:00"/>
    <s v="SL100@tidalwaveautospa.com"/>
    <s v="Joe Chavez"/>
    <x v="4"/>
    <x v="0"/>
  </r>
  <r>
    <s v="Joshua Smith"/>
    <s v="EXP-10013024 "/>
    <n v="17.940000000000001"/>
    <d v="2024-04-16T00:00:00"/>
    <x v="10"/>
    <s v="Office Supplies"/>
    <s v="water cups"/>
    <m/>
    <m/>
    <m/>
    <m/>
    <m/>
    <m/>
    <m/>
    <m/>
    <m/>
    <m/>
    <m/>
    <m/>
    <m/>
    <m/>
    <m/>
    <m/>
    <m/>
    <m/>
    <m/>
    <m/>
    <m/>
    <d v="2024-04-30T00:00:00"/>
    <s v="SL100@tidalwaveautospa.com"/>
    <s v="Joe Chavez"/>
    <x v="4"/>
    <x v="0"/>
  </r>
  <r>
    <s v="Kyle Robertson"/>
    <s v="EXP-10012991 "/>
    <n v="42.79"/>
    <d v="2024-03-22T00:00:00"/>
    <x v="0"/>
    <s v="Office Supplies"/>
    <s v="Xpt paper"/>
    <m/>
    <m/>
    <m/>
    <m/>
    <m/>
    <m/>
    <m/>
    <m/>
    <m/>
    <m/>
    <m/>
    <m/>
    <m/>
    <m/>
    <m/>
    <m/>
    <m/>
    <m/>
    <m/>
    <m/>
    <m/>
    <d v="2024-04-30T00:00:00"/>
    <s v="SL31@tidalwaveautospa.com"/>
    <s v="Gary Bradley"/>
    <x v="4"/>
    <x v="0"/>
  </r>
  <r>
    <s v="Kyle Robertson"/>
    <s v="EXP-10012991 "/>
    <n v="26.14"/>
    <d v="2024-03-22T00:00:00"/>
    <x v="0"/>
    <s v="Wash Maintenance"/>
    <s v="Anti freeze"/>
    <m/>
    <m/>
    <m/>
    <m/>
    <m/>
    <m/>
    <m/>
    <m/>
    <m/>
    <m/>
    <m/>
    <m/>
    <m/>
    <m/>
    <m/>
    <m/>
    <m/>
    <m/>
    <m/>
    <m/>
    <m/>
    <d v="2024-04-30T00:00:00"/>
    <s v="SL31@tidalwaveautospa.com"/>
    <s v="Gary Bradley"/>
    <x v="4"/>
    <x v="0"/>
  </r>
  <r>
    <s v="Kyle Robertson"/>
    <s v="EXP-10012991 "/>
    <n v="173.2"/>
    <d v="2024-03-27T00:00:00"/>
    <x v="0"/>
    <s v="Wash Maintenance"/>
    <s v="Hose and sprayerr"/>
    <m/>
    <m/>
    <m/>
    <m/>
    <m/>
    <m/>
    <m/>
    <m/>
    <m/>
    <m/>
    <m/>
    <m/>
    <m/>
    <m/>
    <m/>
    <m/>
    <m/>
    <m/>
    <m/>
    <m/>
    <m/>
    <d v="2024-04-30T00:00:00"/>
    <s v="SL31@tidalwaveautospa.com"/>
    <s v="Gary Bradley"/>
    <x v="4"/>
    <x v="0"/>
  </r>
  <r>
    <s v="Kyle Robertson"/>
    <s v="EXP-10012991 "/>
    <n v="255.58"/>
    <d v="2024-04-11T00:00:00"/>
    <x v="0"/>
    <s v="Wash Maintenance"/>
    <s v="Dawn and vinegar"/>
    <m/>
    <m/>
    <m/>
    <m/>
    <m/>
    <m/>
    <m/>
    <m/>
    <m/>
    <m/>
    <m/>
    <m/>
    <m/>
    <m/>
    <m/>
    <m/>
    <m/>
    <m/>
    <m/>
    <m/>
    <m/>
    <d v="2024-04-30T00:00:00"/>
    <s v="SL31@tidalwaveautospa.com"/>
    <s v="Gary Bradley"/>
    <x v="4"/>
    <x v="0"/>
  </r>
  <r>
    <s v="Kyle Robertson"/>
    <s v="EXP-10012991 "/>
    <n v="66.05"/>
    <d v="2024-04-11T00:00:00"/>
    <x v="0"/>
    <s v="Wash Maintenance"/>
    <s v="Window brush and cleaning equipment"/>
    <m/>
    <m/>
    <m/>
    <m/>
    <m/>
    <m/>
    <m/>
    <m/>
    <m/>
    <m/>
    <m/>
    <m/>
    <m/>
    <m/>
    <m/>
    <m/>
    <m/>
    <m/>
    <m/>
    <m/>
    <m/>
    <d v="2024-04-30T00:00:00"/>
    <s v="SL31@tidalwaveautospa.com"/>
    <s v="Gary Bradley"/>
    <x v="4"/>
    <x v="0"/>
  </r>
  <r>
    <s v="Kyle Robertson"/>
    <s v="EXP-10012991 "/>
    <n v="74.069999999999993"/>
    <d v="2024-04-14T00:00:00"/>
    <x v="0"/>
    <s v="Wash Maintenance"/>
    <s v="Grease gun"/>
    <m/>
    <m/>
    <m/>
    <m/>
    <m/>
    <m/>
    <m/>
    <m/>
    <m/>
    <m/>
    <m/>
    <m/>
    <m/>
    <m/>
    <m/>
    <m/>
    <m/>
    <m/>
    <m/>
    <m/>
    <m/>
    <d v="2024-04-30T00:00:00"/>
    <s v="SL31@tidalwaveautospa.com"/>
    <s v="Gary Bradley"/>
    <x v="4"/>
    <x v="0"/>
  </r>
  <r>
    <s v="Kyle Robertson"/>
    <s v="EXP-10012991 "/>
    <n v="5.89"/>
    <d v="2024-04-16T00:00:00"/>
    <x v="0"/>
    <s v="Parts"/>
    <s v="Fittings"/>
    <m/>
    <m/>
    <m/>
    <m/>
    <m/>
    <m/>
    <m/>
    <m/>
    <m/>
    <m/>
    <m/>
    <m/>
    <m/>
    <m/>
    <m/>
    <m/>
    <m/>
    <m/>
    <m/>
    <m/>
    <m/>
    <d v="2024-04-30T00:00:00"/>
    <s v="SL31@tidalwaveautospa.com"/>
    <s v="Gary Bradley"/>
    <x v="4"/>
    <x v="0"/>
  </r>
  <r>
    <s v="Kyle Robertson"/>
    <s v="EXP-10012991 "/>
    <n v="65.349999999999994"/>
    <d v="2024-04-16T00:00:00"/>
    <x v="0"/>
    <s v="Safety Supplies"/>
    <s v="Gloves"/>
    <m/>
    <m/>
    <m/>
    <m/>
    <m/>
    <m/>
    <m/>
    <m/>
    <m/>
    <m/>
    <m/>
    <m/>
    <m/>
    <m/>
    <m/>
    <m/>
    <m/>
    <m/>
    <m/>
    <m/>
    <m/>
    <d v="2024-04-30T00:00:00"/>
    <s v="SL31@tidalwaveautospa.com"/>
    <s v="Gary Bradley"/>
    <x v="4"/>
    <x v="0"/>
  </r>
  <r>
    <s v="Kyle Robertson"/>
    <s v="EXP-10012991 "/>
    <n v="21.21"/>
    <d v="2024-04-17T00:00:00"/>
    <x v="0"/>
    <s v="Wash Maintenance"/>
    <s v="Cleaning supplies"/>
    <m/>
    <m/>
    <m/>
    <m/>
    <m/>
    <m/>
    <m/>
    <m/>
    <m/>
    <m/>
    <m/>
    <m/>
    <m/>
    <m/>
    <m/>
    <m/>
    <m/>
    <m/>
    <m/>
    <m/>
    <m/>
    <d v="2024-04-30T00:00:00"/>
    <s v="SL31@tidalwaveautospa.com"/>
    <s v="Gary Bradley"/>
    <x v="4"/>
    <x v="0"/>
  </r>
  <r>
    <s v="Kyle Robertson"/>
    <s v="EXP-10012991 "/>
    <n v="12.52"/>
    <d v="2024-04-17T00:00:00"/>
    <x v="0"/>
    <s v="Wash Maintenance"/>
    <s v="Belts"/>
    <m/>
    <m/>
    <m/>
    <m/>
    <m/>
    <m/>
    <m/>
    <m/>
    <m/>
    <m/>
    <m/>
    <m/>
    <m/>
    <m/>
    <m/>
    <m/>
    <m/>
    <m/>
    <m/>
    <m/>
    <m/>
    <d v="2024-04-30T00:00:00"/>
    <s v="SL31@tidalwaveautospa.com"/>
    <s v="Gary Bradley"/>
    <x v="4"/>
    <x v="0"/>
  </r>
  <r>
    <s v="Kyle Robertson"/>
    <s v="EXP-10012991 "/>
    <n v="98.07"/>
    <d v="2024-04-17T00:00:00"/>
    <x v="0"/>
    <s v="Wash Maintenance"/>
    <s v="HP Belts"/>
    <m/>
    <m/>
    <m/>
    <m/>
    <m/>
    <m/>
    <m/>
    <m/>
    <m/>
    <m/>
    <m/>
    <m/>
    <m/>
    <m/>
    <m/>
    <m/>
    <m/>
    <m/>
    <m/>
    <m/>
    <m/>
    <d v="2024-04-30T00:00:00"/>
    <s v="SL31@tidalwaveautospa.com"/>
    <s v="Gary Bradley"/>
    <x v="4"/>
    <x v="0"/>
  </r>
  <r>
    <s v="William Merrill"/>
    <s v="EXP-10013060 "/>
    <n v="90.83"/>
    <d v="2024-03-29T00:00:00"/>
    <x v="28"/>
    <s v="Miscellaneous Expense - Non-SL"/>
    <s v="Personal expense, accidently used corporate card"/>
    <m/>
    <m/>
    <m/>
    <m/>
    <m/>
    <m/>
    <m/>
    <m/>
    <m/>
    <m/>
    <m/>
    <m/>
    <m/>
    <m/>
    <m/>
    <m/>
    <m/>
    <m/>
    <m/>
    <m/>
    <m/>
    <d v="2024-04-30T00:00:00"/>
    <s v="william.merrill@twavelead.com"/>
    <s v="Mark Kelly"/>
    <x v="4"/>
    <x v="0"/>
  </r>
  <r>
    <s v="William Merrill"/>
    <s v="EXP-10013060 "/>
    <n v="30.58"/>
    <d v="2024-04-15T00:00:00"/>
    <x v="28"/>
    <s v="Miscellaneous Expense - Non-SL"/>
    <s v="Personal expense, accidently used corporate card"/>
    <m/>
    <m/>
    <m/>
    <m/>
    <m/>
    <m/>
    <m/>
    <m/>
    <m/>
    <m/>
    <m/>
    <m/>
    <m/>
    <m/>
    <m/>
    <m/>
    <m/>
    <m/>
    <m/>
    <m/>
    <m/>
    <d v="2024-04-30T00:00:00"/>
    <s v="william.merrill@twavelead.com"/>
    <s v="Mark Kelly"/>
    <x v="4"/>
    <x v="0"/>
  </r>
  <r>
    <s v="Joe Ferrazzo"/>
    <s v="EXP-10012953 "/>
    <n v="56.18"/>
    <d v="2024-03-13T00:00:00"/>
    <x v="6"/>
    <s v="Wash Maintenance"/>
    <s v="Soft scrub"/>
    <m/>
    <m/>
    <m/>
    <m/>
    <m/>
    <m/>
    <m/>
    <m/>
    <m/>
    <m/>
    <m/>
    <m/>
    <m/>
    <m/>
    <m/>
    <m/>
    <m/>
    <m/>
    <m/>
    <m/>
    <m/>
    <d v="2024-04-30T00:00:00"/>
    <s v=""/>
    <s v=""/>
    <x v="4"/>
    <x v="0"/>
  </r>
  <r>
    <s v="Joe Ferrazzo"/>
    <s v="EXP-10012953 "/>
    <n v="75.28"/>
    <d v="2024-03-17T00:00:00"/>
    <x v="0"/>
    <s v="Office Supplies"/>
    <s v="Toilet paper"/>
    <m/>
    <m/>
    <m/>
    <m/>
    <m/>
    <m/>
    <m/>
    <m/>
    <m/>
    <m/>
    <m/>
    <m/>
    <m/>
    <m/>
    <m/>
    <m/>
    <m/>
    <m/>
    <m/>
    <m/>
    <m/>
    <d v="2024-04-30T00:00:00"/>
    <s v=""/>
    <s v=""/>
    <x v="4"/>
    <x v="0"/>
  </r>
  <r>
    <s v="Joe Ferrazzo"/>
    <s v="EXP-10012953 "/>
    <n v="536.67999999999995"/>
    <d v="2024-03-20T00:00:00"/>
    <x v="7"/>
    <s v="Wash Maintenance"/>
    <s v="Hydraulic fluid"/>
    <m/>
    <m/>
    <m/>
    <m/>
    <m/>
    <m/>
    <m/>
    <m/>
    <m/>
    <m/>
    <m/>
    <m/>
    <m/>
    <m/>
    <m/>
    <m/>
    <m/>
    <m/>
    <m/>
    <m/>
    <m/>
    <d v="2024-04-30T00:00:00"/>
    <s v=""/>
    <s v=""/>
    <x v="4"/>
    <x v="0"/>
  </r>
  <r>
    <s v="Joe Ferrazzo"/>
    <s v="EXP-10012953 "/>
    <n v="72.709999999999994"/>
    <d v="2024-03-21T00:00:00"/>
    <x v="6"/>
    <s v="Wash Maintenance"/>
    <s v="Grease"/>
    <m/>
    <m/>
    <m/>
    <m/>
    <m/>
    <m/>
    <m/>
    <m/>
    <m/>
    <m/>
    <m/>
    <m/>
    <m/>
    <m/>
    <m/>
    <m/>
    <m/>
    <m/>
    <m/>
    <m/>
    <m/>
    <d v="2024-04-30T00:00:00"/>
    <s v=""/>
    <s v=""/>
    <x v="4"/>
    <x v="0"/>
  </r>
  <r>
    <s v="Joe Ferrazzo"/>
    <s v="EXP-10012953 "/>
    <n v="297.76"/>
    <d v="2024-03-22T00:00:00"/>
    <x v="6"/>
    <s v="Wash Maintenance"/>
    <s v="Hydraulic fluid"/>
    <m/>
    <m/>
    <m/>
    <m/>
    <m/>
    <m/>
    <m/>
    <m/>
    <m/>
    <m/>
    <m/>
    <m/>
    <m/>
    <m/>
    <m/>
    <m/>
    <m/>
    <m/>
    <m/>
    <m/>
    <m/>
    <d v="2024-04-30T00:00:00"/>
    <s v=""/>
    <s v=""/>
    <x v="4"/>
    <x v="0"/>
  </r>
  <r>
    <s v="Joe Ferrazzo"/>
    <s v="EXP-10012953 "/>
    <n v="450.16"/>
    <d v="2024-03-22T00:00:00"/>
    <x v="0"/>
    <s v="Wash Maintenance"/>
    <s v="Rock salt"/>
    <m/>
    <m/>
    <m/>
    <m/>
    <m/>
    <m/>
    <m/>
    <m/>
    <m/>
    <m/>
    <m/>
    <m/>
    <m/>
    <m/>
    <m/>
    <m/>
    <m/>
    <m/>
    <m/>
    <m/>
    <m/>
    <d v="2024-04-30T00:00:00"/>
    <s v=""/>
    <s v=""/>
    <x v="4"/>
    <x v="0"/>
  </r>
  <r>
    <s v="Joe Ferrazzo"/>
    <s v="EXP-10012953 "/>
    <n v="117.79"/>
    <d v="2024-03-29T00:00:00"/>
    <x v="6"/>
    <s v="Wash Maintenance"/>
    <s v="Magic erase mops"/>
    <m/>
    <m/>
    <m/>
    <m/>
    <m/>
    <m/>
    <m/>
    <m/>
    <m/>
    <m/>
    <m/>
    <m/>
    <m/>
    <m/>
    <m/>
    <m/>
    <m/>
    <m/>
    <m/>
    <m/>
    <m/>
    <d v="2024-04-30T00:00:00"/>
    <s v=""/>
    <s v=""/>
    <x v="4"/>
    <x v="0"/>
  </r>
  <r>
    <s v="Joe Ferrazzo"/>
    <s v="EXP-10012953 "/>
    <n v="9.77"/>
    <d v="2024-03-30T00:00:00"/>
    <x v="6"/>
    <s v="Wash Maintenance"/>
    <s v="Wire ties"/>
    <m/>
    <m/>
    <m/>
    <m/>
    <m/>
    <m/>
    <m/>
    <m/>
    <m/>
    <m/>
    <m/>
    <m/>
    <m/>
    <m/>
    <m/>
    <m/>
    <m/>
    <m/>
    <m/>
    <m/>
    <m/>
    <d v="2024-04-30T00:00:00"/>
    <s v=""/>
    <s v=""/>
    <x v="4"/>
    <x v="0"/>
  </r>
  <r>
    <s v="Joe Ferrazzo"/>
    <s v="EXP-10012953 "/>
    <n v="680.3"/>
    <d v="2024-04-06T00:00:00"/>
    <x v="25"/>
    <s v="Wash Repairs"/>
    <s v="Garage door repair"/>
    <m/>
    <m/>
    <m/>
    <m/>
    <m/>
    <m/>
    <m/>
    <m/>
    <m/>
    <m/>
    <m/>
    <m/>
    <m/>
    <m/>
    <m/>
    <m/>
    <m/>
    <m/>
    <m/>
    <m/>
    <m/>
    <d v="2024-04-30T00:00:00"/>
    <s v=""/>
    <s v=""/>
    <x v="4"/>
    <x v="0"/>
  </r>
  <r>
    <s v="Joe Ferrazzo"/>
    <s v="EXP-10012953 "/>
    <n v="184.54"/>
    <d v="2024-04-06T00:00:00"/>
    <x v="6"/>
    <s v="Wash Maintenance"/>
    <s v="Dawn and vinegar"/>
    <m/>
    <m/>
    <m/>
    <m/>
    <m/>
    <m/>
    <m/>
    <m/>
    <m/>
    <m/>
    <m/>
    <m/>
    <m/>
    <m/>
    <m/>
    <m/>
    <m/>
    <m/>
    <m/>
    <m/>
    <m/>
    <d v="2024-04-30T00:00:00"/>
    <s v=""/>
    <s v=""/>
    <x v="4"/>
    <x v="0"/>
  </r>
  <r>
    <s v="Joe Ferrazzo"/>
    <s v="EXP-10012953 "/>
    <n v="510.01"/>
    <d v="2024-04-10T00:00:00"/>
    <x v="6"/>
    <s v="Wash Maintenance"/>
    <s v="Hydraulic fluid"/>
    <m/>
    <m/>
    <m/>
    <m/>
    <m/>
    <m/>
    <m/>
    <m/>
    <m/>
    <m/>
    <m/>
    <m/>
    <m/>
    <m/>
    <m/>
    <m/>
    <m/>
    <m/>
    <m/>
    <m/>
    <m/>
    <d v="2024-04-30T00:00:00"/>
    <s v=""/>
    <s v=""/>
    <x v="4"/>
    <x v="0"/>
  </r>
  <r>
    <s v="Joe Ferrazzo"/>
    <s v="EXP-10012953 "/>
    <n v="88.46"/>
    <d v="2024-04-12T00:00:00"/>
    <x v="6"/>
    <s v="Wash Maintenance"/>
    <s v="Dawn and bungee cords"/>
    <m/>
    <m/>
    <m/>
    <m/>
    <m/>
    <m/>
    <m/>
    <m/>
    <m/>
    <m/>
    <m/>
    <m/>
    <m/>
    <m/>
    <m/>
    <m/>
    <m/>
    <m/>
    <m/>
    <m/>
    <m/>
    <d v="2024-04-30T00:00:00"/>
    <s v=""/>
    <s v=""/>
    <x v="4"/>
    <x v="0"/>
  </r>
  <r>
    <s v="Joe Ferrazzo"/>
    <s v="EXP-10012953 "/>
    <n v="297.76"/>
    <d v="2024-04-13T00:00:00"/>
    <x v="6"/>
    <s v="Wash Maintenance"/>
    <s v="Hydraulic fluid"/>
    <m/>
    <m/>
    <m/>
    <m/>
    <m/>
    <m/>
    <m/>
    <m/>
    <m/>
    <m/>
    <m/>
    <m/>
    <m/>
    <m/>
    <m/>
    <m/>
    <m/>
    <m/>
    <m/>
    <m/>
    <m/>
    <d v="2024-04-30T00:00:00"/>
    <s v=""/>
    <s v=""/>
    <x v="4"/>
    <x v="0"/>
  </r>
  <r>
    <s v="Joe Ferrazzo"/>
    <s v="EXP-10012953 "/>
    <n v="1218.6099999999999"/>
    <d v="2024-04-15T00:00:00"/>
    <x v="11"/>
    <s v="Wash Supplies"/>
    <s v="Spray bottles"/>
    <m/>
    <m/>
    <m/>
    <m/>
    <m/>
    <m/>
    <m/>
    <m/>
    <m/>
    <m/>
    <m/>
    <m/>
    <m/>
    <m/>
    <m/>
    <m/>
    <m/>
    <m/>
    <m/>
    <m/>
    <m/>
    <d v="2024-04-30T00:00:00"/>
    <s v=""/>
    <s v=""/>
    <x v="4"/>
    <x v="0"/>
  </r>
  <r>
    <s v="James Stomieroski"/>
    <s v="EXP-10013035 "/>
    <n v="18.5"/>
    <d v="2024-04-11T00:00:00"/>
    <x v="11"/>
    <s v="Parts"/>
    <s v="Bought part for Alexander Virginia site. please charge to Alexander #99"/>
    <m/>
    <m/>
    <m/>
    <m/>
    <m/>
    <m/>
    <m/>
    <m/>
    <m/>
    <m/>
    <m/>
    <m/>
    <m/>
    <m/>
    <m/>
    <m/>
    <m/>
    <m/>
    <m/>
    <m/>
    <m/>
    <d v="2024-04-30T00:00:00"/>
    <s v="SL221@tidalwaveautospa.com"/>
    <s v="Joe Chavez"/>
    <x v="4"/>
    <x v="0"/>
  </r>
  <r>
    <s v="James Stomieroski"/>
    <s v="EXP-10013035 "/>
    <n v="74.94"/>
    <d v="2024-04-17T00:00:00"/>
    <x v="6"/>
    <s v="Wash Maintenance"/>
    <s v="bought window extensions and paper towels for cleaning windows and tire shine"/>
    <m/>
    <m/>
    <m/>
    <m/>
    <m/>
    <m/>
    <m/>
    <m/>
    <m/>
    <m/>
    <m/>
    <m/>
    <m/>
    <m/>
    <m/>
    <m/>
    <m/>
    <m/>
    <m/>
    <m/>
    <m/>
    <d v="2024-04-30T00:00:00"/>
    <s v="SL221@tidalwaveautospa.com"/>
    <s v="Joe Chavez"/>
    <x v="4"/>
    <x v="0"/>
  </r>
  <r>
    <s v="Kristina Callow"/>
    <s v="EXP-10012524 "/>
    <n v="41.15"/>
    <d v="2024-04-11T00:00:00"/>
    <x v="0"/>
    <s v="Wash Maintenance"/>
    <s v="Missing items off Global order still"/>
    <m/>
    <m/>
    <m/>
    <m/>
    <m/>
    <m/>
    <m/>
    <m/>
    <m/>
    <m/>
    <m/>
    <m/>
    <m/>
    <m/>
    <m/>
    <m/>
    <m/>
    <m/>
    <m/>
    <m/>
    <m/>
    <d v="2024-04-30T00:00:00"/>
    <s v="kristina.callow@tidalwaveautospa.com"/>
    <s v="Coty Stevens"/>
    <x v="4"/>
    <x v="0"/>
  </r>
  <r>
    <s v="Kristina Callow"/>
    <s v="EXP-10012524 "/>
    <n v="148.11000000000001"/>
    <d v="2024-04-11T00:00:00"/>
    <x v="0"/>
    <s v="Wash Maintenance"/>
    <s v="Needed items at site still"/>
    <m/>
    <m/>
    <m/>
    <m/>
    <m/>
    <m/>
    <m/>
    <m/>
    <m/>
    <m/>
    <m/>
    <m/>
    <m/>
    <m/>
    <m/>
    <m/>
    <m/>
    <m/>
    <m/>
    <m/>
    <m/>
    <d v="2024-04-30T00:00:00"/>
    <s v="kristina.callow@tidalwaveautospa.com"/>
    <s v="Coty Stevens"/>
    <x v="4"/>
    <x v="0"/>
  </r>
  <r>
    <s v="Kristina Callow"/>
    <s v="EXP-10012524 "/>
    <n v="1107.29"/>
    <d v="2024-04-12T00:00:00"/>
    <x v="0"/>
    <s v="Wash Maintenance"/>
    <s v="Missing mirrors &amp; trash bins for site"/>
    <m/>
    <m/>
    <m/>
    <m/>
    <m/>
    <m/>
    <m/>
    <m/>
    <m/>
    <m/>
    <m/>
    <m/>
    <m/>
    <m/>
    <m/>
    <m/>
    <m/>
    <m/>
    <m/>
    <m/>
    <m/>
    <d v="2024-04-30T00:00:00"/>
    <s v="kristina.callow@tidalwaveautospa.com"/>
    <s v="Coty Stevens"/>
    <x v="4"/>
    <x v="0"/>
  </r>
  <r>
    <s v="Kristina Callow"/>
    <s v="EXP-10012524 "/>
    <n v="38.76"/>
    <d v="2024-04-16T00:00:00"/>
    <x v="0"/>
    <s v="Office Supplies"/>
    <s v="Computer cable for me to print from tablet since internet isnt working"/>
    <m/>
    <m/>
    <m/>
    <m/>
    <m/>
    <m/>
    <m/>
    <m/>
    <m/>
    <m/>
    <m/>
    <m/>
    <m/>
    <m/>
    <m/>
    <m/>
    <m/>
    <m/>
    <m/>
    <m/>
    <m/>
    <d v="2024-04-30T00:00:00"/>
    <s v="kristina.callow@tidalwaveautospa.com"/>
    <s v="Coty Stevens"/>
    <x v="4"/>
    <x v="0"/>
  </r>
  <r>
    <s v="Zachary Gairhan"/>
    <s v="EXP-10013027 "/>
    <n v="4.42"/>
    <d v="2024-03-15T00:00:00"/>
    <x v="0"/>
    <s v="Office Supplies"/>
    <s v="Keys"/>
    <m/>
    <m/>
    <m/>
    <m/>
    <m/>
    <m/>
    <m/>
    <m/>
    <m/>
    <m/>
    <m/>
    <m/>
    <m/>
    <m/>
    <m/>
    <m/>
    <m/>
    <m/>
    <m/>
    <m/>
    <m/>
    <d v="2024-04-30T00:00:00"/>
    <s v="SL281@tidalwaveautospa.com"/>
    <s v="Ricky Doyle"/>
    <x v="4"/>
    <x v="0"/>
  </r>
  <r>
    <s v="Zachary Gairhan"/>
    <s v="EXP-10013027 "/>
    <n v="4.42"/>
    <d v="2024-03-15T00:00:00"/>
    <x v="0"/>
    <s v="Office Supplies"/>
    <s v="Kiosk keys"/>
    <m/>
    <m/>
    <m/>
    <m/>
    <m/>
    <m/>
    <m/>
    <m/>
    <m/>
    <m/>
    <m/>
    <m/>
    <m/>
    <m/>
    <m/>
    <m/>
    <m/>
    <m/>
    <m/>
    <m/>
    <m/>
    <d v="2024-04-30T00:00:00"/>
    <s v="SL281@tidalwaveautospa.com"/>
    <s v="Ricky Doyle"/>
    <x v="4"/>
    <x v="0"/>
  </r>
  <r>
    <s v="Zachary Gairhan"/>
    <s v="EXP-10013027 "/>
    <n v="4.42"/>
    <d v="2024-03-15T00:00:00"/>
    <x v="0"/>
    <s v="Office Supplies"/>
    <s v="Kiosk key"/>
    <m/>
    <m/>
    <m/>
    <m/>
    <m/>
    <m/>
    <m/>
    <m/>
    <m/>
    <m/>
    <m/>
    <m/>
    <m/>
    <m/>
    <m/>
    <m/>
    <m/>
    <m/>
    <m/>
    <m/>
    <m/>
    <d v="2024-04-30T00:00:00"/>
    <s v="SL281@tidalwaveautospa.com"/>
    <s v="Ricky Doyle"/>
    <x v="4"/>
    <x v="0"/>
  </r>
  <r>
    <s v="James Bentley"/>
    <s v="EXP-10013008 "/>
    <n v="72.55"/>
    <d v="2024-02-20T00:00:00"/>
    <x v="22"/>
    <s v="Safety Supplies"/>
    <s v="surge protector"/>
    <m/>
    <m/>
    <m/>
    <m/>
    <m/>
    <m/>
    <m/>
    <m/>
    <m/>
    <m/>
    <m/>
    <m/>
    <m/>
    <m/>
    <m/>
    <m/>
    <m/>
    <m/>
    <m/>
    <m/>
    <m/>
    <d v="2024-04-30T00:00:00"/>
    <s v="SL222@tidalwaveautospa.com"/>
    <s v="Ricky Doyle"/>
    <x v="4"/>
    <x v="0"/>
  </r>
  <r>
    <s v="James Bentley"/>
    <s v="EXP-10013008 "/>
    <n v="36.18"/>
    <d v="2024-03-05T00:00:00"/>
    <x v="11"/>
    <s v="Wash Maintenance"/>
    <s v="pressure washer connectors"/>
    <m/>
    <m/>
    <m/>
    <m/>
    <m/>
    <m/>
    <m/>
    <m/>
    <m/>
    <m/>
    <m/>
    <m/>
    <m/>
    <m/>
    <m/>
    <m/>
    <m/>
    <m/>
    <m/>
    <m/>
    <m/>
    <d v="2024-04-30T00:00:00"/>
    <s v="SL222@tidalwaveautospa.com"/>
    <s v="Ricky Doyle"/>
    <x v="4"/>
    <x v="0"/>
  </r>
  <r>
    <s v="James Bentley"/>
    <s v="EXP-10013008 "/>
    <n v="41.69"/>
    <d v="2024-03-08T00:00:00"/>
    <x v="11"/>
    <s v="Wash Maintenance"/>
    <s v="pressurewasher nozzle"/>
    <m/>
    <m/>
    <m/>
    <m/>
    <m/>
    <m/>
    <m/>
    <m/>
    <m/>
    <m/>
    <m/>
    <m/>
    <m/>
    <m/>
    <m/>
    <m/>
    <m/>
    <m/>
    <m/>
    <m/>
    <m/>
    <d v="2024-04-30T00:00:00"/>
    <s v="SL222@tidalwaveautospa.com"/>
    <s v="Ricky Doyle"/>
    <x v="4"/>
    <x v="0"/>
  </r>
  <r>
    <s v="James Bentley"/>
    <s v="EXP-10013008 "/>
    <n v="198.99"/>
    <d v="2024-03-25T00:00:00"/>
    <x v="22"/>
    <s v="Wash Supplies"/>
    <s v="spray bottles"/>
    <m/>
    <m/>
    <m/>
    <m/>
    <m/>
    <m/>
    <m/>
    <m/>
    <m/>
    <m/>
    <m/>
    <m/>
    <m/>
    <m/>
    <m/>
    <m/>
    <m/>
    <m/>
    <m/>
    <m/>
    <m/>
    <d v="2024-04-30T00:00:00"/>
    <s v="SL222@tidalwaveautospa.com"/>
    <s v="Ricky Doyle"/>
    <x v="4"/>
    <x v="0"/>
  </r>
  <r>
    <s v="James Bentley"/>
    <s v="EXP-10013008 "/>
    <n v="46.41"/>
    <d v="2024-04-13T00:00:00"/>
    <x v="2"/>
    <s v="Wash Maintenance"/>
    <s v="pressure washer gun"/>
    <m/>
    <m/>
    <m/>
    <m/>
    <m/>
    <m/>
    <m/>
    <m/>
    <m/>
    <m/>
    <m/>
    <m/>
    <m/>
    <m/>
    <m/>
    <m/>
    <m/>
    <m/>
    <m/>
    <m/>
    <m/>
    <d v="2024-04-30T00:00:00"/>
    <s v="SL222@tidalwaveautospa.com"/>
    <s v="Ricky Doyle"/>
    <x v="4"/>
    <x v="0"/>
  </r>
  <r>
    <s v="David Seymour"/>
    <s v="EXP-10012010 "/>
    <n v="6.41"/>
    <d v="2024-02-24T00:00:00"/>
    <x v="6"/>
    <s v="Pest Control/Extermination"/>
    <s v="Repellent"/>
    <m/>
    <m/>
    <m/>
    <m/>
    <m/>
    <m/>
    <m/>
    <m/>
    <m/>
    <m/>
    <m/>
    <m/>
    <m/>
    <m/>
    <m/>
    <m/>
    <m/>
    <m/>
    <m/>
    <m/>
    <m/>
    <d v="2024-04-30T00:00:00"/>
    <s v="SL57@tidalwaveautospa.com"/>
    <s v="Steven Kyriazis"/>
    <x v="4"/>
    <x v="0"/>
  </r>
  <r>
    <s v="David Seymour"/>
    <s v="EXP-10012010 "/>
    <n v="37.44"/>
    <d v="2024-02-27T00:00:00"/>
    <x v="14"/>
    <s v="Wash Maintenance"/>
    <s v="Degreaser"/>
    <m/>
    <m/>
    <m/>
    <m/>
    <m/>
    <m/>
    <m/>
    <m/>
    <m/>
    <m/>
    <m/>
    <m/>
    <m/>
    <m/>
    <m/>
    <m/>
    <m/>
    <m/>
    <m/>
    <m/>
    <m/>
    <d v="2024-04-30T00:00:00"/>
    <s v="SL57@tidalwaveautospa.com"/>
    <s v="Steven Kyriazis"/>
    <x v="4"/>
    <x v="0"/>
  </r>
  <r>
    <s v="David Seymour"/>
    <s v="EXP-10012010 "/>
    <n v="3.2"/>
    <d v="2024-02-28T00:00:00"/>
    <x v="13"/>
    <s v="Small Tools"/>
    <s v="Kwikswet"/>
    <m/>
    <m/>
    <m/>
    <m/>
    <m/>
    <m/>
    <m/>
    <m/>
    <m/>
    <m/>
    <m/>
    <m/>
    <m/>
    <m/>
    <m/>
    <m/>
    <m/>
    <m/>
    <m/>
    <m/>
    <m/>
    <d v="2024-04-30T00:00:00"/>
    <s v="SL57@tidalwaveautospa.com"/>
    <s v="Steven Kyriazis"/>
    <x v="4"/>
    <x v="0"/>
  </r>
  <r>
    <s v="Sean Stevens"/>
    <s v="EXP-10012768 "/>
    <n v="92.36"/>
    <d v="2024-03-20T00:00:00"/>
    <x v="0"/>
    <s v="Wash Maintenance"/>
    <s v="Power strip and gloves"/>
    <m/>
    <m/>
    <m/>
    <m/>
    <m/>
    <m/>
    <m/>
    <m/>
    <m/>
    <m/>
    <m/>
    <m/>
    <m/>
    <m/>
    <m/>
    <m/>
    <m/>
    <m/>
    <m/>
    <m/>
    <m/>
    <d v="2024-04-30T00:00:00"/>
    <s v="SL269@tidalwaveautospa.com"/>
    <s v="Steven Kyriazis"/>
    <x v="4"/>
    <x v="0"/>
  </r>
  <r>
    <s v="Sean Stevens"/>
    <s v="EXP-10012768 "/>
    <n v="202.33"/>
    <d v="2024-03-23T00:00:00"/>
    <x v="0"/>
    <s v="Wash Maintenance"/>
    <s v="Pressure hose connection and hose"/>
    <m/>
    <m/>
    <m/>
    <m/>
    <m/>
    <m/>
    <m/>
    <m/>
    <m/>
    <m/>
    <m/>
    <m/>
    <m/>
    <m/>
    <m/>
    <m/>
    <m/>
    <m/>
    <m/>
    <m/>
    <m/>
    <d v="2024-04-30T00:00:00"/>
    <s v="SL269@tidalwaveautospa.com"/>
    <s v="Steven Kyriazis"/>
    <x v="4"/>
    <x v="0"/>
  </r>
  <r>
    <s v="Sean Stevens"/>
    <s v="EXP-10012768 "/>
    <n v="51.4"/>
    <d v="2024-03-24T00:00:00"/>
    <x v="0"/>
    <s v="Parts"/>
    <s v="Anchors and gas for blower"/>
    <m/>
    <m/>
    <m/>
    <m/>
    <m/>
    <m/>
    <m/>
    <m/>
    <m/>
    <m/>
    <m/>
    <m/>
    <m/>
    <m/>
    <m/>
    <m/>
    <m/>
    <m/>
    <m/>
    <m/>
    <m/>
    <d v="2024-04-30T00:00:00"/>
    <s v="SL269@tidalwaveautospa.com"/>
    <s v="Steven Kyriazis"/>
    <x v="4"/>
    <x v="0"/>
  </r>
  <r>
    <s v="Sean Stevens"/>
    <s v="EXP-10012768 "/>
    <n v="141.04"/>
    <d v="2024-03-24T00:00:00"/>
    <x v="0"/>
    <s v="Safety Supplies"/>
    <s v="Radio for site"/>
    <m/>
    <m/>
    <m/>
    <m/>
    <m/>
    <m/>
    <m/>
    <m/>
    <m/>
    <m/>
    <m/>
    <m/>
    <m/>
    <m/>
    <m/>
    <m/>
    <m/>
    <m/>
    <m/>
    <m/>
    <m/>
    <d v="2024-04-30T00:00:00"/>
    <s v="SL269@tidalwaveautospa.com"/>
    <s v="Steven Kyriazis"/>
    <x v="4"/>
    <x v="0"/>
  </r>
  <r>
    <s v="Sean Stevens"/>
    <s v="EXP-10012768 "/>
    <n v="17.39"/>
    <d v="2024-03-25T00:00:00"/>
    <x v="0"/>
    <s v="Parts"/>
    <s v="Flare tip brass"/>
    <m/>
    <m/>
    <m/>
    <m/>
    <m/>
    <m/>
    <m/>
    <m/>
    <m/>
    <m/>
    <m/>
    <m/>
    <m/>
    <m/>
    <m/>
    <m/>
    <m/>
    <m/>
    <m/>
    <m/>
    <m/>
    <d v="2024-04-30T00:00:00"/>
    <s v="SL269@tidalwaveautospa.com"/>
    <s v="Steven Kyriazis"/>
    <x v="4"/>
    <x v="0"/>
  </r>
  <r>
    <s v="Sean Stevens"/>
    <s v="EXP-10012768 "/>
    <n v="123.07"/>
    <d v="2024-03-26T00:00:00"/>
    <x v="0"/>
    <s v="Wash Maintenance"/>
    <s v="Items for swagging table"/>
    <m/>
    <m/>
    <m/>
    <m/>
    <m/>
    <m/>
    <m/>
    <m/>
    <m/>
    <m/>
    <m/>
    <m/>
    <m/>
    <m/>
    <m/>
    <m/>
    <m/>
    <m/>
    <m/>
    <m/>
    <m/>
    <d v="2024-04-30T00:00:00"/>
    <s v="SL269@tidalwaveautospa.com"/>
    <s v="Steven Kyriazis"/>
    <x v="4"/>
    <x v="0"/>
  </r>
  <r>
    <s v="Sean Stevens"/>
    <s v="EXP-10012768 "/>
    <n v="14"/>
    <d v="2024-03-27T00:00:00"/>
    <x v="22"/>
    <s v="Fuel"/>
    <s v="Gas to wash parking lot"/>
    <m/>
    <m/>
    <m/>
    <m/>
    <m/>
    <m/>
    <m/>
    <m/>
    <m/>
    <m/>
    <m/>
    <m/>
    <m/>
    <m/>
    <m/>
    <m/>
    <m/>
    <m/>
    <m/>
    <m/>
    <m/>
    <d v="2024-04-30T00:00:00"/>
    <s v="SL269@tidalwaveautospa.com"/>
    <s v="Steven Kyriazis"/>
    <x v="4"/>
    <x v="0"/>
  </r>
  <r>
    <s v="Sean Stevens"/>
    <s v="EXP-10012768 "/>
    <n v="15.53"/>
    <d v="2024-03-28T00:00:00"/>
    <x v="22"/>
    <s v="Fuel"/>
    <s v="Gas to wash parking lot"/>
    <m/>
    <m/>
    <m/>
    <m/>
    <m/>
    <m/>
    <m/>
    <m/>
    <m/>
    <m/>
    <m/>
    <m/>
    <m/>
    <m/>
    <m/>
    <m/>
    <m/>
    <m/>
    <m/>
    <m/>
    <m/>
    <d v="2024-04-30T00:00:00"/>
    <s v="SL269@tidalwaveautospa.com"/>
    <s v="Steven Kyriazis"/>
    <x v="4"/>
    <x v="0"/>
  </r>
  <r>
    <s v="Sean Stevens"/>
    <s v="EXP-10012768 "/>
    <n v="106.49"/>
    <d v="2024-03-29T00:00:00"/>
    <x v="0"/>
    <s v="Landscaping"/>
    <s v="Landscape misc., screws, jb weld"/>
    <m/>
    <m/>
    <m/>
    <m/>
    <m/>
    <m/>
    <m/>
    <m/>
    <m/>
    <m/>
    <m/>
    <m/>
    <m/>
    <m/>
    <m/>
    <m/>
    <m/>
    <m/>
    <m/>
    <m/>
    <m/>
    <d v="2024-04-30T00:00:00"/>
    <s v="SL269@tidalwaveautospa.com"/>
    <s v="Steven Kyriazis"/>
    <x v="4"/>
    <x v="0"/>
  </r>
  <r>
    <s v="Sean Stevens"/>
    <s v="EXP-10012768 "/>
    <n v="15.18"/>
    <d v="2024-04-02T00:00:00"/>
    <x v="0"/>
    <s v="Fuel"/>
    <s v="Gas to wash parking lot"/>
    <m/>
    <m/>
    <m/>
    <m/>
    <m/>
    <m/>
    <m/>
    <m/>
    <m/>
    <m/>
    <m/>
    <m/>
    <m/>
    <m/>
    <m/>
    <m/>
    <m/>
    <m/>
    <m/>
    <m/>
    <m/>
    <d v="2024-04-30T00:00:00"/>
    <s v="SL269@tidalwaveautospa.com"/>
    <s v="Steven Kyriazis"/>
    <x v="4"/>
    <x v="0"/>
  </r>
  <r>
    <s v="Sean Stevens"/>
    <s v="EXP-10012768 "/>
    <n v="14.19"/>
    <d v="2024-04-03T00:00:00"/>
    <x v="0"/>
    <s v="Fuel"/>
    <s v="Gas o wash parking lot"/>
    <m/>
    <m/>
    <m/>
    <m/>
    <m/>
    <m/>
    <m/>
    <m/>
    <m/>
    <m/>
    <m/>
    <m/>
    <m/>
    <m/>
    <m/>
    <m/>
    <m/>
    <m/>
    <m/>
    <m/>
    <m/>
    <d v="2024-04-30T00:00:00"/>
    <s v="SL269@tidalwaveautospa.com"/>
    <s v="Steven Kyriazis"/>
    <x v="4"/>
    <x v="0"/>
  </r>
  <r>
    <s v="David Seymour"/>
    <s v="EXP-10012964 "/>
    <n v="56"/>
    <d v="2024-03-21T00:00:00"/>
    <x v="56"/>
    <s v="Parking"/>
    <s v="Long term airport parking"/>
    <m/>
    <m/>
    <m/>
    <m/>
    <m/>
    <m/>
    <m/>
    <m/>
    <m/>
    <m/>
    <m/>
    <m/>
    <m/>
    <m/>
    <m/>
    <m/>
    <m/>
    <m/>
    <m/>
    <m/>
    <m/>
    <d v="2024-04-30T00:00:00"/>
    <s v="SL57@tidalwaveautospa.com"/>
    <s v="Steven Kyriazis"/>
    <x v="4"/>
    <x v="0"/>
  </r>
  <r>
    <s v="David Seymour"/>
    <s v="EXP-10012964 "/>
    <n v="181.34"/>
    <d v="2024-03-23T00:00:00"/>
    <x v="14"/>
    <s v="Wash Maintenance"/>
    <s v="Degreaser, lysol, all purpose cleaner"/>
    <m/>
    <m/>
    <m/>
    <m/>
    <m/>
    <m/>
    <m/>
    <m/>
    <m/>
    <m/>
    <m/>
    <m/>
    <m/>
    <m/>
    <m/>
    <m/>
    <m/>
    <m/>
    <m/>
    <m/>
    <m/>
    <d v="2024-04-30T00:00:00"/>
    <s v="SL57@tidalwaveautospa.com"/>
    <s v="Steven Kyriazis"/>
    <x v="4"/>
    <x v="0"/>
  </r>
  <r>
    <s v="David Seymour"/>
    <s v="EXP-10012964 "/>
    <n v="8.01"/>
    <d v="2024-03-24T00:00:00"/>
    <x v="2"/>
    <s v="Parts"/>
    <s v="Grease for bearings"/>
    <m/>
    <m/>
    <m/>
    <m/>
    <m/>
    <m/>
    <m/>
    <m/>
    <m/>
    <m/>
    <m/>
    <m/>
    <m/>
    <m/>
    <m/>
    <m/>
    <m/>
    <m/>
    <m/>
    <m/>
    <m/>
    <d v="2024-04-30T00:00:00"/>
    <s v="SL57@tidalwaveautospa.com"/>
    <s v="Steven Kyriazis"/>
    <x v="4"/>
    <x v="0"/>
  </r>
  <r>
    <s v="David Seymour"/>
    <s v="EXP-10012964 "/>
    <n v="180.83"/>
    <d v="2024-03-25T00:00:00"/>
    <x v="2"/>
    <s v="Small Tools"/>
    <s v="Jack to lift tire brush or for drum or sprocket"/>
    <m/>
    <m/>
    <m/>
    <m/>
    <m/>
    <m/>
    <m/>
    <m/>
    <m/>
    <m/>
    <m/>
    <m/>
    <m/>
    <m/>
    <m/>
    <m/>
    <m/>
    <m/>
    <m/>
    <m/>
    <m/>
    <d v="2024-04-30T00:00:00"/>
    <s v="SL57@tidalwaveautospa.com"/>
    <s v="Steven Kyriazis"/>
    <x v="4"/>
    <x v="0"/>
  </r>
  <r>
    <s v="David Seymour"/>
    <s v="EXP-10012964 "/>
    <n v="-8.56"/>
    <d v="2024-03-28T00:00:00"/>
    <x v="1"/>
    <s v="Wash Maintenance"/>
    <s v="Oil credit"/>
    <m/>
    <m/>
    <m/>
    <m/>
    <m/>
    <m/>
    <m/>
    <m/>
    <m/>
    <m/>
    <m/>
    <m/>
    <m/>
    <m/>
    <m/>
    <m/>
    <m/>
    <m/>
    <m/>
    <m/>
    <m/>
    <d v="2024-04-30T00:00:00"/>
    <s v="SL57@tidalwaveautospa.com"/>
    <s v="Steven Kyriazis"/>
    <x v="4"/>
    <x v="0"/>
  </r>
  <r>
    <s v="David Seymour"/>
    <s v="EXP-10012964 "/>
    <n v="83.43"/>
    <d v="2024-03-28T00:00:00"/>
    <x v="1"/>
    <s v="Wash Maintenance"/>
    <s v="Hydraulic hose"/>
    <m/>
    <m/>
    <m/>
    <m/>
    <m/>
    <m/>
    <m/>
    <m/>
    <m/>
    <m/>
    <m/>
    <m/>
    <m/>
    <m/>
    <m/>
    <m/>
    <m/>
    <m/>
    <m/>
    <m/>
    <m/>
    <d v="2024-04-30T00:00:00"/>
    <s v="SL57@tidalwaveautospa.com"/>
    <s v="Steven Kyriazis"/>
    <x v="4"/>
    <x v="0"/>
  </r>
  <r>
    <s v="David Seymour"/>
    <s v="EXP-10012964 "/>
    <n v="59.9"/>
    <d v="2024-03-28T00:00:00"/>
    <x v="6"/>
    <s v="Wash Maintenance"/>
    <s v="Oil"/>
    <m/>
    <m/>
    <m/>
    <m/>
    <m/>
    <m/>
    <m/>
    <m/>
    <m/>
    <m/>
    <m/>
    <m/>
    <m/>
    <m/>
    <m/>
    <m/>
    <m/>
    <m/>
    <m/>
    <m/>
    <m/>
    <d v="2024-04-30T00:00:00"/>
    <s v="SL57@tidalwaveautospa.com"/>
    <s v="Steven Kyriazis"/>
    <x v="4"/>
    <x v="0"/>
  </r>
  <r>
    <s v="David Seymour"/>
    <s v="EXP-10012964 "/>
    <n v="-3.21"/>
    <d v="2024-03-28T00:00:00"/>
    <x v="1"/>
    <s v="Wash Maintenance"/>
    <s v="Wrong size for hydraulic hose"/>
    <m/>
    <m/>
    <m/>
    <m/>
    <m/>
    <m/>
    <m/>
    <m/>
    <m/>
    <m/>
    <m/>
    <m/>
    <m/>
    <m/>
    <m/>
    <m/>
    <m/>
    <m/>
    <m/>
    <m/>
    <m/>
    <d v="2024-04-30T00:00:00"/>
    <s v="SL57@tidalwaveautospa.com"/>
    <s v="Steven Kyriazis"/>
    <x v="4"/>
    <x v="0"/>
  </r>
  <r>
    <s v="David Seymour"/>
    <s v="EXP-10012965 "/>
    <n v="62.22"/>
    <d v="2024-03-27T00:00:00"/>
    <x v="2"/>
    <s v="Parts"/>
    <s v="Unions and other parts for chemicals"/>
    <m/>
    <m/>
    <m/>
    <m/>
    <m/>
    <m/>
    <m/>
    <m/>
    <m/>
    <m/>
    <m/>
    <m/>
    <m/>
    <m/>
    <m/>
    <m/>
    <m/>
    <m/>
    <m/>
    <m/>
    <m/>
    <d v="2024-04-30T00:00:00"/>
    <s v="SL57@tidalwaveautospa.com"/>
    <s v="Steven Kyriazis"/>
    <x v="4"/>
    <x v="0"/>
  </r>
  <r>
    <s v="David Seymour"/>
    <s v="EXP-10012965 "/>
    <n v="2.87"/>
    <d v="2024-04-02T00:00:00"/>
    <x v="2"/>
    <s v="Parts"/>
    <s v="Clip vinyl and tubing"/>
    <m/>
    <m/>
    <m/>
    <m/>
    <m/>
    <m/>
    <m/>
    <m/>
    <m/>
    <m/>
    <m/>
    <m/>
    <m/>
    <m/>
    <m/>
    <m/>
    <m/>
    <m/>
    <m/>
    <m/>
    <m/>
    <d v="2024-04-30T00:00:00"/>
    <s v="SL57@tidalwaveautospa.com"/>
    <s v="Steven Kyriazis"/>
    <x v="4"/>
    <x v="0"/>
  </r>
  <r>
    <s v="David Seymour"/>
    <s v="EXP-10012965 "/>
    <n v="36.08"/>
    <d v="2024-04-02T00:00:00"/>
    <x v="2"/>
    <s v="Parts"/>
    <s v="Piping and union connections"/>
    <m/>
    <m/>
    <m/>
    <m/>
    <m/>
    <m/>
    <m/>
    <m/>
    <m/>
    <m/>
    <m/>
    <m/>
    <m/>
    <m/>
    <m/>
    <m/>
    <m/>
    <m/>
    <m/>
    <m/>
    <m/>
    <d v="2024-04-30T00:00:00"/>
    <s v="SL57@tidalwaveautospa.com"/>
    <s v="Steven Kyriazis"/>
    <x v="4"/>
    <x v="0"/>
  </r>
  <r>
    <s v="David Seymour"/>
    <s v="EXP-10012965 "/>
    <n v="27.69"/>
    <d v="2024-04-04T00:00:00"/>
    <x v="14"/>
    <s v="Wash Maintenance"/>
    <s v="Bug repel, water, and clorox"/>
    <m/>
    <m/>
    <m/>
    <m/>
    <m/>
    <m/>
    <m/>
    <m/>
    <m/>
    <m/>
    <m/>
    <m/>
    <m/>
    <m/>
    <m/>
    <m/>
    <m/>
    <m/>
    <m/>
    <m/>
    <m/>
    <d v="2024-04-30T00:00:00"/>
    <s v="SL57@tidalwaveautospa.com"/>
    <s v="Steven Kyriazis"/>
    <x v="4"/>
    <x v="0"/>
  </r>
  <r>
    <s v="Mark Bookbinder"/>
    <s v="EXP-10013036 "/>
    <n v="59.9"/>
    <d v="2024-04-17T00:00:00"/>
    <x v="8"/>
    <s v="Snacks"/>
    <s v="Bottle for water cooler"/>
    <m/>
    <m/>
    <m/>
    <m/>
    <m/>
    <m/>
    <m/>
    <m/>
    <m/>
    <m/>
    <m/>
    <m/>
    <m/>
    <m/>
    <m/>
    <m/>
    <m/>
    <m/>
    <m/>
    <m/>
    <m/>
    <d v="2024-04-30T00:00:00"/>
    <s v="SL@tidalwaveautospa.com"/>
    <s v="Steven Kyriazis"/>
    <x v="4"/>
    <x v="0"/>
  </r>
  <r>
    <s v="Mark Bookbinder"/>
    <s v="EXP-10013036 "/>
    <n v="9.5"/>
    <d v="2024-04-18T00:00:00"/>
    <x v="9"/>
    <s v="Snacks"/>
    <s v="Bottle water"/>
    <m/>
    <m/>
    <m/>
    <m/>
    <m/>
    <m/>
    <m/>
    <m/>
    <m/>
    <m/>
    <m/>
    <m/>
    <m/>
    <m/>
    <m/>
    <m/>
    <m/>
    <m/>
    <m/>
    <m/>
    <m/>
    <d v="2024-04-30T00:00:00"/>
    <s v="SL@tidalwaveautospa.com"/>
    <s v="Steven Kyriazis"/>
    <x v="4"/>
    <x v="0"/>
  </r>
  <r>
    <s v="Joshua Huffstetler"/>
    <s v="EXP-10013022 "/>
    <n v="38.36"/>
    <d v="2024-03-14T00:00:00"/>
    <x v="1"/>
    <s v="Plumbing Expense"/>
    <s v="Plumbing for H25 pump"/>
    <m/>
    <m/>
    <m/>
    <m/>
    <m/>
    <m/>
    <m/>
    <m/>
    <m/>
    <m/>
    <m/>
    <m/>
    <m/>
    <m/>
    <m/>
    <m/>
    <m/>
    <m/>
    <m/>
    <m/>
    <m/>
    <d v="2024-04-30T00:00:00"/>
    <s v="SL32@tidalwaveautospa.com"/>
    <s v="Michael Dodge"/>
    <x v="4"/>
    <x v="0"/>
  </r>
  <r>
    <s v="Joshua Huffstetler"/>
    <s v="EXP-10013022 "/>
    <n v="4.28"/>
    <d v="2024-03-18T00:00:00"/>
    <x v="7"/>
    <s v="Wash Maintenance"/>
    <s v="1” close nipple for H25 pump"/>
    <m/>
    <m/>
    <m/>
    <m/>
    <m/>
    <m/>
    <m/>
    <m/>
    <m/>
    <m/>
    <m/>
    <m/>
    <m/>
    <m/>
    <m/>
    <m/>
    <m/>
    <m/>
    <m/>
    <m/>
    <m/>
    <d v="2024-04-30T00:00:00"/>
    <s v="SL32@tidalwaveautospa.com"/>
    <s v="Michael Dodge"/>
    <x v="4"/>
    <x v="0"/>
  </r>
  <r>
    <s v="Joshua Huffstetler"/>
    <s v="EXP-10013022 "/>
    <n v="93.1"/>
    <d v="2024-04-14T00:00:00"/>
    <x v="0"/>
    <s v="Wash Maintenance"/>
    <s v="Trash can dollys"/>
    <m/>
    <m/>
    <m/>
    <m/>
    <m/>
    <m/>
    <m/>
    <m/>
    <m/>
    <m/>
    <m/>
    <m/>
    <m/>
    <m/>
    <m/>
    <m/>
    <m/>
    <m/>
    <m/>
    <m/>
    <m/>
    <d v="2024-04-30T00:00:00"/>
    <s v="SL32@tidalwaveautospa.com"/>
    <s v="Michael Dodge"/>
    <x v="4"/>
    <x v="0"/>
  </r>
  <r>
    <s v="Joshua Huffstetler"/>
    <s v="EXP-10013022 "/>
    <n v="17.260000000000002"/>
    <d v="2024-04-19T00:00:00"/>
    <x v="17"/>
    <s v="Wash Maintenance"/>
    <s v="2 cycle oil"/>
    <m/>
    <m/>
    <m/>
    <m/>
    <m/>
    <m/>
    <m/>
    <m/>
    <m/>
    <m/>
    <m/>
    <m/>
    <m/>
    <m/>
    <m/>
    <m/>
    <m/>
    <m/>
    <m/>
    <m/>
    <m/>
    <d v="2024-04-30T00:00:00"/>
    <s v="SL32@tidalwaveautospa.com"/>
    <s v="Michael Dodge"/>
    <x v="4"/>
    <x v="0"/>
  </r>
  <r>
    <s v="Joshua Huffstetler"/>
    <s v="EXP-10013022 "/>
    <n v="17.27"/>
    <d v="2024-04-20T00:00:00"/>
    <x v="0"/>
    <s v="Pest Control/Extermination"/>
    <s v="Bug blocks"/>
    <m/>
    <m/>
    <m/>
    <m/>
    <m/>
    <m/>
    <m/>
    <m/>
    <m/>
    <m/>
    <m/>
    <m/>
    <m/>
    <m/>
    <m/>
    <m/>
    <m/>
    <m/>
    <m/>
    <m/>
    <m/>
    <d v="2024-04-30T00:00:00"/>
    <s v="SL32@tidalwaveautospa.com"/>
    <s v="Michael Dodge"/>
    <x v="4"/>
    <x v="0"/>
  </r>
  <r>
    <s v="Kevin Williams"/>
    <s v="EXP-10012794 "/>
    <n v="405.95"/>
    <d v="2024-03-29T00:00:00"/>
    <x v="0"/>
    <s v="Office Supplies"/>
    <s v="Gift card for SL in PTC they had no card approved bt Andrew Strevel"/>
    <m/>
    <m/>
    <m/>
    <m/>
    <m/>
    <m/>
    <m/>
    <m/>
    <m/>
    <m/>
    <m/>
    <m/>
    <m/>
    <m/>
    <m/>
    <m/>
    <m/>
    <m/>
    <m/>
    <m/>
    <m/>
    <d v="2024-04-30T00:00:00"/>
    <s v="SL22@tidalwaveautospa.com"/>
    <s v="Andrew Strevel"/>
    <x v="4"/>
    <x v="0"/>
  </r>
  <r>
    <s v="Kevin Williams"/>
    <s v="EXP-10012794 "/>
    <n v="96.29"/>
    <d v="2024-04-04T00:00:00"/>
    <x v="35"/>
    <s v="Wash Maintenance"/>
    <s v="Pressure washing hose"/>
    <m/>
    <m/>
    <m/>
    <m/>
    <m/>
    <m/>
    <m/>
    <m/>
    <m/>
    <m/>
    <m/>
    <m/>
    <m/>
    <m/>
    <m/>
    <m/>
    <m/>
    <m/>
    <m/>
    <m/>
    <m/>
    <d v="2024-04-30T00:00:00"/>
    <s v="SL22@tidalwaveautospa.com"/>
    <s v="Andrew Strevel"/>
    <x v="4"/>
    <x v="0"/>
  </r>
  <r>
    <s v="Kevin Williams"/>
    <s v="EXP-10012794 "/>
    <n v="32.76"/>
    <d v="2024-04-07T00:00:00"/>
    <x v="1"/>
    <s v="Parts"/>
    <s v="Pressure hose fittings"/>
    <m/>
    <m/>
    <m/>
    <m/>
    <m/>
    <m/>
    <m/>
    <m/>
    <m/>
    <m/>
    <m/>
    <m/>
    <m/>
    <m/>
    <m/>
    <m/>
    <m/>
    <m/>
    <m/>
    <m/>
    <m/>
    <d v="2024-04-30T00:00:00"/>
    <s v="SL22@tidalwaveautospa.com"/>
    <s v="Andrew Strevel"/>
    <x v="4"/>
    <x v="0"/>
  </r>
  <r>
    <s v="Kevin Williams"/>
    <s v="EXP-10012794 "/>
    <n v="6.42"/>
    <d v="2024-04-14T00:00:00"/>
    <x v="22"/>
    <s v="Landscaping"/>
    <s v="Weed killer"/>
    <m/>
    <m/>
    <m/>
    <m/>
    <m/>
    <m/>
    <m/>
    <m/>
    <m/>
    <m/>
    <m/>
    <m/>
    <m/>
    <m/>
    <m/>
    <m/>
    <m/>
    <m/>
    <m/>
    <m/>
    <m/>
    <d v="2024-04-30T00:00:00"/>
    <s v="SL22@tidalwaveautospa.com"/>
    <s v="Andrew Strevel"/>
    <x v="4"/>
    <x v="0"/>
  </r>
  <r>
    <s v="Kevin Williams"/>
    <s v="EXP-10012794 "/>
    <n v="-32.76"/>
    <d v="2024-04-15T00:00:00"/>
    <x v="22"/>
    <s v="Parts"/>
    <s v="Fittings return credit"/>
    <m/>
    <m/>
    <m/>
    <m/>
    <m/>
    <m/>
    <m/>
    <m/>
    <m/>
    <m/>
    <m/>
    <m/>
    <m/>
    <m/>
    <m/>
    <m/>
    <m/>
    <m/>
    <m/>
    <m/>
    <m/>
    <d v="2024-04-30T00:00:00"/>
    <s v="SL22@tidalwaveautospa.com"/>
    <s v="Andrew Strevel"/>
    <x v="4"/>
    <x v="0"/>
  </r>
  <r>
    <s v="Draven Girdler"/>
    <s v="EXP-10012517 "/>
    <n v="50.03"/>
    <d v="2024-03-16T00:00:00"/>
    <x v="0"/>
    <s v="Wash Maintenance"/>
    <s v="Clenaing supplies"/>
    <m/>
    <m/>
    <m/>
    <m/>
    <m/>
    <m/>
    <m/>
    <m/>
    <m/>
    <m/>
    <m/>
    <m/>
    <m/>
    <m/>
    <m/>
    <m/>
    <m/>
    <m/>
    <m/>
    <m/>
    <m/>
    <d v="2024-04-30T00:00:00"/>
    <s v="ASL164@tidalwaveautospa.com"/>
    <s v="Lane Carr"/>
    <x v="4"/>
    <x v="0"/>
  </r>
  <r>
    <s v="Draven Girdler"/>
    <s v="EXP-10012517 "/>
    <n v="15"/>
    <d v="2024-03-30T00:00:00"/>
    <x v="2"/>
    <s v="Parts"/>
    <s v="Repairs for chemical board"/>
    <m/>
    <m/>
    <m/>
    <m/>
    <m/>
    <m/>
    <m/>
    <m/>
    <m/>
    <m/>
    <m/>
    <m/>
    <m/>
    <m/>
    <m/>
    <m/>
    <m/>
    <m/>
    <m/>
    <m/>
    <m/>
    <d v="2024-04-30T00:00:00"/>
    <s v="ASL164@tidalwaveautospa.com"/>
    <s v="Lane Carr"/>
    <x v="4"/>
    <x v="0"/>
  </r>
  <r>
    <s v="Draven Girdler"/>
    <s v="EXP-10012517 "/>
    <n v="12.7"/>
    <d v="2024-04-01T00:00:00"/>
    <x v="2"/>
    <s v="Wash Maintenance"/>
    <s v="Zip ties"/>
    <m/>
    <m/>
    <m/>
    <m/>
    <m/>
    <m/>
    <m/>
    <m/>
    <m/>
    <m/>
    <m/>
    <m/>
    <m/>
    <m/>
    <m/>
    <m/>
    <m/>
    <m/>
    <m/>
    <m/>
    <m/>
    <d v="2024-04-30T00:00:00"/>
    <s v="ASL164@tidalwaveautospa.com"/>
    <s v="Lane Carr"/>
    <x v="4"/>
    <x v="0"/>
  </r>
  <r>
    <s v="Dennis Thompson"/>
    <s v="EXP-10012918 "/>
    <n v="23.74"/>
    <d v="2024-04-09T00:00:00"/>
    <x v="1"/>
    <s v="Parts"/>
    <s v="Ball valve"/>
    <m/>
    <m/>
    <m/>
    <m/>
    <m/>
    <m/>
    <m/>
    <m/>
    <m/>
    <m/>
    <m/>
    <m/>
    <m/>
    <m/>
    <m/>
    <m/>
    <m/>
    <m/>
    <m/>
    <m/>
    <m/>
    <d v="2024-04-30T00:00:00"/>
    <s v="SL197@tidalwaveautospa.com"/>
    <s v="Andrew Strevel"/>
    <x v="4"/>
    <x v="0"/>
  </r>
  <r>
    <s v="Dennis Thompson"/>
    <s v="EXP-10012918 "/>
    <n v="0.81"/>
    <d v="2024-04-09T00:00:00"/>
    <x v="1"/>
    <s v="Parts"/>
    <s v="Nut"/>
    <m/>
    <m/>
    <m/>
    <m/>
    <m/>
    <m/>
    <m/>
    <m/>
    <m/>
    <m/>
    <m/>
    <m/>
    <m/>
    <m/>
    <m/>
    <m/>
    <m/>
    <m/>
    <m/>
    <m/>
    <m/>
    <d v="2024-04-30T00:00:00"/>
    <s v="SL197@tidalwaveautospa.com"/>
    <s v="Andrew Strevel"/>
    <x v="4"/>
    <x v="0"/>
  </r>
  <r>
    <s v="James Boren"/>
    <s v="EXP-10012329 "/>
    <n v="29.04"/>
    <d v="2024-03-18T00:00:00"/>
    <x v="0"/>
    <s v="Wash Maintenance"/>
    <s v="Vinegar"/>
    <m/>
    <m/>
    <m/>
    <m/>
    <m/>
    <m/>
    <m/>
    <m/>
    <m/>
    <m/>
    <m/>
    <m/>
    <m/>
    <m/>
    <m/>
    <m/>
    <m/>
    <m/>
    <m/>
    <m/>
    <m/>
    <d v="2024-04-30T00:00:00"/>
    <s v=""/>
    <s v=""/>
    <x v="4"/>
    <x v="0"/>
  </r>
  <r>
    <s v="James Boren"/>
    <s v="EXP-10012329 "/>
    <n v="13.33"/>
    <d v="2024-03-19T00:00:00"/>
    <x v="0"/>
    <s v="Office Supplies"/>
    <s v="Phone cord"/>
    <m/>
    <m/>
    <m/>
    <m/>
    <m/>
    <m/>
    <m/>
    <m/>
    <m/>
    <m/>
    <m/>
    <m/>
    <m/>
    <m/>
    <m/>
    <m/>
    <m/>
    <m/>
    <m/>
    <m/>
    <m/>
    <d v="2024-04-30T00:00:00"/>
    <s v=""/>
    <s v=""/>
    <x v="4"/>
    <x v="0"/>
  </r>
  <r>
    <s v="James Boren"/>
    <s v="EXP-10012329 "/>
    <n v="14.97"/>
    <d v="2024-03-19T00:00:00"/>
    <x v="0"/>
    <s v="Parts"/>
    <s v="Wire nuts"/>
    <m/>
    <m/>
    <m/>
    <m/>
    <m/>
    <m/>
    <m/>
    <m/>
    <m/>
    <m/>
    <m/>
    <m/>
    <m/>
    <m/>
    <m/>
    <m/>
    <m/>
    <m/>
    <m/>
    <m/>
    <m/>
    <d v="2024-04-30T00:00:00"/>
    <s v=""/>
    <s v=""/>
    <x v="4"/>
    <x v="0"/>
  </r>
  <r>
    <s v="James Boren"/>
    <s v="EXP-10012329 "/>
    <n v="5.7"/>
    <d v="2024-03-19T00:00:00"/>
    <x v="0"/>
    <s v="Wash Maintenance"/>
    <s v="Electic tape"/>
    <m/>
    <m/>
    <m/>
    <m/>
    <m/>
    <m/>
    <m/>
    <m/>
    <m/>
    <m/>
    <m/>
    <m/>
    <m/>
    <m/>
    <m/>
    <m/>
    <m/>
    <m/>
    <m/>
    <m/>
    <m/>
    <d v="2024-04-30T00:00:00"/>
    <s v=""/>
    <s v=""/>
    <x v="4"/>
    <x v="0"/>
  </r>
  <r>
    <s v="James Boren"/>
    <s v="EXP-10012329 "/>
    <n v="79.75"/>
    <d v="2024-03-25T00:00:00"/>
    <x v="0"/>
    <s v="Wash Maintenance"/>
    <s v="Bungie cords"/>
    <m/>
    <m/>
    <m/>
    <m/>
    <m/>
    <m/>
    <m/>
    <m/>
    <m/>
    <m/>
    <m/>
    <m/>
    <m/>
    <m/>
    <m/>
    <m/>
    <m/>
    <m/>
    <m/>
    <m/>
    <m/>
    <d v="2024-04-30T00:00:00"/>
    <s v=""/>
    <s v=""/>
    <x v="4"/>
    <x v="0"/>
  </r>
  <r>
    <s v="James Boren"/>
    <s v="EXP-10012329 "/>
    <n v="398.79"/>
    <d v="2024-03-28T00:00:00"/>
    <x v="0"/>
    <s v="Landscaping"/>
    <s v="Mulch for landscap"/>
    <m/>
    <m/>
    <m/>
    <m/>
    <m/>
    <m/>
    <m/>
    <m/>
    <m/>
    <m/>
    <m/>
    <m/>
    <m/>
    <m/>
    <m/>
    <m/>
    <m/>
    <m/>
    <m/>
    <m/>
    <m/>
    <d v="2024-04-30T00:00:00"/>
    <s v=""/>
    <s v=""/>
    <x v="4"/>
    <x v="0"/>
  </r>
  <r>
    <s v="James Boren"/>
    <s v="EXP-10012329 "/>
    <n v="93.95"/>
    <d v="2024-03-29T00:00:00"/>
    <x v="0"/>
    <s v="Wash Maintenance"/>
    <s v="Hydraulic fluid"/>
    <m/>
    <m/>
    <m/>
    <m/>
    <m/>
    <m/>
    <m/>
    <m/>
    <m/>
    <m/>
    <m/>
    <m/>
    <m/>
    <m/>
    <m/>
    <m/>
    <m/>
    <m/>
    <m/>
    <m/>
    <m/>
    <d v="2024-04-30T00:00:00"/>
    <s v=""/>
    <s v=""/>
    <x v="4"/>
    <x v="0"/>
  </r>
  <r>
    <s v="James Boren"/>
    <s v="EXP-10012329 "/>
    <n v="33.200000000000003"/>
    <d v="2024-04-03T00:00:00"/>
    <x v="0"/>
    <s v="Wash Maintenance"/>
    <s v="Vinegar"/>
    <m/>
    <m/>
    <m/>
    <m/>
    <m/>
    <m/>
    <m/>
    <m/>
    <m/>
    <m/>
    <m/>
    <m/>
    <m/>
    <m/>
    <m/>
    <m/>
    <m/>
    <m/>
    <m/>
    <m/>
    <m/>
    <d v="2024-04-30T00:00:00"/>
    <s v=""/>
    <s v=""/>
    <x v="4"/>
    <x v="0"/>
  </r>
  <r>
    <s v="James Boren"/>
    <s v="EXP-10012329 "/>
    <n v="431.99"/>
    <d v="2024-04-09T00:00:00"/>
    <x v="0"/>
    <s v="Equipment"/>
    <s v="Fan for team"/>
    <m/>
    <m/>
    <m/>
    <m/>
    <m/>
    <m/>
    <m/>
    <m/>
    <m/>
    <m/>
    <m/>
    <m/>
    <m/>
    <m/>
    <m/>
    <m/>
    <m/>
    <m/>
    <m/>
    <m/>
    <m/>
    <d v="2024-04-30T00:00:00"/>
    <s v=""/>
    <s v=""/>
    <x v="4"/>
    <x v="0"/>
  </r>
  <r>
    <s v="James Boren"/>
    <s v="EXP-10012329 "/>
    <n v="36.119999999999997"/>
    <d v="2024-04-11T00:00:00"/>
    <x v="0"/>
    <s v="Safety Supplies"/>
    <s v="Medicine for cabinet"/>
    <m/>
    <m/>
    <m/>
    <m/>
    <m/>
    <m/>
    <m/>
    <m/>
    <m/>
    <m/>
    <m/>
    <m/>
    <m/>
    <m/>
    <m/>
    <m/>
    <m/>
    <m/>
    <m/>
    <m/>
    <m/>
    <d v="2024-04-30T00:00:00"/>
    <s v=""/>
    <s v=""/>
    <x v="4"/>
    <x v="0"/>
  </r>
  <r>
    <s v="James Boren"/>
    <s v="EXP-10012329 "/>
    <n v="79.66"/>
    <d v="2024-04-16T00:00:00"/>
    <x v="0"/>
    <s v="Parts"/>
    <s v="Fuses for air compressor"/>
    <m/>
    <m/>
    <m/>
    <m/>
    <m/>
    <m/>
    <m/>
    <m/>
    <m/>
    <m/>
    <m/>
    <m/>
    <m/>
    <m/>
    <m/>
    <m/>
    <m/>
    <m/>
    <m/>
    <m/>
    <m/>
    <d v="2024-04-30T00:00:00"/>
    <s v=""/>
    <s v=""/>
    <x v="4"/>
    <x v="0"/>
  </r>
  <r>
    <s v="Erinn Ames"/>
    <s v="EXP-10012342 "/>
    <n v="2.97"/>
    <d v="2024-04-04T00:00:00"/>
    <x v="1"/>
    <s v="Parts"/>
    <s v="O ring"/>
    <m/>
    <m/>
    <m/>
    <m/>
    <m/>
    <m/>
    <m/>
    <m/>
    <m/>
    <m/>
    <m/>
    <m/>
    <m/>
    <m/>
    <m/>
    <m/>
    <m/>
    <m/>
    <m/>
    <m/>
    <m/>
    <d v="2024-04-30T00:00:00"/>
    <s v="SL16@tidalwaveautospa.com"/>
    <s v="David Foster"/>
    <x v="4"/>
    <x v="0"/>
  </r>
  <r>
    <s v="Erinn Ames"/>
    <s v="EXP-10012342 "/>
    <n v="161.99"/>
    <d v="2024-04-04T00:00:00"/>
    <x v="1"/>
    <s v="Wash Maintenance"/>
    <s v="Hydraulic  hose"/>
    <m/>
    <m/>
    <m/>
    <m/>
    <m/>
    <m/>
    <m/>
    <m/>
    <m/>
    <m/>
    <m/>
    <m/>
    <m/>
    <m/>
    <m/>
    <m/>
    <m/>
    <m/>
    <m/>
    <m/>
    <m/>
    <d v="2024-04-30T00:00:00"/>
    <s v="SL16@tidalwaveautospa.com"/>
    <s v="David Foster"/>
    <x v="4"/>
    <x v="0"/>
  </r>
  <r>
    <s v="Kenneth Dinkins"/>
    <s v="EXP-10012892 "/>
    <n v="20.100000000000001"/>
    <d v="2024-03-29T00:00:00"/>
    <x v="22"/>
    <s v="Fuel"/>
    <s v="Gas for blower"/>
    <m/>
    <m/>
    <m/>
    <m/>
    <m/>
    <m/>
    <m/>
    <m/>
    <m/>
    <m/>
    <m/>
    <m/>
    <m/>
    <m/>
    <m/>
    <m/>
    <m/>
    <m/>
    <m/>
    <m/>
    <m/>
    <d v="2024-04-30T00:00:00"/>
    <s v="SL103@tidalwaveautospa.com"/>
    <s v="Andrew Strevel"/>
    <x v="4"/>
    <x v="0"/>
  </r>
  <r>
    <s v="Kenneth Dinkins"/>
    <s v="EXP-10012892 "/>
    <n v="41.77"/>
    <d v="2024-04-01T00:00:00"/>
    <x v="3"/>
    <s v="Vehicle Damage Claims"/>
    <s v="Replacement wiper blades"/>
    <m/>
    <m/>
    <m/>
    <m/>
    <m/>
    <m/>
    <m/>
    <m/>
    <m/>
    <m/>
    <m/>
    <m/>
    <m/>
    <m/>
    <m/>
    <m/>
    <m/>
    <m/>
    <m/>
    <m/>
    <m/>
    <d v="2024-04-30T00:00:00"/>
    <s v="SL103@tidalwaveautospa.com"/>
    <s v="Andrew Strevel"/>
    <x v="4"/>
    <x v="0"/>
  </r>
  <r>
    <s v="Kenneth Dinkins"/>
    <s v="EXP-10012892 "/>
    <n v="210.88"/>
    <d v="2024-04-01T00:00:00"/>
    <x v="6"/>
    <s v="Wash Maintenance"/>
    <s v="Paper cleaning"/>
    <m/>
    <m/>
    <m/>
    <m/>
    <m/>
    <m/>
    <m/>
    <m/>
    <m/>
    <m/>
    <m/>
    <m/>
    <m/>
    <m/>
    <m/>
    <m/>
    <m/>
    <m/>
    <m/>
    <m/>
    <m/>
    <d v="2024-04-30T00:00:00"/>
    <s v="SL103@tidalwaveautospa.com"/>
    <s v="Andrew Strevel"/>
    <x v="4"/>
    <x v="0"/>
  </r>
  <r>
    <s v="Kenneth Dinkins"/>
    <s v="EXP-10012892 "/>
    <n v="9.98"/>
    <d v="2024-04-02T00:00:00"/>
    <x v="51"/>
    <s v="Office Supplies"/>
    <s v="Plasruc cups for water"/>
    <m/>
    <m/>
    <m/>
    <m/>
    <m/>
    <m/>
    <m/>
    <m/>
    <m/>
    <m/>
    <m/>
    <m/>
    <m/>
    <m/>
    <m/>
    <m/>
    <m/>
    <m/>
    <m/>
    <m/>
    <m/>
    <d v="2024-04-30T00:00:00"/>
    <s v="SL103@tidalwaveautospa.com"/>
    <s v="Andrew Strevel"/>
    <x v="4"/>
    <x v="0"/>
  </r>
  <r>
    <s v="Kenneth Dinkins"/>
    <s v="EXP-10012892 "/>
    <n v="1500"/>
    <d v="2024-04-05T00:00:00"/>
    <x v="46"/>
    <s v="Advertising &amp; Promotion"/>
    <s v="Charity marketing for golf tournament"/>
    <m/>
    <m/>
    <m/>
    <m/>
    <m/>
    <m/>
    <m/>
    <m/>
    <m/>
    <m/>
    <m/>
    <m/>
    <m/>
    <m/>
    <m/>
    <m/>
    <m/>
    <m/>
    <m/>
    <m/>
    <m/>
    <d v="2024-04-30T00:00:00"/>
    <s v="SL103@tidalwaveautospa.com"/>
    <s v="Andrew Strevel"/>
    <x v="4"/>
    <x v="0"/>
  </r>
  <r>
    <s v="Casey Thompson"/>
    <s v="EXP-10012917 "/>
    <n v="152.11000000000001"/>
    <d v="2023-11-27T00:00:00"/>
    <x v="0"/>
    <s v="Wash Maintenance"/>
    <s v="C-3 Chem."/>
    <m/>
    <m/>
    <m/>
    <m/>
    <m/>
    <m/>
    <m/>
    <m/>
    <m/>
    <m/>
    <m/>
    <m/>
    <m/>
    <m/>
    <m/>
    <m/>
    <m/>
    <m/>
    <m/>
    <m/>
    <m/>
    <d v="2024-04-30T00:00:00"/>
    <s v="SL302@tidalwaveautospa.com"/>
    <s v="Andrew Strevel"/>
    <x v="4"/>
    <x v="0"/>
  </r>
  <r>
    <s v="Casey Thompson"/>
    <s v="EXP-10012917 "/>
    <n v="-9.2799999999999994"/>
    <d v="2024-04-03T00:00:00"/>
    <x v="0"/>
    <s v="Car Wash"/>
    <s v="Test plan before opening term."/>
    <m/>
    <m/>
    <m/>
    <m/>
    <m/>
    <m/>
    <m/>
    <m/>
    <m/>
    <m/>
    <m/>
    <m/>
    <m/>
    <m/>
    <m/>
    <m/>
    <m/>
    <m/>
    <m/>
    <m/>
    <m/>
    <d v="2024-04-30T00:00:00"/>
    <s v="SL302@tidalwaveautospa.com"/>
    <s v="Andrew Strevel"/>
    <x v="4"/>
    <x v="0"/>
  </r>
  <r>
    <s v="Casey Thompson"/>
    <s v="EXP-10012917 "/>
    <n v="7.2"/>
    <d v="2024-04-03T00:00:00"/>
    <x v="0"/>
    <s v="Snacks"/>
    <s v="waters"/>
    <m/>
    <m/>
    <m/>
    <m/>
    <m/>
    <m/>
    <m/>
    <m/>
    <m/>
    <m/>
    <m/>
    <m/>
    <m/>
    <m/>
    <m/>
    <m/>
    <m/>
    <m/>
    <m/>
    <m/>
    <m/>
    <d v="2024-04-30T00:00:00"/>
    <s v="SL302@tidalwaveautospa.com"/>
    <s v="Andrew Strevel"/>
    <x v="4"/>
    <x v="0"/>
  </r>
  <r>
    <s v="Casey Thompson"/>
    <s v="EXP-10012917 "/>
    <n v="96.78"/>
    <d v="2024-04-09T00:00:00"/>
    <x v="25"/>
    <s v="Wash Maintenance"/>
    <s v="plywood for broken window"/>
    <m/>
    <m/>
    <m/>
    <m/>
    <m/>
    <m/>
    <m/>
    <m/>
    <m/>
    <m/>
    <m/>
    <m/>
    <m/>
    <m/>
    <m/>
    <m/>
    <m/>
    <m/>
    <m/>
    <m/>
    <m/>
    <d v="2024-04-30T00:00:00"/>
    <s v="SL302@tidalwaveautospa.com"/>
    <s v="Andrew Strevel"/>
    <x v="4"/>
    <x v="0"/>
  </r>
  <r>
    <s v="Casey Thompson"/>
    <s v="EXP-10012917 "/>
    <n v="7.2"/>
    <d v="2024-04-10T00:00:00"/>
    <x v="0"/>
    <s v="Snacks"/>
    <s v="waters"/>
    <m/>
    <m/>
    <m/>
    <m/>
    <m/>
    <m/>
    <m/>
    <m/>
    <m/>
    <m/>
    <m/>
    <m/>
    <m/>
    <m/>
    <m/>
    <m/>
    <m/>
    <m/>
    <m/>
    <m/>
    <m/>
    <d v="2024-04-30T00:00:00"/>
    <s v="SL302@tidalwaveautospa.com"/>
    <s v="Andrew Strevel"/>
    <x v="4"/>
    <x v="0"/>
  </r>
  <r>
    <s v="Casey Thompson"/>
    <s v="EXP-10012917 "/>
    <n v="282.22000000000003"/>
    <d v="2024-04-10T00:00:00"/>
    <x v="0"/>
    <s v="Wash Maintenance"/>
    <s v="vinegar"/>
    <m/>
    <m/>
    <m/>
    <m/>
    <m/>
    <m/>
    <m/>
    <m/>
    <m/>
    <m/>
    <m/>
    <m/>
    <m/>
    <m/>
    <m/>
    <m/>
    <m/>
    <m/>
    <m/>
    <m/>
    <m/>
    <d v="2024-04-30T00:00:00"/>
    <s v="SL302@tidalwaveautospa.com"/>
    <s v="Andrew Strevel"/>
    <x v="4"/>
    <x v="0"/>
  </r>
  <r>
    <s v="Casey Thompson"/>
    <s v="EXP-10012917 "/>
    <n v="85.59"/>
    <d v="2024-04-11T00:00:00"/>
    <x v="0"/>
    <s v="Wash Maintenance"/>
    <s v="vinegar"/>
    <m/>
    <m/>
    <m/>
    <m/>
    <m/>
    <m/>
    <m/>
    <m/>
    <m/>
    <m/>
    <m/>
    <m/>
    <m/>
    <m/>
    <m/>
    <m/>
    <m/>
    <m/>
    <m/>
    <m/>
    <m/>
    <d v="2024-04-30T00:00:00"/>
    <s v="SL302@tidalwaveautospa.com"/>
    <s v="Andrew Strevel"/>
    <x v="4"/>
    <x v="0"/>
  </r>
  <r>
    <s v="Casey Thompson"/>
    <s v="EXP-10012917 "/>
    <n v="24.43"/>
    <d v="2024-04-13T00:00:00"/>
    <x v="0"/>
    <s v="Wash Maintenance"/>
    <s v="water and laundry detergent"/>
    <m/>
    <m/>
    <m/>
    <m/>
    <m/>
    <m/>
    <m/>
    <m/>
    <m/>
    <m/>
    <m/>
    <m/>
    <m/>
    <m/>
    <m/>
    <m/>
    <m/>
    <m/>
    <m/>
    <m/>
    <m/>
    <d v="2024-04-30T00:00:00"/>
    <s v="SL302@tidalwaveautospa.com"/>
    <s v="Andrew Strevel"/>
    <x v="4"/>
    <x v="0"/>
  </r>
  <r>
    <s v="Casey Thompson"/>
    <s v="EXP-10012917 "/>
    <n v="16.93"/>
    <d v="2024-04-17T00:00:00"/>
    <x v="0"/>
    <s v="Wash Maintenance"/>
    <s v="water and dawn"/>
    <m/>
    <m/>
    <m/>
    <m/>
    <m/>
    <m/>
    <m/>
    <m/>
    <m/>
    <m/>
    <m/>
    <m/>
    <m/>
    <m/>
    <m/>
    <m/>
    <m/>
    <m/>
    <m/>
    <m/>
    <m/>
    <d v="2024-04-30T00:00:00"/>
    <s v="SL302@tidalwaveautospa.com"/>
    <s v="Andrew Strevel"/>
    <x v="4"/>
    <x v="0"/>
  </r>
  <r>
    <s v="Kenneth Dinkins"/>
    <s v="EXP-10012931 "/>
    <n v="112.29"/>
    <d v="2024-03-09T00:00:00"/>
    <x v="0"/>
    <s v="Wash Maintenance"/>
    <s v="Cleaning"/>
    <m/>
    <m/>
    <m/>
    <m/>
    <m/>
    <m/>
    <m/>
    <m/>
    <m/>
    <m/>
    <m/>
    <m/>
    <m/>
    <m/>
    <m/>
    <m/>
    <m/>
    <m/>
    <m/>
    <m/>
    <m/>
    <d v="2024-04-30T00:00:00"/>
    <s v="SL103@tidalwaveautospa.com"/>
    <s v="Andrew Strevel"/>
    <x v="4"/>
    <x v="0"/>
  </r>
  <r>
    <s v="Kenneth Dinkins"/>
    <s v="EXP-10012931 "/>
    <n v="85.26"/>
    <d v="2024-04-18T00:00:00"/>
    <x v="0"/>
    <s v="Wash Maintenance"/>
    <s v="Antifreeze"/>
    <m/>
    <m/>
    <m/>
    <m/>
    <m/>
    <m/>
    <m/>
    <m/>
    <m/>
    <m/>
    <m/>
    <m/>
    <m/>
    <m/>
    <m/>
    <m/>
    <m/>
    <m/>
    <m/>
    <m/>
    <m/>
    <d v="2024-04-30T00:00:00"/>
    <s v="SL103@tidalwaveautospa.com"/>
    <s v="Andrew Strevel"/>
    <x v="4"/>
    <x v="0"/>
  </r>
  <r>
    <s v="Kenneth Dinkins"/>
    <s v="EXP-10012931 "/>
    <n v="200.75"/>
    <d v="2024-04-18T00:00:00"/>
    <x v="1"/>
    <s v="Wash Maintenance"/>
    <s v="Hydraulic oil"/>
    <m/>
    <m/>
    <m/>
    <m/>
    <m/>
    <m/>
    <m/>
    <m/>
    <m/>
    <m/>
    <m/>
    <m/>
    <m/>
    <m/>
    <m/>
    <m/>
    <m/>
    <m/>
    <m/>
    <m/>
    <m/>
    <d v="2024-04-30T00:00:00"/>
    <s v="SL103@tidalwaveautospa.com"/>
    <s v="Andrew Strevel"/>
    <x v="4"/>
    <x v="0"/>
  </r>
  <r>
    <s v="Rodrigo Kimble"/>
    <s v="EXP-10012948 "/>
    <n v="63.07"/>
    <d v="2024-03-19T00:00:00"/>
    <x v="0"/>
    <s v="Small Tools"/>
    <s v="Drill bits-studs-buckets"/>
    <m/>
    <m/>
    <m/>
    <m/>
    <m/>
    <m/>
    <m/>
    <m/>
    <m/>
    <m/>
    <m/>
    <m/>
    <m/>
    <m/>
    <m/>
    <m/>
    <m/>
    <m/>
    <m/>
    <m/>
    <m/>
    <d v="2024-04-30T00:00:00"/>
    <s v="SL11@tidalwaveautospa.com"/>
    <s v="Andrew Strevel"/>
    <x v="4"/>
    <x v="0"/>
  </r>
  <r>
    <s v="Rodrigo Kimble"/>
    <s v="EXP-10012948 "/>
    <n v="22.65"/>
    <d v="2024-03-19T00:00:00"/>
    <x v="0"/>
    <s v="Small Tools"/>
    <s v="Drill bits"/>
    <m/>
    <m/>
    <m/>
    <m/>
    <m/>
    <m/>
    <m/>
    <m/>
    <m/>
    <m/>
    <m/>
    <m/>
    <m/>
    <m/>
    <m/>
    <m/>
    <m/>
    <m/>
    <m/>
    <m/>
    <m/>
    <d v="2024-04-30T00:00:00"/>
    <s v="SL11@tidalwaveautospa.com"/>
    <s v="Andrew Strevel"/>
    <x v="4"/>
    <x v="0"/>
  </r>
  <r>
    <s v="Rodrigo Kimble"/>
    <s v="EXP-10012948 "/>
    <n v="14.02"/>
    <d v="2024-03-25T00:00:00"/>
    <x v="0"/>
    <s v="Wash Maintenance"/>
    <s v="Xtra"/>
    <m/>
    <m/>
    <m/>
    <m/>
    <m/>
    <m/>
    <m/>
    <m/>
    <m/>
    <m/>
    <m/>
    <m/>
    <m/>
    <m/>
    <m/>
    <m/>
    <m/>
    <m/>
    <m/>
    <m/>
    <m/>
    <d v="2024-04-30T00:00:00"/>
    <s v="SL11@tidalwaveautospa.com"/>
    <s v="Andrew Strevel"/>
    <x v="4"/>
    <x v="0"/>
  </r>
  <r>
    <s v="Rodrigo Kimble"/>
    <s v="EXP-10012948 "/>
    <n v="10.78"/>
    <d v="2024-04-03T00:00:00"/>
    <x v="0"/>
    <s v="Wash Maintenance"/>
    <s v="Xtra"/>
    <m/>
    <m/>
    <m/>
    <m/>
    <m/>
    <m/>
    <m/>
    <m/>
    <m/>
    <m/>
    <m/>
    <m/>
    <m/>
    <m/>
    <m/>
    <m/>
    <m/>
    <m/>
    <m/>
    <m/>
    <m/>
    <d v="2024-04-30T00:00:00"/>
    <s v="SL11@tidalwaveautospa.com"/>
    <s v="Andrew Strevel"/>
    <x v="4"/>
    <x v="0"/>
  </r>
  <r>
    <s v="Rodrigo Kimble"/>
    <s v="EXP-10012948 "/>
    <n v="30.47"/>
    <d v="2024-04-05T00:00:00"/>
    <x v="0"/>
    <s v="Wash Maintenance"/>
    <s v="Pltd stl-ctd carr"/>
    <m/>
    <m/>
    <m/>
    <m/>
    <m/>
    <m/>
    <m/>
    <m/>
    <m/>
    <m/>
    <m/>
    <m/>
    <m/>
    <m/>
    <m/>
    <m/>
    <m/>
    <m/>
    <m/>
    <m/>
    <m/>
    <d v="2024-04-30T00:00:00"/>
    <s v="SL11@tidalwaveautospa.com"/>
    <s v="Andrew Strevel"/>
    <x v="4"/>
    <x v="0"/>
  </r>
  <r>
    <s v="Rodrigo Kimble"/>
    <s v="EXP-10012948 "/>
    <n v="247.98"/>
    <d v="2024-04-06T00:00:00"/>
    <x v="0"/>
    <s v="Wash Maintenance"/>
    <s v="Trash cana"/>
    <m/>
    <m/>
    <m/>
    <m/>
    <m/>
    <m/>
    <m/>
    <m/>
    <m/>
    <m/>
    <m/>
    <m/>
    <m/>
    <m/>
    <m/>
    <m/>
    <m/>
    <m/>
    <m/>
    <m/>
    <m/>
    <d v="2024-04-30T00:00:00"/>
    <s v="SL11@tidalwaveautospa.com"/>
    <s v="Andrew Strevel"/>
    <x v="4"/>
    <x v="0"/>
  </r>
  <r>
    <s v="Rodrigo Kimble"/>
    <s v="EXP-10012948 "/>
    <n v="371.64"/>
    <d v="2024-04-10T00:00:00"/>
    <x v="0"/>
    <s v="Wash Maintenance"/>
    <s v="Hoses"/>
    <m/>
    <m/>
    <m/>
    <m/>
    <m/>
    <m/>
    <m/>
    <m/>
    <m/>
    <m/>
    <m/>
    <m/>
    <m/>
    <m/>
    <m/>
    <m/>
    <m/>
    <m/>
    <m/>
    <m/>
    <m/>
    <d v="2024-04-30T00:00:00"/>
    <s v="SL11@tidalwaveautospa.com"/>
    <s v="Andrew Strevel"/>
    <x v="4"/>
    <x v="0"/>
  </r>
  <r>
    <s v="Rodrigo Kimble"/>
    <s v="EXP-10012948 "/>
    <n v="39.96"/>
    <d v="2024-04-12T00:00:00"/>
    <x v="0"/>
    <s v="Wash Maintenance"/>
    <s v="Dawn-xtra"/>
    <m/>
    <m/>
    <m/>
    <m/>
    <m/>
    <m/>
    <m/>
    <m/>
    <m/>
    <m/>
    <m/>
    <m/>
    <m/>
    <m/>
    <m/>
    <m/>
    <m/>
    <m/>
    <m/>
    <m/>
    <m/>
    <d v="2024-04-30T00:00:00"/>
    <s v="SL11@tidalwaveautospa.com"/>
    <s v="Andrew Strevel"/>
    <x v="4"/>
    <x v="0"/>
  </r>
  <r>
    <s v="DAVID PRINCE"/>
    <s v="EXP-10012446 "/>
    <n v="9.52"/>
    <d v="2024-03-18T00:00:00"/>
    <x v="0"/>
    <s v="Wash Maintenance"/>
    <s v="Scrub pads/ steel wool"/>
    <m/>
    <m/>
    <m/>
    <m/>
    <m/>
    <m/>
    <m/>
    <m/>
    <m/>
    <m/>
    <m/>
    <m/>
    <m/>
    <m/>
    <m/>
    <m/>
    <m/>
    <m/>
    <m/>
    <m/>
    <m/>
    <d v="2024-04-30T00:00:00"/>
    <s v="SL64@tidalwaveautospa.com"/>
    <s v="Andrew Strevel"/>
    <x v="4"/>
    <x v="0"/>
  </r>
  <r>
    <s v="DAVID PRINCE"/>
    <s v="EXP-10012446 "/>
    <n v="100"/>
    <d v="2024-03-20T00:00:00"/>
    <x v="7"/>
    <s v="Parts"/>
    <s v="Copper air line repair"/>
    <m/>
    <m/>
    <m/>
    <m/>
    <m/>
    <m/>
    <m/>
    <m/>
    <m/>
    <m/>
    <m/>
    <m/>
    <m/>
    <m/>
    <m/>
    <m/>
    <m/>
    <m/>
    <m/>
    <m/>
    <m/>
    <d v="2024-04-30T00:00:00"/>
    <s v="SL64@tidalwaveautospa.com"/>
    <s v="Andrew Strevel"/>
    <x v="4"/>
    <x v="0"/>
  </r>
  <r>
    <s v="DAVID PRINCE"/>
    <s v="EXP-10012446 "/>
    <n v="84.75"/>
    <d v="2024-03-20T00:00:00"/>
    <x v="6"/>
    <s v="Wash Maintenance"/>
    <s v="Fuel/dawn/paper towels"/>
    <m/>
    <m/>
    <m/>
    <m/>
    <m/>
    <m/>
    <m/>
    <m/>
    <m/>
    <m/>
    <m/>
    <m/>
    <m/>
    <m/>
    <m/>
    <m/>
    <m/>
    <m/>
    <m/>
    <m/>
    <m/>
    <d v="2024-04-30T00:00:00"/>
    <s v="SL64@tidalwaveautospa.com"/>
    <s v="Andrew Strevel"/>
    <x v="4"/>
    <x v="0"/>
  </r>
  <r>
    <s v="DAVID PRINCE"/>
    <s v="EXP-10012446 "/>
    <n v="21.15"/>
    <d v="2024-03-27T00:00:00"/>
    <x v="6"/>
    <s v="Small Tools"/>
    <s v="Grinder tools"/>
    <m/>
    <m/>
    <m/>
    <m/>
    <m/>
    <m/>
    <m/>
    <m/>
    <m/>
    <m/>
    <m/>
    <m/>
    <m/>
    <m/>
    <m/>
    <m/>
    <m/>
    <m/>
    <m/>
    <m/>
    <m/>
    <d v="2024-04-30T00:00:00"/>
    <s v="SL64@tidalwaveautospa.com"/>
    <s v="Andrew Strevel"/>
    <x v="4"/>
    <x v="0"/>
  </r>
  <r>
    <s v="DAVID PRINCE"/>
    <s v="EXP-10012446 "/>
    <n v="215.49"/>
    <d v="2024-04-16T00:00:00"/>
    <x v="6"/>
    <s v="Wash Maintenance"/>
    <s v="Replacement hoses"/>
    <m/>
    <m/>
    <m/>
    <m/>
    <m/>
    <m/>
    <m/>
    <m/>
    <m/>
    <m/>
    <m/>
    <m/>
    <m/>
    <m/>
    <m/>
    <m/>
    <m/>
    <m/>
    <m/>
    <m/>
    <m/>
    <d v="2024-04-30T00:00:00"/>
    <s v="SL64@tidalwaveautospa.com"/>
    <s v="Andrew Strevel"/>
    <x v="4"/>
    <x v="0"/>
  </r>
  <r>
    <s v="Jennifer Rogers"/>
    <s v="EXP-10012678 "/>
    <n v="1000"/>
    <d v="2024-03-15T00:00:00"/>
    <x v="49"/>
    <s v="Professional Memberships"/>
    <s v="Knoxville Chamber Membership"/>
    <m/>
    <m/>
    <m/>
    <m/>
    <m/>
    <m/>
    <m/>
    <m/>
    <m/>
    <m/>
    <m/>
    <m/>
    <m/>
    <m/>
    <m/>
    <m/>
    <m/>
    <m/>
    <m/>
    <m/>
    <m/>
    <d v="2024-04-30T00:00:00"/>
    <s v="jennifer@tidalwaveautospa.com"/>
    <s v="Mary Hightower"/>
    <x v="4"/>
    <x v="0"/>
  </r>
  <r>
    <s v="Jennifer Rogers"/>
    <s v="EXP-10012678 "/>
    <n v="81.739999999999995"/>
    <d v="2024-03-19T00:00:00"/>
    <x v="21"/>
    <s v="Employee Incentives - Other"/>
    <s v="Birthday Party Supplies"/>
    <m/>
    <m/>
    <m/>
    <m/>
    <m/>
    <m/>
    <m/>
    <m/>
    <m/>
    <m/>
    <m/>
    <m/>
    <m/>
    <m/>
    <m/>
    <m/>
    <m/>
    <m/>
    <m/>
    <m/>
    <m/>
    <d v="2024-04-30T00:00:00"/>
    <s v="jennifer@tidalwaveautospa.com"/>
    <s v="Mary Hightower"/>
    <x v="4"/>
    <x v="0"/>
  </r>
  <r>
    <s v="Jennifer Rogers"/>
    <s v="EXP-10012678 "/>
    <n v="400.67"/>
    <d v="2024-03-20T00:00:00"/>
    <x v="8"/>
    <s v="Employee Incentive - Meals"/>
    <s v="Birthday Lunch"/>
    <m/>
    <m/>
    <m/>
    <m/>
    <m/>
    <m/>
    <m/>
    <m/>
    <m/>
    <m/>
    <m/>
    <m/>
    <m/>
    <m/>
    <m/>
    <m/>
    <m/>
    <m/>
    <m/>
    <m/>
    <m/>
    <d v="2024-04-30T00:00:00"/>
    <s v="jennifer@tidalwaveautospa.com"/>
    <s v="Mary Hightower"/>
    <x v="4"/>
    <x v="0"/>
  </r>
  <r>
    <s v="Jennifer Rogers"/>
    <s v="EXP-10012678 "/>
    <n v="695"/>
    <d v="2024-03-22T00:00:00"/>
    <x v="8"/>
    <s v="Employee Incentive - Meals"/>
    <s v="Celebration Donuts"/>
    <m/>
    <m/>
    <m/>
    <m/>
    <m/>
    <m/>
    <m/>
    <m/>
    <m/>
    <m/>
    <m/>
    <m/>
    <m/>
    <m/>
    <m/>
    <m/>
    <m/>
    <m/>
    <m/>
    <m/>
    <m/>
    <d v="2024-04-30T00:00:00"/>
    <s v="jennifer@tidalwaveautospa.com"/>
    <s v="Mary Hightower"/>
    <x v="4"/>
    <x v="0"/>
  </r>
  <r>
    <s v="Jennifer Rogers"/>
    <s v="EXP-10012678 "/>
    <n v="90.5"/>
    <d v="2024-03-30T00:00:00"/>
    <x v="49"/>
    <s v="Professional Memberships"/>
    <s v="Valdosta Chamber Membership"/>
    <m/>
    <m/>
    <m/>
    <m/>
    <m/>
    <m/>
    <m/>
    <m/>
    <m/>
    <m/>
    <m/>
    <m/>
    <m/>
    <m/>
    <m/>
    <m/>
    <m/>
    <m/>
    <m/>
    <m/>
    <m/>
    <d v="2024-04-30T00:00:00"/>
    <s v="jennifer@tidalwaveautospa.com"/>
    <s v="Mary Hightower"/>
    <x v="4"/>
    <x v="0"/>
  </r>
  <r>
    <s v="Jennifer Rogers"/>
    <s v="EXP-10012678 "/>
    <n v="410"/>
    <d v="2024-04-02T00:00:00"/>
    <x v="49"/>
    <s v="Professional Memberships"/>
    <s v="Johnson City TN Chamber Membership"/>
    <m/>
    <m/>
    <m/>
    <m/>
    <m/>
    <m/>
    <m/>
    <m/>
    <m/>
    <m/>
    <m/>
    <m/>
    <m/>
    <m/>
    <m/>
    <m/>
    <m/>
    <m/>
    <m/>
    <m/>
    <m/>
    <d v="2024-04-30T00:00:00"/>
    <s v="jennifer@tidalwaveautospa.com"/>
    <s v="Mary Hightower"/>
    <x v="4"/>
    <x v="0"/>
  </r>
  <r>
    <s v="Nadine Moses"/>
    <s v="EXP-10012950 "/>
    <n v="86.3"/>
    <d v="2024-03-26T00:00:00"/>
    <x v="35"/>
    <s v="Wash Maintenance"/>
    <s v="replacement pressure washer gun"/>
    <m/>
    <m/>
    <m/>
    <m/>
    <m/>
    <m/>
    <m/>
    <m/>
    <m/>
    <m/>
    <m/>
    <m/>
    <m/>
    <m/>
    <m/>
    <m/>
    <m/>
    <m/>
    <m/>
    <m/>
    <m/>
    <d v="2024-04-30T00:00:00"/>
    <s v="SL278@tidalwaveautospa.com"/>
    <s v="Wesley Kurtz"/>
    <x v="4"/>
    <x v="0"/>
  </r>
  <r>
    <s v="Nadine Moses"/>
    <s v="EXP-10012950 "/>
    <n v="95.33"/>
    <d v="2024-03-28T00:00:00"/>
    <x v="0"/>
    <s v="Wash Maintenance"/>
    <s v="vinegar,toilet paper, dog treats,pens"/>
    <m/>
    <m/>
    <m/>
    <m/>
    <m/>
    <m/>
    <m/>
    <m/>
    <m/>
    <m/>
    <m/>
    <m/>
    <m/>
    <m/>
    <m/>
    <m/>
    <m/>
    <m/>
    <m/>
    <m/>
    <m/>
    <d v="2024-04-30T00:00:00"/>
    <s v="SL278@tidalwaveautospa.com"/>
    <s v="Wesley Kurtz"/>
    <x v="4"/>
    <x v="0"/>
  </r>
  <r>
    <s v="Nadine Moses"/>
    <s v="EXP-10012950 "/>
    <n v="37.53"/>
    <d v="2024-04-03T00:00:00"/>
    <x v="0"/>
    <s v="Parts"/>
    <s v="Flat washer, Screws, and ponchos"/>
    <m/>
    <m/>
    <m/>
    <m/>
    <m/>
    <m/>
    <m/>
    <m/>
    <m/>
    <m/>
    <m/>
    <m/>
    <m/>
    <m/>
    <m/>
    <m/>
    <m/>
    <m/>
    <m/>
    <m/>
    <m/>
    <d v="2024-04-30T00:00:00"/>
    <s v="SL278@tidalwaveautospa.com"/>
    <s v="Wesley Kurtz"/>
    <x v="4"/>
    <x v="0"/>
  </r>
  <r>
    <s v="Nadine Moses"/>
    <s v="EXP-10012950 "/>
    <n v="85.38"/>
    <d v="2024-04-04T00:00:00"/>
    <x v="0"/>
    <s v="Wash Maintenance"/>
    <s v="Grease Gun, Grease"/>
    <m/>
    <m/>
    <m/>
    <m/>
    <m/>
    <m/>
    <m/>
    <m/>
    <m/>
    <m/>
    <m/>
    <m/>
    <m/>
    <m/>
    <m/>
    <m/>
    <m/>
    <m/>
    <m/>
    <m/>
    <m/>
    <d v="2024-04-30T00:00:00"/>
    <s v="SL278@tidalwaveautospa.com"/>
    <s v="Wesley Kurtz"/>
    <x v="4"/>
    <x v="0"/>
  </r>
  <r>
    <s v="Nadine Moses"/>
    <s v="EXP-10012950 "/>
    <n v="90.82"/>
    <d v="2024-04-05T00:00:00"/>
    <x v="0"/>
    <s v="Wash Maintenance"/>
    <s v="cleaning supplies, air freshener for bathroom, paper towels, laundry detergent"/>
    <m/>
    <m/>
    <m/>
    <m/>
    <m/>
    <m/>
    <m/>
    <m/>
    <m/>
    <m/>
    <m/>
    <m/>
    <m/>
    <m/>
    <m/>
    <m/>
    <m/>
    <m/>
    <m/>
    <m/>
    <m/>
    <d v="2024-04-30T00:00:00"/>
    <s v="SL278@tidalwaveautospa.com"/>
    <s v="Wesley Kurtz"/>
    <x v="4"/>
    <x v="0"/>
  </r>
  <r>
    <s v="Nadine Moses"/>
    <s v="EXP-10012950 "/>
    <n v="79.63"/>
    <d v="2024-04-12T00:00:00"/>
    <x v="0"/>
    <s v="Wash Maintenance"/>
    <s v="vinegar, dawn soap,"/>
    <m/>
    <m/>
    <m/>
    <m/>
    <m/>
    <m/>
    <m/>
    <m/>
    <m/>
    <m/>
    <m/>
    <m/>
    <m/>
    <m/>
    <m/>
    <m/>
    <m/>
    <m/>
    <m/>
    <m/>
    <m/>
    <d v="2024-04-30T00:00:00"/>
    <s v="SL278@tidalwaveautospa.com"/>
    <s v="Wesley Kurtz"/>
    <x v="4"/>
    <x v="0"/>
  </r>
  <r>
    <s v="Jeremiah Vincent"/>
    <s v="EXP-10012742 "/>
    <n v="74.8"/>
    <d v="2024-04-03T00:00:00"/>
    <x v="0"/>
    <s v="Wash Maintenance"/>
    <s v="Prep brush Handles"/>
    <m/>
    <m/>
    <m/>
    <m/>
    <m/>
    <m/>
    <m/>
    <m/>
    <m/>
    <m/>
    <m/>
    <m/>
    <m/>
    <m/>
    <m/>
    <m/>
    <m/>
    <m/>
    <m/>
    <m/>
    <m/>
    <d v="2024-04-30T00:00:00"/>
    <s v="SL17@tidalwaveautospa.com"/>
    <s v="Wesley Kurtz"/>
    <x v="4"/>
    <x v="0"/>
  </r>
  <r>
    <s v="Jeremiah Vincent"/>
    <s v="EXP-10012742 "/>
    <n v="36.36"/>
    <d v="2024-04-04T00:00:00"/>
    <x v="22"/>
    <s v="Parts"/>
    <s v="FLoat Valves"/>
    <m/>
    <m/>
    <m/>
    <m/>
    <m/>
    <m/>
    <m/>
    <m/>
    <m/>
    <m/>
    <m/>
    <m/>
    <m/>
    <m/>
    <m/>
    <m/>
    <m/>
    <m/>
    <m/>
    <m/>
    <m/>
    <d v="2024-04-30T00:00:00"/>
    <s v="SL17@tidalwaveautospa.com"/>
    <s v="Wesley Kurtz"/>
    <x v="4"/>
    <x v="0"/>
  </r>
  <r>
    <s v="Jeremiah Vincent"/>
    <s v="EXP-10012742 "/>
    <n v="36.81"/>
    <d v="2024-04-06T00:00:00"/>
    <x v="0"/>
    <s v="Wash Maintenance"/>
    <s v="Tire shine"/>
    <m/>
    <m/>
    <m/>
    <m/>
    <m/>
    <m/>
    <m/>
    <m/>
    <m/>
    <m/>
    <m/>
    <m/>
    <m/>
    <m/>
    <m/>
    <m/>
    <m/>
    <m/>
    <m/>
    <m/>
    <m/>
    <d v="2024-04-30T00:00:00"/>
    <s v="SL17@tidalwaveautospa.com"/>
    <s v="Wesley Kurtz"/>
    <x v="4"/>
    <x v="0"/>
  </r>
  <r>
    <s v="Jeremiah Vincent"/>
    <s v="EXP-10012742 "/>
    <n v="113.38"/>
    <d v="2024-04-10T00:00:00"/>
    <x v="24"/>
    <s v="Office Supplies"/>
    <s v="Rain Jackets"/>
    <m/>
    <m/>
    <m/>
    <m/>
    <m/>
    <m/>
    <m/>
    <m/>
    <m/>
    <m/>
    <m/>
    <m/>
    <m/>
    <m/>
    <m/>
    <m/>
    <m/>
    <m/>
    <m/>
    <m/>
    <m/>
    <d v="2024-04-30T00:00:00"/>
    <s v="SL17@tidalwaveautospa.com"/>
    <s v="Wesley Kurtz"/>
    <x v="4"/>
    <x v="0"/>
  </r>
  <r>
    <s v="Brian Wilson"/>
    <s v="EXP-10012999 "/>
    <n v="487"/>
    <d v="2024-04-17T00:00:00"/>
    <x v="25"/>
    <s v="Office Furniture"/>
    <s v="Ice machine"/>
    <m/>
    <m/>
    <m/>
    <m/>
    <m/>
    <m/>
    <m/>
    <m/>
    <m/>
    <m/>
    <m/>
    <m/>
    <m/>
    <m/>
    <m/>
    <m/>
    <m/>
    <m/>
    <m/>
    <m/>
    <m/>
    <d v="2024-04-30T00:00:00"/>
    <s v="SL204@tidalwaveautospa.com"/>
    <s v="Ricky Doyle"/>
    <x v="4"/>
    <x v="0"/>
  </r>
  <r>
    <s v="Brian Wilson"/>
    <s v="EXP-10012999 "/>
    <n v="-1093.2"/>
    <d v="2024-04-17T00:00:00"/>
    <x v="7"/>
    <s v="Wash Repairs"/>
    <s v="Return"/>
    <m/>
    <m/>
    <m/>
    <m/>
    <m/>
    <m/>
    <m/>
    <m/>
    <m/>
    <m/>
    <m/>
    <m/>
    <m/>
    <m/>
    <m/>
    <m/>
    <m/>
    <m/>
    <m/>
    <m/>
    <m/>
    <d v="2024-04-30T00:00:00"/>
    <s v="SL204@tidalwaveautospa.com"/>
    <s v="Ricky Doyle"/>
    <x v="4"/>
    <x v="0"/>
  </r>
  <r>
    <s v="Jessica Peevy"/>
    <s v="EXP-10013017 "/>
    <n v="125.09"/>
    <d v="2024-04-01T00:00:00"/>
    <x v="11"/>
    <s v="Small Tools"/>
    <s v="Jump starter kit"/>
    <m/>
    <m/>
    <m/>
    <m/>
    <m/>
    <m/>
    <m/>
    <m/>
    <m/>
    <m/>
    <m/>
    <m/>
    <m/>
    <m/>
    <m/>
    <m/>
    <m/>
    <m/>
    <m/>
    <m/>
    <m/>
    <d v="2024-04-30T00:00:00"/>
    <s v="SL199@tidalwaveautospa.com"/>
    <s v="Ricky Doyle"/>
    <x v="4"/>
    <x v="0"/>
  </r>
  <r>
    <s v="Jessica Peevy"/>
    <s v="EXP-10013017 "/>
    <n v="47.13"/>
    <d v="2024-04-03T00:00:00"/>
    <x v="11"/>
    <s v="Wash Maintenance"/>
    <s v="Ait freshner, sqeezie, scraper"/>
    <m/>
    <m/>
    <m/>
    <m/>
    <m/>
    <m/>
    <m/>
    <m/>
    <m/>
    <m/>
    <m/>
    <m/>
    <m/>
    <m/>
    <m/>
    <m/>
    <m/>
    <m/>
    <m/>
    <m/>
    <m/>
    <d v="2024-04-30T00:00:00"/>
    <s v="SL199@tidalwaveautospa.com"/>
    <s v="Ricky Doyle"/>
    <x v="4"/>
    <x v="0"/>
  </r>
  <r>
    <s v="Jessica Peevy"/>
    <s v="EXP-10013017 "/>
    <n v="150"/>
    <d v="2024-04-13T00:00:00"/>
    <x v="7"/>
    <s v="Wash Maintenance"/>
    <s v="Trash cans drilking, sign fixing, power washer and tire brush"/>
    <m/>
    <m/>
    <m/>
    <m/>
    <m/>
    <m/>
    <m/>
    <m/>
    <m/>
    <m/>
    <m/>
    <m/>
    <m/>
    <m/>
    <m/>
    <m/>
    <m/>
    <m/>
    <m/>
    <m/>
    <m/>
    <d v="2024-04-30T00:00:00"/>
    <s v="SL199@tidalwaveautospa.com"/>
    <s v="Ricky Doyle"/>
    <x v="4"/>
    <x v="0"/>
  </r>
  <r>
    <s v="Justin Miller"/>
    <s v="EXP-10013012 "/>
    <n v="14.52"/>
    <d v="2023-09-28T00:00:00"/>
    <x v="0"/>
    <s v="Fuel"/>
    <s v="Gas"/>
    <m/>
    <m/>
    <m/>
    <m/>
    <m/>
    <m/>
    <m/>
    <m/>
    <m/>
    <m/>
    <m/>
    <m/>
    <m/>
    <m/>
    <m/>
    <m/>
    <m/>
    <m/>
    <m/>
    <m/>
    <m/>
    <d v="2024-04-30T00:00:00"/>
    <s v="@tidalwaveautospa.com"/>
    <s v="William Wolfenbarger"/>
    <x v="4"/>
    <x v="0"/>
  </r>
  <r>
    <s v="Justin Miller"/>
    <s v="EXP-10013012 "/>
    <n v="161.97999999999999"/>
    <d v="2023-09-29T00:00:00"/>
    <x v="0"/>
    <s v="Wash Maintenance"/>
    <s v="Oil"/>
    <m/>
    <m/>
    <m/>
    <m/>
    <m/>
    <m/>
    <m/>
    <m/>
    <m/>
    <m/>
    <m/>
    <m/>
    <m/>
    <m/>
    <m/>
    <m/>
    <m/>
    <m/>
    <m/>
    <m/>
    <m/>
    <d v="2024-04-30T00:00:00"/>
    <s v="@tidalwaveautospa.com"/>
    <s v="William Wolfenbarger"/>
    <x v="4"/>
    <x v="0"/>
  </r>
  <r>
    <s v="Patrice Morris"/>
    <s v="EXP-10012708 "/>
    <n v="9.4700000000000006"/>
    <d v="2024-03-27T00:00:00"/>
    <x v="19"/>
    <s v="Advertising &amp; Promotion"/>
    <s v="Easter Candy for customer’s kids and dog treats for customer’s pets"/>
    <m/>
    <m/>
    <m/>
    <m/>
    <m/>
    <m/>
    <m/>
    <m/>
    <m/>
    <m/>
    <m/>
    <m/>
    <m/>
    <m/>
    <m/>
    <m/>
    <m/>
    <m/>
    <m/>
    <m/>
    <m/>
    <d v="2024-04-30T00:00:00"/>
    <s v="SL161@tidalwaveautospa.com"/>
    <s v="Kyle Rovansek"/>
    <x v="4"/>
    <x v="0"/>
  </r>
  <r>
    <s v="Patrice Morris"/>
    <s v="EXP-10012708 "/>
    <n v="15.04"/>
    <d v="2024-04-11T00:00:00"/>
    <x v="0"/>
    <s v="Advertising &amp; Promotion"/>
    <s v="Dog treats/cups for water machine/and Bar Keepers Friend for cleaning"/>
    <m/>
    <m/>
    <m/>
    <m/>
    <m/>
    <m/>
    <m/>
    <m/>
    <m/>
    <m/>
    <m/>
    <m/>
    <m/>
    <m/>
    <m/>
    <m/>
    <m/>
    <m/>
    <m/>
    <m/>
    <m/>
    <d v="2024-04-30T00:00:00"/>
    <s v="SL161@tidalwaveautospa.com"/>
    <s v="Kyle Rovansek"/>
    <x v="4"/>
    <x v="0"/>
  </r>
  <r>
    <s v="Benjamin Barbour"/>
    <s v="EXP-10012759 "/>
    <n v="199.29"/>
    <d v="2024-03-26T00:00:00"/>
    <x v="8"/>
    <s v="Employee Incentive - Meals"/>
    <s v="Celebrating well accomplished pollen season, ratio, appreciation- Took team out"/>
    <m/>
    <m/>
    <m/>
    <m/>
    <m/>
    <m/>
    <m/>
    <m/>
    <m/>
    <m/>
    <m/>
    <m/>
    <m/>
    <m/>
    <m/>
    <m/>
    <m/>
    <m/>
    <m/>
    <m/>
    <m/>
    <d v="2024-04-30T00:00:00"/>
    <s v="SL58@tidalwaveautospa.com"/>
    <s v="Kyle Rovansek"/>
    <x v="4"/>
    <x v="0"/>
  </r>
  <r>
    <s v="Benjamin Barbour"/>
    <s v="EXP-10012759 "/>
    <n v="111.17"/>
    <d v="2024-03-31T00:00:00"/>
    <x v="1"/>
    <s v="Wash Maintenance"/>
    <s v="Restriping parking lot and blue paint for handicap"/>
    <m/>
    <m/>
    <m/>
    <m/>
    <m/>
    <m/>
    <m/>
    <m/>
    <m/>
    <m/>
    <m/>
    <m/>
    <m/>
    <m/>
    <m/>
    <m/>
    <m/>
    <m/>
    <m/>
    <m/>
    <m/>
    <d v="2024-04-30T00:00:00"/>
    <s v="SL58@tidalwaveautospa.com"/>
    <s v="Kyle Rovansek"/>
    <x v="4"/>
    <x v="0"/>
  </r>
  <r>
    <s v="Jeffery Hornsby"/>
    <s v="EXP-10012803 "/>
    <n v="14.94"/>
    <d v="2024-03-20T00:00:00"/>
    <x v="0"/>
    <s v="Wash Maintenance"/>
    <s v="pb blaster"/>
    <m/>
    <m/>
    <m/>
    <m/>
    <m/>
    <m/>
    <m/>
    <m/>
    <m/>
    <m/>
    <m/>
    <m/>
    <m/>
    <m/>
    <m/>
    <m/>
    <m/>
    <m/>
    <m/>
    <m/>
    <m/>
    <d v="2024-04-30T00:00:00"/>
    <s v="SL98@tidalwaveautospa.com"/>
    <s v="Kyle Rovansek"/>
    <x v="4"/>
    <x v="0"/>
  </r>
  <r>
    <s v="Jeffery Hornsby"/>
    <s v="EXP-10012803 "/>
    <n v="34.78"/>
    <d v="2024-03-21T00:00:00"/>
    <x v="0"/>
    <s v="Office Supplies"/>
    <s v="PAPER TOWELS"/>
    <m/>
    <m/>
    <m/>
    <m/>
    <m/>
    <m/>
    <m/>
    <m/>
    <m/>
    <m/>
    <m/>
    <m/>
    <m/>
    <m/>
    <m/>
    <m/>
    <m/>
    <m/>
    <m/>
    <m/>
    <m/>
    <d v="2024-04-30T00:00:00"/>
    <s v="SL98@tidalwaveautospa.com"/>
    <s v="Kyle Rovansek"/>
    <x v="4"/>
    <x v="0"/>
  </r>
  <r>
    <s v="Jeffery Hornsby"/>
    <s v="EXP-10012803 "/>
    <n v="197.03"/>
    <d v="2024-03-23T00:00:00"/>
    <x v="0"/>
    <s v="Wash Maintenance"/>
    <s v="dawn detergent, soft scrub, scrub pads"/>
    <m/>
    <m/>
    <m/>
    <m/>
    <m/>
    <m/>
    <m/>
    <m/>
    <m/>
    <m/>
    <m/>
    <m/>
    <m/>
    <m/>
    <m/>
    <m/>
    <m/>
    <m/>
    <m/>
    <m/>
    <m/>
    <d v="2024-04-30T00:00:00"/>
    <s v="SL98@tidalwaveautospa.com"/>
    <s v="Kyle Rovansek"/>
    <x v="4"/>
    <x v="0"/>
  </r>
  <r>
    <s v="Jeffery Hornsby"/>
    <s v="EXP-10012803 "/>
    <n v="128.38"/>
    <d v="2024-03-26T00:00:00"/>
    <x v="0"/>
    <s v="Wash Maintenance"/>
    <s v="hydraulic fluid"/>
    <m/>
    <m/>
    <m/>
    <m/>
    <m/>
    <m/>
    <m/>
    <m/>
    <m/>
    <m/>
    <m/>
    <m/>
    <m/>
    <m/>
    <m/>
    <m/>
    <m/>
    <m/>
    <m/>
    <m/>
    <m/>
    <d v="2024-04-30T00:00:00"/>
    <s v="SL98@tidalwaveautospa.com"/>
    <s v="Kyle Rovansek"/>
    <x v="4"/>
    <x v="0"/>
  </r>
  <r>
    <s v="Jeffery Hornsby"/>
    <s v="EXP-10012803 "/>
    <n v="279.24"/>
    <d v="2024-03-28T00:00:00"/>
    <x v="0"/>
    <s v="Wash Maintenance"/>
    <s v="hyrdaulic fluid"/>
    <m/>
    <m/>
    <m/>
    <m/>
    <m/>
    <m/>
    <m/>
    <m/>
    <m/>
    <m/>
    <m/>
    <m/>
    <m/>
    <m/>
    <m/>
    <m/>
    <m/>
    <m/>
    <m/>
    <m/>
    <m/>
    <d v="2024-04-30T00:00:00"/>
    <s v="SL98@tidalwaveautospa.com"/>
    <s v="Kyle Rovansek"/>
    <x v="4"/>
    <x v="0"/>
  </r>
  <r>
    <s v="Jeffery Hornsby"/>
    <s v="EXP-10012803 "/>
    <n v="11.32"/>
    <d v="2024-03-28T00:00:00"/>
    <x v="0"/>
    <s v="Snacks"/>
    <s v="bottled water"/>
    <m/>
    <m/>
    <m/>
    <m/>
    <m/>
    <m/>
    <m/>
    <m/>
    <m/>
    <m/>
    <m/>
    <m/>
    <m/>
    <m/>
    <m/>
    <m/>
    <m/>
    <m/>
    <m/>
    <m/>
    <m/>
    <d v="2024-04-30T00:00:00"/>
    <s v="SL98@tidalwaveautospa.com"/>
    <s v="Kyle Rovansek"/>
    <x v="4"/>
    <x v="0"/>
  </r>
  <r>
    <s v="Jeffery Hornsby"/>
    <s v="EXP-10012803 "/>
    <n v="11.32"/>
    <d v="2024-04-02T00:00:00"/>
    <x v="0"/>
    <s v="Snacks"/>
    <s v="bottled water"/>
    <m/>
    <m/>
    <m/>
    <m/>
    <m/>
    <m/>
    <m/>
    <m/>
    <m/>
    <m/>
    <m/>
    <m/>
    <m/>
    <m/>
    <m/>
    <m/>
    <m/>
    <m/>
    <m/>
    <m/>
    <m/>
    <d v="2024-04-30T00:00:00"/>
    <s v="SL98@tidalwaveautospa.com"/>
    <s v="Kyle Rovansek"/>
    <x v="4"/>
    <x v="0"/>
  </r>
  <r>
    <s v="Jeffery Hornsby"/>
    <s v="EXP-10012803 "/>
    <n v="147.05000000000001"/>
    <d v="2024-04-05T00:00:00"/>
    <x v="0"/>
    <s v="Wash Maintenance"/>
    <s v="can liner, safety goggles, gloves, duct tape, painters tape"/>
    <m/>
    <m/>
    <m/>
    <m/>
    <m/>
    <m/>
    <m/>
    <m/>
    <m/>
    <m/>
    <m/>
    <m/>
    <m/>
    <m/>
    <m/>
    <m/>
    <m/>
    <m/>
    <m/>
    <m/>
    <m/>
    <d v="2024-04-30T00:00:00"/>
    <s v="SL98@tidalwaveautospa.com"/>
    <s v="Kyle Rovansek"/>
    <x v="4"/>
    <x v="0"/>
  </r>
  <r>
    <s v="Jeffery Hornsby"/>
    <s v="EXP-10012803 "/>
    <n v="40.99"/>
    <d v="2024-04-07T00:00:00"/>
    <x v="1"/>
    <s v="Small Tools"/>
    <s v="car unlock kit"/>
    <m/>
    <m/>
    <m/>
    <m/>
    <m/>
    <m/>
    <m/>
    <m/>
    <m/>
    <m/>
    <m/>
    <m/>
    <m/>
    <m/>
    <m/>
    <m/>
    <m/>
    <m/>
    <m/>
    <m/>
    <m/>
    <d v="2024-04-30T00:00:00"/>
    <s v="SL98@tidalwaveautospa.com"/>
    <s v="Kyle Rovansek"/>
    <x v="4"/>
    <x v="0"/>
  </r>
  <r>
    <s v="Jeffery Hornsby"/>
    <s v="EXP-10012803 "/>
    <n v="10.4"/>
    <d v="2024-04-11T00:00:00"/>
    <x v="0"/>
    <s v="Snacks"/>
    <s v="bottled water"/>
    <m/>
    <m/>
    <m/>
    <m/>
    <m/>
    <m/>
    <m/>
    <m/>
    <m/>
    <m/>
    <m/>
    <m/>
    <m/>
    <m/>
    <m/>
    <m/>
    <m/>
    <m/>
    <m/>
    <m/>
    <m/>
    <d v="2024-04-30T00:00:00"/>
    <s v="SL98@tidalwaveautospa.com"/>
    <s v="Kyle Rovansek"/>
    <x v="4"/>
    <x v="0"/>
  </r>
  <r>
    <s v="Brian Thomas"/>
    <s v="EXP-10012840 "/>
    <n v="39.049999999999997"/>
    <d v="2024-03-27T00:00:00"/>
    <x v="0"/>
    <s v="Wash Maintenance"/>
    <s v="Bleach"/>
    <m/>
    <m/>
    <m/>
    <m/>
    <m/>
    <m/>
    <m/>
    <m/>
    <m/>
    <m/>
    <m/>
    <m/>
    <m/>
    <m/>
    <m/>
    <m/>
    <m/>
    <m/>
    <m/>
    <m/>
    <m/>
    <d v="2024-04-30T00:00:00"/>
    <s v="SL189@tidalwaveautospa.com"/>
    <s v="Andrew Strevel"/>
    <x v="4"/>
    <x v="0"/>
  </r>
  <r>
    <s v="Brian Thomas"/>
    <s v="EXP-10012840 "/>
    <n v="413.41"/>
    <d v="2024-03-29T00:00:00"/>
    <x v="6"/>
    <s v="Wash Maintenance"/>
    <s v="Cleaning chemical"/>
    <m/>
    <m/>
    <m/>
    <m/>
    <m/>
    <m/>
    <m/>
    <m/>
    <m/>
    <m/>
    <m/>
    <m/>
    <m/>
    <m/>
    <m/>
    <m/>
    <m/>
    <m/>
    <m/>
    <m/>
    <m/>
    <d v="2024-04-30T00:00:00"/>
    <s v="SL189@tidalwaveautospa.com"/>
    <s v="Andrew Strevel"/>
    <x v="4"/>
    <x v="0"/>
  </r>
  <r>
    <s v="Brian Thomas"/>
    <s v="EXP-10012840 "/>
    <n v="21.59"/>
    <d v="2024-04-11T00:00:00"/>
    <x v="11"/>
    <s v="Small Tools"/>
    <s v="Measuring Tape"/>
    <m/>
    <m/>
    <m/>
    <m/>
    <m/>
    <m/>
    <m/>
    <m/>
    <m/>
    <m/>
    <m/>
    <m/>
    <m/>
    <m/>
    <m/>
    <m/>
    <m/>
    <m/>
    <m/>
    <m/>
    <m/>
    <d v="2024-04-30T00:00:00"/>
    <s v="SL189@tidalwaveautospa.com"/>
    <s v="Andrew Strevel"/>
    <x v="4"/>
    <x v="0"/>
  </r>
  <r>
    <s v="Brian Thomas"/>
    <s v="EXP-10012840 "/>
    <n v="12.83"/>
    <d v="2024-04-15T00:00:00"/>
    <x v="2"/>
    <s v="Wash Maintenance"/>
    <s v="As1bm"/>
    <m/>
    <m/>
    <m/>
    <m/>
    <m/>
    <m/>
    <m/>
    <m/>
    <m/>
    <m/>
    <m/>
    <m/>
    <m/>
    <m/>
    <m/>
    <m/>
    <m/>
    <m/>
    <m/>
    <m/>
    <m/>
    <d v="2024-04-30T00:00:00"/>
    <s v="SL189@tidalwaveautospa.com"/>
    <s v="Andrew Strevel"/>
    <x v="4"/>
    <x v="0"/>
  </r>
  <r>
    <s v="Richard Gibbons"/>
    <s v="EXP-10012315 "/>
    <n v="40.479999999999997"/>
    <d v="2024-03-18T00:00:00"/>
    <x v="0"/>
    <s v="Office Supplies"/>
    <s v="Paper towels"/>
    <m/>
    <m/>
    <m/>
    <m/>
    <m/>
    <m/>
    <m/>
    <m/>
    <m/>
    <m/>
    <m/>
    <m/>
    <m/>
    <m/>
    <m/>
    <m/>
    <m/>
    <m/>
    <m/>
    <m/>
    <m/>
    <d v="2024-04-30T00:00:00"/>
    <s v="SL193@tidalwaveautospa.com"/>
    <s v="Kyle Rovansek"/>
    <x v="4"/>
    <x v="0"/>
  </r>
  <r>
    <s v="Richard Gibbons"/>
    <s v="EXP-10012315 "/>
    <n v="75.59"/>
    <d v="2024-04-10T00:00:00"/>
    <x v="0"/>
    <s v="Office Supplies"/>
    <s v="Anti fatigue mats"/>
    <m/>
    <m/>
    <m/>
    <m/>
    <m/>
    <m/>
    <m/>
    <m/>
    <m/>
    <m/>
    <m/>
    <m/>
    <m/>
    <m/>
    <m/>
    <m/>
    <m/>
    <m/>
    <m/>
    <m/>
    <m/>
    <d v="2024-04-30T00:00:00"/>
    <s v="SL193@tidalwaveautospa.com"/>
    <s v="Kyle Rovansek"/>
    <x v="4"/>
    <x v="0"/>
  </r>
  <r>
    <s v="RITCHIE NORFLEET"/>
    <s v="EXP-10012886 "/>
    <n v="71.13"/>
    <d v="2024-04-16T00:00:00"/>
    <x v="23"/>
    <s v="Snacks"/>
    <s v="Water"/>
    <m/>
    <m/>
    <m/>
    <m/>
    <m/>
    <m/>
    <m/>
    <m/>
    <m/>
    <m/>
    <m/>
    <m/>
    <m/>
    <m/>
    <m/>
    <m/>
    <m/>
    <m/>
    <m/>
    <m/>
    <m/>
    <d v="2024-04-30T00:00:00"/>
    <s v="SL30@tidalwaveautospa.com"/>
    <s v="Kyle Rovansek"/>
    <x v="4"/>
    <x v="0"/>
  </r>
  <r>
    <s v="RITCHIE NORFLEET"/>
    <s v="EXP-10012886 "/>
    <n v="11.05"/>
    <d v="2024-04-16T00:00:00"/>
    <x v="6"/>
    <s v="Parts"/>
    <s v="Phone coupler/adapter"/>
    <m/>
    <m/>
    <m/>
    <m/>
    <m/>
    <m/>
    <m/>
    <m/>
    <m/>
    <m/>
    <m/>
    <m/>
    <m/>
    <m/>
    <m/>
    <m/>
    <m/>
    <m/>
    <m/>
    <m/>
    <m/>
    <d v="2024-04-30T00:00:00"/>
    <s v="SL30@tidalwaveautospa.com"/>
    <s v="Kyle Rovansek"/>
    <x v="4"/>
    <x v="0"/>
  </r>
  <r>
    <s v="Matthew McCoy"/>
    <s v="EXP-10012703 "/>
    <n v="107.98"/>
    <d v="2024-04-09T00:00:00"/>
    <x v="21"/>
    <s v="Office Supplies"/>
    <s v="Mailbox and post"/>
    <m/>
    <m/>
    <m/>
    <m/>
    <m/>
    <m/>
    <m/>
    <m/>
    <m/>
    <m/>
    <m/>
    <m/>
    <m/>
    <m/>
    <m/>
    <m/>
    <m/>
    <m/>
    <m/>
    <m/>
    <m/>
    <d v="2024-04-30T00:00:00"/>
    <s v="SL203@tidalwaveautospa.com"/>
    <s v="Andrew Strevel"/>
    <x v="4"/>
    <x v="0"/>
  </r>
  <r>
    <s v="Matthew McCoy"/>
    <s v="EXP-10012703 "/>
    <n v="5.17"/>
    <d v="2024-04-11T00:00:00"/>
    <x v="10"/>
    <s v="Office Supplies"/>
    <s v="Toilet tissue"/>
    <m/>
    <m/>
    <m/>
    <m/>
    <m/>
    <m/>
    <m/>
    <m/>
    <m/>
    <m/>
    <m/>
    <m/>
    <m/>
    <m/>
    <m/>
    <m/>
    <m/>
    <m/>
    <m/>
    <m/>
    <m/>
    <d v="2024-04-30T00:00:00"/>
    <s v="SL203@tidalwaveautospa.com"/>
    <s v="Andrew Strevel"/>
    <x v="4"/>
    <x v="0"/>
  </r>
  <r>
    <s v="Matthew McCoy"/>
    <s v="EXP-10012703 "/>
    <n v="37.869999999999997"/>
    <d v="2024-04-11T00:00:00"/>
    <x v="10"/>
    <s v="Office Supplies"/>
    <s v="Keys copied"/>
    <m/>
    <m/>
    <m/>
    <m/>
    <m/>
    <m/>
    <m/>
    <m/>
    <m/>
    <m/>
    <m/>
    <m/>
    <m/>
    <m/>
    <m/>
    <m/>
    <m/>
    <m/>
    <m/>
    <m/>
    <m/>
    <d v="2024-04-30T00:00:00"/>
    <s v="SL203@tidalwaveautospa.com"/>
    <s v="Andrew Strevel"/>
    <x v="4"/>
    <x v="0"/>
  </r>
  <r>
    <s v="Thomas Russell"/>
    <s v="EXP-10012890 "/>
    <n v="30.41"/>
    <d v="2024-03-20T00:00:00"/>
    <x v="0"/>
    <s v="Wash Maintenance"/>
    <s v="blades,degreaser,airchuck"/>
    <m/>
    <m/>
    <m/>
    <m/>
    <m/>
    <m/>
    <m/>
    <m/>
    <m/>
    <m/>
    <m/>
    <m/>
    <m/>
    <m/>
    <m/>
    <m/>
    <m/>
    <m/>
    <m/>
    <m/>
    <m/>
    <d v="2024-04-30T00:00:00"/>
    <s v="SL96@tidalwaveautospa.com"/>
    <s v="Andrew Strevel"/>
    <x v="4"/>
    <x v="0"/>
  </r>
  <r>
    <s v="Thomas Russell"/>
    <s v="EXP-10012890 "/>
    <n v="38.5"/>
    <d v="2024-03-22T00:00:00"/>
    <x v="0"/>
    <s v="Parts"/>
    <s v="Bolts"/>
    <m/>
    <m/>
    <m/>
    <m/>
    <m/>
    <m/>
    <m/>
    <m/>
    <m/>
    <m/>
    <m/>
    <m/>
    <m/>
    <m/>
    <m/>
    <m/>
    <m/>
    <m/>
    <m/>
    <m/>
    <m/>
    <d v="2024-04-30T00:00:00"/>
    <s v="SL96@tidalwaveautospa.com"/>
    <s v="Andrew Strevel"/>
    <x v="4"/>
    <x v="0"/>
  </r>
  <r>
    <s v="Thomas Russell"/>
    <s v="EXP-10012890 "/>
    <n v="13.57"/>
    <d v="2024-03-26T00:00:00"/>
    <x v="0"/>
    <s v="Parts"/>
    <s v="bolts"/>
    <m/>
    <m/>
    <m/>
    <m/>
    <m/>
    <m/>
    <m/>
    <m/>
    <m/>
    <m/>
    <m/>
    <m/>
    <m/>
    <m/>
    <m/>
    <m/>
    <m/>
    <m/>
    <m/>
    <m/>
    <m/>
    <d v="2024-04-30T00:00:00"/>
    <s v="SL96@tidalwaveautospa.com"/>
    <s v="Andrew Strevel"/>
    <x v="4"/>
    <x v="0"/>
  </r>
  <r>
    <s v="Thomas Russell"/>
    <s v="EXP-10012890 "/>
    <n v="80.989999999999995"/>
    <d v="2024-03-27T00:00:00"/>
    <x v="0"/>
    <s v="Wash Maintenance"/>
    <s v="Hydro oil"/>
    <m/>
    <m/>
    <m/>
    <m/>
    <m/>
    <m/>
    <m/>
    <m/>
    <m/>
    <m/>
    <m/>
    <m/>
    <m/>
    <m/>
    <m/>
    <m/>
    <m/>
    <m/>
    <m/>
    <m/>
    <m/>
    <d v="2024-04-30T00:00:00"/>
    <s v="SL96@tidalwaveautospa.com"/>
    <s v="Andrew Strevel"/>
    <x v="4"/>
    <x v="0"/>
  </r>
  <r>
    <s v="Thomas Russell"/>
    <s v="EXP-10012890 "/>
    <n v="194.37"/>
    <d v="2024-04-09T00:00:00"/>
    <x v="0"/>
    <s v="Wash Maintenance"/>
    <s v="Hydro oil"/>
    <m/>
    <m/>
    <m/>
    <m/>
    <m/>
    <m/>
    <m/>
    <m/>
    <m/>
    <m/>
    <m/>
    <m/>
    <m/>
    <m/>
    <m/>
    <m/>
    <m/>
    <m/>
    <m/>
    <m/>
    <m/>
    <d v="2024-04-30T00:00:00"/>
    <s v="SL96@tidalwaveautospa.com"/>
    <s v="Andrew Strevel"/>
    <x v="4"/>
    <x v="0"/>
  </r>
  <r>
    <s v="Thomas Russell"/>
    <s v="EXP-10012890 "/>
    <n v="161.97999999999999"/>
    <d v="2024-04-09T00:00:00"/>
    <x v="0"/>
    <s v="Wash Maintenance"/>
    <s v="Hydro oil"/>
    <m/>
    <m/>
    <m/>
    <m/>
    <m/>
    <m/>
    <m/>
    <m/>
    <m/>
    <m/>
    <m/>
    <m/>
    <m/>
    <m/>
    <m/>
    <m/>
    <m/>
    <m/>
    <m/>
    <m/>
    <m/>
    <d v="2024-04-30T00:00:00"/>
    <s v="SL96@tidalwaveautospa.com"/>
    <s v="Andrew Strevel"/>
    <x v="4"/>
    <x v="0"/>
  </r>
  <r>
    <s v="Thomas Russell"/>
    <s v="EXP-10012890 "/>
    <n v="38.86"/>
    <d v="2024-04-11T00:00:00"/>
    <x v="0"/>
    <s v="Parts"/>
    <s v="bolts"/>
    <m/>
    <m/>
    <m/>
    <m/>
    <m/>
    <m/>
    <m/>
    <m/>
    <m/>
    <m/>
    <m/>
    <m/>
    <m/>
    <m/>
    <m/>
    <m/>
    <m/>
    <m/>
    <m/>
    <m/>
    <m/>
    <d v="2024-04-30T00:00:00"/>
    <s v="SL96@tidalwaveautospa.com"/>
    <s v="Andrew Strevel"/>
    <x v="4"/>
    <x v="0"/>
  </r>
  <r>
    <s v="Kevin Smith"/>
    <s v="EXP-10012937 "/>
    <n v="58.93"/>
    <d v="2024-03-17T00:00:00"/>
    <x v="0"/>
    <s v="Safety Supplies"/>
    <s v="Gloves"/>
    <m/>
    <m/>
    <m/>
    <m/>
    <m/>
    <m/>
    <m/>
    <m/>
    <m/>
    <m/>
    <m/>
    <m/>
    <m/>
    <m/>
    <m/>
    <m/>
    <m/>
    <m/>
    <m/>
    <m/>
    <m/>
    <d v="2024-04-30T00:00:00"/>
    <s v="SL34@tidalwaveautospa.com"/>
    <s v="Kyle Rovansek"/>
    <x v="4"/>
    <x v="0"/>
  </r>
  <r>
    <s v="Kevin Smith"/>
    <s v="EXP-10012937 "/>
    <n v="6.36"/>
    <d v="2024-03-18T00:00:00"/>
    <x v="0"/>
    <s v="Advertising &amp; Promotion"/>
    <s v="Customer dog treats"/>
    <m/>
    <m/>
    <m/>
    <m/>
    <m/>
    <m/>
    <m/>
    <m/>
    <m/>
    <m/>
    <m/>
    <m/>
    <m/>
    <m/>
    <m/>
    <m/>
    <m/>
    <m/>
    <m/>
    <m/>
    <m/>
    <d v="2024-04-30T00:00:00"/>
    <s v="SL34@tidalwaveautospa.com"/>
    <s v="Kyle Rovansek"/>
    <x v="4"/>
    <x v="0"/>
  </r>
  <r>
    <s v="Kevin Smith"/>
    <s v="EXP-10012937 "/>
    <n v="53.8"/>
    <d v="2024-03-19T00:00:00"/>
    <x v="0"/>
    <s v="Office Supplies"/>
    <s v="Xpt paper"/>
    <m/>
    <m/>
    <m/>
    <m/>
    <m/>
    <m/>
    <m/>
    <m/>
    <m/>
    <m/>
    <m/>
    <m/>
    <m/>
    <m/>
    <m/>
    <m/>
    <m/>
    <m/>
    <m/>
    <m/>
    <m/>
    <d v="2024-04-30T00:00:00"/>
    <s v="SL34@tidalwaveautospa.com"/>
    <s v="Kyle Rovansek"/>
    <x v="4"/>
    <x v="0"/>
  </r>
  <r>
    <s v="Kevin Smith"/>
    <s v="EXP-10012937 "/>
    <n v="100.69"/>
    <d v="2024-03-26T00:00:00"/>
    <x v="0"/>
    <s v="Wash Maintenance"/>
    <s v="Power washer hose"/>
    <m/>
    <m/>
    <m/>
    <m/>
    <m/>
    <m/>
    <m/>
    <m/>
    <m/>
    <m/>
    <m/>
    <m/>
    <m/>
    <m/>
    <m/>
    <m/>
    <m/>
    <m/>
    <m/>
    <m/>
    <m/>
    <d v="2024-04-30T00:00:00"/>
    <s v="SL34@tidalwaveautospa.com"/>
    <s v="Kyle Rovansek"/>
    <x v="4"/>
    <x v="0"/>
  </r>
  <r>
    <s v="Kevin Smith"/>
    <s v="EXP-10012937 "/>
    <n v="-32.200000000000003"/>
    <d v="2024-03-27T00:00:00"/>
    <x v="0"/>
    <s v="Wash Maintenance"/>
    <s v="Return"/>
    <m/>
    <m/>
    <m/>
    <m/>
    <m/>
    <m/>
    <m/>
    <m/>
    <m/>
    <m/>
    <m/>
    <m/>
    <m/>
    <m/>
    <m/>
    <m/>
    <m/>
    <m/>
    <m/>
    <m/>
    <m/>
    <d v="2024-04-30T00:00:00"/>
    <s v="SL34@tidalwaveautospa.com"/>
    <s v="Kyle Rovansek"/>
    <x v="4"/>
    <x v="0"/>
  </r>
  <r>
    <s v="Kevin Smith"/>
    <s v="EXP-10012937 "/>
    <n v="263.94"/>
    <d v="2024-03-27T00:00:00"/>
    <x v="0"/>
    <s v="Wash Maintenance"/>
    <s v="Cleaning solutions; a/c"/>
    <m/>
    <m/>
    <m/>
    <m/>
    <m/>
    <m/>
    <m/>
    <m/>
    <m/>
    <m/>
    <m/>
    <m/>
    <m/>
    <m/>
    <m/>
    <m/>
    <m/>
    <m/>
    <m/>
    <m/>
    <m/>
    <d v="2024-04-30T00:00:00"/>
    <s v="SL34@tidalwaveautospa.com"/>
    <s v="Kyle Rovansek"/>
    <x v="4"/>
    <x v="0"/>
  </r>
  <r>
    <s v="Kevin Smith"/>
    <s v="EXP-10012937 "/>
    <n v="25.16"/>
    <d v="2024-03-27T00:00:00"/>
    <x v="0"/>
    <s v="Wash Maintenance"/>
    <s v="Degreaser"/>
    <m/>
    <m/>
    <m/>
    <m/>
    <m/>
    <m/>
    <m/>
    <m/>
    <m/>
    <m/>
    <m/>
    <m/>
    <m/>
    <m/>
    <m/>
    <m/>
    <m/>
    <m/>
    <m/>
    <m/>
    <m/>
    <d v="2024-04-30T00:00:00"/>
    <s v="SL34@tidalwaveautospa.com"/>
    <s v="Kyle Rovansek"/>
    <x v="4"/>
    <x v="0"/>
  </r>
  <r>
    <s v="Kevin Smith"/>
    <s v="EXP-10012937 "/>
    <n v="-242.74"/>
    <d v="2024-03-27T00:00:00"/>
    <x v="0"/>
    <s v="Wash Maintenance"/>
    <s v="Returned a/c"/>
    <m/>
    <m/>
    <m/>
    <m/>
    <m/>
    <m/>
    <m/>
    <m/>
    <m/>
    <m/>
    <m/>
    <m/>
    <m/>
    <m/>
    <m/>
    <m/>
    <m/>
    <m/>
    <m/>
    <m/>
    <m/>
    <d v="2024-04-30T00:00:00"/>
    <s v="SL34@tidalwaveautospa.com"/>
    <s v="Kyle Rovansek"/>
    <x v="4"/>
    <x v="0"/>
  </r>
  <r>
    <s v="Kevin Smith"/>
    <s v="EXP-10012937 "/>
    <n v="21.18"/>
    <d v="2024-03-27T00:00:00"/>
    <x v="0"/>
    <s v="Wash Maintenance"/>
    <s v="Tire brush; goo gone"/>
    <m/>
    <m/>
    <m/>
    <m/>
    <m/>
    <m/>
    <m/>
    <m/>
    <m/>
    <m/>
    <m/>
    <m/>
    <m/>
    <m/>
    <m/>
    <m/>
    <m/>
    <m/>
    <m/>
    <m/>
    <m/>
    <d v="2024-04-30T00:00:00"/>
    <s v="SL34@tidalwaveautospa.com"/>
    <s v="Kyle Rovansek"/>
    <x v="4"/>
    <x v="0"/>
  </r>
  <r>
    <s v="Kevin Smith"/>
    <s v="EXP-10012937 "/>
    <n v="18.78"/>
    <d v="2024-03-28T00:00:00"/>
    <x v="0"/>
    <s v="Office Supplies"/>
    <s v="Paper towels"/>
    <m/>
    <m/>
    <m/>
    <m/>
    <m/>
    <m/>
    <m/>
    <m/>
    <m/>
    <m/>
    <m/>
    <m/>
    <m/>
    <m/>
    <m/>
    <m/>
    <m/>
    <m/>
    <m/>
    <m/>
    <m/>
    <d v="2024-04-30T00:00:00"/>
    <s v="SL34@tidalwaveautospa.com"/>
    <s v="Kyle Rovansek"/>
    <x v="4"/>
    <x v="0"/>
  </r>
  <r>
    <s v="Kevin Smith"/>
    <s v="EXP-10012937 "/>
    <n v="53.8"/>
    <d v="2024-04-03T00:00:00"/>
    <x v="0"/>
    <s v="Office Supplies"/>
    <s v="Xpt paper"/>
    <m/>
    <m/>
    <m/>
    <m/>
    <m/>
    <m/>
    <m/>
    <m/>
    <m/>
    <m/>
    <m/>
    <m/>
    <m/>
    <m/>
    <m/>
    <m/>
    <m/>
    <m/>
    <m/>
    <m/>
    <m/>
    <d v="2024-04-30T00:00:00"/>
    <s v="SL34@tidalwaveautospa.com"/>
    <s v="Kyle Rovansek"/>
    <x v="4"/>
    <x v="0"/>
  </r>
  <r>
    <s v="Kevin Smith"/>
    <s v="EXP-10012937 "/>
    <n v="7.94"/>
    <d v="2024-04-10T00:00:00"/>
    <x v="0"/>
    <s v="Wash Maintenance"/>
    <s v="Tire brush"/>
    <m/>
    <m/>
    <m/>
    <m/>
    <m/>
    <m/>
    <m/>
    <m/>
    <m/>
    <m/>
    <m/>
    <m/>
    <m/>
    <m/>
    <m/>
    <m/>
    <m/>
    <m/>
    <m/>
    <m/>
    <m/>
    <d v="2024-04-30T00:00:00"/>
    <s v="SL34@tidalwaveautospa.com"/>
    <s v="Kyle Rovansek"/>
    <x v="4"/>
    <x v="0"/>
  </r>
  <r>
    <s v="Kevin Smith"/>
    <s v="EXP-10012937 "/>
    <n v="70.48"/>
    <d v="2024-04-10T00:00:00"/>
    <x v="0"/>
    <s v="Wash Maintenance"/>
    <s v="Bleach; fan"/>
    <m/>
    <m/>
    <m/>
    <m/>
    <m/>
    <m/>
    <m/>
    <m/>
    <m/>
    <m/>
    <m/>
    <m/>
    <m/>
    <m/>
    <m/>
    <m/>
    <m/>
    <m/>
    <m/>
    <m/>
    <m/>
    <d v="2024-04-30T00:00:00"/>
    <s v="SL34@tidalwaveautospa.com"/>
    <s v="Kyle Rovansek"/>
    <x v="4"/>
    <x v="0"/>
  </r>
  <r>
    <s v="Kevin Smith"/>
    <s v="EXP-10012937 "/>
    <n v="2"/>
    <d v="2024-04-10T00:00:00"/>
    <x v="0"/>
    <s v="Wash Maintenance"/>
    <s v="Thread tape"/>
    <m/>
    <m/>
    <m/>
    <m/>
    <m/>
    <m/>
    <m/>
    <m/>
    <m/>
    <m/>
    <m/>
    <m/>
    <m/>
    <m/>
    <m/>
    <m/>
    <m/>
    <m/>
    <m/>
    <m/>
    <m/>
    <d v="2024-04-30T00:00:00"/>
    <s v="SL34@tidalwaveautospa.com"/>
    <s v="Kyle Rovansek"/>
    <x v="4"/>
    <x v="0"/>
  </r>
  <r>
    <s v="Kevin Smith"/>
    <s v="EXP-10012937 "/>
    <n v="17.78"/>
    <d v="2024-04-13T00:00:00"/>
    <x v="0"/>
    <s v="Office Supplies"/>
    <s v="Paper towels; razor blades"/>
    <m/>
    <m/>
    <m/>
    <m/>
    <m/>
    <m/>
    <m/>
    <m/>
    <m/>
    <m/>
    <m/>
    <m/>
    <m/>
    <m/>
    <m/>
    <m/>
    <m/>
    <m/>
    <m/>
    <m/>
    <m/>
    <d v="2024-04-30T00:00:00"/>
    <s v="SL34@tidalwaveautospa.com"/>
    <s v="Kyle Rovansek"/>
    <x v="4"/>
    <x v="0"/>
  </r>
  <r>
    <s v="Ricky Doyle"/>
    <s v="EXP-10012132 "/>
    <n v="147.51"/>
    <d v="2024-02-21T00:00:00"/>
    <x v="3"/>
    <s v="Auto Maintenance"/>
    <s v="New Tire Company Car"/>
    <m/>
    <m/>
    <m/>
    <m/>
    <m/>
    <m/>
    <m/>
    <m/>
    <m/>
    <m/>
    <m/>
    <m/>
    <m/>
    <m/>
    <m/>
    <m/>
    <m/>
    <m/>
    <m/>
    <m/>
    <m/>
    <d v="2024-05-02T00:00:00"/>
    <s v="ricky.doyle@tidalwaveautospa.com"/>
    <s v="Bruce Maxwell"/>
    <x v="5"/>
    <x v="0"/>
  </r>
  <r>
    <s v="Ricky Doyle"/>
    <s v="EXP-10012132 "/>
    <n v="504.94"/>
    <d v="2024-02-29T00:00:00"/>
    <x v="0"/>
    <s v="Office Supplies"/>
    <s v="Gift Card for Interim SL"/>
    <m/>
    <m/>
    <m/>
    <m/>
    <m/>
    <m/>
    <m/>
    <m/>
    <m/>
    <m/>
    <m/>
    <m/>
    <m/>
    <m/>
    <m/>
    <m/>
    <m/>
    <m/>
    <m/>
    <m/>
    <m/>
    <d v="2024-05-02T00:00:00"/>
    <s v="ricky.doyle@tidalwaveautospa.com"/>
    <s v="Bruce Maxwell"/>
    <x v="5"/>
    <x v="0"/>
  </r>
  <r>
    <s v="Ricky Doyle"/>
    <s v="EXP-10012132 "/>
    <n v="177.44"/>
    <d v="2024-03-05T00:00:00"/>
    <x v="3"/>
    <s v="Auto Maintenance"/>
    <s v="Oil Change for Company Car"/>
    <m/>
    <m/>
    <m/>
    <m/>
    <m/>
    <m/>
    <m/>
    <m/>
    <m/>
    <m/>
    <m/>
    <m/>
    <m/>
    <m/>
    <m/>
    <m/>
    <m/>
    <m/>
    <m/>
    <m/>
    <m/>
    <d v="2024-05-02T00:00:00"/>
    <s v="ricky.doyle@tidalwaveautospa.com"/>
    <s v="Bruce Maxwell"/>
    <x v="5"/>
    <x v="0"/>
  </r>
  <r>
    <s v="Ricky Doyle"/>
    <s v="EXP-10012132 "/>
    <n v="146.47"/>
    <d v="2024-03-08T00:00:00"/>
    <x v="9"/>
    <s v="Itemized"/>
    <s v="Vac Repairs,Gift Cards for XPT training,"/>
    <n v="56.47"/>
    <s v="Parts"/>
    <s v="Vac Repairs"/>
    <n v="90"/>
    <s v="Employee Incentives - Other"/>
    <s v="Gift Cards for XPT training"/>
    <m/>
    <m/>
    <m/>
    <m/>
    <m/>
    <m/>
    <m/>
    <m/>
    <m/>
    <m/>
    <m/>
    <m/>
    <m/>
    <m/>
    <m/>
    <d v="2024-05-02T00:00:00"/>
    <s v="ricky.doyle@tidalwaveautospa.com"/>
    <s v="Bruce Maxwell"/>
    <x v="5"/>
    <x v="0"/>
  </r>
  <r>
    <s v="Ricky Doyle"/>
    <s v="EXP-10012132 "/>
    <n v="3.71"/>
    <d v="2024-03-13T00:00:00"/>
    <x v="23"/>
    <s v="Signage"/>
    <s v="Sign"/>
    <m/>
    <m/>
    <m/>
    <m/>
    <m/>
    <m/>
    <m/>
    <m/>
    <m/>
    <m/>
    <m/>
    <m/>
    <m/>
    <m/>
    <m/>
    <m/>
    <m/>
    <m/>
    <m/>
    <m/>
    <m/>
    <d v="2024-05-02T00:00:00"/>
    <s v="ricky.doyle@tidalwaveautospa.com"/>
    <s v="Bruce Maxwell"/>
    <x v="5"/>
    <x v="0"/>
  </r>
  <r>
    <s v="Ricky Doyle"/>
    <s v="EXP-10012132 "/>
    <n v="96.63"/>
    <d v="2024-03-15T00:00:00"/>
    <x v="7"/>
    <s v="Parts"/>
    <s v="Reclaim and vac repairs"/>
    <m/>
    <m/>
    <m/>
    <m/>
    <m/>
    <m/>
    <m/>
    <m/>
    <m/>
    <m/>
    <m/>
    <m/>
    <m/>
    <m/>
    <m/>
    <m/>
    <m/>
    <m/>
    <m/>
    <m/>
    <m/>
    <d v="2024-05-02T00:00:00"/>
    <s v="ricky.doyle@tidalwaveautospa.com"/>
    <s v="Bruce Maxwell"/>
    <x v="5"/>
    <x v="0"/>
  </r>
  <r>
    <s v="Ben Boyd"/>
    <s v="EXP-10013165 "/>
    <n v="536.52"/>
    <d v="2024-04-24T00:00:00"/>
    <x v="0"/>
    <s v="Wash Maintenance"/>
    <s v="salt"/>
    <m/>
    <m/>
    <m/>
    <m/>
    <m/>
    <m/>
    <m/>
    <m/>
    <m/>
    <m/>
    <m/>
    <m/>
    <m/>
    <m/>
    <m/>
    <m/>
    <m/>
    <m/>
    <m/>
    <m/>
    <m/>
    <d v="2024-05-02T00:00:00"/>
    <s v="SL74@tidalwaveautospa.com"/>
    <s v="Ricky Doyle"/>
    <x v="5"/>
    <x v="0"/>
  </r>
  <r>
    <s v="Tony Phillips"/>
    <s v="EXP-10013082 "/>
    <n v="191.21"/>
    <d v="2024-03-26T00:00:00"/>
    <x v="0"/>
    <s v="Landscaping"/>
    <s v="water hose round up,sprayer,adapters"/>
    <m/>
    <m/>
    <m/>
    <m/>
    <m/>
    <m/>
    <m/>
    <m/>
    <m/>
    <m/>
    <m/>
    <m/>
    <m/>
    <m/>
    <m/>
    <m/>
    <m/>
    <m/>
    <m/>
    <m/>
    <m/>
    <d v="2024-05-02T00:00:00"/>
    <s v="SL6@tidalwaveautospa.com"/>
    <s v="Gary Bradley"/>
    <x v="5"/>
    <x v="0"/>
  </r>
  <r>
    <s v="Tony Phillips"/>
    <s v="EXP-10013082 "/>
    <n v="696.76"/>
    <d v="2024-03-28T00:00:00"/>
    <x v="1"/>
    <s v="Equipment Repairs"/>
    <s v="air compresser repairs"/>
    <m/>
    <m/>
    <m/>
    <m/>
    <m/>
    <m/>
    <m/>
    <m/>
    <m/>
    <m/>
    <m/>
    <m/>
    <m/>
    <m/>
    <m/>
    <m/>
    <m/>
    <m/>
    <m/>
    <m/>
    <m/>
    <d v="2024-05-02T00:00:00"/>
    <s v="SL6@tidalwaveautospa.com"/>
    <s v="Gary Bradley"/>
    <x v="5"/>
    <x v="0"/>
  </r>
  <r>
    <s v="Tony Phillips"/>
    <s v="EXP-10013082 "/>
    <n v="26.79"/>
    <d v="2024-04-03T00:00:00"/>
    <x v="22"/>
    <s v="Small Tools"/>
    <s v="hand tool"/>
    <m/>
    <m/>
    <m/>
    <m/>
    <m/>
    <m/>
    <m/>
    <m/>
    <m/>
    <m/>
    <m/>
    <m/>
    <m/>
    <m/>
    <m/>
    <m/>
    <m/>
    <m/>
    <m/>
    <m/>
    <m/>
    <d v="2024-05-02T00:00:00"/>
    <s v="SL6@tidalwaveautospa.com"/>
    <s v="Gary Bradley"/>
    <x v="5"/>
    <x v="0"/>
  </r>
  <r>
    <s v="Tony Phillips"/>
    <s v="EXP-10013082 "/>
    <n v="303.82"/>
    <d v="2024-04-09T00:00:00"/>
    <x v="22"/>
    <s v="Equipment"/>
    <s v="fan for prep area"/>
    <m/>
    <m/>
    <m/>
    <m/>
    <m/>
    <m/>
    <m/>
    <m/>
    <m/>
    <m/>
    <m/>
    <m/>
    <m/>
    <m/>
    <m/>
    <m/>
    <m/>
    <m/>
    <m/>
    <m/>
    <m/>
    <d v="2024-05-02T00:00:00"/>
    <s v="SL6@tidalwaveautospa.com"/>
    <s v="Gary Bradley"/>
    <x v="5"/>
    <x v="0"/>
  </r>
  <r>
    <s v="Mark Ramirez"/>
    <s v="EXP-10012318 "/>
    <n v="117.75"/>
    <d v="2024-02-27T00:00:00"/>
    <x v="11"/>
    <s v="Wash Maintenance"/>
    <s v="cleaning supplies, brooms, plunger set"/>
    <m/>
    <m/>
    <m/>
    <m/>
    <m/>
    <m/>
    <m/>
    <m/>
    <m/>
    <m/>
    <m/>
    <m/>
    <m/>
    <m/>
    <m/>
    <m/>
    <m/>
    <m/>
    <m/>
    <m/>
    <m/>
    <d v="2024-05-02T00:00:00"/>
    <s v=""/>
    <s v=""/>
    <x v="5"/>
    <x v="0"/>
  </r>
  <r>
    <s v="Mark Ramirez"/>
    <s v="EXP-10012318 "/>
    <n v="122.58"/>
    <d v="2024-02-28T00:00:00"/>
    <x v="11"/>
    <s v="Wash Maintenance"/>
    <s v="cleaning supplies"/>
    <m/>
    <m/>
    <m/>
    <m/>
    <m/>
    <m/>
    <m/>
    <m/>
    <m/>
    <m/>
    <m/>
    <m/>
    <m/>
    <m/>
    <m/>
    <m/>
    <m/>
    <m/>
    <m/>
    <m/>
    <m/>
    <d v="2024-05-02T00:00:00"/>
    <s v=""/>
    <s v=""/>
    <x v="5"/>
    <x v="0"/>
  </r>
  <r>
    <s v="Mark Ramirez"/>
    <s v="EXP-10012318 "/>
    <n v="150.63999999999999"/>
    <d v="2024-03-01T00:00:00"/>
    <x v="11"/>
    <s v="Wash Maintenance"/>
    <s v="cleaning supplies"/>
    <m/>
    <m/>
    <m/>
    <m/>
    <m/>
    <m/>
    <m/>
    <m/>
    <m/>
    <m/>
    <m/>
    <m/>
    <m/>
    <m/>
    <m/>
    <m/>
    <m/>
    <m/>
    <m/>
    <m/>
    <m/>
    <d v="2024-05-02T00:00:00"/>
    <s v=""/>
    <s v=""/>
    <x v="5"/>
    <x v="0"/>
  </r>
  <r>
    <s v="Mark Ramirez"/>
    <s v="EXP-10012318 "/>
    <n v="85.52"/>
    <d v="2024-03-05T00:00:00"/>
    <x v="11"/>
    <s v="Small Tools"/>
    <s v="hand truck"/>
    <m/>
    <m/>
    <m/>
    <m/>
    <m/>
    <m/>
    <m/>
    <m/>
    <m/>
    <m/>
    <m/>
    <m/>
    <m/>
    <m/>
    <m/>
    <m/>
    <m/>
    <m/>
    <m/>
    <m/>
    <m/>
    <d v="2024-05-02T00:00:00"/>
    <s v=""/>
    <s v=""/>
    <x v="5"/>
    <x v="0"/>
  </r>
  <r>
    <s v="Kathryn Bezik"/>
    <s v="EXP-10013081 "/>
    <n v="83.84"/>
    <d v="2024-04-19T00:00:00"/>
    <x v="0"/>
    <s v="Wash Maintenance"/>
    <s v="Backroom supplies"/>
    <m/>
    <m/>
    <m/>
    <m/>
    <m/>
    <m/>
    <m/>
    <m/>
    <m/>
    <m/>
    <m/>
    <m/>
    <m/>
    <m/>
    <m/>
    <m/>
    <m/>
    <m/>
    <m/>
    <m/>
    <m/>
    <d v="2024-05-02T00:00:00"/>
    <s v=""/>
    <s v=""/>
    <x v="5"/>
    <x v="0"/>
  </r>
  <r>
    <s v="Kathryn Bezik"/>
    <s v="EXP-10013081 "/>
    <n v="30.76"/>
    <d v="2024-04-20T00:00:00"/>
    <x v="0"/>
    <s v="Wash Maintenance"/>
    <s v="Hose &amp; fitting for prep gun"/>
    <m/>
    <m/>
    <m/>
    <m/>
    <m/>
    <m/>
    <m/>
    <m/>
    <m/>
    <m/>
    <m/>
    <m/>
    <m/>
    <m/>
    <m/>
    <m/>
    <m/>
    <m/>
    <m/>
    <m/>
    <m/>
    <d v="2024-05-02T00:00:00"/>
    <s v=""/>
    <s v=""/>
    <x v="5"/>
    <x v="0"/>
  </r>
  <r>
    <s v="Kathryn Bezik"/>
    <s v="EXP-10013081 "/>
    <n v="12.9"/>
    <d v="2024-04-21T00:00:00"/>
    <x v="0"/>
    <s v="Wash Maintenance"/>
    <s v="Prep gun fitting &amp; supply"/>
    <m/>
    <m/>
    <m/>
    <m/>
    <m/>
    <m/>
    <m/>
    <m/>
    <m/>
    <m/>
    <m/>
    <m/>
    <m/>
    <m/>
    <m/>
    <m/>
    <m/>
    <m/>
    <m/>
    <m/>
    <m/>
    <d v="2024-05-02T00:00:00"/>
    <s v=""/>
    <s v=""/>
    <x v="5"/>
    <x v="0"/>
  </r>
  <r>
    <s v="Kathryn Bezik"/>
    <s v="EXP-10013081 "/>
    <n v="117.71"/>
    <d v="2024-04-21T00:00:00"/>
    <x v="35"/>
    <s v="Small Tools"/>
    <s v="Hose crimper"/>
    <m/>
    <m/>
    <m/>
    <m/>
    <m/>
    <m/>
    <m/>
    <m/>
    <m/>
    <m/>
    <m/>
    <m/>
    <m/>
    <m/>
    <m/>
    <m/>
    <m/>
    <m/>
    <m/>
    <m/>
    <m/>
    <d v="2024-05-02T00:00:00"/>
    <s v=""/>
    <s v=""/>
    <x v="5"/>
    <x v="0"/>
  </r>
  <r>
    <s v="Kathryn Bezik"/>
    <s v="EXP-10013081 "/>
    <n v="14.03"/>
    <d v="2024-04-24T00:00:00"/>
    <x v="19"/>
    <s v="Employee Incentive - Meals"/>
    <s v="Grand opening donuts"/>
    <m/>
    <m/>
    <m/>
    <m/>
    <m/>
    <m/>
    <m/>
    <m/>
    <m/>
    <m/>
    <m/>
    <m/>
    <m/>
    <m/>
    <m/>
    <m/>
    <m/>
    <m/>
    <m/>
    <m/>
    <m/>
    <d v="2024-05-02T00:00:00"/>
    <s v=""/>
    <s v=""/>
    <x v="5"/>
    <x v="0"/>
  </r>
  <r>
    <s v="TRAVIS BALLARD"/>
    <s v="EXP-10012609 "/>
    <n v="68.06"/>
    <d v="2024-03-26T00:00:00"/>
    <x v="0"/>
    <s v="Wash Maintenance"/>
    <s v="table, funnels"/>
    <m/>
    <m/>
    <m/>
    <m/>
    <m/>
    <m/>
    <m/>
    <m/>
    <m/>
    <m/>
    <m/>
    <m/>
    <m/>
    <m/>
    <m/>
    <m/>
    <m/>
    <m/>
    <m/>
    <m/>
    <m/>
    <d v="2024-05-02T00:00:00"/>
    <s v="SL207@tidalwaveautospa.com"/>
    <s v="Joe Chavez"/>
    <x v="5"/>
    <x v="0"/>
  </r>
  <r>
    <s v="TRAVIS BALLARD"/>
    <s v="EXP-10012609 "/>
    <n v="26.39"/>
    <d v="2024-03-28T00:00:00"/>
    <x v="8"/>
    <s v="Snacks"/>
    <s v="Waters"/>
    <m/>
    <m/>
    <m/>
    <m/>
    <m/>
    <m/>
    <m/>
    <m/>
    <m/>
    <m/>
    <m/>
    <m/>
    <m/>
    <m/>
    <m/>
    <m/>
    <m/>
    <m/>
    <m/>
    <m/>
    <m/>
    <d v="2024-05-02T00:00:00"/>
    <s v="SL207@tidalwaveautospa.com"/>
    <s v="Joe Chavez"/>
    <x v="5"/>
    <x v="0"/>
  </r>
  <r>
    <s v="TRAVIS BALLARD"/>
    <s v="EXP-10012609 "/>
    <n v="902.79"/>
    <d v="2024-03-28T00:00:00"/>
    <x v="0"/>
    <s v="Wash Maintenance"/>
    <s v="Cleaning supplies"/>
    <m/>
    <m/>
    <m/>
    <m/>
    <m/>
    <m/>
    <m/>
    <m/>
    <m/>
    <m/>
    <m/>
    <m/>
    <m/>
    <m/>
    <m/>
    <m/>
    <m/>
    <m/>
    <m/>
    <m/>
    <m/>
    <d v="2024-05-02T00:00:00"/>
    <s v="SL207@tidalwaveautospa.com"/>
    <s v="Joe Chavez"/>
    <x v="5"/>
    <x v="0"/>
  </r>
  <r>
    <s v="TRAVIS BALLARD"/>
    <s v="EXP-10012609 "/>
    <n v="212.31"/>
    <d v="2024-04-07T00:00:00"/>
    <x v="22"/>
    <s v="Locksmith"/>
    <s v="Batgroom key locked inside open door and make copies"/>
    <m/>
    <m/>
    <m/>
    <m/>
    <m/>
    <m/>
    <m/>
    <m/>
    <m/>
    <m/>
    <m/>
    <m/>
    <m/>
    <m/>
    <m/>
    <m/>
    <m/>
    <m/>
    <m/>
    <m/>
    <m/>
    <d v="2024-05-02T00:00:00"/>
    <s v="SL207@tidalwaveautospa.com"/>
    <s v="Joe Chavez"/>
    <x v="5"/>
    <x v="0"/>
  </r>
  <r>
    <s v="Matt Bachman"/>
    <s v="EXP-10012987 "/>
    <n v="94"/>
    <d v="2024-03-14T00:00:00"/>
    <x v="6"/>
    <s v="Landscaping"/>
    <s v="Weed control"/>
    <m/>
    <m/>
    <m/>
    <m/>
    <m/>
    <m/>
    <m/>
    <m/>
    <m/>
    <m/>
    <m/>
    <m/>
    <m/>
    <m/>
    <m/>
    <m/>
    <m/>
    <m/>
    <m/>
    <m/>
    <m/>
    <d v="2024-05-02T00:00:00"/>
    <s v="SL15@tidalwaveautospa.com"/>
    <s v="Kyle Rovansek"/>
    <x v="5"/>
    <x v="0"/>
  </r>
  <r>
    <s v="Matt Bachman"/>
    <s v="EXP-10012987 "/>
    <n v="21.18"/>
    <d v="2024-03-22T00:00:00"/>
    <x v="0"/>
    <s v="Office Supplies"/>
    <s v="Paper towels"/>
    <m/>
    <m/>
    <m/>
    <m/>
    <m/>
    <m/>
    <m/>
    <m/>
    <m/>
    <m/>
    <m/>
    <m/>
    <m/>
    <m/>
    <m/>
    <m/>
    <m/>
    <m/>
    <m/>
    <m/>
    <m/>
    <d v="2024-05-02T00:00:00"/>
    <s v="SL15@tidalwaveautospa.com"/>
    <s v="Kyle Rovansek"/>
    <x v="5"/>
    <x v="0"/>
  </r>
  <r>
    <s v="Matt Bachman"/>
    <s v="EXP-10012987 "/>
    <n v="50"/>
    <d v="2024-03-26T00:00:00"/>
    <x v="9"/>
    <s v="Employee Incentives - Other"/>
    <s v="Chic fil a gift cards"/>
    <m/>
    <m/>
    <m/>
    <m/>
    <m/>
    <m/>
    <m/>
    <m/>
    <m/>
    <m/>
    <m/>
    <m/>
    <m/>
    <m/>
    <m/>
    <m/>
    <m/>
    <m/>
    <m/>
    <m/>
    <m/>
    <d v="2024-05-02T00:00:00"/>
    <s v="SL15@tidalwaveautospa.com"/>
    <s v="Kyle Rovansek"/>
    <x v="5"/>
    <x v="0"/>
  </r>
  <r>
    <s v="Matt Bachman"/>
    <s v="EXP-10012987 "/>
    <n v="20.38"/>
    <d v="2024-03-29T00:00:00"/>
    <x v="8"/>
    <s v="Snacks"/>
    <s v="2cs water"/>
    <m/>
    <m/>
    <m/>
    <m/>
    <m/>
    <m/>
    <m/>
    <m/>
    <m/>
    <m/>
    <m/>
    <m/>
    <m/>
    <m/>
    <m/>
    <m/>
    <m/>
    <m/>
    <m/>
    <m/>
    <m/>
    <d v="2024-05-02T00:00:00"/>
    <s v="SL15@tidalwaveautospa.com"/>
    <s v="Kyle Rovansek"/>
    <x v="5"/>
    <x v="0"/>
  </r>
  <r>
    <s v="Matt Bachman"/>
    <s v="EXP-10012987 "/>
    <n v="23.31"/>
    <d v="2024-03-30T00:00:00"/>
    <x v="0"/>
    <s v="Office Supplies"/>
    <s v="Xpt paper"/>
    <m/>
    <m/>
    <m/>
    <m/>
    <m/>
    <m/>
    <m/>
    <m/>
    <m/>
    <m/>
    <m/>
    <m/>
    <m/>
    <m/>
    <m/>
    <m/>
    <m/>
    <m/>
    <m/>
    <m/>
    <m/>
    <d v="2024-05-02T00:00:00"/>
    <s v="SL15@tidalwaveautospa.com"/>
    <s v="Kyle Rovansek"/>
    <x v="5"/>
    <x v="0"/>
  </r>
  <r>
    <s v="Matt Bachman"/>
    <s v="EXP-10012987 "/>
    <n v="105.41"/>
    <d v="2024-03-30T00:00:00"/>
    <x v="0"/>
    <s v="Wash Maintenance"/>
    <s v="Hose, tape, lube, TP, vinager"/>
    <m/>
    <m/>
    <m/>
    <m/>
    <m/>
    <m/>
    <m/>
    <m/>
    <m/>
    <m/>
    <m/>
    <m/>
    <m/>
    <m/>
    <m/>
    <m/>
    <m/>
    <m/>
    <m/>
    <m/>
    <m/>
    <d v="2024-05-02T00:00:00"/>
    <s v="SL15@tidalwaveautospa.com"/>
    <s v="Kyle Rovansek"/>
    <x v="5"/>
    <x v="0"/>
  </r>
  <r>
    <s v="Matt Bachman"/>
    <s v="EXP-10012987 "/>
    <n v="55.92"/>
    <d v="2024-03-31T00:00:00"/>
    <x v="0"/>
    <s v="Office Supplies"/>
    <s v="Xpt paper"/>
    <m/>
    <m/>
    <m/>
    <m/>
    <m/>
    <m/>
    <m/>
    <m/>
    <m/>
    <m/>
    <m/>
    <m/>
    <m/>
    <m/>
    <m/>
    <m/>
    <m/>
    <m/>
    <m/>
    <m/>
    <m/>
    <d v="2024-05-02T00:00:00"/>
    <s v="SL15@tidalwaveautospa.com"/>
    <s v="Kyle Rovansek"/>
    <x v="5"/>
    <x v="0"/>
  </r>
  <r>
    <s v="Matt Bachman"/>
    <s v="EXP-10012987 "/>
    <n v="16.43"/>
    <d v="2024-04-08T00:00:00"/>
    <x v="8"/>
    <s v="Office Supplies"/>
    <s v="Solar eclipse glasses"/>
    <m/>
    <m/>
    <m/>
    <m/>
    <m/>
    <m/>
    <m/>
    <m/>
    <m/>
    <m/>
    <m/>
    <m/>
    <m/>
    <m/>
    <m/>
    <m/>
    <m/>
    <m/>
    <m/>
    <m/>
    <m/>
    <d v="2024-05-02T00:00:00"/>
    <s v="SL15@tidalwaveautospa.com"/>
    <s v="Kyle Rovansek"/>
    <x v="5"/>
    <x v="0"/>
  </r>
  <r>
    <s v="Matt Bachman"/>
    <s v="EXP-10012987 "/>
    <n v="276.63"/>
    <d v="2024-04-08T00:00:00"/>
    <x v="0"/>
    <s v="Wash Maintenance"/>
    <s v="Hydro oil"/>
    <m/>
    <m/>
    <m/>
    <m/>
    <m/>
    <m/>
    <m/>
    <m/>
    <m/>
    <m/>
    <m/>
    <m/>
    <m/>
    <m/>
    <m/>
    <m/>
    <m/>
    <m/>
    <m/>
    <m/>
    <m/>
    <d v="2024-05-02T00:00:00"/>
    <s v="SL15@tidalwaveautospa.com"/>
    <s v="Kyle Rovansek"/>
    <x v="5"/>
    <x v="0"/>
  </r>
  <r>
    <s v="Matt Bachman"/>
    <s v="EXP-10012987 "/>
    <n v="12.22"/>
    <d v="2024-04-09T00:00:00"/>
    <x v="1"/>
    <s v="Parts"/>
    <s v="Conveyor air take up bolts"/>
    <m/>
    <m/>
    <m/>
    <m/>
    <m/>
    <m/>
    <m/>
    <m/>
    <m/>
    <m/>
    <m/>
    <m/>
    <m/>
    <m/>
    <m/>
    <m/>
    <m/>
    <m/>
    <m/>
    <m/>
    <m/>
    <d v="2024-05-02T00:00:00"/>
    <s v="SL15@tidalwaveautospa.com"/>
    <s v="Kyle Rovansek"/>
    <x v="5"/>
    <x v="0"/>
  </r>
  <r>
    <s v="Matt Bachman"/>
    <s v="EXP-10012987 "/>
    <n v="9.5299999999999994"/>
    <d v="2024-04-12T00:00:00"/>
    <x v="8"/>
    <s v="Snacks"/>
    <s v="Waters"/>
    <m/>
    <m/>
    <m/>
    <m/>
    <m/>
    <m/>
    <m/>
    <m/>
    <m/>
    <m/>
    <m/>
    <m/>
    <m/>
    <m/>
    <m/>
    <m/>
    <m/>
    <m/>
    <m/>
    <m/>
    <m/>
    <d v="2024-05-02T00:00:00"/>
    <s v="SL15@tidalwaveautospa.com"/>
    <s v="Kyle Rovansek"/>
    <x v="5"/>
    <x v="0"/>
  </r>
  <r>
    <s v="Matt Bachman"/>
    <s v="EXP-10012987 "/>
    <n v="131.69999999999999"/>
    <d v="2024-04-16T00:00:00"/>
    <x v="0"/>
    <s v="Wash Maintenance"/>
    <s v="Gloves, water, vinager, degreaser"/>
    <m/>
    <m/>
    <m/>
    <m/>
    <m/>
    <m/>
    <m/>
    <m/>
    <m/>
    <m/>
    <m/>
    <m/>
    <m/>
    <m/>
    <m/>
    <m/>
    <m/>
    <m/>
    <m/>
    <m/>
    <m/>
    <d v="2024-05-02T00:00:00"/>
    <s v="SL15@tidalwaveautospa.com"/>
    <s v="Kyle Rovansek"/>
    <x v="5"/>
    <x v="0"/>
  </r>
  <r>
    <s v="Tristan Luther"/>
    <s v="EXP-10012770 "/>
    <n v="169.92"/>
    <d v="2024-04-12T00:00:00"/>
    <x v="22"/>
    <s v="Wash Supplies"/>
    <s v="Spray Bottles"/>
    <m/>
    <m/>
    <m/>
    <m/>
    <m/>
    <m/>
    <m/>
    <m/>
    <m/>
    <m/>
    <m/>
    <m/>
    <m/>
    <m/>
    <m/>
    <m/>
    <m/>
    <m/>
    <m/>
    <m/>
    <m/>
    <d v="2024-05-02T00:00:00"/>
    <s v="SL35@tidalwaveautospa.com"/>
    <s v="Kyle Rovansek"/>
    <x v="5"/>
    <x v="0"/>
  </r>
  <r>
    <s v="Tristan Luther"/>
    <s v="EXP-10012770 "/>
    <n v="341.47"/>
    <d v="2024-04-15T00:00:00"/>
    <x v="35"/>
    <s v="Small Tools"/>
    <s v="Wash Tools"/>
    <m/>
    <m/>
    <m/>
    <m/>
    <m/>
    <m/>
    <m/>
    <m/>
    <m/>
    <m/>
    <m/>
    <m/>
    <m/>
    <m/>
    <m/>
    <m/>
    <m/>
    <m/>
    <m/>
    <m/>
    <m/>
    <d v="2024-05-02T00:00:00"/>
    <s v="SL35@tidalwaveautospa.com"/>
    <s v="Kyle Rovansek"/>
    <x v="5"/>
    <x v="0"/>
  </r>
  <r>
    <s v="Shawn Corway"/>
    <s v="EXP-10012268 "/>
    <n v="50.35"/>
    <d v="2024-03-21T00:00:00"/>
    <x v="16"/>
    <s v="Wash Maintenance"/>
    <s v="Buckets and drain cleaner for site"/>
    <m/>
    <m/>
    <m/>
    <m/>
    <m/>
    <m/>
    <m/>
    <m/>
    <m/>
    <m/>
    <m/>
    <m/>
    <m/>
    <m/>
    <m/>
    <m/>
    <m/>
    <m/>
    <m/>
    <m/>
    <m/>
    <d v="2024-05-02T00:00:00"/>
    <s v="shawn.corway@tidalwaveautospa.com"/>
    <s v="Bruce Maxwell"/>
    <x v="5"/>
    <x v="0"/>
  </r>
  <r>
    <s v="Shawn Corway"/>
    <s v="EXP-10012268 "/>
    <n v="302.60000000000002"/>
    <d v="2024-03-21T00:00:00"/>
    <x v="0"/>
    <s v="Itemized"/>
    <s v="gloves,spray bottles, nozzles,broom, sharpies"/>
    <n v="92.8"/>
    <s v="Safety Supplies"/>
    <s v="gloves"/>
    <n v="129.80000000000001"/>
    <s v="Wash Supplies"/>
    <s v="spray bottles, nozzles"/>
    <n v="80.000000000000014"/>
    <s v="Office Supplies"/>
    <s v="broom, sharpies"/>
    <m/>
    <m/>
    <m/>
    <m/>
    <m/>
    <m/>
    <m/>
    <m/>
    <m/>
    <m/>
    <m/>
    <m/>
    <d v="2024-05-02T00:00:00"/>
    <s v="shawn.corway@tidalwaveautospa.com"/>
    <s v="Bruce Maxwell"/>
    <x v="5"/>
    <x v="0"/>
  </r>
  <r>
    <s v="Shawn Corway"/>
    <s v="EXP-10012268 "/>
    <n v="16.82"/>
    <d v="2024-03-22T00:00:00"/>
    <x v="0"/>
    <s v="Itemized"/>
    <s v="vinegar,keyboard,"/>
    <n v="3.94"/>
    <s v="Wash Maintenance"/>
    <s v="vinegar"/>
    <n v="12.88"/>
    <s v="Office Supplies"/>
    <s v="keyboard"/>
    <m/>
    <m/>
    <m/>
    <m/>
    <m/>
    <m/>
    <m/>
    <m/>
    <m/>
    <m/>
    <m/>
    <m/>
    <m/>
    <m/>
    <m/>
    <d v="2024-05-02T00:00:00"/>
    <s v="shawn.corway@tidalwaveautospa.com"/>
    <s v="Bruce Maxwell"/>
    <x v="5"/>
    <x v="0"/>
  </r>
  <r>
    <s v="Shawn Corway"/>
    <s v="EXP-10012268 "/>
    <n v="60.79"/>
    <d v="2024-04-02T00:00:00"/>
    <x v="7"/>
    <s v="Parts"/>
    <s v="Parts and supplies to Fix drain for washing machine"/>
    <m/>
    <m/>
    <m/>
    <m/>
    <m/>
    <m/>
    <m/>
    <m/>
    <m/>
    <m/>
    <m/>
    <m/>
    <m/>
    <m/>
    <m/>
    <m/>
    <m/>
    <m/>
    <m/>
    <m/>
    <m/>
    <d v="2024-05-02T00:00:00"/>
    <s v="shawn.corway@tidalwaveautospa.com"/>
    <s v="Bruce Maxwell"/>
    <x v="5"/>
    <x v="0"/>
  </r>
  <r>
    <s v="Shawn Corway"/>
    <s v="EXP-10012268 "/>
    <n v="233.09"/>
    <d v="2024-04-14T00:00:00"/>
    <x v="1"/>
    <s v="Parts"/>
    <s v="Replacement pressure washing hose and fittings"/>
    <m/>
    <m/>
    <m/>
    <m/>
    <m/>
    <m/>
    <m/>
    <m/>
    <m/>
    <m/>
    <m/>
    <m/>
    <m/>
    <m/>
    <m/>
    <m/>
    <m/>
    <m/>
    <m/>
    <m/>
    <m/>
    <d v="2024-05-02T00:00:00"/>
    <s v="shawn.corway@tidalwaveautospa.com"/>
    <s v="Bruce Maxwell"/>
    <x v="5"/>
    <x v="0"/>
  </r>
  <r>
    <s v="Shawn Corway"/>
    <s v="EXP-10012268 "/>
    <n v="42.25"/>
    <d v="2024-04-16T00:00:00"/>
    <x v="0"/>
    <s v="Office Supplies"/>
    <s v="Supplies for the wash"/>
    <m/>
    <m/>
    <m/>
    <m/>
    <m/>
    <m/>
    <m/>
    <m/>
    <m/>
    <m/>
    <m/>
    <m/>
    <m/>
    <m/>
    <m/>
    <m/>
    <m/>
    <m/>
    <m/>
    <m/>
    <m/>
    <d v="2024-05-02T00:00:00"/>
    <s v="shawn.corway@tidalwaveautospa.com"/>
    <s v="Bruce Maxwell"/>
    <x v="5"/>
    <x v="0"/>
  </r>
  <r>
    <s v="Brandon Cobb"/>
    <s v="EXP-10012988 "/>
    <n v="67.22"/>
    <d v="2024-03-19T00:00:00"/>
    <x v="0"/>
    <s v="Pit Pumping"/>
    <s v="Pit boots"/>
    <m/>
    <m/>
    <m/>
    <m/>
    <m/>
    <m/>
    <m/>
    <m/>
    <m/>
    <m/>
    <m/>
    <m/>
    <m/>
    <m/>
    <m/>
    <m/>
    <m/>
    <m/>
    <m/>
    <m/>
    <m/>
    <d v="2024-05-02T00:00:00"/>
    <s v="SL245@tidalwaveautospa.com"/>
    <s v="Wesley Kurtz"/>
    <x v="5"/>
    <x v="0"/>
  </r>
  <r>
    <s v="Brandon Cobb"/>
    <s v="EXP-10012988 "/>
    <n v="1173.73"/>
    <d v="2024-03-21T00:00:00"/>
    <x v="0"/>
    <s v="Equipment"/>
    <s v="bigger pressure washer"/>
    <m/>
    <m/>
    <m/>
    <m/>
    <m/>
    <m/>
    <m/>
    <m/>
    <m/>
    <m/>
    <m/>
    <m/>
    <m/>
    <m/>
    <m/>
    <m/>
    <m/>
    <m/>
    <m/>
    <m/>
    <m/>
    <d v="2024-05-02T00:00:00"/>
    <s v="SL245@tidalwaveautospa.com"/>
    <s v="Wesley Kurtz"/>
    <x v="5"/>
    <x v="0"/>
  </r>
  <r>
    <s v="Brandon Cobb"/>
    <s v="EXP-10012988 "/>
    <n v="365.17"/>
    <d v="2024-03-28T00:00:00"/>
    <x v="0"/>
    <s v="Itemized"/>
    <s v="Bottles and gas can"/>
    <n v="211.17999999999998"/>
    <s v="Wash Supplies"/>
    <s v="spray bottles, nozzles"/>
    <n v="153.99"/>
    <s v="Safety Supplies"/>
    <s v="gas can"/>
    <m/>
    <m/>
    <m/>
    <m/>
    <m/>
    <m/>
    <m/>
    <m/>
    <m/>
    <m/>
    <m/>
    <m/>
    <m/>
    <m/>
    <m/>
    <d v="2024-05-02T00:00:00"/>
    <s v="SL245@tidalwaveautospa.com"/>
    <s v="Wesley Kurtz"/>
    <x v="5"/>
    <x v="0"/>
  </r>
  <r>
    <s v="Chasity Bryant"/>
    <s v="EXP-10012304 "/>
    <n v="738.68"/>
    <d v="2024-03-18T00:00:00"/>
    <x v="0"/>
    <s v="Landscaping"/>
    <s v="Lawn Equipment"/>
    <m/>
    <m/>
    <m/>
    <m/>
    <m/>
    <m/>
    <m/>
    <m/>
    <m/>
    <m/>
    <m/>
    <m/>
    <m/>
    <m/>
    <m/>
    <m/>
    <m/>
    <m/>
    <m/>
    <m/>
    <m/>
    <d v="2024-05-02T00:00:00"/>
    <s v="SL21@tidalwaveautospa.com"/>
    <s v="Wesley Kurtz"/>
    <x v="5"/>
    <x v="0"/>
  </r>
  <r>
    <s v="Chasity Bryant"/>
    <s v="EXP-10012304 "/>
    <n v="36.83"/>
    <d v="2024-03-26T00:00:00"/>
    <x v="0"/>
    <s v="Wash Maintenance"/>
    <s v="Paint thinner, plastic covering"/>
    <m/>
    <m/>
    <m/>
    <m/>
    <m/>
    <m/>
    <m/>
    <m/>
    <m/>
    <m/>
    <m/>
    <m/>
    <m/>
    <m/>
    <m/>
    <m/>
    <m/>
    <m/>
    <m/>
    <m/>
    <m/>
    <d v="2024-05-02T00:00:00"/>
    <s v="SL21@tidalwaveautospa.com"/>
    <s v="Wesley Kurtz"/>
    <x v="5"/>
    <x v="0"/>
  </r>
  <r>
    <s v="Chasity Bryant"/>
    <s v="EXP-10012304 "/>
    <n v="225.99"/>
    <d v="2024-03-27T00:00:00"/>
    <x v="0"/>
    <s v="Itemized"/>
    <s v="Paint and hex tool kit"/>
    <n v="183.11999999999998"/>
    <s v="Wash Maintenance"/>
    <s v="paint thinner"/>
    <n v="42.870000000000005"/>
    <s v="Small Tools"/>
    <s v="hex key set"/>
    <m/>
    <m/>
    <m/>
    <m/>
    <m/>
    <m/>
    <m/>
    <m/>
    <m/>
    <m/>
    <m/>
    <m/>
    <m/>
    <m/>
    <m/>
    <d v="2024-05-02T00:00:00"/>
    <s v="SL21@tidalwaveautospa.com"/>
    <s v="Wesley Kurtz"/>
    <x v="5"/>
    <x v="0"/>
  </r>
  <r>
    <s v="Chasity Bryant"/>
    <s v="EXP-10012304 "/>
    <n v="106.98"/>
    <d v="2024-03-28T00:00:00"/>
    <x v="0"/>
    <s v="Office Supplies"/>
    <s v="Receipt Paper"/>
    <m/>
    <m/>
    <m/>
    <m/>
    <m/>
    <m/>
    <m/>
    <m/>
    <m/>
    <m/>
    <m/>
    <m/>
    <m/>
    <m/>
    <m/>
    <m/>
    <m/>
    <m/>
    <m/>
    <m/>
    <m/>
    <d v="2024-05-02T00:00:00"/>
    <s v="SL21@tidalwaveautospa.com"/>
    <s v="Wesley Kurtz"/>
    <x v="5"/>
    <x v="0"/>
  </r>
  <r>
    <s v="Chasity Bryant"/>
    <s v="EXP-10012304 "/>
    <n v="4.8099999999999996"/>
    <d v="2024-03-28T00:00:00"/>
    <x v="0"/>
    <s v="Wash Maintenance"/>
    <s v="Painters Tape"/>
    <m/>
    <m/>
    <m/>
    <m/>
    <m/>
    <m/>
    <m/>
    <m/>
    <m/>
    <m/>
    <m/>
    <m/>
    <m/>
    <m/>
    <m/>
    <m/>
    <m/>
    <m/>
    <m/>
    <m/>
    <m/>
    <d v="2024-05-02T00:00:00"/>
    <s v="SL21@tidalwaveautospa.com"/>
    <s v="Wesley Kurtz"/>
    <x v="5"/>
    <x v="0"/>
  </r>
  <r>
    <s v="Chasity Bryant"/>
    <s v="EXP-10012304 "/>
    <n v="72.959999999999994"/>
    <d v="2024-03-30T00:00:00"/>
    <x v="0"/>
    <s v="Wash Maintenance"/>
    <s v="Aluminum Cleaner"/>
    <m/>
    <m/>
    <m/>
    <m/>
    <m/>
    <m/>
    <m/>
    <m/>
    <m/>
    <m/>
    <m/>
    <m/>
    <m/>
    <m/>
    <m/>
    <m/>
    <m/>
    <m/>
    <m/>
    <m/>
    <m/>
    <d v="2024-05-02T00:00:00"/>
    <s v="SL21@tidalwaveautospa.com"/>
    <s v="Wesley Kurtz"/>
    <x v="5"/>
    <x v="0"/>
  </r>
  <r>
    <s v="Chasity Bryant"/>
    <s v="EXP-10012304 "/>
    <n v="93.79"/>
    <d v="2024-04-08T00:00:00"/>
    <x v="0"/>
    <s v="Office Supplies"/>
    <s v="Toilet paper, bathroom cleaner and laundry soap"/>
    <m/>
    <m/>
    <m/>
    <m/>
    <m/>
    <m/>
    <m/>
    <m/>
    <m/>
    <m/>
    <m/>
    <m/>
    <m/>
    <m/>
    <m/>
    <m/>
    <m/>
    <m/>
    <m/>
    <m/>
    <m/>
    <d v="2024-05-02T00:00:00"/>
    <s v="SL21@tidalwaveautospa.com"/>
    <s v="Wesley Kurtz"/>
    <x v="5"/>
    <x v="0"/>
  </r>
  <r>
    <s v="Joseph Landfried"/>
    <s v="EXP-10012689 "/>
    <n v="81.819999999999993"/>
    <d v="2023-12-20T00:00:00"/>
    <x v="2"/>
    <s v="Parts"/>
    <s v="hydraulic hose to repair busted ones"/>
    <m/>
    <m/>
    <m/>
    <m/>
    <m/>
    <m/>
    <m/>
    <m/>
    <m/>
    <m/>
    <m/>
    <m/>
    <m/>
    <m/>
    <m/>
    <m/>
    <m/>
    <m/>
    <m/>
    <m/>
    <m/>
    <d v="2024-05-02T00:00:00"/>
    <s v="SL20@tidalwaveautospa.com"/>
    <s v="Wesley Kurtz"/>
    <x v="5"/>
    <x v="0"/>
  </r>
  <r>
    <s v="Joseph Landfried"/>
    <s v="EXP-10012689 "/>
    <n v="11.87"/>
    <d v="2024-02-17T00:00:00"/>
    <x v="0"/>
    <s v="Wash Maintenance"/>
    <s v="laundry detergent"/>
    <m/>
    <m/>
    <m/>
    <m/>
    <m/>
    <m/>
    <m/>
    <m/>
    <m/>
    <m/>
    <m/>
    <m/>
    <m/>
    <m/>
    <m/>
    <m/>
    <m/>
    <m/>
    <m/>
    <m/>
    <m/>
    <d v="2024-05-02T00:00:00"/>
    <s v="SL20@tidalwaveautospa.com"/>
    <s v="Wesley Kurtz"/>
    <x v="5"/>
    <x v="0"/>
  </r>
  <r>
    <s v="Joseph Landfried"/>
    <s v="EXP-10012689 "/>
    <n v="11.87"/>
    <d v="2024-02-21T00:00:00"/>
    <x v="0"/>
    <s v="Wash Maintenance"/>
    <s v="general cleaning"/>
    <m/>
    <m/>
    <m/>
    <m/>
    <m/>
    <m/>
    <m/>
    <m/>
    <m/>
    <m/>
    <m/>
    <m/>
    <m/>
    <m/>
    <m/>
    <m/>
    <m/>
    <m/>
    <m/>
    <m/>
    <m/>
    <d v="2024-05-02T00:00:00"/>
    <s v="SL20@tidalwaveautospa.com"/>
    <s v="Wesley Kurtz"/>
    <x v="5"/>
    <x v="0"/>
  </r>
  <r>
    <s v="Joseph Landfried"/>
    <s v="EXP-10012689 "/>
    <n v="21.96"/>
    <d v="2024-02-25T00:00:00"/>
    <x v="0"/>
    <s v="Wash Maintenance"/>
    <s v="dawn and vinegar"/>
    <m/>
    <m/>
    <m/>
    <m/>
    <m/>
    <m/>
    <m/>
    <m/>
    <m/>
    <m/>
    <m/>
    <m/>
    <m/>
    <m/>
    <m/>
    <m/>
    <m/>
    <m/>
    <m/>
    <m/>
    <m/>
    <d v="2024-05-02T00:00:00"/>
    <s v="SL20@tidalwaveautospa.com"/>
    <s v="Wesley Kurtz"/>
    <x v="5"/>
    <x v="0"/>
  </r>
  <r>
    <s v="Joseph Landfried"/>
    <s v="EXP-10012689 "/>
    <n v="55.47"/>
    <d v="2024-03-10T00:00:00"/>
    <x v="0"/>
    <s v="Wash Maintenance"/>
    <s v="laundry detergent, cleaning supplies"/>
    <m/>
    <m/>
    <m/>
    <m/>
    <m/>
    <m/>
    <m/>
    <m/>
    <m/>
    <m/>
    <m/>
    <m/>
    <m/>
    <m/>
    <m/>
    <m/>
    <m/>
    <m/>
    <m/>
    <m/>
    <m/>
    <d v="2024-05-02T00:00:00"/>
    <s v="SL20@tidalwaveautospa.com"/>
    <s v="Wesley Kurtz"/>
    <x v="5"/>
    <x v="0"/>
  </r>
  <r>
    <s v="Joseph Landfried"/>
    <s v="EXP-10012689 "/>
    <n v="51.86"/>
    <d v="2024-03-12T00:00:00"/>
    <x v="8"/>
    <s v="Snacks"/>
    <s v="drinks for staff"/>
    <m/>
    <m/>
    <m/>
    <m/>
    <m/>
    <m/>
    <m/>
    <m/>
    <m/>
    <m/>
    <m/>
    <m/>
    <m/>
    <m/>
    <m/>
    <m/>
    <m/>
    <m/>
    <m/>
    <m/>
    <m/>
    <d v="2024-05-02T00:00:00"/>
    <s v="SL20@tidalwaveautospa.com"/>
    <s v="Wesley Kurtz"/>
    <x v="5"/>
    <x v="0"/>
  </r>
  <r>
    <s v="Joseph Landfried"/>
    <s v="EXP-10012689 "/>
    <n v="979.43"/>
    <d v="2024-03-15T00:00:00"/>
    <x v="2"/>
    <s v="Parts"/>
    <s v="dry and shine repair"/>
    <m/>
    <m/>
    <m/>
    <m/>
    <m/>
    <m/>
    <m/>
    <m/>
    <m/>
    <m/>
    <m/>
    <m/>
    <m/>
    <m/>
    <m/>
    <m/>
    <m/>
    <m/>
    <m/>
    <m/>
    <m/>
    <d v="2024-05-02T00:00:00"/>
    <s v="SL20@tidalwaveautospa.com"/>
    <s v="Wesley Kurtz"/>
    <x v="5"/>
    <x v="0"/>
  </r>
  <r>
    <s v="Joseph Landfried"/>
    <s v="EXP-10012689 "/>
    <n v="551.89"/>
    <d v="2024-03-18T00:00:00"/>
    <x v="2"/>
    <s v="Parts"/>
    <s v="replacement arm for dry and shine"/>
    <m/>
    <m/>
    <m/>
    <m/>
    <m/>
    <m/>
    <m/>
    <m/>
    <m/>
    <m/>
    <m/>
    <m/>
    <m/>
    <m/>
    <m/>
    <m/>
    <m/>
    <m/>
    <m/>
    <m/>
    <m/>
    <d v="2024-05-02T00:00:00"/>
    <s v="SL20@tidalwaveautospa.com"/>
    <s v="Wesley Kurtz"/>
    <x v="5"/>
    <x v="0"/>
  </r>
  <r>
    <s v="Joseph Landfried"/>
    <s v="EXP-10012689 "/>
    <n v="46.38"/>
    <d v="2024-03-21T00:00:00"/>
    <x v="8"/>
    <s v="Snacks"/>
    <s v="drinks for staff"/>
    <m/>
    <m/>
    <m/>
    <m/>
    <m/>
    <m/>
    <m/>
    <m/>
    <m/>
    <m/>
    <m/>
    <m/>
    <m/>
    <m/>
    <m/>
    <m/>
    <m/>
    <m/>
    <m/>
    <m/>
    <m/>
    <d v="2024-05-02T00:00:00"/>
    <s v="SL20@tidalwaveautospa.com"/>
    <s v="Wesley Kurtz"/>
    <x v="5"/>
    <x v="0"/>
  </r>
  <r>
    <s v="Joseph Landfried"/>
    <s v="EXP-10012689 "/>
    <n v="8.1"/>
    <d v="2024-03-21T00:00:00"/>
    <x v="0"/>
    <s v="Wash Maintenance"/>
    <s v="batteries"/>
    <m/>
    <m/>
    <m/>
    <m/>
    <m/>
    <m/>
    <m/>
    <m/>
    <m/>
    <m/>
    <m/>
    <m/>
    <m/>
    <m/>
    <m/>
    <m/>
    <m/>
    <m/>
    <m/>
    <m/>
    <m/>
    <d v="2024-05-02T00:00:00"/>
    <s v="SL20@tidalwaveautospa.com"/>
    <s v="Wesley Kurtz"/>
    <x v="5"/>
    <x v="0"/>
  </r>
  <r>
    <s v="Joseph Landfried"/>
    <s v="EXP-10012689 "/>
    <n v="151.19999999999999"/>
    <d v="2024-03-22T00:00:00"/>
    <x v="6"/>
    <s v="Wash Maintenance"/>
    <s v="oil filters for hydraulic power packs"/>
    <m/>
    <m/>
    <m/>
    <m/>
    <m/>
    <m/>
    <m/>
    <m/>
    <m/>
    <m/>
    <m/>
    <m/>
    <m/>
    <m/>
    <m/>
    <m/>
    <m/>
    <m/>
    <m/>
    <m/>
    <m/>
    <d v="2024-05-02T00:00:00"/>
    <s v="SL20@tidalwaveautospa.com"/>
    <s v="Wesley Kurtz"/>
    <x v="5"/>
    <x v="0"/>
  </r>
  <r>
    <s v="Joseph Landfried"/>
    <s v="EXP-10012689 "/>
    <n v="7.86"/>
    <d v="2024-03-24T00:00:00"/>
    <x v="6"/>
    <s v="Wash Maintenance"/>
    <s v="dawn and vinegar for nightly cleaning"/>
    <m/>
    <m/>
    <m/>
    <m/>
    <m/>
    <m/>
    <m/>
    <m/>
    <m/>
    <m/>
    <m/>
    <m/>
    <m/>
    <m/>
    <m/>
    <m/>
    <m/>
    <m/>
    <m/>
    <m/>
    <m/>
    <d v="2024-05-02T00:00:00"/>
    <s v="SL20@tidalwaveautospa.com"/>
    <s v="Wesley Kurtz"/>
    <x v="5"/>
    <x v="0"/>
  </r>
  <r>
    <s v="Joseph Landfried"/>
    <s v="EXP-10012689 "/>
    <n v="55.08"/>
    <d v="2024-03-25T00:00:00"/>
    <x v="0"/>
    <s v="Wash Maintenance"/>
    <s v="dawn and vinegar to clean the tunnel"/>
    <m/>
    <m/>
    <m/>
    <m/>
    <m/>
    <m/>
    <m/>
    <m/>
    <m/>
    <m/>
    <m/>
    <m/>
    <m/>
    <m/>
    <m/>
    <m/>
    <m/>
    <m/>
    <m/>
    <m/>
    <m/>
    <d v="2024-05-02T00:00:00"/>
    <s v="SL20@tidalwaveautospa.com"/>
    <s v="Wesley Kurtz"/>
    <x v="5"/>
    <x v="0"/>
  </r>
  <r>
    <s v="Joseph Landfried"/>
    <s v="EXP-10012689 "/>
    <n v="101.49"/>
    <d v="2024-03-25T00:00:00"/>
    <x v="2"/>
    <s v="Parts"/>
    <s v="new hydraulic lines for equipment"/>
    <m/>
    <m/>
    <m/>
    <m/>
    <m/>
    <m/>
    <m/>
    <m/>
    <m/>
    <m/>
    <m/>
    <m/>
    <m/>
    <m/>
    <m/>
    <m/>
    <m/>
    <m/>
    <m/>
    <m/>
    <m/>
    <d v="2024-05-02T00:00:00"/>
    <s v="SL20@tidalwaveautospa.com"/>
    <s v="Wesley Kurtz"/>
    <x v="5"/>
    <x v="0"/>
  </r>
  <r>
    <s v="Joseph Landfried"/>
    <s v="EXP-10012689 "/>
    <n v="11.17"/>
    <d v="2024-03-25T00:00:00"/>
    <x v="8"/>
    <s v="Snacks"/>
    <s v="drinks for staff"/>
    <m/>
    <m/>
    <m/>
    <m/>
    <m/>
    <m/>
    <m/>
    <m/>
    <m/>
    <m/>
    <m/>
    <m/>
    <m/>
    <m/>
    <m/>
    <m/>
    <m/>
    <m/>
    <m/>
    <m/>
    <m/>
    <d v="2024-05-02T00:00:00"/>
    <s v="SL20@tidalwaveautospa.com"/>
    <s v="Wesley Kurtz"/>
    <x v="5"/>
    <x v="0"/>
  </r>
  <r>
    <s v="Joseph Landfried"/>
    <s v="EXP-10012689 "/>
    <n v="166.26"/>
    <d v="2024-03-28T00:00:00"/>
    <x v="11"/>
    <s v="Office Furniture"/>
    <s v="shelving for chemical room"/>
    <m/>
    <m/>
    <m/>
    <m/>
    <m/>
    <m/>
    <m/>
    <m/>
    <m/>
    <m/>
    <m/>
    <m/>
    <m/>
    <m/>
    <m/>
    <m/>
    <m/>
    <m/>
    <m/>
    <m/>
    <m/>
    <d v="2024-05-02T00:00:00"/>
    <s v="SL20@tidalwaveautospa.com"/>
    <s v="Wesley Kurtz"/>
    <x v="5"/>
    <x v="0"/>
  </r>
  <r>
    <s v="Joseph Landfried"/>
    <s v="EXP-10012689 "/>
    <n v="14.46"/>
    <d v="2024-04-02T00:00:00"/>
    <x v="8"/>
    <s v="Snacks"/>
    <s v="water for staff"/>
    <m/>
    <m/>
    <m/>
    <m/>
    <m/>
    <m/>
    <m/>
    <m/>
    <m/>
    <m/>
    <m/>
    <m/>
    <m/>
    <m/>
    <m/>
    <m/>
    <m/>
    <m/>
    <m/>
    <m/>
    <m/>
    <d v="2024-05-02T00:00:00"/>
    <s v="SL20@tidalwaveautospa.com"/>
    <s v="Wesley Kurtz"/>
    <x v="5"/>
    <x v="0"/>
  </r>
  <r>
    <s v="Joseph Landfried"/>
    <s v="EXP-10012689 "/>
    <n v="13.4"/>
    <d v="2024-04-03T00:00:00"/>
    <x v="0"/>
    <s v="Wash Maintenance"/>
    <s v="cleaning supplies and tissues"/>
    <m/>
    <m/>
    <m/>
    <m/>
    <m/>
    <m/>
    <m/>
    <m/>
    <m/>
    <m/>
    <m/>
    <m/>
    <m/>
    <m/>
    <m/>
    <m/>
    <m/>
    <m/>
    <m/>
    <m/>
    <m/>
    <d v="2024-05-02T00:00:00"/>
    <s v="SL20@tidalwaveautospa.com"/>
    <s v="Wesley Kurtz"/>
    <x v="5"/>
    <x v="0"/>
  </r>
  <r>
    <s v="Joseph Landfried"/>
    <s v="EXP-10012689 "/>
    <n v="73.34"/>
    <d v="2024-04-03T00:00:00"/>
    <x v="0"/>
    <s v="Wash Maintenance"/>
    <s v="dawn and vinegar for cleaning"/>
    <m/>
    <m/>
    <m/>
    <m/>
    <m/>
    <m/>
    <m/>
    <m/>
    <m/>
    <m/>
    <m/>
    <m/>
    <m/>
    <m/>
    <m/>
    <m/>
    <m/>
    <m/>
    <m/>
    <m/>
    <m/>
    <d v="2024-05-02T00:00:00"/>
    <s v="SL20@tidalwaveautospa.com"/>
    <s v="Wesley Kurtz"/>
    <x v="5"/>
    <x v="0"/>
  </r>
  <r>
    <s v="Joseph Landfried"/>
    <s v="EXP-10012689 "/>
    <n v="9.66"/>
    <d v="2024-04-04T00:00:00"/>
    <x v="0"/>
    <s v="Wash Maintenance"/>
    <s v="laundry detergent"/>
    <m/>
    <m/>
    <m/>
    <m/>
    <m/>
    <m/>
    <m/>
    <m/>
    <m/>
    <m/>
    <m/>
    <m/>
    <m/>
    <m/>
    <m/>
    <m/>
    <m/>
    <m/>
    <m/>
    <m/>
    <m/>
    <d v="2024-05-02T00:00:00"/>
    <s v="SL20@tidalwaveautospa.com"/>
    <s v="Wesley Kurtz"/>
    <x v="5"/>
    <x v="0"/>
  </r>
  <r>
    <s v="Joseph Landfried"/>
    <s v="EXP-10012689 "/>
    <n v="59.39"/>
    <d v="2024-04-05T00:00:00"/>
    <x v="0"/>
    <s v="Wash Maintenance"/>
    <s v="handles for prep brushes"/>
    <m/>
    <m/>
    <m/>
    <m/>
    <m/>
    <m/>
    <m/>
    <m/>
    <m/>
    <m/>
    <m/>
    <m/>
    <m/>
    <m/>
    <m/>
    <m/>
    <m/>
    <m/>
    <m/>
    <m/>
    <m/>
    <d v="2024-05-02T00:00:00"/>
    <s v="SL20@tidalwaveautospa.com"/>
    <s v="Wesley Kurtz"/>
    <x v="5"/>
    <x v="0"/>
  </r>
  <r>
    <s v="Joseph Landfried"/>
    <s v="EXP-10012689 "/>
    <n v="17.22"/>
    <d v="2024-04-08T00:00:00"/>
    <x v="0"/>
    <s v="Wash Maintenance"/>
    <s v="laundry detergent"/>
    <m/>
    <m/>
    <m/>
    <m/>
    <m/>
    <m/>
    <m/>
    <m/>
    <m/>
    <m/>
    <m/>
    <m/>
    <m/>
    <m/>
    <m/>
    <m/>
    <m/>
    <m/>
    <m/>
    <m/>
    <m/>
    <d v="2024-05-02T00:00:00"/>
    <s v="SL20@tidalwaveautospa.com"/>
    <s v="Wesley Kurtz"/>
    <x v="5"/>
    <x v="0"/>
  </r>
  <r>
    <s v="Joseph Landfried"/>
    <s v="EXP-10012689 "/>
    <n v="6.58"/>
    <d v="2024-04-08T00:00:00"/>
    <x v="8"/>
    <s v="Snacks"/>
    <s v="Water staff"/>
    <m/>
    <m/>
    <m/>
    <m/>
    <m/>
    <m/>
    <m/>
    <m/>
    <m/>
    <m/>
    <m/>
    <m/>
    <m/>
    <m/>
    <m/>
    <m/>
    <m/>
    <m/>
    <m/>
    <m/>
    <m/>
    <d v="2024-05-02T00:00:00"/>
    <s v="SL20@tidalwaveautospa.com"/>
    <s v="Wesley Kurtz"/>
    <x v="5"/>
    <x v="0"/>
  </r>
  <r>
    <s v="Joseph Landfried"/>
    <s v="EXP-10012689 "/>
    <n v="6.58"/>
    <d v="2024-04-15T00:00:00"/>
    <x v="8"/>
    <s v="Snacks"/>
    <s v="water for staff"/>
    <m/>
    <m/>
    <m/>
    <m/>
    <m/>
    <m/>
    <m/>
    <m/>
    <m/>
    <m/>
    <m/>
    <m/>
    <m/>
    <m/>
    <m/>
    <m/>
    <m/>
    <m/>
    <m/>
    <m/>
    <m/>
    <d v="2024-05-02T00:00:00"/>
    <s v="SL20@tidalwaveautospa.com"/>
    <s v="Wesley Kurtz"/>
    <x v="5"/>
    <x v="0"/>
  </r>
  <r>
    <s v="Daniel Richardson"/>
    <s v="EXP-10012502 "/>
    <n v="0.12"/>
    <d v="2024-03-26T00:00:00"/>
    <x v="0"/>
    <s v="Wash Maintenance"/>
    <s v="Unknown what happened"/>
    <m/>
    <m/>
    <m/>
    <m/>
    <m/>
    <m/>
    <m/>
    <m/>
    <m/>
    <m/>
    <m/>
    <m/>
    <m/>
    <m/>
    <m/>
    <m/>
    <m/>
    <m/>
    <m/>
    <m/>
    <m/>
    <d v="2024-05-02T00:00:00"/>
    <s v="SL29@tidalwaveautospa.com"/>
    <s v="Wesley Kurtz"/>
    <x v="5"/>
    <x v="0"/>
  </r>
  <r>
    <s v="Daniel Richardson"/>
    <s v="EXP-10012502 "/>
    <n v="66.569999999999993"/>
    <d v="2024-03-26T00:00:00"/>
    <x v="0"/>
    <s v="Wash Maintenance"/>
    <s v="Dawn detergent, bottles"/>
    <m/>
    <m/>
    <m/>
    <m/>
    <m/>
    <m/>
    <m/>
    <m/>
    <m/>
    <m/>
    <m/>
    <m/>
    <m/>
    <m/>
    <m/>
    <m/>
    <m/>
    <m/>
    <m/>
    <m/>
    <m/>
    <d v="2024-05-02T00:00:00"/>
    <s v="SL29@tidalwaveautospa.com"/>
    <s v="Wesley Kurtz"/>
    <x v="5"/>
    <x v="0"/>
  </r>
  <r>
    <s v="Daniel Richardson"/>
    <s v="EXP-10012502 "/>
    <n v="265.98"/>
    <d v="2024-03-26T00:00:00"/>
    <x v="11"/>
    <s v="Wash Maintenance"/>
    <s v="Hydraulic hoses"/>
    <m/>
    <m/>
    <m/>
    <m/>
    <m/>
    <m/>
    <m/>
    <m/>
    <m/>
    <m/>
    <m/>
    <m/>
    <m/>
    <m/>
    <m/>
    <m/>
    <m/>
    <m/>
    <m/>
    <m/>
    <m/>
    <d v="2024-05-02T00:00:00"/>
    <s v="SL29@tidalwaveautospa.com"/>
    <s v="Wesley Kurtz"/>
    <x v="5"/>
    <x v="0"/>
  </r>
  <r>
    <s v="Daniel Richardson"/>
    <s v="EXP-10012502 "/>
    <n v="53.54"/>
    <d v="2024-03-30T00:00:00"/>
    <x v="0"/>
    <s v="Wash Maintenance"/>
    <s v="Drum pump, bottles"/>
    <m/>
    <m/>
    <m/>
    <m/>
    <m/>
    <m/>
    <m/>
    <m/>
    <m/>
    <m/>
    <m/>
    <m/>
    <m/>
    <m/>
    <m/>
    <m/>
    <m/>
    <m/>
    <m/>
    <m/>
    <m/>
    <d v="2024-05-02T00:00:00"/>
    <s v="SL29@tidalwaveautospa.com"/>
    <s v="Wesley Kurtz"/>
    <x v="5"/>
    <x v="0"/>
  </r>
  <r>
    <s v="Daniel Richardson"/>
    <s v="EXP-10012502 "/>
    <n v="190.26"/>
    <d v="2024-04-02T00:00:00"/>
    <x v="0"/>
    <s v="Itemized"/>
    <s v="Gas for blower, supplies to tepair eyewash"/>
    <n v="83.15"/>
    <s v="Landscaping"/>
    <s v="fuel for blower"/>
    <n v="107.10999999999999"/>
    <s v="Wash Maintenance"/>
    <s v="unions, hose"/>
    <m/>
    <m/>
    <m/>
    <m/>
    <m/>
    <m/>
    <m/>
    <m/>
    <m/>
    <m/>
    <m/>
    <m/>
    <m/>
    <m/>
    <m/>
    <d v="2024-05-02T00:00:00"/>
    <s v="SL29@tidalwaveautospa.com"/>
    <s v="Wesley Kurtz"/>
    <x v="5"/>
    <x v="0"/>
  </r>
  <r>
    <s v="Daniel Richardson"/>
    <s v="EXP-10012502 "/>
    <n v="214.22"/>
    <d v="2024-04-04T00:00:00"/>
    <x v="1"/>
    <s v="Wash Maintenance"/>
    <s v="Hydraulic hose"/>
    <m/>
    <m/>
    <m/>
    <m/>
    <m/>
    <m/>
    <m/>
    <m/>
    <m/>
    <m/>
    <m/>
    <m/>
    <m/>
    <m/>
    <m/>
    <m/>
    <m/>
    <m/>
    <m/>
    <m/>
    <m/>
    <d v="2024-05-02T00:00:00"/>
    <s v="SL29@tidalwaveautospa.com"/>
    <s v="Wesley Kurtz"/>
    <x v="5"/>
    <x v="0"/>
  </r>
  <r>
    <s v="Daniel Richardson"/>
    <s v="EXP-10012502 "/>
    <n v="5.45"/>
    <d v="2024-04-06T00:00:00"/>
    <x v="7"/>
    <s v="Parts"/>
    <s v="Hose adapter"/>
    <m/>
    <m/>
    <m/>
    <m/>
    <m/>
    <m/>
    <m/>
    <m/>
    <m/>
    <m/>
    <m/>
    <m/>
    <m/>
    <m/>
    <m/>
    <m/>
    <m/>
    <m/>
    <m/>
    <m/>
    <m/>
    <d v="2024-05-02T00:00:00"/>
    <s v="SL29@tidalwaveautospa.com"/>
    <s v="Wesley Kurtz"/>
    <x v="5"/>
    <x v="0"/>
  </r>
  <r>
    <s v="Daniel Richardson"/>
    <s v="EXP-10012502 "/>
    <n v="54.65"/>
    <d v="2024-04-13T00:00:00"/>
    <x v="0"/>
    <s v="Wash Maintenance"/>
    <s v="Laundry supplies"/>
    <m/>
    <m/>
    <m/>
    <m/>
    <m/>
    <m/>
    <m/>
    <m/>
    <m/>
    <m/>
    <m/>
    <m/>
    <m/>
    <m/>
    <m/>
    <m/>
    <m/>
    <m/>
    <m/>
    <m/>
    <m/>
    <d v="2024-05-02T00:00:00"/>
    <s v="SL29@tidalwaveautospa.com"/>
    <s v="Wesley Kurtz"/>
    <x v="5"/>
    <x v="0"/>
  </r>
  <r>
    <s v="Wesley Kurtz"/>
    <s v="EXP-10013018 "/>
    <n v="51.97"/>
    <d v="2024-03-22T00:00:00"/>
    <x v="2"/>
    <s v="Parts"/>
    <s v="Photo eye repair"/>
    <m/>
    <m/>
    <m/>
    <m/>
    <m/>
    <m/>
    <m/>
    <m/>
    <m/>
    <m/>
    <m/>
    <m/>
    <m/>
    <m/>
    <m/>
    <m/>
    <m/>
    <m/>
    <m/>
    <m/>
    <m/>
    <d v="2024-05-02T00:00:00"/>
    <s v="wesley.kurtz@tidalwaveautospa.com"/>
    <s v="Bruce Maxwell"/>
    <x v="5"/>
    <x v="0"/>
  </r>
  <r>
    <s v="Wesley Kurtz"/>
    <s v="EXP-10013018 "/>
    <n v="27.73"/>
    <d v="2024-03-25T00:00:00"/>
    <x v="16"/>
    <s v="Wash Maintenance"/>
    <s v="Storage container for work car"/>
    <m/>
    <m/>
    <m/>
    <m/>
    <m/>
    <m/>
    <m/>
    <m/>
    <m/>
    <m/>
    <m/>
    <m/>
    <m/>
    <m/>
    <m/>
    <m/>
    <m/>
    <m/>
    <m/>
    <m/>
    <m/>
    <d v="2024-05-02T00:00:00"/>
    <s v="wesley.kurtz@tidalwaveautospa.com"/>
    <s v="Bruce Maxwell"/>
    <x v="5"/>
    <x v="0"/>
  </r>
  <r>
    <s v="Wesley Kurtz"/>
    <s v="EXP-10013018 "/>
    <n v="292.68"/>
    <d v="2024-03-28T00:00:00"/>
    <x v="1"/>
    <s v="Parts"/>
    <s v="Parts for pressure washer drop"/>
    <m/>
    <m/>
    <m/>
    <m/>
    <m/>
    <m/>
    <m/>
    <m/>
    <m/>
    <m/>
    <m/>
    <m/>
    <m/>
    <m/>
    <m/>
    <m/>
    <m/>
    <m/>
    <m/>
    <m/>
    <m/>
    <d v="2024-05-02T00:00:00"/>
    <s v="wesley.kurtz@tidalwaveautospa.com"/>
    <s v="Bruce Maxwell"/>
    <x v="5"/>
    <x v="0"/>
  </r>
  <r>
    <s v="Wesley Kurtz"/>
    <s v="EXP-10013018 "/>
    <n v="82.28"/>
    <d v="2024-04-11T00:00:00"/>
    <x v="7"/>
    <s v="Parts"/>
    <s v="Parts for pressure washer drop"/>
    <m/>
    <m/>
    <m/>
    <m/>
    <m/>
    <m/>
    <m/>
    <m/>
    <m/>
    <m/>
    <m/>
    <m/>
    <m/>
    <m/>
    <m/>
    <m/>
    <m/>
    <m/>
    <m/>
    <m/>
    <m/>
    <d v="2024-05-02T00:00:00"/>
    <s v="wesley.kurtz@tidalwaveautospa.com"/>
    <s v="Bruce Maxwell"/>
    <x v="5"/>
    <x v="0"/>
  </r>
  <r>
    <s v="Wesley Kurtz"/>
    <s v="EXP-10013018 "/>
    <n v="40.049999999999997"/>
    <d v="2024-04-12T00:00:00"/>
    <x v="17"/>
    <s v="Miscellaneous Expense - Non-SL"/>
    <s v="Gas - personal"/>
    <m/>
    <m/>
    <m/>
    <m/>
    <m/>
    <m/>
    <m/>
    <m/>
    <m/>
    <m/>
    <m/>
    <m/>
    <m/>
    <m/>
    <m/>
    <m/>
    <m/>
    <m/>
    <m/>
    <m/>
    <m/>
    <d v="2024-05-02T00:00:00"/>
    <s v="wesley.kurtz@tidalwaveautospa.com"/>
    <s v="Bruce Maxwell"/>
    <x v="5"/>
    <x v="0"/>
  </r>
  <r>
    <s v="Tiffany Reed"/>
    <s v="EXP-10012943 "/>
    <n v="17.21"/>
    <d v="2024-03-26T00:00:00"/>
    <x v="17"/>
    <s v="Landscaping"/>
    <s v="gas for lawn mower"/>
    <m/>
    <m/>
    <m/>
    <m/>
    <m/>
    <m/>
    <m/>
    <m/>
    <m/>
    <m/>
    <m/>
    <m/>
    <m/>
    <m/>
    <m/>
    <m/>
    <m/>
    <m/>
    <m/>
    <m/>
    <m/>
    <d v="2024-05-02T00:00:00"/>
    <s v="SL102@tidalwaveautospa.com"/>
    <s v="David Foster"/>
    <x v="5"/>
    <x v="0"/>
  </r>
  <r>
    <s v="Tiffany Reed"/>
    <s v="EXP-10012943 "/>
    <n v="14.48"/>
    <d v="2024-03-27T00:00:00"/>
    <x v="0"/>
    <s v="Snacks"/>
    <s v="water for cooler"/>
    <m/>
    <m/>
    <m/>
    <m/>
    <m/>
    <m/>
    <m/>
    <m/>
    <m/>
    <m/>
    <m/>
    <m/>
    <m/>
    <m/>
    <m/>
    <m/>
    <m/>
    <m/>
    <m/>
    <m/>
    <m/>
    <d v="2024-05-02T00:00:00"/>
    <s v="SL102@tidalwaveautospa.com"/>
    <s v="David Foster"/>
    <x v="5"/>
    <x v="0"/>
  </r>
  <r>
    <s v="Tiffany Reed"/>
    <s v="EXP-10012943 "/>
    <n v="39.950000000000003"/>
    <d v="2024-04-03T00:00:00"/>
    <x v="0"/>
    <s v="Snacks"/>
    <s v="water for cooler"/>
    <m/>
    <m/>
    <m/>
    <m/>
    <m/>
    <m/>
    <m/>
    <m/>
    <m/>
    <m/>
    <m/>
    <m/>
    <m/>
    <m/>
    <m/>
    <m/>
    <m/>
    <m/>
    <m/>
    <m/>
    <m/>
    <d v="2024-05-02T00:00:00"/>
    <s v="SL102@tidalwaveautospa.com"/>
    <s v="David Foster"/>
    <x v="5"/>
    <x v="0"/>
  </r>
  <r>
    <s v="Tiffany Reed"/>
    <s v="EXP-10012943 "/>
    <n v="11.75"/>
    <d v="2024-04-16T00:00:00"/>
    <x v="0"/>
    <s v="Wash Maintenance"/>
    <s v="bug repel and cups for cooler.  I forgot to ask for a receipt"/>
    <m/>
    <m/>
    <m/>
    <m/>
    <m/>
    <m/>
    <m/>
    <m/>
    <m/>
    <m/>
    <m/>
    <m/>
    <m/>
    <m/>
    <m/>
    <m/>
    <m/>
    <m/>
    <m/>
    <m/>
    <m/>
    <d v="2024-05-02T00:00:00"/>
    <s v="SL102@tidalwaveautospa.com"/>
    <s v="David Foster"/>
    <x v="5"/>
    <x v="0"/>
  </r>
  <r>
    <s v="Bradley Estis"/>
    <s v="EXP-10013063 "/>
    <n v="25.59"/>
    <d v="2024-04-08T00:00:00"/>
    <x v="6"/>
    <s v="Parts"/>
    <s v="drill bits and bolts and nuts"/>
    <m/>
    <m/>
    <m/>
    <m/>
    <m/>
    <m/>
    <m/>
    <m/>
    <m/>
    <m/>
    <m/>
    <m/>
    <m/>
    <m/>
    <m/>
    <m/>
    <m/>
    <m/>
    <m/>
    <m/>
    <m/>
    <d v="2024-05-02T00:00:00"/>
    <s v="SL232@tidalwaveautospa.com"/>
    <s v="Cory Cummings"/>
    <x v="5"/>
    <x v="0"/>
  </r>
  <r>
    <s v="Bradley Estis"/>
    <s v="EXP-10013063 "/>
    <n v="39.22"/>
    <d v="2024-04-09T00:00:00"/>
    <x v="6"/>
    <s v="Wash Maintenance"/>
    <s v="antifreeze"/>
    <m/>
    <m/>
    <m/>
    <m/>
    <m/>
    <m/>
    <m/>
    <m/>
    <m/>
    <m/>
    <m/>
    <m/>
    <m/>
    <m/>
    <m/>
    <m/>
    <m/>
    <m/>
    <m/>
    <m/>
    <m/>
    <d v="2024-05-02T00:00:00"/>
    <s v="SL232@tidalwaveautospa.com"/>
    <s v="Cory Cummings"/>
    <x v="5"/>
    <x v="0"/>
  </r>
  <r>
    <s v="Bradley Estis"/>
    <s v="EXP-10013063 "/>
    <n v="69.69"/>
    <d v="2024-04-10T00:00:00"/>
    <x v="6"/>
    <s v="Wash Maintenance"/>
    <s v="cleaner"/>
    <m/>
    <m/>
    <m/>
    <m/>
    <m/>
    <m/>
    <m/>
    <m/>
    <m/>
    <m/>
    <m/>
    <m/>
    <m/>
    <m/>
    <m/>
    <m/>
    <m/>
    <m/>
    <m/>
    <m/>
    <m/>
    <d v="2024-05-02T00:00:00"/>
    <s v="SL232@tidalwaveautospa.com"/>
    <s v="Cory Cummings"/>
    <x v="5"/>
    <x v="0"/>
  </r>
  <r>
    <s v="Bradley Estis"/>
    <s v="EXP-10013063 "/>
    <n v="66.739999999999995"/>
    <d v="2024-04-12T00:00:00"/>
    <x v="0"/>
    <s v="Wash Maintenance"/>
    <s v="water vinager"/>
    <m/>
    <m/>
    <m/>
    <m/>
    <m/>
    <m/>
    <m/>
    <m/>
    <m/>
    <m/>
    <m/>
    <m/>
    <m/>
    <m/>
    <m/>
    <m/>
    <m/>
    <m/>
    <m/>
    <m/>
    <m/>
    <d v="2024-05-02T00:00:00"/>
    <s v="SL232@tidalwaveautospa.com"/>
    <s v="Cory Cummings"/>
    <x v="5"/>
    <x v="0"/>
  </r>
  <r>
    <s v="Bradley Estis"/>
    <s v="EXP-10013063 "/>
    <n v="54.75"/>
    <d v="2024-04-13T00:00:00"/>
    <x v="6"/>
    <s v="Wash Maintenance"/>
    <s v="cleaner"/>
    <m/>
    <m/>
    <m/>
    <m/>
    <m/>
    <m/>
    <m/>
    <m/>
    <m/>
    <m/>
    <m/>
    <m/>
    <m/>
    <m/>
    <m/>
    <m/>
    <m/>
    <m/>
    <m/>
    <m/>
    <m/>
    <d v="2024-05-02T00:00:00"/>
    <s v="SL232@tidalwaveautospa.com"/>
    <s v="Cory Cummings"/>
    <x v="5"/>
    <x v="0"/>
  </r>
  <r>
    <s v="Bradley Estis"/>
    <s v="EXP-10013063 "/>
    <n v="58.79"/>
    <d v="2024-04-14T00:00:00"/>
    <x v="0"/>
    <s v="Safety Supplies"/>
    <s v="gloves"/>
    <m/>
    <m/>
    <m/>
    <m/>
    <m/>
    <m/>
    <m/>
    <m/>
    <m/>
    <m/>
    <m/>
    <m/>
    <m/>
    <m/>
    <m/>
    <m/>
    <m/>
    <m/>
    <m/>
    <m/>
    <m/>
    <d v="2024-05-02T00:00:00"/>
    <s v="SL232@tidalwaveautospa.com"/>
    <s v="Cory Cummings"/>
    <x v="5"/>
    <x v="0"/>
  </r>
  <r>
    <s v="Bradley Estis"/>
    <s v="EXP-10013063 "/>
    <n v="32.68"/>
    <d v="2024-04-17T00:00:00"/>
    <x v="6"/>
    <s v="Wash Maintenance"/>
    <s v="cleaning"/>
    <m/>
    <m/>
    <m/>
    <m/>
    <m/>
    <m/>
    <m/>
    <m/>
    <m/>
    <m/>
    <m/>
    <m/>
    <m/>
    <m/>
    <m/>
    <m/>
    <m/>
    <m/>
    <m/>
    <m/>
    <m/>
    <d v="2024-05-02T00:00:00"/>
    <s v="SL232@tidalwaveautospa.com"/>
    <s v="Cory Cummings"/>
    <x v="5"/>
    <x v="0"/>
  </r>
  <r>
    <s v="Bradley Estis"/>
    <s v="EXP-10013063 "/>
    <n v="48.22"/>
    <d v="2024-04-18T00:00:00"/>
    <x v="0"/>
    <s v="Wash Maintenance"/>
    <s v="tote, screws, utility knife"/>
    <m/>
    <m/>
    <m/>
    <m/>
    <m/>
    <m/>
    <m/>
    <m/>
    <m/>
    <m/>
    <m/>
    <m/>
    <m/>
    <m/>
    <m/>
    <m/>
    <m/>
    <m/>
    <m/>
    <m/>
    <m/>
    <d v="2024-05-02T00:00:00"/>
    <s v="SL232@tidalwaveautospa.com"/>
    <s v="Cory Cummings"/>
    <x v="5"/>
    <x v="0"/>
  </r>
  <r>
    <s v="Robert Gambino"/>
    <s v="EXP-10012949 "/>
    <n v="9.59"/>
    <d v="2024-04-08T00:00:00"/>
    <x v="0"/>
    <s v="Wash Maintenance"/>
    <s v="Wall in tunnel Scrubbing supplies"/>
    <m/>
    <m/>
    <m/>
    <m/>
    <m/>
    <m/>
    <m/>
    <m/>
    <m/>
    <m/>
    <m/>
    <m/>
    <m/>
    <m/>
    <m/>
    <m/>
    <m/>
    <m/>
    <m/>
    <m/>
    <m/>
    <d v="2024-05-02T00:00:00"/>
    <s v="SL270@tidalwaveautospa.com"/>
    <s v="Steven Kyriazis"/>
    <x v="5"/>
    <x v="0"/>
  </r>
  <r>
    <s v="Robert Gambino"/>
    <s v="EXP-10012949 "/>
    <n v="375.57"/>
    <d v="2024-04-11T00:00:00"/>
    <x v="11"/>
    <s v="Office Furniture"/>
    <s v="On-site, locker and shelving"/>
    <m/>
    <m/>
    <m/>
    <m/>
    <m/>
    <m/>
    <m/>
    <m/>
    <m/>
    <m/>
    <m/>
    <m/>
    <m/>
    <m/>
    <m/>
    <m/>
    <m/>
    <m/>
    <m/>
    <m/>
    <m/>
    <d v="2024-05-02T00:00:00"/>
    <s v="SL270@tidalwaveautospa.com"/>
    <s v="Steven Kyriazis"/>
    <x v="5"/>
    <x v="0"/>
  </r>
  <r>
    <s v="Johnathan Harshbarger"/>
    <s v="EXP-10013098 "/>
    <n v="385.6"/>
    <d v="2024-04-01T00:00:00"/>
    <x v="39"/>
    <s v="Recruitment"/>
    <s v="indeed job listings for SL79 cedar falls"/>
    <m/>
    <m/>
    <m/>
    <m/>
    <m/>
    <m/>
    <m/>
    <m/>
    <m/>
    <m/>
    <m/>
    <m/>
    <m/>
    <m/>
    <m/>
    <m/>
    <m/>
    <m/>
    <m/>
    <m/>
    <m/>
    <d v="2024-05-02T00:00:00"/>
    <s v="johnathan.harshbarger@tidalwaveautospa.com"/>
    <s v="Coty Stevens"/>
    <x v="5"/>
    <x v="0"/>
  </r>
  <r>
    <s v="Johnathan Harshbarger"/>
    <s v="EXP-10013098 "/>
    <n v="77.489999999999995"/>
    <d v="2024-04-05T00:00:00"/>
    <x v="0"/>
    <s v="Parts"/>
    <s v="pvc, adapters"/>
    <m/>
    <m/>
    <m/>
    <m/>
    <m/>
    <m/>
    <m/>
    <m/>
    <m/>
    <m/>
    <m/>
    <m/>
    <m/>
    <m/>
    <m/>
    <m/>
    <m/>
    <m/>
    <m/>
    <m/>
    <m/>
    <d v="2024-05-02T00:00:00"/>
    <s v="johnathan.harshbarger@tidalwaveautospa.com"/>
    <s v="Coty Stevens"/>
    <x v="5"/>
    <x v="0"/>
  </r>
  <r>
    <s v="Johnathan Harshbarger"/>
    <s v="EXP-10013098 "/>
    <n v="66.7"/>
    <d v="2024-04-10T00:00:00"/>
    <x v="0"/>
    <s v="Wash Maintenance"/>
    <s v="squeegee, utility mats"/>
    <m/>
    <m/>
    <m/>
    <m/>
    <m/>
    <m/>
    <m/>
    <m/>
    <m/>
    <m/>
    <m/>
    <m/>
    <m/>
    <m/>
    <m/>
    <m/>
    <m/>
    <m/>
    <m/>
    <m/>
    <m/>
    <d v="2024-05-02T00:00:00"/>
    <s v="johnathan.harshbarger@tidalwaveautospa.com"/>
    <s v="Coty Stevens"/>
    <x v="5"/>
    <x v="0"/>
  </r>
  <r>
    <s v="Mark Shreffler"/>
    <s v="EXP-10013156 "/>
    <n v="903.47"/>
    <d v="2024-04-04T00:00:00"/>
    <x v="11"/>
    <s v="Landscaping"/>
    <s v="Lawn Mower and weed trimmer"/>
    <m/>
    <m/>
    <m/>
    <m/>
    <m/>
    <m/>
    <m/>
    <m/>
    <m/>
    <m/>
    <m/>
    <m/>
    <m/>
    <m/>
    <m/>
    <m/>
    <m/>
    <m/>
    <m/>
    <m/>
    <m/>
    <d v="2024-05-02T00:00:00"/>
    <s v="SL118@tidalwaveautospa.com"/>
    <s v="Patrick Rollins"/>
    <x v="5"/>
    <x v="0"/>
  </r>
  <r>
    <s v="Mark Shreffler"/>
    <s v="EXP-10013156 "/>
    <n v="116.76"/>
    <d v="2024-04-11T00:00:00"/>
    <x v="6"/>
    <s v="Wash Maintenance"/>
    <s v="Irrigation hose and nozzles"/>
    <m/>
    <m/>
    <m/>
    <m/>
    <m/>
    <m/>
    <m/>
    <m/>
    <m/>
    <m/>
    <m/>
    <m/>
    <m/>
    <m/>
    <m/>
    <m/>
    <m/>
    <m/>
    <m/>
    <m/>
    <m/>
    <d v="2024-05-02T00:00:00"/>
    <s v="SL118@tidalwaveautospa.com"/>
    <s v="Patrick Rollins"/>
    <x v="5"/>
    <x v="0"/>
  </r>
  <r>
    <s v="Mark Shreffler"/>
    <s v="EXP-10013156 "/>
    <n v="6.25"/>
    <d v="2024-04-14T00:00:00"/>
    <x v="6"/>
    <s v="Wash Maintenance"/>
    <s v="Irrigation supplies"/>
    <m/>
    <m/>
    <m/>
    <m/>
    <m/>
    <m/>
    <m/>
    <m/>
    <m/>
    <m/>
    <m/>
    <m/>
    <m/>
    <m/>
    <m/>
    <m/>
    <m/>
    <m/>
    <m/>
    <m/>
    <m/>
    <d v="2024-05-02T00:00:00"/>
    <s v="SL118@tidalwaveautospa.com"/>
    <s v="Patrick Rollins"/>
    <x v="5"/>
    <x v="0"/>
  </r>
  <r>
    <s v="Mark Shreffler"/>
    <s v="EXP-10013156 "/>
    <n v="171.03"/>
    <d v="2024-04-14T00:00:00"/>
    <x v="6"/>
    <s v="Wash Maintenance"/>
    <s v="Supplies to repair irrigation line"/>
    <m/>
    <m/>
    <m/>
    <m/>
    <m/>
    <m/>
    <m/>
    <m/>
    <m/>
    <m/>
    <m/>
    <m/>
    <m/>
    <m/>
    <m/>
    <m/>
    <m/>
    <m/>
    <m/>
    <m/>
    <m/>
    <d v="2024-05-02T00:00:00"/>
    <s v="SL118@tidalwaveautospa.com"/>
    <s v="Patrick Rollins"/>
    <x v="5"/>
    <x v="0"/>
  </r>
  <r>
    <s v="Mark Shreffler"/>
    <s v="EXP-10013156 "/>
    <n v="138.69"/>
    <d v="2024-04-16T00:00:00"/>
    <x v="15"/>
    <s v="Office Supplies"/>
    <s v="paper towels and soap for restroom"/>
    <m/>
    <m/>
    <m/>
    <m/>
    <m/>
    <m/>
    <m/>
    <m/>
    <m/>
    <m/>
    <m/>
    <m/>
    <m/>
    <m/>
    <m/>
    <m/>
    <m/>
    <m/>
    <m/>
    <m/>
    <m/>
    <d v="2024-05-02T00:00:00"/>
    <s v="SL118@tidalwaveautospa.com"/>
    <s v="Patrick Rollins"/>
    <x v="5"/>
    <x v="0"/>
  </r>
  <r>
    <s v="Cory Cummings"/>
    <s v="EXP-10013188 "/>
    <n v="24.98"/>
    <d v="2024-04-22T00:00:00"/>
    <x v="0"/>
    <s v="Wash Maintenance"/>
    <s v="degreaser"/>
    <m/>
    <m/>
    <m/>
    <m/>
    <m/>
    <m/>
    <m/>
    <m/>
    <m/>
    <m/>
    <m/>
    <m/>
    <m/>
    <m/>
    <m/>
    <m/>
    <m/>
    <m/>
    <m/>
    <m/>
    <m/>
    <d v="2024-05-02T00:00:00"/>
    <s v="cory.cummings@twavelead.com"/>
    <s v="Bruce Maxwell"/>
    <x v="5"/>
    <x v="0"/>
  </r>
  <r>
    <s v="Simranjeet Singh"/>
    <s v="EXP-10013178 "/>
    <n v="152.21"/>
    <d v="2024-04-22T00:00:00"/>
    <x v="0"/>
    <s v="Office Supplies"/>
    <s v="Mailbox"/>
    <m/>
    <m/>
    <m/>
    <m/>
    <m/>
    <m/>
    <m/>
    <m/>
    <m/>
    <m/>
    <m/>
    <m/>
    <m/>
    <m/>
    <m/>
    <m/>
    <m/>
    <m/>
    <m/>
    <m/>
    <m/>
    <d v="2024-05-02T00:00:00"/>
    <s v="SL372@tidalwaveautospa.com"/>
    <s v="Cory Cummings"/>
    <x v="5"/>
    <x v="0"/>
  </r>
  <r>
    <s v="Simranjeet Singh"/>
    <s v="EXP-10013178 "/>
    <n v="810.7"/>
    <d v="2024-04-24T00:00:00"/>
    <x v="0"/>
    <s v="Office Furniture"/>
    <s v="Shelving for organization"/>
    <m/>
    <m/>
    <m/>
    <m/>
    <m/>
    <m/>
    <m/>
    <m/>
    <m/>
    <m/>
    <m/>
    <m/>
    <m/>
    <m/>
    <m/>
    <m/>
    <m/>
    <m/>
    <m/>
    <m/>
    <m/>
    <d v="2024-05-02T00:00:00"/>
    <s v="SL372@tidalwaveautospa.com"/>
    <s v="Cory Cummings"/>
    <x v="5"/>
    <x v="0"/>
  </r>
  <r>
    <s v="Simranjeet Singh"/>
    <s v="EXP-10013178 "/>
    <n v="101.02"/>
    <d v="2024-04-25T00:00:00"/>
    <x v="0"/>
    <s v="Wash Maintenance"/>
    <s v="Cleaning Supplies"/>
    <m/>
    <m/>
    <m/>
    <m/>
    <m/>
    <m/>
    <m/>
    <m/>
    <m/>
    <m/>
    <m/>
    <m/>
    <m/>
    <m/>
    <m/>
    <m/>
    <m/>
    <m/>
    <m/>
    <m/>
    <m/>
    <d v="2024-05-02T00:00:00"/>
    <s v="SL372@tidalwaveautospa.com"/>
    <s v="Cory Cummings"/>
    <x v="5"/>
    <x v="0"/>
  </r>
  <r>
    <s v="Kevin Williams"/>
    <s v="EXP-10013186 "/>
    <n v="40.74"/>
    <d v="2024-04-17T00:00:00"/>
    <x v="6"/>
    <s v="Wash Maintenance"/>
    <s v="Bug sponges and vinegar"/>
    <m/>
    <m/>
    <m/>
    <m/>
    <m/>
    <m/>
    <m/>
    <m/>
    <m/>
    <m/>
    <m/>
    <m/>
    <m/>
    <m/>
    <m/>
    <m/>
    <m/>
    <m/>
    <m/>
    <m/>
    <m/>
    <d v="2024-05-02T00:00:00"/>
    <s v="SL22@tidalwaveautospa.com"/>
    <s v="Andrew Strevel"/>
    <x v="5"/>
    <x v="0"/>
  </r>
  <r>
    <s v="Kevin Williams"/>
    <s v="EXP-10013186 "/>
    <n v="40.74"/>
    <d v="2024-04-20T00:00:00"/>
    <x v="6"/>
    <s v="Wash Maintenance"/>
    <s v="Bug sponges and vinegar"/>
    <m/>
    <m/>
    <m/>
    <m/>
    <m/>
    <m/>
    <m/>
    <m/>
    <m/>
    <m/>
    <m/>
    <m/>
    <m/>
    <m/>
    <m/>
    <m/>
    <m/>
    <m/>
    <m/>
    <m/>
    <m/>
    <d v="2024-05-02T00:00:00"/>
    <s v="SL22@tidalwaveautospa.com"/>
    <s v="Andrew Strevel"/>
    <x v="5"/>
    <x v="0"/>
  </r>
  <r>
    <s v="Kevin Williams"/>
    <s v="EXP-10013186 "/>
    <n v="-40.74"/>
    <d v="2024-04-20T00:00:00"/>
    <x v="6"/>
    <s v="Wash Maintenance"/>
    <s v="Credit for bug spunges and vinegar"/>
    <m/>
    <m/>
    <m/>
    <m/>
    <m/>
    <m/>
    <m/>
    <m/>
    <m/>
    <m/>
    <m/>
    <m/>
    <m/>
    <m/>
    <m/>
    <m/>
    <m/>
    <m/>
    <m/>
    <m/>
    <m/>
    <d v="2024-05-02T00:00:00"/>
    <s v="SL22@tidalwaveautospa.com"/>
    <s v="Andrew Strevel"/>
    <x v="5"/>
    <x v="0"/>
  </r>
  <r>
    <s v="Danielle Carroll"/>
    <s v="EXP-10013176 "/>
    <n v="351.04"/>
    <d v="2024-04-25T00:00:00"/>
    <x v="0"/>
    <s v="Wash Maintenance"/>
    <s v="Glass cleaner, radios for site, ink, spray bottles, nozzles"/>
    <m/>
    <m/>
    <m/>
    <m/>
    <m/>
    <m/>
    <m/>
    <m/>
    <m/>
    <m/>
    <m/>
    <m/>
    <m/>
    <m/>
    <m/>
    <m/>
    <m/>
    <m/>
    <m/>
    <m/>
    <m/>
    <d v="2024-05-02T00:00:00"/>
    <s v="SL117@tidalwaveautospa.com"/>
    <s v="Ricky Doyle"/>
    <x v="5"/>
    <x v="0"/>
  </r>
  <r>
    <s v="Brian Wilson"/>
    <s v="EXP-10013184 "/>
    <n v="87.99"/>
    <d v="2024-04-18T00:00:00"/>
    <x v="0"/>
    <s v="Wash Maintenance"/>
    <s v="Salt"/>
    <m/>
    <m/>
    <m/>
    <m/>
    <m/>
    <m/>
    <m/>
    <m/>
    <m/>
    <m/>
    <m/>
    <m/>
    <m/>
    <m/>
    <m/>
    <m/>
    <m/>
    <m/>
    <m/>
    <m/>
    <m/>
    <d v="2024-05-02T00:00:00"/>
    <s v="SL204@tidalwaveautospa.com"/>
    <s v="Ricky Doyle"/>
    <x v="5"/>
    <x v="0"/>
  </r>
  <r>
    <s v="Brian Wilson"/>
    <s v="EXP-10013184 "/>
    <n v="117.55"/>
    <d v="2024-04-22T00:00:00"/>
    <x v="0"/>
    <s v="Wash Maintenance"/>
    <s v="Salt"/>
    <m/>
    <m/>
    <m/>
    <m/>
    <m/>
    <m/>
    <m/>
    <m/>
    <m/>
    <m/>
    <m/>
    <m/>
    <m/>
    <m/>
    <m/>
    <m/>
    <m/>
    <m/>
    <m/>
    <m/>
    <m/>
    <d v="2024-05-02T00:00:00"/>
    <s v="SL204@tidalwaveautospa.com"/>
    <s v="Ricky Doyle"/>
    <x v="5"/>
    <x v="0"/>
  </r>
  <r>
    <s v="Brian Wilson"/>
    <s v="EXP-10013184 "/>
    <n v="10.88"/>
    <d v="2024-04-24T00:00:00"/>
    <x v="16"/>
    <s v="Parts"/>
    <s v="Quick connect"/>
    <m/>
    <m/>
    <m/>
    <m/>
    <m/>
    <m/>
    <m/>
    <m/>
    <m/>
    <m/>
    <m/>
    <m/>
    <m/>
    <m/>
    <m/>
    <m/>
    <m/>
    <m/>
    <m/>
    <m/>
    <m/>
    <d v="2024-05-02T00:00:00"/>
    <s v="SL204@tidalwaveautospa.com"/>
    <s v="Ricky Doyle"/>
    <x v="5"/>
    <x v="0"/>
  </r>
  <r>
    <s v="Brian Wilson"/>
    <s v="EXP-10013184 "/>
    <n v="87.1"/>
    <d v="2024-04-25T00:00:00"/>
    <x v="0"/>
    <s v="Wash Maintenance"/>
    <s v="Hose"/>
    <m/>
    <m/>
    <m/>
    <m/>
    <m/>
    <m/>
    <m/>
    <m/>
    <m/>
    <m/>
    <m/>
    <m/>
    <m/>
    <m/>
    <m/>
    <m/>
    <m/>
    <m/>
    <m/>
    <m/>
    <m/>
    <d v="2024-05-02T00:00:00"/>
    <s v="SL204@tidalwaveautospa.com"/>
    <s v="Ricky Doyle"/>
    <x v="5"/>
    <x v="0"/>
  </r>
  <r>
    <s v="Zachary Gairhan"/>
    <s v="EXP-10013182 "/>
    <n v="16.86"/>
    <d v="2024-04-21T00:00:00"/>
    <x v="2"/>
    <s v="Parts"/>
    <s v="Replacement gas cap"/>
    <m/>
    <m/>
    <m/>
    <m/>
    <m/>
    <m/>
    <m/>
    <m/>
    <m/>
    <m/>
    <m/>
    <m/>
    <m/>
    <m/>
    <m/>
    <m/>
    <m/>
    <m/>
    <m/>
    <m/>
    <m/>
    <d v="2024-05-02T00:00:00"/>
    <s v="SL281@tidalwaveautospa.com"/>
    <s v="Ricky Doyle"/>
    <x v="5"/>
    <x v="0"/>
  </r>
  <r>
    <s v="Zachary Gairhan"/>
    <s v="EXP-10013182 "/>
    <n v="53.51"/>
    <d v="2024-04-23T00:00:00"/>
    <x v="0"/>
    <s v="Small Tools"/>
    <s v="Snake for vacs"/>
    <m/>
    <m/>
    <m/>
    <m/>
    <m/>
    <m/>
    <m/>
    <m/>
    <m/>
    <m/>
    <m/>
    <m/>
    <m/>
    <m/>
    <m/>
    <m/>
    <m/>
    <m/>
    <m/>
    <m/>
    <m/>
    <d v="2024-05-02T00:00:00"/>
    <s v="SL281@tidalwaveautospa.com"/>
    <s v="Ricky Doyle"/>
    <x v="5"/>
    <x v="0"/>
  </r>
  <r>
    <s v="Zachary Gairhan"/>
    <s v="EXP-10013182 "/>
    <n v="31.07"/>
    <d v="2024-04-24T00:00:00"/>
    <x v="1"/>
    <s v="Parts"/>
    <s v="Cta2 repair"/>
    <m/>
    <m/>
    <m/>
    <m/>
    <m/>
    <m/>
    <m/>
    <m/>
    <m/>
    <m/>
    <m/>
    <m/>
    <m/>
    <m/>
    <m/>
    <m/>
    <m/>
    <m/>
    <m/>
    <m/>
    <m/>
    <d v="2024-05-02T00:00:00"/>
    <s v="SL281@tidalwaveautospa.com"/>
    <s v="Ricky Doyle"/>
    <x v="5"/>
    <x v="0"/>
  </r>
  <r>
    <s v="Zachary Gairhan"/>
    <s v="EXP-10013182 "/>
    <n v="131.09"/>
    <d v="2024-04-25T00:00:00"/>
    <x v="1"/>
    <s v="Parts"/>
    <s v="Blown hydrolic hose"/>
    <m/>
    <m/>
    <m/>
    <m/>
    <m/>
    <m/>
    <m/>
    <m/>
    <m/>
    <m/>
    <m/>
    <m/>
    <m/>
    <m/>
    <m/>
    <m/>
    <m/>
    <m/>
    <m/>
    <m/>
    <m/>
    <d v="2024-05-02T00:00:00"/>
    <s v="SL281@tidalwaveautospa.com"/>
    <s v="Ricky Doyle"/>
    <x v="5"/>
    <x v="0"/>
  </r>
  <r>
    <s v="Vincent Burt"/>
    <s v="EXP-10012749 "/>
    <n v="62.91"/>
    <d v="2024-03-09T00:00:00"/>
    <x v="21"/>
    <s v="Snacks"/>
    <s v="Water and gator"/>
    <m/>
    <m/>
    <m/>
    <m/>
    <m/>
    <m/>
    <m/>
    <m/>
    <m/>
    <m/>
    <m/>
    <m/>
    <m/>
    <m/>
    <m/>
    <m/>
    <m/>
    <m/>
    <m/>
    <m/>
    <m/>
    <d v="2024-05-02T00:00:00"/>
    <s v="SL1@tidalwaveautospa.com"/>
    <s v="Andrew Strevel"/>
    <x v="5"/>
    <x v="0"/>
  </r>
  <r>
    <s v="Vincent Burt"/>
    <s v="EXP-10012749 "/>
    <n v="63.05"/>
    <d v="2024-03-11T00:00:00"/>
    <x v="11"/>
    <s v="Wash Maintenance"/>
    <s v="Tools and cleaning supplies"/>
    <m/>
    <m/>
    <m/>
    <m/>
    <m/>
    <m/>
    <m/>
    <m/>
    <m/>
    <m/>
    <m/>
    <m/>
    <m/>
    <m/>
    <m/>
    <m/>
    <m/>
    <m/>
    <m/>
    <m/>
    <m/>
    <d v="2024-05-02T00:00:00"/>
    <s v="SL1@tidalwaveautospa.com"/>
    <s v="Andrew Strevel"/>
    <x v="5"/>
    <x v="0"/>
  </r>
  <r>
    <s v="Vincent Burt"/>
    <s v="EXP-10012749 "/>
    <n v="62.03"/>
    <d v="2024-03-14T00:00:00"/>
    <x v="21"/>
    <s v="Snacks"/>
    <s v="Water and gatorade"/>
    <m/>
    <m/>
    <m/>
    <m/>
    <m/>
    <m/>
    <m/>
    <m/>
    <m/>
    <m/>
    <m/>
    <m/>
    <m/>
    <m/>
    <m/>
    <m/>
    <m/>
    <m/>
    <m/>
    <m/>
    <m/>
    <d v="2024-05-02T00:00:00"/>
    <s v="SL1@tidalwaveautospa.com"/>
    <s v="Andrew Strevel"/>
    <x v="5"/>
    <x v="0"/>
  </r>
  <r>
    <s v="Vincent Burt"/>
    <s v="EXP-10012749 "/>
    <n v="280.08999999999997"/>
    <d v="2024-03-18T00:00:00"/>
    <x v="10"/>
    <s v="Wash Maintenance"/>
    <s v="Tools and cleaning supplies"/>
    <m/>
    <m/>
    <m/>
    <m/>
    <m/>
    <m/>
    <m/>
    <m/>
    <m/>
    <m/>
    <m/>
    <m/>
    <m/>
    <m/>
    <m/>
    <m/>
    <m/>
    <m/>
    <m/>
    <m/>
    <m/>
    <d v="2024-05-02T00:00:00"/>
    <s v="SL1@tidalwaveautospa.com"/>
    <s v="Andrew Strevel"/>
    <x v="5"/>
    <x v="0"/>
  </r>
  <r>
    <s v="Vincent Burt"/>
    <s v="EXP-10012749 "/>
    <n v="65.72"/>
    <d v="2024-03-20T00:00:00"/>
    <x v="8"/>
    <s v="Employee Incentive - Meals"/>
    <s v="Pizza for the team"/>
    <m/>
    <m/>
    <m/>
    <m/>
    <m/>
    <m/>
    <m/>
    <m/>
    <m/>
    <m/>
    <m/>
    <m/>
    <m/>
    <m/>
    <m/>
    <m/>
    <m/>
    <m/>
    <m/>
    <m/>
    <m/>
    <d v="2024-05-02T00:00:00"/>
    <s v="SL1@tidalwaveautospa.com"/>
    <s v="Andrew Strevel"/>
    <x v="5"/>
    <x v="0"/>
  </r>
  <r>
    <s v="Vincent Burt"/>
    <s v="EXP-10012749 "/>
    <n v="64.010000000000005"/>
    <d v="2024-03-21T00:00:00"/>
    <x v="21"/>
    <s v="Snacks"/>
    <s v="Water and gatorade"/>
    <m/>
    <m/>
    <m/>
    <m/>
    <m/>
    <m/>
    <m/>
    <m/>
    <m/>
    <m/>
    <m/>
    <m/>
    <m/>
    <m/>
    <m/>
    <m/>
    <m/>
    <m/>
    <m/>
    <m/>
    <m/>
    <d v="2024-05-02T00:00:00"/>
    <s v="SL1@tidalwaveautospa.com"/>
    <s v="Andrew Strevel"/>
    <x v="5"/>
    <x v="0"/>
  </r>
  <r>
    <s v="Vincent Burt"/>
    <s v="EXP-10012749 "/>
    <n v="104.74"/>
    <d v="2024-03-22T00:00:00"/>
    <x v="37"/>
    <s v="Safety Supplies"/>
    <s v="Gloves"/>
    <m/>
    <m/>
    <m/>
    <m/>
    <m/>
    <m/>
    <m/>
    <m/>
    <m/>
    <m/>
    <m/>
    <m/>
    <m/>
    <m/>
    <m/>
    <m/>
    <m/>
    <m/>
    <m/>
    <m/>
    <m/>
    <d v="2024-05-02T00:00:00"/>
    <s v="SL1@tidalwaveautospa.com"/>
    <s v="Andrew Strevel"/>
    <x v="5"/>
    <x v="0"/>
  </r>
  <r>
    <s v="Vincent Burt"/>
    <s v="EXP-10012749 "/>
    <n v="203.89"/>
    <d v="2024-03-25T00:00:00"/>
    <x v="11"/>
    <s v="Wash Maintenance"/>
    <s v="paper towels, extension pole, oxiclean, brush, vinegar, dawn"/>
    <m/>
    <m/>
    <m/>
    <m/>
    <m/>
    <m/>
    <m/>
    <m/>
    <m/>
    <m/>
    <m/>
    <m/>
    <m/>
    <m/>
    <m/>
    <m/>
    <m/>
    <m/>
    <m/>
    <m/>
    <m/>
    <d v="2024-05-02T00:00:00"/>
    <s v="SL1@tidalwaveautospa.com"/>
    <s v="Andrew Strevel"/>
    <x v="5"/>
    <x v="0"/>
  </r>
  <r>
    <s v="Vincent Burt"/>
    <s v="EXP-10012749 "/>
    <n v="11.44"/>
    <d v="2024-03-25T00:00:00"/>
    <x v="21"/>
    <s v="Snacks"/>
    <s v="Water and Gatorade"/>
    <m/>
    <m/>
    <m/>
    <m/>
    <m/>
    <m/>
    <m/>
    <m/>
    <m/>
    <m/>
    <m/>
    <m/>
    <m/>
    <m/>
    <m/>
    <m/>
    <m/>
    <m/>
    <m/>
    <m/>
    <m/>
    <d v="2024-05-02T00:00:00"/>
    <s v="SL1@tidalwaveautospa.com"/>
    <s v="Andrew Strevel"/>
    <x v="5"/>
    <x v="0"/>
  </r>
  <r>
    <s v="Vincent Burt"/>
    <s v="EXP-10012749 "/>
    <n v="141.97999999999999"/>
    <d v="2024-04-02T00:00:00"/>
    <x v="6"/>
    <s v="Wash Maintenance"/>
    <s v="Hydro fluid"/>
    <m/>
    <m/>
    <m/>
    <m/>
    <m/>
    <m/>
    <m/>
    <m/>
    <m/>
    <m/>
    <m/>
    <m/>
    <m/>
    <m/>
    <m/>
    <m/>
    <m/>
    <m/>
    <m/>
    <m/>
    <m/>
    <d v="2024-05-02T00:00:00"/>
    <s v="SL1@tidalwaveautospa.com"/>
    <s v="Andrew Strevel"/>
    <x v="5"/>
    <x v="0"/>
  </r>
  <r>
    <s v="Vincent Burt"/>
    <s v="EXP-10012749 "/>
    <n v="47.46"/>
    <d v="2024-04-02T00:00:00"/>
    <x v="0"/>
    <s v="Wash Maintenance"/>
    <s v="Acid for cleaning"/>
    <m/>
    <m/>
    <m/>
    <m/>
    <m/>
    <m/>
    <m/>
    <m/>
    <m/>
    <m/>
    <m/>
    <m/>
    <m/>
    <m/>
    <m/>
    <m/>
    <m/>
    <m/>
    <m/>
    <m/>
    <m/>
    <d v="2024-05-02T00:00:00"/>
    <s v="SL1@tidalwaveautospa.com"/>
    <s v="Andrew Strevel"/>
    <x v="5"/>
    <x v="0"/>
  </r>
  <r>
    <s v="Vincent Burt"/>
    <s v="EXP-10012749 "/>
    <n v="32.630000000000003"/>
    <d v="2024-04-04T00:00:00"/>
    <x v="47"/>
    <s v="Small Tools"/>
    <s v="Tools and cleaning supplies"/>
    <m/>
    <m/>
    <m/>
    <m/>
    <m/>
    <m/>
    <m/>
    <m/>
    <m/>
    <m/>
    <m/>
    <m/>
    <m/>
    <m/>
    <m/>
    <m/>
    <m/>
    <m/>
    <m/>
    <m/>
    <m/>
    <d v="2024-05-02T00:00:00"/>
    <s v="SL1@tidalwaveautospa.com"/>
    <s v="Andrew Strevel"/>
    <x v="5"/>
    <x v="0"/>
  </r>
  <r>
    <s v="Vincent Burt"/>
    <s v="EXP-10012749 "/>
    <n v="95.92"/>
    <d v="2024-04-05T00:00:00"/>
    <x v="21"/>
    <s v="Snacks"/>
    <s v="Water and gatorade"/>
    <m/>
    <m/>
    <m/>
    <m/>
    <m/>
    <m/>
    <m/>
    <m/>
    <m/>
    <m/>
    <m/>
    <m/>
    <m/>
    <m/>
    <m/>
    <m/>
    <m/>
    <m/>
    <m/>
    <m/>
    <m/>
    <d v="2024-05-02T00:00:00"/>
    <s v="SL1@tidalwaveautospa.com"/>
    <s v="Andrew Strevel"/>
    <x v="5"/>
    <x v="0"/>
  </r>
  <r>
    <s v="Vincent Burt"/>
    <s v="EXP-10012749 "/>
    <n v="174.78"/>
    <d v="2024-04-08T00:00:00"/>
    <x v="0"/>
    <s v="Wash Maintenance"/>
    <s v="tire shine, febreze, TP, water hose, super glue, oxi stain"/>
    <m/>
    <m/>
    <m/>
    <m/>
    <m/>
    <m/>
    <m/>
    <m/>
    <m/>
    <m/>
    <m/>
    <m/>
    <m/>
    <m/>
    <m/>
    <m/>
    <m/>
    <m/>
    <m/>
    <m/>
    <m/>
    <d v="2024-05-02T00:00:00"/>
    <s v="SL1@tidalwaveautospa.com"/>
    <s v="Andrew Strevel"/>
    <x v="5"/>
    <x v="0"/>
  </r>
  <r>
    <s v="Vincent Burt"/>
    <s v="EXP-10012749 "/>
    <n v="49.66"/>
    <d v="2024-04-09T00:00:00"/>
    <x v="11"/>
    <s v="Wash Maintenance"/>
    <s v="Hydraulic fliud"/>
    <m/>
    <m/>
    <m/>
    <m/>
    <m/>
    <m/>
    <m/>
    <m/>
    <m/>
    <m/>
    <m/>
    <m/>
    <m/>
    <m/>
    <m/>
    <m/>
    <m/>
    <m/>
    <m/>
    <m/>
    <m/>
    <d v="2024-05-02T00:00:00"/>
    <s v="SL1@tidalwaveautospa.com"/>
    <s v="Andrew Strevel"/>
    <x v="5"/>
    <x v="0"/>
  </r>
  <r>
    <s v="Vincent Burt"/>
    <s v="EXP-10012749 "/>
    <n v="126.26"/>
    <d v="2024-04-10T00:00:00"/>
    <x v="0"/>
    <s v="Wash Maintenance"/>
    <s v="Utility cart for ott"/>
    <m/>
    <m/>
    <m/>
    <m/>
    <m/>
    <m/>
    <m/>
    <m/>
    <m/>
    <m/>
    <m/>
    <m/>
    <m/>
    <m/>
    <m/>
    <m/>
    <m/>
    <m/>
    <m/>
    <m/>
    <m/>
    <d v="2024-05-02T00:00:00"/>
    <s v="SL1@tidalwaveautospa.com"/>
    <s v="Andrew Strevel"/>
    <x v="5"/>
    <x v="0"/>
  </r>
  <r>
    <s v="Vincent Burt"/>
    <s v="EXP-10012749 "/>
    <n v="1524.34"/>
    <d v="2024-04-12T00:00:00"/>
    <x v="0"/>
    <s v="Wash Maintenance"/>
    <s v="Trash cans and towels"/>
    <m/>
    <m/>
    <m/>
    <m/>
    <m/>
    <m/>
    <m/>
    <m/>
    <m/>
    <m/>
    <m/>
    <m/>
    <m/>
    <m/>
    <m/>
    <m/>
    <m/>
    <m/>
    <m/>
    <m/>
    <m/>
    <d v="2024-05-02T00:00:00"/>
    <s v="SL1@tidalwaveautospa.com"/>
    <s v="Andrew Strevel"/>
    <x v="5"/>
    <x v="0"/>
  </r>
  <r>
    <s v="Vincent Burt"/>
    <s v="EXP-10012749 "/>
    <n v="49.66"/>
    <d v="2024-04-12T00:00:00"/>
    <x v="11"/>
    <s v="Wash Maintenance"/>
    <s v="Hydraulic fluid"/>
    <m/>
    <m/>
    <m/>
    <m/>
    <m/>
    <m/>
    <m/>
    <m/>
    <m/>
    <m/>
    <m/>
    <m/>
    <m/>
    <m/>
    <m/>
    <m/>
    <m/>
    <m/>
    <m/>
    <m/>
    <m/>
    <d v="2024-05-02T00:00:00"/>
    <s v="SL1@tidalwaveautospa.com"/>
    <s v="Andrew Strevel"/>
    <x v="5"/>
    <x v="0"/>
  </r>
  <r>
    <s v="Megan Moore"/>
    <s v="EXP-10012862 "/>
    <n v="27.76"/>
    <d v="2024-04-11T00:00:00"/>
    <x v="1"/>
    <s v="Parts"/>
    <s v="Fittings"/>
    <m/>
    <m/>
    <m/>
    <m/>
    <m/>
    <m/>
    <m/>
    <m/>
    <m/>
    <m/>
    <m/>
    <m/>
    <m/>
    <m/>
    <m/>
    <m/>
    <m/>
    <m/>
    <m/>
    <m/>
    <m/>
    <d v="2024-05-02T00:00:00"/>
    <s v="SL181@tidalwaveautospa.com"/>
    <s v="Derek Schillinger"/>
    <x v="5"/>
    <x v="0"/>
  </r>
  <r>
    <s v="Megan Moore"/>
    <s v="EXP-10012862 "/>
    <n v="117"/>
    <d v="2024-04-16T00:00:00"/>
    <x v="0"/>
    <s v="Wash Maintenance"/>
    <s v="Hose"/>
    <m/>
    <m/>
    <m/>
    <m/>
    <m/>
    <m/>
    <m/>
    <m/>
    <m/>
    <m/>
    <m/>
    <m/>
    <m/>
    <m/>
    <m/>
    <m/>
    <m/>
    <m/>
    <m/>
    <m/>
    <m/>
    <d v="2024-05-02T00:00:00"/>
    <s v="SL181@tidalwaveautospa.com"/>
    <s v="Derek Schillinger"/>
    <x v="5"/>
    <x v="0"/>
  </r>
  <r>
    <s v="Megan Moore"/>
    <s v="EXP-10012862 "/>
    <n v="133.91999999999999"/>
    <d v="2024-04-16T00:00:00"/>
    <x v="1"/>
    <s v="Parts"/>
    <s v="Reclaim pipe"/>
    <m/>
    <m/>
    <m/>
    <m/>
    <m/>
    <m/>
    <m/>
    <m/>
    <m/>
    <m/>
    <m/>
    <m/>
    <m/>
    <m/>
    <m/>
    <m/>
    <m/>
    <m/>
    <m/>
    <m/>
    <m/>
    <d v="2024-05-02T00:00:00"/>
    <s v="SL181@tidalwaveautospa.com"/>
    <s v="Derek Schillinger"/>
    <x v="5"/>
    <x v="0"/>
  </r>
  <r>
    <s v="Megan Moore"/>
    <s v="EXP-10012862 "/>
    <n v="61.16"/>
    <d v="2024-04-16T00:00:00"/>
    <x v="1"/>
    <s v="Parts"/>
    <s v="Reclaim pipe again"/>
    <m/>
    <m/>
    <m/>
    <m/>
    <m/>
    <m/>
    <m/>
    <m/>
    <m/>
    <m/>
    <m/>
    <m/>
    <m/>
    <m/>
    <m/>
    <m/>
    <m/>
    <m/>
    <m/>
    <m/>
    <m/>
    <d v="2024-05-02T00:00:00"/>
    <s v="SL181@tidalwaveautospa.com"/>
    <s v="Derek Schillinger"/>
    <x v="5"/>
    <x v="0"/>
  </r>
  <r>
    <s v="Jimmy Foster"/>
    <s v="EXP-10012818 "/>
    <n v="69.209999999999994"/>
    <d v="2024-03-20T00:00:00"/>
    <x v="0"/>
    <s v="Wash Maintenance"/>
    <s v="Water, dawn and vinegar"/>
    <m/>
    <m/>
    <m/>
    <m/>
    <m/>
    <m/>
    <m/>
    <m/>
    <m/>
    <m/>
    <m/>
    <m/>
    <m/>
    <m/>
    <m/>
    <m/>
    <m/>
    <m/>
    <m/>
    <m/>
    <m/>
    <d v="2024-05-02T00:00:00"/>
    <s v="SL43@tidalwaveautospa.com"/>
    <s v="Derek Schillinger"/>
    <x v="5"/>
    <x v="0"/>
  </r>
  <r>
    <s v="Jimmy Foster"/>
    <s v="EXP-10012818 "/>
    <n v="7.88"/>
    <d v="2024-03-21T00:00:00"/>
    <x v="1"/>
    <s v="Parts"/>
    <s v="Bolts"/>
    <m/>
    <m/>
    <m/>
    <m/>
    <m/>
    <m/>
    <m/>
    <m/>
    <m/>
    <m/>
    <m/>
    <m/>
    <m/>
    <m/>
    <m/>
    <m/>
    <m/>
    <m/>
    <m/>
    <m/>
    <m/>
    <d v="2024-05-02T00:00:00"/>
    <s v="SL43@tidalwaveautospa.com"/>
    <s v="Derek Schillinger"/>
    <x v="5"/>
    <x v="0"/>
  </r>
  <r>
    <s v="Jimmy Foster"/>
    <s v="EXP-10012818 "/>
    <n v="59.08"/>
    <d v="2024-03-29T00:00:00"/>
    <x v="8"/>
    <s v="Snacks"/>
    <s v="Water and gatorade"/>
    <m/>
    <m/>
    <m/>
    <m/>
    <m/>
    <m/>
    <m/>
    <m/>
    <m/>
    <m/>
    <m/>
    <m/>
    <m/>
    <m/>
    <m/>
    <m/>
    <m/>
    <m/>
    <m/>
    <m/>
    <m/>
    <d v="2024-05-02T00:00:00"/>
    <s v="SL43@tidalwaveautospa.com"/>
    <s v="Derek Schillinger"/>
    <x v="5"/>
    <x v="0"/>
  </r>
  <r>
    <s v="Jimmy Foster"/>
    <s v="EXP-10012818 "/>
    <n v="48.29"/>
    <d v="2024-03-31T00:00:00"/>
    <x v="0"/>
    <s v="Wash Maintenance"/>
    <s v="Dawn and vinegar"/>
    <m/>
    <m/>
    <m/>
    <m/>
    <m/>
    <m/>
    <m/>
    <m/>
    <m/>
    <m/>
    <m/>
    <m/>
    <m/>
    <m/>
    <m/>
    <m/>
    <m/>
    <m/>
    <m/>
    <m/>
    <m/>
    <d v="2024-05-02T00:00:00"/>
    <s v="SL43@tidalwaveautospa.com"/>
    <s v="Derek Schillinger"/>
    <x v="5"/>
    <x v="0"/>
  </r>
  <r>
    <s v="Jimmy Foster"/>
    <s v="EXP-10012818 "/>
    <n v="149.41"/>
    <d v="2024-04-04T00:00:00"/>
    <x v="0"/>
    <s v="Wash Maintenance"/>
    <s v="Water gatorade dawn and vinegar"/>
    <m/>
    <m/>
    <m/>
    <m/>
    <m/>
    <m/>
    <m/>
    <m/>
    <m/>
    <m/>
    <m/>
    <m/>
    <m/>
    <m/>
    <m/>
    <m/>
    <m/>
    <m/>
    <m/>
    <m/>
    <m/>
    <d v="2024-05-02T00:00:00"/>
    <s v="SL43@tidalwaveautospa.com"/>
    <s v="Derek Schillinger"/>
    <x v="5"/>
    <x v="0"/>
  </r>
  <r>
    <s v="Jimmy Foster"/>
    <s v="EXP-10012818 "/>
    <n v="55.13"/>
    <d v="2024-04-04T00:00:00"/>
    <x v="1"/>
    <s v="Itemized"/>
    <s v="Geinding wheel and concrete cleaner"/>
    <n v="27.060000000000002"/>
    <s v="Wash Maintenance"/>
    <s v="concrete cleaner"/>
    <n v="28.07"/>
    <s v="Small Tools"/>
    <s v="grinder wheels"/>
    <m/>
    <m/>
    <m/>
    <m/>
    <m/>
    <m/>
    <m/>
    <m/>
    <m/>
    <m/>
    <m/>
    <m/>
    <m/>
    <m/>
    <m/>
    <d v="2024-05-02T00:00:00"/>
    <s v="SL43@tidalwaveautospa.com"/>
    <s v="Derek Schillinger"/>
    <x v="5"/>
    <x v="0"/>
  </r>
  <r>
    <s v="Jimmy Foster"/>
    <s v="EXP-10012818 "/>
    <n v="120.7"/>
    <d v="2024-04-05T00:00:00"/>
    <x v="0"/>
    <s v="Office Supplies"/>
    <s v="Thermal paper and brush heads"/>
    <m/>
    <m/>
    <m/>
    <m/>
    <m/>
    <m/>
    <m/>
    <m/>
    <m/>
    <m/>
    <m/>
    <m/>
    <m/>
    <m/>
    <m/>
    <m/>
    <m/>
    <m/>
    <m/>
    <m/>
    <m/>
    <d v="2024-05-02T00:00:00"/>
    <s v="SL43@tidalwaveautospa.com"/>
    <s v="Derek Schillinger"/>
    <x v="5"/>
    <x v="0"/>
  </r>
  <r>
    <s v="Jimmy Foster"/>
    <s v="EXP-10012818 "/>
    <n v="53.9"/>
    <d v="2024-04-16T00:00:00"/>
    <x v="0"/>
    <s v="Safety Supplies"/>
    <s v="Gloves"/>
    <m/>
    <m/>
    <m/>
    <m/>
    <m/>
    <m/>
    <m/>
    <m/>
    <m/>
    <m/>
    <m/>
    <m/>
    <m/>
    <m/>
    <m/>
    <m/>
    <m/>
    <m/>
    <m/>
    <m/>
    <m/>
    <d v="2024-05-02T00:00:00"/>
    <s v="SL43@tidalwaveautospa.com"/>
    <s v="Derek Schillinger"/>
    <x v="5"/>
    <x v="0"/>
  </r>
  <r>
    <s v="Mark Campbell"/>
    <s v="EXP-10012859 "/>
    <n v="18.37"/>
    <d v="2024-03-19T00:00:00"/>
    <x v="15"/>
    <s v="Wash Maintenance"/>
    <s v="soap for rags"/>
    <m/>
    <m/>
    <m/>
    <m/>
    <m/>
    <m/>
    <m/>
    <m/>
    <m/>
    <m/>
    <m/>
    <m/>
    <m/>
    <m/>
    <m/>
    <m/>
    <m/>
    <m/>
    <m/>
    <m/>
    <m/>
    <d v="2024-05-02T00:00:00"/>
    <s v="SL70@tidalwaveautospa.com"/>
    <s v="Derek Schillinger"/>
    <x v="5"/>
    <x v="0"/>
  </r>
  <r>
    <s v="Mark Campbell"/>
    <s v="EXP-10012859 "/>
    <n v="57.03"/>
    <d v="2024-03-23T00:00:00"/>
    <x v="0"/>
    <s v="Wash Maintenance"/>
    <s v="stoppers to keep carts from moving"/>
    <m/>
    <m/>
    <m/>
    <m/>
    <m/>
    <m/>
    <m/>
    <m/>
    <m/>
    <m/>
    <m/>
    <m/>
    <m/>
    <m/>
    <m/>
    <m/>
    <m/>
    <m/>
    <m/>
    <m/>
    <m/>
    <d v="2024-05-02T00:00:00"/>
    <s v="SL70@tidalwaveautospa.com"/>
    <s v="Derek Schillinger"/>
    <x v="5"/>
    <x v="0"/>
  </r>
  <r>
    <s v="Mark Campbell"/>
    <s v="EXP-10012859 "/>
    <n v="94.65"/>
    <d v="2024-03-25T00:00:00"/>
    <x v="0"/>
    <s v="Wash Maintenance"/>
    <s v="TP and dawn soap and vinegar"/>
    <m/>
    <m/>
    <m/>
    <m/>
    <m/>
    <m/>
    <m/>
    <m/>
    <m/>
    <m/>
    <m/>
    <m/>
    <m/>
    <m/>
    <m/>
    <m/>
    <m/>
    <m/>
    <m/>
    <m/>
    <m/>
    <d v="2024-05-02T00:00:00"/>
    <s v="SL70@tidalwaveautospa.com"/>
    <s v="Derek Schillinger"/>
    <x v="5"/>
    <x v="0"/>
  </r>
  <r>
    <s v="Mark Campbell"/>
    <s v="EXP-10012859 "/>
    <n v="73.680000000000007"/>
    <d v="2024-04-04T00:00:00"/>
    <x v="0"/>
    <s v="Snacks"/>
    <s v="waters for team"/>
    <m/>
    <m/>
    <m/>
    <m/>
    <m/>
    <m/>
    <m/>
    <m/>
    <m/>
    <m/>
    <m/>
    <m/>
    <m/>
    <m/>
    <m/>
    <m/>
    <m/>
    <m/>
    <m/>
    <m/>
    <m/>
    <d v="2024-05-02T00:00:00"/>
    <s v="SL70@tidalwaveautospa.com"/>
    <s v="Derek Schillinger"/>
    <x v="5"/>
    <x v="0"/>
  </r>
  <r>
    <s v="Mark Campbell"/>
    <s v="EXP-10012859 "/>
    <n v="108.02"/>
    <d v="2024-04-07T00:00:00"/>
    <x v="0"/>
    <s v="Equipment"/>
    <s v="fans for prep"/>
    <m/>
    <m/>
    <m/>
    <m/>
    <m/>
    <m/>
    <m/>
    <m/>
    <m/>
    <m/>
    <m/>
    <m/>
    <m/>
    <m/>
    <m/>
    <m/>
    <m/>
    <m/>
    <m/>
    <m/>
    <m/>
    <d v="2024-05-02T00:00:00"/>
    <s v="SL70@tidalwaveautospa.com"/>
    <s v="Derek Schillinger"/>
    <x v="5"/>
    <x v="0"/>
  </r>
  <r>
    <s v="Mark Campbell"/>
    <s v="EXP-10012859 "/>
    <n v="77.05"/>
    <d v="2024-04-13T00:00:00"/>
    <x v="25"/>
    <s v="Parts"/>
    <s v="parts to fix water leak by road"/>
    <m/>
    <m/>
    <m/>
    <m/>
    <m/>
    <m/>
    <m/>
    <m/>
    <m/>
    <m/>
    <m/>
    <m/>
    <m/>
    <m/>
    <m/>
    <m/>
    <m/>
    <m/>
    <m/>
    <m/>
    <m/>
    <d v="2024-05-02T00:00:00"/>
    <s v="SL70@tidalwaveautospa.com"/>
    <s v="Derek Schillinger"/>
    <x v="5"/>
    <x v="0"/>
  </r>
  <r>
    <s v="Mark Campbell"/>
    <s v="EXP-10012859 "/>
    <n v="111.79"/>
    <d v="2024-04-15T00:00:00"/>
    <x v="0"/>
    <s v="Wash Maintenance"/>
    <s v="waters and cleaning supplies"/>
    <m/>
    <m/>
    <m/>
    <m/>
    <m/>
    <m/>
    <m/>
    <m/>
    <m/>
    <m/>
    <m/>
    <m/>
    <m/>
    <m/>
    <m/>
    <m/>
    <m/>
    <m/>
    <m/>
    <m/>
    <m/>
    <d v="2024-05-02T00:00:00"/>
    <s v="SL70@tidalwaveautospa.com"/>
    <s v="Derek Schillinger"/>
    <x v="5"/>
    <x v="0"/>
  </r>
  <r>
    <s v="Abelardo Tamez"/>
    <s v="EXP-10012694 "/>
    <n v="59.05"/>
    <d v="2024-03-21T00:00:00"/>
    <x v="8"/>
    <s v="Office Supplies"/>
    <s v="Easter deco"/>
    <m/>
    <m/>
    <m/>
    <m/>
    <m/>
    <m/>
    <m/>
    <m/>
    <m/>
    <m/>
    <m/>
    <m/>
    <m/>
    <m/>
    <m/>
    <m/>
    <m/>
    <m/>
    <m/>
    <m/>
    <m/>
    <d v="2024-05-02T00:00:00"/>
    <s v="abelardo.tamez@tidalwaveautospa.com"/>
    <s v="Bruce Maxwell"/>
    <x v="5"/>
    <x v="0"/>
  </r>
  <r>
    <s v="Abelardo Tamez"/>
    <s v="EXP-10012694 "/>
    <n v="263.45"/>
    <d v="2024-03-28T00:00:00"/>
    <x v="11"/>
    <s v="Wash Maintenance"/>
    <s v="Hoses. Quick connects"/>
    <m/>
    <m/>
    <m/>
    <m/>
    <m/>
    <m/>
    <m/>
    <m/>
    <m/>
    <m/>
    <m/>
    <m/>
    <m/>
    <m/>
    <m/>
    <m/>
    <m/>
    <m/>
    <m/>
    <m/>
    <m/>
    <d v="2024-05-02T00:00:00"/>
    <s v="abelardo.tamez@tidalwaveautospa.com"/>
    <s v="Bruce Maxwell"/>
    <x v="5"/>
    <x v="0"/>
  </r>
  <r>
    <s v="Abelardo Tamez"/>
    <s v="EXP-10012694 "/>
    <n v="87.29"/>
    <d v="2024-04-15T00:00:00"/>
    <x v="6"/>
    <s v="Wash Maintenance"/>
    <s v="Salt"/>
    <m/>
    <m/>
    <m/>
    <m/>
    <m/>
    <m/>
    <m/>
    <m/>
    <m/>
    <m/>
    <m/>
    <m/>
    <m/>
    <m/>
    <m/>
    <m/>
    <m/>
    <m/>
    <m/>
    <m/>
    <m/>
    <d v="2024-05-02T00:00:00"/>
    <s v="abelardo.tamez@tidalwaveautospa.com"/>
    <s v="Bruce Maxwell"/>
    <x v="5"/>
    <x v="0"/>
  </r>
  <r>
    <s v="Abelardo Tamez"/>
    <s v="EXP-10012694 "/>
    <n v="36.78"/>
    <d v="2024-04-15T00:00:00"/>
    <x v="0"/>
    <s v="Wash Maintenance"/>
    <s v="Prep brush handles"/>
    <m/>
    <m/>
    <m/>
    <m/>
    <m/>
    <m/>
    <m/>
    <m/>
    <m/>
    <m/>
    <m/>
    <m/>
    <m/>
    <m/>
    <m/>
    <m/>
    <m/>
    <m/>
    <m/>
    <m/>
    <m/>
    <d v="2024-05-02T00:00:00"/>
    <s v="abelardo.tamez@tidalwaveautospa.com"/>
    <s v="Bruce Maxwell"/>
    <x v="5"/>
    <x v="0"/>
  </r>
  <r>
    <s v="Jeremy Roberts"/>
    <s v="EXP-10012903 "/>
    <n v="25.01"/>
    <d v="2024-03-21T00:00:00"/>
    <x v="25"/>
    <s v="Parts"/>
    <s v="Window washer repair"/>
    <m/>
    <m/>
    <m/>
    <m/>
    <m/>
    <m/>
    <m/>
    <m/>
    <m/>
    <m/>
    <m/>
    <m/>
    <m/>
    <m/>
    <m/>
    <m/>
    <m/>
    <m/>
    <m/>
    <m/>
    <m/>
    <d v="2024-05-02T00:00:00"/>
    <s v=""/>
    <s v=""/>
    <x v="5"/>
    <x v="0"/>
  </r>
  <r>
    <s v="Jeremy Roberts"/>
    <s v="EXP-10012903 "/>
    <n v="11"/>
    <d v="2024-03-23T00:00:00"/>
    <x v="7"/>
    <s v="Parts"/>
    <s v="Water line plug"/>
    <m/>
    <m/>
    <m/>
    <m/>
    <m/>
    <m/>
    <m/>
    <m/>
    <m/>
    <m/>
    <m/>
    <m/>
    <m/>
    <m/>
    <m/>
    <m/>
    <m/>
    <m/>
    <m/>
    <m/>
    <m/>
    <d v="2024-05-02T00:00:00"/>
    <s v=""/>
    <s v=""/>
    <x v="5"/>
    <x v="0"/>
  </r>
  <r>
    <s v="Jeremy Roberts"/>
    <s v="EXP-10012903 "/>
    <n v="69.760000000000005"/>
    <d v="2024-04-02T00:00:00"/>
    <x v="23"/>
    <s v="Landscaping"/>
    <s v="Gloves and two cycle oil for blower"/>
    <m/>
    <m/>
    <m/>
    <m/>
    <m/>
    <m/>
    <m/>
    <m/>
    <m/>
    <m/>
    <m/>
    <m/>
    <m/>
    <m/>
    <m/>
    <m/>
    <m/>
    <m/>
    <m/>
    <m/>
    <m/>
    <d v="2024-05-02T00:00:00"/>
    <s v=""/>
    <s v=""/>
    <x v="5"/>
    <x v="0"/>
  </r>
  <r>
    <s v="Jeremy Roberts"/>
    <s v="EXP-10012903 "/>
    <n v="93.69"/>
    <d v="2024-04-05T00:00:00"/>
    <x v="7"/>
    <s v="Small Tools"/>
    <s v="Repair tools"/>
    <m/>
    <m/>
    <m/>
    <m/>
    <m/>
    <m/>
    <m/>
    <m/>
    <m/>
    <m/>
    <m/>
    <m/>
    <m/>
    <m/>
    <m/>
    <m/>
    <m/>
    <m/>
    <m/>
    <m/>
    <m/>
    <d v="2024-05-02T00:00:00"/>
    <s v=""/>
    <s v=""/>
    <x v="5"/>
    <x v="0"/>
  </r>
  <r>
    <s v="Jeremy Roberts"/>
    <s v="EXP-10012903 "/>
    <n v="80.25"/>
    <d v="2024-04-09T00:00:00"/>
    <x v="8"/>
    <s v="Snacks"/>
    <s v="Water for employees"/>
    <m/>
    <m/>
    <m/>
    <m/>
    <m/>
    <m/>
    <m/>
    <m/>
    <m/>
    <m/>
    <m/>
    <m/>
    <m/>
    <m/>
    <m/>
    <m/>
    <m/>
    <m/>
    <m/>
    <m/>
    <m/>
    <d v="2024-05-02T00:00:00"/>
    <s v=""/>
    <s v=""/>
    <x v="5"/>
    <x v="0"/>
  </r>
  <r>
    <s v="Justin Bernal"/>
    <s v="EXP-10012924 "/>
    <n v="109.04"/>
    <d v="2024-04-08T00:00:00"/>
    <x v="0"/>
    <s v="Wash Maintenance"/>
    <s v="hydro filters"/>
    <m/>
    <m/>
    <m/>
    <m/>
    <m/>
    <m/>
    <m/>
    <m/>
    <m/>
    <m/>
    <m/>
    <m/>
    <m/>
    <m/>
    <m/>
    <m/>
    <m/>
    <m/>
    <m/>
    <m/>
    <m/>
    <d v="2024-05-02T00:00:00"/>
    <s v="SL85@tidalwaveautospa.com"/>
    <s v="Derek Schillinger"/>
    <x v="5"/>
    <x v="0"/>
  </r>
  <r>
    <s v="Justin Bernal"/>
    <s v="EXP-10012924 "/>
    <n v="387.64"/>
    <d v="2024-04-08T00:00:00"/>
    <x v="0"/>
    <s v="Wash Maintenance"/>
    <s v="hoses, sprayers"/>
    <m/>
    <m/>
    <m/>
    <m/>
    <m/>
    <m/>
    <m/>
    <m/>
    <m/>
    <m/>
    <m/>
    <m/>
    <m/>
    <m/>
    <m/>
    <m/>
    <m/>
    <m/>
    <m/>
    <m/>
    <m/>
    <d v="2024-05-02T00:00:00"/>
    <s v="SL85@tidalwaveautospa.com"/>
    <s v="Derek Schillinger"/>
    <x v="5"/>
    <x v="0"/>
  </r>
  <r>
    <s v="Justin Bernal"/>
    <s v="EXP-10012924 "/>
    <n v="291.95"/>
    <d v="2024-04-10T00:00:00"/>
    <x v="0"/>
    <s v="Wash Maintenance"/>
    <s v="salt crystals"/>
    <m/>
    <m/>
    <m/>
    <m/>
    <m/>
    <m/>
    <m/>
    <m/>
    <m/>
    <m/>
    <m/>
    <m/>
    <m/>
    <m/>
    <m/>
    <m/>
    <m/>
    <m/>
    <m/>
    <m/>
    <m/>
    <d v="2024-05-02T00:00:00"/>
    <s v="SL85@tidalwaveautospa.com"/>
    <s v="Derek Schillinger"/>
    <x v="5"/>
    <x v="0"/>
  </r>
  <r>
    <s v="Justin Bernal"/>
    <s v="EXP-10012924 "/>
    <n v="58.26"/>
    <d v="2024-04-10T00:00:00"/>
    <x v="0"/>
    <s v="Signage"/>
    <s v="wrong way signs"/>
    <m/>
    <m/>
    <m/>
    <m/>
    <m/>
    <m/>
    <m/>
    <m/>
    <m/>
    <m/>
    <m/>
    <m/>
    <m/>
    <m/>
    <m/>
    <m/>
    <m/>
    <m/>
    <m/>
    <m/>
    <m/>
    <d v="2024-05-02T00:00:00"/>
    <s v="SL85@tidalwaveautospa.com"/>
    <s v="Derek Schillinger"/>
    <x v="5"/>
    <x v="0"/>
  </r>
  <r>
    <s v="Justin Bernal"/>
    <s v="EXP-10012924 "/>
    <n v="35.92"/>
    <d v="2024-04-10T00:00:00"/>
    <x v="0"/>
    <s v="Parts"/>
    <s v="blower replacement parts"/>
    <m/>
    <m/>
    <m/>
    <m/>
    <m/>
    <m/>
    <m/>
    <m/>
    <m/>
    <m/>
    <m/>
    <m/>
    <m/>
    <m/>
    <m/>
    <m/>
    <m/>
    <m/>
    <m/>
    <m/>
    <m/>
    <d v="2024-05-02T00:00:00"/>
    <s v="SL85@tidalwaveautospa.com"/>
    <s v="Derek Schillinger"/>
    <x v="5"/>
    <x v="0"/>
  </r>
  <r>
    <s v="Katherine Hockaday"/>
    <s v="EXP-10012995 "/>
    <n v="62.12"/>
    <d v="2024-03-28T00:00:00"/>
    <x v="0"/>
    <s v="Wash Maintenance"/>
    <s v="Crates for bottlm on prep buckets"/>
    <m/>
    <m/>
    <m/>
    <m/>
    <m/>
    <m/>
    <m/>
    <m/>
    <m/>
    <m/>
    <m/>
    <m/>
    <m/>
    <m/>
    <m/>
    <m/>
    <m/>
    <m/>
    <m/>
    <m/>
    <m/>
    <d v="2024-05-02T00:00:00"/>
    <s v="SL239@tidalwaveautospa.com"/>
    <s v="Derek Schillinger"/>
    <x v="5"/>
    <x v="0"/>
  </r>
  <r>
    <s v="Katherine Hockaday"/>
    <s v="EXP-10012995 "/>
    <n v="32.46"/>
    <d v="2024-04-01T00:00:00"/>
    <x v="0"/>
    <s v="Wash Maintenance"/>
    <s v="Cleaning windows"/>
    <m/>
    <m/>
    <m/>
    <m/>
    <m/>
    <m/>
    <m/>
    <m/>
    <m/>
    <m/>
    <m/>
    <m/>
    <m/>
    <m/>
    <m/>
    <m/>
    <m/>
    <m/>
    <m/>
    <m/>
    <m/>
    <d v="2024-05-02T00:00:00"/>
    <s v="SL239@tidalwaveautospa.com"/>
    <s v="Derek Schillinger"/>
    <x v="5"/>
    <x v="0"/>
  </r>
  <r>
    <s v="Katherine Hockaday"/>
    <s v="EXP-10012995 "/>
    <n v="6.82"/>
    <d v="2024-04-02T00:00:00"/>
    <x v="0"/>
    <s v="Wash Maintenance"/>
    <s v="Soap scrubbers for arches"/>
    <m/>
    <m/>
    <m/>
    <m/>
    <m/>
    <m/>
    <m/>
    <m/>
    <m/>
    <m/>
    <m/>
    <m/>
    <m/>
    <m/>
    <m/>
    <m/>
    <m/>
    <m/>
    <m/>
    <m/>
    <m/>
    <d v="2024-05-02T00:00:00"/>
    <s v="SL239@tidalwaveautospa.com"/>
    <s v="Derek Schillinger"/>
    <x v="5"/>
    <x v="0"/>
  </r>
  <r>
    <s v="Katherine Hockaday"/>
    <s v="EXP-10012995 "/>
    <n v="75.760000000000005"/>
    <d v="2024-04-04T00:00:00"/>
    <x v="16"/>
    <s v="Wash Maintenance"/>
    <s v="Prep bucket for back prep under canopy"/>
    <m/>
    <m/>
    <m/>
    <m/>
    <m/>
    <m/>
    <m/>
    <m/>
    <m/>
    <m/>
    <m/>
    <m/>
    <m/>
    <m/>
    <m/>
    <m/>
    <m/>
    <m/>
    <m/>
    <m/>
    <m/>
    <d v="2024-05-02T00:00:00"/>
    <s v="SL239@tidalwaveautospa.com"/>
    <s v="Derek Schillinger"/>
    <x v="5"/>
    <x v="0"/>
  </r>
  <r>
    <s v="Katherine Hockaday"/>
    <s v="EXP-10012995 "/>
    <n v="15"/>
    <d v="2024-04-14T00:00:00"/>
    <x v="0"/>
    <s v="Fuel"/>
    <s v="Fuel for nlowe"/>
    <m/>
    <m/>
    <m/>
    <m/>
    <m/>
    <m/>
    <m/>
    <m/>
    <m/>
    <m/>
    <m/>
    <m/>
    <m/>
    <m/>
    <m/>
    <m/>
    <m/>
    <m/>
    <m/>
    <m/>
    <m/>
    <d v="2024-05-02T00:00:00"/>
    <s v="SL239@tidalwaveautospa.com"/>
    <s v="Derek Schillinger"/>
    <x v="5"/>
    <x v="0"/>
  </r>
  <r>
    <s v="Katherine Hockaday"/>
    <s v="EXP-10012995 "/>
    <n v="46.21"/>
    <d v="2024-04-16T00:00:00"/>
    <x v="8"/>
    <s v="Snacks"/>
    <s v="Snacks health for hot days to fuel"/>
    <m/>
    <m/>
    <m/>
    <m/>
    <m/>
    <m/>
    <m/>
    <m/>
    <m/>
    <m/>
    <m/>
    <m/>
    <m/>
    <m/>
    <m/>
    <m/>
    <m/>
    <m/>
    <m/>
    <m/>
    <m/>
    <d v="2024-05-02T00:00:00"/>
    <s v="SL239@tidalwaveautospa.com"/>
    <s v="Derek Schillinger"/>
    <x v="5"/>
    <x v="0"/>
  </r>
  <r>
    <s v="Katherine Hockaday"/>
    <s v="EXP-10012995 "/>
    <n v="23.36"/>
    <d v="2024-04-18T00:00:00"/>
    <x v="0"/>
    <s v="Small Tools"/>
    <s v="Scrappers for windows"/>
    <m/>
    <m/>
    <m/>
    <m/>
    <m/>
    <m/>
    <m/>
    <m/>
    <m/>
    <m/>
    <m/>
    <m/>
    <m/>
    <m/>
    <m/>
    <m/>
    <m/>
    <m/>
    <m/>
    <m/>
    <m/>
    <d v="2024-05-02T00:00:00"/>
    <s v="SL239@tidalwaveautospa.com"/>
    <s v="Derek Schillinger"/>
    <x v="5"/>
    <x v="0"/>
  </r>
  <r>
    <s v="Katherine Hockaday"/>
    <s v="EXP-10012359 "/>
    <n v="21.63"/>
    <d v="2024-03-22T00:00:00"/>
    <x v="0"/>
    <s v="Wash Maintenance"/>
    <s v="Windows"/>
    <m/>
    <m/>
    <m/>
    <m/>
    <m/>
    <m/>
    <m/>
    <m/>
    <m/>
    <m/>
    <m/>
    <m/>
    <m/>
    <m/>
    <m/>
    <m/>
    <m/>
    <m/>
    <m/>
    <m/>
    <m/>
    <d v="2024-05-02T00:00:00"/>
    <s v="SL239@tidalwaveautospa.com"/>
    <s v="Derek Schillinger"/>
    <x v="5"/>
    <x v="0"/>
  </r>
  <r>
    <s v="Stephanie Ratcliffe"/>
    <s v="EXP-10012697 "/>
    <n v="299.07"/>
    <d v="2024-04-12T00:00:00"/>
    <x v="0"/>
    <s v="Equipment"/>
    <s v="fans for prep area and loading station"/>
    <m/>
    <m/>
    <m/>
    <m/>
    <m/>
    <m/>
    <m/>
    <m/>
    <m/>
    <m/>
    <m/>
    <m/>
    <m/>
    <m/>
    <m/>
    <m/>
    <m/>
    <m/>
    <m/>
    <m/>
    <m/>
    <d v="2024-05-02T00:00:00"/>
    <s v="SL247@tidalwaveautospa.com"/>
    <s v="Derek Schillinger"/>
    <x v="5"/>
    <x v="0"/>
  </r>
  <r>
    <s v="Stephanie Ratcliffe"/>
    <s v="EXP-10012697 "/>
    <n v="155.88"/>
    <d v="2024-04-13T00:00:00"/>
    <x v="0"/>
    <s v="Equipment"/>
    <s v="fans for prep"/>
    <m/>
    <m/>
    <m/>
    <m/>
    <m/>
    <m/>
    <m/>
    <m/>
    <m/>
    <m/>
    <m/>
    <m/>
    <m/>
    <m/>
    <m/>
    <m/>
    <m/>
    <m/>
    <m/>
    <m/>
    <m/>
    <d v="2024-05-02T00:00:00"/>
    <s v="SL247@tidalwaveautospa.com"/>
    <s v="Derek Schillinger"/>
    <x v="5"/>
    <x v="0"/>
  </r>
  <r>
    <s v="Stephanie Ratcliffe"/>
    <s v="EXP-10013029 "/>
    <n v="33.729999999999997"/>
    <d v="2024-04-20T00:00:00"/>
    <x v="2"/>
    <s v="Parts"/>
    <s v="rma for hydraulic motor return"/>
    <m/>
    <m/>
    <m/>
    <m/>
    <m/>
    <m/>
    <m/>
    <m/>
    <m/>
    <m/>
    <m/>
    <m/>
    <m/>
    <m/>
    <m/>
    <m/>
    <m/>
    <m/>
    <m/>
    <m/>
    <m/>
    <d v="2024-05-02T00:00:00"/>
    <s v="SL247@tidalwaveautospa.com"/>
    <s v="Derek Schillinger"/>
    <x v="5"/>
    <x v="0"/>
  </r>
  <r>
    <s v="Casper Eckols"/>
    <s v="EXP-10009722 "/>
    <n v="6.77"/>
    <d v="2024-04-16T00:00:00"/>
    <x v="0"/>
    <s v="Wash Maintenance"/>
    <s v="Cleaning supplies"/>
    <m/>
    <m/>
    <m/>
    <m/>
    <m/>
    <m/>
    <m/>
    <m/>
    <m/>
    <m/>
    <m/>
    <m/>
    <m/>
    <m/>
    <m/>
    <m/>
    <m/>
    <m/>
    <m/>
    <m/>
    <m/>
    <d v="2024-05-02T00:00:00"/>
    <s v="SL311@tidalwaveautospa.com"/>
    <s v="Derek Schillinger"/>
    <x v="5"/>
    <x v="0"/>
  </r>
  <r>
    <s v="Casper Eckols"/>
    <s v="EXP-10009722 "/>
    <n v="25.16"/>
    <d v="2024-04-18T00:00:00"/>
    <x v="8"/>
    <s v="Snacks"/>
    <s v="Water and candy"/>
    <m/>
    <m/>
    <m/>
    <m/>
    <m/>
    <m/>
    <m/>
    <m/>
    <m/>
    <m/>
    <m/>
    <m/>
    <m/>
    <m/>
    <m/>
    <m/>
    <m/>
    <m/>
    <m/>
    <m/>
    <m/>
    <d v="2024-05-02T00:00:00"/>
    <s v="SL311@tidalwaveautospa.com"/>
    <s v="Derek Schillinger"/>
    <x v="5"/>
    <x v="0"/>
  </r>
  <r>
    <s v="Robert Sanders"/>
    <s v="EXP-10013039 "/>
    <n v="5"/>
    <d v="2024-02-06T00:00:00"/>
    <x v="0"/>
    <s v="Wash Maintenance"/>
    <s v="Dawn Soap"/>
    <m/>
    <m/>
    <m/>
    <m/>
    <m/>
    <m/>
    <m/>
    <m/>
    <m/>
    <m/>
    <m/>
    <m/>
    <m/>
    <m/>
    <m/>
    <m/>
    <m/>
    <m/>
    <m/>
    <m/>
    <m/>
    <d v="2024-05-02T00:00:00"/>
    <s v="SL236@tidalwaveautospa.com"/>
    <s v="Derek Schillinger"/>
    <x v="5"/>
    <x v="0"/>
  </r>
  <r>
    <s v="Robert Sanders"/>
    <s v="EXP-10013039 "/>
    <n v="413.8"/>
    <d v="2024-03-01T00:00:00"/>
    <x v="27"/>
    <s v="Wash Maintenance"/>
    <s v="Ice melt"/>
    <m/>
    <m/>
    <m/>
    <m/>
    <m/>
    <m/>
    <m/>
    <m/>
    <m/>
    <m/>
    <m/>
    <m/>
    <m/>
    <m/>
    <m/>
    <m/>
    <m/>
    <m/>
    <m/>
    <m/>
    <m/>
    <d v="2024-05-02T00:00:00"/>
    <s v="SL236@tidalwaveautospa.com"/>
    <s v="Derek Schillinger"/>
    <x v="5"/>
    <x v="0"/>
  </r>
  <r>
    <s v="Robert Sanders"/>
    <s v="EXP-10013039 "/>
    <n v="83.91"/>
    <d v="2024-03-02T00:00:00"/>
    <x v="16"/>
    <s v="Parts"/>
    <s v="Misc hardware"/>
    <m/>
    <m/>
    <m/>
    <m/>
    <m/>
    <m/>
    <m/>
    <m/>
    <m/>
    <m/>
    <m/>
    <m/>
    <m/>
    <m/>
    <m/>
    <m/>
    <m/>
    <m/>
    <m/>
    <m/>
    <m/>
    <d v="2024-05-02T00:00:00"/>
    <s v="SL236@tidalwaveautospa.com"/>
    <s v="Derek Schillinger"/>
    <x v="5"/>
    <x v="0"/>
  </r>
  <r>
    <s v="Tyra Payne"/>
    <s v="EXP-10013087 "/>
    <n v="212.9"/>
    <d v="2024-04-15T00:00:00"/>
    <x v="9"/>
    <s v="Snacks"/>
    <s v="Snacks water"/>
    <m/>
    <m/>
    <m/>
    <m/>
    <m/>
    <m/>
    <m/>
    <m/>
    <m/>
    <m/>
    <m/>
    <m/>
    <m/>
    <m/>
    <m/>
    <m/>
    <m/>
    <m/>
    <m/>
    <m/>
    <m/>
    <d v="2024-05-02T00:00:00"/>
    <s v="SL218@tidalwaveautospa.com"/>
    <s v="Derek Schillinger"/>
    <x v="5"/>
    <x v="0"/>
  </r>
  <r>
    <s v="Tyra Payne"/>
    <s v="EXP-10013087 "/>
    <n v="109.98"/>
    <d v="2024-04-16T00:00:00"/>
    <x v="2"/>
    <s v="Parts"/>
    <s v="Bolts socket set quick connect"/>
    <m/>
    <m/>
    <m/>
    <m/>
    <m/>
    <m/>
    <m/>
    <m/>
    <m/>
    <m/>
    <m/>
    <m/>
    <m/>
    <m/>
    <m/>
    <m/>
    <m/>
    <m/>
    <m/>
    <m/>
    <m/>
    <d v="2024-05-02T00:00:00"/>
    <s v="SL218@tidalwaveautospa.com"/>
    <s v="Derek Schillinger"/>
    <x v="5"/>
    <x v="0"/>
  </r>
  <r>
    <s v="Tyra Payne"/>
    <s v="EXP-10013092 "/>
    <n v="83.69"/>
    <d v="2024-04-21T00:00:00"/>
    <x v="10"/>
    <s v="Wash Maintenance"/>
    <s v="Cleaning vinegar"/>
    <m/>
    <m/>
    <m/>
    <m/>
    <m/>
    <m/>
    <m/>
    <m/>
    <m/>
    <m/>
    <m/>
    <m/>
    <m/>
    <m/>
    <m/>
    <m/>
    <m/>
    <m/>
    <m/>
    <m/>
    <m/>
    <d v="2024-05-02T00:00:00"/>
    <s v="SL218@tidalwaveautospa.com"/>
    <s v="Derek Schillinger"/>
    <x v="5"/>
    <x v="0"/>
  </r>
  <r>
    <s v="Juan Castillo"/>
    <s v="EXP-10011963 "/>
    <n v="92.49"/>
    <d v="2024-03-04T00:00:00"/>
    <x v="25"/>
    <s v="Wash Maintenance"/>
    <s v="maintenance supplies"/>
    <m/>
    <m/>
    <m/>
    <m/>
    <m/>
    <m/>
    <m/>
    <m/>
    <m/>
    <m/>
    <m/>
    <m/>
    <m/>
    <m/>
    <m/>
    <m/>
    <m/>
    <m/>
    <m/>
    <m/>
    <m/>
    <d v="2024-05-02T00:00:00"/>
    <s v=""/>
    <s v=""/>
    <x v="5"/>
    <x v="0"/>
  </r>
  <r>
    <s v="Juan Castillo"/>
    <s v="EXP-10011963 "/>
    <n v="84.4"/>
    <d v="2024-03-05T00:00:00"/>
    <x v="0"/>
    <s v="Wash Maintenance"/>
    <s v="Prep buckets"/>
    <m/>
    <m/>
    <m/>
    <m/>
    <m/>
    <m/>
    <m/>
    <m/>
    <m/>
    <m/>
    <m/>
    <m/>
    <m/>
    <m/>
    <m/>
    <m/>
    <m/>
    <m/>
    <m/>
    <m/>
    <m/>
    <d v="2024-05-02T00:00:00"/>
    <s v=""/>
    <s v=""/>
    <x v="5"/>
    <x v="0"/>
  </r>
  <r>
    <s v="Juan Castillo"/>
    <s v="EXP-10011963 "/>
    <n v="28.13"/>
    <d v="2024-03-05T00:00:00"/>
    <x v="0"/>
    <s v="Wash Maintenance"/>
    <s v="prep bucket"/>
    <m/>
    <m/>
    <m/>
    <m/>
    <m/>
    <m/>
    <m/>
    <m/>
    <m/>
    <m/>
    <m/>
    <m/>
    <m/>
    <m/>
    <m/>
    <m/>
    <m/>
    <m/>
    <m/>
    <m/>
    <m/>
    <d v="2024-05-02T00:00:00"/>
    <s v=""/>
    <s v=""/>
    <x v="5"/>
    <x v="0"/>
  </r>
  <r>
    <s v="Juan Castillo"/>
    <s v="EXP-10011963 "/>
    <n v="150.84"/>
    <d v="2024-03-11T00:00:00"/>
    <x v="0"/>
    <s v="Small Tools"/>
    <s v="build hight and width gauges"/>
    <m/>
    <m/>
    <m/>
    <m/>
    <m/>
    <m/>
    <m/>
    <m/>
    <m/>
    <m/>
    <m/>
    <m/>
    <m/>
    <m/>
    <m/>
    <m/>
    <m/>
    <m/>
    <m/>
    <m/>
    <m/>
    <d v="2024-05-02T00:00:00"/>
    <s v=""/>
    <s v=""/>
    <x v="5"/>
    <x v="0"/>
  </r>
  <r>
    <s v="Felicia Slager"/>
    <s v="EXP-10012738 "/>
    <n v="164.52"/>
    <d v="2024-01-20T00:00:00"/>
    <x v="6"/>
    <s v="Wash Maintenance"/>
    <s v="ice storm supplies"/>
    <m/>
    <m/>
    <m/>
    <m/>
    <m/>
    <m/>
    <m/>
    <m/>
    <m/>
    <m/>
    <m/>
    <m/>
    <m/>
    <m/>
    <m/>
    <m/>
    <m/>
    <m/>
    <m/>
    <m/>
    <m/>
    <d v="2024-05-02T00:00:00"/>
    <s v="SL205@tidalwaveautospa.com"/>
    <s v="Cory Cummings"/>
    <x v="5"/>
    <x v="0"/>
  </r>
  <r>
    <s v="Felicia Slager"/>
    <s v="EXP-10010307 "/>
    <n v="20.350000000000001"/>
    <d v="2023-12-19T00:00:00"/>
    <x v="0"/>
    <s v="Office Supplies"/>
    <s v="hot hands for employees"/>
    <m/>
    <m/>
    <m/>
    <m/>
    <m/>
    <m/>
    <m/>
    <m/>
    <m/>
    <m/>
    <m/>
    <m/>
    <m/>
    <m/>
    <m/>
    <m/>
    <m/>
    <m/>
    <m/>
    <m/>
    <m/>
    <d v="2024-05-02T00:00:00"/>
    <s v="SL205@tidalwaveautospa.com"/>
    <s v="Cory Cummings"/>
    <x v="5"/>
    <x v="0"/>
  </r>
  <r>
    <s v="Stephanie Bratcher"/>
    <s v="EXP-10012930 "/>
    <n v="179.46"/>
    <d v="2024-04-04T00:00:00"/>
    <x v="0"/>
    <s v="Wash Maintenance"/>
    <s v="soap, mulch, jb weld and spray bottles"/>
    <m/>
    <m/>
    <m/>
    <m/>
    <m/>
    <m/>
    <m/>
    <m/>
    <m/>
    <m/>
    <m/>
    <m/>
    <m/>
    <m/>
    <m/>
    <m/>
    <m/>
    <m/>
    <m/>
    <m/>
    <m/>
    <d v="2024-05-02T00:00:00"/>
    <s v="SL166@tidalwaveautospa.com"/>
    <s v="Cory Cummings"/>
    <x v="5"/>
    <x v="0"/>
  </r>
  <r>
    <s v="Stephanie Bratcher"/>
    <s v="EXP-10012930 "/>
    <n v="86.31"/>
    <d v="2024-04-08T00:00:00"/>
    <x v="0"/>
    <s v="Small Tools"/>
    <s v="tire pump &amp; weed puller"/>
    <m/>
    <m/>
    <m/>
    <m/>
    <m/>
    <m/>
    <m/>
    <m/>
    <m/>
    <m/>
    <m/>
    <m/>
    <m/>
    <m/>
    <m/>
    <m/>
    <m/>
    <m/>
    <m/>
    <m/>
    <m/>
    <d v="2024-05-02T00:00:00"/>
    <s v="SL166@tidalwaveautospa.com"/>
    <s v="Cory Cummings"/>
    <x v="5"/>
    <x v="0"/>
  </r>
  <r>
    <s v="Stephanie Bratcher"/>
    <s v="EXP-10012930 "/>
    <n v="66.41"/>
    <d v="2024-04-08T00:00:00"/>
    <x v="0"/>
    <s v="Office Furniture"/>
    <s v="water dispenser"/>
    <m/>
    <m/>
    <m/>
    <m/>
    <m/>
    <m/>
    <m/>
    <m/>
    <m/>
    <m/>
    <m/>
    <m/>
    <m/>
    <m/>
    <m/>
    <m/>
    <m/>
    <m/>
    <m/>
    <m/>
    <m/>
    <d v="2024-05-02T00:00:00"/>
    <s v="SL166@tidalwaveautospa.com"/>
    <s v="Cory Cummings"/>
    <x v="5"/>
    <x v="0"/>
  </r>
  <r>
    <s v="Stephanie Bratcher"/>
    <s v="EXP-10012930 "/>
    <n v="319.45999999999998"/>
    <d v="2024-04-12T00:00:00"/>
    <x v="0"/>
    <s v="Wash Maintenance"/>
    <s v="more mulch, soap and drinks for summer"/>
    <m/>
    <m/>
    <m/>
    <m/>
    <m/>
    <m/>
    <m/>
    <m/>
    <m/>
    <m/>
    <m/>
    <m/>
    <m/>
    <m/>
    <m/>
    <m/>
    <m/>
    <m/>
    <m/>
    <m/>
    <m/>
    <d v="2024-05-02T00:00:00"/>
    <s v="SL166@tidalwaveautospa.com"/>
    <s v="Cory Cummings"/>
    <x v="5"/>
    <x v="0"/>
  </r>
  <r>
    <s v="Stephanie Bratcher"/>
    <s v="EXP-10012930 "/>
    <n v="285.48"/>
    <d v="2024-04-16T00:00:00"/>
    <x v="14"/>
    <s v="Wash Maintenance"/>
    <s v="fans, gloves, fluid transfer pump, ratchet straps and shovel"/>
    <m/>
    <m/>
    <m/>
    <m/>
    <m/>
    <m/>
    <m/>
    <m/>
    <m/>
    <m/>
    <m/>
    <m/>
    <m/>
    <m/>
    <m/>
    <m/>
    <m/>
    <m/>
    <m/>
    <m/>
    <m/>
    <d v="2024-05-02T00:00:00"/>
    <s v="SL166@tidalwaveautospa.com"/>
    <s v="Cory Cummings"/>
    <x v="5"/>
    <x v="0"/>
  </r>
  <r>
    <s v="Stephanie Bratcher"/>
    <s v="EXP-10012930 "/>
    <n v="29.99"/>
    <d v="2024-04-16T00:00:00"/>
    <x v="29"/>
    <s v="Dues &amp; Subscriptions"/>
    <s v="harbor freight membership"/>
    <m/>
    <m/>
    <m/>
    <m/>
    <m/>
    <m/>
    <m/>
    <m/>
    <m/>
    <m/>
    <m/>
    <m/>
    <m/>
    <m/>
    <m/>
    <m/>
    <m/>
    <m/>
    <m/>
    <m/>
    <m/>
    <d v="2024-05-02T00:00:00"/>
    <s v="SL166@tidalwaveautospa.com"/>
    <s v="Cory Cummings"/>
    <x v="5"/>
    <x v="0"/>
  </r>
  <r>
    <s v="Harrison Johnson"/>
    <s v="EXP-10013200 "/>
    <n v="40.729999999999997"/>
    <d v="2024-04-26T00:00:00"/>
    <x v="11"/>
    <s v="Parts"/>
    <s v="Hose parts"/>
    <m/>
    <m/>
    <m/>
    <m/>
    <m/>
    <m/>
    <m/>
    <m/>
    <m/>
    <m/>
    <m/>
    <m/>
    <m/>
    <m/>
    <m/>
    <m/>
    <m/>
    <m/>
    <m/>
    <m/>
    <m/>
    <d v="2024-05-02T00:00:00"/>
    <s v="SL116@tidalwaveautospa.com"/>
    <s v="Ricky Doyle"/>
    <x v="5"/>
    <x v="0"/>
  </r>
  <r>
    <s v="Harrison Johnson"/>
    <s v="EXP-10012600 "/>
    <n v="282.77999999999997"/>
    <d v="2024-04-05T00:00:00"/>
    <x v="11"/>
    <s v="Wash Maintenance"/>
    <s v="cleaning supplies"/>
    <m/>
    <m/>
    <m/>
    <m/>
    <m/>
    <m/>
    <m/>
    <m/>
    <m/>
    <m/>
    <m/>
    <m/>
    <m/>
    <m/>
    <m/>
    <m/>
    <m/>
    <m/>
    <m/>
    <m/>
    <m/>
    <d v="2024-05-02T00:00:00"/>
    <s v="SL116@tidalwaveautospa.com"/>
    <s v="Ricky Doyle"/>
    <x v="5"/>
    <x v="0"/>
  </r>
  <r>
    <s v="Dalton Shock"/>
    <s v="EXP-10013194 "/>
    <n v="173.88"/>
    <d v="2024-04-26T00:00:00"/>
    <x v="1"/>
    <s v="Wash Maintenance"/>
    <s v="Paint/tools for posts"/>
    <m/>
    <m/>
    <m/>
    <m/>
    <m/>
    <m/>
    <m/>
    <m/>
    <m/>
    <m/>
    <m/>
    <m/>
    <m/>
    <m/>
    <m/>
    <m/>
    <m/>
    <m/>
    <m/>
    <m/>
    <m/>
    <d v="2024-05-02T00:00:00"/>
    <s v="SL79@tidalwaveautospa.com"/>
    <s v="Ricky Doyle"/>
    <x v="5"/>
    <x v="0"/>
  </r>
  <r>
    <s v="Harrison Johnson"/>
    <s v="EXP-10012912 "/>
    <n v="25.62"/>
    <d v="2024-04-02T00:00:00"/>
    <x v="0"/>
    <s v="Office Supplies"/>
    <s v="Toilet paper and cleaning"/>
    <m/>
    <m/>
    <m/>
    <m/>
    <m/>
    <m/>
    <m/>
    <m/>
    <m/>
    <m/>
    <m/>
    <m/>
    <m/>
    <m/>
    <m/>
    <m/>
    <m/>
    <m/>
    <m/>
    <m/>
    <m/>
    <d v="2024-05-06T00:00:00"/>
    <s v="SL116@tidalwaveautospa.com"/>
    <s v="Ricky Doyle"/>
    <x v="5"/>
    <x v="0"/>
  </r>
  <r>
    <s v="Harrison Johnson"/>
    <s v="EXP-10012912 "/>
    <n v="140.33000000000001"/>
    <d v="2024-04-12T00:00:00"/>
    <x v="42"/>
    <s v="Postage"/>
    <s v="Sent spinners to sean in georgia"/>
    <m/>
    <m/>
    <m/>
    <m/>
    <m/>
    <m/>
    <m/>
    <m/>
    <m/>
    <m/>
    <m/>
    <m/>
    <m/>
    <m/>
    <m/>
    <m/>
    <m/>
    <m/>
    <m/>
    <m/>
    <m/>
    <d v="2024-05-06T00:00:00"/>
    <s v="SL116@tidalwaveautospa.com"/>
    <s v="Ricky Doyle"/>
    <x v="5"/>
    <x v="0"/>
  </r>
  <r>
    <s v="Harrison Johnson"/>
    <s v="EXP-10012912 "/>
    <n v="140.33000000000001"/>
    <d v="2024-04-12T00:00:00"/>
    <x v="42"/>
    <s v="Postage"/>
    <s v="Aent spinners to sean in gerogia"/>
    <m/>
    <m/>
    <m/>
    <m/>
    <m/>
    <m/>
    <m/>
    <m/>
    <m/>
    <m/>
    <m/>
    <m/>
    <m/>
    <m/>
    <m/>
    <m/>
    <m/>
    <m/>
    <m/>
    <m/>
    <m/>
    <d v="2024-05-06T00:00:00"/>
    <s v="SL116@tidalwaveautospa.com"/>
    <s v="Ricky Doyle"/>
    <x v="5"/>
    <x v="0"/>
  </r>
  <r>
    <s v="Harrison Johnson"/>
    <s v="EXP-10012912 "/>
    <n v="45.99"/>
    <d v="2024-04-13T00:00:00"/>
    <x v="19"/>
    <s v="Employee Incentive - Meals"/>
    <s v="Employees food"/>
    <m/>
    <m/>
    <m/>
    <m/>
    <m/>
    <m/>
    <m/>
    <m/>
    <m/>
    <m/>
    <m/>
    <m/>
    <m/>
    <m/>
    <m/>
    <m/>
    <m/>
    <m/>
    <m/>
    <m/>
    <m/>
    <d v="2024-05-06T00:00:00"/>
    <s v="SL116@tidalwaveautospa.com"/>
    <s v="Ricky Doyle"/>
    <x v="5"/>
    <x v="0"/>
  </r>
  <r>
    <s v="Harrison Johnson"/>
    <s v="EXP-10012912 "/>
    <n v="9.98"/>
    <d v="2024-04-13T00:00:00"/>
    <x v="9"/>
    <s v="Snacks"/>
    <s v="Water for the team"/>
    <m/>
    <m/>
    <m/>
    <m/>
    <m/>
    <m/>
    <m/>
    <m/>
    <m/>
    <m/>
    <m/>
    <m/>
    <m/>
    <m/>
    <m/>
    <m/>
    <m/>
    <m/>
    <m/>
    <m/>
    <m/>
    <d v="2024-05-06T00:00:00"/>
    <s v="SL116@tidalwaveautospa.com"/>
    <s v="Ricky Doyle"/>
    <x v="5"/>
    <x v="0"/>
  </r>
  <r>
    <s v="Harrison Johnson"/>
    <s v="EXP-10012912 "/>
    <n v="322.02"/>
    <d v="2024-04-15T00:00:00"/>
    <x v="6"/>
    <s v="Itemized"/>
    <s v="hand towels, gloves, mouse, spray bottles"/>
    <n v="83.94"/>
    <s v="Safety Supplies"/>
    <s v="gloves"/>
    <n v="110.80000000000001"/>
    <s v="Office Supplies"/>
    <s v="mouse, hand towels"/>
    <n v="127.27999999999997"/>
    <s v="Wash Supplies"/>
    <s v="spray bottles"/>
    <m/>
    <m/>
    <m/>
    <m/>
    <m/>
    <m/>
    <m/>
    <m/>
    <m/>
    <m/>
    <m/>
    <m/>
    <d v="2024-05-06T00:00:00"/>
    <s v="SL116@tidalwaveautospa.com"/>
    <s v="Ricky Doyle"/>
    <x v="5"/>
    <x v="0"/>
  </r>
  <r>
    <s v="Robert Carnemolla"/>
    <s v="EXP-10013062 "/>
    <n v="199.01"/>
    <d v="2024-04-22T00:00:00"/>
    <x v="0"/>
    <s v="Wash Maintenance"/>
    <s v="Synthetic oil for compressors"/>
    <m/>
    <m/>
    <m/>
    <m/>
    <m/>
    <m/>
    <m/>
    <m/>
    <m/>
    <m/>
    <m/>
    <m/>
    <m/>
    <m/>
    <m/>
    <m/>
    <m/>
    <m/>
    <m/>
    <m/>
    <m/>
    <d v="2024-05-06T00:00:00"/>
    <s v="robert.carnemolla@tidalwaveautospa.com"/>
    <s v="Coty Stevens"/>
    <x v="5"/>
    <x v="0"/>
  </r>
  <r>
    <s v="Scott Blainey"/>
    <s v="EXP-10012851 "/>
    <n v="54.8"/>
    <d v="2024-03-15T00:00:00"/>
    <x v="6"/>
    <s v="Wash Maintenance"/>
    <s v="cleaners"/>
    <m/>
    <m/>
    <m/>
    <m/>
    <m/>
    <m/>
    <m/>
    <m/>
    <m/>
    <m/>
    <m/>
    <m/>
    <m/>
    <m/>
    <m/>
    <m/>
    <m/>
    <m/>
    <m/>
    <m/>
    <m/>
    <d v="2024-05-06T00:00:00"/>
    <s v="SL184@tidalwaveautospa.com"/>
    <s v="Jeff Mathis"/>
    <x v="5"/>
    <x v="0"/>
  </r>
  <r>
    <s v="Scott Blainey"/>
    <s v="EXP-10012851 "/>
    <n v="153.58000000000001"/>
    <d v="2024-03-15T00:00:00"/>
    <x v="2"/>
    <s v="Wash Maintenance"/>
    <s v="spray gun shut offs"/>
    <m/>
    <m/>
    <m/>
    <m/>
    <m/>
    <m/>
    <m/>
    <m/>
    <m/>
    <m/>
    <m/>
    <m/>
    <m/>
    <m/>
    <m/>
    <m/>
    <m/>
    <m/>
    <m/>
    <m/>
    <m/>
    <d v="2024-05-06T00:00:00"/>
    <s v="SL184@tidalwaveautospa.com"/>
    <s v="Jeff Mathis"/>
    <x v="5"/>
    <x v="0"/>
  </r>
  <r>
    <s v="Scott Blainey"/>
    <s v="EXP-10012851 "/>
    <n v="80"/>
    <d v="2024-03-21T00:00:00"/>
    <x v="26"/>
    <s v="Employee Incentive - Meals"/>
    <s v="leadership meeting"/>
    <m/>
    <m/>
    <m/>
    <m/>
    <m/>
    <m/>
    <m/>
    <m/>
    <m/>
    <m/>
    <m/>
    <m/>
    <m/>
    <m/>
    <m/>
    <m/>
    <m/>
    <m/>
    <m/>
    <m/>
    <m/>
    <d v="2024-05-06T00:00:00"/>
    <s v="SL184@tidalwaveautospa.com"/>
    <s v="Jeff Mathis"/>
    <x v="5"/>
    <x v="0"/>
  </r>
  <r>
    <s v="Scott Blainey"/>
    <s v="EXP-10012851 "/>
    <n v="63.6"/>
    <d v="2024-04-02T00:00:00"/>
    <x v="6"/>
    <s v="Wash Maintenance"/>
    <s v="Cleaners"/>
    <m/>
    <m/>
    <m/>
    <m/>
    <m/>
    <m/>
    <m/>
    <m/>
    <m/>
    <m/>
    <m/>
    <m/>
    <m/>
    <m/>
    <m/>
    <m/>
    <m/>
    <m/>
    <m/>
    <m/>
    <m/>
    <d v="2024-05-06T00:00:00"/>
    <s v="SL184@tidalwaveautospa.com"/>
    <s v="Jeff Mathis"/>
    <x v="5"/>
    <x v="0"/>
  </r>
  <r>
    <s v="Scott Blainey"/>
    <s v="EXP-10012851 "/>
    <n v="486.27"/>
    <d v="2024-04-03T00:00:00"/>
    <x v="0"/>
    <s v="Itemized"/>
    <s v="tools and sprayers"/>
    <n v="261.58500000000004"/>
    <s v="Wash Supplies"/>
    <s v="spray bottles"/>
    <n v="224.68"/>
    <s v="Small Tools"/>
    <s v="142-piece tool set"/>
    <m/>
    <m/>
    <m/>
    <m/>
    <m/>
    <m/>
    <m/>
    <m/>
    <m/>
    <m/>
    <m/>
    <m/>
    <m/>
    <m/>
    <m/>
    <d v="2024-05-06T00:00:00"/>
    <s v="SL184@tidalwaveautospa.com"/>
    <s v="Jeff Mathis"/>
    <x v="5"/>
    <x v="0"/>
  </r>
  <r>
    <s v="Scott Blainey"/>
    <s v="EXP-10012851 "/>
    <n v="108.71"/>
    <d v="2024-04-11T00:00:00"/>
    <x v="44"/>
    <s v="Parts"/>
    <s v="Replaced ball valves"/>
    <m/>
    <m/>
    <m/>
    <m/>
    <m/>
    <m/>
    <m/>
    <m/>
    <m/>
    <m/>
    <m/>
    <m/>
    <m/>
    <m/>
    <m/>
    <m/>
    <m/>
    <m/>
    <m/>
    <m/>
    <m/>
    <d v="2024-05-06T00:00:00"/>
    <s v="SL184@tidalwaveautospa.com"/>
    <s v="Jeff Mathis"/>
    <x v="5"/>
    <x v="0"/>
  </r>
  <r>
    <s v="Scott Blainey"/>
    <s v="EXP-10012851 "/>
    <n v="26.09"/>
    <d v="2024-04-13T00:00:00"/>
    <x v="19"/>
    <s v="Employee Incentive - Meals"/>
    <s v="donuts meeting"/>
    <m/>
    <m/>
    <m/>
    <m/>
    <m/>
    <m/>
    <m/>
    <m/>
    <m/>
    <m/>
    <m/>
    <m/>
    <m/>
    <m/>
    <m/>
    <m/>
    <m/>
    <m/>
    <m/>
    <m/>
    <m/>
    <d v="2024-05-06T00:00:00"/>
    <s v="SL184@tidalwaveautospa.com"/>
    <s v="Jeff Mathis"/>
    <x v="5"/>
    <x v="0"/>
  </r>
  <r>
    <s v="Anthony Mazzella"/>
    <s v="EXP-10013174 "/>
    <n v="11.88"/>
    <d v="2024-04-20T00:00:00"/>
    <x v="15"/>
    <s v="Small Tools"/>
    <s v="pump"/>
    <m/>
    <m/>
    <m/>
    <m/>
    <m/>
    <m/>
    <m/>
    <m/>
    <m/>
    <m/>
    <m/>
    <m/>
    <m/>
    <m/>
    <m/>
    <m/>
    <m/>
    <m/>
    <m/>
    <m/>
    <m/>
    <d v="2024-05-06T00:00:00"/>
    <s v="SL271@tidalwaveautospa.com"/>
    <s v="Wesley Kurtz"/>
    <x v="5"/>
    <x v="0"/>
  </r>
  <r>
    <s v="Anthony Mazzella"/>
    <s v="EXP-10013174 "/>
    <n v="120.85"/>
    <d v="2024-04-22T00:00:00"/>
    <x v="15"/>
    <s v="Safety Supplies"/>
    <s v="gloves"/>
    <m/>
    <m/>
    <m/>
    <m/>
    <m/>
    <m/>
    <m/>
    <m/>
    <m/>
    <m/>
    <m/>
    <m/>
    <m/>
    <m/>
    <m/>
    <m/>
    <m/>
    <m/>
    <m/>
    <m/>
    <m/>
    <d v="2024-05-06T00:00:00"/>
    <s v="SL271@tidalwaveautospa.com"/>
    <s v="Wesley Kurtz"/>
    <x v="5"/>
    <x v="0"/>
  </r>
  <r>
    <s v="Anthony Mazzella"/>
    <s v="EXP-10013174 "/>
    <n v="236.52"/>
    <d v="2024-04-23T00:00:00"/>
    <x v="15"/>
    <s v="Wash Supplies"/>
    <s v="spray bottles"/>
    <m/>
    <m/>
    <m/>
    <m/>
    <m/>
    <m/>
    <m/>
    <m/>
    <m/>
    <m/>
    <m/>
    <m/>
    <m/>
    <m/>
    <m/>
    <m/>
    <m/>
    <m/>
    <m/>
    <m/>
    <m/>
    <d v="2024-05-06T00:00:00"/>
    <s v="SL271@tidalwaveautospa.com"/>
    <s v="Wesley Kurtz"/>
    <x v="5"/>
    <x v="0"/>
  </r>
  <r>
    <s v="Anthony Mazzella"/>
    <s v="EXP-10013174 "/>
    <n v="72.14"/>
    <d v="2024-04-23T00:00:00"/>
    <x v="15"/>
    <s v="Wash Supplies"/>
    <s v="plastic sprayers"/>
    <m/>
    <m/>
    <m/>
    <m/>
    <m/>
    <m/>
    <m/>
    <m/>
    <m/>
    <m/>
    <m/>
    <m/>
    <m/>
    <m/>
    <m/>
    <m/>
    <m/>
    <m/>
    <m/>
    <m/>
    <m/>
    <d v="2024-05-06T00:00:00"/>
    <s v="SL271@tidalwaveautospa.com"/>
    <s v="Wesley Kurtz"/>
    <x v="5"/>
    <x v="0"/>
  </r>
  <r>
    <s v="Nicholas Way"/>
    <s v="EXP-10013058 "/>
    <n v="110.79"/>
    <d v="2024-03-21T00:00:00"/>
    <x v="0"/>
    <s v="Wash Maintenance"/>
    <s v="Cleaning supplies/water"/>
    <m/>
    <m/>
    <m/>
    <m/>
    <m/>
    <m/>
    <m/>
    <m/>
    <m/>
    <m/>
    <m/>
    <m/>
    <m/>
    <m/>
    <m/>
    <m/>
    <m/>
    <m/>
    <m/>
    <m/>
    <m/>
    <d v="2024-05-06T00:00:00"/>
    <s v="SL246@tidalwaveautospa.com"/>
    <s v="Wesley Kurtz"/>
    <x v="5"/>
    <x v="0"/>
  </r>
  <r>
    <s v="Nicholas Way"/>
    <s v="EXP-10013058 "/>
    <n v="215.9"/>
    <d v="2024-03-23T00:00:00"/>
    <x v="0"/>
    <s v="Wash Maintenance"/>
    <s v="PW hoses"/>
    <m/>
    <m/>
    <m/>
    <m/>
    <m/>
    <m/>
    <m/>
    <m/>
    <m/>
    <m/>
    <m/>
    <m/>
    <m/>
    <m/>
    <m/>
    <m/>
    <m/>
    <m/>
    <m/>
    <m/>
    <m/>
    <d v="2024-05-06T00:00:00"/>
    <s v="SL246@tidalwaveautospa.com"/>
    <s v="Wesley Kurtz"/>
    <x v="5"/>
    <x v="0"/>
  </r>
  <r>
    <s v="Nicholas Way"/>
    <s v="EXP-10013058 "/>
    <n v="38.909999999999997"/>
    <d v="2024-03-26T00:00:00"/>
    <x v="0"/>
    <s v="Parts"/>
    <s v="Grease and grease point fittings"/>
    <m/>
    <m/>
    <m/>
    <m/>
    <m/>
    <m/>
    <m/>
    <m/>
    <m/>
    <m/>
    <m/>
    <m/>
    <m/>
    <m/>
    <m/>
    <m/>
    <m/>
    <m/>
    <m/>
    <m/>
    <m/>
    <d v="2024-05-06T00:00:00"/>
    <s v="SL246@tidalwaveautospa.com"/>
    <s v="Wesley Kurtz"/>
    <x v="5"/>
    <x v="0"/>
  </r>
  <r>
    <s v="Nicholas Way"/>
    <s v="EXP-10013058 "/>
    <n v="74.67"/>
    <d v="2024-03-26T00:00:00"/>
    <x v="0"/>
    <s v="Wash Maintenance"/>
    <s v="Hoses connectors and cleaning tools"/>
    <m/>
    <m/>
    <m/>
    <m/>
    <m/>
    <m/>
    <m/>
    <m/>
    <m/>
    <m/>
    <m/>
    <m/>
    <m/>
    <m/>
    <m/>
    <m/>
    <m/>
    <m/>
    <m/>
    <m/>
    <m/>
    <d v="2024-05-06T00:00:00"/>
    <s v="SL246@tidalwaveautospa.com"/>
    <s v="Wesley Kurtz"/>
    <x v="5"/>
    <x v="0"/>
  </r>
  <r>
    <s v="Nicholas Way"/>
    <s v="EXP-10013058 "/>
    <n v="62.49"/>
    <d v="2024-04-01T00:00:00"/>
    <x v="0"/>
    <s v="Wash Maintenance"/>
    <s v="Spray bottles and cleaning supplies"/>
    <m/>
    <m/>
    <m/>
    <m/>
    <m/>
    <m/>
    <m/>
    <m/>
    <m/>
    <m/>
    <m/>
    <m/>
    <m/>
    <m/>
    <m/>
    <m/>
    <m/>
    <m/>
    <m/>
    <m/>
    <m/>
    <d v="2024-05-06T00:00:00"/>
    <s v="SL246@tidalwaveautospa.com"/>
    <s v="Wesley Kurtz"/>
    <x v="5"/>
    <x v="0"/>
  </r>
  <r>
    <s v="Nicholas Way"/>
    <s v="EXP-10013058 "/>
    <n v="130.15"/>
    <d v="2024-04-07T00:00:00"/>
    <x v="0"/>
    <s v="Wash Maintenance"/>
    <s v="Cleaning supplies and water"/>
    <m/>
    <m/>
    <m/>
    <m/>
    <m/>
    <m/>
    <m/>
    <m/>
    <m/>
    <m/>
    <m/>
    <m/>
    <m/>
    <m/>
    <m/>
    <m/>
    <m/>
    <m/>
    <m/>
    <m/>
    <m/>
    <d v="2024-05-06T00:00:00"/>
    <s v="SL246@tidalwaveautospa.com"/>
    <s v="Wesley Kurtz"/>
    <x v="5"/>
    <x v="0"/>
  </r>
  <r>
    <s v="Nicholas Way"/>
    <s v="EXP-10013058 "/>
    <n v="134.04"/>
    <d v="2024-04-17T00:00:00"/>
    <x v="0"/>
    <s v="Wash Maintenance"/>
    <s v="Cleaning Supplies and Water/electrolyte packets"/>
    <m/>
    <m/>
    <m/>
    <m/>
    <m/>
    <m/>
    <m/>
    <m/>
    <m/>
    <m/>
    <m/>
    <m/>
    <m/>
    <m/>
    <m/>
    <m/>
    <m/>
    <m/>
    <m/>
    <m/>
    <m/>
    <d v="2024-05-06T00:00:00"/>
    <s v="SL246@tidalwaveautospa.com"/>
    <s v="Wesley Kurtz"/>
    <x v="5"/>
    <x v="0"/>
  </r>
  <r>
    <s v="Kathryn Bezik"/>
    <s v="EXP-10013242 "/>
    <n v="172"/>
    <d v="2024-04-25T00:00:00"/>
    <x v="16"/>
    <s v="Parts"/>
    <s v="Menards supplies for reclaim pump covers"/>
    <m/>
    <m/>
    <m/>
    <m/>
    <m/>
    <m/>
    <m/>
    <m/>
    <m/>
    <m/>
    <m/>
    <m/>
    <m/>
    <m/>
    <m/>
    <m/>
    <m/>
    <m/>
    <m/>
    <m/>
    <m/>
    <d v="2024-05-06T00:00:00"/>
    <s v=""/>
    <s v=""/>
    <x v="5"/>
    <x v="0"/>
  </r>
  <r>
    <s v="Kathryn Bezik"/>
    <s v="EXP-10013242 "/>
    <n v="32.21"/>
    <d v="2024-04-25T00:00:00"/>
    <x v="16"/>
    <s v="Wash Maintenance"/>
    <s v="Water, hose kits &amp; plumbing tape"/>
    <m/>
    <m/>
    <m/>
    <m/>
    <m/>
    <m/>
    <m/>
    <m/>
    <m/>
    <m/>
    <m/>
    <m/>
    <m/>
    <m/>
    <m/>
    <m/>
    <m/>
    <m/>
    <m/>
    <m/>
    <m/>
    <d v="2024-05-06T00:00:00"/>
    <s v=""/>
    <s v=""/>
    <x v="5"/>
    <x v="0"/>
  </r>
  <r>
    <s v="Kathryn Bezik"/>
    <s v="EXP-10013242 "/>
    <n v="271.33999999999997"/>
    <d v="2024-04-26T00:00:00"/>
    <x v="16"/>
    <s v="Wash Maintenance"/>
    <s v="Menards organization vac house supplies"/>
    <m/>
    <m/>
    <m/>
    <m/>
    <m/>
    <m/>
    <m/>
    <m/>
    <m/>
    <m/>
    <m/>
    <m/>
    <m/>
    <m/>
    <m/>
    <m/>
    <m/>
    <m/>
    <m/>
    <m/>
    <m/>
    <d v="2024-05-06T00:00:00"/>
    <s v=""/>
    <s v=""/>
    <x v="5"/>
    <x v="0"/>
  </r>
  <r>
    <s v="Kathryn Bezik"/>
    <s v="EXP-10013242 "/>
    <n v="36.53"/>
    <d v="2024-04-29T00:00:00"/>
    <x v="23"/>
    <s v="Parts"/>
    <s v="Menards supplies"/>
    <m/>
    <m/>
    <m/>
    <m/>
    <m/>
    <m/>
    <m/>
    <m/>
    <m/>
    <m/>
    <m/>
    <m/>
    <m/>
    <m/>
    <m/>
    <m/>
    <m/>
    <m/>
    <m/>
    <m/>
    <m/>
    <d v="2024-05-06T00:00:00"/>
    <s v=""/>
    <s v=""/>
    <x v="5"/>
    <x v="0"/>
  </r>
  <r>
    <s v="Kathryn Bezik"/>
    <s v="EXP-10013242 "/>
    <n v="30.23"/>
    <d v="2024-04-30T00:00:00"/>
    <x v="0"/>
    <s v="Wash Maintenance"/>
    <s v="Pressure washer connector hose"/>
    <m/>
    <m/>
    <m/>
    <m/>
    <m/>
    <m/>
    <m/>
    <m/>
    <m/>
    <m/>
    <m/>
    <m/>
    <m/>
    <m/>
    <m/>
    <m/>
    <m/>
    <m/>
    <m/>
    <m/>
    <m/>
    <d v="2024-05-06T00:00:00"/>
    <s v=""/>
    <s v=""/>
    <x v="5"/>
    <x v="0"/>
  </r>
  <r>
    <s v="Kathryn Bezik"/>
    <s v="EXP-10013242 "/>
    <n v="15.1"/>
    <d v="2024-04-30T00:00:00"/>
    <x v="0"/>
    <s v="Wash Maintenance"/>
    <s v="O-ring for in-line filters"/>
    <m/>
    <m/>
    <m/>
    <m/>
    <m/>
    <m/>
    <m/>
    <m/>
    <m/>
    <m/>
    <m/>
    <m/>
    <m/>
    <m/>
    <m/>
    <m/>
    <m/>
    <m/>
    <m/>
    <m/>
    <m/>
    <d v="2024-05-06T00:00:00"/>
    <s v=""/>
    <s v=""/>
    <x v="5"/>
    <x v="0"/>
  </r>
  <r>
    <s v="Kathryn Bezik"/>
    <s v="EXP-10013242 "/>
    <n v="17.16"/>
    <d v="2024-04-30T00:00:00"/>
    <x v="0"/>
    <s v="Small Tools"/>
    <s v="Filter wrench"/>
    <m/>
    <m/>
    <m/>
    <m/>
    <m/>
    <m/>
    <m/>
    <m/>
    <m/>
    <m/>
    <m/>
    <m/>
    <m/>
    <m/>
    <m/>
    <m/>
    <m/>
    <m/>
    <m/>
    <m/>
    <m/>
    <d v="2024-05-06T00:00:00"/>
    <s v=""/>
    <s v=""/>
    <x v="5"/>
    <x v="0"/>
  </r>
  <r>
    <s v="Kathryn Bezik"/>
    <s v="EXP-10013242 "/>
    <n v="109.93"/>
    <d v="2024-05-01T00:00:00"/>
    <x v="0"/>
    <s v="Wash Maintenance"/>
    <s v="Amazon grease for pm"/>
    <m/>
    <m/>
    <m/>
    <m/>
    <m/>
    <m/>
    <m/>
    <m/>
    <m/>
    <m/>
    <m/>
    <m/>
    <m/>
    <m/>
    <m/>
    <m/>
    <m/>
    <m/>
    <m/>
    <m/>
    <m/>
    <d v="2024-05-06T00:00:00"/>
    <s v=""/>
    <s v=""/>
    <x v="5"/>
    <x v="0"/>
  </r>
  <r>
    <s v="Kathryn Bezik"/>
    <s v="EXP-10013242 "/>
    <n v="23.06"/>
    <d v="2024-05-01T00:00:00"/>
    <x v="8"/>
    <s v="Snacks"/>
    <s v="Employee water &amp; cookies"/>
    <m/>
    <m/>
    <m/>
    <m/>
    <m/>
    <m/>
    <m/>
    <m/>
    <m/>
    <m/>
    <m/>
    <m/>
    <m/>
    <m/>
    <m/>
    <m/>
    <m/>
    <m/>
    <m/>
    <m/>
    <m/>
    <d v="2024-05-06T00:00:00"/>
    <s v=""/>
    <s v=""/>
    <x v="5"/>
    <x v="0"/>
  </r>
  <r>
    <s v="Kathryn Bezik"/>
    <s v="EXP-10013242 "/>
    <n v="78.010000000000005"/>
    <d v="2024-05-02T00:00:00"/>
    <x v="0"/>
    <s v="Wash Maintenance"/>
    <s v="Amazon grease gun and grease fittings"/>
    <m/>
    <m/>
    <m/>
    <m/>
    <m/>
    <m/>
    <m/>
    <m/>
    <m/>
    <m/>
    <m/>
    <m/>
    <m/>
    <m/>
    <m/>
    <m/>
    <m/>
    <m/>
    <m/>
    <m/>
    <m/>
    <d v="2024-05-06T00:00:00"/>
    <s v=""/>
    <s v=""/>
    <x v="5"/>
    <x v="0"/>
  </r>
  <r>
    <s v="Todd Haley"/>
    <s v="EXP-10013217 "/>
    <n v="285.63"/>
    <d v="2024-04-24T00:00:00"/>
    <x v="0"/>
    <s v="Office Supplies"/>
    <s v="2nd mile cart, toilet paper, kleenex"/>
    <m/>
    <m/>
    <m/>
    <m/>
    <m/>
    <m/>
    <m/>
    <m/>
    <m/>
    <m/>
    <m/>
    <m/>
    <m/>
    <m/>
    <m/>
    <m/>
    <m/>
    <m/>
    <m/>
    <m/>
    <m/>
    <d v="2024-05-06T00:00:00"/>
    <s v="SL227@tidalwaveautospa.com"/>
    <s v="Michael Donnelly"/>
    <x v="5"/>
    <x v="0"/>
  </r>
  <r>
    <s v="Todd Haley"/>
    <s v="EXP-10013217 "/>
    <n v="36.33"/>
    <d v="2024-04-26T00:00:00"/>
    <x v="22"/>
    <s v="Parts"/>
    <s v="nuts, bolts, concrete screws to mount hose reel"/>
    <m/>
    <m/>
    <m/>
    <m/>
    <m/>
    <m/>
    <m/>
    <m/>
    <m/>
    <m/>
    <m/>
    <m/>
    <m/>
    <m/>
    <m/>
    <m/>
    <m/>
    <m/>
    <m/>
    <m/>
    <m/>
    <d v="2024-05-06T00:00:00"/>
    <s v="SL227@tidalwaveautospa.com"/>
    <s v="Michael Donnelly"/>
    <x v="5"/>
    <x v="0"/>
  </r>
  <r>
    <s v="Todd Haley"/>
    <s v="EXP-10013217 "/>
    <n v="58"/>
    <d v="2024-04-26T00:00:00"/>
    <x v="22"/>
    <s v="Safety Supplies"/>
    <s v="Fire extinguisher inspection and tags"/>
    <m/>
    <m/>
    <m/>
    <m/>
    <m/>
    <m/>
    <m/>
    <m/>
    <m/>
    <m/>
    <m/>
    <m/>
    <m/>
    <m/>
    <m/>
    <m/>
    <m/>
    <m/>
    <m/>
    <m/>
    <m/>
    <d v="2024-05-06T00:00:00"/>
    <s v="SL227@tidalwaveautospa.com"/>
    <s v="Michael Donnelly"/>
    <x v="5"/>
    <x v="0"/>
  </r>
  <r>
    <s v="Todd Haley"/>
    <s v="EXP-10013217 "/>
    <n v="0.82"/>
    <d v="2024-04-27T00:00:00"/>
    <x v="11"/>
    <s v="Wash Maintenance"/>
    <s v="2nd charge for 2nd mile cooler."/>
    <m/>
    <m/>
    <m/>
    <m/>
    <m/>
    <m/>
    <m/>
    <m/>
    <m/>
    <m/>
    <m/>
    <m/>
    <m/>
    <m/>
    <m/>
    <m/>
    <m/>
    <m/>
    <m/>
    <m/>
    <m/>
    <d v="2024-05-06T00:00:00"/>
    <s v="SL227@tidalwaveautospa.com"/>
    <s v="Michael Donnelly"/>
    <x v="5"/>
    <x v="0"/>
  </r>
  <r>
    <s v="Todd Haley"/>
    <s v="EXP-10013217 "/>
    <n v="47.05"/>
    <d v="2024-04-27T00:00:00"/>
    <x v="11"/>
    <s v="Wash Maintenance"/>
    <s v="2nd mile cooler. Two charges for one item. $47.05 and .82 cents"/>
    <m/>
    <m/>
    <m/>
    <m/>
    <m/>
    <m/>
    <m/>
    <m/>
    <m/>
    <m/>
    <m/>
    <m/>
    <m/>
    <m/>
    <m/>
    <m/>
    <m/>
    <m/>
    <m/>
    <m/>
    <m/>
    <d v="2024-05-06T00:00:00"/>
    <s v="SL227@tidalwaveautospa.com"/>
    <s v="Michael Donnelly"/>
    <x v="5"/>
    <x v="0"/>
  </r>
  <r>
    <s v="Todd Haley"/>
    <s v="EXP-10013217 "/>
    <n v="62.31"/>
    <d v="2024-04-28T00:00:00"/>
    <x v="16"/>
    <s v="Wash Maintenance"/>
    <s v="whip hose connect for hose reel, needle nose pliers, &quot;not an exit&quot; sign for mechanical room"/>
    <m/>
    <m/>
    <m/>
    <m/>
    <m/>
    <m/>
    <m/>
    <m/>
    <m/>
    <m/>
    <m/>
    <m/>
    <m/>
    <m/>
    <m/>
    <m/>
    <m/>
    <m/>
    <m/>
    <m/>
    <m/>
    <d v="2024-05-06T00:00:00"/>
    <s v="SL227@tidalwaveautospa.com"/>
    <s v="Michael Donnelly"/>
    <x v="5"/>
    <x v="0"/>
  </r>
  <r>
    <s v="Travis Weigart"/>
    <s v="EXP-10013103 "/>
    <n v="622.54999999999995"/>
    <d v="2024-04-18T00:00:00"/>
    <x v="0"/>
    <s v="Wash Maintenance"/>
    <s v="Additional towel bins"/>
    <m/>
    <m/>
    <m/>
    <m/>
    <m/>
    <m/>
    <m/>
    <m/>
    <m/>
    <m/>
    <m/>
    <m/>
    <m/>
    <m/>
    <m/>
    <m/>
    <m/>
    <m/>
    <m/>
    <m/>
    <m/>
    <d v="2024-05-06T00:00:00"/>
    <s v=""/>
    <s v=""/>
    <x v="5"/>
    <x v="0"/>
  </r>
  <r>
    <s v="Savannah Schmoldt"/>
    <s v="EXP-10012807 "/>
    <n v="69.2"/>
    <d v="2024-04-13T00:00:00"/>
    <x v="0"/>
    <s v="Wash Maintenance"/>
    <s v="Vinegar"/>
    <m/>
    <m/>
    <m/>
    <m/>
    <m/>
    <m/>
    <m/>
    <m/>
    <m/>
    <m/>
    <m/>
    <m/>
    <m/>
    <m/>
    <m/>
    <m/>
    <m/>
    <m/>
    <m/>
    <m/>
    <m/>
    <d v="2024-05-06T00:00:00"/>
    <s v="SL274@tidalwaveautospa.com"/>
    <s v="Joe Chavez"/>
    <x v="5"/>
    <x v="0"/>
  </r>
  <r>
    <s v="Rebecca Jones"/>
    <s v="EXP-10013166 "/>
    <n v="128.25"/>
    <d v="2024-04-20T00:00:00"/>
    <x v="0"/>
    <s v="Itemized"/>
    <s v="gatorade, water,grease, salt water softener, lime &amp; rust remover, dawn,kleenex, gloves, paper towels"/>
    <n v="21.32"/>
    <s v="Snacks"/>
    <s v="gatorade, water"/>
    <n v="86.759999999999991"/>
    <s v="Wash Maintenance"/>
    <s v="grease, salt water softener, lime &amp; rust remover, dawn"/>
    <n v="20.169999999999995"/>
    <s v="Office Supplies"/>
    <s v="kleenex, gloves, paper towels"/>
    <m/>
    <m/>
    <m/>
    <m/>
    <m/>
    <m/>
    <m/>
    <m/>
    <m/>
    <m/>
    <m/>
    <m/>
    <d v="2024-05-06T00:00:00"/>
    <s v="SL182@tidalwaveautospa.com"/>
    <s v="Joe Chavez"/>
    <x v="5"/>
    <x v="0"/>
  </r>
  <r>
    <s v="Travis Scroggins"/>
    <s v="EXP-10013032 "/>
    <n v="116.32"/>
    <d v="2024-04-19T00:00:00"/>
    <x v="11"/>
    <s v="Wash Maintenance"/>
    <s v="hoses for pressure washer"/>
    <m/>
    <m/>
    <m/>
    <m/>
    <m/>
    <m/>
    <m/>
    <m/>
    <m/>
    <m/>
    <m/>
    <m/>
    <m/>
    <m/>
    <m/>
    <m/>
    <m/>
    <m/>
    <m/>
    <m/>
    <m/>
    <d v="2024-05-06T00:00:00"/>
    <s v="SL228@tidalwaveautospa.com"/>
    <s v="Joe Chavez"/>
    <x v="5"/>
    <x v="0"/>
  </r>
  <r>
    <s v="Travis Scroggins"/>
    <s v="EXP-10013032 "/>
    <n v="37.25"/>
    <d v="2024-04-19T00:00:00"/>
    <x v="11"/>
    <s v="Wash Maintenance"/>
    <s v="floor/window squeegie"/>
    <m/>
    <m/>
    <m/>
    <m/>
    <m/>
    <m/>
    <m/>
    <m/>
    <m/>
    <m/>
    <m/>
    <m/>
    <m/>
    <m/>
    <m/>
    <m/>
    <m/>
    <m/>
    <m/>
    <m/>
    <m/>
    <d v="2024-05-06T00:00:00"/>
    <s v="SL228@tidalwaveautospa.com"/>
    <s v="Joe Chavez"/>
    <x v="5"/>
    <x v="0"/>
  </r>
  <r>
    <s v="Travis Scroggins"/>
    <s v="EXP-10013032 "/>
    <n v="323.76"/>
    <d v="2024-04-19T00:00:00"/>
    <x v="0"/>
    <s v="Wash Maintenance"/>
    <s v="C3 Chemical"/>
    <m/>
    <m/>
    <m/>
    <m/>
    <m/>
    <m/>
    <m/>
    <m/>
    <m/>
    <m/>
    <m/>
    <m/>
    <m/>
    <m/>
    <m/>
    <m/>
    <m/>
    <m/>
    <m/>
    <m/>
    <m/>
    <d v="2024-05-06T00:00:00"/>
    <s v="SL228@tidalwaveautospa.com"/>
    <s v="Joe Chavez"/>
    <x v="5"/>
    <x v="0"/>
  </r>
  <r>
    <s v="Travis Scroggins"/>
    <s v="EXP-10013032 "/>
    <n v="23.01"/>
    <d v="2024-04-20T00:00:00"/>
    <x v="11"/>
    <s v="Wash Maintenance"/>
    <s v="window washer"/>
    <m/>
    <m/>
    <m/>
    <m/>
    <m/>
    <m/>
    <m/>
    <m/>
    <m/>
    <m/>
    <m/>
    <m/>
    <m/>
    <m/>
    <m/>
    <m/>
    <m/>
    <m/>
    <m/>
    <m/>
    <m/>
    <d v="2024-05-06T00:00:00"/>
    <s v="SL228@tidalwaveautospa.com"/>
    <s v="Joe Chavez"/>
    <x v="5"/>
    <x v="0"/>
  </r>
  <r>
    <s v="Travis Scroggins"/>
    <s v="EXP-10013032 "/>
    <n v="16.46"/>
    <d v="2024-04-24T00:00:00"/>
    <x v="6"/>
    <s v="Wash Maintenance"/>
    <s v="vinegar for cleaning"/>
    <m/>
    <m/>
    <m/>
    <m/>
    <m/>
    <m/>
    <m/>
    <m/>
    <m/>
    <m/>
    <m/>
    <m/>
    <m/>
    <m/>
    <m/>
    <m/>
    <m/>
    <m/>
    <m/>
    <m/>
    <m/>
    <d v="2024-05-06T00:00:00"/>
    <s v="SL228@tidalwaveautospa.com"/>
    <s v="Joe Chavez"/>
    <x v="5"/>
    <x v="0"/>
  </r>
  <r>
    <s v="Travis Scroggins"/>
    <s v="EXP-10013032 "/>
    <n v="58.67"/>
    <d v="2024-04-26T00:00:00"/>
    <x v="6"/>
    <s v="Wash Maintenance"/>
    <s v="sprayers and paint"/>
    <m/>
    <m/>
    <m/>
    <m/>
    <m/>
    <m/>
    <m/>
    <m/>
    <m/>
    <m/>
    <m/>
    <m/>
    <m/>
    <m/>
    <m/>
    <m/>
    <m/>
    <m/>
    <m/>
    <m/>
    <m/>
    <d v="2024-05-06T00:00:00"/>
    <s v="SL228@tidalwaveautospa.com"/>
    <s v="Joe Chavez"/>
    <x v="5"/>
    <x v="0"/>
  </r>
  <r>
    <s v="Travis Scroggins"/>
    <s v="EXP-10013032 "/>
    <n v="12.01"/>
    <d v="2024-04-27T00:00:00"/>
    <x v="9"/>
    <s v="Employee Incentives - Other"/>
    <s v="cupcakes for Debbie Farewell"/>
    <m/>
    <m/>
    <m/>
    <m/>
    <m/>
    <m/>
    <m/>
    <m/>
    <m/>
    <m/>
    <m/>
    <m/>
    <m/>
    <m/>
    <m/>
    <m/>
    <m/>
    <m/>
    <m/>
    <m/>
    <m/>
    <d v="2024-05-06T00:00:00"/>
    <s v="SL228@tidalwaveautospa.com"/>
    <s v="Joe Chavez"/>
    <x v="5"/>
    <x v="0"/>
  </r>
  <r>
    <s v="Christopher Cox"/>
    <s v="EXP-10013193 "/>
    <n v="19.27"/>
    <d v="2024-04-24T00:00:00"/>
    <x v="22"/>
    <s v="Parts"/>
    <s v="WD40 &amp; screws (to be returned)"/>
    <m/>
    <m/>
    <m/>
    <m/>
    <m/>
    <m/>
    <m/>
    <m/>
    <m/>
    <m/>
    <m/>
    <m/>
    <m/>
    <m/>
    <m/>
    <m/>
    <m/>
    <m/>
    <m/>
    <m/>
    <m/>
    <d v="2024-05-06T00:00:00"/>
    <s v="SL142@tidalwaveautospa.com"/>
    <s v="Joe Chavez"/>
    <x v="5"/>
    <x v="0"/>
  </r>
  <r>
    <s v="Christopher Cox"/>
    <s v="EXP-10013193 "/>
    <n v="5.63"/>
    <d v="2024-04-26T00:00:00"/>
    <x v="1"/>
    <s v="Parts"/>
    <s v="Window washer parts"/>
    <m/>
    <m/>
    <m/>
    <m/>
    <m/>
    <m/>
    <m/>
    <m/>
    <m/>
    <m/>
    <m/>
    <m/>
    <m/>
    <m/>
    <m/>
    <m/>
    <m/>
    <m/>
    <m/>
    <m/>
    <m/>
    <d v="2024-05-06T00:00:00"/>
    <s v="SL142@tidalwaveautospa.com"/>
    <s v="Joe Chavez"/>
    <x v="5"/>
    <x v="0"/>
  </r>
  <r>
    <s v="Christopher Cox"/>
    <s v="EXP-10013193 "/>
    <n v="1.99"/>
    <d v="2024-04-27T00:00:00"/>
    <x v="6"/>
    <s v="Wash Maintenance"/>
    <s v="Bathroom cleaner"/>
    <m/>
    <m/>
    <m/>
    <m/>
    <m/>
    <m/>
    <m/>
    <m/>
    <m/>
    <m/>
    <m/>
    <m/>
    <m/>
    <m/>
    <m/>
    <m/>
    <m/>
    <m/>
    <m/>
    <m/>
    <m/>
    <d v="2024-05-06T00:00:00"/>
    <s v="SL142@tidalwaveautospa.com"/>
    <s v="Joe Chavez"/>
    <x v="5"/>
    <x v="0"/>
  </r>
  <r>
    <s v="Christopher Cox"/>
    <s v="EXP-10013193 "/>
    <n v="20.74"/>
    <d v="2024-04-27T00:00:00"/>
    <x v="1"/>
    <s v="Parts"/>
    <s v="Window washer parts (and gloves)"/>
    <m/>
    <m/>
    <m/>
    <m/>
    <m/>
    <m/>
    <m/>
    <m/>
    <m/>
    <m/>
    <m/>
    <m/>
    <m/>
    <m/>
    <m/>
    <m/>
    <m/>
    <m/>
    <m/>
    <m/>
    <m/>
    <d v="2024-05-06T00:00:00"/>
    <s v="SL142@tidalwaveautospa.com"/>
    <s v="Joe Chavez"/>
    <x v="5"/>
    <x v="0"/>
  </r>
  <r>
    <s v="Marcus Stowell"/>
    <s v="EXP-10013240 "/>
    <n v="-0.19"/>
    <d v="2024-03-16T00:00:00"/>
    <x v="0"/>
    <s v="Dues &amp; Subscriptions"/>
    <s v="Sams sent me back .19 cents"/>
    <m/>
    <m/>
    <m/>
    <m/>
    <m/>
    <m/>
    <m/>
    <m/>
    <m/>
    <m/>
    <m/>
    <m/>
    <m/>
    <m/>
    <m/>
    <m/>
    <m/>
    <m/>
    <m/>
    <m/>
    <m/>
    <d v="2024-05-06T00:00:00"/>
    <s v="SL229@tidalwaveautospa.com"/>
    <s v="Ricky Doyle"/>
    <x v="5"/>
    <x v="0"/>
  </r>
  <r>
    <s v="Marcus Stowell"/>
    <s v="EXP-10013240 "/>
    <n v="32.83"/>
    <d v="2024-04-24T00:00:00"/>
    <x v="0"/>
    <s v="Small Tools"/>
    <s v="Shovel"/>
    <m/>
    <m/>
    <m/>
    <m/>
    <m/>
    <m/>
    <m/>
    <m/>
    <m/>
    <m/>
    <m/>
    <m/>
    <m/>
    <m/>
    <m/>
    <m/>
    <m/>
    <m/>
    <m/>
    <m/>
    <m/>
    <d v="2024-05-06T00:00:00"/>
    <s v="SL229@tidalwaveautospa.com"/>
    <s v="Ricky Doyle"/>
    <x v="5"/>
    <x v="0"/>
  </r>
  <r>
    <s v="Marcus Stowell"/>
    <s v="EXP-10013240 "/>
    <n v="-47.03"/>
    <d v="2024-04-24T00:00:00"/>
    <x v="1"/>
    <s v="Small Tools"/>
    <s v="Tools for repairs returned"/>
    <m/>
    <m/>
    <m/>
    <m/>
    <m/>
    <m/>
    <m/>
    <m/>
    <m/>
    <m/>
    <m/>
    <m/>
    <m/>
    <m/>
    <m/>
    <m/>
    <m/>
    <m/>
    <m/>
    <m/>
    <m/>
    <d v="2024-05-06T00:00:00"/>
    <s v="SL229@tidalwaveautospa.com"/>
    <s v="Ricky Doyle"/>
    <x v="5"/>
    <x v="0"/>
  </r>
  <r>
    <s v="Jensen Shearin"/>
    <s v="EXP-10012216 "/>
    <n v="174.86"/>
    <d v="2024-02-01T00:00:00"/>
    <x v="0"/>
    <s v="Wash Maintenance"/>
    <s v="Dry wall supplies"/>
    <m/>
    <m/>
    <m/>
    <m/>
    <m/>
    <m/>
    <m/>
    <m/>
    <m/>
    <m/>
    <m/>
    <m/>
    <m/>
    <m/>
    <m/>
    <m/>
    <m/>
    <m/>
    <m/>
    <m/>
    <m/>
    <d v="2024-05-07T00:00:00"/>
    <s v="SL97@tidalwaveautospa.com"/>
    <s v="Michael Dodge"/>
    <x v="5"/>
    <x v="0"/>
  </r>
  <r>
    <s v="Jensen Shearin"/>
    <s v="EXP-10012216 "/>
    <n v="102.03"/>
    <d v="2024-02-01T00:00:00"/>
    <x v="0"/>
    <s v="Wash Maintenance"/>
    <s v="Drywall stuff"/>
    <m/>
    <m/>
    <m/>
    <m/>
    <m/>
    <m/>
    <m/>
    <m/>
    <m/>
    <m/>
    <m/>
    <m/>
    <m/>
    <m/>
    <m/>
    <m/>
    <m/>
    <m/>
    <m/>
    <m/>
    <m/>
    <d v="2024-05-07T00:00:00"/>
    <s v="SL97@tidalwaveautospa.com"/>
    <s v="Michael Dodge"/>
    <x v="5"/>
    <x v="0"/>
  </r>
  <r>
    <s v="Jensen Shearin"/>
    <s v="EXP-10012216 "/>
    <n v="97.44"/>
    <d v="2024-02-03T00:00:00"/>
    <x v="0"/>
    <s v="Wash Maintenance"/>
    <s v="Dry wall"/>
    <m/>
    <m/>
    <m/>
    <m/>
    <m/>
    <m/>
    <m/>
    <m/>
    <m/>
    <m/>
    <m/>
    <m/>
    <m/>
    <m/>
    <m/>
    <m/>
    <m/>
    <m/>
    <m/>
    <m/>
    <m/>
    <d v="2024-05-07T00:00:00"/>
    <s v="SL97@tidalwaveautospa.com"/>
    <s v="Michael Dodge"/>
    <x v="5"/>
    <x v="0"/>
  </r>
  <r>
    <s v="Jensen Shearin"/>
    <s v="EXP-10012216 "/>
    <n v="37.340000000000003"/>
    <d v="2024-02-03T00:00:00"/>
    <x v="0"/>
    <s v="Wash Maintenance"/>
    <s v="Grease gun"/>
    <m/>
    <m/>
    <m/>
    <m/>
    <m/>
    <m/>
    <m/>
    <m/>
    <m/>
    <m/>
    <m/>
    <m/>
    <m/>
    <m/>
    <m/>
    <m/>
    <m/>
    <m/>
    <m/>
    <m/>
    <m/>
    <d v="2024-05-07T00:00:00"/>
    <s v="SL97@tidalwaveautospa.com"/>
    <s v="Michael Dodge"/>
    <x v="5"/>
    <x v="0"/>
  </r>
  <r>
    <s v="Jensen Shearin"/>
    <s v="EXP-10012216 "/>
    <n v="48.03"/>
    <d v="2024-02-05T00:00:00"/>
    <x v="0"/>
    <s v="Small Tools"/>
    <s v="Ratchet Straps"/>
    <m/>
    <m/>
    <m/>
    <m/>
    <m/>
    <m/>
    <m/>
    <m/>
    <m/>
    <m/>
    <m/>
    <m/>
    <m/>
    <m/>
    <m/>
    <m/>
    <m/>
    <m/>
    <m/>
    <m/>
    <m/>
    <d v="2024-05-07T00:00:00"/>
    <s v="SL97@tidalwaveautospa.com"/>
    <s v="Michael Dodge"/>
    <x v="5"/>
    <x v="0"/>
  </r>
  <r>
    <s v="Jensen Shearin"/>
    <s v="EXP-10012216 "/>
    <n v="40.53"/>
    <d v="2024-02-09T00:00:00"/>
    <x v="0"/>
    <s v="Wash Maintenance"/>
    <s v="Alumanew"/>
    <m/>
    <m/>
    <m/>
    <m/>
    <m/>
    <m/>
    <m/>
    <m/>
    <m/>
    <m/>
    <m/>
    <m/>
    <m/>
    <m/>
    <m/>
    <m/>
    <m/>
    <m/>
    <m/>
    <m/>
    <m/>
    <d v="2024-05-07T00:00:00"/>
    <s v="SL97@tidalwaveautospa.com"/>
    <s v="Michael Dodge"/>
    <x v="5"/>
    <x v="0"/>
  </r>
  <r>
    <s v="Jensen Shearin"/>
    <s v="EXP-10012216 "/>
    <n v="72.45"/>
    <d v="2024-02-12T00:00:00"/>
    <x v="0"/>
    <s v="Wash Maintenance"/>
    <s v="Tunnel cleaning Supplies"/>
    <m/>
    <m/>
    <m/>
    <m/>
    <m/>
    <m/>
    <m/>
    <m/>
    <m/>
    <m/>
    <m/>
    <m/>
    <m/>
    <m/>
    <m/>
    <m/>
    <m/>
    <m/>
    <m/>
    <m/>
    <m/>
    <d v="2024-05-07T00:00:00"/>
    <s v="SL97@tidalwaveautospa.com"/>
    <s v="Michael Dodge"/>
    <x v="5"/>
    <x v="0"/>
  </r>
  <r>
    <s v="Jensen Shearin"/>
    <s v="EXP-10012216 "/>
    <n v="55.49"/>
    <d v="2024-02-17T00:00:00"/>
    <x v="0"/>
    <s v="Wash Maintenance"/>
    <s v="Prep Buckets"/>
    <m/>
    <m/>
    <m/>
    <m/>
    <m/>
    <m/>
    <m/>
    <m/>
    <m/>
    <m/>
    <m/>
    <m/>
    <m/>
    <m/>
    <m/>
    <m/>
    <m/>
    <m/>
    <m/>
    <m/>
    <m/>
    <d v="2024-05-07T00:00:00"/>
    <s v="SL97@tidalwaveautospa.com"/>
    <s v="Michael Dodge"/>
    <x v="5"/>
    <x v="0"/>
  </r>
  <r>
    <s v="Jensen Shearin"/>
    <s v="EXP-10012216 "/>
    <n v="144.28"/>
    <d v="2024-02-20T00:00:00"/>
    <x v="0"/>
    <s v="Wash Maintenance"/>
    <s v="vinegar,hex bolt,rock"/>
    <m/>
    <m/>
    <m/>
    <m/>
    <m/>
    <m/>
    <m/>
    <m/>
    <m/>
    <m/>
    <m/>
    <m/>
    <m/>
    <m/>
    <m/>
    <m/>
    <m/>
    <m/>
    <m/>
    <m/>
    <m/>
    <d v="2024-05-07T00:00:00"/>
    <s v="SL97@tidalwaveautospa.com"/>
    <s v="Michael Dodge"/>
    <x v="5"/>
    <x v="0"/>
  </r>
  <r>
    <s v="Jensen Shearin"/>
    <s v="EXP-10012216 "/>
    <n v="261.62"/>
    <d v="2024-02-21T00:00:00"/>
    <x v="0"/>
    <s v="Small Tools"/>
    <s v="Small Parts / tools"/>
    <m/>
    <m/>
    <m/>
    <m/>
    <m/>
    <m/>
    <m/>
    <m/>
    <m/>
    <m/>
    <m/>
    <m/>
    <m/>
    <m/>
    <m/>
    <m/>
    <m/>
    <m/>
    <m/>
    <m/>
    <m/>
    <d v="2024-05-07T00:00:00"/>
    <s v="SL97@tidalwaveautospa.com"/>
    <s v="Michael Dodge"/>
    <x v="5"/>
    <x v="0"/>
  </r>
  <r>
    <s v="Jensen Shearin"/>
    <s v="EXP-10012216 "/>
    <n v="27.59"/>
    <d v="2024-02-23T00:00:00"/>
    <x v="0"/>
    <s v="Parts"/>
    <s v="Wiring crimp attatchments"/>
    <m/>
    <m/>
    <m/>
    <m/>
    <m/>
    <m/>
    <m/>
    <m/>
    <m/>
    <m/>
    <m/>
    <m/>
    <m/>
    <m/>
    <m/>
    <m/>
    <m/>
    <m/>
    <m/>
    <m/>
    <m/>
    <d v="2024-05-07T00:00:00"/>
    <s v="SL97@tidalwaveautospa.com"/>
    <s v="Michael Dodge"/>
    <x v="5"/>
    <x v="0"/>
  </r>
  <r>
    <s v="Jensen Shearin"/>
    <s v="EXP-10012216 "/>
    <n v="26.13"/>
    <d v="2024-02-25T00:00:00"/>
    <x v="0"/>
    <s v="Small Tools"/>
    <s v="Scratch remover"/>
    <m/>
    <m/>
    <m/>
    <m/>
    <m/>
    <m/>
    <m/>
    <m/>
    <m/>
    <m/>
    <m/>
    <m/>
    <m/>
    <m/>
    <m/>
    <m/>
    <m/>
    <m/>
    <m/>
    <m/>
    <m/>
    <d v="2024-05-07T00:00:00"/>
    <s v="SL97@tidalwaveautospa.com"/>
    <s v="Michael Dodge"/>
    <x v="5"/>
    <x v="0"/>
  </r>
  <r>
    <s v="Stephanie Ratcliffe"/>
    <s v="EXP-10013148 "/>
    <n v="49.97"/>
    <d v="2024-04-25T00:00:00"/>
    <x v="1"/>
    <s v="Parts"/>
    <s v="hose broke need fittings to fix line"/>
    <m/>
    <m/>
    <m/>
    <m/>
    <m/>
    <m/>
    <m/>
    <m/>
    <m/>
    <m/>
    <m/>
    <m/>
    <m/>
    <m/>
    <m/>
    <m/>
    <m/>
    <m/>
    <m/>
    <m/>
    <m/>
    <d v="2024-05-07T00:00:00"/>
    <s v="SL247@tidalwaveautospa.com"/>
    <s v="Derek Schillinger"/>
    <x v="5"/>
    <x v="0"/>
  </r>
  <r>
    <s v="Robert Sanders"/>
    <s v="EXP-10013199 "/>
    <n v="934.34"/>
    <d v="2024-03-08T00:00:00"/>
    <x v="27"/>
    <s v="Wash Maintenance"/>
    <s v="ULINE   SHIP SUPPLIES"/>
    <m/>
    <m/>
    <m/>
    <m/>
    <m/>
    <m/>
    <m/>
    <m/>
    <m/>
    <m/>
    <m/>
    <m/>
    <m/>
    <m/>
    <m/>
    <m/>
    <m/>
    <m/>
    <m/>
    <m/>
    <m/>
    <d v="2024-05-07T00:00:00"/>
    <s v="SL236@tidalwaveautospa.com"/>
    <s v="Derek Schillinger"/>
    <x v="5"/>
    <x v="0"/>
  </r>
  <r>
    <s v="Robert Sanders"/>
    <s v="EXP-10013199 "/>
    <n v="977.57"/>
    <d v="2024-03-08T00:00:00"/>
    <x v="27"/>
    <s v="Wash Maintenance"/>
    <s v="ULINE   SHIP SUPPLIES"/>
    <m/>
    <m/>
    <m/>
    <m/>
    <m/>
    <m/>
    <m/>
    <m/>
    <m/>
    <m/>
    <m/>
    <m/>
    <m/>
    <m/>
    <m/>
    <m/>
    <m/>
    <m/>
    <m/>
    <m/>
    <m/>
    <d v="2024-05-07T00:00:00"/>
    <s v="SL236@tidalwaveautospa.com"/>
    <s v="Derek Schillinger"/>
    <x v="5"/>
    <x v="0"/>
  </r>
  <r>
    <s v="Robert Sanders"/>
    <s v="EXP-10013199 "/>
    <n v="54.98"/>
    <d v="2024-03-09T00:00:00"/>
    <x v="0"/>
    <s v="Vehicle Damage Claims"/>
    <s v="Antenna for customer included"/>
    <m/>
    <m/>
    <m/>
    <m/>
    <m/>
    <m/>
    <m/>
    <m/>
    <m/>
    <m/>
    <m/>
    <m/>
    <m/>
    <m/>
    <m/>
    <m/>
    <m/>
    <m/>
    <m/>
    <m/>
    <m/>
    <d v="2024-05-07T00:00:00"/>
    <s v="SL236@tidalwaveautospa.com"/>
    <s v="Derek Schillinger"/>
    <x v="5"/>
    <x v="0"/>
  </r>
  <r>
    <s v="Robert Sanders"/>
    <s v="EXP-10013199 "/>
    <n v="119.9"/>
    <d v="2024-03-12T00:00:00"/>
    <x v="0"/>
    <s v="Office Supplies"/>
    <s v="Xpt paper"/>
    <m/>
    <m/>
    <m/>
    <m/>
    <m/>
    <m/>
    <m/>
    <m/>
    <m/>
    <m/>
    <m/>
    <m/>
    <m/>
    <m/>
    <m/>
    <m/>
    <m/>
    <m/>
    <m/>
    <m/>
    <m/>
    <d v="2024-05-07T00:00:00"/>
    <s v="SL236@tidalwaveautospa.com"/>
    <s v="Derek Schillinger"/>
    <x v="5"/>
    <x v="0"/>
  </r>
  <r>
    <s v="Casper Eckols"/>
    <s v="EXP-10013185 "/>
    <n v="49.01"/>
    <d v="2024-04-24T00:00:00"/>
    <x v="8"/>
    <s v="Advertising &amp; Promotion"/>
    <s v="Water, dog treats, bleach &amp; candy"/>
    <m/>
    <m/>
    <m/>
    <m/>
    <m/>
    <m/>
    <m/>
    <m/>
    <m/>
    <m/>
    <m/>
    <m/>
    <m/>
    <m/>
    <m/>
    <m/>
    <m/>
    <m/>
    <m/>
    <m/>
    <m/>
    <d v="2024-05-07T00:00:00"/>
    <s v="SL311@tidalwaveautospa.com"/>
    <s v="Derek Schillinger"/>
    <x v="5"/>
    <x v="0"/>
  </r>
  <r>
    <s v="Casper Eckols"/>
    <s v="EXP-10013185 "/>
    <n v="9.94"/>
    <d v="2024-04-24T00:00:00"/>
    <x v="8"/>
    <s v="Snacks"/>
    <s v="Coffee"/>
    <m/>
    <m/>
    <m/>
    <m/>
    <m/>
    <m/>
    <m/>
    <m/>
    <m/>
    <m/>
    <m/>
    <m/>
    <m/>
    <m/>
    <m/>
    <m/>
    <m/>
    <m/>
    <m/>
    <m/>
    <m/>
    <d v="2024-05-07T00:00:00"/>
    <s v="SL311@tidalwaveautospa.com"/>
    <s v="Derek Schillinger"/>
    <x v="5"/>
    <x v="0"/>
  </r>
  <r>
    <s v="Casper Eckols"/>
    <s v="EXP-10013185 "/>
    <n v="194.63"/>
    <d v="2024-04-26T00:00:00"/>
    <x v="0"/>
    <s v="Wash Maintenance"/>
    <s v="Salt for softener"/>
    <m/>
    <m/>
    <m/>
    <m/>
    <m/>
    <m/>
    <m/>
    <m/>
    <m/>
    <m/>
    <m/>
    <m/>
    <m/>
    <m/>
    <m/>
    <m/>
    <m/>
    <m/>
    <m/>
    <m/>
    <m/>
    <d v="2024-05-07T00:00:00"/>
    <s v="SL311@tidalwaveautospa.com"/>
    <s v="Derek Schillinger"/>
    <x v="5"/>
    <x v="0"/>
  </r>
  <r>
    <s v="Gerald Carter"/>
    <s v="EXP-10013280 "/>
    <n v="269.14999999999998"/>
    <d v="2024-02-24T00:00:00"/>
    <x v="0"/>
    <s v="Wash Maintenance"/>
    <s v="store was able to reprint( cleaning items)"/>
    <m/>
    <m/>
    <m/>
    <m/>
    <m/>
    <m/>
    <m/>
    <m/>
    <m/>
    <m/>
    <m/>
    <m/>
    <m/>
    <m/>
    <m/>
    <m/>
    <m/>
    <m/>
    <m/>
    <m/>
    <m/>
    <d v="2024-05-07T00:00:00"/>
    <s v="SL136@tidalwaveautospa.com"/>
    <s v="Michael Donnelly"/>
    <x v="5"/>
    <x v="0"/>
  </r>
  <r>
    <s v="Gerald Carter"/>
    <s v="EXP-10012938 "/>
    <n v="139.07"/>
    <d v="2024-03-13T00:00:00"/>
    <x v="0"/>
    <s v="Small Tools"/>
    <s v="window cleaning tools"/>
    <m/>
    <m/>
    <m/>
    <m/>
    <m/>
    <m/>
    <m/>
    <m/>
    <m/>
    <m/>
    <m/>
    <m/>
    <m/>
    <m/>
    <m/>
    <m/>
    <m/>
    <m/>
    <m/>
    <m/>
    <m/>
    <d v="2024-05-07T00:00:00"/>
    <s v="SL136@tidalwaveautospa.com"/>
    <s v="Michael Donnelly"/>
    <x v="5"/>
    <x v="0"/>
  </r>
  <r>
    <s v="Gerald Carter"/>
    <s v="EXP-10012938 "/>
    <n v="4.3899999999999997"/>
    <d v="2024-03-18T00:00:00"/>
    <x v="13"/>
    <s v="Office Supplies"/>
    <s v="new keys made"/>
    <m/>
    <m/>
    <m/>
    <m/>
    <m/>
    <m/>
    <m/>
    <m/>
    <m/>
    <m/>
    <m/>
    <m/>
    <m/>
    <m/>
    <m/>
    <m/>
    <m/>
    <m/>
    <m/>
    <m/>
    <m/>
    <d v="2024-05-07T00:00:00"/>
    <s v="SL136@tidalwaveautospa.com"/>
    <s v="Michael Donnelly"/>
    <x v="5"/>
    <x v="0"/>
  </r>
  <r>
    <s v="Gerald Carter"/>
    <s v="EXP-10012938 "/>
    <n v="137.29"/>
    <d v="2024-03-25T00:00:00"/>
    <x v="0"/>
    <s v="Wash Maintenance"/>
    <s v="softner tank salt"/>
    <m/>
    <m/>
    <m/>
    <m/>
    <m/>
    <m/>
    <m/>
    <m/>
    <m/>
    <m/>
    <m/>
    <m/>
    <m/>
    <m/>
    <m/>
    <m/>
    <m/>
    <m/>
    <m/>
    <m/>
    <m/>
    <d v="2024-05-07T00:00:00"/>
    <s v="SL136@tidalwaveautospa.com"/>
    <s v="Michael Donnelly"/>
    <x v="5"/>
    <x v="0"/>
  </r>
  <r>
    <s v="Gerald Carter"/>
    <s v="EXP-10012938 "/>
    <n v="137.76"/>
    <d v="2024-03-26T00:00:00"/>
    <x v="2"/>
    <s v="Parts"/>
    <s v="fittings hose and wrench for repair"/>
    <m/>
    <m/>
    <m/>
    <m/>
    <m/>
    <m/>
    <m/>
    <m/>
    <m/>
    <m/>
    <m/>
    <m/>
    <m/>
    <m/>
    <m/>
    <m/>
    <m/>
    <m/>
    <m/>
    <m/>
    <m/>
    <d v="2024-05-07T00:00:00"/>
    <s v="SL136@tidalwaveautospa.com"/>
    <s v="Michael Donnelly"/>
    <x v="5"/>
    <x v="0"/>
  </r>
  <r>
    <s v="Gerald Carter"/>
    <s v="EXP-10012938 "/>
    <n v="361.63"/>
    <d v="2024-03-26T00:00:00"/>
    <x v="0"/>
    <s v="Wash Maintenance"/>
    <s v="bags liners and foamer"/>
    <m/>
    <m/>
    <m/>
    <m/>
    <m/>
    <m/>
    <m/>
    <m/>
    <m/>
    <m/>
    <m/>
    <m/>
    <m/>
    <m/>
    <m/>
    <m/>
    <m/>
    <m/>
    <m/>
    <m/>
    <m/>
    <d v="2024-05-07T00:00:00"/>
    <s v="SL136@tidalwaveautospa.com"/>
    <s v="Michael Donnelly"/>
    <x v="5"/>
    <x v="0"/>
  </r>
  <r>
    <s v="Gerald Carter"/>
    <s v="EXP-10012938 "/>
    <n v="104.97"/>
    <d v="2024-04-02T00:00:00"/>
    <x v="0"/>
    <s v="Itemized"/>
    <s v="cleaner and Gatorade and hot snacks for team"/>
    <n v="46.71"/>
    <s v="Wash Maintenance"/>
    <s v="dawn, TP, paper towels"/>
    <n v="58.26"/>
    <s v="Snacks"/>
    <s v="drinks"/>
    <m/>
    <m/>
    <m/>
    <m/>
    <m/>
    <m/>
    <m/>
    <m/>
    <m/>
    <m/>
    <m/>
    <m/>
    <m/>
    <m/>
    <m/>
    <d v="2024-05-07T00:00:00"/>
    <s v="SL136@tidalwaveautospa.com"/>
    <s v="Michael Donnelly"/>
    <x v="5"/>
    <x v="0"/>
  </r>
  <r>
    <s v="Gerald Carter"/>
    <s v="EXP-10012938 "/>
    <n v="575.85"/>
    <d v="2024-04-04T00:00:00"/>
    <x v="2"/>
    <s v="Parts"/>
    <s v="replaced footvalves in underground reclaim tank"/>
    <m/>
    <m/>
    <m/>
    <m/>
    <m/>
    <m/>
    <m/>
    <m/>
    <m/>
    <m/>
    <m/>
    <m/>
    <m/>
    <m/>
    <m/>
    <m/>
    <m/>
    <m/>
    <m/>
    <m/>
    <m/>
    <d v="2024-05-07T00:00:00"/>
    <s v="SL136@tidalwaveautospa.com"/>
    <s v="Michael Donnelly"/>
    <x v="5"/>
    <x v="0"/>
  </r>
  <r>
    <s v="Gerald Carter"/>
    <s v="EXP-10012938 "/>
    <n v="29.69"/>
    <d v="2024-04-13T00:00:00"/>
    <x v="0"/>
    <s v="Wash Maintenance"/>
    <s v="soap and vinegar"/>
    <m/>
    <m/>
    <m/>
    <m/>
    <m/>
    <m/>
    <m/>
    <m/>
    <m/>
    <m/>
    <m/>
    <m/>
    <m/>
    <m/>
    <m/>
    <m/>
    <m/>
    <m/>
    <m/>
    <m/>
    <m/>
    <d v="2024-05-07T00:00:00"/>
    <s v="SL136@tidalwaveautospa.com"/>
    <s v="Michael Donnelly"/>
    <x v="5"/>
    <x v="0"/>
  </r>
  <r>
    <s v="David Deal"/>
    <s v="EXP-10013258 "/>
    <n v="37.5"/>
    <d v="2024-04-26T00:00:00"/>
    <x v="2"/>
    <s v="Parts"/>
    <s v="couplings/ plumbers cement, etc"/>
    <m/>
    <m/>
    <m/>
    <m/>
    <m/>
    <m/>
    <m/>
    <m/>
    <m/>
    <m/>
    <m/>
    <m/>
    <m/>
    <m/>
    <m/>
    <m/>
    <m/>
    <m/>
    <m/>
    <m/>
    <m/>
    <d v="2024-05-07T00:00:00"/>
    <s v="SL119@tidalwaveautospa.com"/>
    <s v="Jeff Mathis"/>
    <x v="5"/>
    <x v="0"/>
  </r>
  <r>
    <s v="David Deal"/>
    <s v="EXP-10013258 "/>
    <n v="8.74"/>
    <d v="2024-04-27T00:00:00"/>
    <x v="2"/>
    <s v="Parts"/>
    <s v="hardware"/>
    <m/>
    <m/>
    <m/>
    <m/>
    <m/>
    <m/>
    <m/>
    <m/>
    <m/>
    <m/>
    <m/>
    <m/>
    <m/>
    <m/>
    <m/>
    <m/>
    <m/>
    <m/>
    <m/>
    <m/>
    <m/>
    <d v="2024-05-07T00:00:00"/>
    <s v="SL119@tidalwaveautospa.com"/>
    <s v="Jeff Mathis"/>
    <x v="5"/>
    <x v="0"/>
  </r>
  <r>
    <s v="David Deal"/>
    <s v="EXP-10013258 "/>
    <n v="27.92"/>
    <d v="2024-04-27T00:00:00"/>
    <x v="2"/>
    <s v="Parts"/>
    <s v="hardware"/>
    <m/>
    <m/>
    <m/>
    <m/>
    <m/>
    <m/>
    <m/>
    <m/>
    <m/>
    <m/>
    <m/>
    <m/>
    <m/>
    <m/>
    <m/>
    <m/>
    <m/>
    <m/>
    <m/>
    <m/>
    <m/>
    <d v="2024-05-07T00:00:00"/>
    <s v="SL119@tidalwaveautospa.com"/>
    <s v="Jeff Mathis"/>
    <x v="5"/>
    <x v="0"/>
  </r>
  <r>
    <s v="Rene Gonzales"/>
    <s v="EXP-10013195 "/>
    <n v="128.82"/>
    <d v="2024-03-14T00:00:00"/>
    <x v="0"/>
    <s v="Wash Maintenance"/>
    <s v="Prep gun hose"/>
    <m/>
    <m/>
    <m/>
    <m/>
    <m/>
    <m/>
    <m/>
    <m/>
    <m/>
    <m/>
    <m/>
    <m/>
    <m/>
    <m/>
    <m/>
    <m/>
    <m/>
    <m/>
    <m/>
    <m/>
    <m/>
    <d v="2024-05-07T00:00:00"/>
    <s v="SL86@tidalwaveautospa.com"/>
    <s v="Derek Schillinger"/>
    <x v="5"/>
    <x v="0"/>
  </r>
  <r>
    <s v="Rene Gonzales"/>
    <s v="EXP-10013195 "/>
    <n v="858.62"/>
    <d v="2024-03-26T00:00:00"/>
    <x v="0"/>
    <s v="Wash Maintenance"/>
    <s v="Bottles towels prep brush handles"/>
    <m/>
    <m/>
    <m/>
    <m/>
    <m/>
    <m/>
    <m/>
    <m/>
    <m/>
    <m/>
    <m/>
    <m/>
    <m/>
    <m/>
    <m/>
    <m/>
    <m/>
    <m/>
    <m/>
    <m/>
    <m/>
    <d v="2024-05-07T00:00:00"/>
    <s v="SL86@tidalwaveautospa.com"/>
    <s v="Derek Schillinger"/>
    <x v="5"/>
    <x v="0"/>
  </r>
  <r>
    <s v="Rene Gonzales"/>
    <s v="EXP-10013195 "/>
    <n v="74"/>
    <d v="2024-03-30T00:00:00"/>
    <x v="0"/>
    <s v="Safety Supplies"/>
    <s v="Gloves"/>
    <m/>
    <m/>
    <m/>
    <m/>
    <m/>
    <m/>
    <m/>
    <m/>
    <m/>
    <m/>
    <m/>
    <m/>
    <m/>
    <m/>
    <m/>
    <m/>
    <m/>
    <m/>
    <m/>
    <m/>
    <m/>
    <d v="2024-05-07T00:00:00"/>
    <s v="SL86@tidalwaveautospa.com"/>
    <s v="Derek Schillinger"/>
    <x v="5"/>
    <x v="0"/>
  </r>
  <r>
    <s v="Rene Gonzales"/>
    <s v="EXP-10013195 "/>
    <n v="139.05000000000001"/>
    <d v="2024-04-01T00:00:00"/>
    <x v="0"/>
    <s v="Wash Maintenance"/>
    <s v="Dawn"/>
    <m/>
    <m/>
    <m/>
    <m/>
    <m/>
    <m/>
    <m/>
    <m/>
    <m/>
    <m/>
    <m/>
    <m/>
    <m/>
    <m/>
    <m/>
    <m/>
    <m/>
    <m/>
    <m/>
    <m/>
    <m/>
    <d v="2024-05-07T00:00:00"/>
    <s v="SL86@tidalwaveautospa.com"/>
    <s v="Derek Schillinger"/>
    <x v="5"/>
    <x v="0"/>
  </r>
  <r>
    <s v="Rene Gonzales"/>
    <s v="EXP-10013195 "/>
    <n v="37"/>
    <d v="2024-04-01T00:00:00"/>
    <x v="0"/>
    <s v="Safety Supplies"/>
    <s v="Gloves"/>
    <m/>
    <m/>
    <m/>
    <m/>
    <m/>
    <m/>
    <m/>
    <m/>
    <m/>
    <m/>
    <m/>
    <m/>
    <m/>
    <m/>
    <m/>
    <m/>
    <m/>
    <m/>
    <m/>
    <m/>
    <m/>
    <d v="2024-05-07T00:00:00"/>
    <s v="SL86@tidalwaveautospa.com"/>
    <s v="Derek Schillinger"/>
    <x v="5"/>
    <x v="0"/>
  </r>
  <r>
    <s v="Rene Gonzales"/>
    <s v="EXP-10013195 "/>
    <n v="18.38"/>
    <d v="2024-04-09T00:00:00"/>
    <x v="0"/>
    <s v="Parts"/>
    <s v="Quick connect"/>
    <m/>
    <m/>
    <m/>
    <m/>
    <m/>
    <m/>
    <m/>
    <m/>
    <m/>
    <m/>
    <m/>
    <m/>
    <m/>
    <m/>
    <m/>
    <m/>
    <m/>
    <m/>
    <m/>
    <m/>
    <m/>
    <d v="2024-05-07T00:00:00"/>
    <s v="SL86@tidalwaveautospa.com"/>
    <s v="Derek Schillinger"/>
    <x v="5"/>
    <x v="0"/>
  </r>
  <r>
    <s v="Rene Gonzales"/>
    <s v="EXP-10013195 "/>
    <n v="18.39"/>
    <d v="2024-04-09T00:00:00"/>
    <x v="2"/>
    <s v="Wash Maintenance"/>
    <s v="Power pack filter"/>
    <m/>
    <m/>
    <m/>
    <m/>
    <m/>
    <m/>
    <m/>
    <m/>
    <m/>
    <m/>
    <m/>
    <m/>
    <m/>
    <m/>
    <m/>
    <m/>
    <m/>
    <m/>
    <m/>
    <m/>
    <m/>
    <d v="2024-05-07T00:00:00"/>
    <s v="SL86@tidalwaveautospa.com"/>
    <s v="Derek Schillinger"/>
    <x v="5"/>
    <x v="0"/>
  </r>
  <r>
    <s v="Rene Gonzales"/>
    <s v="EXP-10013195 "/>
    <n v="6.9"/>
    <d v="2024-04-14T00:00:00"/>
    <x v="0"/>
    <s v="Snacks"/>
    <s v="Water"/>
    <m/>
    <m/>
    <m/>
    <m/>
    <m/>
    <m/>
    <m/>
    <m/>
    <m/>
    <m/>
    <m/>
    <m/>
    <m/>
    <m/>
    <m/>
    <m/>
    <m/>
    <m/>
    <m/>
    <m/>
    <m/>
    <d v="2024-05-07T00:00:00"/>
    <s v="SL86@tidalwaveautospa.com"/>
    <s v="Derek Schillinger"/>
    <x v="5"/>
    <x v="0"/>
  </r>
  <r>
    <s v="Joel Cole"/>
    <s v="EXP-10012831 "/>
    <n v="71.260000000000005"/>
    <d v="2024-04-17T00:00:00"/>
    <x v="0"/>
    <s v="Parts"/>
    <s v="Fittings pressed and purchased for new prep gun hose"/>
    <m/>
    <m/>
    <m/>
    <m/>
    <m/>
    <m/>
    <m/>
    <m/>
    <m/>
    <m/>
    <m/>
    <m/>
    <m/>
    <m/>
    <m/>
    <m/>
    <m/>
    <m/>
    <m/>
    <m/>
    <m/>
    <d v="2024-05-07T00:00:00"/>
    <s v="SL114@tidalwaveautospa.com"/>
    <s v="Jeff Mathis"/>
    <x v="5"/>
    <x v="0"/>
  </r>
  <r>
    <s v="Frankie Tadlock"/>
    <s v="EXP-10013244 "/>
    <n v="37.020000000000003"/>
    <d v="2024-04-19T00:00:00"/>
    <x v="2"/>
    <s v="Parts"/>
    <s v="nipple adapter for chem board repair"/>
    <m/>
    <m/>
    <m/>
    <m/>
    <m/>
    <m/>
    <m/>
    <m/>
    <m/>
    <m/>
    <m/>
    <m/>
    <m/>
    <m/>
    <m/>
    <m/>
    <m/>
    <m/>
    <m/>
    <m/>
    <m/>
    <d v="2024-05-07T00:00:00"/>
    <s v="SL209@tidalwaveautospa.com"/>
    <s v="Wesley Kurtz"/>
    <x v="5"/>
    <x v="0"/>
  </r>
  <r>
    <s v="Brian Hodge"/>
    <s v="EXP-10013443 "/>
    <n v="296.95999999999998"/>
    <d v="2024-04-18T00:00:00"/>
    <x v="6"/>
    <s v="Wash Maintenance"/>
    <s v="salt Pellets and Pressure hose"/>
    <m/>
    <m/>
    <m/>
    <m/>
    <m/>
    <m/>
    <m/>
    <m/>
    <m/>
    <m/>
    <m/>
    <m/>
    <m/>
    <m/>
    <m/>
    <m/>
    <m/>
    <m/>
    <m/>
    <m/>
    <m/>
    <d v="2024-05-14T00:00:00"/>
    <s v="SL261@tidalwaveautospa.com"/>
    <s v="Jeff Mathis"/>
    <x v="5"/>
    <x v="0"/>
  </r>
  <r>
    <s v="Steven Goddard"/>
    <s v="EXP-10013299 "/>
    <n v="546.63"/>
    <d v="2024-03-25T00:00:00"/>
    <x v="7"/>
    <s v="Equipment Repairs"/>
    <s v="PM maintenance on compressors"/>
    <m/>
    <m/>
    <m/>
    <m/>
    <m/>
    <m/>
    <m/>
    <m/>
    <m/>
    <m/>
    <m/>
    <m/>
    <m/>
    <m/>
    <m/>
    <m/>
    <m/>
    <m/>
    <m/>
    <m/>
    <m/>
    <d v="2024-05-14T00:00:00"/>
    <s v="SL45@tidalwaveautospa.com"/>
    <s v="Gary Bradley"/>
    <x v="5"/>
    <x v="0"/>
  </r>
  <r>
    <s v="Steven Goddard"/>
    <s v="EXP-10013299 "/>
    <n v="80.239999999999995"/>
    <d v="2024-03-25T00:00:00"/>
    <x v="0"/>
    <s v="Wash Maintenance"/>
    <s v="Hydrolic oil for wash operation"/>
    <m/>
    <m/>
    <m/>
    <m/>
    <m/>
    <m/>
    <m/>
    <m/>
    <m/>
    <m/>
    <m/>
    <m/>
    <m/>
    <m/>
    <m/>
    <m/>
    <m/>
    <m/>
    <m/>
    <m/>
    <m/>
    <d v="2024-05-14T00:00:00"/>
    <s v="SL45@tidalwaveautospa.com"/>
    <s v="Gary Bradley"/>
    <x v="5"/>
    <x v="0"/>
  </r>
  <r>
    <s v="Steven Goddard"/>
    <s v="EXP-10013299 "/>
    <n v="80.56"/>
    <d v="2024-03-26T00:00:00"/>
    <x v="0"/>
    <s v="Wash Maintenance"/>
    <s v="Soap and cleaners for cleaning tunnel"/>
    <m/>
    <m/>
    <m/>
    <m/>
    <m/>
    <m/>
    <m/>
    <m/>
    <m/>
    <m/>
    <m/>
    <m/>
    <m/>
    <m/>
    <m/>
    <m/>
    <m/>
    <m/>
    <m/>
    <m/>
    <m/>
    <d v="2024-05-14T00:00:00"/>
    <s v="SL45@tidalwaveautospa.com"/>
    <s v="Gary Bradley"/>
    <x v="5"/>
    <x v="0"/>
  </r>
  <r>
    <s v="Steven Goddard"/>
    <s v="EXP-10013299 "/>
    <n v="26.74"/>
    <d v="2024-03-27T00:00:00"/>
    <x v="0"/>
    <s v="Wash Maintenance"/>
    <s v="Sponges to clean arches"/>
    <m/>
    <m/>
    <m/>
    <m/>
    <m/>
    <m/>
    <m/>
    <m/>
    <m/>
    <m/>
    <m/>
    <m/>
    <m/>
    <m/>
    <m/>
    <m/>
    <m/>
    <m/>
    <m/>
    <m/>
    <m/>
    <d v="2024-05-14T00:00:00"/>
    <s v="SL45@tidalwaveautospa.com"/>
    <s v="Gary Bradley"/>
    <x v="5"/>
    <x v="0"/>
  </r>
  <r>
    <s v="Steven Goddard"/>
    <s v="EXP-10013299 "/>
    <n v="27.79"/>
    <d v="2024-03-27T00:00:00"/>
    <x v="0"/>
    <s v="Office Supplies"/>
    <s v="Gloves and toilet paper"/>
    <m/>
    <m/>
    <m/>
    <m/>
    <m/>
    <m/>
    <m/>
    <m/>
    <m/>
    <m/>
    <m/>
    <m/>
    <m/>
    <m/>
    <m/>
    <m/>
    <m/>
    <m/>
    <m/>
    <m/>
    <m/>
    <d v="2024-05-14T00:00:00"/>
    <s v="SL45@tidalwaveautospa.com"/>
    <s v="Gary Bradley"/>
    <x v="5"/>
    <x v="0"/>
  </r>
  <r>
    <s v="Steven Goddard"/>
    <s v="EXP-10013299 "/>
    <n v="309"/>
    <d v="2024-03-28T00:00:00"/>
    <x v="0"/>
    <s v="Wash Maintenance"/>
    <s v="Hydrolic oil, prep brishes, dawn,"/>
    <m/>
    <m/>
    <m/>
    <m/>
    <m/>
    <m/>
    <m/>
    <m/>
    <m/>
    <m/>
    <m/>
    <m/>
    <m/>
    <m/>
    <m/>
    <m/>
    <m/>
    <m/>
    <m/>
    <m/>
    <m/>
    <d v="2024-05-14T00:00:00"/>
    <s v="SL45@tidalwaveautospa.com"/>
    <s v="Gary Bradley"/>
    <x v="5"/>
    <x v="0"/>
  </r>
  <r>
    <s v="Steven Goddard"/>
    <s v="EXP-10013299 "/>
    <n v="150"/>
    <d v="2024-04-02T00:00:00"/>
    <x v="7"/>
    <s v="Equipment Repairs"/>
    <s v="Pressure washer repairs"/>
    <m/>
    <m/>
    <m/>
    <m/>
    <m/>
    <m/>
    <m/>
    <m/>
    <m/>
    <m/>
    <m/>
    <m/>
    <m/>
    <m/>
    <m/>
    <m/>
    <m/>
    <m/>
    <m/>
    <m/>
    <m/>
    <d v="2024-05-14T00:00:00"/>
    <s v="SL45@tidalwaveautospa.com"/>
    <s v="Gary Bradley"/>
    <x v="5"/>
    <x v="0"/>
  </r>
  <r>
    <s v="Steven Goddard"/>
    <s v="EXP-10013299 "/>
    <n v="79.17"/>
    <d v="2024-04-05T00:00:00"/>
    <x v="0"/>
    <s v="Wash Maintenance"/>
    <s v="Laundry soap"/>
    <m/>
    <m/>
    <m/>
    <m/>
    <m/>
    <m/>
    <m/>
    <m/>
    <m/>
    <m/>
    <m/>
    <m/>
    <m/>
    <m/>
    <m/>
    <m/>
    <m/>
    <m/>
    <m/>
    <m/>
    <m/>
    <d v="2024-05-14T00:00:00"/>
    <s v="SL45@tidalwaveautospa.com"/>
    <s v="Gary Bradley"/>
    <x v="5"/>
    <x v="0"/>
  </r>
  <r>
    <s v="Steven Goddard"/>
    <s v="EXP-10013299 "/>
    <n v="42.76"/>
    <d v="2024-04-06T00:00:00"/>
    <x v="0"/>
    <s v="Wash Maintenance"/>
    <s v="Laundry soap"/>
    <m/>
    <m/>
    <m/>
    <m/>
    <m/>
    <m/>
    <m/>
    <m/>
    <m/>
    <m/>
    <m/>
    <m/>
    <m/>
    <m/>
    <m/>
    <m/>
    <m/>
    <m/>
    <m/>
    <m/>
    <m/>
    <d v="2024-05-14T00:00:00"/>
    <s v="SL45@tidalwaveautospa.com"/>
    <s v="Gary Bradley"/>
    <x v="5"/>
    <x v="0"/>
  </r>
  <r>
    <s v="Steven Goddard"/>
    <s v="EXP-10013299 "/>
    <n v="33.159999999999997"/>
    <d v="2024-04-08T00:00:00"/>
    <x v="35"/>
    <s v="Small Tools"/>
    <s v="Barrel transfer pump"/>
    <m/>
    <m/>
    <m/>
    <m/>
    <m/>
    <m/>
    <m/>
    <m/>
    <m/>
    <m/>
    <m/>
    <m/>
    <m/>
    <m/>
    <m/>
    <m/>
    <m/>
    <m/>
    <m/>
    <m/>
    <m/>
    <d v="2024-05-14T00:00:00"/>
    <s v="SL45@tidalwaveautospa.com"/>
    <s v="Gary Bradley"/>
    <x v="5"/>
    <x v="0"/>
  </r>
  <r>
    <s v="Steven Goddard"/>
    <s v="EXP-10013299 "/>
    <n v="42.67"/>
    <d v="2024-04-08T00:00:00"/>
    <x v="0"/>
    <s v="Wash Maintenance"/>
    <s v="Dawn to clean tunnel"/>
    <m/>
    <m/>
    <m/>
    <m/>
    <m/>
    <m/>
    <m/>
    <m/>
    <m/>
    <m/>
    <m/>
    <m/>
    <m/>
    <m/>
    <m/>
    <m/>
    <m/>
    <m/>
    <m/>
    <m/>
    <m/>
    <d v="2024-05-14T00:00:00"/>
    <s v="SL45@tidalwaveautospa.com"/>
    <s v="Gary Bradley"/>
    <x v="5"/>
    <x v="0"/>
  </r>
  <r>
    <s v="Steven Goddard"/>
    <s v="EXP-10013299 "/>
    <n v="27.6"/>
    <d v="2024-04-08T00:00:00"/>
    <x v="9"/>
    <s v="Snacks"/>
    <s v="Water for staff"/>
    <m/>
    <m/>
    <m/>
    <m/>
    <m/>
    <m/>
    <m/>
    <m/>
    <m/>
    <m/>
    <m/>
    <m/>
    <m/>
    <m/>
    <m/>
    <m/>
    <m/>
    <m/>
    <m/>
    <m/>
    <m/>
    <d v="2024-05-14T00:00:00"/>
    <s v="SL45@tidalwaveautospa.com"/>
    <s v="Gary Bradley"/>
    <x v="5"/>
    <x v="0"/>
  </r>
  <r>
    <s v="Steven Goddard"/>
    <s v="EXP-10013299 "/>
    <n v="73.19"/>
    <d v="2024-04-10T00:00:00"/>
    <x v="18"/>
    <s v="Parts"/>
    <s v="Parts to fix water fall/pond"/>
    <m/>
    <m/>
    <m/>
    <m/>
    <m/>
    <m/>
    <m/>
    <m/>
    <m/>
    <m/>
    <m/>
    <m/>
    <m/>
    <m/>
    <m/>
    <m/>
    <m/>
    <m/>
    <m/>
    <m/>
    <m/>
    <d v="2024-05-14T00:00:00"/>
    <s v="SL45@tidalwaveautospa.com"/>
    <s v="Gary Bradley"/>
    <x v="5"/>
    <x v="0"/>
  </r>
  <r>
    <s v="Steven Goddard"/>
    <s v="EXP-10013299 "/>
    <n v="41.73"/>
    <d v="2024-04-11T00:00:00"/>
    <x v="6"/>
    <s v="Wash Maintenance"/>
    <s v="Wall guard for i terior waiting area"/>
    <m/>
    <m/>
    <m/>
    <m/>
    <m/>
    <m/>
    <m/>
    <m/>
    <m/>
    <m/>
    <m/>
    <m/>
    <m/>
    <m/>
    <m/>
    <m/>
    <m/>
    <m/>
    <m/>
    <m/>
    <m/>
    <d v="2024-05-14T00:00:00"/>
    <s v="SL45@tidalwaveautospa.com"/>
    <s v="Gary Bradley"/>
    <x v="5"/>
    <x v="0"/>
  </r>
  <r>
    <s v="Steven Goddard"/>
    <s v="EXP-10013299 "/>
    <n v="62.34"/>
    <d v="2024-04-12T00:00:00"/>
    <x v="0"/>
    <s v="Wash Maintenance"/>
    <s v="Dawn detergent"/>
    <m/>
    <m/>
    <m/>
    <m/>
    <m/>
    <m/>
    <m/>
    <m/>
    <m/>
    <m/>
    <m/>
    <m/>
    <m/>
    <m/>
    <m/>
    <m/>
    <m/>
    <m/>
    <m/>
    <m/>
    <m/>
    <d v="2024-05-14T00:00:00"/>
    <s v="SL45@tidalwaveautospa.com"/>
    <s v="Gary Bradley"/>
    <x v="5"/>
    <x v="0"/>
  </r>
  <r>
    <s v="Steven Goddard"/>
    <s v="EXP-10013299 "/>
    <n v="113.4"/>
    <d v="2024-04-12T00:00:00"/>
    <x v="0"/>
    <s v="Wash Maintenance"/>
    <s v="Air freshener for detail bay"/>
    <m/>
    <m/>
    <m/>
    <m/>
    <m/>
    <m/>
    <m/>
    <m/>
    <m/>
    <m/>
    <m/>
    <m/>
    <m/>
    <m/>
    <m/>
    <m/>
    <m/>
    <m/>
    <m/>
    <m/>
    <m/>
    <d v="2024-05-14T00:00:00"/>
    <s v="SL45@tidalwaveautospa.com"/>
    <s v="Gary Bradley"/>
    <x v="5"/>
    <x v="0"/>
  </r>
  <r>
    <s v="Steven Goddard"/>
    <s v="EXP-10013299 "/>
    <n v="8.5500000000000007"/>
    <d v="2024-04-15T00:00:00"/>
    <x v="0"/>
    <s v="Wash Maintenance"/>
    <s v="Oil pan to change gear oil in motors"/>
    <m/>
    <m/>
    <m/>
    <m/>
    <m/>
    <m/>
    <m/>
    <m/>
    <m/>
    <m/>
    <m/>
    <m/>
    <m/>
    <m/>
    <m/>
    <m/>
    <m/>
    <m/>
    <m/>
    <m/>
    <m/>
    <d v="2024-05-14T00:00:00"/>
    <s v="SL45@tidalwaveautospa.com"/>
    <s v="Gary Bradley"/>
    <x v="5"/>
    <x v="0"/>
  </r>
  <r>
    <s v="Steven Goddard"/>
    <s v="EXP-10013299 "/>
    <n v="91.83"/>
    <d v="2024-04-18T00:00:00"/>
    <x v="0"/>
    <s v="Wash Maintenance"/>
    <s v="Glowvs and cleaning supplies"/>
    <m/>
    <m/>
    <m/>
    <m/>
    <m/>
    <m/>
    <m/>
    <m/>
    <m/>
    <m/>
    <m/>
    <m/>
    <m/>
    <m/>
    <m/>
    <m/>
    <m/>
    <m/>
    <m/>
    <m/>
    <m/>
    <d v="2024-05-14T00:00:00"/>
    <s v="SL45@tidalwaveautospa.com"/>
    <s v="Gary Bradley"/>
    <x v="5"/>
    <x v="0"/>
  </r>
  <r>
    <s v="Steven Goddard"/>
    <s v="EXP-10013299 "/>
    <n v="60.09"/>
    <d v="2024-04-20T00:00:00"/>
    <x v="9"/>
    <s v="Snacks"/>
    <s v="Staff water"/>
    <m/>
    <m/>
    <m/>
    <m/>
    <m/>
    <m/>
    <m/>
    <m/>
    <m/>
    <m/>
    <m/>
    <m/>
    <m/>
    <m/>
    <m/>
    <m/>
    <m/>
    <m/>
    <m/>
    <m/>
    <m/>
    <d v="2024-05-14T00:00:00"/>
    <s v="SL45@tidalwaveautospa.com"/>
    <s v="Gary Bradley"/>
    <x v="5"/>
    <x v="0"/>
  </r>
  <r>
    <s v="Douglas Chaloupek"/>
    <s v="EXP-10012765 "/>
    <n v="92.44"/>
    <d v="2024-04-18T00:00:00"/>
    <x v="6"/>
    <s v="Itemized"/>
    <s v="Itemized"/>
    <n v="66.260000000000005"/>
    <s v="Safety Supplies"/>
    <s v="Handrail for dumpster area, Gloves, scrapers for removing Fast passes"/>
    <n v="26.18"/>
    <s v="Landscaping"/>
    <s v="Weed killer"/>
    <m/>
    <m/>
    <m/>
    <m/>
    <m/>
    <m/>
    <m/>
    <m/>
    <m/>
    <m/>
    <m/>
    <m/>
    <m/>
    <m/>
    <m/>
    <d v="2024-05-14T00:00:00"/>
    <s v="SL226@tidalwaveautospa.com"/>
    <s v="Michael Dodge"/>
    <x v="5"/>
    <x v="0"/>
  </r>
  <r>
    <s v="Douglas Chaloupek"/>
    <s v="EXP-10012765 "/>
    <n v="2.2799999999999998"/>
    <d v="2024-04-19T00:00:00"/>
    <x v="6"/>
    <s v="Safety Supplies"/>
    <s v="Handrail for dumpster area"/>
    <m/>
    <m/>
    <m/>
    <m/>
    <m/>
    <m/>
    <m/>
    <m/>
    <m/>
    <m/>
    <m/>
    <m/>
    <m/>
    <m/>
    <m/>
    <m/>
    <m/>
    <m/>
    <m/>
    <m/>
    <m/>
    <d v="2024-05-14T00:00:00"/>
    <s v="SL226@tidalwaveautospa.com"/>
    <s v="Michael Dodge"/>
    <x v="5"/>
    <x v="0"/>
  </r>
  <r>
    <s v="Douglas Chaloupek"/>
    <s v="EXP-10012765 "/>
    <n v="84.2"/>
    <d v="2024-04-29T00:00:00"/>
    <x v="0"/>
    <s v="Wash Maintenance"/>
    <s v="Prep buckets and broom handles"/>
    <m/>
    <m/>
    <m/>
    <m/>
    <m/>
    <m/>
    <m/>
    <m/>
    <m/>
    <m/>
    <m/>
    <m/>
    <m/>
    <m/>
    <m/>
    <m/>
    <m/>
    <m/>
    <m/>
    <m/>
    <m/>
    <d v="2024-05-14T00:00:00"/>
    <s v="SL226@tidalwaveautospa.com"/>
    <s v="Michael Dodge"/>
    <x v="5"/>
    <x v="0"/>
  </r>
  <r>
    <s v="Douglas Chaloupek"/>
    <s v="EXP-10012765 "/>
    <n v="-765"/>
    <d v="2024-05-07T00:00:00"/>
    <x v="1"/>
    <s v="Parts"/>
    <s v="Credit for returning warranty part"/>
    <m/>
    <m/>
    <m/>
    <m/>
    <m/>
    <m/>
    <m/>
    <m/>
    <m/>
    <m/>
    <m/>
    <m/>
    <m/>
    <m/>
    <m/>
    <m/>
    <m/>
    <m/>
    <m/>
    <m/>
    <m/>
    <d v="2024-05-14T00:00:00"/>
    <s v="SL226@tidalwaveautospa.com"/>
    <s v="Michael Dodge"/>
    <x v="5"/>
    <x v="0"/>
  </r>
  <r>
    <s v="Michael Donnelly"/>
    <s v="EXP-10013136 "/>
    <n v="-76.77"/>
    <d v="2024-04-26T00:00:00"/>
    <x v="0"/>
    <s v="Wash Maintenance"/>
    <s v="Return spray wand and tips"/>
    <m/>
    <m/>
    <m/>
    <m/>
    <m/>
    <m/>
    <m/>
    <m/>
    <m/>
    <m/>
    <m/>
    <m/>
    <m/>
    <m/>
    <m/>
    <m/>
    <m/>
    <m/>
    <m/>
    <m/>
    <m/>
    <d v="2024-05-14T00:00:00"/>
    <s v="mike.donnelly@tidalwaveautospa.com"/>
    <s v="Bruce Maxwell"/>
    <x v="5"/>
    <x v="0"/>
  </r>
  <r>
    <s v="Michael Donnelly"/>
    <s v="EXP-10013136 "/>
    <n v="152.97"/>
    <d v="2024-04-26T00:00:00"/>
    <x v="2"/>
    <s v="Wash Maintenance"/>
    <s v="Replacement prep hoses"/>
    <m/>
    <m/>
    <m/>
    <m/>
    <m/>
    <m/>
    <m/>
    <m/>
    <m/>
    <m/>
    <m/>
    <m/>
    <m/>
    <m/>
    <m/>
    <m/>
    <m/>
    <m/>
    <m/>
    <m/>
    <m/>
    <d v="2024-05-14T00:00:00"/>
    <s v="mike.donnelly@tidalwaveautospa.com"/>
    <s v="Bruce Maxwell"/>
    <x v="5"/>
    <x v="0"/>
  </r>
  <r>
    <s v="Michael Donnelly"/>
    <s v="EXP-10013136 "/>
    <n v="148.06"/>
    <d v="2024-04-26T00:00:00"/>
    <x v="0"/>
    <s v="Wash Maintenance"/>
    <s v="Hose, spray wand, and tips"/>
    <m/>
    <m/>
    <m/>
    <m/>
    <m/>
    <m/>
    <m/>
    <m/>
    <m/>
    <m/>
    <m/>
    <m/>
    <m/>
    <m/>
    <m/>
    <m/>
    <m/>
    <m/>
    <m/>
    <m/>
    <m/>
    <d v="2024-05-14T00:00:00"/>
    <s v="mike.donnelly@tidalwaveautospa.com"/>
    <s v="Bruce Maxwell"/>
    <x v="5"/>
    <x v="0"/>
  </r>
  <r>
    <s v="Michael Donnelly"/>
    <s v="EXP-10013136 "/>
    <n v="77.8"/>
    <d v="2024-04-29T00:00:00"/>
    <x v="2"/>
    <s v="Parts"/>
    <s v="Hardware and floor jack for pillow blow replavements"/>
    <m/>
    <m/>
    <m/>
    <m/>
    <m/>
    <m/>
    <m/>
    <m/>
    <m/>
    <m/>
    <m/>
    <m/>
    <m/>
    <m/>
    <m/>
    <m/>
    <m/>
    <m/>
    <m/>
    <m/>
    <m/>
    <d v="2024-05-14T00:00:00"/>
    <s v="mike.donnelly@tidalwaveautospa.com"/>
    <s v="Bruce Maxwell"/>
    <x v="5"/>
    <x v="0"/>
  </r>
  <r>
    <s v="Michael Donnelly"/>
    <s v="EXP-10013136 "/>
    <n v="25.67"/>
    <d v="2024-04-30T00:00:00"/>
    <x v="2"/>
    <s v="Parts"/>
    <s v="Hardware and threadlock and anti sieze"/>
    <m/>
    <m/>
    <m/>
    <m/>
    <m/>
    <m/>
    <m/>
    <m/>
    <m/>
    <m/>
    <m/>
    <m/>
    <m/>
    <m/>
    <m/>
    <m/>
    <m/>
    <m/>
    <m/>
    <m/>
    <m/>
    <d v="2024-05-14T00:00:00"/>
    <s v="mike.donnelly@tidalwaveautospa.com"/>
    <s v="Bruce Maxwell"/>
    <x v="5"/>
    <x v="0"/>
  </r>
  <r>
    <s v="Michael Donnelly"/>
    <s v="EXP-10013136 "/>
    <n v="6.45"/>
    <d v="2024-05-02T00:00:00"/>
    <x v="2"/>
    <s v="Parts"/>
    <s v="2x4 to use for repair of Pillow block bearings"/>
    <m/>
    <m/>
    <m/>
    <m/>
    <m/>
    <m/>
    <m/>
    <m/>
    <m/>
    <m/>
    <m/>
    <m/>
    <m/>
    <m/>
    <m/>
    <m/>
    <m/>
    <m/>
    <m/>
    <m/>
    <m/>
    <d v="2024-05-14T00:00:00"/>
    <s v="mike.donnelly@tidalwaveautospa.com"/>
    <s v="Bruce Maxwell"/>
    <x v="5"/>
    <x v="0"/>
  </r>
  <r>
    <s v="Michael Donnelly"/>
    <s v="EXP-10013136 "/>
    <n v="266.99"/>
    <d v="2024-05-02T00:00:00"/>
    <x v="2"/>
    <s v="Wash Maintenance"/>
    <s v="Hydraulic hoses"/>
    <m/>
    <m/>
    <m/>
    <m/>
    <m/>
    <m/>
    <m/>
    <m/>
    <m/>
    <m/>
    <m/>
    <m/>
    <m/>
    <m/>
    <m/>
    <m/>
    <m/>
    <m/>
    <m/>
    <m/>
    <m/>
    <d v="2024-05-14T00:00:00"/>
    <s v="mike.donnelly@tidalwaveautospa.com"/>
    <s v="Bruce Maxwell"/>
    <x v="5"/>
    <x v="0"/>
  </r>
  <r>
    <s v="Michael Donnelly"/>
    <s v="EXP-10013136 "/>
    <n v="101.51"/>
    <d v="2024-05-03T00:00:00"/>
    <x v="0"/>
    <s v="Wash Maintenance"/>
    <s v="Dawn soap, laundry detergent, hand soap"/>
    <m/>
    <m/>
    <m/>
    <m/>
    <m/>
    <m/>
    <m/>
    <m/>
    <m/>
    <m/>
    <m/>
    <m/>
    <m/>
    <m/>
    <m/>
    <m/>
    <m/>
    <m/>
    <m/>
    <m/>
    <m/>
    <d v="2024-05-14T00:00:00"/>
    <s v="mike.donnelly@tidalwaveautospa.com"/>
    <s v="Bruce Maxwell"/>
    <x v="5"/>
    <x v="0"/>
  </r>
  <r>
    <s v="Michael Donnelly"/>
    <s v="EXP-10013136 "/>
    <n v="727.2"/>
    <d v="2024-05-09T00:00:00"/>
    <x v="8"/>
    <s v="Airfare"/>
    <s v="See Bruce Maxwell - one flight for company consultant incentive"/>
    <m/>
    <m/>
    <m/>
    <m/>
    <m/>
    <m/>
    <m/>
    <m/>
    <m/>
    <m/>
    <m/>
    <m/>
    <m/>
    <m/>
    <m/>
    <m/>
    <m/>
    <m/>
    <m/>
    <m/>
    <m/>
    <d v="2024-05-14T00:00:00"/>
    <s v="mike.donnelly@tidalwaveautospa.com"/>
    <s v="Bruce Maxwell"/>
    <x v="5"/>
    <x v="0"/>
  </r>
  <r>
    <s v="Casper Eckols"/>
    <s v="EXP-10013313 "/>
    <n v="21.44"/>
    <d v="2024-05-01T00:00:00"/>
    <x v="8"/>
    <s v="Snacks"/>
    <s v="Water"/>
    <m/>
    <m/>
    <m/>
    <m/>
    <m/>
    <m/>
    <m/>
    <m/>
    <m/>
    <m/>
    <m/>
    <m/>
    <m/>
    <m/>
    <m/>
    <m/>
    <m/>
    <m/>
    <m/>
    <m/>
    <m/>
    <d v="2024-05-14T00:00:00"/>
    <s v="SL311@tidalwaveautospa.com"/>
    <s v="Derek Schillinger"/>
    <x v="5"/>
    <x v="0"/>
  </r>
  <r>
    <s v="Rebecca McCallum-Cameron"/>
    <s v="EXP-10013366 "/>
    <n v="41.74"/>
    <d v="2024-04-17T00:00:00"/>
    <x v="6"/>
    <s v="Wash Maintenance"/>
    <s v="Chemical guy scratch repair"/>
    <m/>
    <m/>
    <m/>
    <m/>
    <m/>
    <m/>
    <m/>
    <m/>
    <m/>
    <m/>
    <m/>
    <m/>
    <m/>
    <m/>
    <m/>
    <m/>
    <m/>
    <m/>
    <m/>
    <m/>
    <m/>
    <d v="2024-05-14T00:00:00"/>
    <s v="SL266@tidalwaveautospa.com"/>
    <s v="Derek Schillinger"/>
    <x v="5"/>
    <x v="0"/>
  </r>
  <r>
    <s v="Rebecca McCallum-Cameron"/>
    <s v="EXP-10013366 "/>
    <n v="20.12"/>
    <d v="2024-04-20T00:00:00"/>
    <x v="6"/>
    <s v="Wash Maintenance"/>
    <s v="Vinegar,  bolts. This and the 103.82 expense equal total on receipt"/>
    <m/>
    <m/>
    <m/>
    <m/>
    <m/>
    <m/>
    <m/>
    <m/>
    <m/>
    <m/>
    <m/>
    <m/>
    <m/>
    <m/>
    <m/>
    <m/>
    <m/>
    <m/>
    <m/>
    <m/>
    <m/>
    <d v="2024-05-14T00:00:00"/>
    <s v="SL266@tidalwaveautospa.com"/>
    <s v="Derek Schillinger"/>
    <x v="5"/>
    <x v="0"/>
  </r>
  <r>
    <s v="Rebecca McCallum-Cameron"/>
    <s v="EXP-10013366 "/>
    <n v="103.82"/>
    <d v="2024-04-20T00:00:00"/>
    <x v="6"/>
    <s v="Office Supplies"/>
    <s v="Dog treats, sharpie, vinegar, etc bolts. This and the 20.12 transaction equal total in receipt"/>
    <m/>
    <m/>
    <m/>
    <m/>
    <m/>
    <m/>
    <m/>
    <m/>
    <m/>
    <m/>
    <m/>
    <m/>
    <m/>
    <m/>
    <m/>
    <m/>
    <m/>
    <m/>
    <m/>
    <m/>
    <m/>
    <d v="2024-05-14T00:00:00"/>
    <s v="SL266@tidalwaveautospa.com"/>
    <s v="Derek Schillinger"/>
    <x v="5"/>
    <x v="0"/>
  </r>
  <r>
    <s v="Robert Sanders"/>
    <s v="EXP-10013406 "/>
    <n v="46.47"/>
    <d v="2024-03-08T00:00:00"/>
    <x v="0"/>
    <s v="Wash Maintenance"/>
    <s v="Dawn soap"/>
    <m/>
    <m/>
    <m/>
    <m/>
    <m/>
    <m/>
    <m/>
    <m/>
    <m/>
    <m/>
    <m/>
    <m/>
    <m/>
    <m/>
    <m/>
    <m/>
    <m/>
    <m/>
    <m/>
    <m/>
    <m/>
    <d v="2024-05-14T00:00:00"/>
    <s v="SL236@tidalwaveautospa.com"/>
    <s v="Derek Schillinger"/>
    <x v="5"/>
    <x v="0"/>
  </r>
  <r>
    <s v="Robert Sanders"/>
    <s v="EXP-10013406 "/>
    <n v="24.99"/>
    <d v="2024-03-23T00:00:00"/>
    <x v="0"/>
    <s v="Safety Supplies"/>
    <s v="Gloves and replacement antenna for customer"/>
    <m/>
    <m/>
    <m/>
    <m/>
    <m/>
    <m/>
    <m/>
    <m/>
    <m/>
    <m/>
    <m/>
    <m/>
    <m/>
    <m/>
    <m/>
    <m/>
    <m/>
    <m/>
    <m/>
    <m/>
    <m/>
    <d v="2024-05-14T00:00:00"/>
    <s v="SL236@tidalwaveautospa.com"/>
    <s v="Derek Schillinger"/>
    <x v="5"/>
    <x v="0"/>
  </r>
  <r>
    <s v="Robert Sanders"/>
    <s v="EXP-10013406 "/>
    <n v="26.95"/>
    <d v="2024-04-01T00:00:00"/>
    <x v="22"/>
    <s v="Parts"/>
    <s v="Fittings"/>
    <m/>
    <m/>
    <m/>
    <m/>
    <m/>
    <m/>
    <m/>
    <m/>
    <m/>
    <m/>
    <m/>
    <m/>
    <m/>
    <m/>
    <m/>
    <m/>
    <m/>
    <m/>
    <m/>
    <m/>
    <m/>
    <d v="2024-05-14T00:00:00"/>
    <s v="SL236@tidalwaveautospa.com"/>
    <s v="Derek Schillinger"/>
    <x v="5"/>
    <x v="0"/>
  </r>
  <r>
    <s v="Robert Sanders"/>
    <s v="EXP-10013406 "/>
    <n v="30.98"/>
    <d v="2024-04-02T00:00:00"/>
    <x v="0"/>
    <s v="Wash Maintenance"/>
    <s v="Dawn"/>
    <m/>
    <m/>
    <m/>
    <m/>
    <m/>
    <m/>
    <m/>
    <m/>
    <m/>
    <m/>
    <m/>
    <m/>
    <m/>
    <m/>
    <m/>
    <m/>
    <m/>
    <m/>
    <m/>
    <m/>
    <m/>
    <d v="2024-05-14T00:00:00"/>
    <s v="SL236@tidalwaveautospa.com"/>
    <s v="Derek Schillinger"/>
    <x v="5"/>
    <x v="0"/>
  </r>
  <r>
    <s v="Samantha Simpson"/>
    <s v="EXP-10013247 "/>
    <n v="453.73"/>
    <d v="2024-04-29T00:00:00"/>
    <x v="0"/>
    <s v="Wash Maintenance"/>
    <s v="water softener pellets"/>
    <m/>
    <m/>
    <m/>
    <m/>
    <m/>
    <m/>
    <m/>
    <m/>
    <m/>
    <m/>
    <m/>
    <m/>
    <m/>
    <m/>
    <m/>
    <m/>
    <m/>
    <m/>
    <m/>
    <m/>
    <m/>
    <d v="2024-05-14T00:00:00"/>
    <s v="SL129@tidalwaveautospa.com"/>
    <s v="Joe Chavez"/>
    <x v="5"/>
    <x v="0"/>
  </r>
  <r>
    <s v="Samantha Simpson"/>
    <s v="EXP-10013247 "/>
    <n v="59.36"/>
    <d v="2024-05-02T00:00:00"/>
    <x v="0"/>
    <s v="Wash Maintenance"/>
    <s v="laundry detergent"/>
    <m/>
    <m/>
    <m/>
    <m/>
    <m/>
    <m/>
    <m/>
    <m/>
    <m/>
    <m/>
    <m/>
    <m/>
    <m/>
    <m/>
    <m/>
    <m/>
    <m/>
    <m/>
    <m/>
    <m/>
    <m/>
    <d v="2024-05-14T00:00:00"/>
    <s v="SL129@tidalwaveautospa.com"/>
    <s v="Joe Chavez"/>
    <x v="5"/>
    <x v="0"/>
  </r>
  <r>
    <s v="Samuel Schmidt"/>
    <s v="EXP-10013275 "/>
    <n v="49.6"/>
    <d v="2024-04-26T00:00:00"/>
    <x v="0"/>
    <s v="Parts"/>
    <s v="Adapters &amp; PVC cutter"/>
    <m/>
    <m/>
    <m/>
    <m/>
    <m/>
    <m/>
    <m/>
    <m/>
    <m/>
    <m/>
    <m/>
    <m/>
    <m/>
    <m/>
    <m/>
    <m/>
    <m/>
    <m/>
    <m/>
    <m/>
    <m/>
    <d v="2024-05-14T00:00:00"/>
    <s v="SL183@tidalwaveautospa.com"/>
    <s v="Joe Chavez"/>
    <x v="5"/>
    <x v="0"/>
  </r>
  <r>
    <s v="Samuel Schmidt"/>
    <s v="EXP-10013275 "/>
    <n v="97.6"/>
    <d v="2024-04-27T00:00:00"/>
    <x v="0"/>
    <s v="Parts"/>
    <s v="PVC adapters"/>
    <m/>
    <m/>
    <m/>
    <m/>
    <m/>
    <m/>
    <m/>
    <m/>
    <m/>
    <m/>
    <m/>
    <m/>
    <m/>
    <m/>
    <m/>
    <m/>
    <m/>
    <m/>
    <m/>
    <m/>
    <m/>
    <d v="2024-05-14T00:00:00"/>
    <s v="SL183@tidalwaveautospa.com"/>
    <s v="Joe Chavez"/>
    <x v="5"/>
    <x v="0"/>
  </r>
  <r>
    <s v="Samuel Schmidt"/>
    <s v="EXP-10013275 "/>
    <n v="37.880000000000003"/>
    <d v="2024-04-28T00:00:00"/>
    <x v="0"/>
    <s v="Snacks"/>
    <s v="Water &amp; Sports Drinks"/>
    <m/>
    <m/>
    <m/>
    <m/>
    <m/>
    <m/>
    <m/>
    <m/>
    <m/>
    <m/>
    <m/>
    <m/>
    <m/>
    <m/>
    <m/>
    <m/>
    <m/>
    <m/>
    <m/>
    <m/>
    <m/>
    <d v="2024-05-14T00:00:00"/>
    <s v="SL183@tidalwaveautospa.com"/>
    <s v="Joe Chavez"/>
    <x v="5"/>
    <x v="0"/>
  </r>
  <r>
    <s v="Samuel Schmidt"/>
    <s v="EXP-10013275 "/>
    <n v="96.34"/>
    <d v="2024-05-02T00:00:00"/>
    <x v="0"/>
    <s v="Wash Maintenance"/>
    <s v="Garbage Bags"/>
    <m/>
    <m/>
    <m/>
    <m/>
    <m/>
    <m/>
    <m/>
    <m/>
    <m/>
    <m/>
    <m/>
    <m/>
    <m/>
    <m/>
    <m/>
    <m/>
    <m/>
    <m/>
    <m/>
    <m/>
    <m/>
    <d v="2024-05-14T00:00:00"/>
    <s v="SL183@tidalwaveautospa.com"/>
    <s v="Joe Chavez"/>
    <x v="5"/>
    <x v="0"/>
  </r>
  <r>
    <s v="Travis Scroggins"/>
    <s v="EXP-10013298 "/>
    <n v="147.52000000000001"/>
    <d v="2024-04-29T00:00:00"/>
    <x v="0"/>
    <s v="Wash Maintenance"/>
    <s v="vinegar, dish soap bath tissue"/>
    <m/>
    <m/>
    <m/>
    <m/>
    <m/>
    <m/>
    <m/>
    <m/>
    <m/>
    <m/>
    <m/>
    <m/>
    <m/>
    <m/>
    <m/>
    <m/>
    <m/>
    <m/>
    <m/>
    <m/>
    <m/>
    <d v="2024-05-14T00:00:00"/>
    <s v="SL228@tidalwaveautospa.com"/>
    <s v="Joe Chavez"/>
    <x v="5"/>
    <x v="0"/>
  </r>
  <r>
    <s v="Travis Scroggins"/>
    <s v="EXP-10013298 "/>
    <n v="141.49"/>
    <d v="2024-05-04T00:00:00"/>
    <x v="11"/>
    <s v="Office Furniture"/>
    <s v="shelf for vac house, trash bags, totes for storage"/>
    <m/>
    <m/>
    <m/>
    <m/>
    <m/>
    <m/>
    <m/>
    <m/>
    <m/>
    <m/>
    <m/>
    <m/>
    <m/>
    <m/>
    <m/>
    <m/>
    <m/>
    <m/>
    <m/>
    <m/>
    <m/>
    <d v="2024-05-14T00:00:00"/>
    <s v="SL228@tidalwaveautospa.com"/>
    <s v="Joe Chavez"/>
    <x v="5"/>
    <x v="0"/>
  </r>
  <r>
    <s v="Travis Scroggins"/>
    <s v="EXP-10013298 "/>
    <n v="61.86"/>
    <d v="2024-05-04T00:00:00"/>
    <x v="0"/>
    <s v="Small Tools"/>
    <s v="scraper, cups, bandaid, screws, mirror for bathroom, m&amp;ms for staff"/>
    <m/>
    <m/>
    <m/>
    <m/>
    <m/>
    <m/>
    <m/>
    <m/>
    <m/>
    <m/>
    <m/>
    <m/>
    <m/>
    <m/>
    <m/>
    <m/>
    <m/>
    <m/>
    <m/>
    <m/>
    <m/>
    <d v="2024-05-14T00:00:00"/>
    <s v="SL228@tidalwaveautospa.com"/>
    <s v="Joe Chavez"/>
    <x v="5"/>
    <x v="0"/>
  </r>
  <r>
    <s v="Joshua Smith"/>
    <s v="EXP-10013312 "/>
    <n v="100.65"/>
    <d v="2024-04-22T00:00:00"/>
    <x v="47"/>
    <s v="Wash Maintenance"/>
    <s v="tash can lids"/>
    <m/>
    <m/>
    <m/>
    <m/>
    <m/>
    <m/>
    <m/>
    <m/>
    <m/>
    <m/>
    <m/>
    <m/>
    <m/>
    <m/>
    <m/>
    <m/>
    <m/>
    <m/>
    <m/>
    <m/>
    <m/>
    <d v="2024-05-14T00:00:00"/>
    <s v="SL100@tidalwaveautospa.com"/>
    <s v="Joe Chavez"/>
    <x v="5"/>
    <x v="0"/>
  </r>
  <r>
    <s v="Joshua Smith"/>
    <s v="EXP-10013312 "/>
    <n v="41.32"/>
    <d v="2024-05-03T00:00:00"/>
    <x v="0"/>
    <s v="Wash Maintenance"/>
    <s v="scrubs to clean arches"/>
    <m/>
    <m/>
    <m/>
    <m/>
    <m/>
    <m/>
    <m/>
    <m/>
    <m/>
    <m/>
    <m/>
    <m/>
    <m/>
    <m/>
    <m/>
    <m/>
    <m/>
    <m/>
    <m/>
    <m/>
    <m/>
    <d v="2024-05-14T00:00:00"/>
    <s v="SL100@tidalwaveautospa.com"/>
    <s v="Joe Chavez"/>
    <x v="5"/>
    <x v="0"/>
  </r>
  <r>
    <s v="Joshua Smith"/>
    <s v="EXP-10013312 "/>
    <n v="43.35"/>
    <d v="2024-05-03T00:00:00"/>
    <x v="0"/>
    <s v="Wash Maintenance"/>
    <s v="scrubs for arches"/>
    <m/>
    <m/>
    <m/>
    <m/>
    <m/>
    <m/>
    <m/>
    <m/>
    <m/>
    <m/>
    <m/>
    <m/>
    <m/>
    <m/>
    <m/>
    <m/>
    <m/>
    <m/>
    <m/>
    <m/>
    <m/>
    <d v="2024-05-14T00:00:00"/>
    <s v="SL100@tidalwaveautospa.com"/>
    <s v="Joe Chavez"/>
    <x v="5"/>
    <x v="0"/>
  </r>
  <r>
    <s v="Travis Weigart"/>
    <s v="EXP-10013337 "/>
    <n v="175.12"/>
    <d v="2024-05-01T00:00:00"/>
    <x v="0"/>
    <s v="Wash Maintenance"/>
    <s v="Soap"/>
    <m/>
    <m/>
    <m/>
    <m/>
    <m/>
    <m/>
    <m/>
    <m/>
    <m/>
    <m/>
    <m/>
    <m/>
    <m/>
    <m/>
    <m/>
    <m/>
    <m/>
    <m/>
    <m/>
    <m/>
    <m/>
    <d v="2024-05-14T00:00:00"/>
    <s v=""/>
    <s v=""/>
    <x v="5"/>
    <x v="0"/>
  </r>
  <r>
    <s v="Corey McCarthy"/>
    <s v="EXP-10013243 "/>
    <n v="41.2"/>
    <d v="2023-10-19T00:00:00"/>
    <x v="22"/>
    <s v="Small Tools"/>
    <s v="Tools and trufuel"/>
    <m/>
    <m/>
    <m/>
    <m/>
    <m/>
    <m/>
    <m/>
    <m/>
    <m/>
    <m/>
    <m/>
    <m/>
    <m/>
    <m/>
    <m/>
    <m/>
    <m/>
    <m/>
    <m/>
    <m/>
    <m/>
    <d v="2024-05-14T00:00:00"/>
    <s v=""/>
    <s v=""/>
    <x v="5"/>
    <x v="0"/>
  </r>
  <r>
    <s v="Corey McCarthy"/>
    <s v="EXP-10013243 "/>
    <n v="11.75"/>
    <d v="2024-01-26T00:00:00"/>
    <x v="22"/>
    <s v="Small Tools"/>
    <s v="Volt meter"/>
    <m/>
    <m/>
    <m/>
    <m/>
    <m/>
    <m/>
    <m/>
    <m/>
    <m/>
    <m/>
    <m/>
    <m/>
    <m/>
    <m/>
    <m/>
    <m/>
    <m/>
    <m/>
    <m/>
    <m/>
    <m/>
    <d v="2024-05-14T00:00:00"/>
    <s v=""/>
    <s v=""/>
    <x v="5"/>
    <x v="0"/>
  </r>
  <r>
    <s v="Corey McCarthy"/>
    <s v="EXP-10013243 "/>
    <n v="31.82"/>
    <d v="2024-03-02T00:00:00"/>
    <x v="15"/>
    <s v="Wash Maintenance"/>
    <s v="Detergent"/>
    <m/>
    <m/>
    <m/>
    <m/>
    <m/>
    <m/>
    <m/>
    <m/>
    <m/>
    <m/>
    <m/>
    <m/>
    <m/>
    <m/>
    <m/>
    <m/>
    <m/>
    <m/>
    <m/>
    <m/>
    <m/>
    <d v="2024-05-14T00:00:00"/>
    <s v=""/>
    <s v=""/>
    <x v="5"/>
    <x v="0"/>
  </r>
  <r>
    <s v="Corey McCarthy"/>
    <s v="EXP-10013243 "/>
    <n v="24.97"/>
    <d v="2024-03-22T00:00:00"/>
    <x v="22"/>
    <s v="Wash Supplies"/>
    <s v="Spray Bottles"/>
    <m/>
    <m/>
    <m/>
    <m/>
    <m/>
    <m/>
    <m/>
    <m/>
    <m/>
    <m/>
    <m/>
    <m/>
    <m/>
    <m/>
    <m/>
    <m/>
    <m/>
    <m/>
    <m/>
    <m/>
    <m/>
    <d v="2024-05-14T00:00:00"/>
    <s v=""/>
    <s v=""/>
    <x v="5"/>
    <x v="0"/>
  </r>
  <r>
    <s v="Corey McCarthy"/>
    <s v="EXP-10013243 "/>
    <n v="102.72"/>
    <d v="2024-03-28T00:00:00"/>
    <x v="22"/>
    <s v="Parts"/>
    <s v="Fuses for air compressor"/>
    <m/>
    <m/>
    <m/>
    <m/>
    <m/>
    <m/>
    <m/>
    <m/>
    <m/>
    <m/>
    <m/>
    <m/>
    <m/>
    <m/>
    <m/>
    <m/>
    <m/>
    <m/>
    <m/>
    <m/>
    <m/>
    <d v="2024-05-14T00:00:00"/>
    <s v=""/>
    <s v=""/>
    <x v="5"/>
    <x v="0"/>
  </r>
  <r>
    <s v="Corey McCarthy"/>
    <s v="EXP-10013243 "/>
    <n v="15.92"/>
    <d v="2024-03-29T00:00:00"/>
    <x v="15"/>
    <s v="Wash Maintenance"/>
    <s v="Detergent"/>
    <m/>
    <m/>
    <m/>
    <m/>
    <m/>
    <m/>
    <m/>
    <m/>
    <m/>
    <m/>
    <m/>
    <m/>
    <m/>
    <m/>
    <m/>
    <m/>
    <m/>
    <m/>
    <m/>
    <m/>
    <m/>
    <d v="2024-05-14T00:00:00"/>
    <s v=""/>
    <s v=""/>
    <x v="5"/>
    <x v="0"/>
  </r>
  <r>
    <s v="Corey McCarthy"/>
    <s v="EXP-10013243 "/>
    <n v="400"/>
    <d v="2024-04-12T00:00:00"/>
    <x v="1"/>
    <s v="Electric Repairs"/>
    <s v="HVAC repair"/>
    <m/>
    <m/>
    <m/>
    <m/>
    <m/>
    <m/>
    <m/>
    <m/>
    <m/>
    <m/>
    <m/>
    <m/>
    <m/>
    <m/>
    <m/>
    <m/>
    <m/>
    <m/>
    <m/>
    <m/>
    <m/>
    <d v="2024-05-14T00:00:00"/>
    <s v=""/>
    <s v=""/>
    <x v="5"/>
    <x v="0"/>
  </r>
  <r>
    <s v="Corey McCarthy"/>
    <s v="EXP-10013243 "/>
    <n v="1560"/>
    <d v="2024-04-25T00:00:00"/>
    <x v="15"/>
    <s v="Wash Supplies"/>
    <s v="Towels"/>
    <m/>
    <m/>
    <m/>
    <m/>
    <m/>
    <m/>
    <m/>
    <m/>
    <m/>
    <m/>
    <m/>
    <m/>
    <m/>
    <m/>
    <m/>
    <m/>
    <m/>
    <m/>
    <m/>
    <m/>
    <m/>
    <d v="2024-05-14T00:00:00"/>
    <s v=""/>
    <s v=""/>
    <x v="5"/>
    <x v="0"/>
  </r>
  <r>
    <s v="Corey McCarthy"/>
    <s v="EXP-10013243 "/>
    <n v="34.57"/>
    <d v="2024-04-27T00:00:00"/>
    <x v="15"/>
    <s v="Wash Maintenance"/>
    <s v="Laundry detergent"/>
    <m/>
    <m/>
    <m/>
    <m/>
    <m/>
    <m/>
    <m/>
    <m/>
    <m/>
    <m/>
    <m/>
    <m/>
    <m/>
    <m/>
    <m/>
    <m/>
    <m/>
    <m/>
    <m/>
    <m/>
    <m/>
    <d v="2024-05-14T00:00:00"/>
    <s v=""/>
    <s v=""/>
    <x v="5"/>
    <x v="0"/>
  </r>
  <r>
    <s v="Corey McCarthy"/>
    <s v="EXP-10013243 "/>
    <n v="100.49"/>
    <d v="2024-04-30T00:00:00"/>
    <x v="15"/>
    <s v="Wash Supplies"/>
    <s v="Towels"/>
    <m/>
    <m/>
    <m/>
    <m/>
    <m/>
    <m/>
    <m/>
    <m/>
    <m/>
    <m/>
    <m/>
    <m/>
    <m/>
    <m/>
    <m/>
    <m/>
    <m/>
    <m/>
    <m/>
    <m/>
    <m/>
    <d v="2024-05-14T00:00:00"/>
    <s v=""/>
    <s v=""/>
    <x v="5"/>
    <x v="0"/>
  </r>
  <r>
    <s v="Christopher Cox"/>
    <s v="EXP-10013370 "/>
    <n v="1172"/>
    <d v="2024-05-06T00:00:00"/>
    <x v="6"/>
    <s v="Wash Maintenance"/>
    <s v="Parking Lot striping"/>
    <m/>
    <m/>
    <m/>
    <m/>
    <m/>
    <m/>
    <m/>
    <m/>
    <m/>
    <m/>
    <m/>
    <m/>
    <m/>
    <m/>
    <m/>
    <m/>
    <m/>
    <m/>
    <m/>
    <m/>
    <m/>
    <d v="2024-05-14T00:00:00"/>
    <s v="SL142@tidalwaveautospa.com"/>
    <s v="Joe Chavez"/>
    <x v="5"/>
    <x v="0"/>
  </r>
  <r>
    <s v="Aaron Johnson"/>
    <s v="EXP-10013388 "/>
    <n v="7.3"/>
    <d v="2024-04-18T00:00:00"/>
    <x v="25"/>
    <s v="Wash Maintenance"/>
    <s v="Concrete to put up wash sign"/>
    <m/>
    <m/>
    <m/>
    <m/>
    <m/>
    <m/>
    <m/>
    <m/>
    <m/>
    <m/>
    <m/>
    <m/>
    <m/>
    <m/>
    <m/>
    <m/>
    <m/>
    <m/>
    <m/>
    <m/>
    <m/>
    <d v="2024-05-14T00:00:00"/>
    <s v="SL108@tidalwaveautospa.com"/>
    <s v="Cory Cummings"/>
    <x v="5"/>
    <x v="0"/>
  </r>
  <r>
    <s v="Aaron Johnson"/>
    <s v="EXP-10013388 "/>
    <n v="41.37"/>
    <d v="2024-04-26T00:00:00"/>
    <x v="0"/>
    <s v="Wash Maintenance"/>
    <s v="Soap and vinegar"/>
    <m/>
    <m/>
    <m/>
    <m/>
    <m/>
    <m/>
    <m/>
    <m/>
    <m/>
    <m/>
    <m/>
    <m/>
    <m/>
    <m/>
    <m/>
    <m/>
    <m/>
    <m/>
    <m/>
    <m/>
    <m/>
    <d v="2024-05-14T00:00:00"/>
    <s v="SL108@tidalwaveautospa.com"/>
    <s v="Cory Cummings"/>
    <x v="5"/>
    <x v="0"/>
  </r>
  <r>
    <s v="Aaron Johnson"/>
    <s v="EXP-10013388 "/>
    <n v="52.94"/>
    <d v="2024-05-02T00:00:00"/>
    <x v="0"/>
    <s v="Wash Maintenance"/>
    <s v="Soap and vinegar"/>
    <m/>
    <m/>
    <m/>
    <m/>
    <m/>
    <m/>
    <m/>
    <m/>
    <m/>
    <m/>
    <m/>
    <m/>
    <m/>
    <m/>
    <m/>
    <m/>
    <m/>
    <m/>
    <m/>
    <m/>
    <m/>
    <d v="2024-05-14T00:00:00"/>
    <s v="SL108@tidalwaveautospa.com"/>
    <s v="Cory Cummings"/>
    <x v="5"/>
    <x v="0"/>
  </r>
  <r>
    <s v="Aaron Johnson"/>
    <s v="EXP-10013388 "/>
    <n v="18.59"/>
    <d v="2024-05-06T00:00:00"/>
    <x v="0"/>
    <s v="Office Supplies"/>
    <s v="Toilet paper"/>
    <m/>
    <m/>
    <m/>
    <m/>
    <m/>
    <m/>
    <m/>
    <m/>
    <m/>
    <m/>
    <m/>
    <m/>
    <m/>
    <m/>
    <m/>
    <m/>
    <m/>
    <m/>
    <m/>
    <m/>
    <m/>
    <d v="2024-05-14T00:00:00"/>
    <s v="SL108@tidalwaveautospa.com"/>
    <s v="Cory Cummings"/>
    <x v="5"/>
    <x v="0"/>
  </r>
  <r>
    <s v="Aaron Johnson"/>
    <s v="EXP-10013389 "/>
    <n v="32.380000000000003"/>
    <d v="2024-04-21T00:00:00"/>
    <x v="0"/>
    <s v="Parts"/>
    <s v="T valve for pressure washer hose"/>
    <m/>
    <m/>
    <m/>
    <m/>
    <m/>
    <m/>
    <m/>
    <m/>
    <m/>
    <m/>
    <m/>
    <m/>
    <m/>
    <m/>
    <m/>
    <m/>
    <m/>
    <m/>
    <m/>
    <m/>
    <m/>
    <d v="2024-05-14T00:00:00"/>
    <s v="SL108@tidalwaveautospa.com"/>
    <s v="Cory Cummings"/>
    <x v="5"/>
    <x v="0"/>
  </r>
  <r>
    <s v="Aaron Johnson"/>
    <s v="EXP-10013389 "/>
    <n v="182.96"/>
    <d v="2024-04-26T00:00:00"/>
    <x v="0"/>
    <s v="Wash Maintenance"/>
    <s v="Wall cleaner"/>
    <m/>
    <m/>
    <m/>
    <m/>
    <m/>
    <m/>
    <m/>
    <m/>
    <m/>
    <m/>
    <m/>
    <m/>
    <m/>
    <m/>
    <m/>
    <m/>
    <m/>
    <m/>
    <m/>
    <m/>
    <m/>
    <d v="2024-05-14T00:00:00"/>
    <s v="SL108@tidalwaveautospa.com"/>
    <s v="Cory Cummings"/>
    <x v="5"/>
    <x v="0"/>
  </r>
  <r>
    <s v="Cory Knight"/>
    <s v="EXP-10013397 "/>
    <n v="52.23"/>
    <d v="2024-04-10T00:00:00"/>
    <x v="23"/>
    <s v="Wash Maintenance"/>
    <s v="Cleaning supplies"/>
    <m/>
    <m/>
    <m/>
    <m/>
    <m/>
    <m/>
    <m/>
    <m/>
    <m/>
    <m/>
    <m/>
    <m/>
    <m/>
    <m/>
    <m/>
    <m/>
    <m/>
    <m/>
    <m/>
    <m/>
    <m/>
    <d v="2024-05-14T00:00:00"/>
    <s v="SL282@tidalwaveautospa.com"/>
    <s v="Cory Cummings"/>
    <x v="5"/>
    <x v="0"/>
  </r>
  <r>
    <s v="Cory Knight"/>
    <s v="EXP-10013397 "/>
    <n v="19.05"/>
    <d v="2024-04-11T00:00:00"/>
    <x v="0"/>
    <s v="Wash Maintenance"/>
    <s v="Vinegar/ dawn"/>
    <m/>
    <m/>
    <m/>
    <m/>
    <m/>
    <m/>
    <m/>
    <m/>
    <m/>
    <m/>
    <m/>
    <m/>
    <m/>
    <m/>
    <m/>
    <m/>
    <m/>
    <m/>
    <m/>
    <m/>
    <m/>
    <d v="2024-05-14T00:00:00"/>
    <s v="SL282@tidalwaveautospa.com"/>
    <s v="Cory Cummings"/>
    <x v="5"/>
    <x v="0"/>
  </r>
  <r>
    <s v="Cory Knight"/>
    <s v="EXP-10013397 "/>
    <n v="18.36"/>
    <d v="2024-04-16T00:00:00"/>
    <x v="9"/>
    <s v="Snacks"/>
    <s v="Water"/>
    <m/>
    <m/>
    <m/>
    <m/>
    <m/>
    <m/>
    <m/>
    <m/>
    <m/>
    <m/>
    <m/>
    <m/>
    <m/>
    <m/>
    <m/>
    <m/>
    <m/>
    <m/>
    <m/>
    <m/>
    <m/>
    <d v="2024-05-14T00:00:00"/>
    <s v="SL282@tidalwaveautospa.com"/>
    <s v="Cory Cummings"/>
    <x v="5"/>
    <x v="0"/>
  </r>
  <r>
    <s v="Cory Knight"/>
    <s v="EXP-10013397 "/>
    <n v="47.15"/>
    <d v="2024-04-16T00:00:00"/>
    <x v="0"/>
    <s v="Safety Supplies"/>
    <s v="Gloves"/>
    <m/>
    <m/>
    <m/>
    <m/>
    <m/>
    <m/>
    <m/>
    <m/>
    <m/>
    <m/>
    <m/>
    <m/>
    <m/>
    <m/>
    <m/>
    <m/>
    <m/>
    <m/>
    <m/>
    <m/>
    <m/>
    <d v="2024-05-14T00:00:00"/>
    <s v="SL282@tidalwaveautospa.com"/>
    <s v="Cory Cummings"/>
    <x v="5"/>
    <x v="0"/>
  </r>
  <r>
    <s v="Cory Knight"/>
    <s v="EXP-10013397 "/>
    <n v="2.77"/>
    <d v="2024-04-18T00:00:00"/>
    <x v="34"/>
    <s v="Parts"/>
    <s v="Wire nut"/>
    <m/>
    <m/>
    <m/>
    <m/>
    <m/>
    <m/>
    <m/>
    <m/>
    <m/>
    <m/>
    <m/>
    <m/>
    <m/>
    <m/>
    <m/>
    <m/>
    <m/>
    <m/>
    <m/>
    <m/>
    <m/>
    <d v="2024-05-14T00:00:00"/>
    <s v="SL282@tidalwaveautospa.com"/>
    <s v="Cory Cummings"/>
    <x v="5"/>
    <x v="0"/>
  </r>
  <r>
    <s v="Cory Knight"/>
    <s v="EXP-10013397 "/>
    <n v="130.74"/>
    <d v="2024-04-19T00:00:00"/>
    <x v="0"/>
    <s v="Wash Maintenance"/>
    <s v="Cleaning supplies, mop"/>
    <m/>
    <m/>
    <m/>
    <m/>
    <m/>
    <m/>
    <m/>
    <m/>
    <m/>
    <m/>
    <m/>
    <m/>
    <m/>
    <m/>
    <m/>
    <m/>
    <m/>
    <m/>
    <m/>
    <m/>
    <m/>
    <d v="2024-05-14T00:00:00"/>
    <s v="SL282@tidalwaveautospa.com"/>
    <s v="Cory Cummings"/>
    <x v="5"/>
    <x v="0"/>
  </r>
  <r>
    <s v="Cory Knight"/>
    <s v="EXP-10013397 "/>
    <n v="68.599999999999994"/>
    <d v="2024-04-23T00:00:00"/>
    <x v="0"/>
    <s v="Wash Maintenance"/>
    <s v="Sprayer, degreaser"/>
    <m/>
    <m/>
    <m/>
    <m/>
    <m/>
    <m/>
    <m/>
    <m/>
    <m/>
    <m/>
    <m/>
    <m/>
    <m/>
    <m/>
    <m/>
    <m/>
    <m/>
    <m/>
    <m/>
    <m/>
    <m/>
    <d v="2024-05-14T00:00:00"/>
    <s v="SL282@tidalwaveautospa.com"/>
    <s v="Cory Cummings"/>
    <x v="5"/>
    <x v="0"/>
  </r>
  <r>
    <s v="Cory Knight"/>
    <s v="EXP-10013397 "/>
    <n v="226.61"/>
    <d v="2024-04-24T00:00:00"/>
    <x v="0"/>
    <s v="Office Furniture"/>
    <s v="Shelf, organizational supplies"/>
    <m/>
    <m/>
    <m/>
    <m/>
    <m/>
    <m/>
    <m/>
    <m/>
    <m/>
    <m/>
    <m/>
    <m/>
    <m/>
    <m/>
    <m/>
    <m/>
    <m/>
    <m/>
    <m/>
    <m/>
    <m/>
    <d v="2024-05-14T00:00:00"/>
    <s v="SL282@tidalwaveautospa.com"/>
    <s v="Cory Cummings"/>
    <x v="5"/>
    <x v="0"/>
  </r>
  <r>
    <s v="Cory Knight"/>
    <s v="EXP-10013397 "/>
    <n v="57.72"/>
    <d v="2024-04-27T00:00:00"/>
    <x v="9"/>
    <s v="Snacks"/>
    <s v="Gatorade, ice"/>
    <m/>
    <m/>
    <m/>
    <m/>
    <m/>
    <m/>
    <m/>
    <m/>
    <m/>
    <m/>
    <m/>
    <m/>
    <m/>
    <m/>
    <m/>
    <m/>
    <m/>
    <m/>
    <m/>
    <m/>
    <m/>
    <d v="2024-05-14T00:00:00"/>
    <s v="SL282@tidalwaveautospa.com"/>
    <s v="Cory Cummings"/>
    <x v="5"/>
    <x v="0"/>
  </r>
  <r>
    <s v="Cory Knight"/>
    <s v="EXP-10013397 "/>
    <n v="22.95"/>
    <d v="2024-05-01T00:00:00"/>
    <x v="9"/>
    <s v="Snacks"/>
    <s v="Water"/>
    <m/>
    <m/>
    <m/>
    <m/>
    <m/>
    <m/>
    <m/>
    <m/>
    <m/>
    <m/>
    <m/>
    <m/>
    <m/>
    <m/>
    <m/>
    <m/>
    <m/>
    <m/>
    <m/>
    <m/>
    <m/>
    <d v="2024-05-14T00:00:00"/>
    <s v="SL282@tidalwaveautospa.com"/>
    <s v="Cory Cummings"/>
    <x v="5"/>
    <x v="0"/>
  </r>
  <r>
    <s v="Mark Stehle"/>
    <s v="EXP-10013351 "/>
    <n v="21.72"/>
    <d v="2024-04-25T00:00:00"/>
    <x v="0"/>
    <s v="Office Supplies"/>
    <s v="Bath tissue"/>
    <m/>
    <m/>
    <m/>
    <m/>
    <m/>
    <m/>
    <m/>
    <m/>
    <m/>
    <m/>
    <m/>
    <m/>
    <m/>
    <m/>
    <m/>
    <m/>
    <m/>
    <m/>
    <m/>
    <m/>
    <m/>
    <d v="2024-05-14T00:00:00"/>
    <s v="SL61@tidalwaveautospa.com"/>
    <s v="Michael Donnelly"/>
    <x v="5"/>
    <x v="0"/>
  </r>
  <r>
    <s v="Mark Stehle"/>
    <s v="EXP-10013351 "/>
    <n v="397.02"/>
    <d v="2024-04-25T00:00:00"/>
    <x v="1"/>
    <s v="Wash Maintenance"/>
    <s v="Hydrothic fluid"/>
    <m/>
    <m/>
    <m/>
    <m/>
    <m/>
    <m/>
    <m/>
    <m/>
    <m/>
    <m/>
    <m/>
    <m/>
    <m/>
    <m/>
    <m/>
    <m/>
    <m/>
    <m/>
    <m/>
    <m/>
    <m/>
    <d v="2024-05-14T00:00:00"/>
    <s v="SL61@tidalwaveautospa.com"/>
    <s v="Michael Donnelly"/>
    <x v="5"/>
    <x v="0"/>
  </r>
  <r>
    <s v="Mark Stehle"/>
    <s v="EXP-10013351 "/>
    <n v="42.37"/>
    <d v="2024-04-26T00:00:00"/>
    <x v="6"/>
    <s v="Wash Maintenance"/>
    <s v="Concrete cleaner"/>
    <m/>
    <m/>
    <m/>
    <m/>
    <m/>
    <m/>
    <m/>
    <m/>
    <m/>
    <m/>
    <m/>
    <m/>
    <m/>
    <m/>
    <m/>
    <m/>
    <m/>
    <m/>
    <m/>
    <m/>
    <m/>
    <d v="2024-05-14T00:00:00"/>
    <s v="SL61@tidalwaveautospa.com"/>
    <s v="Michael Donnelly"/>
    <x v="5"/>
    <x v="0"/>
  </r>
  <r>
    <s v="Mark Stehle"/>
    <s v="EXP-10013351 "/>
    <n v="11.54"/>
    <d v="2024-04-27T00:00:00"/>
    <x v="0"/>
    <s v="Wash Maintenance"/>
    <s v="Nylon tape and pressure washers hose disconnect"/>
    <m/>
    <m/>
    <m/>
    <m/>
    <m/>
    <m/>
    <m/>
    <m/>
    <m/>
    <m/>
    <m/>
    <m/>
    <m/>
    <m/>
    <m/>
    <m/>
    <m/>
    <m/>
    <m/>
    <m/>
    <m/>
    <d v="2024-05-14T00:00:00"/>
    <s v="SL61@tidalwaveautospa.com"/>
    <s v="Michael Donnelly"/>
    <x v="5"/>
    <x v="0"/>
  </r>
  <r>
    <s v="Mark Stehle"/>
    <s v="EXP-10013351 "/>
    <n v="152.96"/>
    <d v="2024-04-27T00:00:00"/>
    <x v="0"/>
    <s v="Wash Maintenance"/>
    <s v="Pressure hoses"/>
    <m/>
    <m/>
    <m/>
    <m/>
    <m/>
    <m/>
    <m/>
    <m/>
    <m/>
    <m/>
    <m/>
    <m/>
    <m/>
    <m/>
    <m/>
    <m/>
    <m/>
    <m/>
    <m/>
    <m/>
    <m/>
    <d v="2024-05-14T00:00:00"/>
    <s v="SL61@tidalwaveautospa.com"/>
    <s v="Michael Donnelly"/>
    <x v="5"/>
    <x v="0"/>
  </r>
  <r>
    <s v="Mark Stehle"/>
    <s v="EXP-10013351 "/>
    <n v="51.31"/>
    <d v="2024-04-30T00:00:00"/>
    <x v="1"/>
    <s v="Parts"/>
    <s v="Screws a tools to replace heco"/>
    <m/>
    <m/>
    <m/>
    <m/>
    <m/>
    <m/>
    <m/>
    <m/>
    <m/>
    <m/>
    <m/>
    <m/>
    <m/>
    <m/>
    <m/>
    <m/>
    <m/>
    <m/>
    <m/>
    <m/>
    <m/>
    <d v="2024-05-14T00:00:00"/>
    <s v="SL61@tidalwaveautospa.com"/>
    <s v="Michael Donnelly"/>
    <x v="5"/>
    <x v="0"/>
  </r>
  <r>
    <s v="Mark Stehle"/>
    <s v="EXP-10013351 "/>
    <n v="407.66"/>
    <d v="2024-04-30T00:00:00"/>
    <x v="1"/>
    <s v="Wash Maintenance"/>
    <s v="Hydro fluid for conveyor"/>
    <m/>
    <m/>
    <m/>
    <m/>
    <m/>
    <m/>
    <m/>
    <m/>
    <m/>
    <m/>
    <m/>
    <m/>
    <m/>
    <m/>
    <m/>
    <m/>
    <m/>
    <m/>
    <m/>
    <m/>
    <m/>
    <d v="2024-05-14T00:00:00"/>
    <s v="SL61@tidalwaveautospa.com"/>
    <s v="Michael Donnelly"/>
    <x v="5"/>
    <x v="0"/>
  </r>
  <r>
    <s v="Brian Hodge"/>
    <s v="EXP-10012654 "/>
    <n v="43.86"/>
    <d v="2023-11-28T00:00:00"/>
    <x v="6"/>
    <s v="Parts"/>
    <s v="tooks to try and fix prep hose back in november"/>
    <m/>
    <m/>
    <m/>
    <m/>
    <m/>
    <m/>
    <m/>
    <m/>
    <m/>
    <m/>
    <m/>
    <m/>
    <m/>
    <m/>
    <m/>
    <m/>
    <m/>
    <m/>
    <m/>
    <m/>
    <m/>
    <d v="2024-05-14T00:00:00"/>
    <s v="SL261@tidalwaveautospa.com"/>
    <s v="Jeff Mathis"/>
    <x v="5"/>
    <x v="0"/>
  </r>
  <r>
    <s v="Brian Hodge"/>
    <s v="EXP-10012654 "/>
    <n v="43.81"/>
    <d v="2024-04-09T00:00:00"/>
    <x v="11"/>
    <s v="Wash Maintenance"/>
    <s v="poles for prep"/>
    <m/>
    <m/>
    <m/>
    <m/>
    <m/>
    <m/>
    <m/>
    <m/>
    <m/>
    <m/>
    <m/>
    <m/>
    <m/>
    <m/>
    <m/>
    <m/>
    <m/>
    <m/>
    <m/>
    <m/>
    <m/>
    <d v="2024-05-14T00:00:00"/>
    <s v="SL261@tidalwaveautospa.com"/>
    <s v="Jeff Mathis"/>
    <x v="5"/>
    <x v="0"/>
  </r>
  <r>
    <s v="Michael Bond"/>
    <s v="EXP-10012338 "/>
    <n v="68.260000000000005"/>
    <d v="2024-03-21T00:00:00"/>
    <x v="0"/>
    <s v="Wash Maintenance"/>
    <s v="scrub brush poles and screws"/>
    <m/>
    <m/>
    <m/>
    <m/>
    <m/>
    <m/>
    <m/>
    <m/>
    <m/>
    <m/>
    <m/>
    <m/>
    <m/>
    <m/>
    <m/>
    <m/>
    <m/>
    <m/>
    <m/>
    <m/>
    <m/>
    <d v="2024-05-14T00:00:00"/>
    <s v=""/>
    <s v=""/>
    <x v="5"/>
    <x v="0"/>
  </r>
  <r>
    <s v="Michael Bond"/>
    <s v="EXP-10012338 "/>
    <n v="19.7"/>
    <d v="2024-03-30T00:00:00"/>
    <x v="22"/>
    <s v="Parts"/>
    <s v="clamps for omni"/>
    <m/>
    <m/>
    <m/>
    <m/>
    <m/>
    <m/>
    <m/>
    <m/>
    <m/>
    <m/>
    <m/>
    <m/>
    <m/>
    <m/>
    <m/>
    <m/>
    <m/>
    <m/>
    <m/>
    <m/>
    <m/>
    <d v="2024-05-14T00:00:00"/>
    <s v=""/>
    <s v=""/>
    <x v="5"/>
    <x v="0"/>
  </r>
  <r>
    <s v="Michael Bond"/>
    <s v="EXP-10012338 "/>
    <n v="9.81"/>
    <d v="2024-04-09T00:00:00"/>
    <x v="22"/>
    <s v="Parts"/>
    <s v="screws for cta3"/>
    <m/>
    <m/>
    <m/>
    <m/>
    <m/>
    <m/>
    <m/>
    <m/>
    <m/>
    <m/>
    <m/>
    <m/>
    <m/>
    <m/>
    <m/>
    <m/>
    <m/>
    <m/>
    <m/>
    <m/>
    <m/>
    <d v="2024-05-14T00:00:00"/>
    <s v=""/>
    <s v=""/>
    <x v="5"/>
    <x v="0"/>
  </r>
  <r>
    <s v="Ayite Medji"/>
    <s v="EXP-10012882 "/>
    <n v="79.209999999999994"/>
    <d v="2024-03-22T00:00:00"/>
    <x v="0"/>
    <s v="Wash Maintenance"/>
    <s v="Softener salt"/>
    <m/>
    <m/>
    <m/>
    <m/>
    <m/>
    <m/>
    <m/>
    <m/>
    <m/>
    <m/>
    <m/>
    <m/>
    <m/>
    <m/>
    <m/>
    <m/>
    <m/>
    <m/>
    <m/>
    <m/>
    <m/>
    <d v="2024-05-14T00:00:00"/>
    <s v="SL315@tidalwaveautospa.com"/>
    <s v="Jeff Mathis"/>
    <x v="5"/>
    <x v="0"/>
  </r>
  <r>
    <s v="Ayite Medji"/>
    <s v="EXP-10012882 "/>
    <n v="16.29"/>
    <d v="2024-04-02T00:00:00"/>
    <x v="0"/>
    <s v="Wash Maintenance"/>
    <s v="Soap"/>
    <m/>
    <m/>
    <m/>
    <m/>
    <m/>
    <m/>
    <m/>
    <m/>
    <m/>
    <m/>
    <m/>
    <m/>
    <m/>
    <m/>
    <m/>
    <m/>
    <m/>
    <m/>
    <m/>
    <m/>
    <m/>
    <d v="2024-05-14T00:00:00"/>
    <s v="SL315@tidalwaveautospa.com"/>
    <s v="Jeff Mathis"/>
    <x v="5"/>
    <x v="0"/>
  </r>
  <r>
    <s v="Ayite Medji"/>
    <s v="EXP-10012882 "/>
    <n v="58.99"/>
    <d v="2024-04-02T00:00:00"/>
    <x v="0"/>
    <s v="Equipment"/>
    <s v="shop vac"/>
    <m/>
    <m/>
    <m/>
    <m/>
    <m/>
    <m/>
    <m/>
    <m/>
    <m/>
    <m/>
    <m/>
    <m/>
    <m/>
    <m/>
    <m/>
    <m/>
    <m/>
    <m/>
    <m/>
    <m/>
    <m/>
    <d v="2024-05-14T00:00:00"/>
    <s v="SL315@tidalwaveautospa.com"/>
    <s v="Jeff Mathis"/>
    <x v="5"/>
    <x v="0"/>
  </r>
  <r>
    <s v="Ayite Medji"/>
    <s v="EXP-10012882 "/>
    <n v="284.25"/>
    <d v="2024-04-02T00:00:00"/>
    <x v="0"/>
    <s v="Equipment"/>
    <s v="leaf blower"/>
    <m/>
    <m/>
    <m/>
    <m/>
    <m/>
    <m/>
    <m/>
    <m/>
    <m/>
    <m/>
    <m/>
    <m/>
    <m/>
    <m/>
    <m/>
    <m/>
    <m/>
    <m/>
    <m/>
    <m/>
    <m/>
    <d v="2024-05-14T00:00:00"/>
    <s v="SL315@tidalwaveautospa.com"/>
    <s v="Jeff Mathis"/>
    <x v="5"/>
    <x v="0"/>
  </r>
  <r>
    <s v="Ayite Medji"/>
    <s v="EXP-10012882 "/>
    <n v="16.95"/>
    <d v="2024-04-02T00:00:00"/>
    <x v="9"/>
    <s v="Snacks"/>
    <s v="Gatorades"/>
    <m/>
    <m/>
    <m/>
    <m/>
    <m/>
    <m/>
    <m/>
    <m/>
    <m/>
    <m/>
    <m/>
    <m/>
    <m/>
    <m/>
    <m/>
    <m/>
    <m/>
    <m/>
    <m/>
    <m/>
    <m/>
    <d v="2024-05-14T00:00:00"/>
    <s v="SL315@tidalwaveautospa.com"/>
    <s v="Jeff Mathis"/>
    <x v="5"/>
    <x v="0"/>
  </r>
  <r>
    <s v="Ayite Medji"/>
    <s v="EXP-10012882 "/>
    <n v="572.39"/>
    <d v="2024-04-03T00:00:00"/>
    <x v="0"/>
    <s v="Small Tools"/>
    <s v="Storage, drills, screws"/>
    <m/>
    <m/>
    <m/>
    <m/>
    <m/>
    <m/>
    <m/>
    <m/>
    <m/>
    <m/>
    <m/>
    <m/>
    <m/>
    <m/>
    <m/>
    <m/>
    <m/>
    <m/>
    <m/>
    <m/>
    <m/>
    <d v="2024-05-14T00:00:00"/>
    <s v="SL315@tidalwaveautospa.com"/>
    <s v="Jeff Mathis"/>
    <x v="5"/>
    <x v="0"/>
  </r>
  <r>
    <s v="Ayite Medji"/>
    <s v="EXP-10012882 "/>
    <n v="108.16"/>
    <d v="2024-04-03T00:00:00"/>
    <x v="0"/>
    <s v="Wash Maintenance"/>
    <s v="Marine grease and waters"/>
    <m/>
    <m/>
    <m/>
    <m/>
    <m/>
    <m/>
    <m/>
    <m/>
    <m/>
    <m/>
    <m/>
    <m/>
    <m/>
    <m/>
    <m/>
    <m/>
    <m/>
    <m/>
    <m/>
    <m/>
    <m/>
    <d v="2024-05-14T00:00:00"/>
    <s v="SL315@tidalwaveautospa.com"/>
    <s v="Jeff Mathis"/>
    <x v="5"/>
    <x v="0"/>
  </r>
  <r>
    <s v="Ayite Medji"/>
    <s v="EXP-10012882 "/>
    <n v="-173.7"/>
    <d v="2024-04-03T00:00:00"/>
    <x v="0"/>
    <s v="Wash Maintenance"/>
    <s v="Refund"/>
    <m/>
    <m/>
    <m/>
    <m/>
    <m/>
    <m/>
    <m/>
    <m/>
    <m/>
    <m/>
    <m/>
    <m/>
    <m/>
    <m/>
    <m/>
    <m/>
    <m/>
    <m/>
    <m/>
    <m/>
    <m/>
    <d v="2024-05-14T00:00:00"/>
    <s v="SL315@tidalwaveautospa.com"/>
    <s v="Jeff Mathis"/>
    <x v="5"/>
    <x v="0"/>
  </r>
  <r>
    <s v="Ayite Medji"/>
    <s v="EXP-10012882 "/>
    <n v="523.65"/>
    <d v="2024-04-03T00:00:00"/>
    <x v="0"/>
    <s v="Office Furniture"/>
    <s v="Work bench organizer"/>
    <m/>
    <m/>
    <m/>
    <m/>
    <m/>
    <m/>
    <m/>
    <m/>
    <m/>
    <m/>
    <m/>
    <m/>
    <m/>
    <m/>
    <m/>
    <m/>
    <m/>
    <m/>
    <m/>
    <m/>
    <m/>
    <d v="2024-05-14T00:00:00"/>
    <s v="SL315@tidalwaveautospa.com"/>
    <s v="Jeff Mathis"/>
    <x v="5"/>
    <x v="0"/>
  </r>
  <r>
    <s v="Ayite Medji"/>
    <s v="EXP-10012882 "/>
    <n v="27.28"/>
    <d v="2024-04-06T00:00:00"/>
    <x v="0"/>
    <s v="Small Tools"/>
    <s v="Bolt cutters"/>
    <m/>
    <m/>
    <m/>
    <m/>
    <m/>
    <m/>
    <m/>
    <m/>
    <m/>
    <m/>
    <m/>
    <m/>
    <m/>
    <m/>
    <m/>
    <m/>
    <m/>
    <m/>
    <m/>
    <m/>
    <m/>
    <d v="2024-05-14T00:00:00"/>
    <s v="SL315@tidalwaveautospa.com"/>
    <s v="Jeff Mathis"/>
    <x v="5"/>
    <x v="0"/>
  </r>
  <r>
    <s v="Ayite Medji"/>
    <s v="EXP-10012882 "/>
    <n v="245"/>
    <d v="2024-04-09T00:00:00"/>
    <x v="57"/>
    <s v="Professional Memberships"/>
    <s v="Knoxville chamber"/>
    <m/>
    <m/>
    <m/>
    <m/>
    <m/>
    <m/>
    <m/>
    <m/>
    <m/>
    <m/>
    <m/>
    <m/>
    <m/>
    <m/>
    <m/>
    <m/>
    <m/>
    <m/>
    <m/>
    <m/>
    <m/>
    <d v="2024-05-14T00:00:00"/>
    <s v="SL315@tidalwaveautospa.com"/>
    <s v="Jeff Mathis"/>
    <x v="5"/>
    <x v="0"/>
  </r>
  <r>
    <s v="Ayite Medji"/>
    <s v="EXP-10012882 "/>
    <n v="146.33000000000001"/>
    <d v="2024-04-10T00:00:00"/>
    <x v="0"/>
    <s v="Wash Maintenance"/>
    <s v="Wall mounts, concrete cleaner"/>
    <m/>
    <m/>
    <m/>
    <m/>
    <m/>
    <m/>
    <m/>
    <m/>
    <m/>
    <m/>
    <m/>
    <m/>
    <m/>
    <m/>
    <m/>
    <m/>
    <m/>
    <m/>
    <m/>
    <m/>
    <m/>
    <d v="2024-05-14T00:00:00"/>
    <s v="SL315@tidalwaveautospa.com"/>
    <s v="Jeff Mathis"/>
    <x v="5"/>
    <x v="0"/>
  </r>
  <r>
    <s v="Ayite Medji"/>
    <s v="EXP-10012882 "/>
    <n v="153.63"/>
    <d v="2024-04-10T00:00:00"/>
    <x v="0"/>
    <s v="Wash Maintenance"/>
    <s v="Gorrila carts"/>
    <m/>
    <m/>
    <m/>
    <m/>
    <m/>
    <m/>
    <m/>
    <m/>
    <m/>
    <m/>
    <m/>
    <m/>
    <m/>
    <m/>
    <m/>
    <m/>
    <m/>
    <m/>
    <m/>
    <m/>
    <m/>
    <d v="2024-05-14T00:00:00"/>
    <s v="SL315@tidalwaveautospa.com"/>
    <s v="Jeff Mathis"/>
    <x v="5"/>
    <x v="0"/>
  </r>
  <r>
    <s v="Ayite Medji"/>
    <s v="EXP-10012882 "/>
    <n v="134.34"/>
    <d v="2024-04-11T00:00:00"/>
    <x v="0"/>
    <s v="Wash Maintenance"/>
    <s v="Wall mount storage"/>
    <m/>
    <m/>
    <m/>
    <m/>
    <m/>
    <m/>
    <m/>
    <m/>
    <m/>
    <m/>
    <m/>
    <m/>
    <m/>
    <m/>
    <m/>
    <m/>
    <m/>
    <m/>
    <m/>
    <m/>
    <m/>
    <d v="2024-05-14T00:00:00"/>
    <s v="SL315@tidalwaveautospa.com"/>
    <s v="Jeff Mathis"/>
    <x v="5"/>
    <x v="0"/>
  </r>
  <r>
    <s v="Ayite Medji"/>
    <s v="EXP-10012882 "/>
    <n v="17.559999999999999"/>
    <d v="2024-04-13T00:00:00"/>
    <x v="13"/>
    <s v="Office Supplies"/>
    <s v="Keys"/>
    <m/>
    <m/>
    <m/>
    <m/>
    <m/>
    <m/>
    <m/>
    <m/>
    <m/>
    <m/>
    <m/>
    <m/>
    <m/>
    <m/>
    <m/>
    <m/>
    <m/>
    <m/>
    <m/>
    <m/>
    <m/>
    <d v="2024-05-14T00:00:00"/>
    <s v="SL315@tidalwaveautospa.com"/>
    <s v="Jeff Mathis"/>
    <x v="5"/>
    <x v="0"/>
  </r>
  <r>
    <s v="Monica Barr"/>
    <s v="EXP-10012891 "/>
    <n v="214.15"/>
    <d v="2024-03-07T00:00:00"/>
    <x v="0"/>
    <s v="Office Supplies"/>
    <s v="Dog treats, office supplies, frames for bathroom"/>
    <m/>
    <m/>
    <m/>
    <m/>
    <m/>
    <m/>
    <m/>
    <m/>
    <m/>
    <m/>
    <m/>
    <m/>
    <m/>
    <m/>
    <m/>
    <m/>
    <m/>
    <m/>
    <m/>
    <m/>
    <m/>
    <d v="2024-05-14T00:00:00"/>
    <s v=""/>
    <s v=""/>
    <x v="5"/>
    <x v="0"/>
  </r>
  <r>
    <s v="Monica Barr"/>
    <s v="EXP-10012891 "/>
    <n v="207.6"/>
    <d v="2024-03-14T00:00:00"/>
    <x v="0"/>
    <s v="Wash Maintenance"/>
    <s v="WD-40, another new part for pressure washer"/>
    <m/>
    <m/>
    <m/>
    <m/>
    <m/>
    <m/>
    <m/>
    <m/>
    <m/>
    <m/>
    <m/>
    <m/>
    <m/>
    <m/>
    <m/>
    <m/>
    <m/>
    <m/>
    <m/>
    <m/>
    <m/>
    <d v="2024-05-14T00:00:00"/>
    <s v=""/>
    <s v=""/>
    <x v="5"/>
    <x v="0"/>
  </r>
  <r>
    <s v="Monica Barr"/>
    <s v="EXP-10012891 "/>
    <n v="231.04"/>
    <d v="2024-03-19T00:00:00"/>
    <x v="0"/>
    <s v="Wash Maintenance"/>
    <s v="Garden carts for prep buckets, wire, strippers, and network tool kit"/>
    <m/>
    <m/>
    <m/>
    <m/>
    <m/>
    <m/>
    <m/>
    <m/>
    <m/>
    <m/>
    <m/>
    <m/>
    <m/>
    <m/>
    <m/>
    <m/>
    <m/>
    <m/>
    <m/>
    <m/>
    <m/>
    <d v="2024-05-14T00:00:00"/>
    <s v=""/>
    <s v=""/>
    <x v="5"/>
    <x v="0"/>
  </r>
  <r>
    <s v="Monica Barr"/>
    <s v="EXP-10012891 "/>
    <n v="110.66"/>
    <d v="2024-03-19T00:00:00"/>
    <x v="0"/>
    <s v="Wash Maintenance"/>
    <s v="Vinegar, dawn, cleaning"/>
    <m/>
    <m/>
    <m/>
    <m/>
    <m/>
    <m/>
    <m/>
    <m/>
    <m/>
    <m/>
    <m/>
    <m/>
    <m/>
    <m/>
    <m/>
    <m/>
    <m/>
    <m/>
    <m/>
    <m/>
    <m/>
    <d v="2024-05-14T00:00:00"/>
    <s v=""/>
    <s v=""/>
    <x v="5"/>
    <x v="0"/>
  </r>
  <r>
    <s v="Monica Barr"/>
    <s v="EXP-10012891 "/>
    <n v="62.08"/>
    <d v="2024-03-21T00:00:00"/>
    <x v="0"/>
    <s v="Wash Maintenance"/>
    <s v="Glacier gloves for winter prep"/>
    <m/>
    <m/>
    <m/>
    <m/>
    <m/>
    <m/>
    <m/>
    <m/>
    <m/>
    <m/>
    <m/>
    <m/>
    <m/>
    <m/>
    <m/>
    <m/>
    <m/>
    <m/>
    <m/>
    <m/>
    <m/>
    <d v="2024-05-14T00:00:00"/>
    <s v=""/>
    <s v=""/>
    <x v="5"/>
    <x v="0"/>
  </r>
  <r>
    <s v="Monica Barr"/>
    <s v="EXP-10012891 "/>
    <n v="65.099999999999994"/>
    <d v="2024-03-21T00:00:00"/>
    <x v="0"/>
    <s v="Wash Maintenance"/>
    <s v="Degreaser"/>
    <m/>
    <m/>
    <m/>
    <m/>
    <m/>
    <m/>
    <m/>
    <m/>
    <m/>
    <m/>
    <m/>
    <m/>
    <m/>
    <m/>
    <m/>
    <m/>
    <m/>
    <m/>
    <m/>
    <m/>
    <m/>
    <d v="2024-05-14T00:00:00"/>
    <s v=""/>
    <s v=""/>
    <x v="5"/>
    <x v="0"/>
  </r>
  <r>
    <s v="Monica Barr"/>
    <s v="EXP-10012891 "/>
    <n v="19.39"/>
    <d v="2024-03-27T00:00:00"/>
    <x v="0"/>
    <s v="Fuel"/>
    <s v="Fuel for gas powered pressure washer"/>
    <m/>
    <m/>
    <m/>
    <m/>
    <m/>
    <m/>
    <m/>
    <m/>
    <m/>
    <m/>
    <m/>
    <m/>
    <m/>
    <m/>
    <m/>
    <m/>
    <m/>
    <m/>
    <m/>
    <m/>
    <m/>
    <d v="2024-05-14T00:00:00"/>
    <s v=""/>
    <s v=""/>
    <x v="5"/>
    <x v="0"/>
  </r>
  <r>
    <s v="Monica Barr"/>
    <s v="EXP-10012891 "/>
    <n v="305"/>
    <d v="2024-04-05T00:00:00"/>
    <x v="1"/>
    <s v="Office Supplies"/>
    <s v="New cable to xpt"/>
    <m/>
    <m/>
    <m/>
    <m/>
    <m/>
    <m/>
    <m/>
    <m/>
    <m/>
    <m/>
    <m/>
    <m/>
    <m/>
    <m/>
    <m/>
    <m/>
    <m/>
    <m/>
    <m/>
    <m/>
    <m/>
    <d v="2024-05-14T00:00:00"/>
    <s v=""/>
    <s v=""/>
    <x v="5"/>
    <x v="0"/>
  </r>
  <r>
    <s v="Monica Barr"/>
    <s v="EXP-10012891 "/>
    <n v="341.25"/>
    <d v="2024-04-05T00:00:00"/>
    <x v="1"/>
    <s v="Electric Repairs"/>
    <s v="Electric - main power faulire wouslnt reset"/>
    <m/>
    <m/>
    <m/>
    <m/>
    <m/>
    <m/>
    <m/>
    <m/>
    <m/>
    <m/>
    <m/>
    <m/>
    <m/>
    <m/>
    <m/>
    <m/>
    <m/>
    <m/>
    <m/>
    <m/>
    <m/>
    <d v="2024-05-14T00:00:00"/>
    <s v=""/>
    <s v=""/>
    <x v="5"/>
    <x v="0"/>
  </r>
  <r>
    <s v="Monica Barr"/>
    <s v="EXP-10012891 "/>
    <n v="58.28"/>
    <d v="2024-04-10T00:00:00"/>
    <x v="0"/>
    <s v="Wash Maintenance"/>
    <s v="Trash bags ans duct tape"/>
    <m/>
    <m/>
    <m/>
    <m/>
    <m/>
    <m/>
    <m/>
    <m/>
    <m/>
    <m/>
    <m/>
    <m/>
    <m/>
    <m/>
    <m/>
    <m/>
    <m/>
    <m/>
    <m/>
    <m/>
    <m/>
    <d v="2024-05-14T00:00:00"/>
    <s v=""/>
    <s v=""/>
    <x v="5"/>
    <x v="0"/>
  </r>
  <r>
    <s v="Monica Barr"/>
    <s v="EXP-10012891 "/>
    <n v="361.15"/>
    <d v="2024-04-10T00:00:00"/>
    <x v="0"/>
    <s v="Wash Maintenance"/>
    <s v="Rock salt"/>
    <m/>
    <m/>
    <m/>
    <m/>
    <m/>
    <m/>
    <m/>
    <m/>
    <m/>
    <m/>
    <m/>
    <m/>
    <m/>
    <m/>
    <m/>
    <m/>
    <m/>
    <m/>
    <m/>
    <m/>
    <m/>
    <d v="2024-05-14T00:00:00"/>
    <s v=""/>
    <s v=""/>
    <x v="5"/>
    <x v="0"/>
  </r>
  <r>
    <s v="Monica Barr"/>
    <s v="EXP-10012891 "/>
    <n v="30.37"/>
    <d v="2024-04-10T00:00:00"/>
    <x v="0"/>
    <s v="Wash Maintenance"/>
    <s v="Goo gone"/>
    <m/>
    <m/>
    <m/>
    <m/>
    <m/>
    <m/>
    <m/>
    <m/>
    <m/>
    <m/>
    <m/>
    <m/>
    <m/>
    <m/>
    <m/>
    <m/>
    <m/>
    <m/>
    <m/>
    <m/>
    <m/>
    <d v="2024-05-14T00:00:00"/>
    <s v=""/>
    <s v=""/>
    <x v="5"/>
    <x v="0"/>
  </r>
  <r>
    <s v="Monica Barr"/>
    <s v="EXP-10012891 "/>
    <n v="26.5"/>
    <d v="2024-04-12T00:00:00"/>
    <x v="0"/>
    <s v="Wash Maintenance"/>
    <s v="Comcrete cleaner - out of lime off"/>
    <m/>
    <m/>
    <m/>
    <m/>
    <m/>
    <m/>
    <m/>
    <m/>
    <m/>
    <m/>
    <m/>
    <m/>
    <m/>
    <m/>
    <m/>
    <m/>
    <m/>
    <m/>
    <m/>
    <m/>
    <m/>
    <d v="2024-05-14T00:00:00"/>
    <s v=""/>
    <s v=""/>
    <x v="5"/>
    <x v="0"/>
  </r>
  <r>
    <s v="Monica Barr"/>
    <s v="EXP-10012891 "/>
    <n v="-55.04"/>
    <d v="2024-04-12T00:00:00"/>
    <x v="0"/>
    <s v="Wash Maintenance"/>
    <s v="Returned to concrete cleaner it did not work"/>
    <m/>
    <m/>
    <m/>
    <m/>
    <m/>
    <m/>
    <m/>
    <m/>
    <m/>
    <m/>
    <m/>
    <m/>
    <m/>
    <m/>
    <m/>
    <m/>
    <m/>
    <m/>
    <m/>
    <m/>
    <m/>
    <d v="2024-05-14T00:00:00"/>
    <s v=""/>
    <s v=""/>
    <x v="5"/>
    <x v="0"/>
  </r>
  <r>
    <s v="Monica Barr"/>
    <s v="EXP-10012891 "/>
    <n v="45"/>
    <d v="2024-04-13T00:00:00"/>
    <x v="0"/>
    <s v="Wash Maintenance"/>
    <s v="Vinegar"/>
    <m/>
    <m/>
    <m/>
    <m/>
    <m/>
    <m/>
    <m/>
    <m/>
    <m/>
    <m/>
    <m/>
    <m/>
    <m/>
    <m/>
    <m/>
    <m/>
    <m/>
    <m/>
    <m/>
    <m/>
    <m/>
    <d v="2024-05-14T00:00:00"/>
    <s v=""/>
    <s v=""/>
    <x v="5"/>
    <x v="0"/>
  </r>
  <r>
    <s v="Jesse Ramirez Perez"/>
    <s v="EXP-10013529 "/>
    <n v="195.97"/>
    <d v="2024-05-03T00:00:00"/>
    <x v="7"/>
    <s v="Parts"/>
    <s v="hose assembly"/>
    <m/>
    <m/>
    <m/>
    <m/>
    <m/>
    <m/>
    <m/>
    <m/>
    <m/>
    <m/>
    <m/>
    <m/>
    <m/>
    <m/>
    <m/>
    <m/>
    <m/>
    <m/>
    <m/>
    <m/>
    <m/>
    <d v="2024-05-14T00:00:00"/>
    <s v="Jesse.Ramirez@tidalwaveautospa.com"/>
    <s v="Bruce Maxwell"/>
    <x v="5"/>
    <x v="0"/>
  </r>
  <r>
    <s v="Jesse Ramirez Perez"/>
    <s v="EXP-10013530 "/>
    <n v="105.97"/>
    <d v="2024-05-05T00:00:00"/>
    <x v="11"/>
    <s v="Wash Maintenance"/>
    <s v="Power washer hose"/>
    <m/>
    <m/>
    <m/>
    <m/>
    <m/>
    <m/>
    <m/>
    <m/>
    <m/>
    <m/>
    <m/>
    <m/>
    <m/>
    <m/>
    <m/>
    <m/>
    <m/>
    <m/>
    <m/>
    <m/>
    <m/>
    <d v="2024-05-14T00:00:00"/>
    <s v="Jesse.Ramirez@tidalwaveautospa.com"/>
    <s v="Bruce Maxwell"/>
    <x v="5"/>
    <x v="0"/>
  </r>
  <r>
    <s v="Jerry Deese"/>
    <s v="EXP-10013517 "/>
    <n v="163.33000000000001"/>
    <d v="2024-04-09T00:00:00"/>
    <x v="6"/>
    <s v="Wash Maintenance"/>
    <s v="degreaser"/>
    <m/>
    <m/>
    <m/>
    <m/>
    <m/>
    <m/>
    <m/>
    <m/>
    <m/>
    <m/>
    <m/>
    <m/>
    <m/>
    <m/>
    <m/>
    <m/>
    <m/>
    <m/>
    <m/>
    <m/>
    <m/>
    <d v="2024-05-14T00:00:00"/>
    <s v="SL157@tidalwaveautospa.com"/>
    <s v="Cory Cummings"/>
    <x v="5"/>
    <x v="0"/>
  </r>
  <r>
    <s v="Jerry Deese"/>
    <s v="EXP-10013517 "/>
    <n v="217.44"/>
    <d v="2024-04-15T00:00:00"/>
    <x v="6"/>
    <s v="Wash Maintenance"/>
    <s v="hose"/>
    <m/>
    <m/>
    <m/>
    <m/>
    <m/>
    <m/>
    <m/>
    <m/>
    <m/>
    <m/>
    <m/>
    <m/>
    <m/>
    <m/>
    <m/>
    <m/>
    <m/>
    <m/>
    <m/>
    <m/>
    <m/>
    <d v="2024-05-14T00:00:00"/>
    <s v="SL157@tidalwaveautospa.com"/>
    <s v="Cory Cummings"/>
    <x v="5"/>
    <x v="0"/>
  </r>
  <r>
    <s v="Jerry Deese"/>
    <s v="EXP-10013517 "/>
    <n v="22.46"/>
    <d v="2024-05-06T00:00:00"/>
    <x v="23"/>
    <s v="Wash Supplies"/>
    <s v="spray bottles"/>
    <m/>
    <m/>
    <m/>
    <m/>
    <m/>
    <m/>
    <m/>
    <m/>
    <m/>
    <m/>
    <m/>
    <m/>
    <m/>
    <m/>
    <m/>
    <m/>
    <m/>
    <m/>
    <m/>
    <m/>
    <m/>
    <d v="2024-05-14T00:00:00"/>
    <s v="SL157@tidalwaveautospa.com"/>
    <s v="Cory Cummings"/>
    <x v="5"/>
    <x v="0"/>
  </r>
  <r>
    <s v="Jerry Deese"/>
    <s v="EXP-10013517 "/>
    <n v="465.9"/>
    <d v="2024-05-07T00:00:00"/>
    <x v="11"/>
    <s v="Wash Maintenance"/>
    <s v="hoses"/>
    <m/>
    <m/>
    <m/>
    <m/>
    <m/>
    <m/>
    <m/>
    <m/>
    <m/>
    <m/>
    <m/>
    <m/>
    <m/>
    <m/>
    <m/>
    <m/>
    <m/>
    <m/>
    <m/>
    <m/>
    <m/>
    <d v="2024-05-14T00:00:00"/>
    <s v="SL157@tidalwaveautospa.com"/>
    <s v="Cory Cummings"/>
    <x v="5"/>
    <x v="0"/>
  </r>
  <r>
    <s v="Jessica Peevy"/>
    <s v="EXP-10013399 "/>
    <n v="16.45"/>
    <d v="2024-05-06T00:00:00"/>
    <x v="35"/>
    <s v="Small Tools"/>
    <s v="Wrench"/>
    <m/>
    <m/>
    <m/>
    <m/>
    <m/>
    <m/>
    <m/>
    <m/>
    <m/>
    <m/>
    <m/>
    <m/>
    <m/>
    <m/>
    <m/>
    <m/>
    <m/>
    <m/>
    <m/>
    <m/>
    <m/>
    <d v="2024-05-14T00:00:00"/>
    <s v="SL199@tidalwaveautospa.com"/>
    <s v="Ricky Doyle"/>
    <x v="5"/>
    <x v="0"/>
  </r>
  <r>
    <s v="Jessica Peevy"/>
    <s v="EXP-10013399 "/>
    <n v="307.20999999999998"/>
    <d v="2024-05-06T00:00:00"/>
    <x v="11"/>
    <s v="Wash Maintenance"/>
    <s v="Hydrolic hose new one and crimped"/>
    <m/>
    <m/>
    <m/>
    <m/>
    <m/>
    <m/>
    <m/>
    <m/>
    <m/>
    <m/>
    <m/>
    <m/>
    <m/>
    <m/>
    <m/>
    <m/>
    <m/>
    <m/>
    <m/>
    <m/>
    <m/>
    <d v="2024-05-14T00:00:00"/>
    <s v="SL199@tidalwaveautospa.com"/>
    <s v="Ricky Doyle"/>
    <x v="5"/>
    <x v="0"/>
  </r>
  <r>
    <s v="Jesse Ramirez Perez"/>
    <s v="EXP-10013527 "/>
    <n v="112.75"/>
    <d v="2024-05-01T00:00:00"/>
    <x v="0"/>
    <s v="Wash Maintenance"/>
    <s v="Soap, snacks, water, towels"/>
    <m/>
    <m/>
    <m/>
    <m/>
    <m/>
    <m/>
    <m/>
    <m/>
    <m/>
    <m/>
    <m/>
    <m/>
    <m/>
    <m/>
    <m/>
    <m/>
    <m/>
    <m/>
    <m/>
    <m/>
    <m/>
    <d v="2024-05-14T00:00:00"/>
    <s v="Jesse.Ramirez@tidalwaveautospa.com"/>
    <s v="Bruce Maxwell"/>
    <x v="5"/>
    <x v="0"/>
  </r>
  <r>
    <s v="Byron Barnes"/>
    <s v="EXP-10012614 "/>
    <n v="94.67"/>
    <d v="2024-03-25T00:00:00"/>
    <x v="0"/>
    <s v="Wash Maintenance"/>
    <s v="Cleaning supplies"/>
    <m/>
    <m/>
    <m/>
    <m/>
    <m/>
    <m/>
    <m/>
    <m/>
    <m/>
    <m/>
    <m/>
    <m/>
    <m/>
    <m/>
    <m/>
    <m/>
    <m/>
    <m/>
    <m/>
    <m/>
    <m/>
    <d v="2024-05-14T00:00:00"/>
    <s v="byron.barnes@tidalwaveautospa.com"/>
    <s v="Bruce Maxwell"/>
    <x v="5"/>
    <x v="0"/>
  </r>
  <r>
    <s v="Byron Barnes"/>
    <s v="EXP-10012614 "/>
    <n v="95.34"/>
    <d v="2024-03-26T00:00:00"/>
    <x v="0"/>
    <s v="Wash Maintenance"/>
    <s v="Hoses for gas pressure washer"/>
    <m/>
    <m/>
    <m/>
    <m/>
    <m/>
    <m/>
    <m/>
    <m/>
    <m/>
    <m/>
    <m/>
    <m/>
    <m/>
    <m/>
    <m/>
    <m/>
    <m/>
    <m/>
    <m/>
    <m/>
    <m/>
    <d v="2024-05-14T00:00:00"/>
    <s v="byron.barnes@tidalwaveautospa.com"/>
    <s v="Bruce Maxwell"/>
    <x v="5"/>
    <x v="0"/>
  </r>
  <r>
    <s v="Byron Barnes"/>
    <s v="EXP-10012614 "/>
    <n v="57.13"/>
    <d v="2024-03-28T00:00:00"/>
    <x v="0"/>
    <s v="Small Tools"/>
    <s v="tools"/>
    <m/>
    <m/>
    <m/>
    <m/>
    <m/>
    <m/>
    <m/>
    <m/>
    <m/>
    <m/>
    <m/>
    <m/>
    <m/>
    <m/>
    <m/>
    <m/>
    <m/>
    <m/>
    <m/>
    <m/>
    <m/>
    <d v="2024-05-14T00:00:00"/>
    <s v="byron.barnes@tidalwaveautospa.com"/>
    <s v="Bruce Maxwell"/>
    <x v="5"/>
    <x v="0"/>
  </r>
  <r>
    <s v="Byron Barnes"/>
    <s v="EXP-10012614 "/>
    <n v="45.21"/>
    <d v="2024-03-29T00:00:00"/>
    <x v="0"/>
    <s v="Wash Maintenance"/>
    <s v="Needed more vinegar amd a new keyboard"/>
    <m/>
    <m/>
    <m/>
    <m/>
    <m/>
    <m/>
    <m/>
    <m/>
    <m/>
    <m/>
    <m/>
    <m/>
    <m/>
    <m/>
    <m/>
    <m/>
    <m/>
    <m/>
    <m/>
    <m/>
    <m/>
    <d v="2024-05-14T00:00:00"/>
    <s v="byron.barnes@tidalwaveautospa.com"/>
    <s v="Bruce Maxwell"/>
    <x v="5"/>
    <x v="0"/>
  </r>
  <r>
    <s v="Byron Barnes"/>
    <s v="EXP-10012614 "/>
    <n v="15.77"/>
    <d v="2024-03-30T00:00:00"/>
    <x v="0"/>
    <s v="Small Tools"/>
    <s v="Tools"/>
    <m/>
    <m/>
    <m/>
    <m/>
    <m/>
    <m/>
    <m/>
    <m/>
    <m/>
    <m/>
    <m/>
    <m/>
    <m/>
    <m/>
    <m/>
    <m/>
    <m/>
    <m/>
    <m/>
    <m/>
    <m/>
    <d v="2024-05-14T00:00:00"/>
    <s v="byron.barnes@tidalwaveautospa.com"/>
    <s v="Bruce Maxwell"/>
    <x v="5"/>
    <x v="0"/>
  </r>
  <r>
    <s v="Byron Barnes"/>
    <s v="EXP-10012614 "/>
    <n v="4.2300000000000004"/>
    <d v="2024-03-30T00:00:00"/>
    <x v="16"/>
    <s v="Office Supplies"/>
    <s v="Lift chain for toilet"/>
    <m/>
    <m/>
    <m/>
    <m/>
    <m/>
    <m/>
    <m/>
    <m/>
    <m/>
    <m/>
    <m/>
    <m/>
    <m/>
    <m/>
    <m/>
    <m/>
    <m/>
    <m/>
    <m/>
    <m/>
    <m/>
    <d v="2024-05-14T00:00:00"/>
    <s v="byron.barnes@tidalwaveautospa.com"/>
    <s v="Bruce Maxwell"/>
    <x v="5"/>
    <x v="0"/>
  </r>
  <r>
    <s v="Byron Barnes"/>
    <s v="EXP-10012614 "/>
    <n v="319.25"/>
    <d v="2024-04-01T00:00:00"/>
    <x v="22"/>
    <s v="Electric Repairs"/>
    <s v="Electrician"/>
    <m/>
    <m/>
    <m/>
    <m/>
    <m/>
    <m/>
    <m/>
    <m/>
    <m/>
    <m/>
    <m/>
    <m/>
    <m/>
    <m/>
    <m/>
    <m/>
    <m/>
    <m/>
    <m/>
    <m/>
    <m/>
    <d v="2024-05-14T00:00:00"/>
    <s v="byron.barnes@tidalwaveautospa.com"/>
    <s v="Bruce Maxwell"/>
    <x v="5"/>
    <x v="0"/>
  </r>
  <r>
    <s v="Byron Barnes"/>
    <s v="EXP-10012614 "/>
    <n v="72.069999999999993"/>
    <d v="2024-04-01T00:00:00"/>
    <x v="0"/>
    <s v="Small Tools"/>
    <s v="Straps"/>
    <m/>
    <m/>
    <m/>
    <m/>
    <m/>
    <m/>
    <m/>
    <m/>
    <m/>
    <m/>
    <m/>
    <m/>
    <m/>
    <m/>
    <m/>
    <m/>
    <m/>
    <m/>
    <m/>
    <m/>
    <m/>
    <d v="2024-05-14T00:00:00"/>
    <s v="byron.barnes@tidalwaveautospa.com"/>
    <s v="Bruce Maxwell"/>
    <x v="5"/>
    <x v="0"/>
  </r>
  <r>
    <s v="Byron Barnes"/>
    <s v="EXP-10012614 "/>
    <n v="21.19"/>
    <d v="2024-04-11T00:00:00"/>
    <x v="0"/>
    <s v="Wash Maintenance"/>
    <s v="Maintenance"/>
    <m/>
    <m/>
    <m/>
    <m/>
    <m/>
    <m/>
    <m/>
    <m/>
    <m/>
    <m/>
    <m/>
    <m/>
    <m/>
    <m/>
    <m/>
    <m/>
    <m/>
    <m/>
    <m/>
    <m/>
    <m/>
    <d v="2024-05-14T00:00:00"/>
    <s v="byron.barnes@tidalwaveautospa.com"/>
    <s v="Bruce Maxwell"/>
    <x v="5"/>
    <x v="0"/>
  </r>
  <r>
    <s v="Lane Carr"/>
    <s v="EXP-10013494 "/>
    <n v="50.1"/>
    <d v="2024-04-21T00:00:00"/>
    <x v="0"/>
    <s v="Wash Maintenance"/>
    <s v="cleaning products for tunnel and windows"/>
    <m/>
    <m/>
    <m/>
    <m/>
    <m/>
    <m/>
    <m/>
    <m/>
    <m/>
    <m/>
    <m/>
    <m/>
    <m/>
    <m/>
    <m/>
    <m/>
    <m/>
    <m/>
    <m/>
    <m/>
    <m/>
    <d v="2024-05-14T00:00:00"/>
    <s v="SL164@tidalwaveautospa.com"/>
    <s v="Cory Cummings"/>
    <x v="5"/>
    <x v="0"/>
  </r>
  <r>
    <s v="Lane Carr"/>
    <s v="EXP-10013494 "/>
    <n v="108.97"/>
    <d v="2024-04-23T00:00:00"/>
    <x v="0"/>
    <s v="Wash Maintenance"/>
    <s v="High pressure hose for pressure washing"/>
    <m/>
    <m/>
    <m/>
    <m/>
    <m/>
    <m/>
    <m/>
    <m/>
    <m/>
    <m/>
    <m/>
    <m/>
    <m/>
    <m/>
    <m/>
    <m/>
    <m/>
    <m/>
    <m/>
    <m/>
    <m/>
    <d v="2024-05-14T00:00:00"/>
    <s v="SL164@tidalwaveautospa.com"/>
    <s v="Cory Cummings"/>
    <x v="5"/>
    <x v="0"/>
  </r>
  <r>
    <s v="Lane Carr"/>
    <s v="EXP-10013494 "/>
    <n v="207.07"/>
    <d v="2024-04-23T00:00:00"/>
    <x v="0"/>
    <s v="Wash Maintenance"/>
    <s v="Salt and delivery for  water softner tank"/>
    <m/>
    <m/>
    <m/>
    <m/>
    <m/>
    <m/>
    <m/>
    <m/>
    <m/>
    <m/>
    <m/>
    <m/>
    <m/>
    <m/>
    <m/>
    <m/>
    <m/>
    <m/>
    <m/>
    <m/>
    <m/>
    <d v="2024-05-14T00:00:00"/>
    <s v="SL164@tidalwaveautospa.com"/>
    <s v="Cory Cummings"/>
    <x v="5"/>
    <x v="0"/>
  </r>
  <r>
    <s v="Lane Carr"/>
    <s v="EXP-10013494 "/>
    <n v="67.03"/>
    <d v="2024-04-24T00:00:00"/>
    <x v="0"/>
    <s v="Wash Maintenance"/>
    <s v="cleaning supplies and tool for windows"/>
    <m/>
    <m/>
    <m/>
    <m/>
    <m/>
    <m/>
    <m/>
    <m/>
    <m/>
    <m/>
    <m/>
    <m/>
    <m/>
    <m/>
    <m/>
    <m/>
    <m/>
    <m/>
    <m/>
    <m/>
    <m/>
    <d v="2024-05-14T00:00:00"/>
    <s v="SL164@tidalwaveautospa.com"/>
    <s v="Cory Cummings"/>
    <x v="5"/>
    <x v="0"/>
  </r>
  <r>
    <s v="Lane Carr"/>
    <s v="EXP-10013494 "/>
    <n v="217.96"/>
    <d v="2024-04-29T00:00:00"/>
    <x v="0"/>
    <s v="Wash Maintenance"/>
    <s v="hose replacement for pressure hose"/>
    <m/>
    <m/>
    <m/>
    <m/>
    <m/>
    <m/>
    <m/>
    <m/>
    <m/>
    <m/>
    <m/>
    <m/>
    <m/>
    <m/>
    <m/>
    <m/>
    <m/>
    <m/>
    <m/>
    <m/>
    <m/>
    <d v="2024-05-14T00:00:00"/>
    <s v="SL164@tidalwaveautospa.com"/>
    <s v="Cory Cummings"/>
    <x v="5"/>
    <x v="0"/>
  </r>
  <r>
    <s v="Lane Carr"/>
    <s v="EXP-10013494 "/>
    <n v="24.24"/>
    <d v="2024-04-29T00:00:00"/>
    <x v="1"/>
    <s v="Parts"/>
    <s v="Part to try to fix power pack pump"/>
    <m/>
    <m/>
    <m/>
    <m/>
    <m/>
    <m/>
    <m/>
    <m/>
    <m/>
    <m/>
    <m/>
    <m/>
    <m/>
    <m/>
    <m/>
    <m/>
    <m/>
    <m/>
    <m/>
    <m/>
    <m/>
    <d v="2024-05-14T00:00:00"/>
    <s v="SL164@tidalwaveautospa.com"/>
    <s v="Cory Cummings"/>
    <x v="5"/>
    <x v="0"/>
  </r>
  <r>
    <s v="Lane Carr"/>
    <s v="EXP-10013494 "/>
    <n v="233.75"/>
    <d v="2024-04-29T00:00:00"/>
    <x v="0"/>
    <s v="Wash Maintenance"/>
    <s v="dawn, degreaser, toilet paper, paper towels"/>
    <m/>
    <m/>
    <m/>
    <m/>
    <m/>
    <m/>
    <m/>
    <m/>
    <m/>
    <m/>
    <m/>
    <m/>
    <m/>
    <m/>
    <m/>
    <m/>
    <m/>
    <m/>
    <m/>
    <m/>
    <m/>
    <d v="2024-05-14T00:00:00"/>
    <s v="SL164@tidalwaveautospa.com"/>
    <s v="Cory Cummings"/>
    <x v="5"/>
    <x v="0"/>
  </r>
  <r>
    <s v="Lane Carr"/>
    <s v="EXP-10013494 "/>
    <n v="5.46"/>
    <d v="2024-04-29T00:00:00"/>
    <x v="1"/>
    <s v="Parts"/>
    <s v="plug for power pack pump"/>
    <m/>
    <m/>
    <m/>
    <m/>
    <m/>
    <m/>
    <m/>
    <m/>
    <m/>
    <m/>
    <m/>
    <m/>
    <m/>
    <m/>
    <m/>
    <m/>
    <m/>
    <m/>
    <m/>
    <m/>
    <m/>
    <d v="2024-05-14T00:00:00"/>
    <s v="SL164@tidalwaveautospa.com"/>
    <s v="Cory Cummings"/>
    <x v="5"/>
    <x v="0"/>
  </r>
  <r>
    <s v="Lane Carr"/>
    <s v="EXP-10013494 "/>
    <n v="71.7"/>
    <d v="2024-04-29T00:00:00"/>
    <x v="1"/>
    <s v="Parts"/>
    <s v="crow bar, thread tape, pvc pipe for power pack pump repair"/>
    <m/>
    <m/>
    <m/>
    <m/>
    <m/>
    <m/>
    <m/>
    <m/>
    <m/>
    <m/>
    <m/>
    <m/>
    <m/>
    <m/>
    <m/>
    <m/>
    <m/>
    <m/>
    <m/>
    <m/>
    <m/>
    <d v="2024-05-14T00:00:00"/>
    <s v="SL164@tidalwaveautospa.com"/>
    <s v="Cory Cummings"/>
    <x v="5"/>
    <x v="0"/>
  </r>
  <r>
    <s v="Lane Carr"/>
    <s v="EXP-10013494 "/>
    <n v="500.75"/>
    <d v="2024-05-02T00:00:00"/>
    <x v="1"/>
    <s v="Wash Maintenance"/>
    <s v="hydralic hoes for water for chemical board leak (2 hoses)"/>
    <m/>
    <m/>
    <m/>
    <m/>
    <m/>
    <m/>
    <m/>
    <m/>
    <m/>
    <m/>
    <m/>
    <m/>
    <m/>
    <m/>
    <m/>
    <m/>
    <m/>
    <m/>
    <m/>
    <m/>
    <m/>
    <d v="2024-05-14T00:00:00"/>
    <s v="SL164@tidalwaveautospa.com"/>
    <s v="Cory Cummings"/>
    <x v="5"/>
    <x v="0"/>
  </r>
  <r>
    <s v="Lane Carr"/>
    <s v="EXP-10013494 "/>
    <n v="8.01"/>
    <d v="2024-05-04T00:00:00"/>
    <x v="0"/>
    <s v="Wash Maintenance"/>
    <s v="gorilla glue to put up foam pipe protection for tunnel hose to tire shine"/>
    <m/>
    <m/>
    <m/>
    <m/>
    <m/>
    <m/>
    <m/>
    <m/>
    <m/>
    <m/>
    <m/>
    <m/>
    <m/>
    <m/>
    <m/>
    <m/>
    <m/>
    <m/>
    <m/>
    <m/>
    <m/>
    <d v="2024-05-14T00:00:00"/>
    <s v="SL164@tidalwaveautospa.com"/>
    <s v="Cory Cummings"/>
    <x v="5"/>
    <x v="0"/>
  </r>
  <r>
    <s v="Lane Carr"/>
    <s v="EXP-10013494 "/>
    <n v="42.42"/>
    <d v="2024-05-05T00:00:00"/>
    <x v="0"/>
    <s v="Wash Maintenance"/>
    <s v="outdoor clorox bleach for pressure washing"/>
    <m/>
    <m/>
    <m/>
    <m/>
    <m/>
    <m/>
    <m/>
    <m/>
    <m/>
    <m/>
    <m/>
    <m/>
    <m/>
    <m/>
    <m/>
    <m/>
    <m/>
    <m/>
    <m/>
    <m/>
    <m/>
    <d v="2024-05-14T00:00:00"/>
    <s v="SL164@tidalwaveautospa.com"/>
    <s v="Cory Cummings"/>
    <x v="5"/>
    <x v="0"/>
  </r>
  <r>
    <s v="Lane Carr"/>
    <s v="EXP-10013494 "/>
    <n v="101.45"/>
    <d v="2024-05-08T00:00:00"/>
    <x v="0"/>
    <s v="Wash Maintenance"/>
    <s v="degreaser for pressure washing"/>
    <m/>
    <m/>
    <m/>
    <m/>
    <m/>
    <m/>
    <m/>
    <m/>
    <m/>
    <m/>
    <m/>
    <m/>
    <m/>
    <m/>
    <m/>
    <m/>
    <m/>
    <m/>
    <m/>
    <m/>
    <m/>
    <d v="2024-05-14T00:00:00"/>
    <s v="SL164@tidalwaveautospa.com"/>
    <s v="Cory Cummings"/>
    <x v="5"/>
    <x v="0"/>
  </r>
  <r>
    <s v="John Sauers"/>
    <s v="EXP-10013535 "/>
    <n v="1102.5"/>
    <d v="2024-04-24T00:00:00"/>
    <x v="11"/>
    <s v="Parts"/>
    <s v="buff control screen"/>
    <m/>
    <m/>
    <m/>
    <m/>
    <m/>
    <m/>
    <m/>
    <m/>
    <m/>
    <m/>
    <m/>
    <m/>
    <m/>
    <m/>
    <m/>
    <m/>
    <m/>
    <m/>
    <m/>
    <m/>
    <m/>
    <d v="2024-05-14T00:00:00"/>
    <s v="SL216@tidalwaveautospa.com"/>
    <s v="Patrick Rollins"/>
    <x v="5"/>
    <x v="0"/>
  </r>
  <r>
    <s v="John Sauers"/>
    <s v="EXP-10013535 "/>
    <n v="157.86000000000001"/>
    <d v="2024-04-25T00:00:00"/>
    <x v="22"/>
    <s v="Wash Supplies"/>
    <s v="spray bottles"/>
    <m/>
    <m/>
    <m/>
    <m/>
    <m/>
    <m/>
    <m/>
    <m/>
    <m/>
    <m/>
    <m/>
    <m/>
    <m/>
    <m/>
    <m/>
    <m/>
    <m/>
    <m/>
    <m/>
    <m/>
    <m/>
    <d v="2024-05-14T00:00:00"/>
    <s v="SL216@tidalwaveautospa.com"/>
    <s v="Patrick Rollins"/>
    <x v="5"/>
    <x v="0"/>
  </r>
  <r>
    <s v="John Sauers"/>
    <s v="EXP-10013535 "/>
    <n v="21.84"/>
    <d v="2024-04-29T00:00:00"/>
    <x v="8"/>
    <s v="Snacks"/>
    <s v="water"/>
    <m/>
    <m/>
    <m/>
    <m/>
    <m/>
    <m/>
    <m/>
    <m/>
    <m/>
    <m/>
    <m/>
    <m/>
    <m/>
    <m/>
    <m/>
    <m/>
    <m/>
    <m/>
    <m/>
    <m/>
    <m/>
    <d v="2024-05-14T00:00:00"/>
    <s v="SL216@tidalwaveautospa.com"/>
    <s v="Patrick Rollins"/>
    <x v="5"/>
    <x v="0"/>
  </r>
  <r>
    <s v="John Sauers"/>
    <s v="EXP-10013535 "/>
    <n v="167.48"/>
    <d v="2024-05-01T00:00:00"/>
    <x v="0"/>
    <s v="Wash Maintenance"/>
    <s v="prep buckets/carts"/>
    <m/>
    <m/>
    <m/>
    <m/>
    <m/>
    <m/>
    <m/>
    <m/>
    <m/>
    <m/>
    <m/>
    <m/>
    <m/>
    <m/>
    <m/>
    <m/>
    <m/>
    <m/>
    <m/>
    <m/>
    <m/>
    <d v="2024-05-14T00:00:00"/>
    <s v="SL216@tidalwaveautospa.com"/>
    <s v="Patrick Rollins"/>
    <x v="5"/>
    <x v="0"/>
  </r>
  <r>
    <s v="John Sauers"/>
    <s v="EXP-10013535 "/>
    <n v="103.51"/>
    <d v="2024-05-02T00:00:00"/>
    <x v="0"/>
    <s v="Wash Maintenance"/>
    <s v="hydraulic hoses"/>
    <m/>
    <m/>
    <m/>
    <m/>
    <m/>
    <m/>
    <m/>
    <m/>
    <m/>
    <m/>
    <m/>
    <m/>
    <m/>
    <m/>
    <m/>
    <m/>
    <m/>
    <m/>
    <m/>
    <m/>
    <m/>
    <d v="2024-05-14T00:00:00"/>
    <s v="SL216@tidalwaveautospa.com"/>
    <s v="Patrick Rollins"/>
    <x v="5"/>
    <x v="0"/>
  </r>
  <r>
    <s v="John Sauers"/>
    <s v="EXP-10013535 "/>
    <n v="6.98"/>
    <d v="2024-05-06T00:00:00"/>
    <x v="22"/>
    <s v="Parts"/>
    <s v="phone jack for load station"/>
    <m/>
    <m/>
    <m/>
    <m/>
    <m/>
    <m/>
    <m/>
    <m/>
    <m/>
    <m/>
    <m/>
    <m/>
    <m/>
    <m/>
    <m/>
    <m/>
    <m/>
    <m/>
    <m/>
    <m/>
    <m/>
    <d v="2024-05-14T00:00:00"/>
    <s v="SL216@tidalwaveautospa.com"/>
    <s v="Patrick Rollins"/>
    <x v="5"/>
    <x v="0"/>
  </r>
  <r>
    <s v="Brandon Dean"/>
    <s v="EXP-10013511 "/>
    <n v="31.81"/>
    <d v="2024-03-26T00:00:00"/>
    <x v="0"/>
    <s v="Wash Maintenance"/>
    <s v="Grease gun supplies"/>
    <m/>
    <m/>
    <m/>
    <m/>
    <m/>
    <m/>
    <m/>
    <m/>
    <m/>
    <m/>
    <m/>
    <m/>
    <m/>
    <m/>
    <m/>
    <m/>
    <m/>
    <m/>
    <m/>
    <m/>
    <m/>
    <d v="2024-05-14T00:00:00"/>
    <s v="SL213@tidalwaveautospa.com"/>
    <s v="Ricky Doyle"/>
    <x v="5"/>
    <x v="0"/>
  </r>
  <r>
    <s v="Brandon Dean"/>
    <s v="EXP-10013511 "/>
    <n v="124.33"/>
    <d v="2024-03-29T00:00:00"/>
    <x v="0"/>
    <s v="Wash Maintenance"/>
    <s v="Water vinegar and ball valve"/>
    <m/>
    <m/>
    <m/>
    <m/>
    <m/>
    <m/>
    <m/>
    <m/>
    <m/>
    <m/>
    <m/>
    <m/>
    <m/>
    <m/>
    <m/>
    <m/>
    <m/>
    <m/>
    <m/>
    <m/>
    <m/>
    <d v="2024-05-14T00:00:00"/>
    <s v="SL213@tidalwaveautospa.com"/>
    <s v="Ricky Doyle"/>
    <x v="5"/>
    <x v="0"/>
  </r>
  <r>
    <s v="Brandon Dean"/>
    <s v="EXP-10013511 "/>
    <n v="54.34"/>
    <d v="2024-04-16T00:00:00"/>
    <x v="0"/>
    <s v="Wash Maintenance"/>
    <s v="Water wasp spray and dawn"/>
    <m/>
    <m/>
    <m/>
    <m/>
    <m/>
    <m/>
    <m/>
    <m/>
    <m/>
    <m/>
    <m/>
    <m/>
    <m/>
    <m/>
    <m/>
    <m/>
    <m/>
    <m/>
    <m/>
    <m/>
    <m/>
    <d v="2024-05-14T00:00:00"/>
    <s v="SL213@tidalwaveautospa.com"/>
    <s v="Ricky Doyle"/>
    <x v="5"/>
    <x v="0"/>
  </r>
  <r>
    <s v="Brandon Dean"/>
    <s v="EXP-10013511 "/>
    <n v="141.22"/>
    <d v="2024-04-18T00:00:00"/>
    <x v="0"/>
    <s v="Wash Maintenance"/>
    <s v="Bottles for cleaner"/>
    <m/>
    <m/>
    <m/>
    <m/>
    <m/>
    <m/>
    <m/>
    <m/>
    <m/>
    <m/>
    <m/>
    <m/>
    <m/>
    <m/>
    <m/>
    <m/>
    <m/>
    <m/>
    <m/>
    <m/>
    <m/>
    <d v="2024-05-14T00:00:00"/>
    <s v="SL213@tidalwaveautospa.com"/>
    <s v="Ricky Doyle"/>
    <x v="5"/>
    <x v="0"/>
  </r>
  <r>
    <s v="Brandon Dean"/>
    <s v="EXP-10013511 "/>
    <n v="20.5"/>
    <d v="2024-04-18T00:00:00"/>
    <x v="7"/>
    <s v="Parts"/>
    <s v="Wash hydro repair"/>
    <m/>
    <m/>
    <m/>
    <m/>
    <m/>
    <m/>
    <m/>
    <m/>
    <m/>
    <m/>
    <m/>
    <m/>
    <m/>
    <m/>
    <m/>
    <m/>
    <m/>
    <m/>
    <m/>
    <m/>
    <m/>
    <d v="2024-05-14T00:00:00"/>
    <s v="SL213@tidalwaveautospa.com"/>
    <s v="Ricky Doyle"/>
    <x v="5"/>
    <x v="0"/>
  </r>
  <r>
    <s v="Brandon Dean"/>
    <s v="EXP-10013511 "/>
    <n v="20.29"/>
    <d v="2024-04-18T00:00:00"/>
    <x v="7"/>
    <s v="Parts"/>
    <s v="Coupling for repair"/>
    <m/>
    <m/>
    <m/>
    <m/>
    <m/>
    <m/>
    <m/>
    <m/>
    <m/>
    <m/>
    <m/>
    <m/>
    <m/>
    <m/>
    <m/>
    <m/>
    <m/>
    <m/>
    <m/>
    <m/>
    <m/>
    <d v="2024-05-14T00:00:00"/>
    <s v="SL213@tidalwaveautospa.com"/>
    <s v="Ricky Doyle"/>
    <x v="5"/>
    <x v="0"/>
  </r>
  <r>
    <s v="Brandon Dean"/>
    <s v="EXP-10013511 "/>
    <n v="288.83"/>
    <d v="2024-04-19T00:00:00"/>
    <x v="0"/>
    <s v="Wash Maintenance"/>
    <s v="Pressure wash hose and connect"/>
    <m/>
    <m/>
    <m/>
    <m/>
    <m/>
    <m/>
    <m/>
    <m/>
    <m/>
    <m/>
    <m/>
    <m/>
    <m/>
    <m/>
    <m/>
    <m/>
    <m/>
    <m/>
    <m/>
    <m/>
    <m/>
    <d v="2024-05-14T00:00:00"/>
    <s v="SL213@tidalwaveautospa.com"/>
    <s v="Ricky Doyle"/>
    <x v="5"/>
    <x v="0"/>
  </r>
  <r>
    <s v="Brandon Dean"/>
    <s v="EXP-10013511 "/>
    <n v="30.78"/>
    <d v="2024-04-27T00:00:00"/>
    <x v="0"/>
    <s v="Wash Maintenance"/>
    <s v="Dawn and vinegar"/>
    <m/>
    <m/>
    <m/>
    <m/>
    <m/>
    <m/>
    <m/>
    <m/>
    <m/>
    <m/>
    <m/>
    <m/>
    <m/>
    <m/>
    <m/>
    <m/>
    <m/>
    <m/>
    <m/>
    <m/>
    <m/>
    <d v="2024-05-14T00:00:00"/>
    <s v="SL213@tidalwaveautospa.com"/>
    <s v="Ricky Doyle"/>
    <x v="5"/>
    <x v="0"/>
  </r>
  <r>
    <s v="Brandon Dean"/>
    <s v="EXP-10013511 "/>
    <n v="43.89"/>
    <d v="2024-04-27T00:00:00"/>
    <x v="0"/>
    <s v="Office Supplies"/>
    <s v="Xpt paper"/>
    <m/>
    <m/>
    <m/>
    <m/>
    <m/>
    <m/>
    <m/>
    <m/>
    <m/>
    <m/>
    <m/>
    <m/>
    <m/>
    <m/>
    <m/>
    <m/>
    <m/>
    <m/>
    <m/>
    <m/>
    <m/>
    <d v="2024-05-14T00:00:00"/>
    <s v="SL213@tidalwaveautospa.com"/>
    <s v="Ricky Doyle"/>
    <x v="5"/>
    <x v="0"/>
  </r>
  <r>
    <s v="Brandon Dean"/>
    <s v="EXP-10013511 "/>
    <n v="17.170000000000002"/>
    <d v="2024-05-04T00:00:00"/>
    <x v="0"/>
    <s v="Snacks"/>
    <s v="Water"/>
    <m/>
    <m/>
    <m/>
    <m/>
    <m/>
    <m/>
    <m/>
    <m/>
    <m/>
    <m/>
    <m/>
    <m/>
    <m/>
    <m/>
    <m/>
    <m/>
    <m/>
    <m/>
    <m/>
    <m/>
    <m/>
    <d v="2024-05-14T00:00:00"/>
    <s v="SL213@tidalwaveautospa.com"/>
    <s v="Ricky Doyle"/>
    <x v="5"/>
    <x v="0"/>
  </r>
  <r>
    <s v="Ben Boyd"/>
    <s v="EXP-10013514 "/>
    <n v="256.95"/>
    <d v="2024-04-29T00:00:00"/>
    <x v="17"/>
    <s v="Office Supplies"/>
    <s v="Armani Waynesboro go"/>
    <m/>
    <m/>
    <m/>
    <m/>
    <m/>
    <m/>
    <m/>
    <m/>
    <m/>
    <m/>
    <m/>
    <m/>
    <m/>
    <m/>
    <m/>
    <m/>
    <m/>
    <m/>
    <m/>
    <m/>
    <m/>
    <d v="2024-05-14T00:00:00"/>
    <s v="SL74@tidalwaveautospa.com"/>
    <s v="Ricky Doyle"/>
    <x v="5"/>
    <x v="0"/>
  </r>
  <r>
    <s v="Ben Boyd"/>
    <s v="EXP-10013514 "/>
    <n v="69.25"/>
    <d v="2024-05-01T00:00:00"/>
    <x v="4"/>
    <s v="Recruitment"/>
    <s v="indeed add"/>
    <m/>
    <m/>
    <m/>
    <m/>
    <m/>
    <m/>
    <m/>
    <m/>
    <m/>
    <m/>
    <m/>
    <m/>
    <m/>
    <m/>
    <m/>
    <m/>
    <m/>
    <m/>
    <m/>
    <m/>
    <m/>
    <d v="2024-05-14T00:00:00"/>
    <s v="SL74@tidalwaveautospa.com"/>
    <s v="Ricky Doyle"/>
    <x v="5"/>
    <x v="0"/>
  </r>
  <r>
    <s v="Ben Boyd"/>
    <s v="EXP-10013514 "/>
    <n v="19.07"/>
    <d v="2024-05-05T00:00:00"/>
    <x v="7"/>
    <s v="Parts"/>
    <s v="camera repair"/>
    <m/>
    <m/>
    <m/>
    <m/>
    <m/>
    <m/>
    <m/>
    <m/>
    <m/>
    <m/>
    <m/>
    <m/>
    <m/>
    <m/>
    <m/>
    <m/>
    <m/>
    <m/>
    <m/>
    <m/>
    <m/>
    <d v="2024-05-14T00:00:00"/>
    <s v="SL74@tidalwaveautospa.com"/>
    <s v="Ricky Doyle"/>
    <x v="5"/>
    <x v="0"/>
  </r>
  <r>
    <s v="Ben Boyd"/>
    <s v="EXP-10013514 "/>
    <n v="143.13"/>
    <d v="2024-05-09T00:00:00"/>
    <x v="6"/>
    <s v="Wash Maintenance"/>
    <s v="semi annual pm"/>
    <m/>
    <m/>
    <m/>
    <m/>
    <m/>
    <m/>
    <m/>
    <m/>
    <m/>
    <m/>
    <m/>
    <m/>
    <m/>
    <m/>
    <m/>
    <m/>
    <m/>
    <m/>
    <m/>
    <m/>
    <m/>
    <d v="2024-05-14T00:00:00"/>
    <s v="SL74@tidalwaveautospa.com"/>
    <s v="Ricky Doyle"/>
    <x v="5"/>
    <x v="0"/>
  </r>
  <r>
    <s v="Casper Eckols"/>
    <s v="EXP-10013548 "/>
    <n v="89.19"/>
    <d v="2024-05-09T00:00:00"/>
    <x v="0"/>
    <s v="Wash Maintenance"/>
    <s v="Dawn and vinegar"/>
    <m/>
    <m/>
    <m/>
    <m/>
    <m/>
    <m/>
    <m/>
    <m/>
    <m/>
    <m/>
    <m/>
    <m/>
    <m/>
    <m/>
    <m/>
    <m/>
    <m/>
    <m/>
    <m/>
    <m/>
    <m/>
    <d v="2024-05-14T00:00:00"/>
    <s v="SL311@tidalwaveautospa.com"/>
    <s v="Derek Schillinger"/>
    <x v="5"/>
    <x v="0"/>
  </r>
  <r>
    <s v="Rebecca McCallum-Cameron"/>
    <s v="EXP-10013498 "/>
    <n v="57.4"/>
    <d v="2024-05-05T00:00:00"/>
    <x v="6"/>
    <s v="Wash Maintenance"/>
    <s v="Simple green, dawn, etc"/>
    <m/>
    <m/>
    <m/>
    <m/>
    <m/>
    <m/>
    <m/>
    <m/>
    <m/>
    <m/>
    <m/>
    <m/>
    <m/>
    <m/>
    <m/>
    <m/>
    <m/>
    <m/>
    <m/>
    <m/>
    <m/>
    <d v="2024-05-14T00:00:00"/>
    <s v="SL266@tidalwaveautospa.com"/>
    <s v="Derek Schillinger"/>
    <x v="5"/>
    <x v="0"/>
  </r>
  <r>
    <s v="Rene Gonzales"/>
    <s v="EXP-10013349 "/>
    <n v="53.8"/>
    <d v="2024-04-20T00:00:00"/>
    <x v="0"/>
    <s v="Wash Maintenance"/>
    <s v="Dawn"/>
    <m/>
    <m/>
    <m/>
    <m/>
    <m/>
    <m/>
    <m/>
    <m/>
    <m/>
    <m/>
    <m/>
    <m/>
    <m/>
    <m/>
    <m/>
    <m/>
    <m/>
    <m/>
    <m/>
    <m/>
    <m/>
    <d v="2024-05-14T00:00:00"/>
    <s v="SL86@tidalwaveautospa.com"/>
    <s v="Derek Schillinger"/>
    <x v="5"/>
    <x v="0"/>
  </r>
  <r>
    <s v="Clayton Gibson"/>
    <s v="EXP-10013140"/>
    <n v="583.80999999999995"/>
    <d v="2024-04-23T00:00:00"/>
    <x v="0"/>
    <s v="Wash Maintenance"/>
    <s v="cans, carts"/>
    <m/>
    <m/>
    <m/>
    <m/>
    <m/>
    <m/>
    <m/>
    <m/>
    <m/>
    <m/>
    <m/>
    <m/>
    <m/>
    <m/>
    <m/>
    <m/>
    <m/>
    <m/>
    <m/>
    <m/>
    <m/>
    <d v="2024-05-21T00:00:00"/>
    <s v="clayton.gibson@tidalwaveautospa.com"/>
    <s v="Coty Stevens"/>
    <x v="5"/>
    <x v="0"/>
  </r>
  <r>
    <s v="Domenic Casciola"/>
    <s v="EXP-10013580 "/>
    <n v="14.87"/>
    <d v="2024-04-19T00:00:00"/>
    <x v="2"/>
    <s v="Small Tools"/>
    <s v="socket adapter for pump hookup"/>
    <m/>
    <m/>
    <m/>
    <m/>
    <m/>
    <m/>
    <m/>
    <m/>
    <m/>
    <m/>
    <m/>
    <m/>
    <m/>
    <m/>
    <m/>
    <m/>
    <m/>
    <m/>
    <m/>
    <m/>
    <m/>
    <d v="2024-05-21T00:00:00"/>
    <s v="SL69@tidalwaveautospa.com"/>
    <s v="Patrick Rollins"/>
    <x v="5"/>
    <x v="0"/>
  </r>
  <r>
    <s v="Domenic Casciola"/>
    <s v="EXP-10013580 "/>
    <n v="18.05"/>
    <d v="2024-04-23T00:00:00"/>
    <x v="2"/>
    <s v="Parts"/>
    <s v="JIC Adapters for hose repair"/>
    <m/>
    <m/>
    <m/>
    <m/>
    <m/>
    <m/>
    <m/>
    <m/>
    <m/>
    <m/>
    <m/>
    <m/>
    <m/>
    <m/>
    <m/>
    <m/>
    <m/>
    <m/>
    <m/>
    <m/>
    <m/>
    <d v="2024-05-21T00:00:00"/>
    <s v="SL69@tidalwaveautospa.com"/>
    <s v="Patrick Rollins"/>
    <x v="5"/>
    <x v="0"/>
  </r>
  <r>
    <s v="Domenic Casciola"/>
    <s v="EXP-10013580 "/>
    <n v="35.11"/>
    <d v="2024-04-27T00:00:00"/>
    <x v="0"/>
    <s v="Wash Maintenance"/>
    <s v="dawn vinegar cleaning windows"/>
    <m/>
    <m/>
    <m/>
    <m/>
    <m/>
    <m/>
    <m/>
    <m/>
    <m/>
    <m/>
    <m/>
    <m/>
    <m/>
    <m/>
    <m/>
    <m/>
    <m/>
    <m/>
    <m/>
    <m/>
    <m/>
    <d v="2024-05-21T00:00:00"/>
    <s v="SL69@tidalwaveautospa.com"/>
    <s v="Patrick Rollins"/>
    <x v="5"/>
    <x v="0"/>
  </r>
  <r>
    <s v="Domenic Casciola"/>
    <s v="EXP-10013580 "/>
    <n v="37.19"/>
    <d v="2024-05-07T00:00:00"/>
    <x v="35"/>
    <s v="Small Tools"/>
    <s v="ratchet set"/>
    <m/>
    <m/>
    <m/>
    <m/>
    <m/>
    <m/>
    <m/>
    <m/>
    <m/>
    <m/>
    <m/>
    <m/>
    <m/>
    <m/>
    <m/>
    <m/>
    <m/>
    <m/>
    <m/>
    <m/>
    <m/>
    <d v="2024-05-21T00:00:00"/>
    <s v="SL69@tidalwaveautospa.com"/>
    <s v="Patrick Rollins"/>
    <x v="5"/>
    <x v="0"/>
  </r>
  <r>
    <s v="Dennis Thompson"/>
    <s v="EXP-10013410 "/>
    <n v="63.65"/>
    <d v="2024-04-10T00:00:00"/>
    <x v="0"/>
    <s v="Safety Supplies"/>
    <s v="Gloves large"/>
    <m/>
    <m/>
    <m/>
    <m/>
    <m/>
    <m/>
    <m/>
    <m/>
    <m/>
    <m/>
    <m/>
    <m/>
    <m/>
    <m/>
    <m/>
    <m/>
    <m/>
    <m/>
    <m/>
    <m/>
    <m/>
    <d v="2024-05-21T00:00:00"/>
    <s v="SL197@tidalwaveautospa.com"/>
    <s v="Andrew Strevel"/>
    <x v="5"/>
    <x v="0"/>
  </r>
  <r>
    <s v="Dennis Thompson"/>
    <s v="EXP-10013410 "/>
    <n v="21.38"/>
    <d v="2024-04-10T00:00:00"/>
    <x v="0"/>
    <s v="Safety Supplies"/>
    <s v="Gloves small"/>
    <m/>
    <m/>
    <m/>
    <m/>
    <m/>
    <m/>
    <m/>
    <m/>
    <m/>
    <m/>
    <m/>
    <m/>
    <m/>
    <m/>
    <m/>
    <m/>
    <m/>
    <m/>
    <m/>
    <m/>
    <m/>
    <d v="2024-05-21T00:00:00"/>
    <s v="SL197@tidalwaveautospa.com"/>
    <s v="Andrew Strevel"/>
    <x v="5"/>
    <x v="0"/>
  </r>
  <r>
    <s v="Dennis Thompson"/>
    <s v="EXP-10013410 "/>
    <n v="128.31"/>
    <d v="2024-04-22T00:00:00"/>
    <x v="0"/>
    <s v="Wash Maintenance"/>
    <s v="Aluminum cleaner"/>
    <m/>
    <m/>
    <m/>
    <m/>
    <m/>
    <m/>
    <m/>
    <m/>
    <m/>
    <m/>
    <m/>
    <m/>
    <m/>
    <m/>
    <m/>
    <m/>
    <m/>
    <m/>
    <m/>
    <m/>
    <m/>
    <d v="2024-05-21T00:00:00"/>
    <s v="SL197@tidalwaveautospa.com"/>
    <s v="Andrew Strevel"/>
    <x v="5"/>
    <x v="0"/>
  </r>
  <r>
    <s v="Savannah Schmoldt"/>
    <s v="EXP-10013582 "/>
    <n v="3.47"/>
    <d v="2024-05-10T00:00:00"/>
    <x v="25"/>
    <s v="Wash Maintenance"/>
    <s v="Liquid nails"/>
    <m/>
    <m/>
    <m/>
    <m/>
    <m/>
    <m/>
    <m/>
    <m/>
    <m/>
    <m/>
    <m/>
    <m/>
    <m/>
    <m/>
    <m/>
    <m/>
    <m/>
    <m/>
    <m/>
    <m/>
    <m/>
    <d v="2024-05-21T00:00:00"/>
    <s v="SL274@tidalwaveautospa.com"/>
    <s v="Joe Chavez"/>
    <x v="5"/>
    <x v="0"/>
  </r>
  <r>
    <s v="Christopher Waters"/>
    <s v="EXP-10013551 "/>
    <n v="140.88"/>
    <d v="2024-05-04T00:00:00"/>
    <x v="0"/>
    <s v="Wash Maintenance"/>
    <s v="Dawn Vinegar"/>
    <m/>
    <m/>
    <m/>
    <m/>
    <m/>
    <m/>
    <m/>
    <m/>
    <m/>
    <m/>
    <m/>
    <m/>
    <m/>
    <m/>
    <m/>
    <m/>
    <m/>
    <m/>
    <m/>
    <m/>
    <m/>
    <d v="2024-05-21T00:00:00"/>
    <s v=""/>
    <s v=""/>
    <x v="5"/>
    <x v="0"/>
  </r>
  <r>
    <s v="Christopher Waters"/>
    <s v="EXP-10013551 "/>
    <n v="68.62"/>
    <d v="2024-05-10T00:00:00"/>
    <x v="0"/>
    <s v="Wash Maintenance"/>
    <s v="Poles"/>
    <m/>
    <m/>
    <m/>
    <m/>
    <m/>
    <m/>
    <m/>
    <m/>
    <m/>
    <m/>
    <m/>
    <m/>
    <m/>
    <m/>
    <m/>
    <m/>
    <m/>
    <m/>
    <m/>
    <m/>
    <m/>
    <d v="2024-05-21T00:00:00"/>
    <s v=""/>
    <s v=""/>
    <x v="5"/>
    <x v="0"/>
  </r>
  <r>
    <s v="Christopher Waters"/>
    <s v="EXP-10013551 "/>
    <n v="78.48"/>
    <d v="2024-05-10T00:00:00"/>
    <x v="0"/>
    <s v="Wash Maintenance"/>
    <s v="Wash chemicals"/>
    <m/>
    <m/>
    <m/>
    <m/>
    <m/>
    <m/>
    <m/>
    <m/>
    <m/>
    <m/>
    <m/>
    <m/>
    <m/>
    <m/>
    <m/>
    <m/>
    <m/>
    <m/>
    <m/>
    <m/>
    <m/>
    <d v="2024-05-21T00:00:00"/>
    <s v=""/>
    <s v=""/>
    <x v="5"/>
    <x v="0"/>
  </r>
  <r>
    <s v="Robert Carnemolla"/>
    <s v="EXP-10013345 "/>
    <n v="70.569999999999993"/>
    <d v="2024-04-30T00:00:00"/>
    <x v="8"/>
    <s v="Itemized"/>
    <s v="Water, toilet paper, paper towles"/>
    <n v="46.69"/>
    <s v="Office Supplies"/>
    <s v="Toilet paper and paper towels (this was correct!)"/>
    <n v="23.88"/>
    <s v="Snacks"/>
    <s v="water"/>
    <m/>
    <m/>
    <m/>
    <m/>
    <m/>
    <m/>
    <m/>
    <m/>
    <m/>
    <m/>
    <m/>
    <m/>
    <m/>
    <m/>
    <m/>
    <d v="2024-05-21T00:00:00"/>
    <s v="robert.carnemolla@tidalwaveautospa.com"/>
    <s v="Coty Stevens"/>
    <x v="5"/>
    <x v="0"/>
  </r>
  <r>
    <s v="Sabrena Alexander"/>
    <s v="EXP-10013335 "/>
    <n v="31.64"/>
    <d v="2024-04-26T00:00:00"/>
    <x v="0"/>
    <s v="Wash Maintenance"/>
    <s v="Box of white towels for tire shine"/>
    <m/>
    <m/>
    <m/>
    <m/>
    <m/>
    <m/>
    <m/>
    <m/>
    <m/>
    <m/>
    <m/>
    <m/>
    <m/>
    <m/>
    <m/>
    <m/>
    <m/>
    <m/>
    <m/>
    <m/>
    <m/>
    <d v="2024-05-21T00:00:00"/>
    <s v=""/>
    <s v=""/>
    <x v="5"/>
    <x v="0"/>
  </r>
  <r>
    <s v="Sabrena Alexander"/>
    <s v="EXP-10013335 "/>
    <n v="24.91"/>
    <d v="2024-04-26T00:00:00"/>
    <x v="0"/>
    <s v="Wash Maintenance"/>
    <s v="Fabric softener, gloves, stick it strips"/>
    <m/>
    <m/>
    <m/>
    <m/>
    <m/>
    <m/>
    <m/>
    <m/>
    <m/>
    <m/>
    <m/>
    <m/>
    <m/>
    <m/>
    <m/>
    <m/>
    <m/>
    <m/>
    <m/>
    <m/>
    <m/>
    <d v="2024-05-21T00:00:00"/>
    <s v=""/>
    <s v=""/>
    <x v="5"/>
    <x v="0"/>
  </r>
  <r>
    <s v="Sabrena Alexander"/>
    <s v="EXP-10013335 "/>
    <n v="19.07"/>
    <d v="2024-04-27T00:00:00"/>
    <x v="6"/>
    <s v="Wash Maintenance"/>
    <s v="Case of dawn"/>
    <m/>
    <m/>
    <m/>
    <m/>
    <m/>
    <m/>
    <m/>
    <m/>
    <m/>
    <m/>
    <m/>
    <m/>
    <m/>
    <m/>
    <m/>
    <m/>
    <m/>
    <m/>
    <m/>
    <m/>
    <m/>
    <d v="2024-05-21T00:00:00"/>
    <s v=""/>
    <s v=""/>
    <x v="5"/>
    <x v="0"/>
  </r>
  <r>
    <s v="Sabrena Alexander"/>
    <s v="EXP-10013335 "/>
    <n v="415.03"/>
    <d v="2024-04-27T00:00:00"/>
    <x v="0"/>
    <s v="Wash Maintenance"/>
    <s v="Hi pressure hose, antifreeze, clip boards, organizers, window washing supplies, dawn, concrete sqeegee, scrapers googone"/>
    <m/>
    <m/>
    <m/>
    <m/>
    <m/>
    <m/>
    <m/>
    <m/>
    <m/>
    <m/>
    <m/>
    <m/>
    <m/>
    <m/>
    <m/>
    <m/>
    <m/>
    <m/>
    <m/>
    <m/>
    <m/>
    <d v="2024-05-21T00:00:00"/>
    <s v=""/>
    <s v=""/>
    <x v="5"/>
    <x v="0"/>
  </r>
  <r>
    <s v="Sabrena Alexander"/>
    <s v="EXP-10013335 "/>
    <n v="82.26"/>
    <d v="2024-04-28T00:00:00"/>
    <x v="0"/>
    <s v="Wash Maintenance"/>
    <s v="2 cs of vinegar"/>
    <m/>
    <m/>
    <m/>
    <m/>
    <m/>
    <m/>
    <m/>
    <m/>
    <m/>
    <m/>
    <m/>
    <m/>
    <m/>
    <m/>
    <m/>
    <m/>
    <m/>
    <m/>
    <m/>
    <m/>
    <m/>
    <d v="2024-05-21T00:00:00"/>
    <s v=""/>
    <s v=""/>
    <x v="5"/>
    <x v="0"/>
  </r>
  <r>
    <s v="Sabrena Alexander"/>
    <s v="EXP-10013335 "/>
    <n v="43.87"/>
    <d v="2024-04-30T00:00:00"/>
    <x v="11"/>
    <s v="Wash Maintenance"/>
    <s v="Pressure hose gun"/>
    <m/>
    <m/>
    <m/>
    <m/>
    <m/>
    <m/>
    <m/>
    <m/>
    <m/>
    <m/>
    <m/>
    <m/>
    <m/>
    <m/>
    <m/>
    <m/>
    <m/>
    <m/>
    <m/>
    <m/>
    <m/>
    <d v="2024-05-21T00:00:00"/>
    <s v=""/>
    <s v=""/>
    <x v="5"/>
    <x v="0"/>
  </r>
  <r>
    <s v="Sabrena Alexander"/>
    <s v="EXP-10013335 "/>
    <n v="25.2"/>
    <d v="2024-05-01T00:00:00"/>
    <x v="25"/>
    <s v="Parts"/>
    <s v="Pressure clamps"/>
    <m/>
    <m/>
    <m/>
    <m/>
    <m/>
    <m/>
    <m/>
    <m/>
    <m/>
    <m/>
    <m/>
    <m/>
    <m/>
    <m/>
    <m/>
    <m/>
    <m/>
    <m/>
    <m/>
    <m/>
    <m/>
    <d v="2024-05-21T00:00:00"/>
    <s v=""/>
    <s v=""/>
    <x v="5"/>
    <x v="0"/>
  </r>
  <r>
    <s v="Sabrena Alexander"/>
    <s v="EXP-10013335 "/>
    <n v="183.74"/>
    <d v="2024-05-01T00:00:00"/>
    <x v="0"/>
    <s v="Wash Maintenance"/>
    <s v="Utility Cart"/>
    <m/>
    <m/>
    <m/>
    <m/>
    <m/>
    <m/>
    <m/>
    <m/>
    <m/>
    <m/>
    <m/>
    <m/>
    <m/>
    <m/>
    <m/>
    <m/>
    <m/>
    <m/>
    <m/>
    <m/>
    <m/>
    <d v="2024-05-21T00:00:00"/>
    <s v=""/>
    <s v=""/>
    <x v="5"/>
    <x v="0"/>
  </r>
  <r>
    <s v="Sabrena Alexander"/>
    <s v="EXP-10013335 "/>
    <n v="15.75"/>
    <d v="2024-05-02T00:00:00"/>
    <x v="6"/>
    <s v="Wash Maintenance"/>
    <s v="Bag of concrete nails"/>
    <m/>
    <m/>
    <m/>
    <m/>
    <m/>
    <m/>
    <m/>
    <m/>
    <m/>
    <m/>
    <m/>
    <m/>
    <m/>
    <m/>
    <m/>
    <m/>
    <m/>
    <m/>
    <m/>
    <m/>
    <m/>
    <d v="2024-05-21T00:00:00"/>
    <s v=""/>
    <s v=""/>
    <x v="5"/>
    <x v="0"/>
  </r>
  <r>
    <s v="Benjamin Barbour"/>
    <s v="EXP-10013403 "/>
    <n v="94.88"/>
    <d v="2024-04-16T00:00:00"/>
    <x v="1"/>
    <s v="Parts"/>
    <s v="Replacenent Y strainer for reclaim"/>
    <m/>
    <m/>
    <m/>
    <m/>
    <m/>
    <m/>
    <m/>
    <m/>
    <m/>
    <m/>
    <m/>
    <m/>
    <m/>
    <m/>
    <m/>
    <m/>
    <m/>
    <m/>
    <m/>
    <m/>
    <m/>
    <d v="2024-05-21T00:00:00"/>
    <s v="SL58@tidalwaveautospa.com"/>
    <s v="Kyle Rovansek"/>
    <x v="5"/>
    <x v="0"/>
  </r>
  <r>
    <s v="Benjamin Barbour"/>
    <s v="EXP-10013403 "/>
    <n v="32.090000000000003"/>
    <d v="2024-04-25T00:00:00"/>
    <x v="0"/>
    <s v="Office Supplies"/>
    <s v="Bathroom toliet paper"/>
    <m/>
    <m/>
    <m/>
    <m/>
    <m/>
    <m/>
    <m/>
    <m/>
    <m/>
    <m/>
    <m/>
    <m/>
    <m/>
    <m/>
    <m/>
    <m/>
    <m/>
    <m/>
    <m/>
    <m/>
    <m/>
    <d v="2024-05-21T00:00:00"/>
    <s v="SL58@tidalwaveautospa.com"/>
    <s v="Kyle Rovansek"/>
    <x v="5"/>
    <x v="0"/>
  </r>
  <r>
    <s v="Benjamin Barbour"/>
    <s v="EXP-10013403 "/>
    <n v="14.58"/>
    <d v="2024-04-29T00:00:00"/>
    <x v="1"/>
    <s v="Parts"/>
    <s v="Emergancy run - replacement bolts - XPT gates wouldnt stay on. Bolts were bent."/>
    <m/>
    <m/>
    <m/>
    <m/>
    <m/>
    <m/>
    <m/>
    <m/>
    <m/>
    <m/>
    <m/>
    <m/>
    <m/>
    <m/>
    <m/>
    <m/>
    <m/>
    <m/>
    <m/>
    <m/>
    <m/>
    <d v="2024-05-21T00:00:00"/>
    <s v="SL58@tidalwaveautospa.com"/>
    <s v="Kyle Rovansek"/>
    <x v="5"/>
    <x v="0"/>
  </r>
  <r>
    <s v="Dale Hyndman"/>
    <s v="EXP-10012650 "/>
    <n v="189.8"/>
    <d v="2024-05-07T00:00:00"/>
    <x v="0"/>
    <s v="Itemized"/>
    <s v="Gloves, wd40, grease, roundup"/>
    <n v="154.81"/>
    <s v="Wash Maintenance"/>
    <s v="Gloves. Wd40, tape"/>
    <n v="34.99"/>
    <s v="Landscaping"/>
    <s v="Weed control"/>
    <m/>
    <m/>
    <m/>
    <m/>
    <m/>
    <m/>
    <m/>
    <m/>
    <m/>
    <m/>
    <m/>
    <m/>
    <m/>
    <m/>
    <m/>
    <d v="2024-05-21T00:00:00"/>
    <s v="SL95@tidalwaveautospa.com"/>
    <s v="Kyle Rovansek"/>
    <x v="5"/>
    <x v="0"/>
  </r>
  <r>
    <s v="Aaron Johnson"/>
    <s v="EXP-10013566 "/>
    <n v="115"/>
    <d v="2024-05-08T00:00:00"/>
    <x v="11"/>
    <s v="Wash Maintenance"/>
    <s v="Washing machine removal"/>
    <m/>
    <m/>
    <m/>
    <m/>
    <m/>
    <m/>
    <m/>
    <m/>
    <m/>
    <m/>
    <m/>
    <m/>
    <m/>
    <m/>
    <m/>
    <m/>
    <m/>
    <m/>
    <m/>
    <m/>
    <m/>
    <d v="2024-05-21T00:00:00"/>
    <s v="SL108@tidalwaveautospa.com"/>
    <s v="Cory Cummings"/>
    <x v="5"/>
    <x v="0"/>
  </r>
  <r>
    <s v="Aaron Johnson"/>
    <s v="EXP-10013566 "/>
    <n v="54.51"/>
    <d v="2024-05-12T00:00:00"/>
    <x v="0"/>
    <s v="Office Supplies"/>
    <s v="Toilet paper, water, paper towels"/>
    <m/>
    <m/>
    <m/>
    <m/>
    <m/>
    <m/>
    <m/>
    <m/>
    <m/>
    <m/>
    <m/>
    <m/>
    <m/>
    <m/>
    <m/>
    <m/>
    <m/>
    <m/>
    <m/>
    <m/>
    <m/>
    <d v="2024-05-21T00:00:00"/>
    <s v="SL108@tidalwaveautospa.com"/>
    <s v="Cory Cummings"/>
    <x v="5"/>
    <x v="0"/>
  </r>
  <r>
    <s v="Wesley Kurtz"/>
    <s v="EXP-10013593 "/>
    <n v="138.51"/>
    <d v="2024-03-29T00:00:00"/>
    <x v="11"/>
    <s v="Parts"/>
    <s v="Fittings for pressure washer"/>
    <m/>
    <m/>
    <m/>
    <m/>
    <m/>
    <m/>
    <m/>
    <m/>
    <m/>
    <m/>
    <m/>
    <m/>
    <m/>
    <m/>
    <m/>
    <m/>
    <m/>
    <m/>
    <m/>
    <m/>
    <m/>
    <d v="2024-05-21T00:00:00"/>
    <s v="wesley.kurtz@tidalwaveautospa.com"/>
    <s v="Bruce Maxwell"/>
    <x v="5"/>
    <x v="0"/>
  </r>
  <r>
    <s v="Todd Haley"/>
    <s v="EXP-10013596 "/>
    <n v="58.25"/>
    <d v="2024-05-01T00:00:00"/>
    <x v="7"/>
    <s v="Parts"/>
    <s v="Nuts and bolts for hose reel cart, bungees for 2nd mile cart, flex seal to cover rough metal near hoses"/>
    <m/>
    <m/>
    <m/>
    <m/>
    <m/>
    <m/>
    <m/>
    <m/>
    <m/>
    <m/>
    <m/>
    <m/>
    <m/>
    <m/>
    <m/>
    <m/>
    <m/>
    <m/>
    <m/>
    <m/>
    <m/>
    <d v="2024-05-21T00:00:00"/>
    <s v="SL227@tidalwaveautospa.com"/>
    <s v="Michael Donnelly"/>
    <x v="5"/>
    <x v="0"/>
  </r>
  <r>
    <s v="Todd Haley"/>
    <s v="EXP-10013596 "/>
    <n v="369.5"/>
    <d v="2024-05-08T00:00:00"/>
    <x v="25"/>
    <s v="Locksmith"/>
    <s v="re-keyed locks after JacQuelan quit"/>
    <m/>
    <m/>
    <m/>
    <m/>
    <m/>
    <m/>
    <m/>
    <m/>
    <m/>
    <m/>
    <m/>
    <m/>
    <m/>
    <m/>
    <m/>
    <m/>
    <m/>
    <m/>
    <m/>
    <m/>
    <m/>
    <d v="2024-05-21T00:00:00"/>
    <s v="SL227@tidalwaveautospa.com"/>
    <s v="Michael Donnelly"/>
    <x v="5"/>
    <x v="0"/>
  </r>
  <r>
    <s v="Katherine Hockaday"/>
    <s v="EXP-10012357 "/>
    <n v="75.760000000000005"/>
    <d v="2024-03-14T00:00:00"/>
    <x v="7"/>
    <s v="Vehicle Damage Claims"/>
    <s v="Headlight"/>
    <m/>
    <m/>
    <m/>
    <m/>
    <m/>
    <m/>
    <m/>
    <m/>
    <m/>
    <m/>
    <m/>
    <m/>
    <m/>
    <m/>
    <m/>
    <m/>
    <m/>
    <m/>
    <m/>
    <m/>
    <m/>
    <d v="2024-05-21T00:00:00"/>
    <s v="SL239@tidalwaveautospa.com"/>
    <s v="Derek Schillinger"/>
    <x v="5"/>
    <x v="0"/>
  </r>
  <r>
    <s v="Timothy Fruge"/>
    <s v="EXP-10013641 "/>
    <n v="275"/>
    <d v="2024-05-01T00:00:00"/>
    <x v="21"/>
    <s v="Entertainment"/>
    <s v="Car Wash Show - Attendance Fees"/>
    <m/>
    <m/>
    <m/>
    <m/>
    <m/>
    <m/>
    <m/>
    <m/>
    <m/>
    <m/>
    <m/>
    <m/>
    <m/>
    <m/>
    <m/>
    <m/>
    <m/>
    <m/>
    <m/>
    <m/>
    <m/>
    <d v="2024-05-21T00:00:00"/>
    <s v="tim@twavelead.com"/>
    <s v="Marlan Nichols"/>
    <x v="5"/>
    <x v="0"/>
  </r>
  <r>
    <s v="Jennifer Rogers"/>
    <s v="EXP-10013653 "/>
    <n v="1056"/>
    <d v="2024-04-12T00:00:00"/>
    <x v="40"/>
    <s v="Professional Memberships"/>
    <s v="International Car Wash Membership"/>
    <m/>
    <m/>
    <m/>
    <m/>
    <m/>
    <m/>
    <m/>
    <m/>
    <m/>
    <m/>
    <m/>
    <m/>
    <m/>
    <m/>
    <m/>
    <m/>
    <m/>
    <m/>
    <m/>
    <m/>
    <m/>
    <d v="2024-05-21T00:00:00"/>
    <s v="jennifer@tidalwaveautospa.com"/>
    <s v="Mary Hightower"/>
    <x v="5"/>
    <x v="0"/>
  </r>
  <r>
    <s v="Jennifer Rogers"/>
    <s v="EXP-10013653 "/>
    <n v="24.48"/>
    <d v="2024-05-02T00:00:00"/>
    <x v="20"/>
    <s v="Office Supplies"/>
    <s v="Tablecloth Birthday Lunch"/>
    <m/>
    <m/>
    <m/>
    <m/>
    <m/>
    <m/>
    <m/>
    <m/>
    <m/>
    <m/>
    <m/>
    <m/>
    <m/>
    <m/>
    <m/>
    <m/>
    <m/>
    <m/>
    <m/>
    <m/>
    <m/>
    <d v="2024-05-21T00:00:00"/>
    <s v="jennifer@tidalwaveautospa.com"/>
    <s v="Mary Hightower"/>
    <x v="5"/>
    <x v="0"/>
  </r>
  <r>
    <s v="Timothy Stephens"/>
    <s v="EXP-10013492 "/>
    <n v="10.37"/>
    <d v="2024-05-04T00:00:00"/>
    <x v="10"/>
    <s v="Wash Maintenance"/>
    <s v="Detergent for towels"/>
    <m/>
    <m/>
    <m/>
    <m/>
    <m/>
    <m/>
    <m/>
    <m/>
    <m/>
    <m/>
    <m/>
    <m/>
    <m/>
    <m/>
    <m/>
    <m/>
    <m/>
    <m/>
    <m/>
    <m/>
    <m/>
    <d v="2024-05-21T00:00:00"/>
    <s v="jason.stephens@tidalwaveautospa.com"/>
    <s v="Bruce Maxwell"/>
    <x v="5"/>
    <x v="0"/>
  </r>
  <r>
    <s v="Timothy Stephens"/>
    <s v="EXP-10013492 "/>
    <n v="7.18"/>
    <d v="2024-05-05T00:00:00"/>
    <x v="21"/>
    <s v="Snacks"/>
    <s v="Water"/>
    <m/>
    <m/>
    <m/>
    <m/>
    <m/>
    <m/>
    <m/>
    <m/>
    <m/>
    <m/>
    <m/>
    <m/>
    <m/>
    <m/>
    <m/>
    <m/>
    <m/>
    <m/>
    <m/>
    <m/>
    <m/>
    <d v="2024-05-21T00:00:00"/>
    <s v="jason.stephens@tidalwaveautospa.com"/>
    <s v="Bruce Maxwell"/>
    <x v="5"/>
    <x v="0"/>
  </r>
  <r>
    <s v="Timothy Stephens"/>
    <s v="EXP-10013492 "/>
    <n v="48.63"/>
    <d v="2024-05-07T00:00:00"/>
    <x v="16"/>
    <s v="Wash Maintenance"/>
    <s v="Products for de-hazing windows"/>
    <m/>
    <m/>
    <m/>
    <m/>
    <m/>
    <m/>
    <m/>
    <m/>
    <m/>
    <m/>
    <m/>
    <m/>
    <m/>
    <m/>
    <m/>
    <m/>
    <m/>
    <m/>
    <m/>
    <m/>
    <m/>
    <d v="2024-05-21T00:00:00"/>
    <s v="jason.stephens@tidalwaveautospa.com"/>
    <s v="Bruce Maxwell"/>
    <x v="5"/>
    <x v="0"/>
  </r>
  <r>
    <s v="Stephanie Ratcliffe"/>
    <s v="EXP-10013396 "/>
    <n v="27.03"/>
    <d v="2024-05-03T00:00:00"/>
    <x v="2"/>
    <s v="Wash Maintenance"/>
    <s v="tire air hose was cut needed parts to fix"/>
    <m/>
    <m/>
    <m/>
    <m/>
    <m/>
    <m/>
    <m/>
    <m/>
    <m/>
    <m/>
    <m/>
    <m/>
    <m/>
    <m/>
    <m/>
    <m/>
    <m/>
    <m/>
    <m/>
    <m/>
    <m/>
    <d v="2024-05-21T00:00:00"/>
    <s v="SL247@tidalwaveautospa.com"/>
    <s v="Derek Schillinger"/>
    <x v="5"/>
    <x v="0"/>
  </r>
  <r>
    <s v="Stephanie Ratcliffe"/>
    <s v="EXP-10013396 "/>
    <n v="61.39"/>
    <d v="2024-05-08T00:00:00"/>
    <x v="0"/>
    <s v="Office Supplies"/>
    <s v="towel, deodorizer and bathroom deodorizer office supplies for employees"/>
    <m/>
    <m/>
    <m/>
    <m/>
    <m/>
    <m/>
    <m/>
    <m/>
    <m/>
    <m/>
    <m/>
    <m/>
    <m/>
    <m/>
    <m/>
    <m/>
    <m/>
    <m/>
    <m/>
    <m/>
    <m/>
    <d v="2024-05-21T00:00:00"/>
    <s v="SL247@tidalwaveautospa.com"/>
    <s v="Derek Schillinger"/>
    <x v="5"/>
    <x v="0"/>
  </r>
  <r>
    <s v="Stephanie Ratcliffe"/>
    <s v="EXP-10013396 "/>
    <n v="517.42999999999995"/>
    <d v="2024-05-10T00:00:00"/>
    <x v="1"/>
    <s v="Electric Repairs"/>
    <s v="checked electrical out put on main power supply"/>
    <m/>
    <m/>
    <m/>
    <m/>
    <m/>
    <m/>
    <m/>
    <m/>
    <m/>
    <m/>
    <m/>
    <m/>
    <m/>
    <m/>
    <m/>
    <m/>
    <m/>
    <m/>
    <m/>
    <m/>
    <m/>
    <d v="2024-05-21T00:00:00"/>
    <s v="SL247@tidalwaveautospa.com"/>
    <s v="Derek Schillinger"/>
    <x v="5"/>
    <x v="0"/>
  </r>
  <r>
    <s v="Stephanie Ratcliffe"/>
    <s v="EXP-10013396 "/>
    <n v="758.62"/>
    <d v="2024-05-10T00:00:00"/>
    <x v="1"/>
    <s v="Electric Repairs"/>
    <s v="contactor for blower and one back up"/>
    <m/>
    <m/>
    <m/>
    <m/>
    <m/>
    <m/>
    <m/>
    <m/>
    <m/>
    <m/>
    <m/>
    <m/>
    <m/>
    <m/>
    <m/>
    <m/>
    <m/>
    <m/>
    <m/>
    <m/>
    <m/>
    <d v="2024-05-21T00:00:00"/>
    <s v="SL247@tidalwaveautospa.com"/>
    <s v="Derek Schillinger"/>
    <x v="5"/>
    <x v="0"/>
  </r>
  <r>
    <s v="Mark Cassidy"/>
    <s v="EXP-10013594 "/>
    <n v="11"/>
    <d v="2024-04-11T00:00:00"/>
    <x v="0"/>
    <s v="Fuel"/>
    <s v="fuel for pressure washer"/>
    <m/>
    <m/>
    <m/>
    <m/>
    <m/>
    <m/>
    <m/>
    <m/>
    <m/>
    <m/>
    <m/>
    <m/>
    <m/>
    <m/>
    <m/>
    <m/>
    <m/>
    <m/>
    <m/>
    <m/>
    <m/>
    <d v="2024-05-21T00:00:00"/>
    <s v="SL317@tidalwaveautospa.com"/>
    <s v="Joe Chavez"/>
    <x v="5"/>
    <x v="0"/>
  </r>
  <r>
    <s v="Mark Cassidy"/>
    <s v="EXP-10013594 "/>
    <n v="43.33"/>
    <d v="2024-04-18T00:00:00"/>
    <x v="0"/>
    <s v="Wash Maintenance"/>
    <s v="vinegar for cleaning, mirrors for reading hydraulic fluid site glass, water foremployees"/>
    <m/>
    <m/>
    <m/>
    <m/>
    <m/>
    <m/>
    <m/>
    <m/>
    <m/>
    <m/>
    <m/>
    <m/>
    <m/>
    <m/>
    <m/>
    <m/>
    <m/>
    <m/>
    <m/>
    <m/>
    <m/>
    <d v="2024-05-21T00:00:00"/>
    <s v="SL317@tidalwaveautospa.com"/>
    <s v="Joe Chavez"/>
    <x v="5"/>
    <x v="0"/>
  </r>
  <r>
    <s v="Mark Cassidy"/>
    <s v="EXP-10013594 "/>
    <n v="78.45"/>
    <d v="2024-04-19T00:00:00"/>
    <x v="8"/>
    <s v="Snacks"/>
    <s v="water for employees suckers for kids at gate"/>
    <m/>
    <m/>
    <m/>
    <m/>
    <m/>
    <m/>
    <m/>
    <m/>
    <m/>
    <m/>
    <m/>
    <m/>
    <m/>
    <m/>
    <m/>
    <m/>
    <m/>
    <m/>
    <m/>
    <m/>
    <m/>
    <d v="2024-05-21T00:00:00"/>
    <s v="SL317@tidalwaveautospa.com"/>
    <s v="Joe Chavez"/>
    <x v="5"/>
    <x v="0"/>
  </r>
  <r>
    <s v="Mark Cassidy"/>
    <s v="EXP-10013594 "/>
    <n v="70.16"/>
    <d v="2024-04-23T00:00:00"/>
    <x v="0"/>
    <s v="Wash Maintenance"/>
    <s v="softener salt"/>
    <m/>
    <m/>
    <m/>
    <m/>
    <m/>
    <m/>
    <m/>
    <m/>
    <m/>
    <m/>
    <m/>
    <m/>
    <m/>
    <m/>
    <m/>
    <m/>
    <m/>
    <m/>
    <m/>
    <m/>
    <m/>
    <d v="2024-05-21T00:00:00"/>
    <s v="SL317@tidalwaveautospa.com"/>
    <s v="Joe Chavez"/>
    <x v="5"/>
    <x v="0"/>
  </r>
  <r>
    <s v="Mark Cassidy"/>
    <s v="EXP-10013594 "/>
    <n v="91.76"/>
    <d v="2024-05-09T00:00:00"/>
    <x v="0"/>
    <s v="Wash Maintenance"/>
    <s v="softener salt"/>
    <m/>
    <m/>
    <m/>
    <m/>
    <m/>
    <m/>
    <m/>
    <m/>
    <m/>
    <m/>
    <m/>
    <m/>
    <m/>
    <m/>
    <m/>
    <m/>
    <m/>
    <m/>
    <m/>
    <m/>
    <m/>
    <d v="2024-05-21T00:00:00"/>
    <s v="SL317@tidalwaveautospa.com"/>
    <s v="Joe Chavez"/>
    <x v="5"/>
    <x v="0"/>
  </r>
  <r>
    <s v="Jason Graham"/>
    <s v="EXP-10013161 "/>
    <n v="45.57"/>
    <d v="2023-12-19T00:00:00"/>
    <x v="21"/>
    <s v="Office Furniture"/>
    <s v="Returned parst shef"/>
    <m/>
    <m/>
    <m/>
    <m/>
    <m/>
    <m/>
    <m/>
    <m/>
    <m/>
    <m/>
    <m/>
    <m/>
    <m/>
    <m/>
    <m/>
    <m/>
    <m/>
    <m/>
    <m/>
    <m/>
    <m/>
    <d v="2024-05-21T00:00:00"/>
    <s v="SL38@tidalwaveautospa.com"/>
    <s v="Kyle Rovansek"/>
    <x v="5"/>
    <x v="0"/>
  </r>
  <r>
    <s v="Dennis Thompson"/>
    <s v="EXP-10013408 "/>
    <n v="41.71"/>
    <d v="2024-05-07T00:00:00"/>
    <x v="0"/>
    <s v="Itemized"/>
    <s v="Water and toliet paper"/>
    <n v="27.12"/>
    <s v="Office Supplies"/>
    <s v="bath tissue"/>
    <n v="14.59"/>
    <s v="Snacks"/>
    <s v="water"/>
    <m/>
    <m/>
    <m/>
    <m/>
    <m/>
    <m/>
    <m/>
    <m/>
    <m/>
    <m/>
    <m/>
    <m/>
    <m/>
    <m/>
    <m/>
    <d v="2024-05-21T00:00:00"/>
    <s v="SL197@tidalwaveautospa.com"/>
    <s v="Andrew Strevel"/>
    <x v="5"/>
    <x v="0"/>
  </r>
  <r>
    <s v="Cassondra Clark"/>
    <s v="EXP-10013560 "/>
    <n v="293.64999999999998"/>
    <d v="2024-04-18T00:00:00"/>
    <x v="2"/>
    <s v="Parts"/>
    <s v="Parts for reclaim system"/>
    <m/>
    <m/>
    <m/>
    <m/>
    <m/>
    <m/>
    <m/>
    <m/>
    <m/>
    <m/>
    <m/>
    <m/>
    <m/>
    <m/>
    <m/>
    <m/>
    <m/>
    <m/>
    <m/>
    <m/>
    <m/>
    <d v="2024-05-21T00:00:00"/>
    <s v="SL67@tidalwaveautospa.com"/>
    <s v="Michael Donnelly"/>
    <x v="5"/>
    <x v="0"/>
  </r>
  <r>
    <s v="Cassondra Clark"/>
    <s v="EXP-10013560 "/>
    <n v="192.13"/>
    <d v="2024-04-27T00:00:00"/>
    <x v="0"/>
    <s v="Wash Maintenance"/>
    <s v="Soap cleaning supplies charger"/>
    <m/>
    <m/>
    <m/>
    <m/>
    <m/>
    <m/>
    <m/>
    <m/>
    <m/>
    <m/>
    <m/>
    <m/>
    <m/>
    <m/>
    <m/>
    <m/>
    <m/>
    <m/>
    <m/>
    <m/>
    <m/>
    <d v="2024-05-21T00:00:00"/>
    <s v="SL67@tidalwaveautospa.com"/>
    <s v="Michael Donnelly"/>
    <x v="5"/>
    <x v="0"/>
  </r>
  <r>
    <s v="Cassondra Clark"/>
    <s v="EXP-10013560 "/>
    <n v="36.46"/>
    <d v="2024-04-29T00:00:00"/>
    <x v="8"/>
    <s v="Snacks"/>
    <s v="Waters &amp; snacks"/>
    <m/>
    <m/>
    <m/>
    <m/>
    <m/>
    <m/>
    <m/>
    <m/>
    <m/>
    <m/>
    <m/>
    <m/>
    <m/>
    <m/>
    <m/>
    <m/>
    <m/>
    <m/>
    <m/>
    <m/>
    <m/>
    <d v="2024-05-21T00:00:00"/>
    <s v="SL67@tidalwaveautospa.com"/>
    <s v="Michael Donnelly"/>
    <x v="5"/>
    <x v="0"/>
  </r>
  <r>
    <s v="Cassondra Clark"/>
    <s v="EXP-10013560 "/>
    <n v="197.69"/>
    <d v="2024-05-03T00:00:00"/>
    <x v="11"/>
    <s v="Wash Maintenance"/>
    <s v="Power pack oil"/>
    <m/>
    <m/>
    <m/>
    <m/>
    <m/>
    <m/>
    <m/>
    <m/>
    <m/>
    <m/>
    <m/>
    <m/>
    <m/>
    <m/>
    <m/>
    <m/>
    <m/>
    <m/>
    <m/>
    <m/>
    <m/>
    <d v="2024-05-21T00:00:00"/>
    <s v="SL67@tidalwaveautospa.com"/>
    <s v="Michael Donnelly"/>
    <x v="5"/>
    <x v="0"/>
  </r>
  <r>
    <s v="Cassondra Clark"/>
    <s v="EXP-10013560 "/>
    <n v="177.82"/>
    <d v="2024-05-03T00:00:00"/>
    <x v="0"/>
    <s v="Safety Supplies"/>
    <s v="Paint striper , suppies for railing (saftey)"/>
    <m/>
    <m/>
    <m/>
    <m/>
    <m/>
    <m/>
    <m/>
    <m/>
    <m/>
    <m/>
    <m/>
    <m/>
    <m/>
    <m/>
    <m/>
    <m/>
    <m/>
    <m/>
    <m/>
    <m/>
    <m/>
    <d v="2024-05-21T00:00:00"/>
    <s v="SL67@tidalwaveautospa.com"/>
    <s v="Michael Donnelly"/>
    <x v="5"/>
    <x v="0"/>
  </r>
  <r>
    <s v="Cassondra Clark"/>
    <s v="EXP-10013560 "/>
    <n v="14.42"/>
    <d v="2024-05-06T00:00:00"/>
    <x v="2"/>
    <s v="Parts"/>
    <s v="Parts for window washers"/>
    <m/>
    <m/>
    <m/>
    <m/>
    <m/>
    <m/>
    <m/>
    <m/>
    <m/>
    <m/>
    <m/>
    <m/>
    <m/>
    <m/>
    <m/>
    <m/>
    <m/>
    <m/>
    <m/>
    <m/>
    <m/>
    <d v="2024-05-21T00:00:00"/>
    <s v="SL67@tidalwaveautospa.com"/>
    <s v="Michael Donnelly"/>
    <x v="5"/>
    <x v="0"/>
  </r>
  <r>
    <s v="Cassondra Clark"/>
    <s v="EXP-10013560 "/>
    <n v="28.44"/>
    <d v="2024-05-08T00:00:00"/>
    <x v="0"/>
    <s v="Snacks"/>
    <s v="Waters &amp; snacks"/>
    <m/>
    <m/>
    <m/>
    <m/>
    <m/>
    <m/>
    <m/>
    <m/>
    <m/>
    <m/>
    <m/>
    <m/>
    <m/>
    <m/>
    <m/>
    <m/>
    <m/>
    <m/>
    <m/>
    <m/>
    <m/>
    <d v="2024-05-21T00:00:00"/>
    <s v="SL67@tidalwaveautospa.com"/>
    <s v="Michael Donnelly"/>
    <x v="5"/>
    <x v="0"/>
  </r>
  <r>
    <s v="Cassondra Clark"/>
    <s v="EXP-10013560 "/>
    <n v="56.98"/>
    <d v="2024-05-09T00:00:00"/>
    <x v="0"/>
    <s v="Small Tools"/>
    <s v="Barrel pump"/>
    <m/>
    <m/>
    <m/>
    <m/>
    <m/>
    <m/>
    <m/>
    <m/>
    <m/>
    <m/>
    <m/>
    <m/>
    <m/>
    <m/>
    <m/>
    <m/>
    <m/>
    <m/>
    <m/>
    <m/>
    <m/>
    <d v="2024-05-21T00:00:00"/>
    <s v="SL67@tidalwaveautospa.com"/>
    <s v="Michael Donnelly"/>
    <x v="5"/>
    <x v="0"/>
  </r>
  <r>
    <s v="Cassondra Clark"/>
    <s v="EXP-10013560 "/>
    <n v="35.93"/>
    <d v="2024-05-10T00:00:00"/>
    <x v="0"/>
    <s v="Office Supplies"/>
    <s v="Waters &amp; toilet paper"/>
    <m/>
    <m/>
    <m/>
    <m/>
    <m/>
    <m/>
    <m/>
    <m/>
    <m/>
    <m/>
    <m/>
    <m/>
    <m/>
    <m/>
    <m/>
    <m/>
    <m/>
    <m/>
    <m/>
    <m/>
    <m/>
    <d v="2024-05-21T00:00:00"/>
    <s v="SL67@tidalwaveautospa.com"/>
    <s v="Michael Donnelly"/>
    <x v="5"/>
    <x v="0"/>
  </r>
  <r>
    <s v="Kathryn Bezik"/>
    <s v="EXP-10013599 "/>
    <n v="41.03"/>
    <d v="2024-05-04T00:00:00"/>
    <x v="3"/>
    <s v="Vehicle Damage Claims"/>
    <s v="Replacement trim, piece for customer damage claim #7530"/>
    <m/>
    <m/>
    <m/>
    <m/>
    <m/>
    <m/>
    <m/>
    <m/>
    <m/>
    <m/>
    <m/>
    <m/>
    <m/>
    <m/>
    <m/>
    <m/>
    <m/>
    <m/>
    <m/>
    <m/>
    <m/>
    <d v="2024-05-21T00:00:00"/>
    <s v=""/>
    <s v=""/>
    <x v="5"/>
    <x v="0"/>
  </r>
  <r>
    <s v="Kathryn Bezik"/>
    <s v="EXP-10013599 "/>
    <n v="11.1"/>
    <d v="2024-05-05T00:00:00"/>
    <x v="11"/>
    <s v="Wash Maintenance"/>
    <s v="O-rings for in-line strainer"/>
    <m/>
    <m/>
    <m/>
    <m/>
    <m/>
    <m/>
    <m/>
    <m/>
    <m/>
    <m/>
    <m/>
    <m/>
    <m/>
    <m/>
    <m/>
    <m/>
    <m/>
    <m/>
    <m/>
    <m/>
    <m/>
    <d v="2024-05-21T00:00:00"/>
    <s v=""/>
    <s v=""/>
    <x v="5"/>
    <x v="0"/>
  </r>
  <r>
    <s v="Kathryn Bezik"/>
    <s v="EXP-10013599 "/>
    <n v="147.61000000000001"/>
    <d v="2024-05-08T00:00:00"/>
    <x v="0"/>
    <s v="Wash Maintenance"/>
    <s v="Water testing kit and manhole cover hook"/>
    <m/>
    <m/>
    <m/>
    <m/>
    <m/>
    <m/>
    <m/>
    <m/>
    <m/>
    <m/>
    <m/>
    <m/>
    <m/>
    <m/>
    <m/>
    <m/>
    <m/>
    <m/>
    <m/>
    <m/>
    <m/>
    <d v="2024-05-21T00:00:00"/>
    <s v=""/>
    <s v=""/>
    <x v="5"/>
    <x v="0"/>
  </r>
  <r>
    <s v="Kathryn Bezik"/>
    <s v="EXP-10013599 "/>
    <n v="11.75"/>
    <d v="2024-05-10T00:00:00"/>
    <x v="11"/>
    <s v="Parts"/>
    <s v="Tubing to make a spare tire shine manifold"/>
    <m/>
    <m/>
    <m/>
    <m/>
    <m/>
    <m/>
    <m/>
    <m/>
    <m/>
    <m/>
    <m/>
    <m/>
    <m/>
    <m/>
    <m/>
    <m/>
    <m/>
    <m/>
    <m/>
    <m/>
    <m/>
    <d v="2024-05-21T00:00:00"/>
    <s v=""/>
    <s v=""/>
    <x v="5"/>
    <x v="0"/>
  </r>
  <r>
    <s v="Kathryn Bezik"/>
    <s v="EXP-10013599 "/>
    <n v="29.25"/>
    <d v="2024-05-10T00:00:00"/>
    <x v="11"/>
    <s v="Parts"/>
    <s v="Quick connects to make tire shine manifold"/>
    <m/>
    <m/>
    <m/>
    <m/>
    <m/>
    <m/>
    <m/>
    <m/>
    <m/>
    <m/>
    <m/>
    <m/>
    <m/>
    <m/>
    <m/>
    <m/>
    <m/>
    <m/>
    <m/>
    <m/>
    <m/>
    <d v="2024-05-21T00:00:00"/>
    <s v=""/>
    <s v=""/>
    <x v="5"/>
    <x v="0"/>
  </r>
  <r>
    <s v="Kathryn Bezik"/>
    <s v="EXP-10013599 "/>
    <n v="11.6"/>
    <d v="2024-05-11T00:00:00"/>
    <x v="7"/>
    <s v="Parts"/>
    <s v="Rescue tape for pipe leak"/>
    <m/>
    <m/>
    <m/>
    <m/>
    <m/>
    <m/>
    <m/>
    <m/>
    <m/>
    <m/>
    <m/>
    <m/>
    <m/>
    <m/>
    <m/>
    <m/>
    <m/>
    <m/>
    <m/>
    <m/>
    <m/>
    <d v="2024-05-21T00:00:00"/>
    <s v=""/>
    <s v=""/>
    <x v="5"/>
    <x v="0"/>
  </r>
  <r>
    <s v="Kathryn Bezik"/>
    <s v="EXP-10013599 "/>
    <n v="18.829999999999998"/>
    <d v="2024-05-11T00:00:00"/>
    <x v="7"/>
    <s v="Small Tools"/>
    <s v="Pipe bender and cutter for repair"/>
    <m/>
    <m/>
    <m/>
    <m/>
    <m/>
    <m/>
    <m/>
    <m/>
    <m/>
    <m/>
    <m/>
    <m/>
    <m/>
    <m/>
    <m/>
    <m/>
    <m/>
    <m/>
    <m/>
    <m/>
    <m/>
    <d v="2024-05-21T00:00:00"/>
    <s v=""/>
    <s v=""/>
    <x v="5"/>
    <x v="0"/>
  </r>
  <r>
    <s v="Samantha Simpson"/>
    <s v="EXP-10013538 "/>
    <n v="471.88"/>
    <d v="2024-05-07T00:00:00"/>
    <x v="6"/>
    <s v="Wash Maintenance"/>
    <s v="grundfospump fixing"/>
    <m/>
    <m/>
    <m/>
    <m/>
    <m/>
    <m/>
    <m/>
    <m/>
    <m/>
    <m/>
    <m/>
    <m/>
    <m/>
    <m/>
    <m/>
    <m/>
    <m/>
    <m/>
    <m/>
    <m/>
    <m/>
    <d v="2024-05-21T00:00:00"/>
    <s v="SL129@tidalwaveautospa.com"/>
    <s v="Joe Chavez"/>
    <x v="5"/>
    <x v="0"/>
  </r>
  <r>
    <s v="Samuel Schmidt"/>
    <s v="EXP-10013520 "/>
    <n v="323.68"/>
    <d v="2024-05-02T00:00:00"/>
    <x v="0"/>
    <s v="Wash Maintenance"/>
    <s v="C3"/>
    <m/>
    <m/>
    <m/>
    <m/>
    <m/>
    <m/>
    <m/>
    <m/>
    <m/>
    <m/>
    <m/>
    <m/>
    <m/>
    <m/>
    <m/>
    <m/>
    <m/>
    <m/>
    <m/>
    <m/>
    <m/>
    <d v="2024-05-21T00:00:00"/>
    <s v="SL183@tidalwaveautospa.com"/>
    <s v="Joe Chavez"/>
    <x v="5"/>
    <x v="0"/>
  </r>
  <r>
    <s v="Samuel Schmidt"/>
    <s v="EXP-10013520 "/>
    <n v="85.47"/>
    <d v="2024-05-02T00:00:00"/>
    <x v="0"/>
    <s v="Small Tools"/>
    <s v="Tools"/>
    <m/>
    <m/>
    <m/>
    <m/>
    <m/>
    <m/>
    <m/>
    <m/>
    <m/>
    <m/>
    <m/>
    <m/>
    <m/>
    <m/>
    <m/>
    <m/>
    <m/>
    <m/>
    <m/>
    <m/>
    <m/>
    <d v="2024-05-21T00:00:00"/>
    <s v="SL183@tidalwaveautospa.com"/>
    <s v="Joe Chavez"/>
    <x v="5"/>
    <x v="0"/>
  </r>
  <r>
    <s v="Samuel Schmidt"/>
    <s v="EXP-10013520 "/>
    <n v="503.93"/>
    <d v="2024-05-05T00:00:00"/>
    <x v="0"/>
    <s v="Wash Maintenance"/>
    <s v="Garbage Can Inserts"/>
    <m/>
    <m/>
    <m/>
    <m/>
    <m/>
    <m/>
    <m/>
    <m/>
    <m/>
    <m/>
    <m/>
    <m/>
    <m/>
    <m/>
    <m/>
    <m/>
    <m/>
    <m/>
    <m/>
    <m/>
    <m/>
    <d v="2024-05-21T00:00:00"/>
    <s v="SL183@tidalwaveautospa.com"/>
    <s v="Joe Chavez"/>
    <x v="5"/>
    <x v="0"/>
  </r>
  <r>
    <s v="Samuel Schmidt"/>
    <s v="EXP-10013520 "/>
    <n v="83.25"/>
    <d v="2024-05-06T00:00:00"/>
    <x v="0"/>
    <s v="Itemized"/>
    <s v="Soap, water, &amp; sports drinks"/>
    <m/>
    <m/>
    <m/>
    <m/>
    <m/>
    <m/>
    <m/>
    <m/>
    <m/>
    <m/>
    <m/>
    <m/>
    <m/>
    <m/>
    <m/>
    <m/>
    <m/>
    <m/>
    <m/>
    <m/>
    <m/>
    <d v="2024-05-21T00:00:00"/>
    <s v="SL183@tidalwaveautospa.com"/>
    <s v="Joe Chavez"/>
    <x v="5"/>
    <x v="0"/>
  </r>
  <r>
    <s v="Christopher Lopez"/>
    <s v="EXP-10013603 "/>
    <n v="11.99"/>
    <d v="2024-04-28T00:00:00"/>
    <x v="0"/>
    <s v="Wash Maintenance"/>
    <s v="Laundry Detergent for Bozeman MT"/>
    <m/>
    <m/>
    <m/>
    <m/>
    <m/>
    <m/>
    <m/>
    <m/>
    <m/>
    <m/>
    <m/>
    <m/>
    <m/>
    <m/>
    <m/>
    <m/>
    <m/>
    <m/>
    <m/>
    <m/>
    <m/>
    <d v="2024-05-21T00:00:00"/>
    <s v="christopher.lopez@tidalwaveautospa.com"/>
    <s v="Derek Schillinger"/>
    <x v="5"/>
    <x v="0"/>
  </r>
  <r>
    <s v="Travis Scroggins"/>
    <s v="EXP-10013491 "/>
    <n v="22.19"/>
    <d v="2024-05-09T00:00:00"/>
    <x v="2"/>
    <s v="Parts"/>
    <s v="bolts for vice"/>
    <m/>
    <m/>
    <m/>
    <m/>
    <m/>
    <m/>
    <m/>
    <m/>
    <m/>
    <m/>
    <m/>
    <m/>
    <m/>
    <m/>
    <m/>
    <m/>
    <m/>
    <m/>
    <m/>
    <m/>
    <m/>
    <d v="2024-05-21T00:00:00"/>
    <s v="SL228@tidalwaveautospa.com"/>
    <s v="Joe Chavez"/>
    <x v="5"/>
    <x v="0"/>
  </r>
  <r>
    <s v="Travis Scroggins"/>
    <s v="EXP-10013491 "/>
    <n v="8.82"/>
    <d v="2024-05-09T00:00:00"/>
    <x v="2"/>
    <s v="Parts"/>
    <s v="bolts for shelf"/>
    <m/>
    <m/>
    <m/>
    <m/>
    <m/>
    <m/>
    <m/>
    <m/>
    <m/>
    <m/>
    <m/>
    <m/>
    <m/>
    <m/>
    <m/>
    <m/>
    <m/>
    <m/>
    <m/>
    <m/>
    <m/>
    <d v="2024-05-21T00:00:00"/>
    <s v="SL228@tidalwaveautospa.com"/>
    <s v="Joe Chavez"/>
    <x v="5"/>
    <x v="0"/>
  </r>
  <r>
    <s v="Travis Scroggins"/>
    <s v="EXP-10013491 "/>
    <n v="2.9"/>
    <d v="2024-05-10T00:00:00"/>
    <x v="2"/>
    <s v="Parts"/>
    <s v="bolts for tire brush 2"/>
    <m/>
    <m/>
    <m/>
    <m/>
    <m/>
    <m/>
    <m/>
    <m/>
    <m/>
    <m/>
    <m/>
    <m/>
    <m/>
    <m/>
    <m/>
    <m/>
    <m/>
    <m/>
    <m/>
    <m/>
    <m/>
    <d v="2024-05-21T00:00:00"/>
    <s v="SL228@tidalwaveautospa.com"/>
    <s v="Joe Chavez"/>
    <x v="5"/>
    <x v="0"/>
  </r>
  <r>
    <s v="Travis Scroggins"/>
    <s v="EXP-10013491 "/>
    <n v="34.549999999999997"/>
    <d v="2024-05-14T00:00:00"/>
    <x v="2"/>
    <s v="Parts"/>
    <s v="brass fittings for prep hoses"/>
    <m/>
    <m/>
    <m/>
    <m/>
    <m/>
    <m/>
    <m/>
    <m/>
    <m/>
    <m/>
    <m/>
    <m/>
    <m/>
    <m/>
    <m/>
    <m/>
    <m/>
    <m/>
    <m/>
    <m/>
    <m/>
    <d v="2024-05-21T00:00:00"/>
    <s v="SL228@tidalwaveautospa.com"/>
    <s v="Joe Chavez"/>
    <x v="5"/>
    <x v="0"/>
  </r>
  <r>
    <s v="Brian Wilson"/>
    <s v="EXP-10013540 "/>
    <n v="165.7"/>
    <d v="2024-05-01T00:00:00"/>
    <x v="22"/>
    <s v="Parts"/>
    <s v="Electric eye mounts"/>
    <m/>
    <m/>
    <m/>
    <m/>
    <m/>
    <m/>
    <m/>
    <m/>
    <m/>
    <m/>
    <m/>
    <m/>
    <m/>
    <m/>
    <m/>
    <m/>
    <m/>
    <m/>
    <m/>
    <m/>
    <m/>
    <d v="2024-05-21T00:00:00"/>
    <s v="SL204@tidalwaveautospa.com"/>
    <s v="Ricky Doyle"/>
    <x v="5"/>
    <x v="0"/>
  </r>
  <r>
    <s v="Brian Wilson"/>
    <s v="EXP-10013540 "/>
    <n v="183.9"/>
    <d v="2024-05-08T00:00:00"/>
    <x v="0"/>
    <s v="Itemized"/>
    <s v="Fan, gloves"/>
    <n v="119.9"/>
    <s v="Landscaping"/>
    <s v="flowers"/>
    <n v="15.98"/>
    <s v="Safety Supplies"/>
    <s v="gloves"/>
    <n v="48.019999999999996"/>
    <s v="Small Tools"/>
    <s v="fan"/>
    <m/>
    <m/>
    <m/>
    <m/>
    <m/>
    <m/>
    <m/>
    <m/>
    <m/>
    <m/>
    <m/>
    <m/>
    <d v="2024-05-21T00:00:00"/>
    <s v="SL204@tidalwaveautospa.com"/>
    <s v="Ricky Doyle"/>
    <x v="5"/>
    <x v="0"/>
  </r>
  <r>
    <s v="Janell Campbell"/>
    <s v="EXP-10013547 "/>
    <n v="133.15"/>
    <d v="2024-04-15T00:00:00"/>
    <x v="24"/>
    <s v="Miscellaneous Expense - Non-SL"/>
    <s v="Personal purrchase wrong card"/>
    <m/>
    <m/>
    <m/>
    <m/>
    <m/>
    <m/>
    <m/>
    <m/>
    <m/>
    <m/>
    <m/>
    <m/>
    <m/>
    <m/>
    <m/>
    <m/>
    <m/>
    <m/>
    <m/>
    <m/>
    <m/>
    <d v="2024-05-21T00:00:00"/>
    <s v="SL115@tidalwaveautospa.com"/>
    <s v="Ricky Doyle"/>
    <x v="5"/>
    <x v="0"/>
  </r>
  <r>
    <s v="Janell Campbell"/>
    <s v="EXP-10013547 "/>
    <n v="828.7"/>
    <d v="2024-04-26T00:00:00"/>
    <x v="25"/>
    <s v="Parts"/>
    <s v="2 new top hinges- level one door"/>
    <m/>
    <m/>
    <m/>
    <m/>
    <m/>
    <m/>
    <m/>
    <m/>
    <m/>
    <m/>
    <m/>
    <m/>
    <m/>
    <m/>
    <m/>
    <m/>
    <m/>
    <m/>
    <m/>
    <m/>
    <m/>
    <d v="2024-05-21T00:00:00"/>
    <s v="SL115@tidalwaveautospa.com"/>
    <s v="Ricky Doyle"/>
    <x v="5"/>
    <x v="0"/>
  </r>
  <r>
    <s v="Janell Campbell"/>
    <s v="EXP-10013547 "/>
    <n v="4.8899999999999997"/>
    <d v="2024-04-29T00:00:00"/>
    <x v="1"/>
    <s v="Parts"/>
    <s v="bolts"/>
    <m/>
    <m/>
    <m/>
    <m/>
    <m/>
    <m/>
    <m/>
    <m/>
    <m/>
    <m/>
    <m/>
    <m/>
    <m/>
    <m/>
    <m/>
    <m/>
    <m/>
    <m/>
    <m/>
    <m/>
    <m/>
    <d v="2024-05-21T00:00:00"/>
    <s v="SL115@tidalwaveautospa.com"/>
    <s v="Ricky Doyle"/>
    <x v="5"/>
    <x v="0"/>
  </r>
  <r>
    <s v="Janell Campbell"/>
    <s v="EXP-10013547 "/>
    <n v="215.55"/>
    <d v="2024-05-03T00:00:00"/>
    <x v="0"/>
    <s v="Itemized"/>
    <s v="Drinks snacks bleach cleamer"/>
    <n v="32.590000000000003"/>
    <s v="Office Supplies"/>
    <s v="copy paper, décor"/>
    <n v="43.084000000000003"/>
    <s v="Wash Maintenance"/>
    <s v="oxiclean, bleach"/>
    <n v="139.88"/>
    <s v="Snacks"/>
    <s v="drinks, waters, crackers, water flavoring"/>
    <m/>
    <m/>
    <m/>
    <m/>
    <m/>
    <m/>
    <m/>
    <m/>
    <m/>
    <m/>
    <m/>
    <m/>
    <d v="2024-05-21T00:00:00"/>
    <s v="SL115@tidalwaveautospa.com"/>
    <s v="Ricky Doyle"/>
    <x v="5"/>
    <x v="0"/>
  </r>
  <r>
    <s v="Janell Campbell"/>
    <s v="EXP-10013547 "/>
    <n v="59.73"/>
    <d v="2024-05-10T00:00:00"/>
    <x v="8"/>
    <s v="Snacks"/>
    <s v="Water"/>
    <m/>
    <m/>
    <m/>
    <m/>
    <m/>
    <m/>
    <m/>
    <m/>
    <m/>
    <m/>
    <m/>
    <m/>
    <m/>
    <m/>
    <m/>
    <m/>
    <m/>
    <m/>
    <m/>
    <m/>
    <m/>
    <d v="2024-05-21T00:00:00"/>
    <s v="SL115@tidalwaveautospa.com"/>
    <s v="Ricky Doyle"/>
    <x v="5"/>
    <x v="0"/>
  </r>
  <r>
    <s v="Joseph Peterson"/>
    <s v="EXP-10013600 "/>
    <n v="31.89"/>
    <d v="2024-04-25T00:00:00"/>
    <x v="22"/>
    <s v="Parts"/>
    <s v="Quick connect, Hex nipple"/>
    <m/>
    <m/>
    <m/>
    <m/>
    <m/>
    <m/>
    <m/>
    <m/>
    <m/>
    <m/>
    <m/>
    <m/>
    <m/>
    <m/>
    <m/>
    <m/>
    <m/>
    <m/>
    <m/>
    <m/>
    <m/>
    <d v="2024-05-21T00:00:00"/>
    <s v="SL153@tidalwaveautospa.com"/>
    <s v="Andrew Stephens"/>
    <x v="5"/>
    <x v="0"/>
  </r>
  <r>
    <s v="Joseph Peterson"/>
    <s v="EXP-10013600 "/>
    <n v="7.15"/>
    <d v="2024-05-01T00:00:00"/>
    <x v="22"/>
    <s v="Parts"/>
    <s v="Wire to bypass window washer"/>
    <m/>
    <m/>
    <m/>
    <m/>
    <m/>
    <m/>
    <m/>
    <m/>
    <m/>
    <m/>
    <m/>
    <m/>
    <m/>
    <m/>
    <m/>
    <m/>
    <m/>
    <m/>
    <m/>
    <m/>
    <m/>
    <d v="2024-05-21T00:00:00"/>
    <s v="SL153@tidalwaveautospa.com"/>
    <s v="Andrew Stephens"/>
    <x v="5"/>
    <x v="0"/>
  </r>
  <r>
    <s v="Joseph Peterson"/>
    <s v="EXP-10013600 "/>
    <n v="517.78"/>
    <d v="2024-05-02T00:00:00"/>
    <x v="16"/>
    <s v="Equipment"/>
    <s v="Pressure washer for parking lot"/>
    <m/>
    <m/>
    <m/>
    <m/>
    <m/>
    <m/>
    <m/>
    <m/>
    <m/>
    <m/>
    <m/>
    <m/>
    <m/>
    <m/>
    <m/>
    <m/>
    <m/>
    <m/>
    <m/>
    <m/>
    <m/>
    <d v="2024-05-21T00:00:00"/>
    <s v="SL153@tidalwaveautospa.com"/>
    <s v="Andrew Stephens"/>
    <x v="5"/>
    <x v="0"/>
  </r>
  <r>
    <s v="Joseph Peterson"/>
    <s v="EXP-10013600 "/>
    <n v="770"/>
    <d v="2024-05-03T00:00:00"/>
    <x v="39"/>
    <s v="Professional Memberships"/>
    <s v="Joined the City of Commerce"/>
    <m/>
    <m/>
    <m/>
    <m/>
    <m/>
    <m/>
    <m/>
    <m/>
    <m/>
    <m/>
    <m/>
    <m/>
    <m/>
    <m/>
    <m/>
    <m/>
    <m/>
    <m/>
    <m/>
    <m/>
    <m/>
    <d v="2024-05-21T00:00:00"/>
    <s v="SL153@tidalwaveautospa.com"/>
    <s v="Andrew Stephens"/>
    <x v="5"/>
    <x v="0"/>
  </r>
  <r>
    <s v="Joseph Peterson"/>
    <s v="EXP-10013600 "/>
    <n v="9.7100000000000009"/>
    <d v="2024-05-08T00:00:00"/>
    <x v="22"/>
    <s v="Parts"/>
    <s v="Bolts to mount clearence signs to beam"/>
    <m/>
    <m/>
    <m/>
    <m/>
    <m/>
    <m/>
    <m/>
    <m/>
    <m/>
    <m/>
    <m/>
    <m/>
    <m/>
    <m/>
    <m/>
    <m/>
    <m/>
    <m/>
    <m/>
    <m/>
    <m/>
    <d v="2024-05-21T00:00:00"/>
    <s v="SL153@tidalwaveautospa.com"/>
    <s v="Andrew Stephens"/>
    <x v="5"/>
    <x v="0"/>
  </r>
  <r>
    <s v="Joseph Peterson"/>
    <s v="EXP-10013600 "/>
    <n v="261.48"/>
    <d v="2024-05-10T00:00:00"/>
    <x v="11"/>
    <s v="Small Tools"/>
    <s v="Drain auger"/>
    <m/>
    <m/>
    <m/>
    <m/>
    <m/>
    <m/>
    <m/>
    <m/>
    <m/>
    <m/>
    <m/>
    <m/>
    <m/>
    <m/>
    <m/>
    <m/>
    <m/>
    <m/>
    <m/>
    <m/>
    <m/>
    <d v="2024-05-21T00:00:00"/>
    <s v="SL153@tidalwaveautospa.com"/>
    <s v="Andrew Stephens"/>
    <x v="5"/>
    <x v="0"/>
  </r>
  <r>
    <s v="Leonard Council"/>
    <s v="EXP-10013175 "/>
    <n v="52.85"/>
    <d v="2024-04-23T00:00:00"/>
    <x v="11"/>
    <s v="Safety Supplies"/>
    <s v="Gloves for site"/>
    <m/>
    <m/>
    <m/>
    <m/>
    <m/>
    <m/>
    <m/>
    <m/>
    <m/>
    <m/>
    <m/>
    <m/>
    <m/>
    <m/>
    <m/>
    <m/>
    <m/>
    <m/>
    <m/>
    <m/>
    <m/>
    <d v="2024-05-21T00:00:00"/>
    <s v="SL51@tidalwaveautospa.com"/>
    <s v="Jeffrey Dunham, Jr"/>
    <x v="5"/>
    <x v="0"/>
  </r>
  <r>
    <s v="Leonard Council"/>
    <s v="EXP-10013175 "/>
    <n v="127.26"/>
    <d v="2024-04-24T00:00:00"/>
    <x v="11"/>
    <s v="Wash Maintenance"/>
    <s v="Water filter for break room, hose for prep, speaker/walkie for xpt, nozzle tips for pressure washer"/>
    <m/>
    <m/>
    <m/>
    <m/>
    <m/>
    <m/>
    <m/>
    <m/>
    <m/>
    <m/>
    <m/>
    <m/>
    <m/>
    <m/>
    <m/>
    <m/>
    <m/>
    <m/>
    <m/>
    <m/>
    <m/>
    <d v="2024-05-21T00:00:00"/>
    <s v="SL51@tidalwaveautospa.com"/>
    <s v="Jeffrey Dunham, Jr"/>
    <x v="5"/>
    <x v="0"/>
  </r>
  <r>
    <s v="Leonard Council"/>
    <s v="EXP-10013175 "/>
    <n v="27.52"/>
    <d v="2024-04-27T00:00:00"/>
    <x v="2"/>
    <s v="Office Supplies"/>
    <s v="Restroom lights"/>
    <m/>
    <m/>
    <m/>
    <m/>
    <m/>
    <m/>
    <m/>
    <m/>
    <m/>
    <m/>
    <m/>
    <m/>
    <m/>
    <m/>
    <m/>
    <m/>
    <m/>
    <m/>
    <m/>
    <m/>
    <m/>
    <d v="2024-05-21T00:00:00"/>
    <s v="SL51@tidalwaveautospa.com"/>
    <s v="Jeffrey Dunham, Jr"/>
    <x v="5"/>
    <x v="0"/>
  </r>
  <r>
    <s v="Dennis Thompson"/>
    <s v="EXP-10013407 "/>
    <n v="41.43"/>
    <d v="2024-04-20T00:00:00"/>
    <x v="0"/>
    <s v="Itemized"/>
    <s v="Water / cleaning"/>
    <n v="15.92"/>
    <s v="Snacks"/>
    <s v="water"/>
    <n v="25.509999999999998"/>
    <s v="Wash Maintenance"/>
    <s v="vinegar"/>
    <m/>
    <m/>
    <m/>
    <m/>
    <m/>
    <m/>
    <m/>
    <m/>
    <m/>
    <m/>
    <m/>
    <m/>
    <m/>
    <m/>
    <m/>
    <d v="2024-05-21T00:00:00"/>
    <s v="SL197@tidalwaveautospa.com"/>
    <s v="Andrew Strevel"/>
    <x v="5"/>
    <x v="0"/>
  </r>
  <r>
    <s v="Dennis Thompson"/>
    <s v="EXP-10013407 "/>
    <n v="9.9700000000000006"/>
    <d v="2024-04-30T00:00:00"/>
    <x v="16"/>
    <s v="Parts"/>
    <s v="Coupler"/>
    <m/>
    <m/>
    <m/>
    <m/>
    <m/>
    <m/>
    <m/>
    <m/>
    <m/>
    <m/>
    <m/>
    <m/>
    <m/>
    <m/>
    <m/>
    <m/>
    <m/>
    <m/>
    <m/>
    <m/>
    <m/>
    <d v="2024-05-21T00:00:00"/>
    <s v="SL197@tidalwaveautospa.com"/>
    <s v="Andrew Strevel"/>
    <x v="5"/>
    <x v="0"/>
  </r>
  <r>
    <s v="Dennis Thompson"/>
    <s v="EXP-10013407 "/>
    <n v="37.29"/>
    <d v="2024-05-02T00:00:00"/>
    <x v="0"/>
    <s v="Itemized"/>
    <s v="Water vinegar"/>
    <n v="11.94"/>
    <s v="Snacks"/>
    <s v="water"/>
    <n v="25.35"/>
    <s v="Wash Maintenance"/>
    <s v="vinegar"/>
    <m/>
    <m/>
    <m/>
    <m/>
    <m/>
    <m/>
    <m/>
    <m/>
    <m/>
    <m/>
    <m/>
    <m/>
    <m/>
    <m/>
    <m/>
    <d v="2024-05-21T00:00:00"/>
    <s v="SL197@tidalwaveautospa.com"/>
    <s v="Andrew Strevel"/>
    <x v="5"/>
    <x v="0"/>
  </r>
  <r>
    <s v="Rebecca Jones"/>
    <s v="EXP-10013595 "/>
    <n v="48.09"/>
    <d v="2024-05-10T00:00:00"/>
    <x v="0"/>
    <s v="Landscaping"/>
    <s v="planter, plants"/>
    <m/>
    <m/>
    <m/>
    <m/>
    <m/>
    <m/>
    <m/>
    <m/>
    <m/>
    <m/>
    <m/>
    <m/>
    <m/>
    <m/>
    <m/>
    <m/>
    <m/>
    <m/>
    <m/>
    <m/>
    <m/>
    <d v="2024-05-21T00:00:00"/>
    <s v="SL182@tidalwaveautospa.com"/>
    <s v="Joe Chavez"/>
    <x v="5"/>
    <x v="0"/>
  </r>
  <r>
    <s v="Rebecca Jones"/>
    <s v="EXP-10013595 "/>
    <n v="173.79"/>
    <d v="2024-05-10T00:00:00"/>
    <x v="0"/>
    <s v="Office Supplies"/>
    <s v="ink, vinegar, paper towels"/>
    <m/>
    <m/>
    <m/>
    <m/>
    <m/>
    <m/>
    <m/>
    <m/>
    <m/>
    <m/>
    <m/>
    <m/>
    <m/>
    <m/>
    <m/>
    <m/>
    <m/>
    <m/>
    <m/>
    <m/>
    <m/>
    <d v="2024-05-21T00:00:00"/>
    <s v="SL182@tidalwaveautospa.com"/>
    <s v="Joe Chavez"/>
    <x v="5"/>
    <x v="0"/>
  </r>
  <r>
    <s v="Rebecca Jones"/>
    <s v="EXP-10013595 "/>
    <n v="52.22"/>
    <d v="2024-05-11T00:00:00"/>
    <x v="0"/>
    <s v="Itemized"/>
    <s v="gatorade, water,detergent, trash bags, paper towels,"/>
    <n v="18.700000000000003"/>
    <s v="Snacks"/>
    <s v="gatorade, water"/>
    <n v="33.519999999999996"/>
    <s v="Wash Maintenance"/>
    <s v="detergent, trash bags, paper towels"/>
    <m/>
    <m/>
    <m/>
    <m/>
    <m/>
    <m/>
    <m/>
    <m/>
    <m/>
    <m/>
    <m/>
    <m/>
    <m/>
    <m/>
    <m/>
    <d v="2024-05-21T00:00:00"/>
    <s v="SL182@tidalwaveautospa.com"/>
    <s v="Joe Chavez"/>
    <x v="5"/>
    <x v="0"/>
  </r>
  <r>
    <s v="Rebecca Jones"/>
    <s v="EXP-10013595 "/>
    <n v="319.33999999999997"/>
    <d v="2024-05-13T00:00:00"/>
    <x v="0"/>
    <s v="Wash Maintenance"/>
    <s v="C3 Chemicals"/>
    <m/>
    <m/>
    <m/>
    <m/>
    <m/>
    <m/>
    <m/>
    <m/>
    <m/>
    <m/>
    <m/>
    <m/>
    <m/>
    <m/>
    <m/>
    <m/>
    <m/>
    <m/>
    <m/>
    <m/>
    <m/>
    <d v="2024-05-21T00:00:00"/>
    <s v="SL182@tidalwaveautospa.com"/>
    <s v="Joe Chavez"/>
    <x v="5"/>
    <x v="0"/>
  </r>
  <r>
    <s v="Daniel Hanst"/>
    <s v="EXP-10013488 "/>
    <n v="52.26"/>
    <d v="2024-03-19T00:00:00"/>
    <x v="0"/>
    <s v="Wash Maintenance"/>
    <s v="Syphon, goo gone, scrub brush, toilet brush, putty knife"/>
    <m/>
    <m/>
    <m/>
    <m/>
    <m/>
    <m/>
    <m/>
    <m/>
    <m/>
    <m/>
    <m/>
    <m/>
    <m/>
    <m/>
    <m/>
    <m/>
    <m/>
    <m/>
    <m/>
    <m/>
    <m/>
    <d v="2024-05-21T00:00:00"/>
    <s v="SL264@tidalwaveautospa.com"/>
    <s v="Joe Chavez"/>
    <x v="5"/>
    <x v="0"/>
  </r>
  <r>
    <s v="Daniel Hanst"/>
    <s v="EXP-10013488 "/>
    <n v="97.33"/>
    <d v="2024-03-20T00:00:00"/>
    <x v="0"/>
    <s v="Wash Maintenance"/>
    <s v="Funnel, bleach, spray botle, flashlight, liquid pump, cleaning brush, mini drain snake"/>
    <m/>
    <m/>
    <m/>
    <m/>
    <m/>
    <m/>
    <m/>
    <m/>
    <m/>
    <m/>
    <m/>
    <m/>
    <m/>
    <m/>
    <m/>
    <m/>
    <m/>
    <m/>
    <m/>
    <m/>
    <m/>
    <d v="2024-05-21T00:00:00"/>
    <s v="SL264@tidalwaveautospa.com"/>
    <s v="Joe Chavez"/>
    <x v="5"/>
    <x v="0"/>
  </r>
  <r>
    <s v="Daniel Hanst"/>
    <s v="EXP-10013488 "/>
    <n v="37"/>
    <d v="2024-04-05T00:00:00"/>
    <x v="0"/>
    <s v="Wash Maintenance"/>
    <s v="Bungie straps for towel carts, + $0.10 rounded up to charity"/>
    <m/>
    <m/>
    <m/>
    <m/>
    <m/>
    <m/>
    <m/>
    <m/>
    <m/>
    <m/>
    <m/>
    <m/>
    <m/>
    <m/>
    <m/>
    <m/>
    <m/>
    <m/>
    <m/>
    <m/>
    <m/>
    <d v="2024-05-21T00:00:00"/>
    <s v="SL264@tidalwaveautospa.com"/>
    <s v="Joe Chavez"/>
    <x v="5"/>
    <x v="0"/>
  </r>
  <r>
    <s v="Daniel Hanst"/>
    <s v="EXP-10013488 "/>
    <n v="18.47"/>
    <d v="2024-04-08T00:00:00"/>
    <x v="0"/>
    <s v="Parts"/>
    <s v="Nuts, bolts, degreaser"/>
    <m/>
    <m/>
    <m/>
    <m/>
    <m/>
    <m/>
    <m/>
    <m/>
    <m/>
    <m/>
    <m/>
    <m/>
    <m/>
    <m/>
    <m/>
    <m/>
    <m/>
    <m/>
    <m/>
    <m/>
    <m/>
    <d v="2024-05-21T00:00:00"/>
    <s v="SL264@tidalwaveautospa.com"/>
    <s v="Joe Chavez"/>
    <x v="5"/>
    <x v="0"/>
  </r>
  <r>
    <s v="Daniel Hanst"/>
    <s v="EXP-10013488 "/>
    <n v="23.72"/>
    <d v="2024-04-10T00:00:00"/>
    <x v="0"/>
    <s v="Parts"/>
    <s v="Nuts, bolts, oil stain remover, cleaning supplies"/>
    <m/>
    <m/>
    <m/>
    <m/>
    <m/>
    <m/>
    <m/>
    <m/>
    <m/>
    <m/>
    <m/>
    <m/>
    <m/>
    <m/>
    <m/>
    <m/>
    <m/>
    <m/>
    <m/>
    <m/>
    <m/>
    <d v="2024-05-21T00:00:00"/>
    <s v="SL264@tidalwaveautospa.com"/>
    <s v="Joe Chavez"/>
    <x v="5"/>
    <x v="0"/>
  </r>
  <r>
    <s v="Daniel Hanst"/>
    <s v="EXP-10013488 "/>
    <n v="81.209999999999994"/>
    <d v="2024-04-13T00:00:00"/>
    <x v="0"/>
    <s v="Wash Maintenance"/>
    <s v="Magic erasers, putty knife, cleaning supplies"/>
    <m/>
    <m/>
    <m/>
    <m/>
    <m/>
    <m/>
    <m/>
    <m/>
    <m/>
    <m/>
    <m/>
    <m/>
    <m/>
    <m/>
    <m/>
    <m/>
    <m/>
    <m/>
    <m/>
    <m/>
    <m/>
    <d v="2024-05-21T00:00:00"/>
    <s v="SL264@tidalwaveautospa.com"/>
    <s v="Joe Chavez"/>
    <x v="5"/>
    <x v="0"/>
  </r>
  <r>
    <s v="Daniel Hanst"/>
    <s v="EXP-10013488 "/>
    <n v="229.56"/>
    <d v="2024-04-17T00:00:00"/>
    <x v="0"/>
    <s v="Wash Maintenance"/>
    <s v="Hose for customers to use, hose reel, paint + brushes, mop"/>
    <m/>
    <m/>
    <m/>
    <m/>
    <m/>
    <m/>
    <m/>
    <m/>
    <m/>
    <m/>
    <m/>
    <m/>
    <m/>
    <m/>
    <m/>
    <m/>
    <m/>
    <m/>
    <m/>
    <m/>
    <m/>
    <d v="2024-05-21T00:00:00"/>
    <s v="SL264@tidalwaveautospa.com"/>
    <s v="Joe Chavez"/>
    <x v="5"/>
    <x v="0"/>
  </r>
  <r>
    <s v="Daniel Hanst"/>
    <s v="EXP-10013488 "/>
    <n v="46.6"/>
    <d v="2024-04-26T00:00:00"/>
    <x v="0"/>
    <s v="Wash Maintenance"/>
    <s v="Microfiber dusting wand for cleaning excess tire shine, contractor bags, work gloves"/>
    <m/>
    <m/>
    <m/>
    <m/>
    <m/>
    <m/>
    <m/>
    <m/>
    <m/>
    <m/>
    <m/>
    <m/>
    <m/>
    <m/>
    <m/>
    <m/>
    <m/>
    <m/>
    <m/>
    <m/>
    <m/>
    <d v="2024-05-21T00:00:00"/>
    <s v="SL264@tidalwaveautospa.com"/>
    <s v="Joe Chavez"/>
    <x v="5"/>
    <x v="0"/>
  </r>
  <r>
    <s v="Daniel Hanst"/>
    <s v="EXP-10013488 "/>
    <n v="76.260000000000005"/>
    <d v="2024-04-26T00:00:00"/>
    <x v="0"/>
    <s v="Wash Maintenance"/>
    <s v="Vinegar, Gain, lens wipes for glasses wearers"/>
    <m/>
    <m/>
    <m/>
    <m/>
    <m/>
    <m/>
    <m/>
    <m/>
    <m/>
    <m/>
    <m/>
    <m/>
    <m/>
    <m/>
    <m/>
    <m/>
    <m/>
    <m/>
    <m/>
    <m/>
    <m/>
    <d v="2024-05-21T00:00:00"/>
    <s v="SL264@tidalwaveautospa.com"/>
    <s v="Joe Chavez"/>
    <x v="5"/>
    <x v="0"/>
  </r>
  <r>
    <s v="Daniel Hanst"/>
    <s v="EXP-10013488 "/>
    <n v="23.3"/>
    <d v="2024-04-27T00:00:00"/>
    <x v="0"/>
    <s v="Safety Supplies"/>
    <s v="Disposable rubber gloves"/>
    <m/>
    <m/>
    <m/>
    <m/>
    <m/>
    <m/>
    <m/>
    <m/>
    <m/>
    <m/>
    <m/>
    <m/>
    <m/>
    <m/>
    <m/>
    <m/>
    <m/>
    <m/>
    <m/>
    <m/>
    <m/>
    <d v="2024-05-21T00:00:00"/>
    <s v="SL264@tidalwaveautospa.com"/>
    <s v="Joe Chavez"/>
    <x v="5"/>
    <x v="0"/>
  </r>
  <r>
    <s v="Daniel Hanst"/>
    <s v="EXP-10013488 "/>
    <n v="99.48"/>
    <d v="2024-05-03T00:00:00"/>
    <x v="0"/>
    <s v="Wash Maintenance"/>
    <s v="Weed killer, new hose for backroom, utility knife, nozzle, bee killer"/>
    <m/>
    <m/>
    <m/>
    <m/>
    <m/>
    <m/>
    <m/>
    <m/>
    <m/>
    <m/>
    <m/>
    <m/>
    <m/>
    <m/>
    <m/>
    <m/>
    <m/>
    <m/>
    <m/>
    <m/>
    <m/>
    <d v="2024-05-21T00:00:00"/>
    <s v="SL264@tidalwaveautospa.com"/>
    <s v="Joe Chavez"/>
    <x v="5"/>
    <x v="0"/>
  </r>
  <r>
    <s v="Daniel Hanst"/>
    <s v="EXP-10013488 "/>
    <n v="329"/>
    <d v="2024-05-05T00:00:00"/>
    <x v="11"/>
    <s v="Small Tools"/>
    <s v="Fans for XPT &amp; prep + $19.97 replacement plan if dropped or broken, Buckets"/>
    <m/>
    <m/>
    <m/>
    <m/>
    <m/>
    <m/>
    <m/>
    <m/>
    <m/>
    <m/>
    <m/>
    <m/>
    <m/>
    <m/>
    <m/>
    <m/>
    <m/>
    <m/>
    <m/>
    <m/>
    <m/>
    <d v="2024-05-21T00:00:00"/>
    <s v="SL264@tidalwaveautospa.com"/>
    <s v="Joe Chavez"/>
    <x v="5"/>
    <x v="0"/>
  </r>
  <r>
    <s v="Rebecca Jones"/>
    <s v="EXP-10013496 "/>
    <n v="14.18"/>
    <d v="2024-04-26T00:00:00"/>
    <x v="29"/>
    <s v="Dues &amp; Subscriptions"/>
    <s v="walmart Plus membership"/>
    <m/>
    <m/>
    <m/>
    <m/>
    <m/>
    <m/>
    <m/>
    <m/>
    <m/>
    <m/>
    <m/>
    <m/>
    <m/>
    <m/>
    <m/>
    <m/>
    <m/>
    <m/>
    <m/>
    <m/>
    <m/>
    <d v="2024-05-21T00:00:00"/>
    <s v="SL182@tidalwaveautospa.com"/>
    <s v="Joe Chavez"/>
    <x v="5"/>
    <x v="0"/>
  </r>
  <r>
    <s v="Rebecca Jones"/>
    <s v="EXP-10013496 "/>
    <n v="82.75"/>
    <d v="2024-04-27T00:00:00"/>
    <x v="0"/>
    <s v="Wash Maintenance"/>
    <s v="cleaning supplies"/>
    <m/>
    <m/>
    <m/>
    <m/>
    <m/>
    <m/>
    <m/>
    <m/>
    <m/>
    <m/>
    <m/>
    <m/>
    <m/>
    <m/>
    <m/>
    <m/>
    <m/>
    <m/>
    <m/>
    <m/>
    <m/>
    <d v="2024-05-21T00:00:00"/>
    <s v="SL182@tidalwaveautospa.com"/>
    <s v="Joe Chavez"/>
    <x v="5"/>
    <x v="0"/>
  </r>
  <r>
    <s v="Rebecca Jones"/>
    <s v="EXP-10013496 "/>
    <n v="104.21"/>
    <d v="2024-04-29T00:00:00"/>
    <x v="11"/>
    <s v="Office Furniture"/>
    <s v="shelving"/>
    <m/>
    <m/>
    <m/>
    <m/>
    <m/>
    <m/>
    <m/>
    <m/>
    <m/>
    <m/>
    <m/>
    <m/>
    <m/>
    <m/>
    <m/>
    <m/>
    <m/>
    <m/>
    <m/>
    <m/>
    <m/>
    <d v="2024-05-21T00:00:00"/>
    <s v="SL182@tidalwaveautospa.com"/>
    <s v="Joe Chavez"/>
    <x v="5"/>
    <x v="0"/>
  </r>
  <r>
    <s v="Rebecca Jones"/>
    <s v="EXP-10013496 "/>
    <n v="161.56"/>
    <d v="2024-04-29T00:00:00"/>
    <x v="0"/>
    <s v="Wash Maintenance"/>
    <s v="cleaner"/>
    <m/>
    <m/>
    <m/>
    <m/>
    <m/>
    <m/>
    <m/>
    <m/>
    <m/>
    <m/>
    <m/>
    <m/>
    <m/>
    <m/>
    <m/>
    <m/>
    <m/>
    <m/>
    <m/>
    <m/>
    <m/>
    <d v="2024-05-21T00:00:00"/>
    <s v="SL182@tidalwaveautospa.com"/>
    <s v="Joe Chavez"/>
    <x v="5"/>
    <x v="0"/>
  </r>
  <r>
    <s v="Rebecca Jones"/>
    <s v="EXP-10013496 "/>
    <n v="58.66"/>
    <d v="2024-04-30T00:00:00"/>
    <x v="0"/>
    <s v="Wash Maintenance"/>
    <s v="detergent, spray bottles, wate softner"/>
    <m/>
    <m/>
    <m/>
    <m/>
    <m/>
    <m/>
    <m/>
    <m/>
    <m/>
    <m/>
    <m/>
    <m/>
    <m/>
    <m/>
    <m/>
    <m/>
    <m/>
    <m/>
    <m/>
    <m/>
    <m/>
    <d v="2024-05-21T00:00:00"/>
    <s v="SL182@tidalwaveautospa.com"/>
    <s v="Joe Chavez"/>
    <x v="5"/>
    <x v="0"/>
  </r>
  <r>
    <s v="Rebecca Jones"/>
    <s v="EXP-10013496 "/>
    <n v="18.649999999999999"/>
    <d v="2024-04-30T00:00:00"/>
    <x v="0"/>
    <s v="Small Tools"/>
    <s v="spring clamps"/>
    <m/>
    <m/>
    <m/>
    <m/>
    <m/>
    <m/>
    <m/>
    <m/>
    <m/>
    <m/>
    <m/>
    <m/>
    <m/>
    <m/>
    <m/>
    <m/>
    <m/>
    <m/>
    <m/>
    <m/>
    <m/>
    <d v="2024-05-21T00:00:00"/>
    <s v="SL182@tidalwaveautospa.com"/>
    <s v="Joe Chavez"/>
    <x v="5"/>
    <x v="0"/>
  </r>
  <r>
    <s v="Rebecca Jones"/>
    <s v="EXP-10013496 "/>
    <n v="3.58"/>
    <d v="2024-05-08T00:00:00"/>
    <x v="0"/>
    <s v="Wash Maintenance"/>
    <s v="vinegar for cleaning"/>
    <m/>
    <m/>
    <m/>
    <m/>
    <m/>
    <m/>
    <m/>
    <m/>
    <m/>
    <m/>
    <m/>
    <m/>
    <m/>
    <m/>
    <m/>
    <m/>
    <m/>
    <m/>
    <m/>
    <m/>
    <m/>
    <d v="2024-05-21T00:00:00"/>
    <s v="SL182@tidalwaveautospa.com"/>
    <s v="Joe Chavez"/>
    <x v="5"/>
    <x v="0"/>
  </r>
  <r>
    <s v="Patrick Bird"/>
    <s v="EXP-10012653 "/>
    <n v="89.44"/>
    <d v="2024-04-09T00:00:00"/>
    <x v="10"/>
    <s v="Wash Maintenance"/>
    <s v="Cleaning supplies"/>
    <m/>
    <m/>
    <m/>
    <m/>
    <m/>
    <m/>
    <m/>
    <m/>
    <m/>
    <m/>
    <m/>
    <m/>
    <m/>
    <m/>
    <m/>
    <m/>
    <m/>
    <m/>
    <m/>
    <m/>
    <m/>
    <d v="2024-05-21T00:00:00"/>
    <s v="SL240@tidalwaveautospa.com"/>
    <s v="Joe Chavez"/>
    <x v="5"/>
    <x v="0"/>
  </r>
  <r>
    <s v="Patrick Bird"/>
    <s v="EXP-10012653 "/>
    <n v="21.27"/>
    <d v="2024-04-18T00:00:00"/>
    <x v="10"/>
    <s v="Wash Maintenance"/>
    <s v="Dawn"/>
    <m/>
    <m/>
    <m/>
    <m/>
    <m/>
    <m/>
    <m/>
    <m/>
    <m/>
    <m/>
    <m/>
    <m/>
    <m/>
    <m/>
    <m/>
    <m/>
    <m/>
    <m/>
    <m/>
    <m/>
    <m/>
    <d v="2024-05-21T00:00:00"/>
    <s v="SL240@tidalwaveautospa.com"/>
    <s v="Joe Chavez"/>
    <x v="5"/>
    <x v="0"/>
  </r>
  <r>
    <s v="Joel Cole"/>
    <s v="EXP-10013554 "/>
    <n v="54.85"/>
    <d v="2024-05-03T00:00:00"/>
    <x v="0"/>
    <s v="Office Supplies"/>
    <s v="Toilet paper, copy paper, and long needle nose for second mile"/>
    <m/>
    <m/>
    <m/>
    <m/>
    <m/>
    <m/>
    <m/>
    <m/>
    <m/>
    <m/>
    <m/>
    <m/>
    <m/>
    <m/>
    <m/>
    <m/>
    <m/>
    <m/>
    <m/>
    <m/>
    <m/>
    <d v="2024-05-21T00:00:00"/>
    <s v="SL114@tidalwaveautospa.com"/>
    <s v="Jeff Mathis"/>
    <x v="5"/>
    <x v="0"/>
  </r>
  <r>
    <s v="David Foster"/>
    <s v="EXP-10013835 "/>
    <n v="504.94"/>
    <d v="2024-05-15T00:00:00"/>
    <x v="21"/>
    <s v="Office Supplies"/>
    <s v="GC for site expenses"/>
    <m/>
    <m/>
    <m/>
    <m/>
    <m/>
    <m/>
    <m/>
    <m/>
    <m/>
    <m/>
    <m/>
    <m/>
    <m/>
    <m/>
    <m/>
    <m/>
    <m/>
    <m/>
    <m/>
    <m/>
    <m/>
    <d v="2024-05-28T00:00:00"/>
    <s v="david.foster@tidalwaveautospa.com"/>
    <s v="Bruce Maxwell"/>
    <x v="5"/>
    <x v="0"/>
  </r>
  <r>
    <s v="David Foster"/>
    <s v="EXP-10013833 "/>
    <n v="254.94"/>
    <d v="2024-05-09T00:00:00"/>
    <x v="21"/>
    <s v="Office Supplies"/>
    <s v="GC for site expenses"/>
    <m/>
    <m/>
    <m/>
    <m/>
    <m/>
    <m/>
    <m/>
    <m/>
    <m/>
    <m/>
    <m/>
    <m/>
    <m/>
    <m/>
    <m/>
    <m/>
    <m/>
    <m/>
    <m/>
    <m/>
    <m/>
    <d v="2024-05-28T00:00:00"/>
    <s v="david.foster@tidalwaveautospa.com"/>
    <s v="Bruce Maxwell"/>
    <x v="5"/>
    <x v="0"/>
  </r>
  <r>
    <s v="David Foster"/>
    <s v="EXP-10013828 "/>
    <n v="47.46"/>
    <d v="2024-04-06T00:00:00"/>
    <x v="21"/>
    <s v="Rental Equipment"/>
    <s v="Warehouse space"/>
    <m/>
    <m/>
    <m/>
    <m/>
    <m/>
    <m/>
    <m/>
    <m/>
    <m/>
    <m/>
    <m/>
    <m/>
    <m/>
    <m/>
    <m/>
    <m/>
    <m/>
    <m/>
    <m/>
    <m/>
    <m/>
    <d v="2024-05-28T00:00:00"/>
    <s v="david.foster@tidalwaveautospa.com"/>
    <s v="Bruce Maxwell"/>
    <x v="5"/>
    <x v="0"/>
  </r>
  <r>
    <s v="Andrew Stephens"/>
    <s v="EXP-10013825 "/>
    <n v="9.1"/>
    <d v="2024-04-24T00:00:00"/>
    <x v="2"/>
    <s v="Parts"/>
    <s v="Fitting for hydrominder at burlington"/>
    <m/>
    <m/>
    <m/>
    <m/>
    <m/>
    <m/>
    <m/>
    <m/>
    <m/>
    <m/>
    <m/>
    <m/>
    <m/>
    <m/>
    <m/>
    <m/>
    <m/>
    <m/>
    <m/>
    <m/>
    <m/>
    <d v="2024-05-28T00:00:00"/>
    <s v="andrew.stephens@twavelead.com"/>
    <s v="Bruce Maxwell"/>
    <x v="5"/>
    <x v="0"/>
  </r>
  <r>
    <s v="Andrew Stephens"/>
    <s v="EXP-10013825 "/>
    <n v="17"/>
    <d v="2024-04-29T00:00:00"/>
    <x v="21"/>
    <s v="Car Wash"/>
    <s v="Competition scouting"/>
    <m/>
    <m/>
    <m/>
    <m/>
    <m/>
    <m/>
    <m/>
    <m/>
    <m/>
    <m/>
    <m/>
    <m/>
    <m/>
    <m/>
    <m/>
    <m/>
    <m/>
    <m/>
    <m/>
    <m/>
    <m/>
    <d v="2024-05-28T00:00:00"/>
    <s v="andrew.stephens@twavelead.com"/>
    <s v="Bruce Maxwell"/>
    <x v="5"/>
    <x v="0"/>
  </r>
  <r>
    <s v="Andrew Stephens"/>
    <s v="EXP-10013825 "/>
    <n v="29.11"/>
    <d v="2024-05-01T00:00:00"/>
    <x v="25"/>
    <s v="Small Tools"/>
    <s v="Blades for cutting at willmar"/>
    <m/>
    <m/>
    <m/>
    <m/>
    <m/>
    <m/>
    <m/>
    <m/>
    <m/>
    <m/>
    <m/>
    <m/>
    <m/>
    <m/>
    <m/>
    <m/>
    <m/>
    <m/>
    <m/>
    <m/>
    <m/>
    <d v="2024-05-28T00:00:00"/>
    <s v="andrew.stephens@twavelead.com"/>
    <s v="Bruce Maxwell"/>
    <x v="5"/>
    <x v="0"/>
  </r>
  <r>
    <s v="Andrew Stephens"/>
    <s v="EXP-10013825 "/>
    <n v="7.86"/>
    <d v="2024-05-01T00:00:00"/>
    <x v="11"/>
    <s v="Small Tools"/>
    <s v="Wire stripper"/>
    <m/>
    <m/>
    <m/>
    <m/>
    <m/>
    <m/>
    <m/>
    <m/>
    <m/>
    <m/>
    <m/>
    <m/>
    <m/>
    <m/>
    <m/>
    <m/>
    <m/>
    <m/>
    <m/>
    <m/>
    <m/>
    <d v="2024-05-28T00:00:00"/>
    <s v="andrew.stephens@twavelead.com"/>
    <s v="Bruce Maxwell"/>
    <x v="5"/>
    <x v="0"/>
  </r>
  <r>
    <s v="Andrew Stephens"/>
    <s v="EXP-10013825 "/>
    <n v="8.6300000000000008"/>
    <d v="2024-05-06T00:00:00"/>
    <x v="6"/>
    <s v="Parts"/>
    <s v="Key stock for top brush at eagan"/>
    <m/>
    <m/>
    <m/>
    <m/>
    <m/>
    <m/>
    <m/>
    <m/>
    <m/>
    <m/>
    <m/>
    <m/>
    <m/>
    <m/>
    <m/>
    <m/>
    <m/>
    <m/>
    <m/>
    <m/>
    <m/>
    <d v="2024-05-28T00:00:00"/>
    <s v="andrew.stephens@twavelead.com"/>
    <s v="Bruce Maxwell"/>
    <x v="5"/>
    <x v="0"/>
  </r>
  <r>
    <s v="Jeremy Roberts"/>
    <s v="EXP-10013660 "/>
    <n v="9.7200000000000006"/>
    <d v="2024-04-20T00:00:00"/>
    <x v="23"/>
    <s v="Wash Maintenance"/>
    <s v="Cleaning supplies"/>
    <m/>
    <m/>
    <m/>
    <m/>
    <m/>
    <m/>
    <m/>
    <m/>
    <m/>
    <m/>
    <m/>
    <m/>
    <m/>
    <m/>
    <m/>
    <m/>
    <m/>
    <m/>
    <m/>
    <m/>
    <m/>
    <d v="2024-05-28T00:00:00"/>
    <s v=""/>
    <s v=""/>
    <x v="5"/>
    <x v="0"/>
  </r>
  <r>
    <s v="Jeremy Roberts"/>
    <s v="EXP-10013660 "/>
    <n v="497.87"/>
    <d v="2024-04-23T00:00:00"/>
    <x v="22"/>
    <s v="Wash Supplies"/>
    <s v="Buckets etc"/>
    <m/>
    <m/>
    <m/>
    <m/>
    <m/>
    <m/>
    <m/>
    <m/>
    <m/>
    <m/>
    <m/>
    <m/>
    <m/>
    <m/>
    <m/>
    <m/>
    <m/>
    <m/>
    <m/>
    <m/>
    <m/>
    <d v="2024-05-28T00:00:00"/>
    <s v=""/>
    <s v=""/>
    <x v="5"/>
    <x v="0"/>
  </r>
  <r>
    <s v="Jeremy Roberts"/>
    <s v="EXP-10013660 "/>
    <n v="30.87"/>
    <d v="2024-04-23T00:00:00"/>
    <x v="8"/>
    <s v="Snacks"/>
    <s v="Water for team"/>
    <m/>
    <m/>
    <m/>
    <m/>
    <m/>
    <m/>
    <m/>
    <m/>
    <m/>
    <m/>
    <m/>
    <m/>
    <m/>
    <m/>
    <m/>
    <m/>
    <m/>
    <m/>
    <m/>
    <m/>
    <m/>
    <d v="2024-05-28T00:00:00"/>
    <s v=""/>
    <s v=""/>
    <x v="5"/>
    <x v="0"/>
  </r>
  <r>
    <s v="Jeremy Roberts"/>
    <s v="EXP-10013660 "/>
    <n v="73.25"/>
    <d v="2024-04-23T00:00:00"/>
    <x v="2"/>
    <s v="Itemized"/>
    <s v="check valves, air filter"/>
    <n v="62"/>
    <s v="Parts"/>
    <s v="Check Valves"/>
    <n v="11.25"/>
    <s v="Wash Maintenance"/>
    <s v="Air Filter"/>
    <m/>
    <m/>
    <m/>
    <m/>
    <m/>
    <m/>
    <m/>
    <m/>
    <m/>
    <m/>
    <m/>
    <m/>
    <m/>
    <m/>
    <m/>
    <d v="2024-05-28T00:00:00"/>
    <s v=""/>
    <s v=""/>
    <x v="5"/>
    <x v="0"/>
  </r>
  <r>
    <s v="Jeremy Roberts"/>
    <s v="EXP-10013660 "/>
    <n v="47.33"/>
    <d v="2024-05-07T00:00:00"/>
    <x v="8"/>
    <s v="Snacks"/>
    <s v="Water for team"/>
    <m/>
    <m/>
    <m/>
    <m/>
    <m/>
    <m/>
    <m/>
    <m/>
    <m/>
    <m/>
    <m/>
    <m/>
    <m/>
    <m/>
    <m/>
    <m/>
    <m/>
    <m/>
    <m/>
    <m/>
    <m/>
    <d v="2024-05-28T00:00:00"/>
    <s v=""/>
    <s v=""/>
    <x v="5"/>
    <x v="0"/>
  </r>
  <r>
    <s v="Jeremy Roberts"/>
    <s v="EXP-10013660 "/>
    <n v="58.41"/>
    <d v="2024-05-08T00:00:00"/>
    <x v="23"/>
    <s v="Safety Supplies"/>
    <s v="Disposable gloves"/>
    <m/>
    <m/>
    <m/>
    <m/>
    <m/>
    <m/>
    <m/>
    <m/>
    <m/>
    <m/>
    <m/>
    <m/>
    <m/>
    <m/>
    <m/>
    <m/>
    <m/>
    <m/>
    <m/>
    <m/>
    <m/>
    <d v="2024-05-28T00:00:00"/>
    <s v=""/>
    <s v=""/>
    <x v="5"/>
    <x v="0"/>
  </r>
  <r>
    <s v="Jimmy Foster"/>
    <s v="EXP-10013723 "/>
    <n v="39.340000000000003"/>
    <d v="2024-03-24T00:00:00"/>
    <x v="9"/>
    <s v="Itemized"/>
    <s v="Toilet paper and popsicles for employees"/>
    <n v="27.12"/>
    <s v="Office Supplies"/>
    <s v="TP"/>
    <n v="12.220000000000002"/>
    <s v="Snacks"/>
    <s v="Popsicles"/>
    <m/>
    <m/>
    <m/>
    <m/>
    <m/>
    <m/>
    <m/>
    <m/>
    <m/>
    <m/>
    <m/>
    <m/>
    <m/>
    <m/>
    <m/>
    <d v="2024-05-28T00:00:00"/>
    <s v="SL43@tidalwaveautospa.com"/>
    <s v="Derek Schillinger"/>
    <x v="5"/>
    <x v="0"/>
  </r>
  <r>
    <s v="Jimmy Foster"/>
    <s v="EXP-10013723 "/>
    <n v="193.15"/>
    <d v="2024-04-18T00:00:00"/>
    <x v="30"/>
    <s v="Parts"/>
    <s v="Parts for reclaim plus shipping"/>
    <m/>
    <m/>
    <m/>
    <m/>
    <m/>
    <m/>
    <m/>
    <m/>
    <m/>
    <m/>
    <m/>
    <m/>
    <m/>
    <m/>
    <m/>
    <m/>
    <m/>
    <m/>
    <m/>
    <m/>
    <m/>
    <d v="2024-05-28T00:00:00"/>
    <s v="SL43@tidalwaveautospa.com"/>
    <s v="Derek Schillinger"/>
    <x v="5"/>
    <x v="0"/>
  </r>
  <r>
    <s v="Jimmy Foster"/>
    <s v="EXP-10013723 "/>
    <n v="59.84"/>
    <d v="2024-04-18T00:00:00"/>
    <x v="1"/>
    <s v="Parts"/>
    <s v="Ball valves snd fasteners"/>
    <m/>
    <m/>
    <m/>
    <m/>
    <m/>
    <m/>
    <m/>
    <m/>
    <m/>
    <m/>
    <m/>
    <m/>
    <m/>
    <m/>
    <m/>
    <m/>
    <m/>
    <m/>
    <m/>
    <m/>
    <m/>
    <d v="2024-05-28T00:00:00"/>
    <s v="SL43@tidalwaveautospa.com"/>
    <s v="Derek Schillinger"/>
    <x v="5"/>
    <x v="0"/>
  </r>
  <r>
    <s v="Jimmy Foster"/>
    <s v="EXP-10013723 "/>
    <n v="85.45"/>
    <d v="2024-04-18T00:00:00"/>
    <x v="0"/>
    <s v="Itemized"/>
    <s v="Fasteners and soap cart"/>
    <n v="54.99"/>
    <s v="Wash Maintenance"/>
    <s v="Soap Cart"/>
    <n v="30.46"/>
    <s v="Parts"/>
    <s v="Fasteners"/>
    <m/>
    <m/>
    <m/>
    <m/>
    <m/>
    <m/>
    <m/>
    <m/>
    <m/>
    <m/>
    <m/>
    <m/>
    <m/>
    <m/>
    <m/>
    <d v="2024-05-28T00:00:00"/>
    <s v="SL43@tidalwaveautospa.com"/>
    <s v="Derek Schillinger"/>
    <x v="5"/>
    <x v="0"/>
  </r>
  <r>
    <s v="Jimmy Foster"/>
    <s v="EXP-10013723 "/>
    <n v="37.03"/>
    <d v="2024-04-18T00:00:00"/>
    <x v="0"/>
    <s v="Itemized"/>
    <s v="Pens and vinegar"/>
    <n v="13.48"/>
    <s v="Office Supplies"/>
    <s v="Pens"/>
    <n v="23.55"/>
    <s v="Wash Maintenance"/>
    <s v="Vinegar"/>
    <m/>
    <m/>
    <m/>
    <m/>
    <m/>
    <m/>
    <m/>
    <m/>
    <m/>
    <m/>
    <m/>
    <m/>
    <m/>
    <m/>
    <m/>
    <d v="2024-05-28T00:00:00"/>
    <s v="SL43@tidalwaveautospa.com"/>
    <s v="Derek Schillinger"/>
    <x v="5"/>
    <x v="0"/>
  </r>
  <r>
    <s v="Jimmy Foster"/>
    <s v="EXP-10013723 "/>
    <n v="21.5"/>
    <d v="2024-04-23T00:00:00"/>
    <x v="23"/>
    <s v="Parts"/>
    <s v="Parts for server swap"/>
    <m/>
    <m/>
    <m/>
    <m/>
    <m/>
    <m/>
    <m/>
    <m/>
    <m/>
    <m/>
    <m/>
    <m/>
    <m/>
    <m/>
    <m/>
    <m/>
    <m/>
    <m/>
    <m/>
    <m/>
    <m/>
    <d v="2024-05-28T00:00:00"/>
    <s v="SL43@tidalwaveautospa.com"/>
    <s v="Derek Schillinger"/>
    <x v="5"/>
    <x v="0"/>
  </r>
  <r>
    <s v="Jimmy Foster"/>
    <s v="EXP-10013723 "/>
    <n v="89.06"/>
    <d v="2024-04-25T00:00:00"/>
    <x v="0"/>
    <s v="Small Tools"/>
    <s v="Funnel for barrels"/>
    <m/>
    <m/>
    <m/>
    <m/>
    <m/>
    <m/>
    <m/>
    <m/>
    <m/>
    <m/>
    <m/>
    <m/>
    <m/>
    <m/>
    <m/>
    <m/>
    <m/>
    <m/>
    <m/>
    <m/>
    <m/>
    <d v="2024-05-28T00:00:00"/>
    <s v="SL43@tidalwaveautospa.com"/>
    <s v="Derek Schillinger"/>
    <x v="5"/>
    <x v="0"/>
  </r>
  <r>
    <s v="Jimmy Foster"/>
    <s v="EXP-10013723 "/>
    <n v="329.84"/>
    <d v="2024-04-29T00:00:00"/>
    <x v="0"/>
    <s v="Wash Maintenance"/>
    <s v="Salt saver plus delivery"/>
    <m/>
    <m/>
    <m/>
    <m/>
    <m/>
    <m/>
    <m/>
    <m/>
    <m/>
    <m/>
    <m/>
    <m/>
    <m/>
    <m/>
    <m/>
    <m/>
    <m/>
    <m/>
    <m/>
    <m/>
    <m/>
    <d v="2024-05-28T00:00:00"/>
    <s v="SL43@tidalwaveautospa.com"/>
    <s v="Derek Schillinger"/>
    <x v="5"/>
    <x v="0"/>
  </r>
  <r>
    <s v="Jimmy Foster"/>
    <s v="EXP-10013723 "/>
    <n v="207.7"/>
    <d v="2024-04-29T00:00:00"/>
    <x v="2"/>
    <s v="Parts"/>
    <s v="Parts to fix pressure washer"/>
    <m/>
    <m/>
    <m/>
    <m/>
    <m/>
    <m/>
    <m/>
    <m/>
    <m/>
    <m/>
    <m/>
    <m/>
    <m/>
    <m/>
    <m/>
    <m/>
    <m/>
    <m/>
    <m/>
    <m/>
    <m/>
    <d v="2024-05-28T00:00:00"/>
    <s v="SL43@tidalwaveautospa.com"/>
    <s v="Derek Schillinger"/>
    <x v="5"/>
    <x v="0"/>
  </r>
  <r>
    <s v="Jimmy Foster"/>
    <s v="EXP-10013723 "/>
    <n v="74.040000000000006"/>
    <d v="2024-04-30T00:00:00"/>
    <x v="0"/>
    <s v="Wash Maintenance"/>
    <s v="Dawn and vinegar"/>
    <m/>
    <m/>
    <m/>
    <m/>
    <m/>
    <m/>
    <m/>
    <m/>
    <m/>
    <m/>
    <m/>
    <m/>
    <m/>
    <m/>
    <m/>
    <m/>
    <m/>
    <m/>
    <m/>
    <m/>
    <m/>
    <d v="2024-05-28T00:00:00"/>
    <s v="SL43@tidalwaveautospa.com"/>
    <s v="Derek Schillinger"/>
    <x v="5"/>
    <x v="0"/>
  </r>
  <r>
    <s v="Jimmy Foster"/>
    <s v="EXP-10013723 "/>
    <n v="37.869999999999997"/>
    <d v="2024-05-02T00:00:00"/>
    <x v="11"/>
    <s v="Small Tools"/>
    <s v="Wench puller for chain"/>
    <m/>
    <m/>
    <m/>
    <m/>
    <m/>
    <m/>
    <m/>
    <m/>
    <m/>
    <m/>
    <m/>
    <m/>
    <m/>
    <m/>
    <m/>
    <m/>
    <m/>
    <m/>
    <m/>
    <m/>
    <m/>
    <d v="2024-05-28T00:00:00"/>
    <s v="SL43@tidalwaveautospa.com"/>
    <s v="Derek Schillinger"/>
    <x v="5"/>
    <x v="0"/>
  </r>
  <r>
    <s v="Jimmy Foster"/>
    <s v="EXP-10013723 "/>
    <n v="6.46"/>
    <d v="2024-05-02T00:00:00"/>
    <x v="2"/>
    <s v="Parts"/>
    <s v="Bolts and parts"/>
    <m/>
    <m/>
    <m/>
    <m/>
    <m/>
    <m/>
    <m/>
    <m/>
    <m/>
    <m/>
    <m/>
    <m/>
    <m/>
    <m/>
    <m/>
    <m/>
    <m/>
    <m/>
    <m/>
    <m/>
    <m/>
    <d v="2024-05-28T00:00:00"/>
    <s v="SL43@tidalwaveautospa.com"/>
    <s v="Derek Schillinger"/>
    <x v="5"/>
    <x v="0"/>
  </r>
  <r>
    <s v="Jimmy Foster"/>
    <s v="EXP-10013724 "/>
    <n v="47.69"/>
    <d v="2024-05-03T00:00:00"/>
    <x v="1"/>
    <s v="Itemized"/>
    <s v="Hose clamps and pipe cutter"/>
    <n v="22.46"/>
    <s v="Small Tools"/>
    <s v="Pipe Cutter, Hacksaw"/>
    <n v="25.229999999999997"/>
    <s v="Parts"/>
    <s v="hose clamps"/>
    <m/>
    <m/>
    <m/>
    <m/>
    <m/>
    <m/>
    <m/>
    <m/>
    <m/>
    <m/>
    <m/>
    <m/>
    <m/>
    <m/>
    <m/>
    <d v="2024-05-28T00:00:00"/>
    <s v="SL43@tidalwaveautospa.com"/>
    <s v="Derek Schillinger"/>
    <x v="5"/>
    <x v="0"/>
  </r>
  <r>
    <s v="Jimmy Foster"/>
    <s v="EXP-10013724 "/>
    <n v="9.15"/>
    <d v="2024-05-04T00:00:00"/>
    <x v="23"/>
    <s v="Parts"/>
    <s v="Parts for server swap"/>
    <m/>
    <m/>
    <m/>
    <m/>
    <m/>
    <m/>
    <m/>
    <m/>
    <m/>
    <m/>
    <m/>
    <m/>
    <m/>
    <m/>
    <m/>
    <m/>
    <m/>
    <m/>
    <m/>
    <m/>
    <m/>
    <d v="2024-05-28T00:00:00"/>
    <s v="SL43@tidalwaveautospa.com"/>
    <s v="Derek Schillinger"/>
    <x v="5"/>
    <x v="0"/>
  </r>
  <r>
    <s v="Jimmy Foster"/>
    <s v="EXP-10013724 "/>
    <n v="7.96"/>
    <d v="2024-05-05T00:00:00"/>
    <x v="9"/>
    <s v="Snacks"/>
    <s v="Water for staff"/>
    <m/>
    <m/>
    <m/>
    <m/>
    <m/>
    <m/>
    <m/>
    <m/>
    <m/>
    <m/>
    <m/>
    <m/>
    <m/>
    <m/>
    <m/>
    <m/>
    <m/>
    <m/>
    <m/>
    <m/>
    <m/>
    <d v="2024-05-28T00:00:00"/>
    <s v="SL43@tidalwaveautospa.com"/>
    <s v="Derek Schillinger"/>
    <x v="5"/>
    <x v="0"/>
  </r>
  <r>
    <s v="Jimmy Foster"/>
    <s v="EXP-10013724 "/>
    <n v="106.28"/>
    <d v="2024-05-06T00:00:00"/>
    <x v="0"/>
    <s v="Wash Maintenance"/>
    <s v="Cleaning chemicals for pressure washing"/>
    <m/>
    <m/>
    <m/>
    <m/>
    <m/>
    <m/>
    <m/>
    <m/>
    <m/>
    <m/>
    <m/>
    <m/>
    <m/>
    <m/>
    <m/>
    <m/>
    <m/>
    <m/>
    <m/>
    <m/>
    <m/>
    <d v="2024-05-28T00:00:00"/>
    <s v="SL43@tidalwaveautospa.com"/>
    <s v="Derek Schillinger"/>
    <x v="5"/>
    <x v="0"/>
  </r>
  <r>
    <s v="Jimmy Foster"/>
    <s v="EXP-10013724 "/>
    <n v="114.44"/>
    <d v="2024-05-08T00:00:00"/>
    <x v="0"/>
    <s v="Itemized"/>
    <s v="Brush heads and aluminum cleaner"/>
    <n v="46.96"/>
    <s v="Wash Maintenance"/>
    <s v="aluminum cleaner"/>
    <n v="67.47999999999999"/>
    <s v="Wash Supplies"/>
    <s v="brush heads"/>
    <m/>
    <m/>
    <m/>
    <m/>
    <m/>
    <m/>
    <m/>
    <m/>
    <m/>
    <m/>
    <m/>
    <m/>
    <m/>
    <m/>
    <m/>
    <d v="2024-05-28T00:00:00"/>
    <s v="SL43@tidalwaveautospa.com"/>
    <s v="Derek Schillinger"/>
    <x v="5"/>
    <x v="0"/>
  </r>
  <r>
    <s v="Jimmy Foster"/>
    <s v="EXP-10013724 "/>
    <n v="55.27"/>
    <d v="2024-05-09T00:00:00"/>
    <x v="0"/>
    <s v="Wash Maintenance"/>
    <s v="Dawn vinegar and water"/>
    <m/>
    <m/>
    <m/>
    <m/>
    <m/>
    <m/>
    <m/>
    <m/>
    <m/>
    <m/>
    <m/>
    <m/>
    <m/>
    <m/>
    <m/>
    <m/>
    <m/>
    <m/>
    <m/>
    <m/>
    <m/>
    <d v="2024-05-28T00:00:00"/>
    <s v="SL43@tidalwaveautospa.com"/>
    <s v="Derek Schillinger"/>
    <x v="5"/>
    <x v="0"/>
  </r>
  <r>
    <s v="Jimmy Foster"/>
    <s v="EXP-10013724 "/>
    <n v="537.19000000000005"/>
    <d v="2024-05-09T00:00:00"/>
    <x v="11"/>
    <s v="Small Tools"/>
    <s v="Large shop fan"/>
    <m/>
    <m/>
    <m/>
    <m/>
    <m/>
    <m/>
    <m/>
    <m/>
    <m/>
    <m/>
    <m/>
    <m/>
    <m/>
    <m/>
    <m/>
    <m/>
    <m/>
    <m/>
    <m/>
    <m/>
    <m/>
    <d v="2024-05-28T00:00:00"/>
    <s v="SL43@tidalwaveautospa.com"/>
    <s v="Derek Schillinger"/>
    <x v="5"/>
    <x v="0"/>
  </r>
  <r>
    <s v="Jimmy Foster"/>
    <s v="EXP-10013724 "/>
    <n v="28.81"/>
    <d v="2024-05-15T00:00:00"/>
    <x v="0"/>
    <s v="Itemized"/>
    <s v="bottle Water and hydraulic oil for jack"/>
    <n v="11.76"/>
    <s v="Wash Maintenance"/>
    <s v="jack oil"/>
    <n v="17.049999999999997"/>
    <s v="Snacks"/>
    <s v="water jugs"/>
    <m/>
    <m/>
    <m/>
    <m/>
    <m/>
    <m/>
    <m/>
    <m/>
    <m/>
    <m/>
    <m/>
    <m/>
    <m/>
    <m/>
    <m/>
    <d v="2024-05-28T00:00:00"/>
    <s v="SL43@tidalwaveautospa.com"/>
    <s v="Derek Schillinger"/>
    <x v="5"/>
    <x v="0"/>
  </r>
  <r>
    <s v="Jimmy Foster"/>
    <s v="EXP-10013724 "/>
    <n v="37.090000000000003"/>
    <d v="2024-05-16T00:00:00"/>
    <x v="0"/>
    <s v="Itemized"/>
    <s v="Screwdriver and parts"/>
    <n v="11.28"/>
    <s v="Parts"/>
    <s v="fittings"/>
    <n v="25.810000000000002"/>
    <s v="Small Tools"/>
    <s v="screwdriver"/>
    <m/>
    <m/>
    <m/>
    <m/>
    <m/>
    <m/>
    <m/>
    <m/>
    <m/>
    <m/>
    <m/>
    <m/>
    <m/>
    <m/>
    <m/>
    <d v="2024-05-28T00:00:00"/>
    <s v="SL43@tidalwaveautospa.com"/>
    <s v="Derek Schillinger"/>
    <x v="5"/>
    <x v="0"/>
  </r>
  <r>
    <s v="Rick Thornton"/>
    <s v="EXP-10013806 "/>
    <n v="119.68"/>
    <d v="2024-04-24T00:00:00"/>
    <x v="6"/>
    <s v="Parts"/>
    <s v="couplers, nipples, restricters"/>
    <m/>
    <m/>
    <m/>
    <m/>
    <m/>
    <m/>
    <m/>
    <m/>
    <m/>
    <m/>
    <m/>
    <m/>
    <m/>
    <m/>
    <m/>
    <m/>
    <m/>
    <m/>
    <m/>
    <m/>
    <m/>
    <d v="2024-05-28T00:00:00"/>
    <s v="SL68@tidalwaveautospa.com"/>
    <s v="Derek Schillinger"/>
    <x v="5"/>
    <x v="0"/>
  </r>
  <r>
    <s v="Rick Thornton"/>
    <s v="EXP-10013806 "/>
    <n v="139.56"/>
    <d v="2024-05-01T00:00:00"/>
    <x v="6"/>
    <s v="Itemized"/>
    <s v="broom handles, planters, spray nozzles"/>
    <n v="19.989999999999998"/>
    <s v="Wash Supplies"/>
    <s v="Spray Nozzles"/>
    <n v="39.979999999999997"/>
    <s v="Landscaping"/>
    <s v="Planters"/>
    <n v="79.59"/>
    <s v="Parts"/>
    <s v="Broom handles"/>
    <m/>
    <m/>
    <m/>
    <m/>
    <m/>
    <m/>
    <m/>
    <m/>
    <m/>
    <m/>
    <m/>
    <m/>
    <d v="2024-05-28T00:00:00"/>
    <s v="SL68@tidalwaveautospa.com"/>
    <s v="Derek Schillinger"/>
    <x v="5"/>
    <x v="0"/>
  </r>
  <r>
    <s v="Rick Thornton"/>
    <s v="EXP-10013806 "/>
    <n v="366.92"/>
    <d v="2024-05-09T00:00:00"/>
    <x v="6"/>
    <s v="Landscaping"/>
    <s v="All was for work except the weed eater $249.00"/>
    <m/>
    <m/>
    <m/>
    <m/>
    <m/>
    <m/>
    <m/>
    <m/>
    <m/>
    <m/>
    <m/>
    <m/>
    <m/>
    <m/>
    <m/>
    <m/>
    <m/>
    <m/>
    <m/>
    <m/>
    <m/>
    <d v="2024-05-28T00:00:00"/>
    <s v="SL68@tidalwaveautospa.com"/>
    <s v="Derek Schillinger"/>
    <x v="5"/>
    <x v="0"/>
  </r>
  <r>
    <s v="Rick Thornton"/>
    <s v="EXP-10013806 "/>
    <n v="45.6"/>
    <d v="2024-05-16T00:00:00"/>
    <x v="19"/>
    <s v="Itemized"/>
    <s v="bottle Water, scents for office and bathroom"/>
    <n v="23.97"/>
    <s v="Snacks"/>
    <s v="bottled water"/>
    <n v="21.630000000000003"/>
    <s v="Office Supplies"/>
    <s v="scents for bathroom"/>
    <m/>
    <m/>
    <m/>
    <m/>
    <m/>
    <m/>
    <m/>
    <m/>
    <m/>
    <m/>
    <m/>
    <m/>
    <m/>
    <m/>
    <m/>
    <d v="2024-05-28T00:00:00"/>
    <s v="SL68@tidalwaveautospa.com"/>
    <s v="Derek Schillinger"/>
    <x v="5"/>
    <x v="0"/>
  </r>
  <r>
    <s v="Rick Thornton"/>
    <s v="EXP-10013806 "/>
    <n v="309.79000000000002"/>
    <d v="2024-05-16T00:00:00"/>
    <x v="6"/>
    <s v="Wash Maintenance"/>
    <s v="Cleaning supplies"/>
    <m/>
    <m/>
    <m/>
    <m/>
    <m/>
    <m/>
    <m/>
    <m/>
    <m/>
    <m/>
    <m/>
    <m/>
    <m/>
    <m/>
    <m/>
    <m/>
    <m/>
    <m/>
    <m/>
    <m/>
    <m/>
    <d v="2024-05-28T00:00:00"/>
    <s v="SL68@tidalwaveautospa.com"/>
    <s v="Derek Schillinger"/>
    <x v="5"/>
    <x v="0"/>
  </r>
  <r>
    <s v="Rick Thornton"/>
    <s v="EXP-10013806 "/>
    <n v="86.56"/>
    <d v="2024-05-16T00:00:00"/>
    <x v="6"/>
    <s v="Landscaping"/>
    <s v="Wash item 3 gallon caladium duo"/>
    <m/>
    <m/>
    <m/>
    <m/>
    <m/>
    <m/>
    <m/>
    <m/>
    <m/>
    <m/>
    <m/>
    <m/>
    <m/>
    <m/>
    <m/>
    <m/>
    <m/>
    <m/>
    <m/>
    <m/>
    <m/>
    <d v="2024-05-28T00:00:00"/>
    <s v="SL68@tidalwaveautospa.com"/>
    <s v="Derek Schillinger"/>
    <x v="5"/>
    <x v="0"/>
  </r>
  <r>
    <s v="Mark Campbell"/>
    <s v="EXP-10013804 "/>
    <n v="65.89"/>
    <d v="2024-04-19T00:00:00"/>
    <x v="22"/>
    <s v="Parts"/>
    <s v="small parts for equipment for site"/>
    <m/>
    <m/>
    <m/>
    <m/>
    <m/>
    <m/>
    <m/>
    <m/>
    <m/>
    <m/>
    <m/>
    <m/>
    <m/>
    <m/>
    <m/>
    <m/>
    <m/>
    <m/>
    <m/>
    <m/>
    <m/>
    <d v="2024-05-28T00:00:00"/>
    <s v="SL70@tidalwaveautospa.com"/>
    <s v="Derek Schillinger"/>
    <x v="5"/>
    <x v="0"/>
  </r>
  <r>
    <s v="Mark Campbell"/>
    <s v="EXP-10013804 "/>
    <n v="3.57"/>
    <d v="2024-04-20T00:00:00"/>
    <x v="30"/>
    <s v="Parts"/>
    <s v="fittings to fix water line by road"/>
    <m/>
    <m/>
    <m/>
    <m/>
    <m/>
    <m/>
    <m/>
    <m/>
    <m/>
    <m/>
    <m/>
    <m/>
    <m/>
    <m/>
    <m/>
    <m/>
    <m/>
    <m/>
    <m/>
    <m/>
    <m/>
    <d v="2024-05-28T00:00:00"/>
    <s v="SL70@tidalwaveautospa.com"/>
    <s v="Derek Schillinger"/>
    <x v="5"/>
    <x v="0"/>
  </r>
  <r>
    <s v="Mark Campbell"/>
    <s v="EXP-10013804 "/>
    <n v="202.04"/>
    <d v="2024-05-06T00:00:00"/>
    <x v="38"/>
    <s v="Small Tools"/>
    <s v="jump starter for customer cars"/>
    <m/>
    <m/>
    <m/>
    <m/>
    <m/>
    <m/>
    <m/>
    <m/>
    <m/>
    <m/>
    <m/>
    <m/>
    <m/>
    <m/>
    <m/>
    <m/>
    <m/>
    <m/>
    <m/>
    <m/>
    <m/>
    <d v="2024-05-28T00:00:00"/>
    <s v="SL70@tidalwaveautospa.com"/>
    <s v="Derek Schillinger"/>
    <x v="5"/>
    <x v="0"/>
  </r>
  <r>
    <s v="Mark Campbell"/>
    <s v="EXP-10013804 "/>
    <n v="93.15"/>
    <d v="2024-05-06T00:00:00"/>
    <x v="0"/>
    <s v="Snacks"/>
    <s v="waters for team"/>
    <m/>
    <m/>
    <m/>
    <m/>
    <m/>
    <m/>
    <m/>
    <m/>
    <m/>
    <m/>
    <m/>
    <m/>
    <m/>
    <m/>
    <m/>
    <m/>
    <m/>
    <m/>
    <m/>
    <m/>
    <m/>
    <d v="2024-05-28T00:00:00"/>
    <s v="SL70@tidalwaveautospa.com"/>
    <s v="Derek Schillinger"/>
    <x v="5"/>
    <x v="0"/>
  </r>
  <r>
    <s v="Mark Campbell"/>
    <s v="EXP-10013804 "/>
    <n v="296.82"/>
    <d v="2024-05-13T00:00:00"/>
    <x v="0"/>
    <s v="Wash Maintenance"/>
    <s v="cleaners for site"/>
    <m/>
    <m/>
    <m/>
    <m/>
    <m/>
    <m/>
    <m/>
    <m/>
    <m/>
    <m/>
    <m/>
    <m/>
    <m/>
    <m/>
    <m/>
    <m/>
    <m/>
    <m/>
    <m/>
    <m/>
    <m/>
    <d v="2024-05-28T00:00:00"/>
    <s v="SL70@tidalwaveautospa.com"/>
    <s v="Derek Schillinger"/>
    <x v="5"/>
    <x v="0"/>
  </r>
  <r>
    <s v="Joshua Huffstetler"/>
    <s v="EXP-10013662 "/>
    <n v="10.79"/>
    <d v="2024-04-24T00:00:00"/>
    <x v="14"/>
    <s v="Security"/>
    <s v="Padlocks for XPT per safety audit"/>
    <m/>
    <m/>
    <m/>
    <m/>
    <m/>
    <m/>
    <m/>
    <m/>
    <m/>
    <m/>
    <m/>
    <m/>
    <m/>
    <m/>
    <m/>
    <m/>
    <m/>
    <m/>
    <m/>
    <m/>
    <m/>
    <d v="2024-05-28T00:00:00"/>
    <s v="SL32@tidalwaveautospa.com"/>
    <s v="Michael Dodge"/>
    <x v="5"/>
    <x v="0"/>
  </r>
  <r>
    <s v="Joshua Huffstetler"/>
    <s v="EXP-10013662 "/>
    <n v="24.83"/>
    <d v="2024-04-25T00:00:00"/>
    <x v="22"/>
    <s v="Parts"/>
    <s v="Bottom cap for vac canister"/>
    <m/>
    <m/>
    <m/>
    <m/>
    <m/>
    <m/>
    <m/>
    <m/>
    <m/>
    <m/>
    <m/>
    <m/>
    <m/>
    <m/>
    <m/>
    <m/>
    <m/>
    <m/>
    <m/>
    <m/>
    <m/>
    <d v="2024-05-28T00:00:00"/>
    <s v="SL32@tidalwaveautospa.com"/>
    <s v="Michael Dodge"/>
    <x v="5"/>
    <x v="0"/>
  </r>
  <r>
    <s v="Joshua Huffstetler"/>
    <s v="EXP-10013662 "/>
    <n v="10.79"/>
    <d v="2024-04-25T00:00:00"/>
    <x v="14"/>
    <s v="Security"/>
    <s v="Padlocks for safety audit action item"/>
    <m/>
    <m/>
    <m/>
    <m/>
    <m/>
    <m/>
    <m/>
    <m/>
    <m/>
    <m/>
    <m/>
    <m/>
    <m/>
    <m/>
    <m/>
    <m/>
    <m/>
    <m/>
    <m/>
    <m/>
    <m/>
    <d v="2024-05-28T00:00:00"/>
    <s v="SL32@tidalwaveautospa.com"/>
    <s v="Michael Dodge"/>
    <x v="5"/>
    <x v="0"/>
  </r>
  <r>
    <s v="Joshua Huffstetler"/>
    <s v="EXP-10013662 "/>
    <n v="14.99"/>
    <d v="2024-04-25T00:00:00"/>
    <x v="1"/>
    <s v="Parts"/>
    <s v="45 fitting for vac house exhaust pipe"/>
    <m/>
    <m/>
    <m/>
    <m/>
    <m/>
    <m/>
    <m/>
    <m/>
    <m/>
    <m/>
    <m/>
    <m/>
    <m/>
    <m/>
    <m/>
    <m/>
    <m/>
    <m/>
    <m/>
    <m/>
    <m/>
    <d v="2024-05-28T00:00:00"/>
    <s v="SL32@tidalwaveautospa.com"/>
    <s v="Michael Dodge"/>
    <x v="5"/>
    <x v="0"/>
  </r>
  <r>
    <s v="Joshua Huffstetler"/>
    <s v="EXP-10013662 "/>
    <n v="75.150000000000006"/>
    <d v="2024-05-01T00:00:00"/>
    <x v="22"/>
    <s v="Parts"/>
    <s v="V belts for water pumps"/>
    <m/>
    <m/>
    <m/>
    <m/>
    <m/>
    <m/>
    <m/>
    <m/>
    <m/>
    <m/>
    <m/>
    <m/>
    <m/>
    <m/>
    <m/>
    <m/>
    <m/>
    <m/>
    <m/>
    <m/>
    <m/>
    <d v="2024-05-28T00:00:00"/>
    <s v="SL32@tidalwaveautospa.com"/>
    <s v="Michael Dodge"/>
    <x v="5"/>
    <x v="0"/>
  </r>
  <r>
    <s v="Joshua Huffstetler"/>
    <s v="EXP-10013662 "/>
    <n v="29.9"/>
    <d v="2024-05-02T00:00:00"/>
    <x v="23"/>
    <s v="Signage"/>
    <s v="Velcro for signage"/>
    <m/>
    <m/>
    <m/>
    <m/>
    <m/>
    <m/>
    <m/>
    <m/>
    <m/>
    <m/>
    <m/>
    <m/>
    <m/>
    <m/>
    <m/>
    <m/>
    <m/>
    <m/>
    <m/>
    <m/>
    <m/>
    <d v="2024-05-28T00:00:00"/>
    <s v="SL32@tidalwaveautospa.com"/>
    <s v="Michael Dodge"/>
    <x v="5"/>
    <x v="0"/>
  </r>
  <r>
    <s v="Joshua Huffstetler"/>
    <s v="EXP-10013662 "/>
    <n v="46.44"/>
    <d v="2024-05-05T00:00:00"/>
    <x v="0"/>
    <s v="Wash Maintenance"/>
    <s v="Tunnel cleaner"/>
    <m/>
    <m/>
    <m/>
    <m/>
    <m/>
    <m/>
    <m/>
    <m/>
    <m/>
    <m/>
    <m/>
    <m/>
    <m/>
    <m/>
    <m/>
    <m/>
    <m/>
    <m/>
    <m/>
    <m/>
    <m/>
    <d v="2024-05-28T00:00:00"/>
    <s v="SL32@tidalwaveautospa.com"/>
    <s v="Michael Dodge"/>
    <x v="5"/>
    <x v="0"/>
  </r>
  <r>
    <s v="Joshua Huffstetler"/>
    <s v="EXP-10013662 "/>
    <n v="161.85"/>
    <d v="2024-05-06T00:00:00"/>
    <x v="1"/>
    <s v="Parts"/>
    <s v="Hydraulic hose fittings"/>
    <m/>
    <m/>
    <m/>
    <m/>
    <m/>
    <m/>
    <m/>
    <m/>
    <m/>
    <m/>
    <m/>
    <m/>
    <m/>
    <m/>
    <m/>
    <m/>
    <m/>
    <m/>
    <m/>
    <m/>
    <m/>
    <d v="2024-05-28T00:00:00"/>
    <s v="SL32@tidalwaveautospa.com"/>
    <s v="Michael Dodge"/>
    <x v="5"/>
    <x v="0"/>
  </r>
  <r>
    <s v="Joshua Huffstetler"/>
    <s v="EXP-10013662 "/>
    <n v="34.880000000000003"/>
    <d v="2024-05-06T00:00:00"/>
    <x v="22"/>
    <s v="Itemized"/>
    <s v="Paint, washers, toilet paper"/>
    <n v="12.98"/>
    <s v="Office Supplies"/>
    <s v="Bath tissue"/>
    <n v="7.98"/>
    <s v="Wash Maintenance"/>
    <s v="paint"/>
    <n v="13.920000000000002"/>
    <s v="Parts"/>
    <s v="washers"/>
    <m/>
    <m/>
    <m/>
    <m/>
    <m/>
    <m/>
    <m/>
    <m/>
    <m/>
    <m/>
    <m/>
    <m/>
    <d v="2024-05-28T00:00:00"/>
    <s v="SL32@tidalwaveautospa.com"/>
    <s v="Michael Dodge"/>
    <x v="5"/>
    <x v="0"/>
  </r>
  <r>
    <s v="Joshua Huffstetler"/>
    <s v="EXP-10013662 "/>
    <n v="78.2"/>
    <d v="2024-05-06T00:00:00"/>
    <x v="0"/>
    <s v="Wash Maintenance"/>
    <s v="Tunnel Cleaner"/>
    <m/>
    <m/>
    <m/>
    <m/>
    <m/>
    <m/>
    <m/>
    <m/>
    <m/>
    <m/>
    <m/>
    <m/>
    <m/>
    <m/>
    <m/>
    <m/>
    <m/>
    <m/>
    <m/>
    <m/>
    <m/>
    <d v="2024-05-28T00:00:00"/>
    <s v="SL32@tidalwaveautospa.com"/>
    <s v="Michael Dodge"/>
    <x v="5"/>
    <x v="0"/>
  </r>
  <r>
    <s v="Joshua Huffstetler"/>
    <s v="EXP-10013662 "/>
    <n v="129.58000000000001"/>
    <d v="2024-05-07T00:00:00"/>
    <x v="2"/>
    <s v="Wash Maintenance"/>
    <s v="Helicoil kit to rethread omni pump and hydraulic fluid"/>
    <m/>
    <m/>
    <m/>
    <m/>
    <m/>
    <m/>
    <m/>
    <m/>
    <m/>
    <m/>
    <m/>
    <m/>
    <m/>
    <m/>
    <m/>
    <m/>
    <m/>
    <m/>
    <m/>
    <m/>
    <m/>
    <d v="2024-05-28T00:00:00"/>
    <s v="SL32@tidalwaveautospa.com"/>
    <s v="Michael Dodge"/>
    <x v="5"/>
    <x v="0"/>
  </r>
  <r>
    <s v="Joshua Huffstetler"/>
    <s v="EXP-10013662 "/>
    <n v="141.9"/>
    <d v="2024-05-10T00:00:00"/>
    <x v="1"/>
    <s v="Parts"/>
    <s v="Hydraulic hose"/>
    <m/>
    <m/>
    <m/>
    <m/>
    <m/>
    <m/>
    <m/>
    <m/>
    <m/>
    <m/>
    <m/>
    <m/>
    <m/>
    <m/>
    <m/>
    <m/>
    <m/>
    <m/>
    <m/>
    <m/>
    <m/>
    <d v="2024-05-28T00:00:00"/>
    <s v="SL32@tidalwaveautospa.com"/>
    <s v="Michael Dodge"/>
    <x v="5"/>
    <x v="0"/>
  </r>
  <r>
    <s v="Joshua Huffstetler"/>
    <s v="EXP-10013662 "/>
    <n v="133.88"/>
    <d v="2024-05-15T00:00:00"/>
    <x v="22"/>
    <s v="Small Tools"/>
    <s v="Pressure guns and hoses"/>
    <m/>
    <m/>
    <m/>
    <m/>
    <m/>
    <m/>
    <m/>
    <m/>
    <m/>
    <m/>
    <m/>
    <m/>
    <m/>
    <m/>
    <m/>
    <m/>
    <m/>
    <m/>
    <m/>
    <m/>
    <m/>
    <d v="2024-05-28T00:00:00"/>
    <s v="SL32@tidalwaveautospa.com"/>
    <s v="Michael Dodge"/>
    <x v="5"/>
    <x v="0"/>
  </r>
  <r>
    <s v="John Norris"/>
    <s v="EXP-10013642 "/>
    <n v="35.94"/>
    <d v="2024-04-15T00:00:00"/>
    <x v="51"/>
    <s v="Employee Incentives - Other"/>
    <s v="Birthday present for zach hamilton cwa"/>
    <m/>
    <m/>
    <m/>
    <m/>
    <m/>
    <m/>
    <m/>
    <m/>
    <m/>
    <m/>
    <m/>
    <m/>
    <m/>
    <m/>
    <m/>
    <m/>
    <m/>
    <m/>
    <m/>
    <m/>
    <m/>
    <d v="2024-05-28T00:00:00"/>
    <s v="SL275@tidalwaveautospa.com"/>
    <s v="Michael Dodge"/>
    <x v="5"/>
    <x v="0"/>
  </r>
  <r>
    <s v="John Norris"/>
    <s v="EXP-10013642 "/>
    <n v="27.74"/>
    <d v="2024-04-22T00:00:00"/>
    <x v="0"/>
    <s v="Itemized"/>
    <s v="Water for staff and scrub pads for arches"/>
    <n v="21.44"/>
    <s v="Snacks"/>
    <s v="bottled water"/>
    <n v="6.2999999999999972"/>
    <s v="Wash Maintenance"/>
    <s v="scour pads"/>
    <m/>
    <m/>
    <m/>
    <m/>
    <m/>
    <m/>
    <m/>
    <m/>
    <m/>
    <m/>
    <m/>
    <m/>
    <m/>
    <m/>
    <m/>
    <d v="2024-05-28T00:00:00"/>
    <s v="SL275@tidalwaveautospa.com"/>
    <s v="Michael Dodge"/>
    <x v="5"/>
    <x v="0"/>
  </r>
  <r>
    <s v="John Norris"/>
    <s v="EXP-10013642 "/>
    <n v="16.68"/>
    <d v="2024-04-25T00:00:00"/>
    <x v="22"/>
    <s v="Parts"/>
    <s v="Steel weld to repairnloading station"/>
    <m/>
    <m/>
    <m/>
    <m/>
    <m/>
    <m/>
    <m/>
    <m/>
    <m/>
    <m/>
    <m/>
    <m/>
    <m/>
    <m/>
    <m/>
    <m/>
    <m/>
    <m/>
    <m/>
    <m/>
    <m/>
    <d v="2024-05-28T00:00:00"/>
    <s v="SL275@tidalwaveautospa.com"/>
    <s v="Michael Dodge"/>
    <x v="5"/>
    <x v="0"/>
  </r>
  <r>
    <s v="John Norris"/>
    <s v="EXP-10013642 "/>
    <n v="31.72"/>
    <d v="2024-04-29T00:00:00"/>
    <x v="22"/>
    <s v="Parts"/>
    <s v="Concrete screws to fix loading station and brackets"/>
    <m/>
    <m/>
    <m/>
    <m/>
    <m/>
    <m/>
    <m/>
    <m/>
    <m/>
    <m/>
    <m/>
    <m/>
    <m/>
    <m/>
    <m/>
    <m/>
    <m/>
    <m/>
    <m/>
    <m/>
    <m/>
    <d v="2024-05-28T00:00:00"/>
    <s v="SL275@tidalwaveautospa.com"/>
    <s v="Michael Dodge"/>
    <x v="5"/>
    <x v="0"/>
  </r>
  <r>
    <s v="John Norris"/>
    <s v="EXP-10013642 "/>
    <n v="11.31"/>
    <d v="2024-04-30T00:00:00"/>
    <x v="0"/>
    <s v="Landscaping"/>
    <s v="2cycle oil for blower and weedeater"/>
    <m/>
    <m/>
    <m/>
    <m/>
    <m/>
    <m/>
    <m/>
    <m/>
    <m/>
    <m/>
    <m/>
    <m/>
    <m/>
    <m/>
    <m/>
    <m/>
    <m/>
    <m/>
    <m/>
    <m/>
    <m/>
    <d v="2024-05-28T00:00:00"/>
    <s v="SL275@tidalwaveautospa.com"/>
    <s v="Michael Dodge"/>
    <x v="5"/>
    <x v="0"/>
  </r>
  <r>
    <s v="John Norris"/>
    <s v="EXP-10013642 "/>
    <n v="148.78"/>
    <d v="2024-04-30T00:00:00"/>
    <x v="0"/>
    <s v="Small Tools"/>
    <s v="Fans for xpt and load to keep employees cool"/>
    <m/>
    <m/>
    <m/>
    <m/>
    <m/>
    <m/>
    <m/>
    <m/>
    <m/>
    <m/>
    <m/>
    <m/>
    <m/>
    <m/>
    <m/>
    <m/>
    <m/>
    <m/>
    <m/>
    <m/>
    <m/>
    <d v="2024-05-28T00:00:00"/>
    <s v="SL275@tidalwaveautospa.com"/>
    <s v="Michael Dodge"/>
    <x v="5"/>
    <x v="0"/>
  </r>
  <r>
    <s v="John Norris"/>
    <s v="EXP-10013642 "/>
    <n v="-46.43"/>
    <d v="2024-04-30T00:00:00"/>
    <x v="0"/>
    <s v="Office Supplies"/>
    <s v="Return of umbrella base"/>
    <m/>
    <m/>
    <m/>
    <m/>
    <m/>
    <m/>
    <m/>
    <m/>
    <m/>
    <m/>
    <m/>
    <m/>
    <m/>
    <m/>
    <m/>
    <m/>
    <m/>
    <m/>
    <m/>
    <m/>
    <m/>
    <d v="2024-05-28T00:00:00"/>
    <s v="SL275@tidalwaveautospa.com"/>
    <s v="Michael Dodge"/>
    <x v="5"/>
    <x v="0"/>
  </r>
  <r>
    <s v="John Norris"/>
    <s v="EXP-10013642 "/>
    <n v="-61.55"/>
    <d v="2024-04-30T00:00:00"/>
    <x v="0"/>
    <s v="Office Supplies"/>
    <s v="Refund for umbrella return"/>
    <m/>
    <m/>
    <m/>
    <m/>
    <m/>
    <m/>
    <m/>
    <m/>
    <m/>
    <m/>
    <m/>
    <m/>
    <m/>
    <m/>
    <m/>
    <m/>
    <m/>
    <m/>
    <m/>
    <m/>
    <m/>
    <d v="2024-05-28T00:00:00"/>
    <s v="SL275@tidalwaveautospa.com"/>
    <s v="Michael Dodge"/>
    <x v="5"/>
    <x v="0"/>
  </r>
  <r>
    <s v="John Norris"/>
    <s v="EXP-10013642 "/>
    <n v="144.1"/>
    <d v="2024-05-01T00:00:00"/>
    <x v="0"/>
    <s v="Small Tools"/>
    <s v="Hammer drill formconcrete, pipe cutter pressure washer hose"/>
    <m/>
    <m/>
    <m/>
    <m/>
    <m/>
    <m/>
    <m/>
    <m/>
    <m/>
    <m/>
    <m/>
    <m/>
    <m/>
    <m/>
    <m/>
    <m/>
    <m/>
    <m/>
    <m/>
    <m/>
    <m/>
    <d v="2024-05-28T00:00:00"/>
    <s v="SL275@tidalwaveautospa.com"/>
    <s v="Michael Dodge"/>
    <x v="5"/>
    <x v="0"/>
  </r>
  <r>
    <s v="John Norris"/>
    <s v="EXP-10013642 "/>
    <n v="-29.15"/>
    <d v="2024-05-03T00:00:00"/>
    <x v="0"/>
    <s v="Landscaping"/>
    <s v="Return for weed pullers"/>
    <m/>
    <m/>
    <m/>
    <m/>
    <m/>
    <m/>
    <m/>
    <m/>
    <m/>
    <m/>
    <m/>
    <m/>
    <m/>
    <m/>
    <m/>
    <m/>
    <m/>
    <m/>
    <m/>
    <m/>
    <m/>
    <d v="2024-05-28T00:00:00"/>
    <s v="SL275@tidalwaveautospa.com"/>
    <s v="Michael Dodge"/>
    <x v="5"/>
    <x v="0"/>
  </r>
  <r>
    <s v="John Norris"/>
    <s v="EXP-10013642 "/>
    <n v="-7.51"/>
    <d v="2024-05-07T00:00:00"/>
    <x v="0"/>
    <s v="Small Tools"/>
    <s v="Refund for missing pipe cutter from order"/>
    <m/>
    <m/>
    <m/>
    <m/>
    <m/>
    <m/>
    <m/>
    <m/>
    <m/>
    <m/>
    <m/>
    <m/>
    <m/>
    <m/>
    <m/>
    <m/>
    <m/>
    <m/>
    <m/>
    <m/>
    <m/>
    <d v="2024-05-28T00:00:00"/>
    <s v="SL275@tidalwaveautospa.com"/>
    <s v="Michael Dodge"/>
    <x v="5"/>
    <x v="0"/>
  </r>
  <r>
    <s v="Michael Blackwell"/>
    <s v="EXP-10013105 "/>
    <n v="303.97000000000003"/>
    <d v="2024-04-20T00:00:00"/>
    <x v="0"/>
    <s v="Itemized"/>
    <s v="Tide pods , vinegar, btl water"/>
    <n v="16.79"/>
    <s v="Snacks"/>
    <s v="bottled water"/>
    <n v="197.63000000000002"/>
    <s v="Wash Maintenance"/>
    <s v="dawn, vinegar, tide pods"/>
    <n v="50.75"/>
    <s v="Office Supplies"/>
    <s v="bath tissue"/>
    <n v="38.800000000000011"/>
    <s v="Parts"/>
    <s v="quick connects"/>
    <m/>
    <m/>
    <m/>
    <m/>
    <m/>
    <m/>
    <m/>
    <m/>
    <m/>
    <d v="2024-05-28T00:00:00"/>
    <s v="SL33@tidalwaveautospa.com"/>
    <s v="Michael Dodge"/>
    <x v="5"/>
    <x v="0"/>
  </r>
  <r>
    <s v="Michael Blackwell"/>
    <s v="EXP-10013105 "/>
    <n v="37.99"/>
    <d v="2024-05-01T00:00:00"/>
    <x v="0"/>
    <s v="Wash Maintenance"/>
    <s v="Hand soap , spill litter to pick up spilled paint"/>
    <m/>
    <m/>
    <m/>
    <m/>
    <m/>
    <m/>
    <m/>
    <m/>
    <m/>
    <m/>
    <m/>
    <m/>
    <m/>
    <m/>
    <m/>
    <m/>
    <m/>
    <m/>
    <m/>
    <m/>
    <m/>
    <d v="2024-05-28T00:00:00"/>
    <s v="SL33@tidalwaveautospa.com"/>
    <s v="Michael Dodge"/>
    <x v="5"/>
    <x v="0"/>
  </r>
  <r>
    <s v="Michael Blackwell"/>
    <s v="EXP-10013105 "/>
    <n v="86.17"/>
    <d v="2024-05-01T00:00:00"/>
    <x v="0"/>
    <s v="Itemized"/>
    <s v="Brush cleaner for concreate , dawn , water btl, goof off"/>
    <n v="43.88000000000001"/>
    <s v="Wash Maintenance"/>
    <s v="goof off, dawn, brush cleaner"/>
    <n v="42.29"/>
    <s v="Snacks"/>
    <s v="bottled water, gatorade"/>
    <m/>
    <m/>
    <m/>
    <m/>
    <m/>
    <m/>
    <m/>
    <m/>
    <m/>
    <m/>
    <m/>
    <m/>
    <m/>
    <m/>
    <m/>
    <d v="2024-05-28T00:00:00"/>
    <s v="SL33@tidalwaveautospa.com"/>
    <s v="Michael Dodge"/>
    <x v="5"/>
    <x v="0"/>
  </r>
  <r>
    <s v="Michael Blackwell"/>
    <s v="EXP-10013105 "/>
    <n v="68.22"/>
    <d v="2024-05-01T00:00:00"/>
    <x v="22"/>
    <s v="Itemized"/>
    <s v="Zip ties , new step ladder"/>
    <n v="5.78"/>
    <s v="Wash Maintenance"/>
    <s v="zip ties"/>
    <n v="62.44"/>
    <s v="Small Tools"/>
    <s v="step ladder"/>
    <m/>
    <m/>
    <m/>
    <m/>
    <m/>
    <m/>
    <m/>
    <m/>
    <m/>
    <m/>
    <m/>
    <m/>
    <m/>
    <m/>
    <m/>
    <d v="2024-05-28T00:00:00"/>
    <s v="SL33@tidalwaveautospa.com"/>
    <s v="Michael Dodge"/>
    <x v="5"/>
    <x v="0"/>
  </r>
  <r>
    <s v="Michael Blackwell"/>
    <s v="EXP-10013105 "/>
    <n v="300"/>
    <d v="2024-05-02T00:00:00"/>
    <x v="8"/>
    <s v="Office Supplies"/>
    <s v="10 GC to Aberdeen PD , 10 to Aberdeen Trooper office and 5 GC to Sheriffs office for the shooting and killing of police in charlotte"/>
    <m/>
    <m/>
    <m/>
    <m/>
    <m/>
    <m/>
    <m/>
    <m/>
    <m/>
    <m/>
    <m/>
    <m/>
    <m/>
    <m/>
    <m/>
    <m/>
    <m/>
    <m/>
    <m/>
    <m/>
    <m/>
    <d v="2024-05-28T00:00:00"/>
    <s v="SL33@tidalwaveautospa.com"/>
    <s v="Michael Dodge"/>
    <x v="5"/>
    <x v="0"/>
  </r>
  <r>
    <s v="Michael Blackwell"/>
    <s v="EXP-10013105 "/>
    <n v="39.020000000000003"/>
    <d v="2024-05-07T00:00:00"/>
    <x v="0"/>
    <s v="Itemized"/>
    <s v="TP and cleaner wax"/>
    <n v="25.48"/>
    <s v="Office Supplies"/>
    <s v="Bath tissue"/>
    <n v="13.540000000000003"/>
    <s v="Wash Supplies"/>
    <s v="cleaner wax"/>
    <m/>
    <m/>
    <m/>
    <m/>
    <m/>
    <m/>
    <m/>
    <m/>
    <m/>
    <m/>
    <m/>
    <m/>
    <m/>
    <m/>
    <m/>
    <d v="2024-05-28T00:00:00"/>
    <s v="SL33@tidalwaveautospa.com"/>
    <s v="Michael Dodge"/>
    <x v="5"/>
    <x v="0"/>
  </r>
  <r>
    <s v="Michael Blackwell"/>
    <s v="EXP-10013105 "/>
    <n v="54.52"/>
    <d v="2024-05-07T00:00:00"/>
    <x v="14"/>
    <s v="Itemized"/>
    <s v="Chemical Gloves and 5gal bucket"/>
    <n v="45.97"/>
    <s v="Safety Supplies"/>
    <s v="gloves"/>
    <n v="8.5500000000000043"/>
    <s v="Wash Supplies"/>
    <s v="bucket"/>
    <m/>
    <m/>
    <m/>
    <m/>
    <m/>
    <m/>
    <m/>
    <m/>
    <m/>
    <m/>
    <m/>
    <m/>
    <m/>
    <m/>
    <m/>
    <d v="2024-05-28T00:00:00"/>
    <s v="SL33@tidalwaveautospa.com"/>
    <s v="Michael Dodge"/>
    <x v="5"/>
    <x v="0"/>
  </r>
  <r>
    <s v="Michael Blackwell"/>
    <s v="EXP-10013105 "/>
    <n v="317.95"/>
    <d v="2024-05-10T00:00:00"/>
    <x v="22"/>
    <s v="Plumbing Expense"/>
    <s v="Ballast for reclaim"/>
    <m/>
    <m/>
    <m/>
    <m/>
    <m/>
    <m/>
    <m/>
    <m/>
    <m/>
    <m/>
    <m/>
    <m/>
    <m/>
    <m/>
    <m/>
    <m/>
    <m/>
    <m/>
    <m/>
    <m/>
    <m/>
    <d v="2024-05-28T00:00:00"/>
    <s v="SL33@tidalwaveautospa.com"/>
    <s v="Michael Dodge"/>
    <x v="5"/>
    <x v="0"/>
  </r>
  <r>
    <s v="Michael Blackwell"/>
    <s v="EXP-10013105 "/>
    <n v="42.79"/>
    <d v="2024-05-10T00:00:00"/>
    <x v="22"/>
    <s v="Small Tools"/>
    <s v="Drill bit"/>
    <m/>
    <m/>
    <m/>
    <m/>
    <m/>
    <m/>
    <m/>
    <m/>
    <m/>
    <m/>
    <m/>
    <m/>
    <m/>
    <m/>
    <m/>
    <m/>
    <m/>
    <m/>
    <m/>
    <m/>
    <m/>
    <d v="2024-05-28T00:00:00"/>
    <s v="SL33@tidalwaveautospa.com"/>
    <s v="Michael Dodge"/>
    <x v="5"/>
    <x v="0"/>
  </r>
  <r>
    <s v="Michael Blackwell"/>
    <s v="EXP-10013105 "/>
    <n v="123.26"/>
    <d v="2024-05-11T00:00:00"/>
    <x v="22"/>
    <s v="Itemized"/>
    <s v="Barb adapter, tide pods , step bit , flex extension for drill"/>
    <n v="17.760000000000002"/>
    <s v="Parts"/>
    <s v="adapter"/>
    <n v="75.959999999999994"/>
    <s v="Small Tools"/>
    <s v="step bit, flexible extension"/>
    <n v="29.540000000000006"/>
    <s v="Wash Maintenance"/>
    <s v="oxiclean"/>
    <m/>
    <m/>
    <m/>
    <m/>
    <m/>
    <m/>
    <m/>
    <m/>
    <m/>
    <m/>
    <m/>
    <m/>
    <d v="2024-05-28T00:00:00"/>
    <s v="SL33@tidalwaveautospa.com"/>
    <s v="Michael Dodge"/>
    <x v="5"/>
    <x v="0"/>
  </r>
  <r>
    <s v="Michael Blackwell"/>
    <s v="EXP-10013105 "/>
    <n v="159.9"/>
    <d v="2024-05-13T00:00:00"/>
    <x v="22"/>
    <s v="Itemized"/>
    <s v="Dawn, vinegar , btl water , pinesol"/>
    <n v="129.18"/>
    <s v="Wash Maintenance"/>
    <s v="dawn, vinegar, pinesol"/>
    <n v="30.72"/>
    <s v="Snacks"/>
    <s v="bottled water"/>
    <m/>
    <m/>
    <m/>
    <m/>
    <m/>
    <m/>
    <m/>
    <m/>
    <m/>
    <m/>
    <m/>
    <m/>
    <m/>
    <m/>
    <m/>
    <d v="2024-05-28T00:00:00"/>
    <s v="SL33@tidalwaveautospa.com"/>
    <s v="Michael Dodge"/>
    <x v="5"/>
    <x v="0"/>
  </r>
  <r>
    <s v="Michael Blackwell"/>
    <s v="EXP-10013105 "/>
    <n v="3.94"/>
    <d v="2024-05-14T00:00:00"/>
    <x v="22"/>
    <s v="Parts"/>
    <s v="Elbow for pressure guns"/>
    <m/>
    <m/>
    <m/>
    <m/>
    <m/>
    <m/>
    <m/>
    <m/>
    <m/>
    <m/>
    <m/>
    <m/>
    <m/>
    <m/>
    <m/>
    <m/>
    <m/>
    <m/>
    <m/>
    <m/>
    <m/>
    <d v="2024-05-28T00:00:00"/>
    <s v="SL33@tidalwaveautospa.com"/>
    <s v="Michael Dodge"/>
    <x v="5"/>
    <x v="0"/>
  </r>
  <r>
    <s v="Rodney Davis"/>
    <s v="EXP-10013574 "/>
    <n v="27.74"/>
    <d v="2024-04-20T00:00:00"/>
    <x v="22"/>
    <s v="Small Tools"/>
    <s v="Transfer Pump"/>
    <m/>
    <m/>
    <m/>
    <m/>
    <m/>
    <m/>
    <m/>
    <m/>
    <m/>
    <m/>
    <m/>
    <m/>
    <m/>
    <m/>
    <m/>
    <m/>
    <m/>
    <m/>
    <m/>
    <m/>
    <m/>
    <d v="2024-05-28T00:00:00"/>
    <s v="SL83@tidalwaveautospa.com"/>
    <s v="Michael Dodge"/>
    <x v="5"/>
    <x v="0"/>
  </r>
  <r>
    <s v="Rodney Davis"/>
    <s v="EXP-10013574 "/>
    <n v="128.09"/>
    <d v="2024-04-22T00:00:00"/>
    <x v="22"/>
    <s v="Wash Supplies"/>
    <s v="Spray Bottles"/>
    <m/>
    <m/>
    <m/>
    <m/>
    <m/>
    <m/>
    <m/>
    <m/>
    <m/>
    <m/>
    <m/>
    <m/>
    <m/>
    <m/>
    <m/>
    <m/>
    <m/>
    <m/>
    <m/>
    <m/>
    <m/>
    <d v="2024-05-28T00:00:00"/>
    <s v="SL83@tidalwaveautospa.com"/>
    <s v="Michael Dodge"/>
    <x v="5"/>
    <x v="0"/>
  </r>
  <r>
    <s v="Rodney Davis"/>
    <s v="EXP-10013574 "/>
    <n v="38.340000000000003"/>
    <d v="2024-04-23T00:00:00"/>
    <x v="22"/>
    <s v="Wash Supplies"/>
    <s v="Spray Bottles"/>
    <m/>
    <m/>
    <m/>
    <m/>
    <m/>
    <m/>
    <m/>
    <m/>
    <m/>
    <m/>
    <m/>
    <m/>
    <m/>
    <m/>
    <m/>
    <m/>
    <m/>
    <m/>
    <m/>
    <m/>
    <m/>
    <d v="2024-05-28T00:00:00"/>
    <s v="SL83@tidalwaveautospa.com"/>
    <s v="Michael Dodge"/>
    <x v="5"/>
    <x v="0"/>
  </r>
  <r>
    <s v="Rodney Davis"/>
    <s v="EXP-10013574 "/>
    <n v="-27.74"/>
    <d v="2024-04-23T00:00:00"/>
    <x v="22"/>
    <s v="Small Tools"/>
    <s v="Battery Transfer Pump"/>
    <m/>
    <m/>
    <m/>
    <m/>
    <m/>
    <m/>
    <m/>
    <m/>
    <m/>
    <m/>
    <m/>
    <m/>
    <m/>
    <m/>
    <m/>
    <m/>
    <m/>
    <m/>
    <m/>
    <m/>
    <m/>
    <d v="2024-05-28T00:00:00"/>
    <s v="SL83@tidalwaveautospa.com"/>
    <s v="Michael Dodge"/>
    <x v="5"/>
    <x v="0"/>
  </r>
  <r>
    <s v="Rodney Davis"/>
    <s v="EXP-10013574 "/>
    <n v="27.29"/>
    <d v="2024-04-24T00:00:00"/>
    <x v="22"/>
    <s v="Small Tools"/>
    <s v="Transfer Pump"/>
    <m/>
    <m/>
    <m/>
    <m/>
    <m/>
    <m/>
    <m/>
    <m/>
    <m/>
    <m/>
    <m/>
    <m/>
    <m/>
    <m/>
    <m/>
    <m/>
    <m/>
    <m/>
    <m/>
    <m/>
    <m/>
    <d v="2024-05-28T00:00:00"/>
    <s v="SL83@tidalwaveautospa.com"/>
    <s v="Michael Dodge"/>
    <x v="5"/>
    <x v="0"/>
  </r>
  <r>
    <s v="Rodney Davis"/>
    <s v="EXP-10013574 "/>
    <n v="34.549999999999997"/>
    <d v="2024-04-24T00:00:00"/>
    <x v="17"/>
    <s v="Landscaping"/>
    <s v="Fuel for lawn care"/>
    <m/>
    <m/>
    <m/>
    <m/>
    <m/>
    <m/>
    <m/>
    <m/>
    <m/>
    <m/>
    <m/>
    <m/>
    <m/>
    <m/>
    <m/>
    <m/>
    <m/>
    <m/>
    <m/>
    <m/>
    <m/>
    <d v="2024-05-28T00:00:00"/>
    <s v="SL83@tidalwaveautospa.com"/>
    <s v="Michael Dodge"/>
    <x v="5"/>
    <x v="0"/>
  </r>
  <r>
    <s v="Rodney Davis"/>
    <s v="EXP-10013574 "/>
    <n v="82.88"/>
    <d v="2024-04-29T00:00:00"/>
    <x v="15"/>
    <s v="Wash Maintenance"/>
    <s v="Laundry Detergent"/>
    <m/>
    <m/>
    <m/>
    <m/>
    <m/>
    <m/>
    <m/>
    <m/>
    <m/>
    <m/>
    <m/>
    <m/>
    <m/>
    <m/>
    <m/>
    <m/>
    <m/>
    <m/>
    <m/>
    <m/>
    <m/>
    <d v="2024-05-28T00:00:00"/>
    <s v="SL83@tidalwaveautospa.com"/>
    <s v="Michael Dodge"/>
    <x v="5"/>
    <x v="0"/>
  </r>
  <r>
    <s v="Rodney Davis"/>
    <s v="EXP-10013574 "/>
    <n v="42.64"/>
    <d v="2024-04-30T00:00:00"/>
    <x v="22"/>
    <s v="Wash Supplies"/>
    <s v="Bug scrubbing pads"/>
    <m/>
    <m/>
    <m/>
    <m/>
    <m/>
    <m/>
    <m/>
    <m/>
    <m/>
    <m/>
    <m/>
    <m/>
    <m/>
    <m/>
    <m/>
    <m/>
    <m/>
    <m/>
    <m/>
    <m/>
    <m/>
    <d v="2024-05-28T00:00:00"/>
    <s v="SL83@tidalwaveautospa.com"/>
    <s v="Michael Dodge"/>
    <x v="5"/>
    <x v="0"/>
  </r>
  <r>
    <s v="Rodney Davis"/>
    <s v="EXP-10013574 "/>
    <n v="33.44"/>
    <d v="2024-05-02T00:00:00"/>
    <x v="22"/>
    <s v="Wash Supplies"/>
    <s v="Spray Bottles"/>
    <m/>
    <m/>
    <m/>
    <m/>
    <m/>
    <m/>
    <m/>
    <m/>
    <m/>
    <m/>
    <m/>
    <m/>
    <m/>
    <m/>
    <m/>
    <m/>
    <m/>
    <m/>
    <m/>
    <m/>
    <m/>
    <d v="2024-05-28T00:00:00"/>
    <s v="SL83@tidalwaveautospa.com"/>
    <s v="Michael Dodge"/>
    <x v="5"/>
    <x v="0"/>
  </r>
  <r>
    <s v="Rodney Davis"/>
    <s v="EXP-10013574 "/>
    <n v="128.09"/>
    <d v="2024-05-02T00:00:00"/>
    <x v="22"/>
    <s v="Wash Supplies"/>
    <s v="Spray Bottles"/>
    <m/>
    <m/>
    <m/>
    <m/>
    <m/>
    <m/>
    <m/>
    <m/>
    <m/>
    <m/>
    <m/>
    <m/>
    <m/>
    <m/>
    <m/>
    <m/>
    <m/>
    <m/>
    <m/>
    <m/>
    <m/>
    <d v="2024-05-28T00:00:00"/>
    <s v="SL83@tidalwaveautospa.com"/>
    <s v="Michael Dodge"/>
    <x v="5"/>
    <x v="0"/>
  </r>
  <r>
    <s v="Rodney Davis"/>
    <s v="EXP-10013574 "/>
    <n v="91.23"/>
    <d v="2024-05-08T00:00:00"/>
    <x v="22"/>
    <s v="Landscaping"/>
    <s v="Lawn and weed treatment"/>
    <m/>
    <m/>
    <m/>
    <m/>
    <m/>
    <m/>
    <m/>
    <m/>
    <m/>
    <m/>
    <m/>
    <m/>
    <m/>
    <m/>
    <m/>
    <m/>
    <m/>
    <m/>
    <m/>
    <m/>
    <m/>
    <d v="2024-05-28T00:00:00"/>
    <s v="SL83@tidalwaveautospa.com"/>
    <s v="Michael Dodge"/>
    <x v="5"/>
    <x v="0"/>
  </r>
  <r>
    <s v="Rodney Davis"/>
    <s v="EXP-10013574 "/>
    <n v="106.73"/>
    <d v="2024-05-08T00:00:00"/>
    <x v="22"/>
    <s v="Small Tools"/>
    <s v="Pressure Washer hose"/>
    <m/>
    <m/>
    <m/>
    <m/>
    <m/>
    <m/>
    <m/>
    <m/>
    <m/>
    <m/>
    <m/>
    <m/>
    <m/>
    <m/>
    <m/>
    <m/>
    <m/>
    <m/>
    <m/>
    <m/>
    <m/>
    <d v="2024-05-28T00:00:00"/>
    <s v="SL83@tidalwaveautospa.com"/>
    <s v="Michael Dodge"/>
    <x v="5"/>
    <x v="0"/>
  </r>
  <r>
    <s v="Rodney Davis"/>
    <s v="EXP-10013574 "/>
    <n v="149.44"/>
    <d v="2024-05-09T00:00:00"/>
    <x v="14"/>
    <s v="Office Supplies"/>
    <s v="Large Umbrella for XPT Coverage from Heat"/>
    <m/>
    <m/>
    <m/>
    <m/>
    <m/>
    <m/>
    <m/>
    <m/>
    <m/>
    <m/>
    <m/>
    <m/>
    <m/>
    <m/>
    <m/>
    <m/>
    <m/>
    <m/>
    <m/>
    <m/>
    <m/>
    <d v="2024-05-28T00:00:00"/>
    <s v="SL83@tidalwaveautospa.com"/>
    <s v="Michael Dodge"/>
    <x v="5"/>
    <x v="0"/>
  </r>
  <r>
    <s v="Rodney Davis"/>
    <s v="EXP-10013574 "/>
    <n v="34.03"/>
    <d v="2024-05-10T00:00:00"/>
    <x v="15"/>
    <s v="Wash Maintenance"/>
    <s v="Laundry Detergent"/>
    <m/>
    <m/>
    <m/>
    <m/>
    <m/>
    <m/>
    <m/>
    <m/>
    <m/>
    <m/>
    <m/>
    <m/>
    <m/>
    <m/>
    <m/>
    <m/>
    <m/>
    <m/>
    <m/>
    <m/>
    <m/>
    <d v="2024-05-28T00:00:00"/>
    <s v="SL83@tidalwaveautospa.com"/>
    <s v="Michael Dodge"/>
    <x v="5"/>
    <x v="0"/>
  </r>
  <r>
    <s v="Rodney Davis"/>
    <s v="EXP-10013574 "/>
    <n v="85.38"/>
    <d v="2024-05-10T00:00:00"/>
    <x v="1"/>
    <s v="Small Tools"/>
    <s v="Pressure Washing Wand"/>
    <m/>
    <m/>
    <m/>
    <m/>
    <m/>
    <m/>
    <m/>
    <m/>
    <m/>
    <m/>
    <m/>
    <m/>
    <m/>
    <m/>
    <m/>
    <m/>
    <m/>
    <m/>
    <m/>
    <m/>
    <m/>
    <d v="2024-05-28T00:00:00"/>
    <s v="SL83@tidalwaveautospa.com"/>
    <s v="Michael Dodge"/>
    <x v="5"/>
    <x v="0"/>
  </r>
  <r>
    <s v="Rodney Davis"/>
    <s v="EXP-10013574 "/>
    <n v="26.69"/>
    <d v="2024-05-13T00:00:00"/>
    <x v="22"/>
    <s v="Wash Supplies"/>
    <s v="Spray Bottles"/>
    <m/>
    <m/>
    <m/>
    <m/>
    <m/>
    <m/>
    <m/>
    <m/>
    <m/>
    <m/>
    <m/>
    <m/>
    <m/>
    <m/>
    <m/>
    <m/>
    <m/>
    <m/>
    <m/>
    <m/>
    <m/>
    <d v="2024-05-28T00:00:00"/>
    <s v="SL83@tidalwaveautospa.com"/>
    <s v="Michael Dodge"/>
    <x v="5"/>
    <x v="0"/>
  </r>
  <r>
    <s v="Rodney Davis"/>
    <s v="EXP-10013574 "/>
    <n v="140.26"/>
    <d v="2024-05-14T00:00:00"/>
    <x v="2"/>
    <s v="Parts"/>
    <s v="Hydraulic Hose"/>
    <m/>
    <m/>
    <m/>
    <m/>
    <m/>
    <m/>
    <m/>
    <m/>
    <m/>
    <m/>
    <m/>
    <m/>
    <m/>
    <m/>
    <m/>
    <m/>
    <m/>
    <m/>
    <m/>
    <m/>
    <m/>
    <d v="2024-05-28T00:00:00"/>
    <s v="SL83@tidalwaveautospa.com"/>
    <s v="Michael Dodge"/>
    <x v="5"/>
    <x v="0"/>
  </r>
  <r>
    <s v="Rodney Davis"/>
    <s v="EXP-10013574 "/>
    <n v="10.62"/>
    <d v="2024-05-15T00:00:00"/>
    <x v="14"/>
    <s v="Signage"/>
    <s v="Need 2 of the same sign for 2 different doors"/>
    <m/>
    <m/>
    <m/>
    <m/>
    <m/>
    <m/>
    <m/>
    <m/>
    <m/>
    <m/>
    <m/>
    <m/>
    <m/>
    <m/>
    <m/>
    <m/>
    <m/>
    <m/>
    <m/>
    <m/>
    <m/>
    <d v="2024-05-28T00:00:00"/>
    <s v="SL83@tidalwaveautospa.com"/>
    <s v="Michael Dodge"/>
    <x v="5"/>
    <x v="0"/>
  </r>
  <r>
    <s v="Scott Gulasa"/>
    <s v="EXP-10013742 "/>
    <n v="434.35"/>
    <d v="2024-04-17T00:00:00"/>
    <x v="1"/>
    <s v="Parts"/>
    <s v="Hose for site"/>
    <m/>
    <m/>
    <m/>
    <m/>
    <m/>
    <m/>
    <m/>
    <m/>
    <m/>
    <m/>
    <m/>
    <m/>
    <m/>
    <m/>
    <m/>
    <m/>
    <m/>
    <m/>
    <m/>
    <m/>
    <m/>
    <d v="2024-05-28T00:00:00"/>
    <s v="SL155@tidalwaveautospa.com"/>
    <s v="Michael Dodge"/>
    <x v="5"/>
    <x v="0"/>
  </r>
  <r>
    <s v="Scott Gulasa"/>
    <s v="EXP-10013742 "/>
    <n v="71.17"/>
    <d v="2024-04-18T00:00:00"/>
    <x v="8"/>
    <s v="Snacks"/>
    <s v="Cooler ice drinks for site/crew"/>
    <m/>
    <m/>
    <m/>
    <m/>
    <m/>
    <m/>
    <m/>
    <m/>
    <m/>
    <m/>
    <m/>
    <m/>
    <m/>
    <m/>
    <m/>
    <m/>
    <m/>
    <m/>
    <m/>
    <m/>
    <m/>
    <d v="2024-05-28T00:00:00"/>
    <s v="SL155@tidalwaveautospa.com"/>
    <s v="Michael Dodge"/>
    <x v="5"/>
    <x v="0"/>
  </r>
  <r>
    <s v="Scott Gulasa"/>
    <s v="EXP-10013742 "/>
    <n v="195.58"/>
    <d v="2024-05-01T00:00:00"/>
    <x v="1"/>
    <s v="Parts"/>
    <s v="Hose for site repair"/>
    <m/>
    <m/>
    <m/>
    <m/>
    <m/>
    <m/>
    <m/>
    <m/>
    <m/>
    <m/>
    <m/>
    <m/>
    <m/>
    <m/>
    <m/>
    <m/>
    <m/>
    <m/>
    <m/>
    <m/>
    <m/>
    <d v="2024-05-28T00:00:00"/>
    <s v="SL155@tidalwaveautospa.com"/>
    <s v="Michael Dodge"/>
    <x v="5"/>
    <x v="0"/>
  </r>
  <r>
    <s v="Scott Gulasa"/>
    <s v="EXP-10013742 "/>
    <n v="448.78"/>
    <d v="2024-05-01T00:00:00"/>
    <x v="0"/>
    <s v="Itemized"/>
    <s v="Spray bottles soap supplies"/>
    <n v="18"/>
    <s v="Office Supplies"/>
    <s v="hand soap"/>
    <n v="430.78"/>
    <s v="Wash Supplies"/>
    <s v="spray bottles"/>
    <m/>
    <m/>
    <m/>
    <m/>
    <m/>
    <m/>
    <m/>
    <m/>
    <m/>
    <m/>
    <m/>
    <m/>
    <m/>
    <m/>
    <m/>
    <d v="2024-05-28T00:00:00"/>
    <s v="SL155@tidalwaveautospa.com"/>
    <s v="Michael Dodge"/>
    <x v="5"/>
    <x v="0"/>
  </r>
  <r>
    <s v="Scott Gulasa"/>
    <s v="EXP-10013742 "/>
    <n v="689"/>
    <d v="2024-05-02T00:00:00"/>
    <x v="1"/>
    <s v="Office Supplies"/>
    <s v="Fix mini split ac office"/>
    <m/>
    <m/>
    <m/>
    <m/>
    <m/>
    <m/>
    <m/>
    <m/>
    <m/>
    <m/>
    <m/>
    <m/>
    <m/>
    <m/>
    <m/>
    <m/>
    <m/>
    <m/>
    <m/>
    <m/>
    <m/>
    <d v="2024-05-28T00:00:00"/>
    <s v="SL155@tidalwaveautospa.com"/>
    <s v="Michael Dodge"/>
    <x v="5"/>
    <x v="0"/>
  </r>
  <r>
    <s v="Scott Gulasa"/>
    <s v="EXP-10013742 "/>
    <n v="12.95"/>
    <d v="2024-05-10T00:00:00"/>
    <x v="0"/>
    <s v="Office Supplies"/>
    <s v="Toilet paper"/>
    <m/>
    <m/>
    <m/>
    <m/>
    <m/>
    <m/>
    <m/>
    <m/>
    <m/>
    <m/>
    <m/>
    <m/>
    <m/>
    <m/>
    <m/>
    <m/>
    <m/>
    <m/>
    <m/>
    <m/>
    <m/>
    <d v="2024-05-28T00:00:00"/>
    <s v="SL155@tidalwaveautospa.com"/>
    <s v="Michael Dodge"/>
    <x v="5"/>
    <x v="0"/>
  </r>
  <r>
    <s v="Scott Gulasa"/>
    <s v="EXP-10013742 "/>
    <n v="29.14"/>
    <d v="2024-05-11T00:00:00"/>
    <x v="1"/>
    <s v="Small Tools"/>
    <s v="Bits needed to fix repair"/>
    <m/>
    <m/>
    <m/>
    <m/>
    <m/>
    <m/>
    <m/>
    <m/>
    <m/>
    <m/>
    <m/>
    <m/>
    <m/>
    <m/>
    <m/>
    <m/>
    <m/>
    <m/>
    <m/>
    <m/>
    <m/>
    <d v="2024-05-28T00:00:00"/>
    <s v="SL155@tidalwaveautospa.com"/>
    <s v="Michael Dodge"/>
    <x v="5"/>
    <x v="0"/>
  </r>
  <r>
    <s v="Scott Gulasa"/>
    <s v="EXP-10013742 "/>
    <n v="5.09"/>
    <d v="2024-05-14T00:00:00"/>
    <x v="8"/>
    <s v="Snacks"/>
    <s v="Water for crew"/>
    <m/>
    <m/>
    <m/>
    <m/>
    <m/>
    <m/>
    <m/>
    <m/>
    <m/>
    <m/>
    <m/>
    <m/>
    <m/>
    <m/>
    <m/>
    <m/>
    <m/>
    <m/>
    <m/>
    <m/>
    <m/>
    <d v="2024-05-28T00:00:00"/>
    <s v="SL155@tidalwaveautospa.com"/>
    <s v="Michael Dodge"/>
    <x v="5"/>
    <x v="0"/>
  </r>
  <r>
    <s v="Joshua Stone"/>
    <s v="EXP-10013696 "/>
    <n v="72.290000000000006"/>
    <d v="2024-04-19T00:00:00"/>
    <x v="8"/>
    <s v="Snacks"/>
    <s v="Gatorades"/>
    <m/>
    <m/>
    <m/>
    <m/>
    <m/>
    <m/>
    <m/>
    <m/>
    <m/>
    <m/>
    <m/>
    <m/>
    <m/>
    <m/>
    <m/>
    <m/>
    <m/>
    <m/>
    <m/>
    <m/>
    <m/>
    <d v="2024-05-28T00:00:00"/>
    <s v="SL59@tidalwaveautospa.com"/>
    <s v="Michael Dodge"/>
    <x v="5"/>
    <x v="0"/>
  </r>
  <r>
    <s v="Joshua Stone"/>
    <s v="EXP-10013696 "/>
    <n v="153.55000000000001"/>
    <d v="2024-04-24T00:00:00"/>
    <x v="1"/>
    <s v="Parts"/>
    <s v="Mac Valve for Buff Wheel"/>
    <m/>
    <m/>
    <m/>
    <m/>
    <m/>
    <m/>
    <m/>
    <m/>
    <m/>
    <m/>
    <m/>
    <m/>
    <m/>
    <m/>
    <m/>
    <m/>
    <m/>
    <m/>
    <m/>
    <m/>
    <m/>
    <d v="2024-05-28T00:00:00"/>
    <s v="SL59@tidalwaveautospa.com"/>
    <s v="Michael Dodge"/>
    <x v="5"/>
    <x v="0"/>
  </r>
  <r>
    <s v="Joshua Stone"/>
    <s v="EXP-10013696 "/>
    <n v="80.930000000000007"/>
    <d v="2024-04-26T00:00:00"/>
    <x v="0"/>
    <s v="Itemized"/>
    <s v="Trash Bags, Febreeze, tape, dog treats"/>
    <n v="14.98"/>
    <s v="Advertising &amp; Promotion"/>
    <s v="dog treats"/>
    <n v="65.95"/>
    <s v="Office Supplies"/>
    <s v="postits, trash bags, air freshners"/>
    <m/>
    <m/>
    <m/>
    <m/>
    <m/>
    <m/>
    <m/>
    <m/>
    <m/>
    <m/>
    <m/>
    <m/>
    <m/>
    <m/>
    <m/>
    <d v="2024-05-28T00:00:00"/>
    <s v="SL59@tidalwaveautospa.com"/>
    <s v="Michael Dodge"/>
    <x v="5"/>
    <x v="0"/>
  </r>
  <r>
    <s v="Joshua Stone"/>
    <s v="EXP-10013696 "/>
    <n v="181.56"/>
    <d v="2024-04-30T00:00:00"/>
    <x v="0"/>
    <s v="Itemized"/>
    <s v="Gatorades for team, and trash liners"/>
    <n v="89.88"/>
    <s v="Office Supplies"/>
    <s v="trash liners"/>
    <n v="91.68"/>
    <s v="Snacks"/>
    <s v="gatorades"/>
    <m/>
    <m/>
    <m/>
    <m/>
    <m/>
    <m/>
    <m/>
    <m/>
    <m/>
    <m/>
    <m/>
    <m/>
    <m/>
    <m/>
    <m/>
    <d v="2024-05-28T00:00:00"/>
    <s v="SL59@tidalwaveautospa.com"/>
    <s v="Michael Dodge"/>
    <x v="5"/>
    <x v="0"/>
  </r>
  <r>
    <s v="Joshua Stone"/>
    <s v="EXP-10013696 "/>
    <n v="19.670000000000002"/>
    <d v="2024-04-30T00:00:00"/>
    <x v="1"/>
    <s v="Parts"/>
    <s v="Parts to fix window washers"/>
    <m/>
    <m/>
    <m/>
    <m/>
    <m/>
    <m/>
    <m/>
    <m/>
    <m/>
    <m/>
    <m/>
    <m/>
    <m/>
    <m/>
    <m/>
    <m/>
    <m/>
    <m/>
    <m/>
    <m/>
    <m/>
    <d v="2024-05-28T00:00:00"/>
    <s v="SL59@tidalwaveautospa.com"/>
    <s v="Michael Dodge"/>
    <x v="5"/>
    <x v="0"/>
  </r>
  <r>
    <s v="Joshua Stone"/>
    <s v="EXP-10013696 "/>
    <n v="246.96"/>
    <d v="2024-05-02T00:00:00"/>
    <x v="7"/>
    <s v="Office Furniture"/>
    <s v="Replaced old refrigerator"/>
    <m/>
    <m/>
    <m/>
    <m/>
    <m/>
    <m/>
    <m/>
    <m/>
    <m/>
    <m/>
    <m/>
    <m/>
    <m/>
    <m/>
    <m/>
    <m/>
    <m/>
    <m/>
    <m/>
    <m/>
    <m/>
    <d v="2024-05-28T00:00:00"/>
    <s v="SL59@tidalwaveautospa.com"/>
    <s v="Michael Dodge"/>
    <x v="5"/>
    <x v="0"/>
  </r>
  <r>
    <s v="Joshua Stone"/>
    <s v="EXP-10013696 "/>
    <n v="207.43"/>
    <d v="2024-05-06T00:00:00"/>
    <x v="0"/>
    <s v="Itemized"/>
    <s v="Flowers, soil, tape, zipties, grill grates for prep buckets"/>
    <n v="80.86"/>
    <s v="Landscaping"/>
    <s v="flowers"/>
    <n v="79.98"/>
    <s v="Wash Supplies"/>
    <s v="grill grates for prep buckets"/>
    <n v="46.59"/>
    <s v="Office Supplies"/>
    <s v="zip ties"/>
    <m/>
    <m/>
    <m/>
    <m/>
    <m/>
    <m/>
    <m/>
    <m/>
    <m/>
    <m/>
    <m/>
    <m/>
    <d v="2024-05-28T00:00:00"/>
    <s v="SL59@tidalwaveautospa.com"/>
    <s v="Michael Dodge"/>
    <x v="5"/>
    <x v="0"/>
  </r>
  <r>
    <s v="Joshua Stone"/>
    <s v="EXP-10013696 "/>
    <n v="58.83"/>
    <d v="2024-05-09T00:00:00"/>
    <x v="22"/>
    <s v="Parts"/>
    <s v="Replacement pressure washer pump"/>
    <m/>
    <m/>
    <m/>
    <m/>
    <m/>
    <m/>
    <m/>
    <m/>
    <m/>
    <m/>
    <m/>
    <m/>
    <m/>
    <m/>
    <m/>
    <m/>
    <m/>
    <m/>
    <m/>
    <m/>
    <m/>
    <d v="2024-05-28T00:00:00"/>
    <s v="SL59@tidalwaveautospa.com"/>
    <s v="Michael Dodge"/>
    <x v="5"/>
    <x v="0"/>
  </r>
  <r>
    <s v="Joshua Stone"/>
    <s v="EXP-10013696 "/>
    <n v="81.67"/>
    <d v="2024-05-11T00:00:00"/>
    <x v="8"/>
    <s v="Snacks"/>
    <s v="Gatorades for team"/>
    <m/>
    <m/>
    <m/>
    <m/>
    <m/>
    <m/>
    <m/>
    <m/>
    <m/>
    <m/>
    <m/>
    <m/>
    <m/>
    <m/>
    <m/>
    <m/>
    <m/>
    <m/>
    <m/>
    <m/>
    <m/>
    <d v="2024-05-28T00:00:00"/>
    <s v="SL59@tidalwaveautospa.com"/>
    <s v="Michael Dodge"/>
    <x v="5"/>
    <x v="0"/>
  </r>
  <r>
    <s v="Christopher Chestnut"/>
    <s v="EXP-10013759 "/>
    <n v="36.340000000000003"/>
    <d v="2024-04-25T00:00:00"/>
    <x v="44"/>
    <s v="Parts"/>
    <s v="Pipe Fittings"/>
    <m/>
    <m/>
    <m/>
    <m/>
    <m/>
    <m/>
    <m/>
    <m/>
    <m/>
    <m/>
    <m/>
    <m/>
    <m/>
    <m/>
    <m/>
    <m/>
    <m/>
    <m/>
    <m/>
    <m/>
    <m/>
    <d v="2024-05-28T00:00:00"/>
    <s v="SL10@tidalwaveautospa.com"/>
    <s v="Michael Dodge"/>
    <x v="5"/>
    <x v="0"/>
  </r>
  <r>
    <s v="Christopher Chestnut"/>
    <s v="EXP-10013759 "/>
    <n v="32.08"/>
    <d v="2024-04-26T00:00:00"/>
    <x v="1"/>
    <s v="Parts"/>
    <s v="Pressure washer hose fittings"/>
    <m/>
    <m/>
    <m/>
    <m/>
    <m/>
    <m/>
    <m/>
    <m/>
    <m/>
    <m/>
    <m/>
    <m/>
    <m/>
    <m/>
    <m/>
    <m/>
    <m/>
    <m/>
    <m/>
    <m/>
    <m/>
    <d v="2024-05-28T00:00:00"/>
    <s v="SL10@tidalwaveautospa.com"/>
    <s v="Michael Dodge"/>
    <x v="5"/>
    <x v="0"/>
  </r>
  <r>
    <s v="Christopher Chestnut"/>
    <s v="EXP-10013759 "/>
    <n v="96.29"/>
    <d v="2024-05-01T00:00:00"/>
    <x v="1"/>
    <s v="Small Tools"/>
    <s v="Pressure washing hose"/>
    <m/>
    <m/>
    <m/>
    <m/>
    <m/>
    <m/>
    <m/>
    <m/>
    <m/>
    <m/>
    <m/>
    <m/>
    <m/>
    <m/>
    <m/>
    <m/>
    <m/>
    <m/>
    <m/>
    <m/>
    <m/>
    <d v="2024-05-28T00:00:00"/>
    <s v="SL10@tidalwaveautospa.com"/>
    <s v="Michael Dodge"/>
    <x v="5"/>
    <x v="0"/>
  </r>
  <r>
    <s v="Christopher Chestnut"/>
    <s v="EXP-10013759 "/>
    <n v="32.4"/>
    <d v="2024-05-02T00:00:00"/>
    <x v="10"/>
    <s v="Wash Maintenance"/>
    <s v="Tide Pods"/>
    <m/>
    <m/>
    <m/>
    <m/>
    <m/>
    <m/>
    <m/>
    <m/>
    <m/>
    <m/>
    <m/>
    <m/>
    <m/>
    <m/>
    <m/>
    <m/>
    <m/>
    <m/>
    <m/>
    <m/>
    <m/>
    <d v="2024-05-28T00:00:00"/>
    <s v="SL10@tidalwaveautospa.com"/>
    <s v="Michael Dodge"/>
    <x v="5"/>
    <x v="0"/>
  </r>
  <r>
    <s v="Christopher Chestnut"/>
    <s v="EXP-10013759 "/>
    <n v="97.46"/>
    <d v="2024-05-04T00:00:00"/>
    <x v="25"/>
    <s v="Wash Maintenance"/>
    <s v="Concrete and supplies to finish Prep area"/>
    <m/>
    <m/>
    <m/>
    <m/>
    <m/>
    <m/>
    <m/>
    <m/>
    <m/>
    <m/>
    <m/>
    <m/>
    <m/>
    <m/>
    <m/>
    <m/>
    <m/>
    <m/>
    <m/>
    <m/>
    <m/>
    <d v="2024-05-28T00:00:00"/>
    <s v="SL10@tidalwaveautospa.com"/>
    <s v="Michael Dodge"/>
    <x v="5"/>
    <x v="0"/>
  </r>
  <r>
    <s v="Christopher Chestnut"/>
    <s v="EXP-10013759 "/>
    <n v="777.72"/>
    <d v="2024-05-06T00:00:00"/>
    <x v="2"/>
    <s v="Office Supplies"/>
    <s v="New sink for bathroom"/>
    <m/>
    <m/>
    <m/>
    <m/>
    <m/>
    <m/>
    <m/>
    <m/>
    <m/>
    <m/>
    <m/>
    <m/>
    <m/>
    <m/>
    <m/>
    <m/>
    <m/>
    <m/>
    <m/>
    <m/>
    <m/>
    <d v="2024-05-28T00:00:00"/>
    <s v="SL10@tidalwaveautospa.com"/>
    <s v="Michael Dodge"/>
    <x v="5"/>
    <x v="0"/>
  </r>
  <r>
    <s v="Christopher Chestnut"/>
    <s v="EXP-10013759 "/>
    <n v="139.04"/>
    <d v="2024-05-07T00:00:00"/>
    <x v="2"/>
    <s v="Safety Supplies"/>
    <s v="New Exit and emergency lighting for Mech room"/>
    <m/>
    <m/>
    <m/>
    <m/>
    <m/>
    <m/>
    <m/>
    <m/>
    <m/>
    <m/>
    <m/>
    <m/>
    <m/>
    <m/>
    <m/>
    <m/>
    <m/>
    <m/>
    <m/>
    <m/>
    <m/>
    <d v="2024-05-28T00:00:00"/>
    <s v="SL10@tidalwaveautospa.com"/>
    <s v="Michael Dodge"/>
    <x v="5"/>
    <x v="0"/>
  </r>
  <r>
    <s v="Christopher Chestnut"/>
    <s v="EXP-10013759 "/>
    <n v="190.88"/>
    <d v="2024-05-07T00:00:00"/>
    <x v="21"/>
    <s v="Safety Supplies"/>
    <s v="Fire Extinguisher inspection"/>
    <m/>
    <m/>
    <m/>
    <m/>
    <m/>
    <m/>
    <m/>
    <m/>
    <m/>
    <m/>
    <m/>
    <m/>
    <m/>
    <m/>
    <m/>
    <m/>
    <m/>
    <m/>
    <m/>
    <m/>
    <m/>
    <d v="2024-05-28T00:00:00"/>
    <s v="SL10@tidalwaveautospa.com"/>
    <s v="Michael Dodge"/>
    <x v="5"/>
    <x v="0"/>
  </r>
  <r>
    <s v="Christopher Chestnut"/>
    <s v="EXP-10013759 "/>
    <n v="39.03"/>
    <d v="2024-05-08T00:00:00"/>
    <x v="8"/>
    <s v="Snacks"/>
    <s v="Water-Gatorade"/>
    <m/>
    <m/>
    <m/>
    <m/>
    <m/>
    <m/>
    <m/>
    <m/>
    <m/>
    <m/>
    <m/>
    <m/>
    <m/>
    <m/>
    <m/>
    <m/>
    <m/>
    <m/>
    <m/>
    <m/>
    <m/>
    <d v="2024-05-28T00:00:00"/>
    <s v="SL10@tidalwaveautospa.com"/>
    <s v="Michael Dodge"/>
    <x v="5"/>
    <x v="0"/>
  </r>
  <r>
    <s v="Christopher Chestnut"/>
    <s v="EXP-10013759 "/>
    <n v="179.25"/>
    <d v="2024-05-14T00:00:00"/>
    <x v="44"/>
    <s v="Parts"/>
    <s v="Fittings to install new eye wash sink"/>
    <m/>
    <m/>
    <m/>
    <m/>
    <m/>
    <m/>
    <m/>
    <m/>
    <m/>
    <m/>
    <m/>
    <m/>
    <m/>
    <m/>
    <m/>
    <m/>
    <m/>
    <m/>
    <m/>
    <m/>
    <m/>
    <d v="2024-05-28T00:00:00"/>
    <s v="SL10@tidalwaveautospa.com"/>
    <s v="Michael Dodge"/>
    <x v="5"/>
    <x v="0"/>
  </r>
  <r>
    <s v="Christopher Chestnut"/>
    <s v="EXP-10013759 "/>
    <n v="142.68"/>
    <d v="2024-05-15T00:00:00"/>
    <x v="21"/>
    <s v="Wash Maintenance"/>
    <s v="Wood and brackets to build concrete form"/>
    <m/>
    <m/>
    <m/>
    <m/>
    <m/>
    <m/>
    <m/>
    <m/>
    <m/>
    <m/>
    <m/>
    <m/>
    <m/>
    <m/>
    <m/>
    <m/>
    <m/>
    <m/>
    <m/>
    <m/>
    <m/>
    <d v="2024-05-28T00:00:00"/>
    <s v="SL10@tidalwaveautospa.com"/>
    <s v="Michael Dodge"/>
    <x v="5"/>
    <x v="0"/>
  </r>
  <r>
    <s v="Christopher Chestnut"/>
    <s v="EXP-10013759 "/>
    <n v="204.16"/>
    <d v="2024-05-15T00:00:00"/>
    <x v="10"/>
    <s v="Itemized"/>
    <s v="Tide Pods-Toilet paper"/>
    <n v="114.98"/>
    <s v="Office Supplies"/>
    <s v="Bath tissue"/>
    <n v="89.179999999999993"/>
    <s v="Wash Maintenance"/>
    <s v="tide pods"/>
    <m/>
    <m/>
    <m/>
    <m/>
    <m/>
    <m/>
    <m/>
    <m/>
    <m/>
    <m/>
    <m/>
    <m/>
    <m/>
    <m/>
    <m/>
    <d v="2024-05-28T00:00:00"/>
    <s v="SL10@tidalwaveautospa.com"/>
    <s v="Michael Dodge"/>
    <x v="5"/>
    <x v="0"/>
  </r>
  <r>
    <s v="Gregory Smith"/>
    <s v="EXP-10013764 "/>
    <n v="20.62"/>
    <d v="2024-04-09T00:00:00"/>
    <x v="0"/>
    <s v="Wash Maintenance"/>
    <s v="grease, o-rings"/>
    <m/>
    <m/>
    <m/>
    <m/>
    <m/>
    <m/>
    <m/>
    <m/>
    <m/>
    <m/>
    <m/>
    <m/>
    <m/>
    <m/>
    <m/>
    <m/>
    <m/>
    <m/>
    <m/>
    <m/>
    <m/>
    <d v="2024-05-28T00:00:00"/>
    <s v="SL137@tidalwaveautospa.com"/>
    <s v="Michael Dodge"/>
    <x v="5"/>
    <x v="0"/>
  </r>
  <r>
    <s v="Gregory Smith"/>
    <s v="EXP-10013764 "/>
    <n v="39.93"/>
    <d v="2024-04-17T00:00:00"/>
    <x v="0"/>
    <s v="Wash Maintenance"/>
    <s v="cleaning supplies"/>
    <m/>
    <m/>
    <m/>
    <m/>
    <m/>
    <m/>
    <m/>
    <m/>
    <m/>
    <m/>
    <m/>
    <m/>
    <m/>
    <m/>
    <m/>
    <m/>
    <m/>
    <m/>
    <m/>
    <m/>
    <m/>
    <d v="2024-05-28T00:00:00"/>
    <s v="SL137@tidalwaveautospa.com"/>
    <s v="Michael Dodge"/>
    <x v="5"/>
    <x v="0"/>
  </r>
  <r>
    <s v="Gregory Smith"/>
    <s v="EXP-10013764 "/>
    <n v="177.61"/>
    <d v="2024-04-20T00:00:00"/>
    <x v="0"/>
    <s v="Office Furniture"/>
    <s v="picnic bench"/>
    <m/>
    <m/>
    <m/>
    <m/>
    <m/>
    <m/>
    <m/>
    <m/>
    <m/>
    <m/>
    <m/>
    <m/>
    <m/>
    <m/>
    <m/>
    <m/>
    <m/>
    <m/>
    <m/>
    <m/>
    <m/>
    <d v="2024-05-28T00:00:00"/>
    <s v="SL137@tidalwaveautospa.com"/>
    <s v="Michael Dodge"/>
    <x v="5"/>
    <x v="0"/>
  </r>
  <r>
    <s v="Gregory Smith"/>
    <s v="EXP-10013764 "/>
    <n v="3.36"/>
    <d v="2024-04-21T00:00:00"/>
    <x v="0"/>
    <s v="Wash Maintenance"/>
    <s v="oil stain remover"/>
    <m/>
    <m/>
    <m/>
    <m/>
    <m/>
    <m/>
    <m/>
    <m/>
    <m/>
    <m/>
    <m/>
    <m/>
    <m/>
    <m/>
    <m/>
    <m/>
    <m/>
    <m/>
    <m/>
    <m/>
    <m/>
    <d v="2024-05-28T00:00:00"/>
    <s v="SL137@tidalwaveautospa.com"/>
    <s v="Michael Dodge"/>
    <x v="5"/>
    <x v="0"/>
  </r>
  <r>
    <s v="Gregory Smith"/>
    <s v="EXP-10013764 "/>
    <n v="329.84"/>
    <d v="2024-05-02T00:00:00"/>
    <x v="2"/>
    <s v="Parts"/>
    <s v="shaft sleeve and loctite"/>
    <m/>
    <m/>
    <m/>
    <m/>
    <m/>
    <m/>
    <m/>
    <m/>
    <m/>
    <m/>
    <m/>
    <m/>
    <m/>
    <m/>
    <m/>
    <m/>
    <m/>
    <m/>
    <m/>
    <m/>
    <m/>
    <d v="2024-05-28T00:00:00"/>
    <s v="SL137@tidalwaveautospa.com"/>
    <s v="Michael Dodge"/>
    <x v="5"/>
    <x v="0"/>
  </r>
  <r>
    <s v="Gregory Smith"/>
    <s v="EXP-10013764 "/>
    <n v="4.91"/>
    <d v="2024-05-15T00:00:00"/>
    <x v="2"/>
    <s v="Plumbing Expense"/>
    <s v="reclaim repair"/>
    <m/>
    <m/>
    <m/>
    <m/>
    <m/>
    <m/>
    <m/>
    <m/>
    <m/>
    <m/>
    <m/>
    <m/>
    <m/>
    <m/>
    <m/>
    <m/>
    <m/>
    <m/>
    <m/>
    <m/>
    <m/>
    <d v="2024-05-28T00:00:00"/>
    <s v="SL137@tidalwaveautospa.com"/>
    <s v="Michael Dodge"/>
    <x v="5"/>
    <x v="0"/>
  </r>
  <r>
    <s v="Raymond Otto"/>
    <s v="EXP-10012973 "/>
    <n v="29.29"/>
    <d v="2024-04-06T00:00:00"/>
    <x v="23"/>
    <s v="Wash Maintenance"/>
    <s v="Laundry"/>
    <m/>
    <m/>
    <m/>
    <m/>
    <m/>
    <m/>
    <m/>
    <m/>
    <m/>
    <m/>
    <m/>
    <m/>
    <m/>
    <m/>
    <m/>
    <m/>
    <m/>
    <m/>
    <m/>
    <m/>
    <m/>
    <d v="2024-05-28T00:00:00"/>
    <s v="SL5@tidalwaveautospa.com"/>
    <s v="Michael Dodge"/>
    <x v="5"/>
    <x v="0"/>
  </r>
  <r>
    <s v="Raymond Otto"/>
    <s v="EXP-10012973 "/>
    <n v="324"/>
    <d v="2024-04-13T00:00:00"/>
    <x v="33"/>
    <s v="Postage"/>
    <s v="Shipping for parts"/>
    <m/>
    <m/>
    <m/>
    <m/>
    <m/>
    <m/>
    <m/>
    <m/>
    <m/>
    <m/>
    <m/>
    <m/>
    <m/>
    <m/>
    <m/>
    <m/>
    <m/>
    <m/>
    <m/>
    <m/>
    <m/>
    <d v="2024-05-28T00:00:00"/>
    <s v="SL5@tidalwaveautospa.com"/>
    <s v="Michael Dodge"/>
    <x v="5"/>
    <x v="0"/>
  </r>
  <r>
    <s v="Raymond Otto"/>
    <s v="EXP-10012973 "/>
    <n v="84.2"/>
    <d v="2024-04-16T00:00:00"/>
    <x v="0"/>
    <s v="Parts"/>
    <s v="Wheel for cart"/>
    <m/>
    <m/>
    <m/>
    <m/>
    <m/>
    <m/>
    <m/>
    <m/>
    <m/>
    <m/>
    <m/>
    <m/>
    <m/>
    <m/>
    <m/>
    <m/>
    <m/>
    <m/>
    <m/>
    <m/>
    <m/>
    <d v="2024-05-28T00:00:00"/>
    <s v="SL5@tidalwaveautospa.com"/>
    <s v="Michael Dodge"/>
    <x v="5"/>
    <x v="0"/>
  </r>
  <r>
    <s v="Raymond Otto"/>
    <s v="EXP-10012973 "/>
    <n v="11.23"/>
    <d v="2024-04-17T00:00:00"/>
    <x v="16"/>
    <s v="Wash Maintenance"/>
    <s v="Tool for edges of paint"/>
    <m/>
    <m/>
    <m/>
    <m/>
    <m/>
    <m/>
    <m/>
    <m/>
    <m/>
    <m/>
    <m/>
    <m/>
    <m/>
    <m/>
    <m/>
    <m/>
    <m/>
    <m/>
    <m/>
    <m/>
    <m/>
    <d v="2024-05-28T00:00:00"/>
    <s v="SL5@tidalwaveautospa.com"/>
    <s v="Michael Dodge"/>
    <x v="5"/>
    <x v="0"/>
  </r>
  <r>
    <s v="Raymond Otto"/>
    <s v="EXP-10012973 "/>
    <n v="14.31"/>
    <d v="2024-04-17T00:00:00"/>
    <x v="16"/>
    <s v="Wash Maintenance"/>
    <s v="Paint brush to paint"/>
    <m/>
    <m/>
    <m/>
    <m/>
    <m/>
    <m/>
    <m/>
    <m/>
    <m/>
    <m/>
    <m/>
    <m/>
    <m/>
    <m/>
    <m/>
    <m/>
    <m/>
    <m/>
    <m/>
    <m/>
    <m/>
    <d v="2024-05-28T00:00:00"/>
    <s v="SL5@tidalwaveautospa.com"/>
    <s v="Michael Dodge"/>
    <x v="5"/>
    <x v="0"/>
  </r>
  <r>
    <s v="Raymond Otto"/>
    <s v="EXP-10012973 "/>
    <n v="53.05"/>
    <d v="2024-04-18T00:00:00"/>
    <x v="18"/>
    <s v="Wash Maintenance"/>
    <s v="Paint for building"/>
    <m/>
    <m/>
    <m/>
    <m/>
    <m/>
    <m/>
    <m/>
    <m/>
    <m/>
    <m/>
    <m/>
    <m/>
    <m/>
    <m/>
    <m/>
    <m/>
    <m/>
    <m/>
    <m/>
    <m/>
    <m/>
    <d v="2024-05-28T00:00:00"/>
    <s v="SL5@tidalwaveautospa.com"/>
    <s v="Michael Dodge"/>
    <x v="5"/>
    <x v="0"/>
  </r>
  <r>
    <s v="Raymond Otto"/>
    <s v="EXP-10012973 "/>
    <n v="144.53"/>
    <d v="2024-04-22T00:00:00"/>
    <x v="23"/>
    <s v="Itemized"/>
    <s v="Bathroom cleaner and laundry"/>
    <n v="110.18"/>
    <s v="Wash Maintenance"/>
    <s v="vinegar, gain detergent, zep"/>
    <n v="34.349999999999994"/>
    <s v="Office Supplies"/>
    <s v="bath tissue, paper towels"/>
    <m/>
    <m/>
    <m/>
    <m/>
    <m/>
    <m/>
    <m/>
    <m/>
    <m/>
    <m/>
    <m/>
    <m/>
    <m/>
    <m/>
    <m/>
    <d v="2024-05-28T00:00:00"/>
    <s v="SL5@tidalwaveautospa.com"/>
    <s v="Michael Dodge"/>
    <x v="5"/>
    <x v="0"/>
  </r>
  <r>
    <s v="Raymond Otto"/>
    <s v="EXP-10012973 "/>
    <n v="642.57000000000005"/>
    <d v="2024-04-24T00:00:00"/>
    <x v="22"/>
    <s v="Small Tools"/>
    <s v="Pump and hose to pump pit"/>
    <m/>
    <m/>
    <m/>
    <m/>
    <m/>
    <m/>
    <m/>
    <m/>
    <m/>
    <m/>
    <m/>
    <m/>
    <m/>
    <m/>
    <m/>
    <m/>
    <m/>
    <m/>
    <m/>
    <m/>
    <m/>
    <d v="2024-05-28T00:00:00"/>
    <s v="SL5@tidalwaveautospa.com"/>
    <s v="Michael Dodge"/>
    <x v="5"/>
    <x v="0"/>
  </r>
  <r>
    <s v="Raymond Otto"/>
    <s v="EXP-10012973 "/>
    <n v="19.420000000000002"/>
    <d v="2024-04-25T00:00:00"/>
    <x v="22"/>
    <s v="Parts"/>
    <s v="Fitting for hose"/>
    <m/>
    <m/>
    <m/>
    <m/>
    <m/>
    <m/>
    <m/>
    <m/>
    <m/>
    <m/>
    <m/>
    <m/>
    <m/>
    <m/>
    <m/>
    <m/>
    <m/>
    <m/>
    <m/>
    <m/>
    <m/>
    <d v="2024-05-28T00:00:00"/>
    <s v="SL5@tidalwaveautospa.com"/>
    <s v="Michael Dodge"/>
    <x v="5"/>
    <x v="0"/>
  </r>
  <r>
    <s v="Raymond Otto"/>
    <s v="EXP-10012973 "/>
    <n v="19.420000000000002"/>
    <d v="2024-04-25T00:00:00"/>
    <x v="0"/>
    <s v="Parts"/>
    <s v="Fitting for hose again"/>
    <m/>
    <m/>
    <m/>
    <m/>
    <m/>
    <m/>
    <m/>
    <m/>
    <m/>
    <m/>
    <m/>
    <m/>
    <m/>
    <m/>
    <m/>
    <m/>
    <m/>
    <m/>
    <m/>
    <m/>
    <m/>
    <d v="2024-05-28T00:00:00"/>
    <s v="SL5@tidalwaveautospa.com"/>
    <s v="Michael Dodge"/>
    <x v="5"/>
    <x v="0"/>
  </r>
  <r>
    <s v="Raymond Otto"/>
    <s v="EXP-10012973 "/>
    <n v="151.18"/>
    <d v="2024-04-29T00:00:00"/>
    <x v="0"/>
    <s v="Pit Pumping"/>
    <s v="Hoses for pit pumper"/>
    <m/>
    <m/>
    <m/>
    <m/>
    <m/>
    <m/>
    <m/>
    <m/>
    <m/>
    <m/>
    <m/>
    <m/>
    <m/>
    <m/>
    <m/>
    <m/>
    <m/>
    <m/>
    <m/>
    <m/>
    <m/>
    <d v="2024-05-28T00:00:00"/>
    <s v="SL5@tidalwaveautospa.com"/>
    <s v="Michael Dodge"/>
    <x v="5"/>
    <x v="0"/>
  </r>
  <r>
    <s v="Raymond Otto"/>
    <s v="EXP-10012973 "/>
    <n v="14.32"/>
    <d v="2024-04-30T00:00:00"/>
    <x v="22"/>
    <s v="Parts"/>
    <s v="Wire to test top brush moter"/>
    <m/>
    <m/>
    <m/>
    <m/>
    <m/>
    <m/>
    <m/>
    <m/>
    <m/>
    <m/>
    <m/>
    <m/>
    <m/>
    <m/>
    <m/>
    <m/>
    <m/>
    <m/>
    <m/>
    <m/>
    <m/>
    <d v="2024-05-28T00:00:00"/>
    <s v="SL5@tidalwaveautospa.com"/>
    <s v="Michael Dodge"/>
    <x v="5"/>
    <x v="0"/>
  </r>
  <r>
    <s v="Raymond Otto"/>
    <s v="EXP-10012973 "/>
    <n v="95.67"/>
    <d v="2024-04-30T00:00:00"/>
    <x v="23"/>
    <s v="Manual"/>
    <s v="May checklist"/>
    <m/>
    <m/>
    <m/>
    <m/>
    <m/>
    <m/>
    <m/>
    <m/>
    <m/>
    <m/>
    <m/>
    <m/>
    <m/>
    <m/>
    <m/>
    <m/>
    <m/>
    <m/>
    <m/>
    <m/>
    <m/>
    <d v="2024-05-28T00:00:00"/>
    <s v="SL5@tidalwaveautospa.com"/>
    <s v="Michael Dodge"/>
    <x v="5"/>
    <x v="0"/>
  </r>
  <r>
    <s v="Raymond Otto"/>
    <s v="EXP-10012973 "/>
    <n v="97.14"/>
    <d v="2024-04-30T00:00:00"/>
    <x v="22"/>
    <s v="Pit Pumping"/>
    <s v="Shovels for pit cleaning"/>
    <m/>
    <m/>
    <m/>
    <m/>
    <m/>
    <m/>
    <m/>
    <m/>
    <m/>
    <m/>
    <m/>
    <m/>
    <m/>
    <m/>
    <m/>
    <m/>
    <m/>
    <m/>
    <m/>
    <m/>
    <m/>
    <d v="2024-05-28T00:00:00"/>
    <s v="SL5@tidalwaveautospa.com"/>
    <s v="Michael Dodge"/>
    <x v="5"/>
    <x v="0"/>
  </r>
  <r>
    <s v="Raymond Otto"/>
    <s v="EXP-10012973 "/>
    <n v="34.43"/>
    <d v="2024-05-01T00:00:00"/>
    <x v="23"/>
    <s v="Wash Maintenance"/>
    <s v="Laundry detergent"/>
    <m/>
    <m/>
    <m/>
    <m/>
    <m/>
    <m/>
    <m/>
    <m/>
    <m/>
    <m/>
    <m/>
    <m/>
    <m/>
    <m/>
    <m/>
    <m/>
    <m/>
    <m/>
    <m/>
    <m/>
    <m/>
    <d v="2024-05-28T00:00:00"/>
    <s v="SL5@tidalwaveautospa.com"/>
    <s v="Michael Dodge"/>
    <x v="5"/>
    <x v="0"/>
  </r>
  <r>
    <s v="Raymond Otto"/>
    <s v="EXP-10012973 "/>
    <n v="32.369999999999997"/>
    <d v="2024-05-02T00:00:00"/>
    <x v="18"/>
    <s v="Wash Maintenance"/>
    <s v="Degreasers fir concreate"/>
    <m/>
    <m/>
    <m/>
    <m/>
    <m/>
    <m/>
    <m/>
    <m/>
    <m/>
    <m/>
    <m/>
    <m/>
    <m/>
    <m/>
    <m/>
    <m/>
    <m/>
    <m/>
    <m/>
    <m/>
    <m/>
    <d v="2024-05-28T00:00:00"/>
    <s v="SL5@tidalwaveautospa.com"/>
    <s v="Michael Dodge"/>
    <x v="5"/>
    <x v="0"/>
  </r>
  <r>
    <s v="Raymond Otto"/>
    <s v="EXP-10012973 "/>
    <n v="71.38"/>
    <d v="2024-05-02T00:00:00"/>
    <x v="23"/>
    <s v="Wash Maintenance"/>
    <s v="dawn, vinegar, laundry detergent"/>
    <m/>
    <m/>
    <m/>
    <m/>
    <m/>
    <m/>
    <m/>
    <m/>
    <m/>
    <m/>
    <m/>
    <m/>
    <m/>
    <m/>
    <m/>
    <m/>
    <m/>
    <m/>
    <m/>
    <m/>
    <m/>
    <d v="2024-05-28T00:00:00"/>
    <s v="SL5@tidalwaveautospa.com"/>
    <s v="Michael Dodge"/>
    <x v="5"/>
    <x v="0"/>
  </r>
  <r>
    <s v="Raymond Otto"/>
    <s v="EXP-10012973 "/>
    <n v="16.77"/>
    <d v="2024-05-02T00:00:00"/>
    <x v="17"/>
    <s v="Wash Maintenance"/>
    <s v="Oil for blower"/>
    <m/>
    <m/>
    <m/>
    <m/>
    <m/>
    <m/>
    <m/>
    <m/>
    <m/>
    <m/>
    <m/>
    <m/>
    <m/>
    <m/>
    <m/>
    <m/>
    <m/>
    <m/>
    <m/>
    <m/>
    <m/>
    <d v="2024-05-28T00:00:00"/>
    <s v="SL5@tidalwaveautospa.com"/>
    <s v="Michael Dodge"/>
    <x v="5"/>
    <x v="0"/>
  </r>
  <r>
    <s v="Raymond Otto"/>
    <s v="EXP-10012973 "/>
    <n v="86.38"/>
    <d v="2024-05-09T00:00:00"/>
    <x v="22"/>
    <s v="Small Tools"/>
    <s v="New pressure washer hose"/>
    <m/>
    <m/>
    <m/>
    <m/>
    <m/>
    <m/>
    <m/>
    <m/>
    <m/>
    <m/>
    <m/>
    <m/>
    <m/>
    <m/>
    <m/>
    <m/>
    <m/>
    <m/>
    <m/>
    <m/>
    <m/>
    <d v="2024-05-28T00:00:00"/>
    <s v="SL5@tidalwaveautospa.com"/>
    <s v="Michael Dodge"/>
    <x v="5"/>
    <x v="0"/>
  </r>
  <r>
    <s v="Adam Hicks"/>
    <s v="EXP-10013781 "/>
    <n v="12.54"/>
    <d v="2024-04-19T00:00:00"/>
    <x v="0"/>
    <s v="Wash Maintenance"/>
    <s v="Kitty Litter to clean up oil leaked from HP25 pump in back room"/>
    <m/>
    <m/>
    <m/>
    <m/>
    <m/>
    <m/>
    <m/>
    <m/>
    <m/>
    <m/>
    <m/>
    <m/>
    <m/>
    <m/>
    <m/>
    <m/>
    <m/>
    <m/>
    <m/>
    <m/>
    <m/>
    <d v="2024-05-28T00:00:00"/>
    <s v="SL39@tidalwaveautospa.com"/>
    <s v="Michael Dodge"/>
    <x v="5"/>
    <x v="0"/>
  </r>
  <r>
    <s v="Adam Hicks"/>
    <s v="EXP-10013781 "/>
    <n v="34.03"/>
    <d v="2024-04-20T00:00:00"/>
    <x v="0"/>
    <s v="Wash Maintenance"/>
    <s v="Laundry detergent to wash micro fiber towels"/>
    <m/>
    <m/>
    <m/>
    <m/>
    <m/>
    <m/>
    <m/>
    <m/>
    <m/>
    <m/>
    <m/>
    <m/>
    <m/>
    <m/>
    <m/>
    <m/>
    <m/>
    <m/>
    <m/>
    <m/>
    <m/>
    <d v="2024-05-28T00:00:00"/>
    <s v="SL39@tidalwaveautospa.com"/>
    <s v="Michael Dodge"/>
    <x v="5"/>
    <x v="0"/>
  </r>
  <r>
    <s v="Adam Hicks"/>
    <s v="EXP-10013781 "/>
    <n v="53.14"/>
    <d v="2024-04-23T00:00:00"/>
    <x v="0"/>
    <s v="Itemized"/>
    <s v="Bottles of water and tire shine spray"/>
    <n v="16.080000000000002"/>
    <s v="Snacks"/>
    <s v="bottled water"/>
    <n v="37.06"/>
    <s v="Wash Maintenance"/>
    <s v="tire shine"/>
    <m/>
    <m/>
    <m/>
    <m/>
    <m/>
    <m/>
    <m/>
    <m/>
    <m/>
    <m/>
    <m/>
    <m/>
    <m/>
    <m/>
    <m/>
    <d v="2024-05-28T00:00:00"/>
    <s v="SL39@tidalwaveautospa.com"/>
    <s v="Michael Dodge"/>
    <x v="5"/>
    <x v="0"/>
  </r>
  <r>
    <s v="Adam Hicks"/>
    <s v="EXP-10013781 "/>
    <n v="21.35"/>
    <d v="2024-04-25T00:00:00"/>
    <x v="0"/>
    <s v="Wash Maintenance"/>
    <s v="Kitty litter to clean up oil"/>
    <m/>
    <m/>
    <m/>
    <m/>
    <m/>
    <m/>
    <m/>
    <m/>
    <m/>
    <m/>
    <m/>
    <m/>
    <m/>
    <m/>
    <m/>
    <m/>
    <m/>
    <m/>
    <m/>
    <m/>
    <m/>
    <d v="2024-05-28T00:00:00"/>
    <s v="SL39@tidalwaveautospa.com"/>
    <s v="Michael Dodge"/>
    <x v="5"/>
    <x v="0"/>
  </r>
  <r>
    <s v="Adam Hicks"/>
    <s v="EXP-10013781 "/>
    <n v="8.52"/>
    <d v="2024-04-26T00:00:00"/>
    <x v="0"/>
    <s v="Safety Supplies"/>
    <s v="2 sets of knee pads to be able to work on equipment in the tunnel with"/>
    <m/>
    <m/>
    <m/>
    <m/>
    <m/>
    <m/>
    <m/>
    <m/>
    <m/>
    <m/>
    <m/>
    <m/>
    <m/>
    <m/>
    <m/>
    <m/>
    <m/>
    <m/>
    <m/>
    <m/>
    <m/>
    <d v="2024-05-28T00:00:00"/>
    <s v="SL39@tidalwaveautospa.com"/>
    <s v="Michael Dodge"/>
    <x v="5"/>
    <x v="0"/>
  </r>
  <r>
    <s v="Adam Hicks"/>
    <s v="EXP-10013781 "/>
    <n v="60.74"/>
    <d v="2024-04-26T00:00:00"/>
    <x v="0"/>
    <s v="Snacks"/>
    <s v="4 Powder Gatorade tubs"/>
    <m/>
    <m/>
    <m/>
    <m/>
    <m/>
    <m/>
    <m/>
    <m/>
    <m/>
    <m/>
    <m/>
    <m/>
    <m/>
    <m/>
    <m/>
    <m/>
    <m/>
    <m/>
    <m/>
    <m/>
    <m/>
    <d v="2024-05-28T00:00:00"/>
    <s v="SL39@tidalwaveautospa.com"/>
    <s v="Michael Dodge"/>
    <x v="5"/>
    <x v="0"/>
  </r>
  <r>
    <s v="Adam Hicks"/>
    <s v="EXP-10013781 "/>
    <n v="32"/>
    <d v="2024-04-28T00:00:00"/>
    <x v="0"/>
    <s v="Small Tools"/>
    <s v="Tie down straps for removing chain on conveyor to shorten chain"/>
    <m/>
    <m/>
    <m/>
    <m/>
    <m/>
    <m/>
    <m/>
    <m/>
    <m/>
    <m/>
    <m/>
    <m/>
    <m/>
    <m/>
    <m/>
    <m/>
    <m/>
    <m/>
    <m/>
    <m/>
    <m/>
    <d v="2024-05-28T00:00:00"/>
    <s v="SL39@tidalwaveautospa.com"/>
    <s v="Michael Dodge"/>
    <x v="5"/>
    <x v="0"/>
  </r>
  <r>
    <s v="Adam Hicks"/>
    <s v="EXP-10013781 "/>
    <n v="784.61"/>
    <d v="2024-04-29T00:00:00"/>
    <x v="0"/>
    <s v="Parts"/>
    <s v="Extra spare hydraulic hoses for back up repairs"/>
    <m/>
    <m/>
    <m/>
    <m/>
    <m/>
    <m/>
    <m/>
    <m/>
    <m/>
    <m/>
    <m/>
    <m/>
    <m/>
    <m/>
    <m/>
    <m/>
    <m/>
    <m/>
    <m/>
    <m/>
    <m/>
    <d v="2024-05-28T00:00:00"/>
    <s v="SL39@tidalwaveautospa.com"/>
    <s v="Michael Dodge"/>
    <x v="5"/>
    <x v="0"/>
  </r>
  <r>
    <s v="Adam Hicks"/>
    <s v="EXP-10013781 "/>
    <n v="107.61"/>
    <d v="2024-04-29T00:00:00"/>
    <x v="0"/>
    <s v="Signage"/>
    <s v="Tire Shine - no tresspassing signs"/>
    <m/>
    <m/>
    <m/>
    <m/>
    <m/>
    <m/>
    <m/>
    <m/>
    <m/>
    <m/>
    <m/>
    <m/>
    <m/>
    <m/>
    <m/>
    <m/>
    <m/>
    <m/>
    <m/>
    <m/>
    <m/>
    <d v="2024-05-28T00:00:00"/>
    <s v="SL39@tidalwaveautospa.com"/>
    <s v="Michael Dodge"/>
    <x v="5"/>
    <x v="0"/>
  </r>
  <r>
    <s v="Adam Hicks"/>
    <s v="EXP-10013781 "/>
    <n v="15.06"/>
    <d v="2024-04-29T00:00:00"/>
    <x v="0"/>
    <s v="Snacks"/>
    <s v="Bottles of Water for site"/>
    <m/>
    <m/>
    <m/>
    <m/>
    <m/>
    <m/>
    <m/>
    <m/>
    <m/>
    <m/>
    <m/>
    <m/>
    <m/>
    <m/>
    <m/>
    <m/>
    <m/>
    <m/>
    <m/>
    <m/>
    <m/>
    <d v="2024-05-28T00:00:00"/>
    <s v="SL39@tidalwaveautospa.com"/>
    <s v="Michael Dodge"/>
    <x v="5"/>
    <x v="0"/>
  </r>
  <r>
    <s v="Adam Hicks"/>
    <s v="EXP-10013781 "/>
    <n v="28.8"/>
    <d v="2024-05-04T00:00:00"/>
    <x v="0"/>
    <s v="Itemized"/>
    <s v="torque wrench, grease"/>
    <n v="20.939999999999998"/>
    <s v="Small Tools"/>
    <s v="torque wrench"/>
    <n v="7.8599999999999994"/>
    <s v="Wash Maintenance"/>
    <s v="grease"/>
    <m/>
    <m/>
    <m/>
    <m/>
    <m/>
    <m/>
    <m/>
    <m/>
    <m/>
    <m/>
    <m/>
    <m/>
    <m/>
    <m/>
    <m/>
    <d v="2024-05-28T00:00:00"/>
    <s v="SL39@tidalwaveautospa.com"/>
    <s v="Michael Dodge"/>
    <x v="5"/>
    <x v="0"/>
  </r>
  <r>
    <s v="Adam Hicks"/>
    <s v="EXP-10013781 "/>
    <n v="21.33"/>
    <d v="2024-05-05T00:00:00"/>
    <x v="0"/>
    <s v="Small Tools"/>
    <s v="Sockets for repair of equipment in tunnel"/>
    <m/>
    <m/>
    <m/>
    <m/>
    <m/>
    <m/>
    <m/>
    <m/>
    <m/>
    <m/>
    <m/>
    <m/>
    <m/>
    <m/>
    <m/>
    <m/>
    <m/>
    <m/>
    <m/>
    <m/>
    <m/>
    <d v="2024-05-28T00:00:00"/>
    <s v="SL39@tidalwaveautospa.com"/>
    <s v="Michael Dodge"/>
    <x v="5"/>
    <x v="0"/>
  </r>
  <r>
    <s v="Adam Hicks"/>
    <s v="EXP-10013781 "/>
    <n v="5.42"/>
    <d v="2024-05-06T00:00:00"/>
    <x v="0"/>
    <s v="Parts"/>
    <s v="half inch hose barb"/>
    <m/>
    <m/>
    <m/>
    <m/>
    <m/>
    <m/>
    <m/>
    <m/>
    <m/>
    <m/>
    <m/>
    <m/>
    <m/>
    <m/>
    <m/>
    <m/>
    <m/>
    <m/>
    <m/>
    <m/>
    <m/>
    <d v="2024-05-28T00:00:00"/>
    <s v="SL39@tidalwaveautospa.com"/>
    <s v="Michael Dodge"/>
    <x v="5"/>
    <x v="0"/>
  </r>
  <r>
    <s v="Adam Hicks"/>
    <s v="EXP-10013781 "/>
    <n v="122.44"/>
    <d v="2024-05-06T00:00:00"/>
    <x v="0"/>
    <s v="Parts"/>
    <s v="fittings, elbows, nipples"/>
    <m/>
    <m/>
    <m/>
    <m/>
    <m/>
    <m/>
    <m/>
    <m/>
    <m/>
    <m/>
    <m/>
    <m/>
    <m/>
    <m/>
    <m/>
    <m/>
    <m/>
    <m/>
    <m/>
    <m/>
    <m/>
    <d v="2024-05-28T00:00:00"/>
    <s v="SL39@tidalwaveautospa.com"/>
    <s v="Michael Dodge"/>
    <x v="5"/>
    <x v="0"/>
  </r>
  <r>
    <s v="Adam Hicks"/>
    <s v="EXP-10013781 "/>
    <n v="67.739999999999995"/>
    <d v="2024-05-07T00:00:00"/>
    <x v="0"/>
    <s v="Small Tools"/>
    <s v="4 way water key and other supplies"/>
    <m/>
    <m/>
    <m/>
    <m/>
    <m/>
    <m/>
    <m/>
    <m/>
    <m/>
    <m/>
    <m/>
    <m/>
    <m/>
    <m/>
    <m/>
    <m/>
    <m/>
    <m/>
    <m/>
    <m/>
    <m/>
    <d v="2024-05-28T00:00:00"/>
    <s v="SL39@tidalwaveautospa.com"/>
    <s v="Michael Dodge"/>
    <x v="5"/>
    <x v="0"/>
  </r>
  <r>
    <s v="Adam Hicks"/>
    <s v="EXP-10013781 "/>
    <n v="69.36"/>
    <d v="2024-05-08T00:00:00"/>
    <x v="0"/>
    <s v="Small Tools"/>
    <s v="hex wrenches - 3 jaw puller to remove pulley"/>
    <m/>
    <m/>
    <m/>
    <m/>
    <m/>
    <m/>
    <m/>
    <m/>
    <m/>
    <m/>
    <m/>
    <m/>
    <m/>
    <m/>
    <m/>
    <m/>
    <m/>
    <m/>
    <m/>
    <m/>
    <m/>
    <d v="2024-05-28T00:00:00"/>
    <s v="SL39@tidalwaveautospa.com"/>
    <s v="Michael Dodge"/>
    <x v="5"/>
    <x v="0"/>
  </r>
  <r>
    <s v="Adam Hicks"/>
    <s v="EXP-10013781 "/>
    <n v="7.53"/>
    <d v="2024-05-14T00:00:00"/>
    <x v="0"/>
    <s v="Snacks"/>
    <s v="2 cases of bottle water"/>
    <m/>
    <m/>
    <m/>
    <m/>
    <m/>
    <m/>
    <m/>
    <m/>
    <m/>
    <m/>
    <m/>
    <m/>
    <m/>
    <m/>
    <m/>
    <m/>
    <m/>
    <m/>
    <m/>
    <m/>
    <m/>
    <d v="2024-05-28T00:00:00"/>
    <s v="SL39@tidalwaveautospa.com"/>
    <s v="Michael Dodge"/>
    <x v="5"/>
    <x v="0"/>
  </r>
  <r>
    <s v="Adam Hicks"/>
    <s v="EXP-10013781 "/>
    <n v="21.24"/>
    <d v="2024-05-15T00:00:00"/>
    <x v="5"/>
    <s v="Safety Supplies"/>
    <s v="Safety signage"/>
    <m/>
    <m/>
    <m/>
    <m/>
    <m/>
    <m/>
    <m/>
    <m/>
    <m/>
    <m/>
    <m/>
    <m/>
    <m/>
    <m/>
    <m/>
    <m/>
    <m/>
    <m/>
    <m/>
    <m/>
    <m/>
    <d v="2024-05-28T00:00:00"/>
    <s v="SL39@tidalwaveautospa.com"/>
    <s v="Michael Dodge"/>
    <x v="5"/>
    <x v="0"/>
  </r>
  <r>
    <s v="Adam Hicks"/>
    <s v="EXP-10013781 "/>
    <n v="67.22"/>
    <d v="2024-05-16T00:00:00"/>
    <x v="0"/>
    <s v="Office Supplies"/>
    <s v="fireproof file storage box to store NC Department of Labor minor work certificates"/>
    <m/>
    <m/>
    <m/>
    <m/>
    <m/>
    <m/>
    <m/>
    <m/>
    <m/>
    <m/>
    <m/>
    <m/>
    <m/>
    <m/>
    <m/>
    <m/>
    <m/>
    <m/>
    <m/>
    <m/>
    <m/>
    <d v="2024-05-28T00:00:00"/>
    <s v="SL39@tidalwaveautospa.com"/>
    <s v="Michael Dodge"/>
    <x v="5"/>
    <x v="0"/>
  </r>
  <r>
    <s v="Patrick Swain"/>
    <s v="EXP-10013739 "/>
    <n v="87.98"/>
    <d v="2024-04-17T00:00:00"/>
    <x v="14"/>
    <s v="Small Tools"/>
    <s v="Fan for XPT"/>
    <m/>
    <m/>
    <m/>
    <m/>
    <m/>
    <m/>
    <m/>
    <m/>
    <m/>
    <m/>
    <m/>
    <m/>
    <m/>
    <m/>
    <m/>
    <m/>
    <m/>
    <m/>
    <m/>
    <m/>
    <m/>
    <d v="2024-05-28T00:00:00"/>
    <s v="SL256@tidalwaveautospa.com"/>
    <s v="Cory Cummings"/>
    <x v="5"/>
    <x v="0"/>
  </r>
  <r>
    <s v="Patrick Swain"/>
    <s v="EXP-10013739 "/>
    <n v="21.78"/>
    <d v="2024-04-17T00:00:00"/>
    <x v="1"/>
    <s v="Parts"/>
    <s v="pipe tape, brass coupling to repair hydraulic hose"/>
    <m/>
    <m/>
    <m/>
    <m/>
    <m/>
    <m/>
    <m/>
    <m/>
    <m/>
    <m/>
    <m/>
    <m/>
    <m/>
    <m/>
    <m/>
    <m/>
    <m/>
    <m/>
    <m/>
    <m/>
    <m/>
    <d v="2024-05-28T00:00:00"/>
    <s v="SL256@tidalwaveautospa.com"/>
    <s v="Cory Cummings"/>
    <x v="5"/>
    <x v="0"/>
  </r>
  <r>
    <s v="Patrick Swain"/>
    <s v="EXP-10013739 "/>
    <n v="57.99"/>
    <d v="2024-04-23T00:00:00"/>
    <x v="1"/>
    <s v="Parts"/>
    <s v="push couplimg to fix hydraulic hose on top brush"/>
    <m/>
    <m/>
    <m/>
    <m/>
    <m/>
    <m/>
    <m/>
    <m/>
    <m/>
    <m/>
    <m/>
    <m/>
    <m/>
    <m/>
    <m/>
    <m/>
    <m/>
    <m/>
    <m/>
    <m/>
    <m/>
    <d v="2024-05-28T00:00:00"/>
    <s v="SL256@tidalwaveautospa.com"/>
    <s v="Cory Cummings"/>
    <x v="5"/>
    <x v="0"/>
  </r>
  <r>
    <s v="Patrick Swain"/>
    <s v="EXP-10013739 "/>
    <n v="27.1"/>
    <d v="2024-04-23T00:00:00"/>
    <x v="1"/>
    <s v="Parts"/>
    <s v="Flare elbow to fix hydraulic hose on tire shine"/>
    <m/>
    <m/>
    <m/>
    <m/>
    <m/>
    <m/>
    <m/>
    <m/>
    <m/>
    <m/>
    <m/>
    <m/>
    <m/>
    <m/>
    <m/>
    <m/>
    <m/>
    <m/>
    <m/>
    <m/>
    <m/>
    <d v="2024-05-28T00:00:00"/>
    <s v="SL256@tidalwaveautospa.com"/>
    <s v="Cory Cummings"/>
    <x v="5"/>
    <x v="0"/>
  </r>
  <r>
    <s v="Patrick Swain"/>
    <s v="EXP-10013739 "/>
    <n v="28.34"/>
    <d v="2024-04-25T00:00:00"/>
    <x v="8"/>
    <s v="Snacks"/>
    <s v="bottle water"/>
    <m/>
    <m/>
    <m/>
    <m/>
    <m/>
    <m/>
    <m/>
    <m/>
    <m/>
    <m/>
    <m/>
    <m/>
    <m/>
    <m/>
    <m/>
    <m/>
    <m/>
    <m/>
    <m/>
    <m/>
    <m/>
    <d v="2024-05-28T00:00:00"/>
    <s v="SL256@tidalwaveautospa.com"/>
    <s v="Cory Cummings"/>
    <x v="5"/>
    <x v="0"/>
  </r>
  <r>
    <s v="Patrick Swain"/>
    <s v="EXP-10013739 "/>
    <n v="28.34"/>
    <d v="2024-04-26T00:00:00"/>
    <x v="8"/>
    <s v="Snacks"/>
    <s v="bottle water"/>
    <m/>
    <m/>
    <m/>
    <m/>
    <m/>
    <m/>
    <m/>
    <m/>
    <m/>
    <m/>
    <m/>
    <m/>
    <m/>
    <m/>
    <m/>
    <m/>
    <m/>
    <m/>
    <m/>
    <m/>
    <m/>
    <d v="2024-05-28T00:00:00"/>
    <s v="SL256@tidalwaveautospa.com"/>
    <s v="Cory Cummings"/>
    <x v="5"/>
    <x v="0"/>
  </r>
  <r>
    <s v="Patrick Swain"/>
    <s v="EXP-10013739 "/>
    <n v="35.18"/>
    <d v="2024-04-30T00:00:00"/>
    <x v="0"/>
    <s v="Wash Maintenance"/>
    <s v="antifreeze for tire shine"/>
    <m/>
    <m/>
    <m/>
    <m/>
    <m/>
    <m/>
    <m/>
    <m/>
    <m/>
    <m/>
    <m/>
    <m/>
    <m/>
    <m/>
    <m/>
    <m/>
    <m/>
    <m/>
    <m/>
    <m/>
    <m/>
    <d v="2024-05-28T00:00:00"/>
    <s v="SL256@tidalwaveautospa.com"/>
    <s v="Cory Cummings"/>
    <x v="5"/>
    <x v="0"/>
  </r>
  <r>
    <s v="Patrick Swain"/>
    <s v="EXP-10013739 "/>
    <n v="25.56"/>
    <d v="2024-05-08T00:00:00"/>
    <x v="0"/>
    <s v="Wash Maintenance"/>
    <s v="vinegar for windows"/>
    <m/>
    <m/>
    <m/>
    <m/>
    <m/>
    <m/>
    <m/>
    <m/>
    <m/>
    <m/>
    <m/>
    <m/>
    <m/>
    <m/>
    <m/>
    <m/>
    <m/>
    <m/>
    <m/>
    <m/>
    <m/>
    <d v="2024-05-28T00:00:00"/>
    <s v="SL256@tidalwaveautospa.com"/>
    <s v="Cory Cummings"/>
    <x v="5"/>
    <x v="0"/>
  </r>
  <r>
    <s v="Patrick Swain"/>
    <s v="EXP-10013739 "/>
    <n v="28.34"/>
    <d v="2024-05-08T00:00:00"/>
    <x v="8"/>
    <s v="Snacks"/>
    <s v="bottle water"/>
    <m/>
    <m/>
    <m/>
    <m/>
    <m/>
    <m/>
    <m/>
    <m/>
    <m/>
    <m/>
    <m/>
    <m/>
    <m/>
    <m/>
    <m/>
    <m/>
    <m/>
    <m/>
    <m/>
    <m/>
    <m/>
    <d v="2024-05-28T00:00:00"/>
    <s v="SL256@tidalwaveautospa.com"/>
    <s v="Cory Cummings"/>
    <x v="5"/>
    <x v="0"/>
  </r>
  <r>
    <s v="Patrick Swain"/>
    <s v="EXP-10013739 "/>
    <n v="84.97"/>
    <d v="2024-05-09T00:00:00"/>
    <x v="0"/>
    <s v="Wash Maintenance"/>
    <s v="5 gal hydraulic fluid"/>
    <m/>
    <m/>
    <m/>
    <m/>
    <m/>
    <m/>
    <m/>
    <m/>
    <m/>
    <m/>
    <m/>
    <m/>
    <m/>
    <m/>
    <m/>
    <m/>
    <m/>
    <m/>
    <m/>
    <m/>
    <m/>
    <d v="2024-05-28T00:00:00"/>
    <s v="SL256@tidalwaveautospa.com"/>
    <s v="Cory Cummings"/>
    <x v="5"/>
    <x v="0"/>
  </r>
  <r>
    <s v="Patrick Swain"/>
    <s v="EXP-10013739 "/>
    <n v="43.51"/>
    <d v="2024-05-16T00:00:00"/>
    <x v="0"/>
    <s v="Wash Maintenance"/>
    <s v="laundry detergent"/>
    <m/>
    <m/>
    <m/>
    <m/>
    <m/>
    <m/>
    <m/>
    <m/>
    <m/>
    <m/>
    <m/>
    <m/>
    <m/>
    <m/>
    <m/>
    <m/>
    <m/>
    <m/>
    <m/>
    <m/>
    <m/>
    <d v="2024-05-28T00:00:00"/>
    <s v="SL256@tidalwaveautospa.com"/>
    <s v="Cory Cummings"/>
    <x v="5"/>
    <x v="0"/>
  </r>
  <r>
    <s v="Kaleigh Welch"/>
    <s v="EXP-10013792 "/>
    <n v="16.72"/>
    <d v="2024-04-21T00:00:00"/>
    <x v="0"/>
    <s v="Office Supplies"/>
    <s v="Toilet paper and bathroom cleaner"/>
    <m/>
    <m/>
    <m/>
    <m/>
    <m/>
    <m/>
    <m/>
    <m/>
    <m/>
    <m/>
    <m/>
    <m/>
    <m/>
    <m/>
    <m/>
    <m/>
    <m/>
    <m/>
    <m/>
    <m/>
    <m/>
    <d v="2024-05-28T00:00:00"/>
    <s v="SL251@tidalwaveautospa.com"/>
    <s v="Jeff Mathis"/>
    <x v="5"/>
    <x v="0"/>
  </r>
  <r>
    <s v="Isaiah Nyberg"/>
    <s v="EXP-10013616 "/>
    <n v="389.77"/>
    <d v="2024-04-29T00:00:00"/>
    <x v="6"/>
    <s v="Wash Maintenance"/>
    <s v="salt"/>
    <m/>
    <m/>
    <m/>
    <m/>
    <m/>
    <m/>
    <m/>
    <m/>
    <m/>
    <m/>
    <m/>
    <m/>
    <m/>
    <m/>
    <m/>
    <m/>
    <m/>
    <m/>
    <m/>
    <m/>
    <m/>
    <d v="2024-05-28T00:00:00"/>
    <s v="SL138@tidalwaveautospa.com"/>
    <s v="Ricky Doyle"/>
    <x v="5"/>
    <x v="0"/>
  </r>
  <r>
    <s v="Isaiah Nyberg"/>
    <s v="EXP-10013616 "/>
    <n v="42.98"/>
    <d v="2024-05-04T00:00:00"/>
    <x v="23"/>
    <s v="Itemized"/>
    <s v="Toilet bowl cleaner and snacks for office"/>
    <n v="34.99"/>
    <s v="Snacks"/>
    <s v="jolly ranchers, life savers"/>
    <n v="7.9899999999999949"/>
    <s v="Office Supplies"/>
    <s v="toilet bowl cleaner"/>
    <m/>
    <m/>
    <m/>
    <m/>
    <m/>
    <m/>
    <m/>
    <m/>
    <m/>
    <m/>
    <m/>
    <m/>
    <m/>
    <m/>
    <m/>
    <d v="2024-05-28T00:00:00"/>
    <s v="SL138@tidalwaveautospa.com"/>
    <s v="Ricky Doyle"/>
    <x v="5"/>
    <x v="0"/>
  </r>
  <r>
    <s v="Isaiah Nyberg"/>
    <s v="EXP-10013616 "/>
    <n v="96.28"/>
    <d v="2024-05-04T00:00:00"/>
    <x v="11"/>
    <s v="Small Tools"/>
    <s v="pressure washer hoses"/>
    <m/>
    <m/>
    <m/>
    <m/>
    <m/>
    <m/>
    <m/>
    <m/>
    <m/>
    <m/>
    <m/>
    <m/>
    <m/>
    <m/>
    <m/>
    <m/>
    <m/>
    <m/>
    <m/>
    <m/>
    <m/>
    <d v="2024-05-28T00:00:00"/>
    <s v="SL138@tidalwaveautospa.com"/>
    <s v="Ricky Doyle"/>
    <x v="5"/>
    <x v="0"/>
  </r>
  <r>
    <s v="Isaiah Nyberg"/>
    <s v="EXP-10013616 "/>
    <n v="356"/>
    <d v="2024-05-07T00:00:00"/>
    <x v="39"/>
    <s v="Professional Memberships"/>
    <s v="Chamber of commerce"/>
    <m/>
    <m/>
    <m/>
    <m/>
    <m/>
    <m/>
    <m/>
    <m/>
    <m/>
    <m/>
    <m/>
    <m/>
    <m/>
    <m/>
    <m/>
    <m/>
    <m/>
    <m/>
    <m/>
    <m/>
    <m/>
    <d v="2024-05-28T00:00:00"/>
    <s v="SL138@tidalwaveautospa.com"/>
    <s v="Ricky Doyle"/>
    <x v="5"/>
    <x v="0"/>
  </r>
  <r>
    <s v="James Bentley"/>
    <s v="EXP-10013646 "/>
    <n v="239.17"/>
    <d v="2024-04-19T00:00:00"/>
    <x v="16"/>
    <s v="Itemized"/>
    <s v="ethernet cable, flex seal, glass scrapper, drill, foam cannon"/>
    <n v="210.04"/>
    <s v="Small Tools"/>
    <s v="glass scrapper, drill, foam cannon"/>
    <n v="13.06"/>
    <s v="Wash Maintenance"/>
    <s v="flex seal"/>
    <n v="16.069999999999993"/>
    <s v="Office Supplies"/>
    <s v="ethernet cable"/>
    <m/>
    <m/>
    <m/>
    <m/>
    <m/>
    <m/>
    <m/>
    <m/>
    <m/>
    <m/>
    <m/>
    <m/>
    <d v="2024-05-28T00:00:00"/>
    <s v="SL222@tidalwaveautospa.com"/>
    <s v="Ricky Doyle"/>
    <x v="5"/>
    <x v="0"/>
  </r>
  <r>
    <s v="James Bentley"/>
    <s v="EXP-10013646 "/>
    <n v="9.2100000000000009"/>
    <d v="2024-04-23T00:00:00"/>
    <x v="22"/>
    <s v="Office Supplies"/>
    <s v="sunscreen"/>
    <m/>
    <m/>
    <m/>
    <m/>
    <m/>
    <m/>
    <m/>
    <m/>
    <m/>
    <m/>
    <m/>
    <m/>
    <m/>
    <m/>
    <m/>
    <m/>
    <m/>
    <m/>
    <m/>
    <m/>
    <m/>
    <d v="2024-05-28T00:00:00"/>
    <s v="SL222@tidalwaveautospa.com"/>
    <s v="Ricky Doyle"/>
    <x v="5"/>
    <x v="0"/>
  </r>
  <r>
    <s v="James Bentley"/>
    <s v="EXP-10013646 "/>
    <n v="263.37"/>
    <d v="2024-04-27T00:00:00"/>
    <x v="22"/>
    <s v="Small Tools"/>
    <s v="pressure washer hoses"/>
    <m/>
    <m/>
    <m/>
    <m/>
    <m/>
    <m/>
    <m/>
    <m/>
    <m/>
    <m/>
    <m/>
    <m/>
    <m/>
    <m/>
    <m/>
    <m/>
    <m/>
    <m/>
    <m/>
    <m/>
    <m/>
    <d v="2024-05-28T00:00:00"/>
    <s v="SL222@tidalwaveautospa.com"/>
    <s v="Ricky Doyle"/>
    <x v="5"/>
    <x v="0"/>
  </r>
  <r>
    <s v="James Bentley"/>
    <s v="EXP-10013646 "/>
    <n v="2.2599999999999998"/>
    <d v="2024-04-29T00:00:00"/>
    <x v="22"/>
    <s v="Parts"/>
    <s v="screws"/>
    <m/>
    <m/>
    <m/>
    <m/>
    <m/>
    <m/>
    <m/>
    <m/>
    <m/>
    <m/>
    <m/>
    <m/>
    <m/>
    <m/>
    <m/>
    <m/>
    <m/>
    <m/>
    <m/>
    <m/>
    <m/>
    <d v="2024-05-28T00:00:00"/>
    <s v="SL222@tidalwaveautospa.com"/>
    <s v="Ricky Doyle"/>
    <x v="5"/>
    <x v="0"/>
  </r>
  <r>
    <s v="James Bentley"/>
    <s v="EXP-10013646 "/>
    <n v="2.84"/>
    <d v="2024-04-30T00:00:00"/>
    <x v="22"/>
    <s v="Parts"/>
    <s v="screws"/>
    <m/>
    <m/>
    <m/>
    <m/>
    <m/>
    <m/>
    <m/>
    <m/>
    <m/>
    <m/>
    <m/>
    <m/>
    <m/>
    <m/>
    <m/>
    <m/>
    <m/>
    <m/>
    <m/>
    <m/>
    <m/>
    <d v="2024-05-28T00:00:00"/>
    <s v="SL222@tidalwaveautospa.com"/>
    <s v="Ricky Doyle"/>
    <x v="5"/>
    <x v="0"/>
  </r>
  <r>
    <s v="James Bentley"/>
    <s v="EXP-10013646 "/>
    <n v="406.01"/>
    <d v="2024-05-02T00:00:00"/>
    <x v="11"/>
    <s v="Small Tools"/>
    <s v="fan"/>
    <m/>
    <m/>
    <m/>
    <m/>
    <m/>
    <m/>
    <m/>
    <m/>
    <m/>
    <m/>
    <m/>
    <m/>
    <m/>
    <m/>
    <m/>
    <m/>
    <m/>
    <m/>
    <m/>
    <m/>
    <m/>
    <d v="2024-05-28T00:00:00"/>
    <s v="SL222@tidalwaveautospa.com"/>
    <s v="Ricky Doyle"/>
    <x v="5"/>
    <x v="0"/>
  </r>
  <r>
    <s v="James Bentley"/>
    <s v="EXP-10013646 "/>
    <n v="4.26"/>
    <d v="2024-05-03T00:00:00"/>
    <x v="22"/>
    <s v="Parts"/>
    <s v="bolts"/>
    <m/>
    <m/>
    <m/>
    <m/>
    <m/>
    <m/>
    <m/>
    <m/>
    <m/>
    <m/>
    <m/>
    <m/>
    <m/>
    <m/>
    <m/>
    <m/>
    <m/>
    <m/>
    <m/>
    <m/>
    <m/>
    <d v="2024-05-28T00:00:00"/>
    <s v="SL222@tidalwaveautospa.com"/>
    <s v="Ricky Doyle"/>
    <x v="5"/>
    <x v="0"/>
  </r>
  <r>
    <s v="James Bentley"/>
    <s v="EXP-10013646 "/>
    <n v="276.37"/>
    <d v="2024-05-04T00:00:00"/>
    <x v="16"/>
    <s v="Parts"/>
    <s v="pressure washer parts"/>
    <m/>
    <m/>
    <m/>
    <m/>
    <m/>
    <m/>
    <m/>
    <m/>
    <m/>
    <m/>
    <m/>
    <m/>
    <m/>
    <m/>
    <m/>
    <m/>
    <m/>
    <m/>
    <m/>
    <m/>
    <m/>
    <d v="2024-05-28T00:00:00"/>
    <s v="SL222@tidalwaveautospa.com"/>
    <s v="Ricky Doyle"/>
    <x v="5"/>
    <x v="0"/>
  </r>
  <r>
    <s v="James Bentley"/>
    <s v="EXP-10013646 "/>
    <n v="4.58"/>
    <d v="2024-05-05T00:00:00"/>
    <x v="22"/>
    <s v="Airfare"/>
    <s v="sandwich bags"/>
    <m/>
    <m/>
    <m/>
    <m/>
    <m/>
    <m/>
    <m/>
    <m/>
    <m/>
    <m/>
    <m/>
    <m/>
    <m/>
    <m/>
    <m/>
    <m/>
    <m/>
    <m/>
    <m/>
    <m/>
    <m/>
    <d v="2024-05-28T00:00:00"/>
    <s v="SL222@tidalwaveautospa.com"/>
    <s v="Ricky Doyle"/>
    <x v="5"/>
    <x v="0"/>
  </r>
  <r>
    <s v="James Bentley"/>
    <s v="EXP-10013646 "/>
    <n v="6.59"/>
    <d v="2024-05-05T00:00:00"/>
    <x v="22"/>
    <s v="Office Supplies"/>
    <s v="air fresheners"/>
    <m/>
    <m/>
    <m/>
    <m/>
    <m/>
    <m/>
    <m/>
    <m/>
    <m/>
    <m/>
    <m/>
    <m/>
    <m/>
    <m/>
    <m/>
    <m/>
    <m/>
    <m/>
    <m/>
    <m/>
    <m/>
    <d v="2024-05-28T00:00:00"/>
    <s v="SL222@tidalwaveautospa.com"/>
    <s v="Ricky Doyle"/>
    <x v="5"/>
    <x v="0"/>
  </r>
  <r>
    <s v="James Bentley"/>
    <s v="EXP-10013646 "/>
    <n v="97.59"/>
    <d v="2024-05-07T00:00:00"/>
    <x v="11"/>
    <s v="Small Tools"/>
    <s v="fan"/>
    <m/>
    <m/>
    <m/>
    <m/>
    <m/>
    <m/>
    <m/>
    <m/>
    <m/>
    <m/>
    <m/>
    <m/>
    <m/>
    <m/>
    <m/>
    <m/>
    <m/>
    <m/>
    <m/>
    <m/>
    <m/>
    <d v="2024-05-28T00:00:00"/>
    <s v="SL222@tidalwaveautospa.com"/>
    <s v="Ricky Doyle"/>
    <x v="5"/>
    <x v="0"/>
  </r>
  <r>
    <s v="James Bentley"/>
    <s v="EXP-10013646 "/>
    <n v="28.6"/>
    <d v="2024-05-09T00:00:00"/>
    <x v="13"/>
    <s v="Office Supplies"/>
    <s v="keys"/>
    <m/>
    <m/>
    <m/>
    <m/>
    <m/>
    <m/>
    <m/>
    <m/>
    <m/>
    <m/>
    <m/>
    <m/>
    <m/>
    <m/>
    <m/>
    <m/>
    <m/>
    <m/>
    <m/>
    <m/>
    <m/>
    <d v="2024-05-28T00:00:00"/>
    <s v="SL222@tidalwaveautospa.com"/>
    <s v="Ricky Doyle"/>
    <x v="5"/>
    <x v="0"/>
  </r>
  <r>
    <s v="James Bentley"/>
    <s v="EXP-10013646 "/>
    <n v="33.33"/>
    <d v="2024-05-11T00:00:00"/>
    <x v="22"/>
    <s v="Parts"/>
    <s v="door seal"/>
    <m/>
    <m/>
    <m/>
    <m/>
    <m/>
    <m/>
    <m/>
    <m/>
    <m/>
    <m/>
    <m/>
    <m/>
    <m/>
    <m/>
    <m/>
    <m/>
    <m/>
    <m/>
    <m/>
    <m/>
    <m/>
    <d v="2024-05-28T00:00:00"/>
    <s v="SL222@tidalwaveautospa.com"/>
    <s v="Ricky Doyle"/>
    <x v="5"/>
    <x v="0"/>
  </r>
  <r>
    <s v="James Bentley"/>
    <s v="EXP-10013646 "/>
    <n v="251.33"/>
    <d v="2024-05-14T00:00:00"/>
    <x v="11"/>
    <s v="Small Tools"/>
    <s v="fan"/>
    <m/>
    <m/>
    <m/>
    <m/>
    <m/>
    <m/>
    <m/>
    <m/>
    <m/>
    <m/>
    <m/>
    <m/>
    <m/>
    <m/>
    <m/>
    <m/>
    <m/>
    <m/>
    <m/>
    <m/>
    <m/>
    <d v="2024-05-28T00:00:00"/>
    <s v="SL222@tidalwaveautospa.com"/>
    <s v="Ricky Doyle"/>
    <x v="5"/>
    <x v="0"/>
  </r>
  <r>
    <s v="James Bentley"/>
    <s v="EXP-10013646 "/>
    <n v="487.74"/>
    <d v="2024-05-15T00:00:00"/>
    <x v="16"/>
    <s v="Itemized"/>
    <s v="pressure washer hose, gloves, funnel, grease, cultivator, transplanter, cable ties"/>
    <n v="359.98"/>
    <s v="Small Tools"/>
    <s v="pressure washer hoses"/>
    <n v="18.989999999999998"/>
    <s v="Safety Supplies"/>
    <s v="gloves"/>
    <n v="47.46"/>
    <s v="Wash Maintenance"/>
    <s v="zip ties"/>
    <n v="61.31"/>
    <s v="Landscaping"/>
    <s v="cultivator, transplanter"/>
    <m/>
    <m/>
    <m/>
    <m/>
    <m/>
    <m/>
    <m/>
    <m/>
    <m/>
    <d v="2024-05-28T00:00:00"/>
    <s v="SL222@tidalwaveautospa.com"/>
    <s v="Ricky Doyle"/>
    <x v="5"/>
    <x v="0"/>
  </r>
  <r>
    <s v="Samantha Hackney"/>
    <s v="EXP-10013785 "/>
    <n v="42.99"/>
    <d v="2024-03-26T00:00:00"/>
    <x v="9"/>
    <s v="Employee Incentives - Other"/>
    <s v="Lristens bday cookies"/>
    <m/>
    <m/>
    <m/>
    <m/>
    <m/>
    <m/>
    <m/>
    <m/>
    <m/>
    <m/>
    <m/>
    <m/>
    <m/>
    <m/>
    <m/>
    <m/>
    <m/>
    <m/>
    <m/>
    <m/>
    <m/>
    <d v="2024-05-28T00:00:00"/>
    <s v="SL192@tidalwaveautospa.com"/>
    <s v="Ricky Doyle"/>
    <x v="5"/>
    <x v="0"/>
  </r>
  <r>
    <s v="Samantha Hackney"/>
    <s v="EXP-10013785 "/>
    <n v="7.38"/>
    <d v="2024-04-19T00:00:00"/>
    <x v="6"/>
    <s v="Wash Maintenance"/>
    <s v="Needed two 2x4’s"/>
    <m/>
    <m/>
    <m/>
    <m/>
    <m/>
    <m/>
    <m/>
    <m/>
    <m/>
    <m/>
    <m/>
    <m/>
    <m/>
    <m/>
    <m/>
    <m/>
    <m/>
    <m/>
    <m/>
    <m/>
    <m/>
    <d v="2024-05-28T00:00:00"/>
    <s v="SL192@tidalwaveautospa.com"/>
    <s v="Ricky Doyle"/>
    <x v="5"/>
    <x v="0"/>
  </r>
  <r>
    <s v="Javier Rocha"/>
    <s v="EXP-10013569 "/>
    <n v="82.08"/>
    <d v="2024-04-19T00:00:00"/>
    <x v="0"/>
    <s v="Wash Maintenance"/>
    <s v="Vinegar/water favoring"/>
    <m/>
    <m/>
    <m/>
    <m/>
    <m/>
    <m/>
    <m/>
    <m/>
    <m/>
    <m/>
    <m/>
    <m/>
    <m/>
    <m/>
    <m/>
    <m/>
    <m/>
    <m/>
    <m/>
    <m/>
    <m/>
    <d v="2024-05-28T00:00:00"/>
    <s v="SL265@tidalwaveautospa.com"/>
    <s v="Jeff Mathis"/>
    <x v="5"/>
    <x v="0"/>
  </r>
  <r>
    <s v="Javier Rocha"/>
    <s v="EXP-10013569 "/>
    <n v="32.83"/>
    <d v="2024-04-19T00:00:00"/>
    <x v="0"/>
    <s v="Small Tools"/>
    <s v="11pc socket set"/>
    <m/>
    <m/>
    <m/>
    <m/>
    <m/>
    <m/>
    <m/>
    <m/>
    <m/>
    <m/>
    <m/>
    <m/>
    <m/>
    <m/>
    <m/>
    <m/>
    <m/>
    <m/>
    <m/>
    <m/>
    <m/>
    <d v="2024-05-28T00:00:00"/>
    <s v="SL265@tidalwaveautospa.com"/>
    <s v="Jeff Mathis"/>
    <x v="5"/>
    <x v="0"/>
  </r>
  <r>
    <s v="Javier Rocha"/>
    <s v="EXP-10013569 "/>
    <n v="82.11"/>
    <d v="2024-04-22T00:00:00"/>
    <x v="0"/>
    <s v="Wash Maintenance"/>
    <s v="Oil for conveyor"/>
    <m/>
    <m/>
    <m/>
    <m/>
    <m/>
    <m/>
    <m/>
    <m/>
    <m/>
    <m/>
    <m/>
    <m/>
    <m/>
    <m/>
    <m/>
    <m/>
    <m/>
    <m/>
    <m/>
    <m/>
    <m/>
    <d v="2024-05-28T00:00:00"/>
    <s v="SL265@tidalwaveautospa.com"/>
    <s v="Jeff Mathis"/>
    <x v="5"/>
    <x v="0"/>
  </r>
  <r>
    <s v="Javier Rocha"/>
    <s v="EXP-10013569 "/>
    <n v="97.87"/>
    <d v="2024-04-23T00:00:00"/>
    <x v="0"/>
    <s v="Wash Maintenance"/>
    <s v="Salt pellets"/>
    <m/>
    <m/>
    <m/>
    <m/>
    <m/>
    <m/>
    <m/>
    <m/>
    <m/>
    <m/>
    <m/>
    <m/>
    <m/>
    <m/>
    <m/>
    <m/>
    <m/>
    <m/>
    <m/>
    <m/>
    <m/>
    <d v="2024-05-28T00:00:00"/>
    <s v="SL265@tidalwaveautospa.com"/>
    <s v="Jeff Mathis"/>
    <x v="5"/>
    <x v="0"/>
  </r>
  <r>
    <s v="Javier Rocha"/>
    <s v="EXP-10013569 "/>
    <n v="43.73"/>
    <d v="2024-04-23T00:00:00"/>
    <x v="11"/>
    <s v="Wash Supplies"/>
    <s v="Prep bucket"/>
    <m/>
    <m/>
    <m/>
    <m/>
    <m/>
    <m/>
    <m/>
    <m/>
    <m/>
    <m/>
    <m/>
    <m/>
    <m/>
    <m/>
    <m/>
    <m/>
    <m/>
    <m/>
    <m/>
    <m/>
    <m/>
    <d v="2024-05-28T00:00:00"/>
    <s v="SL265@tidalwaveautospa.com"/>
    <s v="Jeff Mathis"/>
    <x v="5"/>
    <x v="0"/>
  </r>
  <r>
    <s v="Javier Rocha"/>
    <s v="EXP-10013569 "/>
    <n v="38.67"/>
    <d v="2024-04-28T00:00:00"/>
    <x v="0"/>
    <s v="Snacks"/>
    <s v="bottle Water"/>
    <m/>
    <m/>
    <m/>
    <m/>
    <m/>
    <m/>
    <m/>
    <m/>
    <m/>
    <m/>
    <m/>
    <m/>
    <m/>
    <m/>
    <m/>
    <m/>
    <m/>
    <m/>
    <m/>
    <m/>
    <m/>
    <d v="2024-05-28T00:00:00"/>
    <s v="SL265@tidalwaveautospa.com"/>
    <s v="Jeff Mathis"/>
    <x v="5"/>
    <x v="0"/>
  </r>
  <r>
    <s v="Javier Rocha"/>
    <s v="EXP-10013569 "/>
    <n v="15.64"/>
    <d v="2024-05-03T00:00:00"/>
    <x v="2"/>
    <s v="Parts"/>
    <s v="parts for Pressure washer repair"/>
    <m/>
    <m/>
    <m/>
    <m/>
    <m/>
    <m/>
    <m/>
    <m/>
    <m/>
    <m/>
    <m/>
    <m/>
    <m/>
    <m/>
    <m/>
    <m/>
    <m/>
    <m/>
    <m/>
    <m/>
    <m/>
    <d v="2024-05-28T00:00:00"/>
    <s v="SL265@tidalwaveautospa.com"/>
    <s v="Jeff Mathis"/>
    <x v="5"/>
    <x v="0"/>
  </r>
  <r>
    <s v="Javier Rocha"/>
    <s v="EXP-10013569 "/>
    <n v="45.88"/>
    <d v="2024-05-05T00:00:00"/>
    <x v="0"/>
    <s v="Wash Maintenance"/>
    <s v="Salt pellets"/>
    <m/>
    <m/>
    <m/>
    <m/>
    <m/>
    <m/>
    <m/>
    <m/>
    <m/>
    <m/>
    <m/>
    <m/>
    <m/>
    <m/>
    <m/>
    <m/>
    <m/>
    <m/>
    <m/>
    <m/>
    <m/>
    <d v="2024-05-28T00:00:00"/>
    <s v="SL265@tidalwaveautospa.com"/>
    <s v="Jeff Mathis"/>
    <x v="5"/>
    <x v="0"/>
  </r>
  <r>
    <s v="Javier Rocha"/>
    <s v="EXP-10013569 "/>
    <n v="37.74"/>
    <d v="2024-05-05T00:00:00"/>
    <x v="0"/>
    <s v="Wash Maintenance"/>
    <s v="Vinegar/windex"/>
    <m/>
    <m/>
    <m/>
    <m/>
    <m/>
    <m/>
    <m/>
    <m/>
    <m/>
    <m/>
    <m/>
    <m/>
    <m/>
    <m/>
    <m/>
    <m/>
    <m/>
    <m/>
    <m/>
    <m/>
    <m/>
    <d v="2024-05-28T00:00:00"/>
    <s v="SL265@tidalwaveautospa.com"/>
    <s v="Jeff Mathis"/>
    <x v="5"/>
    <x v="0"/>
  </r>
  <r>
    <s v="Javier Rocha"/>
    <s v="EXP-10013569 "/>
    <n v="35.72"/>
    <d v="2024-05-07T00:00:00"/>
    <x v="2"/>
    <s v="Parts"/>
    <s v="Elbow valve control"/>
    <m/>
    <m/>
    <m/>
    <m/>
    <m/>
    <m/>
    <m/>
    <m/>
    <m/>
    <m/>
    <m/>
    <m/>
    <m/>
    <m/>
    <m/>
    <m/>
    <m/>
    <m/>
    <m/>
    <m/>
    <m/>
    <d v="2024-05-28T00:00:00"/>
    <s v="SL265@tidalwaveautospa.com"/>
    <s v="Jeff Mathis"/>
    <x v="5"/>
    <x v="0"/>
  </r>
  <r>
    <s v="Javier Rocha"/>
    <s v="EXP-10013569 "/>
    <n v="72.040000000000006"/>
    <d v="2024-05-08T00:00:00"/>
    <x v="0"/>
    <s v="Office Supplies"/>
    <s v="Broom"/>
    <m/>
    <m/>
    <m/>
    <m/>
    <m/>
    <m/>
    <m/>
    <m/>
    <m/>
    <m/>
    <m/>
    <m/>
    <m/>
    <m/>
    <m/>
    <m/>
    <m/>
    <m/>
    <m/>
    <m/>
    <m/>
    <d v="2024-05-28T00:00:00"/>
    <s v="SL265@tidalwaveautospa.com"/>
    <s v="Jeff Mathis"/>
    <x v="5"/>
    <x v="0"/>
  </r>
  <r>
    <s v="Javier Rocha"/>
    <s v="EXP-10013569 "/>
    <n v="55.76"/>
    <d v="2024-05-08T00:00:00"/>
    <x v="0"/>
    <s v="Wash Maintenance"/>
    <s v="Squeegee/spill absorb"/>
    <m/>
    <m/>
    <m/>
    <m/>
    <m/>
    <m/>
    <m/>
    <m/>
    <m/>
    <m/>
    <m/>
    <m/>
    <m/>
    <m/>
    <m/>
    <m/>
    <m/>
    <m/>
    <m/>
    <m/>
    <m/>
    <d v="2024-05-28T00:00:00"/>
    <s v="SL265@tidalwaveautospa.com"/>
    <s v="Jeff Mathis"/>
    <x v="5"/>
    <x v="0"/>
  </r>
  <r>
    <s v="Javier Rocha"/>
    <s v="EXP-10013569 "/>
    <n v="28.1"/>
    <d v="2024-05-09T00:00:00"/>
    <x v="0"/>
    <s v="Office Supplies"/>
    <s v="Paper towels/ toilet paper"/>
    <m/>
    <m/>
    <m/>
    <m/>
    <m/>
    <m/>
    <m/>
    <m/>
    <m/>
    <m/>
    <m/>
    <m/>
    <m/>
    <m/>
    <m/>
    <m/>
    <m/>
    <m/>
    <m/>
    <m/>
    <m/>
    <d v="2024-05-28T00:00:00"/>
    <s v="SL265@tidalwaveautospa.com"/>
    <s v="Jeff Mathis"/>
    <x v="5"/>
    <x v="0"/>
  </r>
  <r>
    <s v="Javier Rocha"/>
    <s v="EXP-10013569 "/>
    <n v="54.16"/>
    <d v="2024-05-12T00:00:00"/>
    <x v="0"/>
    <s v="Snacks"/>
    <s v="bottle Water/water favoring"/>
    <m/>
    <m/>
    <m/>
    <m/>
    <m/>
    <m/>
    <m/>
    <m/>
    <m/>
    <m/>
    <m/>
    <m/>
    <m/>
    <m/>
    <m/>
    <m/>
    <m/>
    <m/>
    <m/>
    <m/>
    <m/>
    <d v="2024-05-28T00:00:00"/>
    <s v="SL265@tidalwaveautospa.com"/>
    <s v="Jeff Mathis"/>
    <x v="5"/>
    <x v="0"/>
  </r>
  <r>
    <s v="Javier Rocha"/>
    <s v="EXP-10013569 "/>
    <n v="45.88"/>
    <d v="2024-05-13T00:00:00"/>
    <x v="0"/>
    <s v="Wash Maintenance"/>
    <s v="Salt pellets"/>
    <m/>
    <m/>
    <m/>
    <m/>
    <m/>
    <m/>
    <m/>
    <m/>
    <m/>
    <m/>
    <m/>
    <m/>
    <m/>
    <m/>
    <m/>
    <m/>
    <m/>
    <m/>
    <m/>
    <m/>
    <m/>
    <d v="2024-05-28T00:00:00"/>
    <s v="SL265@tidalwaveautospa.com"/>
    <s v="Jeff Mathis"/>
    <x v="5"/>
    <x v="0"/>
  </r>
  <r>
    <s v="Ayite Medji"/>
    <s v="EXP-10013508 "/>
    <n v="22.9"/>
    <d v="2024-04-11T00:00:00"/>
    <x v="23"/>
    <s v="Wash Maintenance"/>
    <s v="Storage containers"/>
    <m/>
    <m/>
    <m/>
    <m/>
    <m/>
    <m/>
    <m/>
    <m/>
    <m/>
    <m/>
    <m/>
    <m/>
    <m/>
    <m/>
    <m/>
    <m/>
    <m/>
    <m/>
    <m/>
    <m/>
    <m/>
    <d v="2024-05-28T00:00:00"/>
    <s v="SL315@tidalwaveautospa.com"/>
    <s v="Jeff Mathis"/>
    <x v="5"/>
    <x v="0"/>
  </r>
  <r>
    <s v="Ayite Medji"/>
    <s v="EXP-10013508 "/>
    <n v="90.46"/>
    <d v="2024-05-08T00:00:00"/>
    <x v="3"/>
    <s v="Vehicle Damage Claims"/>
    <s v="Sunroof guard"/>
    <m/>
    <m/>
    <m/>
    <m/>
    <m/>
    <m/>
    <m/>
    <m/>
    <m/>
    <m/>
    <m/>
    <m/>
    <m/>
    <m/>
    <m/>
    <m/>
    <m/>
    <m/>
    <m/>
    <m/>
    <m/>
    <d v="2024-05-28T00:00:00"/>
    <s v="SL315@tidalwaveautospa.com"/>
    <s v="Jeff Mathis"/>
    <x v="5"/>
    <x v="0"/>
  </r>
  <r>
    <s v="Ayite Medji"/>
    <s v="EXP-10013508 "/>
    <n v="190.09"/>
    <d v="2024-05-08T00:00:00"/>
    <x v="3"/>
    <s v="Vehicle Damage Claims"/>
    <s v="Luggage racks"/>
    <m/>
    <m/>
    <m/>
    <m/>
    <m/>
    <m/>
    <m/>
    <m/>
    <m/>
    <m/>
    <m/>
    <m/>
    <m/>
    <m/>
    <m/>
    <m/>
    <m/>
    <m/>
    <m/>
    <m/>
    <m/>
    <d v="2024-05-28T00:00:00"/>
    <s v="SL315@tidalwaveautospa.com"/>
    <s v="Jeff Mathis"/>
    <x v="5"/>
    <x v="0"/>
  </r>
  <r>
    <s v="Ayite Medji"/>
    <s v="EXP-10013508 "/>
    <n v="106.18"/>
    <d v="2024-05-08T00:00:00"/>
    <x v="3"/>
    <s v="Vehicle Damage Claims"/>
    <s v="Side mirror"/>
    <m/>
    <m/>
    <m/>
    <m/>
    <m/>
    <m/>
    <m/>
    <m/>
    <m/>
    <m/>
    <m/>
    <m/>
    <m/>
    <m/>
    <m/>
    <m/>
    <m/>
    <m/>
    <m/>
    <m/>
    <m/>
    <d v="2024-05-28T00:00:00"/>
    <s v="SL315@tidalwaveautospa.com"/>
    <s v="Jeff Mathis"/>
    <x v="5"/>
    <x v="0"/>
  </r>
  <r>
    <s v="Ayite Medji"/>
    <s v="EXP-10013508 "/>
    <n v="165.18"/>
    <d v="2024-05-09T00:00:00"/>
    <x v="3"/>
    <s v="Vehicle Damage Claims"/>
    <s v="Wheel covers armada"/>
    <m/>
    <m/>
    <m/>
    <m/>
    <m/>
    <m/>
    <m/>
    <m/>
    <m/>
    <m/>
    <m/>
    <m/>
    <m/>
    <m/>
    <m/>
    <m/>
    <m/>
    <m/>
    <m/>
    <m/>
    <m/>
    <d v="2024-05-28T00:00:00"/>
    <s v="SL315@tidalwaveautospa.com"/>
    <s v="Jeff Mathis"/>
    <x v="5"/>
    <x v="0"/>
  </r>
  <r>
    <s v="Don Cross"/>
    <s v="EXP-10013684 "/>
    <n v="40.409999999999997"/>
    <d v="2024-04-25T00:00:00"/>
    <x v="0"/>
    <s v="Office Supplies"/>
    <s v="paper towels"/>
    <m/>
    <m/>
    <m/>
    <m/>
    <m/>
    <m/>
    <m/>
    <m/>
    <m/>
    <m/>
    <m/>
    <m/>
    <m/>
    <m/>
    <m/>
    <m/>
    <m/>
    <m/>
    <m/>
    <m/>
    <m/>
    <d v="2024-05-28T00:00:00"/>
    <s v="SL165@tidalwaveautospa.com"/>
    <s v="Jeff Mathis"/>
    <x v="5"/>
    <x v="0"/>
  </r>
  <r>
    <s v="Don Cross"/>
    <s v="EXP-10013684 "/>
    <n v="111.88"/>
    <d v="2024-05-07T00:00:00"/>
    <x v="22"/>
    <s v="Wash Supplies"/>
    <s v="brush handles"/>
    <m/>
    <m/>
    <m/>
    <m/>
    <m/>
    <m/>
    <m/>
    <m/>
    <m/>
    <m/>
    <m/>
    <m/>
    <m/>
    <m/>
    <m/>
    <m/>
    <m/>
    <m/>
    <m/>
    <m/>
    <m/>
    <d v="2024-05-28T00:00:00"/>
    <s v="SL165@tidalwaveautospa.com"/>
    <s v="Jeff Mathis"/>
    <x v="5"/>
    <x v="0"/>
  </r>
  <r>
    <s v="Don Cross"/>
    <s v="EXP-10013684 "/>
    <n v="61.44"/>
    <d v="2024-05-07T00:00:00"/>
    <x v="22"/>
    <s v="Landscaping"/>
    <s v="butlers"/>
    <m/>
    <m/>
    <m/>
    <m/>
    <m/>
    <m/>
    <m/>
    <m/>
    <m/>
    <m/>
    <m/>
    <m/>
    <m/>
    <m/>
    <m/>
    <m/>
    <m/>
    <m/>
    <m/>
    <m/>
    <m/>
    <d v="2024-05-28T00:00:00"/>
    <s v="SL165@tidalwaveautospa.com"/>
    <s v="Jeff Mathis"/>
    <x v="5"/>
    <x v="0"/>
  </r>
  <r>
    <s v="Kaleigh Welch"/>
    <s v="EXP-10013691 "/>
    <n v="850"/>
    <d v="2024-05-14T00:00:00"/>
    <x v="22"/>
    <s v="Landscaping"/>
    <s v="Mowing and landscaping for 5 weeks"/>
    <m/>
    <m/>
    <m/>
    <m/>
    <m/>
    <m/>
    <m/>
    <m/>
    <m/>
    <m/>
    <m/>
    <m/>
    <m/>
    <m/>
    <m/>
    <m/>
    <m/>
    <m/>
    <m/>
    <m/>
    <m/>
    <d v="2024-05-28T00:00:00"/>
    <s v="SL251@tidalwaveautospa.com"/>
    <s v="Jeff Mathis"/>
    <x v="5"/>
    <x v="0"/>
  </r>
  <r>
    <s v="Kaleigh Welch"/>
    <s v="EXP-10013690 "/>
    <n v="14.45"/>
    <d v="2024-05-10T00:00:00"/>
    <x v="1"/>
    <s v="Parts"/>
    <s v="Supplies to repair air hoses"/>
    <m/>
    <m/>
    <m/>
    <m/>
    <m/>
    <m/>
    <m/>
    <m/>
    <m/>
    <m/>
    <m/>
    <m/>
    <m/>
    <m/>
    <m/>
    <m/>
    <m/>
    <m/>
    <m/>
    <m/>
    <m/>
    <d v="2024-05-28T00:00:00"/>
    <s v="SL251@tidalwaveautospa.com"/>
    <s v="Jeff Mathis"/>
    <x v="5"/>
    <x v="0"/>
  </r>
  <r>
    <s v="Kaleigh Welch"/>
    <s v="EXP-10013689 "/>
    <n v="17.87"/>
    <d v="2024-05-13T00:00:00"/>
    <x v="0"/>
    <s v="Itemized"/>
    <s v="bottle Water and toilet paper"/>
    <n v="4.8899999999999997"/>
    <s v="Snacks"/>
    <s v="bottled water"/>
    <n v="12.98"/>
    <s v="Office Supplies"/>
    <s v="bath tissue"/>
    <m/>
    <m/>
    <m/>
    <m/>
    <m/>
    <m/>
    <m/>
    <m/>
    <m/>
    <m/>
    <m/>
    <m/>
    <m/>
    <m/>
    <m/>
    <d v="2024-05-28T00:00:00"/>
    <s v="SL251@tidalwaveautospa.com"/>
    <s v="Jeff Mathis"/>
    <x v="5"/>
    <x v="0"/>
  </r>
  <r>
    <s v="Kaleigh Welch"/>
    <s v="EXP-10013688 "/>
    <n v="17.47"/>
    <d v="2024-05-14T00:00:00"/>
    <x v="7"/>
    <s v="Parts"/>
    <s v="ball valve"/>
    <m/>
    <m/>
    <m/>
    <m/>
    <m/>
    <m/>
    <m/>
    <m/>
    <m/>
    <m/>
    <m/>
    <m/>
    <m/>
    <m/>
    <m/>
    <m/>
    <m/>
    <m/>
    <m/>
    <m/>
    <m/>
    <d v="2024-05-28T00:00:00"/>
    <s v="SL251@tidalwaveautospa.com"/>
    <s v="Jeff Mathis"/>
    <x v="5"/>
    <x v="0"/>
  </r>
  <r>
    <s v="Jacob Johnston"/>
    <s v="EXP-10013137 "/>
    <n v="21.27"/>
    <d v="2024-04-21T00:00:00"/>
    <x v="0"/>
    <s v="Office Supplies"/>
    <s v="toilet paper"/>
    <m/>
    <m/>
    <m/>
    <m/>
    <m/>
    <m/>
    <m/>
    <m/>
    <m/>
    <m/>
    <m/>
    <m/>
    <m/>
    <m/>
    <m/>
    <m/>
    <m/>
    <m/>
    <m/>
    <m/>
    <m/>
    <d v="2024-05-28T00:00:00"/>
    <s v="SL46@tidalwaveautospa.com"/>
    <s v="Michael Donnelly"/>
    <x v="5"/>
    <x v="0"/>
  </r>
  <r>
    <s v="Stephanie Huff"/>
    <s v="EXP-10013685 "/>
    <n v="143.47"/>
    <d v="2024-04-18T00:00:00"/>
    <x v="21"/>
    <s v="Itemized"/>
    <s v="gloves, sharpies, dawn, fire ant killer, tp stand, insect killer"/>
    <n v="17.48"/>
    <s v="Safety Supplies"/>
    <s v="gloves"/>
    <n v="37.94"/>
    <s v="Office Supplies"/>
    <s v="sharpies, TP stand"/>
    <n v="49.7"/>
    <s v="Wash Maintenance"/>
    <s v="dawn"/>
    <n v="38.349999999999994"/>
    <s v="Pest Control/Extermination"/>
    <s v="Ant/Insect killer"/>
    <m/>
    <m/>
    <m/>
    <m/>
    <m/>
    <m/>
    <m/>
    <m/>
    <m/>
    <d v="2024-05-28T00:00:00"/>
    <s v="stephanie.huff@twavelead.com"/>
    <s v="Bruce Maxwell"/>
    <x v="5"/>
    <x v="0"/>
  </r>
  <r>
    <s v="Stephanie Huff"/>
    <s v="EXP-10013685 "/>
    <n v="5.35"/>
    <d v="2024-04-29T00:00:00"/>
    <x v="28"/>
    <s v="Snacks"/>
    <s v="ICE"/>
    <m/>
    <m/>
    <m/>
    <m/>
    <m/>
    <m/>
    <m/>
    <m/>
    <m/>
    <m/>
    <m/>
    <m/>
    <m/>
    <m/>
    <m/>
    <m/>
    <m/>
    <m/>
    <m/>
    <m/>
    <m/>
    <d v="2024-05-28T00:00:00"/>
    <s v="stephanie.huff@twavelead.com"/>
    <s v="Bruce Maxwell"/>
    <x v="5"/>
    <x v="0"/>
  </r>
  <r>
    <s v="Stephanie Huff"/>
    <s v="EXP-10013685 "/>
    <n v="109.05"/>
    <d v="2024-05-09T00:00:00"/>
    <x v="21"/>
    <s v="Itemized"/>
    <s v="bottled water, dawn, lanyards, keys, key rings"/>
    <n v="4.9800000000000004"/>
    <s v="Snacks"/>
    <s v="bottled water"/>
    <n v="39.880000000000003"/>
    <s v="Wash Maintenance"/>
    <s v="dawn"/>
    <n v="64.189999999999984"/>
    <s v="Office Supplies"/>
    <s v="lanyard, keys, keyrings"/>
    <m/>
    <m/>
    <m/>
    <m/>
    <m/>
    <m/>
    <m/>
    <m/>
    <m/>
    <m/>
    <m/>
    <m/>
    <d v="2024-05-28T00:00:00"/>
    <s v="stephanie.huff@twavelead.com"/>
    <s v="Bruce Maxwell"/>
    <x v="5"/>
    <x v="0"/>
  </r>
  <r>
    <s v="Draven Girdler"/>
    <s v="EXP-10013575 "/>
    <n v="34.24"/>
    <d v="2024-04-21T00:00:00"/>
    <x v="0"/>
    <s v="Small Tools"/>
    <s v="Bungees for towel cart"/>
    <m/>
    <m/>
    <m/>
    <m/>
    <m/>
    <m/>
    <m/>
    <m/>
    <m/>
    <m/>
    <m/>
    <m/>
    <m/>
    <m/>
    <m/>
    <m/>
    <m/>
    <m/>
    <m/>
    <m/>
    <m/>
    <d v="2024-05-28T00:00:00"/>
    <s v="ASL164@tidalwaveautospa.com"/>
    <s v="Lane Carr"/>
    <x v="5"/>
    <x v="0"/>
  </r>
  <r>
    <s v="Draven Girdler"/>
    <s v="EXP-10013575 "/>
    <n v="52.66"/>
    <d v="2024-04-22T00:00:00"/>
    <x v="0"/>
    <s v="Wash Maintenance"/>
    <s v="Dawn and vinegar"/>
    <m/>
    <m/>
    <m/>
    <m/>
    <m/>
    <m/>
    <m/>
    <m/>
    <m/>
    <m/>
    <m/>
    <m/>
    <m/>
    <m/>
    <m/>
    <m/>
    <m/>
    <m/>
    <m/>
    <m/>
    <m/>
    <d v="2024-05-28T00:00:00"/>
    <s v="ASL164@tidalwaveautospa.com"/>
    <s v="Lane Carr"/>
    <x v="5"/>
    <x v="0"/>
  </r>
  <r>
    <s v="Draven Girdler"/>
    <s v="EXP-10013575 "/>
    <n v="59.02"/>
    <d v="2024-04-29T00:00:00"/>
    <x v="0"/>
    <s v="Wash Maintenance"/>
    <s v="Salt for water softener"/>
    <m/>
    <m/>
    <m/>
    <m/>
    <m/>
    <m/>
    <m/>
    <m/>
    <m/>
    <m/>
    <m/>
    <m/>
    <m/>
    <m/>
    <m/>
    <m/>
    <m/>
    <m/>
    <m/>
    <m/>
    <m/>
    <d v="2024-05-28T00:00:00"/>
    <s v="ASL164@tidalwaveautospa.com"/>
    <s v="Lane Carr"/>
    <x v="5"/>
    <x v="0"/>
  </r>
  <r>
    <s v="Draven Girdler"/>
    <s v="EXP-10013575 "/>
    <n v="296.52"/>
    <d v="2024-05-01T00:00:00"/>
    <x v="1"/>
    <s v="Parts"/>
    <s v="Hydraulic hose repair"/>
    <m/>
    <m/>
    <m/>
    <m/>
    <m/>
    <m/>
    <m/>
    <m/>
    <m/>
    <m/>
    <m/>
    <m/>
    <m/>
    <m/>
    <m/>
    <m/>
    <m/>
    <m/>
    <m/>
    <m/>
    <m/>
    <d v="2024-05-28T00:00:00"/>
    <s v="ASL164@tidalwaveautospa.com"/>
    <s v="Lane Carr"/>
    <x v="5"/>
    <x v="0"/>
  </r>
  <r>
    <s v="Draven Girdler"/>
    <s v="EXP-10013575 "/>
    <n v="5.72"/>
    <d v="2024-05-03T00:00:00"/>
    <x v="10"/>
    <s v="Snacks"/>
    <s v="Water for fridge"/>
    <m/>
    <m/>
    <m/>
    <m/>
    <m/>
    <m/>
    <m/>
    <m/>
    <m/>
    <m/>
    <m/>
    <m/>
    <m/>
    <m/>
    <m/>
    <m/>
    <m/>
    <m/>
    <m/>
    <m/>
    <m/>
    <d v="2024-05-28T00:00:00"/>
    <s v="ASL164@tidalwaveautospa.com"/>
    <s v="Lane Carr"/>
    <x v="5"/>
    <x v="0"/>
  </r>
  <r>
    <s v="Draven Girdler"/>
    <s v="EXP-10013575 "/>
    <n v="109.72"/>
    <d v="2024-05-11T00:00:00"/>
    <x v="0"/>
    <s v="Small Tools"/>
    <s v="New pressure washer hose"/>
    <m/>
    <m/>
    <m/>
    <m/>
    <m/>
    <m/>
    <m/>
    <m/>
    <m/>
    <m/>
    <m/>
    <m/>
    <m/>
    <m/>
    <m/>
    <m/>
    <m/>
    <m/>
    <m/>
    <m/>
    <m/>
    <d v="2024-05-28T00:00:00"/>
    <s v="ASL164@tidalwaveautospa.com"/>
    <s v="Lane Carr"/>
    <x v="5"/>
    <x v="0"/>
  </r>
  <r>
    <s v="Draven Girdler"/>
    <s v="EXP-10013575 "/>
    <n v="73.48"/>
    <d v="2024-05-14T00:00:00"/>
    <x v="0"/>
    <s v="Wash Maintenance"/>
    <s v="Dawn and mr.clean pads/steel wool"/>
    <m/>
    <m/>
    <m/>
    <m/>
    <m/>
    <m/>
    <m/>
    <m/>
    <m/>
    <m/>
    <m/>
    <m/>
    <m/>
    <m/>
    <m/>
    <m/>
    <m/>
    <m/>
    <m/>
    <m/>
    <m/>
    <d v="2024-05-28T00:00:00"/>
    <s v="ASL164@tidalwaveautospa.com"/>
    <s v="Lane Carr"/>
    <x v="5"/>
    <x v="0"/>
  </r>
  <r>
    <s v="Draven Girdler"/>
    <s v="EXP-10013575 "/>
    <n v="103.12"/>
    <d v="2024-05-14T00:00:00"/>
    <x v="2"/>
    <s v="Postage"/>
    <s v="RMA shipping"/>
    <m/>
    <m/>
    <m/>
    <m/>
    <m/>
    <m/>
    <m/>
    <m/>
    <m/>
    <m/>
    <m/>
    <m/>
    <m/>
    <m/>
    <m/>
    <m/>
    <m/>
    <m/>
    <m/>
    <m/>
    <m/>
    <d v="2024-05-28T00:00:00"/>
    <s v="ASL164@tidalwaveautospa.com"/>
    <s v="Lane Carr"/>
    <x v="5"/>
    <x v="0"/>
  </r>
  <r>
    <s v="Zachary Gairhan"/>
    <s v="EXP-10013727 "/>
    <n v="16.25"/>
    <d v="2024-03-08T00:00:00"/>
    <x v="0"/>
    <s v="Wash Maintenance"/>
    <s v="Vinegar/dawn"/>
    <m/>
    <m/>
    <m/>
    <m/>
    <m/>
    <m/>
    <m/>
    <m/>
    <m/>
    <m/>
    <m/>
    <m/>
    <m/>
    <m/>
    <m/>
    <m/>
    <m/>
    <m/>
    <m/>
    <m/>
    <m/>
    <d v="2024-05-28T00:00:00"/>
    <s v="SL281@tidalwaveautospa.com"/>
    <s v="Ricky Doyle"/>
    <x v="5"/>
    <x v="0"/>
  </r>
  <r>
    <s v="Zachary Gairhan"/>
    <s v="EXP-10013727 "/>
    <n v="12.95"/>
    <d v="2024-04-28T00:00:00"/>
    <x v="16"/>
    <s v="Office Supplies"/>
    <s v="keys"/>
    <m/>
    <m/>
    <m/>
    <m/>
    <m/>
    <m/>
    <m/>
    <m/>
    <m/>
    <m/>
    <m/>
    <m/>
    <m/>
    <m/>
    <m/>
    <m/>
    <m/>
    <m/>
    <m/>
    <m/>
    <m/>
    <d v="2024-05-28T00:00:00"/>
    <s v="SL281@tidalwaveautospa.com"/>
    <s v="Ricky Doyle"/>
    <x v="5"/>
    <x v="0"/>
  </r>
  <r>
    <s v="Zachary Gairhan"/>
    <s v="EXP-10013727 "/>
    <n v="56.35"/>
    <d v="2024-04-30T00:00:00"/>
    <x v="0"/>
    <s v="Itemized"/>
    <s v="Copy paper and soap"/>
    <n v="35.96"/>
    <s v="Wash Maintenance"/>
    <s v="dawn"/>
    <n v="20.39"/>
    <s v="Office Supplies"/>
    <s v="copy paper"/>
    <m/>
    <m/>
    <m/>
    <m/>
    <m/>
    <m/>
    <m/>
    <m/>
    <m/>
    <m/>
    <m/>
    <m/>
    <m/>
    <m/>
    <m/>
    <d v="2024-05-28T00:00:00"/>
    <s v="SL281@tidalwaveautospa.com"/>
    <s v="Ricky Doyle"/>
    <x v="5"/>
    <x v="0"/>
  </r>
  <r>
    <s v="Zachary Gairhan"/>
    <s v="EXP-10013727 "/>
    <n v="8.15"/>
    <d v="2024-05-03T00:00:00"/>
    <x v="0"/>
    <s v="Wash Maintenance"/>
    <s v="Vinegar"/>
    <m/>
    <m/>
    <m/>
    <m/>
    <m/>
    <m/>
    <m/>
    <m/>
    <m/>
    <m/>
    <m/>
    <m/>
    <m/>
    <m/>
    <m/>
    <m/>
    <m/>
    <m/>
    <m/>
    <m/>
    <m/>
    <d v="2024-05-28T00:00:00"/>
    <s v="SL281@tidalwaveautospa.com"/>
    <s v="Ricky Doyle"/>
    <x v="5"/>
    <x v="0"/>
  </r>
  <r>
    <s v="Zachary Gairhan"/>
    <s v="EXP-10013727 "/>
    <n v="10.83"/>
    <d v="2024-05-10T00:00:00"/>
    <x v="0"/>
    <s v="Wash Maintenance"/>
    <s v="Vinegar"/>
    <m/>
    <m/>
    <m/>
    <m/>
    <m/>
    <m/>
    <m/>
    <m/>
    <m/>
    <m/>
    <m/>
    <m/>
    <m/>
    <m/>
    <m/>
    <m/>
    <m/>
    <m/>
    <m/>
    <m/>
    <m/>
    <d v="2024-05-28T00:00:00"/>
    <s v="SL281@tidalwaveautospa.com"/>
    <s v="Ricky Doyle"/>
    <x v="5"/>
    <x v="0"/>
  </r>
  <r>
    <s v="Al Kondry"/>
    <s v="EXP-10013394 "/>
    <n v="67.34"/>
    <d v="2024-04-18T00:00:00"/>
    <x v="0"/>
    <s v="Plumbing Expense"/>
    <s v="Pvc piping"/>
    <m/>
    <m/>
    <m/>
    <m/>
    <m/>
    <m/>
    <m/>
    <m/>
    <m/>
    <m/>
    <m/>
    <m/>
    <m/>
    <m/>
    <m/>
    <m/>
    <m/>
    <m/>
    <m/>
    <m/>
    <m/>
    <d v="2024-05-28T00:00:00"/>
    <s v="SL212@tidalwaveautospa.com"/>
    <s v="Michael Donnelly"/>
    <x v="5"/>
    <x v="0"/>
  </r>
  <r>
    <s v="Al Kondry"/>
    <s v="EXP-10013394 "/>
    <n v="25.81"/>
    <d v="2024-04-22T00:00:00"/>
    <x v="0"/>
    <s v="Plumbing Expense"/>
    <s v="Pvc couplers"/>
    <m/>
    <m/>
    <m/>
    <m/>
    <m/>
    <m/>
    <m/>
    <m/>
    <m/>
    <m/>
    <m/>
    <m/>
    <m/>
    <m/>
    <m/>
    <m/>
    <m/>
    <m/>
    <m/>
    <m/>
    <m/>
    <d v="2024-05-28T00:00:00"/>
    <s v="SL212@tidalwaveautospa.com"/>
    <s v="Michael Donnelly"/>
    <x v="5"/>
    <x v="0"/>
  </r>
  <r>
    <s v="Al Kondry"/>
    <s v="EXP-10013394 "/>
    <n v="115.54"/>
    <d v="2024-04-23T00:00:00"/>
    <x v="22"/>
    <s v="Small Tools"/>
    <s v="pressure washer hoses"/>
    <m/>
    <m/>
    <m/>
    <m/>
    <m/>
    <m/>
    <m/>
    <m/>
    <m/>
    <m/>
    <m/>
    <m/>
    <m/>
    <m/>
    <m/>
    <m/>
    <m/>
    <m/>
    <m/>
    <m/>
    <m/>
    <d v="2024-05-28T00:00:00"/>
    <s v="SL212@tidalwaveautospa.com"/>
    <s v="Michael Donnelly"/>
    <x v="5"/>
    <x v="0"/>
  </r>
  <r>
    <s v="Al Kondry"/>
    <s v="EXP-10013394 "/>
    <n v="80.09"/>
    <d v="2024-04-23T00:00:00"/>
    <x v="22"/>
    <s v="Parts"/>
    <s v="Pipe fittings"/>
    <m/>
    <m/>
    <m/>
    <m/>
    <m/>
    <m/>
    <m/>
    <m/>
    <m/>
    <m/>
    <m/>
    <m/>
    <m/>
    <m/>
    <m/>
    <m/>
    <m/>
    <m/>
    <m/>
    <m/>
    <m/>
    <d v="2024-05-28T00:00:00"/>
    <s v="SL212@tidalwaveautospa.com"/>
    <s v="Michael Donnelly"/>
    <x v="5"/>
    <x v="0"/>
  </r>
  <r>
    <s v="Al Kondry"/>
    <s v="EXP-10013394 "/>
    <n v="78.209999999999994"/>
    <d v="2024-04-23T00:00:00"/>
    <x v="0"/>
    <s v="Wash Maintenance"/>
    <s v="Dawn Soap"/>
    <m/>
    <m/>
    <m/>
    <m/>
    <m/>
    <m/>
    <m/>
    <m/>
    <m/>
    <m/>
    <m/>
    <m/>
    <m/>
    <m/>
    <m/>
    <m/>
    <m/>
    <m/>
    <m/>
    <m/>
    <m/>
    <d v="2024-05-28T00:00:00"/>
    <s v="SL212@tidalwaveautospa.com"/>
    <s v="Michael Donnelly"/>
    <x v="5"/>
    <x v="0"/>
  </r>
  <r>
    <s v="Al Kondry"/>
    <s v="EXP-10013394 "/>
    <n v="20.94"/>
    <d v="2024-04-23T00:00:00"/>
    <x v="8"/>
    <s v="Snacks"/>
    <s v="bottle Water"/>
    <m/>
    <m/>
    <m/>
    <m/>
    <m/>
    <m/>
    <m/>
    <m/>
    <m/>
    <m/>
    <m/>
    <m/>
    <m/>
    <m/>
    <m/>
    <m/>
    <m/>
    <m/>
    <m/>
    <m/>
    <m/>
    <d v="2024-05-28T00:00:00"/>
    <s v="SL212@tidalwaveautospa.com"/>
    <s v="Michael Donnelly"/>
    <x v="5"/>
    <x v="0"/>
  </r>
  <r>
    <s v="Al Kondry"/>
    <s v="EXP-10013394 "/>
    <n v="7.22"/>
    <d v="2024-04-25T00:00:00"/>
    <x v="16"/>
    <s v="Parts"/>
    <s v="Screw bits"/>
    <m/>
    <m/>
    <m/>
    <m/>
    <m/>
    <m/>
    <m/>
    <m/>
    <m/>
    <m/>
    <m/>
    <m/>
    <m/>
    <m/>
    <m/>
    <m/>
    <m/>
    <m/>
    <m/>
    <m/>
    <m/>
    <d v="2024-05-28T00:00:00"/>
    <s v="SL212@tidalwaveautospa.com"/>
    <s v="Michael Donnelly"/>
    <x v="5"/>
    <x v="0"/>
  </r>
  <r>
    <s v="Al Kondry"/>
    <s v="EXP-10013394 "/>
    <n v="12.58"/>
    <d v="2024-05-09T00:00:00"/>
    <x v="8"/>
    <s v="Snacks"/>
    <s v="bottle Water"/>
    <m/>
    <m/>
    <m/>
    <m/>
    <m/>
    <m/>
    <m/>
    <m/>
    <m/>
    <m/>
    <m/>
    <m/>
    <m/>
    <m/>
    <m/>
    <m/>
    <m/>
    <m/>
    <m/>
    <m/>
    <m/>
    <d v="2024-05-28T00:00:00"/>
    <s v="SL212@tidalwaveautospa.com"/>
    <s v="Michael Donnelly"/>
    <x v="5"/>
    <x v="0"/>
  </r>
  <r>
    <s v="Al Kondry"/>
    <s v="EXP-10013394 "/>
    <n v="51.69"/>
    <d v="2024-05-09T00:00:00"/>
    <x v="22"/>
    <s v="Parts"/>
    <s v="Screws"/>
    <m/>
    <m/>
    <m/>
    <m/>
    <m/>
    <m/>
    <m/>
    <m/>
    <m/>
    <m/>
    <m/>
    <m/>
    <m/>
    <m/>
    <m/>
    <m/>
    <m/>
    <m/>
    <m/>
    <m/>
    <m/>
    <d v="2024-05-28T00:00:00"/>
    <s v="SL212@tidalwaveautospa.com"/>
    <s v="Michael Donnelly"/>
    <x v="5"/>
    <x v="0"/>
  </r>
  <r>
    <s v="Al Kondry"/>
    <s v="EXP-10013394 "/>
    <n v="142.83000000000001"/>
    <d v="2024-05-09T00:00:00"/>
    <x v="38"/>
    <s v="Vehicle Damage Claims"/>
    <s v="Car towed"/>
    <m/>
    <m/>
    <m/>
    <m/>
    <m/>
    <m/>
    <m/>
    <m/>
    <m/>
    <m/>
    <m/>
    <m/>
    <m/>
    <m/>
    <m/>
    <m/>
    <m/>
    <m/>
    <m/>
    <m/>
    <m/>
    <d v="2024-05-28T00:00:00"/>
    <s v="SL212@tidalwaveautospa.com"/>
    <s v="Michael Donnelly"/>
    <x v="5"/>
    <x v="0"/>
  </r>
  <r>
    <s v="Lee Triggs"/>
    <s v="EXP-10013612 "/>
    <n v="24.81"/>
    <d v="2024-04-25T00:00:00"/>
    <x v="1"/>
    <s v="Parts"/>
    <s v="fittings"/>
    <m/>
    <m/>
    <m/>
    <m/>
    <m/>
    <m/>
    <m/>
    <m/>
    <m/>
    <m/>
    <m/>
    <m/>
    <m/>
    <m/>
    <m/>
    <m/>
    <m/>
    <m/>
    <m/>
    <m/>
    <m/>
    <d v="2024-05-28T00:00:00"/>
    <s v="SL49@tidalwaveautospa.com"/>
    <s v="Michael Donnelly"/>
    <x v="5"/>
    <x v="0"/>
  </r>
  <r>
    <s v="Lee Triggs"/>
    <s v="EXP-10013612 "/>
    <n v="53.08"/>
    <d v="2024-04-25T00:00:00"/>
    <x v="9"/>
    <s v="Snacks"/>
    <s v="water Gatorade"/>
    <m/>
    <m/>
    <m/>
    <m/>
    <m/>
    <m/>
    <m/>
    <m/>
    <m/>
    <m/>
    <m/>
    <m/>
    <m/>
    <m/>
    <m/>
    <m/>
    <m/>
    <m/>
    <m/>
    <m/>
    <m/>
    <d v="2024-05-28T00:00:00"/>
    <s v="SL49@tidalwaveautospa.com"/>
    <s v="Michael Donnelly"/>
    <x v="5"/>
    <x v="0"/>
  </r>
  <r>
    <s v="Lee Triggs"/>
    <s v="EXP-10013612 "/>
    <n v="53.32"/>
    <d v="2024-04-27T00:00:00"/>
    <x v="25"/>
    <s v="Small Tools"/>
    <s v="replace fan"/>
    <m/>
    <m/>
    <m/>
    <m/>
    <m/>
    <m/>
    <m/>
    <m/>
    <m/>
    <m/>
    <m/>
    <m/>
    <m/>
    <m/>
    <m/>
    <m/>
    <m/>
    <m/>
    <m/>
    <m/>
    <m/>
    <d v="2024-05-28T00:00:00"/>
    <s v="SL49@tidalwaveautospa.com"/>
    <s v="Michael Donnelly"/>
    <x v="5"/>
    <x v="0"/>
  </r>
  <r>
    <s v="Lee Triggs"/>
    <s v="EXP-10013612 "/>
    <n v="54.18"/>
    <d v="2024-04-27T00:00:00"/>
    <x v="6"/>
    <s v="Wash Maintenance"/>
    <s v="roof sealer"/>
    <m/>
    <m/>
    <m/>
    <m/>
    <m/>
    <m/>
    <m/>
    <m/>
    <m/>
    <m/>
    <m/>
    <m/>
    <m/>
    <m/>
    <m/>
    <m/>
    <m/>
    <m/>
    <m/>
    <m/>
    <m/>
    <d v="2024-05-28T00:00:00"/>
    <s v="SL49@tidalwaveautospa.com"/>
    <s v="Michael Donnelly"/>
    <x v="5"/>
    <x v="0"/>
  </r>
  <r>
    <s v="Lee Triggs"/>
    <s v="EXP-10013612 "/>
    <n v="56.2"/>
    <d v="2024-05-02T00:00:00"/>
    <x v="22"/>
    <s v="Itemized"/>
    <s v="vinegar, fasteners, cleaning supplies"/>
    <n v="32.97"/>
    <s v="Wash Maintenance"/>
    <s v="cleaner, vinegar"/>
    <n v="23.230000000000004"/>
    <s v="Parts"/>
    <s v="fasteners"/>
    <m/>
    <m/>
    <m/>
    <m/>
    <m/>
    <m/>
    <m/>
    <m/>
    <m/>
    <m/>
    <m/>
    <m/>
    <m/>
    <m/>
    <m/>
    <d v="2024-05-28T00:00:00"/>
    <s v="SL49@tidalwaveautospa.com"/>
    <s v="Michael Donnelly"/>
    <x v="5"/>
    <x v="0"/>
  </r>
  <r>
    <s v="Lee Triggs"/>
    <s v="EXP-10013612 "/>
    <n v="89.93"/>
    <d v="2024-05-02T00:00:00"/>
    <x v="22"/>
    <s v="Parts"/>
    <s v="fasteners"/>
    <m/>
    <m/>
    <m/>
    <m/>
    <m/>
    <m/>
    <m/>
    <m/>
    <m/>
    <m/>
    <m/>
    <m/>
    <m/>
    <m/>
    <m/>
    <m/>
    <m/>
    <m/>
    <m/>
    <m/>
    <m/>
    <d v="2024-05-28T00:00:00"/>
    <s v="SL49@tidalwaveautospa.com"/>
    <s v="Michael Donnelly"/>
    <x v="5"/>
    <x v="0"/>
  </r>
  <r>
    <s v="Lee Triggs"/>
    <s v="EXP-10013612 "/>
    <n v="20.68"/>
    <d v="2024-05-07T00:00:00"/>
    <x v="0"/>
    <s v="Wash Maintenance"/>
    <s v="soap"/>
    <m/>
    <m/>
    <m/>
    <m/>
    <m/>
    <m/>
    <m/>
    <m/>
    <m/>
    <m/>
    <m/>
    <m/>
    <m/>
    <m/>
    <m/>
    <m/>
    <m/>
    <m/>
    <m/>
    <m/>
    <m/>
    <d v="2024-05-28T00:00:00"/>
    <s v="SL49@tidalwaveautospa.com"/>
    <s v="Michael Donnelly"/>
    <x v="5"/>
    <x v="0"/>
  </r>
  <r>
    <s v="Lee Triggs"/>
    <s v="EXP-10013612 "/>
    <n v="50"/>
    <d v="2024-05-07T00:00:00"/>
    <x v="1"/>
    <s v="Parts"/>
    <s v="couplers"/>
    <m/>
    <m/>
    <m/>
    <m/>
    <m/>
    <m/>
    <m/>
    <m/>
    <m/>
    <m/>
    <m/>
    <m/>
    <m/>
    <m/>
    <m/>
    <m/>
    <m/>
    <m/>
    <m/>
    <m/>
    <m/>
    <d v="2024-05-28T00:00:00"/>
    <s v="SL49@tidalwaveautospa.com"/>
    <s v="Michael Donnelly"/>
    <x v="5"/>
    <x v="0"/>
  </r>
  <r>
    <s v="Lee Triggs"/>
    <s v="EXP-10013612 "/>
    <n v="23.59"/>
    <d v="2024-05-07T00:00:00"/>
    <x v="1"/>
    <s v="Parts"/>
    <s v="fasteners"/>
    <m/>
    <m/>
    <m/>
    <m/>
    <m/>
    <m/>
    <m/>
    <m/>
    <m/>
    <m/>
    <m/>
    <m/>
    <m/>
    <m/>
    <m/>
    <m/>
    <m/>
    <m/>
    <m/>
    <m/>
    <m/>
    <d v="2024-05-28T00:00:00"/>
    <s v="SL49@tidalwaveautospa.com"/>
    <s v="Michael Donnelly"/>
    <x v="5"/>
    <x v="0"/>
  </r>
  <r>
    <s v="Lee Triggs"/>
    <s v="EXP-10013612 "/>
    <n v="5.7"/>
    <d v="2024-05-08T00:00:00"/>
    <x v="1"/>
    <s v="Parts"/>
    <s v="nipple connector"/>
    <m/>
    <m/>
    <m/>
    <m/>
    <m/>
    <m/>
    <m/>
    <m/>
    <m/>
    <m/>
    <m/>
    <m/>
    <m/>
    <m/>
    <m/>
    <m/>
    <m/>
    <m/>
    <m/>
    <m/>
    <m/>
    <d v="2024-05-28T00:00:00"/>
    <s v="SL49@tidalwaveautospa.com"/>
    <s v="Michael Donnelly"/>
    <x v="5"/>
    <x v="0"/>
  </r>
  <r>
    <s v="Lee Triggs"/>
    <s v="EXP-10013612 "/>
    <n v="30.81"/>
    <d v="2024-05-14T00:00:00"/>
    <x v="0"/>
    <s v="Wash Maintenance"/>
    <s v="soap"/>
    <m/>
    <m/>
    <m/>
    <m/>
    <m/>
    <m/>
    <m/>
    <m/>
    <m/>
    <m/>
    <m/>
    <m/>
    <m/>
    <m/>
    <m/>
    <m/>
    <m/>
    <m/>
    <m/>
    <m/>
    <m/>
    <d v="2024-05-28T00:00:00"/>
    <s v="SL49@tidalwaveautospa.com"/>
    <s v="Michael Donnelly"/>
    <x v="5"/>
    <x v="0"/>
  </r>
  <r>
    <s v="James Guinan"/>
    <s v="EXP-10013657 "/>
    <n v="64.19"/>
    <d v="2024-04-23T00:00:00"/>
    <x v="23"/>
    <s v="Office Furniture"/>
    <s v="Toaster oven"/>
    <m/>
    <m/>
    <m/>
    <m/>
    <m/>
    <m/>
    <m/>
    <m/>
    <m/>
    <m/>
    <m/>
    <m/>
    <m/>
    <m/>
    <m/>
    <m/>
    <m/>
    <m/>
    <m/>
    <m/>
    <m/>
    <d v="2024-05-28T00:00:00"/>
    <s v="SL135@tidalwaveautospa.com"/>
    <s v="Michael Donnelly"/>
    <x v="5"/>
    <x v="0"/>
  </r>
  <r>
    <s v="James Guinan"/>
    <s v="EXP-10013657 "/>
    <n v="123.73"/>
    <d v="2024-05-02T00:00:00"/>
    <x v="0"/>
    <s v="Wash Maintenance"/>
    <s v="Vinegar, cleaning solution, batteries"/>
    <m/>
    <m/>
    <m/>
    <m/>
    <m/>
    <m/>
    <m/>
    <m/>
    <m/>
    <m/>
    <m/>
    <m/>
    <m/>
    <m/>
    <m/>
    <m/>
    <m/>
    <m/>
    <m/>
    <m/>
    <m/>
    <d v="2024-05-28T00:00:00"/>
    <s v="SL135@tidalwaveautospa.com"/>
    <s v="Michael Donnelly"/>
    <x v="5"/>
    <x v="0"/>
  </r>
  <r>
    <s v="James Guinan"/>
    <s v="EXP-10013657 "/>
    <n v="106.22"/>
    <d v="2024-05-05T00:00:00"/>
    <x v="0"/>
    <s v="Wash Maintenance"/>
    <s v="Towel coolers, wd40, pink stuff"/>
    <m/>
    <m/>
    <m/>
    <m/>
    <m/>
    <m/>
    <m/>
    <m/>
    <m/>
    <m/>
    <m/>
    <m/>
    <m/>
    <m/>
    <m/>
    <m/>
    <m/>
    <m/>
    <m/>
    <m/>
    <m/>
    <d v="2024-05-28T00:00:00"/>
    <s v="SL135@tidalwaveautospa.com"/>
    <s v="Michael Donnelly"/>
    <x v="5"/>
    <x v="0"/>
  </r>
  <r>
    <s v="James Guinan"/>
    <s v="EXP-10013657 "/>
    <n v="173.64"/>
    <d v="2024-05-06T00:00:00"/>
    <x v="0"/>
    <s v="Wash Maintenance"/>
    <s v="Towel coolers, wd40, pink stuff"/>
    <m/>
    <m/>
    <m/>
    <m/>
    <m/>
    <m/>
    <m/>
    <m/>
    <m/>
    <m/>
    <m/>
    <m/>
    <m/>
    <m/>
    <m/>
    <m/>
    <m/>
    <m/>
    <m/>
    <m/>
    <m/>
    <d v="2024-05-28T00:00:00"/>
    <s v="SL135@tidalwaveautospa.com"/>
    <s v="Michael Donnelly"/>
    <x v="5"/>
    <x v="0"/>
  </r>
  <r>
    <s v="James Guinan"/>
    <s v="EXP-10013657 "/>
    <n v="192.6"/>
    <d v="2024-05-10T00:00:00"/>
    <x v="44"/>
    <s v="Small Tools"/>
    <s v="Drain snake"/>
    <m/>
    <m/>
    <m/>
    <m/>
    <m/>
    <m/>
    <m/>
    <m/>
    <m/>
    <m/>
    <m/>
    <m/>
    <m/>
    <m/>
    <m/>
    <m/>
    <m/>
    <m/>
    <m/>
    <m/>
    <m/>
    <d v="2024-05-28T00:00:00"/>
    <s v="SL135@tidalwaveautospa.com"/>
    <s v="Michael Donnelly"/>
    <x v="5"/>
    <x v="0"/>
  </r>
  <r>
    <s v="James Guinan"/>
    <s v="EXP-10013657 "/>
    <n v="36.340000000000003"/>
    <d v="2024-05-13T00:00:00"/>
    <x v="0"/>
    <s v="Itemized"/>
    <s v="Degreaser, toilet paper"/>
    <n v="21.17"/>
    <s v="Office Supplies"/>
    <s v="Bath tissue"/>
    <n v="15.170000000000002"/>
    <s v="Wash Maintenance"/>
    <s v="degreaser"/>
    <m/>
    <m/>
    <m/>
    <m/>
    <m/>
    <m/>
    <m/>
    <m/>
    <m/>
    <m/>
    <m/>
    <m/>
    <m/>
    <m/>
    <m/>
    <d v="2024-05-28T00:00:00"/>
    <s v="SL135@tidalwaveautospa.com"/>
    <s v="Michael Donnelly"/>
    <x v="5"/>
    <x v="0"/>
  </r>
  <r>
    <s v="Keith McDonald"/>
    <s v="EXP-10013490 "/>
    <n v="18.25"/>
    <d v="2024-04-19T00:00:00"/>
    <x v="22"/>
    <s v="Parts"/>
    <s v="Small Parts"/>
    <m/>
    <m/>
    <m/>
    <m/>
    <m/>
    <m/>
    <m/>
    <m/>
    <m/>
    <m/>
    <m/>
    <m/>
    <m/>
    <m/>
    <m/>
    <m/>
    <m/>
    <m/>
    <m/>
    <m/>
    <m/>
    <d v="2024-05-28T00:00:00"/>
    <s v="SL151@tidalwaveautospa.com"/>
    <s v="Cory Cummings"/>
    <x v="5"/>
    <x v="0"/>
  </r>
  <r>
    <s v="Keith McDonald"/>
    <s v="EXP-10013490 "/>
    <n v="36.25"/>
    <d v="2024-04-20T00:00:00"/>
    <x v="22"/>
    <s v="Parts"/>
    <s v="Parts"/>
    <m/>
    <m/>
    <m/>
    <m/>
    <m/>
    <m/>
    <m/>
    <m/>
    <m/>
    <m/>
    <m/>
    <m/>
    <m/>
    <m/>
    <m/>
    <m/>
    <m/>
    <m/>
    <m/>
    <m/>
    <m/>
    <d v="2024-05-28T00:00:00"/>
    <s v="SL151@tidalwaveautospa.com"/>
    <s v="Cory Cummings"/>
    <x v="5"/>
    <x v="0"/>
  </r>
  <r>
    <s v="Keith McDonald"/>
    <s v="EXP-10013490 "/>
    <n v="55.82"/>
    <d v="2024-04-25T00:00:00"/>
    <x v="8"/>
    <s v="Snacks"/>
    <s v="Bottled Water"/>
    <m/>
    <m/>
    <m/>
    <m/>
    <m/>
    <m/>
    <m/>
    <m/>
    <m/>
    <m/>
    <m/>
    <m/>
    <m/>
    <m/>
    <m/>
    <m/>
    <m/>
    <m/>
    <m/>
    <m/>
    <m/>
    <d v="2024-05-28T00:00:00"/>
    <s v="SL151@tidalwaveautospa.com"/>
    <s v="Cory Cummings"/>
    <x v="5"/>
    <x v="0"/>
  </r>
  <r>
    <s v="Keith McDonald"/>
    <s v="EXP-10013490 "/>
    <n v="130.85"/>
    <d v="2024-04-30T00:00:00"/>
    <x v="0"/>
    <s v="Parts"/>
    <s v="Parts"/>
    <m/>
    <m/>
    <m/>
    <m/>
    <m/>
    <m/>
    <m/>
    <m/>
    <m/>
    <m/>
    <m/>
    <m/>
    <m/>
    <m/>
    <m/>
    <m/>
    <m/>
    <m/>
    <m/>
    <m/>
    <m/>
    <d v="2024-05-28T00:00:00"/>
    <s v="SL151@tidalwaveautospa.com"/>
    <s v="Cory Cummings"/>
    <x v="5"/>
    <x v="0"/>
  </r>
  <r>
    <s v="Keith McDonald"/>
    <s v="EXP-10013490 "/>
    <n v="18.84"/>
    <d v="2024-04-30T00:00:00"/>
    <x v="22"/>
    <s v="Small Tools"/>
    <s v="small tools"/>
    <m/>
    <m/>
    <m/>
    <m/>
    <m/>
    <m/>
    <m/>
    <m/>
    <m/>
    <m/>
    <m/>
    <m/>
    <m/>
    <m/>
    <m/>
    <m/>
    <m/>
    <m/>
    <m/>
    <m/>
    <m/>
    <d v="2024-05-28T00:00:00"/>
    <s v="SL151@tidalwaveautospa.com"/>
    <s v="Cory Cummings"/>
    <x v="5"/>
    <x v="0"/>
  </r>
  <r>
    <s v="Keith McDonald"/>
    <s v="EXP-10013490 "/>
    <n v="20.69"/>
    <d v="2024-04-30T00:00:00"/>
    <x v="0"/>
    <s v="Small Tools"/>
    <s v="drill bits"/>
    <m/>
    <m/>
    <m/>
    <m/>
    <m/>
    <m/>
    <m/>
    <m/>
    <m/>
    <m/>
    <m/>
    <m/>
    <m/>
    <m/>
    <m/>
    <m/>
    <m/>
    <m/>
    <m/>
    <m/>
    <m/>
    <d v="2024-05-28T00:00:00"/>
    <s v="SL151@tidalwaveautospa.com"/>
    <s v="Cory Cummings"/>
    <x v="5"/>
    <x v="0"/>
  </r>
  <r>
    <s v="Keith McDonald"/>
    <s v="EXP-10013490 "/>
    <n v="7.61"/>
    <d v="2024-05-01T00:00:00"/>
    <x v="0"/>
    <s v="Parts"/>
    <s v="Small Parts"/>
    <m/>
    <m/>
    <m/>
    <m/>
    <m/>
    <m/>
    <m/>
    <m/>
    <m/>
    <m/>
    <m/>
    <m/>
    <m/>
    <m/>
    <m/>
    <m/>
    <m/>
    <m/>
    <m/>
    <m/>
    <m/>
    <d v="2024-05-28T00:00:00"/>
    <s v="SL151@tidalwaveautospa.com"/>
    <s v="Cory Cummings"/>
    <x v="5"/>
    <x v="0"/>
  </r>
  <r>
    <s v="Keith McDonald"/>
    <s v="EXP-10013490 "/>
    <n v="49.99"/>
    <d v="2024-05-08T00:00:00"/>
    <x v="8"/>
    <s v="Snacks"/>
    <s v="Bottled Water"/>
    <m/>
    <m/>
    <m/>
    <m/>
    <m/>
    <m/>
    <m/>
    <m/>
    <m/>
    <m/>
    <m/>
    <m/>
    <m/>
    <m/>
    <m/>
    <m/>
    <m/>
    <m/>
    <m/>
    <m/>
    <m/>
    <d v="2024-05-28T00:00:00"/>
    <s v="SL151@tidalwaveautospa.com"/>
    <s v="Cory Cummings"/>
    <x v="5"/>
    <x v="0"/>
  </r>
  <r>
    <s v="Keith McDonald"/>
    <s v="EXP-10013490 "/>
    <n v="80.97"/>
    <d v="2024-05-13T00:00:00"/>
    <x v="0"/>
    <s v="Parts"/>
    <s v="quick connect P/W cut offs"/>
    <m/>
    <m/>
    <m/>
    <m/>
    <m/>
    <m/>
    <m/>
    <m/>
    <m/>
    <m/>
    <m/>
    <m/>
    <m/>
    <m/>
    <m/>
    <m/>
    <m/>
    <m/>
    <m/>
    <m/>
    <m/>
    <d v="2024-05-28T00:00:00"/>
    <s v="SL151@tidalwaveautospa.com"/>
    <s v="Cory Cummings"/>
    <x v="5"/>
    <x v="0"/>
  </r>
  <r>
    <s v="Steven Hurford"/>
    <s v="EXP-10013648 "/>
    <n v="17.420000000000002"/>
    <d v="2024-05-03T00:00:00"/>
    <x v="44"/>
    <s v="Small Tools"/>
    <s v="pipe cutter"/>
    <m/>
    <m/>
    <m/>
    <m/>
    <m/>
    <m/>
    <m/>
    <m/>
    <m/>
    <m/>
    <m/>
    <m/>
    <m/>
    <m/>
    <m/>
    <m/>
    <m/>
    <m/>
    <m/>
    <m/>
    <m/>
    <d v="2024-05-28T00:00:00"/>
    <s v="SL167@tidalwaveautospa.com"/>
    <s v="Andrew Strevel"/>
    <x v="5"/>
    <x v="0"/>
  </r>
  <r>
    <s v="Steven Hurford"/>
    <s v="EXP-10013648 "/>
    <n v="54.54"/>
    <d v="2024-05-06T00:00:00"/>
    <x v="35"/>
    <s v="Small Tools"/>
    <s v="wrench and clamps"/>
    <m/>
    <m/>
    <m/>
    <m/>
    <m/>
    <m/>
    <m/>
    <m/>
    <m/>
    <m/>
    <m/>
    <m/>
    <m/>
    <m/>
    <m/>
    <m/>
    <m/>
    <m/>
    <m/>
    <m/>
    <m/>
    <d v="2024-05-28T00:00:00"/>
    <s v="SL167@tidalwaveautospa.com"/>
    <s v="Andrew Strevel"/>
    <x v="5"/>
    <x v="0"/>
  </r>
  <r>
    <s v="Steven Hurford"/>
    <s v="EXP-10013648 "/>
    <n v="152.91"/>
    <d v="2024-05-08T00:00:00"/>
    <x v="0"/>
    <s v="Itemized"/>
    <s v="salt mulch and hose hangers"/>
    <n v="48.86"/>
    <s v="Landscaping"/>
    <s v="mulch, lime"/>
    <n v="104.05"/>
    <s v="Wash Maintenance"/>
    <s v="hose hangers, salt, concrete cleaner"/>
    <m/>
    <m/>
    <m/>
    <m/>
    <m/>
    <m/>
    <m/>
    <m/>
    <m/>
    <m/>
    <m/>
    <m/>
    <m/>
    <m/>
    <m/>
    <d v="2024-05-28T00:00:00"/>
    <s v="SL167@tidalwaveautospa.com"/>
    <s v="Andrew Strevel"/>
    <x v="5"/>
    <x v="0"/>
  </r>
  <r>
    <s v="Steven Hurford"/>
    <s v="EXP-10013648 "/>
    <n v="88.54"/>
    <d v="2024-05-09T00:00:00"/>
    <x v="0"/>
    <s v="Wash Maintenance"/>
    <s v="soap and vinegar for window cleaning"/>
    <m/>
    <m/>
    <m/>
    <m/>
    <m/>
    <m/>
    <m/>
    <m/>
    <m/>
    <m/>
    <m/>
    <m/>
    <m/>
    <m/>
    <m/>
    <m/>
    <m/>
    <m/>
    <m/>
    <m/>
    <m/>
    <d v="2024-05-28T00:00:00"/>
    <s v="SL167@tidalwaveautospa.com"/>
    <s v="Andrew Strevel"/>
    <x v="5"/>
    <x v="0"/>
  </r>
  <r>
    <s v="Kenneth Dinkins"/>
    <s v="EXP-10013519 "/>
    <n v="40.549999999999997"/>
    <d v="2024-04-19T00:00:00"/>
    <x v="35"/>
    <s v="Vehicle Damage Claims"/>
    <s v="Wiper blade"/>
    <m/>
    <m/>
    <m/>
    <m/>
    <m/>
    <m/>
    <m/>
    <m/>
    <m/>
    <m/>
    <m/>
    <m/>
    <m/>
    <m/>
    <m/>
    <m/>
    <m/>
    <m/>
    <m/>
    <m/>
    <m/>
    <d v="2024-05-28T00:00:00"/>
    <s v="SL103@tidalwaveautospa.com"/>
    <s v="Andrew Strevel"/>
    <x v="5"/>
    <x v="0"/>
  </r>
  <r>
    <s v="Kenneth Dinkins"/>
    <s v="EXP-10013519 "/>
    <n v="11.22"/>
    <d v="2024-04-19T00:00:00"/>
    <x v="9"/>
    <s v="Snacks"/>
    <s v="Employee drinks"/>
    <m/>
    <m/>
    <m/>
    <m/>
    <m/>
    <m/>
    <m/>
    <m/>
    <m/>
    <m/>
    <m/>
    <m/>
    <m/>
    <m/>
    <m/>
    <m/>
    <m/>
    <m/>
    <m/>
    <m/>
    <m/>
    <d v="2024-05-28T00:00:00"/>
    <s v="SL103@tidalwaveautospa.com"/>
    <s v="Andrew Strevel"/>
    <x v="5"/>
    <x v="0"/>
  </r>
  <r>
    <s v="Kenneth Dinkins"/>
    <s v="EXP-10013519 "/>
    <n v="99.05"/>
    <d v="2024-04-22T00:00:00"/>
    <x v="0"/>
    <s v="Itemized"/>
    <s v="detergent, bounty, TP, water jug"/>
    <n v="41.92"/>
    <s v="Wash Maintenance"/>
    <s v="detergent"/>
    <n v="19.98"/>
    <s v="Office Supplies"/>
    <s v="bath tissue"/>
    <n v="37.149999999999991"/>
    <s v="Snacks"/>
    <s v="waters"/>
    <m/>
    <m/>
    <m/>
    <m/>
    <m/>
    <m/>
    <m/>
    <m/>
    <m/>
    <m/>
    <m/>
    <m/>
    <d v="2024-05-28T00:00:00"/>
    <s v="SL103@tidalwaveautospa.com"/>
    <s v="Andrew Strevel"/>
    <x v="5"/>
    <x v="0"/>
  </r>
  <r>
    <s v="Kenneth Dinkins"/>
    <s v="EXP-10013519 "/>
    <n v="83.12"/>
    <d v="2024-04-22T00:00:00"/>
    <x v="0"/>
    <s v="Wash Maintenance"/>
    <s v="Vinegar"/>
    <m/>
    <m/>
    <m/>
    <m/>
    <m/>
    <m/>
    <m/>
    <m/>
    <m/>
    <m/>
    <m/>
    <m/>
    <m/>
    <m/>
    <m/>
    <m/>
    <m/>
    <m/>
    <m/>
    <m/>
    <m/>
    <d v="2024-05-28T00:00:00"/>
    <s v="SL103@tidalwaveautospa.com"/>
    <s v="Andrew Strevel"/>
    <x v="5"/>
    <x v="0"/>
  </r>
  <r>
    <s v="Kenneth Dinkins"/>
    <s v="EXP-10013519 "/>
    <n v="14.64"/>
    <d v="2024-04-24T00:00:00"/>
    <x v="51"/>
    <s v="Snacks"/>
    <s v="Powerade"/>
    <m/>
    <m/>
    <m/>
    <m/>
    <m/>
    <m/>
    <m/>
    <m/>
    <m/>
    <m/>
    <m/>
    <m/>
    <m/>
    <m/>
    <m/>
    <m/>
    <m/>
    <m/>
    <m/>
    <m/>
    <m/>
    <d v="2024-05-28T00:00:00"/>
    <s v="SL103@tidalwaveautospa.com"/>
    <s v="Andrew Strevel"/>
    <x v="5"/>
    <x v="0"/>
  </r>
  <r>
    <s v="Kenneth Dinkins"/>
    <s v="EXP-10013519 "/>
    <n v="35.590000000000003"/>
    <d v="2024-04-28T00:00:00"/>
    <x v="0"/>
    <s v="Advertising &amp; Promotion"/>
    <s v="Dog treats"/>
    <m/>
    <m/>
    <m/>
    <m/>
    <m/>
    <m/>
    <m/>
    <m/>
    <m/>
    <m/>
    <m/>
    <m/>
    <m/>
    <m/>
    <m/>
    <m/>
    <m/>
    <m/>
    <m/>
    <m/>
    <m/>
    <d v="2024-05-28T00:00:00"/>
    <s v="SL103@tidalwaveautospa.com"/>
    <s v="Andrew Strevel"/>
    <x v="5"/>
    <x v="0"/>
  </r>
  <r>
    <s v="Kenneth Dinkins"/>
    <s v="EXP-10013519 "/>
    <n v="53.07"/>
    <d v="2024-04-30T00:00:00"/>
    <x v="0"/>
    <s v="Office Supplies"/>
    <s v="Cups"/>
    <m/>
    <m/>
    <m/>
    <m/>
    <m/>
    <m/>
    <m/>
    <m/>
    <m/>
    <m/>
    <m/>
    <m/>
    <m/>
    <m/>
    <m/>
    <m/>
    <m/>
    <m/>
    <m/>
    <m/>
    <m/>
    <d v="2024-05-28T00:00:00"/>
    <s v="SL103@tidalwaveautospa.com"/>
    <s v="Andrew Strevel"/>
    <x v="5"/>
    <x v="0"/>
  </r>
  <r>
    <s v="Kenneth Dinkins"/>
    <s v="EXP-10013519 "/>
    <n v="14.64"/>
    <d v="2024-05-01T00:00:00"/>
    <x v="51"/>
    <s v="Snacks"/>
    <s v="Drinks"/>
    <m/>
    <m/>
    <m/>
    <m/>
    <m/>
    <m/>
    <m/>
    <m/>
    <m/>
    <m/>
    <m/>
    <m/>
    <m/>
    <m/>
    <m/>
    <m/>
    <m/>
    <m/>
    <m/>
    <m/>
    <m/>
    <d v="2024-05-28T00:00:00"/>
    <s v="SL103@tidalwaveautospa.com"/>
    <s v="Andrew Strevel"/>
    <x v="5"/>
    <x v="0"/>
  </r>
  <r>
    <s v="Kenneth Dinkins"/>
    <s v="EXP-10013519 "/>
    <n v="57.23"/>
    <d v="2024-05-05T00:00:00"/>
    <x v="1"/>
    <s v="Parts"/>
    <s v="Wire nuts"/>
    <m/>
    <m/>
    <m/>
    <m/>
    <m/>
    <m/>
    <m/>
    <m/>
    <m/>
    <m/>
    <m/>
    <m/>
    <m/>
    <m/>
    <m/>
    <m/>
    <m/>
    <m/>
    <m/>
    <m/>
    <m/>
    <d v="2024-05-28T00:00:00"/>
    <s v="SL103@tidalwaveautospa.com"/>
    <s v="Andrew Strevel"/>
    <x v="5"/>
    <x v="0"/>
  </r>
  <r>
    <s v="Kenneth Dinkins"/>
    <s v="EXP-10013519 "/>
    <n v="12.26"/>
    <d v="2024-05-08T00:00:00"/>
    <x v="51"/>
    <s v="Snacks"/>
    <s v="Drinks"/>
    <m/>
    <m/>
    <m/>
    <m/>
    <m/>
    <m/>
    <m/>
    <m/>
    <m/>
    <m/>
    <m/>
    <m/>
    <m/>
    <m/>
    <m/>
    <m/>
    <m/>
    <m/>
    <m/>
    <m/>
    <m/>
    <d v="2024-05-28T00:00:00"/>
    <s v="SL103@tidalwaveautospa.com"/>
    <s v="Andrew Strevel"/>
    <x v="5"/>
    <x v="0"/>
  </r>
  <r>
    <s v="Davy Cox"/>
    <s v="EXP-10013439 "/>
    <n v="374.51"/>
    <d v="2024-04-19T00:00:00"/>
    <x v="1"/>
    <s v="Parts"/>
    <s v="grating for tunnel"/>
    <m/>
    <m/>
    <m/>
    <m/>
    <m/>
    <m/>
    <m/>
    <m/>
    <m/>
    <m/>
    <m/>
    <m/>
    <m/>
    <m/>
    <m/>
    <m/>
    <m/>
    <m/>
    <m/>
    <m/>
    <m/>
    <d v="2024-05-28T00:00:00"/>
    <s v="SL4@tidalwaveautospa.com"/>
    <s v="Andrew Strevel"/>
    <x v="5"/>
    <x v="0"/>
  </r>
  <r>
    <s v="Davy Cox"/>
    <s v="EXP-10013439 "/>
    <n v="40.28"/>
    <d v="2024-04-20T00:00:00"/>
    <x v="0"/>
    <s v="Office Supplies"/>
    <s v="xpt paper"/>
    <m/>
    <m/>
    <m/>
    <m/>
    <m/>
    <m/>
    <m/>
    <m/>
    <m/>
    <m/>
    <m/>
    <m/>
    <m/>
    <m/>
    <m/>
    <m/>
    <m/>
    <m/>
    <m/>
    <m/>
    <m/>
    <d v="2024-05-28T00:00:00"/>
    <s v="SL4@tidalwaveautospa.com"/>
    <s v="Andrew Strevel"/>
    <x v="5"/>
    <x v="0"/>
  </r>
  <r>
    <s v="Davy Cox"/>
    <s v="EXP-10013439 "/>
    <n v="90.18"/>
    <d v="2024-04-20T00:00:00"/>
    <x v="16"/>
    <s v="Manual"/>
    <s v="dawn, adapters, rivet tool"/>
    <n v="43.96"/>
    <s v="Wash Maintenance"/>
    <s v="dawn"/>
    <n v="24.98"/>
    <s v="Small Tools"/>
    <s v="rivet tool"/>
    <n v="21.240000000000006"/>
    <s v="Parts"/>
    <s v="rivets"/>
    <m/>
    <m/>
    <m/>
    <m/>
    <m/>
    <m/>
    <m/>
    <m/>
    <m/>
    <m/>
    <m/>
    <m/>
    <d v="2024-05-28T00:00:00"/>
    <s v="SL4@tidalwaveautospa.com"/>
    <s v="Andrew Strevel"/>
    <x v="5"/>
    <x v="0"/>
  </r>
  <r>
    <s v="Davy Cox"/>
    <s v="EXP-10013439 "/>
    <n v="103.66"/>
    <d v="2024-04-23T00:00:00"/>
    <x v="0"/>
    <s v="Office Supplies"/>
    <s v="cups and her for employee water"/>
    <m/>
    <m/>
    <m/>
    <m/>
    <m/>
    <m/>
    <m/>
    <m/>
    <m/>
    <m/>
    <m/>
    <m/>
    <m/>
    <m/>
    <m/>
    <m/>
    <m/>
    <m/>
    <m/>
    <m/>
    <m/>
    <d v="2024-05-28T00:00:00"/>
    <s v="SL4@tidalwaveautospa.com"/>
    <s v="Andrew Strevel"/>
    <x v="5"/>
    <x v="0"/>
  </r>
  <r>
    <s v="Davy Cox"/>
    <s v="EXP-10013439 "/>
    <n v="145.25"/>
    <d v="2024-04-26T00:00:00"/>
    <x v="0"/>
    <s v="Wash Maintenance"/>
    <s v="backup hydraulic fluid"/>
    <m/>
    <m/>
    <m/>
    <m/>
    <m/>
    <m/>
    <m/>
    <m/>
    <m/>
    <m/>
    <m/>
    <m/>
    <m/>
    <m/>
    <m/>
    <m/>
    <m/>
    <m/>
    <m/>
    <m/>
    <m/>
    <d v="2024-05-28T00:00:00"/>
    <s v="SL4@tidalwaveautospa.com"/>
    <s v="Andrew Strevel"/>
    <x v="5"/>
    <x v="0"/>
  </r>
  <r>
    <s v="Davy Cox"/>
    <s v="EXP-10013439 "/>
    <n v="375.95"/>
    <d v="2024-05-07T00:00:00"/>
    <x v="39"/>
    <s v="Professional Memberships"/>
    <s v="Chamber of commerce"/>
    <m/>
    <m/>
    <m/>
    <m/>
    <m/>
    <m/>
    <m/>
    <m/>
    <m/>
    <m/>
    <m/>
    <m/>
    <m/>
    <m/>
    <m/>
    <m/>
    <m/>
    <m/>
    <m/>
    <m/>
    <m/>
    <d v="2024-05-28T00:00:00"/>
    <s v="SL4@tidalwaveautospa.com"/>
    <s v="Andrew Strevel"/>
    <x v="5"/>
    <x v="0"/>
  </r>
  <r>
    <s v="Davy Cox"/>
    <s v="EXP-10013439 "/>
    <n v="234.68"/>
    <d v="2024-05-08T00:00:00"/>
    <x v="1"/>
    <s v="Parts"/>
    <s v="hydraulic fittings"/>
    <m/>
    <m/>
    <m/>
    <m/>
    <m/>
    <m/>
    <m/>
    <m/>
    <m/>
    <m/>
    <m/>
    <m/>
    <m/>
    <m/>
    <m/>
    <m/>
    <m/>
    <m/>
    <m/>
    <m/>
    <m/>
    <d v="2024-05-28T00:00:00"/>
    <s v="SL4@tidalwaveautospa.com"/>
    <s v="Andrew Strevel"/>
    <x v="5"/>
    <x v="0"/>
  </r>
  <r>
    <s v="Charles Best"/>
    <s v="EXP-10013489 "/>
    <n v="105.63"/>
    <d v="2024-05-06T00:00:00"/>
    <x v="8"/>
    <s v="Itemized"/>
    <s v="water jug, tap, con screws"/>
    <n v="61.92"/>
    <s v="Snacks"/>
    <s v="water jug exchange"/>
    <n v="27.439999999999998"/>
    <s v="Parts"/>
    <s v="tapcon, washers"/>
    <n v="16.269999999999992"/>
    <s v="Small Tools"/>
    <s v="drill bit"/>
    <m/>
    <m/>
    <m/>
    <m/>
    <m/>
    <m/>
    <m/>
    <m/>
    <m/>
    <m/>
    <m/>
    <m/>
    <d v="2024-05-28T00:00:00"/>
    <s v="SL9@tidalwaveautospa.com"/>
    <s v="Andrew Strevel"/>
    <x v="5"/>
    <x v="0"/>
  </r>
  <r>
    <s v="Charles Best"/>
    <s v="EXP-10013489 "/>
    <n v="60"/>
    <d v="2024-05-08T00:00:00"/>
    <x v="29"/>
    <s v="Dues &amp; Subscriptions"/>
    <s v="Sams Club membership"/>
    <m/>
    <m/>
    <m/>
    <m/>
    <m/>
    <m/>
    <m/>
    <m/>
    <m/>
    <m/>
    <m/>
    <m/>
    <m/>
    <m/>
    <m/>
    <m/>
    <m/>
    <m/>
    <m/>
    <m/>
    <m/>
    <d v="2024-05-28T00:00:00"/>
    <s v="SL9@tidalwaveautospa.com"/>
    <s v="Andrew Strevel"/>
    <x v="5"/>
    <x v="0"/>
  </r>
  <r>
    <s v="Charles Best"/>
    <s v="EXP-10013489 "/>
    <n v="177.22"/>
    <d v="2024-05-08T00:00:00"/>
    <x v="18"/>
    <s v="Itemized"/>
    <s v="Flower pots, soil, contest prizes"/>
    <n v="76.23"/>
    <s v="Employee Incentives - Other"/>
    <s v="gift cards x3"/>
    <n v="100.99"/>
    <s v="Landscaping"/>
    <s v="soil, planters"/>
    <m/>
    <m/>
    <m/>
    <m/>
    <m/>
    <m/>
    <m/>
    <m/>
    <m/>
    <m/>
    <m/>
    <m/>
    <m/>
    <m/>
    <m/>
    <d v="2024-05-28T00:00:00"/>
    <s v="SL9@tidalwaveautospa.com"/>
    <s v="Andrew Strevel"/>
    <x v="5"/>
    <x v="0"/>
  </r>
  <r>
    <s v="Charles Best"/>
    <s v="EXP-10013489 "/>
    <n v="558.4"/>
    <d v="2024-05-09T00:00:00"/>
    <x v="1"/>
    <s v="Parts"/>
    <s v="Parts to install spinners"/>
    <m/>
    <m/>
    <m/>
    <m/>
    <m/>
    <m/>
    <m/>
    <m/>
    <m/>
    <m/>
    <m/>
    <m/>
    <m/>
    <m/>
    <m/>
    <m/>
    <m/>
    <m/>
    <m/>
    <m/>
    <m/>
    <d v="2024-05-28T00:00:00"/>
    <s v="SL9@tidalwaveautospa.com"/>
    <s v="Andrew Strevel"/>
    <x v="5"/>
    <x v="0"/>
  </r>
  <r>
    <s v="Charles Best"/>
    <s v="EXP-10013489 "/>
    <n v="359.54"/>
    <d v="2024-05-09T00:00:00"/>
    <x v="7"/>
    <s v="Parts"/>
    <s v="Hydraulic hoses for spinners"/>
    <m/>
    <m/>
    <m/>
    <m/>
    <m/>
    <m/>
    <m/>
    <m/>
    <m/>
    <m/>
    <m/>
    <m/>
    <m/>
    <m/>
    <m/>
    <m/>
    <m/>
    <m/>
    <m/>
    <m/>
    <m/>
    <d v="2024-05-28T00:00:00"/>
    <s v="SL9@tidalwaveautospa.com"/>
    <s v="Andrew Strevel"/>
    <x v="5"/>
    <x v="0"/>
  </r>
  <r>
    <s v="Matthew McCoy"/>
    <s v="EXP-10013647 "/>
    <n v="77.349999999999994"/>
    <d v="2024-05-09T00:00:00"/>
    <x v="0"/>
    <s v="Office Supplies"/>
    <s v="Brochure holder"/>
    <m/>
    <m/>
    <m/>
    <m/>
    <m/>
    <m/>
    <m/>
    <m/>
    <m/>
    <m/>
    <m/>
    <m/>
    <m/>
    <m/>
    <m/>
    <m/>
    <m/>
    <m/>
    <m/>
    <m/>
    <m/>
    <d v="2024-05-28T00:00:00"/>
    <s v="SL203@tidalwaveautospa.com"/>
    <s v="Andrew Strevel"/>
    <x v="5"/>
    <x v="0"/>
  </r>
  <r>
    <s v="Matthew McCoy"/>
    <s v="EXP-10013647 "/>
    <n v="6.72"/>
    <d v="2024-05-11T00:00:00"/>
    <x v="17"/>
    <s v="Miscellaneous Expense - Non-SL"/>
    <s v="Personal expense"/>
    <m/>
    <m/>
    <m/>
    <m/>
    <m/>
    <m/>
    <m/>
    <m/>
    <m/>
    <m/>
    <m/>
    <m/>
    <m/>
    <m/>
    <m/>
    <m/>
    <m/>
    <m/>
    <m/>
    <m/>
    <m/>
    <d v="2024-05-28T00:00:00"/>
    <s v="SL203@tidalwaveautospa.com"/>
    <s v="Andrew Strevel"/>
    <x v="5"/>
    <x v="0"/>
  </r>
  <r>
    <s v="Matthew McCoy"/>
    <s v="EXP-10013647 "/>
    <n v="-13.76"/>
    <d v="2024-05-13T00:00:00"/>
    <x v="0"/>
    <s v="Office Supplies"/>
    <s v="Wrong size file folder"/>
    <m/>
    <m/>
    <m/>
    <m/>
    <m/>
    <m/>
    <m/>
    <m/>
    <m/>
    <m/>
    <m/>
    <m/>
    <m/>
    <m/>
    <m/>
    <m/>
    <m/>
    <m/>
    <m/>
    <m/>
    <m/>
    <d v="2024-05-28T00:00:00"/>
    <s v="SL203@tidalwaveautospa.com"/>
    <s v="Andrew Strevel"/>
    <x v="5"/>
    <x v="0"/>
  </r>
  <r>
    <s v="Matthew McCoy"/>
    <s v="EXP-10013647 "/>
    <n v="13.44"/>
    <d v="2024-05-13T00:00:00"/>
    <x v="0"/>
    <s v="Office Supplies"/>
    <s v="Correct size file folders"/>
    <m/>
    <m/>
    <m/>
    <m/>
    <m/>
    <m/>
    <m/>
    <m/>
    <m/>
    <m/>
    <m/>
    <m/>
    <m/>
    <m/>
    <m/>
    <m/>
    <m/>
    <m/>
    <m/>
    <m/>
    <m/>
    <d v="2024-05-28T00:00:00"/>
    <s v="SL203@tidalwaveautospa.com"/>
    <s v="Andrew Strevel"/>
    <x v="5"/>
    <x v="0"/>
  </r>
  <r>
    <s v="Matthew McCoy"/>
    <s v="EXP-10013647 "/>
    <n v="30"/>
    <d v="2024-05-13T00:00:00"/>
    <x v="0"/>
    <s v="Car Wash"/>
    <s v="XPT transaction"/>
    <m/>
    <m/>
    <m/>
    <m/>
    <m/>
    <m/>
    <m/>
    <m/>
    <m/>
    <m/>
    <m/>
    <m/>
    <m/>
    <m/>
    <m/>
    <m/>
    <m/>
    <m/>
    <m/>
    <m/>
    <m/>
    <d v="2024-05-28T00:00:00"/>
    <s v="SL203@tidalwaveautospa.com"/>
    <s v="Andrew Strevel"/>
    <x v="5"/>
    <x v="0"/>
  </r>
  <r>
    <s v="Matthew McCoy"/>
    <s v="EXP-10013647 "/>
    <n v="30"/>
    <d v="2024-05-13T00:00:00"/>
    <x v="0"/>
    <s v="Car Wash"/>
    <s v="XPT transaction"/>
    <m/>
    <m/>
    <m/>
    <m/>
    <m/>
    <m/>
    <m/>
    <m/>
    <m/>
    <m/>
    <m/>
    <m/>
    <m/>
    <m/>
    <m/>
    <m/>
    <m/>
    <m/>
    <m/>
    <m/>
    <m/>
    <d v="2024-05-28T00:00:00"/>
    <s v="SL203@tidalwaveautospa.com"/>
    <s v="Andrew Strevel"/>
    <x v="5"/>
    <x v="0"/>
  </r>
  <r>
    <s v="Matthew McCoy"/>
    <s v="EXP-10013647 "/>
    <n v="24.4"/>
    <d v="2024-05-13T00:00:00"/>
    <x v="0"/>
    <s v="Snacks"/>
    <s v="bottle Water"/>
    <m/>
    <m/>
    <m/>
    <m/>
    <m/>
    <m/>
    <m/>
    <m/>
    <m/>
    <m/>
    <m/>
    <m/>
    <m/>
    <m/>
    <m/>
    <m/>
    <m/>
    <m/>
    <m/>
    <m/>
    <m/>
    <d v="2024-05-28T00:00:00"/>
    <s v="SL203@tidalwaveautospa.com"/>
    <s v="Andrew Strevel"/>
    <x v="5"/>
    <x v="0"/>
  </r>
  <r>
    <s v="Matthew McCoy"/>
    <s v="EXP-10013647 "/>
    <n v="31.65"/>
    <d v="2024-05-13T00:00:00"/>
    <x v="0"/>
    <s v="Itemized"/>
    <s v="Wrenches and pvc for measuring vehicles"/>
    <n v="5.92"/>
    <s v="Plumbing Expense"/>
    <s v="PVC"/>
    <n v="25.729999999999997"/>
    <s v="Small Tools"/>
    <s v="wrench"/>
    <m/>
    <m/>
    <m/>
    <m/>
    <m/>
    <m/>
    <m/>
    <m/>
    <m/>
    <m/>
    <m/>
    <m/>
    <m/>
    <m/>
    <m/>
    <d v="2024-05-28T00:00:00"/>
    <s v="SL203@tidalwaveautospa.com"/>
    <s v="Andrew Strevel"/>
    <x v="5"/>
    <x v="0"/>
  </r>
  <r>
    <s v="Matthew McCoy"/>
    <s v="EXP-10013647 "/>
    <n v="34.86"/>
    <d v="2024-05-15T00:00:00"/>
    <x v="0"/>
    <s v="Itemized"/>
    <s v="Ink for printer and dog treats"/>
    <n v="20.92"/>
    <s v="Office Supplies"/>
    <s v="ink"/>
    <n v="13.939999999999998"/>
    <s v="Advertising &amp; Promotion"/>
    <s v="dog treats"/>
    <m/>
    <m/>
    <m/>
    <m/>
    <m/>
    <m/>
    <m/>
    <m/>
    <m/>
    <m/>
    <m/>
    <m/>
    <m/>
    <m/>
    <m/>
    <d v="2024-05-28T00:00:00"/>
    <s v="SL203@tidalwaveautospa.com"/>
    <s v="Andrew Strevel"/>
    <x v="5"/>
    <x v="0"/>
  </r>
  <r>
    <s v="Kevin Brake"/>
    <s v="EXP-10013512 "/>
    <n v="506.95"/>
    <d v="2024-03-22T00:00:00"/>
    <x v="0"/>
    <s v="Office Supplies"/>
    <s v="GC for interim SL at CASCADE"/>
    <m/>
    <m/>
    <m/>
    <m/>
    <m/>
    <m/>
    <m/>
    <m/>
    <m/>
    <m/>
    <m/>
    <m/>
    <m/>
    <m/>
    <m/>
    <m/>
    <m/>
    <m/>
    <m/>
    <m/>
    <m/>
    <d v="2024-05-28T00:00:00"/>
    <s v="SL23@tidalwaveautospa.com"/>
    <s v="Kyle Rovansek"/>
    <x v="5"/>
    <x v="0"/>
  </r>
  <r>
    <s v="Brian Buttram"/>
    <s v="EXP-10013702 "/>
    <n v="63.64"/>
    <d v="2024-05-09T00:00:00"/>
    <x v="0"/>
    <s v="Wash Maintenance"/>
    <s v="Vinegar"/>
    <m/>
    <m/>
    <m/>
    <m/>
    <m/>
    <m/>
    <m/>
    <m/>
    <m/>
    <m/>
    <m/>
    <m/>
    <m/>
    <m/>
    <m/>
    <m/>
    <m/>
    <m/>
    <m/>
    <m/>
    <m/>
    <d v="2024-05-28T00:00:00"/>
    <s v=""/>
    <s v=""/>
    <x v="5"/>
    <x v="0"/>
  </r>
  <r>
    <s v="Brian Buttram"/>
    <s v="EXP-10013702 "/>
    <n v="60.56"/>
    <d v="2024-05-13T00:00:00"/>
    <x v="0"/>
    <s v="Signage"/>
    <s v="Sandbags"/>
    <m/>
    <m/>
    <m/>
    <m/>
    <m/>
    <m/>
    <m/>
    <m/>
    <m/>
    <m/>
    <m/>
    <m/>
    <m/>
    <m/>
    <m/>
    <m/>
    <m/>
    <m/>
    <m/>
    <m/>
    <m/>
    <d v="2024-05-28T00:00:00"/>
    <s v=""/>
    <s v=""/>
    <x v="5"/>
    <x v="0"/>
  </r>
  <r>
    <s v="Brian Buttram"/>
    <s v="EXP-10013702 "/>
    <n v="289.79000000000002"/>
    <d v="2024-05-14T00:00:00"/>
    <x v="0"/>
    <s v="Itemized"/>
    <s v="spray Bottles/dawn/vinger"/>
    <n v="100.2"/>
    <s v="Wash Supplies"/>
    <s v="spray bottles"/>
    <n v="189.59000000000003"/>
    <s v="Wash Maintenance"/>
    <s v="dawn, vinegar"/>
    <m/>
    <m/>
    <m/>
    <m/>
    <m/>
    <m/>
    <m/>
    <m/>
    <m/>
    <m/>
    <m/>
    <m/>
    <m/>
    <m/>
    <m/>
    <d v="2024-05-28T00:00:00"/>
    <s v=""/>
    <s v=""/>
    <x v="5"/>
    <x v="0"/>
  </r>
  <r>
    <s v="Brian Buttram"/>
    <s v="EXP-10013702 "/>
    <n v="85.36"/>
    <d v="2024-05-14T00:00:00"/>
    <x v="0"/>
    <s v="Safety Supplies"/>
    <s v="Gloves"/>
    <m/>
    <m/>
    <m/>
    <m/>
    <m/>
    <m/>
    <m/>
    <m/>
    <m/>
    <m/>
    <m/>
    <m/>
    <m/>
    <m/>
    <m/>
    <m/>
    <m/>
    <m/>
    <m/>
    <m/>
    <m/>
    <d v="2024-05-28T00:00:00"/>
    <s v=""/>
    <s v=""/>
    <x v="5"/>
    <x v="0"/>
  </r>
  <r>
    <s v="Leroy Sattler"/>
    <s v="EXP-10013763 "/>
    <n v="2035.81"/>
    <d v="2024-05-06T00:00:00"/>
    <x v="21"/>
    <s v="Wash Repairs"/>
    <s v="Spot free repair compressor installation. Remodel expense"/>
    <m/>
    <m/>
    <m/>
    <m/>
    <m/>
    <m/>
    <m/>
    <m/>
    <m/>
    <m/>
    <m/>
    <m/>
    <m/>
    <m/>
    <m/>
    <m/>
    <m/>
    <m/>
    <m/>
    <m/>
    <m/>
    <d v="2024-05-28T00:00:00"/>
    <s v="SL63@tidalwaveautospa.com"/>
    <s v="Michael Donnelly"/>
    <x v="5"/>
    <x v="0"/>
  </r>
  <r>
    <s v="Leroy Sattler"/>
    <s v="EXP-10013763 "/>
    <n v="79.52"/>
    <d v="2024-05-09T00:00:00"/>
    <x v="0"/>
    <s v="Wash Maintenance"/>
    <s v="Cleaning supplies"/>
    <m/>
    <m/>
    <m/>
    <m/>
    <m/>
    <m/>
    <m/>
    <m/>
    <m/>
    <m/>
    <m/>
    <m/>
    <m/>
    <m/>
    <m/>
    <m/>
    <m/>
    <m/>
    <m/>
    <m/>
    <m/>
    <d v="2024-05-28T00:00:00"/>
    <s v="SL63@tidalwaveautospa.com"/>
    <s v="Michael Donnelly"/>
    <x v="5"/>
    <x v="0"/>
  </r>
  <r>
    <s v="Leroy Sattler"/>
    <s v="EXP-10013763 "/>
    <n v="669.06"/>
    <d v="2024-05-10T00:00:00"/>
    <x v="0"/>
    <s v="Wash Maintenance"/>
    <s v="Softener salt"/>
    <m/>
    <m/>
    <m/>
    <m/>
    <m/>
    <m/>
    <m/>
    <m/>
    <m/>
    <m/>
    <m/>
    <m/>
    <m/>
    <m/>
    <m/>
    <m/>
    <m/>
    <m/>
    <m/>
    <m/>
    <m/>
    <d v="2024-05-28T00:00:00"/>
    <s v="SL63@tidalwaveautospa.com"/>
    <s v="Michael Donnelly"/>
    <x v="5"/>
    <x v="0"/>
  </r>
  <r>
    <s v="Leroy Sattler"/>
    <s v="EXP-10013763 "/>
    <n v="11.14"/>
    <d v="2024-05-14T00:00:00"/>
    <x v="33"/>
    <s v="Wash Supplies"/>
    <s v="Bought wax to try on a vehicle per patrick. May need recatagorized"/>
    <m/>
    <m/>
    <m/>
    <m/>
    <m/>
    <m/>
    <m/>
    <m/>
    <m/>
    <m/>
    <m/>
    <m/>
    <m/>
    <m/>
    <m/>
    <m/>
    <m/>
    <m/>
    <m/>
    <m/>
    <m/>
    <d v="2024-05-28T00:00:00"/>
    <s v="SL63@tidalwaveautospa.com"/>
    <s v="Michael Donnelly"/>
    <x v="5"/>
    <x v="0"/>
  </r>
  <r>
    <s v="Leroy Sattler"/>
    <s v="EXP-10013763 "/>
    <n v="29.18"/>
    <d v="2024-05-14T00:00:00"/>
    <x v="7"/>
    <s v="Parts"/>
    <s v="Sharkbite fitting"/>
    <m/>
    <m/>
    <m/>
    <m/>
    <m/>
    <m/>
    <m/>
    <m/>
    <m/>
    <m/>
    <m/>
    <m/>
    <m/>
    <m/>
    <m/>
    <m/>
    <m/>
    <m/>
    <m/>
    <m/>
    <m/>
    <d v="2024-05-28T00:00:00"/>
    <s v="SL63@tidalwaveautospa.com"/>
    <s v="Michael Donnelly"/>
    <x v="5"/>
    <x v="0"/>
  </r>
  <r>
    <s v="Leroy Sattler"/>
    <s v="EXP-10013763 "/>
    <n v="16.98"/>
    <d v="2024-05-14T00:00:00"/>
    <x v="33"/>
    <s v="Wash Supplies"/>
    <s v="Bought wax per patrick to use on s vehicle. Msy need recataagorized"/>
    <m/>
    <m/>
    <m/>
    <m/>
    <m/>
    <m/>
    <m/>
    <m/>
    <m/>
    <m/>
    <m/>
    <m/>
    <m/>
    <m/>
    <m/>
    <m/>
    <m/>
    <m/>
    <m/>
    <m/>
    <m/>
    <d v="2024-05-28T00:00:00"/>
    <s v="SL63@tidalwaveautospa.com"/>
    <s v="Michael Donnelly"/>
    <x v="5"/>
    <x v="0"/>
  </r>
  <r>
    <s v="Leroy Sattler"/>
    <s v="EXP-10013763 "/>
    <n v="36.53"/>
    <d v="2024-05-15T00:00:00"/>
    <x v="7"/>
    <s v="Parts"/>
    <s v="Sharkbite fitting"/>
    <m/>
    <m/>
    <m/>
    <m/>
    <m/>
    <m/>
    <m/>
    <m/>
    <m/>
    <m/>
    <m/>
    <m/>
    <m/>
    <m/>
    <m/>
    <m/>
    <m/>
    <m/>
    <m/>
    <m/>
    <m/>
    <d v="2024-05-28T00:00:00"/>
    <s v="SL63@tidalwaveautospa.com"/>
    <s v="Michael Donnelly"/>
    <x v="5"/>
    <x v="0"/>
  </r>
  <r>
    <s v="Shawn Corway"/>
    <s v="EXP-10013067 "/>
    <n v="27.19"/>
    <d v="2024-05-02T00:00:00"/>
    <x v="0"/>
    <s v="Itemized"/>
    <s v="Water for stafff and dog bones for  customers dogs"/>
    <n v="13.595000000000001"/>
    <s v="Advertising &amp; Promotion"/>
    <s v="dog treats"/>
    <n v="13.590000000000002"/>
    <s v="Snacks"/>
    <s v="water for staff"/>
    <m/>
    <m/>
    <m/>
    <m/>
    <m/>
    <m/>
    <m/>
    <m/>
    <m/>
    <m/>
    <m/>
    <m/>
    <m/>
    <m/>
    <m/>
    <d v="2024-05-28T00:00:00"/>
    <s v="shawn.corway@tidalwaveautospa.com"/>
    <s v="Bruce Maxwell"/>
    <x v="5"/>
    <x v="0"/>
  </r>
  <r>
    <s v="Shawn Corway"/>
    <s v="EXP-10013067 "/>
    <n v="63.12"/>
    <d v="2024-05-15T00:00:00"/>
    <x v="0"/>
    <s v="Itemized"/>
    <s v="Supplies for wash site"/>
    <n v="17.97"/>
    <s v="Safety Supplies"/>
    <s v="gloves"/>
    <n v="45.15"/>
    <s v="Wash Supplies"/>
    <s v="buckets"/>
    <m/>
    <m/>
    <m/>
    <m/>
    <m/>
    <m/>
    <m/>
    <m/>
    <m/>
    <m/>
    <m/>
    <m/>
    <m/>
    <m/>
    <m/>
    <d v="2024-05-28T00:00:00"/>
    <s v="shawn.corway@tidalwaveautospa.com"/>
    <s v="Bruce Maxwell"/>
    <x v="5"/>
    <x v="0"/>
  </r>
  <r>
    <s v="Cameran Chamblee"/>
    <s v="EXP-10013197 "/>
    <n v="576.65"/>
    <d v="2024-04-17T00:00:00"/>
    <x v="23"/>
    <s v="Training"/>
    <s v="manuals for training"/>
    <m/>
    <m/>
    <m/>
    <m/>
    <m/>
    <m/>
    <m/>
    <m/>
    <m/>
    <m/>
    <m/>
    <m/>
    <m/>
    <m/>
    <m/>
    <m/>
    <m/>
    <m/>
    <m/>
    <m/>
    <m/>
    <d v="2024-05-28T00:00:00"/>
    <s v="cameran.chamblee@tidalwaveautospa.com"/>
    <s v="Coty Stevens"/>
    <x v="5"/>
    <x v="0"/>
  </r>
  <r>
    <s v="Cameran Chamblee"/>
    <s v="EXP-10013197 "/>
    <n v="9.99"/>
    <d v="2024-04-19T00:00:00"/>
    <x v="39"/>
    <s v="Car Wash"/>
    <s v="monthly wash for company car"/>
    <m/>
    <m/>
    <m/>
    <m/>
    <m/>
    <m/>
    <m/>
    <m/>
    <m/>
    <m/>
    <m/>
    <m/>
    <m/>
    <m/>
    <m/>
    <m/>
    <m/>
    <m/>
    <m/>
    <m/>
    <m/>
    <d v="2024-05-28T00:00:00"/>
    <s v="cameran.chamblee@tidalwaveautospa.com"/>
    <s v="Coty Stevens"/>
    <x v="5"/>
    <x v="0"/>
  </r>
  <r>
    <s v="Cameran Chamblee"/>
    <s v="EXP-10013197 "/>
    <n v="11.6"/>
    <d v="2024-04-29T00:00:00"/>
    <x v="8"/>
    <s v="Snacks"/>
    <s v="bottle Water for staff"/>
    <m/>
    <m/>
    <m/>
    <m/>
    <m/>
    <m/>
    <m/>
    <m/>
    <m/>
    <m/>
    <m/>
    <m/>
    <m/>
    <m/>
    <m/>
    <m/>
    <m/>
    <m/>
    <m/>
    <m/>
    <m/>
    <d v="2024-05-28T00:00:00"/>
    <s v="cameran.chamblee@tidalwaveautospa.com"/>
    <s v="Coty Stevens"/>
    <x v="5"/>
    <x v="0"/>
  </r>
  <r>
    <s v="Robert Swigonski"/>
    <s v="EXP-10013794 "/>
    <n v="156.13999999999999"/>
    <d v="2024-04-19T00:00:00"/>
    <x v="0"/>
    <s v="Itemized"/>
    <s v="Vinegar and dawn dish, gatorade, and water"/>
    <n v="13.47"/>
    <s v="Snacks"/>
    <s v="bottled water"/>
    <n v="142.66999999999999"/>
    <s v="Wash Maintenance"/>
    <s v="dawn, vinegar"/>
    <m/>
    <m/>
    <m/>
    <m/>
    <m/>
    <m/>
    <m/>
    <m/>
    <m/>
    <m/>
    <m/>
    <m/>
    <m/>
    <m/>
    <m/>
    <d v="2024-05-28T00:00:00"/>
    <s v="robert.swigonski@tidalwaveautospa.com"/>
    <s v="Bruce Maxwell"/>
    <x v="5"/>
    <x v="0"/>
  </r>
  <r>
    <s v="Robert Swigonski"/>
    <s v="EXP-10013794 "/>
    <n v="566.29999999999995"/>
    <d v="2024-04-19T00:00:00"/>
    <x v="0"/>
    <s v="Wash Maintenance"/>
    <s v="R&amp;M items and water softener, salt pellets"/>
    <m/>
    <m/>
    <m/>
    <m/>
    <m/>
    <m/>
    <m/>
    <m/>
    <m/>
    <m/>
    <m/>
    <m/>
    <m/>
    <m/>
    <m/>
    <m/>
    <m/>
    <m/>
    <m/>
    <m/>
    <m/>
    <d v="2024-05-28T00:00:00"/>
    <s v="robert.swigonski@tidalwaveautospa.com"/>
    <s v="Bruce Maxwell"/>
    <x v="5"/>
    <x v="0"/>
  </r>
  <r>
    <s v="Robert Swigonski"/>
    <s v="EXP-10013794 "/>
    <n v="16.04"/>
    <d v="2024-04-24T00:00:00"/>
    <x v="16"/>
    <s v="Office Supplies"/>
    <s v="Toilet plunger"/>
    <m/>
    <m/>
    <m/>
    <m/>
    <m/>
    <m/>
    <m/>
    <m/>
    <m/>
    <m/>
    <m/>
    <m/>
    <m/>
    <m/>
    <m/>
    <m/>
    <m/>
    <m/>
    <m/>
    <m/>
    <m/>
    <d v="2024-05-28T00:00:00"/>
    <s v="robert.swigonski@tidalwaveautospa.com"/>
    <s v="Bruce Maxwell"/>
    <x v="5"/>
    <x v="0"/>
  </r>
  <r>
    <s v="Robert Swigonski"/>
    <s v="EXP-10013794 "/>
    <n v="111.83"/>
    <d v="2024-04-26T00:00:00"/>
    <x v="1"/>
    <s v="Plumbing Expense"/>
    <s v="R&amp;M pvc items"/>
    <m/>
    <m/>
    <m/>
    <m/>
    <m/>
    <m/>
    <m/>
    <m/>
    <m/>
    <m/>
    <m/>
    <m/>
    <m/>
    <m/>
    <m/>
    <m/>
    <m/>
    <m/>
    <m/>
    <m/>
    <m/>
    <d v="2024-05-28T00:00:00"/>
    <s v="robert.swigonski@tidalwaveautospa.com"/>
    <s v="Bruce Maxwell"/>
    <x v="5"/>
    <x v="0"/>
  </r>
  <r>
    <s v="Robert Swigonski"/>
    <s v="EXP-10013794 "/>
    <n v="22.79"/>
    <d v="2024-04-29T00:00:00"/>
    <x v="0"/>
    <s v="Plumbing Expense"/>
    <s v="PVC connections"/>
    <m/>
    <m/>
    <m/>
    <m/>
    <m/>
    <m/>
    <m/>
    <m/>
    <m/>
    <m/>
    <m/>
    <m/>
    <m/>
    <m/>
    <m/>
    <m/>
    <m/>
    <m/>
    <m/>
    <m/>
    <m/>
    <d v="2024-05-28T00:00:00"/>
    <s v="robert.swigonski@tidalwaveautospa.com"/>
    <s v="Bruce Maxwell"/>
    <x v="5"/>
    <x v="0"/>
  </r>
  <r>
    <s v="Robert Swigonski"/>
    <s v="EXP-10013794 "/>
    <n v="37.94"/>
    <d v="2024-05-08T00:00:00"/>
    <x v="0"/>
    <s v="Snacks"/>
    <s v="Water and Gatorade"/>
    <m/>
    <m/>
    <m/>
    <m/>
    <m/>
    <m/>
    <m/>
    <m/>
    <m/>
    <m/>
    <m/>
    <m/>
    <m/>
    <m/>
    <m/>
    <m/>
    <m/>
    <m/>
    <m/>
    <m/>
    <m/>
    <d v="2024-05-28T00:00:00"/>
    <s v="robert.swigonski@tidalwaveautospa.com"/>
    <s v="Bruce Maxwell"/>
    <x v="5"/>
    <x v="0"/>
  </r>
  <r>
    <s v="Robert Swigonski"/>
    <s v="EXP-10013794 "/>
    <n v="217.75"/>
    <d v="2024-05-10T00:00:00"/>
    <x v="0"/>
    <s v="Wash Maintenance"/>
    <s v="Miscellaneous R&amp;M items"/>
    <m/>
    <m/>
    <m/>
    <m/>
    <m/>
    <m/>
    <m/>
    <m/>
    <m/>
    <m/>
    <m/>
    <m/>
    <m/>
    <m/>
    <m/>
    <m/>
    <m/>
    <m/>
    <m/>
    <m/>
    <m/>
    <d v="2024-05-28T00:00:00"/>
    <s v="robert.swigonski@tidalwaveautospa.com"/>
    <s v="Bruce Maxwell"/>
    <x v="5"/>
    <x v="0"/>
  </r>
  <r>
    <s v="Robert Swigonski"/>
    <s v="EXP-10013794 "/>
    <n v="157.08000000000001"/>
    <d v="2024-05-10T00:00:00"/>
    <x v="0"/>
    <s v="Wash Maintenance"/>
    <s v="Cleaning solution"/>
    <m/>
    <m/>
    <m/>
    <m/>
    <m/>
    <m/>
    <m/>
    <m/>
    <m/>
    <m/>
    <m/>
    <m/>
    <m/>
    <m/>
    <m/>
    <m/>
    <m/>
    <m/>
    <m/>
    <m/>
    <m/>
    <d v="2024-05-28T00:00:00"/>
    <s v="robert.swigonski@tidalwaveautospa.com"/>
    <s v="Bruce Maxwell"/>
    <x v="5"/>
    <x v="0"/>
  </r>
  <r>
    <s v="Robert Swigonski"/>
    <s v="EXP-10013794 "/>
    <n v="28.55"/>
    <d v="2024-05-10T00:00:00"/>
    <x v="0"/>
    <s v="Signage"/>
    <s v="Signs for doors"/>
    <m/>
    <m/>
    <m/>
    <m/>
    <m/>
    <m/>
    <m/>
    <m/>
    <m/>
    <m/>
    <m/>
    <m/>
    <m/>
    <m/>
    <m/>
    <m/>
    <m/>
    <m/>
    <m/>
    <m/>
    <m/>
    <d v="2024-05-28T00:00:00"/>
    <s v="robert.swigonski@tidalwaveautospa.com"/>
    <s v="Bruce Maxwell"/>
    <x v="5"/>
    <x v="0"/>
  </r>
  <r>
    <s v="David Deal"/>
    <s v="EXP-10013636 "/>
    <n v="278.05"/>
    <d v="2024-05-07T00:00:00"/>
    <x v="22"/>
    <s v="Itemized"/>
    <s v="hydraulic fluid,grease,ratchet straps,glue,lick"/>
    <n v="108.39999999999999"/>
    <s v="Wash Maintenance"/>
    <s v="super glue, hydraulic oil, grease, cleaner"/>
    <n v="169.65"/>
    <s v="Small Tools"/>
    <s v="Rachet straps, barrel pump, hoist puller"/>
    <m/>
    <m/>
    <m/>
    <m/>
    <m/>
    <m/>
    <m/>
    <m/>
    <m/>
    <m/>
    <m/>
    <m/>
    <m/>
    <m/>
    <m/>
    <d v="2024-05-30T00:00:00"/>
    <s v="SL119@tidalwaveautospa.com"/>
    <s v="Jeff Mathis"/>
    <x v="5"/>
    <x v="0"/>
  </r>
  <r>
    <s v="David Deal"/>
    <s v="EXP-10013636 "/>
    <n v="147.68"/>
    <d v="2024-05-13T00:00:00"/>
    <x v="0"/>
    <s v="Itemized"/>
    <s v="bottle Water,ink carts"/>
    <n v="16.080000000000002"/>
    <s v="Snacks"/>
    <s v="bottle water"/>
    <n v="131.60000000000002"/>
    <s v="Office Supplies"/>
    <s v="ink"/>
    <m/>
    <m/>
    <m/>
    <m/>
    <m/>
    <m/>
    <m/>
    <m/>
    <m/>
    <m/>
    <m/>
    <m/>
    <m/>
    <m/>
    <m/>
    <d v="2024-05-30T00:00:00"/>
    <s v="SL119@tidalwaveautospa.com"/>
    <s v="Jeff Mathis"/>
    <x v="5"/>
    <x v="0"/>
  </r>
  <r>
    <s v="David Deal"/>
    <s v="EXP-10013636 "/>
    <n v="49.37"/>
    <d v="2024-05-14T00:00:00"/>
    <x v="0"/>
    <s v="Small Tools"/>
    <s v="garbage can dolly"/>
    <m/>
    <m/>
    <m/>
    <m/>
    <m/>
    <m/>
    <m/>
    <m/>
    <m/>
    <m/>
    <m/>
    <m/>
    <m/>
    <m/>
    <m/>
    <m/>
    <m/>
    <m/>
    <m/>
    <m/>
    <m/>
    <d v="2024-05-30T00:00:00"/>
    <s v="SL119@tidalwaveautospa.com"/>
    <s v="Jeff Mathis"/>
    <x v="5"/>
    <x v="0"/>
  </r>
  <r>
    <s v="Clark Cull"/>
    <s v="EXP-10013765 "/>
    <n v="51.3"/>
    <d v="2024-05-03T00:00:00"/>
    <x v="0"/>
    <s v="Office Supplies"/>
    <s v="Spruce up bathroom after audit"/>
    <m/>
    <m/>
    <m/>
    <m/>
    <m/>
    <m/>
    <m/>
    <m/>
    <m/>
    <m/>
    <m/>
    <m/>
    <m/>
    <m/>
    <m/>
    <m/>
    <m/>
    <m/>
    <m/>
    <m/>
    <m/>
    <d v="2024-05-30T00:00:00"/>
    <s v="SL84@tidalwaveautospa.com"/>
    <s v="Michael Donnelly"/>
    <x v="5"/>
    <x v="0"/>
  </r>
  <r>
    <s v="Clark Cull"/>
    <s v="EXP-10013765 "/>
    <n v="549.1"/>
    <d v="2024-05-11T00:00:00"/>
    <x v="0"/>
    <s v="Small Tools"/>
    <s v="Extension ladder"/>
    <m/>
    <m/>
    <m/>
    <m/>
    <m/>
    <m/>
    <m/>
    <m/>
    <m/>
    <m/>
    <m/>
    <m/>
    <m/>
    <m/>
    <m/>
    <m/>
    <m/>
    <m/>
    <m/>
    <m/>
    <m/>
    <d v="2024-05-30T00:00:00"/>
    <s v="SL84@tidalwaveautospa.com"/>
    <s v="Michael Donnelly"/>
    <x v="5"/>
    <x v="0"/>
  </r>
  <r>
    <s v="Breanna Roof"/>
    <s v="EXP-10013068 "/>
    <n v="5.95"/>
    <d v="2024-04-24T00:00:00"/>
    <x v="7"/>
    <s v="Parts"/>
    <s v="Nuts and bolts"/>
    <m/>
    <m/>
    <m/>
    <m/>
    <m/>
    <m/>
    <m/>
    <m/>
    <m/>
    <m/>
    <m/>
    <m/>
    <m/>
    <m/>
    <m/>
    <m/>
    <m/>
    <m/>
    <m/>
    <m/>
    <m/>
    <d v="2024-05-30T00:00:00"/>
    <s v=""/>
    <s v=""/>
    <x v="5"/>
    <x v="0"/>
  </r>
  <r>
    <s v="Breanna Roof"/>
    <s v="EXP-10013068 "/>
    <n v="9.82"/>
    <d v="2024-05-04T00:00:00"/>
    <x v="0"/>
    <s v="Wash Maintenance"/>
    <s v="Wool pads for cleaning"/>
    <m/>
    <m/>
    <m/>
    <m/>
    <m/>
    <m/>
    <m/>
    <m/>
    <m/>
    <m/>
    <m/>
    <m/>
    <m/>
    <m/>
    <m/>
    <m/>
    <m/>
    <m/>
    <m/>
    <m/>
    <m/>
    <d v="2024-05-30T00:00:00"/>
    <s v=""/>
    <s v=""/>
    <x v="5"/>
    <x v="0"/>
  </r>
  <r>
    <s v="Breanna Roof"/>
    <s v="EXP-10013068 "/>
    <n v="41.55"/>
    <d v="2024-05-05T00:00:00"/>
    <x v="0"/>
    <s v="Safety Supplies"/>
    <s v="Gloves"/>
    <m/>
    <m/>
    <m/>
    <m/>
    <m/>
    <m/>
    <m/>
    <m/>
    <m/>
    <m/>
    <m/>
    <m/>
    <m/>
    <m/>
    <m/>
    <m/>
    <m/>
    <m/>
    <m/>
    <m/>
    <m/>
    <d v="2024-05-30T00:00:00"/>
    <s v=""/>
    <s v=""/>
    <x v="5"/>
    <x v="0"/>
  </r>
  <r>
    <s v="Breanna Roof"/>
    <s v="EXP-10013068 "/>
    <n v="298.7"/>
    <d v="2024-05-16T00:00:00"/>
    <x v="1"/>
    <s v="Parts"/>
    <s v="UV lamp/pressure switch"/>
    <m/>
    <m/>
    <m/>
    <m/>
    <m/>
    <m/>
    <m/>
    <m/>
    <m/>
    <m/>
    <m/>
    <m/>
    <m/>
    <m/>
    <m/>
    <m/>
    <m/>
    <m/>
    <m/>
    <m/>
    <m/>
    <d v="2024-05-30T00:00:00"/>
    <s v=""/>
    <s v=""/>
    <x v="5"/>
    <x v="0"/>
  </r>
  <r>
    <s v="Breanna Roof"/>
    <s v="EXP-10013068 "/>
    <n v="13.9"/>
    <d v="2024-05-16T00:00:00"/>
    <x v="0"/>
    <s v="Office Supplies"/>
    <s v="Toilet paper"/>
    <m/>
    <m/>
    <m/>
    <m/>
    <m/>
    <m/>
    <m/>
    <m/>
    <m/>
    <m/>
    <m/>
    <m/>
    <m/>
    <m/>
    <m/>
    <m/>
    <m/>
    <m/>
    <m/>
    <m/>
    <m/>
    <d v="2024-05-30T00:00:00"/>
    <s v=""/>
    <s v=""/>
    <x v="5"/>
    <x v="0"/>
  </r>
  <r>
    <s v="Brett Fausher"/>
    <s v="EXP-10013210 "/>
    <n v="44.4"/>
    <d v="2024-04-18T00:00:00"/>
    <x v="22"/>
    <s v="Itemized"/>
    <s v="Softner salt and brass nipples"/>
    <n v="23.88"/>
    <s v="Wash Maintenance"/>
    <s v="salt pellets"/>
    <n v="20.52"/>
    <s v="Parts"/>
    <s v="brass nipples"/>
    <m/>
    <m/>
    <m/>
    <m/>
    <m/>
    <m/>
    <m/>
    <m/>
    <m/>
    <m/>
    <m/>
    <m/>
    <m/>
    <m/>
    <m/>
    <d v="2024-05-30T00:00:00"/>
    <s v="SL220@tidalwaveautospa.com"/>
    <s v="Andrew Stephens"/>
    <x v="5"/>
    <x v="0"/>
  </r>
  <r>
    <s v="Brett Fausher"/>
    <s v="EXP-10013210 "/>
    <n v="69.819999999999993"/>
    <d v="2024-04-23T00:00:00"/>
    <x v="0"/>
    <s v="Wash Maintenance"/>
    <s v="Softner salt"/>
    <m/>
    <m/>
    <m/>
    <m/>
    <m/>
    <m/>
    <m/>
    <m/>
    <m/>
    <m/>
    <m/>
    <m/>
    <m/>
    <m/>
    <m/>
    <m/>
    <m/>
    <m/>
    <m/>
    <m/>
    <m/>
    <d v="2024-05-30T00:00:00"/>
    <s v="SL220@tidalwaveautospa.com"/>
    <s v="Andrew Stephens"/>
    <x v="5"/>
    <x v="0"/>
  </r>
  <r>
    <s v="Brett Fausher"/>
    <s v="EXP-10013210 "/>
    <n v="60.32"/>
    <d v="2024-04-24T00:00:00"/>
    <x v="0"/>
    <s v="Wash Maintenance"/>
    <s v="Softner salt"/>
    <m/>
    <m/>
    <m/>
    <m/>
    <m/>
    <m/>
    <m/>
    <m/>
    <m/>
    <m/>
    <m/>
    <m/>
    <m/>
    <m/>
    <m/>
    <m/>
    <m/>
    <m/>
    <m/>
    <m/>
    <m/>
    <d v="2024-05-30T00:00:00"/>
    <s v="SL220@tidalwaveautospa.com"/>
    <s v="Andrew Stephens"/>
    <x v="5"/>
    <x v="0"/>
  </r>
  <r>
    <s v="Brett Fausher"/>
    <s v="EXP-10013210 "/>
    <n v="10.77"/>
    <d v="2024-04-25T00:00:00"/>
    <x v="0"/>
    <s v="Wash Maintenance"/>
    <s v="Laundry detergent"/>
    <m/>
    <m/>
    <m/>
    <m/>
    <m/>
    <m/>
    <m/>
    <m/>
    <m/>
    <m/>
    <m/>
    <m/>
    <m/>
    <m/>
    <m/>
    <m/>
    <m/>
    <m/>
    <m/>
    <m/>
    <m/>
    <d v="2024-05-30T00:00:00"/>
    <s v="SL220@tidalwaveautospa.com"/>
    <s v="Andrew Stephens"/>
    <x v="5"/>
    <x v="0"/>
  </r>
  <r>
    <s v="Brett Fausher"/>
    <s v="EXP-10013210 "/>
    <n v="114.76"/>
    <d v="2024-04-29T00:00:00"/>
    <x v="0"/>
    <s v="Office Supplies"/>
    <s v="Mirrors fod hitches and beds of trucks"/>
    <m/>
    <m/>
    <m/>
    <m/>
    <m/>
    <m/>
    <m/>
    <m/>
    <m/>
    <m/>
    <m/>
    <m/>
    <m/>
    <m/>
    <m/>
    <m/>
    <m/>
    <m/>
    <m/>
    <m/>
    <m/>
    <d v="2024-05-30T00:00:00"/>
    <s v="SL220@tidalwaveautospa.com"/>
    <s v="Andrew Stephens"/>
    <x v="5"/>
    <x v="0"/>
  </r>
  <r>
    <s v="Brett Fausher"/>
    <s v="EXP-10013210 "/>
    <n v="58.5"/>
    <d v="2024-05-13T00:00:00"/>
    <x v="22"/>
    <s v="Small Tools"/>
    <s v="Pressure washing hose"/>
    <m/>
    <m/>
    <m/>
    <m/>
    <m/>
    <m/>
    <m/>
    <m/>
    <m/>
    <m/>
    <m/>
    <m/>
    <m/>
    <m/>
    <m/>
    <m/>
    <m/>
    <m/>
    <m/>
    <m/>
    <m/>
    <d v="2024-05-30T00:00:00"/>
    <s v="SL220@tidalwaveautospa.com"/>
    <s v="Andrew Stephens"/>
    <x v="5"/>
    <x v="0"/>
  </r>
  <r>
    <s v="Brett Fausher"/>
    <s v="EXP-10013210 "/>
    <n v="95.38"/>
    <d v="2024-05-15T00:00:00"/>
    <x v="2"/>
    <s v="Parts"/>
    <s v="Compressor fuses"/>
    <m/>
    <m/>
    <m/>
    <m/>
    <m/>
    <m/>
    <m/>
    <m/>
    <m/>
    <m/>
    <m/>
    <m/>
    <m/>
    <m/>
    <m/>
    <m/>
    <m/>
    <m/>
    <m/>
    <m/>
    <m/>
    <d v="2024-05-30T00:00:00"/>
    <s v="SL220@tidalwaveautospa.com"/>
    <s v="Andrew Stephens"/>
    <x v="5"/>
    <x v="0"/>
  </r>
  <r>
    <s v="Brett Fausher"/>
    <s v="EXP-10013210 "/>
    <n v="85"/>
    <d v="2024-05-16T00:00:00"/>
    <x v="0"/>
    <s v="Safety Supplies"/>
    <s v="Nitrile gloves"/>
    <m/>
    <m/>
    <m/>
    <m/>
    <m/>
    <m/>
    <m/>
    <m/>
    <m/>
    <m/>
    <m/>
    <m/>
    <m/>
    <m/>
    <m/>
    <m/>
    <m/>
    <m/>
    <m/>
    <m/>
    <m/>
    <d v="2024-05-30T00:00:00"/>
    <s v="SL220@tidalwaveautospa.com"/>
    <s v="Andrew Stephens"/>
    <x v="5"/>
    <x v="0"/>
  </r>
  <r>
    <s v="Lora Youngmark"/>
    <s v="EXP-10013222 "/>
    <n v="103.07"/>
    <d v="2024-04-29T00:00:00"/>
    <x v="0"/>
    <s v="Wash Maintenance"/>
    <s v="5 gallon dish soap"/>
    <m/>
    <m/>
    <m/>
    <m/>
    <m/>
    <m/>
    <m/>
    <m/>
    <m/>
    <m/>
    <m/>
    <m/>
    <m/>
    <m/>
    <m/>
    <m/>
    <m/>
    <m/>
    <m/>
    <m/>
    <m/>
    <d v="2024-05-30T00:00:00"/>
    <s v="SL143@tidalwaveautospa.com"/>
    <s v="Andrew Stephens"/>
    <x v="5"/>
    <x v="0"/>
  </r>
  <r>
    <s v="Lora Youngmark"/>
    <s v="EXP-10013222 "/>
    <n v="28.61"/>
    <d v="2024-04-30T00:00:00"/>
    <x v="23"/>
    <s v="Itemized"/>
    <s v="toilet paper/dawn dish soap"/>
    <n v="9.5399999999999991"/>
    <s v="Wash Maintenance"/>
    <s v="dawn"/>
    <n v="19.07"/>
    <s v="Office Supplies"/>
    <s v="toilet paper"/>
    <m/>
    <m/>
    <m/>
    <m/>
    <m/>
    <m/>
    <m/>
    <m/>
    <m/>
    <m/>
    <m/>
    <m/>
    <m/>
    <m/>
    <m/>
    <d v="2024-05-30T00:00:00"/>
    <s v="SL143@tidalwaveautospa.com"/>
    <s v="Andrew Stephens"/>
    <x v="5"/>
    <x v="0"/>
  </r>
  <r>
    <s v="Lora Youngmark"/>
    <s v="EXP-10013222 "/>
    <n v="62.85"/>
    <d v="2024-05-01T00:00:00"/>
    <x v="0"/>
    <s v="Wash Maintenance"/>
    <s v="vinegar"/>
    <m/>
    <m/>
    <m/>
    <m/>
    <m/>
    <m/>
    <m/>
    <m/>
    <m/>
    <m/>
    <m/>
    <m/>
    <m/>
    <m/>
    <m/>
    <m/>
    <m/>
    <m/>
    <m/>
    <m/>
    <m/>
    <d v="2024-05-30T00:00:00"/>
    <s v="SL143@tidalwaveautospa.com"/>
    <s v="Andrew Stephens"/>
    <x v="5"/>
    <x v="0"/>
  </r>
  <r>
    <s v="Jeff Demboski"/>
    <s v="EXP-10013809 "/>
    <n v="236.28"/>
    <d v="2024-04-30T00:00:00"/>
    <x v="0"/>
    <s v="Wash Maintenance"/>
    <s v="salt for softener"/>
    <m/>
    <m/>
    <m/>
    <m/>
    <m/>
    <m/>
    <m/>
    <m/>
    <m/>
    <m/>
    <m/>
    <m/>
    <m/>
    <m/>
    <m/>
    <m/>
    <m/>
    <m/>
    <m/>
    <m/>
    <m/>
    <d v="2024-05-30T00:00:00"/>
    <s v="SL139@tidalwaveautospa.com"/>
    <s v="Michael Donnelly"/>
    <x v="5"/>
    <x v="0"/>
  </r>
  <r>
    <s v="Jeff Demboski"/>
    <s v="EXP-10013809 "/>
    <n v="82.8"/>
    <d v="2024-05-08T00:00:00"/>
    <x v="22"/>
    <s v="Safety Supplies"/>
    <s v="weather strips, knee pads, toilet bowl cleaner"/>
    <n v="32.54"/>
    <s v="Parts"/>
    <s v="Weather Strips"/>
    <n v="14.88"/>
    <s v="Safety Supplies"/>
    <s v="Knee Pads"/>
    <n v="35.379999999999995"/>
    <s v="Office Supplies"/>
    <s v="Toilet bowl cleaner"/>
    <m/>
    <m/>
    <m/>
    <m/>
    <m/>
    <m/>
    <m/>
    <m/>
    <m/>
    <m/>
    <m/>
    <m/>
    <d v="2024-05-30T00:00:00"/>
    <s v="SL139@tidalwaveautospa.com"/>
    <s v="Michael Donnelly"/>
    <x v="5"/>
    <x v="0"/>
  </r>
  <r>
    <s v="Jeff Demboski"/>
    <s v="EXP-10013809 "/>
    <n v="236.28"/>
    <d v="2024-05-14T00:00:00"/>
    <x v="0"/>
    <s v="Wash Maintenance"/>
    <s v="salt for softener"/>
    <m/>
    <m/>
    <m/>
    <m/>
    <m/>
    <m/>
    <m/>
    <m/>
    <m/>
    <m/>
    <m/>
    <m/>
    <m/>
    <m/>
    <m/>
    <m/>
    <m/>
    <m/>
    <m/>
    <m/>
    <m/>
    <d v="2024-05-30T00:00:00"/>
    <s v="SL139@tidalwaveautospa.com"/>
    <s v="Michael Donnelly"/>
    <x v="5"/>
    <x v="0"/>
  </r>
  <r>
    <s v="John Sauers"/>
    <s v="EXP-10009625 "/>
    <n v="50.87"/>
    <d v="2023-12-10T00:00:00"/>
    <x v="0"/>
    <s v="Office Supplies"/>
    <s v="walkie talkies"/>
    <m/>
    <m/>
    <m/>
    <m/>
    <m/>
    <m/>
    <m/>
    <m/>
    <m/>
    <m/>
    <m/>
    <m/>
    <m/>
    <m/>
    <m/>
    <m/>
    <m/>
    <m/>
    <m/>
    <m/>
    <m/>
    <d v="2024-05-30T00:00:00"/>
    <s v="SL216@tidalwaveautospa.com"/>
    <s v="Patrick Rollins"/>
    <x v="5"/>
    <x v="0"/>
  </r>
  <r>
    <s v="John Sauers"/>
    <s v="EXP-10009625 "/>
    <n v="38.15"/>
    <d v="2023-12-10T00:00:00"/>
    <x v="4"/>
    <s v="Office Supplies"/>
    <s v="holiday lights"/>
    <m/>
    <m/>
    <m/>
    <m/>
    <m/>
    <m/>
    <m/>
    <m/>
    <m/>
    <m/>
    <m/>
    <m/>
    <m/>
    <m/>
    <m/>
    <m/>
    <m/>
    <m/>
    <m/>
    <m/>
    <m/>
    <d v="2024-05-30T00:00:00"/>
    <s v="SL216@tidalwaveautospa.com"/>
    <s v="Patrick Rollins"/>
    <x v="5"/>
    <x v="0"/>
  </r>
  <r>
    <s v="John Sauers"/>
    <s v="EXP-10009625 "/>
    <n v="103.85"/>
    <d v="2023-12-11T00:00:00"/>
    <x v="0"/>
    <s v="Small Tools"/>
    <s v="rumble strips and cutting blade"/>
    <m/>
    <m/>
    <m/>
    <m/>
    <m/>
    <m/>
    <m/>
    <m/>
    <m/>
    <m/>
    <m/>
    <m/>
    <m/>
    <m/>
    <m/>
    <m/>
    <m/>
    <m/>
    <m/>
    <m/>
    <m/>
    <d v="2024-05-30T00:00:00"/>
    <s v="SL216@tidalwaveautospa.com"/>
    <s v="Patrick Rollins"/>
    <x v="5"/>
    <x v="0"/>
  </r>
  <r>
    <s v="John Sauers"/>
    <s v="EXP-10009625 "/>
    <n v="5.82"/>
    <d v="2023-12-11T00:00:00"/>
    <x v="0"/>
    <s v="Parts"/>
    <s v="quick connect"/>
    <m/>
    <m/>
    <m/>
    <m/>
    <m/>
    <m/>
    <m/>
    <m/>
    <m/>
    <m/>
    <m/>
    <m/>
    <m/>
    <m/>
    <m/>
    <m/>
    <m/>
    <m/>
    <m/>
    <m/>
    <m/>
    <d v="2024-05-30T00:00:00"/>
    <s v="SL216@tidalwaveautospa.com"/>
    <s v="Patrick Rollins"/>
    <x v="5"/>
    <x v="0"/>
  </r>
  <r>
    <s v="Jason Crouse"/>
    <s v="EXP-10013741 "/>
    <n v="35.270000000000003"/>
    <d v="2024-05-03T00:00:00"/>
    <x v="0"/>
    <s v="Wash Maintenance"/>
    <s v="Vinegar and dawn detergent"/>
    <m/>
    <m/>
    <m/>
    <m/>
    <m/>
    <m/>
    <m/>
    <m/>
    <m/>
    <m/>
    <m/>
    <m/>
    <m/>
    <m/>
    <m/>
    <m/>
    <m/>
    <m/>
    <m/>
    <m/>
    <m/>
    <d v="2024-05-30T00:00:00"/>
    <s v="SL14@tidalwaveautospa.com"/>
    <s v="Wesley Kurtz"/>
    <x v="5"/>
    <x v="0"/>
  </r>
  <r>
    <s v="Austin Dority"/>
    <s v="EXP-10013673 "/>
    <n v="17.309999999999999"/>
    <d v="2024-05-08T00:00:00"/>
    <x v="9"/>
    <s v="Snacks"/>
    <s v="snacks"/>
    <m/>
    <m/>
    <m/>
    <m/>
    <m/>
    <m/>
    <m/>
    <m/>
    <m/>
    <m/>
    <m/>
    <m/>
    <m/>
    <m/>
    <m/>
    <m/>
    <m/>
    <m/>
    <m/>
    <m/>
    <m/>
    <d v="2024-05-30T00:00:00"/>
    <s v="SL81@tidalwaveautospa.com"/>
    <s v="Patrick Rollins"/>
    <x v="5"/>
    <x v="0"/>
  </r>
  <r>
    <s v="Austin Dority"/>
    <s v="EXP-10013673 "/>
    <n v="239.57"/>
    <d v="2024-05-15T00:00:00"/>
    <x v="0"/>
    <s v="Itemized"/>
    <s v="Door knob, hose, shop vac"/>
    <n v="65"/>
    <s v="Small Tools"/>
    <s v="Shop Vac"/>
    <n v="174.57"/>
    <s v="Parts"/>
    <s v="hose, baskets, door knob"/>
    <m/>
    <m/>
    <m/>
    <m/>
    <m/>
    <m/>
    <m/>
    <m/>
    <m/>
    <m/>
    <m/>
    <m/>
    <m/>
    <m/>
    <m/>
    <d v="2024-05-30T00:00:00"/>
    <s v="SL81@tidalwaveautospa.com"/>
    <s v="Patrick Rollins"/>
    <x v="5"/>
    <x v="0"/>
  </r>
  <r>
    <s v="Reyvin Siegel"/>
    <s v="EXP-10013861 "/>
    <n v="14.2"/>
    <d v="2024-05-06T00:00:00"/>
    <x v="22"/>
    <s v="Parts"/>
    <s v="lock tite for bolts"/>
    <m/>
    <m/>
    <m/>
    <m/>
    <m/>
    <m/>
    <m/>
    <m/>
    <m/>
    <m/>
    <m/>
    <m/>
    <m/>
    <m/>
    <m/>
    <m/>
    <m/>
    <m/>
    <m/>
    <m/>
    <m/>
    <d v="2024-05-30T00:00:00"/>
    <s v="SL109@tidalwaveautospa.com"/>
    <s v="Patrick Rollins"/>
    <x v="5"/>
    <x v="0"/>
  </r>
  <r>
    <s v="Reyvin Siegel"/>
    <s v="EXP-10013861 "/>
    <n v="114.26"/>
    <d v="2024-05-10T00:00:00"/>
    <x v="0"/>
    <s v="Wash Maintenance"/>
    <s v="water, soap and laundry"/>
    <m/>
    <m/>
    <m/>
    <m/>
    <m/>
    <m/>
    <m/>
    <m/>
    <m/>
    <m/>
    <m/>
    <m/>
    <m/>
    <m/>
    <m/>
    <m/>
    <m/>
    <m/>
    <m/>
    <m/>
    <m/>
    <d v="2024-05-30T00:00:00"/>
    <s v="SL109@tidalwaveautospa.com"/>
    <s v="Patrick Rollins"/>
    <x v="5"/>
    <x v="0"/>
  </r>
  <r>
    <s v="Reyvin Siegel"/>
    <s v="EXP-10013861 "/>
    <n v="27"/>
    <d v="2024-05-14T00:00:00"/>
    <x v="0"/>
    <s v="Office Supplies"/>
    <s v="disinfectant for bathroom and office"/>
    <m/>
    <m/>
    <m/>
    <m/>
    <m/>
    <m/>
    <m/>
    <m/>
    <m/>
    <m/>
    <m/>
    <m/>
    <m/>
    <m/>
    <m/>
    <m/>
    <m/>
    <m/>
    <m/>
    <m/>
    <m/>
    <d v="2024-05-30T00:00:00"/>
    <s v="SL109@tidalwaveautospa.com"/>
    <s v="Patrick Rollins"/>
    <x v="5"/>
    <x v="0"/>
  </r>
  <r>
    <s v="Joel Regan"/>
    <s v="EXP-10013625 "/>
    <n v="-21.78"/>
    <d v="2024-04-20T00:00:00"/>
    <x v="0"/>
    <s v="Office Supplies"/>
    <s v="returned paper towels"/>
    <m/>
    <m/>
    <m/>
    <m/>
    <m/>
    <m/>
    <m/>
    <m/>
    <m/>
    <m/>
    <m/>
    <m/>
    <m/>
    <m/>
    <m/>
    <m/>
    <m/>
    <m/>
    <m/>
    <m/>
    <m/>
    <d v="2024-05-30T00:00:00"/>
    <s v="SL36@tidalwaveautospa.com"/>
    <s v="Gary Bradley"/>
    <x v="5"/>
    <x v="0"/>
  </r>
  <r>
    <s v="Joel Regan"/>
    <s v="EXP-10013625 "/>
    <n v="43.56"/>
    <d v="2024-04-20T00:00:00"/>
    <x v="0"/>
    <s v="Office Supplies"/>
    <s v="toilet paper"/>
    <m/>
    <m/>
    <m/>
    <m/>
    <m/>
    <m/>
    <m/>
    <m/>
    <m/>
    <m/>
    <m/>
    <m/>
    <m/>
    <m/>
    <m/>
    <m/>
    <m/>
    <m/>
    <m/>
    <m/>
    <m/>
    <d v="2024-05-30T00:00:00"/>
    <s v="SL36@tidalwaveautospa.com"/>
    <s v="Gary Bradley"/>
    <x v="5"/>
    <x v="0"/>
  </r>
  <r>
    <s v="Joel Regan"/>
    <s v="EXP-10013625 "/>
    <n v="585.36"/>
    <d v="2024-04-20T00:00:00"/>
    <x v="16"/>
    <s v="Wash Maintenance"/>
    <s v="cleaning products, hand pumps"/>
    <m/>
    <m/>
    <m/>
    <m/>
    <m/>
    <m/>
    <m/>
    <m/>
    <m/>
    <m/>
    <m/>
    <m/>
    <m/>
    <m/>
    <m/>
    <m/>
    <m/>
    <m/>
    <m/>
    <m/>
    <m/>
    <d v="2024-05-30T00:00:00"/>
    <s v="SL36@tidalwaveautospa.com"/>
    <s v="Gary Bradley"/>
    <x v="5"/>
    <x v="0"/>
  </r>
  <r>
    <s v="Joel Regan"/>
    <s v="EXP-10013625 "/>
    <n v="250.11"/>
    <d v="2024-04-24T00:00:00"/>
    <x v="0"/>
    <s v="Wash Maintenance"/>
    <s v="2 trash cans"/>
    <m/>
    <m/>
    <m/>
    <m/>
    <m/>
    <m/>
    <m/>
    <m/>
    <m/>
    <m/>
    <m/>
    <m/>
    <m/>
    <m/>
    <m/>
    <m/>
    <m/>
    <m/>
    <m/>
    <m/>
    <m/>
    <d v="2024-05-30T00:00:00"/>
    <s v="SL36@tidalwaveautospa.com"/>
    <s v="Gary Bradley"/>
    <x v="5"/>
    <x v="0"/>
  </r>
  <r>
    <s v="Joel Regan"/>
    <s v="EXP-10013625 "/>
    <n v="383.56"/>
    <d v="2024-05-03T00:00:00"/>
    <x v="2"/>
    <s v="Itemized"/>
    <s v="belts for hp pumps and hydraulic oil"/>
    <n v="158.84"/>
    <s v="Parts"/>
    <s v="belts"/>
    <n v="224.72"/>
    <s v="Wash Maintenance"/>
    <s v="Hydraulic Fluid"/>
    <m/>
    <m/>
    <m/>
    <m/>
    <m/>
    <m/>
    <m/>
    <m/>
    <m/>
    <m/>
    <m/>
    <m/>
    <m/>
    <m/>
    <m/>
    <d v="2024-05-30T00:00:00"/>
    <s v="SL36@tidalwaveautospa.com"/>
    <s v="Gary Bradley"/>
    <x v="5"/>
    <x v="0"/>
  </r>
  <r>
    <s v="Joel Regan"/>
    <s v="EXP-10013625 "/>
    <n v="22.81"/>
    <d v="2024-05-13T00:00:00"/>
    <x v="2"/>
    <s v="Plumbing Expense"/>
    <s v="pvc"/>
    <m/>
    <m/>
    <m/>
    <m/>
    <m/>
    <m/>
    <m/>
    <m/>
    <m/>
    <m/>
    <m/>
    <m/>
    <m/>
    <m/>
    <m/>
    <m/>
    <m/>
    <m/>
    <m/>
    <m/>
    <m/>
    <d v="2024-05-30T00:00:00"/>
    <s v="SL36@tidalwaveautospa.com"/>
    <s v="Gary Bradley"/>
    <x v="5"/>
    <x v="0"/>
  </r>
  <r>
    <s v="Kane Campbell"/>
    <s v="EXP-10013807 "/>
    <n v="369.05"/>
    <d v="2024-05-02T00:00:00"/>
    <x v="14"/>
    <s v="Itemized"/>
    <s v="rubber boots, scrapers, aluminum cleaner, round up"/>
    <m/>
    <m/>
    <m/>
    <m/>
    <m/>
    <m/>
    <m/>
    <m/>
    <m/>
    <m/>
    <m/>
    <m/>
    <m/>
    <m/>
    <m/>
    <m/>
    <m/>
    <m/>
    <m/>
    <m/>
    <m/>
    <d v="2024-05-30T00:00:00"/>
    <s v="SL144@tidalwaveautospa.com"/>
    <s v="Gary Bradley"/>
    <x v="5"/>
    <x v="0"/>
  </r>
  <r>
    <s v="Kane Campbell"/>
    <s v="EXP-10013807 "/>
    <n v="248.39"/>
    <d v="2024-05-10T00:00:00"/>
    <x v="11"/>
    <s v="Small Tools"/>
    <s v="fans"/>
    <m/>
    <m/>
    <m/>
    <m/>
    <m/>
    <m/>
    <m/>
    <m/>
    <m/>
    <m/>
    <m/>
    <m/>
    <m/>
    <m/>
    <m/>
    <m/>
    <m/>
    <m/>
    <m/>
    <m/>
    <m/>
    <d v="2024-05-30T00:00:00"/>
    <s v="SL144@tidalwaveautospa.com"/>
    <s v="Gary Bradley"/>
    <x v="5"/>
    <x v="0"/>
  </r>
  <r>
    <s v="Kane Campbell"/>
    <s v="EXP-10013807 "/>
    <n v="8.6300000000000008"/>
    <d v="2024-05-10T00:00:00"/>
    <x v="23"/>
    <s v="Wash Maintenance"/>
    <s v="glue"/>
    <m/>
    <m/>
    <m/>
    <m/>
    <m/>
    <m/>
    <m/>
    <m/>
    <m/>
    <m/>
    <m/>
    <m/>
    <m/>
    <m/>
    <m/>
    <m/>
    <m/>
    <m/>
    <m/>
    <m/>
    <m/>
    <d v="2024-05-30T00:00:00"/>
    <s v="SL144@tidalwaveautospa.com"/>
    <s v="Gary Bradley"/>
    <x v="5"/>
    <x v="0"/>
  </r>
  <r>
    <s v="Kane Campbell"/>
    <s v="EXP-10013807 "/>
    <n v="146.57"/>
    <d v="2024-05-14T00:00:00"/>
    <x v="0"/>
    <s v="Office Supplies"/>
    <s v="flags for memorial Day and 4th of july"/>
    <m/>
    <m/>
    <m/>
    <m/>
    <m/>
    <m/>
    <m/>
    <m/>
    <m/>
    <m/>
    <m/>
    <m/>
    <m/>
    <m/>
    <m/>
    <m/>
    <m/>
    <m/>
    <m/>
    <m/>
    <m/>
    <d v="2024-05-30T00:00:00"/>
    <s v="SL144@tidalwaveautospa.com"/>
    <s v="Gary Bradley"/>
    <x v="5"/>
    <x v="0"/>
  </r>
  <r>
    <s v="Kane Campbell"/>
    <s v="EXP-10013807 "/>
    <n v="377.96"/>
    <d v="2024-05-16T00:00:00"/>
    <x v="0"/>
    <s v="Office Supplies"/>
    <s v="hoses, extension cords"/>
    <m/>
    <m/>
    <m/>
    <m/>
    <m/>
    <m/>
    <m/>
    <m/>
    <m/>
    <m/>
    <m/>
    <m/>
    <m/>
    <m/>
    <m/>
    <m/>
    <m/>
    <m/>
    <m/>
    <m/>
    <m/>
    <d v="2024-05-30T00:00:00"/>
    <s v="SL144@tidalwaveautospa.com"/>
    <s v="Gary Bradley"/>
    <x v="5"/>
    <x v="0"/>
  </r>
  <r>
    <s v="Frederick Pierson"/>
    <s v="EXP-10013786 "/>
    <n v="25.24"/>
    <d v="2024-04-27T00:00:00"/>
    <x v="0"/>
    <s v="Itemized"/>
    <s v="toilet paper, vinegar"/>
    <n v="13.24"/>
    <s v="Office Supplies"/>
    <s v="toilet paper"/>
    <n v="11.999999999999998"/>
    <s v="Wash Maintenance"/>
    <s v="vinegar"/>
    <m/>
    <m/>
    <m/>
    <m/>
    <m/>
    <m/>
    <m/>
    <m/>
    <m/>
    <m/>
    <m/>
    <m/>
    <m/>
    <m/>
    <m/>
    <d v="2024-05-30T00:00:00"/>
    <s v="SL185@tidalwaveautospa.com"/>
    <s v="Gary Bradley"/>
    <x v="5"/>
    <x v="0"/>
  </r>
  <r>
    <s v="Frederick Pierson"/>
    <s v="EXP-10013786 "/>
    <n v="87.18"/>
    <d v="2024-05-08T00:00:00"/>
    <x v="11"/>
    <s v="Small Tools"/>
    <s v="fan"/>
    <m/>
    <m/>
    <m/>
    <m/>
    <m/>
    <m/>
    <m/>
    <m/>
    <m/>
    <m/>
    <m/>
    <m/>
    <m/>
    <m/>
    <m/>
    <m/>
    <m/>
    <m/>
    <m/>
    <m/>
    <m/>
    <d v="2024-05-30T00:00:00"/>
    <s v="SL185@tidalwaveautospa.com"/>
    <s v="Gary Bradley"/>
    <x v="5"/>
    <x v="0"/>
  </r>
  <r>
    <s v="Frederick Pierson"/>
    <s v="EXP-10013786 "/>
    <n v="242.94"/>
    <d v="2024-05-08T00:00:00"/>
    <x v="23"/>
    <s v="Itemized"/>
    <s v="toilet paper, paper towels, dawn, vinegar, detergent"/>
    <n v="175.68"/>
    <s v="Wash Maintenance"/>
    <s v="vinegar, dawn, detergent"/>
    <n v="67.259999999999991"/>
    <s v="Office Supplies"/>
    <s v="paper towels, bath tissue"/>
    <m/>
    <m/>
    <m/>
    <m/>
    <m/>
    <m/>
    <m/>
    <m/>
    <m/>
    <m/>
    <m/>
    <m/>
    <m/>
    <m/>
    <m/>
    <d v="2024-05-30T00:00:00"/>
    <s v="SL185@tidalwaveautospa.com"/>
    <s v="Gary Bradley"/>
    <x v="5"/>
    <x v="0"/>
  </r>
  <r>
    <s v="Frederick Pierson"/>
    <s v="EXP-10013786 "/>
    <n v="259.16000000000003"/>
    <d v="2024-05-08T00:00:00"/>
    <x v="22"/>
    <s v="Small Tools"/>
    <s v="pressure washer hose"/>
    <m/>
    <m/>
    <m/>
    <m/>
    <m/>
    <m/>
    <m/>
    <m/>
    <m/>
    <m/>
    <m/>
    <m/>
    <m/>
    <m/>
    <m/>
    <m/>
    <m/>
    <m/>
    <m/>
    <m/>
    <m/>
    <d v="2024-05-30T00:00:00"/>
    <s v="SL185@tidalwaveautospa.com"/>
    <s v="Gary Bradley"/>
    <x v="5"/>
    <x v="0"/>
  </r>
  <r>
    <s v="Frederick Pierson"/>
    <s v="EXP-10013786 "/>
    <n v="423.21"/>
    <d v="2024-05-09T00:00:00"/>
    <x v="22"/>
    <s v="Wash Supplies"/>
    <s v="brushes and sponges"/>
    <m/>
    <m/>
    <m/>
    <m/>
    <m/>
    <m/>
    <m/>
    <m/>
    <m/>
    <m/>
    <m/>
    <m/>
    <m/>
    <m/>
    <m/>
    <m/>
    <m/>
    <m/>
    <m/>
    <m/>
    <m/>
    <d v="2024-05-30T00:00:00"/>
    <s v="SL185@tidalwaveautospa.com"/>
    <s v="Gary Bradley"/>
    <x v="5"/>
    <x v="0"/>
  </r>
  <r>
    <s v="Frederick Pierson"/>
    <s v="EXP-10013786 "/>
    <n v="308.25"/>
    <d v="2024-05-16T00:00:00"/>
    <x v="7"/>
    <s v="Landscaping"/>
    <s v="3rd party repairs to irrigation line"/>
    <m/>
    <m/>
    <m/>
    <m/>
    <m/>
    <m/>
    <m/>
    <m/>
    <m/>
    <m/>
    <m/>
    <m/>
    <m/>
    <m/>
    <m/>
    <m/>
    <m/>
    <m/>
    <m/>
    <m/>
    <m/>
    <d v="2024-05-30T00:00:00"/>
    <s v="SL185@tidalwaveautospa.com"/>
    <s v="Gary Bradley"/>
    <x v="5"/>
    <x v="0"/>
  </r>
  <r>
    <s v="Samantha Simpson"/>
    <s v="EXP-10013839 "/>
    <n v="49.8"/>
    <d v="2024-05-15T00:00:00"/>
    <x v="0"/>
    <s v="Wash Maintenance"/>
    <s v="degreaser for tunnel"/>
    <m/>
    <m/>
    <m/>
    <m/>
    <m/>
    <m/>
    <m/>
    <m/>
    <m/>
    <m/>
    <m/>
    <m/>
    <m/>
    <m/>
    <m/>
    <m/>
    <m/>
    <m/>
    <m/>
    <m/>
    <m/>
    <d v="2024-05-30T00:00:00"/>
    <s v="SL129@tidalwaveautospa.com"/>
    <s v="Joe Chavez"/>
    <x v="5"/>
    <x v="0"/>
  </r>
  <r>
    <s v="Philip Crosse"/>
    <s v="EXP-10013842 "/>
    <n v="15.94"/>
    <d v="2024-05-15T00:00:00"/>
    <x v="0"/>
    <s v="Fuel"/>
    <s v="Gas for pressure washer"/>
    <m/>
    <m/>
    <m/>
    <m/>
    <m/>
    <m/>
    <m/>
    <m/>
    <m/>
    <m/>
    <m/>
    <m/>
    <m/>
    <m/>
    <m/>
    <m/>
    <m/>
    <m/>
    <m/>
    <m/>
    <m/>
    <d v="2024-05-30T00:00:00"/>
    <s v="SL263@tidalwaveautospa.com"/>
    <s v="Joe Chavez"/>
    <x v="5"/>
    <x v="0"/>
  </r>
  <r>
    <s v="Philip Crosse"/>
    <s v="EXP-10013843 "/>
    <n v="19.97"/>
    <d v="2024-05-16T00:00:00"/>
    <x v="0"/>
    <s v="Wash Maintenance"/>
    <s v="Water Softner Salt"/>
    <m/>
    <m/>
    <m/>
    <m/>
    <m/>
    <m/>
    <m/>
    <m/>
    <m/>
    <m/>
    <m/>
    <m/>
    <m/>
    <m/>
    <m/>
    <m/>
    <m/>
    <m/>
    <m/>
    <m/>
    <m/>
    <d v="2024-05-30T00:00:00"/>
    <s v="SL263@tidalwaveautospa.com"/>
    <s v="Joe Chavez"/>
    <x v="5"/>
    <x v="0"/>
  </r>
  <r>
    <s v="Philip Crosse"/>
    <s v="EXP-10013841 "/>
    <n v="24.06"/>
    <d v="2024-05-14T00:00:00"/>
    <x v="0"/>
    <s v="Itemized"/>
    <s v="Bottled Water and Vinegar"/>
    <n v="18.700000000000003"/>
    <s v="Wash Maintenance"/>
    <s v="Vinegar"/>
    <n v="5.3599999999999994"/>
    <s v="Snacks"/>
    <s v="Bottled water"/>
    <m/>
    <m/>
    <m/>
    <m/>
    <m/>
    <m/>
    <m/>
    <m/>
    <m/>
    <m/>
    <m/>
    <m/>
    <m/>
    <m/>
    <m/>
    <d v="2024-05-30T00:00:00"/>
    <s v="SL263@tidalwaveautospa.com"/>
    <s v="Joe Chavez"/>
    <x v="5"/>
    <x v="0"/>
  </r>
  <r>
    <s v="James Stomieroski"/>
    <s v="EXP-10013871 "/>
    <n v="14.62"/>
    <d v="2024-05-15T00:00:00"/>
    <x v="21"/>
    <s v="Employee Incentive - Meals"/>
    <s v="birthday lunch for Adam CWA"/>
    <m/>
    <m/>
    <m/>
    <m/>
    <m/>
    <m/>
    <m/>
    <m/>
    <m/>
    <m/>
    <m/>
    <m/>
    <m/>
    <m/>
    <m/>
    <m/>
    <m/>
    <m/>
    <m/>
    <m/>
    <m/>
    <d v="2024-05-30T00:00:00"/>
    <s v="SL221@tidalwaveautospa.com"/>
    <s v="Joe Chavez"/>
    <x v="5"/>
    <x v="0"/>
  </r>
  <r>
    <s v="CARL WOESSNER"/>
    <s v="EXP-10013872 "/>
    <n v="37.07"/>
    <d v="2024-05-15T00:00:00"/>
    <x v="35"/>
    <s v="Small Tools"/>
    <s v="Drill bits for Lexington xpt"/>
    <m/>
    <m/>
    <m/>
    <m/>
    <m/>
    <m/>
    <m/>
    <m/>
    <m/>
    <m/>
    <m/>
    <m/>
    <m/>
    <m/>
    <m/>
    <m/>
    <m/>
    <m/>
    <m/>
    <m/>
    <m/>
    <d v="2024-05-30T00:00:00"/>
    <s v="carl.woessner@tidalwaveautospa.com"/>
    <s v="Joe Chavez"/>
    <x v="5"/>
    <x v="0"/>
  </r>
  <r>
    <s v="CARL WOESSNER"/>
    <s v="EXP-10013936 "/>
    <n v="335"/>
    <d v="2024-05-17T00:00:00"/>
    <x v="7"/>
    <s v="Security"/>
    <s v="XPT Locks"/>
    <m/>
    <m/>
    <m/>
    <m/>
    <m/>
    <m/>
    <m/>
    <m/>
    <m/>
    <m/>
    <m/>
    <m/>
    <m/>
    <m/>
    <m/>
    <m/>
    <m/>
    <m/>
    <m/>
    <m/>
    <m/>
    <d v="2024-05-30T00:00:00"/>
    <s v="carl.woessner@tidalwaveautospa.com"/>
    <s v="Joe Chavez"/>
    <x v="5"/>
    <x v="0"/>
  </r>
  <r>
    <s v="Benjamin Eidem"/>
    <s v="EXP-10013902 "/>
    <n v="131.47999999999999"/>
    <d v="2024-04-18T00:00:00"/>
    <x v="0"/>
    <s v="Wash Maintenance"/>
    <s v="Coolers, water, cleaning supplies"/>
    <m/>
    <m/>
    <m/>
    <m/>
    <m/>
    <m/>
    <m/>
    <m/>
    <m/>
    <m/>
    <m/>
    <m/>
    <m/>
    <m/>
    <m/>
    <m/>
    <m/>
    <m/>
    <m/>
    <m/>
    <m/>
    <d v="2024-05-30T00:00:00"/>
    <s v="SL158@tidalwaveautospa.com"/>
    <s v="Andrew Stephens"/>
    <x v="5"/>
    <x v="0"/>
  </r>
  <r>
    <s v="Benjamin Eidem"/>
    <s v="EXP-10013908 "/>
    <n v="80.180000000000007"/>
    <d v="2024-04-26T00:00:00"/>
    <x v="16"/>
    <s v="Office Supplies"/>
    <s v="Extension cords"/>
    <m/>
    <m/>
    <m/>
    <m/>
    <m/>
    <m/>
    <m/>
    <m/>
    <m/>
    <m/>
    <m/>
    <m/>
    <m/>
    <m/>
    <m/>
    <m/>
    <m/>
    <m/>
    <m/>
    <m/>
    <m/>
    <d v="2024-05-30T00:00:00"/>
    <s v="SL158@tidalwaveautospa.com"/>
    <s v="Andrew Stephens"/>
    <x v="5"/>
    <x v="0"/>
  </r>
  <r>
    <s v="Benjamin Eidem"/>
    <s v="EXP-10013910 "/>
    <n v="48.76"/>
    <d v="2024-04-29T00:00:00"/>
    <x v="21"/>
    <s v="Postage"/>
    <s v="Shrink wrap to ship for SHJ"/>
    <m/>
    <m/>
    <m/>
    <m/>
    <m/>
    <m/>
    <m/>
    <m/>
    <m/>
    <m/>
    <m/>
    <m/>
    <m/>
    <m/>
    <m/>
    <m/>
    <m/>
    <m/>
    <m/>
    <m/>
    <m/>
    <d v="2024-05-30T00:00:00"/>
    <s v="SL158@tidalwaveautospa.com"/>
    <s v="Andrew Stephens"/>
    <x v="5"/>
    <x v="0"/>
  </r>
  <r>
    <s v="Benjamin Eidem"/>
    <s v="EXP-10013916 "/>
    <n v="124.28"/>
    <d v="2024-05-08T00:00:00"/>
    <x v="0"/>
    <s v="Small Tools"/>
    <s v="Putty knives"/>
    <m/>
    <m/>
    <m/>
    <m/>
    <m/>
    <m/>
    <m/>
    <m/>
    <m/>
    <m/>
    <m/>
    <m/>
    <m/>
    <m/>
    <m/>
    <m/>
    <m/>
    <m/>
    <m/>
    <m/>
    <m/>
    <d v="2024-05-30T00:00:00"/>
    <s v="SL158@tidalwaveautospa.com"/>
    <s v="Andrew Stephens"/>
    <x v="5"/>
    <x v="0"/>
  </r>
  <r>
    <s v="Randall Sullivan"/>
    <s v="EXP-10013855 "/>
    <n v="29.12"/>
    <d v="2024-05-02T00:00:00"/>
    <x v="8"/>
    <s v="Snacks"/>
    <s v="Dinking water for site."/>
    <m/>
    <m/>
    <m/>
    <m/>
    <m/>
    <m/>
    <m/>
    <m/>
    <m/>
    <m/>
    <m/>
    <m/>
    <m/>
    <m/>
    <m/>
    <m/>
    <m/>
    <m/>
    <m/>
    <m/>
    <m/>
    <d v="2024-05-30T00:00:00"/>
    <s v="SL147@tidalwaveautospa.com"/>
    <s v="Andrew Stephens"/>
    <x v="5"/>
    <x v="0"/>
  </r>
  <r>
    <s v="Randall Sullivan"/>
    <s v="EXP-10013855 "/>
    <n v="188.72"/>
    <d v="2024-05-13T00:00:00"/>
    <x v="0"/>
    <s v="Wash Maintenance"/>
    <s v="dawn, vinegar, tunnel cleaning, propane exchange"/>
    <m/>
    <m/>
    <m/>
    <m/>
    <m/>
    <m/>
    <m/>
    <m/>
    <m/>
    <m/>
    <m/>
    <m/>
    <m/>
    <m/>
    <m/>
    <m/>
    <m/>
    <m/>
    <m/>
    <m/>
    <m/>
    <d v="2024-05-30T00:00:00"/>
    <s v="SL147@tidalwaveautospa.com"/>
    <s v="Andrew Stephens"/>
    <x v="5"/>
    <x v="0"/>
  </r>
  <r>
    <s v="Patrick Rollins"/>
    <s v="EXP-10013884 "/>
    <n v="68.22"/>
    <d v="2024-04-29T00:00:00"/>
    <x v="20"/>
    <s v="Employee Incentive - Meals"/>
    <s v="lunch for Leads at Manassas"/>
    <m/>
    <m/>
    <m/>
    <m/>
    <m/>
    <m/>
    <m/>
    <m/>
    <m/>
    <m/>
    <m/>
    <m/>
    <m/>
    <m/>
    <m/>
    <m/>
    <m/>
    <m/>
    <m/>
    <m/>
    <m/>
    <d v="2024-05-30T00:00:00"/>
    <s v="patrick.rollins@tidalwaveautospa.com"/>
    <s v="Bruce Maxwell"/>
    <x v="5"/>
    <x v="0"/>
  </r>
  <r>
    <s v="Ricky Doyle"/>
    <s v="EXP-10013874 "/>
    <n v="29.9"/>
    <d v="2024-04-02T00:00:00"/>
    <x v="1"/>
    <s v="Plumbing Expense"/>
    <s v="Scraper and hose for cleaning reclaim tank"/>
    <m/>
    <m/>
    <m/>
    <m/>
    <m/>
    <m/>
    <m/>
    <m/>
    <m/>
    <m/>
    <m/>
    <m/>
    <m/>
    <m/>
    <m/>
    <m/>
    <m/>
    <m/>
    <m/>
    <m/>
    <m/>
    <d v="2024-05-30T00:00:00"/>
    <s v="ricky.doyle@tidalwaveautospa.com"/>
    <s v="Bruce Maxwell"/>
    <x v="5"/>
    <x v="0"/>
  </r>
  <r>
    <s v="Ricky Doyle"/>
    <s v="EXP-10013874 "/>
    <n v="76.87"/>
    <d v="2024-04-10T00:00:00"/>
    <x v="28"/>
    <s v="Employee Incentive - Meals"/>
    <s v="Dinner with Site Leader to discuss support role"/>
    <m/>
    <m/>
    <m/>
    <m/>
    <m/>
    <m/>
    <m/>
    <m/>
    <m/>
    <m/>
    <m/>
    <m/>
    <m/>
    <m/>
    <m/>
    <m/>
    <m/>
    <m/>
    <m/>
    <m/>
    <m/>
    <d v="2024-05-30T00:00:00"/>
    <s v="ricky.doyle@tidalwaveautospa.com"/>
    <s v="Bruce Maxwell"/>
    <x v="5"/>
    <x v="0"/>
  </r>
  <r>
    <s v="Ricky Doyle"/>
    <s v="EXP-10013874 "/>
    <n v="8.15"/>
    <d v="2024-04-10T00:00:00"/>
    <x v="9"/>
    <s v="Snacks"/>
    <s v="Bottled Water for Jonesboro AR Site E0281"/>
    <m/>
    <m/>
    <m/>
    <m/>
    <m/>
    <m/>
    <m/>
    <m/>
    <m/>
    <m/>
    <m/>
    <m/>
    <m/>
    <m/>
    <m/>
    <m/>
    <m/>
    <m/>
    <m/>
    <m/>
    <m/>
    <d v="2024-05-30T00:00:00"/>
    <s v="ricky.doyle@tidalwaveautospa.com"/>
    <s v="Bruce Maxwell"/>
    <x v="5"/>
    <x v="0"/>
  </r>
  <r>
    <s v="Robert Hane"/>
    <s v="EXP-10013918 "/>
    <n v="16.16"/>
    <d v="2024-03-11T00:00:00"/>
    <x v="8"/>
    <s v="Miscellaneous Expense - Non-SL"/>
    <s v="Please charge back to my pay $16.16"/>
    <m/>
    <m/>
    <m/>
    <m/>
    <m/>
    <m/>
    <m/>
    <m/>
    <m/>
    <m/>
    <m/>
    <m/>
    <m/>
    <m/>
    <m/>
    <m/>
    <m/>
    <m/>
    <m/>
    <m/>
    <m/>
    <d v="2024-05-30T00:00:00"/>
    <s v="SL94@tidalwaveautospa.com"/>
    <s v="David Foster"/>
    <x v="5"/>
    <x v="0"/>
  </r>
  <r>
    <s v="Mike Breitrick"/>
    <s v="EXP-10013434 "/>
    <n v="5.33"/>
    <d v="2024-04-30T00:00:00"/>
    <x v="6"/>
    <s v="Wash Maintenance"/>
    <s v="steel wool"/>
    <m/>
    <m/>
    <m/>
    <m/>
    <m/>
    <m/>
    <m/>
    <m/>
    <m/>
    <m/>
    <m/>
    <m/>
    <m/>
    <m/>
    <m/>
    <m/>
    <m/>
    <m/>
    <m/>
    <m/>
    <m/>
    <d v="2024-05-30T00:00:00"/>
    <s v="SL249@tidalwaveautospa.com"/>
    <s v="Steven Kyriazis"/>
    <x v="5"/>
    <x v="0"/>
  </r>
  <r>
    <s v="Mike Breitrick"/>
    <s v="EXP-10013434 "/>
    <n v="325.23"/>
    <d v="2024-05-02T00:00:00"/>
    <x v="11"/>
    <s v="Itemized"/>
    <s v="fridge and cleaning supplies"/>
    <m/>
    <m/>
    <m/>
    <m/>
    <m/>
    <m/>
    <m/>
    <m/>
    <m/>
    <m/>
    <m/>
    <m/>
    <m/>
    <m/>
    <m/>
    <m/>
    <m/>
    <m/>
    <m/>
    <m/>
    <m/>
    <d v="2024-05-30T00:00:00"/>
    <s v="SL249@tidalwaveautospa.com"/>
    <s v="Steven Kyriazis"/>
    <x v="5"/>
    <x v="0"/>
  </r>
  <r>
    <s v="Mike Breitrick"/>
    <s v="EXP-10013434 "/>
    <n v="63.64"/>
    <d v="2024-05-02T00:00:00"/>
    <x v="19"/>
    <s v="Itemized"/>
    <s v="bottle water and gloves"/>
    <n v="23.88"/>
    <s v="Snacks"/>
    <s v="bottle water"/>
    <n v="39.760000000000005"/>
    <s v="Safety Supplies"/>
    <s v="gloves, antibacterial gel"/>
    <m/>
    <m/>
    <m/>
    <m/>
    <m/>
    <m/>
    <m/>
    <m/>
    <m/>
    <m/>
    <m/>
    <m/>
    <m/>
    <m/>
    <m/>
    <d v="2024-05-30T00:00:00"/>
    <s v="SL249@tidalwaveautospa.com"/>
    <s v="Steven Kyriazis"/>
    <x v="5"/>
    <x v="0"/>
  </r>
  <r>
    <s v="Joseph Baldwyn"/>
    <s v="EXP-10013672 "/>
    <n v="88.29"/>
    <d v="2024-05-16T00:00:00"/>
    <x v="0"/>
    <s v="Wash Maintenance"/>
    <s v="cleaning supplies"/>
    <m/>
    <m/>
    <m/>
    <m/>
    <m/>
    <m/>
    <m/>
    <m/>
    <m/>
    <m/>
    <m/>
    <m/>
    <m/>
    <m/>
    <m/>
    <m/>
    <m/>
    <m/>
    <m/>
    <m/>
    <m/>
    <d v="2024-05-30T00:00:00"/>
    <s v="SL259@tidalwaveautospa.com"/>
    <s v="Steven Kyriazis"/>
    <x v="5"/>
    <x v="0"/>
  </r>
  <r>
    <s v="Ryan Earl"/>
    <s v="EXP-10013675 "/>
    <n v="434.38"/>
    <d v="2024-05-03T00:00:00"/>
    <x v="0"/>
    <s v="Small Tools"/>
    <s v="fans for summer"/>
    <m/>
    <m/>
    <m/>
    <m/>
    <m/>
    <m/>
    <m/>
    <m/>
    <m/>
    <m/>
    <m/>
    <m/>
    <m/>
    <m/>
    <m/>
    <m/>
    <m/>
    <m/>
    <m/>
    <m/>
    <m/>
    <d v="2024-05-30T00:00:00"/>
    <s v="SL78@tidalwaveautospa.com"/>
    <s v="Gary Bradley"/>
    <x v="5"/>
    <x v="0"/>
  </r>
  <r>
    <s v="Ryan Earl"/>
    <s v="EXP-10013675 "/>
    <n v="511"/>
    <d v="2024-05-03T00:00:00"/>
    <x v="2"/>
    <s v="Wash Repairs"/>
    <s v="vacuum motor install"/>
    <m/>
    <m/>
    <m/>
    <m/>
    <m/>
    <m/>
    <m/>
    <m/>
    <m/>
    <m/>
    <m/>
    <m/>
    <m/>
    <m/>
    <m/>
    <m/>
    <m/>
    <m/>
    <m/>
    <m/>
    <m/>
    <d v="2024-05-30T00:00:00"/>
    <s v="SL78@tidalwaveautospa.com"/>
    <s v="Gary Bradley"/>
    <x v="5"/>
    <x v="0"/>
  </r>
  <r>
    <s v="Ryan Earl"/>
    <s v="EXP-10013675 "/>
    <n v="319.86"/>
    <d v="2024-05-06T00:00:00"/>
    <x v="0"/>
    <s v="Itemized"/>
    <s v="wader for asl, misters for fans, pressure washer hoses"/>
    <n v="52.99"/>
    <s v="Pit Pumping"/>
    <s v="waders"/>
    <n v="266.87"/>
    <s v="Small Tools"/>
    <s v="misters for fans, pressure washer hoses"/>
    <m/>
    <m/>
    <m/>
    <m/>
    <m/>
    <m/>
    <m/>
    <m/>
    <m/>
    <m/>
    <m/>
    <m/>
    <m/>
    <m/>
    <m/>
    <d v="2024-05-30T00:00:00"/>
    <s v="SL78@tidalwaveautospa.com"/>
    <s v="Gary Bradley"/>
    <x v="5"/>
    <x v="0"/>
  </r>
  <r>
    <s v="Ryan Earl"/>
    <s v="EXP-10013675 "/>
    <n v="213.99"/>
    <d v="2024-05-08T00:00:00"/>
    <x v="11"/>
    <s v="Office Furniture"/>
    <s v="water dispenser"/>
    <m/>
    <m/>
    <m/>
    <m/>
    <m/>
    <m/>
    <m/>
    <m/>
    <m/>
    <m/>
    <m/>
    <m/>
    <m/>
    <m/>
    <m/>
    <m/>
    <m/>
    <m/>
    <m/>
    <m/>
    <m/>
    <d v="2024-05-30T00:00:00"/>
    <s v="SL78@tidalwaveautospa.com"/>
    <s v="Gary Bradley"/>
    <x v="5"/>
    <x v="0"/>
  </r>
  <r>
    <s v="Ryan Earl"/>
    <s v="EXP-10013675 "/>
    <n v="20.309999999999999"/>
    <d v="2024-05-09T00:00:00"/>
    <x v="23"/>
    <s v="Parts"/>
    <s v="line to run to load and adapter"/>
    <m/>
    <m/>
    <m/>
    <m/>
    <m/>
    <m/>
    <m/>
    <m/>
    <m/>
    <m/>
    <m/>
    <m/>
    <m/>
    <m/>
    <m/>
    <m/>
    <m/>
    <m/>
    <m/>
    <m/>
    <m/>
    <d v="2024-05-30T00:00:00"/>
    <s v="SL78@tidalwaveautospa.com"/>
    <s v="Gary Bradley"/>
    <x v="5"/>
    <x v="0"/>
  </r>
  <r>
    <s v="Ryan Earl"/>
    <s v="EXP-10013675 "/>
    <n v="16.079999999999998"/>
    <d v="2024-05-10T00:00:00"/>
    <x v="0"/>
    <s v="Snacks"/>
    <s v="bottled water"/>
    <m/>
    <m/>
    <m/>
    <m/>
    <m/>
    <m/>
    <m/>
    <m/>
    <m/>
    <m/>
    <m/>
    <m/>
    <m/>
    <m/>
    <m/>
    <m/>
    <m/>
    <m/>
    <m/>
    <m/>
    <m/>
    <d v="2024-05-30T00:00:00"/>
    <s v="SL78@tidalwaveautospa.com"/>
    <s v="Gary Bradley"/>
    <x v="5"/>
    <x v="0"/>
  </r>
  <r>
    <s v="Christopher Braziel"/>
    <s v="EXP-10013712 "/>
    <n v="268.22000000000003"/>
    <d v="2024-05-01T00:00:00"/>
    <x v="22"/>
    <s v="Itemized"/>
    <s v="Vinegar, water , Gatorade"/>
    <n v="67.66"/>
    <s v="Snacks"/>
    <s v="bottle water, flavor ice, gatorade"/>
    <n v="89.98"/>
    <s v="Office Furniture"/>
    <s v="icemaker"/>
    <n v="110.58000000000001"/>
    <s v="Wash Maintenance"/>
    <s v="vinegar"/>
    <m/>
    <m/>
    <m/>
    <m/>
    <m/>
    <m/>
    <m/>
    <m/>
    <m/>
    <m/>
    <m/>
    <m/>
    <d v="2024-05-30T00:00:00"/>
    <s v="SL230@tidalwaveautospa.com"/>
    <s v="Steven Kyriazis"/>
    <x v="5"/>
    <x v="0"/>
  </r>
  <r>
    <s v="Christopher Braziel"/>
    <s v="EXP-10013712 "/>
    <n v="40.61"/>
    <d v="2024-05-13T00:00:00"/>
    <x v="22"/>
    <s v="Itemized"/>
    <s v="Cleaning bucket pad locks"/>
    <n v="19.97"/>
    <s v="Wash Supplies"/>
    <s v="bucket"/>
    <n v="20.64"/>
    <s v="Security"/>
    <s v="Padlocks"/>
    <m/>
    <m/>
    <m/>
    <m/>
    <m/>
    <m/>
    <m/>
    <m/>
    <m/>
    <m/>
    <m/>
    <m/>
    <m/>
    <m/>
    <m/>
    <d v="2024-05-30T00:00:00"/>
    <s v="SL230@tidalwaveautospa.com"/>
    <s v="Steven Kyriazis"/>
    <x v="5"/>
    <x v="0"/>
  </r>
  <r>
    <s v="Christopher Braziel"/>
    <s v="EXP-10013712 "/>
    <n v="12.63"/>
    <d v="2024-05-13T00:00:00"/>
    <x v="13"/>
    <s v="Office Supplies"/>
    <s v="Keys copy"/>
    <m/>
    <m/>
    <m/>
    <m/>
    <m/>
    <m/>
    <m/>
    <m/>
    <m/>
    <m/>
    <m/>
    <m/>
    <m/>
    <m/>
    <m/>
    <m/>
    <m/>
    <m/>
    <m/>
    <m/>
    <m/>
    <d v="2024-05-30T00:00:00"/>
    <s v="SL230@tidalwaveautospa.com"/>
    <s v="Steven Kyriazis"/>
    <x v="5"/>
    <x v="0"/>
  </r>
  <r>
    <s v="Christopher Braziel"/>
    <s v="EXP-10013712 "/>
    <n v="22.37"/>
    <d v="2024-05-15T00:00:00"/>
    <x v="22"/>
    <s v="Small Tools"/>
    <s v="Scrappers"/>
    <m/>
    <m/>
    <m/>
    <m/>
    <m/>
    <m/>
    <m/>
    <m/>
    <m/>
    <m/>
    <m/>
    <m/>
    <m/>
    <m/>
    <m/>
    <m/>
    <m/>
    <m/>
    <m/>
    <m/>
    <m/>
    <d v="2024-05-30T00:00:00"/>
    <s v="SL230@tidalwaveautospa.com"/>
    <s v="Steven Kyriazis"/>
    <x v="5"/>
    <x v="0"/>
  </r>
  <r>
    <s v="James Kilgore"/>
    <s v="EXP-10013285 "/>
    <n v="63.98"/>
    <d v="2024-04-16T00:00:00"/>
    <x v="0"/>
    <s v="Wash Maintenance"/>
    <s v="cleaning supplies"/>
    <m/>
    <m/>
    <m/>
    <m/>
    <m/>
    <m/>
    <m/>
    <m/>
    <m/>
    <m/>
    <m/>
    <m/>
    <m/>
    <m/>
    <m/>
    <m/>
    <m/>
    <m/>
    <m/>
    <m/>
    <m/>
    <d v="2024-05-30T00:00:00"/>
    <s v="SL40@tidalwaveautospa.com"/>
    <s v="Steven Kyriazis"/>
    <x v="5"/>
    <x v="0"/>
  </r>
  <r>
    <s v="Anthony Nagy"/>
    <s v="EXP-10013932 "/>
    <n v="81.42"/>
    <d v="2024-03-22T00:00:00"/>
    <x v="13"/>
    <s v="Office Supplies"/>
    <s v="Keys made"/>
    <m/>
    <m/>
    <m/>
    <m/>
    <m/>
    <m/>
    <m/>
    <m/>
    <m/>
    <m/>
    <m/>
    <m/>
    <m/>
    <m/>
    <m/>
    <m/>
    <m/>
    <m/>
    <m/>
    <m/>
    <m/>
    <d v="2024-05-30T00:00:00"/>
    <s v="SL87@tidalwaveautospa.com"/>
    <s v="Andrew Stephens"/>
    <x v="5"/>
    <x v="0"/>
  </r>
  <r>
    <s v="Anthony Nagy"/>
    <s v="EXP-10013932 "/>
    <n v="975"/>
    <d v="2024-04-10T00:00:00"/>
    <x v="0"/>
    <s v="Parts"/>
    <s v="Sonar"/>
    <m/>
    <m/>
    <m/>
    <m/>
    <m/>
    <m/>
    <m/>
    <m/>
    <m/>
    <m/>
    <m/>
    <m/>
    <m/>
    <m/>
    <m/>
    <m/>
    <m/>
    <m/>
    <m/>
    <m/>
    <m/>
    <d v="2024-05-30T00:00:00"/>
    <s v="SL87@tidalwaveautospa.com"/>
    <s v="Andrew Stephens"/>
    <x v="5"/>
    <x v="0"/>
  </r>
  <r>
    <s v="Savannah Schmoldt"/>
    <s v="EXP-10013909 "/>
    <n v="18.559999999999999"/>
    <d v="2024-05-18T00:00:00"/>
    <x v="22"/>
    <s v="Parts"/>
    <s v="Part for pressure washer"/>
    <m/>
    <m/>
    <m/>
    <m/>
    <m/>
    <m/>
    <m/>
    <m/>
    <m/>
    <m/>
    <m/>
    <m/>
    <m/>
    <m/>
    <m/>
    <m/>
    <m/>
    <m/>
    <m/>
    <m/>
    <m/>
    <d v="2024-05-30T00:00:00"/>
    <s v="SL274@tidalwaveautospa.com"/>
    <s v="Joe Chavez"/>
    <x v="5"/>
    <x v="0"/>
  </r>
  <r>
    <s v="Travis Weigart"/>
    <s v="EXP-10013557 "/>
    <n v="12.59"/>
    <d v="2024-05-11T00:00:00"/>
    <x v="0"/>
    <s v="Office Supplies"/>
    <s v="Toilet paper"/>
    <m/>
    <m/>
    <m/>
    <m/>
    <m/>
    <m/>
    <m/>
    <m/>
    <m/>
    <m/>
    <m/>
    <m/>
    <m/>
    <m/>
    <m/>
    <m/>
    <m/>
    <m/>
    <m/>
    <m/>
    <m/>
    <d v="2024-05-30T00:00:00"/>
    <s v=""/>
    <s v=""/>
    <x v="5"/>
    <x v="0"/>
  </r>
  <r>
    <s v="Andrew Strevel"/>
    <s v="EXP-10013698 "/>
    <n v="10.67"/>
    <d v="2024-04-22T00:00:00"/>
    <x v="0"/>
    <s v="Small Tools"/>
    <s v="hook and pick set"/>
    <m/>
    <m/>
    <m/>
    <m/>
    <m/>
    <m/>
    <m/>
    <m/>
    <m/>
    <m/>
    <m/>
    <m/>
    <m/>
    <m/>
    <m/>
    <m/>
    <m/>
    <m/>
    <m/>
    <m/>
    <m/>
    <d v="2024-05-31T00:00:00"/>
    <s v="andrew.strevel@tidalwaveautospa.com"/>
    <s v="Bruce Maxwell"/>
    <x v="5"/>
    <x v="0"/>
  </r>
  <r>
    <s v="Andrew Strevel"/>
    <s v="EXP-10013698 "/>
    <n v="27.78"/>
    <d v="2024-04-23T00:00:00"/>
    <x v="0"/>
    <s v="Office Supplies"/>
    <s v="heavy-duty red cups"/>
    <m/>
    <m/>
    <m/>
    <m/>
    <m/>
    <m/>
    <m/>
    <m/>
    <m/>
    <m/>
    <m/>
    <m/>
    <m/>
    <m/>
    <m/>
    <m/>
    <m/>
    <m/>
    <m/>
    <m/>
    <m/>
    <d v="2024-05-31T00:00:00"/>
    <s v="andrew.strevel@tidalwaveautospa.com"/>
    <s v="Bruce Maxwell"/>
    <x v="5"/>
    <x v="0"/>
  </r>
  <r>
    <s v="Andrew Strevel"/>
    <s v="EXP-10013698 "/>
    <n v="246.95"/>
    <d v="2024-04-26T00:00:00"/>
    <x v="0"/>
    <s v="Itemized"/>
    <s v="PB blaster, grease, extension cords"/>
    <n v="55.84"/>
    <s v="Wash Maintenance"/>
    <s v="PB blaster, lithium grease"/>
    <n v="191.10999999999999"/>
    <s v="Office Supplies"/>
    <s v="extension cords"/>
    <m/>
    <m/>
    <m/>
    <m/>
    <m/>
    <m/>
    <m/>
    <m/>
    <m/>
    <m/>
    <m/>
    <m/>
    <m/>
    <m/>
    <m/>
    <d v="2024-05-31T00:00:00"/>
    <s v="andrew.strevel@tidalwaveautospa.com"/>
    <s v="Bruce Maxwell"/>
    <x v="5"/>
    <x v="0"/>
  </r>
  <r>
    <s v="Andrew Strevel"/>
    <s v="EXP-10013698 "/>
    <n v="359.34"/>
    <d v="2024-04-26T00:00:00"/>
    <x v="0"/>
    <s v="Itemized"/>
    <s v="snacks, storage rack, storage tote"/>
    <n v="60.180000000000007"/>
    <s v="Snacks"/>
    <s v="snacks"/>
    <n v="57.92"/>
    <s v="Wash Maintenance"/>
    <s v="Storage totes"/>
    <n v="241.23999999999995"/>
    <s v="Office Furniture"/>
    <s v="storage rack"/>
    <m/>
    <m/>
    <m/>
    <m/>
    <m/>
    <m/>
    <m/>
    <m/>
    <m/>
    <m/>
    <m/>
    <m/>
    <d v="2024-05-31T00:00:00"/>
    <s v="andrew.strevel@tidalwaveautospa.com"/>
    <s v="Bruce Maxwell"/>
    <x v="5"/>
    <x v="0"/>
  </r>
  <r>
    <s v="Andrew Strevel"/>
    <s v="EXP-10013698 "/>
    <n v="90.93"/>
    <d v="2024-04-27T00:00:00"/>
    <x v="0"/>
    <s v="Office Supplies"/>
    <s v="label maker, label tape"/>
    <m/>
    <m/>
    <m/>
    <m/>
    <m/>
    <m/>
    <m/>
    <m/>
    <m/>
    <m/>
    <m/>
    <m/>
    <m/>
    <m/>
    <m/>
    <m/>
    <m/>
    <m/>
    <m/>
    <m/>
    <m/>
    <d v="2024-05-31T00:00:00"/>
    <s v="andrew.strevel@tidalwaveautospa.com"/>
    <s v="Bruce Maxwell"/>
    <x v="5"/>
    <x v="0"/>
  </r>
  <r>
    <s v="Andrew Strevel"/>
    <s v="EXP-10013698 "/>
    <n v="262.60000000000002"/>
    <d v="2024-04-28T00:00:00"/>
    <x v="0"/>
    <s v="Itemized"/>
    <s v="muffins, storage totes, shelving"/>
    <n v="7.48"/>
    <s v="Snacks"/>
    <s v="muffins"/>
    <n v="17.96"/>
    <s v="Wash Maintenance"/>
    <s v="Storage totes"/>
    <n v="237.16000000000003"/>
    <s v="Office Furniture"/>
    <s v="4-tier shelf"/>
    <m/>
    <m/>
    <m/>
    <m/>
    <m/>
    <m/>
    <m/>
    <m/>
    <m/>
    <m/>
    <m/>
    <m/>
    <d v="2024-05-31T00:00:00"/>
    <s v="andrew.strevel@tidalwaveautospa.com"/>
    <s v="Bruce Maxwell"/>
    <x v="5"/>
    <x v="0"/>
  </r>
  <r>
    <s v="Andrew Strevel"/>
    <s v="EXP-10013698 "/>
    <n v="28.06"/>
    <d v="2024-04-29T00:00:00"/>
    <x v="43"/>
    <s v="Taxi and Ground Travel"/>
    <s v="uber from airport"/>
    <m/>
    <m/>
    <m/>
    <m/>
    <m/>
    <m/>
    <m/>
    <m/>
    <m/>
    <m/>
    <m/>
    <m/>
    <m/>
    <m/>
    <m/>
    <m/>
    <m/>
    <m/>
    <m/>
    <m/>
    <m/>
    <d v="2024-05-31T00:00:00"/>
    <s v="andrew.strevel@tidalwaveautospa.com"/>
    <s v="Bruce Maxwell"/>
    <x v="5"/>
    <x v="0"/>
  </r>
  <r>
    <s v="Andrew Strevel"/>
    <s v="EXP-10013698 "/>
    <n v="28.04"/>
    <d v="2024-04-30T00:00:00"/>
    <x v="0"/>
    <s v="Office Supplies"/>
    <s v="bath tissue"/>
    <m/>
    <m/>
    <m/>
    <m/>
    <m/>
    <m/>
    <m/>
    <m/>
    <m/>
    <m/>
    <m/>
    <m/>
    <m/>
    <m/>
    <m/>
    <m/>
    <m/>
    <m/>
    <m/>
    <m/>
    <m/>
    <d v="2024-05-31T00:00:00"/>
    <s v="andrew.strevel@tidalwaveautospa.com"/>
    <s v="Bruce Maxwell"/>
    <x v="5"/>
    <x v="0"/>
  </r>
  <r>
    <s v="Andrew Strevel"/>
    <s v="EXP-10013698 "/>
    <n v="56.2"/>
    <d v="2024-05-01T00:00:00"/>
    <x v="0"/>
    <s v="Itemized"/>
    <s v="bottled water, Aas"/>
    <n v="36.96"/>
    <s v="Snacks"/>
    <s v="bottle water"/>
    <n v="19.240000000000002"/>
    <s v="Office Supplies"/>
    <s v="Aas"/>
    <m/>
    <m/>
    <m/>
    <m/>
    <m/>
    <m/>
    <m/>
    <m/>
    <m/>
    <m/>
    <m/>
    <m/>
    <m/>
    <m/>
    <m/>
    <d v="2024-05-31T00:00:00"/>
    <s v="andrew.strevel@tidalwaveautospa.com"/>
    <s v="Bruce Maxwell"/>
    <x v="5"/>
    <x v="0"/>
  </r>
  <r>
    <s v="Andrew Strevel"/>
    <s v="EXP-10013698 "/>
    <n v="29.54"/>
    <d v="2024-05-02T00:00:00"/>
    <x v="43"/>
    <s v="Taxi and Ground Travel"/>
    <s v="uber from airport"/>
    <m/>
    <m/>
    <m/>
    <m/>
    <m/>
    <m/>
    <m/>
    <m/>
    <m/>
    <m/>
    <m/>
    <m/>
    <m/>
    <m/>
    <m/>
    <m/>
    <m/>
    <m/>
    <m/>
    <m/>
    <m/>
    <d v="2024-05-31T00:00:00"/>
    <s v="andrew.strevel@tidalwaveautospa.com"/>
    <s v="Bruce Maxwell"/>
    <x v="5"/>
    <x v="0"/>
  </r>
  <r>
    <s v="Andrew Strevel"/>
    <s v="EXP-10013698 "/>
    <n v="125"/>
    <d v="2024-05-03T00:00:00"/>
    <x v="0"/>
    <s v="Vehicle Damage Claims"/>
    <s v="tow truck for customer"/>
    <m/>
    <m/>
    <m/>
    <m/>
    <m/>
    <m/>
    <m/>
    <m/>
    <m/>
    <m/>
    <m/>
    <m/>
    <m/>
    <m/>
    <m/>
    <m/>
    <m/>
    <m/>
    <m/>
    <m/>
    <m/>
    <d v="2024-05-31T00:00:00"/>
    <s v="andrew.strevel@tidalwaveautospa.com"/>
    <s v="Bruce Maxwell"/>
    <x v="5"/>
    <x v="0"/>
  </r>
  <r>
    <s v="Andrew Strevel"/>
    <s v="EXP-10013698 "/>
    <n v="915"/>
    <d v="2024-05-03T00:00:00"/>
    <x v="2"/>
    <s v="Parts"/>
    <s v="VFD for buff wheel"/>
    <m/>
    <m/>
    <m/>
    <m/>
    <m/>
    <m/>
    <m/>
    <m/>
    <m/>
    <m/>
    <m/>
    <m/>
    <m/>
    <m/>
    <m/>
    <m/>
    <m/>
    <m/>
    <m/>
    <m/>
    <m/>
    <d v="2024-05-31T00:00:00"/>
    <s v="andrew.strevel@tidalwaveautospa.com"/>
    <s v="Bruce Maxwell"/>
    <x v="5"/>
    <x v="0"/>
  </r>
  <r>
    <s v="Andrew Strevel"/>
    <s v="EXP-10013698 "/>
    <n v="288.77999999999997"/>
    <d v="2024-05-04T00:00:00"/>
    <x v="0"/>
    <s v="Itemized"/>
    <s v="keyboard, drill bits, socket sets, watch battery, star drive set, hex drive set,"/>
    <n v="62.28"/>
    <s v="Office Supplies"/>
    <s v="keyboard, watch battery"/>
    <n v="226.49999999999997"/>
    <s v="Small Tools"/>
    <s v="drill bits, socket sets, star drive set, hex drive set,"/>
    <m/>
    <m/>
    <m/>
    <m/>
    <m/>
    <m/>
    <m/>
    <m/>
    <m/>
    <m/>
    <m/>
    <m/>
    <m/>
    <m/>
    <m/>
    <d v="2024-05-31T00:00:00"/>
    <s v="andrew.strevel@tidalwaveautospa.com"/>
    <s v="Bruce Maxwell"/>
    <x v="5"/>
    <x v="0"/>
  </r>
  <r>
    <s v="Andrew Strevel"/>
    <s v="EXP-10013698 "/>
    <n v="895.86"/>
    <d v="2024-05-04T00:00:00"/>
    <x v="0"/>
    <s v="Equipment"/>
    <s v="tool chest"/>
    <m/>
    <m/>
    <m/>
    <m/>
    <m/>
    <m/>
    <m/>
    <m/>
    <m/>
    <m/>
    <m/>
    <m/>
    <m/>
    <m/>
    <m/>
    <m/>
    <m/>
    <m/>
    <m/>
    <m/>
    <m/>
    <d v="2024-05-31T00:00:00"/>
    <s v="andrew.strevel@tidalwaveautospa.com"/>
    <s v="Bruce Maxwell"/>
    <x v="5"/>
    <x v="0"/>
  </r>
  <r>
    <s v="Andrew Strevel"/>
    <s v="EXP-10013698 "/>
    <n v="238.52"/>
    <d v="2024-05-05T00:00:00"/>
    <x v="0"/>
    <s v="Wash Maintenance"/>
    <s v="detergent, downy beads"/>
    <m/>
    <m/>
    <m/>
    <m/>
    <m/>
    <m/>
    <m/>
    <m/>
    <m/>
    <m/>
    <m/>
    <m/>
    <m/>
    <m/>
    <m/>
    <m/>
    <m/>
    <m/>
    <m/>
    <m/>
    <m/>
    <d v="2024-05-31T00:00:00"/>
    <s v="andrew.strevel@tidalwaveautospa.com"/>
    <s v="Bruce Maxwell"/>
    <x v="5"/>
    <x v="0"/>
  </r>
  <r>
    <s v="Andrew Strevel"/>
    <s v="EXP-10013698 "/>
    <n v="64.17"/>
    <d v="2024-05-05T00:00:00"/>
    <x v="0"/>
    <s v="Small Tools"/>
    <s v="wrench set"/>
    <m/>
    <m/>
    <m/>
    <m/>
    <m/>
    <m/>
    <m/>
    <m/>
    <m/>
    <m/>
    <m/>
    <m/>
    <m/>
    <m/>
    <m/>
    <m/>
    <m/>
    <m/>
    <m/>
    <m/>
    <m/>
    <d v="2024-05-31T00:00:00"/>
    <s v="andrew.strevel@tidalwaveautospa.com"/>
    <s v="Bruce Maxwell"/>
    <x v="5"/>
    <x v="0"/>
  </r>
  <r>
    <s v="Andrew Strevel"/>
    <s v="EXP-10013698 "/>
    <n v="149.69"/>
    <d v="2024-05-06T00:00:00"/>
    <x v="0"/>
    <s v="Office Supplies"/>
    <s v="folding chair, lights"/>
    <m/>
    <m/>
    <m/>
    <m/>
    <m/>
    <m/>
    <m/>
    <m/>
    <m/>
    <m/>
    <m/>
    <m/>
    <m/>
    <m/>
    <m/>
    <m/>
    <m/>
    <m/>
    <m/>
    <m/>
    <m/>
    <d v="2024-05-31T00:00:00"/>
    <s v="andrew.strevel@tidalwaveautospa.com"/>
    <s v="Bruce Maxwell"/>
    <x v="5"/>
    <x v="0"/>
  </r>
  <r>
    <s v="Andrew Strevel"/>
    <s v="EXP-10013698 "/>
    <n v="302.16000000000003"/>
    <d v="2024-05-06T00:00:00"/>
    <x v="0"/>
    <s v="Itemized"/>
    <s v="wall plug, office chargers, wrench set"/>
    <n v="87.65"/>
    <s v="Office Supplies"/>
    <s v="wall plugs, office charges"/>
    <n v="214.51000000000002"/>
    <s v="Small Tools"/>
    <s v="wrench set"/>
    <m/>
    <m/>
    <m/>
    <m/>
    <m/>
    <m/>
    <m/>
    <m/>
    <m/>
    <m/>
    <m/>
    <m/>
    <m/>
    <m/>
    <m/>
    <d v="2024-05-31T00:00:00"/>
    <s v="andrew.strevel@tidalwaveautospa.com"/>
    <s v="Bruce Maxwell"/>
    <x v="5"/>
    <x v="0"/>
  </r>
  <r>
    <s v="Andrew Strevel"/>
    <s v="EXP-10013698 "/>
    <n v="153.13999999999999"/>
    <d v="2024-05-06T00:00:00"/>
    <x v="0"/>
    <s v="Wash Maintenance"/>
    <s v="dawn, air freshner"/>
    <m/>
    <m/>
    <m/>
    <m/>
    <m/>
    <m/>
    <m/>
    <m/>
    <m/>
    <m/>
    <m/>
    <m/>
    <m/>
    <m/>
    <m/>
    <m/>
    <m/>
    <m/>
    <m/>
    <m/>
    <m/>
    <d v="2024-05-31T00:00:00"/>
    <s v="andrew.strevel@tidalwaveautospa.com"/>
    <s v="Bruce Maxwell"/>
    <x v="5"/>
    <x v="0"/>
  </r>
  <r>
    <s v="Andrew Strevel"/>
    <s v="EXP-10013698 "/>
    <n v="619.53"/>
    <d v="2024-05-07T00:00:00"/>
    <x v="0"/>
    <s v="Equipment"/>
    <s v="surface cleaner attachment"/>
    <m/>
    <m/>
    <m/>
    <m/>
    <m/>
    <m/>
    <m/>
    <m/>
    <m/>
    <m/>
    <m/>
    <m/>
    <m/>
    <m/>
    <m/>
    <m/>
    <m/>
    <m/>
    <m/>
    <m/>
    <m/>
    <d v="2024-05-31T00:00:00"/>
    <s v="andrew.strevel@tidalwaveautospa.com"/>
    <s v="Bruce Maxwell"/>
    <x v="5"/>
    <x v="0"/>
  </r>
  <r>
    <s v="Andrew Strevel"/>
    <s v="EXP-10013698 "/>
    <n v="313"/>
    <d v="2024-05-08T00:00:00"/>
    <x v="0"/>
    <s v="Itemized"/>
    <s v="garden hoses, bit set, hex bit set, shelving, hose reel"/>
    <n v="110.75999999999999"/>
    <s v="Landscaping"/>
    <s v="garden hoses"/>
    <n v="87.759999999999991"/>
    <s v="Small Tools"/>
    <s v="bit set, hex bit set, hose reel"/>
    <n v="114.48"/>
    <s v="Office Furniture"/>
    <s v="shelving"/>
    <m/>
    <m/>
    <m/>
    <m/>
    <m/>
    <m/>
    <m/>
    <m/>
    <m/>
    <m/>
    <m/>
    <m/>
    <d v="2024-05-31T00:00:00"/>
    <s v="andrew.strevel@tidalwaveautospa.com"/>
    <s v="Bruce Maxwell"/>
    <x v="5"/>
    <x v="0"/>
  </r>
  <r>
    <s v="Andrew Strevel"/>
    <s v="EXP-10013698 "/>
    <n v="26.4"/>
    <d v="2024-05-09T00:00:00"/>
    <x v="0"/>
    <s v="Parts"/>
    <s v="anchors"/>
    <m/>
    <m/>
    <m/>
    <m/>
    <m/>
    <m/>
    <m/>
    <m/>
    <m/>
    <m/>
    <m/>
    <m/>
    <m/>
    <m/>
    <m/>
    <m/>
    <m/>
    <m/>
    <m/>
    <m/>
    <m/>
    <d v="2024-05-31T00:00:00"/>
    <s v="andrew.strevel@tidalwaveautospa.com"/>
    <s v="Bruce Maxwell"/>
    <x v="5"/>
    <x v="0"/>
  </r>
  <r>
    <s v="Andrew Strevel"/>
    <s v="EXP-10013698 "/>
    <n v="214.55"/>
    <d v="2024-05-09T00:00:00"/>
    <x v="0"/>
    <s v="Itemized"/>
    <s v="quick connects, couplings, flex seal, trowel, caulk gun"/>
    <n v="92.02000000000001"/>
    <s v="Parts"/>
    <s v="quick connects, couplings, mag floats"/>
    <n v="39.06"/>
    <s v="Wash Maintenance"/>
    <s v="flex seal"/>
    <n v="83.470000000000013"/>
    <s v="Small Tools"/>
    <s v="trowel, caulk gun"/>
    <m/>
    <m/>
    <m/>
    <m/>
    <m/>
    <m/>
    <m/>
    <m/>
    <m/>
    <m/>
    <m/>
    <m/>
    <d v="2024-05-31T00:00:00"/>
    <s v="andrew.strevel@tidalwaveautospa.com"/>
    <s v="Bruce Maxwell"/>
    <x v="5"/>
    <x v="0"/>
  </r>
  <r>
    <s v="Andrew Strevel"/>
    <s v="EXP-10013698 "/>
    <n v="858.84"/>
    <d v="2024-05-09T00:00:00"/>
    <x v="0"/>
    <s v="Itemized"/>
    <s v="concrete, leaf blower, battery charger, drill combo kit"/>
    <n v="8.91"/>
    <s v="Wash Maintenance"/>
    <s v="concrete mix"/>
    <n v="309"/>
    <s v="Landscaping"/>
    <s v="leaf blower, trowel"/>
    <n v="540.93000000000006"/>
    <s v="Small Tools"/>
    <s v="drill, mixer, battery charger"/>
    <m/>
    <m/>
    <m/>
    <m/>
    <m/>
    <m/>
    <m/>
    <m/>
    <m/>
    <m/>
    <m/>
    <m/>
    <d v="2024-05-31T00:00:00"/>
    <s v="andrew.strevel@tidalwaveautospa.com"/>
    <s v="Bruce Maxwell"/>
    <x v="5"/>
    <x v="0"/>
  </r>
  <r>
    <s v="Andrew Strevel"/>
    <s v="EXP-10013698 "/>
    <n v="23.28"/>
    <d v="2024-05-09T00:00:00"/>
    <x v="0"/>
    <s v="Office Supplies"/>
    <s v="Toilet paper"/>
    <m/>
    <m/>
    <m/>
    <m/>
    <m/>
    <m/>
    <m/>
    <m/>
    <m/>
    <m/>
    <m/>
    <m/>
    <m/>
    <m/>
    <m/>
    <m/>
    <m/>
    <m/>
    <m/>
    <m/>
    <m/>
    <d v="2024-05-31T00:00:00"/>
    <s v="andrew.strevel@tidalwaveautospa.com"/>
    <s v="Bruce Maxwell"/>
    <x v="5"/>
    <x v="0"/>
  </r>
  <r>
    <s v="Andrew Strevel"/>
    <s v="EXP-10013698 "/>
    <n v="63.69"/>
    <d v="2024-05-10T00:00:00"/>
    <x v="2"/>
    <s v="Wash Maintenance"/>
    <s v="Tire Spinner water hoses"/>
    <m/>
    <m/>
    <m/>
    <m/>
    <m/>
    <m/>
    <m/>
    <m/>
    <m/>
    <m/>
    <m/>
    <m/>
    <m/>
    <m/>
    <m/>
    <m/>
    <m/>
    <m/>
    <m/>
    <m/>
    <m/>
    <d v="2024-05-31T00:00:00"/>
    <s v="andrew.strevel@tidalwaveautospa.com"/>
    <s v="Bruce Maxwell"/>
    <x v="5"/>
    <x v="0"/>
  </r>
  <r>
    <s v="Andrew Strevel"/>
    <s v="EXP-10013698 "/>
    <n v="55.53"/>
    <d v="2024-05-11T00:00:00"/>
    <x v="0"/>
    <s v="Wash Maintenance"/>
    <s v="antifreeze"/>
    <m/>
    <m/>
    <m/>
    <m/>
    <m/>
    <m/>
    <m/>
    <m/>
    <m/>
    <m/>
    <m/>
    <m/>
    <m/>
    <m/>
    <m/>
    <m/>
    <m/>
    <m/>
    <m/>
    <m/>
    <m/>
    <d v="2024-05-31T00:00:00"/>
    <s v="andrew.strevel@tidalwaveautospa.com"/>
    <s v="Bruce Maxwell"/>
    <x v="5"/>
    <x v="0"/>
  </r>
  <r>
    <s v="Andrew Strevel"/>
    <s v="EXP-10013698 "/>
    <n v="517.02"/>
    <d v="2024-05-13T00:00:00"/>
    <x v="2"/>
    <s v="Parts"/>
    <s v="Buff Wheel Mac Valves"/>
    <m/>
    <m/>
    <m/>
    <m/>
    <m/>
    <m/>
    <m/>
    <m/>
    <m/>
    <m/>
    <m/>
    <m/>
    <m/>
    <m/>
    <m/>
    <m/>
    <m/>
    <m/>
    <m/>
    <m/>
    <m/>
    <d v="2024-05-31T00:00:00"/>
    <s v="andrew.strevel@tidalwaveautospa.com"/>
    <s v="Bruce Maxwell"/>
    <x v="5"/>
    <x v="0"/>
  </r>
  <r>
    <s v="Andrew Strevel"/>
    <s v="EXP-10013698 "/>
    <n v="118.68"/>
    <d v="2024-05-15T00:00:00"/>
    <x v="0"/>
    <s v="Itemized"/>
    <s v="shelving, red cups, legal pads, pens"/>
    <n v="43.48"/>
    <s v="Office Furniture"/>
    <s v="4 tier shelf"/>
    <n v="75.200000000000017"/>
    <s v="Office Supplies"/>
    <s v="red cups, legal pads, pens"/>
    <m/>
    <m/>
    <m/>
    <m/>
    <m/>
    <m/>
    <m/>
    <m/>
    <m/>
    <m/>
    <m/>
    <m/>
    <m/>
    <m/>
    <m/>
    <d v="2024-05-31T00:00:00"/>
    <s v="andrew.strevel@tidalwaveautospa.com"/>
    <s v="Bruce Maxwell"/>
    <x v="5"/>
    <x v="0"/>
  </r>
  <r>
    <s v="Andrew Strevel"/>
    <s v="EXP-10013698 "/>
    <n v="61.29"/>
    <d v="2024-05-15T00:00:00"/>
    <x v="0"/>
    <s v="Parts"/>
    <s v="brass fittings"/>
    <m/>
    <m/>
    <m/>
    <m/>
    <m/>
    <m/>
    <m/>
    <m/>
    <m/>
    <m/>
    <m/>
    <m/>
    <m/>
    <m/>
    <m/>
    <m/>
    <m/>
    <m/>
    <m/>
    <m/>
    <m/>
    <d v="2024-05-31T00:00:00"/>
    <s v="andrew.strevel@tidalwaveautospa.com"/>
    <s v="Bruce Maxwell"/>
    <x v="5"/>
    <x v="0"/>
  </r>
  <r>
    <s v="Andrew Strevel"/>
    <s v="EXP-10013698 "/>
    <n v="32.86"/>
    <d v="2024-05-15T00:00:00"/>
    <x v="43"/>
    <s v="Taxi and Ground Travel"/>
    <s v="uber from airport"/>
    <m/>
    <m/>
    <m/>
    <m/>
    <m/>
    <m/>
    <m/>
    <m/>
    <m/>
    <m/>
    <m/>
    <m/>
    <m/>
    <m/>
    <m/>
    <m/>
    <m/>
    <m/>
    <m/>
    <m/>
    <m/>
    <d v="2024-05-31T00:00:00"/>
    <s v="andrew.strevel@tidalwaveautospa.com"/>
    <s v="Bruce Maxwell"/>
    <x v="5"/>
    <x v="0"/>
  </r>
  <r>
    <s v="Andrew Strevel"/>
    <s v="EXP-10013698 "/>
    <n v="119.69"/>
    <d v="2024-05-15T00:00:00"/>
    <x v="0"/>
    <s v="Wash Maintenance"/>
    <s v="sheet metal"/>
    <m/>
    <m/>
    <m/>
    <m/>
    <m/>
    <m/>
    <m/>
    <m/>
    <m/>
    <m/>
    <m/>
    <m/>
    <m/>
    <m/>
    <m/>
    <m/>
    <m/>
    <m/>
    <m/>
    <m/>
    <m/>
    <d v="2024-05-31T00:00:00"/>
    <s v="andrew.strevel@tidalwaveautospa.com"/>
    <s v="Bruce Maxwell"/>
    <x v="5"/>
    <x v="0"/>
  </r>
  <r>
    <s v="David Nightingale"/>
    <s v="EXP-10013801 "/>
    <n v="122.11"/>
    <d v="2024-04-29T00:00:00"/>
    <x v="35"/>
    <s v="Office Supplies"/>
    <s v="organization supplies for back room"/>
    <m/>
    <m/>
    <m/>
    <m/>
    <m/>
    <m/>
    <m/>
    <m/>
    <m/>
    <m/>
    <m/>
    <m/>
    <m/>
    <m/>
    <m/>
    <m/>
    <m/>
    <m/>
    <m/>
    <m/>
    <m/>
    <d v="2024-05-31T00:00:00"/>
    <s v="SL141@tidalwaveautospa.com"/>
    <s v="Michael Donnelly"/>
    <x v="5"/>
    <x v="0"/>
  </r>
  <r>
    <s v="David Nightingale"/>
    <s v="EXP-10013801 "/>
    <n v="21"/>
    <d v="2024-04-29T00:00:00"/>
    <x v="35"/>
    <s v="Itemized"/>
    <s v="Nuts, bolts for repairs, black paint"/>
    <n v="6.98"/>
    <s v="Wash Maintenance"/>
    <s v="spray paint(black)"/>
    <n v="14.02"/>
    <s v="Parts"/>
    <s v="nuts, bolts"/>
    <m/>
    <m/>
    <m/>
    <m/>
    <m/>
    <m/>
    <m/>
    <m/>
    <m/>
    <m/>
    <m/>
    <m/>
    <m/>
    <m/>
    <m/>
    <d v="2024-05-31T00:00:00"/>
    <s v="SL141@tidalwaveautospa.com"/>
    <s v="Michael Donnelly"/>
    <x v="5"/>
    <x v="0"/>
  </r>
  <r>
    <s v="David Nightingale"/>
    <s v="EXP-10013801 "/>
    <n v="106.99"/>
    <d v="2024-04-29T00:00:00"/>
    <x v="35"/>
    <s v="Wash Maintenance"/>
    <s v="Filters for RO"/>
    <m/>
    <m/>
    <m/>
    <m/>
    <m/>
    <m/>
    <m/>
    <m/>
    <m/>
    <m/>
    <m/>
    <m/>
    <m/>
    <m/>
    <m/>
    <m/>
    <m/>
    <m/>
    <m/>
    <m/>
    <m/>
    <d v="2024-05-31T00:00:00"/>
    <s v="SL141@tidalwaveautospa.com"/>
    <s v="Michael Donnelly"/>
    <x v="5"/>
    <x v="0"/>
  </r>
  <r>
    <s v="David Nightingale"/>
    <s v="EXP-10013801 "/>
    <n v="192.38"/>
    <d v="2024-05-08T00:00:00"/>
    <x v="22"/>
    <s v="Itemized"/>
    <s v="vinegar, cleaning supplies, and mulch for landscaping"/>
    <n v="25.98"/>
    <s v="Landscaping"/>
    <s v="mulch"/>
    <n v="166.4"/>
    <s v="Wash Maintenance"/>
    <s v="vinegar, cleaning supplies"/>
    <m/>
    <m/>
    <m/>
    <m/>
    <m/>
    <m/>
    <m/>
    <m/>
    <m/>
    <m/>
    <m/>
    <m/>
    <m/>
    <m/>
    <m/>
    <d v="2024-05-31T00:00:00"/>
    <s v="SL141@tidalwaveautospa.com"/>
    <s v="Michael Donnelly"/>
    <x v="5"/>
    <x v="0"/>
  </r>
  <r>
    <s v="David Nightingale"/>
    <s v="EXP-10013801 "/>
    <n v="110.22"/>
    <d v="2024-05-15T00:00:00"/>
    <x v="22"/>
    <s v="Itemized"/>
    <s v="cleaning supplies and air fresheners for bathroom"/>
    <n v="31.36"/>
    <s v="Wash Maintenance"/>
    <s v="cleaning supplies, trash bags"/>
    <n v="78.86"/>
    <s v="Office Supplies"/>
    <s v="air fresheners, copy paper, bathroom cleaning supplies"/>
    <m/>
    <m/>
    <m/>
    <m/>
    <m/>
    <m/>
    <m/>
    <m/>
    <m/>
    <m/>
    <m/>
    <m/>
    <m/>
    <m/>
    <m/>
    <d v="2024-05-31T00:00:00"/>
    <s v="SL141@tidalwaveautospa.com"/>
    <s v="Michael Donnelly"/>
    <x v="5"/>
    <x v="0"/>
  </r>
  <r>
    <s v="Jensen Shearin"/>
    <s v="EXP-10012919 "/>
    <n v="14.61"/>
    <d v="2024-04-03T00:00:00"/>
    <x v="0"/>
    <s v="Itemized"/>
    <s v="pvc fittings"/>
    <m/>
    <m/>
    <m/>
    <m/>
    <m/>
    <m/>
    <m/>
    <m/>
    <m/>
    <m/>
    <m/>
    <m/>
    <m/>
    <m/>
    <m/>
    <m/>
    <m/>
    <m/>
    <m/>
    <m/>
    <m/>
    <d v="2024-05-31T00:00:00"/>
    <s v="SL97@tidalwaveautospa.com"/>
    <s v="Michael Dodge"/>
    <x v="5"/>
    <x v="0"/>
  </r>
  <r>
    <s v="Jensen Shearin"/>
    <s v="EXP-10012919 "/>
    <n v="45.39"/>
    <d v="2024-04-09T00:00:00"/>
    <x v="0"/>
    <s v="Snacks"/>
    <s v="bottle water"/>
    <m/>
    <m/>
    <m/>
    <m/>
    <m/>
    <m/>
    <m/>
    <m/>
    <m/>
    <m/>
    <m/>
    <m/>
    <m/>
    <m/>
    <m/>
    <m/>
    <m/>
    <m/>
    <m/>
    <m/>
    <m/>
    <d v="2024-05-31T00:00:00"/>
    <s v="SL97@tidalwaveautospa.com"/>
    <s v="Michael Dodge"/>
    <x v="5"/>
    <x v="0"/>
  </r>
  <r>
    <s v="Jensen Shearin"/>
    <s v="EXP-10012919 "/>
    <n v="36.85"/>
    <d v="2024-04-09T00:00:00"/>
    <x v="0"/>
    <s v="Wash Maintenance"/>
    <s v="degreaser, cleaning supplies"/>
    <m/>
    <m/>
    <m/>
    <m/>
    <m/>
    <m/>
    <m/>
    <m/>
    <m/>
    <m/>
    <m/>
    <m/>
    <m/>
    <m/>
    <m/>
    <m/>
    <m/>
    <m/>
    <m/>
    <m/>
    <m/>
    <d v="2024-05-31T00:00:00"/>
    <s v="SL97@tidalwaveautospa.com"/>
    <s v="Michael Dodge"/>
    <x v="5"/>
    <x v="0"/>
  </r>
  <r>
    <s v="Jensen Shearin"/>
    <s v="EXP-10012919 "/>
    <n v="44.02"/>
    <d v="2024-04-09T00:00:00"/>
    <x v="0"/>
    <s v="Wash Maintenance"/>
    <s v="cleaning supplies"/>
    <m/>
    <m/>
    <m/>
    <m/>
    <m/>
    <m/>
    <m/>
    <m/>
    <m/>
    <m/>
    <m/>
    <m/>
    <m/>
    <m/>
    <m/>
    <m/>
    <m/>
    <m/>
    <m/>
    <m/>
    <m/>
    <d v="2024-05-31T00:00:00"/>
    <s v="SL97@tidalwaveautospa.com"/>
    <s v="Michael Dodge"/>
    <x v="5"/>
    <x v="0"/>
  </r>
  <r>
    <s v="Jensen Shearin"/>
    <s v="EXP-10012919 "/>
    <n v="5.25"/>
    <d v="2024-04-11T00:00:00"/>
    <x v="0"/>
    <s v="Parts"/>
    <s v="adapters"/>
    <m/>
    <m/>
    <m/>
    <m/>
    <m/>
    <m/>
    <m/>
    <m/>
    <m/>
    <m/>
    <m/>
    <m/>
    <m/>
    <m/>
    <m/>
    <m/>
    <m/>
    <m/>
    <m/>
    <m/>
    <m/>
    <d v="2024-05-31T00:00:00"/>
    <s v="SL97@tidalwaveautospa.com"/>
    <s v="Michael Dodge"/>
    <x v="5"/>
    <x v="0"/>
  </r>
  <r>
    <s v="Jensen Shearin"/>
    <s v="EXP-10012919 "/>
    <n v="92.8"/>
    <d v="2024-04-23T00:00:00"/>
    <x v="0"/>
    <s v="Wash Maintenance"/>
    <s v="vinegar and water"/>
    <m/>
    <m/>
    <m/>
    <m/>
    <m/>
    <m/>
    <m/>
    <m/>
    <m/>
    <m/>
    <m/>
    <m/>
    <m/>
    <m/>
    <m/>
    <m/>
    <m/>
    <m/>
    <m/>
    <m/>
    <m/>
    <d v="2024-05-31T00:00:00"/>
    <s v="SL97@tidalwaveautospa.com"/>
    <s v="Michael Dodge"/>
    <x v="5"/>
    <x v="0"/>
  </r>
  <r>
    <s v="Jensen Shearin"/>
    <s v="EXP-10012919 "/>
    <n v="11.2"/>
    <d v="2024-04-26T00:00:00"/>
    <x v="0"/>
    <s v="Wash Maintenance"/>
    <s v="silicon"/>
    <m/>
    <m/>
    <m/>
    <m/>
    <m/>
    <m/>
    <m/>
    <m/>
    <m/>
    <m/>
    <m/>
    <m/>
    <m/>
    <m/>
    <m/>
    <m/>
    <m/>
    <m/>
    <m/>
    <m/>
    <m/>
    <d v="2024-05-31T00:00:00"/>
    <s v="SL97@tidalwaveautospa.com"/>
    <s v="Michael Dodge"/>
    <x v="5"/>
    <x v="0"/>
  </r>
  <r>
    <s v="Jensen Shearin"/>
    <s v="EXP-10012919 "/>
    <n v="71.959999999999994"/>
    <d v="2024-04-27T00:00:00"/>
    <x v="0"/>
    <s v="Small Tools"/>
    <s v="battery charger"/>
    <m/>
    <m/>
    <m/>
    <m/>
    <m/>
    <m/>
    <m/>
    <m/>
    <m/>
    <m/>
    <m/>
    <m/>
    <m/>
    <m/>
    <m/>
    <m/>
    <m/>
    <m/>
    <m/>
    <m/>
    <m/>
    <d v="2024-05-31T00:00:00"/>
    <s v="SL97@tidalwaveautospa.com"/>
    <s v="Michael Dodge"/>
    <x v="5"/>
    <x v="0"/>
  </r>
  <r>
    <s v="Reid Kleinke"/>
    <s v="EXP-10013747 "/>
    <n v="65.36"/>
    <d v="2024-04-18T00:00:00"/>
    <x v="11"/>
    <s v="Office Supplies"/>
    <s v="brackets hanging"/>
    <m/>
    <m/>
    <m/>
    <m/>
    <m/>
    <m/>
    <m/>
    <m/>
    <m/>
    <m/>
    <m/>
    <m/>
    <m/>
    <m/>
    <m/>
    <m/>
    <m/>
    <m/>
    <m/>
    <m/>
    <m/>
    <d v="2024-05-31T00:00:00"/>
    <s v="SL312@tidalwaveautospa.com"/>
    <s v="Andrew Stephens"/>
    <x v="5"/>
    <x v="0"/>
  </r>
  <r>
    <s v="Reid Kleinke"/>
    <s v="EXP-10013747 "/>
    <n v="81.2"/>
    <d v="2024-04-18T00:00:00"/>
    <x v="11"/>
    <s v="Office Supplies"/>
    <s v="Storage supplies"/>
    <m/>
    <m/>
    <m/>
    <m/>
    <m/>
    <m/>
    <m/>
    <m/>
    <m/>
    <m/>
    <m/>
    <m/>
    <m/>
    <m/>
    <m/>
    <m/>
    <m/>
    <m/>
    <m/>
    <m/>
    <m/>
    <d v="2024-05-31T00:00:00"/>
    <s v="SL312@tidalwaveautospa.com"/>
    <s v="Andrew Stephens"/>
    <x v="5"/>
    <x v="0"/>
  </r>
  <r>
    <s v="Reid Kleinke"/>
    <s v="EXP-10013747 "/>
    <n v="192.07"/>
    <d v="2024-04-18T00:00:00"/>
    <x v="0"/>
    <s v="Parts"/>
    <s v="screws, bolts, washers, barbs, adpaters"/>
    <m/>
    <m/>
    <m/>
    <m/>
    <m/>
    <m/>
    <m/>
    <m/>
    <m/>
    <m/>
    <m/>
    <m/>
    <m/>
    <m/>
    <m/>
    <m/>
    <m/>
    <m/>
    <m/>
    <m/>
    <m/>
    <d v="2024-05-31T00:00:00"/>
    <s v="SL312@tidalwaveautospa.com"/>
    <s v="Andrew Stephens"/>
    <x v="5"/>
    <x v="0"/>
  </r>
  <r>
    <s v="Reid Kleinke"/>
    <s v="EXP-10013747 "/>
    <n v="35.86"/>
    <d v="2024-04-22T00:00:00"/>
    <x v="0"/>
    <s v="Parts"/>
    <s v="towel bar to hang bottles"/>
    <m/>
    <m/>
    <m/>
    <m/>
    <m/>
    <m/>
    <m/>
    <m/>
    <m/>
    <m/>
    <m/>
    <m/>
    <m/>
    <m/>
    <m/>
    <m/>
    <m/>
    <m/>
    <m/>
    <m/>
    <m/>
    <d v="2024-05-31T00:00:00"/>
    <s v="SL312@tidalwaveautospa.com"/>
    <s v="Andrew Stephens"/>
    <x v="5"/>
    <x v="0"/>
  </r>
  <r>
    <s v="Reid Kleinke"/>
    <s v="EXP-10013747 "/>
    <n v="15.69"/>
    <d v="2024-04-22T00:00:00"/>
    <x v="0"/>
    <s v="Itemized"/>
    <s v="paper Towels and energy drinks for team"/>
    <n v="3.98"/>
    <s v="Miscellaneous Expense - Non-SL"/>
    <s v="energy drinks"/>
    <n v="11.709999999999999"/>
    <s v="Office Supplies"/>
    <s v="paper towels"/>
    <m/>
    <m/>
    <m/>
    <m/>
    <m/>
    <m/>
    <m/>
    <m/>
    <m/>
    <m/>
    <m/>
    <m/>
    <m/>
    <m/>
    <m/>
    <d v="2024-05-31T00:00:00"/>
    <s v="SL312@tidalwaveautospa.com"/>
    <s v="Andrew Stephens"/>
    <x v="5"/>
    <x v="0"/>
  </r>
  <r>
    <s v="Reid Kleinke"/>
    <s v="EXP-10013747 "/>
    <n v="7.86"/>
    <d v="2024-04-22T00:00:00"/>
    <x v="0"/>
    <s v="Office Supplies"/>
    <s v="brass hooks"/>
    <m/>
    <m/>
    <m/>
    <m/>
    <m/>
    <m/>
    <m/>
    <m/>
    <m/>
    <m/>
    <m/>
    <m/>
    <m/>
    <m/>
    <m/>
    <m/>
    <m/>
    <m/>
    <m/>
    <m/>
    <m/>
    <d v="2024-05-31T00:00:00"/>
    <s v="SL312@tidalwaveautospa.com"/>
    <s v="Andrew Stephens"/>
    <x v="5"/>
    <x v="0"/>
  </r>
  <r>
    <s v="Reid Kleinke"/>
    <s v="EXP-10013747 "/>
    <n v="20.49"/>
    <d v="2024-04-22T00:00:00"/>
    <x v="0"/>
    <s v="Itemized"/>
    <s v="sharpies, quik wax"/>
    <n v="3.48"/>
    <s v="Office Supplies"/>
    <s v="sharpies"/>
    <n v="17.009999999999998"/>
    <s v="Wash Supplies"/>
    <s v="quik wax"/>
    <m/>
    <m/>
    <m/>
    <m/>
    <m/>
    <m/>
    <m/>
    <m/>
    <m/>
    <m/>
    <m/>
    <m/>
    <m/>
    <m/>
    <m/>
    <d v="2024-05-31T00:00:00"/>
    <s v="SL312@tidalwaveautospa.com"/>
    <s v="Andrew Stephens"/>
    <x v="5"/>
    <x v="0"/>
  </r>
  <r>
    <s v="Reid Kleinke"/>
    <s v="EXP-10013747 "/>
    <n v="140.97999999999999"/>
    <d v="2024-04-24T00:00:00"/>
    <x v="41"/>
    <s v="Office Supplies"/>
    <s v="office and team supplies"/>
    <m/>
    <m/>
    <m/>
    <m/>
    <m/>
    <m/>
    <m/>
    <m/>
    <m/>
    <m/>
    <m/>
    <m/>
    <m/>
    <m/>
    <m/>
    <m/>
    <m/>
    <m/>
    <m/>
    <m/>
    <m/>
    <d v="2024-05-31T00:00:00"/>
    <s v="SL312@tidalwaveautospa.com"/>
    <s v="Andrew Stephens"/>
    <x v="5"/>
    <x v="0"/>
  </r>
  <r>
    <s v="Reid Kleinke"/>
    <s v="EXP-10013747 "/>
    <n v="33.19"/>
    <d v="2024-04-24T00:00:00"/>
    <x v="16"/>
    <s v="Plumbing Expense"/>
    <s v="magnets, PVC supplies, toilet bowl cleaner"/>
    <m/>
    <m/>
    <m/>
    <m/>
    <m/>
    <m/>
    <m/>
    <m/>
    <m/>
    <m/>
    <m/>
    <m/>
    <m/>
    <m/>
    <m/>
    <m/>
    <m/>
    <m/>
    <m/>
    <m/>
    <m/>
    <d v="2024-05-31T00:00:00"/>
    <s v="SL312@tidalwaveautospa.com"/>
    <s v="Andrew Stephens"/>
    <x v="5"/>
    <x v="0"/>
  </r>
  <r>
    <s v="Reid Kleinke"/>
    <s v="EXP-10013747 "/>
    <n v="21.24"/>
    <d v="2024-04-25T00:00:00"/>
    <x v="9"/>
    <s v="Snacks"/>
    <s v="drinks for woodstock GO"/>
    <m/>
    <m/>
    <m/>
    <m/>
    <m/>
    <m/>
    <m/>
    <m/>
    <m/>
    <m/>
    <m/>
    <m/>
    <m/>
    <m/>
    <m/>
    <m/>
    <m/>
    <m/>
    <m/>
    <m/>
    <m/>
    <d v="2024-05-31T00:00:00"/>
    <s v="SL312@tidalwaveautospa.com"/>
    <s v="Andrew Stephens"/>
    <x v="5"/>
    <x v="0"/>
  </r>
  <r>
    <s v="Reid Kleinke"/>
    <s v="EXP-10013747 "/>
    <n v="63.21"/>
    <d v="2024-04-26T00:00:00"/>
    <x v="16"/>
    <s v="Wash Supplies"/>
    <s v="buckets"/>
    <m/>
    <m/>
    <m/>
    <m/>
    <m/>
    <m/>
    <m/>
    <m/>
    <m/>
    <m/>
    <m/>
    <m/>
    <m/>
    <m/>
    <m/>
    <m/>
    <m/>
    <m/>
    <m/>
    <m/>
    <m/>
    <d v="2024-05-31T00:00:00"/>
    <s v="SL312@tidalwaveautospa.com"/>
    <s v="Andrew Stephens"/>
    <x v="5"/>
    <x v="0"/>
  </r>
  <r>
    <s v="Reid Kleinke"/>
    <s v="EXP-10013747 "/>
    <n v="17.84"/>
    <d v="2024-04-29T00:00:00"/>
    <x v="16"/>
    <s v="Wash Maintenance"/>
    <s v="utility mat, gain"/>
    <m/>
    <m/>
    <m/>
    <m/>
    <m/>
    <m/>
    <m/>
    <m/>
    <m/>
    <m/>
    <m/>
    <m/>
    <m/>
    <m/>
    <m/>
    <m/>
    <m/>
    <m/>
    <m/>
    <m/>
    <m/>
    <d v="2024-05-31T00:00:00"/>
    <s v="SL312@tidalwaveautospa.com"/>
    <s v="Andrew Stephens"/>
    <x v="5"/>
    <x v="0"/>
  </r>
  <r>
    <s v="Reid Kleinke"/>
    <s v="EXP-10013747 "/>
    <n v="164.84"/>
    <d v="2024-04-29T00:00:00"/>
    <x v="16"/>
    <s v="Parts"/>
    <s v="bolts, nuts, washers, quick links, wall mounts"/>
    <m/>
    <m/>
    <m/>
    <m/>
    <m/>
    <m/>
    <m/>
    <m/>
    <m/>
    <m/>
    <m/>
    <m/>
    <m/>
    <m/>
    <m/>
    <m/>
    <m/>
    <m/>
    <m/>
    <m/>
    <m/>
    <d v="2024-05-31T00:00:00"/>
    <s v="SL312@tidalwaveautospa.com"/>
    <s v="Andrew Stephens"/>
    <x v="5"/>
    <x v="0"/>
  </r>
  <r>
    <s v="Reid Kleinke"/>
    <s v="EXP-10013747 "/>
    <n v="333.83"/>
    <d v="2024-04-29T00:00:00"/>
    <x v="16"/>
    <s v="Wash Supplies"/>
    <s v="XPT cart"/>
    <m/>
    <m/>
    <m/>
    <m/>
    <m/>
    <m/>
    <m/>
    <m/>
    <m/>
    <m/>
    <m/>
    <m/>
    <m/>
    <m/>
    <m/>
    <m/>
    <m/>
    <m/>
    <m/>
    <m/>
    <m/>
    <d v="2024-05-31T00:00:00"/>
    <s v="SL312@tidalwaveautospa.com"/>
    <s v="Andrew Stephens"/>
    <x v="5"/>
    <x v="0"/>
  </r>
  <r>
    <s v="Reid Kleinke"/>
    <s v="EXP-10013747 "/>
    <n v="33.68"/>
    <d v="2024-04-29T00:00:00"/>
    <x v="16"/>
    <s v="Office Supplies"/>
    <s v="broom gripper"/>
    <m/>
    <m/>
    <m/>
    <m/>
    <m/>
    <m/>
    <m/>
    <m/>
    <m/>
    <m/>
    <m/>
    <m/>
    <m/>
    <m/>
    <m/>
    <m/>
    <m/>
    <m/>
    <m/>
    <m/>
    <m/>
    <d v="2024-05-31T00:00:00"/>
    <s v="SL312@tidalwaveautospa.com"/>
    <s v="Andrew Stephens"/>
    <x v="5"/>
    <x v="0"/>
  </r>
  <r>
    <s v="Reid Kleinke"/>
    <s v="EXP-10013747 "/>
    <n v="25.04"/>
    <d v="2024-04-29T00:00:00"/>
    <x v="16"/>
    <s v="Office Supplies"/>
    <s v="binder, page protector, lamination pouches"/>
    <m/>
    <m/>
    <m/>
    <m/>
    <m/>
    <m/>
    <m/>
    <m/>
    <m/>
    <m/>
    <m/>
    <m/>
    <m/>
    <m/>
    <m/>
    <m/>
    <m/>
    <m/>
    <m/>
    <m/>
    <m/>
    <d v="2024-05-31T00:00:00"/>
    <s v="SL312@tidalwaveautospa.com"/>
    <s v="Andrew Stephens"/>
    <x v="5"/>
    <x v="0"/>
  </r>
  <r>
    <s v="Reid Kleinke"/>
    <s v="EXP-10013747 "/>
    <n v="81.91"/>
    <d v="2024-04-30T00:00:00"/>
    <x v="16"/>
    <s v="Wash Maintenance"/>
    <s v="salt pellets"/>
    <m/>
    <m/>
    <m/>
    <m/>
    <m/>
    <m/>
    <m/>
    <m/>
    <m/>
    <m/>
    <m/>
    <m/>
    <m/>
    <m/>
    <m/>
    <m/>
    <m/>
    <m/>
    <m/>
    <m/>
    <m/>
    <d v="2024-05-31T00:00:00"/>
    <s v="SL312@tidalwaveautospa.com"/>
    <s v="Andrew Stephens"/>
    <x v="5"/>
    <x v="0"/>
  </r>
  <r>
    <s v="Reid Kleinke"/>
    <s v="EXP-10013747 "/>
    <n v="119.32"/>
    <d v="2024-04-30T00:00:00"/>
    <x v="16"/>
    <s v="Itemized"/>
    <s v="towel bar, gloves, tubing, screws, brackets, safety glasses"/>
    <n v="67.180000000000007"/>
    <s v="Parts"/>
    <s v="towel bar, tubing, screws, brackets"/>
    <n v="52.139999999999986"/>
    <s v="Safety Supplies"/>
    <s v="gloves, safety glasses"/>
    <m/>
    <m/>
    <m/>
    <m/>
    <m/>
    <m/>
    <m/>
    <m/>
    <m/>
    <m/>
    <m/>
    <m/>
    <m/>
    <m/>
    <m/>
    <d v="2024-05-31T00:00:00"/>
    <s v="SL312@tidalwaveautospa.com"/>
    <s v="Andrew Stephens"/>
    <x v="5"/>
    <x v="0"/>
  </r>
  <r>
    <s v="Reid Kleinke"/>
    <s v="EXP-10013747 "/>
    <n v="17.91"/>
    <d v="2024-04-30T00:00:00"/>
    <x v="8"/>
    <s v="Office Supplies"/>
    <s v="pants"/>
    <m/>
    <m/>
    <m/>
    <m/>
    <m/>
    <m/>
    <m/>
    <m/>
    <m/>
    <m/>
    <m/>
    <m/>
    <m/>
    <m/>
    <m/>
    <m/>
    <m/>
    <m/>
    <m/>
    <m/>
    <m/>
    <d v="2024-05-31T00:00:00"/>
    <s v="SL312@tidalwaveautospa.com"/>
    <s v="Andrew Stephens"/>
    <x v="5"/>
    <x v="0"/>
  </r>
  <r>
    <s v="Reid Kleinke"/>
    <s v="EXP-10013747 "/>
    <n v="8.43"/>
    <d v="2024-04-30T00:00:00"/>
    <x v="16"/>
    <s v="Office Supplies"/>
    <s v="usb travel kit"/>
    <m/>
    <m/>
    <m/>
    <m/>
    <m/>
    <m/>
    <m/>
    <m/>
    <m/>
    <m/>
    <m/>
    <m/>
    <m/>
    <m/>
    <m/>
    <m/>
    <m/>
    <m/>
    <m/>
    <m/>
    <m/>
    <d v="2024-05-31T00:00:00"/>
    <s v="SL312@tidalwaveautospa.com"/>
    <s v="Andrew Stephens"/>
    <x v="5"/>
    <x v="0"/>
  </r>
  <r>
    <s v="Reid Kleinke"/>
    <s v="EXP-10013747 "/>
    <n v="6.92"/>
    <d v="2024-04-30T00:00:00"/>
    <x v="16"/>
    <s v="Office Supplies"/>
    <s v="hangers"/>
    <m/>
    <m/>
    <m/>
    <m/>
    <m/>
    <m/>
    <m/>
    <m/>
    <m/>
    <m/>
    <m/>
    <m/>
    <m/>
    <m/>
    <m/>
    <m/>
    <m/>
    <m/>
    <m/>
    <m/>
    <m/>
    <d v="2024-05-31T00:00:00"/>
    <s v="SL312@tidalwaveautospa.com"/>
    <s v="Andrew Stephens"/>
    <x v="5"/>
    <x v="0"/>
  </r>
  <r>
    <s v="Reid Kleinke"/>
    <s v="EXP-10013747 "/>
    <n v="10.53"/>
    <d v="2024-04-30T00:00:00"/>
    <x v="16"/>
    <s v="Office Supplies"/>
    <s v="keys"/>
    <m/>
    <m/>
    <m/>
    <m/>
    <m/>
    <m/>
    <m/>
    <m/>
    <m/>
    <m/>
    <m/>
    <m/>
    <m/>
    <m/>
    <m/>
    <m/>
    <m/>
    <m/>
    <m/>
    <m/>
    <m/>
    <d v="2024-05-31T00:00:00"/>
    <s v="SL312@tidalwaveautospa.com"/>
    <s v="Andrew Stephens"/>
    <x v="5"/>
    <x v="0"/>
  </r>
  <r>
    <s v="Reid Kleinke"/>
    <s v="EXP-10013747 "/>
    <n v="29.52"/>
    <d v="2024-05-01T00:00:00"/>
    <x v="16"/>
    <s v="Office Supplies"/>
    <s v="xpt items"/>
    <m/>
    <m/>
    <m/>
    <m/>
    <m/>
    <m/>
    <m/>
    <m/>
    <m/>
    <m/>
    <m/>
    <m/>
    <m/>
    <m/>
    <m/>
    <m/>
    <m/>
    <m/>
    <m/>
    <m/>
    <m/>
    <d v="2024-05-31T00:00:00"/>
    <s v="SL312@tidalwaveautospa.com"/>
    <s v="Andrew Stephens"/>
    <x v="5"/>
    <x v="0"/>
  </r>
  <r>
    <s v="Reid Kleinke"/>
    <s v="EXP-10013747 "/>
    <n v="136.52000000000001"/>
    <d v="2024-05-01T00:00:00"/>
    <x v="16"/>
    <s v="Wash Maintenance"/>
    <s v="salt"/>
    <m/>
    <m/>
    <m/>
    <m/>
    <m/>
    <m/>
    <m/>
    <m/>
    <m/>
    <m/>
    <m/>
    <m/>
    <m/>
    <m/>
    <m/>
    <m/>
    <m/>
    <m/>
    <m/>
    <m/>
    <m/>
    <d v="2024-05-31T00:00:00"/>
    <s v="SL312@tidalwaveautospa.com"/>
    <s v="Andrew Stephens"/>
    <x v="5"/>
    <x v="0"/>
  </r>
  <r>
    <s v="Reid Kleinke"/>
    <s v="EXP-10013747 "/>
    <n v="40.47"/>
    <d v="2024-05-02T00:00:00"/>
    <x v="22"/>
    <s v="Wash Repairs"/>
    <s v="DD/BR services"/>
    <m/>
    <m/>
    <m/>
    <m/>
    <m/>
    <m/>
    <m/>
    <m/>
    <m/>
    <m/>
    <m/>
    <m/>
    <m/>
    <m/>
    <m/>
    <m/>
    <m/>
    <m/>
    <m/>
    <m/>
    <m/>
    <d v="2024-05-31T00:00:00"/>
    <s v="SL312@tidalwaveautospa.com"/>
    <s v="Andrew Stephens"/>
    <x v="5"/>
    <x v="0"/>
  </r>
  <r>
    <s v="Reid Kleinke"/>
    <s v="EXP-10013747 "/>
    <n v="65.19"/>
    <d v="2024-05-02T00:00:00"/>
    <x v="11"/>
    <s v="Parts"/>
    <s v="hydroflex hose"/>
    <m/>
    <m/>
    <m/>
    <m/>
    <m/>
    <m/>
    <m/>
    <m/>
    <m/>
    <m/>
    <m/>
    <m/>
    <m/>
    <m/>
    <m/>
    <m/>
    <m/>
    <m/>
    <m/>
    <m/>
    <m/>
    <d v="2024-05-31T00:00:00"/>
    <s v="SL312@tidalwaveautospa.com"/>
    <s v="Andrew Stephens"/>
    <x v="5"/>
    <x v="0"/>
  </r>
  <r>
    <s v="Reid Kleinke"/>
    <s v="EXP-10013747 "/>
    <n v="15.81"/>
    <d v="2024-05-04T00:00:00"/>
    <x v="8"/>
    <s v="Snacks"/>
    <s v="Water jug"/>
    <m/>
    <m/>
    <m/>
    <m/>
    <m/>
    <m/>
    <m/>
    <m/>
    <m/>
    <m/>
    <m/>
    <m/>
    <m/>
    <m/>
    <m/>
    <m/>
    <m/>
    <m/>
    <m/>
    <m/>
    <m/>
    <d v="2024-05-31T00:00:00"/>
    <s v="SL312@tidalwaveautospa.com"/>
    <s v="Andrew Stephens"/>
    <x v="5"/>
    <x v="0"/>
  </r>
  <r>
    <s v="Reid Kleinke"/>
    <s v="EXP-10013747 "/>
    <n v="64.73"/>
    <d v="2024-05-07T00:00:00"/>
    <x v="7"/>
    <s v="Vehicle Damage Claims"/>
    <s v="wipers"/>
    <m/>
    <m/>
    <m/>
    <m/>
    <m/>
    <m/>
    <m/>
    <m/>
    <m/>
    <m/>
    <m/>
    <m/>
    <m/>
    <m/>
    <m/>
    <m/>
    <m/>
    <m/>
    <m/>
    <m/>
    <m/>
    <d v="2024-05-31T00:00:00"/>
    <s v="SL312@tidalwaveautospa.com"/>
    <s v="Andrew Stephens"/>
    <x v="5"/>
    <x v="0"/>
  </r>
  <r>
    <s v="Reid Kleinke"/>
    <s v="EXP-10013747 "/>
    <n v="112.32"/>
    <d v="2024-05-09T00:00:00"/>
    <x v="23"/>
    <s v="Itemized"/>
    <s v="INK + drinks for team"/>
    <n v="102"/>
    <s v="Office Supplies"/>
    <s v="ink"/>
    <n v="10.319999999999993"/>
    <s v="Snacks"/>
    <s v="drinks for team"/>
    <m/>
    <m/>
    <m/>
    <m/>
    <m/>
    <m/>
    <m/>
    <m/>
    <m/>
    <m/>
    <m/>
    <m/>
    <m/>
    <m/>
    <m/>
    <d v="2024-05-31T00:00:00"/>
    <s v="SL312@tidalwaveautospa.com"/>
    <s v="Andrew Stephens"/>
    <x v="5"/>
    <x v="0"/>
  </r>
  <r>
    <s v="Reid Kleinke"/>
    <s v="EXP-10013747 "/>
    <n v="34.79"/>
    <d v="2024-05-10T00:00:00"/>
    <x v="7"/>
    <s v="Vehicle Damage Claims"/>
    <s v="wipers"/>
    <m/>
    <m/>
    <m/>
    <m/>
    <m/>
    <m/>
    <m/>
    <m/>
    <m/>
    <m/>
    <m/>
    <m/>
    <m/>
    <m/>
    <m/>
    <m/>
    <m/>
    <m/>
    <m/>
    <m/>
    <m/>
    <d v="2024-05-31T00:00:00"/>
    <s v="SL312@tidalwaveautospa.com"/>
    <s v="Andrew Stephens"/>
    <x v="5"/>
    <x v="0"/>
  </r>
  <r>
    <s v="Reid Kleinke"/>
    <s v="EXP-10013747 "/>
    <n v="15.81"/>
    <d v="2024-05-11T00:00:00"/>
    <x v="8"/>
    <s v="Snacks"/>
    <s v="bottle water"/>
    <m/>
    <m/>
    <m/>
    <m/>
    <m/>
    <m/>
    <m/>
    <m/>
    <m/>
    <m/>
    <m/>
    <m/>
    <m/>
    <m/>
    <m/>
    <m/>
    <m/>
    <m/>
    <m/>
    <m/>
    <m/>
    <d v="2024-05-31T00:00:00"/>
    <s v="SL312@tidalwaveautospa.com"/>
    <s v="Andrew Stephens"/>
    <x v="5"/>
    <x v="0"/>
  </r>
  <r>
    <s v="Reid Kleinke"/>
    <s v="EXP-10013747 "/>
    <n v="808.16"/>
    <d v="2024-05-14T00:00:00"/>
    <x v="7"/>
    <s v="Locksmith"/>
    <s v="locksmith"/>
    <m/>
    <m/>
    <m/>
    <m/>
    <m/>
    <m/>
    <m/>
    <m/>
    <m/>
    <m/>
    <m/>
    <m/>
    <m/>
    <m/>
    <m/>
    <m/>
    <m/>
    <m/>
    <m/>
    <m/>
    <m/>
    <d v="2024-05-31T00:00:00"/>
    <s v="SL312@tidalwaveautospa.com"/>
    <s v="Andrew Stephens"/>
    <x v="5"/>
    <x v="0"/>
  </r>
  <r>
    <s v="Reid Kleinke"/>
    <s v="EXP-10013747 "/>
    <n v="10.55"/>
    <d v="2024-05-15T00:00:00"/>
    <x v="16"/>
    <s v="Wash Maintenance"/>
    <s v="vinegar"/>
    <m/>
    <m/>
    <m/>
    <m/>
    <m/>
    <m/>
    <m/>
    <m/>
    <m/>
    <m/>
    <m/>
    <m/>
    <m/>
    <m/>
    <m/>
    <m/>
    <m/>
    <m/>
    <m/>
    <m/>
    <m/>
    <d v="2024-05-31T00:00:00"/>
    <s v="SL312@tidalwaveautospa.com"/>
    <s v="Andrew Stephens"/>
    <x v="5"/>
    <x v="0"/>
  </r>
  <r>
    <s v="Reid Kleinke"/>
    <s v="EXP-10013747 "/>
    <n v="28.46"/>
    <d v="2024-05-15T00:00:00"/>
    <x v="16"/>
    <s v="Wash Maintenance"/>
    <s v="floor mop"/>
    <m/>
    <m/>
    <m/>
    <m/>
    <m/>
    <m/>
    <m/>
    <m/>
    <m/>
    <m/>
    <m/>
    <m/>
    <m/>
    <m/>
    <m/>
    <m/>
    <m/>
    <m/>
    <m/>
    <m/>
    <m/>
    <d v="2024-05-31T00:00:00"/>
    <s v="SL312@tidalwaveautospa.com"/>
    <s v="Andrew Stephens"/>
    <x v="5"/>
    <x v="0"/>
  </r>
  <r>
    <s v="Kyle Baker"/>
    <s v="EXP-10013875 "/>
    <n v="161.58000000000001"/>
    <d v="2024-04-17T00:00:00"/>
    <x v="11"/>
    <s v="Small Tools"/>
    <s v="Powerwasher hoses"/>
    <m/>
    <m/>
    <m/>
    <m/>
    <m/>
    <m/>
    <m/>
    <m/>
    <m/>
    <m/>
    <m/>
    <m/>
    <m/>
    <m/>
    <m/>
    <m/>
    <m/>
    <m/>
    <m/>
    <m/>
    <m/>
    <d v="2024-05-31T00:00:00"/>
    <s v="SL28@tidalwaveautospa.com"/>
    <s v="Michael Donnelly"/>
    <x v="5"/>
    <x v="0"/>
  </r>
  <r>
    <s v="Kyle Baker"/>
    <s v="EXP-10013875 "/>
    <n v="65.59"/>
    <d v="2024-04-19T00:00:00"/>
    <x v="11"/>
    <s v="Safety Supplies"/>
    <s v="diesel cans"/>
    <m/>
    <m/>
    <m/>
    <m/>
    <m/>
    <m/>
    <m/>
    <m/>
    <m/>
    <m/>
    <m/>
    <m/>
    <m/>
    <m/>
    <m/>
    <m/>
    <m/>
    <m/>
    <m/>
    <m/>
    <m/>
    <d v="2024-05-31T00:00:00"/>
    <s v="SL28@tidalwaveautospa.com"/>
    <s v="Michael Donnelly"/>
    <x v="5"/>
    <x v="0"/>
  </r>
  <r>
    <s v="Kyle Baker"/>
    <s v="EXP-10013875 "/>
    <n v="226.22"/>
    <d v="2024-04-19T00:00:00"/>
    <x v="11"/>
    <s v="Small Tools"/>
    <s v="Powerwasher hoses"/>
    <m/>
    <m/>
    <m/>
    <m/>
    <m/>
    <m/>
    <m/>
    <m/>
    <m/>
    <m/>
    <m/>
    <m/>
    <m/>
    <m/>
    <m/>
    <m/>
    <m/>
    <m/>
    <m/>
    <m/>
    <m/>
    <d v="2024-05-31T00:00:00"/>
    <s v="SL28@tidalwaveautospa.com"/>
    <s v="Michael Donnelly"/>
    <x v="5"/>
    <x v="0"/>
  </r>
  <r>
    <s v="Kyle Baker"/>
    <s v="EXP-10013875 "/>
    <n v="107.43"/>
    <d v="2024-04-22T00:00:00"/>
    <x v="11"/>
    <s v="Small Tools"/>
    <s v="Powerwasher hoses"/>
    <m/>
    <m/>
    <m/>
    <m/>
    <m/>
    <m/>
    <m/>
    <m/>
    <m/>
    <m/>
    <m/>
    <m/>
    <m/>
    <m/>
    <m/>
    <m/>
    <m/>
    <m/>
    <m/>
    <m/>
    <m/>
    <d v="2024-05-31T00:00:00"/>
    <s v="SL28@tidalwaveautospa.com"/>
    <s v="Michael Donnelly"/>
    <x v="5"/>
    <x v="0"/>
  </r>
  <r>
    <s v="John Sauers"/>
    <s v="EXP-10013711 "/>
    <n v="140.85"/>
    <d v="2024-05-09T00:00:00"/>
    <x v="0"/>
    <s v="Itemized"/>
    <s v="vinyl gloves, grates for prep buckets, concrete cleaner, washers"/>
    <n v="29.96"/>
    <s v="Safety Supplies"/>
    <s v="gloves"/>
    <n v="65.989999999999995"/>
    <s v="Wash Supplies"/>
    <s v="grill grates for prep buckets"/>
    <n v="29.98"/>
    <s v="Wash Maintenance"/>
    <s v="concrete cleaner"/>
    <n v="14.919999999999991"/>
    <s v="Parts"/>
    <s v="Hose Washers"/>
    <m/>
    <m/>
    <m/>
    <m/>
    <m/>
    <m/>
    <m/>
    <m/>
    <m/>
    <d v="2024-05-31T00:00:00"/>
    <s v="SL216@tidalwaveautospa.com"/>
    <s v="Patrick Rollins"/>
    <x v="5"/>
    <x v="0"/>
  </r>
  <r>
    <s v="John Sauers"/>
    <s v="EXP-10013711 "/>
    <n v="4.63"/>
    <d v="2024-05-10T00:00:00"/>
    <x v="22"/>
    <s v="Wash Supplies"/>
    <s v="sponges"/>
    <m/>
    <m/>
    <m/>
    <m/>
    <m/>
    <m/>
    <m/>
    <m/>
    <m/>
    <m/>
    <m/>
    <m/>
    <m/>
    <m/>
    <m/>
    <m/>
    <m/>
    <m/>
    <m/>
    <m/>
    <m/>
    <d v="2024-05-31T00:00:00"/>
    <s v="SL216@tidalwaveautospa.com"/>
    <s v="Patrick Rollins"/>
    <x v="5"/>
    <x v="0"/>
  </r>
  <r>
    <s v="John Sauers"/>
    <s v="EXP-10013711 "/>
    <n v="8.4"/>
    <d v="2024-05-10T00:00:00"/>
    <x v="8"/>
    <s v="Snacks"/>
    <s v="electrolyte drops"/>
    <m/>
    <m/>
    <m/>
    <m/>
    <m/>
    <m/>
    <m/>
    <m/>
    <m/>
    <m/>
    <m/>
    <m/>
    <m/>
    <m/>
    <m/>
    <m/>
    <m/>
    <m/>
    <m/>
    <m/>
    <m/>
    <d v="2024-05-31T00:00:00"/>
    <s v="SL216@tidalwaveautospa.com"/>
    <s v="Patrick Rollins"/>
    <x v="5"/>
    <x v="0"/>
  </r>
  <r>
    <s v="Monica Barr"/>
    <s v="EXP-10013536 "/>
    <n v="13.96"/>
    <d v="2024-03-29T00:00:00"/>
    <x v="0"/>
    <s v="Snacks"/>
    <s v="bottled water"/>
    <m/>
    <m/>
    <m/>
    <m/>
    <m/>
    <m/>
    <m/>
    <m/>
    <m/>
    <m/>
    <m/>
    <m/>
    <m/>
    <m/>
    <m/>
    <m/>
    <m/>
    <m/>
    <m/>
    <m/>
    <m/>
    <d v="2024-05-31T00:00:00"/>
    <s v=""/>
    <s v=""/>
    <x v="5"/>
    <x v="0"/>
  </r>
  <r>
    <s v="Monica Barr"/>
    <s v="EXP-10013536 "/>
    <n v="68.760000000000005"/>
    <d v="2024-04-02T00:00:00"/>
    <x v="0"/>
    <s v="Wash Maintenance"/>
    <s v="ratchet set and degreaser"/>
    <m/>
    <m/>
    <m/>
    <m/>
    <m/>
    <m/>
    <m/>
    <m/>
    <m/>
    <m/>
    <m/>
    <m/>
    <m/>
    <m/>
    <m/>
    <m/>
    <m/>
    <m/>
    <m/>
    <m/>
    <m/>
    <d v="2024-05-31T00:00:00"/>
    <s v=""/>
    <s v=""/>
    <x v="5"/>
    <x v="0"/>
  </r>
  <r>
    <s v="Monica Barr"/>
    <s v="EXP-10013536 "/>
    <n v="130.6"/>
    <d v="2024-04-10T00:00:00"/>
    <x v="0"/>
    <s v="Itemized"/>
    <s v="Lock for office for files, grinder wheel, flags for memorial day, treats for kids"/>
    <n v="64.98"/>
    <s v="Office Supplies"/>
    <s v="file cabinet, flags"/>
    <n v="30.99"/>
    <s v="Advertising &amp; Promotion"/>
    <s v="lolipops for kids"/>
    <n v="34.629999999999995"/>
    <s v="Small Tools"/>
    <s v="grinder wheel"/>
    <m/>
    <m/>
    <m/>
    <m/>
    <m/>
    <m/>
    <m/>
    <m/>
    <m/>
    <m/>
    <m/>
    <m/>
    <d v="2024-05-31T00:00:00"/>
    <s v=""/>
    <s v=""/>
    <x v="5"/>
    <x v="0"/>
  </r>
  <r>
    <s v="Monica Barr"/>
    <s v="EXP-10013536 "/>
    <n v="25.83"/>
    <d v="2024-04-20T00:00:00"/>
    <x v="9"/>
    <s v="Snacks"/>
    <s v="bottled water"/>
    <m/>
    <m/>
    <m/>
    <m/>
    <m/>
    <m/>
    <m/>
    <m/>
    <m/>
    <m/>
    <m/>
    <m/>
    <m/>
    <m/>
    <m/>
    <m/>
    <m/>
    <m/>
    <m/>
    <m/>
    <m/>
    <d v="2024-05-31T00:00:00"/>
    <s v=""/>
    <s v=""/>
    <x v="5"/>
    <x v="0"/>
  </r>
  <r>
    <s v="Monica Barr"/>
    <s v="EXP-10013536 "/>
    <n v="106.91"/>
    <d v="2024-04-24T00:00:00"/>
    <x v="0"/>
    <s v="Landscaping"/>
    <s v="Weed killer, refill suckers, hoe to clean trench, grill brushes to clean stainless"/>
    <m/>
    <m/>
    <m/>
    <m/>
    <m/>
    <m/>
    <m/>
    <m/>
    <m/>
    <m/>
    <m/>
    <m/>
    <m/>
    <m/>
    <m/>
    <m/>
    <m/>
    <m/>
    <m/>
    <m/>
    <m/>
    <d v="2024-05-31T00:00:00"/>
    <s v=""/>
    <s v=""/>
    <x v="5"/>
    <x v="0"/>
  </r>
  <r>
    <s v="Monica Barr"/>
    <s v="EXP-10013536 "/>
    <n v="12.71"/>
    <d v="2024-04-24T00:00:00"/>
    <x v="0"/>
    <s v="Small Tools"/>
    <s v="Siphon for hydraulic fluid"/>
    <m/>
    <m/>
    <m/>
    <m/>
    <m/>
    <m/>
    <m/>
    <m/>
    <m/>
    <m/>
    <m/>
    <m/>
    <m/>
    <m/>
    <m/>
    <m/>
    <m/>
    <m/>
    <m/>
    <m/>
    <m/>
    <d v="2024-05-31T00:00:00"/>
    <s v=""/>
    <s v=""/>
    <x v="5"/>
    <x v="0"/>
  </r>
  <r>
    <s v="Monica Barr"/>
    <s v="EXP-10013536 "/>
    <n v="19.13"/>
    <d v="2024-04-25T00:00:00"/>
    <x v="0"/>
    <s v="Office Supplies"/>
    <s v="Dog treat containers"/>
    <m/>
    <m/>
    <m/>
    <m/>
    <m/>
    <m/>
    <m/>
    <m/>
    <m/>
    <m/>
    <m/>
    <m/>
    <m/>
    <m/>
    <m/>
    <m/>
    <m/>
    <m/>
    <m/>
    <m/>
    <m/>
    <d v="2024-05-31T00:00:00"/>
    <s v=""/>
    <s v=""/>
    <x v="5"/>
    <x v="0"/>
  </r>
  <r>
    <s v="Monica Barr"/>
    <s v="EXP-10013536 "/>
    <n v="175.95"/>
    <d v="2024-04-25T00:00:00"/>
    <x v="1"/>
    <s v="Wash Maintenance"/>
    <s v="oil and filters for compressors"/>
    <m/>
    <m/>
    <m/>
    <m/>
    <m/>
    <m/>
    <m/>
    <m/>
    <m/>
    <m/>
    <m/>
    <m/>
    <m/>
    <m/>
    <m/>
    <m/>
    <m/>
    <m/>
    <m/>
    <m/>
    <m/>
    <d v="2024-05-31T00:00:00"/>
    <s v=""/>
    <s v=""/>
    <x v="5"/>
    <x v="0"/>
  </r>
  <r>
    <s v="Monica Barr"/>
    <s v="EXP-10013536 "/>
    <n v="67.84"/>
    <d v="2024-04-27T00:00:00"/>
    <x v="0"/>
    <s v="Wash Maintenance"/>
    <s v="scrub pads and other cleaning supplies"/>
    <m/>
    <m/>
    <m/>
    <m/>
    <m/>
    <m/>
    <m/>
    <m/>
    <m/>
    <m/>
    <m/>
    <m/>
    <m/>
    <m/>
    <m/>
    <m/>
    <m/>
    <m/>
    <m/>
    <m/>
    <m/>
    <d v="2024-05-31T00:00:00"/>
    <s v=""/>
    <s v=""/>
    <x v="5"/>
    <x v="0"/>
  </r>
  <r>
    <s v="Monica Barr"/>
    <s v="EXP-10013536 "/>
    <n v="28.93"/>
    <d v="2024-04-30T00:00:00"/>
    <x v="0"/>
    <s v="Wash Maintenance"/>
    <s v="aluminum cleaner"/>
    <m/>
    <m/>
    <m/>
    <m/>
    <m/>
    <m/>
    <m/>
    <m/>
    <m/>
    <m/>
    <m/>
    <m/>
    <m/>
    <m/>
    <m/>
    <m/>
    <m/>
    <m/>
    <m/>
    <m/>
    <m/>
    <d v="2024-05-31T00:00:00"/>
    <s v=""/>
    <s v=""/>
    <x v="5"/>
    <x v="0"/>
  </r>
  <r>
    <s v="Matthew Roberts"/>
    <s v="EXP-10013214 "/>
    <n v="38.01"/>
    <d v="2024-05-03T00:00:00"/>
    <x v="18"/>
    <s v="Fuel"/>
    <s v="fuel"/>
    <m/>
    <m/>
    <m/>
    <m/>
    <m/>
    <m/>
    <m/>
    <m/>
    <m/>
    <m/>
    <m/>
    <m/>
    <m/>
    <m/>
    <m/>
    <m/>
    <m/>
    <m/>
    <m/>
    <m/>
    <m/>
    <d v="2024-05-31T00:00:00"/>
    <s v="SL241@tidalwaveautospa.com"/>
    <s v="Joe Chavez"/>
    <x v="5"/>
    <x v="0"/>
  </r>
  <r>
    <s v="Matthew Roberts"/>
    <s v="EXP-10013214 "/>
    <n v="284.74"/>
    <d v="2024-05-08T00:00:00"/>
    <x v="22"/>
    <s v="Itemized"/>
    <s v="weed killer, concrete cleaner, goo gone, gloves, surface cleaner"/>
    <n v="20.96"/>
    <s v="Landscaping"/>
    <s v="weed &amp; grass killer"/>
    <n v="37.04"/>
    <s v="Wash Maintenance"/>
    <s v="concrete cleaner, goo gone"/>
    <n v="52.44"/>
    <s v="Safety Supplies"/>
    <s v="gloves"/>
    <n v="174.30000000000004"/>
    <s v="Small Tools"/>
    <s v="surface cleaner"/>
    <m/>
    <m/>
    <m/>
    <m/>
    <m/>
    <m/>
    <m/>
    <m/>
    <m/>
    <d v="2024-05-31T00:00:00"/>
    <s v="SL241@tidalwaveautospa.com"/>
    <s v="Joe Chavez"/>
    <x v="5"/>
    <x v="0"/>
  </r>
  <r>
    <s v="Matthew Roberts"/>
    <s v="EXP-10013214 "/>
    <n v="15.24"/>
    <d v="2024-05-09T00:00:00"/>
    <x v="22"/>
    <s v="Fuel"/>
    <s v="pressure wash fuel"/>
    <m/>
    <m/>
    <m/>
    <m/>
    <m/>
    <m/>
    <m/>
    <m/>
    <m/>
    <m/>
    <m/>
    <m/>
    <m/>
    <m/>
    <m/>
    <m/>
    <m/>
    <m/>
    <m/>
    <m/>
    <m/>
    <d v="2024-05-31T00:00:00"/>
    <s v="SL241@tidalwaveautospa.com"/>
    <s v="Joe Chavez"/>
    <x v="5"/>
    <x v="0"/>
  </r>
  <r>
    <s v="Matthew Roberts"/>
    <s v="EXP-10013214 "/>
    <n v="225.01"/>
    <d v="2024-05-16T00:00:00"/>
    <x v="23"/>
    <s v="Itemized"/>
    <s v="printer, water hose, paper"/>
    <n v="209.54"/>
    <s v="Office Supplies"/>
    <s v="printer, copy paper, toner"/>
    <n v="15.469999999999999"/>
    <s v="Landscaping"/>
    <s v="garden hose"/>
    <m/>
    <m/>
    <m/>
    <m/>
    <m/>
    <m/>
    <m/>
    <m/>
    <m/>
    <m/>
    <m/>
    <m/>
    <m/>
    <m/>
    <m/>
    <d v="2024-05-31T00:00:00"/>
    <s v="SL241@tidalwaveautospa.com"/>
    <s v="Joe Chavez"/>
    <x v="5"/>
    <x v="0"/>
  </r>
  <r>
    <s v="Justin Cowans"/>
    <s v="EXP-10013897 "/>
    <n v="39.57"/>
    <d v="2024-04-20T00:00:00"/>
    <x v="0"/>
    <s v="Wash Maintenance"/>
    <s v="dawn and vinegar"/>
    <m/>
    <m/>
    <m/>
    <m/>
    <m/>
    <m/>
    <m/>
    <m/>
    <m/>
    <m/>
    <m/>
    <m/>
    <m/>
    <m/>
    <m/>
    <m/>
    <m/>
    <m/>
    <m/>
    <m/>
    <m/>
    <d v="2024-05-31T00:00:00"/>
    <s v="SL289@tidalwaveautospa.com"/>
    <s v="Andrew Stephens"/>
    <x v="5"/>
    <x v="0"/>
  </r>
  <r>
    <s v="Justin Cowans"/>
    <s v="EXP-10013897 "/>
    <n v="69.400000000000006"/>
    <d v="2024-04-21T00:00:00"/>
    <x v="0"/>
    <s v="Itemized"/>
    <s v="salt for softner adn bottled water"/>
    <n v="8"/>
    <s v="Snacks"/>
    <s v="bottle water"/>
    <n v="61.400000000000006"/>
    <s v="Wash Maintenance"/>
    <s v="salt pellets"/>
    <m/>
    <m/>
    <m/>
    <m/>
    <m/>
    <m/>
    <m/>
    <m/>
    <m/>
    <m/>
    <m/>
    <m/>
    <m/>
    <m/>
    <m/>
    <d v="2024-05-31T00:00:00"/>
    <s v="SL289@tidalwaveautospa.com"/>
    <s v="Andrew Stephens"/>
    <x v="5"/>
    <x v="0"/>
  </r>
  <r>
    <s v="Justin Cowans"/>
    <s v="EXP-10013897 "/>
    <n v="17.18"/>
    <d v="2024-04-28T00:00:00"/>
    <x v="22"/>
    <s v="Fuel"/>
    <s v="gasoline for power washer"/>
    <m/>
    <m/>
    <m/>
    <m/>
    <m/>
    <m/>
    <m/>
    <m/>
    <m/>
    <m/>
    <m/>
    <m/>
    <m/>
    <m/>
    <m/>
    <m/>
    <m/>
    <m/>
    <m/>
    <m/>
    <m/>
    <d v="2024-05-31T00:00:00"/>
    <s v="SL289@tidalwaveautospa.com"/>
    <s v="Andrew Stephens"/>
    <x v="5"/>
    <x v="0"/>
  </r>
  <r>
    <s v="Justin Cowans"/>
    <s v="EXP-10013897 "/>
    <n v="64.97"/>
    <d v="2024-04-28T00:00:00"/>
    <x v="0"/>
    <s v="Wash Maintenance"/>
    <s v="dawn and vinegar"/>
    <m/>
    <m/>
    <m/>
    <m/>
    <m/>
    <m/>
    <m/>
    <m/>
    <m/>
    <m/>
    <m/>
    <m/>
    <m/>
    <m/>
    <m/>
    <m/>
    <m/>
    <m/>
    <m/>
    <m/>
    <m/>
    <d v="2024-05-31T00:00:00"/>
    <s v="SL289@tidalwaveautospa.com"/>
    <s v="Andrew Stephens"/>
    <x v="5"/>
    <x v="0"/>
  </r>
  <r>
    <s v="Justin Cowans"/>
    <s v="EXP-10013897 "/>
    <n v="122.1"/>
    <d v="2024-04-28T00:00:00"/>
    <x v="11"/>
    <s v="Wash Maintenance"/>
    <s v="salt, magic erasers"/>
    <m/>
    <m/>
    <m/>
    <m/>
    <m/>
    <m/>
    <m/>
    <m/>
    <m/>
    <m/>
    <m/>
    <m/>
    <m/>
    <m/>
    <m/>
    <m/>
    <m/>
    <m/>
    <m/>
    <m/>
    <m/>
    <d v="2024-05-31T00:00:00"/>
    <s v="SL289@tidalwaveautospa.com"/>
    <s v="Andrew Stephens"/>
    <x v="5"/>
    <x v="0"/>
  </r>
  <r>
    <s v="Justin Cowans"/>
    <s v="EXP-10013897 "/>
    <n v="9.94"/>
    <d v="2024-04-29T00:00:00"/>
    <x v="23"/>
    <s v="Snacks"/>
    <s v="bottled water adn freezer pops"/>
    <m/>
    <m/>
    <m/>
    <m/>
    <m/>
    <m/>
    <m/>
    <m/>
    <m/>
    <m/>
    <m/>
    <m/>
    <m/>
    <m/>
    <m/>
    <m/>
    <m/>
    <m/>
    <m/>
    <m/>
    <m/>
    <d v="2024-05-31T00:00:00"/>
    <s v="SL289@tidalwaveautospa.com"/>
    <s v="Andrew Stephens"/>
    <x v="5"/>
    <x v="0"/>
  </r>
  <r>
    <s v="Justin Cowans"/>
    <s v="EXP-10013897 "/>
    <n v="5.25"/>
    <d v="2024-05-01T00:00:00"/>
    <x v="2"/>
    <s v="Parts"/>
    <s v="nuts and bolts"/>
    <m/>
    <m/>
    <m/>
    <m/>
    <m/>
    <m/>
    <m/>
    <m/>
    <m/>
    <m/>
    <m/>
    <m/>
    <m/>
    <m/>
    <m/>
    <m/>
    <m/>
    <m/>
    <m/>
    <m/>
    <m/>
    <d v="2024-05-31T00:00:00"/>
    <s v="SL289@tidalwaveautospa.com"/>
    <s v="Andrew Stephens"/>
    <x v="5"/>
    <x v="0"/>
  </r>
  <r>
    <s v="Justin Cowans"/>
    <s v="EXP-10013897 "/>
    <n v="32.36"/>
    <d v="2024-05-02T00:00:00"/>
    <x v="0"/>
    <s v="Itemized"/>
    <s v="bath tissue and laundry soap"/>
    <n v="12.63"/>
    <s v="Office Supplies"/>
    <s v="bath tissue"/>
    <n v="19.729999999999997"/>
    <s v="Wash Maintenance"/>
    <s v="laundry soap"/>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6"/>
    <d v="2024-05-08T00:00:00"/>
    <x v="26"/>
    <s v="Car Wash"/>
    <s v="credit card test"/>
    <m/>
    <m/>
    <m/>
    <m/>
    <m/>
    <m/>
    <m/>
    <m/>
    <m/>
    <m/>
    <m/>
    <m/>
    <m/>
    <m/>
    <m/>
    <m/>
    <m/>
    <m/>
    <m/>
    <m/>
    <m/>
    <d v="2024-05-31T00:00:00"/>
    <s v="SL289@tidalwaveautospa.com"/>
    <s v="Andrew Stephens"/>
    <x v="5"/>
    <x v="0"/>
  </r>
  <r>
    <s v="Justin Cowans"/>
    <s v="EXP-10013897 "/>
    <n v="12.87"/>
    <d v="2024-05-10T00:00:00"/>
    <x v="0"/>
    <s v="Snacks"/>
    <s v="bottled water"/>
    <m/>
    <m/>
    <m/>
    <m/>
    <m/>
    <m/>
    <m/>
    <m/>
    <m/>
    <m/>
    <m/>
    <m/>
    <m/>
    <m/>
    <m/>
    <m/>
    <m/>
    <m/>
    <m/>
    <m/>
    <m/>
    <d v="2024-05-31T00:00:00"/>
    <s v="SL289@tidalwaveautospa.com"/>
    <s v="Andrew Stephens"/>
    <x v="5"/>
    <x v="0"/>
  </r>
  <r>
    <s v="Justin Cowans"/>
    <s v="EXP-10013897 "/>
    <n v="233.1"/>
    <d v="2024-05-12T00:00:00"/>
    <x v="0"/>
    <s v="Itemized"/>
    <s v="concrete cleaner, parts to repair vacuum"/>
    <n v="95.16"/>
    <s v="Parts"/>
    <s v="parts to repair vacuum"/>
    <n v="137.94"/>
    <s v="Wash Maintenance"/>
    <s v="concrete cleaner"/>
    <m/>
    <m/>
    <m/>
    <m/>
    <m/>
    <m/>
    <m/>
    <m/>
    <m/>
    <m/>
    <m/>
    <m/>
    <m/>
    <m/>
    <m/>
    <d v="2024-05-31T00:00:00"/>
    <s v="SL289@tidalwaveautospa.com"/>
    <s v="Andrew Stephens"/>
    <x v="5"/>
    <x v="0"/>
  </r>
  <r>
    <s v="Justin Cowans"/>
    <s v="EXP-10013897 "/>
    <n v="94.77"/>
    <d v="2024-05-14T00:00:00"/>
    <x v="0"/>
    <s v="Fuel"/>
    <s v="gas for leafblower"/>
    <m/>
    <m/>
    <m/>
    <m/>
    <m/>
    <m/>
    <m/>
    <m/>
    <m/>
    <m/>
    <m/>
    <m/>
    <m/>
    <m/>
    <m/>
    <m/>
    <m/>
    <m/>
    <m/>
    <m/>
    <m/>
    <d v="2024-05-31T00:00:00"/>
    <s v="SL289@tidalwaveautospa.com"/>
    <s v="Andrew Stephens"/>
    <x v="5"/>
    <x v="0"/>
  </r>
  <r>
    <s v="Justin Cowans"/>
    <s v="EXP-10013897 "/>
    <n v="22.44"/>
    <d v="2024-05-14T00:00:00"/>
    <x v="0"/>
    <s v="Fuel"/>
    <s v="fuel for leafblower"/>
    <m/>
    <m/>
    <m/>
    <m/>
    <m/>
    <m/>
    <m/>
    <m/>
    <m/>
    <m/>
    <m/>
    <m/>
    <m/>
    <m/>
    <m/>
    <m/>
    <m/>
    <m/>
    <m/>
    <m/>
    <m/>
    <d v="2024-05-31T00:00:00"/>
    <s v="SL289@tidalwaveautospa.com"/>
    <s v="Andrew Stephens"/>
    <x v="5"/>
    <x v="0"/>
  </r>
  <r>
    <s v="Justin Cowans"/>
    <s v="EXP-10013897 "/>
    <n v="2.68"/>
    <d v="2024-05-15T00:00:00"/>
    <x v="16"/>
    <s v="Parts"/>
    <s v="bolts for soft drop"/>
    <m/>
    <m/>
    <m/>
    <m/>
    <m/>
    <m/>
    <m/>
    <m/>
    <m/>
    <m/>
    <m/>
    <m/>
    <m/>
    <m/>
    <m/>
    <m/>
    <m/>
    <m/>
    <m/>
    <m/>
    <m/>
    <d v="2024-05-31T00:00:00"/>
    <s v="SL289@tidalwaveautospa.com"/>
    <s v="Andrew Stephens"/>
    <x v="5"/>
    <x v="0"/>
  </r>
  <r>
    <s v="Justin Cowans"/>
    <s v="EXP-10013897 "/>
    <n v="12.6"/>
    <d v="2024-05-18T00:00:00"/>
    <x v="26"/>
    <s v="Car Wash"/>
    <s v="credit card test"/>
    <m/>
    <m/>
    <m/>
    <m/>
    <m/>
    <m/>
    <m/>
    <m/>
    <m/>
    <m/>
    <m/>
    <m/>
    <m/>
    <m/>
    <m/>
    <m/>
    <m/>
    <m/>
    <m/>
    <m/>
    <m/>
    <d v="2024-05-31T00:00:00"/>
    <s v="SL289@tidalwaveautospa.com"/>
    <s v="Andrew Stephens"/>
    <x v="5"/>
    <x v="0"/>
  </r>
  <r>
    <s v="Justin Cowans"/>
    <s v="EXP-10013897 "/>
    <n v="-12.6"/>
    <d v="2024-05-18T00:00:00"/>
    <x v="26"/>
    <s v="Car Wash"/>
    <s v="credit card test"/>
    <m/>
    <m/>
    <m/>
    <m/>
    <m/>
    <m/>
    <m/>
    <m/>
    <m/>
    <m/>
    <m/>
    <m/>
    <m/>
    <m/>
    <m/>
    <m/>
    <m/>
    <m/>
    <m/>
    <m/>
    <m/>
    <d v="2024-05-31T00:00:00"/>
    <s v="SL289@tidalwaveautospa.com"/>
    <s v="Andrew Stephens"/>
    <x v="5"/>
    <x v="0"/>
  </r>
  <r>
    <s v="Justin Cowans"/>
    <s v="EXP-10013897 "/>
    <n v="12.6"/>
    <d v="2024-05-18T00:00:00"/>
    <x v="26"/>
    <s v="Car Wash"/>
    <s v="credit card test"/>
    <m/>
    <m/>
    <m/>
    <m/>
    <m/>
    <m/>
    <m/>
    <m/>
    <m/>
    <m/>
    <m/>
    <m/>
    <m/>
    <m/>
    <m/>
    <m/>
    <m/>
    <m/>
    <m/>
    <m/>
    <m/>
    <d v="2024-05-31T00:00:00"/>
    <s v="SL289@tidalwaveautospa.com"/>
    <s v="Andrew Stephens"/>
    <x v="5"/>
    <x v="0"/>
  </r>
  <r>
    <s v="Justin Cowans"/>
    <s v="EXP-10013897 "/>
    <n v="-12.6"/>
    <d v="2024-05-18T00:00:00"/>
    <x v="26"/>
    <s v="Car Wash"/>
    <s v="credit card test"/>
    <m/>
    <m/>
    <m/>
    <m/>
    <m/>
    <m/>
    <m/>
    <m/>
    <m/>
    <m/>
    <m/>
    <m/>
    <m/>
    <m/>
    <m/>
    <m/>
    <m/>
    <m/>
    <m/>
    <m/>
    <m/>
    <d v="2024-05-31T00:00:00"/>
    <s v="SL289@tidalwaveautospa.com"/>
    <s v="Andrew Stephens"/>
    <x v="5"/>
    <x v="0"/>
  </r>
  <r>
    <s v="Justin Cowans"/>
    <s v="EXP-10013897 "/>
    <n v="16.760000000000002"/>
    <d v="2024-05-20T00:00:00"/>
    <x v="11"/>
    <s v="Safety Supplies"/>
    <s v="gloves"/>
    <m/>
    <m/>
    <m/>
    <m/>
    <m/>
    <m/>
    <m/>
    <m/>
    <m/>
    <m/>
    <m/>
    <m/>
    <m/>
    <m/>
    <m/>
    <m/>
    <m/>
    <m/>
    <m/>
    <m/>
    <m/>
    <d v="2024-05-31T00:00:00"/>
    <s v="SL289@tidalwaveautospa.com"/>
    <s v="Andrew Stephens"/>
    <x v="5"/>
    <x v="0"/>
  </r>
  <r>
    <s v="Jerry Owens"/>
    <s v="EXP-10013737 "/>
    <n v="162.31"/>
    <d v="2024-04-24T00:00:00"/>
    <x v="22"/>
    <s v="Itemized"/>
    <s v="bottle Water, dawn, toilet paper, paper towels, vinegar, gloves"/>
    <n v="31.92"/>
    <s v="Snacks"/>
    <s v="bottle water, snacks"/>
    <n v="62.2"/>
    <s v="Wash Maintenance"/>
    <s v="dawn, vinegar"/>
    <n v="28.88"/>
    <s v="Safety Supplies"/>
    <s v="gloves"/>
    <n v="39.309999999999988"/>
    <s v="Office Supplies"/>
    <s v="bath tissue"/>
    <m/>
    <m/>
    <m/>
    <m/>
    <m/>
    <m/>
    <m/>
    <m/>
    <m/>
    <d v="2024-05-31T00:00:00"/>
    <s v=""/>
    <s v=""/>
    <x v="5"/>
    <x v="0"/>
  </r>
  <r>
    <s v="Jerry Owens"/>
    <s v="EXP-10013737 "/>
    <n v="25.9"/>
    <d v="2024-04-30T00:00:00"/>
    <x v="2"/>
    <s v="Parts"/>
    <s v="Hydraulic fittings"/>
    <m/>
    <m/>
    <m/>
    <m/>
    <m/>
    <m/>
    <m/>
    <m/>
    <m/>
    <m/>
    <m/>
    <m/>
    <m/>
    <m/>
    <m/>
    <m/>
    <m/>
    <m/>
    <m/>
    <m/>
    <m/>
    <d v="2024-05-31T00:00:00"/>
    <s v=""/>
    <s v=""/>
    <x v="5"/>
    <x v="0"/>
  </r>
  <r>
    <s v="Jerry Owens"/>
    <s v="EXP-10013737 "/>
    <n v="70.069999999999993"/>
    <d v="2024-05-08T00:00:00"/>
    <x v="22"/>
    <s v="Itemized"/>
    <s v="Dawn, paper towels, vinegar"/>
    <n v="17.100000000000001"/>
    <s v="Office Supplies"/>
    <s v="paper towels"/>
    <n v="52.969999999999992"/>
    <s v="Wash Maintenance"/>
    <s v="dawn, vinegar"/>
    <m/>
    <m/>
    <m/>
    <m/>
    <m/>
    <m/>
    <m/>
    <m/>
    <m/>
    <m/>
    <m/>
    <m/>
    <m/>
    <m/>
    <m/>
    <d v="2024-05-31T00:00:00"/>
    <s v=""/>
    <s v=""/>
    <x v="5"/>
    <x v="0"/>
  </r>
  <r>
    <s v="Jerry Owens"/>
    <s v="EXP-10013737 "/>
    <n v="9.2799999999999994"/>
    <d v="2024-05-11T00:00:00"/>
    <x v="22"/>
    <s v="Parts"/>
    <s v="Hose fittings"/>
    <m/>
    <m/>
    <m/>
    <m/>
    <m/>
    <m/>
    <m/>
    <m/>
    <m/>
    <m/>
    <m/>
    <m/>
    <m/>
    <m/>
    <m/>
    <m/>
    <m/>
    <m/>
    <m/>
    <m/>
    <m/>
    <d v="2024-05-31T00:00:00"/>
    <s v=""/>
    <s v=""/>
    <x v="5"/>
    <x v="0"/>
  </r>
  <r>
    <s v="Jerry Owens"/>
    <s v="EXP-10013737 "/>
    <n v="58.76"/>
    <d v="2024-05-12T00:00:00"/>
    <x v="23"/>
    <s v="Itemized"/>
    <s v="bottled Water, pens, toilet paper"/>
    <n v="21.44"/>
    <s v="Snacks"/>
    <s v="bottle water"/>
    <n v="37.319999999999993"/>
    <s v="Office Supplies"/>
    <s v="Bath tissue"/>
    <m/>
    <m/>
    <m/>
    <m/>
    <m/>
    <m/>
    <m/>
    <m/>
    <m/>
    <m/>
    <m/>
    <m/>
    <m/>
    <m/>
    <m/>
    <d v="2024-05-31T00:00:00"/>
    <s v=""/>
    <s v=""/>
    <x v="5"/>
    <x v="0"/>
  </r>
  <r>
    <s v="Chad Williams"/>
    <s v="EXP-10013302 "/>
    <n v="34.69"/>
    <d v="2024-03-13T00:00:00"/>
    <x v="23"/>
    <s v="Wash Maintenance"/>
    <s v="shelves and cleaning supplies"/>
    <m/>
    <m/>
    <m/>
    <m/>
    <m/>
    <m/>
    <m/>
    <m/>
    <m/>
    <m/>
    <m/>
    <m/>
    <m/>
    <m/>
    <m/>
    <m/>
    <m/>
    <m/>
    <m/>
    <m/>
    <m/>
    <d v="2024-05-31T00:00:00"/>
    <s v="SL292@tidalwaveautospa.com"/>
    <s v="Patrick Rollins"/>
    <x v="5"/>
    <x v="0"/>
  </r>
  <r>
    <s v="Chad Williams"/>
    <s v="EXP-10013302 "/>
    <n v="200.8"/>
    <d v="2024-03-20T00:00:00"/>
    <x v="25"/>
    <s v="Office Furniture"/>
    <s v="Storage shelves backroom"/>
    <m/>
    <m/>
    <m/>
    <m/>
    <m/>
    <m/>
    <m/>
    <m/>
    <m/>
    <m/>
    <m/>
    <m/>
    <m/>
    <m/>
    <m/>
    <m/>
    <m/>
    <m/>
    <m/>
    <m/>
    <m/>
    <d v="2024-05-31T00:00:00"/>
    <s v="SL292@tidalwaveautospa.com"/>
    <s v="Patrick Rollins"/>
    <x v="5"/>
    <x v="0"/>
  </r>
  <r>
    <s v="Chad Williams"/>
    <s v="EXP-10013302 "/>
    <n v="4.82"/>
    <d v="2024-03-26T00:00:00"/>
    <x v="28"/>
    <s v="Miscellaneous Expense - Non-SL"/>
    <s v="Energy drink"/>
    <m/>
    <m/>
    <m/>
    <m/>
    <m/>
    <m/>
    <m/>
    <m/>
    <m/>
    <m/>
    <m/>
    <m/>
    <m/>
    <m/>
    <m/>
    <m/>
    <m/>
    <m/>
    <m/>
    <m/>
    <m/>
    <d v="2024-05-31T00:00:00"/>
    <s v="SL292@tidalwaveautospa.com"/>
    <s v="Patrick Rollins"/>
    <x v="5"/>
    <x v="0"/>
  </r>
  <r>
    <s v="Christopher Fonder"/>
    <s v="EXP-10013852 "/>
    <n v="593.62"/>
    <d v="2024-04-18T00:00:00"/>
    <x v="25"/>
    <s v="Wash Repairs"/>
    <s v="Fix entrance door"/>
    <m/>
    <m/>
    <m/>
    <m/>
    <m/>
    <m/>
    <m/>
    <m/>
    <m/>
    <m/>
    <m/>
    <m/>
    <m/>
    <m/>
    <m/>
    <m/>
    <m/>
    <m/>
    <m/>
    <m/>
    <m/>
    <d v="2024-05-31T00:00:00"/>
    <s v=""/>
    <s v=""/>
    <x v="5"/>
    <x v="0"/>
  </r>
  <r>
    <s v="Christopher Fonder"/>
    <s v="EXP-10013852 "/>
    <n v="639.29"/>
    <d v="2024-04-18T00:00:00"/>
    <x v="25"/>
    <s v="Wash Repairs"/>
    <s v="Fix entrance door"/>
    <m/>
    <m/>
    <m/>
    <m/>
    <m/>
    <m/>
    <m/>
    <m/>
    <m/>
    <m/>
    <m/>
    <m/>
    <m/>
    <m/>
    <m/>
    <m/>
    <m/>
    <m/>
    <m/>
    <m/>
    <m/>
    <d v="2024-05-31T00:00:00"/>
    <s v=""/>
    <s v=""/>
    <x v="5"/>
    <x v="0"/>
  </r>
  <r>
    <s v="Christopher Fonder"/>
    <s v="EXP-10013852 "/>
    <n v="13.75"/>
    <d v="2024-04-22T00:00:00"/>
    <x v="6"/>
    <s v="Wash Maintenance"/>
    <s v="Taking items left over from remodel to landfill"/>
    <m/>
    <m/>
    <m/>
    <m/>
    <m/>
    <m/>
    <m/>
    <m/>
    <m/>
    <m/>
    <m/>
    <m/>
    <m/>
    <m/>
    <m/>
    <m/>
    <m/>
    <m/>
    <m/>
    <m/>
    <m/>
    <d v="2024-05-31T00:00:00"/>
    <s v=""/>
    <s v=""/>
    <x v="5"/>
    <x v="0"/>
  </r>
  <r>
    <s v="Christopher Fonder"/>
    <s v="EXP-10013852 "/>
    <n v="189.04"/>
    <d v="2024-05-10T00:00:00"/>
    <x v="6"/>
    <s v="Wash Maintenance"/>
    <s v="Softener salt for wash"/>
    <m/>
    <m/>
    <m/>
    <m/>
    <m/>
    <m/>
    <m/>
    <m/>
    <m/>
    <m/>
    <m/>
    <m/>
    <m/>
    <m/>
    <m/>
    <m/>
    <m/>
    <m/>
    <m/>
    <m/>
    <m/>
    <d v="2024-05-31T00:00:00"/>
    <s v=""/>
    <s v=""/>
    <x v="5"/>
    <x v="0"/>
  </r>
  <r>
    <s v="Jensen Shearin"/>
    <s v="EXP-10013869 "/>
    <n v="128.04"/>
    <d v="2024-05-01T00:00:00"/>
    <x v="0"/>
    <s v="Parts"/>
    <s v="grate and tubing"/>
    <m/>
    <m/>
    <m/>
    <m/>
    <m/>
    <m/>
    <m/>
    <m/>
    <m/>
    <m/>
    <m/>
    <m/>
    <m/>
    <m/>
    <m/>
    <m/>
    <m/>
    <m/>
    <m/>
    <m/>
    <m/>
    <d v="2024-05-31T00:00:00"/>
    <s v="SL97@tidalwaveautospa.com"/>
    <s v="Michael Dodge"/>
    <x v="5"/>
    <x v="0"/>
  </r>
  <r>
    <s v="Jensen Shearin"/>
    <s v="EXP-10013869 "/>
    <n v="48.9"/>
    <d v="2024-05-06T00:00:00"/>
    <x v="0"/>
    <s v="Snacks"/>
    <s v="bottled water"/>
    <m/>
    <m/>
    <m/>
    <m/>
    <m/>
    <m/>
    <m/>
    <m/>
    <m/>
    <m/>
    <m/>
    <m/>
    <m/>
    <m/>
    <m/>
    <m/>
    <m/>
    <m/>
    <m/>
    <m/>
    <m/>
    <d v="2024-05-31T00:00:00"/>
    <s v="SL97@tidalwaveautospa.com"/>
    <s v="Michael Dodge"/>
    <x v="5"/>
    <x v="0"/>
  </r>
  <r>
    <s v="Jensen Shearin"/>
    <s v="EXP-10013869 "/>
    <n v="60.76"/>
    <d v="2024-05-06T00:00:00"/>
    <x v="0"/>
    <s v="Wash Maintenance"/>
    <s v="dawn and vinegar"/>
    <m/>
    <m/>
    <m/>
    <m/>
    <m/>
    <m/>
    <m/>
    <m/>
    <m/>
    <m/>
    <m/>
    <m/>
    <m/>
    <m/>
    <m/>
    <m/>
    <m/>
    <m/>
    <m/>
    <m/>
    <m/>
    <d v="2024-05-31T00:00:00"/>
    <s v="SL97@tidalwaveautospa.com"/>
    <s v="Michael Dodge"/>
    <x v="5"/>
    <x v="0"/>
  </r>
  <r>
    <s v="Jensen Shearin"/>
    <s v="EXP-10013869 "/>
    <n v="36"/>
    <d v="2024-05-08T00:00:00"/>
    <x v="0"/>
    <s v="Parts"/>
    <s v="hose parts"/>
    <m/>
    <m/>
    <m/>
    <m/>
    <m/>
    <m/>
    <m/>
    <m/>
    <m/>
    <m/>
    <m/>
    <m/>
    <m/>
    <m/>
    <m/>
    <m/>
    <m/>
    <m/>
    <m/>
    <m/>
    <m/>
    <d v="2024-05-31T00:00:00"/>
    <s v="SL97@tidalwaveautospa.com"/>
    <s v="Michael Dodge"/>
    <x v="5"/>
    <x v="0"/>
  </r>
  <r>
    <s v="Jensen Shearin"/>
    <s v="EXP-10013869 "/>
    <n v="3.9"/>
    <d v="2024-05-08T00:00:00"/>
    <x v="0"/>
    <s v="Office Supplies"/>
    <s v="electrical tape"/>
    <m/>
    <m/>
    <m/>
    <m/>
    <m/>
    <m/>
    <m/>
    <m/>
    <m/>
    <m/>
    <m/>
    <m/>
    <m/>
    <m/>
    <m/>
    <m/>
    <m/>
    <m/>
    <m/>
    <m/>
    <m/>
    <d v="2024-05-31T00:00:00"/>
    <s v="SL97@tidalwaveautospa.com"/>
    <s v="Michael Dodge"/>
    <x v="5"/>
    <x v="0"/>
  </r>
  <r>
    <s v="Joseph Baldwyn"/>
    <s v="EXP-10013655 "/>
    <n v="41.98"/>
    <d v="2024-05-14T00:00:00"/>
    <x v="0"/>
    <s v="Itemized"/>
    <s v="oil, wrench, fastners"/>
    <n v="6.79"/>
    <s v="Wash Maintenance"/>
    <s v="oil"/>
    <n v="17.45"/>
    <s v="Parts"/>
    <s v="fasteners"/>
    <n v="17.739999999999998"/>
    <s v="Small Tools"/>
    <s v="wrench"/>
    <m/>
    <m/>
    <m/>
    <m/>
    <m/>
    <m/>
    <m/>
    <m/>
    <m/>
    <m/>
    <m/>
    <m/>
    <d v="2024-05-31T00:00:00"/>
    <s v="SL259@tidalwaveautospa.com"/>
    <s v="Steven Kyriazis"/>
    <x v="5"/>
    <x v="0"/>
  </r>
  <r>
    <s v="John Womble"/>
    <s v="EXP-10013812 "/>
    <n v="129.4"/>
    <d v="2024-04-27T00:00:00"/>
    <x v="0"/>
    <s v="Itemized"/>
    <s v="Umbrella, degreaser for site, sprayer"/>
    <n v="46.98"/>
    <s v="Wash Maintenance"/>
    <s v="zep cleaner"/>
    <n v="15.98"/>
    <s v="Small Tools"/>
    <s v="sprayer"/>
    <n v="66.440000000000012"/>
    <s v="Office Supplies"/>
    <s v="umbrella"/>
    <m/>
    <m/>
    <m/>
    <m/>
    <m/>
    <m/>
    <m/>
    <m/>
    <m/>
    <m/>
    <m/>
    <m/>
    <d v="2024-05-31T00:00:00"/>
    <s v="SL248@tidalwaveautospa.com"/>
    <s v="Steven Kyriazis"/>
    <x v="5"/>
    <x v="0"/>
  </r>
  <r>
    <s v="John Womble"/>
    <s v="EXP-10013812 "/>
    <n v="432.94"/>
    <d v="2024-05-02T00:00:00"/>
    <x v="11"/>
    <s v="Itemized"/>
    <s v="Spray bottles and gloves for site"/>
    <n v="316.91999999999996"/>
    <s v="Wash Supplies"/>
    <s v="spray bottles"/>
    <n v="116.01999999999998"/>
    <s v="Safety Supplies"/>
    <s v="gloves"/>
    <m/>
    <m/>
    <m/>
    <m/>
    <m/>
    <m/>
    <m/>
    <m/>
    <m/>
    <m/>
    <m/>
    <m/>
    <m/>
    <m/>
    <m/>
    <d v="2024-05-31T00:00:00"/>
    <s v="SL248@tidalwaveautospa.com"/>
    <s v="Steven Kyriazis"/>
    <x v="5"/>
    <x v="0"/>
  </r>
  <r>
    <s v="John Womble"/>
    <s v="EXP-10013812 "/>
    <n v="106.89"/>
    <d v="2024-05-10T00:00:00"/>
    <x v="23"/>
    <s v="Itemized"/>
    <s v="Bathroom supplies, bucket for towels"/>
    <n v="59.959999999999994"/>
    <s v="Office Supplies"/>
    <s v="bath tissue, paper towels"/>
    <n v="46.93"/>
    <s v="Wash Supplies"/>
    <s v="bucket"/>
    <m/>
    <m/>
    <m/>
    <m/>
    <m/>
    <m/>
    <m/>
    <m/>
    <m/>
    <m/>
    <m/>
    <m/>
    <m/>
    <m/>
    <m/>
    <d v="2024-05-31T00:00:00"/>
    <s v="SL248@tidalwaveautospa.com"/>
    <s v="Steven Kyriazis"/>
    <x v="5"/>
    <x v="0"/>
  </r>
  <r>
    <s v="John Womble"/>
    <s v="EXP-10013812 "/>
    <n v="0.01"/>
    <d v="2024-05-15T00:00:00"/>
    <x v="6"/>
    <s v="Wash Maintenance"/>
    <s v="Cleaning supplies to keep site clean"/>
    <m/>
    <m/>
    <m/>
    <m/>
    <m/>
    <m/>
    <m/>
    <m/>
    <m/>
    <m/>
    <m/>
    <m/>
    <m/>
    <m/>
    <m/>
    <m/>
    <m/>
    <m/>
    <m/>
    <m/>
    <m/>
    <d v="2024-05-31T00:00:00"/>
    <s v="SL248@tidalwaveautospa.com"/>
    <s v="Steven Kyriazis"/>
    <x v="5"/>
    <x v="0"/>
  </r>
  <r>
    <s v="John Womble"/>
    <s v="EXP-10013812 "/>
    <n v="228.45"/>
    <d v="2024-05-15T00:00:00"/>
    <x v="6"/>
    <s v="Wash Maintenance"/>
    <s v="Cleaning supplies to keep site clean"/>
    <m/>
    <m/>
    <m/>
    <m/>
    <m/>
    <m/>
    <m/>
    <m/>
    <m/>
    <m/>
    <m/>
    <m/>
    <m/>
    <m/>
    <m/>
    <m/>
    <m/>
    <m/>
    <m/>
    <m/>
    <m/>
    <d v="2024-05-31T00:00:00"/>
    <s v="SL248@tidalwaveautospa.com"/>
    <s v="Steven Kyriazis"/>
    <x v="5"/>
    <x v="0"/>
  </r>
  <r>
    <s v="Jeb Plaisance"/>
    <s v="EXP-10013676 "/>
    <n v="109.98"/>
    <d v="2024-04-25T00:00:00"/>
    <x v="35"/>
    <s v="Small Tools"/>
    <s v="new pressure washer hose for pressure washing station"/>
    <m/>
    <m/>
    <m/>
    <m/>
    <m/>
    <m/>
    <m/>
    <m/>
    <m/>
    <m/>
    <m/>
    <m/>
    <m/>
    <m/>
    <m/>
    <m/>
    <m/>
    <m/>
    <m/>
    <m/>
    <m/>
    <d v="2024-05-31T00:00:00"/>
    <s v="SL130@tidalwaveautospa.com"/>
    <s v="Steven Kyriazis"/>
    <x v="5"/>
    <x v="0"/>
  </r>
  <r>
    <s v="Jeb Plaisance"/>
    <s v="EXP-10013676 "/>
    <n v="164.27"/>
    <d v="2024-05-09T00:00:00"/>
    <x v="0"/>
    <s v="Wash Maintenance"/>
    <s v="hydro oil for conveyor"/>
    <m/>
    <m/>
    <m/>
    <m/>
    <m/>
    <m/>
    <m/>
    <m/>
    <m/>
    <m/>
    <m/>
    <m/>
    <m/>
    <m/>
    <m/>
    <m/>
    <m/>
    <m/>
    <m/>
    <m/>
    <m/>
    <d v="2024-05-31T00:00:00"/>
    <s v="SL130@tidalwaveautospa.com"/>
    <s v="Steven Kyriazis"/>
    <x v="5"/>
    <x v="0"/>
  </r>
  <r>
    <s v="Jeb Plaisance"/>
    <s v="EXP-10013676 "/>
    <n v="169.63"/>
    <d v="2024-05-10T00:00:00"/>
    <x v="0"/>
    <s v="Wash Maintenance"/>
    <s v="cleaning supplies for windows"/>
    <m/>
    <m/>
    <m/>
    <m/>
    <m/>
    <m/>
    <m/>
    <m/>
    <m/>
    <m/>
    <m/>
    <m/>
    <m/>
    <m/>
    <m/>
    <m/>
    <m/>
    <m/>
    <m/>
    <m/>
    <m/>
    <d v="2024-05-31T00:00:00"/>
    <s v="SL130@tidalwaveautospa.com"/>
    <s v="Steven Kyriazis"/>
    <x v="5"/>
    <x v="0"/>
  </r>
  <r>
    <s v="Jeb Plaisance"/>
    <s v="EXP-10013676 "/>
    <n v="87.99"/>
    <d v="2024-05-14T00:00:00"/>
    <x v="35"/>
    <s v="Small Tools"/>
    <s v="new pressure washer hose with warranty"/>
    <m/>
    <m/>
    <m/>
    <m/>
    <m/>
    <m/>
    <m/>
    <m/>
    <m/>
    <m/>
    <m/>
    <m/>
    <m/>
    <m/>
    <m/>
    <m/>
    <m/>
    <m/>
    <m/>
    <m/>
    <m/>
    <d v="2024-05-31T00:00:00"/>
    <s v="SL130@tidalwaveautospa.com"/>
    <s v="Steven Kyriazis"/>
    <x v="5"/>
    <x v="0"/>
  </r>
  <r>
    <s v="Mark Bookbinder"/>
    <s v="EXP-10013135 "/>
    <n v="26.72"/>
    <d v="2024-04-22T00:00:00"/>
    <x v="48"/>
    <s v="Office Supplies"/>
    <s v="2 keyboards"/>
    <m/>
    <m/>
    <m/>
    <m/>
    <m/>
    <m/>
    <m/>
    <m/>
    <m/>
    <m/>
    <m/>
    <m/>
    <m/>
    <m/>
    <m/>
    <m/>
    <m/>
    <m/>
    <m/>
    <m/>
    <m/>
    <d v="2024-05-31T00:00:00"/>
    <s v="SL@tidalwaveautospa.com"/>
    <s v="Steven Kyriazis"/>
    <x v="5"/>
    <x v="0"/>
  </r>
  <r>
    <s v="Mark Bookbinder"/>
    <s v="EXP-10013135 "/>
    <n v="10.69"/>
    <d v="2024-05-02T00:00:00"/>
    <x v="26"/>
    <s v="Office Supplies"/>
    <s v="leadership book per Steve"/>
    <m/>
    <m/>
    <m/>
    <m/>
    <m/>
    <m/>
    <m/>
    <m/>
    <m/>
    <m/>
    <m/>
    <m/>
    <m/>
    <m/>
    <m/>
    <m/>
    <m/>
    <m/>
    <m/>
    <m/>
    <m/>
    <d v="2024-05-31T00:00:00"/>
    <s v="SL@tidalwaveautospa.com"/>
    <s v="Steven Kyriazis"/>
    <x v="5"/>
    <x v="0"/>
  </r>
  <r>
    <s v="Mark Bookbinder"/>
    <s v="EXP-10013135 "/>
    <n v="168.04"/>
    <d v="2024-05-05T00:00:00"/>
    <x v="19"/>
    <s v="Office Furniture"/>
    <s v="Water cooler"/>
    <m/>
    <m/>
    <m/>
    <m/>
    <m/>
    <m/>
    <m/>
    <m/>
    <m/>
    <m/>
    <m/>
    <m/>
    <m/>
    <m/>
    <m/>
    <m/>
    <m/>
    <m/>
    <m/>
    <m/>
    <m/>
    <d v="2024-05-31T00:00:00"/>
    <s v="SL@tidalwaveautospa.com"/>
    <s v="Steven Kyriazis"/>
    <x v="5"/>
    <x v="0"/>
  </r>
  <r>
    <s v="Mike Breitrick"/>
    <s v="EXP-10013791 "/>
    <n v="36.409999999999997"/>
    <d v="2024-05-13T00:00:00"/>
    <x v="0"/>
    <s v="Itemized"/>
    <s v="toilet paper and bottle water"/>
    <n v="11.94"/>
    <s v="Snacks"/>
    <s v="bottle water"/>
    <n v="24.47"/>
    <s v="Office Supplies"/>
    <s v="Bath tissue"/>
    <m/>
    <m/>
    <m/>
    <m/>
    <m/>
    <m/>
    <m/>
    <m/>
    <m/>
    <m/>
    <m/>
    <m/>
    <m/>
    <m/>
    <m/>
    <d v="2024-05-31T00:00:00"/>
    <s v="SL249@tidalwaveautospa.com"/>
    <s v="Steven Kyriazis"/>
    <x v="5"/>
    <x v="0"/>
  </r>
  <r>
    <s v="Joseph Baldwyn"/>
    <s v="EXP-10013964 "/>
    <n v="179.76"/>
    <d v="2024-05-17T00:00:00"/>
    <x v="0"/>
    <s v="Office Furniture"/>
    <s v="Water cooler"/>
    <m/>
    <m/>
    <m/>
    <m/>
    <m/>
    <m/>
    <m/>
    <m/>
    <m/>
    <m/>
    <m/>
    <m/>
    <m/>
    <m/>
    <m/>
    <m/>
    <m/>
    <m/>
    <m/>
    <m/>
    <m/>
    <d v="2024-05-31T00:00:00"/>
    <s v="SL259@tidalwaveautospa.com"/>
    <s v="Steven Kyriazis"/>
    <x v="5"/>
    <x v="0"/>
  </r>
  <r>
    <s v="Joseph Baldwyn"/>
    <s v="EXP-10013964 "/>
    <n v="45.3"/>
    <d v="2024-05-21T00:00:00"/>
    <x v="0"/>
    <s v="Itemized"/>
    <s v="tubing, orings, tape, zep cleaner"/>
    <n v="18.96"/>
    <s v="Parts"/>
    <s v="tubing, orings"/>
    <n v="9.4"/>
    <s v="Office Supplies"/>
    <s v="tape"/>
    <n v="16.939999999999998"/>
    <s v="Wash Maintenance"/>
    <s v="zep cleaner"/>
    <m/>
    <m/>
    <m/>
    <m/>
    <m/>
    <m/>
    <m/>
    <m/>
    <m/>
    <m/>
    <m/>
    <m/>
    <d v="2024-05-31T00:00:00"/>
    <s v="SL259@tidalwaveautospa.com"/>
    <s v="Steven Kyriazis"/>
    <x v="5"/>
    <x v="0"/>
  </r>
  <r>
    <s v="Derek Schillinger"/>
    <s v="EXP-10013767 "/>
    <n v="85.17"/>
    <d v="2024-05-07T00:00:00"/>
    <x v="1"/>
    <s v="Plumbing Expense"/>
    <s v="Plumbing"/>
    <m/>
    <m/>
    <m/>
    <m/>
    <m/>
    <m/>
    <m/>
    <m/>
    <m/>
    <m/>
    <m/>
    <m/>
    <m/>
    <m/>
    <m/>
    <m/>
    <m/>
    <m/>
    <m/>
    <m/>
    <m/>
    <d v="2024-05-31T00:00:00"/>
    <s v="derek.schillinger@tidalwaveautospa.com"/>
    <s v="Bruce Maxwell"/>
    <x v="5"/>
    <x v="0"/>
  </r>
  <r>
    <s v="Derek Schillinger"/>
    <s v="EXP-10013767 "/>
    <n v="39.76"/>
    <d v="2024-05-09T00:00:00"/>
    <x v="28"/>
    <s v="Employee Incentive - Meals"/>
    <s v="Took SL out from Jacksonville"/>
    <m/>
    <m/>
    <m/>
    <m/>
    <m/>
    <m/>
    <m/>
    <m/>
    <m/>
    <m/>
    <m/>
    <m/>
    <m/>
    <m/>
    <m/>
    <m/>
    <m/>
    <m/>
    <m/>
    <m/>
    <m/>
    <d v="2024-05-31T00:00:00"/>
    <s v="derek.schillinger@tidalwaveautospa.com"/>
    <s v="Bruce Maxwell"/>
    <x v="5"/>
    <x v="0"/>
  </r>
  <r>
    <s v="Derek Schillinger"/>
    <s v="EXP-10013767 "/>
    <n v="61.71"/>
    <d v="2024-05-13T00:00:00"/>
    <x v="28"/>
    <s v="Employee Incentive - Meals"/>
    <s v="Took SL and interim out frim clute"/>
    <m/>
    <m/>
    <m/>
    <m/>
    <m/>
    <m/>
    <m/>
    <m/>
    <m/>
    <m/>
    <m/>
    <m/>
    <m/>
    <m/>
    <m/>
    <m/>
    <m/>
    <m/>
    <m/>
    <m/>
    <m/>
    <d v="2024-05-31T00:00:00"/>
    <s v="derek.schillinger@tidalwaveautospa.com"/>
    <s v="Bruce Maxwell"/>
    <x v="5"/>
    <x v="0"/>
  </r>
  <r>
    <s v="Derek Schillinger"/>
    <s v="EXP-10013767 "/>
    <n v="66.89"/>
    <d v="2024-05-16T00:00:00"/>
    <x v="28"/>
    <s v="Employee Incentive - Meals"/>
    <s v="Food for team Great falls"/>
    <m/>
    <m/>
    <m/>
    <m/>
    <m/>
    <m/>
    <m/>
    <m/>
    <m/>
    <m/>
    <m/>
    <m/>
    <m/>
    <m/>
    <m/>
    <m/>
    <m/>
    <m/>
    <m/>
    <m/>
    <m/>
    <d v="2024-05-31T00:00:00"/>
    <s v="derek.schillinger@tidalwaveautospa.com"/>
    <s v="Bruce Maxwell"/>
    <x v="5"/>
    <x v="0"/>
  </r>
  <r>
    <s v="Monica Barr"/>
    <s v="EXP-10013733 "/>
    <n v="74.349999999999994"/>
    <d v="2024-05-01T00:00:00"/>
    <x v="0"/>
    <s v="Wash Maintenance"/>
    <s v="Cleaning supplies / restroom supplies"/>
    <m/>
    <m/>
    <m/>
    <m/>
    <m/>
    <m/>
    <m/>
    <m/>
    <m/>
    <m/>
    <m/>
    <m/>
    <m/>
    <m/>
    <m/>
    <m/>
    <m/>
    <m/>
    <m/>
    <m/>
    <m/>
    <d v="2024-05-31T00:00:00"/>
    <s v=""/>
    <s v=""/>
    <x v="5"/>
    <x v="0"/>
  </r>
  <r>
    <s v="Monica Barr"/>
    <s v="EXP-10013733 "/>
    <n v="33.9"/>
    <d v="2024-05-02T00:00:00"/>
    <x v="0"/>
    <s v="Small Tools"/>
    <s v="fans for XPT"/>
    <m/>
    <m/>
    <m/>
    <m/>
    <m/>
    <m/>
    <m/>
    <m/>
    <m/>
    <m/>
    <m/>
    <m/>
    <m/>
    <m/>
    <m/>
    <m/>
    <m/>
    <m/>
    <m/>
    <m/>
    <m/>
    <d v="2024-05-31T00:00:00"/>
    <s v=""/>
    <s v=""/>
    <x v="5"/>
    <x v="0"/>
  </r>
  <r>
    <s v="Monica Barr"/>
    <s v="EXP-10013733 "/>
    <n v="243.32"/>
    <d v="2024-05-06T00:00:00"/>
    <x v="1"/>
    <s v="Pit Pumping"/>
    <s v="high pressure hose for pit-tunnel / prep hoses"/>
    <m/>
    <m/>
    <m/>
    <m/>
    <m/>
    <m/>
    <m/>
    <m/>
    <m/>
    <m/>
    <m/>
    <m/>
    <m/>
    <m/>
    <m/>
    <m/>
    <m/>
    <m/>
    <m/>
    <m/>
    <m/>
    <d v="2024-05-31T00:00:00"/>
    <s v=""/>
    <s v=""/>
    <x v="5"/>
    <x v="0"/>
  </r>
  <r>
    <s v="Monica Barr"/>
    <s v="EXP-10013733 "/>
    <n v="71"/>
    <d v="2024-05-06T00:00:00"/>
    <x v="0"/>
    <s v="Office Supplies"/>
    <s v="bathroom supplies"/>
    <m/>
    <m/>
    <m/>
    <m/>
    <m/>
    <m/>
    <m/>
    <m/>
    <m/>
    <m/>
    <m/>
    <m/>
    <m/>
    <m/>
    <m/>
    <m/>
    <m/>
    <m/>
    <m/>
    <m/>
    <m/>
    <d v="2024-05-31T00:00:00"/>
    <s v=""/>
    <s v=""/>
    <x v="5"/>
    <x v="0"/>
  </r>
  <r>
    <s v="Monica Barr"/>
    <s v="EXP-10013733 "/>
    <n v="33.21"/>
    <d v="2024-05-14T00:00:00"/>
    <x v="9"/>
    <s v="Snacks"/>
    <s v="Bottled water"/>
    <m/>
    <m/>
    <m/>
    <m/>
    <m/>
    <m/>
    <m/>
    <m/>
    <m/>
    <m/>
    <m/>
    <m/>
    <m/>
    <m/>
    <m/>
    <m/>
    <m/>
    <m/>
    <m/>
    <m/>
    <m/>
    <d v="2024-05-31T00:00:00"/>
    <s v=""/>
    <s v=""/>
    <x v="5"/>
    <x v="0"/>
  </r>
  <r>
    <s v="Monica Barr"/>
    <s v="EXP-10013733 "/>
    <n v="73.38"/>
    <d v="2024-05-15T00:00:00"/>
    <x v="16"/>
    <s v="Office Supplies"/>
    <s v="tool and small part organizers"/>
    <m/>
    <m/>
    <m/>
    <m/>
    <m/>
    <m/>
    <m/>
    <m/>
    <m/>
    <m/>
    <m/>
    <m/>
    <m/>
    <m/>
    <m/>
    <m/>
    <m/>
    <m/>
    <m/>
    <m/>
    <m/>
    <d v="2024-05-31T00:00:00"/>
    <s v=""/>
    <s v=""/>
    <x v="5"/>
    <x v="0"/>
  </r>
  <r>
    <s v="Monica Barr"/>
    <s v="EXP-10013733 "/>
    <n v="97.5"/>
    <d v="2024-05-15T00:00:00"/>
    <x v="0"/>
    <s v="Office Supplies"/>
    <s v="flags for memorial day and 4th of july"/>
    <m/>
    <m/>
    <m/>
    <m/>
    <m/>
    <m/>
    <m/>
    <m/>
    <m/>
    <m/>
    <m/>
    <m/>
    <m/>
    <m/>
    <m/>
    <m/>
    <m/>
    <m/>
    <m/>
    <m/>
    <m/>
    <d v="2024-05-31T00:00:00"/>
    <s v=""/>
    <s v=""/>
    <x v="5"/>
    <x v="0"/>
  </r>
  <r>
    <s v="Monica Barr"/>
    <s v="EXP-10013733 "/>
    <n v="66.53"/>
    <d v="2024-05-15T00:00:00"/>
    <x v="0"/>
    <s v="Pest Control/Extermination"/>
    <s v="bird repellents"/>
    <m/>
    <m/>
    <m/>
    <m/>
    <m/>
    <m/>
    <m/>
    <m/>
    <m/>
    <m/>
    <m/>
    <m/>
    <m/>
    <m/>
    <m/>
    <m/>
    <m/>
    <m/>
    <m/>
    <m/>
    <m/>
    <d v="2024-05-31T00:00:00"/>
    <s v=""/>
    <s v=""/>
    <x v="5"/>
    <x v="0"/>
  </r>
  <r>
    <s v="Monica Barr"/>
    <s v="EXP-10013733 "/>
    <n v="13.77"/>
    <d v="2024-05-16T00:00:00"/>
    <x v="1"/>
    <s v="Parts"/>
    <s v="fittings for hoses"/>
    <m/>
    <m/>
    <m/>
    <m/>
    <m/>
    <m/>
    <m/>
    <m/>
    <m/>
    <m/>
    <m/>
    <m/>
    <m/>
    <m/>
    <m/>
    <m/>
    <m/>
    <m/>
    <m/>
    <m/>
    <m/>
    <d v="2024-05-31T00:00:00"/>
    <s v=""/>
    <s v=""/>
    <x v="5"/>
    <x v="0"/>
  </r>
  <r>
    <s v="Joshua Smith"/>
    <s v="EXP-10013038 "/>
    <n v="-401.25"/>
    <d v="2024-04-16T00:00:00"/>
    <x v="47"/>
    <s v="Miscellaneous Expense - Non-SL"/>
    <s v="not paying this bill it's a dispute I didn't know how to do that"/>
    <m/>
    <m/>
    <m/>
    <m/>
    <m/>
    <m/>
    <m/>
    <m/>
    <m/>
    <m/>
    <m/>
    <m/>
    <m/>
    <m/>
    <m/>
    <m/>
    <m/>
    <m/>
    <m/>
    <m/>
    <m/>
    <d v="2024-05-31T00:00:00"/>
    <s v="SL100@tidalwaveautospa.com"/>
    <s v="Joe Chavez"/>
    <x v="5"/>
    <x v="0"/>
  </r>
  <r>
    <s v="Joshua Smith"/>
    <s v="EXP-10013038 "/>
    <n v="401.25"/>
    <d v="2024-04-16T00:00:00"/>
    <x v="0"/>
    <s v="Miscellaneous Expense - Non-SL"/>
    <s v="not paying it's a dispute to fraudulent charge"/>
    <m/>
    <m/>
    <m/>
    <m/>
    <m/>
    <m/>
    <m/>
    <m/>
    <m/>
    <m/>
    <m/>
    <m/>
    <m/>
    <m/>
    <m/>
    <m/>
    <m/>
    <m/>
    <m/>
    <m/>
    <m/>
    <d v="2024-05-31T00:00:00"/>
    <s v="SL100@tidalwaveautospa.com"/>
    <s v="Joe Chavez"/>
    <x v="5"/>
    <x v="0"/>
  </r>
  <r>
    <s v="Joshua Smith"/>
    <s v="EXP-10013038 "/>
    <n v="459.65"/>
    <d v="2024-04-23T00:00:00"/>
    <x v="2"/>
    <s v="Plumbing Expense"/>
    <s v="pipe replacement"/>
    <m/>
    <m/>
    <m/>
    <m/>
    <m/>
    <m/>
    <m/>
    <m/>
    <m/>
    <m/>
    <m/>
    <m/>
    <m/>
    <m/>
    <m/>
    <m/>
    <m/>
    <m/>
    <m/>
    <m/>
    <m/>
    <d v="2024-05-31T00:00:00"/>
    <s v="SL100@tidalwaveautospa.com"/>
    <s v="Joe Chavez"/>
    <x v="5"/>
    <x v="0"/>
  </r>
  <r>
    <s v="Joshua Smith"/>
    <s v="EXP-10013038 "/>
    <n v="498.55"/>
    <d v="2024-05-07T00:00:00"/>
    <x v="25"/>
    <s v="Equipment"/>
    <s v="water heater"/>
    <m/>
    <m/>
    <m/>
    <m/>
    <m/>
    <m/>
    <m/>
    <m/>
    <m/>
    <m/>
    <m/>
    <m/>
    <m/>
    <m/>
    <m/>
    <m/>
    <m/>
    <m/>
    <m/>
    <m/>
    <m/>
    <d v="2024-05-31T00:00:00"/>
    <s v="SL100@tidalwaveautospa.com"/>
    <s v="Joe Chavez"/>
    <x v="5"/>
    <x v="0"/>
  </r>
  <r>
    <s v="Franco Caretti"/>
    <s v="EXP-10013129 "/>
    <n v="295.57"/>
    <d v="2024-04-24T00:00:00"/>
    <x v="0"/>
    <s v="Wash Maintenance"/>
    <s v="Trash can and towel cart"/>
    <m/>
    <m/>
    <m/>
    <m/>
    <m/>
    <m/>
    <m/>
    <m/>
    <m/>
    <m/>
    <m/>
    <m/>
    <m/>
    <m/>
    <m/>
    <m/>
    <m/>
    <m/>
    <m/>
    <m/>
    <m/>
    <d v="2024-05-31T00:00:00"/>
    <s v="SL127@tidalwaveautospa.com"/>
    <s v="Patrick Rollins"/>
    <x v="5"/>
    <x v="0"/>
  </r>
  <r>
    <s v="Franco Caretti"/>
    <s v="EXP-10013129 "/>
    <n v="356.71"/>
    <d v="2024-04-24T00:00:00"/>
    <x v="0"/>
    <s v="Wash Maintenance"/>
    <s v="Towel carts and trash cans for towels"/>
    <m/>
    <m/>
    <m/>
    <m/>
    <m/>
    <m/>
    <m/>
    <m/>
    <m/>
    <m/>
    <m/>
    <m/>
    <m/>
    <m/>
    <m/>
    <m/>
    <m/>
    <m/>
    <m/>
    <m/>
    <m/>
    <d v="2024-05-31T00:00:00"/>
    <s v="SL127@tidalwaveautospa.com"/>
    <s v="Patrick Rollins"/>
    <x v="5"/>
    <x v="0"/>
  </r>
  <r>
    <s v="Franco Caretti"/>
    <s v="EXP-10013129 "/>
    <n v="35.32"/>
    <d v="2024-04-27T00:00:00"/>
    <x v="8"/>
    <s v="Snacks"/>
    <s v="Snacks and drinks for employees"/>
    <m/>
    <m/>
    <m/>
    <m/>
    <m/>
    <m/>
    <m/>
    <m/>
    <m/>
    <m/>
    <m/>
    <m/>
    <m/>
    <m/>
    <m/>
    <m/>
    <m/>
    <m/>
    <m/>
    <m/>
    <m/>
    <d v="2024-05-31T00:00:00"/>
    <s v="SL127@tidalwaveautospa.com"/>
    <s v="Patrick Rollins"/>
    <x v="5"/>
    <x v="0"/>
  </r>
  <r>
    <s v="Franco Caretti"/>
    <s v="EXP-10013129 "/>
    <n v="7.35"/>
    <d v="2024-05-04T00:00:00"/>
    <x v="16"/>
    <s v="Wash Supplies"/>
    <s v="Handle for prep brushes"/>
    <m/>
    <m/>
    <m/>
    <m/>
    <m/>
    <m/>
    <m/>
    <m/>
    <m/>
    <m/>
    <m/>
    <m/>
    <m/>
    <m/>
    <m/>
    <m/>
    <m/>
    <m/>
    <m/>
    <m/>
    <m/>
    <d v="2024-05-31T00:00:00"/>
    <s v="SL127@tidalwaveautospa.com"/>
    <s v="Patrick Rollins"/>
    <x v="5"/>
    <x v="0"/>
  </r>
  <r>
    <s v="Franco Caretti"/>
    <s v="EXP-10013129 "/>
    <n v="104.25"/>
    <d v="2024-05-04T00:00:00"/>
    <x v="16"/>
    <s v="Wash Maintenance"/>
    <s v="Powerwash scrubber for concrete"/>
    <m/>
    <m/>
    <m/>
    <m/>
    <m/>
    <m/>
    <m/>
    <m/>
    <m/>
    <m/>
    <m/>
    <m/>
    <m/>
    <m/>
    <m/>
    <m/>
    <m/>
    <m/>
    <m/>
    <m/>
    <m/>
    <d v="2024-05-31T00:00:00"/>
    <s v="SL127@tidalwaveautospa.com"/>
    <s v="Patrick Rollins"/>
    <x v="5"/>
    <x v="0"/>
  </r>
  <r>
    <s v="Franco Caretti"/>
    <s v="EXP-10013129 "/>
    <n v="25.24"/>
    <d v="2024-05-04T00:00:00"/>
    <x v="22"/>
    <s v="Office Supplies"/>
    <s v="Toilet paper"/>
    <m/>
    <m/>
    <m/>
    <m/>
    <m/>
    <m/>
    <m/>
    <m/>
    <m/>
    <m/>
    <m/>
    <m/>
    <m/>
    <m/>
    <m/>
    <m/>
    <m/>
    <m/>
    <m/>
    <m/>
    <m/>
    <d v="2024-05-31T00:00:00"/>
    <s v="SL127@tidalwaveautospa.com"/>
    <s v="Patrick Rollins"/>
    <x v="5"/>
    <x v="0"/>
  </r>
  <r>
    <s v="Franco Caretti"/>
    <s v="EXP-10013129 "/>
    <n v="128.4"/>
    <d v="2024-05-06T00:00:00"/>
    <x v="16"/>
    <s v="Wash Maintenance"/>
    <s v="Rivoter kit, powerwash handle for concrete washer and coupler"/>
    <m/>
    <m/>
    <m/>
    <m/>
    <m/>
    <m/>
    <m/>
    <m/>
    <m/>
    <m/>
    <m/>
    <m/>
    <m/>
    <m/>
    <m/>
    <m/>
    <m/>
    <m/>
    <m/>
    <m/>
    <m/>
    <d v="2024-05-31T00:00:00"/>
    <s v="SL127@tidalwaveautospa.com"/>
    <s v="Patrick Rollins"/>
    <x v="5"/>
    <x v="0"/>
  </r>
  <r>
    <s v="Franco Caretti"/>
    <s v="EXP-10013129 "/>
    <n v="15.34"/>
    <d v="2024-05-06T00:00:00"/>
    <x v="22"/>
    <s v="Office Supplies"/>
    <s v="Paper towels"/>
    <m/>
    <m/>
    <m/>
    <m/>
    <m/>
    <m/>
    <m/>
    <m/>
    <m/>
    <m/>
    <m/>
    <m/>
    <m/>
    <m/>
    <m/>
    <m/>
    <m/>
    <m/>
    <m/>
    <m/>
    <m/>
    <d v="2024-05-31T00:00:00"/>
    <s v="SL127@tidalwaveautospa.com"/>
    <s v="Patrick Rollins"/>
    <x v="5"/>
    <x v="0"/>
  </r>
  <r>
    <s v="Franco Caretti"/>
    <s v="EXP-10013129 "/>
    <n v="43.39"/>
    <d v="2024-05-08T00:00:00"/>
    <x v="8"/>
    <s v="Snacks"/>
    <s v="Drinks and snacks for employees"/>
    <m/>
    <m/>
    <m/>
    <m/>
    <m/>
    <m/>
    <m/>
    <m/>
    <m/>
    <m/>
    <m/>
    <m/>
    <m/>
    <m/>
    <m/>
    <m/>
    <m/>
    <m/>
    <m/>
    <m/>
    <m/>
    <d v="2024-05-31T00:00:00"/>
    <s v="SL127@tidalwaveautospa.com"/>
    <s v="Patrick Rollins"/>
    <x v="5"/>
    <x v="0"/>
  </r>
  <r>
    <s v="Franco Caretti"/>
    <s v="EXP-10013129 "/>
    <n v="300"/>
    <d v="2024-05-10T00:00:00"/>
    <x v="22"/>
    <s v="Cleaning Services"/>
    <s v="3rd party tunnel cleaning"/>
    <m/>
    <m/>
    <m/>
    <m/>
    <m/>
    <m/>
    <m/>
    <m/>
    <m/>
    <m/>
    <m/>
    <m/>
    <m/>
    <m/>
    <m/>
    <m/>
    <m/>
    <m/>
    <m/>
    <m/>
    <m/>
    <d v="2024-05-31T00:00:00"/>
    <s v="SL127@tidalwaveautospa.com"/>
    <s v="Patrick Rollins"/>
    <x v="5"/>
    <x v="0"/>
  </r>
  <r>
    <s v="Christopher Cox"/>
    <s v="EXP-10013888 "/>
    <n v="57.3"/>
    <d v="2024-05-18T00:00:00"/>
    <x v="16"/>
    <s v="Parts"/>
    <s v="Part for Pressure Washer"/>
    <m/>
    <m/>
    <m/>
    <m/>
    <m/>
    <m/>
    <m/>
    <m/>
    <m/>
    <m/>
    <m/>
    <m/>
    <m/>
    <m/>
    <m/>
    <m/>
    <m/>
    <m/>
    <m/>
    <m/>
    <m/>
    <d v="2024-05-31T00:00:00"/>
    <s v="SL142@tidalwaveautospa.com"/>
    <s v="Joe Chavez"/>
    <x v="5"/>
    <x v="0"/>
  </r>
  <r>
    <s v="Christopher Cox"/>
    <s v="EXP-10013888 "/>
    <n v="15.64"/>
    <d v="2024-05-19T00:00:00"/>
    <x v="14"/>
    <s v="Office Supplies"/>
    <s v="rain ponchos"/>
    <m/>
    <m/>
    <m/>
    <m/>
    <m/>
    <m/>
    <m/>
    <m/>
    <m/>
    <m/>
    <m/>
    <m/>
    <m/>
    <m/>
    <m/>
    <m/>
    <m/>
    <m/>
    <m/>
    <m/>
    <m/>
    <d v="2024-05-31T00:00:00"/>
    <s v="SL142@tidalwaveautospa.com"/>
    <s v="Joe Chavez"/>
    <x v="5"/>
    <x v="0"/>
  </r>
  <r>
    <s v="Matthew Rust"/>
    <s v="EXP-10013799 "/>
    <n v="35.39"/>
    <d v="2024-04-19T00:00:00"/>
    <x v="8"/>
    <s v="Snacks"/>
    <s v="water and gatorade"/>
    <m/>
    <m/>
    <m/>
    <m/>
    <m/>
    <m/>
    <m/>
    <m/>
    <m/>
    <m/>
    <m/>
    <m/>
    <m/>
    <m/>
    <m/>
    <m/>
    <m/>
    <m/>
    <m/>
    <m/>
    <m/>
    <d v="2024-05-31T00:00:00"/>
    <s v="SL99@tidalwaveautospa.com"/>
    <s v="Joe Chavez"/>
    <x v="5"/>
    <x v="0"/>
  </r>
  <r>
    <s v="Matthew Rust"/>
    <s v="EXP-10013799 "/>
    <n v="37.08"/>
    <d v="2024-04-24T00:00:00"/>
    <x v="0"/>
    <s v="Wash Maintenance"/>
    <s v="Hand Cleaner"/>
    <m/>
    <m/>
    <m/>
    <m/>
    <m/>
    <m/>
    <m/>
    <m/>
    <m/>
    <m/>
    <m/>
    <m/>
    <m/>
    <m/>
    <m/>
    <m/>
    <m/>
    <m/>
    <m/>
    <m/>
    <m/>
    <d v="2024-05-31T00:00:00"/>
    <s v="SL99@tidalwaveautospa.com"/>
    <s v="Joe Chavez"/>
    <x v="5"/>
    <x v="0"/>
  </r>
  <r>
    <s v="Matthew Rust"/>
    <s v="EXP-10013799 "/>
    <n v="506.68"/>
    <d v="2024-04-26T00:00:00"/>
    <x v="0"/>
    <s v="Equipment"/>
    <s v="New washer"/>
    <m/>
    <m/>
    <m/>
    <m/>
    <m/>
    <m/>
    <m/>
    <m/>
    <m/>
    <m/>
    <m/>
    <m/>
    <m/>
    <m/>
    <m/>
    <m/>
    <m/>
    <m/>
    <m/>
    <m/>
    <m/>
    <d v="2024-05-31T00:00:00"/>
    <s v="SL99@tidalwaveautospa.com"/>
    <s v="Joe Chavez"/>
    <x v="5"/>
    <x v="0"/>
  </r>
  <r>
    <s v="Matthew Rust"/>
    <s v="EXP-10013799 "/>
    <n v="12.5"/>
    <d v="2024-05-04T00:00:00"/>
    <x v="23"/>
    <s v="Snacks"/>
    <s v="water for employees"/>
    <m/>
    <m/>
    <m/>
    <m/>
    <m/>
    <m/>
    <m/>
    <m/>
    <m/>
    <m/>
    <m/>
    <m/>
    <m/>
    <m/>
    <m/>
    <m/>
    <m/>
    <m/>
    <m/>
    <m/>
    <m/>
    <d v="2024-05-31T00:00:00"/>
    <s v="SL99@tidalwaveautospa.com"/>
    <s v="Joe Chavez"/>
    <x v="5"/>
    <x v="0"/>
  </r>
  <r>
    <s v="Matthew Rust"/>
    <s v="EXP-10013799 "/>
    <n v="323.33999999999997"/>
    <d v="2024-05-07T00:00:00"/>
    <x v="0"/>
    <s v="Wash Maintenance"/>
    <s v="C3"/>
    <m/>
    <m/>
    <m/>
    <m/>
    <m/>
    <m/>
    <m/>
    <m/>
    <m/>
    <m/>
    <m/>
    <m/>
    <m/>
    <m/>
    <m/>
    <m/>
    <m/>
    <m/>
    <m/>
    <m/>
    <m/>
    <d v="2024-05-31T00:00:00"/>
    <s v="SL99@tidalwaveautospa.com"/>
    <s v="Joe Chavez"/>
    <x v="5"/>
    <x v="0"/>
  </r>
  <r>
    <s v="Matthew Rust"/>
    <s v="EXP-10013799 "/>
    <n v="87.05"/>
    <d v="2024-05-11T00:00:00"/>
    <x v="22"/>
    <s v="Small Tools"/>
    <s v="jack and drill bits"/>
    <m/>
    <m/>
    <m/>
    <m/>
    <m/>
    <m/>
    <m/>
    <m/>
    <m/>
    <m/>
    <m/>
    <m/>
    <m/>
    <m/>
    <m/>
    <m/>
    <m/>
    <m/>
    <m/>
    <m/>
    <m/>
    <d v="2024-05-31T00:00:00"/>
    <s v="SL99@tidalwaveautospa.com"/>
    <s v="Joe Chavez"/>
    <x v="5"/>
    <x v="0"/>
  </r>
  <r>
    <s v="Matthew Rust"/>
    <s v="EXP-10013799 "/>
    <n v="27.54"/>
    <d v="2024-05-14T00:00:00"/>
    <x v="0"/>
    <s v="Parts"/>
    <s v="screws"/>
    <m/>
    <m/>
    <m/>
    <m/>
    <m/>
    <m/>
    <m/>
    <m/>
    <m/>
    <m/>
    <m/>
    <m/>
    <m/>
    <m/>
    <m/>
    <m/>
    <m/>
    <m/>
    <m/>
    <m/>
    <m/>
    <d v="2024-05-31T00:00:00"/>
    <s v="SL99@tidalwaveautospa.com"/>
    <s v="Joe Chavez"/>
    <x v="5"/>
    <x v="0"/>
  </r>
  <r>
    <s v="Matthew Rust"/>
    <s v="EXP-10013799 "/>
    <n v="5.29"/>
    <d v="2024-05-15T00:00:00"/>
    <x v="0"/>
    <s v="Parts"/>
    <s v="hose seals"/>
    <m/>
    <m/>
    <m/>
    <m/>
    <m/>
    <m/>
    <m/>
    <m/>
    <m/>
    <m/>
    <m/>
    <m/>
    <m/>
    <m/>
    <m/>
    <m/>
    <m/>
    <m/>
    <m/>
    <m/>
    <m/>
    <d v="2024-05-31T00:00:00"/>
    <s v="SL99@tidalwaveautospa.com"/>
    <s v="Joe Chavez"/>
    <x v="5"/>
    <x v="0"/>
  </r>
  <r>
    <s v="Simranjeet Singh"/>
    <s v="EXP-10013513 "/>
    <n v="271.86"/>
    <d v="2024-05-06T00:00:00"/>
    <x v="0"/>
    <s v="Wash Maintenance"/>
    <s v="grease and yard cart"/>
    <m/>
    <m/>
    <m/>
    <m/>
    <m/>
    <m/>
    <m/>
    <m/>
    <m/>
    <m/>
    <m/>
    <m/>
    <m/>
    <m/>
    <m/>
    <m/>
    <m/>
    <m/>
    <m/>
    <m/>
    <m/>
    <d v="2024-06-03T00:00:00"/>
    <s v="SL372@tidalwaveautospa.com"/>
    <s v="Cory Cummings"/>
    <x v="6"/>
    <x v="0"/>
  </r>
  <r>
    <s v="Simranjeet Singh"/>
    <s v="EXP-10013513 "/>
    <n v="153.38"/>
    <d v="2024-05-06T00:00:00"/>
    <x v="0"/>
    <s v="Itemized"/>
    <s v="roundup, hanger, poly tubing, insect killer"/>
    <n v="42.96"/>
    <s v="Landscaping"/>
    <s v="roundup, insect killer"/>
    <n v="44.94"/>
    <s v="Office Supplies"/>
    <s v="USB hub, hanger"/>
    <n v="32.979999999999997"/>
    <s v="Small Tools"/>
    <s v="extension cord"/>
    <n v="32.499999999999993"/>
    <s v="Parts"/>
    <s v="poly tubing"/>
    <m/>
    <m/>
    <m/>
    <m/>
    <m/>
    <m/>
    <m/>
    <m/>
    <m/>
    <d v="2024-06-03T00:00:00"/>
    <s v="SL372@tidalwaveautospa.com"/>
    <s v="Cory Cummings"/>
    <x v="6"/>
    <x v="0"/>
  </r>
  <r>
    <s v="Simranjeet Singh"/>
    <s v="EXP-10013513 "/>
    <n v="161.99"/>
    <d v="2024-05-07T00:00:00"/>
    <x v="23"/>
    <s v="Office Furniture"/>
    <s v="water dispenser"/>
    <m/>
    <m/>
    <m/>
    <m/>
    <m/>
    <m/>
    <m/>
    <m/>
    <m/>
    <m/>
    <m/>
    <m/>
    <m/>
    <m/>
    <m/>
    <m/>
    <m/>
    <m/>
    <m/>
    <m/>
    <m/>
    <d v="2024-06-03T00:00:00"/>
    <s v="SL372@tidalwaveautospa.com"/>
    <s v="Cory Cummings"/>
    <x v="6"/>
    <x v="0"/>
  </r>
  <r>
    <s v="Simranjeet Singh"/>
    <s v="EXP-10013513 "/>
    <n v="33.89"/>
    <d v="2024-05-08T00:00:00"/>
    <x v="0"/>
    <s v="Wash Maintenance"/>
    <s v="Hose hangers"/>
    <m/>
    <m/>
    <m/>
    <m/>
    <m/>
    <m/>
    <m/>
    <m/>
    <m/>
    <m/>
    <m/>
    <m/>
    <m/>
    <m/>
    <m/>
    <m/>
    <m/>
    <m/>
    <m/>
    <m/>
    <m/>
    <d v="2024-06-03T00:00:00"/>
    <s v="SL372@tidalwaveautospa.com"/>
    <s v="Cory Cummings"/>
    <x v="6"/>
    <x v="0"/>
  </r>
  <r>
    <s v="Simranjeet Singh"/>
    <s v="EXP-10013513 "/>
    <n v="70.88"/>
    <d v="2024-05-08T00:00:00"/>
    <x v="0"/>
    <s v="Small Tools"/>
    <s v="car measurement tools and other supplies"/>
    <m/>
    <m/>
    <m/>
    <m/>
    <m/>
    <m/>
    <m/>
    <m/>
    <m/>
    <m/>
    <m/>
    <m/>
    <m/>
    <m/>
    <m/>
    <m/>
    <m/>
    <m/>
    <m/>
    <m/>
    <m/>
    <d v="2024-06-03T00:00:00"/>
    <s v="SL372@tidalwaveautospa.com"/>
    <s v="Cory Cummings"/>
    <x v="6"/>
    <x v="0"/>
  </r>
  <r>
    <s v="Simranjeet Singh"/>
    <s v="EXP-10013513 "/>
    <n v="358"/>
    <d v="2024-05-08T00:00:00"/>
    <x v="0"/>
    <s v="Itemized"/>
    <s v="Spare keys, Bathroom supplies, XPT Cart, etc."/>
    <n v="62.769999999999996"/>
    <s v="Office Supplies"/>
    <s v="keys, plunger, toilet bowl brush set"/>
    <n v="41.92"/>
    <s v="Office Furniture"/>
    <s v="shelves"/>
    <n v="154"/>
    <s v="Wash Maintenance"/>
    <s v="utility cart"/>
    <n v="31.92"/>
    <s v="Safety Supplies"/>
    <s v="rail"/>
    <n v="67.389999999999986"/>
    <s v="Parts"/>
    <s v="bracket"/>
    <m/>
    <m/>
    <m/>
    <m/>
    <m/>
    <m/>
    <d v="2024-06-03T00:00:00"/>
    <s v="SL372@tidalwaveautospa.com"/>
    <s v="Cory Cummings"/>
    <x v="6"/>
    <x v="0"/>
  </r>
  <r>
    <s v="Simranjeet Singh"/>
    <s v="EXP-10013513 "/>
    <n v="49.55"/>
    <d v="2024-05-09T00:00:00"/>
    <x v="0"/>
    <s v="Itemized"/>
    <s v="bottled water, mailbox, screws"/>
    <n v="28.39"/>
    <s v="Office Supplies"/>
    <s v="mailbox"/>
    <n v="5.98"/>
    <s v="Snacks"/>
    <s v="bottled water"/>
    <n v="15.179999999999996"/>
    <s v="Parts"/>
    <s v="screws"/>
    <m/>
    <m/>
    <m/>
    <m/>
    <m/>
    <m/>
    <m/>
    <m/>
    <m/>
    <m/>
    <m/>
    <m/>
    <d v="2024-06-03T00:00:00"/>
    <s v="SL372@tidalwaveautospa.com"/>
    <s v="Cory Cummings"/>
    <x v="6"/>
    <x v="0"/>
  </r>
  <r>
    <s v="Rebecca Bates"/>
    <s v="EXP-10013666 "/>
    <n v="410.9"/>
    <d v="2024-04-23T00:00:00"/>
    <x v="22"/>
    <s v="Itemized"/>
    <s v="Spray bottles detergent, cable ties,  bottle Water. Landscaping tool."/>
    <n v="12.72"/>
    <s v="Snacks"/>
    <s v="bottled waters"/>
    <n v="190.42000000000002"/>
    <s v="Landscaping"/>
    <s v="chainsaw, garden hose, birdfood"/>
    <n v="114.08"/>
    <s v="Wash Supplies"/>
    <s v="spray bottles"/>
    <n v="93.67999999999995"/>
    <s v="Wash Maintenance"/>
    <s v="cable ties, oil, arm &amp; hammer"/>
    <m/>
    <m/>
    <m/>
    <m/>
    <m/>
    <m/>
    <m/>
    <m/>
    <m/>
    <d v="2024-06-03T00:00:00"/>
    <s v="SL113@tidalwaveautospa.com"/>
    <s v="Jeff Mathis"/>
    <x v="6"/>
    <x v="0"/>
  </r>
  <r>
    <s v="Rebecca Bates"/>
    <s v="EXP-10013666 "/>
    <n v="23.28"/>
    <d v="2024-04-27T00:00:00"/>
    <x v="21"/>
    <s v="Wash Maintenance"/>
    <s v="Concrete cleaner"/>
    <m/>
    <m/>
    <m/>
    <m/>
    <m/>
    <m/>
    <m/>
    <m/>
    <m/>
    <m/>
    <m/>
    <m/>
    <m/>
    <m/>
    <m/>
    <m/>
    <m/>
    <m/>
    <m/>
    <m/>
    <m/>
    <d v="2024-06-03T00:00:00"/>
    <s v="SL113@tidalwaveautospa.com"/>
    <s v="Jeff Mathis"/>
    <x v="6"/>
    <x v="0"/>
  </r>
  <r>
    <s v="Rebecca Bates"/>
    <s v="EXP-10013666 "/>
    <n v="449.92"/>
    <d v="2024-05-04T00:00:00"/>
    <x v="21"/>
    <s v="Itemized"/>
    <s v="Silicone quick connect fittings soap for concrete cleaner quick connect, pressure washer hoses"/>
    <n v="364.92"/>
    <s v="Small Tools"/>
    <s v="pressure washer hoses, pw nozzle"/>
    <n v="75.06"/>
    <s v="Parts"/>
    <s v="fittings, quick connects"/>
    <n v="9.9399999999999977"/>
    <s v="Wash Maintenance"/>
    <s v="dawn"/>
    <m/>
    <m/>
    <m/>
    <m/>
    <m/>
    <m/>
    <m/>
    <m/>
    <m/>
    <m/>
    <m/>
    <m/>
    <d v="2024-06-03T00:00:00"/>
    <s v="SL113@tidalwaveautospa.com"/>
    <s v="Jeff Mathis"/>
    <x v="6"/>
    <x v="0"/>
  </r>
  <r>
    <s v="Rebecca Bates"/>
    <s v="EXP-10013666 "/>
    <n v="268.01"/>
    <d v="2024-05-11T00:00:00"/>
    <x v="21"/>
    <s v="Itemized"/>
    <s v="Ratchet straps soap office supplies, degreaser, toilet paper, tape"/>
    <n v="69.72999999999999"/>
    <s v="Wash Maintenance"/>
    <s v="salt, grease"/>
    <n v="65.64"/>
    <s v="Pest Control/Extermination"/>
    <s v="insect killer"/>
    <n v="25.94"/>
    <s v="Office Supplies"/>
    <s v="TP"/>
    <n v="33.340000000000003"/>
    <s v="Landscaping"/>
    <s v="grass seed"/>
    <m/>
    <m/>
    <m/>
    <m/>
    <m/>
    <m/>
    <m/>
    <m/>
    <m/>
    <d v="2024-06-03T00:00:00"/>
    <s v="SL113@tidalwaveautospa.com"/>
    <s v="Jeff Mathis"/>
    <x v="6"/>
    <x v="0"/>
  </r>
  <r>
    <s v="Rebecca Bates"/>
    <s v="EXP-10013666 "/>
    <n v="116.23"/>
    <d v="2024-05-12T00:00:00"/>
    <x v="47"/>
    <s v="Parts"/>
    <s v="Hose clamp fittings barbs"/>
    <m/>
    <m/>
    <m/>
    <m/>
    <m/>
    <m/>
    <m/>
    <m/>
    <m/>
    <m/>
    <m/>
    <m/>
    <m/>
    <m/>
    <m/>
    <m/>
    <m/>
    <m/>
    <m/>
    <m/>
    <m/>
    <d v="2024-06-03T00:00:00"/>
    <s v="SL113@tidalwaveautospa.com"/>
    <s v="Jeff Mathis"/>
    <x v="6"/>
    <x v="0"/>
  </r>
  <r>
    <s v="Rebecca Bates"/>
    <s v="EXP-10013666 "/>
    <n v="27.54"/>
    <d v="2024-05-14T00:00:00"/>
    <x v="2"/>
    <s v="Parts"/>
    <s v="tubing"/>
    <m/>
    <m/>
    <m/>
    <m/>
    <m/>
    <m/>
    <m/>
    <m/>
    <m/>
    <m/>
    <m/>
    <m/>
    <m/>
    <m/>
    <m/>
    <m/>
    <m/>
    <m/>
    <m/>
    <m/>
    <m/>
    <d v="2024-06-03T00:00:00"/>
    <s v="SL113@tidalwaveautospa.com"/>
    <s v="Jeff Mathis"/>
    <x v="6"/>
    <x v="0"/>
  </r>
  <r>
    <s v="Rebecca Bates"/>
    <s v="EXP-10013666 "/>
    <n v="95.65"/>
    <d v="2024-05-14T00:00:00"/>
    <x v="10"/>
    <s v="Parts"/>
    <s v="Fittings and scrubber"/>
    <m/>
    <m/>
    <m/>
    <m/>
    <m/>
    <m/>
    <m/>
    <m/>
    <m/>
    <m/>
    <m/>
    <m/>
    <m/>
    <m/>
    <m/>
    <m/>
    <m/>
    <m/>
    <m/>
    <m/>
    <m/>
    <d v="2024-06-03T00:00:00"/>
    <s v="SL113@tidalwaveautospa.com"/>
    <s v="Jeff Mathis"/>
    <x v="6"/>
    <x v="0"/>
  </r>
  <r>
    <s v="Rebecca Bates"/>
    <s v="EXP-10013666 "/>
    <n v="105.53"/>
    <d v="2024-05-16T00:00:00"/>
    <x v="10"/>
    <s v="Wash Supplies"/>
    <s v="Spray bottles water"/>
    <m/>
    <m/>
    <m/>
    <m/>
    <m/>
    <m/>
    <m/>
    <m/>
    <m/>
    <m/>
    <m/>
    <m/>
    <m/>
    <m/>
    <m/>
    <m/>
    <m/>
    <m/>
    <m/>
    <m/>
    <m/>
    <d v="2024-06-03T00:00:00"/>
    <s v="SL113@tidalwaveautospa.com"/>
    <s v="Jeff Mathis"/>
    <x v="6"/>
    <x v="0"/>
  </r>
  <r>
    <s v="JEFFREY MCDUFFIE"/>
    <s v="EXP-10013607 "/>
    <n v="105"/>
    <d v="2024-04-19T00:00:00"/>
    <x v="58"/>
    <s v="Landscaping"/>
    <s v="sprinklers"/>
    <m/>
    <m/>
    <m/>
    <m/>
    <m/>
    <m/>
    <m/>
    <m/>
    <m/>
    <m/>
    <m/>
    <m/>
    <m/>
    <m/>
    <m/>
    <m/>
    <m/>
    <m/>
    <m/>
    <m/>
    <m/>
    <d v="2024-06-03T00:00:00"/>
    <s v="SL242@tidalwaveautospa.com"/>
    <s v="Michael Donnelly"/>
    <x v="6"/>
    <x v="0"/>
  </r>
  <r>
    <s v="JEFFREY MCDUFFIE"/>
    <s v="EXP-10013607 "/>
    <n v="24.82"/>
    <d v="2024-04-19T00:00:00"/>
    <x v="16"/>
    <s v="Wash Maintenance"/>
    <s v="air filters"/>
    <m/>
    <m/>
    <m/>
    <m/>
    <m/>
    <m/>
    <m/>
    <m/>
    <m/>
    <m/>
    <m/>
    <m/>
    <m/>
    <m/>
    <m/>
    <m/>
    <m/>
    <m/>
    <m/>
    <m/>
    <m/>
    <d v="2024-06-03T00:00:00"/>
    <s v="SL242@tidalwaveautospa.com"/>
    <s v="Michael Donnelly"/>
    <x v="6"/>
    <x v="0"/>
  </r>
  <r>
    <s v="JEFFREY MCDUFFIE"/>
    <s v="EXP-10013607 "/>
    <n v="30.34"/>
    <d v="2024-04-26T00:00:00"/>
    <x v="19"/>
    <s v="Wash Supplies"/>
    <s v="Buckets"/>
    <m/>
    <m/>
    <m/>
    <m/>
    <m/>
    <m/>
    <m/>
    <m/>
    <m/>
    <m/>
    <m/>
    <m/>
    <m/>
    <m/>
    <m/>
    <m/>
    <m/>
    <m/>
    <m/>
    <m/>
    <m/>
    <d v="2024-06-03T00:00:00"/>
    <s v="SL242@tidalwaveautospa.com"/>
    <s v="Michael Donnelly"/>
    <x v="6"/>
    <x v="0"/>
  </r>
  <r>
    <s v="JEFFREY MCDUFFIE"/>
    <s v="EXP-10013607 "/>
    <n v="161.30000000000001"/>
    <d v="2024-04-26T00:00:00"/>
    <x v="16"/>
    <s v="Wash Maintenance"/>
    <s v="spading fork, insect killer, buket, sprinkler, pruner, scraper, anchor kit, mop refills, threadlocker"/>
    <m/>
    <m/>
    <m/>
    <m/>
    <m/>
    <m/>
    <m/>
    <m/>
    <m/>
    <m/>
    <m/>
    <m/>
    <m/>
    <m/>
    <m/>
    <m/>
    <m/>
    <m/>
    <m/>
    <m/>
    <m/>
    <d v="2024-06-03T00:00:00"/>
    <s v="SL242@tidalwaveautospa.com"/>
    <s v="Michael Donnelly"/>
    <x v="6"/>
    <x v="0"/>
  </r>
  <r>
    <s v="JEFFREY MCDUFFIE"/>
    <s v="EXP-10013607 "/>
    <n v="21.41"/>
    <d v="2024-05-03T00:00:00"/>
    <x v="19"/>
    <s v="Itemized"/>
    <s v="bucket, fun pops"/>
    <n v="14.879999999999999"/>
    <s v="Advertising &amp; Promotion"/>
    <s v="fun pops"/>
    <n v="6.5299999999999994"/>
    <s v="Wash Supplies"/>
    <s v="bucket"/>
    <m/>
    <m/>
    <m/>
    <m/>
    <m/>
    <m/>
    <m/>
    <m/>
    <m/>
    <m/>
    <m/>
    <m/>
    <m/>
    <m/>
    <m/>
    <d v="2024-06-03T00:00:00"/>
    <s v="SL242@tidalwaveautospa.com"/>
    <s v="Michael Donnelly"/>
    <x v="6"/>
    <x v="0"/>
  </r>
  <r>
    <s v="JEFFREY MCDUFFIE"/>
    <s v="EXP-10013607 "/>
    <n v="109.25"/>
    <d v="2024-05-03T00:00:00"/>
    <x v="34"/>
    <s v="Wash Repairs"/>
    <s v="repair on motor"/>
    <m/>
    <m/>
    <m/>
    <m/>
    <m/>
    <m/>
    <m/>
    <m/>
    <m/>
    <m/>
    <m/>
    <m/>
    <m/>
    <m/>
    <m/>
    <m/>
    <m/>
    <m/>
    <m/>
    <m/>
    <m/>
    <d v="2024-06-03T00:00:00"/>
    <s v="SL242@tidalwaveautospa.com"/>
    <s v="Michael Donnelly"/>
    <x v="6"/>
    <x v="0"/>
  </r>
  <r>
    <s v="Bradley Estis"/>
    <s v="EXP-10013626 "/>
    <n v="329.64"/>
    <d v="2024-05-03T00:00:00"/>
    <x v="6"/>
    <s v="Itemized"/>
    <s v="wrench, soap, air freshner, scour pads, gloves, degreaser, deck brush"/>
    <n v="44.91"/>
    <s v="Small Tools"/>
    <s v="wrench"/>
    <n v="80.88"/>
    <s v="Safety Supplies"/>
    <s v="gloves"/>
    <n v="203.85000000000002"/>
    <s v="Wash Maintenance"/>
    <s v="degreaser, scour pads, deck brushes, air freshner"/>
    <m/>
    <m/>
    <m/>
    <m/>
    <m/>
    <m/>
    <m/>
    <m/>
    <m/>
    <m/>
    <m/>
    <m/>
    <d v="2024-06-03T00:00:00"/>
    <s v="SL232@tidalwaveautospa.com"/>
    <s v="Cory Cummings"/>
    <x v="6"/>
    <x v="0"/>
  </r>
  <r>
    <s v="Bradley Estis"/>
    <s v="EXP-10013626 "/>
    <n v="59.86"/>
    <d v="2024-05-03T00:00:00"/>
    <x v="0"/>
    <s v="Small Tools"/>
    <s v="tools"/>
    <m/>
    <m/>
    <m/>
    <m/>
    <m/>
    <m/>
    <m/>
    <m/>
    <m/>
    <m/>
    <m/>
    <m/>
    <m/>
    <m/>
    <m/>
    <m/>
    <m/>
    <m/>
    <m/>
    <m/>
    <m/>
    <d v="2024-06-03T00:00:00"/>
    <s v="SL232@tidalwaveautospa.com"/>
    <s v="Cory Cummings"/>
    <x v="6"/>
    <x v="0"/>
  </r>
  <r>
    <s v="Bradley Estis"/>
    <s v="EXP-10013626 "/>
    <n v="217.73"/>
    <d v="2024-05-03T00:00:00"/>
    <x v="0"/>
    <s v="Itemized"/>
    <s v="gatorade, bottled water, dawn, detergent, vinegar"/>
    <n v="39.92"/>
    <s v="Snacks"/>
    <s v="gatorades"/>
    <n v="177.81"/>
    <s v="Wash Maintenance"/>
    <s v="detergent, vinegar, dawn"/>
    <m/>
    <m/>
    <m/>
    <m/>
    <m/>
    <m/>
    <m/>
    <m/>
    <m/>
    <m/>
    <m/>
    <m/>
    <m/>
    <m/>
    <m/>
    <d v="2024-06-03T00:00:00"/>
    <s v="SL232@tidalwaveautospa.com"/>
    <s v="Cory Cummings"/>
    <x v="6"/>
    <x v="0"/>
  </r>
  <r>
    <s v="Bradley Estis"/>
    <s v="EXP-10013626 "/>
    <n v="15.23"/>
    <d v="2024-05-08T00:00:00"/>
    <x v="16"/>
    <s v="Parts"/>
    <s v="parts"/>
    <m/>
    <m/>
    <m/>
    <m/>
    <m/>
    <m/>
    <m/>
    <m/>
    <m/>
    <m/>
    <m/>
    <m/>
    <m/>
    <m/>
    <m/>
    <m/>
    <m/>
    <m/>
    <m/>
    <m/>
    <m/>
    <d v="2024-06-03T00:00:00"/>
    <s v="SL232@tidalwaveautospa.com"/>
    <s v="Cory Cummings"/>
    <x v="6"/>
    <x v="0"/>
  </r>
  <r>
    <s v="Bradley Estis"/>
    <s v="EXP-10013626 "/>
    <n v="95.16"/>
    <d v="2024-05-10T00:00:00"/>
    <x v="6"/>
    <s v="Itemized"/>
    <s v="dawn, degreaser, TP"/>
    <n v="28.98"/>
    <s v="Office Supplies"/>
    <s v="TP"/>
    <n v="66.179999999999993"/>
    <s v="Wash Maintenance"/>
    <s v="degreaser, dawn"/>
    <m/>
    <m/>
    <m/>
    <m/>
    <m/>
    <m/>
    <m/>
    <m/>
    <m/>
    <m/>
    <m/>
    <m/>
    <m/>
    <m/>
    <m/>
    <d v="2024-06-03T00:00:00"/>
    <s v="SL232@tidalwaveautospa.com"/>
    <s v="Cory Cummings"/>
    <x v="6"/>
    <x v="0"/>
  </r>
  <r>
    <s v="Bradley Estis"/>
    <s v="EXP-10013626 "/>
    <n v="318.48"/>
    <d v="2024-05-13T00:00:00"/>
    <x v="6"/>
    <s v="Itemized"/>
    <s v="sandpaper, tape, degreaser, PVC cement, reciprocating saw"/>
    <n v="40.93"/>
    <s v="Wash Maintenance"/>
    <s v="sandpaper, degreaser"/>
    <n v="64.25"/>
    <s v="Plumbing Expense"/>
    <s v="PVC supplies"/>
    <n v="213.3"/>
    <s v="Small Tools"/>
    <s v="reciprocating saw"/>
    <m/>
    <m/>
    <m/>
    <m/>
    <m/>
    <m/>
    <m/>
    <m/>
    <m/>
    <m/>
    <m/>
    <m/>
    <d v="2024-06-03T00:00:00"/>
    <s v="SL232@tidalwaveautospa.com"/>
    <s v="Cory Cummings"/>
    <x v="6"/>
    <x v="0"/>
  </r>
  <r>
    <s v="Matthew McCoy"/>
    <s v="EXP-10013437 "/>
    <n v="48.76"/>
    <d v="2024-04-17T00:00:00"/>
    <x v="0"/>
    <s v="Itemized"/>
    <s v="Door stops and lettering"/>
    <n v="9.74"/>
    <s v="Office Supplies"/>
    <s v="lettering, employees only sign"/>
    <n v="39.019999999999996"/>
    <s v="Parts"/>
    <s v="door stops"/>
    <m/>
    <m/>
    <m/>
    <m/>
    <m/>
    <m/>
    <m/>
    <m/>
    <m/>
    <m/>
    <m/>
    <m/>
    <m/>
    <m/>
    <m/>
    <d v="2024-06-03T00:00:00"/>
    <s v="SL203@tidalwaveautospa.com"/>
    <s v="Andrew Strevel"/>
    <x v="6"/>
    <x v="0"/>
  </r>
  <r>
    <s v="Matthew McCoy"/>
    <s v="EXP-10013437 "/>
    <n v="411.79"/>
    <d v="2024-04-19T00:00:00"/>
    <x v="0"/>
    <s v="Office Furniture"/>
    <s v="Shelving"/>
    <m/>
    <m/>
    <m/>
    <m/>
    <m/>
    <m/>
    <m/>
    <m/>
    <m/>
    <m/>
    <m/>
    <m/>
    <m/>
    <m/>
    <m/>
    <m/>
    <m/>
    <m/>
    <m/>
    <m/>
    <m/>
    <d v="2024-06-03T00:00:00"/>
    <s v="SL203@tidalwaveautospa.com"/>
    <s v="Andrew Strevel"/>
    <x v="6"/>
    <x v="0"/>
  </r>
  <r>
    <s v="Matthew McCoy"/>
    <s v="EXP-10013437 "/>
    <n v="218.88"/>
    <d v="2024-04-21T00:00:00"/>
    <x v="0"/>
    <s v="Wash Maintenance"/>
    <s v="Grease and Chemicals"/>
    <m/>
    <m/>
    <m/>
    <m/>
    <m/>
    <m/>
    <m/>
    <m/>
    <m/>
    <m/>
    <m/>
    <m/>
    <m/>
    <m/>
    <m/>
    <m/>
    <m/>
    <m/>
    <m/>
    <m/>
    <m/>
    <d v="2024-06-03T00:00:00"/>
    <s v="SL203@tidalwaveautospa.com"/>
    <s v="Andrew Strevel"/>
    <x v="6"/>
    <x v="0"/>
  </r>
  <r>
    <s v="Matthew McCoy"/>
    <s v="EXP-10013437 "/>
    <n v="23.8"/>
    <d v="2024-04-24T00:00:00"/>
    <x v="0"/>
    <s v="Wash Maintenance"/>
    <s v="Paint &amp; Paint Brushes to label powerpacks"/>
    <m/>
    <m/>
    <m/>
    <m/>
    <m/>
    <m/>
    <m/>
    <m/>
    <m/>
    <m/>
    <m/>
    <m/>
    <m/>
    <m/>
    <m/>
    <m/>
    <m/>
    <m/>
    <m/>
    <m/>
    <m/>
    <d v="2024-06-03T00:00:00"/>
    <s v="SL203@tidalwaveautospa.com"/>
    <s v="Andrew Strevel"/>
    <x v="6"/>
    <x v="0"/>
  </r>
  <r>
    <s v="Matthew McCoy"/>
    <s v="EXP-10013437 "/>
    <n v="12"/>
    <d v="2024-04-24T00:00:00"/>
    <x v="0"/>
    <s v="Car Wash"/>
    <s v="XPT Test Transaction"/>
    <m/>
    <m/>
    <m/>
    <m/>
    <m/>
    <m/>
    <m/>
    <m/>
    <m/>
    <m/>
    <m/>
    <m/>
    <m/>
    <m/>
    <m/>
    <m/>
    <m/>
    <m/>
    <m/>
    <m/>
    <m/>
    <d v="2024-06-03T00:00:00"/>
    <s v="SL203@tidalwaveautospa.com"/>
    <s v="Andrew Strevel"/>
    <x v="6"/>
    <x v="0"/>
  </r>
  <r>
    <s v="Matthew McCoy"/>
    <s v="EXP-10013437 "/>
    <n v="12"/>
    <d v="2024-04-24T00:00:00"/>
    <x v="0"/>
    <s v="Car Wash"/>
    <s v="XPT Transaction Test"/>
    <m/>
    <m/>
    <m/>
    <m/>
    <m/>
    <m/>
    <m/>
    <m/>
    <m/>
    <m/>
    <m/>
    <m/>
    <m/>
    <m/>
    <m/>
    <m/>
    <m/>
    <m/>
    <m/>
    <m/>
    <m/>
    <d v="2024-06-03T00:00:00"/>
    <s v="SL203@tidalwaveautospa.com"/>
    <s v="Andrew Strevel"/>
    <x v="6"/>
    <x v="0"/>
  </r>
  <r>
    <s v="Matthew McCoy"/>
    <s v="EXP-10013437 "/>
    <n v="80.55"/>
    <d v="2024-04-24T00:00:00"/>
    <x v="0"/>
    <s v="Office Furniture"/>
    <s v="Shelving"/>
    <m/>
    <m/>
    <m/>
    <m/>
    <m/>
    <m/>
    <m/>
    <m/>
    <m/>
    <m/>
    <m/>
    <m/>
    <m/>
    <m/>
    <m/>
    <m/>
    <m/>
    <m/>
    <m/>
    <m/>
    <m/>
    <d v="2024-06-03T00:00:00"/>
    <s v="SL203@tidalwaveautospa.com"/>
    <s v="Andrew Strevel"/>
    <x v="6"/>
    <x v="0"/>
  </r>
  <r>
    <s v="Matthew McCoy"/>
    <s v="EXP-10013437 "/>
    <n v="94.33"/>
    <d v="2024-04-25T00:00:00"/>
    <x v="0"/>
    <s v="Office Furniture"/>
    <s v="Shelving"/>
    <m/>
    <m/>
    <m/>
    <m/>
    <m/>
    <m/>
    <m/>
    <m/>
    <m/>
    <m/>
    <m/>
    <m/>
    <m/>
    <m/>
    <m/>
    <m/>
    <m/>
    <m/>
    <m/>
    <m/>
    <m/>
    <d v="2024-06-03T00:00:00"/>
    <s v="SL203@tidalwaveautospa.com"/>
    <s v="Andrew Strevel"/>
    <x v="6"/>
    <x v="0"/>
  </r>
  <r>
    <s v="Matthew McCoy"/>
    <s v="EXP-10013437 "/>
    <n v="19.079999999999998"/>
    <d v="2024-04-25T00:00:00"/>
    <x v="0"/>
    <s v="Office Supplies"/>
    <s v="Tissue/Paper supplies"/>
    <m/>
    <m/>
    <m/>
    <m/>
    <m/>
    <m/>
    <m/>
    <m/>
    <m/>
    <m/>
    <m/>
    <m/>
    <m/>
    <m/>
    <m/>
    <m/>
    <m/>
    <m/>
    <m/>
    <m/>
    <m/>
    <d v="2024-06-03T00:00:00"/>
    <s v="SL203@tidalwaveautospa.com"/>
    <s v="Andrew Strevel"/>
    <x v="6"/>
    <x v="0"/>
  </r>
  <r>
    <s v="Matthew McCoy"/>
    <s v="EXP-10013437 "/>
    <n v="33.53"/>
    <d v="2024-04-26T00:00:00"/>
    <x v="0"/>
    <s v="Itemized"/>
    <s v="Screws and tool hangers"/>
    <n v="17.07"/>
    <s v="Parts"/>
    <s v="anchors"/>
    <n v="11.88"/>
    <s v="Small Tools"/>
    <s v="tool hangers"/>
    <n v="4.58"/>
    <s v="Office Supplies"/>
    <s v="hanger"/>
    <m/>
    <m/>
    <m/>
    <m/>
    <m/>
    <m/>
    <m/>
    <m/>
    <m/>
    <m/>
    <m/>
    <m/>
    <d v="2024-06-03T00:00:00"/>
    <s v="SL203@tidalwaveautospa.com"/>
    <s v="Andrew Strevel"/>
    <x v="6"/>
    <x v="0"/>
  </r>
  <r>
    <s v="Matthew McCoy"/>
    <s v="EXP-10013437 "/>
    <n v="8.4600000000000009"/>
    <d v="2024-04-26T00:00:00"/>
    <x v="15"/>
    <s v="Miscellaneous Expense - Non-SL"/>
    <s v="Personal expense"/>
    <m/>
    <m/>
    <m/>
    <m/>
    <m/>
    <m/>
    <m/>
    <m/>
    <m/>
    <m/>
    <m/>
    <m/>
    <m/>
    <m/>
    <m/>
    <m/>
    <m/>
    <m/>
    <m/>
    <m/>
    <m/>
    <d v="2024-06-03T00:00:00"/>
    <s v="SL203@tidalwaveautospa.com"/>
    <s v="Andrew Strevel"/>
    <x v="6"/>
    <x v="0"/>
  </r>
  <r>
    <s v="Matthew McCoy"/>
    <s v="EXP-10013437 "/>
    <n v="14.5"/>
    <d v="2024-04-26T00:00:00"/>
    <x v="0"/>
    <s v="Office Supplies"/>
    <s v="Printer cord"/>
    <m/>
    <m/>
    <m/>
    <m/>
    <m/>
    <m/>
    <m/>
    <m/>
    <m/>
    <m/>
    <m/>
    <m/>
    <m/>
    <m/>
    <m/>
    <m/>
    <m/>
    <m/>
    <m/>
    <m/>
    <m/>
    <d v="2024-06-03T00:00:00"/>
    <s v="SL203@tidalwaveautospa.com"/>
    <s v="Andrew Strevel"/>
    <x v="6"/>
    <x v="0"/>
  </r>
  <r>
    <s v="Matthew McCoy"/>
    <s v="EXP-10013437 "/>
    <n v="3.34"/>
    <d v="2024-04-26T00:00:00"/>
    <x v="0"/>
    <s v="Parts"/>
    <s v="Toggle Bolts"/>
    <m/>
    <m/>
    <m/>
    <m/>
    <m/>
    <m/>
    <m/>
    <m/>
    <m/>
    <m/>
    <m/>
    <m/>
    <m/>
    <m/>
    <m/>
    <m/>
    <m/>
    <m/>
    <m/>
    <m/>
    <m/>
    <d v="2024-06-03T00:00:00"/>
    <s v="SL203@tidalwaveautospa.com"/>
    <s v="Andrew Strevel"/>
    <x v="6"/>
    <x v="0"/>
  </r>
  <r>
    <s v="Matthew McCoy"/>
    <s v="EXP-10013437 "/>
    <n v="74.19"/>
    <d v="2024-04-26T00:00:00"/>
    <x v="0"/>
    <s v="Small Tools"/>
    <s v="Bearing Puller"/>
    <m/>
    <m/>
    <m/>
    <m/>
    <m/>
    <m/>
    <m/>
    <m/>
    <m/>
    <m/>
    <m/>
    <m/>
    <m/>
    <m/>
    <m/>
    <m/>
    <m/>
    <m/>
    <m/>
    <m/>
    <m/>
    <d v="2024-06-03T00:00:00"/>
    <s v="SL203@tidalwaveautospa.com"/>
    <s v="Andrew Strevel"/>
    <x v="6"/>
    <x v="0"/>
  </r>
  <r>
    <s v="Matthew McCoy"/>
    <s v="EXP-10013437 "/>
    <n v="180.15"/>
    <d v="2024-04-29T00:00:00"/>
    <x v="0"/>
    <s v="Itemized"/>
    <s v="Shelving/fasteners/hardware"/>
    <n v="37.94"/>
    <s v="Office Furniture"/>
    <s v="shelving"/>
    <n v="142.21"/>
    <s v="Parts"/>
    <s v="fasteners, hardware, hangers, washers"/>
    <m/>
    <m/>
    <m/>
    <m/>
    <m/>
    <m/>
    <m/>
    <m/>
    <m/>
    <m/>
    <m/>
    <m/>
    <m/>
    <m/>
    <m/>
    <d v="2024-06-03T00:00:00"/>
    <s v="SL203@tidalwaveautospa.com"/>
    <s v="Andrew Strevel"/>
    <x v="6"/>
    <x v="0"/>
  </r>
  <r>
    <s v="Matthew McCoy"/>
    <s v="EXP-10013437 "/>
    <n v="-31.77"/>
    <d v="2024-04-29T00:00:00"/>
    <x v="0"/>
    <s v="Wash Maintenance"/>
    <s v="Return Storage container/ too large"/>
    <m/>
    <m/>
    <m/>
    <m/>
    <m/>
    <m/>
    <m/>
    <m/>
    <m/>
    <m/>
    <m/>
    <m/>
    <m/>
    <m/>
    <m/>
    <m/>
    <m/>
    <m/>
    <m/>
    <m/>
    <m/>
    <d v="2024-06-03T00:00:00"/>
    <s v="SL203@tidalwaveautospa.com"/>
    <s v="Andrew Strevel"/>
    <x v="6"/>
    <x v="0"/>
  </r>
  <r>
    <s v="Matthew McCoy"/>
    <s v="EXP-10013437 "/>
    <n v="49.99"/>
    <d v="2024-04-29T00:00:00"/>
    <x v="0"/>
    <s v="Office Supplies"/>
    <s v="Shoe boxes"/>
    <m/>
    <m/>
    <m/>
    <m/>
    <m/>
    <m/>
    <m/>
    <m/>
    <m/>
    <m/>
    <m/>
    <m/>
    <m/>
    <m/>
    <m/>
    <m/>
    <m/>
    <m/>
    <m/>
    <m/>
    <m/>
    <d v="2024-06-03T00:00:00"/>
    <s v="SL203@tidalwaveautospa.com"/>
    <s v="Andrew Strevel"/>
    <x v="6"/>
    <x v="0"/>
  </r>
  <r>
    <s v="Matthew McCoy"/>
    <s v="EXP-10013437 "/>
    <n v="29.49"/>
    <d v="2024-04-30T00:00:00"/>
    <x v="0"/>
    <s v="Itemized"/>
    <s v="Hanger and Chemical Spill"/>
    <n v="14.66"/>
    <s v="Office Supplies"/>
    <s v="hangers"/>
    <n v="14.829999999999998"/>
    <s v="Wash Maintenance"/>
    <s v="zep absorber"/>
    <m/>
    <m/>
    <m/>
    <m/>
    <m/>
    <m/>
    <m/>
    <m/>
    <m/>
    <m/>
    <m/>
    <m/>
    <m/>
    <m/>
    <m/>
    <d v="2024-06-03T00:00:00"/>
    <s v="SL203@tidalwaveautospa.com"/>
    <s v="Andrew Strevel"/>
    <x v="6"/>
    <x v="0"/>
  </r>
  <r>
    <s v="Matthew McCoy"/>
    <s v="EXP-10013437 "/>
    <n v="10.98"/>
    <d v="2024-04-30T00:00:00"/>
    <x v="0"/>
    <s v="Office Supplies"/>
    <s v="Hdmi splitter"/>
    <m/>
    <m/>
    <m/>
    <m/>
    <m/>
    <m/>
    <m/>
    <m/>
    <m/>
    <m/>
    <m/>
    <m/>
    <m/>
    <m/>
    <m/>
    <m/>
    <m/>
    <m/>
    <m/>
    <m/>
    <m/>
    <d v="2024-06-03T00:00:00"/>
    <s v="SL203@tidalwaveautospa.com"/>
    <s v="Andrew Strevel"/>
    <x v="6"/>
    <x v="0"/>
  </r>
  <r>
    <s v="Matthew McCoy"/>
    <s v="EXP-10013437 "/>
    <n v="30.1"/>
    <d v="2024-04-30T00:00:00"/>
    <x v="0"/>
    <s v="Wash Maintenance"/>
    <s v="Cleaning Supplies"/>
    <m/>
    <m/>
    <m/>
    <m/>
    <m/>
    <m/>
    <m/>
    <m/>
    <m/>
    <m/>
    <m/>
    <m/>
    <m/>
    <m/>
    <m/>
    <m/>
    <m/>
    <m/>
    <m/>
    <m/>
    <m/>
    <d v="2024-06-03T00:00:00"/>
    <s v="SL203@tidalwaveautospa.com"/>
    <s v="Andrew Strevel"/>
    <x v="6"/>
    <x v="0"/>
  </r>
  <r>
    <s v="Matthew McCoy"/>
    <s v="EXP-10013437 "/>
    <n v="-44.39"/>
    <d v="2024-04-30T00:00:00"/>
    <x v="0"/>
    <s v="Wash Maintenance"/>
    <s v="Return of a storage container, incorrect size"/>
    <m/>
    <m/>
    <m/>
    <m/>
    <m/>
    <m/>
    <m/>
    <m/>
    <m/>
    <m/>
    <m/>
    <m/>
    <m/>
    <m/>
    <m/>
    <m/>
    <m/>
    <m/>
    <m/>
    <m/>
    <m/>
    <d v="2024-06-03T00:00:00"/>
    <s v="SL203@tidalwaveautospa.com"/>
    <s v="Andrew Strevel"/>
    <x v="6"/>
    <x v="0"/>
  </r>
  <r>
    <s v="Matthew McCoy"/>
    <s v="EXP-10013437 "/>
    <n v="512.26"/>
    <d v="2024-05-01T00:00:00"/>
    <x v="0"/>
    <s v="Itemized"/>
    <s v="Leaf blower, fuel and zip ties"/>
    <n v="489.98"/>
    <s v="Landscaping"/>
    <s v="leaf blower, fuel for leaf blower"/>
    <n v="22.279999999999973"/>
    <s v="Wash Maintenance"/>
    <s v="cable ties, tape"/>
    <m/>
    <m/>
    <m/>
    <m/>
    <m/>
    <m/>
    <m/>
    <m/>
    <m/>
    <m/>
    <m/>
    <m/>
    <m/>
    <m/>
    <m/>
    <d v="2024-06-03T00:00:00"/>
    <s v="SL203@tidalwaveautospa.com"/>
    <s v="Andrew Strevel"/>
    <x v="6"/>
    <x v="0"/>
  </r>
  <r>
    <s v="Matthew McCoy"/>
    <s v="EXP-10013437 "/>
    <n v="127.2"/>
    <d v="2024-05-03T00:00:00"/>
    <x v="0"/>
    <s v="Office Furniture"/>
    <s v="Cabinet for supplies"/>
    <m/>
    <m/>
    <m/>
    <m/>
    <m/>
    <m/>
    <m/>
    <m/>
    <m/>
    <m/>
    <m/>
    <m/>
    <m/>
    <m/>
    <m/>
    <m/>
    <m/>
    <m/>
    <m/>
    <m/>
    <m/>
    <d v="2024-06-03T00:00:00"/>
    <s v="SL203@tidalwaveautospa.com"/>
    <s v="Andrew Strevel"/>
    <x v="6"/>
    <x v="0"/>
  </r>
  <r>
    <s v="Matthew McCoy"/>
    <s v="EXP-10013437 "/>
    <n v="72.56"/>
    <d v="2024-05-03T00:00:00"/>
    <x v="0"/>
    <s v="Office Supplies"/>
    <s v="Hooks, milk crates and grill cover"/>
    <m/>
    <m/>
    <m/>
    <m/>
    <m/>
    <m/>
    <m/>
    <m/>
    <m/>
    <m/>
    <m/>
    <m/>
    <m/>
    <m/>
    <m/>
    <m/>
    <m/>
    <m/>
    <m/>
    <m/>
    <m/>
    <d v="2024-06-03T00:00:00"/>
    <s v="SL203@tidalwaveautospa.com"/>
    <s v="Andrew Strevel"/>
    <x v="6"/>
    <x v="0"/>
  </r>
  <r>
    <s v="Matthew McCoy"/>
    <s v="EXP-10013437 "/>
    <n v="18.64"/>
    <d v="2024-05-04T00:00:00"/>
    <x v="0"/>
    <s v="Office Supplies"/>
    <s v="Hdmi splitter"/>
    <m/>
    <m/>
    <m/>
    <m/>
    <m/>
    <m/>
    <m/>
    <m/>
    <m/>
    <m/>
    <m/>
    <m/>
    <m/>
    <m/>
    <m/>
    <m/>
    <m/>
    <m/>
    <m/>
    <m/>
    <m/>
    <d v="2024-06-03T00:00:00"/>
    <s v="SL203@tidalwaveautospa.com"/>
    <s v="Andrew Strevel"/>
    <x v="6"/>
    <x v="0"/>
  </r>
  <r>
    <s v="Matthew McCoy"/>
    <s v="EXP-10013437 "/>
    <n v="147.63999999999999"/>
    <d v="2024-05-07T00:00:00"/>
    <x v="0"/>
    <s v="Small Tools"/>
    <s v="Pressure wash hoses and reducers"/>
    <m/>
    <m/>
    <m/>
    <m/>
    <m/>
    <m/>
    <m/>
    <m/>
    <m/>
    <m/>
    <m/>
    <m/>
    <m/>
    <m/>
    <m/>
    <m/>
    <m/>
    <m/>
    <m/>
    <m/>
    <m/>
    <d v="2024-06-03T00:00:00"/>
    <s v="SL203@tidalwaveautospa.com"/>
    <s v="Andrew Strevel"/>
    <x v="6"/>
    <x v="0"/>
  </r>
  <r>
    <s v="Matthew McCoy"/>
    <s v="EXP-10013437 "/>
    <n v="53.05"/>
    <d v="2024-05-13T00:00:00"/>
    <x v="0"/>
    <s v="Plumbing Expense"/>
    <s v="Toggle bolts/pvc/pupe cutter"/>
    <m/>
    <m/>
    <m/>
    <m/>
    <m/>
    <m/>
    <m/>
    <m/>
    <m/>
    <m/>
    <m/>
    <m/>
    <m/>
    <m/>
    <m/>
    <m/>
    <m/>
    <m/>
    <m/>
    <m/>
    <m/>
    <d v="2024-06-03T00:00:00"/>
    <s v="SL203@tidalwaveautospa.com"/>
    <s v="Andrew Strevel"/>
    <x v="6"/>
    <x v="0"/>
  </r>
  <r>
    <s v="Jon Thornton"/>
    <s v="EXP-10013700 "/>
    <n v="527.51"/>
    <d v="2024-04-24T00:00:00"/>
    <x v="11"/>
    <s v="Itemized"/>
    <s v="Mailbox, leaf blower, signs"/>
    <n v="78.27"/>
    <s v="Office Supplies"/>
    <s v="mailbox, odor remover, storage tote"/>
    <n v="70.239999999999995"/>
    <s v="Signage"/>
    <s v="employees only, restricted area signs"/>
    <n v="379"/>
    <s v="Landscaping"/>
    <s v="blower"/>
    <m/>
    <m/>
    <m/>
    <m/>
    <m/>
    <m/>
    <m/>
    <m/>
    <m/>
    <m/>
    <m/>
    <m/>
    <d v="2024-06-03T00:00:00"/>
    <s v="SL310@tidalwaveautospa.com"/>
    <s v="Cory Cummings"/>
    <x v="6"/>
    <x v="0"/>
  </r>
  <r>
    <s v="Jon Thornton"/>
    <s v="EXP-10013700 "/>
    <n v="153"/>
    <d v="2024-04-24T00:00:00"/>
    <x v="22"/>
    <s v="Small Tools"/>
    <s v="Pressure washer lines for reels"/>
    <m/>
    <m/>
    <m/>
    <m/>
    <m/>
    <m/>
    <m/>
    <m/>
    <m/>
    <m/>
    <m/>
    <m/>
    <m/>
    <m/>
    <m/>
    <m/>
    <m/>
    <m/>
    <m/>
    <m/>
    <m/>
    <d v="2024-06-03T00:00:00"/>
    <s v="SL310@tidalwaveautospa.com"/>
    <s v="Cory Cummings"/>
    <x v="6"/>
    <x v="0"/>
  </r>
  <r>
    <s v="Jon Thornton"/>
    <s v="EXP-10013700 "/>
    <n v="163.9"/>
    <d v="2024-04-29T00:00:00"/>
    <x v="0"/>
    <s v="Office Supplies"/>
    <s v="Storage box"/>
    <m/>
    <m/>
    <m/>
    <m/>
    <m/>
    <m/>
    <m/>
    <m/>
    <m/>
    <m/>
    <m/>
    <m/>
    <m/>
    <m/>
    <m/>
    <m/>
    <m/>
    <m/>
    <m/>
    <m/>
    <m/>
    <d v="2024-06-03T00:00:00"/>
    <s v="SL310@tidalwaveautospa.com"/>
    <s v="Cory Cummings"/>
    <x v="6"/>
    <x v="0"/>
  </r>
  <r>
    <s v="Jon Thornton"/>
    <s v="EXP-10013700 "/>
    <n v="66.97"/>
    <d v="2024-05-06T00:00:00"/>
    <x v="23"/>
    <s v="Wash Maintenance"/>
    <s v="Vinegar and dawn"/>
    <m/>
    <m/>
    <m/>
    <m/>
    <m/>
    <m/>
    <m/>
    <m/>
    <m/>
    <m/>
    <m/>
    <m/>
    <m/>
    <m/>
    <m/>
    <m/>
    <m/>
    <m/>
    <m/>
    <m/>
    <m/>
    <d v="2024-06-03T00:00:00"/>
    <s v="SL310@tidalwaveautospa.com"/>
    <s v="Cory Cummings"/>
    <x v="6"/>
    <x v="0"/>
  </r>
  <r>
    <s v="Jon Thornton"/>
    <s v="EXP-10013700 "/>
    <n v="66.17"/>
    <d v="2024-05-08T00:00:00"/>
    <x v="0"/>
    <s v="Itemized"/>
    <s v="Pad locks, clip boards, candy for kids, bottle Water"/>
    <n v="17.98"/>
    <s v="Snacks"/>
    <s v="water, candy"/>
    <n v="16.54"/>
    <s v="Security"/>
    <s v="padlocks"/>
    <n v="31.65"/>
    <s v="Office Supplies"/>
    <s v="clipboards, laminating sheets"/>
    <m/>
    <m/>
    <m/>
    <m/>
    <m/>
    <m/>
    <m/>
    <m/>
    <m/>
    <m/>
    <m/>
    <m/>
    <d v="2024-06-03T00:00:00"/>
    <s v="SL310@tidalwaveautospa.com"/>
    <s v="Cory Cummings"/>
    <x v="6"/>
    <x v="0"/>
  </r>
  <r>
    <s v="Jon Thornton"/>
    <s v="EXP-10013700 "/>
    <n v="54.4"/>
    <d v="2024-05-08T00:00:00"/>
    <x v="0"/>
    <s v="Itemized"/>
    <s v="Command hooks, bathroom soap, valves for prep"/>
    <n v="30.17"/>
    <s v="Parts"/>
    <s v="ball valve, brass adapter"/>
    <n v="24.229999999999997"/>
    <s v="Office Supplies"/>
    <s v="command hooks, bathroom soap"/>
    <m/>
    <m/>
    <m/>
    <m/>
    <m/>
    <m/>
    <m/>
    <m/>
    <m/>
    <m/>
    <m/>
    <m/>
    <m/>
    <m/>
    <m/>
    <d v="2024-06-03T00:00:00"/>
    <s v="SL310@tidalwaveautospa.com"/>
    <s v="Cory Cummings"/>
    <x v="6"/>
    <x v="0"/>
  </r>
  <r>
    <s v="Jon Thornton"/>
    <s v="EXP-10013700 "/>
    <n v="48.88"/>
    <d v="2024-05-13T00:00:00"/>
    <x v="23"/>
    <s v="Wash Maintenance"/>
    <s v="Cleaning supplies"/>
    <m/>
    <m/>
    <m/>
    <m/>
    <m/>
    <m/>
    <m/>
    <m/>
    <m/>
    <m/>
    <m/>
    <m/>
    <m/>
    <m/>
    <m/>
    <m/>
    <m/>
    <m/>
    <m/>
    <m/>
    <m/>
    <d v="2024-06-03T00:00:00"/>
    <s v="SL310@tidalwaveautospa.com"/>
    <s v="Cory Cummings"/>
    <x v="6"/>
    <x v="0"/>
  </r>
  <r>
    <s v="Jon Thornton"/>
    <s v="EXP-10013700 "/>
    <n v="119.37"/>
    <d v="2024-05-15T00:00:00"/>
    <x v="0"/>
    <s v="Office Supplies"/>
    <s v="Keys for ASLs"/>
    <m/>
    <m/>
    <m/>
    <m/>
    <m/>
    <m/>
    <m/>
    <m/>
    <m/>
    <m/>
    <m/>
    <m/>
    <m/>
    <m/>
    <m/>
    <m/>
    <m/>
    <m/>
    <m/>
    <m/>
    <m/>
    <d v="2024-06-03T00:00:00"/>
    <s v="SL310@tidalwaveautospa.com"/>
    <s v="Cory Cummings"/>
    <x v="6"/>
    <x v="0"/>
  </r>
  <r>
    <s v="Stephanie Bratcher"/>
    <s v="EXP-10013130 "/>
    <n v="16.190000000000001"/>
    <d v="2024-04-19T00:00:00"/>
    <x v="23"/>
    <s v="Snacks"/>
    <s v="water for fountain"/>
    <m/>
    <m/>
    <m/>
    <m/>
    <m/>
    <m/>
    <m/>
    <m/>
    <m/>
    <m/>
    <m/>
    <m/>
    <m/>
    <m/>
    <m/>
    <m/>
    <m/>
    <m/>
    <m/>
    <m/>
    <m/>
    <d v="2024-06-03T00:00:00"/>
    <s v="SL166@tidalwaveautospa.com"/>
    <s v="Cory Cummings"/>
    <x v="6"/>
    <x v="0"/>
  </r>
  <r>
    <s v="Stephanie Bratcher"/>
    <s v="EXP-10013130 "/>
    <n v="220.94"/>
    <d v="2024-04-19T00:00:00"/>
    <x v="0"/>
    <s v="Parts"/>
    <s v="fittings/hoses to run prep hose down catwalk"/>
    <m/>
    <m/>
    <m/>
    <m/>
    <m/>
    <m/>
    <m/>
    <m/>
    <m/>
    <m/>
    <m/>
    <m/>
    <m/>
    <m/>
    <m/>
    <m/>
    <m/>
    <m/>
    <m/>
    <m/>
    <m/>
    <d v="2024-06-03T00:00:00"/>
    <s v="SL166@tidalwaveautospa.com"/>
    <s v="Cory Cummings"/>
    <x v="6"/>
    <x v="0"/>
  </r>
  <r>
    <s v="Stephanie Bratcher"/>
    <s v="EXP-10013130 "/>
    <n v="4.8899999999999997"/>
    <d v="2024-04-20T00:00:00"/>
    <x v="0"/>
    <s v="Office Supplies"/>
    <s v="color print of loading keypad"/>
    <m/>
    <m/>
    <m/>
    <m/>
    <m/>
    <m/>
    <m/>
    <m/>
    <m/>
    <m/>
    <m/>
    <m/>
    <m/>
    <m/>
    <m/>
    <m/>
    <m/>
    <m/>
    <m/>
    <m/>
    <m/>
    <d v="2024-06-03T00:00:00"/>
    <s v="SL166@tidalwaveautospa.com"/>
    <s v="Cory Cummings"/>
    <x v="6"/>
    <x v="0"/>
  </r>
  <r>
    <s v="Stephanie Bratcher"/>
    <s v="EXP-10013130 "/>
    <n v="13.07"/>
    <d v="2024-04-20T00:00:00"/>
    <x v="0"/>
    <s v="Small Tools"/>
    <s v="batteries for fluid transfer pump"/>
    <m/>
    <m/>
    <m/>
    <m/>
    <m/>
    <m/>
    <m/>
    <m/>
    <m/>
    <m/>
    <m/>
    <m/>
    <m/>
    <m/>
    <m/>
    <m/>
    <m/>
    <m/>
    <m/>
    <m/>
    <m/>
    <d v="2024-06-03T00:00:00"/>
    <s v="SL166@tidalwaveautospa.com"/>
    <s v="Cory Cummings"/>
    <x v="6"/>
    <x v="0"/>
  </r>
  <r>
    <s v="Stephanie Bratcher"/>
    <s v="EXP-10013130 "/>
    <n v="-28.32"/>
    <d v="2024-04-23T00:00:00"/>
    <x v="34"/>
    <s v="Parts"/>
    <s v="faulty gfi, wouldn't exchange"/>
    <m/>
    <m/>
    <m/>
    <m/>
    <m/>
    <m/>
    <m/>
    <m/>
    <m/>
    <m/>
    <m/>
    <m/>
    <m/>
    <m/>
    <m/>
    <m/>
    <m/>
    <m/>
    <m/>
    <m/>
    <m/>
    <d v="2024-06-03T00:00:00"/>
    <s v="SL166@tidalwaveautospa.com"/>
    <s v="Cory Cummings"/>
    <x v="6"/>
    <x v="0"/>
  </r>
  <r>
    <s v="Stephanie Bratcher"/>
    <s v="EXP-10013130 "/>
    <n v="47.68"/>
    <d v="2024-04-23T00:00:00"/>
    <x v="34"/>
    <s v="Parts"/>
    <s v="gfi and extra wheels for cutter"/>
    <m/>
    <m/>
    <m/>
    <m/>
    <m/>
    <m/>
    <m/>
    <m/>
    <m/>
    <m/>
    <m/>
    <m/>
    <m/>
    <m/>
    <m/>
    <m/>
    <m/>
    <m/>
    <m/>
    <m/>
    <m/>
    <d v="2024-06-03T00:00:00"/>
    <s v="SL166@tidalwaveautospa.com"/>
    <s v="Cory Cummings"/>
    <x v="6"/>
    <x v="0"/>
  </r>
  <r>
    <s v="Stephanie Bratcher"/>
    <s v="EXP-10013130 "/>
    <n v="140.38999999999999"/>
    <d v="2024-04-27T00:00:00"/>
    <x v="22"/>
    <s v="Office Furniture"/>
    <s v="the storage cabinet"/>
    <m/>
    <m/>
    <m/>
    <m/>
    <m/>
    <m/>
    <m/>
    <m/>
    <m/>
    <m/>
    <m/>
    <m/>
    <m/>
    <m/>
    <m/>
    <m/>
    <m/>
    <m/>
    <m/>
    <m/>
    <m/>
    <d v="2024-06-03T00:00:00"/>
    <s v="SL166@tidalwaveautospa.com"/>
    <s v="Cory Cummings"/>
    <x v="6"/>
    <x v="0"/>
  </r>
  <r>
    <s v="Stephanie Bratcher"/>
    <s v="EXP-10013130 "/>
    <n v="106.58"/>
    <d v="2024-04-27T00:00:00"/>
    <x v="8"/>
    <s v="Snacks"/>
    <s v="electrolyte water packets for summer heat"/>
    <m/>
    <m/>
    <m/>
    <m/>
    <m/>
    <m/>
    <m/>
    <m/>
    <m/>
    <m/>
    <m/>
    <m/>
    <m/>
    <m/>
    <m/>
    <m/>
    <m/>
    <m/>
    <m/>
    <m/>
    <m/>
    <d v="2024-06-03T00:00:00"/>
    <s v="SL166@tidalwaveautospa.com"/>
    <s v="Cory Cummings"/>
    <x v="6"/>
    <x v="0"/>
  </r>
  <r>
    <s v="Stephanie Bratcher"/>
    <s v="EXP-10013130 "/>
    <n v="34.700000000000003"/>
    <d v="2024-05-03T00:00:00"/>
    <x v="16"/>
    <s v="Itemized"/>
    <s v="wire nuts for catwalk support, oil filter clamp and cooling towels"/>
    <n v="16.57"/>
    <s v="Parts"/>
    <s v="wire nuts, locking clamps"/>
    <n v="18.130000000000003"/>
    <s v="Office Supplies"/>
    <s v="cooling towels"/>
    <m/>
    <m/>
    <m/>
    <m/>
    <m/>
    <m/>
    <m/>
    <m/>
    <m/>
    <m/>
    <m/>
    <m/>
    <m/>
    <m/>
    <m/>
    <d v="2024-06-03T00:00:00"/>
    <s v="SL166@tidalwaveautospa.com"/>
    <s v="Cory Cummings"/>
    <x v="6"/>
    <x v="0"/>
  </r>
  <r>
    <s v="Stephanie Bratcher"/>
    <s v="EXP-10013130 "/>
    <n v="58.65"/>
    <d v="2024-05-06T00:00:00"/>
    <x v="0"/>
    <s v="Itemized"/>
    <s v="hand soap and weed/ant control"/>
    <n v="22.88"/>
    <s v="Wash Maintenance"/>
    <s v="dawn"/>
    <n v="35.769999999999996"/>
    <s v="Pest Control/Extermination"/>
    <s v="insect killer"/>
    <m/>
    <m/>
    <m/>
    <m/>
    <m/>
    <m/>
    <m/>
    <m/>
    <m/>
    <m/>
    <m/>
    <m/>
    <m/>
    <m/>
    <m/>
    <d v="2024-06-03T00:00:00"/>
    <s v="SL166@tidalwaveautospa.com"/>
    <s v="Cory Cummings"/>
    <x v="6"/>
    <x v="0"/>
  </r>
  <r>
    <s v="Stephanie Bratcher"/>
    <s v="EXP-10013130 "/>
    <n v="220.13"/>
    <d v="2024-05-07T00:00:00"/>
    <x v="0"/>
    <s v="Itemized"/>
    <s v="masks and detergent"/>
    <n v="13"/>
    <s v="Safety Supplies"/>
    <s v="masks"/>
    <n v="207.13"/>
    <s v="Wash Maintenance"/>
    <s v="detergent"/>
    <m/>
    <m/>
    <m/>
    <m/>
    <m/>
    <m/>
    <m/>
    <m/>
    <m/>
    <m/>
    <m/>
    <m/>
    <m/>
    <m/>
    <m/>
    <d v="2024-06-03T00:00:00"/>
    <s v="SL166@tidalwaveautospa.com"/>
    <s v="Cory Cummings"/>
    <x v="6"/>
    <x v="0"/>
  </r>
  <r>
    <s v="Stephanie Bratcher"/>
    <s v="EXP-10013130 "/>
    <n v="233.67"/>
    <d v="2024-05-08T00:00:00"/>
    <x v="0"/>
    <s v="Wash Maintenance"/>
    <s v="sponges and detergent"/>
    <m/>
    <m/>
    <m/>
    <m/>
    <m/>
    <m/>
    <m/>
    <m/>
    <m/>
    <m/>
    <m/>
    <m/>
    <m/>
    <m/>
    <m/>
    <m/>
    <m/>
    <m/>
    <m/>
    <m/>
    <m/>
    <d v="2024-06-03T00:00:00"/>
    <s v="SL166@tidalwaveautospa.com"/>
    <s v="Cory Cummings"/>
    <x v="6"/>
    <x v="0"/>
  </r>
  <r>
    <s v="Stephanie Bratcher"/>
    <s v="EXP-10013130 "/>
    <n v="400.57"/>
    <d v="2024-05-09T00:00:00"/>
    <x v="0"/>
    <s v="Parts"/>
    <s v="parts for repairs and icemaker"/>
    <m/>
    <m/>
    <m/>
    <m/>
    <m/>
    <m/>
    <m/>
    <m/>
    <m/>
    <m/>
    <m/>
    <m/>
    <m/>
    <m/>
    <m/>
    <m/>
    <m/>
    <m/>
    <m/>
    <m/>
    <m/>
    <d v="2024-06-03T00:00:00"/>
    <s v="SL166@tidalwaveautospa.com"/>
    <s v="Cory Cummings"/>
    <x v="6"/>
    <x v="0"/>
  </r>
  <r>
    <s v="Stephanie Bratcher"/>
    <s v="EXP-10013130 "/>
    <n v="141.9"/>
    <d v="2024-05-14T00:00:00"/>
    <x v="1"/>
    <s v="Parts"/>
    <s v="Hydraulic hose"/>
    <m/>
    <m/>
    <m/>
    <m/>
    <m/>
    <m/>
    <m/>
    <m/>
    <m/>
    <m/>
    <m/>
    <m/>
    <m/>
    <m/>
    <m/>
    <m/>
    <m/>
    <m/>
    <m/>
    <m/>
    <m/>
    <d v="2024-06-03T00:00:00"/>
    <s v="SL166@tidalwaveautospa.com"/>
    <s v="Cory Cummings"/>
    <x v="6"/>
    <x v="0"/>
  </r>
  <r>
    <s v="Stephanie Bratcher"/>
    <s v="EXP-10013130 "/>
    <n v="148.07"/>
    <d v="2024-05-15T00:00:00"/>
    <x v="0"/>
    <s v="Itemized"/>
    <s v="degreaser, fittings and hose"/>
    <n v="93.96"/>
    <s v="Wash Maintenance"/>
    <s v="zep cleaner"/>
    <n v="54.11"/>
    <s v="Parts"/>
    <s v="fittings, hose"/>
    <m/>
    <m/>
    <m/>
    <m/>
    <m/>
    <m/>
    <m/>
    <m/>
    <m/>
    <m/>
    <m/>
    <m/>
    <m/>
    <m/>
    <m/>
    <d v="2024-06-03T00:00:00"/>
    <s v="SL166@tidalwaveautospa.com"/>
    <s v="Cory Cummings"/>
    <x v="6"/>
    <x v="0"/>
  </r>
  <r>
    <s v="Kip Frew"/>
    <s v="EXP-10013718 "/>
    <n v="63.48"/>
    <d v="2024-04-20T00:00:00"/>
    <x v="44"/>
    <s v="Parts"/>
    <s v="unions, plugs, washers"/>
    <m/>
    <m/>
    <m/>
    <m/>
    <m/>
    <m/>
    <m/>
    <m/>
    <m/>
    <m/>
    <m/>
    <m/>
    <m/>
    <m/>
    <m/>
    <m/>
    <m/>
    <m/>
    <m/>
    <m/>
    <m/>
    <d v="2024-06-03T00:00:00"/>
    <s v="SL253@tidalwaveautospa.com"/>
    <s v="Cory Cummings"/>
    <x v="6"/>
    <x v="0"/>
  </r>
  <r>
    <s v="Kip Frew"/>
    <s v="EXP-10013718 "/>
    <n v="217.95"/>
    <d v="2024-04-25T00:00:00"/>
    <x v="44"/>
    <s v="Parts"/>
    <s v="foaminator air manifold"/>
    <m/>
    <m/>
    <m/>
    <m/>
    <m/>
    <m/>
    <m/>
    <m/>
    <m/>
    <m/>
    <m/>
    <m/>
    <m/>
    <m/>
    <m/>
    <m/>
    <m/>
    <m/>
    <m/>
    <m/>
    <m/>
    <d v="2024-06-03T00:00:00"/>
    <s v="SL253@tidalwaveautospa.com"/>
    <s v="Cory Cummings"/>
    <x v="6"/>
    <x v="0"/>
  </r>
  <r>
    <s v="Kip Frew"/>
    <s v="EXP-10013718 "/>
    <n v="40.61"/>
    <d v="2024-04-26T00:00:00"/>
    <x v="44"/>
    <s v="Parts"/>
    <s v="ball valve"/>
    <m/>
    <m/>
    <m/>
    <m/>
    <m/>
    <m/>
    <m/>
    <m/>
    <m/>
    <m/>
    <m/>
    <m/>
    <m/>
    <m/>
    <m/>
    <m/>
    <m/>
    <m/>
    <m/>
    <m/>
    <m/>
    <d v="2024-06-03T00:00:00"/>
    <s v="SL253@tidalwaveautospa.com"/>
    <s v="Cory Cummings"/>
    <x v="6"/>
    <x v="0"/>
  </r>
  <r>
    <s v="Kip Frew"/>
    <s v="EXP-10013718 "/>
    <n v="381.47"/>
    <d v="2024-04-27T00:00:00"/>
    <x v="44"/>
    <s v="Small Tools"/>
    <s v="electric drain cleaner"/>
    <m/>
    <m/>
    <m/>
    <m/>
    <m/>
    <m/>
    <m/>
    <m/>
    <m/>
    <m/>
    <m/>
    <m/>
    <m/>
    <m/>
    <m/>
    <m/>
    <m/>
    <m/>
    <m/>
    <m/>
    <m/>
    <d v="2024-06-03T00:00:00"/>
    <s v="SL253@tidalwaveautospa.com"/>
    <s v="Cory Cummings"/>
    <x v="6"/>
    <x v="0"/>
  </r>
  <r>
    <s v="Kip Frew"/>
    <s v="EXP-10013718 "/>
    <n v="54.39"/>
    <d v="2024-04-28T00:00:00"/>
    <x v="44"/>
    <s v="Parts"/>
    <s v="adapter, barb, pipe nipple"/>
    <m/>
    <m/>
    <m/>
    <m/>
    <m/>
    <m/>
    <m/>
    <m/>
    <m/>
    <m/>
    <m/>
    <m/>
    <m/>
    <m/>
    <m/>
    <m/>
    <m/>
    <m/>
    <m/>
    <m/>
    <m/>
    <d v="2024-06-03T00:00:00"/>
    <s v="SL253@tidalwaveautospa.com"/>
    <s v="Cory Cummings"/>
    <x v="6"/>
    <x v="0"/>
  </r>
  <r>
    <s v="Kip Frew"/>
    <s v="EXP-10013718 "/>
    <n v="103.74"/>
    <d v="2024-05-03T00:00:00"/>
    <x v="10"/>
    <s v="Office Supplies"/>
    <s v="Two way radios"/>
    <m/>
    <m/>
    <m/>
    <m/>
    <m/>
    <m/>
    <m/>
    <m/>
    <m/>
    <m/>
    <m/>
    <m/>
    <m/>
    <m/>
    <m/>
    <m/>
    <m/>
    <m/>
    <m/>
    <m/>
    <m/>
    <d v="2024-06-03T00:00:00"/>
    <s v="SL253@tidalwaveautospa.com"/>
    <s v="Cory Cummings"/>
    <x v="6"/>
    <x v="0"/>
  </r>
  <r>
    <s v="Kip Frew"/>
    <s v="EXP-10013718 "/>
    <n v="166.73"/>
    <d v="2024-05-06T00:00:00"/>
    <x v="10"/>
    <s v="Small Tools"/>
    <s v="Fans for XPT"/>
    <m/>
    <m/>
    <m/>
    <m/>
    <m/>
    <m/>
    <m/>
    <m/>
    <m/>
    <m/>
    <m/>
    <m/>
    <m/>
    <m/>
    <m/>
    <m/>
    <m/>
    <m/>
    <m/>
    <m/>
    <m/>
    <d v="2024-06-03T00:00:00"/>
    <s v="SL253@tidalwaveautospa.com"/>
    <s v="Cory Cummings"/>
    <x v="6"/>
    <x v="0"/>
  </r>
  <r>
    <s v="Kip Frew"/>
    <s v="EXP-10013718 "/>
    <n v="130.76"/>
    <d v="2024-05-07T00:00:00"/>
    <x v="44"/>
    <s v="Small Tools"/>
    <s v="pressure washer hose, hose reel"/>
    <m/>
    <m/>
    <m/>
    <m/>
    <m/>
    <m/>
    <m/>
    <m/>
    <m/>
    <m/>
    <m/>
    <m/>
    <m/>
    <m/>
    <m/>
    <m/>
    <m/>
    <m/>
    <m/>
    <m/>
    <m/>
    <d v="2024-06-03T00:00:00"/>
    <s v="SL253@tidalwaveautospa.com"/>
    <s v="Cory Cummings"/>
    <x v="6"/>
    <x v="0"/>
  </r>
  <r>
    <s v="Kip Frew"/>
    <s v="EXP-10013718 "/>
    <n v="64.78"/>
    <d v="2024-05-07T00:00:00"/>
    <x v="10"/>
    <s v="Office Supplies"/>
    <s v="radio headset"/>
    <m/>
    <m/>
    <m/>
    <m/>
    <m/>
    <m/>
    <m/>
    <m/>
    <m/>
    <m/>
    <m/>
    <m/>
    <m/>
    <m/>
    <m/>
    <m/>
    <m/>
    <m/>
    <m/>
    <m/>
    <m/>
    <d v="2024-06-03T00:00:00"/>
    <s v="SL253@tidalwaveautospa.com"/>
    <s v="Cory Cummings"/>
    <x v="6"/>
    <x v="0"/>
  </r>
  <r>
    <s v="Kip Frew"/>
    <s v="EXP-10013718 "/>
    <n v="34.299999999999997"/>
    <d v="2024-05-07T00:00:00"/>
    <x v="22"/>
    <s v="Itemized"/>
    <s v="arch and hand cleaner, razor blades"/>
    <n v="26.38"/>
    <s v="Wash Maintenance"/>
    <s v="arch &amp; hand cleaner"/>
    <n v="7.9199999999999982"/>
    <s v="Small Tools"/>
    <s v="razor blades"/>
    <m/>
    <m/>
    <m/>
    <m/>
    <m/>
    <m/>
    <m/>
    <m/>
    <m/>
    <m/>
    <m/>
    <m/>
    <m/>
    <m/>
    <m/>
    <d v="2024-06-03T00:00:00"/>
    <s v="SL253@tidalwaveautospa.com"/>
    <s v="Cory Cummings"/>
    <x v="6"/>
    <x v="0"/>
  </r>
  <r>
    <s v="Kip Frew"/>
    <s v="EXP-10013718 "/>
    <n v="10.88"/>
    <d v="2024-05-08T00:00:00"/>
    <x v="22"/>
    <s v="Small Tools"/>
    <s v="sprayer"/>
    <m/>
    <m/>
    <m/>
    <m/>
    <m/>
    <m/>
    <m/>
    <m/>
    <m/>
    <m/>
    <m/>
    <m/>
    <m/>
    <m/>
    <m/>
    <m/>
    <m/>
    <m/>
    <m/>
    <m/>
    <m/>
    <d v="2024-06-03T00:00:00"/>
    <s v="SL253@tidalwaveautospa.com"/>
    <s v="Cory Cummings"/>
    <x v="6"/>
    <x v="0"/>
  </r>
  <r>
    <s v="Kip Frew"/>
    <s v="EXP-10013718 "/>
    <n v="43.53"/>
    <d v="2024-05-12T00:00:00"/>
    <x v="16"/>
    <s v="Wash Maintenance"/>
    <s v="shop rags, step stool"/>
    <m/>
    <m/>
    <m/>
    <m/>
    <m/>
    <m/>
    <m/>
    <m/>
    <m/>
    <m/>
    <m/>
    <m/>
    <m/>
    <m/>
    <m/>
    <m/>
    <m/>
    <m/>
    <m/>
    <m/>
    <m/>
    <d v="2024-06-03T00:00:00"/>
    <s v="SL253@tidalwaveautospa.com"/>
    <s v="Cory Cummings"/>
    <x v="6"/>
    <x v="0"/>
  </r>
  <r>
    <s v="Kip Frew"/>
    <s v="EXP-10013718 "/>
    <n v="31.56"/>
    <d v="2024-05-13T00:00:00"/>
    <x v="17"/>
    <s v="Wash Maintenance"/>
    <s v="gas can and 2 cycle oil"/>
    <m/>
    <m/>
    <m/>
    <m/>
    <m/>
    <m/>
    <m/>
    <m/>
    <m/>
    <m/>
    <m/>
    <m/>
    <m/>
    <m/>
    <m/>
    <m/>
    <m/>
    <m/>
    <m/>
    <m/>
    <m/>
    <d v="2024-06-03T00:00:00"/>
    <s v="SL253@tidalwaveautospa.com"/>
    <s v="Cory Cummings"/>
    <x v="6"/>
    <x v="0"/>
  </r>
  <r>
    <s v="Kip Frew"/>
    <s v="EXP-10013718 "/>
    <n v="80.45"/>
    <d v="2024-05-14T00:00:00"/>
    <x v="44"/>
    <s v="Parts"/>
    <s v="adapters, tubing, ball valves, quick connects"/>
    <m/>
    <m/>
    <m/>
    <m/>
    <m/>
    <m/>
    <m/>
    <m/>
    <m/>
    <m/>
    <m/>
    <m/>
    <m/>
    <m/>
    <m/>
    <m/>
    <m/>
    <m/>
    <m/>
    <m/>
    <m/>
    <d v="2024-06-03T00:00:00"/>
    <s v="SL253@tidalwaveautospa.com"/>
    <s v="Cory Cummings"/>
    <x v="6"/>
    <x v="0"/>
  </r>
  <r>
    <s v="Kip Frew"/>
    <s v="EXP-10013718 "/>
    <n v="47.51"/>
    <d v="2024-05-14T00:00:00"/>
    <x v="22"/>
    <s v="Small Tools"/>
    <s v="barrel pump"/>
    <m/>
    <m/>
    <m/>
    <m/>
    <m/>
    <m/>
    <m/>
    <m/>
    <m/>
    <m/>
    <m/>
    <m/>
    <m/>
    <m/>
    <m/>
    <m/>
    <m/>
    <m/>
    <m/>
    <m/>
    <m/>
    <d v="2024-06-03T00:00:00"/>
    <s v="SL253@tidalwaveautospa.com"/>
    <s v="Cory Cummings"/>
    <x v="6"/>
    <x v="0"/>
  </r>
  <r>
    <s v="Kip Frew"/>
    <s v="EXP-10013718 "/>
    <n v="129.71"/>
    <d v="2024-05-15T00:00:00"/>
    <x v="44"/>
    <s v="Small Tools"/>
    <s v="hose reel"/>
    <m/>
    <m/>
    <m/>
    <m/>
    <m/>
    <m/>
    <m/>
    <m/>
    <m/>
    <m/>
    <m/>
    <m/>
    <m/>
    <m/>
    <m/>
    <m/>
    <m/>
    <m/>
    <m/>
    <m/>
    <m/>
    <d v="2024-06-03T00:00:00"/>
    <s v="SL253@tidalwaveautospa.com"/>
    <s v="Cory Cummings"/>
    <x v="6"/>
    <x v="0"/>
  </r>
  <r>
    <s v="Grant Hendrix"/>
    <s v="EXP-10013725 "/>
    <n v="13.13"/>
    <d v="2024-04-19T00:00:00"/>
    <x v="9"/>
    <s v="Office Supplies"/>
    <s v="Cups and ice and stirring utensils"/>
    <m/>
    <m/>
    <m/>
    <m/>
    <m/>
    <m/>
    <m/>
    <m/>
    <m/>
    <m/>
    <m/>
    <m/>
    <m/>
    <m/>
    <m/>
    <m/>
    <m/>
    <m/>
    <m/>
    <m/>
    <m/>
    <d v="2024-06-03T00:00:00"/>
    <s v="SL190@tidalwaveautospa.com"/>
    <s v="Ricky Doyle"/>
    <x v="6"/>
    <x v="0"/>
  </r>
  <r>
    <s v="Grant Hendrix"/>
    <s v="EXP-10013725 "/>
    <n v="9.3800000000000008"/>
    <d v="2024-04-19T00:00:00"/>
    <x v="9"/>
    <s v="Snacks"/>
    <s v="bottle water"/>
    <m/>
    <m/>
    <m/>
    <m/>
    <m/>
    <m/>
    <m/>
    <m/>
    <m/>
    <m/>
    <m/>
    <m/>
    <m/>
    <m/>
    <m/>
    <m/>
    <m/>
    <m/>
    <m/>
    <m/>
    <m/>
    <d v="2024-06-03T00:00:00"/>
    <s v="SL190@tidalwaveautospa.com"/>
    <s v="Ricky Doyle"/>
    <x v="6"/>
    <x v="0"/>
  </r>
  <r>
    <s v="Grant Hendrix"/>
    <s v="EXP-10013725 "/>
    <n v="11.53"/>
    <d v="2024-04-25T00:00:00"/>
    <x v="0"/>
    <s v="Office Supplies"/>
    <s v="Boxes and tape"/>
    <m/>
    <m/>
    <m/>
    <m/>
    <m/>
    <m/>
    <m/>
    <m/>
    <m/>
    <m/>
    <m/>
    <m/>
    <m/>
    <m/>
    <m/>
    <m/>
    <m/>
    <m/>
    <m/>
    <m/>
    <m/>
    <d v="2024-06-03T00:00:00"/>
    <s v="SL190@tidalwaveautospa.com"/>
    <s v="Ricky Doyle"/>
    <x v="6"/>
    <x v="0"/>
  </r>
  <r>
    <s v="Grant Hendrix"/>
    <s v="EXP-10013725 "/>
    <n v="4.49"/>
    <d v="2024-04-25T00:00:00"/>
    <x v="0"/>
    <s v="Office Supplies"/>
    <s v="Shipping boxes"/>
    <m/>
    <m/>
    <m/>
    <m/>
    <m/>
    <m/>
    <m/>
    <m/>
    <m/>
    <m/>
    <m/>
    <m/>
    <m/>
    <m/>
    <m/>
    <m/>
    <m/>
    <m/>
    <m/>
    <m/>
    <m/>
    <d v="2024-06-03T00:00:00"/>
    <s v="SL190@tidalwaveautospa.com"/>
    <s v="Ricky Doyle"/>
    <x v="6"/>
    <x v="0"/>
  </r>
  <r>
    <s v="Grant Hendrix"/>
    <s v="EXP-10013725 "/>
    <n v="224.38"/>
    <d v="2024-04-29T00:00:00"/>
    <x v="0"/>
    <s v="Wash Maintenance"/>
    <s v="Water Softener salt"/>
    <m/>
    <m/>
    <m/>
    <m/>
    <m/>
    <m/>
    <m/>
    <m/>
    <m/>
    <m/>
    <m/>
    <m/>
    <m/>
    <m/>
    <m/>
    <m/>
    <m/>
    <m/>
    <m/>
    <m/>
    <m/>
    <d v="2024-06-03T00:00:00"/>
    <s v="SL190@tidalwaveautospa.com"/>
    <s v="Ricky Doyle"/>
    <x v="6"/>
    <x v="0"/>
  </r>
  <r>
    <s v="Grant Hendrix"/>
    <s v="EXP-10013725 "/>
    <n v="44.06"/>
    <d v="2024-05-03T00:00:00"/>
    <x v="0"/>
    <s v="Itemized"/>
    <s v="bath tissue, antifreeze, bottled water, tire shine, wiper blade"/>
    <n v="6.88"/>
    <s v="Wash Maintenance"/>
    <s v="antifreeze"/>
    <n v="10.72"/>
    <s v="Snacks"/>
    <s v="bottled water"/>
    <n v="16.62"/>
    <s v="Vehicle Damage Claims"/>
    <s v="wiper blade"/>
    <n v="1.36"/>
    <s v="Office Supplies"/>
    <s v="bath tissue"/>
    <n v="8.48"/>
    <s v="Wash Supplies"/>
    <s v="tire shine"/>
    <m/>
    <m/>
    <m/>
    <m/>
    <m/>
    <m/>
    <d v="2024-06-03T00:00:00"/>
    <s v="SL190@tidalwaveautospa.com"/>
    <s v="Ricky Doyle"/>
    <x v="6"/>
    <x v="0"/>
  </r>
  <r>
    <s v="Grant Hendrix"/>
    <s v="EXP-10013725 "/>
    <n v="55.49"/>
    <d v="2024-05-07T00:00:00"/>
    <x v="7"/>
    <s v="Parts"/>
    <s v="Ball valve replacement"/>
    <m/>
    <m/>
    <m/>
    <m/>
    <m/>
    <m/>
    <m/>
    <m/>
    <m/>
    <m/>
    <m/>
    <m/>
    <m/>
    <m/>
    <m/>
    <m/>
    <m/>
    <m/>
    <m/>
    <m/>
    <m/>
    <d v="2024-06-03T00:00:00"/>
    <s v="SL190@tidalwaveautospa.com"/>
    <s v="Ricky Doyle"/>
    <x v="6"/>
    <x v="0"/>
  </r>
  <r>
    <s v="Grant Hendrix"/>
    <s v="EXP-10013725 "/>
    <n v="45.54"/>
    <d v="2024-05-12T00:00:00"/>
    <x v="0"/>
    <s v="Wash Maintenance"/>
    <s v="Window mops and goo gone"/>
    <m/>
    <m/>
    <m/>
    <m/>
    <m/>
    <m/>
    <m/>
    <m/>
    <m/>
    <m/>
    <m/>
    <m/>
    <m/>
    <m/>
    <m/>
    <m/>
    <m/>
    <m/>
    <m/>
    <m/>
    <m/>
    <d v="2024-06-03T00:00:00"/>
    <s v="SL190@tidalwaveautospa.com"/>
    <s v="Ricky Doyle"/>
    <x v="6"/>
    <x v="0"/>
  </r>
  <r>
    <s v="Grant Hendrix"/>
    <s v="EXP-10013725 "/>
    <n v="95.52"/>
    <d v="2024-05-14T00:00:00"/>
    <x v="2"/>
    <s v="Parts"/>
    <s v="Parts for equipment repair"/>
    <m/>
    <m/>
    <m/>
    <m/>
    <m/>
    <m/>
    <m/>
    <m/>
    <m/>
    <m/>
    <m/>
    <m/>
    <m/>
    <m/>
    <m/>
    <m/>
    <m/>
    <m/>
    <m/>
    <m/>
    <m/>
    <d v="2024-06-03T00:00:00"/>
    <s v="SL190@tidalwaveautospa.com"/>
    <s v="Ricky Doyle"/>
    <x v="6"/>
    <x v="0"/>
  </r>
  <r>
    <s v="Grant Hendrix"/>
    <s v="EXP-10013725 "/>
    <n v="584.86"/>
    <d v="2024-05-15T00:00:00"/>
    <x v="1"/>
    <s v="Parts"/>
    <s v="High pressure hose replacement"/>
    <m/>
    <m/>
    <m/>
    <m/>
    <m/>
    <m/>
    <m/>
    <m/>
    <m/>
    <m/>
    <m/>
    <m/>
    <m/>
    <m/>
    <m/>
    <m/>
    <m/>
    <m/>
    <m/>
    <m/>
    <m/>
    <d v="2024-06-03T00:00:00"/>
    <s v="SL190@tidalwaveautospa.com"/>
    <s v="Ricky Doyle"/>
    <x v="6"/>
    <x v="0"/>
  </r>
  <r>
    <s v="William Allen"/>
    <s v="EXP-10013820 "/>
    <n v="4.88"/>
    <d v="2024-04-20T00:00:00"/>
    <x v="22"/>
    <s v="Parts"/>
    <s v="bolts and nuts"/>
    <m/>
    <m/>
    <m/>
    <m/>
    <m/>
    <m/>
    <m/>
    <m/>
    <m/>
    <m/>
    <m/>
    <m/>
    <m/>
    <m/>
    <m/>
    <m/>
    <m/>
    <m/>
    <m/>
    <m/>
    <m/>
    <d v="2024-06-03T00:00:00"/>
    <s v="SL140@tidalwaveautospa.com"/>
    <s v="Ricky Doyle"/>
    <x v="6"/>
    <x v="0"/>
  </r>
  <r>
    <s v="William Allen"/>
    <s v="EXP-10013820 "/>
    <n v="109.09"/>
    <d v="2024-04-24T00:00:00"/>
    <x v="22"/>
    <s v="Parts"/>
    <s v="garden hose / misc parts for repair"/>
    <m/>
    <m/>
    <m/>
    <m/>
    <m/>
    <m/>
    <m/>
    <m/>
    <m/>
    <m/>
    <m/>
    <m/>
    <m/>
    <m/>
    <m/>
    <m/>
    <m/>
    <m/>
    <m/>
    <m/>
    <m/>
    <d v="2024-06-03T00:00:00"/>
    <s v="SL140@tidalwaveautospa.com"/>
    <s v="Ricky Doyle"/>
    <x v="6"/>
    <x v="0"/>
  </r>
  <r>
    <s v="William Allen"/>
    <s v="EXP-10013820 "/>
    <n v="230.38"/>
    <d v="2024-04-26T00:00:00"/>
    <x v="22"/>
    <s v="Parts"/>
    <s v="hydraulic hoses"/>
    <m/>
    <m/>
    <m/>
    <m/>
    <m/>
    <m/>
    <m/>
    <m/>
    <m/>
    <m/>
    <m/>
    <m/>
    <m/>
    <m/>
    <m/>
    <m/>
    <m/>
    <m/>
    <m/>
    <m/>
    <m/>
    <d v="2024-06-03T00:00:00"/>
    <s v="SL140@tidalwaveautospa.com"/>
    <s v="Ricky Doyle"/>
    <x v="6"/>
    <x v="0"/>
  </r>
  <r>
    <s v="William Allen"/>
    <s v="EXP-10013820 "/>
    <n v="434.23"/>
    <d v="2024-04-26T00:00:00"/>
    <x v="25"/>
    <s v="Office Supplies"/>
    <s v="new flag and reroped the pole"/>
    <m/>
    <m/>
    <m/>
    <m/>
    <m/>
    <m/>
    <m/>
    <m/>
    <m/>
    <m/>
    <m/>
    <m/>
    <m/>
    <m/>
    <m/>
    <m/>
    <m/>
    <m/>
    <m/>
    <m/>
    <m/>
    <d v="2024-06-03T00:00:00"/>
    <s v="SL140@tidalwaveautospa.com"/>
    <s v="Ricky Doyle"/>
    <x v="6"/>
    <x v="0"/>
  </r>
  <r>
    <s v="William Allen"/>
    <s v="EXP-10013820 "/>
    <n v="673.95"/>
    <d v="2024-05-09T00:00:00"/>
    <x v="14"/>
    <s v="Wash Supplies"/>
    <s v="first aid supplies / spray bottles?"/>
    <m/>
    <m/>
    <m/>
    <m/>
    <m/>
    <m/>
    <m/>
    <m/>
    <m/>
    <m/>
    <m/>
    <m/>
    <m/>
    <m/>
    <m/>
    <m/>
    <m/>
    <m/>
    <m/>
    <m/>
    <m/>
    <d v="2024-06-03T00:00:00"/>
    <s v="SL140@tidalwaveautospa.com"/>
    <s v="Ricky Doyle"/>
    <x v="6"/>
    <x v="0"/>
  </r>
  <r>
    <s v="Antawan Hill"/>
    <s v="EXP-10013583 "/>
    <n v="60.57"/>
    <d v="2024-03-21T00:00:00"/>
    <x v="0"/>
    <s v="Wash Maintenance"/>
    <s v="Wall cleaner"/>
    <m/>
    <m/>
    <m/>
    <m/>
    <m/>
    <m/>
    <m/>
    <m/>
    <m/>
    <m/>
    <m/>
    <m/>
    <m/>
    <m/>
    <m/>
    <m/>
    <m/>
    <m/>
    <m/>
    <m/>
    <m/>
    <d v="2024-06-03T00:00:00"/>
    <s v="SL3@tidalwaveautospa.com"/>
    <s v="Andrew Strevel"/>
    <x v="6"/>
    <x v="0"/>
  </r>
  <r>
    <s v="Antawan Hill"/>
    <s v="EXP-10013583 "/>
    <n v="20.350000000000001"/>
    <d v="2024-04-23T00:00:00"/>
    <x v="2"/>
    <s v="Parts"/>
    <s v="Elbow for pipe"/>
    <m/>
    <m/>
    <m/>
    <m/>
    <m/>
    <m/>
    <m/>
    <m/>
    <m/>
    <m/>
    <m/>
    <m/>
    <m/>
    <m/>
    <m/>
    <m/>
    <m/>
    <m/>
    <m/>
    <m/>
    <m/>
    <d v="2024-06-03T00:00:00"/>
    <s v="SL3@tidalwaveautospa.com"/>
    <s v="Andrew Strevel"/>
    <x v="6"/>
    <x v="0"/>
  </r>
  <r>
    <s v="Antawan Hill"/>
    <s v="EXP-10013583 "/>
    <n v="18.13"/>
    <d v="2024-04-24T00:00:00"/>
    <x v="2"/>
    <s v="Small Tools"/>
    <s v="Pressure washing tips"/>
    <m/>
    <m/>
    <m/>
    <m/>
    <m/>
    <m/>
    <m/>
    <m/>
    <m/>
    <m/>
    <m/>
    <m/>
    <m/>
    <m/>
    <m/>
    <m/>
    <m/>
    <m/>
    <m/>
    <m/>
    <m/>
    <d v="2024-06-03T00:00:00"/>
    <s v="SL3@tidalwaveautospa.com"/>
    <s v="Andrew Strevel"/>
    <x v="6"/>
    <x v="0"/>
  </r>
  <r>
    <s v="Antawan Hill"/>
    <s v="EXP-10013583 "/>
    <n v="122.99"/>
    <d v="2024-05-02T00:00:00"/>
    <x v="0"/>
    <s v="Office Supplies"/>
    <s v="Receipt, printing paper"/>
    <m/>
    <m/>
    <m/>
    <m/>
    <m/>
    <m/>
    <m/>
    <m/>
    <m/>
    <m/>
    <m/>
    <m/>
    <m/>
    <m/>
    <m/>
    <m/>
    <m/>
    <m/>
    <m/>
    <m/>
    <m/>
    <d v="2024-06-03T00:00:00"/>
    <s v="SL3@tidalwaveautospa.com"/>
    <s v="Andrew Strevel"/>
    <x v="6"/>
    <x v="0"/>
  </r>
  <r>
    <s v="Antawan Hill"/>
    <s v="EXP-10013583 "/>
    <n v="19.88"/>
    <d v="2024-05-03T00:00:00"/>
    <x v="9"/>
    <s v="Snacks"/>
    <s v="Water and drinks for team"/>
    <m/>
    <m/>
    <m/>
    <m/>
    <m/>
    <m/>
    <m/>
    <m/>
    <m/>
    <m/>
    <m/>
    <m/>
    <m/>
    <m/>
    <m/>
    <m/>
    <m/>
    <m/>
    <m/>
    <m/>
    <m/>
    <d v="2024-06-03T00:00:00"/>
    <s v="SL3@tidalwaveautospa.com"/>
    <s v="Andrew Strevel"/>
    <x v="6"/>
    <x v="0"/>
  </r>
  <r>
    <s v="Antawan Hill"/>
    <s v="EXP-10013583 "/>
    <n v="232.2"/>
    <d v="2024-05-07T00:00:00"/>
    <x v="0"/>
    <s v="Wash Maintenance"/>
    <s v="boom, sticks, soap, cleaning supplies"/>
    <m/>
    <m/>
    <m/>
    <m/>
    <m/>
    <m/>
    <m/>
    <m/>
    <m/>
    <m/>
    <m/>
    <m/>
    <m/>
    <m/>
    <m/>
    <m/>
    <m/>
    <m/>
    <m/>
    <m/>
    <m/>
    <d v="2024-06-03T00:00:00"/>
    <s v="SL3@tidalwaveautospa.com"/>
    <s v="Andrew Strevel"/>
    <x v="6"/>
    <x v="0"/>
  </r>
  <r>
    <s v="Antawan Hill"/>
    <s v="EXP-10013583 "/>
    <n v="193.32"/>
    <d v="2024-05-07T00:00:00"/>
    <x v="0"/>
    <s v="Wash Maintenance"/>
    <s v="Shovels cleaning supplies for the walls"/>
    <m/>
    <m/>
    <m/>
    <m/>
    <m/>
    <m/>
    <m/>
    <m/>
    <m/>
    <m/>
    <m/>
    <m/>
    <m/>
    <m/>
    <m/>
    <m/>
    <m/>
    <m/>
    <m/>
    <m/>
    <m/>
    <d v="2024-06-03T00:00:00"/>
    <s v="SL3@tidalwaveautospa.com"/>
    <s v="Andrew Strevel"/>
    <x v="6"/>
    <x v="0"/>
  </r>
  <r>
    <s v="Antawan Hill"/>
    <s v="EXP-10013583 "/>
    <n v="73.06"/>
    <d v="2024-05-09T00:00:00"/>
    <x v="0"/>
    <s v="Wash Maintenance"/>
    <s v="Shovel and bar cleaner wall"/>
    <m/>
    <m/>
    <m/>
    <m/>
    <m/>
    <m/>
    <m/>
    <m/>
    <m/>
    <m/>
    <m/>
    <m/>
    <m/>
    <m/>
    <m/>
    <m/>
    <m/>
    <m/>
    <m/>
    <m/>
    <m/>
    <d v="2024-06-03T00:00:00"/>
    <s v="SL3@tidalwaveautospa.com"/>
    <s v="Andrew Strevel"/>
    <x v="6"/>
    <x v="0"/>
  </r>
  <r>
    <s v="Antawan Hill"/>
    <s v="EXP-10013583 "/>
    <n v="140.72999999999999"/>
    <d v="2024-05-10T00:00:00"/>
    <x v="8"/>
    <s v="Snacks"/>
    <s v="Water and Powerade"/>
    <m/>
    <m/>
    <m/>
    <m/>
    <m/>
    <m/>
    <m/>
    <m/>
    <m/>
    <m/>
    <m/>
    <m/>
    <m/>
    <m/>
    <m/>
    <m/>
    <m/>
    <m/>
    <m/>
    <m/>
    <m/>
    <d v="2024-06-03T00:00:00"/>
    <s v="SL3@tidalwaveautospa.com"/>
    <s v="Andrew Strevel"/>
    <x v="6"/>
    <x v="0"/>
  </r>
  <r>
    <s v="Antawan Hill"/>
    <s v="EXP-10013583 "/>
    <n v="172.76"/>
    <d v="2024-05-11T00:00:00"/>
    <x v="21"/>
    <s v="Landscaping"/>
    <s v="Flowers to hand out for Mother’s Day"/>
    <m/>
    <m/>
    <m/>
    <m/>
    <m/>
    <m/>
    <m/>
    <m/>
    <m/>
    <m/>
    <m/>
    <m/>
    <m/>
    <m/>
    <m/>
    <m/>
    <m/>
    <m/>
    <m/>
    <m/>
    <m/>
    <d v="2024-06-03T00:00:00"/>
    <s v="SL3@tidalwaveautospa.com"/>
    <s v="Andrew Strevel"/>
    <x v="6"/>
    <x v="0"/>
  </r>
  <r>
    <s v="Antawan Hill"/>
    <s v="EXP-10013583 "/>
    <n v="109.11"/>
    <d v="2024-05-13T00:00:00"/>
    <x v="11"/>
    <s v="Wash Maintenance"/>
    <s v="Hydraulic fluid and razors"/>
    <m/>
    <m/>
    <m/>
    <m/>
    <m/>
    <m/>
    <m/>
    <m/>
    <m/>
    <m/>
    <m/>
    <m/>
    <m/>
    <m/>
    <m/>
    <m/>
    <m/>
    <m/>
    <m/>
    <m/>
    <m/>
    <d v="2024-06-03T00:00:00"/>
    <s v="SL3@tidalwaveautospa.com"/>
    <s v="Andrew Strevel"/>
    <x v="6"/>
    <x v="0"/>
  </r>
  <r>
    <s v="Kendall Cannimore"/>
    <s v="EXP-10013656 "/>
    <n v="135.31"/>
    <d v="2024-03-20T00:00:00"/>
    <x v="23"/>
    <s v="Wash Maintenance"/>
    <s v="scrub pads, grease guns and clr"/>
    <m/>
    <m/>
    <m/>
    <m/>
    <m/>
    <m/>
    <m/>
    <m/>
    <m/>
    <m/>
    <m/>
    <m/>
    <m/>
    <m/>
    <m/>
    <m/>
    <m/>
    <m/>
    <m/>
    <m/>
    <m/>
    <d v="2024-06-03T00:00:00"/>
    <s v="SL223@tidalwaveautospa.com"/>
    <s v="Andrew Stephens"/>
    <x v="6"/>
    <x v="0"/>
  </r>
  <r>
    <s v="Kendall Cannimore"/>
    <s v="EXP-10013656 "/>
    <n v="120.75"/>
    <d v="2024-04-16T00:00:00"/>
    <x v="7"/>
    <s v="Parts"/>
    <s v="Parts for foam cannon"/>
    <m/>
    <m/>
    <m/>
    <m/>
    <m/>
    <m/>
    <m/>
    <m/>
    <m/>
    <m/>
    <m/>
    <m/>
    <m/>
    <m/>
    <m/>
    <m/>
    <m/>
    <m/>
    <m/>
    <m/>
    <m/>
    <d v="2024-06-03T00:00:00"/>
    <s v="SL223@tidalwaveautospa.com"/>
    <s v="Andrew Stephens"/>
    <x v="6"/>
    <x v="0"/>
  </r>
  <r>
    <s v="Kendall Cannimore"/>
    <s v="EXP-10013656 "/>
    <n v="127.29"/>
    <d v="2024-04-17T00:00:00"/>
    <x v="0"/>
    <s v="Wash Maintenance"/>
    <s v="Purple power"/>
    <m/>
    <m/>
    <m/>
    <m/>
    <m/>
    <m/>
    <m/>
    <m/>
    <m/>
    <m/>
    <m/>
    <m/>
    <m/>
    <m/>
    <m/>
    <m/>
    <m/>
    <m/>
    <m/>
    <m/>
    <m/>
    <d v="2024-06-03T00:00:00"/>
    <s v="SL223@tidalwaveautospa.com"/>
    <s v="Andrew Stephens"/>
    <x v="6"/>
    <x v="0"/>
  </r>
  <r>
    <s v="Kendall Cannimore"/>
    <s v="EXP-10013656 "/>
    <n v="98.35"/>
    <d v="2024-04-25T00:00:00"/>
    <x v="7"/>
    <s v="Parts"/>
    <s v="Rotator bearing assembly"/>
    <m/>
    <m/>
    <m/>
    <m/>
    <m/>
    <m/>
    <m/>
    <m/>
    <m/>
    <m/>
    <m/>
    <m/>
    <m/>
    <m/>
    <m/>
    <m/>
    <m/>
    <m/>
    <m/>
    <m/>
    <m/>
    <d v="2024-06-03T00:00:00"/>
    <s v="SL223@tidalwaveautospa.com"/>
    <s v="Andrew Stephens"/>
    <x v="6"/>
    <x v="0"/>
  </r>
  <r>
    <s v="Kendall Cannimore"/>
    <s v="EXP-10013656 "/>
    <n v="139.05000000000001"/>
    <d v="2024-04-26T00:00:00"/>
    <x v="0"/>
    <s v="Wash Maintenance"/>
    <s v="Lime and Rust Remover"/>
    <m/>
    <m/>
    <m/>
    <m/>
    <m/>
    <m/>
    <m/>
    <m/>
    <m/>
    <m/>
    <m/>
    <m/>
    <m/>
    <m/>
    <m/>
    <m/>
    <m/>
    <m/>
    <m/>
    <m/>
    <m/>
    <d v="2024-06-03T00:00:00"/>
    <s v="SL223@tidalwaveautospa.com"/>
    <s v="Andrew Stephens"/>
    <x v="6"/>
    <x v="0"/>
  </r>
  <r>
    <s v="Kendall Cannimore"/>
    <s v="EXP-10013656 "/>
    <n v="340.1"/>
    <d v="2024-04-28T00:00:00"/>
    <x v="0"/>
    <s v="Wash Maintenance"/>
    <s v="cat pump oil and air compressor oil"/>
    <m/>
    <m/>
    <m/>
    <m/>
    <m/>
    <m/>
    <m/>
    <m/>
    <m/>
    <m/>
    <m/>
    <m/>
    <m/>
    <m/>
    <m/>
    <m/>
    <m/>
    <m/>
    <m/>
    <m/>
    <m/>
    <d v="2024-06-03T00:00:00"/>
    <s v="SL223@tidalwaveautospa.com"/>
    <s v="Andrew Stephens"/>
    <x v="6"/>
    <x v="0"/>
  </r>
  <r>
    <s v="Kendall Cannimore"/>
    <s v="EXP-10013656 "/>
    <n v="228.77"/>
    <d v="2024-04-28T00:00:00"/>
    <x v="23"/>
    <s v="Itemized"/>
    <s v="spray bottles toilet paper dog treats and wd40"/>
    <n v="69.86"/>
    <s v="Wash Maintenance"/>
    <s v="WD40"/>
    <n v="34.79"/>
    <s v="Office Supplies"/>
    <s v="toilet paper"/>
    <n v="16.920000000000002"/>
    <s v="Advertising &amp; Promotion"/>
    <s v="dog treats"/>
    <n v="107.20000000000003"/>
    <s v="Wash Supplies"/>
    <s v="spray bottles"/>
    <m/>
    <m/>
    <m/>
    <m/>
    <m/>
    <m/>
    <m/>
    <m/>
    <m/>
    <d v="2024-06-03T00:00:00"/>
    <s v="SL223@tidalwaveautospa.com"/>
    <s v="Andrew Stephens"/>
    <x v="6"/>
    <x v="0"/>
  </r>
  <r>
    <s v="Kendall Cannimore"/>
    <s v="EXP-10013656 "/>
    <n v="87.3"/>
    <d v="2024-05-03T00:00:00"/>
    <x v="11"/>
    <s v="Wash Maintenance"/>
    <s v="Salt for softener"/>
    <m/>
    <m/>
    <m/>
    <m/>
    <m/>
    <m/>
    <m/>
    <m/>
    <m/>
    <m/>
    <m/>
    <m/>
    <m/>
    <m/>
    <m/>
    <m/>
    <m/>
    <m/>
    <m/>
    <m/>
    <m/>
    <d v="2024-06-03T00:00:00"/>
    <s v="SL223@tidalwaveautospa.com"/>
    <s v="Andrew Stephens"/>
    <x v="6"/>
    <x v="0"/>
  </r>
  <r>
    <s v="Kendall Cannimore"/>
    <s v="EXP-10013656 "/>
    <n v="27.08"/>
    <d v="2024-05-15T00:00:00"/>
    <x v="0"/>
    <s v="Wash Maintenance"/>
    <s v="alumabrite"/>
    <m/>
    <m/>
    <m/>
    <m/>
    <m/>
    <m/>
    <m/>
    <m/>
    <m/>
    <m/>
    <m/>
    <m/>
    <m/>
    <m/>
    <m/>
    <m/>
    <m/>
    <m/>
    <m/>
    <m/>
    <m/>
    <d v="2024-06-03T00:00:00"/>
    <s v="SL223@tidalwaveautospa.com"/>
    <s v="Andrew Stephens"/>
    <x v="6"/>
    <x v="0"/>
  </r>
  <r>
    <s v="Kendall Cannimore"/>
    <s v="EXP-10013656 "/>
    <n v="22.36"/>
    <d v="2024-05-15T00:00:00"/>
    <x v="17"/>
    <s v="Wash Maintenance"/>
    <s v="2 stroke oil for blower"/>
    <m/>
    <m/>
    <m/>
    <m/>
    <m/>
    <m/>
    <m/>
    <m/>
    <m/>
    <m/>
    <m/>
    <m/>
    <m/>
    <m/>
    <m/>
    <m/>
    <m/>
    <m/>
    <m/>
    <m/>
    <m/>
    <d v="2024-06-03T00:00:00"/>
    <s v="SL223@tidalwaveautospa.com"/>
    <s v="Andrew Stephens"/>
    <x v="6"/>
    <x v="0"/>
  </r>
  <r>
    <s v="Mark Ramirez"/>
    <s v="EXP-10013749 "/>
    <n v="20"/>
    <d v="2024-04-18T00:00:00"/>
    <x v="22"/>
    <s v="Car Wash"/>
    <s v="competitor car wash"/>
    <m/>
    <m/>
    <m/>
    <m/>
    <m/>
    <m/>
    <m/>
    <m/>
    <m/>
    <m/>
    <m/>
    <m/>
    <m/>
    <m/>
    <m/>
    <m/>
    <m/>
    <m/>
    <m/>
    <m/>
    <m/>
    <d v="2024-06-03T00:00:00"/>
    <s v=""/>
    <s v=""/>
    <x v="6"/>
    <x v="0"/>
  </r>
  <r>
    <s v="Mark Ramirez"/>
    <s v="EXP-10013749 "/>
    <n v="46"/>
    <d v="2024-04-19T00:00:00"/>
    <x v="22"/>
    <s v="Wash Supplies"/>
    <s v="wax and detailing"/>
    <m/>
    <m/>
    <m/>
    <m/>
    <m/>
    <m/>
    <m/>
    <m/>
    <m/>
    <m/>
    <m/>
    <m/>
    <m/>
    <m/>
    <m/>
    <m/>
    <m/>
    <m/>
    <m/>
    <m/>
    <m/>
    <d v="2024-06-03T00:00:00"/>
    <s v=""/>
    <s v=""/>
    <x v="6"/>
    <x v="0"/>
  </r>
  <r>
    <s v="Mark Ramirez"/>
    <s v="EXP-10013749 "/>
    <n v="109.35"/>
    <d v="2024-04-23T00:00:00"/>
    <x v="6"/>
    <s v="Wash Maintenance"/>
    <s v="light bulbs, motor oil, air filter, oil filter"/>
    <m/>
    <m/>
    <m/>
    <m/>
    <m/>
    <m/>
    <m/>
    <m/>
    <m/>
    <m/>
    <m/>
    <m/>
    <m/>
    <m/>
    <m/>
    <m/>
    <m/>
    <m/>
    <m/>
    <m/>
    <m/>
    <d v="2024-06-03T00:00:00"/>
    <s v=""/>
    <s v=""/>
    <x v="6"/>
    <x v="0"/>
  </r>
  <r>
    <s v="Mark Ramirez"/>
    <s v="EXP-10013749 "/>
    <n v="53.36"/>
    <d v="2024-05-04T00:00:00"/>
    <x v="0"/>
    <s v="Parts"/>
    <s v="screws, tape measure, tapcon"/>
    <m/>
    <m/>
    <m/>
    <m/>
    <m/>
    <m/>
    <m/>
    <m/>
    <m/>
    <m/>
    <m/>
    <m/>
    <m/>
    <m/>
    <m/>
    <m/>
    <m/>
    <m/>
    <m/>
    <m/>
    <m/>
    <d v="2024-06-03T00:00:00"/>
    <s v=""/>
    <s v=""/>
    <x v="6"/>
    <x v="0"/>
  </r>
  <r>
    <s v="Mark Ramirez"/>
    <s v="EXP-10013749 "/>
    <n v="284.39999999999998"/>
    <d v="2024-05-04T00:00:00"/>
    <x v="0"/>
    <s v="Itemized"/>
    <s v="tool bars, shelving, utility hooks, toggle bolts, storage totes"/>
    <n v="121.38"/>
    <s v="Office Furniture"/>
    <s v="tool bars, shelving"/>
    <n v="21.200000000000003"/>
    <s v="Parts"/>
    <s v="hooks, bolts,"/>
    <n v="141.82"/>
    <s v="Wash Maintenance"/>
    <s v="totes, bins"/>
    <m/>
    <m/>
    <m/>
    <m/>
    <m/>
    <m/>
    <m/>
    <m/>
    <m/>
    <m/>
    <m/>
    <m/>
    <d v="2024-06-03T00:00:00"/>
    <s v=""/>
    <s v=""/>
    <x v="6"/>
    <x v="0"/>
  </r>
  <r>
    <s v="Mark Ramirez"/>
    <s v="EXP-10013749 "/>
    <n v="354.41"/>
    <d v="2024-05-06T00:00:00"/>
    <x v="11"/>
    <s v="Itemized"/>
    <s v="bracket, reacher tool, cable ties, storage totes, shelving, drill bit, bit holder"/>
    <n v="189.19"/>
    <s v="Office Furniture"/>
    <s v="brackets, 5 tier shelf"/>
    <n v="165.22000000000003"/>
    <s v="Small Tools"/>
    <s v="reacher, drill bits, bit holder"/>
    <m/>
    <m/>
    <m/>
    <m/>
    <m/>
    <m/>
    <m/>
    <m/>
    <m/>
    <m/>
    <m/>
    <m/>
    <m/>
    <m/>
    <m/>
    <d v="2024-06-03T00:00:00"/>
    <s v=""/>
    <s v=""/>
    <x v="6"/>
    <x v="0"/>
  </r>
  <r>
    <s v="Mark Ramirez"/>
    <s v="EXP-10013749 "/>
    <n v="8.1199999999999992"/>
    <d v="2024-05-06T00:00:00"/>
    <x v="23"/>
    <s v="Snacks"/>
    <s v="bottled water"/>
    <m/>
    <m/>
    <m/>
    <m/>
    <m/>
    <m/>
    <m/>
    <m/>
    <m/>
    <m/>
    <m/>
    <m/>
    <m/>
    <m/>
    <m/>
    <m/>
    <m/>
    <m/>
    <m/>
    <m/>
    <m/>
    <d v="2024-06-03T00:00:00"/>
    <s v=""/>
    <s v=""/>
    <x v="6"/>
    <x v="0"/>
  </r>
  <r>
    <s v="Mark Ramirez"/>
    <s v="EXP-10013749 "/>
    <n v="25.13"/>
    <d v="2024-05-07T00:00:00"/>
    <x v="11"/>
    <s v="Parts"/>
    <s v="tapcon"/>
    <m/>
    <m/>
    <m/>
    <m/>
    <m/>
    <m/>
    <m/>
    <m/>
    <m/>
    <m/>
    <m/>
    <m/>
    <m/>
    <m/>
    <m/>
    <m/>
    <m/>
    <m/>
    <m/>
    <m/>
    <m/>
    <d v="2024-06-03T00:00:00"/>
    <s v=""/>
    <s v=""/>
    <x v="6"/>
    <x v="0"/>
  </r>
  <r>
    <s v="Mark Ramirez"/>
    <s v="EXP-10013749 "/>
    <n v="274.16000000000003"/>
    <d v="2024-05-07T00:00:00"/>
    <x v="11"/>
    <s v="Small Tools"/>
    <s v="saw blades, extension cord, reciprocating saw"/>
    <m/>
    <m/>
    <m/>
    <m/>
    <m/>
    <m/>
    <m/>
    <m/>
    <m/>
    <m/>
    <m/>
    <m/>
    <m/>
    <m/>
    <m/>
    <m/>
    <m/>
    <m/>
    <m/>
    <m/>
    <m/>
    <d v="2024-06-03T00:00:00"/>
    <s v=""/>
    <s v=""/>
    <x v="6"/>
    <x v="0"/>
  </r>
  <r>
    <s v="Mark Ramirez"/>
    <s v="EXP-10013749 "/>
    <n v="20"/>
    <d v="2024-05-08T00:00:00"/>
    <x v="22"/>
    <s v="Car Wash"/>
    <s v="competitor car wash"/>
    <m/>
    <m/>
    <m/>
    <m/>
    <m/>
    <m/>
    <m/>
    <m/>
    <m/>
    <m/>
    <m/>
    <m/>
    <m/>
    <m/>
    <m/>
    <m/>
    <m/>
    <m/>
    <m/>
    <m/>
    <m/>
    <d v="2024-06-03T00:00:00"/>
    <s v=""/>
    <s v=""/>
    <x v="6"/>
    <x v="0"/>
  </r>
  <r>
    <s v="Mark Ramirez"/>
    <s v="EXP-10013749 "/>
    <n v="178.84"/>
    <d v="2024-05-13T00:00:00"/>
    <x v="11"/>
    <s v="Itemized"/>
    <s v="shelving, red bull drink, black trash bags"/>
    <n v="145.94"/>
    <s v="Office Furniture"/>
    <s v="shelving"/>
    <n v="2.68"/>
    <s v="Miscellaneous Expense - Non-SL"/>
    <s v="red bull"/>
    <n v="30.220000000000006"/>
    <s v="Office Supplies"/>
    <s v="trash bags"/>
    <m/>
    <m/>
    <m/>
    <m/>
    <m/>
    <m/>
    <m/>
    <m/>
    <m/>
    <m/>
    <m/>
    <m/>
    <d v="2024-06-03T00:00:00"/>
    <s v=""/>
    <s v=""/>
    <x v="6"/>
    <x v="0"/>
  </r>
  <r>
    <s v="Mark Ramirez"/>
    <s v="EXP-10013749 "/>
    <n v="120"/>
    <d v="2024-05-16T00:00:00"/>
    <x v="23"/>
    <s v="Dues &amp; Subscriptions"/>
    <s v="DocHub subscription"/>
    <m/>
    <m/>
    <m/>
    <m/>
    <m/>
    <m/>
    <m/>
    <m/>
    <m/>
    <m/>
    <m/>
    <m/>
    <m/>
    <m/>
    <m/>
    <m/>
    <m/>
    <m/>
    <m/>
    <m/>
    <m/>
    <d v="2024-06-03T00:00:00"/>
    <s v=""/>
    <s v=""/>
    <x v="6"/>
    <x v="0"/>
  </r>
  <r>
    <s v="Chad Fuller"/>
    <s v="EXP-10013667 "/>
    <n v="142.02000000000001"/>
    <d v="2024-04-17T00:00:00"/>
    <x v="2"/>
    <s v="Plumbing Expense"/>
    <s v="Roller up Bolts, PVC pipe and parts for broken high pressure tank, ear muffs"/>
    <m/>
    <m/>
    <m/>
    <m/>
    <m/>
    <m/>
    <m/>
    <m/>
    <m/>
    <m/>
    <m/>
    <m/>
    <m/>
    <m/>
    <m/>
    <m/>
    <m/>
    <m/>
    <m/>
    <m/>
    <m/>
    <d v="2024-06-03T00:00:00"/>
    <s v="SL91@tidalwaveautospa.com"/>
    <s v="Andrew Stephens"/>
    <x v="6"/>
    <x v="0"/>
  </r>
  <r>
    <s v="Chad Fuller"/>
    <s v="EXP-10013667 "/>
    <n v="30.79"/>
    <d v="2024-04-18T00:00:00"/>
    <x v="0"/>
    <s v="Office Supplies"/>
    <s v="Bathroom Swiffer"/>
    <m/>
    <m/>
    <m/>
    <m/>
    <m/>
    <m/>
    <m/>
    <m/>
    <m/>
    <m/>
    <m/>
    <m/>
    <m/>
    <m/>
    <m/>
    <m/>
    <m/>
    <m/>
    <m/>
    <m/>
    <m/>
    <d v="2024-06-03T00:00:00"/>
    <s v="SL91@tidalwaveautospa.com"/>
    <s v="Andrew Stephens"/>
    <x v="6"/>
    <x v="0"/>
  </r>
  <r>
    <s v="Chad Fuller"/>
    <s v="EXP-10013667 "/>
    <n v="58.86"/>
    <d v="2024-04-18T00:00:00"/>
    <x v="0"/>
    <s v="Office Supplies"/>
    <s v="XPT Receipt paper"/>
    <m/>
    <m/>
    <m/>
    <m/>
    <m/>
    <m/>
    <m/>
    <m/>
    <m/>
    <m/>
    <m/>
    <m/>
    <m/>
    <m/>
    <m/>
    <m/>
    <m/>
    <m/>
    <m/>
    <m/>
    <m/>
    <d v="2024-06-03T00:00:00"/>
    <s v="SL91@tidalwaveautospa.com"/>
    <s v="Andrew Stephens"/>
    <x v="6"/>
    <x v="0"/>
  </r>
  <r>
    <s v="Chad Fuller"/>
    <s v="EXP-10013667 "/>
    <n v="86.67"/>
    <d v="2024-04-20T00:00:00"/>
    <x v="11"/>
    <s v="Small Tools"/>
    <s v="Shop Vac"/>
    <m/>
    <m/>
    <m/>
    <m/>
    <m/>
    <m/>
    <m/>
    <m/>
    <m/>
    <m/>
    <m/>
    <m/>
    <m/>
    <m/>
    <m/>
    <m/>
    <m/>
    <m/>
    <m/>
    <m/>
    <m/>
    <d v="2024-06-03T00:00:00"/>
    <s v="SL91@tidalwaveautospa.com"/>
    <s v="Andrew Stephens"/>
    <x v="6"/>
    <x v="0"/>
  </r>
  <r>
    <s v="Chad Fuller"/>
    <s v="EXP-10013667 "/>
    <n v="119.13"/>
    <d v="2024-04-20T00:00:00"/>
    <x v="17"/>
    <s v="Wash Maintenance"/>
    <s v="Motor Oil"/>
    <m/>
    <m/>
    <m/>
    <m/>
    <m/>
    <m/>
    <m/>
    <m/>
    <m/>
    <m/>
    <m/>
    <m/>
    <m/>
    <m/>
    <m/>
    <m/>
    <m/>
    <m/>
    <m/>
    <m/>
    <m/>
    <d v="2024-06-03T00:00:00"/>
    <s v="SL91@tidalwaveautospa.com"/>
    <s v="Andrew Stephens"/>
    <x v="6"/>
    <x v="0"/>
  </r>
  <r>
    <s v="Chad Fuller"/>
    <s v="EXP-10013667 "/>
    <n v="175.53"/>
    <d v="2024-04-20T00:00:00"/>
    <x v="0"/>
    <s v="Wash Maintenance"/>
    <s v="Hydraulic fluid, and pump"/>
    <m/>
    <m/>
    <m/>
    <m/>
    <m/>
    <m/>
    <m/>
    <m/>
    <m/>
    <m/>
    <m/>
    <m/>
    <m/>
    <m/>
    <m/>
    <m/>
    <m/>
    <m/>
    <m/>
    <m/>
    <m/>
    <d v="2024-06-03T00:00:00"/>
    <s v="SL91@tidalwaveautospa.com"/>
    <s v="Andrew Stephens"/>
    <x v="6"/>
    <x v="0"/>
  </r>
  <r>
    <s v="Chad Fuller"/>
    <s v="EXP-10013667 "/>
    <n v="54.17"/>
    <d v="2024-04-21T00:00:00"/>
    <x v="16"/>
    <s v="Office Supplies"/>
    <s v="Walkie Talkies"/>
    <m/>
    <m/>
    <m/>
    <m/>
    <m/>
    <m/>
    <m/>
    <m/>
    <m/>
    <m/>
    <m/>
    <m/>
    <m/>
    <m/>
    <m/>
    <m/>
    <m/>
    <m/>
    <m/>
    <m/>
    <m/>
    <d v="2024-06-03T00:00:00"/>
    <s v="SL91@tidalwaveautospa.com"/>
    <s v="Andrew Stephens"/>
    <x v="6"/>
    <x v="0"/>
  </r>
  <r>
    <s v="Chad Fuller"/>
    <s v="EXP-10013667 "/>
    <n v="295.89"/>
    <d v="2024-04-21T00:00:00"/>
    <x v="11"/>
    <s v="Office Furniture"/>
    <s v="Refrigerator"/>
    <m/>
    <m/>
    <m/>
    <m/>
    <m/>
    <m/>
    <m/>
    <m/>
    <m/>
    <m/>
    <m/>
    <m/>
    <m/>
    <m/>
    <m/>
    <m/>
    <m/>
    <m/>
    <m/>
    <m/>
    <m/>
    <d v="2024-06-03T00:00:00"/>
    <s v="SL91@tidalwaveautospa.com"/>
    <s v="Andrew Stephens"/>
    <x v="6"/>
    <x v="0"/>
  </r>
  <r>
    <s v="Chad Fuller"/>
    <s v="EXP-10013667 "/>
    <n v="18.52"/>
    <d v="2024-04-22T00:00:00"/>
    <x v="0"/>
    <s v="Office Supplies"/>
    <s v="Clorox wipes, office fan, label maker tape, detergent, swiffer refills"/>
    <m/>
    <m/>
    <m/>
    <m/>
    <m/>
    <m/>
    <m/>
    <m/>
    <m/>
    <m/>
    <m/>
    <m/>
    <m/>
    <m/>
    <m/>
    <m/>
    <m/>
    <m/>
    <m/>
    <m/>
    <m/>
    <d v="2024-06-03T00:00:00"/>
    <s v="SL91@tidalwaveautospa.com"/>
    <s v="Andrew Stephens"/>
    <x v="6"/>
    <x v="0"/>
  </r>
  <r>
    <s v="Chad Fuller"/>
    <s v="EXP-10013667 "/>
    <n v="84.78"/>
    <d v="2024-04-22T00:00:00"/>
    <x v="0"/>
    <s v="Wash Maintenance"/>
    <s v="Clorox wipes, office fan, label maker tape, detergent, swiffer refills"/>
    <m/>
    <m/>
    <m/>
    <m/>
    <m/>
    <m/>
    <m/>
    <m/>
    <m/>
    <m/>
    <m/>
    <m/>
    <m/>
    <m/>
    <m/>
    <m/>
    <m/>
    <m/>
    <m/>
    <m/>
    <m/>
    <d v="2024-06-03T00:00:00"/>
    <s v="SL91@tidalwaveautospa.com"/>
    <s v="Andrew Stephens"/>
    <x v="6"/>
    <x v="0"/>
  </r>
  <r>
    <s v="Chad Fuller"/>
    <s v="EXP-10013667 "/>
    <n v="14.39"/>
    <d v="2024-04-23T00:00:00"/>
    <x v="0"/>
    <s v="Office Supplies"/>
    <s v="Paper towels"/>
    <m/>
    <m/>
    <m/>
    <m/>
    <m/>
    <m/>
    <m/>
    <m/>
    <m/>
    <m/>
    <m/>
    <m/>
    <m/>
    <m/>
    <m/>
    <m/>
    <m/>
    <m/>
    <m/>
    <m/>
    <m/>
    <d v="2024-06-03T00:00:00"/>
    <s v="SL91@tidalwaveautospa.com"/>
    <s v="Andrew Stephens"/>
    <x v="6"/>
    <x v="0"/>
  </r>
  <r>
    <s v="Chad Fuller"/>
    <s v="EXP-10013667 "/>
    <n v="101.2"/>
    <d v="2024-04-27T00:00:00"/>
    <x v="0"/>
    <s v="Itemized"/>
    <s v="Soap, Vinegar, Snacks"/>
    <n v="36.849999999999994"/>
    <s v="Wash Maintenance"/>
    <s v="vinegar, dawn"/>
    <n v="64.349999999999994"/>
    <s v="Snacks"/>
    <s v="snacks"/>
    <m/>
    <m/>
    <m/>
    <m/>
    <m/>
    <m/>
    <m/>
    <m/>
    <m/>
    <m/>
    <m/>
    <m/>
    <m/>
    <m/>
    <m/>
    <d v="2024-06-03T00:00:00"/>
    <s v="SL91@tidalwaveautospa.com"/>
    <s v="Andrew Stephens"/>
    <x v="6"/>
    <x v="0"/>
  </r>
  <r>
    <s v="Chad Fuller"/>
    <s v="EXP-10013667 "/>
    <n v="63"/>
    <d v="2024-05-03T00:00:00"/>
    <x v="40"/>
    <s v="Laundry &amp; Linens"/>
    <s v="Washing Towels offsite"/>
    <m/>
    <m/>
    <m/>
    <m/>
    <m/>
    <m/>
    <m/>
    <m/>
    <m/>
    <m/>
    <m/>
    <m/>
    <m/>
    <m/>
    <m/>
    <m/>
    <m/>
    <m/>
    <m/>
    <m/>
    <m/>
    <d v="2024-06-03T00:00:00"/>
    <s v="SL91@tidalwaveautospa.com"/>
    <s v="Andrew Stephens"/>
    <x v="6"/>
    <x v="0"/>
  </r>
  <r>
    <s v="Chad Fuller"/>
    <s v="EXP-10013667 "/>
    <n v="40"/>
    <d v="2024-05-03T00:00:00"/>
    <x v="40"/>
    <s v="Laundry &amp; Linens"/>
    <s v="Washing towels offsite"/>
    <m/>
    <m/>
    <m/>
    <m/>
    <m/>
    <m/>
    <m/>
    <m/>
    <m/>
    <m/>
    <m/>
    <m/>
    <m/>
    <m/>
    <m/>
    <m/>
    <m/>
    <m/>
    <m/>
    <m/>
    <m/>
    <d v="2024-06-03T00:00:00"/>
    <s v="SL91@tidalwaveautospa.com"/>
    <s v="Andrew Stephens"/>
    <x v="6"/>
    <x v="0"/>
  </r>
  <r>
    <s v="Chad Fuller"/>
    <s v="EXP-10013667 "/>
    <n v="20"/>
    <d v="2024-05-03T00:00:00"/>
    <x v="40"/>
    <s v="Laundry &amp; Linens"/>
    <s v="Washing towels offsite"/>
    <m/>
    <m/>
    <m/>
    <m/>
    <m/>
    <m/>
    <m/>
    <m/>
    <m/>
    <m/>
    <m/>
    <m/>
    <m/>
    <m/>
    <m/>
    <m/>
    <m/>
    <m/>
    <m/>
    <m/>
    <m/>
    <d v="2024-06-03T00:00:00"/>
    <s v="SL91@tidalwaveautospa.com"/>
    <s v="Andrew Stephens"/>
    <x v="6"/>
    <x v="0"/>
  </r>
  <r>
    <s v="Chad Fuller"/>
    <s v="EXP-10013667 "/>
    <n v="40"/>
    <d v="2024-05-07T00:00:00"/>
    <x v="40"/>
    <s v="Laundry &amp; Linens"/>
    <s v="Washing towels offsite"/>
    <m/>
    <m/>
    <m/>
    <m/>
    <m/>
    <m/>
    <m/>
    <m/>
    <m/>
    <m/>
    <m/>
    <m/>
    <m/>
    <m/>
    <m/>
    <m/>
    <m/>
    <m/>
    <m/>
    <m/>
    <m/>
    <d v="2024-06-03T00:00:00"/>
    <s v="SL91@tidalwaveautospa.com"/>
    <s v="Andrew Stephens"/>
    <x v="6"/>
    <x v="0"/>
  </r>
  <r>
    <s v="Chad Fuller"/>
    <s v="EXP-10013667 "/>
    <n v="20"/>
    <d v="2024-05-07T00:00:00"/>
    <x v="40"/>
    <s v="Laundry &amp; Linens"/>
    <s v="Washing towels offsite"/>
    <m/>
    <m/>
    <m/>
    <m/>
    <m/>
    <m/>
    <m/>
    <m/>
    <m/>
    <m/>
    <m/>
    <m/>
    <m/>
    <m/>
    <m/>
    <m/>
    <m/>
    <m/>
    <m/>
    <m/>
    <m/>
    <d v="2024-06-03T00:00:00"/>
    <s v="SL91@tidalwaveautospa.com"/>
    <s v="Andrew Stephens"/>
    <x v="6"/>
    <x v="0"/>
  </r>
  <r>
    <s v="Chad Fuller"/>
    <s v="EXP-10013667 "/>
    <n v="24.76"/>
    <d v="2024-05-13T00:00:00"/>
    <x v="21"/>
    <s v="Snacks"/>
    <s v="bottle water"/>
    <m/>
    <m/>
    <m/>
    <m/>
    <m/>
    <m/>
    <m/>
    <m/>
    <m/>
    <m/>
    <m/>
    <m/>
    <m/>
    <m/>
    <m/>
    <m/>
    <m/>
    <m/>
    <m/>
    <m/>
    <m/>
    <d v="2024-06-03T00:00:00"/>
    <s v="SL91@tidalwaveautospa.com"/>
    <s v="Andrew Stephens"/>
    <x v="6"/>
    <x v="0"/>
  </r>
  <r>
    <s v="Chad Fuller"/>
    <s v="EXP-10013667 "/>
    <n v="75.959999999999994"/>
    <d v="2024-05-14T00:00:00"/>
    <x v="0"/>
    <s v="Office Supplies"/>
    <s v="Charging block, swiffer refills,"/>
    <m/>
    <m/>
    <m/>
    <m/>
    <m/>
    <m/>
    <m/>
    <m/>
    <m/>
    <m/>
    <m/>
    <m/>
    <m/>
    <m/>
    <m/>
    <m/>
    <m/>
    <m/>
    <m/>
    <m/>
    <m/>
    <d v="2024-06-03T00:00:00"/>
    <s v="SL91@tidalwaveautospa.com"/>
    <s v="Andrew Stephens"/>
    <x v="6"/>
    <x v="0"/>
  </r>
  <r>
    <s v="Chad Fuller"/>
    <s v="EXP-10013667 "/>
    <n v="117.85"/>
    <d v="2024-05-14T00:00:00"/>
    <x v="37"/>
    <s v="Wash Maintenance"/>
    <s v="Hitch Mirror, Prep Hose"/>
    <m/>
    <m/>
    <m/>
    <m/>
    <m/>
    <m/>
    <m/>
    <m/>
    <m/>
    <m/>
    <m/>
    <m/>
    <m/>
    <m/>
    <m/>
    <m/>
    <m/>
    <m/>
    <m/>
    <m/>
    <m/>
    <d v="2024-06-03T00:00:00"/>
    <s v="SL91@tidalwaveautospa.com"/>
    <s v="Andrew Stephens"/>
    <x v="6"/>
    <x v="0"/>
  </r>
  <r>
    <s v="Chad Fuller"/>
    <s v="EXP-10013667 "/>
    <n v="411.31"/>
    <d v="2024-05-15T00:00:00"/>
    <x v="11"/>
    <s v="Landscaping"/>
    <s v="Backpack blower"/>
    <m/>
    <m/>
    <m/>
    <m/>
    <m/>
    <m/>
    <m/>
    <m/>
    <m/>
    <m/>
    <m/>
    <m/>
    <m/>
    <m/>
    <m/>
    <m/>
    <m/>
    <m/>
    <m/>
    <m/>
    <m/>
    <d v="2024-06-03T00:00:00"/>
    <s v="SL91@tidalwaveautospa.com"/>
    <s v="Andrew Stephens"/>
    <x v="6"/>
    <x v="0"/>
  </r>
  <r>
    <s v="Chad Fuller"/>
    <s v="EXP-10013667 "/>
    <n v="21.79"/>
    <d v="2024-05-15T00:00:00"/>
    <x v="0"/>
    <s v="Office Supplies"/>
    <s v="Paper towels"/>
    <m/>
    <m/>
    <m/>
    <m/>
    <m/>
    <m/>
    <m/>
    <m/>
    <m/>
    <m/>
    <m/>
    <m/>
    <m/>
    <m/>
    <m/>
    <m/>
    <m/>
    <m/>
    <m/>
    <m/>
    <m/>
    <d v="2024-06-03T00:00:00"/>
    <s v="SL91@tidalwaveautospa.com"/>
    <s v="Andrew Stephens"/>
    <x v="6"/>
    <x v="0"/>
  </r>
  <r>
    <s v="Brian Frank"/>
    <s v="EXP-10013819 "/>
    <n v="72.260000000000005"/>
    <d v="2024-04-24T00:00:00"/>
    <x v="2"/>
    <s v="Parts"/>
    <s v="Membrain"/>
    <m/>
    <m/>
    <m/>
    <m/>
    <m/>
    <m/>
    <m/>
    <m/>
    <m/>
    <m/>
    <m/>
    <m/>
    <m/>
    <m/>
    <m/>
    <m/>
    <m/>
    <m/>
    <m/>
    <m/>
    <m/>
    <d v="2024-06-03T00:00:00"/>
    <s v="SL73@tidalwaveautospa.com"/>
    <s v="Michael Donnelly"/>
    <x v="6"/>
    <x v="0"/>
  </r>
  <r>
    <s v="Brian Frank"/>
    <s v="EXP-10013819 "/>
    <n v="738.61"/>
    <d v="2024-04-25T00:00:00"/>
    <x v="11"/>
    <s v="Small Tools"/>
    <s v="Fan osha, misters"/>
    <m/>
    <m/>
    <m/>
    <m/>
    <m/>
    <m/>
    <m/>
    <m/>
    <m/>
    <m/>
    <m/>
    <m/>
    <m/>
    <m/>
    <m/>
    <m/>
    <m/>
    <m/>
    <m/>
    <m/>
    <m/>
    <d v="2024-06-03T00:00:00"/>
    <s v="SL73@tidalwaveautospa.com"/>
    <s v="Michael Donnelly"/>
    <x v="6"/>
    <x v="0"/>
  </r>
  <r>
    <s v="Brian Frank"/>
    <s v="EXP-10013819 "/>
    <n v="91.38"/>
    <d v="2024-04-25T00:00:00"/>
    <x v="2"/>
    <s v="Parts"/>
    <s v="Membrain"/>
    <m/>
    <m/>
    <m/>
    <m/>
    <m/>
    <m/>
    <m/>
    <m/>
    <m/>
    <m/>
    <m/>
    <m/>
    <m/>
    <m/>
    <m/>
    <m/>
    <m/>
    <m/>
    <m/>
    <m/>
    <m/>
    <d v="2024-06-03T00:00:00"/>
    <s v="SL73@tidalwaveautospa.com"/>
    <s v="Michael Donnelly"/>
    <x v="6"/>
    <x v="0"/>
  </r>
  <r>
    <s v="Brian Frank"/>
    <s v="EXP-10013819 "/>
    <n v="117.65"/>
    <d v="2024-04-30T00:00:00"/>
    <x v="23"/>
    <s v="Office Furniture"/>
    <s v="Coffee machine"/>
    <m/>
    <m/>
    <m/>
    <m/>
    <m/>
    <m/>
    <m/>
    <m/>
    <m/>
    <m/>
    <m/>
    <m/>
    <m/>
    <m/>
    <m/>
    <m/>
    <m/>
    <m/>
    <m/>
    <m/>
    <m/>
    <d v="2024-06-03T00:00:00"/>
    <s v="SL73@tidalwaveautospa.com"/>
    <s v="Michael Donnelly"/>
    <x v="6"/>
    <x v="0"/>
  </r>
  <r>
    <s v="Brian Frank"/>
    <s v="EXP-10013819 "/>
    <n v="26.99"/>
    <d v="2024-05-02T00:00:00"/>
    <x v="23"/>
    <s v="Snacks"/>
    <s v="Coffee"/>
    <m/>
    <m/>
    <m/>
    <m/>
    <m/>
    <m/>
    <m/>
    <m/>
    <m/>
    <m/>
    <m/>
    <m/>
    <m/>
    <m/>
    <m/>
    <m/>
    <m/>
    <m/>
    <m/>
    <m/>
    <m/>
    <d v="2024-06-03T00:00:00"/>
    <s v="SL73@tidalwaveautospa.com"/>
    <s v="Michael Donnelly"/>
    <x v="6"/>
    <x v="0"/>
  </r>
  <r>
    <s v="Brian Frank"/>
    <s v="EXP-10013819 "/>
    <n v="74.89"/>
    <d v="2024-05-02T00:00:00"/>
    <x v="11"/>
    <s v="Small Tools"/>
    <s v="Power washer hose"/>
    <m/>
    <m/>
    <m/>
    <m/>
    <m/>
    <m/>
    <m/>
    <m/>
    <m/>
    <m/>
    <m/>
    <m/>
    <m/>
    <m/>
    <m/>
    <m/>
    <m/>
    <m/>
    <m/>
    <m/>
    <m/>
    <d v="2024-06-03T00:00:00"/>
    <s v="SL73@tidalwaveautospa.com"/>
    <s v="Michael Donnelly"/>
    <x v="6"/>
    <x v="0"/>
  </r>
  <r>
    <s v="Brian Frank"/>
    <s v="EXP-10013819 "/>
    <n v="75.28"/>
    <d v="2024-05-04T00:00:00"/>
    <x v="25"/>
    <s v="Parts"/>
    <s v="Door knob, stand"/>
    <m/>
    <m/>
    <m/>
    <m/>
    <m/>
    <m/>
    <m/>
    <m/>
    <m/>
    <m/>
    <m/>
    <m/>
    <m/>
    <m/>
    <m/>
    <m/>
    <m/>
    <m/>
    <m/>
    <m/>
    <m/>
    <d v="2024-06-03T00:00:00"/>
    <s v="SL73@tidalwaveautospa.com"/>
    <s v="Michael Donnelly"/>
    <x v="6"/>
    <x v="0"/>
  </r>
  <r>
    <s v="Brian Frank"/>
    <s v="EXP-10013819 "/>
    <n v="130.11000000000001"/>
    <d v="2024-05-04T00:00:00"/>
    <x v="11"/>
    <s v="Itemized"/>
    <s v="Computer stand, gatorade"/>
    <n v="33.97"/>
    <s v="Office Supplies"/>
    <s v="monitor stand"/>
    <n v="96.140000000000015"/>
    <s v="Snacks"/>
    <s v="gatorades, lunch beef"/>
    <m/>
    <m/>
    <m/>
    <m/>
    <m/>
    <m/>
    <m/>
    <m/>
    <m/>
    <m/>
    <m/>
    <m/>
    <m/>
    <m/>
    <m/>
    <d v="2024-06-03T00:00:00"/>
    <s v="SL73@tidalwaveautospa.com"/>
    <s v="Michael Donnelly"/>
    <x v="6"/>
    <x v="0"/>
  </r>
  <r>
    <s v="Brian Frank"/>
    <s v="EXP-10013819 "/>
    <n v="34.99"/>
    <d v="2024-05-04T00:00:00"/>
    <x v="8"/>
    <s v="Snacks"/>
    <s v="Gatorade"/>
    <m/>
    <m/>
    <m/>
    <m/>
    <m/>
    <m/>
    <m/>
    <m/>
    <m/>
    <m/>
    <m/>
    <m/>
    <m/>
    <m/>
    <m/>
    <m/>
    <m/>
    <m/>
    <m/>
    <m/>
    <m/>
    <d v="2024-06-03T00:00:00"/>
    <s v="SL73@tidalwaveautospa.com"/>
    <s v="Michael Donnelly"/>
    <x v="6"/>
    <x v="0"/>
  </r>
  <r>
    <s v="Brian Frank"/>
    <s v="EXP-10013819 "/>
    <n v="84.52"/>
    <d v="2024-05-05T00:00:00"/>
    <x v="25"/>
    <s v="Parts"/>
    <s v="Membrain filter house"/>
    <m/>
    <m/>
    <m/>
    <m/>
    <m/>
    <m/>
    <m/>
    <m/>
    <m/>
    <m/>
    <m/>
    <m/>
    <m/>
    <m/>
    <m/>
    <m/>
    <m/>
    <m/>
    <m/>
    <m/>
    <m/>
    <d v="2024-06-03T00:00:00"/>
    <s v="SL73@tidalwaveautospa.com"/>
    <s v="Michael Donnelly"/>
    <x v="6"/>
    <x v="0"/>
  </r>
  <r>
    <s v="Brian Frank"/>
    <s v="EXP-10013819 "/>
    <n v="480.47"/>
    <d v="2024-05-06T00:00:00"/>
    <x v="2"/>
    <s v="Parts"/>
    <s v="Shocks, strut, springs caps"/>
    <m/>
    <m/>
    <m/>
    <m/>
    <m/>
    <m/>
    <m/>
    <m/>
    <m/>
    <m/>
    <m/>
    <m/>
    <m/>
    <m/>
    <m/>
    <m/>
    <m/>
    <m/>
    <m/>
    <m/>
    <m/>
    <d v="2024-06-03T00:00:00"/>
    <s v="SL73@tidalwaveautospa.com"/>
    <s v="Michael Donnelly"/>
    <x v="6"/>
    <x v="0"/>
  </r>
  <r>
    <s v="Brian Frank"/>
    <s v="EXP-10013819 "/>
    <n v="981.07"/>
    <d v="2024-05-06T00:00:00"/>
    <x v="11"/>
    <s v="Wash Maintenance"/>
    <s v="Power washer reel"/>
    <m/>
    <m/>
    <m/>
    <m/>
    <m/>
    <m/>
    <m/>
    <m/>
    <m/>
    <m/>
    <m/>
    <m/>
    <m/>
    <m/>
    <m/>
    <m/>
    <m/>
    <m/>
    <m/>
    <m/>
    <m/>
    <d v="2024-06-03T00:00:00"/>
    <s v="SL73@tidalwaveautospa.com"/>
    <s v="Michael Donnelly"/>
    <x v="6"/>
    <x v="0"/>
  </r>
  <r>
    <s v="Brian Frank"/>
    <s v="EXP-10013819 "/>
    <n v="142.9"/>
    <d v="2024-05-06T00:00:00"/>
    <x v="2"/>
    <s v="Wash Maintenance"/>
    <s v="Grease"/>
    <m/>
    <m/>
    <m/>
    <m/>
    <m/>
    <m/>
    <m/>
    <m/>
    <m/>
    <m/>
    <m/>
    <m/>
    <m/>
    <m/>
    <m/>
    <m/>
    <m/>
    <m/>
    <m/>
    <m/>
    <m/>
    <d v="2024-06-03T00:00:00"/>
    <s v="SL73@tidalwaveautospa.com"/>
    <s v="Michael Donnelly"/>
    <x v="6"/>
    <x v="0"/>
  </r>
  <r>
    <s v="Brian Frank"/>
    <s v="EXP-10013819 "/>
    <n v="1557.28"/>
    <d v="2024-05-06T00:00:00"/>
    <x v="11"/>
    <s v="Small Tools"/>
    <s v="Hose reels"/>
    <m/>
    <m/>
    <m/>
    <m/>
    <m/>
    <m/>
    <m/>
    <m/>
    <m/>
    <m/>
    <m/>
    <m/>
    <m/>
    <m/>
    <m/>
    <m/>
    <m/>
    <m/>
    <m/>
    <m/>
    <m/>
    <d v="2024-06-03T00:00:00"/>
    <s v="SL73@tidalwaveautospa.com"/>
    <s v="Michael Donnelly"/>
    <x v="6"/>
    <x v="0"/>
  </r>
  <r>
    <s v="Brian Frank"/>
    <s v="EXP-10013819 "/>
    <n v="42.59"/>
    <d v="2024-05-08T00:00:00"/>
    <x v="23"/>
    <s v="Itemized"/>
    <s v="Monitor stand snacks"/>
    <n v="33.97"/>
    <s v="Office Supplies"/>
    <s v="monitor stand"/>
    <n v="8.6200000000000045"/>
    <s v="Snacks"/>
    <s v="noodles"/>
    <m/>
    <m/>
    <m/>
    <m/>
    <m/>
    <m/>
    <m/>
    <m/>
    <m/>
    <m/>
    <m/>
    <m/>
    <m/>
    <m/>
    <m/>
    <d v="2024-06-03T00:00:00"/>
    <s v="SL73@tidalwaveautospa.com"/>
    <s v="Michael Donnelly"/>
    <x v="6"/>
    <x v="0"/>
  </r>
  <r>
    <s v="Brian Frank"/>
    <s v="EXP-10013819 "/>
    <n v="128.55000000000001"/>
    <d v="2024-05-09T00:00:00"/>
    <x v="6"/>
    <s v="Wash Maintenance"/>
    <s v="Anti-Seize Grease"/>
    <m/>
    <m/>
    <m/>
    <m/>
    <m/>
    <m/>
    <m/>
    <m/>
    <m/>
    <m/>
    <m/>
    <m/>
    <m/>
    <m/>
    <m/>
    <m/>
    <m/>
    <m/>
    <m/>
    <m/>
    <m/>
    <d v="2024-06-03T00:00:00"/>
    <s v="SL73@tidalwaveautospa.com"/>
    <s v="Michael Donnelly"/>
    <x v="6"/>
    <x v="0"/>
  </r>
  <r>
    <s v="Brian Frank"/>
    <s v="EXP-10013819 "/>
    <n v="33.53"/>
    <d v="2024-05-09T00:00:00"/>
    <x v="6"/>
    <s v="Office Furniture"/>
    <s v="Tv bracket"/>
    <m/>
    <m/>
    <m/>
    <m/>
    <m/>
    <m/>
    <m/>
    <m/>
    <m/>
    <m/>
    <m/>
    <m/>
    <m/>
    <m/>
    <m/>
    <m/>
    <m/>
    <m/>
    <m/>
    <m/>
    <m/>
    <d v="2024-06-03T00:00:00"/>
    <s v="SL73@tidalwaveautospa.com"/>
    <s v="Michael Donnelly"/>
    <x v="6"/>
    <x v="0"/>
  </r>
  <r>
    <s v="Brian Frank"/>
    <s v="EXP-10013819 "/>
    <n v="101.86"/>
    <d v="2024-05-09T00:00:00"/>
    <x v="11"/>
    <s v="Wash Maintenance"/>
    <s v="Mop bucket"/>
    <m/>
    <m/>
    <m/>
    <m/>
    <m/>
    <m/>
    <m/>
    <m/>
    <m/>
    <m/>
    <m/>
    <m/>
    <m/>
    <m/>
    <m/>
    <m/>
    <m/>
    <m/>
    <m/>
    <m/>
    <m/>
    <d v="2024-06-03T00:00:00"/>
    <s v="SL73@tidalwaveautospa.com"/>
    <s v="Michael Donnelly"/>
    <x v="6"/>
    <x v="0"/>
  </r>
  <r>
    <s v="Brian Frank"/>
    <s v="EXP-10013819 "/>
    <n v="417.46"/>
    <d v="2024-05-10T00:00:00"/>
    <x v="18"/>
    <s v="Wash Maintenance"/>
    <s v="Concrete hot washer parking lot"/>
    <m/>
    <m/>
    <m/>
    <m/>
    <m/>
    <m/>
    <m/>
    <m/>
    <m/>
    <m/>
    <m/>
    <m/>
    <m/>
    <m/>
    <m/>
    <m/>
    <m/>
    <m/>
    <m/>
    <m/>
    <m/>
    <d v="2024-06-03T00:00:00"/>
    <s v="SL73@tidalwaveautospa.com"/>
    <s v="Michael Donnelly"/>
    <x v="6"/>
    <x v="0"/>
  </r>
  <r>
    <s v="Brian Frank"/>
    <s v="EXP-10013819 "/>
    <n v="439.92"/>
    <d v="2024-05-10T00:00:00"/>
    <x v="2"/>
    <s v="Wash Maintenance"/>
    <s v="Shocks, bearing puller grease bearimfs"/>
    <m/>
    <m/>
    <m/>
    <m/>
    <m/>
    <m/>
    <m/>
    <m/>
    <m/>
    <m/>
    <m/>
    <m/>
    <m/>
    <m/>
    <m/>
    <m/>
    <m/>
    <m/>
    <m/>
    <m/>
    <m/>
    <d v="2024-06-03T00:00:00"/>
    <s v="SL73@tidalwaveautospa.com"/>
    <s v="Michael Donnelly"/>
    <x v="6"/>
    <x v="0"/>
  </r>
  <r>
    <s v="Brian Frank"/>
    <s v="EXP-10013819 "/>
    <n v="36.479999999999997"/>
    <d v="2024-05-10T00:00:00"/>
    <x v="2"/>
    <s v="Wash Maintenance"/>
    <s v="Grease filler"/>
    <m/>
    <m/>
    <m/>
    <m/>
    <m/>
    <m/>
    <m/>
    <m/>
    <m/>
    <m/>
    <m/>
    <m/>
    <m/>
    <m/>
    <m/>
    <m/>
    <m/>
    <m/>
    <m/>
    <m/>
    <m/>
    <d v="2024-06-03T00:00:00"/>
    <s v="SL73@tidalwaveautospa.com"/>
    <s v="Michael Donnelly"/>
    <x v="6"/>
    <x v="0"/>
  </r>
  <r>
    <s v="Mark Busby"/>
    <s v="EXP-10013822 "/>
    <n v="1481.83"/>
    <d v="2024-04-23T00:00:00"/>
    <x v="44"/>
    <s v="Water &amp; Sewer Repairs"/>
    <s v="Repair to water main at water meter."/>
    <m/>
    <m/>
    <m/>
    <m/>
    <m/>
    <m/>
    <m/>
    <m/>
    <m/>
    <m/>
    <m/>
    <m/>
    <m/>
    <m/>
    <m/>
    <m/>
    <m/>
    <m/>
    <m/>
    <m/>
    <m/>
    <d v="2024-06-03T00:00:00"/>
    <s v="SL93@tidalwaveautospa.com"/>
    <s v="Cory Cummings"/>
    <x v="6"/>
    <x v="0"/>
  </r>
  <r>
    <s v="Mark Busby"/>
    <s v="EXP-10013822 "/>
    <n v="51.5"/>
    <d v="2024-05-01T00:00:00"/>
    <x v="19"/>
    <s v="Office Supplies"/>
    <s v="Water and supplies (same receipt for 2 lines)"/>
    <m/>
    <m/>
    <m/>
    <m/>
    <m/>
    <m/>
    <m/>
    <m/>
    <m/>
    <m/>
    <m/>
    <m/>
    <m/>
    <m/>
    <m/>
    <m/>
    <m/>
    <m/>
    <m/>
    <m/>
    <m/>
    <d v="2024-06-03T00:00:00"/>
    <s v="SL93@tidalwaveautospa.com"/>
    <s v="Cory Cummings"/>
    <x v="6"/>
    <x v="0"/>
  </r>
  <r>
    <s v="Mark Busby"/>
    <s v="EXP-10013822 "/>
    <n v="3.54"/>
    <d v="2024-05-01T00:00:00"/>
    <x v="44"/>
    <s v="Office Supplies"/>
    <s v="Flush handle for toilet (same receipt for 2 expenses)"/>
    <m/>
    <m/>
    <m/>
    <m/>
    <m/>
    <m/>
    <m/>
    <m/>
    <m/>
    <m/>
    <m/>
    <m/>
    <m/>
    <m/>
    <m/>
    <m/>
    <m/>
    <m/>
    <m/>
    <m/>
    <m/>
    <d v="2024-06-03T00:00:00"/>
    <s v="SL93@tidalwaveautospa.com"/>
    <s v="Cory Cummings"/>
    <x v="6"/>
    <x v="0"/>
  </r>
  <r>
    <s v="Mark Busby"/>
    <s v="EXP-10013822 "/>
    <n v="52.39"/>
    <d v="2024-05-05T00:00:00"/>
    <x v="44"/>
    <s v="Parts"/>
    <s v="Repairs for broken Lines"/>
    <m/>
    <m/>
    <m/>
    <m/>
    <m/>
    <m/>
    <m/>
    <m/>
    <m/>
    <m/>
    <m/>
    <m/>
    <m/>
    <m/>
    <m/>
    <m/>
    <m/>
    <m/>
    <m/>
    <m/>
    <m/>
    <d v="2024-06-03T00:00:00"/>
    <s v="SL93@tidalwaveautospa.com"/>
    <s v="Cory Cummings"/>
    <x v="6"/>
    <x v="0"/>
  </r>
  <r>
    <s v="Mark Busby"/>
    <s v="EXP-10013822 "/>
    <n v="13.67"/>
    <d v="2024-05-10T00:00:00"/>
    <x v="43"/>
    <s v="Tolls"/>
    <s v="toll"/>
    <m/>
    <m/>
    <m/>
    <m/>
    <m/>
    <m/>
    <m/>
    <m/>
    <m/>
    <m/>
    <m/>
    <m/>
    <m/>
    <m/>
    <m/>
    <m/>
    <m/>
    <m/>
    <m/>
    <m/>
    <m/>
    <d v="2024-06-03T00:00:00"/>
    <s v="SL93@tidalwaveautospa.com"/>
    <s v="Cory Cummings"/>
    <x v="6"/>
    <x v="0"/>
  </r>
  <r>
    <s v="Mark Busby"/>
    <s v="EXP-10013822 "/>
    <n v="74.78"/>
    <d v="2024-05-15T00:00:00"/>
    <x v="0"/>
    <s v="Itemized"/>
    <s v="Dawn, vinegar and toilet paper"/>
    <n v="24.89"/>
    <s v="Office Supplies"/>
    <s v="bath tissue"/>
    <n v="49.89"/>
    <s v="Wash Maintenance"/>
    <s v="dawn, vinegar"/>
    <m/>
    <m/>
    <m/>
    <m/>
    <m/>
    <m/>
    <m/>
    <m/>
    <m/>
    <m/>
    <m/>
    <m/>
    <m/>
    <m/>
    <m/>
    <d v="2024-06-03T00:00:00"/>
    <s v="SL93@tidalwaveautospa.com"/>
    <s v="Cory Cummings"/>
    <x v="6"/>
    <x v="0"/>
  </r>
  <r>
    <s v="Mark Busby"/>
    <s v="EXP-10013822 "/>
    <n v="162.87"/>
    <d v="2024-05-15T00:00:00"/>
    <x v="0"/>
    <s v="Wash Maintenance"/>
    <s v="Cleaners/chemicals for tunnel cleaning"/>
    <m/>
    <m/>
    <m/>
    <m/>
    <m/>
    <m/>
    <m/>
    <m/>
    <m/>
    <m/>
    <m/>
    <m/>
    <m/>
    <m/>
    <m/>
    <m/>
    <m/>
    <m/>
    <m/>
    <m/>
    <m/>
    <d v="2024-06-03T00:00:00"/>
    <s v="SL93@tidalwaveautospa.com"/>
    <s v="Cory Cummings"/>
    <x v="6"/>
    <x v="0"/>
  </r>
  <r>
    <s v="THOMAS PAXTON (Terminated)"/>
    <s v="EXP-10013627 "/>
    <n v="42.79"/>
    <d v="2024-03-24T00:00:00"/>
    <x v="22"/>
    <s v="Small Tools"/>
    <s v="Small Tools"/>
    <s v="Electric pump sprayer for tunnel"/>
    <m/>
    <m/>
    <m/>
    <m/>
    <m/>
    <m/>
    <m/>
    <m/>
    <m/>
    <m/>
    <m/>
    <m/>
    <m/>
    <m/>
    <m/>
    <m/>
    <m/>
    <m/>
    <m/>
    <m/>
    <d v="2024-06-05T00:00:00"/>
    <s v=""/>
    <s v=""/>
    <x v="6"/>
    <x v="0"/>
  </r>
  <r>
    <s v="THOMAS PAXTON (Terminated)"/>
    <s v="EXP-10013627 "/>
    <n v="1.75"/>
    <d v="2024-03-27T00:00:00"/>
    <x v="15"/>
    <s v="Parts"/>
    <s v="Parts"/>
    <s v="Fitting for back of washer"/>
    <m/>
    <m/>
    <m/>
    <m/>
    <m/>
    <m/>
    <m/>
    <m/>
    <m/>
    <m/>
    <m/>
    <m/>
    <m/>
    <m/>
    <m/>
    <m/>
    <m/>
    <m/>
    <m/>
    <m/>
    <d v="2024-06-05T00:00:00"/>
    <s v=""/>
    <s v=""/>
    <x v="6"/>
    <x v="0"/>
  </r>
  <r>
    <s v="THOMAS PAXTON (Terminated)"/>
    <s v="EXP-10013627 "/>
    <n v="89.93"/>
    <d v="2024-03-29T00:00:00"/>
    <x v="0"/>
    <s v="Wash Maintenance"/>
    <s v="Security, Small Tools, Wash Supplies"/>
    <s v="Locks for back of xpt, blade knives for removing stickers, 5 gallon buckets"/>
    <m/>
    <m/>
    <m/>
    <m/>
    <m/>
    <m/>
    <m/>
    <m/>
    <m/>
    <m/>
    <m/>
    <m/>
    <m/>
    <m/>
    <m/>
    <m/>
    <m/>
    <m/>
    <m/>
    <m/>
    <d v="2024-06-05T00:00:00"/>
    <s v=""/>
    <s v=""/>
    <x v="6"/>
    <x v="0"/>
  </r>
  <r>
    <s v="THOMAS PAXTON (Terminated)"/>
    <s v="EXP-10013627 "/>
    <n v="60.3"/>
    <d v="2024-03-29T00:00:00"/>
    <x v="0"/>
    <s v="Wash Maintenance"/>
    <s v="Wash Maintenance"/>
    <s v="storage totes for towels"/>
    <m/>
    <m/>
    <m/>
    <m/>
    <m/>
    <m/>
    <m/>
    <m/>
    <m/>
    <m/>
    <m/>
    <m/>
    <m/>
    <m/>
    <m/>
    <m/>
    <m/>
    <m/>
    <m/>
    <m/>
    <d v="2024-06-05T00:00:00"/>
    <s v=""/>
    <s v=""/>
    <x v="6"/>
    <x v="0"/>
  </r>
  <r>
    <s v="THOMAS PAXTON (Terminated)"/>
    <s v="EXP-10013627 "/>
    <n v="6.34"/>
    <d v="2024-04-02T00:00:00"/>
    <x v="0"/>
    <s v="Signage"/>
    <s v="Signage"/>
    <s v="Rebar to hold sign"/>
    <m/>
    <m/>
    <m/>
    <m/>
    <m/>
    <m/>
    <m/>
    <m/>
    <m/>
    <m/>
    <m/>
    <m/>
    <m/>
    <m/>
    <m/>
    <m/>
    <m/>
    <m/>
    <m/>
    <m/>
    <d v="2024-06-05T00:00:00"/>
    <s v=""/>
    <s v=""/>
    <x v="6"/>
    <x v="0"/>
  </r>
  <r>
    <s v="THOMAS PAXTON (Terminated)"/>
    <s v="EXP-10013627 "/>
    <n v="44.34"/>
    <d v="2024-04-04T00:00:00"/>
    <x v="22"/>
    <s v="Small Tools"/>
    <s v="Small Tools"/>
    <s v="Pool cleaner for rust spots and wrenches for antennas"/>
    <m/>
    <m/>
    <m/>
    <m/>
    <m/>
    <m/>
    <m/>
    <m/>
    <m/>
    <m/>
    <m/>
    <m/>
    <m/>
    <m/>
    <m/>
    <m/>
    <m/>
    <m/>
    <m/>
    <m/>
    <d v="2024-06-05T00:00:00"/>
    <s v=""/>
    <s v=""/>
    <x v="6"/>
    <x v="0"/>
  </r>
  <r>
    <s v="THOMAS PAXTON (Terminated)"/>
    <s v="EXP-10013627 "/>
    <n v="61.42"/>
    <d v="2024-04-04T00:00:00"/>
    <x v="0"/>
    <s v="Itemized"/>
    <s v="Office Supplies, Small Tools"/>
    <s v="Mailbox and drill bits"/>
    <n v="41.660000000000004"/>
    <s v="Office Supplies"/>
    <s v="mailbox"/>
    <n v="19.760000000000005"/>
    <s v="Small Tools"/>
    <s v="bit set"/>
    <m/>
    <m/>
    <m/>
    <m/>
    <m/>
    <m/>
    <m/>
    <m/>
    <m/>
    <m/>
    <m/>
    <m/>
    <m/>
    <m/>
    <d v="2024-06-05T00:00:00"/>
    <s v=""/>
    <s v=""/>
    <x v="6"/>
    <x v="0"/>
  </r>
  <r>
    <s v="THOMAS PAXTON (Terminated)"/>
    <s v="EXP-10013627 "/>
    <n v="293.68"/>
    <d v="2024-04-08T00:00:00"/>
    <x v="0"/>
    <s v="Small Tools"/>
    <s v="Small Tools"/>
    <s v="Toolbox for xpt"/>
    <m/>
    <m/>
    <m/>
    <m/>
    <m/>
    <m/>
    <m/>
    <m/>
    <m/>
    <m/>
    <m/>
    <m/>
    <m/>
    <m/>
    <m/>
    <m/>
    <m/>
    <m/>
    <m/>
    <m/>
    <d v="2024-06-05T00:00:00"/>
    <s v=""/>
    <s v=""/>
    <x v="6"/>
    <x v="0"/>
  </r>
  <r>
    <s v="THOMAS PAXTON (Terminated)"/>
    <s v="EXP-10013627 "/>
    <n v="90.12"/>
    <d v="2024-04-08T00:00:00"/>
    <x v="0"/>
    <s v="Itemized"/>
    <s v="Airfare, Signage"/>
    <s v="Sand bags metal clips for cartswet floor sign for restroom"/>
    <m/>
    <m/>
    <m/>
    <m/>
    <m/>
    <m/>
    <m/>
    <m/>
    <m/>
    <m/>
    <m/>
    <m/>
    <m/>
    <m/>
    <m/>
    <m/>
    <m/>
    <m/>
    <m/>
    <m/>
    <d v="2024-06-05T00:00:00"/>
    <s v=""/>
    <s v=""/>
    <x v="6"/>
    <x v="0"/>
  </r>
  <r>
    <s v="THOMAS PAXTON (Terminated)"/>
    <s v="EXP-10013627 "/>
    <n v="33.770000000000003"/>
    <d v="2024-04-08T00:00:00"/>
    <x v="22"/>
    <s v="Parts"/>
    <s v="Parts, Pit Pumping"/>
    <s v="Ball valve, toggle switch, ripping bar for pit"/>
    <m/>
    <m/>
    <m/>
    <m/>
    <m/>
    <m/>
    <m/>
    <m/>
    <m/>
    <m/>
    <m/>
    <m/>
    <m/>
    <m/>
    <m/>
    <m/>
    <m/>
    <m/>
    <m/>
    <m/>
    <d v="2024-06-05T00:00:00"/>
    <s v=""/>
    <s v=""/>
    <x v="6"/>
    <x v="0"/>
  </r>
  <r>
    <s v="THOMAS PAXTON (Terminated)"/>
    <s v="EXP-10013627 "/>
    <n v="110.84"/>
    <d v="2024-04-08T00:00:00"/>
    <x v="26"/>
    <s v="Office Supplies"/>
    <s v="Office Supplies"/>
    <s v="Binders and 3 compartments drawer"/>
    <m/>
    <m/>
    <m/>
    <m/>
    <m/>
    <m/>
    <m/>
    <m/>
    <m/>
    <m/>
    <m/>
    <m/>
    <m/>
    <m/>
    <m/>
    <m/>
    <m/>
    <m/>
    <m/>
    <m/>
    <d v="2024-06-05T00:00:00"/>
    <s v=""/>
    <s v=""/>
    <x v="6"/>
    <x v="0"/>
  </r>
  <r>
    <s v="THOMAS PAXTON (Terminated)"/>
    <s v="EXP-10013627 "/>
    <n v="157.63"/>
    <d v="2024-04-09T00:00:00"/>
    <x v="0"/>
    <s v="Office Supplies"/>
    <s v="Coolers for towels and tables for the restroom"/>
    <m/>
    <m/>
    <m/>
    <m/>
    <m/>
    <m/>
    <m/>
    <m/>
    <m/>
    <m/>
    <m/>
    <m/>
    <m/>
    <m/>
    <m/>
    <m/>
    <m/>
    <m/>
    <m/>
    <m/>
    <m/>
    <d v="2024-06-05T00:00:00"/>
    <s v=""/>
    <s v=""/>
    <x v="6"/>
    <x v="0"/>
  </r>
  <r>
    <s v="THOMAS PAXTON (Terminated)"/>
    <s v="EXP-10013627 "/>
    <n v="8.9700000000000006"/>
    <d v="2024-04-10T00:00:00"/>
    <x v="0"/>
    <s v="Parts"/>
    <s v="Parts"/>
    <s v="Hex nuts"/>
    <m/>
    <m/>
    <m/>
    <m/>
    <m/>
    <m/>
    <m/>
    <m/>
    <m/>
    <m/>
    <m/>
    <m/>
    <m/>
    <m/>
    <m/>
    <m/>
    <m/>
    <m/>
    <m/>
    <m/>
    <d v="2024-06-05T00:00:00"/>
    <s v=""/>
    <s v=""/>
    <x v="6"/>
    <x v="0"/>
  </r>
  <r>
    <s v="THOMAS PAXTON (Terminated)"/>
    <s v="EXP-10013627 "/>
    <n v="108.64"/>
    <d v="2024-04-21T00:00:00"/>
    <x v="0"/>
    <s v="Office Supplies"/>
    <s v="Office Supplies"/>
    <s v="Thermal paper"/>
    <m/>
    <m/>
    <m/>
    <m/>
    <m/>
    <m/>
    <m/>
    <m/>
    <m/>
    <m/>
    <m/>
    <m/>
    <m/>
    <m/>
    <m/>
    <m/>
    <m/>
    <m/>
    <m/>
    <m/>
    <d v="2024-06-05T00:00:00"/>
    <s v=""/>
    <s v=""/>
    <x v="6"/>
    <x v="0"/>
  </r>
  <r>
    <s v="THOMAS PAXTON (Terminated)"/>
    <s v="EXP-10013627 "/>
    <n v="188.49"/>
    <d v="2024-05-04T00:00:00"/>
    <x v="45"/>
    <s v="Wash Maintenance"/>
    <s v="Wash Maintenance"/>
    <s v="Vinegar dawn"/>
    <m/>
    <m/>
    <m/>
    <m/>
    <m/>
    <m/>
    <m/>
    <m/>
    <m/>
    <m/>
    <m/>
    <m/>
    <m/>
    <m/>
    <m/>
    <m/>
    <m/>
    <m/>
    <m/>
    <m/>
    <d v="2024-06-05T00:00:00"/>
    <s v=""/>
    <s v=""/>
    <x v="6"/>
    <x v="0"/>
  </r>
  <r>
    <s v="Colin Williams"/>
    <s v="EXP-10013815 "/>
    <n v="11.86"/>
    <d v="2024-04-23T00:00:00"/>
    <x v="0"/>
    <s v="Parts"/>
    <s v="3/8 ball valve for prep"/>
    <m/>
    <m/>
    <m/>
    <m/>
    <m/>
    <m/>
    <m/>
    <m/>
    <m/>
    <m/>
    <m/>
    <m/>
    <m/>
    <m/>
    <m/>
    <m/>
    <m/>
    <m/>
    <m/>
    <m/>
    <m/>
    <d v="2024-06-05T00:00:00"/>
    <s v="SL76@tidalwaveautospa.com"/>
    <s v="Gary Bradley"/>
    <x v="6"/>
    <x v="0"/>
  </r>
  <r>
    <s v="Colin Williams"/>
    <s v="EXP-10013815 "/>
    <n v="149.34"/>
    <d v="2024-04-30T00:00:00"/>
    <x v="0"/>
    <s v="Wash Maintenance"/>
    <s v="Cleaning supplies"/>
    <m/>
    <m/>
    <m/>
    <m/>
    <m/>
    <m/>
    <m/>
    <m/>
    <m/>
    <m/>
    <m/>
    <m/>
    <m/>
    <m/>
    <m/>
    <m/>
    <m/>
    <m/>
    <m/>
    <m/>
    <m/>
    <d v="2024-06-05T00:00:00"/>
    <s v="SL76@tidalwaveautospa.com"/>
    <s v="Gary Bradley"/>
    <x v="6"/>
    <x v="0"/>
  </r>
  <r>
    <s v="Colin Williams"/>
    <s v="EXP-10013815 "/>
    <n v="28.93"/>
    <d v="2024-05-01T00:00:00"/>
    <x v="0"/>
    <s v="Itemized"/>
    <s v="White vinegar for cleaning and ice for employees"/>
    <n v="4.58"/>
    <s v="Snacks"/>
    <s v="ice"/>
    <n v="24.35"/>
    <s v="Wash Maintenance"/>
    <s v="vinegar"/>
    <m/>
    <m/>
    <m/>
    <m/>
    <m/>
    <m/>
    <m/>
    <m/>
    <m/>
    <m/>
    <m/>
    <m/>
    <m/>
    <m/>
    <m/>
    <d v="2024-06-05T00:00:00"/>
    <s v="SL76@tidalwaveautospa.com"/>
    <s v="Gary Bradley"/>
    <x v="6"/>
    <x v="0"/>
  </r>
  <r>
    <s v="Colin Williams"/>
    <s v="EXP-10013815 "/>
    <n v="5.71"/>
    <d v="2024-05-02T00:00:00"/>
    <x v="0"/>
    <s v="Wash Maintenance"/>
    <s v="Dawn soap for cleaning"/>
    <m/>
    <m/>
    <m/>
    <m/>
    <m/>
    <m/>
    <m/>
    <m/>
    <m/>
    <m/>
    <m/>
    <m/>
    <m/>
    <m/>
    <m/>
    <m/>
    <m/>
    <m/>
    <m/>
    <m/>
    <m/>
    <d v="2024-06-05T00:00:00"/>
    <s v="SL76@tidalwaveautospa.com"/>
    <s v="Gary Bradley"/>
    <x v="6"/>
    <x v="0"/>
  </r>
  <r>
    <s v="Colin Williams"/>
    <s v="EXP-10013815 "/>
    <n v="502.59"/>
    <d v="2024-05-03T00:00:00"/>
    <x v="0"/>
    <s v="Itemized"/>
    <s v="Gas blower. Jump box and scrubber pads for cleaning."/>
    <n v="279"/>
    <s v="Landscaping"/>
    <s v="leaf blower"/>
    <n v="169"/>
    <s v="Small Tools"/>
    <s v="jump box"/>
    <n v="54.589999999999975"/>
    <s v="Wash Maintenance"/>
    <s v="scrubber"/>
    <m/>
    <m/>
    <m/>
    <m/>
    <m/>
    <m/>
    <m/>
    <m/>
    <m/>
    <m/>
    <m/>
    <m/>
    <d v="2024-06-05T00:00:00"/>
    <s v="SL76@tidalwaveautospa.com"/>
    <s v="Gary Bradley"/>
    <x v="6"/>
    <x v="0"/>
  </r>
  <r>
    <s v="Colin Williams"/>
    <s v="EXP-10013815 "/>
    <n v="24.58"/>
    <d v="2024-05-07T00:00:00"/>
    <x v="0"/>
    <s v="Parts"/>
    <s v="Half inch ball valve for pressure washer"/>
    <m/>
    <m/>
    <m/>
    <m/>
    <m/>
    <m/>
    <m/>
    <m/>
    <m/>
    <m/>
    <m/>
    <m/>
    <m/>
    <m/>
    <m/>
    <m/>
    <m/>
    <m/>
    <m/>
    <m/>
    <m/>
    <d v="2024-06-05T00:00:00"/>
    <s v="SL76@tidalwaveautospa.com"/>
    <s v="Gary Bradley"/>
    <x v="6"/>
    <x v="0"/>
  </r>
  <r>
    <s v="Colin Williams"/>
    <s v="EXP-10013815 "/>
    <n v="61.1"/>
    <d v="2024-05-07T00:00:00"/>
    <x v="0"/>
    <s v="Itemized"/>
    <s v="Water Gatorade powder, and white vinegar for the team"/>
    <n v="49.28"/>
    <s v="Snacks"/>
    <s v="bottle water, gatorade, gatorade poweder"/>
    <n v="11.82"/>
    <s v="Wash Maintenance"/>
    <s v="vinegar, dish soap"/>
    <m/>
    <m/>
    <m/>
    <m/>
    <m/>
    <m/>
    <m/>
    <m/>
    <m/>
    <m/>
    <m/>
    <m/>
    <m/>
    <m/>
    <m/>
    <d v="2024-06-05T00:00:00"/>
    <s v="SL76@tidalwaveautospa.com"/>
    <s v="Gary Bradley"/>
    <x v="6"/>
    <x v="0"/>
  </r>
  <r>
    <s v="Colin Williams"/>
    <s v="EXP-10013815 "/>
    <n v="61.52"/>
    <d v="2024-05-10T00:00:00"/>
    <x v="0"/>
    <s v="Small Tools"/>
    <s v="Two ratchets for repairs"/>
    <m/>
    <m/>
    <m/>
    <m/>
    <m/>
    <m/>
    <m/>
    <m/>
    <m/>
    <m/>
    <m/>
    <m/>
    <m/>
    <m/>
    <m/>
    <m/>
    <m/>
    <m/>
    <m/>
    <m/>
    <m/>
    <d v="2024-06-05T00:00:00"/>
    <s v="SL76@tidalwaveautospa.com"/>
    <s v="Gary Bradley"/>
    <x v="6"/>
    <x v="0"/>
  </r>
  <r>
    <s v="Colin Williams"/>
    <s v="EXP-10013815 "/>
    <n v="38.840000000000003"/>
    <d v="2024-05-14T00:00:00"/>
    <x v="0"/>
    <s v="Wash Maintenance"/>
    <s v="Hydraulic oil for conveyor"/>
    <m/>
    <m/>
    <m/>
    <m/>
    <m/>
    <m/>
    <m/>
    <m/>
    <m/>
    <m/>
    <m/>
    <m/>
    <m/>
    <m/>
    <m/>
    <m/>
    <m/>
    <m/>
    <m/>
    <m/>
    <m/>
    <d v="2024-06-05T00:00:00"/>
    <s v="SL76@tidalwaveautospa.com"/>
    <s v="Gary Bradley"/>
    <x v="6"/>
    <x v="0"/>
  </r>
  <r>
    <s v="Colin Williams"/>
    <s v="EXP-10013815 "/>
    <n v="217.46"/>
    <d v="2024-05-15T00:00:00"/>
    <x v="0"/>
    <s v="Wash Maintenance"/>
    <s v="Hydraulic oil for conveyor"/>
    <m/>
    <m/>
    <m/>
    <m/>
    <m/>
    <m/>
    <m/>
    <m/>
    <m/>
    <m/>
    <m/>
    <m/>
    <m/>
    <m/>
    <m/>
    <m/>
    <m/>
    <m/>
    <m/>
    <m/>
    <m/>
    <d v="2024-06-05T00:00:00"/>
    <s v="SL76@tidalwaveautospa.com"/>
    <s v="Gary Bradley"/>
    <x v="6"/>
    <x v="0"/>
  </r>
  <r>
    <s v="Colin Williams"/>
    <s v="EXP-10013815 "/>
    <n v="48.58"/>
    <d v="2024-05-16T00:00:00"/>
    <x v="23"/>
    <s v="Itemized"/>
    <s v="Insect repellent and water for the team"/>
    <n v="37.43"/>
    <s v="Pest Control/Extermination"/>
    <s v="insect repellant"/>
    <n v="11.149999999999999"/>
    <s v="Snacks"/>
    <s v="bottle water"/>
    <m/>
    <m/>
    <m/>
    <m/>
    <m/>
    <m/>
    <m/>
    <m/>
    <m/>
    <m/>
    <m/>
    <m/>
    <m/>
    <m/>
    <m/>
    <d v="2024-06-05T00:00:00"/>
    <s v="SL76@tidalwaveautospa.com"/>
    <s v="Gary Bradley"/>
    <x v="6"/>
    <x v="0"/>
  </r>
  <r>
    <s v="Vernon Dixon"/>
    <s v="EXP-10013845 "/>
    <n v="37.78"/>
    <d v="2024-04-22T00:00:00"/>
    <x v="6"/>
    <s v="Wash Maintenance"/>
    <s v="oil"/>
    <m/>
    <m/>
    <m/>
    <m/>
    <m/>
    <m/>
    <m/>
    <m/>
    <m/>
    <m/>
    <m/>
    <m/>
    <m/>
    <m/>
    <m/>
    <m/>
    <m/>
    <m/>
    <m/>
    <m/>
    <m/>
    <d v="2024-06-05T00:00:00"/>
    <s v="SL111@tidalwaveautospa.com"/>
    <s v="Gary Bradley"/>
    <x v="6"/>
    <x v="0"/>
  </r>
  <r>
    <s v="Vernon Dixon"/>
    <s v="EXP-10013845 "/>
    <n v="50.07"/>
    <d v="2024-04-23T00:00:00"/>
    <x v="22"/>
    <s v="Small Tools"/>
    <s v="drum pump"/>
    <m/>
    <m/>
    <m/>
    <m/>
    <m/>
    <m/>
    <m/>
    <m/>
    <m/>
    <m/>
    <m/>
    <m/>
    <m/>
    <m/>
    <m/>
    <m/>
    <m/>
    <m/>
    <m/>
    <m/>
    <m/>
    <d v="2024-06-05T00:00:00"/>
    <s v="SL111@tidalwaveautospa.com"/>
    <s v="Gary Bradley"/>
    <x v="6"/>
    <x v="0"/>
  </r>
  <r>
    <s v="Vernon Dixon"/>
    <s v="EXP-10013845 "/>
    <n v="226.02"/>
    <d v="2024-04-27T00:00:00"/>
    <x v="22"/>
    <s v="Parts"/>
    <s v="hydraulic hose"/>
    <m/>
    <m/>
    <m/>
    <m/>
    <m/>
    <m/>
    <m/>
    <m/>
    <m/>
    <m/>
    <m/>
    <m/>
    <m/>
    <m/>
    <m/>
    <m/>
    <m/>
    <m/>
    <m/>
    <m/>
    <m/>
    <d v="2024-06-05T00:00:00"/>
    <s v="SL111@tidalwaveautospa.com"/>
    <s v="Gary Bradley"/>
    <x v="6"/>
    <x v="0"/>
  </r>
  <r>
    <s v="Vernon Dixon"/>
    <s v="EXP-10013845 "/>
    <n v="113.1"/>
    <d v="2024-05-05T00:00:00"/>
    <x v="0"/>
    <s v="Itemized"/>
    <s v="detergent, dawn, gloves, red cups, chip clasps, copy paper"/>
    <n v="62.5"/>
    <s v="Wash Maintenance"/>
    <s v="detergent, dawn, clasps"/>
    <n v="29.94"/>
    <s v="Safety Supplies"/>
    <s v="gloves"/>
    <n v="20.659999999999993"/>
    <s v="Office Supplies"/>
    <s v="red cups, copy paper"/>
    <m/>
    <m/>
    <m/>
    <m/>
    <m/>
    <m/>
    <m/>
    <m/>
    <m/>
    <m/>
    <m/>
    <m/>
    <d v="2024-06-05T00:00:00"/>
    <s v="SL111@tidalwaveautospa.com"/>
    <s v="Gary Bradley"/>
    <x v="6"/>
    <x v="0"/>
  </r>
  <r>
    <s v="Vernon Dixon"/>
    <s v="EXP-10013845 "/>
    <n v="271.3"/>
    <d v="2024-05-10T00:00:00"/>
    <x v="6"/>
    <s v="Small Tools"/>
    <s v="electric sprayer"/>
    <m/>
    <m/>
    <m/>
    <m/>
    <m/>
    <m/>
    <m/>
    <m/>
    <m/>
    <m/>
    <m/>
    <m/>
    <m/>
    <m/>
    <m/>
    <m/>
    <m/>
    <m/>
    <m/>
    <m/>
    <m/>
    <d v="2024-06-05T00:00:00"/>
    <s v="SL111@tidalwaveautospa.com"/>
    <s v="Gary Bradley"/>
    <x v="6"/>
    <x v="0"/>
  </r>
  <r>
    <s v="Vernon Dixon"/>
    <s v="EXP-10013845 "/>
    <n v="52.1"/>
    <d v="2024-05-16T00:00:00"/>
    <x v="22"/>
    <s v="Small Tools"/>
    <s v="manhole hook tool"/>
    <m/>
    <m/>
    <m/>
    <m/>
    <m/>
    <m/>
    <m/>
    <m/>
    <m/>
    <m/>
    <m/>
    <m/>
    <m/>
    <m/>
    <m/>
    <m/>
    <m/>
    <m/>
    <m/>
    <m/>
    <m/>
    <d v="2024-06-05T00:00:00"/>
    <s v="SL111@tidalwaveautospa.com"/>
    <s v="Gary Bradley"/>
    <x v="6"/>
    <x v="0"/>
  </r>
  <r>
    <s v="Mary Hoar"/>
    <s v="EXP-10013856 "/>
    <n v="39.049999999999997"/>
    <d v="2024-03-05T00:00:00"/>
    <x v="14"/>
    <s v="Itemized"/>
    <s v="clamps, pad locks for xpt"/>
    <n v="26.99"/>
    <s v="Security"/>
    <s v="padlocks"/>
    <n v="12.059999999999999"/>
    <s v="Parts"/>
    <s v="clamps"/>
    <m/>
    <m/>
    <m/>
    <m/>
    <m/>
    <m/>
    <m/>
    <m/>
    <m/>
    <m/>
    <m/>
    <m/>
    <m/>
    <m/>
    <m/>
    <d v="2024-06-05T00:00:00"/>
    <s v="SL286@tidalwaveautospa.com"/>
    <s v="Gary Bradley"/>
    <x v="6"/>
    <x v="0"/>
  </r>
  <r>
    <s v="Mary Hoar"/>
    <s v="EXP-10013856 "/>
    <n v="64.790000000000006"/>
    <d v="2024-03-06T00:00:00"/>
    <x v="0"/>
    <s v="Wash Maintenance"/>
    <s v="hydraulic fluid"/>
    <m/>
    <m/>
    <m/>
    <m/>
    <m/>
    <m/>
    <m/>
    <m/>
    <m/>
    <m/>
    <m/>
    <m/>
    <m/>
    <m/>
    <m/>
    <m/>
    <m/>
    <m/>
    <m/>
    <m/>
    <m/>
    <d v="2024-06-05T00:00:00"/>
    <s v="SL286@tidalwaveautospa.com"/>
    <s v="Gary Bradley"/>
    <x v="6"/>
    <x v="0"/>
  </r>
  <r>
    <s v="Mary Hoar"/>
    <s v="EXP-10013856 "/>
    <n v="82.15"/>
    <d v="2024-03-16T00:00:00"/>
    <x v="19"/>
    <s v="Itemized"/>
    <s v="drinks/ice/cleaning supplies/laundry detergent"/>
    <n v="17.14"/>
    <s v="Office Supplies"/>
    <s v="ice, sunscreen"/>
    <n v="35.019999999999996"/>
    <s v="Wash Maintenance"/>
    <s v="detergent, dawn"/>
    <n v="29.990000000000002"/>
    <s v="Snacks"/>
    <s v="gatorades"/>
    <m/>
    <m/>
    <m/>
    <m/>
    <m/>
    <m/>
    <m/>
    <m/>
    <m/>
    <m/>
    <m/>
    <m/>
    <d v="2024-06-05T00:00:00"/>
    <s v="SL286@tidalwaveautospa.com"/>
    <s v="Gary Bradley"/>
    <x v="6"/>
    <x v="0"/>
  </r>
  <r>
    <s v="Mary Hoar"/>
    <s v="EXP-10013856 "/>
    <n v="56.43"/>
    <d v="2024-03-22T00:00:00"/>
    <x v="0"/>
    <s v="Itemized"/>
    <s v="cleaning supplies/drinks"/>
    <n v="19.839999999999996"/>
    <s v="Snacks"/>
    <s v="ice, bottle water"/>
    <n v="36.590000000000003"/>
    <s v="Wash Maintenance"/>
    <s v="dawn, vinegar, microban, toilet bowl cleaner"/>
    <m/>
    <m/>
    <m/>
    <m/>
    <m/>
    <m/>
    <m/>
    <m/>
    <m/>
    <m/>
    <m/>
    <m/>
    <m/>
    <m/>
    <m/>
    <d v="2024-06-05T00:00:00"/>
    <s v="SL286@tidalwaveautospa.com"/>
    <s v="Gary Bradley"/>
    <x v="6"/>
    <x v="0"/>
  </r>
  <r>
    <s v="Mary Hoar"/>
    <s v="EXP-10013856 "/>
    <n v="200.69"/>
    <d v="2024-03-27T00:00:00"/>
    <x v="0"/>
    <s v="Itemized"/>
    <s v="salt/grease toilet/paper"/>
    <n v="21.18"/>
    <s v="Office Supplies"/>
    <s v="toilet paper"/>
    <n v="179.51"/>
    <s v="Wash Maintenance"/>
    <s v="grease, salt pellets"/>
    <m/>
    <m/>
    <m/>
    <m/>
    <m/>
    <m/>
    <m/>
    <m/>
    <m/>
    <m/>
    <m/>
    <m/>
    <m/>
    <m/>
    <m/>
    <d v="2024-06-05T00:00:00"/>
    <s v="SL286@tidalwaveautospa.com"/>
    <s v="Gary Bradley"/>
    <x v="6"/>
    <x v="0"/>
  </r>
  <r>
    <s v="Mary Hoar"/>
    <s v="EXP-10013856 "/>
    <n v="15.11"/>
    <d v="2024-03-27T00:00:00"/>
    <x v="18"/>
    <s v="Wash Maintenance"/>
    <s v="concrete cleaner"/>
    <m/>
    <m/>
    <m/>
    <m/>
    <m/>
    <m/>
    <m/>
    <m/>
    <m/>
    <m/>
    <m/>
    <m/>
    <m/>
    <m/>
    <m/>
    <m/>
    <m/>
    <m/>
    <m/>
    <m/>
    <m/>
    <d v="2024-06-05T00:00:00"/>
    <s v="SL286@tidalwaveautospa.com"/>
    <s v="Gary Bradley"/>
    <x v="6"/>
    <x v="0"/>
  </r>
  <r>
    <s v="Mary Hoar"/>
    <s v="EXP-10013856 "/>
    <n v="41.47"/>
    <d v="2024-03-27T00:00:00"/>
    <x v="0"/>
    <s v="Itemized"/>
    <s v="grease/toilet paper for Leesburg"/>
    <n v="27.72"/>
    <s v="Wash Maintenance"/>
    <s v="grease"/>
    <n v="13.75"/>
    <s v="Office Supplies"/>
    <s v="toilet paper"/>
    <m/>
    <m/>
    <m/>
    <m/>
    <m/>
    <m/>
    <m/>
    <m/>
    <m/>
    <m/>
    <m/>
    <m/>
    <m/>
    <m/>
    <m/>
    <d v="2024-06-05T00:00:00"/>
    <s v="SL286@tidalwaveautospa.com"/>
    <s v="Gary Bradley"/>
    <x v="6"/>
    <x v="0"/>
  </r>
  <r>
    <s v="Mary Hoar"/>
    <s v="EXP-10013856 "/>
    <n v="57.55"/>
    <d v="2024-03-29T00:00:00"/>
    <x v="19"/>
    <s v="Itemized"/>
    <s v="ice/drinks/cleaning supplies"/>
    <n v="16.62"/>
    <s v="Snacks"/>
    <s v="ice, gatorade"/>
    <n v="40.929999999999993"/>
    <s v="Wash Maintenance"/>
    <s v="dawn, vinegar"/>
    <m/>
    <m/>
    <m/>
    <m/>
    <m/>
    <m/>
    <m/>
    <m/>
    <m/>
    <m/>
    <m/>
    <m/>
    <m/>
    <m/>
    <m/>
    <d v="2024-06-05T00:00:00"/>
    <s v="SL286@tidalwaveautospa.com"/>
    <s v="Gary Bradley"/>
    <x v="6"/>
    <x v="0"/>
  </r>
  <r>
    <s v="Mary Hoar"/>
    <s v="EXP-10013856 "/>
    <n v="34.93"/>
    <d v="2024-04-09T00:00:00"/>
    <x v="6"/>
    <s v="Wash Maintenance"/>
    <s v="Cleaning supplies"/>
    <m/>
    <m/>
    <m/>
    <m/>
    <m/>
    <m/>
    <m/>
    <m/>
    <m/>
    <m/>
    <m/>
    <m/>
    <m/>
    <m/>
    <m/>
    <m/>
    <m/>
    <m/>
    <m/>
    <m/>
    <m/>
    <d v="2024-06-05T00:00:00"/>
    <s v="SL286@tidalwaveautospa.com"/>
    <s v="Gary Bradley"/>
    <x v="6"/>
    <x v="0"/>
  </r>
  <r>
    <s v="Mary Hoar"/>
    <s v="EXP-10013856 "/>
    <n v="187.9"/>
    <d v="2024-04-11T00:00:00"/>
    <x v="0"/>
    <s v="Wash Maintenance"/>
    <s v="hydraulic fluid"/>
    <m/>
    <m/>
    <m/>
    <m/>
    <m/>
    <m/>
    <m/>
    <m/>
    <m/>
    <m/>
    <m/>
    <m/>
    <m/>
    <m/>
    <m/>
    <m/>
    <m/>
    <m/>
    <m/>
    <m/>
    <m/>
    <d v="2024-06-05T00:00:00"/>
    <s v="SL286@tidalwaveautospa.com"/>
    <s v="Gary Bradley"/>
    <x v="6"/>
    <x v="0"/>
  </r>
  <r>
    <s v="Mary Hoar"/>
    <s v="EXP-10013856 "/>
    <n v="15.11"/>
    <d v="2024-04-11T00:00:00"/>
    <x v="18"/>
    <s v="Wash Maintenance"/>
    <s v="concrete cleaner"/>
    <m/>
    <m/>
    <m/>
    <m/>
    <m/>
    <m/>
    <m/>
    <m/>
    <m/>
    <m/>
    <m/>
    <m/>
    <m/>
    <m/>
    <m/>
    <m/>
    <m/>
    <m/>
    <m/>
    <m/>
    <m/>
    <d v="2024-06-05T00:00:00"/>
    <s v="SL286@tidalwaveautospa.com"/>
    <s v="Gary Bradley"/>
    <x v="6"/>
    <x v="0"/>
  </r>
  <r>
    <s v="Mary Hoar"/>
    <s v="EXP-10013856 "/>
    <n v="26.98"/>
    <d v="2024-04-12T00:00:00"/>
    <x v="14"/>
    <s v="Pit Pumping"/>
    <s v="waterproof boots for pit cleaning"/>
    <m/>
    <m/>
    <m/>
    <m/>
    <m/>
    <m/>
    <m/>
    <m/>
    <m/>
    <m/>
    <m/>
    <m/>
    <m/>
    <m/>
    <m/>
    <m/>
    <m/>
    <m/>
    <m/>
    <m/>
    <m/>
    <d v="2024-06-05T00:00:00"/>
    <s v="SL286@tidalwaveautospa.com"/>
    <s v="Gary Bradley"/>
    <x v="6"/>
    <x v="0"/>
  </r>
  <r>
    <s v="Mary Hoar"/>
    <s v="EXP-10013856 "/>
    <n v="69.010000000000005"/>
    <d v="2024-04-15T00:00:00"/>
    <x v="0"/>
    <s v="Itemized"/>
    <s v="drinks/cleaning supplies"/>
    <n v="29.130000000000003"/>
    <s v="Wash Maintenance"/>
    <s v="dawn, vinegar"/>
    <n v="11.88"/>
    <s v="Office Supplies"/>
    <s v="toilet paper"/>
    <n v="28.000000000000007"/>
    <s v="Snacks"/>
    <s v="bottle water, gatorades"/>
    <m/>
    <m/>
    <m/>
    <m/>
    <m/>
    <m/>
    <m/>
    <m/>
    <m/>
    <m/>
    <m/>
    <m/>
    <d v="2024-06-05T00:00:00"/>
    <s v="SL286@tidalwaveautospa.com"/>
    <s v="Gary Bradley"/>
    <x v="6"/>
    <x v="0"/>
  </r>
  <r>
    <s v="Mary Hoar"/>
    <s v="EXP-10013856 "/>
    <n v="200.19"/>
    <d v="2024-04-15T00:00:00"/>
    <x v="18"/>
    <s v="Itemized"/>
    <s v="salt, weed killer, spreader"/>
    <n v="61.44"/>
    <s v="Wash Maintenance"/>
    <s v="salt pellets"/>
    <n v="138.75"/>
    <s v="Landscaping"/>
    <s v="sprayer, spreader, weed killer"/>
    <m/>
    <m/>
    <m/>
    <m/>
    <m/>
    <m/>
    <m/>
    <m/>
    <m/>
    <m/>
    <m/>
    <m/>
    <m/>
    <m/>
    <m/>
    <d v="2024-06-05T00:00:00"/>
    <s v="SL286@tidalwaveautospa.com"/>
    <s v="Gary Bradley"/>
    <x v="6"/>
    <x v="0"/>
  </r>
  <r>
    <s v="Mary Hoar"/>
    <s v="EXP-10013856 "/>
    <n v="40"/>
    <d v="2024-04-15T00:00:00"/>
    <x v="0"/>
    <s v="Office Supplies"/>
    <s v="reimbursement for team members purchasing supplies"/>
    <m/>
    <m/>
    <m/>
    <m/>
    <m/>
    <m/>
    <m/>
    <m/>
    <m/>
    <m/>
    <m/>
    <m/>
    <m/>
    <m/>
    <m/>
    <m/>
    <m/>
    <m/>
    <m/>
    <m/>
    <m/>
    <d v="2024-06-05T00:00:00"/>
    <s v="SL286@tidalwaveautospa.com"/>
    <s v="Gary Bradley"/>
    <x v="6"/>
    <x v="0"/>
  </r>
  <r>
    <s v="Mary Hoar"/>
    <s v="EXP-10013856 "/>
    <n v="132.5"/>
    <d v="2024-04-25T00:00:00"/>
    <x v="0"/>
    <s v="Itemized"/>
    <s v="drinks/cleaning supplies/antifreeze/toilet paper"/>
    <n v="49.04"/>
    <s v="Snacks"/>
    <s v="gatorades, bottle water, bottle water"/>
    <n v="83.460000000000008"/>
    <s v="Wash Maintenance"/>
    <s v="antifreeze, dawn, vinegar, hadn soap, toilet bowl cleaner"/>
    <m/>
    <m/>
    <m/>
    <m/>
    <m/>
    <m/>
    <m/>
    <m/>
    <m/>
    <m/>
    <m/>
    <m/>
    <m/>
    <m/>
    <m/>
    <d v="2024-06-05T00:00:00"/>
    <s v="SL286@tidalwaveautospa.com"/>
    <s v="Gary Bradley"/>
    <x v="6"/>
    <x v="0"/>
  </r>
  <r>
    <s v="Mary Hoar"/>
    <s v="EXP-10013856 "/>
    <n v="60.34"/>
    <d v="2024-04-28T00:00:00"/>
    <x v="0"/>
    <s v="Itemized"/>
    <s v="cleaning supplies/drinks/ice"/>
    <n v="35.18"/>
    <s v="Snacks"/>
    <s v="ice, gatorade, funpops"/>
    <n v="25.160000000000004"/>
    <s v="Wash Maintenance"/>
    <s v="dawn, vinegar"/>
    <m/>
    <m/>
    <m/>
    <m/>
    <m/>
    <m/>
    <m/>
    <m/>
    <m/>
    <m/>
    <m/>
    <m/>
    <m/>
    <m/>
    <m/>
    <d v="2024-06-05T00:00:00"/>
    <s v="SL286@tidalwaveautospa.com"/>
    <s v="Gary Bradley"/>
    <x v="6"/>
    <x v="0"/>
  </r>
  <r>
    <s v="Mary Hoar"/>
    <s v="EXP-10013856 "/>
    <n v="9.3000000000000007"/>
    <d v="2024-05-07T00:00:00"/>
    <x v="0"/>
    <s v="Wash Maintenance"/>
    <s v="cleaning supplies"/>
    <m/>
    <m/>
    <m/>
    <m/>
    <m/>
    <m/>
    <m/>
    <m/>
    <m/>
    <m/>
    <m/>
    <m/>
    <m/>
    <m/>
    <m/>
    <m/>
    <m/>
    <m/>
    <m/>
    <m/>
    <m/>
    <d v="2024-06-05T00:00:00"/>
    <s v="SL286@tidalwaveautospa.com"/>
    <s v="Gary Bradley"/>
    <x v="6"/>
    <x v="0"/>
  </r>
  <r>
    <s v="Mary Hoar"/>
    <s v="EXP-10013856 "/>
    <n v="81.73"/>
    <d v="2024-05-07T00:00:00"/>
    <x v="0"/>
    <s v="Itemized"/>
    <s v="cleaning supplies/drinks"/>
    <n v="26.54"/>
    <s v="Snacks"/>
    <s v="ice, bottle water"/>
    <n v="55.190000000000005"/>
    <s v="Wash Maintenance"/>
    <s v="dawn, vinegar"/>
    <m/>
    <m/>
    <m/>
    <m/>
    <m/>
    <m/>
    <m/>
    <m/>
    <m/>
    <m/>
    <m/>
    <m/>
    <m/>
    <m/>
    <m/>
    <d v="2024-06-05T00:00:00"/>
    <s v="SL286@tidalwaveautospa.com"/>
    <s v="Gary Bradley"/>
    <x v="6"/>
    <x v="0"/>
  </r>
  <r>
    <s v="Mary Hoar"/>
    <s v="EXP-10013856 "/>
    <n v="174.18"/>
    <d v="2024-05-07T00:00:00"/>
    <x v="0"/>
    <s v="Wash Maintenance"/>
    <s v="salt/grease"/>
    <m/>
    <m/>
    <m/>
    <m/>
    <m/>
    <m/>
    <m/>
    <m/>
    <m/>
    <m/>
    <m/>
    <m/>
    <m/>
    <m/>
    <m/>
    <m/>
    <m/>
    <m/>
    <m/>
    <m/>
    <m/>
    <d v="2024-06-05T00:00:00"/>
    <s v="SL286@tidalwaveautospa.com"/>
    <s v="Gary Bradley"/>
    <x v="6"/>
    <x v="0"/>
  </r>
  <r>
    <s v="Kyle Baker"/>
    <s v="EXP-10013878 "/>
    <n v="3.52"/>
    <d v="2024-04-07T00:00:00"/>
    <x v="9"/>
    <s v="Snacks"/>
    <s v="bottle water"/>
    <m/>
    <m/>
    <m/>
    <m/>
    <m/>
    <m/>
    <m/>
    <m/>
    <m/>
    <m/>
    <m/>
    <m/>
    <m/>
    <m/>
    <m/>
    <m/>
    <m/>
    <m/>
    <m/>
    <m/>
    <m/>
    <d v="2024-06-05T00:00:00"/>
    <s v="SL28@tidalwaveautospa.com"/>
    <s v="Michael Donnelly"/>
    <x v="6"/>
    <x v="0"/>
  </r>
  <r>
    <s v="Kyle Baker"/>
    <s v="EXP-10013878 "/>
    <n v="6.11"/>
    <d v="2024-04-14T00:00:00"/>
    <x v="0"/>
    <s v="Snacks"/>
    <s v="bottle water"/>
    <m/>
    <m/>
    <m/>
    <m/>
    <m/>
    <m/>
    <m/>
    <m/>
    <m/>
    <m/>
    <m/>
    <m/>
    <m/>
    <m/>
    <m/>
    <m/>
    <m/>
    <m/>
    <m/>
    <m/>
    <m/>
    <d v="2024-06-05T00:00:00"/>
    <s v="SL28@tidalwaveautospa.com"/>
    <s v="Michael Donnelly"/>
    <x v="6"/>
    <x v="0"/>
  </r>
  <r>
    <s v="Kyle Baker"/>
    <s v="EXP-10013878 "/>
    <n v="395.39"/>
    <d v="2024-04-15T00:00:00"/>
    <x v="0"/>
    <s v="Wash Maintenance"/>
    <s v="Water oil"/>
    <m/>
    <m/>
    <m/>
    <m/>
    <m/>
    <m/>
    <m/>
    <m/>
    <m/>
    <m/>
    <m/>
    <m/>
    <m/>
    <m/>
    <m/>
    <m/>
    <m/>
    <m/>
    <m/>
    <m/>
    <m/>
    <d v="2024-06-05T00:00:00"/>
    <s v="SL28@tidalwaveautospa.com"/>
    <s v="Michael Donnelly"/>
    <x v="6"/>
    <x v="0"/>
  </r>
  <r>
    <s v="Kyle Baker"/>
    <s v="EXP-10013878 "/>
    <n v="22.77"/>
    <d v="2024-04-16T00:00:00"/>
    <x v="2"/>
    <s v="Wash Maintenance"/>
    <s v="H25 oil"/>
    <m/>
    <m/>
    <m/>
    <m/>
    <m/>
    <m/>
    <m/>
    <m/>
    <m/>
    <m/>
    <m/>
    <m/>
    <m/>
    <m/>
    <m/>
    <m/>
    <m/>
    <m/>
    <m/>
    <m/>
    <m/>
    <d v="2024-06-05T00:00:00"/>
    <s v="SL28@tidalwaveautospa.com"/>
    <s v="Michael Donnelly"/>
    <x v="6"/>
    <x v="0"/>
  </r>
  <r>
    <s v="Kyle Baker"/>
    <s v="EXP-10013878 "/>
    <n v="9.57"/>
    <d v="2024-04-16T00:00:00"/>
    <x v="0"/>
    <s v="Snacks"/>
    <s v="bottle water"/>
    <m/>
    <m/>
    <m/>
    <m/>
    <m/>
    <m/>
    <m/>
    <m/>
    <m/>
    <m/>
    <m/>
    <m/>
    <m/>
    <m/>
    <m/>
    <m/>
    <m/>
    <m/>
    <m/>
    <m/>
    <m/>
    <d v="2024-06-05T00:00:00"/>
    <s v="SL28@tidalwaveautospa.com"/>
    <s v="Michael Donnelly"/>
    <x v="6"/>
    <x v="0"/>
  </r>
  <r>
    <s v="Kyle Baker"/>
    <s v="EXP-10013878 "/>
    <n v="57.16"/>
    <d v="2024-04-17T00:00:00"/>
    <x v="0"/>
    <s v="Itemized"/>
    <s v="Water,vinegar,soft scrub bleach,bathroom cleaner gloves and laundtry soap"/>
    <n v="9.120000000000001"/>
    <s v="Snacks"/>
    <s v="bottle water"/>
    <n v="48.04"/>
    <s v="Wash Maintenance"/>
    <s v="vinegar, bleach, detergent"/>
    <m/>
    <m/>
    <m/>
    <m/>
    <m/>
    <m/>
    <m/>
    <m/>
    <m/>
    <m/>
    <m/>
    <m/>
    <m/>
    <m/>
    <m/>
    <d v="2024-06-05T00:00:00"/>
    <s v="SL28@tidalwaveautospa.com"/>
    <s v="Michael Donnelly"/>
    <x v="6"/>
    <x v="0"/>
  </r>
  <r>
    <s v="Kyle Baker"/>
    <s v="EXP-10013878 "/>
    <n v="395.39"/>
    <d v="2024-04-18T00:00:00"/>
    <x v="0"/>
    <s v="Wash Maintenance"/>
    <s v="Oil"/>
    <m/>
    <m/>
    <m/>
    <m/>
    <m/>
    <m/>
    <m/>
    <m/>
    <m/>
    <m/>
    <m/>
    <m/>
    <m/>
    <m/>
    <m/>
    <m/>
    <m/>
    <m/>
    <m/>
    <m/>
    <m/>
    <d v="2024-06-05T00:00:00"/>
    <s v="SL28@tidalwaveautospa.com"/>
    <s v="Michael Donnelly"/>
    <x v="6"/>
    <x v="0"/>
  </r>
  <r>
    <s v="Kyle Baker"/>
    <s v="EXP-10013878 "/>
    <n v="53.98"/>
    <d v="2024-04-22T00:00:00"/>
    <x v="0"/>
    <s v="Itemized"/>
    <s v="24 pk cleaning pads, dawn, gloves and vinegar"/>
    <m/>
    <m/>
    <m/>
    <m/>
    <m/>
    <m/>
    <m/>
    <m/>
    <m/>
    <m/>
    <m/>
    <m/>
    <m/>
    <m/>
    <m/>
    <m/>
    <m/>
    <m/>
    <m/>
    <m/>
    <m/>
    <d v="2024-06-05T00:00:00"/>
    <s v="SL28@tidalwaveautospa.com"/>
    <s v="Michael Donnelly"/>
    <x v="6"/>
    <x v="0"/>
  </r>
  <r>
    <s v="Kyle Baker"/>
    <s v="EXP-10013878 "/>
    <n v="19.2"/>
    <d v="2024-04-22T00:00:00"/>
    <x v="11"/>
    <s v="Small Tools"/>
    <s v="Ryobi charger"/>
    <m/>
    <m/>
    <m/>
    <m/>
    <m/>
    <m/>
    <m/>
    <m/>
    <m/>
    <m/>
    <m/>
    <m/>
    <m/>
    <m/>
    <m/>
    <m/>
    <m/>
    <m/>
    <m/>
    <m/>
    <m/>
    <d v="2024-06-05T00:00:00"/>
    <s v="SL28@tidalwaveautospa.com"/>
    <s v="Michael Donnelly"/>
    <x v="6"/>
    <x v="0"/>
  </r>
  <r>
    <s v="Kyle Baker"/>
    <s v="EXP-10013878 "/>
    <n v="275"/>
    <d v="2024-04-26T00:00:00"/>
    <x v="1"/>
    <s v="Wash Maintenance"/>
    <s v="Pump refinish and cleaning"/>
    <m/>
    <m/>
    <m/>
    <m/>
    <m/>
    <m/>
    <m/>
    <m/>
    <m/>
    <m/>
    <m/>
    <m/>
    <m/>
    <m/>
    <m/>
    <m/>
    <m/>
    <m/>
    <m/>
    <m/>
    <m/>
    <d v="2024-06-05T00:00:00"/>
    <s v="SL28@tidalwaveautospa.com"/>
    <s v="Michael Donnelly"/>
    <x v="6"/>
    <x v="0"/>
  </r>
  <r>
    <s v="Kyle Baker"/>
    <s v="EXP-10013878 "/>
    <n v="150"/>
    <d v="2024-04-26T00:00:00"/>
    <x v="7"/>
    <s v="Wash Repairs"/>
    <s v="Exit plate welded"/>
    <m/>
    <m/>
    <m/>
    <m/>
    <m/>
    <m/>
    <m/>
    <m/>
    <m/>
    <m/>
    <m/>
    <m/>
    <m/>
    <m/>
    <m/>
    <m/>
    <m/>
    <m/>
    <m/>
    <m/>
    <m/>
    <d v="2024-06-05T00:00:00"/>
    <s v="SL28@tidalwaveautospa.com"/>
    <s v="Michael Donnelly"/>
    <x v="6"/>
    <x v="0"/>
  </r>
  <r>
    <s v="Kyle Baker"/>
    <s v="EXP-10013878 "/>
    <n v="11.03"/>
    <d v="2024-05-01T00:00:00"/>
    <x v="0"/>
    <s v="Wash Maintenance"/>
    <s v="Vinegar, watermelon cough drops"/>
    <m/>
    <m/>
    <m/>
    <m/>
    <m/>
    <m/>
    <m/>
    <m/>
    <m/>
    <m/>
    <m/>
    <m/>
    <m/>
    <m/>
    <m/>
    <m/>
    <m/>
    <m/>
    <m/>
    <m/>
    <m/>
    <d v="2024-06-05T00:00:00"/>
    <s v="SL28@tidalwaveautospa.com"/>
    <s v="Michael Donnelly"/>
    <x v="6"/>
    <x v="0"/>
  </r>
  <r>
    <s v="Kyle Baker"/>
    <s v="EXP-10013878 "/>
    <n v="75"/>
    <d v="2024-05-02T00:00:00"/>
    <x v="7"/>
    <s v="Wash Repairs"/>
    <s v="Repairs labor"/>
    <m/>
    <m/>
    <m/>
    <m/>
    <m/>
    <m/>
    <m/>
    <m/>
    <m/>
    <m/>
    <m/>
    <m/>
    <m/>
    <m/>
    <m/>
    <m/>
    <m/>
    <m/>
    <m/>
    <m/>
    <m/>
    <d v="2024-06-05T00:00:00"/>
    <s v="SL28@tidalwaveautospa.com"/>
    <s v="Michael Donnelly"/>
    <x v="6"/>
    <x v="0"/>
  </r>
  <r>
    <s v="Kyle Baker"/>
    <s v="EXP-10013878 "/>
    <n v="75"/>
    <d v="2024-05-02T00:00:00"/>
    <x v="7"/>
    <s v="Wash Repairs"/>
    <s v="Repairs labor"/>
    <m/>
    <m/>
    <m/>
    <m/>
    <m/>
    <m/>
    <m/>
    <m/>
    <m/>
    <m/>
    <m/>
    <m/>
    <m/>
    <m/>
    <m/>
    <m/>
    <m/>
    <m/>
    <m/>
    <m/>
    <m/>
    <d v="2024-06-05T00:00:00"/>
    <s v="SL28@tidalwaveautospa.com"/>
    <s v="Michael Donnelly"/>
    <x v="6"/>
    <x v="0"/>
  </r>
  <r>
    <s v="Kyle Baker"/>
    <s v="EXP-10013878 "/>
    <n v="7.37"/>
    <d v="2024-05-05T00:00:00"/>
    <x v="0"/>
    <s v="Snacks"/>
    <s v="bottle water"/>
    <m/>
    <m/>
    <m/>
    <m/>
    <m/>
    <m/>
    <m/>
    <m/>
    <m/>
    <m/>
    <m/>
    <m/>
    <m/>
    <m/>
    <m/>
    <m/>
    <m/>
    <m/>
    <m/>
    <m/>
    <m/>
    <d v="2024-06-05T00:00:00"/>
    <s v="SL28@tidalwaveautospa.com"/>
    <s v="Michael Donnelly"/>
    <x v="6"/>
    <x v="0"/>
  </r>
  <r>
    <s v="Kyle Baker"/>
    <s v="EXP-10013878 "/>
    <n v="522.42999999999995"/>
    <d v="2024-05-07T00:00:00"/>
    <x v="0"/>
    <s v="Wash Maintenance"/>
    <s v="Softner salt"/>
    <m/>
    <m/>
    <m/>
    <m/>
    <m/>
    <m/>
    <m/>
    <m/>
    <m/>
    <m/>
    <m/>
    <m/>
    <m/>
    <m/>
    <m/>
    <m/>
    <m/>
    <m/>
    <m/>
    <m/>
    <m/>
    <d v="2024-06-05T00:00:00"/>
    <s v="SL28@tidalwaveautospa.com"/>
    <s v="Michael Donnelly"/>
    <x v="6"/>
    <x v="0"/>
  </r>
  <r>
    <s v="Kyle Baker"/>
    <s v="EXP-10013878 "/>
    <n v="70.36"/>
    <d v="2024-05-08T00:00:00"/>
    <x v="0"/>
    <s v="Office Supplies"/>
    <s v="Toilet paper,water,binegar,paper towels"/>
    <m/>
    <m/>
    <m/>
    <m/>
    <m/>
    <m/>
    <m/>
    <m/>
    <m/>
    <m/>
    <m/>
    <m/>
    <m/>
    <m/>
    <m/>
    <m/>
    <m/>
    <m/>
    <m/>
    <m/>
    <m/>
    <d v="2024-06-05T00:00:00"/>
    <s v="SL28@tidalwaveautospa.com"/>
    <s v="Michael Donnelly"/>
    <x v="6"/>
    <x v="0"/>
  </r>
  <r>
    <s v="Kyle Baker"/>
    <s v="EXP-10013878 "/>
    <n v="78.09"/>
    <d v="2024-05-09T00:00:00"/>
    <x v="11"/>
    <s v="Small Tools"/>
    <s v="Jump starter"/>
    <m/>
    <m/>
    <m/>
    <m/>
    <m/>
    <m/>
    <m/>
    <m/>
    <m/>
    <m/>
    <m/>
    <m/>
    <m/>
    <m/>
    <m/>
    <m/>
    <m/>
    <m/>
    <m/>
    <m/>
    <m/>
    <d v="2024-06-05T00:00:00"/>
    <s v="SL28@tidalwaveautospa.com"/>
    <s v="Michael Donnelly"/>
    <x v="6"/>
    <x v="0"/>
  </r>
  <r>
    <s v="Kyle Baker"/>
    <s v="EXP-10013878 "/>
    <n v="-78.09"/>
    <d v="2024-05-09T00:00:00"/>
    <x v="11"/>
    <s v="Small Tools"/>
    <s v="Jump starter returned"/>
    <m/>
    <m/>
    <m/>
    <m/>
    <m/>
    <m/>
    <m/>
    <m/>
    <m/>
    <m/>
    <m/>
    <m/>
    <m/>
    <m/>
    <m/>
    <m/>
    <m/>
    <m/>
    <m/>
    <m/>
    <m/>
    <d v="2024-06-05T00:00:00"/>
    <s v="SL28@tidalwaveautospa.com"/>
    <s v="Michael Donnelly"/>
    <x v="6"/>
    <x v="0"/>
  </r>
  <r>
    <s v="Kyle Baker"/>
    <s v="EXP-10013878 "/>
    <n v="106.71"/>
    <d v="2024-05-10T00:00:00"/>
    <x v="11"/>
    <s v="Small Tools"/>
    <s v="Ryobi batterys"/>
    <m/>
    <m/>
    <m/>
    <m/>
    <m/>
    <m/>
    <m/>
    <m/>
    <m/>
    <m/>
    <m/>
    <m/>
    <m/>
    <m/>
    <m/>
    <m/>
    <m/>
    <m/>
    <m/>
    <m/>
    <m/>
    <d v="2024-06-05T00:00:00"/>
    <s v="SL28@tidalwaveautospa.com"/>
    <s v="Michael Donnelly"/>
    <x v="6"/>
    <x v="0"/>
  </r>
  <r>
    <s v="Kyle Baker"/>
    <s v="EXP-10013878 "/>
    <n v="60.02"/>
    <d v="2024-05-11T00:00:00"/>
    <x v="0"/>
    <s v="Wash Maintenance"/>
    <s v="Dawn,soft scrub bleach, vinegar water"/>
    <m/>
    <m/>
    <m/>
    <m/>
    <m/>
    <m/>
    <m/>
    <m/>
    <m/>
    <m/>
    <m/>
    <m/>
    <m/>
    <m/>
    <m/>
    <m/>
    <m/>
    <m/>
    <m/>
    <m/>
    <m/>
    <d v="2024-06-05T00:00:00"/>
    <s v="SL28@tidalwaveautospa.com"/>
    <s v="Michael Donnelly"/>
    <x v="6"/>
    <x v="0"/>
  </r>
  <r>
    <s v="Kyle Baker"/>
    <s v="EXP-10013878 "/>
    <n v="71.7"/>
    <d v="2024-05-14T00:00:00"/>
    <x v="0"/>
    <s v="Office Supplies"/>
    <s v="Printer ink"/>
    <m/>
    <m/>
    <m/>
    <m/>
    <m/>
    <m/>
    <m/>
    <m/>
    <m/>
    <m/>
    <m/>
    <m/>
    <m/>
    <m/>
    <m/>
    <m/>
    <m/>
    <m/>
    <m/>
    <m/>
    <m/>
    <d v="2024-06-05T00:00:00"/>
    <s v="SL28@tidalwaveautospa.com"/>
    <s v="Michael Donnelly"/>
    <x v="6"/>
    <x v="0"/>
  </r>
  <r>
    <s v="Peter Foster"/>
    <s v="EXP-10013640 "/>
    <n v="27.31"/>
    <d v="2024-04-19T00:00:00"/>
    <x v="16"/>
    <s v="Itemized"/>
    <s v="screw driver and screws"/>
    <n v="7.0699999999999994"/>
    <s v="Small Tools"/>
    <s v="screwdriver"/>
    <n v="20.239999999999998"/>
    <s v="Parts"/>
    <s v="screws"/>
    <m/>
    <m/>
    <m/>
    <m/>
    <m/>
    <m/>
    <m/>
    <m/>
    <m/>
    <m/>
    <m/>
    <m/>
    <m/>
    <m/>
    <m/>
    <d v="2024-06-05T00:00:00"/>
    <s v="SL72@tidalwaveautospa.com"/>
    <s v="Patrick Rollins"/>
    <x v="6"/>
    <x v="0"/>
  </r>
  <r>
    <s v="Peter Foster"/>
    <s v="EXP-10013640 "/>
    <n v="27.79"/>
    <d v="2024-04-19T00:00:00"/>
    <x v="16"/>
    <s v="Itemized"/>
    <s v="hex key and bolts"/>
    <n v="15.870000000000001"/>
    <s v="Small Tools"/>
    <s v="hex key set"/>
    <n v="11.92"/>
    <s v="Parts"/>
    <s v="bolts"/>
    <m/>
    <m/>
    <m/>
    <m/>
    <m/>
    <m/>
    <m/>
    <m/>
    <m/>
    <m/>
    <m/>
    <m/>
    <m/>
    <m/>
    <m/>
    <d v="2024-06-05T00:00:00"/>
    <s v="SL72@tidalwaveautospa.com"/>
    <s v="Patrick Rollins"/>
    <x v="6"/>
    <x v="0"/>
  </r>
  <r>
    <s v="Peter Foster"/>
    <s v="EXP-10013640 "/>
    <n v="74.58"/>
    <d v="2024-04-20T00:00:00"/>
    <x v="0"/>
    <s v="Itemized"/>
    <s v="water sports drinks cleaner"/>
    <n v="26.8"/>
    <s v="Snacks"/>
    <s v="bottle water"/>
    <n v="20.180000000000003"/>
    <s v="Wash Maintenance"/>
    <s v="vinegar, cleaner"/>
    <n v="27.6"/>
    <s v="Office Supplies"/>
    <s v="copy paper"/>
    <m/>
    <m/>
    <m/>
    <m/>
    <m/>
    <m/>
    <m/>
    <m/>
    <m/>
    <m/>
    <m/>
    <m/>
    <d v="2024-06-05T00:00:00"/>
    <s v="SL72@tidalwaveautospa.com"/>
    <s v="Patrick Rollins"/>
    <x v="6"/>
    <x v="0"/>
  </r>
  <r>
    <s v="Peter Foster"/>
    <s v="EXP-10013640 "/>
    <n v="2.63"/>
    <d v="2024-04-20T00:00:00"/>
    <x v="16"/>
    <s v="Parts"/>
    <s v="bolt"/>
    <m/>
    <m/>
    <m/>
    <m/>
    <m/>
    <m/>
    <m/>
    <m/>
    <m/>
    <m/>
    <m/>
    <m/>
    <m/>
    <m/>
    <m/>
    <m/>
    <m/>
    <m/>
    <m/>
    <m/>
    <m/>
    <d v="2024-06-05T00:00:00"/>
    <s v="SL72@tidalwaveautospa.com"/>
    <s v="Patrick Rollins"/>
    <x v="6"/>
    <x v="0"/>
  </r>
  <r>
    <s v="Peter Foster"/>
    <s v="EXP-10013640 "/>
    <n v="5.32"/>
    <d v="2024-04-24T00:00:00"/>
    <x v="0"/>
    <s v="Wash Maintenance"/>
    <s v="furniture polish"/>
    <m/>
    <m/>
    <m/>
    <m/>
    <m/>
    <m/>
    <m/>
    <m/>
    <m/>
    <m/>
    <m/>
    <m/>
    <m/>
    <m/>
    <m/>
    <m/>
    <m/>
    <m/>
    <m/>
    <m/>
    <m/>
    <d v="2024-06-05T00:00:00"/>
    <s v="SL72@tidalwaveautospa.com"/>
    <s v="Patrick Rollins"/>
    <x v="6"/>
    <x v="0"/>
  </r>
  <r>
    <s v="Peter Foster"/>
    <s v="EXP-10013640 "/>
    <n v="58.8"/>
    <d v="2024-05-02T00:00:00"/>
    <x v="0"/>
    <s v="Itemized"/>
    <s v="bottled water, cleaning supplies"/>
    <n v="40.1"/>
    <s v="Snacks"/>
    <s v="bottle water, propel"/>
    <n v="18.699999999999996"/>
    <s v="Wash Maintenance"/>
    <s v="cleaning supplies"/>
    <m/>
    <m/>
    <m/>
    <m/>
    <m/>
    <m/>
    <m/>
    <m/>
    <m/>
    <m/>
    <m/>
    <m/>
    <m/>
    <m/>
    <m/>
    <d v="2024-06-05T00:00:00"/>
    <s v="SL72@tidalwaveautospa.com"/>
    <s v="Patrick Rollins"/>
    <x v="6"/>
    <x v="0"/>
  </r>
  <r>
    <s v="Peter Foster"/>
    <s v="EXP-10013640 "/>
    <n v="86.07"/>
    <d v="2024-05-06T00:00:00"/>
    <x v="6"/>
    <s v="Wash Maintenance"/>
    <s v="hydraulic filter"/>
    <m/>
    <m/>
    <m/>
    <m/>
    <m/>
    <m/>
    <m/>
    <m/>
    <m/>
    <m/>
    <m/>
    <m/>
    <m/>
    <m/>
    <m/>
    <m/>
    <m/>
    <m/>
    <m/>
    <m/>
    <m/>
    <d v="2024-06-05T00:00:00"/>
    <s v="SL72@tidalwaveautospa.com"/>
    <s v="Patrick Rollins"/>
    <x v="6"/>
    <x v="0"/>
  </r>
  <r>
    <s v="Peter Foster"/>
    <s v="EXP-10013640 "/>
    <n v="37.36"/>
    <d v="2024-05-08T00:00:00"/>
    <x v="34"/>
    <s v="Parts"/>
    <s v="GFCI replacement"/>
    <m/>
    <m/>
    <m/>
    <m/>
    <m/>
    <m/>
    <m/>
    <m/>
    <m/>
    <m/>
    <m/>
    <m/>
    <m/>
    <m/>
    <m/>
    <m/>
    <m/>
    <m/>
    <m/>
    <m/>
    <m/>
    <d v="2024-06-05T00:00:00"/>
    <s v="SL72@tidalwaveautospa.com"/>
    <s v="Patrick Rollins"/>
    <x v="6"/>
    <x v="0"/>
  </r>
  <r>
    <s v="Peter Foster"/>
    <s v="EXP-10013640 "/>
    <n v="58.57"/>
    <d v="2024-05-08T00:00:00"/>
    <x v="34"/>
    <s v="Parts"/>
    <s v="GFCI replacement"/>
    <m/>
    <m/>
    <m/>
    <m/>
    <m/>
    <m/>
    <m/>
    <m/>
    <m/>
    <m/>
    <m/>
    <m/>
    <m/>
    <m/>
    <m/>
    <m/>
    <m/>
    <m/>
    <m/>
    <m/>
    <m/>
    <d v="2024-06-05T00:00:00"/>
    <s v="SL72@tidalwaveautospa.com"/>
    <s v="Patrick Rollins"/>
    <x v="6"/>
    <x v="0"/>
  </r>
  <r>
    <s v="Peter Foster"/>
    <s v="EXP-10013640 "/>
    <n v="56"/>
    <d v="2024-05-08T00:00:00"/>
    <x v="34"/>
    <s v="Parts"/>
    <s v="GFCI replacement"/>
    <m/>
    <m/>
    <m/>
    <m/>
    <m/>
    <m/>
    <m/>
    <m/>
    <m/>
    <m/>
    <m/>
    <m/>
    <m/>
    <m/>
    <m/>
    <m/>
    <m/>
    <m/>
    <m/>
    <m/>
    <m/>
    <d v="2024-06-05T00:00:00"/>
    <s v="SL72@tidalwaveautospa.com"/>
    <s v="Patrick Rollins"/>
    <x v="6"/>
    <x v="0"/>
  </r>
  <r>
    <s v="Peter Foster"/>
    <s v="EXP-10013640 "/>
    <n v="98.16"/>
    <d v="2024-05-10T00:00:00"/>
    <x v="0"/>
    <s v="Itemized"/>
    <s v="water vinegar cleaner"/>
    <n v="26.8"/>
    <s v="Snacks"/>
    <s v="bottle water"/>
    <n v="71.36"/>
    <s v="Wash Maintenance"/>
    <s v="cleaning supplies"/>
    <m/>
    <m/>
    <m/>
    <m/>
    <m/>
    <m/>
    <m/>
    <m/>
    <m/>
    <m/>
    <m/>
    <m/>
    <m/>
    <m/>
    <m/>
    <d v="2024-06-05T00:00:00"/>
    <s v="SL72@tidalwaveautospa.com"/>
    <s v="Patrick Rollins"/>
    <x v="6"/>
    <x v="0"/>
  </r>
  <r>
    <s v="Peter Foster"/>
    <s v="EXP-10013640 "/>
    <n v="13.11"/>
    <d v="2024-05-14T00:00:00"/>
    <x v="1"/>
    <s v="Parts"/>
    <s v="clevis and pin for top brush 1"/>
    <m/>
    <m/>
    <m/>
    <m/>
    <m/>
    <m/>
    <m/>
    <m/>
    <m/>
    <m/>
    <m/>
    <m/>
    <m/>
    <m/>
    <m/>
    <m/>
    <m/>
    <m/>
    <m/>
    <m/>
    <m/>
    <d v="2024-06-05T00:00:00"/>
    <s v="SL72@tidalwaveautospa.com"/>
    <s v="Patrick Rollins"/>
    <x v="6"/>
    <x v="0"/>
  </r>
  <r>
    <s v="Jennifer Hooper"/>
    <s v="EXP-10013728 "/>
    <n v="19.18"/>
    <d v="2024-04-19T00:00:00"/>
    <x v="13"/>
    <s v="Office Supplies"/>
    <s v="Copies of keys"/>
    <m/>
    <m/>
    <m/>
    <m/>
    <m/>
    <m/>
    <m/>
    <m/>
    <m/>
    <m/>
    <m/>
    <m/>
    <m/>
    <m/>
    <m/>
    <m/>
    <m/>
    <m/>
    <m/>
    <m/>
    <m/>
    <d v="2024-06-05T00:00:00"/>
    <s v="SL303@tidalwaveautospa.com"/>
    <s v="Patrick Rollins"/>
    <x v="6"/>
    <x v="0"/>
  </r>
  <r>
    <s v="Jennifer Hooper"/>
    <s v="EXP-10013728 "/>
    <n v="22.51"/>
    <d v="2024-04-22T00:00:00"/>
    <x v="0"/>
    <s v="Wash Maintenance"/>
    <s v="Dawn/scrubbies"/>
    <m/>
    <m/>
    <m/>
    <m/>
    <m/>
    <m/>
    <m/>
    <m/>
    <m/>
    <m/>
    <m/>
    <m/>
    <m/>
    <m/>
    <m/>
    <m/>
    <m/>
    <m/>
    <m/>
    <m/>
    <m/>
    <d v="2024-06-05T00:00:00"/>
    <s v="SL303@tidalwaveautospa.com"/>
    <s v="Patrick Rollins"/>
    <x v="6"/>
    <x v="0"/>
  </r>
  <r>
    <s v="Jennifer Hooper"/>
    <s v="EXP-10013728 "/>
    <n v="5.36"/>
    <d v="2024-05-01T00:00:00"/>
    <x v="8"/>
    <s v="Snacks"/>
    <s v="bottle water"/>
    <m/>
    <m/>
    <m/>
    <m/>
    <m/>
    <m/>
    <m/>
    <m/>
    <m/>
    <m/>
    <m/>
    <m/>
    <m/>
    <m/>
    <m/>
    <m/>
    <m/>
    <m/>
    <m/>
    <m/>
    <m/>
    <d v="2024-06-05T00:00:00"/>
    <s v="SL303@tidalwaveautospa.com"/>
    <s v="Patrick Rollins"/>
    <x v="6"/>
    <x v="0"/>
  </r>
  <r>
    <s v="Jennifer Hooper"/>
    <s v="EXP-10013728 "/>
    <n v="4.26"/>
    <d v="2024-05-02T00:00:00"/>
    <x v="1"/>
    <s v="Parts"/>
    <s v="Lag screws for repair"/>
    <m/>
    <m/>
    <m/>
    <m/>
    <m/>
    <m/>
    <m/>
    <m/>
    <m/>
    <m/>
    <m/>
    <m/>
    <m/>
    <m/>
    <m/>
    <m/>
    <m/>
    <m/>
    <m/>
    <m/>
    <m/>
    <d v="2024-06-05T00:00:00"/>
    <s v="SL303@tidalwaveautospa.com"/>
    <s v="Patrick Rollins"/>
    <x v="6"/>
    <x v="0"/>
  </r>
  <r>
    <s v="Jennifer Hooper"/>
    <s v="EXP-10013728 "/>
    <n v="31.25"/>
    <d v="2024-05-11T00:00:00"/>
    <x v="1"/>
    <s v="Parts"/>
    <s v="Hose repair"/>
    <m/>
    <m/>
    <m/>
    <m/>
    <m/>
    <m/>
    <m/>
    <m/>
    <m/>
    <m/>
    <m/>
    <m/>
    <m/>
    <m/>
    <m/>
    <m/>
    <m/>
    <m/>
    <m/>
    <m/>
    <m/>
    <d v="2024-06-05T00:00:00"/>
    <s v="SL303@tidalwaveautospa.com"/>
    <s v="Patrick Rollins"/>
    <x v="6"/>
    <x v="0"/>
  </r>
  <r>
    <s v="Jennifer Hooper"/>
    <s v="EXP-10013728 "/>
    <n v="16.079999999999998"/>
    <d v="2024-05-11T00:00:00"/>
    <x v="8"/>
    <s v="Snacks"/>
    <s v="Water cases"/>
    <m/>
    <m/>
    <m/>
    <m/>
    <m/>
    <m/>
    <m/>
    <m/>
    <m/>
    <m/>
    <m/>
    <m/>
    <m/>
    <m/>
    <m/>
    <m/>
    <m/>
    <m/>
    <m/>
    <m/>
    <m/>
    <d v="2024-06-05T00:00:00"/>
    <s v="SL303@tidalwaveautospa.com"/>
    <s v="Patrick Rollins"/>
    <x v="6"/>
    <x v="0"/>
  </r>
  <r>
    <s v="Jennifer Hooper"/>
    <s v="EXP-10013728 "/>
    <n v="40.5"/>
    <d v="2024-05-11T00:00:00"/>
    <x v="0"/>
    <s v="Wash Maintenance"/>
    <s v="Laundry soap and vinegar"/>
    <m/>
    <m/>
    <m/>
    <m/>
    <m/>
    <m/>
    <m/>
    <m/>
    <m/>
    <m/>
    <m/>
    <m/>
    <m/>
    <m/>
    <m/>
    <m/>
    <m/>
    <m/>
    <m/>
    <m/>
    <m/>
    <d v="2024-06-05T00:00:00"/>
    <s v="SL303@tidalwaveautospa.com"/>
    <s v="Patrick Rollins"/>
    <x v="6"/>
    <x v="0"/>
  </r>
  <r>
    <s v="Jennifer Hooper"/>
    <s v="EXP-10013728 "/>
    <n v="21.44"/>
    <d v="2024-05-12T00:00:00"/>
    <x v="1"/>
    <s v="Parts"/>
    <s v="Clamp/fitting to repair hose"/>
    <m/>
    <m/>
    <m/>
    <m/>
    <m/>
    <m/>
    <m/>
    <m/>
    <m/>
    <m/>
    <m/>
    <m/>
    <m/>
    <m/>
    <m/>
    <m/>
    <m/>
    <m/>
    <m/>
    <m/>
    <m/>
    <d v="2024-06-05T00:00:00"/>
    <s v="SL303@tidalwaveautospa.com"/>
    <s v="Patrick Rollins"/>
    <x v="6"/>
    <x v="0"/>
  </r>
  <r>
    <s v="Jennifer Hooper"/>
    <s v="EXP-10013728 "/>
    <n v="42.27"/>
    <d v="2024-05-14T00:00:00"/>
    <x v="16"/>
    <s v="Itemized"/>
    <s v="socket adapter, brush, wrench, KS green, WD40"/>
    <n v="26.61"/>
    <s v="Small Tools"/>
    <s v="socket adpater set, wrench, acid brush"/>
    <n v="15.660000000000004"/>
    <s v="Wash Maintenance"/>
    <s v="WD40, KS green"/>
    <m/>
    <m/>
    <m/>
    <m/>
    <m/>
    <m/>
    <m/>
    <m/>
    <m/>
    <m/>
    <m/>
    <m/>
    <m/>
    <m/>
    <m/>
    <d v="2024-06-05T00:00:00"/>
    <s v="SL303@tidalwaveautospa.com"/>
    <s v="Patrick Rollins"/>
    <x v="6"/>
    <x v="0"/>
  </r>
  <r>
    <s v="Zoran Kostadinovic"/>
    <s v="EXP-10013501 "/>
    <n v="162.5"/>
    <d v="2024-04-01T00:00:00"/>
    <x v="52"/>
    <s v="Miscellaneous Expense - Non-SL"/>
    <s v="personal expense"/>
    <m/>
    <m/>
    <m/>
    <m/>
    <m/>
    <m/>
    <m/>
    <m/>
    <m/>
    <m/>
    <m/>
    <m/>
    <m/>
    <m/>
    <m/>
    <m/>
    <m/>
    <m/>
    <m/>
    <m/>
    <m/>
    <d v="2024-06-05T00:00:00"/>
    <s v="SL201@tidalwaveautospa.com"/>
    <s v="Patrick Rollins"/>
    <x v="6"/>
    <x v="0"/>
  </r>
  <r>
    <s v="Zoran Kostadinovic"/>
    <s v="EXP-10013501 "/>
    <n v="166.17"/>
    <d v="2024-04-15T00:00:00"/>
    <x v="22"/>
    <s v="Itemized"/>
    <s v="Ordered Preventative Maintenance Supplies and replacement grease fittings to conduct weekly/monthly PM"/>
    <n v="37.56"/>
    <s v="Wash Maintenance"/>
    <s v="dawn"/>
    <n v="6.0799999999999983"/>
    <s v="Office Supplies"/>
    <s v="paper towels"/>
    <m/>
    <m/>
    <m/>
    <m/>
    <m/>
    <m/>
    <m/>
    <m/>
    <m/>
    <m/>
    <m/>
    <m/>
    <m/>
    <m/>
    <m/>
    <d v="2024-06-05T00:00:00"/>
    <s v="SL201@tidalwaveautospa.com"/>
    <s v="Patrick Rollins"/>
    <x v="6"/>
    <x v="0"/>
  </r>
  <r>
    <s v="Zoran Kostadinovic"/>
    <s v="EXP-10013501 "/>
    <n v="171.87"/>
    <d v="2024-04-19T00:00:00"/>
    <x v="22"/>
    <s v="Itemized"/>
    <s v="purchase cleaning supplies, latex gloves, applicators for tunnel cleaning"/>
    <n v="18.399999999999999"/>
    <s v="Safety Supplies"/>
    <s v="gloves"/>
    <n v="76.929999999999993"/>
    <s v="Wash Maintenance"/>
    <s v="concrete cleaner"/>
    <n v="23.45"/>
    <s v="Landscaping"/>
    <s v="lawn and garden sprayer"/>
    <n v="53.090000000000018"/>
    <s v="Wash Supplies"/>
    <s v="wax sealants"/>
    <m/>
    <m/>
    <m/>
    <m/>
    <m/>
    <m/>
    <m/>
    <m/>
    <m/>
    <d v="2024-06-05T00:00:00"/>
    <s v="SL201@tidalwaveautospa.com"/>
    <s v="Patrick Rollins"/>
    <x v="6"/>
    <x v="0"/>
  </r>
  <r>
    <s v="Zoran Kostadinovic"/>
    <s v="EXP-10013501 "/>
    <n v="136.22"/>
    <d v="2024-04-26T00:00:00"/>
    <x v="0"/>
    <s v="Wash Maintenance"/>
    <s v="Salt pellets for the water softner"/>
    <m/>
    <m/>
    <m/>
    <m/>
    <m/>
    <m/>
    <m/>
    <m/>
    <m/>
    <m/>
    <m/>
    <m/>
    <m/>
    <m/>
    <m/>
    <m/>
    <m/>
    <m/>
    <m/>
    <m/>
    <m/>
    <d v="2024-06-05T00:00:00"/>
    <s v="SL201@tidalwaveautospa.com"/>
    <s v="Patrick Rollins"/>
    <x v="6"/>
    <x v="0"/>
  </r>
  <r>
    <s v="Zoran Kostadinovic"/>
    <s v="EXP-10013501 "/>
    <n v="60.98"/>
    <d v="2024-04-27T00:00:00"/>
    <x v="22"/>
    <s v="Itemized"/>
    <s v="Purchased grease fitting kit, wrench, crowbar, latex gloves for tunnel maintenance"/>
    <m/>
    <m/>
    <m/>
    <m/>
    <m/>
    <m/>
    <m/>
    <m/>
    <m/>
    <m/>
    <m/>
    <m/>
    <m/>
    <m/>
    <m/>
    <m/>
    <m/>
    <m/>
    <m/>
    <m/>
    <m/>
    <d v="2024-06-05T00:00:00"/>
    <s v="SL201@tidalwaveautospa.com"/>
    <s v="Patrick Rollins"/>
    <x v="6"/>
    <x v="0"/>
  </r>
  <r>
    <s v="Zoran Kostadinovic"/>
    <s v="EXP-10013501 "/>
    <n v="157.93"/>
    <d v="2024-05-05T00:00:00"/>
    <x v="0"/>
    <s v="Wash Maintenance"/>
    <s v="Purchased 2 buckets of hydraulic oil for the conveyor power pack"/>
    <m/>
    <m/>
    <m/>
    <m/>
    <m/>
    <m/>
    <m/>
    <m/>
    <m/>
    <m/>
    <m/>
    <m/>
    <m/>
    <m/>
    <m/>
    <m/>
    <m/>
    <m/>
    <m/>
    <m/>
    <m/>
    <d v="2024-06-05T00:00:00"/>
    <s v="SL201@tidalwaveautospa.com"/>
    <s v="Patrick Rollins"/>
    <x v="6"/>
    <x v="0"/>
  </r>
  <r>
    <s v="Zoran Kostadinovic"/>
    <s v="EXP-10013501 "/>
    <n v="7.06"/>
    <d v="2024-05-06T00:00:00"/>
    <x v="23"/>
    <s v="Small Tools"/>
    <s v="Purchased a new ruler for the chemical barrel  measurement"/>
    <m/>
    <m/>
    <m/>
    <m/>
    <m/>
    <m/>
    <m/>
    <m/>
    <m/>
    <m/>
    <m/>
    <m/>
    <m/>
    <m/>
    <m/>
    <m/>
    <m/>
    <m/>
    <m/>
    <m/>
    <m/>
    <d v="2024-06-05T00:00:00"/>
    <s v="SL201@tidalwaveautospa.com"/>
    <s v="Patrick Rollins"/>
    <x v="6"/>
    <x v="0"/>
  </r>
  <r>
    <s v="Zoran Kostadinovic"/>
    <s v="EXP-10013501 "/>
    <n v="277.64999999999998"/>
    <d v="2024-05-13T00:00:00"/>
    <x v="0"/>
    <s v="Wash Maintenance"/>
    <s v="salt pellets for the site water softners"/>
    <m/>
    <m/>
    <m/>
    <m/>
    <m/>
    <m/>
    <m/>
    <m/>
    <m/>
    <m/>
    <m/>
    <m/>
    <m/>
    <m/>
    <m/>
    <m/>
    <m/>
    <m/>
    <m/>
    <m/>
    <m/>
    <d v="2024-06-05T00:00:00"/>
    <s v="SL201@tidalwaveautospa.com"/>
    <s v="Patrick Rollins"/>
    <x v="6"/>
    <x v="0"/>
  </r>
  <r>
    <s v="Zoran Kostadinovic"/>
    <s v="EXP-10013501 "/>
    <n v="23.14"/>
    <d v="2024-05-15T00:00:00"/>
    <x v="22"/>
    <s v="Landscaping"/>
    <s v="Weed eater for property maintenance"/>
    <m/>
    <m/>
    <m/>
    <m/>
    <m/>
    <m/>
    <m/>
    <m/>
    <m/>
    <m/>
    <m/>
    <m/>
    <m/>
    <m/>
    <m/>
    <m/>
    <m/>
    <m/>
    <m/>
    <m/>
    <m/>
    <d v="2024-06-05T00:00:00"/>
    <s v="SL201@tidalwaveautospa.com"/>
    <s v="Patrick Rollins"/>
    <x v="6"/>
    <x v="0"/>
  </r>
  <r>
    <s v="Jason Montesano"/>
    <s v="EXP-10013669 "/>
    <n v="17.760000000000002"/>
    <d v="2024-04-18T00:00:00"/>
    <x v="44"/>
    <s v="Parts"/>
    <s v="brass barb"/>
    <m/>
    <m/>
    <m/>
    <m/>
    <m/>
    <m/>
    <m/>
    <m/>
    <m/>
    <m/>
    <m/>
    <m/>
    <m/>
    <m/>
    <m/>
    <m/>
    <m/>
    <m/>
    <m/>
    <m/>
    <m/>
    <d v="2024-06-05T00:00:00"/>
    <s v="SL24@tidalwaveautospa.com"/>
    <s v="Gary Bradley"/>
    <x v="6"/>
    <x v="0"/>
  </r>
  <r>
    <s v="Jason Montesano"/>
    <s v="EXP-10013669 "/>
    <n v="55.33"/>
    <d v="2024-04-19T00:00:00"/>
    <x v="2"/>
    <s v="Parts"/>
    <s v="pressure washer repair"/>
    <m/>
    <m/>
    <m/>
    <m/>
    <m/>
    <m/>
    <m/>
    <m/>
    <m/>
    <m/>
    <m/>
    <m/>
    <m/>
    <m/>
    <m/>
    <m/>
    <m/>
    <m/>
    <m/>
    <m/>
    <m/>
    <d v="2024-06-05T00:00:00"/>
    <s v="SL24@tidalwaveautospa.com"/>
    <s v="Gary Bradley"/>
    <x v="6"/>
    <x v="0"/>
  </r>
  <r>
    <s v="Jason Montesano"/>
    <s v="EXP-10013669 "/>
    <n v="231.75"/>
    <d v="2024-04-23T00:00:00"/>
    <x v="25"/>
    <s v="Wash Repairs"/>
    <s v="rolling door 3rd party repair"/>
    <m/>
    <m/>
    <m/>
    <m/>
    <m/>
    <m/>
    <m/>
    <m/>
    <m/>
    <m/>
    <m/>
    <m/>
    <m/>
    <m/>
    <m/>
    <m/>
    <m/>
    <m/>
    <m/>
    <m/>
    <m/>
    <d v="2024-06-05T00:00:00"/>
    <s v="SL24@tidalwaveautospa.com"/>
    <s v="Gary Bradley"/>
    <x v="6"/>
    <x v="0"/>
  </r>
  <r>
    <s v="Jason Montesano"/>
    <s v="EXP-10013669 "/>
    <n v="151.07"/>
    <d v="2024-04-26T00:00:00"/>
    <x v="0"/>
    <s v="Wash Maintenance"/>
    <s v="cleaning supplies"/>
    <m/>
    <m/>
    <m/>
    <m/>
    <m/>
    <m/>
    <m/>
    <m/>
    <m/>
    <m/>
    <m/>
    <m/>
    <m/>
    <m/>
    <m/>
    <m/>
    <m/>
    <m/>
    <m/>
    <m/>
    <m/>
    <d v="2024-06-05T00:00:00"/>
    <s v="SL24@tidalwaveautospa.com"/>
    <s v="Gary Bradley"/>
    <x v="6"/>
    <x v="0"/>
  </r>
  <r>
    <s v="Jason Montesano"/>
    <s v="EXP-10013669 "/>
    <n v="280.14999999999998"/>
    <d v="2024-04-28T00:00:00"/>
    <x v="0"/>
    <s v="Itemized"/>
    <s v="gatorade, laundry detergent, and $100 prepaid visa for ASLs"/>
    <n v="64.679999999999993"/>
    <s v="Snacks"/>
    <s v="gatorade powder"/>
    <n v="104.94"/>
    <s v="Employee Incentives - Other"/>
    <s v="gift card for ASL"/>
    <n v="110.52999999999997"/>
    <s v="Wash Maintenance"/>
    <s v="vinegar, dawn"/>
    <m/>
    <m/>
    <m/>
    <m/>
    <m/>
    <m/>
    <m/>
    <m/>
    <m/>
    <m/>
    <m/>
    <m/>
    <d v="2024-06-05T00:00:00"/>
    <s v="SL24@tidalwaveautospa.com"/>
    <s v="Gary Bradley"/>
    <x v="6"/>
    <x v="0"/>
  </r>
  <r>
    <s v="Jason Montesano"/>
    <s v="EXP-10013669 "/>
    <n v="306.01"/>
    <d v="2024-05-06T00:00:00"/>
    <x v="6"/>
    <s v="Wash Maintenance"/>
    <s v="fans,  fuel, and supplies"/>
    <m/>
    <m/>
    <m/>
    <m/>
    <m/>
    <m/>
    <m/>
    <m/>
    <m/>
    <m/>
    <m/>
    <m/>
    <m/>
    <m/>
    <m/>
    <m/>
    <m/>
    <m/>
    <m/>
    <m/>
    <m/>
    <d v="2024-06-05T00:00:00"/>
    <s v="SL24@tidalwaveautospa.com"/>
    <s v="Gary Bradley"/>
    <x v="6"/>
    <x v="0"/>
  </r>
  <r>
    <s v="Jason Montesano"/>
    <s v="EXP-10013669 "/>
    <n v="109.06"/>
    <d v="2024-05-08T00:00:00"/>
    <x v="0"/>
    <s v="Wash Maintenance"/>
    <s v="50:1 fuel, laundry detergent, TP"/>
    <m/>
    <m/>
    <m/>
    <m/>
    <m/>
    <m/>
    <m/>
    <m/>
    <m/>
    <m/>
    <m/>
    <m/>
    <m/>
    <m/>
    <m/>
    <m/>
    <m/>
    <m/>
    <m/>
    <m/>
    <m/>
    <d v="2024-06-05T00:00:00"/>
    <s v="SL24@tidalwaveautospa.com"/>
    <s v="Gary Bradley"/>
    <x v="6"/>
    <x v="0"/>
  </r>
  <r>
    <s v="Jason Montesano"/>
    <s v="EXP-10013669 "/>
    <n v="45.14"/>
    <d v="2024-05-14T00:00:00"/>
    <x v="6"/>
    <s v="Wash Maintenance"/>
    <s v="pot hole repair"/>
    <m/>
    <m/>
    <m/>
    <m/>
    <m/>
    <m/>
    <m/>
    <m/>
    <m/>
    <m/>
    <m/>
    <m/>
    <m/>
    <m/>
    <m/>
    <m/>
    <m/>
    <m/>
    <m/>
    <m/>
    <m/>
    <d v="2024-06-05T00:00:00"/>
    <s v="SL24@tidalwaveautospa.com"/>
    <s v="Gary Bradley"/>
    <x v="6"/>
    <x v="0"/>
  </r>
  <r>
    <s v="Richard Porter"/>
    <s v="EXP-10013682 "/>
    <n v="157"/>
    <d v="2024-04-20T00:00:00"/>
    <x v="0"/>
    <s v="Itemized"/>
    <s v="dawn, vinegar, detergent, toilet paper, water"/>
    <n v="124.84"/>
    <s v="Wash Maintenance"/>
    <s v="lysol, vinegar, detergent"/>
    <n v="32.160000000000004"/>
    <s v="Snacks"/>
    <s v="bottle water"/>
    <m/>
    <m/>
    <m/>
    <m/>
    <m/>
    <m/>
    <m/>
    <m/>
    <m/>
    <m/>
    <m/>
    <m/>
    <m/>
    <m/>
    <m/>
    <d v="2024-06-05T00:00:00"/>
    <s v="SL44@tidalwaveautospa.com"/>
    <s v="Gary Bradley"/>
    <x v="6"/>
    <x v="0"/>
  </r>
  <r>
    <s v="Richard Porter"/>
    <s v="EXP-10013682 "/>
    <n v="172.46"/>
    <d v="2024-05-01T00:00:00"/>
    <x v="44"/>
    <s v="Itemized"/>
    <s v="wrench, ant bait, PVC, insect killer, ball valves"/>
    <n v="62.959999999999994"/>
    <s v="Small Tools"/>
    <s v="wrenches"/>
    <n v="18.96"/>
    <s v="Pest Control/Extermination"/>
    <s v="Insect killer"/>
    <n v="29.98"/>
    <s v="Landscaping"/>
    <s v="weed killer"/>
    <n v="60.560000000000016"/>
    <s v="Parts"/>
    <s v="ball valves"/>
    <m/>
    <m/>
    <m/>
    <m/>
    <m/>
    <m/>
    <m/>
    <m/>
    <m/>
    <d v="2024-06-05T00:00:00"/>
    <s v="SL44@tidalwaveautospa.com"/>
    <s v="Gary Bradley"/>
    <x v="6"/>
    <x v="0"/>
  </r>
  <r>
    <s v="Richard Porter"/>
    <s v="EXP-10013682 "/>
    <n v="48.93"/>
    <d v="2024-05-03T00:00:00"/>
    <x v="0"/>
    <s v="Wash Maintenance"/>
    <s v="all purpose cleaner"/>
    <m/>
    <m/>
    <m/>
    <m/>
    <m/>
    <m/>
    <m/>
    <m/>
    <m/>
    <m/>
    <m/>
    <m/>
    <m/>
    <m/>
    <m/>
    <m/>
    <m/>
    <m/>
    <m/>
    <m/>
    <m/>
    <d v="2024-06-05T00:00:00"/>
    <s v="SL44@tidalwaveautospa.com"/>
    <s v="Gary Bradley"/>
    <x v="6"/>
    <x v="0"/>
  </r>
  <r>
    <s v="Richard Porter"/>
    <s v="EXP-10013682 "/>
    <n v="38.65"/>
    <d v="2024-05-06T00:00:00"/>
    <x v="8"/>
    <s v="Snacks"/>
    <s v="bottle water"/>
    <m/>
    <m/>
    <m/>
    <m/>
    <m/>
    <m/>
    <m/>
    <m/>
    <m/>
    <m/>
    <m/>
    <m/>
    <m/>
    <m/>
    <m/>
    <m/>
    <m/>
    <m/>
    <m/>
    <m/>
    <m/>
    <d v="2024-06-05T00:00:00"/>
    <s v="SL44@tidalwaveautospa.com"/>
    <s v="Gary Bradley"/>
    <x v="6"/>
    <x v="0"/>
  </r>
  <r>
    <s v="Richard Porter"/>
    <s v="EXP-10013682 "/>
    <n v="101.01"/>
    <d v="2024-05-09T00:00:00"/>
    <x v="14"/>
    <s v="Itemized"/>
    <s v="safety goggles, batteries for site, gloves, pens, mouse pad, keyboard and mouse,"/>
    <n v="46.44"/>
    <s v="Safety Supplies"/>
    <s v="gloves, safety glasses"/>
    <n v="54.570000000000007"/>
    <s v="Office Supplies"/>
    <s v="batteries, pens, mouse pad, keyboard &amp; mouse"/>
    <m/>
    <m/>
    <m/>
    <m/>
    <m/>
    <m/>
    <m/>
    <m/>
    <m/>
    <m/>
    <m/>
    <m/>
    <m/>
    <m/>
    <m/>
    <d v="2024-06-05T00:00:00"/>
    <s v="SL44@tidalwaveautospa.com"/>
    <s v="Gary Bradley"/>
    <x v="6"/>
    <x v="0"/>
  </r>
  <r>
    <s v="Joseph Olah"/>
    <s v="EXP-10013719 "/>
    <n v="3.65"/>
    <d v="2024-03-21T00:00:00"/>
    <x v="0"/>
    <s v="Snacks"/>
    <s v="bag of ice"/>
    <m/>
    <m/>
    <m/>
    <m/>
    <m/>
    <m/>
    <m/>
    <m/>
    <m/>
    <m/>
    <m/>
    <m/>
    <m/>
    <m/>
    <m/>
    <m/>
    <m/>
    <m/>
    <m/>
    <m/>
    <m/>
    <d v="2024-06-05T00:00:00"/>
    <s v="SL50@tidalwaveautospa.com"/>
    <s v="Gary Bradley"/>
    <x v="6"/>
    <x v="0"/>
  </r>
  <r>
    <s v="Joseph Olah"/>
    <s v="EXP-10013719 "/>
    <n v="275.39999999999998"/>
    <d v="2024-03-21T00:00:00"/>
    <x v="0"/>
    <s v="Office Supplies"/>
    <s v="air fresheners and dog treats for customers"/>
    <m/>
    <m/>
    <m/>
    <m/>
    <m/>
    <m/>
    <m/>
    <m/>
    <m/>
    <m/>
    <m/>
    <m/>
    <m/>
    <m/>
    <m/>
    <m/>
    <m/>
    <m/>
    <m/>
    <m/>
    <m/>
    <d v="2024-06-05T00:00:00"/>
    <s v="SL50@tidalwaveautospa.com"/>
    <s v="Gary Bradley"/>
    <x v="6"/>
    <x v="0"/>
  </r>
  <r>
    <s v="Joseph Olah"/>
    <s v="EXP-10013719 "/>
    <n v="48.33"/>
    <d v="2024-03-21T00:00:00"/>
    <x v="0"/>
    <s v="Wash Maintenance"/>
    <s v="cleaning supplies"/>
    <m/>
    <m/>
    <m/>
    <m/>
    <m/>
    <m/>
    <m/>
    <m/>
    <m/>
    <m/>
    <m/>
    <m/>
    <m/>
    <m/>
    <m/>
    <m/>
    <m/>
    <m/>
    <m/>
    <m/>
    <m/>
    <d v="2024-06-05T00:00:00"/>
    <s v="SL50@tidalwaveautospa.com"/>
    <s v="Gary Bradley"/>
    <x v="6"/>
    <x v="0"/>
  </r>
  <r>
    <s v="Joseph Olah"/>
    <s v="EXP-10013719 "/>
    <n v="129.58000000000001"/>
    <d v="2024-03-22T00:00:00"/>
    <x v="0"/>
    <s v="Wash Maintenance"/>
    <s v="hydraulic fluid for conveyor"/>
    <m/>
    <m/>
    <m/>
    <m/>
    <m/>
    <m/>
    <m/>
    <m/>
    <m/>
    <m/>
    <m/>
    <m/>
    <m/>
    <m/>
    <m/>
    <m/>
    <m/>
    <m/>
    <m/>
    <m/>
    <m/>
    <d v="2024-06-05T00:00:00"/>
    <s v="SL50@tidalwaveautospa.com"/>
    <s v="Gary Bradley"/>
    <x v="6"/>
    <x v="0"/>
  </r>
  <r>
    <s v="Joseph Olah"/>
    <s v="EXP-10013719 "/>
    <n v="42.12"/>
    <d v="2024-03-24T00:00:00"/>
    <x v="0"/>
    <s v="Employee Incentives - Other"/>
    <s v="employees thermas for water machine"/>
    <m/>
    <m/>
    <m/>
    <m/>
    <m/>
    <m/>
    <m/>
    <m/>
    <m/>
    <m/>
    <m/>
    <m/>
    <m/>
    <m/>
    <m/>
    <m/>
    <m/>
    <m/>
    <m/>
    <m/>
    <m/>
    <d v="2024-06-05T00:00:00"/>
    <s v="SL50@tidalwaveautospa.com"/>
    <s v="Gary Bradley"/>
    <x v="6"/>
    <x v="0"/>
  </r>
  <r>
    <s v="Joseph Olah"/>
    <s v="EXP-10013719 "/>
    <n v="110.92"/>
    <d v="2024-03-24T00:00:00"/>
    <x v="0"/>
    <s v="Parts"/>
    <s v="pipe fittings"/>
    <m/>
    <m/>
    <m/>
    <m/>
    <m/>
    <m/>
    <m/>
    <m/>
    <m/>
    <m/>
    <m/>
    <m/>
    <m/>
    <m/>
    <m/>
    <m/>
    <m/>
    <m/>
    <m/>
    <m/>
    <m/>
    <d v="2024-06-05T00:00:00"/>
    <s v="SL50@tidalwaveautospa.com"/>
    <s v="Gary Bradley"/>
    <x v="6"/>
    <x v="0"/>
  </r>
  <r>
    <s v="Joseph Olah"/>
    <s v="EXP-10013719 "/>
    <n v="63.67"/>
    <d v="2024-03-27T00:00:00"/>
    <x v="0"/>
    <s v="Parts"/>
    <s v="fittings for hoses"/>
    <m/>
    <m/>
    <m/>
    <m/>
    <m/>
    <m/>
    <m/>
    <m/>
    <m/>
    <m/>
    <m/>
    <m/>
    <m/>
    <m/>
    <m/>
    <m/>
    <m/>
    <m/>
    <m/>
    <m/>
    <m/>
    <d v="2024-06-05T00:00:00"/>
    <s v="SL50@tidalwaveautospa.com"/>
    <s v="Gary Bradley"/>
    <x v="6"/>
    <x v="0"/>
  </r>
  <r>
    <s v="Joseph Olah"/>
    <s v="EXP-10013719 "/>
    <n v="9.89"/>
    <d v="2024-03-27T00:00:00"/>
    <x v="0"/>
    <s v="Parts"/>
    <s v="fittings for leak"/>
    <m/>
    <m/>
    <m/>
    <m/>
    <m/>
    <m/>
    <m/>
    <m/>
    <m/>
    <m/>
    <m/>
    <m/>
    <m/>
    <m/>
    <m/>
    <m/>
    <m/>
    <m/>
    <m/>
    <m/>
    <m/>
    <d v="2024-06-05T00:00:00"/>
    <s v="SL50@tidalwaveautospa.com"/>
    <s v="Gary Bradley"/>
    <x v="6"/>
    <x v="0"/>
  </r>
  <r>
    <s v="Joseph Olah"/>
    <s v="EXP-10013719 "/>
    <n v="375.41"/>
    <d v="2024-03-27T00:00:00"/>
    <x v="0"/>
    <s v="Parts"/>
    <s v="hydraulic hose"/>
    <m/>
    <m/>
    <m/>
    <m/>
    <m/>
    <m/>
    <m/>
    <m/>
    <m/>
    <m/>
    <m/>
    <m/>
    <m/>
    <m/>
    <m/>
    <m/>
    <m/>
    <m/>
    <m/>
    <m/>
    <m/>
    <d v="2024-06-05T00:00:00"/>
    <s v="SL50@tidalwaveautospa.com"/>
    <s v="Gary Bradley"/>
    <x v="6"/>
    <x v="0"/>
  </r>
  <r>
    <s v="Joseph Olah"/>
    <s v="EXP-10013719 "/>
    <n v="152.76"/>
    <d v="2024-03-28T00:00:00"/>
    <x v="0"/>
    <s v="Small Tools"/>
    <s v="shop vac and wheelbarrow tires"/>
    <m/>
    <m/>
    <m/>
    <m/>
    <m/>
    <m/>
    <m/>
    <m/>
    <m/>
    <m/>
    <m/>
    <m/>
    <m/>
    <m/>
    <m/>
    <m/>
    <m/>
    <m/>
    <m/>
    <m/>
    <m/>
    <d v="2024-06-05T00:00:00"/>
    <s v="SL50@tidalwaveautospa.com"/>
    <s v="Gary Bradley"/>
    <x v="6"/>
    <x v="0"/>
  </r>
  <r>
    <s v="Brian Hanna"/>
    <s v="EXP-10013768 "/>
    <n v="77.7"/>
    <d v="2024-04-24T00:00:00"/>
    <x v="0"/>
    <s v="Wash Maintenance"/>
    <s v="cleaning supplies"/>
    <m/>
    <m/>
    <m/>
    <m/>
    <m/>
    <m/>
    <m/>
    <m/>
    <m/>
    <m/>
    <m/>
    <m/>
    <m/>
    <m/>
    <m/>
    <m/>
    <m/>
    <m/>
    <m/>
    <m/>
    <m/>
    <d v="2024-06-05T00:00:00"/>
    <s v="brian.hanna@tidalwaveautospa.com"/>
    <s v="AARON RITENOUR"/>
    <x v="6"/>
    <x v="0"/>
  </r>
  <r>
    <s v="Brian Hanna"/>
    <s v="EXP-10013768 "/>
    <n v="28.12"/>
    <d v="2024-05-04T00:00:00"/>
    <x v="16"/>
    <s v="Wash Maintenance"/>
    <s v="squeegee/washer"/>
    <m/>
    <m/>
    <m/>
    <m/>
    <m/>
    <m/>
    <m/>
    <m/>
    <m/>
    <m/>
    <m/>
    <m/>
    <m/>
    <m/>
    <m/>
    <m/>
    <m/>
    <m/>
    <m/>
    <m/>
    <m/>
    <d v="2024-06-05T00:00:00"/>
    <s v="brian.hanna@tidalwaveautospa.com"/>
    <s v="AARON RITENOUR"/>
    <x v="6"/>
    <x v="0"/>
  </r>
  <r>
    <s v="Brian Hanna"/>
    <s v="EXP-10013768 "/>
    <n v="3.98"/>
    <d v="2024-05-14T00:00:00"/>
    <x v="22"/>
    <s v="Plumbing Expense"/>
    <s v="pvc couplers"/>
    <m/>
    <m/>
    <m/>
    <m/>
    <m/>
    <m/>
    <m/>
    <m/>
    <m/>
    <m/>
    <m/>
    <m/>
    <m/>
    <m/>
    <m/>
    <m/>
    <m/>
    <m/>
    <m/>
    <m/>
    <m/>
    <d v="2024-06-05T00:00:00"/>
    <s v="brian.hanna@tidalwaveautospa.com"/>
    <s v="AARON RITENOUR"/>
    <x v="6"/>
    <x v="0"/>
  </r>
  <r>
    <s v="Brian Hanna"/>
    <s v="EXP-10013768 "/>
    <n v="7.79"/>
    <d v="2024-05-14T00:00:00"/>
    <x v="1"/>
    <s v="Plumbing Expense"/>
    <s v="pvc couplers"/>
    <m/>
    <m/>
    <m/>
    <m/>
    <m/>
    <m/>
    <m/>
    <m/>
    <m/>
    <m/>
    <m/>
    <m/>
    <m/>
    <m/>
    <m/>
    <m/>
    <m/>
    <m/>
    <m/>
    <m/>
    <m/>
    <d v="2024-06-05T00:00:00"/>
    <s v="brian.hanna@tidalwaveautospa.com"/>
    <s v="AARON RITENOUR"/>
    <x v="6"/>
    <x v="0"/>
  </r>
  <r>
    <s v="Brian Hanna"/>
    <s v="EXP-10013768 "/>
    <n v="-3.47"/>
    <d v="2024-05-14T00:00:00"/>
    <x v="1"/>
    <s v="Plumbing Expense"/>
    <s v="return couplers"/>
    <m/>
    <m/>
    <m/>
    <m/>
    <m/>
    <m/>
    <m/>
    <m/>
    <m/>
    <m/>
    <m/>
    <m/>
    <m/>
    <m/>
    <m/>
    <m/>
    <m/>
    <m/>
    <m/>
    <m/>
    <m/>
    <d v="2024-06-05T00:00:00"/>
    <s v="brian.hanna@tidalwaveautospa.com"/>
    <s v="AARON RITENOUR"/>
    <x v="6"/>
    <x v="0"/>
  </r>
  <r>
    <s v="Brian Hanna"/>
    <s v="EXP-10013768 "/>
    <n v="-3.98"/>
    <d v="2024-05-14T00:00:00"/>
    <x v="1"/>
    <s v="Plumbing Expense"/>
    <s v="return coupler"/>
    <m/>
    <m/>
    <m/>
    <m/>
    <m/>
    <m/>
    <m/>
    <m/>
    <m/>
    <m/>
    <m/>
    <m/>
    <m/>
    <m/>
    <m/>
    <m/>
    <m/>
    <m/>
    <m/>
    <m/>
    <m/>
    <d v="2024-06-05T00:00:00"/>
    <s v="brian.hanna@tidalwaveautospa.com"/>
    <s v="AARON RITENOUR"/>
    <x v="6"/>
    <x v="0"/>
  </r>
  <r>
    <s v="Brian Hanna"/>
    <s v="EXP-10013768 "/>
    <n v="-127.32"/>
    <d v="2024-05-15T00:00:00"/>
    <x v="18"/>
    <s v="Small Tools"/>
    <s v="returned battery"/>
    <m/>
    <m/>
    <m/>
    <m/>
    <m/>
    <m/>
    <m/>
    <m/>
    <m/>
    <m/>
    <m/>
    <m/>
    <m/>
    <m/>
    <m/>
    <m/>
    <m/>
    <m/>
    <m/>
    <m/>
    <m/>
    <d v="2024-06-05T00:00:00"/>
    <s v="brian.hanna@tidalwaveautospa.com"/>
    <s v="AARON RITENOUR"/>
    <x v="6"/>
    <x v="0"/>
  </r>
  <r>
    <s v="Brian Hanna"/>
    <s v="EXP-10013768 "/>
    <n v="94.97"/>
    <d v="2024-05-16T00:00:00"/>
    <x v="2"/>
    <s v="Small Tools"/>
    <s v="foam gun"/>
    <m/>
    <m/>
    <m/>
    <m/>
    <m/>
    <m/>
    <m/>
    <m/>
    <m/>
    <m/>
    <m/>
    <m/>
    <m/>
    <m/>
    <m/>
    <m/>
    <m/>
    <m/>
    <m/>
    <m/>
    <m/>
    <d v="2024-06-05T00:00:00"/>
    <s v="brian.hanna@tidalwaveautospa.com"/>
    <s v="AARON RITENOUR"/>
    <x v="6"/>
    <x v="0"/>
  </r>
  <r>
    <s v="Benjamin Eidem"/>
    <s v="EXP-10013903 "/>
    <n v="115.01"/>
    <d v="2024-04-22T00:00:00"/>
    <x v="0"/>
    <s v="Itemized"/>
    <s v="Grease, gloves, pressure washer fitting"/>
    <n v="40.56"/>
    <s v="Wash Maintenance"/>
    <s v="grease, wd40"/>
    <n v="34.99"/>
    <s v="Safety Supplies"/>
    <s v="gloves"/>
    <n v="18.579999999999998"/>
    <s v="Office Supplies"/>
    <s v="AA's"/>
    <n v="20.880000000000003"/>
    <s v="Parts"/>
    <s v="quick connect"/>
    <m/>
    <m/>
    <m/>
    <m/>
    <m/>
    <m/>
    <m/>
    <m/>
    <m/>
    <d v="2024-06-05T00:00:00"/>
    <s v="SL158@tidalwaveautospa.com"/>
    <s v="Andrew Stephens"/>
    <x v="6"/>
    <x v="0"/>
  </r>
  <r>
    <s v="William Wolfenbarger"/>
    <s v="EXP-10013639 "/>
    <n v="100.86"/>
    <d v="2024-04-14T00:00:00"/>
    <x v="0"/>
    <s v="Itemized"/>
    <s v="Bottles, Gloves, Trufuel, water"/>
    <n v="7.99"/>
    <s v="Snacks"/>
    <s v="bottle waters"/>
    <n v="25.48"/>
    <s v="Landscaping"/>
    <s v="trufuel"/>
    <n v="47.46"/>
    <s v="Safety Supplies"/>
    <s v="gloves"/>
    <n v="19.93"/>
    <s v="Wash Supplies"/>
    <s v="bucket"/>
    <m/>
    <m/>
    <m/>
    <m/>
    <m/>
    <m/>
    <m/>
    <m/>
    <m/>
    <d v="2024-06-05T00:00:00"/>
    <s v="SL8@tidalwaveautospa.com"/>
    <s v="Michael Dodge"/>
    <x v="6"/>
    <x v="0"/>
  </r>
  <r>
    <s v="William Wolfenbarger"/>
    <s v="EXP-10013639 "/>
    <n v="28.33"/>
    <d v="2024-04-14T00:00:00"/>
    <x v="7"/>
    <s v="Parts"/>
    <s v="Tubing, clamp"/>
    <m/>
    <m/>
    <m/>
    <m/>
    <m/>
    <m/>
    <m/>
    <m/>
    <m/>
    <m/>
    <m/>
    <m/>
    <m/>
    <m/>
    <m/>
    <m/>
    <m/>
    <m/>
    <m/>
    <m/>
    <m/>
    <d v="2024-06-05T00:00:00"/>
    <s v="SL8@tidalwaveautospa.com"/>
    <s v="Michael Dodge"/>
    <x v="6"/>
    <x v="0"/>
  </r>
  <r>
    <s v="William Wolfenbarger"/>
    <s v="EXP-10013639 "/>
    <n v="30.26"/>
    <d v="2024-04-18T00:00:00"/>
    <x v="8"/>
    <s v="Snacks"/>
    <s v="bottled water"/>
    <m/>
    <m/>
    <m/>
    <m/>
    <m/>
    <m/>
    <m/>
    <m/>
    <m/>
    <m/>
    <m/>
    <m/>
    <m/>
    <m/>
    <m/>
    <m/>
    <m/>
    <m/>
    <m/>
    <m/>
    <m/>
    <d v="2024-06-05T00:00:00"/>
    <s v="SL8@tidalwaveautospa.com"/>
    <s v="Michael Dodge"/>
    <x v="6"/>
    <x v="0"/>
  </r>
  <r>
    <s v="William Wolfenbarger"/>
    <s v="EXP-10013639 "/>
    <n v="16.18"/>
    <d v="2024-04-20T00:00:00"/>
    <x v="7"/>
    <s v="Parts"/>
    <s v="Flare, bushing"/>
    <m/>
    <m/>
    <m/>
    <m/>
    <m/>
    <m/>
    <m/>
    <m/>
    <m/>
    <m/>
    <m/>
    <m/>
    <m/>
    <m/>
    <m/>
    <m/>
    <m/>
    <m/>
    <m/>
    <m/>
    <m/>
    <d v="2024-06-05T00:00:00"/>
    <s v="SL8@tidalwaveautospa.com"/>
    <s v="Michael Dodge"/>
    <x v="6"/>
    <x v="0"/>
  </r>
  <r>
    <s v="William Wolfenbarger"/>
    <s v="EXP-10013639 "/>
    <n v="34.69"/>
    <d v="2024-04-22T00:00:00"/>
    <x v="0"/>
    <s v="Office Supplies"/>
    <s v="Ties, windex, tape"/>
    <m/>
    <m/>
    <m/>
    <m/>
    <m/>
    <m/>
    <m/>
    <m/>
    <m/>
    <m/>
    <m/>
    <m/>
    <m/>
    <m/>
    <m/>
    <m/>
    <m/>
    <m/>
    <m/>
    <m/>
    <m/>
    <d v="2024-06-05T00:00:00"/>
    <s v="SL8@tidalwaveautospa.com"/>
    <s v="Michael Dodge"/>
    <x v="6"/>
    <x v="0"/>
  </r>
  <r>
    <s v="William Wolfenbarger"/>
    <s v="EXP-10013639 "/>
    <n v="101.99"/>
    <d v="2024-04-28T00:00:00"/>
    <x v="0"/>
    <s v="Wash Maintenance"/>
    <s v="Cleaning supplies, Trufuel, bottles"/>
    <m/>
    <m/>
    <m/>
    <m/>
    <m/>
    <m/>
    <m/>
    <m/>
    <m/>
    <m/>
    <m/>
    <m/>
    <m/>
    <m/>
    <m/>
    <m/>
    <m/>
    <m/>
    <m/>
    <m/>
    <m/>
    <d v="2024-06-05T00:00:00"/>
    <s v="SL8@tidalwaveautospa.com"/>
    <s v="Michael Dodge"/>
    <x v="6"/>
    <x v="0"/>
  </r>
  <r>
    <s v="William Wolfenbarger"/>
    <s v="EXP-10013639 "/>
    <n v="41.02"/>
    <d v="2024-04-30T00:00:00"/>
    <x v="22"/>
    <s v="Parts"/>
    <s v="Belts"/>
    <m/>
    <m/>
    <m/>
    <m/>
    <m/>
    <m/>
    <m/>
    <m/>
    <m/>
    <m/>
    <m/>
    <m/>
    <m/>
    <m/>
    <m/>
    <m/>
    <m/>
    <m/>
    <m/>
    <m/>
    <m/>
    <d v="2024-06-05T00:00:00"/>
    <s v="SL8@tidalwaveautospa.com"/>
    <s v="Michael Dodge"/>
    <x v="6"/>
    <x v="0"/>
  </r>
  <r>
    <s v="William Wolfenbarger"/>
    <s v="EXP-10013639 "/>
    <n v="104.11"/>
    <d v="2024-04-30T00:00:00"/>
    <x v="0"/>
    <s v="Wash Maintenance"/>
    <s v="Broom, roundup, propane"/>
    <m/>
    <m/>
    <m/>
    <m/>
    <m/>
    <m/>
    <m/>
    <m/>
    <m/>
    <m/>
    <m/>
    <m/>
    <m/>
    <m/>
    <m/>
    <m/>
    <m/>
    <m/>
    <m/>
    <m/>
    <m/>
    <d v="2024-06-05T00:00:00"/>
    <s v="SL8@tidalwaveautospa.com"/>
    <s v="Michael Dodge"/>
    <x v="6"/>
    <x v="0"/>
  </r>
  <r>
    <s v="William Wolfenbarger"/>
    <s v="EXP-10013639 "/>
    <n v="128.16"/>
    <d v="2024-05-02T00:00:00"/>
    <x v="7"/>
    <s v="Wash Maintenance"/>
    <s v="PVC, Heat torch"/>
    <m/>
    <m/>
    <m/>
    <m/>
    <m/>
    <m/>
    <m/>
    <m/>
    <m/>
    <m/>
    <m/>
    <m/>
    <m/>
    <m/>
    <m/>
    <m/>
    <m/>
    <m/>
    <m/>
    <m/>
    <m/>
    <d v="2024-06-05T00:00:00"/>
    <s v="SL8@tidalwaveautospa.com"/>
    <s v="Michael Dodge"/>
    <x v="6"/>
    <x v="0"/>
  </r>
  <r>
    <s v="William Wolfenbarger"/>
    <s v="EXP-10013639 "/>
    <n v="52.21"/>
    <d v="2024-05-06T00:00:00"/>
    <x v="0"/>
    <s v="Wash Maintenance"/>
    <s v="Glue, gloves, Bleach, hardware"/>
    <m/>
    <m/>
    <m/>
    <m/>
    <m/>
    <m/>
    <m/>
    <m/>
    <m/>
    <m/>
    <m/>
    <m/>
    <m/>
    <m/>
    <m/>
    <m/>
    <m/>
    <m/>
    <m/>
    <m/>
    <m/>
    <d v="2024-06-05T00:00:00"/>
    <s v="SL8@tidalwaveautospa.com"/>
    <s v="Michael Dodge"/>
    <x v="6"/>
    <x v="0"/>
  </r>
  <r>
    <s v="William Wolfenbarger"/>
    <s v="EXP-10013639 "/>
    <n v="21.18"/>
    <d v="2024-05-08T00:00:00"/>
    <x v="0"/>
    <s v="Safety Supplies"/>
    <s v="Gloves, water"/>
    <m/>
    <m/>
    <m/>
    <m/>
    <m/>
    <m/>
    <m/>
    <m/>
    <m/>
    <m/>
    <m/>
    <m/>
    <m/>
    <m/>
    <m/>
    <m/>
    <m/>
    <m/>
    <m/>
    <m/>
    <m/>
    <d v="2024-06-05T00:00:00"/>
    <s v="SL8@tidalwaveautospa.com"/>
    <s v="Michael Dodge"/>
    <x v="6"/>
    <x v="0"/>
  </r>
  <r>
    <s v="William Wolfenbarger"/>
    <s v="EXP-10013639 "/>
    <n v="82.74"/>
    <d v="2024-05-09T00:00:00"/>
    <x v="23"/>
    <s v="Postage"/>
    <s v="Shipping"/>
    <m/>
    <m/>
    <m/>
    <m/>
    <m/>
    <m/>
    <m/>
    <m/>
    <m/>
    <m/>
    <m/>
    <m/>
    <m/>
    <m/>
    <m/>
    <m/>
    <m/>
    <m/>
    <m/>
    <m/>
    <m/>
    <d v="2024-06-05T00:00:00"/>
    <s v="SL8@tidalwaveautospa.com"/>
    <s v="Michael Dodge"/>
    <x v="6"/>
    <x v="0"/>
  </r>
  <r>
    <s v="William Wolfenbarger"/>
    <s v="EXP-10013639 "/>
    <n v="88.46"/>
    <d v="2024-05-10T00:00:00"/>
    <x v="0"/>
    <s v="Wash Maintenance"/>
    <s v="Bottles, pump"/>
    <m/>
    <m/>
    <m/>
    <m/>
    <m/>
    <m/>
    <m/>
    <m/>
    <m/>
    <m/>
    <m/>
    <m/>
    <m/>
    <m/>
    <m/>
    <m/>
    <m/>
    <m/>
    <m/>
    <m/>
    <m/>
    <d v="2024-06-05T00:00:00"/>
    <s v="SL8@tidalwaveautospa.com"/>
    <s v="Michael Dodge"/>
    <x v="6"/>
    <x v="0"/>
  </r>
  <r>
    <s v="William Wolfenbarger"/>
    <s v="EXP-10013639 "/>
    <n v="111.5"/>
    <d v="2024-05-10T00:00:00"/>
    <x v="1"/>
    <s v="Parts"/>
    <s v="Hydraulic Hoses"/>
    <m/>
    <m/>
    <m/>
    <m/>
    <m/>
    <m/>
    <m/>
    <m/>
    <m/>
    <m/>
    <m/>
    <m/>
    <m/>
    <m/>
    <m/>
    <m/>
    <m/>
    <m/>
    <m/>
    <m/>
    <m/>
    <d v="2024-06-05T00:00:00"/>
    <s v="SL8@tidalwaveautospa.com"/>
    <s v="Michael Dodge"/>
    <x v="6"/>
    <x v="0"/>
  </r>
  <r>
    <s v="William Wolfenbarger"/>
    <s v="EXP-10013639 "/>
    <n v="19.829999999999998"/>
    <d v="2024-05-11T00:00:00"/>
    <x v="7"/>
    <s v="Parts"/>
    <s v="Hardware"/>
    <m/>
    <m/>
    <m/>
    <m/>
    <m/>
    <m/>
    <m/>
    <m/>
    <m/>
    <m/>
    <m/>
    <m/>
    <m/>
    <m/>
    <m/>
    <m/>
    <m/>
    <m/>
    <m/>
    <m/>
    <m/>
    <d v="2024-06-05T00:00:00"/>
    <s v="SL8@tidalwaveautospa.com"/>
    <s v="Michael Dodge"/>
    <x v="6"/>
    <x v="0"/>
  </r>
  <r>
    <s v="William Wolfenbarger"/>
    <s v="EXP-10013639 "/>
    <n v="340.91"/>
    <d v="2024-05-13T00:00:00"/>
    <x v="1"/>
    <s v="Parts"/>
    <s v="hydrualic hoses"/>
    <m/>
    <m/>
    <m/>
    <m/>
    <m/>
    <m/>
    <m/>
    <m/>
    <m/>
    <m/>
    <m/>
    <m/>
    <m/>
    <m/>
    <m/>
    <m/>
    <m/>
    <m/>
    <m/>
    <m/>
    <m/>
    <d v="2024-06-05T00:00:00"/>
    <s v="SL8@tidalwaveautospa.com"/>
    <s v="Michael Dodge"/>
    <x v="6"/>
    <x v="0"/>
  </r>
  <r>
    <s v="William Wolfenbarger"/>
    <s v="EXP-10013639 "/>
    <n v="133.68"/>
    <d v="2024-05-14T00:00:00"/>
    <x v="0"/>
    <s v="Wash Maintenance"/>
    <s v="Cleaning supplies, weed killer, gloves"/>
    <m/>
    <m/>
    <m/>
    <m/>
    <m/>
    <m/>
    <m/>
    <m/>
    <m/>
    <m/>
    <m/>
    <m/>
    <m/>
    <m/>
    <m/>
    <m/>
    <m/>
    <m/>
    <m/>
    <m/>
    <m/>
    <d v="2024-06-05T00:00:00"/>
    <s v="SL8@tidalwaveautospa.com"/>
    <s v="Michael Dodge"/>
    <x v="6"/>
    <x v="0"/>
  </r>
  <r>
    <s v="William Wolfenbarger"/>
    <s v="EXP-10013639 "/>
    <n v="56.13"/>
    <d v="2024-05-14T00:00:00"/>
    <x v="0"/>
    <s v="Wash Maintenance"/>
    <s v="Antifreeze, Lock"/>
    <m/>
    <m/>
    <m/>
    <m/>
    <m/>
    <m/>
    <m/>
    <m/>
    <m/>
    <m/>
    <m/>
    <m/>
    <m/>
    <m/>
    <m/>
    <m/>
    <m/>
    <m/>
    <m/>
    <m/>
    <m/>
    <d v="2024-06-05T00:00:00"/>
    <s v="SL8@tidalwaveautospa.com"/>
    <s v="Michael Dodge"/>
    <x v="6"/>
    <x v="0"/>
  </r>
  <r>
    <s v="Thomas Merrick"/>
    <s v="EXP-10013644 "/>
    <n v="82.52"/>
    <d v="2024-04-23T00:00:00"/>
    <x v="22"/>
    <s v="Itemized"/>
    <s v="Vinegar, bottle water"/>
    <n v="67.239999999999995"/>
    <s v="Wash Maintenance"/>
    <s v="vinegar"/>
    <n v="15.280000000000001"/>
    <s v="Snacks"/>
    <s v="bottle water"/>
    <m/>
    <m/>
    <m/>
    <m/>
    <m/>
    <m/>
    <m/>
    <m/>
    <m/>
    <m/>
    <m/>
    <m/>
    <m/>
    <m/>
    <m/>
    <d v="2024-06-05T00:00:00"/>
    <s v="SL104@tidalwaveautospa.com"/>
    <s v="Steven Kyriazis"/>
    <x v="6"/>
    <x v="0"/>
  </r>
  <r>
    <s v="Thomas Merrick"/>
    <s v="EXP-10013644 "/>
    <n v="23.3"/>
    <d v="2024-04-24T00:00:00"/>
    <x v="0"/>
    <s v="Office Supplies"/>
    <s v="toilet paper"/>
    <m/>
    <m/>
    <m/>
    <m/>
    <m/>
    <m/>
    <m/>
    <m/>
    <m/>
    <m/>
    <m/>
    <m/>
    <m/>
    <m/>
    <m/>
    <m/>
    <m/>
    <m/>
    <m/>
    <m/>
    <m/>
    <d v="2024-06-05T00:00:00"/>
    <s v="SL104@tidalwaveautospa.com"/>
    <s v="Steven Kyriazis"/>
    <x v="6"/>
    <x v="0"/>
  </r>
  <r>
    <s v="Thomas Merrick"/>
    <s v="EXP-10013644 "/>
    <n v="93.98"/>
    <d v="2024-05-07T00:00:00"/>
    <x v="8"/>
    <s v="Snacks"/>
    <s v="water for dispenser"/>
    <m/>
    <m/>
    <m/>
    <m/>
    <m/>
    <m/>
    <m/>
    <m/>
    <m/>
    <m/>
    <m/>
    <m/>
    <m/>
    <m/>
    <m/>
    <m/>
    <m/>
    <m/>
    <m/>
    <m/>
    <m/>
    <d v="2024-06-05T00:00:00"/>
    <s v="SL104@tidalwaveautospa.com"/>
    <s v="Steven Kyriazis"/>
    <x v="6"/>
    <x v="0"/>
  </r>
  <r>
    <s v="Thomas Merrick"/>
    <s v="EXP-10013644 "/>
    <n v="31.76"/>
    <d v="2024-05-08T00:00:00"/>
    <x v="18"/>
    <s v="Itemized"/>
    <s v="Post its, round up for weeds"/>
    <n v="24.2"/>
    <s v="Office Supplies"/>
    <s v="pens, post its"/>
    <n v="7.5600000000000023"/>
    <s v="Landscaping"/>
    <s v="roundup"/>
    <m/>
    <m/>
    <m/>
    <m/>
    <m/>
    <m/>
    <m/>
    <m/>
    <m/>
    <m/>
    <m/>
    <m/>
    <m/>
    <m/>
    <m/>
    <d v="2024-06-05T00:00:00"/>
    <s v="SL104@tidalwaveautospa.com"/>
    <s v="Steven Kyriazis"/>
    <x v="6"/>
    <x v="0"/>
  </r>
  <r>
    <s v="Thomas Merrick"/>
    <s v="EXP-10013644 "/>
    <n v="20.03"/>
    <d v="2024-05-08T00:00:00"/>
    <x v="8"/>
    <s v="Snacks"/>
    <s v="bottled water"/>
    <m/>
    <m/>
    <m/>
    <m/>
    <m/>
    <m/>
    <m/>
    <m/>
    <m/>
    <m/>
    <m/>
    <m/>
    <m/>
    <m/>
    <m/>
    <m/>
    <m/>
    <m/>
    <m/>
    <m/>
    <m/>
    <d v="2024-06-05T00:00:00"/>
    <s v="SL104@tidalwaveautospa.com"/>
    <s v="Steven Kyriazis"/>
    <x v="6"/>
    <x v="0"/>
  </r>
  <r>
    <s v="Thomas Merrick"/>
    <s v="EXP-10013644 "/>
    <n v="74.63"/>
    <d v="2024-05-10T00:00:00"/>
    <x v="16"/>
    <s v="Wash Maintenance"/>
    <s v="hydraulic jack, high temp grease"/>
    <m/>
    <m/>
    <m/>
    <m/>
    <m/>
    <m/>
    <m/>
    <m/>
    <m/>
    <m/>
    <m/>
    <m/>
    <m/>
    <m/>
    <m/>
    <m/>
    <m/>
    <m/>
    <m/>
    <m/>
    <m/>
    <d v="2024-06-05T00:00:00"/>
    <s v="SL104@tidalwaveautospa.com"/>
    <s v="Steven Kyriazis"/>
    <x v="6"/>
    <x v="0"/>
  </r>
  <r>
    <s v="Austin Shepard"/>
    <s v="EXP-10013681 "/>
    <n v="59.81"/>
    <d v="2024-04-18T00:00:00"/>
    <x v="0"/>
    <s v="Itemized"/>
    <s v="vinegar dawn hand soap paper towels"/>
    <n v="34.76"/>
    <s v="Wash Maintenance"/>
    <s v="vinegar, dawn"/>
    <n v="25.050000000000004"/>
    <s v="Office Supplies"/>
    <s v="paper towels, hand soap"/>
    <m/>
    <m/>
    <m/>
    <m/>
    <m/>
    <m/>
    <m/>
    <m/>
    <m/>
    <m/>
    <m/>
    <m/>
    <m/>
    <m/>
    <m/>
    <d v="2024-06-05T00:00:00"/>
    <s v="ASL77@tidalwaveautospa.com"/>
    <s v="Owen Williamson"/>
    <x v="6"/>
    <x v="0"/>
  </r>
  <r>
    <s v="Austin Shepard"/>
    <s v="EXP-10013681 "/>
    <n v="50.05"/>
    <d v="2024-04-18T00:00:00"/>
    <x v="22"/>
    <s v="Parts"/>
    <s v="Pressure waaher belts"/>
    <m/>
    <m/>
    <m/>
    <m/>
    <m/>
    <m/>
    <m/>
    <m/>
    <m/>
    <m/>
    <m/>
    <m/>
    <m/>
    <m/>
    <m/>
    <m/>
    <m/>
    <m/>
    <m/>
    <m/>
    <m/>
    <d v="2024-06-05T00:00:00"/>
    <s v="ASL77@tidalwaveautospa.com"/>
    <s v="Owen Williamson"/>
    <x v="6"/>
    <x v="0"/>
  </r>
  <r>
    <s v="Austin Shepard"/>
    <s v="EXP-10013681 "/>
    <n v="170.1"/>
    <d v="2024-04-21T00:00:00"/>
    <x v="22"/>
    <s v="Small Tools"/>
    <s v="Pressure washer hose"/>
    <m/>
    <m/>
    <m/>
    <m/>
    <m/>
    <m/>
    <m/>
    <m/>
    <m/>
    <m/>
    <m/>
    <m/>
    <m/>
    <m/>
    <m/>
    <m/>
    <m/>
    <m/>
    <m/>
    <m/>
    <m/>
    <d v="2024-06-05T00:00:00"/>
    <s v="ASL77@tidalwaveautospa.com"/>
    <s v="Owen Williamson"/>
    <x v="6"/>
    <x v="0"/>
  </r>
  <r>
    <s v="Austin Shepard"/>
    <s v="EXP-10013681 "/>
    <n v="20.96"/>
    <d v="2024-04-21T00:00:00"/>
    <x v="0"/>
    <s v="Safety Supplies"/>
    <s v="Gloves"/>
    <m/>
    <m/>
    <m/>
    <m/>
    <m/>
    <m/>
    <m/>
    <m/>
    <m/>
    <m/>
    <m/>
    <m/>
    <m/>
    <m/>
    <m/>
    <m/>
    <m/>
    <m/>
    <m/>
    <m/>
    <m/>
    <d v="2024-06-05T00:00:00"/>
    <s v="ASL77@tidalwaveautospa.com"/>
    <s v="Owen Williamson"/>
    <x v="6"/>
    <x v="0"/>
  </r>
  <r>
    <s v="Austin Shepard"/>
    <s v="EXP-10013681 "/>
    <n v="13.63"/>
    <d v="2024-04-25T00:00:00"/>
    <x v="22"/>
    <s v="Parts"/>
    <s v="Parts for hp pump connection"/>
    <m/>
    <m/>
    <m/>
    <m/>
    <m/>
    <m/>
    <m/>
    <m/>
    <m/>
    <m/>
    <m/>
    <m/>
    <m/>
    <m/>
    <m/>
    <m/>
    <m/>
    <m/>
    <m/>
    <m/>
    <m/>
    <d v="2024-06-05T00:00:00"/>
    <s v="ASL77@tidalwaveautospa.com"/>
    <s v="Owen Williamson"/>
    <x v="6"/>
    <x v="0"/>
  </r>
  <r>
    <s v="Austin Shepard"/>
    <s v="EXP-10013681 "/>
    <n v="400"/>
    <d v="2024-04-25T00:00:00"/>
    <x v="18"/>
    <s v="Water &amp; Sewer Repairs"/>
    <s v="Fill dirt for the hole from water main break in 2 spots"/>
    <m/>
    <m/>
    <m/>
    <m/>
    <m/>
    <m/>
    <m/>
    <m/>
    <m/>
    <m/>
    <m/>
    <m/>
    <m/>
    <m/>
    <m/>
    <m/>
    <m/>
    <m/>
    <m/>
    <m/>
    <m/>
    <d v="2024-06-05T00:00:00"/>
    <s v="ASL77@tidalwaveautospa.com"/>
    <s v="Owen Williamson"/>
    <x v="6"/>
    <x v="0"/>
  </r>
  <r>
    <s v="Austin Shepard"/>
    <s v="EXP-10013681 "/>
    <n v="1500"/>
    <d v="2024-05-11T00:00:00"/>
    <x v="1"/>
    <s v="Water &amp; Sewer Repairs"/>
    <s v="Water main break"/>
    <m/>
    <m/>
    <m/>
    <m/>
    <m/>
    <m/>
    <m/>
    <m/>
    <m/>
    <m/>
    <m/>
    <m/>
    <m/>
    <m/>
    <m/>
    <m/>
    <m/>
    <m/>
    <m/>
    <m/>
    <m/>
    <d v="2024-06-05T00:00:00"/>
    <s v="ASL77@tidalwaveautospa.com"/>
    <s v="Owen Williamson"/>
    <x v="6"/>
    <x v="0"/>
  </r>
  <r>
    <s v="Joshua Hudson"/>
    <s v="EXP-10013838 "/>
    <n v="57.55"/>
    <d v="2024-05-07T00:00:00"/>
    <x v="7"/>
    <s v="Itemized"/>
    <s v="grease, primo water"/>
    <n v="7.3500000000000005"/>
    <s v="Snacks"/>
    <s v="primo water"/>
    <n v="50.199999999999996"/>
    <s v="Wash Maintenance"/>
    <s v="grease"/>
    <m/>
    <m/>
    <m/>
    <m/>
    <m/>
    <m/>
    <m/>
    <m/>
    <m/>
    <m/>
    <m/>
    <m/>
    <m/>
    <m/>
    <m/>
    <d v="2024-06-05T00:00:00"/>
    <s v="SL162@tidalwaveautospa.com"/>
    <s v="Steven Kyriazis"/>
    <x v="6"/>
    <x v="0"/>
  </r>
  <r>
    <s v="Joshua Hudson"/>
    <s v="EXP-10013838 "/>
    <n v="27.98"/>
    <d v="2024-05-10T00:00:00"/>
    <x v="19"/>
    <s v="Employee Incentive - Meals"/>
    <s v="donuts"/>
    <m/>
    <m/>
    <m/>
    <m/>
    <m/>
    <m/>
    <m/>
    <m/>
    <m/>
    <m/>
    <m/>
    <m/>
    <m/>
    <m/>
    <m/>
    <m/>
    <m/>
    <m/>
    <m/>
    <m/>
    <m/>
    <d v="2024-06-05T00:00:00"/>
    <s v="SL162@tidalwaveautospa.com"/>
    <s v="Steven Kyriazis"/>
    <x v="6"/>
    <x v="0"/>
  </r>
  <r>
    <s v="Joshua Hudson"/>
    <s v="EXP-10013838 "/>
    <n v="12.2"/>
    <d v="2024-05-12T00:00:00"/>
    <x v="25"/>
    <s v="Wash Maintenance"/>
    <s v="germx"/>
    <m/>
    <m/>
    <m/>
    <m/>
    <m/>
    <m/>
    <m/>
    <m/>
    <m/>
    <m/>
    <m/>
    <m/>
    <m/>
    <m/>
    <m/>
    <m/>
    <m/>
    <m/>
    <m/>
    <m/>
    <m/>
    <d v="2024-06-05T00:00:00"/>
    <s v="SL162@tidalwaveautospa.com"/>
    <s v="Steven Kyriazis"/>
    <x v="6"/>
    <x v="0"/>
  </r>
  <r>
    <s v="Joshua Hudson"/>
    <s v="EXP-10013838 "/>
    <n v="56.1"/>
    <d v="2024-05-12T00:00:00"/>
    <x v="0"/>
    <s v="Wash Maintenance"/>
    <s v="Cleaning supplies"/>
    <m/>
    <m/>
    <m/>
    <m/>
    <m/>
    <m/>
    <m/>
    <m/>
    <m/>
    <m/>
    <m/>
    <m/>
    <m/>
    <m/>
    <m/>
    <m/>
    <m/>
    <m/>
    <m/>
    <m/>
    <m/>
    <d v="2024-06-05T00:00:00"/>
    <s v="SL162@tidalwaveautospa.com"/>
    <s v="Steven Kyriazis"/>
    <x v="6"/>
    <x v="0"/>
  </r>
  <r>
    <s v="Samuel Schmidt"/>
    <s v="EXP-10013520 "/>
    <n v="323.68"/>
    <d v="2024-05-02T00:00:00"/>
    <x v="0"/>
    <s v="Wash Maintenance"/>
    <s v="C3"/>
    <m/>
    <m/>
    <m/>
    <m/>
    <m/>
    <m/>
    <m/>
    <m/>
    <m/>
    <m/>
    <m/>
    <m/>
    <m/>
    <m/>
    <m/>
    <m/>
    <m/>
    <m/>
    <m/>
    <m/>
    <m/>
    <d v="2024-06-05T00:00:00"/>
    <s v="SL183@tidalwaveautospa.com"/>
    <s v="Joe Chavez"/>
    <x v="6"/>
    <x v="0"/>
  </r>
  <r>
    <s v="Samuel Schmidt"/>
    <s v="EXP-10013520 "/>
    <n v="85.47"/>
    <d v="2024-05-02T00:00:00"/>
    <x v="0"/>
    <s v="Small Tools"/>
    <s v="Tools"/>
    <m/>
    <m/>
    <m/>
    <m/>
    <m/>
    <m/>
    <m/>
    <m/>
    <m/>
    <m/>
    <m/>
    <m/>
    <m/>
    <m/>
    <m/>
    <m/>
    <m/>
    <m/>
    <m/>
    <m/>
    <m/>
    <d v="2024-06-05T00:00:00"/>
    <s v="SL183@tidalwaveautospa.com"/>
    <s v="Joe Chavez"/>
    <x v="6"/>
    <x v="0"/>
  </r>
  <r>
    <s v="Samuel Schmidt"/>
    <s v="EXP-10013520 "/>
    <n v="503.93"/>
    <d v="2024-05-05T00:00:00"/>
    <x v="0"/>
    <s v="Office Supplies"/>
    <s v="Garbage Can Inserts"/>
    <m/>
    <m/>
    <m/>
    <m/>
    <m/>
    <m/>
    <m/>
    <m/>
    <m/>
    <m/>
    <m/>
    <m/>
    <m/>
    <m/>
    <m/>
    <m/>
    <m/>
    <m/>
    <m/>
    <m/>
    <m/>
    <d v="2024-06-05T00:00:00"/>
    <s v="SL183@tidalwaveautospa.com"/>
    <s v="Joe Chavez"/>
    <x v="6"/>
    <x v="0"/>
  </r>
  <r>
    <s v="Samuel Schmidt"/>
    <s v="EXP-10013520 "/>
    <n v="83.25"/>
    <d v="2024-05-06T00:00:00"/>
    <x v="0"/>
    <s v="Snacks"/>
    <s v="Soap, water, &amp; sports drinks"/>
    <m/>
    <m/>
    <m/>
    <m/>
    <m/>
    <m/>
    <m/>
    <m/>
    <m/>
    <m/>
    <m/>
    <m/>
    <m/>
    <m/>
    <m/>
    <m/>
    <m/>
    <m/>
    <m/>
    <m/>
    <m/>
    <d v="2024-06-05T00:00:00"/>
    <s v="SL183@tidalwaveautospa.com"/>
    <s v="Joe Chavez"/>
    <x v="6"/>
    <x v="0"/>
  </r>
  <r>
    <s v="Rodrigo Kimble"/>
    <s v="EXP-10013818 "/>
    <n v="30.78"/>
    <d v="2024-04-24T00:00:00"/>
    <x v="0"/>
    <s v="Wash Maintenance"/>
    <s v="Xtra-dish soap"/>
    <m/>
    <m/>
    <m/>
    <m/>
    <m/>
    <m/>
    <m/>
    <m/>
    <m/>
    <m/>
    <m/>
    <m/>
    <m/>
    <m/>
    <m/>
    <m/>
    <m/>
    <m/>
    <m/>
    <m/>
    <m/>
    <d v="2024-06-05T00:00:00"/>
    <s v="SL11@tidalwaveautospa.com"/>
    <s v="Andrew Strevel"/>
    <x v="6"/>
    <x v="0"/>
  </r>
  <r>
    <s v="Rodrigo Kimble"/>
    <s v="EXP-10013818 "/>
    <n v="86.38"/>
    <d v="2024-05-01T00:00:00"/>
    <x v="0"/>
    <s v="Small Tools"/>
    <s v="Hose for pressure washer"/>
    <m/>
    <m/>
    <m/>
    <m/>
    <m/>
    <m/>
    <m/>
    <m/>
    <m/>
    <m/>
    <m/>
    <m/>
    <m/>
    <m/>
    <m/>
    <m/>
    <m/>
    <m/>
    <m/>
    <m/>
    <m/>
    <d v="2024-06-05T00:00:00"/>
    <s v="SL11@tidalwaveautospa.com"/>
    <s v="Andrew Strevel"/>
    <x v="6"/>
    <x v="0"/>
  </r>
  <r>
    <s v="Rodrigo Kimble"/>
    <s v="EXP-10013818 "/>
    <n v="134.34"/>
    <d v="2024-05-03T00:00:00"/>
    <x v="0"/>
    <s v="Itemized"/>
    <s v="Dawn-blue tape- hose for pressure washer-cotter pins"/>
    <n v="5.5"/>
    <s v="Parts"/>
    <s v="cotter pins"/>
    <n v="79.97"/>
    <s v="Small Tools"/>
    <s v="pressure washer hose"/>
    <n v="33.35"/>
    <s v="Wash Maintenance"/>
    <s v="scotch tape, dawn"/>
    <n v="15.520000000000003"/>
    <s v="Landscaping"/>
    <s v="roundup"/>
    <m/>
    <m/>
    <m/>
    <m/>
    <m/>
    <m/>
    <m/>
    <m/>
    <m/>
    <d v="2024-06-05T00:00:00"/>
    <s v="SL11@tidalwaveautospa.com"/>
    <s v="Andrew Strevel"/>
    <x v="6"/>
    <x v="0"/>
  </r>
  <r>
    <s v="Rodrigo Kimble"/>
    <s v="EXP-10013818 "/>
    <n v="375.8"/>
    <d v="2024-05-06T00:00:00"/>
    <x v="0"/>
    <s v="Wash Maintenance"/>
    <s v="Hyd oil"/>
    <m/>
    <m/>
    <m/>
    <m/>
    <m/>
    <m/>
    <m/>
    <m/>
    <m/>
    <m/>
    <m/>
    <m/>
    <m/>
    <m/>
    <m/>
    <m/>
    <m/>
    <m/>
    <m/>
    <m/>
    <m/>
    <d v="2024-06-05T00:00:00"/>
    <s v="SL11@tidalwaveautospa.com"/>
    <s v="Andrew Strevel"/>
    <x v="6"/>
    <x v="0"/>
  </r>
  <r>
    <s v="Rodrigo Kimble"/>
    <s v="EXP-10013818 "/>
    <n v="28.08"/>
    <d v="2024-05-07T00:00:00"/>
    <x v="0"/>
    <s v="Wash Maintenance"/>
    <s v="Purex"/>
    <m/>
    <m/>
    <m/>
    <m/>
    <m/>
    <m/>
    <m/>
    <m/>
    <m/>
    <m/>
    <m/>
    <m/>
    <m/>
    <m/>
    <m/>
    <m/>
    <m/>
    <m/>
    <m/>
    <m/>
    <m/>
    <d v="2024-06-05T00:00:00"/>
    <s v="SL11@tidalwaveautospa.com"/>
    <s v="Andrew Strevel"/>
    <x v="6"/>
    <x v="0"/>
  </r>
  <r>
    <s v="Rodrigo Kimble"/>
    <s v="EXP-10013818 "/>
    <n v="238.62"/>
    <d v="2024-05-11T00:00:00"/>
    <x v="21"/>
    <s v="Advertising &amp; Promotion"/>
    <s v="Flowers for customers (Mother’s Day)"/>
    <m/>
    <m/>
    <m/>
    <m/>
    <m/>
    <m/>
    <m/>
    <m/>
    <m/>
    <m/>
    <m/>
    <m/>
    <m/>
    <m/>
    <m/>
    <m/>
    <m/>
    <m/>
    <m/>
    <m/>
    <m/>
    <d v="2024-06-05T00:00:00"/>
    <s v="SL11@tidalwaveautospa.com"/>
    <s v="Andrew Strevel"/>
    <x v="6"/>
    <x v="0"/>
  </r>
  <r>
    <s v="Rodrigo Kimble"/>
    <s v="EXP-10013818 "/>
    <n v="265.94"/>
    <d v="2024-05-14T00:00:00"/>
    <x v="0"/>
    <s v="Wash Maintenance"/>
    <s v="Hyd oil"/>
    <m/>
    <m/>
    <m/>
    <m/>
    <m/>
    <m/>
    <m/>
    <m/>
    <m/>
    <m/>
    <m/>
    <m/>
    <m/>
    <m/>
    <m/>
    <m/>
    <m/>
    <m/>
    <m/>
    <m/>
    <m/>
    <d v="2024-06-05T00:00:00"/>
    <s v="SL11@tidalwaveautospa.com"/>
    <s v="Andrew Strevel"/>
    <x v="6"/>
    <x v="0"/>
  </r>
  <r>
    <s v="Brian Thomas"/>
    <s v="EXP-10013859 "/>
    <n v="25.53"/>
    <d v="2024-04-23T00:00:00"/>
    <x v="0"/>
    <s v="Wash Maintenance"/>
    <s v="2 cycle oil"/>
    <m/>
    <m/>
    <m/>
    <m/>
    <m/>
    <m/>
    <m/>
    <m/>
    <m/>
    <m/>
    <m/>
    <m/>
    <m/>
    <m/>
    <m/>
    <m/>
    <m/>
    <m/>
    <m/>
    <m/>
    <m/>
    <d v="2024-06-05T00:00:00"/>
    <s v="SL189@tidalwaveautospa.com"/>
    <s v="Andrew Strevel"/>
    <x v="6"/>
    <x v="0"/>
  </r>
  <r>
    <s v="Brian Thomas"/>
    <s v="EXP-10013859 "/>
    <n v="107.98"/>
    <d v="2024-04-24T00:00:00"/>
    <x v="11"/>
    <s v="Small Tools"/>
    <s v="Pressure washer hose"/>
    <m/>
    <m/>
    <m/>
    <m/>
    <m/>
    <m/>
    <m/>
    <m/>
    <m/>
    <m/>
    <m/>
    <m/>
    <m/>
    <m/>
    <m/>
    <m/>
    <m/>
    <m/>
    <m/>
    <m/>
    <m/>
    <d v="2024-06-05T00:00:00"/>
    <s v="SL189@tidalwaveautospa.com"/>
    <s v="Andrew Strevel"/>
    <x v="6"/>
    <x v="0"/>
  </r>
  <r>
    <s v="Brian Thomas"/>
    <s v="EXP-10013859 "/>
    <n v="53.89"/>
    <d v="2024-05-03T00:00:00"/>
    <x v="11"/>
    <s v="Small Tools"/>
    <s v="Brush sticks"/>
    <m/>
    <m/>
    <m/>
    <m/>
    <m/>
    <m/>
    <m/>
    <m/>
    <m/>
    <m/>
    <m/>
    <m/>
    <m/>
    <m/>
    <m/>
    <m/>
    <m/>
    <m/>
    <m/>
    <m/>
    <m/>
    <d v="2024-06-05T00:00:00"/>
    <s v="SL189@tidalwaveautospa.com"/>
    <s v="Andrew Strevel"/>
    <x v="6"/>
    <x v="0"/>
  </r>
  <r>
    <s v="Brian Thomas"/>
    <s v="EXP-10013859 "/>
    <n v="71.459999999999994"/>
    <d v="2024-05-03T00:00:00"/>
    <x v="8"/>
    <s v="Wash Maintenance"/>
    <s v="Water and chemicals"/>
    <m/>
    <m/>
    <m/>
    <m/>
    <m/>
    <m/>
    <m/>
    <m/>
    <m/>
    <m/>
    <m/>
    <m/>
    <m/>
    <m/>
    <m/>
    <m/>
    <m/>
    <m/>
    <m/>
    <m/>
    <m/>
    <d v="2024-06-05T00:00:00"/>
    <s v="SL189@tidalwaveautospa.com"/>
    <s v="Andrew Strevel"/>
    <x v="6"/>
    <x v="0"/>
  </r>
  <r>
    <s v="Brian Thomas"/>
    <s v="EXP-10013859 "/>
    <n v="205.15"/>
    <d v="2024-05-07T00:00:00"/>
    <x v="0"/>
    <s v="Wash Maintenance"/>
    <s v="Hydraulic oil"/>
    <m/>
    <m/>
    <m/>
    <m/>
    <m/>
    <m/>
    <m/>
    <m/>
    <m/>
    <m/>
    <m/>
    <m/>
    <m/>
    <m/>
    <m/>
    <m/>
    <m/>
    <m/>
    <m/>
    <m/>
    <m/>
    <d v="2024-06-05T00:00:00"/>
    <s v="SL189@tidalwaveautospa.com"/>
    <s v="Andrew Strevel"/>
    <x v="6"/>
    <x v="0"/>
  </r>
  <r>
    <s v="Brian Thomas"/>
    <s v="EXP-10013859 "/>
    <n v="260.49"/>
    <d v="2024-05-14T00:00:00"/>
    <x v="11"/>
    <s v="Wash Supplies"/>
    <s v="Spray bottles"/>
    <m/>
    <m/>
    <m/>
    <m/>
    <m/>
    <m/>
    <m/>
    <m/>
    <m/>
    <m/>
    <m/>
    <m/>
    <m/>
    <m/>
    <m/>
    <m/>
    <m/>
    <m/>
    <m/>
    <m/>
    <m/>
    <d v="2024-06-05T00:00:00"/>
    <s v="SL189@tidalwaveautospa.com"/>
    <s v="Andrew Strevel"/>
    <x v="6"/>
    <x v="0"/>
  </r>
  <r>
    <s v="Brian Thomas"/>
    <s v="EXP-10013859 "/>
    <n v="44.19"/>
    <d v="2024-05-15T00:00:00"/>
    <x v="11"/>
    <s v="Small Tools"/>
    <s v="Foam gun for tunnel"/>
    <m/>
    <m/>
    <m/>
    <m/>
    <m/>
    <m/>
    <m/>
    <m/>
    <m/>
    <m/>
    <m/>
    <m/>
    <m/>
    <m/>
    <m/>
    <m/>
    <m/>
    <m/>
    <m/>
    <m/>
    <m/>
    <d v="2024-06-05T00:00:00"/>
    <s v="SL189@tidalwaveautospa.com"/>
    <s v="Andrew Strevel"/>
    <x v="6"/>
    <x v="0"/>
  </r>
  <r>
    <s v="Brian Thomas"/>
    <s v="EXP-10013859 "/>
    <n v="53.94"/>
    <d v="2024-05-16T00:00:00"/>
    <x v="11"/>
    <s v="Wash Maintenance"/>
    <s v="Brushes for window"/>
    <m/>
    <m/>
    <m/>
    <m/>
    <m/>
    <m/>
    <m/>
    <m/>
    <m/>
    <m/>
    <m/>
    <m/>
    <m/>
    <m/>
    <m/>
    <m/>
    <m/>
    <m/>
    <m/>
    <m/>
    <m/>
    <d v="2024-06-05T00:00:00"/>
    <s v="SL189@tidalwaveautospa.com"/>
    <s v="Andrew Strevel"/>
    <x v="6"/>
    <x v="0"/>
  </r>
  <r>
    <s v="Dennis Gallegos"/>
    <s v="EXP-10013239 "/>
    <n v="300.79000000000002"/>
    <d v="2024-04-20T00:00:00"/>
    <x v="22"/>
    <s v="Itemized"/>
    <s v="spray bottles/gloves"/>
    <n v="126.995"/>
    <s v="Wash Supplies"/>
    <s v="spray bottles"/>
    <n v="173.79000000000002"/>
    <s v="Safety Supplies"/>
    <s v="gloves"/>
    <m/>
    <m/>
    <m/>
    <m/>
    <m/>
    <m/>
    <m/>
    <m/>
    <m/>
    <m/>
    <m/>
    <m/>
    <m/>
    <m/>
    <m/>
    <d v="2024-06-05T00:00:00"/>
    <s v="SL121@tidalwaveautospa.com"/>
    <s v="David Foster"/>
    <x v="6"/>
    <x v="0"/>
  </r>
  <r>
    <s v="Dennis Gallegos"/>
    <s v="EXP-10013239 "/>
    <n v="19.25"/>
    <d v="2024-05-01T00:00:00"/>
    <x v="22"/>
    <s v="Parts"/>
    <s v="valve for hose"/>
    <m/>
    <m/>
    <m/>
    <m/>
    <m/>
    <m/>
    <m/>
    <m/>
    <m/>
    <m/>
    <m/>
    <m/>
    <m/>
    <m/>
    <m/>
    <m/>
    <m/>
    <m/>
    <m/>
    <m/>
    <m/>
    <d v="2024-06-05T00:00:00"/>
    <s v="SL121@tidalwaveautospa.com"/>
    <s v="David Foster"/>
    <x v="6"/>
    <x v="0"/>
  </r>
  <r>
    <s v="Dennis Gallegos"/>
    <s v="EXP-10013677 "/>
    <n v="3.21"/>
    <d v="2024-05-01T00:00:00"/>
    <x v="22"/>
    <s v="Office Supplies"/>
    <s v="Sewing Needles"/>
    <m/>
    <m/>
    <m/>
    <m/>
    <m/>
    <m/>
    <m/>
    <m/>
    <m/>
    <m/>
    <m/>
    <m/>
    <m/>
    <m/>
    <m/>
    <m/>
    <m/>
    <m/>
    <m/>
    <m/>
    <m/>
    <d v="2024-06-05T00:00:00"/>
    <s v="SL121@tidalwaveautospa.com"/>
    <s v="David Foster"/>
    <x v="6"/>
    <x v="0"/>
  </r>
  <r>
    <s v="Dennis Gallegos"/>
    <s v="EXP-10013677 "/>
    <n v="33.130000000000003"/>
    <d v="2024-05-12T00:00:00"/>
    <x v="22"/>
    <s v="Small Tools"/>
    <s v="razor blades"/>
    <m/>
    <m/>
    <m/>
    <m/>
    <m/>
    <m/>
    <m/>
    <m/>
    <m/>
    <m/>
    <m/>
    <m/>
    <m/>
    <m/>
    <m/>
    <m/>
    <m/>
    <m/>
    <m/>
    <m/>
    <m/>
    <d v="2024-06-05T00:00:00"/>
    <s v="SL121@tidalwaveautospa.com"/>
    <s v="David Foster"/>
    <x v="6"/>
    <x v="0"/>
  </r>
  <r>
    <s v="Veronica Wyrostek"/>
    <s v="EXP-10013746 "/>
    <n v="504.94"/>
    <d v="2024-04-20T00:00:00"/>
    <x v="0"/>
    <s v="Office Supplies"/>
    <s v="Gift card bought be expenses for interim SL in Whitebluff Savannah GA"/>
    <m/>
    <m/>
    <m/>
    <m/>
    <m/>
    <m/>
    <m/>
    <m/>
    <m/>
    <m/>
    <m/>
    <m/>
    <m/>
    <m/>
    <m/>
    <m/>
    <m/>
    <m/>
    <m/>
    <m/>
    <m/>
    <d v="2024-06-05T00:00:00"/>
    <s v="SL307@tidalwaveautospa.com"/>
    <s v="David Foster"/>
    <x v="6"/>
    <x v="0"/>
  </r>
  <r>
    <s v="Adam DeGroot"/>
    <s v="EXP-10013766 "/>
    <n v="94.57"/>
    <d v="2024-05-08T00:00:00"/>
    <x v="25"/>
    <s v="Wash Maintenance"/>
    <s v="replacement door handle and soap"/>
    <m/>
    <m/>
    <m/>
    <m/>
    <m/>
    <m/>
    <m/>
    <m/>
    <m/>
    <m/>
    <m/>
    <m/>
    <m/>
    <m/>
    <m/>
    <m/>
    <m/>
    <m/>
    <m/>
    <m/>
    <m/>
    <d v="2024-06-05T00:00:00"/>
    <s v="SL7@tidalwaveautospa.com"/>
    <s v="David Foster"/>
    <x v="6"/>
    <x v="0"/>
  </r>
  <r>
    <s v="Adam DeGroot"/>
    <s v="EXP-10013766 "/>
    <n v="23.68"/>
    <d v="2024-05-09T00:00:00"/>
    <x v="23"/>
    <s v="Snacks"/>
    <s v="water for lobby"/>
    <m/>
    <m/>
    <m/>
    <m/>
    <m/>
    <m/>
    <m/>
    <m/>
    <m/>
    <m/>
    <m/>
    <m/>
    <m/>
    <m/>
    <m/>
    <m/>
    <m/>
    <m/>
    <m/>
    <m/>
    <m/>
    <d v="2024-06-05T00:00:00"/>
    <s v="SL7@tidalwaveautospa.com"/>
    <s v="David Foster"/>
    <x v="6"/>
    <x v="0"/>
  </r>
  <r>
    <s v="Adam DeGroot"/>
    <s v="EXP-10013766 "/>
    <n v="17.350000000000001"/>
    <d v="2024-05-10T00:00:00"/>
    <x v="25"/>
    <s v="Office Supplies"/>
    <s v="keys for new door handle"/>
    <m/>
    <m/>
    <m/>
    <m/>
    <m/>
    <m/>
    <m/>
    <m/>
    <m/>
    <m/>
    <m/>
    <m/>
    <m/>
    <m/>
    <m/>
    <m/>
    <m/>
    <m/>
    <m/>
    <m/>
    <m/>
    <d v="2024-06-05T00:00:00"/>
    <s v="SL7@tidalwaveautospa.com"/>
    <s v="David Foster"/>
    <x v="6"/>
    <x v="0"/>
  </r>
  <r>
    <s v="Melissa Barker"/>
    <s v="EXP-10013790 "/>
    <n v="561.26"/>
    <d v="2024-04-26T00:00:00"/>
    <x v="1"/>
    <s v="Wash Maintenance"/>
    <s v="High pressure prep hose got caught in conveyor"/>
    <m/>
    <m/>
    <m/>
    <m/>
    <m/>
    <m/>
    <m/>
    <m/>
    <m/>
    <m/>
    <m/>
    <m/>
    <m/>
    <m/>
    <m/>
    <m/>
    <m/>
    <m/>
    <m/>
    <m/>
    <m/>
    <d v="2024-06-05T00:00:00"/>
    <s v="SL152@tidalwaveautospa.com"/>
    <s v="David Foster"/>
    <x v="6"/>
    <x v="0"/>
  </r>
  <r>
    <s v="Melissa Barker"/>
    <s v="EXP-10013790 "/>
    <n v="74.260000000000005"/>
    <d v="2024-04-27T00:00:00"/>
    <x v="2"/>
    <s v="Wash Maintenance"/>
    <s v="New Connector and gun for prep hose"/>
    <m/>
    <m/>
    <m/>
    <m/>
    <m/>
    <m/>
    <m/>
    <m/>
    <m/>
    <m/>
    <m/>
    <m/>
    <m/>
    <m/>
    <m/>
    <m/>
    <m/>
    <m/>
    <m/>
    <m/>
    <m/>
    <d v="2024-06-05T00:00:00"/>
    <s v="SL152@tidalwaveautospa.com"/>
    <s v="David Foster"/>
    <x v="6"/>
    <x v="0"/>
  </r>
  <r>
    <s v="Melissa Barker"/>
    <s v="EXP-10013790 "/>
    <n v="52.8"/>
    <d v="2024-05-09T00:00:00"/>
    <x v="2"/>
    <s v="Parts"/>
    <s v="Parts"/>
    <m/>
    <m/>
    <m/>
    <m/>
    <m/>
    <m/>
    <m/>
    <m/>
    <m/>
    <m/>
    <m/>
    <m/>
    <m/>
    <m/>
    <m/>
    <m/>
    <m/>
    <m/>
    <m/>
    <m/>
    <m/>
    <d v="2024-06-05T00:00:00"/>
    <s v="SL152@tidalwaveautospa.com"/>
    <s v="David Foster"/>
    <x v="6"/>
    <x v="0"/>
  </r>
  <r>
    <s v="Melissa Barker"/>
    <s v="EXP-10013811 "/>
    <n v="444.62"/>
    <d v="2024-05-16T00:00:00"/>
    <x v="2"/>
    <s v="Parts"/>
    <s v="Hoses, Gaskets, Couplings, Connectors"/>
    <m/>
    <m/>
    <m/>
    <m/>
    <m/>
    <m/>
    <m/>
    <m/>
    <m/>
    <m/>
    <m/>
    <m/>
    <m/>
    <m/>
    <m/>
    <m/>
    <m/>
    <m/>
    <m/>
    <m/>
    <m/>
    <d v="2024-06-05T00:00:00"/>
    <s v="SL152@tidalwaveautospa.com"/>
    <s v="David Foster"/>
    <x v="6"/>
    <x v="0"/>
  </r>
  <r>
    <s v="Melissa Barker"/>
    <s v="EXP-10013811 "/>
    <n v="226.27"/>
    <d v="2024-05-16T00:00:00"/>
    <x v="6"/>
    <s v="Wash Maintenance"/>
    <s v="Equipment and facility repair and cleanliness"/>
    <m/>
    <m/>
    <m/>
    <m/>
    <m/>
    <m/>
    <m/>
    <m/>
    <m/>
    <m/>
    <m/>
    <m/>
    <m/>
    <m/>
    <m/>
    <m/>
    <m/>
    <m/>
    <m/>
    <m/>
    <m/>
    <d v="2024-06-05T00:00:00"/>
    <s v="SL152@tidalwaveautospa.com"/>
    <s v="David Foster"/>
    <x v="6"/>
    <x v="0"/>
  </r>
  <r>
    <s v="Chad Stawicki"/>
    <s v="EXP-10013793 "/>
    <n v="76.180000000000007"/>
    <d v="2024-04-19T00:00:00"/>
    <x v="22"/>
    <s v="Itemized"/>
    <s v="outlet cover trimmer string zip ties"/>
    <n v="22.77"/>
    <s v="Landscaping"/>
    <s v="trimmer line"/>
    <n v="53.410000000000011"/>
    <s v="Wash Maintenance"/>
    <s v="outlet cover, cable ties"/>
    <m/>
    <m/>
    <m/>
    <m/>
    <m/>
    <m/>
    <m/>
    <m/>
    <m/>
    <m/>
    <m/>
    <m/>
    <m/>
    <m/>
    <m/>
    <d v="2024-06-05T00:00:00"/>
    <s v="SL13@tidalwaveautospa.com"/>
    <s v="David Foster"/>
    <x v="6"/>
    <x v="0"/>
  </r>
  <r>
    <s v="Chad Stawicki"/>
    <s v="EXP-10013793 "/>
    <n v="345.47"/>
    <d v="2024-05-02T00:00:00"/>
    <x v="35"/>
    <s v="Small Tools"/>
    <s v="New pressure washing hose and fittings"/>
    <m/>
    <m/>
    <m/>
    <m/>
    <m/>
    <m/>
    <m/>
    <m/>
    <m/>
    <m/>
    <m/>
    <m/>
    <m/>
    <m/>
    <m/>
    <m/>
    <m/>
    <m/>
    <m/>
    <m/>
    <m/>
    <d v="2024-06-05T00:00:00"/>
    <s v="SL13@tidalwaveautospa.com"/>
    <s v="David Foster"/>
    <x v="6"/>
    <x v="0"/>
  </r>
  <r>
    <s v="Chad Stawicki"/>
    <s v="EXP-10013793 "/>
    <n v="27.1"/>
    <d v="2024-05-02T00:00:00"/>
    <x v="22"/>
    <s v="Office Supplies"/>
    <s v="toilet paper"/>
    <m/>
    <m/>
    <m/>
    <m/>
    <m/>
    <m/>
    <m/>
    <m/>
    <m/>
    <m/>
    <m/>
    <m/>
    <m/>
    <m/>
    <m/>
    <m/>
    <m/>
    <m/>
    <m/>
    <m/>
    <m/>
    <d v="2024-06-05T00:00:00"/>
    <s v="SL13@tidalwaveautospa.com"/>
    <s v="David Foster"/>
    <x v="6"/>
    <x v="0"/>
  </r>
  <r>
    <s v="Chad Stawicki"/>
    <s v="EXP-10013793 "/>
    <n v="11.44"/>
    <d v="2024-05-09T00:00:00"/>
    <x v="9"/>
    <s v="Snacks"/>
    <s v="powerades for crew"/>
    <m/>
    <m/>
    <m/>
    <m/>
    <m/>
    <m/>
    <m/>
    <m/>
    <m/>
    <m/>
    <m/>
    <m/>
    <m/>
    <m/>
    <m/>
    <m/>
    <m/>
    <m/>
    <m/>
    <m/>
    <m/>
    <d v="2024-06-05T00:00:00"/>
    <s v="SL13@tidalwaveautospa.com"/>
    <s v="David Foster"/>
    <x v="6"/>
    <x v="0"/>
  </r>
  <r>
    <s v="Chad Stawicki"/>
    <s v="EXP-10013793 "/>
    <n v="16.18"/>
    <d v="2024-05-16T00:00:00"/>
    <x v="0"/>
    <s v="Advertising &amp; Promotion"/>
    <s v="dog treats"/>
    <m/>
    <m/>
    <m/>
    <m/>
    <m/>
    <m/>
    <m/>
    <m/>
    <m/>
    <m/>
    <m/>
    <m/>
    <m/>
    <m/>
    <m/>
    <m/>
    <m/>
    <m/>
    <m/>
    <m/>
    <m/>
    <d v="2024-06-05T00:00:00"/>
    <s v="SL13@tidalwaveautospa.com"/>
    <s v="David Foster"/>
    <x v="6"/>
    <x v="0"/>
  </r>
  <r>
    <s v="Brian Wilson"/>
    <s v="EXP-10014032 "/>
    <n v="60.96"/>
    <d v="2024-05-17T00:00:00"/>
    <x v="1"/>
    <s v="Parts"/>
    <s v="Hydraulic hoses"/>
    <m/>
    <m/>
    <m/>
    <m/>
    <m/>
    <m/>
    <m/>
    <m/>
    <m/>
    <m/>
    <m/>
    <m/>
    <m/>
    <m/>
    <m/>
    <m/>
    <m/>
    <m/>
    <m/>
    <m/>
    <m/>
    <d v="2024-06-05T00:00:00"/>
    <s v="SL204@tidalwaveautospa.com"/>
    <s v="Ricky Doyle"/>
    <x v="6"/>
    <x v="0"/>
  </r>
  <r>
    <s v="Brian Wilson"/>
    <s v="EXP-10014032 "/>
    <n v="96.43"/>
    <d v="2024-05-18T00:00:00"/>
    <x v="19"/>
    <s v="Itemized"/>
    <s v="$29.92 vinegar the rest snacks"/>
    <n v="29.92"/>
    <s v="Wash Maintenance"/>
    <s v="vinegar"/>
    <n v="66.510000000000005"/>
    <s v="Snacks"/>
    <s v="snacks"/>
    <m/>
    <m/>
    <m/>
    <m/>
    <m/>
    <m/>
    <m/>
    <m/>
    <m/>
    <m/>
    <m/>
    <m/>
    <m/>
    <m/>
    <m/>
    <d v="2024-06-05T00:00:00"/>
    <s v="SL204@tidalwaveautospa.com"/>
    <s v="Ricky Doyle"/>
    <x v="6"/>
    <x v="0"/>
  </r>
  <r>
    <s v="Brian Wilson"/>
    <s v="EXP-10014032 "/>
    <n v="145.57"/>
    <d v="2024-05-26T00:00:00"/>
    <x v="19"/>
    <s v="Itemized"/>
    <s v="$29.22 vinegar the rest is snacks"/>
    <n v="29.22"/>
    <s v="Wash Maintenance"/>
    <s v="vinegar"/>
    <n v="116.35"/>
    <s v="Snacks"/>
    <s v="snacks"/>
    <m/>
    <m/>
    <m/>
    <m/>
    <m/>
    <m/>
    <m/>
    <m/>
    <m/>
    <m/>
    <m/>
    <m/>
    <m/>
    <m/>
    <m/>
    <d v="2024-06-05T00:00:00"/>
    <s v="SL204@tidalwaveautospa.com"/>
    <s v="Ricky Doyle"/>
    <x v="6"/>
    <x v="0"/>
  </r>
  <r>
    <s v="Brian Wilson"/>
    <s v="EXP-10014032 "/>
    <n v="76.22"/>
    <d v="2024-05-27T00:00:00"/>
    <x v="41"/>
    <s v="Small Tools"/>
    <s v="Fan for XPT"/>
    <m/>
    <m/>
    <m/>
    <m/>
    <m/>
    <m/>
    <m/>
    <m/>
    <m/>
    <m/>
    <m/>
    <m/>
    <m/>
    <m/>
    <m/>
    <m/>
    <m/>
    <m/>
    <m/>
    <m/>
    <m/>
    <d v="2024-06-05T00:00:00"/>
    <s v="SL204@tidalwaveautospa.com"/>
    <s v="Ricky Doyle"/>
    <x v="6"/>
    <x v="0"/>
  </r>
  <r>
    <s v="Amanda Thompson"/>
    <s v="EXP-10013949 "/>
    <n v="367.18"/>
    <d v="2024-05-10T00:00:00"/>
    <x v="37"/>
    <s v="Office Supplies"/>
    <s v="2 sets of headphones - CSR's"/>
    <m/>
    <m/>
    <m/>
    <m/>
    <m/>
    <m/>
    <m/>
    <m/>
    <m/>
    <m/>
    <m/>
    <m/>
    <m/>
    <m/>
    <m/>
    <m/>
    <m/>
    <m/>
    <m/>
    <m/>
    <m/>
    <d v="2024-06-05T00:00:00"/>
    <s v="amanda.thompson@tidalwaveautospa.com"/>
    <s v="Christopher George"/>
    <x v="6"/>
    <x v="0"/>
  </r>
  <r>
    <s v="Ericka Gosha"/>
    <s v="EXP-10014034 "/>
    <n v="1468.18"/>
    <d v="2024-04-12T00:00:00"/>
    <x v="40"/>
    <s v="Professional Fees"/>
    <s v="SHRM Certification"/>
    <m/>
    <m/>
    <m/>
    <m/>
    <m/>
    <m/>
    <m/>
    <m/>
    <m/>
    <m/>
    <m/>
    <m/>
    <m/>
    <m/>
    <m/>
    <m/>
    <m/>
    <m/>
    <m/>
    <m/>
    <m/>
    <d v="2024-06-05T00:00:00"/>
    <s v="Ericka.Gosha@twavelead.com"/>
    <s v="Leigh Stallings"/>
    <x v="6"/>
    <x v="0"/>
  </r>
  <r>
    <s v="Zachary Gairhan"/>
    <s v="EXP-10014023 "/>
    <n v="251.08"/>
    <d v="2024-05-22T00:00:00"/>
    <x v="1"/>
    <s v="Parts"/>
    <s v="Materials to repair from storm damage"/>
    <m/>
    <m/>
    <m/>
    <m/>
    <m/>
    <m/>
    <m/>
    <m/>
    <m/>
    <m/>
    <m/>
    <m/>
    <m/>
    <m/>
    <m/>
    <m/>
    <m/>
    <m/>
    <m/>
    <m/>
    <m/>
    <d v="2024-06-05T00:00:00"/>
    <s v="SL281@tidalwaveautospa.com"/>
    <s v="Ricky Doyle"/>
    <x v="6"/>
    <x v="0"/>
  </r>
  <r>
    <s v="Zachary Gairhan"/>
    <s v="EXP-10014023 "/>
    <n v="90.7"/>
    <d v="2024-05-28T00:00:00"/>
    <x v="0"/>
    <s v="Wash Maintenance"/>
    <s v="dawn"/>
    <m/>
    <m/>
    <m/>
    <m/>
    <m/>
    <m/>
    <m/>
    <m/>
    <m/>
    <m/>
    <m/>
    <m/>
    <m/>
    <m/>
    <m/>
    <m/>
    <m/>
    <m/>
    <m/>
    <m/>
    <m/>
    <d v="2024-06-05T00:00:00"/>
    <s v="SL281@tidalwaveautospa.com"/>
    <s v="Ricky Doyle"/>
    <x v="6"/>
    <x v="0"/>
  </r>
  <r>
    <s v="Zachary Gairhan"/>
    <s v="EXP-10014023 "/>
    <n v="117.11"/>
    <d v="2024-05-28T00:00:00"/>
    <x v="17"/>
    <s v="Itemized"/>
    <s v="Fuel and vinegar"/>
    <n v="28.47"/>
    <s v="Wash Maintenance"/>
    <s v="vinegar"/>
    <n v="88.64"/>
    <s v="Landscaping"/>
    <s v="trufuel"/>
    <m/>
    <m/>
    <m/>
    <m/>
    <m/>
    <m/>
    <m/>
    <m/>
    <m/>
    <m/>
    <m/>
    <m/>
    <m/>
    <m/>
    <m/>
    <d v="2024-06-05T00:00:00"/>
    <s v="SL281@tidalwaveautospa.com"/>
    <s v="Ricky Doyle"/>
    <x v="6"/>
    <x v="0"/>
  </r>
  <r>
    <s v="Jeremiah Vincent"/>
    <s v="EXP-10013713 "/>
    <n v="32.090000000000003"/>
    <d v="2024-04-21T00:00:00"/>
    <x v="16"/>
    <s v="Parts"/>
    <s v="Parts for weed eater"/>
    <m/>
    <m/>
    <m/>
    <m/>
    <m/>
    <m/>
    <m/>
    <m/>
    <m/>
    <m/>
    <m/>
    <m/>
    <m/>
    <m/>
    <m/>
    <m/>
    <m/>
    <m/>
    <m/>
    <m/>
    <m/>
    <d v="2024-06-05T00:00:00"/>
    <s v="SL17@tidalwaveautospa.com"/>
    <s v="Wesley Kurtz"/>
    <x v="6"/>
    <x v="0"/>
  </r>
  <r>
    <s v="Jeremiah Vincent"/>
    <s v="EXP-10013713 "/>
    <n v="75.41"/>
    <d v="2024-05-11T00:00:00"/>
    <x v="23"/>
    <s v="Itemized"/>
    <s v="Toilet paper and weed killer"/>
    <n v="34.99"/>
    <s v="Landscaping"/>
    <s v="roundup"/>
    <n v="40.419999999999995"/>
    <s v="Office Supplies"/>
    <s v="toilet paper"/>
    <m/>
    <m/>
    <m/>
    <m/>
    <m/>
    <m/>
    <m/>
    <m/>
    <m/>
    <m/>
    <m/>
    <m/>
    <m/>
    <m/>
    <m/>
    <d v="2024-06-05T00:00:00"/>
    <s v="SL17@tidalwaveautospa.com"/>
    <s v="Wesley Kurtz"/>
    <x v="6"/>
    <x v="0"/>
  </r>
  <r>
    <s v="Todd Haley"/>
    <s v="EXP-10014014 "/>
    <n v="70.94"/>
    <d v="2024-05-17T00:00:00"/>
    <x v="22"/>
    <s v="Small Tools"/>
    <s v="bungees for towel carts"/>
    <m/>
    <m/>
    <m/>
    <m/>
    <m/>
    <m/>
    <m/>
    <m/>
    <m/>
    <m/>
    <m/>
    <m/>
    <m/>
    <m/>
    <m/>
    <m/>
    <m/>
    <m/>
    <m/>
    <m/>
    <m/>
    <d v="2024-06-05T00:00:00"/>
    <s v="SL227@tidalwaveautospa.com"/>
    <s v="Michael Donnelly"/>
    <x v="6"/>
    <x v="0"/>
  </r>
  <r>
    <s v="John Sauers"/>
    <s v="EXP-10014065 "/>
    <n v="164.3"/>
    <d v="2024-05-22T00:00:00"/>
    <x v="0"/>
    <s v="Wash Maintenance"/>
    <s v="water filters"/>
    <m/>
    <m/>
    <m/>
    <m/>
    <m/>
    <m/>
    <m/>
    <m/>
    <m/>
    <m/>
    <m/>
    <m/>
    <m/>
    <m/>
    <m/>
    <m/>
    <m/>
    <m/>
    <m/>
    <m/>
    <m/>
    <d v="2024-06-05T00:00:00"/>
    <s v="SL216@tidalwaveautospa.com"/>
    <s v="Patrick Rollins"/>
    <x v="6"/>
    <x v="0"/>
  </r>
  <r>
    <s v="John Sauers"/>
    <s v="EXP-10014065 "/>
    <n v="31.62"/>
    <d v="2024-05-23T00:00:00"/>
    <x v="0"/>
    <s v="Wash Maintenance"/>
    <s v="dawn"/>
    <m/>
    <m/>
    <m/>
    <m/>
    <m/>
    <m/>
    <m/>
    <m/>
    <m/>
    <m/>
    <m/>
    <m/>
    <m/>
    <m/>
    <m/>
    <m/>
    <m/>
    <m/>
    <m/>
    <m/>
    <m/>
    <d v="2024-06-05T00:00:00"/>
    <s v="SL216@tidalwaveautospa.com"/>
    <s v="Patrick Rollins"/>
    <x v="6"/>
    <x v="0"/>
  </r>
  <r>
    <s v="John Sauers"/>
    <s v="EXP-10014065 "/>
    <n v="66.900000000000006"/>
    <d v="2024-05-27T00:00:00"/>
    <x v="0"/>
    <s v="Wash Maintenance"/>
    <s v="vinegar"/>
    <m/>
    <m/>
    <m/>
    <m/>
    <m/>
    <m/>
    <m/>
    <m/>
    <m/>
    <m/>
    <m/>
    <m/>
    <m/>
    <m/>
    <m/>
    <m/>
    <m/>
    <m/>
    <m/>
    <m/>
    <m/>
    <d v="2024-06-05T00:00:00"/>
    <s v="SL216@tidalwaveautospa.com"/>
    <s v="Patrick Rollins"/>
    <x v="6"/>
    <x v="0"/>
  </r>
  <r>
    <s v="Mike Nutting"/>
    <s v="EXP-10013164 "/>
    <n v="19.329999999999998"/>
    <d v="2023-11-20T00:00:00"/>
    <x v="11"/>
    <s v="Wash Supplies"/>
    <s v="florence spray bottles"/>
    <m/>
    <m/>
    <m/>
    <m/>
    <m/>
    <m/>
    <m/>
    <m/>
    <m/>
    <m/>
    <m/>
    <m/>
    <m/>
    <m/>
    <m/>
    <m/>
    <m/>
    <m/>
    <m/>
    <m/>
    <m/>
    <d v="2024-06-05T00:00:00"/>
    <s v=""/>
    <s v=""/>
    <x v="6"/>
    <x v="0"/>
  </r>
  <r>
    <s v="Kristina Sanders"/>
    <s v="EXP-10014056 "/>
    <n v="593.22"/>
    <d v="2024-04-29T00:00:00"/>
    <x v="6"/>
    <s v="Wash Maintenance"/>
    <s v="hydrolic oil"/>
    <m/>
    <m/>
    <m/>
    <m/>
    <m/>
    <m/>
    <m/>
    <m/>
    <m/>
    <m/>
    <m/>
    <m/>
    <m/>
    <m/>
    <m/>
    <m/>
    <m/>
    <m/>
    <m/>
    <m/>
    <m/>
    <d v="2024-06-05T00:00:00"/>
    <s v=""/>
    <s v=""/>
    <x v="6"/>
    <x v="0"/>
  </r>
  <r>
    <s v="Kristina Sanders"/>
    <s v="EXP-10014057 "/>
    <n v="117.91"/>
    <d v="2024-05-03T00:00:00"/>
    <x v="6"/>
    <s v="Wash Maintenance"/>
    <s v="softner salt"/>
    <m/>
    <m/>
    <m/>
    <m/>
    <m/>
    <m/>
    <m/>
    <m/>
    <m/>
    <m/>
    <m/>
    <m/>
    <m/>
    <m/>
    <m/>
    <m/>
    <m/>
    <m/>
    <m/>
    <m/>
    <m/>
    <d v="2024-06-05T00:00:00"/>
    <s v=""/>
    <s v=""/>
    <x v="6"/>
    <x v="0"/>
  </r>
  <r>
    <s v="Kristina Sanders"/>
    <s v="EXP-10014058 "/>
    <n v="163.26"/>
    <d v="2024-05-21T00:00:00"/>
    <x v="6"/>
    <s v="Wash Maintenance"/>
    <s v="softner salt"/>
    <m/>
    <m/>
    <m/>
    <m/>
    <m/>
    <m/>
    <m/>
    <m/>
    <m/>
    <m/>
    <m/>
    <m/>
    <m/>
    <m/>
    <m/>
    <m/>
    <m/>
    <m/>
    <m/>
    <m/>
    <m/>
    <d v="2024-06-05T00:00:00"/>
    <s v=""/>
    <s v=""/>
    <x v="6"/>
    <x v="0"/>
  </r>
  <r>
    <s v="Kristina Sanders"/>
    <s v="EXP-10014059 "/>
    <n v="85.39"/>
    <d v="2024-05-03T00:00:00"/>
    <x v="6"/>
    <s v="Wash Maintenance"/>
    <s v="Vinegar/Gatorade"/>
    <m/>
    <m/>
    <m/>
    <m/>
    <m/>
    <m/>
    <m/>
    <m/>
    <m/>
    <m/>
    <m/>
    <m/>
    <m/>
    <m/>
    <m/>
    <m/>
    <m/>
    <m/>
    <m/>
    <m/>
    <m/>
    <d v="2024-06-05T00:00:00"/>
    <s v=""/>
    <s v=""/>
    <x v="6"/>
    <x v="0"/>
  </r>
  <r>
    <s v="Marcus Stowell"/>
    <s v="EXP-10014042 "/>
    <n v="35.04"/>
    <d v="2024-05-18T00:00:00"/>
    <x v="0"/>
    <s v="Small Tools"/>
    <s v="Brushes"/>
    <m/>
    <m/>
    <m/>
    <m/>
    <m/>
    <m/>
    <m/>
    <m/>
    <m/>
    <m/>
    <m/>
    <m/>
    <m/>
    <m/>
    <m/>
    <m/>
    <m/>
    <m/>
    <m/>
    <m/>
    <m/>
    <d v="2024-06-05T00:00:00"/>
    <s v="SL229@tidalwaveautospa.com"/>
    <s v="Ricky Doyle"/>
    <x v="6"/>
    <x v="0"/>
  </r>
  <r>
    <s v="Marcus Stowell"/>
    <s v="EXP-10014042 "/>
    <n v="180.76"/>
    <d v="2024-05-22T00:00:00"/>
    <x v="22"/>
    <s v="Itemized"/>
    <s v="Snacks and cleaning supplies"/>
    <n v="93.330000000000013"/>
    <s v="Wash Maintenance"/>
    <s v="vinegar, dawn"/>
    <n v="87.429999999999993"/>
    <s v="Snacks"/>
    <s v="snacks"/>
    <m/>
    <m/>
    <m/>
    <m/>
    <m/>
    <m/>
    <m/>
    <m/>
    <m/>
    <m/>
    <m/>
    <m/>
    <m/>
    <m/>
    <m/>
    <d v="2024-06-05T00:00:00"/>
    <s v="SL229@tidalwaveautospa.com"/>
    <s v="Ricky Doyle"/>
    <x v="6"/>
    <x v="0"/>
  </r>
  <r>
    <s v="James Beeler"/>
    <s v="EXP-10014026 "/>
    <n v="9.18"/>
    <d v="2024-04-19T00:00:00"/>
    <x v="18"/>
    <s v="Plumbing Expense"/>
    <s v="Pvc to fix sprinkler leak"/>
    <m/>
    <m/>
    <m/>
    <m/>
    <m/>
    <m/>
    <m/>
    <m/>
    <m/>
    <m/>
    <m/>
    <m/>
    <m/>
    <m/>
    <m/>
    <m/>
    <m/>
    <m/>
    <m/>
    <m/>
    <m/>
    <d v="2024-06-05T00:00:00"/>
    <s v="SL194@tidalwaveautospa.com"/>
    <s v="Michael Donnelly"/>
    <x v="6"/>
    <x v="0"/>
  </r>
  <r>
    <s v="James Beeler"/>
    <s v="EXP-10014026 "/>
    <n v="89.76"/>
    <d v="2024-05-02T00:00:00"/>
    <x v="0"/>
    <s v="Wash Maintenance"/>
    <s v="Laundry scent beads, water"/>
    <m/>
    <m/>
    <m/>
    <m/>
    <m/>
    <m/>
    <m/>
    <m/>
    <m/>
    <m/>
    <m/>
    <m/>
    <m/>
    <m/>
    <m/>
    <m/>
    <m/>
    <m/>
    <m/>
    <m/>
    <m/>
    <d v="2024-06-05T00:00:00"/>
    <s v="SL194@tidalwaveautospa.com"/>
    <s v="Michael Donnelly"/>
    <x v="6"/>
    <x v="0"/>
  </r>
  <r>
    <s v="James Beeler"/>
    <s v="EXP-10014026 "/>
    <n v="257.55"/>
    <d v="2024-05-14T00:00:00"/>
    <x v="0"/>
    <s v="Wash Maintenance"/>
    <s v="Softener salt"/>
    <m/>
    <m/>
    <m/>
    <m/>
    <m/>
    <m/>
    <m/>
    <m/>
    <m/>
    <m/>
    <m/>
    <m/>
    <m/>
    <m/>
    <m/>
    <m/>
    <m/>
    <m/>
    <m/>
    <m/>
    <m/>
    <d v="2024-06-05T00:00:00"/>
    <s v="SL194@tidalwaveautospa.com"/>
    <s v="Michael Donnelly"/>
    <x v="6"/>
    <x v="0"/>
  </r>
  <r>
    <s v="James Beeler"/>
    <s v="EXP-10014026 "/>
    <n v="25.32"/>
    <d v="2024-05-22T00:00:00"/>
    <x v="0"/>
    <s v="Snacks"/>
    <s v="Water"/>
    <m/>
    <m/>
    <m/>
    <m/>
    <m/>
    <m/>
    <m/>
    <m/>
    <m/>
    <m/>
    <m/>
    <m/>
    <m/>
    <m/>
    <m/>
    <m/>
    <m/>
    <m/>
    <m/>
    <m/>
    <m/>
    <d v="2024-06-05T00:00:00"/>
    <s v="SL194@tidalwaveautospa.com"/>
    <s v="Michael Donnelly"/>
    <x v="6"/>
    <x v="0"/>
  </r>
  <r>
    <s v="James Beeler"/>
    <s v="EXP-10014026 "/>
    <n v="38.79"/>
    <d v="2024-05-23T00:00:00"/>
    <x v="0"/>
    <s v="Safety Supplies"/>
    <s v="Gloves"/>
    <m/>
    <m/>
    <m/>
    <m/>
    <m/>
    <m/>
    <m/>
    <m/>
    <m/>
    <m/>
    <m/>
    <m/>
    <m/>
    <m/>
    <m/>
    <m/>
    <m/>
    <m/>
    <m/>
    <m/>
    <m/>
    <d v="2024-06-05T00:00:00"/>
    <s v="SL194@tidalwaveautospa.com"/>
    <s v="Michael Donnelly"/>
    <x v="6"/>
    <x v="0"/>
  </r>
  <r>
    <s v="Brian Wilson"/>
    <s v="EXP-10014117 "/>
    <n v="98"/>
    <d v="2024-06-03T00:00:00"/>
    <x v="0"/>
    <s v="Safety Supplies"/>
    <s v="Gloves"/>
    <m/>
    <m/>
    <m/>
    <m/>
    <m/>
    <m/>
    <m/>
    <m/>
    <m/>
    <m/>
    <m/>
    <m/>
    <m/>
    <m/>
    <m/>
    <m/>
    <m/>
    <m/>
    <m/>
    <m/>
    <m/>
    <d v="2024-06-05T00:00:00"/>
    <s v="SL204@tidalwaveautospa.com"/>
    <s v="Ricky Doyle"/>
    <x v="6"/>
    <x v="0"/>
  </r>
  <r>
    <s v="TRAVIS BALLARD"/>
    <s v="EXP-10013680 "/>
    <n v="32.1"/>
    <d v="2024-04-09T00:00:00"/>
    <x v="8"/>
    <s v="Snacks"/>
    <s v="Waters for team"/>
    <m/>
    <m/>
    <m/>
    <m/>
    <m/>
    <m/>
    <m/>
    <m/>
    <m/>
    <m/>
    <m/>
    <m/>
    <m/>
    <m/>
    <m/>
    <m/>
    <m/>
    <m/>
    <m/>
    <m/>
    <m/>
    <d v="2024-06-07T00:00:00"/>
    <s v="SL207@tidalwaveautospa.com"/>
    <s v="Joe Chavez"/>
    <x v="6"/>
    <x v="0"/>
  </r>
  <r>
    <s v="TRAVIS BALLARD"/>
    <s v="EXP-10013680 "/>
    <n v="399.67"/>
    <d v="2024-04-12T00:00:00"/>
    <x v="11"/>
    <s v="Office Supplies"/>
    <s v="Organizational equipment for shop"/>
    <m/>
    <m/>
    <m/>
    <m/>
    <m/>
    <m/>
    <m/>
    <m/>
    <m/>
    <m/>
    <m/>
    <m/>
    <m/>
    <m/>
    <m/>
    <m/>
    <m/>
    <m/>
    <m/>
    <m/>
    <m/>
    <d v="2024-06-07T00:00:00"/>
    <s v="SL207@tidalwaveautospa.com"/>
    <s v="Joe Chavez"/>
    <x v="6"/>
    <x v="0"/>
  </r>
  <r>
    <s v="TRAVIS BALLARD"/>
    <s v="EXP-10013680 "/>
    <n v="405.53"/>
    <d v="2024-05-06T00:00:00"/>
    <x v="0"/>
    <s v="Office Furniture"/>
    <s v="Storage cabinet"/>
    <m/>
    <m/>
    <m/>
    <m/>
    <m/>
    <m/>
    <m/>
    <m/>
    <m/>
    <m/>
    <m/>
    <m/>
    <m/>
    <m/>
    <m/>
    <m/>
    <m/>
    <m/>
    <m/>
    <m/>
    <m/>
    <d v="2024-06-07T00:00:00"/>
    <s v="SL207@tidalwaveautospa.com"/>
    <s v="Joe Chavez"/>
    <x v="6"/>
    <x v="0"/>
  </r>
  <r>
    <s v="Rex Humerickhouse"/>
    <s v="EXP-10013510 "/>
    <n v="50"/>
    <d v="2024-03-23T00:00:00"/>
    <x v="9"/>
    <s v="Employee Incentives - Other"/>
    <s v="gift card for employee"/>
    <m/>
    <m/>
    <m/>
    <m/>
    <m/>
    <m/>
    <m/>
    <m/>
    <m/>
    <m/>
    <m/>
    <m/>
    <m/>
    <m/>
    <m/>
    <m/>
    <m/>
    <m/>
    <m/>
    <m/>
    <m/>
    <d v="2024-06-07T00:00:00"/>
    <s v="SL62@tidalwaveautospa.com"/>
    <s v="Michael Donnelly"/>
    <x v="6"/>
    <x v="0"/>
  </r>
  <r>
    <s v="Rex Humerickhouse"/>
    <s v="EXP-10013510 "/>
    <n v="253.44"/>
    <d v="2024-04-20T00:00:00"/>
    <x v="22"/>
    <s v="Office Supplies"/>
    <s v="plastic trashcan liners for metal cans"/>
    <m/>
    <m/>
    <m/>
    <m/>
    <m/>
    <m/>
    <m/>
    <m/>
    <m/>
    <m/>
    <m/>
    <m/>
    <m/>
    <m/>
    <m/>
    <m/>
    <m/>
    <m/>
    <m/>
    <m/>
    <m/>
    <d v="2024-06-07T00:00:00"/>
    <s v="SL62@tidalwaveautospa.com"/>
    <s v="Michael Donnelly"/>
    <x v="6"/>
    <x v="0"/>
  </r>
  <r>
    <s v="Rex Humerickhouse"/>
    <s v="EXP-10013510 "/>
    <n v="32.72"/>
    <d v="2024-04-20T00:00:00"/>
    <x v="16"/>
    <s v="Wash Maintenance"/>
    <s v="paint for parking lot stripes"/>
    <m/>
    <m/>
    <m/>
    <m/>
    <m/>
    <m/>
    <m/>
    <m/>
    <m/>
    <m/>
    <m/>
    <m/>
    <m/>
    <m/>
    <m/>
    <m/>
    <m/>
    <m/>
    <m/>
    <m/>
    <m/>
    <d v="2024-06-07T00:00:00"/>
    <s v="SL62@tidalwaveautospa.com"/>
    <s v="Michael Donnelly"/>
    <x v="6"/>
    <x v="0"/>
  </r>
  <r>
    <s v="Rex Humerickhouse"/>
    <s v="EXP-10013510 "/>
    <n v="202.6"/>
    <d v="2024-04-22T00:00:00"/>
    <x v="16"/>
    <s v="Wash Maintenance"/>
    <s v="scrubber kit, cleaning kit"/>
    <m/>
    <m/>
    <m/>
    <m/>
    <m/>
    <m/>
    <m/>
    <m/>
    <m/>
    <m/>
    <m/>
    <m/>
    <m/>
    <m/>
    <m/>
    <m/>
    <m/>
    <m/>
    <m/>
    <m/>
    <m/>
    <d v="2024-06-07T00:00:00"/>
    <s v="SL62@tidalwaveautospa.com"/>
    <s v="Michael Donnelly"/>
    <x v="6"/>
    <x v="0"/>
  </r>
  <r>
    <s v="Rex Humerickhouse"/>
    <s v="EXP-10013510 "/>
    <n v="22.81"/>
    <d v="2024-04-22T00:00:00"/>
    <x v="16"/>
    <s v="Parts"/>
    <s v="drain bladder"/>
    <m/>
    <m/>
    <m/>
    <m/>
    <m/>
    <m/>
    <m/>
    <m/>
    <m/>
    <m/>
    <m/>
    <m/>
    <m/>
    <m/>
    <m/>
    <m/>
    <m/>
    <m/>
    <m/>
    <m/>
    <m/>
    <d v="2024-06-07T00:00:00"/>
    <s v="SL62@tidalwaveautospa.com"/>
    <s v="Michael Donnelly"/>
    <x v="6"/>
    <x v="0"/>
  </r>
  <r>
    <s v="Rex Humerickhouse"/>
    <s v="EXP-10013510 "/>
    <n v="139.19999999999999"/>
    <d v="2024-04-23T00:00:00"/>
    <x v="22"/>
    <s v="Parts"/>
    <s v="hydraulic hoses"/>
    <m/>
    <m/>
    <m/>
    <m/>
    <m/>
    <m/>
    <m/>
    <m/>
    <m/>
    <m/>
    <m/>
    <m/>
    <m/>
    <m/>
    <m/>
    <m/>
    <m/>
    <m/>
    <m/>
    <m/>
    <m/>
    <d v="2024-06-07T00:00:00"/>
    <s v="SL62@tidalwaveautospa.com"/>
    <s v="Michael Donnelly"/>
    <x v="6"/>
    <x v="0"/>
  </r>
  <r>
    <s v="Rex Humerickhouse"/>
    <s v="EXP-10013510 "/>
    <n v="11.94"/>
    <d v="2024-04-24T00:00:00"/>
    <x v="16"/>
    <s v="Office Supplies"/>
    <s v="tape"/>
    <m/>
    <m/>
    <m/>
    <m/>
    <m/>
    <m/>
    <m/>
    <m/>
    <m/>
    <m/>
    <m/>
    <m/>
    <m/>
    <m/>
    <m/>
    <m/>
    <m/>
    <m/>
    <m/>
    <m/>
    <m/>
    <d v="2024-06-07T00:00:00"/>
    <s v="SL62@tidalwaveautospa.com"/>
    <s v="Michael Donnelly"/>
    <x v="6"/>
    <x v="0"/>
  </r>
  <r>
    <s v="Rex Humerickhouse"/>
    <s v="EXP-10013510 "/>
    <n v="42.93"/>
    <d v="2024-04-24T00:00:00"/>
    <x v="25"/>
    <s v="Parts"/>
    <s v="plate to cover hole at xpt"/>
    <m/>
    <m/>
    <m/>
    <m/>
    <m/>
    <m/>
    <m/>
    <m/>
    <m/>
    <m/>
    <m/>
    <m/>
    <m/>
    <m/>
    <m/>
    <m/>
    <m/>
    <m/>
    <m/>
    <m/>
    <m/>
    <d v="2024-06-07T00:00:00"/>
    <s v="SL62@tidalwaveautospa.com"/>
    <s v="Michael Donnelly"/>
    <x v="6"/>
    <x v="0"/>
  </r>
  <r>
    <s v="Rex Humerickhouse"/>
    <s v="EXP-10013510 "/>
    <n v="9.7899999999999991"/>
    <d v="2024-04-25T00:00:00"/>
    <x v="14"/>
    <s v="Signage"/>
    <s v="not an exit sign"/>
    <m/>
    <m/>
    <m/>
    <m/>
    <m/>
    <m/>
    <m/>
    <m/>
    <m/>
    <m/>
    <m/>
    <m/>
    <m/>
    <m/>
    <m/>
    <m/>
    <m/>
    <m/>
    <m/>
    <m/>
    <m/>
    <d v="2024-06-07T00:00:00"/>
    <s v="SL62@tidalwaveautospa.com"/>
    <s v="Michael Donnelly"/>
    <x v="6"/>
    <x v="0"/>
  </r>
  <r>
    <s v="Rex Humerickhouse"/>
    <s v="EXP-10013510 "/>
    <n v="15.32"/>
    <d v="2024-04-30T00:00:00"/>
    <x v="23"/>
    <s v="Snacks"/>
    <s v="water jugs"/>
    <m/>
    <m/>
    <m/>
    <m/>
    <m/>
    <m/>
    <m/>
    <m/>
    <m/>
    <m/>
    <m/>
    <m/>
    <m/>
    <m/>
    <m/>
    <m/>
    <m/>
    <m/>
    <m/>
    <m/>
    <m/>
    <d v="2024-06-07T00:00:00"/>
    <s v="SL62@tidalwaveautospa.com"/>
    <s v="Michael Donnelly"/>
    <x v="6"/>
    <x v="0"/>
  </r>
  <r>
    <s v="Rex Humerickhouse"/>
    <s v="EXP-10013510 "/>
    <n v="255.01"/>
    <d v="2024-05-07T00:00:00"/>
    <x v="22"/>
    <s v="Wash Supplies"/>
    <s v="microfiber towels"/>
    <m/>
    <m/>
    <m/>
    <m/>
    <m/>
    <m/>
    <m/>
    <m/>
    <m/>
    <m/>
    <m/>
    <m/>
    <m/>
    <m/>
    <m/>
    <m/>
    <m/>
    <m/>
    <m/>
    <m/>
    <m/>
    <d v="2024-06-07T00:00:00"/>
    <s v="SL62@tidalwaveautospa.com"/>
    <s v="Michael Donnelly"/>
    <x v="6"/>
    <x v="0"/>
  </r>
  <r>
    <s v="Benjamin Eidem"/>
    <s v="EXP-10013904 "/>
    <n v="86.43"/>
    <d v="2024-04-24T00:00:00"/>
    <x v="0"/>
    <s v="Itemized"/>
    <s v="Wrench, metal to protect internet cable when exposed guerilla tape"/>
    <n v="38.979999999999997"/>
    <s v="Small Tools"/>
    <s v="wrenches"/>
    <n v="47.45000000000001"/>
    <s v="Wash Maintenance"/>
    <s v="tape, steel angle"/>
    <m/>
    <m/>
    <m/>
    <m/>
    <m/>
    <m/>
    <m/>
    <m/>
    <m/>
    <m/>
    <m/>
    <m/>
    <m/>
    <m/>
    <m/>
    <d v="2024-06-07T00:00:00"/>
    <s v="SL158@tidalwaveautospa.com"/>
    <s v="Andrew Stephens"/>
    <x v="6"/>
    <x v="0"/>
  </r>
  <r>
    <s v="Benjamin Eidem"/>
    <s v="EXP-10013905 "/>
    <n v="86.67"/>
    <d v="2024-04-25T00:00:00"/>
    <x v="0"/>
    <s v="Itemized"/>
    <s v="Washer hose, adapter, mop and bucket"/>
    <n v="20.99"/>
    <s v="Wash Supplies"/>
    <s v="washer hose"/>
    <n v="9.99"/>
    <s v="Parts"/>
    <s v="adapter"/>
    <n v="55.690000000000005"/>
    <s v="Wash Maintenance"/>
    <s v="mop and bucket"/>
    <m/>
    <m/>
    <m/>
    <m/>
    <m/>
    <m/>
    <m/>
    <m/>
    <m/>
    <m/>
    <m/>
    <m/>
    <d v="2024-06-07T00:00:00"/>
    <s v="SL158@tidalwaveautospa.com"/>
    <s v="Andrew Stephens"/>
    <x v="6"/>
    <x v="0"/>
  </r>
  <r>
    <s v="Benjamin Eidem"/>
    <s v="EXP-10013906 "/>
    <n v="107.75"/>
    <d v="2024-04-26T00:00:00"/>
    <x v="0"/>
    <s v="Itemized"/>
    <s v="Cabinet, pvc, fittings for xpt measurements"/>
    <n v="95.98"/>
    <s v="Office Furniture"/>
    <s v="cabinet"/>
    <n v="11.769999999999996"/>
    <s v="Parts"/>
    <s v="fittings for xpt measurements"/>
    <m/>
    <m/>
    <m/>
    <m/>
    <m/>
    <m/>
    <m/>
    <m/>
    <m/>
    <m/>
    <m/>
    <m/>
    <m/>
    <m/>
    <m/>
    <d v="2024-06-07T00:00:00"/>
    <s v="SL158@tidalwaveautospa.com"/>
    <s v="Andrew Stephens"/>
    <x v="6"/>
    <x v="0"/>
  </r>
  <r>
    <s v="Benjamin Eidem"/>
    <s v="EXP-10013907 "/>
    <n v="116.4"/>
    <d v="2024-04-26T00:00:00"/>
    <x v="0"/>
    <s v="Itemized"/>
    <s v="Ink, water, dog treats, xpt office storage desk top"/>
    <n v="85.97999999999999"/>
    <s v="Office Supplies"/>
    <s v="ink, desk top storage for xpt"/>
    <n v="12.77"/>
    <s v="Snacks"/>
    <s v="bottle water"/>
    <n v="17.650000000000002"/>
    <s v="Advertising &amp; Promotion"/>
    <s v="dog treats"/>
    <m/>
    <m/>
    <m/>
    <m/>
    <m/>
    <m/>
    <m/>
    <m/>
    <m/>
    <m/>
    <m/>
    <m/>
    <d v="2024-06-07T00:00:00"/>
    <s v="SL158@tidalwaveautospa.com"/>
    <s v="Andrew Stephens"/>
    <x v="6"/>
    <x v="0"/>
  </r>
  <r>
    <s v="Benjamin Eidem"/>
    <s v="EXP-10013912 "/>
    <n v="114.18"/>
    <d v="2024-04-30T00:00:00"/>
    <x v="0"/>
    <s v="Itemized"/>
    <s v="Salt, hooks, fastners"/>
    <n v="94.11"/>
    <s v="Wash Maintenance"/>
    <s v="salt"/>
    <n v="20.070000000000007"/>
    <s v="Parts"/>
    <s v="fasteners, hooks"/>
    <m/>
    <m/>
    <m/>
    <m/>
    <m/>
    <m/>
    <m/>
    <m/>
    <m/>
    <m/>
    <m/>
    <m/>
    <m/>
    <m/>
    <m/>
    <d v="2024-06-07T00:00:00"/>
    <s v="SL158@tidalwaveautospa.com"/>
    <s v="Andrew Stephens"/>
    <x v="6"/>
    <x v="0"/>
  </r>
  <r>
    <s v="Benjamin Eidem"/>
    <s v="EXP-10013915 "/>
    <n v="23.93"/>
    <d v="2024-05-08T00:00:00"/>
    <x v="0"/>
    <s v="Itemized"/>
    <s v="Vinegar, bottle water"/>
    <n v="5.98"/>
    <s v="Wash Maintenance"/>
    <s v="vinegar"/>
    <n v="17.95"/>
    <s v="Snacks"/>
    <s v="bottle water"/>
    <m/>
    <m/>
    <m/>
    <m/>
    <m/>
    <m/>
    <m/>
    <m/>
    <m/>
    <m/>
    <m/>
    <m/>
    <m/>
    <m/>
    <m/>
    <d v="2024-06-07T00:00:00"/>
    <s v="SL158@tidalwaveautospa.com"/>
    <s v="Andrew Stephens"/>
    <x v="6"/>
    <x v="0"/>
  </r>
  <r>
    <s v="Scott Blainey"/>
    <s v="EXP-10013900 "/>
    <n v="315.45"/>
    <d v="2024-04-22T00:00:00"/>
    <x v="6"/>
    <s v="Parts"/>
    <s v="uv lamp, check valve assembly, air filter"/>
    <m/>
    <m/>
    <m/>
    <m/>
    <m/>
    <m/>
    <m/>
    <m/>
    <m/>
    <m/>
    <m/>
    <m/>
    <m/>
    <m/>
    <m/>
    <m/>
    <m/>
    <m/>
    <m/>
    <m/>
    <m/>
    <d v="2024-06-07T00:00:00"/>
    <s v="SL184@tidalwaveautospa.com"/>
    <s v="Jeff Mathis"/>
    <x v="6"/>
    <x v="0"/>
  </r>
  <r>
    <s v="Scott Blainey"/>
    <s v="EXP-10013900 "/>
    <n v="381.71"/>
    <d v="2024-04-29T00:00:00"/>
    <x v="0"/>
    <s v="Wash Maintenance"/>
    <s v="salt for softener"/>
    <m/>
    <m/>
    <m/>
    <m/>
    <m/>
    <m/>
    <m/>
    <m/>
    <m/>
    <m/>
    <m/>
    <m/>
    <m/>
    <m/>
    <m/>
    <m/>
    <m/>
    <m/>
    <m/>
    <m/>
    <m/>
    <d v="2024-06-07T00:00:00"/>
    <s v="SL184@tidalwaveautospa.com"/>
    <s v="Jeff Mathis"/>
    <x v="6"/>
    <x v="0"/>
  </r>
  <r>
    <s v="Scott Blainey"/>
    <s v="EXP-10013900 "/>
    <n v="5.45"/>
    <d v="2024-05-07T00:00:00"/>
    <x v="0"/>
    <s v="Small Tools"/>
    <s v="pitcher for fluid filling"/>
    <m/>
    <m/>
    <m/>
    <m/>
    <m/>
    <m/>
    <m/>
    <m/>
    <m/>
    <m/>
    <m/>
    <m/>
    <m/>
    <m/>
    <m/>
    <m/>
    <m/>
    <m/>
    <m/>
    <m/>
    <m/>
    <d v="2024-06-07T00:00:00"/>
    <s v="SL184@tidalwaveautospa.com"/>
    <s v="Jeff Mathis"/>
    <x v="6"/>
    <x v="0"/>
  </r>
  <r>
    <s v="Scott Blainey"/>
    <s v="EXP-10013900 "/>
    <n v="34.92"/>
    <d v="2024-05-07T00:00:00"/>
    <x v="0"/>
    <s v="Wash Maintenance"/>
    <s v="cleaning supplies"/>
    <m/>
    <m/>
    <m/>
    <m/>
    <m/>
    <m/>
    <m/>
    <m/>
    <m/>
    <m/>
    <m/>
    <m/>
    <m/>
    <m/>
    <m/>
    <m/>
    <m/>
    <m/>
    <m/>
    <m/>
    <m/>
    <d v="2024-06-07T00:00:00"/>
    <s v="SL184@tidalwaveautospa.com"/>
    <s v="Jeff Mathis"/>
    <x v="6"/>
    <x v="0"/>
  </r>
  <r>
    <s v="Scott Blainey"/>
    <s v="EXP-10013900 "/>
    <n v="31.62"/>
    <d v="2024-05-07T00:00:00"/>
    <x v="9"/>
    <s v="Snacks"/>
    <s v="contest supplies snacks"/>
    <m/>
    <m/>
    <m/>
    <m/>
    <m/>
    <m/>
    <m/>
    <m/>
    <m/>
    <m/>
    <m/>
    <m/>
    <m/>
    <m/>
    <m/>
    <m/>
    <m/>
    <m/>
    <m/>
    <m/>
    <m/>
    <d v="2024-06-07T00:00:00"/>
    <s v="SL184@tidalwaveautospa.com"/>
    <s v="Jeff Mathis"/>
    <x v="6"/>
    <x v="0"/>
  </r>
  <r>
    <s v="Scott Blainey"/>
    <s v="EXP-10013900 "/>
    <n v="11.39"/>
    <d v="2024-05-07T00:00:00"/>
    <x v="6"/>
    <s v="Wash Maintenance"/>
    <s v="anti freeze"/>
    <m/>
    <m/>
    <m/>
    <m/>
    <m/>
    <m/>
    <m/>
    <m/>
    <m/>
    <m/>
    <m/>
    <m/>
    <m/>
    <m/>
    <m/>
    <m/>
    <m/>
    <m/>
    <m/>
    <m/>
    <m/>
    <d v="2024-06-07T00:00:00"/>
    <s v="SL184@tidalwaveautospa.com"/>
    <s v="Jeff Mathis"/>
    <x v="6"/>
    <x v="0"/>
  </r>
  <r>
    <s v="Scott Blainey"/>
    <s v="EXP-10013900 "/>
    <n v="256.52999999999997"/>
    <d v="2024-05-10T00:00:00"/>
    <x v="6"/>
    <s v="Wash Maintenance"/>
    <s v="hydraulic fluid for leak"/>
    <m/>
    <m/>
    <m/>
    <m/>
    <m/>
    <m/>
    <m/>
    <m/>
    <m/>
    <m/>
    <m/>
    <m/>
    <m/>
    <m/>
    <m/>
    <m/>
    <m/>
    <m/>
    <m/>
    <m/>
    <m/>
    <d v="2024-06-07T00:00:00"/>
    <s v="SL184@tidalwaveautospa.com"/>
    <s v="Jeff Mathis"/>
    <x v="6"/>
    <x v="0"/>
  </r>
  <r>
    <s v="Scott Blainey"/>
    <s v="EXP-10013900 "/>
    <n v="122.9"/>
    <d v="2024-05-10T00:00:00"/>
    <x v="6"/>
    <s v="Wash Maintenance"/>
    <s v="hydraulic fluid for leak"/>
    <m/>
    <m/>
    <m/>
    <m/>
    <m/>
    <m/>
    <m/>
    <m/>
    <m/>
    <m/>
    <m/>
    <m/>
    <m/>
    <m/>
    <m/>
    <m/>
    <m/>
    <m/>
    <m/>
    <m/>
    <m/>
    <d v="2024-06-07T00:00:00"/>
    <s v="SL184@tidalwaveautospa.com"/>
    <s v="Jeff Mathis"/>
    <x v="6"/>
    <x v="0"/>
  </r>
  <r>
    <s v="Scott Blainey"/>
    <s v="EXP-10013900 "/>
    <n v="5.38"/>
    <d v="2024-05-10T00:00:00"/>
    <x v="2"/>
    <s v="Office Supplies"/>
    <s v="plumbers tape"/>
    <m/>
    <m/>
    <m/>
    <m/>
    <m/>
    <m/>
    <m/>
    <m/>
    <m/>
    <m/>
    <m/>
    <m/>
    <m/>
    <m/>
    <m/>
    <m/>
    <m/>
    <m/>
    <m/>
    <m/>
    <m/>
    <d v="2024-06-07T00:00:00"/>
    <s v="SL184@tidalwaveautospa.com"/>
    <s v="Jeff Mathis"/>
    <x v="6"/>
    <x v="0"/>
  </r>
  <r>
    <s v="Scott Blainey"/>
    <s v="EXP-10013900 "/>
    <n v="164.59"/>
    <d v="2024-05-11T00:00:00"/>
    <x v="6"/>
    <s v="Wash Maintenance"/>
    <s v="hydraulic fluid for leak"/>
    <m/>
    <m/>
    <m/>
    <m/>
    <m/>
    <m/>
    <m/>
    <m/>
    <m/>
    <m/>
    <m/>
    <m/>
    <m/>
    <m/>
    <m/>
    <m/>
    <m/>
    <m/>
    <m/>
    <m/>
    <m/>
    <d v="2024-06-07T00:00:00"/>
    <s v="SL184@tidalwaveautospa.com"/>
    <s v="Jeff Mathis"/>
    <x v="6"/>
    <x v="0"/>
  </r>
  <r>
    <s v="Scott Blainey"/>
    <s v="EXP-10013900 "/>
    <n v="548.64"/>
    <d v="2024-05-16T00:00:00"/>
    <x v="6"/>
    <s v="Wash Maintenance"/>
    <s v="hydraulic fluid for leak"/>
    <m/>
    <m/>
    <m/>
    <m/>
    <m/>
    <m/>
    <m/>
    <m/>
    <m/>
    <m/>
    <m/>
    <m/>
    <m/>
    <m/>
    <m/>
    <m/>
    <m/>
    <m/>
    <m/>
    <m/>
    <m/>
    <d v="2024-06-07T00:00:00"/>
    <s v="SL184@tidalwaveautospa.com"/>
    <s v="Jeff Mathis"/>
    <x v="6"/>
    <x v="0"/>
  </r>
  <r>
    <s v="Michael Harland"/>
    <s v="EXP-10013435 "/>
    <n v="129.76"/>
    <d v="2024-04-23T00:00:00"/>
    <x v="3"/>
    <s v="Vehicle Damage Claims"/>
    <s v="Gift cards for customers to replace broken wiper blades"/>
    <m/>
    <m/>
    <m/>
    <m/>
    <m/>
    <m/>
    <m/>
    <m/>
    <m/>
    <m/>
    <m/>
    <m/>
    <m/>
    <m/>
    <m/>
    <m/>
    <m/>
    <m/>
    <m/>
    <m/>
    <m/>
    <d v="2024-06-07T00:00:00"/>
    <s v="SL12@tidalwaveautospa.com"/>
    <s v="Wesley Kurtz"/>
    <x v="6"/>
    <x v="0"/>
  </r>
  <r>
    <s v="Michael Harland"/>
    <s v="EXP-10013435 "/>
    <n v="207.63"/>
    <d v="2024-04-23T00:00:00"/>
    <x v="14"/>
    <s v="Itemized"/>
    <s v="dish soap, vinegar, first aid supplies, bottle water"/>
    <n v="41.32"/>
    <s v="Wash Maintenance"/>
    <s v="dish soap, vinegar"/>
    <n v="21.080000000000002"/>
    <s v="Snacks"/>
    <s v="bottle water"/>
    <n v="145.23000000000002"/>
    <s v="Safety Supplies"/>
    <s v="first aid supplies"/>
    <m/>
    <m/>
    <m/>
    <m/>
    <m/>
    <m/>
    <m/>
    <m/>
    <m/>
    <m/>
    <m/>
    <m/>
    <d v="2024-06-07T00:00:00"/>
    <s v="SL12@tidalwaveautospa.com"/>
    <s v="Wesley Kurtz"/>
    <x v="6"/>
    <x v="0"/>
  </r>
  <r>
    <s v="Michael Harland"/>
    <s v="EXP-10013435 "/>
    <n v="210.2"/>
    <d v="2024-04-23T00:00:00"/>
    <x v="7"/>
    <s v="Itemized"/>
    <s v="magic erasers, Zep, asphalt, safety flags, mailbox"/>
    <n v="197.50000000000003"/>
    <s v="Wash Maintenance"/>
    <s v="mr clean, zep cleaner, asphalt"/>
    <n v="5.96"/>
    <s v="Safety Supplies"/>
    <s v="safety flags"/>
    <n v="6.7399999999999887"/>
    <s v="Office Supplies"/>
    <s v="mailbox"/>
    <m/>
    <m/>
    <m/>
    <m/>
    <m/>
    <m/>
    <m/>
    <m/>
    <m/>
    <m/>
    <m/>
    <m/>
    <d v="2024-06-07T00:00:00"/>
    <s v="SL12@tidalwaveautospa.com"/>
    <s v="Wesley Kurtz"/>
    <x v="6"/>
    <x v="0"/>
  </r>
  <r>
    <s v="Michael Harland"/>
    <s v="EXP-10013435 "/>
    <n v="30.88"/>
    <d v="2024-04-26T00:00:00"/>
    <x v="0"/>
    <s v="Small Tools"/>
    <s v="pressure washer nozzles"/>
    <m/>
    <m/>
    <m/>
    <m/>
    <m/>
    <m/>
    <m/>
    <m/>
    <m/>
    <m/>
    <m/>
    <m/>
    <m/>
    <m/>
    <m/>
    <m/>
    <m/>
    <m/>
    <m/>
    <m/>
    <m/>
    <d v="2024-06-07T00:00:00"/>
    <s v="SL12@tidalwaveautospa.com"/>
    <s v="Wesley Kurtz"/>
    <x v="6"/>
    <x v="0"/>
  </r>
  <r>
    <s v="Michael Harland"/>
    <s v="EXP-10013435 "/>
    <n v="113.01"/>
    <d v="2024-04-26T00:00:00"/>
    <x v="22"/>
    <s v="Itemized"/>
    <s v="Belts and Hydraulic fluid"/>
    <n v="78.489999999999995"/>
    <s v="Wash Maintenance"/>
    <s v="hydraulic oil"/>
    <n v="34.52000000000001"/>
    <s v="Parts"/>
    <s v="belts"/>
    <m/>
    <m/>
    <m/>
    <m/>
    <m/>
    <m/>
    <m/>
    <m/>
    <m/>
    <m/>
    <m/>
    <m/>
    <m/>
    <m/>
    <m/>
    <d v="2024-06-07T00:00:00"/>
    <s v="SL12@tidalwaveautospa.com"/>
    <s v="Wesley Kurtz"/>
    <x v="6"/>
    <x v="0"/>
  </r>
  <r>
    <s v="Michael Harland"/>
    <s v="EXP-10013435 "/>
    <n v="93.85"/>
    <d v="2024-04-27T00:00:00"/>
    <x v="0"/>
    <s v="Small Tools"/>
    <s v="Pressure washer nozzles"/>
    <m/>
    <m/>
    <m/>
    <m/>
    <m/>
    <m/>
    <m/>
    <m/>
    <m/>
    <m/>
    <m/>
    <m/>
    <m/>
    <m/>
    <m/>
    <m/>
    <m/>
    <m/>
    <m/>
    <m/>
    <m/>
    <d v="2024-06-07T00:00:00"/>
    <s v="SL12@tidalwaveautospa.com"/>
    <s v="Wesley Kurtz"/>
    <x v="6"/>
    <x v="0"/>
  </r>
  <r>
    <s v="Michael Harland"/>
    <s v="EXP-10013435 "/>
    <n v="102.53"/>
    <d v="2024-04-30T00:00:00"/>
    <x v="3"/>
    <s v="Vehicle Damage Claims"/>
    <s v="Replacing customer's broken wiper"/>
    <m/>
    <m/>
    <m/>
    <m/>
    <m/>
    <m/>
    <m/>
    <m/>
    <m/>
    <m/>
    <m/>
    <m/>
    <m/>
    <m/>
    <m/>
    <m/>
    <m/>
    <m/>
    <m/>
    <m/>
    <m/>
    <d v="2024-06-07T00:00:00"/>
    <s v="SL12@tidalwaveautospa.com"/>
    <s v="Wesley Kurtz"/>
    <x v="6"/>
    <x v="0"/>
  </r>
  <r>
    <s v="Michael Harland"/>
    <s v="EXP-10013435 "/>
    <n v="112.02"/>
    <d v="2024-05-02T00:00:00"/>
    <x v="22"/>
    <s v="Parts"/>
    <s v="New belts for motor"/>
    <m/>
    <m/>
    <m/>
    <m/>
    <m/>
    <m/>
    <m/>
    <m/>
    <m/>
    <m/>
    <m/>
    <m/>
    <m/>
    <m/>
    <m/>
    <m/>
    <m/>
    <m/>
    <m/>
    <m/>
    <m/>
    <d v="2024-06-07T00:00:00"/>
    <s v="SL12@tidalwaveautospa.com"/>
    <s v="Wesley Kurtz"/>
    <x v="6"/>
    <x v="0"/>
  </r>
  <r>
    <s v="Michael Harland"/>
    <s v="EXP-10013435 "/>
    <n v="109.87"/>
    <d v="2024-05-04T00:00:00"/>
    <x v="0"/>
    <s v="Wash Maintenance"/>
    <s v="Hose, sprayer, and nozzle fittings"/>
    <n v="68.41"/>
    <s v="Parts"/>
    <m/>
    <m/>
    <m/>
    <m/>
    <m/>
    <m/>
    <m/>
    <m/>
    <m/>
    <m/>
    <m/>
    <m/>
    <m/>
    <m/>
    <m/>
    <m/>
    <m/>
    <m/>
    <m/>
    <d v="2024-06-07T00:00:00"/>
    <s v="SL12@tidalwaveautospa.com"/>
    <s v="Wesley Kurtz"/>
    <x v="6"/>
    <x v="0"/>
  </r>
  <r>
    <s v="Michael Harland"/>
    <s v="EXP-10013435 "/>
    <n v="74.709999999999994"/>
    <d v="2024-05-05T00:00:00"/>
    <x v="0"/>
    <s v="Small Tools"/>
    <s v="Pressure washer hose"/>
    <m/>
    <m/>
    <m/>
    <m/>
    <m/>
    <m/>
    <m/>
    <m/>
    <m/>
    <m/>
    <m/>
    <m/>
    <m/>
    <m/>
    <m/>
    <m/>
    <m/>
    <m/>
    <m/>
    <m/>
    <m/>
    <d v="2024-06-07T00:00:00"/>
    <s v="SL12@tidalwaveautospa.com"/>
    <s v="Wesley Kurtz"/>
    <x v="6"/>
    <x v="0"/>
  </r>
  <r>
    <s v="Michael Harland"/>
    <s v="EXP-10013435 "/>
    <n v="41.57"/>
    <d v="2024-05-05T00:00:00"/>
    <x v="0"/>
    <s v="Small Tools"/>
    <s v="pressure washer nozzles"/>
    <m/>
    <m/>
    <m/>
    <m/>
    <m/>
    <m/>
    <m/>
    <m/>
    <m/>
    <m/>
    <m/>
    <m/>
    <m/>
    <m/>
    <m/>
    <m/>
    <m/>
    <m/>
    <m/>
    <m/>
    <m/>
    <d v="2024-06-07T00:00:00"/>
    <s v="SL12@tidalwaveautospa.com"/>
    <s v="Wesley Kurtz"/>
    <x v="6"/>
    <x v="0"/>
  </r>
  <r>
    <s v="Michael Harland"/>
    <s v="EXP-10013435 "/>
    <n v="-32.950000000000003"/>
    <d v="2024-05-06T00:00:00"/>
    <x v="22"/>
    <s v="Parts"/>
    <s v="Returning belts. wrong size"/>
    <m/>
    <m/>
    <m/>
    <m/>
    <m/>
    <m/>
    <m/>
    <m/>
    <m/>
    <m/>
    <m/>
    <m/>
    <m/>
    <m/>
    <m/>
    <m/>
    <m/>
    <m/>
    <m/>
    <m/>
    <m/>
    <d v="2024-06-07T00:00:00"/>
    <s v="SL12@tidalwaveautospa.com"/>
    <s v="Wesley Kurtz"/>
    <x v="6"/>
    <x v="0"/>
  </r>
  <r>
    <s v="Michael Harland"/>
    <s v="EXP-10013435 "/>
    <n v="5.85"/>
    <d v="2024-05-08T00:00:00"/>
    <x v="6"/>
    <s v="Parts"/>
    <s v="Phone jack plate for DRB Keypad"/>
    <m/>
    <m/>
    <m/>
    <m/>
    <m/>
    <m/>
    <m/>
    <m/>
    <m/>
    <m/>
    <m/>
    <m/>
    <m/>
    <m/>
    <m/>
    <m/>
    <m/>
    <m/>
    <m/>
    <m/>
    <m/>
    <d v="2024-06-07T00:00:00"/>
    <s v="SL12@tidalwaveautospa.com"/>
    <s v="Wesley Kurtz"/>
    <x v="6"/>
    <x v="0"/>
  </r>
  <r>
    <s v="Michael Harland"/>
    <s v="EXP-10013435 "/>
    <n v="115.25"/>
    <d v="2024-05-10T00:00:00"/>
    <x v="0"/>
    <s v="Itemized"/>
    <s v="pressure washer hoses, zip ties, screwdrivers"/>
    <n v="73.089999999999989"/>
    <s v="Parts"/>
    <s v="adapter"/>
    <n v="20.49"/>
    <s v="Small Tools"/>
    <s v="screwdriver"/>
    <n v="21.669999999999998"/>
    <s v="Wash Maintenance"/>
    <s v="cable ties"/>
    <m/>
    <m/>
    <m/>
    <m/>
    <m/>
    <m/>
    <m/>
    <m/>
    <m/>
    <m/>
    <m/>
    <m/>
    <d v="2024-06-07T00:00:00"/>
    <s v="SL12@tidalwaveautospa.com"/>
    <s v="Wesley Kurtz"/>
    <x v="6"/>
    <x v="0"/>
  </r>
  <r>
    <s v="Michael Harland"/>
    <s v="EXP-10013435 "/>
    <n v="20.34"/>
    <d v="2024-05-13T00:00:00"/>
    <x v="0"/>
    <s v="Wash Maintenance"/>
    <s v="backup washing detergent"/>
    <m/>
    <m/>
    <m/>
    <m/>
    <m/>
    <m/>
    <m/>
    <m/>
    <m/>
    <m/>
    <m/>
    <m/>
    <m/>
    <m/>
    <m/>
    <m/>
    <m/>
    <m/>
    <m/>
    <m/>
    <m/>
    <d v="2024-06-07T00:00:00"/>
    <s v="SL12@tidalwaveautospa.com"/>
    <s v="Wesley Kurtz"/>
    <x v="6"/>
    <x v="0"/>
  </r>
  <r>
    <s v="Michael Harland"/>
    <s v="EXP-10013435 "/>
    <n v="53.33"/>
    <d v="2024-05-16T00:00:00"/>
    <x v="22"/>
    <s v="Itemized"/>
    <s v="coolant, sockets"/>
    <n v="14.49"/>
    <s v="Wash Maintenance"/>
    <s v="coolant"/>
    <n v="38.839999999999996"/>
    <s v="Small Tools"/>
    <s v="socket sets"/>
    <m/>
    <m/>
    <m/>
    <m/>
    <m/>
    <m/>
    <m/>
    <m/>
    <m/>
    <m/>
    <m/>
    <m/>
    <m/>
    <m/>
    <m/>
    <d v="2024-06-07T00:00:00"/>
    <s v="SL12@tidalwaveautospa.com"/>
    <s v="Wesley Kurtz"/>
    <x v="6"/>
    <x v="0"/>
  </r>
  <r>
    <s v="Michael Harland"/>
    <s v="EXP-10013435 "/>
    <n v="37.950000000000003"/>
    <d v="2024-05-16T00:00:00"/>
    <x v="21"/>
    <s v="Office Supplies"/>
    <s v="Refund for out of state customer"/>
    <m/>
    <m/>
    <m/>
    <m/>
    <m/>
    <m/>
    <m/>
    <m/>
    <m/>
    <m/>
    <m/>
    <m/>
    <m/>
    <m/>
    <m/>
    <m/>
    <m/>
    <m/>
    <m/>
    <m/>
    <m/>
    <d v="2024-06-07T00:00:00"/>
    <s v="SL12@tidalwaveautospa.com"/>
    <s v="Wesley Kurtz"/>
    <x v="6"/>
    <x v="0"/>
  </r>
  <r>
    <s v="John Nutbrown"/>
    <s v="EXP-10013846 "/>
    <n v="15.4"/>
    <d v="2024-04-17T00:00:00"/>
    <x v="0"/>
    <s v="Parts"/>
    <s v="Hillman 19 ga wire"/>
    <m/>
    <m/>
    <m/>
    <m/>
    <m/>
    <m/>
    <m/>
    <m/>
    <m/>
    <m/>
    <m/>
    <m/>
    <m/>
    <m/>
    <m/>
    <m/>
    <m/>
    <m/>
    <m/>
    <m/>
    <m/>
    <d v="2024-06-07T00:00:00"/>
    <s v="SL60@tidalwaveautospa.com"/>
    <s v="Cory Cummings"/>
    <x v="6"/>
    <x v="0"/>
  </r>
  <r>
    <s v="John Nutbrown"/>
    <s v="EXP-10013846 "/>
    <n v="175.96"/>
    <d v="2024-04-19T00:00:00"/>
    <x v="0"/>
    <s v="Office Furniture"/>
    <s v="shelving"/>
    <m/>
    <m/>
    <m/>
    <m/>
    <m/>
    <m/>
    <m/>
    <m/>
    <m/>
    <m/>
    <m/>
    <m/>
    <m/>
    <m/>
    <m/>
    <m/>
    <m/>
    <m/>
    <m/>
    <m/>
    <m/>
    <d v="2024-06-07T00:00:00"/>
    <s v="SL60@tidalwaveautospa.com"/>
    <s v="Cory Cummings"/>
    <x v="6"/>
    <x v="0"/>
  </r>
  <r>
    <s v="John Nutbrown"/>
    <s v="EXP-10013846 "/>
    <n v="8.7799999999999994"/>
    <d v="2024-04-21T00:00:00"/>
    <x v="0"/>
    <s v="Plumbing Expense"/>
    <s v="3/8 SharkBite"/>
    <m/>
    <m/>
    <m/>
    <m/>
    <m/>
    <m/>
    <m/>
    <m/>
    <m/>
    <m/>
    <m/>
    <m/>
    <m/>
    <m/>
    <m/>
    <m/>
    <m/>
    <m/>
    <m/>
    <m/>
    <m/>
    <d v="2024-06-07T00:00:00"/>
    <s v="SL60@tidalwaveautospa.com"/>
    <s v="Cory Cummings"/>
    <x v="6"/>
    <x v="0"/>
  </r>
  <r>
    <s v="John Nutbrown"/>
    <s v="EXP-10013846 "/>
    <n v="32.57"/>
    <d v="2024-04-22T00:00:00"/>
    <x v="8"/>
    <s v="Snacks"/>
    <s v="Gatorade for staff"/>
    <m/>
    <m/>
    <m/>
    <m/>
    <m/>
    <m/>
    <m/>
    <m/>
    <m/>
    <m/>
    <m/>
    <m/>
    <m/>
    <m/>
    <m/>
    <m/>
    <m/>
    <m/>
    <m/>
    <m/>
    <m/>
    <d v="2024-06-07T00:00:00"/>
    <s v="SL60@tidalwaveautospa.com"/>
    <s v="Cory Cummings"/>
    <x v="6"/>
    <x v="0"/>
  </r>
  <r>
    <s v="John Nutbrown"/>
    <s v="EXP-10013846 "/>
    <n v="17.53"/>
    <d v="2024-04-23T00:00:00"/>
    <x v="9"/>
    <s v="Snacks"/>
    <s v="waters for staff"/>
    <m/>
    <m/>
    <m/>
    <m/>
    <m/>
    <m/>
    <m/>
    <m/>
    <m/>
    <m/>
    <m/>
    <m/>
    <m/>
    <m/>
    <m/>
    <m/>
    <m/>
    <m/>
    <m/>
    <m/>
    <m/>
    <d v="2024-06-07T00:00:00"/>
    <s v="SL60@tidalwaveautospa.com"/>
    <s v="Cory Cummings"/>
    <x v="6"/>
    <x v="0"/>
  </r>
  <r>
    <s v="John Nutbrown"/>
    <s v="EXP-10013846 "/>
    <n v="57.71"/>
    <d v="2024-04-23T00:00:00"/>
    <x v="0"/>
    <s v="Wash Maintenance"/>
    <s v="lime off"/>
    <m/>
    <m/>
    <m/>
    <m/>
    <m/>
    <m/>
    <m/>
    <m/>
    <m/>
    <m/>
    <m/>
    <m/>
    <m/>
    <m/>
    <m/>
    <m/>
    <m/>
    <m/>
    <m/>
    <m/>
    <m/>
    <d v="2024-06-07T00:00:00"/>
    <s v="SL60@tidalwaveautospa.com"/>
    <s v="Cory Cummings"/>
    <x v="6"/>
    <x v="0"/>
  </r>
  <r>
    <s v="John Nutbrown"/>
    <s v="EXP-10013846 "/>
    <n v="23.08"/>
    <d v="2024-04-27T00:00:00"/>
    <x v="0"/>
    <s v="Safety Supplies"/>
    <s v="rubber gloves"/>
    <m/>
    <m/>
    <m/>
    <m/>
    <m/>
    <m/>
    <m/>
    <m/>
    <m/>
    <m/>
    <m/>
    <m/>
    <m/>
    <m/>
    <m/>
    <m/>
    <m/>
    <m/>
    <m/>
    <m/>
    <m/>
    <d v="2024-06-07T00:00:00"/>
    <s v="SL60@tidalwaveautospa.com"/>
    <s v="Cory Cummings"/>
    <x v="6"/>
    <x v="0"/>
  </r>
  <r>
    <s v="John Nutbrown"/>
    <s v="EXP-10013846 "/>
    <n v="48.57"/>
    <d v="2024-05-02T00:00:00"/>
    <x v="15"/>
    <s v="Wash Maintenance"/>
    <s v="additive for washing detergent to make towels smell better"/>
    <m/>
    <m/>
    <m/>
    <m/>
    <m/>
    <m/>
    <m/>
    <m/>
    <m/>
    <m/>
    <m/>
    <m/>
    <m/>
    <m/>
    <m/>
    <m/>
    <m/>
    <m/>
    <m/>
    <m/>
    <m/>
    <d v="2024-06-07T00:00:00"/>
    <s v="SL60@tidalwaveautospa.com"/>
    <s v="Cory Cummings"/>
    <x v="6"/>
    <x v="0"/>
  </r>
  <r>
    <s v="John Nutbrown"/>
    <s v="EXP-10013846 "/>
    <n v="18.559999999999999"/>
    <d v="2024-05-05T00:00:00"/>
    <x v="0"/>
    <s v="Wash Maintenance"/>
    <s v="toilet paper paper towels and snacks"/>
    <m/>
    <m/>
    <m/>
    <m/>
    <m/>
    <m/>
    <m/>
    <m/>
    <m/>
    <m/>
    <m/>
    <m/>
    <m/>
    <m/>
    <m/>
    <m/>
    <m/>
    <m/>
    <m/>
    <m/>
    <m/>
    <d v="2024-06-07T00:00:00"/>
    <s v="SL60@tidalwaveautospa.com"/>
    <s v="Cory Cummings"/>
    <x v="6"/>
    <x v="0"/>
  </r>
  <r>
    <s v="John Nutbrown"/>
    <s v="EXP-10013846 "/>
    <n v="18.239999999999998"/>
    <d v="2024-05-07T00:00:00"/>
    <x v="7"/>
    <s v="Parts"/>
    <s v="swivel Union for pressure washer"/>
    <m/>
    <m/>
    <m/>
    <m/>
    <m/>
    <m/>
    <m/>
    <m/>
    <m/>
    <m/>
    <m/>
    <m/>
    <m/>
    <m/>
    <m/>
    <m/>
    <m/>
    <m/>
    <m/>
    <m/>
    <m/>
    <d v="2024-06-07T00:00:00"/>
    <s v="SL60@tidalwaveautospa.com"/>
    <s v="Cory Cummings"/>
    <x v="6"/>
    <x v="0"/>
  </r>
  <r>
    <s v="John Nutbrown"/>
    <s v="EXP-10013846 "/>
    <n v="37.36"/>
    <d v="2024-05-07T00:00:00"/>
    <x v="7"/>
    <s v="Parts"/>
    <s v="Quick Connect for pressure washer"/>
    <m/>
    <m/>
    <m/>
    <m/>
    <m/>
    <m/>
    <m/>
    <m/>
    <m/>
    <m/>
    <m/>
    <m/>
    <m/>
    <m/>
    <m/>
    <m/>
    <m/>
    <m/>
    <m/>
    <m/>
    <m/>
    <d v="2024-06-07T00:00:00"/>
    <s v="SL60@tidalwaveautospa.com"/>
    <s v="Cory Cummings"/>
    <x v="6"/>
    <x v="0"/>
  </r>
  <r>
    <s v="John Nutbrown"/>
    <s v="EXP-10013846 "/>
    <n v="10.54"/>
    <d v="2024-05-10T00:00:00"/>
    <x v="18"/>
    <s v="Small Tools"/>
    <s v="water key"/>
    <m/>
    <m/>
    <m/>
    <m/>
    <m/>
    <m/>
    <m/>
    <m/>
    <m/>
    <m/>
    <m/>
    <m/>
    <m/>
    <m/>
    <m/>
    <m/>
    <m/>
    <m/>
    <m/>
    <m/>
    <m/>
    <d v="2024-06-07T00:00:00"/>
    <s v="SL60@tidalwaveautospa.com"/>
    <s v="Cory Cummings"/>
    <x v="6"/>
    <x v="0"/>
  </r>
  <r>
    <s v="John Nutbrown"/>
    <s v="EXP-10013846 "/>
    <n v="35.82"/>
    <d v="2024-05-11T00:00:00"/>
    <x v="0"/>
    <s v="Office Supplies"/>
    <s v="blue tape"/>
    <m/>
    <m/>
    <m/>
    <m/>
    <m/>
    <m/>
    <m/>
    <m/>
    <m/>
    <m/>
    <m/>
    <m/>
    <m/>
    <m/>
    <m/>
    <m/>
    <m/>
    <m/>
    <m/>
    <m/>
    <m/>
    <d v="2024-06-07T00:00:00"/>
    <s v="SL60@tidalwaveautospa.com"/>
    <s v="Cory Cummings"/>
    <x v="6"/>
    <x v="0"/>
  </r>
  <r>
    <s v="John Nutbrown"/>
    <s v="EXP-10013846 "/>
    <n v="18.68"/>
    <d v="2024-05-13T00:00:00"/>
    <x v="7"/>
    <s v="Plumbing Expense"/>
    <s v="SharkBite quick connects"/>
    <m/>
    <m/>
    <m/>
    <m/>
    <m/>
    <m/>
    <m/>
    <m/>
    <m/>
    <m/>
    <m/>
    <m/>
    <m/>
    <m/>
    <m/>
    <m/>
    <m/>
    <m/>
    <m/>
    <m/>
    <m/>
    <d v="2024-06-07T00:00:00"/>
    <s v="SL60@tidalwaveautospa.com"/>
    <s v="Cory Cummings"/>
    <x v="6"/>
    <x v="0"/>
  </r>
  <r>
    <s v="John Nutbrown"/>
    <s v="EXP-10013846 "/>
    <n v="8.18"/>
    <d v="2024-05-13T00:00:00"/>
    <x v="0"/>
    <s v="Wash Maintenance"/>
    <s v="white vinegar"/>
    <m/>
    <m/>
    <m/>
    <m/>
    <m/>
    <m/>
    <m/>
    <m/>
    <m/>
    <m/>
    <m/>
    <m/>
    <m/>
    <m/>
    <m/>
    <m/>
    <m/>
    <m/>
    <m/>
    <m/>
    <m/>
    <d v="2024-06-07T00:00:00"/>
    <s v="SL60@tidalwaveautospa.com"/>
    <s v="Cory Cummings"/>
    <x v="6"/>
    <x v="0"/>
  </r>
  <r>
    <s v="John Nutbrown"/>
    <s v="EXP-10013846 "/>
    <n v="10.58"/>
    <d v="2024-05-14T00:00:00"/>
    <x v="6"/>
    <s v="Small Tools"/>
    <s v="water key"/>
    <m/>
    <m/>
    <m/>
    <m/>
    <m/>
    <m/>
    <m/>
    <m/>
    <m/>
    <m/>
    <m/>
    <m/>
    <m/>
    <m/>
    <m/>
    <m/>
    <m/>
    <m/>
    <m/>
    <m/>
    <m/>
    <d v="2024-06-07T00:00:00"/>
    <s v="SL60@tidalwaveautospa.com"/>
    <s v="Cory Cummings"/>
    <x v="6"/>
    <x v="0"/>
  </r>
  <r>
    <s v="John Nutbrown"/>
    <s v="EXP-10013846 "/>
    <n v="17.53"/>
    <d v="2024-05-15T00:00:00"/>
    <x v="9"/>
    <s v="Snacks"/>
    <s v="water for employees"/>
    <m/>
    <m/>
    <m/>
    <m/>
    <m/>
    <m/>
    <m/>
    <m/>
    <m/>
    <m/>
    <m/>
    <m/>
    <m/>
    <m/>
    <m/>
    <m/>
    <m/>
    <m/>
    <m/>
    <m/>
    <m/>
    <d v="2024-06-07T00:00:00"/>
    <s v="SL60@tidalwaveautospa.com"/>
    <s v="Cory Cummings"/>
    <x v="6"/>
    <x v="0"/>
  </r>
  <r>
    <s v="John Nutbrown"/>
    <s v="EXP-10013846 "/>
    <n v="9.8800000000000008"/>
    <d v="2024-05-16T00:00:00"/>
    <x v="0"/>
    <s v="Wash Maintenance"/>
    <s v="zip ties"/>
    <m/>
    <m/>
    <m/>
    <m/>
    <m/>
    <m/>
    <m/>
    <m/>
    <m/>
    <m/>
    <m/>
    <m/>
    <m/>
    <m/>
    <m/>
    <m/>
    <m/>
    <m/>
    <m/>
    <m/>
    <m/>
    <d v="2024-06-07T00:00:00"/>
    <s v="SL60@tidalwaveautospa.com"/>
    <s v="Cory Cummings"/>
    <x v="6"/>
    <x v="0"/>
  </r>
  <r>
    <s v="Simranjeet Singh"/>
    <s v="EXP-10013951 "/>
    <n v="30.95"/>
    <d v="2024-05-15T00:00:00"/>
    <x v="16"/>
    <s v="Parts"/>
    <s v="screws"/>
    <m/>
    <m/>
    <m/>
    <m/>
    <m/>
    <m/>
    <m/>
    <m/>
    <m/>
    <m/>
    <m/>
    <m/>
    <m/>
    <m/>
    <m/>
    <m/>
    <m/>
    <m/>
    <m/>
    <m/>
    <m/>
    <d v="2024-06-07T00:00:00"/>
    <s v="SL372@tidalwaveautospa.com"/>
    <s v="Cory Cummings"/>
    <x v="6"/>
    <x v="0"/>
  </r>
  <r>
    <s v="Simranjeet Singh"/>
    <s v="EXP-10013951 "/>
    <n v="17.27"/>
    <d v="2024-05-16T00:00:00"/>
    <x v="0"/>
    <s v="Itemized"/>
    <s v="bathroom trash bags, screws, organizer"/>
    <n v="10.780000000000001"/>
    <s v="Office Supplies"/>
    <s v="drawer orginaztion"/>
    <n v="6.49"/>
    <s v="Wash Maintenance"/>
    <s v="trash bags"/>
    <m/>
    <m/>
    <m/>
    <m/>
    <m/>
    <m/>
    <m/>
    <m/>
    <m/>
    <m/>
    <m/>
    <m/>
    <m/>
    <m/>
    <m/>
    <d v="2024-06-07T00:00:00"/>
    <s v="SL372@tidalwaveautospa.com"/>
    <s v="Cory Cummings"/>
    <x v="6"/>
    <x v="0"/>
  </r>
  <r>
    <s v="Simranjeet Singh"/>
    <s v="EXP-10013951 "/>
    <n v="83.93"/>
    <d v="2024-05-16T00:00:00"/>
    <x v="0"/>
    <s v="Itemized"/>
    <s v="Grease and grill grates"/>
    <n v="35.97"/>
    <s v="Wash Supplies"/>
    <s v="grill grates"/>
    <n v="47.960000000000008"/>
    <s v="Wash Maintenance"/>
    <s v="grease"/>
    <m/>
    <m/>
    <m/>
    <m/>
    <m/>
    <m/>
    <m/>
    <m/>
    <m/>
    <m/>
    <m/>
    <m/>
    <m/>
    <m/>
    <m/>
    <d v="2024-06-07T00:00:00"/>
    <s v="SL372@tidalwaveautospa.com"/>
    <s v="Cory Cummings"/>
    <x v="6"/>
    <x v="0"/>
  </r>
  <r>
    <s v="Simranjeet Singh"/>
    <s v="EXP-10013951 "/>
    <n v="147.24"/>
    <d v="2024-05-16T00:00:00"/>
    <x v="0"/>
    <s v="Wash Maintenance"/>
    <s v="cleaning supplies"/>
    <m/>
    <m/>
    <m/>
    <m/>
    <m/>
    <m/>
    <m/>
    <m/>
    <m/>
    <m/>
    <m/>
    <m/>
    <m/>
    <m/>
    <m/>
    <m/>
    <m/>
    <m/>
    <m/>
    <m/>
    <m/>
    <d v="2024-06-07T00:00:00"/>
    <s v="SL372@tidalwaveautospa.com"/>
    <s v="Cory Cummings"/>
    <x v="6"/>
    <x v="0"/>
  </r>
  <r>
    <s v="Simranjeet Singh"/>
    <s v="EXP-10013951 "/>
    <n v="718.5"/>
    <d v="2024-05-20T00:00:00"/>
    <x v="0"/>
    <s v="Landscaping"/>
    <s v="safety supplies, leaf blower"/>
    <m/>
    <m/>
    <m/>
    <m/>
    <m/>
    <m/>
    <m/>
    <m/>
    <m/>
    <m/>
    <m/>
    <m/>
    <m/>
    <m/>
    <m/>
    <m/>
    <m/>
    <m/>
    <m/>
    <m/>
    <m/>
    <d v="2024-06-07T00:00:00"/>
    <s v="SL372@tidalwaveautospa.com"/>
    <s v="Cory Cummings"/>
    <x v="6"/>
    <x v="0"/>
  </r>
  <r>
    <s v="Simranjeet Singh"/>
    <s v="EXP-10013951 "/>
    <n v="289.3"/>
    <d v="2024-05-21T00:00:00"/>
    <x v="0"/>
    <s v="Small Tools"/>
    <s v="floor jack"/>
    <m/>
    <m/>
    <m/>
    <m/>
    <m/>
    <m/>
    <m/>
    <m/>
    <m/>
    <m/>
    <m/>
    <m/>
    <m/>
    <m/>
    <m/>
    <m/>
    <m/>
    <m/>
    <m/>
    <m/>
    <m/>
    <d v="2024-06-07T00:00:00"/>
    <s v="SL372@tidalwaveautospa.com"/>
    <s v="Cory Cummings"/>
    <x v="6"/>
    <x v="0"/>
  </r>
  <r>
    <s v="Simranjeet Singh"/>
    <s v="EXP-10013951 "/>
    <n v="15.24"/>
    <d v="2024-05-21T00:00:00"/>
    <x v="0"/>
    <s v="Snacks"/>
    <s v="bottled water"/>
    <m/>
    <m/>
    <m/>
    <m/>
    <m/>
    <m/>
    <m/>
    <m/>
    <m/>
    <m/>
    <m/>
    <m/>
    <m/>
    <m/>
    <m/>
    <m/>
    <m/>
    <m/>
    <m/>
    <m/>
    <m/>
    <d v="2024-06-07T00:00:00"/>
    <s v="SL372@tidalwaveautospa.com"/>
    <s v="Cory Cummings"/>
    <x v="6"/>
    <x v="0"/>
  </r>
  <r>
    <s v="Simranjeet Singh"/>
    <s v="EXP-10013951 "/>
    <n v="125.07"/>
    <d v="2024-05-23T00:00:00"/>
    <x v="0"/>
    <s v="Itemized"/>
    <s v="table, fittings"/>
    <n v="54.98"/>
    <s v="Office Supplies"/>
    <s v="table"/>
    <n v="70.09"/>
    <s v="Parts"/>
    <s v="fittings"/>
    <m/>
    <m/>
    <m/>
    <m/>
    <m/>
    <m/>
    <m/>
    <m/>
    <m/>
    <m/>
    <m/>
    <m/>
    <m/>
    <m/>
    <m/>
    <d v="2024-06-07T00:00:00"/>
    <s v="SL372@tidalwaveautospa.com"/>
    <s v="Cory Cummings"/>
    <x v="6"/>
    <x v="0"/>
  </r>
  <r>
    <s v="Bradley Estis"/>
    <s v="EXP-10013963 "/>
    <n v="28.21"/>
    <d v="2024-04-29T00:00:00"/>
    <x v="6"/>
    <s v="Wash Maintenance"/>
    <s v="dawn"/>
    <m/>
    <m/>
    <m/>
    <m/>
    <m/>
    <m/>
    <m/>
    <m/>
    <m/>
    <m/>
    <m/>
    <m/>
    <m/>
    <m/>
    <m/>
    <m/>
    <m/>
    <m/>
    <m/>
    <m/>
    <m/>
    <d v="2024-06-07T00:00:00"/>
    <s v="SL232@tidalwaveautospa.com"/>
    <s v="Cory Cummings"/>
    <x v="6"/>
    <x v="0"/>
  </r>
  <r>
    <s v="Bradley Estis"/>
    <s v="EXP-10013963 "/>
    <n v="49.03"/>
    <d v="2024-04-30T00:00:00"/>
    <x v="6"/>
    <s v="Wash Maintenance"/>
    <s v="degreaser"/>
    <m/>
    <m/>
    <m/>
    <m/>
    <m/>
    <m/>
    <m/>
    <m/>
    <m/>
    <m/>
    <m/>
    <m/>
    <m/>
    <m/>
    <m/>
    <m/>
    <m/>
    <m/>
    <m/>
    <m/>
    <m/>
    <d v="2024-06-07T00:00:00"/>
    <s v="SL232@tidalwaveautospa.com"/>
    <s v="Cory Cummings"/>
    <x v="6"/>
    <x v="0"/>
  </r>
  <r>
    <s v="Bradley Estis"/>
    <s v="EXP-10013963 "/>
    <n v="66.98"/>
    <d v="2024-05-01T00:00:00"/>
    <x v="0"/>
    <s v="Office Supplies"/>
    <s v="rain suits"/>
    <m/>
    <m/>
    <m/>
    <m/>
    <m/>
    <m/>
    <m/>
    <m/>
    <m/>
    <m/>
    <m/>
    <m/>
    <m/>
    <m/>
    <m/>
    <m/>
    <m/>
    <m/>
    <m/>
    <m/>
    <m/>
    <d v="2024-06-07T00:00:00"/>
    <s v="SL232@tidalwaveautospa.com"/>
    <s v="Cory Cummings"/>
    <x v="6"/>
    <x v="0"/>
  </r>
  <r>
    <s v="Bradley Estis"/>
    <s v="EXP-10013963 "/>
    <n v="81.5"/>
    <d v="2024-05-04T00:00:00"/>
    <x v="6"/>
    <s v="Itemized"/>
    <s v="bottle water, floor fan, rope"/>
    <n v="17.14"/>
    <s v="Snacks"/>
    <s v="bottle waters"/>
    <n v="57.18"/>
    <s v="Small Tools"/>
    <s v="small fan"/>
    <n v="7.18"/>
    <s v="Wash Maintenance"/>
    <s v="rope"/>
    <m/>
    <m/>
    <m/>
    <m/>
    <m/>
    <m/>
    <m/>
    <m/>
    <m/>
    <m/>
    <m/>
    <m/>
    <d v="2024-06-07T00:00:00"/>
    <s v="SL232@tidalwaveautospa.com"/>
    <s v="Cory Cummings"/>
    <x v="6"/>
    <x v="0"/>
  </r>
  <r>
    <s v="Bradley Estis"/>
    <s v="EXP-10013963 "/>
    <n v="58.58"/>
    <d v="2024-05-08T00:00:00"/>
    <x v="6"/>
    <s v="Itemized"/>
    <s v="degreaser, lid and bucket paper towels"/>
    <n v="46.73"/>
    <s v="Wash Maintenance"/>
    <s v="degreaser"/>
    <n v="6.48"/>
    <s v="Wash Supplies"/>
    <s v="bucket"/>
    <n v="5.370000000000001"/>
    <s v="Office Supplies"/>
    <s v="paper towels"/>
    <m/>
    <m/>
    <m/>
    <m/>
    <m/>
    <m/>
    <m/>
    <m/>
    <m/>
    <m/>
    <m/>
    <m/>
    <d v="2024-06-07T00:00:00"/>
    <s v="SL232@tidalwaveautospa.com"/>
    <s v="Cory Cummings"/>
    <x v="6"/>
    <x v="0"/>
  </r>
  <r>
    <s v="Bradley Estis"/>
    <s v="EXP-10013963 "/>
    <n v="591.83000000000004"/>
    <d v="2024-05-14T00:00:00"/>
    <x v="0"/>
    <s v="Itemized"/>
    <s v="siphon pump, soap dispenser, hand soap, cabinet, dust mask, pens, tape, ice dispenser"/>
    <n v="255.01500000000001"/>
    <s v="Wash Maintenance"/>
    <s v="gojo, masking tape"/>
    <n v="51.6"/>
    <s v="Office Supplies"/>
    <s v="pens"/>
    <n v="132.815"/>
    <s v="Office Furniture"/>
    <s v="cabinet, water dispenser"/>
    <n v="60"/>
    <s v="Small Tools"/>
    <s v="siphon pump"/>
    <n v="92.390000000000043"/>
    <s v="Safety Supplies"/>
    <s v="masks"/>
    <m/>
    <m/>
    <m/>
    <m/>
    <m/>
    <m/>
    <d v="2024-06-07T00:00:00"/>
    <s v="SL232@tidalwaveautospa.com"/>
    <s v="Cory Cummings"/>
    <x v="6"/>
    <x v="0"/>
  </r>
  <r>
    <s v="Bradley Estis"/>
    <s v="EXP-10013963 "/>
    <n v="83.07"/>
    <d v="2024-05-16T00:00:00"/>
    <x v="0"/>
    <s v="Snacks"/>
    <s v="gatorade, bottle water"/>
    <m/>
    <m/>
    <m/>
    <m/>
    <m/>
    <m/>
    <m/>
    <m/>
    <m/>
    <m/>
    <m/>
    <m/>
    <m/>
    <m/>
    <m/>
    <m/>
    <m/>
    <m/>
    <m/>
    <m/>
    <m/>
    <d v="2024-06-07T00:00:00"/>
    <s v="SL232@tidalwaveautospa.com"/>
    <s v="Cory Cummings"/>
    <x v="6"/>
    <x v="0"/>
  </r>
  <r>
    <s v="Bradley Estis"/>
    <s v="EXP-10013963 "/>
    <n v="124.59"/>
    <d v="2024-05-18T00:00:00"/>
    <x v="6"/>
    <s v="Itemized"/>
    <s v="knee pads, gloves, degreaser"/>
    <n v="28.82"/>
    <s v="Safety Supplies"/>
    <s v="kneeling pads, gloves"/>
    <n v="95.77000000000001"/>
    <s v="Wash Maintenance"/>
    <s v="degreaser"/>
    <m/>
    <m/>
    <m/>
    <m/>
    <m/>
    <m/>
    <m/>
    <m/>
    <m/>
    <m/>
    <m/>
    <m/>
    <m/>
    <m/>
    <m/>
    <d v="2024-06-07T00:00:00"/>
    <s v="SL232@tidalwaveautospa.com"/>
    <s v="Cory Cummings"/>
    <x v="6"/>
    <x v="0"/>
  </r>
  <r>
    <s v="Bradley Estis"/>
    <s v="EXP-10013963 "/>
    <n v="70.52"/>
    <d v="2024-05-20T00:00:00"/>
    <x v="6"/>
    <s v="Wash Maintenance"/>
    <s v="dawn"/>
    <m/>
    <m/>
    <m/>
    <m/>
    <m/>
    <m/>
    <m/>
    <m/>
    <m/>
    <m/>
    <m/>
    <m/>
    <m/>
    <m/>
    <m/>
    <m/>
    <m/>
    <m/>
    <m/>
    <m/>
    <m/>
    <d v="2024-06-07T00:00:00"/>
    <s v="SL232@tidalwaveautospa.com"/>
    <s v="Cory Cummings"/>
    <x v="6"/>
    <x v="0"/>
  </r>
  <r>
    <s v="Joshua Regan"/>
    <s v="EXP-10013223 "/>
    <n v="27.8"/>
    <d v="2024-04-18T00:00:00"/>
    <x v="2"/>
    <s v="Parts"/>
    <s v="pressure wash couplers"/>
    <m/>
    <m/>
    <m/>
    <m/>
    <m/>
    <m/>
    <m/>
    <m/>
    <m/>
    <m/>
    <m/>
    <m/>
    <m/>
    <m/>
    <m/>
    <m/>
    <m/>
    <m/>
    <m/>
    <m/>
    <m/>
    <d v="2024-06-07T00:00:00"/>
    <s v="SL66@tidalwaveautospa.com"/>
    <s v="Steven Kyriazis"/>
    <x v="6"/>
    <x v="0"/>
  </r>
  <r>
    <s v="Joshua Regan"/>
    <s v="EXP-10013223 "/>
    <n v="8.9499999999999993"/>
    <d v="2024-04-19T00:00:00"/>
    <x v="0"/>
    <s v="Wash Maintenance"/>
    <s v="dawn soap for windows"/>
    <m/>
    <m/>
    <m/>
    <m/>
    <m/>
    <m/>
    <m/>
    <m/>
    <m/>
    <m/>
    <m/>
    <m/>
    <m/>
    <m/>
    <m/>
    <m/>
    <m/>
    <m/>
    <m/>
    <m/>
    <m/>
    <d v="2024-06-07T00:00:00"/>
    <s v="SL66@tidalwaveautospa.com"/>
    <s v="Steven Kyriazis"/>
    <x v="6"/>
    <x v="0"/>
  </r>
  <r>
    <s v="Joshua Regan"/>
    <s v="EXP-10013223 "/>
    <n v="150"/>
    <d v="2024-04-21T00:00:00"/>
    <x v="25"/>
    <s v="Wash Repairs"/>
    <s v="weld grate at the entrance"/>
    <m/>
    <m/>
    <m/>
    <m/>
    <m/>
    <m/>
    <m/>
    <m/>
    <m/>
    <m/>
    <m/>
    <m/>
    <m/>
    <m/>
    <m/>
    <m/>
    <m/>
    <m/>
    <m/>
    <m/>
    <m/>
    <d v="2024-06-07T00:00:00"/>
    <s v="SL66@tidalwaveautospa.com"/>
    <s v="Steven Kyriazis"/>
    <x v="6"/>
    <x v="0"/>
  </r>
  <r>
    <s v="Joshua Regan"/>
    <s v="EXP-10013223 "/>
    <n v="60"/>
    <d v="2024-04-23T00:00:00"/>
    <x v="29"/>
    <s v="Dues &amp; Subscriptions"/>
    <s v="couldn't get membership wash out the same day"/>
    <m/>
    <m/>
    <m/>
    <m/>
    <m/>
    <m/>
    <m/>
    <m/>
    <m/>
    <m/>
    <m/>
    <m/>
    <m/>
    <m/>
    <m/>
    <m/>
    <m/>
    <m/>
    <m/>
    <m/>
    <m/>
    <d v="2024-06-07T00:00:00"/>
    <s v="SL66@tidalwaveautospa.com"/>
    <s v="Steven Kyriazis"/>
    <x v="6"/>
    <x v="0"/>
  </r>
  <r>
    <s v="Joshua Regan"/>
    <s v="EXP-10013223 "/>
    <n v="23.85"/>
    <d v="2024-04-23T00:00:00"/>
    <x v="10"/>
    <s v="Wash Maintenance"/>
    <s v="fabric softener too kill towels smell"/>
    <m/>
    <m/>
    <m/>
    <m/>
    <m/>
    <m/>
    <m/>
    <m/>
    <m/>
    <m/>
    <m/>
    <m/>
    <m/>
    <m/>
    <m/>
    <m/>
    <m/>
    <m/>
    <m/>
    <m/>
    <m/>
    <d v="2024-06-07T00:00:00"/>
    <s v="SL66@tidalwaveautospa.com"/>
    <s v="Steven Kyriazis"/>
    <x v="6"/>
    <x v="0"/>
  </r>
  <r>
    <s v="Joshua Regan"/>
    <s v="EXP-10013223 "/>
    <n v="-60"/>
    <d v="2024-04-23T00:00:00"/>
    <x v="29"/>
    <s v="Dues &amp; Subscriptions"/>
    <s v="credit back because couldn't get the membership"/>
    <m/>
    <m/>
    <m/>
    <m/>
    <m/>
    <m/>
    <m/>
    <m/>
    <m/>
    <m/>
    <m/>
    <m/>
    <m/>
    <m/>
    <m/>
    <m/>
    <m/>
    <m/>
    <m/>
    <m/>
    <m/>
    <d v="2024-06-07T00:00:00"/>
    <s v="SL66@tidalwaveautospa.com"/>
    <s v="Steven Kyriazis"/>
    <x v="6"/>
    <x v="0"/>
  </r>
  <r>
    <s v="Joshua Regan"/>
    <s v="EXP-10013223 "/>
    <n v="18.149999999999999"/>
    <d v="2024-04-26T00:00:00"/>
    <x v="0"/>
    <s v="Wash Maintenance"/>
    <s v="dawn soap"/>
    <m/>
    <m/>
    <m/>
    <m/>
    <m/>
    <m/>
    <m/>
    <m/>
    <m/>
    <m/>
    <m/>
    <m/>
    <m/>
    <m/>
    <m/>
    <m/>
    <m/>
    <m/>
    <m/>
    <m/>
    <m/>
    <d v="2024-06-07T00:00:00"/>
    <s v="SL66@tidalwaveautospa.com"/>
    <s v="Steven Kyriazis"/>
    <x v="6"/>
    <x v="0"/>
  </r>
  <r>
    <s v="Joshua Regan"/>
    <s v="EXP-10013223 "/>
    <n v="85.08"/>
    <d v="2024-04-28T00:00:00"/>
    <x v="0"/>
    <s v="Wash Maintenance"/>
    <s v="misc cleaning supllies"/>
    <m/>
    <m/>
    <m/>
    <m/>
    <m/>
    <m/>
    <m/>
    <m/>
    <m/>
    <m/>
    <m/>
    <m/>
    <m/>
    <m/>
    <m/>
    <m/>
    <m/>
    <m/>
    <m/>
    <m/>
    <m/>
    <d v="2024-06-07T00:00:00"/>
    <s v="SL66@tidalwaveautospa.com"/>
    <s v="Steven Kyriazis"/>
    <x v="6"/>
    <x v="0"/>
  </r>
  <r>
    <s v="Joshua Regan"/>
    <s v="EXP-10013223 "/>
    <n v="26.74"/>
    <d v="2024-04-28T00:00:00"/>
    <x v="25"/>
    <s v="Office Supplies"/>
    <s v="cat 6 cable for manager station"/>
    <m/>
    <m/>
    <m/>
    <m/>
    <m/>
    <m/>
    <m/>
    <m/>
    <m/>
    <m/>
    <m/>
    <m/>
    <m/>
    <m/>
    <m/>
    <m/>
    <m/>
    <m/>
    <m/>
    <m/>
    <m/>
    <d v="2024-06-07T00:00:00"/>
    <s v="SL66@tidalwaveautospa.com"/>
    <s v="Steven Kyriazis"/>
    <x v="6"/>
    <x v="0"/>
  </r>
  <r>
    <s v="Brayton Swan"/>
    <s v="EXP-10012932 "/>
    <n v="736.13"/>
    <d v="2024-03-12T00:00:00"/>
    <x v="0"/>
    <s v="Equipment"/>
    <s v="New washer for towels (with Warrenty)"/>
    <m/>
    <m/>
    <m/>
    <m/>
    <m/>
    <m/>
    <m/>
    <m/>
    <m/>
    <m/>
    <m/>
    <m/>
    <m/>
    <m/>
    <m/>
    <m/>
    <m/>
    <m/>
    <m/>
    <m/>
    <m/>
    <d v="2024-06-07T00:00:00"/>
    <s v="SL52@tidalwaveautospa.com"/>
    <s v="Steven Kyriazis"/>
    <x v="6"/>
    <x v="0"/>
  </r>
  <r>
    <s v="Brayton Swan"/>
    <s v="EXP-10012932 "/>
    <n v="44.39"/>
    <d v="2024-03-27T00:00:00"/>
    <x v="0"/>
    <s v="Office Supplies"/>
    <s v="Toilet paper &amp; air freshener"/>
    <m/>
    <m/>
    <m/>
    <m/>
    <m/>
    <m/>
    <m/>
    <m/>
    <m/>
    <m/>
    <m/>
    <m/>
    <m/>
    <m/>
    <m/>
    <m/>
    <m/>
    <m/>
    <m/>
    <m/>
    <m/>
    <d v="2024-06-07T00:00:00"/>
    <s v="SL52@tidalwaveautospa.com"/>
    <s v="Steven Kyriazis"/>
    <x v="6"/>
    <x v="0"/>
  </r>
  <r>
    <s v="Brayton Swan"/>
    <s v="EXP-10012932 "/>
    <n v="199.69"/>
    <d v="2024-03-29T00:00:00"/>
    <x v="0"/>
    <s v="Wash Maintenance"/>
    <s v="Softener Salt"/>
    <m/>
    <m/>
    <m/>
    <m/>
    <m/>
    <m/>
    <m/>
    <m/>
    <m/>
    <m/>
    <m/>
    <m/>
    <m/>
    <m/>
    <m/>
    <m/>
    <m/>
    <m/>
    <m/>
    <m/>
    <m/>
    <d v="2024-06-07T00:00:00"/>
    <s v="SL52@tidalwaveautospa.com"/>
    <s v="Steven Kyriazis"/>
    <x v="6"/>
    <x v="0"/>
  </r>
  <r>
    <s v="Brayton Swan"/>
    <s v="EXP-10012932 "/>
    <n v="455.54"/>
    <d v="2024-03-29T00:00:00"/>
    <x v="0"/>
    <s v="Wash Maintenance"/>
    <s v="This charge was refunded"/>
    <m/>
    <m/>
    <m/>
    <m/>
    <m/>
    <m/>
    <m/>
    <m/>
    <m/>
    <m/>
    <m/>
    <m/>
    <m/>
    <m/>
    <m/>
    <m/>
    <m/>
    <m/>
    <m/>
    <m/>
    <m/>
    <d v="2024-06-07T00:00:00"/>
    <s v="SL52@tidalwaveautospa.com"/>
    <s v="Steven Kyriazis"/>
    <x v="6"/>
    <x v="0"/>
  </r>
  <r>
    <s v="Brayton Swan"/>
    <s v="EXP-10012932 "/>
    <n v="455.54"/>
    <d v="2024-03-29T00:00:00"/>
    <x v="0"/>
    <s v="Wash Maintenance"/>
    <s v="This charge was refunded"/>
    <m/>
    <m/>
    <m/>
    <m/>
    <m/>
    <m/>
    <m/>
    <m/>
    <m/>
    <m/>
    <m/>
    <m/>
    <m/>
    <m/>
    <m/>
    <m/>
    <m/>
    <m/>
    <m/>
    <m/>
    <m/>
    <d v="2024-06-07T00:00:00"/>
    <s v="SL52@tidalwaveautospa.com"/>
    <s v="Steven Kyriazis"/>
    <x v="6"/>
    <x v="0"/>
  </r>
  <r>
    <s v="Brayton Swan"/>
    <s v="EXP-10012932 "/>
    <n v="46"/>
    <d v="2024-03-31T00:00:00"/>
    <x v="0"/>
    <s v="Office Supplies"/>
    <s v="Painters tape for wipers"/>
    <m/>
    <m/>
    <m/>
    <m/>
    <m/>
    <m/>
    <m/>
    <m/>
    <m/>
    <m/>
    <m/>
    <m/>
    <m/>
    <m/>
    <m/>
    <m/>
    <m/>
    <m/>
    <m/>
    <m/>
    <m/>
    <d v="2024-06-07T00:00:00"/>
    <s v="SL52@tidalwaveautospa.com"/>
    <s v="Steven Kyriazis"/>
    <x v="6"/>
    <x v="0"/>
  </r>
  <r>
    <s v="Brayton Swan"/>
    <s v="EXP-10012932 "/>
    <n v="374.5"/>
    <d v="2024-04-05T00:00:00"/>
    <x v="0"/>
    <s v="Small Tools"/>
    <s v="Tools and hoses for wash"/>
    <m/>
    <m/>
    <m/>
    <m/>
    <m/>
    <m/>
    <m/>
    <m/>
    <m/>
    <m/>
    <m/>
    <m/>
    <m/>
    <m/>
    <m/>
    <m/>
    <m/>
    <m/>
    <m/>
    <m/>
    <m/>
    <d v="2024-06-07T00:00:00"/>
    <s v="SL52@tidalwaveautospa.com"/>
    <s v="Steven Kyriazis"/>
    <x v="6"/>
    <x v="0"/>
  </r>
  <r>
    <s v="Brayton Swan"/>
    <s v="EXP-10012932 "/>
    <n v="153.88999999999999"/>
    <d v="2024-04-06T00:00:00"/>
    <x v="0"/>
    <s v="Wash Maintenance"/>
    <s v="Soap for wash"/>
    <m/>
    <m/>
    <m/>
    <m/>
    <m/>
    <m/>
    <m/>
    <m/>
    <m/>
    <m/>
    <m/>
    <m/>
    <m/>
    <m/>
    <m/>
    <m/>
    <m/>
    <m/>
    <m/>
    <m/>
    <m/>
    <d v="2024-06-07T00:00:00"/>
    <s v="SL52@tidalwaveautospa.com"/>
    <s v="Steven Kyriazis"/>
    <x v="6"/>
    <x v="0"/>
  </r>
  <r>
    <s v="Brayton Swan"/>
    <s v="EXP-10012932 "/>
    <n v="59.12"/>
    <d v="2024-04-06T00:00:00"/>
    <x v="0"/>
    <s v="Parts"/>
    <s v="Fittings and hose barbs"/>
    <m/>
    <m/>
    <m/>
    <m/>
    <m/>
    <m/>
    <m/>
    <m/>
    <m/>
    <m/>
    <m/>
    <m/>
    <m/>
    <m/>
    <m/>
    <m/>
    <m/>
    <m/>
    <m/>
    <m/>
    <m/>
    <d v="2024-06-07T00:00:00"/>
    <s v="SL52@tidalwaveautospa.com"/>
    <s v="Steven Kyriazis"/>
    <x v="6"/>
    <x v="0"/>
  </r>
  <r>
    <s v="Brayton Swan"/>
    <s v="EXP-10012932 "/>
    <n v="44.78"/>
    <d v="2024-04-06T00:00:00"/>
    <x v="0"/>
    <s v="Parts"/>
    <s v="1/2” heater hose"/>
    <m/>
    <m/>
    <m/>
    <m/>
    <m/>
    <m/>
    <m/>
    <m/>
    <m/>
    <m/>
    <m/>
    <m/>
    <m/>
    <m/>
    <m/>
    <m/>
    <m/>
    <m/>
    <m/>
    <m/>
    <m/>
    <d v="2024-06-07T00:00:00"/>
    <s v="SL52@tidalwaveautospa.com"/>
    <s v="Steven Kyriazis"/>
    <x v="6"/>
    <x v="0"/>
  </r>
  <r>
    <s v="Brayton Swan"/>
    <s v="EXP-10012932 "/>
    <n v="196.6"/>
    <d v="2024-04-10T00:00:00"/>
    <x v="0"/>
    <s v="Wash Maintenance"/>
    <s v="Air fresheners, Degreaser, and other wash supplies"/>
    <m/>
    <m/>
    <m/>
    <m/>
    <m/>
    <m/>
    <m/>
    <m/>
    <m/>
    <m/>
    <m/>
    <m/>
    <m/>
    <m/>
    <m/>
    <m/>
    <m/>
    <m/>
    <m/>
    <m/>
    <m/>
    <d v="2024-06-07T00:00:00"/>
    <s v="SL52@tidalwaveautospa.com"/>
    <s v="Steven Kyriazis"/>
    <x v="6"/>
    <x v="0"/>
  </r>
  <r>
    <s v="Brayton Swan"/>
    <s v="EXP-10012932 "/>
    <n v="108.59"/>
    <d v="2024-04-16T00:00:00"/>
    <x v="0"/>
    <s v="Snacks"/>
    <s v="Drinks for the team"/>
    <m/>
    <m/>
    <m/>
    <m/>
    <m/>
    <m/>
    <m/>
    <m/>
    <m/>
    <m/>
    <m/>
    <m/>
    <m/>
    <m/>
    <m/>
    <m/>
    <m/>
    <m/>
    <m/>
    <m/>
    <m/>
    <d v="2024-06-07T00:00:00"/>
    <s v="SL52@tidalwaveautospa.com"/>
    <s v="Steven Kyriazis"/>
    <x v="6"/>
    <x v="0"/>
  </r>
  <r>
    <s v="Duane Alonso"/>
    <s v="EXP-10013632 "/>
    <n v="225.36"/>
    <d v="2024-04-17T00:00:00"/>
    <x v="0"/>
    <s v="Itemized"/>
    <s v="trufuel, cable ties, bleach, gloves, tape, bath tissue, paper towels, broom, ajax, dawn"/>
    <n v="147.02000000000001"/>
    <s v="Wash Maintenance"/>
    <s v="dawn, ajax, broom, soft scrub, steel wool, cable ties"/>
    <n v="14.92"/>
    <s v="Safety Supplies"/>
    <s v="gloves"/>
    <n v="63.42"/>
    <s v="Office Supplies"/>
    <s v="bath tissue, paper towels"/>
    <m/>
    <m/>
    <m/>
    <m/>
    <m/>
    <m/>
    <m/>
    <m/>
    <m/>
    <m/>
    <m/>
    <m/>
    <d v="2024-06-07T00:00:00"/>
    <s v="SL65@tidalwaveautospa.com"/>
    <s v="Steven Kyriazis"/>
    <x v="6"/>
    <x v="0"/>
  </r>
  <r>
    <s v="Duane Alonso"/>
    <s v="EXP-10013632 "/>
    <n v="52.7"/>
    <d v="2024-04-27T00:00:00"/>
    <x v="0"/>
    <s v="Small Tools"/>
    <s v="hand pump"/>
    <m/>
    <m/>
    <m/>
    <m/>
    <m/>
    <m/>
    <m/>
    <m/>
    <m/>
    <m/>
    <m/>
    <m/>
    <m/>
    <m/>
    <m/>
    <m/>
    <m/>
    <m/>
    <m/>
    <m/>
    <m/>
    <d v="2024-06-07T00:00:00"/>
    <s v="SL65@tidalwaveautospa.com"/>
    <s v="Steven Kyriazis"/>
    <x v="6"/>
    <x v="0"/>
  </r>
  <r>
    <s v="Sean Stevens"/>
    <s v="EXP-10013659 "/>
    <n v="97.79"/>
    <d v="2024-03-18T00:00:00"/>
    <x v="0"/>
    <s v="Itemized"/>
    <s v="Bucket grate, tapcon, pole hanger"/>
    <n v="51.96"/>
    <s v="Wash Supplies"/>
    <s v="grill grates"/>
    <n v="21.97"/>
    <s v="Parts"/>
    <s v="screws"/>
    <n v="23.860000000000007"/>
    <s v="Wash Maintenance"/>
    <s v="pole storage"/>
    <m/>
    <m/>
    <m/>
    <m/>
    <m/>
    <m/>
    <m/>
    <m/>
    <m/>
    <m/>
    <m/>
    <m/>
    <d v="2024-06-07T00:00:00"/>
    <s v="SL269@tidalwaveautospa.com"/>
    <s v="Steven Kyriazis"/>
    <x v="6"/>
    <x v="0"/>
  </r>
  <r>
    <s v="Sean Stevens"/>
    <s v="EXP-10013659 "/>
    <n v="241.52"/>
    <d v="2024-03-18T00:00:00"/>
    <x v="0"/>
    <s v="Itemized"/>
    <s v="Pole storage, mailbox for streer, concrete, pole digger"/>
    <n v="67.430000000000007"/>
    <s v="Wash Maintenance"/>
    <s v="pole storage, deck post, form tube, fast set concrete"/>
    <n v="75.94"/>
    <s v="Small Tools"/>
    <s v="masonry bit set, post hole digger"/>
    <n v="98.15"/>
    <s v="Office Supplies"/>
    <s v="mailbox"/>
    <m/>
    <m/>
    <m/>
    <m/>
    <m/>
    <m/>
    <m/>
    <m/>
    <m/>
    <m/>
    <m/>
    <m/>
    <d v="2024-06-07T00:00:00"/>
    <s v="SL269@tidalwaveautospa.com"/>
    <s v="Steven Kyriazis"/>
    <x v="6"/>
    <x v="0"/>
  </r>
  <r>
    <s v="Sean Stevens"/>
    <s v="EXP-10013659 "/>
    <n v="219.98"/>
    <d v="2024-04-25T00:00:00"/>
    <x v="0"/>
    <s v="Pit Pumping"/>
    <s v="Waders for trenching"/>
    <m/>
    <m/>
    <m/>
    <m/>
    <m/>
    <m/>
    <m/>
    <m/>
    <m/>
    <m/>
    <m/>
    <m/>
    <m/>
    <m/>
    <m/>
    <m/>
    <m/>
    <m/>
    <m/>
    <m/>
    <m/>
    <d v="2024-06-07T00:00:00"/>
    <s v="SL269@tidalwaveautospa.com"/>
    <s v="Steven Kyriazis"/>
    <x v="6"/>
    <x v="0"/>
  </r>
  <r>
    <s v="Sean Stevens"/>
    <s v="EXP-10013659 "/>
    <n v="56"/>
    <d v="2024-04-27T00:00:00"/>
    <x v="39"/>
    <s v="Rental Equipment"/>
    <s v="Last storage invoice. Storage unit is gone."/>
    <m/>
    <m/>
    <m/>
    <m/>
    <m/>
    <m/>
    <m/>
    <m/>
    <m/>
    <m/>
    <m/>
    <m/>
    <m/>
    <m/>
    <m/>
    <m/>
    <m/>
    <m/>
    <m/>
    <m/>
    <m/>
    <d v="2024-06-07T00:00:00"/>
    <s v="SL269@tidalwaveautospa.com"/>
    <s v="Steven Kyriazis"/>
    <x v="6"/>
    <x v="0"/>
  </r>
  <r>
    <s v="Sean Stevens"/>
    <s v="EXP-10013659 "/>
    <n v="19.23"/>
    <d v="2024-04-30T00:00:00"/>
    <x v="1"/>
    <s v="Parts"/>
    <s v="Nuts to fix the correlator kick plate"/>
    <m/>
    <m/>
    <m/>
    <m/>
    <m/>
    <m/>
    <m/>
    <m/>
    <m/>
    <m/>
    <m/>
    <m/>
    <m/>
    <m/>
    <m/>
    <m/>
    <m/>
    <m/>
    <m/>
    <m/>
    <m/>
    <d v="2024-06-07T00:00:00"/>
    <s v="SL269@tidalwaveautospa.com"/>
    <s v="Steven Kyriazis"/>
    <x v="6"/>
    <x v="0"/>
  </r>
  <r>
    <s v="Sean Stevens"/>
    <s v="EXP-10013659 "/>
    <n v="96.66"/>
    <d v="2024-04-30T00:00:00"/>
    <x v="0"/>
    <s v="Landscaping"/>
    <s v="Weed and feed, fuel for the blower and blower cleaner"/>
    <m/>
    <m/>
    <m/>
    <m/>
    <m/>
    <m/>
    <m/>
    <m/>
    <m/>
    <m/>
    <m/>
    <m/>
    <m/>
    <m/>
    <m/>
    <m/>
    <m/>
    <m/>
    <m/>
    <m/>
    <m/>
    <d v="2024-06-07T00:00:00"/>
    <s v="SL269@tidalwaveautospa.com"/>
    <s v="Steven Kyriazis"/>
    <x v="6"/>
    <x v="0"/>
  </r>
  <r>
    <s v="Sean Stevens"/>
    <s v="EXP-10013659 "/>
    <n v="174.11"/>
    <d v="2024-05-03T00:00:00"/>
    <x v="0"/>
    <s v="Office Furniture"/>
    <s v="Primo water tower"/>
    <m/>
    <m/>
    <m/>
    <m/>
    <m/>
    <m/>
    <m/>
    <m/>
    <m/>
    <m/>
    <m/>
    <m/>
    <m/>
    <m/>
    <m/>
    <m/>
    <m/>
    <m/>
    <m/>
    <m/>
    <m/>
    <d v="2024-06-07T00:00:00"/>
    <s v="SL269@tidalwaveautospa.com"/>
    <s v="Steven Kyriazis"/>
    <x v="6"/>
    <x v="0"/>
  </r>
  <r>
    <s v="Sean Stevens"/>
    <s v="EXP-10013659 "/>
    <n v="42.33"/>
    <d v="2024-05-08T00:00:00"/>
    <x v="0"/>
    <s v="Snacks"/>
    <s v="Water jugs for water tower and cups"/>
    <m/>
    <m/>
    <m/>
    <m/>
    <m/>
    <m/>
    <m/>
    <m/>
    <m/>
    <m/>
    <m/>
    <m/>
    <m/>
    <m/>
    <m/>
    <m/>
    <m/>
    <m/>
    <m/>
    <m/>
    <m/>
    <d v="2024-06-07T00:00:00"/>
    <s v="SL269@tidalwaveautospa.com"/>
    <s v="Steven Kyriazis"/>
    <x v="6"/>
    <x v="0"/>
  </r>
  <r>
    <s v="Sean Stevens"/>
    <s v="EXP-10013659 "/>
    <n v="60.81"/>
    <d v="2024-05-12T00:00:00"/>
    <x v="0"/>
    <s v="Office Supplies"/>
    <s v="Combination lock, keys made,key rings"/>
    <m/>
    <m/>
    <m/>
    <m/>
    <m/>
    <m/>
    <m/>
    <m/>
    <m/>
    <m/>
    <m/>
    <m/>
    <m/>
    <m/>
    <m/>
    <m/>
    <m/>
    <m/>
    <m/>
    <m/>
    <m/>
    <d v="2024-06-07T00:00:00"/>
    <s v="SL269@tidalwaveautospa.com"/>
    <s v="Steven Kyriazis"/>
    <x v="6"/>
    <x v="0"/>
  </r>
  <r>
    <s v="NICOLA MARIANI"/>
    <s v="EXP-10013729 "/>
    <n v="64.19"/>
    <d v="2024-05-01T00:00:00"/>
    <x v="41"/>
    <s v="Office Supplies"/>
    <s v="Base for umbrella"/>
    <m/>
    <m/>
    <m/>
    <m/>
    <m/>
    <m/>
    <m/>
    <m/>
    <m/>
    <m/>
    <m/>
    <m/>
    <m/>
    <m/>
    <m/>
    <m/>
    <m/>
    <m/>
    <m/>
    <m/>
    <m/>
    <d v="2024-06-07T00:00:00"/>
    <s v="SL219@tidalwaveautospa.com"/>
    <s v="Steven Kyriazis"/>
    <x v="6"/>
    <x v="0"/>
  </r>
  <r>
    <s v="NICOLA MARIANI"/>
    <s v="EXP-10013729 "/>
    <n v="117.81"/>
    <d v="2024-05-08T00:00:00"/>
    <x v="0"/>
    <s v="Itemized"/>
    <s v="gloves, orings, aaa's, detergent, downy, bottle water"/>
    <n v="6.66"/>
    <s v="Parts"/>
    <s v="orings"/>
    <n v="37.94"/>
    <s v="Safety Supplies"/>
    <s v="gloves"/>
    <n v="27.94"/>
    <s v="Wash Maintenance"/>
    <s v="detergent"/>
    <n v="23.400000000000002"/>
    <s v="Snacks"/>
    <s v="bottle waters"/>
    <n v="21.870000000000005"/>
    <s v="Office Supplies"/>
    <s v="batteries"/>
    <m/>
    <m/>
    <m/>
    <m/>
    <m/>
    <m/>
    <d v="2024-06-07T00:00:00"/>
    <s v="SL219@tidalwaveautospa.com"/>
    <s v="Steven Kyriazis"/>
    <x v="6"/>
    <x v="0"/>
  </r>
  <r>
    <s v="NICOLA MARIANI"/>
    <s v="EXP-10013729 "/>
    <n v="96.29"/>
    <d v="2024-05-11T00:00:00"/>
    <x v="41"/>
    <s v="Office Supplies"/>
    <s v="Outside Umbrella"/>
    <m/>
    <m/>
    <m/>
    <m/>
    <m/>
    <m/>
    <m/>
    <m/>
    <m/>
    <m/>
    <m/>
    <m/>
    <m/>
    <m/>
    <m/>
    <m/>
    <m/>
    <m/>
    <m/>
    <m/>
    <m/>
    <d v="2024-06-07T00:00:00"/>
    <s v="SL219@tidalwaveautospa.com"/>
    <s v="Steven Kyriazis"/>
    <x v="6"/>
    <x v="0"/>
  </r>
  <r>
    <s v="NICOLA MARIANI"/>
    <s v="EXP-10013729 "/>
    <n v="64.19"/>
    <d v="2024-05-16T00:00:00"/>
    <x v="22"/>
    <s v="Small Tools"/>
    <s v="pressure washer Hose for tunnel"/>
    <m/>
    <m/>
    <m/>
    <m/>
    <m/>
    <m/>
    <m/>
    <m/>
    <m/>
    <m/>
    <m/>
    <m/>
    <m/>
    <m/>
    <m/>
    <m/>
    <m/>
    <m/>
    <m/>
    <m/>
    <m/>
    <d v="2024-06-07T00:00:00"/>
    <s v="SL219@tidalwaveautospa.com"/>
    <s v="Steven Kyriazis"/>
    <x v="6"/>
    <x v="0"/>
  </r>
  <r>
    <s v="NICOLA MARIANI"/>
    <s v="EXP-10013729 "/>
    <n v="73.37"/>
    <d v="2024-05-16T00:00:00"/>
    <x v="0"/>
    <s v="Small Tools"/>
    <s v="Sprayer/ pump fo chemical Drum"/>
    <m/>
    <m/>
    <m/>
    <m/>
    <m/>
    <m/>
    <m/>
    <m/>
    <m/>
    <m/>
    <m/>
    <m/>
    <m/>
    <m/>
    <m/>
    <m/>
    <m/>
    <m/>
    <m/>
    <m/>
    <m/>
    <d v="2024-06-07T00:00:00"/>
    <s v="SL219@tidalwaveautospa.com"/>
    <s v="Steven Kyriazis"/>
    <x v="6"/>
    <x v="0"/>
  </r>
  <r>
    <s v="Robert Gambino"/>
    <s v="EXP-10013154 "/>
    <n v="37.11"/>
    <d v="2024-04-25T00:00:00"/>
    <x v="6"/>
    <s v="Wash Maintenance"/>
    <s v="Marine Grease"/>
    <m/>
    <m/>
    <m/>
    <m/>
    <m/>
    <m/>
    <m/>
    <m/>
    <m/>
    <m/>
    <m/>
    <m/>
    <m/>
    <m/>
    <m/>
    <m/>
    <m/>
    <m/>
    <m/>
    <m/>
    <m/>
    <d v="2024-06-07T00:00:00"/>
    <s v="SL270@tidalwaveautospa.com"/>
    <s v="Steven Kyriazis"/>
    <x v="6"/>
    <x v="0"/>
  </r>
  <r>
    <s v="Robert Gambino"/>
    <s v="EXP-10013154 "/>
    <n v="55.06"/>
    <d v="2024-04-25T00:00:00"/>
    <x v="2"/>
    <s v="Itemized"/>
    <s v="Concrete mix for mail box, funnel for pressure machine, water hose"/>
    <n v="28.979999999999997"/>
    <s v="Wash Maintenance"/>
    <s v="concrete mix"/>
    <n v="17.97"/>
    <s v="Parts"/>
    <s v="hose connectors"/>
    <n v="8.110000000000003"/>
    <s v="Small Tools"/>
    <s v="funnels"/>
    <m/>
    <m/>
    <m/>
    <m/>
    <m/>
    <m/>
    <m/>
    <m/>
    <m/>
    <m/>
    <m/>
    <m/>
    <d v="2024-06-07T00:00:00"/>
    <s v="SL270@tidalwaveautospa.com"/>
    <s v="Steven Kyriazis"/>
    <x v="6"/>
    <x v="0"/>
  </r>
  <r>
    <s v="Robert Gambino"/>
    <s v="EXP-10013154 "/>
    <n v="20.67"/>
    <d v="2024-05-06T00:00:00"/>
    <x v="2"/>
    <s v="Plumbing Expense"/>
    <s v="Plumbing fitting for assembling prep gun"/>
    <m/>
    <m/>
    <m/>
    <m/>
    <m/>
    <m/>
    <m/>
    <m/>
    <m/>
    <m/>
    <m/>
    <m/>
    <m/>
    <m/>
    <m/>
    <m/>
    <m/>
    <m/>
    <m/>
    <m/>
    <m/>
    <d v="2024-06-07T00:00:00"/>
    <s v="SL270@tidalwaveautospa.com"/>
    <s v="Steven Kyriazis"/>
    <x v="6"/>
    <x v="0"/>
  </r>
  <r>
    <s v="Robert Gambino"/>
    <s v="EXP-10013154 "/>
    <n v="506.57"/>
    <d v="2024-05-07T00:00:00"/>
    <x v="2"/>
    <s v="Office Furniture"/>
    <s v="Chemical room shelf"/>
    <m/>
    <m/>
    <m/>
    <m/>
    <m/>
    <m/>
    <m/>
    <m/>
    <m/>
    <m/>
    <m/>
    <m/>
    <m/>
    <m/>
    <m/>
    <m/>
    <m/>
    <m/>
    <m/>
    <m/>
    <m/>
    <d v="2024-06-07T00:00:00"/>
    <s v="SL270@tidalwaveautospa.com"/>
    <s v="Steven Kyriazis"/>
    <x v="6"/>
    <x v="0"/>
  </r>
  <r>
    <s v="Robert Gambino"/>
    <s v="EXP-10013154 "/>
    <n v="111.25"/>
    <d v="2024-05-08T00:00:00"/>
    <x v="2"/>
    <s v="Wash Maintenance"/>
    <s v="Dunnage rack for water softener salt"/>
    <m/>
    <m/>
    <m/>
    <m/>
    <m/>
    <m/>
    <m/>
    <m/>
    <m/>
    <m/>
    <m/>
    <m/>
    <m/>
    <m/>
    <m/>
    <m/>
    <m/>
    <m/>
    <m/>
    <m/>
    <m/>
    <d v="2024-06-07T00:00:00"/>
    <s v="SL270@tidalwaveautospa.com"/>
    <s v="Steven Kyriazis"/>
    <x v="6"/>
    <x v="0"/>
  </r>
  <r>
    <s v="Robert Gambino"/>
    <s v="EXP-10013154 "/>
    <n v="339.03"/>
    <d v="2024-05-15T00:00:00"/>
    <x v="0"/>
    <s v="Wash Maintenance"/>
    <s v="Three additional carts"/>
    <m/>
    <m/>
    <m/>
    <m/>
    <m/>
    <m/>
    <m/>
    <m/>
    <m/>
    <m/>
    <m/>
    <m/>
    <m/>
    <m/>
    <m/>
    <m/>
    <m/>
    <m/>
    <m/>
    <m/>
    <m/>
    <d v="2024-06-07T00:00:00"/>
    <s v="SL270@tidalwaveautospa.com"/>
    <s v="Steven Kyriazis"/>
    <x v="6"/>
    <x v="0"/>
  </r>
  <r>
    <s v="Marquis Scott"/>
    <s v="EXP-10013798 "/>
    <n v="496.36"/>
    <d v="2024-05-02T00:00:00"/>
    <x v="35"/>
    <s v="Wash Maintenance"/>
    <s v="Cleaning Supplies and Equipment"/>
    <m/>
    <m/>
    <m/>
    <m/>
    <m/>
    <m/>
    <m/>
    <m/>
    <m/>
    <m/>
    <m/>
    <m/>
    <m/>
    <m/>
    <m/>
    <m/>
    <m/>
    <m/>
    <m/>
    <m/>
    <m/>
    <d v="2024-06-07T00:00:00"/>
    <s v="SL82@tidalwaveautospa.com"/>
    <s v="Steven Kyriazis"/>
    <x v="6"/>
    <x v="0"/>
  </r>
  <r>
    <s v="Marquis Scott"/>
    <s v="EXP-10013798 "/>
    <n v="203.51"/>
    <d v="2024-05-02T00:00:00"/>
    <x v="0"/>
    <s v="Wash Maintenance"/>
    <s v="Wash Supplies"/>
    <m/>
    <m/>
    <m/>
    <m/>
    <m/>
    <m/>
    <m/>
    <m/>
    <m/>
    <m/>
    <m/>
    <m/>
    <m/>
    <m/>
    <m/>
    <m/>
    <m/>
    <m/>
    <m/>
    <m/>
    <m/>
    <d v="2024-06-07T00:00:00"/>
    <s v="SL82@tidalwaveautospa.com"/>
    <s v="Steven Kyriazis"/>
    <x v="6"/>
    <x v="0"/>
  </r>
  <r>
    <s v="Marquis Scott"/>
    <s v="EXP-10013798 "/>
    <n v="32.700000000000003"/>
    <d v="2024-05-02T00:00:00"/>
    <x v="44"/>
    <s v="Parts"/>
    <s v="unions"/>
    <m/>
    <m/>
    <m/>
    <m/>
    <m/>
    <m/>
    <m/>
    <m/>
    <m/>
    <m/>
    <m/>
    <m/>
    <m/>
    <m/>
    <m/>
    <m/>
    <m/>
    <m/>
    <m/>
    <m/>
    <m/>
    <d v="2024-06-07T00:00:00"/>
    <s v="SL82@tidalwaveautospa.com"/>
    <s v="Steven Kyriazis"/>
    <x v="6"/>
    <x v="0"/>
  </r>
  <r>
    <s v="Marquis Scott"/>
    <s v="EXP-10013798 "/>
    <n v="37.130000000000003"/>
    <d v="2024-05-03T00:00:00"/>
    <x v="44"/>
    <s v="Parts"/>
    <s v="unions, adapters, couplings"/>
    <m/>
    <m/>
    <m/>
    <m/>
    <m/>
    <m/>
    <m/>
    <m/>
    <m/>
    <m/>
    <m/>
    <m/>
    <m/>
    <m/>
    <m/>
    <m/>
    <m/>
    <m/>
    <m/>
    <m/>
    <m/>
    <d v="2024-06-07T00:00:00"/>
    <s v="SL82@tidalwaveautospa.com"/>
    <s v="Steven Kyriazis"/>
    <x v="6"/>
    <x v="0"/>
  </r>
  <r>
    <s v="Marquis Scott"/>
    <s v="EXP-10013798 "/>
    <n v="34.18"/>
    <d v="2024-05-08T00:00:00"/>
    <x v="35"/>
    <s v="Small Tools"/>
    <s v="Picker Up"/>
    <m/>
    <m/>
    <m/>
    <m/>
    <m/>
    <m/>
    <m/>
    <m/>
    <m/>
    <m/>
    <m/>
    <m/>
    <m/>
    <m/>
    <m/>
    <m/>
    <m/>
    <m/>
    <m/>
    <m/>
    <m/>
    <d v="2024-06-07T00:00:00"/>
    <s v="SL82@tidalwaveautospa.com"/>
    <s v="Steven Kyriazis"/>
    <x v="6"/>
    <x v="0"/>
  </r>
  <r>
    <s v="Marquis Scott"/>
    <s v="EXP-10013798 "/>
    <n v="135.03"/>
    <d v="2024-05-15T00:00:00"/>
    <x v="0"/>
    <s v="Wash Maintenance"/>
    <s v="Wash Supplies"/>
    <m/>
    <m/>
    <m/>
    <m/>
    <m/>
    <m/>
    <m/>
    <m/>
    <m/>
    <m/>
    <m/>
    <m/>
    <m/>
    <m/>
    <m/>
    <m/>
    <m/>
    <m/>
    <m/>
    <m/>
    <m/>
    <d v="2024-06-07T00:00:00"/>
    <s v="SL82@tidalwaveautospa.com"/>
    <s v="Steven Kyriazis"/>
    <x v="6"/>
    <x v="0"/>
  </r>
  <r>
    <s v="Brayton Swan"/>
    <s v="EXP-10013853 "/>
    <n v="4.2699999999999996"/>
    <d v="2024-04-06T00:00:00"/>
    <x v="0"/>
    <s v="Parts"/>
    <s v="Fittings for pressure washer"/>
    <m/>
    <m/>
    <m/>
    <m/>
    <m/>
    <m/>
    <m/>
    <m/>
    <m/>
    <m/>
    <m/>
    <m/>
    <m/>
    <m/>
    <m/>
    <m/>
    <m/>
    <m/>
    <m/>
    <m/>
    <m/>
    <d v="2024-06-07T00:00:00"/>
    <s v="SL52@tidalwaveautospa.com"/>
    <s v="Steven Kyriazis"/>
    <x v="6"/>
    <x v="0"/>
  </r>
  <r>
    <s v="Brayton Swan"/>
    <s v="EXP-10013853 "/>
    <n v="401.25"/>
    <d v="2024-04-10T00:00:00"/>
    <x v="11"/>
    <s v="Office Furniture"/>
    <s v="Full Size Fridge"/>
    <m/>
    <m/>
    <m/>
    <m/>
    <m/>
    <m/>
    <m/>
    <m/>
    <m/>
    <m/>
    <m/>
    <m/>
    <m/>
    <m/>
    <m/>
    <m/>
    <m/>
    <m/>
    <m/>
    <m/>
    <m/>
    <d v="2024-06-07T00:00:00"/>
    <s v="SL52@tidalwaveautospa.com"/>
    <s v="Steven Kyriazis"/>
    <x v="6"/>
    <x v="0"/>
  </r>
  <r>
    <s v="Brayton Swan"/>
    <s v="EXP-10013853 "/>
    <n v="128.74"/>
    <d v="2024-04-15T00:00:00"/>
    <x v="0"/>
    <s v="Itemized"/>
    <s v="Dish soap &amp; drinks and office supplies"/>
    <n v="64.010000000000005"/>
    <s v="Wash Maintenance"/>
    <s v="dawn dish soap"/>
    <n v="64.73"/>
    <s v="Office Supplies"/>
    <s v="hole punch, staples, ruler, pens"/>
    <m/>
    <m/>
    <m/>
    <m/>
    <m/>
    <m/>
    <m/>
    <m/>
    <m/>
    <m/>
    <m/>
    <m/>
    <m/>
    <m/>
    <m/>
    <d v="2024-06-07T00:00:00"/>
    <s v="SL52@tidalwaveautospa.com"/>
    <s v="Steven Kyriazis"/>
    <x v="6"/>
    <x v="0"/>
  </r>
  <r>
    <s v="Brayton Swan"/>
    <s v="EXP-10013853 "/>
    <n v="1416.74"/>
    <d v="2024-04-19T00:00:00"/>
    <x v="0"/>
    <s v="Small Tools"/>
    <s v="Pressure, washer, Saftey can, jump starter, Ect…"/>
    <n v="694"/>
    <s v="Equipment"/>
    <s v="pressure washer"/>
    <n v="722.74"/>
    <s v="Wash Maintenance"/>
    <s v="supplies for wash"/>
    <m/>
    <m/>
    <m/>
    <m/>
    <m/>
    <m/>
    <m/>
    <m/>
    <m/>
    <m/>
    <m/>
    <m/>
    <m/>
    <m/>
    <m/>
    <d v="2024-06-07T00:00:00"/>
    <s v="SL52@tidalwaveautospa.com"/>
    <s v="Steven Kyriazis"/>
    <x v="6"/>
    <x v="0"/>
  </r>
  <r>
    <s v="Brayton Swan"/>
    <s v="EXP-10013853 "/>
    <n v="108"/>
    <d v="2024-04-23T00:00:00"/>
    <x v="0"/>
    <s v="Wash Maintenance"/>
    <s v="Zip ties, Hose clamps, couplings, &amp; ratchets straps"/>
    <m/>
    <m/>
    <m/>
    <m/>
    <m/>
    <m/>
    <m/>
    <m/>
    <m/>
    <m/>
    <m/>
    <m/>
    <m/>
    <m/>
    <m/>
    <m/>
    <m/>
    <m/>
    <m/>
    <m/>
    <m/>
    <d v="2024-06-07T00:00:00"/>
    <s v="SL52@tidalwaveautospa.com"/>
    <s v="Steven Kyriazis"/>
    <x v="6"/>
    <x v="0"/>
  </r>
  <r>
    <s v="Brayton Swan"/>
    <s v="EXP-10013853 "/>
    <n v="36.54"/>
    <d v="2024-04-24T00:00:00"/>
    <x v="0"/>
    <s v="Office Furniture"/>
    <s v="Shelving for back room"/>
    <m/>
    <m/>
    <m/>
    <m/>
    <m/>
    <m/>
    <m/>
    <m/>
    <m/>
    <m/>
    <m/>
    <m/>
    <m/>
    <m/>
    <m/>
    <m/>
    <m/>
    <m/>
    <m/>
    <m/>
    <m/>
    <d v="2024-06-07T00:00:00"/>
    <s v="SL52@tidalwaveautospa.com"/>
    <s v="Steven Kyriazis"/>
    <x v="6"/>
    <x v="0"/>
  </r>
  <r>
    <s v="Brayton Swan"/>
    <s v="EXP-10013853 "/>
    <n v="109.59"/>
    <d v="2024-04-28T00:00:00"/>
    <x v="17"/>
    <s v="Small Tools"/>
    <s v="2 2.1G 50/50 mix for Leaf blower"/>
    <m/>
    <m/>
    <m/>
    <m/>
    <m/>
    <m/>
    <m/>
    <m/>
    <m/>
    <m/>
    <m/>
    <m/>
    <m/>
    <m/>
    <m/>
    <m/>
    <m/>
    <m/>
    <m/>
    <m/>
    <m/>
    <d v="2024-06-07T00:00:00"/>
    <s v="SL52@tidalwaveautospa.com"/>
    <s v="Steven Kyriazis"/>
    <x v="6"/>
    <x v="0"/>
  </r>
  <r>
    <s v="Brayton Swan"/>
    <s v="EXP-10013853 "/>
    <n v="319.75"/>
    <d v="2024-05-15T00:00:00"/>
    <x v="0"/>
    <s v="Itemized"/>
    <s v="Wash Supplies &amp; Drinks for the team (Sugar Free Gatorade &amp; Water)"/>
    <n v="65.88"/>
    <s v="Snacks"/>
    <s v="gatorades, water, drinks"/>
    <n v="105.56"/>
    <s v="Safety Supplies"/>
    <s v="gloves"/>
    <n v="148.31"/>
    <s v="Wash Maintenance"/>
    <s v="dawn vinegar, ajax, detergent"/>
    <m/>
    <m/>
    <m/>
    <m/>
    <m/>
    <m/>
    <m/>
    <m/>
    <m/>
    <m/>
    <m/>
    <m/>
    <d v="2024-06-07T00:00:00"/>
    <s v="SL52@tidalwaveautospa.com"/>
    <s v="Steven Kyriazis"/>
    <x v="6"/>
    <x v="0"/>
  </r>
  <r>
    <s v="Matthew Carter"/>
    <s v="EXP-10013930 "/>
    <n v="30.5"/>
    <d v="2024-04-21T00:00:00"/>
    <x v="17"/>
    <s v="Miscellaneous Expense - Non-SL"/>
    <s v="Personal expense for fuel on rental"/>
    <m/>
    <m/>
    <m/>
    <m/>
    <m/>
    <m/>
    <m/>
    <m/>
    <m/>
    <m/>
    <m/>
    <m/>
    <m/>
    <m/>
    <m/>
    <m/>
    <m/>
    <m/>
    <m/>
    <m/>
    <m/>
    <d v="2024-06-07T00:00:00"/>
    <s v="SL202@tidalwaveautospa.com"/>
    <s v="Michael Donnelly"/>
    <x v="6"/>
    <x v="0"/>
  </r>
  <r>
    <s v="Matthew Carter"/>
    <s v="EXP-10013930 "/>
    <n v="48.23"/>
    <d v="2024-04-22T00:00:00"/>
    <x v="17"/>
    <s v="Miscellaneous Expense - Non-SL"/>
    <s v="Fuel for rental personal expense"/>
    <m/>
    <m/>
    <m/>
    <m/>
    <m/>
    <m/>
    <m/>
    <m/>
    <m/>
    <m/>
    <m/>
    <m/>
    <m/>
    <m/>
    <m/>
    <m/>
    <m/>
    <m/>
    <m/>
    <m/>
    <m/>
    <d v="2024-06-07T00:00:00"/>
    <s v="SL202@tidalwaveautospa.com"/>
    <s v="Michael Donnelly"/>
    <x v="6"/>
    <x v="0"/>
  </r>
  <r>
    <s v="Matthew Carter"/>
    <s v="EXP-10013930 "/>
    <n v="240"/>
    <d v="2024-04-23T00:00:00"/>
    <x v="11"/>
    <s v="Rental Equipment"/>
    <s v="Storage building for global order"/>
    <m/>
    <m/>
    <m/>
    <m/>
    <m/>
    <m/>
    <m/>
    <m/>
    <m/>
    <m/>
    <m/>
    <m/>
    <m/>
    <m/>
    <m/>
    <m/>
    <m/>
    <m/>
    <m/>
    <m/>
    <m/>
    <d v="2024-06-07T00:00:00"/>
    <s v="SL202@tidalwaveautospa.com"/>
    <s v="Michael Donnelly"/>
    <x v="6"/>
    <x v="0"/>
  </r>
  <r>
    <s v="Matthew Carter"/>
    <s v="EXP-10013930 "/>
    <n v="11"/>
    <d v="2024-04-24T00:00:00"/>
    <x v="28"/>
    <s v="Miscellaneous Expense - Non-SL"/>
    <s v="Personal expense"/>
    <m/>
    <m/>
    <m/>
    <m/>
    <m/>
    <m/>
    <m/>
    <m/>
    <m/>
    <m/>
    <m/>
    <m/>
    <m/>
    <m/>
    <m/>
    <m/>
    <m/>
    <m/>
    <m/>
    <m/>
    <m/>
    <d v="2024-06-07T00:00:00"/>
    <s v="SL202@tidalwaveautospa.com"/>
    <s v="Michael Donnelly"/>
    <x v="6"/>
    <x v="0"/>
  </r>
  <r>
    <s v="Matthew Carter"/>
    <s v="EXP-10013930 "/>
    <n v="11.1"/>
    <d v="2024-04-24T00:00:00"/>
    <x v="28"/>
    <s v="Miscellaneous Expense - Non-SL"/>
    <s v="Personal expense"/>
    <m/>
    <m/>
    <m/>
    <m/>
    <m/>
    <m/>
    <m/>
    <m/>
    <m/>
    <m/>
    <m/>
    <m/>
    <m/>
    <m/>
    <m/>
    <m/>
    <m/>
    <m/>
    <m/>
    <m/>
    <m/>
    <d v="2024-06-07T00:00:00"/>
    <s v="SL202@tidalwaveautospa.com"/>
    <s v="Michael Donnelly"/>
    <x v="6"/>
    <x v="0"/>
  </r>
  <r>
    <s v="Matthew Carter"/>
    <s v="EXP-10013930 "/>
    <n v="8.7899999999999991"/>
    <d v="2024-04-25T00:00:00"/>
    <x v="28"/>
    <s v="Miscellaneous Expense - Non-SL"/>
    <s v="Personal expense"/>
    <m/>
    <m/>
    <m/>
    <m/>
    <m/>
    <m/>
    <m/>
    <m/>
    <m/>
    <m/>
    <m/>
    <m/>
    <m/>
    <m/>
    <m/>
    <m/>
    <m/>
    <m/>
    <m/>
    <m/>
    <m/>
    <d v="2024-06-07T00:00:00"/>
    <s v="SL202@tidalwaveautospa.com"/>
    <s v="Michael Donnelly"/>
    <x v="6"/>
    <x v="0"/>
  </r>
  <r>
    <s v="Matthew Carter"/>
    <s v="EXP-10013930 "/>
    <n v="55.87"/>
    <d v="2024-04-26T00:00:00"/>
    <x v="0"/>
    <s v="Office Supplies"/>
    <s v="Wash supplies for mail box"/>
    <m/>
    <m/>
    <m/>
    <m/>
    <m/>
    <m/>
    <m/>
    <m/>
    <m/>
    <m/>
    <m/>
    <m/>
    <m/>
    <m/>
    <m/>
    <m/>
    <m/>
    <m/>
    <m/>
    <m/>
    <m/>
    <d v="2024-06-07T00:00:00"/>
    <s v="SL202@tidalwaveautospa.com"/>
    <s v="Michael Donnelly"/>
    <x v="6"/>
    <x v="0"/>
  </r>
  <r>
    <s v="Matthew Carter"/>
    <s v="EXP-10013930 "/>
    <n v="21.19"/>
    <d v="2024-04-28T00:00:00"/>
    <x v="16"/>
    <s v="Miscellaneous Expense - Non-SL"/>
    <s v="Charger for phone personal expense"/>
    <m/>
    <m/>
    <m/>
    <m/>
    <m/>
    <m/>
    <m/>
    <m/>
    <m/>
    <m/>
    <m/>
    <m/>
    <m/>
    <m/>
    <m/>
    <m/>
    <m/>
    <m/>
    <m/>
    <m/>
    <m/>
    <d v="2024-06-07T00:00:00"/>
    <s v="SL202@tidalwaveautospa.com"/>
    <s v="Michael Donnelly"/>
    <x v="6"/>
    <x v="0"/>
  </r>
  <r>
    <s v="Matthew Carter"/>
    <s v="EXP-10013930 "/>
    <n v="21.07"/>
    <d v="2024-04-28T00:00:00"/>
    <x v="28"/>
    <s v="Miscellaneous Expense - Non-SL"/>
    <s v="Personal expense"/>
    <m/>
    <m/>
    <m/>
    <m/>
    <m/>
    <m/>
    <m/>
    <m/>
    <m/>
    <m/>
    <m/>
    <m/>
    <m/>
    <m/>
    <m/>
    <m/>
    <m/>
    <m/>
    <m/>
    <m/>
    <m/>
    <d v="2024-06-07T00:00:00"/>
    <s v="SL202@tidalwaveautospa.com"/>
    <s v="Michael Donnelly"/>
    <x v="6"/>
    <x v="0"/>
  </r>
  <r>
    <s v="Matthew Carter"/>
    <s v="EXP-10013930 "/>
    <n v="30.35"/>
    <d v="2024-04-28T00:00:00"/>
    <x v="28"/>
    <s v="Miscellaneous Expense - Non-SL"/>
    <s v="Personal expense dinner"/>
    <m/>
    <m/>
    <m/>
    <m/>
    <m/>
    <m/>
    <m/>
    <m/>
    <m/>
    <m/>
    <m/>
    <m/>
    <m/>
    <m/>
    <m/>
    <m/>
    <m/>
    <m/>
    <m/>
    <m/>
    <m/>
    <d v="2024-06-07T00:00:00"/>
    <s v="SL202@tidalwaveautospa.com"/>
    <s v="Michael Donnelly"/>
    <x v="6"/>
    <x v="0"/>
  </r>
  <r>
    <s v="Matthew Carter"/>
    <s v="EXP-10013930 "/>
    <n v="35.22"/>
    <d v="2024-04-29T00:00:00"/>
    <x v="35"/>
    <s v="Wash Maintenance"/>
    <s v="Grand opening check list post and zip ties for now hiring signs"/>
    <m/>
    <m/>
    <m/>
    <m/>
    <m/>
    <m/>
    <m/>
    <m/>
    <m/>
    <m/>
    <m/>
    <m/>
    <m/>
    <m/>
    <m/>
    <m/>
    <m/>
    <m/>
    <m/>
    <m/>
    <m/>
    <d v="2024-06-07T00:00:00"/>
    <s v="SL202@tidalwaveautospa.com"/>
    <s v="Michael Donnelly"/>
    <x v="6"/>
    <x v="0"/>
  </r>
  <r>
    <s v="Matthew Carter"/>
    <s v="EXP-10013930 "/>
    <n v="12.16"/>
    <d v="2024-04-30T00:00:00"/>
    <x v="23"/>
    <s v="Parts"/>
    <s v="Screws for fastening"/>
    <m/>
    <m/>
    <m/>
    <m/>
    <m/>
    <m/>
    <m/>
    <m/>
    <m/>
    <m/>
    <m/>
    <m/>
    <m/>
    <m/>
    <m/>
    <m/>
    <m/>
    <m/>
    <m/>
    <m/>
    <m/>
    <d v="2024-06-07T00:00:00"/>
    <s v="SL202@tidalwaveautospa.com"/>
    <s v="Michael Donnelly"/>
    <x v="6"/>
    <x v="0"/>
  </r>
  <r>
    <s v="Matthew Carter"/>
    <s v="EXP-10013930 "/>
    <n v="21.17"/>
    <d v="2024-05-01T00:00:00"/>
    <x v="0"/>
    <s v="Small Tools"/>
    <s v="Shop vac for site"/>
    <m/>
    <m/>
    <m/>
    <m/>
    <m/>
    <m/>
    <m/>
    <m/>
    <m/>
    <m/>
    <m/>
    <m/>
    <m/>
    <m/>
    <m/>
    <m/>
    <m/>
    <m/>
    <m/>
    <m/>
    <m/>
    <d v="2024-06-07T00:00:00"/>
    <s v="SL202@tidalwaveautospa.com"/>
    <s v="Michael Donnelly"/>
    <x v="6"/>
    <x v="0"/>
  </r>
  <r>
    <s v="Matthew Carter"/>
    <s v="EXP-10013930 "/>
    <n v="4.22"/>
    <d v="2024-05-02T00:00:00"/>
    <x v="16"/>
    <s v="Wash Maintenance"/>
    <s v="liquid nails"/>
    <m/>
    <m/>
    <m/>
    <m/>
    <m/>
    <m/>
    <m/>
    <m/>
    <m/>
    <m/>
    <m/>
    <m/>
    <m/>
    <m/>
    <m/>
    <m/>
    <m/>
    <m/>
    <m/>
    <m/>
    <m/>
    <d v="2024-06-07T00:00:00"/>
    <s v="SL202@tidalwaveautospa.com"/>
    <s v="Michael Donnelly"/>
    <x v="6"/>
    <x v="0"/>
  </r>
  <r>
    <s v="Matthew Carter"/>
    <s v="EXP-10013930 "/>
    <n v="12.74"/>
    <d v="2024-05-06T00:00:00"/>
    <x v="28"/>
    <s v="Miscellaneous Expense - Non-SL"/>
    <s v="Personal expense"/>
    <m/>
    <m/>
    <m/>
    <m/>
    <m/>
    <m/>
    <m/>
    <m/>
    <m/>
    <m/>
    <m/>
    <m/>
    <m/>
    <m/>
    <m/>
    <m/>
    <m/>
    <m/>
    <m/>
    <m/>
    <m/>
    <d v="2024-06-07T00:00:00"/>
    <s v="SL202@tidalwaveautospa.com"/>
    <s v="Michael Donnelly"/>
    <x v="6"/>
    <x v="0"/>
  </r>
  <r>
    <s v="Matthew Carter"/>
    <s v="EXP-10013930 "/>
    <n v="125"/>
    <d v="2024-05-14T00:00:00"/>
    <x v="11"/>
    <s v="Wash Maintenance"/>
    <s v="Charge for moving container in lot for construction. Over charged by $75 which was refunded"/>
    <m/>
    <m/>
    <m/>
    <m/>
    <m/>
    <m/>
    <m/>
    <m/>
    <m/>
    <m/>
    <m/>
    <m/>
    <m/>
    <m/>
    <m/>
    <m/>
    <m/>
    <m/>
    <m/>
    <m/>
    <m/>
    <d v="2024-06-07T00:00:00"/>
    <s v="SL202@tidalwaveautospa.com"/>
    <s v="Michael Donnelly"/>
    <x v="6"/>
    <x v="0"/>
  </r>
  <r>
    <s v="Matthew Carter"/>
    <s v="EXP-10013930 "/>
    <n v="-75"/>
    <d v="2024-05-15T00:00:00"/>
    <x v="11"/>
    <s v="Wash Maintenance"/>
    <s v="Refund for over charge"/>
    <m/>
    <m/>
    <m/>
    <m/>
    <m/>
    <m/>
    <m/>
    <m/>
    <m/>
    <m/>
    <m/>
    <m/>
    <m/>
    <m/>
    <m/>
    <m/>
    <m/>
    <m/>
    <m/>
    <m/>
    <m/>
    <d v="2024-06-07T00:00:00"/>
    <s v="SL202@tidalwaveautospa.com"/>
    <s v="Michael Donnelly"/>
    <x v="6"/>
    <x v="0"/>
  </r>
  <r>
    <s v="Matthew Carter"/>
    <s v="EXP-10013930 "/>
    <n v="52.91"/>
    <d v="2024-05-19T00:00:00"/>
    <x v="28"/>
    <s v="Miscellaneous Expense - Non-SL"/>
    <s v="Personal expense for dinner"/>
    <m/>
    <m/>
    <m/>
    <m/>
    <m/>
    <m/>
    <m/>
    <m/>
    <m/>
    <m/>
    <m/>
    <m/>
    <m/>
    <m/>
    <m/>
    <m/>
    <m/>
    <m/>
    <m/>
    <m/>
    <m/>
    <d v="2024-06-07T00:00:00"/>
    <s v="SL202@tidalwaveautospa.com"/>
    <s v="Michael Donnelly"/>
    <x v="6"/>
    <x v="0"/>
  </r>
  <r>
    <s v="Lindsay Schultz"/>
    <s v="EXP-10013016 "/>
    <n v="586.21"/>
    <d v="2024-04-19T00:00:00"/>
    <x v="0"/>
    <s v="Office Furniture"/>
    <s v="Shelving and organization"/>
    <m/>
    <m/>
    <m/>
    <m/>
    <m/>
    <m/>
    <m/>
    <m/>
    <m/>
    <m/>
    <m/>
    <m/>
    <m/>
    <m/>
    <m/>
    <m/>
    <m/>
    <m/>
    <m/>
    <m/>
    <m/>
    <d v="2024-06-07T00:00:00"/>
    <s v="SL198@tidalwaveautospa.com"/>
    <s v="Joe Chavez"/>
    <x v="6"/>
    <x v="0"/>
  </r>
  <r>
    <s v="Lindsay Schultz"/>
    <s v="EXP-10013016 "/>
    <n v="106.25"/>
    <d v="2024-04-26T00:00:00"/>
    <x v="16"/>
    <s v="Wash Maintenance"/>
    <s v="degreaser, goo gone, extingusher, wrench"/>
    <m/>
    <m/>
    <m/>
    <m/>
    <m/>
    <m/>
    <m/>
    <m/>
    <m/>
    <m/>
    <m/>
    <m/>
    <m/>
    <m/>
    <m/>
    <m/>
    <m/>
    <m/>
    <m/>
    <m/>
    <m/>
    <d v="2024-06-07T00:00:00"/>
    <s v="SL198@tidalwaveautospa.com"/>
    <s v="Joe Chavez"/>
    <x v="6"/>
    <x v="0"/>
  </r>
  <r>
    <s v="Lindsay Schultz"/>
    <s v="EXP-10013016 "/>
    <n v="144.02000000000001"/>
    <d v="2024-05-03T00:00:00"/>
    <x v="0"/>
    <s v="Wash Maintenance"/>
    <s v="salt pellets"/>
    <m/>
    <m/>
    <m/>
    <m/>
    <m/>
    <m/>
    <m/>
    <m/>
    <m/>
    <m/>
    <m/>
    <m/>
    <m/>
    <m/>
    <m/>
    <m/>
    <m/>
    <m/>
    <m/>
    <m/>
    <m/>
    <d v="2024-06-07T00:00:00"/>
    <s v="SL198@tidalwaveautospa.com"/>
    <s v="Joe Chavez"/>
    <x v="6"/>
    <x v="0"/>
  </r>
  <r>
    <s v="Lindsay Schultz"/>
    <s v="EXP-10013016 "/>
    <n v="105.67"/>
    <d v="2024-05-06T00:00:00"/>
    <x v="0"/>
    <s v="Office Furniture"/>
    <s v="shelving"/>
    <m/>
    <m/>
    <m/>
    <m/>
    <m/>
    <m/>
    <m/>
    <m/>
    <m/>
    <m/>
    <m/>
    <m/>
    <m/>
    <m/>
    <m/>
    <m/>
    <m/>
    <m/>
    <m/>
    <m/>
    <m/>
    <d v="2024-06-07T00:00:00"/>
    <s v="SL198@tidalwaveautospa.com"/>
    <s v="Joe Chavez"/>
    <x v="6"/>
    <x v="0"/>
  </r>
  <r>
    <s v="Lindsay Schultz"/>
    <s v="EXP-10013016 "/>
    <n v="24.97"/>
    <d v="2024-05-08T00:00:00"/>
    <x v="0"/>
    <s v="Wash Maintenance"/>
    <s v="vinegar"/>
    <m/>
    <m/>
    <m/>
    <m/>
    <m/>
    <m/>
    <m/>
    <m/>
    <m/>
    <m/>
    <m/>
    <m/>
    <m/>
    <m/>
    <m/>
    <m/>
    <m/>
    <m/>
    <m/>
    <m/>
    <m/>
    <d v="2024-06-07T00:00:00"/>
    <s v="SL198@tidalwaveautospa.com"/>
    <s v="Joe Chavez"/>
    <x v="6"/>
    <x v="0"/>
  </r>
  <r>
    <s v="Lindsay Schultz"/>
    <s v="EXP-10013016 "/>
    <n v="245.82"/>
    <d v="2024-05-08T00:00:00"/>
    <x v="0"/>
    <s v="Itemized"/>
    <s v="water, Gatorade, and cleaning supplies"/>
    <n v="87.960000000000008"/>
    <s v="Wash Maintenance"/>
    <s v="dawn, gel mats"/>
    <n v="59.99"/>
    <s v="Office Supplies"/>
    <s v="table"/>
    <n v="97.87"/>
    <s v="Snacks"/>
    <s v="bottle water, gatorades"/>
    <m/>
    <m/>
    <m/>
    <m/>
    <m/>
    <m/>
    <m/>
    <m/>
    <m/>
    <m/>
    <m/>
    <m/>
    <d v="2024-06-07T00:00:00"/>
    <s v="SL198@tidalwaveautospa.com"/>
    <s v="Joe Chavez"/>
    <x v="6"/>
    <x v="0"/>
  </r>
  <r>
    <s v="Lindsay Schultz"/>
    <s v="EXP-10013016 "/>
    <n v="19.21"/>
    <d v="2024-05-11T00:00:00"/>
    <x v="0"/>
    <s v="Small Tools"/>
    <s v="bungee cords and funnel"/>
    <m/>
    <m/>
    <m/>
    <m/>
    <m/>
    <m/>
    <m/>
    <m/>
    <m/>
    <m/>
    <m/>
    <m/>
    <m/>
    <m/>
    <m/>
    <m/>
    <m/>
    <m/>
    <m/>
    <m/>
    <m/>
    <d v="2024-06-07T00:00:00"/>
    <s v="SL198@tidalwaveautospa.com"/>
    <s v="Joe Chavez"/>
    <x v="6"/>
    <x v="0"/>
  </r>
  <r>
    <s v="Lindsay Schultz"/>
    <s v="EXP-10013016 "/>
    <n v="56.32"/>
    <d v="2024-05-13T00:00:00"/>
    <x v="6"/>
    <s v="Wash Maintenance"/>
    <s v="grease"/>
    <m/>
    <m/>
    <m/>
    <m/>
    <m/>
    <m/>
    <m/>
    <m/>
    <m/>
    <m/>
    <m/>
    <m/>
    <m/>
    <m/>
    <m/>
    <m/>
    <m/>
    <m/>
    <m/>
    <m/>
    <m/>
    <d v="2024-06-07T00:00:00"/>
    <s v="SL198@tidalwaveautospa.com"/>
    <s v="Joe Chavez"/>
    <x v="6"/>
    <x v="0"/>
  </r>
  <r>
    <s v="Lindsay Schultz"/>
    <s v="EXP-10013016 "/>
    <n v="32.36"/>
    <d v="2024-05-13T00:00:00"/>
    <x v="11"/>
    <s v="Small Tools"/>
    <s v="width measuring stick"/>
    <m/>
    <m/>
    <m/>
    <m/>
    <m/>
    <m/>
    <m/>
    <m/>
    <m/>
    <m/>
    <m/>
    <m/>
    <m/>
    <m/>
    <m/>
    <m/>
    <m/>
    <m/>
    <m/>
    <m/>
    <m/>
    <d v="2024-06-07T00:00:00"/>
    <s v="SL198@tidalwaveautospa.com"/>
    <s v="Joe Chavez"/>
    <x v="6"/>
    <x v="0"/>
  </r>
  <r>
    <s v="Lindsay Schultz"/>
    <s v="EXP-10013016 "/>
    <n v="74.91"/>
    <d v="2024-05-13T00:00:00"/>
    <x v="0"/>
    <s v="Wash Maintenance"/>
    <s v="cleaning supplies"/>
    <m/>
    <m/>
    <m/>
    <m/>
    <m/>
    <m/>
    <m/>
    <m/>
    <m/>
    <m/>
    <m/>
    <m/>
    <m/>
    <m/>
    <m/>
    <m/>
    <m/>
    <m/>
    <m/>
    <m/>
    <m/>
    <d v="2024-06-07T00:00:00"/>
    <s v="SL198@tidalwaveautospa.com"/>
    <s v="Joe Chavez"/>
    <x v="6"/>
    <x v="0"/>
  </r>
  <r>
    <s v="Lindsay Schultz"/>
    <s v="EXP-10013016 "/>
    <n v="16.010000000000002"/>
    <d v="2024-05-13T00:00:00"/>
    <x v="13"/>
    <s v="Office Supplies"/>
    <s v="key copies"/>
    <m/>
    <m/>
    <m/>
    <m/>
    <m/>
    <m/>
    <m/>
    <m/>
    <m/>
    <m/>
    <m/>
    <m/>
    <m/>
    <m/>
    <m/>
    <m/>
    <m/>
    <m/>
    <m/>
    <m/>
    <m/>
    <d v="2024-06-07T00:00:00"/>
    <s v="SL198@tidalwaveautospa.com"/>
    <s v="Joe Chavez"/>
    <x v="6"/>
    <x v="0"/>
  </r>
  <r>
    <s v="Lindsay Schultz"/>
    <s v="EXP-10013016 "/>
    <n v="24.74"/>
    <d v="2024-05-15T00:00:00"/>
    <x v="0"/>
    <s v="Office Supplies"/>
    <s v="duct tape to make Ada parking lines"/>
    <m/>
    <m/>
    <m/>
    <m/>
    <m/>
    <m/>
    <m/>
    <m/>
    <m/>
    <m/>
    <m/>
    <m/>
    <m/>
    <m/>
    <m/>
    <m/>
    <m/>
    <m/>
    <m/>
    <m/>
    <m/>
    <d v="2024-06-07T00:00:00"/>
    <s v="SL198@tidalwaveautospa.com"/>
    <s v="Joe Chavez"/>
    <x v="6"/>
    <x v="0"/>
  </r>
  <r>
    <s v="Samuel Schmidt"/>
    <s v="EXP-10013705 "/>
    <n v="33.72"/>
    <d v="2024-05-07T00:00:00"/>
    <x v="0"/>
    <s v="Wash Maintenance"/>
    <s v="WD-40"/>
    <m/>
    <m/>
    <m/>
    <m/>
    <m/>
    <m/>
    <m/>
    <m/>
    <m/>
    <m/>
    <m/>
    <m/>
    <m/>
    <m/>
    <m/>
    <m/>
    <m/>
    <m/>
    <m/>
    <m/>
    <m/>
    <d v="2024-06-07T00:00:00"/>
    <s v="SL183@tidalwaveautospa.com"/>
    <s v="Joe Chavez"/>
    <x v="6"/>
    <x v="0"/>
  </r>
  <r>
    <s v="Samuel Schmidt"/>
    <s v="EXP-10013705 "/>
    <n v="163.85"/>
    <d v="2024-05-09T00:00:00"/>
    <x v="0"/>
    <s v="Wash Maintenance"/>
    <s v="C3"/>
    <m/>
    <m/>
    <m/>
    <m/>
    <m/>
    <m/>
    <m/>
    <m/>
    <m/>
    <m/>
    <m/>
    <m/>
    <m/>
    <m/>
    <m/>
    <m/>
    <m/>
    <m/>
    <m/>
    <m/>
    <m/>
    <d v="2024-06-07T00:00:00"/>
    <s v="SL183@tidalwaveautospa.com"/>
    <s v="Joe Chavez"/>
    <x v="6"/>
    <x v="0"/>
  </r>
  <r>
    <s v="Samuel Schmidt"/>
    <s v="EXP-10013705 "/>
    <n v="141"/>
    <d v="2024-05-10T00:00:00"/>
    <x v="0"/>
    <s v="Office Supplies"/>
    <s v="Printer Cartridge &amp; Garbage Bags"/>
    <m/>
    <m/>
    <m/>
    <m/>
    <m/>
    <m/>
    <m/>
    <m/>
    <m/>
    <m/>
    <m/>
    <m/>
    <m/>
    <m/>
    <m/>
    <m/>
    <m/>
    <m/>
    <m/>
    <m/>
    <m/>
    <d v="2024-06-07T00:00:00"/>
    <s v="SL183@tidalwaveautospa.com"/>
    <s v="Joe Chavez"/>
    <x v="6"/>
    <x v="0"/>
  </r>
  <r>
    <s v="Samuel Schmidt"/>
    <s v="EXP-10013705 "/>
    <n v="115.61"/>
    <d v="2024-05-10T00:00:00"/>
    <x v="0"/>
    <s v="Office Supplies"/>
    <s v="Gas Cans, Garbage Bags, &amp; Hand Soap"/>
    <m/>
    <m/>
    <m/>
    <m/>
    <m/>
    <m/>
    <m/>
    <m/>
    <m/>
    <m/>
    <m/>
    <m/>
    <m/>
    <m/>
    <m/>
    <m/>
    <m/>
    <m/>
    <m/>
    <m/>
    <m/>
    <d v="2024-06-07T00:00:00"/>
    <s v="SL183@tidalwaveautospa.com"/>
    <s v="Joe Chavez"/>
    <x v="6"/>
    <x v="0"/>
  </r>
  <r>
    <s v="Samuel Schmidt"/>
    <s v="EXP-10013705 "/>
    <n v="33.979999999999997"/>
    <d v="2024-05-11T00:00:00"/>
    <x v="0"/>
    <s v="Parts"/>
    <s v="Quick Connects &amp; Brackets"/>
    <m/>
    <m/>
    <m/>
    <m/>
    <m/>
    <m/>
    <m/>
    <m/>
    <m/>
    <m/>
    <m/>
    <m/>
    <m/>
    <m/>
    <m/>
    <m/>
    <m/>
    <m/>
    <m/>
    <m/>
    <m/>
    <d v="2024-06-07T00:00:00"/>
    <s v="SL183@tidalwaveautospa.com"/>
    <s v="Joe Chavez"/>
    <x v="6"/>
    <x v="0"/>
  </r>
  <r>
    <s v="Samuel Schmidt"/>
    <s v="EXP-10013705 "/>
    <n v="19.03"/>
    <d v="2024-05-12T00:00:00"/>
    <x v="0"/>
    <s v="Office Supplies"/>
    <s v="Mouse Traps, Scissors, Note Pads"/>
    <m/>
    <m/>
    <m/>
    <m/>
    <m/>
    <m/>
    <m/>
    <m/>
    <m/>
    <m/>
    <m/>
    <m/>
    <m/>
    <m/>
    <m/>
    <m/>
    <m/>
    <m/>
    <m/>
    <m/>
    <m/>
    <d v="2024-06-07T00:00:00"/>
    <s v="SL183@tidalwaveautospa.com"/>
    <s v="Joe Chavez"/>
    <x v="6"/>
    <x v="0"/>
  </r>
  <r>
    <s v="Samuel Schmidt"/>
    <s v="EXP-10013705 "/>
    <n v="32.9"/>
    <d v="2024-05-13T00:00:00"/>
    <x v="0"/>
    <s v="Small Tools"/>
    <s v="Drill Bits"/>
    <m/>
    <m/>
    <m/>
    <m/>
    <m/>
    <m/>
    <m/>
    <m/>
    <m/>
    <m/>
    <m/>
    <m/>
    <m/>
    <m/>
    <m/>
    <m/>
    <m/>
    <m/>
    <m/>
    <m/>
    <m/>
    <d v="2024-06-07T00:00:00"/>
    <s v="SL183@tidalwaveautospa.com"/>
    <s v="Joe Chavez"/>
    <x v="6"/>
    <x v="0"/>
  </r>
  <r>
    <s v="Jonathan Ackerman"/>
    <s v="EXP-10013695 "/>
    <n v="12.84"/>
    <d v="2024-04-25T00:00:00"/>
    <x v="1"/>
    <s v="Car Wash"/>
    <s v="Drb test"/>
    <m/>
    <m/>
    <m/>
    <m/>
    <m/>
    <m/>
    <m/>
    <m/>
    <m/>
    <m/>
    <m/>
    <m/>
    <m/>
    <m/>
    <m/>
    <m/>
    <m/>
    <m/>
    <m/>
    <m/>
    <m/>
    <d v="2024-06-07T00:00:00"/>
    <s v="SL191@tidalwaveautospa.com"/>
    <s v="Joe Chavez"/>
    <x v="6"/>
    <x v="0"/>
  </r>
  <r>
    <s v="Jonathan Ackerman"/>
    <s v="EXP-10013695 "/>
    <n v="5"/>
    <d v="2024-04-30T00:00:00"/>
    <x v="15"/>
    <s v="Lodging"/>
    <s v="lodging fee"/>
    <m/>
    <m/>
    <m/>
    <m/>
    <m/>
    <m/>
    <m/>
    <m/>
    <m/>
    <m/>
    <m/>
    <m/>
    <m/>
    <m/>
    <m/>
    <m/>
    <m/>
    <m/>
    <m/>
    <m/>
    <m/>
    <d v="2024-06-07T00:00:00"/>
    <s v="SL191@tidalwaveautospa.com"/>
    <s v="Joe Chavez"/>
    <x v="6"/>
    <x v="0"/>
  </r>
  <r>
    <s v="Jonathan Ackerman"/>
    <s v="EXP-10013695 "/>
    <n v="21.14"/>
    <d v="2024-05-07T00:00:00"/>
    <x v="0"/>
    <s v="Wash Maintenance"/>
    <s v="zep and air fitting"/>
    <m/>
    <m/>
    <m/>
    <m/>
    <m/>
    <m/>
    <m/>
    <m/>
    <m/>
    <m/>
    <m/>
    <m/>
    <m/>
    <m/>
    <m/>
    <m/>
    <m/>
    <m/>
    <m/>
    <m/>
    <m/>
    <d v="2024-06-07T00:00:00"/>
    <s v="SL191@tidalwaveautospa.com"/>
    <s v="Joe Chavez"/>
    <x v="6"/>
    <x v="0"/>
  </r>
  <r>
    <s v="Jonathan Ackerman"/>
    <s v="EXP-10013695 "/>
    <n v="58.84"/>
    <d v="2024-05-07T00:00:00"/>
    <x v="0"/>
    <s v="Small Tools"/>
    <s v="foam cannons for cleaning"/>
    <m/>
    <m/>
    <m/>
    <m/>
    <m/>
    <m/>
    <m/>
    <m/>
    <m/>
    <m/>
    <m/>
    <m/>
    <m/>
    <m/>
    <m/>
    <m/>
    <m/>
    <m/>
    <m/>
    <m/>
    <m/>
    <d v="2024-06-07T00:00:00"/>
    <s v="SL191@tidalwaveautospa.com"/>
    <s v="Joe Chavez"/>
    <x v="6"/>
    <x v="0"/>
  </r>
  <r>
    <s v="Jonathan Ackerman"/>
    <s v="EXP-10013695 "/>
    <n v="141.61000000000001"/>
    <d v="2024-05-08T00:00:00"/>
    <x v="0"/>
    <s v="Wash Maintenance"/>
    <s v="water,dawn,laundry"/>
    <m/>
    <m/>
    <m/>
    <m/>
    <m/>
    <m/>
    <m/>
    <m/>
    <m/>
    <m/>
    <m/>
    <m/>
    <m/>
    <m/>
    <m/>
    <m/>
    <m/>
    <m/>
    <m/>
    <m/>
    <m/>
    <d v="2024-06-07T00:00:00"/>
    <s v="SL191@tidalwaveautospa.com"/>
    <s v="Joe Chavez"/>
    <x v="6"/>
    <x v="0"/>
  </r>
  <r>
    <s v="Jonathan Ackerman"/>
    <s v="EXP-10013695 "/>
    <n v="21.89"/>
    <d v="2024-05-08T00:00:00"/>
    <x v="0"/>
    <s v="Safety Supplies"/>
    <s v="gloves and Tee"/>
    <m/>
    <m/>
    <m/>
    <m/>
    <m/>
    <m/>
    <m/>
    <m/>
    <m/>
    <m/>
    <m/>
    <m/>
    <m/>
    <m/>
    <m/>
    <m/>
    <m/>
    <m/>
    <m/>
    <m/>
    <m/>
    <d v="2024-06-07T00:00:00"/>
    <s v="SL191@tidalwaveautospa.com"/>
    <s v="Joe Chavez"/>
    <x v="6"/>
    <x v="0"/>
  </r>
  <r>
    <s v="Jonathan Ackerman"/>
    <s v="EXP-10013695 "/>
    <n v="12.84"/>
    <d v="2024-05-12T00:00:00"/>
    <x v="7"/>
    <s v="Car Wash"/>
    <s v="Drb remote emv restart test"/>
    <m/>
    <m/>
    <m/>
    <m/>
    <m/>
    <m/>
    <m/>
    <m/>
    <m/>
    <m/>
    <m/>
    <m/>
    <m/>
    <m/>
    <m/>
    <m/>
    <m/>
    <m/>
    <m/>
    <m/>
    <m/>
    <d v="2024-06-07T00:00:00"/>
    <s v="SL191@tidalwaveautospa.com"/>
    <s v="Joe Chavez"/>
    <x v="6"/>
    <x v="0"/>
  </r>
  <r>
    <s v="Jonathan Ackerman"/>
    <s v="EXP-10013695 "/>
    <n v="-12.84"/>
    <d v="2024-05-12T00:00:00"/>
    <x v="7"/>
    <s v="Car Wash"/>
    <s v="Remote emv restart refund"/>
    <m/>
    <m/>
    <m/>
    <m/>
    <m/>
    <m/>
    <m/>
    <m/>
    <m/>
    <m/>
    <m/>
    <m/>
    <m/>
    <m/>
    <m/>
    <m/>
    <m/>
    <m/>
    <m/>
    <m/>
    <m/>
    <d v="2024-06-07T00:00:00"/>
    <s v="SL191@tidalwaveautospa.com"/>
    <s v="Joe Chavez"/>
    <x v="6"/>
    <x v="0"/>
  </r>
  <r>
    <s v="Jonathan Ackerman"/>
    <s v="EXP-10013695 "/>
    <n v="12.84"/>
    <d v="2024-05-12T00:00:00"/>
    <x v="7"/>
    <s v="Car Wash"/>
    <s v="Emv restart test"/>
    <m/>
    <m/>
    <m/>
    <m/>
    <m/>
    <m/>
    <m/>
    <m/>
    <m/>
    <m/>
    <m/>
    <m/>
    <m/>
    <m/>
    <m/>
    <m/>
    <m/>
    <m/>
    <m/>
    <m/>
    <m/>
    <d v="2024-06-07T00:00:00"/>
    <s v="SL191@tidalwaveautospa.com"/>
    <s v="Joe Chavez"/>
    <x v="6"/>
    <x v="0"/>
  </r>
  <r>
    <s v="Jonathan Ackerman"/>
    <s v="EXP-10013695 "/>
    <n v="-12.83"/>
    <d v="2024-05-12T00:00:00"/>
    <x v="2"/>
    <s v="Car Wash"/>
    <s v="Drb remote emv restart refund"/>
    <m/>
    <m/>
    <m/>
    <m/>
    <m/>
    <m/>
    <m/>
    <m/>
    <m/>
    <m/>
    <m/>
    <m/>
    <m/>
    <m/>
    <m/>
    <m/>
    <m/>
    <m/>
    <m/>
    <m/>
    <m/>
    <d v="2024-06-07T00:00:00"/>
    <s v="SL191@tidalwaveautospa.com"/>
    <s v="Joe Chavez"/>
    <x v="6"/>
    <x v="0"/>
  </r>
  <r>
    <s v="Jonathan Ackerman"/>
    <s v="EXP-10013695 "/>
    <n v="88.03"/>
    <d v="2024-05-14T00:00:00"/>
    <x v="16"/>
    <s v="Wash Maintenance"/>
    <s v="window buckets and tape"/>
    <m/>
    <m/>
    <m/>
    <m/>
    <m/>
    <m/>
    <m/>
    <m/>
    <m/>
    <m/>
    <m/>
    <m/>
    <m/>
    <m/>
    <m/>
    <m/>
    <m/>
    <m/>
    <m/>
    <m/>
    <m/>
    <d v="2024-06-07T00:00:00"/>
    <s v="SL191@tidalwaveautospa.com"/>
    <s v="Joe Chavez"/>
    <x v="6"/>
    <x v="0"/>
  </r>
  <r>
    <s v="Don Lettieri"/>
    <s v="EXP-10013670 "/>
    <n v="146.66"/>
    <d v="2024-04-30T00:00:00"/>
    <x v="0"/>
    <s v="Wash Maintenance"/>
    <s v="Spftber salt"/>
    <m/>
    <m/>
    <m/>
    <m/>
    <m/>
    <m/>
    <m/>
    <m/>
    <m/>
    <m/>
    <m/>
    <m/>
    <m/>
    <m/>
    <m/>
    <m/>
    <m/>
    <m/>
    <m/>
    <m/>
    <m/>
    <d v="2024-06-07T00:00:00"/>
    <s v="SL25@tidalwaveautospa.com"/>
    <s v="David Foster"/>
    <x v="6"/>
    <x v="0"/>
  </r>
  <r>
    <s v="Don Lettieri"/>
    <s v="EXP-10013670 "/>
    <n v="21.88"/>
    <d v="2024-05-08T00:00:00"/>
    <x v="22"/>
    <s v="Parts"/>
    <s v="Fuses"/>
    <m/>
    <m/>
    <m/>
    <m/>
    <m/>
    <m/>
    <m/>
    <m/>
    <m/>
    <m/>
    <m/>
    <m/>
    <m/>
    <m/>
    <m/>
    <m/>
    <m/>
    <m/>
    <m/>
    <m/>
    <m/>
    <d v="2024-06-07T00:00:00"/>
    <s v="SL25@tidalwaveautospa.com"/>
    <s v="David Foster"/>
    <x v="6"/>
    <x v="0"/>
  </r>
  <r>
    <s v="Don Lettieri"/>
    <s v="EXP-10013670 "/>
    <n v="129.44999999999999"/>
    <d v="2024-05-09T00:00:00"/>
    <x v="22"/>
    <s v="Parts"/>
    <s v="Suppies for repairs"/>
    <m/>
    <m/>
    <m/>
    <m/>
    <m/>
    <m/>
    <m/>
    <m/>
    <m/>
    <m/>
    <m/>
    <m/>
    <m/>
    <m/>
    <m/>
    <m/>
    <m/>
    <m/>
    <m/>
    <m/>
    <m/>
    <d v="2024-06-07T00:00:00"/>
    <s v="SL25@tidalwaveautospa.com"/>
    <s v="David Foster"/>
    <x v="6"/>
    <x v="0"/>
  </r>
  <r>
    <s v="Don Lettieri"/>
    <s v="EXP-10013670 "/>
    <n v="23.75"/>
    <d v="2024-05-10T00:00:00"/>
    <x v="22"/>
    <s v="Office Supplies"/>
    <s v="Ley stocks"/>
    <m/>
    <m/>
    <m/>
    <m/>
    <m/>
    <m/>
    <m/>
    <m/>
    <m/>
    <m/>
    <m/>
    <m/>
    <m/>
    <m/>
    <m/>
    <m/>
    <m/>
    <m/>
    <m/>
    <m/>
    <m/>
    <d v="2024-06-07T00:00:00"/>
    <s v="SL25@tidalwaveautospa.com"/>
    <s v="David Foster"/>
    <x v="6"/>
    <x v="0"/>
  </r>
  <r>
    <s v="Don Lettieri"/>
    <s v="EXP-10013670 "/>
    <n v="72.84"/>
    <d v="2024-05-10T00:00:00"/>
    <x v="0"/>
    <s v="Parts"/>
    <s v="Supplies for repairs"/>
    <m/>
    <m/>
    <m/>
    <m/>
    <m/>
    <m/>
    <m/>
    <m/>
    <m/>
    <m/>
    <m/>
    <m/>
    <m/>
    <m/>
    <m/>
    <m/>
    <m/>
    <m/>
    <m/>
    <m/>
    <m/>
    <d v="2024-06-07T00:00:00"/>
    <s v="SL25@tidalwaveautospa.com"/>
    <s v="David Foster"/>
    <x v="6"/>
    <x v="0"/>
  </r>
  <r>
    <s v="Don Lettieri"/>
    <s v="EXP-10013670 "/>
    <n v="118.79"/>
    <d v="2024-05-14T00:00:00"/>
    <x v="0"/>
    <s v="Wash Maintenance"/>
    <s v="Towel cart"/>
    <m/>
    <m/>
    <m/>
    <m/>
    <m/>
    <m/>
    <m/>
    <m/>
    <m/>
    <m/>
    <m/>
    <m/>
    <m/>
    <m/>
    <m/>
    <m/>
    <m/>
    <m/>
    <m/>
    <m/>
    <m/>
    <d v="2024-06-07T00:00:00"/>
    <s v="SL25@tidalwaveautospa.com"/>
    <s v="David Foster"/>
    <x v="6"/>
    <x v="0"/>
  </r>
  <r>
    <s v="Don Lettieri"/>
    <s v="EXP-10013670 "/>
    <n v="102.55"/>
    <d v="2024-05-16T00:00:00"/>
    <x v="22"/>
    <s v="Safety Supplies"/>
    <s v="Traffic cones"/>
    <m/>
    <m/>
    <m/>
    <m/>
    <m/>
    <m/>
    <m/>
    <m/>
    <m/>
    <m/>
    <m/>
    <m/>
    <m/>
    <m/>
    <m/>
    <m/>
    <m/>
    <m/>
    <m/>
    <m/>
    <m/>
    <d v="2024-06-07T00:00:00"/>
    <s v="SL25@tidalwaveautospa.com"/>
    <s v="David Foster"/>
    <x v="6"/>
    <x v="0"/>
  </r>
  <r>
    <s v="Don Lettieri"/>
    <s v="EXP-10013670 "/>
    <n v="83.58"/>
    <d v="2024-05-16T00:00:00"/>
    <x v="16"/>
    <s v="Parts"/>
    <s v="Hp Hose"/>
    <m/>
    <m/>
    <m/>
    <m/>
    <m/>
    <m/>
    <m/>
    <m/>
    <m/>
    <m/>
    <m/>
    <m/>
    <m/>
    <m/>
    <m/>
    <m/>
    <m/>
    <m/>
    <m/>
    <m/>
    <m/>
    <d v="2024-06-07T00:00:00"/>
    <s v="SL25@tidalwaveautospa.com"/>
    <s v="David Foster"/>
    <x v="6"/>
    <x v="0"/>
  </r>
  <r>
    <s v="Don Lettieri"/>
    <s v="EXP-10013670 "/>
    <n v="350.07"/>
    <d v="2024-05-16T00:00:00"/>
    <x v="7"/>
    <s v="Landscaping"/>
    <s v="Irrigation repair"/>
    <m/>
    <m/>
    <m/>
    <m/>
    <m/>
    <m/>
    <m/>
    <m/>
    <m/>
    <m/>
    <m/>
    <m/>
    <m/>
    <m/>
    <m/>
    <m/>
    <m/>
    <m/>
    <m/>
    <m/>
    <m/>
    <d v="2024-06-07T00:00:00"/>
    <s v="SL25@tidalwaveautospa.com"/>
    <s v="David Foster"/>
    <x v="6"/>
    <x v="0"/>
  </r>
  <r>
    <s v="Tiffany Reed"/>
    <s v="EXP-10013714 "/>
    <n v="47.94"/>
    <d v="2024-04-20T00:00:00"/>
    <x v="8"/>
    <s v="Snacks"/>
    <s v="water for cooler"/>
    <m/>
    <m/>
    <m/>
    <m/>
    <m/>
    <m/>
    <m/>
    <m/>
    <m/>
    <m/>
    <m/>
    <m/>
    <m/>
    <m/>
    <m/>
    <m/>
    <m/>
    <m/>
    <m/>
    <m/>
    <m/>
    <d v="2024-06-07T00:00:00"/>
    <s v="SL102@tidalwaveautospa.com"/>
    <s v="David Foster"/>
    <x v="6"/>
    <x v="0"/>
  </r>
  <r>
    <s v="Tiffany Reed"/>
    <s v="EXP-10013714 "/>
    <n v="34.11"/>
    <d v="2024-05-05T00:00:00"/>
    <x v="0"/>
    <s v="Wash Maintenance"/>
    <s v="laundry det and dawn"/>
    <m/>
    <m/>
    <m/>
    <m/>
    <m/>
    <m/>
    <m/>
    <m/>
    <m/>
    <m/>
    <m/>
    <m/>
    <m/>
    <m/>
    <m/>
    <m/>
    <m/>
    <m/>
    <m/>
    <m/>
    <m/>
    <d v="2024-06-07T00:00:00"/>
    <s v="SL102@tidalwaveautospa.com"/>
    <s v="David Foster"/>
    <x v="6"/>
    <x v="0"/>
  </r>
  <r>
    <s v="Tiffany Reed"/>
    <s v="EXP-10013714 "/>
    <n v="257.61"/>
    <d v="2024-05-05T00:00:00"/>
    <x v="0"/>
    <s v="Itemized"/>
    <s v="cleaner, oil and contest prize"/>
    <n v="100"/>
    <s v="Employee Incentives - Other"/>
    <s v="conteset prize"/>
    <n v="157.61000000000001"/>
    <s v="Wash Maintenance"/>
    <s v="cleaner, oil"/>
    <m/>
    <m/>
    <m/>
    <m/>
    <m/>
    <m/>
    <m/>
    <m/>
    <m/>
    <m/>
    <m/>
    <m/>
    <m/>
    <m/>
    <m/>
    <d v="2024-06-07T00:00:00"/>
    <s v="SL102@tidalwaveautospa.com"/>
    <s v="David Foster"/>
    <x v="6"/>
    <x v="0"/>
  </r>
  <r>
    <s v="Tiffany Reed"/>
    <s v="EXP-10013714 "/>
    <n v="20.09"/>
    <d v="2024-05-08T00:00:00"/>
    <x v="0"/>
    <s v="Landscaping"/>
    <s v="oil for weed eater and traps"/>
    <m/>
    <m/>
    <m/>
    <m/>
    <m/>
    <m/>
    <m/>
    <m/>
    <m/>
    <m/>
    <m/>
    <m/>
    <m/>
    <m/>
    <m/>
    <m/>
    <m/>
    <m/>
    <m/>
    <m/>
    <m/>
    <d v="2024-06-07T00:00:00"/>
    <s v="SL102@tidalwaveautospa.com"/>
    <s v="David Foster"/>
    <x v="6"/>
    <x v="0"/>
  </r>
  <r>
    <s v="Tiffany Reed"/>
    <s v="EXP-10013714 "/>
    <n v="427.68"/>
    <d v="2024-05-09T00:00:00"/>
    <x v="22"/>
    <s v="Parts"/>
    <s v="hydraulic hoses"/>
    <m/>
    <m/>
    <m/>
    <m/>
    <m/>
    <m/>
    <m/>
    <m/>
    <m/>
    <m/>
    <m/>
    <m/>
    <m/>
    <m/>
    <m/>
    <m/>
    <m/>
    <m/>
    <m/>
    <m/>
    <m/>
    <d v="2024-06-07T00:00:00"/>
    <s v="SL102@tidalwaveautospa.com"/>
    <s v="David Foster"/>
    <x v="6"/>
    <x v="0"/>
  </r>
  <r>
    <s v="Tiffany Reed"/>
    <s v="EXP-10013714 "/>
    <n v="39.950000000000003"/>
    <d v="2024-05-13T00:00:00"/>
    <x v="8"/>
    <s v="Snacks"/>
    <s v="water for cooler"/>
    <m/>
    <m/>
    <m/>
    <m/>
    <m/>
    <m/>
    <m/>
    <m/>
    <m/>
    <m/>
    <m/>
    <m/>
    <m/>
    <m/>
    <m/>
    <m/>
    <m/>
    <m/>
    <m/>
    <m/>
    <m/>
    <d v="2024-06-07T00:00:00"/>
    <s v="SL102@tidalwaveautospa.com"/>
    <s v="David Foster"/>
    <x v="6"/>
    <x v="0"/>
  </r>
  <r>
    <s v="Veronica Wyrostek"/>
    <s v="EXP-10013674 "/>
    <n v="90"/>
    <d v="2024-04-01T00:00:00"/>
    <x v="23"/>
    <s v="Snacks"/>
    <s v="Supplies for grand opening poster, snacks"/>
    <m/>
    <m/>
    <m/>
    <m/>
    <m/>
    <m/>
    <m/>
    <m/>
    <m/>
    <m/>
    <m/>
    <m/>
    <m/>
    <m/>
    <m/>
    <m/>
    <m/>
    <m/>
    <m/>
    <m/>
    <m/>
    <d v="2024-06-07T00:00:00"/>
    <s v="SL307@tidalwaveautospa.com"/>
    <s v="David Foster"/>
    <x v="6"/>
    <x v="0"/>
  </r>
  <r>
    <s v="Veronica Wyrostek"/>
    <s v="EXP-10013674 "/>
    <n v="162.86000000000001"/>
    <d v="2024-04-19T00:00:00"/>
    <x v="0"/>
    <s v="Wash Maintenance"/>
    <s v="Salt"/>
    <m/>
    <m/>
    <m/>
    <m/>
    <m/>
    <m/>
    <m/>
    <m/>
    <m/>
    <m/>
    <m/>
    <m/>
    <m/>
    <m/>
    <m/>
    <m/>
    <m/>
    <m/>
    <m/>
    <m/>
    <m/>
    <d v="2024-06-07T00:00:00"/>
    <s v="SL307@tidalwaveautospa.com"/>
    <s v="David Foster"/>
    <x v="6"/>
    <x v="0"/>
  </r>
  <r>
    <s v="Veronica Wyrostek"/>
    <s v="EXP-10013674 "/>
    <n v="86.83"/>
    <d v="2024-04-21T00:00:00"/>
    <x v="0"/>
    <s v="Wash Maintenance"/>
    <s v="Cleaning supplies"/>
    <m/>
    <m/>
    <m/>
    <m/>
    <m/>
    <m/>
    <m/>
    <m/>
    <m/>
    <m/>
    <m/>
    <m/>
    <m/>
    <m/>
    <m/>
    <m/>
    <m/>
    <m/>
    <m/>
    <m/>
    <m/>
    <d v="2024-06-07T00:00:00"/>
    <s v="SL307@tidalwaveautospa.com"/>
    <s v="David Foster"/>
    <x v="6"/>
    <x v="0"/>
  </r>
  <r>
    <s v="Veronica Wyrostek"/>
    <s v="EXP-10013674 "/>
    <n v="285.06"/>
    <d v="2024-05-01T00:00:00"/>
    <x v="0"/>
    <s v="Wash Maintenance"/>
    <s v="Cart and buckets for mud removal on pit night"/>
    <m/>
    <m/>
    <m/>
    <m/>
    <m/>
    <m/>
    <m/>
    <m/>
    <m/>
    <m/>
    <m/>
    <m/>
    <m/>
    <m/>
    <m/>
    <m/>
    <m/>
    <m/>
    <m/>
    <m/>
    <m/>
    <d v="2024-06-07T00:00:00"/>
    <s v="SL307@tidalwaveautospa.com"/>
    <s v="David Foster"/>
    <x v="6"/>
    <x v="0"/>
  </r>
  <r>
    <s v="Veronica Wyrostek"/>
    <s v="EXP-10013674 "/>
    <n v="94.4"/>
    <d v="2024-05-04T00:00:00"/>
    <x v="0"/>
    <s v="Snacks"/>
    <s v="Water, gatorade, snacks"/>
    <m/>
    <m/>
    <m/>
    <m/>
    <m/>
    <m/>
    <m/>
    <m/>
    <m/>
    <m/>
    <m/>
    <m/>
    <m/>
    <m/>
    <m/>
    <m/>
    <m/>
    <m/>
    <m/>
    <m/>
    <m/>
    <d v="2024-06-07T00:00:00"/>
    <s v="SL307@tidalwaveautospa.com"/>
    <s v="David Foster"/>
    <x v="6"/>
    <x v="0"/>
  </r>
  <r>
    <s v="Veronica Wyrostek"/>
    <s v="EXP-10013674 "/>
    <n v="189.46"/>
    <d v="2024-05-07T00:00:00"/>
    <x v="0"/>
    <s v="Wash Maintenance"/>
    <s v="Salt, PVC pipe, cleaning supplies"/>
    <m/>
    <m/>
    <m/>
    <m/>
    <m/>
    <m/>
    <m/>
    <m/>
    <m/>
    <m/>
    <m/>
    <m/>
    <m/>
    <m/>
    <m/>
    <m/>
    <m/>
    <m/>
    <m/>
    <m/>
    <m/>
    <d v="2024-06-07T00:00:00"/>
    <s v="SL307@tidalwaveautospa.com"/>
    <s v="David Foster"/>
    <x v="6"/>
    <x v="0"/>
  </r>
  <r>
    <s v="Veronica Wyrostek"/>
    <s v="EXP-10013674 "/>
    <n v="-23.27"/>
    <d v="2024-05-08T00:00:00"/>
    <x v="0"/>
    <s v="Small Tools"/>
    <s v="Bought incorrect size driver, returned"/>
    <m/>
    <m/>
    <m/>
    <m/>
    <m/>
    <m/>
    <m/>
    <m/>
    <m/>
    <m/>
    <m/>
    <m/>
    <m/>
    <m/>
    <m/>
    <m/>
    <m/>
    <m/>
    <m/>
    <m/>
    <m/>
    <d v="2024-06-07T00:00:00"/>
    <s v="SL307@tidalwaveautospa.com"/>
    <s v="David Foster"/>
    <x v="6"/>
    <x v="0"/>
  </r>
  <r>
    <s v="Veronica Wyrostek"/>
    <s v="EXP-10013674 "/>
    <n v="89.96"/>
    <d v="2024-05-15T00:00:00"/>
    <x v="19"/>
    <s v="Itemized"/>
    <s v="Vinegar, water, gatorade, snacks"/>
    <n v="17.060000000000002"/>
    <s v="Wash Maintenance"/>
    <s v="vinegar"/>
    <n v="72.899999999999991"/>
    <s v="Snacks"/>
    <s v="water, gatorade, snacks"/>
    <m/>
    <m/>
    <m/>
    <m/>
    <m/>
    <m/>
    <m/>
    <m/>
    <m/>
    <m/>
    <m/>
    <m/>
    <m/>
    <m/>
    <m/>
    <d v="2024-06-07T00:00:00"/>
    <s v="SL307@tidalwaveautospa.com"/>
    <s v="David Foster"/>
    <x v="6"/>
    <x v="0"/>
  </r>
  <r>
    <s v="Justin Cooper"/>
    <s v="EXP-10013635 "/>
    <n v="29.69"/>
    <d v="2024-04-20T00:00:00"/>
    <x v="0"/>
    <s v="Wash Maintenance"/>
    <s v="Tide pods"/>
    <m/>
    <m/>
    <m/>
    <m/>
    <m/>
    <m/>
    <m/>
    <m/>
    <m/>
    <m/>
    <m/>
    <m/>
    <m/>
    <m/>
    <m/>
    <m/>
    <m/>
    <m/>
    <m/>
    <m/>
    <m/>
    <d v="2024-06-07T00:00:00"/>
    <s v="SL26@tidalwaveautospa.com"/>
    <s v="David Foster"/>
    <x v="6"/>
    <x v="0"/>
  </r>
  <r>
    <s v="Justin Cooper"/>
    <s v="EXP-10013635 "/>
    <n v="341.75"/>
    <d v="2024-04-22T00:00:00"/>
    <x v="11"/>
    <s v="Itemized"/>
    <s v="grease, broom, sprayer, fire ant killer, fertilizer, mulch"/>
    <n v="126.96000000000001"/>
    <s v="Wash Maintenance"/>
    <s v="grease, broom, sprayer"/>
    <n v="50.08"/>
    <s v="Pest Control/Extermination"/>
    <s v="fire ant killer"/>
    <n v="164.71000000000004"/>
    <s v="Landscaping"/>
    <s v="mulch, fertilizer"/>
    <m/>
    <m/>
    <m/>
    <m/>
    <m/>
    <m/>
    <m/>
    <m/>
    <m/>
    <m/>
    <m/>
    <m/>
    <d v="2024-06-07T00:00:00"/>
    <s v="SL26@tidalwaveautospa.com"/>
    <s v="David Foster"/>
    <x v="6"/>
    <x v="0"/>
  </r>
  <r>
    <s v="Justin Cooper"/>
    <s v="EXP-10013635 "/>
    <n v="45.68"/>
    <d v="2024-04-25T00:00:00"/>
    <x v="11"/>
    <s v="Wash Maintenance"/>
    <s v="wash maintenance"/>
    <m/>
    <m/>
    <m/>
    <m/>
    <m/>
    <m/>
    <m/>
    <m/>
    <m/>
    <m/>
    <m/>
    <m/>
    <m/>
    <m/>
    <m/>
    <m/>
    <m/>
    <m/>
    <m/>
    <m/>
    <m/>
    <d v="2024-06-07T00:00:00"/>
    <s v="SL26@tidalwaveautospa.com"/>
    <s v="David Foster"/>
    <x v="6"/>
    <x v="0"/>
  </r>
  <r>
    <s v="Justin Cooper"/>
    <s v="EXP-10013635 "/>
    <n v="43.29"/>
    <d v="2024-04-28T00:00:00"/>
    <x v="11"/>
    <s v="Itemized"/>
    <s v="spray bottles, dawn"/>
    <n v="21.63"/>
    <s v="Wash Maintenance"/>
    <s v="dawn"/>
    <n v="21.66"/>
    <s v="Wash Supplies"/>
    <s v="spray bottles"/>
    <m/>
    <m/>
    <m/>
    <m/>
    <m/>
    <m/>
    <m/>
    <m/>
    <m/>
    <m/>
    <m/>
    <m/>
    <m/>
    <m/>
    <m/>
    <d v="2024-06-07T00:00:00"/>
    <s v="SL26@tidalwaveautospa.com"/>
    <s v="David Foster"/>
    <x v="6"/>
    <x v="0"/>
  </r>
  <r>
    <s v="Justin Cooper"/>
    <s v="EXP-10013635 "/>
    <n v="9.81"/>
    <d v="2024-05-06T00:00:00"/>
    <x v="11"/>
    <s v="Parts"/>
    <s v="Bolts"/>
    <m/>
    <m/>
    <m/>
    <m/>
    <m/>
    <m/>
    <m/>
    <m/>
    <m/>
    <m/>
    <m/>
    <m/>
    <m/>
    <m/>
    <m/>
    <m/>
    <m/>
    <m/>
    <m/>
    <m/>
    <m/>
    <d v="2024-06-07T00:00:00"/>
    <s v="SL26@tidalwaveautospa.com"/>
    <s v="David Foster"/>
    <x v="6"/>
    <x v="0"/>
  </r>
  <r>
    <s v="Justin Cooper"/>
    <s v="EXP-10013635 "/>
    <n v="96.92"/>
    <d v="2024-05-08T00:00:00"/>
    <x v="11"/>
    <s v="Itemized"/>
    <s v="detergent, spray bottles"/>
    <n v="54.48"/>
    <s v="Wash Maintenance"/>
    <s v="tide"/>
    <n v="42.440000000000005"/>
    <s v="Wash Supplies"/>
    <s v="spray bottles"/>
    <m/>
    <m/>
    <m/>
    <m/>
    <m/>
    <m/>
    <m/>
    <m/>
    <m/>
    <m/>
    <m/>
    <m/>
    <m/>
    <m/>
    <m/>
    <d v="2024-06-07T00:00:00"/>
    <s v="SL26@tidalwaveautospa.com"/>
    <s v="David Foster"/>
    <x v="6"/>
    <x v="0"/>
  </r>
  <r>
    <s v="Justin Cooper"/>
    <s v="EXP-10013635 "/>
    <n v="138.38999999999999"/>
    <d v="2024-05-10T00:00:00"/>
    <x v="0"/>
    <s v="Safety Supplies"/>
    <s v="gloves, glove dispenser"/>
    <m/>
    <m/>
    <m/>
    <m/>
    <m/>
    <m/>
    <m/>
    <m/>
    <m/>
    <m/>
    <m/>
    <m/>
    <m/>
    <m/>
    <m/>
    <m/>
    <m/>
    <m/>
    <m/>
    <m/>
    <m/>
    <d v="2024-06-07T00:00:00"/>
    <s v="SL26@tidalwaveautospa.com"/>
    <s v="David Foster"/>
    <x v="6"/>
    <x v="0"/>
  </r>
  <r>
    <s v="Robert Hane"/>
    <s v="EXP-10013824 "/>
    <n v="32.630000000000003"/>
    <d v="2024-03-19T00:00:00"/>
    <x v="19"/>
    <s v="Employee Incentive - Meals"/>
    <s v="food for staff"/>
    <m/>
    <m/>
    <m/>
    <m/>
    <m/>
    <m/>
    <m/>
    <m/>
    <m/>
    <m/>
    <m/>
    <m/>
    <m/>
    <m/>
    <m/>
    <m/>
    <m/>
    <m/>
    <m/>
    <m/>
    <m/>
    <d v="2024-06-07T00:00:00"/>
    <s v="SL94@tidalwaveautospa.com"/>
    <s v="David Foster"/>
    <x v="6"/>
    <x v="0"/>
  </r>
  <r>
    <s v="Robert Hane"/>
    <s v="EXP-10013824 "/>
    <n v="641.82000000000005"/>
    <d v="2024-04-17T00:00:00"/>
    <x v="0"/>
    <s v="Itemized"/>
    <s v="bath tissue, wire brush, bolts, tool set, salt, wedge, hydraulic oil"/>
    <n v="447.98"/>
    <s v="Small Tools"/>
    <s v="tool set, wire brush"/>
    <n v="13.94"/>
    <s v="Parts"/>
    <s v="bolts, wedge for door"/>
    <n v="16.68"/>
    <s v="Office Supplies"/>
    <s v="bath tissue"/>
    <n v="163.22000000000003"/>
    <s v="Wash Maintenance"/>
    <s v="hydraulic oil, salt"/>
    <m/>
    <m/>
    <m/>
    <m/>
    <m/>
    <m/>
    <m/>
    <m/>
    <m/>
    <d v="2024-06-07T00:00:00"/>
    <s v="SL94@tidalwaveautospa.com"/>
    <s v="David Foster"/>
    <x v="6"/>
    <x v="0"/>
  </r>
  <r>
    <s v="Robert Hane"/>
    <s v="EXP-10013824 "/>
    <n v="15.76"/>
    <d v="2024-04-25T00:00:00"/>
    <x v="19"/>
    <s v="Itemized"/>
    <s v="drinks for staff"/>
    <n v="6.58"/>
    <s v="Miscellaneous Expense - Non-SL"/>
    <s v="nos energy drinks"/>
    <n v="9.18"/>
    <s v="Snacks"/>
    <s v="drinks"/>
    <m/>
    <m/>
    <m/>
    <m/>
    <m/>
    <m/>
    <m/>
    <m/>
    <m/>
    <m/>
    <m/>
    <m/>
    <m/>
    <m/>
    <m/>
    <d v="2024-06-07T00:00:00"/>
    <s v="SL94@tidalwaveautospa.com"/>
    <s v="David Foster"/>
    <x v="6"/>
    <x v="0"/>
  </r>
  <r>
    <s v="Robert Hane"/>
    <s v="EXP-10013824 "/>
    <n v="47.04"/>
    <d v="2024-04-26T00:00:00"/>
    <x v="22"/>
    <s v="Itemized"/>
    <s v="grease, coupling, gloves, screw"/>
    <n v="5.6000000000000005"/>
    <s v="Parts"/>
    <s v="couplings, screws"/>
    <n v="28.16"/>
    <s v="Safety Supplies"/>
    <s v="gloves"/>
    <n v="13.280000000000001"/>
    <s v="Wash Maintenance"/>
    <s v="grease"/>
    <m/>
    <m/>
    <m/>
    <m/>
    <m/>
    <m/>
    <m/>
    <m/>
    <m/>
    <m/>
    <m/>
    <m/>
    <d v="2024-06-07T00:00:00"/>
    <s v="SL94@tidalwaveautospa.com"/>
    <s v="David Foster"/>
    <x v="6"/>
    <x v="0"/>
  </r>
  <r>
    <s v="Robert Hane"/>
    <s v="EXP-10013824 "/>
    <n v="18.04"/>
    <d v="2024-04-26T00:00:00"/>
    <x v="19"/>
    <s v="Itemized"/>
    <s v="drinks for staff"/>
    <n v="7.58"/>
    <s v="Miscellaneous Expense - Non-SL"/>
    <s v="energy drinks"/>
    <n v="10.459999999999999"/>
    <s v="Snacks"/>
    <s v="drinks"/>
    <m/>
    <m/>
    <m/>
    <m/>
    <m/>
    <m/>
    <m/>
    <m/>
    <m/>
    <m/>
    <m/>
    <m/>
    <m/>
    <m/>
    <m/>
    <d v="2024-06-07T00:00:00"/>
    <s v="SL94@tidalwaveautospa.com"/>
    <s v="David Foster"/>
    <x v="6"/>
    <x v="0"/>
  </r>
  <r>
    <s v="Robert Hane"/>
    <s v="EXP-10013824 "/>
    <n v="14.52"/>
    <d v="2024-04-27T00:00:00"/>
    <x v="19"/>
    <s v="Itemized"/>
    <s v="drinks for staff"/>
    <n v="7.58"/>
    <s v="Miscellaneous Expense - Non-SL"/>
    <s v="energy drinks"/>
    <n v="6.9399999999999995"/>
    <s v="Snacks"/>
    <s v="drinks"/>
    <m/>
    <m/>
    <m/>
    <m/>
    <m/>
    <m/>
    <m/>
    <m/>
    <m/>
    <m/>
    <m/>
    <m/>
    <m/>
    <m/>
    <m/>
    <d v="2024-06-07T00:00:00"/>
    <s v="SL94@tidalwaveautospa.com"/>
    <s v="David Foster"/>
    <x v="6"/>
    <x v="0"/>
  </r>
  <r>
    <s v="Robert Hane"/>
    <s v="EXP-10013824 "/>
    <n v="155.47999999999999"/>
    <d v="2024-04-30T00:00:00"/>
    <x v="22"/>
    <s v="Itemized"/>
    <s v="hydraulic oil, arm &amp; hammer, gatorade"/>
    <n v="17"/>
    <s v="Snacks"/>
    <s v="gatorades"/>
    <n v="138.47999999999999"/>
    <s v="Wash Maintenance"/>
    <s v="hydraulic oil, arm &amp; hammer"/>
    <m/>
    <m/>
    <m/>
    <m/>
    <m/>
    <m/>
    <m/>
    <m/>
    <m/>
    <m/>
    <m/>
    <m/>
    <m/>
    <m/>
    <m/>
    <d v="2024-06-07T00:00:00"/>
    <s v="SL94@tidalwaveautospa.com"/>
    <s v="David Foster"/>
    <x v="6"/>
    <x v="0"/>
  </r>
  <r>
    <s v="Robert Hane"/>
    <s v="EXP-10013824 "/>
    <n v="26.4"/>
    <d v="2024-05-01T00:00:00"/>
    <x v="19"/>
    <s v="Employee Incentive - Meals"/>
    <s v="pizza for staff"/>
    <m/>
    <m/>
    <m/>
    <m/>
    <m/>
    <m/>
    <m/>
    <m/>
    <m/>
    <m/>
    <m/>
    <m/>
    <m/>
    <m/>
    <m/>
    <m/>
    <m/>
    <m/>
    <m/>
    <m/>
    <m/>
    <d v="2024-06-07T00:00:00"/>
    <s v="SL94@tidalwaveautospa.com"/>
    <s v="David Foster"/>
    <x v="6"/>
    <x v="0"/>
  </r>
  <r>
    <s v="Robert Hane"/>
    <s v="EXP-10013824 "/>
    <n v="17"/>
    <d v="2024-05-11T00:00:00"/>
    <x v="19"/>
    <s v="Itemized"/>
    <s v="drinks for staff"/>
    <n v="6.58"/>
    <s v="Miscellaneous Expense - Non-SL"/>
    <s v="nos energy drinks"/>
    <n v="10.42"/>
    <s v="Snacks"/>
    <s v="drinks"/>
    <m/>
    <m/>
    <m/>
    <m/>
    <m/>
    <m/>
    <m/>
    <m/>
    <m/>
    <m/>
    <m/>
    <m/>
    <m/>
    <m/>
    <m/>
    <d v="2024-06-07T00:00:00"/>
    <s v="SL94@tidalwaveautospa.com"/>
    <s v="David Foster"/>
    <x v="6"/>
    <x v="0"/>
  </r>
  <r>
    <s v="Robert Hane"/>
    <s v="EXP-10013824 "/>
    <n v="36.86"/>
    <d v="2024-05-13T00:00:00"/>
    <x v="19"/>
    <s v="Employee Incentive - Meals"/>
    <s v="donuts"/>
    <m/>
    <m/>
    <m/>
    <m/>
    <m/>
    <m/>
    <m/>
    <m/>
    <m/>
    <m/>
    <m/>
    <m/>
    <m/>
    <m/>
    <m/>
    <m/>
    <m/>
    <m/>
    <m/>
    <m/>
    <m/>
    <d v="2024-06-07T00:00:00"/>
    <s v="SL94@tidalwaveautospa.com"/>
    <s v="David Foster"/>
    <x v="6"/>
    <x v="0"/>
  </r>
  <r>
    <s v="Nicholas Anthony"/>
    <s v="EXP-10013013 "/>
    <n v="30.73"/>
    <d v="2024-03-20T00:00:00"/>
    <x v="23"/>
    <s v="Wash Maintenance"/>
    <s v="Dust mop for lobby"/>
    <m/>
    <m/>
    <m/>
    <m/>
    <m/>
    <m/>
    <m/>
    <m/>
    <m/>
    <m/>
    <m/>
    <m/>
    <m/>
    <m/>
    <m/>
    <m/>
    <m/>
    <m/>
    <m/>
    <m/>
    <m/>
    <d v="2024-06-07T00:00:00"/>
    <s v="SL19@tidalwaveautospa.com"/>
    <s v="Wesley Kurtz"/>
    <x v="6"/>
    <x v="0"/>
  </r>
  <r>
    <s v="Nicholas Anthony"/>
    <s v="EXP-10013013 "/>
    <n v="40.49"/>
    <d v="2024-03-21T00:00:00"/>
    <x v="1"/>
    <s v="Parts"/>
    <s v="Repair the water faucet on the building"/>
    <m/>
    <m/>
    <m/>
    <m/>
    <m/>
    <m/>
    <m/>
    <m/>
    <m/>
    <m/>
    <m/>
    <m/>
    <m/>
    <m/>
    <m/>
    <m/>
    <m/>
    <m/>
    <m/>
    <m/>
    <m/>
    <d v="2024-06-07T00:00:00"/>
    <s v="SL19@tidalwaveautospa.com"/>
    <s v="Wesley Kurtz"/>
    <x v="6"/>
    <x v="0"/>
  </r>
  <r>
    <s v="Nicholas Anthony"/>
    <s v="EXP-10013013 "/>
    <n v="11.73"/>
    <d v="2024-03-21T00:00:00"/>
    <x v="0"/>
    <s v="Office Supplies"/>
    <s v="Printer day"/>
    <m/>
    <m/>
    <m/>
    <m/>
    <m/>
    <m/>
    <m/>
    <m/>
    <m/>
    <m/>
    <m/>
    <m/>
    <m/>
    <m/>
    <m/>
    <m/>
    <m/>
    <m/>
    <m/>
    <m/>
    <m/>
    <d v="2024-06-07T00:00:00"/>
    <s v="SL19@tidalwaveautospa.com"/>
    <s v="Wesley Kurtz"/>
    <x v="6"/>
    <x v="0"/>
  </r>
  <r>
    <s v="Nicholas Anthony"/>
    <s v="EXP-10013013 "/>
    <n v="13.87"/>
    <d v="2024-03-22T00:00:00"/>
    <x v="0"/>
    <s v="Office Supplies"/>
    <s v="Paper towels to check tire shine cleaning"/>
    <m/>
    <m/>
    <m/>
    <m/>
    <m/>
    <m/>
    <m/>
    <m/>
    <m/>
    <m/>
    <m/>
    <m/>
    <m/>
    <m/>
    <m/>
    <m/>
    <m/>
    <m/>
    <m/>
    <m/>
    <m/>
    <d v="2024-06-07T00:00:00"/>
    <s v="SL19@tidalwaveautospa.com"/>
    <s v="Wesley Kurtz"/>
    <x v="6"/>
    <x v="0"/>
  </r>
  <r>
    <s v="Nicholas Anthony"/>
    <s v="EXP-10013013 "/>
    <n v="10.66"/>
    <d v="2024-03-22T00:00:00"/>
    <x v="23"/>
    <s v="Wash Maintenance"/>
    <s v="Mop heads"/>
    <m/>
    <m/>
    <m/>
    <m/>
    <m/>
    <m/>
    <m/>
    <m/>
    <m/>
    <m/>
    <m/>
    <m/>
    <m/>
    <m/>
    <m/>
    <m/>
    <m/>
    <m/>
    <m/>
    <m/>
    <m/>
    <d v="2024-06-07T00:00:00"/>
    <s v="SL19@tidalwaveautospa.com"/>
    <s v="Wesley Kurtz"/>
    <x v="6"/>
    <x v="0"/>
  </r>
  <r>
    <s v="Nicholas Anthony"/>
    <s v="EXP-10013013 "/>
    <n v="42.66"/>
    <d v="2024-03-23T00:00:00"/>
    <x v="0"/>
    <s v="Signage"/>
    <s v="Sand bags for signs"/>
    <m/>
    <m/>
    <m/>
    <m/>
    <m/>
    <m/>
    <m/>
    <m/>
    <m/>
    <m/>
    <m/>
    <m/>
    <m/>
    <m/>
    <m/>
    <m/>
    <m/>
    <m/>
    <m/>
    <m/>
    <m/>
    <d v="2024-06-07T00:00:00"/>
    <s v="SL19@tidalwaveautospa.com"/>
    <s v="Wesley Kurtz"/>
    <x v="6"/>
    <x v="0"/>
  </r>
  <r>
    <s v="Nicholas Anthony"/>
    <s v="EXP-10013013 "/>
    <n v="85.69"/>
    <d v="2024-03-27T00:00:00"/>
    <x v="1"/>
    <s v="Parts"/>
    <s v="Breaker for MCC"/>
    <m/>
    <m/>
    <m/>
    <m/>
    <m/>
    <m/>
    <m/>
    <m/>
    <m/>
    <m/>
    <m/>
    <m/>
    <m/>
    <m/>
    <m/>
    <m/>
    <m/>
    <m/>
    <m/>
    <m/>
    <m/>
    <d v="2024-06-07T00:00:00"/>
    <s v="SL19@tidalwaveautospa.com"/>
    <s v="Wesley Kurtz"/>
    <x v="6"/>
    <x v="0"/>
  </r>
  <r>
    <s v="Nicholas Anthony"/>
    <s v="EXP-10013013 "/>
    <n v="5.33"/>
    <d v="2024-04-01T00:00:00"/>
    <x v="0"/>
    <s v="Small Tools"/>
    <s v="Dog hair tool"/>
    <m/>
    <m/>
    <m/>
    <m/>
    <m/>
    <m/>
    <m/>
    <m/>
    <m/>
    <m/>
    <m/>
    <m/>
    <m/>
    <m/>
    <m/>
    <m/>
    <m/>
    <m/>
    <m/>
    <m/>
    <m/>
    <d v="2024-06-07T00:00:00"/>
    <s v="SL19@tidalwaveautospa.com"/>
    <s v="Wesley Kurtz"/>
    <x v="6"/>
    <x v="0"/>
  </r>
  <r>
    <s v="Nicholas Anthony"/>
    <s v="EXP-10013013 "/>
    <n v="6.31"/>
    <d v="2024-04-01T00:00:00"/>
    <x v="0"/>
    <s v="Signage"/>
    <s v="sand for bags to hold down signs"/>
    <m/>
    <m/>
    <m/>
    <m/>
    <m/>
    <m/>
    <m/>
    <m/>
    <m/>
    <m/>
    <m/>
    <m/>
    <m/>
    <m/>
    <m/>
    <m/>
    <m/>
    <m/>
    <m/>
    <m/>
    <m/>
    <d v="2024-06-07T00:00:00"/>
    <s v="SL19@tidalwaveautospa.com"/>
    <s v="Wesley Kurtz"/>
    <x v="6"/>
    <x v="0"/>
  </r>
  <r>
    <s v="Nicholas Anthony"/>
    <s v="EXP-10013013 "/>
    <n v="102.43"/>
    <d v="2024-04-02T00:00:00"/>
    <x v="0"/>
    <s v="Office Supplies"/>
    <s v="Radios for operations and dust pan"/>
    <m/>
    <m/>
    <m/>
    <m/>
    <m/>
    <m/>
    <m/>
    <m/>
    <m/>
    <m/>
    <m/>
    <m/>
    <m/>
    <m/>
    <m/>
    <m/>
    <m/>
    <m/>
    <m/>
    <m/>
    <m/>
    <d v="2024-06-07T00:00:00"/>
    <s v="SL19@tidalwaveautospa.com"/>
    <s v="Wesley Kurtz"/>
    <x v="6"/>
    <x v="0"/>
  </r>
  <r>
    <s v="Nicholas Anthony"/>
    <s v="EXP-10013013 "/>
    <n v="44.56"/>
    <d v="2024-04-03T00:00:00"/>
    <x v="0"/>
    <s v="Wash Maintenance"/>
    <s v="Dawn and trash bags"/>
    <m/>
    <m/>
    <m/>
    <m/>
    <m/>
    <m/>
    <m/>
    <m/>
    <m/>
    <m/>
    <m/>
    <m/>
    <m/>
    <m/>
    <m/>
    <m/>
    <m/>
    <m/>
    <m/>
    <m/>
    <m/>
    <d v="2024-06-07T00:00:00"/>
    <s v="SL19@tidalwaveautospa.com"/>
    <s v="Wesley Kurtz"/>
    <x v="6"/>
    <x v="0"/>
  </r>
  <r>
    <s v="Nicholas Anthony"/>
    <s v="EXP-10013013 "/>
    <n v="4.26"/>
    <d v="2024-04-03T00:00:00"/>
    <x v="0"/>
    <s v="Signage"/>
    <s v="sand for sign weights"/>
    <m/>
    <m/>
    <m/>
    <m/>
    <m/>
    <m/>
    <m/>
    <m/>
    <m/>
    <m/>
    <m/>
    <m/>
    <m/>
    <m/>
    <m/>
    <m/>
    <m/>
    <m/>
    <m/>
    <m/>
    <m/>
    <d v="2024-06-07T00:00:00"/>
    <s v="SL19@tidalwaveautospa.com"/>
    <s v="Wesley Kurtz"/>
    <x v="6"/>
    <x v="0"/>
  </r>
  <r>
    <s v="Nicholas Anthony"/>
    <s v="EXP-10013013 "/>
    <n v="234.83"/>
    <d v="2024-04-04T00:00:00"/>
    <x v="6"/>
    <s v="Landscaping"/>
    <s v="Lawn mower"/>
    <m/>
    <m/>
    <m/>
    <m/>
    <m/>
    <m/>
    <m/>
    <m/>
    <m/>
    <m/>
    <m/>
    <m/>
    <m/>
    <m/>
    <m/>
    <m/>
    <m/>
    <m/>
    <m/>
    <m/>
    <m/>
    <d v="2024-06-07T00:00:00"/>
    <s v="SL19@tidalwaveautospa.com"/>
    <s v="Wesley Kurtz"/>
    <x v="6"/>
    <x v="0"/>
  </r>
  <r>
    <s v="Nicholas Anthony"/>
    <s v="EXP-10013013 "/>
    <n v="60.96"/>
    <d v="2024-04-07T00:00:00"/>
    <x v="0"/>
    <s v="Small Tools"/>
    <s v="Glove holder, can and screwdriver holder, ratchet"/>
    <m/>
    <m/>
    <m/>
    <m/>
    <m/>
    <m/>
    <m/>
    <m/>
    <m/>
    <m/>
    <m/>
    <m/>
    <m/>
    <m/>
    <m/>
    <m/>
    <m/>
    <m/>
    <m/>
    <m/>
    <m/>
    <d v="2024-06-07T00:00:00"/>
    <s v="SL19@tidalwaveautospa.com"/>
    <s v="Wesley Kurtz"/>
    <x v="6"/>
    <x v="0"/>
  </r>
  <r>
    <s v="Nicholas Anthony"/>
    <s v="EXP-10013013 "/>
    <n v="28.59"/>
    <d v="2024-04-08T00:00:00"/>
    <x v="0"/>
    <s v="Office Supplies"/>
    <s v="Air freshener for building"/>
    <m/>
    <m/>
    <m/>
    <m/>
    <m/>
    <m/>
    <m/>
    <m/>
    <m/>
    <m/>
    <m/>
    <m/>
    <m/>
    <m/>
    <m/>
    <m/>
    <m/>
    <m/>
    <m/>
    <m/>
    <m/>
    <d v="2024-06-07T00:00:00"/>
    <s v="SL19@tidalwaveautospa.com"/>
    <s v="Wesley Kurtz"/>
    <x v="6"/>
    <x v="0"/>
  </r>
  <r>
    <s v="Nicholas Anthony"/>
    <s v="EXP-10013013 "/>
    <n v="112.86"/>
    <d v="2024-04-09T00:00:00"/>
    <x v="0"/>
    <s v="Office Supplies"/>
    <s v="Rain Jackets for employees"/>
    <m/>
    <m/>
    <m/>
    <m/>
    <m/>
    <m/>
    <m/>
    <m/>
    <m/>
    <m/>
    <m/>
    <m/>
    <m/>
    <m/>
    <m/>
    <m/>
    <m/>
    <m/>
    <m/>
    <m/>
    <m/>
    <d v="2024-06-07T00:00:00"/>
    <s v="SL19@tidalwaveautospa.com"/>
    <s v="Wesley Kurtz"/>
    <x v="6"/>
    <x v="0"/>
  </r>
  <r>
    <s v="Nicholas Anthony"/>
    <s v="EXP-10013013 "/>
    <n v="16.32"/>
    <d v="2024-04-09T00:00:00"/>
    <x v="0"/>
    <s v="Wash Maintenance"/>
    <s v="Steel wool pads for cleaning the tunnel"/>
    <m/>
    <m/>
    <m/>
    <m/>
    <m/>
    <m/>
    <m/>
    <m/>
    <m/>
    <m/>
    <m/>
    <m/>
    <m/>
    <m/>
    <m/>
    <m/>
    <m/>
    <m/>
    <m/>
    <m/>
    <m/>
    <d v="2024-06-07T00:00:00"/>
    <s v="SL19@tidalwaveautospa.com"/>
    <s v="Wesley Kurtz"/>
    <x v="6"/>
    <x v="0"/>
  </r>
  <r>
    <s v="Luis Otero"/>
    <s v="EXP-10013196 "/>
    <n v="533.62"/>
    <d v="2024-03-29T00:00:00"/>
    <x v="49"/>
    <s v="Electric Repairs"/>
    <s v="Electrician"/>
    <m/>
    <m/>
    <m/>
    <m/>
    <m/>
    <m/>
    <m/>
    <m/>
    <m/>
    <m/>
    <m/>
    <m/>
    <m/>
    <m/>
    <m/>
    <m/>
    <m/>
    <m/>
    <m/>
    <m/>
    <m/>
    <d v="2024-06-07T00:00:00"/>
    <s v="SL150@tidalwaveautospa.com"/>
    <s v="Wesley Kurtz"/>
    <x v="6"/>
    <x v="0"/>
  </r>
  <r>
    <s v="Luis Otero"/>
    <s v="EXP-10013196 "/>
    <n v="208.48"/>
    <d v="2024-04-02T00:00:00"/>
    <x v="25"/>
    <s v="Parts"/>
    <s v="building materials"/>
    <m/>
    <m/>
    <m/>
    <m/>
    <m/>
    <m/>
    <m/>
    <m/>
    <m/>
    <m/>
    <m/>
    <m/>
    <m/>
    <m/>
    <m/>
    <m/>
    <m/>
    <m/>
    <m/>
    <m/>
    <m/>
    <d v="2024-06-07T00:00:00"/>
    <s v="SL150@tidalwaveautospa.com"/>
    <s v="Wesley Kurtz"/>
    <x v="6"/>
    <x v="0"/>
  </r>
  <r>
    <s v="Luis Otero"/>
    <s v="EXP-10013196 "/>
    <n v="6.36"/>
    <d v="2024-04-04T00:00:00"/>
    <x v="16"/>
    <s v="Parts"/>
    <s v="bolts"/>
    <m/>
    <m/>
    <m/>
    <m/>
    <m/>
    <m/>
    <m/>
    <m/>
    <m/>
    <m/>
    <m/>
    <m/>
    <m/>
    <m/>
    <m/>
    <m/>
    <m/>
    <m/>
    <m/>
    <m/>
    <m/>
    <d v="2024-06-07T00:00:00"/>
    <s v="SL150@tidalwaveautospa.com"/>
    <s v="Wesley Kurtz"/>
    <x v="6"/>
    <x v="0"/>
  </r>
  <r>
    <s v="Luis Otero"/>
    <s v="EXP-10013196 "/>
    <n v="66.900000000000006"/>
    <d v="2024-04-05T00:00:00"/>
    <x v="25"/>
    <s v="Miscellaneous Expense - Non-SL"/>
    <s v="Wood for personal expense"/>
    <m/>
    <m/>
    <m/>
    <m/>
    <m/>
    <m/>
    <m/>
    <m/>
    <m/>
    <m/>
    <m/>
    <m/>
    <m/>
    <m/>
    <m/>
    <m/>
    <m/>
    <m/>
    <m/>
    <m/>
    <m/>
    <d v="2024-06-07T00:00:00"/>
    <s v="SL150@tidalwaveautospa.com"/>
    <s v="Wesley Kurtz"/>
    <x v="6"/>
    <x v="0"/>
  </r>
  <r>
    <s v="Luis Otero"/>
    <s v="EXP-10013196 "/>
    <n v="13.87"/>
    <d v="2024-04-14T00:00:00"/>
    <x v="16"/>
    <s v="Parts"/>
    <s v="compression valves"/>
    <m/>
    <m/>
    <m/>
    <m/>
    <m/>
    <m/>
    <m/>
    <m/>
    <m/>
    <m/>
    <m/>
    <m/>
    <m/>
    <m/>
    <m/>
    <m/>
    <m/>
    <m/>
    <m/>
    <m/>
    <m/>
    <d v="2024-06-07T00:00:00"/>
    <s v="SL150@tidalwaveautospa.com"/>
    <s v="Wesley Kurtz"/>
    <x v="6"/>
    <x v="0"/>
  </r>
  <r>
    <s v="Luis Otero"/>
    <s v="EXP-10013196 "/>
    <n v="36.96"/>
    <d v="2024-04-15T00:00:00"/>
    <x v="16"/>
    <s v="Parts"/>
    <s v="steel pipe"/>
    <m/>
    <m/>
    <m/>
    <m/>
    <m/>
    <m/>
    <m/>
    <m/>
    <m/>
    <m/>
    <m/>
    <m/>
    <m/>
    <m/>
    <m/>
    <m/>
    <m/>
    <m/>
    <m/>
    <m/>
    <m/>
    <d v="2024-06-07T00:00:00"/>
    <s v="SL150@tidalwaveautospa.com"/>
    <s v="Wesley Kurtz"/>
    <x v="6"/>
    <x v="0"/>
  </r>
  <r>
    <s v="Luis Otero"/>
    <s v="EXP-10013196 "/>
    <n v="367.04"/>
    <d v="2024-04-16T00:00:00"/>
    <x v="22"/>
    <s v="Itemized"/>
    <s v="salt for water softener and gloves"/>
    <m/>
    <m/>
    <m/>
    <m/>
    <m/>
    <m/>
    <m/>
    <m/>
    <m/>
    <m/>
    <m/>
    <m/>
    <m/>
    <m/>
    <m/>
    <m/>
    <m/>
    <m/>
    <m/>
    <m/>
    <m/>
    <d v="2024-06-07T00:00:00"/>
    <s v="SL150@tidalwaveautospa.com"/>
    <s v="Wesley Kurtz"/>
    <x v="6"/>
    <x v="0"/>
  </r>
  <r>
    <s v="Luis Otero"/>
    <s v="EXP-10013196 "/>
    <n v="8.3000000000000007"/>
    <d v="2024-04-18T00:00:00"/>
    <x v="16"/>
    <s v="Wash Maintenance"/>
    <s v="Zip ties"/>
    <m/>
    <m/>
    <m/>
    <m/>
    <m/>
    <m/>
    <m/>
    <m/>
    <m/>
    <m/>
    <m/>
    <m/>
    <m/>
    <m/>
    <m/>
    <m/>
    <m/>
    <m/>
    <m/>
    <m/>
    <m/>
    <d v="2024-06-07T00:00:00"/>
    <s v="SL150@tidalwaveautospa.com"/>
    <s v="Wesley Kurtz"/>
    <x v="6"/>
    <x v="0"/>
  </r>
  <r>
    <s v="Luis Otero"/>
    <s v="EXP-10013196 "/>
    <n v="13.87"/>
    <d v="2024-04-18T00:00:00"/>
    <x v="16"/>
    <s v="Parts"/>
    <s v="compression valves"/>
    <m/>
    <m/>
    <m/>
    <m/>
    <m/>
    <m/>
    <m/>
    <m/>
    <m/>
    <m/>
    <m/>
    <m/>
    <m/>
    <m/>
    <m/>
    <m/>
    <m/>
    <m/>
    <m/>
    <m/>
    <m/>
    <d v="2024-06-07T00:00:00"/>
    <s v="SL150@tidalwaveautospa.com"/>
    <s v="Wesley Kurtz"/>
    <x v="6"/>
    <x v="0"/>
  </r>
  <r>
    <s v="Luis Otero"/>
    <s v="EXP-10013196 "/>
    <n v="6.02"/>
    <d v="2024-04-20T00:00:00"/>
    <x v="22"/>
    <s v="Parts"/>
    <s v="bolt for repairing tire shine"/>
    <m/>
    <m/>
    <m/>
    <m/>
    <m/>
    <m/>
    <m/>
    <m/>
    <m/>
    <m/>
    <m/>
    <m/>
    <m/>
    <m/>
    <m/>
    <m/>
    <m/>
    <m/>
    <m/>
    <m/>
    <m/>
    <d v="2024-06-07T00:00:00"/>
    <s v="SL150@tidalwaveautospa.com"/>
    <s v="Wesley Kurtz"/>
    <x v="6"/>
    <x v="0"/>
  </r>
  <r>
    <s v="Luis Otero"/>
    <s v="EXP-10013196 "/>
    <n v="2.92"/>
    <d v="2024-04-29T00:00:00"/>
    <x v="0"/>
    <s v="Office Supplies"/>
    <s v="hand soap for bathroom"/>
    <m/>
    <m/>
    <m/>
    <m/>
    <m/>
    <m/>
    <m/>
    <m/>
    <m/>
    <m/>
    <m/>
    <m/>
    <m/>
    <m/>
    <m/>
    <m/>
    <m/>
    <m/>
    <m/>
    <m/>
    <m/>
    <d v="2024-06-07T00:00:00"/>
    <s v="SL150@tidalwaveautospa.com"/>
    <s v="Wesley Kurtz"/>
    <x v="6"/>
    <x v="0"/>
  </r>
  <r>
    <s v="Jimmy Foster (On Leave)"/>
    <s v="EXP-10013726 "/>
    <n v="832.25"/>
    <d v="2024-05-14T00:00:00"/>
    <x v="39"/>
    <s v="Professional Fees"/>
    <s v="Fine from City of Houston"/>
    <m/>
    <m/>
    <m/>
    <m/>
    <m/>
    <m/>
    <m/>
    <m/>
    <m/>
    <m/>
    <m/>
    <m/>
    <m/>
    <m/>
    <m/>
    <m/>
    <m/>
    <m/>
    <m/>
    <m/>
    <m/>
    <d v="2024-06-14T00:00:00"/>
    <s v=""/>
    <s v=""/>
    <x v="6"/>
    <x v="0"/>
  </r>
  <r>
    <s v="Jeremy Amburgey"/>
    <s v="EXP-10013858 "/>
    <n v="273.35000000000002"/>
    <d v="2024-04-19T00:00:00"/>
    <x v="22"/>
    <s v="Office Supplies"/>
    <s v="2 HDMI/TV Mount/Monitor"/>
    <m/>
    <m/>
    <m/>
    <m/>
    <m/>
    <m/>
    <m/>
    <m/>
    <m/>
    <m/>
    <m/>
    <m/>
    <m/>
    <m/>
    <m/>
    <m/>
    <m/>
    <m/>
    <m/>
    <m/>
    <m/>
    <d v="2024-06-17T00:00:00"/>
    <s v="SL42@tidalwaveautospa.com"/>
    <s v="Andrew Strevel"/>
    <x v="6"/>
    <x v="0"/>
  </r>
  <r>
    <s v="Jeremy Amburgey"/>
    <s v="EXP-10013858 "/>
    <n v="27.5"/>
    <d v="2024-04-19T00:00:00"/>
    <x v="22"/>
    <s v="Office Supplies"/>
    <s v="2 Display Port to HDMI Adapters"/>
    <m/>
    <m/>
    <m/>
    <m/>
    <m/>
    <m/>
    <m/>
    <m/>
    <m/>
    <m/>
    <m/>
    <m/>
    <m/>
    <m/>
    <m/>
    <m/>
    <m/>
    <m/>
    <m/>
    <m/>
    <m/>
    <d v="2024-06-17T00:00:00"/>
    <s v="SL42@tidalwaveautospa.com"/>
    <s v="Andrew Strevel"/>
    <x v="6"/>
    <x v="0"/>
  </r>
  <r>
    <s v="Jeremy Amburgey"/>
    <s v="EXP-10013858 "/>
    <n v="55.92"/>
    <d v="2024-04-23T00:00:00"/>
    <x v="0"/>
    <s v="Office Supplies"/>
    <s v="Reciept Paper"/>
    <m/>
    <m/>
    <m/>
    <m/>
    <m/>
    <m/>
    <m/>
    <m/>
    <m/>
    <m/>
    <m/>
    <m/>
    <m/>
    <m/>
    <m/>
    <m/>
    <m/>
    <m/>
    <m/>
    <m/>
    <m/>
    <d v="2024-06-17T00:00:00"/>
    <s v="SL42@tidalwaveautospa.com"/>
    <s v="Andrew Strevel"/>
    <x v="6"/>
    <x v="0"/>
  </r>
  <r>
    <s v="Jeremy Amburgey"/>
    <s v="EXP-10013858 "/>
    <n v="39.049999999999997"/>
    <d v="2024-04-24T00:00:00"/>
    <x v="22"/>
    <s v="Small Tools"/>
    <s v="Rivet Tool/Rivets"/>
    <m/>
    <m/>
    <m/>
    <m/>
    <m/>
    <m/>
    <m/>
    <m/>
    <m/>
    <m/>
    <m/>
    <m/>
    <m/>
    <m/>
    <m/>
    <m/>
    <m/>
    <m/>
    <m/>
    <m/>
    <m/>
    <d v="2024-06-17T00:00:00"/>
    <s v="SL42@tidalwaveautospa.com"/>
    <s v="Andrew Strevel"/>
    <x v="6"/>
    <x v="0"/>
  </r>
  <r>
    <s v="Jeremy Amburgey"/>
    <s v="EXP-10013858 "/>
    <n v="14.82"/>
    <d v="2024-04-28T00:00:00"/>
    <x v="17"/>
    <s v="Landscaping"/>
    <s v="Fuel for Mower/String Trimmer/Blower"/>
    <m/>
    <m/>
    <m/>
    <m/>
    <m/>
    <m/>
    <m/>
    <m/>
    <m/>
    <m/>
    <m/>
    <m/>
    <m/>
    <m/>
    <m/>
    <m/>
    <m/>
    <m/>
    <m/>
    <m/>
    <m/>
    <d v="2024-06-17T00:00:00"/>
    <s v="SL42@tidalwaveautospa.com"/>
    <s v="Andrew Strevel"/>
    <x v="6"/>
    <x v="0"/>
  </r>
  <r>
    <s v="Jeremy Amburgey"/>
    <s v="EXP-10013858 "/>
    <n v="40.81"/>
    <d v="2024-04-29T00:00:00"/>
    <x v="22"/>
    <s v="Parts"/>
    <s v="Low Level Switches"/>
    <m/>
    <m/>
    <m/>
    <m/>
    <m/>
    <m/>
    <m/>
    <m/>
    <m/>
    <m/>
    <m/>
    <m/>
    <m/>
    <m/>
    <m/>
    <m/>
    <m/>
    <m/>
    <m/>
    <m/>
    <m/>
    <d v="2024-06-17T00:00:00"/>
    <s v="SL42@tidalwaveautospa.com"/>
    <s v="Andrew Strevel"/>
    <x v="6"/>
    <x v="0"/>
  </r>
  <r>
    <s v="Jeremy Amburgey"/>
    <s v="EXP-10013858 "/>
    <n v="45.61"/>
    <d v="2024-05-01T00:00:00"/>
    <x v="0"/>
    <s v="Wash Maintenance"/>
    <s v="Distilled White Vinegar/Tide Detergent"/>
    <m/>
    <m/>
    <m/>
    <m/>
    <m/>
    <m/>
    <m/>
    <m/>
    <m/>
    <m/>
    <m/>
    <m/>
    <m/>
    <m/>
    <m/>
    <m/>
    <m/>
    <m/>
    <m/>
    <m/>
    <m/>
    <d v="2024-06-17T00:00:00"/>
    <s v="SL42@tidalwaveautospa.com"/>
    <s v="Andrew Strevel"/>
    <x v="6"/>
    <x v="0"/>
  </r>
  <r>
    <s v="Jeremy Amburgey"/>
    <s v="EXP-10013858 "/>
    <n v="25.42"/>
    <d v="2024-05-08T00:00:00"/>
    <x v="0"/>
    <s v="Office Supplies"/>
    <s v="Toilet Paper/Paper Towels"/>
    <m/>
    <m/>
    <m/>
    <m/>
    <m/>
    <m/>
    <m/>
    <m/>
    <m/>
    <m/>
    <m/>
    <m/>
    <m/>
    <m/>
    <m/>
    <m/>
    <m/>
    <m/>
    <m/>
    <m/>
    <m/>
    <d v="2024-06-17T00:00:00"/>
    <s v="SL42@tidalwaveautospa.com"/>
    <s v="Andrew Strevel"/>
    <x v="6"/>
    <x v="0"/>
  </r>
  <r>
    <s v="Jeremy Amburgey"/>
    <s v="EXP-10013858 "/>
    <n v="133.38"/>
    <d v="2024-05-15T00:00:00"/>
    <x v="0"/>
    <s v="Wash Maintenance"/>
    <s v="Distilled White Vinegar/Dawn Professional"/>
    <m/>
    <m/>
    <m/>
    <m/>
    <m/>
    <m/>
    <m/>
    <m/>
    <m/>
    <m/>
    <m/>
    <m/>
    <m/>
    <m/>
    <m/>
    <m/>
    <m/>
    <m/>
    <m/>
    <m/>
    <m/>
    <d v="2024-06-17T00:00:00"/>
    <s v="SL42@tidalwaveautospa.com"/>
    <s v="Andrew Strevel"/>
    <x v="6"/>
    <x v="0"/>
  </r>
  <r>
    <s v="Charles Best"/>
    <s v="EXP-10013948 "/>
    <n v="691.4"/>
    <d v="2024-05-14T00:00:00"/>
    <x v="25"/>
    <s v="Office Supplies"/>
    <s v="Toilet paper, dispensers, paper, towel, dispensers supplies, printer paper"/>
    <m/>
    <m/>
    <m/>
    <m/>
    <m/>
    <m/>
    <m/>
    <m/>
    <m/>
    <m/>
    <m/>
    <m/>
    <m/>
    <m/>
    <m/>
    <m/>
    <m/>
    <m/>
    <m/>
    <m/>
    <m/>
    <d v="2024-06-17T00:00:00"/>
    <s v="SL9@tidalwaveautospa.com"/>
    <s v="Andrew Strevel"/>
    <x v="6"/>
    <x v="0"/>
  </r>
  <r>
    <s v="Charles Best"/>
    <s v="EXP-10013948 "/>
    <n v="364.77"/>
    <d v="2024-05-15T00:00:00"/>
    <x v="23"/>
    <s v="Training"/>
    <s v="Coppies of traing materials."/>
    <m/>
    <m/>
    <m/>
    <m/>
    <m/>
    <m/>
    <m/>
    <m/>
    <m/>
    <m/>
    <m/>
    <m/>
    <m/>
    <m/>
    <m/>
    <m/>
    <m/>
    <m/>
    <m/>
    <m/>
    <m/>
    <d v="2024-06-17T00:00:00"/>
    <s v="SL9@tidalwaveautospa.com"/>
    <s v="Andrew Strevel"/>
    <x v="6"/>
    <x v="0"/>
  </r>
  <r>
    <s v="Charles Best"/>
    <s v="EXP-10013948 "/>
    <n v="49.83"/>
    <d v="2024-05-17T00:00:00"/>
    <x v="1"/>
    <s v="Plumbing Expense"/>
    <s v="pvc supplies"/>
    <m/>
    <m/>
    <m/>
    <m/>
    <m/>
    <m/>
    <m/>
    <m/>
    <m/>
    <m/>
    <m/>
    <m/>
    <m/>
    <m/>
    <m/>
    <m/>
    <m/>
    <m/>
    <m/>
    <m/>
    <m/>
    <d v="2024-06-17T00:00:00"/>
    <s v="SL9@tidalwaveautospa.com"/>
    <s v="Andrew Strevel"/>
    <x v="6"/>
    <x v="0"/>
  </r>
  <r>
    <s v="Charles Best"/>
    <s v="EXP-10013948 "/>
    <n v="3395"/>
    <d v="2024-05-17T00:00:00"/>
    <x v="11"/>
    <s v="Wash Repairs"/>
    <s v="New mini split unit for our office."/>
    <m/>
    <m/>
    <m/>
    <m/>
    <m/>
    <m/>
    <m/>
    <m/>
    <m/>
    <m/>
    <m/>
    <m/>
    <m/>
    <m/>
    <m/>
    <m/>
    <m/>
    <m/>
    <m/>
    <m/>
    <m/>
    <d v="2024-06-17T00:00:00"/>
    <s v="SL9@tidalwaveautospa.com"/>
    <s v="Andrew Strevel"/>
    <x v="6"/>
    <x v="0"/>
  </r>
  <r>
    <s v="Charles Best"/>
    <s v="EXP-10013948 "/>
    <n v="55.81"/>
    <d v="2024-05-19T00:00:00"/>
    <x v="8"/>
    <s v="Snacks"/>
    <s v="water jug exchange"/>
    <m/>
    <m/>
    <m/>
    <m/>
    <m/>
    <m/>
    <m/>
    <m/>
    <m/>
    <m/>
    <m/>
    <m/>
    <m/>
    <m/>
    <m/>
    <m/>
    <m/>
    <m/>
    <m/>
    <m/>
    <m/>
    <d v="2024-06-17T00:00:00"/>
    <s v="SL9@tidalwaveautospa.com"/>
    <s v="Andrew Strevel"/>
    <x v="6"/>
    <x v="0"/>
  </r>
  <r>
    <s v="Charles Best"/>
    <s v="EXP-10013948 "/>
    <n v="172.4"/>
    <d v="2024-05-19T00:00:00"/>
    <x v="1"/>
    <s v="Parts"/>
    <s v="Washer parts"/>
    <m/>
    <m/>
    <m/>
    <m/>
    <m/>
    <m/>
    <m/>
    <m/>
    <m/>
    <m/>
    <m/>
    <m/>
    <m/>
    <m/>
    <m/>
    <m/>
    <m/>
    <m/>
    <m/>
    <m/>
    <m/>
    <d v="2024-06-17T00:00:00"/>
    <s v="SL9@tidalwaveautospa.com"/>
    <s v="Andrew Strevel"/>
    <x v="6"/>
    <x v="0"/>
  </r>
  <r>
    <s v="Charles Best"/>
    <s v="EXP-10013948 "/>
    <n v="263.19"/>
    <d v="2024-05-20T00:00:00"/>
    <x v="0"/>
    <s v="Parts"/>
    <s v="Small parts"/>
    <m/>
    <m/>
    <m/>
    <m/>
    <m/>
    <m/>
    <m/>
    <m/>
    <m/>
    <m/>
    <m/>
    <m/>
    <m/>
    <m/>
    <m/>
    <m/>
    <m/>
    <m/>
    <m/>
    <m/>
    <m/>
    <d v="2024-06-17T00:00:00"/>
    <s v="SL9@tidalwaveautospa.com"/>
    <s v="Andrew Strevel"/>
    <x v="6"/>
    <x v="0"/>
  </r>
  <r>
    <s v="Charles Best"/>
    <s v="EXP-10013948 "/>
    <n v="12.83"/>
    <d v="2024-05-20T00:00:00"/>
    <x v="0"/>
    <s v="Parts"/>
    <s v="Fittings"/>
    <m/>
    <m/>
    <m/>
    <m/>
    <m/>
    <m/>
    <m/>
    <m/>
    <m/>
    <m/>
    <m/>
    <m/>
    <m/>
    <m/>
    <m/>
    <m/>
    <m/>
    <m/>
    <m/>
    <m/>
    <m/>
    <d v="2024-06-17T00:00:00"/>
    <s v="SL9@tidalwaveautospa.com"/>
    <s v="Andrew Strevel"/>
    <x v="6"/>
    <x v="0"/>
  </r>
  <r>
    <s v="Charles Best"/>
    <s v="EXP-10013948 "/>
    <n v="212.93"/>
    <d v="2024-05-21T00:00:00"/>
    <x v="56"/>
    <s v="Small Tools"/>
    <s v="Jack"/>
    <m/>
    <m/>
    <m/>
    <m/>
    <m/>
    <m/>
    <m/>
    <m/>
    <m/>
    <m/>
    <m/>
    <m/>
    <m/>
    <m/>
    <m/>
    <m/>
    <m/>
    <m/>
    <m/>
    <m/>
    <m/>
    <d v="2024-06-17T00:00:00"/>
    <s v="SL9@tidalwaveautospa.com"/>
    <s v="Andrew Strevel"/>
    <x v="6"/>
    <x v="0"/>
  </r>
  <r>
    <s v="Lee Card"/>
    <s v="EXP-10013047 "/>
    <n v="92.28"/>
    <d v="2024-04-26T00:00:00"/>
    <x v="0"/>
    <s v="Itemized"/>
    <s v="bottle water, oxiclean"/>
    <n v="47.12"/>
    <s v="Wash Maintenance"/>
    <s v="oxiclean"/>
    <n v="45.160000000000004"/>
    <s v="Snacks"/>
    <s v="bottle water"/>
    <m/>
    <m/>
    <m/>
    <m/>
    <m/>
    <m/>
    <m/>
    <m/>
    <m/>
    <m/>
    <m/>
    <m/>
    <m/>
    <m/>
    <m/>
    <d v="2024-06-17T00:00:00"/>
    <s v="SL146@tidalwaveautospa.com"/>
    <s v="David Foster"/>
    <x v="6"/>
    <x v="0"/>
  </r>
  <r>
    <s v="Lee Card"/>
    <s v="EXP-10013047 "/>
    <n v="17.100000000000001"/>
    <d v="2024-05-03T00:00:00"/>
    <x v="2"/>
    <s v="Parts"/>
    <s v="parts"/>
    <m/>
    <m/>
    <m/>
    <m/>
    <m/>
    <m/>
    <m/>
    <m/>
    <m/>
    <m/>
    <m/>
    <m/>
    <m/>
    <m/>
    <m/>
    <m/>
    <m/>
    <m/>
    <m/>
    <m/>
    <m/>
    <d v="2024-06-17T00:00:00"/>
    <s v="SL146@tidalwaveautospa.com"/>
    <s v="David Foster"/>
    <x v="6"/>
    <x v="0"/>
  </r>
  <r>
    <s v="Lee Card"/>
    <s v="EXP-10013047 "/>
    <n v="105.87"/>
    <d v="2024-05-04T00:00:00"/>
    <x v="0"/>
    <s v="Office Supplies"/>
    <s v="garbage bags"/>
    <m/>
    <m/>
    <m/>
    <m/>
    <m/>
    <m/>
    <m/>
    <m/>
    <m/>
    <m/>
    <m/>
    <m/>
    <m/>
    <m/>
    <m/>
    <m/>
    <m/>
    <m/>
    <m/>
    <m/>
    <m/>
    <d v="2024-06-17T00:00:00"/>
    <s v="SL146@tidalwaveautospa.com"/>
    <s v="David Foster"/>
    <x v="6"/>
    <x v="0"/>
  </r>
  <r>
    <s v="Casey Thompson"/>
    <s v="EXP-10013665 "/>
    <n v="5.65"/>
    <d v="2024-05-01T00:00:00"/>
    <x v="0"/>
    <s v="Snacks"/>
    <s v="water"/>
    <m/>
    <m/>
    <m/>
    <m/>
    <m/>
    <m/>
    <m/>
    <m/>
    <m/>
    <m/>
    <m/>
    <m/>
    <m/>
    <m/>
    <m/>
    <m/>
    <m/>
    <m/>
    <m/>
    <m/>
    <m/>
    <d v="2024-06-17T00:00:00"/>
    <s v="SL302@tidalwaveautospa.com"/>
    <s v="Andrew Strevel"/>
    <x v="6"/>
    <x v="0"/>
  </r>
  <r>
    <s v="Casey Thompson"/>
    <s v="EXP-10013665 "/>
    <n v="9.3800000000000008"/>
    <d v="2024-05-03T00:00:00"/>
    <x v="0"/>
    <s v="Snacks"/>
    <s v="water"/>
    <m/>
    <m/>
    <m/>
    <m/>
    <m/>
    <m/>
    <m/>
    <m/>
    <m/>
    <m/>
    <m/>
    <m/>
    <m/>
    <m/>
    <m/>
    <m/>
    <m/>
    <m/>
    <m/>
    <m/>
    <m/>
    <d v="2024-06-17T00:00:00"/>
    <s v="SL302@tidalwaveautospa.com"/>
    <s v="Andrew Strevel"/>
    <x v="6"/>
    <x v="0"/>
  </r>
  <r>
    <s v="Casey Thompson"/>
    <s v="EXP-10013665 "/>
    <n v="65.239999999999995"/>
    <d v="2024-05-05T00:00:00"/>
    <x v="0"/>
    <s v="Wash Maintenance"/>
    <s v="aluminum cleaner"/>
    <m/>
    <m/>
    <m/>
    <m/>
    <m/>
    <m/>
    <m/>
    <m/>
    <m/>
    <m/>
    <m/>
    <m/>
    <m/>
    <m/>
    <m/>
    <m/>
    <m/>
    <m/>
    <m/>
    <m/>
    <m/>
    <d v="2024-06-17T00:00:00"/>
    <s v="SL302@tidalwaveautospa.com"/>
    <s v="Andrew Strevel"/>
    <x v="6"/>
    <x v="0"/>
  </r>
  <r>
    <s v="Casey Thompson"/>
    <s v="EXP-10013665 "/>
    <n v="-29"/>
    <d v="2024-05-06T00:00:00"/>
    <x v="7"/>
    <s v="Car Wash"/>
    <s v="IT test With hunt"/>
    <m/>
    <m/>
    <m/>
    <m/>
    <m/>
    <m/>
    <m/>
    <m/>
    <m/>
    <m/>
    <m/>
    <m/>
    <m/>
    <m/>
    <m/>
    <m/>
    <m/>
    <m/>
    <m/>
    <m/>
    <m/>
    <d v="2024-06-17T00:00:00"/>
    <s v="SL302@tidalwaveautospa.com"/>
    <s v="Andrew Strevel"/>
    <x v="6"/>
    <x v="0"/>
  </r>
  <r>
    <s v="Casey Thompson"/>
    <s v="EXP-10013665 "/>
    <n v="5"/>
    <d v="2024-05-06T00:00:00"/>
    <x v="2"/>
    <s v="Car Wash"/>
    <s v="IT test with hunt"/>
    <m/>
    <m/>
    <m/>
    <m/>
    <m/>
    <m/>
    <m/>
    <m/>
    <m/>
    <m/>
    <m/>
    <m/>
    <m/>
    <m/>
    <m/>
    <m/>
    <m/>
    <m/>
    <m/>
    <m/>
    <m/>
    <d v="2024-06-17T00:00:00"/>
    <s v="SL302@tidalwaveautospa.com"/>
    <s v="Andrew Strevel"/>
    <x v="6"/>
    <x v="0"/>
  </r>
  <r>
    <s v="Casey Thompson"/>
    <s v="EXP-10013665 "/>
    <n v="23.97"/>
    <d v="2024-05-06T00:00:00"/>
    <x v="2"/>
    <s v="Car Wash"/>
    <s v="IT test with hunt"/>
    <m/>
    <m/>
    <m/>
    <m/>
    <m/>
    <m/>
    <m/>
    <m/>
    <m/>
    <m/>
    <m/>
    <m/>
    <m/>
    <m/>
    <m/>
    <m/>
    <m/>
    <m/>
    <m/>
    <m/>
    <m/>
    <d v="2024-06-17T00:00:00"/>
    <s v="SL302@tidalwaveautospa.com"/>
    <s v="Andrew Strevel"/>
    <x v="6"/>
    <x v="0"/>
  </r>
  <r>
    <s v="Casey Thompson"/>
    <s v="EXP-10013665 "/>
    <n v="8.64"/>
    <d v="2024-05-06T00:00:00"/>
    <x v="0"/>
    <s v="Snacks"/>
    <s v="water"/>
    <m/>
    <m/>
    <m/>
    <m/>
    <m/>
    <m/>
    <m/>
    <m/>
    <m/>
    <m/>
    <m/>
    <m/>
    <m/>
    <m/>
    <m/>
    <m/>
    <m/>
    <m/>
    <m/>
    <m/>
    <m/>
    <d v="2024-06-17T00:00:00"/>
    <s v="SL302@tidalwaveautospa.com"/>
    <s v="Andrew Strevel"/>
    <x v="6"/>
    <x v="0"/>
  </r>
  <r>
    <s v="Casey Thompson"/>
    <s v="EXP-10013665 "/>
    <n v="-34.97"/>
    <d v="2024-05-06T00:00:00"/>
    <x v="2"/>
    <s v="Car Wash"/>
    <s v="IT test with hunt"/>
    <m/>
    <m/>
    <m/>
    <m/>
    <m/>
    <m/>
    <m/>
    <m/>
    <m/>
    <m/>
    <m/>
    <m/>
    <m/>
    <m/>
    <m/>
    <m/>
    <m/>
    <m/>
    <m/>
    <m/>
    <m/>
    <d v="2024-06-17T00:00:00"/>
    <s v="SL302@tidalwaveautospa.com"/>
    <s v="Andrew Strevel"/>
    <x v="6"/>
    <x v="0"/>
  </r>
  <r>
    <s v="Casey Thompson"/>
    <s v="EXP-10013665 "/>
    <n v="18"/>
    <d v="2024-05-06T00:00:00"/>
    <x v="2"/>
    <s v="Car Wash"/>
    <s v="IT test with hunt"/>
    <m/>
    <m/>
    <m/>
    <m/>
    <m/>
    <m/>
    <m/>
    <m/>
    <m/>
    <m/>
    <m/>
    <m/>
    <m/>
    <m/>
    <m/>
    <m/>
    <m/>
    <m/>
    <m/>
    <m/>
    <m/>
    <d v="2024-06-17T00:00:00"/>
    <s v="SL302@tidalwaveautospa.com"/>
    <s v="Andrew Strevel"/>
    <x v="6"/>
    <x v="0"/>
  </r>
  <r>
    <s v="Casey Thompson"/>
    <s v="EXP-10013665 "/>
    <n v="6"/>
    <d v="2024-05-06T00:00:00"/>
    <x v="2"/>
    <s v="Car Wash"/>
    <s v="IT test with hunt"/>
    <m/>
    <m/>
    <m/>
    <m/>
    <m/>
    <m/>
    <m/>
    <m/>
    <m/>
    <m/>
    <m/>
    <m/>
    <m/>
    <m/>
    <m/>
    <m/>
    <m/>
    <m/>
    <m/>
    <m/>
    <m/>
    <d v="2024-06-17T00:00:00"/>
    <s v="SL302@tidalwaveautospa.com"/>
    <s v="Andrew Strevel"/>
    <x v="6"/>
    <x v="0"/>
  </r>
  <r>
    <s v="Casey Thompson"/>
    <s v="EXP-10013665 "/>
    <n v="189.24"/>
    <d v="2024-05-06T00:00:00"/>
    <x v="0"/>
    <s v="Wash Maintenance"/>
    <s v="dawn and vinegar"/>
    <m/>
    <m/>
    <m/>
    <m/>
    <m/>
    <m/>
    <m/>
    <m/>
    <m/>
    <m/>
    <m/>
    <m/>
    <m/>
    <m/>
    <m/>
    <m/>
    <m/>
    <m/>
    <m/>
    <m/>
    <m/>
    <d v="2024-06-17T00:00:00"/>
    <s v="SL302@tidalwaveautospa.com"/>
    <s v="Andrew Strevel"/>
    <x v="6"/>
    <x v="0"/>
  </r>
  <r>
    <s v="Casey Thompson"/>
    <s v="EXP-10013665 "/>
    <n v="75.77"/>
    <d v="2024-05-06T00:00:00"/>
    <x v="0"/>
    <s v="Wash Maintenance"/>
    <s v="detergent"/>
    <m/>
    <m/>
    <m/>
    <m/>
    <m/>
    <m/>
    <m/>
    <m/>
    <m/>
    <m/>
    <m/>
    <m/>
    <m/>
    <m/>
    <m/>
    <m/>
    <m/>
    <m/>
    <m/>
    <m/>
    <m/>
    <d v="2024-06-17T00:00:00"/>
    <s v="SL302@tidalwaveautospa.com"/>
    <s v="Andrew Strevel"/>
    <x v="6"/>
    <x v="0"/>
  </r>
  <r>
    <s v="Casey Thompson"/>
    <s v="EXP-10013665 "/>
    <n v="154.97999999999999"/>
    <d v="2024-05-09T00:00:00"/>
    <x v="0"/>
    <s v="Wash Maintenance"/>
    <s v="vinegar"/>
    <m/>
    <m/>
    <m/>
    <m/>
    <m/>
    <m/>
    <m/>
    <m/>
    <m/>
    <m/>
    <m/>
    <m/>
    <m/>
    <m/>
    <m/>
    <m/>
    <m/>
    <m/>
    <m/>
    <m/>
    <m/>
    <d v="2024-06-17T00:00:00"/>
    <s v="SL302@tidalwaveautospa.com"/>
    <s v="Andrew Strevel"/>
    <x v="6"/>
    <x v="0"/>
  </r>
  <r>
    <s v="Casey Thompson"/>
    <s v="EXP-10013665 "/>
    <n v="5.65"/>
    <d v="2024-05-09T00:00:00"/>
    <x v="0"/>
    <s v="Snacks"/>
    <s v="water"/>
    <m/>
    <m/>
    <m/>
    <m/>
    <m/>
    <m/>
    <m/>
    <m/>
    <m/>
    <m/>
    <m/>
    <m/>
    <m/>
    <m/>
    <m/>
    <m/>
    <m/>
    <m/>
    <m/>
    <m/>
    <m/>
    <d v="2024-06-17T00:00:00"/>
    <s v="SL302@tidalwaveautospa.com"/>
    <s v="Andrew Strevel"/>
    <x v="6"/>
    <x v="0"/>
  </r>
  <r>
    <s v="Casey Thompson"/>
    <s v="EXP-10013665 "/>
    <n v="5.65"/>
    <d v="2024-05-11T00:00:00"/>
    <x v="0"/>
    <s v="Snacks"/>
    <s v="water"/>
    <m/>
    <m/>
    <m/>
    <m/>
    <m/>
    <m/>
    <m/>
    <m/>
    <m/>
    <m/>
    <m/>
    <m/>
    <m/>
    <m/>
    <m/>
    <m/>
    <m/>
    <m/>
    <m/>
    <m/>
    <m/>
    <d v="2024-06-17T00:00:00"/>
    <s v="SL302@tidalwaveautospa.com"/>
    <s v="Andrew Strevel"/>
    <x v="6"/>
    <x v="0"/>
  </r>
  <r>
    <s v="Casey Thompson"/>
    <s v="EXP-10013665 "/>
    <n v="63.24"/>
    <d v="2024-05-14T00:00:00"/>
    <x v="2"/>
    <s v="Parts"/>
    <s v="uni strut"/>
    <m/>
    <m/>
    <m/>
    <m/>
    <m/>
    <m/>
    <m/>
    <m/>
    <m/>
    <m/>
    <m/>
    <m/>
    <m/>
    <m/>
    <m/>
    <m/>
    <m/>
    <m/>
    <m/>
    <m/>
    <m/>
    <d v="2024-06-17T00:00:00"/>
    <s v="SL302@tidalwaveautospa.com"/>
    <s v="Andrew Strevel"/>
    <x v="6"/>
    <x v="0"/>
  </r>
  <r>
    <s v="Casey Thompson"/>
    <s v="EXP-10013665 "/>
    <n v="71.650000000000006"/>
    <d v="2024-05-15T00:00:00"/>
    <x v="7"/>
    <s v="Parts"/>
    <s v="seal items"/>
    <m/>
    <m/>
    <m/>
    <m/>
    <m/>
    <m/>
    <m/>
    <m/>
    <m/>
    <m/>
    <m/>
    <m/>
    <m/>
    <m/>
    <m/>
    <m/>
    <m/>
    <m/>
    <m/>
    <m/>
    <m/>
    <d v="2024-06-17T00:00:00"/>
    <s v="SL302@tidalwaveautospa.com"/>
    <s v="Andrew Strevel"/>
    <x v="6"/>
    <x v="0"/>
  </r>
  <r>
    <s v="Casey Thompson"/>
    <s v="EXP-10013665 "/>
    <n v="38.85"/>
    <d v="2024-05-15T00:00:00"/>
    <x v="0"/>
    <s v="Safety Supplies"/>
    <s v="Gloves"/>
    <m/>
    <m/>
    <m/>
    <m/>
    <m/>
    <m/>
    <m/>
    <m/>
    <m/>
    <m/>
    <m/>
    <m/>
    <m/>
    <m/>
    <m/>
    <m/>
    <m/>
    <m/>
    <m/>
    <m/>
    <m/>
    <d v="2024-06-17T00:00:00"/>
    <s v="SL302@tidalwaveautospa.com"/>
    <s v="Andrew Strevel"/>
    <x v="6"/>
    <x v="0"/>
  </r>
  <r>
    <s v="Bruce Maxwell"/>
    <s v="EXP-10013992 "/>
    <n v="275"/>
    <d v="2024-05-06T00:00:00"/>
    <x v="12"/>
    <s v="Entertainment"/>
    <s v="Car wash show"/>
    <m/>
    <m/>
    <m/>
    <m/>
    <m/>
    <m/>
    <m/>
    <m/>
    <m/>
    <m/>
    <m/>
    <m/>
    <m/>
    <m/>
    <m/>
    <m/>
    <m/>
    <m/>
    <m/>
    <m/>
    <m/>
    <d v="2024-06-17T00:00:00"/>
    <s v="bruce.maxwell@tidalwaveautospa.com"/>
    <s v="Timothy Fruge"/>
    <x v="6"/>
    <x v="0"/>
  </r>
  <r>
    <s v="Kaleigh Welch"/>
    <s v="EXP-10013954 "/>
    <n v="7.64"/>
    <d v="2024-05-20T00:00:00"/>
    <x v="7"/>
    <s v="Small Tools"/>
    <s v="Star screw driver"/>
    <m/>
    <m/>
    <m/>
    <m/>
    <m/>
    <m/>
    <m/>
    <m/>
    <m/>
    <m/>
    <m/>
    <m/>
    <m/>
    <m/>
    <m/>
    <m/>
    <m/>
    <m/>
    <m/>
    <m/>
    <m/>
    <d v="2024-06-17T00:00:00"/>
    <s v="SL251@tidalwaveautospa.com"/>
    <s v="Jeff Mathis"/>
    <x v="6"/>
    <x v="0"/>
  </r>
  <r>
    <s v="Kaleigh Welch"/>
    <s v="EXP-10013953 "/>
    <n v="47.27"/>
    <d v="2024-05-17T00:00:00"/>
    <x v="0"/>
    <s v="Itemized"/>
    <s v="Spray bottles, scrub pads, cleaners"/>
    <n v="12.4"/>
    <s v="Wash Supplies"/>
    <s v="spray bottles"/>
    <n v="34.870000000000005"/>
    <s v="Wash Maintenance"/>
    <s v="scrub pads, cleaners"/>
    <m/>
    <m/>
    <m/>
    <m/>
    <m/>
    <m/>
    <m/>
    <m/>
    <m/>
    <m/>
    <m/>
    <m/>
    <m/>
    <m/>
    <m/>
    <d v="2024-06-17T00:00:00"/>
    <s v="SL251@tidalwaveautospa.com"/>
    <s v="Jeff Mathis"/>
    <x v="6"/>
    <x v="0"/>
  </r>
  <r>
    <s v="Kaleigh Welch"/>
    <s v="EXP-10013952 "/>
    <n v="163.88"/>
    <d v="2024-05-17T00:00:00"/>
    <x v="7"/>
    <s v="Parts"/>
    <s v="Pressure washer repair"/>
    <m/>
    <m/>
    <m/>
    <m/>
    <m/>
    <m/>
    <m/>
    <m/>
    <m/>
    <m/>
    <m/>
    <m/>
    <m/>
    <m/>
    <m/>
    <m/>
    <m/>
    <m/>
    <m/>
    <m/>
    <m/>
    <d v="2024-06-17T00:00:00"/>
    <s v="SL251@tidalwaveautospa.com"/>
    <s v="Jeff Mathis"/>
    <x v="6"/>
    <x v="0"/>
  </r>
  <r>
    <s v="Anthony Nagy"/>
    <s v="EXP-10013931 "/>
    <n v="322.73"/>
    <d v="2024-04-24T00:00:00"/>
    <x v="22"/>
    <s v="Parts"/>
    <s v="New mack valves"/>
    <m/>
    <m/>
    <m/>
    <m/>
    <m/>
    <m/>
    <m/>
    <m/>
    <m/>
    <m/>
    <m/>
    <m/>
    <m/>
    <m/>
    <m/>
    <m/>
    <m/>
    <m/>
    <m/>
    <m/>
    <m/>
    <d v="2024-06-17T00:00:00"/>
    <s v="SL87@tidalwaveautospa.com"/>
    <s v="Andrew Stephens"/>
    <x v="6"/>
    <x v="0"/>
  </r>
  <r>
    <s v="Anthony Nagy"/>
    <s v="EXP-10013931 "/>
    <n v="5.89"/>
    <d v="2024-05-06T00:00:00"/>
    <x v="22"/>
    <s v="Parts"/>
    <s v="3/8 elbow"/>
    <m/>
    <m/>
    <m/>
    <m/>
    <m/>
    <m/>
    <m/>
    <m/>
    <m/>
    <m/>
    <m/>
    <m/>
    <m/>
    <m/>
    <m/>
    <m/>
    <m/>
    <m/>
    <m/>
    <m/>
    <m/>
    <d v="2024-06-17T00:00:00"/>
    <s v="SL87@tidalwaveautospa.com"/>
    <s v="Andrew Stephens"/>
    <x v="6"/>
    <x v="0"/>
  </r>
  <r>
    <s v="Anthony Nagy"/>
    <s v="EXP-10013931 "/>
    <n v="54.89"/>
    <d v="2024-05-08T00:00:00"/>
    <x v="0"/>
    <s v="Itemized"/>
    <s v="Vinegar and toilet paper"/>
    <n v="29.88"/>
    <s v="Office Supplies"/>
    <s v="bath tissue"/>
    <n v="25.01"/>
    <s v="Wash Maintenance"/>
    <s v="vinegar"/>
    <m/>
    <m/>
    <m/>
    <m/>
    <m/>
    <m/>
    <m/>
    <m/>
    <m/>
    <m/>
    <m/>
    <m/>
    <m/>
    <m/>
    <m/>
    <d v="2024-06-17T00:00:00"/>
    <s v="SL87@tidalwaveautospa.com"/>
    <s v="Andrew Stephens"/>
    <x v="6"/>
    <x v="0"/>
  </r>
  <r>
    <s v="Anthony Nagy"/>
    <s v="EXP-10013931 "/>
    <n v="93.26"/>
    <d v="2024-05-08T00:00:00"/>
    <x v="0"/>
    <s v="Wash Maintenance"/>
    <s v="Extendo pole and mop"/>
    <m/>
    <m/>
    <m/>
    <m/>
    <m/>
    <m/>
    <m/>
    <m/>
    <m/>
    <m/>
    <m/>
    <m/>
    <m/>
    <m/>
    <m/>
    <m/>
    <m/>
    <m/>
    <m/>
    <m/>
    <m/>
    <d v="2024-06-17T00:00:00"/>
    <s v="SL87@tidalwaveautospa.com"/>
    <s v="Andrew Stephens"/>
    <x v="6"/>
    <x v="0"/>
  </r>
  <r>
    <s v="Anthony Nagy"/>
    <s v="EXP-10013931 "/>
    <n v="31.48"/>
    <d v="2024-05-13T00:00:00"/>
    <x v="22"/>
    <s v="Parts"/>
    <s v="Hydraulic hoses"/>
    <m/>
    <m/>
    <m/>
    <m/>
    <m/>
    <m/>
    <m/>
    <m/>
    <m/>
    <m/>
    <m/>
    <m/>
    <m/>
    <m/>
    <m/>
    <m/>
    <m/>
    <m/>
    <m/>
    <m/>
    <m/>
    <d v="2024-06-17T00:00:00"/>
    <s v="SL87@tidalwaveautospa.com"/>
    <s v="Andrew Stephens"/>
    <x v="6"/>
    <x v="0"/>
  </r>
  <r>
    <s v="Anthony Nagy"/>
    <s v="EXP-10013931 "/>
    <n v="15.74"/>
    <d v="2024-05-13T00:00:00"/>
    <x v="22"/>
    <s v="Parts"/>
    <s v="Hydraulic hose"/>
    <m/>
    <m/>
    <m/>
    <m/>
    <m/>
    <m/>
    <m/>
    <m/>
    <m/>
    <m/>
    <m/>
    <m/>
    <m/>
    <m/>
    <m/>
    <m/>
    <m/>
    <m/>
    <m/>
    <m/>
    <m/>
    <d v="2024-06-17T00:00:00"/>
    <s v="SL87@tidalwaveautospa.com"/>
    <s v="Andrew Stephens"/>
    <x v="6"/>
    <x v="0"/>
  </r>
  <r>
    <s v="Anthony Nagy"/>
    <s v="EXP-10013931 "/>
    <n v="44.79"/>
    <d v="2024-05-21T00:00:00"/>
    <x v="0"/>
    <s v="Itemized"/>
    <s v="Tools and gloves"/>
    <n v="17.78"/>
    <s v="Safety Supplies"/>
    <s v="gloves"/>
    <n v="27.009999999999998"/>
    <s v="Small Tools"/>
    <s v="tools"/>
    <m/>
    <m/>
    <m/>
    <m/>
    <m/>
    <m/>
    <m/>
    <m/>
    <m/>
    <m/>
    <m/>
    <m/>
    <m/>
    <m/>
    <m/>
    <d v="2024-06-17T00:00:00"/>
    <s v="SL87@tidalwaveautospa.com"/>
    <s v="Andrew Stephens"/>
    <x v="6"/>
    <x v="0"/>
  </r>
  <r>
    <s v="James Boren"/>
    <s v="EXP-10013604 "/>
    <n v="-431.99"/>
    <d v="2024-04-30T00:00:00"/>
    <x v="0"/>
    <s v="Small Tools"/>
    <s v="Fan"/>
    <m/>
    <m/>
    <m/>
    <m/>
    <m/>
    <m/>
    <m/>
    <m/>
    <m/>
    <m/>
    <m/>
    <m/>
    <m/>
    <m/>
    <m/>
    <m/>
    <m/>
    <m/>
    <m/>
    <m/>
    <m/>
    <d v="2024-06-17T00:00:00"/>
    <s v=""/>
    <s v=""/>
    <x v="6"/>
    <x v="0"/>
  </r>
  <r>
    <s v="James Boren"/>
    <s v="EXP-10013604 "/>
    <n v="290.27999999999997"/>
    <d v="2024-05-01T00:00:00"/>
    <x v="0"/>
    <s v="Parts"/>
    <s v="High pressure hoses"/>
    <m/>
    <m/>
    <m/>
    <m/>
    <m/>
    <m/>
    <m/>
    <m/>
    <m/>
    <m/>
    <m/>
    <m/>
    <m/>
    <m/>
    <m/>
    <m/>
    <m/>
    <m/>
    <m/>
    <m/>
    <m/>
    <d v="2024-06-17T00:00:00"/>
    <s v=""/>
    <s v=""/>
    <x v="6"/>
    <x v="0"/>
  </r>
  <r>
    <s v="James Boren"/>
    <s v="EXP-10013604 "/>
    <n v="16.600000000000001"/>
    <d v="2024-05-03T00:00:00"/>
    <x v="0"/>
    <s v="Wash Maintenance"/>
    <s v="Dawn soap"/>
    <m/>
    <m/>
    <m/>
    <m/>
    <m/>
    <m/>
    <m/>
    <m/>
    <m/>
    <m/>
    <m/>
    <m/>
    <m/>
    <m/>
    <m/>
    <m/>
    <m/>
    <m/>
    <m/>
    <m/>
    <m/>
    <d v="2024-06-17T00:00:00"/>
    <s v=""/>
    <s v=""/>
    <x v="6"/>
    <x v="0"/>
  </r>
  <r>
    <s v="James Boren"/>
    <s v="EXP-10013604 "/>
    <n v="11.94"/>
    <d v="2024-05-08T00:00:00"/>
    <x v="8"/>
    <s v="Employee Incentive - Meals"/>
    <s v="Lunch for day crew"/>
    <m/>
    <m/>
    <m/>
    <m/>
    <m/>
    <m/>
    <m/>
    <m/>
    <m/>
    <m/>
    <m/>
    <m/>
    <m/>
    <m/>
    <m/>
    <m/>
    <m/>
    <m/>
    <m/>
    <m/>
    <m/>
    <d v="2024-06-17T00:00:00"/>
    <s v=""/>
    <s v=""/>
    <x v="6"/>
    <x v="0"/>
  </r>
  <r>
    <s v="James Boren"/>
    <s v="EXP-10013604 "/>
    <n v="87.48"/>
    <d v="2024-05-11T00:00:00"/>
    <x v="0"/>
    <s v="Wash Maintenance"/>
    <s v="bleach, dawn, vinegar"/>
    <m/>
    <m/>
    <m/>
    <m/>
    <m/>
    <m/>
    <m/>
    <m/>
    <m/>
    <m/>
    <m/>
    <m/>
    <m/>
    <m/>
    <m/>
    <m/>
    <m/>
    <m/>
    <m/>
    <m/>
    <m/>
    <d v="2024-06-17T00:00:00"/>
    <s v=""/>
    <s v=""/>
    <x v="6"/>
    <x v="0"/>
  </r>
  <r>
    <s v="James Boren"/>
    <s v="EXP-10013604 "/>
    <n v="12"/>
    <d v="2024-05-13T00:00:00"/>
    <x v="0"/>
    <s v="Fuel"/>
    <s v="Fuel for pressure washer"/>
    <m/>
    <m/>
    <m/>
    <m/>
    <m/>
    <m/>
    <m/>
    <m/>
    <m/>
    <m/>
    <m/>
    <m/>
    <m/>
    <m/>
    <m/>
    <m/>
    <m/>
    <m/>
    <m/>
    <m/>
    <m/>
    <d v="2024-06-17T00:00:00"/>
    <s v=""/>
    <s v=""/>
    <x v="6"/>
    <x v="0"/>
  </r>
  <r>
    <s v="James Boren"/>
    <s v="EXP-10013604 "/>
    <n v="41"/>
    <d v="2024-05-13T00:00:00"/>
    <x v="0"/>
    <s v="Parts"/>
    <s v="Hardware"/>
    <m/>
    <m/>
    <m/>
    <m/>
    <m/>
    <m/>
    <m/>
    <m/>
    <m/>
    <m/>
    <m/>
    <m/>
    <m/>
    <m/>
    <m/>
    <m/>
    <m/>
    <m/>
    <m/>
    <m/>
    <m/>
    <d v="2024-06-17T00:00:00"/>
    <s v=""/>
    <s v=""/>
    <x v="6"/>
    <x v="0"/>
  </r>
  <r>
    <s v="Kevin Williams"/>
    <s v="EXP-10013722 "/>
    <n v="17.079999999999998"/>
    <d v="2024-05-02T00:00:00"/>
    <x v="0"/>
    <s v="Small Tools"/>
    <s v="Pick up tools,tapes"/>
    <m/>
    <m/>
    <m/>
    <m/>
    <m/>
    <m/>
    <m/>
    <m/>
    <m/>
    <m/>
    <m/>
    <m/>
    <m/>
    <m/>
    <m/>
    <m/>
    <m/>
    <m/>
    <m/>
    <m/>
    <m/>
    <d v="2024-06-17T00:00:00"/>
    <s v="SL22@tidalwaveautospa.com"/>
    <s v="Andrew Strevel"/>
    <x v="6"/>
    <x v="0"/>
  </r>
  <r>
    <s v="Kevin Williams"/>
    <s v="EXP-10013722 "/>
    <n v="104.88"/>
    <d v="2024-05-05T00:00:00"/>
    <x v="17"/>
    <s v="Wash Maintenance"/>
    <s v="Fuel for blowere and concrete mix"/>
    <m/>
    <m/>
    <m/>
    <m/>
    <m/>
    <m/>
    <m/>
    <m/>
    <m/>
    <m/>
    <m/>
    <m/>
    <m/>
    <m/>
    <m/>
    <m/>
    <m/>
    <m/>
    <m/>
    <m/>
    <m/>
    <d v="2024-06-17T00:00:00"/>
    <s v="SL22@tidalwaveautospa.com"/>
    <s v="Andrew Strevel"/>
    <x v="6"/>
    <x v="0"/>
  </r>
  <r>
    <s v="DAVID PRINCE"/>
    <s v="EXP-10013715 "/>
    <n v="249.06"/>
    <d v="2024-04-22T00:00:00"/>
    <x v="6"/>
    <s v="Wash Maintenance"/>
    <s v="Hydraulic Oil/grease"/>
    <m/>
    <m/>
    <m/>
    <m/>
    <m/>
    <m/>
    <m/>
    <m/>
    <m/>
    <m/>
    <m/>
    <m/>
    <m/>
    <m/>
    <m/>
    <m/>
    <m/>
    <m/>
    <m/>
    <m/>
    <m/>
    <d v="2024-06-17T00:00:00"/>
    <s v="SL64@tidalwaveautospa.com"/>
    <s v="Andrew Strevel"/>
    <x v="6"/>
    <x v="0"/>
  </r>
  <r>
    <s v="DAVID PRINCE"/>
    <s v="EXP-10013715 "/>
    <n v="268.57"/>
    <d v="2024-04-29T00:00:00"/>
    <x v="6"/>
    <s v="Parts"/>
    <s v="Filters/hydraulic hoses"/>
    <m/>
    <m/>
    <m/>
    <m/>
    <m/>
    <m/>
    <m/>
    <m/>
    <m/>
    <m/>
    <m/>
    <m/>
    <m/>
    <m/>
    <m/>
    <m/>
    <m/>
    <m/>
    <m/>
    <m/>
    <m/>
    <d v="2024-06-17T00:00:00"/>
    <s v="SL64@tidalwaveautospa.com"/>
    <s v="Andrew Strevel"/>
    <x v="6"/>
    <x v="0"/>
  </r>
  <r>
    <s v="DAVID PRINCE"/>
    <s v="EXP-10013715 "/>
    <n v="34.97"/>
    <d v="2024-05-06T00:00:00"/>
    <x v="11"/>
    <s v="Small Tools"/>
    <s v="Grease gun"/>
    <m/>
    <m/>
    <m/>
    <m/>
    <m/>
    <m/>
    <m/>
    <m/>
    <m/>
    <m/>
    <m/>
    <m/>
    <m/>
    <m/>
    <m/>
    <m/>
    <m/>
    <m/>
    <m/>
    <m/>
    <m/>
    <d v="2024-06-17T00:00:00"/>
    <s v="SL64@tidalwaveautospa.com"/>
    <s v="Andrew Strevel"/>
    <x v="6"/>
    <x v="0"/>
  </r>
  <r>
    <s v="DAVID PRINCE"/>
    <s v="EXP-10013715 "/>
    <n v="33.9"/>
    <d v="2024-05-09T00:00:00"/>
    <x v="0"/>
    <s v="Office Supplies"/>
    <s v="Toilet paper/dawn"/>
    <m/>
    <m/>
    <m/>
    <m/>
    <m/>
    <m/>
    <m/>
    <m/>
    <m/>
    <m/>
    <m/>
    <m/>
    <m/>
    <m/>
    <m/>
    <m/>
    <m/>
    <m/>
    <m/>
    <m/>
    <m/>
    <d v="2024-06-17T00:00:00"/>
    <s v="SL64@tidalwaveautospa.com"/>
    <s v="Andrew Strevel"/>
    <x v="6"/>
    <x v="0"/>
  </r>
  <r>
    <s v="DAVID PRINCE"/>
    <s v="EXP-10013715 "/>
    <n v="76.39"/>
    <d v="2024-05-14T00:00:00"/>
    <x v="16"/>
    <s v="Office Supplies"/>
    <s v="Hex keys/ parts organizer"/>
    <m/>
    <m/>
    <m/>
    <m/>
    <m/>
    <m/>
    <m/>
    <m/>
    <m/>
    <m/>
    <m/>
    <m/>
    <m/>
    <m/>
    <m/>
    <m/>
    <m/>
    <m/>
    <m/>
    <m/>
    <m/>
    <d v="2024-06-17T00:00:00"/>
    <s v="SL64@tidalwaveautospa.com"/>
    <s v="Andrew Strevel"/>
    <x v="6"/>
    <x v="0"/>
  </r>
  <r>
    <s v="Erinn Ames"/>
    <s v="EXP-10013500 "/>
    <n v="19.66"/>
    <d v="2024-04-18T00:00:00"/>
    <x v="14"/>
    <s v="Office Supplies"/>
    <s v="Water and sunscreen"/>
    <m/>
    <m/>
    <m/>
    <m/>
    <m/>
    <m/>
    <m/>
    <m/>
    <m/>
    <m/>
    <m/>
    <m/>
    <m/>
    <m/>
    <m/>
    <m/>
    <m/>
    <m/>
    <m/>
    <m/>
    <m/>
    <d v="2024-06-17T00:00:00"/>
    <s v="SL16@tidalwaveautospa.com"/>
    <s v="David Foster"/>
    <x v="6"/>
    <x v="0"/>
  </r>
  <r>
    <s v="Erinn Ames"/>
    <s v="EXP-10013500 "/>
    <n v="16.149999999999999"/>
    <d v="2024-04-25T00:00:00"/>
    <x v="36"/>
    <s v="Office Supplies"/>
    <s v="Keys"/>
    <m/>
    <m/>
    <m/>
    <m/>
    <m/>
    <m/>
    <m/>
    <m/>
    <m/>
    <m/>
    <m/>
    <m/>
    <m/>
    <m/>
    <m/>
    <m/>
    <m/>
    <m/>
    <m/>
    <m/>
    <m/>
    <d v="2024-06-17T00:00:00"/>
    <s v="SL16@tidalwaveautospa.com"/>
    <s v="David Foster"/>
    <x v="6"/>
    <x v="0"/>
  </r>
  <r>
    <s v="Erinn Ames"/>
    <s v="EXP-10013500 "/>
    <n v="11.15"/>
    <d v="2024-04-29T00:00:00"/>
    <x v="8"/>
    <s v="Snacks"/>
    <s v="Water"/>
    <m/>
    <m/>
    <m/>
    <m/>
    <m/>
    <m/>
    <m/>
    <m/>
    <m/>
    <m/>
    <m/>
    <m/>
    <m/>
    <m/>
    <m/>
    <m/>
    <m/>
    <m/>
    <m/>
    <m/>
    <m/>
    <d v="2024-06-17T00:00:00"/>
    <s v="SL16@tidalwaveautospa.com"/>
    <s v="David Foster"/>
    <x v="6"/>
    <x v="0"/>
  </r>
  <r>
    <s v="Erinn Ames"/>
    <s v="EXP-10013500 "/>
    <n v="77.17"/>
    <d v="2024-05-05T00:00:00"/>
    <x v="22"/>
    <s v="Small Tools"/>
    <s v="Snake for vacuums"/>
    <m/>
    <m/>
    <m/>
    <m/>
    <m/>
    <m/>
    <m/>
    <m/>
    <m/>
    <m/>
    <m/>
    <m/>
    <m/>
    <m/>
    <m/>
    <m/>
    <m/>
    <m/>
    <m/>
    <m/>
    <m/>
    <d v="2024-06-17T00:00:00"/>
    <s v="SL16@tidalwaveautospa.com"/>
    <s v="David Foster"/>
    <x v="6"/>
    <x v="0"/>
  </r>
  <r>
    <s v="Erinn Ames"/>
    <s v="EXP-10013500 "/>
    <n v="53.96"/>
    <d v="2024-05-05T00:00:00"/>
    <x v="11"/>
    <s v="Small Tools"/>
    <s v="Fan"/>
    <m/>
    <m/>
    <m/>
    <m/>
    <m/>
    <m/>
    <m/>
    <m/>
    <m/>
    <m/>
    <m/>
    <m/>
    <m/>
    <m/>
    <m/>
    <m/>
    <m/>
    <m/>
    <m/>
    <m/>
    <m/>
    <d v="2024-06-17T00:00:00"/>
    <s v="SL16@tidalwaveautospa.com"/>
    <s v="David Foster"/>
    <x v="6"/>
    <x v="0"/>
  </r>
  <r>
    <s v="Erinn Ames"/>
    <s v="EXP-10013500 "/>
    <n v="125.23"/>
    <d v="2024-05-07T00:00:00"/>
    <x v="22"/>
    <s v="Wash Supplies"/>
    <s v="Spray bottles"/>
    <m/>
    <m/>
    <m/>
    <m/>
    <m/>
    <m/>
    <m/>
    <m/>
    <m/>
    <m/>
    <m/>
    <m/>
    <m/>
    <m/>
    <m/>
    <m/>
    <m/>
    <m/>
    <m/>
    <m/>
    <m/>
    <d v="2024-06-17T00:00:00"/>
    <s v="SL16@tidalwaveautospa.com"/>
    <s v="David Foster"/>
    <x v="6"/>
    <x v="0"/>
  </r>
  <r>
    <s v="Erinn Ames"/>
    <s v="EXP-10013500 "/>
    <n v="145.05000000000001"/>
    <d v="2024-05-09T00:00:00"/>
    <x v="22"/>
    <s v="Small Tools"/>
    <s v="Spray bottle nozzles"/>
    <m/>
    <m/>
    <m/>
    <m/>
    <m/>
    <m/>
    <m/>
    <m/>
    <m/>
    <m/>
    <m/>
    <m/>
    <m/>
    <m/>
    <m/>
    <m/>
    <m/>
    <m/>
    <m/>
    <m/>
    <m/>
    <d v="2024-06-17T00:00:00"/>
    <s v="SL16@tidalwaveautospa.com"/>
    <s v="David Foster"/>
    <x v="6"/>
    <x v="0"/>
  </r>
  <r>
    <s v="David Seymour"/>
    <s v="EXP-10014027 "/>
    <n v="18.18"/>
    <d v="2024-04-25T00:00:00"/>
    <x v="2"/>
    <s v="Small Tools"/>
    <s v="Saw blade for repairs"/>
    <m/>
    <m/>
    <m/>
    <m/>
    <m/>
    <m/>
    <m/>
    <m/>
    <m/>
    <m/>
    <m/>
    <m/>
    <m/>
    <m/>
    <m/>
    <m/>
    <m/>
    <m/>
    <m/>
    <m/>
    <m/>
    <d v="2024-06-17T00:00:00"/>
    <s v="SL57@tidalwaveautospa.com"/>
    <s v="Steven Kyriazis"/>
    <x v="6"/>
    <x v="0"/>
  </r>
  <r>
    <s v="David Seymour"/>
    <s v="EXP-10014027 "/>
    <n v="10.69"/>
    <d v="2024-04-30T00:00:00"/>
    <x v="22"/>
    <s v="Parts"/>
    <s v="Electrical connectors"/>
    <m/>
    <m/>
    <m/>
    <m/>
    <m/>
    <m/>
    <m/>
    <m/>
    <m/>
    <m/>
    <m/>
    <m/>
    <m/>
    <m/>
    <m/>
    <m/>
    <m/>
    <m/>
    <m/>
    <m/>
    <m/>
    <d v="2024-06-17T00:00:00"/>
    <s v="SL57@tidalwaveautospa.com"/>
    <s v="Steven Kyriazis"/>
    <x v="6"/>
    <x v="0"/>
  </r>
  <r>
    <s v="Joseph Landfried"/>
    <s v="EXP-10013030 "/>
    <n v="372.95"/>
    <d v="2024-03-22T00:00:00"/>
    <x v="11"/>
    <s v="Wash Maintenance"/>
    <s v="trash cans for second mile"/>
    <m/>
    <m/>
    <m/>
    <m/>
    <m/>
    <m/>
    <m/>
    <m/>
    <m/>
    <m/>
    <m/>
    <m/>
    <m/>
    <m/>
    <m/>
    <m/>
    <m/>
    <m/>
    <m/>
    <m/>
    <m/>
    <d v="2024-06-17T00:00:00"/>
    <s v="SL20@tidalwaveautospa.com"/>
    <s v="Wesley Kurtz"/>
    <x v="6"/>
    <x v="0"/>
  </r>
  <r>
    <s v="Joseph Landfried"/>
    <s v="EXP-10013030 "/>
    <n v="3.69"/>
    <d v="2024-04-18T00:00:00"/>
    <x v="8"/>
    <s v="Snacks"/>
    <s v="water for staff"/>
    <m/>
    <m/>
    <m/>
    <m/>
    <m/>
    <m/>
    <m/>
    <m/>
    <m/>
    <m/>
    <m/>
    <m/>
    <m/>
    <m/>
    <m/>
    <m/>
    <m/>
    <m/>
    <m/>
    <m/>
    <m/>
    <d v="2024-06-17T00:00:00"/>
    <s v="SL20@tidalwaveautospa.com"/>
    <s v="Wesley Kurtz"/>
    <x v="6"/>
    <x v="0"/>
  </r>
  <r>
    <s v="Joseph Landfried"/>
    <s v="EXP-10013030 "/>
    <n v="6.7"/>
    <d v="2024-04-20T00:00:00"/>
    <x v="0"/>
    <s v="Wash Maintenance"/>
    <s v="vinegar for cleaning"/>
    <m/>
    <m/>
    <m/>
    <m/>
    <m/>
    <m/>
    <m/>
    <m/>
    <m/>
    <m/>
    <m/>
    <m/>
    <m/>
    <m/>
    <m/>
    <m/>
    <m/>
    <m/>
    <m/>
    <m/>
    <m/>
    <d v="2024-06-17T00:00:00"/>
    <s v="SL20@tidalwaveautospa.com"/>
    <s v="Wesley Kurtz"/>
    <x v="6"/>
    <x v="0"/>
  </r>
  <r>
    <s v="Joseph Landfried"/>
    <s v="EXP-10013030 "/>
    <n v="47.48"/>
    <d v="2024-04-21T00:00:00"/>
    <x v="0"/>
    <s v="Wash Maintenance"/>
    <s v="dawn vinegar and scrub pads for cleaning"/>
    <m/>
    <m/>
    <m/>
    <m/>
    <m/>
    <m/>
    <m/>
    <m/>
    <m/>
    <m/>
    <m/>
    <m/>
    <m/>
    <m/>
    <m/>
    <m/>
    <m/>
    <m/>
    <m/>
    <m/>
    <m/>
    <d v="2024-06-17T00:00:00"/>
    <s v="SL20@tidalwaveautospa.com"/>
    <s v="Wesley Kurtz"/>
    <x v="6"/>
    <x v="0"/>
  </r>
  <r>
    <s v="Joseph Landfried"/>
    <s v="EXP-10013030 "/>
    <n v="6.58"/>
    <d v="2024-04-30T00:00:00"/>
    <x v="8"/>
    <s v="Snacks"/>
    <s v="water for staff"/>
    <m/>
    <m/>
    <m/>
    <m/>
    <m/>
    <m/>
    <m/>
    <m/>
    <m/>
    <m/>
    <m/>
    <m/>
    <m/>
    <m/>
    <m/>
    <m/>
    <m/>
    <m/>
    <m/>
    <m/>
    <m/>
    <d v="2024-06-17T00:00:00"/>
    <s v="SL20@tidalwaveautospa.com"/>
    <s v="Wesley Kurtz"/>
    <x v="6"/>
    <x v="0"/>
  </r>
  <r>
    <s v="Joseph Landfried"/>
    <s v="EXP-10013030 "/>
    <n v="81.25"/>
    <d v="2024-05-02T00:00:00"/>
    <x v="0"/>
    <s v="Wash Maintenance"/>
    <s v="dawn,vinegar and air freshener"/>
    <m/>
    <m/>
    <m/>
    <m/>
    <m/>
    <m/>
    <m/>
    <m/>
    <m/>
    <m/>
    <m/>
    <m/>
    <m/>
    <m/>
    <m/>
    <m/>
    <m/>
    <m/>
    <m/>
    <m/>
    <m/>
    <d v="2024-06-17T00:00:00"/>
    <s v="SL20@tidalwaveautospa.com"/>
    <s v="Wesley Kurtz"/>
    <x v="6"/>
    <x v="0"/>
  </r>
  <r>
    <s v="Joseph Landfried"/>
    <s v="EXP-10013030 "/>
    <n v="225"/>
    <d v="2024-05-05T00:00:00"/>
    <x v="2"/>
    <s v="Electric Repairs"/>
    <s v="test electrical on blower"/>
    <m/>
    <m/>
    <m/>
    <m/>
    <m/>
    <m/>
    <m/>
    <m/>
    <m/>
    <m/>
    <m/>
    <m/>
    <m/>
    <m/>
    <m/>
    <m/>
    <m/>
    <m/>
    <m/>
    <m/>
    <m/>
    <d v="2024-06-17T00:00:00"/>
    <s v="SL20@tidalwaveautospa.com"/>
    <s v="Wesley Kurtz"/>
    <x v="6"/>
    <x v="0"/>
  </r>
  <r>
    <s v="Joseph Landfried"/>
    <s v="EXP-10013030 "/>
    <n v="29.89"/>
    <d v="2024-05-05T00:00:00"/>
    <x v="25"/>
    <s v="Wash Maintenance"/>
    <s v="concrete patch"/>
    <m/>
    <m/>
    <m/>
    <m/>
    <m/>
    <m/>
    <m/>
    <m/>
    <m/>
    <m/>
    <m/>
    <m/>
    <m/>
    <m/>
    <m/>
    <m/>
    <m/>
    <m/>
    <m/>
    <m/>
    <m/>
    <d v="2024-06-17T00:00:00"/>
    <s v="SL20@tidalwaveautospa.com"/>
    <s v="Wesley Kurtz"/>
    <x v="6"/>
    <x v="0"/>
  </r>
  <r>
    <s v="Joseph Landfried"/>
    <s v="EXP-10013030 "/>
    <n v="6.58"/>
    <d v="2024-05-07T00:00:00"/>
    <x v="8"/>
    <s v="Snacks"/>
    <s v="drinks for staff"/>
    <m/>
    <m/>
    <m/>
    <m/>
    <m/>
    <m/>
    <m/>
    <m/>
    <m/>
    <m/>
    <m/>
    <m/>
    <m/>
    <m/>
    <m/>
    <m/>
    <m/>
    <m/>
    <m/>
    <m/>
    <m/>
    <d v="2024-06-17T00:00:00"/>
    <s v="SL20@tidalwaveautospa.com"/>
    <s v="Wesley Kurtz"/>
    <x v="6"/>
    <x v="0"/>
  </r>
  <r>
    <s v="Joseph Landfried"/>
    <s v="EXP-10013030 "/>
    <n v="306.08"/>
    <d v="2024-05-07T00:00:00"/>
    <x v="25"/>
    <s v="Safety Supplies"/>
    <s v="replaced railing in dumpster area"/>
    <m/>
    <m/>
    <m/>
    <m/>
    <m/>
    <m/>
    <m/>
    <m/>
    <m/>
    <m/>
    <m/>
    <m/>
    <m/>
    <m/>
    <m/>
    <m/>
    <m/>
    <m/>
    <m/>
    <m/>
    <m/>
    <d v="2024-06-17T00:00:00"/>
    <s v="SL20@tidalwaveautospa.com"/>
    <s v="Wesley Kurtz"/>
    <x v="6"/>
    <x v="0"/>
  </r>
  <r>
    <s v="Joseph Landfried"/>
    <s v="EXP-10013030 "/>
    <n v="21.5"/>
    <d v="2024-05-10T00:00:00"/>
    <x v="5"/>
    <s v="Safety Supplies"/>
    <s v="NFPA HAZARD Placard"/>
    <m/>
    <m/>
    <m/>
    <m/>
    <m/>
    <m/>
    <m/>
    <m/>
    <m/>
    <m/>
    <m/>
    <m/>
    <m/>
    <m/>
    <m/>
    <m/>
    <m/>
    <m/>
    <m/>
    <m/>
    <m/>
    <d v="2024-06-17T00:00:00"/>
    <s v="SL20@tidalwaveautospa.com"/>
    <s v="Wesley Kurtz"/>
    <x v="6"/>
    <x v="0"/>
  </r>
  <r>
    <s v="Joseph Landfried"/>
    <s v="EXP-10013030 "/>
    <n v="6.58"/>
    <d v="2024-05-12T00:00:00"/>
    <x v="8"/>
    <s v="Snacks"/>
    <s v="water for staff"/>
    <m/>
    <m/>
    <m/>
    <m/>
    <m/>
    <m/>
    <m/>
    <m/>
    <m/>
    <m/>
    <m/>
    <m/>
    <m/>
    <m/>
    <m/>
    <m/>
    <m/>
    <m/>
    <m/>
    <m/>
    <m/>
    <d v="2024-06-17T00:00:00"/>
    <s v="SL20@tidalwaveautospa.com"/>
    <s v="Wesley Kurtz"/>
    <x v="6"/>
    <x v="0"/>
  </r>
  <r>
    <s v="Daniel Richardson"/>
    <s v="EXP-10013631 "/>
    <n v="29.46"/>
    <d v="2024-04-19T00:00:00"/>
    <x v="0"/>
    <s v="Office Supplies"/>
    <s v="Unknown, cant read"/>
    <m/>
    <m/>
    <m/>
    <m/>
    <m/>
    <m/>
    <m/>
    <m/>
    <m/>
    <m/>
    <m/>
    <m/>
    <m/>
    <m/>
    <m/>
    <m/>
    <m/>
    <m/>
    <m/>
    <m/>
    <m/>
    <d v="2024-06-17T00:00:00"/>
    <s v="SL29@tidalwaveautospa.com"/>
    <s v="Wesley Kurtz"/>
    <x v="6"/>
    <x v="0"/>
  </r>
  <r>
    <s v="Daniel Richardson"/>
    <s v="EXP-10013631 "/>
    <n v="68.64"/>
    <d v="2024-04-21T00:00:00"/>
    <x v="0"/>
    <s v="Landscaping"/>
    <s v="Garden hose"/>
    <m/>
    <m/>
    <m/>
    <m/>
    <m/>
    <m/>
    <m/>
    <m/>
    <m/>
    <m/>
    <m/>
    <m/>
    <m/>
    <m/>
    <m/>
    <m/>
    <m/>
    <m/>
    <m/>
    <m/>
    <m/>
    <d v="2024-06-17T00:00:00"/>
    <s v="SL29@tidalwaveautospa.com"/>
    <s v="Wesley Kurtz"/>
    <x v="6"/>
    <x v="0"/>
  </r>
  <r>
    <s v="Daniel Richardson"/>
    <s v="EXP-10013631 "/>
    <n v="156.85"/>
    <d v="2024-04-23T00:00:00"/>
    <x v="0"/>
    <s v="Office Supplies"/>
    <s v="Cleaning supplies toilet paper"/>
    <m/>
    <m/>
    <m/>
    <m/>
    <m/>
    <m/>
    <m/>
    <m/>
    <m/>
    <m/>
    <m/>
    <m/>
    <m/>
    <m/>
    <m/>
    <m/>
    <m/>
    <m/>
    <m/>
    <m/>
    <m/>
    <d v="2024-06-17T00:00:00"/>
    <s v="SL29@tidalwaveautospa.com"/>
    <s v="Wesley Kurtz"/>
    <x v="6"/>
    <x v="0"/>
  </r>
  <r>
    <s v="Daniel Richardson"/>
    <s v="EXP-10013631 "/>
    <n v="400.72"/>
    <d v="2024-04-25T00:00:00"/>
    <x v="1"/>
    <s v="Equipment"/>
    <s v="New projector for tunnel"/>
    <m/>
    <m/>
    <m/>
    <m/>
    <m/>
    <m/>
    <m/>
    <m/>
    <m/>
    <m/>
    <m/>
    <m/>
    <m/>
    <m/>
    <m/>
    <m/>
    <m/>
    <m/>
    <m/>
    <m/>
    <m/>
    <d v="2024-06-17T00:00:00"/>
    <s v="SL29@tidalwaveautospa.com"/>
    <s v="Wesley Kurtz"/>
    <x v="6"/>
    <x v="0"/>
  </r>
  <r>
    <s v="Daniel Richardson"/>
    <s v="EXP-10013631 "/>
    <n v="4.0599999999999996"/>
    <d v="2024-04-30T00:00:00"/>
    <x v="0"/>
    <s v="Office Supplies"/>
    <s v="Hand soap for restroom?"/>
    <m/>
    <m/>
    <m/>
    <m/>
    <m/>
    <m/>
    <m/>
    <m/>
    <m/>
    <m/>
    <m/>
    <m/>
    <m/>
    <m/>
    <m/>
    <m/>
    <m/>
    <m/>
    <m/>
    <m/>
    <m/>
    <d v="2024-06-17T00:00:00"/>
    <s v="SL29@tidalwaveautospa.com"/>
    <s v="Wesley Kurtz"/>
    <x v="6"/>
    <x v="0"/>
  </r>
  <r>
    <s v="Daniel Richardson"/>
    <s v="EXP-10013631 "/>
    <n v="11.88"/>
    <d v="2024-04-30T00:00:00"/>
    <x v="1"/>
    <s v="Parts"/>
    <s v="Adapter"/>
    <m/>
    <m/>
    <m/>
    <m/>
    <m/>
    <m/>
    <m/>
    <m/>
    <m/>
    <m/>
    <m/>
    <m/>
    <m/>
    <m/>
    <m/>
    <m/>
    <m/>
    <m/>
    <m/>
    <m/>
    <m/>
    <d v="2024-06-17T00:00:00"/>
    <s v="SL29@tidalwaveautospa.com"/>
    <s v="Wesley Kurtz"/>
    <x v="6"/>
    <x v="0"/>
  </r>
  <r>
    <s v="Daniel Richardson"/>
    <s v="EXP-10013631 "/>
    <n v="239.9"/>
    <d v="2024-05-01T00:00:00"/>
    <x v="0"/>
    <s v="Wash Maintenance"/>
    <s v="trufuel, cleaning"/>
    <m/>
    <m/>
    <m/>
    <m/>
    <m/>
    <m/>
    <m/>
    <m/>
    <m/>
    <m/>
    <m/>
    <m/>
    <m/>
    <m/>
    <m/>
    <m/>
    <m/>
    <m/>
    <m/>
    <m/>
    <m/>
    <d v="2024-06-17T00:00:00"/>
    <s v="SL29@tidalwaveautospa.com"/>
    <s v="Wesley Kurtz"/>
    <x v="6"/>
    <x v="0"/>
  </r>
  <r>
    <s v="Daniel Richardson"/>
    <s v="EXP-10013631 "/>
    <n v="348.35"/>
    <d v="2024-05-01T00:00:00"/>
    <x v="1"/>
    <s v="Plumbing Expense"/>
    <s v="Reclaim parts"/>
    <m/>
    <m/>
    <m/>
    <m/>
    <m/>
    <m/>
    <m/>
    <m/>
    <m/>
    <m/>
    <m/>
    <m/>
    <m/>
    <m/>
    <m/>
    <m/>
    <m/>
    <m/>
    <m/>
    <m/>
    <m/>
    <d v="2024-06-17T00:00:00"/>
    <s v="SL29@tidalwaveautospa.com"/>
    <s v="Wesley Kurtz"/>
    <x v="6"/>
    <x v="0"/>
  </r>
  <r>
    <s v="Daniel Richardson"/>
    <s v="EXP-10013631 "/>
    <n v="41.29"/>
    <d v="2024-05-08T00:00:00"/>
    <x v="1"/>
    <s v="Rental Equipment"/>
    <s v="Drain auger rental"/>
    <m/>
    <m/>
    <m/>
    <m/>
    <m/>
    <m/>
    <m/>
    <m/>
    <m/>
    <m/>
    <m/>
    <m/>
    <m/>
    <m/>
    <m/>
    <m/>
    <m/>
    <m/>
    <m/>
    <m/>
    <m/>
    <d v="2024-06-17T00:00:00"/>
    <s v="SL29@tidalwaveautospa.com"/>
    <s v="Wesley Kurtz"/>
    <x v="6"/>
    <x v="0"/>
  </r>
  <r>
    <s v="Daniel Richardson"/>
    <s v="EXP-10013631 "/>
    <n v="5.88"/>
    <d v="2024-05-08T00:00:00"/>
    <x v="1"/>
    <s v="Parts"/>
    <s v="Connector"/>
    <m/>
    <m/>
    <m/>
    <m/>
    <m/>
    <m/>
    <m/>
    <m/>
    <m/>
    <m/>
    <m/>
    <m/>
    <m/>
    <m/>
    <m/>
    <m/>
    <m/>
    <m/>
    <m/>
    <m/>
    <m/>
    <d v="2024-06-17T00:00:00"/>
    <s v="SL29@tidalwaveautospa.com"/>
    <s v="Wesley Kurtz"/>
    <x v="6"/>
    <x v="0"/>
  </r>
  <r>
    <s v="Daniel Richardson"/>
    <s v="EXP-10013631 "/>
    <n v="20.55"/>
    <d v="2024-05-09T00:00:00"/>
    <x v="1"/>
    <s v="Plumbing Expense"/>
    <s v="Pipe and pipe tape"/>
    <m/>
    <m/>
    <m/>
    <m/>
    <m/>
    <m/>
    <m/>
    <m/>
    <m/>
    <m/>
    <m/>
    <m/>
    <m/>
    <m/>
    <m/>
    <m/>
    <m/>
    <m/>
    <m/>
    <m/>
    <m/>
    <d v="2024-06-17T00:00:00"/>
    <s v="SL29@tidalwaveautospa.com"/>
    <s v="Wesley Kurtz"/>
    <x v="6"/>
    <x v="0"/>
  </r>
  <r>
    <s v="Daniel Richardson"/>
    <s v="EXP-10013631 "/>
    <n v="34.299999999999997"/>
    <d v="2024-05-14T00:00:00"/>
    <x v="1"/>
    <s v="Parts"/>
    <s v="Pierr washing connectors"/>
    <m/>
    <m/>
    <m/>
    <m/>
    <m/>
    <m/>
    <m/>
    <m/>
    <m/>
    <m/>
    <m/>
    <m/>
    <m/>
    <m/>
    <m/>
    <m/>
    <m/>
    <m/>
    <m/>
    <m/>
    <m/>
    <d v="2024-06-17T00:00:00"/>
    <s v="SL29@tidalwaveautospa.com"/>
    <s v="Wesley Kurtz"/>
    <x v="6"/>
    <x v="0"/>
  </r>
  <r>
    <s v="Daniel Richardson"/>
    <s v="EXP-10013631 "/>
    <n v="8.75"/>
    <d v="2024-05-14T00:00:00"/>
    <x v="1"/>
    <s v="Plumbing Expense"/>
    <s v="Piping, connector"/>
    <m/>
    <m/>
    <m/>
    <m/>
    <m/>
    <m/>
    <m/>
    <m/>
    <m/>
    <m/>
    <m/>
    <m/>
    <m/>
    <m/>
    <m/>
    <m/>
    <m/>
    <m/>
    <m/>
    <m/>
    <m/>
    <d v="2024-06-17T00:00:00"/>
    <s v="SL29@tidalwaveautospa.com"/>
    <s v="Wesley Kurtz"/>
    <x v="6"/>
    <x v="0"/>
  </r>
  <r>
    <s v="David Seymour"/>
    <s v="EXP-10014067 "/>
    <n v="156.03"/>
    <d v="2024-05-29T00:00:00"/>
    <x v="8"/>
    <s v="Office Furniture"/>
    <s v="Water dispenser"/>
    <m/>
    <m/>
    <m/>
    <m/>
    <m/>
    <m/>
    <m/>
    <m/>
    <m/>
    <m/>
    <m/>
    <m/>
    <m/>
    <m/>
    <m/>
    <m/>
    <m/>
    <m/>
    <m/>
    <m/>
    <m/>
    <d v="2024-06-17T00:00:00"/>
    <s v="SL57@tidalwaveautospa.com"/>
    <s v="Steven Kyriazis"/>
    <x v="6"/>
    <x v="0"/>
  </r>
  <r>
    <s v="David Seymour"/>
    <s v="EXP-10014067 "/>
    <n v="96.29"/>
    <d v="2024-05-30T00:00:00"/>
    <x v="1"/>
    <s v="Parts"/>
    <s v="Air pressure gauge for air tree"/>
    <m/>
    <m/>
    <m/>
    <m/>
    <m/>
    <m/>
    <m/>
    <m/>
    <m/>
    <m/>
    <m/>
    <m/>
    <m/>
    <m/>
    <m/>
    <m/>
    <m/>
    <m/>
    <m/>
    <m/>
    <m/>
    <d v="2024-06-17T00:00:00"/>
    <s v="SL57@tidalwaveautospa.com"/>
    <s v="Steven Kyriazis"/>
    <x v="6"/>
    <x v="0"/>
  </r>
  <r>
    <s v="Kyle Rovansek"/>
    <s v="EXP-10014049 "/>
    <n v="23.17"/>
    <d v="2024-04-19T00:00:00"/>
    <x v="28"/>
    <s v="Employee Incentive - Meals"/>
    <s v="lunch with Bruce"/>
    <m/>
    <m/>
    <m/>
    <m/>
    <m/>
    <m/>
    <m/>
    <m/>
    <m/>
    <m/>
    <m/>
    <m/>
    <m/>
    <m/>
    <m/>
    <m/>
    <m/>
    <m/>
    <m/>
    <m/>
    <m/>
    <d v="2024-06-17T00:00:00"/>
    <s v="kyle.rovansek@tidalwaveautospa.com"/>
    <s v="Bruce Maxwell"/>
    <x v="6"/>
    <x v="0"/>
  </r>
  <r>
    <s v="Kyle Rovansek"/>
    <s v="EXP-10014049 "/>
    <n v="34.08"/>
    <d v="2024-04-19T00:00:00"/>
    <x v="6"/>
    <s v="Parts"/>
    <s v="supplies to raise tire brush. please charge to Dahlonega"/>
    <m/>
    <m/>
    <m/>
    <m/>
    <m/>
    <m/>
    <m/>
    <m/>
    <m/>
    <m/>
    <m/>
    <m/>
    <m/>
    <m/>
    <m/>
    <m/>
    <m/>
    <m/>
    <m/>
    <m/>
    <m/>
    <d v="2024-06-17T00:00:00"/>
    <s v="kyle.rovansek@tidalwaveautospa.com"/>
    <s v="Bruce Maxwell"/>
    <x v="6"/>
    <x v="0"/>
  </r>
  <r>
    <s v="Kyle Rovansek"/>
    <s v="EXP-10014049 "/>
    <n v="73.44"/>
    <d v="2024-04-19T00:00:00"/>
    <x v="6"/>
    <s v="Parts"/>
    <s v="supplies to raise tire brush. charge to Dahlonega"/>
    <m/>
    <m/>
    <m/>
    <m/>
    <m/>
    <m/>
    <m/>
    <m/>
    <m/>
    <m/>
    <m/>
    <m/>
    <m/>
    <m/>
    <m/>
    <m/>
    <m/>
    <m/>
    <m/>
    <m/>
    <m/>
    <d v="2024-06-17T00:00:00"/>
    <s v="kyle.rovansek@tidalwaveautospa.com"/>
    <s v="Bruce Maxwell"/>
    <x v="6"/>
    <x v="0"/>
  </r>
  <r>
    <s v="Kyle Rovansek"/>
    <s v="EXP-10014049 "/>
    <n v="30.15"/>
    <d v="2024-04-26T00:00:00"/>
    <x v="1"/>
    <s v="Office Supplies"/>
    <s v="I really can't remember what this was. I could not get receipt either"/>
    <m/>
    <m/>
    <m/>
    <m/>
    <m/>
    <m/>
    <m/>
    <m/>
    <m/>
    <m/>
    <m/>
    <m/>
    <m/>
    <m/>
    <m/>
    <m/>
    <m/>
    <m/>
    <m/>
    <m/>
    <m/>
    <d v="2024-06-17T00:00:00"/>
    <s v="kyle.rovansek@tidalwaveautospa.com"/>
    <s v="Bruce Maxwell"/>
    <x v="6"/>
    <x v="0"/>
  </r>
  <r>
    <s v="Kyle Rovansek"/>
    <s v="EXP-10014049 "/>
    <n v="11.36"/>
    <d v="2024-04-26T00:00:00"/>
    <x v="10"/>
    <s v="Office Supplies"/>
    <s v="supplies for work vehicle"/>
    <m/>
    <m/>
    <m/>
    <m/>
    <m/>
    <m/>
    <m/>
    <m/>
    <m/>
    <m/>
    <m/>
    <m/>
    <m/>
    <m/>
    <m/>
    <m/>
    <m/>
    <m/>
    <m/>
    <m/>
    <m/>
    <d v="2024-06-17T00:00:00"/>
    <s v="kyle.rovansek@tidalwaveautospa.com"/>
    <s v="Bruce Maxwell"/>
    <x v="6"/>
    <x v="0"/>
  </r>
  <r>
    <s v="Kyle Rovansek"/>
    <s v="EXP-10014049 "/>
    <n v="23.01"/>
    <d v="2024-05-02T00:00:00"/>
    <x v="1"/>
    <s v="Parts"/>
    <s v="conduit. please charge to Dacula"/>
    <m/>
    <m/>
    <m/>
    <m/>
    <m/>
    <m/>
    <m/>
    <m/>
    <m/>
    <m/>
    <m/>
    <m/>
    <m/>
    <m/>
    <m/>
    <m/>
    <m/>
    <m/>
    <m/>
    <m/>
    <m/>
    <d v="2024-06-17T00:00:00"/>
    <s v="kyle.rovansek@tidalwaveautospa.com"/>
    <s v="Bruce Maxwell"/>
    <x v="6"/>
    <x v="0"/>
  </r>
  <r>
    <s v="Kyle Rovansek"/>
    <s v="EXP-10014049 "/>
    <n v="132.41999999999999"/>
    <d v="2024-05-07T00:00:00"/>
    <x v="6"/>
    <s v="Parts"/>
    <s v="equipment to raise tire brush"/>
    <m/>
    <m/>
    <m/>
    <m/>
    <m/>
    <m/>
    <m/>
    <m/>
    <m/>
    <m/>
    <m/>
    <m/>
    <m/>
    <m/>
    <m/>
    <m/>
    <m/>
    <m/>
    <m/>
    <m/>
    <m/>
    <d v="2024-06-17T00:00:00"/>
    <s v="kyle.rovansek@tidalwaveautospa.com"/>
    <s v="Bruce Maxwell"/>
    <x v="6"/>
    <x v="0"/>
  </r>
  <r>
    <s v="Kyle Rovansek"/>
    <s v="EXP-10014049 "/>
    <n v="17.989999999999998"/>
    <d v="2024-05-09T00:00:00"/>
    <x v="22"/>
    <s v="Small Tools"/>
    <s v="2 gallon sprayer for cleaning charge to Kennesaw"/>
    <m/>
    <m/>
    <m/>
    <m/>
    <m/>
    <m/>
    <m/>
    <m/>
    <m/>
    <m/>
    <m/>
    <m/>
    <m/>
    <m/>
    <m/>
    <m/>
    <m/>
    <m/>
    <m/>
    <m/>
    <m/>
    <d v="2024-06-17T00:00:00"/>
    <s v="kyle.rovansek@tidalwaveautospa.com"/>
    <s v="Bruce Maxwell"/>
    <x v="6"/>
    <x v="0"/>
  </r>
  <r>
    <s v="Kyle Rovansek"/>
    <s v="EXP-10014049 "/>
    <n v="17.989999999999998"/>
    <d v="2024-05-09T00:00:00"/>
    <x v="22"/>
    <s v="Small Tools"/>
    <s v="work car tools"/>
    <m/>
    <m/>
    <m/>
    <m/>
    <m/>
    <m/>
    <m/>
    <m/>
    <m/>
    <m/>
    <m/>
    <m/>
    <m/>
    <m/>
    <m/>
    <m/>
    <m/>
    <m/>
    <m/>
    <m/>
    <m/>
    <d v="2024-06-17T00:00:00"/>
    <s v="kyle.rovansek@tidalwaveautospa.com"/>
    <s v="Bruce Maxwell"/>
    <x v="6"/>
    <x v="0"/>
  </r>
  <r>
    <s v="Kyle Rovansek"/>
    <s v="EXP-10014049 "/>
    <n v="4.67"/>
    <d v="2024-05-21T00:00:00"/>
    <x v="6"/>
    <s v="Parts"/>
    <s v="fittings for cornelia"/>
    <m/>
    <m/>
    <m/>
    <m/>
    <m/>
    <m/>
    <m/>
    <m/>
    <m/>
    <m/>
    <m/>
    <m/>
    <m/>
    <m/>
    <m/>
    <m/>
    <m/>
    <m/>
    <m/>
    <m/>
    <m/>
    <d v="2024-06-17T00:00:00"/>
    <s v="kyle.rovansek@tidalwaveautospa.com"/>
    <s v="Bruce Maxwell"/>
    <x v="6"/>
    <x v="0"/>
  </r>
  <r>
    <s v="Kyle Rovansek"/>
    <s v="EXP-10014049 "/>
    <n v="-9.39"/>
    <d v="2024-05-22T00:00:00"/>
    <x v="6"/>
    <s v="Parts"/>
    <s v="credit for return"/>
    <m/>
    <m/>
    <m/>
    <m/>
    <m/>
    <m/>
    <m/>
    <m/>
    <m/>
    <m/>
    <m/>
    <m/>
    <m/>
    <m/>
    <m/>
    <m/>
    <m/>
    <m/>
    <m/>
    <m/>
    <m/>
    <d v="2024-06-17T00:00:00"/>
    <s v="kyle.rovansek@tidalwaveautospa.com"/>
    <s v="Bruce Maxwell"/>
    <x v="6"/>
    <x v="0"/>
  </r>
  <r>
    <s v="Kyle Rovansek"/>
    <s v="EXP-10014049 "/>
    <n v="12.82"/>
    <d v="2024-05-22T00:00:00"/>
    <x v="1"/>
    <s v="Parts"/>
    <s v="bolts to fix tireshine"/>
    <m/>
    <m/>
    <m/>
    <m/>
    <m/>
    <m/>
    <m/>
    <m/>
    <m/>
    <m/>
    <m/>
    <m/>
    <m/>
    <m/>
    <m/>
    <m/>
    <m/>
    <m/>
    <m/>
    <m/>
    <m/>
    <d v="2024-06-17T00:00:00"/>
    <s v="kyle.rovansek@tidalwaveautospa.com"/>
    <s v="Bruce Maxwell"/>
    <x v="6"/>
    <x v="0"/>
  </r>
  <r>
    <s v="Kyle Rovansek"/>
    <s v="EXP-10014049 "/>
    <n v="21.12"/>
    <d v="2024-05-22T00:00:00"/>
    <x v="1"/>
    <s v="Parts"/>
    <s v="more bolts to fix tireshine"/>
    <m/>
    <m/>
    <m/>
    <m/>
    <m/>
    <m/>
    <m/>
    <m/>
    <m/>
    <m/>
    <m/>
    <m/>
    <m/>
    <m/>
    <m/>
    <m/>
    <m/>
    <m/>
    <m/>
    <m/>
    <m/>
    <d v="2024-06-17T00:00:00"/>
    <s v="kyle.rovansek@tidalwaveautospa.com"/>
    <s v="Bruce Maxwell"/>
    <x v="6"/>
    <x v="0"/>
  </r>
  <r>
    <s v="Kyle Rovansek"/>
    <s v="EXP-10014049 "/>
    <n v="2.77"/>
    <d v="2024-05-22T00:00:00"/>
    <x v="1"/>
    <s v="Parts"/>
    <s v="lock nuts for tire brush arm. cornelia"/>
    <m/>
    <m/>
    <m/>
    <m/>
    <m/>
    <m/>
    <m/>
    <m/>
    <m/>
    <m/>
    <m/>
    <m/>
    <m/>
    <m/>
    <m/>
    <m/>
    <m/>
    <m/>
    <m/>
    <m/>
    <m/>
    <d v="2024-06-17T00:00:00"/>
    <s v="kyle.rovansek@tidalwaveautospa.com"/>
    <s v="Bruce Maxwell"/>
    <x v="6"/>
    <x v="0"/>
  </r>
  <r>
    <s v="Kyle Rovansek"/>
    <s v="EXP-10014049 "/>
    <n v="30"/>
    <d v="2024-05-23T00:00:00"/>
    <x v="21"/>
    <s v="Car Wash"/>
    <s v="went through competitors car wash to see business operations"/>
    <m/>
    <m/>
    <m/>
    <m/>
    <m/>
    <m/>
    <m/>
    <m/>
    <m/>
    <m/>
    <m/>
    <m/>
    <m/>
    <m/>
    <m/>
    <m/>
    <m/>
    <m/>
    <m/>
    <m/>
    <m/>
    <d v="2024-06-17T00:00:00"/>
    <s v="kyle.rovansek@tidalwaveautospa.com"/>
    <s v="Bruce Maxwell"/>
    <x v="6"/>
    <x v="0"/>
  </r>
  <r>
    <s v="Kristina Sanders"/>
    <s v="EXP-10014061 "/>
    <n v="316.3"/>
    <d v="2024-04-24T00:00:00"/>
    <x v="6"/>
    <s v="Small Tools"/>
    <s v="tools, tool accessories, small maintenance pieces"/>
    <m/>
    <m/>
    <m/>
    <m/>
    <m/>
    <m/>
    <m/>
    <m/>
    <m/>
    <m/>
    <m/>
    <m/>
    <m/>
    <m/>
    <m/>
    <m/>
    <m/>
    <m/>
    <m/>
    <m/>
    <m/>
    <d v="2024-06-17T00:00:00"/>
    <s v=""/>
    <s v=""/>
    <x v="6"/>
    <x v="0"/>
  </r>
  <r>
    <s v="Jessica Peevy"/>
    <s v="EXP-10014053 "/>
    <n v="34.270000000000003"/>
    <d v="2024-05-11T00:00:00"/>
    <x v="6"/>
    <s v="Wash Maintenance"/>
    <s v="Concrete cleaning solution and water"/>
    <m/>
    <m/>
    <m/>
    <m/>
    <m/>
    <m/>
    <m/>
    <m/>
    <m/>
    <m/>
    <m/>
    <m/>
    <m/>
    <m/>
    <m/>
    <m/>
    <m/>
    <m/>
    <m/>
    <m/>
    <m/>
    <d v="2024-06-17T00:00:00"/>
    <s v="SL199@tidalwaveautospa.com"/>
    <s v="Ricky Doyle"/>
    <x v="6"/>
    <x v="0"/>
  </r>
  <r>
    <s v="Jessica Peevy"/>
    <s v="EXP-10014053 "/>
    <n v="12.21"/>
    <d v="2024-05-11T00:00:00"/>
    <x v="39"/>
    <s v="Tolls"/>
    <s v="Rental car/ toll expense"/>
    <m/>
    <m/>
    <m/>
    <m/>
    <m/>
    <m/>
    <m/>
    <m/>
    <m/>
    <m/>
    <m/>
    <m/>
    <m/>
    <m/>
    <m/>
    <m/>
    <m/>
    <m/>
    <m/>
    <m/>
    <m/>
    <d v="2024-06-17T00:00:00"/>
    <s v="SL199@tidalwaveautospa.com"/>
    <s v="Ricky Doyle"/>
    <x v="6"/>
    <x v="0"/>
  </r>
  <r>
    <s v="Jessica Peevy"/>
    <s v="EXP-10014053 "/>
    <n v="10.62"/>
    <d v="2024-05-13T00:00:00"/>
    <x v="2"/>
    <s v="Parts"/>
    <s v="Air hoses, cuplings ( had several that broke in tunnel )"/>
    <m/>
    <m/>
    <m/>
    <m/>
    <m/>
    <m/>
    <m/>
    <m/>
    <m/>
    <m/>
    <m/>
    <m/>
    <m/>
    <m/>
    <m/>
    <m/>
    <m/>
    <m/>
    <m/>
    <m/>
    <m/>
    <d v="2024-06-17T00:00:00"/>
    <s v="SL199@tidalwaveautospa.com"/>
    <s v="Ricky Doyle"/>
    <x v="6"/>
    <x v="0"/>
  </r>
  <r>
    <s v="Jessica Peevy"/>
    <s v="EXP-10014053 "/>
    <n v="24.12"/>
    <d v="2024-05-14T00:00:00"/>
    <x v="2"/>
    <s v="Wash Maintenance"/>
    <s v="Dawn"/>
    <m/>
    <m/>
    <m/>
    <m/>
    <m/>
    <m/>
    <m/>
    <m/>
    <m/>
    <m/>
    <m/>
    <m/>
    <m/>
    <m/>
    <m/>
    <m/>
    <m/>
    <m/>
    <m/>
    <m/>
    <m/>
    <d v="2024-06-17T00:00:00"/>
    <s v="SL199@tidalwaveautospa.com"/>
    <s v="Ricky Doyle"/>
    <x v="6"/>
    <x v="0"/>
  </r>
  <r>
    <s v="Jessica Peevy"/>
    <s v="EXP-10014053 "/>
    <n v="69.08"/>
    <d v="2024-05-21T00:00:00"/>
    <x v="0"/>
    <s v="Wash Maintenance"/>
    <s v="Dawn and vinagar"/>
    <m/>
    <m/>
    <m/>
    <m/>
    <m/>
    <m/>
    <m/>
    <m/>
    <m/>
    <m/>
    <m/>
    <m/>
    <m/>
    <m/>
    <m/>
    <m/>
    <m/>
    <m/>
    <m/>
    <m/>
    <m/>
    <d v="2024-06-17T00:00:00"/>
    <s v="SL199@tidalwaveautospa.com"/>
    <s v="Ricky Doyle"/>
    <x v="6"/>
    <x v="0"/>
  </r>
  <r>
    <s v="Jessica Peevy"/>
    <s v="EXP-10014053 "/>
    <n v="104.17"/>
    <d v="2024-05-27T00:00:00"/>
    <x v="2"/>
    <s v="Parts"/>
    <s v="Shark unions to connect arilinew"/>
    <m/>
    <m/>
    <m/>
    <m/>
    <m/>
    <m/>
    <m/>
    <m/>
    <m/>
    <m/>
    <m/>
    <m/>
    <m/>
    <m/>
    <m/>
    <m/>
    <m/>
    <m/>
    <m/>
    <m/>
    <m/>
    <d v="2024-06-17T00:00:00"/>
    <s v="SL199@tidalwaveautospa.com"/>
    <s v="Ricky Doyle"/>
    <x v="6"/>
    <x v="0"/>
  </r>
  <r>
    <s v="Jessica Peevy"/>
    <s v="EXP-10014053 "/>
    <n v="57.36"/>
    <d v="2024-05-30T00:00:00"/>
    <x v="19"/>
    <s v="Miscellaneous Expense - Non-SL"/>
    <s v="Personal expense"/>
    <m/>
    <m/>
    <m/>
    <m/>
    <m/>
    <m/>
    <m/>
    <m/>
    <m/>
    <m/>
    <m/>
    <m/>
    <m/>
    <m/>
    <m/>
    <m/>
    <m/>
    <m/>
    <m/>
    <m/>
    <m/>
    <d v="2024-06-17T00:00:00"/>
    <s v="SL199@tidalwaveautospa.com"/>
    <s v="Ricky Doyle"/>
    <x v="6"/>
    <x v="0"/>
  </r>
  <r>
    <s v="Jessica Peevy"/>
    <s v="EXP-10014111 "/>
    <n v="52.61"/>
    <d v="2024-06-01T00:00:00"/>
    <x v="6"/>
    <s v="Wash Maintenance"/>
    <s v="Dawn, vin, bottles"/>
    <m/>
    <m/>
    <m/>
    <m/>
    <m/>
    <m/>
    <m/>
    <m/>
    <m/>
    <m/>
    <m/>
    <m/>
    <m/>
    <m/>
    <m/>
    <m/>
    <m/>
    <m/>
    <m/>
    <m/>
    <m/>
    <d v="2024-06-17T00:00:00"/>
    <s v="SL199@tidalwaveautospa.com"/>
    <s v="Ricky Doyle"/>
    <x v="6"/>
    <x v="0"/>
  </r>
  <r>
    <s v="Jessica Peevy"/>
    <s v="EXP-10014111 "/>
    <n v="32.31"/>
    <d v="2024-06-01T00:00:00"/>
    <x v="19"/>
    <s v="Office Supplies"/>
    <s v="Water 2 cases and paper towels"/>
    <m/>
    <m/>
    <m/>
    <m/>
    <m/>
    <m/>
    <m/>
    <m/>
    <m/>
    <m/>
    <m/>
    <m/>
    <m/>
    <m/>
    <m/>
    <m/>
    <m/>
    <m/>
    <m/>
    <m/>
    <m/>
    <d v="2024-06-17T00:00:00"/>
    <s v="SL199@tidalwaveautospa.com"/>
    <s v="Ricky Doyle"/>
    <x v="6"/>
    <x v="0"/>
  </r>
  <r>
    <s v="Cecilia Pate"/>
    <s v="EXP-10013592 "/>
    <n v="163.44"/>
    <d v="2024-04-23T00:00:00"/>
    <x v="22"/>
    <s v="Wash Supplies"/>
    <s v="Spray bottles"/>
    <m/>
    <m/>
    <m/>
    <m/>
    <m/>
    <m/>
    <m/>
    <m/>
    <m/>
    <m/>
    <m/>
    <m/>
    <m/>
    <m/>
    <m/>
    <m/>
    <m/>
    <m/>
    <m/>
    <m/>
    <m/>
    <d v="2024-06-17T00:00:00"/>
    <s v="SL214@tidalwaveautospa.com"/>
    <s v="Jeff Mathis"/>
    <x v="6"/>
    <x v="0"/>
  </r>
  <r>
    <s v="Cecilia Pate"/>
    <s v="EXP-10013592 "/>
    <n v="52.54"/>
    <d v="2024-05-19T00:00:00"/>
    <x v="0"/>
    <s v="Small Tools"/>
    <s v="Fan"/>
    <m/>
    <m/>
    <m/>
    <m/>
    <m/>
    <m/>
    <m/>
    <m/>
    <m/>
    <m/>
    <m/>
    <m/>
    <m/>
    <m/>
    <m/>
    <m/>
    <m/>
    <m/>
    <m/>
    <m/>
    <m/>
    <d v="2024-06-17T00:00:00"/>
    <s v="SL214@tidalwaveautospa.com"/>
    <s v="Jeff Mathis"/>
    <x v="6"/>
    <x v="0"/>
  </r>
  <r>
    <s v="Danielle Carroll"/>
    <s v="EXP-10013570 "/>
    <n v="171.22"/>
    <d v="2024-05-07T00:00:00"/>
    <x v="0"/>
    <s v="Wash Maintenance"/>
    <s v="Dawn, vinegar, bleach"/>
    <m/>
    <m/>
    <m/>
    <m/>
    <m/>
    <m/>
    <m/>
    <m/>
    <m/>
    <m/>
    <m/>
    <m/>
    <m/>
    <m/>
    <m/>
    <m/>
    <m/>
    <m/>
    <m/>
    <m/>
    <m/>
    <d v="2024-06-17T00:00:00"/>
    <s v="SL117@tidalwaveautospa.com"/>
    <s v="Ricky Doyle"/>
    <x v="6"/>
    <x v="0"/>
  </r>
  <r>
    <s v="Danielle Carroll"/>
    <s v="EXP-10013570 "/>
    <n v="37.28"/>
    <d v="2024-05-07T00:00:00"/>
    <x v="3"/>
    <s v="Vehicle Damage Claims"/>
    <s v="Roof rack clips for fleet customer"/>
    <m/>
    <m/>
    <m/>
    <m/>
    <m/>
    <m/>
    <m/>
    <m/>
    <m/>
    <m/>
    <m/>
    <m/>
    <m/>
    <m/>
    <m/>
    <m/>
    <m/>
    <m/>
    <m/>
    <m/>
    <m/>
    <d v="2024-06-17T00:00:00"/>
    <s v="SL117@tidalwaveautospa.com"/>
    <s v="Ricky Doyle"/>
    <x v="6"/>
    <x v="0"/>
  </r>
  <r>
    <s v="Danielle Carroll"/>
    <s v="EXP-10013570 "/>
    <n v="9.24"/>
    <d v="2024-05-08T00:00:00"/>
    <x v="23"/>
    <s v="Wash Maintenance"/>
    <s v="Super glue"/>
    <m/>
    <m/>
    <m/>
    <m/>
    <m/>
    <m/>
    <m/>
    <m/>
    <m/>
    <m/>
    <m/>
    <m/>
    <m/>
    <m/>
    <m/>
    <m/>
    <m/>
    <m/>
    <m/>
    <m/>
    <m/>
    <d v="2024-06-17T00:00:00"/>
    <s v="SL117@tidalwaveautospa.com"/>
    <s v="Ricky Doyle"/>
    <x v="6"/>
    <x v="0"/>
  </r>
  <r>
    <s v="Ben Boyd"/>
    <s v="EXP-10013966 "/>
    <n v="65.650000000000006"/>
    <d v="2024-05-09T00:00:00"/>
    <x v="35"/>
    <s v="Plumbing Expense"/>
    <s v="parts for reclaim repair"/>
    <m/>
    <m/>
    <m/>
    <m/>
    <m/>
    <m/>
    <m/>
    <m/>
    <m/>
    <m/>
    <m/>
    <m/>
    <m/>
    <m/>
    <m/>
    <m/>
    <m/>
    <m/>
    <m/>
    <m/>
    <m/>
    <d v="2024-06-17T00:00:00"/>
    <s v="SL74@tidalwaveautospa.com"/>
    <s v="Ricky Doyle"/>
    <x v="6"/>
    <x v="0"/>
  </r>
  <r>
    <s v="Ben Boyd"/>
    <s v="EXP-10013966 "/>
    <n v="39.4"/>
    <d v="2024-05-19T00:00:00"/>
    <x v="0"/>
    <s v="Wash Maintenance"/>
    <s v="cleaning supplies"/>
    <m/>
    <m/>
    <m/>
    <m/>
    <m/>
    <m/>
    <m/>
    <m/>
    <m/>
    <m/>
    <m/>
    <m/>
    <m/>
    <m/>
    <m/>
    <m/>
    <m/>
    <m/>
    <m/>
    <m/>
    <m/>
    <d v="2024-06-17T00:00:00"/>
    <s v="SL74@tidalwaveautospa.com"/>
    <s v="Ricky Doyle"/>
    <x v="6"/>
    <x v="0"/>
  </r>
  <r>
    <s v="Ben Boyd"/>
    <s v="EXP-10013966 "/>
    <n v="139.27000000000001"/>
    <d v="2024-05-23T00:00:00"/>
    <x v="7"/>
    <s v="Parts"/>
    <s v="hydraulic hose for repairs"/>
    <m/>
    <m/>
    <m/>
    <m/>
    <m/>
    <m/>
    <m/>
    <m/>
    <m/>
    <m/>
    <m/>
    <m/>
    <m/>
    <m/>
    <m/>
    <m/>
    <m/>
    <m/>
    <m/>
    <m/>
    <m/>
    <d v="2024-06-17T00:00:00"/>
    <s v="SL74@tidalwaveautospa.com"/>
    <s v="Ricky Doyle"/>
    <x v="6"/>
    <x v="0"/>
  </r>
  <r>
    <s v="Brian Wilson"/>
    <s v="EXP-10013863 "/>
    <n v="98"/>
    <d v="2024-05-16T00:00:00"/>
    <x v="22"/>
    <s v="Safety Supplies"/>
    <s v="Gloves"/>
    <m/>
    <m/>
    <m/>
    <m/>
    <m/>
    <m/>
    <m/>
    <m/>
    <m/>
    <m/>
    <m/>
    <m/>
    <m/>
    <m/>
    <m/>
    <m/>
    <m/>
    <m/>
    <m/>
    <m/>
    <m/>
    <d v="2024-06-17T00:00:00"/>
    <s v="SL204@tidalwaveautospa.com"/>
    <s v="Ricky Doyle"/>
    <x v="6"/>
    <x v="0"/>
  </r>
  <r>
    <s v="Brian Wilson"/>
    <s v="EXP-10013863 "/>
    <n v="191.77"/>
    <d v="2024-05-16T00:00:00"/>
    <x v="0"/>
    <s v="Wash Maintenance"/>
    <s v="Dawn, glass cleaner, baby oil"/>
    <m/>
    <m/>
    <m/>
    <m/>
    <m/>
    <m/>
    <m/>
    <m/>
    <m/>
    <m/>
    <m/>
    <m/>
    <m/>
    <m/>
    <m/>
    <m/>
    <m/>
    <m/>
    <m/>
    <m/>
    <m/>
    <d v="2024-06-17T00:00:00"/>
    <s v="SL204@tidalwaveautospa.com"/>
    <s v="Ricky Doyle"/>
    <x v="6"/>
    <x v="0"/>
  </r>
  <r>
    <s v="Leonard Council"/>
    <s v="EXP-10013979 "/>
    <n v="101.13"/>
    <d v="2024-05-06T00:00:00"/>
    <x v="11"/>
    <s v="Landscaping"/>
    <s v="Lawn maintenance/landscaping equipment"/>
    <m/>
    <m/>
    <m/>
    <m/>
    <m/>
    <m/>
    <m/>
    <m/>
    <m/>
    <m/>
    <m/>
    <m/>
    <m/>
    <m/>
    <m/>
    <m/>
    <m/>
    <m/>
    <m/>
    <m/>
    <m/>
    <d v="2024-06-17T00:00:00"/>
    <s v="SL51@tidalwaveautospa.com"/>
    <s v="Jeffrey Dunham, Jr"/>
    <x v="6"/>
    <x v="0"/>
  </r>
  <r>
    <s v="Leonard Council"/>
    <s v="EXP-10013979 "/>
    <n v="47.63"/>
    <d v="2024-05-06T00:00:00"/>
    <x v="11"/>
    <s v="Small Tools"/>
    <s v="Ratchet strap for conveyor for tunnel"/>
    <m/>
    <m/>
    <m/>
    <m/>
    <m/>
    <m/>
    <m/>
    <m/>
    <m/>
    <m/>
    <m/>
    <m/>
    <m/>
    <m/>
    <m/>
    <m/>
    <m/>
    <m/>
    <m/>
    <m/>
    <m/>
    <d v="2024-06-17T00:00:00"/>
    <s v="SL51@tidalwaveautospa.com"/>
    <s v="Jeffrey Dunham, Jr"/>
    <x v="6"/>
    <x v="0"/>
  </r>
  <r>
    <s v="Leonard Council"/>
    <s v="EXP-10013979 "/>
    <n v="3.62"/>
    <d v="2024-05-08T00:00:00"/>
    <x v="11"/>
    <s v="Parts"/>
    <s v="Mower screws"/>
    <m/>
    <m/>
    <m/>
    <m/>
    <m/>
    <m/>
    <m/>
    <m/>
    <m/>
    <m/>
    <m/>
    <m/>
    <m/>
    <m/>
    <m/>
    <m/>
    <m/>
    <m/>
    <m/>
    <m/>
    <m/>
    <d v="2024-06-17T00:00:00"/>
    <s v="SL51@tidalwaveautospa.com"/>
    <s v="Jeffrey Dunham, Jr"/>
    <x v="6"/>
    <x v="0"/>
  </r>
  <r>
    <s v="Leonard Council"/>
    <s v="EXP-10013979 "/>
    <n v="44.43"/>
    <d v="2024-05-17T00:00:00"/>
    <x v="15"/>
    <s v="Wash Maintenance"/>
    <s v="Laundry soap"/>
    <m/>
    <m/>
    <m/>
    <m/>
    <m/>
    <m/>
    <m/>
    <m/>
    <m/>
    <m/>
    <m/>
    <m/>
    <m/>
    <m/>
    <m/>
    <m/>
    <m/>
    <m/>
    <m/>
    <m/>
    <m/>
    <d v="2024-06-17T00:00:00"/>
    <s v="SL51@tidalwaveautospa.com"/>
    <s v="Jeffrey Dunham, Jr"/>
    <x v="6"/>
    <x v="0"/>
  </r>
  <r>
    <s v="Leonard Council"/>
    <s v="EXP-10013979 "/>
    <n v="23.13"/>
    <d v="2024-05-18T00:00:00"/>
    <x v="13"/>
    <s v="Office Supplies"/>
    <s v="Replacement keys for site"/>
    <m/>
    <m/>
    <m/>
    <m/>
    <m/>
    <m/>
    <m/>
    <m/>
    <m/>
    <m/>
    <m/>
    <m/>
    <m/>
    <m/>
    <m/>
    <m/>
    <m/>
    <m/>
    <m/>
    <m/>
    <m/>
    <d v="2024-06-17T00:00:00"/>
    <s v="SL51@tidalwaveautospa.com"/>
    <s v="Jeffrey Dunham, Jr"/>
    <x v="6"/>
    <x v="0"/>
  </r>
  <r>
    <s v="Leonard Council"/>
    <s v="EXP-10013979 "/>
    <n v="29.53"/>
    <d v="2024-05-23T00:00:00"/>
    <x v="19"/>
    <s v="Advertising &amp; Promotion"/>
    <s v="suckers for customers children"/>
    <m/>
    <m/>
    <m/>
    <m/>
    <m/>
    <m/>
    <m/>
    <m/>
    <m/>
    <m/>
    <m/>
    <m/>
    <m/>
    <m/>
    <m/>
    <m/>
    <m/>
    <m/>
    <m/>
    <m/>
    <m/>
    <d v="2024-06-17T00:00:00"/>
    <s v="SL51@tidalwaveautospa.com"/>
    <s v="Jeffrey Dunham, Jr"/>
    <x v="6"/>
    <x v="0"/>
  </r>
  <r>
    <s v="Justin Bernal"/>
    <s v="EXP-10014069 "/>
    <n v="69.8"/>
    <d v="2024-05-22T00:00:00"/>
    <x v="0"/>
    <s v="Small Tools"/>
    <s v="Misting system for prep area"/>
    <m/>
    <m/>
    <m/>
    <m/>
    <m/>
    <m/>
    <m/>
    <m/>
    <m/>
    <m/>
    <m/>
    <m/>
    <m/>
    <m/>
    <m/>
    <m/>
    <m/>
    <m/>
    <m/>
    <m/>
    <m/>
    <d v="2024-06-17T00:00:00"/>
    <s v="SL85@tidalwaveautospa.com"/>
    <s v="Derek Schillinger"/>
    <x v="6"/>
    <x v="0"/>
  </r>
  <r>
    <s v="Justin Bernal"/>
    <s v="EXP-10014069 "/>
    <n v="1533.81"/>
    <d v="2024-05-24T00:00:00"/>
    <x v="0"/>
    <s v="Equipment"/>
    <s v="New washing machine"/>
    <m/>
    <m/>
    <m/>
    <m/>
    <m/>
    <m/>
    <m/>
    <m/>
    <m/>
    <m/>
    <m/>
    <m/>
    <m/>
    <m/>
    <m/>
    <m/>
    <m/>
    <m/>
    <m/>
    <m/>
    <m/>
    <d v="2024-06-17T00:00:00"/>
    <s v="SL85@tidalwaveautospa.com"/>
    <s v="Derek Schillinger"/>
    <x v="6"/>
    <x v="0"/>
  </r>
  <r>
    <s v="Justin Bernal"/>
    <s v="EXP-10014069 "/>
    <n v="275.70999999999998"/>
    <d v="2024-05-28T00:00:00"/>
    <x v="0"/>
    <s v="Wash Maintenance"/>
    <s v="Salt crystals"/>
    <m/>
    <m/>
    <m/>
    <m/>
    <m/>
    <m/>
    <m/>
    <m/>
    <m/>
    <m/>
    <m/>
    <m/>
    <m/>
    <m/>
    <m/>
    <m/>
    <m/>
    <m/>
    <m/>
    <m/>
    <m/>
    <d v="2024-06-17T00:00:00"/>
    <s v="SL85@tidalwaveautospa.com"/>
    <s v="Derek Schillinger"/>
    <x v="6"/>
    <x v="0"/>
  </r>
  <r>
    <s v="Abelardo Tamez"/>
    <s v="EXP-10013814 "/>
    <n v="93.42"/>
    <d v="2024-04-22T00:00:00"/>
    <x v="0"/>
    <s v="Wash Maintenance"/>
    <s v="Cleaning materials"/>
    <m/>
    <m/>
    <m/>
    <m/>
    <m/>
    <m/>
    <m/>
    <m/>
    <m/>
    <m/>
    <m/>
    <m/>
    <m/>
    <m/>
    <m/>
    <m/>
    <m/>
    <m/>
    <m/>
    <m/>
    <m/>
    <d v="2024-06-17T00:00:00"/>
    <s v="abelardo.tamez@tidalwaveautospa.com"/>
    <s v="Bruce Maxwell"/>
    <x v="6"/>
    <x v="0"/>
  </r>
  <r>
    <s v="Abelardo Tamez"/>
    <s v="EXP-10013814 "/>
    <n v="147.28"/>
    <d v="2024-05-01T00:00:00"/>
    <x v="6"/>
    <s v="Parts"/>
    <s v="Hydraulic hose"/>
    <m/>
    <m/>
    <m/>
    <m/>
    <m/>
    <m/>
    <m/>
    <m/>
    <m/>
    <m/>
    <m/>
    <m/>
    <m/>
    <m/>
    <m/>
    <m/>
    <m/>
    <m/>
    <m/>
    <m/>
    <m/>
    <d v="2024-06-17T00:00:00"/>
    <s v="abelardo.tamez@tidalwaveautospa.com"/>
    <s v="Bruce Maxwell"/>
    <x v="6"/>
    <x v="0"/>
  </r>
  <r>
    <s v="Abelardo Tamez"/>
    <s v="EXP-10013814 "/>
    <n v="25.96"/>
    <d v="2024-05-02T00:00:00"/>
    <x v="0"/>
    <s v="Wash Maintenance"/>
    <s v="Detergent for towels"/>
    <m/>
    <m/>
    <m/>
    <m/>
    <m/>
    <m/>
    <m/>
    <m/>
    <m/>
    <m/>
    <m/>
    <m/>
    <m/>
    <m/>
    <m/>
    <m/>
    <m/>
    <m/>
    <m/>
    <m/>
    <m/>
    <d v="2024-06-17T00:00:00"/>
    <s v="abelardo.tamez@tidalwaveautospa.com"/>
    <s v="Bruce Maxwell"/>
    <x v="6"/>
    <x v="0"/>
  </r>
  <r>
    <s v="Lora Youngmark"/>
    <s v="EXP-10014118 "/>
    <n v="1443.94"/>
    <d v="2024-05-31T00:00:00"/>
    <x v="2"/>
    <s v="Equipment"/>
    <s v="NEW WASHER 5.31.24"/>
    <m/>
    <m/>
    <m/>
    <m/>
    <m/>
    <m/>
    <m/>
    <m/>
    <m/>
    <m/>
    <m/>
    <m/>
    <m/>
    <m/>
    <m/>
    <m/>
    <m/>
    <m/>
    <m/>
    <m/>
    <m/>
    <d v="2024-06-17T00:00:00"/>
    <s v="SL143@tidalwaveautospa.com"/>
    <s v="Andrew Stephens"/>
    <x v="6"/>
    <x v="0"/>
  </r>
  <r>
    <s v="Anthony Mazzella"/>
    <s v="EXP-10014145 "/>
    <n v="54.58"/>
    <d v="2024-06-03T00:00:00"/>
    <x v="10"/>
    <s v="Office Supplies"/>
    <s v="hand soap, laundry soap"/>
    <m/>
    <m/>
    <m/>
    <m/>
    <m/>
    <m/>
    <m/>
    <m/>
    <m/>
    <m/>
    <m/>
    <m/>
    <m/>
    <m/>
    <m/>
    <m/>
    <m/>
    <m/>
    <m/>
    <m/>
    <m/>
    <d v="2024-06-17T00:00:00"/>
    <s v="SL271@tidalwaveautospa.com"/>
    <s v="Wesley Kurtz"/>
    <x v="6"/>
    <x v="0"/>
  </r>
  <r>
    <s v="David Seymour"/>
    <s v="EXP-10014128 "/>
    <n v="2.85"/>
    <d v="2024-05-09T00:00:00"/>
    <x v="8"/>
    <s v="Snacks"/>
    <s v="Ice"/>
    <m/>
    <m/>
    <m/>
    <m/>
    <m/>
    <m/>
    <m/>
    <m/>
    <m/>
    <m/>
    <m/>
    <m/>
    <m/>
    <m/>
    <m/>
    <m/>
    <m/>
    <m/>
    <m/>
    <m/>
    <m/>
    <d v="2024-06-17T00:00:00"/>
    <s v="SL57@tidalwaveautospa.com"/>
    <s v="Steven Kyriazis"/>
    <x v="6"/>
    <x v="0"/>
  </r>
  <r>
    <s v="David Seymour"/>
    <s v="EXP-10014128 "/>
    <n v="2.85"/>
    <d v="2024-05-21T00:00:00"/>
    <x v="8"/>
    <s v="Snacks"/>
    <s v="Ice"/>
    <m/>
    <m/>
    <m/>
    <m/>
    <m/>
    <m/>
    <m/>
    <m/>
    <m/>
    <m/>
    <m/>
    <m/>
    <m/>
    <m/>
    <m/>
    <m/>
    <m/>
    <m/>
    <m/>
    <m/>
    <m/>
    <d v="2024-06-17T00:00:00"/>
    <s v="SL57@tidalwaveautospa.com"/>
    <s v="Steven Kyriazis"/>
    <x v="6"/>
    <x v="0"/>
  </r>
  <r>
    <s v="Aaron Johnson"/>
    <s v="EXP-10014096 "/>
    <n v="21.83"/>
    <d v="2024-05-21T00:00:00"/>
    <x v="0"/>
    <s v="Office Supplies"/>
    <s v="Toilet paper"/>
    <m/>
    <m/>
    <m/>
    <m/>
    <m/>
    <m/>
    <m/>
    <m/>
    <m/>
    <m/>
    <m/>
    <m/>
    <m/>
    <m/>
    <m/>
    <m/>
    <m/>
    <m/>
    <m/>
    <m/>
    <m/>
    <d v="2024-06-17T00:00:00"/>
    <s v="SL108@tidalwaveautospa.com"/>
    <s v="Cory Cummings"/>
    <x v="6"/>
    <x v="0"/>
  </r>
  <r>
    <s v="James Stomieroski"/>
    <s v="EXP-10014179 "/>
    <n v="52.99"/>
    <d v="2024-06-04T00:00:00"/>
    <x v="6"/>
    <s v="Wash Maintenance"/>
    <s v="Hydro Fluid for conveyor system"/>
    <m/>
    <m/>
    <m/>
    <m/>
    <m/>
    <m/>
    <m/>
    <m/>
    <m/>
    <m/>
    <m/>
    <m/>
    <m/>
    <m/>
    <m/>
    <m/>
    <m/>
    <m/>
    <m/>
    <m/>
    <m/>
    <d v="2024-06-17T00:00:00"/>
    <s v="SL221@tidalwaveautospa.com"/>
    <s v="Joe Chavez"/>
    <x v="6"/>
    <x v="0"/>
  </r>
  <r>
    <s v="CARL WOESSNER"/>
    <s v="EXP-10014172 "/>
    <n v="53.14"/>
    <d v="2024-06-06T00:00:00"/>
    <x v="1"/>
    <s v="Parts"/>
    <s v="hose clamps, ball valves, elbow"/>
    <m/>
    <m/>
    <m/>
    <m/>
    <m/>
    <m/>
    <m/>
    <m/>
    <m/>
    <m/>
    <m/>
    <m/>
    <m/>
    <m/>
    <m/>
    <m/>
    <m/>
    <m/>
    <m/>
    <m/>
    <m/>
    <d v="2024-06-17T00:00:00"/>
    <s v="carl.woessner@tidalwaveautospa.com"/>
    <s v="Joe Chavez"/>
    <x v="6"/>
    <x v="0"/>
  </r>
  <r>
    <s v="CARL WOESSNER"/>
    <s v="EXP-10014171 "/>
    <n v="35.15"/>
    <d v="2024-06-04T00:00:00"/>
    <x v="1"/>
    <s v="Parts"/>
    <s v="Tunnel repairs"/>
    <m/>
    <m/>
    <m/>
    <m/>
    <m/>
    <m/>
    <m/>
    <m/>
    <m/>
    <m/>
    <m/>
    <m/>
    <m/>
    <m/>
    <m/>
    <m/>
    <m/>
    <m/>
    <m/>
    <m/>
    <m/>
    <d v="2024-06-17T00:00:00"/>
    <s v="carl.woessner@tidalwaveautospa.com"/>
    <s v="Joe Chavez"/>
    <x v="6"/>
    <x v="0"/>
  </r>
  <r>
    <s v="CARL WOESSNER"/>
    <s v="EXP-10014171 "/>
    <n v="16.57"/>
    <d v="2024-06-04T00:00:00"/>
    <x v="1"/>
    <s v="Parts"/>
    <s v="Wash repairs"/>
    <m/>
    <m/>
    <m/>
    <m/>
    <m/>
    <m/>
    <m/>
    <m/>
    <m/>
    <m/>
    <m/>
    <m/>
    <m/>
    <m/>
    <m/>
    <m/>
    <m/>
    <m/>
    <m/>
    <m/>
    <m/>
    <d v="2024-06-17T00:00:00"/>
    <s v="carl.woessner@tidalwaveautospa.com"/>
    <s v="Joe Chavez"/>
    <x v="6"/>
    <x v="0"/>
  </r>
  <r>
    <s v="CARL WOESSNER"/>
    <s v="EXP-10014171 "/>
    <n v="66.84"/>
    <d v="2024-06-05T00:00:00"/>
    <x v="1"/>
    <s v="Parts"/>
    <s v="Wash repairs"/>
    <m/>
    <m/>
    <m/>
    <m/>
    <m/>
    <m/>
    <m/>
    <m/>
    <m/>
    <m/>
    <m/>
    <m/>
    <m/>
    <m/>
    <m/>
    <m/>
    <m/>
    <m/>
    <m/>
    <m/>
    <m/>
    <d v="2024-06-17T00:00:00"/>
    <s v="carl.woessner@tidalwaveautospa.com"/>
    <s v="Joe Chavez"/>
    <x v="6"/>
    <x v="0"/>
  </r>
  <r>
    <s v="CARL WOESSNER"/>
    <s v="EXP-10014171 "/>
    <n v="-31.73"/>
    <d v="2024-06-06T00:00:00"/>
    <x v="1"/>
    <s v="Parts"/>
    <s v="Returned items"/>
    <m/>
    <m/>
    <m/>
    <m/>
    <m/>
    <m/>
    <m/>
    <m/>
    <m/>
    <m/>
    <m/>
    <m/>
    <m/>
    <m/>
    <m/>
    <m/>
    <m/>
    <m/>
    <m/>
    <m/>
    <m/>
    <d v="2024-06-17T00:00:00"/>
    <s v="carl.woessner@tidalwaveautospa.com"/>
    <s v="Joe Chavez"/>
    <x v="6"/>
    <x v="0"/>
  </r>
  <r>
    <s v="CARL WOESSNER"/>
    <s v="EXP-10014112 "/>
    <n v="26.48"/>
    <d v="2024-06-03T00:00:00"/>
    <x v="1"/>
    <s v="Parts"/>
    <s v="Fixing prep hoses at tunnel"/>
    <m/>
    <m/>
    <m/>
    <m/>
    <m/>
    <m/>
    <m/>
    <m/>
    <m/>
    <m/>
    <m/>
    <m/>
    <m/>
    <m/>
    <m/>
    <m/>
    <m/>
    <m/>
    <m/>
    <m/>
    <m/>
    <d v="2024-06-17T00:00:00"/>
    <s v="carl.woessner@tidalwaveautospa.com"/>
    <s v="Joe Chavez"/>
    <x v="6"/>
    <x v="0"/>
  </r>
  <r>
    <s v="James Stomieroski"/>
    <s v="EXP-10014098 "/>
    <n v="31.9"/>
    <d v="2024-05-27T00:00:00"/>
    <x v="10"/>
    <s v="Wash Maintenance"/>
    <s v="vinegar to wash windows with"/>
    <m/>
    <m/>
    <m/>
    <m/>
    <m/>
    <m/>
    <m/>
    <m/>
    <m/>
    <m/>
    <m/>
    <m/>
    <m/>
    <m/>
    <m/>
    <m/>
    <m/>
    <m/>
    <m/>
    <m/>
    <m/>
    <d v="2024-06-17T00:00:00"/>
    <s v="SL221@tidalwaveautospa.com"/>
    <s v="Joe Chavez"/>
    <x v="6"/>
    <x v="0"/>
  </r>
  <r>
    <s v="CARL WOESSNER"/>
    <s v="EXP-10014025 "/>
    <n v="50.9"/>
    <d v="2024-05-27T00:00:00"/>
    <x v="2"/>
    <s v="Parts"/>
    <s v="Parts for broken prep hose"/>
    <m/>
    <m/>
    <m/>
    <m/>
    <m/>
    <m/>
    <m/>
    <m/>
    <m/>
    <m/>
    <m/>
    <m/>
    <m/>
    <m/>
    <m/>
    <m/>
    <m/>
    <m/>
    <m/>
    <m/>
    <m/>
    <d v="2024-06-17T00:00:00"/>
    <s v="carl.woessner@tidalwaveautospa.com"/>
    <s v="Joe Chavez"/>
    <x v="6"/>
    <x v="0"/>
  </r>
  <r>
    <s v="Jessica Peevy"/>
    <s v="EXP-10014129 "/>
    <n v="334.65"/>
    <d v="2024-06-03T00:00:00"/>
    <x v="6"/>
    <s v="Parts"/>
    <s v="New hose olus crimped"/>
    <m/>
    <m/>
    <m/>
    <m/>
    <m/>
    <m/>
    <m/>
    <m/>
    <m/>
    <m/>
    <m/>
    <m/>
    <m/>
    <m/>
    <m/>
    <m/>
    <m/>
    <m/>
    <m/>
    <m/>
    <m/>
    <d v="2024-06-17T00:00:00"/>
    <s v="SL199@tidalwaveautospa.com"/>
    <s v="Ricky Doyle"/>
    <x v="6"/>
    <x v="0"/>
  </r>
  <r>
    <s v="Cindi Carrington"/>
    <s v="EXP-10014089 "/>
    <n v="28.73"/>
    <d v="2024-05-30T00:00:00"/>
    <x v="0"/>
    <s v="Office Supplies"/>
    <s v="bathroom decoration and mousepad"/>
    <m/>
    <m/>
    <m/>
    <m/>
    <m/>
    <m/>
    <m/>
    <m/>
    <m/>
    <m/>
    <m/>
    <m/>
    <m/>
    <m/>
    <m/>
    <m/>
    <m/>
    <m/>
    <m/>
    <m/>
    <m/>
    <d v="2024-06-17T00:00:00"/>
    <s v="SL324@tidalwaveautospa.com"/>
    <s v="Andrew Stephens"/>
    <x v="6"/>
    <x v="0"/>
  </r>
  <r>
    <s v="Jessica Peevy"/>
    <s v="EXP-10014020 "/>
    <n v="76.650000000000006"/>
    <d v="2024-04-25T00:00:00"/>
    <x v="0"/>
    <s v="Wash Maintenance"/>
    <s v="Vinegar and dawn"/>
    <m/>
    <m/>
    <m/>
    <m/>
    <m/>
    <m/>
    <m/>
    <m/>
    <m/>
    <m/>
    <m/>
    <m/>
    <m/>
    <m/>
    <m/>
    <m/>
    <m/>
    <m/>
    <m/>
    <m/>
    <m/>
    <d v="2024-06-17T00:00:00"/>
    <s v="SL199@tidalwaveautospa.com"/>
    <s v="Ricky Doyle"/>
    <x v="6"/>
    <x v="0"/>
  </r>
  <r>
    <s v="Jessica Peevy"/>
    <s v="EXP-10014020 "/>
    <n v="34.15"/>
    <d v="2024-05-06T00:00:00"/>
    <x v="0"/>
    <s v="Itemized"/>
    <s v="Dawn soap, toilet paper and command strips"/>
    <n v="14.46"/>
    <s v="Wash Maintenance"/>
    <s v="dawn"/>
    <n v="19.689999999999998"/>
    <s v="Office Supplies"/>
    <s v="bath tissue, command strips"/>
    <m/>
    <m/>
    <m/>
    <m/>
    <m/>
    <m/>
    <m/>
    <m/>
    <m/>
    <m/>
    <m/>
    <m/>
    <m/>
    <m/>
    <m/>
    <d v="2024-06-17T00:00:00"/>
    <s v="SL199@tidalwaveautospa.com"/>
    <s v="Ricky Doyle"/>
    <x v="6"/>
    <x v="0"/>
  </r>
  <r>
    <s v="Jessica Peevy"/>
    <s v="EXP-10014020 "/>
    <n v="9.15"/>
    <d v="2024-05-06T00:00:00"/>
    <x v="11"/>
    <s v="Parts"/>
    <s v="Bokts and screws"/>
    <m/>
    <m/>
    <m/>
    <m/>
    <m/>
    <m/>
    <m/>
    <m/>
    <m/>
    <m/>
    <m/>
    <m/>
    <m/>
    <m/>
    <m/>
    <m/>
    <m/>
    <m/>
    <m/>
    <m/>
    <m/>
    <d v="2024-06-17T00:00:00"/>
    <s v="SL199@tidalwaveautospa.com"/>
    <s v="Ricky Doyle"/>
    <x v="6"/>
    <x v="0"/>
  </r>
  <r>
    <s v="James Arnett"/>
    <s v="EXP-10013755 "/>
    <n v="191.47"/>
    <d v="2024-05-08T00:00:00"/>
    <x v="0"/>
    <s v="Itemized"/>
    <s v="wood handle, fan for xpt"/>
    <n v="159"/>
    <s v="Small Tools"/>
    <s v="fan"/>
    <n v="32.47"/>
    <s v="Parts"/>
    <s v="wood handle"/>
    <m/>
    <m/>
    <m/>
    <m/>
    <m/>
    <m/>
    <m/>
    <m/>
    <m/>
    <m/>
    <m/>
    <m/>
    <m/>
    <m/>
    <m/>
    <d v="2024-06-17T00:00:00"/>
    <s v="SL237@tidalwaveautospa.com"/>
    <s v="Wesley Kurtz"/>
    <x v="6"/>
    <x v="0"/>
  </r>
  <r>
    <s v="James Arnett"/>
    <s v="EXP-10013755 "/>
    <n v="105.34"/>
    <d v="2024-05-10T00:00:00"/>
    <x v="10"/>
    <s v="Landscaping"/>
    <s v="yard cart, weed killer"/>
    <m/>
    <m/>
    <m/>
    <m/>
    <m/>
    <m/>
    <m/>
    <m/>
    <m/>
    <m/>
    <m/>
    <m/>
    <m/>
    <m/>
    <m/>
    <m/>
    <m/>
    <m/>
    <m/>
    <m/>
    <m/>
    <d v="2024-06-17T00:00:00"/>
    <s v="SL237@tidalwaveautospa.com"/>
    <s v="Wesley Kurtz"/>
    <x v="6"/>
    <x v="0"/>
  </r>
  <r>
    <s v="Frankie Tadlock"/>
    <s v="EXP-10014064 "/>
    <n v="73.38"/>
    <d v="2024-05-13T00:00:00"/>
    <x v="23"/>
    <s v="Itemized"/>
    <s v="office supplies,vinegar, 5hr energy"/>
    <n v="15.18"/>
    <s v="Wash Maintenance"/>
    <s v="vinegar"/>
    <n v="3.24"/>
    <s v="Miscellaneous Expense - Non-SL"/>
    <s v="5hr energy drink (Personal Expense)"/>
    <n v="54.959999999999994"/>
    <s v="Office Supplies"/>
    <s v="files, copy paper, file clasps"/>
    <m/>
    <m/>
    <m/>
    <m/>
    <m/>
    <m/>
    <m/>
    <m/>
    <m/>
    <m/>
    <m/>
    <m/>
    <d v="2024-06-17T00:00:00"/>
    <s v="SL209@tidalwaveautospa.com"/>
    <s v="Wesley Kurtz"/>
    <x v="6"/>
    <x v="0"/>
  </r>
  <r>
    <s v="Frankie Tadlock"/>
    <s v="EXP-10014064 "/>
    <n v="12.84"/>
    <d v="2024-05-28T00:00:00"/>
    <x v="25"/>
    <s v="Car Wash"/>
    <s v="XPT  Testing"/>
    <m/>
    <m/>
    <m/>
    <m/>
    <m/>
    <m/>
    <m/>
    <m/>
    <m/>
    <m/>
    <m/>
    <m/>
    <m/>
    <m/>
    <m/>
    <m/>
    <m/>
    <m/>
    <m/>
    <m/>
    <m/>
    <d v="2024-06-17T00:00:00"/>
    <s v="SL209@tidalwaveautospa.com"/>
    <s v="Wesley Kurtz"/>
    <x v="6"/>
    <x v="0"/>
  </r>
  <r>
    <s v="Frankie Tadlock"/>
    <s v="EXP-10014064 "/>
    <n v="-12.84"/>
    <d v="2024-05-28T00:00:00"/>
    <x v="25"/>
    <s v="Car Wash"/>
    <s v="XPT Testing"/>
    <m/>
    <m/>
    <m/>
    <m/>
    <m/>
    <m/>
    <m/>
    <m/>
    <m/>
    <m/>
    <m/>
    <m/>
    <m/>
    <m/>
    <m/>
    <m/>
    <m/>
    <m/>
    <m/>
    <m/>
    <m/>
    <d v="2024-06-17T00:00:00"/>
    <s v="SL209@tidalwaveautospa.com"/>
    <s v="Wesley Kurtz"/>
    <x v="6"/>
    <x v="0"/>
  </r>
  <r>
    <s v="Frankie Tadlock"/>
    <s v="EXP-10014064 "/>
    <n v="48.17"/>
    <d v="2024-05-30T00:00:00"/>
    <x v="22"/>
    <s v="Office Supplies"/>
    <s v="water,tp,paper towels"/>
    <m/>
    <m/>
    <m/>
    <m/>
    <m/>
    <m/>
    <m/>
    <m/>
    <m/>
    <m/>
    <m/>
    <m/>
    <m/>
    <m/>
    <m/>
    <m/>
    <m/>
    <m/>
    <m/>
    <m/>
    <m/>
    <d v="2024-06-17T00:00:00"/>
    <s v="SL209@tidalwaveautospa.com"/>
    <s v="Wesley Kurtz"/>
    <x v="6"/>
    <x v="0"/>
  </r>
  <r>
    <s v="Kristina Sanders"/>
    <s v="EXP-10014060 "/>
    <n v="118.99"/>
    <d v="2024-05-14T00:00:00"/>
    <x v="6"/>
    <s v="Itemized"/>
    <s v="softner salt, dawn, vinegar, paper towels"/>
    <n v="8.7200000000000006"/>
    <s v="Office Supplies"/>
    <s v="paper towels"/>
    <n v="110.27"/>
    <s v="Wash Maintenance"/>
    <s v="softner salt, dawn, vinegar"/>
    <m/>
    <m/>
    <m/>
    <m/>
    <m/>
    <m/>
    <m/>
    <m/>
    <m/>
    <m/>
    <m/>
    <m/>
    <m/>
    <m/>
    <m/>
    <d v="2024-06-17T00:00:00"/>
    <s v=""/>
    <s v=""/>
    <x v="6"/>
    <x v="0"/>
  </r>
  <r>
    <s v="Casper Eckols"/>
    <s v="EXP-10013983 "/>
    <n v="3.55"/>
    <d v="2024-05-14T00:00:00"/>
    <x v="16"/>
    <s v="Parts"/>
    <s v="bolts and nuts"/>
    <m/>
    <m/>
    <m/>
    <m/>
    <m/>
    <m/>
    <m/>
    <m/>
    <m/>
    <m/>
    <m/>
    <m/>
    <m/>
    <m/>
    <m/>
    <m/>
    <m/>
    <m/>
    <m/>
    <m/>
    <m/>
    <d v="2024-06-17T00:00:00"/>
    <s v="SL311@tidalwaveautospa.com"/>
    <s v="Derek Schillinger"/>
    <x v="6"/>
    <x v="0"/>
  </r>
  <r>
    <s v="Casper Eckols"/>
    <s v="EXP-10013983 "/>
    <n v="33.200000000000003"/>
    <d v="2024-05-14T00:00:00"/>
    <x v="8"/>
    <s v="Snacks"/>
    <s v="Water/popcicles"/>
    <m/>
    <m/>
    <m/>
    <m/>
    <m/>
    <m/>
    <m/>
    <m/>
    <m/>
    <m/>
    <m/>
    <m/>
    <m/>
    <m/>
    <m/>
    <m/>
    <m/>
    <m/>
    <m/>
    <m/>
    <m/>
    <d v="2024-06-17T00:00:00"/>
    <s v="SL311@tidalwaveautospa.com"/>
    <s v="Derek Schillinger"/>
    <x v="6"/>
    <x v="0"/>
  </r>
  <r>
    <s v="Casper Eckols"/>
    <s v="EXP-10013983 "/>
    <n v="96.29"/>
    <d v="2024-05-16T00:00:00"/>
    <x v="16"/>
    <s v="Itemized"/>
    <s v="gloves, blaster, wd40, fire ant killer"/>
    <n v="22.48"/>
    <s v="Wash Maintenance"/>
    <s v="PB blaster, WD40"/>
    <n v="35.479999999999997"/>
    <s v="Safety Supplies"/>
    <s v="gloves"/>
    <n v="38.330000000000013"/>
    <s v="Pest Control/Extermination"/>
    <s v="fire ant killer"/>
    <m/>
    <m/>
    <m/>
    <m/>
    <m/>
    <m/>
    <m/>
    <m/>
    <m/>
    <m/>
    <m/>
    <m/>
    <d v="2024-06-17T00:00:00"/>
    <s v="SL311@tidalwaveautospa.com"/>
    <s v="Derek Schillinger"/>
    <x v="6"/>
    <x v="0"/>
  </r>
  <r>
    <s v="Casper Eckols"/>
    <s v="EXP-10013983 "/>
    <n v="16.079999999999998"/>
    <d v="2024-05-23T00:00:00"/>
    <x v="8"/>
    <s v="Snacks"/>
    <s v="Water"/>
    <m/>
    <m/>
    <m/>
    <m/>
    <m/>
    <m/>
    <m/>
    <m/>
    <m/>
    <m/>
    <m/>
    <m/>
    <m/>
    <m/>
    <m/>
    <m/>
    <m/>
    <m/>
    <m/>
    <m/>
    <m/>
    <d v="2024-06-17T00:00:00"/>
    <s v="SL311@tidalwaveautospa.com"/>
    <s v="Derek Schillinger"/>
    <x v="6"/>
    <x v="0"/>
  </r>
  <r>
    <s v="Lora Youngmark"/>
    <s v="EXP-10014119 "/>
    <n v="45.79"/>
    <d v="2024-05-21T00:00:00"/>
    <x v="1"/>
    <s v="Itemized"/>
    <s v="plumbing parts"/>
    <n v="33.729999999999997"/>
    <s v="Small Tools"/>
    <s v="screw extractor tool, tap wrench"/>
    <n v="12.060000000000002"/>
    <s v="Parts"/>
    <s v="barbs, nuts"/>
    <m/>
    <m/>
    <m/>
    <m/>
    <m/>
    <m/>
    <m/>
    <m/>
    <m/>
    <m/>
    <m/>
    <m/>
    <m/>
    <m/>
    <m/>
    <d v="2024-06-17T00:00:00"/>
    <s v="SL143@tidalwaveautospa.com"/>
    <s v="Andrew Stephens"/>
    <x v="6"/>
    <x v="0"/>
  </r>
  <r>
    <s v="Lora Youngmark"/>
    <s v="EXP-10014119 "/>
    <n v="124.02"/>
    <d v="2024-05-25T00:00:00"/>
    <x v="0"/>
    <s v="Wash Maintenance"/>
    <s v="Mop Bucket"/>
    <m/>
    <m/>
    <m/>
    <m/>
    <m/>
    <m/>
    <m/>
    <m/>
    <m/>
    <m/>
    <m/>
    <m/>
    <m/>
    <m/>
    <m/>
    <m/>
    <m/>
    <m/>
    <m/>
    <m/>
    <m/>
    <d v="2024-06-17T00:00:00"/>
    <s v="SL143@tidalwaveautospa.com"/>
    <s v="Andrew Stephens"/>
    <x v="6"/>
    <x v="0"/>
  </r>
  <r>
    <s v="Lora Youngmark"/>
    <s v="EXP-10014119 "/>
    <n v="81.09"/>
    <d v="2024-05-28T00:00:00"/>
    <x v="0"/>
    <s v="Parts"/>
    <s v="Hoses/Connections"/>
    <m/>
    <m/>
    <m/>
    <m/>
    <m/>
    <m/>
    <m/>
    <m/>
    <m/>
    <m/>
    <m/>
    <m/>
    <m/>
    <m/>
    <m/>
    <m/>
    <m/>
    <m/>
    <m/>
    <m/>
    <m/>
    <d v="2024-06-17T00:00:00"/>
    <s v="SL143@tidalwaveautospa.com"/>
    <s v="Andrew Stephens"/>
    <x v="6"/>
    <x v="0"/>
  </r>
  <r>
    <s v="Lora Youngmark"/>
    <s v="EXP-10014119 "/>
    <n v="25.84"/>
    <d v="2024-05-28T00:00:00"/>
    <x v="1"/>
    <s v="Plumbing Expense"/>
    <s v="Bushings/Plumbing"/>
    <m/>
    <m/>
    <m/>
    <m/>
    <m/>
    <m/>
    <m/>
    <m/>
    <m/>
    <m/>
    <m/>
    <m/>
    <m/>
    <m/>
    <m/>
    <m/>
    <m/>
    <m/>
    <m/>
    <m/>
    <m/>
    <d v="2024-06-17T00:00:00"/>
    <s v="SL143@tidalwaveautospa.com"/>
    <s v="Andrew Stephens"/>
    <x v="6"/>
    <x v="0"/>
  </r>
  <r>
    <s v="Lora Youngmark"/>
    <s v="EXP-10014119 "/>
    <n v="22.1"/>
    <d v="2024-06-01T00:00:00"/>
    <x v="0"/>
    <s v="Small Tools"/>
    <s v="Hose Reel Hose"/>
    <m/>
    <m/>
    <m/>
    <m/>
    <m/>
    <m/>
    <m/>
    <m/>
    <m/>
    <m/>
    <m/>
    <m/>
    <m/>
    <m/>
    <m/>
    <m/>
    <m/>
    <m/>
    <m/>
    <m/>
    <m/>
    <d v="2024-06-17T00:00:00"/>
    <s v="SL143@tidalwaveautospa.com"/>
    <s v="Andrew Stephens"/>
    <x v="6"/>
    <x v="0"/>
  </r>
  <r>
    <s v="Brian Frank"/>
    <s v="EXP-10014015 "/>
    <n v="1667.33"/>
    <d v="2024-05-09T00:00:00"/>
    <x v="35"/>
    <s v="Wash Supplies"/>
    <s v="Towels"/>
    <m/>
    <m/>
    <m/>
    <m/>
    <m/>
    <m/>
    <m/>
    <m/>
    <m/>
    <m/>
    <m/>
    <m/>
    <m/>
    <m/>
    <m/>
    <m/>
    <m/>
    <m/>
    <m/>
    <m/>
    <m/>
    <d v="2024-06-17T00:00:00"/>
    <s v="SL73@tidalwaveautospa.com"/>
    <s v="Michael Donnelly"/>
    <x v="6"/>
    <x v="0"/>
  </r>
  <r>
    <s v="Brian Frank"/>
    <s v="EXP-10014015 "/>
    <n v="312.64999999999998"/>
    <d v="2024-05-18T00:00:00"/>
    <x v="6"/>
    <s v="Wash Maintenance"/>
    <s v="Chemicals"/>
    <m/>
    <m/>
    <m/>
    <m/>
    <m/>
    <m/>
    <m/>
    <m/>
    <m/>
    <m/>
    <m/>
    <m/>
    <m/>
    <m/>
    <m/>
    <m/>
    <m/>
    <m/>
    <m/>
    <m/>
    <m/>
    <d v="2024-06-17T00:00:00"/>
    <s v="SL73@tidalwaveautospa.com"/>
    <s v="Michael Donnelly"/>
    <x v="6"/>
    <x v="0"/>
  </r>
  <r>
    <s v="Brian Frank"/>
    <s v="EXP-10014015 "/>
    <n v="28.18"/>
    <d v="2024-05-21T00:00:00"/>
    <x v="6"/>
    <s v="Wash Maintenance"/>
    <s v="Chemicals"/>
    <m/>
    <m/>
    <m/>
    <m/>
    <m/>
    <m/>
    <m/>
    <m/>
    <m/>
    <m/>
    <m/>
    <m/>
    <m/>
    <m/>
    <m/>
    <m/>
    <m/>
    <m/>
    <m/>
    <m/>
    <m/>
    <d v="2024-06-17T00:00:00"/>
    <s v="SL73@tidalwaveautospa.com"/>
    <s v="Michael Donnelly"/>
    <x v="6"/>
    <x v="0"/>
  </r>
  <r>
    <s v="Brian Frank"/>
    <s v="EXP-10014015 "/>
    <n v="210.35"/>
    <d v="2024-05-22T00:00:00"/>
    <x v="35"/>
    <s v="Wash Maintenance"/>
    <s v="Cords splitter, cords, light swirch, chemicals, degreaser"/>
    <m/>
    <m/>
    <m/>
    <m/>
    <m/>
    <m/>
    <m/>
    <m/>
    <m/>
    <m/>
    <m/>
    <m/>
    <m/>
    <m/>
    <m/>
    <m/>
    <m/>
    <m/>
    <m/>
    <m/>
    <m/>
    <d v="2024-06-17T00:00:00"/>
    <s v="SL73@tidalwaveautospa.com"/>
    <s v="Michael Donnelly"/>
    <x v="6"/>
    <x v="0"/>
  </r>
  <r>
    <s v="Brian Frank"/>
    <s v="EXP-10014015 "/>
    <n v="50.15"/>
    <d v="2024-05-22T00:00:00"/>
    <x v="35"/>
    <s v="Wash Maintenance"/>
    <s v="Grease fittimgs"/>
    <m/>
    <m/>
    <m/>
    <m/>
    <m/>
    <m/>
    <m/>
    <m/>
    <m/>
    <m/>
    <m/>
    <m/>
    <m/>
    <m/>
    <m/>
    <m/>
    <m/>
    <m/>
    <m/>
    <m/>
    <m/>
    <d v="2024-06-17T00:00:00"/>
    <s v="SL73@tidalwaveautospa.com"/>
    <s v="Michael Donnelly"/>
    <x v="6"/>
    <x v="0"/>
  </r>
  <r>
    <s v="Brian Frank"/>
    <s v="EXP-10014015 "/>
    <n v="725.92"/>
    <d v="2024-05-23T00:00:00"/>
    <x v="6"/>
    <s v="Wash Maintenance"/>
    <s v="C3 chem"/>
    <m/>
    <m/>
    <m/>
    <m/>
    <m/>
    <m/>
    <m/>
    <m/>
    <m/>
    <m/>
    <m/>
    <m/>
    <m/>
    <m/>
    <m/>
    <m/>
    <m/>
    <m/>
    <m/>
    <m/>
    <m/>
    <d v="2024-06-17T00:00:00"/>
    <s v="SL73@tidalwaveautospa.com"/>
    <s v="Michael Donnelly"/>
    <x v="6"/>
    <x v="0"/>
  </r>
  <r>
    <s v="Brian Frank"/>
    <s v="EXP-10014015 "/>
    <n v="17.52"/>
    <d v="2024-05-25T00:00:00"/>
    <x v="35"/>
    <s v="Small Tools"/>
    <s v="Pressure washer nozzles holder"/>
    <m/>
    <m/>
    <m/>
    <m/>
    <m/>
    <m/>
    <m/>
    <m/>
    <m/>
    <m/>
    <m/>
    <m/>
    <m/>
    <m/>
    <m/>
    <m/>
    <m/>
    <m/>
    <m/>
    <m/>
    <m/>
    <d v="2024-06-17T00:00:00"/>
    <s v="SL73@tidalwaveautospa.com"/>
    <s v="Michael Donnelly"/>
    <x v="6"/>
    <x v="0"/>
  </r>
  <r>
    <s v="Brian Frank"/>
    <s v="EXP-10014015 "/>
    <n v="56.28"/>
    <d v="2024-05-25T00:00:00"/>
    <x v="11"/>
    <s v="Parts"/>
    <s v="Film, nut fittings"/>
    <m/>
    <m/>
    <m/>
    <m/>
    <m/>
    <m/>
    <m/>
    <m/>
    <m/>
    <m/>
    <m/>
    <m/>
    <m/>
    <m/>
    <m/>
    <m/>
    <m/>
    <m/>
    <m/>
    <m/>
    <m/>
    <d v="2024-06-17T00:00:00"/>
    <s v="SL73@tidalwaveautospa.com"/>
    <s v="Michael Donnelly"/>
    <x v="6"/>
    <x v="0"/>
  </r>
  <r>
    <s v="Brian Frank"/>
    <s v="EXP-10014015 "/>
    <n v="71.58"/>
    <d v="2024-05-27T00:00:00"/>
    <x v="35"/>
    <s v="Wash Maintenance"/>
    <s v="Blue bon tie downs"/>
    <m/>
    <m/>
    <m/>
    <m/>
    <m/>
    <m/>
    <m/>
    <m/>
    <m/>
    <m/>
    <m/>
    <m/>
    <m/>
    <m/>
    <m/>
    <m/>
    <m/>
    <m/>
    <m/>
    <m/>
    <m/>
    <d v="2024-06-17T00:00:00"/>
    <s v="SL73@tidalwaveautospa.com"/>
    <s v="Michael Donnelly"/>
    <x v="6"/>
    <x v="0"/>
  </r>
  <r>
    <s v="David Seymour"/>
    <s v="EXP-10014030 "/>
    <n v="255.97"/>
    <d v="2024-04-25T00:00:00"/>
    <x v="1"/>
    <s v="Parts"/>
    <s v="Electrical parts for loading station"/>
    <m/>
    <m/>
    <m/>
    <m/>
    <m/>
    <m/>
    <m/>
    <m/>
    <m/>
    <m/>
    <m/>
    <m/>
    <m/>
    <m/>
    <m/>
    <m/>
    <m/>
    <m/>
    <m/>
    <m/>
    <m/>
    <d v="2024-06-17T00:00:00"/>
    <s v="SL57@tidalwaveautospa.com"/>
    <s v="Steven Kyriazis"/>
    <x v="6"/>
    <x v="0"/>
  </r>
  <r>
    <s v="David Seymour"/>
    <s v="EXP-10014030 "/>
    <n v="213.28"/>
    <d v="2024-05-01T00:00:00"/>
    <x v="22"/>
    <s v="Itemized"/>
    <s v="Dawn soap, degreaser, toilet paper, and water"/>
    <n v="116.82000000000001"/>
    <s v="Wash Maintenance"/>
    <s v="degreaser, dawn"/>
    <n v="50.94"/>
    <s v="Office Supplies"/>
    <s v="bath tissue, lysol, antibacterial"/>
    <n v="45.524799999999999"/>
    <s v="Snacks"/>
    <s v="gatorades, waters"/>
    <m/>
    <m/>
    <m/>
    <m/>
    <m/>
    <m/>
    <m/>
    <m/>
    <m/>
    <m/>
    <m/>
    <m/>
    <d v="2024-06-17T00:00:00"/>
    <s v="SL57@tidalwaveautospa.com"/>
    <s v="Steven Kyriazis"/>
    <x v="6"/>
    <x v="0"/>
  </r>
  <r>
    <s v="David Seymour"/>
    <s v="EXP-10014030 "/>
    <n v="5.78"/>
    <d v="2024-05-01T00:00:00"/>
    <x v="8"/>
    <s v="Snacks"/>
    <s v="Water refill"/>
    <m/>
    <m/>
    <m/>
    <m/>
    <m/>
    <m/>
    <m/>
    <m/>
    <m/>
    <m/>
    <m/>
    <m/>
    <m/>
    <m/>
    <m/>
    <m/>
    <m/>
    <m/>
    <m/>
    <m/>
    <m/>
    <d v="2024-06-17T00:00:00"/>
    <s v="SL57@tidalwaveautospa.com"/>
    <s v="Steven Kyriazis"/>
    <x v="6"/>
    <x v="0"/>
  </r>
  <r>
    <s v="David Seymour"/>
    <s v="EXP-10014030 "/>
    <n v="6.41"/>
    <d v="2024-05-07T00:00:00"/>
    <x v="2"/>
    <s v="Wash Maintenance"/>
    <s v="Sand paper"/>
    <m/>
    <m/>
    <m/>
    <m/>
    <m/>
    <m/>
    <m/>
    <m/>
    <m/>
    <m/>
    <m/>
    <m/>
    <m/>
    <m/>
    <m/>
    <m/>
    <m/>
    <m/>
    <m/>
    <m/>
    <m/>
    <d v="2024-06-17T00:00:00"/>
    <s v="SL57@tidalwaveautospa.com"/>
    <s v="Steven Kyriazis"/>
    <x v="6"/>
    <x v="0"/>
  </r>
  <r>
    <s v="Luis Otero"/>
    <s v="EXP-10013628 "/>
    <n v="29.85"/>
    <d v="2024-05-03T00:00:00"/>
    <x v="25"/>
    <s v="Parts"/>
    <s v="building brackets for towel holders"/>
    <m/>
    <m/>
    <m/>
    <m/>
    <m/>
    <m/>
    <m/>
    <m/>
    <m/>
    <m/>
    <m/>
    <m/>
    <m/>
    <m/>
    <m/>
    <m/>
    <m/>
    <m/>
    <m/>
    <m/>
    <m/>
    <d v="2024-06-17T00:00:00"/>
    <s v="SL150@tidalwaveautospa.com"/>
    <s v="Wesley Kurtz"/>
    <x v="6"/>
    <x v="0"/>
  </r>
  <r>
    <s v="Luis Otero"/>
    <s v="EXP-10013628 "/>
    <n v="37.340000000000003"/>
    <d v="2024-05-03T00:00:00"/>
    <x v="4"/>
    <s v="Office Supplies"/>
    <s v="Air fresheners"/>
    <m/>
    <m/>
    <m/>
    <m/>
    <m/>
    <m/>
    <m/>
    <m/>
    <m/>
    <m/>
    <m/>
    <m/>
    <m/>
    <m/>
    <m/>
    <m/>
    <m/>
    <m/>
    <m/>
    <m/>
    <m/>
    <d v="2024-06-17T00:00:00"/>
    <s v="SL150@tidalwaveautospa.com"/>
    <s v="Wesley Kurtz"/>
    <x v="6"/>
    <x v="0"/>
  </r>
  <r>
    <s v="Luis Otero"/>
    <s v="EXP-10013628 "/>
    <n v="55.6"/>
    <d v="2024-05-05T00:00:00"/>
    <x v="22"/>
    <s v="Small Tools"/>
    <s v="new pump sprayers for bugs"/>
    <m/>
    <m/>
    <m/>
    <m/>
    <m/>
    <m/>
    <m/>
    <m/>
    <m/>
    <m/>
    <m/>
    <m/>
    <m/>
    <m/>
    <m/>
    <m/>
    <m/>
    <m/>
    <m/>
    <m/>
    <m/>
    <d v="2024-06-17T00:00:00"/>
    <s v="SL150@tidalwaveautospa.com"/>
    <s v="Wesley Kurtz"/>
    <x v="6"/>
    <x v="0"/>
  </r>
  <r>
    <s v="Luis Otero"/>
    <s v="EXP-10013628 "/>
    <n v="43.41"/>
    <d v="2024-05-05T00:00:00"/>
    <x v="0"/>
    <s v="Pest Control/Extermination"/>
    <s v="Ant Killer"/>
    <m/>
    <m/>
    <m/>
    <m/>
    <m/>
    <m/>
    <m/>
    <m/>
    <m/>
    <m/>
    <m/>
    <m/>
    <m/>
    <m/>
    <m/>
    <m/>
    <m/>
    <m/>
    <m/>
    <m/>
    <m/>
    <d v="2024-06-17T00:00:00"/>
    <s v="SL150@tidalwaveautospa.com"/>
    <s v="Wesley Kurtz"/>
    <x v="6"/>
    <x v="0"/>
  </r>
  <r>
    <s v="Luis Otero"/>
    <s v="EXP-10013628 "/>
    <n v="192.35"/>
    <d v="2024-05-07T00:00:00"/>
    <x v="22"/>
    <s v="Wash Supplies"/>
    <s v="Spray bottles"/>
    <m/>
    <m/>
    <m/>
    <m/>
    <m/>
    <m/>
    <m/>
    <m/>
    <m/>
    <m/>
    <m/>
    <m/>
    <m/>
    <m/>
    <m/>
    <m/>
    <m/>
    <m/>
    <m/>
    <m/>
    <m/>
    <d v="2024-06-17T00:00:00"/>
    <s v="SL150@tidalwaveautospa.com"/>
    <s v="Wesley Kurtz"/>
    <x v="6"/>
    <x v="0"/>
  </r>
  <r>
    <s v="Luis Otero"/>
    <s v="EXP-10013628 "/>
    <n v="8.5299999999999994"/>
    <d v="2024-05-07T00:00:00"/>
    <x v="22"/>
    <s v="Parts"/>
    <s v="New fuel line for leaf blower"/>
    <m/>
    <m/>
    <m/>
    <m/>
    <m/>
    <m/>
    <m/>
    <m/>
    <m/>
    <m/>
    <m/>
    <m/>
    <m/>
    <m/>
    <m/>
    <m/>
    <m/>
    <m/>
    <m/>
    <m/>
    <m/>
    <d v="2024-06-17T00:00:00"/>
    <s v="SL150@tidalwaveautospa.com"/>
    <s v="Wesley Kurtz"/>
    <x v="6"/>
    <x v="0"/>
  </r>
  <r>
    <s v="David Seymour"/>
    <s v="EXP-10014038 "/>
    <n v="127.22"/>
    <d v="2024-04-22T00:00:00"/>
    <x v="22"/>
    <s v="Itemized"/>
    <s v="Degreaser, concrete cleaner, gloves"/>
    <n v="30.98"/>
    <s v="Safety Supplies"/>
    <s v="gloves"/>
    <n v="96.24"/>
    <s v="Wash Maintenance"/>
    <s v="zep cleaner"/>
    <m/>
    <m/>
    <m/>
    <m/>
    <m/>
    <m/>
    <m/>
    <m/>
    <m/>
    <m/>
    <m/>
    <m/>
    <m/>
    <m/>
    <m/>
    <d v="2024-06-17T00:00:00"/>
    <s v="SL57@tidalwaveautospa.com"/>
    <s v="Steven Kyriazis"/>
    <x v="6"/>
    <x v="0"/>
  </r>
  <r>
    <s v="David Seymour"/>
    <s v="EXP-10014038 "/>
    <n v="11.47"/>
    <d v="2024-05-15T00:00:00"/>
    <x v="8"/>
    <s v="Snacks"/>
    <s v="Hydration"/>
    <m/>
    <m/>
    <m/>
    <m/>
    <m/>
    <m/>
    <m/>
    <m/>
    <m/>
    <m/>
    <m/>
    <m/>
    <m/>
    <m/>
    <m/>
    <m/>
    <m/>
    <m/>
    <m/>
    <m/>
    <m/>
    <d v="2024-06-17T00:00:00"/>
    <s v="SL57@tidalwaveautospa.com"/>
    <s v="Steven Kyriazis"/>
    <x v="6"/>
    <x v="0"/>
  </r>
  <r>
    <s v="David Seymour"/>
    <s v="EXP-10014038 "/>
    <n v="20.32"/>
    <d v="2024-05-24T00:00:00"/>
    <x v="23"/>
    <s v="Safety Supplies"/>
    <s v="Gloves"/>
    <m/>
    <m/>
    <m/>
    <m/>
    <m/>
    <m/>
    <m/>
    <m/>
    <m/>
    <m/>
    <m/>
    <m/>
    <m/>
    <m/>
    <m/>
    <m/>
    <m/>
    <m/>
    <m/>
    <m/>
    <m/>
    <d v="2024-06-17T00:00:00"/>
    <s v="SL57@tidalwaveautospa.com"/>
    <s v="Steven Kyriazis"/>
    <x v="6"/>
    <x v="0"/>
  </r>
  <r>
    <s v="David Seymour"/>
    <s v="EXP-10014038 "/>
    <n v="3.85"/>
    <d v="2024-05-28T00:00:00"/>
    <x v="8"/>
    <s v="Snacks"/>
    <s v="Water refill"/>
    <m/>
    <m/>
    <m/>
    <m/>
    <m/>
    <m/>
    <m/>
    <m/>
    <m/>
    <m/>
    <m/>
    <m/>
    <m/>
    <m/>
    <m/>
    <m/>
    <m/>
    <m/>
    <m/>
    <m/>
    <m/>
    <d v="2024-06-17T00:00:00"/>
    <s v="SL57@tidalwaveautospa.com"/>
    <s v="Steven Kyriazis"/>
    <x v="6"/>
    <x v="0"/>
  </r>
  <r>
    <s v="Howard Montes"/>
    <s v="EXP-10013850 "/>
    <n v="19.63"/>
    <d v="2024-04-19T00:00:00"/>
    <x v="7"/>
    <s v="Parts"/>
    <s v="Flush valve for toilet"/>
    <m/>
    <m/>
    <m/>
    <m/>
    <m/>
    <m/>
    <m/>
    <m/>
    <m/>
    <m/>
    <m/>
    <m/>
    <m/>
    <m/>
    <m/>
    <m/>
    <m/>
    <m/>
    <m/>
    <m/>
    <m/>
    <d v="2024-06-17T00:00:00"/>
    <s v="SL122@tidalwaveautospa.com"/>
    <s v="Jeff Mathis"/>
    <x v="6"/>
    <x v="0"/>
  </r>
  <r>
    <s v="Howard Montes"/>
    <s v="EXP-10013850 "/>
    <n v="22.79"/>
    <d v="2024-04-21T00:00:00"/>
    <x v="0"/>
    <s v="Office Supplies"/>
    <s v="Wood handle, bathroom freshener"/>
    <m/>
    <m/>
    <m/>
    <m/>
    <m/>
    <m/>
    <m/>
    <m/>
    <m/>
    <m/>
    <m/>
    <m/>
    <m/>
    <m/>
    <m/>
    <m/>
    <m/>
    <m/>
    <m/>
    <m/>
    <m/>
    <d v="2024-06-17T00:00:00"/>
    <s v="SL122@tidalwaveautospa.com"/>
    <s v="Jeff Mathis"/>
    <x v="6"/>
    <x v="0"/>
  </r>
  <r>
    <s v="Howard Montes"/>
    <s v="EXP-10013850 "/>
    <n v="10.71"/>
    <d v="2024-04-23T00:00:00"/>
    <x v="2"/>
    <s v="Parts"/>
    <s v="Hardware for pump"/>
    <m/>
    <m/>
    <m/>
    <m/>
    <m/>
    <m/>
    <m/>
    <m/>
    <m/>
    <m/>
    <m/>
    <m/>
    <m/>
    <m/>
    <m/>
    <m/>
    <m/>
    <m/>
    <m/>
    <m/>
    <m/>
    <d v="2024-06-17T00:00:00"/>
    <s v="SL122@tidalwaveautospa.com"/>
    <s v="Jeff Mathis"/>
    <x v="6"/>
    <x v="0"/>
  </r>
  <r>
    <s v="Howard Montes"/>
    <s v="EXP-10013850 "/>
    <n v="2212"/>
    <d v="2024-04-23T00:00:00"/>
    <x v="47"/>
    <s v="Plumbing Expense"/>
    <s v="Repair backflow device"/>
    <m/>
    <m/>
    <m/>
    <m/>
    <m/>
    <m/>
    <m/>
    <m/>
    <m/>
    <m/>
    <m/>
    <m/>
    <m/>
    <m/>
    <m/>
    <m/>
    <m/>
    <m/>
    <m/>
    <m/>
    <m/>
    <d v="2024-06-17T00:00:00"/>
    <s v="SL122@tidalwaveautospa.com"/>
    <s v="Jeff Mathis"/>
    <x v="6"/>
    <x v="0"/>
  </r>
  <r>
    <s v="Howard Montes"/>
    <s v="EXP-10013850 "/>
    <n v="285"/>
    <d v="2024-04-30T00:00:00"/>
    <x v="47"/>
    <s v="Wash Repairs"/>
    <s v="Repair to air compressor"/>
    <m/>
    <m/>
    <m/>
    <m/>
    <m/>
    <m/>
    <m/>
    <m/>
    <m/>
    <m/>
    <m/>
    <m/>
    <m/>
    <m/>
    <m/>
    <m/>
    <m/>
    <m/>
    <m/>
    <m/>
    <m/>
    <d v="2024-06-17T00:00:00"/>
    <s v="SL122@tidalwaveautospa.com"/>
    <s v="Jeff Mathis"/>
    <x v="6"/>
    <x v="0"/>
  </r>
  <r>
    <s v="Howard Montes"/>
    <s v="EXP-10013850 "/>
    <n v="92.34"/>
    <d v="2024-05-06T00:00:00"/>
    <x v="0"/>
    <s v="Itemized"/>
    <s v="Soil, toilet paper, roses"/>
    <n v="23.48"/>
    <s v="Office Supplies"/>
    <s v="bath tissue"/>
    <n v="68.86"/>
    <s v="Landscaping"/>
    <s v="potting soil, roses"/>
    <m/>
    <m/>
    <m/>
    <m/>
    <m/>
    <m/>
    <m/>
    <m/>
    <m/>
    <m/>
    <m/>
    <m/>
    <m/>
    <m/>
    <m/>
    <d v="2024-06-17T00:00:00"/>
    <s v="SL122@tidalwaveautospa.com"/>
    <s v="Jeff Mathis"/>
    <x v="6"/>
    <x v="0"/>
  </r>
  <r>
    <s v="Howard Montes"/>
    <s v="EXP-10013850 "/>
    <n v="687.63"/>
    <d v="2024-05-08T00:00:00"/>
    <x v="0"/>
    <s v="Small Tools"/>
    <s v="Chem dolly, hand pump, napkins"/>
    <m/>
    <m/>
    <m/>
    <m/>
    <m/>
    <m/>
    <m/>
    <m/>
    <m/>
    <m/>
    <m/>
    <m/>
    <m/>
    <m/>
    <m/>
    <m/>
    <m/>
    <m/>
    <m/>
    <m/>
    <m/>
    <d v="2024-06-17T00:00:00"/>
    <s v="SL122@tidalwaveautospa.com"/>
    <s v="Jeff Mathis"/>
    <x v="6"/>
    <x v="0"/>
  </r>
  <r>
    <s v="Howard Montes"/>
    <s v="EXP-10013850 "/>
    <n v="26.33"/>
    <d v="2024-05-09T00:00:00"/>
    <x v="0"/>
    <s v="Office Supplies"/>
    <s v="Hose hanger"/>
    <m/>
    <m/>
    <m/>
    <m/>
    <m/>
    <m/>
    <m/>
    <m/>
    <m/>
    <m/>
    <m/>
    <m/>
    <m/>
    <m/>
    <m/>
    <m/>
    <m/>
    <m/>
    <m/>
    <m/>
    <m/>
    <d v="2024-06-17T00:00:00"/>
    <s v="SL122@tidalwaveautospa.com"/>
    <s v="Jeff Mathis"/>
    <x v="6"/>
    <x v="0"/>
  </r>
  <r>
    <s v="Howard Montes"/>
    <s v="EXP-10013850 "/>
    <n v="13.16"/>
    <d v="2024-05-09T00:00:00"/>
    <x v="0"/>
    <s v="Office Supplies"/>
    <s v="Hose hanger"/>
    <m/>
    <m/>
    <m/>
    <m/>
    <m/>
    <m/>
    <m/>
    <m/>
    <m/>
    <m/>
    <m/>
    <m/>
    <m/>
    <m/>
    <m/>
    <m/>
    <m/>
    <m/>
    <m/>
    <m/>
    <m/>
    <d v="2024-06-17T00:00:00"/>
    <s v="SL122@tidalwaveautospa.com"/>
    <s v="Jeff Mathis"/>
    <x v="6"/>
    <x v="0"/>
  </r>
  <r>
    <s v="Howard Montes"/>
    <s v="EXP-10013850 "/>
    <n v="66.88"/>
    <d v="2024-05-10T00:00:00"/>
    <x v="0"/>
    <s v="Landscaping"/>
    <s v="Roses, wood handle"/>
    <m/>
    <m/>
    <m/>
    <m/>
    <m/>
    <m/>
    <m/>
    <m/>
    <m/>
    <m/>
    <m/>
    <m/>
    <m/>
    <m/>
    <m/>
    <m/>
    <m/>
    <m/>
    <m/>
    <m/>
    <m/>
    <d v="2024-06-17T00:00:00"/>
    <s v="SL122@tidalwaveautospa.com"/>
    <s v="Jeff Mathis"/>
    <x v="6"/>
    <x v="0"/>
  </r>
  <r>
    <s v="Howard Montes"/>
    <s v="EXP-10013850 "/>
    <n v="133.9"/>
    <d v="2024-05-12T00:00:00"/>
    <x v="0"/>
    <s v="Safety Supplies"/>
    <s v="Gas can"/>
    <m/>
    <m/>
    <m/>
    <m/>
    <m/>
    <m/>
    <m/>
    <m/>
    <m/>
    <m/>
    <m/>
    <m/>
    <m/>
    <m/>
    <m/>
    <m/>
    <m/>
    <m/>
    <m/>
    <m/>
    <m/>
    <d v="2024-06-17T00:00:00"/>
    <s v="SL122@tidalwaveautospa.com"/>
    <s v="Jeff Mathis"/>
    <x v="6"/>
    <x v="0"/>
  </r>
  <r>
    <s v="Howard Montes"/>
    <s v="EXP-10013850 "/>
    <n v="636.72"/>
    <d v="2024-05-16T00:00:00"/>
    <x v="47"/>
    <s v="Wash Repairs"/>
    <s v="Repair to water fountain"/>
    <m/>
    <m/>
    <m/>
    <m/>
    <m/>
    <m/>
    <m/>
    <m/>
    <m/>
    <m/>
    <m/>
    <m/>
    <m/>
    <m/>
    <m/>
    <m/>
    <m/>
    <m/>
    <m/>
    <m/>
    <m/>
    <d v="2024-06-17T00:00:00"/>
    <s v="SL122@tidalwaveautospa.com"/>
    <s v="Jeff Mathis"/>
    <x v="6"/>
    <x v="0"/>
  </r>
  <r>
    <s v="Aaron McVicker"/>
    <s v="EXP-10013935 "/>
    <n v="166.1"/>
    <d v="2024-04-29T00:00:00"/>
    <x v="16"/>
    <s v="Wash Maintenance"/>
    <s v="Brooms and dust pans"/>
    <m/>
    <m/>
    <m/>
    <m/>
    <m/>
    <m/>
    <m/>
    <m/>
    <m/>
    <m/>
    <m/>
    <m/>
    <m/>
    <m/>
    <m/>
    <m/>
    <m/>
    <m/>
    <m/>
    <m/>
    <m/>
    <d v="2024-06-17T00:00:00"/>
    <s v="SL364@tidalwaveautospa.com"/>
    <s v="Ricky Doyle"/>
    <x v="6"/>
    <x v="0"/>
  </r>
  <r>
    <s v="Aaron McVicker"/>
    <s v="EXP-10013935 "/>
    <n v="4.21"/>
    <d v="2024-05-06T00:00:00"/>
    <x v="48"/>
    <s v="Office Supplies"/>
    <s v="USB cable"/>
    <m/>
    <m/>
    <m/>
    <m/>
    <m/>
    <m/>
    <m/>
    <m/>
    <m/>
    <m/>
    <m/>
    <m/>
    <m/>
    <m/>
    <m/>
    <m/>
    <m/>
    <m/>
    <m/>
    <m/>
    <m/>
    <d v="2024-06-17T00:00:00"/>
    <s v="SL364@tidalwaveautospa.com"/>
    <s v="Ricky Doyle"/>
    <x v="6"/>
    <x v="0"/>
  </r>
  <r>
    <s v="Aaron McVicker"/>
    <s v="EXP-10013935 "/>
    <n v="148.30000000000001"/>
    <d v="2024-05-09T00:00:00"/>
    <x v="22"/>
    <s v="Parts"/>
    <s v="Concrete anchors and bolts"/>
    <m/>
    <m/>
    <m/>
    <m/>
    <m/>
    <m/>
    <m/>
    <m/>
    <m/>
    <m/>
    <m/>
    <m/>
    <m/>
    <m/>
    <m/>
    <m/>
    <m/>
    <m/>
    <m/>
    <m/>
    <m/>
    <d v="2024-06-17T00:00:00"/>
    <s v="SL364@tidalwaveautospa.com"/>
    <s v="Ricky Doyle"/>
    <x v="6"/>
    <x v="0"/>
  </r>
  <r>
    <s v="Aaron McVicker"/>
    <s v="EXP-10013935 "/>
    <n v="633.11"/>
    <d v="2024-05-10T00:00:00"/>
    <x v="0"/>
    <s v="Office Supplies"/>
    <s v="Shelves and hooks"/>
    <m/>
    <m/>
    <m/>
    <m/>
    <m/>
    <m/>
    <m/>
    <m/>
    <m/>
    <m/>
    <m/>
    <m/>
    <m/>
    <m/>
    <m/>
    <m/>
    <m/>
    <m/>
    <m/>
    <m/>
    <m/>
    <d v="2024-06-17T00:00:00"/>
    <s v="SL364@tidalwaveautospa.com"/>
    <s v="Ricky Doyle"/>
    <x v="6"/>
    <x v="0"/>
  </r>
  <r>
    <s v="Aaron McVicker"/>
    <s v="EXP-10013935 "/>
    <n v="25.7"/>
    <d v="2024-05-14T00:00:00"/>
    <x v="0"/>
    <s v="Wash Maintenance"/>
    <s v="Cable ties"/>
    <m/>
    <m/>
    <m/>
    <m/>
    <m/>
    <m/>
    <m/>
    <m/>
    <m/>
    <m/>
    <m/>
    <m/>
    <m/>
    <m/>
    <m/>
    <m/>
    <m/>
    <m/>
    <m/>
    <m/>
    <m/>
    <d v="2024-06-17T00:00:00"/>
    <s v="SL364@tidalwaveautospa.com"/>
    <s v="Ricky Doyle"/>
    <x v="6"/>
    <x v="0"/>
  </r>
  <r>
    <s v="Aaron McVicker"/>
    <s v="EXP-10013935 "/>
    <n v="53.92"/>
    <d v="2024-05-16T00:00:00"/>
    <x v="0"/>
    <s v="Wash Maintenance"/>
    <s v="Dawn dish soap"/>
    <m/>
    <m/>
    <m/>
    <m/>
    <m/>
    <m/>
    <m/>
    <m/>
    <m/>
    <m/>
    <m/>
    <m/>
    <m/>
    <m/>
    <m/>
    <m/>
    <m/>
    <m/>
    <m/>
    <m/>
    <m/>
    <d v="2024-06-17T00:00:00"/>
    <s v="SL364@tidalwaveautospa.com"/>
    <s v="Ricky Doyle"/>
    <x v="6"/>
    <x v="0"/>
  </r>
  <r>
    <s v="Aaron McVicker"/>
    <s v="EXP-10013935 "/>
    <n v="94.49"/>
    <d v="2024-05-20T00:00:00"/>
    <x v="16"/>
    <s v="Plumbing Expense"/>
    <s v="pvc supplies"/>
    <m/>
    <m/>
    <m/>
    <m/>
    <m/>
    <m/>
    <m/>
    <m/>
    <m/>
    <m/>
    <m/>
    <m/>
    <m/>
    <m/>
    <m/>
    <m/>
    <m/>
    <m/>
    <m/>
    <m/>
    <m/>
    <d v="2024-06-17T00:00:00"/>
    <s v="SL364@tidalwaveautospa.com"/>
    <s v="Ricky Doyle"/>
    <x v="6"/>
    <x v="0"/>
  </r>
  <r>
    <s v="Aaron McVicker"/>
    <s v="EXP-10013935 "/>
    <n v="65.67"/>
    <d v="2024-05-21T00:00:00"/>
    <x v="0"/>
    <s v="Parts"/>
    <s v="Quick connectors"/>
    <m/>
    <m/>
    <m/>
    <m/>
    <m/>
    <m/>
    <m/>
    <m/>
    <m/>
    <m/>
    <m/>
    <m/>
    <m/>
    <m/>
    <m/>
    <m/>
    <m/>
    <m/>
    <m/>
    <m/>
    <m/>
    <d v="2024-06-17T00:00:00"/>
    <s v="SL364@tidalwaveautospa.com"/>
    <s v="Ricky Doyle"/>
    <x v="6"/>
    <x v="0"/>
  </r>
  <r>
    <s v="Harrison Johnson"/>
    <s v="EXP-10013928 "/>
    <n v="38.46"/>
    <d v="2024-04-30T00:00:00"/>
    <x v="19"/>
    <s v="Employee Incentive - Meals"/>
    <s v="Pizza for team"/>
    <m/>
    <m/>
    <m/>
    <m/>
    <m/>
    <m/>
    <m/>
    <m/>
    <m/>
    <m/>
    <m/>
    <m/>
    <m/>
    <m/>
    <m/>
    <m/>
    <m/>
    <m/>
    <m/>
    <m/>
    <m/>
    <d v="2024-06-17T00:00:00"/>
    <s v="SL116@tidalwaveautospa.com"/>
    <s v="Ricky Doyle"/>
    <x v="6"/>
    <x v="0"/>
  </r>
  <r>
    <s v="Harrison Johnson"/>
    <s v="EXP-10013928 "/>
    <n v="32.04"/>
    <d v="2024-05-01T00:00:00"/>
    <x v="2"/>
    <s v="Parts"/>
    <s v="Face plates for power pack"/>
    <m/>
    <m/>
    <m/>
    <m/>
    <m/>
    <m/>
    <m/>
    <m/>
    <m/>
    <m/>
    <m/>
    <m/>
    <m/>
    <m/>
    <m/>
    <m/>
    <m/>
    <m/>
    <m/>
    <m/>
    <m/>
    <d v="2024-06-17T00:00:00"/>
    <s v="SL116@tidalwaveautospa.com"/>
    <s v="Ricky Doyle"/>
    <x v="6"/>
    <x v="0"/>
  </r>
  <r>
    <s v="Harrison Johnson"/>
    <s v="EXP-10013928 "/>
    <n v="268.08"/>
    <d v="2024-05-01T00:00:00"/>
    <x v="1"/>
    <s v="Wash Maintenance"/>
    <s v="fork hanger for Panama City, FL. Charged on wrong card."/>
    <m/>
    <m/>
    <m/>
    <m/>
    <m/>
    <m/>
    <m/>
    <m/>
    <m/>
    <m/>
    <m/>
    <m/>
    <m/>
    <m/>
    <m/>
    <m/>
    <m/>
    <m/>
    <m/>
    <m/>
    <m/>
    <d v="2024-06-17T00:00:00"/>
    <s v="SL116@tidalwaveautospa.com"/>
    <s v="Ricky Doyle"/>
    <x v="6"/>
    <x v="0"/>
  </r>
  <r>
    <s v="Harrison Johnson"/>
    <s v="EXP-10013928 "/>
    <n v="221"/>
    <d v="2024-05-01T00:00:00"/>
    <x v="1"/>
    <s v="Parts"/>
    <s v="End plate"/>
    <m/>
    <m/>
    <m/>
    <m/>
    <m/>
    <m/>
    <m/>
    <m/>
    <m/>
    <m/>
    <m/>
    <m/>
    <m/>
    <m/>
    <m/>
    <m/>
    <m/>
    <m/>
    <m/>
    <m/>
    <m/>
    <d v="2024-06-17T00:00:00"/>
    <s v="SL116@tidalwaveautospa.com"/>
    <s v="Ricky Doyle"/>
    <x v="6"/>
    <x v="0"/>
  </r>
  <r>
    <s v="Harrison Johnson"/>
    <s v="EXP-10013928 "/>
    <n v="12.82"/>
    <d v="2024-05-09T00:00:00"/>
    <x v="23"/>
    <s v="Miscellaneous Expense - Non-SL"/>
    <s v="Personal item"/>
    <m/>
    <m/>
    <m/>
    <m/>
    <m/>
    <m/>
    <m/>
    <m/>
    <m/>
    <m/>
    <m/>
    <m/>
    <m/>
    <m/>
    <m/>
    <m/>
    <m/>
    <m/>
    <m/>
    <m/>
    <m/>
    <d v="2024-06-17T00:00:00"/>
    <s v="SL116@tidalwaveautospa.com"/>
    <s v="Ricky Doyle"/>
    <x v="6"/>
    <x v="0"/>
  </r>
  <r>
    <s v="Harrison Johnson"/>
    <s v="EXP-10013928 "/>
    <n v="32.08"/>
    <d v="2024-05-13T00:00:00"/>
    <x v="23"/>
    <s v="Miscellaneous Expense - Non-SL"/>
    <s v="Wifes needs to lesrn how to change cards!"/>
    <m/>
    <m/>
    <m/>
    <m/>
    <m/>
    <m/>
    <m/>
    <m/>
    <m/>
    <m/>
    <m/>
    <m/>
    <m/>
    <m/>
    <m/>
    <m/>
    <m/>
    <m/>
    <m/>
    <m/>
    <m/>
    <d v="2024-06-17T00:00:00"/>
    <s v="SL116@tidalwaveautospa.com"/>
    <s v="Ricky Doyle"/>
    <x v="6"/>
    <x v="0"/>
  </r>
  <r>
    <s v="Harrison Johnson"/>
    <s v="EXP-10013928 "/>
    <n v="8.5399999999999991"/>
    <d v="2024-05-15T00:00:00"/>
    <x v="19"/>
    <s v="Miscellaneous Expense - Non-SL"/>
    <s v="Another one not supposed to be charged on card"/>
    <m/>
    <m/>
    <m/>
    <m/>
    <m/>
    <m/>
    <m/>
    <m/>
    <m/>
    <m/>
    <m/>
    <m/>
    <m/>
    <m/>
    <m/>
    <m/>
    <m/>
    <m/>
    <m/>
    <m/>
    <m/>
    <d v="2024-06-17T00:00:00"/>
    <s v="SL116@tidalwaveautospa.com"/>
    <s v="Ricky Doyle"/>
    <x v="6"/>
    <x v="0"/>
  </r>
  <r>
    <s v="Harrison Johnson"/>
    <s v="EXP-10013928 "/>
    <n v="21.38"/>
    <d v="2024-05-16T00:00:00"/>
    <x v="0"/>
    <s v="Wash Maintenance"/>
    <s v="Goo gine"/>
    <m/>
    <m/>
    <m/>
    <m/>
    <m/>
    <m/>
    <m/>
    <m/>
    <m/>
    <m/>
    <m/>
    <m/>
    <m/>
    <m/>
    <m/>
    <m/>
    <m/>
    <m/>
    <m/>
    <m/>
    <m/>
    <d v="2024-06-17T00:00:00"/>
    <s v="SL116@tidalwaveautospa.com"/>
    <s v="Ricky Doyle"/>
    <x v="6"/>
    <x v="0"/>
  </r>
  <r>
    <s v="Jeffrey Dunham, Jr"/>
    <s v="EXP-10013515 "/>
    <n v="377.49"/>
    <d v="2024-05-01T00:00:00"/>
    <x v="39"/>
    <s v="Recruitment"/>
    <s v="Indeed"/>
    <m/>
    <m/>
    <m/>
    <m/>
    <m/>
    <m/>
    <m/>
    <m/>
    <m/>
    <m/>
    <m/>
    <m/>
    <m/>
    <m/>
    <m/>
    <m/>
    <m/>
    <m/>
    <m/>
    <m/>
    <m/>
    <d v="2024-06-17T00:00:00"/>
    <s v="SL51@tidalwaveautospa.com"/>
    <s v="Kyle Rovansek"/>
    <x v="6"/>
    <x v="0"/>
  </r>
  <r>
    <s v="Jeffrey Dunham, Jr"/>
    <s v="EXP-10013515 "/>
    <n v="89.49"/>
    <d v="2024-05-03T00:00:00"/>
    <x v="0"/>
    <s v="Wash Maintenance"/>
    <s v="dawn"/>
    <m/>
    <m/>
    <m/>
    <m/>
    <m/>
    <m/>
    <m/>
    <m/>
    <m/>
    <m/>
    <m/>
    <m/>
    <m/>
    <m/>
    <m/>
    <m/>
    <m/>
    <m/>
    <m/>
    <m/>
    <m/>
    <d v="2024-06-17T00:00:00"/>
    <s v="SL51@tidalwaveautospa.com"/>
    <s v="Kyle Rovansek"/>
    <x v="6"/>
    <x v="0"/>
  </r>
  <r>
    <s v="Jeffrey Dunham, Jr"/>
    <s v="EXP-10013515 "/>
    <n v="359"/>
    <d v="2024-05-03T00:00:00"/>
    <x v="39"/>
    <s v="Rental Equipment"/>
    <s v="Storage"/>
    <m/>
    <m/>
    <m/>
    <m/>
    <m/>
    <m/>
    <m/>
    <m/>
    <m/>
    <m/>
    <m/>
    <m/>
    <m/>
    <m/>
    <m/>
    <m/>
    <m/>
    <m/>
    <m/>
    <m/>
    <m/>
    <d v="2024-06-17T00:00:00"/>
    <s v="SL51@tidalwaveautospa.com"/>
    <s v="Kyle Rovansek"/>
    <x v="6"/>
    <x v="0"/>
  </r>
  <r>
    <s v="Jeffrey Dunham, Jr"/>
    <s v="EXP-10013515 "/>
    <n v="120"/>
    <d v="2024-05-04T00:00:00"/>
    <x v="39"/>
    <s v="Recruitment"/>
    <s v="Indeed"/>
    <m/>
    <m/>
    <m/>
    <m/>
    <m/>
    <m/>
    <m/>
    <m/>
    <m/>
    <m/>
    <m/>
    <m/>
    <m/>
    <m/>
    <m/>
    <m/>
    <m/>
    <m/>
    <m/>
    <m/>
    <m/>
    <d v="2024-06-17T00:00:00"/>
    <s v="SL51@tidalwaveautospa.com"/>
    <s v="Kyle Rovansek"/>
    <x v="6"/>
    <x v="0"/>
  </r>
  <r>
    <s v="Jeffrey Dunham, Jr"/>
    <s v="EXP-10013515 "/>
    <n v="400"/>
    <d v="2024-05-04T00:00:00"/>
    <x v="39"/>
    <s v="Recruitment"/>
    <s v="Indeed"/>
    <m/>
    <m/>
    <m/>
    <m/>
    <m/>
    <m/>
    <m/>
    <m/>
    <m/>
    <m/>
    <m/>
    <m/>
    <m/>
    <m/>
    <m/>
    <m/>
    <m/>
    <m/>
    <m/>
    <m/>
    <m/>
    <d v="2024-06-17T00:00:00"/>
    <s v="SL51@tidalwaveautospa.com"/>
    <s v="Kyle Rovansek"/>
    <x v="6"/>
    <x v="0"/>
  </r>
  <r>
    <s v="Jeffrey Dunham, Jr"/>
    <s v="EXP-10013515 "/>
    <n v="141.37"/>
    <d v="2024-05-05T00:00:00"/>
    <x v="0"/>
    <s v="Wash Maintenance"/>
    <s v="dawn"/>
    <m/>
    <m/>
    <m/>
    <m/>
    <m/>
    <m/>
    <m/>
    <m/>
    <m/>
    <m/>
    <m/>
    <m/>
    <m/>
    <m/>
    <m/>
    <m/>
    <m/>
    <m/>
    <m/>
    <m/>
    <m/>
    <d v="2024-06-17T00:00:00"/>
    <s v="SL51@tidalwaveautospa.com"/>
    <s v="Kyle Rovansek"/>
    <x v="6"/>
    <x v="0"/>
  </r>
  <r>
    <s v="Jeffrey Dunham, Jr"/>
    <s v="EXP-10013515 "/>
    <n v="623.09"/>
    <d v="2024-05-23T00:00:00"/>
    <x v="0"/>
    <s v="Parts"/>
    <s v="Reccalim lid, t-handle screws"/>
    <m/>
    <m/>
    <m/>
    <m/>
    <m/>
    <m/>
    <m/>
    <m/>
    <m/>
    <m/>
    <m/>
    <m/>
    <m/>
    <m/>
    <m/>
    <m/>
    <m/>
    <m/>
    <m/>
    <m/>
    <m/>
    <d v="2024-06-17T00:00:00"/>
    <s v="SL51@tidalwaveautospa.com"/>
    <s v="Kyle Rovansek"/>
    <x v="6"/>
    <x v="0"/>
  </r>
  <r>
    <s v="Katherine Hockaday"/>
    <s v="EXP-10013619 "/>
    <n v="52.82"/>
    <d v="2024-04-04T00:00:00"/>
    <x v="6"/>
    <s v="Wash Maintenance"/>
    <s v="Cleaning blowers, purple power"/>
    <m/>
    <m/>
    <m/>
    <m/>
    <m/>
    <m/>
    <m/>
    <m/>
    <m/>
    <m/>
    <m/>
    <m/>
    <m/>
    <m/>
    <m/>
    <m/>
    <m/>
    <m/>
    <m/>
    <m/>
    <m/>
    <d v="2024-06-17T00:00:00"/>
    <s v="SL239@tidalwaveautospa.com"/>
    <s v="Derek Schillinger"/>
    <x v="6"/>
    <x v="0"/>
  </r>
  <r>
    <s v="Katherine Hockaday"/>
    <s v="EXP-10013619 "/>
    <n v="81.180000000000007"/>
    <d v="2024-04-06T00:00:00"/>
    <x v="1"/>
    <s v="Wash Maintenance"/>
    <s v="Hydrauloc oil"/>
    <m/>
    <m/>
    <m/>
    <m/>
    <m/>
    <m/>
    <m/>
    <m/>
    <m/>
    <m/>
    <m/>
    <m/>
    <m/>
    <m/>
    <m/>
    <m/>
    <m/>
    <m/>
    <m/>
    <m/>
    <m/>
    <d v="2024-06-17T00:00:00"/>
    <s v="SL239@tidalwaveautospa.com"/>
    <s v="Derek Schillinger"/>
    <x v="6"/>
    <x v="0"/>
  </r>
  <r>
    <s v="Katherine Hockaday"/>
    <s v="EXP-10013619 "/>
    <n v="64.63"/>
    <d v="2024-04-19T00:00:00"/>
    <x v="11"/>
    <s v="Wash Maintenance"/>
    <s v="Pellets fornsoftener"/>
    <m/>
    <m/>
    <m/>
    <m/>
    <m/>
    <m/>
    <m/>
    <m/>
    <m/>
    <m/>
    <m/>
    <m/>
    <m/>
    <m/>
    <m/>
    <m/>
    <m/>
    <m/>
    <m/>
    <m/>
    <m/>
    <d v="2024-06-17T00:00:00"/>
    <s v="SL239@tidalwaveautospa.com"/>
    <s v="Derek Schillinger"/>
    <x v="6"/>
    <x v="0"/>
  </r>
  <r>
    <s v="Katherine Hockaday"/>
    <s v="EXP-10013619 "/>
    <n v="10.27"/>
    <d v="2024-04-20T00:00:00"/>
    <x v="6"/>
    <s v="Wash Maintenance"/>
    <s v="Windows"/>
    <m/>
    <m/>
    <m/>
    <m/>
    <m/>
    <m/>
    <m/>
    <m/>
    <m/>
    <m/>
    <m/>
    <m/>
    <m/>
    <m/>
    <m/>
    <m/>
    <m/>
    <m/>
    <m/>
    <m/>
    <m/>
    <d v="2024-06-17T00:00:00"/>
    <s v="SL239@tidalwaveautospa.com"/>
    <s v="Derek Schillinger"/>
    <x v="6"/>
    <x v="0"/>
  </r>
  <r>
    <s v="Katherine Hockaday"/>
    <s v="EXP-10013619 "/>
    <n v="248.95"/>
    <d v="2024-04-27T00:00:00"/>
    <x v="6"/>
    <s v="Small Tools"/>
    <s v="Prep gun hose"/>
    <m/>
    <m/>
    <m/>
    <m/>
    <m/>
    <m/>
    <m/>
    <m/>
    <m/>
    <m/>
    <m/>
    <m/>
    <m/>
    <m/>
    <m/>
    <m/>
    <m/>
    <m/>
    <m/>
    <m/>
    <m/>
    <d v="2024-06-17T00:00:00"/>
    <s v="SL239@tidalwaveautospa.com"/>
    <s v="Derek Schillinger"/>
    <x v="6"/>
    <x v="0"/>
  </r>
  <r>
    <s v="Katherine Hockaday"/>
    <s v="EXP-10013619 "/>
    <n v="216.46"/>
    <d v="2024-05-12T00:00:00"/>
    <x v="21"/>
    <s v="Snacks"/>
    <s v="Ribbon cutting"/>
    <m/>
    <m/>
    <m/>
    <m/>
    <m/>
    <m/>
    <m/>
    <m/>
    <m/>
    <m/>
    <m/>
    <m/>
    <m/>
    <m/>
    <m/>
    <m/>
    <m/>
    <m/>
    <m/>
    <m/>
    <m/>
    <d v="2024-06-17T00:00:00"/>
    <s v="SL239@tidalwaveautospa.com"/>
    <s v="Derek Schillinger"/>
    <x v="6"/>
    <x v="0"/>
  </r>
  <r>
    <s v="Katherine Hockaday"/>
    <s v="EXP-10013619 "/>
    <n v="9.4700000000000006"/>
    <d v="2024-05-13T00:00:00"/>
    <x v="21"/>
    <s v="Office Supplies"/>
    <s v="For ribbon cutting"/>
    <m/>
    <m/>
    <m/>
    <m/>
    <m/>
    <m/>
    <m/>
    <m/>
    <m/>
    <m/>
    <m/>
    <m/>
    <m/>
    <m/>
    <m/>
    <m/>
    <m/>
    <m/>
    <m/>
    <m/>
    <m/>
    <d v="2024-06-17T00:00:00"/>
    <s v="SL239@tidalwaveautospa.com"/>
    <s v="Derek Schillinger"/>
    <x v="6"/>
    <x v="0"/>
  </r>
  <r>
    <s v="Katherine Hockaday"/>
    <s v="EXP-10013619 "/>
    <n v="75.98"/>
    <d v="2024-05-13T00:00:00"/>
    <x v="21"/>
    <s v="Snacks"/>
    <s v="Ribbon cutting drinks"/>
    <m/>
    <m/>
    <m/>
    <m/>
    <m/>
    <m/>
    <m/>
    <m/>
    <m/>
    <m/>
    <m/>
    <m/>
    <m/>
    <m/>
    <m/>
    <m/>
    <m/>
    <m/>
    <m/>
    <m/>
    <m/>
    <d v="2024-06-17T00:00:00"/>
    <s v="SL239@tidalwaveautospa.com"/>
    <s v="Derek Schillinger"/>
    <x v="6"/>
    <x v="0"/>
  </r>
  <r>
    <s v="Katherine Hockaday"/>
    <s v="EXP-10013619 "/>
    <n v="6.3"/>
    <d v="2024-05-14T00:00:00"/>
    <x v="21"/>
    <s v="Snacks"/>
    <s v="Sugar for coffee for guests"/>
    <m/>
    <m/>
    <m/>
    <m/>
    <m/>
    <m/>
    <m/>
    <m/>
    <m/>
    <m/>
    <m/>
    <m/>
    <m/>
    <m/>
    <m/>
    <m/>
    <m/>
    <m/>
    <m/>
    <m/>
    <m/>
    <d v="2024-06-17T00:00:00"/>
    <s v="SL239@tidalwaveautospa.com"/>
    <s v="Derek Schillinger"/>
    <x v="6"/>
    <x v="0"/>
  </r>
  <r>
    <s v="Caitlin Toner"/>
    <s v="EXP-10013402 "/>
    <n v="145.74"/>
    <d v="2024-05-04T00:00:00"/>
    <x v="0"/>
    <s v="Wash Maintenance"/>
    <s v="Metal polish &amp; cleaning gloves"/>
    <m/>
    <m/>
    <m/>
    <m/>
    <m/>
    <m/>
    <m/>
    <m/>
    <m/>
    <m/>
    <m/>
    <m/>
    <m/>
    <m/>
    <m/>
    <m/>
    <m/>
    <m/>
    <m/>
    <m/>
    <m/>
    <d v="2024-06-17T00:00:00"/>
    <s v="SL160@tidalwaveautospa.com"/>
    <s v="Jeff Mathis"/>
    <x v="6"/>
    <x v="0"/>
  </r>
  <r>
    <s v="Caitlin Toner"/>
    <s v="EXP-10013402 "/>
    <n v="251.01"/>
    <d v="2024-05-10T00:00:00"/>
    <x v="0"/>
    <s v="Wash Maintenance"/>
    <s v="Tandem trashcan dolly"/>
    <m/>
    <m/>
    <m/>
    <m/>
    <m/>
    <m/>
    <m/>
    <m/>
    <m/>
    <m/>
    <m/>
    <m/>
    <m/>
    <m/>
    <m/>
    <m/>
    <m/>
    <m/>
    <m/>
    <m/>
    <m/>
    <d v="2024-06-17T00:00:00"/>
    <s v="SL160@tidalwaveautospa.com"/>
    <s v="Jeff Mathis"/>
    <x v="6"/>
    <x v="0"/>
  </r>
  <r>
    <s v="Justin Bernal"/>
    <s v="EXP-10013643 "/>
    <n v="64.92"/>
    <d v="2024-05-03T00:00:00"/>
    <x v="0"/>
    <s v="Small Tools"/>
    <s v="Strap and come-along"/>
    <m/>
    <m/>
    <m/>
    <m/>
    <m/>
    <m/>
    <m/>
    <m/>
    <m/>
    <m/>
    <m/>
    <m/>
    <m/>
    <m/>
    <m/>
    <m/>
    <m/>
    <m/>
    <m/>
    <m/>
    <m/>
    <d v="2024-06-17T00:00:00"/>
    <s v="SL85@tidalwaveautospa.com"/>
    <s v="Derek Schillinger"/>
    <x v="6"/>
    <x v="0"/>
  </r>
  <r>
    <s v="Justin Bernal"/>
    <s v="EXP-10013643 "/>
    <n v="147.18"/>
    <d v="2024-05-03T00:00:00"/>
    <x v="0"/>
    <s v="Small Tools"/>
    <s v="Strap puller and comealong"/>
    <m/>
    <m/>
    <m/>
    <m/>
    <m/>
    <m/>
    <m/>
    <m/>
    <m/>
    <m/>
    <m/>
    <m/>
    <m/>
    <m/>
    <m/>
    <m/>
    <m/>
    <m/>
    <m/>
    <m/>
    <m/>
    <d v="2024-06-17T00:00:00"/>
    <s v="SL85@tidalwaveautospa.com"/>
    <s v="Derek Schillinger"/>
    <x v="6"/>
    <x v="0"/>
  </r>
  <r>
    <s v="Justin Bernal"/>
    <s v="EXP-10013643 "/>
    <n v="311.44"/>
    <d v="2024-05-07T00:00:00"/>
    <x v="0"/>
    <s v="Wash Maintenance"/>
    <s v="Salt"/>
    <m/>
    <m/>
    <m/>
    <m/>
    <m/>
    <m/>
    <m/>
    <m/>
    <m/>
    <m/>
    <m/>
    <m/>
    <m/>
    <m/>
    <m/>
    <m/>
    <m/>
    <m/>
    <m/>
    <m/>
    <m/>
    <d v="2024-06-17T00:00:00"/>
    <s v="SL85@tidalwaveautospa.com"/>
    <s v="Derek Schillinger"/>
    <x v="6"/>
    <x v="0"/>
  </r>
  <r>
    <s v="Justin Bernal"/>
    <s v="EXP-10013643 "/>
    <n v="85.23"/>
    <d v="2024-05-07T00:00:00"/>
    <x v="0"/>
    <s v="Wash Maintenance"/>
    <s v="Cleaning supplies"/>
    <m/>
    <m/>
    <m/>
    <m/>
    <m/>
    <m/>
    <m/>
    <m/>
    <m/>
    <m/>
    <m/>
    <m/>
    <m/>
    <m/>
    <m/>
    <m/>
    <m/>
    <m/>
    <m/>
    <m/>
    <m/>
    <d v="2024-06-17T00:00:00"/>
    <s v="SL85@tidalwaveautospa.com"/>
    <s v="Derek Schillinger"/>
    <x v="6"/>
    <x v="0"/>
  </r>
  <r>
    <s v="Justin Bernal"/>
    <s v="EXP-10013643 "/>
    <n v="295.52"/>
    <d v="2024-05-09T00:00:00"/>
    <x v="25"/>
    <s v="Security"/>
    <s v="Change locks"/>
    <m/>
    <m/>
    <m/>
    <m/>
    <m/>
    <m/>
    <m/>
    <m/>
    <m/>
    <m/>
    <m/>
    <m/>
    <m/>
    <m/>
    <m/>
    <m/>
    <m/>
    <m/>
    <m/>
    <m/>
    <m/>
    <d v="2024-06-17T00:00:00"/>
    <s v="SL85@tidalwaveautospa.com"/>
    <s v="Derek Schillinger"/>
    <x v="6"/>
    <x v="0"/>
  </r>
  <r>
    <s v="Justin Bernal"/>
    <s v="EXP-10013643 "/>
    <n v="110.98"/>
    <d v="2024-05-13T00:00:00"/>
    <x v="0"/>
    <s v="Wash Maintenance"/>
    <s v="Window cleaning supplies"/>
    <m/>
    <m/>
    <m/>
    <m/>
    <m/>
    <m/>
    <m/>
    <m/>
    <m/>
    <m/>
    <m/>
    <m/>
    <m/>
    <m/>
    <m/>
    <m/>
    <m/>
    <m/>
    <m/>
    <m/>
    <m/>
    <d v="2024-06-17T00:00:00"/>
    <s v="SL85@tidalwaveautospa.com"/>
    <s v="Derek Schillinger"/>
    <x v="6"/>
    <x v="0"/>
  </r>
  <r>
    <s v="Justin Bernal"/>
    <s v="EXP-10013643 "/>
    <n v="54.1"/>
    <d v="2024-05-13T00:00:00"/>
    <x v="0"/>
    <s v="Small Tools"/>
    <s v="Saw table"/>
    <m/>
    <m/>
    <m/>
    <m/>
    <m/>
    <m/>
    <m/>
    <m/>
    <m/>
    <m/>
    <m/>
    <m/>
    <m/>
    <m/>
    <m/>
    <m/>
    <m/>
    <m/>
    <m/>
    <m/>
    <m/>
    <d v="2024-06-17T00:00:00"/>
    <s v="SL85@tidalwaveautospa.com"/>
    <s v="Derek Schillinger"/>
    <x v="6"/>
    <x v="0"/>
  </r>
  <r>
    <s v="Justin Bernal"/>
    <s v="EXP-10013643 "/>
    <n v="96.34"/>
    <d v="2024-05-13T00:00:00"/>
    <x v="0"/>
    <s v="Small Tools"/>
    <s v="Table Saw"/>
    <m/>
    <m/>
    <m/>
    <m/>
    <m/>
    <m/>
    <m/>
    <m/>
    <m/>
    <m/>
    <m/>
    <m/>
    <m/>
    <m/>
    <m/>
    <m/>
    <m/>
    <m/>
    <m/>
    <m/>
    <m/>
    <d v="2024-06-17T00:00:00"/>
    <s v="SL85@tidalwaveautospa.com"/>
    <s v="Derek Schillinger"/>
    <x v="6"/>
    <x v="0"/>
  </r>
  <r>
    <s v="Justin Bernal"/>
    <s v="EXP-10013643 "/>
    <n v="810.3"/>
    <d v="2024-05-14T00:00:00"/>
    <x v="0"/>
    <s v="Parts"/>
    <s v="Grates for tunnel"/>
    <m/>
    <m/>
    <m/>
    <m/>
    <m/>
    <m/>
    <m/>
    <m/>
    <m/>
    <m/>
    <m/>
    <m/>
    <m/>
    <m/>
    <m/>
    <m/>
    <m/>
    <m/>
    <m/>
    <m/>
    <m/>
    <d v="2024-06-17T00:00:00"/>
    <s v="SL85@tidalwaveautospa.com"/>
    <s v="Derek Schillinger"/>
    <x v="6"/>
    <x v="0"/>
  </r>
  <r>
    <s v="Amber Guerrero"/>
    <s v="EXP-10014013 "/>
    <n v="26.67"/>
    <d v="2024-05-24T00:00:00"/>
    <x v="11"/>
    <s v="Signage"/>
    <s v="Posts for signage"/>
    <m/>
    <m/>
    <m/>
    <m/>
    <m/>
    <m/>
    <m/>
    <m/>
    <m/>
    <m/>
    <m/>
    <m/>
    <m/>
    <m/>
    <m/>
    <m/>
    <m/>
    <m/>
    <m/>
    <m/>
    <m/>
    <d v="2024-06-17T00:00:00"/>
    <s v="SL288@tidalwaveautospa.com"/>
    <s v="Derek Schillinger"/>
    <x v="6"/>
    <x v="0"/>
  </r>
  <r>
    <s v="Charles Hayes"/>
    <s v="EXP-10013572 "/>
    <n v="172.79"/>
    <d v="2024-04-15T00:00:00"/>
    <x v="0"/>
    <s v="Wash Maintenance"/>
    <s v="Salt"/>
    <m/>
    <m/>
    <m/>
    <m/>
    <m/>
    <m/>
    <m/>
    <m/>
    <m/>
    <m/>
    <m/>
    <m/>
    <m/>
    <m/>
    <m/>
    <m/>
    <m/>
    <m/>
    <m/>
    <m/>
    <m/>
    <d v="2024-06-17T00:00:00"/>
    <s v="SL363@tidalwaveautospa.com"/>
    <s v="Andrew Stephens"/>
    <x v="6"/>
    <x v="0"/>
  </r>
  <r>
    <s v="Charles Hayes"/>
    <s v="EXP-10013572 "/>
    <n v="38.479999999999997"/>
    <d v="2024-04-22T00:00:00"/>
    <x v="0"/>
    <s v="Wash Maintenance"/>
    <s v="Aluma Shines"/>
    <m/>
    <m/>
    <m/>
    <m/>
    <m/>
    <m/>
    <m/>
    <m/>
    <m/>
    <m/>
    <m/>
    <m/>
    <m/>
    <m/>
    <m/>
    <m/>
    <m/>
    <m/>
    <m/>
    <m/>
    <m/>
    <d v="2024-06-17T00:00:00"/>
    <s v="SL363@tidalwaveautospa.com"/>
    <s v="Andrew Stephens"/>
    <x v="6"/>
    <x v="0"/>
  </r>
  <r>
    <s v="Charles Hayes"/>
    <s v="EXP-10013572 "/>
    <n v="178.3"/>
    <d v="2024-04-25T00:00:00"/>
    <x v="0"/>
    <s v="Wash Maintenance"/>
    <s v="Salt"/>
    <m/>
    <m/>
    <m/>
    <m/>
    <m/>
    <m/>
    <m/>
    <m/>
    <m/>
    <m/>
    <m/>
    <m/>
    <m/>
    <m/>
    <m/>
    <m/>
    <m/>
    <m/>
    <m/>
    <m/>
    <m/>
    <d v="2024-06-17T00:00:00"/>
    <s v="SL363@tidalwaveautospa.com"/>
    <s v="Andrew Stephens"/>
    <x v="6"/>
    <x v="0"/>
  </r>
  <r>
    <s v="Charles Hayes"/>
    <s v="EXP-10013572 "/>
    <n v="15.96"/>
    <d v="2024-04-29T00:00:00"/>
    <x v="0"/>
    <s v="Wash Maintenance"/>
    <s v="Vinegar"/>
    <m/>
    <m/>
    <m/>
    <m/>
    <m/>
    <m/>
    <m/>
    <m/>
    <m/>
    <m/>
    <m/>
    <m/>
    <m/>
    <m/>
    <m/>
    <m/>
    <m/>
    <m/>
    <m/>
    <m/>
    <m/>
    <d v="2024-06-17T00:00:00"/>
    <s v="SL363@tidalwaveautospa.com"/>
    <s v="Andrew Stephens"/>
    <x v="6"/>
    <x v="0"/>
  </r>
  <r>
    <s v="Charles Hayes"/>
    <s v="EXP-10013572 "/>
    <n v="356.27"/>
    <d v="2024-05-06T00:00:00"/>
    <x v="0"/>
    <s v="Wash Maintenance"/>
    <s v="Salt"/>
    <m/>
    <m/>
    <m/>
    <m/>
    <m/>
    <m/>
    <m/>
    <m/>
    <m/>
    <m/>
    <m/>
    <m/>
    <m/>
    <m/>
    <m/>
    <m/>
    <m/>
    <m/>
    <m/>
    <m/>
    <m/>
    <d v="2024-06-17T00:00:00"/>
    <s v="SL363@tidalwaveautospa.com"/>
    <s v="Andrew Stephens"/>
    <x v="6"/>
    <x v="0"/>
  </r>
  <r>
    <s v="Charles Hayes"/>
    <s v="EXP-10013572 "/>
    <n v="51.51"/>
    <d v="2024-05-06T00:00:00"/>
    <x v="0"/>
    <s v="Wash Maintenance"/>
    <s v="Glass Cleaner"/>
    <m/>
    <m/>
    <m/>
    <m/>
    <m/>
    <m/>
    <m/>
    <m/>
    <m/>
    <m/>
    <m/>
    <m/>
    <m/>
    <m/>
    <m/>
    <m/>
    <m/>
    <m/>
    <m/>
    <m/>
    <m/>
    <d v="2024-06-17T00:00:00"/>
    <s v="SL363@tidalwaveautospa.com"/>
    <s v="Andrew Stephens"/>
    <x v="6"/>
    <x v="0"/>
  </r>
  <r>
    <s v="Charles Hayes"/>
    <s v="EXP-10013572 "/>
    <n v="21.52"/>
    <d v="2024-05-07T00:00:00"/>
    <x v="0"/>
    <s v="Wash Maintenance"/>
    <s v="Cleaning SUpplies"/>
    <m/>
    <m/>
    <m/>
    <m/>
    <m/>
    <m/>
    <m/>
    <m/>
    <m/>
    <m/>
    <m/>
    <m/>
    <m/>
    <m/>
    <m/>
    <m/>
    <m/>
    <m/>
    <m/>
    <m/>
    <m/>
    <d v="2024-06-17T00:00:00"/>
    <s v="SL363@tidalwaveautospa.com"/>
    <s v="Andrew Stephens"/>
    <x v="6"/>
    <x v="0"/>
  </r>
  <r>
    <s v="Jeffrey Dunham, Jr"/>
    <s v="EXP-10012966 "/>
    <n v="359"/>
    <d v="2024-03-03T00:00:00"/>
    <x v="39"/>
    <s v="Rental Equipment"/>
    <s v="Storage"/>
    <m/>
    <m/>
    <m/>
    <m/>
    <m/>
    <m/>
    <m/>
    <m/>
    <m/>
    <m/>
    <m/>
    <m/>
    <m/>
    <m/>
    <m/>
    <m/>
    <m/>
    <m/>
    <m/>
    <m/>
    <m/>
    <d v="2024-06-17T00:00:00"/>
    <s v="SL51@tidalwaveautospa.com"/>
    <s v="Kyle Rovansek"/>
    <x v="6"/>
    <x v="0"/>
  </r>
  <r>
    <s v="Jeffrey Dunham, Jr"/>
    <s v="EXP-10012966 "/>
    <n v="120"/>
    <d v="2024-03-04T00:00:00"/>
    <x v="39"/>
    <s v="Recruitment"/>
    <s v="Indeed"/>
    <m/>
    <m/>
    <m/>
    <m/>
    <m/>
    <m/>
    <m/>
    <m/>
    <m/>
    <m/>
    <m/>
    <m/>
    <m/>
    <m/>
    <m/>
    <m/>
    <m/>
    <m/>
    <m/>
    <m/>
    <m/>
    <d v="2024-06-17T00:00:00"/>
    <s v="SL51@tidalwaveautospa.com"/>
    <s v="Kyle Rovansek"/>
    <x v="6"/>
    <x v="0"/>
  </r>
  <r>
    <s v="Jeffrey Dunham, Jr"/>
    <s v="EXP-10012966 "/>
    <n v="300"/>
    <d v="2024-03-04T00:00:00"/>
    <x v="39"/>
    <s v="Recruitment"/>
    <s v="Indeed"/>
    <m/>
    <m/>
    <m/>
    <m/>
    <m/>
    <m/>
    <m/>
    <m/>
    <m/>
    <m/>
    <m/>
    <m/>
    <m/>
    <m/>
    <m/>
    <m/>
    <m/>
    <m/>
    <m/>
    <m/>
    <m/>
    <d v="2024-06-17T00:00:00"/>
    <s v="SL51@tidalwaveautospa.com"/>
    <s v="Kyle Rovansek"/>
    <x v="6"/>
    <x v="0"/>
  </r>
  <r>
    <s v="Jeffrey Dunham, Jr"/>
    <s v="EXP-10012966 "/>
    <n v="500.09"/>
    <d v="2024-03-20T00:00:00"/>
    <x v="39"/>
    <s v="Recruitment"/>
    <s v="Indeed"/>
    <m/>
    <m/>
    <m/>
    <m/>
    <m/>
    <m/>
    <m/>
    <m/>
    <m/>
    <m/>
    <m/>
    <m/>
    <m/>
    <m/>
    <m/>
    <m/>
    <m/>
    <m/>
    <m/>
    <m/>
    <m/>
    <d v="2024-06-17T00:00:00"/>
    <s v="SL51@tidalwaveautospa.com"/>
    <s v="Kyle Rovansek"/>
    <x v="6"/>
    <x v="0"/>
  </r>
  <r>
    <s v="Jeffrey Dunham, Jr"/>
    <s v="EXP-10012966 "/>
    <n v="74.41"/>
    <d v="2024-04-01T00:00:00"/>
    <x v="39"/>
    <s v="Recruitment"/>
    <s v="Indeed"/>
    <m/>
    <m/>
    <m/>
    <m/>
    <m/>
    <m/>
    <m/>
    <m/>
    <m/>
    <m/>
    <m/>
    <m/>
    <m/>
    <m/>
    <m/>
    <m/>
    <m/>
    <m/>
    <m/>
    <m/>
    <m/>
    <d v="2024-06-17T00:00:00"/>
    <s v="SL51@tidalwaveautospa.com"/>
    <s v="Kyle Rovansek"/>
    <x v="6"/>
    <x v="0"/>
  </r>
  <r>
    <s v="Jeffrey Dunham, Jr"/>
    <s v="EXP-10012966 "/>
    <n v="400"/>
    <d v="2024-04-04T00:00:00"/>
    <x v="39"/>
    <s v="Recruitment"/>
    <s v="Indeed"/>
    <m/>
    <m/>
    <m/>
    <m/>
    <m/>
    <m/>
    <m/>
    <m/>
    <m/>
    <m/>
    <m/>
    <m/>
    <m/>
    <m/>
    <m/>
    <m/>
    <m/>
    <m/>
    <m/>
    <m/>
    <m/>
    <d v="2024-06-17T00:00:00"/>
    <s v="SL51@tidalwaveautospa.com"/>
    <s v="Kyle Rovansek"/>
    <x v="6"/>
    <x v="0"/>
  </r>
  <r>
    <s v="Jeffrey Dunham, Jr"/>
    <s v="EXP-10012966 "/>
    <n v="120"/>
    <d v="2024-04-04T00:00:00"/>
    <x v="39"/>
    <s v="Recruitment"/>
    <s v="Indeed"/>
    <m/>
    <m/>
    <m/>
    <m/>
    <m/>
    <m/>
    <m/>
    <m/>
    <m/>
    <m/>
    <m/>
    <m/>
    <m/>
    <m/>
    <m/>
    <m/>
    <m/>
    <m/>
    <m/>
    <m/>
    <m/>
    <d v="2024-06-17T00:00:00"/>
    <s v="SL51@tidalwaveautospa.com"/>
    <s v="Kyle Rovansek"/>
    <x v="6"/>
    <x v="0"/>
  </r>
  <r>
    <s v="Kyle Busch"/>
    <s v="EXP-10013649 "/>
    <n v="188.29"/>
    <d v="2024-05-15T00:00:00"/>
    <x v="0"/>
    <s v="Wash Maintenance"/>
    <s v="Dawn Soap, Vinegar, and Water"/>
    <m/>
    <m/>
    <m/>
    <m/>
    <m/>
    <m/>
    <m/>
    <m/>
    <m/>
    <m/>
    <m/>
    <m/>
    <m/>
    <m/>
    <m/>
    <m/>
    <m/>
    <m/>
    <m/>
    <m/>
    <m/>
    <d v="2024-06-17T00:00:00"/>
    <s v="SL107@tidalwaveautospa.com"/>
    <s v="Kyle Rovansek"/>
    <x v="6"/>
    <x v="0"/>
  </r>
  <r>
    <s v="Casey Thompson"/>
    <s v="EXP-10013661 "/>
    <n v="12.82"/>
    <d v="2024-04-21T00:00:00"/>
    <x v="0"/>
    <s v="Wash Maintenance"/>
    <s v="Dawn Soap"/>
    <m/>
    <m/>
    <m/>
    <m/>
    <m/>
    <m/>
    <m/>
    <m/>
    <m/>
    <m/>
    <m/>
    <m/>
    <m/>
    <m/>
    <m/>
    <m/>
    <m/>
    <m/>
    <m/>
    <m/>
    <m/>
    <d v="2024-06-17T00:00:00"/>
    <s v="SL302@tidalwaveautospa.com"/>
    <s v="Andrew Strevel"/>
    <x v="6"/>
    <x v="0"/>
  </r>
  <r>
    <s v="Casey Thompson"/>
    <s v="EXP-10013661 "/>
    <n v="36.119999999999997"/>
    <d v="2024-04-22T00:00:00"/>
    <x v="0"/>
    <s v="Wash Maintenance"/>
    <s v="dawn"/>
    <m/>
    <m/>
    <m/>
    <m/>
    <m/>
    <m/>
    <m/>
    <m/>
    <m/>
    <m/>
    <m/>
    <m/>
    <m/>
    <m/>
    <m/>
    <m/>
    <m/>
    <m/>
    <m/>
    <m/>
    <m/>
    <d v="2024-06-17T00:00:00"/>
    <s v="SL302@tidalwaveautospa.com"/>
    <s v="Andrew Strevel"/>
    <x v="6"/>
    <x v="0"/>
  </r>
  <r>
    <s v="Casey Thompson"/>
    <s v="EXP-10013661 "/>
    <n v="65.239999999999995"/>
    <d v="2024-04-22T00:00:00"/>
    <x v="0"/>
    <s v="Wash Maintenance"/>
    <s v="Aluminum Cleaner"/>
    <m/>
    <m/>
    <m/>
    <m/>
    <m/>
    <m/>
    <m/>
    <m/>
    <m/>
    <m/>
    <m/>
    <m/>
    <m/>
    <m/>
    <m/>
    <m/>
    <m/>
    <m/>
    <m/>
    <m/>
    <m/>
    <d v="2024-06-17T00:00:00"/>
    <s v="SL302@tidalwaveautospa.com"/>
    <s v="Andrew Strevel"/>
    <x v="6"/>
    <x v="0"/>
  </r>
  <r>
    <s v="Casey Thompson"/>
    <s v="EXP-10013661 "/>
    <n v="7.2"/>
    <d v="2024-04-24T00:00:00"/>
    <x v="0"/>
    <s v="Snacks"/>
    <s v="waters"/>
    <m/>
    <m/>
    <m/>
    <m/>
    <m/>
    <m/>
    <m/>
    <m/>
    <m/>
    <m/>
    <m/>
    <m/>
    <m/>
    <m/>
    <m/>
    <m/>
    <m/>
    <m/>
    <m/>
    <m/>
    <m/>
    <d v="2024-06-17T00:00:00"/>
    <s v="SL302@tidalwaveautospa.com"/>
    <s v="Andrew Strevel"/>
    <x v="6"/>
    <x v="0"/>
  </r>
  <r>
    <s v="Casey Thompson"/>
    <s v="EXP-10013661 "/>
    <n v="58.84"/>
    <d v="2024-04-24T00:00:00"/>
    <x v="2"/>
    <s v="Small Tools"/>
    <s v="bearing puller"/>
    <m/>
    <m/>
    <m/>
    <m/>
    <m/>
    <m/>
    <m/>
    <m/>
    <m/>
    <m/>
    <m/>
    <m/>
    <m/>
    <m/>
    <m/>
    <m/>
    <m/>
    <m/>
    <m/>
    <m/>
    <m/>
    <d v="2024-06-17T00:00:00"/>
    <s v="SL302@tidalwaveautospa.com"/>
    <s v="Andrew Strevel"/>
    <x v="6"/>
    <x v="0"/>
  </r>
  <r>
    <s v="Casey Thompson"/>
    <s v="EXP-10013661 "/>
    <n v="10.29"/>
    <d v="2024-04-27T00:00:00"/>
    <x v="0"/>
    <s v="Itemized"/>
    <s v="waters, red bull"/>
    <n v="2.89"/>
    <s v="Miscellaneous Expense - Non-SL"/>
    <s v="red bull(Personal Expense"/>
    <n v="7.3999999999999986"/>
    <s v="Snacks"/>
    <s v="waters"/>
    <m/>
    <m/>
    <m/>
    <m/>
    <m/>
    <m/>
    <m/>
    <m/>
    <m/>
    <m/>
    <m/>
    <m/>
    <m/>
    <m/>
    <m/>
    <d v="2024-06-17T00:00:00"/>
    <s v="SL302@tidalwaveautospa.com"/>
    <s v="Andrew Strevel"/>
    <x v="6"/>
    <x v="0"/>
  </r>
  <r>
    <s v="Janell Campbell"/>
    <s v="EXP-10013927 "/>
    <n v="16.41"/>
    <d v="2024-05-11T00:00:00"/>
    <x v="31"/>
    <s v="Miscellaneous Expense - Non-SL"/>
    <s v="Personal- fees"/>
    <m/>
    <m/>
    <m/>
    <m/>
    <m/>
    <m/>
    <m/>
    <m/>
    <m/>
    <m/>
    <m/>
    <m/>
    <m/>
    <m/>
    <m/>
    <m/>
    <m/>
    <m/>
    <m/>
    <m/>
    <m/>
    <d v="2024-06-17T00:00:00"/>
    <s v="SL115@tidalwaveautospa.com"/>
    <s v="Ricky Doyle"/>
    <x v="6"/>
    <x v="0"/>
  </r>
  <r>
    <s v="Janell Campbell"/>
    <s v="EXP-10013927 "/>
    <n v="170.34"/>
    <d v="2024-05-20T00:00:00"/>
    <x v="0"/>
    <s v="Wash Maintenance"/>
    <s v="concrete cleaner, bleach, brooms"/>
    <m/>
    <m/>
    <m/>
    <m/>
    <m/>
    <m/>
    <m/>
    <m/>
    <m/>
    <m/>
    <m/>
    <m/>
    <m/>
    <m/>
    <m/>
    <m/>
    <m/>
    <m/>
    <m/>
    <m/>
    <m/>
    <d v="2024-06-17T00:00:00"/>
    <s v="SL115@tidalwaveautospa.com"/>
    <s v="Ricky Doyle"/>
    <x v="6"/>
    <x v="0"/>
  </r>
  <r>
    <s v="Janell Campbell"/>
    <s v="EXP-10013927 "/>
    <n v="168.97"/>
    <d v="2024-05-20T00:00:00"/>
    <x v="0"/>
    <s v="Wash Maintenance"/>
    <s v="dawn, lysol"/>
    <m/>
    <m/>
    <m/>
    <m/>
    <m/>
    <m/>
    <m/>
    <m/>
    <m/>
    <m/>
    <m/>
    <m/>
    <m/>
    <m/>
    <m/>
    <m/>
    <m/>
    <m/>
    <m/>
    <m/>
    <m/>
    <d v="2024-06-17T00:00:00"/>
    <s v="SL115@tidalwaveautospa.com"/>
    <s v="Ricky Doyle"/>
    <x v="6"/>
    <x v="0"/>
  </r>
  <r>
    <s v="Janell Campbell"/>
    <s v="EXP-10013927 "/>
    <n v="425"/>
    <d v="2024-05-20T00:00:00"/>
    <x v="44"/>
    <s v="Wash Repairs"/>
    <s v="Ac install and leak fix"/>
    <m/>
    <m/>
    <m/>
    <m/>
    <m/>
    <m/>
    <m/>
    <m/>
    <m/>
    <m/>
    <m/>
    <m/>
    <m/>
    <m/>
    <m/>
    <m/>
    <m/>
    <m/>
    <m/>
    <m/>
    <m/>
    <d v="2024-06-17T00:00:00"/>
    <s v="SL115@tidalwaveautospa.com"/>
    <s v="Ricky Doyle"/>
    <x v="6"/>
    <x v="0"/>
  </r>
  <r>
    <s v="Brandon Cobb"/>
    <s v="EXP-10013668 "/>
    <n v="615.70000000000005"/>
    <d v="2024-04-25T00:00:00"/>
    <x v="1"/>
    <s v="Parts"/>
    <s v="hp hose and spare"/>
    <m/>
    <m/>
    <m/>
    <m/>
    <m/>
    <m/>
    <m/>
    <m/>
    <m/>
    <m/>
    <m/>
    <m/>
    <m/>
    <m/>
    <m/>
    <m/>
    <m/>
    <m/>
    <m/>
    <m/>
    <m/>
    <d v="2024-06-17T00:00:00"/>
    <s v="SL245@tidalwaveautospa.com"/>
    <s v="Wesley Kurtz"/>
    <x v="6"/>
    <x v="0"/>
  </r>
  <r>
    <s v="Brandon Cobb"/>
    <s v="EXP-10013668 "/>
    <n v="-90.71"/>
    <d v="2024-04-26T00:00:00"/>
    <x v="1"/>
    <s v="Parts"/>
    <s v="refund for spare hose"/>
    <m/>
    <m/>
    <m/>
    <m/>
    <m/>
    <m/>
    <m/>
    <m/>
    <m/>
    <m/>
    <m/>
    <m/>
    <m/>
    <m/>
    <m/>
    <m/>
    <m/>
    <m/>
    <m/>
    <m/>
    <m/>
    <d v="2024-06-17T00:00:00"/>
    <s v="SL245@tidalwaveautospa.com"/>
    <s v="Wesley Kurtz"/>
    <x v="6"/>
    <x v="0"/>
  </r>
  <r>
    <s v="Brandon Cobb"/>
    <s v="EXP-10013668 "/>
    <n v="143.30000000000001"/>
    <d v="2024-04-30T00:00:00"/>
    <x v="22"/>
    <s v="Itemized"/>
    <s v="Dawn, Vinegar,TP,Zip ties, and Batts"/>
    <n v="64.06"/>
    <s v="Office Supplies"/>
    <s v="batteries, bath tissue, markers"/>
    <n v="79.240000000000009"/>
    <s v="Wash Maintenance"/>
    <s v="vinegar, dawn"/>
    <m/>
    <m/>
    <m/>
    <m/>
    <m/>
    <m/>
    <m/>
    <m/>
    <m/>
    <m/>
    <m/>
    <m/>
    <m/>
    <m/>
    <m/>
    <d v="2024-06-17T00:00:00"/>
    <s v="SL245@tidalwaveautospa.com"/>
    <s v="Wesley Kurtz"/>
    <x v="6"/>
    <x v="0"/>
  </r>
  <r>
    <s v="Brandon Cobb"/>
    <s v="EXP-10013668 "/>
    <n v="83.89"/>
    <d v="2024-05-08T00:00:00"/>
    <x v="19"/>
    <s v="Itemized"/>
    <s v="Gatorade and cups"/>
    <n v="34.06"/>
    <s v="Snacks"/>
    <s v="gatorades"/>
    <n v="49.83"/>
    <s v="Office Supplies"/>
    <s v="cups &amp; utensils"/>
    <m/>
    <m/>
    <m/>
    <m/>
    <m/>
    <m/>
    <m/>
    <m/>
    <m/>
    <m/>
    <m/>
    <m/>
    <m/>
    <m/>
    <m/>
    <d v="2024-06-17T00:00:00"/>
    <s v="SL245@tidalwaveautospa.com"/>
    <s v="Wesley Kurtz"/>
    <x v="6"/>
    <x v="0"/>
  </r>
  <r>
    <s v="Brandon Cobb"/>
    <s v="EXP-10013668 "/>
    <n v="168.35"/>
    <d v="2024-05-14T00:00:00"/>
    <x v="22"/>
    <s v="Itemized"/>
    <s v="volt meter, white paper towels, bigger zip ties"/>
    <n v="54.92"/>
    <s v="Wash Maintenance"/>
    <s v="cable ties, rags box"/>
    <n v="113.42999999999999"/>
    <s v="Small Tools"/>
    <s v="digital reader, glass scaper"/>
    <m/>
    <m/>
    <m/>
    <m/>
    <m/>
    <m/>
    <m/>
    <m/>
    <m/>
    <m/>
    <m/>
    <m/>
    <m/>
    <m/>
    <m/>
    <d v="2024-06-17T00:00:00"/>
    <s v="SL245@tidalwaveautospa.com"/>
    <s v="Wesley Kurtz"/>
    <x v="6"/>
    <x v="0"/>
  </r>
  <r>
    <s v="Gerald Carter"/>
    <s v="EXP-10013776 "/>
    <n v="116.99"/>
    <d v="2024-04-20T00:00:00"/>
    <x v="9"/>
    <s v="Snacks"/>
    <s v="hot lunch from Walmart and Gatorade water and dawn"/>
    <m/>
    <m/>
    <m/>
    <m/>
    <m/>
    <m/>
    <m/>
    <m/>
    <m/>
    <m/>
    <m/>
    <m/>
    <m/>
    <m/>
    <m/>
    <m/>
    <m/>
    <m/>
    <m/>
    <m/>
    <m/>
    <d v="2024-06-17T00:00:00"/>
    <s v="SL136@tidalwaveautospa.com"/>
    <s v="Michael Donnelly"/>
    <x v="6"/>
    <x v="0"/>
  </r>
  <r>
    <s v="Gerald Carter"/>
    <s v="EXP-10013776 "/>
    <n v="309.25"/>
    <d v="2024-04-26T00:00:00"/>
    <x v="6"/>
    <s v="Itemized"/>
    <s v="hydraulic fluid filters, gloves, keystock"/>
    <n v="282.24"/>
    <s v="Wash Maintenance"/>
    <s v="hydraulic filter, keystock"/>
    <n v="27.009999999999991"/>
    <s v="Safety Supplies"/>
    <s v="gloves"/>
    <m/>
    <m/>
    <m/>
    <m/>
    <m/>
    <m/>
    <m/>
    <m/>
    <m/>
    <m/>
    <m/>
    <m/>
    <m/>
    <m/>
    <m/>
    <d v="2024-06-17T00:00:00"/>
    <s v="SL136@tidalwaveautospa.com"/>
    <s v="Michael Donnelly"/>
    <x v="6"/>
    <x v="0"/>
  </r>
  <r>
    <s v="Gerald Carter"/>
    <s v="EXP-10013776 "/>
    <n v="239.71"/>
    <d v="2024-05-01T00:00:00"/>
    <x v="6"/>
    <s v="Itemized"/>
    <s v="tank lids ( plywood), cable puller"/>
    <n v="175"/>
    <s v="Wash Maintenance"/>
    <s v="plywood"/>
    <n v="5.48"/>
    <s v="Parts"/>
    <s v="fasteners"/>
    <n v="59.230000000000018"/>
    <s v="Small Tools"/>
    <s v="cable puller"/>
    <m/>
    <m/>
    <m/>
    <m/>
    <m/>
    <m/>
    <m/>
    <m/>
    <m/>
    <m/>
    <m/>
    <m/>
    <d v="2024-06-17T00:00:00"/>
    <s v="SL136@tidalwaveautospa.com"/>
    <s v="Michael Donnelly"/>
    <x v="6"/>
    <x v="0"/>
  </r>
  <r>
    <s v="Gerald Carter"/>
    <s v="EXP-10013776 "/>
    <n v="108.72"/>
    <d v="2024-05-03T00:00:00"/>
    <x v="21"/>
    <s v="Employee Incentives - Other"/>
    <s v="funeral flowers for ASL Zach beatys father"/>
    <m/>
    <m/>
    <m/>
    <m/>
    <m/>
    <m/>
    <m/>
    <m/>
    <m/>
    <m/>
    <m/>
    <m/>
    <m/>
    <m/>
    <m/>
    <m/>
    <m/>
    <m/>
    <m/>
    <m/>
    <m/>
    <d v="2024-06-17T00:00:00"/>
    <s v="SL136@tidalwaveautospa.com"/>
    <s v="Michael Donnelly"/>
    <x v="6"/>
    <x v="0"/>
  </r>
  <r>
    <s v="Gerald Carter"/>
    <s v="EXP-10013776 "/>
    <n v="79.84"/>
    <d v="2024-05-04T00:00:00"/>
    <x v="19"/>
    <s v="Itemized"/>
    <s v="chips, GAZero,paper towels,water"/>
    <n v="10.1"/>
    <s v="Office Supplies"/>
    <s v="paper towels"/>
    <n v="69.740000000000009"/>
    <s v="Snacks"/>
    <s v="drinks, chips"/>
    <m/>
    <m/>
    <m/>
    <m/>
    <m/>
    <m/>
    <m/>
    <m/>
    <m/>
    <m/>
    <m/>
    <m/>
    <m/>
    <m/>
    <m/>
    <d v="2024-06-17T00:00:00"/>
    <s v="SL136@tidalwaveautospa.com"/>
    <s v="Michael Donnelly"/>
    <x v="6"/>
    <x v="0"/>
  </r>
  <r>
    <s v="Gerald Carter"/>
    <s v="EXP-10013776 "/>
    <n v="121.07"/>
    <d v="2024-05-04T00:00:00"/>
    <x v="6"/>
    <s v="Small Tools"/>
    <s v="lot and tunnel maintenance tools and items"/>
    <m/>
    <m/>
    <m/>
    <m/>
    <m/>
    <m/>
    <m/>
    <m/>
    <m/>
    <m/>
    <m/>
    <m/>
    <m/>
    <m/>
    <m/>
    <m/>
    <m/>
    <m/>
    <m/>
    <m/>
    <m/>
    <d v="2024-06-17T00:00:00"/>
    <s v="SL136@tidalwaveautospa.com"/>
    <s v="Michael Donnelly"/>
    <x v="6"/>
    <x v="0"/>
  </r>
  <r>
    <s v="Gerald Carter"/>
    <s v="EXP-10013776 "/>
    <n v="122.58"/>
    <d v="2024-05-06T00:00:00"/>
    <x v="6"/>
    <s v="Wash Maintenance"/>
    <s v="softwater salt"/>
    <m/>
    <m/>
    <m/>
    <m/>
    <m/>
    <m/>
    <m/>
    <m/>
    <m/>
    <m/>
    <m/>
    <m/>
    <m/>
    <m/>
    <m/>
    <m/>
    <m/>
    <m/>
    <m/>
    <m/>
    <m/>
    <d v="2024-06-17T00:00:00"/>
    <s v="SL136@tidalwaveautospa.com"/>
    <s v="Michael Donnelly"/>
    <x v="6"/>
    <x v="0"/>
  </r>
  <r>
    <s v="Gerald Carter"/>
    <s v="EXP-10013776 "/>
    <n v="122.58"/>
    <d v="2024-05-15T00:00:00"/>
    <x v="6"/>
    <s v="Wash Maintenance"/>
    <s v="software salt"/>
    <m/>
    <m/>
    <m/>
    <m/>
    <m/>
    <m/>
    <m/>
    <m/>
    <m/>
    <m/>
    <m/>
    <m/>
    <m/>
    <m/>
    <m/>
    <m/>
    <m/>
    <m/>
    <m/>
    <m/>
    <m/>
    <d v="2024-06-17T00:00:00"/>
    <s v="SL136@tidalwaveautospa.com"/>
    <s v="Michael Donnelly"/>
    <x v="6"/>
    <x v="0"/>
  </r>
  <r>
    <s v="Gerald Carter"/>
    <s v="EXP-10013776 "/>
    <n v="168.5"/>
    <d v="2024-05-15T00:00:00"/>
    <x v="6"/>
    <s v="Small Tools"/>
    <s v="pressure washer hose and nozzle"/>
    <m/>
    <m/>
    <m/>
    <m/>
    <m/>
    <m/>
    <m/>
    <m/>
    <m/>
    <m/>
    <m/>
    <m/>
    <m/>
    <m/>
    <m/>
    <m/>
    <m/>
    <m/>
    <m/>
    <m/>
    <m/>
    <d v="2024-06-17T00:00:00"/>
    <s v="SL136@tidalwaveautospa.com"/>
    <s v="Michael Donnelly"/>
    <x v="6"/>
    <x v="0"/>
  </r>
  <r>
    <s v="Gerald Carter"/>
    <s v="EXP-10013776 "/>
    <n v="11.71"/>
    <d v="2024-05-16T00:00:00"/>
    <x v="0"/>
    <s v="Wash Maintenance"/>
    <s v="laundry soap pods"/>
    <m/>
    <m/>
    <m/>
    <m/>
    <m/>
    <m/>
    <m/>
    <m/>
    <m/>
    <m/>
    <m/>
    <m/>
    <m/>
    <m/>
    <m/>
    <m/>
    <m/>
    <m/>
    <m/>
    <m/>
    <m/>
    <d v="2024-06-17T00:00:00"/>
    <s v="SL136@tidalwaveautospa.com"/>
    <s v="Michael Donnelly"/>
    <x v="6"/>
    <x v="0"/>
  </r>
  <r>
    <s v="Joshua Regan"/>
    <s v="EXP-10014045 "/>
    <n v="7.63"/>
    <d v="2024-05-10T00:00:00"/>
    <x v="22"/>
    <s v="Postage"/>
    <s v="shipping for mcc filters"/>
    <m/>
    <m/>
    <m/>
    <m/>
    <m/>
    <m/>
    <m/>
    <m/>
    <m/>
    <m/>
    <m/>
    <m/>
    <m/>
    <m/>
    <m/>
    <m/>
    <m/>
    <m/>
    <m/>
    <m/>
    <m/>
    <d v="2024-06-17T00:00:00"/>
    <s v="SL66@tidalwaveautospa.com"/>
    <s v="Steven Kyriazis"/>
    <x v="6"/>
    <x v="0"/>
  </r>
  <r>
    <s v="Joshua Regan"/>
    <s v="EXP-10014045 "/>
    <n v="18.149999999999999"/>
    <d v="2024-05-11T00:00:00"/>
    <x v="0"/>
    <s v="Wash Maintenance"/>
    <s v="dawn soap windows"/>
    <m/>
    <m/>
    <m/>
    <m/>
    <m/>
    <m/>
    <m/>
    <m/>
    <m/>
    <m/>
    <m/>
    <m/>
    <m/>
    <m/>
    <m/>
    <m/>
    <m/>
    <m/>
    <m/>
    <m/>
    <m/>
    <d v="2024-06-17T00:00:00"/>
    <s v="SL66@tidalwaveautospa.com"/>
    <s v="Steven Kyriazis"/>
    <x v="6"/>
    <x v="0"/>
  </r>
  <r>
    <s v="Joshua Regan"/>
    <s v="EXP-10014045 "/>
    <n v="18.149999999999999"/>
    <d v="2024-05-14T00:00:00"/>
    <x v="0"/>
    <s v="Wash Maintenance"/>
    <s v="soap for windows"/>
    <m/>
    <m/>
    <m/>
    <m/>
    <m/>
    <m/>
    <m/>
    <m/>
    <m/>
    <m/>
    <m/>
    <m/>
    <m/>
    <m/>
    <m/>
    <m/>
    <m/>
    <m/>
    <m/>
    <m/>
    <m/>
    <d v="2024-06-17T00:00:00"/>
    <s v="SL66@tidalwaveautospa.com"/>
    <s v="Steven Kyriazis"/>
    <x v="6"/>
    <x v="0"/>
  </r>
  <r>
    <s v="Joshua Regan"/>
    <s v="EXP-10014045 "/>
    <n v="0.57999999999999996"/>
    <d v="2024-05-14T00:00:00"/>
    <x v="16"/>
    <s v="Parts"/>
    <s v="fastners"/>
    <m/>
    <m/>
    <m/>
    <m/>
    <m/>
    <m/>
    <m/>
    <m/>
    <m/>
    <m/>
    <m/>
    <m/>
    <m/>
    <m/>
    <m/>
    <m/>
    <m/>
    <m/>
    <m/>
    <m/>
    <m/>
    <d v="2024-06-17T00:00:00"/>
    <s v="SL66@tidalwaveautospa.com"/>
    <s v="Steven Kyriazis"/>
    <x v="6"/>
    <x v="0"/>
  </r>
  <r>
    <s v="Joshua Regan"/>
    <s v="EXP-10014045 "/>
    <n v="281.16000000000003"/>
    <d v="2024-05-21T00:00:00"/>
    <x v="0"/>
    <s v="Itemized"/>
    <s v="soap,round up,fan for bathroom,gatorade"/>
    <n v="153.82"/>
    <s v="Wash Maintenance"/>
    <s v="soap"/>
    <n v="44.99"/>
    <s v="Small Tools"/>
    <s v="fan"/>
    <n v="49.99"/>
    <s v="Landscaping"/>
    <s v="round up"/>
    <n v="32.360000000000014"/>
    <s v="Snacks"/>
    <s v="snacks"/>
    <m/>
    <m/>
    <m/>
    <m/>
    <m/>
    <m/>
    <m/>
    <m/>
    <m/>
    <d v="2024-06-17T00:00:00"/>
    <s v="SL66@tidalwaveautospa.com"/>
    <s v="Steven Kyriazis"/>
    <x v="6"/>
    <x v="0"/>
  </r>
  <r>
    <s v="Joshua Regan"/>
    <s v="EXP-10014045 "/>
    <n v="24.23"/>
    <d v="2024-05-26T00:00:00"/>
    <x v="16"/>
    <s v="Parts"/>
    <s v="fastners"/>
    <m/>
    <m/>
    <m/>
    <m/>
    <m/>
    <m/>
    <m/>
    <m/>
    <m/>
    <m/>
    <m/>
    <m/>
    <m/>
    <m/>
    <m/>
    <m/>
    <m/>
    <m/>
    <m/>
    <m/>
    <m/>
    <d v="2024-06-17T00:00:00"/>
    <s v="SL66@tidalwaveautospa.com"/>
    <s v="Steven Kyriazis"/>
    <x v="6"/>
    <x v="0"/>
  </r>
  <r>
    <s v="Joshua Regan"/>
    <s v="EXP-10014045 "/>
    <n v="36.979999999999997"/>
    <d v="2024-05-28T00:00:00"/>
    <x v="16"/>
    <s v="Parts"/>
    <s v="fasteners for signs"/>
    <m/>
    <m/>
    <m/>
    <m/>
    <m/>
    <m/>
    <m/>
    <m/>
    <m/>
    <m/>
    <m/>
    <m/>
    <m/>
    <m/>
    <m/>
    <m/>
    <m/>
    <m/>
    <m/>
    <m/>
    <m/>
    <d v="2024-06-17T00:00:00"/>
    <s v="SL66@tidalwaveautospa.com"/>
    <s v="Steven Kyriazis"/>
    <x v="6"/>
    <x v="0"/>
  </r>
  <r>
    <s v="Joshua Regan"/>
    <s v="EXP-10014045 "/>
    <n v="30.82"/>
    <d v="2024-05-28T00:00:00"/>
    <x v="16"/>
    <s v="Parts"/>
    <s v="carts bolts sigs 2nd mile"/>
    <m/>
    <m/>
    <m/>
    <m/>
    <m/>
    <m/>
    <m/>
    <m/>
    <m/>
    <m/>
    <m/>
    <m/>
    <m/>
    <m/>
    <m/>
    <m/>
    <m/>
    <m/>
    <m/>
    <m/>
    <m/>
    <d v="2024-06-17T00:00:00"/>
    <s v="SL66@tidalwaveautospa.com"/>
    <s v="Steven Kyriazis"/>
    <x v="6"/>
    <x v="0"/>
  </r>
  <r>
    <s v="Joshua Regan"/>
    <s v="EXP-10014045 "/>
    <n v="253.01"/>
    <d v="2024-05-29T00:00:00"/>
    <x v="16"/>
    <s v="Itemized"/>
    <s v="hex key set, PB blaster, grease, battery, pliers, grease fitting set, socket adapter set, ratchet wrench, cutoff wheels"/>
    <n v="229.42000000000002"/>
    <s v="Small Tools"/>
    <s v="hex key set, battery, drill, ratchet, cutoff wheel, pliers"/>
    <n v="23.589999999999975"/>
    <s v="Wash Maintenance"/>
    <s v="grease, grease fittings"/>
    <m/>
    <m/>
    <m/>
    <m/>
    <m/>
    <m/>
    <m/>
    <m/>
    <m/>
    <m/>
    <m/>
    <m/>
    <m/>
    <m/>
    <m/>
    <d v="2024-06-17T00:00:00"/>
    <s v="SL66@tidalwaveautospa.com"/>
    <s v="Steven Kyriazis"/>
    <x v="6"/>
    <x v="0"/>
  </r>
  <r>
    <s v="Jessica Peevy"/>
    <s v="EXP-10014186 "/>
    <n v="46.33"/>
    <d v="2024-06-04T00:00:00"/>
    <x v="11"/>
    <s v="Itemized"/>
    <s v="4 sets of keys, elbows for under rinsers, 1 drill bit"/>
    <n v="33.840000000000003"/>
    <s v="Office Supplies"/>
    <s v="keys"/>
    <n v="5.28"/>
    <s v="Parts"/>
    <s v="nylon elbows"/>
    <n v="7.2099999999999937"/>
    <s v="Small Tools"/>
    <s v="drill bit"/>
    <m/>
    <m/>
    <m/>
    <m/>
    <m/>
    <m/>
    <m/>
    <m/>
    <m/>
    <m/>
    <m/>
    <m/>
    <d v="2024-06-17T00:00:00"/>
    <s v="SL199@tidalwaveautospa.com"/>
    <s v="Ricky Doyle"/>
    <x v="6"/>
    <x v="0"/>
  </r>
  <r>
    <s v="Jessica Peevy"/>
    <s v="EXP-10014186 "/>
    <n v="58.03"/>
    <d v="2024-06-05T00:00:00"/>
    <x v="16"/>
    <s v="Office Furniture"/>
    <s v="Water dispenser and bottles for second mile"/>
    <m/>
    <m/>
    <m/>
    <m/>
    <m/>
    <m/>
    <m/>
    <m/>
    <m/>
    <m/>
    <m/>
    <m/>
    <m/>
    <m/>
    <m/>
    <m/>
    <m/>
    <m/>
    <m/>
    <m/>
    <m/>
    <d v="2024-06-17T00:00:00"/>
    <s v="SL199@tidalwaveautospa.com"/>
    <s v="Ricky Doyle"/>
    <x v="6"/>
    <x v="0"/>
  </r>
  <r>
    <s v="Jessica Peevy"/>
    <s v="EXP-10014186 "/>
    <n v="36.869999999999997"/>
    <d v="2024-06-05T00:00:00"/>
    <x v="6"/>
    <s v="Small Tools"/>
    <s v="Tools for repairng the prep gun motor, 4mm hex, long attachemnt to a wrench and water"/>
    <m/>
    <m/>
    <m/>
    <m/>
    <m/>
    <m/>
    <m/>
    <m/>
    <m/>
    <m/>
    <m/>
    <m/>
    <m/>
    <m/>
    <m/>
    <m/>
    <m/>
    <m/>
    <m/>
    <m/>
    <m/>
    <d v="2024-06-17T00:00:00"/>
    <s v="SL199@tidalwaveautospa.com"/>
    <s v="Ricky Doyle"/>
    <x v="6"/>
    <x v="0"/>
  </r>
  <r>
    <s v="Abelardo Tamez"/>
    <s v="EXP-10013816 "/>
    <n v="82.05"/>
    <d v="2024-05-10T00:00:00"/>
    <x v="23"/>
    <s v="Itemized"/>
    <s v="Gloves. Office supplies"/>
    <n v="34.96"/>
    <s v="Safety Supplies"/>
    <s v="gloves"/>
    <n v="47.089999999999996"/>
    <s v="Office Supplies"/>
    <s v="planner, binder, usb port, command hooks"/>
    <m/>
    <m/>
    <m/>
    <m/>
    <m/>
    <m/>
    <m/>
    <m/>
    <m/>
    <m/>
    <m/>
    <m/>
    <m/>
    <m/>
    <m/>
    <d v="2024-06-17T00:00:00"/>
    <s v="abelardo.tamez@tidalwaveautospa.com"/>
    <s v="Bruce Maxwell"/>
    <x v="6"/>
    <x v="0"/>
  </r>
  <r>
    <s v="Abelardo Tamez"/>
    <s v="EXP-10013816 "/>
    <n v="88.78"/>
    <d v="2024-05-10T00:00:00"/>
    <x v="0"/>
    <s v="Wash Maintenance"/>
    <s v="Hand pump. Broom dust pan"/>
    <m/>
    <m/>
    <m/>
    <m/>
    <m/>
    <m/>
    <m/>
    <m/>
    <m/>
    <m/>
    <m/>
    <m/>
    <m/>
    <m/>
    <m/>
    <m/>
    <m/>
    <m/>
    <m/>
    <m/>
    <m/>
    <d v="2024-06-17T00:00:00"/>
    <s v="abelardo.tamez@tidalwaveautospa.com"/>
    <s v="Bruce Maxwell"/>
    <x v="6"/>
    <x v="0"/>
  </r>
  <r>
    <s v="Abelardo Tamez"/>
    <s v="EXP-10013816 "/>
    <n v="101.76"/>
    <d v="2024-05-13T00:00:00"/>
    <x v="0"/>
    <s v="Itemized"/>
    <s v="Tools. Grease. Zip ties"/>
    <n v="80.760000000000005"/>
    <s v="Wash Maintenance"/>
    <s v="cable ties, laminated steel, grease"/>
    <n v="12.5"/>
    <s v="Parts"/>
    <s v="bolts &amp; nuts"/>
    <n v="8.5"/>
    <s v="Small Tools"/>
    <s v="socket adapter"/>
    <m/>
    <m/>
    <m/>
    <m/>
    <m/>
    <m/>
    <m/>
    <m/>
    <m/>
    <m/>
    <m/>
    <m/>
    <d v="2024-06-17T00:00:00"/>
    <s v="abelardo.tamez@tidalwaveautospa.com"/>
    <s v="Bruce Maxwell"/>
    <x v="6"/>
    <x v="0"/>
  </r>
  <r>
    <s v="Abelardo Tamez"/>
    <s v="EXP-10013816 "/>
    <n v="87.6"/>
    <d v="2024-05-13T00:00:00"/>
    <x v="0"/>
    <s v="Small Tools"/>
    <s v="Sockets. Scraper blades."/>
    <m/>
    <m/>
    <m/>
    <m/>
    <m/>
    <m/>
    <m/>
    <m/>
    <m/>
    <m/>
    <m/>
    <m/>
    <m/>
    <m/>
    <m/>
    <m/>
    <m/>
    <m/>
    <m/>
    <m/>
    <m/>
    <d v="2024-06-17T00:00:00"/>
    <s v="abelardo.tamez@tidalwaveautospa.com"/>
    <s v="Bruce Maxwell"/>
    <x v="6"/>
    <x v="0"/>
  </r>
  <r>
    <s v="Abelardo Tamez"/>
    <s v="EXP-10013816 "/>
    <n v="534.30999999999995"/>
    <d v="2024-05-13T00:00:00"/>
    <x v="25"/>
    <s v="Locksmith"/>
    <s v="Repair and change our several locks"/>
    <m/>
    <m/>
    <m/>
    <m/>
    <m/>
    <m/>
    <m/>
    <m/>
    <m/>
    <m/>
    <m/>
    <m/>
    <m/>
    <m/>
    <m/>
    <m/>
    <m/>
    <m/>
    <m/>
    <m/>
    <m/>
    <d v="2024-06-17T00:00:00"/>
    <s v="abelardo.tamez@tidalwaveautospa.com"/>
    <s v="Bruce Maxwell"/>
    <x v="6"/>
    <x v="0"/>
  </r>
  <r>
    <s v="Abelardo Tamez"/>
    <s v="EXP-10013816 "/>
    <n v="128.58000000000001"/>
    <d v="2024-05-15T00:00:00"/>
    <x v="35"/>
    <s v="Itemized"/>
    <s v="Ball valves. Quick connects.  Teflon tape"/>
    <n v="85.26"/>
    <s v="Parts"/>
    <s v="quick connects, ball valves"/>
    <n v="43.320000000000007"/>
    <s v="Wash Maintenance"/>
    <s v="oil, bucket"/>
    <m/>
    <m/>
    <m/>
    <m/>
    <m/>
    <m/>
    <m/>
    <m/>
    <m/>
    <m/>
    <m/>
    <m/>
    <m/>
    <m/>
    <m/>
    <d v="2024-06-17T00:00:00"/>
    <s v="abelardo.tamez@tidalwaveautospa.com"/>
    <s v="Bruce Maxwell"/>
    <x v="6"/>
    <x v="0"/>
  </r>
  <r>
    <s v="Brandon Zarecor"/>
    <s v="EXP-10013827 "/>
    <n v="11.93"/>
    <d v="2024-04-16T00:00:00"/>
    <x v="0"/>
    <s v="Landscaping"/>
    <s v="weed killer  and forks"/>
    <m/>
    <m/>
    <m/>
    <m/>
    <m/>
    <m/>
    <m/>
    <m/>
    <m/>
    <m/>
    <m/>
    <m/>
    <m/>
    <m/>
    <m/>
    <m/>
    <m/>
    <m/>
    <m/>
    <m/>
    <m/>
    <d v="2024-06-17T00:00:00"/>
    <s v="SL252@tidalwaveautospa.com"/>
    <s v="Derek Schillinger"/>
    <x v="6"/>
    <x v="0"/>
  </r>
  <r>
    <s v="Brandon Zarecor"/>
    <s v="EXP-10013827 "/>
    <n v="172.98"/>
    <d v="2024-04-17T00:00:00"/>
    <x v="0"/>
    <s v="Wash Maintenance"/>
    <s v="dawn soap"/>
    <m/>
    <m/>
    <m/>
    <m/>
    <m/>
    <m/>
    <m/>
    <m/>
    <m/>
    <m/>
    <m/>
    <m/>
    <m/>
    <m/>
    <m/>
    <m/>
    <m/>
    <m/>
    <m/>
    <m/>
    <m/>
    <d v="2024-06-17T00:00:00"/>
    <s v="SL252@tidalwaveautospa.com"/>
    <s v="Derek Schillinger"/>
    <x v="6"/>
    <x v="0"/>
  </r>
  <r>
    <s v="Brandon Zarecor"/>
    <s v="EXP-10013827 "/>
    <n v="109.71"/>
    <d v="2024-04-24T00:00:00"/>
    <x v="23"/>
    <s v="Itemized"/>
    <s v="sports drinks, water, snacks,  gloves"/>
    <n v="31.96"/>
    <s v="Safety Supplies"/>
    <s v="gloves"/>
    <n v="77.75"/>
    <s v="Snacks"/>
    <s v="bottle water, snacks, sports drink"/>
    <m/>
    <m/>
    <m/>
    <m/>
    <m/>
    <m/>
    <m/>
    <m/>
    <m/>
    <m/>
    <m/>
    <m/>
    <m/>
    <m/>
    <m/>
    <d v="2024-06-17T00:00:00"/>
    <s v="SL252@tidalwaveautospa.com"/>
    <s v="Derek Schillinger"/>
    <x v="6"/>
    <x v="0"/>
  </r>
  <r>
    <s v="Brandon Zarecor"/>
    <s v="EXP-10013827 "/>
    <n v="65.64"/>
    <d v="2024-05-02T00:00:00"/>
    <x v="0"/>
    <s v="Itemized"/>
    <s v="sports drinks, scent beads for laundry"/>
    <n v="26.32"/>
    <s v="Wash Maintenance"/>
    <s v="scent beads"/>
    <n v="39.32"/>
    <s v="Snacks"/>
    <s v="sports drink"/>
    <m/>
    <m/>
    <m/>
    <m/>
    <m/>
    <m/>
    <m/>
    <m/>
    <m/>
    <m/>
    <m/>
    <m/>
    <m/>
    <m/>
    <m/>
    <d v="2024-06-17T00:00:00"/>
    <s v="SL252@tidalwaveautospa.com"/>
    <s v="Derek Schillinger"/>
    <x v="6"/>
    <x v="0"/>
  </r>
  <r>
    <s v="Brandon Zarecor"/>
    <s v="EXP-10013827 "/>
    <n v="136.81"/>
    <d v="2024-05-10T00:00:00"/>
    <x v="0"/>
    <s v="Itemized"/>
    <s v="water, sports drinks, snacks, spray bottles"/>
    <n v="17.88"/>
    <s v="Wash Supplies"/>
    <s v="spray bottles"/>
    <n v="118.93"/>
    <s v="Snacks"/>
    <s v="bottle water, snacks, sports drink"/>
    <m/>
    <m/>
    <m/>
    <m/>
    <m/>
    <m/>
    <m/>
    <m/>
    <m/>
    <m/>
    <m/>
    <m/>
    <m/>
    <m/>
    <m/>
    <d v="2024-06-17T00:00:00"/>
    <s v="SL252@tidalwaveautospa.com"/>
    <s v="Derek Schillinger"/>
    <x v="6"/>
    <x v="0"/>
  </r>
  <r>
    <s v="Brandon Zarecor"/>
    <s v="EXP-10013827 "/>
    <n v="24.16"/>
    <d v="2024-05-16T00:00:00"/>
    <x v="23"/>
    <s v="Wash Supplies"/>
    <s v="spray bottles"/>
    <m/>
    <m/>
    <m/>
    <m/>
    <m/>
    <m/>
    <m/>
    <m/>
    <m/>
    <m/>
    <m/>
    <m/>
    <m/>
    <m/>
    <m/>
    <m/>
    <m/>
    <m/>
    <m/>
    <m/>
    <m/>
    <d v="2024-06-17T00:00:00"/>
    <s v="SL252@tidalwaveautospa.com"/>
    <s v="Derek Schillinger"/>
    <x v="6"/>
    <x v="0"/>
  </r>
  <r>
    <s v="Grant Hendrix"/>
    <s v="EXP-10014078 "/>
    <n v="66.06"/>
    <d v="2024-05-17T00:00:00"/>
    <x v="9"/>
    <s v="Snacks"/>
    <s v="Water/gatorade mix"/>
    <m/>
    <m/>
    <m/>
    <m/>
    <m/>
    <m/>
    <m/>
    <m/>
    <m/>
    <m/>
    <m/>
    <m/>
    <m/>
    <m/>
    <m/>
    <m/>
    <m/>
    <m/>
    <m/>
    <m/>
    <m/>
    <d v="2024-06-17T00:00:00"/>
    <s v="SL190@tidalwaveautospa.com"/>
    <s v="Ricky Doyle"/>
    <x v="6"/>
    <x v="0"/>
  </r>
  <r>
    <s v="Grant Hendrix"/>
    <s v="EXP-10014078 "/>
    <n v="115.38"/>
    <d v="2024-05-18T00:00:00"/>
    <x v="0"/>
    <s v="Wash Maintenance"/>
    <s v="Cleaning Supplies"/>
    <m/>
    <m/>
    <m/>
    <m/>
    <m/>
    <m/>
    <m/>
    <m/>
    <m/>
    <m/>
    <m/>
    <m/>
    <m/>
    <m/>
    <m/>
    <m/>
    <m/>
    <m/>
    <m/>
    <m/>
    <m/>
    <d v="2024-06-17T00:00:00"/>
    <s v="SL190@tidalwaveautospa.com"/>
    <s v="Ricky Doyle"/>
    <x v="6"/>
    <x v="0"/>
  </r>
  <r>
    <s v="Kathryn Bezik"/>
    <s v="EXP-10013857 "/>
    <n v="36.9"/>
    <d v="2024-05-14T00:00:00"/>
    <x v="7"/>
    <s v="Parts"/>
    <s v="New pipe for Omni repair"/>
    <m/>
    <m/>
    <m/>
    <m/>
    <m/>
    <m/>
    <m/>
    <m/>
    <m/>
    <m/>
    <m/>
    <m/>
    <m/>
    <m/>
    <m/>
    <m/>
    <m/>
    <m/>
    <m/>
    <m/>
    <m/>
    <d v="2024-06-17T00:00:00"/>
    <s v=""/>
    <s v=""/>
    <x v="6"/>
    <x v="0"/>
  </r>
  <r>
    <s v="Kathryn Bezik"/>
    <s v="EXP-10013857 "/>
    <n v="79.56"/>
    <d v="2024-05-14T00:00:00"/>
    <x v="0"/>
    <s v="Wash Maintenance"/>
    <s v="Oil can, and funnel"/>
    <m/>
    <m/>
    <m/>
    <m/>
    <m/>
    <m/>
    <m/>
    <m/>
    <m/>
    <m/>
    <m/>
    <m/>
    <m/>
    <m/>
    <m/>
    <m/>
    <m/>
    <m/>
    <m/>
    <m/>
    <m/>
    <d v="2024-06-17T00:00:00"/>
    <s v=""/>
    <s v=""/>
    <x v="6"/>
    <x v="0"/>
  </r>
  <r>
    <s v="Kathryn Bezik"/>
    <s v="EXP-10013857 "/>
    <n v="64.790000000000006"/>
    <d v="2024-05-16T00:00:00"/>
    <x v="0"/>
    <s v="Wash Maintenance"/>
    <s v="Aluminum cleaner"/>
    <m/>
    <m/>
    <m/>
    <m/>
    <m/>
    <m/>
    <m/>
    <m/>
    <m/>
    <m/>
    <m/>
    <m/>
    <m/>
    <m/>
    <m/>
    <m/>
    <m/>
    <m/>
    <m/>
    <m/>
    <m/>
    <d v="2024-06-17T00:00:00"/>
    <s v=""/>
    <s v=""/>
    <x v="6"/>
    <x v="0"/>
  </r>
  <r>
    <s v="Kathryn Bezik"/>
    <s v="EXP-10013857 "/>
    <n v="81.92"/>
    <d v="2024-05-16T00:00:00"/>
    <x v="45"/>
    <s v="Wash Maintenance"/>
    <s v="Water and cleaning supplies"/>
    <m/>
    <m/>
    <m/>
    <m/>
    <m/>
    <m/>
    <m/>
    <m/>
    <m/>
    <m/>
    <m/>
    <m/>
    <m/>
    <m/>
    <m/>
    <m/>
    <m/>
    <m/>
    <m/>
    <m/>
    <m/>
    <d v="2024-06-17T00:00:00"/>
    <s v=""/>
    <s v=""/>
    <x v="6"/>
    <x v="0"/>
  </r>
  <r>
    <s v="Kathryn Bezik"/>
    <s v="EXP-10013857 "/>
    <n v="75.39"/>
    <d v="2024-05-16T00:00:00"/>
    <x v="11"/>
    <s v="Landscaping"/>
    <s v="garden hose"/>
    <m/>
    <m/>
    <m/>
    <m/>
    <m/>
    <m/>
    <m/>
    <m/>
    <m/>
    <m/>
    <m/>
    <m/>
    <m/>
    <m/>
    <m/>
    <m/>
    <m/>
    <m/>
    <m/>
    <m/>
    <m/>
    <d v="2024-06-17T00:00:00"/>
    <s v=""/>
    <s v=""/>
    <x v="6"/>
    <x v="0"/>
  </r>
  <r>
    <s v="Kathryn Bezik"/>
    <s v="EXP-10013857 "/>
    <n v="26.74"/>
    <d v="2024-05-16T00:00:00"/>
    <x v="0"/>
    <s v="Wash Maintenance"/>
    <s v="Concrete cleaner"/>
    <m/>
    <m/>
    <m/>
    <m/>
    <m/>
    <m/>
    <m/>
    <m/>
    <m/>
    <m/>
    <m/>
    <m/>
    <m/>
    <m/>
    <m/>
    <m/>
    <m/>
    <m/>
    <m/>
    <m/>
    <m/>
    <d v="2024-06-17T00:00:00"/>
    <s v=""/>
    <s v=""/>
    <x v="6"/>
    <x v="0"/>
  </r>
  <r>
    <s v="Kathryn Bezik"/>
    <s v="EXP-10013857 "/>
    <n v="44.78"/>
    <d v="2024-05-19T00:00:00"/>
    <x v="0"/>
    <s v="Itemized"/>
    <s v="Water, marine grease &amp; funnel"/>
    <n v="6.08"/>
    <s v="Snacks"/>
    <s v="bottle water"/>
    <n v="38.700000000000003"/>
    <s v="Wash Maintenance"/>
    <s v="grease, funnel"/>
    <m/>
    <m/>
    <m/>
    <m/>
    <m/>
    <m/>
    <m/>
    <m/>
    <m/>
    <m/>
    <m/>
    <m/>
    <m/>
    <m/>
    <m/>
    <d v="2024-06-17T00:00:00"/>
    <s v=""/>
    <s v=""/>
    <x v="6"/>
    <x v="0"/>
  </r>
  <r>
    <s v="Kathryn Bezik"/>
    <s v="EXP-10013857 "/>
    <n v="16.48"/>
    <d v="2024-05-21T00:00:00"/>
    <x v="0"/>
    <s v="Landscaping"/>
    <s v="Lawn sprayer for chemicals"/>
    <m/>
    <m/>
    <m/>
    <m/>
    <m/>
    <m/>
    <m/>
    <m/>
    <m/>
    <m/>
    <m/>
    <m/>
    <m/>
    <m/>
    <m/>
    <m/>
    <m/>
    <m/>
    <m/>
    <m/>
    <m/>
    <d v="2024-06-17T00:00:00"/>
    <s v=""/>
    <s v=""/>
    <x v="6"/>
    <x v="0"/>
  </r>
  <r>
    <s v="Kathryn Bezik"/>
    <s v="EXP-10013857 "/>
    <n v="8.5299999999999994"/>
    <d v="2024-05-21T00:00:00"/>
    <x v="0"/>
    <s v="Wash Maintenance"/>
    <s v="Squeeze bottle to refill antifreeze"/>
    <m/>
    <m/>
    <m/>
    <m/>
    <m/>
    <m/>
    <m/>
    <m/>
    <m/>
    <m/>
    <m/>
    <m/>
    <m/>
    <m/>
    <m/>
    <m/>
    <m/>
    <m/>
    <m/>
    <m/>
    <m/>
    <d v="2024-06-17T00:00:00"/>
    <s v=""/>
    <s v=""/>
    <x v="6"/>
    <x v="0"/>
  </r>
  <r>
    <s v="Kyle Robertson"/>
    <s v="EXP-10013864 "/>
    <n v="59.03"/>
    <d v="2024-04-20T00:00:00"/>
    <x v="8"/>
    <s v="Snacks"/>
    <s v="Water and gatorade for team"/>
    <m/>
    <m/>
    <m/>
    <m/>
    <m/>
    <m/>
    <m/>
    <m/>
    <m/>
    <m/>
    <m/>
    <m/>
    <m/>
    <m/>
    <m/>
    <m/>
    <m/>
    <m/>
    <m/>
    <m/>
    <m/>
    <d v="2024-06-17T00:00:00"/>
    <s v="SL31@tidalwaveautospa.com"/>
    <s v="Gary Bradley"/>
    <x v="6"/>
    <x v="0"/>
  </r>
  <r>
    <s v="Kyle Robertson"/>
    <s v="EXP-10013864 "/>
    <n v="93.08"/>
    <d v="2024-04-22T00:00:00"/>
    <x v="0"/>
    <s v="Wash Maintenance"/>
    <s v="Hydraulic oil"/>
    <m/>
    <m/>
    <m/>
    <m/>
    <m/>
    <m/>
    <m/>
    <m/>
    <m/>
    <m/>
    <m/>
    <m/>
    <m/>
    <m/>
    <m/>
    <m/>
    <m/>
    <m/>
    <m/>
    <m/>
    <m/>
    <d v="2024-06-17T00:00:00"/>
    <s v="SL31@tidalwaveautospa.com"/>
    <s v="Gary Bradley"/>
    <x v="6"/>
    <x v="0"/>
  </r>
  <r>
    <s v="Kyle Robertson"/>
    <s v="EXP-10013864 "/>
    <n v="160.47999999999999"/>
    <d v="2024-04-22T00:00:00"/>
    <x v="0"/>
    <s v="Wash Maintenance"/>
    <s v="Hydraulic oil"/>
    <m/>
    <m/>
    <m/>
    <m/>
    <m/>
    <m/>
    <m/>
    <m/>
    <m/>
    <m/>
    <m/>
    <m/>
    <m/>
    <m/>
    <m/>
    <m/>
    <m/>
    <m/>
    <m/>
    <m/>
    <m/>
    <d v="2024-06-17T00:00:00"/>
    <s v="SL31@tidalwaveautospa.com"/>
    <s v="Gary Bradley"/>
    <x v="6"/>
    <x v="0"/>
  </r>
  <r>
    <s v="Kyle Robertson"/>
    <s v="EXP-10013864 "/>
    <n v="163.47999999999999"/>
    <d v="2024-04-22T00:00:00"/>
    <x v="0"/>
    <s v="Wash Maintenance"/>
    <s v="Hydraulic oil"/>
    <m/>
    <m/>
    <m/>
    <m/>
    <m/>
    <m/>
    <m/>
    <m/>
    <m/>
    <m/>
    <m/>
    <m/>
    <m/>
    <m/>
    <m/>
    <m/>
    <m/>
    <m/>
    <m/>
    <m/>
    <m/>
    <d v="2024-06-17T00:00:00"/>
    <s v="SL31@tidalwaveautospa.com"/>
    <s v="Gary Bradley"/>
    <x v="6"/>
    <x v="0"/>
  </r>
  <r>
    <s v="Kyle Robertson"/>
    <s v="EXP-10013864 "/>
    <n v="163.47999999999999"/>
    <d v="2024-04-22T00:00:00"/>
    <x v="0"/>
    <s v="Wash Maintenance"/>
    <s v="Hydraulic oil"/>
    <m/>
    <m/>
    <m/>
    <m/>
    <m/>
    <m/>
    <m/>
    <m/>
    <m/>
    <m/>
    <m/>
    <m/>
    <m/>
    <m/>
    <m/>
    <m/>
    <m/>
    <m/>
    <m/>
    <m/>
    <m/>
    <d v="2024-06-17T00:00:00"/>
    <s v="SL31@tidalwaveautospa.com"/>
    <s v="Gary Bradley"/>
    <x v="6"/>
    <x v="0"/>
  </r>
  <r>
    <s v="Kyle Robertson"/>
    <s v="EXP-10013864 "/>
    <n v="144.66"/>
    <d v="2024-04-26T00:00:00"/>
    <x v="0"/>
    <s v="Itemized"/>
    <s v="Hydraulic hose and spray bottles"/>
    <n v="108.97"/>
    <s v="Small Tools"/>
    <s v="pressure washer hose"/>
    <n v="35.69"/>
    <s v="Wash Supplies"/>
    <s v="spray bottles"/>
    <m/>
    <m/>
    <m/>
    <m/>
    <m/>
    <m/>
    <m/>
    <m/>
    <m/>
    <m/>
    <m/>
    <m/>
    <m/>
    <m/>
    <m/>
    <d v="2024-06-17T00:00:00"/>
    <s v="SL31@tidalwaveautospa.com"/>
    <s v="Gary Bradley"/>
    <x v="6"/>
    <x v="0"/>
  </r>
  <r>
    <s v="Kyle Robertson"/>
    <s v="EXP-10013864 "/>
    <n v="33.020000000000003"/>
    <d v="2024-04-29T00:00:00"/>
    <x v="0"/>
    <s v="Wash Maintenance"/>
    <s v="Tide pods laundry"/>
    <m/>
    <m/>
    <m/>
    <m/>
    <m/>
    <m/>
    <m/>
    <m/>
    <m/>
    <m/>
    <m/>
    <m/>
    <m/>
    <m/>
    <m/>
    <m/>
    <m/>
    <m/>
    <m/>
    <m/>
    <m/>
    <d v="2024-06-17T00:00:00"/>
    <s v="SL31@tidalwaveautospa.com"/>
    <s v="Gary Bradley"/>
    <x v="6"/>
    <x v="0"/>
  </r>
  <r>
    <s v="Kyle Robertson"/>
    <s v="EXP-10013864 "/>
    <n v="3.26"/>
    <d v="2024-04-30T00:00:00"/>
    <x v="0"/>
    <s v="Small Tools"/>
    <s v="Chemical ruler"/>
    <m/>
    <m/>
    <m/>
    <m/>
    <m/>
    <m/>
    <m/>
    <m/>
    <m/>
    <m/>
    <m/>
    <m/>
    <m/>
    <m/>
    <m/>
    <m/>
    <m/>
    <m/>
    <m/>
    <m/>
    <m/>
    <d v="2024-06-17T00:00:00"/>
    <s v="SL31@tidalwaveautospa.com"/>
    <s v="Gary Bradley"/>
    <x v="6"/>
    <x v="0"/>
  </r>
  <r>
    <s v="Kyle Robertson"/>
    <s v="EXP-10013864 "/>
    <n v="54.32"/>
    <d v="2024-05-01T00:00:00"/>
    <x v="8"/>
    <s v="Snacks"/>
    <s v="Water and gatorade for team"/>
    <m/>
    <m/>
    <m/>
    <m/>
    <m/>
    <m/>
    <m/>
    <m/>
    <m/>
    <m/>
    <m/>
    <m/>
    <m/>
    <m/>
    <m/>
    <m/>
    <m/>
    <m/>
    <m/>
    <m/>
    <m/>
    <d v="2024-06-17T00:00:00"/>
    <s v="SL31@tidalwaveautospa.com"/>
    <s v="Gary Bradley"/>
    <x v="6"/>
    <x v="0"/>
  </r>
  <r>
    <s v="Kyle Robertson"/>
    <s v="EXP-10013864 "/>
    <n v="54.49"/>
    <d v="2024-05-02T00:00:00"/>
    <x v="0"/>
    <s v="Pit Pumping"/>
    <s v="Waders for trench"/>
    <m/>
    <m/>
    <m/>
    <m/>
    <m/>
    <m/>
    <m/>
    <m/>
    <m/>
    <m/>
    <m/>
    <m/>
    <m/>
    <m/>
    <m/>
    <m/>
    <m/>
    <m/>
    <m/>
    <m/>
    <m/>
    <d v="2024-06-17T00:00:00"/>
    <s v="SL31@tidalwaveautospa.com"/>
    <s v="Gary Bradley"/>
    <x v="6"/>
    <x v="0"/>
  </r>
  <r>
    <s v="Kyle Robertson"/>
    <s v="EXP-10013864 "/>
    <n v="475.38"/>
    <d v="2024-05-07T00:00:00"/>
    <x v="0"/>
    <s v="Itemized"/>
    <s v="Tunnel lighting, supplies for wash"/>
    <n v="210.92"/>
    <s v="Small Tools"/>
    <s v="utility knife, ratchet strap, cutting diamond, worklight, lopper"/>
    <n v="164"/>
    <s v="Office Furniture"/>
    <s v="shelving"/>
    <n v="100.46000000000004"/>
    <s v="Wash Maintenance"/>
    <s v="brooms, broom handles, soft saop"/>
    <m/>
    <m/>
    <m/>
    <m/>
    <m/>
    <m/>
    <m/>
    <m/>
    <m/>
    <m/>
    <m/>
    <m/>
    <d v="2024-06-17T00:00:00"/>
    <s v="SL31@tidalwaveautospa.com"/>
    <s v="Gary Bradley"/>
    <x v="6"/>
    <x v="0"/>
  </r>
  <r>
    <s v="Kyle Robertson"/>
    <s v="EXP-10013864 "/>
    <n v="69.63"/>
    <d v="2024-05-08T00:00:00"/>
    <x v="0"/>
    <s v="Itemized"/>
    <s v="Zip ties and screws"/>
    <n v="36.9"/>
    <s v="Parts"/>
    <s v="union"/>
    <n v="32.729999999999997"/>
    <s v="Wash Maintenance"/>
    <s v="cable ties"/>
    <m/>
    <m/>
    <m/>
    <m/>
    <m/>
    <m/>
    <m/>
    <m/>
    <m/>
    <m/>
    <m/>
    <m/>
    <m/>
    <m/>
    <m/>
    <d v="2024-06-17T00:00:00"/>
    <s v="SL31@tidalwaveautospa.com"/>
    <s v="Gary Bradley"/>
    <x v="6"/>
    <x v="0"/>
  </r>
  <r>
    <s v="Kyle Robertson"/>
    <s v="EXP-10013864 "/>
    <n v="126.39"/>
    <d v="2024-05-09T00:00:00"/>
    <x v="0"/>
    <s v="Office Supplies"/>
    <s v="Xpt paper"/>
    <m/>
    <m/>
    <m/>
    <m/>
    <m/>
    <m/>
    <m/>
    <m/>
    <m/>
    <m/>
    <m/>
    <m/>
    <m/>
    <m/>
    <m/>
    <m/>
    <m/>
    <m/>
    <m/>
    <m/>
    <m/>
    <d v="2024-06-17T00:00:00"/>
    <s v="SL31@tidalwaveautospa.com"/>
    <s v="Gary Bradley"/>
    <x v="6"/>
    <x v="0"/>
  </r>
  <r>
    <s v="Kyle Robertson"/>
    <s v="EXP-10013864 "/>
    <n v="54.32"/>
    <d v="2024-05-10T00:00:00"/>
    <x v="8"/>
    <s v="Snacks"/>
    <s v="Water and gatorade for team"/>
    <m/>
    <m/>
    <m/>
    <m/>
    <m/>
    <m/>
    <m/>
    <m/>
    <m/>
    <m/>
    <m/>
    <m/>
    <m/>
    <m/>
    <m/>
    <m/>
    <m/>
    <m/>
    <m/>
    <m/>
    <m/>
    <d v="2024-06-17T00:00:00"/>
    <s v="SL31@tidalwaveautospa.com"/>
    <s v="Gary Bradley"/>
    <x v="6"/>
    <x v="0"/>
  </r>
  <r>
    <s v="Kyle Robertson"/>
    <s v="EXP-10013864 "/>
    <n v="218.57"/>
    <d v="2024-05-10T00:00:00"/>
    <x v="0"/>
    <s v="Wash Maintenance"/>
    <s v="Dawn and vinegar"/>
    <m/>
    <m/>
    <m/>
    <m/>
    <m/>
    <m/>
    <m/>
    <m/>
    <m/>
    <m/>
    <m/>
    <m/>
    <m/>
    <m/>
    <m/>
    <m/>
    <m/>
    <m/>
    <m/>
    <m/>
    <m/>
    <d v="2024-06-17T00:00:00"/>
    <s v="SL31@tidalwaveautospa.com"/>
    <s v="Gary Bradley"/>
    <x v="6"/>
    <x v="0"/>
  </r>
  <r>
    <s v="Felicia Slager"/>
    <s v="EXP-10012739 "/>
    <n v="163.47"/>
    <d v="2024-04-24T00:00:00"/>
    <x v="22"/>
    <s v="Wash Supplies"/>
    <s v="spray bottles"/>
    <m/>
    <m/>
    <m/>
    <m/>
    <m/>
    <m/>
    <m/>
    <m/>
    <m/>
    <m/>
    <m/>
    <m/>
    <m/>
    <m/>
    <m/>
    <m/>
    <m/>
    <m/>
    <m/>
    <m/>
    <m/>
    <d v="2024-06-17T00:00:00"/>
    <s v="SL205@tidalwaveautospa.com"/>
    <s v="Cory Cummings"/>
    <x v="6"/>
    <x v="0"/>
  </r>
  <r>
    <s v="Felicia Slager"/>
    <s v="EXP-10012739 "/>
    <n v="16.149999999999999"/>
    <d v="2024-05-02T00:00:00"/>
    <x v="39"/>
    <s v="Miscellaneous Expense - Non-SL"/>
    <s v="personal"/>
    <m/>
    <m/>
    <m/>
    <m/>
    <m/>
    <m/>
    <m/>
    <m/>
    <m/>
    <m/>
    <m/>
    <m/>
    <m/>
    <m/>
    <m/>
    <m/>
    <m/>
    <m/>
    <m/>
    <m/>
    <m/>
    <d v="2024-06-17T00:00:00"/>
    <s v="SL205@tidalwaveautospa.com"/>
    <s v="Cory Cummings"/>
    <x v="6"/>
    <x v="0"/>
  </r>
  <r>
    <s v="Felicia Slager"/>
    <s v="EXP-10012739 "/>
    <n v="7.18"/>
    <d v="2024-05-04T00:00:00"/>
    <x v="22"/>
    <s v="Parts"/>
    <s v="quick fix for foamer until parts come in"/>
    <m/>
    <m/>
    <m/>
    <m/>
    <m/>
    <m/>
    <m/>
    <m/>
    <m/>
    <m/>
    <m/>
    <m/>
    <m/>
    <m/>
    <m/>
    <m/>
    <m/>
    <m/>
    <m/>
    <m/>
    <m/>
    <d v="2024-06-17T00:00:00"/>
    <s v="SL205@tidalwaveautospa.com"/>
    <s v="Cory Cummings"/>
    <x v="6"/>
    <x v="0"/>
  </r>
  <r>
    <s v="Felicia Slager"/>
    <s v="EXP-10012739 "/>
    <n v="149.01"/>
    <d v="2024-05-04T00:00:00"/>
    <x v="22"/>
    <s v="Small Tools"/>
    <s v="pressure washer equipment"/>
    <m/>
    <m/>
    <m/>
    <m/>
    <m/>
    <m/>
    <m/>
    <m/>
    <m/>
    <m/>
    <m/>
    <m/>
    <m/>
    <m/>
    <m/>
    <m/>
    <m/>
    <m/>
    <m/>
    <m/>
    <m/>
    <d v="2024-06-17T00:00:00"/>
    <s v="SL205@tidalwaveautospa.com"/>
    <s v="Cory Cummings"/>
    <x v="6"/>
    <x v="0"/>
  </r>
  <r>
    <s v="Felicia Slager"/>
    <s v="EXP-10012739 "/>
    <n v="161.99"/>
    <d v="2024-05-06T00:00:00"/>
    <x v="0"/>
    <s v="Office Furniture"/>
    <s v="water cooler"/>
    <m/>
    <m/>
    <m/>
    <m/>
    <m/>
    <m/>
    <m/>
    <m/>
    <m/>
    <m/>
    <m/>
    <m/>
    <m/>
    <m/>
    <m/>
    <m/>
    <m/>
    <m/>
    <m/>
    <m/>
    <m/>
    <d v="2024-06-17T00:00:00"/>
    <s v="SL205@tidalwaveautospa.com"/>
    <s v="Cory Cummings"/>
    <x v="6"/>
    <x v="0"/>
  </r>
  <r>
    <s v="Felicia Slager"/>
    <s v="EXP-10012739 "/>
    <n v="32.630000000000003"/>
    <d v="2024-05-07T00:00:00"/>
    <x v="2"/>
    <s v="Itemized"/>
    <s v="adapter bleach and white lithium grease"/>
    <n v="12.98"/>
    <s v="Parts"/>
    <s v="reducer kit"/>
    <n v="19.650000000000002"/>
    <s v="Wash Maintenance"/>
    <s v="grease, bleach"/>
    <m/>
    <m/>
    <m/>
    <m/>
    <m/>
    <m/>
    <m/>
    <m/>
    <m/>
    <m/>
    <m/>
    <m/>
    <m/>
    <m/>
    <m/>
    <d v="2024-06-17T00:00:00"/>
    <s v="SL205@tidalwaveautospa.com"/>
    <s v="Cory Cummings"/>
    <x v="6"/>
    <x v="0"/>
  </r>
  <r>
    <s v="Felicia Slager"/>
    <s v="EXP-10012739 "/>
    <n v="45.75"/>
    <d v="2024-05-10T00:00:00"/>
    <x v="22"/>
    <s v="Safety Supplies"/>
    <s v="nitrile gloves"/>
    <m/>
    <m/>
    <m/>
    <m/>
    <m/>
    <m/>
    <m/>
    <m/>
    <m/>
    <m/>
    <m/>
    <m/>
    <m/>
    <m/>
    <m/>
    <m/>
    <m/>
    <m/>
    <m/>
    <m/>
    <m/>
    <d v="2024-06-17T00:00:00"/>
    <s v="SL205@tidalwaveautospa.com"/>
    <s v="Cory Cummings"/>
    <x v="6"/>
    <x v="0"/>
  </r>
  <r>
    <s v="Jason Graham"/>
    <s v="EXP-10013534 "/>
    <n v="50.39"/>
    <d v="2024-04-24T00:00:00"/>
    <x v="0"/>
    <s v="Itemized"/>
    <s v="Bucket with lid scrub pads"/>
    <n v="21.330000000000002"/>
    <s v="Office Supplies"/>
    <s v="paper towels"/>
    <n v="29.06"/>
    <s v="Wash Maintenance"/>
    <s v="bucket, lid, bleach, scour pad"/>
    <m/>
    <m/>
    <m/>
    <m/>
    <m/>
    <m/>
    <m/>
    <m/>
    <m/>
    <m/>
    <m/>
    <m/>
    <m/>
    <m/>
    <m/>
    <d v="2024-06-17T00:00:00"/>
    <s v="SL38@tidalwaveautospa.com"/>
    <s v="Kyle Rovansek"/>
    <x v="6"/>
    <x v="0"/>
  </r>
  <r>
    <s v="Jason Graham"/>
    <s v="EXP-10013534 "/>
    <n v="156.41999999999999"/>
    <d v="2024-04-26T00:00:00"/>
    <x v="6"/>
    <s v="Plumbing Expense"/>
    <s v="Parts for reclaim pump"/>
    <m/>
    <m/>
    <m/>
    <m/>
    <m/>
    <m/>
    <m/>
    <m/>
    <m/>
    <m/>
    <m/>
    <m/>
    <m/>
    <m/>
    <m/>
    <m/>
    <m/>
    <m/>
    <m/>
    <m/>
    <m/>
    <d v="2024-06-17T00:00:00"/>
    <s v="SL38@tidalwaveautospa.com"/>
    <s v="Kyle Rovansek"/>
    <x v="6"/>
    <x v="0"/>
  </r>
  <r>
    <s v="Jason Graham"/>
    <s v="EXP-10013534 "/>
    <n v="256.97000000000003"/>
    <d v="2024-04-27T00:00:00"/>
    <x v="10"/>
    <s v="Wash Supplies"/>
    <s v="Spray bottles"/>
    <m/>
    <m/>
    <m/>
    <m/>
    <m/>
    <m/>
    <m/>
    <m/>
    <m/>
    <m/>
    <m/>
    <m/>
    <m/>
    <m/>
    <m/>
    <m/>
    <m/>
    <m/>
    <m/>
    <m/>
    <m/>
    <d v="2024-06-17T00:00:00"/>
    <s v="SL38@tidalwaveautospa.com"/>
    <s v="Kyle Rovansek"/>
    <x v="6"/>
    <x v="0"/>
  </r>
  <r>
    <s v="Jason Graham"/>
    <s v="EXP-10013534 "/>
    <n v="42.19"/>
    <d v="2024-04-27T00:00:00"/>
    <x v="21"/>
    <s v="Wash Supplies"/>
    <s v="Spray bottles"/>
    <m/>
    <m/>
    <m/>
    <m/>
    <m/>
    <m/>
    <m/>
    <m/>
    <m/>
    <m/>
    <m/>
    <m/>
    <m/>
    <m/>
    <m/>
    <m/>
    <m/>
    <m/>
    <m/>
    <m/>
    <m/>
    <d v="2024-06-17T00:00:00"/>
    <s v="SL38@tidalwaveautospa.com"/>
    <s v="Kyle Rovansek"/>
    <x v="6"/>
    <x v="0"/>
  </r>
  <r>
    <s v="Jason Graham"/>
    <s v="EXP-10013534 "/>
    <n v="48.7"/>
    <d v="2024-05-03T00:00:00"/>
    <x v="1"/>
    <s v="Small Tools"/>
    <s v="Pliers for 2nd mile"/>
    <m/>
    <m/>
    <m/>
    <m/>
    <m/>
    <m/>
    <m/>
    <m/>
    <m/>
    <m/>
    <m/>
    <m/>
    <m/>
    <m/>
    <m/>
    <m/>
    <m/>
    <m/>
    <m/>
    <m/>
    <m/>
    <d v="2024-06-17T00:00:00"/>
    <s v="SL38@tidalwaveautospa.com"/>
    <s v="Kyle Rovansek"/>
    <x v="6"/>
    <x v="0"/>
  </r>
  <r>
    <s v="Jason Graham"/>
    <s v="EXP-10013534 "/>
    <n v="72.59"/>
    <d v="2024-05-03T00:00:00"/>
    <x v="6"/>
    <s v="Parts"/>
    <s v="Flange and nipple"/>
    <m/>
    <m/>
    <m/>
    <m/>
    <m/>
    <m/>
    <m/>
    <m/>
    <m/>
    <m/>
    <m/>
    <m/>
    <m/>
    <m/>
    <m/>
    <m/>
    <m/>
    <m/>
    <m/>
    <m/>
    <m/>
    <d v="2024-06-17T00:00:00"/>
    <s v="SL38@tidalwaveautospa.com"/>
    <s v="Kyle Rovansek"/>
    <x v="6"/>
    <x v="0"/>
  </r>
  <r>
    <s v="Jason Graham"/>
    <s v="EXP-10013534 "/>
    <n v="89.95"/>
    <d v="2024-05-04T00:00:00"/>
    <x v="6"/>
    <s v="Safety Supplies"/>
    <s v="Railing for trash area"/>
    <m/>
    <m/>
    <m/>
    <m/>
    <m/>
    <m/>
    <m/>
    <m/>
    <m/>
    <m/>
    <m/>
    <m/>
    <m/>
    <m/>
    <m/>
    <m/>
    <m/>
    <m/>
    <m/>
    <m/>
    <m/>
    <d v="2024-06-17T00:00:00"/>
    <s v="SL38@tidalwaveautospa.com"/>
    <s v="Kyle Rovansek"/>
    <x v="6"/>
    <x v="0"/>
  </r>
  <r>
    <s v="Jason Graham"/>
    <s v="EXP-10013534 "/>
    <n v="-22.15"/>
    <d v="2024-05-04T00:00:00"/>
    <x v="6"/>
    <s v="Safety Supplies"/>
    <s v="Return railing for trash area"/>
    <m/>
    <m/>
    <m/>
    <m/>
    <m/>
    <m/>
    <m/>
    <m/>
    <m/>
    <m/>
    <m/>
    <m/>
    <m/>
    <m/>
    <m/>
    <m/>
    <m/>
    <m/>
    <m/>
    <m/>
    <m/>
    <d v="2024-06-17T00:00:00"/>
    <s v="SL38@tidalwaveautospa.com"/>
    <s v="Kyle Rovansek"/>
    <x v="6"/>
    <x v="0"/>
  </r>
  <r>
    <s v="Jason Graham"/>
    <s v="EXP-10013534 "/>
    <n v="46.78"/>
    <d v="2024-05-04T00:00:00"/>
    <x v="6"/>
    <s v="Safety Supplies"/>
    <s v="Railing for trash area"/>
    <m/>
    <m/>
    <m/>
    <m/>
    <m/>
    <m/>
    <m/>
    <m/>
    <m/>
    <m/>
    <m/>
    <m/>
    <m/>
    <m/>
    <m/>
    <m/>
    <m/>
    <m/>
    <m/>
    <m/>
    <m/>
    <d v="2024-06-17T00:00:00"/>
    <s v="SL38@tidalwaveautospa.com"/>
    <s v="Kyle Rovansek"/>
    <x v="6"/>
    <x v="0"/>
  </r>
  <r>
    <s v="Jason Graham"/>
    <s v="EXP-10013534 "/>
    <n v="115.76"/>
    <d v="2024-05-05T00:00:00"/>
    <x v="0"/>
    <s v="Itemized"/>
    <s v="Gloves vinegar dawn laundry detergeant"/>
    <n v="40.98"/>
    <s v="Safety Supplies"/>
    <s v="gloves"/>
    <n v="74.78"/>
    <s v="Wash Maintenance"/>
    <s v="detergent, vinegar, dawn"/>
    <m/>
    <m/>
    <m/>
    <m/>
    <m/>
    <m/>
    <m/>
    <m/>
    <m/>
    <m/>
    <m/>
    <m/>
    <m/>
    <m/>
    <m/>
    <d v="2024-06-17T00:00:00"/>
    <s v="SL38@tidalwaveautospa.com"/>
    <s v="Kyle Rovansek"/>
    <x v="6"/>
    <x v="0"/>
  </r>
  <r>
    <s v="Jason Graham"/>
    <s v="EXP-10013534 "/>
    <n v="15"/>
    <d v="2024-05-14T00:00:00"/>
    <x v="6"/>
    <s v="Office Supplies"/>
    <s v="Key for electric cabinet"/>
    <m/>
    <m/>
    <m/>
    <m/>
    <m/>
    <m/>
    <m/>
    <m/>
    <m/>
    <m/>
    <m/>
    <m/>
    <m/>
    <m/>
    <m/>
    <m/>
    <m/>
    <m/>
    <m/>
    <m/>
    <m/>
    <d v="2024-06-17T00:00:00"/>
    <s v="SL38@tidalwaveautospa.com"/>
    <s v="Kyle Rovansek"/>
    <x v="6"/>
    <x v="0"/>
  </r>
  <r>
    <s v="Jason Graham"/>
    <s v="EXP-10013534 "/>
    <n v="12.21"/>
    <d v="2024-05-16T00:00:00"/>
    <x v="8"/>
    <s v="Snacks"/>
    <s v="waters"/>
    <m/>
    <m/>
    <m/>
    <m/>
    <m/>
    <m/>
    <m/>
    <m/>
    <m/>
    <m/>
    <m/>
    <m/>
    <m/>
    <m/>
    <m/>
    <m/>
    <m/>
    <m/>
    <m/>
    <m/>
    <m/>
    <d v="2024-06-17T00:00:00"/>
    <s v="SL38@tidalwaveautospa.com"/>
    <s v="Kyle Rovansek"/>
    <x v="6"/>
    <x v="0"/>
  </r>
  <r>
    <s v="Jeffery Hornsby"/>
    <s v="EXP-10013701 "/>
    <n v="153.54"/>
    <d v="2024-04-17T00:00:00"/>
    <x v="0"/>
    <s v="Office Supplies"/>
    <s v="trash liner, H2O, paper towel, toilet paper"/>
    <m/>
    <m/>
    <m/>
    <m/>
    <m/>
    <m/>
    <m/>
    <m/>
    <m/>
    <m/>
    <m/>
    <m/>
    <m/>
    <m/>
    <m/>
    <m/>
    <m/>
    <m/>
    <m/>
    <m/>
    <m/>
    <d v="2024-06-17T00:00:00"/>
    <s v="SL98@tidalwaveautospa.com"/>
    <s v="Kyle Rovansek"/>
    <x v="6"/>
    <x v="0"/>
  </r>
  <r>
    <s v="Jeffery Hornsby"/>
    <s v="EXP-10013701 "/>
    <n v="111.54"/>
    <d v="2024-04-19T00:00:00"/>
    <x v="0"/>
    <s v="Wash Maintenance"/>
    <s v="dawn detergent"/>
    <m/>
    <m/>
    <m/>
    <m/>
    <m/>
    <m/>
    <m/>
    <m/>
    <m/>
    <m/>
    <m/>
    <m/>
    <m/>
    <m/>
    <m/>
    <m/>
    <m/>
    <m/>
    <m/>
    <m/>
    <m/>
    <d v="2024-06-17T00:00:00"/>
    <s v="SL98@tidalwaveautospa.com"/>
    <s v="Kyle Rovansek"/>
    <x v="6"/>
    <x v="0"/>
  </r>
  <r>
    <s v="Jeffery Hornsby"/>
    <s v="EXP-10013701 "/>
    <n v="93.07"/>
    <d v="2024-04-26T00:00:00"/>
    <x v="0"/>
    <s v="Itemized"/>
    <s v="h2o, toilet tissue, pliers, flower, soil, clamps"/>
    <n v="4.4400000000000004"/>
    <s v="Landscaping"/>
    <s v="garden soil"/>
    <n v="24.97"/>
    <s v="Small Tools"/>
    <s v="pliers"/>
    <n v="25.42"/>
    <s v="Snacks"/>
    <s v="powerade, bottle water"/>
    <n v="38.239999999999995"/>
    <s v="Parts"/>
    <s v="clamps"/>
    <m/>
    <m/>
    <m/>
    <m/>
    <m/>
    <m/>
    <m/>
    <m/>
    <m/>
    <d v="2024-06-17T00:00:00"/>
    <s v="SL98@tidalwaveautospa.com"/>
    <s v="Kyle Rovansek"/>
    <x v="6"/>
    <x v="0"/>
  </r>
  <r>
    <s v="Jeffery Hornsby"/>
    <s v="EXP-10013701 "/>
    <n v="27.55"/>
    <d v="2024-04-30T00:00:00"/>
    <x v="0"/>
    <s v="Wash Maintenance"/>
    <s v="grease"/>
    <m/>
    <m/>
    <m/>
    <m/>
    <m/>
    <m/>
    <m/>
    <m/>
    <m/>
    <m/>
    <m/>
    <m/>
    <m/>
    <m/>
    <m/>
    <m/>
    <m/>
    <m/>
    <m/>
    <m/>
    <m/>
    <d v="2024-06-17T00:00:00"/>
    <s v="SL98@tidalwaveautospa.com"/>
    <s v="Kyle Rovansek"/>
    <x v="6"/>
    <x v="0"/>
  </r>
  <r>
    <s v="Jeffery Hornsby"/>
    <s v="EXP-10013701 "/>
    <n v="234.55"/>
    <d v="2024-05-01T00:00:00"/>
    <x v="0"/>
    <s v="Itemized"/>
    <s v="scraper, scrub brushes, water hose, nozzle, can liner, degreaser, hand soap, shovel"/>
    <n v="156.79999999999998"/>
    <s v="Wash Maintenance"/>
    <s v="degreaser, water hose, nozzle, black bags"/>
    <n v="77.750000000000028"/>
    <s v="Small Tools"/>
    <s v="grout brush, brushes, putty knife, drain spade"/>
    <m/>
    <m/>
    <m/>
    <m/>
    <m/>
    <m/>
    <m/>
    <m/>
    <m/>
    <m/>
    <m/>
    <m/>
    <m/>
    <m/>
    <m/>
    <d v="2024-06-17T00:00:00"/>
    <s v="SL98@tidalwaveautospa.com"/>
    <s v="Kyle Rovansek"/>
    <x v="6"/>
    <x v="0"/>
  </r>
  <r>
    <s v="Jeffery Hornsby"/>
    <s v="EXP-10013701 "/>
    <n v="14.03"/>
    <d v="2024-05-10T00:00:00"/>
    <x v="0"/>
    <s v="Wash Maintenance"/>
    <s v="wash detergent"/>
    <m/>
    <m/>
    <m/>
    <m/>
    <m/>
    <m/>
    <m/>
    <m/>
    <m/>
    <m/>
    <m/>
    <m/>
    <m/>
    <m/>
    <m/>
    <m/>
    <m/>
    <m/>
    <m/>
    <m/>
    <m/>
    <d v="2024-06-17T00:00:00"/>
    <s v="SL98@tidalwaveautospa.com"/>
    <s v="Kyle Rovansek"/>
    <x v="6"/>
    <x v="0"/>
  </r>
  <r>
    <s v="Jeffery Hornsby"/>
    <s v="EXP-10013701 "/>
    <n v="23"/>
    <d v="2024-05-11T00:00:00"/>
    <x v="22"/>
    <s v="Parts"/>
    <s v="bolts &amp; nuts for wrap"/>
    <m/>
    <m/>
    <m/>
    <m/>
    <m/>
    <m/>
    <m/>
    <m/>
    <m/>
    <m/>
    <m/>
    <m/>
    <m/>
    <m/>
    <m/>
    <m/>
    <m/>
    <m/>
    <m/>
    <m/>
    <m/>
    <d v="2024-06-17T00:00:00"/>
    <s v="SL98@tidalwaveautospa.com"/>
    <s v="Kyle Rovansek"/>
    <x v="6"/>
    <x v="0"/>
  </r>
  <r>
    <s v="Jeffery Hornsby"/>
    <s v="EXP-10013701 "/>
    <n v="120.96"/>
    <d v="2024-05-15T00:00:00"/>
    <x v="0"/>
    <s v="Itemized"/>
    <s v="pvc pipe, h20, detergent, h2o"/>
    <n v="25.254980000000003"/>
    <s v="Plumbing Expense"/>
    <s v="PVC supplies"/>
    <n v="10.96"/>
    <s v="Snacks"/>
    <s v="bottle water"/>
    <n v="84.745019999999982"/>
    <s v="Wash Maintenance"/>
    <s v="black bags, detergent"/>
    <m/>
    <m/>
    <m/>
    <m/>
    <m/>
    <m/>
    <m/>
    <m/>
    <m/>
    <m/>
    <m/>
    <m/>
    <d v="2024-06-17T00:00:00"/>
    <s v="SL98@tidalwaveautospa.com"/>
    <s v="Kyle Rovansek"/>
    <x v="6"/>
    <x v="0"/>
  </r>
  <r>
    <s v="Benjamin Barbour"/>
    <s v="EXP-10013743 "/>
    <n v="24.02"/>
    <d v="2024-05-11T00:00:00"/>
    <x v="1"/>
    <s v="Parts"/>
    <s v="Replace door hinges on tunnel door."/>
    <m/>
    <m/>
    <m/>
    <m/>
    <m/>
    <m/>
    <m/>
    <m/>
    <m/>
    <m/>
    <m/>
    <m/>
    <m/>
    <m/>
    <m/>
    <m/>
    <m/>
    <m/>
    <m/>
    <m/>
    <m/>
    <d v="2024-06-17T00:00:00"/>
    <s v="SL58@tidalwaveautospa.com"/>
    <s v="Kyle Rovansek"/>
    <x v="6"/>
    <x v="0"/>
  </r>
  <r>
    <s v="Benjamin Barbour"/>
    <s v="EXP-10013743 "/>
    <n v="7.44"/>
    <d v="2024-05-11T00:00:00"/>
    <x v="22"/>
    <s v="Office Supplies"/>
    <s v="mailbox number"/>
    <m/>
    <m/>
    <m/>
    <m/>
    <m/>
    <m/>
    <m/>
    <m/>
    <m/>
    <m/>
    <m/>
    <m/>
    <m/>
    <m/>
    <m/>
    <m/>
    <m/>
    <m/>
    <m/>
    <m/>
    <m/>
    <d v="2024-06-17T00:00:00"/>
    <s v="SL58@tidalwaveautospa.com"/>
    <s v="Kyle Rovansek"/>
    <x v="6"/>
    <x v="0"/>
  </r>
  <r>
    <s v="Benjamin Barbour"/>
    <s v="EXP-10013743 "/>
    <n v="85.29"/>
    <d v="2024-05-13T00:00:00"/>
    <x v="1"/>
    <s v="Parts"/>
    <s v="Replacing door handles for tunnel door"/>
    <m/>
    <m/>
    <m/>
    <m/>
    <m/>
    <m/>
    <m/>
    <m/>
    <m/>
    <m/>
    <m/>
    <m/>
    <m/>
    <m/>
    <m/>
    <m/>
    <m/>
    <m/>
    <m/>
    <m/>
    <m/>
    <d v="2024-06-17T00:00:00"/>
    <s v="SL58@tidalwaveautospa.com"/>
    <s v="Kyle Rovansek"/>
    <x v="6"/>
    <x v="0"/>
  </r>
  <r>
    <s v="Benjamin Barbour"/>
    <s v="EXP-10013743 "/>
    <n v="254.19"/>
    <d v="2024-05-13T00:00:00"/>
    <x v="22"/>
    <s v="Itemized"/>
    <s v="Resupply on dawn soap, got sunblock, laundry soap, extension cord and ice pops for summer"/>
    <n v="221.74"/>
    <s v="Wash Maintenance"/>
    <s v="dawn, tide"/>
    <n v="32.449999999999989"/>
    <s v="Office Supplies"/>
    <s v="flavor ice, sunscreen"/>
    <m/>
    <m/>
    <m/>
    <m/>
    <m/>
    <m/>
    <m/>
    <m/>
    <m/>
    <m/>
    <m/>
    <m/>
    <m/>
    <m/>
    <m/>
    <d v="2024-06-17T00:00:00"/>
    <s v="SL58@tidalwaveautospa.com"/>
    <s v="Kyle Rovansek"/>
    <x v="6"/>
    <x v="0"/>
  </r>
  <r>
    <s v="Benjamin Barbour"/>
    <s v="EXP-10013743 "/>
    <n v="99.01"/>
    <d v="2024-05-15T00:00:00"/>
    <x v="22"/>
    <s v="Itemized"/>
    <s v="Disposable gloves for chemicals/work, bathroom supplies, paint for tunnel door."/>
    <n v="64"/>
    <s v="Wash Maintenance"/>
    <s v="bleach, multipurpose cleaner, febreeze, rust stop"/>
    <n v="35.01"/>
    <s v="Safety Supplies"/>
    <s v="gloves"/>
    <m/>
    <m/>
    <m/>
    <m/>
    <m/>
    <m/>
    <m/>
    <m/>
    <m/>
    <m/>
    <m/>
    <m/>
    <m/>
    <m/>
    <m/>
    <d v="2024-06-17T00:00:00"/>
    <s v="SL58@tidalwaveautospa.com"/>
    <s v="Kyle Rovansek"/>
    <x v="6"/>
    <x v="0"/>
  </r>
  <r>
    <s v="Kevin Brake"/>
    <s v="EXP-10013813 "/>
    <n v="58.83"/>
    <d v="2024-04-18T00:00:00"/>
    <x v="16"/>
    <s v="Landscaping"/>
    <s v="Fork for mulch"/>
    <m/>
    <m/>
    <m/>
    <m/>
    <m/>
    <m/>
    <m/>
    <m/>
    <m/>
    <m/>
    <m/>
    <m/>
    <m/>
    <m/>
    <m/>
    <m/>
    <m/>
    <m/>
    <m/>
    <m/>
    <m/>
    <d v="2024-06-17T00:00:00"/>
    <s v="SL23@tidalwaveautospa.com"/>
    <s v="Kyle Rovansek"/>
    <x v="6"/>
    <x v="0"/>
  </r>
  <r>
    <s v="Kevin Brake"/>
    <s v="EXP-10013813 "/>
    <n v="16"/>
    <d v="2024-04-18T00:00:00"/>
    <x v="22"/>
    <s v="Rental Equipment"/>
    <s v="Trailer to haul old motors"/>
    <m/>
    <m/>
    <m/>
    <m/>
    <m/>
    <m/>
    <m/>
    <m/>
    <m/>
    <m/>
    <m/>
    <m/>
    <m/>
    <m/>
    <m/>
    <m/>
    <m/>
    <m/>
    <m/>
    <m/>
    <m/>
    <d v="2024-06-17T00:00:00"/>
    <s v="SL23@tidalwaveautospa.com"/>
    <s v="Kyle Rovansek"/>
    <x v="6"/>
    <x v="0"/>
  </r>
  <r>
    <s v="Kevin Brake"/>
    <s v="EXP-10013813 "/>
    <n v="17.420000000000002"/>
    <d v="2024-04-25T00:00:00"/>
    <x v="0"/>
    <s v="Security"/>
    <s v="Master lock"/>
    <m/>
    <m/>
    <m/>
    <m/>
    <m/>
    <m/>
    <m/>
    <m/>
    <m/>
    <m/>
    <m/>
    <m/>
    <m/>
    <m/>
    <m/>
    <m/>
    <m/>
    <m/>
    <m/>
    <m/>
    <m/>
    <d v="2024-06-17T00:00:00"/>
    <s v="SL23@tidalwaveautospa.com"/>
    <s v="Kyle Rovansek"/>
    <x v="6"/>
    <x v="0"/>
  </r>
  <r>
    <s v="Kevin Brake"/>
    <s v="EXP-10013813 "/>
    <n v="12.79"/>
    <d v="2024-04-25T00:00:00"/>
    <x v="22"/>
    <s v="Safety Supplies"/>
    <s v="Gas caps"/>
    <m/>
    <m/>
    <m/>
    <m/>
    <m/>
    <m/>
    <m/>
    <m/>
    <m/>
    <m/>
    <m/>
    <m/>
    <m/>
    <m/>
    <m/>
    <m/>
    <m/>
    <m/>
    <m/>
    <m/>
    <m/>
    <d v="2024-06-17T00:00:00"/>
    <s v="SL23@tidalwaveautospa.com"/>
    <s v="Kyle Rovansek"/>
    <x v="6"/>
    <x v="0"/>
  </r>
  <r>
    <s v="Kevin Brake"/>
    <s v="EXP-10013813 "/>
    <n v="20.11"/>
    <d v="2024-04-27T00:00:00"/>
    <x v="3"/>
    <s v="Vehicle Damage Claims"/>
    <s v="Mirror for Porsche"/>
    <m/>
    <m/>
    <m/>
    <m/>
    <m/>
    <m/>
    <m/>
    <m/>
    <m/>
    <m/>
    <m/>
    <m/>
    <m/>
    <m/>
    <m/>
    <m/>
    <m/>
    <m/>
    <m/>
    <m/>
    <m/>
    <d v="2024-06-17T00:00:00"/>
    <s v="SL23@tidalwaveautospa.com"/>
    <s v="Kyle Rovansek"/>
    <x v="6"/>
    <x v="0"/>
  </r>
  <r>
    <s v="Kevin Brake"/>
    <s v="EXP-10013813 "/>
    <n v="49.48"/>
    <d v="2024-04-28T00:00:00"/>
    <x v="22"/>
    <s v="Wash Supplies"/>
    <s v="Bug sponges"/>
    <m/>
    <m/>
    <m/>
    <m/>
    <m/>
    <m/>
    <m/>
    <m/>
    <m/>
    <m/>
    <m/>
    <m/>
    <m/>
    <m/>
    <m/>
    <m/>
    <m/>
    <m/>
    <m/>
    <m/>
    <m/>
    <d v="2024-06-17T00:00:00"/>
    <s v="SL23@tidalwaveautospa.com"/>
    <s v="Kyle Rovansek"/>
    <x v="6"/>
    <x v="0"/>
  </r>
  <r>
    <s v="Kevin Brake"/>
    <s v="EXP-10013813 "/>
    <n v="138.54"/>
    <d v="2024-04-29T00:00:00"/>
    <x v="3"/>
    <s v="Vehicle Damage Claims"/>
    <s v="Camera for Mitsubishi"/>
    <m/>
    <m/>
    <m/>
    <m/>
    <m/>
    <m/>
    <m/>
    <m/>
    <m/>
    <m/>
    <m/>
    <m/>
    <m/>
    <m/>
    <m/>
    <m/>
    <m/>
    <m/>
    <m/>
    <m/>
    <m/>
    <d v="2024-06-17T00:00:00"/>
    <s v="SL23@tidalwaveautospa.com"/>
    <s v="Kyle Rovansek"/>
    <x v="6"/>
    <x v="0"/>
  </r>
  <r>
    <s v="Kevin Brake"/>
    <s v="EXP-10013813 "/>
    <n v="4.79"/>
    <d v="2024-05-01T00:00:00"/>
    <x v="0"/>
    <s v="Parts"/>
    <s v="Tip for hose"/>
    <m/>
    <m/>
    <m/>
    <m/>
    <m/>
    <m/>
    <m/>
    <m/>
    <m/>
    <m/>
    <m/>
    <m/>
    <m/>
    <m/>
    <m/>
    <m/>
    <m/>
    <m/>
    <m/>
    <m/>
    <m/>
    <d v="2024-06-17T00:00:00"/>
    <s v="SL23@tidalwaveautospa.com"/>
    <s v="Kyle Rovansek"/>
    <x v="6"/>
    <x v="0"/>
  </r>
  <r>
    <s v="Kevin Brake"/>
    <s v="EXP-10013813 "/>
    <n v="71.38"/>
    <d v="2024-05-02T00:00:00"/>
    <x v="22"/>
    <s v="Parts"/>
    <s v="Flex hose"/>
    <m/>
    <m/>
    <m/>
    <m/>
    <m/>
    <m/>
    <m/>
    <m/>
    <m/>
    <m/>
    <m/>
    <m/>
    <m/>
    <m/>
    <m/>
    <m/>
    <m/>
    <m/>
    <m/>
    <m/>
    <m/>
    <d v="2024-06-17T00:00:00"/>
    <s v="SL23@tidalwaveautospa.com"/>
    <s v="Kyle Rovansek"/>
    <x v="6"/>
    <x v="0"/>
  </r>
  <r>
    <s v="Kevin Brake"/>
    <s v="EXP-10013813 "/>
    <n v="20.76"/>
    <d v="2024-05-08T00:00:00"/>
    <x v="0"/>
    <s v="Office Supplies"/>
    <s v="Paper towels"/>
    <m/>
    <m/>
    <m/>
    <m/>
    <m/>
    <m/>
    <m/>
    <m/>
    <m/>
    <m/>
    <m/>
    <m/>
    <m/>
    <m/>
    <m/>
    <m/>
    <m/>
    <m/>
    <m/>
    <m/>
    <m/>
    <d v="2024-06-17T00:00:00"/>
    <s v="SL23@tidalwaveautospa.com"/>
    <s v="Kyle Rovansek"/>
    <x v="6"/>
    <x v="0"/>
  </r>
  <r>
    <s v="Kevin Brake"/>
    <s v="EXP-10013813 "/>
    <n v="17.59"/>
    <d v="2024-05-10T00:00:00"/>
    <x v="44"/>
    <s v="Parts"/>
    <s v="Hydralic tee"/>
    <m/>
    <m/>
    <m/>
    <m/>
    <m/>
    <m/>
    <m/>
    <m/>
    <m/>
    <m/>
    <m/>
    <m/>
    <m/>
    <m/>
    <m/>
    <m/>
    <m/>
    <m/>
    <m/>
    <m/>
    <m/>
    <d v="2024-06-17T00:00:00"/>
    <s v="SL23@tidalwaveautospa.com"/>
    <s v="Kyle Rovansek"/>
    <x v="6"/>
    <x v="0"/>
  </r>
  <r>
    <s v="Kevin Brake"/>
    <s v="EXP-10013813 "/>
    <n v="6.42"/>
    <d v="2024-05-15T00:00:00"/>
    <x v="0"/>
    <s v="Office Supplies"/>
    <s v="Key for new team lead"/>
    <m/>
    <m/>
    <m/>
    <m/>
    <m/>
    <m/>
    <m/>
    <m/>
    <m/>
    <m/>
    <m/>
    <m/>
    <m/>
    <m/>
    <m/>
    <m/>
    <m/>
    <m/>
    <m/>
    <m/>
    <m/>
    <d v="2024-06-17T00:00:00"/>
    <s v="SL23@tidalwaveautospa.com"/>
    <s v="Kyle Rovansek"/>
    <x v="6"/>
    <x v="0"/>
  </r>
  <r>
    <s v="Kevin Brake"/>
    <s v="EXP-10013813 "/>
    <n v="6.42"/>
    <d v="2024-05-15T00:00:00"/>
    <x v="0"/>
    <s v="Office Supplies"/>
    <s v="Key for new team lead"/>
    <m/>
    <m/>
    <m/>
    <m/>
    <m/>
    <m/>
    <m/>
    <m/>
    <m/>
    <m/>
    <m/>
    <m/>
    <m/>
    <m/>
    <m/>
    <m/>
    <m/>
    <m/>
    <m/>
    <m/>
    <m/>
    <d v="2024-06-17T00:00:00"/>
    <s v="SL23@tidalwaveautospa.com"/>
    <s v="Kyle Rovansek"/>
    <x v="6"/>
    <x v="0"/>
  </r>
  <r>
    <s v="Kevin Brake"/>
    <s v="EXP-10013813 "/>
    <n v="40.15"/>
    <d v="2024-05-15T00:00:00"/>
    <x v="22"/>
    <s v="Signage"/>
    <s v="Base for handicap sign"/>
    <m/>
    <m/>
    <m/>
    <m/>
    <m/>
    <m/>
    <m/>
    <m/>
    <m/>
    <m/>
    <m/>
    <m/>
    <m/>
    <m/>
    <m/>
    <m/>
    <m/>
    <m/>
    <m/>
    <m/>
    <m/>
    <d v="2024-06-17T00:00:00"/>
    <s v="SL23@tidalwaveautospa.com"/>
    <s v="Kyle Rovansek"/>
    <x v="6"/>
    <x v="0"/>
  </r>
  <r>
    <s v="Kevin Smith"/>
    <s v="EXP-10013870 "/>
    <n v="54.17"/>
    <d v="2024-04-21T00:00:00"/>
    <x v="0"/>
    <s v="Safety Supplies"/>
    <s v="Gloves"/>
    <m/>
    <m/>
    <m/>
    <m/>
    <m/>
    <m/>
    <m/>
    <m/>
    <m/>
    <m/>
    <m/>
    <m/>
    <m/>
    <m/>
    <m/>
    <m/>
    <m/>
    <m/>
    <m/>
    <m/>
    <m/>
    <d v="2024-06-17T00:00:00"/>
    <s v="SL34@tidalwaveautospa.com"/>
    <s v="Kyle Rovansek"/>
    <x v="6"/>
    <x v="0"/>
  </r>
  <r>
    <s v="Kevin Smith"/>
    <s v="EXP-10013870 "/>
    <n v="27.42"/>
    <d v="2024-04-21T00:00:00"/>
    <x v="0"/>
    <s v="Wash Maintenance"/>
    <s v="Small tool; dustpan"/>
    <m/>
    <m/>
    <m/>
    <m/>
    <m/>
    <m/>
    <m/>
    <m/>
    <m/>
    <m/>
    <m/>
    <m/>
    <m/>
    <m/>
    <m/>
    <m/>
    <m/>
    <m/>
    <m/>
    <m/>
    <m/>
    <d v="2024-06-17T00:00:00"/>
    <s v="SL34@tidalwaveautospa.com"/>
    <s v="Kyle Rovansek"/>
    <x v="6"/>
    <x v="0"/>
  </r>
  <r>
    <s v="Kevin Smith"/>
    <s v="EXP-10013870 "/>
    <n v="11.61"/>
    <d v="2024-04-21T00:00:00"/>
    <x v="16"/>
    <s v="Parts"/>
    <s v="brass nipple"/>
    <m/>
    <m/>
    <m/>
    <m/>
    <m/>
    <m/>
    <m/>
    <m/>
    <m/>
    <m/>
    <m/>
    <m/>
    <m/>
    <m/>
    <m/>
    <m/>
    <m/>
    <m/>
    <m/>
    <m/>
    <m/>
    <d v="2024-06-17T00:00:00"/>
    <s v="SL34@tidalwaveautospa.com"/>
    <s v="Kyle Rovansek"/>
    <x v="6"/>
    <x v="0"/>
  </r>
  <r>
    <s v="Kevin Smith"/>
    <s v="EXP-10013870 "/>
    <n v="21.93"/>
    <d v="2024-04-22T00:00:00"/>
    <x v="0"/>
    <s v="Safety Supplies"/>
    <s v="Gloves"/>
    <m/>
    <m/>
    <m/>
    <m/>
    <m/>
    <m/>
    <m/>
    <m/>
    <m/>
    <m/>
    <m/>
    <m/>
    <m/>
    <m/>
    <m/>
    <m/>
    <m/>
    <m/>
    <m/>
    <m/>
    <m/>
    <d v="2024-06-17T00:00:00"/>
    <s v="SL34@tidalwaveautospa.com"/>
    <s v="Kyle Rovansek"/>
    <x v="6"/>
    <x v="0"/>
  </r>
  <r>
    <s v="Kevin Smith"/>
    <s v="EXP-10013870 "/>
    <n v="69.33"/>
    <d v="2024-04-28T00:00:00"/>
    <x v="0"/>
    <s v="Office Supplies"/>
    <s v="Toilet paper; paper towels; cleaning solution; hand soap"/>
    <m/>
    <m/>
    <m/>
    <m/>
    <m/>
    <m/>
    <m/>
    <m/>
    <m/>
    <m/>
    <m/>
    <m/>
    <m/>
    <m/>
    <m/>
    <m/>
    <m/>
    <m/>
    <m/>
    <m/>
    <m/>
    <d v="2024-06-17T00:00:00"/>
    <s v="SL34@tidalwaveautospa.com"/>
    <s v="Kyle Rovansek"/>
    <x v="6"/>
    <x v="0"/>
  </r>
  <r>
    <s v="Kevin Smith"/>
    <s v="EXP-10013870 "/>
    <n v="70.459999999999994"/>
    <d v="2024-04-28T00:00:00"/>
    <x v="0"/>
    <s v="Wash Maintenance"/>
    <s v="Floor degreaser"/>
    <m/>
    <m/>
    <m/>
    <m/>
    <m/>
    <m/>
    <m/>
    <m/>
    <m/>
    <m/>
    <m/>
    <m/>
    <m/>
    <m/>
    <m/>
    <m/>
    <m/>
    <m/>
    <m/>
    <m/>
    <m/>
    <d v="2024-06-17T00:00:00"/>
    <s v="SL34@tidalwaveautospa.com"/>
    <s v="Kyle Rovansek"/>
    <x v="6"/>
    <x v="0"/>
  </r>
  <r>
    <s v="Kevin Smith"/>
    <s v="EXP-10013870 "/>
    <n v="24.37"/>
    <d v="2024-04-28T00:00:00"/>
    <x v="0"/>
    <s v="Safety Supplies"/>
    <s v="Gloves"/>
    <m/>
    <m/>
    <m/>
    <m/>
    <m/>
    <m/>
    <m/>
    <m/>
    <m/>
    <m/>
    <m/>
    <m/>
    <m/>
    <m/>
    <m/>
    <m/>
    <m/>
    <m/>
    <m/>
    <m/>
    <m/>
    <d v="2024-06-17T00:00:00"/>
    <s v="SL34@tidalwaveautospa.com"/>
    <s v="Kyle Rovansek"/>
    <x v="6"/>
    <x v="0"/>
  </r>
  <r>
    <s v="Kevin Smith"/>
    <s v="EXP-10013870 "/>
    <n v="55.09"/>
    <d v="2024-04-29T00:00:00"/>
    <x v="24"/>
    <s v="Office Supplies"/>
    <s v="Pants"/>
    <m/>
    <m/>
    <m/>
    <m/>
    <m/>
    <m/>
    <m/>
    <m/>
    <m/>
    <m/>
    <m/>
    <m/>
    <m/>
    <m/>
    <m/>
    <m/>
    <m/>
    <m/>
    <m/>
    <m/>
    <m/>
    <d v="2024-06-17T00:00:00"/>
    <s v="SL34@tidalwaveautospa.com"/>
    <s v="Kyle Rovansek"/>
    <x v="6"/>
    <x v="0"/>
  </r>
  <r>
    <s v="Kevin Smith"/>
    <s v="EXP-10013870 "/>
    <n v="84.16"/>
    <d v="2024-05-09T00:00:00"/>
    <x v="0"/>
    <s v="Wash Maintenance"/>
    <s v="Hoses;thread tape"/>
    <m/>
    <m/>
    <m/>
    <m/>
    <m/>
    <m/>
    <m/>
    <m/>
    <m/>
    <m/>
    <m/>
    <m/>
    <m/>
    <m/>
    <m/>
    <m/>
    <m/>
    <m/>
    <m/>
    <m/>
    <m/>
    <d v="2024-06-17T00:00:00"/>
    <s v="SL34@tidalwaveautospa.com"/>
    <s v="Kyle Rovansek"/>
    <x v="6"/>
    <x v="0"/>
  </r>
  <r>
    <s v="Kevin Smith"/>
    <s v="EXP-10013870 "/>
    <n v="7.55"/>
    <d v="2024-05-09T00:00:00"/>
    <x v="0"/>
    <s v="Wash Maintenance"/>
    <s v="Grease"/>
    <m/>
    <m/>
    <m/>
    <m/>
    <m/>
    <m/>
    <m/>
    <m/>
    <m/>
    <m/>
    <m/>
    <m/>
    <m/>
    <m/>
    <m/>
    <m/>
    <m/>
    <m/>
    <m/>
    <m/>
    <m/>
    <d v="2024-06-17T00:00:00"/>
    <s v="SL34@tidalwaveautospa.com"/>
    <s v="Kyle Rovansek"/>
    <x v="6"/>
    <x v="0"/>
  </r>
  <r>
    <s v="Kevin Smith"/>
    <s v="EXP-10013870 "/>
    <n v="24.21"/>
    <d v="2024-05-11T00:00:00"/>
    <x v="0"/>
    <s v="Office Supplies"/>
    <s v="Computer speakers; supplies"/>
    <m/>
    <m/>
    <m/>
    <m/>
    <m/>
    <m/>
    <m/>
    <m/>
    <m/>
    <m/>
    <m/>
    <m/>
    <m/>
    <m/>
    <m/>
    <m/>
    <m/>
    <m/>
    <m/>
    <m/>
    <m/>
    <d v="2024-06-17T00:00:00"/>
    <s v="SL34@tidalwaveautospa.com"/>
    <s v="Kyle Rovansek"/>
    <x v="6"/>
    <x v="0"/>
  </r>
  <r>
    <s v="Kevin Smith"/>
    <s v="EXP-10013870 "/>
    <n v="28.87"/>
    <d v="2024-05-14T00:00:00"/>
    <x v="0"/>
    <s v="Parts"/>
    <s v="brass couplings"/>
    <m/>
    <m/>
    <m/>
    <m/>
    <m/>
    <m/>
    <m/>
    <m/>
    <m/>
    <m/>
    <m/>
    <m/>
    <m/>
    <m/>
    <m/>
    <m/>
    <m/>
    <m/>
    <m/>
    <m/>
    <m/>
    <d v="2024-06-17T00:00:00"/>
    <s v="SL34@tidalwaveautospa.com"/>
    <s v="Kyle Rovansek"/>
    <x v="6"/>
    <x v="0"/>
  </r>
  <r>
    <s v="Thomas Russell"/>
    <s v="EXP-10013867 "/>
    <n v="20.47"/>
    <d v="2024-04-23T00:00:00"/>
    <x v="0"/>
    <s v="Parts"/>
    <s v="outlet cover/ elbow"/>
    <m/>
    <m/>
    <m/>
    <m/>
    <m/>
    <m/>
    <m/>
    <m/>
    <m/>
    <m/>
    <m/>
    <m/>
    <m/>
    <m/>
    <m/>
    <m/>
    <m/>
    <m/>
    <m/>
    <m/>
    <m/>
    <d v="2024-06-17T00:00:00"/>
    <s v="SL96@tidalwaveautospa.com"/>
    <s v="Andrew Strevel"/>
    <x v="6"/>
    <x v="0"/>
  </r>
  <r>
    <s v="Thomas Russell"/>
    <s v="EXP-10013867 "/>
    <n v="247.09"/>
    <d v="2024-05-01T00:00:00"/>
    <x v="0"/>
    <s v="Wash Maintenance"/>
    <s v="pressure washer hose and water hose"/>
    <m/>
    <m/>
    <m/>
    <m/>
    <m/>
    <m/>
    <m/>
    <m/>
    <m/>
    <m/>
    <m/>
    <m/>
    <m/>
    <m/>
    <m/>
    <m/>
    <m/>
    <m/>
    <m/>
    <m/>
    <m/>
    <d v="2024-06-17T00:00:00"/>
    <s v="SL96@tidalwaveautospa.com"/>
    <s v="Andrew Strevel"/>
    <x v="6"/>
    <x v="0"/>
  </r>
  <r>
    <s v="Thomas Russell"/>
    <s v="EXP-10013867 "/>
    <n v="26.97"/>
    <d v="2024-05-01T00:00:00"/>
    <x v="23"/>
    <s v="Wash Maintenance"/>
    <s v="dawn power wash"/>
    <m/>
    <m/>
    <m/>
    <m/>
    <m/>
    <m/>
    <m/>
    <m/>
    <m/>
    <m/>
    <m/>
    <m/>
    <m/>
    <m/>
    <m/>
    <m/>
    <m/>
    <m/>
    <m/>
    <m/>
    <m/>
    <d v="2024-06-17T00:00:00"/>
    <s v="SL96@tidalwaveautospa.com"/>
    <s v="Andrew Strevel"/>
    <x v="6"/>
    <x v="0"/>
  </r>
  <r>
    <s v="Thomas Russell"/>
    <s v="EXP-10013867 "/>
    <n v="46.86"/>
    <d v="2024-05-05T00:00:00"/>
    <x v="0"/>
    <s v="Wash Maintenance"/>
    <s v="Wood for platform"/>
    <m/>
    <m/>
    <m/>
    <m/>
    <m/>
    <m/>
    <m/>
    <m/>
    <m/>
    <m/>
    <m/>
    <m/>
    <m/>
    <m/>
    <m/>
    <m/>
    <m/>
    <m/>
    <m/>
    <m/>
    <m/>
    <d v="2024-06-17T00:00:00"/>
    <s v="SL96@tidalwaveautospa.com"/>
    <s v="Andrew Strevel"/>
    <x v="6"/>
    <x v="0"/>
  </r>
  <r>
    <s v="Thomas Russell"/>
    <s v="EXP-10013867 "/>
    <n v="106.7"/>
    <d v="2024-05-08T00:00:00"/>
    <x v="19"/>
    <s v="Office Supplies"/>
    <s v="waters, paper towels, and dish soap"/>
    <m/>
    <m/>
    <m/>
    <m/>
    <m/>
    <m/>
    <m/>
    <m/>
    <m/>
    <m/>
    <m/>
    <m/>
    <m/>
    <m/>
    <m/>
    <m/>
    <m/>
    <m/>
    <m/>
    <m/>
    <m/>
    <d v="2024-06-17T00:00:00"/>
    <s v="SL96@tidalwaveautospa.com"/>
    <s v="Andrew Strevel"/>
    <x v="6"/>
    <x v="0"/>
  </r>
  <r>
    <s v="Thomas Russell"/>
    <s v="EXP-10013867 "/>
    <n v="80.989999999999995"/>
    <d v="2024-05-11T00:00:00"/>
    <x v="0"/>
    <s v="Wash Maintenance"/>
    <s v="Hydro oil"/>
    <m/>
    <m/>
    <m/>
    <m/>
    <m/>
    <m/>
    <m/>
    <m/>
    <m/>
    <m/>
    <m/>
    <m/>
    <m/>
    <m/>
    <m/>
    <m/>
    <m/>
    <m/>
    <m/>
    <m/>
    <m/>
    <d v="2024-06-17T00:00:00"/>
    <s v="SL96@tidalwaveautospa.com"/>
    <s v="Andrew Strevel"/>
    <x v="6"/>
    <x v="0"/>
  </r>
  <r>
    <s v="Vincent Burt"/>
    <s v="EXP-10013664 "/>
    <n v="94.23"/>
    <d v="2024-04-17T00:00:00"/>
    <x v="8"/>
    <s v="Snacks"/>
    <s v="Water and gatorade"/>
    <m/>
    <m/>
    <m/>
    <m/>
    <m/>
    <m/>
    <m/>
    <m/>
    <m/>
    <m/>
    <m/>
    <m/>
    <m/>
    <m/>
    <m/>
    <m/>
    <m/>
    <m/>
    <m/>
    <m/>
    <m/>
    <d v="2024-06-17T00:00:00"/>
    <s v="SL1@tidalwaveautospa.com"/>
    <s v="Andrew Strevel"/>
    <x v="6"/>
    <x v="0"/>
  </r>
  <r>
    <s v="Vincent Burt"/>
    <s v="EXP-10013664 "/>
    <n v="88.55"/>
    <d v="2024-04-18T00:00:00"/>
    <x v="0"/>
    <s v="Wash Maintenance"/>
    <s v="Cleaning"/>
    <m/>
    <m/>
    <m/>
    <m/>
    <m/>
    <m/>
    <m/>
    <m/>
    <m/>
    <m/>
    <m/>
    <m/>
    <m/>
    <m/>
    <m/>
    <m/>
    <m/>
    <m/>
    <m/>
    <m/>
    <m/>
    <d v="2024-06-17T00:00:00"/>
    <s v="SL1@tidalwaveautospa.com"/>
    <s v="Andrew Strevel"/>
    <x v="6"/>
    <x v="0"/>
  </r>
  <r>
    <s v="Vincent Burt"/>
    <s v="EXP-10013664 "/>
    <n v="18.13"/>
    <d v="2024-04-18T00:00:00"/>
    <x v="25"/>
    <s v="Parts"/>
    <s v="Omni parts"/>
    <m/>
    <m/>
    <m/>
    <m/>
    <m/>
    <m/>
    <m/>
    <m/>
    <m/>
    <m/>
    <m/>
    <m/>
    <m/>
    <m/>
    <m/>
    <m/>
    <m/>
    <m/>
    <m/>
    <m/>
    <m/>
    <d v="2024-06-17T00:00:00"/>
    <s v="SL1@tidalwaveautospa.com"/>
    <s v="Andrew Strevel"/>
    <x v="6"/>
    <x v="0"/>
  </r>
  <r>
    <s v="Vincent Burt"/>
    <s v="EXP-10013664 "/>
    <n v="161.97999999999999"/>
    <d v="2024-04-21T00:00:00"/>
    <x v="0"/>
    <s v="Wash Maintenance"/>
    <s v="Hydraulic fluid"/>
    <m/>
    <m/>
    <m/>
    <m/>
    <m/>
    <m/>
    <m/>
    <m/>
    <m/>
    <m/>
    <m/>
    <m/>
    <m/>
    <m/>
    <m/>
    <m/>
    <m/>
    <m/>
    <m/>
    <m/>
    <m/>
    <d v="2024-06-17T00:00:00"/>
    <s v="SL1@tidalwaveautospa.com"/>
    <s v="Andrew Strevel"/>
    <x v="6"/>
    <x v="0"/>
  </r>
  <r>
    <s v="Vincent Burt"/>
    <s v="EXP-10013664 "/>
    <n v="50.57"/>
    <d v="2024-04-22T00:00:00"/>
    <x v="0"/>
    <s v="Wash Maintenance"/>
    <s v="Cleaning supplies"/>
    <m/>
    <m/>
    <m/>
    <m/>
    <m/>
    <m/>
    <m/>
    <m/>
    <m/>
    <m/>
    <m/>
    <m/>
    <m/>
    <m/>
    <m/>
    <m/>
    <m/>
    <m/>
    <m/>
    <m/>
    <m/>
    <d v="2024-06-17T00:00:00"/>
    <s v="SL1@tidalwaveautospa.com"/>
    <s v="Andrew Strevel"/>
    <x v="6"/>
    <x v="0"/>
  </r>
  <r>
    <s v="Vincent Burt"/>
    <s v="EXP-10013664 "/>
    <n v="64.95"/>
    <d v="2024-04-22T00:00:00"/>
    <x v="8"/>
    <s v="Snacks"/>
    <s v="H2O and Gatorade"/>
    <m/>
    <m/>
    <m/>
    <m/>
    <m/>
    <m/>
    <m/>
    <m/>
    <m/>
    <m/>
    <m/>
    <m/>
    <m/>
    <m/>
    <m/>
    <m/>
    <m/>
    <m/>
    <m/>
    <m/>
    <m/>
    <d v="2024-06-17T00:00:00"/>
    <s v="SL1@tidalwaveautospa.com"/>
    <s v="Andrew Strevel"/>
    <x v="6"/>
    <x v="0"/>
  </r>
  <r>
    <s v="Vincent Burt"/>
    <s v="EXP-10013664 "/>
    <n v="26.01"/>
    <d v="2024-04-23T00:00:00"/>
    <x v="21"/>
    <s v="Office Supplies"/>
    <s v="Paper plates"/>
    <m/>
    <m/>
    <m/>
    <m/>
    <m/>
    <m/>
    <m/>
    <m/>
    <m/>
    <m/>
    <m/>
    <m/>
    <m/>
    <m/>
    <m/>
    <m/>
    <m/>
    <m/>
    <m/>
    <m/>
    <m/>
    <d v="2024-06-17T00:00:00"/>
    <s v="SL1@tidalwaveautospa.com"/>
    <s v="Andrew Strevel"/>
    <x v="6"/>
    <x v="0"/>
  </r>
  <r>
    <s v="Vincent Burt"/>
    <s v="EXP-10013664 "/>
    <n v="24.98"/>
    <d v="2024-04-23T00:00:00"/>
    <x v="11"/>
    <s v="Small Tools"/>
    <s v="Tools"/>
    <m/>
    <m/>
    <m/>
    <m/>
    <m/>
    <m/>
    <m/>
    <m/>
    <m/>
    <m/>
    <m/>
    <m/>
    <m/>
    <m/>
    <m/>
    <m/>
    <m/>
    <m/>
    <m/>
    <m/>
    <m/>
    <d v="2024-06-17T00:00:00"/>
    <s v="SL1@tidalwaveautospa.com"/>
    <s v="Andrew Strevel"/>
    <x v="6"/>
    <x v="0"/>
  </r>
  <r>
    <s v="Vincent Burt"/>
    <s v="EXP-10013664 "/>
    <n v="9.16"/>
    <d v="2024-04-25T00:00:00"/>
    <x v="0"/>
    <s v="Wash Maintenance"/>
    <s v="Cleaning supplies"/>
    <m/>
    <m/>
    <m/>
    <m/>
    <m/>
    <m/>
    <m/>
    <m/>
    <m/>
    <m/>
    <m/>
    <m/>
    <m/>
    <m/>
    <m/>
    <m/>
    <m/>
    <m/>
    <m/>
    <m/>
    <m/>
    <d v="2024-06-17T00:00:00"/>
    <s v="SL1@tidalwaveautospa.com"/>
    <s v="Andrew Strevel"/>
    <x v="6"/>
    <x v="0"/>
  </r>
  <r>
    <s v="Vincent Burt"/>
    <s v="EXP-10013664 "/>
    <n v="89.94"/>
    <d v="2024-04-29T00:00:00"/>
    <x v="0"/>
    <s v="Wash Maintenance"/>
    <s v="Cleaning"/>
    <m/>
    <m/>
    <m/>
    <m/>
    <m/>
    <m/>
    <m/>
    <m/>
    <m/>
    <m/>
    <m/>
    <m/>
    <m/>
    <m/>
    <m/>
    <m/>
    <m/>
    <m/>
    <m/>
    <m/>
    <m/>
    <d v="2024-06-17T00:00:00"/>
    <s v="SL1@tidalwaveautospa.com"/>
    <s v="Andrew Strevel"/>
    <x v="6"/>
    <x v="0"/>
  </r>
  <r>
    <s v="Vincent Burt"/>
    <s v="EXP-10013664 "/>
    <n v="7.11"/>
    <d v="2024-05-02T00:00:00"/>
    <x v="21"/>
    <s v="Snacks"/>
    <s v="Ice"/>
    <m/>
    <m/>
    <m/>
    <m/>
    <m/>
    <m/>
    <m/>
    <m/>
    <m/>
    <m/>
    <m/>
    <m/>
    <m/>
    <m/>
    <m/>
    <m/>
    <m/>
    <m/>
    <m/>
    <m/>
    <m/>
    <d v="2024-06-17T00:00:00"/>
    <s v="SL1@tidalwaveautospa.com"/>
    <s v="Andrew Strevel"/>
    <x v="6"/>
    <x v="0"/>
  </r>
  <r>
    <s v="Vincent Burt"/>
    <s v="EXP-10013664 "/>
    <n v="202.34"/>
    <d v="2024-05-04T00:00:00"/>
    <x v="0"/>
    <s v="Wash Maintenance"/>
    <s v="cleaning supplies"/>
    <m/>
    <m/>
    <m/>
    <m/>
    <m/>
    <m/>
    <m/>
    <m/>
    <m/>
    <m/>
    <m/>
    <m/>
    <m/>
    <m/>
    <m/>
    <m/>
    <m/>
    <m/>
    <m/>
    <m/>
    <m/>
    <d v="2024-06-17T00:00:00"/>
    <s v="SL1@tidalwaveautospa.com"/>
    <s v="Andrew Strevel"/>
    <x v="6"/>
    <x v="0"/>
  </r>
  <r>
    <s v="Vincent Burt"/>
    <s v="EXP-10013664 "/>
    <n v="129.41999999999999"/>
    <d v="2024-05-06T00:00:00"/>
    <x v="0"/>
    <s v="Wash Maintenance"/>
    <s v="Cleaning supplies"/>
    <m/>
    <m/>
    <m/>
    <m/>
    <m/>
    <m/>
    <m/>
    <m/>
    <m/>
    <m/>
    <m/>
    <m/>
    <m/>
    <m/>
    <m/>
    <m/>
    <m/>
    <m/>
    <m/>
    <m/>
    <m/>
    <d v="2024-06-17T00:00:00"/>
    <s v="SL1@tidalwaveautospa.com"/>
    <s v="Andrew Strevel"/>
    <x v="6"/>
    <x v="0"/>
  </r>
  <r>
    <s v="Vincent Burt"/>
    <s v="EXP-10013664 "/>
    <n v="37.06"/>
    <d v="2024-05-06T00:00:00"/>
    <x v="21"/>
    <s v="Snacks"/>
    <s v="Water and Gatorade"/>
    <m/>
    <m/>
    <m/>
    <m/>
    <m/>
    <m/>
    <m/>
    <m/>
    <m/>
    <m/>
    <m/>
    <m/>
    <m/>
    <m/>
    <m/>
    <m/>
    <m/>
    <m/>
    <m/>
    <m/>
    <m/>
    <d v="2024-06-17T00:00:00"/>
    <s v="SL1@tidalwaveautospa.com"/>
    <s v="Andrew Strevel"/>
    <x v="6"/>
    <x v="0"/>
  </r>
  <r>
    <s v="Vincent Burt"/>
    <s v="EXP-10013664 "/>
    <n v="80.989999999999995"/>
    <d v="2024-05-08T00:00:00"/>
    <x v="0"/>
    <s v="Safety Supplies"/>
    <s v="Rubber gloves"/>
    <m/>
    <m/>
    <m/>
    <m/>
    <m/>
    <m/>
    <m/>
    <m/>
    <m/>
    <m/>
    <m/>
    <m/>
    <m/>
    <m/>
    <m/>
    <m/>
    <m/>
    <m/>
    <m/>
    <m/>
    <m/>
    <d v="2024-06-17T00:00:00"/>
    <s v="SL1@tidalwaveautospa.com"/>
    <s v="Andrew Strevel"/>
    <x v="6"/>
    <x v="0"/>
  </r>
  <r>
    <s v="Vincent Burt"/>
    <s v="EXP-10013664 "/>
    <n v="149.9"/>
    <d v="2024-05-09T00:00:00"/>
    <x v="1"/>
    <s v="Parts"/>
    <s v="Hydraulic hoses"/>
    <m/>
    <m/>
    <m/>
    <m/>
    <m/>
    <m/>
    <m/>
    <m/>
    <m/>
    <m/>
    <m/>
    <m/>
    <m/>
    <m/>
    <m/>
    <m/>
    <m/>
    <m/>
    <m/>
    <m/>
    <m/>
    <d v="2024-06-17T00:00:00"/>
    <s v="SL1@tidalwaveautospa.com"/>
    <s v="Andrew Strevel"/>
    <x v="6"/>
    <x v="0"/>
  </r>
  <r>
    <s v="Vincent Burt"/>
    <s v="EXP-10013664 "/>
    <n v="28.78"/>
    <d v="2024-05-11T00:00:00"/>
    <x v="21"/>
    <s v="Snacks"/>
    <s v="Water n gatorade"/>
    <m/>
    <m/>
    <m/>
    <m/>
    <m/>
    <m/>
    <m/>
    <m/>
    <m/>
    <m/>
    <m/>
    <m/>
    <m/>
    <m/>
    <m/>
    <m/>
    <m/>
    <m/>
    <m/>
    <m/>
    <m/>
    <d v="2024-06-17T00:00:00"/>
    <s v="SL1@tidalwaveautospa.com"/>
    <s v="Andrew Strevel"/>
    <x v="6"/>
    <x v="0"/>
  </r>
  <r>
    <s v="Vincent Burt"/>
    <s v="EXP-10013664 "/>
    <n v="321.55"/>
    <d v="2024-05-14T00:00:00"/>
    <x v="1"/>
    <s v="Small Tools"/>
    <s v="Tools for hero repair"/>
    <m/>
    <m/>
    <m/>
    <m/>
    <m/>
    <m/>
    <m/>
    <m/>
    <m/>
    <m/>
    <m/>
    <m/>
    <m/>
    <m/>
    <m/>
    <m/>
    <m/>
    <m/>
    <m/>
    <m/>
    <m/>
    <d v="2024-06-17T00:00:00"/>
    <s v="SL1@tidalwaveautospa.com"/>
    <s v="Andrew Strevel"/>
    <x v="6"/>
    <x v="0"/>
  </r>
  <r>
    <s v="Vincent Burt"/>
    <s v="EXP-10013664 "/>
    <n v="29.13"/>
    <d v="2024-05-14T00:00:00"/>
    <x v="1"/>
    <s v="Parts"/>
    <s v="Wash repairs the heco"/>
    <m/>
    <m/>
    <m/>
    <m/>
    <m/>
    <m/>
    <m/>
    <m/>
    <m/>
    <m/>
    <m/>
    <m/>
    <m/>
    <m/>
    <m/>
    <m/>
    <m/>
    <m/>
    <m/>
    <m/>
    <m/>
    <d v="2024-06-17T00:00:00"/>
    <s v="SL1@tidalwaveautospa.com"/>
    <s v="Andrew Strevel"/>
    <x v="6"/>
    <x v="0"/>
  </r>
  <r>
    <s v="Vincent Burt"/>
    <s v="EXP-10013664 "/>
    <n v="21.82"/>
    <d v="2024-05-14T00:00:00"/>
    <x v="1"/>
    <s v="Parts"/>
    <s v="Hero repair"/>
    <m/>
    <m/>
    <m/>
    <m/>
    <m/>
    <m/>
    <m/>
    <m/>
    <m/>
    <m/>
    <m/>
    <m/>
    <m/>
    <m/>
    <m/>
    <m/>
    <m/>
    <m/>
    <m/>
    <m/>
    <m/>
    <d v="2024-06-17T00:00:00"/>
    <s v="SL1@tidalwaveautospa.com"/>
    <s v="Andrew Strevel"/>
    <x v="6"/>
    <x v="0"/>
  </r>
  <r>
    <s v="Nicholas Way"/>
    <s v="EXP-10013748 "/>
    <n v="48.03"/>
    <d v="2024-05-14T00:00:00"/>
    <x v="22"/>
    <s v="Small Tools"/>
    <s v="Ratchet Strap for chain maintenance"/>
    <m/>
    <m/>
    <m/>
    <m/>
    <m/>
    <m/>
    <m/>
    <m/>
    <m/>
    <m/>
    <m/>
    <m/>
    <m/>
    <m/>
    <m/>
    <m/>
    <m/>
    <m/>
    <m/>
    <m/>
    <m/>
    <d v="2024-06-17T00:00:00"/>
    <s v="SL246@tidalwaveautospa.com"/>
    <s v="Wesley Kurtz"/>
    <x v="6"/>
    <x v="0"/>
  </r>
  <r>
    <s v="Wesley Kurtz"/>
    <s v="EXP-10013940 "/>
    <n v="187.73"/>
    <d v="2024-04-22T00:00:00"/>
    <x v="0"/>
    <s v="Office Furniture"/>
    <s v="Water dispenser"/>
    <m/>
    <m/>
    <m/>
    <m/>
    <m/>
    <m/>
    <m/>
    <m/>
    <m/>
    <m/>
    <m/>
    <m/>
    <m/>
    <m/>
    <m/>
    <m/>
    <m/>
    <m/>
    <m/>
    <m/>
    <m/>
    <d v="2024-06-17T00:00:00"/>
    <s v="wesley.kurtz@tidalwaveautospa.com"/>
    <s v="Bruce Maxwell"/>
    <x v="6"/>
    <x v="0"/>
  </r>
  <r>
    <s v="Wesley Kurtz"/>
    <s v="EXP-10013940 "/>
    <n v="206"/>
    <d v="2024-04-22T00:00:00"/>
    <x v="0"/>
    <s v="Office Supplies"/>
    <s v="Interim gift card"/>
    <m/>
    <m/>
    <m/>
    <m/>
    <m/>
    <m/>
    <m/>
    <m/>
    <m/>
    <m/>
    <m/>
    <m/>
    <m/>
    <m/>
    <m/>
    <m/>
    <m/>
    <m/>
    <m/>
    <m/>
    <m/>
    <d v="2024-06-17T00:00:00"/>
    <s v="wesley.kurtz@tidalwaveautospa.com"/>
    <s v="Bruce Maxwell"/>
    <x v="6"/>
    <x v="0"/>
  </r>
  <r>
    <s v="Wesley Kurtz"/>
    <s v="EXP-10013940 "/>
    <n v="504.94"/>
    <d v="2024-05-02T00:00:00"/>
    <x v="0"/>
    <s v="Office Supplies"/>
    <s v="Interim gift card"/>
    <m/>
    <m/>
    <m/>
    <m/>
    <m/>
    <m/>
    <m/>
    <m/>
    <m/>
    <m/>
    <m/>
    <m/>
    <m/>
    <m/>
    <m/>
    <m/>
    <m/>
    <m/>
    <m/>
    <m/>
    <m/>
    <d v="2024-06-17T00:00:00"/>
    <s v="wesley.kurtz@tidalwaveautospa.com"/>
    <s v="Bruce Maxwell"/>
    <x v="6"/>
    <x v="0"/>
  </r>
  <r>
    <s v="Wesley Kurtz"/>
    <s v="EXP-10013940 "/>
    <n v="6.71"/>
    <d v="2024-05-10T00:00:00"/>
    <x v="35"/>
    <s v="Plumbing Expense"/>
    <s v="Pvc pipe"/>
    <m/>
    <m/>
    <m/>
    <m/>
    <m/>
    <m/>
    <m/>
    <m/>
    <m/>
    <m/>
    <m/>
    <m/>
    <m/>
    <m/>
    <m/>
    <m/>
    <m/>
    <m/>
    <m/>
    <m/>
    <m/>
    <d v="2024-06-17T00:00:00"/>
    <s v="wesley.kurtz@tidalwaveautospa.com"/>
    <s v="Bruce Maxwell"/>
    <x v="6"/>
    <x v="0"/>
  </r>
  <r>
    <s v="Tristan Luther"/>
    <s v="EXP-10013921 "/>
    <n v="132.96"/>
    <d v="2024-05-07T00:00:00"/>
    <x v="0"/>
    <s v="Office Supplies"/>
    <s v="Ceiling Tiles/Bathroom Supplies"/>
    <m/>
    <m/>
    <m/>
    <m/>
    <m/>
    <m/>
    <m/>
    <m/>
    <m/>
    <m/>
    <m/>
    <m/>
    <m/>
    <m/>
    <m/>
    <m/>
    <m/>
    <m/>
    <m/>
    <m/>
    <m/>
    <d v="2024-06-17T00:00:00"/>
    <s v="SL35@tidalwaveautospa.com"/>
    <s v="Kyle Rovansek"/>
    <x v="6"/>
    <x v="0"/>
  </r>
  <r>
    <s v="Tristan Luther"/>
    <s v="EXP-10013921 "/>
    <n v="128.88999999999999"/>
    <d v="2024-05-11T00:00:00"/>
    <x v="1"/>
    <s v="Wash Maintenance"/>
    <s v="Restripe Lines/Pipe Repairs"/>
    <m/>
    <m/>
    <m/>
    <m/>
    <m/>
    <m/>
    <m/>
    <m/>
    <m/>
    <m/>
    <m/>
    <m/>
    <m/>
    <m/>
    <m/>
    <m/>
    <m/>
    <m/>
    <m/>
    <m/>
    <m/>
    <d v="2024-06-17T00:00:00"/>
    <s v="SL35@tidalwaveautospa.com"/>
    <s v="Kyle Rovansek"/>
    <x v="6"/>
    <x v="0"/>
  </r>
  <r>
    <s v="Tristan Luther"/>
    <s v="EXP-10013507 "/>
    <n v="625"/>
    <d v="2024-05-07T00:00:00"/>
    <x v="25"/>
    <s v="Annual Inspection"/>
    <s v="Fire Inspection for Business License (Sprinklers turned back on)"/>
    <m/>
    <m/>
    <m/>
    <m/>
    <m/>
    <m/>
    <m/>
    <m/>
    <m/>
    <m/>
    <m/>
    <m/>
    <m/>
    <m/>
    <m/>
    <m/>
    <m/>
    <m/>
    <m/>
    <m/>
    <m/>
    <d v="2024-06-17T00:00:00"/>
    <s v="SL35@tidalwaveautospa.com"/>
    <s v="Kyle Rovansek"/>
    <x v="6"/>
    <x v="0"/>
  </r>
  <r>
    <s v="RASHAD JONES"/>
    <s v="EXP-10013891 "/>
    <n v="200"/>
    <d v="2024-05-13T00:00:00"/>
    <x v="7"/>
    <s v="Wash Repairs"/>
    <s v="Podium welding repair"/>
    <m/>
    <m/>
    <m/>
    <m/>
    <m/>
    <m/>
    <m/>
    <m/>
    <m/>
    <m/>
    <m/>
    <m/>
    <m/>
    <m/>
    <m/>
    <m/>
    <m/>
    <m/>
    <m/>
    <m/>
    <m/>
    <d v="2024-06-17T00:00:00"/>
    <s v="SL186@tidalwaveautospa.com"/>
    <s v="Ricky Doyle"/>
    <x v="6"/>
    <x v="0"/>
  </r>
  <r>
    <s v="Tristan Luther"/>
    <s v="EXP-10014006 "/>
    <n v="20.59"/>
    <d v="2024-05-24T00:00:00"/>
    <x v="1"/>
    <s v="Plumbing Expense"/>
    <s v="Repair HP Plumbing"/>
    <m/>
    <m/>
    <m/>
    <m/>
    <m/>
    <m/>
    <m/>
    <m/>
    <m/>
    <m/>
    <m/>
    <m/>
    <m/>
    <m/>
    <m/>
    <m/>
    <m/>
    <m/>
    <m/>
    <m/>
    <m/>
    <d v="2024-06-17T00:00:00"/>
    <s v="SL35@tidalwaveautospa.com"/>
    <s v="Kyle Rovansek"/>
    <x v="6"/>
    <x v="0"/>
  </r>
  <r>
    <s v="Stephanie Ratcliffe"/>
    <s v="EXP-10014051 "/>
    <n v="138.56"/>
    <d v="2024-05-29T00:00:00"/>
    <x v="0"/>
    <s v="Wash Maintenance"/>
    <s v="water hoses"/>
    <m/>
    <m/>
    <m/>
    <m/>
    <m/>
    <m/>
    <m/>
    <m/>
    <m/>
    <m/>
    <m/>
    <m/>
    <m/>
    <m/>
    <m/>
    <m/>
    <m/>
    <m/>
    <m/>
    <m/>
    <m/>
    <d v="2024-06-17T00:00:00"/>
    <s v="SL247@tidalwaveautospa.com"/>
    <s v="Derek Schillinger"/>
    <x v="6"/>
    <x v="0"/>
  </r>
  <r>
    <s v="Maurice Moorman"/>
    <s v="EXP-10013881 "/>
    <n v="11.65"/>
    <d v="2024-05-04T00:00:00"/>
    <x v="2"/>
    <s v="Parts"/>
    <s v="Parts for Victoia tx location"/>
    <m/>
    <m/>
    <m/>
    <m/>
    <m/>
    <m/>
    <m/>
    <m/>
    <m/>
    <m/>
    <m/>
    <m/>
    <m/>
    <m/>
    <m/>
    <m/>
    <m/>
    <m/>
    <m/>
    <m/>
    <m/>
    <d v="2024-06-17T00:00:00"/>
    <s v="maurice.moorman@tidalwaveautospa.com"/>
    <s v="Derek Schillinger"/>
    <x v="6"/>
    <x v="0"/>
  </r>
  <r>
    <s v="Philip Crosse"/>
    <s v="EXP-10014105 "/>
    <n v="16.77"/>
    <d v="2024-06-02T00:00:00"/>
    <x v="0"/>
    <s v="Office Supplies"/>
    <s v="Toilet paper/paper towels"/>
    <m/>
    <m/>
    <m/>
    <m/>
    <m/>
    <m/>
    <m/>
    <m/>
    <m/>
    <m/>
    <m/>
    <m/>
    <m/>
    <m/>
    <m/>
    <m/>
    <m/>
    <m/>
    <m/>
    <m/>
    <m/>
    <d v="2024-06-17T00:00:00"/>
    <s v="SL263@tidalwaveautospa.com"/>
    <s v="Joe Chavez"/>
    <x v="6"/>
    <x v="0"/>
  </r>
  <r>
    <s v="Zachary Gairhan"/>
    <s v="EXP-10014138 "/>
    <n v="130.18"/>
    <d v="2024-05-25T00:00:00"/>
    <x v="1"/>
    <s v="Parts"/>
    <s v="250 psi water hose repair"/>
    <m/>
    <m/>
    <m/>
    <m/>
    <m/>
    <m/>
    <m/>
    <m/>
    <m/>
    <m/>
    <m/>
    <m/>
    <m/>
    <m/>
    <m/>
    <m/>
    <m/>
    <m/>
    <m/>
    <m/>
    <m/>
    <d v="2024-06-17T00:00:00"/>
    <s v="SL281@tidalwaveautospa.com"/>
    <s v="Ricky Doyle"/>
    <x v="6"/>
    <x v="0"/>
  </r>
  <r>
    <s v="Michael Miller"/>
    <s v="EXP-10013716 "/>
    <n v="46.6"/>
    <d v="2024-04-30T00:00:00"/>
    <x v="7"/>
    <s v="Parts"/>
    <s v="hydraulic hose"/>
    <m/>
    <m/>
    <m/>
    <m/>
    <m/>
    <m/>
    <m/>
    <m/>
    <m/>
    <m/>
    <m/>
    <m/>
    <m/>
    <m/>
    <m/>
    <m/>
    <m/>
    <m/>
    <m/>
    <m/>
    <m/>
    <d v="2024-06-17T00:00:00"/>
    <s v="SL55@tidalwaveautospa.com"/>
    <s v="Wesley Kurtz"/>
    <x v="6"/>
    <x v="0"/>
  </r>
  <r>
    <s v="Michael Miller"/>
    <s v="EXP-10013716 "/>
    <n v="167.55"/>
    <d v="2024-05-02T00:00:00"/>
    <x v="7"/>
    <s v="Parts"/>
    <s v="hydraulic hose"/>
    <m/>
    <m/>
    <m/>
    <m/>
    <m/>
    <m/>
    <m/>
    <m/>
    <m/>
    <m/>
    <m/>
    <m/>
    <m/>
    <m/>
    <m/>
    <m/>
    <m/>
    <m/>
    <m/>
    <m/>
    <m/>
    <d v="2024-06-17T00:00:00"/>
    <s v="SL55@tidalwaveautospa.com"/>
    <s v="Wesley Kurtz"/>
    <x v="6"/>
    <x v="0"/>
  </r>
  <r>
    <s v="Michael Miller"/>
    <s v="EXP-10013716 "/>
    <n v="45.43"/>
    <d v="2024-05-04T00:00:00"/>
    <x v="19"/>
    <s v="Itemized"/>
    <s v="bottle water, detergent"/>
    <n v="16.37"/>
    <s v="Snacks"/>
    <s v="bottle water"/>
    <n v="29.06"/>
    <s v="Wash Maintenance"/>
    <s v="detergent"/>
    <m/>
    <m/>
    <m/>
    <m/>
    <m/>
    <m/>
    <m/>
    <m/>
    <m/>
    <m/>
    <m/>
    <m/>
    <m/>
    <m/>
    <m/>
    <d v="2024-06-17T00:00:00"/>
    <s v="SL55@tidalwaveautospa.com"/>
    <s v="Wesley Kurtz"/>
    <x v="6"/>
    <x v="0"/>
  </r>
  <r>
    <s v="Michael Miller"/>
    <s v="EXP-10013716 "/>
    <n v="47.04"/>
    <d v="2024-05-06T00:00:00"/>
    <x v="16"/>
    <s v="Parts"/>
    <s v="bolts &amp; nuts"/>
    <m/>
    <m/>
    <m/>
    <m/>
    <m/>
    <m/>
    <m/>
    <m/>
    <m/>
    <m/>
    <m/>
    <m/>
    <m/>
    <m/>
    <m/>
    <m/>
    <m/>
    <m/>
    <m/>
    <m/>
    <m/>
    <d v="2024-06-17T00:00:00"/>
    <s v="SL55@tidalwaveautospa.com"/>
    <s v="Wesley Kurtz"/>
    <x v="6"/>
    <x v="0"/>
  </r>
  <r>
    <s v="Michael Miller"/>
    <s v="EXP-10013716 "/>
    <n v="46.67"/>
    <d v="2024-05-08T00:00:00"/>
    <x v="7"/>
    <s v="Parts"/>
    <s v="hydraulic hose"/>
    <m/>
    <m/>
    <m/>
    <m/>
    <m/>
    <m/>
    <m/>
    <m/>
    <m/>
    <m/>
    <m/>
    <m/>
    <m/>
    <m/>
    <m/>
    <m/>
    <m/>
    <m/>
    <m/>
    <m/>
    <m/>
    <d v="2024-06-17T00:00:00"/>
    <s v="SL55@tidalwaveautospa.com"/>
    <s v="Wesley Kurtz"/>
    <x v="6"/>
    <x v="0"/>
  </r>
  <r>
    <s v="Michael Miller"/>
    <s v="EXP-10013716 "/>
    <n v="144.43"/>
    <d v="2024-05-14T00:00:00"/>
    <x v="35"/>
    <s v="Wash Maintenance"/>
    <s v="hydraulic fluid for conveyor"/>
    <m/>
    <m/>
    <m/>
    <m/>
    <m/>
    <m/>
    <m/>
    <m/>
    <m/>
    <m/>
    <m/>
    <m/>
    <m/>
    <m/>
    <m/>
    <m/>
    <m/>
    <m/>
    <m/>
    <m/>
    <m/>
    <d v="2024-06-17T00:00:00"/>
    <s v="SL55@tidalwaveautospa.com"/>
    <s v="Wesley Kurtz"/>
    <x v="6"/>
    <x v="0"/>
  </r>
  <r>
    <s v="Michael Miller"/>
    <s v="EXP-10013716 "/>
    <n v="144.43"/>
    <d v="2024-05-15T00:00:00"/>
    <x v="35"/>
    <s v="Wash Maintenance"/>
    <s v="hydraulic fluid for conveyor"/>
    <m/>
    <m/>
    <m/>
    <m/>
    <m/>
    <m/>
    <m/>
    <m/>
    <m/>
    <m/>
    <m/>
    <m/>
    <m/>
    <m/>
    <m/>
    <m/>
    <m/>
    <m/>
    <m/>
    <m/>
    <m/>
    <d v="2024-06-17T00:00:00"/>
    <s v="SL55@tidalwaveautospa.com"/>
    <s v="Wesley Kurtz"/>
    <x v="6"/>
    <x v="0"/>
  </r>
  <r>
    <s v="Nadine Moses"/>
    <s v="EXP-10013800 "/>
    <n v="8.56"/>
    <d v="2024-04-24T00:00:00"/>
    <x v="13"/>
    <s v="Office Supplies"/>
    <s v="keys for office"/>
    <m/>
    <m/>
    <m/>
    <m/>
    <m/>
    <m/>
    <m/>
    <m/>
    <m/>
    <m/>
    <m/>
    <m/>
    <m/>
    <m/>
    <m/>
    <m/>
    <m/>
    <m/>
    <m/>
    <m/>
    <m/>
    <d v="2024-06-17T00:00:00"/>
    <s v="SL278@tidalwaveautospa.com"/>
    <s v="Wesley Kurtz"/>
    <x v="6"/>
    <x v="0"/>
  </r>
  <r>
    <s v="Nadine Moses"/>
    <s v="EXP-10013800 "/>
    <n v="8.56"/>
    <d v="2024-04-24T00:00:00"/>
    <x v="13"/>
    <s v="Office Supplies"/>
    <s v="keys for equipmwnt and vacuum house"/>
    <m/>
    <m/>
    <m/>
    <m/>
    <m/>
    <m/>
    <m/>
    <m/>
    <m/>
    <m/>
    <m/>
    <m/>
    <m/>
    <m/>
    <m/>
    <m/>
    <m/>
    <m/>
    <m/>
    <m/>
    <m/>
    <d v="2024-06-17T00:00:00"/>
    <s v="SL278@tidalwaveautospa.com"/>
    <s v="Wesley Kurtz"/>
    <x v="6"/>
    <x v="0"/>
  </r>
  <r>
    <s v="Nadine Moses"/>
    <s v="EXP-10013800 "/>
    <n v="30.81"/>
    <d v="2024-05-06T00:00:00"/>
    <x v="22"/>
    <s v="Itemized"/>
    <s v="bug spray, dog treats, washers"/>
    <n v="17.59"/>
    <s v="Advertising &amp; Promotion"/>
    <s v="dog treats"/>
    <n v="5.89"/>
    <s v="Pest Control/Extermination"/>
    <s v="ant &amp; roach killer"/>
    <n v="7.3299999999999983"/>
    <s v="Parts"/>
    <s v="washers"/>
    <m/>
    <m/>
    <m/>
    <m/>
    <m/>
    <m/>
    <m/>
    <m/>
    <m/>
    <m/>
    <m/>
    <m/>
    <d v="2024-06-17T00:00:00"/>
    <s v="SL278@tidalwaveautospa.com"/>
    <s v="Wesley Kurtz"/>
    <x v="6"/>
    <x v="0"/>
  </r>
  <r>
    <s v="Nadine Moses"/>
    <s v="EXP-10013800 "/>
    <n v="26.68"/>
    <d v="2024-05-06T00:00:00"/>
    <x v="22"/>
    <s v="Small Tools"/>
    <s v="cable puller"/>
    <m/>
    <m/>
    <m/>
    <m/>
    <m/>
    <m/>
    <m/>
    <m/>
    <m/>
    <m/>
    <m/>
    <m/>
    <m/>
    <m/>
    <m/>
    <m/>
    <m/>
    <m/>
    <m/>
    <m/>
    <m/>
    <d v="2024-06-17T00:00:00"/>
    <s v="SL278@tidalwaveautospa.com"/>
    <s v="Wesley Kurtz"/>
    <x v="6"/>
    <x v="0"/>
  </r>
  <r>
    <s v="Nadine Moses"/>
    <s v="EXP-10013800 "/>
    <n v="54.89"/>
    <d v="2024-05-08T00:00:00"/>
    <x v="48"/>
    <s v="Office Supplies"/>
    <s v="keyboard"/>
    <m/>
    <m/>
    <m/>
    <m/>
    <m/>
    <m/>
    <m/>
    <m/>
    <m/>
    <m/>
    <m/>
    <m/>
    <m/>
    <m/>
    <m/>
    <m/>
    <m/>
    <m/>
    <m/>
    <m/>
    <m/>
    <d v="2024-06-17T00:00:00"/>
    <s v="SL278@tidalwaveautospa.com"/>
    <s v="Wesley Kurtz"/>
    <x v="6"/>
    <x v="0"/>
  </r>
  <r>
    <s v="Nadine Moses"/>
    <s v="EXP-10013800 "/>
    <n v="219.66"/>
    <d v="2024-05-10T00:00:00"/>
    <x v="22"/>
    <s v="Itemized"/>
    <s v="water hose, nozzle, drill, hex sockets,"/>
    <n v="1.88"/>
    <s v="Parts"/>
    <s v="nuts, bolts, washers"/>
    <n v="75.95"/>
    <s v="Wash Maintenance"/>
    <s v="flex hose, PB blaster, hose nozzle"/>
    <n v="141.82999999999998"/>
    <s v="Small Tools"/>
    <s v="hex bit socket set, hammer, wrench"/>
    <m/>
    <m/>
    <m/>
    <m/>
    <m/>
    <m/>
    <m/>
    <m/>
    <m/>
    <m/>
    <m/>
    <m/>
    <d v="2024-06-17T00:00:00"/>
    <s v="SL278@tidalwaveautospa.com"/>
    <s v="Wesley Kurtz"/>
    <x v="6"/>
    <x v="0"/>
  </r>
  <r>
    <s v="Nadine Moses"/>
    <s v="EXP-10013800 "/>
    <n v="21.24"/>
    <d v="2024-05-10T00:00:00"/>
    <x v="22"/>
    <s v="Signage"/>
    <s v="sign for doors"/>
    <m/>
    <m/>
    <m/>
    <m/>
    <m/>
    <m/>
    <m/>
    <m/>
    <m/>
    <m/>
    <m/>
    <m/>
    <m/>
    <m/>
    <m/>
    <m/>
    <m/>
    <m/>
    <m/>
    <m/>
    <m/>
    <d v="2024-06-17T00:00:00"/>
    <s v="SL278@tidalwaveautospa.com"/>
    <s v="Wesley Kurtz"/>
    <x v="6"/>
    <x v="0"/>
  </r>
  <r>
    <s v="Timothy Stephens"/>
    <s v="EXP-10013941 "/>
    <n v="58.3"/>
    <d v="2024-05-17T00:00:00"/>
    <x v="0"/>
    <s v="Wash Maintenance"/>
    <s v="Antifreeze for tunnel equipment. Ordered from wrong location"/>
    <m/>
    <m/>
    <m/>
    <m/>
    <m/>
    <m/>
    <m/>
    <m/>
    <m/>
    <m/>
    <m/>
    <m/>
    <m/>
    <m/>
    <m/>
    <m/>
    <m/>
    <m/>
    <m/>
    <m/>
    <m/>
    <d v="2024-06-17T00:00:00"/>
    <s v="jason.stephens@tidalwaveautospa.com"/>
    <s v="Bruce Maxwell"/>
    <x v="6"/>
    <x v="0"/>
  </r>
  <r>
    <s v="Timothy Stephens"/>
    <s v="EXP-10013941 "/>
    <n v="329.73"/>
    <d v="2024-05-18T00:00:00"/>
    <x v="23"/>
    <s v="Office Furniture"/>
    <s v="Storage cabinets"/>
    <m/>
    <m/>
    <m/>
    <m/>
    <m/>
    <m/>
    <m/>
    <m/>
    <m/>
    <m/>
    <m/>
    <m/>
    <m/>
    <m/>
    <m/>
    <m/>
    <m/>
    <m/>
    <m/>
    <m/>
    <m/>
    <d v="2024-06-17T00:00:00"/>
    <s v="jason.stephens@tidalwaveautospa.com"/>
    <s v="Bruce Maxwell"/>
    <x v="6"/>
    <x v="0"/>
  </r>
  <r>
    <s v="Timothy Stephens"/>
    <s v="EXP-10013941 "/>
    <n v="234.89"/>
    <d v="2024-05-23T00:00:00"/>
    <x v="23"/>
    <s v="Itemized"/>
    <s v="Supplies for site. More landscaping items, shelving, twine, etc."/>
    <n v="41.519999999999996"/>
    <s v="Small Tools"/>
    <s v="drill bit set"/>
    <n v="107.48"/>
    <s v="Office Furniture"/>
    <s v="cabinet"/>
    <n v="3.5"/>
    <s v="Wash Maintenance"/>
    <s v="rope"/>
    <n v="82.389999999999986"/>
    <s v="Landscaping"/>
    <s v="mulch, trimmer line"/>
    <m/>
    <m/>
    <m/>
    <m/>
    <m/>
    <m/>
    <m/>
    <m/>
    <m/>
    <d v="2024-06-17T00:00:00"/>
    <s v="jason.stephens@tidalwaveautospa.com"/>
    <s v="Bruce Maxwell"/>
    <x v="6"/>
    <x v="0"/>
  </r>
  <r>
    <s v="Marcus Stowell"/>
    <s v="EXP-10013613 "/>
    <n v="145.51"/>
    <d v="2024-05-01T00:00:00"/>
    <x v="0"/>
    <s v="Itemized"/>
    <s v="Snacks and cleaning supplies"/>
    <n v="96.490000000000009"/>
    <s v="Wash Maintenance"/>
    <s v="dawn, vinegar"/>
    <n v="49.019999999999982"/>
    <s v="Snacks"/>
    <s v="snacks"/>
    <m/>
    <m/>
    <m/>
    <m/>
    <m/>
    <m/>
    <m/>
    <m/>
    <m/>
    <m/>
    <m/>
    <m/>
    <m/>
    <m/>
    <m/>
    <d v="2024-06-17T00:00:00"/>
    <s v="SL229@tidalwaveautospa.com"/>
    <s v="Ricky Doyle"/>
    <x v="6"/>
    <x v="0"/>
  </r>
  <r>
    <s v="Marcus Stowell"/>
    <s v="EXP-10013613 "/>
    <n v="39.33"/>
    <d v="2024-05-02T00:00:00"/>
    <x v="0"/>
    <s v="Wash Maintenance"/>
    <s v="Cleaning supplies"/>
    <m/>
    <m/>
    <m/>
    <m/>
    <m/>
    <m/>
    <m/>
    <m/>
    <m/>
    <m/>
    <m/>
    <m/>
    <m/>
    <m/>
    <m/>
    <m/>
    <m/>
    <m/>
    <m/>
    <m/>
    <m/>
    <d v="2024-06-17T00:00:00"/>
    <s v="SL229@tidalwaveautospa.com"/>
    <s v="Ricky Doyle"/>
    <x v="6"/>
    <x v="0"/>
  </r>
  <r>
    <s v="Marcus Stowell"/>
    <s v="EXP-10013613 "/>
    <n v="165.02"/>
    <d v="2024-05-02T00:00:00"/>
    <x v="1"/>
    <s v="Manual"/>
    <s v="Wash repairs"/>
    <m/>
    <m/>
    <m/>
    <m/>
    <m/>
    <m/>
    <m/>
    <m/>
    <m/>
    <m/>
    <m/>
    <m/>
    <m/>
    <m/>
    <m/>
    <m/>
    <m/>
    <m/>
    <m/>
    <m/>
    <m/>
    <d v="2024-06-17T00:00:00"/>
    <s v="SL229@tidalwaveautospa.com"/>
    <s v="Ricky Doyle"/>
    <x v="6"/>
    <x v="0"/>
  </r>
  <r>
    <s v="Marcus Stowell"/>
    <s v="EXP-10013613 "/>
    <n v="39.4"/>
    <d v="2024-05-09T00:00:00"/>
    <x v="0"/>
    <s v="Wash Maintenance"/>
    <s v="Cleaning brushes"/>
    <m/>
    <m/>
    <m/>
    <m/>
    <m/>
    <m/>
    <m/>
    <m/>
    <m/>
    <m/>
    <m/>
    <m/>
    <m/>
    <m/>
    <m/>
    <m/>
    <m/>
    <m/>
    <m/>
    <m/>
    <m/>
    <d v="2024-06-17T00:00:00"/>
    <s v="SL229@tidalwaveautospa.com"/>
    <s v="Ricky Doyle"/>
    <x v="6"/>
    <x v="0"/>
  </r>
  <r>
    <s v="Nicholas Huck"/>
    <s v="EXP-10013708 "/>
    <n v="134.69"/>
    <d v="2024-05-06T00:00:00"/>
    <x v="22"/>
    <s v="Itemized"/>
    <s v="Shop vac and office AC filters"/>
    <n v="75.94"/>
    <s v="Small Tools"/>
    <s v="shop vac"/>
    <n v="58.75"/>
    <s v="Wash Maintenance"/>
    <s v="filters"/>
    <m/>
    <m/>
    <m/>
    <m/>
    <m/>
    <m/>
    <m/>
    <m/>
    <m/>
    <m/>
    <m/>
    <m/>
    <m/>
    <m/>
    <m/>
    <d v="2024-06-17T00:00:00"/>
    <s v="SL47@tidalwaveautospa.com"/>
    <s v="Derek Schillinger"/>
    <x v="6"/>
    <x v="0"/>
  </r>
  <r>
    <s v="Nicholas Huck"/>
    <s v="EXP-10013708 "/>
    <n v="105.74"/>
    <d v="2024-05-08T00:00:00"/>
    <x v="6"/>
    <s v="Itemized"/>
    <s v="Salt and repair parts for underbody rinse"/>
    <n v="93.9"/>
    <s v="Wash Maintenance"/>
    <s v="salt"/>
    <n v="11.839999999999989"/>
    <s v="Parts"/>
    <s v="brass adapter, coupling"/>
    <m/>
    <m/>
    <m/>
    <m/>
    <m/>
    <m/>
    <m/>
    <m/>
    <m/>
    <m/>
    <m/>
    <m/>
    <m/>
    <m/>
    <m/>
    <d v="2024-06-17T00:00:00"/>
    <s v="SL47@tidalwaveautospa.com"/>
    <s v="Derek Schillinger"/>
    <x v="6"/>
    <x v="0"/>
  </r>
  <r>
    <s v="Rebecca Jones"/>
    <s v="EXP-10014133 "/>
    <n v="102.81"/>
    <d v="2024-06-03T00:00:00"/>
    <x v="0"/>
    <s v="Itemized"/>
    <s v="sharpies, paper towels, spray bottles, dawn, vinegar, bottle water"/>
    <n v="6.36"/>
    <s v="Snacks"/>
    <s v="bottle water"/>
    <n v="56.459999999999994"/>
    <s v="Wash Maintenance"/>
    <s v="dawn, vinegar"/>
    <n v="22.349999999999998"/>
    <s v="Office Supplies"/>
    <s v="sharpies, paper towels"/>
    <n v="17.640000000000015"/>
    <s v="Wash Supplies"/>
    <s v="spray bottles"/>
    <m/>
    <m/>
    <m/>
    <m/>
    <m/>
    <m/>
    <m/>
    <m/>
    <m/>
    <d v="2024-06-17T00:00:00"/>
    <s v="SL182@tidalwaveautospa.com"/>
    <s v="Joe Chavez"/>
    <x v="6"/>
    <x v="0"/>
  </r>
  <r>
    <s v="Rebecca Jones"/>
    <s v="EXP-10014133 "/>
    <n v="208.51"/>
    <d v="2024-06-03T00:00:00"/>
    <x v="6"/>
    <s v="Wash Maintenance"/>
    <s v="Oil for Air Compressors"/>
    <m/>
    <m/>
    <m/>
    <m/>
    <m/>
    <m/>
    <m/>
    <m/>
    <m/>
    <m/>
    <m/>
    <m/>
    <m/>
    <m/>
    <m/>
    <m/>
    <m/>
    <m/>
    <m/>
    <m/>
    <m/>
    <d v="2024-06-17T00:00:00"/>
    <s v="SL182@tidalwaveautospa.com"/>
    <s v="Joe Chavez"/>
    <x v="6"/>
    <x v="0"/>
  </r>
  <r>
    <s v="Philip Crosse"/>
    <s v="EXP-10014104 "/>
    <n v="87.46"/>
    <d v="2024-05-31T00:00:00"/>
    <x v="0"/>
    <s v="Itemized"/>
    <s v="Dawn, Vinegar, Bottled Water"/>
    <n v="16.080000000000002"/>
    <s v="Snacks"/>
    <s v="bottle water"/>
    <n v="71.38"/>
    <s v="Wash Maintenance"/>
    <s v="dawn, vinegar"/>
    <m/>
    <m/>
    <m/>
    <m/>
    <m/>
    <m/>
    <m/>
    <m/>
    <m/>
    <m/>
    <m/>
    <m/>
    <m/>
    <m/>
    <m/>
    <d v="2024-06-17T00:00:00"/>
    <s v="SL263@tidalwaveautospa.com"/>
    <s v="Joe Chavez"/>
    <x v="6"/>
    <x v="0"/>
  </r>
  <r>
    <s v="Travis Weigart"/>
    <s v="EXP-10014092 "/>
    <n v="87.59"/>
    <d v="2024-05-20T00:00:00"/>
    <x v="22"/>
    <s v="Parts"/>
    <s v="Replaced hydraulic hose"/>
    <m/>
    <m/>
    <m/>
    <m/>
    <m/>
    <m/>
    <m/>
    <m/>
    <m/>
    <m/>
    <m/>
    <m/>
    <m/>
    <m/>
    <m/>
    <m/>
    <m/>
    <m/>
    <m/>
    <m/>
    <m/>
    <d v="2024-06-17T00:00:00"/>
    <s v=""/>
    <s v=""/>
    <x v="6"/>
    <x v="0"/>
  </r>
  <r>
    <s v="Travis Weigart"/>
    <s v="EXP-10014092 "/>
    <n v="34.97"/>
    <d v="2024-05-21T00:00:00"/>
    <x v="6"/>
    <s v="Small Tools"/>
    <s v="Hydraulic barrel pump"/>
    <m/>
    <m/>
    <m/>
    <m/>
    <m/>
    <m/>
    <m/>
    <m/>
    <m/>
    <m/>
    <m/>
    <m/>
    <m/>
    <m/>
    <m/>
    <m/>
    <m/>
    <m/>
    <m/>
    <m/>
    <m/>
    <d v="2024-06-17T00:00:00"/>
    <s v=""/>
    <s v=""/>
    <x v="6"/>
    <x v="0"/>
  </r>
  <r>
    <s v="Travis Weigart"/>
    <s v="EXP-10014092 "/>
    <n v="139.77000000000001"/>
    <d v="2024-05-21T00:00:00"/>
    <x v="22"/>
    <s v="Itemized"/>
    <s v="Gloves, degreaser, and tools"/>
    <n v="45.96"/>
    <s v="Safety Supplies"/>
    <s v="gloves"/>
    <n v="57.94"/>
    <s v="Small Tools"/>
    <s v="long reacher, v-jaw, copper cutter"/>
    <n v="35.870000000000005"/>
    <s v="Wash Maintenance"/>
    <s v="goo gone, simple green cleaner"/>
    <m/>
    <m/>
    <m/>
    <m/>
    <m/>
    <m/>
    <m/>
    <m/>
    <m/>
    <m/>
    <m/>
    <m/>
    <d v="2024-06-17T00:00:00"/>
    <s v=""/>
    <s v=""/>
    <x v="6"/>
    <x v="0"/>
  </r>
  <r>
    <s v="Travis Weigart"/>
    <s v="EXP-10014092 "/>
    <n v="45.5"/>
    <d v="2024-05-22T00:00:00"/>
    <x v="22"/>
    <s v="Parts"/>
    <s v="Rags, parts"/>
    <m/>
    <m/>
    <m/>
    <m/>
    <m/>
    <m/>
    <m/>
    <m/>
    <m/>
    <m/>
    <m/>
    <m/>
    <m/>
    <m/>
    <m/>
    <m/>
    <m/>
    <m/>
    <m/>
    <m/>
    <m/>
    <d v="2024-06-17T00:00:00"/>
    <s v=""/>
    <s v=""/>
    <x v="6"/>
    <x v="0"/>
  </r>
  <r>
    <s v="Samuel Schmidt"/>
    <s v="EXP-10013971 "/>
    <n v="161.02000000000001"/>
    <d v="2024-05-07T00:00:00"/>
    <x v="0"/>
    <s v="Wash Maintenance"/>
    <s v="Grease Lightning"/>
    <m/>
    <m/>
    <m/>
    <m/>
    <m/>
    <m/>
    <m/>
    <m/>
    <m/>
    <m/>
    <m/>
    <m/>
    <m/>
    <m/>
    <m/>
    <m/>
    <m/>
    <m/>
    <m/>
    <m/>
    <m/>
    <d v="2024-06-17T00:00:00"/>
    <s v="SL183@tidalwaveautospa.com"/>
    <s v="Joe Chavez"/>
    <x v="6"/>
    <x v="0"/>
  </r>
  <r>
    <s v="Samuel Schmidt"/>
    <s v="EXP-10013971 "/>
    <n v="163.98"/>
    <d v="2024-05-21T00:00:00"/>
    <x v="0"/>
    <s v="Wash Maintenance"/>
    <s v="C3"/>
    <m/>
    <m/>
    <m/>
    <m/>
    <m/>
    <m/>
    <m/>
    <m/>
    <m/>
    <m/>
    <m/>
    <m/>
    <m/>
    <m/>
    <m/>
    <m/>
    <m/>
    <m/>
    <m/>
    <m/>
    <m/>
    <d v="2024-06-17T00:00:00"/>
    <s v="SL183@tidalwaveautospa.com"/>
    <s v="Joe Chavez"/>
    <x v="6"/>
    <x v="0"/>
  </r>
  <r>
    <s v="Ricky Houser"/>
    <s v="EXP-10013697 "/>
    <n v="15.08"/>
    <d v="2024-05-10T00:00:00"/>
    <x v="0"/>
    <s v="Wash Maintenance"/>
    <s v="Oil Spill Absorber"/>
    <m/>
    <m/>
    <m/>
    <m/>
    <m/>
    <m/>
    <m/>
    <m/>
    <m/>
    <m/>
    <m/>
    <m/>
    <m/>
    <m/>
    <m/>
    <m/>
    <m/>
    <m/>
    <m/>
    <m/>
    <m/>
    <d v="2024-06-17T00:00:00"/>
    <s v=""/>
    <s v=""/>
    <x v="6"/>
    <x v="0"/>
  </r>
  <r>
    <s v="Ricky Houser"/>
    <s v="EXP-10013436 "/>
    <n v="323.99"/>
    <d v="2024-04-19T00:00:00"/>
    <x v="22"/>
    <s v="Equipment"/>
    <s v="pressure washer"/>
    <m/>
    <m/>
    <m/>
    <m/>
    <m/>
    <m/>
    <m/>
    <m/>
    <m/>
    <m/>
    <m/>
    <m/>
    <m/>
    <m/>
    <m/>
    <m/>
    <m/>
    <m/>
    <m/>
    <m/>
    <m/>
    <d v="2024-06-17T00:00:00"/>
    <s v=""/>
    <s v=""/>
    <x v="6"/>
    <x v="0"/>
  </r>
  <r>
    <s v="Ricky Houser"/>
    <s v="EXP-10013436 "/>
    <n v="80.989999999999995"/>
    <d v="2024-04-20T00:00:00"/>
    <x v="1"/>
    <s v="Wash Maintenance"/>
    <s v="hydraulics oil"/>
    <m/>
    <m/>
    <m/>
    <m/>
    <m/>
    <m/>
    <m/>
    <m/>
    <m/>
    <m/>
    <m/>
    <m/>
    <m/>
    <m/>
    <m/>
    <m/>
    <m/>
    <m/>
    <m/>
    <m/>
    <m/>
    <d v="2024-06-17T00:00:00"/>
    <s v=""/>
    <s v=""/>
    <x v="6"/>
    <x v="0"/>
  </r>
  <r>
    <s v="Ricky Houser"/>
    <s v="EXP-10013436 "/>
    <n v="21.57"/>
    <d v="2024-04-20T00:00:00"/>
    <x v="11"/>
    <s v="Small Tools"/>
    <s v="Pen to check electronic voltage"/>
    <m/>
    <m/>
    <m/>
    <m/>
    <m/>
    <m/>
    <m/>
    <m/>
    <m/>
    <m/>
    <m/>
    <m/>
    <m/>
    <m/>
    <m/>
    <m/>
    <m/>
    <m/>
    <m/>
    <m/>
    <m/>
    <d v="2024-06-17T00:00:00"/>
    <s v=""/>
    <s v=""/>
    <x v="6"/>
    <x v="0"/>
  </r>
  <r>
    <s v="Ricky Houser"/>
    <s v="EXP-10013436 "/>
    <n v="107.99"/>
    <d v="2024-04-22T00:00:00"/>
    <x v="11"/>
    <s v="Small Tools"/>
    <s v="fan for loading station"/>
    <m/>
    <m/>
    <m/>
    <m/>
    <m/>
    <m/>
    <m/>
    <m/>
    <m/>
    <m/>
    <m/>
    <m/>
    <m/>
    <m/>
    <m/>
    <m/>
    <m/>
    <m/>
    <m/>
    <m/>
    <m/>
    <d v="2024-06-17T00:00:00"/>
    <s v=""/>
    <s v=""/>
    <x v="6"/>
    <x v="0"/>
  </r>
  <r>
    <s v="Ricky Houser"/>
    <s v="EXP-10013436 "/>
    <n v="32.39"/>
    <d v="2024-04-24T00:00:00"/>
    <x v="0"/>
    <s v="Wash Maintenance"/>
    <s v="100 ft hose"/>
    <m/>
    <m/>
    <m/>
    <m/>
    <m/>
    <m/>
    <m/>
    <m/>
    <m/>
    <m/>
    <m/>
    <m/>
    <m/>
    <m/>
    <m/>
    <m/>
    <m/>
    <m/>
    <m/>
    <m/>
    <m/>
    <d v="2024-06-17T00:00:00"/>
    <s v=""/>
    <s v=""/>
    <x v="6"/>
    <x v="0"/>
  </r>
  <r>
    <s v="Ricky Houser"/>
    <s v="EXP-10013436 "/>
    <n v="15.08"/>
    <d v="2024-04-25T00:00:00"/>
    <x v="0"/>
    <s v="Wash Maintenance"/>
    <s v="Oil spill absorber"/>
    <m/>
    <m/>
    <m/>
    <m/>
    <m/>
    <m/>
    <m/>
    <m/>
    <m/>
    <m/>
    <m/>
    <m/>
    <m/>
    <m/>
    <m/>
    <m/>
    <m/>
    <m/>
    <m/>
    <m/>
    <m/>
    <d v="2024-06-17T00:00:00"/>
    <s v=""/>
    <s v=""/>
    <x v="6"/>
    <x v="0"/>
  </r>
  <r>
    <s v="Ricky Houser"/>
    <s v="EXP-10013436 "/>
    <n v="17.010000000000002"/>
    <d v="2024-04-27T00:00:00"/>
    <x v="2"/>
    <s v="Parts"/>
    <s v="Brass elbow for repair"/>
    <m/>
    <m/>
    <m/>
    <m/>
    <m/>
    <m/>
    <m/>
    <m/>
    <m/>
    <m/>
    <m/>
    <m/>
    <m/>
    <m/>
    <m/>
    <m/>
    <m/>
    <m/>
    <m/>
    <m/>
    <m/>
    <d v="2024-06-17T00:00:00"/>
    <s v=""/>
    <s v=""/>
    <x v="6"/>
    <x v="0"/>
  </r>
  <r>
    <s v="Ricky Houser"/>
    <s v="EXP-10013436 "/>
    <n v="51.8"/>
    <d v="2024-04-27T00:00:00"/>
    <x v="2"/>
    <s v="Parts"/>
    <s v="brushing and tread tape"/>
    <m/>
    <m/>
    <m/>
    <m/>
    <m/>
    <m/>
    <m/>
    <m/>
    <m/>
    <m/>
    <m/>
    <m/>
    <m/>
    <m/>
    <m/>
    <m/>
    <m/>
    <m/>
    <m/>
    <m/>
    <m/>
    <d v="2024-06-17T00:00:00"/>
    <s v=""/>
    <s v=""/>
    <x v="6"/>
    <x v="0"/>
  </r>
  <r>
    <s v="Ricky Houser"/>
    <s v="EXP-10013436 "/>
    <n v="-13.68"/>
    <d v="2024-04-27T00:00:00"/>
    <x v="2"/>
    <s v="Parts"/>
    <s v="refund for wrong part"/>
    <m/>
    <m/>
    <m/>
    <m/>
    <m/>
    <m/>
    <m/>
    <m/>
    <m/>
    <m/>
    <m/>
    <m/>
    <m/>
    <m/>
    <m/>
    <m/>
    <m/>
    <m/>
    <m/>
    <m/>
    <m/>
    <d v="2024-06-17T00:00:00"/>
    <s v=""/>
    <s v=""/>
    <x v="6"/>
    <x v="0"/>
  </r>
  <r>
    <s v="Ricky Houser"/>
    <s v="EXP-10013436 "/>
    <n v="80.989999999999995"/>
    <d v="2024-04-30T00:00:00"/>
    <x v="6"/>
    <s v="Wash Maintenance"/>
    <s v="hydraulics oil"/>
    <m/>
    <m/>
    <m/>
    <m/>
    <m/>
    <m/>
    <m/>
    <m/>
    <m/>
    <m/>
    <m/>
    <m/>
    <m/>
    <m/>
    <m/>
    <m/>
    <m/>
    <m/>
    <m/>
    <m/>
    <m/>
    <d v="2024-06-17T00:00:00"/>
    <s v=""/>
    <s v=""/>
    <x v="6"/>
    <x v="0"/>
  </r>
  <r>
    <s v="Luis Otero"/>
    <s v="EXP-10014003 "/>
    <n v="65.88"/>
    <d v="2024-05-15T00:00:00"/>
    <x v="22"/>
    <s v="Safety Supplies"/>
    <s v="gloves"/>
    <m/>
    <m/>
    <m/>
    <m/>
    <m/>
    <m/>
    <m/>
    <m/>
    <m/>
    <m/>
    <m/>
    <m/>
    <m/>
    <m/>
    <m/>
    <m/>
    <m/>
    <m/>
    <m/>
    <m/>
    <m/>
    <d v="2024-06-17T00:00:00"/>
    <s v="SL150@tidalwaveautospa.com"/>
    <s v="Wesley Kurtz"/>
    <x v="6"/>
    <x v="0"/>
  </r>
  <r>
    <s v="Luis Otero"/>
    <s v="EXP-10014003 "/>
    <n v="118.45"/>
    <d v="2024-05-16T00:00:00"/>
    <x v="7"/>
    <s v="Parts"/>
    <s v="replacing new hose for Pep gun"/>
    <m/>
    <m/>
    <m/>
    <m/>
    <m/>
    <m/>
    <m/>
    <m/>
    <m/>
    <m/>
    <m/>
    <m/>
    <m/>
    <m/>
    <m/>
    <m/>
    <m/>
    <m/>
    <m/>
    <m/>
    <m/>
    <d v="2024-06-17T00:00:00"/>
    <s v="SL150@tidalwaveautospa.com"/>
    <s v="Wesley Kurtz"/>
    <x v="6"/>
    <x v="0"/>
  </r>
  <r>
    <s v="Luis Otero"/>
    <s v="EXP-10014003 "/>
    <n v="46.88"/>
    <d v="2024-05-18T00:00:00"/>
    <x v="25"/>
    <s v="Wash Maintenance"/>
    <s v="Paint for towel Holder"/>
    <m/>
    <m/>
    <m/>
    <m/>
    <m/>
    <m/>
    <m/>
    <m/>
    <m/>
    <m/>
    <m/>
    <m/>
    <m/>
    <m/>
    <m/>
    <m/>
    <m/>
    <m/>
    <m/>
    <m/>
    <m/>
    <d v="2024-06-17T00:00:00"/>
    <s v="SL150@tidalwaveautospa.com"/>
    <s v="Wesley Kurtz"/>
    <x v="6"/>
    <x v="0"/>
  </r>
  <r>
    <s v="Luis Otero"/>
    <s v="EXP-10014003 "/>
    <n v="68.28"/>
    <d v="2024-05-24T00:00:00"/>
    <x v="22"/>
    <s v="Safety Supplies"/>
    <s v="gloves"/>
    <m/>
    <m/>
    <m/>
    <m/>
    <m/>
    <m/>
    <m/>
    <m/>
    <m/>
    <m/>
    <m/>
    <m/>
    <m/>
    <m/>
    <m/>
    <m/>
    <m/>
    <m/>
    <m/>
    <m/>
    <m/>
    <d v="2024-06-17T00:00:00"/>
    <s v="SL150@tidalwaveautospa.com"/>
    <s v="Wesley Kurtz"/>
    <x v="6"/>
    <x v="0"/>
  </r>
  <r>
    <s v="Patrice Morris"/>
    <s v="EXP-10013633 "/>
    <n v="21.39"/>
    <d v="2024-04-17T00:00:00"/>
    <x v="0"/>
    <s v="Wash Maintenance"/>
    <s v="I purchased detergent to clean the towels"/>
    <m/>
    <m/>
    <m/>
    <m/>
    <m/>
    <m/>
    <m/>
    <m/>
    <m/>
    <m/>
    <m/>
    <m/>
    <m/>
    <m/>
    <m/>
    <m/>
    <m/>
    <m/>
    <m/>
    <m/>
    <m/>
    <d v="2024-06-17T00:00:00"/>
    <s v="SL161@tidalwaveautospa.com"/>
    <s v="Kyle Rovansek"/>
    <x v="6"/>
    <x v="0"/>
  </r>
  <r>
    <s v="Patrice Morris"/>
    <s v="EXP-10013633 "/>
    <n v="18.829999999999998"/>
    <d v="2024-04-20T00:00:00"/>
    <x v="0"/>
    <s v="Wash Maintenance"/>
    <s v="I purchased Goo-gone and clear caulk (wash supplies)"/>
    <m/>
    <m/>
    <m/>
    <m/>
    <m/>
    <m/>
    <m/>
    <m/>
    <m/>
    <m/>
    <m/>
    <m/>
    <m/>
    <m/>
    <m/>
    <m/>
    <m/>
    <m/>
    <m/>
    <m/>
    <m/>
    <d v="2024-06-17T00:00:00"/>
    <s v="SL161@tidalwaveautospa.com"/>
    <s v="Kyle Rovansek"/>
    <x v="6"/>
    <x v="0"/>
  </r>
  <r>
    <s v="Patrice Morris"/>
    <s v="EXP-10013633 "/>
    <n v="30.91"/>
    <d v="2024-04-23T00:00:00"/>
    <x v="0"/>
    <s v="Wash Maintenance"/>
    <s v="Ordered Bar Keeper’s Friend for (wash supplies)"/>
    <m/>
    <m/>
    <m/>
    <m/>
    <m/>
    <m/>
    <m/>
    <m/>
    <m/>
    <m/>
    <m/>
    <m/>
    <m/>
    <m/>
    <m/>
    <m/>
    <m/>
    <m/>
    <m/>
    <m/>
    <m/>
    <d v="2024-06-17T00:00:00"/>
    <s v="SL161@tidalwaveautospa.com"/>
    <s v="Kyle Rovansek"/>
    <x v="6"/>
    <x v="0"/>
  </r>
  <r>
    <s v="Patrice Morris"/>
    <s v="EXP-10013633 "/>
    <n v="47.65"/>
    <d v="2024-04-24T00:00:00"/>
    <x v="0"/>
    <s v="Safety Supplies"/>
    <s v="Gloves"/>
    <m/>
    <m/>
    <m/>
    <m/>
    <m/>
    <m/>
    <m/>
    <m/>
    <m/>
    <m/>
    <m/>
    <m/>
    <m/>
    <m/>
    <m/>
    <m/>
    <m/>
    <m/>
    <m/>
    <m/>
    <m/>
    <d v="2024-06-17T00:00:00"/>
    <s v="SL161@tidalwaveautospa.com"/>
    <s v="Kyle Rovansek"/>
    <x v="6"/>
    <x v="0"/>
  </r>
  <r>
    <s v="Patrice Morris"/>
    <s v="EXP-10013633 "/>
    <n v="93.14"/>
    <d v="2024-05-02T00:00:00"/>
    <x v="23"/>
    <s v="Office Furniture"/>
    <s v="Water filter/ Brio water dispenser for team"/>
    <m/>
    <m/>
    <m/>
    <m/>
    <m/>
    <m/>
    <m/>
    <m/>
    <m/>
    <m/>
    <m/>
    <m/>
    <m/>
    <m/>
    <m/>
    <m/>
    <m/>
    <m/>
    <m/>
    <m/>
    <m/>
    <d v="2024-06-17T00:00:00"/>
    <s v="SL161@tidalwaveautospa.com"/>
    <s v="Kyle Rovansek"/>
    <x v="6"/>
    <x v="0"/>
  </r>
  <r>
    <s v="Patrice Morris"/>
    <s v="EXP-10013633 "/>
    <n v="7.13"/>
    <d v="2024-05-02T00:00:00"/>
    <x v="28"/>
    <s v="Employee Incentive - Meals"/>
    <s v="Car wash College Lunch"/>
    <m/>
    <m/>
    <m/>
    <m/>
    <m/>
    <m/>
    <m/>
    <m/>
    <m/>
    <m/>
    <m/>
    <m/>
    <m/>
    <m/>
    <m/>
    <m/>
    <m/>
    <m/>
    <m/>
    <m/>
    <m/>
    <d v="2024-06-17T00:00:00"/>
    <s v="SL161@tidalwaveautospa.com"/>
    <s v="Kyle Rovansek"/>
    <x v="6"/>
    <x v="0"/>
  </r>
  <r>
    <s v="Patrice Morris"/>
    <s v="EXP-10013633 "/>
    <n v="15.73"/>
    <d v="2024-05-03T00:00:00"/>
    <x v="28"/>
    <s v="Employee Incentive - Meals"/>
    <s v="Car wash College Lunch"/>
    <m/>
    <m/>
    <m/>
    <m/>
    <m/>
    <m/>
    <m/>
    <m/>
    <m/>
    <m/>
    <m/>
    <m/>
    <m/>
    <m/>
    <m/>
    <m/>
    <m/>
    <m/>
    <m/>
    <m/>
    <m/>
    <d v="2024-06-17T00:00:00"/>
    <s v="SL161@tidalwaveautospa.com"/>
    <s v="Kyle Rovansek"/>
    <x v="6"/>
    <x v="0"/>
  </r>
  <r>
    <s v="Patrice Morris"/>
    <s v="EXP-10013633 "/>
    <n v="24.19"/>
    <d v="2024-05-04T00:00:00"/>
    <x v="0"/>
    <s v="Wash Maintenance"/>
    <s v="Soap and Vinegar (wash supplies)"/>
    <m/>
    <m/>
    <m/>
    <m/>
    <m/>
    <m/>
    <m/>
    <m/>
    <m/>
    <m/>
    <m/>
    <m/>
    <m/>
    <m/>
    <m/>
    <m/>
    <m/>
    <m/>
    <m/>
    <m/>
    <m/>
    <d v="2024-06-17T00:00:00"/>
    <s v="SL161@tidalwaveautospa.com"/>
    <s v="Kyle Rovansek"/>
    <x v="6"/>
    <x v="0"/>
  </r>
  <r>
    <s v="Patrice Morris"/>
    <s v="EXP-10013633 "/>
    <n v="13.25"/>
    <d v="2024-05-14T00:00:00"/>
    <x v="0"/>
    <s v="Wash Maintenance"/>
    <s v="Vinegar (wash supplies)"/>
    <m/>
    <m/>
    <m/>
    <m/>
    <m/>
    <m/>
    <m/>
    <m/>
    <m/>
    <m/>
    <m/>
    <m/>
    <m/>
    <m/>
    <m/>
    <m/>
    <m/>
    <m/>
    <m/>
    <m/>
    <m/>
    <d v="2024-06-17T00:00:00"/>
    <s v="SL161@tidalwaveautospa.com"/>
    <s v="Kyle Rovansek"/>
    <x v="6"/>
    <x v="0"/>
  </r>
  <r>
    <s v="Nicholas Anthony"/>
    <s v="EXP-10013796 "/>
    <n v="75.33"/>
    <d v="2024-04-23T00:00:00"/>
    <x v="23"/>
    <s v="Office Furniture"/>
    <s v="Water machine for the building, and employee first payment"/>
    <m/>
    <m/>
    <m/>
    <m/>
    <m/>
    <m/>
    <m/>
    <m/>
    <m/>
    <m/>
    <m/>
    <m/>
    <m/>
    <m/>
    <m/>
    <m/>
    <m/>
    <m/>
    <m/>
    <m/>
    <m/>
    <d v="2024-06-17T00:00:00"/>
    <s v="SL19@tidalwaveautospa.com"/>
    <s v="Wesley Kurtz"/>
    <x v="6"/>
    <x v="0"/>
  </r>
  <r>
    <s v="Nicholas Anthony"/>
    <s v="EXP-10013796 "/>
    <n v="101.39"/>
    <d v="2024-05-03T00:00:00"/>
    <x v="23"/>
    <s v="Office Furniture"/>
    <s v="Water machine for employees and customers"/>
    <m/>
    <m/>
    <m/>
    <m/>
    <m/>
    <m/>
    <m/>
    <m/>
    <m/>
    <m/>
    <m/>
    <m/>
    <m/>
    <m/>
    <m/>
    <m/>
    <m/>
    <m/>
    <m/>
    <m/>
    <m/>
    <d v="2024-06-17T00:00:00"/>
    <s v="SL19@tidalwaveautospa.com"/>
    <s v="Wesley Kurtz"/>
    <x v="6"/>
    <x v="0"/>
  </r>
  <r>
    <s v="Nicholas Anthony"/>
    <s v="EXP-10013796 "/>
    <n v="317.10000000000002"/>
    <d v="2024-05-04T00:00:00"/>
    <x v="0"/>
    <s v="Small Tools"/>
    <s v="Fans for loading and xpt"/>
    <m/>
    <m/>
    <m/>
    <m/>
    <m/>
    <m/>
    <m/>
    <m/>
    <m/>
    <m/>
    <m/>
    <m/>
    <m/>
    <m/>
    <m/>
    <m/>
    <m/>
    <m/>
    <m/>
    <m/>
    <m/>
    <d v="2024-06-17T00:00:00"/>
    <s v="SL19@tidalwaveautospa.com"/>
    <s v="Wesley Kurtz"/>
    <x v="6"/>
    <x v="0"/>
  </r>
  <r>
    <s v="Nicholas Anthony"/>
    <s v="EXP-10013796 "/>
    <n v="266.33"/>
    <d v="2024-05-04T00:00:00"/>
    <x v="22"/>
    <s v="Itemized"/>
    <s v="pressure washer nozzle, surface cleaner, cleaning pads and fuel for leaf blower"/>
    <n v="169"/>
    <s v="Equipment"/>
    <s v="pressure washer"/>
    <n v="60.349999999999994"/>
    <s v="Small Tools"/>
    <s v="drill brush, nylon straw brush"/>
    <n v="36.979999999999997"/>
    <s v="Landscaping"/>
    <s v="pre-mix fuel"/>
    <m/>
    <m/>
    <m/>
    <m/>
    <m/>
    <m/>
    <m/>
    <m/>
    <m/>
    <m/>
    <m/>
    <m/>
    <d v="2024-06-17T00:00:00"/>
    <s v="SL19@tidalwaveautospa.com"/>
    <s v="Wesley Kurtz"/>
    <x v="6"/>
    <x v="0"/>
  </r>
  <r>
    <s v="Nicholas Anthony"/>
    <s v="EXP-10013796 "/>
    <n v="47.52"/>
    <d v="2024-05-08T00:00:00"/>
    <x v="1"/>
    <s v="Itemized"/>
    <s v="Zip ties and drill bits"/>
    <n v="36.979999999999997"/>
    <s v="Wash Maintenance"/>
    <s v="cable ties"/>
    <n v="10.540000000000006"/>
    <s v="Small Tools"/>
    <s v="hammer  bit"/>
    <m/>
    <m/>
    <m/>
    <m/>
    <m/>
    <m/>
    <m/>
    <m/>
    <m/>
    <m/>
    <m/>
    <m/>
    <m/>
    <m/>
    <m/>
    <d v="2024-06-17T00:00:00"/>
    <s v="SL19@tidalwaveautospa.com"/>
    <s v="Wesley Kurtz"/>
    <x v="6"/>
    <x v="0"/>
  </r>
  <r>
    <s v="Nicholas Anthony"/>
    <s v="EXP-10013796 "/>
    <n v="13.43"/>
    <d v="2024-05-08T00:00:00"/>
    <x v="14"/>
    <s v="Office Supplies"/>
    <s v="Sun Screen"/>
    <m/>
    <m/>
    <m/>
    <m/>
    <m/>
    <m/>
    <m/>
    <m/>
    <m/>
    <m/>
    <m/>
    <m/>
    <m/>
    <m/>
    <m/>
    <m/>
    <m/>
    <m/>
    <m/>
    <m/>
    <m/>
    <d v="2024-06-17T00:00:00"/>
    <s v="SL19@tidalwaveautospa.com"/>
    <s v="Wesley Kurtz"/>
    <x v="6"/>
    <x v="0"/>
  </r>
  <r>
    <s v="Nicholas Anthony"/>
    <s v="EXP-10013796 "/>
    <n v="74"/>
    <d v="2024-05-09T00:00:00"/>
    <x v="22"/>
    <s v="Landscaping"/>
    <s v="Weed control I can't get actual receipt"/>
    <m/>
    <m/>
    <m/>
    <m/>
    <m/>
    <m/>
    <m/>
    <m/>
    <m/>
    <m/>
    <m/>
    <m/>
    <m/>
    <m/>
    <m/>
    <m/>
    <m/>
    <m/>
    <m/>
    <m/>
    <m/>
    <d v="2024-06-17T00:00:00"/>
    <s v="SL19@tidalwaveautospa.com"/>
    <s v="Wesley Kurtz"/>
    <x v="6"/>
    <x v="0"/>
  </r>
  <r>
    <s v="Nicholas Anthony"/>
    <s v="EXP-10013796 "/>
    <n v="30.95"/>
    <d v="2024-05-15T00:00:00"/>
    <x v="8"/>
    <s v="Miscellaneous Expense - Non-SL"/>
    <s v="Accidentally purchased with card"/>
    <m/>
    <m/>
    <m/>
    <m/>
    <m/>
    <m/>
    <m/>
    <m/>
    <m/>
    <m/>
    <m/>
    <m/>
    <m/>
    <m/>
    <m/>
    <m/>
    <m/>
    <m/>
    <m/>
    <m/>
    <m/>
    <d v="2024-06-17T00:00:00"/>
    <s v="SL19@tidalwaveautospa.com"/>
    <s v="Wesley Kurtz"/>
    <x v="6"/>
    <x v="0"/>
  </r>
  <r>
    <s v="Tristan Luther"/>
    <s v="EXP-10013938 "/>
    <n v="235.38"/>
    <d v="2024-05-20T00:00:00"/>
    <x v="1"/>
    <s v="Itemized"/>
    <s v="Wash Repairs"/>
    <n v="175.25"/>
    <s v="Wash Maintenance"/>
    <s v="mr clean eraser, paint, brush, wall cleaner, tape, ceiling tiles"/>
    <n v="40.61"/>
    <s v="Security"/>
    <s v="lock"/>
    <n v="19.52"/>
    <s v="Parts"/>
    <s v="screws, pipe repair kit"/>
    <m/>
    <m/>
    <m/>
    <m/>
    <m/>
    <m/>
    <m/>
    <m/>
    <m/>
    <m/>
    <m/>
    <m/>
    <d v="2024-06-17T00:00:00"/>
    <s v="SL35@tidalwaveautospa.com"/>
    <s v="Kyle Rovansek"/>
    <x v="6"/>
    <x v="0"/>
  </r>
  <r>
    <s v="Zachary Gairhan"/>
    <s v="EXP-10014102 "/>
    <n v="37.22"/>
    <d v="2024-05-16T00:00:00"/>
    <x v="0"/>
    <s v="Itemized"/>
    <s v="Vinegar and bottle water"/>
    <n v="24.130000000000003"/>
    <s v="Wash Maintenance"/>
    <s v="vinegar"/>
    <n v="13.089999999999996"/>
    <s v="Snacks"/>
    <s v="bottle water"/>
    <m/>
    <m/>
    <m/>
    <m/>
    <m/>
    <m/>
    <m/>
    <m/>
    <m/>
    <m/>
    <m/>
    <m/>
    <m/>
    <m/>
    <m/>
    <d v="2024-06-17T00:00:00"/>
    <s v="SL281@tidalwaveautospa.com"/>
    <s v="Ricky Doyle"/>
    <x v="6"/>
    <x v="0"/>
  </r>
  <r>
    <s v="Zachary Gairhan"/>
    <s v="EXP-10014102 "/>
    <n v="11.47"/>
    <d v="2024-05-22T00:00:00"/>
    <x v="0"/>
    <s v="Wash Maintenance"/>
    <s v="Dawn soap"/>
    <m/>
    <m/>
    <m/>
    <m/>
    <m/>
    <m/>
    <m/>
    <m/>
    <m/>
    <m/>
    <m/>
    <m/>
    <m/>
    <m/>
    <m/>
    <m/>
    <m/>
    <m/>
    <m/>
    <m/>
    <m/>
    <d v="2024-06-17T00:00:00"/>
    <s v="SL281@tidalwaveautospa.com"/>
    <s v="Ricky Doyle"/>
    <x v="6"/>
    <x v="0"/>
  </r>
  <r>
    <s v="Zachary Gairhan"/>
    <s v="EXP-10014102 "/>
    <n v="15.75"/>
    <d v="2024-05-25T00:00:00"/>
    <x v="0"/>
    <s v="Office Supplies"/>
    <s v="Flex tape"/>
    <m/>
    <m/>
    <m/>
    <m/>
    <m/>
    <m/>
    <m/>
    <m/>
    <m/>
    <m/>
    <m/>
    <m/>
    <m/>
    <m/>
    <m/>
    <m/>
    <m/>
    <m/>
    <m/>
    <m/>
    <m/>
    <d v="2024-06-17T00:00:00"/>
    <s v="SL281@tidalwaveautospa.com"/>
    <s v="Ricky Doyle"/>
    <x v="6"/>
    <x v="0"/>
  </r>
  <r>
    <s v="Zachary Gairhan"/>
    <s v="EXP-10014102 "/>
    <n v="13.01"/>
    <d v="2024-05-28T00:00:00"/>
    <x v="0"/>
    <s v="Parts"/>
    <s v="Brass hose fittings"/>
    <m/>
    <m/>
    <m/>
    <m/>
    <m/>
    <m/>
    <m/>
    <m/>
    <m/>
    <m/>
    <m/>
    <m/>
    <m/>
    <m/>
    <m/>
    <m/>
    <m/>
    <m/>
    <m/>
    <m/>
    <m/>
    <d v="2024-06-17T00:00:00"/>
    <s v="SL281@tidalwaveautospa.com"/>
    <s v="Ricky Doyle"/>
    <x v="6"/>
    <x v="0"/>
  </r>
  <r>
    <s v="Robert Hane"/>
    <s v="EXP-10014090 "/>
    <n v="140.09"/>
    <d v="2024-04-25T00:00:00"/>
    <x v="8"/>
    <s v="Office Furniture"/>
    <s v="Water cooler and ice machine for employees"/>
    <m/>
    <m/>
    <m/>
    <m/>
    <m/>
    <m/>
    <m/>
    <m/>
    <m/>
    <m/>
    <m/>
    <m/>
    <m/>
    <m/>
    <m/>
    <m/>
    <m/>
    <m/>
    <m/>
    <m/>
    <m/>
    <d v="2024-06-17T00:00:00"/>
    <s v="SL94@tidalwaveautospa.com"/>
    <s v="David Foster"/>
    <x v="6"/>
    <x v="0"/>
  </r>
  <r>
    <s v="Robert Hane"/>
    <s v="EXP-10014090 "/>
    <n v="49.46"/>
    <d v="2024-04-26T00:00:00"/>
    <x v="8"/>
    <s v="Office Furniture"/>
    <s v="Gatorade cooler"/>
    <m/>
    <m/>
    <m/>
    <m/>
    <m/>
    <m/>
    <m/>
    <m/>
    <m/>
    <m/>
    <m/>
    <m/>
    <m/>
    <m/>
    <m/>
    <m/>
    <m/>
    <m/>
    <m/>
    <m/>
    <m/>
    <d v="2024-06-17T00:00:00"/>
    <s v="SL94@tidalwaveautospa.com"/>
    <s v="David Foster"/>
    <x v="6"/>
    <x v="0"/>
  </r>
  <r>
    <s v="Robert Hane"/>
    <s v="EXP-10014090 "/>
    <n v="259.62"/>
    <d v="2024-04-30T00:00:00"/>
    <x v="6"/>
    <s v="Wash Maintenance"/>
    <s v="cleaning supplies for tunnel equipment and walls"/>
    <m/>
    <m/>
    <m/>
    <m/>
    <m/>
    <m/>
    <m/>
    <m/>
    <m/>
    <m/>
    <m/>
    <m/>
    <m/>
    <m/>
    <m/>
    <m/>
    <m/>
    <m/>
    <m/>
    <m/>
    <m/>
    <d v="2024-06-17T00:00:00"/>
    <s v="SL94@tidalwaveautospa.com"/>
    <s v="David Foster"/>
    <x v="6"/>
    <x v="0"/>
  </r>
  <r>
    <s v="Robert Hane"/>
    <s v="EXP-10014090 "/>
    <n v="48.53"/>
    <d v="2024-05-22T00:00:00"/>
    <x v="35"/>
    <s v="Itemized"/>
    <s v="drinks, snacks, parts, gloves"/>
    <n v="8.65"/>
    <s v="Snacks"/>
    <s v="drinks, snacks"/>
    <n v="25.46"/>
    <s v="Parts"/>
    <s v="parts"/>
    <n v="14.42"/>
    <s v="Safety Supplies"/>
    <s v="gloves"/>
    <m/>
    <m/>
    <m/>
    <m/>
    <m/>
    <m/>
    <m/>
    <m/>
    <m/>
    <m/>
    <m/>
    <m/>
    <d v="2024-06-17T00:00:00"/>
    <s v="SL94@tidalwaveautospa.com"/>
    <s v="David Foster"/>
    <x v="6"/>
    <x v="0"/>
  </r>
  <r>
    <s v="Robert Hane"/>
    <s v="EXP-10014090 "/>
    <n v="285"/>
    <d v="2024-05-23T00:00:00"/>
    <x v="2"/>
    <s v="Electric Repairs"/>
    <s v="electrician repair"/>
    <m/>
    <m/>
    <m/>
    <m/>
    <m/>
    <m/>
    <m/>
    <m/>
    <m/>
    <m/>
    <m/>
    <m/>
    <m/>
    <m/>
    <m/>
    <m/>
    <m/>
    <m/>
    <m/>
    <m/>
    <m/>
    <d v="2024-06-17T00:00:00"/>
    <s v="SL94@tidalwaveautospa.com"/>
    <s v="David Foster"/>
    <x v="6"/>
    <x v="0"/>
  </r>
  <r>
    <s v="Robert Sanders"/>
    <s v="EXP-10013630 "/>
    <n v="77.98"/>
    <d v="2024-03-14T00:00:00"/>
    <x v="0"/>
    <s v="Office Supplies"/>
    <s v="Printer ink"/>
    <m/>
    <m/>
    <m/>
    <m/>
    <m/>
    <m/>
    <m/>
    <m/>
    <m/>
    <m/>
    <m/>
    <m/>
    <m/>
    <m/>
    <m/>
    <m/>
    <m/>
    <m/>
    <m/>
    <m/>
    <m/>
    <d v="2024-06-17T00:00:00"/>
    <s v="SL236@tidalwaveautospa.com"/>
    <s v="Derek Schillinger"/>
    <x v="6"/>
    <x v="0"/>
  </r>
  <r>
    <s v="Robert Sanders"/>
    <s v="EXP-10013630 "/>
    <n v="183.06"/>
    <d v="2024-03-23T00:00:00"/>
    <x v="1"/>
    <s v="Itemized"/>
    <s v="hydraulic fittings, funnel, hammer"/>
    <n v="117.32"/>
    <s v="Parts"/>
    <s v="fittings"/>
    <n v="65.740000000000009"/>
    <s v="Small Tools"/>
    <s v="funnel, hammer"/>
    <m/>
    <m/>
    <m/>
    <m/>
    <m/>
    <m/>
    <m/>
    <m/>
    <m/>
    <m/>
    <m/>
    <m/>
    <m/>
    <m/>
    <m/>
    <d v="2024-06-17T00:00:00"/>
    <s v="SL236@tidalwaveautospa.com"/>
    <s v="Derek Schillinger"/>
    <x v="6"/>
    <x v="0"/>
  </r>
  <r>
    <s v="Robert Sanders"/>
    <s v="EXP-10013630 "/>
    <n v="6.99"/>
    <d v="2024-04-03T00:00:00"/>
    <x v="2"/>
    <s v="Parts"/>
    <s v="Pressure washer fitting"/>
    <m/>
    <m/>
    <m/>
    <m/>
    <m/>
    <m/>
    <m/>
    <m/>
    <m/>
    <m/>
    <m/>
    <m/>
    <m/>
    <m/>
    <m/>
    <m/>
    <m/>
    <m/>
    <m/>
    <m/>
    <m/>
    <d v="2024-06-17T00:00:00"/>
    <s v="SL236@tidalwaveautospa.com"/>
    <s v="Derek Schillinger"/>
    <x v="6"/>
    <x v="0"/>
  </r>
  <r>
    <s v="Robert Sanders"/>
    <s v="EXP-10013630 "/>
    <n v="42.46"/>
    <d v="2024-04-03T00:00:00"/>
    <x v="2"/>
    <s v="Itemized"/>
    <s v="Fittings and ratchet strap. Add 1water for self 3.49"/>
    <n v="3.49"/>
    <s v="Snacks"/>
    <s v="bottle water"/>
    <n v="38.97"/>
    <s v="Parts"/>
    <s v="quick couplings, nipples, tiedowns"/>
    <m/>
    <m/>
    <m/>
    <m/>
    <m/>
    <m/>
    <m/>
    <m/>
    <m/>
    <m/>
    <m/>
    <m/>
    <m/>
    <m/>
    <m/>
    <d v="2024-06-17T00:00:00"/>
    <s v="SL236@tidalwaveautospa.com"/>
    <s v="Derek Schillinger"/>
    <x v="6"/>
    <x v="0"/>
  </r>
  <r>
    <s v="Robert Sanders"/>
    <s v="EXP-10013630 "/>
    <n v="73.92"/>
    <d v="2024-04-03T00:00:00"/>
    <x v="22"/>
    <s v="Small Tools"/>
    <s v="Clamps and ptessure gauge"/>
    <m/>
    <m/>
    <m/>
    <m/>
    <m/>
    <m/>
    <m/>
    <m/>
    <m/>
    <m/>
    <m/>
    <m/>
    <m/>
    <m/>
    <m/>
    <m/>
    <m/>
    <m/>
    <m/>
    <m/>
    <m/>
    <d v="2024-06-17T00:00:00"/>
    <s v="SL236@tidalwaveautospa.com"/>
    <s v="Derek Schillinger"/>
    <x v="6"/>
    <x v="0"/>
  </r>
  <r>
    <s v="Robert Sanders"/>
    <s v="EXP-10013630 "/>
    <n v="199.94"/>
    <d v="2024-04-04T00:00:00"/>
    <x v="22"/>
    <s v="Small Tools"/>
    <s v="High pressure hosesx2"/>
    <m/>
    <m/>
    <m/>
    <m/>
    <m/>
    <m/>
    <m/>
    <m/>
    <m/>
    <m/>
    <m/>
    <m/>
    <m/>
    <m/>
    <m/>
    <m/>
    <m/>
    <m/>
    <m/>
    <m/>
    <m/>
    <d v="2024-06-17T00:00:00"/>
    <s v="SL236@tidalwaveautospa.com"/>
    <s v="Derek Schillinger"/>
    <x v="6"/>
    <x v="0"/>
  </r>
  <r>
    <s v="Robert Sanders"/>
    <s v="EXP-10013630 "/>
    <n v="2.17"/>
    <d v="2024-04-06T00:00:00"/>
    <x v="22"/>
    <s v="Parts"/>
    <s v="Pw gasket"/>
    <m/>
    <m/>
    <m/>
    <m/>
    <m/>
    <m/>
    <m/>
    <m/>
    <m/>
    <m/>
    <m/>
    <m/>
    <m/>
    <m/>
    <m/>
    <m/>
    <m/>
    <m/>
    <m/>
    <m/>
    <m/>
    <d v="2024-06-17T00:00:00"/>
    <s v="SL236@tidalwaveautospa.com"/>
    <s v="Derek Schillinger"/>
    <x v="6"/>
    <x v="0"/>
  </r>
  <r>
    <s v="Robert Sanders"/>
    <s v="EXP-10013899 "/>
    <n v="76.760000000000005"/>
    <d v="2024-04-11T00:00:00"/>
    <x v="1"/>
    <s v="Parts"/>
    <s v="Plunbing fittings"/>
    <m/>
    <m/>
    <m/>
    <m/>
    <m/>
    <m/>
    <m/>
    <m/>
    <m/>
    <m/>
    <m/>
    <m/>
    <m/>
    <m/>
    <m/>
    <m/>
    <m/>
    <m/>
    <m/>
    <m/>
    <m/>
    <d v="2024-06-17T00:00:00"/>
    <s v="SL236@tidalwaveautospa.com"/>
    <s v="Derek Schillinger"/>
    <x v="6"/>
    <x v="0"/>
  </r>
  <r>
    <s v="Robert Sanders"/>
    <s v="EXP-10013899 "/>
    <n v="11.69"/>
    <d v="2024-04-12T00:00:00"/>
    <x v="1"/>
    <s v="Parts"/>
    <s v="Quick coupler"/>
    <m/>
    <m/>
    <m/>
    <m/>
    <m/>
    <m/>
    <m/>
    <m/>
    <m/>
    <m/>
    <m/>
    <m/>
    <m/>
    <m/>
    <m/>
    <m/>
    <m/>
    <m/>
    <m/>
    <m/>
    <m/>
    <d v="2024-06-17T00:00:00"/>
    <s v="SL236@tidalwaveautospa.com"/>
    <s v="Derek Schillinger"/>
    <x v="6"/>
    <x v="0"/>
  </r>
  <r>
    <s v="Robert Sanders"/>
    <s v="EXP-10013899 "/>
    <n v="13.99"/>
    <d v="2024-04-23T00:00:00"/>
    <x v="1"/>
    <s v="Parts"/>
    <s v="O rings"/>
    <m/>
    <m/>
    <m/>
    <m/>
    <m/>
    <m/>
    <m/>
    <m/>
    <m/>
    <m/>
    <m/>
    <m/>
    <m/>
    <m/>
    <m/>
    <m/>
    <m/>
    <m/>
    <m/>
    <m/>
    <m/>
    <d v="2024-06-17T00:00:00"/>
    <s v="SL236@tidalwaveautospa.com"/>
    <s v="Derek Schillinger"/>
    <x v="6"/>
    <x v="0"/>
  </r>
  <r>
    <s v="Robert Sanders"/>
    <s v="EXP-10013899 "/>
    <n v="74.989999999999995"/>
    <d v="2024-04-23T00:00:00"/>
    <x v="0"/>
    <s v="Wash Maintenance"/>
    <s v="Hydraulic fluid"/>
    <m/>
    <m/>
    <m/>
    <m/>
    <m/>
    <m/>
    <m/>
    <m/>
    <m/>
    <m/>
    <m/>
    <m/>
    <m/>
    <m/>
    <m/>
    <m/>
    <m/>
    <m/>
    <m/>
    <m/>
    <m/>
    <d v="2024-06-17T00:00:00"/>
    <s v="SL236@tidalwaveautospa.com"/>
    <s v="Derek Schillinger"/>
    <x v="6"/>
    <x v="0"/>
  </r>
  <r>
    <s v="Robert Sanders"/>
    <s v="EXP-10013899 "/>
    <n v="28.45"/>
    <d v="2024-04-30T00:00:00"/>
    <x v="0"/>
    <s v="Itemized"/>
    <s v="glade air freshner, scour pads, hand cleaner padlock"/>
    <n v="12.48"/>
    <s v="Office Supplies"/>
    <s v="glade air freshener, hand cleaner"/>
    <n v="7.98"/>
    <s v="Wash Maintenance"/>
    <s v="scour pad"/>
    <n v="7.9899999999999984"/>
    <s v="Security"/>
    <s v="padlock"/>
    <m/>
    <m/>
    <m/>
    <m/>
    <m/>
    <m/>
    <m/>
    <m/>
    <m/>
    <m/>
    <m/>
    <m/>
    <d v="2024-06-17T00:00:00"/>
    <s v="SL236@tidalwaveautospa.com"/>
    <s v="Derek Schillinger"/>
    <x v="6"/>
    <x v="0"/>
  </r>
  <r>
    <s v="Robert Sanders"/>
    <s v="EXP-10013899 "/>
    <n v="26.06"/>
    <d v="2024-05-02T00:00:00"/>
    <x v="1"/>
    <s v="Wash Maintenance"/>
    <s v="Glue /epoxy"/>
    <m/>
    <m/>
    <m/>
    <m/>
    <m/>
    <m/>
    <m/>
    <m/>
    <m/>
    <m/>
    <m/>
    <m/>
    <m/>
    <m/>
    <m/>
    <m/>
    <m/>
    <m/>
    <m/>
    <m/>
    <m/>
    <d v="2024-06-17T00:00:00"/>
    <s v="SL236@tidalwaveautospa.com"/>
    <s v="Derek Schillinger"/>
    <x v="6"/>
    <x v="0"/>
  </r>
  <r>
    <s v="Robert Sanders"/>
    <s v="EXP-10013899 "/>
    <n v="39.96"/>
    <d v="2024-05-04T00:00:00"/>
    <x v="22"/>
    <s v="Landscaping"/>
    <s v="Weed killer"/>
    <m/>
    <m/>
    <m/>
    <m/>
    <m/>
    <m/>
    <m/>
    <m/>
    <m/>
    <m/>
    <m/>
    <m/>
    <m/>
    <m/>
    <m/>
    <m/>
    <m/>
    <m/>
    <m/>
    <m/>
    <m/>
    <d v="2024-06-17T00:00:00"/>
    <s v="SL236@tidalwaveautospa.com"/>
    <s v="Derek Schillinger"/>
    <x v="6"/>
    <x v="0"/>
  </r>
  <r>
    <s v="Robert Sanders"/>
    <s v="EXP-10013899 "/>
    <n v="74.989999999999995"/>
    <d v="2024-05-07T00:00:00"/>
    <x v="0"/>
    <s v="Wash Maintenance"/>
    <s v="Hydraulic fluid"/>
    <m/>
    <m/>
    <m/>
    <m/>
    <m/>
    <m/>
    <m/>
    <m/>
    <m/>
    <m/>
    <m/>
    <m/>
    <m/>
    <m/>
    <m/>
    <m/>
    <m/>
    <m/>
    <m/>
    <m/>
    <m/>
    <d v="2024-06-17T00:00:00"/>
    <s v="SL236@tidalwaveautospa.com"/>
    <s v="Derek Schillinger"/>
    <x v="6"/>
    <x v="0"/>
  </r>
  <r>
    <s v="Robert Sanders"/>
    <s v="EXP-10013899 "/>
    <n v="125"/>
    <d v="2024-05-09T00:00:00"/>
    <x v="1"/>
    <s v="Equipment Repairs"/>
    <s v="Washer repair"/>
    <m/>
    <m/>
    <m/>
    <m/>
    <m/>
    <m/>
    <m/>
    <m/>
    <m/>
    <m/>
    <m/>
    <m/>
    <m/>
    <m/>
    <m/>
    <m/>
    <m/>
    <m/>
    <m/>
    <m/>
    <m/>
    <d v="2024-06-17T00:00:00"/>
    <s v="SL236@tidalwaveautospa.com"/>
    <s v="Derek Schillinger"/>
    <x v="6"/>
    <x v="0"/>
  </r>
  <r>
    <s v="Roy Ramirez"/>
    <s v="EXP-10013150 "/>
    <n v="20.55"/>
    <d v="2024-04-28T00:00:00"/>
    <x v="0"/>
    <s v="Wash Maintenance"/>
    <s v="Degreaser for Hillsboro"/>
    <m/>
    <m/>
    <m/>
    <m/>
    <m/>
    <m/>
    <m/>
    <m/>
    <m/>
    <m/>
    <m/>
    <m/>
    <m/>
    <m/>
    <m/>
    <m/>
    <m/>
    <m/>
    <m/>
    <m/>
    <m/>
    <d v="2024-06-17T00:00:00"/>
    <s v="roy.ramirez@tidalwaveautospa.com"/>
    <s v="Derek Schillinger"/>
    <x v="6"/>
    <x v="0"/>
  </r>
  <r>
    <s v="Roy Ramirez"/>
    <s v="EXP-10013150 "/>
    <n v="23.58"/>
    <d v="2024-04-28T00:00:00"/>
    <x v="0"/>
    <s v="Wash Maintenance"/>
    <s v="Cleaner for Walls"/>
    <m/>
    <m/>
    <m/>
    <m/>
    <m/>
    <m/>
    <m/>
    <m/>
    <m/>
    <m/>
    <m/>
    <m/>
    <m/>
    <m/>
    <m/>
    <m/>
    <m/>
    <m/>
    <m/>
    <m/>
    <m/>
    <d v="2024-06-17T00:00:00"/>
    <s v="roy.ramirez@tidalwaveautospa.com"/>
    <s v="Derek Schillinger"/>
    <x v="6"/>
    <x v="0"/>
  </r>
  <r>
    <s v="Roy Ramirez"/>
    <s v="EXP-10013150 "/>
    <n v="5.99"/>
    <d v="2024-04-29T00:00:00"/>
    <x v="23"/>
    <s v="Snacks"/>
    <s v="Water Bottles"/>
    <m/>
    <m/>
    <m/>
    <m/>
    <m/>
    <m/>
    <m/>
    <m/>
    <m/>
    <m/>
    <m/>
    <m/>
    <m/>
    <m/>
    <m/>
    <m/>
    <m/>
    <m/>
    <m/>
    <m/>
    <m/>
    <d v="2024-06-17T00:00:00"/>
    <s v="roy.ramirez@tidalwaveautospa.com"/>
    <s v="Derek Schillinger"/>
    <x v="6"/>
    <x v="0"/>
  </r>
  <r>
    <s v="Roy Ramirez"/>
    <s v="EXP-10013150 "/>
    <n v="24.56"/>
    <d v="2024-05-03T00:00:00"/>
    <x v="44"/>
    <s v="Parts"/>
    <s v="Parts for Water Dispenser"/>
    <m/>
    <m/>
    <m/>
    <m/>
    <m/>
    <m/>
    <m/>
    <m/>
    <m/>
    <m/>
    <m/>
    <m/>
    <m/>
    <m/>
    <m/>
    <m/>
    <m/>
    <m/>
    <m/>
    <m/>
    <m/>
    <d v="2024-06-17T00:00:00"/>
    <s v="roy.ramirez@tidalwaveautospa.com"/>
    <s v="Derek Schillinger"/>
    <x v="6"/>
    <x v="0"/>
  </r>
  <r>
    <s v="Rene Gonzales"/>
    <s v="EXP-10013598 "/>
    <n v="108.25"/>
    <d v="2024-05-07T00:00:00"/>
    <x v="1"/>
    <s v="Parts"/>
    <s v="Bolts machined out of pump"/>
    <m/>
    <m/>
    <m/>
    <m/>
    <m/>
    <m/>
    <m/>
    <m/>
    <m/>
    <m/>
    <m/>
    <m/>
    <m/>
    <m/>
    <m/>
    <m/>
    <m/>
    <m/>
    <m/>
    <m/>
    <m/>
    <d v="2024-06-17T00:00:00"/>
    <s v="SL86@tidalwaveautospa.com"/>
    <s v="Derek Schillinger"/>
    <x v="6"/>
    <x v="0"/>
  </r>
  <r>
    <s v="Rene Gonzales"/>
    <s v="EXP-10013598 "/>
    <n v="81.180000000000007"/>
    <d v="2024-05-08T00:00:00"/>
    <x v="0"/>
    <s v="Wash Maintenance"/>
    <s v="Hydraulic fluid"/>
    <m/>
    <m/>
    <m/>
    <m/>
    <m/>
    <m/>
    <m/>
    <m/>
    <m/>
    <m/>
    <m/>
    <m/>
    <m/>
    <m/>
    <m/>
    <m/>
    <m/>
    <m/>
    <m/>
    <m/>
    <m/>
    <d v="2024-06-17T00:00:00"/>
    <s v="SL86@tidalwaveautospa.com"/>
    <s v="Derek Schillinger"/>
    <x v="6"/>
    <x v="0"/>
  </r>
  <r>
    <s v="Rene Gonzales"/>
    <s v="EXP-10013598 "/>
    <n v="108.23"/>
    <d v="2024-05-08T00:00:00"/>
    <x v="0"/>
    <s v="Wash Maintenance"/>
    <s v="Prep hose"/>
    <m/>
    <m/>
    <m/>
    <m/>
    <m/>
    <m/>
    <m/>
    <m/>
    <m/>
    <m/>
    <m/>
    <m/>
    <m/>
    <m/>
    <m/>
    <m/>
    <m/>
    <m/>
    <m/>
    <m/>
    <m/>
    <d v="2024-06-17T00:00:00"/>
    <s v="SL86@tidalwaveautospa.com"/>
    <s v="Derek Schillinger"/>
    <x v="6"/>
    <x v="0"/>
  </r>
  <r>
    <s v="Rene Gonzales"/>
    <s v="EXP-10013598 "/>
    <n v="81.180000000000007"/>
    <d v="2024-05-10T00:00:00"/>
    <x v="0"/>
    <s v="Wash Maintenance"/>
    <s v="Hydraulic fluid"/>
    <m/>
    <m/>
    <m/>
    <m/>
    <m/>
    <m/>
    <m/>
    <m/>
    <m/>
    <m/>
    <m/>
    <m/>
    <m/>
    <m/>
    <m/>
    <m/>
    <m/>
    <m/>
    <m/>
    <m/>
    <m/>
    <d v="2024-06-17T00:00:00"/>
    <s v="SL86@tidalwaveautospa.com"/>
    <s v="Derek Schillinger"/>
    <x v="6"/>
    <x v="0"/>
  </r>
  <r>
    <s v="Rene Gonzales"/>
    <s v="EXP-10013598 "/>
    <n v="108.23"/>
    <d v="2024-05-11T00:00:00"/>
    <x v="0"/>
    <s v="Wash Maintenance"/>
    <s v="Hydraulic fluid"/>
    <m/>
    <m/>
    <m/>
    <m/>
    <m/>
    <m/>
    <m/>
    <m/>
    <m/>
    <m/>
    <m/>
    <m/>
    <m/>
    <m/>
    <m/>
    <m/>
    <m/>
    <m/>
    <m/>
    <m/>
    <m/>
    <d v="2024-06-17T00:00:00"/>
    <s v="SL86@tidalwaveautospa.com"/>
    <s v="Derek Schillinger"/>
    <x v="6"/>
    <x v="0"/>
  </r>
  <r>
    <s v="Rene Gonzales"/>
    <s v="EXP-10013598 "/>
    <n v="162.35"/>
    <d v="2024-05-13T00:00:00"/>
    <x v="0"/>
    <s v="Wash Maintenance"/>
    <s v="Hydraulic fluid"/>
    <m/>
    <m/>
    <m/>
    <m/>
    <m/>
    <m/>
    <m/>
    <m/>
    <m/>
    <m/>
    <m/>
    <m/>
    <m/>
    <m/>
    <m/>
    <m/>
    <m/>
    <m/>
    <m/>
    <m/>
    <m/>
    <d v="2024-06-17T00:00:00"/>
    <s v="SL86@tidalwaveautospa.com"/>
    <s v="Derek Schillinger"/>
    <x v="6"/>
    <x v="0"/>
  </r>
  <r>
    <s v="Rene Gonzales"/>
    <s v="EXP-10013598 "/>
    <n v="162.35"/>
    <d v="2024-05-15T00:00:00"/>
    <x v="0"/>
    <s v="Wash Maintenance"/>
    <s v="Hydraulic fluid"/>
    <m/>
    <m/>
    <m/>
    <m/>
    <m/>
    <m/>
    <m/>
    <m/>
    <m/>
    <m/>
    <m/>
    <m/>
    <m/>
    <m/>
    <m/>
    <m/>
    <m/>
    <m/>
    <m/>
    <m/>
    <m/>
    <d v="2024-06-17T00:00:00"/>
    <s v="SL86@tidalwaveautospa.com"/>
    <s v="Derek Schillinger"/>
    <x v="6"/>
    <x v="0"/>
  </r>
  <r>
    <s v="Rene Gonzales"/>
    <s v="EXP-10013598 "/>
    <n v="162.35"/>
    <d v="2024-05-16T00:00:00"/>
    <x v="0"/>
    <s v="Wash Maintenance"/>
    <s v="Hydraulic fluid"/>
    <m/>
    <m/>
    <m/>
    <m/>
    <m/>
    <m/>
    <m/>
    <m/>
    <m/>
    <m/>
    <m/>
    <m/>
    <m/>
    <m/>
    <m/>
    <m/>
    <m/>
    <m/>
    <m/>
    <m/>
    <m/>
    <d v="2024-06-17T00:00:00"/>
    <s v="SL86@tidalwaveautospa.com"/>
    <s v="Derek Schillinger"/>
    <x v="6"/>
    <x v="0"/>
  </r>
  <r>
    <s v="Rene Gonzales"/>
    <s v="EXP-10013598 "/>
    <n v="358.35"/>
    <d v="2024-05-29T00:00:00"/>
    <x v="0"/>
    <s v="Parts"/>
    <s v="High pressure hoses parts"/>
    <m/>
    <m/>
    <m/>
    <m/>
    <m/>
    <m/>
    <m/>
    <m/>
    <m/>
    <m/>
    <m/>
    <m/>
    <m/>
    <m/>
    <m/>
    <m/>
    <m/>
    <m/>
    <m/>
    <m/>
    <m/>
    <d v="2024-06-17T00:00:00"/>
    <s v="SL86@tidalwaveautospa.com"/>
    <s v="Derek Schillinger"/>
    <x v="6"/>
    <x v="0"/>
  </r>
  <r>
    <s v="Rene Gonzales"/>
    <s v="EXP-10013598 "/>
    <n v="98.65"/>
    <d v="2024-05-30T00:00:00"/>
    <x v="8"/>
    <s v="Snacks"/>
    <s v="Gatorade pouches"/>
    <m/>
    <m/>
    <m/>
    <m/>
    <m/>
    <m/>
    <m/>
    <m/>
    <m/>
    <m/>
    <m/>
    <m/>
    <m/>
    <m/>
    <m/>
    <m/>
    <m/>
    <m/>
    <m/>
    <m/>
    <m/>
    <d v="2024-06-17T00:00:00"/>
    <s v="SL86@tidalwaveautospa.com"/>
    <s v="Derek Schillinger"/>
    <x v="6"/>
    <x v="0"/>
  </r>
  <r>
    <s v="Scott Lindsey"/>
    <s v="EXP-10014100 "/>
    <n v="20.52"/>
    <d v="2024-03-17T00:00:00"/>
    <x v="22"/>
    <s v="Safety Supplies"/>
    <s v="Disposable gloves"/>
    <m/>
    <m/>
    <m/>
    <m/>
    <m/>
    <m/>
    <m/>
    <m/>
    <m/>
    <m/>
    <m/>
    <m/>
    <m/>
    <m/>
    <m/>
    <m/>
    <m/>
    <m/>
    <m/>
    <m/>
    <m/>
    <d v="2024-06-17T00:00:00"/>
    <s v="SL125@tidalwaveautospa.com"/>
    <s v="Derek Schillinger"/>
    <x v="6"/>
    <x v="0"/>
  </r>
  <r>
    <s v="Scott Lindsey"/>
    <s v="EXP-10014100 "/>
    <n v="92.97"/>
    <d v="2024-03-21T00:00:00"/>
    <x v="22"/>
    <s v="Itemized"/>
    <s v="Zep cleaner. Metal blades"/>
    <n v="46.94"/>
    <s v="Wash Maintenance"/>
    <s v="zep toilet bowl cleaner"/>
    <n v="27.97"/>
    <s v="Small Tools"/>
    <s v="sawzall"/>
    <n v="18.060000000000002"/>
    <s v="Parts"/>
    <s v="adapter set"/>
    <m/>
    <m/>
    <m/>
    <m/>
    <m/>
    <m/>
    <m/>
    <m/>
    <m/>
    <m/>
    <m/>
    <m/>
    <d v="2024-06-17T00:00:00"/>
    <s v="SL125@tidalwaveautospa.com"/>
    <s v="Derek Schillinger"/>
    <x v="6"/>
    <x v="0"/>
  </r>
  <r>
    <s v="Scott Lindsey"/>
    <s v="EXP-10014100 "/>
    <n v="347.69"/>
    <d v="2024-04-01T00:00:00"/>
    <x v="4"/>
    <s v="Recruitment"/>
    <s v="Indeed"/>
    <m/>
    <m/>
    <m/>
    <m/>
    <m/>
    <m/>
    <m/>
    <m/>
    <m/>
    <m/>
    <m/>
    <m/>
    <m/>
    <m/>
    <m/>
    <m/>
    <m/>
    <m/>
    <m/>
    <m/>
    <m/>
    <d v="2024-06-17T00:00:00"/>
    <s v="SL125@tidalwaveautospa.com"/>
    <s v="Derek Schillinger"/>
    <x v="6"/>
    <x v="0"/>
  </r>
  <r>
    <s v="Scott Lindsey"/>
    <s v="EXP-10014100 "/>
    <n v="12.94"/>
    <d v="2024-04-02T00:00:00"/>
    <x v="0"/>
    <s v="Small Tools"/>
    <s v="Plastic razor blades"/>
    <m/>
    <m/>
    <m/>
    <m/>
    <m/>
    <m/>
    <m/>
    <m/>
    <m/>
    <m/>
    <m/>
    <m/>
    <m/>
    <m/>
    <m/>
    <m/>
    <m/>
    <m/>
    <m/>
    <m/>
    <m/>
    <d v="2024-06-17T00:00:00"/>
    <s v="SL125@tidalwaveautospa.com"/>
    <s v="Derek Schillinger"/>
    <x v="6"/>
    <x v="0"/>
  </r>
  <r>
    <s v="Scott Lindsey"/>
    <s v="EXP-10014100 "/>
    <n v="50.06"/>
    <d v="2024-04-08T00:00:00"/>
    <x v="22"/>
    <s v="Safety Supplies"/>
    <s v="Command strips and disposable gloves"/>
    <m/>
    <m/>
    <m/>
    <m/>
    <m/>
    <m/>
    <m/>
    <m/>
    <m/>
    <m/>
    <m/>
    <m/>
    <m/>
    <m/>
    <m/>
    <m/>
    <m/>
    <m/>
    <m/>
    <m/>
    <m/>
    <d v="2024-06-17T00:00:00"/>
    <s v="SL125@tidalwaveautospa.com"/>
    <s v="Derek Schillinger"/>
    <x v="6"/>
    <x v="0"/>
  </r>
  <r>
    <s v="Scott Lindsey"/>
    <s v="EXP-10014100 "/>
    <n v="317.79000000000002"/>
    <d v="2024-04-09T00:00:00"/>
    <x v="22"/>
    <s v="Itemized"/>
    <s v="spray bottles, floor squeegee"/>
    <n v="230.14499999999998"/>
    <s v="Wash Supplies"/>
    <s v="spray bottles"/>
    <n v="87.634999999999991"/>
    <s v="Wash Maintenance"/>
    <s v="floor squeegee"/>
    <m/>
    <m/>
    <m/>
    <m/>
    <m/>
    <m/>
    <m/>
    <m/>
    <m/>
    <m/>
    <m/>
    <m/>
    <m/>
    <m/>
    <m/>
    <d v="2024-06-17T00:00:00"/>
    <s v="SL125@tidalwaveautospa.com"/>
    <s v="Derek Schillinger"/>
    <x v="6"/>
    <x v="0"/>
  </r>
  <r>
    <s v="Tony Phillips"/>
    <s v="EXP-10013883 "/>
    <n v="113.66"/>
    <d v="2024-04-28T00:00:00"/>
    <x v="0"/>
    <s v="Itemized"/>
    <s v="round up, keys made, connectors"/>
    <n v="67.260000000000005"/>
    <s v="Parts"/>
    <s v="unions, bolts, nuts"/>
    <n v="5.4200000000000008"/>
    <s v="Wash Maintenance"/>
    <s v="bucket"/>
    <n v="40.97999999999999"/>
    <s v="Landscaping"/>
    <s v="round up"/>
    <m/>
    <m/>
    <m/>
    <m/>
    <m/>
    <m/>
    <m/>
    <m/>
    <m/>
    <m/>
    <m/>
    <m/>
    <d v="2024-06-17T00:00:00"/>
    <s v="SL6@tidalwaveautospa.com"/>
    <s v="Gary Bradley"/>
    <x v="6"/>
    <x v="0"/>
  </r>
  <r>
    <s v="Tony Phillips"/>
    <s v="EXP-10013883 "/>
    <n v="24.2"/>
    <d v="2024-04-30T00:00:00"/>
    <x v="22"/>
    <s v="Parts"/>
    <s v="couplers, shark bites"/>
    <m/>
    <m/>
    <m/>
    <m/>
    <m/>
    <m/>
    <m/>
    <m/>
    <m/>
    <m/>
    <m/>
    <m/>
    <m/>
    <m/>
    <m/>
    <m/>
    <m/>
    <m/>
    <m/>
    <m/>
    <m/>
    <d v="2024-06-17T00:00:00"/>
    <s v="SL6@tidalwaveautospa.com"/>
    <s v="Gary Bradley"/>
    <x v="6"/>
    <x v="0"/>
  </r>
  <r>
    <s v="Tony Phillips"/>
    <s v="EXP-10013883 "/>
    <n v="10.28"/>
    <d v="2024-05-11T00:00:00"/>
    <x v="0"/>
    <s v="Snacks"/>
    <s v="waters"/>
    <m/>
    <m/>
    <m/>
    <m/>
    <m/>
    <m/>
    <m/>
    <m/>
    <m/>
    <m/>
    <m/>
    <m/>
    <m/>
    <m/>
    <m/>
    <m/>
    <m/>
    <m/>
    <m/>
    <m/>
    <m/>
    <d v="2024-06-17T00:00:00"/>
    <s v="SL6@tidalwaveautospa.com"/>
    <s v="Gary Bradley"/>
    <x v="6"/>
    <x v="0"/>
  </r>
  <r>
    <s v="Tony Phillips"/>
    <s v="EXP-10013883 "/>
    <n v="18.510000000000002"/>
    <d v="2024-05-16T00:00:00"/>
    <x v="0"/>
    <s v="Snacks"/>
    <s v="waters"/>
    <m/>
    <m/>
    <m/>
    <m/>
    <m/>
    <m/>
    <m/>
    <m/>
    <m/>
    <m/>
    <m/>
    <m/>
    <m/>
    <m/>
    <m/>
    <m/>
    <m/>
    <m/>
    <m/>
    <m/>
    <m/>
    <d v="2024-06-17T00:00:00"/>
    <s v="SL6@tidalwaveautospa.com"/>
    <s v="Gary Bradley"/>
    <x v="6"/>
    <x v="0"/>
  </r>
  <r>
    <s v="Richard Gibbons"/>
    <s v="EXP-10013056 "/>
    <n v="27"/>
    <d v="2024-04-16T00:00:00"/>
    <x v="39"/>
    <s v="Car Wash"/>
    <s v="Checking out the other wash"/>
    <m/>
    <m/>
    <m/>
    <m/>
    <m/>
    <m/>
    <m/>
    <m/>
    <m/>
    <m/>
    <m/>
    <m/>
    <m/>
    <m/>
    <m/>
    <m/>
    <m/>
    <m/>
    <m/>
    <m/>
    <m/>
    <d v="2024-06-17T00:00:00"/>
    <s v="SL193@tidalwaveautospa.com"/>
    <s v="Kyle Rovansek"/>
    <x v="6"/>
    <x v="0"/>
  </r>
  <r>
    <s v="Richard Gibbons"/>
    <s v="EXP-10013056 "/>
    <n v="29.39"/>
    <d v="2024-04-23T00:00:00"/>
    <x v="6"/>
    <s v="Wash Maintenance"/>
    <s v="light cover and mixed oil"/>
    <m/>
    <m/>
    <m/>
    <m/>
    <m/>
    <m/>
    <m/>
    <m/>
    <m/>
    <m/>
    <m/>
    <m/>
    <m/>
    <m/>
    <m/>
    <m/>
    <m/>
    <m/>
    <m/>
    <m/>
    <m/>
    <d v="2024-06-17T00:00:00"/>
    <s v="SL193@tidalwaveautospa.com"/>
    <s v="Kyle Rovansek"/>
    <x v="6"/>
    <x v="0"/>
  </r>
  <r>
    <s v="Richard Gibbons"/>
    <s v="EXP-10013056 "/>
    <n v="8.67"/>
    <d v="2024-04-23T00:00:00"/>
    <x v="22"/>
    <s v="Itemized"/>
    <s v="Vinegar, water jugs"/>
    <n v="3.89"/>
    <s v="Wash Maintenance"/>
    <s v="vinegar"/>
    <n v="4.7799999999999994"/>
    <s v="Snacks"/>
    <s v="primo water"/>
    <m/>
    <m/>
    <m/>
    <m/>
    <m/>
    <m/>
    <m/>
    <m/>
    <m/>
    <m/>
    <m/>
    <m/>
    <m/>
    <m/>
    <m/>
    <d v="2024-06-17T00:00:00"/>
    <s v="SL193@tidalwaveautospa.com"/>
    <s v="Kyle Rovansek"/>
    <x v="6"/>
    <x v="0"/>
  </r>
  <r>
    <s v="Richard Gibbons"/>
    <s v="EXP-10013056 "/>
    <n v="33.299999999999997"/>
    <d v="2024-05-09T00:00:00"/>
    <x v="22"/>
    <s v="Itemized"/>
    <s v="vinegar, water jug"/>
    <n v="4.88"/>
    <s v="Snacks"/>
    <s v="primo water"/>
    <n v="28.419999999999998"/>
    <s v="Wash Maintenance"/>
    <s v="vinegar"/>
    <m/>
    <m/>
    <m/>
    <m/>
    <m/>
    <m/>
    <m/>
    <m/>
    <m/>
    <m/>
    <m/>
    <m/>
    <m/>
    <m/>
    <m/>
    <d v="2024-06-17T00:00:00"/>
    <s v="SL193@tidalwaveautospa.com"/>
    <s v="Kyle Rovansek"/>
    <x v="6"/>
    <x v="0"/>
  </r>
  <r>
    <s v="RITCHIE NORFLEET"/>
    <s v="EXP-10013706 "/>
    <n v="27.81"/>
    <d v="2024-04-23T00:00:00"/>
    <x v="9"/>
    <s v="Snacks"/>
    <s v="waters"/>
    <m/>
    <m/>
    <m/>
    <m/>
    <m/>
    <m/>
    <m/>
    <m/>
    <m/>
    <m/>
    <m/>
    <m/>
    <m/>
    <m/>
    <m/>
    <m/>
    <m/>
    <m/>
    <m/>
    <m/>
    <m/>
    <d v="2024-06-17T00:00:00"/>
    <s v="SL30@tidalwaveautospa.com"/>
    <s v="Kyle Rovansek"/>
    <x v="6"/>
    <x v="0"/>
  </r>
  <r>
    <s v="RITCHIE NORFLEET"/>
    <s v="EXP-10013706 "/>
    <n v="56.84"/>
    <d v="2024-05-03T00:00:00"/>
    <x v="0"/>
    <s v="Office Supplies"/>
    <s v="Paper for xpt"/>
    <m/>
    <m/>
    <m/>
    <m/>
    <m/>
    <m/>
    <m/>
    <m/>
    <m/>
    <m/>
    <m/>
    <m/>
    <m/>
    <m/>
    <m/>
    <m/>
    <m/>
    <m/>
    <m/>
    <m/>
    <m/>
    <d v="2024-06-17T00:00:00"/>
    <s v="SL30@tidalwaveautospa.com"/>
    <s v="Kyle Rovansek"/>
    <x v="6"/>
    <x v="0"/>
  </r>
  <r>
    <s v="RITCHIE NORFLEET"/>
    <s v="EXP-10013706 "/>
    <n v="-7.52"/>
    <d v="2024-05-06T00:00:00"/>
    <x v="6"/>
    <s v="Wash Maintenance"/>
    <s v="Credit"/>
    <m/>
    <m/>
    <m/>
    <m/>
    <m/>
    <m/>
    <m/>
    <m/>
    <m/>
    <m/>
    <m/>
    <m/>
    <m/>
    <m/>
    <m/>
    <m/>
    <m/>
    <m/>
    <m/>
    <m/>
    <m/>
    <d v="2024-06-17T00:00:00"/>
    <s v="SL30@tidalwaveautospa.com"/>
    <s v="Kyle Rovansek"/>
    <x v="6"/>
    <x v="0"/>
  </r>
  <r>
    <s v="RITCHIE NORFLEET"/>
    <s v="EXP-10013706 "/>
    <n v="4.78"/>
    <d v="2024-05-06T00:00:00"/>
    <x v="6"/>
    <s v="Wash Maintenance"/>
    <s v="Credit did not need"/>
    <m/>
    <m/>
    <m/>
    <m/>
    <m/>
    <m/>
    <m/>
    <m/>
    <m/>
    <m/>
    <m/>
    <m/>
    <m/>
    <m/>
    <m/>
    <m/>
    <m/>
    <m/>
    <m/>
    <m/>
    <m/>
    <d v="2024-06-17T00:00:00"/>
    <s v="SL30@tidalwaveautospa.com"/>
    <s v="Kyle Rovansek"/>
    <x v="6"/>
    <x v="0"/>
  </r>
  <r>
    <s v="RITCHIE NORFLEET"/>
    <s v="EXP-10013706 "/>
    <n v="78.2"/>
    <d v="2024-05-06T00:00:00"/>
    <x v="22"/>
    <s v="Itemized"/>
    <s v="bottle water, weed killer, insect repellant"/>
    <n v="14.08"/>
    <s v="Landscaping"/>
    <s v="weed killer"/>
    <n v="8.58"/>
    <s v="Pest Control/Extermination"/>
    <s v="insect killer"/>
    <n v="55.540000000000006"/>
    <s v="Snacks"/>
    <s v="bottle water, snacks"/>
    <m/>
    <m/>
    <m/>
    <m/>
    <m/>
    <m/>
    <m/>
    <m/>
    <m/>
    <m/>
    <m/>
    <m/>
    <d v="2024-06-17T00:00:00"/>
    <s v="SL30@tidalwaveautospa.com"/>
    <s v="Kyle Rovansek"/>
    <x v="6"/>
    <x v="0"/>
  </r>
  <r>
    <s v="RITCHIE NORFLEET"/>
    <s v="EXP-10013706 "/>
    <n v="255.28"/>
    <d v="2024-05-07T00:00:00"/>
    <x v="25"/>
    <s v="Signage"/>
    <s v="Signs for exits and ceiling tiles"/>
    <m/>
    <m/>
    <m/>
    <m/>
    <m/>
    <m/>
    <m/>
    <m/>
    <m/>
    <m/>
    <m/>
    <m/>
    <m/>
    <m/>
    <m/>
    <m/>
    <m/>
    <m/>
    <m/>
    <m/>
    <m/>
    <d v="2024-06-17T00:00:00"/>
    <s v="SL30@tidalwaveautospa.com"/>
    <s v="Kyle Rovansek"/>
    <x v="6"/>
    <x v="0"/>
  </r>
  <r>
    <s v="RITCHIE NORFLEET"/>
    <s v="EXP-10013706 "/>
    <n v="74.319999999999993"/>
    <d v="2024-05-08T00:00:00"/>
    <x v="25"/>
    <s v="Signage"/>
    <s v="Exit signs"/>
    <m/>
    <m/>
    <m/>
    <m/>
    <m/>
    <m/>
    <m/>
    <m/>
    <m/>
    <m/>
    <m/>
    <m/>
    <m/>
    <m/>
    <m/>
    <m/>
    <m/>
    <m/>
    <m/>
    <m/>
    <m/>
    <d v="2024-06-17T00:00:00"/>
    <s v="SL30@tidalwaveautospa.com"/>
    <s v="Kyle Rovansek"/>
    <x v="6"/>
    <x v="0"/>
  </r>
  <r>
    <s v="RITCHIE NORFLEET"/>
    <s v="EXP-10013706 "/>
    <n v="25.76"/>
    <d v="2024-05-13T00:00:00"/>
    <x v="0"/>
    <s v="Wash Maintenance"/>
    <s v="adhesive removal"/>
    <m/>
    <m/>
    <m/>
    <m/>
    <m/>
    <m/>
    <m/>
    <m/>
    <m/>
    <m/>
    <m/>
    <m/>
    <m/>
    <m/>
    <m/>
    <m/>
    <m/>
    <m/>
    <m/>
    <m/>
    <m/>
    <d v="2024-06-17T00:00:00"/>
    <s v="SL30@tidalwaveautospa.com"/>
    <s v="Kyle Rovansek"/>
    <x v="6"/>
    <x v="0"/>
  </r>
  <r>
    <s v="Patrick Powers"/>
    <s v="EXP-10013740 "/>
    <n v="79.489999999999995"/>
    <d v="2024-04-19T00:00:00"/>
    <x v="0"/>
    <s v="Wash Maintenance"/>
    <s v="Hydraulic oil"/>
    <m/>
    <m/>
    <m/>
    <m/>
    <m/>
    <m/>
    <m/>
    <m/>
    <m/>
    <m/>
    <m/>
    <m/>
    <m/>
    <m/>
    <m/>
    <m/>
    <m/>
    <m/>
    <m/>
    <m/>
    <m/>
    <d v="2024-06-17T00:00:00"/>
    <s v="SL54@tidalwaveautospa.com"/>
    <s v="Kyle Rovansek"/>
    <x v="6"/>
    <x v="0"/>
  </r>
  <r>
    <s v="Patrick Powers"/>
    <s v="EXP-10013740 "/>
    <n v="51.93"/>
    <d v="2024-04-20T00:00:00"/>
    <x v="0"/>
    <s v="Wash Maintenance"/>
    <s v="trash Bags"/>
    <m/>
    <m/>
    <m/>
    <m/>
    <m/>
    <m/>
    <m/>
    <m/>
    <m/>
    <m/>
    <m/>
    <m/>
    <m/>
    <m/>
    <m/>
    <m/>
    <m/>
    <m/>
    <m/>
    <m/>
    <m/>
    <d v="2024-06-17T00:00:00"/>
    <s v="SL54@tidalwaveautospa.com"/>
    <s v="Kyle Rovansek"/>
    <x v="6"/>
    <x v="0"/>
  </r>
  <r>
    <s v="Patrick Powers"/>
    <s v="EXP-10013740 "/>
    <n v="16.95"/>
    <d v="2024-04-20T00:00:00"/>
    <x v="0"/>
    <s v="Office Supplies"/>
    <s v="Extension cord"/>
    <m/>
    <m/>
    <m/>
    <m/>
    <m/>
    <m/>
    <m/>
    <m/>
    <m/>
    <m/>
    <m/>
    <m/>
    <m/>
    <m/>
    <m/>
    <m/>
    <m/>
    <m/>
    <m/>
    <m/>
    <m/>
    <d v="2024-06-17T00:00:00"/>
    <s v="SL54@tidalwaveautospa.com"/>
    <s v="Kyle Rovansek"/>
    <x v="6"/>
    <x v="0"/>
  </r>
  <r>
    <s v="Patrick Powers"/>
    <s v="EXP-10013740 "/>
    <n v="17.14"/>
    <d v="2024-04-24T00:00:00"/>
    <x v="0"/>
    <s v="Parts"/>
    <s v="Tape brass nipple"/>
    <m/>
    <m/>
    <m/>
    <m/>
    <m/>
    <m/>
    <m/>
    <m/>
    <m/>
    <m/>
    <m/>
    <m/>
    <m/>
    <m/>
    <m/>
    <m/>
    <m/>
    <m/>
    <m/>
    <m/>
    <m/>
    <d v="2024-06-17T00:00:00"/>
    <s v="SL54@tidalwaveautospa.com"/>
    <s v="Kyle Rovansek"/>
    <x v="6"/>
    <x v="0"/>
  </r>
  <r>
    <s v="Patrick Powers"/>
    <s v="EXP-10013740 "/>
    <n v="36.020000000000003"/>
    <d v="2024-04-26T00:00:00"/>
    <x v="2"/>
    <s v="Parts"/>
    <s v="Tube fittings"/>
    <m/>
    <m/>
    <m/>
    <m/>
    <m/>
    <m/>
    <m/>
    <m/>
    <m/>
    <m/>
    <m/>
    <m/>
    <m/>
    <m/>
    <m/>
    <m/>
    <m/>
    <m/>
    <m/>
    <m/>
    <m/>
    <d v="2024-06-17T00:00:00"/>
    <s v="SL54@tidalwaveautospa.com"/>
    <s v="Kyle Rovansek"/>
    <x v="6"/>
    <x v="0"/>
  </r>
  <r>
    <s v="Patrick Powers"/>
    <s v="EXP-10013740 "/>
    <n v="57.65"/>
    <d v="2024-04-27T00:00:00"/>
    <x v="0"/>
    <s v="Small Tools"/>
    <s v="Pressure washer hose"/>
    <m/>
    <m/>
    <m/>
    <m/>
    <m/>
    <m/>
    <m/>
    <m/>
    <m/>
    <m/>
    <m/>
    <m/>
    <m/>
    <m/>
    <m/>
    <m/>
    <m/>
    <m/>
    <m/>
    <m/>
    <m/>
    <d v="2024-06-17T00:00:00"/>
    <s v="SL54@tidalwaveautospa.com"/>
    <s v="Kyle Rovansek"/>
    <x v="6"/>
    <x v="0"/>
  </r>
  <r>
    <s v="Patrick Powers"/>
    <s v="EXP-10013740 "/>
    <n v="24.35"/>
    <d v="2024-04-29T00:00:00"/>
    <x v="0"/>
    <s v="Small Tools"/>
    <s v="Grinding blade"/>
    <m/>
    <m/>
    <m/>
    <m/>
    <m/>
    <m/>
    <m/>
    <m/>
    <m/>
    <m/>
    <m/>
    <m/>
    <m/>
    <m/>
    <m/>
    <m/>
    <m/>
    <m/>
    <m/>
    <m/>
    <m/>
    <d v="2024-06-17T00:00:00"/>
    <s v="SL54@tidalwaveautospa.com"/>
    <s v="Kyle Rovansek"/>
    <x v="6"/>
    <x v="0"/>
  </r>
  <r>
    <s v="Patrick Powers"/>
    <s v="EXP-10013740 "/>
    <n v="32.130000000000003"/>
    <d v="2024-04-30T00:00:00"/>
    <x v="0"/>
    <s v="Wash Maintenance"/>
    <s v="Tape measure. Weather strippjng"/>
    <m/>
    <m/>
    <m/>
    <m/>
    <m/>
    <m/>
    <m/>
    <m/>
    <m/>
    <m/>
    <m/>
    <m/>
    <m/>
    <m/>
    <m/>
    <m/>
    <m/>
    <m/>
    <m/>
    <m/>
    <m/>
    <d v="2024-06-17T00:00:00"/>
    <s v="SL54@tidalwaveautospa.com"/>
    <s v="Kyle Rovansek"/>
    <x v="6"/>
    <x v="0"/>
  </r>
  <r>
    <s v="Patrick Powers"/>
    <s v="EXP-10013740 "/>
    <n v="2.96"/>
    <d v="2024-04-30T00:00:00"/>
    <x v="2"/>
    <s v="Parts"/>
    <s v="Elbow"/>
    <m/>
    <m/>
    <m/>
    <m/>
    <m/>
    <m/>
    <m/>
    <m/>
    <m/>
    <m/>
    <m/>
    <m/>
    <m/>
    <m/>
    <m/>
    <m/>
    <m/>
    <m/>
    <m/>
    <m/>
    <m/>
    <d v="2024-06-17T00:00:00"/>
    <s v="SL54@tidalwaveautospa.com"/>
    <s v="Kyle Rovansek"/>
    <x v="6"/>
    <x v="0"/>
  </r>
  <r>
    <s v="Patrick Powers"/>
    <s v="EXP-10013740 "/>
    <n v="6.35"/>
    <d v="2024-05-01T00:00:00"/>
    <x v="0"/>
    <s v="Wash Maintenance"/>
    <s v="Spray paint"/>
    <m/>
    <m/>
    <m/>
    <m/>
    <m/>
    <m/>
    <m/>
    <m/>
    <m/>
    <m/>
    <m/>
    <m/>
    <m/>
    <m/>
    <m/>
    <m/>
    <m/>
    <m/>
    <m/>
    <m/>
    <m/>
    <d v="2024-06-17T00:00:00"/>
    <s v="SL54@tidalwaveautospa.com"/>
    <s v="Kyle Rovansek"/>
    <x v="6"/>
    <x v="0"/>
  </r>
  <r>
    <s v="Patrick Powers"/>
    <s v="EXP-10013740 "/>
    <n v="51.93"/>
    <d v="2024-05-06T00:00:00"/>
    <x v="0"/>
    <s v="Wash Maintenance"/>
    <s v="trash Bags"/>
    <m/>
    <m/>
    <m/>
    <m/>
    <m/>
    <m/>
    <m/>
    <m/>
    <m/>
    <m/>
    <m/>
    <m/>
    <m/>
    <m/>
    <m/>
    <m/>
    <m/>
    <m/>
    <m/>
    <m/>
    <m/>
    <d v="2024-06-17T00:00:00"/>
    <s v="SL54@tidalwaveautospa.com"/>
    <s v="Kyle Rovansek"/>
    <x v="6"/>
    <x v="0"/>
  </r>
  <r>
    <s v="Patrick Powers"/>
    <s v="EXP-10013740 "/>
    <n v="31.79"/>
    <d v="2024-05-07T00:00:00"/>
    <x v="0"/>
    <s v="Small Tools"/>
    <s v="Foam cannon"/>
    <m/>
    <m/>
    <m/>
    <m/>
    <m/>
    <m/>
    <m/>
    <m/>
    <m/>
    <m/>
    <m/>
    <m/>
    <m/>
    <m/>
    <m/>
    <m/>
    <m/>
    <m/>
    <m/>
    <m/>
    <m/>
    <d v="2024-06-17T00:00:00"/>
    <s v="SL54@tidalwaveautospa.com"/>
    <s v="Kyle Rovansek"/>
    <x v="6"/>
    <x v="0"/>
  </r>
  <r>
    <s v="Patrick Powers"/>
    <s v="EXP-10013740 "/>
    <n v="109.85"/>
    <d v="2024-05-07T00:00:00"/>
    <x v="0"/>
    <s v="Wash Maintenance"/>
    <s v="Dawn"/>
    <m/>
    <m/>
    <m/>
    <m/>
    <m/>
    <m/>
    <m/>
    <m/>
    <m/>
    <m/>
    <m/>
    <m/>
    <m/>
    <m/>
    <m/>
    <m/>
    <m/>
    <m/>
    <m/>
    <m/>
    <m/>
    <d v="2024-06-17T00:00:00"/>
    <s v="SL54@tidalwaveautospa.com"/>
    <s v="Kyle Rovansek"/>
    <x v="6"/>
    <x v="0"/>
  </r>
  <r>
    <s v="Patrick Powers"/>
    <s v="EXP-10013740 "/>
    <n v="18"/>
    <d v="2024-05-09T00:00:00"/>
    <x v="0"/>
    <s v="Parts"/>
    <s v="Nuts and bolts"/>
    <m/>
    <m/>
    <m/>
    <m/>
    <m/>
    <m/>
    <m/>
    <m/>
    <m/>
    <m/>
    <m/>
    <m/>
    <m/>
    <m/>
    <m/>
    <m/>
    <m/>
    <m/>
    <m/>
    <m/>
    <m/>
    <d v="2024-06-17T00:00:00"/>
    <s v="SL54@tidalwaveautospa.com"/>
    <s v="Kyle Rovansek"/>
    <x v="6"/>
    <x v="0"/>
  </r>
  <r>
    <s v="Patrick Powers"/>
    <s v="EXP-10013740 "/>
    <n v="6.76"/>
    <d v="2024-05-09T00:00:00"/>
    <x v="0"/>
    <s v="Parts"/>
    <s v="Nuts and bolts"/>
    <m/>
    <m/>
    <m/>
    <m/>
    <m/>
    <m/>
    <m/>
    <m/>
    <m/>
    <m/>
    <m/>
    <m/>
    <m/>
    <m/>
    <m/>
    <m/>
    <m/>
    <m/>
    <m/>
    <m/>
    <m/>
    <d v="2024-06-17T00:00:00"/>
    <s v="SL54@tidalwaveautospa.com"/>
    <s v="Kyle Rovansek"/>
    <x v="6"/>
    <x v="0"/>
  </r>
  <r>
    <s v="Patrick Powers"/>
    <s v="EXP-10013740 "/>
    <n v="128.33000000000001"/>
    <d v="2024-05-10T00:00:00"/>
    <x v="0"/>
    <s v="Itemized"/>
    <s v="Vinegar, coupling, nipple, detergent"/>
    <n v="106.85"/>
    <s v="Wash Maintenance"/>
    <s v="vinegar, gain powder"/>
    <n v="21.480000000000018"/>
    <s v="Parts"/>
    <s v="couplings, nipples"/>
    <m/>
    <m/>
    <m/>
    <m/>
    <m/>
    <m/>
    <m/>
    <m/>
    <m/>
    <m/>
    <m/>
    <m/>
    <m/>
    <m/>
    <m/>
    <d v="2024-06-17T00:00:00"/>
    <s v="SL54@tidalwaveautospa.com"/>
    <s v="Kyle Rovansek"/>
    <x v="6"/>
    <x v="0"/>
  </r>
  <r>
    <s v="Patrick Powers"/>
    <s v="EXP-10013740 "/>
    <n v="66.77"/>
    <d v="2024-05-11T00:00:00"/>
    <x v="0"/>
    <s v="Small Tools"/>
    <s v="Pressure washer hose"/>
    <m/>
    <m/>
    <m/>
    <m/>
    <m/>
    <m/>
    <m/>
    <m/>
    <m/>
    <m/>
    <m/>
    <m/>
    <m/>
    <m/>
    <m/>
    <m/>
    <m/>
    <m/>
    <m/>
    <m/>
    <m/>
    <d v="2024-06-17T00:00:00"/>
    <s v="SL54@tidalwaveautospa.com"/>
    <s v="Kyle Rovansek"/>
    <x v="6"/>
    <x v="0"/>
  </r>
  <r>
    <s v="Patrick Powers"/>
    <s v="EXP-10013740 "/>
    <n v="4.2300000000000004"/>
    <d v="2024-05-14T00:00:00"/>
    <x v="0"/>
    <s v="Wash Maintenance"/>
    <s v="Pipe holder"/>
    <m/>
    <m/>
    <m/>
    <m/>
    <m/>
    <m/>
    <m/>
    <m/>
    <m/>
    <m/>
    <m/>
    <m/>
    <m/>
    <m/>
    <m/>
    <m/>
    <m/>
    <m/>
    <m/>
    <m/>
    <m/>
    <d v="2024-06-17T00:00:00"/>
    <s v="SL54@tidalwaveautospa.com"/>
    <s v="Kyle Rovansek"/>
    <x v="6"/>
    <x v="0"/>
  </r>
  <r>
    <s v="Patrick Powers"/>
    <s v="EXP-10013740 "/>
    <n v="63.59"/>
    <d v="2024-05-16T00:00:00"/>
    <x v="0"/>
    <s v="Small Tools"/>
    <s v="Foam cannon"/>
    <m/>
    <m/>
    <m/>
    <m/>
    <m/>
    <m/>
    <m/>
    <m/>
    <m/>
    <m/>
    <m/>
    <m/>
    <m/>
    <m/>
    <m/>
    <m/>
    <m/>
    <m/>
    <m/>
    <m/>
    <m/>
    <d v="2024-06-17T00:00:00"/>
    <s v="SL54@tidalwaveautospa.com"/>
    <s v="Kyle Rovansek"/>
    <x v="6"/>
    <x v="0"/>
  </r>
  <r>
    <s v="Matt Bachman"/>
    <s v="EXP-10013810 "/>
    <n v="214.87"/>
    <d v="2024-02-27T00:00:00"/>
    <x v="0"/>
    <s v="Office Supplies"/>
    <s v="Canopy and xpt paper"/>
    <m/>
    <m/>
    <m/>
    <m/>
    <m/>
    <m/>
    <m/>
    <m/>
    <m/>
    <m/>
    <m/>
    <m/>
    <m/>
    <m/>
    <m/>
    <m/>
    <m/>
    <m/>
    <m/>
    <m/>
    <m/>
    <d v="2024-06-17T00:00:00"/>
    <s v="SL15@tidalwaveautospa.com"/>
    <s v="Kyle Rovansek"/>
    <x v="6"/>
    <x v="0"/>
  </r>
  <r>
    <s v="Matt Bachman"/>
    <s v="EXP-10013810 "/>
    <n v="52.5"/>
    <d v="2024-03-04T00:00:00"/>
    <x v="0"/>
    <s v="Office Supplies"/>
    <s v="Sunscreen"/>
    <m/>
    <m/>
    <m/>
    <m/>
    <m/>
    <m/>
    <m/>
    <m/>
    <m/>
    <m/>
    <m/>
    <m/>
    <m/>
    <m/>
    <m/>
    <m/>
    <m/>
    <m/>
    <m/>
    <m/>
    <m/>
    <d v="2024-06-17T00:00:00"/>
    <s v="SL15@tidalwaveautospa.com"/>
    <s v="Kyle Rovansek"/>
    <x v="6"/>
    <x v="0"/>
  </r>
  <r>
    <s v="Matt Bachman"/>
    <s v="EXP-10013810 "/>
    <n v="20.350000000000001"/>
    <d v="2024-04-19T00:00:00"/>
    <x v="8"/>
    <s v="Snacks"/>
    <s v="Waters"/>
    <m/>
    <m/>
    <m/>
    <m/>
    <m/>
    <m/>
    <m/>
    <m/>
    <m/>
    <m/>
    <m/>
    <m/>
    <m/>
    <m/>
    <m/>
    <m/>
    <m/>
    <m/>
    <m/>
    <m/>
    <m/>
    <d v="2024-06-17T00:00:00"/>
    <s v="SL15@tidalwaveautospa.com"/>
    <s v="Kyle Rovansek"/>
    <x v="6"/>
    <x v="0"/>
  </r>
  <r>
    <s v="Matt Bachman"/>
    <s v="EXP-10013810 "/>
    <n v="160.94999999999999"/>
    <d v="2024-04-25T00:00:00"/>
    <x v="0"/>
    <s v="Itemized"/>
    <s v="Tp, grease lightning, gloves, fabreeze, vinager"/>
    <n v="76.36"/>
    <s v="Wash Maintenance"/>
    <s v="degreaser, vinegar, detergent"/>
    <n v="11.96"/>
    <s v="Snacks"/>
    <s v="bottle water"/>
    <n v="17.98"/>
    <s v="Office Supplies"/>
    <s v="bath tissue"/>
    <n v="54.649999999999991"/>
    <s v="Safety Supplies"/>
    <s v="gloves"/>
    <m/>
    <m/>
    <m/>
    <m/>
    <m/>
    <m/>
    <m/>
    <m/>
    <m/>
    <d v="2024-06-17T00:00:00"/>
    <s v="SL15@tidalwaveautospa.com"/>
    <s v="Kyle Rovansek"/>
    <x v="6"/>
    <x v="0"/>
  </r>
  <r>
    <s v="Matt Bachman"/>
    <s v="EXP-10013810 "/>
    <n v="360.5"/>
    <d v="2024-04-28T00:00:00"/>
    <x v="2"/>
    <s v="Plumbing Expense"/>
    <s v="Reclaim breaker repair"/>
    <m/>
    <m/>
    <m/>
    <m/>
    <m/>
    <m/>
    <m/>
    <m/>
    <m/>
    <m/>
    <m/>
    <m/>
    <m/>
    <m/>
    <m/>
    <m/>
    <m/>
    <m/>
    <m/>
    <m/>
    <m/>
    <d v="2024-06-17T00:00:00"/>
    <s v="SL15@tidalwaveautospa.com"/>
    <s v="Kyle Rovansek"/>
    <x v="6"/>
    <x v="0"/>
  </r>
  <r>
    <s v="Matt Bachman"/>
    <s v="EXP-10013810 "/>
    <n v="22.43"/>
    <d v="2024-05-01T00:00:00"/>
    <x v="8"/>
    <s v="Snacks"/>
    <s v="Team drinks"/>
    <m/>
    <m/>
    <m/>
    <m/>
    <m/>
    <m/>
    <m/>
    <m/>
    <m/>
    <m/>
    <m/>
    <m/>
    <m/>
    <m/>
    <m/>
    <m/>
    <m/>
    <m/>
    <m/>
    <m/>
    <m/>
    <d v="2024-06-17T00:00:00"/>
    <s v="SL15@tidalwaveautospa.com"/>
    <s v="Kyle Rovansek"/>
    <x v="6"/>
    <x v="0"/>
  </r>
  <r>
    <s v="Matt Bachman"/>
    <s v="EXP-10013810 "/>
    <n v="11.21"/>
    <d v="2024-05-04T00:00:00"/>
    <x v="8"/>
    <s v="Snacks"/>
    <s v="Case of water"/>
    <m/>
    <m/>
    <m/>
    <m/>
    <m/>
    <m/>
    <m/>
    <m/>
    <m/>
    <m/>
    <m/>
    <m/>
    <m/>
    <m/>
    <m/>
    <m/>
    <m/>
    <m/>
    <m/>
    <m/>
    <m/>
    <d v="2024-06-17T00:00:00"/>
    <s v="SL15@tidalwaveautospa.com"/>
    <s v="Kyle Rovansek"/>
    <x v="6"/>
    <x v="0"/>
  </r>
  <r>
    <s v="Matt Bachman"/>
    <s v="EXP-10013810 "/>
    <n v="26.73"/>
    <d v="2024-05-05T00:00:00"/>
    <x v="0"/>
    <s v="Office Supplies"/>
    <s v="Sunscreen"/>
    <m/>
    <m/>
    <m/>
    <m/>
    <m/>
    <m/>
    <m/>
    <m/>
    <m/>
    <m/>
    <m/>
    <m/>
    <m/>
    <m/>
    <m/>
    <m/>
    <m/>
    <m/>
    <m/>
    <m/>
    <m/>
    <d v="2024-06-17T00:00:00"/>
    <s v="SL15@tidalwaveautospa.com"/>
    <s v="Kyle Rovansek"/>
    <x v="6"/>
    <x v="0"/>
  </r>
  <r>
    <s v="Matt Bachman"/>
    <s v="EXP-10013810 "/>
    <n v="17.84"/>
    <d v="2024-05-07T00:00:00"/>
    <x v="8"/>
    <s v="Snacks"/>
    <s v="waters"/>
    <m/>
    <m/>
    <m/>
    <m/>
    <m/>
    <m/>
    <m/>
    <m/>
    <m/>
    <m/>
    <m/>
    <m/>
    <m/>
    <m/>
    <m/>
    <m/>
    <m/>
    <m/>
    <m/>
    <m/>
    <m/>
    <d v="2024-06-17T00:00:00"/>
    <s v="SL15@tidalwaveautospa.com"/>
    <s v="Kyle Rovansek"/>
    <x v="6"/>
    <x v="0"/>
  </r>
  <r>
    <s v="Matt Bachman"/>
    <s v="EXP-10013810 "/>
    <n v="1091.8"/>
    <d v="2024-05-08T00:00:00"/>
    <x v="25"/>
    <s v="Electric Repairs"/>
    <s v="New lighting in back room"/>
    <m/>
    <m/>
    <m/>
    <m/>
    <m/>
    <m/>
    <m/>
    <m/>
    <m/>
    <m/>
    <m/>
    <m/>
    <m/>
    <m/>
    <m/>
    <m/>
    <m/>
    <m/>
    <m/>
    <m/>
    <m/>
    <d v="2024-06-17T00:00:00"/>
    <s v="SL15@tidalwaveautospa.com"/>
    <s v="Kyle Rovansek"/>
    <x v="6"/>
    <x v="0"/>
  </r>
  <r>
    <s v="Matt Bachman"/>
    <s v="EXP-10013810 "/>
    <n v="46.26"/>
    <d v="2024-05-09T00:00:00"/>
    <x v="1"/>
    <s v="Plumbing Expense"/>
    <s v="Piping to fix HP pump"/>
    <m/>
    <m/>
    <m/>
    <m/>
    <m/>
    <m/>
    <m/>
    <m/>
    <m/>
    <m/>
    <m/>
    <m/>
    <m/>
    <m/>
    <m/>
    <m/>
    <m/>
    <m/>
    <m/>
    <m/>
    <m/>
    <d v="2024-06-17T00:00:00"/>
    <s v="SL15@tidalwaveautospa.com"/>
    <s v="Kyle Rovansek"/>
    <x v="6"/>
    <x v="0"/>
  </r>
  <r>
    <s v="Matt Bachman"/>
    <s v="EXP-10013810 "/>
    <n v="149.88999999999999"/>
    <d v="2024-05-09T00:00:00"/>
    <x v="0"/>
    <s v="Parts"/>
    <s v="Reducer, plug, cement primer, sockets"/>
    <m/>
    <m/>
    <m/>
    <m/>
    <m/>
    <m/>
    <m/>
    <m/>
    <m/>
    <m/>
    <m/>
    <m/>
    <m/>
    <m/>
    <m/>
    <m/>
    <m/>
    <m/>
    <m/>
    <m/>
    <m/>
    <d v="2024-06-17T00:00:00"/>
    <s v="SL15@tidalwaveautospa.com"/>
    <s v="Kyle Rovansek"/>
    <x v="6"/>
    <x v="0"/>
  </r>
  <r>
    <s v="Matt Bachman"/>
    <s v="EXP-10013810 "/>
    <n v="146.76"/>
    <d v="2024-05-11T00:00:00"/>
    <x v="0"/>
    <s v="Itemized"/>
    <s v="Gloves, grease lightning, waters"/>
    <n v="77.960000000000008"/>
    <s v="Wash Maintenance"/>
    <s v="degreaser, vinegar"/>
    <n v="55.41"/>
    <s v="Safety Supplies"/>
    <s v="gloves"/>
    <n v="13.389999999999986"/>
    <s v="Snacks"/>
    <s v="bottle water"/>
    <m/>
    <m/>
    <m/>
    <m/>
    <m/>
    <m/>
    <m/>
    <m/>
    <m/>
    <m/>
    <m/>
    <m/>
    <d v="2024-06-17T00:00:00"/>
    <s v="SL15@tidalwaveautospa.com"/>
    <s v="Kyle Rovansek"/>
    <x v="6"/>
    <x v="0"/>
  </r>
  <r>
    <s v="Matt Bachman"/>
    <s v="EXP-10013810 "/>
    <n v="12.13"/>
    <d v="2024-05-13T00:00:00"/>
    <x v="11"/>
    <s v="Parts"/>
    <s v="Timnel que screen adapter"/>
    <m/>
    <m/>
    <m/>
    <m/>
    <m/>
    <m/>
    <m/>
    <m/>
    <m/>
    <m/>
    <m/>
    <m/>
    <m/>
    <m/>
    <m/>
    <m/>
    <m/>
    <m/>
    <m/>
    <m/>
    <m/>
    <d v="2024-06-17T00:00:00"/>
    <s v="SL15@tidalwaveautospa.com"/>
    <s v="Kyle Rovansek"/>
    <x v="6"/>
    <x v="0"/>
  </r>
  <r>
    <s v="Matt Bachman"/>
    <s v="EXP-10013810 "/>
    <n v="63.09"/>
    <d v="2024-05-13T00:00:00"/>
    <x v="0"/>
    <s v="Itemized"/>
    <s v="Pipe wrench, splicer, clamps, bleach"/>
    <n v="22.78"/>
    <s v="Small Tools"/>
    <s v="pipe wrench"/>
    <n v="11.98"/>
    <s v="Wash Maintenance"/>
    <s v="bleach"/>
    <n v="28.33"/>
    <s v="Parts"/>
    <s v="brass splicers, clamps"/>
    <m/>
    <m/>
    <m/>
    <m/>
    <m/>
    <m/>
    <m/>
    <m/>
    <m/>
    <m/>
    <m/>
    <m/>
    <d v="2024-06-17T00:00:00"/>
    <s v="SL15@tidalwaveautospa.com"/>
    <s v="Kyle Rovansek"/>
    <x v="6"/>
    <x v="0"/>
  </r>
  <r>
    <s v="Matt Bachman"/>
    <s v="EXP-10013810 "/>
    <n v="23.91"/>
    <d v="2024-05-15T00:00:00"/>
    <x v="8"/>
    <s v="Snacks"/>
    <s v="2cs waters"/>
    <m/>
    <m/>
    <m/>
    <m/>
    <m/>
    <m/>
    <m/>
    <m/>
    <m/>
    <m/>
    <m/>
    <m/>
    <m/>
    <m/>
    <m/>
    <m/>
    <m/>
    <m/>
    <m/>
    <m/>
    <m/>
    <d v="2024-06-17T00:00:00"/>
    <s v="SL15@tidalwaveautospa.com"/>
    <s v="Kyle Rovansek"/>
    <x v="6"/>
    <x v="0"/>
  </r>
  <r>
    <s v="Michael Bond"/>
    <s v="EXP-10012830 "/>
    <n v="18.63"/>
    <d v="2024-04-24T00:00:00"/>
    <x v="0"/>
    <s v="Office Supplies"/>
    <s v="bathroom signs"/>
    <m/>
    <m/>
    <m/>
    <m/>
    <m/>
    <m/>
    <m/>
    <m/>
    <m/>
    <m/>
    <m/>
    <m/>
    <m/>
    <m/>
    <m/>
    <m/>
    <m/>
    <m/>
    <m/>
    <m/>
    <m/>
    <d v="2024-06-17T00:00:00"/>
    <s v=""/>
    <s v=""/>
    <x v="6"/>
    <x v="0"/>
  </r>
  <r>
    <s v="Michael Bond"/>
    <s v="EXP-10012830 "/>
    <n v="55.77"/>
    <d v="2024-04-29T00:00:00"/>
    <x v="22"/>
    <s v="Parts"/>
    <s v="brush poles and sheet metal screws for cta3"/>
    <m/>
    <m/>
    <m/>
    <m/>
    <m/>
    <m/>
    <m/>
    <m/>
    <m/>
    <m/>
    <m/>
    <m/>
    <m/>
    <m/>
    <m/>
    <m/>
    <m/>
    <m/>
    <m/>
    <m/>
    <m/>
    <d v="2024-06-17T00:00:00"/>
    <s v=""/>
    <s v=""/>
    <x v="6"/>
    <x v="0"/>
  </r>
  <r>
    <s v="Michael Bond"/>
    <s v="EXP-10012830 "/>
    <n v="64.09"/>
    <d v="2024-04-30T00:00:00"/>
    <x v="22"/>
    <s v="Office Supplies"/>
    <s v="hand soap, toilet paper, bottle water"/>
    <m/>
    <m/>
    <m/>
    <m/>
    <m/>
    <m/>
    <m/>
    <m/>
    <m/>
    <m/>
    <m/>
    <m/>
    <m/>
    <m/>
    <m/>
    <m/>
    <m/>
    <m/>
    <m/>
    <m/>
    <m/>
    <d v="2024-06-17T00:00:00"/>
    <s v=""/>
    <s v=""/>
    <x v="6"/>
    <x v="0"/>
  </r>
  <r>
    <s v="Michael Bond"/>
    <s v="EXP-10012830 "/>
    <n v="49.11"/>
    <d v="2024-05-12T00:00:00"/>
    <x v="0"/>
    <s v="Parts"/>
    <s v="hose rack and fittings"/>
    <m/>
    <m/>
    <m/>
    <m/>
    <m/>
    <m/>
    <m/>
    <m/>
    <m/>
    <m/>
    <m/>
    <m/>
    <m/>
    <m/>
    <m/>
    <m/>
    <m/>
    <m/>
    <m/>
    <m/>
    <m/>
    <d v="2024-06-17T00:00:00"/>
    <s v=""/>
    <s v=""/>
    <x v="6"/>
    <x v="0"/>
  </r>
  <r>
    <s v="Michael Bond"/>
    <s v="EXP-10012830 "/>
    <n v="40.6"/>
    <d v="2024-05-12T00:00:00"/>
    <x v="0"/>
    <s v="Parts"/>
    <s v="Grease fittings"/>
    <m/>
    <m/>
    <m/>
    <m/>
    <m/>
    <m/>
    <m/>
    <m/>
    <m/>
    <m/>
    <m/>
    <m/>
    <m/>
    <m/>
    <m/>
    <m/>
    <m/>
    <m/>
    <m/>
    <m/>
    <m/>
    <d v="2024-06-17T00:00:00"/>
    <s v=""/>
    <s v=""/>
    <x v="6"/>
    <x v="0"/>
  </r>
  <r>
    <s v="Michael Bond"/>
    <s v="EXP-10012830 "/>
    <n v="29.6"/>
    <d v="2024-05-14T00:00:00"/>
    <x v="0"/>
    <s v="Wash Maintenance"/>
    <s v="cleaning items"/>
    <m/>
    <m/>
    <m/>
    <m/>
    <m/>
    <m/>
    <m/>
    <m/>
    <m/>
    <m/>
    <m/>
    <m/>
    <m/>
    <m/>
    <m/>
    <m/>
    <m/>
    <m/>
    <m/>
    <m/>
    <m/>
    <d v="2024-06-17T00:00:00"/>
    <s v=""/>
    <s v=""/>
    <x v="6"/>
    <x v="0"/>
  </r>
  <r>
    <s v="Michael Bond"/>
    <s v="EXP-10012830 "/>
    <n v="26.32"/>
    <d v="2024-05-14T00:00:00"/>
    <x v="0"/>
    <s v="Parts"/>
    <s v="drain hose"/>
    <m/>
    <m/>
    <m/>
    <m/>
    <m/>
    <m/>
    <m/>
    <m/>
    <m/>
    <m/>
    <m/>
    <m/>
    <m/>
    <m/>
    <m/>
    <m/>
    <m/>
    <m/>
    <m/>
    <m/>
    <m/>
    <d v="2024-06-17T00:00:00"/>
    <s v=""/>
    <s v=""/>
    <x v="6"/>
    <x v="0"/>
  </r>
  <r>
    <s v="Michael Bond"/>
    <s v="EXP-10012830 "/>
    <n v="21.82"/>
    <d v="2024-05-14T00:00:00"/>
    <x v="0"/>
    <s v="Office Supplies"/>
    <s v="spray pump, work table, water"/>
    <m/>
    <m/>
    <m/>
    <m/>
    <m/>
    <m/>
    <m/>
    <m/>
    <m/>
    <m/>
    <m/>
    <m/>
    <m/>
    <m/>
    <m/>
    <m/>
    <m/>
    <m/>
    <m/>
    <m/>
    <m/>
    <d v="2024-06-17T00:00:00"/>
    <s v=""/>
    <s v=""/>
    <x v="6"/>
    <x v="0"/>
  </r>
  <r>
    <s v="Michael Bond"/>
    <s v="EXP-10012830 "/>
    <n v="10.08"/>
    <d v="2024-05-16T00:00:00"/>
    <x v="22"/>
    <s v="Small Tools"/>
    <s v="screw drivers"/>
    <m/>
    <m/>
    <m/>
    <m/>
    <m/>
    <m/>
    <m/>
    <m/>
    <m/>
    <m/>
    <m/>
    <m/>
    <m/>
    <m/>
    <m/>
    <m/>
    <m/>
    <m/>
    <m/>
    <m/>
    <m/>
    <d v="2024-06-17T00:00:00"/>
    <s v=""/>
    <s v=""/>
    <x v="6"/>
    <x v="0"/>
  </r>
  <r>
    <s v="Ricky Houser (Terminated)"/>
    <s v="EXP-10014195"/>
    <n v="19.28"/>
    <d v="2024-06-02T00:00:00"/>
    <x v="1"/>
    <s v="Parts"/>
    <s v="brass nipple and tape"/>
    <m/>
    <m/>
    <m/>
    <m/>
    <m/>
    <m/>
    <m/>
    <m/>
    <m/>
    <m/>
    <m/>
    <m/>
    <m/>
    <m/>
    <m/>
    <m/>
    <m/>
    <m/>
    <m/>
    <m/>
    <m/>
    <d v="2024-06-21T00:00:00"/>
    <s v=""/>
    <s v=""/>
    <x v="6"/>
    <x v="0"/>
  </r>
  <r>
    <s v="Ricky Houser (Terminated)"/>
    <s v="EXP-10014195"/>
    <n v="80.989999999999995"/>
    <d v="2024-06-02T00:00:00"/>
    <x v="0"/>
    <s v="Wash Maintenance"/>
    <s v="hydraulic oil"/>
    <m/>
    <m/>
    <m/>
    <m/>
    <m/>
    <m/>
    <m/>
    <m/>
    <m/>
    <m/>
    <m/>
    <m/>
    <m/>
    <m/>
    <m/>
    <m/>
    <m/>
    <m/>
    <m/>
    <m/>
    <m/>
    <d v="2024-06-21T00:00:00"/>
    <s v=""/>
    <s v=""/>
    <x v="6"/>
    <x v="0"/>
  </r>
  <r>
    <s v="Juan Castillo (Terminated)"/>
    <s v="EXP-10014206"/>
    <n v="75.760000000000005"/>
    <d v="2024-05-01T00:00:00"/>
    <x v="11"/>
    <s v="Wash Supplies"/>
    <s v="Prep Bucket"/>
    <m/>
    <m/>
    <m/>
    <m/>
    <m/>
    <m/>
    <m/>
    <m/>
    <m/>
    <m/>
    <m/>
    <m/>
    <m/>
    <m/>
    <m/>
    <m/>
    <m/>
    <m/>
    <m/>
    <m/>
    <m/>
    <d v="2024-06-21T00:00:00"/>
    <s v=""/>
    <s v=""/>
    <x v="6"/>
    <x v="0"/>
  </r>
  <r>
    <s v="Juan Castillo (Terminated)"/>
    <s v="EXP-10014206"/>
    <n v="10.94"/>
    <d v="2024-05-09T00:00:00"/>
    <x v="2"/>
    <s v="Parts"/>
    <s v="O rings for repairs"/>
    <m/>
    <m/>
    <m/>
    <m/>
    <m/>
    <m/>
    <m/>
    <m/>
    <m/>
    <m/>
    <m/>
    <m/>
    <m/>
    <m/>
    <m/>
    <m/>
    <m/>
    <m/>
    <m/>
    <m/>
    <m/>
    <d v="2024-06-21T00:00:00"/>
    <s v=""/>
    <s v=""/>
    <x v="6"/>
    <x v="0"/>
  </r>
  <r>
    <s v="Juan Castillo (Terminated)"/>
    <s v="EXP-10014206"/>
    <n v="74.510000000000005"/>
    <d v="2024-05-13T00:00:00"/>
    <x v="0"/>
    <s v="Wash Maintenance"/>
    <s v="Salt for water softener"/>
    <m/>
    <m/>
    <m/>
    <m/>
    <m/>
    <m/>
    <m/>
    <m/>
    <m/>
    <m/>
    <m/>
    <m/>
    <m/>
    <m/>
    <m/>
    <m/>
    <m/>
    <m/>
    <m/>
    <m/>
    <m/>
    <d v="2024-06-21T00:00:00"/>
    <s v=""/>
    <s v=""/>
    <x v="6"/>
    <x v="0"/>
  </r>
  <r>
    <s v="Juan Castillo (Terminated)"/>
    <s v="EXP-10014206"/>
    <n v="74.510000000000005"/>
    <d v="2024-05-14T00:00:00"/>
    <x v="0"/>
    <s v="Wash Maintenance"/>
    <s v="Salt for water softener"/>
    <m/>
    <m/>
    <m/>
    <m/>
    <m/>
    <m/>
    <m/>
    <m/>
    <m/>
    <m/>
    <m/>
    <m/>
    <m/>
    <m/>
    <m/>
    <m/>
    <m/>
    <m/>
    <m/>
    <m/>
    <m/>
    <d v="2024-06-21T00:00:00"/>
    <s v=""/>
    <s v=""/>
    <x v="6"/>
    <x v="0"/>
  </r>
  <r>
    <s v="Juan Castillo (Terminated)"/>
    <s v="EXP-10014206"/>
    <n v="35.17"/>
    <d v="2024-05-15T00:00:00"/>
    <x v="23"/>
    <s v="Office Furniture"/>
    <s v="File storage"/>
    <m/>
    <m/>
    <m/>
    <m/>
    <m/>
    <m/>
    <m/>
    <m/>
    <m/>
    <m/>
    <m/>
    <m/>
    <m/>
    <m/>
    <m/>
    <m/>
    <m/>
    <m/>
    <m/>
    <m/>
    <m/>
    <d v="2024-06-21T00:00:00"/>
    <s v=""/>
    <s v=""/>
    <x v="6"/>
    <x v="0"/>
  </r>
  <r>
    <s v="Juan Castillo (Terminated)"/>
    <s v="EXP-10014206"/>
    <n v="135.63999999999999"/>
    <d v="2024-05-16T00:00:00"/>
    <x v="7"/>
    <s v="Parts"/>
    <s v="Plumbing seals and connectors for repairs"/>
    <m/>
    <m/>
    <m/>
    <m/>
    <m/>
    <m/>
    <m/>
    <m/>
    <m/>
    <m/>
    <m/>
    <m/>
    <m/>
    <m/>
    <m/>
    <m/>
    <m/>
    <m/>
    <m/>
    <m/>
    <m/>
    <d v="2024-06-21T00:00:00"/>
    <s v=""/>
    <s v=""/>
    <x v="6"/>
    <x v="0"/>
  </r>
  <r>
    <s v="Juan Castillo (Terminated)"/>
    <s v="EXP-10014206"/>
    <n v="68.7"/>
    <d v="2024-05-17T00:00:00"/>
    <x v="2"/>
    <s v="Parts"/>
    <s v="Pressure washer repair"/>
    <m/>
    <m/>
    <m/>
    <m/>
    <m/>
    <m/>
    <m/>
    <m/>
    <m/>
    <m/>
    <m/>
    <m/>
    <m/>
    <m/>
    <m/>
    <m/>
    <m/>
    <m/>
    <m/>
    <m/>
    <m/>
    <d v="2024-06-21T00:00:00"/>
    <s v=""/>
    <s v=""/>
    <x v="6"/>
    <x v="0"/>
  </r>
  <r>
    <s v="Juan Castillo (Terminated)"/>
    <s v="EXP-10014206"/>
    <n v="173.89"/>
    <d v="2024-05-19T00:00:00"/>
    <x v="22"/>
    <s v="Parts"/>
    <s v="Repairs and pest control"/>
    <m/>
    <m/>
    <m/>
    <m/>
    <m/>
    <m/>
    <m/>
    <m/>
    <m/>
    <m/>
    <m/>
    <m/>
    <m/>
    <m/>
    <m/>
    <m/>
    <m/>
    <m/>
    <m/>
    <m/>
    <m/>
    <d v="2024-06-21T00:00:00"/>
    <s v=""/>
    <s v=""/>
    <x v="6"/>
    <x v="0"/>
  </r>
  <r>
    <s v="Juan Castillo (Terminated)"/>
    <s v="EXP-10014206"/>
    <n v="32.32"/>
    <d v="2024-05-21T00:00:00"/>
    <x v="25"/>
    <s v="Parts"/>
    <s v="Fasteners and expanding foam"/>
    <m/>
    <m/>
    <m/>
    <m/>
    <m/>
    <m/>
    <m/>
    <m/>
    <m/>
    <m/>
    <m/>
    <m/>
    <m/>
    <m/>
    <m/>
    <m/>
    <m/>
    <m/>
    <m/>
    <m/>
    <m/>
    <d v="2024-06-21T00:00:00"/>
    <s v=""/>
    <s v=""/>
    <x v="6"/>
    <x v="0"/>
  </r>
  <r>
    <s v="Juan Castillo (Terminated)"/>
    <s v="EXP-10014206"/>
    <n v="103.81"/>
    <d v="2024-05-21T00:00:00"/>
    <x v="0"/>
    <s v="Wash Maintenance"/>
    <s v="Salt for water softener"/>
    <m/>
    <m/>
    <m/>
    <m/>
    <m/>
    <m/>
    <m/>
    <m/>
    <m/>
    <m/>
    <m/>
    <m/>
    <m/>
    <m/>
    <m/>
    <m/>
    <m/>
    <m/>
    <m/>
    <m/>
    <m/>
    <d v="2024-06-21T00:00:00"/>
    <s v=""/>
    <s v=""/>
    <x v="6"/>
    <x v="0"/>
  </r>
  <r>
    <s v="Juan Castillo (Terminated)"/>
    <s v="EXP-10014206"/>
    <n v="187.24"/>
    <d v="2024-05-29T00:00:00"/>
    <x v="6"/>
    <s v="Wash Maintenance"/>
    <s v="Cleaning supplies and equipment"/>
    <m/>
    <m/>
    <m/>
    <m/>
    <m/>
    <m/>
    <m/>
    <m/>
    <m/>
    <m/>
    <m/>
    <m/>
    <m/>
    <m/>
    <m/>
    <m/>
    <m/>
    <m/>
    <m/>
    <m/>
    <m/>
    <d v="2024-06-21T00:00:00"/>
    <s v=""/>
    <s v=""/>
    <x v="6"/>
    <x v="0"/>
  </r>
  <r>
    <s v="Juan Castillo (Terminated)"/>
    <s v="EXP-10014206"/>
    <n v="89.41"/>
    <d v="2024-05-29T00:00:00"/>
    <x v="0"/>
    <s v="Wash Maintenance"/>
    <s v="Salt for water softener"/>
    <m/>
    <m/>
    <m/>
    <m/>
    <m/>
    <m/>
    <m/>
    <m/>
    <m/>
    <m/>
    <m/>
    <m/>
    <m/>
    <m/>
    <m/>
    <m/>
    <m/>
    <m/>
    <m/>
    <m/>
    <m/>
    <d v="2024-06-21T00:00:00"/>
    <s v=""/>
    <s v=""/>
    <x v="6"/>
    <x v="0"/>
  </r>
  <r>
    <s v="Thomas Russell"/>
    <s v="EXP-10013867 "/>
    <n v="20.47"/>
    <d v="2024-04-23T00:00:00"/>
    <x v="0"/>
    <s v="Parts"/>
    <s v="outlet cover/ elbow"/>
    <m/>
    <m/>
    <m/>
    <m/>
    <m/>
    <m/>
    <m/>
    <m/>
    <m/>
    <m/>
    <m/>
    <m/>
    <m/>
    <m/>
    <m/>
    <m/>
    <m/>
    <m/>
    <m/>
    <m/>
    <m/>
    <d v="2024-06-21T00:00:00"/>
    <s v="SL96@tidalwaveautospa.com"/>
    <s v="Andrew Strevel"/>
    <x v="6"/>
    <x v="0"/>
  </r>
  <r>
    <s v="Mark Stehle"/>
    <s v="EXP-10014194"/>
    <n v="6.51"/>
    <d v="2024-05-08T00:00:00"/>
    <x v="22"/>
    <s v="Office Supplies"/>
    <s v="Bug spray"/>
    <m/>
    <m/>
    <m/>
    <m/>
    <m/>
    <m/>
    <m/>
    <m/>
    <m/>
    <m/>
    <m/>
    <m/>
    <m/>
    <m/>
    <m/>
    <m/>
    <m/>
    <m/>
    <m/>
    <m/>
    <m/>
    <d v="2024-06-21T00:00:00"/>
    <s v="SL61@tidalwaveautospa.com"/>
    <s v="Michael Donnelly"/>
    <x v="6"/>
    <x v="0"/>
  </r>
  <r>
    <s v="Mark Stehle"/>
    <s v="EXP-10014194"/>
    <n v="16.28"/>
    <d v="2024-05-14T00:00:00"/>
    <x v="1"/>
    <s v="Parts"/>
    <s v="Screws and bolts"/>
    <m/>
    <m/>
    <m/>
    <m/>
    <m/>
    <m/>
    <m/>
    <m/>
    <m/>
    <m/>
    <m/>
    <m/>
    <m/>
    <m/>
    <m/>
    <m/>
    <m/>
    <m/>
    <m/>
    <m/>
    <m/>
    <d v="2024-06-21T00:00:00"/>
    <s v="SL61@tidalwaveautospa.com"/>
    <s v="Michael Donnelly"/>
    <x v="6"/>
    <x v="0"/>
  </r>
  <r>
    <s v="Mark Stehle"/>
    <s v="EXP-10014194"/>
    <n v="86.49"/>
    <d v="2024-05-21T00:00:00"/>
    <x v="11"/>
    <s v="Wash Maintenance"/>
    <s v="Prep barrel"/>
    <m/>
    <m/>
    <m/>
    <m/>
    <m/>
    <m/>
    <m/>
    <m/>
    <m/>
    <m/>
    <m/>
    <m/>
    <m/>
    <m/>
    <m/>
    <m/>
    <m/>
    <m/>
    <m/>
    <m/>
    <m/>
    <d v="2024-06-21T00:00:00"/>
    <s v="SL61@tidalwaveautospa.com"/>
    <s v="Michael Donnelly"/>
    <x v="6"/>
    <x v="0"/>
  </r>
  <r>
    <s v="Mark Stehle"/>
    <s v="EXP-10014194"/>
    <n v="520.57000000000005"/>
    <d v="2024-05-22T00:00:00"/>
    <x v="1"/>
    <s v="Parts"/>
    <s v="Hydrothic hoses"/>
    <m/>
    <m/>
    <m/>
    <m/>
    <m/>
    <m/>
    <m/>
    <m/>
    <m/>
    <m/>
    <m/>
    <m/>
    <m/>
    <m/>
    <m/>
    <m/>
    <m/>
    <m/>
    <m/>
    <m/>
    <m/>
    <d v="2024-06-21T00:00:00"/>
    <s v="SL61@tidalwaveautospa.com"/>
    <s v="Michael Donnelly"/>
    <x v="6"/>
    <x v="0"/>
  </r>
  <r>
    <s v="Mark Stehle"/>
    <s v="EXP-10014194"/>
    <n v="13.09"/>
    <d v="2024-05-23T00:00:00"/>
    <x v="1"/>
    <s v="Parts"/>
    <s v="Bolts"/>
    <m/>
    <m/>
    <m/>
    <m/>
    <m/>
    <m/>
    <m/>
    <m/>
    <m/>
    <m/>
    <m/>
    <m/>
    <m/>
    <m/>
    <m/>
    <m/>
    <m/>
    <m/>
    <m/>
    <m/>
    <m/>
    <d v="2024-06-21T00:00:00"/>
    <s v="SL61@tidalwaveautospa.com"/>
    <s v="Michael Donnelly"/>
    <x v="6"/>
    <x v="0"/>
  </r>
  <r>
    <s v="Mark Stehle"/>
    <s v="EXP-10014194"/>
    <n v="9.48"/>
    <d v="2024-05-24T00:00:00"/>
    <x v="1"/>
    <s v="Parts"/>
    <s v="Bolts nuts"/>
    <m/>
    <m/>
    <m/>
    <m/>
    <m/>
    <m/>
    <m/>
    <m/>
    <m/>
    <m/>
    <m/>
    <m/>
    <m/>
    <m/>
    <m/>
    <m/>
    <m/>
    <m/>
    <m/>
    <m/>
    <m/>
    <d v="2024-06-21T00:00:00"/>
    <s v="SL61@tidalwaveautospa.com"/>
    <s v="Michael Donnelly"/>
    <x v="6"/>
    <x v="0"/>
  </r>
  <r>
    <s v="Mark Stehle"/>
    <s v="EXP-10014194"/>
    <n v="26.16"/>
    <d v="2024-05-28T00:00:00"/>
    <x v="17"/>
    <s v="Wash Maintenance"/>
    <s v="Oil for blower"/>
    <m/>
    <m/>
    <m/>
    <m/>
    <m/>
    <m/>
    <m/>
    <m/>
    <m/>
    <m/>
    <m/>
    <m/>
    <m/>
    <m/>
    <m/>
    <m/>
    <m/>
    <m/>
    <m/>
    <m/>
    <m/>
    <d v="2024-06-21T00:00:00"/>
    <s v="SL61@tidalwaveautospa.com"/>
    <s v="Michael Donnelly"/>
    <x v="6"/>
    <x v="0"/>
  </r>
  <r>
    <s v="Mark Stehle"/>
    <s v="EXP-10014194"/>
    <n v="6.51"/>
    <d v="2024-06-05T00:00:00"/>
    <x v="2"/>
    <s v="Parts"/>
    <s v="Prep hose nipple"/>
    <m/>
    <m/>
    <m/>
    <m/>
    <m/>
    <m/>
    <m/>
    <m/>
    <m/>
    <m/>
    <m/>
    <m/>
    <m/>
    <m/>
    <m/>
    <m/>
    <m/>
    <m/>
    <m/>
    <m/>
    <m/>
    <d v="2024-06-21T00:00:00"/>
    <s v="SL61@tidalwaveautospa.com"/>
    <s v="Michael Donnelly"/>
    <x v="6"/>
    <x v="0"/>
  </r>
  <r>
    <s v="Mark Stehle"/>
    <s v="EXP-10014194"/>
    <n v="233.87"/>
    <d v="2024-06-06T00:00:00"/>
    <x v="1"/>
    <s v="Parts"/>
    <s v="Hydrolic hose"/>
    <m/>
    <m/>
    <m/>
    <m/>
    <m/>
    <m/>
    <m/>
    <m/>
    <m/>
    <m/>
    <m/>
    <m/>
    <m/>
    <m/>
    <m/>
    <m/>
    <m/>
    <m/>
    <m/>
    <m/>
    <m/>
    <d v="2024-06-21T00:00:00"/>
    <s v="SL61@tidalwaveautospa.com"/>
    <s v="Michael Donnelly"/>
    <x v="6"/>
    <x v="0"/>
  </r>
  <r>
    <s v="Joshua Smith"/>
    <s v="EXP-10013975"/>
    <n v="28.59"/>
    <d v="2024-05-17T00:00:00"/>
    <x v="16"/>
    <s v="Parts"/>
    <s v="barb hose"/>
    <m/>
    <m/>
    <m/>
    <m/>
    <m/>
    <m/>
    <m/>
    <m/>
    <m/>
    <m/>
    <m/>
    <m/>
    <m/>
    <m/>
    <m/>
    <m/>
    <m/>
    <m/>
    <m/>
    <m/>
    <m/>
    <d v="2024-06-21T00:00:00"/>
    <s v="SL100@tidalwaveautospa.com"/>
    <s v="Joe Chavez"/>
    <x v="6"/>
    <x v="0"/>
  </r>
  <r>
    <s v="Joshua Smith"/>
    <s v="EXP-10013975"/>
    <n v="4.2"/>
    <d v="2024-05-17T00:00:00"/>
    <x v="16"/>
    <s v="Parts"/>
    <s v="thread tap"/>
    <m/>
    <m/>
    <m/>
    <m/>
    <m/>
    <m/>
    <m/>
    <m/>
    <m/>
    <m/>
    <m/>
    <m/>
    <m/>
    <m/>
    <m/>
    <m/>
    <m/>
    <m/>
    <m/>
    <m/>
    <m/>
    <d v="2024-06-21T00:00:00"/>
    <s v="SL100@tidalwaveautospa.com"/>
    <s v="Joe Chavez"/>
    <x v="6"/>
    <x v="0"/>
  </r>
  <r>
    <s v="Joshua Smith"/>
    <s v="EXP-10013975"/>
    <n v="269.99"/>
    <d v="2024-05-17T00:00:00"/>
    <x v="11"/>
    <s v="Small Tools"/>
    <s v="fans"/>
    <m/>
    <m/>
    <m/>
    <m/>
    <m/>
    <m/>
    <m/>
    <m/>
    <m/>
    <m/>
    <m/>
    <m/>
    <m/>
    <m/>
    <m/>
    <m/>
    <m/>
    <m/>
    <m/>
    <m/>
    <m/>
    <d v="2024-06-21T00:00:00"/>
    <s v="SL100@tidalwaveautospa.com"/>
    <s v="Joe Chavez"/>
    <x v="6"/>
    <x v="0"/>
  </r>
  <r>
    <s v="Joshua Smith"/>
    <s v="EXP-10013975"/>
    <n v="17.78"/>
    <d v="2024-05-17T00:00:00"/>
    <x v="16"/>
    <s v="Parts"/>
    <s v="flare adapter"/>
    <m/>
    <m/>
    <m/>
    <m/>
    <m/>
    <m/>
    <m/>
    <m/>
    <m/>
    <m/>
    <m/>
    <m/>
    <m/>
    <m/>
    <m/>
    <m/>
    <m/>
    <m/>
    <m/>
    <m/>
    <m/>
    <d v="2024-06-21T00:00:00"/>
    <s v="SL100@tidalwaveautospa.com"/>
    <s v="Joe Chavez"/>
    <x v="6"/>
    <x v="0"/>
  </r>
  <r>
    <s v="Tyra Payne"/>
    <s v="EXP-10013096"/>
    <n v="1820.19"/>
    <d v="2024-04-05T00:00:00"/>
    <x v="56"/>
    <s v="Lodging"/>
    <s v="Training lodging"/>
    <m/>
    <m/>
    <m/>
    <m/>
    <m/>
    <m/>
    <m/>
    <m/>
    <m/>
    <m/>
    <m/>
    <m/>
    <m/>
    <m/>
    <m/>
    <m/>
    <m/>
    <m/>
    <m/>
    <m/>
    <m/>
    <d v="2024-06-21T00:00:00"/>
    <s v="SL218@tidalwaveautospa.com"/>
    <s v="Derek Schillinger"/>
    <x v="6"/>
    <x v="0"/>
  </r>
  <r>
    <s v="Rebecca Jones"/>
    <s v="EXP-10014470"/>
    <n v="10.95"/>
    <d v="2024-06-17T00:00:00"/>
    <x v="6"/>
    <s v="Wash Maintenance"/>
    <s v="arrows repainted in parking lot"/>
    <m/>
    <m/>
    <m/>
    <m/>
    <m/>
    <m/>
    <m/>
    <m/>
    <m/>
    <m/>
    <m/>
    <m/>
    <m/>
    <m/>
    <m/>
    <m/>
    <m/>
    <m/>
    <m/>
    <m/>
    <m/>
    <d v="2024-06-21T00:00:00"/>
    <s v="SL182@tidalwaveautospa.com"/>
    <s v="Joe Chavez"/>
    <x v="6"/>
    <x v="0"/>
  </r>
  <r>
    <s v="Ronald Boyett"/>
    <s v="EXP-10013937"/>
    <n v="9.7200000000000006"/>
    <d v="2024-05-26T00:00:00"/>
    <x v="35"/>
    <s v="Plumbing Expense"/>
    <s v="PVC cement"/>
    <m/>
    <m/>
    <m/>
    <m/>
    <m/>
    <m/>
    <m/>
    <m/>
    <m/>
    <m/>
    <m/>
    <m/>
    <m/>
    <m/>
    <m/>
    <m/>
    <m/>
    <m/>
    <m/>
    <m/>
    <m/>
    <d v="2024-06-21T00:00:00"/>
    <s v="chris.boyett@tidalwaveautospa.com"/>
    <s v="Bruce Maxwell"/>
    <x v="6"/>
    <x v="0"/>
  </r>
  <r>
    <s v="Ronald Boyett"/>
    <s v="EXP-10013937"/>
    <n v="50.59"/>
    <d v="2024-05-29T00:00:00"/>
    <x v="43"/>
    <s v="Fuel"/>
    <s v="gas from rental"/>
    <m/>
    <m/>
    <m/>
    <m/>
    <m/>
    <m/>
    <m/>
    <m/>
    <m/>
    <m/>
    <m/>
    <m/>
    <m/>
    <m/>
    <m/>
    <m/>
    <m/>
    <m/>
    <m/>
    <m/>
    <m/>
    <d v="2024-06-21T00:00:00"/>
    <s v="chris.boyett@tidalwaveautospa.com"/>
    <s v="Bruce Maxwell"/>
    <x v="6"/>
    <x v="0"/>
  </r>
  <r>
    <s v="Ronald Boyett"/>
    <s v="EXP-10013937"/>
    <n v="78.62"/>
    <d v="2024-06-03T00:00:00"/>
    <x v="0"/>
    <s v="Wash Maintenance"/>
    <s v="degreaser"/>
    <m/>
    <m/>
    <m/>
    <m/>
    <m/>
    <m/>
    <m/>
    <m/>
    <m/>
    <m/>
    <m/>
    <m/>
    <m/>
    <m/>
    <m/>
    <m/>
    <m/>
    <m/>
    <m/>
    <m/>
    <m/>
    <d v="2024-06-21T00:00:00"/>
    <s v="chris.boyett@tidalwaveautospa.com"/>
    <s v="Bruce Maxwell"/>
    <x v="6"/>
    <x v="0"/>
  </r>
  <r>
    <s v="Ronald Boyett"/>
    <s v="EXP-10013937"/>
    <n v="48.09"/>
    <d v="2024-06-04T00:00:00"/>
    <x v="0"/>
    <s v="Office Supplies"/>
    <s v="printer toner"/>
    <m/>
    <m/>
    <m/>
    <m/>
    <m/>
    <m/>
    <m/>
    <m/>
    <m/>
    <m/>
    <m/>
    <m/>
    <m/>
    <m/>
    <m/>
    <m/>
    <m/>
    <m/>
    <m/>
    <m/>
    <m/>
    <d v="2024-06-21T00:00:00"/>
    <s v="chris.boyett@tidalwaveautospa.com"/>
    <s v="Bruce Maxwell"/>
    <x v="6"/>
    <x v="0"/>
  </r>
  <r>
    <s v="Ronald Boyett"/>
    <s v="EXP-10013937"/>
    <n v="91.43"/>
    <d v="2024-06-04T00:00:00"/>
    <x v="0"/>
    <s v="Office Supplies"/>
    <s v="printer toner, pry bar"/>
    <m/>
    <m/>
    <m/>
    <m/>
    <m/>
    <m/>
    <m/>
    <m/>
    <m/>
    <m/>
    <m/>
    <m/>
    <m/>
    <m/>
    <m/>
    <m/>
    <m/>
    <m/>
    <m/>
    <m/>
    <m/>
    <d v="2024-06-21T00:00:00"/>
    <s v="chris.boyett@tidalwaveautospa.com"/>
    <s v="Bruce Maxwell"/>
    <x v="6"/>
    <x v="0"/>
  </r>
  <r>
    <s v="Ronald Boyett"/>
    <s v="EXP-10013937"/>
    <n v="173.98"/>
    <d v="2024-06-05T00:00:00"/>
    <x v="0"/>
    <s v="Wash Maintenance"/>
    <s v="hydraulic oil"/>
    <m/>
    <m/>
    <m/>
    <m/>
    <m/>
    <m/>
    <m/>
    <m/>
    <m/>
    <m/>
    <m/>
    <m/>
    <m/>
    <m/>
    <m/>
    <m/>
    <m/>
    <m/>
    <m/>
    <m/>
    <m/>
    <d v="2024-06-21T00:00:00"/>
    <s v="chris.boyett@tidalwaveautospa.com"/>
    <s v="Bruce Maxwell"/>
    <x v="6"/>
    <x v="0"/>
  </r>
  <r>
    <s v="Ronald Boyett"/>
    <s v="EXP-10013937"/>
    <n v="7.63"/>
    <d v="2024-06-07T00:00:00"/>
    <x v="0"/>
    <s v="Pest Control/Extermination"/>
    <s v="wasp spray"/>
    <m/>
    <m/>
    <m/>
    <m/>
    <m/>
    <m/>
    <m/>
    <m/>
    <m/>
    <m/>
    <m/>
    <m/>
    <m/>
    <m/>
    <m/>
    <m/>
    <m/>
    <m/>
    <m/>
    <m/>
    <m/>
    <d v="2024-06-21T00:00:00"/>
    <s v="chris.boyett@tidalwaveautospa.com"/>
    <s v="Bruce Maxwell"/>
    <x v="6"/>
    <x v="0"/>
  </r>
  <r>
    <s v="Ronald Boyett"/>
    <s v="EXP-10013937"/>
    <n v="30.51"/>
    <d v="2024-06-09T00:00:00"/>
    <x v="8"/>
    <s v="Snacks"/>
    <s v="bottled water"/>
    <m/>
    <m/>
    <m/>
    <m/>
    <m/>
    <m/>
    <m/>
    <m/>
    <m/>
    <m/>
    <m/>
    <m/>
    <m/>
    <m/>
    <m/>
    <m/>
    <m/>
    <m/>
    <m/>
    <m/>
    <m/>
    <d v="2024-06-21T00:00:00"/>
    <s v="chris.boyett@tidalwaveautospa.com"/>
    <s v="Bruce Maxwell"/>
    <x v="6"/>
    <x v="0"/>
  </r>
  <r>
    <s v="Ronald Boyett"/>
    <s v="EXP-10013937"/>
    <n v="14.6"/>
    <d v="2024-06-11T00:00:00"/>
    <x v="8"/>
    <s v="Snacks"/>
    <s v="water"/>
    <m/>
    <m/>
    <m/>
    <m/>
    <m/>
    <m/>
    <m/>
    <m/>
    <m/>
    <m/>
    <m/>
    <m/>
    <m/>
    <m/>
    <m/>
    <m/>
    <m/>
    <m/>
    <m/>
    <m/>
    <m/>
    <d v="2024-06-21T00:00:00"/>
    <s v="chris.boyett@tidalwaveautospa.com"/>
    <s v="Bruce Maxwell"/>
    <x v="6"/>
    <x v="0"/>
  </r>
  <r>
    <s v="Ronald Boyett"/>
    <s v="EXP-10013937"/>
    <n v="39.49"/>
    <d v="2024-06-16T00:00:00"/>
    <x v="0"/>
    <s v="Wash Maintenance"/>
    <s v="dawn vinegar"/>
    <m/>
    <m/>
    <m/>
    <m/>
    <m/>
    <m/>
    <m/>
    <m/>
    <m/>
    <m/>
    <m/>
    <m/>
    <m/>
    <m/>
    <m/>
    <m/>
    <m/>
    <m/>
    <m/>
    <m/>
    <m/>
    <d v="2024-06-21T00:00:00"/>
    <s v="chris.boyett@tidalwaveautospa.com"/>
    <s v="Bruce Maxwell"/>
    <x v="6"/>
    <x v="0"/>
  </r>
  <r>
    <s v="Mary Hightower"/>
    <s v="EXP-10014431"/>
    <n v="427.8"/>
    <d v="2024-06-12T00:00:00"/>
    <x v="51"/>
    <s v="Employee Incentives - Other"/>
    <s v="Thank you for many extra off the clock hours"/>
    <m/>
    <m/>
    <m/>
    <m/>
    <m/>
    <m/>
    <m/>
    <m/>
    <m/>
    <m/>
    <m/>
    <m/>
    <m/>
    <m/>
    <m/>
    <m/>
    <m/>
    <m/>
    <m/>
    <m/>
    <m/>
    <d v="2024-06-21T00:00:00"/>
    <s v="mary@twavelead.com"/>
    <s v="Beth Trice"/>
    <x v="6"/>
    <x v="0"/>
  </r>
  <r>
    <s v="Nicholas Huck"/>
    <s v="EXP-10014327"/>
    <n v="11.58"/>
    <d v="2024-05-17T00:00:00"/>
    <x v="22"/>
    <s v="Snacks"/>
    <s v="Water for team"/>
    <m/>
    <m/>
    <m/>
    <m/>
    <m/>
    <m/>
    <m/>
    <m/>
    <m/>
    <m/>
    <m/>
    <m/>
    <m/>
    <m/>
    <m/>
    <m/>
    <m/>
    <m/>
    <m/>
    <m/>
    <m/>
    <d v="2024-06-21T00:00:00"/>
    <s v="SL47@tidalwaveautospa.com"/>
    <s v="Derek Schillinger"/>
    <x v="6"/>
    <x v="0"/>
  </r>
  <r>
    <s v="Nicholas Huck"/>
    <s v="EXP-10014327"/>
    <n v="35.590000000000003"/>
    <d v="2024-06-06T00:00:00"/>
    <x v="1"/>
    <s v="Small Tools"/>
    <s v="wire to find in ground leak"/>
    <m/>
    <m/>
    <m/>
    <m/>
    <m/>
    <m/>
    <m/>
    <m/>
    <m/>
    <m/>
    <m/>
    <m/>
    <m/>
    <m/>
    <m/>
    <m/>
    <m/>
    <m/>
    <m/>
    <m/>
    <m/>
    <d v="2024-06-21T00:00:00"/>
    <s v="SL47@tidalwaveautospa.com"/>
    <s v="Derek Schillinger"/>
    <x v="6"/>
    <x v="0"/>
  </r>
  <r>
    <s v="Nicholas Huck"/>
    <s v="EXP-10014327"/>
    <n v="85.95"/>
    <d v="2024-06-08T00:00:00"/>
    <x v="22"/>
    <s v="Small Tools"/>
    <s v="Hose splice and clamps and 4th of July Wreaths"/>
    <m/>
    <m/>
    <m/>
    <m/>
    <m/>
    <m/>
    <m/>
    <m/>
    <m/>
    <m/>
    <m/>
    <m/>
    <m/>
    <m/>
    <m/>
    <m/>
    <m/>
    <m/>
    <m/>
    <m/>
    <m/>
    <d v="2024-06-21T00:00:00"/>
    <s v="SL47@tidalwaveautospa.com"/>
    <s v="Derek Schillinger"/>
    <x v="6"/>
    <x v="0"/>
  </r>
  <r>
    <s v="Nicholas Huck"/>
    <s v="EXP-10014327"/>
    <n v="5.07"/>
    <d v="2024-06-08T00:00:00"/>
    <x v="1"/>
    <s v="Parts"/>
    <s v="hose splice for leak"/>
    <m/>
    <m/>
    <m/>
    <m/>
    <m/>
    <m/>
    <m/>
    <m/>
    <m/>
    <m/>
    <m/>
    <m/>
    <m/>
    <m/>
    <m/>
    <m/>
    <m/>
    <m/>
    <m/>
    <m/>
    <m/>
    <d v="2024-06-21T00:00:00"/>
    <s v="SL47@tidalwaveautospa.com"/>
    <s v="Derek Schillinger"/>
    <x v="6"/>
    <x v="0"/>
  </r>
  <r>
    <s v="Nicholas Huck"/>
    <s v="EXP-10014327"/>
    <n v="-35.590000000000003"/>
    <d v="2024-06-08T00:00:00"/>
    <x v="1"/>
    <s v="Parts"/>
    <s v="Returned wire to fix leak"/>
    <m/>
    <m/>
    <m/>
    <m/>
    <m/>
    <m/>
    <m/>
    <m/>
    <m/>
    <m/>
    <m/>
    <m/>
    <m/>
    <m/>
    <m/>
    <m/>
    <m/>
    <m/>
    <m/>
    <m/>
    <m/>
    <d v="2024-06-21T00:00:00"/>
    <s v="SL47@tidalwaveautospa.com"/>
    <s v="Derek Schillinger"/>
    <x v="6"/>
    <x v="0"/>
  </r>
  <r>
    <s v="Nicholas Huck"/>
    <s v="EXP-10014327"/>
    <n v="23.16"/>
    <d v="2024-06-08T00:00:00"/>
    <x v="22"/>
    <s v="Snacks"/>
    <s v="Water for Team"/>
    <m/>
    <m/>
    <m/>
    <m/>
    <m/>
    <m/>
    <m/>
    <m/>
    <m/>
    <m/>
    <m/>
    <m/>
    <m/>
    <m/>
    <m/>
    <m/>
    <m/>
    <m/>
    <m/>
    <m/>
    <m/>
    <d v="2024-06-21T00:00:00"/>
    <s v="SL47@tidalwaveautospa.com"/>
    <s v="Derek Schillinger"/>
    <x v="6"/>
    <x v="0"/>
  </r>
  <r>
    <s v="Nicholas Huck"/>
    <s v="EXP-10014327"/>
    <n v="342.62"/>
    <d v="2024-06-10T00:00:00"/>
    <x v="1"/>
    <s v="Parts"/>
    <s v="53 ft replacement Hydraulic Hose"/>
    <m/>
    <m/>
    <m/>
    <m/>
    <m/>
    <m/>
    <m/>
    <m/>
    <m/>
    <m/>
    <m/>
    <m/>
    <m/>
    <m/>
    <m/>
    <m/>
    <m/>
    <m/>
    <m/>
    <m/>
    <m/>
    <d v="2024-06-21T00:00:00"/>
    <s v="SL47@tidalwaveautospa.com"/>
    <s v="Derek Schillinger"/>
    <x v="6"/>
    <x v="0"/>
  </r>
  <r>
    <s v="Kaleigh Welch"/>
    <s v="EXP-10014353"/>
    <n v="70.38"/>
    <d v="2024-05-24T00:00:00"/>
    <x v="6"/>
    <s v="Wash Maintenance"/>
    <s v="Dawn, mr clean, paint, paint brush, drop cloth"/>
    <m/>
    <m/>
    <m/>
    <m/>
    <m/>
    <m/>
    <m/>
    <m/>
    <m/>
    <m/>
    <m/>
    <m/>
    <m/>
    <m/>
    <m/>
    <m/>
    <m/>
    <m/>
    <m/>
    <m/>
    <m/>
    <d v="2024-06-21T00:00:00"/>
    <s v="SL251@tidalwaveautospa.com"/>
    <s v="Jeff Mathis"/>
    <x v="6"/>
    <x v="0"/>
  </r>
  <r>
    <s v="Joel Cole"/>
    <s v="EXP-10014383"/>
    <n v="4.26"/>
    <d v="2024-05-28T00:00:00"/>
    <x v="1"/>
    <s v="Parts"/>
    <s v="Elbow for Graph X applicator. It was leaking"/>
    <m/>
    <m/>
    <m/>
    <m/>
    <m/>
    <m/>
    <m/>
    <m/>
    <m/>
    <m/>
    <m/>
    <m/>
    <m/>
    <m/>
    <m/>
    <m/>
    <m/>
    <m/>
    <m/>
    <m/>
    <m/>
    <d v="2024-06-21T00:00:00"/>
    <s v="SL114@tidalwaveautospa.com"/>
    <s v="Jeff Mathis"/>
    <x v="6"/>
    <x v="0"/>
  </r>
  <r>
    <s v="Vincent Harris"/>
    <s v="EXP-10014363"/>
    <n v="-158.08000000000001"/>
    <d v="2024-04-25T00:00:00"/>
    <x v="11"/>
    <s v="Car Wash"/>
    <s v="DRB Fleet Charge Test"/>
    <m/>
    <m/>
    <m/>
    <m/>
    <m/>
    <m/>
    <m/>
    <m/>
    <m/>
    <m/>
    <m/>
    <m/>
    <m/>
    <m/>
    <m/>
    <m/>
    <m/>
    <m/>
    <m/>
    <m/>
    <m/>
    <d v="2024-06-21T00:00:00"/>
    <s v="vince.harris@tidalwaveautospa.com"/>
    <s v="Lucas Mininger"/>
    <x v="6"/>
    <x v="0"/>
  </r>
  <r>
    <s v="Vincent Harris"/>
    <s v="EXP-10014363"/>
    <n v="158.08000000000001"/>
    <d v="2024-04-26T00:00:00"/>
    <x v="11"/>
    <s v="Car Wash"/>
    <s v="DRB Fleet Charge Test"/>
    <m/>
    <m/>
    <m/>
    <m/>
    <m/>
    <m/>
    <m/>
    <m/>
    <m/>
    <m/>
    <m/>
    <m/>
    <m/>
    <m/>
    <m/>
    <m/>
    <m/>
    <m/>
    <m/>
    <m/>
    <m/>
    <d v="2024-06-21T00:00:00"/>
    <s v="vince.harris@tidalwaveautospa.com"/>
    <s v="Lucas Mininger"/>
    <x v="6"/>
    <x v="0"/>
  </r>
  <r>
    <s v="Dennis Gallegos"/>
    <s v="EXP-10014265"/>
    <n v="12.83"/>
    <d v="2024-05-18T00:00:00"/>
    <x v="22"/>
    <s v="Small Tools"/>
    <s v="hose attachment"/>
    <m/>
    <m/>
    <m/>
    <m/>
    <m/>
    <m/>
    <m/>
    <m/>
    <m/>
    <m/>
    <m/>
    <m/>
    <m/>
    <m/>
    <m/>
    <m/>
    <m/>
    <m/>
    <m/>
    <m/>
    <m/>
    <d v="2024-06-21T00:00:00"/>
    <s v="SL121@tidalwaveautospa.com"/>
    <s v="David Foster"/>
    <x v="6"/>
    <x v="0"/>
  </r>
  <r>
    <s v="Dennis Gallegos"/>
    <s v="EXP-10014265"/>
    <n v="99.25"/>
    <d v="2024-05-25T00:00:00"/>
    <x v="0"/>
    <s v="Wash Maintenance"/>
    <s v="dawn,vin"/>
    <m/>
    <m/>
    <m/>
    <m/>
    <m/>
    <m/>
    <m/>
    <m/>
    <m/>
    <m/>
    <m/>
    <m/>
    <m/>
    <m/>
    <m/>
    <m/>
    <m/>
    <m/>
    <m/>
    <m/>
    <m/>
    <d v="2024-06-21T00:00:00"/>
    <s v="SL121@tidalwaveautospa.com"/>
    <s v="David Foster"/>
    <x v="6"/>
    <x v="0"/>
  </r>
  <r>
    <s v="Dennis Gallegos"/>
    <s v="EXP-10014265"/>
    <n v="17.11"/>
    <d v="2024-05-28T00:00:00"/>
    <x v="0"/>
    <s v="Parts"/>
    <s v="hose clamps"/>
    <m/>
    <m/>
    <m/>
    <m/>
    <m/>
    <m/>
    <m/>
    <m/>
    <m/>
    <m/>
    <m/>
    <m/>
    <m/>
    <m/>
    <m/>
    <m/>
    <m/>
    <m/>
    <m/>
    <m/>
    <m/>
    <d v="2024-06-21T00:00:00"/>
    <s v="SL121@tidalwaveautospa.com"/>
    <s v="David Foster"/>
    <x v="6"/>
    <x v="0"/>
  </r>
  <r>
    <s v="Dennis Gallegos"/>
    <s v="EXP-10014265"/>
    <n v="55.8"/>
    <d v="2024-06-04T00:00:00"/>
    <x v="0"/>
    <s v="Wash Maintenance"/>
    <s v="brushes, marine grease"/>
    <m/>
    <m/>
    <m/>
    <m/>
    <m/>
    <m/>
    <m/>
    <m/>
    <m/>
    <m/>
    <m/>
    <m/>
    <m/>
    <m/>
    <m/>
    <m/>
    <m/>
    <m/>
    <m/>
    <m/>
    <m/>
    <d v="2024-06-21T00:00:00"/>
    <s v="SL121@tidalwaveautospa.com"/>
    <s v="David Foster"/>
    <x v="6"/>
    <x v="0"/>
  </r>
  <r>
    <s v="Dennis Gallegos"/>
    <s v="EXP-10014265"/>
    <n v="25.88"/>
    <d v="2024-06-08T00:00:00"/>
    <x v="0"/>
    <s v="Itemized"/>
    <s v="water"/>
    <n v="18.350000000000001"/>
    <s v="Snacks"/>
    <s v="snacks"/>
    <n v="7.53"/>
    <s v="Office Supplies"/>
    <s v="air freshners"/>
    <m/>
    <m/>
    <m/>
    <m/>
    <m/>
    <m/>
    <m/>
    <m/>
    <m/>
    <m/>
    <m/>
    <m/>
    <m/>
    <m/>
    <m/>
    <d v="2024-06-21T00:00:00"/>
    <s v="SL121@tidalwaveautospa.com"/>
    <s v="David Foster"/>
    <x v="6"/>
    <x v="0"/>
  </r>
  <r>
    <s v="Dennis Gallegos"/>
    <s v="EXP-10014265"/>
    <n v="70.25"/>
    <d v="2024-06-11T00:00:00"/>
    <x v="0"/>
    <s v="Itemized"/>
    <s v="water, dawn"/>
    <n v="10.72"/>
    <s v="Snacks"/>
    <s v="bottle water"/>
    <n v="59.53"/>
    <s v="Wash Maintenance"/>
    <s v="dawn, disinfectant"/>
    <m/>
    <m/>
    <m/>
    <m/>
    <m/>
    <m/>
    <m/>
    <m/>
    <m/>
    <m/>
    <m/>
    <m/>
    <m/>
    <m/>
    <m/>
    <d v="2024-06-21T00:00:00"/>
    <s v="SL121@tidalwaveautospa.com"/>
    <s v="David Foster"/>
    <x v="6"/>
    <x v="0"/>
  </r>
  <r>
    <s v="Dennis Gallegos"/>
    <s v="EXP-10014265"/>
    <n v="87.7"/>
    <d v="2024-06-11T00:00:00"/>
    <x v="0"/>
    <s v="Wash Maintenance"/>
    <s v="squeegie, handle"/>
    <m/>
    <m/>
    <m/>
    <m/>
    <m/>
    <m/>
    <m/>
    <m/>
    <m/>
    <m/>
    <m/>
    <m/>
    <m/>
    <m/>
    <m/>
    <m/>
    <m/>
    <m/>
    <m/>
    <m/>
    <m/>
    <d v="2024-06-21T00:00:00"/>
    <s v="SL121@tidalwaveautospa.com"/>
    <s v="David Foster"/>
    <x v="6"/>
    <x v="0"/>
  </r>
  <r>
    <s v="Brian Hodge"/>
    <s v="EXP-10014247"/>
    <n v="6.32"/>
    <d v="2024-05-14T00:00:00"/>
    <x v="6"/>
    <s v="Parts"/>
    <s v="galvinized fitting"/>
    <m/>
    <m/>
    <m/>
    <m/>
    <m/>
    <m/>
    <m/>
    <m/>
    <m/>
    <m/>
    <m/>
    <m/>
    <m/>
    <m/>
    <m/>
    <m/>
    <m/>
    <m/>
    <m/>
    <m/>
    <m/>
    <d v="2024-06-21T00:00:00"/>
    <s v="SL261@tidalwaveautospa.com"/>
    <s v="Jeff Mathis"/>
    <x v="6"/>
    <x v="0"/>
  </r>
  <r>
    <s v="Brian Hodge"/>
    <s v="EXP-10014247"/>
    <n v="17.170000000000002"/>
    <d v="2024-05-28T00:00:00"/>
    <x v="9"/>
    <s v="Snacks"/>
    <s v="water for site"/>
    <m/>
    <m/>
    <m/>
    <m/>
    <m/>
    <m/>
    <m/>
    <m/>
    <m/>
    <m/>
    <m/>
    <m/>
    <m/>
    <m/>
    <m/>
    <m/>
    <m/>
    <m/>
    <m/>
    <m/>
    <m/>
    <d v="2024-06-21T00:00:00"/>
    <s v="SL261@tidalwaveautospa.com"/>
    <s v="Jeff Mathis"/>
    <x v="6"/>
    <x v="0"/>
  </r>
  <r>
    <s v="Gary Bradley"/>
    <s v="EXP-10014341"/>
    <n v="310.98"/>
    <d v="2024-04-19T00:00:00"/>
    <x v="0"/>
    <s v="Wash Maintenance"/>
    <s v="hydraulic oil"/>
    <m/>
    <m/>
    <m/>
    <m/>
    <m/>
    <m/>
    <m/>
    <m/>
    <m/>
    <m/>
    <m/>
    <m/>
    <m/>
    <m/>
    <m/>
    <m/>
    <m/>
    <m/>
    <m/>
    <m/>
    <m/>
    <d v="2024-06-21T00:00:00"/>
    <s v="gary.bradley@tidalwaveautospa.com"/>
    <s v="Bruce Maxwell"/>
    <x v="6"/>
    <x v="0"/>
  </r>
  <r>
    <s v="Gary Bradley"/>
    <s v="EXP-10014341"/>
    <n v="405.95"/>
    <d v="2024-04-19T00:00:00"/>
    <x v="0"/>
    <s v="Office Supplies"/>
    <s v="gift card for interim in Valdosta"/>
    <m/>
    <m/>
    <m/>
    <m/>
    <m/>
    <m/>
    <m/>
    <m/>
    <m/>
    <m/>
    <m/>
    <m/>
    <m/>
    <m/>
    <m/>
    <m/>
    <m/>
    <m/>
    <m/>
    <m/>
    <m/>
    <d v="2024-06-21T00:00:00"/>
    <s v="gary.bradley@tidalwaveautospa.com"/>
    <s v="Bruce Maxwell"/>
    <x v="6"/>
    <x v="0"/>
  </r>
  <r>
    <s v="Gary Bradley"/>
    <s v="EXP-10014341"/>
    <n v="505.95"/>
    <d v="2024-04-29T00:00:00"/>
    <x v="0"/>
    <s v="Office Supplies"/>
    <s v="gift card for SL in Leesburg"/>
    <m/>
    <m/>
    <m/>
    <m/>
    <m/>
    <m/>
    <m/>
    <m/>
    <m/>
    <m/>
    <m/>
    <m/>
    <m/>
    <m/>
    <m/>
    <m/>
    <m/>
    <m/>
    <m/>
    <m/>
    <m/>
    <d v="2024-06-21T00:00:00"/>
    <s v="gary.bradley@tidalwaveautospa.com"/>
    <s v="Bruce Maxwell"/>
    <x v="6"/>
    <x v="0"/>
  </r>
  <r>
    <s v="Gary Bradley"/>
    <s v="EXP-10014341"/>
    <n v="150.03"/>
    <d v="2024-05-03T00:00:00"/>
    <x v="0"/>
    <s v="Plumbing Expense"/>
    <s v="plumbing parts for window rinse"/>
    <m/>
    <m/>
    <m/>
    <m/>
    <m/>
    <m/>
    <m/>
    <m/>
    <m/>
    <m/>
    <m/>
    <m/>
    <m/>
    <m/>
    <m/>
    <m/>
    <m/>
    <m/>
    <m/>
    <m/>
    <m/>
    <d v="2024-06-21T00:00:00"/>
    <s v="gary.bradley@tidalwaveautospa.com"/>
    <s v="Bruce Maxwell"/>
    <x v="6"/>
    <x v="0"/>
  </r>
  <r>
    <s v="Gary Bradley"/>
    <s v="EXP-10014341"/>
    <n v="505.95"/>
    <d v="2024-05-14T00:00:00"/>
    <x v="0"/>
    <s v="Office Supplies"/>
    <s v="gift card for interim in Leesburg"/>
    <m/>
    <m/>
    <m/>
    <m/>
    <m/>
    <m/>
    <m/>
    <m/>
    <m/>
    <m/>
    <m/>
    <m/>
    <m/>
    <m/>
    <m/>
    <m/>
    <m/>
    <m/>
    <m/>
    <m/>
    <m/>
    <d v="2024-06-21T00:00:00"/>
    <s v="gary.bradley@tidalwaveautospa.com"/>
    <s v="Bruce Maxwell"/>
    <x v="6"/>
    <x v="0"/>
  </r>
  <r>
    <s v="Gary Bradley"/>
    <s v="EXP-10014341"/>
    <n v="505.95"/>
    <d v="2024-06-05T00:00:00"/>
    <x v="0"/>
    <s v="Office Supplies"/>
    <s v="Gift Card for interim in PCB Back Beach"/>
    <m/>
    <m/>
    <m/>
    <m/>
    <m/>
    <m/>
    <m/>
    <m/>
    <m/>
    <m/>
    <m/>
    <m/>
    <m/>
    <m/>
    <m/>
    <m/>
    <m/>
    <m/>
    <m/>
    <m/>
    <m/>
    <d v="2024-06-21T00:00:00"/>
    <s v="gary.bradley@tidalwaveautospa.com"/>
    <s v="Bruce Maxwell"/>
    <x v="6"/>
    <x v="0"/>
  </r>
  <r>
    <s v="Corey McCarthy"/>
    <s v="EXP-10014220"/>
    <n v="30.29"/>
    <d v="2024-05-04T00:00:00"/>
    <x v="22"/>
    <s v="Plumbing Expense"/>
    <s v="Plumbing parts"/>
    <m/>
    <m/>
    <m/>
    <m/>
    <m/>
    <m/>
    <m/>
    <m/>
    <m/>
    <m/>
    <m/>
    <m/>
    <m/>
    <m/>
    <m/>
    <m/>
    <m/>
    <m/>
    <m/>
    <m/>
    <m/>
    <d v="2024-06-21T00:00:00"/>
    <s v=""/>
    <s v=""/>
    <x v="6"/>
    <x v="0"/>
  </r>
  <r>
    <s v="Corey McCarthy"/>
    <s v="EXP-10014220"/>
    <n v="16.399999999999999"/>
    <d v="2024-05-16T00:00:00"/>
    <x v="9"/>
    <s v="Snacks"/>
    <s v="Water"/>
    <m/>
    <m/>
    <m/>
    <m/>
    <m/>
    <m/>
    <m/>
    <m/>
    <m/>
    <m/>
    <m/>
    <m/>
    <m/>
    <m/>
    <m/>
    <m/>
    <m/>
    <m/>
    <m/>
    <m/>
    <m/>
    <d v="2024-06-21T00:00:00"/>
    <s v=""/>
    <s v=""/>
    <x v="6"/>
    <x v="0"/>
  </r>
  <r>
    <s v="Corey McCarthy"/>
    <s v="EXP-10014220"/>
    <n v="108.63"/>
    <d v="2024-05-18T00:00:00"/>
    <x v="22"/>
    <s v="Parts"/>
    <s v="Hydraulic hose"/>
    <m/>
    <m/>
    <m/>
    <m/>
    <m/>
    <m/>
    <m/>
    <m/>
    <m/>
    <m/>
    <m/>
    <m/>
    <m/>
    <m/>
    <m/>
    <m/>
    <m/>
    <m/>
    <m/>
    <m/>
    <m/>
    <d v="2024-06-21T00:00:00"/>
    <s v=""/>
    <s v=""/>
    <x v="6"/>
    <x v="0"/>
  </r>
  <r>
    <s v="Corey McCarthy"/>
    <s v="EXP-10014220"/>
    <n v="22.8"/>
    <d v="2024-05-20T00:00:00"/>
    <x v="22"/>
    <s v="Plumbing Expense"/>
    <s v="Pvc to fix leak"/>
    <m/>
    <m/>
    <m/>
    <m/>
    <m/>
    <m/>
    <m/>
    <m/>
    <m/>
    <m/>
    <m/>
    <m/>
    <m/>
    <m/>
    <m/>
    <m/>
    <m/>
    <m/>
    <m/>
    <m/>
    <m/>
    <d v="2024-06-21T00:00:00"/>
    <s v=""/>
    <s v=""/>
    <x v="6"/>
    <x v="0"/>
  </r>
  <r>
    <s v="Corey McCarthy"/>
    <s v="EXP-10014220"/>
    <n v="21.3"/>
    <d v="2024-05-21T00:00:00"/>
    <x v="5"/>
    <s v="Safety Supplies"/>
    <s v="Hazard signage"/>
    <m/>
    <m/>
    <m/>
    <m/>
    <m/>
    <m/>
    <m/>
    <m/>
    <m/>
    <m/>
    <m/>
    <m/>
    <m/>
    <m/>
    <m/>
    <m/>
    <m/>
    <m/>
    <m/>
    <m/>
    <m/>
    <d v="2024-06-21T00:00:00"/>
    <s v=""/>
    <s v=""/>
    <x v="6"/>
    <x v="0"/>
  </r>
  <r>
    <s v="Corey McCarthy"/>
    <s v="EXP-10014220"/>
    <n v="110.19"/>
    <d v="2024-05-21T00:00:00"/>
    <x v="16"/>
    <s v="Parts"/>
    <s v="Hardware"/>
    <m/>
    <m/>
    <m/>
    <m/>
    <m/>
    <m/>
    <m/>
    <m/>
    <m/>
    <m/>
    <m/>
    <m/>
    <m/>
    <m/>
    <m/>
    <m/>
    <m/>
    <m/>
    <m/>
    <m/>
    <m/>
    <d v="2024-06-21T00:00:00"/>
    <s v=""/>
    <s v=""/>
    <x v="6"/>
    <x v="0"/>
  </r>
  <r>
    <s v="Corey McCarthy"/>
    <s v="EXP-10014220"/>
    <n v="13.94"/>
    <d v="2024-05-22T00:00:00"/>
    <x v="22"/>
    <s v="Parts"/>
    <s v="Hardware"/>
    <m/>
    <m/>
    <m/>
    <m/>
    <m/>
    <m/>
    <m/>
    <m/>
    <m/>
    <m/>
    <m/>
    <m/>
    <m/>
    <m/>
    <m/>
    <m/>
    <m/>
    <m/>
    <m/>
    <m/>
    <m/>
    <d v="2024-06-21T00:00:00"/>
    <s v=""/>
    <s v=""/>
    <x v="6"/>
    <x v="0"/>
  </r>
  <r>
    <s v="Corey McCarthy"/>
    <s v="EXP-10014220"/>
    <n v="149.76"/>
    <d v="2024-05-28T00:00:00"/>
    <x v="22"/>
    <s v="Parts"/>
    <s v="Hydraulic hose made"/>
    <m/>
    <m/>
    <m/>
    <m/>
    <m/>
    <m/>
    <m/>
    <m/>
    <m/>
    <m/>
    <m/>
    <m/>
    <m/>
    <m/>
    <m/>
    <m/>
    <m/>
    <m/>
    <m/>
    <m/>
    <m/>
    <d v="2024-06-21T00:00:00"/>
    <s v=""/>
    <s v=""/>
    <x v="6"/>
    <x v="0"/>
  </r>
  <r>
    <s v="Corey McCarthy"/>
    <s v="EXP-10014220"/>
    <n v="8.09"/>
    <d v="2024-05-31T00:00:00"/>
    <x v="22"/>
    <s v="Parts"/>
    <s v="Hardware"/>
    <m/>
    <m/>
    <m/>
    <m/>
    <m/>
    <m/>
    <m/>
    <m/>
    <m/>
    <m/>
    <m/>
    <m/>
    <m/>
    <m/>
    <m/>
    <m/>
    <m/>
    <m/>
    <m/>
    <m/>
    <m/>
    <d v="2024-06-21T00:00:00"/>
    <s v=""/>
    <s v=""/>
    <x v="6"/>
    <x v="0"/>
  </r>
  <r>
    <s v="Al Kondry"/>
    <s v="EXP-10014178"/>
    <n v="32.86"/>
    <d v="2024-05-21T00:00:00"/>
    <x v="45"/>
    <s v="Wash Maintenance"/>
    <s v="Cleaning Chem"/>
    <m/>
    <m/>
    <m/>
    <m/>
    <m/>
    <m/>
    <m/>
    <m/>
    <m/>
    <m/>
    <m/>
    <m/>
    <m/>
    <m/>
    <m/>
    <m/>
    <m/>
    <m/>
    <m/>
    <m/>
    <m/>
    <d v="2024-06-21T00:00:00"/>
    <s v="SL212@tidalwaveautospa.com"/>
    <s v="Michael Donnelly"/>
    <x v="6"/>
    <x v="0"/>
  </r>
  <r>
    <s v="Al Kondry"/>
    <s v="EXP-10014178"/>
    <n v="22.01"/>
    <d v="2024-05-23T00:00:00"/>
    <x v="9"/>
    <s v="Snacks"/>
    <s v="Water"/>
    <m/>
    <m/>
    <m/>
    <m/>
    <m/>
    <m/>
    <m/>
    <m/>
    <m/>
    <m/>
    <m/>
    <m/>
    <m/>
    <m/>
    <m/>
    <m/>
    <m/>
    <m/>
    <m/>
    <m/>
    <m/>
    <d v="2024-06-21T00:00:00"/>
    <s v="SL212@tidalwaveautospa.com"/>
    <s v="Michael Donnelly"/>
    <x v="6"/>
    <x v="0"/>
  </r>
  <r>
    <s v="Al Kondry"/>
    <s v="EXP-10014178"/>
    <n v="14.36"/>
    <d v="2024-05-23T00:00:00"/>
    <x v="0"/>
    <s v="Wash Maintenance"/>
    <s v="Anti Seize lubricant"/>
    <m/>
    <m/>
    <m/>
    <m/>
    <m/>
    <m/>
    <m/>
    <m/>
    <m/>
    <m/>
    <m/>
    <m/>
    <m/>
    <m/>
    <m/>
    <m/>
    <m/>
    <m/>
    <m/>
    <m/>
    <m/>
    <d v="2024-06-21T00:00:00"/>
    <s v="SL212@tidalwaveautospa.com"/>
    <s v="Michael Donnelly"/>
    <x v="6"/>
    <x v="0"/>
  </r>
  <r>
    <s v="Al Kondry"/>
    <s v="EXP-10014178"/>
    <n v="19.21"/>
    <d v="2024-05-24T00:00:00"/>
    <x v="0"/>
    <s v="Wash Maintenance"/>
    <s v="Anti Seize Stick"/>
    <m/>
    <m/>
    <m/>
    <m/>
    <m/>
    <m/>
    <m/>
    <m/>
    <m/>
    <m/>
    <m/>
    <m/>
    <m/>
    <m/>
    <m/>
    <m/>
    <m/>
    <m/>
    <m/>
    <m/>
    <m/>
    <d v="2024-06-21T00:00:00"/>
    <s v="SL212@tidalwaveautospa.com"/>
    <s v="Michael Donnelly"/>
    <x v="6"/>
    <x v="0"/>
  </r>
  <r>
    <s v="Al Kondry"/>
    <s v="EXP-10014178"/>
    <n v="25.04"/>
    <d v="2024-05-30T00:00:00"/>
    <x v="9"/>
    <s v="Snacks"/>
    <s v="Water"/>
    <m/>
    <m/>
    <m/>
    <m/>
    <m/>
    <m/>
    <m/>
    <m/>
    <m/>
    <m/>
    <m/>
    <m/>
    <m/>
    <m/>
    <m/>
    <m/>
    <m/>
    <m/>
    <m/>
    <m/>
    <m/>
    <d v="2024-06-21T00:00:00"/>
    <s v="SL212@tidalwaveautospa.com"/>
    <s v="Michael Donnelly"/>
    <x v="6"/>
    <x v="0"/>
  </r>
  <r>
    <s v="Al Kondry"/>
    <s v="EXP-10014178"/>
    <n v="101.07"/>
    <d v="2024-05-30T00:00:00"/>
    <x v="0"/>
    <s v="Office Supplies"/>
    <s v="Soap/toilet pape"/>
    <m/>
    <m/>
    <m/>
    <m/>
    <m/>
    <m/>
    <m/>
    <m/>
    <m/>
    <m/>
    <m/>
    <m/>
    <m/>
    <m/>
    <m/>
    <m/>
    <m/>
    <m/>
    <m/>
    <m/>
    <m/>
    <d v="2024-06-21T00:00:00"/>
    <s v="SL212@tidalwaveautospa.com"/>
    <s v="Michael Donnelly"/>
    <x v="6"/>
    <x v="0"/>
  </r>
  <r>
    <s v="Al Kondry"/>
    <s v="EXP-10014178"/>
    <n v="9.69"/>
    <d v="2024-06-02T00:00:00"/>
    <x v="9"/>
    <s v="Snacks"/>
    <s v="Water"/>
    <m/>
    <m/>
    <m/>
    <m/>
    <m/>
    <m/>
    <m/>
    <m/>
    <m/>
    <m/>
    <m/>
    <m/>
    <m/>
    <m/>
    <m/>
    <m/>
    <m/>
    <m/>
    <m/>
    <m/>
    <m/>
    <d v="2024-06-21T00:00:00"/>
    <s v="SL212@tidalwaveautospa.com"/>
    <s v="Michael Donnelly"/>
    <x v="6"/>
    <x v="0"/>
  </r>
  <r>
    <s v="Al Kondry"/>
    <s v="EXP-10014178"/>
    <n v="62.47"/>
    <d v="2024-06-05T00:00:00"/>
    <x v="0"/>
    <s v="Wash Maintenance"/>
    <s v="Scrapper, soap"/>
    <m/>
    <m/>
    <m/>
    <m/>
    <m/>
    <m/>
    <m/>
    <m/>
    <m/>
    <m/>
    <m/>
    <m/>
    <m/>
    <m/>
    <m/>
    <m/>
    <m/>
    <m/>
    <m/>
    <m/>
    <m/>
    <d v="2024-06-21T00:00:00"/>
    <s v="SL212@tidalwaveautospa.com"/>
    <s v="Michael Donnelly"/>
    <x v="6"/>
    <x v="0"/>
  </r>
  <r>
    <s v="Al Kondry"/>
    <s v="EXP-10014178"/>
    <n v="90.86"/>
    <d v="2024-06-13T00:00:00"/>
    <x v="0"/>
    <s v="Parts"/>
    <s v="Hoses"/>
    <m/>
    <m/>
    <m/>
    <m/>
    <m/>
    <m/>
    <m/>
    <m/>
    <m/>
    <m/>
    <m/>
    <m/>
    <m/>
    <m/>
    <m/>
    <m/>
    <m/>
    <m/>
    <m/>
    <m/>
    <m/>
    <d v="2024-06-21T00:00:00"/>
    <s v="SL212@tidalwaveautospa.com"/>
    <s v="Michael Donnelly"/>
    <x v="6"/>
    <x v="0"/>
  </r>
  <r>
    <s v="Al Kondry"/>
    <s v="EXP-10014178"/>
    <n v="33.71"/>
    <d v="2024-06-13T00:00:00"/>
    <x v="9"/>
    <s v="Snacks"/>
    <s v="Water"/>
    <m/>
    <m/>
    <m/>
    <m/>
    <m/>
    <m/>
    <m/>
    <m/>
    <m/>
    <m/>
    <m/>
    <m/>
    <m/>
    <m/>
    <m/>
    <m/>
    <m/>
    <m/>
    <m/>
    <m/>
    <m/>
    <d v="2024-06-21T00:00:00"/>
    <s v="SL212@tidalwaveautospa.com"/>
    <s v="Michael Donnelly"/>
    <x v="6"/>
    <x v="0"/>
  </r>
  <r>
    <s v="Janell Campbell"/>
    <s v="EXP-10014300"/>
    <n v="44.88"/>
    <d v="2024-05-27T00:00:00"/>
    <x v="8"/>
    <s v="Snacks"/>
    <s v="Water"/>
    <m/>
    <m/>
    <m/>
    <m/>
    <m/>
    <m/>
    <m/>
    <m/>
    <m/>
    <m/>
    <m/>
    <m/>
    <m/>
    <m/>
    <m/>
    <m/>
    <m/>
    <m/>
    <m/>
    <m/>
    <m/>
    <d v="2024-06-21T00:00:00"/>
    <s v="SL115@tidalwaveautospa.com"/>
    <s v="Ricky Doyle"/>
    <x v="6"/>
    <x v="0"/>
  </r>
  <r>
    <s v="Janell Campbell"/>
    <s v="EXP-10014300"/>
    <n v="23.13"/>
    <d v="2024-05-29T00:00:00"/>
    <x v="9"/>
    <s v="Itemized"/>
    <s v="Minus 9.01 personal expenses"/>
    <n v="9.01"/>
    <s v="Miscellaneous Expense - Non-SL"/>
    <s v="persoanl expense"/>
    <n v="14.12"/>
    <s v="Employee Incentive - Meals"/>
    <s v="snacks for team"/>
    <m/>
    <m/>
    <m/>
    <m/>
    <m/>
    <m/>
    <m/>
    <m/>
    <m/>
    <m/>
    <m/>
    <m/>
    <m/>
    <m/>
    <m/>
    <d v="2024-06-21T00:00:00"/>
    <s v="SL115@tidalwaveautospa.com"/>
    <s v="Ricky Doyle"/>
    <x v="6"/>
    <x v="0"/>
  </r>
  <r>
    <s v="Janell Campbell"/>
    <s v="EXP-10014300"/>
    <n v="131.54"/>
    <d v="2024-06-02T00:00:00"/>
    <x v="9"/>
    <s v="Snacks"/>
    <s v="Snacks, drinks etc"/>
    <m/>
    <m/>
    <m/>
    <m/>
    <m/>
    <m/>
    <m/>
    <m/>
    <m/>
    <m/>
    <m/>
    <m/>
    <m/>
    <m/>
    <m/>
    <m/>
    <m/>
    <m/>
    <m/>
    <m/>
    <m/>
    <d v="2024-06-21T00:00:00"/>
    <s v="SL115@tidalwaveautospa.com"/>
    <s v="Ricky Doyle"/>
    <x v="6"/>
    <x v="0"/>
  </r>
  <r>
    <s v="Janell Campbell"/>
    <s v="EXP-10014300"/>
    <n v="77.22"/>
    <d v="2024-06-06T00:00:00"/>
    <x v="20"/>
    <s v="Employee Incentives - Other"/>
    <s v="Candy and decor for 1st Anniversary"/>
    <m/>
    <m/>
    <m/>
    <m/>
    <m/>
    <m/>
    <m/>
    <m/>
    <m/>
    <m/>
    <m/>
    <m/>
    <m/>
    <m/>
    <m/>
    <m/>
    <m/>
    <m/>
    <m/>
    <m/>
    <m/>
    <d v="2024-06-21T00:00:00"/>
    <s v="SL115@tidalwaveautospa.com"/>
    <s v="Ricky Doyle"/>
    <x v="6"/>
    <x v="0"/>
  </r>
  <r>
    <s v="Efrain Villareal"/>
    <s v="EXP-10014311"/>
    <n v="23.78"/>
    <d v="2024-04-22T00:00:00"/>
    <x v="0"/>
    <s v="Small Tools"/>
    <s v="Knife Cutters"/>
    <m/>
    <m/>
    <m/>
    <m/>
    <m/>
    <m/>
    <m/>
    <m/>
    <m/>
    <m/>
    <m/>
    <m/>
    <m/>
    <m/>
    <m/>
    <m/>
    <m/>
    <m/>
    <m/>
    <m/>
    <m/>
    <d v="2024-06-21T00:00:00"/>
    <s v="SL260@tidalwaveautospa.com"/>
    <s v="Derek Schillinger"/>
    <x v="6"/>
    <x v="0"/>
  </r>
  <r>
    <s v="Scott Lindsey"/>
    <s v="EXP-10014226"/>
    <n v="476.33"/>
    <d v="2024-03-29T00:00:00"/>
    <x v="1"/>
    <s v="Parts"/>
    <s v="Hydro Hoses"/>
    <m/>
    <m/>
    <m/>
    <m/>
    <m/>
    <m/>
    <m/>
    <m/>
    <m/>
    <m/>
    <m/>
    <m/>
    <m/>
    <m/>
    <m/>
    <m/>
    <m/>
    <m/>
    <m/>
    <m/>
    <m/>
    <d v="2024-06-21T00:00:00"/>
    <s v="SL125@tidalwaveautospa.com"/>
    <s v="Derek Schillinger"/>
    <x v="6"/>
    <x v="0"/>
  </r>
  <r>
    <s v="Scott Lindsey"/>
    <s v="EXP-10014226"/>
    <n v="200"/>
    <d v="2024-05-01T00:00:00"/>
    <x v="39"/>
    <s v="Recruitment"/>
    <s v="Indeed. Recruiting"/>
    <m/>
    <m/>
    <m/>
    <m/>
    <m/>
    <m/>
    <m/>
    <m/>
    <m/>
    <m/>
    <m/>
    <m/>
    <m/>
    <m/>
    <m/>
    <m/>
    <m/>
    <m/>
    <m/>
    <m/>
    <m/>
    <d v="2024-06-21T00:00:00"/>
    <s v="SL125@tidalwaveautospa.com"/>
    <s v="Derek Schillinger"/>
    <x v="6"/>
    <x v="0"/>
  </r>
  <r>
    <s v="INAYAH JENKINS"/>
    <s v="EXP-10012864"/>
    <n v="44.24"/>
    <d v="2024-04-17T00:00:00"/>
    <x v="20"/>
    <s v="Employee Incentives - Other"/>
    <s v="Items for team in Tennessee"/>
    <m/>
    <m/>
    <m/>
    <m/>
    <m/>
    <m/>
    <m/>
    <m/>
    <m/>
    <m/>
    <m/>
    <m/>
    <m/>
    <m/>
    <m/>
    <m/>
    <m/>
    <m/>
    <m/>
    <m/>
    <m/>
    <d v="2024-06-21T00:00:00"/>
    <s v=""/>
    <s v=""/>
    <x v="6"/>
    <x v="0"/>
  </r>
  <r>
    <s v="INAYAH JENKINS"/>
    <s v="EXP-10012864"/>
    <n v="216.23"/>
    <d v="2024-04-18T00:00:00"/>
    <x v="28"/>
    <s v="Employee Incentive - Meals"/>
    <s v="Team dinner"/>
    <m/>
    <m/>
    <m/>
    <m/>
    <m/>
    <m/>
    <m/>
    <m/>
    <m/>
    <m/>
    <m/>
    <m/>
    <m/>
    <m/>
    <m/>
    <m/>
    <m/>
    <m/>
    <m/>
    <m/>
    <m/>
    <d v="2024-06-21T00:00:00"/>
    <s v=""/>
    <s v=""/>
    <x v="6"/>
    <x v="0"/>
  </r>
  <r>
    <s v="INAYAH JENKINS"/>
    <s v="EXP-10012864"/>
    <n v="7.85"/>
    <d v="2024-04-18T00:00:00"/>
    <x v="28"/>
    <s v="Employee Incentive - Meals"/>
    <s v="Apart of team dinner"/>
    <m/>
    <m/>
    <m/>
    <m/>
    <m/>
    <m/>
    <m/>
    <m/>
    <m/>
    <m/>
    <m/>
    <m/>
    <m/>
    <m/>
    <m/>
    <m/>
    <m/>
    <m/>
    <m/>
    <m/>
    <m/>
    <d v="2024-06-21T00:00:00"/>
    <s v=""/>
    <s v=""/>
    <x v="6"/>
    <x v="0"/>
  </r>
  <r>
    <s v="INAYAH JENKINS"/>
    <s v="EXP-10012864"/>
    <n v="6.74"/>
    <d v="2024-04-18T00:00:00"/>
    <x v="28"/>
    <s v="Employee Incentive - Meals"/>
    <s v="Apart of team dinner"/>
    <m/>
    <m/>
    <m/>
    <m/>
    <m/>
    <m/>
    <m/>
    <m/>
    <m/>
    <m/>
    <m/>
    <m/>
    <m/>
    <m/>
    <m/>
    <m/>
    <m/>
    <m/>
    <m/>
    <m/>
    <m/>
    <d v="2024-06-21T00:00:00"/>
    <s v=""/>
    <s v=""/>
    <x v="6"/>
    <x v="0"/>
  </r>
  <r>
    <s v="INAYAH JENKINS"/>
    <s v="EXP-10012864"/>
    <n v="-58.82"/>
    <d v="2024-04-22T00:00:00"/>
    <x v="17"/>
    <s v="Car Rental"/>
    <s v="Rental refund"/>
    <m/>
    <m/>
    <m/>
    <m/>
    <m/>
    <m/>
    <m/>
    <m/>
    <m/>
    <m/>
    <m/>
    <m/>
    <m/>
    <m/>
    <m/>
    <m/>
    <m/>
    <m/>
    <m/>
    <m/>
    <m/>
    <d v="2024-06-21T00:00:00"/>
    <s v=""/>
    <s v=""/>
    <x v="6"/>
    <x v="0"/>
  </r>
  <r>
    <s v="INAYAH JENKINS"/>
    <s v="EXP-10012864"/>
    <n v="8.6300000000000008"/>
    <d v="2024-05-02T00:00:00"/>
    <x v="28"/>
    <s v="Snacks"/>
    <s v="Case of water"/>
    <m/>
    <m/>
    <m/>
    <m/>
    <m/>
    <m/>
    <m/>
    <m/>
    <m/>
    <m/>
    <m/>
    <m/>
    <m/>
    <m/>
    <m/>
    <m/>
    <m/>
    <m/>
    <m/>
    <m/>
    <m/>
    <d v="2024-06-21T00:00:00"/>
    <s v=""/>
    <s v=""/>
    <x v="6"/>
    <x v="0"/>
  </r>
  <r>
    <s v="INAYAH JENKINS"/>
    <s v="EXP-10012864"/>
    <n v="10.89"/>
    <d v="2024-05-04T00:00:00"/>
    <x v="28"/>
    <s v="Miscellaneous Expense - Non-SL"/>
    <s v="Personal coffee"/>
    <m/>
    <m/>
    <m/>
    <m/>
    <m/>
    <m/>
    <m/>
    <m/>
    <m/>
    <m/>
    <m/>
    <m/>
    <m/>
    <m/>
    <m/>
    <m/>
    <m/>
    <m/>
    <m/>
    <m/>
    <m/>
    <d v="2024-06-21T00:00:00"/>
    <s v=""/>
    <s v=""/>
    <x v="6"/>
    <x v="0"/>
  </r>
  <r>
    <s v="Jessica Peevy"/>
    <s v="EXP-10014230"/>
    <n v="10.51"/>
    <d v="2024-06-06T00:00:00"/>
    <x v="35"/>
    <s v="Small Tools"/>
    <s v="Water key"/>
    <m/>
    <m/>
    <m/>
    <m/>
    <m/>
    <m/>
    <m/>
    <m/>
    <m/>
    <m/>
    <m/>
    <m/>
    <m/>
    <m/>
    <m/>
    <m/>
    <m/>
    <m/>
    <m/>
    <m/>
    <m/>
    <d v="2024-06-21T00:00:00"/>
    <s v="SL199@tidalwaveautospa.com"/>
    <s v="Ricky Doyle"/>
    <x v="6"/>
    <x v="0"/>
  </r>
  <r>
    <s v="Jessica Peevy"/>
    <s v="EXP-10014230"/>
    <n v="3.81"/>
    <d v="2024-06-07T00:00:00"/>
    <x v="6"/>
    <s v="Parts"/>
    <s v="5/8 inch parts for repair"/>
    <m/>
    <m/>
    <m/>
    <m/>
    <m/>
    <m/>
    <m/>
    <m/>
    <m/>
    <m/>
    <m/>
    <m/>
    <m/>
    <m/>
    <m/>
    <m/>
    <m/>
    <m/>
    <m/>
    <m/>
    <m/>
    <d v="2024-06-21T00:00:00"/>
    <s v="SL199@tidalwaveautospa.com"/>
    <s v="Ricky Doyle"/>
    <x v="6"/>
    <x v="0"/>
  </r>
  <r>
    <s v="Jessica Peevy"/>
    <s v="EXP-10014230"/>
    <n v="20.34"/>
    <d v="2024-06-07T00:00:00"/>
    <x v="6"/>
    <s v="Parts"/>
    <s v="Elbows and cuplings for repair"/>
    <m/>
    <m/>
    <m/>
    <m/>
    <m/>
    <m/>
    <m/>
    <m/>
    <m/>
    <m/>
    <m/>
    <m/>
    <m/>
    <m/>
    <m/>
    <m/>
    <m/>
    <m/>
    <m/>
    <m/>
    <m/>
    <d v="2024-06-21T00:00:00"/>
    <s v="SL199@tidalwaveautospa.com"/>
    <s v="Ricky Doyle"/>
    <x v="6"/>
    <x v="0"/>
  </r>
  <r>
    <s v="Samuel Schmidt"/>
    <s v="EXP-10014193"/>
    <n v="80.25"/>
    <d v="2024-06-03T00:00:00"/>
    <x v="6"/>
    <s v="Wash Maintenance"/>
    <s v="Grease Lighting"/>
    <m/>
    <m/>
    <m/>
    <m/>
    <m/>
    <m/>
    <m/>
    <m/>
    <m/>
    <m/>
    <m/>
    <m/>
    <m/>
    <m/>
    <m/>
    <m/>
    <m/>
    <m/>
    <m/>
    <m/>
    <m/>
    <d v="2024-06-21T00:00:00"/>
    <s v="SL183@tidalwaveautospa.com"/>
    <s v="Joe Chavez"/>
    <x v="6"/>
    <x v="0"/>
  </r>
  <r>
    <s v="Samuel Schmidt"/>
    <s v="EXP-10014193"/>
    <n v="270.94"/>
    <d v="2024-06-03T00:00:00"/>
    <x v="6"/>
    <s v="Wash Maintenance"/>
    <s v="Electric Windowashing Kit &amp; Battery Pack"/>
    <m/>
    <m/>
    <m/>
    <m/>
    <m/>
    <m/>
    <m/>
    <m/>
    <m/>
    <m/>
    <m/>
    <m/>
    <m/>
    <m/>
    <m/>
    <m/>
    <m/>
    <m/>
    <m/>
    <m/>
    <m/>
    <d v="2024-06-21T00:00:00"/>
    <s v="SL183@tidalwaveautospa.com"/>
    <s v="Joe Chavez"/>
    <x v="6"/>
    <x v="0"/>
  </r>
  <r>
    <s v="Samuel Schmidt"/>
    <s v="EXP-10014193"/>
    <n v="377.95"/>
    <d v="2024-06-05T00:00:00"/>
    <x v="23"/>
    <s v="Wash Maintenance"/>
    <s v="Trash Can Inserts"/>
    <m/>
    <m/>
    <m/>
    <m/>
    <m/>
    <m/>
    <m/>
    <m/>
    <m/>
    <m/>
    <m/>
    <m/>
    <m/>
    <m/>
    <m/>
    <m/>
    <m/>
    <m/>
    <m/>
    <m/>
    <m/>
    <d v="2024-06-21T00:00:00"/>
    <s v="SL183@tidalwaveautospa.com"/>
    <s v="Joe Chavez"/>
    <x v="6"/>
    <x v="0"/>
  </r>
  <r>
    <s v="Samuel Schmidt"/>
    <s v="EXP-10014193"/>
    <n v="23.95"/>
    <d v="2024-06-06T00:00:00"/>
    <x v="0"/>
    <s v="Wash Maintenance"/>
    <s v="white Vinager"/>
    <m/>
    <m/>
    <m/>
    <m/>
    <m/>
    <m/>
    <m/>
    <m/>
    <m/>
    <m/>
    <m/>
    <m/>
    <m/>
    <m/>
    <m/>
    <m/>
    <m/>
    <m/>
    <m/>
    <m/>
    <m/>
    <d v="2024-06-21T00:00:00"/>
    <s v="SL183@tidalwaveautospa.com"/>
    <s v="Joe Chavez"/>
    <x v="6"/>
    <x v="0"/>
  </r>
  <r>
    <s v="Joshua Smith"/>
    <s v="EXP-10014216"/>
    <n v="141.81"/>
    <d v="2024-06-04T00:00:00"/>
    <x v="35"/>
    <s v="Small Tools"/>
    <s v="fan for team"/>
    <m/>
    <m/>
    <m/>
    <m/>
    <m/>
    <m/>
    <m/>
    <m/>
    <m/>
    <m/>
    <m/>
    <m/>
    <m/>
    <m/>
    <m/>
    <m/>
    <m/>
    <m/>
    <m/>
    <m/>
    <m/>
    <d v="2024-06-21T00:00:00"/>
    <s v="SL100@tidalwaveautospa.com"/>
    <s v="Joe Chavez"/>
    <x v="6"/>
    <x v="0"/>
  </r>
  <r>
    <s v="Joshua Smith"/>
    <s v="EXP-10014216"/>
    <n v="21.27"/>
    <d v="2024-06-07T00:00:00"/>
    <x v="19"/>
    <s v="Employee Incentive - Meals"/>
    <s v="pizza for team"/>
    <m/>
    <m/>
    <m/>
    <m/>
    <m/>
    <m/>
    <m/>
    <m/>
    <m/>
    <m/>
    <m/>
    <m/>
    <m/>
    <m/>
    <m/>
    <m/>
    <m/>
    <m/>
    <m/>
    <m/>
    <m/>
    <d v="2024-06-21T00:00:00"/>
    <s v="SL100@tidalwaveautospa.com"/>
    <s v="Joe Chavez"/>
    <x v="6"/>
    <x v="0"/>
  </r>
  <r>
    <s v="Randall Sullivan"/>
    <s v="EXP-10014549"/>
    <n v="-319.98"/>
    <d v="2024-06-17T00:00:00"/>
    <x v="2"/>
    <s v="Equipment"/>
    <s v="refund for damaged air conditioner for xpt booth"/>
    <m/>
    <m/>
    <m/>
    <m/>
    <m/>
    <m/>
    <m/>
    <m/>
    <m/>
    <m/>
    <m/>
    <m/>
    <m/>
    <m/>
    <m/>
    <m/>
    <m/>
    <m/>
    <m/>
    <m/>
    <m/>
    <d v="2024-06-21T00:00:00"/>
    <s v="SL147@tidalwaveautospa.com"/>
    <s v="Andrew Stephens"/>
    <x v="6"/>
    <x v="0"/>
  </r>
  <r>
    <s v="Clayton Gibson"/>
    <s v="EXP-10014491"/>
    <n v="581.55999999999995"/>
    <d v="2024-06-12T00:00:00"/>
    <x v="23"/>
    <s v="Training"/>
    <s v="training manuals"/>
    <m/>
    <m/>
    <m/>
    <m/>
    <m/>
    <m/>
    <m/>
    <m/>
    <m/>
    <m/>
    <m/>
    <m/>
    <m/>
    <m/>
    <m/>
    <m/>
    <m/>
    <m/>
    <m/>
    <m/>
    <m/>
    <d v="2024-06-21T00:00:00"/>
    <s v="clayton.gibson@tidalwaveautospa.com"/>
    <s v="Coty Stevens"/>
    <x v="6"/>
    <x v="0"/>
  </r>
  <r>
    <s v="Michael Bond"/>
    <s v="EXP-10014182"/>
    <n v="110.44"/>
    <d v="2024-05-17T00:00:00"/>
    <x v="0"/>
    <s v="Office Supplies"/>
    <s v="water bottle and work table"/>
    <m/>
    <m/>
    <m/>
    <m/>
    <m/>
    <m/>
    <m/>
    <m/>
    <m/>
    <m/>
    <m/>
    <m/>
    <m/>
    <m/>
    <m/>
    <m/>
    <m/>
    <m/>
    <m/>
    <m/>
    <m/>
    <d v="2024-06-21T00:00:00"/>
    <s v=""/>
    <s v=""/>
    <x v="6"/>
    <x v="0"/>
  </r>
  <r>
    <s v="Michael Bond"/>
    <s v="EXP-10014182"/>
    <n v="126.88"/>
    <d v="2024-05-23T00:00:00"/>
    <x v="22"/>
    <s v="Small Tools"/>
    <s v="poles for brushes"/>
    <m/>
    <m/>
    <m/>
    <m/>
    <m/>
    <m/>
    <m/>
    <m/>
    <m/>
    <m/>
    <m/>
    <m/>
    <m/>
    <m/>
    <m/>
    <m/>
    <m/>
    <m/>
    <m/>
    <m/>
    <m/>
    <d v="2024-06-21T00:00:00"/>
    <s v=""/>
    <s v=""/>
    <x v="6"/>
    <x v="0"/>
  </r>
  <r>
    <s v="Michael Bond"/>
    <s v="EXP-10014182"/>
    <n v="15.78"/>
    <d v="2024-06-01T00:00:00"/>
    <x v="1"/>
    <s v="Parts"/>
    <s v="coupling for window washers"/>
    <m/>
    <m/>
    <m/>
    <m/>
    <m/>
    <m/>
    <m/>
    <m/>
    <m/>
    <m/>
    <m/>
    <m/>
    <m/>
    <m/>
    <m/>
    <m/>
    <m/>
    <m/>
    <m/>
    <m/>
    <m/>
    <d v="2024-06-21T00:00:00"/>
    <s v=""/>
    <s v=""/>
    <x v="6"/>
    <x v="0"/>
  </r>
  <r>
    <s v="Michael Bond"/>
    <s v="EXP-10014182"/>
    <n v="3.56"/>
    <d v="2024-06-03T00:00:00"/>
    <x v="1"/>
    <s v="Parts"/>
    <s v="coupling for window washers"/>
    <m/>
    <m/>
    <m/>
    <m/>
    <m/>
    <m/>
    <m/>
    <m/>
    <m/>
    <m/>
    <m/>
    <m/>
    <m/>
    <m/>
    <m/>
    <m/>
    <m/>
    <m/>
    <m/>
    <m/>
    <m/>
    <d v="2024-06-21T00:00:00"/>
    <s v=""/>
    <s v=""/>
    <x v="6"/>
    <x v="0"/>
  </r>
  <r>
    <s v="Michael Bond"/>
    <s v="EXP-10014182"/>
    <n v="385.28"/>
    <d v="2024-06-03T00:00:00"/>
    <x v="1"/>
    <s v="Parts"/>
    <s v="hydraflex hoses"/>
    <m/>
    <m/>
    <m/>
    <m/>
    <m/>
    <m/>
    <m/>
    <m/>
    <m/>
    <m/>
    <m/>
    <m/>
    <m/>
    <m/>
    <m/>
    <m/>
    <m/>
    <m/>
    <m/>
    <m/>
    <m/>
    <d v="2024-06-21T00:00:00"/>
    <s v=""/>
    <s v=""/>
    <x v="6"/>
    <x v="0"/>
  </r>
  <r>
    <s v="Michael Bond"/>
    <s v="EXP-10014182"/>
    <n v="16.440000000000001"/>
    <d v="2024-06-06T00:00:00"/>
    <x v="22"/>
    <s v="Landscaping"/>
    <s v="shovel for plants"/>
    <m/>
    <m/>
    <m/>
    <m/>
    <m/>
    <m/>
    <m/>
    <m/>
    <m/>
    <m/>
    <m/>
    <m/>
    <m/>
    <m/>
    <m/>
    <m/>
    <m/>
    <m/>
    <m/>
    <m/>
    <m/>
    <d v="2024-06-21T00:00:00"/>
    <s v=""/>
    <s v=""/>
    <x v="6"/>
    <x v="0"/>
  </r>
  <r>
    <s v="Michael Bond"/>
    <s v="EXP-10014182"/>
    <n v="24.46"/>
    <d v="2024-06-07T00:00:00"/>
    <x v="0"/>
    <s v="Snacks"/>
    <s v="water"/>
    <m/>
    <m/>
    <m/>
    <m/>
    <m/>
    <m/>
    <m/>
    <m/>
    <m/>
    <m/>
    <m/>
    <m/>
    <m/>
    <m/>
    <m/>
    <m/>
    <m/>
    <m/>
    <m/>
    <m/>
    <m/>
    <d v="2024-06-21T00:00:00"/>
    <s v=""/>
    <s v=""/>
    <x v="6"/>
    <x v="0"/>
  </r>
  <r>
    <s v="Michael Bond"/>
    <s v="EXP-10014182"/>
    <n v="355.44"/>
    <d v="2024-06-07T00:00:00"/>
    <x v="22"/>
    <s v="Parts"/>
    <s v="hydraulic hoses"/>
    <m/>
    <m/>
    <m/>
    <m/>
    <m/>
    <m/>
    <m/>
    <m/>
    <m/>
    <m/>
    <m/>
    <m/>
    <m/>
    <m/>
    <m/>
    <m/>
    <m/>
    <m/>
    <m/>
    <m/>
    <m/>
    <d v="2024-06-21T00:00:00"/>
    <s v=""/>
    <s v=""/>
    <x v="6"/>
    <x v="0"/>
  </r>
  <r>
    <s v="Michael Bond"/>
    <s v="EXP-10014182"/>
    <n v="137.08000000000001"/>
    <d v="2024-06-08T00:00:00"/>
    <x v="22"/>
    <s v="Parts"/>
    <s v="balk valves and 2 by 4"/>
    <m/>
    <m/>
    <m/>
    <m/>
    <m/>
    <m/>
    <m/>
    <m/>
    <m/>
    <m/>
    <m/>
    <m/>
    <m/>
    <m/>
    <m/>
    <m/>
    <m/>
    <m/>
    <m/>
    <m/>
    <m/>
    <d v="2024-06-21T00:00:00"/>
    <s v=""/>
    <s v=""/>
    <x v="6"/>
    <x v="0"/>
  </r>
  <r>
    <s v="Michael Bond"/>
    <s v="EXP-10014182"/>
    <n v="59.22"/>
    <d v="2024-06-14T00:00:00"/>
    <x v="0"/>
    <s v="Snacks"/>
    <s v="hydration"/>
    <m/>
    <m/>
    <m/>
    <m/>
    <m/>
    <m/>
    <m/>
    <m/>
    <m/>
    <m/>
    <m/>
    <m/>
    <m/>
    <m/>
    <m/>
    <m/>
    <m/>
    <m/>
    <m/>
    <m/>
    <m/>
    <d v="2024-06-21T00:00:00"/>
    <s v=""/>
    <s v=""/>
    <x v="6"/>
    <x v="0"/>
  </r>
  <r>
    <s v="Jerry Deese"/>
    <s v="EXP-10014465"/>
    <n v="120.7"/>
    <d v="2024-05-10T00:00:00"/>
    <x v="25"/>
    <s v="Parts"/>
    <s v="cover broken window"/>
    <m/>
    <m/>
    <m/>
    <m/>
    <m/>
    <m/>
    <m/>
    <m/>
    <m/>
    <m/>
    <m/>
    <m/>
    <m/>
    <m/>
    <m/>
    <m/>
    <m/>
    <m/>
    <m/>
    <m/>
    <m/>
    <d v="2024-06-21T00:00:00"/>
    <s v="SL157@tidalwaveautospa.com"/>
    <s v="Cory Cummings"/>
    <x v="6"/>
    <x v="0"/>
  </r>
  <r>
    <s v="Jerry Deese"/>
    <s v="EXP-10014465"/>
    <n v="10.5"/>
    <d v="2024-05-23T00:00:00"/>
    <x v="0"/>
    <s v="Snacks"/>
    <s v="water for employees"/>
    <m/>
    <m/>
    <m/>
    <m/>
    <m/>
    <m/>
    <m/>
    <m/>
    <m/>
    <m/>
    <m/>
    <m/>
    <m/>
    <m/>
    <m/>
    <m/>
    <m/>
    <m/>
    <m/>
    <m/>
    <m/>
    <d v="2024-06-21T00:00:00"/>
    <s v="SL157@tidalwaveautospa.com"/>
    <s v="Cory Cummings"/>
    <x v="6"/>
    <x v="0"/>
  </r>
  <r>
    <s v="Jerry Deese"/>
    <s v="EXP-10014465"/>
    <n v="25.23"/>
    <d v="2024-05-30T00:00:00"/>
    <x v="0"/>
    <s v="Office Supplies"/>
    <s v="water and paper"/>
    <m/>
    <m/>
    <m/>
    <m/>
    <m/>
    <m/>
    <m/>
    <m/>
    <m/>
    <m/>
    <m/>
    <m/>
    <m/>
    <m/>
    <m/>
    <m/>
    <m/>
    <m/>
    <m/>
    <m/>
    <m/>
    <d v="2024-06-21T00:00:00"/>
    <s v="SL157@tidalwaveautospa.com"/>
    <s v="Cory Cummings"/>
    <x v="6"/>
    <x v="0"/>
  </r>
  <r>
    <s v="Jerry Deese"/>
    <s v="EXP-10014465"/>
    <n v="7.92"/>
    <d v="2024-06-06T00:00:00"/>
    <x v="6"/>
    <s v="Office Supplies"/>
    <s v="new box for computer"/>
    <m/>
    <m/>
    <m/>
    <m/>
    <m/>
    <m/>
    <m/>
    <m/>
    <m/>
    <m/>
    <m/>
    <m/>
    <m/>
    <m/>
    <m/>
    <m/>
    <m/>
    <m/>
    <m/>
    <m/>
    <m/>
    <d v="2024-06-21T00:00:00"/>
    <s v="SL157@tidalwaveautospa.com"/>
    <s v="Cory Cummings"/>
    <x v="6"/>
    <x v="0"/>
  </r>
  <r>
    <s v="Jerry Deese"/>
    <s v="EXP-10014465"/>
    <n v="26.68"/>
    <d v="2024-06-07T00:00:00"/>
    <x v="0"/>
    <s v="Office Supplies"/>
    <s v="tp   pt"/>
    <m/>
    <m/>
    <m/>
    <m/>
    <m/>
    <m/>
    <m/>
    <m/>
    <m/>
    <m/>
    <m/>
    <m/>
    <m/>
    <m/>
    <m/>
    <m/>
    <m/>
    <m/>
    <m/>
    <m/>
    <m/>
    <d v="2024-06-21T00:00:00"/>
    <s v="SL157@tidalwaveautospa.com"/>
    <s v="Cory Cummings"/>
    <x v="6"/>
    <x v="0"/>
  </r>
  <r>
    <s v="Jerry Deese"/>
    <s v="EXP-10014465"/>
    <n v="20.78"/>
    <d v="2024-06-11T00:00:00"/>
    <x v="0"/>
    <s v="Snacks"/>
    <s v="water"/>
    <m/>
    <m/>
    <m/>
    <m/>
    <m/>
    <m/>
    <m/>
    <m/>
    <m/>
    <m/>
    <m/>
    <m/>
    <m/>
    <m/>
    <m/>
    <m/>
    <m/>
    <m/>
    <m/>
    <m/>
    <m/>
    <d v="2024-06-21T00:00:00"/>
    <s v="SL157@tidalwaveautospa.com"/>
    <s v="Cory Cummings"/>
    <x v="6"/>
    <x v="0"/>
  </r>
  <r>
    <s v="John Nutbrown"/>
    <s v="EXP-10014475"/>
    <n v="67.22"/>
    <d v="2024-05-20T00:00:00"/>
    <x v="20"/>
    <s v="Miscellaneous Expense - Non-SL"/>
    <s v="somehow my company card got attached to this account this is a personal expense"/>
    <m/>
    <m/>
    <m/>
    <m/>
    <m/>
    <m/>
    <m/>
    <m/>
    <m/>
    <m/>
    <m/>
    <m/>
    <m/>
    <m/>
    <m/>
    <m/>
    <m/>
    <m/>
    <m/>
    <m/>
    <m/>
    <d v="2024-06-21T00:00:00"/>
    <s v="SL60@tidalwaveautospa.com"/>
    <s v="Cory Cummings"/>
    <x v="6"/>
    <x v="0"/>
  </r>
  <r>
    <s v="John Nutbrown"/>
    <s v="EXP-10014475"/>
    <n v="67.22"/>
    <d v="2024-06-15T00:00:00"/>
    <x v="20"/>
    <s v="Miscellaneous Expense - Non-SL"/>
    <s v="somehow my company card got pulled over onto this account this is a personal expense"/>
    <m/>
    <m/>
    <m/>
    <m/>
    <m/>
    <m/>
    <m/>
    <m/>
    <m/>
    <m/>
    <m/>
    <m/>
    <m/>
    <m/>
    <m/>
    <m/>
    <m/>
    <m/>
    <m/>
    <m/>
    <m/>
    <d v="2024-06-21T00:00:00"/>
    <s v="SL60@tidalwaveautospa.com"/>
    <s v="Cory Cummings"/>
    <x v="6"/>
    <x v="0"/>
  </r>
  <r>
    <s v="Jeff Mathis"/>
    <s v="EXP-10014233"/>
    <n v="395.95"/>
    <d v="2024-06-09T00:00:00"/>
    <x v="8"/>
    <s v="Employee Incentive - Entertainment"/>
    <s v="Cruise Excursions"/>
    <m/>
    <m/>
    <m/>
    <m/>
    <m/>
    <m/>
    <m/>
    <m/>
    <m/>
    <m/>
    <m/>
    <m/>
    <m/>
    <m/>
    <m/>
    <m/>
    <m/>
    <m/>
    <m/>
    <m/>
    <m/>
    <d v="2024-06-21T00:00:00"/>
    <s v="jeff.mathis@twavelead.com"/>
    <s v="Bruce Maxwell"/>
    <x v="6"/>
    <x v="0"/>
  </r>
  <r>
    <s v="Jeff Mathis"/>
    <s v="EXP-10014233"/>
    <n v="4101.63"/>
    <d v="2024-06-11T00:00:00"/>
    <x v="1"/>
    <s v="Plumbing Expense"/>
    <s v="Plumbing repairs"/>
    <m/>
    <m/>
    <m/>
    <m/>
    <m/>
    <m/>
    <m/>
    <m/>
    <m/>
    <m/>
    <m/>
    <m/>
    <m/>
    <m/>
    <m/>
    <m/>
    <m/>
    <m/>
    <m/>
    <m/>
    <m/>
    <d v="2024-06-21T00:00:00"/>
    <s v="jeff.mathis@twavelead.com"/>
    <s v="Bruce Maxwell"/>
    <x v="6"/>
    <x v="0"/>
  </r>
  <r>
    <s v="Jeff Mathis"/>
    <s v="EXP-10014233"/>
    <n v="41.12"/>
    <d v="2024-06-13T00:00:00"/>
    <x v="0"/>
    <s v="Office Supplies"/>
    <s v="TP &amp; Paper Towels"/>
    <m/>
    <m/>
    <m/>
    <m/>
    <m/>
    <m/>
    <m/>
    <m/>
    <m/>
    <m/>
    <m/>
    <m/>
    <m/>
    <m/>
    <m/>
    <m/>
    <m/>
    <m/>
    <m/>
    <m/>
    <m/>
    <d v="2024-06-21T00:00:00"/>
    <s v="jeff.mathis@twavelead.com"/>
    <s v="Bruce Maxwell"/>
    <x v="6"/>
    <x v="0"/>
  </r>
  <r>
    <s v="David Foster"/>
    <s v="EXP-10014487"/>
    <n v="254.94"/>
    <d v="2024-06-06T00:00:00"/>
    <x v="0"/>
    <s v="Office Supplies"/>
    <s v="GIFT CARD"/>
    <m/>
    <m/>
    <m/>
    <m/>
    <m/>
    <m/>
    <m/>
    <m/>
    <m/>
    <m/>
    <m/>
    <m/>
    <m/>
    <m/>
    <m/>
    <m/>
    <m/>
    <m/>
    <m/>
    <m/>
    <m/>
    <d v="2024-06-21T00:00:00"/>
    <s v="david.foster@tidalwaveautospa.com"/>
    <s v="Bruce Maxwell"/>
    <x v="6"/>
    <x v="0"/>
  </r>
  <r>
    <s v="David Beckum"/>
    <s v="EXP-10014159"/>
    <n v="27.54"/>
    <d v="2024-05-30T00:00:00"/>
    <x v="1"/>
    <s v="Parts"/>
    <s v="Brass fitting for pump"/>
    <m/>
    <m/>
    <m/>
    <m/>
    <m/>
    <m/>
    <m/>
    <m/>
    <m/>
    <m/>
    <m/>
    <m/>
    <m/>
    <m/>
    <m/>
    <m/>
    <m/>
    <m/>
    <m/>
    <m/>
    <m/>
    <d v="2024-06-21T00:00:00"/>
    <s v="SL250@tidalwaveautospa.com"/>
    <s v="David Foster"/>
    <x v="6"/>
    <x v="0"/>
  </r>
  <r>
    <s v="David Beckum"/>
    <s v="EXP-10014159"/>
    <n v="190.9"/>
    <d v="2024-06-06T00:00:00"/>
    <x v="11"/>
    <s v="Wash Maintenance"/>
    <s v="Utility cart"/>
    <m/>
    <m/>
    <m/>
    <m/>
    <m/>
    <m/>
    <m/>
    <m/>
    <m/>
    <m/>
    <m/>
    <m/>
    <m/>
    <m/>
    <m/>
    <m/>
    <m/>
    <m/>
    <m/>
    <m/>
    <m/>
    <d v="2024-06-21T00:00:00"/>
    <s v="SL250@tidalwaveautospa.com"/>
    <s v="David Foster"/>
    <x v="6"/>
    <x v="0"/>
  </r>
  <r>
    <s v="Jeb Plaisance"/>
    <s v="EXP-10014350"/>
    <n v="25.13"/>
    <d v="2024-05-29T00:00:00"/>
    <x v="16"/>
    <s v="Wash Maintenance"/>
    <s v="duct tape"/>
    <m/>
    <m/>
    <m/>
    <m/>
    <m/>
    <m/>
    <m/>
    <m/>
    <m/>
    <m/>
    <m/>
    <m/>
    <m/>
    <m/>
    <m/>
    <m/>
    <m/>
    <m/>
    <m/>
    <m/>
    <m/>
    <d v="2024-06-21T00:00:00"/>
    <s v="SL130@tidalwaveautospa.com"/>
    <s v="Steven Kyriazis"/>
    <x v="6"/>
    <x v="0"/>
  </r>
  <r>
    <s v="Jeb Plaisance"/>
    <s v="EXP-10014350"/>
    <n v="456.4"/>
    <d v="2024-06-05T00:00:00"/>
    <x v="22"/>
    <s v="Wash Supplies"/>
    <s v="windex bottles"/>
    <m/>
    <m/>
    <m/>
    <m/>
    <m/>
    <m/>
    <m/>
    <m/>
    <m/>
    <m/>
    <m/>
    <m/>
    <m/>
    <m/>
    <m/>
    <m/>
    <m/>
    <m/>
    <m/>
    <m/>
    <m/>
    <d v="2024-06-21T00:00:00"/>
    <s v="SL130@tidalwaveautospa.com"/>
    <s v="Steven Kyriazis"/>
    <x v="6"/>
    <x v="0"/>
  </r>
  <r>
    <s v="Ricky Houser (Terminated)"/>
    <s v="EXP-10013438"/>
    <n v="97.63"/>
    <d v="2024-05-02T00:00:00"/>
    <x v="6"/>
    <s v="Wash Maintenance"/>
    <s v="oil for air compressor"/>
    <m/>
    <m/>
    <m/>
    <m/>
    <m/>
    <m/>
    <m/>
    <m/>
    <m/>
    <m/>
    <m/>
    <m/>
    <m/>
    <m/>
    <m/>
    <m/>
    <m/>
    <m/>
    <m/>
    <m/>
    <m/>
    <d v="2024-06-27T00:00:00"/>
    <s v=""/>
    <s v=""/>
    <x v="6"/>
    <x v="0"/>
  </r>
  <r>
    <s v="Ricky Houser (Terminated)"/>
    <s v="EXP-10013438"/>
    <n v="9.69"/>
    <d v="2024-05-03T00:00:00"/>
    <x v="11"/>
    <s v="Small Tools"/>
    <s v="hand pump hydraulic oil"/>
    <m/>
    <m/>
    <m/>
    <m/>
    <m/>
    <m/>
    <m/>
    <m/>
    <m/>
    <m/>
    <m/>
    <m/>
    <m/>
    <m/>
    <m/>
    <m/>
    <m/>
    <m/>
    <m/>
    <m/>
    <m/>
    <d v="2024-06-27T00:00:00"/>
    <s v=""/>
    <s v=""/>
    <x v="6"/>
    <x v="0"/>
  </r>
  <r>
    <s v="Ricky Houser (Terminated)"/>
    <s v="EXP-10013438"/>
    <n v="161.97999999999999"/>
    <d v="2024-05-06T00:00:00"/>
    <x v="2"/>
    <s v="Wash Maintenance"/>
    <s v="hydraulic oil"/>
    <m/>
    <m/>
    <m/>
    <m/>
    <m/>
    <m/>
    <m/>
    <m/>
    <m/>
    <m/>
    <m/>
    <m/>
    <m/>
    <m/>
    <m/>
    <m/>
    <m/>
    <m/>
    <m/>
    <m/>
    <m/>
    <d v="2024-06-27T00:00:00"/>
    <s v=""/>
    <s v=""/>
    <x v="6"/>
    <x v="0"/>
  </r>
  <r>
    <s v="Ricky Houser (Terminated)"/>
    <s v="EXP-10013438"/>
    <n v="31.62"/>
    <d v="2024-05-08T00:00:00"/>
    <x v="11"/>
    <s v="Small Tools"/>
    <s v="remote for ac unit"/>
    <m/>
    <m/>
    <m/>
    <m/>
    <m/>
    <m/>
    <m/>
    <m/>
    <m/>
    <m/>
    <m/>
    <m/>
    <m/>
    <m/>
    <m/>
    <m/>
    <m/>
    <m/>
    <m/>
    <m/>
    <m/>
    <d v="2024-06-27T00:00:00"/>
    <s v=""/>
    <s v=""/>
    <x v="6"/>
    <x v="0"/>
  </r>
  <r>
    <s v="Juan Castillo (Terminated)"/>
    <s v="EXP-10014203"/>
    <n v="75.7"/>
    <d v="2024-04-05T00:00:00"/>
    <x v="2"/>
    <s v="Parts"/>
    <s v="Part for equipment repair"/>
    <m/>
    <m/>
    <m/>
    <m/>
    <m/>
    <m/>
    <m/>
    <m/>
    <m/>
    <m/>
    <m/>
    <m/>
    <m/>
    <m/>
    <m/>
    <m/>
    <m/>
    <m/>
    <m/>
    <m/>
    <m/>
    <d v="2024-06-27T00:00:00"/>
    <s v=""/>
    <s v=""/>
    <x v="6"/>
    <x v="0"/>
  </r>
  <r>
    <s v="Juan Castillo (Terminated)"/>
    <s v="EXP-10014203"/>
    <n v="44.71"/>
    <d v="2024-04-05T00:00:00"/>
    <x v="0"/>
    <s v="Wash Maintenance"/>
    <s v="Salt for water softener"/>
    <m/>
    <m/>
    <m/>
    <m/>
    <m/>
    <m/>
    <m/>
    <m/>
    <m/>
    <m/>
    <m/>
    <m/>
    <m/>
    <m/>
    <m/>
    <m/>
    <m/>
    <m/>
    <m/>
    <m/>
    <m/>
    <d v="2024-06-27T00:00:00"/>
    <s v=""/>
    <s v=""/>
    <x v="6"/>
    <x v="0"/>
  </r>
  <r>
    <s v="Juan Castillo (Terminated)"/>
    <s v="EXP-10014203"/>
    <n v="24.31"/>
    <d v="2024-04-08T00:00:00"/>
    <x v="6"/>
    <s v="Wash Maintenance"/>
    <s v="Cleaning and maintenance supplies"/>
    <m/>
    <m/>
    <m/>
    <m/>
    <m/>
    <m/>
    <m/>
    <m/>
    <m/>
    <m/>
    <m/>
    <m/>
    <m/>
    <m/>
    <m/>
    <m/>
    <m/>
    <m/>
    <m/>
    <m/>
    <m/>
    <d v="2024-06-27T00:00:00"/>
    <s v=""/>
    <s v=""/>
    <x v="6"/>
    <x v="0"/>
  </r>
  <r>
    <s v="Juan Castillo (Terminated)"/>
    <s v="EXP-10014203"/>
    <n v="44.71"/>
    <d v="2024-04-09T00:00:00"/>
    <x v="0"/>
    <s v="Wash Maintenance"/>
    <s v="Salt for water softener"/>
    <m/>
    <m/>
    <m/>
    <m/>
    <m/>
    <m/>
    <m/>
    <m/>
    <m/>
    <m/>
    <m/>
    <m/>
    <m/>
    <m/>
    <m/>
    <m/>
    <m/>
    <m/>
    <m/>
    <m/>
    <m/>
    <d v="2024-06-27T00:00:00"/>
    <s v=""/>
    <s v=""/>
    <x v="6"/>
    <x v="0"/>
  </r>
  <r>
    <s v="Juan Castillo (Terminated)"/>
    <s v="EXP-10014203"/>
    <n v="179.67"/>
    <d v="2024-04-11T00:00:00"/>
    <x v="11"/>
    <s v="Office Furniture"/>
    <s v="Storage"/>
    <m/>
    <m/>
    <m/>
    <m/>
    <m/>
    <m/>
    <m/>
    <m/>
    <m/>
    <m/>
    <m/>
    <m/>
    <m/>
    <m/>
    <m/>
    <m/>
    <m/>
    <m/>
    <m/>
    <m/>
    <m/>
    <d v="2024-06-27T00:00:00"/>
    <s v=""/>
    <s v=""/>
    <x v="6"/>
    <x v="0"/>
  </r>
  <r>
    <s v="Juan Castillo (Terminated)"/>
    <s v="EXP-10014203"/>
    <n v="75.760000000000005"/>
    <d v="2024-04-13T00:00:00"/>
    <x v="11"/>
    <s v="Wash Supplies"/>
    <s v="Prep bucket"/>
    <m/>
    <m/>
    <m/>
    <m/>
    <m/>
    <m/>
    <m/>
    <m/>
    <m/>
    <m/>
    <m/>
    <m/>
    <m/>
    <m/>
    <m/>
    <m/>
    <m/>
    <m/>
    <m/>
    <m/>
    <m/>
    <d v="2024-06-27T00:00:00"/>
    <s v=""/>
    <s v=""/>
    <x v="6"/>
    <x v="0"/>
  </r>
  <r>
    <s v="Juan Castillo (Terminated)"/>
    <s v="EXP-10014203"/>
    <n v="98.38"/>
    <d v="2024-04-14T00:00:00"/>
    <x v="0"/>
    <s v="Wash Maintenance"/>
    <s v="Tool's and storage"/>
    <m/>
    <m/>
    <m/>
    <m/>
    <m/>
    <m/>
    <m/>
    <m/>
    <m/>
    <m/>
    <m/>
    <m/>
    <m/>
    <m/>
    <m/>
    <m/>
    <m/>
    <m/>
    <m/>
    <m/>
    <m/>
    <d v="2024-06-27T00:00:00"/>
    <s v=""/>
    <s v=""/>
    <x v="6"/>
    <x v="0"/>
  </r>
  <r>
    <s v="Juan Castillo (Terminated)"/>
    <s v="EXP-10014203"/>
    <n v="59.61"/>
    <d v="2024-04-17T00:00:00"/>
    <x v="0"/>
    <s v="Wash Maintenance"/>
    <s v="Salt for water softener"/>
    <m/>
    <m/>
    <m/>
    <m/>
    <m/>
    <m/>
    <m/>
    <m/>
    <m/>
    <m/>
    <m/>
    <m/>
    <m/>
    <m/>
    <m/>
    <m/>
    <m/>
    <m/>
    <m/>
    <m/>
    <m/>
    <d v="2024-06-27T00:00:00"/>
    <s v=""/>
    <s v=""/>
    <x v="6"/>
    <x v="0"/>
  </r>
  <r>
    <s v="Juan Castillo (Terminated)"/>
    <s v="EXP-10014203"/>
    <n v="37.409999999999997"/>
    <d v="2024-04-19T00:00:00"/>
    <x v="2"/>
    <s v="Parts"/>
    <s v="Pressure washer repair parts"/>
    <m/>
    <m/>
    <m/>
    <m/>
    <m/>
    <m/>
    <m/>
    <m/>
    <m/>
    <m/>
    <m/>
    <m/>
    <m/>
    <m/>
    <m/>
    <m/>
    <m/>
    <m/>
    <m/>
    <m/>
    <m/>
    <d v="2024-06-27T00:00:00"/>
    <s v=""/>
    <s v=""/>
    <x v="6"/>
    <x v="0"/>
  </r>
  <r>
    <s v="Juan Castillo (Terminated)"/>
    <s v="EXP-10014203"/>
    <n v="45.95"/>
    <d v="2024-04-22T00:00:00"/>
    <x v="2"/>
    <s v="Itemized"/>
    <s v="Grease and fittings"/>
    <n v="31.47"/>
    <s v="Wash Maintenance"/>
    <s v="grease"/>
    <n v="14.480000000000004"/>
    <s v="Parts"/>
    <s v="fittings"/>
    <m/>
    <m/>
    <m/>
    <m/>
    <m/>
    <m/>
    <m/>
    <m/>
    <m/>
    <m/>
    <m/>
    <m/>
    <m/>
    <m/>
    <m/>
    <d v="2024-06-27T00:00:00"/>
    <s v=""/>
    <s v=""/>
    <x v="6"/>
    <x v="0"/>
  </r>
  <r>
    <s v="Juan Castillo (Terminated)"/>
    <s v="EXP-10014203"/>
    <n v="19.45"/>
    <d v="2024-04-23T00:00:00"/>
    <x v="2"/>
    <s v="Parts"/>
    <s v="Hose connectors"/>
    <m/>
    <m/>
    <m/>
    <m/>
    <m/>
    <m/>
    <m/>
    <m/>
    <m/>
    <m/>
    <m/>
    <m/>
    <m/>
    <m/>
    <m/>
    <m/>
    <m/>
    <m/>
    <m/>
    <m/>
    <m/>
    <d v="2024-06-27T00:00:00"/>
    <s v=""/>
    <s v=""/>
    <x v="6"/>
    <x v="0"/>
  </r>
  <r>
    <s v="Juan Castillo (Terminated)"/>
    <s v="EXP-10014203"/>
    <n v="42.19"/>
    <d v="2024-04-24T00:00:00"/>
    <x v="1"/>
    <s v="Small Tools"/>
    <s v="Pressure washer connector/ sprayer"/>
    <m/>
    <m/>
    <m/>
    <m/>
    <m/>
    <m/>
    <m/>
    <m/>
    <m/>
    <m/>
    <m/>
    <m/>
    <m/>
    <m/>
    <m/>
    <m/>
    <m/>
    <m/>
    <m/>
    <m/>
    <m/>
    <d v="2024-06-27T00:00:00"/>
    <s v=""/>
    <s v=""/>
    <x v="6"/>
    <x v="0"/>
  </r>
  <r>
    <s v="Juan Castillo (Terminated)"/>
    <s v="EXP-10014203"/>
    <n v="8.64"/>
    <d v="2024-04-26T00:00:00"/>
    <x v="25"/>
    <s v="Parts"/>
    <s v="Screws for repairs"/>
    <m/>
    <m/>
    <m/>
    <m/>
    <m/>
    <m/>
    <m/>
    <m/>
    <m/>
    <m/>
    <m/>
    <m/>
    <m/>
    <m/>
    <m/>
    <m/>
    <m/>
    <m/>
    <m/>
    <m/>
    <m/>
    <d v="2024-06-27T00:00:00"/>
    <s v=""/>
    <s v=""/>
    <x v="6"/>
    <x v="0"/>
  </r>
  <r>
    <s v="Juan Castillo (Terminated)"/>
    <s v="EXP-10014203"/>
    <n v="46.42"/>
    <d v="2024-04-27T00:00:00"/>
    <x v="2"/>
    <s v="Itemized"/>
    <s v="Filter and fasteners for wash repair"/>
    <n v="22.58"/>
    <s v="Wash Maintenance"/>
    <s v="hydraulic filter"/>
    <n v="23.840000000000003"/>
    <s v="Parts"/>
    <s v="fasteners for repair"/>
    <m/>
    <m/>
    <m/>
    <m/>
    <m/>
    <m/>
    <m/>
    <m/>
    <m/>
    <m/>
    <m/>
    <m/>
    <m/>
    <m/>
    <m/>
    <d v="2024-06-27T00:00:00"/>
    <s v=""/>
    <s v=""/>
    <x v="6"/>
    <x v="0"/>
  </r>
  <r>
    <s v="Juan Castillo (Terminated)"/>
    <s v="EXP-10014203"/>
    <n v="85.32"/>
    <d v="2024-04-29T00:00:00"/>
    <x v="22"/>
    <s v="Itemized"/>
    <s v="Cleaning and storage supplies"/>
    <n v="77.64"/>
    <s v="Parts"/>
    <s v="pvc, screws"/>
    <n v="7.6799999999999926"/>
    <s v="Wash Maintenance"/>
    <s v="bucket"/>
    <m/>
    <m/>
    <m/>
    <m/>
    <m/>
    <m/>
    <m/>
    <m/>
    <m/>
    <m/>
    <m/>
    <m/>
    <m/>
    <m/>
    <m/>
    <d v="2024-06-27T00:00:00"/>
    <s v=""/>
    <s v=""/>
    <x v="6"/>
    <x v="0"/>
  </r>
  <r>
    <s v="Adam Hicks"/>
    <s v="EXP-10014367"/>
    <n v="67.760000000000005"/>
    <d v="2024-05-18T00:00:00"/>
    <x v="0"/>
    <s v="Wash Maintenance"/>
    <s v="Dawn - Magic Erasers - Cleaning Supplies for site"/>
    <m/>
    <m/>
    <m/>
    <m/>
    <m/>
    <m/>
    <m/>
    <m/>
    <m/>
    <m/>
    <m/>
    <m/>
    <m/>
    <m/>
    <m/>
    <m/>
    <m/>
    <m/>
    <m/>
    <m/>
    <m/>
    <d v="2024-06-27T00:00:00"/>
    <s v="SL39@tidalwaveautospa.com"/>
    <s v="Michael Dodge"/>
    <x v="6"/>
    <x v="0"/>
  </r>
  <r>
    <s v="Adam Hicks"/>
    <s v="EXP-10014367"/>
    <n v="16.010000000000002"/>
    <d v="2024-05-20T00:00:00"/>
    <x v="0"/>
    <s v="Wash Maintenance"/>
    <s v="Magic Erasers and scrub buds for window and wall cleaning"/>
    <m/>
    <m/>
    <m/>
    <m/>
    <m/>
    <m/>
    <m/>
    <m/>
    <m/>
    <m/>
    <m/>
    <m/>
    <m/>
    <m/>
    <m/>
    <m/>
    <m/>
    <m/>
    <m/>
    <m/>
    <m/>
    <d v="2024-06-27T00:00:00"/>
    <s v="SL39@tidalwaveautospa.com"/>
    <s v="Michael Dodge"/>
    <x v="6"/>
    <x v="0"/>
  </r>
  <r>
    <s v="Adam Hicks"/>
    <s v="EXP-10014367"/>
    <n v="32.880000000000003"/>
    <d v="2024-05-20T00:00:00"/>
    <x v="0"/>
    <s v="Itemized"/>
    <s v="Toilet Paper - Cleaning Supplies"/>
    <n v="10.139999999999999"/>
    <s v="Office Supplies"/>
    <s v="toilet paper"/>
    <n v="22.740000000000002"/>
    <s v="Wash Supplies"/>
    <s v="tire foam, tire shine"/>
    <m/>
    <m/>
    <m/>
    <m/>
    <m/>
    <m/>
    <m/>
    <m/>
    <m/>
    <m/>
    <m/>
    <m/>
    <m/>
    <m/>
    <m/>
    <d v="2024-06-27T00:00:00"/>
    <s v="SL39@tidalwaveautospa.com"/>
    <s v="Michael Dodge"/>
    <x v="6"/>
    <x v="0"/>
  </r>
  <r>
    <s v="Adam Hicks"/>
    <s v="EXP-10014367"/>
    <n v="158.9"/>
    <d v="2024-05-20T00:00:00"/>
    <x v="0"/>
    <s v="Wash Maintenance"/>
    <s v="cleaning supplies"/>
    <m/>
    <m/>
    <m/>
    <m/>
    <m/>
    <m/>
    <m/>
    <m/>
    <m/>
    <m/>
    <m/>
    <m/>
    <m/>
    <m/>
    <m/>
    <m/>
    <m/>
    <m/>
    <m/>
    <m/>
    <m/>
    <d v="2024-06-27T00:00:00"/>
    <s v="SL39@tidalwaveautospa.com"/>
    <s v="Michael Dodge"/>
    <x v="6"/>
    <x v="0"/>
  </r>
  <r>
    <s v="Adam Hicks"/>
    <s v="EXP-10014367"/>
    <n v="41.59"/>
    <d v="2024-05-24T00:00:00"/>
    <x v="0"/>
    <s v="Wash Maintenance"/>
    <s v="Bottles of Water &amp; Laundry Detergent"/>
    <m/>
    <m/>
    <m/>
    <m/>
    <m/>
    <m/>
    <m/>
    <m/>
    <m/>
    <m/>
    <m/>
    <m/>
    <m/>
    <m/>
    <m/>
    <m/>
    <m/>
    <m/>
    <m/>
    <m/>
    <m/>
    <d v="2024-06-27T00:00:00"/>
    <s v="SL39@tidalwaveautospa.com"/>
    <s v="Michael Dodge"/>
    <x v="6"/>
    <x v="0"/>
  </r>
  <r>
    <s v="Adam Hicks"/>
    <s v="EXP-10014367"/>
    <n v="37.71"/>
    <d v="2024-05-28T00:00:00"/>
    <x v="0"/>
    <s v="Itemized"/>
    <s v="BOttles of Water and Laundry Detergent"/>
    <n v="16.400000000000002"/>
    <s v="Snacks"/>
    <s v="bottle water"/>
    <n v="21.31"/>
    <s v="Wash Maintenance"/>
    <s v="detergent"/>
    <m/>
    <m/>
    <m/>
    <m/>
    <m/>
    <m/>
    <m/>
    <m/>
    <m/>
    <m/>
    <m/>
    <m/>
    <m/>
    <m/>
    <m/>
    <d v="2024-06-27T00:00:00"/>
    <s v="SL39@tidalwaveautospa.com"/>
    <s v="Michael Dodge"/>
    <x v="6"/>
    <x v="0"/>
  </r>
  <r>
    <s v="Adam Hicks"/>
    <s v="EXP-10014367"/>
    <n v="97.93"/>
    <d v="2024-05-30T00:00:00"/>
    <x v="0"/>
    <s v="Wash Maintenance"/>
    <s v="Dawn and pressure washer wand for pressure washer"/>
    <m/>
    <m/>
    <m/>
    <m/>
    <m/>
    <m/>
    <m/>
    <m/>
    <m/>
    <m/>
    <m/>
    <m/>
    <m/>
    <m/>
    <m/>
    <m/>
    <m/>
    <m/>
    <m/>
    <m/>
    <m/>
    <d v="2024-06-27T00:00:00"/>
    <s v="SL39@tidalwaveautospa.com"/>
    <s v="Michael Dodge"/>
    <x v="6"/>
    <x v="0"/>
  </r>
  <r>
    <s v="Adam Hicks"/>
    <s v="EXP-10014367"/>
    <n v="87.99"/>
    <d v="2024-05-30T00:00:00"/>
    <x v="0"/>
    <s v="Small Tools"/>
    <s v="5 pc drill tap set - other small parts for repairs"/>
    <m/>
    <m/>
    <m/>
    <m/>
    <m/>
    <m/>
    <m/>
    <m/>
    <m/>
    <m/>
    <m/>
    <m/>
    <m/>
    <m/>
    <m/>
    <m/>
    <m/>
    <m/>
    <m/>
    <m/>
    <m/>
    <d v="2024-06-27T00:00:00"/>
    <s v="SL39@tidalwaveautospa.com"/>
    <s v="Michael Dodge"/>
    <x v="6"/>
    <x v="0"/>
  </r>
  <r>
    <s v="Adam Hicks"/>
    <s v="EXP-10014367"/>
    <n v="43.49"/>
    <d v="2024-05-31T00:00:00"/>
    <x v="0"/>
    <s v="Itemized"/>
    <s v="PB Blaster - Tire Shine - Hex Bolts for repair"/>
    <n v="28.92"/>
    <s v="Wash Supplies"/>
    <s v="tire shine"/>
    <n v="5.98"/>
    <s v="Wash Maintenance"/>
    <s v="pb blaster"/>
    <n v="8.5899999999999963"/>
    <s v="Parts"/>
    <s v="hex bolts"/>
    <m/>
    <m/>
    <m/>
    <m/>
    <m/>
    <m/>
    <m/>
    <m/>
    <m/>
    <m/>
    <m/>
    <m/>
    <d v="2024-06-27T00:00:00"/>
    <s v="SL39@tidalwaveautospa.com"/>
    <s v="Michael Dodge"/>
    <x v="6"/>
    <x v="0"/>
  </r>
  <r>
    <s v="Adam Hicks"/>
    <s v="EXP-10014367"/>
    <n v="28.95"/>
    <d v="2024-06-01T00:00:00"/>
    <x v="0"/>
    <s v="Parts"/>
    <s v="3-8 inch union set for repair"/>
    <m/>
    <m/>
    <m/>
    <m/>
    <m/>
    <m/>
    <m/>
    <m/>
    <m/>
    <m/>
    <m/>
    <m/>
    <m/>
    <m/>
    <m/>
    <m/>
    <m/>
    <m/>
    <m/>
    <m/>
    <m/>
    <d v="2024-06-27T00:00:00"/>
    <s v="SL39@tidalwaveautospa.com"/>
    <s v="Michael Dodge"/>
    <x v="6"/>
    <x v="0"/>
  </r>
  <r>
    <s v="Adam Hicks"/>
    <s v="EXP-10014367"/>
    <n v="689.88"/>
    <d v="2024-06-04T00:00:00"/>
    <x v="7"/>
    <s v="Equipment Repairs"/>
    <s v="Air Compressor Repair"/>
    <m/>
    <m/>
    <m/>
    <m/>
    <m/>
    <m/>
    <m/>
    <m/>
    <m/>
    <m/>
    <m/>
    <m/>
    <m/>
    <m/>
    <m/>
    <m/>
    <m/>
    <m/>
    <m/>
    <m/>
    <m/>
    <d v="2024-06-27T00:00:00"/>
    <s v="SL39@tidalwaveautospa.com"/>
    <s v="Michael Dodge"/>
    <x v="6"/>
    <x v="0"/>
  </r>
  <r>
    <s v="Adam Hicks"/>
    <s v="EXP-10014367"/>
    <n v="128.74"/>
    <d v="2024-06-12T00:00:00"/>
    <x v="0"/>
    <s v="Itemized"/>
    <s v="Pressure washer gun - quick connects"/>
    <n v="82.98"/>
    <s v="Small Tools"/>
    <s v="pressure washer gun"/>
    <n v="45.760000000000005"/>
    <s v="Parts"/>
    <s v="quick connects"/>
    <m/>
    <m/>
    <m/>
    <m/>
    <m/>
    <m/>
    <m/>
    <m/>
    <m/>
    <m/>
    <m/>
    <m/>
    <m/>
    <m/>
    <m/>
    <d v="2024-06-27T00:00:00"/>
    <s v="SL39@tidalwaveautospa.com"/>
    <s v="Michael Dodge"/>
    <x v="6"/>
    <x v="0"/>
  </r>
  <r>
    <s v="Adam Hicks"/>
    <s v="EXP-10014367"/>
    <n v="90.6"/>
    <d v="2024-06-12T00:00:00"/>
    <x v="0"/>
    <s v="Itemized"/>
    <s v="Febreeze-Bottle Waters-LaundryDetergent"/>
    <n v="41.94"/>
    <s v="Wash Maintenance"/>
    <s v="detergent"/>
    <n v="26.72"/>
    <s v="Snacks"/>
    <s v="bottle water"/>
    <n v="21.939999999999998"/>
    <s v="Office Supplies"/>
    <s v="frebreeze, off, bug spray, cutter"/>
    <m/>
    <m/>
    <m/>
    <m/>
    <m/>
    <m/>
    <m/>
    <m/>
    <m/>
    <m/>
    <m/>
    <m/>
    <d v="2024-06-27T00:00:00"/>
    <s v="SL39@tidalwaveautospa.com"/>
    <s v="Michael Dodge"/>
    <x v="6"/>
    <x v="0"/>
  </r>
  <r>
    <s v="Adam Hicks"/>
    <s v="EXP-10014367"/>
    <n v="76.819999999999993"/>
    <d v="2024-06-12T00:00:00"/>
    <x v="0"/>
    <s v="Itemized"/>
    <s v="20 in fan for XPT - garden hose coupler - 3 way power outlet"/>
    <n v="61.980000000000004"/>
    <s v="Small Tools"/>
    <s v="drill bits, fan"/>
    <n v="14.839999999999989"/>
    <s v="Parts"/>
    <s v="power outlet, hose coupler"/>
    <m/>
    <m/>
    <m/>
    <m/>
    <m/>
    <m/>
    <m/>
    <m/>
    <m/>
    <m/>
    <m/>
    <m/>
    <m/>
    <m/>
    <m/>
    <d v="2024-06-27T00:00:00"/>
    <s v="SL39@tidalwaveautospa.com"/>
    <s v="Michael Dodge"/>
    <x v="6"/>
    <x v="0"/>
  </r>
  <r>
    <s v="Adam Hicks"/>
    <s v="EXP-10014367"/>
    <n v="1552.91"/>
    <d v="2024-06-13T00:00:00"/>
    <x v="7"/>
    <s v="Equipment Repairs"/>
    <s v="Air Compressor Repairs"/>
    <m/>
    <m/>
    <m/>
    <m/>
    <m/>
    <m/>
    <m/>
    <m/>
    <m/>
    <m/>
    <m/>
    <m/>
    <m/>
    <m/>
    <m/>
    <m/>
    <m/>
    <m/>
    <m/>
    <m/>
    <m/>
    <d v="2024-06-27T00:00:00"/>
    <s v="SL39@tidalwaveautospa.com"/>
    <s v="Michael Dodge"/>
    <x v="6"/>
    <x v="0"/>
  </r>
  <r>
    <s v="Adam Hicks"/>
    <s v="EXP-10014367"/>
    <n v="48.65"/>
    <d v="2024-06-13T00:00:00"/>
    <x v="0"/>
    <s v="Small Tools"/>
    <s v="7pc and 32 pc wrench and ratchet set for repairs on equipment"/>
    <m/>
    <m/>
    <m/>
    <m/>
    <m/>
    <m/>
    <m/>
    <m/>
    <m/>
    <m/>
    <m/>
    <m/>
    <m/>
    <m/>
    <m/>
    <m/>
    <m/>
    <m/>
    <m/>
    <m/>
    <m/>
    <d v="2024-06-27T00:00:00"/>
    <s v="SL39@tidalwaveautospa.com"/>
    <s v="Michael Dodge"/>
    <x v="6"/>
    <x v="0"/>
  </r>
  <r>
    <s v="Brian Hodge"/>
    <s v="EXP-10014396"/>
    <n v="2.16"/>
    <d v="2024-05-30T00:00:00"/>
    <x v="7"/>
    <s v="Wash Maintenance"/>
    <s v="paint tray for painting"/>
    <m/>
    <m/>
    <m/>
    <m/>
    <m/>
    <m/>
    <m/>
    <m/>
    <m/>
    <m/>
    <m/>
    <m/>
    <m/>
    <m/>
    <m/>
    <m/>
    <m/>
    <m/>
    <m/>
    <m/>
    <m/>
    <d v="2024-06-27T00:00:00"/>
    <s v="SL261@tidalwaveautospa.com"/>
    <s v="Jeff Mathis"/>
    <x v="6"/>
    <x v="0"/>
  </r>
  <r>
    <s v="Brian Hodge"/>
    <s v="EXP-10014396"/>
    <n v="60.33"/>
    <d v="2024-06-06T00:00:00"/>
    <x v="23"/>
    <s v="Wash Maintenance"/>
    <s v="bleach, Degreaser, airwick refill bathroom"/>
    <m/>
    <m/>
    <m/>
    <m/>
    <m/>
    <m/>
    <m/>
    <m/>
    <m/>
    <m/>
    <m/>
    <m/>
    <m/>
    <m/>
    <m/>
    <m/>
    <m/>
    <m/>
    <m/>
    <m/>
    <m/>
    <d v="2024-06-27T00:00:00"/>
    <s v="SL261@tidalwaveautospa.com"/>
    <s v="Jeff Mathis"/>
    <x v="6"/>
    <x v="0"/>
  </r>
  <r>
    <s v="Brian Hodge"/>
    <s v="EXP-10013976"/>
    <n v="526.99"/>
    <d v="2024-05-10T00:00:00"/>
    <x v="23"/>
    <s v="Itemized"/>
    <s v="bath tissue, soap dispenser, dish soap, vinegar"/>
    <n v="232.995"/>
    <s v="Office Supplies"/>
    <s v="toilet paper, soap dishpenser"/>
    <n v="293.99"/>
    <s v="Wash Maintenance"/>
    <s v="dish soap, vinegar"/>
    <m/>
    <m/>
    <m/>
    <m/>
    <m/>
    <m/>
    <m/>
    <m/>
    <m/>
    <m/>
    <m/>
    <m/>
    <m/>
    <m/>
    <m/>
    <d v="2024-06-27T00:00:00"/>
    <s v="SL261@tidalwaveautospa.com"/>
    <s v="Jeff Mathis"/>
    <x v="6"/>
    <x v="0"/>
  </r>
  <r>
    <s v="Brian Hodge"/>
    <s v="EXP-10013976"/>
    <n v="69.709999999999994"/>
    <d v="2024-05-16T00:00:00"/>
    <x v="23"/>
    <s v="Small Tools"/>
    <s v="fan for xpt and water"/>
    <m/>
    <m/>
    <m/>
    <m/>
    <m/>
    <m/>
    <m/>
    <m/>
    <m/>
    <m/>
    <m/>
    <m/>
    <m/>
    <m/>
    <m/>
    <m/>
    <m/>
    <m/>
    <m/>
    <m/>
    <m/>
    <d v="2024-06-27T00:00:00"/>
    <s v="SL261@tidalwaveautospa.com"/>
    <s v="Jeff Mathis"/>
    <x v="6"/>
    <x v="0"/>
  </r>
  <r>
    <s v="Brian Hodge"/>
    <s v="EXP-10013976"/>
    <n v="48.25"/>
    <d v="2024-05-18T00:00:00"/>
    <x v="18"/>
    <s v="Wash Maintenance"/>
    <s v="concrete cleaner and degreaser"/>
    <m/>
    <m/>
    <m/>
    <m/>
    <m/>
    <m/>
    <m/>
    <m/>
    <m/>
    <m/>
    <m/>
    <m/>
    <m/>
    <m/>
    <m/>
    <m/>
    <m/>
    <m/>
    <m/>
    <m/>
    <m/>
    <d v="2024-06-27T00:00:00"/>
    <s v="SL261@tidalwaveautospa.com"/>
    <s v="Jeff Mathis"/>
    <x v="6"/>
    <x v="0"/>
  </r>
  <r>
    <s v="Brian Hodge"/>
    <s v="EXP-10013976"/>
    <n v="32.86"/>
    <d v="2024-05-18T00:00:00"/>
    <x v="6"/>
    <s v="Parts"/>
    <s v="60 inch threaded utility"/>
    <m/>
    <m/>
    <m/>
    <m/>
    <m/>
    <m/>
    <m/>
    <m/>
    <m/>
    <m/>
    <m/>
    <m/>
    <m/>
    <m/>
    <m/>
    <m/>
    <m/>
    <m/>
    <m/>
    <m/>
    <m/>
    <d v="2024-06-27T00:00:00"/>
    <s v="SL261@tidalwaveautospa.com"/>
    <s v="Jeff Mathis"/>
    <x v="6"/>
    <x v="0"/>
  </r>
  <r>
    <s v="Adam DeGroot"/>
    <s v="EXP-10014217"/>
    <n v="15.79"/>
    <d v="2024-05-22T00:00:00"/>
    <x v="23"/>
    <s v="Snacks"/>
    <s v="water for lobby"/>
    <m/>
    <m/>
    <m/>
    <m/>
    <m/>
    <m/>
    <m/>
    <m/>
    <m/>
    <m/>
    <m/>
    <m/>
    <m/>
    <m/>
    <m/>
    <m/>
    <m/>
    <m/>
    <m/>
    <m/>
    <m/>
    <d v="2024-06-27T00:00:00"/>
    <s v="SL7@tidalwaveautospa.com"/>
    <s v="David Foster"/>
    <x v="6"/>
    <x v="0"/>
  </r>
  <r>
    <s v="Adam DeGroot"/>
    <s v="EXP-10014217"/>
    <n v="16.3"/>
    <d v="2024-05-26T00:00:00"/>
    <x v="23"/>
    <s v="Snacks"/>
    <s v="water for lobby"/>
    <m/>
    <m/>
    <m/>
    <m/>
    <m/>
    <m/>
    <m/>
    <m/>
    <m/>
    <m/>
    <m/>
    <m/>
    <m/>
    <m/>
    <m/>
    <m/>
    <m/>
    <m/>
    <m/>
    <m/>
    <m/>
    <d v="2024-06-27T00:00:00"/>
    <s v="SL7@tidalwaveautospa.com"/>
    <s v="David Foster"/>
    <x v="6"/>
    <x v="0"/>
  </r>
  <r>
    <s v="Adam DeGroot"/>
    <s v="EXP-10014217"/>
    <n v="29.24"/>
    <d v="2024-05-29T00:00:00"/>
    <x v="23"/>
    <s v="Itemized"/>
    <s v="toilet paper and vinegar"/>
    <n v="19.489999999999998"/>
    <s v="Office Supplies"/>
    <s v="toilet paper"/>
    <n v="9.75"/>
    <s v="Wash Maintenance"/>
    <s v="vinegar"/>
    <m/>
    <m/>
    <m/>
    <m/>
    <m/>
    <m/>
    <m/>
    <m/>
    <m/>
    <m/>
    <m/>
    <m/>
    <m/>
    <m/>
    <m/>
    <d v="2024-06-27T00:00:00"/>
    <s v="SL7@tidalwaveautospa.com"/>
    <s v="David Foster"/>
    <x v="6"/>
    <x v="0"/>
  </r>
  <r>
    <s v="Adam DeGroot"/>
    <s v="EXP-10014217"/>
    <n v="363.89"/>
    <d v="2024-05-30T00:00:00"/>
    <x v="22"/>
    <s v="Wash Repairs"/>
    <s v="fix broken glass on garage doors"/>
    <m/>
    <m/>
    <m/>
    <m/>
    <m/>
    <m/>
    <m/>
    <m/>
    <m/>
    <m/>
    <m/>
    <m/>
    <m/>
    <m/>
    <m/>
    <m/>
    <m/>
    <m/>
    <m/>
    <m/>
    <m/>
    <d v="2024-06-27T00:00:00"/>
    <s v="SL7@tidalwaveautospa.com"/>
    <s v="David Foster"/>
    <x v="6"/>
    <x v="0"/>
  </r>
  <r>
    <s v="Adam DeGroot"/>
    <s v="EXP-10014217"/>
    <n v="23.68"/>
    <d v="2024-06-02T00:00:00"/>
    <x v="23"/>
    <s v="Snacks"/>
    <s v="water for lobby"/>
    <m/>
    <m/>
    <m/>
    <m/>
    <m/>
    <m/>
    <m/>
    <m/>
    <m/>
    <m/>
    <m/>
    <m/>
    <m/>
    <m/>
    <m/>
    <m/>
    <m/>
    <m/>
    <m/>
    <m/>
    <m/>
    <d v="2024-06-27T00:00:00"/>
    <s v="SL7@tidalwaveautospa.com"/>
    <s v="David Foster"/>
    <x v="6"/>
    <x v="0"/>
  </r>
  <r>
    <s v="Adam DeGroot"/>
    <s v="EXP-10014217"/>
    <n v="734.8"/>
    <d v="2024-06-05T00:00:00"/>
    <x v="2"/>
    <s v="Plumbing Expense"/>
    <s v="parts for reclaim"/>
    <m/>
    <m/>
    <m/>
    <m/>
    <m/>
    <m/>
    <m/>
    <m/>
    <m/>
    <m/>
    <m/>
    <m/>
    <m/>
    <m/>
    <m/>
    <m/>
    <m/>
    <m/>
    <m/>
    <m/>
    <m/>
    <d v="2024-06-27T00:00:00"/>
    <s v="SL7@tidalwaveautospa.com"/>
    <s v="David Foster"/>
    <x v="6"/>
    <x v="0"/>
  </r>
  <r>
    <s v="Benjamin Eidem"/>
    <s v="EXP-10014445"/>
    <n v="97.21"/>
    <d v="2024-05-14T00:00:00"/>
    <x v="0"/>
    <s v="Wash Maintenance"/>
    <s v="Softner salt"/>
    <m/>
    <m/>
    <m/>
    <m/>
    <m/>
    <m/>
    <m/>
    <m/>
    <m/>
    <m/>
    <m/>
    <m/>
    <m/>
    <m/>
    <m/>
    <m/>
    <m/>
    <m/>
    <m/>
    <m/>
    <m/>
    <d v="2024-06-27T00:00:00"/>
    <s v="SL158@tidalwaveautospa.com"/>
    <s v="Andrew Stephens"/>
    <x v="6"/>
    <x v="0"/>
  </r>
  <r>
    <s v="Benjamin Eidem"/>
    <s v="EXP-10014445"/>
    <n v="30.98"/>
    <d v="2024-05-19T00:00:00"/>
    <x v="0"/>
    <s v="Wash Maintenance"/>
    <s v="Dawn vinegar"/>
    <m/>
    <m/>
    <m/>
    <m/>
    <m/>
    <m/>
    <m/>
    <m/>
    <m/>
    <m/>
    <m/>
    <m/>
    <m/>
    <m/>
    <m/>
    <m/>
    <m/>
    <m/>
    <m/>
    <m/>
    <m/>
    <d v="2024-06-27T00:00:00"/>
    <s v="SL158@tidalwaveautospa.com"/>
    <s v="Andrew Stephens"/>
    <x v="6"/>
    <x v="0"/>
  </r>
  <r>
    <s v="Benjamin Eidem"/>
    <s v="EXP-10014445"/>
    <n v="188.19"/>
    <d v="2024-05-20T00:00:00"/>
    <x v="0"/>
    <s v="Itemized"/>
    <s v="Softner salt/ weed killer and pump"/>
    <n v="96.7"/>
    <s v="Wash Maintenance"/>
    <s v="softner salt"/>
    <n v="91.49"/>
    <s v="Landscaping"/>
    <s v="week killer and pump"/>
    <m/>
    <m/>
    <m/>
    <m/>
    <m/>
    <m/>
    <m/>
    <m/>
    <m/>
    <m/>
    <m/>
    <m/>
    <m/>
    <m/>
    <m/>
    <d v="2024-06-27T00:00:00"/>
    <s v="SL158@tidalwaveautospa.com"/>
    <s v="Andrew Stephens"/>
    <x v="6"/>
    <x v="0"/>
  </r>
  <r>
    <s v="Benjamin Eidem"/>
    <s v="EXP-10014445"/>
    <n v="213.87"/>
    <d v="2024-05-23T00:00:00"/>
    <x v="0"/>
    <s v="Itemized"/>
    <s v="Softner salt/keys made"/>
    <n v="193.4"/>
    <s v="Wash Maintenance"/>
    <s v="softner salt"/>
    <n v="20.47"/>
    <s v="Office Supplies"/>
    <s v="keys made"/>
    <m/>
    <m/>
    <m/>
    <m/>
    <m/>
    <m/>
    <m/>
    <m/>
    <m/>
    <m/>
    <m/>
    <m/>
    <m/>
    <m/>
    <m/>
    <d v="2024-06-27T00:00:00"/>
    <s v="SL158@tidalwaveautospa.com"/>
    <s v="Andrew Stephens"/>
    <x v="6"/>
    <x v="0"/>
  </r>
  <r>
    <s v="Benjamin Eidem"/>
    <s v="EXP-10014445"/>
    <n v="536.42999999999995"/>
    <d v="2024-05-29T00:00:00"/>
    <x v="16"/>
    <s v="Itemized"/>
    <s v="Hammer drill and fittings for window washer Patrick Radford installed"/>
    <n v="190.1"/>
    <s v="Parts"/>
    <s v="strut channel,wedges, adapters, reducers, barbs, brass fittings, clamps"/>
    <n v="46.94"/>
    <s v="Wash Maintenance"/>
    <s v="utility hose"/>
    <n v="299.39"/>
    <s v="Small Tools"/>
    <s v="hammer drill, drill bit set"/>
    <m/>
    <m/>
    <m/>
    <m/>
    <m/>
    <m/>
    <m/>
    <m/>
    <m/>
    <m/>
    <m/>
    <m/>
    <d v="2024-06-27T00:00:00"/>
    <s v="SL158@tidalwaveautospa.com"/>
    <s v="Andrew Stephens"/>
    <x v="6"/>
    <x v="0"/>
  </r>
  <r>
    <s v="Benjamin Eidem"/>
    <s v="EXP-10014445"/>
    <n v="41.26"/>
    <d v="2024-05-30T00:00:00"/>
    <x v="16"/>
    <s v="Itemized"/>
    <s v="Anti sieze, pipe tape, hose cutter"/>
    <n v="19.579999999999998"/>
    <s v="Wash Maintenance"/>
    <s v="thread tape, antiseize"/>
    <n v="21.68"/>
    <s v="Small Tools"/>
    <s v="pipe cutter"/>
    <m/>
    <m/>
    <m/>
    <m/>
    <m/>
    <m/>
    <m/>
    <m/>
    <m/>
    <m/>
    <m/>
    <m/>
    <m/>
    <m/>
    <m/>
    <d v="2024-06-27T00:00:00"/>
    <s v="SL158@tidalwaveautospa.com"/>
    <s v="Andrew Stephens"/>
    <x v="6"/>
    <x v="0"/>
  </r>
  <r>
    <s v="Benjamin Eidem"/>
    <s v="EXP-10014445"/>
    <n v="844.32"/>
    <d v="2024-06-03T00:00:00"/>
    <x v="16"/>
    <s v="Landscaping"/>
    <s v="Lawnmower/edger"/>
    <m/>
    <m/>
    <m/>
    <m/>
    <m/>
    <m/>
    <m/>
    <m/>
    <m/>
    <m/>
    <m/>
    <m/>
    <m/>
    <m/>
    <m/>
    <m/>
    <m/>
    <m/>
    <m/>
    <m/>
    <m/>
    <d v="2024-06-27T00:00:00"/>
    <s v="SL158@tidalwaveautospa.com"/>
    <s v="Andrew Stephens"/>
    <x v="6"/>
    <x v="0"/>
  </r>
  <r>
    <s v="Benjamin Eidem"/>
    <s v="EXP-10014445"/>
    <n v="12.98"/>
    <d v="2024-06-11T00:00:00"/>
    <x v="0"/>
    <s v="Wash Maintenance"/>
    <s v="Vac grease"/>
    <m/>
    <m/>
    <m/>
    <m/>
    <m/>
    <m/>
    <m/>
    <m/>
    <m/>
    <m/>
    <m/>
    <m/>
    <m/>
    <m/>
    <m/>
    <m/>
    <m/>
    <m/>
    <m/>
    <m/>
    <m/>
    <d v="2024-06-27T00:00:00"/>
    <s v="SL158@tidalwaveautospa.com"/>
    <s v="Andrew Stephens"/>
    <x v="6"/>
    <x v="0"/>
  </r>
  <r>
    <s v="Benjamin Eidem"/>
    <s v="EXP-10014445"/>
    <n v="441.3"/>
    <d v="2024-06-11T00:00:00"/>
    <x v="0"/>
    <s v="Wash Maintenance"/>
    <s v="Softner salt bulk"/>
    <m/>
    <m/>
    <m/>
    <m/>
    <m/>
    <m/>
    <m/>
    <m/>
    <m/>
    <m/>
    <m/>
    <m/>
    <m/>
    <m/>
    <m/>
    <m/>
    <m/>
    <m/>
    <m/>
    <m/>
    <m/>
    <d v="2024-06-27T00:00:00"/>
    <s v="SL158@tidalwaveautospa.com"/>
    <s v="Andrew Stephens"/>
    <x v="6"/>
    <x v="0"/>
  </r>
  <r>
    <s v="Benjamin Eidem"/>
    <s v="EXP-10014445"/>
    <n v="57.93"/>
    <d v="2024-06-12T00:00:00"/>
    <x v="0"/>
    <s v="Itemized"/>
    <s v="Man hole tool, grease, lock box"/>
    <n v="25.95"/>
    <s v="Small Tools"/>
    <s v="manhol cover tool"/>
    <n v="18.3"/>
    <s v="Office Supplies"/>
    <s v="lock box"/>
    <n v="13.68"/>
    <s v="Wash Maintenance"/>
    <s v="grease"/>
    <m/>
    <m/>
    <m/>
    <m/>
    <m/>
    <m/>
    <m/>
    <m/>
    <m/>
    <m/>
    <m/>
    <m/>
    <d v="2024-06-27T00:00:00"/>
    <s v="SL158@tidalwaveautospa.com"/>
    <s v="Andrew Stephens"/>
    <x v="6"/>
    <x v="0"/>
  </r>
  <r>
    <s v="Brett Fausher"/>
    <s v="EXP-10014177"/>
    <n v="108.54"/>
    <d v="2024-05-24T00:00:00"/>
    <x v="22"/>
    <s v="Itemized"/>
    <s v="Softener salt, shop vac, steel wool"/>
    <n v="66.64"/>
    <s v="Wash Maintenance"/>
    <s v="softner salt"/>
    <n v="41.900000000000006"/>
    <s v="Small Tools"/>
    <s v="shop vac"/>
    <m/>
    <m/>
    <m/>
    <m/>
    <m/>
    <m/>
    <m/>
    <m/>
    <m/>
    <m/>
    <m/>
    <m/>
    <m/>
    <m/>
    <m/>
    <d v="2024-06-27T00:00:00"/>
    <s v="SL220@tidalwaveautospa.com"/>
    <s v="Andrew Stephens"/>
    <x v="6"/>
    <x v="0"/>
  </r>
  <r>
    <s v="Brett Fausher"/>
    <s v="EXP-10014177"/>
    <n v="88.35"/>
    <d v="2024-05-30T00:00:00"/>
    <x v="0"/>
    <s v="Wash Maintenance"/>
    <s v="Softner salt"/>
    <m/>
    <m/>
    <m/>
    <m/>
    <m/>
    <m/>
    <m/>
    <m/>
    <m/>
    <m/>
    <m/>
    <m/>
    <m/>
    <m/>
    <m/>
    <m/>
    <m/>
    <m/>
    <m/>
    <m/>
    <m/>
    <d v="2024-06-27T00:00:00"/>
    <s v="SL220@tidalwaveautospa.com"/>
    <s v="Andrew Stephens"/>
    <x v="6"/>
    <x v="0"/>
  </r>
  <r>
    <s v="Brett Fausher"/>
    <s v="EXP-10014177"/>
    <n v="73.319999999999993"/>
    <d v="2024-06-03T00:00:00"/>
    <x v="0"/>
    <s v="Small Tools"/>
    <s v="Air guns"/>
    <m/>
    <m/>
    <m/>
    <m/>
    <m/>
    <m/>
    <m/>
    <m/>
    <m/>
    <m/>
    <m/>
    <m/>
    <m/>
    <m/>
    <m/>
    <m/>
    <m/>
    <m/>
    <m/>
    <m/>
    <m/>
    <d v="2024-06-27T00:00:00"/>
    <s v="SL220@tidalwaveautospa.com"/>
    <s v="Andrew Stephens"/>
    <x v="6"/>
    <x v="0"/>
  </r>
  <r>
    <s v="Brett Fausher"/>
    <s v="EXP-10014177"/>
    <n v="74.400000000000006"/>
    <d v="2024-06-04T00:00:00"/>
    <x v="22"/>
    <s v="Parking"/>
    <s v="For pressure washing parking lot"/>
    <m/>
    <m/>
    <m/>
    <m/>
    <m/>
    <m/>
    <m/>
    <m/>
    <m/>
    <m/>
    <m/>
    <m/>
    <m/>
    <m/>
    <m/>
    <m/>
    <m/>
    <m/>
    <m/>
    <m/>
    <m/>
    <d v="2024-06-27T00:00:00"/>
    <s v="SL220@tidalwaveautospa.com"/>
    <s v="Andrew Stephens"/>
    <x v="6"/>
    <x v="0"/>
  </r>
  <r>
    <s v="Brett Fausher"/>
    <s v="EXP-10014177"/>
    <n v="102.46"/>
    <d v="2024-06-05T00:00:00"/>
    <x v="19"/>
    <s v="Employee Incentives - Other"/>
    <s v="Water bottles for employees"/>
    <m/>
    <m/>
    <m/>
    <m/>
    <m/>
    <m/>
    <m/>
    <m/>
    <m/>
    <m/>
    <m/>
    <m/>
    <m/>
    <m/>
    <m/>
    <m/>
    <m/>
    <m/>
    <m/>
    <m/>
    <m/>
    <d v="2024-06-27T00:00:00"/>
    <s v="SL220@tidalwaveautospa.com"/>
    <s v="Andrew Stephens"/>
    <x v="6"/>
    <x v="0"/>
  </r>
  <r>
    <s v="Brett Fausher"/>
    <s v="EXP-10014177"/>
    <n v="-70.319999999999993"/>
    <d v="2024-06-06T00:00:00"/>
    <x v="0"/>
    <s v="Wash Maintenance"/>
    <s v="Dawn dish soap"/>
    <m/>
    <m/>
    <m/>
    <m/>
    <m/>
    <m/>
    <m/>
    <m/>
    <m/>
    <m/>
    <m/>
    <m/>
    <m/>
    <m/>
    <m/>
    <m/>
    <m/>
    <m/>
    <m/>
    <m/>
    <m/>
    <d v="2024-06-27T00:00:00"/>
    <s v="SL220@tidalwaveautospa.com"/>
    <s v="Andrew Stephens"/>
    <x v="6"/>
    <x v="0"/>
  </r>
  <r>
    <s v="Brett Fausher"/>
    <s v="EXP-10014177"/>
    <n v="193.07"/>
    <d v="2024-06-11T00:00:00"/>
    <x v="22"/>
    <s v="Small Tools"/>
    <s v="Pressure washer hose"/>
    <m/>
    <m/>
    <m/>
    <m/>
    <m/>
    <m/>
    <m/>
    <m/>
    <m/>
    <m/>
    <m/>
    <m/>
    <m/>
    <m/>
    <m/>
    <m/>
    <m/>
    <m/>
    <m/>
    <m/>
    <m/>
    <d v="2024-06-27T00:00:00"/>
    <s v="SL220@tidalwaveautospa.com"/>
    <s v="Andrew Stephens"/>
    <x v="6"/>
    <x v="0"/>
  </r>
  <r>
    <s v="Brett Fausher"/>
    <s v="EXP-10014177"/>
    <n v="21.45"/>
    <d v="2024-06-11T00:00:00"/>
    <x v="1"/>
    <s v="Office Supplies"/>
    <s v="Drb keypad needed new cord"/>
    <m/>
    <m/>
    <m/>
    <m/>
    <m/>
    <m/>
    <m/>
    <m/>
    <m/>
    <m/>
    <m/>
    <m/>
    <m/>
    <m/>
    <m/>
    <m/>
    <m/>
    <m/>
    <m/>
    <m/>
    <m/>
    <d v="2024-06-27T00:00:00"/>
    <s v="SL220@tidalwaveautospa.com"/>
    <s v="Andrew Stephens"/>
    <x v="6"/>
    <x v="0"/>
  </r>
  <r>
    <s v="Breanna Roof"/>
    <s v="EXP-10013994"/>
    <n v="54.91"/>
    <d v="2024-05-21T00:00:00"/>
    <x v="0"/>
    <s v="Wash Maintenance"/>
    <s v="Split barb/bleach/grease/cleaning pads"/>
    <m/>
    <m/>
    <m/>
    <m/>
    <m/>
    <m/>
    <m/>
    <m/>
    <m/>
    <m/>
    <m/>
    <m/>
    <m/>
    <m/>
    <m/>
    <m/>
    <m/>
    <m/>
    <m/>
    <m/>
    <m/>
    <d v="2024-06-27T00:00:00"/>
    <s v=""/>
    <s v=""/>
    <x v="6"/>
    <x v="0"/>
  </r>
  <r>
    <s v="Breanna Roof"/>
    <s v="EXP-10013994"/>
    <n v="13.9"/>
    <d v="2024-05-28T00:00:00"/>
    <x v="0"/>
    <s v="Office Supplies"/>
    <s v="Toilet paper"/>
    <m/>
    <m/>
    <m/>
    <m/>
    <m/>
    <m/>
    <m/>
    <m/>
    <m/>
    <m/>
    <m/>
    <m/>
    <m/>
    <m/>
    <m/>
    <m/>
    <m/>
    <m/>
    <m/>
    <m/>
    <m/>
    <d v="2024-06-27T00:00:00"/>
    <s v=""/>
    <s v=""/>
    <x v="6"/>
    <x v="0"/>
  </r>
  <r>
    <s v="Breanna Roof"/>
    <s v="EXP-10013994"/>
    <n v="-7.36"/>
    <d v="2024-06-08T00:00:00"/>
    <x v="1"/>
    <s v="Parts"/>
    <s v="RETURN for wrong tube"/>
    <m/>
    <m/>
    <m/>
    <m/>
    <m/>
    <m/>
    <m/>
    <m/>
    <m/>
    <m/>
    <m/>
    <m/>
    <m/>
    <m/>
    <m/>
    <m/>
    <m/>
    <m/>
    <m/>
    <m/>
    <m/>
    <d v="2024-06-27T00:00:00"/>
    <s v=""/>
    <s v=""/>
    <x v="6"/>
    <x v="0"/>
  </r>
  <r>
    <s v="Breanna Roof"/>
    <s v="EXP-10013994"/>
    <n v="27.54"/>
    <d v="2024-06-08T00:00:00"/>
    <x v="1"/>
    <s v="Parts"/>
    <s v="Fittings and tube"/>
    <m/>
    <m/>
    <m/>
    <m/>
    <m/>
    <m/>
    <m/>
    <m/>
    <m/>
    <m/>
    <m/>
    <m/>
    <m/>
    <m/>
    <m/>
    <m/>
    <m/>
    <m/>
    <m/>
    <m/>
    <m/>
    <d v="2024-06-27T00:00:00"/>
    <s v=""/>
    <s v=""/>
    <x v="6"/>
    <x v="0"/>
  </r>
  <r>
    <s v="Breanna Roof"/>
    <s v="EXP-10013994"/>
    <n v="77"/>
    <d v="2024-06-08T00:00:00"/>
    <x v="1"/>
    <s v="Itemized"/>
    <s v="Tube/fittings/toilet paper/bleach"/>
    <n v="10.56"/>
    <s v="Parts"/>
    <s v="tubing, barbs"/>
    <n v="19.940000000000001"/>
    <s v="Wash Maintenance"/>
    <s v="bleach"/>
    <n v="26.48"/>
    <s v="Office Supplies"/>
    <s v="bath tissue"/>
    <n v="20.019999999999996"/>
    <s v="Small Tools"/>
    <s v="long  reach pliers"/>
    <m/>
    <m/>
    <m/>
    <m/>
    <m/>
    <m/>
    <m/>
    <m/>
    <m/>
    <d v="2024-06-27T00:00:00"/>
    <s v=""/>
    <s v=""/>
    <x v="6"/>
    <x v="0"/>
  </r>
  <r>
    <s v="Rebecca Jones"/>
    <s v="EXP-10014374"/>
    <n v="81.86"/>
    <d v="2024-06-12T00:00:00"/>
    <x v="0"/>
    <s v="Itemized"/>
    <s v="tape , vinegar, water , gloves , spray bottles, gatorade"/>
    <n v="36.660000000000004"/>
    <s v="Snacks"/>
    <s v="gatorades, water"/>
    <n v="15.66"/>
    <s v="Wash Supplies"/>
    <s v="spray bottles"/>
    <n v="9.7799999999999994"/>
    <s v="Safety Supplies"/>
    <s v="gloves"/>
    <n v="2.38"/>
    <s v="Office Supplies"/>
    <s v="paper towels"/>
    <n v="17.38"/>
    <s v="Wash Maintenance"/>
    <s v="vinegar"/>
    <m/>
    <m/>
    <m/>
    <m/>
    <m/>
    <m/>
    <d v="2024-06-27T00:00:00"/>
    <s v="SL182@tidalwaveautospa.com"/>
    <s v="Joe Chavez"/>
    <x v="6"/>
    <x v="0"/>
  </r>
  <r>
    <s v="Rebecca Jones"/>
    <s v="EXP-10014374"/>
    <n v="128.03"/>
    <d v="2024-06-16T00:00:00"/>
    <x v="0"/>
    <s v="Itemized"/>
    <s v="vinegar, bleach , water, tools ,ink"/>
    <n v="84.89"/>
    <s v="Office Supplies"/>
    <s v="ink"/>
    <n v="23.05"/>
    <s v="Wash Maintenance"/>
    <s v="vinegar, clorox"/>
    <n v="20.090000000000003"/>
    <s v="Small Tools"/>
    <s v="reacher tool"/>
    <m/>
    <m/>
    <m/>
    <m/>
    <m/>
    <m/>
    <m/>
    <m/>
    <m/>
    <m/>
    <m/>
    <m/>
    <d v="2024-06-27T00:00:00"/>
    <s v="SL182@tidalwaveautospa.com"/>
    <s v="Joe Chavez"/>
    <x v="6"/>
    <x v="0"/>
  </r>
  <r>
    <s v="CARL WOESSNER"/>
    <s v="EXP-10014388"/>
    <n v="132.61000000000001"/>
    <d v="2024-06-12T00:00:00"/>
    <x v="0"/>
    <s v="Wash Maintenance"/>
    <s v="Soft water salt"/>
    <m/>
    <m/>
    <m/>
    <m/>
    <m/>
    <m/>
    <m/>
    <m/>
    <m/>
    <m/>
    <m/>
    <m/>
    <m/>
    <m/>
    <m/>
    <m/>
    <m/>
    <m/>
    <m/>
    <m/>
    <m/>
    <d v="2024-06-27T00:00:00"/>
    <s v="carl.woessner@tidalwaveautospa.com"/>
    <s v="Joe Chavez"/>
    <x v="6"/>
    <x v="0"/>
  </r>
  <r>
    <s v="CARL WOESSNER"/>
    <s v="EXP-10014388"/>
    <n v="115.93"/>
    <d v="2024-06-13T00:00:00"/>
    <x v="0"/>
    <s v="Itemized"/>
    <s v="salt, bottle water, gloves"/>
    <n v="28.950000000000003"/>
    <s v="Safety Supplies"/>
    <s v="gloves"/>
    <n v="13.22"/>
    <s v="Snacks"/>
    <s v="bottle water"/>
    <n v="73.760000000000005"/>
    <s v="Wash Maintenance"/>
    <s v="salt"/>
    <m/>
    <m/>
    <m/>
    <m/>
    <m/>
    <m/>
    <m/>
    <m/>
    <m/>
    <m/>
    <m/>
    <m/>
    <d v="2024-06-27T00:00:00"/>
    <s v="carl.woessner@tidalwaveautospa.com"/>
    <s v="Joe Chavez"/>
    <x v="6"/>
    <x v="0"/>
  </r>
  <r>
    <s v="Joshua Smith"/>
    <s v="EXP-10014394"/>
    <n v="69.900000000000006"/>
    <d v="2024-06-15T00:00:00"/>
    <x v="10"/>
    <s v="Itemized"/>
    <s v="paper towels, gloves, and laundry"/>
    <n v="17.989999999999998"/>
    <s v="Wash Maintenance"/>
    <s v="laundry detergent"/>
    <n v="34.47"/>
    <s v="Office Supplies"/>
    <s v="paper towels"/>
    <n v="17.440000000000012"/>
    <s v="Safety Supplies"/>
    <s v="gloves"/>
    <m/>
    <m/>
    <m/>
    <m/>
    <m/>
    <m/>
    <m/>
    <m/>
    <m/>
    <m/>
    <m/>
    <m/>
    <d v="2024-06-27T00:00:00"/>
    <s v="SL100@tidalwaveautospa.com"/>
    <s v="Joe Chavez"/>
    <x v="6"/>
    <x v="0"/>
  </r>
  <r>
    <s v="Timothy Stephens"/>
    <s v="EXP-10014266"/>
    <n v="120.93"/>
    <d v="2024-05-12T00:00:00"/>
    <x v="23"/>
    <s v="Itemized"/>
    <s v="Keyboards, mouse, mousepad, vinegar"/>
    <n v="67.94"/>
    <s v="Office Supplies"/>
    <s v="keyboard, mouse pad"/>
    <n v="52.990000000000009"/>
    <s v="Wash Maintenance"/>
    <s v="vinegar"/>
    <m/>
    <m/>
    <m/>
    <m/>
    <m/>
    <m/>
    <m/>
    <m/>
    <m/>
    <m/>
    <m/>
    <m/>
    <m/>
    <m/>
    <m/>
    <d v="2024-06-27T00:00:00"/>
    <s v="jason.stephens@tidalwaveautospa.com"/>
    <s v="Bruce Maxwell"/>
    <x v="6"/>
    <x v="0"/>
  </r>
  <r>
    <s v="Timothy Stephens"/>
    <s v="EXP-10014266"/>
    <n v="12.97"/>
    <d v="2024-05-19T00:00:00"/>
    <x v="22"/>
    <s v="Car Wash"/>
    <s v="Testing Card Reader"/>
    <m/>
    <m/>
    <m/>
    <m/>
    <m/>
    <m/>
    <m/>
    <m/>
    <m/>
    <m/>
    <m/>
    <m/>
    <m/>
    <m/>
    <m/>
    <m/>
    <m/>
    <m/>
    <m/>
    <m/>
    <m/>
    <d v="2024-06-27T00:00:00"/>
    <s v="jason.stephens@tidalwaveautospa.com"/>
    <s v="Bruce Maxwell"/>
    <x v="6"/>
    <x v="0"/>
  </r>
  <r>
    <s v="Timothy Stephens"/>
    <s v="EXP-10014266"/>
    <n v="216.43"/>
    <d v="2024-05-25T00:00:00"/>
    <x v="16"/>
    <s v="Itemized"/>
    <s v="Tools, cleaning supplies"/>
    <n v="92.48"/>
    <s v="Small Tools"/>
    <s v="reacher tool, pliers, grease gun"/>
    <n v="24.56"/>
    <s v="Safety Supplies"/>
    <s v="gloves"/>
    <n v="99.39"/>
    <s v="Office Supplies"/>
    <s v="plunger set, desktop organizer, mop kit"/>
    <m/>
    <m/>
    <m/>
    <m/>
    <m/>
    <m/>
    <m/>
    <m/>
    <m/>
    <m/>
    <m/>
    <m/>
    <d v="2024-06-27T00:00:00"/>
    <s v="jason.stephens@tidalwaveautospa.com"/>
    <s v="Bruce Maxwell"/>
    <x v="6"/>
    <x v="0"/>
  </r>
  <r>
    <s v="Tyra Payne"/>
    <s v="EXP-10014364"/>
    <n v="169.54"/>
    <d v="2024-05-16T00:00:00"/>
    <x v="7"/>
    <s v="Itemized"/>
    <s v="fasteners, degreaser, dawn, mr clean eraser"/>
    <n v="60.800000000000004"/>
    <s v="Parts"/>
    <s v="fasteners, hooks, velcro"/>
    <n v="84.88"/>
    <s v="Wash Maintenance"/>
    <s v="mr clean eraser, degreaser"/>
    <n v="23.859999999999985"/>
    <s v="Office Supplies"/>
    <s v="keys"/>
    <m/>
    <m/>
    <m/>
    <m/>
    <m/>
    <m/>
    <m/>
    <m/>
    <m/>
    <m/>
    <m/>
    <m/>
    <d v="2024-06-27T00:00:00"/>
    <s v="SL218@tidalwaveautospa.com"/>
    <s v="Derek Schillinger"/>
    <x v="6"/>
    <x v="0"/>
  </r>
  <r>
    <s v="Gregory Smith"/>
    <s v="EXP-10014385"/>
    <n v="12.32"/>
    <d v="2024-05-20T00:00:00"/>
    <x v="1"/>
    <s v="Parts"/>
    <s v="drive belt for mirror rinse"/>
    <m/>
    <m/>
    <m/>
    <m/>
    <m/>
    <m/>
    <m/>
    <m/>
    <m/>
    <m/>
    <m/>
    <m/>
    <m/>
    <m/>
    <m/>
    <m/>
    <m/>
    <m/>
    <m/>
    <m/>
    <m/>
    <d v="2024-06-27T00:00:00"/>
    <s v="SL137@tidalwaveautospa.com"/>
    <s v="Michael Dodge"/>
    <x v="6"/>
    <x v="0"/>
  </r>
  <r>
    <s v="Gregory Smith"/>
    <s v="EXP-10014385"/>
    <n v="56.7"/>
    <d v="2024-05-21T00:00:00"/>
    <x v="0"/>
    <s v="Small Tools"/>
    <s v="Pressure Washer Hose"/>
    <m/>
    <m/>
    <m/>
    <m/>
    <m/>
    <m/>
    <m/>
    <m/>
    <m/>
    <m/>
    <m/>
    <m/>
    <m/>
    <m/>
    <m/>
    <m/>
    <m/>
    <m/>
    <m/>
    <m/>
    <m/>
    <d v="2024-06-27T00:00:00"/>
    <s v="SL137@tidalwaveautospa.com"/>
    <s v="Michael Dodge"/>
    <x v="6"/>
    <x v="0"/>
  </r>
  <r>
    <s v="Gregory Smith"/>
    <s v="EXP-10014385"/>
    <n v="13.9"/>
    <d v="2024-05-25T00:00:00"/>
    <x v="0"/>
    <s v="Wash Maintenance"/>
    <s v="wall cleaner"/>
    <m/>
    <m/>
    <m/>
    <m/>
    <m/>
    <m/>
    <m/>
    <m/>
    <m/>
    <m/>
    <m/>
    <m/>
    <m/>
    <m/>
    <m/>
    <m/>
    <m/>
    <m/>
    <m/>
    <m/>
    <m/>
    <d v="2024-06-27T00:00:00"/>
    <s v="SL137@tidalwaveautospa.com"/>
    <s v="Michael Dodge"/>
    <x v="6"/>
    <x v="0"/>
  </r>
  <r>
    <s v="Gregory Smith"/>
    <s v="EXP-10014385"/>
    <n v="48.74"/>
    <d v="2024-05-30T00:00:00"/>
    <x v="7"/>
    <s v="Parts"/>
    <s v="Hardware to fix XPTs"/>
    <m/>
    <m/>
    <m/>
    <m/>
    <m/>
    <m/>
    <m/>
    <m/>
    <m/>
    <m/>
    <m/>
    <m/>
    <m/>
    <m/>
    <m/>
    <m/>
    <m/>
    <m/>
    <m/>
    <m/>
    <m/>
    <d v="2024-06-27T00:00:00"/>
    <s v="SL137@tidalwaveautospa.com"/>
    <s v="Michael Dodge"/>
    <x v="6"/>
    <x v="0"/>
  </r>
  <r>
    <s v="Gregory Smith"/>
    <s v="EXP-10014385"/>
    <n v="17.11"/>
    <d v="2024-05-31T00:00:00"/>
    <x v="7"/>
    <s v="Small Tools"/>
    <s v="Fans for XPTs"/>
    <m/>
    <m/>
    <m/>
    <m/>
    <m/>
    <m/>
    <m/>
    <m/>
    <m/>
    <m/>
    <m/>
    <m/>
    <m/>
    <m/>
    <m/>
    <m/>
    <m/>
    <m/>
    <m/>
    <m/>
    <m/>
    <d v="2024-06-27T00:00:00"/>
    <s v="SL137@tidalwaveautospa.com"/>
    <s v="Michael Dodge"/>
    <x v="6"/>
    <x v="0"/>
  </r>
  <r>
    <s v="Gregory Smith"/>
    <s v="EXP-10014385"/>
    <n v="42.75"/>
    <d v="2024-06-01T00:00:00"/>
    <x v="0"/>
    <s v="Wash Maintenance"/>
    <s v="Bleach, painters tape, etc"/>
    <m/>
    <m/>
    <m/>
    <m/>
    <m/>
    <m/>
    <m/>
    <m/>
    <m/>
    <m/>
    <m/>
    <m/>
    <m/>
    <m/>
    <m/>
    <m/>
    <m/>
    <m/>
    <m/>
    <m/>
    <m/>
    <d v="2024-06-27T00:00:00"/>
    <s v="SL137@tidalwaveautospa.com"/>
    <s v="Michael Dodge"/>
    <x v="6"/>
    <x v="0"/>
  </r>
  <r>
    <s v="Gregory Smith"/>
    <s v="EXP-10014385"/>
    <n v="26.13"/>
    <d v="2024-06-03T00:00:00"/>
    <x v="0"/>
    <s v="Wash Maintenance"/>
    <s v="bleach, doorstoppers,"/>
    <m/>
    <m/>
    <m/>
    <m/>
    <m/>
    <m/>
    <m/>
    <m/>
    <m/>
    <m/>
    <m/>
    <m/>
    <m/>
    <m/>
    <m/>
    <m/>
    <m/>
    <m/>
    <m/>
    <m/>
    <m/>
    <d v="2024-06-27T00:00:00"/>
    <s v="SL137@tidalwaveautospa.com"/>
    <s v="Michael Dodge"/>
    <x v="6"/>
    <x v="0"/>
  </r>
  <r>
    <s v="Gregory Smith"/>
    <s v="EXP-10014385"/>
    <n v="38.619999999999997"/>
    <d v="2024-06-05T00:00:00"/>
    <x v="18"/>
    <s v="Itemized"/>
    <s v="potting soil, shovel, and wall cleaner"/>
    <n v="28.189999999999998"/>
    <s v="Landscaping"/>
    <s v="shovel, potting soil"/>
    <n v="10.43"/>
    <s v="Office Supplies"/>
    <s v="bath tissue, scrubbing bubbles cleaner"/>
    <m/>
    <m/>
    <m/>
    <m/>
    <m/>
    <m/>
    <m/>
    <m/>
    <m/>
    <m/>
    <m/>
    <m/>
    <m/>
    <m/>
    <m/>
    <d v="2024-06-27T00:00:00"/>
    <s v="SL137@tidalwaveautospa.com"/>
    <s v="Michael Dodge"/>
    <x v="6"/>
    <x v="0"/>
  </r>
  <r>
    <s v="Joel Cole"/>
    <s v="EXP-10014380"/>
    <n v="30.78"/>
    <d v="2024-05-15T00:00:00"/>
    <x v="0"/>
    <s v="Itemized"/>
    <s v="Bottled water, soray bottles for second mile"/>
    <n v="18.420000000000002"/>
    <s v="Snacks"/>
    <s v="bottle water"/>
    <n v="12.36"/>
    <s v="Wash Supplies"/>
    <s v="spray bottles"/>
    <m/>
    <m/>
    <m/>
    <m/>
    <m/>
    <m/>
    <m/>
    <m/>
    <m/>
    <m/>
    <m/>
    <m/>
    <m/>
    <m/>
    <m/>
    <d v="2024-06-27T00:00:00"/>
    <s v="SL114@tidalwaveautospa.com"/>
    <s v="Jeff Mathis"/>
    <x v="6"/>
    <x v="0"/>
  </r>
  <r>
    <s v="Joel Cole"/>
    <s v="EXP-10014380"/>
    <n v="19.61"/>
    <d v="2024-06-06T00:00:00"/>
    <x v="0"/>
    <s v="Itemized"/>
    <s v="Bottled water, spray bottles for second mile"/>
    <n v="11.440000000000001"/>
    <s v="Snacks"/>
    <s v="bottle water"/>
    <n v="8.1699999999999982"/>
    <s v="Wash Supplies"/>
    <s v="spray bottles"/>
    <m/>
    <m/>
    <m/>
    <m/>
    <m/>
    <m/>
    <m/>
    <m/>
    <m/>
    <m/>
    <m/>
    <m/>
    <m/>
    <m/>
    <m/>
    <d v="2024-06-27T00:00:00"/>
    <s v="SL114@tidalwaveautospa.com"/>
    <s v="Jeff Mathis"/>
    <x v="6"/>
    <x v="0"/>
  </r>
  <r>
    <s v="Joel Cole"/>
    <s v="EXP-10014380"/>
    <n v="131.69"/>
    <d v="2024-06-07T00:00:00"/>
    <x v="11"/>
    <s v="Office Furniture"/>
    <s v="Water cooler to replace water fountain that was removed from the site"/>
    <m/>
    <m/>
    <m/>
    <m/>
    <m/>
    <m/>
    <m/>
    <m/>
    <m/>
    <m/>
    <m/>
    <m/>
    <m/>
    <m/>
    <m/>
    <m/>
    <m/>
    <m/>
    <m/>
    <m/>
    <m/>
    <d v="2024-06-27T00:00:00"/>
    <s v="SL114@tidalwaveautospa.com"/>
    <s v="Jeff Mathis"/>
    <x v="6"/>
    <x v="0"/>
  </r>
  <r>
    <s v="Joel Cole"/>
    <s v="EXP-10014380"/>
    <n v="56.23"/>
    <d v="2024-06-11T00:00:00"/>
    <x v="0"/>
    <s v="Itemized"/>
    <s v="5 gallon water, round up, bottled water"/>
    <n v="49.53"/>
    <s v="Landscaping"/>
    <s v="roundup"/>
    <n v="6.6999999999999957"/>
    <s v="Snacks"/>
    <s v="bottle water"/>
    <m/>
    <m/>
    <m/>
    <m/>
    <m/>
    <m/>
    <m/>
    <m/>
    <m/>
    <m/>
    <m/>
    <m/>
    <m/>
    <m/>
    <m/>
    <d v="2024-06-27T00:00:00"/>
    <s v="SL114@tidalwaveautospa.com"/>
    <s v="Jeff Mathis"/>
    <x v="6"/>
    <x v="0"/>
  </r>
  <r>
    <s v="David Deal"/>
    <s v="EXP-10014323"/>
    <n v="150"/>
    <d v="2024-05-21T00:00:00"/>
    <x v="31"/>
    <s v="Annual Inspection"/>
    <s v="yearly backflow testing"/>
    <m/>
    <m/>
    <m/>
    <m/>
    <m/>
    <m/>
    <m/>
    <m/>
    <m/>
    <m/>
    <m/>
    <m/>
    <m/>
    <m/>
    <m/>
    <m/>
    <m/>
    <m/>
    <m/>
    <m/>
    <m/>
    <d v="2024-06-27T00:00:00"/>
    <s v="SL119@tidalwaveautospa.com"/>
    <s v="Jeff Mathis"/>
    <x v="6"/>
    <x v="0"/>
  </r>
  <r>
    <s v="David Deal"/>
    <s v="EXP-10014323"/>
    <n v="32.520000000000003"/>
    <d v="2024-05-22T00:00:00"/>
    <x v="0"/>
    <s v="Itemized"/>
    <s v="dawn water"/>
    <n v="19.5"/>
    <s v="Wash Maintenance"/>
    <s v="dawn"/>
    <n v="13.020000000000003"/>
    <s v="Snacks"/>
    <s v="bottle water"/>
    <m/>
    <m/>
    <m/>
    <m/>
    <m/>
    <m/>
    <m/>
    <m/>
    <m/>
    <m/>
    <m/>
    <m/>
    <m/>
    <m/>
    <m/>
    <d v="2024-06-27T00:00:00"/>
    <s v="SL119@tidalwaveautospa.com"/>
    <s v="Jeff Mathis"/>
    <x v="6"/>
    <x v="0"/>
  </r>
  <r>
    <s v="David Deal"/>
    <s v="EXP-10014323"/>
    <n v="38.520000000000003"/>
    <d v="2024-05-24T00:00:00"/>
    <x v="2"/>
    <s v="Parts"/>
    <s v="unions"/>
    <m/>
    <m/>
    <m/>
    <m/>
    <m/>
    <m/>
    <m/>
    <m/>
    <m/>
    <m/>
    <m/>
    <m/>
    <m/>
    <m/>
    <m/>
    <m/>
    <m/>
    <m/>
    <m/>
    <m/>
    <m/>
    <d v="2024-06-27T00:00:00"/>
    <s v="SL119@tidalwaveautospa.com"/>
    <s v="Jeff Mathis"/>
    <x v="6"/>
    <x v="0"/>
  </r>
  <r>
    <s v="David Deal"/>
    <s v="EXP-10014323"/>
    <n v="33.979999999999997"/>
    <d v="2024-06-01T00:00:00"/>
    <x v="19"/>
    <s v="Itemized"/>
    <s v="water,gatorade, tissue"/>
    <n v="11.96"/>
    <s v="Snacks"/>
    <s v="gatorades"/>
    <n v="22.019999999999996"/>
    <s v="Office Supplies"/>
    <s v="bath tissue, paper plates, bathroom cleaner"/>
    <m/>
    <m/>
    <m/>
    <m/>
    <m/>
    <m/>
    <m/>
    <m/>
    <m/>
    <m/>
    <m/>
    <m/>
    <m/>
    <m/>
    <m/>
    <d v="2024-06-27T00:00:00"/>
    <s v="SL119@tidalwaveautospa.com"/>
    <s v="Jeff Mathis"/>
    <x v="6"/>
    <x v="0"/>
  </r>
  <r>
    <s v="David Deal"/>
    <s v="EXP-10014323"/>
    <n v="56.18"/>
    <d v="2024-06-06T00:00:00"/>
    <x v="0"/>
    <s v="Itemized"/>
    <s v="Gatorade water brooms,soap"/>
    <n v="28.499999999999996"/>
    <s v="Wash Maintenance"/>
    <s v="dawn, brooms"/>
    <n v="27.680000000000003"/>
    <s v="Snacks"/>
    <s v="bottle water, gatorades"/>
    <m/>
    <m/>
    <m/>
    <m/>
    <m/>
    <m/>
    <m/>
    <m/>
    <m/>
    <m/>
    <m/>
    <m/>
    <m/>
    <m/>
    <m/>
    <d v="2024-06-27T00:00:00"/>
    <s v="SL119@tidalwaveautospa.com"/>
    <s v="Jeff Mathis"/>
    <x v="6"/>
    <x v="0"/>
  </r>
  <r>
    <s v="David Deal"/>
    <s v="EXP-10014323"/>
    <n v="181.46"/>
    <d v="2024-06-07T00:00:00"/>
    <x v="2"/>
    <s v="Parts"/>
    <s v="Hydra hose"/>
    <m/>
    <m/>
    <m/>
    <m/>
    <m/>
    <m/>
    <m/>
    <m/>
    <m/>
    <m/>
    <m/>
    <m/>
    <m/>
    <m/>
    <m/>
    <m/>
    <m/>
    <m/>
    <m/>
    <m/>
    <m/>
    <d v="2024-06-27T00:00:00"/>
    <s v="SL119@tidalwaveautospa.com"/>
    <s v="Jeff Mathis"/>
    <x v="6"/>
    <x v="0"/>
  </r>
  <r>
    <s v="David Deal"/>
    <s v="EXP-10014323"/>
    <n v="9.85"/>
    <d v="2024-06-08T00:00:00"/>
    <x v="6"/>
    <s v="Small Tools"/>
    <s v="rope,pick up tool"/>
    <m/>
    <m/>
    <m/>
    <m/>
    <m/>
    <m/>
    <m/>
    <m/>
    <m/>
    <m/>
    <m/>
    <m/>
    <m/>
    <m/>
    <m/>
    <m/>
    <m/>
    <m/>
    <m/>
    <m/>
    <m/>
    <d v="2024-06-27T00:00:00"/>
    <s v="SL119@tidalwaveautospa.com"/>
    <s v="Jeff Mathis"/>
    <x v="6"/>
    <x v="0"/>
  </r>
  <r>
    <s v="David Deal"/>
    <s v="EXP-10014323"/>
    <n v="43.86"/>
    <d v="2024-06-10T00:00:00"/>
    <x v="2"/>
    <s v="Parts"/>
    <s v="hardware"/>
    <m/>
    <m/>
    <m/>
    <m/>
    <m/>
    <m/>
    <m/>
    <m/>
    <m/>
    <m/>
    <m/>
    <m/>
    <m/>
    <m/>
    <m/>
    <m/>
    <m/>
    <m/>
    <m/>
    <m/>
    <m/>
    <d v="2024-06-27T00:00:00"/>
    <s v="SL119@tidalwaveautospa.com"/>
    <s v="Jeff Mathis"/>
    <x v="6"/>
    <x v="0"/>
  </r>
  <r>
    <s v="David Deal"/>
    <s v="EXP-10014323"/>
    <n v="109.73"/>
    <d v="2024-06-12T00:00:00"/>
    <x v="0"/>
    <s v="Pit Pumping"/>
    <s v="waders for pit"/>
    <m/>
    <m/>
    <m/>
    <m/>
    <m/>
    <m/>
    <m/>
    <m/>
    <m/>
    <m/>
    <m/>
    <m/>
    <m/>
    <m/>
    <m/>
    <m/>
    <m/>
    <m/>
    <m/>
    <m/>
    <m/>
    <d v="2024-06-27T00:00:00"/>
    <s v="SL119@tidalwaveautospa.com"/>
    <s v="Jeff Mathis"/>
    <x v="6"/>
    <x v="0"/>
  </r>
  <r>
    <s v="David Deal"/>
    <s v="EXP-10014323"/>
    <n v="23.84"/>
    <d v="2024-06-13T00:00:00"/>
    <x v="0"/>
    <s v="Wash Maintenance"/>
    <s v="dawn and vinegar"/>
    <m/>
    <m/>
    <m/>
    <m/>
    <m/>
    <m/>
    <m/>
    <m/>
    <m/>
    <m/>
    <m/>
    <m/>
    <m/>
    <m/>
    <m/>
    <m/>
    <m/>
    <m/>
    <m/>
    <m/>
    <m/>
    <d v="2024-06-27T00:00:00"/>
    <s v="SL119@tidalwaveautospa.com"/>
    <s v="Jeff Mathis"/>
    <x v="6"/>
    <x v="0"/>
  </r>
  <r>
    <s v="Ricky Doyle"/>
    <s v="EXP-10013882"/>
    <n v="11.19"/>
    <d v="2024-04-22T00:00:00"/>
    <x v="7"/>
    <s v="Parts"/>
    <s v="Screws to repair Roofing"/>
    <m/>
    <m/>
    <m/>
    <m/>
    <m/>
    <m/>
    <m/>
    <m/>
    <m/>
    <m/>
    <m/>
    <m/>
    <m/>
    <m/>
    <m/>
    <m/>
    <m/>
    <m/>
    <m/>
    <m/>
    <m/>
    <d v="2024-06-27T00:00:00"/>
    <s v="ricky.doyle@tidalwaveautospa.com"/>
    <s v="Bruce Maxwell"/>
    <x v="6"/>
    <x v="0"/>
  </r>
  <r>
    <s v="Ricky Doyle"/>
    <s v="EXP-10013882"/>
    <n v="26.75"/>
    <d v="2024-04-29T00:00:00"/>
    <x v="46"/>
    <s v="Car Wash"/>
    <s v="Test competitor wash"/>
    <m/>
    <m/>
    <m/>
    <m/>
    <m/>
    <m/>
    <m/>
    <m/>
    <m/>
    <m/>
    <m/>
    <m/>
    <m/>
    <m/>
    <m/>
    <m/>
    <m/>
    <m/>
    <m/>
    <m/>
    <m/>
    <d v="2024-06-27T00:00:00"/>
    <s v="ricky.doyle@tidalwaveautospa.com"/>
    <s v="Bruce Maxwell"/>
    <x v="6"/>
    <x v="0"/>
  </r>
  <r>
    <s v="Ricky Doyle"/>
    <s v="EXP-10013882"/>
    <n v="26.75"/>
    <d v="2024-04-30T00:00:00"/>
    <x v="46"/>
    <s v="Car Wash"/>
    <s v="Test Competitor Wash"/>
    <m/>
    <m/>
    <m/>
    <m/>
    <m/>
    <m/>
    <m/>
    <m/>
    <m/>
    <m/>
    <m/>
    <m/>
    <m/>
    <m/>
    <m/>
    <m/>
    <m/>
    <m/>
    <m/>
    <m/>
    <m/>
    <d v="2024-06-27T00:00:00"/>
    <s v="ricky.doyle@tidalwaveautospa.com"/>
    <s v="Bruce Maxwell"/>
    <x v="6"/>
    <x v="0"/>
  </r>
  <r>
    <s v="Ricky Doyle"/>
    <s v="EXP-10013882"/>
    <n v="105.83"/>
    <d v="2024-05-01T00:00:00"/>
    <x v="23"/>
    <s v="Advertising &amp; Promotion"/>
    <s v="Bro hures and sign holders"/>
    <m/>
    <m/>
    <m/>
    <m/>
    <m/>
    <m/>
    <m/>
    <m/>
    <m/>
    <m/>
    <m/>
    <m/>
    <m/>
    <m/>
    <m/>
    <m/>
    <m/>
    <m/>
    <m/>
    <m/>
    <m/>
    <d v="2024-06-27T00:00:00"/>
    <s v="ricky.doyle@tidalwaveautospa.com"/>
    <s v="Bruce Maxwell"/>
    <x v="6"/>
    <x v="0"/>
  </r>
  <r>
    <s v="Ricky Doyle"/>
    <s v="EXP-10013882"/>
    <n v="100.73"/>
    <d v="2024-05-01T00:00:00"/>
    <x v="0"/>
    <s v="Wash Maintenance"/>
    <s v="Storage and Dawn"/>
    <m/>
    <m/>
    <m/>
    <m/>
    <m/>
    <m/>
    <m/>
    <m/>
    <m/>
    <m/>
    <m/>
    <m/>
    <m/>
    <m/>
    <m/>
    <m/>
    <m/>
    <m/>
    <m/>
    <m/>
    <m/>
    <d v="2024-06-27T00:00:00"/>
    <s v="ricky.doyle@tidalwaveautospa.com"/>
    <s v="Bruce Maxwell"/>
    <x v="6"/>
    <x v="0"/>
  </r>
  <r>
    <s v="Ricky Doyle"/>
    <s v="EXP-10013882"/>
    <n v="67.569999999999993"/>
    <d v="2024-05-01T00:00:00"/>
    <x v="23"/>
    <s v="Itemized"/>
    <s v="Clipboard and display brackets"/>
    <n v="43.680000000000007"/>
    <s v="Office Supplies"/>
    <s v="restick dots, clipboards"/>
    <n v="23.889999999999986"/>
    <s v="Wash Maintenance"/>
    <s v="vinegar"/>
    <m/>
    <m/>
    <m/>
    <m/>
    <m/>
    <m/>
    <m/>
    <m/>
    <m/>
    <m/>
    <m/>
    <m/>
    <m/>
    <m/>
    <m/>
    <d v="2024-06-27T00:00:00"/>
    <s v="ricky.doyle@tidalwaveautospa.com"/>
    <s v="Bruce Maxwell"/>
    <x v="6"/>
    <x v="0"/>
  </r>
  <r>
    <s v="JEFFREY MCDUFFIE"/>
    <s v="EXP-10014285"/>
    <n v="124.47"/>
    <d v="2024-05-16T00:00:00"/>
    <x v="0"/>
    <s v="Itemized"/>
    <s v="tissue, soap, cleaning supplies"/>
    <n v="12.95"/>
    <s v="Office Supplies"/>
    <s v="bath tissue"/>
    <n v="111.52"/>
    <s v="Wash Maintenance"/>
    <s v="cleaning supplies"/>
    <m/>
    <m/>
    <m/>
    <m/>
    <m/>
    <m/>
    <m/>
    <m/>
    <m/>
    <m/>
    <m/>
    <m/>
    <m/>
    <m/>
    <m/>
    <d v="2024-06-27T00:00:00"/>
    <s v="SL242@tidalwaveautospa.com"/>
    <s v="Michael Donnelly"/>
    <x v="6"/>
    <x v="0"/>
  </r>
  <r>
    <s v="JEFFREY MCDUFFIE"/>
    <s v="EXP-10014285"/>
    <n v="114.12"/>
    <d v="2024-05-19T00:00:00"/>
    <x v="16"/>
    <s v="Itemized"/>
    <s v="tools, oxi boost"/>
    <n v="46.02"/>
    <s v="Wash Maintenance"/>
    <s v="oxi boost"/>
    <n v="68.099999999999994"/>
    <s v="Small Tools"/>
    <s v="tools"/>
    <m/>
    <m/>
    <m/>
    <m/>
    <m/>
    <m/>
    <m/>
    <m/>
    <m/>
    <m/>
    <m/>
    <m/>
    <m/>
    <m/>
    <m/>
    <d v="2024-06-27T00:00:00"/>
    <s v="SL242@tidalwaveautospa.com"/>
    <s v="Michael Donnelly"/>
    <x v="6"/>
    <x v="0"/>
  </r>
  <r>
    <s v="JEFFREY MCDUFFIE"/>
    <s v="EXP-10014285"/>
    <n v="1205.31"/>
    <d v="2024-06-05T00:00:00"/>
    <x v="0"/>
    <s v="Parts"/>
    <s v="hoses hydraulic"/>
    <m/>
    <m/>
    <m/>
    <m/>
    <m/>
    <m/>
    <m/>
    <m/>
    <m/>
    <m/>
    <m/>
    <m/>
    <m/>
    <m/>
    <m/>
    <m/>
    <m/>
    <m/>
    <m/>
    <m/>
    <m/>
    <d v="2024-06-27T00:00:00"/>
    <s v="SL242@tidalwaveautospa.com"/>
    <s v="Michael Donnelly"/>
    <x v="6"/>
    <x v="0"/>
  </r>
  <r>
    <s v="JEFFREY MCDUFFIE"/>
    <s v="EXP-10014285"/>
    <n v="90.17"/>
    <d v="2024-06-06T00:00:00"/>
    <x v="0"/>
    <s v="Itemized"/>
    <s v="soap, grease, towels, clamps"/>
    <n v="48.82"/>
    <s v="Wash Maintenance"/>
    <s v="dawn, grease, tarp straps"/>
    <n v="6.49"/>
    <s v="Office Supplies"/>
    <s v="paper towels"/>
    <n v="34.86"/>
    <s v="Parts"/>
    <s v="unions, clamps"/>
    <m/>
    <m/>
    <m/>
    <m/>
    <m/>
    <m/>
    <m/>
    <m/>
    <m/>
    <m/>
    <m/>
    <m/>
    <d v="2024-06-27T00:00:00"/>
    <s v="SL242@tidalwaveautospa.com"/>
    <s v="Michael Donnelly"/>
    <x v="6"/>
    <x v="0"/>
  </r>
  <r>
    <s v="Kip Frew"/>
    <s v="EXP-10014320"/>
    <n v="16.87"/>
    <d v="2024-05-21T00:00:00"/>
    <x v="16"/>
    <s v="Itemized"/>
    <s v="magnetic pickup, antifreeze"/>
    <n v="9.74"/>
    <s v="Wash Maintenance"/>
    <s v="anitfreeze"/>
    <n v="7.1300000000000008"/>
    <s v="Small Tools"/>
    <s v="telescoping pickup tool"/>
    <m/>
    <m/>
    <m/>
    <m/>
    <m/>
    <m/>
    <m/>
    <m/>
    <m/>
    <m/>
    <m/>
    <m/>
    <m/>
    <m/>
    <m/>
    <d v="2024-06-27T00:00:00"/>
    <s v="SL253@tidalwaveautospa.com"/>
    <s v="Cory Cummings"/>
    <x v="6"/>
    <x v="0"/>
  </r>
  <r>
    <s v="Kip Frew"/>
    <s v="EXP-10014320"/>
    <n v="-86.1"/>
    <d v="2024-06-09T00:00:00"/>
    <x v="16"/>
    <s v="Office Supplies"/>
    <s v="bluetooth speaker"/>
    <m/>
    <m/>
    <m/>
    <m/>
    <m/>
    <m/>
    <m/>
    <m/>
    <m/>
    <m/>
    <m/>
    <m/>
    <m/>
    <m/>
    <m/>
    <m/>
    <m/>
    <m/>
    <m/>
    <m/>
    <m/>
    <d v="2024-06-27T00:00:00"/>
    <s v="SL253@tidalwaveautospa.com"/>
    <s v="Cory Cummings"/>
    <x v="6"/>
    <x v="0"/>
  </r>
  <r>
    <s v="Danielle Carroll"/>
    <s v="EXP-10014303"/>
    <n v="324.27"/>
    <d v="2024-06-03T00:00:00"/>
    <x v="0"/>
    <s v="Itemized"/>
    <s v="Dawn, vinegar, snacks, oxi clean, laundry detergent"/>
    <n v="246.53"/>
    <s v="Wash Maintenance"/>
    <s v="dawn, vinegar, bleach, detergent, oxiclean, air freshner"/>
    <n v="25.98"/>
    <s v="Office Supplies"/>
    <s v="bath tissue"/>
    <n v="51.759999999999991"/>
    <s v="Snacks"/>
    <s v="snacks"/>
    <m/>
    <m/>
    <m/>
    <m/>
    <m/>
    <m/>
    <m/>
    <m/>
    <m/>
    <m/>
    <m/>
    <m/>
    <d v="2024-06-27T00:00:00"/>
    <s v="SL117@tidalwaveautospa.com"/>
    <s v="Ricky Doyle"/>
    <x v="6"/>
    <x v="0"/>
  </r>
  <r>
    <s v="Danielle Carroll"/>
    <s v="EXP-10014303"/>
    <n v="14.03"/>
    <d v="2024-06-06T00:00:00"/>
    <x v="19"/>
    <s v="Employee Incentive - Meals"/>
    <s v="Donuts for staff"/>
    <m/>
    <m/>
    <m/>
    <m/>
    <m/>
    <m/>
    <m/>
    <m/>
    <m/>
    <m/>
    <m/>
    <m/>
    <m/>
    <m/>
    <m/>
    <m/>
    <m/>
    <m/>
    <m/>
    <m/>
    <m/>
    <d v="2024-06-27T00:00:00"/>
    <s v="SL117@tidalwaveautospa.com"/>
    <s v="Ricky Doyle"/>
    <x v="6"/>
    <x v="0"/>
  </r>
  <r>
    <s v="Danielle Carroll"/>
    <s v="EXP-10014303"/>
    <n v="477.26"/>
    <d v="2024-06-13T00:00:00"/>
    <x v="1"/>
    <s v="Parts"/>
    <s v="Hydraulic hose replacement and crimping x2 hoses with fittings"/>
    <m/>
    <m/>
    <m/>
    <m/>
    <m/>
    <m/>
    <m/>
    <m/>
    <m/>
    <m/>
    <m/>
    <m/>
    <m/>
    <m/>
    <m/>
    <m/>
    <m/>
    <m/>
    <m/>
    <m/>
    <m/>
    <d v="2024-06-27T00:00:00"/>
    <s v="SL117@tidalwaveautospa.com"/>
    <s v="Ricky Doyle"/>
    <x v="6"/>
    <x v="0"/>
  </r>
  <r>
    <s v="Cindi Carrington"/>
    <s v="EXP-10014295"/>
    <n v="101.71"/>
    <d v="2024-06-01T00:00:00"/>
    <x v="16"/>
    <s v="Office Supplies"/>
    <s v="Mailbox, containers for storage"/>
    <m/>
    <m/>
    <m/>
    <m/>
    <m/>
    <m/>
    <m/>
    <m/>
    <m/>
    <m/>
    <m/>
    <m/>
    <m/>
    <m/>
    <m/>
    <m/>
    <m/>
    <m/>
    <m/>
    <m/>
    <m/>
    <d v="2024-06-27T00:00:00"/>
    <s v="SL324@tidalwaveautospa.com"/>
    <s v="Andrew Stephens"/>
    <x v="6"/>
    <x v="0"/>
  </r>
  <r>
    <s v="Cindi Carrington"/>
    <s v="EXP-10014295"/>
    <n v="12.08"/>
    <d v="2024-06-03T00:00:00"/>
    <x v="59"/>
    <s v="Office Supplies"/>
    <s v="Copies for drug screening"/>
    <m/>
    <m/>
    <m/>
    <m/>
    <m/>
    <m/>
    <m/>
    <m/>
    <m/>
    <m/>
    <m/>
    <m/>
    <m/>
    <m/>
    <m/>
    <m/>
    <m/>
    <m/>
    <m/>
    <m/>
    <m/>
    <d v="2024-06-27T00:00:00"/>
    <s v="SL324@tidalwaveautospa.com"/>
    <s v="Andrew Stephens"/>
    <x v="6"/>
    <x v="0"/>
  </r>
  <r>
    <s v="Cindi Carrington"/>
    <s v="EXP-10014295"/>
    <n v="67.790000000000006"/>
    <d v="2024-06-07T00:00:00"/>
    <x v="19"/>
    <s v="Employee Incentive - Meals"/>
    <s v="meals for team"/>
    <m/>
    <m/>
    <m/>
    <m/>
    <m/>
    <m/>
    <m/>
    <m/>
    <m/>
    <m/>
    <m/>
    <m/>
    <m/>
    <m/>
    <m/>
    <m/>
    <m/>
    <m/>
    <m/>
    <m/>
    <m/>
    <d v="2024-06-27T00:00:00"/>
    <s v="SL324@tidalwaveautospa.com"/>
    <s v="Andrew Stephens"/>
    <x v="6"/>
    <x v="0"/>
  </r>
  <r>
    <s v="Cindi Carrington"/>
    <s v="EXP-10014295"/>
    <n v="114.07"/>
    <d v="2024-06-10T00:00:00"/>
    <x v="41"/>
    <s v="Wash Maintenance"/>
    <s v="Storage/salt"/>
    <m/>
    <m/>
    <m/>
    <m/>
    <m/>
    <m/>
    <m/>
    <m/>
    <m/>
    <m/>
    <m/>
    <m/>
    <m/>
    <m/>
    <m/>
    <m/>
    <m/>
    <m/>
    <m/>
    <m/>
    <m/>
    <d v="2024-06-27T00:00:00"/>
    <s v="SL324@tidalwaveautospa.com"/>
    <s v="Andrew Stephens"/>
    <x v="6"/>
    <x v="0"/>
  </r>
  <r>
    <s v="Cindi Carrington"/>
    <s v="EXP-10014295"/>
    <n v="216.38"/>
    <d v="2024-06-10T00:00:00"/>
    <x v="23"/>
    <s v="Office Furniture"/>
    <s v="Shelving and storage"/>
    <m/>
    <m/>
    <m/>
    <m/>
    <m/>
    <m/>
    <m/>
    <m/>
    <m/>
    <m/>
    <m/>
    <m/>
    <m/>
    <m/>
    <m/>
    <m/>
    <m/>
    <m/>
    <m/>
    <m/>
    <m/>
    <d v="2024-06-27T00:00:00"/>
    <s v="SL324@tidalwaveautospa.com"/>
    <s v="Andrew Stephens"/>
    <x v="6"/>
    <x v="0"/>
  </r>
  <r>
    <s v="Cindi Carrington"/>
    <s v="EXP-10014295"/>
    <n v="88.97"/>
    <d v="2024-06-11T00:00:00"/>
    <x v="41"/>
    <s v="Itemized"/>
    <s v="Storage/3 step ladder"/>
    <n v="36.96"/>
    <s v="Wash Maintenance"/>
    <s v="storage"/>
    <n v="52.01"/>
    <s v="Small Tools"/>
    <s v="3-step ladder"/>
    <m/>
    <m/>
    <m/>
    <m/>
    <m/>
    <m/>
    <m/>
    <m/>
    <m/>
    <m/>
    <m/>
    <m/>
    <m/>
    <m/>
    <m/>
    <d v="2024-06-27T00:00:00"/>
    <s v="SL324@tidalwaveautospa.com"/>
    <s v="Andrew Stephens"/>
    <x v="6"/>
    <x v="0"/>
  </r>
  <r>
    <s v="Casper Eckols"/>
    <s v="EXP-10014269"/>
    <n v="122.65"/>
    <d v="2024-06-07T00:00:00"/>
    <x v="16"/>
    <s v="Itemized"/>
    <s v="shop towels, disinfecting wipes, cleaner wax, wall mount, grease, multi-purpose cleaner, dust pan, broom, nuts, bolts, washers, screws"/>
    <n v="66.959999999999994"/>
    <s v="Wash Maintenance"/>
    <s v="grease, multipurpose cleaner, broom, dustpan"/>
    <n v="15.98"/>
    <s v="Office Supplies"/>
    <s v="paper towels, disinfecting wipes"/>
    <n v="24.869999999999997"/>
    <s v="Parts"/>
    <s v="wall mounts, nuts, bolts, washer, screws"/>
    <n v="14.840000000000003"/>
    <s v="Wash Supplies"/>
    <s v="cleaner wax"/>
    <m/>
    <m/>
    <m/>
    <m/>
    <m/>
    <m/>
    <m/>
    <m/>
    <m/>
    <d v="2024-06-27T00:00:00"/>
    <s v="SL311@tidalwaveautospa.com"/>
    <s v="Derek Schillinger"/>
    <x v="6"/>
    <x v="0"/>
  </r>
  <r>
    <s v="Casper Eckols"/>
    <s v="EXP-10014269"/>
    <n v="354.23"/>
    <d v="2024-06-08T00:00:00"/>
    <x v="0"/>
    <s v="Itemized"/>
    <s v="Prep buckets and pvc pipe"/>
    <n v="328"/>
    <s v="Wash Maintenance"/>
    <s v="yard carts"/>
    <n v="26.230000000000018"/>
    <s v="Plumbing Expense"/>
    <s v="pvc pipe"/>
    <m/>
    <m/>
    <m/>
    <m/>
    <m/>
    <m/>
    <m/>
    <m/>
    <m/>
    <m/>
    <m/>
    <m/>
    <m/>
    <m/>
    <m/>
    <d v="2024-06-27T00:00:00"/>
    <s v="SL311@tidalwaveautospa.com"/>
    <s v="Derek Schillinger"/>
    <x v="6"/>
    <x v="0"/>
  </r>
  <r>
    <s v="Casper Eckols"/>
    <s v="EXP-10014269"/>
    <n v="86.52"/>
    <d v="2024-06-08T00:00:00"/>
    <x v="16"/>
    <s v="Itemized"/>
    <s v="grease, pliers"/>
    <n v="36.950000000000003"/>
    <s v="Wash Maintenance"/>
    <s v="grease"/>
    <n v="23.99"/>
    <s v="Small Tools"/>
    <s v="pliers"/>
    <n v="25.58"/>
    <s v="Office Furniture"/>
    <s v="white rack"/>
    <m/>
    <m/>
    <m/>
    <m/>
    <m/>
    <m/>
    <m/>
    <m/>
    <m/>
    <m/>
    <m/>
    <m/>
    <d v="2024-06-27T00:00:00"/>
    <s v="SL311@tidalwaveautospa.com"/>
    <s v="Derek Schillinger"/>
    <x v="6"/>
    <x v="0"/>
  </r>
  <r>
    <s v="Casper Eckols"/>
    <s v="EXP-10014269"/>
    <n v="122.73"/>
    <d v="2024-06-11T00:00:00"/>
    <x v="16"/>
    <s v="Itemized"/>
    <s v="pvc tubing, bucket, yard cart, sprayer"/>
    <n v="19.440000000000001"/>
    <s v="Plumbing Expense"/>
    <s v="pvc tubing"/>
    <n v="82.960000000000008"/>
    <s v="Wash Maintenance"/>
    <s v="bucket, brute"/>
    <n v="20.329999999999998"/>
    <s v="Small Tools"/>
    <s v="tank sprayer"/>
    <m/>
    <m/>
    <m/>
    <m/>
    <m/>
    <m/>
    <m/>
    <m/>
    <m/>
    <m/>
    <m/>
    <m/>
    <d v="2024-06-27T00:00:00"/>
    <s v="SL311@tidalwaveautospa.com"/>
    <s v="Derek Schillinger"/>
    <x v="6"/>
    <x v="0"/>
  </r>
  <r>
    <s v="Cory Knight"/>
    <s v="EXP-10014252"/>
    <n v="22.95"/>
    <d v="2024-05-11T00:00:00"/>
    <x v="9"/>
    <s v="Snacks"/>
    <s v="Water"/>
    <m/>
    <m/>
    <m/>
    <m/>
    <m/>
    <m/>
    <m/>
    <m/>
    <m/>
    <m/>
    <m/>
    <m/>
    <m/>
    <m/>
    <m/>
    <m/>
    <m/>
    <m/>
    <m/>
    <m/>
    <m/>
    <d v="2024-06-27T00:00:00"/>
    <s v="SL282@tidalwaveautospa.com"/>
    <s v="Cory Cummings"/>
    <x v="6"/>
    <x v="0"/>
  </r>
  <r>
    <s v="Cory Knight"/>
    <s v="EXP-10014252"/>
    <n v="48.24"/>
    <d v="2024-05-15T00:00:00"/>
    <x v="0"/>
    <s v="Wash Maintenance"/>
    <s v="Degreaser"/>
    <m/>
    <m/>
    <m/>
    <m/>
    <m/>
    <m/>
    <m/>
    <m/>
    <m/>
    <m/>
    <m/>
    <m/>
    <m/>
    <m/>
    <m/>
    <m/>
    <m/>
    <m/>
    <m/>
    <m/>
    <m/>
    <d v="2024-06-27T00:00:00"/>
    <s v="SL282@tidalwaveautospa.com"/>
    <s v="Cory Cummings"/>
    <x v="6"/>
    <x v="0"/>
  </r>
  <r>
    <s v="Cory Knight"/>
    <s v="EXP-10014252"/>
    <n v="18.21"/>
    <d v="2024-05-17T00:00:00"/>
    <x v="0"/>
    <s v="Small Tools"/>
    <s v="Sprayer"/>
    <m/>
    <m/>
    <m/>
    <m/>
    <m/>
    <m/>
    <m/>
    <m/>
    <m/>
    <m/>
    <m/>
    <m/>
    <m/>
    <m/>
    <m/>
    <m/>
    <m/>
    <m/>
    <m/>
    <m/>
    <m/>
    <d v="2024-06-27T00:00:00"/>
    <s v="SL282@tidalwaveautospa.com"/>
    <s v="Cory Cummings"/>
    <x v="6"/>
    <x v="0"/>
  </r>
  <r>
    <s v="Cory Knight"/>
    <s v="EXP-10014252"/>
    <n v="134.77000000000001"/>
    <d v="2024-05-20T00:00:00"/>
    <x v="22"/>
    <s v="Parts"/>
    <s v="Hydraulic hose"/>
    <m/>
    <m/>
    <m/>
    <m/>
    <m/>
    <m/>
    <m/>
    <m/>
    <m/>
    <m/>
    <m/>
    <m/>
    <m/>
    <m/>
    <m/>
    <m/>
    <m/>
    <m/>
    <m/>
    <m/>
    <m/>
    <d v="2024-06-27T00:00:00"/>
    <s v="SL282@tidalwaveautospa.com"/>
    <s v="Cory Cummings"/>
    <x v="6"/>
    <x v="0"/>
  </r>
  <r>
    <s v="Cory Knight"/>
    <s v="EXP-10014252"/>
    <n v="12.36"/>
    <d v="2024-05-24T00:00:00"/>
    <x v="0"/>
    <s v="Wash Maintenance"/>
    <s v="Vinegar"/>
    <m/>
    <m/>
    <m/>
    <m/>
    <m/>
    <m/>
    <m/>
    <m/>
    <m/>
    <m/>
    <m/>
    <m/>
    <m/>
    <m/>
    <m/>
    <m/>
    <m/>
    <m/>
    <m/>
    <m/>
    <m/>
    <d v="2024-06-27T00:00:00"/>
    <s v="SL282@tidalwaveautospa.com"/>
    <s v="Cory Cummings"/>
    <x v="6"/>
    <x v="0"/>
  </r>
  <r>
    <s v="Cory Knight"/>
    <s v="EXP-10014252"/>
    <n v="34.81"/>
    <d v="2024-05-26T00:00:00"/>
    <x v="0"/>
    <s v="Wash Maintenance"/>
    <s v="Dawn"/>
    <m/>
    <m/>
    <m/>
    <m/>
    <m/>
    <m/>
    <m/>
    <m/>
    <m/>
    <m/>
    <m/>
    <m/>
    <m/>
    <m/>
    <m/>
    <m/>
    <m/>
    <m/>
    <m/>
    <m/>
    <m/>
    <d v="2024-06-27T00:00:00"/>
    <s v="SL282@tidalwaveautospa.com"/>
    <s v="Cory Cummings"/>
    <x v="6"/>
    <x v="0"/>
  </r>
  <r>
    <s v="Cory Knight"/>
    <s v="EXP-10014252"/>
    <n v="63.84"/>
    <d v="2024-05-27T00:00:00"/>
    <x v="0"/>
    <s v="Wash Maintenance"/>
    <s v="Bromine"/>
    <m/>
    <m/>
    <m/>
    <m/>
    <m/>
    <m/>
    <m/>
    <m/>
    <m/>
    <m/>
    <m/>
    <m/>
    <m/>
    <m/>
    <m/>
    <m/>
    <m/>
    <m/>
    <m/>
    <m/>
    <m/>
    <d v="2024-06-27T00:00:00"/>
    <s v="SL282@tidalwaveautospa.com"/>
    <s v="Cory Cummings"/>
    <x v="6"/>
    <x v="0"/>
  </r>
  <r>
    <s v="Cory Knight"/>
    <s v="EXP-10014252"/>
    <n v="104.72"/>
    <d v="2024-05-28T00:00:00"/>
    <x v="0"/>
    <s v="Safety Supplies"/>
    <s v="Gloves"/>
    <m/>
    <m/>
    <m/>
    <m/>
    <m/>
    <m/>
    <m/>
    <m/>
    <m/>
    <m/>
    <m/>
    <m/>
    <m/>
    <m/>
    <m/>
    <m/>
    <m/>
    <m/>
    <m/>
    <m/>
    <m/>
    <d v="2024-06-27T00:00:00"/>
    <s v="SL282@tidalwaveautospa.com"/>
    <s v="Cory Cummings"/>
    <x v="6"/>
    <x v="0"/>
  </r>
  <r>
    <s v="Cory Knight"/>
    <s v="EXP-10014252"/>
    <n v="27.83"/>
    <d v="2024-05-31T00:00:00"/>
    <x v="0"/>
    <s v="Wash Maintenance"/>
    <s v="Cleaning supplies"/>
    <m/>
    <m/>
    <m/>
    <m/>
    <m/>
    <m/>
    <m/>
    <m/>
    <m/>
    <m/>
    <m/>
    <m/>
    <m/>
    <m/>
    <m/>
    <m/>
    <m/>
    <m/>
    <m/>
    <m/>
    <m/>
    <d v="2024-06-27T00:00:00"/>
    <s v="SL282@tidalwaveautospa.com"/>
    <s v="Cory Cummings"/>
    <x v="6"/>
    <x v="0"/>
  </r>
  <r>
    <s v="Cory Knight"/>
    <s v="EXP-10014252"/>
    <n v="28.74"/>
    <d v="2024-05-31T00:00:00"/>
    <x v="8"/>
    <s v="Snacks"/>
    <s v="Water"/>
    <m/>
    <m/>
    <m/>
    <m/>
    <m/>
    <m/>
    <m/>
    <m/>
    <m/>
    <m/>
    <m/>
    <m/>
    <m/>
    <m/>
    <m/>
    <m/>
    <m/>
    <m/>
    <m/>
    <m/>
    <m/>
    <d v="2024-06-27T00:00:00"/>
    <s v="SL282@tidalwaveautospa.com"/>
    <s v="Cory Cummings"/>
    <x v="6"/>
    <x v="0"/>
  </r>
  <r>
    <s v="Cory Knight"/>
    <s v="EXP-10014252"/>
    <n v="107.22"/>
    <d v="2024-06-06T00:00:00"/>
    <x v="12"/>
    <s v="Small Tools"/>
    <s v="Pressure washer hose"/>
    <m/>
    <m/>
    <m/>
    <m/>
    <m/>
    <m/>
    <m/>
    <m/>
    <m/>
    <m/>
    <m/>
    <m/>
    <m/>
    <m/>
    <m/>
    <m/>
    <m/>
    <m/>
    <m/>
    <m/>
    <m/>
    <d v="2024-06-27T00:00:00"/>
    <s v="SL282@tidalwaveautospa.com"/>
    <s v="Cory Cummings"/>
    <x v="6"/>
    <x v="0"/>
  </r>
  <r>
    <s v="Cory Knight"/>
    <s v="EXP-10014252"/>
    <n v="79.239999999999995"/>
    <d v="2024-06-07T00:00:00"/>
    <x v="12"/>
    <s v="Parts"/>
    <s v="Pressure washer hose parts"/>
    <m/>
    <m/>
    <m/>
    <m/>
    <m/>
    <m/>
    <m/>
    <m/>
    <m/>
    <m/>
    <m/>
    <m/>
    <m/>
    <m/>
    <m/>
    <m/>
    <m/>
    <m/>
    <m/>
    <m/>
    <m/>
    <d v="2024-06-27T00:00:00"/>
    <s v="SL282@tidalwaveautospa.com"/>
    <s v="Cory Cummings"/>
    <x v="6"/>
    <x v="0"/>
  </r>
  <r>
    <s v="Cory Knight"/>
    <s v="EXP-10014252"/>
    <n v="109.47"/>
    <d v="2024-06-09T00:00:00"/>
    <x v="23"/>
    <s v="Itemized"/>
    <s v="Water, printer ink"/>
    <n v="23.94"/>
    <s v="Snacks"/>
    <s v="bottle water"/>
    <n v="10.129999999999999"/>
    <s v="Parts"/>
    <s v="wall mount"/>
    <n v="75.400000000000006"/>
    <s v="Office Supplies"/>
    <s v="ink"/>
    <m/>
    <m/>
    <m/>
    <m/>
    <m/>
    <m/>
    <m/>
    <m/>
    <m/>
    <m/>
    <m/>
    <m/>
    <d v="2024-06-27T00:00:00"/>
    <s v="SL282@tidalwaveautospa.com"/>
    <s v="Cory Cummings"/>
    <x v="6"/>
    <x v="0"/>
  </r>
  <r>
    <s v="Mark Campbell"/>
    <s v="EXP-10014218"/>
    <n v="32.46"/>
    <d v="2024-05-17T00:00:00"/>
    <x v="6"/>
    <s v="Wash Maintenance"/>
    <s v="oil for H25 pump"/>
    <m/>
    <m/>
    <m/>
    <m/>
    <m/>
    <m/>
    <m/>
    <m/>
    <m/>
    <m/>
    <m/>
    <m/>
    <m/>
    <m/>
    <m/>
    <m/>
    <m/>
    <m/>
    <m/>
    <m/>
    <m/>
    <d v="2024-06-27T00:00:00"/>
    <s v="SL70@tidalwaveautospa.com"/>
    <s v="Derek Schillinger"/>
    <x v="6"/>
    <x v="0"/>
  </r>
  <r>
    <s v="Mark Campbell"/>
    <s v="EXP-10014218"/>
    <n v="24.96"/>
    <d v="2024-05-20T00:00:00"/>
    <x v="16"/>
    <s v="Itemized"/>
    <s v="small tools and a PVC Cap"/>
    <n v="19.560000000000002"/>
    <s v="Small Tools"/>
    <s v="hacksaw, hacksaw blades"/>
    <n v="5.3999999999999986"/>
    <s v="Parts"/>
    <s v="pvc cap"/>
    <m/>
    <m/>
    <m/>
    <m/>
    <m/>
    <m/>
    <m/>
    <m/>
    <m/>
    <m/>
    <m/>
    <m/>
    <m/>
    <m/>
    <m/>
    <d v="2024-06-27T00:00:00"/>
    <s v="SL70@tidalwaveautospa.com"/>
    <s v="Derek Schillinger"/>
    <x v="6"/>
    <x v="0"/>
  </r>
  <r>
    <s v="Mark Campbell"/>
    <s v="EXP-10014218"/>
    <n v="9.84"/>
    <d v="2024-05-21T00:00:00"/>
    <x v="35"/>
    <s v="Plumbing Expense"/>
    <s v="PVC Cap"/>
    <m/>
    <m/>
    <m/>
    <m/>
    <m/>
    <m/>
    <m/>
    <m/>
    <m/>
    <m/>
    <m/>
    <m/>
    <m/>
    <m/>
    <m/>
    <m/>
    <m/>
    <m/>
    <m/>
    <m/>
    <m/>
    <d v="2024-06-27T00:00:00"/>
    <s v="SL70@tidalwaveautospa.com"/>
    <s v="Derek Schillinger"/>
    <x v="6"/>
    <x v="0"/>
  </r>
  <r>
    <s v="Mark Campbell"/>
    <s v="EXP-10014218"/>
    <n v="104.83"/>
    <d v="2024-05-22T00:00:00"/>
    <x v="0"/>
    <s v="Wash Maintenance"/>
    <s v="Dawn"/>
    <m/>
    <m/>
    <m/>
    <m/>
    <m/>
    <m/>
    <m/>
    <m/>
    <m/>
    <m/>
    <m/>
    <m/>
    <m/>
    <m/>
    <m/>
    <m/>
    <m/>
    <m/>
    <m/>
    <m/>
    <m/>
    <d v="2024-06-27T00:00:00"/>
    <s v="SL70@tidalwaveautospa.com"/>
    <s v="Derek Schillinger"/>
    <x v="6"/>
    <x v="0"/>
  </r>
  <r>
    <s v="Mark Campbell"/>
    <s v="EXP-10014218"/>
    <n v="188.76"/>
    <d v="2024-05-25T00:00:00"/>
    <x v="0"/>
    <s v="Snacks"/>
    <s v="Waters and drink mixes"/>
    <m/>
    <m/>
    <m/>
    <m/>
    <m/>
    <m/>
    <m/>
    <m/>
    <m/>
    <m/>
    <m/>
    <m/>
    <m/>
    <m/>
    <m/>
    <m/>
    <m/>
    <m/>
    <m/>
    <m/>
    <m/>
    <d v="2024-06-27T00:00:00"/>
    <s v="SL70@tidalwaveautospa.com"/>
    <s v="Derek Schillinger"/>
    <x v="6"/>
    <x v="0"/>
  </r>
  <r>
    <s v="Mark Campbell"/>
    <s v="EXP-10014218"/>
    <n v="182.12"/>
    <d v="2024-06-01T00:00:00"/>
    <x v="0"/>
    <s v="Itemized"/>
    <s v="Gloves and sprayer"/>
    <n v="53.88"/>
    <s v="Safety Supplies"/>
    <s v="gloves"/>
    <n v="45.92"/>
    <s v="Wash Maintenance"/>
    <s v="cleaners"/>
    <n v="33.379999999999995"/>
    <s v="Office Supplies"/>
    <s v="keyboard"/>
    <n v="48.94"/>
    <s v="Small Tools"/>
    <s v="foamer"/>
    <m/>
    <m/>
    <m/>
    <m/>
    <m/>
    <m/>
    <m/>
    <m/>
    <m/>
    <d v="2024-06-27T00:00:00"/>
    <s v="SL70@tidalwaveautospa.com"/>
    <s v="Derek Schillinger"/>
    <x v="6"/>
    <x v="0"/>
  </r>
  <r>
    <s v="Mark Campbell"/>
    <s v="EXP-10014218"/>
    <n v="120.86"/>
    <d v="2024-06-05T00:00:00"/>
    <x v="0"/>
    <s v="Snacks"/>
    <s v="waters and drink mixes"/>
    <m/>
    <m/>
    <m/>
    <m/>
    <m/>
    <m/>
    <m/>
    <m/>
    <m/>
    <m/>
    <m/>
    <m/>
    <m/>
    <m/>
    <m/>
    <m/>
    <m/>
    <m/>
    <m/>
    <m/>
    <m/>
    <d v="2024-06-27T00:00:00"/>
    <s v="SL70@tidalwaveautospa.com"/>
    <s v="Derek Schillinger"/>
    <x v="6"/>
    <x v="0"/>
  </r>
  <r>
    <s v="Kristina Sanders"/>
    <s v="EXP-10013961"/>
    <n v="488.12"/>
    <d v="2024-04-22T00:00:00"/>
    <x v="6"/>
    <s v="Itemized"/>
    <s v="small maitenance/office supplies"/>
    <n v="242.03"/>
    <s v="Office Supplies"/>
    <s v="walie talkies, wall charger, charger cables, mouse mat, stapler remover, 3 drawer organizer, hole punch, laminating pouches, copy paper, monthly planner, surge protector, keyboard &amp; mouse, picture frame"/>
    <n v="71.449999999999989"/>
    <s v="Parts"/>
    <s v="hooks, door stops, electrical covers"/>
    <n v="148.86000000000001"/>
    <s v="Small Tools"/>
    <s v="sprayers, vacuum cleaner. Step stool"/>
    <n v="25.779999999999998"/>
    <s v="Snacks"/>
    <s v="snacks"/>
    <m/>
    <m/>
    <m/>
    <m/>
    <m/>
    <m/>
    <m/>
    <m/>
    <m/>
    <d v="2024-06-27T00:00:00"/>
    <s v=""/>
    <s v=""/>
    <x v="6"/>
    <x v="0"/>
  </r>
  <r>
    <s v="Kristina Sanders"/>
    <s v="EXP-10014175"/>
    <n v="314.07"/>
    <d v="2024-05-28T00:00:00"/>
    <x v="22"/>
    <s v="Itemized"/>
    <s v="Dawn,Vinegar, water, gatorade"/>
    <n v="35.700000000000003"/>
    <s v="Snacks"/>
    <s v="bottle water, gatorades"/>
    <n v="89.89"/>
    <s v="Office Supplies"/>
    <s v="ink, envelopes"/>
    <n v="188.48"/>
    <s v="Wash Maintenance"/>
    <s v="salt, vinegar, dawn"/>
    <m/>
    <m/>
    <m/>
    <m/>
    <m/>
    <m/>
    <m/>
    <m/>
    <m/>
    <m/>
    <m/>
    <m/>
    <d v="2024-06-27T00:00:00"/>
    <s v=""/>
    <s v=""/>
    <x v="6"/>
    <x v="0"/>
  </r>
  <r>
    <s v="Kristina Sanders"/>
    <s v="EXP-10014175"/>
    <n v="4.33"/>
    <d v="2024-05-29T00:00:00"/>
    <x v="22"/>
    <s v="Parts"/>
    <s v="concrete screws"/>
    <m/>
    <m/>
    <m/>
    <m/>
    <m/>
    <m/>
    <m/>
    <m/>
    <m/>
    <m/>
    <m/>
    <m/>
    <m/>
    <m/>
    <m/>
    <m/>
    <m/>
    <m/>
    <m/>
    <m/>
    <m/>
    <d v="2024-06-27T00:00:00"/>
    <s v=""/>
    <s v=""/>
    <x v="6"/>
    <x v="0"/>
  </r>
  <r>
    <s v="Kristina Sanders"/>
    <s v="EXP-10014175"/>
    <n v="111.6"/>
    <d v="2024-05-29T00:00:00"/>
    <x v="23"/>
    <s v="Itemized"/>
    <s v="file cabinet, drawer organizer, mouse"/>
    <n v="97.22"/>
    <s v="Office Supplies"/>
    <s v="file cabinet, storage crate, mouse, drawer organizer"/>
    <n v="14.379999999999995"/>
    <s v="Parts"/>
    <s v="air chucks"/>
    <m/>
    <m/>
    <m/>
    <m/>
    <m/>
    <m/>
    <m/>
    <m/>
    <m/>
    <m/>
    <m/>
    <m/>
    <m/>
    <m/>
    <m/>
    <d v="2024-06-27T00:00:00"/>
    <s v=""/>
    <s v=""/>
    <x v="6"/>
    <x v="0"/>
  </r>
  <r>
    <s v="Kristina Sanders"/>
    <s v="EXP-10014175"/>
    <n v="114.07"/>
    <d v="2024-05-29T00:00:00"/>
    <x v="6"/>
    <s v="Parts"/>
    <s v="pressure washer parts, crates, brackets"/>
    <m/>
    <m/>
    <m/>
    <m/>
    <m/>
    <m/>
    <m/>
    <m/>
    <m/>
    <m/>
    <m/>
    <m/>
    <m/>
    <m/>
    <m/>
    <m/>
    <m/>
    <m/>
    <m/>
    <m/>
    <m/>
    <d v="2024-06-27T00:00:00"/>
    <s v=""/>
    <s v=""/>
    <x v="6"/>
    <x v="0"/>
  </r>
  <r>
    <s v="Kristina Sanders"/>
    <s v="EXP-10014175"/>
    <n v="70.66"/>
    <d v="2024-06-01T00:00:00"/>
    <x v="22"/>
    <s v="Itemized"/>
    <s v="softner salt, water"/>
    <n v="54.42"/>
    <s v="Wash Maintenance"/>
    <s v="salt crystals"/>
    <n v="16.239999999999995"/>
    <s v="Snacks"/>
    <s v="bottle water"/>
    <m/>
    <m/>
    <m/>
    <m/>
    <m/>
    <m/>
    <m/>
    <m/>
    <m/>
    <m/>
    <m/>
    <m/>
    <m/>
    <m/>
    <m/>
    <d v="2024-06-27T00:00:00"/>
    <s v=""/>
    <s v=""/>
    <x v="6"/>
    <x v="0"/>
  </r>
  <r>
    <s v="Kristina Sanders"/>
    <s v="EXP-10014175"/>
    <n v="19.510000000000002"/>
    <d v="2024-06-01T00:00:00"/>
    <x v="22"/>
    <s v="Landscaping"/>
    <s v="small egine oil/gas"/>
    <m/>
    <m/>
    <m/>
    <m/>
    <m/>
    <m/>
    <m/>
    <m/>
    <m/>
    <m/>
    <m/>
    <m/>
    <m/>
    <m/>
    <m/>
    <m/>
    <m/>
    <m/>
    <m/>
    <m/>
    <m/>
    <d v="2024-06-27T00:00:00"/>
    <s v=""/>
    <s v=""/>
    <x v="6"/>
    <x v="0"/>
  </r>
  <r>
    <s v="Kristina Sanders"/>
    <s v="EXP-10014175"/>
    <n v="25.45"/>
    <d v="2024-06-01T00:00:00"/>
    <x v="22"/>
    <s v="Fuel"/>
    <s v="gas for pressure washer"/>
    <m/>
    <m/>
    <m/>
    <m/>
    <m/>
    <m/>
    <m/>
    <m/>
    <m/>
    <m/>
    <m/>
    <m/>
    <m/>
    <m/>
    <m/>
    <m/>
    <m/>
    <m/>
    <m/>
    <m/>
    <m/>
    <d v="2024-06-27T00:00:00"/>
    <s v=""/>
    <s v=""/>
    <x v="6"/>
    <x v="0"/>
  </r>
  <r>
    <s v="Kristina Sanders"/>
    <s v="EXP-10014175"/>
    <n v="32.6"/>
    <d v="2024-06-04T00:00:00"/>
    <x v="22"/>
    <s v="Landscaping"/>
    <s v="garden sprayer"/>
    <m/>
    <m/>
    <m/>
    <m/>
    <m/>
    <m/>
    <m/>
    <m/>
    <m/>
    <m/>
    <m/>
    <m/>
    <m/>
    <m/>
    <m/>
    <m/>
    <m/>
    <m/>
    <m/>
    <m/>
    <m/>
    <d v="2024-06-27T00:00:00"/>
    <s v=""/>
    <s v=""/>
    <x v="6"/>
    <x v="0"/>
  </r>
  <r>
    <s v="Kristina Sanders"/>
    <s v="EXP-10014175"/>
    <n v="41.06"/>
    <d v="2024-06-05T00:00:00"/>
    <x v="22"/>
    <s v="Small Tools"/>
    <s v="scrapers"/>
    <m/>
    <m/>
    <m/>
    <m/>
    <m/>
    <m/>
    <m/>
    <m/>
    <m/>
    <m/>
    <m/>
    <m/>
    <m/>
    <m/>
    <m/>
    <m/>
    <m/>
    <m/>
    <m/>
    <m/>
    <m/>
    <d v="2024-06-27T00:00:00"/>
    <s v=""/>
    <s v=""/>
    <x v="6"/>
    <x v="0"/>
  </r>
  <r>
    <s v="Justin Murray"/>
    <s v="EXP-10014121"/>
    <n v="37.49"/>
    <d v="2024-05-23T00:00:00"/>
    <x v="11"/>
    <s v="Itemized"/>
    <s v="gas and water"/>
    <n v="30"/>
    <s v="Fuel"/>
    <s v="gas"/>
    <n v="7.49"/>
    <s v="Snacks"/>
    <s v="bottle water"/>
    <m/>
    <m/>
    <m/>
    <m/>
    <m/>
    <m/>
    <m/>
    <m/>
    <m/>
    <m/>
    <m/>
    <m/>
    <m/>
    <m/>
    <m/>
    <d v="2024-06-27T00:00:00"/>
    <s v="SL88@tidalwaveautospa.com"/>
    <s v="Andrew Stephens"/>
    <x v="6"/>
    <x v="0"/>
  </r>
  <r>
    <s v="Justin Murray"/>
    <s v="EXP-10014121"/>
    <n v="89.75"/>
    <d v="2024-05-24T00:00:00"/>
    <x v="18"/>
    <s v="Itemized"/>
    <s v="rake for landscaping pin for top omnis and door knob for tunnel door"/>
    <n v="17.98"/>
    <s v="Landscaping"/>
    <s v="rake"/>
    <n v="71.77"/>
    <s v="Parts"/>
    <s v="door handle , apollo lever"/>
    <m/>
    <m/>
    <m/>
    <m/>
    <m/>
    <m/>
    <m/>
    <m/>
    <m/>
    <m/>
    <m/>
    <m/>
    <m/>
    <m/>
    <m/>
    <d v="2024-06-27T00:00:00"/>
    <s v="SL88@tidalwaveautospa.com"/>
    <s v="Andrew Stephens"/>
    <x v="6"/>
    <x v="0"/>
  </r>
  <r>
    <s v="Justin Murray"/>
    <s v="EXP-10014121"/>
    <n v="8.42"/>
    <d v="2024-05-28T00:00:00"/>
    <x v="22"/>
    <s v="Small Tools"/>
    <s v="putty knives/PPE/and nut and pin"/>
    <m/>
    <m/>
    <m/>
    <m/>
    <m/>
    <m/>
    <m/>
    <m/>
    <m/>
    <m/>
    <m/>
    <m/>
    <m/>
    <m/>
    <m/>
    <m/>
    <m/>
    <m/>
    <m/>
    <m/>
    <m/>
    <d v="2024-06-27T00:00:00"/>
    <s v="SL88@tidalwaveautospa.com"/>
    <s v="Andrew Stephens"/>
    <x v="6"/>
    <x v="0"/>
  </r>
  <r>
    <s v="Justin Murray"/>
    <s v="EXP-10014121"/>
    <n v="106.43"/>
    <d v="2024-05-28T00:00:00"/>
    <x v="35"/>
    <s v="Small Tools"/>
    <s v="2 new batteries for my drill and weed Wacker"/>
    <m/>
    <m/>
    <m/>
    <m/>
    <m/>
    <m/>
    <m/>
    <m/>
    <m/>
    <m/>
    <m/>
    <m/>
    <m/>
    <m/>
    <m/>
    <m/>
    <m/>
    <m/>
    <m/>
    <m/>
    <m/>
    <d v="2024-06-27T00:00:00"/>
    <s v="SL88@tidalwaveautospa.com"/>
    <s v="Andrew Stephens"/>
    <x v="6"/>
    <x v="0"/>
  </r>
  <r>
    <s v="Kathryn Bezik"/>
    <s v="EXP-10014527"/>
    <n v="61.42"/>
    <d v="2024-06-05T00:00:00"/>
    <x v="0"/>
    <s v="Itemized"/>
    <s v="Bathroom air freshener, cleaning supplies"/>
    <n v="24.34"/>
    <s v="Snacks"/>
    <s v="bottle water"/>
    <n v="14.29"/>
    <s v="Wash Maintenance"/>
    <s v="vinegar"/>
    <n v="22.790000000000006"/>
    <s v="Office Supplies"/>
    <s v="frebreeze plugins"/>
    <m/>
    <m/>
    <m/>
    <m/>
    <m/>
    <m/>
    <m/>
    <m/>
    <m/>
    <m/>
    <m/>
    <m/>
    <d v="2024-06-27T00:00:00"/>
    <s v=""/>
    <s v=""/>
    <x v="6"/>
    <x v="0"/>
  </r>
  <r>
    <s v="Kathryn Bezik"/>
    <s v="EXP-10014527"/>
    <n v="80.209999999999994"/>
    <d v="2024-06-11T00:00:00"/>
    <x v="22"/>
    <s v="Itemized"/>
    <s v="Marine grease, laundry soap, pipe cutter"/>
    <n v="22.96"/>
    <s v="Wash Maintenance"/>
    <s v="grease, oxiclean"/>
    <n v="7.08"/>
    <s v="Snacks"/>
    <s v="bottle water"/>
    <n v="6.78"/>
    <s v="Plumbing Expense"/>
    <s v="pvc supplies"/>
    <n v="39.979999999999997"/>
    <s v="Small Tools"/>
    <s v="tube cutter, drain wrench"/>
    <n v="3.4099999999999966"/>
    <s v="Office Supplies"/>
    <s v="toilet bowl cleaner"/>
    <m/>
    <m/>
    <m/>
    <m/>
    <m/>
    <m/>
    <d v="2024-06-27T00:00:00"/>
    <s v=""/>
    <s v=""/>
    <x v="6"/>
    <x v="0"/>
  </r>
  <r>
    <s v="Kathryn Bezik"/>
    <s v="EXP-10014527"/>
    <n v="100.2"/>
    <d v="2024-06-15T00:00:00"/>
    <x v="19"/>
    <s v="Itemized"/>
    <s v="Water, sports drinks, cooler, ice, fan &amp; extension cord for xpt"/>
    <n v="29.520000000000003"/>
    <s v="Snacks"/>
    <s v="drinks"/>
    <n v="58.320000000000007"/>
    <s v="Office Supplies"/>
    <s v="fan tower, cooler, extension cord"/>
    <n v="12.36"/>
    <s v="Wash Maintenance"/>
    <s v="vinegar"/>
    <m/>
    <m/>
    <m/>
    <m/>
    <m/>
    <m/>
    <m/>
    <m/>
    <m/>
    <m/>
    <m/>
    <m/>
    <d v="2024-06-27T00:00:00"/>
    <s v=""/>
    <s v=""/>
    <x v="6"/>
    <x v="0"/>
  </r>
  <r>
    <s v="Kathryn Bezik"/>
    <s v="EXP-10014527"/>
    <n v="41.01"/>
    <d v="2024-06-17T00:00:00"/>
    <x v="16"/>
    <s v="Parts"/>
    <s v="Steel pipe, and compression fittings"/>
    <m/>
    <m/>
    <m/>
    <m/>
    <m/>
    <m/>
    <m/>
    <m/>
    <m/>
    <m/>
    <m/>
    <m/>
    <m/>
    <m/>
    <m/>
    <m/>
    <m/>
    <m/>
    <m/>
    <m/>
    <m/>
    <d v="2024-06-27T00:00:00"/>
    <s v=""/>
    <s v=""/>
    <x v="6"/>
    <x v="0"/>
  </r>
  <r>
    <s v="Charles Hayes"/>
    <s v="EXP-10014481"/>
    <n v="29.89"/>
    <d v="2024-05-14T00:00:00"/>
    <x v="16"/>
    <s v="Office Supplies"/>
    <s v="mailbox supplies"/>
    <m/>
    <m/>
    <m/>
    <m/>
    <m/>
    <m/>
    <m/>
    <m/>
    <m/>
    <m/>
    <m/>
    <m/>
    <m/>
    <m/>
    <m/>
    <m/>
    <m/>
    <m/>
    <m/>
    <m/>
    <m/>
    <d v="2024-06-27T00:00:00"/>
    <s v="SL363@tidalwaveautospa.com"/>
    <s v="Andrew Stephens"/>
    <x v="6"/>
    <x v="0"/>
  </r>
  <r>
    <s v="Charles Hayes"/>
    <s v="EXP-10014481"/>
    <n v="43.16"/>
    <d v="2024-05-14T00:00:00"/>
    <x v="16"/>
    <s v="Office Supplies"/>
    <s v="mailbox supplies"/>
    <m/>
    <m/>
    <m/>
    <m/>
    <m/>
    <m/>
    <m/>
    <m/>
    <m/>
    <m/>
    <m/>
    <m/>
    <m/>
    <m/>
    <m/>
    <m/>
    <m/>
    <m/>
    <m/>
    <m/>
    <m/>
    <d v="2024-06-27T00:00:00"/>
    <s v="SL363@tidalwaveautospa.com"/>
    <s v="Andrew Stephens"/>
    <x v="6"/>
    <x v="0"/>
  </r>
  <r>
    <s v="Charles Hayes"/>
    <s v="EXP-10014481"/>
    <n v="41.93"/>
    <d v="2024-05-14T00:00:00"/>
    <x v="16"/>
    <s v="Office Supplies"/>
    <s v="mailbox supplies"/>
    <m/>
    <m/>
    <m/>
    <m/>
    <m/>
    <m/>
    <m/>
    <m/>
    <m/>
    <m/>
    <m/>
    <m/>
    <m/>
    <m/>
    <m/>
    <m/>
    <m/>
    <m/>
    <m/>
    <m/>
    <m/>
    <d v="2024-06-27T00:00:00"/>
    <s v="SL363@tidalwaveautospa.com"/>
    <s v="Andrew Stephens"/>
    <x v="6"/>
    <x v="0"/>
  </r>
  <r>
    <s v="Charles Hayes"/>
    <s v="EXP-10014481"/>
    <n v="47.22"/>
    <d v="2024-05-22T00:00:00"/>
    <x v="16"/>
    <s v="Safety Supplies"/>
    <s v="Cones"/>
    <m/>
    <m/>
    <m/>
    <m/>
    <m/>
    <m/>
    <m/>
    <m/>
    <m/>
    <m/>
    <m/>
    <m/>
    <m/>
    <m/>
    <m/>
    <m/>
    <m/>
    <m/>
    <m/>
    <m/>
    <m/>
    <d v="2024-06-27T00:00:00"/>
    <s v="SL363@tidalwaveautospa.com"/>
    <s v="Andrew Stephens"/>
    <x v="6"/>
    <x v="0"/>
  </r>
  <r>
    <s v="Charles Hayes"/>
    <s v="EXP-10014481"/>
    <n v="14.74"/>
    <d v="2024-05-22T00:00:00"/>
    <x v="22"/>
    <s v="Small Tools"/>
    <s v="Hammer/wrenches"/>
    <m/>
    <m/>
    <m/>
    <m/>
    <m/>
    <m/>
    <m/>
    <m/>
    <m/>
    <m/>
    <m/>
    <m/>
    <m/>
    <m/>
    <m/>
    <m/>
    <m/>
    <m/>
    <m/>
    <m/>
    <m/>
    <d v="2024-06-27T00:00:00"/>
    <s v="SL363@tidalwaveautospa.com"/>
    <s v="Andrew Stephens"/>
    <x v="6"/>
    <x v="0"/>
  </r>
  <r>
    <s v="Charles Hayes"/>
    <s v="EXP-10014481"/>
    <n v="28.98"/>
    <d v="2024-06-03T00:00:00"/>
    <x v="16"/>
    <s v="Parts"/>
    <s v="Tapcon"/>
    <m/>
    <m/>
    <m/>
    <m/>
    <m/>
    <m/>
    <m/>
    <m/>
    <m/>
    <m/>
    <m/>
    <m/>
    <m/>
    <m/>
    <m/>
    <m/>
    <m/>
    <m/>
    <m/>
    <m/>
    <m/>
    <d v="2024-06-27T00:00:00"/>
    <s v="SL363@tidalwaveautospa.com"/>
    <s v="Andrew Stephens"/>
    <x v="6"/>
    <x v="0"/>
  </r>
  <r>
    <s v="Charles Hayes"/>
    <s v="EXP-10014481"/>
    <n v="7.37"/>
    <d v="2024-06-03T00:00:00"/>
    <x v="16"/>
    <s v="Parts"/>
    <s v="Hose adapter"/>
    <m/>
    <m/>
    <m/>
    <m/>
    <m/>
    <m/>
    <m/>
    <m/>
    <m/>
    <m/>
    <m/>
    <m/>
    <m/>
    <m/>
    <m/>
    <m/>
    <m/>
    <m/>
    <m/>
    <m/>
    <m/>
    <d v="2024-06-27T00:00:00"/>
    <s v="SL363@tidalwaveautospa.com"/>
    <s v="Andrew Stephens"/>
    <x v="6"/>
    <x v="0"/>
  </r>
  <r>
    <s v="Charles Hayes"/>
    <s v="EXP-10014481"/>
    <n v="81.27"/>
    <d v="2024-06-05T00:00:00"/>
    <x v="16"/>
    <s v="Parts"/>
    <s v="clamps/pvc/screws"/>
    <m/>
    <m/>
    <m/>
    <m/>
    <m/>
    <m/>
    <m/>
    <m/>
    <m/>
    <m/>
    <m/>
    <m/>
    <m/>
    <m/>
    <m/>
    <m/>
    <m/>
    <m/>
    <m/>
    <m/>
    <m/>
    <d v="2024-06-27T00:00:00"/>
    <s v="SL363@tidalwaveautospa.com"/>
    <s v="Andrew Stephens"/>
    <x v="6"/>
    <x v="0"/>
  </r>
  <r>
    <s v="Charles Hayes"/>
    <s v="EXP-10014481"/>
    <n v="28.44"/>
    <d v="2024-06-06T00:00:00"/>
    <x v="16"/>
    <s v="Parts"/>
    <s v="Screws"/>
    <m/>
    <m/>
    <m/>
    <m/>
    <m/>
    <m/>
    <m/>
    <m/>
    <m/>
    <m/>
    <m/>
    <m/>
    <m/>
    <m/>
    <m/>
    <m/>
    <m/>
    <m/>
    <m/>
    <m/>
    <m/>
    <d v="2024-06-27T00:00:00"/>
    <s v="SL363@tidalwaveautospa.com"/>
    <s v="Andrew Stephens"/>
    <x v="6"/>
    <x v="0"/>
  </r>
  <r>
    <s v="Charles Hayes"/>
    <s v="EXP-10014481"/>
    <n v="54.24"/>
    <d v="2024-06-07T00:00:00"/>
    <x v="22"/>
    <s v="Office Supplies"/>
    <s v="bowl brush, bathroom cleaner, paper towels, mop &amp; bucket"/>
    <m/>
    <m/>
    <m/>
    <m/>
    <m/>
    <m/>
    <m/>
    <m/>
    <m/>
    <m/>
    <m/>
    <m/>
    <m/>
    <m/>
    <m/>
    <m/>
    <m/>
    <m/>
    <m/>
    <m/>
    <m/>
    <d v="2024-06-27T00:00:00"/>
    <s v="SL363@tidalwaveautospa.com"/>
    <s v="Andrew Stephens"/>
    <x v="6"/>
    <x v="0"/>
  </r>
  <r>
    <s v="Charles Hayes"/>
    <s v="EXP-10014481"/>
    <n v="448.75"/>
    <d v="2024-06-11T00:00:00"/>
    <x v="7"/>
    <s v="Equipment Repairs"/>
    <s v="Power Washer repair"/>
    <m/>
    <m/>
    <m/>
    <m/>
    <m/>
    <m/>
    <m/>
    <m/>
    <m/>
    <m/>
    <m/>
    <m/>
    <m/>
    <m/>
    <m/>
    <m/>
    <m/>
    <m/>
    <m/>
    <m/>
    <m/>
    <d v="2024-06-27T00:00:00"/>
    <s v="SL363@tidalwaveautospa.com"/>
    <s v="Andrew Stephens"/>
    <x v="6"/>
    <x v="0"/>
  </r>
  <r>
    <s v="Charles Hayes"/>
    <s v="EXP-10014481"/>
    <n v="90.05"/>
    <d v="2024-06-12T00:00:00"/>
    <x v="16"/>
    <s v="Wash Maintenance"/>
    <s v="Keys grease Grease gun Filter"/>
    <m/>
    <m/>
    <m/>
    <m/>
    <m/>
    <m/>
    <m/>
    <m/>
    <m/>
    <m/>
    <m/>
    <m/>
    <m/>
    <m/>
    <m/>
    <m/>
    <m/>
    <m/>
    <m/>
    <m/>
    <m/>
    <d v="2024-06-27T00:00:00"/>
    <s v="SL363@tidalwaveautospa.com"/>
    <s v="Andrew Stephens"/>
    <x v="6"/>
    <x v="0"/>
  </r>
  <r>
    <s v="Charles Hayes"/>
    <s v="EXP-10014481"/>
    <n v="63.22"/>
    <d v="2024-06-12T00:00:00"/>
    <x v="41"/>
    <s v="Office Supplies"/>
    <s v="Latch boxes"/>
    <m/>
    <m/>
    <m/>
    <m/>
    <m/>
    <m/>
    <m/>
    <m/>
    <m/>
    <m/>
    <m/>
    <m/>
    <m/>
    <m/>
    <m/>
    <m/>
    <m/>
    <m/>
    <m/>
    <m/>
    <m/>
    <d v="2024-06-27T00:00:00"/>
    <s v="SL363@tidalwaveautospa.com"/>
    <s v="Andrew Stephens"/>
    <x v="6"/>
    <x v="0"/>
  </r>
  <r>
    <s v="Chad Fuller"/>
    <s v="EXP-10013945"/>
    <n v="6.44"/>
    <d v="2024-05-18T00:00:00"/>
    <x v="10"/>
    <s v="Office Supplies"/>
    <s v="Hand soap for rest room"/>
    <m/>
    <m/>
    <m/>
    <m/>
    <m/>
    <m/>
    <m/>
    <m/>
    <m/>
    <m/>
    <m/>
    <m/>
    <m/>
    <m/>
    <m/>
    <m/>
    <m/>
    <m/>
    <m/>
    <m/>
    <m/>
    <d v="2024-06-27T00:00:00"/>
    <s v="SL91@tidalwaveautospa.com"/>
    <s v="Andrew Stephens"/>
    <x v="6"/>
    <x v="0"/>
  </r>
  <r>
    <s v="Chad Fuller"/>
    <s v="EXP-10013945"/>
    <n v="72.27"/>
    <d v="2024-05-21T00:00:00"/>
    <x v="2"/>
    <s v="Parts"/>
    <s v="Hydraulic hose ends"/>
    <m/>
    <m/>
    <m/>
    <m/>
    <m/>
    <m/>
    <m/>
    <m/>
    <m/>
    <m/>
    <m/>
    <m/>
    <m/>
    <m/>
    <m/>
    <m/>
    <m/>
    <m/>
    <m/>
    <m/>
    <m/>
    <d v="2024-06-27T00:00:00"/>
    <s v="SL91@tidalwaveautospa.com"/>
    <s v="Andrew Stephens"/>
    <x v="6"/>
    <x v="0"/>
  </r>
  <r>
    <s v="Chad Fuller"/>
    <s v="EXP-10013945"/>
    <n v="176.48"/>
    <d v="2024-05-21T00:00:00"/>
    <x v="11"/>
    <s v="Itemized"/>
    <s v="New power washer hose, grease, and spray for lawn mower"/>
    <n v="11.48"/>
    <s v="Wash Maintenance"/>
    <s v="grease, starting fluid"/>
    <n v="165"/>
    <s v="Parts"/>
    <s v="pressure washer hose coupler"/>
    <m/>
    <m/>
    <m/>
    <m/>
    <m/>
    <m/>
    <m/>
    <m/>
    <m/>
    <m/>
    <m/>
    <m/>
    <m/>
    <m/>
    <m/>
    <d v="2024-06-27T00:00:00"/>
    <s v="SL91@tidalwaveautospa.com"/>
    <s v="Andrew Stephens"/>
    <x v="6"/>
    <x v="0"/>
  </r>
  <r>
    <s v="Chad Fuller"/>
    <s v="EXP-10013945"/>
    <n v="1926.89"/>
    <d v="2024-05-25T00:00:00"/>
    <x v="11"/>
    <s v="Wash Maintenance"/>
    <s v="Towel Carts and Bins for Second Mile"/>
    <m/>
    <m/>
    <m/>
    <m/>
    <m/>
    <m/>
    <m/>
    <m/>
    <m/>
    <m/>
    <m/>
    <m/>
    <m/>
    <m/>
    <m/>
    <m/>
    <m/>
    <m/>
    <m/>
    <m/>
    <m/>
    <d v="2024-06-27T00:00:00"/>
    <s v="SL91@tidalwaveautospa.com"/>
    <s v="Andrew Stephens"/>
    <x v="6"/>
    <x v="0"/>
  </r>
  <r>
    <s v="Chad Fuller"/>
    <s v="EXP-10013945"/>
    <n v="13.18"/>
    <d v="2024-05-25T00:00:00"/>
    <x v="8"/>
    <s v="Snacks"/>
    <s v="Drinks for the Crew"/>
    <m/>
    <m/>
    <m/>
    <m/>
    <m/>
    <m/>
    <m/>
    <m/>
    <m/>
    <m/>
    <m/>
    <m/>
    <m/>
    <m/>
    <m/>
    <m/>
    <m/>
    <m/>
    <m/>
    <m/>
    <m/>
    <d v="2024-06-27T00:00:00"/>
    <s v="SL91@tidalwaveautospa.com"/>
    <s v="Andrew Stephens"/>
    <x v="6"/>
    <x v="0"/>
  </r>
  <r>
    <s v="Chad Fuller"/>
    <s v="EXP-10013945"/>
    <n v="86.56"/>
    <d v="2024-05-26T00:00:00"/>
    <x v="0"/>
    <s v="Wash Maintenance"/>
    <s v="towel carriers"/>
    <m/>
    <m/>
    <m/>
    <m/>
    <m/>
    <m/>
    <m/>
    <m/>
    <m/>
    <m/>
    <m/>
    <m/>
    <m/>
    <m/>
    <m/>
    <m/>
    <m/>
    <m/>
    <m/>
    <m/>
    <m/>
    <d v="2024-06-27T00:00:00"/>
    <s v="SL91@tidalwaveautospa.com"/>
    <s v="Andrew Stephens"/>
    <x v="6"/>
    <x v="0"/>
  </r>
  <r>
    <s v="Chad Fuller"/>
    <s v="EXP-10013945"/>
    <n v="14.62"/>
    <d v="2024-05-26T00:00:00"/>
    <x v="11"/>
    <s v="Small Tools"/>
    <s v="clamps for cart wheels"/>
    <m/>
    <m/>
    <m/>
    <m/>
    <m/>
    <m/>
    <m/>
    <m/>
    <m/>
    <m/>
    <m/>
    <m/>
    <m/>
    <m/>
    <m/>
    <m/>
    <m/>
    <m/>
    <m/>
    <m/>
    <m/>
    <d v="2024-06-27T00:00:00"/>
    <s v="SL91@tidalwaveautospa.com"/>
    <s v="Andrew Stephens"/>
    <x v="6"/>
    <x v="0"/>
  </r>
  <r>
    <s v="Chad Fuller"/>
    <s v="EXP-10013945"/>
    <n v="443.58"/>
    <d v="2024-05-26T00:00:00"/>
    <x v="11"/>
    <s v="Itemized"/>
    <s v="Concrete Pressure Washer and some more disposable gloves"/>
    <n v="69.28"/>
    <s v="Safety Supplies"/>
    <s v="gloves"/>
    <n v="374.29999999999995"/>
    <s v="Equipment"/>
    <s v="pressure washer"/>
    <m/>
    <m/>
    <m/>
    <m/>
    <m/>
    <m/>
    <m/>
    <m/>
    <m/>
    <m/>
    <m/>
    <m/>
    <m/>
    <m/>
    <m/>
    <d v="2024-06-27T00:00:00"/>
    <s v="SL91@tidalwaveautospa.com"/>
    <s v="Andrew Stephens"/>
    <x v="6"/>
    <x v="0"/>
  </r>
  <r>
    <s v="Chad Fuller"/>
    <s v="EXP-10013945"/>
    <n v="286.74"/>
    <d v="2024-05-27T00:00:00"/>
    <x v="11"/>
    <s v="Wash Maintenance"/>
    <s v="towel coolers for second mile"/>
    <m/>
    <m/>
    <m/>
    <m/>
    <m/>
    <m/>
    <m/>
    <m/>
    <m/>
    <m/>
    <m/>
    <m/>
    <m/>
    <m/>
    <m/>
    <m/>
    <m/>
    <m/>
    <m/>
    <m/>
    <m/>
    <d v="2024-06-27T00:00:00"/>
    <s v="SL91@tidalwaveautospa.com"/>
    <s v="Andrew Stephens"/>
    <x v="6"/>
    <x v="0"/>
  </r>
  <r>
    <s v="Chad Fuller"/>
    <s v="EXP-10013945"/>
    <n v="14.62"/>
    <d v="2024-05-28T00:00:00"/>
    <x v="11"/>
    <s v="Small Tools"/>
    <s v="clamps for cart wheels"/>
    <m/>
    <m/>
    <m/>
    <m/>
    <m/>
    <m/>
    <m/>
    <m/>
    <m/>
    <m/>
    <m/>
    <m/>
    <m/>
    <m/>
    <m/>
    <m/>
    <m/>
    <m/>
    <m/>
    <m/>
    <m/>
    <d v="2024-06-27T00:00:00"/>
    <s v="SL91@tidalwaveautospa.com"/>
    <s v="Andrew Stephens"/>
    <x v="6"/>
    <x v="0"/>
  </r>
  <r>
    <s v="Chad Fuller"/>
    <s v="EXP-10013945"/>
    <n v="47.85"/>
    <d v="2024-05-28T00:00:00"/>
    <x v="0"/>
    <s v="Wash Maintenance"/>
    <s v="Vinegar for cleaning"/>
    <m/>
    <m/>
    <m/>
    <m/>
    <m/>
    <m/>
    <m/>
    <m/>
    <m/>
    <m/>
    <m/>
    <m/>
    <m/>
    <m/>
    <m/>
    <m/>
    <m/>
    <m/>
    <m/>
    <m/>
    <m/>
    <d v="2024-06-27T00:00:00"/>
    <s v="SL91@tidalwaveautospa.com"/>
    <s v="Andrew Stephens"/>
    <x v="6"/>
    <x v="0"/>
  </r>
  <r>
    <s v="Chad Fuller"/>
    <s v="EXP-10013945"/>
    <n v="5"/>
    <d v="2024-05-29T00:00:00"/>
    <x v="40"/>
    <s v="Office Supplies"/>
    <s v="$5 tip for amazon delivery......?"/>
    <m/>
    <m/>
    <m/>
    <m/>
    <m/>
    <m/>
    <m/>
    <m/>
    <m/>
    <m/>
    <m/>
    <m/>
    <m/>
    <m/>
    <m/>
    <m/>
    <m/>
    <m/>
    <m/>
    <m/>
    <m/>
    <d v="2024-06-27T00:00:00"/>
    <s v="SL91@tidalwaveautospa.com"/>
    <s v="Andrew Stephens"/>
    <x v="6"/>
    <x v="0"/>
  </r>
  <r>
    <s v="Chad Fuller"/>
    <s v="EXP-10013945"/>
    <n v="66.09"/>
    <d v="2024-06-01T00:00:00"/>
    <x v="23"/>
    <s v="Itemized"/>
    <s v="Printer Paper and Cart Clamps"/>
    <n v="40.49"/>
    <s v="Small Tools"/>
    <s v="jaw clamp"/>
    <n v="25.6"/>
    <s v="Office Supplies"/>
    <s v="copy paper"/>
    <m/>
    <m/>
    <m/>
    <m/>
    <m/>
    <m/>
    <m/>
    <m/>
    <m/>
    <m/>
    <m/>
    <m/>
    <m/>
    <m/>
    <m/>
    <d v="2024-06-27T00:00:00"/>
    <s v="SL91@tidalwaveautospa.com"/>
    <s v="Andrew Stephens"/>
    <x v="6"/>
    <x v="0"/>
  </r>
  <r>
    <s v="Chad Fuller"/>
    <s v="EXP-10013945"/>
    <n v="71.34"/>
    <d v="2024-06-05T00:00:00"/>
    <x v="0"/>
    <s v="Itemized"/>
    <s v="Toilet paper, drinking water, glue"/>
    <n v="41.46"/>
    <s v="Office Supplies"/>
    <s v="bath tissue"/>
    <n v="10.48"/>
    <s v="Snacks"/>
    <s v="bottle water"/>
    <n v="19.400000000000006"/>
    <s v="Wash Maintenance"/>
    <s v="gorilla glue"/>
    <m/>
    <m/>
    <m/>
    <m/>
    <m/>
    <m/>
    <m/>
    <m/>
    <m/>
    <m/>
    <m/>
    <m/>
    <d v="2024-06-27T00:00:00"/>
    <s v="SL91@tidalwaveautospa.com"/>
    <s v="Andrew Stephens"/>
    <x v="6"/>
    <x v="0"/>
  </r>
  <r>
    <s v="Chad Fuller"/>
    <s v="EXP-10013945"/>
    <n v="157.01"/>
    <d v="2024-06-06T00:00:00"/>
    <x v="18"/>
    <s v="Equipment Repairs"/>
    <s v="Mower repair"/>
    <m/>
    <m/>
    <m/>
    <m/>
    <m/>
    <m/>
    <m/>
    <m/>
    <m/>
    <m/>
    <m/>
    <m/>
    <m/>
    <m/>
    <m/>
    <m/>
    <m/>
    <m/>
    <m/>
    <m/>
    <m/>
    <d v="2024-06-27T00:00:00"/>
    <s v="SL91@tidalwaveautospa.com"/>
    <s v="Andrew Stephens"/>
    <x v="6"/>
    <x v="0"/>
  </r>
  <r>
    <s v="Chad Fuller"/>
    <s v="EXP-10013945"/>
    <n v="191.56"/>
    <d v="2024-06-07T00:00:00"/>
    <x v="11"/>
    <s v="Wash Maintenance"/>
    <s v="Service Cart for Second mile"/>
    <m/>
    <m/>
    <m/>
    <m/>
    <m/>
    <m/>
    <m/>
    <m/>
    <m/>
    <m/>
    <m/>
    <m/>
    <m/>
    <m/>
    <m/>
    <m/>
    <m/>
    <m/>
    <m/>
    <m/>
    <m/>
    <d v="2024-06-27T00:00:00"/>
    <s v="SL91@tidalwaveautospa.com"/>
    <s v="Andrew Stephens"/>
    <x v="6"/>
    <x v="0"/>
  </r>
  <r>
    <s v="Chad Fuller"/>
    <s v="EXP-10013945"/>
    <n v="111.64"/>
    <d v="2024-06-11T00:00:00"/>
    <x v="2"/>
    <s v="Itemized"/>
    <s v="Wire stripper, electrical tape, zip ties"/>
    <n v="92.039999999999992"/>
    <s v="Wash Maintenance"/>
    <s v="cable ties, scotch weather tape"/>
    <n v="19.600000000000009"/>
    <s v="Small Tools"/>
    <s v="wire stripper"/>
    <m/>
    <m/>
    <m/>
    <m/>
    <m/>
    <m/>
    <m/>
    <m/>
    <m/>
    <m/>
    <m/>
    <m/>
    <m/>
    <m/>
    <m/>
    <d v="2024-06-27T00:00:00"/>
    <s v="SL91@tidalwaveautospa.com"/>
    <s v="Andrew Stephens"/>
    <x v="6"/>
    <x v="0"/>
  </r>
  <r>
    <s v="Chad Fuller"/>
    <s v="EXP-10013945"/>
    <n v="17.96"/>
    <d v="2024-06-12T00:00:00"/>
    <x v="0"/>
    <s v="Snacks"/>
    <s v="Drinking water"/>
    <m/>
    <m/>
    <m/>
    <m/>
    <m/>
    <m/>
    <m/>
    <m/>
    <m/>
    <m/>
    <m/>
    <m/>
    <m/>
    <m/>
    <m/>
    <m/>
    <m/>
    <m/>
    <m/>
    <m/>
    <m/>
    <d v="2024-06-27T00:00:00"/>
    <s v="SL91@tidalwaveautospa.com"/>
    <s v="Andrew Stephens"/>
    <x v="6"/>
    <x v="0"/>
  </r>
  <r>
    <s v="Chad Fuller"/>
    <s v="EXP-10013945"/>
    <n v="32.36"/>
    <d v="2024-06-13T00:00:00"/>
    <x v="11"/>
    <s v="Wash Maintenance"/>
    <s v="Coolers for second mile"/>
    <m/>
    <m/>
    <m/>
    <m/>
    <m/>
    <m/>
    <m/>
    <m/>
    <m/>
    <m/>
    <m/>
    <m/>
    <m/>
    <m/>
    <m/>
    <m/>
    <m/>
    <m/>
    <m/>
    <m/>
    <m/>
    <d v="2024-06-27T00:00:00"/>
    <s v="SL91@tidalwaveautospa.com"/>
    <s v="Andrew Stephens"/>
    <x v="6"/>
    <x v="0"/>
  </r>
  <r>
    <s v="Leslie Conway"/>
    <s v="EXP-10013651"/>
    <n v="53.38"/>
    <d v="2024-04-14T00:00:00"/>
    <x v="0"/>
    <s v="Itemized"/>
    <s v="Gloves and trash bags"/>
    <n v="18.72"/>
    <s v="Safety Supplies"/>
    <s v="gloves"/>
    <n v="34.660000000000004"/>
    <s v="Office Supplies"/>
    <s v="paper towel, handsoap, trashbags"/>
    <m/>
    <m/>
    <m/>
    <m/>
    <m/>
    <m/>
    <m/>
    <m/>
    <m/>
    <m/>
    <m/>
    <m/>
    <m/>
    <m/>
    <m/>
    <d v="2024-06-27T00:00:00"/>
    <s v="SL90@tidalwaveautospa.com"/>
    <s v="Andrew Stephens"/>
    <x v="6"/>
    <x v="0"/>
  </r>
  <r>
    <s v="Leslie Conway"/>
    <s v="EXP-10013651"/>
    <n v="58.04"/>
    <d v="2024-04-16T00:00:00"/>
    <x v="0"/>
    <s v="Office Supplies"/>
    <s v="Xpt paper"/>
    <m/>
    <m/>
    <m/>
    <m/>
    <m/>
    <m/>
    <m/>
    <m/>
    <m/>
    <m/>
    <m/>
    <m/>
    <m/>
    <m/>
    <m/>
    <m/>
    <m/>
    <m/>
    <m/>
    <m/>
    <m/>
    <d v="2024-06-27T00:00:00"/>
    <s v="SL90@tidalwaveautospa.com"/>
    <s v="Andrew Stephens"/>
    <x v="6"/>
    <x v="0"/>
  </r>
  <r>
    <s v="Leslie Conway"/>
    <s v="EXP-10013651"/>
    <n v="283.10000000000002"/>
    <d v="2024-04-26T00:00:00"/>
    <x v="0"/>
    <s v="Wash Maintenance"/>
    <s v="Dawn water vinegar"/>
    <m/>
    <m/>
    <m/>
    <m/>
    <m/>
    <m/>
    <m/>
    <m/>
    <m/>
    <m/>
    <m/>
    <m/>
    <m/>
    <m/>
    <m/>
    <m/>
    <m/>
    <m/>
    <m/>
    <m/>
    <m/>
    <d v="2024-06-27T00:00:00"/>
    <s v="SL90@tidalwaveautospa.com"/>
    <s v="Andrew Stephens"/>
    <x v="6"/>
    <x v="0"/>
  </r>
  <r>
    <s v="Leslie Conway"/>
    <s v="EXP-10013651"/>
    <n v="196.55"/>
    <d v="2024-05-01T00:00:00"/>
    <x v="0"/>
    <s v="Wash Maintenance"/>
    <s v="Water softener"/>
    <m/>
    <m/>
    <m/>
    <m/>
    <m/>
    <m/>
    <m/>
    <m/>
    <m/>
    <m/>
    <m/>
    <m/>
    <m/>
    <m/>
    <m/>
    <m/>
    <m/>
    <m/>
    <m/>
    <m/>
    <m/>
    <d v="2024-06-27T00:00:00"/>
    <s v="SL90@tidalwaveautospa.com"/>
    <s v="Andrew Stephens"/>
    <x v="6"/>
    <x v="0"/>
  </r>
  <r>
    <s v="Leslie Conway"/>
    <s v="EXP-10013651"/>
    <n v="11.79"/>
    <d v="2024-05-03T00:00:00"/>
    <x v="35"/>
    <s v="Small Tools"/>
    <s v="4 way key for water"/>
    <m/>
    <m/>
    <m/>
    <m/>
    <m/>
    <m/>
    <m/>
    <m/>
    <m/>
    <m/>
    <m/>
    <m/>
    <m/>
    <m/>
    <m/>
    <m/>
    <m/>
    <m/>
    <m/>
    <m/>
    <m/>
    <d v="2024-06-27T00:00:00"/>
    <s v="SL90@tidalwaveautospa.com"/>
    <s v="Andrew Stephens"/>
    <x v="6"/>
    <x v="0"/>
  </r>
  <r>
    <s v="Leslie Conway"/>
    <s v="EXP-10013651"/>
    <n v="516.38"/>
    <d v="2024-05-06T00:00:00"/>
    <x v="35"/>
    <s v="Small Tools"/>
    <s v="Power washing hoses"/>
    <m/>
    <m/>
    <m/>
    <m/>
    <m/>
    <m/>
    <m/>
    <m/>
    <m/>
    <m/>
    <m/>
    <m/>
    <m/>
    <m/>
    <m/>
    <m/>
    <m/>
    <m/>
    <m/>
    <m/>
    <m/>
    <d v="2024-06-27T00:00:00"/>
    <s v="SL90@tidalwaveautospa.com"/>
    <s v="Andrew Stephens"/>
    <x v="6"/>
    <x v="0"/>
  </r>
  <r>
    <s v="Leslie Conway"/>
    <s v="EXP-10013651"/>
    <n v="118.27"/>
    <d v="2024-05-06T00:00:00"/>
    <x v="0"/>
    <s v="Itemized"/>
    <s v="Buckets degreaser quick connect"/>
    <n v="68.139999999999986"/>
    <s v="Parts"/>
    <s v="thread tape, oring, fittings"/>
    <n v="50.13000000000001"/>
    <s v="Wash Maintenance"/>
    <s v="bucket, degreaser"/>
    <m/>
    <m/>
    <m/>
    <m/>
    <m/>
    <m/>
    <m/>
    <m/>
    <m/>
    <m/>
    <m/>
    <m/>
    <m/>
    <m/>
    <m/>
    <d v="2024-06-27T00:00:00"/>
    <s v="SL90@tidalwaveautospa.com"/>
    <s v="Andrew Stephens"/>
    <x v="6"/>
    <x v="0"/>
  </r>
  <r>
    <s v="Leslie Conway"/>
    <s v="EXP-10013651"/>
    <n v="96.73"/>
    <d v="2024-05-11T00:00:00"/>
    <x v="11"/>
    <s v="Small Tools"/>
    <s v="Shop Vac"/>
    <m/>
    <m/>
    <m/>
    <m/>
    <m/>
    <m/>
    <m/>
    <m/>
    <m/>
    <m/>
    <m/>
    <m/>
    <m/>
    <m/>
    <m/>
    <m/>
    <m/>
    <m/>
    <m/>
    <m/>
    <m/>
    <d v="2024-06-27T00:00:00"/>
    <s v="SL90@tidalwaveautospa.com"/>
    <s v="Andrew Stephens"/>
    <x v="6"/>
    <x v="0"/>
  </r>
  <r>
    <s v="Leslie Conway"/>
    <s v="EXP-10013651"/>
    <n v="47.17"/>
    <d v="2024-05-13T00:00:00"/>
    <x v="0"/>
    <s v="Wash Maintenance"/>
    <s v="Vinegar and soap"/>
    <m/>
    <m/>
    <m/>
    <m/>
    <m/>
    <m/>
    <m/>
    <m/>
    <m/>
    <m/>
    <m/>
    <m/>
    <m/>
    <m/>
    <m/>
    <m/>
    <m/>
    <m/>
    <m/>
    <m/>
    <m/>
    <d v="2024-06-27T00:00:00"/>
    <s v="SL90@tidalwaveautospa.com"/>
    <s v="Andrew Stephens"/>
    <x v="6"/>
    <x v="0"/>
  </r>
  <r>
    <s v="Kendall Cannimore"/>
    <s v="EXP-10014482"/>
    <n v="474.8"/>
    <d v="2024-05-16T00:00:00"/>
    <x v="0"/>
    <s v="Itemized"/>
    <s v="Blower, bungees,hose,ink and masks"/>
    <n v="322.99"/>
    <s v="Landscaping"/>
    <s v="leaf blower"/>
    <n v="70.92"/>
    <s v="Office Supplies"/>
    <s v="ink, pens"/>
    <n v="80.889999999999986"/>
    <s v="Wash Maintenance"/>
    <s v="bungees, masks, water hose"/>
    <m/>
    <m/>
    <m/>
    <m/>
    <m/>
    <m/>
    <m/>
    <m/>
    <m/>
    <m/>
    <m/>
    <m/>
    <d v="2024-06-27T00:00:00"/>
    <s v="SL223@tidalwaveautospa.com"/>
    <s v="Andrew Stephens"/>
    <x v="6"/>
    <x v="0"/>
  </r>
  <r>
    <s v="Kendall Cannimore"/>
    <s v="EXP-10014482"/>
    <n v="542.95000000000005"/>
    <d v="2024-05-23T00:00:00"/>
    <x v="1"/>
    <s v="Parts"/>
    <s v="Fast pipe kit"/>
    <m/>
    <m/>
    <m/>
    <m/>
    <m/>
    <m/>
    <m/>
    <m/>
    <m/>
    <m/>
    <m/>
    <m/>
    <m/>
    <m/>
    <m/>
    <m/>
    <m/>
    <m/>
    <m/>
    <m/>
    <m/>
    <d v="2024-06-27T00:00:00"/>
    <s v="SL223@tidalwaveautospa.com"/>
    <s v="Andrew Stephens"/>
    <x v="6"/>
    <x v="0"/>
  </r>
  <r>
    <s v="Kendall Cannimore"/>
    <s v="EXP-10014482"/>
    <n v="28.99"/>
    <d v="2024-05-24T00:00:00"/>
    <x v="0"/>
    <s v="Safety Supplies"/>
    <s v="Mesuring cup, osha safety lables"/>
    <m/>
    <m/>
    <m/>
    <m/>
    <m/>
    <m/>
    <m/>
    <m/>
    <m/>
    <m/>
    <m/>
    <m/>
    <m/>
    <m/>
    <m/>
    <m/>
    <m/>
    <m/>
    <m/>
    <m/>
    <m/>
    <d v="2024-06-27T00:00:00"/>
    <s v="SL223@tidalwaveautospa.com"/>
    <s v="Andrew Stephens"/>
    <x v="6"/>
    <x v="0"/>
  </r>
  <r>
    <s v="Kendall Cannimore"/>
    <s v="EXP-10014482"/>
    <n v="23.82"/>
    <d v="2024-05-25T00:00:00"/>
    <x v="35"/>
    <s v="Small Tools"/>
    <s v="End caps for photo eyes, clamps for towel carts"/>
    <m/>
    <m/>
    <m/>
    <m/>
    <m/>
    <m/>
    <m/>
    <m/>
    <m/>
    <m/>
    <m/>
    <m/>
    <m/>
    <m/>
    <m/>
    <m/>
    <m/>
    <m/>
    <m/>
    <m/>
    <m/>
    <d v="2024-06-27T00:00:00"/>
    <s v="SL223@tidalwaveautospa.com"/>
    <s v="Andrew Stephens"/>
    <x v="6"/>
    <x v="0"/>
  </r>
  <r>
    <s v="Kendall Cannimore"/>
    <s v="EXP-10014482"/>
    <n v="87.09"/>
    <d v="2024-05-30T00:00:00"/>
    <x v="0"/>
    <s v="Wash Maintenance"/>
    <s v="Salt"/>
    <m/>
    <m/>
    <m/>
    <m/>
    <m/>
    <m/>
    <m/>
    <m/>
    <m/>
    <m/>
    <m/>
    <m/>
    <m/>
    <m/>
    <m/>
    <m/>
    <m/>
    <m/>
    <m/>
    <m/>
    <m/>
    <d v="2024-06-27T00:00:00"/>
    <s v="SL223@tidalwaveautospa.com"/>
    <s v="Andrew Stephens"/>
    <x v="6"/>
    <x v="0"/>
  </r>
  <r>
    <s v="Kendall Cannimore"/>
    <s v="EXP-10014482"/>
    <n v="31.56"/>
    <d v="2024-06-02T00:00:00"/>
    <x v="0"/>
    <s v="Small Tools"/>
    <s v="Pistol grease gun"/>
    <m/>
    <m/>
    <m/>
    <m/>
    <m/>
    <m/>
    <m/>
    <m/>
    <m/>
    <m/>
    <m/>
    <m/>
    <m/>
    <m/>
    <m/>
    <m/>
    <m/>
    <m/>
    <m/>
    <m/>
    <m/>
    <d v="2024-06-27T00:00:00"/>
    <s v="SL223@tidalwaveautospa.com"/>
    <s v="Andrew Stephens"/>
    <x v="6"/>
    <x v="0"/>
  </r>
  <r>
    <s v="Kendall Cannimore"/>
    <s v="EXP-10014482"/>
    <n v="63.89"/>
    <d v="2024-06-03T00:00:00"/>
    <x v="0"/>
    <s v="Wash Maintenance"/>
    <s v="Dielectric grease"/>
    <m/>
    <m/>
    <m/>
    <m/>
    <m/>
    <m/>
    <m/>
    <m/>
    <m/>
    <m/>
    <m/>
    <m/>
    <m/>
    <m/>
    <m/>
    <m/>
    <m/>
    <m/>
    <m/>
    <m/>
    <m/>
    <d v="2024-06-27T00:00:00"/>
    <s v="SL223@tidalwaveautospa.com"/>
    <s v="Andrew Stephens"/>
    <x v="6"/>
    <x v="0"/>
  </r>
  <r>
    <s v="Kendall Cannimore"/>
    <s v="EXP-10014482"/>
    <n v="209.52"/>
    <d v="2024-06-10T00:00:00"/>
    <x v="0"/>
    <s v="Wash Maintenance"/>
    <s v="Gas can, tint for booth aluminum bright"/>
    <m/>
    <m/>
    <m/>
    <m/>
    <m/>
    <m/>
    <m/>
    <m/>
    <m/>
    <m/>
    <m/>
    <m/>
    <m/>
    <m/>
    <m/>
    <m/>
    <m/>
    <m/>
    <m/>
    <m/>
    <m/>
    <d v="2024-06-27T00:00:00"/>
    <s v="SL223@tidalwaveautospa.com"/>
    <s v="Andrew Stephens"/>
    <x v="6"/>
    <x v="0"/>
  </r>
  <r>
    <s v="Kendall Cannimore"/>
    <s v="EXP-10014482"/>
    <n v="77.459999999999994"/>
    <d v="2024-06-15T00:00:00"/>
    <x v="0"/>
    <s v="Wash Maintenance"/>
    <s v="Grime buster and clear coat"/>
    <m/>
    <m/>
    <m/>
    <m/>
    <m/>
    <m/>
    <m/>
    <m/>
    <m/>
    <m/>
    <m/>
    <m/>
    <m/>
    <m/>
    <m/>
    <m/>
    <m/>
    <m/>
    <m/>
    <m/>
    <m/>
    <d v="2024-06-27T00:00:00"/>
    <s v="SL223@tidalwaveautospa.com"/>
    <s v="Andrew Stephens"/>
    <x v="6"/>
    <x v="0"/>
  </r>
  <r>
    <s v="Kendall Cannimore"/>
    <s v="EXP-10014482"/>
    <n v="153.97"/>
    <d v="2024-06-15T00:00:00"/>
    <x v="0"/>
    <s v="Wash Maintenance"/>
    <s v="Salt"/>
    <m/>
    <m/>
    <m/>
    <m/>
    <m/>
    <m/>
    <m/>
    <m/>
    <m/>
    <m/>
    <m/>
    <m/>
    <m/>
    <m/>
    <m/>
    <m/>
    <m/>
    <m/>
    <m/>
    <m/>
    <m/>
    <d v="2024-06-27T00:00:00"/>
    <s v="SL223@tidalwaveautospa.com"/>
    <s v="Andrew Stephens"/>
    <x v="6"/>
    <x v="0"/>
  </r>
  <r>
    <s v="Patrick Swain"/>
    <s v="EXP-10014497"/>
    <n v="28.34"/>
    <d v="2024-05-20T00:00:00"/>
    <x v="8"/>
    <s v="Snacks"/>
    <s v="water"/>
    <m/>
    <m/>
    <m/>
    <m/>
    <m/>
    <m/>
    <m/>
    <m/>
    <m/>
    <m/>
    <m/>
    <m/>
    <m/>
    <m/>
    <m/>
    <m/>
    <m/>
    <m/>
    <m/>
    <m/>
    <m/>
    <d v="2024-06-27T00:00:00"/>
    <s v="SL256@tidalwaveautospa.com"/>
    <s v="Cory Cummings"/>
    <x v="6"/>
    <x v="0"/>
  </r>
  <r>
    <s v="Patrick Swain"/>
    <s v="EXP-10014497"/>
    <n v="17.37"/>
    <d v="2024-05-28T00:00:00"/>
    <x v="8"/>
    <s v="Snacks"/>
    <s v="water"/>
    <m/>
    <m/>
    <m/>
    <m/>
    <m/>
    <m/>
    <m/>
    <m/>
    <m/>
    <m/>
    <m/>
    <m/>
    <m/>
    <m/>
    <m/>
    <m/>
    <m/>
    <m/>
    <m/>
    <m/>
    <m/>
    <d v="2024-06-27T00:00:00"/>
    <s v="SL256@tidalwaveautospa.com"/>
    <s v="Cory Cummings"/>
    <x v="6"/>
    <x v="0"/>
  </r>
  <r>
    <s v="Patrick Swain"/>
    <s v="EXP-10014497"/>
    <n v="260"/>
    <d v="2024-05-29T00:00:00"/>
    <x v="2"/>
    <s v="Wash Repairs"/>
    <s v="Had repairs done to garage door. would not open"/>
    <m/>
    <m/>
    <m/>
    <m/>
    <m/>
    <m/>
    <m/>
    <m/>
    <m/>
    <m/>
    <m/>
    <m/>
    <m/>
    <m/>
    <m/>
    <m/>
    <m/>
    <m/>
    <m/>
    <m/>
    <m/>
    <d v="2024-06-27T00:00:00"/>
    <s v="SL256@tidalwaveautospa.com"/>
    <s v="Cory Cummings"/>
    <x v="6"/>
    <x v="0"/>
  </r>
  <r>
    <s v="Patrick Swain"/>
    <s v="EXP-10014497"/>
    <n v="55.52"/>
    <d v="2024-06-03T00:00:00"/>
    <x v="22"/>
    <s v="Safety Supplies"/>
    <s v="gloves"/>
    <m/>
    <m/>
    <m/>
    <m/>
    <m/>
    <m/>
    <m/>
    <m/>
    <m/>
    <m/>
    <m/>
    <m/>
    <m/>
    <m/>
    <m/>
    <m/>
    <m/>
    <m/>
    <m/>
    <m/>
    <m/>
    <d v="2024-06-27T00:00:00"/>
    <s v="SL256@tidalwaveautospa.com"/>
    <s v="Cory Cummings"/>
    <x v="6"/>
    <x v="0"/>
  </r>
  <r>
    <s v="Patrick Swain"/>
    <s v="EXP-10014497"/>
    <n v="194.9"/>
    <d v="2024-06-04T00:00:00"/>
    <x v="22"/>
    <s v="Wash Supplies"/>
    <s v="spray bottles"/>
    <m/>
    <m/>
    <m/>
    <m/>
    <m/>
    <m/>
    <m/>
    <m/>
    <m/>
    <m/>
    <m/>
    <m/>
    <m/>
    <m/>
    <m/>
    <m/>
    <m/>
    <m/>
    <m/>
    <m/>
    <m/>
    <d v="2024-06-27T00:00:00"/>
    <s v="SL256@tidalwaveautospa.com"/>
    <s v="Cory Cummings"/>
    <x v="6"/>
    <x v="0"/>
  </r>
  <r>
    <s v="Patrick Swain"/>
    <s v="EXP-10014497"/>
    <n v="28.34"/>
    <d v="2024-06-05T00:00:00"/>
    <x v="8"/>
    <s v="Snacks"/>
    <s v="water"/>
    <m/>
    <m/>
    <m/>
    <m/>
    <m/>
    <m/>
    <m/>
    <m/>
    <m/>
    <m/>
    <m/>
    <m/>
    <m/>
    <m/>
    <m/>
    <m/>
    <m/>
    <m/>
    <m/>
    <m/>
    <m/>
    <d v="2024-06-27T00:00:00"/>
    <s v="SL256@tidalwaveautospa.com"/>
    <s v="Cory Cummings"/>
    <x v="6"/>
    <x v="0"/>
  </r>
  <r>
    <s v="Patrick Swain"/>
    <s v="EXP-10014497"/>
    <n v="100.85"/>
    <d v="2024-06-09T00:00:00"/>
    <x v="22"/>
    <s v="Itemized"/>
    <s v="detergent, dawn, gloves"/>
    <n v="69.72"/>
    <s v="Wash Maintenance"/>
    <s v="dawn, detergent"/>
    <n v="31.129999999999995"/>
    <s v="Safety Supplies"/>
    <s v="gloves"/>
    <m/>
    <m/>
    <m/>
    <m/>
    <m/>
    <m/>
    <m/>
    <m/>
    <m/>
    <m/>
    <m/>
    <m/>
    <m/>
    <m/>
    <m/>
    <d v="2024-06-27T00:00:00"/>
    <s v="SL256@tidalwaveautospa.com"/>
    <s v="Cory Cummings"/>
    <x v="6"/>
    <x v="0"/>
  </r>
  <r>
    <s v="Patrick Swain"/>
    <s v="EXP-10014497"/>
    <n v="32.5"/>
    <d v="2024-06-09T00:00:00"/>
    <x v="8"/>
    <s v="Snacks"/>
    <s v="water"/>
    <m/>
    <m/>
    <m/>
    <m/>
    <m/>
    <m/>
    <m/>
    <m/>
    <m/>
    <m/>
    <m/>
    <m/>
    <m/>
    <m/>
    <m/>
    <m/>
    <m/>
    <m/>
    <m/>
    <m/>
    <m/>
    <d v="2024-06-27T00:00:00"/>
    <s v="SL256@tidalwaveautospa.com"/>
    <s v="Cory Cummings"/>
    <x v="6"/>
    <x v="0"/>
  </r>
  <r>
    <s v="Jacob Johnston"/>
    <s v="EXP-10013732"/>
    <n v="37.61"/>
    <d v="2024-05-18T00:00:00"/>
    <x v="9"/>
    <s v="Snacks"/>
    <s v="gatorade and snacks"/>
    <m/>
    <m/>
    <m/>
    <m/>
    <m/>
    <m/>
    <m/>
    <m/>
    <m/>
    <m/>
    <m/>
    <m/>
    <m/>
    <m/>
    <m/>
    <m/>
    <m/>
    <m/>
    <m/>
    <m/>
    <m/>
    <d v="2024-06-27T00:00:00"/>
    <s v="SL46@tidalwaveautospa.com"/>
    <s v="Michael Donnelly"/>
    <x v="6"/>
    <x v="0"/>
  </r>
  <r>
    <s v="Jacob Johnston"/>
    <s v="EXP-10013732"/>
    <n v="36.6"/>
    <d v="2024-05-23T00:00:00"/>
    <x v="22"/>
    <s v="Office Supplies"/>
    <s v="tp and paper towels"/>
    <m/>
    <m/>
    <m/>
    <m/>
    <m/>
    <m/>
    <m/>
    <m/>
    <m/>
    <m/>
    <m/>
    <m/>
    <m/>
    <m/>
    <m/>
    <m/>
    <m/>
    <m/>
    <m/>
    <m/>
    <m/>
    <d v="2024-06-27T00:00:00"/>
    <s v="SL46@tidalwaveautospa.com"/>
    <s v="Michael Donnelly"/>
    <x v="6"/>
    <x v="0"/>
  </r>
  <r>
    <s v="Jacob Johnston"/>
    <s v="EXP-10013732"/>
    <n v="312.95999999999998"/>
    <d v="2024-05-30T00:00:00"/>
    <x v="22"/>
    <s v="Parts"/>
    <s v="hydraulic hoses/pressure hoses"/>
    <m/>
    <m/>
    <m/>
    <m/>
    <m/>
    <m/>
    <m/>
    <m/>
    <m/>
    <m/>
    <m/>
    <m/>
    <m/>
    <m/>
    <m/>
    <m/>
    <m/>
    <m/>
    <m/>
    <m/>
    <m/>
    <d v="2024-06-27T00:00:00"/>
    <s v="SL46@tidalwaveautospa.com"/>
    <s v="Michael Donnelly"/>
    <x v="6"/>
    <x v="0"/>
  </r>
  <r>
    <s v="Jacob Johnston"/>
    <s v="EXP-10013732"/>
    <n v="260.74"/>
    <d v="2024-05-30T00:00:00"/>
    <x v="25"/>
    <s v="Wash Maintenance"/>
    <s v="door handle"/>
    <m/>
    <m/>
    <m/>
    <m/>
    <m/>
    <m/>
    <m/>
    <m/>
    <m/>
    <m/>
    <m/>
    <m/>
    <m/>
    <m/>
    <m/>
    <m/>
    <m/>
    <m/>
    <m/>
    <m/>
    <m/>
    <d v="2024-06-27T00:00:00"/>
    <s v="SL46@tidalwaveautospa.com"/>
    <s v="Michael Donnelly"/>
    <x v="6"/>
    <x v="0"/>
  </r>
  <r>
    <s v="Jacob Johnston"/>
    <s v="EXP-10013732"/>
    <n v="26.23"/>
    <d v="2024-06-05T00:00:00"/>
    <x v="18"/>
    <s v="Small Tools"/>
    <s v="sprayer"/>
    <m/>
    <m/>
    <m/>
    <m/>
    <m/>
    <m/>
    <m/>
    <m/>
    <m/>
    <m/>
    <m/>
    <m/>
    <m/>
    <m/>
    <m/>
    <m/>
    <m/>
    <m/>
    <m/>
    <m/>
    <m/>
    <d v="2024-06-27T00:00:00"/>
    <s v="SL46@tidalwaveautospa.com"/>
    <s v="Michael Donnelly"/>
    <x v="6"/>
    <x v="0"/>
  </r>
  <r>
    <s v="Jacob Johnston"/>
    <s v="EXP-10013732"/>
    <n v="56.47"/>
    <d v="2024-06-05T00:00:00"/>
    <x v="22"/>
    <s v="Small Tools"/>
    <s v="soap, pliers"/>
    <m/>
    <m/>
    <m/>
    <m/>
    <m/>
    <m/>
    <m/>
    <m/>
    <m/>
    <m/>
    <m/>
    <m/>
    <m/>
    <m/>
    <m/>
    <m/>
    <m/>
    <m/>
    <m/>
    <m/>
    <m/>
    <d v="2024-06-27T00:00:00"/>
    <s v="SL46@tidalwaveautospa.com"/>
    <s v="Michael Donnelly"/>
    <x v="6"/>
    <x v="0"/>
  </r>
  <r>
    <s v="Jacob Johnston"/>
    <s v="EXP-10013732"/>
    <n v="36.11"/>
    <d v="2024-06-07T00:00:00"/>
    <x v="0"/>
    <s v="Small Tools"/>
    <s v="fan"/>
    <m/>
    <m/>
    <m/>
    <m/>
    <m/>
    <m/>
    <m/>
    <m/>
    <m/>
    <m/>
    <m/>
    <m/>
    <m/>
    <m/>
    <m/>
    <m/>
    <m/>
    <m/>
    <m/>
    <m/>
    <m/>
    <d v="2024-06-27T00:00:00"/>
    <s v="SL46@tidalwaveautospa.com"/>
    <s v="Michael Donnelly"/>
    <x v="6"/>
    <x v="0"/>
  </r>
  <r>
    <s v="Jacob Johnston"/>
    <s v="EXP-10013732"/>
    <n v="104.3"/>
    <d v="2024-06-12T00:00:00"/>
    <x v="22"/>
    <s v="Itemized"/>
    <s v="soap tp gatorade"/>
    <n v="47.09"/>
    <s v="Wash Maintenance"/>
    <s v="dawn"/>
    <n v="57.209999999999994"/>
    <s v="Snacks"/>
    <s v="gatorades, drinks"/>
    <m/>
    <m/>
    <m/>
    <m/>
    <m/>
    <m/>
    <m/>
    <m/>
    <m/>
    <m/>
    <m/>
    <m/>
    <m/>
    <m/>
    <m/>
    <d v="2024-06-27T00:00:00"/>
    <s v="SL46@tidalwaveautospa.com"/>
    <s v="Michael Donnelly"/>
    <x v="6"/>
    <x v="0"/>
  </r>
  <r>
    <s v="Jacob Johnston"/>
    <s v="EXP-10013732"/>
    <n v="304.45"/>
    <d v="2024-06-17T00:00:00"/>
    <x v="22"/>
    <s v="Plumbing Expense"/>
    <s v="reclaim maintenance kit"/>
    <m/>
    <m/>
    <m/>
    <m/>
    <m/>
    <m/>
    <m/>
    <m/>
    <m/>
    <m/>
    <m/>
    <m/>
    <m/>
    <m/>
    <m/>
    <m/>
    <m/>
    <m/>
    <m/>
    <m/>
    <m/>
    <d v="2024-06-27T00:00:00"/>
    <s v="SL46@tidalwaveautospa.com"/>
    <s v="Michael Donnelly"/>
    <x v="6"/>
    <x v="0"/>
  </r>
  <r>
    <s v="Lee Triggs"/>
    <s v="EXP-10014461"/>
    <n v="634.5"/>
    <d v="2024-05-17T00:00:00"/>
    <x v="1"/>
    <s v="Parts"/>
    <s v="hydraulic hoses"/>
    <m/>
    <m/>
    <m/>
    <m/>
    <m/>
    <m/>
    <m/>
    <m/>
    <m/>
    <m/>
    <m/>
    <m/>
    <m/>
    <m/>
    <m/>
    <m/>
    <m/>
    <m/>
    <m/>
    <m/>
    <m/>
    <d v="2024-06-27T00:00:00"/>
    <s v="SL49@tidalwaveautospa.com"/>
    <s v="Michael Donnelly"/>
    <x v="6"/>
    <x v="0"/>
  </r>
  <r>
    <s v="Lee Triggs"/>
    <s v="EXP-10014461"/>
    <n v="12.85"/>
    <d v="2024-05-20T00:00:00"/>
    <x v="0"/>
    <s v="Wash Maintenance"/>
    <s v="laundry soap"/>
    <m/>
    <m/>
    <m/>
    <m/>
    <m/>
    <m/>
    <m/>
    <m/>
    <m/>
    <m/>
    <m/>
    <m/>
    <m/>
    <m/>
    <m/>
    <m/>
    <m/>
    <m/>
    <m/>
    <m/>
    <m/>
    <d v="2024-06-27T00:00:00"/>
    <s v="SL49@tidalwaveautospa.com"/>
    <s v="Michael Donnelly"/>
    <x v="6"/>
    <x v="0"/>
  </r>
  <r>
    <s v="Lee Triggs"/>
    <s v="EXP-10014461"/>
    <n v="35.72"/>
    <d v="2024-05-28T00:00:00"/>
    <x v="0"/>
    <s v="Wash Maintenance"/>
    <s v="dawn"/>
    <m/>
    <m/>
    <m/>
    <m/>
    <m/>
    <m/>
    <m/>
    <m/>
    <m/>
    <m/>
    <m/>
    <m/>
    <m/>
    <m/>
    <m/>
    <m/>
    <m/>
    <m/>
    <m/>
    <m/>
    <m/>
    <d v="2024-06-27T00:00:00"/>
    <s v="SL49@tidalwaveautospa.com"/>
    <s v="Michael Donnelly"/>
    <x v="6"/>
    <x v="0"/>
  </r>
  <r>
    <s v="Lee Triggs"/>
    <s v="EXP-10014461"/>
    <n v="69.12"/>
    <d v="2024-05-28T00:00:00"/>
    <x v="0"/>
    <s v="Parts"/>
    <s v="trash can rollers"/>
    <m/>
    <m/>
    <m/>
    <m/>
    <m/>
    <m/>
    <m/>
    <m/>
    <m/>
    <m/>
    <m/>
    <m/>
    <m/>
    <m/>
    <m/>
    <m/>
    <m/>
    <m/>
    <m/>
    <m/>
    <m/>
    <d v="2024-06-27T00:00:00"/>
    <s v="SL49@tidalwaveautospa.com"/>
    <s v="Michael Donnelly"/>
    <x v="6"/>
    <x v="0"/>
  </r>
  <r>
    <s v="Lee Triggs"/>
    <s v="EXP-10014461"/>
    <n v="65.59"/>
    <d v="2024-05-30T00:00:00"/>
    <x v="22"/>
    <s v="Small Tools"/>
    <s v="pressure wash gun"/>
    <m/>
    <m/>
    <m/>
    <m/>
    <m/>
    <m/>
    <m/>
    <m/>
    <m/>
    <m/>
    <m/>
    <m/>
    <m/>
    <m/>
    <m/>
    <m/>
    <m/>
    <m/>
    <m/>
    <m/>
    <m/>
    <d v="2024-06-27T00:00:00"/>
    <s v="SL49@tidalwaveautospa.com"/>
    <s v="Michael Donnelly"/>
    <x v="6"/>
    <x v="0"/>
  </r>
  <r>
    <s v="Lee Triggs"/>
    <s v="EXP-10014461"/>
    <n v="75.069999999999993"/>
    <d v="2024-05-30T00:00:00"/>
    <x v="22"/>
    <s v="Itemized"/>
    <s v="plumbing supplies gloves"/>
    <n v="21.99"/>
    <s v="Small Tools"/>
    <s v="pliers"/>
    <n v="31.99"/>
    <s v="Safety Supplies"/>
    <s v="gloves"/>
    <n v="21.089999999999996"/>
    <s v="Plumbing Expense"/>
    <s v="plumbing parts"/>
    <m/>
    <m/>
    <m/>
    <m/>
    <m/>
    <m/>
    <m/>
    <m/>
    <m/>
    <m/>
    <m/>
    <m/>
    <d v="2024-06-27T00:00:00"/>
    <s v="SL49@tidalwaveautospa.com"/>
    <s v="Michael Donnelly"/>
    <x v="6"/>
    <x v="0"/>
  </r>
  <r>
    <s v="Lee Triggs"/>
    <s v="EXP-10014461"/>
    <n v="6.91"/>
    <d v="2024-05-30T00:00:00"/>
    <x v="1"/>
    <s v="Parts"/>
    <s v="fittings"/>
    <m/>
    <m/>
    <m/>
    <m/>
    <m/>
    <m/>
    <m/>
    <m/>
    <m/>
    <m/>
    <m/>
    <m/>
    <m/>
    <m/>
    <m/>
    <m/>
    <m/>
    <m/>
    <m/>
    <m/>
    <m/>
    <d v="2024-06-27T00:00:00"/>
    <s v="SL49@tidalwaveautospa.com"/>
    <s v="Michael Donnelly"/>
    <x v="6"/>
    <x v="0"/>
  </r>
  <r>
    <s v="Lee Triggs"/>
    <s v="EXP-10014461"/>
    <n v="32.82"/>
    <d v="2024-05-30T00:00:00"/>
    <x v="1"/>
    <s v="Small Tools"/>
    <s v="bearing puller"/>
    <m/>
    <m/>
    <m/>
    <m/>
    <m/>
    <m/>
    <m/>
    <m/>
    <m/>
    <m/>
    <m/>
    <m/>
    <m/>
    <m/>
    <m/>
    <m/>
    <m/>
    <m/>
    <m/>
    <m/>
    <m/>
    <d v="2024-06-27T00:00:00"/>
    <s v="SL49@tidalwaveautospa.com"/>
    <s v="Michael Donnelly"/>
    <x v="6"/>
    <x v="0"/>
  </r>
  <r>
    <s v="Lee Triggs"/>
    <s v="EXP-10014461"/>
    <n v="48.36"/>
    <d v="2024-05-31T00:00:00"/>
    <x v="0"/>
    <s v="Wash Maintenance"/>
    <s v="window tape fasteners cleaner"/>
    <m/>
    <m/>
    <m/>
    <m/>
    <m/>
    <m/>
    <m/>
    <m/>
    <m/>
    <m/>
    <m/>
    <m/>
    <m/>
    <m/>
    <m/>
    <m/>
    <m/>
    <m/>
    <m/>
    <m/>
    <m/>
    <d v="2024-06-27T00:00:00"/>
    <s v="SL49@tidalwaveautospa.com"/>
    <s v="Michael Donnelly"/>
    <x v="6"/>
    <x v="0"/>
  </r>
  <r>
    <s v="Lee Triggs"/>
    <s v="EXP-10014461"/>
    <n v="16.440000000000001"/>
    <d v="2024-06-01T00:00:00"/>
    <x v="0"/>
    <s v="Wash Maintenance"/>
    <s v="laundry soap"/>
    <m/>
    <m/>
    <m/>
    <m/>
    <m/>
    <m/>
    <m/>
    <m/>
    <m/>
    <m/>
    <m/>
    <m/>
    <m/>
    <m/>
    <m/>
    <m/>
    <m/>
    <m/>
    <m/>
    <m/>
    <m/>
    <d v="2024-06-27T00:00:00"/>
    <s v="SL49@tidalwaveautospa.com"/>
    <s v="Michael Donnelly"/>
    <x v="6"/>
    <x v="0"/>
  </r>
  <r>
    <s v="Lee Triggs"/>
    <s v="EXP-10014461"/>
    <n v="43.19"/>
    <d v="2024-06-01T00:00:00"/>
    <x v="25"/>
    <s v="Wash Maintenance"/>
    <s v="back room lighting led driver"/>
    <m/>
    <m/>
    <m/>
    <m/>
    <m/>
    <m/>
    <m/>
    <m/>
    <m/>
    <m/>
    <m/>
    <m/>
    <m/>
    <m/>
    <m/>
    <m/>
    <m/>
    <m/>
    <m/>
    <m/>
    <m/>
    <d v="2024-06-27T00:00:00"/>
    <s v="SL49@tidalwaveautospa.com"/>
    <s v="Michael Donnelly"/>
    <x v="6"/>
    <x v="0"/>
  </r>
  <r>
    <s v="Lee Triggs"/>
    <s v="EXP-10014461"/>
    <n v="65.36"/>
    <d v="2024-06-13T00:00:00"/>
    <x v="8"/>
    <s v="Small Tools"/>
    <s v="neck fans"/>
    <m/>
    <m/>
    <m/>
    <m/>
    <m/>
    <m/>
    <m/>
    <m/>
    <m/>
    <m/>
    <m/>
    <m/>
    <m/>
    <m/>
    <m/>
    <m/>
    <m/>
    <m/>
    <m/>
    <m/>
    <m/>
    <d v="2024-06-27T00:00:00"/>
    <s v="SL49@tidalwaveautospa.com"/>
    <s v="Michael Donnelly"/>
    <x v="6"/>
    <x v="0"/>
  </r>
  <r>
    <s v="Lee Triggs"/>
    <s v="EXP-10014461"/>
    <n v="46.37"/>
    <d v="2024-06-13T00:00:00"/>
    <x v="8"/>
    <s v="Snacks"/>
    <s v="water Gatorade"/>
    <m/>
    <m/>
    <m/>
    <m/>
    <m/>
    <m/>
    <m/>
    <m/>
    <m/>
    <m/>
    <m/>
    <m/>
    <m/>
    <m/>
    <m/>
    <m/>
    <m/>
    <m/>
    <m/>
    <m/>
    <m/>
    <d v="2024-06-27T00:00:00"/>
    <s v="SL49@tidalwaveautospa.com"/>
    <s v="Michael Donnelly"/>
    <x v="6"/>
    <x v="0"/>
  </r>
  <r>
    <s v="Clayton Gibson"/>
    <s v="EXP-10014249"/>
    <n v="194.63"/>
    <d v="2024-06-03T00:00:00"/>
    <x v="0"/>
    <s v="Parts"/>
    <s v="fittings, signage"/>
    <m/>
    <m/>
    <m/>
    <m/>
    <m/>
    <m/>
    <m/>
    <m/>
    <m/>
    <m/>
    <m/>
    <m/>
    <m/>
    <m/>
    <m/>
    <m/>
    <m/>
    <m/>
    <m/>
    <m/>
    <m/>
    <d v="2024-06-27T00:00:00"/>
    <s v="clayton.gibson@tidalwaveautospa.com"/>
    <s v="Coty Stevens"/>
    <x v="6"/>
    <x v="0"/>
  </r>
  <r>
    <s v="Clayton Gibson"/>
    <s v="EXP-10014249"/>
    <n v="161.96"/>
    <d v="2024-06-04T00:00:00"/>
    <x v="0"/>
    <s v="Small Tools"/>
    <s v="mat, fan, hose"/>
    <m/>
    <m/>
    <m/>
    <m/>
    <m/>
    <m/>
    <m/>
    <m/>
    <m/>
    <m/>
    <m/>
    <m/>
    <m/>
    <m/>
    <m/>
    <m/>
    <m/>
    <m/>
    <m/>
    <m/>
    <m/>
    <d v="2024-06-27T00:00:00"/>
    <s v="clayton.gibson@tidalwaveautospa.com"/>
    <s v="Coty Stevens"/>
    <x v="6"/>
    <x v="0"/>
  </r>
  <r>
    <s v="Clayton Gibson"/>
    <s v="EXP-10014249"/>
    <n v="27.01"/>
    <d v="2024-06-05T00:00:00"/>
    <x v="0"/>
    <s v="Wash Maintenance"/>
    <s v="nozzle, duster"/>
    <m/>
    <m/>
    <m/>
    <m/>
    <m/>
    <m/>
    <m/>
    <m/>
    <m/>
    <m/>
    <m/>
    <m/>
    <m/>
    <m/>
    <m/>
    <m/>
    <m/>
    <m/>
    <m/>
    <m/>
    <m/>
    <d v="2024-06-27T00:00:00"/>
    <s v="clayton.gibson@tidalwaveautospa.com"/>
    <s v="Coty Stevens"/>
    <x v="6"/>
    <x v="0"/>
  </r>
  <r>
    <s v="Clayton Gibson"/>
    <s v="EXP-10014249"/>
    <n v="18.27"/>
    <d v="2024-06-05T00:00:00"/>
    <x v="0"/>
    <s v="Parts"/>
    <s v="pvc, tubing, clamps"/>
    <m/>
    <m/>
    <m/>
    <m/>
    <m/>
    <m/>
    <m/>
    <m/>
    <m/>
    <m/>
    <m/>
    <m/>
    <m/>
    <m/>
    <m/>
    <m/>
    <m/>
    <m/>
    <m/>
    <m/>
    <m/>
    <d v="2024-06-27T00:00:00"/>
    <s v="clayton.gibson@tidalwaveautospa.com"/>
    <s v="Coty Stevens"/>
    <x v="6"/>
    <x v="0"/>
  </r>
  <r>
    <s v="Clayton Gibson"/>
    <s v="EXP-10014249"/>
    <n v="142.02000000000001"/>
    <d v="2024-06-06T00:00:00"/>
    <x v="0"/>
    <s v="Parts"/>
    <s v="quick connects"/>
    <m/>
    <m/>
    <m/>
    <m/>
    <m/>
    <m/>
    <m/>
    <m/>
    <m/>
    <m/>
    <m/>
    <m/>
    <m/>
    <m/>
    <m/>
    <m/>
    <m/>
    <m/>
    <m/>
    <m/>
    <m/>
    <d v="2024-06-27T00:00:00"/>
    <s v="clayton.gibson@tidalwaveautospa.com"/>
    <s v="Coty Stevens"/>
    <x v="6"/>
    <x v="0"/>
  </r>
  <r>
    <s v="Clayton Gibson"/>
    <s v="EXP-10014249"/>
    <n v="77.650000000000006"/>
    <d v="2024-06-06T00:00:00"/>
    <x v="0"/>
    <s v="Itemized"/>
    <s v="fittings, tools, packout"/>
    <n v="12.47"/>
    <s v="Small Tools"/>
    <s v="adapter set"/>
    <n v="23.44"/>
    <s v="Parts"/>
    <s v="fittings"/>
    <n v="41.74"/>
    <s v="Office Supplies"/>
    <s v="organizer, keyrings"/>
    <m/>
    <m/>
    <m/>
    <m/>
    <m/>
    <m/>
    <m/>
    <m/>
    <m/>
    <m/>
    <m/>
    <m/>
    <d v="2024-06-27T00:00:00"/>
    <s v="clayton.gibson@tidalwaveautospa.com"/>
    <s v="Coty Stevens"/>
    <x v="6"/>
    <x v="0"/>
  </r>
  <r>
    <s v="Clayton Gibson"/>
    <s v="EXP-10014249"/>
    <n v="118.82"/>
    <d v="2024-06-06T00:00:00"/>
    <x v="0"/>
    <s v="Parts"/>
    <s v="quick connects"/>
    <m/>
    <m/>
    <m/>
    <m/>
    <m/>
    <m/>
    <m/>
    <m/>
    <m/>
    <m/>
    <m/>
    <m/>
    <m/>
    <m/>
    <m/>
    <m/>
    <m/>
    <m/>
    <m/>
    <m/>
    <m/>
    <d v="2024-06-27T00:00:00"/>
    <s v="clayton.gibson@tidalwaveautospa.com"/>
    <s v="Coty Stevens"/>
    <x v="6"/>
    <x v="0"/>
  </r>
  <r>
    <s v="Clayton Gibson"/>
    <s v="EXP-10014249"/>
    <n v="63.93"/>
    <d v="2024-06-08T00:00:00"/>
    <x v="0"/>
    <s v="Itemized"/>
    <s v="clamps, blades, fittings"/>
    <n v="45.35"/>
    <s v="Parts"/>
    <s v="clamps, splicers, nipples"/>
    <n v="18.579999999999998"/>
    <s v="Small Tools"/>
    <s v="induction blades"/>
    <m/>
    <m/>
    <m/>
    <m/>
    <m/>
    <m/>
    <m/>
    <m/>
    <m/>
    <m/>
    <m/>
    <m/>
    <m/>
    <m/>
    <m/>
    <d v="2024-06-27T00:00:00"/>
    <s v="clayton.gibson@tidalwaveautospa.com"/>
    <s v="Coty Stevens"/>
    <x v="6"/>
    <x v="0"/>
  </r>
  <r>
    <s v="Clayton Gibson"/>
    <s v="EXP-10014249"/>
    <n v="3.89"/>
    <d v="2024-06-08T00:00:00"/>
    <x v="0"/>
    <s v="Snacks"/>
    <s v="ice"/>
    <m/>
    <m/>
    <m/>
    <m/>
    <m/>
    <m/>
    <m/>
    <m/>
    <m/>
    <m/>
    <m/>
    <m/>
    <m/>
    <m/>
    <m/>
    <m/>
    <m/>
    <m/>
    <m/>
    <m/>
    <m/>
    <d v="2024-06-27T00:00:00"/>
    <s v="clayton.gibson@tidalwaveautospa.com"/>
    <s v="Coty Stevens"/>
    <x v="6"/>
    <x v="0"/>
  </r>
  <r>
    <s v="Clayton Gibson"/>
    <s v="EXP-10014249"/>
    <n v="27.03"/>
    <d v="2024-06-08T00:00:00"/>
    <x v="0"/>
    <s v="Office Supplies"/>
    <s v="trash bags"/>
    <m/>
    <m/>
    <m/>
    <m/>
    <m/>
    <m/>
    <m/>
    <m/>
    <m/>
    <m/>
    <m/>
    <m/>
    <m/>
    <m/>
    <m/>
    <m/>
    <m/>
    <m/>
    <m/>
    <m/>
    <m/>
    <d v="2024-06-27T00:00:00"/>
    <s v="clayton.gibson@tidalwaveautospa.com"/>
    <s v="Coty Stevens"/>
    <x v="6"/>
    <x v="0"/>
  </r>
  <r>
    <s v="Clayton Gibson"/>
    <s v="EXP-10014249"/>
    <n v="7.44"/>
    <d v="2024-06-09T00:00:00"/>
    <x v="0"/>
    <s v="Snacks"/>
    <s v="ice"/>
    <m/>
    <m/>
    <m/>
    <m/>
    <m/>
    <m/>
    <m/>
    <m/>
    <m/>
    <m/>
    <m/>
    <m/>
    <m/>
    <m/>
    <m/>
    <m/>
    <m/>
    <m/>
    <m/>
    <m/>
    <m/>
    <d v="2024-06-27T00:00:00"/>
    <s v="clayton.gibson@tidalwaveautospa.com"/>
    <s v="Coty Stevens"/>
    <x v="6"/>
    <x v="0"/>
  </r>
  <r>
    <s v="Clayton Gibson"/>
    <s v="EXP-10014249"/>
    <n v="46.19"/>
    <d v="2024-06-09T00:00:00"/>
    <x v="0"/>
    <s v="Snacks"/>
    <s v="drinks for team"/>
    <m/>
    <m/>
    <m/>
    <m/>
    <m/>
    <m/>
    <m/>
    <m/>
    <m/>
    <m/>
    <m/>
    <m/>
    <m/>
    <m/>
    <m/>
    <m/>
    <m/>
    <m/>
    <m/>
    <m/>
    <m/>
    <d v="2024-06-27T00:00:00"/>
    <s v="clayton.gibson@tidalwaveautospa.com"/>
    <s v="Coty Stevens"/>
    <x v="6"/>
    <x v="0"/>
  </r>
  <r>
    <s v="Clayton Gibson"/>
    <s v="EXP-10014249"/>
    <n v="240.74"/>
    <d v="2024-06-10T00:00:00"/>
    <x v="0"/>
    <s v="Wash Maintenance"/>
    <s v="grease, hydraulic fluid"/>
    <m/>
    <m/>
    <m/>
    <m/>
    <m/>
    <m/>
    <m/>
    <m/>
    <m/>
    <m/>
    <m/>
    <m/>
    <m/>
    <m/>
    <m/>
    <m/>
    <m/>
    <m/>
    <m/>
    <m/>
    <m/>
    <d v="2024-06-27T00:00:00"/>
    <s v="clayton.gibson@tidalwaveautospa.com"/>
    <s v="Coty Stevens"/>
    <x v="6"/>
    <x v="0"/>
  </r>
  <r>
    <s v="Clayton Gibson"/>
    <s v="EXP-10014249"/>
    <n v="48.72"/>
    <d v="2024-06-11T00:00:00"/>
    <x v="1"/>
    <s v="Parts"/>
    <s v="gauges"/>
    <m/>
    <m/>
    <m/>
    <m/>
    <m/>
    <m/>
    <m/>
    <m/>
    <m/>
    <m/>
    <m/>
    <m/>
    <m/>
    <m/>
    <m/>
    <m/>
    <m/>
    <m/>
    <m/>
    <m/>
    <m/>
    <d v="2024-06-27T00:00:00"/>
    <s v="clayton.gibson@tidalwaveautospa.com"/>
    <s v="Coty Stevens"/>
    <x v="6"/>
    <x v="0"/>
  </r>
  <r>
    <s v="Javier Rocha"/>
    <s v="EXP-10014392"/>
    <n v="135.32"/>
    <d v="2024-05-21T00:00:00"/>
    <x v="0"/>
    <s v="Wash Supplies"/>
    <s v="spray bottles"/>
    <m/>
    <m/>
    <m/>
    <m/>
    <m/>
    <m/>
    <m/>
    <m/>
    <m/>
    <m/>
    <m/>
    <m/>
    <m/>
    <m/>
    <m/>
    <m/>
    <m/>
    <m/>
    <m/>
    <m/>
    <m/>
    <d v="2024-06-27T00:00:00"/>
    <s v="SL265@tidalwaveautospa.com"/>
    <s v="Jeff Mathis"/>
    <x v="6"/>
    <x v="0"/>
  </r>
  <r>
    <s v="Javier Rocha"/>
    <s v="EXP-10014392"/>
    <n v="137.07"/>
    <d v="2024-05-22T00:00:00"/>
    <x v="6"/>
    <s v="Wash Maintenance"/>
    <s v="Salt pellets"/>
    <m/>
    <m/>
    <m/>
    <m/>
    <m/>
    <m/>
    <m/>
    <m/>
    <m/>
    <m/>
    <m/>
    <m/>
    <m/>
    <m/>
    <m/>
    <m/>
    <m/>
    <m/>
    <m/>
    <m/>
    <m/>
    <d v="2024-06-27T00:00:00"/>
    <s v="SL265@tidalwaveautospa.com"/>
    <s v="Jeff Mathis"/>
    <x v="6"/>
    <x v="0"/>
  </r>
  <r>
    <s v="Javier Rocha"/>
    <s v="EXP-10014392"/>
    <n v="63.2"/>
    <d v="2024-05-22T00:00:00"/>
    <x v="0"/>
    <s v="Wash Maintenance"/>
    <s v="Vinegar/water/favoring"/>
    <m/>
    <m/>
    <m/>
    <m/>
    <m/>
    <m/>
    <m/>
    <m/>
    <m/>
    <m/>
    <m/>
    <m/>
    <m/>
    <m/>
    <m/>
    <m/>
    <m/>
    <m/>
    <m/>
    <m/>
    <m/>
    <d v="2024-06-27T00:00:00"/>
    <s v="SL265@tidalwaveautospa.com"/>
    <s v="Jeff Mathis"/>
    <x v="6"/>
    <x v="0"/>
  </r>
  <r>
    <s v="Javier Rocha"/>
    <s v="EXP-10014392"/>
    <n v="70.62"/>
    <d v="2024-06-01T00:00:00"/>
    <x v="0"/>
    <s v="Wash Maintenance"/>
    <s v="Vinegar/favor packs"/>
    <m/>
    <m/>
    <m/>
    <m/>
    <m/>
    <m/>
    <m/>
    <m/>
    <m/>
    <m/>
    <m/>
    <m/>
    <m/>
    <m/>
    <m/>
    <m/>
    <m/>
    <m/>
    <m/>
    <m/>
    <m/>
    <d v="2024-06-27T00:00:00"/>
    <s v="SL265@tidalwaveautospa.com"/>
    <s v="Jeff Mathis"/>
    <x v="6"/>
    <x v="0"/>
  </r>
  <r>
    <s v="Javier Rocha"/>
    <s v="EXP-10014392"/>
    <n v="16.41"/>
    <d v="2024-06-01T00:00:00"/>
    <x v="2"/>
    <s v="Parts"/>
    <s v="Fitting for omni"/>
    <m/>
    <m/>
    <m/>
    <m/>
    <m/>
    <m/>
    <m/>
    <m/>
    <m/>
    <m/>
    <m/>
    <m/>
    <m/>
    <m/>
    <m/>
    <m/>
    <m/>
    <m/>
    <m/>
    <m/>
    <m/>
    <d v="2024-06-27T00:00:00"/>
    <s v="SL265@tidalwaveautospa.com"/>
    <s v="Jeff Mathis"/>
    <x v="6"/>
    <x v="0"/>
  </r>
  <r>
    <s v="Javier Rocha"/>
    <s v="EXP-10014392"/>
    <n v="12.13"/>
    <d v="2024-06-01T00:00:00"/>
    <x v="2"/>
    <s v="Parts"/>
    <s v="Firting for omni"/>
    <m/>
    <m/>
    <m/>
    <m/>
    <m/>
    <m/>
    <m/>
    <m/>
    <m/>
    <m/>
    <m/>
    <m/>
    <m/>
    <m/>
    <m/>
    <m/>
    <m/>
    <m/>
    <m/>
    <m/>
    <m/>
    <d v="2024-06-27T00:00:00"/>
    <s v="SL265@tidalwaveautospa.com"/>
    <s v="Jeff Mathis"/>
    <x v="6"/>
    <x v="0"/>
  </r>
  <r>
    <s v="Javier Rocha"/>
    <s v="EXP-10014392"/>
    <n v="59.79"/>
    <d v="2024-06-05T00:00:00"/>
    <x v="0"/>
    <s v="Office Supplies"/>
    <s v="Paper towels/toilet paper/clorox toilet cleaner"/>
    <m/>
    <m/>
    <m/>
    <m/>
    <m/>
    <m/>
    <m/>
    <m/>
    <m/>
    <m/>
    <m/>
    <m/>
    <m/>
    <m/>
    <m/>
    <m/>
    <m/>
    <m/>
    <m/>
    <m/>
    <m/>
    <d v="2024-06-27T00:00:00"/>
    <s v="SL265@tidalwaveautospa.com"/>
    <s v="Jeff Mathis"/>
    <x v="6"/>
    <x v="0"/>
  </r>
  <r>
    <s v="Javier Rocha"/>
    <s v="EXP-10014392"/>
    <n v="82.11"/>
    <d v="2024-06-05T00:00:00"/>
    <x v="6"/>
    <s v="Wash Maintenance"/>
    <s v="Hydrloil for conveyor"/>
    <m/>
    <m/>
    <m/>
    <m/>
    <m/>
    <m/>
    <m/>
    <m/>
    <m/>
    <m/>
    <m/>
    <m/>
    <m/>
    <m/>
    <m/>
    <m/>
    <m/>
    <m/>
    <m/>
    <m/>
    <m/>
    <d v="2024-06-27T00:00:00"/>
    <s v="SL265@tidalwaveautospa.com"/>
    <s v="Jeff Mathis"/>
    <x v="6"/>
    <x v="0"/>
  </r>
  <r>
    <s v="Javier Rocha"/>
    <s v="EXP-10014392"/>
    <n v="25.17"/>
    <d v="2024-06-06T00:00:00"/>
    <x v="8"/>
    <s v="Small Tools"/>
    <s v="Fan xpt"/>
    <m/>
    <m/>
    <m/>
    <m/>
    <m/>
    <m/>
    <m/>
    <m/>
    <m/>
    <m/>
    <m/>
    <m/>
    <m/>
    <m/>
    <m/>
    <m/>
    <m/>
    <m/>
    <m/>
    <m/>
    <m/>
    <d v="2024-06-27T00:00:00"/>
    <s v="SL265@tidalwaveautospa.com"/>
    <s v="Jeff Mathis"/>
    <x v="6"/>
    <x v="0"/>
  </r>
  <r>
    <s v="Javier Rocha"/>
    <s v="EXP-10014392"/>
    <n v="6"/>
    <d v="2024-06-07T00:00:00"/>
    <x v="2"/>
    <s v="Parts"/>
    <s v="1/2 in x 1/2 threadmal"/>
    <m/>
    <m/>
    <m/>
    <m/>
    <m/>
    <m/>
    <m/>
    <m/>
    <m/>
    <m/>
    <m/>
    <m/>
    <m/>
    <m/>
    <m/>
    <m/>
    <m/>
    <m/>
    <m/>
    <m/>
    <m/>
    <d v="2024-06-27T00:00:00"/>
    <s v="SL265@tidalwaveautospa.com"/>
    <s v="Jeff Mathis"/>
    <x v="6"/>
    <x v="0"/>
  </r>
  <r>
    <s v="Javier Rocha"/>
    <s v="EXP-10014392"/>
    <n v="68.69"/>
    <d v="2024-06-08T00:00:00"/>
    <x v="0"/>
    <s v="Wash Maintenance"/>
    <s v="Salt pellets"/>
    <m/>
    <m/>
    <m/>
    <m/>
    <m/>
    <m/>
    <m/>
    <m/>
    <m/>
    <m/>
    <m/>
    <m/>
    <m/>
    <m/>
    <m/>
    <m/>
    <m/>
    <m/>
    <m/>
    <m/>
    <m/>
    <d v="2024-06-27T00:00:00"/>
    <s v="SL265@tidalwaveautospa.com"/>
    <s v="Jeff Mathis"/>
    <x v="6"/>
    <x v="0"/>
  </r>
  <r>
    <s v="Javier Rocha"/>
    <s v="EXP-10014392"/>
    <n v="108.9"/>
    <d v="2024-06-16T00:00:00"/>
    <x v="8"/>
    <s v="Itemized"/>
    <s v="Water bottles/favor packs/vinegar"/>
    <n v="43.730000000000004"/>
    <s v="Wash Maintenance"/>
    <s v="dawn, vinegar"/>
    <n v="65.17"/>
    <s v="Snacks"/>
    <s v="bottle water"/>
    <m/>
    <m/>
    <m/>
    <m/>
    <m/>
    <m/>
    <m/>
    <m/>
    <m/>
    <m/>
    <m/>
    <m/>
    <m/>
    <m/>
    <m/>
    <d v="2024-06-27T00:00:00"/>
    <s v="SL265@tidalwaveautospa.com"/>
    <s v="Jeff Mathis"/>
    <x v="6"/>
    <x v="0"/>
  </r>
  <r>
    <s v="Keith McDonald"/>
    <s v="EXP-10014063"/>
    <n v="54.83"/>
    <d v="2024-05-15T00:00:00"/>
    <x v="0"/>
    <s v="Wash Maintenance"/>
    <s v="salt"/>
    <m/>
    <m/>
    <m/>
    <m/>
    <m/>
    <m/>
    <m/>
    <m/>
    <m/>
    <m/>
    <m/>
    <m/>
    <m/>
    <m/>
    <m/>
    <m/>
    <m/>
    <m/>
    <m/>
    <m/>
    <m/>
    <d v="2024-06-27T00:00:00"/>
    <s v="SL151@tidalwaveautospa.com"/>
    <s v="Cory Cummings"/>
    <x v="6"/>
    <x v="0"/>
  </r>
  <r>
    <s v="Keith McDonald"/>
    <s v="EXP-10014063"/>
    <n v="23.09"/>
    <d v="2024-05-19T00:00:00"/>
    <x v="0"/>
    <s v="Parts"/>
    <s v="Quick Connects"/>
    <m/>
    <m/>
    <m/>
    <m/>
    <m/>
    <m/>
    <m/>
    <m/>
    <m/>
    <m/>
    <m/>
    <m/>
    <m/>
    <m/>
    <m/>
    <m/>
    <m/>
    <m/>
    <m/>
    <m/>
    <m/>
    <d v="2024-06-27T00:00:00"/>
    <s v="SL151@tidalwaveautospa.com"/>
    <s v="Cory Cummings"/>
    <x v="6"/>
    <x v="0"/>
  </r>
  <r>
    <s v="Keith McDonald"/>
    <s v="EXP-10014063"/>
    <n v="53.74"/>
    <d v="2024-05-25T00:00:00"/>
    <x v="0"/>
    <s v="Wash Maintenance"/>
    <s v="salt"/>
    <m/>
    <m/>
    <m/>
    <m/>
    <m/>
    <m/>
    <m/>
    <m/>
    <m/>
    <m/>
    <m/>
    <m/>
    <m/>
    <m/>
    <m/>
    <m/>
    <m/>
    <m/>
    <m/>
    <m/>
    <m/>
    <d v="2024-06-27T00:00:00"/>
    <s v="SL151@tidalwaveautospa.com"/>
    <s v="Cory Cummings"/>
    <x v="6"/>
    <x v="0"/>
  </r>
  <r>
    <s v="Keith McDonald"/>
    <s v="EXP-10014063"/>
    <n v="54.83"/>
    <d v="2024-05-28T00:00:00"/>
    <x v="0"/>
    <s v="Wash Maintenance"/>
    <s v="salt"/>
    <m/>
    <m/>
    <m/>
    <m/>
    <m/>
    <m/>
    <m/>
    <m/>
    <m/>
    <m/>
    <m/>
    <m/>
    <m/>
    <m/>
    <m/>
    <m/>
    <m/>
    <m/>
    <m/>
    <m/>
    <m/>
    <d v="2024-06-27T00:00:00"/>
    <s v="SL151@tidalwaveautospa.com"/>
    <s v="Cory Cummings"/>
    <x v="6"/>
    <x v="0"/>
  </r>
  <r>
    <s v="Keith McDonald"/>
    <s v="EXP-10014063"/>
    <n v="54.83"/>
    <d v="2024-05-28T00:00:00"/>
    <x v="0"/>
    <s v="Wash Maintenance"/>
    <s v="salt"/>
    <m/>
    <m/>
    <m/>
    <m/>
    <m/>
    <m/>
    <m/>
    <m/>
    <m/>
    <m/>
    <m/>
    <m/>
    <m/>
    <m/>
    <m/>
    <m/>
    <m/>
    <m/>
    <m/>
    <m/>
    <m/>
    <d v="2024-06-27T00:00:00"/>
    <s v="SL151@tidalwaveautospa.com"/>
    <s v="Cory Cummings"/>
    <x v="6"/>
    <x v="0"/>
  </r>
  <r>
    <s v="Keith McDonald"/>
    <s v="EXP-10014063"/>
    <n v="54.83"/>
    <d v="2024-05-28T00:00:00"/>
    <x v="0"/>
    <s v="Wash Maintenance"/>
    <s v="salt"/>
    <m/>
    <m/>
    <m/>
    <m/>
    <m/>
    <m/>
    <m/>
    <m/>
    <m/>
    <m/>
    <m/>
    <m/>
    <m/>
    <m/>
    <m/>
    <m/>
    <m/>
    <m/>
    <m/>
    <m/>
    <m/>
    <d v="2024-06-27T00:00:00"/>
    <s v="SL151@tidalwaveautospa.com"/>
    <s v="Cory Cummings"/>
    <x v="6"/>
    <x v="0"/>
  </r>
  <r>
    <s v="Keith McDonald"/>
    <s v="EXP-10014063"/>
    <n v="108.95"/>
    <d v="2024-06-05T00:00:00"/>
    <x v="0"/>
    <s v="Wash Maintenance"/>
    <s v="Cleaning"/>
    <m/>
    <m/>
    <m/>
    <m/>
    <m/>
    <m/>
    <m/>
    <m/>
    <m/>
    <m/>
    <m/>
    <m/>
    <m/>
    <m/>
    <m/>
    <m/>
    <m/>
    <m/>
    <m/>
    <m/>
    <m/>
    <d v="2024-06-27T00:00:00"/>
    <s v="SL151@tidalwaveautospa.com"/>
    <s v="Cory Cummings"/>
    <x v="6"/>
    <x v="0"/>
  </r>
  <r>
    <s v="Keith McDonald"/>
    <s v="EXP-10014063"/>
    <n v="54.83"/>
    <d v="2024-06-05T00:00:00"/>
    <x v="0"/>
    <s v="Wash Maintenance"/>
    <s v="Salt"/>
    <m/>
    <m/>
    <m/>
    <m/>
    <m/>
    <m/>
    <m/>
    <m/>
    <m/>
    <m/>
    <m/>
    <m/>
    <m/>
    <m/>
    <m/>
    <m/>
    <m/>
    <m/>
    <m/>
    <m/>
    <m/>
    <d v="2024-06-27T00:00:00"/>
    <s v="SL151@tidalwaveautospa.com"/>
    <s v="Cory Cummings"/>
    <x v="6"/>
    <x v="0"/>
  </r>
  <r>
    <s v="Keith McDonald"/>
    <s v="EXP-10014063"/>
    <n v="108.24"/>
    <d v="2024-06-11T00:00:00"/>
    <x v="0"/>
    <s v="Wash Maintenance"/>
    <s v="Salt &amp; Roundup"/>
    <m/>
    <m/>
    <m/>
    <m/>
    <m/>
    <m/>
    <m/>
    <m/>
    <m/>
    <m/>
    <m/>
    <m/>
    <m/>
    <m/>
    <m/>
    <m/>
    <m/>
    <m/>
    <m/>
    <m/>
    <m/>
    <d v="2024-06-27T00:00:00"/>
    <s v="SL151@tidalwaveautospa.com"/>
    <s v="Cory Cummings"/>
    <x v="6"/>
    <x v="0"/>
  </r>
  <r>
    <s v="Keith McDonald"/>
    <s v="EXP-10014063"/>
    <n v="73.3"/>
    <d v="2024-06-12T00:00:00"/>
    <x v="0"/>
    <s v="Wash Maintenance"/>
    <s v="salt"/>
    <m/>
    <m/>
    <m/>
    <m/>
    <m/>
    <m/>
    <m/>
    <m/>
    <m/>
    <m/>
    <m/>
    <m/>
    <m/>
    <m/>
    <m/>
    <m/>
    <m/>
    <m/>
    <m/>
    <m/>
    <m/>
    <d v="2024-06-27T00:00:00"/>
    <s v="SL151@tidalwaveautospa.com"/>
    <s v="Cory Cummings"/>
    <x v="6"/>
    <x v="0"/>
  </r>
  <r>
    <s v="Keith McDonald"/>
    <s v="EXP-10014063"/>
    <n v="54.83"/>
    <d v="2024-06-12T00:00:00"/>
    <x v="0"/>
    <s v="Wash Maintenance"/>
    <s v="salt"/>
    <m/>
    <m/>
    <m/>
    <m/>
    <m/>
    <m/>
    <m/>
    <m/>
    <m/>
    <m/>
    <m/>
    <m/>
    <m/>
    <m/>
    <m/>
    <m/>
    <m/>
    <m/>
    <m/>
    <m/>
    <m/>
    <d v="2024-06-27T00:00:00"/>
    <s v="SL151@tidalwaveautospa.com"/>
    <s v="Cory Cummings"/>
    <x v="6"/>
    <x v="0"/>
  </r>
  <r>
    <s v="Keith McDonald"/>
    <s v="EXP-10014063"/>
    <n v="54.83"/>
    <d v="2024-06-12T00:00:00"/>
    <x v="0"/>
    <s v="Safety Supplies"/>
    <s v="Nitrile Gloves"/>
    <m/>
    <m/>
    <m/>
    <m/>
    <m/>
    <m/>
    <m/>
    <m/>
    <m/>
    <m/>
    <m/>
    <m/>
    <m/>
    <m/>
    <m/>
    <m/>
    <m/>
    <m/>
    <m/>
    <m/>
    <m/>
    <d v="2024-06-27T00:00:00"/>
    <s v="SL151@tidalwaveautospa.com"/>
    <s v="Cory Cummings"/>
    <x v="6"/>
    <x v="0"/>
  </r>
  <r>
    <s v="Keith McDonald"/>
    <s v="EXP-10014063"/>
    <n v="110"/>
    <d v="2024-06-14T00:00:00"/>
    <x v="29"/>
    <s v="Dues &amp; Subscriptions"/>
    <s v="Sam's Dues"/>
    <m/>
    <m/>
    <m/>
    <m/>
    <m/>
    <m/>
    <m/>
    <m/>
    <m/>
    <m/>
    <m/>
    <m/>
    <m/>
    <m/>
    <m/>
    <m/>
    <m/>
    <m/>
    <m/>
    <m/>
    <m/>
    <d v="2024-06-27T00:00:00"/>
    <s v="SL151@tidalwaveautospa.com"/>
    <s v="Cory Cummings"/>
    <x v="6"/>
    <x v="0"/>
  </r>
  <r>
    <s v="Britt Bonds"/>
    <s v="EXP-10014474"/>
    <n v="273.82"/>
    <d v="2024-05-18T00:00:00"/>
    <x v="22"/>
    <s v="Itemized"/>
    <s v="reacher, pressure washer hose, coupler, nipple, degreaser, duck tape, clean burst, toilet bowl cleaner"/>
    <n v="141.94999999999999"/>
    <s v="Small Tools"/>
    <s v="reacher tool, pressure washer hose"/>
    <n v="18.23"/>
    <s v="Parts"/>
    <s v="coupler, nipple"/>
    <n v="113.64000000000001"/>
    <s v="Wash Maintenance"/>
    <s v="degreaser, gorrila tape, arm &amp; hammer, cleaner"/>
    <m/>
    <m/>
    <m/>
    <m/>
    <m/>
    <m/>
    <m/>
    <m/>
    <m/>
    <m/>
    <m/>
    <m/>
    <d v="2024-06-27T00:00:00"/>
    <s v="SL41@tidalwaveautospa.com"/>
    <s v="Cory Cummings"/>
    <x v="6"/>
    <x v="0"/>
  </r>
  <r>
    <s v="Britt Bonds"/>
    <s v="EXP-10014474"/>
    <n v="6.98"/>
    <d v="2024-05-23T00:00:00"/>
    <x v="22"/>
    <s v="Plumbing Expense"/>
    <s v="Plumbing"/>
    <m/>
    <m/>
    <m/>
    <m/>
    <m/>
    <m/>
    <m/>
    <m/>
    <m/>
    <m/>
    <m/>
    <m/>
    <m/>
    <m/>
    <m/>
    <m/>
    <m/>
    <m/>
    <m/>
    <m/>
    <m/>
    <d v="2024-06-27T00:00:00"/>
    <s v="SL41@tidalwaveautospa.com"/>
    <s v="Cory Cummings"/>
    <x v="6"/>
    <x v="0"/>
  </r>
  <r>
    <s v="Britt Bonds"/>
    <s v="EXP-10014474"/>
    <n v="17.45"/>
    <d v="2024-05-23T00:00:00"/>
    <x v="0"/>
    <s v="Snacks"/>
    <s v="Water"/>
    <m/>
    <m/>
    <m/>
    <m/>
    <m/>
    <m/>
    <m/>
    <m/>
    <m/>
    <m/>
    <m/>
    <m/>
    <m/>
    <m/>
    <m/>
    <m/>
    <m/>
    <m/>
    <m/>
    <m/>
    <m/>
    <d v="2024-06-27T00:00:00"/>
    <s v="SL41@tidalwaveautospa.com"/>
    <s v="Cory Cummings"/>
    <x v="6"/>
    <x v="0"/>
  </r>
  <r>
    <s v="Britt Bonds"/>
    <s v="EXP-10014474"/>
    <n v="55.17"/>
    <d v="2024-05-24T00:00:00"/>
    <x v="0"/>
    <s v="Itemized"/>
    <s v="Anchors drill bit etc"/>
    <n v="30.439999999999998"/>
    <s v="Small Tools"/>
    <s v="carbide bit, reciprocating saw blade"/>
    <n v="18.97"/>
    <s v="Parts"/>
    <s v="sleeve anchor"/>
    <n v="5.7600000000000051"/>
    <s v="Office Supplies"/>
    <s v="reading glasses"/>
    <m/>
    <m/>
    <m/>
    <m/>
    <m/>
    <m/>
    <m/>
    <m/>
    <m/>
    <m/>
    <m/>
    <m/>
    <d v="2024-06-27T00:00:00"/>
    <s v="SL41@tidalwaveautospa.com"/>
    <s v="Cory Cummings"/>
    <x v="6"/>
    <x v="0"/>
  </r>
  <r>
    <s v="Britt Bonds"/>
    <s v="EXP-10014474"/>
    <n v="202.27"/>
    <d v="2024-05-28T00:00:00"/>
    <x v="22"/>
    <s v="Parts"/>
    <s v="Hyd hose"/>
    <m/>
    <m/>
    <m/>
    <m/>
    <m/>
    <m/>
    <m/>
    <m/>
    <m/>
    <m/>
    <m/>
    <m/>
    <m/>
    <m/>
    <m/>
    <m/>
    <m/>
    <m/>
    <m/>
    <m/>
    <m/>
    <d v="2024-06-27T00:00:00"/>
    <s v="SL41@tidalwaveautospa.com"/>
    <s v="Cory Cummings"/>
    <x v="6"/>
    <x v="0"/>
  </r>
  <r>
    <s v="Britt Bonds"/>
    <s v="EXP-10014474"/>
    <n v="120.77"/>
    <d v="2024-06-04T00:00:00"/>
    <x v="6"/>
    <s v="Wash Maintenance"/>
    <s v="Filter"/>
    <m/>
    <m/>
    <m/>
    <m/>
    <m/>
    <m/>
    <m/>
    <m/>
    <m/>
    <m/>
    <m/>
    <m/>
    <m/>
    <m/>
    <m/>
    <m/>
    <m/>
    <m/>
    <m/>
    <m/>
    <m/>
    <d v="2024-06-27T00:00:00"/>
    <s v="SL41@tidalwaveautospa.com"/>
    <s v="Cory Cummings"/>
    <x v="6"/>
    <x v="0"/>
  </r>
  <r>
    <s v="Britt Bonds"/>
    <s v="EXP-10014474"/>
    <n v="58.26"/>
    <d v="2024-06-08T00:00:00"/>
    <x v="0"/>
    <s v="Wash Maintenance"/>
    <s v="Water and detergent"/>
    <m/>
    <m/>
    <m/>
    <m/>
    <m/>
    <m/>
    <m/>
    <m/>
    <m/>
    <m/>
    <m/>
    <m/>
    <m/>
    <m/>
    <m/>
    <m/>
    <m/>
    <m/>
    <m/>
    <m/>
    <m/>
    <d v="2024-06-27T00:00:00"/>
    <s v="SL41@tidalwaveautospa.com"/>
    <s v="Cory Cummings"/>
    <x v="6"/>
    <x v="0"/>
  </r>
  <r>
    <s v="Don Lettieri"/>
    <s v="EXP-10014259"/>
    <n v="11.58"/>
    <d v="2024-05-17T00:00:00"/>
    <x v="25"/>
    <s v="Parts"/>
    <s v="Hardware"/>
    <m/>
    <m/>
    <m/>
    <m/>
    <m/>
    <m/>
    <m/>
    <m/>
    <m/>
    <m/>
    <m/>
    <m/>
    <m/>
    <m/>
    <m/>
    <m/>
    <m/>
    <m/>
    <m/>
    <m/>
    <m/>
    <d v="2024-06-27T00:00:00"/>
    <s v="SL25@tidalwaveautospa.com"/>
    <s v="David Foster"/>
    <x v="6"/>
    <x v="0"/>
  </r>
  <r>
    <s v="Don Lettieri"/>
    <s v="EXP-10014259"/>
    <n v="12.2"/>
    <d v="2024-05-21T00:00:00"/>
    <x v="7"/>
    <s v="Parts"/>
    <s v="Hardware for repairs"/>
    <m/>
    <m/>
    <m/>
    <m/>
    <m/>
    <m/>
    <m/>
    <m/>
    <m/>
    <m/>
    <m/>
    <m/>
    <m/>
    <m/>
    <m/>
    <m/>
    <m/>
    <m/>
    <m/>
    <m/>
    <m/>
    <d v="2024-06-27T00:00:00"/>
    <s v="SL25@tidalwaveautospa.com"/>
    <s v="David Foster"/>
    <x v="6"/>
    <x v="0"/>
  </r>
  <r>
    <s v="Don Lettieri"/>
    <s v="EXP-10014259"/>
    <n v="59.38"/>
    <d v="2024-05-22T00:00:00"/>
    <x v="16"/>
    <s v="Parts"/>
    <s v="Hose"/>
    <m/>
    <m/>
    <m/>
    <m/>
    <m/>
    <m/>
    <m/>
    <m/>
    <m/>
    <m/>
    <m/>
    <m/>
    <m/>
    <m/>
    <m/>
    <m/>
    <m/>
    <m/>
    <m/>
    <m/>
    <m/>
    <d v="2024-06-27T00:00:00"/>
    <s v="SL25@tidalwaveautospa.com"/>
    <s v="David Foster"/>
    <x v="6"/>
    <x v="0"/>
  </r>
  <r>
    <s v="Don Lettieri"/>
    <s v="EXP-10014259"/>
    <n v="44.24"/>
    <d v="2024-05-23T00:00:00"/>
    <x v="7"/>
    <s v="Parts"/>
    <s v="Hardware for repairs"/>
    <m/>
    <m/>
    <m/>
    <m/>
    <m/>
    <m/>
    <m/>
    <m/>
    <m/>
    <m/>
    <m/>
    <m/>
    <m/>
    <m/>
    <m/>
    <m/>
    <m/>
    <m/>
    <m/>
    <m/>
    <m/>
    <d v="2024-06-27T00:00:00"/>
    <s v="SL25@tidalwaveautospa.com"/>
    <s v="David Foster"/>
    <x v="6"/>
    <x v="0"/>
  </r>
  <r>
    <s v="Don Lettieri"/>
    <s v="EXP-10014259"/>
    <n v="159.69"/>
    <d v="2024-06-07T00:00:00"/>
    <x v="16"/>
    <s v="Wash Supplies"/>
    <s v="Prep buckets"/>
    <m/>
    <m/>
    <m/>
    <m/>
    <m/>
    <m/>
    <m/>
    <m/>
    <m/>
    <m/>
    <m/>
    <m/>
    <m/>
    <m/>
    <m/>
    <m/>
    <m/>
    <m/>
    <m/>
    <m/>
    <m/>
    <d v="2024-06-27T00:00:00"/>
    <s v="SL25@tidalwaveautospa.com"/>
    <s v="David Foster"/>
    <x v="6"/>
    <x v="0"/>
  </r>
  <r>
    <s v="Don Lettieri"/>
    <s v="EXP-10014259"/>
    <n v="9.7100000000000009"/>
    <d v="2024-06-12T00:00:00"/>
    <x v="22"/>
    <s v="Parts"/>
    <s v="Shark bite connectors"/>
    <m/>
    <m/>
    <m/>
    <m/>
    <m/>
    <m/>
    <m/>
    <m/>
    <m/>
    <m/>
    <m/>
    <m/>
    <m/>
    <m/>
    <m/>
    <m/>
    <m/>
    <m/>
    <m/>
    <m/>
    <m/>
    <d v="2024-06-27T00:00:00"/>
    <s v="SL25@tidalwaveautospa.com"/>
    <s v="David Foster"/>
    <x v="6"/>
    <x v="0"/>
  </r>
  <r>
    <s v="Don Lettieri"/>
    <s v="EXP-10014259"/>
    <n v="32.340000000000003"/>
    <d v="2024-06-13T00:00:00"/>
    <x v="22"/>
    <s v="Parts"/>
    <s v="Pipe mount and plug"/>
    <m/>
    <m/>
    <m/>
    <m/>
    <m/>
    <m/>
    <m/>
    <m/>
    <m/>
    <m/>
    <m/>
    <m/>
    <m/>
    <m/>
    <m/>
    <m/>
    <m/>
    <m/>
    <m/>
    <m/>
    <m/>
    <d v="2024-06-27T00:00:00"/>
    <s v="SL25@tidalwaveautospa.com"/>
    <s v="David Foster"/>
    <x v="6"/>
    <x v="0"/>
  </r>
  <r>
    <s v="Don Lettieri"/>
    <s v="EXP-10014259"/>
    <n v="34.119999999999997"/>
    <d v="2024-06-15T00:00:00"/>
    <x v="22"/>
    <s v="Itemized"/>
    <s v="PVC elbow and wasp killer"/>
    <n v="25.99"/>
    <s v="Plumbing Expense"/>
    <s v="pvc elbow"/>
    <n v="8.129999999999999"/>
    <s v="Pest Control/Extermination"/>
    <s v="wasp spray"/>
    <m/>
    <m/>
    <m/>
    <m/>
    <m/>
    <m/>
    <m/>
    <m/>
    <m/>
    <m/>
    <m/>
    <m/>
    <m/>
    <m/>
    <m/>
    <d v="2024-06-27T00:00:00"/>
    <s v="SL25@tidalwaveautospa.com"/>
    <s v="David Foster"/>
    <x v="6"/>
    <x v="0"/>
  </r>
  <r>
    <s v="Sean Stevens"/>
    <s v="EXP-10014390"/>
    <n v="91.75"/>
    <d v="2024-05-19T00:00:00"/>
    <x v="0"/>
    <s v="Itemized"/>
    <s v="Vinegar, toilet paper and foam cups"/>
    <n v="38.93"/>
    <s v="Wash Maintenance"/>
    <s v="vinegar"/>
    <n v="52.82"/>
    <s v="Office Supplies"/>
    <s v="bath tissue, foam cups"/>
    <m/>
    <m/>
    <m/>
    <m/>
    <m/>
    <m/>
    <m/>
    <m/>
    <m/>
    <m/>
    <m/>
    <m/>
    <m/>
    <m/>
    <m/>
    <d v="2024-06-27T00:00:00"/>
    <s v="SL269@tidalwaveautospa.com"/>
    <s v="Steven Kyriazis"/>
    <x v="6"/>
    <x v="0"/>
  </r>
  <r>
    <s v="Sean Stevens"/>
    <s v="EXP-10014390"/>
    <n v="33.47"/>
    <d v="2024-05-27T00:00:00"/>
    <x v="0"/>
    <s v="Safety Supplies"/>
    <s v="Nitrike gloves"/>
    <m/>
    <m/>
    <m/>
    <m/>
    <m/>
    <m/>
    <m/>
    <m/>
    <m/>
    <m/>
    <m/>
    <m/>
    <m/>
    <m/>
    <m/>
    <m/>
    <m/>
    <m/>
    <m/>
    <m/>
    <m/>
    <d v="2024-06-27T00:00:00"/>
    <s v="SL269@tidalwaveautospa.com"/>
    <s v="Steven Kyriazis"/>
    <x v="6"/>
    <x v="0"/>
  </r>
  <r>
    <s v="Sean Stevens"/>
    <s v="EXP-10014390"/>
    <n v="41.64"/>
    <d v="2024-05-28T00:00:00"/>
    <x v="0"/>
    <s v="Wash Maintenance"/>
    <s v="Mounting tapes"/>
    <m/>
    <m/>
    <m/>
    <m/>
    <m/>
    <m/>
    <m/>
    <m/>
    <m/>
    <m/>
    <m/>
    <m/>
    <m/>
    <m/>
    <m/>
    <m/>
    <m/>
    <m/>
    <m/>
    <m/>
    <m/>
    <d v="2024-06-27T00:00:00"/>
    <s v="SL269@tidalwaveautospa.com"/>
    <s v="Steven Kyriazis"/>
    <x v="6"/>
    <x v="0"/>
  </r>
  <r>
    <s v="Sean Stevens"/>
    <s v="EXP-10014390"/>
    <n v="197.99"/>
    <d v="2024-06-03T00:00:00"/>
    <x v="0"/>
    <s v="Small Tools"/>
    <s v="100ft pressure washer hose for tunnel"/>
    <m/>
    <m/>
    <m/>
    <m/>
    <m/>
    <m/>
    <m/>
    <m/>
    <m/>
    <m/>
    <m/>
    <m/>
    <m/>
    <m/>
    <m/>
    <m/>
    <m/>
    <m/>
    <m/>
    <m/>
    <m/>
    <d v="2024-06-27T00:00:00"/>
    <s v="SL269@tidalwaveautospa.com"/>
    <s v="Steven Kyriazis"/>
    <x v="6"/>
    <x v="0"/>
  </r>
  <r>
    <s v="Sean Stevens"/>
    <s v="EXP-10014390"/>
    <n v="108.77"/>
    <d v="2024-06-09T00:00:00"/>
    <x v="35"/>
    <s v="Itemized"/>
    <s v="Fan and parts to install in bathroom"/>
    <n v="83.399999999999991"/>
    <s v="Parts"/>
    <s v="splicers, nipples"/>
    <n v="25.370000000000005"/>
    <s v="Small Tools"/>
    <s v="spring clamps, hole saw"/>
    <m/>
    <m/>
    <m/>
    <m/>
    <m/>
    <m/>
    <m/>
    <m/>
    <m/>
    <m/>
    <m/>
    <m/>
    <m/>
    <m/>
    <m/>
    <d v="2024-06-27T00:00:00"/>
    <s v="SL269@tidalwaveautospa.com"/>
    <s v="Steven Kyriazis"/>
    <x v="6"/>
    <x v="0"/>
  </r>
  <r>
    <s v="Sean Stevens"/>
    <s v="EXP-10014390"/>
    <n v="51.91"/>
    <d v="2024-06-15T00:00:00"/>
    <x v="0"/>
    <s v="Wash Maintenance"/>
    <s v="Vinegar for windows"/>
    <m/>
    <m/>
    <m/>
    <m/>
    <m/>
    <m/>
    <m/>
    <m/>
    <m/>
    <m/>
    <m/>
    <m/>
    <m/>
    <m/>
    <m/>
    <m/>
    <m/>
    <m/>
    <m/>
    <m/>
    <m/>
    <d v="2024-06-27T00:00:00"/>
    <s v="SL269@tidalwaveautospa.com"/>
    <s v="Steven Kyriazis"/>
    <x v="6"/>
    <x v="0"/>
  </r>
  <r>
    <s v="Sean Stevens"/>
    <s v="EXP-10014390"/>
    <n v="18.66"/>
    <d v="2024-06-15T00:00:00"/>
    <x v="0"/>
    <s v="Wash Maintenance"/>
    <s v="Small extentikn cord and paint for tge new archway put in."/>
    <m/>
    <m/>
    <m/>
    <m/>
    <m/>
    <m/>
    <m/>
    <m/>
    <m/>
    <m/>
    <m/>
    <m/>
    <m/>
    <m/>
    <m/>
    <m/>
    <m/>
    <m/>
    <m/>
    <m/>
    <m/>
    <d v="2024-06-27T00:00:00"/>
    <s v="SL269@tidalwaveautospa.com"/>
    <s v="Steven Kyriazis"/>
    <x v="6"/>
    <x v="0"/>
  </r>
  <r>
    <s v="Christopher Braziel"/>
    <s v="EXP-10014273"/>
    <n v="92.06"/>
    <d v="2024-05-17T00:00:00"/>
    <x v="11"/>
    <s v="Wash Maintenance"/>
    <s v="Laundry detergent pump"/>
    <m/>
    <m/>
    <m/>
    <m/>
    <m/>
    <m/>
    <m/>
    <m/>
    <m/>
    <m/>
    <m/>
    <m/>
    <m/>
    <m/>
    <m/>
    <m/>
    <m/>
    <m/>
    <m/>
    <m/>
    <m/>
    <d v="2024-06-27T00:00:00"/>
    <s v="SL230@tidalwaveautospa.com"/>
    <s v="Steven Kyriazis"/>
    <x v="6"/>
    <x v="0"/>
  </r>
  <r>
    <s v="Christopher Braziel"/>
    <s v="EXP-10014273"/>
    <n v="128.93"/>
    <d v="2024-05-25T00:00:00"/>
    <x v="0"/>
    <s v="Wash Maintenance"/>
    <s v="Foam cannon connect fittings pressure washer gun"/>
    <m/>
    <m/>
    <m/>
    <m/>
    <m/>
    <m/>
    <m/>
    <m/>
    <m/>
    <m/>
    <m/>
    <m/>
    <m/>
    <m/>
    <m/>
    <m/>
    <m/>
    <m/>
    <m/>
    <m/>
    <m/>
    <d v="2024-06-27T00:00:00"/>
    <s v="SL230@tidalwaveautospa.com"/>
    <s v="Steven Kyriazis"/>
    <x v="6"/>
    <x v="0"/>
  </r>
  <r>
    <s v="Christopher Braziel"/>
    <s v="EXP-10014273"/>
    <n v="8.7799999999999994"/>
    <d v="2024-05-29T00:00:00"/>
    <x v="0"/>
    <s v="Parts"/>
    <s v="Connect fittings"/>
    <m/>
    <m/>
    <m/>
    <m/>
    <m/>
    <m/>
    <m/>
    <m/>
    <m/>
    <m/>
    <m/>
    <m/>
    <m/>
    <m/>
    <m/>
    <m/>
    <m/>
    <m/>
    <m/>
    <m/>
    <m/>
    <d v="2024-06-27T00:00:00"/>
    <s v="SL230@tidalwaveautospa.com"/>
    <s v="Steven Kyriazis"/>
    <x v="6"/>
    <x v="0"/>
  </r>
  <r>
    <s v="Christopher Braziel"/>
    <s v="EXP-10014273"/>
    <n v="201.49"/>
    <d v="2024-05-29T00:00:00"/>
    <x v="0"/>
    <s v="Small Tools"/>
    <s v="Push connects, siphon pumps gallon sprayer"/>
    <m/>
    <m/>
    <m/>
    <m/>
    <m/>
    <m/>
    <m/>
    <m/>
    <m/>
    <m/>
    <m/>
    <m/>
    <m/>
    <m/>
    <m/>
    <m/>
    <m/>
    <m/>
    <m/>
    <m/>
    <m/>
    <d v="2024-06-27T00:00:00"/>
    <s v="SL230@tidalwaveautospa.com"/>
    <s v="Steven Kyriazis"/>
    <x v="6"/>
    <x v="0"/>
  </r>
  <r>
    <s v="Christopher Braziel"/>
    <s v="EXP-10014273"/>
    <n v="187.51"/>
    <d v="2024-05-31T00:00:00"/>
    <x v="0"/>
    <s v="Itemized"/>
    <s v="Razor scrapper tool storage bathroom supplies gas for blower"/>
    <n v="90.84"/>
    <s v="Office Supplies"/>
    <s v="drawers, wetjet"/>
    <n v="22.98"/>
    <s v="Safety Supplies"/>
    <s v="gloves"/>
    <n v="8.4600000000000009"/>
    <s v="Wash Maintenance"/>
    <s v="hooks"/>
    <n v="65.22999999999999"/>
    <s v="Fuel"/>
    <s v="fuel"/>
    <m/>
    <m/>
    <m/>
    <m/>
    <m/>
    <m/>
    <m/>
    <m/>
    <m/>
    <d v="2024-06-27T00:00:00"/>
    <s v="SL230@tidalwaveautospa.com"/>
    <s v="Steven Kyriazis"/>
    <x v="6"/>
    <x v="0"/>
  </r>
  <r>
    <s v="Christopher Braziel"/>
    <s v="EXP-10014273"/>
    <n v="27.74"/>
    <d v="2024-05-31T00:00:00"/>
    <x v="0"/>
    <s v="Parts"/>
    <s v="Connect fittings"/>
    <m/>
    <m/>
    <m/>
    <m/>
    <m/>
    <m/>
    <m/>
    <m/>
    <m/>
    <m/>
    <m/>
    <m/>
    <m/>
    <m/>
    <m/>
    <m/>
    <m/>
    <m/>
    <m/>
    <m/>
    <m/>
    <d v="2024-06-27T00:00:00"/>
    <s v="SL230@tidalwaveautospa.com"/>
    <s v="Steven Kyriazis"/>
    <x v="6"/>
    <x v="0"/>
  </r>
  <r>
    <s v="Christopher Braziel"/>
    <s v="EXP-10014273"/>
    <n v="413.7"/>
    <d v="2024-05-31T00:00:00"/>
    <x v="22"/>
    <s v="Itemized"/>
    <s v="Vinegar dawn gatorade water liquid iv"/>
    <n v="271.8"/>
    <s v="Wash Maintenance"/>
    <s v="dawn, vinegar"/>
    <n v="141.89999999999998"/>
    <s v="Snacks"/>
    <s v="bottle water, liquid iv, gatorades"/>
    <m/>
    <m/>
    <m/>
    <m/>
    <m/>
    <m/>
    <m/>
    <m/>
    <m/>
    <m/>
    <m/>
    <m/>
    <m/>
    <m/>
    <m/>
    <d v="2024-06-27T00:00:00"/>
    <s v="SL230@tidalwaveautospa.com"/>
    <s v="Steven Kyriazis"/>
    <x v="6"/>
    <x v="0"/>
  </r>
  <r>
    <s v="Christopher Braziel"/>
    <s v="EXP-10014273"/>
    <n v="68.650000000000006"/>
    <d v="2024-06-05T00:00:00"/>
    <x v="0"/>
    <s v="Office Supplies"/>
    <s v="Tool storage swiffer refills"/>
    <m/>
    <m/>
    <m/>
    <m/>
    <m/>
    <m/>
    <m/>
    <m/>
    <m/>
    <m/>
    <m/>
    <m/>
    <m/>
    <m/>
    <m/>
    <m/>
    <m/>
    <m/>
    <m/>
    <m/>
    <m/>
    <d v="2024-06-27T00:00:00"/>
    <s v="SL230@tidalwaveautospa.com"/>
    <s v="Steven Kyriazis"/>
    <x v="6"/>
    <x v="0"/>
  </r>
  <r>
    <s v="Joseph Baldwyn"/>
    <s v="EXP-10014174"/>
    <n v="147.18"/>
    <d v="2024-06-02T00:00:00"/>
    <x v="6"/>
    <s v="Wash Maintenance"/>
    <s v="hydraulic filter"/>
    <m/>
    <m/>
    <m/>
    <m/>
    <m/>
    <m/>
    <m/>
    <m/>
    <m/>
    <m/>
    <m/>
    <m/>
    <m/>
    <m/>
    <m/>
    <m/>
    <m/>
    <m/>
    <m/>
    <m/>
    <m/>
    <d v="2024-06-27T00:00:00"/>
    <s v="SL259@tidalwaveautospa.com"/>
    <s v="Steven Kyriazis"/>
    <x v="6"/>
    <x v="0"/>
  </r>
  <r>
    <s v="Joseph Baldwyn"/>
    <s v="EXP-10014174"/>
    <n v="95.47"/>
    <d v="2024-06-02T00:00:00"/>
    <x v="6"/>
    <s v="Wash Maintenance"/>
    <s v="Cleaning supplies/maintenance"/>
    <m/>
    <m/>
    <m/>
    <m/>
    <m/>
    <m/>
    <m/>
    <m/>
    <m/>
    <m/>
    <m/>
    <m/>
    <m/>
    <m/>
    <m/>
    <m/>
    <m/>
    <m/>
    <m/>
    <m/>
    <m/>
    <d v="2024-06-27T00:00:00"/>
    <s v="SL259@tidalwaveautospa.com"/>
    <s v="Steven Kyriazis"/>
    <x v="6"/>
    <x v="0"/>
  </r>
  <r>
    <s v="Joseph Baldwyn"/>
    <s v="EXP-10014174"/>
    <n v="176.15"/>
    <d v="2024-06-02T00:00:00"/>
    <x v="0"/>
    <s v="Wash Maintenance"/>
    <s v="Cleaning supplies"/>
    <m/>
    <m/>
    <m/>
    <m/>
    <m/>
    <m/>
    <m/>
    <m/>
    <m/>
    <m/>
    <m/>
    <m/>
    <m/>
    <m/>
    <m/>
    <m/>
    <m/>
    <m/>
    <m/>
    <m/>
    <m/>
    <d v="2024-06-27T00:00:00"/>
    <s v="SL259@tidalwaveautospa.com"/>
    <s v="Steven Kyriazis"/>
    <x v="6"/>
    <x v="0"/>
  </r>
  <r>
    <s v="Joseph Baldwyn"/>
    <s v="EXP-10014174"/>
    <n v="30.74"/>
    <d v="2024-06-04T00:00:00"/>
    <x v="2"/>
    <s v="Parts"/>
    <s v="pressure washer cap/ elbows for air cylinders"/>
    <m/>
    <m/>
    <m/>
    <m/>
    <m/>
    <m/>
    <m/>
    <m/>
    <m/>
    <m/>
    <m/>
    <m/>
    <m/>
    <m/>
    <m/>
    <m/>
    <m/>
    <m/>
    <m/>
    <m/>
    <m/>
    <d v="2024-06-27T00:00:00"/>
    <s v="SL259@tidalwaveautospa.com"/>
    <s v="Steven Kyriazis"/>
    <x v="6"/>
    <x v="0"/>
  </r>
  <r>
    <s v="Joseph Baldwyn"/>
    <s v="EXP-10014174"/>
    <n v="39.57"/>
    <d v="2024-06-08T00:00:00"/>
    <x v="16"/>
    <s v="Itemized"/>
    <s v="supplies for office/ tools"/>
    <n v="29.99"/>
    <s v="Signage"/>
    <s v="wall sign"/>
    <n v="9.5800000000000018"/>
    <s v="Small Tools"/>
    <s v="drill auger"/>
    <m/>
    <m/>
    <m/>
    <m/>
    <m/>
    <m/>
    <m/>
    <m/>
    <m/>
    <m/>
    <m/>
    <m/>
    <m/>
    <m/>
    <m/>
    <d v="2024-06-27T00:00:00"/>
    <s v="SL259@tidalwaveautospa.com"/>
    <s v="Steven Kyriazis"/>
    <x v="6"/>
    <x v="0"/>
  </r>
  <r>
    <s v="Joseph Baldwyn"/>
    <s v="EXP-10014174"/>
    <n v="31.56"/>
    <d v="2024-06-08T00:00:00"/>
    <x v="0"/>
    <s v="Office Supplies"/>
    <s v="bathroom supplies/ popsicles for staff"/>
    <m/>
    <m/>
    <m/>
    <m/>
    <m/>
    <m/>
    <m/>
    <m/>
    <m/>
    <m/>
    <m/>
    <m/>
    <m/>
    <m/>
    <m/>
    <m/>
    <m/>
    <m/>
    <m/>
    <m/>
    <m/>
    <d v="2024-06-27T00:00:00"/>
    <s v="SL259@tidalwaveautospa.com"/>
    <s v="Steven Kyriazis"/>
    <x v="6"/>
    <x v="0"/>
  </r>
  <r>
    <s v="Joseph Baldwyn"/>
    <s v="EXP-10014174"/>
    <n v="278.18"/>
    <d v="2024-06-12T00:00:00"/>
    <x v="11"/>
    <s v="Small Tools"/>
    <s v="Fans for xpt"/>
    <m/>
    <m/>
    <m/>
    <m/>
    <m/>
    <m/>
    <m/>
    <m/>
    <m/>
    <m/>
    <m/>
    <m/>
    <m/>
    <m/>
    <m/>
    <m/>
    <m/>
    <m/>
    <m/>
    <m/>
    <m/>
    <d v="2024-06-27T00:00:00"/>
    <s v="SL259@tidalwaveautospa.com"/>
    <s v="Steven Kyriazis"/>
    <x v="6"/>
    <x v="0"/>
  </r>
  <r>
    <s v="Joseph Baldwyn"/>
    <s v="EXP-10014174"/>
    <n v="455.73"/>
    <d v="2024-06-12T00:00:00"/>
    <x v="0"/>
    <s v="Itemized"/>
    <s v="spray bottles/ gloves"/>
    <n v="306.86500000000001"/>
    <s v="Wash Supplies"/>
    <s v="spray bottles"/>
    <n v="148.86000000000001"/>
    <s v="Safety Supplies"/>
    <s v="gloves"/>
    <m/>
    <m/>
    <m/>
    <m/>
    <m/>
    <m/>
    <m/>
    <m/>
    <m/>
    <m/>
    <m/>
    <m/>
    <m/>
    <m/>
    <m/>
    <d v="2024-06-27T00:00:00"/>
    <s v="SL259@tidalwaveautospa.com"/>
    <s v="Steven Kyriazis"/>
    <x v="6"/>
    <x v="0"/>
  </r>
  <r>
    <s v="Joseph Baldwyn"/>
    <s v="EXP-10014174"/>
    <n v="32.33"/>
    <d v="2024-06-15T00:00:00"/>
    <x v="22"/>
    <s v="Landscaping"/>
    <s v="poly line/ weed killer"/>
    <m/>
    <m/>
    <m/>
    <m/>
    <m/>
    <m/>
    <m/>
    <m/>
    <m/>
    <m/>
    <m/>
    <m/>
    <m/>
    <m/>
    <m/>
    <m/>
    <m/>
    <m/>
    <m/>
    <m/>
    <m/>
    <d v="2024-06-27T00:00:00"/>
    <s v="SL259@tidalwaveautospa.com"/>
    <s v="Steven Kyriazis"/>
    <x v="6"/>
    <x v="0"/>
  </r>
  <r>
    <s v="Rodney Davis"/>
    <s v="EXP-10014277"/>
    <n v="53.49"/>
    <d v="2024-05-14T00:00:00"/>
    <x v="0"/>
    <s v="Wash Maintenance"/>
    <s v="Degreaser for concrete"/>
    <m/>
    <m/>
    <m/>
    <m/>
    <m/>
    <m/>
    <m/>
    <m/>
    <m/>
    <m/>
    <m/>
    <m/>
    <m/>
    <m/>
    <m/>
    <m/>
    <m/>
    <m/>
    <m/>
    <m/>
    <m/>
    <d v="2024-06-27T00:00:00"/>
    <s v="SL83@tidalwaveautospa.com"/>
    <s v="Michael Dodge"/>
    <x v="6"/>
    <x v="0"/>
  </r>
  <r>
    <s v="Rodney Davis"/>
    <s v="EXP-10014277"/>
    <n v="-85.38"/>
    <d v="2024-05-14T00:00:00"/>
    <x v="11"/>
    <s v="Small Tools"/>
    <s v="Pressure Washer Wand"/>
    <m/>
    <m/>
    <m/>
    <m/>
    <m/>
    <m/>
    <m/>
    <m/>
    <m/>
    <m/>
    <m/>
    <m/>
    <m/>
    <m/>
    <m/>
    <m/>
    <m/>
    <m/>
    <m/>
    <m/>
    <m/>
    <d v="2024-06-27T00:00:00"/>
    <s v="SL83@tidalwaveautospa.com"/>
    <s v="Michael Dodge"/>
    <x v="6"/>
    <x v="0"/>
  </r>
  <r>
    <s v="Rodney Davis"/>
    <s v="EXP-10014277"/>
    <n v="44.62"/>
    <d v="2024-05-17T00:00:00"/>
    <x v="0"/>
    <s v="Itemized"/>
    <s v="Bottled Water &amp; Laundry Detergent"/>
    <n v="20.220000000000002"/>
    <s v="Wash Maintenance"/>
    <s v="detergent"/>
    <n v="24.399999999999995"/>
    <s v="Snacks"/>
    <s v="bottle water"/>
    <m/>
    <m/>
    <m/>
    <m/>
    <m/>
    <m/>
    <m/>
    <m/>
    <m/>
    <m/>
    <m/>
    <m/>
    <m/>
    <m/>
    <m/>
    <d v="2024-06-27T00:00:00"/>
    <s v="SL83@tidalwaveautospa.com"/>
    <s v="Michael Dodge"/>
    <x v="6"/>
    <x v="0"/>
  </r>
  <r>
    <s v="Rodney Davis"/>
    <s v="EXP-10014277"/>
    <n v="20.02"/>
    <d v="2024-05-18T00:00:00"/>
    <x v="22"/>
    <s v="Wash Supplies"/>
    <s v="Spray Bottles"/>
    <m/>
    <m/>
    <m/>
    <m/>
    <m/>
    <m/>
    <m/>
    <m/>
    <m/>
    <m/>
    <m/>
    <m/>
    <m/>
    <m/>
    <m/>
    <m/>
    <m/>
    <m/>
    <m/>
    <m/>
    <m/>
    <d v="2024-06-27T00:00:00"/>
    <s v="SL83@tidalwaveautospa.com"/>
    <s v="Michael Dodge"/>
    <x v="6"/>
    <x v="0"/>
  </r>
  <r>
    <s v="Rodney Davis"/>
    <s v="EXP-10014277"/>
    <n v="41.62"/>
    <d v="2024-05-21T00:00:00"/>
    <x v="2"/>
    <s v="Parts"/>
    <s v="Shock for wrap repair"/>
    <m/>
    <m/>
    <m/>
    <m/>
    <m/>
    <m/>
    <m/>
    <m/>
    <m/>
    <m/>
    <m/>
    <m/>
    <m/>
    <m/>
    <m/>
    <m/>
    <m/>
    <m/>
    <m/>
    <m/>
    <m/>
    <d v="2024-06-27T00:00:00"/>
    <s v="SL83@tidalwaveautospa.com"/>
    <s v="Michael Dodge"/>
    <x v="6"/>
    <x v="0"/>
  </r>
  <r>
    <s v="Rodney Davis"/>
    <s v="EXP-10014277"/>
    <n v="16.54"/>
    <d v="2024-05-21T00:00:00"/>
    <x v="2"/>
    <s v="Parts"/>
    <s v="Belt HP motor"/>
    <m/>
    <m/>
    <m/>
    <m/>
    <m/>
    <m/>
    <m/>
    <m/>
    <m/>
    <m/>
    <m/>
    <m/>
    <m/>
    <m/>
    <m/>
    <m/>
    <m/>
    <m/>
    <m/>
    <m/>
    <m/>
    <d v="2024-06-27T00:00:00"/>
    <s v="SL83@tidalwaveautospa.com"/>
    <s v="Michael Dodge"/>
    <x v="6"/>
    <x v="0"/>
  </r>
  <r>
    <s v="Rodney Davis"/>
    <s v="EXP-10014277"/>
    <n v="30.98"/>
    <d v="2024-05-21T00:00:00"/>
    <x v="1"/>
    <s v="Parts"/>
    <s v="Ball Valves repair"/>
    <m/>
    <m/>
    <m/>
    <m/>
    <m/>
    <m/>
    <m/>
    <m/>
    <m/>
    <m/>
    <m/>
    <m/>
    <m/>
    <m/>
    <m/>
    <m/>
    <m/>
    <m/>
    <m/>
    <m/>
    <m/>
    <d v="2024-06-27T00:00:00"/>
    <s v="SL83@tidalwaveautospa.com"/>
    <s v="Michael Dodge"/>
    <x v="6"/>
    <x v="0"/>
  </r>
  <r>
    <s v="Rodney Davis"/>
    <s v="EXP-10014277"/>
    <n v="24.97"/>
    <d v="2024-05-21T00:00:00"/>
    <x v="6"/>
    <s v="Parts"/>
    <s v="Belt replacement for HP motor"/>
    <m/>
    <m/>
    <m/>
    <m/>
    <m/>
    <m/>
    <m/>
    <m/>
    <m/>
    <m/>
    <m/>
    <m/>
    <m/>
    <m/>
    <m/>
    <m/>
    <m/>
    <m/>
    <m/>
    <m/>
    <m/>
    <d v="2024-06-27T00:00:00"/>
    <s v="SL83@tidalwaveautospa.com"/>
    <s v="Michael Dodge"/>
    <x v="6"/>
    <x v="0"/>
  </r>
  <r>
    <s v="Rodney Davis"/>
    <s v="EXP-10014277"/>
    <n v="42.09"/>
    <d v="2024-05-24T00:00:00"/>
    <x v="0"/>
    <s v="Itemized"/>
    <s v="Bottle Water and Laundry Detergent"/>
    <n v="20.220000000000002"/>
    <s v="Wash Maintenance"/>
    <s v="detergent"/>
    <n v="21.87"/>
    <s v="Snacks"/>
    <s v="bottle water"/>
    <m/>
    <m/>
    <m/>
    <m/>
    <m/>
    <m/>
    <m/>
    <m/>
    <m/>
    <m/>
    <m/>
    <m/>
    <m/>
    <m/>
    <m/>
    <d v="2024-06-27T00:00:00"/>
    <s v="SL83@tidalwaveautospa.com"/>
    <s v="Michael Dodge"/>
    <x v="6"/>
    <x v="0"/>
  </r>
  <r>
    <s v="Rodney Davis"/>
    <s v="EXP-10014277"/>
    <n v="555.19000000000005"/>
    <d v="2024-05-29T00:00:00"/>
    <x v="22"/>
    <s v="Itemized"/>
    <s v="Supplies for Wash/Spray Bottles"/>
    <n v="228.245"/>
    <s v="Wash Supplies"/>
    <s v="spray bottles"/>
    <n v="278.94499999999999"/>
    <s v="Wash Maintenance"/>
    <s v="detergent, sanitizing wipes"/>
    <n v="47.99"/>
    <s v="Office Furniture"/>
    <s v="towel dispenser"/>
    <m/>
    <m/>
    <m/>
    <m/>
    <m/>
    <m/>
    <m/>
    <m/>
    <m/>
    <m/>
    <m/>
    <m/>
    <d v="2024-06-27T00:00:00"/>
    <s v="SL83@tidalwaveautospa.com"/>
    <s v="Michael Dodge"/>
    <x v="6"/>
    <x v="0"/>
  </r>
  <r>
    <s v="Rodney Davis"/>
    <s v="EXP-10014277"/>
    <n v="-36.299999999999997"/>
    <d v="2024-06-06T00:00:00"/>
    <x v="22"/>
    <s v="Office Supplies"/>
    <s v="trash can"/>
    <m/>
    <m/>
    <m/>
    <m/>
    <m/>
    <m/>
    <m/>
    <m/>
    <m/>
    <m/>
    <m/>
    <m/>
    <m/>
    <m/>
    <m/>
    <m/>
    <m/>
    <m/>
    <m/>
    <m/>
    <m/>
    <d v="2024-06-27T00:00:00"/>
    <s v="SL83@tidalwaveautospa.com"/>
    <s v="Michael Dodge"/>
    <x v="6"/>
    <x v="0"/>
  </r>
  <r>
    <s v="Rodney Davis"/>
    <s v="EXP-10014277"/>
    <n v="14.48"/>
    <d v="2024-06-06T00:00:00"/>
    <x v="2"/>
    <s v="Parts"/>
    <s v="Parts for Equipment repair"/>
    <m/>
    <m/>
    <m/>
    <m/>
    <m/>
    <m/>
    <m/>
    <m/>
    <m/>
    <m/>
    <m/>
    <m/>
    <m/>
    <m/>
    <m/>
    <m/>
    <m/>
    <m/>
    <m/>
    <m/>
    <m/>
    <d v="2024-06-27T00:00:00"/>
    <s v="SL83@tidalwaveautospa.com"/>
    <s v="Michael Dodge"/>
    <x v="6"/>
    <x v="0"/>
  </r>
  <r>
    <s v="Rodney Davis"/>
    <s v="EXP-10014277"/>
    <n v="22.77"/>
    <d v="2024-06-17T00:00:00"/>
    <x v="22"/>
    <s v="Wash Supplies"/>
    <s v="Spray Bottles"/>
    <m/>
    <m/>
    <m/>
    <m/>
    <m/>
    <m/>
    <m/>
    <m/>
    <m/>
    <m/>
    <m/>
    <m/>
    <m/>
    <m/>
    <m/>
    <m/>
    <m/>
    <m/>
    <m/>
    <m/>
    <m/>
    <d v="2024-06-27T00:00:00"/>
    <s v="SL83@tidalwaveautospa.com"/>
    <s v="Michael Dodge"/>
    <x v="6"/>
    <x v="0"/>
  </r>
  <r>
    <s v="Tyra Payne"/>
    <s v="EXP-10014365"/>
    <n v="34.619999999999997"/>
    <d v="2024-05-13T00:00:00"/>
    <x v="7"/>
    <s v="Wash Maintenance"/>
    <s v="Flex Tape"/>
    <m/>
    <m/>
    <m/>
    <m/>
    <m/>
    <m/>
    <m/>
    <m/>
    <m/>
    <m/>
    <m/>
    <m/>
    <m/>
    <m/>
    <m/>
    <m/>
    <m/>
    <m/>
    <m/>
    <m/>
    <m/>
    <d v="2024-07-03T00:00:00"/>
    <s v="SL218@tidalwaveautospa.com"/>
    <s v="Derek Schillinger"/>
    <x v="7"/>
    <x v="0"/>
  </r>
  <r>
    <s v="Tyra Payne"/>
    <s v="EXP-10014365"/>
    <n v="10.83"/>
    <d v="2024-05-13T00:00:00"/>
    <x v="23"/>
    <s v="Wash Supplies"/>
    <s v="Spray Bottles"/>
    <m/>
    <m/>
    <m/>
    <m/>
    <m/>
    <m/>
    <m/>
    <m/>
    <m/>
    <m/>
    <m/>
    <m/>
    <m/>
    <m/>
    <m/>
    <m/>
    <m/>
    <m/>
    <m/>
    <m/>
    <m/>
    <d v="2024-07-03T00:00:00"/>
    <s v="SL218@tidalwaveautospa.com"/>
    <s v="Derek Schillinger"/>
    <x v="7"/>
    <x v="0"/>
  </r>
  <r>
    <s v="Tyra Payne"/>
    <s v="EXP-10014365"/>
    <n v="116.88"/>
    <d v="2024-05-13T00:00:00"/>
    <x v="35"/>
    <s v="Small Tools"/>
    <s v="Pressure washer attachment foamer"/>
    <m/>
    <m/>
    <m/>
    <m/>
    <m/>
    <m/>
    <m/>
    <m/>
    <m/>
    <m/>
    <m/>
    <m/>
    <m/>
    <m/>
    <m/>
    <m/>
    <m/>
    <m/>
    <m/>
    <m/>
    <m/>
    <d v="2024-07-03T00:00:00"/>
    <s v="SL218@tidalwaveautospa.com"/>
    <s v="Derek Schillinger"/>
    <x v="7"/>
    <x v="0"/>
  </r>
  <r>
    <s v="Tyra Payne"/>
    <s v="EXP-10014365"/>
    <n v="314.25"/>
    <d v="2024-05-13T00:00:00"/>
    <x v="7"/>
    <s v="Itemized"/>
    <s v="pipes, tool organizer, garden hose"/>
    <n v="114.17"/>
    <s v="Parts"/>
    <s v="pipe fittings"/>
    <n v="124.97999999999999"/>
    <s v="Small Tools"/>
    <s v="tool packouts x2"/>
    <n v="69.989999999999995"/>
    <s v="Landscaping"/>
    <s v="garden hose"/>
    <n v="5.1100000000000136"/>
    <s v="Snacks"/>
    <s v="gatorades"/>
    <m/>
    <m/>
    <m/>
    <m/>
    <m/>
    <m/>
    <m/>
    <m/>
    <m/>
    <d v="2024-07-03T00:00:00"/>
    <s v="SL218@tidalwaveautospa.com"/>
    <s v="Derek Schillinger"/>
    <x v="7"/>
    <x v="0"/>
  </r>
  <r>
    <s v="Tyra Payne"/>
    <s v="EXP-10014365"/>
    <n v="1154.6099999999999"/>
    <d v="2024-05-14T00:00:00"/>
    <x v="2"/>
    <s v="Parts"/>
    <s v="Hoses and fittings"/>
    <m/>
    <m/>
    <m/>
    <m/>
    <m/>
    <m/>
    <m/>
    <m/>
    <m/>
    <m/>
    <m/>
    <m/>
    <m/>
    <m/>
    <m/>
    <m/>
    <m/>
    <m/>
    <m/>
    <m/>
    <m/>
    <d v="2024-07-03T00:00:00"/>
    <s v="SL218@tidalwaveautospa.com"/>
    <s v="Derek Schillinger"/>
    <x v="7"/>
    <x v="0"/>
  </r>
  <r>
    <s v="Tyra Payne"/>
    <s v="EXP-10014365"/>
    <n v="361.49"/>
    <d v="2024-05-14T00:00:00"/>
    <x v="11"/>
    <s v="Landscaping"/>
    <s v="Maintenance Equipment"/>
    <m/>
    <m/>
    <m/>
    <m/>
    <m/>
    <m/>
    <m/>
    <m/>
    <m/>
    <m/>
    <m/>
    <m/>
    <m/>
    <m/>
    <m/>
    <m/>
    <m/>
    <m/>
    <m/>
    <m/>
    <m/>
    <d v="2024-07-03T00:00:00"/>
    <s v="SL218@tidalwaveautospa.com"/>
    <s v="Derek Schillinger"/>
    <x v="7"/>
    <x v="0"/>
  </r>
  <r>
    <s v="Tyra Payne"/>
    <s v="EXP-10014365"/>
    <n v="162.35"/>
    <d v="2024-05-15T00:00:00"/>
    <x v="2"/>
    <s v="Wash Maintenance"/>
    <s v="Conveyor hydraulic fuel"/>
    <m/>
    <m/>
    <m/>
    <m/>
    <m/>
    <m/>
    <m/>
    <m/>
    <m/>
    <m/>
    <m/>
    <m/>
    <m/>
    <m/>
    <m/>
    <m/>
    <m/>
    <m/>
    <m/>
    <m/>
    <m/>
    <d v="2024-07-03T00:00:00"/>
    <s v="SL218@tidalwaveautospa.com"/>
    <s v="Derek Schillinger"/>
    <x v="7"/>
    <x v="0"/>
  </r>
  <r>
    <s v="Tyra Payne"/>
    <s v="EXP-10014365"/>
    <n v="313.14"/>
    <d v="2024-05-16T00:00:00"/>
    <x v="2"/>
    <s v="Parts"/>
    <s v="Dry-N-Shine (Minus Shipping)"/>
    <m/>
    <m/>
    <m/>
    <m/>
    <m/>
    <m/>
    <m/>
    <m/>
    <m/>
    <m/>
    <m/>
    <m/>
    <m/>
    <m/>
    <m/>
    <m/>
    <m/>
    <m/>
    <m/>
    <m/>
    <m/>
    <d v="2024-07-03T00:00:00"/>
    <s v="SL218@tidalwaveautospa.com"/>
    <s v="Derek Schillinger"/>
    <x v="7"/>
    <x v="0"/>
  </r>
  <r>
    <s v="Tyra Payne"/>
    <s v="EXP-10014365"/>
    <n v="29.53"/>
    <d v="2024-05-28T00:00:00"/>
    <x v="22"/>
    <s v="Wash Supplies"/>
    <s v="Spray Bottles"/>
    <m/>
    <m/>
    <m/>
    <m/>
    <m/>
    <m/>
    <m/>
    <m/>
    <m/>
    <m/>
    <m/>
    <m/>
    <m/>
    <m/>
    <m/>
    <m/>
    <m/>
    <m/>
    <m/>
    <m/>
    <m/>
    <d v="2024-07-03T00:00:00"/>
    <s v="SL218@tidalwaveautospa.com"/>
    <s v="Derek Schillinger"/>
    <x v="7"/>
    <x v="0"/>
  </r>
  <r>
    <s v="Andrew Stephens"/>
    <s v="EXP-10013990"/>
    <n v="127"/>
    <d v="2024-06-01T00:00:00"/>
    <x v="36"/>
    <s v="Rental Equipment"/>
    <s v="Storage unit"/>
    <m/>
    <m/>
    <m/>
    <m/>
    <m/>
    <m/>
    <m/>
    <m/>
    <m/>
    <m/>
    <m/>
    <m/>
    <m/>
    <m/>
    <m/>
    <m/>
    <m/>
    <m/>
    <m/>
    <m/>
    <m/>
    <d v="2024-07-03T00:00:00"/>
    <s v="andrew.stephens@twavelead.com"/>
    <s v="Bruce Maxwell"/>
    <x v="7"/>
    <x v="0"/>
  </r>
  <r>
    <s v="RASHAD JONES"/>
    <s v="EXP-10014405"/>
    <n v="200.35"/>
    <d v="2024-06-14T00:00:00"/>
    <x v="22"/>
    <s v="Itemized"/>
    <s v="Vinegar, Water, Gatorade, dawn"/>
    <n v="79.420000000000016"/>
    <s v="Snacks"/>
    <s v="water, gatorade"/>
    <n v="93.84"/>
    <s v="Wash Maintenance"/>
    <s v="dawn, vinegar"/>
    <n v="27.089999999999975"/>
    <s v="Office Supplies"/>
    <s v="paper towels"/>
    <m/>
    <m/>
    <m/>
    <m/>
    <m/>
    <m/>
    <m/>
    <m/>
    <m/>
    <m/>
    <m/>
    <m/>
    <d v="2024-07-03T00:00:00"/>
    <s v="SL186@tidalwaveautospa.com"/>
    <s v="Ricky Doyle"/>
    <x v="7"/>
    <x v="0"/>
  </r>
  <r>
    <s v="Samantha Hackney"/>
    <s v="EXP-10014457"/>
    <n v="82.19"/>
    <d v="2024-05-16T00:00:00"/>
    <x v="23"/>
    <s v="Pest Control/Extermination"/>
    <s v="Bug spray and raid"/>
    <m/>
    <m/>
    <m/>
    <m/>
    <m/>
    <m/>
    <m/>
    <m/>
    <m/>
    <m/>
    <m/>
    <m/>
    <m/>
    <m/>
    <m/>
    <m/>
    <m/>
    <m/>
    <m/>
    <m/>
    <m/>
    <d v="2024-07-03T00:00:00"/>
    <s v="SL192@tidalwaveautospa.com"/>
    <s v="Ricky Doyle"/>
    <x v="7"/>
    <x v="0"/>
  </r>
  <r>
    <s v="Samantha Hackney"/>
    <s v="EXP-10014457"/>
    <n v="87.4"/>
    <d v="2024-05-23T00:00:00"/>
    <x v="22"/>
    <s v="Itemized"/>
    <s v="Keys for front door, scrub brush, dawn, incect killer"/>
    <n v="25.82"/>
    <s v="Office Supplies"/>
    <s v="keys for front door"/>
    <n v="14"/>
    <s v="Pest Control/Extermination"/>
    <s v="insect killer"/>
    <n v="47.580000000000005"/>
    <s v="Wash Maintenance"/>
    <s v="scrub brush, dawn"/>
    <m/>
    <m/>
    <m/>
    <m/>
    <m/>
    <m/>
    <m/>
    <m/>
    <m/>
    <m/>
    <m/>
    <m/>
    <d v="2024-07-03T00:00:00"/>
    <s v="SL192@tidalwaveautospa.com"/>
    <s v="Ricky Doyle"/>
    <x v="7"/>
    <x v="0"/>
  </r>
  <r>
    <s v="Samantha Hackney"/>
    <s v="EXP-10014457"/>
    <n v="34.08"/>
    <d v="2024-05-28T00:00:00"/>
    <x v="0"/>
    <s v="Parts"/>
    <s v="O Rings for pressure guns"/>
    <m/>
    <m/>
    <m/>
    <m/>
    <m/>
    <m/>
    <m/>
    <m/>
    <m/>
    <m/>
    <m/>
    <m/>
    <m/>
    <m/>
    <m/>
    <m/>
    <m/>
    <m/>
    <m/>
    <m/>
    <m/>
    <d v="2024-07-03T00:00:00"/>
    <s v="SL192@tidalwaveautospa.com"/>
    <s v="Ricky Doyle"/>
    <x v="7"/>
    <x v="0"/>
  </r>
  <r>
    <s v="Samantha Hackney"/>
    <s v="EXP-10014457"/>
    <n v="33.119999999999997"/>
    <d v="2024-06-01T00:00:00"/>
    <x v="23"/>
    <s v="Itemized"/>
    <s v="Bug killer, toilet paper"/>
    <n v="11.97"/>
    <s v="Pest Control/Extermination"/>
    <s v="roach &amp; insect killer"/>
    <n v="21.15"/>
    <s v="Office Supplies"/>
    <s v="bath tissue"/>
    <m/>
    <m/>
    <m/>
    <m/>
    <m/>
    <m/>
    <m/>
    <m/>
    <m/>
    <m/>
    <m/>
    <m/>
    <m/>
    <m/>
    <m/>
    <d v="2024-07-03T00:00:00"/>
    <s v="SL192@tidalwaveautospa.com"/>
    <s v="Ricky Doyle"/>
    <x v="7"/>
    <x v="0"/>
  </r>
  <r>
    <s v="Samantha Hackney"/>
    <s v="EXP-10014457"/>
    <n v="26.06"/>
    <d v="2024-06-01T00:00:00"/>
    <x v="22"/>
    <s v="Itemized"/>
    <s v="Vinegar and soray bottles for towel carts"/>
    <n v="22.59"/>
    <s v="Wash Maintenance"/>
    <s v="vinegar"/>
    <n v="3.4699999999999989"/>
    <s v="Wash Supplies"/>
    <s v="spray bottles"/>
    <m/>
    <m/>
    <m/>
    <m/>
    <m/>
    <m/>
    <m/>
    <m/>
    <m/>
    <m/>
    <m/>
    <m/>
    <m/>
    <m/>
    <m/>
    <d v="2024-07-03T00:00:00"/>
    <s v="SL192@tidalwaveautospa.com"/>
    <s v="Ricky Doyle"/>
    <x v="7"/>
    <x v="0"/>
  </r>
  <r>
    <s v="Samantha Hackney"/>
    <s v="EXP-10014457"/>
    <n v="49.75"/>
    <d v="2024-06-02T00:00:00"/>
    <x v="0"/>
    <s v="Office Supplies"/>
    <s v="Toilet paper, and window squeegees"/>
    <m/>
    <m/>
    <m/>
    <m/>
    <m/>
    <m/>
    <m/>
    <m/>
    <m/>
    <m/>
    <m/>
    <m/>
    <m/>
    <m/>
    <m/>
    <m/>
    <m/>
    <m/>
    <m/>
    <m/>
    <m/>
    <d v="2024-07-03T00:00:00"/>
    <s v="SL192@tidalwaveautospa.com"/>
    <s v="Ricky Doyle"/>
    <x v="7"/>
    <x v="0"/>
  </r>
  <r>
    <s v="Samantha Hackney"/>
    <s v="EXP-10014457"/>
    <n v="27.78"/>
    <d v="2024-06-10T00:00:00"/>
    <x v="23"/>
    <s v="Itemized"/>
    <s v="Magic erasers, gloves, and grease pens"/>
    <n v="15.17"/>
    <s v="Office Supplies"/>
    <s v="pencils, magic erasers"/>
    <n v="12.610000000000001"/>
    <s v="Safety Supplies"/>
    <s v="gloves"/>
    <m/>
    <m/>
    <m/>
    <m/>
    <m/>
    <m/>
    <m/>
    <m/>
    <m/>
    <m/>
    <m/>
    <m/>
    <m/>
    <m/>
    <m/>
    <d v="2024-07-03T00:00:00"/>
    <s v="SL192@tidalwaveautospa.com"/>
    <s v="Ricky Doyle"/>
    <x v="7"/>
    <x v="0"/>
  </r>
  <r>
    <s v="Samantha Hackney"/>
    <s v="EXP-10014457"/>
    <n v="60.84"/>
    <d v="2024-06-14T00:00:00"/>
    <x v="23"/>
    <s v="Small Tools"/>
    <s v="Fan for XPT booth"/>
    <m/>
    <m/>
    <m/>
    <m/>
    <m/>
    <m/>
    <m/>
    <m/>
    <m/>
    <m/>
    <m/>
    <m/>
    <m/>
    <m/>
    <m/>
    <m/>
    <m/>
    <m/>
    <m/>
    <m/>
    <m/>
    <d v="2024-07-03T00:00:00"/>
    <s v="SL192@tidalwaveautospa.com"/>
    <s v="Ricky Doyle"/>
    <x v="7"/>
    <x v="0"/>
  </r>
  <r>
    <s v="Brian Wilson"/>
    <s v="EXP-10014408"/>
    <n v="241.7"/>
    <d v="2024-06-06T00:00:00"/>
    <x v="19"/>
    <s v="Itemized"/>
    <s v="$44.88 vinegar"/>
    <n v="44.88"/>
    <s v="Wash Maintenance"/>
    <s v="vinegar"/>
    <n v="196.82"/>
    <s v="Snacks"/>
    <s v="snacks"/>
    <m/>
    <m/>
    <m/>
    <m/>
    <m/>
    <m/>
    <m/>
    <m/>
    <m/>
    <m/>
    <m/>
    <m/>
    <m/>
    <m/>
    <m/>
    <d v="2024-07-03T00:00:00"/>
    <s v="SL204@tidalwaveautospa.com"/>
    <s v="Ricky Doyle"/>
    <x v="7"/>
    <x v="0"/>
  </r>
  <r>
    <s v="Marcus Stowell"/>
    <s v="EXP-10014400"/>
    <n v="65.69"/>
    <d v="2024-06-06T00:00:00"/>
    <x v="23"/>
    <s v="Safety Supplies"/>
    <s v="Latex gloves"/>
    <m/>
    <m/>
    <m/>
    <m/>
    <m/>
    <m/>
    <m/>
    <m/>
    <m/>
    <m/>
    <m/>
    <m/>
    <m/>
    <m/>
    <m/>
    <m/>
    <m/>
    <m/>
    <m/>
    <m/>
    <m/>
    <d v="2024-07-03T00:00:00"/>
    <s v="SL229@tidalwaveautospa.com"/>
    <s v="Ricky Doyle"/>
    <x v="7"/>
    <x v="0"/>
  </r>
  <r>
    <s v="Don Cross"/>
    <s v="EXP-10014568"/>
    <n v="46.14"/>
    <d v="2024-05-21T00:00:00"/>
    <x v="16"/>
    <s v="Itemized"/>
    <s v="broom gripper, nuts &amp; bolts"/>
    <n v="29.220000000000002"/>
    <s v="Wash Maintenance"/>
    <s v="broom grippers"/>
    <n v="16.919999999999998"/>
    <s v="Parts"/>
    <s v="nuts &amp; bolts"/>
    <m/>
    <m/>
    <m/>
    <m/>
    <m/>
    <m/>
    <m/>
    <m/>
    <m/>
    <m/>
    <m/>
    <m/>
    <m/>
    <m/>
    <m/>
    <d v="2024-07-03T00:00:00"/>
    <s v="SL165@tidalwaveautospa.com"/>
    <s v="Jeff Mathis"/>
    <x v="7"/>
    <x v="0"/>
  </r>
  <r>
    <s v="Don Cross"/>
    <s v="EXP-10014568"/>
    <n v="209.76"/>
    <d v="2024-05-23T00:00:00"/>
    <x v="11"/>
    <s v="Small Tools"/>
    <s v="jack to lower blowers"/>
    <m/>
    <m/>
    <m/>
    <m/>
    <m/>
    <m/>
    <m/>
    <m/>
    <m/>
    <m/>
    <m/>
    <m/>
    <m/>
    <m/>
    <m/>
    <m/>
    <m/>
    <m/>
    <m/>
    <m/>
    <m/>
    <d v="2024-07-03T00:00:00"/>
    <s v="SL165@tidalwaveautospa.com"/>
    <s v="Jeff Mathis"/>
    <x v="7"/>
    <x v="0"/>
  </r>
  <r>
    <s v="Don Cross"/>
    <s v="EXP-10014568"/>
    <n v="62.92"/>
    <d v="2024-05-28T00:00:00"/>
    <x v="2"/>
    <s v="Plumbing Expense"/>
    <s v="plumbing supplies"/>
    <m/>
    <m/>
    <m/>
    <m/>
    <m/>
    <m/>
    <m/>
    <m/>
    <m/>
    <m/>
    <m/>
    <m/>
    <m/>
    <m/>
    <m/>
    <m/>
    <m/>
    <m/>
    <m/>
    <m/>
    <m/>
    <d v="2024-07-03T00:00:00"/>
    <s v="SL165@tidalwaveautospa.com"/>
    <s v="Jeff Mathis"/>
    <x v="7"/>
    <x v="0"/>
  </r>
  <r>
    <s v="Don Cross"/>
    <s v="EXP-10014568"/>
    <n v="76.81"/>
    <d v="2024-05-29T00:00:00"/>
    <x v="9"/>
    <s v="Snacks"/>
    <s v="water and electrolytes"/>
    <m/>
    <m/>
    <m/>
    <m/>
    <m/>
    <m/>
    <m/>
    <m/>
    <m/>
    <m/>
    <m/>
    <m/>
    <m/>
    <m/>
    <m/>
    <m/>
    <m/>
    <m/>
    <m/>
    <m/>
    <m/>
    <d v="2024-07-03T00:00:00"/>
    <s v="SL165@tidalwaveautospa.com"/>
    <s v="Jeff Mathis"/>
    <x v="7"/>
    <x v="0"/>
  </r>
  <r>
    <s v="Don Cross"/>
    <s v="EXP-10014568"/>
    <n v="88.4"/>
    <d v="2024-06-04T00:00:00"/>
    <x v="7"/>
    <s v="Parts"/>
    <s v="hydraulic tube"/>
    <m/>
    <m/>
    <m/>
    <m/>
    <m/>
    <m/>
    <m/>
    <m/>
    <m/>
    <m/>
    <m/>
    <m/>
    <m/>
    <m/>
    <m/>
    <m/>
    <m/>
    <m/>
    <m/>
    <m/>
    <m/>
    <d v="2024-07-03T00:00:00"/>
    <s v="SL165@tidalwaveautospa.com"/>
    <s v="Jeff Mathis"/>
    <x v="7"/>
    <x v="0"/>
  </r>
  <r>
    <s v="Don Cross"/>
    <s v="EXP-10014568"/>
    <n v="38.770000000000003"/>
    <d v="2024-06-05T00:00:00"/>
    <x v="8"/>
    <s v="Snacks"/>
    <s v="water and electrolytes"/>
    <m/>
    <m/>
    <m/>
    <m/>
    <m/>
    <m/>
    <m/>
    <m/>
    <m/>
    <m/>
    <m/>
    <m/>
    <m/>
    <m/>
    <m/>
    <m/>
    <m/>
    <m/>
    <m/>
    <m/>
    <m/>
    <d v="2024-07-03T00:00:00"/>
    <s v="SL165@tidalwaveautospa.com"/>
    <s v="Jeff Mathis"/>
    <x v="7"/>
    <x v="0"/>
  </r>
  <r>
    <s v="Don Cross"/>
    <s v="EXP-10014568"/>
    <n v="32.770000000000003"/>
    <d v="2024-06-11T00:00:00"/>
    <x v="23"/>
    <s v="Small Tools"/>
    <s v="fan for heat"/>
    <m/>
    <m/>
    <m/>
    <m/>
    <m/>
    <m/>
    <m/>
    <m/>
    <m/>
    <m/>
    <m/>
    <m/>
    <m/>
    <m/>
    <m/>
    <m/>
    <m/>
    <m/>
    <m/>
    <m/>
    <m/>
    <d v="2024-07-03T00:00:00"/>
    <s v="SL165@tidalwaveautospa.com"/>
    <s v="Jeff Mathis"/>
    <x v="7"/>
    <x v="0"/>
  </r>
  <r>
    <s v="Don Cross"/>
    <s v="EXP-10014568"/>
    <n v="32.75"/>
    <d v="2024-06-13T00:00:00"/>
    <x v="23"/>
    <s v="Office Furniture"/>
    <s v="shelving"/>
    <m/>
    <m/>
    <m/>
    <m/>
    <m/>
    <m/>
    <m/>
    <m/>
    <m/>
    <m/>
    <m/>
    <m/>
    <m/>
    <m/>
    <m/>
    <m/>
    <m/>
    <m/>
    <m/>
    <m/>
    <m/>
    <d v="2024-07-03T00:00:00"/>
    <s v="SL165@tidalwaveautospa.com"/>
    <s v="Jeff Mathis"/>
    <x v="7"/>
    <x v="0"/>
  </r>
  <r>
    <s v="Don Cross"/>
    <s v="EXP-10014568"/>
    <n v="43.19"/>
    <d v="2024-06-15T00:00:00"/>
    <x v="7"/>
    <s v="Plumbing Expense"/>
    <s v="plumbing repairs"/>
    <m/>
    <m/>
    <m/>
    <m/>
    <m/>
    <m/>
    <m/>
    <m/>
    <m/>
    <m/>
    <m/>
    <m/>
    <m/>
    <m/>
    <m/>
    <m/>
    <m/>
    <m/>
    <m/>
    <m/>
    <m/>
    <d v="2024-07-03T00:00:00"/>
    <s v="SL165@tidalwaveautospa.com"/>
    <s v="Jeff Mathis"/>
    <x v="7"/>
    <x v="0"/>
  </r>
  <r>
    <s v="Don Cross"/>
    <s v="EXP-10014568"/>
    <n v="14.25"/>
    <d v="2024-06-15T00:00:00"/>
    <x v="7"/>
    <s v="Plumbing Expense"/>
    <s v="plumbing repair"/>
    <m/>
    <m/>
    <m/>
    <m/>
    <m/>
    <m/>
    <m/>
    <m/>
    <m/>
    <m/>
    <m/>
    <m/>
    <m/>
    <m/>
    <m/>
    <m/>
    <m/>
    <m/>
    <m/>
    <m/>
    <m/>
    <d v="2024-07-03T00:00:00"/>
    <s v="SL165@tidalwaveautospa.com"/>
    <s v="Jeff Mathis"/>
    <x v="7"/>
    <x v="0"/>
  </r>
  <r>
    <s v="Don Cross"/>
    <s v="EXP-10014568"/>
    <n v="52.42"/>
    <d v="2024-06-18T00:00:00"/>
    <x v="22"/>
    <s v="Wash Supplies"/>
    <s v="buckets for cleaning"/>
    <m/>
    <m/>
    <m/>
    <m/>
    <m/>
    <m/>
    <m/>
    <m/>
    <m/>
    <m/>
    <m/>
    <m/>
    <m/>
    <m/>
    <m/>
    <m/>
    <m/>
    <m/>
    <m/>
    <m/>
    <m/>
    <d v="2024-07-03T00:00:00"/>
    <s v="SL165@tidalwaveautospa.com"/>
    <s v="Jeff Mathis"/>
    <x v="7"/>
    <x v="0"/>
  </r>
  <r>
    <s v="Don Cross"/>
    <s v="EXP-10014568"/>
    <n v="59.01"/>
    <d v="2024-06-18T00:00:00"/>
    <x v="9"/>
    <s v="Snacks"/>
    <s v="water and electrolytes"/>
    <m/>
    <m/>
    <m/>
    <m/>
    <m/>
    <m/>
    <m/>
    <m/>
    <m/>
    <m/>
    <m/>
    <m/>
    <m/>
    <m/>
    <m/>
    <m/>
    <m/>
    <m/>
    <m/>
    <m/>
    <m/>
    <d v="2024-07-03T00:00:00"/>
    <s v="SL165@tidalwaveautospa.com"/>
    <s v="Jeff Mathis"/>
    <x v="7"/>
    <x v="0"/>
  </r>
  <r>
    <s v="Kaleigh Welch"/>
    <s v="EXP-10014503"/>
    <n v="109.72"/>
    <d v="2024-06-12T00:00:00"/>
    <x v="6"/>
    <s v="Parts"/>
    <s v="Pressure hose"/>
    <m/>
    <m/>
    <m/>
    <m/>
    <m/>
    <m/>
    <m/>
    <m/>
    <m/>
    <m/>
    <m/>
    <m/>
    <m/>
    <m/>
    <m/>
    <m/>
    <m/>
    <m/>
    <m/>
    <m/>
    <m/>
    <d v="2024-07-03T00:00:00"/>
    <s v="SL251@tidalwaveautospa.com"/>
    <s v="Jeff Mathis"/>
    <x v="7"/>
    <x v="0"/>
  </r>
  <r>
    <s v="Howard Montes"/>
    <s v="EXP-10014576"/>
    <n v="41.69"/>
    <d v="2024-05-18T00:00:00"/>
    <x v="1"/>
    <s v="Parts"/>
    <s v="Air hose"/>
    <m/>
    <m/>
    <m/>
    <m/>
    <m/>
    <m/>
    <m/>
    <m/>
    <m/>
    <m/>
    <m/>
    <m/>
    <m/>
    <m/>
    <m/>
    <m/>
    <m/>
    <m/>
    <m/>
    <m/>
    <m/>
    <d v="2024-07-03T00:00:00"/>
    <s v="SL122@tidalwaveautospa.com"/>
    <s v="Jeff Mathis"/>
    <x v="7"/>
    <x v="0"/>
  </r>
  <r>
    <s v="Howard Montes"/>
    <s v="EXP-10014576"/>
    <n v="21.42"/>
    <d v="2024-05-18T00:00:00"/>
    <x v="1"/>
    <s v="Parts"/>
    <s v="Fittings"/>
    <m/>
    <m/>
    <m/>
    <m/>
    <m/>
    <m/>
    <m/>
    <m/>
    <m/>
    <m/>
    <m/>
    <m/>
    <m/>
    <m/>
    <m/>
    <m/>
    <m/>
    <m/>
    <m/>
    <m/>
    <m/>
    <d v="2024-07-03T00:00:00"/>
    <s v="SL122@tidalwaveautospa.com"/>
    <s v="Jeff Mathis"/>
    <x v="7"/>
    <x v="0"/>
  </r>
  <r>
    <s v="Howard Montes"/>
    <s v="EXP-10014576"/>
    <n v="21.94"/>
    <d v="2024-05-21T00:00:00"/>
    <x v="0"/>
    <s v="Wash Maintenance"/>
    <s v="Water hose"/>
    <m/>
    <m/>
    <m/>
    <m/>
    <m/>
    <m/>
    <m/>
    <m/>
    <m/>
    <m/>
    <m/>
    <m/>
    <m/>
    <m/>
    <m/>
    <m/>
    <m/>
    <m/>
    <m/>
    <m/>
    <m/>
    <d v="2024-07-03T00:00:00"/>
    <s v="SL122@tidalwaveautospa.com"/>
    <s v="Jeff Mathis"/>
    <x v="7"/>
    <x v="0"/>
  </r>
  <r>
    <s v="Howard Montes"/>
    <s v="EXP-10014576"/>
    <n v="109.74"/>
    <d v="2024-05-31T00:00:00"/>
    <x v="0"/>
    <s v="Office Supplies"/>
    <s v="Receipt paper"/>
    <m/>
    <m/>
    <m/>
    <m/>
    <m/>
    <m/>
    <m/>
    <m/>
    <m/>
    <m/>
    <m/>
    <m/>
    <m/>
    <m/>
    <m/>
    <m/>
    <m/>
    <m/>
    <m/>
    <m/>
    <m/>
    <d v="2024-07-03T00:00:00"/>
    <s v="SL122@tidalwaveautospa.com"/>
    <s v="Jeff Mathis"/>
    <x v="7"/>
    <x v="0"/>
  </r>
  <r>
    <s v="Howard Montes"/>
    <s v="EXP-10014576"/>
    <n v="121.5"/>
    <d v="2024-06-01T00:00:00"/>
    <x v="0"/>
    <s v="Itemized"/>
    <s v="wood handle, bath tissue, cable ties, toilet bowl cleaner"/>
    <n v="65.83"/>
    <s v="Wash Maintenance"/>
    <s v="wood handles, cable ties"/>
    <n v="55.67"/>
    <s v="Office Supplies"/>
    <s v="bath tissue, toilet bowl cleaner"/>
    <m/>
    <m/>
    <m/>
    <m/>
    <m/>
    <m/>
    <m/>
    <m/>
    <m/>
    <m/>
    <m/>
    <m/>
    <m/>
    <m/>
    <m/>
    <d v="2024-07-03T00:00:00"/>
    <s v="SL122@tidalwaveautospa.com"/>
    <s v="Jeff Mathis"/>
    <x v="7"/>
    <x v="0"/>
  </r>
  <r>
    <s v="Howard Montes"/>
    <s v="EXP-10014576"/>
    <n v="318"/>
    <d v="2024-06-05T00:00:00"/>
    <x v="1"/>
    <s v="Electric Repairs"/>
    <s v="Electrician"/>
    <m/>
    <m/>
    <m/>
    <m/>
    <m/>
    <m/>
    <m/>
    <m/>
    <m/>
    <m/>
    <m/>
    <m/>
    <m/>
    <m/>
    <m/>
    <m/>
    <m/>
    <m/>
    <m/>
    <m/>
    <m/>
    <d v="2024-07-03T00:00:00"/>
    <s v="SL122@tidalwaveautospa.com"/>
    <s v="Jeff Mathis"/>
    <x v="7"/>
    <x v="0"/>
  </r>
  <r>
    <s v="Howard Montes"/>
    <s v="EXP-10014576"/>
    <n v="6.34"/>
    <d v="2024-06-06T00:00:00"/>
    <x v="0"/>
    <s v="Office Supplies"/>
    <s v="Teflon tape"/>
    <m/>
    <m/>
    <m/>
    <m/>
    <m/>
    <m/>
    <m/>
    <m/>
    <m/>
    <m/>
    <m/>
    <m/>
    <m/>
    <m/>
    <m/>
    <m/>
    <m/>
    <m/>
    <m/>
    <m/>
    <m/>
    <d v="2024-07-03T00:00:00"/>
    <s v="SL122@tidalwaveautospa.com"/>
    <s v="Jeff Mathis"/>
    <x v="7"/>
    <x v="0"/>
  </r>
  <r>
    <s v="Howard Montes"/>
    <s v="EXP-10014576"/>
    <n v="50.6"/>
    <d v="2024-06-12T00:00:00"/>
    <x v="0"/>
    <s v="Landscaping"/>
    <s v="flowers, watering can, potting mix"/>
    <m/>
    <m/>
    <m/>
    <m/>
    <m/>
    <m/>
    <m/>
    <m/>
    <m/>
    <m/>
    <m/>
    <m/>
    <m/>
    <m/>
    <m/>
    <m/>
    <m/>
    <m/>
    <m/>
    <m/>
    <m/>
    <d v="2024-07-03T00:00:00"/>
    <s v="SL122@tidalwaveautospa.com"/>
    <s v="Jeff Mathis"/>
    <x v="7"/>
    <x v="0"/>
  </r>
  <r>
    <s v="Howard Montes"/>
    <s v="EXP-10014574"/>
    <n v="16.46"/>
    <d v="2024-06-06T00:00:00"/>
    <x v="1"/>
    <s v="Small Tools"/>
    <s v="Tube bender"/>
    <m/>
    <m/>
    <m/>
    <m/>
    <m/>
    <m/>
    <m/>
    <m/>
    <m/>
    <m/>
    <m/>
    <m/>
    <m/>
    <m/>
    <m/>
    <m/>
    <m/>
    <m/>
    <m/>
    <m/>
    <m/>
    <d v="2024-07-03T00:00:00"/>
    <s v="SL122@tidalwaveautospa.com"/>
    <s v="Jeff Mathis"/>
    <x v="7"/>
    <x v="0"/>
  </r>
  <r>
    <s v="Howard Montes"/>
    <s v="EXP-10014574"/>
    <n v="900.27"/>
    <d v="2024-06-06T00:00:00"/>
    <x v="1"/>
    <s v="Plumbing Expense"/>
    <s v="Reclaim repair"/>
    <m/>
    <m/>
    <m/>
    <m/>
    <m/>
    <m/>
    <m/>
    <m/>
    <m/>
    <m/>
    <m/>
    <m/>
    <m/>
    <m/>
    <m/>
    <m/>
    <m/>
    <m/>
    <m/>
    <m/>
    <m/>
    <d v="2024-07-03T00:00:00"/>
    <s v="SL122@tidalwaveautospa.com"/>
    <s v="Jeff Mathis"/>
    <x v="7"/>
    <x v="0"/>
  </r>
  <r>
    <s v="Clayton Gibson"/>
    <s v="EXP-10014489"/>
    <n v="496.52"/>
    <d v="2024-06-09T00:00:00"/>
    <x v="23"/>
    <s v="Training"/>
    <s v="training manuals"/>
    <m/>
    <m/>
    <m/>
    <m/>
    <m/>
    <m/>
    <m/>
    <m/>
    <m/>
    <m/>
    <m/>
    <m/>
    <m/>
    <m/>
    <m/>
    <m/>
    <m/>
    <m/>
    <m/>
    <m/>
    <m/>
    <d v="2024-07-03T00:00:00"/>
    <s v="clayton.gibson@tidalwaveautospa.com"/>
    <s v="Coty Stevens"/>
    <x v="7"/>
    <x v="0"/>
  </r>
  <r>
    <s v="Clayton Gibson"/>
    <s v="EXP-10014489"/>
    <n v="68.95"/>
    <d v="2024-06-18T00:00:00"/>
    <x v="0"/>
    <s v="Wash Maintenance"/>
    <s v="grease"/>
    <m/>
    <m/>
    <m/>
    <m/>
    <m/>
    <m/>
    <m/>
    <m/>
    <m/>
    <m/>
    <m/>
    <m/>
    <m/>
    <m/>
    <m/>
    <m/>
    <m/>
    <m/>
    <m/>
    <m/>
    <m/>
    <d v="2024-07-03T00:00:00"/>
    <s v="clayton.gibson@tidalwaveautospa.com"/>
    <s v="Coty Stevens"/>
    <x v="7"/>
    <x v="0"/>
  </r>
  <r>
    <s v="Clayton Gibson"/>
    <s v="EXP-10014489"/>
    <n v="-81"/>
    <d v="2024-06-18T00:00:00"/>
    <x v="0"/>
    <s v="Parts"/>
    <s v="return of some fittings"/>
    <m/>
    <m/>
    <m/>
    <m/>
    <m/>
    <m/>
    <m/>
    <m/>
    <m/>
    <m/>
    <m/>
    <m/>
    <m/>
    <m/>
    <m/>
    <m/>
    <m/>
    <m/>
    <m/>
    <m/>
    <m/>
    <d v="2024-07-03T00:00:00"/>
    <s v="clayton.gibson@tidalwaveautospa.com"/>
    <s v="Coty Stevens"/>
    <x v="7"/>
    <x v="0"/>
  </r>
  <r>
    <s v="Clayton Gibson"/>
    <s v="EXP-10014489"/>
    <n v="180.94"/>
    <d v="2024-06-18T00:00:00"/>
    <x v="0"/>
    <s v="Parts"/>
    <s v="brass fittings"/>
    <m/>
    <m/>
    <m/>
    <m/>
    <m/>
    <m/>
    <m/>
    <m/>
    <m/>
    <m/>
    <m/>
    <m/>
    <m/>
    <m/>
    <m/>
    <m/>
    <m/>
    <m/>
    <m/>
    <m/>
    <m/>
    <d v="2024-07-03T00:00:00"/>
    <s v="clayton.gibson@tidalwaveautospa.com"/>
    <s v="Coty Stevens"/>
    <x v="7"/>
    <x v="0"/>
  </r>
  <r>
    <s v="Clayton Gibson"/>
    <s v="EXP-10014489"/>
    <n v="171.12"/>
    <d v="2024-06-18T00:00:00"/>
    <x v="0"/>
    <s v="Parts"/>
    <s v="brass fittings"/>
    <m/>
    <m/>
    <m/>
    <m/>
    <m/>
    <m/>
    <m/>
    <m/>
    <m/>
    <m/>
    <m/>
    <m/>
    <m/>
    <m/>
    <m/>
    <m/>
    <m/>
    <m/>
    <m/>
    <m/>
    <m/>
    <d v="2024-07-03T00:00:00"/>
    <s v="clayton.gibson@tidalwaveautospa.com"/>
    <s v="Coty Stevens"/>
    <x v="7"/>
    <x v="0"/>
  </r>
  <r>
    <s v="Clayton Gibson"/>
    <s v="EXP-10014489"/>
    <n v="471.42"/>
    <d v="2024-06-19T00:00:00"/>
    <x v="0"/>
    <s v="Safety Supplies"/>
    <s v="carts, bins, gloves, glasses"/>
    <m/>
    <m/>
    <m/>
    <m/>
    <m/>
    <m/>
    <m/>
    <m/>
    <m/>
    <m/>
    <m/>
    <m/>
    <m/>
    <m/>
    <m/>
    <m/>
    <m/>
    <m/>
    <m/>
    <m/>
    <m/>
    <d v="2024-07-03T00:00:00"/>
    <s v="clayton.gibson@tidalwaveautospa.com"/>
    <s v="Coty Stevens"/>
    <x v="7"/>
    <x v="0"/>
  </r>
  <r>
    <s v="Clayton Gibson"/>
    <s v="EXP-10014018"/>
    <n v="46.61"/>
    <d v="2024-05-20T00:00:00"/>
    <x v="23"/>
    <s v="Wash Maintenance"/>
    <s v="wipes, air fresheners, zip ties"/>
    <m/>
    <m/>
    <m/>
    <m/>
    <m/>
    <m/>
    <m/>
    <m/>
    <m/>
    <m/>
    <m/>
    <m/>
    <m/>
    <m/>
    <m/>
    <m/>
    <m/>
    <m/>
    <m/>
    <m/>
    <m/>
    <d v="2024-07-03T00:00:00"/>
    <s v="clayton.gibson@tidalwaveautospa.com"/>
    <s v="Coty Stevens"/>
    <x v="7"/>
    <x v="0"/>
  </r>
  <r>
    <s v="Clayton Gibson"/>
    <s v="EXP-10014018"/>
    <n v="392.3"/>
    <d v="2024-05-21T00:00:00"/>
    <x v="0"/>
    <s v="Safety Supplies"/>
    <s v="gloves, glasses, carts, trash cans"/>
    <m/>
    <m/>
    <m/>
    <m/>
    <m/>
    <m/>
    <m/>
    <m/>
    <m/>
    <m/>
    <m/>
    <m/>
    <m/>
    <m/>
    <m/>
    <m/>
    <m/>
    <m/>
    <m/>
    <m/>
    <m/>
    <d v="2024-07-03T00:00:00"/>
    <s v="clayton.gibson@tidalwaveautospa.com"/>
    <s v="Coty Stevens"/>
    <x v="7"/>
    <x v="0"/>
  </r>
  <r>
    <s v="Clayton Gibson"/>
    <s v="EXP-10014018"/>
    <n v="43.35"/>
    <d v="2024-05-22T00:00:00"/>
    <x v="1"/>
    <s v="Parts"/>
    <s v="hardware"/>
    <m/>
    <m/>
    <m/>
    <m/>
    <m/>
    <m/>
    <m/>
    <m/>
    <m/>
    <m/>
    <m/>
    <m/>
    <m/>
    <m/>
    <m/>
    <m/>
    <m/>
    <m/>
    <m/>
    <m/>
    <m/>
    <d v="2024-07-03T00:00:00"/>
    <s v="clayton.gibson@tidalwaveautospa.com"/>
    <s v="Coty Stevens"/>
    <x v="7"/>
    <x v="0"/>
  </r>
  <r>
    <s v="Clayton Gibson"/>
    <s v="EXP-10014018"/>
    <n v="14.55"/>
    <d v="2024-05-23T00:00:00"/>
    <x v="0"/>
    <s v="Plumbing Expense"/>
    <s v="wire strippers, pvc"/>
    <m/>
    <m/>
    <m/>
    <m/>
    <m/>
    <m/>
    <m/>
    <m/>
    <m/>
    <m/>
    <m/>
    <m/>
    <m/>
    <m/>
    <m/>
    <m/>
    <m/>
    <m/>
    <m/>
    <m/>
    <m/>
    <d v="2024-07-03T00:00:00"/>
    <s v="clayton.gibson@tidalwaveautospa.com"/>
    <s v="Coty Stevens"/>
    <x v="7"/>
    <x v="0"/>
  </r>
  <r>
    <s v="Clayton Gibson"/>
    <s v="EXP-10014018"/>
    <n v="3.13"/>
    <d v="2024-05-27T00:00:00"/>
    <x v="0"/>
    <s v="Parts"/>
    <s v="tubing"/>
    <m/>
    <m/>
    <m/>
    <m/>
    <m/>
    <m/>
    <m/>
    <m/>
    <m/>
    <m/>
    <m/>
    <m/>
    <m/>
    <m/>
    <m/>
    <m/>
    <m/>
    <m/>
    <m/>
    <m/>
    <m/>
    <d v="2024-07-03T00:00:00"/>
    <s v="clayton.gibson@tidalwaveautospa.com"/>
    <s v="Coty Stevens"/>
    <x v="7"/>
    <x v="0"/>
  </r>
  <r>
    <s v="Anthony Nagy"/>
    <s v="EXP-10014572"/>
    <n v="33.200000000000003"/>
    <d v="2024-04-24T00:00:00"/>
    <x v="0"/>
    <s v="Itemized"/>
    <s v="WD-40 and 3/8 quick connect"/>
    <n v="16.18"/>
    <s v="Wash Maintenance"/>
    <s v="WD-40"/>
    <n v="17.020000000000003"/>
    <s v="Parts"/>
    <s v="quick connects"/>
    <m/>
    <m/>
    <m/>
    <m/>
    <m/>
    <m/>
    <m/>
    <m/>
    <m/>
    <m/>
    <m/>
    <m/>
    <m/>
    <m/>
    <m/>
    <d v="2024-07-03T00:00:00"/>
    <s v="SL87@tidalwaveautospa.com"/>
    <s v="Andrew Stephens"/>
    <x v="7"/>
    <x v="0"/>
  </r>
  <r>
    <s v="Anthony Nagy"/>
    <s v="EXP-10014572"/>
    <n v="1.49"/>
    <d v="2024-06-03T00:00:00"/>
    <x v="0"/>
    <s v="Parts"/>
    <s v="Lock washer"/>
    <m/>
    <m/>
    <m/>
    <m/>
    <m/>
    <m/>
    <m/>
    <m/>
    <m/>
    <m/>
    <m/>
    <m/>
    <m/>
    <m/>
    <m/>
    <m/>
    <m/>
    <m/>
    <m/>
    <m/>
    <m/>
    <d v="2024-07-03T00:00:00"/>
    <s v="SL87@tidalwaveautospa.com"/>
    <s v="Andrew Stephens"/>
    <x v="7"/>
    <x v="0"/>
  </r>
  <r>
    <s v="Anthony Nagy"/>
    <s v="EXP-10014572"/>
    <n v="-885"/>
    <d v="2024-06-10T00:00:00"/>
    <x v="1"/>
    <s v="Parts"/>
    <s v="Refund"/>
    <m/>
    <m/>
    <m/>
    <m/>
    <m/>
    <m/>
    <m/>
    <m/>
    <m/>
    <m/>
    <m/>
    <m/>
    <m/>
    <m/>
    <m/>
    <m/>
    <m/>
    <m/>
    <m/>
    <m/>
    <m/>
    <d v="2024-07-03T00:00:00"/>
    <s v="SL87@tidalwaveautospa.com"/>
    <s v="Andrew Stephens"/>
    <x v="7"/>
    <x v="0"/>
  </r>
  <r>
    <s v="Anthony Nagy"/>
    <s v="EXP-10014572"/>
    <n v="32.18"/>
    <d v="2024-06-14T00:00:00"/>
    <x v="8"/>
    <s v="Snacks"/>
    <s v="Water and gatorade"/>
    <m/>
    <m/>
    <m/>
    <m/>
    <m/>
    <m/>
    <m/>
    <m/>
    <m/>
    <m/>
    <m/>
    <m/>
    <m/>
    <m/>
    <m/>
    <m/>
    <m/>
    <m/>
    <m/>
    <m/>
    <m/>
    <d v="2024-07-03T00:00:00"/>
    <s v="SL87@tidalwaveautospa.com"/>
    <s v="Andrew Stephens"/>
    <x v="7"/>
    <x v="0"/>
  </r>
  <r>
    <s v="Anthony Nagy"/>
    <s v="EXP-10014572"/>
    <n v="80.430000000000007"/>
    <d v="2024-06-14T00:00:00"/>
    <x v="0"/>
    <s v="Wash Maintenance"/>
    <s v="Hydraulic oil"/>
    <m/>
    <m/>
    <m/>
    <m/>
    <m/>
    <m/>
    <m/>
    <m/>
    <m/>
    <m/>
    <m/>
    <m/>
    <m/>
    <m/>
    <m/>
    <m/>
    <m/>
    <m/>
    <m/>
    <m/>
    <m/>
    <d v="2024-07-03T00:00:00"/>
    <s v="SL87@tidalwaveautospa.com"/>
    <s v="Andrew Stephens"/>
    <x v="7"/>
    <x v="0"/>
  </r>
  <r>
    <s v="Anthony Nagy"/>
    <s v="EXP-10014572"/>
    <n v="123.25"/>
    <d v="2024-06-18T00:00:00"/>
    <x v="0"/>
    <s v="Wash Maintenance"/>
    <s v="Pressure gun, connects, foamer and bleach"/>
    <m/>
    <m/>
    <m/>
    <m/>
    <m/>
    <m/>
    <m/>
    <m/>
    <m/>
    <m/>
    <m/>
    <m/>
    <m/>
    <m/>
    <m/>
    <m/>
    <m/>
    <m/>
    <m/>
    <m/>
    <m/>
    <d v="2024-07-03T00:00:00"/>
    <s v="SL87@tidalwaveautospa.com"/>
    <s v="Andrew Stephens"/>
    <x v="7"/>
    <x v="0"/>
  </r>
  <r>
    <s v="Anthony Nagy"/>
    <s v="EXP-10014572"/>
    <n v="223.78"/>
    <d v="2024-06-18T00:00:00"/>
    <x v="0"/>
    <s v="Parts"/>
    <s v="Pressure hose and connects"/>
    <m/>
    <m/>
    <m/>
    <m/>
    <m/>
    <m/>
    <m/>
    <m/>
    <m/>
    <m/>
    <m/>
    <m/>
    <m/>
    <m/>
    <m/>
    <m/>
    <m/>
    <m/>
    <m/>
    <m/>
    <m/>
    <d v="2024-07-03T00:00:00"/>
    <s v="SL87@tidalwaveautospa.com"/>
    <s v="Andrew Stephens"/>
    <x v="7"/>
    <x v="0"/>
  </r>
  <r>
    <s v="Anthony Nagy"/>
    <s v="EXP-10014572"/>
    <n v="29.99"/>
    <d v="2024-06-18T00:00:00"/>
    <x v="0"/>
    <s v="Parts"/>
    <s v="Connects"/>
    <m/>
    <m/>
    <m/>
    <m/>
    <m/>
    <m/>
    <m/>
    <m/>
    <m/>
    <m/>
    <m/>
    <m/>
    <m/>
    <m/>
    <m/>
    <m/>
    <m/>
    <m/>
    <m/>
    <m/>
    <m/>
    <d v="2024-07-03T00:00:00"/>
    <s v="SL87@tidalwaveautospa.com"/>
    <s v="Andrew Stephens"/>
    <x v="7"/>
    <x v="0"/>
  </r>
  <r>
    <s v="Cecilia Pate"/>
    <s v="EXP-10014588"/>
    <n v="108.42"/>
    <d v="2024-05-31T00:00:00"/>
    <x v="19"/>
    <s v="Office Supplies"/>
    <s v="Filters for employee water machine"/>
    <m/>
    <m/>
    <m/>
    <m/>
    <m/>
    <m/>
    <m/>
    <m/>
    <m/>
    <m/>
    <m/>
    <m/>
    <m/>
    <m/>
    <m/>
    <m/>
    <m/>
    <m/>
    <m/>
    <m/>
    <m/>
    <d v="2024-07-03T00:00:00"/>
    <s v="SL214@tidalwaveautospa.com"/>
    <s v="Jeff Mathis"/>
    <x v="7"/>
    <x v="0"/>
  </r>
  <r>
    <s v="Cecilia Pate"/>
    <s v="EXP-10014588"/>
    <n v="10.42"/>
    <d v="2024-06-03T00:00:00"/>
    <x v="13"/>
    <s v="Office Supplies"/>
    <s v="Key copies different key from other expense"/>
    <m/>
    <m/>
    <m/>
    <m/>
    <m/>
    <m/>
    <m/>
    <m/>
    <m/>
    <m/>
    <m/>
    <m/>
    <m/>
    <m/>
    <m/>
    <m/>
    <m/>
    <m/>
    <m/>
    <m/>
    <m/>
    <d v="2024-07-03T00:00:00"/>
    <s v="SL214@tidalwaveautospa.com"/>
    <s v="Jeff Mathis"/>
    <x v="7"/>
    <x v="0"/>
  </r>
  <r>
    <s v="Cecilia Pate"/>
    <s v="EXP-10014588"/>
    <n v="10.42"/>
    <d v="2024-06-03T00:00:00"/>
    <x v="13"/>
    <s v="Office Supplies"/>
    <s v="Key copies different key from the other expense"/>
    <m/>
    <m/>
    <m/>
    <m/>
    <m/>
    <m/>
    <m/>
    <m/>
    <m/>
    <m/>
    <m/>
    <m/>
    <m/>
    <m/>
    <m/>
    <m/>
    <m/>
    <m/>
    <m/>
    <m/>
    <m/>
    <d v="2024-07-03T00:00:00"/>
    <s v="SL214@tidalwaveautospa.com"/>
    <s v="Jeff Mathis"/>
    <x v="7"/>
    <x v="0"/>
  </r>
  <r>
    <s v="Jerry Owens"/>
    <s v="EXP-10014155"/>
    <n v="9.32"/>
    <d v="2024-05-17T00:00:00"/>
    <x v="44"/>
    <s v="Parts"/>
    <s v="Hex nipple"/>
    <m/>
    <m/>
    <m/>
    <m/>
    <m/>
    <m/>
    <m/>
    <m/>
    <m/>
    <m/>
    <m/>
    <m/>
    <m/>
    <m/>
    <m/>
    <m/>
    <m/>
    <m/>
    <m/>
    <m/>
    <m/>
    <d v="2024-07-03T00:00:00"/>
    <s v=""/>
    <s v=""/>
    <x v="7"/>
    <x v="0"/>
  </r>
  <r>
    <s v="Jerry Owens"/>
    <s v="EXP-10014155"/>
    <n v="-6.57"/>
    <d v="2024-05-17T00:00:00"/>
    <x v="44"/>
    <s v="Parts"/>
    <s v="Return incorrect part"/>
    <m/>
    <m/>
    <m/>
    <m/>
    <m/>
    <m/>
    <m/>
    <m/>
    <m/>
    <m/>
    <m/>
    <m/>
    <m/>
    <m/>
    <m/>
    <m/>
    <m/>
    <m/>
    <m/>
    <m/>
    <m/>
    <d v="2024-07-03T00:00:00"/>
    <s v=""/>
    <s v=""/>
    <x v="7"/>
    <x v="0"/>
  </r>
  <r>
    <s v="Jerry Owens"/>
    <s v="EXP-10014155"/>
    <n v="30"/>
    <d v="2024-05-24T00:00:00"/>
    <x v="0"/>
    <s v="Wash Maintenance"/>
    <s v="Laundry card to wash towels"/>
    <m/>
    <m/>
    <m/>
    <m/>
    <m/>
    <m/>
    <m/>
    <m/>
    <m/>
    <m/>
    <m/>
    <m/>
    <m/>
    <m/>
    <m/>
    <m/>
    <m/>
    <m/>
    <m/>
    <m/>
    <m/>
    <d v="2024-07-03T00:00:00"/>
    <s v=""/>
    <s v=""/>
    <x v="7"/>
    <x v="0"/>
  </r>
  <r>
    <s v="Jerry Owens"/>
    <s v="EXP-10014155"/>
    <n v="76.87"/>
    <d v="2024-05-24T00:00:00"/>
    <x v="22"/>
    <s v="Itemized"/>
    <s v="Dawn, vinegar, water, trash bags"/>
    <n v="63.91"/>
    <s v="Wash Maintenance"/>
    <s v="dawn, vinegar, trash bags"/>
    <n v="12.960000000000008"/>
    <s v="Snacks"/>
    <s v="water"/>
    <m/>
    <m/>
    <m/>
    <m/>
    <m/>
    <m/>
    <m/>
    <m/>
    <m/>
    <m/>
    <m/>
    <m/>
    <m/>
    <m/>
    <m/>
    <d v="2024-07-03T00:00:00"/>
    <s v=""/>
    <s v=""/>
    <x v="7"/>
    <x v="0"/>
  </r>
  <r>
    <s v="Jerry Owens"/>
    <s v="EXP-10014155"/>
    <n v="18.059999999999999"/>
    <d v="2024-06-04T00:00:00"/>
    <x v="2"/>
    <s v="Itemized"/>
    <s v="Wrench and plumbing part"/>
    <n v="13.780000000000001"/>
    <s v="Small Tools"/>
    <s v="adjustable wrench"/>
    <n v="4.2799999999999976"/>
    <s v="Plumbing Expense"/>
    <s v="plumbing parts"/>
    <m/>
    <m/>
    <m/>
    <m/>
    <m/>
    <m/>
    <m/>
    <m/>
    <m/>
    <m/>
    <m/>
    <m/>
    <m/>
    <m/>
    <m/>
    <d v="2024-07-03T00:00:00"/>
    <s v=""/>
    <s v=""/>
    <x v="7"/>
    <x v="0"/>
  </r>
  <r>
    <s v="Philip Crosse"/>
    <s v="EXP-10014530"/>
    <n v="55.92"/>
    <d v="2024-06-16T00:00:00"/>
    <x v="0"/>
    <s v="Office Supplies"/>
    <s v="Receipt paper"/>
    <m/>
    <m/>
    <m/>
    <m/>
    <m/>
    <m/>
    <m/>
    <m/>
    <m/>
    <m/>
    <m/>
    <m/>
    <m/>
    <m/>
    <m/>
    <m/>
    <m/>
    <m/>
    <m/>
    <m/>
    <m/>
    <d v="2024-07-03T00:00:00"/>
    <s v="SL263@tidalwaveautospa.com"/>
    <s v="Joe Chavez"/>
    <x v="7"/>
    <x v="0"/>
  </r>
  <r>
    <s v="Cassondra Clark"/>
    <s v="EXP-10014584"/>
    <n v="341"/>
    <d v="2024-05-16T00:00:00"/>
    <x v="22"/>
    <s v="Itemized"/>
    <s v="SOAP DETERGENT VINEGEAR GATORADE WATER ECT"/>
    <n v="104.08000000000001"/>
    <s v="Office Supplies"/>
    <s v="hand soap, tissues, swiffer wet, swiffer"/>
    <n v="201.11"/>
    <s v="Wash Maintenance"/>
    <s v="dawn, vinegar, downy beads"/>
    <n v="35.809999999999945"/>
    <s v="Snacks"/>
    <s v="fruit snacks, water, flavor ice"/>
    <m/>
    <m/>
    <m/>
    <m/>
    <m/>
    <m/>
    <m/>
    <m/>
    <m/>
    <m/>
    <m/>
    <m/>
    <d v="2024-07-03T00:00:00"/>
    <s v="SL67@tidalwaveautospa.com"/>
    <s v="Michael Donnelly"/>
    <x v="7"/>
    <x v="0"/>
  </r>
  <r>
    <s v="Cassondra Clark"/>
    <s v="EXP-10014584"/>
    <n v="16.88"/>
    <d v="2024-05-23T00:00:00"/>
    <x v="0"/>
    <s v="Snacks"/>
    <s v="WATER"/>
    <m/>
    <m/>
    <m/>
    <m/>
    <m/>
    <m/>
    <m/>
    <m/>
    <m/>
    <m/>
    <m/>
    <m/>
    <m/>
    <m/>
    <m/>
    <m/>
    <m/>
    <m/>
    <m/>
    <m/>
    <m/>
    <d v="2024-07-03T00:00:00"/>
    <s v="SL67@tidalwaveautospa.com"/>
    <s v="Michael Donnelly"/>
    <x v="7"/>
    <x v="0"/>
  </r>
  <r>
    <s v="Cassondra Clark"/>
    <s v="EXP-10014584"/>
    <n v="496.95"/>
    <d v="2024-05-26T00:00:00"/>
    <x v="21"/>
    <s v="Airfare"/>
    <s v="WOMAN OF THE WAVE NON SL EXPENSE"/>
    <m/>
    <m/>
    <m/>
    <m/>
    <m/>
    <m/>
    <m/>
    <m/>
    <m/>
    <m/>
    <m/>
    <m/>
    <m/>
    <m/>
    <m/>
    <m/>
    <m/>
    <m/>
    <m/>
    <m/>
    <m/>
    <d v="2024-07-03T00:00:00"/>
    <s v="SL67@tidalwaveautospa.com"/>
    <s v="Michael Donnelly"/>
    <x v="7"/>
    <x v="0"/>
  </r>
  <r>
    <s v="Cassondra Clark"/>
    <s v="EXP-10014584"/>
    <n v="172.24"/>
    <d v="2024-05-27T00:00:00"/>
    <x v="0"/>
    <s v="Wash Maintenance"/>
    <s v="SOAP WATER VINIGEAR ECT"/>
    <m/>
    <m/>
    <m/>
    <m/>
    <m/>
    <m/>
    <m/>
    <m/>
    <m/>
    <m/>
    <m/>
    <m/>
    <m/>
    <m/>
    <m/>
    <m/>
    <m/>
    <m/>
    <m/>
    <m/>
    <m/>
    <d v="2024-07-03T00:00:00"/>
    <s v="SL67@tidalwaveautospa.com"/>
    <s v="Michael Donnelly"/>
    <x v="7"/>
    <x v="0"/>
  </r>
  <r>
    <s v="Cassondra Clark"/>
    <s v="EXP-10014584"/>
    <n v="36.03"/>
    <d v="2024-05-27T00:00:00"/>
    <x v="21"/>
    <s v="Airfare"/>
    <s v="WOMAN OF THE WAVE EXPENCE NON SL"/>
    <m/>
    <m/>
    <m/>
    <m/>
    <m/>
    <m/>
    <m/>
    <m/>
    <m/>
    <m/>
    <m/>
    <m/>
    <m/>
    <m/>
    <m/>
    <m/>
    <m/>
    <m/>
    <m/>
    <m/>
    <m/>
    <d v="2024-07-03T00:00:00"/>
    <s v="SL67@tidalwaveautospa.com"/>
    <s v="Michael Donnelly"/>
    <x v="7"/>
    <x v="0"/>
  </r>
  <r>
    <s v="Cassondra Clark"/>
    <s v="EXP-10014584"/>
    <n v="32.869999999999997"/>
    <d v="2024-05-29T00:00:00"/>
    <x v="7"/>
    <s v="Wash Maintenance"/>
    <s v="HOSE CLAMP/OIL"/>
    <m/>
    <m/>
    <m/>
    <m/>
    <m/>
    <m/>
    <m/>
    <m/>
    <m/>
    <m/>
    <m/>
    <m/>
    <m/>
    <m/>
    <m/>
    <m/>
    <m/>
    <m/>
    <m/>
    <m/>
    <m/>
    <d v="2024-07-03T00:00:00"/>
    <s v="SL67@tidalwaveautospa.com"/>
    <s v="Michael Donnelly"/>
    <x v="7"/>
    <x v="0"/>
  </r>
  <r>
    <s v="Cassondra Clark"/>
    <s v="EXP-10014584"/>
    <n v="214.37"/>
    <d v="2024-06-08T00:00:00"/>
    <x v="0"/>
    <s v="Snacks"/>
    <s v="WATER GATORADE SOAP SCRB PADS"/>
    <m/>
    <m/>
    <m/>
    <m/>
    <m/>
    <m/>
    <m/>
    <m/>
    <m/>
    <m/>
    <m/>
    <m/>
    <m/>
    <m/>
    <m/>
    <m/>
    <m/>
    <m/>
    <m/>
    <m/>
    <m/>
    <d v="2024-07-03T00:00:00"/>
    <s v="SL67@tidalwaveautospa.com"/>
    <s v="Michael Donnelly"/>
    <x v="7"/>
    <x v="0"/>
  </r>
  <r>
    <s v="Cassondra Clark"/>
    <s v="EXP-10014584"/>
    <n v="23.63"/>
    <d v="2024-06-14T00:00:00"/>
    <x v="8"/>
    <s v="Employee Incentive - Meals"/>
    <s v="MANAGER MEETING"/>
    <m/>
    <m/>
    <m/>
    <m/>
    <m/>
    <m/>
    <m/>
    <m/>
    <m/>
    <m/>
    <m/>
    <m/>
    <m/>
    <m/>
    <m/>
    <m/>
    <m/>
    <m/>
    <m/>
    <m/>
    <m/>
    <d v="2024-07-03T00:00:00"/>
    <s v="SL67@tidalwaveautospa.com"/>
    <s v="Michael Donnelly"/>
    <x v="7"/>
    <x v="0"/>
  </r>
  <r>
    <s v="Cassondra Clark"/>
    <s v="EXP-10014584"/>
    <n v="7.36"/>
    <d v="2024-06-14T00:00:00"/>
    <x v="7"/>
    <s v="Parts"/>
    <s v="CHECK VAVLE"/>
    <m/>
    <m/>
    <m/>
    <m/>
    <m/>
    <m/>
    <m/>
    <m/>
    <m/>
    <m/>
    <m/>
    <m/>
    <m/>
    <m/>
    <m/>
    <m/>
    <m/>
    <m/>
    <m/>
    <m/>
    <m/>
    <d v="2024-07-03T00:00:00"/>
    <s v="SL67@tidalwaveautospa.com"/>
    <s v="Michael Donnelly"/>
    <x v="7"/>
    <x v="0"/>
  </r>
  <r>
    <s v="Draven Girdler"/>
    <s v="EXP-10014331"/>
    <n v="25.23"/>
    <d v="2024-05-17T00:00:00"/>
    <x v="2"/>
    <s v="Parts"/>
    <s v="Pipe fittings"/>
    <m/>
    <m/>
    <m/>
    <m/>
    <m/>
    <m/>
    <m/>
    <m/>
    <m/>
    <m/>
    <m/>
    <m/>
    <m/>
    <m/>
    <m/>
    <m/>
    <m/>
    <m/>
    <m/>
    <m/>
    <m/>
    <d v="2024-07-03T00:00:00"/>
    <s v="ASL164@tidalwaveautospa.com"/>
    <s v="Lane Carr"/>
    <x v="7"/>
    <x v="0"/>
  </r>
  <r>
    <s v="Draven Girdler"/>
    <s v="EXP-10014331"/>
    <n v="19.600000000000001"/>
    <d v="2024-05-20T00:00:00"/>
    <x v="0"/>
    <s v="Office Supplies"/>
    <s v="Toilet paper"/>
    <m/>
    <m/>
    <m/>
    <m/>
    <m/>
    <m/>
    <m/>
    <m/>
    <m/>
    <m/>
    <m/>
    <m/>
    <m/>
    <m/>
    <m/>
    <m/>
    <m/>
    <m/>
    <m/>
    <m/>
    <m/>
    <d v="2024-07-03T00:00:00"/>
    <s v="ASL164@tidalwaveautospa.com"/>
    <s v="Lane Carr"/>
    <x v="7"/>
    <x v="0"/>
  </r>
  <r>
    <s v="Draven Girdler"/>
    <s v="EXP-10014331"/>
    <n v="244.45"/>
    <d v="2024-05-20T00:00:00"/>
    <x v="11"/>
    <s v="Wash Maintenance"/>
    <s v="Salt for water softener and hoses for pressure washer"/>
    <m/>
    <m/>
    <m/>
    <m/>
    <m/>
    <m/>
    <m/>
    <m/>
    <m/>
    <m/>
    <m/>
    <m/>
    <m/>
    <m/>
    <m/>
    <m/>
    <m/>
    <m/>
    <m/>
    <m/>
    <m/>
    <d v="2024-07-03T00:00:00"/>
    <s v="ASL164@tidalwaveautospa.com"/>
    <s v="Lane Carr"/>
    <x v="7"/>
    <x v="0"/>
  </r>
  <r>
    <s v="Draven Girdler"/>
    <s v="EXP-10014331"/>
    <n v="19.739999999999998"/>
    <d v="2024-05-22T00:00:00"/>
    <x v="2"/>
    <s v="Parts"/>
    <s v="Fittings for bearings"/>
    <m/>
    <m/>
    <m/>
    <m/>
    <m/>
    <m/>
    <m/>
    <m/>
    <m/>
    <m/>
    <m/>
    <m/>
    <m/>
    <m/>
    <m/>
    <m/>
    <m/>
    <m/>
    <m/>
    <m/>
    <m/>
    <d v="2024-07-03T00:00:00"/>
    <s v="ASL164@tidalwaveautospa.com"/>
    <s v="Lane Carr"/>
    <x v="7"/>
    <x v="0"/>
  </r>
  <r>
    <s v="Draven Girdler"/>
    <s v="EXP-10014331"/>
    <n v="149.97999999999999"/>
    <d v="2024-05-27T00:00:00"/>
    <x v="0"/>
    <s v="Wash Maintenance"/>
    <s v="Oil"/>
    <m/>
    <m/>
    <m/>
    <m/>
    <m/>
    <m/>
    <m/>
    <m/>
    <m/>
    <m/>
    <m/>
    <m/>
    <m/>
    <m/>
    <m/>
    <m/>
    <m/>
    <m/>
    <m/>
    <m/>
    <m/>
    <d v="2024-07-03T00:00:00"/>
    <s v="ASL164@tidalwaveautospa.com"/>
    <s v="Lane Carr"/>
    <x v="7"/>
    <x v="0"/>
  </r>
  <r>
    <s v="Draven Girdler"/>
    <s v="EXP-10014331"/>
    <n v="11.96"/>
    <d v="2024-05-27T00:00:00"/>
    <x v="1"/>
    <s v="Parts"/>
    <s v="1/2 flare"/>
    <m/>
    <m/>
    <m/>
    <m/>
    <m/>
    <m/>
    <m/>
    <m/>
    <m/>
    <m/>
    <m/>
    <m/>
    <m/>
    <m/>
    <m/>
    <m/>
    <m/>
    <m/>
    <m/>
    <m/>
    <m/>
    <d v="2024-07-03T00:00:00"/>
    <s v="ASL164@tidalwaveautospa.com"/>
    <s v="Lane Carr"/>
    <x v="7"/>
    <x v="0"/>
  </r>
  <r>
    <s v="Draven Girdler"/>
    <s v="EXP-10014331"/>
    <n v="381.89"/>
    <d v="2024-05-27T00:00:00"/>
    <x v="0"/>
    <s v="Wash Maintenance"/>
    <s v="Oil"/>
    <m/>
    <m/>
    <m/>
    <m/>
    <m/>
    <m/>
    <m/>
    <m/>
    <m/>
    <m/>
    <m/>
    <m/>
    <m/>
    <m/>
    <m/>
    <m/>
    <m/>
    <m/>
    <m/>
    <m/>
    <m/>
    <d v="2024-07-03T00:00:00"/>
    <s v="ASL164@tidalwaveautospa.com"/>
    <s v="Lane Carr"/>
    <x v="7"/>
    <x v="0"/>
  </r>
  <r>
    <s v="Draven Girdler"/>
    <s v="EXP-10014331"/>
    <n v="95.47"/>
    <d v="2024-05-27T00:00:00"/>
    <x v="0"/>
    <s v="Wash Maintenance"/>
    <s v="Oil"/>
    <m/>
    <m/>
    <m/>
    <m/>
    <m/>
    <m/>
    <m/>
    <m/>
    <m/>
    <m/>
    <m/>
    <m/>
    <m/>
    <m/>
    <m/>
    <m/>
    <m/>
    <m/>
    <m/>
    <m/>
    <m/>
    <d v="2024-07-03T00:00:00"/>
    <s v="ASL164@tidalwaveautospa.com"/>
    <s v="Lane Carr"/>
    <x v="7"/>
    <x v="0"/>
  </r>
  <r>
    <s v="Draven Girdler"/>
    <s v="EXP-10014331"/>
    <n v="657.4"/>
    <d v="2024-05-28T00:00:00"/>
    <x v="6"/>
    <s v="Wash Maintenance"/>
    <s v="Oil for oil leak."/>
    <m/>
    <m/>
    <m/>
    <m/>
    <m/>
    <m/>
    <m/>
    <m/>
    <m/>
    <m/>
    <m/>
    <m/>
    <m/>
    <m/>
    <m/>
    <m/>
    <m/>
    <m/>
    <m/>
    <m/>
    <m/>
    <d v="2024-07-03T00:00:00"/>
    <s v="ASL164@tidalwaveautospa.com"/>
    <s v="Lane Carr"/>
    <x v="7"/>
    <x v="0"/>
  </r>
  <r>
    <s v="Draven Girdler"/>
    <s v="EXP-10014331"/>
    <n v="657.4"/>
    <d v="2024-05-28T00:00:00"/>
    <x v="0"/>
    <s v="Wash Maintenance"/>
    <s v="More oil for leak."/>
    <m/>
    <m/>
    <m/>
    <m/>
    <m/>
    <m/>
    <m/>
    <m/>
    <m/>
    <m/>
    <m/>
    <m/>
    <m/>
    <m/>
    <m/>
    <m/>
    <m/>
    <m/>
    <m/>
    <m/>
    <m/>
    <d v="2024-07-03T00:00:00"/>
    <s v="ASL164@tidalwaveautospa.com"/>
    <s v="Lane Carr"/>
    <x v="7"/>
    <x v="0"/>
  </r>
  <r>
    <s v="Draven Girdler"/>
    <s v="EXP-10014331"/>
    <n v="12.04"/>
    <d v="2024-05-29T00:00:00"/>
    <x v="1"/>
    <s v="Small Tools"/>
    <s v="socket adapter set"/>
    <m/>
    <m/>
    <m/>
    <m/>
    <m/>
    <m/>
    <m/>
    <m/>
    <m/>
    <m/>
    <m/>
    <m/>
    <m/>
    <m/>
    <m/>
    <m/>
    <m/>
    <m/>
    <m/>
    <m/>
    <m/>
    <d v="2024-07-03T00:00:00"/>
    <s v="ASL164@tidalwaveautospa.com"/>
    <s v="Lane Carr"/>
    <x v="7"/>
    <x v="0"/>
  </r>
  <r>
    <s v="Draven Girdler"/>
    <s v="EXP-10014331"/>
    <n v="100.86"/>
    <d v="2024-05-30T00:00:00"/>
    <x v="16"/>
    <s v="Landscaping"/>
    <s v="Rakes and weed killer"/>
    <m/>
    <m/>
    <m/>
    <m/>
    <m/>
    <m/>
    <m/>
    <m/>
    <m/>
    <m/>
    <m/>
    <m/>
    <m/>
    <m/>
    <m/>
    <m/>
    <m/>
    <m/>
    <m/>
    <m/>
    <m/>
    <d v="2024-07-03T00:00:00"/>
    <s v="ASL164@tidalwaveautospa.com"/>
    <s v="Lane Carr"/>
    <x v="7"/>
    <x v="0"/>
  </r>
  <r>
    <s v="Draven Girdler"/>
    <s v="EXP-10014331"/>
    <n v="54.49"/>
    <d v="2024-06-01T00:00:00"/>
    <x v="0"/>
    <s v="Itemized"/>
    <s v="Purple power and gloves"/>
    <n v="21.97"/>
    <s v="Safety Supplies"/>
    <s v="gloves"/>
    <n v="32.520000000000003"/>
    <s v="Wash Maintenance"/>
    <s v="purple power scour pads"/>
    <m/>
    <m/>
    <m/>
    <m/>
    <m/>
    <m/>
    <m/>
    <m/>
    <m/>
    <m/>
    <m/>
    <m/>
    <m/>
    <m/>
    <m/>
    <d v="2024-07-03T00:00:00"/>
    <s v="ASL164@tidalwaveautospa.com"/>
    <s v="Lane Carr"/>
    <x v="7"/>
    <x v="0"/>
  </r>
  <r>
    <s v="Joshua Stone"/>
    <s v="EXP-10014500"/>
    <n v="219.46"/>
    <d v="2024-05-21T00:00:00"/>
    <x v="0"/>
    <s v="Itemized"/>
    <s v="Pressure washer parts. Cleaning supplies. Round Up.parking lot painting tools"/>
    <n v="108.18"/>
    <s v="Wash Maintenance"/>
    <s v="painting supplies, sawn, oxiclean"/>
    <n v="111.28"/>
    <s v="Small Tools"/>
    <s v="rivet tool, pressure washer hose &amp; nozzle"/>
    <m/>
    <m/>
    <m/>
    <m/>
    <m/>
    <m/>
    <m/>
    <m/>
    <m/>
    <m/>
    <m/>
    <m/>
    <m/>
    <m/>
    <m/>
    <d v="2024-07-03T00:00:00"/>
    <s v="SL59@tidalwaveautospa.com"/>
    <s v="Michael Dodge"/>
    <x v="7"/>
    <x v="0"/>
  </r>
  <r>
    <s v="Joshua Stone"/>
    <s v="EXP-10014500"/>
    <n v="234.46"/>
    <d v="2024-05-21T00:00:00"/>
    <x v="1"/>
    <s v="Plumbing Expense"/>
    <s v="New bolts and O-ring for Reclaim basket"/>
    <m/>
    <m/>
    <m/>
    <m/>
    <m/>
    <m/>
    <m/>
    <m/>
    <m/>
    <m/>
    <m/>
    <m/>
    <m/>
    <m/>
    <m/>
    <m/>
    <m/>
    <m/>
    <m/>
    <m/>
    <m/>
    <d v="2024-07-03T00:00:00"/>
    <s v="SL59@tidalwaveautospa.com"/>
    <s v="Michael Dodge"/>
    <x v="7"/>
    <x v="0"/>
  </r>
  <r>
    <s v="Joshua Stone"/>
    <s v="EXP-10014500"/>
    <n v="294.24"/>
    <d v="2024-05-26T00:00:00"/>
    <x v="22"/>
    <s v="Small Tools"/>
    <s v="Surface Cleaner to pressure wash parking lot"/>
    <m/>
    <m/>
    <m/>
    <m/>
    <m/>
    <m/>
    <m/>
    <m/>
    <m/>
    <m/>
    <m/>
    <m/>
    <m/>
    <m/>
    <m/>
    <m/>
    <m/>
    <m/>
    <m/>
    <m/>
    <m/>
    <d v="2024-07-03T00:00:00"/>
    <s v="SL59@tidalwaveautospa.com"/>
    <s v="Michael Dodge"/>
    <x v="7"/>
    <x v="0"/>
  </r>
  <r>
    <s v="Joshua Stone"/>
    <s v="EXP-10014500"/>
    <n v="74.87"/>
    <d v="2024-05-27T00:00:00"/>
    <x v="0"/>
    <s v="Wash Maintenance"/>
    <s v="Conveyor hydraulic fluid, pressure washer parts. Concrete cleaner"/>
    <m/>
    <m/>
    <m/>
    <m/>
    <m/>
    <m/>
    <m/>
    <m/>
    <m/>
    <m/>
    <m/>
    <m/>
    <m/>
    <m/>
    <m/>
    <m/>
    <m/>
    <m/>
    <m/>
    <m/>
    <m/>
    <d v="2024-07-03T00:00:00"/>
    <s v="SL59@tidalwaveautospa.com"/>
    <s v="Michael Dodge"/>
    <x v="7"/>
    <x v="0"/>
  </r>
  <r>
    <s v="Joshua Stone"/>
    <s v="EXP-10014500"/>
    <n v="46.35"/>
    <d v="2024-05-28T00:00:00"/>
    <x v="0"/>
    <s v="Office Supplies"/>
    <s v="Paper towels for restroom"/>
    <m/>
    <m/>
    <m/>
    <m/>
    <m/>
    <m/>
    <m/>
    <m/>
    <m/>
    <m/>
    <m/>
    <m/>
    <m/>
    <m/>
    <m/>
    <m/>
    <m/>
    <m/>
    <m/>
    <m/>
    <m/>
    <d v="2024-07-03T00:00:00"/>
    <s v="SL59@tidalwaveautospa.com"/>
    <s v="Michael Dodge"/>
    <x v="7"/>
    <x v="0"/>
  </r>
  <r>
    <s v="Joshua Stone"/>
    <s v="EXP-10014500"/>
    <n v="57.05"/>
    <d v="2024-05-28T00:00:00"/>
    <x v="1"/>
    <s v="Itemized"/>
    <s v="Cleaning supplies, PVC parts and Glue."/>
    <n v="35.880000000000003"/>
    <s v="Plumbing Expense"/>
    <s v="plumbing supplies"/>
    <n v="9.98"/>
    <s v="Pest Control/Extermination"/>
    <s v="mouse bait"/>
    <n v="11.189999999999998"/>
    <s v="Wash Maintenance"/>
    <s v="steel wool pads, grinder wheel"/>
    <m/>
    <m/>
    <m/>
    <m/>
    <m/>
    <m/>
    <m/>
    <m/>
    <m/>
    <m/>
    <m/>
    <m/>
    <d v="2024-07-03T00:00:00"/>
    <s v="SL59@tidalwaveautospa.com"/>
    <s v="Michael Dodge"/>
    <x v="7"/>
    <x v="0"/>
  </r>
  <r>
    <s v="Joshua Stone"/>
    <s v="EXP-10014500"/>
    <n v="66.3"/>
    <d v="2024-05-30T00:00:00"/>
    <x v="2"/>
    <s v="Parts"/>
    <s v="New ripcord for big pressure washer cups for water dispenser"/>
    <m/>
    <m/>
    <m/>
    <m/>
    <m/>
    <m/>
    <m/>
    <m/>
    <m/>
    <m/>
    <m/>
    <m/>
    <m/>
    <m/>
    <m/>
    <m/>
    <m/>
    <m/>
    <m/>
    <m/>
    <m/>
    <d v="2024-07-03T00:00:00"/>
    <s v="SL59@tidalwaveautospa.com"/>
    <s v="Michael Dodge"/>
    <x v="7"/>
    <x v="0"/>
  </r>
  <r>
    <s v="Joshua Stone"/>
    <s v="EXP-10014500"/>
    <n v="19.73"/>
    <d v="2024-05-31T00:00:00"/>
    <x v="1"/>
    <s v="Parts"/>
    <s v="Parts to fix Vacuum gaskets"/>
    <m/>
    <m/>
    <m/>
    <m/>
    <m/>
    <m/>
    <m/>
    <m/>
    <m/>
    <m/>
    <m/>
    <m/>
    <m/>
    <m/>
    <m/>
    <m/>
    <m/>
    <m/>
    <m/>
    <m/>
    <m/>
    <d v="2024-07-03T00:00:00"/>
    <s v="SL59@tidalwaveautospa.com"/>
    <s v="Michael Dodge"/>
    <x v="7"/>
    <x v="0"/>
  </r>
  <r>
    <s v="Joshua Stone"/>
    <s v="EXP-10014500"/>
    <n v="17.91"/>
    <d v="2024-06-04T00:00:00"/>
    <x v="23"/>
    <s v="Itemized"/>
    <s v="Razor blades and Febreeze for restroom"/>
    <n v="11.56"/>
    <s v="Small Tools"/>
    <s v="razor blades and knife"/>
    <n v="6.4099999999999984"/>
    <s v="Office Supplies"/>
    <s v="febreeze"/>
    <m/>
    <m/>
    <m/>
    <m/>
    <m/>
    <m/>
    <m/>
    <m/>
    <m/>
    <m/>
    <m/>
    <m/>
    <m/>
    <m/>
    <m/>
    <d v="2024-07-03T00:00:00"/>
    <s v="SL59@tidalwaveautospa.com"/>
    <s v="Michael Dodge"/>
    <x v="7"/>
    <x v="0"/>
  </r>
  <r>
    <s v="Joshua Stone"/>
    <s v="EXP-10014500"/>
    <n v="29.07"/>
    <d v="2024-06-04T00:00:00"/>
    <x v="2"/>
    <s v="Parts"/>
    <s v="Belt for pressure washer"/>
    <m/>
    <m/>
    <m/>
    <m/>
    <m/>
    <m/>
    <m/>
    <m/>
    <m/>
    <m/>
    <m/>
    <m/>
    <m/>
    <m/>
    <m/>
    <m/>
    <m/>
    <m/>
    <m/>
    <m/>
    <m/>
    <d v="2024-07-03T00:00:00"/>
    <s v="SL59@tidalwaveautospa.com"/>
    <s v="Michael Dodge"/>
    <x v="7"/>
    <x v="0"/>
  </r>
  <r>
    <s v="Joshua Stone"/>
    <s v="EXP-10014500"/>
    <n v="99.9"/>
    <d v="2024-06-06T00:00:00"/>
    <x v="25"/>
    <s v="Wash Maintenance"/>
    <s v="Paint and paint supplies"/>
    <m/>
    <m/>
    <m/>
    <m/>
    <m/>
    <m/>
    <m/>
    <m/>
    <m/>
    <m/>
    <m/>
    <m/>
    <m/>
    <m/>
    <m/>
    <m/>
    <m/>
    <m/>
    <m/>
    <m/>
    <m/>
    <d v="2024-07-03T00:00:00"/>
    <s v="SL59@tidalwaveautospa.com"/>
    <s v="Michael Dodge"/>
    <x v="7"/>
    <x v="0"/>
  </r>
  <r>
    <s v="Joshua Stone"/>
    <s v="EXP-10014500"/>
    <n v="5.34"/>
    <d v="2024-06-06T00:00:00"/>
    <x v="1"/>
    <s v="Wash Maintenance"/>
    <s v="Paint brushes"/>
    <m/>
    <m/>
    <m/>
    <m/>
    <m/>
    <m/>
    <m/>
    <m/>
    <m/>
    <m/>
    <m/>
    <m/>
    <m/>
    <m/>
    <m/>
    <m/>
    <m/>
    <m/>
    <m/>
    <m/>
    <m/>
    <d v="2024-07-03T00:00:00"/>
    <s v="SL59@tidalwaveautospa.com"/>
    <s v="Michael Dodge"/>
    <x v="7"/>
    <x v="0"/>
  </r>
  <r>
    <s v="Joshua Stone"/>
    <s v="EXP-10014500"/>
    <n v="81.96"/>
    <d v="2024-06-11T00:00:00"/>
    <x v="0"/>
    <s v="Itemized"/>
    <s v="Paint. Soap for restroom. Painters tape"/>
    <n v="12.16"/>
    <s v="Office Supplies"/>
    <s v="soap for restroom"/>
    <n v="69.8"/>
    <s v="Wash Maintenance"/>
    <s v="painting supplies"/>
    <m/>
    <m/>
    <m/>
    <m/>
    <m/>
    <m/>
    <m/>
    <m/>
    <m/>
    <m/>
    <m/>
    <m/>
    <m/>
    <m/>
    <m/>
    <d v="2024-07-03T00:00:00"/>
    <s v="SL59@tidalwaveautospa.com"/>
    <s v="Michael Dodge"/>
    <x v="7"/>
    <x v="0"/>
  </r>
  <r>
    <s v="Christopher Chestnut"/>
    <s v="EXP-10013929"/>
    <n v="1350"/>
    <d v="2024-05-23T00:00:00"/>
    <x v="18"/>
    <s v="Wash Maintenance"/>
    <s v="Pressure washing"/>
    <m/>
    <m/>
    <m/>
    <m/>
    <m/>
    <m/>
    <m/>
    <m/>
    <m/>
    <m/>
    <m/>
    <m/>
    <m/>
    <m/>
    <m/>
    <m/>
    <m/>
    <m/>
    <m/>
    <m/>
    <m/>
    <d v="2024-07-03T00:00:00"/>
    <s v="SL10@tidalwaveautospa.com"/>
    <s v="Michael Dodge"/>
    <x v="7"/>
    <x v="0"/>
  </r>
  <r>
    <s v="Christopher Chestnut"/>
    <s v="EXP-10013929"/>
    <n v="57.2"/>
    <d v="2024-06-05T00:00:00"/>
    <x v="6"/>
    <s v="Wash Maintenance"/>
    <s v="Stripping paint for parking lot"/>
    <m/>
    <m/>
    <m/>
    <m/>
    <m/>
    <m/>
    <m/>
    <m/>
    <m/>
    <m/>
    <m/>
    <m/>
    <m/>
    <m/>
    <m/>
    <m/>
    <m/>
    <m/>
    <m/>
    <m/>
    <m/>
    <d v="2024-07-03T00:00:00"/>
    <s v="SL10@tidalwaveautospa.com"/>
    <s v="Michael Dodge"/>
    <x v="7"/>
    <x v="0"/>
  </r>
  <r>
    <s v="Christopher Chestnut"/>
    <s v="EXP-10013929"/>
    <n v="54.22"/>
    <d v="2024-06-08T00:00:00"/>
    <x v="36"/>
    <s v="Office Supplies"/>
    <s v="Deadbolt for bathroom"/>
    <m/>
    <m/>
    <m/>
    <m/>
    <m/>
    <m/>
    <m/>
    <m/>
    <m/>
    <m/>
    <m/>
    <m/>
    <m/>
    <m/>
    <m/>
    <m/>
    <m/>
    <m/>
    <m/>
    <m/>
    <m/>
    <d v="2024-07-03T00:00:00"/>
    <s v="SL10@tidalwaveautospa.com"/>
    <s v="Michael Dodge"/>
    <x v="7"/>
    <x v="0"/>
  </r>
  <r>
    <s v="Christopher Chestnut"/>
    <s v="EXP-10013929"/>
    <n v="29.95"/>
    <d v="2024-06-12T00:00:00"/>
    <x v="16"/>
    <s v="Parts"/>
    <s v="Door lock installing kit"/>
    <m/>
    <m/>
    <m/>
    <m/>
    <m/>
    <m/>
    <m/>
    <m/>
    <m/>
    <m/>
    <m/>
    <m/>
    <m/>
    <m/>
    <m/>
    <m/>
    <m/>
    <m/>
    <m/>
    <m/>
    <m/>
    <d v="2024-07-03T00:00:00"/>
    <s v="SL10@tidalwaveautospa.com"/>
    <s v="Michael Dodge"/>
    <x v="7"/>
    <x v="0"/>
  </r>
  <r>
    <s v="Joshua Huffstetler"/>
    <s v="EXP-10014559"/>
    <n v="10.14"/>
    <d v="2024-06-15T00:00:00"/>
    <x v="9"/>
    <s v="Snacks"/>
    <s v="Electrolyte packets"/>
    <m/>
    <m/>
    <m/>
    <m/>
    <m/>
    <m/>
    <m/>
    <m/>
    <m/>
    <m/>
    <m/>
    <m/>
    <m/>
    <m/>
    <m/>
    <m/>
    <m/>
    <m/>
    <m/>
    <m/>
    <m/>
    <d v="2024-07-03T00:00:00"/>
    <s v="SL32@tidalwaveautospa.com"/>
    <s v="Michael Dodge"/>
    <x v="7"/>
    <x v="0"/>
  </r>
  <r>
    <s v="Joshua Huffstetler"/>
    <s v="EXP-10014559"/>
    <n v="48.46"/>
    <d v="2024-06-16T00:00:00"/>
    <x v="9"/>
    <s v="Snacks"/>
    <s v="Gatorade packets"/>
    <m/>
    <m/>
    <m/>
    <m/>
    <m/>
    <m/>
    <m/>
    <m/>
    <m/>
    <m/>
    <m/>
    <m/>
    <m/>
    <m/>
    <m/>
    <m/>
    <m/>
    <m/>
    <m/>
    <m/>
    <m/>
    <d v="2024-07-03T00:00:00"/>
    <s v="SL32@tidalwaveautospa.com"/>
    <s v="Michael Dodge"/>
    <x v="7"/>
    <x v="0"/>
  </r>
  <r>
    <s v="William Wolfenbarger"/>
    <s v="EXP-10014351"/>
    <n v="69.34"/>
    <d v="2024-05-15T00:00:00"/>
    <x v="0"/>
    <s v="Safety Supplies"/>
    <s v="Gloves, clamp, extension pole"/>
    <m/>
    <m/>
    <m/>
    <m/>
    <m/>
    <m/>
    <m/>
    <m/>
    <m/>
    <m/>
    <m/>
    <m/>
    <m/>
    <m/>
    <m/>
    <m/>
    <m/>
    <m/>
    <m/>
    <m/>
    <m/>
    <d v="2024-07-03T00:00:00"/>
    <s v="SL8@tidalwaveautospa.com"/>
    <s v="Michael Dodge"/>
    <x v="7"/>
    <x v="0"/>
  </r>
  <r>
    <s v="William Wolfenbarger"/>
    <s v="EXP-10014351"/>
    <n v="10.79"/>
    <d v="2024-05-17T00:00:00"/>
    <x v="0"/>
    <s v="Wash Maintenance"/>
    <s v="Glass cleaner"/>
    <m/>
    <m/>
    <m/>
    <m/>
    <m/>
    <m/>
    <m/>
    <m/>
    <m/>
    <m/>
    <m/>
    <m/>
    <m/>
    <m/>
    <m/>
    <m/>
    <m/>
    <m/>
    <m/>
    <m/>
    <m/>
    <d v="2024-07-03T00:00:00"/>
    <s v="SL8@tidalwaveautospa.com"/>
    <s v="Michael Dodge"/>
    <x v="7"/>
    <x v="0"/>
  </r>
  <r>
    <s v="William Wolfenbarger"/>
    <s v="EXP-10014351"/>
    <n v="50.11"/>
    <d v="2024-05-19T00:00:00"/>
    <x v="0"/>
    <s v="Itemized"/>
    <s v="Trufuel, water"/>
    <n v="25.03"/>
    <s v="Landscaping"/>
    <s v="trufuel"/>
    <n v="25.08"/>
    <s v="Snacks"/>
    <s v="primo water"/>
    <m/>
    <m/>
    <m/>
    <m/>
    <m/>
    <m/>
    <m/>
    <m/>
    <m/>
    <m/>
    <m/>
    <m/>
    <m/>
    <m/>
    <m/>
    <d v="2024-07-03T00:00:00"/>
    <s v="SL8@tidalwaveautospa.com"/>
    <s v="Michael Dodge"/>
    <x v="7"/>
    <x v="0"/>
  </r>
  <r>
    <s v="William Wolfenbarger"/>
    <s v="EXP-10014351"/>
    <n v="30.2"/>
    <d v="2024-05-23T00:00:00"/>
    <x v="0"/>
    <s v="Wash Maintenance"/>
    <s v="Gloves and waters"/>
    <m/>
    <m/>
    <m/>
    <m/>
    <m/>
    <m/>
    <m/>
    <m/>
    <m/>
    <m/>
    <m/>
    <m/>
    <m/>
    <m/>
    <m/>
    <m/>
    <m/>
    <m/>
    <m/>
    <m/>
    <m/>
    <d v="2024-07-03T00:00:00"/>
    <s v="SL8@tidalwaveautospa.com"/>
    <s v="Michael Dodge"/>
    <x v="7"/>
    <x v="0"/>
  </r>
  <r>
    <s v="William Wolfenbarger"/>
    <s v="EXP-10014351"/>
    <n v="77.59"/>
    <d v="2024-05-24T00:00:00"/>
    <x v="1"/>
    <s v="Parts"/>
    <s v="Hydraulic Hoses"/>
    <m/>
    <m/>
    <m/>
    <m/>
    <m/>
    <m/>
    <m/>
    <m/>
    <m/>
    <m/>
    <m/>
    <m/>
    <m/>
    <m/>
    <m/>
    <m/>
    <m/>
    <m/>
    <m/>
    <m/>
    <m/>
    <d v="2024-07-03T00:00:00"/>
    <s v="SL8@tidalwaveautospa.com"/>
    <s v="Michael Dodge"/>
    <x v="7"/>
    <x v="0"/>
  </r>
  <r>
    <s v="William Wolfenbarger"/>
    <s v="EXP-10014351"/>
    <n v="91.47"/>
    <d v="2024-05-25T00:00:00"/>
    <x v="0"/>
    <s v="Wash Maintenance"/>
    <s v="Soap, waterweld, driveway cleaner, Dawn"/>
    <m/>
    <m/>
    <m/>
    <m/>
    <m/>
    <m/>
    <m/>
    <m/>
    <m/>
    <m/>
    <m/>
    <m/>
    <m/>
    <m/>
    <m/>
    <m/>
    <m/>
    <m/>
    <m/>
    <m/>
    <m/>
    <d v="2024-07-03T00:00:00"/>
    <s v="SL8@tidalwaveautospa.com"/>
    <s v="Michael Dodge"/>
    <x v="7"/>
    <x v="0"/>
  </r>
  <r>
    <s v="William Wolfenbarger"/>
    <s v="EXP-10014351"/>
    <n v="75.36"/>
    <d v="2024-05-30T00:00:00"/>
    <x v="0"/>
    <s v="Wash Maintenance"/>
    <s v="Gloves,TP,soap, magic erasers"/>
    <m/>
    <m/>
    <m/>
    <m/>
    <m/>
    <m/>
    <m/>
    <m/>
    <m/>
    <m/>
    <m/>
    <m/>
    <m/>
    <m/>
    <m/>
    <m/>
    <m/>
    <m/>
    <m/>
    <m/>
    <m/>
    <d v="2024-07-03T00:00:00"/>
    <s v="SL8@tidalwaveautospa.com"/>
    <s v="Michael Dodge"/>
    <x v="7"/>
    <x v="0"/>
  </r>
  <r>
    <s v="William Wolfenbarger"/>
    <s v="EXP-10014351"/>
    <n v="46.96"/>
    <d v="2024-05-30T00:00:00"/>
    <x v="25"/>
    <s v="Wash Maintenance"/>
    <s v="Striping paint"/>
    <m/>
    <m/>
    <m/>
    <m/>
    <m/>
    <m/>
    <m/>
    <m/>
    <m/>
    <m/>
    <m/>
    <m/>
    <m/>
    <m/>
    <m/>
    <m/>
    <m/>
    <m/>
    <m/>
    <m/>
    <m/>
    <d v="2024-07-03T00:00:00"/>
    <s v="SL8@tidalwaveautospa.com"/>
    <s v="Michael Dodge"/>
    <x v="7"/>
    <x v="0"/>
  </r>
  <r>
    <s v="William Wolfenbarger"/>
    <s v="EXP-10014351"/>
    <n v="24.21"/>
    <d v="2024-05-31T00:00:00"/>
    <x v="8"/>
    <s v="Snacks"/>
    <s v="Water for Team"/>
    <m/>
    <m/>
    <m/>
    <m/>
    <m/>
    <m/>
    <m/>
    <m/>
    <m/>
    <m/>
    <m/>
    <m/>
    <m/>
    <m/>
    <m/>
    <m/>
    <m/>
    <m/>
    <m/>
    <m/>
    <m/>
    <d v="2024-07-03T00:00:00"/>
    <s v="SL8@tidalwaveautospa.com"/>
    <s v="Michael Dodge"/>
    <x v="7"/>
    <x v="0"/>
  </r>
  <r>
    <s v="William Wolfenbarger"/>
    <s v="EXP-10014351"/>
    <n v="12.94"/>
    <d v="2024-06-04T00:00:00"/>
    <x v="0"/>
    <s v="Parts"/>
    <s v="Fittings"/>
    <m/>
    <m/>
    <m/>
    <m/>
    <m/>
    <m/>
    <m/>
    <m/>
    <m/>
    <m/>
    <m/>
    <m/>
    <m/>
    <m/>
    <m/>
    <m/>
    <m/>
    <m/>
    <m/>
    <m/>
    <m/>
    <d v="2024-07-03T00:00:00"/>
    <s v="SL8@tidalwaveautospa.com"/>
    <s v="Michael Dodge"/>
    <x v="7"/>
    <x v="0"/>
  </r>
  <r>
    <s v="William Wolfenbarger"/>
    <s v="EXP-10014351"/>
    <n v="13.11"/>
    <d v="2024-06-07T00:00:00"/>
    <x v="8"/>
    <s v="Snacks"/>
    <s v="Water for Staff"/>
    <m/>
    <m/>
    <m/>
    <m/>
    <m/>
    <m/>
    <m/>
    <m/>
    <m/>
    <m/>
    <m/>
    <m/>
    <m/>
    <m/>
    <m/>
    <m/>
    <m/>
    <m/>
    <m/>
    <m/>
    <m/>
    <d v="2024-07-03T00:00:00"/>
    <s v="SL8@tidalwaveautospa.com"/>
    <s v="Michael Dodge"/>
    <x v="7"/>
    <x v="0"/>
  </r>
  <r>
    <s v="William Wolfenbarger"/>
    <s v="EXP-10014351"/>
    <n v="101.54"/>
    <d v="2024-06-08T00:00:00"/>
    <x v="0"/>
    <s v="Wash Maintenance"/>
    <s v="Zip Ties, Gloves, Driveway clean5"/>
    <m/>
    <m/>
    <m/>
    <m/>
    <m/>
    <m/>
    <m/>
    <m/>
    <m/>
    <m/>
    <m/>
    <m/>
    <m/>
    <m/>
    <m/>
    <m/>
    <m/>
    <m/>
    <m/>
    <m/>
    <m/>
    <d v="2024-07-03T00:00:00"/>
    <s v="SL8@tidalwaveautospa.com"/>
    <s v="Michael Dodge"/>
    <x v="7"/>
    <x v="0"/>
  </r>
  <r>
    <s v="William Wolfenbarger"/>
    <s v="EXP-10014351"/>
    <n v="46.96"/>
    <d v="2024-06-10T00:00:00"/>
    <x v="25"/>
    <s v="Wash Maintenance"/>
    <s v="Striping Paint"/>
    <m/>
    <m/>
    <m/>
    <m/>
    <m/>
    <m/>
    <m/>
    <m/>
    <m/>
    <m/>
    <m/>
    <m/>
    <m/>
    <m/>
    <m/>
    <m/>
    <m/>
    <m/>
    <m/>
    <m/>
    <m/>
    <d v="2024-07-03T00:00:00"/>
    <s v="SL8@tidalwaveautospa.com"/>
    <s v="Michael Dodge"/>
    <x v="7"/>
    <x v="0"/>
  </r>
  <r>
    <s v="William Wolfenbarger"/>
    <s v="EXP-10014351"/>
    <n v="40.85"/>
    <d v="2024-06-10T00:00:00"/>
    <x v="1"/>
    <s v="Parts"/>
    <s v="Hydraulic Hoses"/>
    <m/>
    <m/>
    <m/>
    <m/>
    <m/>
    <m/>
    <m/>
    <m/>
    <m/>
    <m/>
    <m/>
    <m/>
    <m/>
    <m/>
    <m/>
    <m/>
    <m/>
    <m/>
    <m/>
    <m/>
    <m/>
    <d v="2024-07-03T00:00:00"/>
    <s v="SL8@tidalwaveautospa.com"/>
    <s v="Michael Dodge"/>
    <x v="7"/>
    <x v="0"/>
  </r>
  <r>
    <s v="William Wolfenbarger"/>
    <s v="EXP-10014351"/>
    <n v="5020"/>
    <d v="2024-06-11T00:00:00"/>
    <x v="11"/>
    <s v="Plumbing Expense"/>
    <s v="Reclaim Pump and Motor"/>
    <m/>
    <m/>
    <m/>
    <m/>
    <m/>
    <m/>
    <m/>
    <m/>
    <m/>
    <m/>
    <m/>
    <m/>
    <m/>
    <m/>
    <m/>
    <m/>
    <m/>
    <m/>
    <m/>
    <m/>
    <m/>
    <d v="2024-07-03T00:00:00"/>
    <s v="SL8@tidalwaveautospa.com"/>
    <s v="Michael Dodge"/>
    <x v="7"/>
    <x v="0"/>
  </r>
  <r>
    <s v="William Wolfenbarger"/>
    <s v="EXP-10014351"/>
    <n v="68.260000000000005"/>
    <d v="2024-06-13T00:00:00"/>
    <x v="0"/>
    <s v="Wash Maintenance"/>
    <s v="PT,TP,Gloves,Hardware"/>
    <m/>
    <m/>
    <m/>
    <m/>
    <m/>
    <m/>
    <m/>
    <m/>
    <m/>
    <m/>
    <m/>
    <m/>
    <m/>
    <m/>
    <m/>
    <m/>
    <m/>
    <m/>
    <m/>
    <m/>
    <m/>
    <d v="2024-07-03T00:00:00"/>
    <s v="SL8@tidalwaveautospa.com"/>
    <s v="Michael Dodge"/>
    <x v="7"/>
    <x v="0"/>
  </r>
  <r>
    <s v="Kesean Swint"/>
    <s v="EXP-10013539"/>
    <n v="72.39"/>
    <d v="2024-03-19T00:00:00"/>
    <x v="0"/>
    <s v="Wash Maintenance"/>
    <s v="Soap"/>
    <m/>
    <m/>
    <m/>
    <m/>
    <m/>
    <m/>
    <m/>
    <m/>
    <m/>
    <m/>
    <m/>
    <m/>
    <m/>
    <m/>
    <m/>
    <m/>
    <m/>
    <m/>
    <m/>
    <m/>
    <m/>
    <d v="2024-07-03T00:00:00"/>
    <s v="SL37@tidalwaveautospa.com"/>
    <s v="Steven Kyriazis"/>
    <x v="7"/>
    <x v="0"/>
  </r>
  <r>
    <s v="Kesean Swint"/>
    <s v="EXP-10013539"/>
    <n v="-11.14"/>
    <d v="2024-03-19T00:00:00"/>
    <x v="0"/>
    <s v="Wash Maintenance"/>
    <s v="Return charge"/>
    <m/>
    <m/>
    <m/>
    <m/>
    <m/>
    <m/>
    <m/>
    <m/>
    <m/>
    <m/>
    <m/>
    <m/>
    <m/>
    <m/>
    <m/>
    <m/>
    <m/>
    <m/>
    <m/>
    <m/>
    <m/>
    <d v="2024-07-03T00:00:00"/>
    <s v="SL37@tidalwaveautospa.com"/>
    <s v="Steven Kyriazis"/>
    <x v="7"/>
    <x v="0"/>
  </r>
  <r>
    <s v="Kesean Swint"/>
    <s v="EXP-10013539"/>
    <n v="1042.5899999999999"/>
    <d v="2024-03-20T00:00:00"/>
    <x v="0"/>
    <s v="Wash Maintenance"/>
    <s v="Laundry detergent"/>
    <m/>
    <m/>
    <m/>
    <m/>
    <m/>
    <m/>
    <m/>
    <m/>
    <m/>
    <m/>
    <m/>
    <m/>
    <m/>
    <m/>
    <m/>
    <m/>
    <m/>
    <m/>
    <m/>
    <m/>
    <m/>
    <d v="2024-07-03T00:00:00"/>
    <s v="SL37@tidalwaveautospa.com"/>
    <s v="Steven Kyriazis"/>
    <x v="7"/>
    <x v="0"/>
  </r>
  <r>
    <s v="Kesean Swint"/>
    <s v="EXP-10013539"/>
    <n v="119.22"/>
    <d v="2024-03-20T00:00:00"/>
    <x v="0"/>
    <s v="Office Supplies"/>
    <s v="pants"/>
    <m/>
    <m/>
    <m/>
    <m/>
    <m/>
    <m/>
    <m/>
    <m/>
    <m/>
    <m/>
    <m/>
    <m/>
    <m/>
    <m/>
    <m/>
    <m/>
    <m/>
    <m/>
    <m/>
    <m/>
    <m/>
    <d v="2024-07-03T00:00:00"/>
    <s v="SL37@tidalwaveautospa.com"/>
    <s v="Steven Kyriazis"/>
    <x v="7"/>
    <x v="0"/>
  </r>
  <r>
    <s v="Kesean Swint"/>
    <s v="EXP-10013539"/>
    <n v="92.87"/>
    <d v="2024-03-21T00:00:00"/>
    <x v="0"/>
    <s v="Wash Maintenance"/>
    <s v="Blue bins"/>
    <m/>
    <m/>
    <m/>
    <m/>
    <m/>
    <m/>
    <m/>
    <m/>
    <m/>
    <m/>
    <m/>
    <m/>
    <m/>
    <m/>
    <m/>
    <m/>
    <m/>
    <m/>
    <m/>
    <m/>
    <m/>
    <d v="2024-07-03T00:00:00"/>
    <s v="SL37@tidalwaveautospa.com"/>
    <s v="Steven Kyriazis"/>
    <x v="7"/>
    <x v="0"/>
  </r>
  <r>
    <s v="Kesean Swint"/>
    <s v="EXP-10013539"/>
    <n v="46.16"/>
    <d v="2024-03-21T00:00:00"/>
    <x v="11"/>
    <s v="Safety Supplies"/>
    <s v="Gloves"/>
    <m/>
    <m/>
    <m/>
    <m/>
    <m/>
    <m/>
    <m/>
    <m/>
    <m/>
    <m/>
    <m/>
    <m/>
    <m/>
    <m/>
    <m/>
    <m/>
    <m/>
    <m/>
    <m/>
    <m/>
    <m/>
    <d v="2024-07-03T00:00:00"/>
    <s v="SL37@tidalwaveautospa.com"/>
    <s v="Steven Kyriazis"/>
    <x v="7"/>
    <x v="0"/>
  </r>
  <r>
    <s v="Kesean Swint"/>
    <s v="EXP-10013539"/>
    <n v="227.69"/>
    <d v="2024-03-21T00:00:00"/>
    <x v="11"/>
    <s v="Wash Maintenance"/>
    <s v="Softer salt"/>
    <m/>
    <m/>
    <m/>
    <m/>
    <m/>
    <m/>
    <m/>
    <m/>
    <m/>
    <m/>
    <m/>
    <m/>
    <m/>
    <m/>
    <m/>
    <m/>
    <m/>
    <m/>
    <m/>
    <m/>
    <m/>
    <d v="2024-07-03T00:00:00"/>
    <s v="SL37@tidalwaveautospa.com"/>
    <s v="Steven Kyriazis"/>
    <x v="7"/>
    <x v="0"/>
  </r>
  <r>
    <s v="Kesean Swint"/>
    <s v="EXP-10013539"/>
    <n v="64.489999999999995"/>
    <d v="2024-03-21T00:00:00"/>
    <x v="0"/>
    <s v="Safety Supplies"/>
    <s v="Gloves"/>
    <m/>
    <m/>
    <m/>
    <m/>
    <m/>
    <m/>
    <m/>
    <m/>
    <m/>
    <m/>
    <m/>
    <m/>
    <m/>
    <m/>
    <m/>
    <m/>
    <m/>
    <m/>
    <m/>
    <m/>
    <m/>
    <d v="2024-07-03T00:00:00"/>
    <s v="SL37@tidalwaveautospa.com"/>
    <s v="Steven Kyriazis"/>
    <x v="7"/>
    <x v="0"/>
  </r>
  <r>
    <s v="Kesean Swint"/>
    <s v="EXP-10013539"/>
    <n v="64.489999999999995"/>
    <d v="2024-03-28T00:00:00"/>
    <x v="0"/>
    <s v="Safety Supplies"/>
    <s v="Gloves"/>
    <m/>
    <m/>
    <m/>
    <m/>
    <m/>
    <m/>
    <m/>
    <m/>
    <m/>
    <m/>
    <m/>
    <m/>
    <m/>
    <m/>
    <m/>
    <m/>
    <m/>
    <m/>
    <m/>
    <m/>
    <m/>
    <d v="2024-07-03T00:00:00"/>
    <s v="SL37@tidalwaveautospa.com"/>
    <s v="Steven Kyriazis"/>
    <x v="7"/>
    <x v="0"/>
  </r>
  <r>
    <s v="Kesean Swint"/>
    <s v="EXP-10013539"/>
    <n v="106.76"/>
    <d v="2024-04-02T00:00:00"/>
    <x v="0"/>
    <s v="Safety Supplies"/>
    <s v="Gloves t tape"/>
    <m/>
    <m/>
    <m/>
    <m/>
    <m/>
    <m/>
    <m/>
    <m/>
    <m/>
    <m/>
    <m/>
    <m/>
    <m/>
    <m/>
    <m/>
    <m/>
    <m/>
    <m/>
    <m/>
    <m/>
    <m/>
    <d v="2024-07-03T00:00:00"/>
    <s v="SL37@tidalwaveautospa.com"/>
    <s v="Steven Kyriazis"/>
    <x v="7"/>
    <x v="0"/>
  </r>
  <r>
    <s v="Kesean Swint"/>
    <s v="EXP-10013539"/>
    <n v="22.38"/>
    <d v="2024-04-03T00:00:00"/>
    <x v="2"/>
    <s v="Parts"/>
    <s v="Valves"/>
    <m/>
    <m/>
    <m/>
    <m/>
    <m/>
    <m/>
    <m/>
    <m/>
    <m/>
    <m/>
    <m/>
    <m/>
    <m/>
    <m/>
    <m/>
    <m/>
    <m/>
    <m/>
    <m/>
    <m/>
    <m/>
    <d v="2024-07-03T00:00:00"/>
    <s v="SL37@tidalwaveautospa.com"/>
    <s v="Steven Kyriazis"/>
    <x v="7"/>
    <x v="0"/>
  </r>
  <r>
    <s v="Kesean Swint"/>
    <s v="EXP-10013539"/>
    <n v="170.82"/>
    <d v="2024-04-03T00:00:00"/>
    <x v="0"/>
    <s v="Parts"/>
    <s v="valves"/>
    <m/>
    <m/>
    <m/>
    <m/>
    <m/>
    <m/>
    <m/>
    <m/>
    <m/>
    <m/>
    <m/>
    <m/>
    <m/>
    <m/>
    <m/>
    <m/>
    <m/>
    <m/>
    <m/>
    <m/>
    <m/>
    <d v="2024-07-03T00:00:00"/>
    <s v="SL37@tidalwaveautospa.com"/>
    <s v="Steven Kyriazis"/>
    <x v="7"/>
    <x v="0"/>
  </r>
  <r>
    <s v="Kesean Swint"/>
    <s v="EXP-10013539"/>
    <n v="69.349999999999994"/>
    <d v="2024-04-07T00:00:00"/>
    <x v="2"/>
    <s v="Office Supplies"/>
    <s v="Bathroom sink"/>
    <m/>
    <m/>
    <m/>
    <m/>
    <m/>
    <m/>
    <m/>
    <m/>
    <m/>
    <m/>
    <m/>
    <m/>
    <m/>
    <m/>
    <m/>
    <m/>
    <m/>
    <m/>
    <m/>
    <m/>
    <m/>
    <d v="2024-07-03T00:00:00"/>
    <s v="SL37@tidalwaveautospa.com"/>
    <s v="Steven Kyriazis"/>
    <x v="7"/>
    <x v="0"/>
  </r>
  <r>
    <s v="Kesean Swint"/>
    <s v="EXP-10013539"/>
    <n v="120.36"/>
    <d v="2024-04-08T00:00:00"/>
    <x v="0"/>
    <s v="Wash Maintenance"/>
    <s v="Soap"/>
    <m/>
    <m/>
    <m/>
    <m/>
    <m/>
    <m/>
    <m/>
    <m/>
    <m/>
    <m/>
    <m/>
    <m/>
    <m/>
    <m/>
    <m/>
    <m/>
    <m/>
    <m/>
    <m/>
    <m/>
    <m/>
    <d v="2024-07-03T00:00:00"/>
    <s v="SL37@tidalwaveautospa.com"/>
    <s v="Steven Kyriazis"/>
    <x v="7"/>
    <x v="0"/>
  </r>
  <r>
    <s v="Kesean Swint"/>
    <s v="EXP-10013539"/>
    <n v="-119.22"/>
    <d v="2024-04-11T00:00:00"/>
    <x v="0"/>
    <s v="Office Supplies"/>
    <s v="pants return"/>
    <m/>
    <m/>
    <m/>
    <m/>
    <m/>
    <m/>
    <m/>
    <m/>
    <m/>
    <m/>
    <m/>
    <m/>
    <m/>
    <m/>
    <m/>
    <m/>
    <m/>
    <m/>
    <m/>
    <m/>
    <m/>
    <d v="2024-07-03T00:00:00"/>
    <s v="SL37@tidalwaveautospa.com"/>
    <s v="Steven Kyriazis"/>
    <x v="7"/>
    <x v="0"/>
  </r>
  <r>
    <s v="Kesean Swint"/>
    <s v="EXP-10013539"/>
    <n v="27.48"/>
    <d v="2024-04-20T00:00:00"/>
    <x v="0"/>
    <s v="Office Supplies"/>
    <s v="Paintings"/>
    <m/>
    <m/>
    <m/>
    <m/>
    <m/>
    <m/>
    <m/>
    <m/>
    <m/>
    <m/>
    <m/>
    <m/>
    <m/>
    <m/>
    <m/>
    <m/>
    <m/>
    <m/>
    <m/>
    <m/>
    <m/>
    <d v="2024-07-03T00:00:00"/>
    <s v="SL37@tidalwaveautospa.com"/>
    <s v="Steven Kyriazis"/>
    <x v="7"/>
    <x v="0"/>
  </r>
  <r>
    <s v="Kesean Swint"/>
    <s v="EXP-10013539"/>
    <n v="535.35"/>
    <d v="2024-04-21T00:00:00"/>
    <x v="2"/>
    <s v="Equipment"/>
    <s v="Washer"/>
    <m/>
    <m/>
    <m/>
    <m/>
    <m/>
    <m/>
    <m/>
    <m/>
    <m/>
    <m/>
    <m/>
    <m/>
    <m/>
    <m/>
    <m/>
    <m/>
    <m/>
    <m/>
    <m/>
    <m/>
    <m/>
    <d v="2024-07-03T00:00:00"/>
    <s v="SL37@tidalwaveautospa.com"/>
    <s v="Steven Kyriazis"/>
    <x v="7"/>
    <x v="0"/>
  </r>
  <r>
    <s v="Kesean Swint"/>
    <s v="EXP-10013539"/>
    <n v="139.33000000000001"/>
    <d v="2024-04-23T00:00:00"/>
    <x v="0"/>
    <s v="Wash Maintenance"/>
    <s v="Dawn"/>
    <m/>
    <m/>
    <m/>
    <m/>
    <m/>
    <m/>
    <m/>
    <m/>
    <m/>
    <m/>
    <m/>
    <m/>
    <m/>
    <m/>
    <m/>
    <m/>
    <m/>
    <m/>
    <m/>
    <m/>
    <m/>
    <d v="2024-07-03T00:00:00"/>
    <s v="SL37@tidalwaveautospa.com"/>
    <s v="Steven Kyriazis"/>
    <x v="7"/>
    <x v="0"/>
  </r>
  <r>
    <s v="Kesean Swint"/>
    <s v="EXP-10013539"/>
    <n v="2.0299999999999998"/>
    <d v="2024-04-29T00:00:00"/>
    <x v="11"/>
    <s v="Parts"/>
    <s v="Parts"/>
    <m/>
    <m/>
    <m/>
    <m/>
    <m/>
    <m/>
    <m/>
    <m/>
    <m/>
    <m/>
    <m/>
    <m/>
    <m/>
    <m/>
    <m/>
    <m/>
    <m/>
    <m/>
    <m/>
    <m/>
    <m/>
    <d v="2024-07-03T00:00:00"/>
    <s v="SL37@tidalwaveautospa.com"/>
    <s v="Steven Kyriazis"/>
    <x v="7"/>
    <x v="0"/>
  </r>
  <r>
    <s v="Kesean Swint"/>
    <s v="EXP-10013539"/>
    <n v="37.69"/>
    <d v="2024-04-29T00:00:00"/>
    <x v="2"/>
    <s v="Parts"/>
    <s v="Barbs"/>
    <m/>
    <m/>
    <m/>
    <m/>
    <m/>
    <m/>
    <m/>
    <m/>
    <m/>
    <m/>
    <m/>
    <m/>
    <m/>
    <m/>
    <m/>
    <m/>
    <m/>
    <m/>
    <m/>
    <m/>
    <m/>
    <d v="2024-07-03T00:00:00"/>
    <s v="SL37@tidalwaveautospa.com"/>
    <s v="Steven Kyriazis"/>
    <x v="7"/>
    <x v="0"/>
  </r>
  <r>
    <s v="Kesean Swint"/>
    <s v="EXP-10013539"/>
    <n v="101.12"/>
    <d v="2024-04-29T00:00:00"/>
    <x v="11"/>
    <s v="Parts"/>
    <s v="Parts"/>
    <m/>
    <m/>
    <m/>
    <m/>
    <m/>
    <m/>
    <m/>
    <m/>
    <m/>
    <m/>
    <m/>
    <m/>
    <m/>
    <m/>
    <m/>
    <m/>
    <m/>
    <m/>
    <m/>
    <m/>
    <m/>
    <d v="2024-07-03T00:00:00"/>
    <s v="SL37@tidalwaveautospa.com"/>
    <s v="Steven Kyriazis"/>
    <x v="7"/>
    <x v="0"/>
  </r>
  <r>
    <s v="Kesean Swint"/>
    <s v="EXP-10013539"/>
    <n v="-64.489999999999995"/>
    <d v="2024-05-01T00:00:00"/>
    <x v="0"/>
    <s v="Safety Supplies"/>
    <s v="Return gloves charge"/>
    <m/>
    <m/>
    <m/>
    <m/>
    <m/>
    <m/>
    <m/>
    <m/>
    <m/>
    <m/>
    <m/>
    <m/>
    <m/>
    <m/>
    <m/>
    <m/>
    <m/>
    <m/>
    <m/>
    <m/>
    <m/>
    <d v="2024-07-03T00:00:00"/>
    <s v="SL37@tidalwaveautospa.com"/>
    <s v="Steven Kyriazis"/>
    <x v="7"/>
    <x v="0"/>
  </r>
  <r>
    <s v="Kesean Swint"/>
    <s v="EXP-10013539"/>
    <n v="210.43"/>
    <d v="2024-05-01T00:00:00"/>
    <x v="11"/>
    <s v="Wash Maintenance"/>
    <s v="Air compressor oil"/>
    <m/>
    <m/>
    <m/>
    <m/>
    <m/>
    <m/>
    <m/>
    <m/>
    <m/>
    <m/>
    <m/>
    <m/>
    <m/>
    <m/>
    <m/>
    <m/>
    <m/>
    <m/>
    <m/>
    <m/>
    <m/>
    <d v="2024-07-03T00:00:00"/>
    <s v="SL37@tidalwaveautospa.com"/>
    <s v="Steven Kyriazis"/>
    <x v="7"/>
    <x v="0"/>
  </r>
  <r>
    <s v="Kesean Swint"/>
    <s v="EXP-10013539"/>
    <n v="-54.46"/>
    <d v="2024-05-02T00:00:00"/>
    <x v="1"/>
    <s v="Wash Maintenance"/>
    <s v="Retrin charge"/>
    <m/>
    <m/>
    <m/>
    <m/>
    <m/>
    <m/>
    <m/>
    <m/>
    <m/>
    <m/>
    <m/>
    <m/>
    <m/>
    <m/>
    <m/>
    <m/>
    <m/>
    <m/>
    <m/>
    <m/>
    <m/>
    <d v="2024-07-03T00:00:00"/>
    <s v="SL37@tidalwaveautospa.com"/>
    <s v="Steven Kyriazis"/>
    <x v="7"/>
    <x v="0"/>
  </r>
  <r>
    <s v="Kesean Swint"/>
    <s v="EXP-10013539"/>
    <n v="194.96"/>
    <d v="2024-05-02T00:00:00"/>
    <x v="0"/>
    <s v="Wash Maintenance"/>
    <s v="Water softner salt"/>
    <m/>
    <m/>
    <m/>
    <m/>
    <m/>
    <m/>
    <m/>
    <m/>
    <m/>
    <m/>
    <m/>
    <m/>
    <m/>
    <m/>
    <m/>
    <m/>
    <m/>
    <m/>
    <m/>
    <m/>
    <m/>
    <d v="2024-07-03T00:00:00"/>
    <s v="SL37@tidalwaveautospa.com"/>
    <s v="Steven Kyriazis"/>
    <x v="7"/>
    <x v="0"/>
  </r>
  <r>
    <s v="Kesean Swint"/>
    <s v="EXP-10013539"/>
    <n v="54.46"/>
    <d v="2024-05-02T00:00:00"/>
    <x v="0"/>
    <s v="Small Tools"/>
    <s v="Pump sprayer"/>
    <m/>
    <m/>
    <m/>
    <m/>
    <m/>
    <m/>
    <m/>
    <m/>
    <m/>
    <m/>
    <m/>
    <m/>
    <m/>
    <m/>
    <m/>
    <m/>
    <m/>
    <m/>
    <m/>
    <m/>
    <m/>
    <d v="2024-07-03T00:00:00"/>
    <s v="SL37@tidalwaveautospa.com"/>
    <s v="Steven Kyriazis"/>
    <x v="7"/>
    <x v="0"/>
  </r>
  <r>
    <s v="Kesean Swint"/>
    <s v="EXP-10013539"/>
    <n v="45.82"/>
    <d v="2024-05-02T00:00:00"/>
    <x v="11"/>
    <s v="Small Tools"/>
    <s v="Pump sprayers"/>
    <m/>
    <m/>
    <m/>
    <m/>
    <m/>
    <m/>
    <m/>
    <m/>
    <m/>
    <m/>
    <m/>
    <m/>
    <m/>
    <m/>
    <m/>
    <m/>
    <m/>
    <m/>
    <m/>
    <m/>
    <m/>
    <d v="2024-07-03T00:00:00"/>
    <s v="SL37@tidalwaveautospa.com"/>
    <s v="Steven Kyriazis"/>
    <x v="7"/>
    <x v="0"/>
  </r>
  <r>
    <s v="Kesean Swint"/>
    <s v="EXP-10013539"/>
    <n v="32.15"/>
    <d v="2024-05-03T00:00:00"/>
    <x v="0"/>
    <s v="Wash Maintenance"/>
    <s v="Dawn"/>
    <m/>
    <m/>
    <m/>
    <m/>
    <m/>
    <m/>
    <m/>
    <m/>
    <m/>
    <m/>
    <m/>
    <m/>
    <m/>
    <m/>
    <m/>
    <m/>
    <m/>
    <m/>
    <m/>
    <m/>
    <m/>
    <d v="2024-07-03T00:00:00"/>
    <s v="SL37@tidalwaveautospa.com"/>
    <s v="Steven Kyriazis"/>
    <x v="7"/>
    <x v="0"/>
  </r>
  <r>
    <s v="Kesean Swint"/>
    <s v="EXP-10013539"/>
    <n v="221.26"/>
    <d v="2024-05-05T00:00:00"/>
    <x v="0"/>
    <s v="Wash Maintenance"/>
    <s v="Dawn"/>
    <m/>
    <m/>
    <m/>
    <m/>
    <m/>
    <m/>
    <m/>
    <m/>
    <m/>
    <m/>
    <m/>
    <m/>
    <m/>
    <m/>
    <m/>
    <m/>
    <m/>
    <m/>
    <m/>
    <m/>
    <m/>
    <d v="2024-07-03T00:00:00"/>
    <s v="SL37@tidalwaveautospa.com"/>
    <s v="Steven Kyriazis"/>
    <x v="7"/>
    <x v="0"/>
  </r>
  <r>
    <s v="Kesean Swint"/>
    <s v="EXP-10013539"/>
    <n v="13.75"/>
    <d v="2024-05-06T00:00:00"/>
    <x v="0"/>
    <s v="Office Supplies"/>
    <s v="Tape"/>
    <m/>
    <m/>
    <m/>
    <m/>
    <m/>
    <m/>
    <m/>
    <m/>
    <m/>
    <m/>
    <m/>
    <m/>
    <m/>
    <m/>
    <m/>
    <m/>
    <m/>
    <m/>
    <m/>
    <m/>
    <m/>
    <d v="2024-07-03T00:00:00"/>
    <s v="SL37@tidalwaveautospa.com"/>
    <s v="Steven Kyriazis"/>
    <x v="7"/>
    <x v="0"/>
  </r>
  <r>
    <s v="Kesean Swint"/>
    <s v="EXP-10013539"/>
    <n v="32.1"/>
    <d v="2024-05-11T00:00:00"/>
    <x v="21"/>
    <s v="Car Wash"/>
    <s v="Test wash when st per went down"/>
    <m/>
    <m/>
    <m/>
    <m/>
    <m/>
    <m/>
    <m/>
    <m/>
    <m/>
    <m/>
    <m/>
    <m/>
    <m/>
    <m/>
    <m/>
    <m/>
    <m/>
    <m/>
    <m/>
    <m/>
    <m/>
    <d v="2024-07-03T00:00:00"/>
    <s v="SL37@tidalwaveautospa.com"/>
    <s v="Steven Kyriazis"/>
    <x v="7"/>
    <x v="0"/>
  </r>
  <r>
    <s v="Kesean Swint"/>
    <s v="EXP-10013539"/>
    <n v="77.14"/>
    <d v="2024-05-14T00:00:00"/>
    <x v="0"/>
    <s v="Office Supplies"/>
    <s v="toilet paper"/>
    <m/>
    <m/>
    <m/>
    <m/>
    <m/>
    <m/>
    <m/>
    <m/>
    <m/>
    <m/>
    <m/>
    <m/>
    <m/>
    <m/>
    <m/>
    <m/>
    <m/>
    <m/>
    <m/>
    <m/>
    <m/>
    <d v="2024-07-03T00:00:00"/>
    <s v="SL37@tidalwaveautospa.com"/>
    <s v="Steven Kyriazis"/>
    <x v="7"/>
    <x v="0"/>
  </r>
  <r>
    <s v="Kesean Swint"/>
    <s v="EXP-10013539"/>
    <n v="36"/>
    <d v="2024-05-15T00:00:00"/>
    <x v="0"/>
    <s v="Office Supplies"/>
    <s v="Hand soap"/>
    <m/>
    <m/>
    <m/>
    <m/>
    <m/>
    <m/>
    <m/>
    <m/>
    <m/>
    <m/>
    <m/>
    <m/>
    <m/>
    <m/>
    <m/>
    <m/>
    <m/>
    <m/>
    <m/>
    <m/>
    <m/>
    <d v="2024-07-03T00:00:00"/>
    <s v="SL37@tidalwaveautospa.com"/>
    <s v="Steven Kyriazis"/>
    <x v="7"/>
    <x v="0"/>
  </r>
  <r>
    <s v="Kesean Swint"/>
    <s v="EXP-10013539"/>
    <n v="26.94"/>
    <d v="2024-05-15T00:00:00"/>
    <x v="0"/>
    <s v="Office Supplies"/>
    <s v="Bathroom signage"/>
    <m/>
    <m/>
    <m/>
    <m/>
    <m/>
    <m/>
    <m/>
    <m/>
    <m/>
    <m/>
    <m/>
    <m/>
    <m/>
    <m/>
    <m/>
    <m/>
    <m/>
    <m/>
    <m/>
    <m/>
    <m/>
    <d v="2024-07-03T00:00:00"/>
    <s v="SL37@tidalwaveautospa.com"/>
    <s v="Steven Kyriazis"/>
    <x v="7"/>
    <x v="0"/>
  </r>
  <r>
    <s v="Kesean Swint"/>
    <s v="EXP-10013539"/>
    <n v="17.38"/>
    <d v="2024-05-16T00:00:00"/>
    <x v="0"/>
    <s v="Wash Maintenance"/>
    <s v="Sandpaper"/>
    <m/>
    <m/>
    <m/>
    <m/>
    <m/>
    <m/>
    <m/>
    <m/>
    <m/>
    <m/>
    <m/>
    <m/>
    <m/>
    <m/>
    <m/>
    <m/>
    <m/>
    <m/>
    <m/>
    <m/>
    <m/>
    <d v="2024-07-03T00:00:00"/>
    <s v="SL37@tidalwaveautospa.com"/>
    <s v="Steven Kyriazis"/>
    <x v="7"/>
    <x v="0"/>
  </r>
  <r>
    <s v="Kesean Swint"/>
    <s v="EXP-10013539"/>
    <n v="124.03"/>
    <d v="2024-05-16T00:00:00"/>
    <x v="11"/>
    <s v="Small Tools"/>
    <s v="Battery charger and ladder"/>
    <m/>
    <m/>
    <m/>
    <m/>
    <m/>
    <m/>
    <m/>
    <m/>
    <m/>
    <m/>
    <m/>
    <m/>
    <m/>
    <m/>
    <m/>
    <m/>
    <m/>
    <m/>
    <m/>
    <m/>
    <m/>
    <d v="2024-07-03T00:00:00"/>
    <s v="SL37@tidalwaveautospa.com"/>
    <s v="Steven Kyriazis"/>
    <x v="7"/>
    <x v="0"/>
  </r>
  <r>
    <s v="Kesean Swint"/>
    <s v="EXP-10013539"/>
    <n v="116.45"/>
    <d v="2024-05-20T00:00:00"/>
    <x v="0"/>
    <s v="Wash Maintenance"/>
    <s v="Dawn"/>
    <m/>
    <m/>
    <m/>
    <m/>
    <m/>
    <m/>
    <m/>
    <m/>
    <m/>
    <m/>
    <m/>
    <m/>
    <m/>
    <m/>
    <m/>
    <m/>
    <m/>
    <m/>
    <m/>
    <m/>
    <m/>
    <d v="2024-07-03T00:00:00"/>
    <s v="SL37@tidalwaveautospa.com"/>
    <s v="Steven Kyriazis"/>
    <x v="7"/>
    <x v="0"/>
  </r>
  <r>
    <s v="Kesean Swint"/>
    <s v="EXP-10013539"/>
    <n v="42.76"/>
    <d v="2024-05-20T00:00:00"/>
    <x v="11"/>
    <s v="Small Tools"/>
    <s v="Siphon"/>
    <m/>
    <m/>
    <m/>
    <m/>
    <m/>
    <m/>
    <m/>
    <m/>
    <m/>
    <m/>
    <m/>
    <m/>
    <m/>
    <m/>
    <m/>
    <m/>
    <m/>
    <m/>
    <m/>
    <m/>
    <m/>
    <d v="2024-07-03T00:00:00"/>
    <s v="SL37@tidalwaveautospa.com"/>
    <s v="Steven Kyriazis"/>
    <x v="7"/>
    <x v="0"/>
  </r>
  <r>
    <s v="Kesean Swint"/>
    <s v="EXP-10013539"/>
    <n v="75.62"/>
    <d v="2024-05-21T00:00:00"/>
    <x v="0"/>
    <s v="Wash Maintenance"/>
    <s v="Detergent"/>
    <m/>
    <m/>
    <m/>
    <m/>
    <m/>
    <m/>
    <m/>
    <m/>
    <m/>
    <m/>
    <m/>
    <m/>
    <m/>
    <m/>
    <m/>
    <m/>
    <m/>
    <m/>
    <m/>
    <m/>
    <m/>
    <d v="2024-07-03T00:00:00"/>
    <s v="SL37@tidalwaveautospa.com"/>
    <s v="Steven Kyriazis"/>
    <x v="7"/>
    <x v="0"/>
  </r>
  <r>
    <s v="Kesean Swint"/>
    <s v="EXP-10013539"/>
    <n v="105.42"/>
    <d v="2024-05-21T00:00:00"/>
    <x v="0"/>
    <s v="Wash Maintenance"/>
    <s v="Ajax"/>
    <m/>
    <m/>
    <m/>
    <m/>
    <m/>
    <m/>
    <m/>
    <m/>
    <m/>
    <m/>
    <m/>
    <m/>
    <m/>
    <m/>
    <m/>
    <m/>
    <m/>
    <m/>
    <m/>
    <m/>
    <m/>
    <d v="2024-07-03T00:00:00"/>
    <s v="SL37@tidalwaveautospa.com"/>
    <s v="Steven Kyriazis"/>
    <x v="7"/>
    <x v="0"/>
  </r>
  <r>
    <s v="Kesean Swint"/>
    <s v="EXP-10013539"/>
    <n v="17.149999999999999"/>
    <d v="2024-05-22T00:00:00"/>
    <x v="9"/>
    <s v="Snacks"/>
    <s v="Water"/>
    <m/>
    <m/>
    <m/>
    <m/>
    <m/>
    <m/>
    <m/>
    <m/>
    <m/>
    <m/>
    <m/>
    <m/>
    <m/>
    <m/>
    <m/>
    <m/>
    <m/>
    <m/>
    <m/>
    <m/>
    <m/>
    <d v="2024-07-03T00:00:00"/>
    <s v="SL37@tidalwaveautospa.com"/>
    <s v="Steven Kyriazis"/>
    <x v="7"/>
    <x v="0"/>
  </r>
  <r>
    <s v="Kesean Swint"/>
    <s v="EXP-10013539"/>
    <n v="13.98"/>
    <d v="2024-05-22T00:00:00"/>
    <x v="9"/>
    <s v="Snacks"/>
    <s v="Drinks"/>
    <m/>
    <m/>
    <m/>
    <m/>
    <m/>
    <m/>
    <m/>
    <m/>
    <m/>
    <m/>
    <m/>
    <m/>
    <m/>
    <m/>
    <m/>
    <m/>
    <m/>
    <m/>
    <m/>
    <m/>
    <m/>
    <d v="2024-07-03T00:00:00"/>
    <s v="SL37@tidalwaveautospa.com"/>
    <s v="Steven Kyriazis"/>
    <x v="7"/>
    <x v="0"/>
  </r>
  <r>
    <s v="Kesean Swint"/>
    <s v="EXP-10013539"/>
    <n v="37.090000000000003"/>
    <d v="2024-05-23T00:00:00"/>
    <x v="0"/>
    <s v="Office Supplies"/>
    <s v="Tissue"/>
    <m/>
    <m/>
    <m/>
    <m/>
    <m/>
    <m/>
    <m/>
    <m/>
    <m/>
    <m/>
    <m/>
    <m/>
    <m/>
    <m/>
    <m/>
    <m/>
    <m/>
    <m/>
    <m/>
    <m/>
    <m/>
    <d v="2024-07-03T00:00:00"/>
    <s v="SL37@tidalwaveautospa.com"/>
    <s v="Steven Kyriazis"/>
    <x v="7"/>
    <x v="0"/>
  </r>
  <r>
    <s v="Kesean Swint"/>
    <s v="EXP-10013539"/>
    <n v="92.49"/>
    <d v="2024-05-23T00:00:00"/>
    <x v="0"/>
    <s v="Small Tools"/>
    <s v="Wall mount pump"/>
    <m/>
    <m/>
    <m/>
    <m/>
    <m/>
    <m/>
    <m/>
    <m/>
    <m/>
    <m/>
    <m/>
    <m/>
    <m/>
    <m/>
    <m/>
    <m/>
    <m/>
    <m/>
    <m/>
    <m/>
    <m/>
    <d v="2024-07-03T00:00:00"/>
    <s v="SL37@tidalwaveautospa.com"/>
    <s v="Steven Kyriazis"/>
    <x v="7"/>
    <x v="0"/>
  </r>
  <r>
    <s v="Kesean Swint"/>
    <s v="EXP-10013539"/>
    <n v="-77.14"/>
    <d v="2024-05-26T00:00:00"/>
    <x v="0"/>
    <s v="Office Supplies"/>
    <s v="return toilet paper"/>
    <m/>
    <m/>
    <m/>
    <m/>
    <m/>
    <m/>
    <m/>
    <m/>
    <m/>
    <m/>
    <m/>
    <m/>
    <m/>
    <m/>
    <m/>
    <m/>
    <m/>
    <m/>
    <m/>
    <m/>
    <m/>
    <d v="2024-07-03T00:00:00"/>
    <s v="SL37@tidalwaveautospa.com"/>
    <s v="Steven Kyriazis"/>
    <x v="7"/>
    <x v="0"/>
  </r>
  <r>
    <s v="Kesean Swint"/>
    <s v="EXP-10013539"/>
    <n v="99.21"/>
    <d v="2024-06-01T00:00:00"/>
    <x v="39"/>
    <s v="Recruitment"/>
    <s v="Indeed"/>
    <m/>
    <m/>
    <m/>
    <m/>
    <m/>
    <m/>
    <m/>
    <m/>
    <m/>
    <m/>
    <m/>
    <m/>
    <m/>
    <m/>
    <m/>
    <m/>
    <m/>
    <m/>
    <m/>
    <m/>
    <m/>
    <d v="2024-07-03T00:00:00"/>
    <s v="SL37@tidalwaveautospa.com"/>
    <s v="Steven Kyriazis"/>
    <x v="7"/>
    <x v="0"/>
  </r>
  <r>
    <s v="Kesean Swint"/>
    <s v="EXP-10013539"/>
    <n v="75.209999999999994"/>
    <d v="2024-06-03T00:00:00"/>
    <x v="11"/>
    <s v="Small Tools"/>
    <s v="Hand pumps"/>
    <m/>
    <m/>
    <m/>
    <m/>
    <m/>
    <m/>
    <m/>
    <m/>
    <m/>
    <m/>
    <m/>
    <m/>
    <m/>
    <m/>
    <m/>
    <m/>
    <m/>
    <m/>
    <m/>
    <m/>
    <m/>
    <d v="2024-07-03T00:00:00"/>
    <s v="SL37@tidalwaveautospa.com"/>
    <s v="Steven Kyriazis"/>
    <x v="7"/>
    <x v="0"/>
  </r>
  <r>
    <s v="Kesean Swint"/>
    <s v="EXP-10013539"/>
    <n v="13.5"/>
    <d v="2024-06-04T00:00:00"/>
    <x v="11"/>
    <s v="Small Tools"/>
    <s v="Torch fuel"/>
    <m/>
    <m/>
    <m/>
    <m/>
    <m/>
    <m/>
    <m/>
    <m/>
    <m/>
    <m/>
    <m/>
    <m/>
    <m/>
    <m/>
    <m/>
    <m/>
    <m/>
    <m/>
    <m/>
    <m/>
    <m/>
    <d v="2024-07-03T00:00:00"/>
    <s v="SL37@tidalwaveautospa.com"/>
    <s v="Steven Kyriazis"/>
    <x v="7"/>
    <x v="0"/>
  </r>
  <r>
    <s v="Philip Crosse"/>
    <s v="EXP-10014522"/>
    <n v="29.92"/>
    <d v="2024-06-15T00:00:00"/>
    <x v="0"/>
    <s v="Wash Maintenance"/>
    <s v="Vinegar"/>
    <m/>
    <m/>
    <m/>
    <m/>
    <m/>
    <m/>
    <m/>
    <m/>
    <m/>
    <m/>
    <m/>
    <m/>
    <m/>
    <m/>
    <m/>
    <m/>
    <m/>
    <m/>
    <m/>
    <m/>
    <m/>
    <d v="2024-07-03T00:00:00"/>
    <s v="SL263@tidalwaveautospa.com"/>
    <s v="Joe Chavez"/>
    <x v="7"/>
    <x v="0"/>
  </r>
  <r>
    <s v="Anna Cattuzzo"/>
    <s v="EXP-10014740"/>
    <n v="22.9"/>
    <d v="2024-06-20T00:00:00"/>
    <x v="21"/>
    <s v="Professional Fees"/>
    <s v="Penalty- Lawrenceburg TN- $22.90 Processing Fee"/>
    <m/>
    <m/>
    <m/>
    <m/>
    <m/>
    <m/>
    <m/>
    <m/>
    <m/>
    <m/>
    <m/>
    <m/>
    <m/>
    <m/>
    <m/>
    <m/>
    <m/>
    <m/>
    <m/>
    <m/>
    <m/>
    <d v="2024-07-03T00:00:00"/>
    <s v="anna@twavelead.com"/>
    <s v="Leigh Stallings"/>
    <x v="7"/>
    <x v="0"/>
  </r>
  <r>
    <s v="Anna Cattuzzo"/>
    <s v="EXP-10014740"/>
    <n v="1000"/>
    <d v="2024-06-20T00:00:00"/>
    <x v="21"/>
    <s v="Professional Fees"/>
    <s v="Penalty- TN Lawrenceburg- $1000"/>
    <m/>
    <m/>
    <m/>
    <m/>
    <m/>
    <m/>
    <m/>
    <m/>
    <m/>
    <m/>
    <m/>
    <m/>
    <m/>
    <m/>
    <m/>
    <m/>
    <m/>
    <m/>
    <m/>
    <m/>
    <m/>
    <d v="2024-07-03T00:00:00"/>
    <s v="anna@twavelead.com"/>
    <s v="Leigh Stallings"/>
    <x v="7"/>
    <x v="0"/>
  </r>
  <r>
    <s v="Andrew Nelson"/>
    <s v="EXP-10014306"/>
    <n v="408.63"/>
    <d v="2024-04-21T00:00:00"/>
    <x v="22"/>
    <s v="Parts"/>
    <s v="Manifold, check valve, hex plugs, hp hose"/>
    <m/>
    <m/>
    <m/>
    <m/>
    <m/>
    <m/>
    <m/>
    <m/>
    <m/>
    <m/>
    <m/>
    <m/>
    <m/>
    <m/>
    <m/>
    <m/>
    <m/>
    <m/>
    <m/>
    <m/>
    <m/>
    <d v="2024-07-03T00:00:00"/>
    <s v="SL254@tidalwaveautospa.com"/>
    <s v="Cory Cummings"/>
    <x v="7"/>
    <x v="0"/>
  </r>
  <r>
    <s v="Andrew Nelson"/>
    <s v="EXP-10014306"/>
    <n v="181.86"/>
    <d v="2024-05-21T00:00:00"/>
    <x v="0"/>
    <s v="Wash Maintenance"/>
    <s v="Degreaser"/>
    <m/>
    <m/>
    <m/>
    <m/>
    <m/>
    <m/>
    <m/>
    <m/>
    <m/>
    <m/>
    <m/>
    <m/>
    <m/>
    <m/>
    <m/>
    <m/>
    <m/>
    <m/>
    <m/>
    <m/>
    <m/>
    <d v="2024-07-03T00:00:00"/>
    <s v="SL254@tidalwaveautospa.com"/>
    <s v="Cory Cummings"/>
    <x v="7"/>
    <x v="0"/>
  </r>
  <r>
    <s v="Andrew Nelson"/>
    <s v="EXP-10014306"/>
    <n v="532.48"/>
    <d v="2024-06-05T00:00:00"/>
    <x v="1"/>
    <s v="Parts"/>
    <s v="Check valves, hp hose, manifold, hex plugs"/>
    <m/>
    <m/>
    <m/>
    <m/>
    <m/>
    <m/>
    <m/>
    <m/>
    <m/>
    <m/>
    <m/>
    <m/>
    <m/>
    <m/>
    <m/>
    <m/>
    <m/>
    <m/>
    <m/>
    <m/>
    <m/>
    <d v="2024-07-03T00:00:00"/>
    <s v="SL254@tidalwaveautospa.com"/>
    <s v="Cory Cummings"/>
    <x v="7"/>
    <x v="0"/>
  </r>
  <r>
    <s v="Andrew Nelson"/>
    <s v="EXP-10014306"/>
    <n v="97.58"/>
    <d v="2024-06-10T00:00:00"/>
    <x v="0"/>
    <s v="Wash Maintenance"/>
    <s v="Vinegar, tank sprayer, brush handles"/>
    <m/>
    <m/>
    <m/>
    <m/>
    <m/>
    <m/>
    <m/>
    <m/>
    <m/>
    <m/>
    <m/>
    <m/>
    <m/>
    <m/>
    <m/>
    <m/>
    <m/>
    <m/>
    <m/>
    <m/>
    <m/>
    <d v="2024-07-03T00:00:00"/>
    <s v="SL254@tidalwaveautospa.com"/>
    <s v="Cory Cummings"/>
    <x v="7"/>
    <x v="0"/>
  </r>
  <r>
    <s v="Andrew Nelson"/>
    <s v="EXP-10014306"/>
    <n v="56.99"/>
    <d v="2024-06-12T00:00:00"/>
    <x v="0"/>
    <s v="Wash Maintenance"/>
    <s v="Window brushes"/>
    <m/>
    <m/>
    <m/>
    <m/>
    <m/>
    <m/>
    <m/>
    <m/>
    <m/>
    <m/>
    <m/>
    <m/>
    <m/>
    <m/>
    <m/>
    <m/>
    <m/>
    <m/>
    <m/>
    <m/>
    <m/>
    <d v="2024-07-03T00:00:00"/>
    <s v="SL254@tidalwaveautospa.com"/>
    <s v="Cory Cummings"/>
    <x v="7"/>
    <x v="0"/>
  </r>
  <r>
    <s v="Lane Carr"/>
    <s v="EXP-10014492"/>
    <n v="155.02000000000001"/>
    <d v="2024-05-17T00:00:00"/>
    <x v="0"/>
    <s v="Wash Maintenance"/>
    <s v="flood barriers for Trench"/>
    <m/>
    <m/>
    <m/>
    <m/>
    <m/>
    <m/>
    <m/>
    <m/>
    <m/>
    <m/>
    <m/>
    <m/>
    <m/>
    <m/>
    <m/>
    <m/>
    <m/>
    <m/>
    <m/>
    <m/>
    <m/>
    <d v="2024-07-03T00:00:00"/>
    <s v="SL164@tidalwaveautospa.com"/>
    <s v="Cory Cummings"/>
    <x v="7"/>
    <x v="0"/>
  </r>
  <r>
    <s v="Lane Carr"/>
    <s v="EXP-10014492"/>
    <n v="207.08"/>
    <d v="2024-05-17T00:00:00"/>
    <x v="0"/>
    <s v="Wash Maintenance"/>
    <s v="Salt for water softener tank"/>
    <m/>
    <m/>
    <m/>
    <m/>
    <m/>
    <m/>
    <m/>
    <m/>
    <m/>
    <m/>
    <m/>
    <m/>
    <m/>
    <m/>
    <m/>
    <m/>
    <m/>
    <m/>
    <m/>
    <m/>
    <m/>
    <d v="2024-07-03T00:00:00"/>
    <s v="SL164@tidalwaveautospa.com"/>
    <s v="Cory Cummings"/>
    <x v="7"/>
    <x v="0"/>
  </r>
  <r>
    <s v="Lane Carr"/>
    <s v="EXP-10014492"/>
    <n v="461.08"/>
    <d v="2024-05-20T00:00:00"/>
    <x v="0"/>
    <s v="Itemized"/>
    <s v="hose hanger, screws, gloves"/>
    <n v="101.9"/>
    <s v="Wash Maintenance"/>
    <s v="hose hanger, degreaser"/>
    <n v="150.12"/>
    <s v="Small Tools"/>
    <s v="sprayers, grease gun, srewdriver set, drill bits"/>
    <n v="196.76"/>
    <s v="Safety Supplies"/>
    <s v="gloves"/>
    <n v="12.300000000000011"/>
    <s v="Parts"/>
    <s v="bolts"/>
    <m/>
    <m/>
    <m/>
    <m/>
    <m/>
    <m/>
    <m/>
    <m/>
    <m/>
    <d v="2024-07-03T00:00:00"/>
    <s v="SL164@tidalwaveautospa.com"/>
    <s v="Cory Cummings"/>
    <x v="7"/>
    <x v="0"/>
  </r>
  <r>
    <s v="Lane Carr"/>
    <s v="EXP-10014492"/>
    <n v="31.62"/>
    <d v="2024-05-21T00:00:00"/>
    <x v="0"/>
    <s v="Wash Maintenance"/>
    <s v="Marine grease for grease gun"/>
    <m/>
    <m/>
    <m/>
    <m/>
    <m/>
    <m/>
    <m/>
    <m/>
    <m/>
    <m/>
    <m/>
    <m/>
    <m/>
    <m/>
    <m/>
    <m/>
    <m/>
    <m/>
    <m/>
    <m/>
    <m/>
    <d v="2024-07-03T00:00:00"/>
    <s v="SL164@tidalwaveautospa.com"/>
    <s v="Cory Cummings"/>
    <x v="7"/>
    <x v="0"/>
  </r>
  <r>
    <s v="Lane Carr"/>
    <s v="EXP-10014492"/>
    <n v="73.7"/>
    <d v="2024-05-23T00:00:00"/>
    <x v="22"/>
    <s v="Itemized"/>
    <s v="Soft Scrub, batteries"/>
    <n v="33.479999999999997"/>
    <s v="Office Supplies"/>
    <s v="batteries"/>
    <n v="25.82"/>
    <s v="Wash Maintenance"/>
    <s v="soap, oxicleaner"/>
    <n v="14.400000000000006"/>
    <s v="Snacks"/>
    <s v="bottle water"/>
    <m/>
    <m/>
    <m/>
    <m/>
    <m/>
    <m/>
    <m/>
    <m/>
    <m/>
    <m/>
    <m/>
    <m/>
    <d v="2024-07-03T00:00:00"/>
    <s v="SL164@tidalwaveautospa.com"/>
    <s v="Cory Cummings"/>
    <x v="7"/>
    <x v="0"/>
  </r>
  <r>
    <s v="Lane Carr"/>
    <s v="EXP-10014492"/>
    <n v="31.21"/>
    <d v="2024-05-29T00:00:00"/>
    <x v="22"/>
    <s v="Parts"/>
    <s v="quick connect for pressure washing hose"/>
    <m/>
    <m/>
    <m/>
    <m/>
    <m/>
    <m/>
    <m/>
    <m/>
    <m/>
    <m/>
    <m/>
    <m/>
    <m/>
    <m/>
    <m/>
    <m/>
    <m/>
    <m/>
    <m/>
    <m/>
    <m/>
    <d v="2024-07-03T00:00:00"/>
    <s v="SL164@tidalwaveautospa.com"/>
    <s v="Cory Cummings"/>
    <x v="7"/>
    <x v="0"/>
  </r>
  <r>
    <s v="Lane Carr"/>
    <s v="EXP-10014492"/>
    <n v="33.71"/>
    <d v="2024-06-03T00:00:00"/>
    <x v="23"/>
    <s v="Snacks"/>
    <s v="Water and flavorings for wash"/>
    <m/>
    <m/>
    <m/>
    <m/>
    <m/>
    <m/>
    <m/>
    <m/>
    <m/>
    <m/>
    <m/>
    <m/>
    <m/>
    <m/>
    <m/>
    <m/>
    <m/>
    <m/>
    <m/>
    <m/>
    <m/>
    <d v="2024-07-03T00:00:00"/>
    <s v="SL164@tidalwaveautospa.com"/>
    <s v="Cory Cummings"/>
    <x v="7"/>
    <x v="0"/>
  </r>
  <r>
    <s v="Lane Carr"/>
    <s v="EXP-10014492"/>
    <n v="8.01"/>
    <d v="2024-06-04T00:00:00"/>
    <x v="22"/>
    <s v="Parts"/>
    <s v="part for prep gun"/>
    <m/>
    <m/>
    <m/>
    <m/>
    <m/>
    <m/>
    <m/>
    <m/>
    <m/>
    <m/>
    <m/>
    <m/>
    <m/>
    <m/>
    <m/>
    <m/>
    <m/>
    <m/>
    <m/>
    <m/>
    <m/>
    <d v="2024-07-03T00:00:00"/>
    <s v="SL164@tidalwaveautospa.com"/>
    <s v="Cory Cummings"/>
    <x v="7"/>
    <x v="0"/>
  </r>
  <r>
    <s v="Lane Carr"/>
    <s v="EXP-10014492"/>
    <n v="176.93"/>
    <d v="2024-06-07T00:00:00"/>
    <x v="22"/>
    <s v="Parts"/>
    <s v="Parts for reclaim repair"/>
    <m/>
    <m/>
    <m/>
    <m/>
    <m/>
    <m/>
    <m/>
    <m/>
    <m/>
    <m/>
    <m/>
    <m/>
    <m/>
    <m/>
    <m/>
    <m/>
    <m/>
    <m/>
    <m/>
    <m/>
    <m/>
    <d v="2024-07-03T00:00:00"/>
    <s v="SL164@tidalwaveautospa.com"/>
    <s v="Cory Cummings"/>
    <x v="7"/>
    <x v="0"/>
  </r>
  <r>
    <s v="Lane Carr"/>
    <s v="EXP-10014492"/>
    <n v="1083.97"/>
    <d v="2024-06-07T00:00:00"/>
    <x v="1"/>
    <s v="Parts"/>
    <s v="adding  a t style valve to hp tank"/>
    <m/>
    <m/>
    <m/>
    <m/>
    <m/>
    <m/>
    <m/>
    <m/>
    <m/>
    <m/>
    <m/>
    <m/>
    <m/>
    <m/>
    <m/>
    <m/>
    <m/>
    <m/>
    <m/>
    <m/>
    <m/>
    <d v="2024-07-03T00:00:00"/>
    <s v="SL164@tidalwaveautospa.com"/>
    <s v="Cory Cummings"/>
    <x v="7"/>
    <x v="0"/>
  </r>
  <r>
    <s v="Lane Carr"/>
    <s v="EXP-10014492"/>
    <n v="86.49"/>
    <d v="2024-06-14T00:00:00"/>
    <x v="8"/>
    <s v="Employee Incentive - Meals"/>
    <s v="Birthday celebratiion"/>
    <m/>
    <m/>
    <m/>
    <m/>
    <m/>
    <m/>
    <m/>
    <m/>
    <m/>
    <m/>
    <m/>
    <m/>
    <m/>
    <m/>
    <m/>
    <m/>
    <m/>
    <m/>
    <m/>
    <m/>
    <m/>
    <d v="2024-07-03T00:00:00"/>
    <s v="SL164@tidalwaveautospa.com"/>
    <s v="Cory Cummings"/>
    <x v="7"/>
    <x v="0"/>
  </r>
  <r>
    <s v="Lane Carr"/>
    <s v="EXP-10014492"/>
    <n v="55.88"/>
    <d v="2024-06-14T00:00:00"/>
    <x v="22"/>
    <s v="Pest Control/Extermination"/>
    <s v="bug spray for site"/>
    <m/>
    <m/>
    <m/>
    <m/>
    <m/>
    <m/>
    <m/>
    <m/>
    <m/>
    <m/>
    <m/>
    <m/>
    <m/>
    <m/>
    <m/>
    <m/>
    <m/>
    <m/>
    <m/>
    <m/>
    <m/>
    <d v="2024-07-03T00:00:00"/>
    <s v="SL164@tidalwaveautospa.com"/>
    <s v="Cory Cummings"/>
    <x v="7"/>
    <x v="0"/>
  </r>
  <r>
    <s v="Lane Carr"/>
    <s v="EXP-10014492"/>
    <n v="70.16"/>
    <d v="2024-06-14T00:00:00"/>
    <x v="23"/>
    <s v="Employee Incentives - Other"/>
    <s v="Birthday celebration"/>
    <m/>
    <m/>
    <m/>
    <m/>
    <m/>
    <m/>
    <m/>
    <m/>
    <m/>
    <m/>
    <m/>
    <m/>
    <m/>
    <m/>
    <m/>
    <m/>
    <m/>
    <m/>
    <m/>
    <m/>
    <m/>
    <d v="2024-07-03T00:00:00"/>
    <s v="SL164@tidalwaveautospa.com"/>
    <s v="Cory Cummings"/>
    <x v="7"/>
    <x v="0"/>
  </r>
  <r>
    <s v="Lane Carr"/>
    <s v="EXP-10014492"/>
    <n v="863"/>
    <d v="2024-06-17T00:00:00"/>
    <x v="1"/>
    <s v="Plumbing Expense"/>
    <s v="replace toilet handle"/>
    <m/>
    <m/>
    <m/>
    <m/>
    <m/>
    <m/>
    <m/>
    <m/>
    <m/>
    <m/>
    <m/>
    <m/>
    <m/>
    <m/>
    <m/>
    <m/>
    <m/>
    <m/>
    <m/>
    <m/>
    <m/>
    <d v="2024-07-03T00:00:00"/>
    <s v="SL164@tidalwaveautospa.com"/>
    <s v="Cory Cummings"/>
    <x v="7"/>
    <x v="0"/>
  </r>
  <r>
    <s v="Simranjeet Singh"/>
    <s v="EXP-10014504"/>
    <n v="300.66000000000003"/>
    <d v="2024-06-05T00:00:00"/>
    <x v="0"/>
    <s v="Wash Maintenance"/>
    <s v="dawn soap and mop"/>
    <m/>
    <m/>
    <m/>
    <m/>
    <m/>
    <m/>
    <m/>
    <m/>
    <m/>
    <m/>
    <m/>
    <m/>
    <m/>
    <m/>
    <m/>
    <m/>
    <m/>
    <m/>
    <m/>
    <m/>
    <m/>
    <d v="2024-07-03T00:00:00"/>
    <s v="SL372@tidalwaveautospa.com"/>
    <s v="Cory Cummings"/>
    <x v="7"/>
    <x v="0"/>
  </r>
  <r>
    <s v="Jon Thornton"/>
    <s v="EXP-10014577"/>
    <n v="112.12"/>
    <d v="2024-05-17T00:00:00"/>
    <x v="3"/>
    <s v="Vehicle Damage Claims"/>
    <s v="Repair for Fay Harvis"/>
    <m/>
    <m/>
    <m/>
    <m/>
    <m/>
    <m/>
    <m/>
    <m/>
    <m/>
    <m/>
    <m/>
    <m/>
    <m/>
    <m/>
    <m/>
    <m/>
    <m/>
    <m/>
    <m/>
    <m/>
    <m/>
    <d v="2024-07-03T00:00:00"/>
    <s v="SL310@tidalwaveautospa.com"/>
    <s v="Cory Cummings"/>
    <x v="7"/>
    <x v="0"/>
  </r>
  <r>
    <s v="Jon Thornton"/>
    <s v="EXP-10014577"/>
    <n v="92.25"/>
    <d v="2024-06-03T00:00:00"/>
    <x v="23"/>
    <s v="Wash Maintenance"/>
    <s v="Dawn and vinegar"/>
    <m/>
    <m/>
    <m/>
    <m/>
    <m/>
    <m/>
    <m/>
    <m/>
    <m/>
    <m/>
    <m/>
    <m/>
    <m/>
    <m/>
    <m/>
    <m/>
    <m/>
    <m/>
    <m/>
    <m/>
    <m/>
    <d v="2024-07-03T00:00:00"/>
    <s v="SL310@tidalwaveautospa.com"/>
    <s v="Cory Cummings"/>
    <x v="7"/>
    <x v="0"/>
  </r>
  <r>
    <s v="Jon Thornton"/>
    <s v="EXP-10014577"/>
    <n v="62.49"/>
    <d v="2024-06-18T00:00:00"/>
    <x v="23"/>
    <s v="Wash Maintenance"/>
    <s v="Grease, laminator &amp; sheets"/>
    <m/>
    <m/>
    <m/>
    <m/>
    <m/>
    <m/>
    <m/>
    <m/>
    <m/>
    <m/>
    <m/>
    <m/>
    <m/>
    <m/>
    <m/>
    <m/>
    <m/>
    <m/>
    <m/>
    <m/>
    <m/>
    <d v="2024-07-03T00:00:00"/>
    <s v="SL310@tidalwaveautospa.com"/>
    <s v="Cory Cummings"/>
    <x v="7"/>
    <x v="0"/>
  </r>
  <r>
    <s v="Jon Thornton"/>
    <s v="EXP-10014577"/>
    <n v="284.58"/>
    <d v="2024-06-19T00:00:00"/>
    <x v="0"/>
    <s v="Itemized"/>
    <s v="Wash supplies - spray bottles and gloves"/>
    <n v="226.04"/>
    <s v="Wash Supplies"/>
    <s v="spray bottles"/>
    <n v="58.539999999999992"/>
    <s v="Safety Supplies"/>
    <s v="gloves"/>
    <m/>
    <m/>
    <m/>
    <m/>
    <m/>
    <m/>
    <m/>
    <m/>
    <m/>
    <m/>
    <m/>
    <m/>
    <m/>
    <m/>
    <m/>
    <d v="2024-07-03T00:00:00"/>
    <s v="SL310@tidalwaveautospa.com"/>
    <s v="Cory Cummings"/>
    <x v="7"/>
    <x v="0"/>
  </r>
  <r>
    <s v="Mark Busby"/>
    <s v="EXP-10013821"/>
    <n v="64.540000000000006"/>
    <d v="2024-06-01T00:00:00"/>
    <x v="0"/>
    <s v="Wash Maintenance"/>
    <s v="Water and vinegar"/>
    <m/>
    <m/>
    <m/>
    <m/>
    <m/>
    <m/>
    <m/>
    <m/>
    <m/>
    <m/>
    <m/>
    <m/>
    <m/>
    <m/>
    <m/>
    <m/>
    <m/>
    <m/>
    <m/>
    <m/>
    <m/>
    <d v="2024-07-03T00:00:00"/>
    <s v="SL93@tidalwaveautospa.com"/>
    <s v="Cory Cummings"/>
    <x v="7"/>
    <x v="0"/>
  </r>
  <r>
    <s v="Mark Busby"/>
    <s v="EXP-10013821"/>
    <n v="195.74"/>
    <d v="2024-06-04T00:00:00"/>
    <x v="11"/>
    <s v="Small Tools"/>
    <s v="Hose reel cart"/>
    <m/>
    <m/>
    <m/>
    <m/>
    <m/>
    <m/>
    <m/>
    <m/>
    <m/>
    <m/>
    <m/>
    <m/>
    <m/>
    <m/>
    <m/>
    <m/>
    <m/>
    <m/>
    <m/>
    <m/>
    <m/>
    <d v="2024-07-03T00:00:00"/>
    <s v="SL93@tidalwaveautospa.com"/>
    <s v="Cory Cummings"/>
    <x v="7"/>
    <x v="0"/>
  </r>
  <r>
    <s v="Mark Busby"/>
    <s v="EXP-10013821"/>
    <n v="406.78"/>
    <d v="2024-06-05T00:00:00"/>
    <x v="11"/>
    <s v="Small Tools"/>
    <s v="Pressure washer hose and reel"/>
    <m/>
    <m/>
    <m/>
    <m/>
    <m/>
    <m/>
    <m/>
    <m/>
    <m/>
    <m/>
    <m/>
    <m/>
    <m/>
    <m/>
    <m/>
    <m/>
    <m/>
    <m/>
    <m/>
    <m/>
    <m/>
    <d v="2024-07-03T00:00:00"/>
    <s v="SL93@tidalwaveautospa.com"/>
    <s v="Cory Cummings"/>
    <x v="7"/>
    <x v="0"/>
  </r>
  <r>
    <s v="Mark Busby"/>
    <s v="EXP-10013821"/>
    <n v="231.57"/>
    <d v="2024-06-11T00:00:00"/>
    <x v="0"/>
    <s v="Itemized"/>
    <s v="Spray bottles, gloves"/>
    <n v="100.88499999999999"/>
    <s v="Safety Supplies"/>
    <s v="gloves"/>
    <n v="130.68"/>
    <s v="Wash Supplies"/>
    <s v="spray bottles"/>
    <m/>
    <m/>
    <m/>
    <m/>
    <m/>
    <m/>
    <m/>
    <m/>
    <m/>
    <m/>
    <m/>
    <m/>
    <m/>
    <m/>
    <m/>
    <d v="2024-07-03T00:00:00"/>
    <s v="SL93@tidalwaveautospa.com"/>
    <s v="Cory Cummings"/>
    <x v="7"/>
    <x v="0"/>
  </r>
  <r>
    <s v="Mark Busby"/>
    <s v="EXP-10013821"/>
    <n v="46.59"/>
    <d v="2024-06-16T00:00:00"/>
    <x v="0"/>
    <s v="Snacks"/>
    <s v="Water"/>
    <m/>
    <m/>
    <m/>
    <m/>
    <m/>
    <m/>
    <m/>
    <m/>
    <m/>
    <m/>
    <m/>
    <m/>
    <m/>
    <m/>
    <m/>
    <m/>
    <m/>
    <m/>
    <m/>
    <m/>
    <m/>
    <d v="2024-07-03T00:00:00"/>
    <s v="SL93@tidalwaveautospa.com"/>
    <s v="Cory Cummings"/>
    <x v="7"/>
    <x v="0"/>
  </r>
  <r>
    <s v="Aaron Johnson"/>
    <s v="EXP-10014601"/>
    <n v="116.57"/>
    <d v="2024-06-04T00:00:00"/>
    <x v="22"/>
    <s v="Itemized"/>
    <s v="PVC Fittings and salt"/>
    <n v="85.7"/>
    <s v="Wash Maintenance"/>
    <s v="salt"/>
    <n v="30.86999999999999"/>
    <s v="Parts"/>
    <s v="fittings, pipes"/>
    <m/>
    <m/>
    <m/>
    <m/>
    <m/>
    <m/>
    <m/>
    <m/>
    <m/>
    <m/>
    <m/>
    <m/>
    <m/>
    <m/>
    <m/>
    <d v="2024-07-03T00:00:00"/>
    <s v="SL108@tidalwaveautospa.com"/>
    <s v="Cory Cummings"/>
    <x v="7"/>
    <x v="0"/>
  </r>
  <r>
    <s v="Aaron Johnson"/>
    <s v="EXP-10014601"/>
    <n v="40.020000000000003"/>
    <d v="2024-06-06T00:00:00"/>
    <x v="22"/>
    <s v="Parts"/>
    <s v="Washers"/>
    <m/>
    <m/>
    <m/>
    <m/>
    <m/>
    <m/>
    <m/>
    <m/>
    <m/>
    <m/>
    <m/>
    <m/>
    <m/>
    <m/>
    <m/>
    <m/>
    <m/>
    <m/>
    <m/>
    <m/>
    <m/>
    <d v="2024-07-03T00:00:00"/>
    <s v="SL108@tidalwaveautospa.com"/>
    <s v="Cory Cummings"/>
    <x v="7"/>
    <x v="0"/>
  </r>
  <r>
    <s v="Aaron Johnson"/>
    <s v="EXP-10014601"/>
    <n v="10.25"/>
    <d v="2024-06-13T00:00:00"/>
    <x v="1"/>
    <s v="Parts"/>
    <s v="Hydraulic fitting"/>
    <m/>
    <m/>
    <m/>
    <m/>
    <m/>
    <m/>
    <m/>
    <m/>
    <m/>
    <m/>
    <m/>
    <m/>
    <m/>
    <m/>
    <m/>
    <m/>
    <m/>
    <m/>
    <m/>
    <m/>
    <m/>
    <d v="2024-07-03T00:00:00"/>
    <s v="SL108@tidalwaveautospa.com"/>
    <s v="Cory Cummings"/>
    <x v="7"/>
    <x v="0"/>
  </r>
  <r>
    <s v="Andrew Stephens"/>
    <s v="EXP-10014606"/>
    <n v="6075.08"/>
    <d v="2024-06-11T00:00:00"/>
    <x v="2"/>
    <s v="Equipment"/>
    <s v="Compressor for Maplewood"/>
    <m/>
    <m/>
    <m/>
    <m/>
    <m/>
    <m/>
    <m/>
    <m/>
    <m/>
    <m/>
    <m/>
    <m/>
    <m/>
    <m/>
    <m/>
    <m/>
    <m/>
    <m/>
    <m/>
    <m/>
    <m/>
    <d v="2024-07-03T00:00:00"/>
    <s v="andrew.stephens@twavelead.com"/>
    <s v="Bruce Maxwell"/>
    <x v="7"/>
    <x v="0"/>
  </r>
  <r>
    <s v="Andrew Stephens"/>
    <s v="EXP-10014606"/>
    <n v="234.09"/>
    <d v="2024-06-11T00:00:00"/>
    <x v="2"/>
    <s v="Equipment"/>
    <s v="Shipping for new compressor.   Variance from original receipt"/>
    <m/>
    <m/>
    <m/>
    <m/>
    <m/>
    <m/>
    <m/>
    <m/>
    <m/>
    <m/>
    <m/>
    <m/>
    <m/>
    <m/>
    <m/>
    <m/>
    <m/>
    <m/>
    <m/>
    <m/>
    <m/>
    <d v="2024-07-03T00:00:00"/>
    <s v="andrew.stephens@twavelead.com"/>
    <s v="Bruce Maxwell"/>
    <x v="7"/>
    <x v="0"/>
  </r>
  <r>
    <s v="Johnathan Harshbarger"/>
    <s v="EXP-10014569"/>
    <n v="500.12"/>
    <d v="2024-05-29T00:00:00"/>
    <x v="29"/>
    <s v="Recruitment"/>
    <s v="job listing cedar falls e79"/>
    <m/>
    <m/>
    <m/>
    <m/>
    <m/>
    <m/>
    <m/>
    <m/>
    <m/>
    <m/>
    <m/>
    <m/>
    <m/>
    <m/>
    <m/>
    <m/>
    <m/>
    <m/>
    <m/>
    <m/>
    <m/>
    <d v="2024-07-03T00:00:00"/>
    <s v="johnathan.harshbarger@tidalwaveautospa.com"/>
    <s v="Coty Stevens"/>
    <x v="7"/>
    <x v="0"/>
  </r>
  <r>
    <s v="Johnathan Harshbarger"/>
    <s v="EXP-10014569"/>
    <n v="51.58"/>
    <d v="2024-06-01T00:00:00"/>
    <x v="29"/>
    <s v="Recruitment"/>
    <s v="job listing cedar falls e79"/>
    <m/>
    <m/>
    <m/>
    <m/>
    <m/>
    <m/>
    <m/>
    <m/>
    <m/>
    <m/>
    <m/>
    <m/>
    <m/>
    <m/>
    <m/>
    <m/>
    <m/>
    <m/>
    <m/>
    <m/>
    <m/>
    <d v="2024-07-03T00:00:00"/>
    <s v="johnathan.harshbarger@tidalwaveautospa.com"/>
    <s v="Coty Stevens"/>
    <x v="7"/>
    <x v="0"/>
  </r>
  <r>
    <s v="Johnathan Harshbarger"/>
    <s v="EXP-10014569"/>
    <n v="20.88"/>
    <d v="2024-06-03T00:00:00"/>
    <x v="29"/>
    <s v="Recruitment"/>
    <s v="job listing for cedar falls e79"/>
    <m/>
    <m/>
    <m/>
    <m/>
    <m/>
    <m/>
    <m/>
    <m/>
    <m/>
    <m/>
    <m/>
    <m/>
    <m/>
    <m/>
    <m/>
    <m/>
    <m/>
    <m/>
    <m/>
    <m/>
    <m/>
    <d v="2024-07-03T00:00:00"/>
    <s v="johnathan.harshbarger@tidalwaveautospa.com"/>
    <s v="Coty Stevens"/>
    <x v="7"/>
    <x v="0"/>
  </r>
  <r>
    <s v="James Bentley"/>
    <s v="EXP-10014345"/>
    <n v="94.12"/>
    <d v="2024-05-28T00:00:00"/>
    <x v="22"/>
    <s v="Wash Supplies"/>
    <s v="Spray bottles"/>
    <m/>
    <m/>
    <m/>
    <m/>
    <m/>
    <m/>
    <m/>
    <m/>
    <m/>
    <m/>
    <m/>
    <m/>
    <m/>
    <m/>
    <m/>
    <m/>
    <m/>
    <m/>
    <m/>
    <m/>
    <m/>
    <d v="2024-07-03T00:00:00"/>
    <s v="SL222@tidalwaveautospa.com"/>
    <s v="Ricky Doyle"/>
    <x v="7"/>
    <x v="0"/>
  </r>
  <r>
    <s v="James Bentley"/>
    <s v="EXP-10014345"/>
    <n v="38.39"/>
    <d v="2024-05-28T00:00:00"/>
    <x v="22"/>
    <s v="Safety Supplies"/>
    <s v="Nitrile gloves"/>
    <m/>
    <m/>
    <m/>
    <m/>
    <m/>
    <m/>
    <m/>
    <m/>
    <m/>
    <m/>
    <m/>
    <m/>
    <m/>
    <m/>
    <m/>
    <m/>
    <m/>
    <m/>
    <m/>
    <m/>
    <m/>
    <d v="2024-07-03T00:00:00"/>
    <s v="SL222@tidalwaveautospa.com"/>
    <s v="Ricky Doyle"/>
    <x v="7"/>
    <x v="0"/>
  </r>
  <r>
    <s v="James Bentley"/>
    <s v="EXP-10014345"/>
    <n v="438.99"/>
    <d v="2024-06-01T00:00:00"/>
    <x v="16"/>
    <s v="Equipment"/>
    <s v="Surface cleaner"/>
    <m/>
    <m/>
    <m/>
    <m/>
    <m/>
    <m/>
    <m/>
    <m/>
    <m/>
    <m/>
    <m/>
    <m/>
    <m/>
    <m/>
    <m/>
    <m/>
    <m/>
    <m/>
    <m/>
    <m/>
    <m/>
    <d v="2024-07-03T00:00:00"/>
    <s v="SL222@tidalwaveautospa.com"/>
    <s v="Ricky Doyle"/>
    <x v="7"/>
    <x v="0"/>
  </r>
  <r>
    <s v="Philip Crosse"/>
    <s v="EXP-10014519"/>
    <n v="14.65"/>
    <d v="2024-06-15T00:00:00"/>
    <x v="0"/>
    <s v="Fuel"/>
    <s v="Gas"/>
    <m/>
    <m/>
    <m/>
    <m/>
    <m/>
    <m/>
    <m/>
    <m/>
    <m/>
    <m/>
    <m/>
    <m/>
    <m/>
    <m/>
    <m/>
    <m/>
    <m/>
    <m/>
    <m/>
    <m/>
    <m/>
    <d v="2024-07-03T00:00:00"/>
    <s v="SL263@tidalwaveautospa.com"/>
    <s v="Joe Chavez"/>
    <x v="7"/>
    <x v="0"/>
  </r>
  <r>
    <s v="Dale Hyndman"/>
    <s v="EXP-10014412"/>
    <n v="40.200000000000003"/>
    <d v="2024-05-22T00:00:00"/>
    <x v="6"/>
    <s v="Parts"/>
    <s v="Ace hardware"/>
    <m/>
    <m/>
    <m/>
    <m/>
    <m/>
    <m/>
    <m/>
    <m/>
    <m/>
    <m/>
    <m/>
    <m/>
    <m/>
    <m/>
    <m/>
    <m/>
    <m/>
    <m/>
    <m/>
    <m/>
    <m/>
    <d v="2024-07-03T00:00:00"/>
    <s v="SL95@tidalwaveautospa.com"/>
    <s v="Kyle Rovansek"/>
    <x v="7"/>
    <x v="0"/>
  </r>
  <r>
    <s v="Dale Hyndman"/>
    <s v="EXP-10014418"/>
    <n v="45.33"/>
    <d v="2024-06-10T00:00:00"/>
    <x v="0"/>
    <s v="Wash Maintenance"/>
    <s v="Dawn degreaser"/>
    <m/>
    <m/>
    <m/>
    <m/>
    <m/>
    <m/>
    <m/>
    <m/>
    <m/>
    <m/>
    <m/>
    <m/>
    <m/>
    <m/>
    <m/>
    <m/>
    <m/>
    <m/>
    <m/>
    <m/>
    <m/>
    <d v="2024-07-03T00:00:00"/>
    <s v="SL95@tidalwaveautospa.com"/>
    <s v="Kyle Rovansek"/>
    <x v="7"/>
    <x v="0"/>
  </r>
  <r>
    <s v="Dale Hyndman"/>
    <s v="EXP-10014411"/>
    <n v="42.77"/>
    <d v="2024-05-22T00:00:00"/>
    <x v="0"/>
    <s v="Office Supplies"/>
    <s v="Toilet paler, paper towels, hand soap"/>
    <m/>
    <m/>
    <m/>
    <m/>
    <m/>
    <m/>
    <m/>
    <m/>
    <m/>
    <m/>
    <m/>
    <m/>
    <m/>
    <m/>
    <m/>
    <m/>
    <m/>
    <m/>
    <m/>
    <m/>
    <m/>
    <d v="2024-07-03T00:00:00"/>
    <s v="SL95@tidalwaveautospa.com"/>
    <s v="Kyle Rovansek"/>
    <x v="7"/>
    <x v="0"/>
  </r>
  <r>
    <s v="Breanna Roof (Terminated)"/>
    <s v="EXP-10014814"/>
    <n v="30.77"/>
    <d v="2024-07-02T00:00:00"/>
    <x v="0"/>
    <s v="Wash Maintenance"/>
    <s v="Cleaning supplies"/>
    <m/>
    <m/>
    <m/>
    <m/>
    <m/>
    <m/>
    <m/>
    <m/>
    <m/>
    <m/>
    <m/>
    <m/>
    <m/>
    <m/>
    <m/>
    <m/>
    <m/>
    <m/>
    <m/>
    <m/>
    <m/>
    <d v="2024-07-18T00:00:00"/>
    <s v=""/>
    <s v=""/>
    <x v="7"/>
    <x v="0"/>
  </r>
  <r>
    <s v="OLIN WILSON (Terminated)"/>
    <s v="EXP-10014144"/>
    <n v="57.79"/>
    <d v="2024-05-17T00:00:00"/>
    <x v="1"/>
    <s v="Parts"/>
    <s v="Had to rewire something in the mcc room."/>
    <m/>
    <m/>
    <m/>
    <m/>
    <m/>
    <m/>
    <m/>
    <m/>
    <m/>
    <m/>
    <m/>
    <m/>
    <m/>
    <m/>
    <m/>
    <m/>
    <m/>
    <m/>
    <m/>
    <m/>
    <m/>
    <d v="2024-07-18T00:00:00"/>
    <s v=""/>
    <s v=""/>
    <x v="7"/>
    <x v="0"/>
  </r>
  <r>
    <s v="OLIN WILSON (Terminated)"/>
    <s v="EXP-10014144"/>
    <n v="87.26"/>
    <d v="2024-05-31T00:00:00"/>
    <x v="0"/>
    <s v="Wash Maintenance"/>
    <s v="Cleaning supplies"/>
    <m/>
    <m/>
    <m/>
    <m/>
    <m/>
    <m/>
    <m/>
    <m/>
    <m/>
    <m/>
    <m/>
    <m/>
    <m/>
    <m/>
    <m/>
    <m/>
    <m/>
    <m/>
    <m/>
    <m/>
    <m/>
    <d v="2024-07-18T00:00:00"/>
    <s v=""/>
    <s v=""/>
    <x v="7"/>
    <x v="0"/>
  </r>
  <r>
    <s v="Sam Jarrell"/>
    <s v="EXP-10012933"/>
    <n v="5.4"/>
    <d v="2024-03-19T00:00:00"/>
    <x v="0"/>
    <s v="Office Supplies"/>
    <s v="Office Supplies"/>
    <s v="Toilet paper"/>
    <m/>
    <m/>
    <m/>
    <m/>
    <m/>
    <m/>
    <m/>
    <m/>
    <m/>
    <m/>
    <m/>
    <m/>
    <m/>
    <m/>
    <m/>
    <m/>
    <m/>
    <m/>
    <m/>
    <m/>
    <d v="2024-07-18T00:00:00"/>
    <s v="SL27@tidalwaveautospa.com"/>
    <s v="Andrew Strevel"/>
    <x v="7"/>
    <x v="0"/>
  </r>
  <r>
    <s v="Sam Jarrell"/>
    <s v="EXP-10012933"/>
    <n v="1.35"/>
    <d v="2024-03-20T00:00:00"/>
    <x v="0"/>
    <s v="Office Supplies"/>
    <s v="Office Supplies"/>
    <s v="Duct tape"/>
    <m/>
    <m/>
    <m/>
    <m/>
    <m/>
    <m/>
    <m/>
    <m/>
    <m/>
    <m/>
    <m/>
    <m/>
    <m/>
    <m/>
    <m/>
    <m/>
    <m/>
    <m/>
    <m/>
    <m/>
    <d v="2024-07-18T00:00:00"/>
    <s v="SL27@tidalwaveautospa.com"/>
    <s v="Andrew Strevel"/>
    <x v="7"/>
    <x v="0"/>
  </r>
  <r>
    <s v="Sam Jarrell"/>
    <s v="EXP-10012933"/>
    <n v="49.55"/>
    <d v="2024-03-21T00:00:00"/>
    <x v="0"/>
    <s v="Office Supplies"/>
    <s v="Toilet bowl cleaner"/>
    <s v="Toilet bowl cleaner"/>
    <m/>
    <m/>
    <m/>
    <m/>
    <m/>
    <m/>
    <m/>
    <m/>
    <m/>
    <m/>
    <m/>
    <m/>
    <m/>
    <m/>
    <m/>
    <m/>
    <m/>
    <m/>
    <m/>
    <m/>
    <d v="2024-07-18T00:00:00"/>
    <s v="SL27@tidalwaveautospa.com"/>
    <s v="Andrew Strevel"/>
    <x v="7"/>
    <x v="0"/>
  </r>
  <r>
    <s v="Sam Jarrell"/>
    <s v="EXP-10012933"/>
    <n v="139.03"/>
    <d v="2024-03-22T00:00:00"/>
    <x v="0"/>
    <s v="Wash Maintenance"/>
    <s v="Wash Maintenance"/>
    <s v="Hydraulic filter"/>
    <m/>
    <m/>
    <m/>
    <m/>
    <m/>
    <m/>
    <m/>
    <m/>
    <m/>
    <m/>
    <m/>
    <m/>
    <m/>
    <m/>
    <m/>
    <m/>
    <m/>
    <m/>
    <m/>
    <m/>
    <d v="2024-07-18T00:00:00"/>
    <s v="SL27@tidalwaveautospa.com"/>
    <s v="Andrew Strevel"/>
    <x v="7"/>
    <x v="0"/>
  </r>
  <r>
    <s v="Sam Jarrell"/>
    <s v="EXP-10012933"/>
    <n v="27.29"/>
    <d v="2024-03-24T00:00:00"/>
    <x v="0"/>
    <s v="Wash Maintenance"/>
    <s v="Wash Maintenance"/>
    <s v="Vinegar"/>
    <m/>
    <m/>
    <m/>
    <m/>
    <m/>
    <m/>
    <m/>
    <m/>
    <m/>
    <m/>
    <m/>
    <m/>
    <m/>
    <m/>
    <m/>
    <m/>
    <m/>
    <m/>
    <m/>
    <m/>
    <d v="2024-07-18T00:00:00"/>
    <s v="SL27@tidalwaveautospa.com"/>
    <s v="Andrew Strevel"/>
    <x v="7"/>
    <x v="0"/>
  </r>
  <r>
    <s v="Sam Jarrell"/>
    <s v="EXP-10012933"/>
    <n v="5.4"/>
    <d v="2024-03-28T00:00:00"/>
    <x v="0"/>
    <s v="Office Supplies"/>
    <s v="Office Supplies"/>
    <s v="Toilet paper"/>
    <m/>
    <m/>
    <m/>
    <m/>
    <m/>
    <m/>
    <m/>
    <m/>
    <m/>
    <m/>
    <m/>
    <m/>
    <m/>
    <m/>
    <m/>
    <m/>
    <m/>
    <m/>
    <m/>
    <m/>
    <d v="2024-07-18T00:00:00"/>
    <s v="SL27@tidalwaveautospa.com"/>
    <s v="Andrew Strevel"/>
    <x v="7"/>
    <x v="0"/>
  </r>
  <r>
    <s v="Sam Jarrell"/>
    <s v="EXP-10012933"/>
    <n v="18.739999999999998"/>
    <d v="2024-04-02T00:00:00"/>
    <x v="0"/>
    <s v="Wash Maintenance"/>
    <s v="Wash Maintenance"/>
    <s v="Vinegar"/>
    <m/>
    <m/>
    <m/>
    <m/>
    <m/>
    <m/>
    <m/>
    <m/>
    <m/>
    <m/>
    <m/>
    <m/>
    <m/>
    <m/>
    <m/>
    <m/>
    <m/>
    <m/>
    <m/>
    <m/>
    <d v="2024-07-18T00:00:00"/>
    <s v="SL27@tidalwaveautospa.com"/>
    <s v="Andrew Strevel"/>
    <x v="7"/>
    <x v="0"/>
  </r>
  <r>
    <s v="Sam Jarrell"/>
    <s v="EXP-10012933"/>
    <n v="100.97"/>
    <d v="2024-04-03T00:00:00"/>
    <x v="0"/>
    <s v="Office Supplies"/>
    <s v="Office Supplies"/>
    <s v="Printer"/>
    <m/>
    <m/>
    <m/>
    <m/>
    <m/>
    <m/>
    <m/>
    <m/>
    <m/>
    <m/>
    <m/>
    <m/>
    <m/>
    <m/>
    <m/>
    <m/>
    <m/>
    <m/>
    <m/>
    <m/>
    <d v="2024-07-18T00:00:00"/>
    <s v="SL27@tidalwaveautospa.com"/>
    <s v="Andrew Strevel"/>
    <x v="7"/>
    <x v="0"/>
  </r>
  <r>
    <s v="Sam Jarrell"/>
    <s v="EXP-10012933"/>
    <n v="13.5"/>
    <d v="2024-04-03T00:00:00"/>
    <x v="0"/>
    <s v="Safety Supplies"/>
    <s v="Advil for first aid kit"/>
    <s v="Advil for first aid kit"/>
    <m/>
    <m/>
    <m/>
    <m/>
    <m/>
    <m/>
    <m/>
    <m/>
    <m/>
    <m/>
    <m/>
    <m/>
    <m/>
    <m/>
    <m/>
    <m/>
    <m/>
    <m/>
    <m/>
    <m/>
    <d v="2024-07-18T00:00:00"/>
    <s v="SL27@tidalwaveautospa.com"/>
    <s v="Andrew Strevel"/>
    <x v="7"/>
    <x v="0"/>
  </r>
  <r>
    <s v="Sam Jarrell"/>
    <s v="EXP-10012933"/>
    <n v="3.24"/>
    <d v="2024-04-03T00:00:00"/>
    <x v="0"/>
    <s v="Wash Maintenance"/>
    <s v="Soap"/>
    <s v="Soap"/>
    <m/>
    <m/>
    <m/>
    <m/>
    <m/>
    <m/>
    <m/>
    <m/>
    <m/>
    <m/>
    <m/>
    <m/>
    <m/>
    <m/>
    <m/>
    <m/>
    <m/>
    <m/>
    <m/>
    <m/>
    <d v="2024-07-18T00:00:00"/>
    <s v="SL27@tidalwaveautospa.com"/>
    <s v="Andrew Strevel"/>
    <x v="7"/>
    <x v="0"/>
  </r>
  <r>
    <s v="Sam Jarrell"/>
    <s v="EXP-10012933"/>
    <n v="27.29"/>
    <d v="2024-04-03T00:00:00"/>
    <x v="0"/>
    <s v="Snacks"/>
    <s v="Warer"/>
    <s v="Warer"/>
    <m/>
    <m/>
    <m/>
    <m/>
    <m/>
    <m/>
    <m/>
    <m/>
    <m/>
    <m/>
    <m/>
    <m/>
    <m/>
    <m/>
    <m/>
    <m/>
    <m/>
    <m/>
    <m/>
    <m/>
    <d v="2024-07-18T00:00:00"/>
    <s v="SL27@tidalwaveautospa.com"/>
    <s v="Andrew Strevel"/>
    <x v="7"/>
    <x v="0"/>
  </r>
  <r>
    <s v="Sam Jarrell"/>
    <s v="EXP-10012933"/>
    <n v="334.8"/>
    <d v="2024-04-04T00:00:00"/>
    <x v="0"/>
    <s v="Small Tools"/>
    <s v="Saw"/>
    <s v="Saw"/>
    <m/>
    <m/>
    <m/>
    <m/>
    <m/>
    <m/>
    <m/>
    <m/>
    <m/>
    <m/>
    <m/>
    <m/>
    <m/>
    <m/>
    <m/>
    <m/>
    <m/>
    <m/>
    <m/>
    <m/>
    <d v="2024-07-18T00:00:00"/>
    <s v="SL27@tidalwaveautospa.com"/>
    <s v="Andrew Strevel"/>
    <x v="7"/>
    <x v="0"/>
  </r>
  <r>
    <s v="Sam Jarrell"/>
    <s v="EXP-10012933"/>
    <n v="172.8"/>
    <d v="2024-04-04T00:00:00"/>
    <x v="0"/>
    <s v="Small Tools"/>
    <s v="Saw"/>
    <s v="Saw"/>
    <m/>
    <m/>
    <m/>
    <m/>
    <m/>
    <m/>
    <m/>
    <m/>
    <m/>
    <m/>
    <m/>
    <m/>
    <m/>
    <m/>
    <m/>
    <m/>
    <m/>
    <m/>
    <m/>
    <m/>
    <d v="2024-07-18T00:00:00"/>
    <s v="SL27@tidalwaveautospa.com"/>
    <s v="Andrew Strevel"/>
    <x v="7"/>
    <x v="0"/>
  </r>
  <r>
    <s v="Sam Jarrell"/>
    <s v="EXP-10012933"/>
    <n v="35.47"/>
    <d v="2024-04-17T00:00:00"/>
    <x v="0"/>
    <s v="Snacks"/>
    <s v="Water"/>
    <s v="Water"/>
    <m/>
    <m/>
    <m/>
    <m/>
    <m/>
    <m/>
    <m/>
    <m/>
    <m/>
    <m/>
    <m/>
    <m/>
    <m/>
    <m/>
    <m/>
    <m/>
    <m/>
    <m/>
    <m/>
    <m/>
    <d v="2024-07-18T00:00:00"/>
    <s v="SL27@tidalwaveautospa.com"/>
    <s v="Andrew Strevel"/>
    <x v="7"/>
    <x v="0"/>
  </r>
  <r>
    <s v="Sam Jarrell"/>
    <s v="EXP-10012933"/>
    <n v="17.8"/>
    <d v="2024-04-18T00:00:00"/>
    <x v="0"/>
    <s v="Wash Maintenance"/>
    <s v="Wash Maintenance"/>
    <s v="Grease"/>
    <m/>
    <m/>
    <m/>
    <m/>
    <m/>
    <m/>
    <m/>
    <m/>
    <m/>
    <m/>
    <m/>
    <m/>
    <m/>
    <m/>
    <m/>
    <m/>
    <m/>
    <m/>
    <m/>
    <m/>
    <d v="2024-07-18T00:00:00"/>
    <s v="SL27@tidalwaveautospa.com"/>
    <s v="Andrew Strevel"/>
    <x v="7"/>
    <x v="0"/>
  </r>
  <r>
    <s v="Sam Jarrell"/>
    <s v="EXP-10013873"/>
    <n v="12.15"/>
    <d v="2024-04-19T00:00:00"/>
    <x v="0"/>
    <s v="Office Supplies"/>
    <s v="Office Supplies"/>
    <s v="Toilet paper"/>
    <m/>
    <m/>
    <m/>
    <m/>
    <m/>
    <m/>
    <m/>
    <m/>
    <m/>
    <m/>
    <m/>
    <m/>
    <m/>
    <m/>
    <m/>
    <m/>
    <m/>
    <m/>
    <m/>
    <m/>
    <d v="2024-07-18T00:00:00"/>
    <s v="SL27@tidalwaveautospa.com"/>
    <s v="Andrew Strevel"/>
    <x v="7"/>
    <x v="0"/>
  </r>
  <r>
    <s v="Sam Jarrell"/>
    <s v="EXP-10013873"/>
    <n v="20.190000000000001"/>
    <d v="2024-04-22T00:00:00"/>
    <x v="0"/>
    <s v="Small Tools"/>
    <s v="Water"/>
    <s v="Water"/>
    <m/>
    <m/>
    <m/>
    <m/>
    <m/>
    <m/>
    <m/>
    <m/>
    <m/>
    <m/>
    <m/>
    <m/>
    <m/>
    <m/>
    <m/>
    <m/>
    <m/>
    <m/>
    <m/>
    <m/>
    <d v="2024-07-18T00:00:00"/>
    <s v="SL27@tidalwaveautospa.com"/>
    <s v="Andrew Strevel"/>
    <x v="7"/>
    <x v="0"/>
  </r>
  <r>
    <s v="Sam Jarrell"/>
    <s v="EXP-10013873"/>
    <n v="10.78"/>
    <d v="2024-04-22T00:00:00"/>
    <x v="0"/>
    <s v="Parts"/>
    <s v="Orings"/>
    <s v="Orings"/>
    <m/>
    <m/>
    <m/>
    <m/>
    <m/>
    <m/>
    <m/>
    <m/>
    <m/>
    <m/>
    <m/>
    <m/>
    <m/>
    <m/>
    <m/>
    <m/>
    <m/>
    <m/>
    <m/>
    <m/>
    <d v="2024-07-18T00:00:00"/>
    <s v="SL27@tidalwaveautospa.com"/>
    <s v="Andrew Strevel"/>
    <x v="7"/>
    <x v="0"/>
  </r>
  <r>
    <s v="Sam Jarrell"/>
    <s v="EXP-10013873"/>
    <n v="518.4"/>
    <d v="2024-04-23T00:00:00"/>
    <x v="0"/>
    <s v="Small Tools"/>
    <s v="Saw"/>
    <s v="Saw"/>
    <m/>
    <m/>
    <m/>
    <m/>
    <m/>
    <m/>
    <m/>
    <m/>
    <m/>
    <m/>
    <m/>
    <m/>
    <m/>
    <m/>
    <m/>
    <m/>
    <m/>
    <m/>
    <m/>
    <m/>
    <d v="2024-07-18T00:00:00"/>
    <s v="SL27@tidalwaveautospa.com"/>
    <s v="Andrew Strevel"/>
    <x v="7"/>
    <x v="0"/>
  </r>
  <r>
    <s v="Sam Jarrell"/>
    <s v="EXP-10013873"/>
    <n v="57.16"/>
    <d v="2024-04-24T00:00:00"/>
    <x v="0"/>
    <s v="Office Supplies"/>
    <s v="Toilet oel cleaner"/>
    <s v="Toilet oel cleaner"/>
    <m/>
    <m/>
    <m/>
    <m/>
    <m/>
    <m/>
    <m/>
    <m/>
    <m/>
    <m/>
    <m/>
    <m/>
    <m/>
    <m/>
    <m/>
    <m/>
    <m/>
    <m/>
    <m/>
    <m/>
    <d v="2024-07-18T00:00:00"/>
    <s v="SL27@tidalwaveautospa.com"/>
    <s v="Andrew Strevel"/>
    <x v="7"/>
    <x v="0"/>
  </r>
  <r>
    <s v="Sam Jarrell"/>
    <s v="EXP-10013873"/>
    <n v="11.86"/>
    <d v="2024-04-28T00:00:00"/>
    <x v="0"/>
    <s v="Wash Maintenance"/>
    <s v="Wash Maintenance"/>
    <s v="Zip ties"/>
    <m/>
    <m/>
    <m/>
    <m/>
    <m/>
    <m/>
    <m/>
    <m/>
    <m/>
    <m/>
    <m/>
    <m/>
    <m/>
    <m/>
    <m/>
    <m/>
    <m/>
    <m/>
    <m/>
    <m/>
    <d v="2024-07-18T00:00:00"/>
    <s v="SL27@tidalwaveautospa.com"/>
    <s v="Andrew Strevel"/>
    <x v="7"/>
    <x v="0"/>
  </r>
  <r>
    <s v="Sam Jarrell"/>
    <s v="EXP-10013873"/>
    <n v="12.74"/>
    <d v="2024-05-02T00:00:00"/>
    <x v="0"/>
    <s v="Parts"/>
    <s v="Parts"/>
    <s v="Ball valve"/>
    <m/>
    <m/>
    <m/>
    <m/>
    <m/>
    <m/>
    <m/>
    <m/>
    <m/>
    <m/>
    <m/>
    <m/>
    <m/>
    <m/>
    <m/>
    <m/>
    <m/>
    <m/>
    <m/>
    <m/>
    <d v="2024-07-18T00:00:00"/>
    <s v="SL27@tidalwaveautospa.com"/>
    <s v="Andrew Strevel"/>
    <x v="7"/>
    <x v="0"/>
  </r>
  <r>
    <s v="Sam Jarrell"/>
    <s v="EXP-10013873"/>
    <n v="20.190000000000001"/>
    <d v="2024-05-02T00:00:00"/>
    <x v="0"/>
    <s v="Snacks"/>
    <s v="Water"/>
    <s v="Water"/>
    <m/>
    <m/>
    <m/>
    <m/>
    <m/>
    <m/>
    <m/>
    <m/>
    <m/>
    <m/>
    <m/>
    <m/>
    <m/>
    <m/>
    <m/>
    <m/>
    <m/>
    <m/>
    <m/>
    <m/>
    <d v="2024-07-18T00:00:00"/>
    <s v="SL27@tidalwaveautospa.com"/>
    <s v="Andrew Strevel"/>
    <x v="7"/>
    <x v="0"/>
  </r>
  <r>
    <s v="Sam Jarrell"/>
    <s v="EXP-10013873"/>
    <n v="41.08"/>
    <d v="2024-05-04T00:00:00"/>
    <x v="0"/>
    <s v="Wash Maintenance"/>
    <s v="Wash Maintenance"/>
    <s v="Wd40"/>
    <m/>
    <m/>
    <m/>
    <m/>
    <m/>
    <m/>
    <m/>
    <m/>
    <m/>
    <m/>
    <m/>
    <m/>
    <m/>
    <m/>
    <m/>
    <m/>
    <m/>
    <m/>
    <m/>
    <m/>
    <d v="2024-07-18T00:00:00"/>
    <s v="SL27@tidalwaveautospa.com"/>
    <s v="Andrew Strevel"/>
    <x v="7"/>
    <x v="0"/>
  </r>
  <r>
    <s v="Sam Jarrell"/>
    <s v="EXP-10013873"/>
    <n v="13.71"/>
    <d v="2024-05-07T00:00:00"/>
    <x v="0"/>
    <s v="Wash Maintenance"/>
    <s v="Wash Maintenance"/>
    <s v="Dawn dish soap"/>
    <m/>
    <m/>
    <m/>
    <m/>
    <m/>
    <m/>
    <m/>
    <m/>
    <m/>
    <m/>
    <m/>
    <m/>
    <m/>
    <m/>
    <m/>
    <m/>
    <m/>
    <m/>
    <m/>
    <m/>
    <d v="2024-07-18T00:00:00"/>
    <s v="SL27@tidalwaveautospa.com"/>
    <s v="Andrew Strevel"/>
    <x v="7"/>
    <x v="0"/>
  </r>
  <r>
    <s v="Sam Jarrell"/>
    <s v="EXP-10013873"/>
    <n v="22.43"/>
    <d v="2024-05-08T00:00:00"/>
    <x v="0"/>
    <s v="Snacks"/>
    <s v="Water"/>
    <s v="Water"/>
    <m/>
    <m/>
    <m/>
    <m/>
    <m/>
    <m/>
    <m/>
    <m/>
    <m/>
    <m/>
    <m/>
    <m/>
    <m/>
    <m/>
    <m/>
    <m/>
    <m/>
    <m/>
    <m/>
    <m/>
    <d v="2024-07-18T00:00:00"/>
    <s v="SL27@tidalwaveautospa.com"/>
    <s v="Andrew Strevel"/>
    <x v="7"/>
    <x v="0"/>
  </r>
  <r>
    <s v="Sam Jarrell"/>
    <s v="EXP-10013873"/>
    <n v="11.28"/>
    <d v="2024-05-12T00:00:00"/>
    <x v="0"/>
    <s v="Small Tools"/>
    <s v="10 yard ruler"/>
    <s v="10 yard ruler"/>
    <m/>
    <m/>
    <m/>
    <m/>
    <m/>
    <m/>
    <m/>
    <m/>
    <m/>
    <m/>
    <m/>
    <m/>
    <m/>
    <m/>
    <m/>
    <m/>
    <m/>
    <m/>
    <m/>
    <m/>
    <d v="2024-07-18T00:00:00"/>
    <s v="SL27@tidalwaveautospa.com"/>
    <s v="Andrew Strevel"/>
    <x v="7"/>
    <x v="0"/>
  </r>
  <r>
    <s v="Sam Jarrell"/>
    <s v="EXP-10013873"/>
    <n v="33.520000000000003"/>
    <d v="2024-05-15T00:00:00"/>
    <x v="0"/>
    <s v="Wash Maintenance"/>
    <s v="Wash Maintenance"/>
    <s v="Zip ties"/>
    <m/>
    <m/>
    <m/>
    <m/>
    <m/>
    <m/>
    <m/>
    <m/>
    <m/>
    <m/>
    <m/>
    <m/>
    <m/>
    <m/>
    <m/>
    <m/>
    <m/>
    <m/>
    <m/>
    <m/>
    <d v="2024-07-18T00:00:00"/>
    <s v="SL27@tidalwaveautospa.com"/>
    <s v="Andrew Strevel"/>
    <x v="7"/>
    <x v="0"/>
  </r>
  <r>
    <s v="Sam Jarrell"/>
    <s v="EXP-10013873"/>
    <n v="62.24"/>
    <d v="2024-05-15T00:00:00"/>
    <x v="0"/>
    <s v="Wash Maintenance"/>
    <s v="Wash Maintenance"/>
    <s v="Zip ties"/>
    <m/>
    <m/>
    <m/>
    <m/>
    <m/>
    <m/>
    <m/>
    <m/>
    <m/>
    <m/>
    <m/>
    <m/>
    <m/>
    <m/>
    <m/>
    <m/>
    <m/>
    <m/>
    <m/>
    <m/>
    <d v="2024-07-18T00:00:00"/>
    <s v="SL27@tidalwaveautospa.com"/>
    <s v="Andrew Strevel"/>
    <x v="7"/>
    <x v="0"/>
  </r>
  <r>
    <s v="Rex Alvarez"/>
    <s v="EXP-10014264"/>
    <n v="293.64999999999998"/>
    <d v="2024-05-21T00:00:00"/>
    <x v="14"/>
    <s v="Annual Inspection"/>
    <s v="Safety Supplies"/>
    <s v="Yearly Fire Extinguisher Inspection"/>
    <m/>
    <m/>
    <m/>
    <m/>
    <m/>
    <m/>
    <m/>
    <m/>
    <m/>
    <m/>
    <m/>
    <m/>
    <m/>
    <m/>
    <m/>
    <m/>
    <m/>
    <m/>
    <m/>
    <m/>
    <d v="2024-07-18T00:00:00"/>
    <s v="SL18@tidalwaveautospa.com"/>
    <s v="David Foster"/>
    <x v="7"/>
    <x v="0"/>
  </r>
  <r>
    <s v="Rex Alvarez"/>
    <s v="EXP-10014264"/>
    <n v="627.91999999999996"/>
    <d v="2024-05-27T00:00:00"/>
    <x v="15"/>
    <s v="Equipment"/>
    <s v="Equipment"/>
    <s v="New Washer"/>
    <m/>
    <m/>
    <m/>
    <m/>
    <m/>
    <m/>
    <m/>
    <m/>
    <m/>
    <m/>
    <m/>
    <m/>
    <m/>
    <m/>
    <m/>
    <m/>
    <m/>
    <m/>
    <m/>
    <m/>
    <d v="2024-07-18T00:00:00"/>
    <s v="SL18@tidalwaveautospa.com"/>
    <s v="David Foster"/>
    <x v="7"/>
    <x v="0"/>
  </r>
  <r>
    <s v="Rex Alvarez"/>
    <s v="EXP-10014264"/>
    <n v="53.76"/>
    <d v="2024-06-02T00:00:00"/>
    <x v="15"/>
    <s v="Wash Maintenance"/>
    <s v="Wash Maintenance"/>
    <s v="Laundry Detergent"/>
    <m/>
    <m/>
    <m/>
    <m/>
    <m/>
    <m/>
    <m/>
    <m/>
    <m/>
    <m/>
    <m/>
    <m/>
    <m/>
    <m/>
    <m/>
    <m/>
    <m/>
    <m/>
    <m/>
    <m/>
    <d v="2024-07-18T00:00:00"/>
    <s v="SL18@tidalwaveautospa.com"/>
    <s v="David Foster"/>
    <x v="7"/>
    <x v="0"/>
  </r>
  <r>
    <s v="Lee Card"/>
    <s v="EXP-10014258"/>
    <n v="158.49"/>
    <d v="2024-06-18T00:00:00"/>
    <x v="14"/>
    <s v="Annual Inspection"/>
    <s v="Safety Supplies"/>
    <s v="fire extinguisher year check"/>
    <m/>
    <m/>
    <m/>
    <m/>
    <m/>
    <m/>
    <m/>
    <m/>
    <m/>
    <m/>
    <m/>
    <m/>
    <m/>
    <m/>
    <m/>
    <m/>
    <m/>
    <m/>
    <m/>
    <m/>
    <d v="2024-07-18T00:00:00"/>
    <s v="SL146@tidalwaveautospa.com"/>
    <s v="David Foster"/>
    <x v="7"/>
    <x v="0"/>
  </r>
  <r>
    <s v="Casey Thompson"/>
    <s v="EXP-10014240"/>
    <n v="9.81"/>
    <d v="2024-05-31T00:00:00"/>
    <x v="0"/>
    <s v="Snacks"/>
    <s v="water"/>
    <s v="water"/>
    <m/>
    <m/>
    <m/>
    <m/>
    <m/>
    <m/>
    <m/>
    <m/>
    <m/>
    <m/>
    <m/>
    <m/>
    <m/>
    <m/>
    <m/>
    <m/>
    <m/>
    <m/>
    <m/>
    <m/>
    <d v="2024-07-18T00:00:00"/>
    <s v="SL302@tidalwaveautospa.com"/>
    <s v="Andrew Strevel"/>
    <x v="7"/>
    <x v="0"/>
  </r>
  <r>
    <s v="Kenneth Dinkins"/>
    <s v="EXP-10014448"/>
    <n v="88.21"/>
    <d v="2024-05-13T00:00:00"/>
    <x v="0"/>
    <s v="Snacks"/>
    <s v="Water juga drinking"/>
    <s v="Water juga drinking"/>
    <m/>
    <m/>
    <m/>
    <m/>
    <m/>
    <m/>
    <m/>
    <m/>
    <m/>
    <m/>
    <m/>
    <m/>
    <m/>
    <m/>
    <m/>
    <m/>
    <m/>
    <m/>
    <m/>
    <m/>
    <d v="2024-07-18T00:00:00"/>
    <s v="SL103@tidalwaveautospa.com"/>
    <s v="Andrew Strevel"/>
    <x v="7"/>
    <x v="0"/>
  </r>
  <r>
    <s v="Kenneth Dinkins"/>
    <s v="EXP-10014448"/>
    <n v="21.47"/>
    <d v="2024-05-17T00:00:00"/>
    <x v="0"/>
    <s v="Parts"/>
    <s v="Parts"/>
    <s v="Fitting"/>
    <m/>
    <m/>
    <m/>
    <m/>
    <m/>
    <m/>
    <m/>
    <m/>
    <m/>
    <m/>
    <m/>
    <m/>
    <m/>
    <m/>
    <m/>
    <m/>
    <m/>
    <m/>
    <m/>
    <m/>
    <d v="2024-07-18T00:00:00"/>
    <s v="SL103@tidalwaveautospa.com"/>
    <s v="Andrew Strevel"/>
    <x v="7"/>
    <x v="0"/>
  </r>
  <r>
    <s v="Kenneth Dinkins"/>
    <s v="EXP-10014448"/>
    <n v="30.2"/>
    <d v="2024-05-18T00:00:00"/>
    <x v="0"/>
    <s v="Parts"/>
    <s v="Parts"/>
    <s v="Fittings"/>
    <m/>
    <m/>
    <m/>
    <m/>
    <m/>
    <m/>
    <m/>
    <m/>
    <m/>
    <m/>
    <m/>
    <m/>
    <m/>
    <m/>
    <m/>
    <m/>
    <m/>
    <m/>
    <m/>
    <m/>
    <d v="2024-07-18T00:00:00"/>
    <s v="SL103@tidalwaveautospa.com"/>
    <s v="Andrew Strevel"/>
    <x v="7"/>
    <x v="0"/>
  </r>
  <r>
    <s v="Kenneth Dinkins"/>
    <s v="EXP-10014448"/>
    <n v="12.37"/>
    <d v="2024-05-19T00:00:00"/>
    <x v="9"/>
    <s v="Snacks"/>
    <s v="Snacks"/>
    <s v="Powerades"/>
    <m/>
    <m/>
    <m/>
    <m/>
    <m/>
    <m/>
    <m/>
    <m/>
    <m/>
    <m/>
    <m/>
    <m/>
    <m/>
    <m/>
    <m/>
    <m/>
    <m/>
    <m/>
    <m/>
    <m/>
    <d v="2024-07-18T00:00:00"/>
    <s v="SL103@tidalwaveautospa.com"/>
    <s v="Andrew Strevel"/>
    <x v="7"/>
    <x v="0"/>
  </r>
  <r>
    <s v="Kenneth Dinkins"/>
    <s v="EXP-10014448"/>
    <n v="12.26"/>
    <d v="2024-05-21T00:00:00"/>
    <x v="9"/>
    <s v="Snacks"/>
    <s v="Snacks"/>
    <s v="Drinks snack"/>
    <m/>
    <m/>
    <m/>
    <m/>
    <m/>
    <m/>
    <m/>
    <m/>
    <m/>
    <m/>
    <m/>
    <m/>
    <m/>
    <m/>
    <m/>
    <m/>
    <m/>
    <m/>
    <m/>
    <m/>
    <d v="2024-07-18T00:00:00"/>
    <s v="SL103@tidalwaveautospa.com"/>
    <s v="Andrew Strevel"/>
    <x v="7"/>
    <x v="0"/>
  </r>
  <r>
    <s v="Kenneth Dinkins"/>
    <s v="EXP-10014448"/>
    <n v="8.84"/>
    <d v="2024-05-24T00:00:00"/>
    <x v="9"/>
    <s v="Snacks"/>
    <s v="Snacks"/>
    <s v="Powerades"/>
    <m/>
    <m/>
    <m/>
    <m/>
    <m/>
    <m/>
    <m/>
    <m/>
    <m/>
    <m/>
    <m/>
    <m/>
    <m/>
    <m/>
    <m/>
    <m/>
    <m/>
    <m/>
    <m/>
    <m/>
    <d v="2024-07-18T00:00:00"/>
    <s v="SL103@tidalwaveautospa.com"/>
    <s v="Andrew Strevel"/>
    <x v="7"/>
    <x v="0"/>
  </r>
  <r>
    <s v="Kenneth Dinkins"/>
    <s v="EXP-10014448"/>
    <n v="8.5299999999999994"/>
    <d v="2024-05-25T00:00:00"/>
    <x v="9"/>
    <s v="Snacks"/>
    <s v="Snacks"/>
    <s v="Drinks"/>
    <m/>
    <m/>
    <m/>
    <m/>
    <m/>
    <m/>
    <m/>
    <m/>
    <m/>
    <m/>
    <m/>
    <m/>
    <m/>
    <m/>
    <m/>
    <m/>
    <m/>
    <m/>
    <m/>
    <m/>
    <d v="2024-07-18T00:00:00"/>
    <s v="SL103@tidalwaveautospa.com"/>
    <s v="Andrew Strevel"/>
    <x v="7"/>
    <x v="0"/>
  </r>
  <r>
    <s v="Kenneth Dinkins"/>
    <s v="EXP-10014448"/>
    <n v="122.39"/>
    <d v="2024-05-31T00:00:00"/>
    <x v="0"/>
    <s v="Wash Maintenance"/>
    <s v="Cleaning"/>
    <s v="Cleaning"/>
    <m/>
    <m/>
    <m/>
    <m/>
    <m/>
    <m/>
    <m/>
    <m/>
    <m/>
    <m/>
    <m/>
    <m/>
    <m/>
    <m/>
    <m/>
    <m/>
    <m/>
    <m/>
    <m/>
    <m/>
    <d v="2024-07-18T00:00:00"/>
    <s v="SL103@tidalwaveautospa.com"/>
    <s v="Andrew Strevel"/>
    <x v="7"/>
    <x v="0"/>
  </r>
  <r>
    <s v="Kenneth Dinkins"/>
    <s v="EXP-10014448"/>
    <n v="8.64"/>
    <d v="2024-05-31T00:00:00"/>
    <x v="0"/>
    <s v="Wash Maintenance"/>
    <s v="Cleaning"/>
    <s v="Cleaning"/>
    <m/>
    <m/>
    <m/>
    <m/>
    <m/>
    <m/>
    <m/>
    <m/>
    <m/>
    <m/>
    <m/>
    <m/>
    <m/>
    <m/>
    <m/>
    <m/>
    <m/>
    <m/>
    <m/>
    <m/>
    <d v="2024-07-18T00:00:00"/>
    <s v="SL103@tidalwaveautospa.com"/>
    <s v="Andrew Strevel"/>
    <x v="7"/>
    <x v="0"/>
  </r>
  <r>
    <s v="Kenneth Dinkins"/>
    <s v="EXP-10014448"/>
    <n v="7.58"/>
    <d v="2024-06-01T00:00:00"/>
    <x v="9"/>
    <s v="Snacks"/>
    <s v="Snacks"/>
    <s v="Drinks"/>
    <m/>
    <m/>
    <m/>
    <m/>
    <m/>
    <m/>
    <m/>
    <m/>
    <m/>
    <m/>
    <m/>
    <m/>
    <m/>
    <m/>
    <m/>
    <m/>
    <m/>
    <m/>
    <m/>
    <m/>
    <d v="2024-07-18T00:00:00"/>
    <s v="SL103@tidalwaveautospa.com"/>
    <s v="Andrew Strevel"/>
    <x v="7"/>
    <x v="0"/>
  </r>
  <r>
    <s v="Kenneth Dinkins"/>
    <s v="EXP-10014448"/>
    <n v="10.220000000000001"/>
    <d v="2024-06-01T00:00:00"/>
    <x v="9"/>
    <s v="Snacks"/>
    <s v="Snacks"/>
    <s v="Drink snack"/>
    <m/>
    <m/>
    <m/>
    <m/>
    <m/>
    <m/>
    <m/>
    <m/>
    <m/>
    <m/>
    <m/>
    <m/>
    <m/>
    <m/>
    <m/>
    <m/>
    <m/>
    <m/>
    <m/>
    <m/>
    <d v="2024-07-18T00:00:00"/>
    <s v="SL103@tidalwaveautospa.com"/>
    <s v="Andrew Strevel"/>
    <x v="7"/>
    <x v="0"/>
  </r>
  <r>
    <s v="Kenneth Dinkins"/>
    <s v="EXP-10014448"/>
    <n v="10.220000000000001"/>
    <d v="2024-06-04T00:00:00"/>
    <x v="9"/>
    <s v="Snacks"/>
    <s v="Snacks"/>
    <s v="Drinks snack"/>
    <m/>
    <m/>
    <m/>
    <m/>
    <m/>
    <m/>
    <m/>
    <m/>
    <m/>
    <m/>
    <m/>
    <m/>
    <m/>
    <m/>
    <m/>
    <m/>
    <m/>
    <m/>
    <m/>
    <m/>
    <d v="2024-07-18T00:00:00"/>
    <s v="SL103@tidalwaveautospa.com"/>
    <s v="Andrew Strevel"/>
    <x v="7"/>
    <x v="0"/>
  </r>
  <r>
    <s v="Kenneth Dinkins"/>
    <s v="EXP-10014448"/>
    <n v="8.84"/>
    <d v="2024-06-07T00:00:00"/>
    <x v="9"/>
    <s v="Snacks"/>
    <s v="Snacks"/>
    <s v="Drinks"/>
    <m/>
    <m/>
    <m/>
    <m/>
    <m/>
    <m/>
    <m/>
    <m/>
    <m/>
    <m/>
    <m/>
    <m/>
    <m/>
    <m/>
    <m/>
    <m/>
    <m/>
    <m/>
    <m/>
    <m/>
    <d v="2024-07-18T00:00:00"/>
    <s v="SL103@tidalwaveautospa.com"/>
    <s v="Andrew Strevel"/>
    <x v="7"/>
    <x v="0"/>
  </r>
  <r>
    <s v="Kenneth Dinkins"/>
    <s v="EXP-10014448"/>
    <n v="12.86"/>
    <d v="2024-06-07T00:00:00"/>
    <x v="9"/>
    <s v="Snacks"/>
    <s v="Snacks"/>
    <s v="Drinks"/>
    <m/>
    <m/>
    <m/>
    <m/>
    <m/>
    <m/>
    <m/>
    <m/>
    <m/>
    <m/>
    <m/>
    <m/>
    <m/>
    <m/>
    <m/>
    <m/>
    <m/>
    <m/>
    <m/>
    <m/>
    <d v="2024-07-18T00:00:00"/>
    <s v="SL103@tidalwaveautospa.com"/>
    <s v="Andrew Strevel"/>
    <x v="7"/>
    <x v="0"/>
  </r>
  <r>
    <s v="Kenneth Dinkins"/>
    <s v="EXP-10014448"/>
    <n v="11.32"/>
    <d v="2024-06-08T00:00:00"/>
    <x v="9"/>
    <s v="Snacks"/>
    <s v="Snacks"/>
    <s v="Drinks"/>
    <m/>
    <m/>
    <m/>
    <m/>
    <m/>
    <m/>
    <m/>
    <m/>
    <m/>
    <m/>
    <m/>
    <m/>
    <m/>
    <m/>
    <m/>
    <m/>
    <m/>
    <m/>
    <m/>
    <m/>
    <d v="2024-07-18T00:00:00"/>
    <s v="SL103@tidalwaveautospa.com"/>
    <s v="Andrew Strevel"/>
    <x v="7"/>
    <x v="0"/>
  </r>
  <r>
    <s v="Kenneth Dinkins"/>
    <s v="EXP-10014448"/>
    <n v="12.26"/>
    <d v="2024-06-09T00:00:00"/>
    <x v="9"/>
    <s v="Snacks"/>
    <s v="Snacks"/>
    <s v="Drink snacks"/>
    <m/>
    <m/>
    <m/>
    <m/>
    <m/>
    <m/>
    <m/>
    <m/>
    <m/>
    <m/>
    <m/>
    <m/>
    <m/>
    <m/>
    <m/>
    <m/>
    <m/>
    <m/>
    <m/>
    <m/>
    <d v="2024-07-18T00:00:00"/>
    <s v="SL103@tidalwaveautospa.com"/>
    <s v="Andrew Strevel"/>
    <x v="7"/>
    <x v="0"/>
  </r>
  <r>
    <s v="Kenneth Dinkins"/>
    <s v="EXP-10014448"/>
    <n v="8.84"/>
    <d v="2024-06-10T00:00:00"/>
    <x v="9"/>
    <s v="Snacks"/>
    <s v="Drink"/>
    <s v="Drink"/>
    <m/>
    <m/>
    <m/>
    <m/>
    <m/>
    <m/>
    <m/>
    <m/>
    <m/>
    <m/>
    <m/>
    <m/>
    <m/>
    <m/>
    <m/>
    <m/>
    <m/>
    <m/>
    <m/>
    <m/>
    <d v="2024-07-18T00:00:00"/>
    <s v="SL103@tidalwaveautospa.com"/>
    <s v="Andrew Strevel"/>
    <x v="7"/>
    <x v="0"/>
  </r>
  <r>
    <s v="Kenneth Dinkins"/>
    <s v="EXP-10014448"/>
    <n v="15.58"/>
    <d v="2024-06-11T00:00:00"/>
    <x v="9"/>
    <s v="Snacks"/>
    <s v="Snacks"/>
    <s v="Drink snack"/>
    <m/>
    <m/>
    <m/>
    <m/>
    <m/>
    <m/>
    <m/>
    <m/>
    <m/>
    <m/>
    <m/>
    <m/>
    <m/>
    <m/>
    <m/>
    <m/>
    <m/>
    <m/>
    <m/>
    <m/>
    <d v="2024-07-18T00:00:00"/>
    <s v="SL103@tidalwaveautospa.com"/>
    <s v="Andrew Strevel"/>
    <x v="7"/>
    <x v="0"/>
  </r>
  <r>
    <s v="Kenneth Dinkins"/>
    <s v="EXP-10014448"/>
    <n v="13.09"/>
    <d v="2024-06-12T00:00:00"/>
    <x v="9"/>
    <s v="Snacks"/>
    <s v="Drink"/>
    <s v="Drink"/>
    <m/>
    <m/>
    <m/>
    <m/>
    <m/>
    <m/>
    <m/>
    <m/>
    <m/>
    <m/>
    <m/>
    <m/>
    <m/>
    <m/>
    <m/>
    <m/>
    <m/>
    <m/>
    <m/>
    <m/>
    <d v="2024-07-18T00:00:00"/>
    <s v="SL103@tidalwaveautospa.com"/>
    <s v="Andrew Strevel"/>
    <x v="7"/>
    <x v="0"/>
  </r>
  <r>
    <s v="Kenneth Dinkins"/>
    <s v="EXP-10014448"/>
    <n v="21.84"/>
    <d v="2024-06-12T00:00:00"/>
    <x v="1"/>
    <s v="Parts"/>
    <s v="Belt"/>
    <s v="Belt"/>
    <m/>
    <m/>
    <m/>
    <m/>
    <m/>
    <m/>
    <m/>
    <m/>
    <m/>
    <m/>
    <m/>
    <m/>
    <m/>
    <m/>
    <m/>
    <m/>
    <m/>
    <m/>
    <m/>
    <m/>
    <d v="2024-07-18T00:00:00"/>
    <s v="SL103@tidalwaveautospa.com"/>
    <s v="Andrew Strevel"/>
    <x v="7"/>
    <x v="0"/>
  </r>
  <r>
    <s v="Kenneth Dinkins"/>
    <s v="EXP-10014448"/>
    <n v="10.220000000000001"/>
    <d v="2024-06-14T00:00:00"/>
    <x v="9"/>
    <s v="Snacks"/>
    <s v="Snacks"/>
    <s v="Drink snack"/>
    <m/>
    <m/>
    <m/>
    <m/>
    <m/>
    <m/>
    <m/>
    <m/>
    <m/>
    <m/>
    <m/>
    <m/>
    <m/>
    <m/>
    <m/>
    <m/>
    <m/>
    <m/>
    <m/>
    <m/>
    <d v="2024-07-18T00:00:00"/>
    <s v="SL103@tidalwaveautospa.com"/>
    <s v="Andrew Strevel"/>
    <x v="7"/>
    <x v="0"/>
  </r>
  <r>
    <s v="Kenneth Dinkins"/>
    <s v="EXP-10014448"/>
    <n v="21.32"/>
    <d v="2024-06-15T00:00:00"/>
    <x v="9"/>
    <s v="Snacks"/>
    <s v="Snacks"/>
    <s v="Drinks"/>
    <m/>
    <m/>
    <m/>
    <m/>
    <m/>
    <m/>
    <m/>
    <m/>
    <m/>
    <m/>
    <m/>
    <m/>
    <m/>
    <m/>
    <m/>
    <m/>
    <m/>
    <m/>
    <m/>
    <m/>
    <d v="2024-07-18T00:00:00"/>
    <s v="SL103@tidalwaveautospa.com"/>
    <s v="Andrew Strevel"/>
    <x v="7"/>
    <x v="0"/>
  </r>
  <r>
    <s v="Kenneth Dinkins"/>
    <s v="EXP-10014448"/>
    <n v="6.8"/>
    <d v="2024-06-15T00:00:00"/>
    <x v="9"/>
    <s v="Snacks"/>
    <s v="Drink"/>
    <s v="Drink"/>
    <m/>
    <m/>
    <m/>
    <m/>
    <m/>
    <m/>
    <m/>
    <m/>
    <m/>
    <m/>
    <m/>
    <m/>
    <m/>
    <m/>
    <m/>
    <m/>
    <m/>
    <m/>
    <m/>
    <m/>
    <d v="2024-07-18T00:00:00"/>
    <s v="SL103@tidalwaveautospa.com"/>
    <s v="Andrew Strevel"/>
    <x v="7"/>
    <x v="0"/>
  </r>
  <r>
    <s v="Erinn Ames"/>
    <s v="EXP-10014346"/>
    <n v="20.260000000000002"/>
    <d v="2024-05-24T00:00:00"/>
    <x v="0"/>
    <s v="Office Supplies"/>
    <s v="Office Supplies"/>
    <s v="Hose hanger"/>
    <m/>
    <m/>
    <m/>
    <m/>
    <m/>
    <m/>
    <m/>
    <m/>
    <m/>
    <m/>
    <m/>
    <m/>
    <m/>
    <m/>
    <m/>
    <m/>
    <m/>
    <m/>
    <m/>
    <m/>
    <d v="2024-07-18T00:00:00"/>
    <s v="SL16@tidalwaveautospa.com"/>
    <s v="David Foster"/>
    <x v="7"/>
    <x v="0"/>
  </r>
  <r>
    <s v="Erinn Ames"/>
    <s v="EXP-10014346"/>
    <n v="21.02"/>
    <d v="2024-05-30T00:00:00"/>
    <x v="8"/>
    <s v="Snacks"/>
    <s v="Water"/>
    <s v="Water"/>
    <m/>
    <m/>
    <m/>
    <m/>
    <m/>
    <m/>
    <m/>
    <m/>
    <m/>
    <m/>
    <m/>
    <m/>
    <m/>
    <m/>
    <m/>
    <m/>
    <m/>
    <m/>
    <m/>
    <m/>
    <d v="2024-07-18T00:00:00"/>
    <s v="SL16@tidalwaveautospa.com"/>
    <s v="David Foster"/>
    <x v="7"/>
    <x v="0"/>
  </r>
  <r>
    <s v="Erinn Ames"/>
    <s v="EXP-10014346"/>
    <n v="18.920000000000002"/>
    <d v="2024-06-04T00:00:00"/>
    <x v="1"/>
    <s v="Parts"/>
    <s v="Parts"/>
    <s v="Poly tubing and a T"/>
    <m/>
    <m/>
    <m/>
    <m/>
    <m/>
    <m/>
    <m/>
    <m/>
    <m/>
    <m/>
    <m/>
    <m/>
    <m/>
    <m/>
    <m/>
    <m/>
    <m/>
    <m/>
    <m/>
    <m/>
    <d v="2024-07-18T00:00:00"/>
    <s v="SL16@tidalwaveautospa.com"/>
    <s v="David Foster"/>
    <x v="7"/>
    <x v="0"/>
  </r>
  <r>
    <s v="Erinn Ames"/>
    <s v="EXP-10014346"/>
    <n v="31.52"/>
    <d v="2024-06-05T00:00:00"/>
    <x v="1"/>
    <s v="Parts"/>
    <s v="Parts"/>
    <s v="Poly tubing and a T"/>
    <m/>
    <m/>
    <m/>
    <m/>
    <m/>
    <m/>
    <m/>
    <m/>
    <m/>
    <m/>
    <m/>
    <m/>
    <m/>
    <m/>
    <m/>
    <m/>
    <m/>
    <m/>
    <m/>
    <m/>
    <d v="2024-07-18T00:00:00"/>
    <s v="SL16@tidalwaveautospa.com"/>
    <s v="David Foster"/>
    <x v="7"/>
    <x v="0"/>
  </r>
  <r>
    <s v="Erinn Ames"/>
    <s v="EXP-10014346"/>
    <n v="121.25"/>
    <d v="2024-06-13T00:00:00"/>
    <x v="46"/>
    <s v="Advertising &amp; Promotion"/>
    <s v="Ribbon cutting"/>
    <s v="Ribbon cutting"/>
    <m/>
    <m/>
    <m/>
    <m/>
    <m/>
    <m/>
    <m/>
    <m/>
    <m/>
    <m/>
    <m/>
    <m/>
    <m/>
    <m/>
    <m/>
    <m/>
    <m/>
    <m/>
    <m/>
    <m/>
    <d v="2024-07-18T00:00:00"/>
    <s v="SL16@tidalwaveautospa.com"/>
    <s v="David Foster"/>
    <x v="7"/>
    <x v="0"/>
  </r>
  <r>
    <s v="Casey Thompson"/>
    <s v="EXP-10014502"/>
    <n v="5.65"/>
    <d v="2024-06-04T00:00:00"/>
    <x v="0"/>
    <s v="Snacks"/>
    <s v="water"/>
    <s v="water"/>
    <m/>
    <m/>
    <m/>
    <m/>
    <m/>
    <m/>
    <m/>
    <m/>
    <m/>
    <m/>
    <m/>
    <m/>
    <m/>
    <m/>
    <m/>
    <m/>
    <m/>
    <m/>
    <m/>
    <m/>
    <d v="2024-07-18T00:00:00"/>
    <s v="SL302@tidalwaveautospa.com"/>
    <s v="Andrew Strevel"/>
    <x v="7"/>
    <x v="0"/>
  </r>
  <r>
    <s v="Casey Thompson"/>
    <s v="EXP-10014502"/>
    <n v="19.23"/>
    <d v="2024-06-04T00:00:00"/>
    <x v="0"/>
    <s v="Wash Maintenance"/>
    <s v="Wash Maintenance"/>
    <s v="Dawn soap"/>
    <m/>
    <m/>
    <m/>
    <m/>
    <m/>
    <m/>
    <m/>
    <m/>
    <m/>
    <m/>
    <m/>
    <m/>
    <m/>
    <m/>
    <m/>
    <m/>
    <m/>
    <m/>
    <m/>
    <m/>
    <d v="2024-07-18T00:00:00"/>
    <s v="SL302@tidalwaveautospa.com"/>
    <s v="Andrew Strevel"/>
    <x v="7"/>
    <x v="0"/>
  </r>
  <r>
    <s v="Casey Thompson"/>
    <s v="EXP-10014502"/>
    <n v="217.51"/>
    <d v="2024-06-05T00:00:00"/>
    <x v="2"/>
    <s v="Small Tools"/>
    <s v="Small Tools"/>
    <s v="floor jack"/>
    <m/>
    <m/>
    <m/>
    <m/>
    <m/>
    <m/>
    <m/>
    <m/>
    <m/>
    <m/>
    <m/>
    <m/>
    <m/>
    <m/>
    <m/>
    <m/>
    <m/>
    <m/>
    <m/>
    <m/>
    <d v="2024-07-18T00:00:00"/>
    <s v="SL302@tidalwaveautospa.com"/>
    <s v="Andrew Strevel"/>
    <x v="7"/>
    <x v="0"/>
  </r>
  <r>
    <s v="Casey Thompson"/>
    <s v="EXP-10014502"/>
    <n v="6.17"/>
    <d v="2024-06-08T00:00:00"/>
    <x v="0"/>
    <s v="Snacks"/>
    <s v="Snacks"/>
    <s v="waters"/>
    <m/>
    <m/>
    <m/>
    <m/>
    <m/>
    <m/>
    <m/>
    <m/>
    <m/>
    <m/>
    <m/>
    <m/>
    <m/>
    <m/>
    <m/>
    <m/>
    <m/>
    <m/>
    <m/>
    <m/>
    <d v="2024-07-18T00:00:00"/>
    <s v="SL302@tidalwaveautospa.com"/>
    <s v="Andrew Strevel"/>
    <x v="7"/>
    <x v="0"/>
  </r>
  <r>
    <s v="Casey Thompson"/>
    <s v="EXP-10014502"/>
    <n v="6.17"/>
    <d v="2024-06-09T00:00:00"/>
    <x v="0"/>
    <s v="Snacks"/>
    <s v="Snacks"/>
    <s v="waters"/>
    <m/>
    <m/>
    <m/>
    <m/>
    <m/>
    <m/>
    <m/>
    <m/>
    <m/>
    <m/>
    <m/>
    <m/>
    <m/>
    <m/>
    <m/>
    <m/>
    <m/>
    <m/>
    <m/>
    <m/>
    <d v="2024-07-18T00:00:00"/>
    <s v="SL302@tidalwaveautospa.com"/>
    <s v="Andrew Strevel"/>
    <x v="7"/>
    <x v="0"/>
  </r>
  <r>
    <s v="Casey Thompson"/>
    <s v="EXP-10014502"/>
    <n v="21.39"/>
    <d v="2024-06-11T00:00:00"/>
    <x v="0"/>
    <s v="Wash Maintenance"/>
    <s v="Wash Maintenance"/>
    <s v="vinegar"/>
    <m/>
    <m/>
    <m/>
    <m/>
    <m/>
    <m/>
    <m/>
    <m/>
    <m/>
    <m/>
    <m/>
    <m/>
    <m/>
    <m/>
    <m/>
    <m/>
    <m/>
    <m/>
    <m/>
    <m/>
    <d v="2024-07-18T00:00:00"/>
    <s v="SL302@tidalwaveautospa.com"/>
    <s v="Andrew Strevel"/>
    <x v="7"/>
    <x v="0"/>
  </r>
  <r>
    <s v="Casey Thompson"/>
    <s v="EXP-10014502"/>
    <n v="5.65"/>
    <d v="2024-06-12T00:00:00"/>
    <x v="0"/>
    <s v="Snacks"/>
    <s v="Snacks"/>
    <s v="waters"/>
    <m/>
    <m/>
    <m/>
    <m/>
    <m/>
    <m/>
    <m/>
    <m/>
    <m/>
    <m/>
    <m/>
    <m/>
    <m/>
    <m/>
    <m/>
    <m/>
    <m/>
    <m/>
    <m/>
    <m/>
    <d v="2024-07-18T00:00:00"/>
    <s v="SL302@tidalwaveautospa.com"/>
    <s v="Andrew Strevel"/>
    <x v="7"/>
    <x v="0"/>
  </r>
  <r>
    <s v="Casey Thompson"/>
    <s v="EXP-10014502"/>
    <n v="282.72000000000003"/>
    <d v="2024-06-14T00:00:00"/>
    <x v="0"/>
    <s v="Wash Maintenance"/>
    <s v="Wash Maintenance"/>
    <s v="dawn vinegar hammerdrill"/>
    <m/>
    <m/>
    <m/>
    <m/>
    <m/>
    <m/>
    <m/>
    <m/>
    <m/>
    <m/>
    <m/>
    <m/>
    <m/>
    <m/>
    <m/>
    <m/>
    <m/>
    <m/>
    <m/>
    <m/>
    <d v="2024-07-18T00:00:00"/>
    <s v="SL302@tidalwaveautospa.com"/>
    <s v="Andrew Strevel"/>
    <x v="7"/>
    <x v="0"/>
  </r>
  <r>
    <s v="Casey Thompson"/>
    <s v="EXP-10014502"/>
    <n v="520.28"/>
    <d v="2024-06-16T00:00:00"/>
    <x v="0"/>
    <s v="Wash Maintenance"/>
    <s v="Wash Maintenance"/>
    <s v="vinegar"/>
    <m/>
    <m/>
    <m/>
    <m/>
    <m/>
    <m/>
    <m/>
    <m/>
    <m/>
    <m/>
    <m/>
    <m/>
    <m/>
    <m/>
    <m/>
    <m/>
    <m/>
    <m/>
    <m/>
    <m/>
    <d v="2024-07-18T00:00:00"/>
    <s v="SL302@tidalwaveautospa.com"/>
    <s v="Andrew Strevel"/>
    <x v="7"/>
    <x v="0"/>
  </r>
  <r>
    <s v="Matthew McCoy"/>
    <s v="EXP-10014537"/>
    <n v="24.35"/>
    <d v="2024-06-14T00:00:00"/>
    <x v="0"/>
    <s v="Fuel"/>
    <s v="Fuel, Small Tools"/>
    <s v="Gas mix for leaf blower"/>
    <m/>
    <m/>
    <m/>
    <m/>
    <m/>
    <m/>
    <m/>
    <m/>
    <m/>
    <m/>
    <m/>
    <m/>
    <m/>
    <m/>
    <m/>
    <m/>
    <m/>
    <m/>
    <m/>
    <m/>
    <d v="2024-07-18T00:00:00"/>
    <s v="SL203@tidalwaveautospa.com"/>
    <s v="Andrew Strevel"/>
    <x v="7"/>
    <x v="0"/>
  </r>
  <r>
    <s v="Matthew McCoy"/>
    <s v="EXP-10014537"/>
    <n v="24.42"/>
    <d v="2024-06-15T00:00:00"/>
    <x v="0"/>
    <s v="Snacks"/>
    <s v="Snacks"/>
    <s v="Gatorade for team"/>
    <m/>
    <m/>
    <m/>
    <m/>
    <m/>
    <m/>
    <m/>
    <m/>
    <m/>
    <m/>
    <m/>
    <m/>
    <m/>
    <m/>
    <m/>
    <m/>
    <m/>
    <m/>
    <m/>
    <m/>
    <d v="2024-07-18T00:00:00"/>
    <s v="SL203@tidalwaveautospa.com"/>
    <s v="Andrew Strevel"/>
    <x v="7"/>
    <x v="0"/>
  </r>
  <r>
    <s v="Matthew McCoy"/>
    <s v="EXP-10014537"/>
    <n v="10.98"/>
    <d v="2024-06-15T00:00:00"/>
    <x v="0"/>
    <s v="Snacks"/>
    <s v="Snacks"/>
    <s v="Ice for team"/>
    <m/>
    <m/>
    <m/>
    <m/>
    <m/>
    <m/>
    <m/>
    <m/>
    <m/>
    <m/>
    <m/>
    <m/>
    <m/>
    <m/>
    <m/>
    <m/>
    <m/>
    <m/>
    <m/>
    <m/>
    <d v="2024-07-18T00:00:00"/>
    <s v="SL203@tidalwaveautospa.com"/>
    <s v="Andrew Strevel"/>
    <x v="7"/>
    <x v="0"/>
  </r>
  <r>
    <s v="Samantha Simpson"/>
    <s v="EXP-10014665"/>
    <n v="8.34"/>
    <d v="2024-06-15T00:00:00"/>
    <x v="2"/>
    <s v="Parts"/>
    <s v="Parts"/>
    <s v="lock tight for conveyor bolt"/>
    <m/>
    <m/>
    <m/>
    <m/>
    <m/>
    <m/>
    <m/>
    <m/>
    <m/>
    <m/>
    <m/>
    <m/>
    <m/>
    <m/>
    <m/>
    <m/>
    <m/>
    <m/>
    <m/>
    <m/>
    <d v="2024-07-18T00:00:00"/>
    <s v="SL129@tidalwaveautospa.com"/>
    <s v="Joe Chavez"/>
    <x v="7"/>
    <x v="0"/>
  </r>
  <r>
    <s v="Samantha Simpson"/>
    <s v="EXP-10014665"/>
    <n v="264.99"/>
    <d v="2024-06-18T00:00:00"/>
    <x v="23"/>
    <s v="Office Furniture"/>
    <s v="Office Furniture, Office Supplies"/>
    <s v="refrigerator for office"/>
    <m/>
    <m/>
    <m/>
    <m/>
    <m/>
    <m/>
    <m/>
    <m/>
    <m/>
    <m/>
    <m/>
    <m/>
    <m/>
    <m/>
    <m/>
    <m/>
    <m/>
    <m/>
    <m/>
    <m/>
    <d v="2024-07-18T00:00:00"/>
    <s v="SL129@tidalwaveautospa.com"/>
    <s v="Joe Chavez"/>
    <x v="7"/>
    <x v="0"/>
  </r>
  <r>
    <s v="Sean Bush"/>
    <s v="EXP-10014238"/>
    <n v="437.21"/>
    <d v="2024-06-10T00:00:00"/>
    <x v="0"/>
    <s v="Small Tools"/>
    <s v="Small Tools"/>
    <s v="various tools needed for site"/>
    <m/>
    <m/>
    <m/>
    <m/>
    <m/>
    <m/>
    <m/>
    <m/>
    <m/>
    <m/>
    <m/>
    <m/>
    <m/>
    <m/>
    <m/>
    <m/>
    <m/>
    <m/>
    <m/>
    <m/>
    <d v="2024-07-18T00:00:00"/>
    <s v="sean.bush@tidalwaveautospa.com"/>
    <s v="Bruce Maxwell"/>
    <x v="7"/>
    <x v="0"/>
  </r>
  <r>
    <s v="Sean Bush"/>
    <s v="EXP-10014238"/>
    <n v="45.42"/>
    <d v="2024-06-10T00:00:00"/>
    <x v="0"/>
    <s v="Snacks"/>
    <s v="Water"/>
    <s v="Water"/>
    <m/>
    <m/>
    <m/>
    <m/>
    <m/>
    <m/>
    <m/>
    <m/>
    <m/>
    <m/>
    <m/>
    <m/>
    <m/>
    <m/>
    <m/>
    <m/>
    <m/>
    <m/>
    <m/>
    <m/>
    <d v="2024-07-18T00:00:00"/>
    <s v="sean.bush@tidalwaveautospa.com"/>
    <s v="Bruce Maxwell"/>
    <x v="7"/>
    <x v="0"/>
  </r>
  <r>
    <s v="Sean Bush"/>
    <s v="EXP-10014238"/>
    <n v="976.91"/>
    <d v="2024-06-10T00:00:00"/>
    <x v="0"/>
    <s v="Small Tools"/>
    <s v="Small Tools"/>
    <s v="Tools and organizational supplies for site"/>
    <m/>
    <m/>
    <m/>
    <m/>
    <m/>
    <m/>
    <m/>
    <m/>
    <m/>
    <m/>
    <m/>
    <m/>
    <m/>
    <m/>
    <m/>
    <m/>
    <m/>
    <m/>
    <m/>
    <m/>
    <d v="2024-07-18T00:00:00"/>
    <s v="sean.bush@tidalwaveautospa.com"/>
    <s v="Bruce Maxwell"/>
    <x v="7"/>
    <x v="0"/>
  </r>
  <r>
    <s v="Sean Bush"/>
    <s v="EXP-10014238"/>
    <n v="21.53"/>
    <d v="2024-06-10T00:00:00"/>
    <x v="8"/>
    <s v="Employee Incentive - Meals"/>
    <s v="Employee Incentive - Meals"/>
    <s v="pizza for team"/>
    <m/>
    <m/>
    <m/>
    <m/>
    <m/>
    <m/>
    <m/>
    <m/>
    <m/>
    <m/>
    <m/>
    <m/>
    <m/>
    <m/>
    <m/>
    <m/>
    <m/>
    <m/>
    <m/>
    <m/>
    <d v="2024-07-18T00:00:00"/>
    <s v="sean.bush@tidalwaveautospa.com"/>
    <s v="Bruce Maxwell"/>
    <x v="7"/>
    <x v="0"/>
  </r>
  <r>
    <s v="Sean Bush"/>
    <s v="EXP-10014238"/>
    <n v="159.79"/>
    <d v="2024-06-12T00:00:00"/>
    <x v="0"/>
    <s v="Small Tools"/>
    <s v="Small Tools"/>
    <s v="various tools needed for site"/>
    <m/>
    <m/>
    <m/>
    <m/>
    <m/>
    <m/>
    <m/>
    <m/>
    <m/>
    <m/>
    <m/>
    <m/>
    <m/>
    <m/>
    <m/>
    <m/>
    <m/>
    <m/>
    <m/>
    <m/>
    <d v="2024-07-18T00:00:00"/>
    <s v="sean.bush@tidalwaveautospa.com"/>
    <s v="Bruce Maxwell"/>
    <x v="7"/>
    <x v="0"/>
  </r>
  <r>
    <s v="Sean Bush"/>
    <s v="EXP-10014238"/>
    <n v="33.65"/>
    <d v="2024-06-12T00:00:00"/>
    <x v="0"/>
    <s v="Small Tools"/>
    <s v="tapcons and bit for mounting"/>
    <s v="tapcons and bit for mounting"/>
    <m/>
    <m/>
    <m/>
    <m/>
    <m/>
    <m/>
    <m/>
    <m/>
    <m/>
    <m/>
    <m/>
    <m/>
    <m/>
    <m/>
    <m/>
    <m/>
    <m/>
    <m/>
    <m/>
    <m/>
    <d v="2024-07-18T00:00:00"/>
    <s v="sean.bush@tidalwaveautospa.com"/>
    <s v="Bruce Maxwell"/>
    <x v="7"/>
    <x v="0"/>
  </r>
  <r>
    <s v="Sean Bush"/>
    <s v="EXP-10014238"/>
    <n v="33.340000000000003"/>
    <d v="2024-06-14T00:00:00"/>
    <x v="43"/>
    <s v="Taxi and Ground Travel"/>
    <s v="Taxi and Ground Travel"/>
    <s v="uber from airport"/>
    <m/>
    <m/>
    <m/>
    <m/>
    <m/>
    <m/>
    <m/>
    <m/>
    <m/>
    <m/>
    <m/>
    <m/>
    <m/>
    <m/>
    <m/>
    <m/>
    <m/>
    <m/>
    <m/>
    <m/>
    <d v="2024-07-18T00:00:00"/>
    <s v="sean.bush@tidalwaveautospa.com"/>
    <s v="Bruce Maxwell"/>
    <x v="7"/>
    <x v="0"/>
  </r>
  <r>
    <s v="Rex Humerickhouse"/>
    <s v="EXP-10014043"/>
    <n v="592.82000000000005"/>
    <d v="2024-05-18T00:00:00"/>
    <x v="22"/>
    <s v="Wash Supplies"/>
    <s v="Wash Supplies"/>
    <s v="towels"/>
    <m/>
    <m/>
    <m/>
    <m/>
    <m/>
    <m/>
    <m/>
    <m/>
    <m/>
    <m/>
    <m/>
    <m/>
    <m/>
    <m/>
    <m/>
    <m/>
    <m/>
    <m/>
    <m/>
    <m/>
    <d v="2024-07-18T00:00:00"/>
    <s v="SL62@tidalwaveautospa.com"/>
    <s v="Michael Donnelly"/>
    <x v="7"/>
    <x v="0"/>
  </r>
  <r>
    <s v="Rex Humerickhouse"/>
    <s v="EXP-10014043"/>
    <n v="104.2"/>
    <d v="2024-05-25T00:00:00"/>
    <x v="22"/>
    <s v="Parts"/>
    <s v="sleeves for hoses"/>
    <s v="sleeves for hoses"/>
    <m/>
    <m/>
    <m/>
    <m/>
    <m/>
    <m/>
    <m/>
    <m/>
    <m/>
    <m/>
    <m/>
    <m/>
    <m/>
    <m/>
    <m/>
    <m/>
    <m/>
    <m/>
    <m/>
    <m/>
    <d v="2024-07-18T00:00:00"/>
    <s v="SL62@tidalwaveautospa.com"/>
    <s v="Michael Donnelly"/>
    <x v="7"/>
    <x v="0"/>
  </r>
  <r>
    <s v="Rex Humerickhouse"/>
    <s v="EXP-10014043"/>
    <n v="291.24"/>
    <d v="2024-05-29T00:00:00"/>
    <x v="22"/>
    <s v="Wash Supplies"/>
    <s v="Wash Supplies"/>
    <s v="kleen wall and spray bottles"/>
    <m/>
    <m/>
    <m/>
    <m/>
    <m/>
    <m/>
    <m/>
    <m/>
    <m/>
    <m/>
    <m/>
    <m/>
    <m/>
    <m/>
    <m/>
    <m/>
    <m/>
    <m/>
    <m/>
    <m/>
    <d v="2024-07-18T00:00:00"/>
    <s v="SL62@tidalwaveautospa.com"/>
    <s v="Michael Donnelly"/>
    <x v="7"/>
    <x v="0"/>
  </r>
  <r>
    <s v="Rex Humerickhouse"/>
    <s v="EXP-10014043"/>
    <n v="1273.99"/>
    <d v="2024-05-30T00:00:00"/>
    <x v="22"/>
    <s v="Parts"/>
    <s v="Parts"/>
    <s v="100ft of hose and fittings gs to make at Vivian"/>
    <m/>
    <m/>
    <m/>
    <m/>
    <m/>
    <m/>
    <m/>
    <m/>
    <m/>
    <m/>
    <m/>
    <m/>
    <m/>
    <m/>
    <m/>
    <m/>
    <m/>
    <m/>
    <m/>
    <m/>
    <d v="2024-07-18T00:00:00"/>
    <s v="SL62@tidalwaveautospa.com"/>
    <s v="Michael Donnelly"/>
    <x v="7"/>
    <x v="0"/>
  </r>
  <r>
    <s v="Rex Humerickhouse"/>
    <s v="EXP-10014043"/>
    <n v="97.78"/>
    <d v="2024-06-04T00:00:00"/>
    <x v="22"/>
    <s v="Parts"/>
    <s v="Parts"/>
    <s v="hydraulic hose"/>
    <m/>
    <m/>
    <m/>
    <m/>
    <m/>
    <m/>
    <m/>
    <m/>
    <m/>
    <m/>
    <m/>
    <m/>
    <m/>
    <m/>
    <m/>
    <m/>
    <m/>
    <m/>
    <m/>
    <m/>
    <d v="2024-07-18T00:00:00"/>
    <s v="SL62@tidalwaveautospa.com"/>
    <s v="Michael Donnelly"/>
    <x v="7"/>
    <x v="0"/>
  </r>
  <r>
    <s v="Rex Humerickhouse"/>
    <s v="EXP-10014043"/>
    <n v="36.57"/>
    <d v="2024-06-12T00:00:00"/>
    <x v="22"/>
    <s v="Landscaping"/>
    <s v="Landscaping, Plumbing Expense"/>
    <s v="pvc for window sprinklers"/>
    <m/>
    <m/>
    <m/>
    <m/>
    <m/>
    <m/>
    <m/>
    <m/>
    <m/>
    <m/>
    <m/>
    <m/>
    <m/>
    <m/>
    <m/>
    <m/>
    <m/>
    <m/>
    <m/>
    <m/>
    <d v="2024-07-18T00:00:00"/>
    <s v="SL62@tidalwaveautospa.com"/>
    <s v="Michael Donnelly"/>
    <x v="7"/>
    <x v="0"/>
  </r>
  <r>
    <s v="Rex Humerickhouse"/>
    <s v="EXP-10014043"/>
    <n v="18.809999999999999"/>
    <d v="2024-06-14T00:00:00"/>
    <x v="9"/>
    <s v="Snacks"/>
    <s v="Snacks"/>
    <s v="case of gatorade"/>
    <m/>
    <m/>
    <m/>
    <m/>
    <m/>
    <m/>
    <m/>
    <m/>
    <m/>
    <m/>
    <m/>
    <m/>
    <m/>
    <m/>
    <m/>
    <m/>
    <m/>
    <m/>
    <m/>
    <m/>
    <d v="2024-07-18T00:00:00"/>
    <s v="SL62@tidalwaveautospa.com"/>
    <s v="Michael Donnelly"/>
    <x v="7"/>
    <x v="0"/>
  </r>
  <r>
    <s v="Kristin Balcerzak"/>
    <s v="EXP-10014192"/>
    <n v="6.35"/>
    <d v="2024-06-05T00:00:00"/>
    <x v="23"/>
    <s v="Snacks"/>
    <s v="water delivery"/>
    <s v="water delivery"/>
    <m/>
    <m/>
    <m/>
    <m/>
    <m/>
    <m/>
    <m/>
    <m/>
    <m/>
    <m/>
    <m/>
    <m/>
    <m/>
    <m/>
    <m/>
    <m/>
    <m/>
    <m/>
    <m/>
    <m/>
    <d v="2024-07-18T00:00:00"/>
    <s v="kristin.balcerzak@twavelead.com"/>
    <s v="Kevin McGonigle"/>
    <x v="7"/>
    <x v="0"/>
  </r>
  <r>
    <s v="Kristin Balcerzak"/>
    <s v="EXP-10014192"/>
    <n v="83.03"/>
    <d v="2024-06-11T00:00:00"/>
    <x v="23"/>
    <s v="Snacks"/>
    <s v="water delivery"/>
    <s v="water delivery"/>
    <m/>
    <m/>
    <m/>
    <m/>
    <m/>
    <m/>
    <m/>
    <m/>
    <m/>
    <m/>
    <m/>
    <m/>
    <m/>
    <m/>
    <m/>
    <m/>
    <m/>
    <m/>
    <m/>
    <m/>
    <d v="2024-07-18T00:00:00"/>
    <s v="kristin.balcerzak@twavelead.com"/>
    <s v="Kevin McGonigle"/>
    <x v="7"/>
    <x v="0"/>
  </r>
  <r>
    <s v="Kristin Balcerzak"/>
    <s v="EXP-10014192"/>
    <n v="426.34"/>
    <d v="2024-06-12T00:00:00"/>
    <x v="23"/>
    <s v="Snacks"/>
    <s v="breakroom"/>
    <s v="breakroom"/>
    <m/>
    <m/>
    <m/>
    <m/>
    <m/>
    <m/>
    <m/>
    <m/>
    <m/>
    <m/>
    <m/>
    <m/>
    <m/>
    <m/>
    <m/>
    <m/>
    <m/>
    <m/>
    <m/>
    <m/>
    <d v="2024-07-18T00:00:00"/>
    <s v="kristin.balcerzak@twavelead.com"/>
    <s v="Kevin McGonigle"/>
    <x v="7"/>
    <x v="0"/>
  </r>
  <r>
    <s v="Kristin Balcerzak"/>
    <s v="EXP-10014192"/>
    <n v="4.2300000000000004"/>
    <d v="2024-06-22T00:00:00"/>
    <x v="23"/>
    <s v="Snacks"/>
    <s v="water"/>
    <s v="water"/>
    <m/>
    <m/>
    <m/>
    <m/>
    <m/>
    <m/>
    <m/>
    <m/>
    <m/>
    <m/>
    <m/>
    <m/>
    <m/>
    <m/>
    <m/>
    <m/>
    <m/>
    <m/>
    <m/>
    <m/>
    <d v="2024-07-18T00:00:00"/>
    <s v="kristin.balcerzak@twavelead.com"/>
    <s v="Kevin McGonigle"/>
    <x v="7"/>
    <x v="0"/>
  </r>
  <r>
    <s v="Kristin Balcerzak"/>
    <s v="EXP-10014192"/>
    <n v="46.03"/>
    <d v="2024-06-22T00:00:00"/>
    <x v="23"/>
    <s v="Office Supplies"/>
    <s v="cooking fuel, card for co-worker, table clothes, steam pans"/>
    <s v="cooking fuel, card for co-worker, table clothes, steam pans"/>
    <m/>
    <m/>
    <m/>
    <m/>
    <m/>
    <m/>
    <m/>
    <m/>
    <m/>
    <m/>
    <m/>
    <m/>
    <m/>
    <m/>
    <m/>
    <m/>
    <m/>
    <m/>
    <m/>
    <m/>
    <d v="2024-07-18T00:00:00"/>
    <s v="kristin.balcerzak@twavelead.com"/>
    <s v="Kevin McGonigle"/>
    <x v="7"/>
    <x v="0"/>
  </r>
  <r>
    <s v="Kristin Balcerzak"/>
    <s v="EXP-10014192"/>
    <n v="24.83"/>
    <d v="2024-06-25T00:00:00"/>
    <x v="8"/>
    <s v="Employee Incentive - Meals"/>
    <s v="Employee Incentive - Meals"/>
    <s v="breakfast items - new hire"/>
    <m/>
    <m/>
    <m/>
    <m/>
    <m/>
    <m/>
    <m/>
    <m/>
    <m/>
    <m/>
    <m/>
    <m/>
    <m/>
    <m/>
    <m/>
    <m/>
    <m/>
    <m/>
    <m/>
    <m/>
    <d v="2024-07-18T00:00:00"/>
    <s v="kristin.balcerzak@twavelead.com"/>
    <s v="Kevin McGonigle"/>
    <x v="7"/>
    <x v="0"/>
  </r>
  <r>
    <s v="Kristin Balcerzak"/>
    <s v="EXP-10014192"/>
    <n v="44.83"/>
    <d v="2024-06-25T00:00:00"/>
    <x v="23"/>
    <s v="Snacks"/>
    <s v="water delivery"/>
    <s v="water delivery"/>
    <m/>
    <m/>
    <m/>
    <m/>
    <m/>
    <m/>
    <m/>
    <m/>
    <m/>
    <m/>
    <m/>
    <m/>
    <m/>
    <m/>
    <m/>
    <m/>
    <m/>
    <m/>
    <m/>
    <m/>
    <d v="2024-07-18T00:00:00"/>
    <s v="kristin.balcerzak@twavelead.com"/>
    <s v="Kevin McGonigle"/>
    <x v="7"/>
    <x v="0"/>
  </r>
  <r>
    <s v="Kristin Balcerzak"/>
    <s v="EXP-10014192"/>
    <n v="144.11000000000001"/>
    <d v="2024-06-25T00:00:00"/>
    <x v="23"/>
    <s v="Snacks"/>
    <s v="breakroom"/>
    <s v="breakroom"/>
    <m/>
    <m/>
    <m/>
    <m/>
    <m/>
    <m/>
    <m/>
    <m/>
    <m/>
    <m/>
    <m/>
    <m/>
    <m/>
    <m/>
    <m/>
    <m/>
    <m/>
    <m/>
    <m/>
    <m/>
    <d v="2024-07-18T00:00:00"/>
    <s v="kristin.balcerzak@twavelead.com"/>
    <s v="Kevin McGonigle"/>
    <x v="7"/>
    <x v="0"/>
  </r>
  <r>
    <s v="Justin Nix"/>
    <s v="EXP-10014608"/>
    <n v="33.200000000000003"/>
    <d v="2024-05-16T00:00:00"/>
    <x v="37"/>
    <s v="Safety Supplies"/>
    <s v="Tarp and straps for transporting E-waste to disposal"/>
    <s v="Tarp and straps for transporting E-waste to disposal"/>
    <m/>
    <m/>
    <m/>
    <m/>
    <m/>
    <m/>
    <m/>
    <m/>
    <m/>
    <m/>
    <m/>
    <m/>
    <m/>
    <m/>
    <m/>
    <m/>
    <m/>
    <m/>
    <m/>
    <m/>
    <d v="2024-07-18T00:00:00"/>
    <s v="justin.nix@twavelead.com"/>
    <s v="Moran Mcgraw"/>
    <x v="7"/>
    <x v="0"/>
  </r>
  <r>
    <s v="Katherine Salter"/>
    <s v="EXP-10014615"/>
    <n v="41"/>
    <d v="2024-05-01T00:00:00"/>
    <x v="21"/>
    <s v="Employee Incentive - Entertainment"/>
    <s v="Decor for Birthday and Braves Celebration"/>
    <s v="Decor for Birthday and Braves Celebration"/>
    <m/>
    <m/>
    <m/>
    <m/>
    <m/>
    <m/>
    <m/>
    <m/>
    <m/>
    <m/>
    <m/>
    <m/>
    <m/>
    <m/>
    <m/>
    <m/>
    <m/>
    <m/>
    <m/>
    <m/>
    <d v="2024-07-18T00:00:00"/>
    <s v="katie@twavelead.com"/>
    <s v="Mary Hightower"/>
    <x v="7"/>
    <x v="0"/>
  </r>
  <r>
    <s v="Katherine Salter"/>
    <s v="EXP-10014615"/>
    <n v="165.22"/>
    <d v="2024-05-02T00:00:00"/>
    <x v="21"/>
    <s v="Employee Incentive - Entertainment"/>
    <s v="Braves Jersey for Scott Birthday &amp; Partnership"/>
    <s v="Braves Jersey for Scott Birthday &amp; Partnership"/>
    <m/>
    <m/>
    <m/>
    <m/>
    <m/>
    <m/>
    <m/>
    <m/>
    <m/>
    <m/>
    <m/>
    <m/>
    <m/>
    <m/>
    <m/>
    <m/>
    <m/>
    <m/>
    <m/>
    <m/>
    <d v="2024-07-18T00:00:00"/>
    <s v="katie@twavelead.com"/>
    <s v="Mary Hightower"/>
    <x v="7"/>
    <x v="0"/>
  </r>
  <r>
    <s v="Katherine Salter"/>
    <s v="EXP-10014615"/>
    <n v="559.1"/>
    <d v="2024-06-08T00:00:00"/>
    <x v="21"/>
    <s v="Employee Incentives - Other"/>
    <s v="Books for Women of the Wave"/>
    <s v="Books for Women of the Wave"/>
    <m/>
    <m/>
    <m/>
    <m/>
    <m/>
    <m/>
    <m/>
    <m/>
    <m/>
    <m/>
    <m/>
    <m/>
    <m/>
    <m/>
    <m/>
    <m/>
    <m/>
    <m/>
    <m/>
    <m/>
    <d v="2024-07-18T00:00:00"/>
    <s v="katie@twavelead.com"/>
    <s v="Mary Hightower"/>
    <x v="7"/>
    <x v="0"/>
  </r>
  <r>
    <s v="Katherine Salter"/>
    <s v="EXP-10014615"/>
    <n v="80"/>
    <d v="2024-06-10T00:00:00"/>
    <x v="21"/>
    <s v="Office Supplies"/>
    <s v="Office Supplies"/>
    <s v="Women of the Wave - Table Cloth Cleaning"/>
    <m/>
    <m/>
    <m/>
    <m/>
    <m/>
    <m/>
    <m/>
    <m/>
    <m/>
    <m/>
    <m/>
    <m/>
    <m/>
    <m/>
    <m/>
    <m/>
    <m/>
    <m/>
    <m/>
    <m/>
    <d v="2024-07-18T00:00:00"/>
    <s v="katie@twavelead.com"/>
    <s v="Mary Hightower"/>
    <x v="7"/>
    <x v="0"/>
  </r>
  <r>
    <s v="James Stomieroski"/>
    <s v="EXP-10014684"/>
    <n v="40.26"/>
    <d v="2024-06-08T00:00:00"/>
    <x v="11"/>
    <s v="Small Tools"/>
    <s v="shovel to clean the trench"/>
    <s v="shovel to clean the trench"/>
    <m/>
    <m/>
    <m/>
    <m/>
    <m/>
    <m/>
    <m/>
    <m/>
    <m/>
    <m/>
    <m/>
    <m/>
    <m/>
    <m/>
    <m/>
    <m/>
    <m/>
    <m/>
    <m/>
    <m/>
    <d v="2024-07-18T00:00:00"/>
    <s v="SL221@tidalwaveautospa.com"/>
    <s v="Joe Chavez"/>
    <x v="7"/>
    <x v="0"/>
  </r>
  <r>
    <s v="James Stomieroski"/>
    <s v="EXP-10014684"/>
    <n v="14.96"/>
    <d v="2024-06-15T00:00:00"/>
    <x v="6"/>
    <s v="Wash Maintenance"/>
    <s v="Wash Maintenance"/>
    <s v="vinegar to wash windows"/>
    <m/>
    <m/>
    <m/>
    <m/>
    <m/>
    <m/>
    <m/>
    <m/>
    <m/>
    <m/>
    <m/>
    <m/>
    <m/>
    <m/>
    <m/>
    <m/>
    <m/>
    <m/>
    <m/>
    <m/>
    <d v="2024-07-18T00:00:00"/>
    <s v="SL221@tidalwaveautospa.com"/>
    <s v="Joe Chavez"/>
    <x v="7"/>
    <x v="0"/>
  </r>
  <r>
    <s v="James Stomieroski"/>
    <s v="EXP-10014684"/>
    <n v="14.99"/>
    <d v="2024-06-20T00:00:00"/>
    <x v="2"/>
    <s v="Parts"/>
    <s v="Parts"/>
    <s v="pipe fittings to repair omni"/>
    <m/>
    <m/>
    <m/>
    <m/>
    <m/>
    <m/>
    <m/>
    <m/>
    <m/>
    <m/>
    <m/>
    <m/>
    <m/>
    <m/>
    <m/>
    <m/>
    <m/>
    <m/>
    <m/>
    <m/>
    <d v="2024-07-18T00:00:00"/>
    <s v="SL221@tidalwaveautospa.com"/>
    <s v="Joe Chavez"/>
    <x v="7"/>
    <x v="0"/>
  </r>
  <r>
    <s v="James Stomieroski"/>
    <s v="EXP-10014684"/>
    <n v="39.36"/>
    <d v="2024-06-22T00:00:00"/>
    <x v="9"/>
    <s v="Snacks"/>
    <s v="Snacks"/>
    <s v="water and gatorade"/>
    <m/>
    <m/>
    <m/>
    <m/>
    <m/>
    <m/>
    <m/>
    <m/>
    <m/>
    <m/>
    <m/>
    <m/>
    <m/>
    <m/>
    <m/>
    <m/>
    <m/>
    <m/>
    <m/>
    <m/>
    <d v="2024-07-18T00:00:00"/>
    <s v="SL221@tidalwaveautospa.com"/>
    <s v="Joe Chavez"/>
    <x v="7"/>
    <x v="0"/>
  </r>
  <r>
    <s v="James Stomieroski"/>
    <s v="EXP-10014684"/>
    <n v="22.88"/>
    <d v="2024-06-23T00:00:00"/>
    <x v="43"/>
    <s v="Tolls"/>
    <s v="Tolls"/>
    <s v="tolls in Florida for car wash college"/>
    <m/>
    <m/>
    <m/>
    <m/>
    <m/>
    <m/>
    <m/>
    <m/>
    <m/>
    <m/>
    <m/>
    <m/>
    <m/>
    <m/>
    <m/>
    <m/>
    <m/>
    <m/>
    <m/>
    <m/>
    <d v="2024-07-18T00:00:00"/>
    <s v="SL221@tidalwaveautospa.com"/>
    <s v="Joe Chavez"/>
    <x v="7"/>
    <x v="0"/>
  </r>
  <r>
    <s v="TRAVIS BALLARD"/>
    <s v="EXP-10014136"/>
    <n v="66.13"/>
    <d v="2024-05-31T00:00:00"/>
    <x v="1"/>
    <s v="Parts"/>
    <s v="Parts"/>
    <s v="Small parts"/>
    <m/>
    <m/>
    <m/>
    <m/>
    <m/>
    <m/>
    <m/>
    <m/>
    <m/>
    <m/>
    <m/>
    <m/>
    <m/>
    <m/>
    <m/>
    <m/>
    <m/>
    <m/>
    <m/>
    <m/>
    <d v="2024-07-18T00:00:00"/>
    <s v="SL207@tidalwaveautospa.com"/>
    <s v="Joe Chavez"/>
    <x v="7"/>
    <x v="0"/>
  </r>
  <r>
    <s v="Samantha Simpson"/>
    <s v="EXP-10013977"/>
    <n v="13.25"/>
    <d v="2024-05-16T00:00:00"/>
    <x v="1"/>
    <s v="Parts"/>
    <s v="Parts"/>
    <s v="bolts for tunnel"/>
    <m/>
    <m/>
    <m/>
    <m/>
    <m/>
    <m/>
    <m/>
    <m/>
    <m/>
    <m/>
    <m/>
    <m/>
    <m/>
    <m/>
    <m/>
    <m/>
    <m/>
    <m/>
    <m/>
    <m/>
    <d v="2024-07-18T00:00:00"/>
    <s v="SL129@tidalwaveautospa.com"/>
    <s v="Joe Chavez"/>
    <x v="7"/>
    <x v="0"/>
  </r>
  <r>
    <s v="Samantha Simpson"/>
    <s v="EXP-10013977"/>
    <n v="162.57"/>
    <d v="2024-05-18T00:00:00"/>
    <x v="0"/>
    <s v="Wash Maintenance"/>
    <s v="Wash Maintenance"/>
    <s v="dawn and degreaser for tunnel"/>
    <m/>
    <m/>
    <m/>
    <m/>
    <m/>
    <m/>
    <m/>
    <m/>
    <m/>
    <m/>
    <m/>
    <m/>
    <m/>
    <m/>
    <m/>
    <m/>
    <m/>
    <m/>
    <m/>
    <m/>
    <d v="2024-07-18T00:00:00"/>
    <s v="SL129@tidalwaveautospa.com"/>
    <s v="Joe Chavez"/>
    <x v="7"/>
    <x v="0"/>
  </r>
  <r>
    <s v="Kaleigh Welch"/>
    <s v="EXP-10014730"/>
    <n v="2.4900000000000002"/>
    <d v="2024-06-19T00:00:00"/>
    <x v="7"/>
    <s v="Parts"/>
    <s v="Poly hose for air sprayers"/>
    <s v="Poly hose for air sprayers"/>
    <m/>
    <m/>
    <m/>
    <m/>
    <m/>
    <m/>
    <m/>
    <m/>
    <m/>
    <m/>
    <m/>
    <m/>
    <m/>
    <m/>
    <m/>
    <m/>
    <m/>
    <m/>
    <m/>
    <m/>
    <d v="2024-07-18T00:00:00"/>
    <s v="SL251@tidalwaveautospa.com"/>
    <s v="Jeff Mathis"/>
    <x v="7"/>
    <x v="0"/>
  </r>
  <r>
    <s v="Kaleigh Welch"/>
    <s v="EXP-10014731"/>
    <n v="12.97"/>
    <d v="2024-06-19T00:00:00"/>
    <x v="6"/>
    <s v="Wash Maintenance"/>
    <s v="Water and batteries"/>
    <s v="Water and batteries"/>
    <m/>
    <m/>
    <m/>
    <m/>
    <m/>
    <m/>
    <m/>
    <m/>
    <m/>
    <m/>
    <m/>
    <m/>
    <m/>
    <m/>
    <m/>
    <m/>
    <m/>
    <m/>
    <m/>
    <m/>
    <d v="2024-07-18T00:00:00"/>
    <s v="SL251@tidalwaveautospa.com"/>
    <s v="Jeff Mathis"/>
    <x v="7"/>
    <x v="0"/>
  </r>
  <r>
    <s v="Kaleigh Welch"/>
    <s v="EXP-10014732"/>
    <n v="13.12"/>
    <d v="2024-06-20T00:00:00"/>
    <x v="6"/>
    <s v="Office Supplies"/>
    <s v="Office Supplies"/>
    <s v="Cleaner, lime away, bathroom cleaner"/>
    <m/>
    <m/>
    <m/>
    <m/>
    <m/>
    <m/>
    <m/>
    <m/>
    <m/>
    <m/>
    <m/>
    <m/>
    <m/>
    <m/>
    <m/>
    <m/>
    <m/>
    <m/>
    <m/>
    <m/>
    <d v="2024-07-18T00:00:00"/>
    <s v="SL251@tidalwaveautospa.com"/>
    <s v="Jeff Mathis"/>
    <x v="7"/>
    <x v="0"/>
  </r>
  <r>
    <s v="Kaleigh Welch"/>
    <s v="EXP-10014733"/>
    <n v="15.9"/>
    <d v="2024-06-24T00:00:00"/>
    <x v="7"/>
    <s v="Parts"/>
    <s v="Poly hose, something to open the water meter"/>
    <s v="Poly hose, something to open the water meter"/>
    <m/>
    <m/>
    <m/>
    <m/>
    <m/>
    <m/>
    <m/>
    <m/>
    <m/>
    <m/>
    <m/>
    <m/>
    <m/>
    <m/>
    <m/>
    <m/>
    <m/>
    <m/>
    <m/>
    <m/>
    <d v="2024-07-18T00:00:00"/>
    <s v="SL251@tidalwaveautospa.com"/>
    <s v="Jeff Mathis"/>
    <x v="7"/>
    <x v="0"/>
  </r>
  <r>
    <s v="Mark Bookbinder"/>
    <s v="EXP-10013933"/>
    <n v="49.27"/>
    <d v="2024-05-23T00:00:00"/>
    <x v="51"/>
    <s v="Employee Incentives - Other"/>
    <s v="3 birthdays no mor gc after this"/>
    <s v="3 birthdays no mor gc after this"/>
    <m/>
    <m/>
    <m/>
    <m/>
    <m/>
    <m/>
    <m/>
    <m/>
    <m/>
    <m/>
    <m/>
    <m/>
    <m/>
    <m/>
    <m/>
    <m/>
    <m/>
    <m/>
    <m/>
    <m/>
    <d v="2024-07-18T00:00:00"/>
    <s v="SL@tidalwaveautospa.com"/>
    <s v="Steven Kyriazis"/>
    <x v="7"/>
    <x v="0"/>
  </r>
  <r>
    <s v="Mark Bookbinder"/>
    <s v="EXP-10013933"/>
    <n v="53.49"/>
    <d v="2024-06-03T00:00:00"/>
    <x v="16"/>
    <s v="Security"/>
    <s v="Lock kit"/>
    <s v="Lock kit"/>
    <m/>
    <m/>
    <m/>
    <m/>
    <m/>
    <m/>
    <m/>
    <m/>
    <m/>
    <m/>
    <m/>
    <m/>
    <m/>
    <m/>
    <m/>
    <m/>
    <m/>
    <m/>
    <m/>
    <m/>
    <d v="2024-07-18T00:00:00"/>
    <s v="SL@tidalwaveautospa.com"/>
    <s v="Steven Kyriazis"/>
    <x v="7"/>
    <x v="0"/>
  </r>
  <r>
    <s v="Mark Bookbinder"/>
    <s v="EXP-10013933"/>
    <n v="87.35"/>
    <d v="2024-06-04T00:00:00"/>
    <x v="1"/>
    <s v="Parts"/>
    <s v="Hydrolic hose"/>
    <s v="Hydrolic hose"/>
    <m/>
    <m/>
    <m/>
    <m/>
    <m/>
    <m/>
    <m/>
    <m/>
    <m/>
    <m/>
    <m/>
    <m/>
    <m/>
    <m/>
    <m/>
    <m/>
    <m/>
    <m/>
    <m/>
    <m/>
    <d v="2024-07-18T00:00:00"/>
    <s v="SL@tidalwaveautospa.com"/>
    <s v="Steven Kyriazis"/>
    <x v="7"/>
    <x v="0"/>
  </r>
  <r>
    <s v="Mark Bookbinder"/>
    <s v="EXP-10013933"/>
    <n v="40.65"/>
    <d v="2024-06-15T00:00:00"/>
    <x v="16"/>
    <s v="Landscaping"/>
    <s v="Land scape edger"/>
    <s v="Land scape edger"/>
    <m/>
    <m/>
    <m/>
    <m/>
    <m/>
    <m/>
    <m/>
    <m/>
    <m/>
    <m/>
    <m/>
    <m/>
    <m/>
    <m/>
    <m/>
    <m/>
    <m/>
    <m/>
    <m/>
    <m/>
    <d v="2024-07-18T00:00:00"/>
    <s v="SL@tidalwaveautospa.com"/>
    <s v="Steven Kyriazis"/>
    <x v="7"/>
    <x v="0"/>
  </r>
  <r>
    <s v="NICOLA MARIANI"/>
    <s v="EXP-10014629"/>
    <n v="5.6"/>
    <d v="2024-06-18T00:00:00"/>
    <x v="1"/>
    <s v="Parts"/>
    <s v="Repair"/>
    <s v="Repair"/>
    <m/>
    <m/>
    <m/>
    <m/>
    <m/>
    <m/>
    <m/>
    <m/>
    <m/>
    <m/>
    <m/>
    <m/>
    <m/>
    <m/>
    <m/>
    <m/>
    <m/>
    <m/>
    <m/>
    <m/>
    <d v="2024-07-18T00:00:00"/>
    <s v="SL219@tidalwaveautospa.com"/>
    <s v="Steven Kyriazis"/>
    <x v="7"/>
    <x v="0"/>
  </r>
  <r>
    <s v="Jeffrey Dunham, Jr"/>
    <s v="EXP-10014149"/>
    <n v="38.69"/>
    <d v="2024-05-05T00:00:00"/>
    <x v="9"/>
    <s v="Snacks"/>
    <s v="Snacks"/>
    <s v="Snack bars for the team"/>
    <m/>
    <m/>
    <m/>
    <m/>
    <m/>
    <m/>
    <m/>
    <m/>
    <m/>
    <m/>
    <m/>
    <m/>
    <m/>
    <m/>
    <m/>
    <m/>
    <m/>
    <m/>
    <m/>
    <m/>
    <d v="2024-07-18T00:00:00"/>
    <s v="SL51@tidalwaveautospa.com"/>
    <s v="Kyle Rovansek"/>
    <x v="7"/>
    <x v="0"/>
  </r>
  <r>
    <s v="Jeffrey Dunham, Jr"/>
    <s v="EXP-10014149"/>
    <n v="5.82"/>
    <d v="2024-05-06T00:00:00"/>
    <x v="0"/>
    <s v="Parts"/>
    <s v="Wiring"/>
    <s v="Wiring"/>
    <m/>
    <m/>
    <m/>
    <m/>
    <m/>
    <m/>
    <m/>
    <m/>
    <m/>
    <m/>
    <m/>
    <m/>
    <m/>
    <m/>
    <m/>
    <m/>
    <m/>
    <m/>
    <m/>
    <m/>
    <d v="2024-07-18T00:00:00"/>
    <s v="SL51@tidalwaveautospa.com"/>
    <s v="Kyle Rovansek"/>
    <x v="7"/>
    <x v="0"/>
  </r>
  <r>
    <s v="Jeffrey Dunham, Jr"/>
    <s v="EXP-10014149"/>
    <n v="110.26"/>
    <d v="2024-05-09T00:00:00"/>
    <x v="0"/>
    <s v="Wash Maintenance"/>
    <s v="light/velcro/bracket"/>
    <s v="light/velcro/bracket"/>
    <m/>
    <m/>
    <m/>
    <m/>
    <m/>
    <m/>
    <m/>
    <m/>
    <m/>
    <m/>
    <m/>
    <m/>
    <m/>
    <m/>
    <m/>
    <m/>
    <m/>
    <m/>
    <m/>
    <m/>
    <d v="2024-07-18T00:00:00"/>
    <s v="SL51@tidalwaveautospa.com"/>
    <s v="Kyle Rovansek"/>
    <x v="7"/>
    <x v="0"/>
  </r>
  <r>
    <s v="Jeffrey Dunham, Jr"/>
    <s v="EXP-10014149"/>
    <n v="121.39"/>
    <d v="2024-05-14T00:00:00"/>
    <x v="0"/>
    <s v="Wash Maintenance"/>
    <s v="Jump starter/great stuff"/>
    <s v="Jump starter/great stuff"/>
    <m/>
    <m/>
    <m/>
    <m/>
    <m/>
    <m/>
    <m/>
    <m/>
    <m/>
    <m/>
    <m/>
    <m/>
    <m/>
    <m/>
    <m/>
    <m/>
    <m/>
    <m/>
    <m/>
    <m/>
    <d v="2024-07-18T00:00:00"/>
    <s v="SL51@tidalwaveautospa.com"/>
    <s v="Kyle Rovansek"/>
    <x v="7"/>
    <x v="0"/>
  </r>
  <r>
    <s v="Jeffrey Dunham, Jr"/>
    <s v="EXP-10014149"/>
    <n v="8.2799999999999994"/>
    <d v="2024-05-17T00:00:00"/>
    <x v="0"/>
    <s v="Wash Maintenance"/>
    <s v="Wash Maintenance"/>
    <s v="Vinegar"/>
    <m/>
    <m/>
    <m/>
    <m/>
    <m/>
    <m/>
    <m/>
    <m/>
    <m/>
    <m/>
    <m/>
    <m/>
    <m/>
    <m/>
    <m/>
    <m/>
    <m/>
    <m/>
    <m/>
    <m/>
    <d v="2024-07-18T00:00:00"/>
    <s v="SL51@tidalwaveautospa.com"/>
    <s v="Kyle Rovansek"/>
    <x v="7"/>
    <x v="0"/>
  </r>
  <r>
    <s v="Jeffrey Dunham, Jr"/>
    <s v="EXP-10014149"/>
    <n v="130.80000000000001"/>
    <d v="2024-05-19T00:00:00"/>
    <x v="25"/>
    <s v="Office Furniture"/>
    <s v="Office Furniture, Office Supplies"/>
    <s v="Lights for shelving unit"/>
    <m/>
    <m/>
    <m/>
    <m/>
    <m/>
    <m/>
    <m/>
    <m/>
    <m/>
    <m/>
    <m/>
    <m/>
    <m/>
    <m/>
    <m/>
    <m/>
    <m/>
    <m/>
    <m/>
    <m/>
    <d v="2024-07-18T00:00:00"/>
    <s v="SL51@tidalwaveautospa.com"/>
    <s v="Kyle Rovansek"/>
    <x v="7"/>
    <x v="0"/>
  </r>
  <r>
    <s v="Jeffrey Dunham, Jr"/>
    <s v="EXP-10014149"/>
    <n v="52.34"/>
    <d v="2024-05-31T00:00:00"/>
    <x v="0"/>
    <s v="Parts"/>
    <s v="Parts"/>
    <s v="Nuts bolts washers screws"/>
    <m/>
    <m/>
    <m/>
    <m/>
    <m/>
    <m/>
    <m/>
    <m/>
    <m/>
    <m/>
    <m/>
    <m/>
    <m/>
    <m/>
    <m/>
    <m/>
    <m/>
    <m/>
    <m/>
    <m/>
    <d v="2024-07-18T00:00:00"/>
    <s v="SL51@tidalwaveautospa.com"/>
    <s v="Kyle Rovansek"/>
    <x v="7"/>
    <x v="0"/>
  </r>
  <r>
    <s v="Dennis Thompson"/>
    <s v="EXP-10014428"/>
    <n v="95.49"/>
    <d v="2024-05-14T00:00:00"/>
    <x v="0"/>
    <s v="Itemized"/>
    <s v="Wash Maintenance"/>
    <s v="Water liquid iv vinegar"/>
    <n v="18.940000000000001"/>
    <s v="Wash Maintenance"/>
    <s v="vinegar"/>
    <n v="76.55"/>
    <s v="Snacks"/>
    <s v="bottle water, liquid IV"/>
    <m/>
    <m/>
    <m/>
    <m/>
    <m/>
    <m/>
    <m/>
    <m/>
    <m/>
    <m/>
    <m/>
    <m/>
    <m/>
    <m/>
    <d v="2024-07-18T00:00:00"/>
    <s v="SL197@tidalwaveautospa.com"/>
    <s v="Andrew Strevel"/>
    <x v="7"/>
    <x v="0"/>
  </r>
  <r>
    <s v="Dennis Thompson"/>
    <s v="EXP-10014428"/>
    <n v="60.84"/>
    <d v="2024-05-23T00:00:00"/>
    <x v="0"/>
    <s v="Snacks"/>
    <s v="Wash Maintenance"/>
    <s v="bottle water, Liquid IV"/>
    <m/>
    <m/>
    <m/>
    <m/>
    <m/>
    <m/>
    <m/>
    <m/>
    <m/>
    <m/>
    <m/>
    <m/>
    <m/>
    <m/>
    <m/>
    <m/>
    <m/>
    <m/>
    <m/>
    <m/>
    <d v="2024-07-18T00:00:00"/>
    <s v="SL197@tidalwaveautospa.com"/>
    <s v="Andrew Strevel"/>
    <x v="7"/>
    <x v="0"/>
  </r>
  <r>
    <s v="Dennis Thompson"/>
    <s v="EXP-10014428"/>
    <n v="146.94999999999999"/>
    <d v="2024-05-30T00:00:00"/>
    <x v="0"/>
    <s v="Itemized"/>
    <s v="Wash Maintenance"/>
    <s v="Water vinegar"/>
    <n v="120.38"/>
    <s v="Snacks"/>
    <s v="Liquid IV, bottle water, popsicles"/>
    <n v="26.569999999999993"/>
    <s v="Wash Maintenance"/>
    <s v="vinegar"/>
    <m/>
    <m/>
    <m/>
    <m/>
    <m/>
    <m/>
    <m/>
    <m/>
    <m/>
    <m/>
    <m/>
    <m/>
    <m/>
    <m/>
    <d v="2024-07-18T00:00:00"/>
    <s v="SL197@tidalwaveautospa.com"/>
    <s v="Andrew Strevel"/>
    <x v="7"/>
    <x v="0"/>
  </r>
  <r>
    <s v="Dennis Thompson"/>
    <s v="EXP-10014428"/>
    <n v="62.74"/>
    <d v="2024-06-12T00:00:00"/>
    <x v="0"/>
    <s v="Safety Supplies"/>
    <s v="Safety Supplies"/>
    <s v="Gloves"/>
    <m/>
    <m/>
    <m/>
    <m/>
    <m/>
    <m/>
    <m/>
    <m/>
    <m/>
    <m/>
    <m/>
    <m/>
    <m/>
    <m/>
    <m/>
    <m/>
    <m/>
    <m/>
    <m/>
    <m/>
    <d v="2024-07-18T00:00:00"/>
    <s v="SL197@tidalwaveautospa.com"/>
    <s v="Andrew Strevel"/>
    <x v="7"/>
    <x v="0"/>
  </r>
  <r>
    <s v="Dennis Thompson"/>
    <s v="EXP-10014428"/>
    <n v="21.13"/>
    <d v="2024-06-12T00:00:00"/>
    <x v="0"/>
    <s v="Wash Maintenance"/>
    <s v="Wash Maintenance"/>
    <s v="Wall cleaner"/>
    <m/>
    <m/>
    <m/>
    <m/>
    <m/>
    <m/>
    <m/>
    <m/>
    <m/>
    <m/>
    <m/>
    <m/>
    <m/>
    <m/>
    <m/>
    <m/>
    <m/>
    <m/>
    <m/>
    <m/>
    <d v="2024-07-18T00:00:00"/>
    <s v="SL197@tidalwaveautospa.com"/>
    <s v="Andrew Strevel"/>
    <x v="7"/>
    <x v="0"/>
  </r>
  <r>
    <s v="Dennis Thompson"/>
    <s v="EXP-10014428"/>
    <n v="39.35"/>
    <d v="2024-06-12T00:00:00"/>
    <x v="0"/>
    <s v="Snacks"/>
    <s v="Water"/>
    <s v="Water"/>
    <m/>
    <m/>
    <m/>
    <m/>
    <m/>
    <m/>
    <m/>
    <m/>
    <m/>
    <m/>
    <m/>
    <m/>
    <m/>
    <m/>
    <m/>
    <m/>
    <m/>
    <m/>
    <m/>
    <m/>
    <d v="2024-07-18T00:00:00"/>
    <s v="SL197@tidalwaveautospa.com"/>
    <s v="Andrew Strevel"/>
    <x v="7"/>
    <x v="0"/>
  </r>
  <r>
    <s v="Dennis Thompson"/>
    <s v="EXP-10014428"/>
    <n v="40.44"/>
    <d v="2024-06-13T00:00:00"/>
    <x v="0"/>
    <s v="Wash Maintenance"/>
    <s v="Handels"/>
    <s v="Handels"/>
    <m/>
    <m/>
    <m/>
    <m/>
    <m/>
    <m/>
    <m/>
    <m/>
    <m/>
    <m/>
    <m/>
    <m/>
    <m/>
    <m/>
    <m/>
    <m/>
    <m/>
    <m/>
    <m/>
    <m/>
    <d v="2024-07-18T00:00:00"/>
    <s v="SL197@tidalwaveautospa.com"/>
    <s v="Andrew Strevel"/>
    <x v="7"/>
    <x v="0"/>
  </r>
  <r>
    <s v="Kevin Brake"/>
    <s v="EXP-10014477"/>
    <n v="30"/>
    <d v="2024-05-26T00:00:00"/>
    <x v="46"/>
    <s v="Advertising &amp; Promotion"/>
    <s v="Looking at Foamworks"/>
    <s v="Looking at Foamworks"/>
    <m/>
    <m/>
    <m/>
    <m/>
    <m/>
    <m/>
    <m/>
    <m/>
    <m/>
    <m/>
    <m/>
    <m/>
    <m/>
    <m/>
    <m/>
    <m/>
    <m/>
    <m/>
    <m/>
    <m/>
    <d v="2024-07-18T00:00:00"/>
    <s v="SL23@tidalwaveautospa.com"/>
    <s v="Kyle Rovansek"/>
    <x v="7"/>
    <x v="0"/>
  </r>
  <r>
    <s v="Kevin Brake"/>
    <s v="EXP-10014477"/>
    <n v="29.95"/>
    <d v="2024-05-28T00:00:00"/>
    <x v="0"/>
    <s v="Plumbing Expense"/>
    <s v="Plumbing Expense"/>
    <s v="PVC cutter"/>
    <m/>
    <m/>
    <m/>
    <m/>
    <m/>
    <m/>
    <m/>
    <m/>
    <m/>
    <m/>
    <m/>
    <m/>
    <m/>
    <m/>
    <m/>
    <m/>
    <m/>
    <m/>
    <m/>
    <m/>
    <d v="2024-07-18T00:00:00"/>
    <s v="SL23@tidalwaveautospa.com"/>
    <s v="Kyle Rovansek"/>
    <x v="7"/>
    <x v="0"/>
  </r>
  <r>
    <s v="Kevin Brake"/>
    <s v="EXP-10014477"/>
    <n v="64.19"/>
    <d v="2024-05-30T00:00:00"/>
    <x v="0"/>
    <s v="Safety Supplies"/>
    <s v="Safety Supplies"/>
    <s v="Gloves"/>
    <m/>
    <m/>
    <m/>
    <m/>
    <m/>
    <m/>
    <m/>
    <m/>
    <m/>
    <m/>
    <m/>
    <m/>
    <m/>
    <m/>
    <m/>
    <m/>
    <m/>
    <m/>
    <m/>
    <m/>
    <d v="2024-07-18T00:00:00"/>
    <s v="SL23@tidalwaveautospa.com"/>
    <s v="Kyle Rovansek"/>
    <x v="7"/>
    <x v="0"/>
  </r>
  <r>
    <s v="Kevin Brake"/>
    <s v="EXP-10014477"/>
    <n v="12.69"/>
    <d v="2024-05-31T00:00:00"/>
    <x v="44"/>
    <s v="Parts"/>
    <s v="Parts"/>
    <s v="Fittings"/>
    <m/>
    <m/>
    <m/>
    <m/>
    <m/>
    <m/>
    <m/>
    <m/>
    <m/>
    <m/>
    <m/>
    <m/>
    <m/>
    <m/>
    <m/>
    <m/>
    <m/>
    <m/>
    <m/>
    <m/>
    <d v="2024-07-18T00:00:00"/>
    <s v="SL23@tidalwaveautospa.com"/>
    <s v="Kyle Rovansek"/>
    <x v="7"/>
    <x v="0"/>
  </r>
  <r>
    <s v="Kevin Brake"/>
    <s v="EXP-10014477"/>
    <n v="106.98"/>
    <d v="2024-06-05T00:00:00"/>
    <x v="22"/>
    <s v="Small Tools"/>
    <s v="Hose for pressure washer"/>
    <s v="Hose for pressure washer"/>
    <m/>
    <m/>
    <m/>
    <m/>
    <m/>
    <m/>
    <m/>
    <m/>
    <m/>
    <m/>
    <m/>
    <m/>
    <m/>
    <m/>
    <m/>
    <m/>
    <m/>
    <m/>
    <m/>
    <m/>
    <d v="2024-07-18T00:00:00"/>
    <s v="SL23@tidalwaveautospa.com"/>
    <s v="Kyle Rovansek"/>
    <x v="7"/>
    <x v="0"/>
  </r>
  <r>
    <s v="Kevin Brake"/>
    <s v="EXP-10014477"/>
    <n v="16.04"/>
    <d v="2024-06-07T00:00:00"/>
    <x v="0"/>
    <s v="Office Supplies"/>
    <s v="Office Supplies"/>
    <s v="Toliet paper"/>
    <m/>
    <m/>
    <m/>
    <m/>
    <m/>
    <m/>
    <m/>
    <m/>
    <m/>
    <m/>
    <m/>
    <m/>
    <m/>
    <m/>
    <m/>
    <m/>
    <m/>
    <m/>
    <m/>
    <m/>
    <d v="2024-07-18T00:00:00"/>
    <s v="SL23@tidalwaveautospa.com"/>
    <s v="Kyle Rovansek"/>
    <x v="7"/>
    <x v="0"/>
  </r>
  <r>
    <s v="Kevin Brake"/>
    <s v="EXP-10014477"/>
    <n v="56.57"/>
    <d v="2024-06-12T00:00:00"/>
    <x v="22"/>
    <s v="Small Tools"/>
    <s v="Nozzle for preasure washer"/>
    <s v="Nozzle for preasure washer"/>
    <m/>
    <m/>
    <m/>
    <m/>
    <m/>
    <m/>
    <m/>
    <m/>
    <m/>
    <m/>
    <m/>
    <m/>
    <m/>
    <m/>
    <m/>
    <m/>
    <m/>
    <m/>
    <m/>
    <m/>
    <d v="2024-07-18T00:00:00"/>
    <s v="SL23@tidalwaveautospa.com"/>
    <s v="Kyle Rovansek"/>
    <x v="7"/>
    <x v="0"/>
  </r>
  <r>
    <s v="Kevin Smith"/>
    <s v="EXP-10014476"/>
    <n v="30.15"/>
    <d v="2024-05-17T00:00:00"/>
    <x v="0"/>
    <s v="Small Tools"/>
    <s v="Small Tools"/>
    <s v="Tools"/>
    <m/>
    <m/>
    <m/>
    <m/>
    <m/>
    <m/>
    <m/>
    <m/>
    <m/>
    <m/>
    <m/>
    <m/>
    <m/>
    <m/>
    <m/>
    <m/>
    <m/>
    <m/>
    <m/>
    <m/>
    <d v="2024-07-18T00:00:00"/>
    <s v="SL34@tidalwaveautospa.com"/>
    <s v="Kyle Rovansek"/>
    <x v="7"/>
    <x v="0"/>
  </r>
  <r>
    <s v="Kevin Smith"/>
    <s v="EXP-10014476"/>
    <n v="-24.47"/>
    <d v="2024-05-17T00:00:00"/>
    <x v="0"/>
    <s v="Small Tools"/>
    <s v="Small Tools"/>
    <s v="Returned tools"/>
    <m/>
    <m/>
    <m/>
    <m/>
    <m/>
    <m/>
    <m/>
    <m/>
    <m/>
    <m/>
    <m/>
    <m/>
    <m/>
    <m/>
    <m/>
    <m/>
    <m/>
    <m/>
    <m/>
    <m/>
    <d v="2024-07-18T00:00:00"/>
    <s v="SL34@tidalwaveautospa.com"/>
    <s v="Kyle Rovansek"/>
    <x v="7"/>
    <x v="0"/>
  </r>
  <r>
    <s v="Kevin Smith"/>
    <s v="EXP-10014476"/>
    <n v="110.72"/>
    <d v="2024-05-19T00:00:00"/>
    <x v="0"/>
    <s v="Wash Maintenance"/>
    <s v="Wash Maintenance"/>
    <s v="Degreaser; wd-40"/>
    <m/>
    <m/>
    <m/>
    <m/>
    <m/>
    <m/>
    <m/>
    <m/>
    <m/>
    <m/>
    <m/>
    <m/>
    <m/>
    <m/>
    <m/>
    <m/>
    <m/>
    <m/>
    <m/>
    <m/>
    <d v="2024-07-18T00:00:00"/>
    <s v="SL34@tidalwaveautospa.com"/>
    <s v="Kyle Rovansek"/>
    <x v="7"/>
    <x v="0"/>
  </r>
  <r>
    <s v="Kevin Smith"/>
    <s v="EXP-10014476"/>
    <n v="12.72"/>
    <d v="2024-05-19T00:00:00"/>
    <x v="0"/>
    <s v="Wash Maintenance"/>
    <s v="Wash Maintenance"/>
    <s v="Cleaning supplies"/>
    <m/>
    <m/>
    <m/>
    <m/>
    <m/>
    <m/>
    <m/>
    <m/>
    <m/>
    <m/>
    <m/>
    <m/>
    <m/>
    <m/>
    <m/>
    <m/>
    <m/>
    <m/>
    <m/>
    <m/>
    <d v="2024-07-18T00:00:00"/>
    <s v="SL34@tidalwaveautospa.com"/>
    <s v="Kyle Rovansek"/>
    <x v="7"/>
    <x v="0"/>
  </r>
  <r>
    <s v="Kevin Smith"/>
    <s v="EXP-10014476"/>
    <n v="43.57"/>
    <d v="2024-05-22T00:00:00"/>
    <x v="0"/>
    <s v="Safety Supplies"/>
    <s v="Safety Supplies"/>
    <s v="Gloves"/>
    <m/>
    <m/>
    <m/>
    <m/>
    <m/>
    <m/>
    <m/>
    <m/>
    <m/>
    <m/>
    <m/>
    <m/>
    <m/>
    <m/>
    <m/>
    <m/>
    <m/>
    <m/>
    <m/>
    <m/>
    <d v="2024-07-18T00:00:00"/>
    <s v="SL34@tidalwaveautospa.com"/>
    <s v="Kyle Rovansek"/>
    <x v="7"/>
    <x v="0"/>
  </r>
  <r>
    <s v="Kevin Smith"/>
    <s v="EXP-10014476"/>
    <n v="60"/>
    <d v="2024-05-23T00:00:00"/>
    <x v="2"/>
    <s v="Parts"/>
    <s v="Parts"/>
    <s v="Pressure washer repair"/>
    <m/>
    <m/>
    <m/>
    <m/>
    <m/>
    <m/>
    <m/>
    <m/>
    <m/>
    <m/>
    <m/>
    <m/>
    <m/>
    <m/>
    <m/>
    <m/>
    <m/>
    <m/>
    <m/>
    <m/>
    <d v="2024-07-18T00:00:00"/>
    <s v="SL34@tidalwaveautospa.com"/>
    <s v="Kyle Rovansek"/>
    <x v="7"/>
    <x v="0"/>
  </r>
  <r>
    <s v="Kevin Smith"/>
    <s v="EXP-10014476"/>
    <n v="-60"/>
    <d v="2024-05-23T00:00:00"/>
    <x v="2"/>
    <s v="Parts"/>
    <s v="Rebate for repair"/>
    <s v="Rebate for repair"/>
    <m/>
    <m/>
    <m/>
    <m/>
    <m/>
    <m/>
    <m/>
    <m/>
    <m/>
    <m/>
    <m/>
    <m/>
    <m/>
    <m/>
    <m/>
    <m/>
    <m/>
    <m/>
    <m/>
    <m/>
    <d v="2024-07-18T00:00:00"/>
    <s v="SL34@tidalwaveautospa.com"/>
    <s v="Kyle Rovansek"/>
    <x v="7"/>
    <x v="0"/>
  </r>
  <r>
    <s v="Kevin Smith"/>
    <s v="EXP-10014476"/>
    <n v="5.3"/>
    <d v="2024-05-23T00:00:00"/>
    <x v="0"/>
    <s v="Wash Maintenance"/>
    <s v="Wash Maintenance"/>
    <s v="Bleach; cleaning solution"/>
    <m/>
    <m/>
    <m/>
    <m/>
    <m/>
    <m/>
    <m/>
    <m/>
    <m/>
    <m/>
    <m/>
    <m/>
    <m/>
    <m/>
    <m/>
    <m/>
    <m/>
    <m/>
    <m/>
    <m/>
    <d v="2024-07-18T00:00:00"/>
    <s v="SL34@tidalwaveautospa.com"/>
    <s v="Kyle Rovansek"/>
    <x v="7"/>
    <x v="0"/>
  </r>
  <r>
    <s v="Kevin Smith"/>
    <s v="EXP-10014476"/>
    <n v="31.79"/>
    <d v="2024-05-27T00:00:00"/>
    <x v="0"/>
    <s v="Safety Supplies"/>
    <s v="Safety Supplies"/>
    <s v="Gloves"/>
    <m/>
    <m/>
    <m/>
    <m/>
    <m/>
    <m/>
    <m/>
    <m/>
    <m/>
    <m/>
    <m/>
    <m/>
    <m/>
    <m/>
    <m/>
    <m/>
    <m/>
    <m/>
    <m/>
    <m/>
    <d v="2024-07-18T00:00:00"/>
    <s v="SL34@tidalwaveautospa.com"/>
    <s v="Kyle Rovansek"/>
    <x v="7"/>
    <x v="0"/>
  </r>
  <r>
    <s v="Kevin Smith"/>
    <s v="EXP-10014476"/>
    <n v="174.88"/>
    <d v="2024-05-31T00:00:00"/>
    <x v="11"/>
    <s v="Wash Maintenance"/>
    <s v="Wash Maintenance"/>
    <s v="Paint Striper"/>
    <m/>
    <m/>
    <m/>
    <m/>
    <m/>
    <m/>
    <m/>
    <m/>
    <m/>
    <m/>
    <m/>
    <m/>
    <m/>
    <m/>
    <m/>
    <m/>
    <m/>
    <m/>
    <m/>
    <m/>
    <d v="2024-07-18T00:00:00"/>
    <s v="SL34@tidalwaveautospa.com"/>
    <s v="Kyle Rovansek"/>
    <x v="7"/>
    <x v="0"/>
  </r>
  <r>
    <s v="Kevin Smith"/>
    <s v="EXP-10014476"/>
    <n v="23.64"/>
    <d v="2024-06-04T00:00:00"/>
    <x v="23"/>
    <s v="Small Tools"/>
    <s v="Small Tools"/>
    <s v="Razor blades; scissors"/>
    <m/>
    <m/>
    <m/>
    <m/>
    <m/>
    <m/>
    <m/>
    <m/>
    <m/>
    <m/>
    <m/>
    <m/>
    <m/>
    <m/>
    <m/>
    <m/>
    <m/>
    <m/>
    <m/>
    <m/>
    <d v="2024-07-18T00:00:00"/>
    <s v="SL34@tidalwaveautospa.com"/>
    <s v="Kyle Rovansek"/>
    <x v="7"/>
    <x v="0"/>
  </r>
  <r>
    <s v="Kevin Smith"/>
    <s v="EXP-10014476"/>
    <n v="20.12"/>
    <d v="2024-06-07T00:00:00"/>
    <x v="0"/>
    <s v="Office Supplies"/>
    <s v="Office Supplies"/>
    <s v="Tape"/>
    <m/>
    <m/>
    <m/>
    <m/>
    <m/>
    <m/>
    <m/>
    <m/>
    <m/>
    <m/>
    <m/>
    <m/>
    <m/>
    <m/>
    <m/>
    <m/>
    <m/>
    <m/>
    <m/>
    <m/>
    <d v="2024-07-18T00:00:00"/>
    <s v="SL34@tidalwaveautospa.com"/>
    <s v="Kyle Rovansek"/>
    <x v="7"/>
    <x v="0"/>
  </r>
  <r>
    <s v="Kevin Smith"/>
    <s v="EXP-10014476"/>
    <n v="23.1"/>
    <d v="2024-06-07T00:00:00"/>
    <x v="0"/>
    <s v="Office Supplies"/>
    <s v="Office Supplies"/>
    <s v="Toilet paper"/>
    <m/>
    <m/>
    <m/>
    <m/>
    <m/>
    <m/>
    <m/>
    <m/>
    <m/>
    <m/>
    <m/>
    <m/>
    <m/>
    <m/>
    <m/>
    <m/>
    <m/>
    <m/>
    <m/>
    <m/>
    <d v="2024-07-18T00:00:00"/>
    <s v="SL34@tidalwaveautospa.com"/>
    <s v="Kyle Rovansek"/>
    <x v="7"/>
    <x v="0"/>
  </r>
  <r>
    <s v="Kevin Smith"/>
    <s v="EXP-10014476"/>
    <n v="63.59"/>
    <d v="2024-06-11T00:00:00"/>
    <x v="11"/>
    <s v="Small Tools"/>
    <s v="Small Tools"/>
    <s v="Pressure washer gun"/>
    <m/>
    <m/>
    <m/>
    <m/>
    <m/>
    <m/>
    <m/>
    <m/>
    <m/>
    <m/>
    <m/>
    <m/>
    <m/>
    <m/>
    <m/>
    <m/>
    <m/>
    <m/>
    <m/>
    <m/>
    <d v="2024-07-18T00:00:00"/>
    <s v="SL34@tidalwaveautospa.com"/>
    <s v="Kyle Rovansek"/>
    <x v="7"/>
    <x v="0"/>
  </r>
  <r>
    <s v="Kevin Smith"/>
    <s v="EXP-10014476"/>
    <n v="15.9"/>
    <d v="2024-06-14T00:00:00"/>
    <x v="0"/>
    <s v="Office Supplies"/>
    <s v="Office Supplies, Wash Supplies"/>
    <s v="Paper towels"/>
    <m/>
    <m/>
    <m/>
    <m/>
    <m/>
    <m/>
    <m/>
    <m/>
    <m/>
    <m/>
    <m/>
    <m/>
    <m/>
    <m/>
    <m/>
    <m/>
    <m/>
    <m/>
    <m/>
    <m/>
    <d v="2024-07-18T00:00:00"/>
    <s v="SL34@tidalwaveautospa.com"/>
    <s v="Kyle Rovansek"/>
    <x v="7"/>
    <x v="0"/>
  </r>
  <r>
    <s v="Kyle Busch"/>
    <s v="EXP-10014627"/>
    <n v="183.34"/>
    <d v="2024-06-03T00:00:00"/>
    <x v="0"/>
    <s v="Wash Maintenance"/>
    <s v="Wash Maintenance"/>
    <s v="Dawn and Vinegar"/>
    <m/>
    <m/>
    <m/>
    <m/>
    <m/>
    <m/>
    <m/>
    <m/>
    <m/>
    <m/>
    <m/>
    <m/>
    <m/>
    <m/>
    <m/>
    <m/>
    <m/>
    <m/>
    <m/>
    <m/>
    <d v="2024-07-18T00:00:00"/>
    <s v="SL107@tidalwaveautospa.com"/>
    <s v="Kyle Rovansek"/>
    <x v="7"/>
    <x v="0"/>
  </r>
  <r>
    <s v="Kyle Busch"/>
    <s v="EXP-10014627"/>
    <n v="49.13"/>
    <d v="2024-06-12T00:00:00"/>
    <x v="0"/>
    <s v="Snacks"/>
    <s v="Snacks"/>
    <s v="Water and Gatorade"/>
    <m/>
    <m/>
    <m/>
    <m/>
    <m/>
    <m/>
    <m/>
    <m/>
    <m/>
    <m/>
    <m/>
    <m/>
    <m/>
    <m/>
    <m/>
    <m/>
    <m/>
    <m/>
    <m/>
    <m/>
    <d v="2024-07-18T00:00:00"/>
    <s v="SL107@tidalwaveautospa.com"/>
    <s v="Kyle Rovansek"/>
    <x v="7"/>
    <x v="0"/>
  </r>
  <r>
    <s v="Kyle Busch"/>
    <s v="EXP-10014627"/>
    <n v="41.63"/>
    <d v="2024-06-12T00:00:00"/>
    <x v="0"/>
    <s v="Office Supplies"/>
    <s v="Office Supplies"/>
    <s v="Painters Tape"/>
    <m/>
    <m/>
    <m/>
    <m/>
    <m/>
    <m/>
    <m/>
    <m/>
    <m/>
    <m/>
    <m/>
    <m/>
    <m/>
    <m/>
    <m/>
    <m/>
    <m/>
    <m/>
    <m/>
    <m/>
    <d v="2024-07-18T00:00:00"/>
    <s v="SL107@tidalwaveautospa.com"/>
    <s v="Kyle Rovansek"/>
    <x v="7"/>
    <x v="0"/>
  </r>
  <r>
    <s v="Kyle Busch"/>
    <s v="EXP-10014627"/>
    <n v="240.72"/>
    <d v="2024-06-13T00:00:00"/>
    <x v="0"/>
    <s v="Wash Maintenance"/>
    <s v="Wash Maintenance"/>
    <s v="AW-32 Hydralic Oil"/>
    <m/>
    <m/>
    <m/>
    <m/>
    <m/>
    <m/>
    <m/>
    <m/>
    <m/>
    <m/>
    <m/>
    <m/>
    <m/>
    <m/>
    <m/>
    <m/>
    <m/>
    <m/>
    <m/>
    <m/>
    <d v="2024-07-18T00:00:00"/>
    <s v="SL107@tidalwaveautospa.com"/>
    <s v="Kyle Rovansek"/>
    <x v="7"/>
    <x v="0"/>
  </r>
  <r>
    <s v="Kyle Busch"/>
    <s v="EXP-10014073"/>
    <n v="17.02"/>
    <d v="2024-05-18T00:00:00"/>
    <x v="0"/>
    <s v="Fuel"/>
    <s v="Fuel"/>
    <s v="Gas for Pressure Washer"/>
    <m/>
    <m/>
    <m/>
    <m/>
    <m/>
    <m/>
    <m/>
    <m/>
    <m/>
    <m/>
    <m/>
    <m/>
    <m/>
    <m/>
    <m/>
    <m/>
    <m/>
    <m/>
    <m/>
    <m/>
    <d v="2024-07-18T00:00:00"/>
    <s v="SL107@tidalwaveautospa.com"/>
    <s v="Kyle Rovansek"/>
    <x v="7"/>
    <x v="0"/>
  </r>
  <r>
    <s v="Kyle Busch"/>
    <s v="EXP-10014073"/>
    <n v="8.84"/>
    <d v="2024-05-28T00:00:00"/>
    <x v="0"/>
    <s v="Fuel"/>
    <s v="Fuel"/>
    <s v="Gas for Pressure Washer"/>
    <m/>
    <m/>
    <m/>
    <m/>
    <m/>
    <m/>
    <m/>
    <m/>
    <m/>
    <m/>
    <m/>
    <m/>
    <m/>
    <m/>
    <m/>
    <m/>
    <m/>
    <m/>
    <m/>
    <m/>
    <d v="2024-07-18T00:00:00"/>
    <s v="SL107@tidalwaveautospa.com"/>
    <s v="Kyle Rovansek"/>
    <x v="7"/>
    <x v="0"/>
  </r>
  <r>
    <s v="Kyle Busch"/>
    <s v="EXP-10014073"/>
    <n v="37.96"/>
    <d v="2024-05-29T00:00:00"/>
    <x v="0"/>
    <s v="Wash Maintenance"/>
    <s v="Office Supplies"/>
    <s v="Painters Tape"/>
    <m/>
    <m/>
    <m/>
    <m/>
    <m/>
    <m/>
    <m/>
    <m/>
    <m/>
    <m/>
    <m/>
    <m/>
    <m/>
    <m/>
    <m/>
    <m/>
    <m/>
    <m/>
    <m/>
    <m/>
    <d v="2024-07-18T00:00:00"/>
    <s v="SL107@tidalwaveautospa.com"/>
    <s v="Kyle Rovansek"/>
    <x v="7"/>
    <x v="0"/>
  </r>
  <r>
    <s v="Kyle Busch"/>
    <s v="EXP-10014073"/>
    <n v="24.6"/>
    <d v="2024-05-29T00:00:00"/>
    <x v="0"/>
    <s v="Snacks"/>
    <s v="Cases of Water"/>
    <s v="Cases of Water"/>
    <m/>
    <m/>
    <m/>
    <m/>
    <m/>
    <m/>
    <m/>
    <m/>
    <m/>
    <m/>
    <m/>
    <m/>
    <m/>
    <m/>
    <m/>
    <m/>
    <m/>
    <m/>
    <m/>
    <m/>
    <d v="2024-07-18T00:00:00"/>
    <s v="SL107@tidalwaveautospa.com"/>
    <s v="Kyle Rovansek"/>
    <x v="7"/>
    <x v="0"/>
  </r>
  <r>
    <s v="Leah Clegg"/>
    <s v="EXP-10014469"/>
    <n v="200.1"/>
    <d v="2024-05-22T00:00:00"/>
    <x v="11"/>
    <s v="Office Supplies"/>
    <s v="Office Supplies"/>
    <s v="Mailbox and trashcan"/>
    <m/>
    <m/>
    <m/>
    <m/>
    <m/>
    <m/>
    <m/>
    <m/>
    <m/>
    <m/>
    <m/>
    <m/>
    <m/>
    <m/>
    <m/>
    <m/>
    <m/>
    <m/>
    <m/>
    <m/>
    <d v="2024-07-18T00:00:00"/>
    <s v=""/>
    <s v=""/>
    <x v="7"/>
    <x v="0"/>
  </r>
  <r>
    <s v="Leah Clegg"/>
    <s v="EXP-10014469"/>
    <n v="8.74"/>
    <d v="2024-06-17T00:00:00"/>
    <x v="6"/>
    <s v="Parts"/>
    <s v="Self tapping nails"/>
    <s v="Self tapping nails"/>
    <m/>
    <m/>
    <m/>
    <m/>
    <m/>
    <m/>
    <m/>
    <m/>
    <m/>
    <m/>
    <m/>
    <m/>
    <m/>
    <m/>
    <m/>
    <m/>
    <m/>
    <m/>
    <m/>
    <m/>
    <d v="2024-07-18T00:00:00"/>
    <s v=""/>
    <s v=""/>
    <x v="7"/>
    <x v="0"/>
  </r>
  <r>
    <s v="Leah Clegg"/>
    <s v="EXP-10014469"/>
    <n v="1.68"/>
    <d v="2024-06-18T00:00:00"/>
    <x v="2"/>
    <s v="Parts"/>
    <s v="Parts"/>
    <s v="Barbed plastic 1/2 elbow"/>
    <m/>
    <m/>
    <m/>
    <m/>
    <m/>
    <m/>
    <m/>
    <m/>
    <m/>
    <m/>
    <m/>
    <m/>
    <m/>
    <m/>
    <m/>
    <m/>
    <m/>
    <m/>
    <m/>
    <m/>
    <d v="2024-07-18T00:00:00"/>
    <s v=""/>
    <s v=""/>
    <x v="7"/>
    <x v="0"/>
  </r>
  <r>
    <s v="Leah Clegg"/>
    <s v="EXP-10014469"/>
    <n v="5.75"/>
    <d v="2024-06-19T00:00:00"/>
    <x v="10"/>
    <s v="Office Supplies"/>
    <s v="Airfare, Office Supplies"/>
    <s v="Trash bags"/>
    <m/>
    <m/>
    <m/>
    <m/>
    <m/>
    <m/>
    <m/>
    <m/>
    <m/>
    <m/>
    <m/>
    <m/>
    <m/>
    <m/>
    <m/>
    <m/>
    <m/>
    <m/>
    <m/>
    <m/>
    <d v="2024-07-18T00:00:00"/>
    <s v=""/>
    <s v=""/>
    <x v="7"/>
    <x v="0"/>
  </r>
  <r>
    <s v="Ben Boyd"/>
    <s v="EXP-10014643"/>
    <n v="138.78"/>
    <d v="2024-05-24T00:00:00"/>
    <x v="7"/>
    <s v="Parts"/>
    <s v="Parts"/>
    <s v="parts for repair"/>
    <m/>
    <m/>
    <m/>
    <m/>
    <m/>
    <m/>
    <m/>
    <m/>
    <m/>
    <m/>
    <m/>
    <m/>
    <m/>
    <m/>
    <m/>
    <m/>
    <m/>
    <m/>
    <m/>
    <m/>
    <d v="2024-07-18T00:00:00"/>
    <s v="SL74@tidalwaveautospa.com"/>
    <s v="Ricky Doyle"/>
    <x v="7"/>
    <x v="0"/>
  </r>
  <r>
    <s v="Ben Boyd"/>
    <s v="EXP-10014643"/>
    <n v="-139.27000000000001"/>
    <d v="2024-05-30T00:00:00"/>
    <x v="7"/>
    <s v="Parts"/>
    <s v="hydraulic hose return"/>
    <s v="hydraulic hose return"/>
    <m/>
    <m/>
    <m/>
    <m/>
    <m/>
    <m/>
    <m/>
    <m/>
    <m/>
    <m/>
    <m/>
    <m/>
    <m/>
    <m/>
    <m/>
    <m/>
    <m/>
    <m/>
    <m/>
    <m/>
    <d v="2024-07-18T00:00:00"/>
    <s v="SL74@tidalwaveautospa.com"/>
    <s v="Ricky Doyle"/>
    <x v="7"/>
    <x v="0"/>
  </r>
  <r>
    <s v="Ben Boyd"/>
    <s v="EXP-10014643"/>
    <n v="8.4700000000000006"/>
    <d v="2024-05-31T00:00:00"/>
    <x v="6"/>
    <s v="Parts"/>
    <s v="Parts"/>
    <s v="parts for company action items"/>
    <m/>
    <m/>
    <m/>
    <m/>
    <m/>
    <m/>
    <m/>
    <m/>
    <m/>
    <m/>
    <m/>
    <m/>
    <m/>
    <m/>
    <m/>
    <m/>
    <m/>
    <m/>
    <m/>
    <m/>
    <d v="2024-07-18T00:00:00"/>
    <s v="SL74@tidalwaveautospa.com"/>
    <s v="Ricky Doyle"/>
    <x v="7"/>
    <x v="0"/>
  </r>
  <r>
    <s v="Ben Boyd"/>
    <s v="EXP-10014643"/>
    <n v="58.29"/>
    <d v="2024-06-01T00:00:00"/>
    <x v="6"/>
    <s v="Wash Maintenance"/>
    <s v="extension hose for holding tank clean out"/>
    <s v="extension hose for holding tank clean out"/>
    <m/>
    <m/>
    <m/>
    <m/>
    <m/>
    <m/>
    <m/>
    <m/>
    <m/>
    <m/>
    <m/>
    <m/>
    <m/>
    <m/>
    <m/>
    <m/>
    <m/>
    <m/>
    <m/>
    <m/>
    <d v="2024-07-18T00:00:00"/>
    <s v="SL74@tidalwaveautospa.com"/>
    <s v="Ricky Doyle"/>
    <x v="7"/>
    <x v="0"/>
  </r>
  <r>
    <s v="Ben Boyd"/>
    <s v="EXP-10014643"/>
    <n v="39.24"/>
    <d v="2024-06-08T00:00:00"/>
    <x v="23"/>
    <s v="Pest Control/Extermination"/>
    <s v="bug spray"/>
    <s v="bug spray"/>
    <m/>
    <m/>
    <m/>
    <m/>
    <m/>
    <m/>
    <m/>
    <m/>
    <m/>
    <m/>
    <m/>
    <m/>
    <m/>
    <m/>
    <m/>
    <m/>
    <m/>
    <m/>
    <m/>
    <m/>
    <d v="2024-07-18T00:00:00"/>
    <s v="SL74@tidalwaveautospa.com"/>
    <s v="Ricky Doyle"/>
    <x v="7"/>
    <x v="0"/>
  </r>
  <r>
    <s v="Ben Boyd"/>
    <s v="EXP-10014643"/>
    <n v="139.27000000000001"/>
    <d v="2024-06-13T00:00:00"/>
    <x v="7"/>
    <s v="Parts"/>
    <s v="Parts"/>
    <s v="hydraulic hose"/>
    <m/>
    <m/>
    <m/>
    <m/>
    <m/>
    <m/>
    <m/>
    <m/>
    <m/>
    <m/>
    <m/>
    <m/>
    <m/>
    <m/>
    <m/>
    <m/>
    <m/>
    <m/>
    <m/>
    <m/>
    <d v="2024-07-18T00:00:00"/>
    <s v="SL74@tidalwaveautospa.com"/>
    <s v="Ricky Doyle"/>
    <x v="7"/>
    <x v="0"/>
  </r>
  <r>
    <s v="Anna Cattuzzo"/>
    <s v="EXP-10014740"/>
    <n v="22.9"/>
    <d v="2024-06-20T00:00:00"/>
    <x v="21"/>
    <s v="Professional Fees"/>
    <s v="Penalty- Lawrenceburg TN- $22.90 Processing Fee"/>
    <s v="Penalty- Lawrenceburg TN- $22.90 Processing Fee"/>
    <m/>
    <m/>
    <m/>
    <m/>
    <m/>
    <m/>
    <m/>
    <m/>
    <m/>
    <m/>
    <m/>
    <m/>
    <m/>
    <m/>
    <m/>
    <m/>
    <m/>
    <m/>
    <m/>
    <m/>
    <d v="2024-07-18T00:00:00"/>
    <s v="anna@twavelead.com"/>
    <s v="Leigh Stallings"/>
    <x v="7"/>
    <x v="0"/>
  </r>
  <r>
    <s v="Anna Cattuzzo"/>
    <s v="EXP-10014740"/>
    <n v="1000"/>
    <d v="2024-06-20T00:00:00"/>
    <x v="21"/>
    <s v="Professional Fees"/>
    <s v="Penalty- TN Lawrenceburg- $1000"/>
    <s v="Penalty- TN Lawrenceburg- $1000"/>
    <m/>
    <m/>
    <m/>
    <m/>
    <m/>
    <m/>
    <m/>
    <m/>
    <m/>
    <m/>
    <m/>
    <m/>
    <m/>
    <m/>
    <m/>
    <m/>
    <m/>
    <m/>
    <m/>
    <m/>
    <d v="2024-07-18T00:00:00"/>
    <s v="anna@twavelead.com"/>
    <s v="Leigh Stallings"/>
    <x v="7"/>
    <x v="0"/>
  </r>
  <r>
    <s v="Spencer Kappelman"/>
    <s v="EXP-10014602"/>
    <n v="66.38"/>
    <d v="2024-05-22T00:00:00"/>
    <x v="0"/>
    <s v="Wash Maintenance"/>
    <s v="Wash Maintenance"/>
    <s v="Vinegar and water"/>
    <m/>
    <m/>
    <m/>
    <m/>
    <m/>
    <m/>
    <m/>
    <m/>
    <m/>
    <m/>
    <m/>
    <m/>
    <m/>
    <m/>
    <m/>
    <m/>
    <m/>
    <m/>
    <m/>
    <m/>
    <d v="2024-07-18T00:00:00"/>
    <s v="SL211@tidalwaveautospa.com"/>
    <s v="Jeff Mathis"/>
    <x v="7"/>
    <x v="0"/>
  </r>
  <r>
    <s v="Spencer Kappelman"/>
    <s v="EXP-10014602"/>
    <n v="61.21"/>
    <d v="2024-05-28T00:00:00"/>
    <x v="0"/>
    <s v="Office Supplies"/>
    <s v="Office Supplies"/>
    <s v="Water and tp"/>
    <m/>
    <m/>
    <m/>
    <m/>
    <m/>
    <m/>
    <m/>
    <m/>
    <m/>
    <m/>
    <m/>
    <m/>
    <m/>
    <m/>
    <m/>
    <m/>
    <m/>
    <m/>
    <m/>
    <m/>
    <d v="2024-07-18T00:00:00"/>
    <s v="SL211@tidalwaveautospa.com"/>
    <s v="Jeff Mathis"/>
    <x v="7"/>
    <x v="0"/>
  </r>
  <r>
    <s v="Spencer Kappelman"/>
    <s v="EXP-10014602"/>
    <n v="10.44"/>
    <d v="2024-05-28T00:00:00"/>
    <x v="11"/>
    <s v="Parts"/>
    <s v="Pipe plugs"/>
    <s v="Pipe plugs"/>
    <m/>
    <m/>
    <m/>
    <m/>
    <m/>
    <m/>
    <m/>
    <m/>
    <m/>
    <m/>
    <m/>
    <m/>
    <m/>
    <m/>
    <m/>
    <m/>
    <m/>
    <m/>
    <m/>
    <m/>
    <d v="2024-07-18T00:00:00"/>
    <s v="SL211@tidalwaveautospa.com"/>
    <s v="Jeff Mathis"/>
    <x v="7"/>
    <x v="0"/>
  </r>
  <r>
    <s v="Spencer Kappelman"/>
    <s v="EXP-10014602"/>
    <n v="113.77"/>
    <d v="2024-05-28T00:00:00"/>
    <x v="11"/>
    <s v="Parts"/>
    <s v="High pressure hose"/>
    <s v="High pressure hose"/>
    <m/>
    <m/>
    <m/>
    <m/>
    <m/>
    <m/>
    <m/>
    <m/>
    <m/>
    <m/>
    <m/>
    <m/>
    <m/>
    <m/>
    <m/>
    <m/>
    <m/>
    <m/>
    <m/>
    <m/>
    <d v="2024-07-18T00:00:00"/>
    <s v="SL211@tidalwaveautospa.com"/>
    <s v="Jeff Mathis"/>
    <x v="7"/>
    <x v="0"/>
  </r>
  <r>
    <s v="Spencer Kappelman"/>
    <s v="EXP-10014602"/>
    <n v="133.71"/>
    <d v="2024-05-29T00:00:00"/>
    <x v="11"/>
    <s v="Parts"/>
    <s v="Parts"/>
    <s v="High pressure hise and fittings"/>
    <m/>
    <m/>
    <m/>
    <m/>
    <m/>
    <m/>
    <m/>
    <m/>
    <m/>
    <m/>
    <m/>
    <m/>
    <m/>
    <m/>
    <m/>
    <m/>
    <m/>
    <m/>
    <m/>
    <m/>
    <d v="2024-07-18T00:00:00"/>
    <s v="SL211@tidalwaveautospa.com"/>
    <s v="Jeff Mathis"/>
    <x v="7"/>
    <x v="0"/>
  </r>
  <r>
    <s v="Spencer Kappelman"/>
    <s v="EXP-10014602"/>
    <n v="22.89"/>
    <d v="2024-05-30T00:00:00"/>
    <x v="0"/>
    <s v="Snacks"/>
    <s v="Water"/>
    <s v="Water"/>
    <m/>
    <m/>
    <m/>
    <m/>
    <m/>
    <m/>
    <m/>
    <m/>
    <m/>
    <m/>
    <m/>
    <m/>
    <m/>
    <m/>
    <m/>
    <m/>
    <m/>
    <m/>
    <m/>
    <m/>
    <d v="2024-07-18T00:00:00"/>
    <s v="SL211@tidalwaveautospa.com"/>
    <s v="Jeff Mathis"/>
    <x v="7"/>
    <x v="0"/>
  </r>
  <r>
    <s v="Spencer Kappelman"/>
    <s v="EXP-10014602"/>
    <n v="79.25"/>
    <d v="2024-06-07T00:00:00"/>
    <x v="0"/>
    <s v="Wash Maintenance"/>
    <s v="Wash Maintenance"/>
    <s v="Vinegar and water"/>
    <m/>
    <m/>
    <m/>
    <m/>
    <m/>
    <m/>
    <m/>
    <m/>
    <m/>
    <m/>
    <m/>
    <m/>
    <m/>
    <m/>
    <m/>
    <m/>
    <m/>
    <m/>
    <m/>
    <m/>
    <d v="2024-07-18T00:00:00"/>
    <s v="SL211@tidalwaveautospa.com"/>
    <s v="Jeff Mathis"/>
    <x v="7"/>
    <x v="0"/>
  </r>
  <r>
    <s v="Spencer Kappelman"/>
    <s v="EXP-10014602"/>
    <n v="74.709999999999994"/>
    <d v="2024-06-14T00:00:00"/>
    <x v="11"/>
    <s v="Parts"/>
    <s v="High pressure hose"/>
    <s v="High pressure hose"/>
    <m/>
    <m/>
    <m/>
    <m/>
    <m/>
    <m/>
    <m/>
    <m/>
    <m/>
    <m/>
    <m/>
    <m/>
    <m/>
    <m/>
    <m/>
    <m/>
    <m/>
    <m/>
    <m/>
    <m/>
    <d v="2024-07-18T00:00:00"/>
    <s v="SL211@tidalwaveautospa.com"/>
    <s v="Jeff Mathis"/>
    <x v="7"/>
    <x v="0"/>
  </r>
  <r>
    <s v="Spencer Kappelman"/>
    <s v="EXP-10014602"/>
    <n v="58.52"/>
    <d v="2024-06-16T00:00:00"/>
    <x v="0"/>
    <s v="Snacks"/>
    <s v="Snacks"/>
    <s v="Cooler, powerades and ice"/>
    <m/>
    <m/>
    <m/>
    <m/>
    <m/>
    <m/>
    <m/>
    <m/>
    <m/>
    <m/>
    <m/>
    <m/>
    <m/>
    <m/>
    <m/>
    <m/>
    <m/>
    <m/>
    <m/>
    <m/>
    <d v="2024-07-18T00:00:00"/>
    <s v="SL211@tidalwaveautospa.com"/>
    <s v="Jeff Mathis"/>
    <x v="7"/>
    <x v="0"/>
  </r>
  <r>
    <s v="Spencer Kappelman"/>
    <s v="EXP-10014602"/>
    <n v="46.01"/>
    <d v="2024-06-17T00:00:00"/>
    <x v="0"/>
    <s v="Wash Maintenance"/>
    <s v="Wash Maintenance"/>
    <s v="Vinegar and water"/>
    <m/>
    <m/>
    <m/>
    <m/>
    <m/>
    <m/>
    <m/>
    <m/>
    <m/>
    <m/>
    <m/>
    <m/>
    <m/>
    <m/>
    <m/>
    <m/>
    <m/>
    <m/>
    <m/>
    <m/>
    <d v="2024-07-18T00:00:00"/>
    <s v="SL211@tidalwaveautospa.com"/>
    <s v="Jeff Mathis"/>
    <x v="7"/>
    <x v="0"/>
  </r>
  <r>
    <s v="Tiffany Reed"/>
    <s v="EXP-10014555"/>
    <n v="1.58"/>
    <d v="2024-05-18T00:00:00"/>
    <x v="22"/>
    <s v="Parts"/>
    <s v="face plate for an outlet"/>
    <s v="face plate for an outlet"/>
    <m/>
    <m/>
    <m/>
    <m/>
    <m/>
    <m/>
    <m/>
    <m/>
    <m/>
    <m/>
    <m/>
    <m/>
    <m/>
    <m/>
    <m/>
    <m/>
    <m/>
    <m/>
    <m/>
    <m/>
    <d v="2024-07-18T00:00:00"/>
    <s v="SL102@tidalwaveautospa.com"/>
    <s v="David Foster"/>
    <x v="7"/>
    <x v="0"/>
  </r>
  <r>
    <s v="Tiffany Reed"/>
    <s v="EXP-10014555"/>
    <n v="14.7"/>
    <d v="2024-05-19T00:00:00"/>
    <x v="22"/>
    <s v="Parts"/>
    <s v="face plates for outlets"/>
    <s v="face plates for outlets"/>
    <m/>
    <m/>
    <m/>
    <m/>
    <m/>
    <m/>
    <m/>
    <m/>
    <m/>
    <m/>
    <m/>
    <m/>
    <m/>
    <m/>
    <m/>
    <m/>
    <m/>
    <m/>
    <m/>
    <m/>
    <d v="2024-07-18T00:00:00"/>
    <s v="SL102@tidalwaveautospa.com"/>
    <s v="David Foster"/>
    <x v="7"/>
    <x v="0"/>
  </r>
  <r>
    <s v="Tiffany Reed"/>
    <s v="EXP-10014555"/>
    <n v="29.1"/>
    <d v="2024-05-25T00:00:00"/>
    <x v="22"/>
    <s v="Small Tools"/>
    <s v="Small Tools"/>
    <s v="tools and face plate covers"/>
    <m/>
    <m/>
    <m/>
    <m/>
    <m/>
    <m/>
    <m/>
    <m/>
    <m/>
    <m/>
    <m/>
    <m/>
    <m/>
    <m/>
    <m/>
    <m/>
    <m/>
    <m/>
    <m/>
    <m/>
    <d v="2024-07-18T00:00:00"/>
    <s v="SL102@tidalwaveautospa.com"/>
    <s v="David Foster"/>
    <x v="7"/>
    <x v="0"/>
  </r>
  <r>
    <s v="Tiffany Reed"/>
    <s v="EXP-10014555"/>
    <n v="326.02"/>
    <d v="2024-06-07T00:00:00"/>
    <x v="0"/>
    <s v="Itemized"/>
    <s v="Office Supplies, Small Tools"/>
    <s v="bottles, toilet paper, barrel funnel"/>
    <n v="85.74"/>
    <s v="Small Tools"/>
    <s v="funnel"/>
    <n v="62.739999999999995"/>
    <s v="Office Supplies"/>
    <s v="bath tissue"/>
    <n v="177.54"/>
    <s v="Wash Supplies"/>
    <s v="spray bottles"/>
    <m/>
    <m/>
    <m/>
    <m/>
    <m/>
    <m/>
    <m/>
    <m/>
    <m/>
    <m/>
    <m/>
    <d v="2024-07-18T00:00:00"/>
    <s v="SL102@tidalwaveautospa.com"/>
    <s v="David Foster"/>
    <x v="7"/>
    <x v="0"/>
  </r>
  <r>
    <s v="Tiffany Reed"/>
    <s v="EXP-10014555"/>
    <n v="128.07"/>
    <d v="2024-06-08T00:00:00"/>
    <x v="0"/>
    <s v="Itemized"/>
    <s v="Snacks, Wash Maintenance"/>
    <s v="gatorade, dawn, water additive"/>
    <n v="75.84"/>
    <s v="Snacks"/>
    <s v="gatorades, liquid IV"/>
    <n v="52.22999999999999"/>
    <s v="Wash Maintenance"/>
    <s v="dawn"/>
    <m/>
    <m/>
    <m/>
    <m/>
    <m/>
    <m/>
    <m/>
    <m/>
    <m/>
    <m/>
    <m/>
    <m/>
    <m/>
    <m/>
    <d v="2024-07-18T00:00:00"/>
    <s v="SL102@tidalwaveautospa.com"/>
    <s v="David Foster"/>
    <x v="7"/>
    <x v="0"/>
  </r>
  <r>
    <s v="Tiffany Reed"/>
    <s v="EXP-10014555"/>
    <n v="98.48"/>
    <d v="2024-06-12T00:00:00"/>
    <x v="0"/>
    <s v="Snacks"/>
    <s v="Snacks"/>
    <s v="gatorade, items to fill first aid kit and cleaning wipes"/>
    <m/>
    <m/>
    <m/>
    <m/>
    <m/>
    <m/>
    <m/>
    <m/>
    <m/>
    <m/>
    <m/>
    <m/>
    <m/>
    <m/>
    <m/>
    <m/>
    <m/>
    <m/>
    <m/>
    <m/>
    <d v="2024-07-18T00:00:00"/>
    <s v="SL102@tidalwaveautospa.com"/>
    <s v="David Foster"/>
    <x v="7"/>
    <x v="0"/>
  </r>
  <r>
    <s v="Veronica Wyrostek"/>
    <s v="EXP-10014495"/>
    <n v="95.99"/>
    <d v="2024-05-18T00:00:00"/>
    <x v="0"/>
    <s v="Wash Maintenance"/>
    <s v="Wash Maintenance"/>
    <s v="Salt and degreaser"/>
    <m/>
    <m/>
    <m/>
    <m/>
    <m/>
    <m/>
    <m/>
    <m/>
    <m/>
    <m/>
    <m/>
    <m/>
    <m/>
    <m/>
    <m/>
    <m/>
    <m/>
    <m/>
    <m/>
    <m/>
    <d v="2024-07-18T00:00:00"/>
    <s v="SL307@tidalwaveautospa.com"/>
    <s v="David Foster"/>
    <x v="7"/>
    <x v="0"/>
  </r>
  <r>
    <s v="Veronica Wyrostek"/>
    <s v="EXP-10014495"/>
    <n v="32.880000000000003"/>
    <d v="2024-05-24T00:00:00"/>
    <x v="0"/>
    <s v="Wash Maintenance"/>
    <s v="Supplies to clean tunnel"/>
    <s v="Supplies to clean tunnel"/>
    <m/>
    <m/>
    <m/>
    <m/>
    <m/>
    <m/>
    <m/>
    <m/>
    <m/>
    <m/>
    <m/>
    <m/>
    <m/>
    <m/>
    <m/>
    <m/>
    <m/>
    <m/>
    <m/>
    <m/>
    <d v="2024-07-18T00:00:00"/>
    <s v="SL307@tidalwaveautospa.com"/>
    <s v="David Foster"/>
    <x v="7"/>
    <x v="0"/>
  </r>
  <r>
    <s v="Veronica Wyrostek"/>
    <s v="EXP-10014495"/>
    <n v="186.96"/>
    <d v="2024-05-24T00:00:00"/>
    <x v="19"/>
    <s v="Itemized"/>
    <s v="Snacks, Wash Maintenance"/>
    <s v="Water, gatorade, snacks, vinegar"/>
    <n v="122.43"/>
    <s v="Snacks"/>
    <s v="snacks, bottle water, gatorades"/>
    <n v="34.850000000000009"/>
    <s v="Wash Maintenance"/>
    <s v="vinegar, dail soap"/>
    <n v="29.679999999999978"/>
    <s v="Office Supplies"/>
    <s v="pens, laminating sheets"/>
    <m/>
    <m/>
    <m/>
    <m/>
    <m/>
    <m/>
    <m/>
    <m/>
    <m/>
    <m/>
    <m/>
    <d v="2024-07-18T00:00:00"/>
    <s v="SL307@tidalwaveautospa.com"/>
    <s v="David Foster"/>
    <x v="7"/>
    <x v="0"/>
  </r>
  <r>
    <s v="Veronica Wyrostek"/>
    <s v="EXP-10014495"/>
    <n v="147.03"/>
    <d v="2024-05-30T00:00:00"/>
    <x v="0"/>
    <s v="Wash Maintenance"/>
    <s v="Wash Maintenance"/>
    <s v="Water, salt"/>
    <m/>
    <m/>
    <m/>
    <m/>
    <m/>
    <m/>
    <m/>
    <m/>
    <m/>
    <m/>
    <m/>
    <m/>
    <m/>
    <m/>
    <m/>
    <m/>
    <m/>
    <m/>
    <m/>
    <m/>
    <d v="2024-07-18T00:00:00"/>
    <s v="SL307@tidalwaveautospa.com"/>
    <s v="David Foster"/>
    <x v="7"/>
    <x v="0"/>
  </r>
  <r>
    <s v="Veronica Wyrostek"/>
    <s v="EXP-10014495"/>
    <n v="90.85"/>
    <d v="2024-06-10T00:00:00"/>
    <x v="0"/>
    <s v="Itemized"/>
    <s v="Snacks, Wash Maintenance"/>
    <s v="Water, gatorade, vinegar"/>
    <n v="61.5"/>
    <s v="Snacks"/>
    <s v="bottle water, gatorades"/>
    <n v="29.349999999999994"/>
    <s v="Wash Maintenance"/>
    <s v="vinegar"/>
    <m/>
    <m/>
    <m/>
    <m/>
    <m/>
    <m/>
    <m/>
    <m/>
    <m/>
    <m/>
    <m/>
    <m/>
    <m/>
    <m/>
    <d v="2024-07-18T00:00:00"/>
    <s v="SL307@tidalwaveautospa.com"/>
    <s v="David Foster"/>
    <x v="7"/>
    <x v="0"/>
  </r>
  <r>
    <s v="Veronica Wyrostek"/>
    <s v="EXP-10014495"/>
    <n v="118.04"/>
    <d v="2024-06-10T00:00:00"/>
    <x v="0"/>
    <s v="Itemized"/>
    <s v="Small Tools, Wash Maintenance"/>
    <s v="Salt, wrench"/>
    <n v="64.319999999999993"/>
    <s v="Wash Maintenance"/>
    <s v="salt"/>
    <n v="53.720000000000013"/>
    <s v="Small Tools"/>
    <s v="wrench"/>
    <m/>
    <m/>
    <m/>
    <m/>
    <m/>
    <m/>
    <m/>
    <m/>
    <m/>
    <m/>
    <m/>
    <m/>
    <m/>
    <m/>
    <d v="2024-07-18T00:00:00"/>
    <s v="SL307@tidalwaveautospa.com"/>
    <s v="David Foster"/>
    <x v="7"/>
    <x v="0"/>
  </r>
  <r>
    <s v="Veronica Wyrostek"/>
    <s v="EXP-10014495"/>
    <n v="211.42"/>
    <d v="2024-06-13T00:00:00"/>
    <x v="0"/>
    <s v="Itemized"/>
    <s v="Fuel, Small Tools, Wash Maintenance"/>
    <s v="Salt, fuel for leaf blower"/>
    <n v="160.80000000000001"/>
    <s v="Wash Maintenance"/>
    <s v="salt"/>
    <n v="12.48"/>
    <s v="Parts"/>
    <s v="parts"/>
    <n v="38.139999999999986"/>
    <s v="Landscaping"/>
    <s v="blower fuel"/>
    <m/>
    <m/>
    <m/>
    <m/>
    <m/>
    <m/>
    <m/>
    <m/>
    <m/>
    <m/>
    <m/>
    <d v="2024-07-18T00:00:00"/>
    <s v="SL307@tidalwaveautospa.com"/>
    <s v="David Foster"/>
    <x v="7"/>
    <x v="0"/>
  </r>
  <r>
    <s v="Veronica Wyrostek"/>
    <s v="EXP-10014495"/>
    <n v="21.49"/>
    <d v="2024-06-13T00:00:00"/>
    <x v="0"/>
    <s v="Parts"/>
    <s v="Hose"/>
    <s v="Hose"/>
    <m/>
    <m/>
    <m/>
    <m/>
    <m/>
    <m/>
    <m/>
    <m/>
    <m/>
    <m/>
    <m/>
    <m/>
    <m/>
    <m/>
    <m/>
    <m/>
    <m/>
    <m/>
    <m/>
    <m/>
    <d v="2024-07-18T00:00:00"/>
    <s v="SL307@tidalwaveautospa.com"/>
    <s v="David Foster"/>
    <x v="7"/>
    <x v="0"/>
  </r>
  <r>
    <s v="Veronica Wyrostek"/>
    <s v="EXP-10014495"/>
    <n v="32.15"/>
    <d v="2024-06-13T00:00:00"/>
    <x v="0"/>
    <s v="Wash Maintenance"/>
    <s v="Arch cleaner"/>
    <s v="Arch cleaner"/>
    <m/>
    <m/>
    <m/>
    <m/>
    <m/>
    <m/>
    <m/>
    <m/>
    <m/>
    <m/>
    <m/>
    <m/>
    <m/>
    <m/>
    <m/>
    <m/>
    <m/>
    <m/>
    <m/>
    <m/>
    <d v="2024-07-18T00:00:00"/>
    <s v="SL307@tidalwaveautospa.com"/>
    <s v="David Foster"/>
    <x v="7"/>
    <x v="0"/>
  </r>
  <r>
    <s v="Veronica Wyrostek"/>
    <s v="EXP-10014495"/>
    <n v="45.3"/>
    <d v="2024-06-17T00:00:00"/>
    <x v="0"/>
    <s v="Wash Maintenance"/>
    <s v="Wash Maintenance"/>
    <s v="Marine grease"/>
    <m/>
    <m/>
    <m/>
    <m/>
    <m/>
    <m/>
    <m/>
    <m/>
    <m/>
    <m/>
    <m/>
    <m/>
    <m/>
    <m/>
    <m/>
    <m/>
    <m/>
    <m/>
    <m/>
    <m/>
    <d v="2024-07-18T00:00:00"/>
    <s v="SL307@tidalwaveautospa.com"/>
    <s v="David Foster"/>
    <x v="7"/>
    <x v="0"/>
  </r>
  <r>
    <s v="Douglas Chaloupek"/>
    <s v="EXP-10013503"/>
    <n v="179.25"/>
    <d v="2024-05-16T00:00:00"/>
    <x v="22"/>
    <s v="Small Tools"/>
    <s v="Prep gun hoses"/>
    <s v="Prep gun hoses"/>
    <m/>
    <m/>
    <m/>
    <m/>
    <m/>
    <m/>
    <m/>
    <m/>
    <m/>
    <m/>
    <m/>
    <m/>
    <m/>
    <m/>
    <m/>
    <m/>
    <m/>
    <m/>
    <m/>
    <m/>
    <d v="2024-07-18T00:00:00"/>
    <s v="SL226@tidalwaveautospa.com"/>
    <s v="Michael Dodge"/>
    <x v="7"/>
    <x v="0"/>
  </r>
  <r>
    <s v="Douglas Chaloupek"/>
    <s v="EXP-10013503"/>
    <n v="14.97"/>
    <d v="2024-05-17T00:00:00"/>
    <x v="8"/>
    <s v="Employee Incentive - Meals"/>
    <s v="Employee Incentive - Meals, Employee Incentives - Other"/>
    <s v="Contest winner lunch"/>
    <m/>
    <m/>
    <m/>
    <m/>
    <m/>
    <m/>
    <m/>
    <m/>
    <m/>
    <m/>
    <m/>
    <m/>
    <m/>
    <m/>
    <m/>
    <m/>
    <m/>
    <m/>
    <m/>
    <m/>
    <d v="2024-07-18T00:00:00"/>
    <s v="SL226@tidalwaveautospa.com"/>
    <s v="Michael Dodge"/>
    <x v="7"/>
    <x v="0"/>
  </r>
  <r>
    <s v="Douglas Chaloupek"/>
    <s v="EXP-10013503"/>
    <n v="21.56"/>
    <d v="2024-05-19T00:00:00"/>
    <x v="22"/>
    <s v="Parts"/>
    <s v="Office Supplies"/>
    <s v="Hose hanger for tunnel"/>
    <m/>
    <m/>
    <m/>
    <m/>
    <m/>
    <m/>
    <m/>
    <m/>
    <m/>
    <m/>
    <m/>
    <m/>
    <m/>
    <m/>
    <m/>
    <m/>
    <m/>
    <m/>
    <m/>
    <m/>
    <d v="2024-07-18T00:00:00"/>
    <s v="SL226@tidalwaveautospa.com"/>
    <s v="Michael Dodge"/>
    <x v="7"/>
    <x v="0"/>
  </r>
  <r>
    <s v="Douglas Chaloupek"/>
    <s v="EXP-10013503"/>
    <n v="117.7"/>
    <d v="2024-05-20T00:00:00"/>
    <x v="29"/>
    <s v="Dues &amp; Subscriptions"/>
    <s v="Dues &amp; Subscriptions"/>
    <s v="Sams Club"/>
    <m/>
    <m/>
    <m/>
    <m/>
    <m/>
    <m/>
    <m/>
    <m/>
    <m/>
    <m/>
    <m/>
    <m/>
    <m/>
    <m/>
    <m/>
    <m/>
    <m/>
    <m/>
    <m/>
    <m/>
    <d v="2024-07-18T00:00:00"/>
    <s v="SL226@tidalwaveautospa.com"/>
    <s v="Michael Dodge"/>
    <x v="7"/>
    <x v="0"/>
  </r>
  <r>
    <s v="Douglas Chaloupek"/>
    <s v="EXP-10013503"/>
    <n v="372.94"/>
    <d v="2024-05-21T00:00:00"/>
    <x v="1"/>
    <s v="Parts"/>
    <s v="Hoses for chemical tree"/>
    <s v="Hoses for chemical tree"/>
    <m/>
    <m/>
    <m/>
    <m/>
    <m/>
    <m/>
    <m/>
    <m/>
    <m/>
    <m/>
    <m/>
    <m/>
    <m/>
    <m/>
    <m/>
    <m/>
    <m/>
    <m/>
    <m/>
    <m/>
    <d v="2024-07-18T00:00:00"/>
    <s v="SL226@tidalwaveautospa.com"/>
    <s v="Michael Dodge"/>
    <x v="7"/>
    <x v="0"/>
  </r>
  <r>
    <s v="Douglas Chaloupek"/>
    <s v="EXP-10013503"/>
    <n v="99.25"/>
    <d v="2024-05-25T00:00:00"/>
    <x v="0"/>
    <s v="Itemized"/>
    <s v="bottle water, dish soap, bath tissue"/>
    <s v="bottle water, dish soap, bath tissue"/>
    <n v="24.82"/>
    <s v="Office Supplies"/>
    <s v="bath tissue"/>
    <n v="16.239999999999998"/>
    <s v="Snacks"/>
    <s v="bottle water"/>
    <n v="58.19"/>
    <s v="Wash Maintenance"/>
    <s v="dawn"/>
    <m/>
    <m/>
    <m/>
    <m/>
    <m/>
    <m/>
    <m/>
    <m/>
    <m/>
    <m/>
    <m/>
    <d v="2024-07-18T00:00:00"/>
    <s v="SL226@tidalwaveautospa.com"/>
    <s v="Michael Dodge"/>
    <x v="7"/>
    <x v="0"/>
  </r>
  <r>
    <s v="Michael Blackwell"/>
    <s v="EXP-10013817"/>
    <n v="198.34"/>
    <d v="2024-05-18T00:00:00"/>
    <x v="0"/>
    <s v="Wash Maintenance"/>
    <s v="Wash Maintenance"/>
    <s v="Vinegar, dawn,tide pods"/>
    <m/>
    <m/>
    <m/>
    <m/>
    <m/>
    <m/>
    <m/>
    <m/>
    <m/>
    <m/>
    <m/>
    <m/>
    <m/>
    <m/>
    <m/>
    <m/>
    <m/>
    <m/>
    <m/>
    <m/>
    <d v="2024-07-18T00:00:00"/>
    <s v="SL33@tidalwaveautospa.com"/>
    <s v="Michael Dodge"/>
    <x v="7"/>
    <x v="0"/>
  </r>
  <r>
    <s v="Michael Blackwell"/>
    <s v="EXP-10013817"/>
    <n v="196.9"/>
    <d v="2024-05-21T00:00:00"/>
    <x v="21"/>
    <s v="Lodging"/>
    <s v="Lodging"/>
    <s v="Matt Bridges from Florence helping site , hotel stay"/>
    <m/>
    <m/>
    <m/>
    <m/>
    <m/>
    <m/>
    <m/>
    <m/>
    <m/>
    <m/>
    <m/>
    <m/>
    <m/>
    <m/>
    <m/>
    <m/>
    <m/>
    <m/>
    <m/>
    <m/>
    <d v="2024-07-18T00:00:00"/>
    <s v="SL33@tidalwaveautospa.com"/>
    <s v="Michael Dodge"/>
    <x v="7"/>
    <x v="0"/>
  </r>
  <r>
    <s v="Michael Blackwell"/>
    <s v="EXP-10013817"/>
    <n v="1224.08"/>
    <d v="2024-05-22T00:00:00"/>
    <x v="0"/>
    <s v="Small Tools"/>
    <s v="Small Tools"/>
    <s v="prep Fan and trash cans for 2nd mile"/>
    <m/>
    <m/>
    <m/>
    <m/>
    <m/>
    <m/>
    <m/>
    <m/>
    <m/>
    <m/>
    <m/>
    <m/>
    <m/>
    <m/>
    <m/>
    <m/>
    <m/>
    <m/>
    <m/>
    <m/>
    <d v="2024-07-18T00:00:00"/>
    <s v="SL33@tidalwaveautospa.com"/>
    <s v="Michael Dodge"/>
    <x v="7"/>
    <x v="0"/>
  </r>
  <r>
    <s v="Michael Blackwell"/>
    <s v="EXP-10013817"/>
    <n v="241.96"/>
    <d v="2024-05-29T00:00:00"/>
    <x v="0"/>
    <s v="Itemized"/>
    <s v="Office Supplies, Snacks, Wash Maintenance"/>
    <s v="Gatorade, btl water, tide, vinegar, TP, Dawn"/>
    <n v="155.9"/>
    <s v="Wash Maintenance"/>
    <s v="dawm, tide pods, vinegar"/>
    <n v="51.46"/>
    <s v="Office Supplies"/>
    <s v="bath tissue"/>
    <n v="34.599999999999994"/>
    <s v="Snacks"/>
    <s v="bottle water, gatorades"/>
    <m/>
    <m/>
    <m/>
    <m/>
    <m/>
    <m/>
    <m/>
    <m/>
    <m/>
    <m/>
    <m/>
    <d v="2024-07-18T00:00:00"/>
    <s v="SL33@tidalwaveautospa.com"/>
    <s v="Michael Dodge"/>
    <x v="7"/>
    <x v="0"/>
  </r>
  <r>
    <s v="Michael Blackwell"/>
    <s v="EXP-10013817"/>
    <n v="345"/>
    <d v="2024-06-05T00:00:00"/>
    <x v="0"/>
    <s v="Itemized"/>
    <s v="Office Supplies, Snacks, Wash Maintenance"/>
    <s v="Btl water , bleach,tide, surface foamer , dawn, hand soap"/>
    <n v="230.32000000000002"/>
    <s v="Wash Maintenance"/>
    <s v="vinegar, outdoor cleaner, bleach, tide, mrs myers"/>
    <n v="41.98"/>
    <s v="Small Tools"/>
    <s v="pressure washer hose"/>
    <n v="35.96"/>
    <s v="Parts"/>
    <s v="quick connect"/>
    <n v="36.740000000000009"/>
    <s v="Snacks"/>
    <s v="bottle water"/>
    <m/>
    <m/>
    <m/>
    <m/>
    <m/>
    <m/>
    <m/>
    <m/>
    <d v="2024-07-18T00:00:00"/>
    <s v="SL33@tidalwaveautospa.com"/>
    <s v="Michael Dodge"/>
    <x v="7"/>
    <x v="0"/>
  </r>
  <r>
    <s v="Michael Blackwell"/>
    <s v="EXP-10013817"/>
    <n v="110"/>
    <d v="2024-06-14T00:00:00"/>
    <x v="0"/>
    <s v="Itemized"/>
    <s v="Snacks, Wash Maintenance"/>
    <s v="Btl water , dawn, tide pods , pine sol"/>
    <n v="92.5"/>
    <s v="Wash Maintenance"/>
    <s v="tide pods, pinesol, dawn"/>
    <n v="17.5"/>
    <s v="Snacks"/>
    <s v="bottle water"/>
    <m/>
    <m/>
    <m/>
    <m/>
    <m/>
    <m/>
    <m/>
    <m/>
    <m/>
    <m/>
    <m/>
    <m/>
    <m/>
    <m/>
    <d v="2024-07-18T00:00:00"/>
    <s v="SL33@tidalwaveautospa.com"/>
    <s v="Michael Dodge"/>
    <x v="7"/>
    <x v="0"/>
  </r>
  <r>
    <s v="Michael Blackwell"/>
    <s v="EXP-10013817"/>
    <n v="76.239999999999995"/>
    <d v="2024-06-18T00:00:00"/>
    <x v="0"/>
    <s v="Itemized"/>
    <s v="Snacks, Wash Maintenance"/>
    <s v="Vinegar, dawn , btl water"/>
    <n v="41.980000000000004"/>
    <s v="Wash Maintenance"/>
    <s v="dawn, vinegar"/>
    <n v="34.259999999999991"/>
    <s v="Snacks"/>
    <s v="bottle water, gatorade"/>
    <m/>
    <m/>
    <m/>
    <m/>
    <m/>
    <m/>
    <m/>
    <m/>
    <m/>
    <m/>
    <m/>
    <m/>
    <m/>
    <m/>
    <d v="2024-07-18T00:00:00"/>
    <s v="SL33@tidalwaveautospa.com"/>
    <s v="Michael Dodge"/>
    <x v="7"/>
    <x v="0"/>
  </r>
  <r>
    <s v="Justin Cowans"/>
    <s v="EXP-10014603"/>
    <n v="29.01"/>
    <d v="2024-05-28T00:00:00"/>
    <x v="2"/>
    <s v="Parts"/>
    <s v="Parts"/>
    <s v="parts to repair broken manifold hose"/>
    <m/>
    <m/>
    <m/>
    <m/>
    <m/>
    <m/>
    <m/>
    <m/>
    <m/>
    <m/>
    <m/>
    <m/>
    <m/>
    <m/>
    <m/>
    <m/>
    <m/>
    <m/>
    <m/>
    <m/>
    <d v="2024-07-18T00:00:00"/>
    <s v="SL289@tidalwaveautospa.com"/>
    <s v="Andrew Stephens"/>
    <x v="7"/>
    <x v="0"/>
  </r>
  <r>
    <s v="Justin Cowans"/>
    <s v="EXP-10014603"/>
    <n v="164.14"/>
    <d v="2024-05-30T00:00:00"/>
    <x v="2"/>
    <s v="Parts"/>
    <s v="replacement hose for manifold"/>
    <s v="replacement hose for manifold"/>
    <m/>
    <m/>
    <m/>
    <m/>
    <m/>
    <m/>
    <m/>
    <m/>
    <m/>
    <m/>
    <m/>
    <m/>
    <m/>
    <m/>
    <m/>
    <m/>
    <m/>
    <m/>
    <m/>
    <m/>
    <d v="2024-07-18T00:00:00"/>
    <s v="SL289@tidalwaveautospa.com"/>
    <s v="Andrew Stephens"/>
    <x v="7"/>
    <x v="0"/>
  </r>
  <r>
    <s v="Justin Cowans"/>
    <s v="EXP-10014603"/>
    <n v="334.55"/>
    <d v="2024-06-05T00:00:00"/>
    <x v="11"/>
    <s v="Parts"/>
    <s v="replacement manifold hoses as 2 more broke :("/>
    <s v="replacement manifold hoses as 2 more broke :("/>
    <m/>
    <m/>
    <m/>
    <m/>
    <m/>
    <m/>
    <m/>
    <m/>
    <m/>
    <m/>
    <m/>
    <m/>
    <m/>
    <m/>
    <m/>
    <m/>
    <m/>
    <m/>
    <m/>
    <m/>
    <d v="2024-07-18T00:00:00"/>
    <s v="SL289@tidalwaveautospa.com"/>
    <s v="Andrew Stephens"/>
    <x v="7"/>
    <x v="0"/>
  </r>
  <r>
    <s v="Justin Cowans"/>
    <s v="EXP-10014603"/>
    <n v="108.86"/>
    <d v="2024-06-06T00:00:00"/>
    <x v="22"/>
    <s v="Itemized"/>
    <s v="Snacks, Wash Maintenance"/>
    <s v="salt pellets and bottled water"/>
    <n v="99.05"/>
    <s v="Wash Maintenance"/>
    <s v="salt"/>
    <n v="9.8100000000000023"/>
    <s v="Snacks"/>
    <s v="bottle water"/>
    <m/>
    <m/>
    <m/>
    <m/>
    <m/>
    <m/>
    <m/>
    <m/>
    <m/>
    <m/>
    <m/>
    <m/>
    <m/>
    <m/>
    <d v="2024-07-18T00:00:00"/>
    <s v="SL289@tidalwaveautospa.com"/>
    <s v="Andrew Stephens"/>
    <x v="7"/>
    <x v="0"/>
  </r>
  <r>
    <s v="Justin Cowans"/>
    <s v="EXP-10014603"/>
    <n v="25.5"/>
    <d v="2024-06-08T00:00:00"/>
    <x v="0"/>
    <s v="Small Tools"/>
    <s v="Small Tools"/>
    <s v="power washer hose"/>
    <m/>
    <m/>
    <m/>
    <m/>
    <m/>
    <m/>
    <m/>
    <m/>
    <m/>
    <m/>
    <m/>
    <m/>
    <m/>
    <m/>
    <m/>
    <m/>
    <m/>
    <m/>
    <m/>
    <m/>
    <d v="2024-07-18T00:00:00"/>
    <s v="SL289@tidalwaveautospa.com"/>
    <s v="Andrew Stephens"/>
    <x v="7"/>
    <x v="0"/>
  </r>
  <r>
    <s v="Justin Cowans"/>
    <s v="EXP-10014603"/>
    <n v="92.73"/>
    <d v="2024-06-12T00:00:00"/>
    <x v="11"/>
    <s v="Small Tools"/>
    <s v="Small Tools"/>
    <s v="fan"/>
    <m/>
    <m/>
    <m/>
    <m/>
    <m/>
    <m/>
    <m/>
    <m/>
    <m/>
    <m/>
    <m/>
    <m/>
    <m/>
    <m/>
    <m/>
    <m/>
    <m/>
    <m/>
    <m/>
    <m/>
    <d v="2024-07-18T00:00:00"/>
    <s v="SL289@tidalwaveautospa.com"/>
    <s v="Andrew Stephens"/>
    <x v="7"/>
    <x v="0"/>
  </r>
  <r>
    <s v="Justin Cowans"/>
    <s v="EXP-10014603"/>
    <n v="-73.489999999999995"/>
    <d v="2024-06-17T00:00:00"/>
    <x v="11"/>
    <s v="Small Tools"/>
    <s v="Small Tools"/>
    <s v="return fan too small"/>
    <m/>
    <m/>
    <m/>
    <m/>
    <m/>
    <m/>
    <m/>
    <m/>
    <m/>
    <m/>
    <m/>
    <m/>
    <m/>
    <m/>
    <m/>
    <m/>
    <m/>
    <m/>
    <m/>
    <m/>
    <d v="2024-07-18T00:00:00"/>
    <s v="SL289@tidalwaveautospa.com"/>
    <s v="Andrew Stephens"/>
    <x v="7"/>
    <x v="0"/>
  </r>
  <r>
    <s v="Justin Cowans"/>
    <s v="EXP-10014603"/>
    <n v="6.68"/>
    <d v="2024-06-18T00:00:00"/>
    <x v="16"/>
    <s v="Parts"/>
    <s v="Parts"/>
    <s v="nuts and bolts"/>
    <m/>
    <m/>
    <m/>
    <m/>
    <m/>
    <m/>
    <m/>
    <m/>
    <m/>
    <m/>
    <m/>
    <m/>
    <m/>
    <m/>
    <m/>
    <m/>
    <m/>
    <m/>
    <m/>
    <m/>
    <d v="2024-07-18T00:00:00"/>
    <s v="SL289@tidalwaveautospa.com"/>
    <s v="Andrew Stephens"/>
    <x v="7"/>
    <x v="0"/>
  </r>
  <r>
    <s v="Justin Cowans"/>
    <s v="EXP-10014603"/>
    <n v="13.8"/>
    <d v="2024-06-18T00:00:00"/>
    <x v="16"/>
    <s v="Parts"/>
    <s v="Parts"/>
    <s v="nuts and bolts"/>
    <m/>
    <m/>
    <m/>
    <m/>
    <m/>
    <m/>
    <m/>
    <m/>
    <m/>
    <m/>
    <m/>
    <m/>
    <m/>
    <m/>
    <m/>
    <m/>
    <m/>
    <m/>
    <m/>
    <m/>
    <d v="2024-07-18T00:00:00"/>
    <s v="SL289@tidalwaveautospa.com"/>
    <s v="Andrew Stephens"/>
    <x v="7"/>
    <x v="0"/>
  </r>
  <r>
    <s v="Justin Cowans"/>
    <s v="EXP-10014603"/>
    <n v="33.74"/>
    <d v="2024-06-18T00:00:00"/>
    <x v="2"/>
    <s v="Small Tools"/>
    <s v="Small Tools"/>
    <s v="repair broken power washer hose"/>
    <m/>
    <m/>
    <m/>
    <m/>
    <m/>
    <m/>
    <m/>
    <m/>
    <m/>
    <m/>
    <m/>
    <m/>
    <m/>
    <m/>
    <m/>
    <m/>
    <m/>
    <m/>
    <m/>
    <m/>
    <d v="2024-07-18T00:00:00"/>
    <s v="SL289@tidalwaveautospa.com"/>
    <s v="Andrew Stephens"/>
    <x v="7"/>
    <x v="0"/>
  </r>
  <r>
    <s v="Justin Cowans"/>
    <s v="EXP-10014603"/>
    <n v="3.65"/>
    <d v="2024-06-19T00:00:00"/>
    <x v="16"/>
    <s v="Parts"/>
    <s v="Parts"/>
    <s v="nuts and bolts"/>
    <m/>
    <m/>
    <m/>
    <m/>
    <m/>
    <m/>
    <m/>
    <m/>
    <m/>
    <m/>
    <m/>
    <m/>
    <m/>
    <m/>
    <m/>
    <m/>
    <m/>
    <m/>
    <m/>
    <m/>
    <d v="2024-07-18T00:00:00"/>
    <s v="SL289@tidalwaveautospa.com"/>
    <s v="Andrew Stephens"/>
    <x v="7"/>
    <x v="0"/>
  </r>
  <r>
    <s v="Kevin Williams"/>
    <s v="EXP-10014050"/>
    <n v="15.92"/>
    <d v="2024-05-21T00:00:00"/>
    <x v="23"/>
    <s v="Wash Supplies"/>
    <s v="Wash Supplies"/>
    <s v="Spray bottles"/>
    <m/>
    <m/>
    <m/>
    <m/>
    <m/>
    <m/>
    <m/>
    <m/>
    <m/>
    <m/>
    <m/>
    <m/>
    <m/>
    <m/>
    <m/>
    <m/>
    <m/>
    <m/>
    <m/>
    <m/>
    <d v="2024-07-18T00:00:00"/>
    <s v="SL22@tidalwaveautospa.com"/>
    <s v="Andrew Strevel"/>
    <x v="7"/>
    <x v="0"/>
  </r>
  <r>
    <s v="Davy Cox"/>
    <s v="EXP-10014302"/>
    <n v="17.239999999999998"/>
    <d v="2024-06-13T00:00:00"/>
    <x v="7"/>
    <s v="Parts"/>
    <s v="thread lock"/>
    <s v="thread lock"/>
    <m/>
    <m/>
    <m/>
    <m/>
    <m/>
    <m/>
    <m/>
    <m/>
    <m/>
    <m/>
    <m/>
    <m/>
    <m/>
    <m/>
    <m/>
    <m/>
    <m/>
    <m/>
    <m/>
    <m/>
    <d v="2024-07-18T00:00:00"/>
    <s v="SL4@tidalwaveautospa.com"/>
    <s v="Andrew Strevel"/>
    <x v="7"/>
    <x v="0"/>
  </r>
  <r>
    <s v="Rodrigo Kimble"/>
    <s v="EXP-10014589"/>
    <n v="153.46"/>
    <d v="2024-06-16T00:00:00"/>
    <x v="0"/>
    <s v="Wash Maintenance"/>
    <s v="Wash Maintenance"/>
    <s v="Hose-xtra-fab-dawn-pb blaster-mr.clean"/>
    <m/>
    <m/>
    <m/>
    <m/>
    <m/>
    <m/>
    <m/>
    <m/>
    <m/>
    <m/>
    <m/>
    <m/>
    <m/>
    <m/>
    <m/>
    <m/>
    <m/>
    <m/>
    <m/>
    <m/>
    <d v="2024-07-18T00:00:00"/>
    <s v="SL11@tidalwaveautospa.com"/>
    <s v="Andrew Strevel"/>
    <x v="7"/>
    <x v="0"/>
  </r>
  <r>
    <s v="Matthew McCoy"/>
    <s v="EXP-10014120"/>
    <n v="24.4"/>
    <d v="2024-06-01T00:00:00"/>
    <x v="9"/>
    <s v="Snacks"/>
    <s v="Water"/>
    <s v="Water"/>
    <m/>
    <m/>
    <m/>
    <m/>
    <m/>
    <m/>
    <m/>
    <m/>
    <m/>
    <m/>
    <m/>
    <m/>
    <m/>
    <m/>
    <m/>
    <m/>
    <m/>
    <m/>
    <m/>
    <m/>
    <d v="2024-07-18T00:00:00"/>
    <s v="SL203@tidalwaveautospa.com"/>
    <s v="Andrew Strevel"/>
    <x v="7"/>
    <x v="0"/>
  </r>
  <r>
    <s v="Sam Jarrell"/>
    <s v="EXP-10012187"/>
    <n v="69.39"/>
    <d v="2024-02-22T00:00:00"/>
    <x v="0"/>
    <s v="Parts"/>
    <s v="nylon lock"/>
    <s v="nylon lock"/>
    <m/>
    <m/>
    <m/>
    <m/>
    <m/>
    <m/>
    <m/>
    <m/>
    <m/>
    <m/>
    <m/>
    <m/>
    <m/>
    <m/>
    <m/>
    <m/>
    <m/>
    <m/>
    <m/>
    <m/>
    <d v="2024-07-18T00:00:00"/>
    <s v="SL27@tidalwaveautospa.com"/>
    <s v="Andrew Strevel"/>
    <x v="7"/>
    <x v="0"/>
  </r>
  <r>
    <s v="Sam Jarrell"/>
    <s v="EXP-10012187"/>
    <n v="40.06"/>
    <d v="2024-02-22T00:00:00"/>
    <x v="0"/>
    <s v="Itemized"/>
    <s v="drainage stone, bottle water"/>
    <s v="drainage stone, bottle water"/>
    <n v="18.920000000000002"/>
    <s v="Wash Maintenance"/>
    <s v="drainage stone"/>
    <n v="21.14"/>
    <s v="Snacks"/>
    <s v="bottle water"/>
    <m/>
    <m/>
    <m/>
    <m/>
    <m/>
    <m/>
    <m/>
    <m/>
    <m/>
    <m/>
    <m/>
    <m/>
    <m/>
    <m/>
    <d v="2024-07-18T00:00:00"/>
    <s v="SL27@tidalwaveautospa.com"/>
    <s v="Andrew Strevel"/>
    <x v="7"/>
    <x v="0"/>
  </r>
  <r>
    <s v="Sam Jarrell"/>
    <s v="EXP-10012187"/>
    <n v="5.4"/>
    <d v="2024-02-25T00:00:00"/>
    <x v="0"/>
    <s v="Office Supplies"/>
    <s v="Office Supplies"/>
    <s v="toliet paper"/>
    <m/>
    <m/>
    <m/>
    <m/>
    <m/>
    <m/>
    <m/>
    <m/>
    <m/>
    <m/>
    <m/>
    <m/>
    <m/>
    <m/>
    <m/>
    <m/>
    <m/>
    <m/>
    <m/>
    <m/>
    <d v="2024-07-18T00:00:00"/>
    <s v="SL27@tidalwaveautospa.com"/>
    <s v="Andrew Strevel"/>
    <x v="7"/>
    <x v="0"/>
  </r>
  <r>
    <s v="Sam Jarrell"/>
    <s v="EXP-10012187"/>
    <n v="161.97999999999999"/>
    <d v="2024-02-27T00:00:00"/>
    <x v="0"/>
    <s v="Wash Maintenance"/>
    <s v="Wash Maintenance"/>
    <s v="hydraulic oil"/>
    <m/>
    <m/>
    <m/>
    <m/>
    <m/>
    <m/>
    <m/>
    <m/>
    <m/>
    <m/>
    <m/>
    <m/>
    <m/>
    <m/>
    <m/>
    <m/>
    <m/>
    <m/>
    <m/>
    <m/>
    <d v="2024-07-18T00:00:00"/>
    <s v="SL27@tidalwaveautospa.com"/>
    <s v="Andrew Strevel"/>
    <x v="7"/>
    <x v="0"/>
  </r>
  <r>
    <s v="Sam Jarrell"/>
    <s v="EXP-10012187"/>
    <n v="5.4"/>
    <d v="2024-02-27T00:00:00"/>
    <x v="0"/>
    <s v="Office Supplies"/>
    <s v="sharpie"/>
    <s v="sharpie"/>
    <m/>
    <m/>
    <m/>
    <m/>
    <m/>
    <m/>
    <m/>
    <m/>
    <m/>
    <m/>
    <m/>
    <m/>
    <m/>
    <m/>
    <m/>
    <m/>
    <m/>
    <m/>
    <m/>
    <m/>
    <d v="2024-07-18T00:00:00"/>
    <s v="SL27@tidalwaveautospa.com"/>
    <s v="Andrew Strevel"/>
    <x v="7"/>
    <x v="0"/>
  </r>
  <r>
    <s v="Sam Jarrell"/>
    <s v="EXP-10012187"/>
    <n v="237.58"/>
    <d v="2024-02-27T00:00:00"/>
    <x v="0"/>
    <s v="Small Tools"/>
    <s v="Small Tools"/>
    <s v="tools"/>
    <m/>
    <m/>
    <m/>
    <m/>
    <m/>
    <m/>
    <m/>
    <m/>
    <m/>
    <m/>
    <m/>
    <m/>
    <m/>
    <m/>
    <m/>
    <m/>
    <m/>
    <m/>
    <m/>
    <m/>
    <d v="2024-07-18T00:00:00"/>
    <s v="SL27@tidalwaveautospa.com"/>
    <s v="Andrew Strevel"/>
    <x v="7"/>
    <x v="0"/>
  </r>
  <r>
    <s v="Sam Jarrell"/>
    <s v="EXP-10012187"/>
    <n v="1560.75"/>
    <d v="2024-02-29T00:00:00"/>
    <x v="0"/>
    <s v="Equipment"/>
    <s v="Equipment"/>
    <s v="washing machine"/>
    <m/>
    <m/>
    <m/>
    <m/>
    <m/>
    <m/>
    <m/>
    <m/>
    <m/>
    <m/>
    <m/>
    <m/>
    <m/>
    <m/>
    <m/>
    <m/>
    <m/>
    <m/>
    <m/>
    <m/>
    <d v="2024-07-18T00:00:00"/>
    <s v="SL27@tidalwaveautospa.com"/>
    <s v="Andrew Strevel"/>
    <x v="7"/>
    <x v="0"/>
  </r>
  <r>
    <s v="Sam Jarrell"/>
    <s v="EXP-10012187"/>
    <n v="26.98"/>
    <d v="2024-02-29T00:00:00"/>
    <x v="0"/>
    <s v="Small Tools"/>
    <s v="Small Tools"/>
    <s v="Tools"/>
    <m/>
    <m/>
    <m/>
    <m/>
    <m/>
    <m/>
    <m/>
    <m/>
    <m/>
    <m/>
    <m/>
    <m/>
    <m/>
    <m/>
    <m/>
    <m/>
    <m/>
    <m/>
    <m/>
    <m/>
    <d v="2024-07-18T00:00:00"/>
    <s v="SL27@tidalwaveautospa.com"/>
    <s v="Andrew Strevel"/>
    <x v="7"/>
    <x v="0"/>
  </r>
  <r>
    <s v="Sam Jarrell"/>
    <s v="EXP-10012187"/>
    <n v="24.83"/>
    <d v="2024-03-01T00:00:00"/>
    <x v="0"/>
    <s v="Office Supplies"/>
    <s v="thermal pouches"/>
    <s v="thermal pouches"/>
    <m/>
    <m/>
    <m/>
    <m/>
    <m/>
    <m/>
    <m/>
    <m/>
    <m/>
    <m/>
    <m/>
    <m/>
    <m/>
    <m/>
    <m/>
    <m/>
    <m/>
    <m/>
    <m/>
    <m/>
    <d v="2024-07-18T00:00:00"/>
    <s v="SL27@tidalwaveautospa.com"/>
    <s v="Andrew Strevel"/>
    <x v="7"/>
    <x v="0"/>
  </r>
  <r>
    <s v="Sam Jarrell"/>
    <s v="EXP-10012187"/>
    <n v="4.05"/>
    <d v="2024-03-01T00:00:00"/>
    <x v="0"/>
    <s v="Office Supplies"/>
    <s v="clip boards, marker 3pk"/>
    <s v="clip boards, marker 3pk"/>
    <m/>
    <m/>
    <m/>
    <m/>
    <m/>
    <m/>
    <m/>
    <m/>
    <m/>
    <m/>
    <m/>
    <m/>
    <m/>
    <m/>
    <m/>
    <m/>
    <m/>
    <m/>
    <m/>
    <m/>
    <d v="2024-07-18T00:00:00"/>
    <s v="SL27@tidalwaveautospa.com"/>
    <s v="Andrew Strevel"/>
    <x v="7"/>
    <x v="0"/>
  </r>
  <r>
    <s v="Sam Jarrell"/>
    <s v="EXP-10012187"/>
    <n v="20.440000000000001"/>
    <d v="2024-03-01T00:00:00"/>
    <x v="0"/>
    <s v="Parts"/>
    <s v="fasteners"/>
    <s v="fasteners"/>
    <m/>
    <m/>
    <m/>
    <m/>
    <m/>
    <m/>
    <m/>
    <m/>
    <m/>
    <m/>
    <m/>
    <m/>
    <m/>
    <m/>
    <m/>
    <m/>
    <m/>
    <m/>
    <m/>
    <m/>
    <d v="2024-07-18T00:00:00"/>
    <s v="SL27@tidalwaveautospa.com"/>
    <s v="Andrew Strevel"/>
    <x v="7"/>
    <x v="0"/>
  </r>
  <r>
    <s v="Sam Jarrell"/>
    <s v="EXP-10012187"/>
    <n v="6.75"/>
    <d v="2024-03-05T00:00:00"/>
    <x v="0"/>
    <s v="Wash Maintenance"/>
    <s v="vinegar, dish soap"/>
    <s v="vinegar, dish soap"/>
    <m/>
    <m/>
    <m/>
    <m/>
    <m/>
    <m/>
    <m/>
    <m/>
    <m/>
    <m/>
    <m/>
    <m/>
    <m/>
    <m/>
    <m/>
    <m/>
    <m/>
    <m/>
    <m/>
    <m/>
    <d v="2024-07-18T00:00:00"/>
    <s v="SL27@tidalwaveautospa.com"/>
    <s v="Andrew Strevel"/>
    <x v="7"/>
    <x v="0"/>
  </r>
  <r>
    <s v="Sam Jarrell"/>
    <s v="EXP-10012187"/>
    <n v="5.4"/>
    <d v="2024-03-05T00:00:00"/>
    <x v="0"/>
    <s v="Office Supplies"/>
    <s v="bath tissue, hand soap"/>
    <s v="bath tissue, hand soap"/>
    <m/>
    <m/>
    <m/>
    <m/>
    <m/>
    <m/>
    <m/>
    <m/>
    <m/>
    <m/>
    <m/>
    <m/>
    <m/>
    <m/>
    <m/>
    <m/>
    <m/>
    <m/>
    <m/>
    <m/>
    <d v="2024-07-18T00:00:00"/>
    <s v="SL27@tidalwaveautospa.com"/>
    <s v="Andrew Strevel"/>
    <x v="7"/>
    <x v="0"/>
  </r>
  <r>
    <s v="Sam Jarrell"/>
    <s v="EXP-10012187"/>
    <n v="518.4"/>
    <d v="2024-03-05T00:00:00"/>
    <x v="0"/>
    <s v="Small Tools"/>
    <s v="saw"/>
    <s v="saw"/>
    <m/>
    <m/>
    <m/>
    <m/>
    <m/>
    <m/>
    <m/>
    <m/>
    <m/>
    <m/>
    <m/>
    <m/>
    <m/>
    <m/>
    <m/>
    <m/>
    <m/>
    <m/>
    <m/>
    <m/>
    <d v="2024-07-18T00:00:00"/>
    <s v="SL27@tidalwaveautospa.com"/>
    <s v="Andrew Strevel"/>
    <x v="7"/>
    <x v="0"/>
  </r>
  <r>
    <s v="Sam Jarrell"/>
    <s v="EXP-10012187"/>
    <n v="6.75"/>
    <d v="2024-03-06T00:00:00"/>
    <x v="0"/>
    <s v="Office Supplies"/>
    <s v="bath tissue"/>
    <s v="bath tissue"/>
    <m/>
    <m/>
    <m/>
    <m/>
    <m/>
    <m/>
    <m/>
    <m/>
    <m/>
    <m/>
    <m/>
    <m/>
    <m/>
    <m/>
    <m/>
    <m/>
    <m/>
    <m/>
    <m/>
    <m/>
    <d v="2024-07-18T00:00:00"/>
    <s v="SL27@tidalwaveautospa.com"/>
    <s v="Andrew Strevel"/>
    <x v="7"/>
    <x v="0"/>
  </r>
  <r>
    <s v="Sam Jarrell"/>
    <s v="EXP-10012187"/>
    <n v="19.96"/>
    <d v="2024-03-12T00:00:00"/>
    <x v="0"/>
    <s v="Snacks"/>
    <s v="watwr"/>
    <s v="watwr"/>
    <m/>
    <m/>
    <m/>
    <m/>
    <m/>
    <m/>
    <m/>
    <m/>
    <m/>
    <m/>
    <m/>
    <m/>
    <m/>
    <m/>
    <m/>
    <m/>
    <m/>
    <m/>
    <m/>
    <m/>
    <d v="2024-07-18T00:00:00"/>
    <s v="SL27@tidalwaveautospa.com"/>
    <s v="Andrew Strevel"/>
    <x v="7"/>
    <x v="0"/>
  </r>
  <r>
    <s v="Sam Jarrell"/>
    <s v="EXP-10012187"/>
    <n v="55.5"/>
    <d v="2024-03-15T00:00:00"/>
    <x v="0"/>
    <s v="Parts"/>
    <s v="part for canister"/>
    <s v="part for canister"/>
    <m/>
    <m/>
    <m/>
    <m/>
    <m/>
    <m/>
    <m/>
    <m/>
    <m/>
    <m/>
    <m/>
    <m/>
    <m/>
    <m/>
    <m/>
    <m/>
    <m/>
    <m/>
    <m/>
    <m/>
    <d v="2024-07-18T00:00:00"/>
    <s v="SL27@tidalwaveautospa.com"/>
    <s v="Andrew Strevel"/>
    <x v="7"/>
    <x v="0"/>
  </r>
  <r>
    <s v="Sam Jarrell"/>
    <s v="EXP-10012187"/>
    <n v="35.47"/>
    <d v="2024-03-17T00:00:00"/>
    <x v="0"/>
    <s v="Snacks"/>
    <s v="bottle water"/>
    <s v="bottle water"/>
    <m/>
    <m/>
    <m/>
    <m/>
    <m/>
    <m/>
    <m/>
    <m/>
    <m/>
    <m/>
    <m/>
    <m/>
    <m/>
    <m/>
    <m/>
    <m/>
    <m/>
    <m/>
    <m/>
    <m/>
    <d v="2024-07-18T00:00:00"/>
    <s v="SL27@tidalwaveautospa.com"/>
    <s v="Andrew Strevel"/>
    <x v="7"/>
    <x v="0"/>
  </r>
  <r>
    <s v="Sam Jarrell"/>
    <s v="EXP-10012187"/>
    <n v="16.18"/>
    <d v="2024-03-17T00:00:00"/>
    <x v="0"/>
    <s v="Wash Maintenance"/>
    <s v="degreaser"/>
    <s v="degreaser"/>
    <m/>
    <m/>
    <m/>
    <m/>
    <m/>
    <m/>
    <m/>
    <m/>
    <m/>
    <m/>
    <m/>
    <m/>
    <m/>
    <m/>
    <m/>
    <m/>
    <m/>
    <m/>
    <m/>
    <m/>
    <d v="2024-07-18T00:00:00"/>
    <s v="SL27@tidalwaveautospa.com"/>
    <s v="Andrew Strevel"/>
    <x v="7"/>
    <x v="0"/>
  </r>
  <r>
    <s v="Matthew McCoy"/>
    <s v="EXP-10014338"/>
    <n v="21.14"/>
    <d v="2024-06-05T00:00:00"/>
    <x v="0"/>
    <s v="Wash Maintenance"/>
    <s v="Bin for Tidal Wave clothing"/>
    <s v="Bin for Tidal Wave clothing"/>
    <m/>
    <m/>
    <m/>
    <m/>
    <m/>
    <m/>
    <m/>
    <m/>
    <m/>
    <m/>
    <m/>
    <m/>
    <m/>
    <m/>
    <m/>
    <m/>
    <m/>
    <m/>
    <m/>
    <m/>
    <d v="2024-07-18T00:00:00"/>
    <s v="SL203@tidalwaveautospa.com"/>
    <s v="Andrew Strevel"/>
    <x v="7"/>
    <x v="0"/>
  </r>
  <r>
    <s v="Matthew McCoy"/>
    <s v="EXP-10014338"/>
    <n v="42.34"/>
    <d v="2024-06-07T00:00:00"/>
    <x v="8"/>
    <s v="Snacks"/>
    <s v="Snacks"/>
    <s v="Water for the team and Tupperware for dog foos"/>
    <m/>
    <m/>
    <m/>
    <m/>
    <m/>
    <m/>
    <m/>
    <m/>
    <m/>
    <m/>
    <m/>
    <m/>
    <m/>
    <m/>
    <m/>
    <m/>
    <m/>
    <m/>
    <m/>
    <m/>
    <d v="2024-07-18T00:00:00"/>
    <s v="SL203@tidalwaveautospa.com"/>
    <s v="Andrew Strevel"/>
    <x v="7"/>
    <x v="0"/>
  </r>
  <r>
    <s v="Matthew McCoy"/>
    <s v="EXP-10014338"/>
    <n v="63.41"/>
    <d v="2024-06-08T00:00:00"/>
    <x v="0"/>
    <s v="Wash Maintenance"/>
    <s v="Wash Maintenance"/>
    <s v="Dawn and Vinegar"/>
    <m/>
    <m/>
    <m/>
    <m/>
    <m/>
    <m/>
    <m/>
    <m/>
    <m/>
    <m/>
    <m/>
    <m/>
    <m/>
    <m/>
    <m/>
    <m/>
    <m/>
    <m/>
    <m/>
    <m/>
    <d v="2024-07-18T00:00:00"/>
    <s v="SL203@tidalwaveautospa.com"/>
    <s v="Andrew Strevel"/>
    <x v="7"/>
    <x v="0"/>
  </r>
  <r>
    <s v="Matthew McCoy"/>
    <s v="EXP-10014338"/>
    <n v="11.44"/>
    <d v="2024-06-08T00:00:00"/>
    <x v="0"/>
    <s v="Wash Maintenance"/>
    <s v="Wash Maintenance"/>
    <s v="Vinegar"/>
    <m/>
    <m/>
    <m/>
    <m/>
    <m/>
    <m/>
    <m/>
    <m/>
    <m/>
    <m/>
    <m/>
    <m/>
    <m/>
    <m/>
    <m/>
    <m/>
    <m/>
    <m/>
    <m/>
    <m/>
    <d v="2024-07-18T00:00:00"/>
    <s v="SL203@tidalwaveautospa.com"/>
    <s v="Andrew Strevel"/>
    <x v="7"/>
    <x v="0"/>
  </r>
  <r>
    <s v="Matthew McCoy"/>
    <s v="EXP-10014338"/>
    <n v="7.67"/>
    <d v="2024-06-11T00:00:00"/>
    <x v="0"/>
    <s v="Office Supplies"/>
    <s v="Wash Supplies"/>
    <s v="Wax pencils"/>
    <m/>
    <m/>
    <m/>
    <m/>
    <m/>
    <m/>
    <m/>
    <m/>
    <m/>
    <m/>
    <m/>
    <m/>
    <m/>
    <m/>
    <m/>
    <m/>
    <m/>
    <m/>
    <m/>
    <m/>
    <d v="2024-07-18T00:00:00"/>
    <s v="SL203@tidalwaveautospa.com"/>
    <s v="Andrew Strevel"/>
    <x v="7"/>
    <x v="0"/>
  </r>
  <r>
    <s v="Matthew McCoy"/>
    <s v="EXP-10014338"/>
    <n v="24.4"/>
    <d v="2024-06-12T00:00:00"/>
    <x v="8"/>
    <s v="Snacks"/>
    <s v="Snacks"/>
    <s v="Water for the team"/>
    <m/>
    <m/>
    <m/>
    <m/>
    <m/>
    <m/>
    <m/>
    <m/>
    <m/>
    <m/>
    <m/>
    <m/>
    <m/>
    <m/>
    <m/>
    <m/>
    <m/>
    <m/>
    <m/>
    <m/>
    <d v="2024-07-18T00:00:00"/>
    <s v="SL203@tidalwaveautospa.com"/>
    <s v="Andrew Strevel"/>
    <x v="7"/>
    <x v="0"/>
  </r>
  <r>
    <s v="Matthew McCoy"/>
    <s v="EXP-10014338"/>
    <n v="44.35"/>
    <d v="2024-06-13T00:00:00"/>
    <x v="0"/>
    <s v="Office Supplies"/>
    <s v="Office Supplies"/>
    <s v="Ink for printer"/>
    <m/>
    <m/>
    <m/>
    <m/>
    <m/>
    <m/>
    <m/>
    <m/>
    <m/>
    <m/>
    <m/>
    <m/>
    <m/>
    <m/>
    <m/>
    <m/>
    <m/>
    <m/>
    <m/>
    <m/>
    <d v="2024-07-18T00:00:00"/>
    <s v="SL203@tidalwaveautospa.com"/>
    <s v="Andrew Strevel"/>
    <x v="7"/>
    <x v="0"/>
  </r>
  <r>
    <s v="Thomas Russell"/>
    <s v="EXP-10014464"/>
    <n v="104.47"/>
    <d v="2024-05-25T00:00:00"/>
    <x v="22"/>
    <s v="Itemized"/>
    <s v="Dues &amp; Subscriptions"/>
    <s v="all screen shots included. amazon split everythig up"/>
    <n v="52.75"/>
    <s v="Office Supplies"/>
    <s v="XPT paper"/>
    <n v="51.72"/>
    <s v="Small Tools"/>
    <s v="pressure washer wand"/>
    <m/>
    <m/>
    <m/>
    <m/>
    <m/>
    <m/>
    <m/>
    <m/>
    <m/>
    <m/>
    <m/>
    <m/>
    <m/>
    <m/>
    <d v="2024-07-18T00:00:00"/>
    <s v="SL96@tidalwaveautospa.com"/>
    <s v="Andrew Strevel"/>
    <x v="7"/>
    <x v="0"/>
  </r>
  <r>
    <s v="Thomas Russell"/>
    <s v="EXP-10014464"/>
    <n v="332.75"/>
    <d v="2024-06-04T00:00:00"/>
    <x v="35"/>
    <s v="Plumbing Expense"/>
    <s v="Parts, Plumbing Expense"/>
    <s v="parts for reclaim"/>
    <m/>
    <m/>
    <m/>
    <m/>
    <m/>
    <m/>
    <m/>
    <m/>
    <m/>
    <m/>
    <m/>
    <m/>
    <m/>
    <m/>
    <m/>
    <m/>
    <m/>
    <m/>
    <m/>
    <m/>
    <d v="2024-07-18T00:00:00"/>
    <s v="SL96@tidalwaveautospa.com"/>
    <s v="Andrew Strevel"/>
    <x v="7"/>
    <x v="0"/>
  </r>
  <r>
    <s v="Thomas Russell"/>
    <s v="EXP-10014464"/>
    <n v="313.19"/>
    <d v="2024-06-04T00:00:00"/>
    <x v="22"/>
    <s v="Small Tools"/>
    <s v="surface cleane for pressure washer"/>
    <s v="surface cleane for pressure washer"/>
    <m/>
    <m/>
    <m/>
    <m/>
    <m/>
    <m/>
    <m/>
    <m/>
    <m/>
    <m/>
    <m/>
    <m/>
    <m/>
    <m/>
    <m/>
    <m/>
    <m/>
    <m/>
    <m/>
    <m/>
    <d v="2024-07-18T00:00:00"/>
    <s v="SL96@tidalwaveautospa.com"/>
    <s v="Andrew Strevel"/>
    <x v="7"/>
    <x v="0"/>
  </r>
  <r>
    <s v="Thomas Russell"/>
    <s v="EXP-10014464"/>
    <n v="83.24"/>
    <d v="2024-06-14T00:00:00"/>
    <x v="35"/>
    <s v="Small Tools"/>
    <s v="Small Tools"/>
    <s v="pressure washer hose"/>
    <m/>
    <m/>
    <m/>
    <m/>
    <m/>
    <m/>
    <m/>
    <m/>
    <m/>
    <m/>
    <m/>
    <m/>
    <m/>
    <m/>
    <m/>
    <m/>
    <m/>
    <m/>
    <m/>
    <m/>
    <d v="2024-07-18T00:00:00"/>
    <s v="SL96@tidalwaveautospa.com"/>
    <s v="Andrew Strevel"/>
    <x v="7"/>
    <x v="0"/>
  </r>
  <r>
    <s v="Thomas Russell"/>
    <s v="EXP-10014464"/>
    <n v="316.05"/>
    <d v="2024-06-14T00:00:00"/>
    <x v="35"/>
    <s v="Wash Supplies"/>
    <s v="bottles and triggers for 2nd mile"/>
    <s v="bottles and triggers for 2nd mile"/>
    <m/>
    <m/>
    <m/>
    <m/>
    <m/>
    <m/>
    <m/>
    <m/>
    <m/>
    <m/>
    <m/>
    <m/>
    <m/>
    <m/>
    <m/>
    <m/>
    <m/>
    <m/>
    <m/>
    <m/>
    <d v="2024-07-18T00:00:00"/>
    <s v="SL96@tidalwaveautospa.com"/>
    <s v="Andrew Strevel"/>
    <x v="7"/>
    <x v="0"/>
  </r>
  <r>
    <s v="Brian Thomas"/>
    <s v="EXP-10014478"/>
    <n v="697.43"/>
    <d v="2024-05-18T00:00:00"/>
    <x v="25"/>
    <s v="Office Supplies"/>
    <s v="Office Supplies"/>
    <s v="Hand Dryer for Bathroom"/>
    <m/>
    <m/>
    <m/>
    <m/>
    <m/>
    <m/>
    <m/>
    <m/>
    <m/>
    <m/>
    <m/>
    <m/>
    <m/>
    <m/>
    <m/>
    <m/>
    <m/>
    <m/>
    <m/>
    <m/>
    <d v="2024-07-18T00:00:00"/>
    <s v="SL189@tidalwaveautospa.com"/>
    <s v="Andrew Strevel"/>
    <x v="7"/>
    <x v="0"/>
  </r>
  <r>
    <s v="Brian Thomas"/>
    <s v="EXP-10014478"/>
    <n v="58.47"/>
    <d v="2024-05-24T00:00:00"/>
    <x v="11"/>
    <s v="Itemized"/>
    <s v="Small Tools"/>
    <s v="Chemical, flashlight, razor blades"/>
    <n v="37.08"/>
    <s v="Small Tools"/>
    <s v="razor, flashlights"/>
    <n v="21.39"/>
    <s v="Wash Maintenance"/>
    <s v="compound, goo gone"/>
    <m/>
    <m/>
    <m/>
    <m/>
    <m/>
    <m/>
    <m/>
    <m/>
    <m/>
    <m/>
    <m/>
    <m/>
    <m/>
    <m/>
    <d v="2024-07-18T00:00:00"/>
    <s v="SL189@tidalwaveautospa.com"/>
    <s v="Andrew Strevel"/>
    <x v="7"/>
    <x v="0"/>
  </r>
  <r>
    <s v="Brian Thomas"/>
    <s v="EXP-10014478"/>
    <n v="692.2"/>
    <d v="2024-05-28T00:00:00"/>
    <x v="11"/>
    <s v="Parts"/>
    <s v="High Pressure Hoses"/>
    <s v="High Pressure Hoses"/>
    <m/>
    <m/>
    <m/>
    <m/>
    <m/>
    <m/>
    <m/>
    <m/>
    <m/>
    <m/>
    <m/>
    <m/>
    <m/>
    <m/>
    <m/>
    <m/>
    <m/>
    <m/>
    <m/>
    <m/>
    <d v="2024-07-18T00:00:00"/>
    <s v="SL189@tidalwaveautospa.com"/>
    <s v="Andrew Strevel"/>
    <x v="7"/>
    <x v="0"/>
  </r>
  <r>
    <s v="Brian Thomas"/>
    <s v="EXP-10014478"/>
    <n v="6.22"/>
    <d v="2024-06-06T00:00:00"/>
    <x v="7"/>
    <s v="Remove From Report"/>
    <s v="No idea what this is. I habe called nissan and waiting for a xal naxk"/>
    <s v="No idea what this is. I habe called nissan and waiting for a xal naxk"/>
    <m/>
    <m/>
    <m/>
    <m/>
    <m/>
    <m/>
    <m/>
    <m/>
    <m/>
    <m/>
    <m/>
    <m/>
    <m/>
    <m/>
    <m/>
    <m/>
    <m/>
    <m/>
    <m/>
    <m/>
    <d v="2024-07-18T00:00:00"/>
    <s v="SL189@tidalwaveautospa.com"/>
    <s v="Andrew Strevel"/>
    <x v="7"/>
    <x v="0"/>
  </r>
  <r>
    <s v="Brian Thomas"/>
    <s v="EXP-10014478"/>
    <n v="126.27"/>
    <d v="2024-06-15T00:00:00"/>
    <x v="56"/>
    <s v="Small Tools"/>
    <s v="Small Tools"/>
    <s v="Come along"/>
    <m/>
    <m/>
    <m/>
    <m/>
    <m/>
    <m/>
    <m/>
    <m/>
    <m/>
    <m/>
    <m/>
    <m/>
    <m/>
    <m/>
    <m/>
    <m/>
    <m/>
    <m/>
    <m/>
    <m/>
    <d v="2024-07-18T00:00:00"/>
    <s v="SL189@tidalwaveautospa.com"/>
    <s v="Andrew Strevel"/>
    <x v="7"/>
    <x v="0"/>
  </r>
  <r>
    <s v="DAVID PRINCE"/>
    <s v="EXP-10013965"/>
    <n v="238.47"/>
    <d v="2024-04-06T00:00:00"/>
    <x v="6"/>
    <s v="Wash Maintenance"/>
    <s v="Hydrauluc fluid for Sharpsburg"/>
    <s v="Hydrauluc fluid for Sharpsburg"/>
    <m/>
    <m/>
    <m/>
    <m/>
    <m/>
    <m/>
    <m/>
    <m/>
    <m/>
    <m/>
    <m/>
    <m/>
    <m/>
    <m/>
    <m/>
    <m/>
    <m/>
    <m/>
    <m/>
    <m/>
    <d v="2024-07-18T00:00:00"/>
    <s v="SL64@tidalwaveautospa.com"/>
    <s v="Andrew Strevel"/>
    <x v="7"/>
    <x v="0"/>
  </r>
  <r>
    <s v="DAVID PRINCE"/>
    <s v="EXP-10013965"/>
    <n v="58.66"/>
    <d v="2024-05-19T00:00:00"/>
    <x v="2"/>
    <s v="Parts"/>
    <s v="Plumbing Expense"/>
    <s v="Metal Adhesive for vac house piping"/>
    <m/>
    <m/>
    <m/>
    <m/>
    <m/>
    <m/>
    <m/>
    <m/>
    <m/>
    <m/>
    <m/>
    <m/>
    <m/>
    <m/>
    <m/>
    <m/>
    <m/>
    <m/>
    <m/>
    <m/>
    <d v="2024-07-18T00:00:00"/>
    <s v="SL64@tidalwaveautospa.com"/>
    <s v="Andrew Strevel"/>
    <x v="7"/>
    <x v="0"/>
  </r>
  <r>
    <s v="DAVID PRINCE"/>
    <s v="EXP-10013965"/>
    <n v="81.260000000000005"/>
    <d v="2024-06-03T00:00:00"/>
    <x v="6"/>
    <s v="Wash Maintenance"/>
    <s v="Wash Maintenance"/>
    <s v="Alumanew cleaner"/>
    <m/>
    <m/>
    <m/>
    <m/>
    <m/>
    <m/>
    <m/>
    <m/>
    <m/>
    <m/>
    <m/>
    <m/>
    <m/>
    <m/>
    <m/>
    <m/>
    <m/>
    <m/>
    <m/>
    <m/>
    <d v="2024-07-18T00:00:00"/>
    <s v="SL64@tidalwaveautospa.com"/>
    <s v="Andrew Strevel"/>
    <x v="7"/>
    <x v="0"/>
  </r>
  <r>
    <s v="DAVID PRINCE"/>
    <s v="EXP-10013965"/>
    <n v="20.66"/>
    <d v="2024-06-08T00:00:00"/>
    <x v="6"/>
    <s v="Wash Maintenance"/>
    <s v="cleaning supplies"/>
    <s v="cleaning supplies"/>
    <m/>
    <m/>
    <m/>
    <m/>
    <m/>
    <m/>
    <m/>
    <m/>
    <m/>
    <m/>
    <m/>
    <m/>
    <m/>
    <m/>
    <m/>
    <m/>
    <m/>
    <m/>
    <m/>
    <m/>
    <d v="2024-07-18T00:00:00"/>
    <s v="SL64@tidalwaveautospa.com"/>
    <s v="Andrew Strevel"/>
    <x v="7"/>
    <x v="0"/>
  </r>
  <r>
    <s v="DAVID PRINCE"/>
    <s v="EXP-10013965"/>
    <n v="31.08"/>
    <d v="2024-06-12T00:00:00"/>
    <x v="8"/>
    <s v="Itemized"/>
    <s v="Liquid IV/ pine sol cleaner"/>
    <s v="Liquid IV/ pine sol cleaner"/>
    <n v="5.49"/>
    <s v="Wash Maintenance"/>
    <s v="pinesol cleaner"/>
    <n v="25.589999999999996"/>
    <s v="Snacks"/>
    <s v="liquid IV"/>
    <m/>
    <m/>
    <m/>
    <m/>
    <m/>
    <m/>
    <m/>
    <m/>
    <m/>
    <m/>
    <m/>
    <m/>
    <m/>
    <m/>
    <d v="2024-07-18T00:00:00"/>
    <s v="SL64@tidalwaveautospa.com"/>
    <s v="Andrew Strevel"/>
    <x v="7"/>
    <x v="0"/>
  </r>
  <r>
    <s v="DAVID PRINCE"/>
    <s v="EXP-10013965"/>
    <n v="71.959999999999994"/>
    <d v="2024-06-12T00:00:00"/>
    <x v="6"/>
    <s v="Office Supplies"/>
    <s v="Office Supplies"/>
    <s v="Supplies/duct tape/zipties/socket cover"/>
    <m/>
    <m/>
    <m/>
    <m/>
    <m/>
    <m/>
    <m/>
    <m/>
    <m/>
    <m/>
    <m/>
    <m/>
    <m/>
    <m/>
    <m/>
    <m/>
    <m/>
    <m/>
    <m/>
    <m/>
    <d v="2024-07-18T00:00:00"/>
    <s v="SL64@tidalwaveautospa.com"/>
    <s v="Andrew Strevel"/>
    <x v="7"/>
    <x v="0"/>
  </r>
  <r>
    <s v="DAVID PRINCE"/>
    <s v="EXP-10013965"/>
    <n v="171.17"/>
    <d v="2024-06-12T00:00:00"/>
    <x v="6"/>
    <s v="Wash Maintenance"/>
    <s v="Wash Maintenance"/>
    <s v="Hydraulic oil"/>
    <m/>
    <m/>
    <m/>
    <m/>
    <m/>
    <m/>
    <m/>
    <m/>
    <m/>
    <m/>
    <m/>
    <m/>
    <m/>
    <m/>
    <m/>
    <m/>
    <m/>
    <m/>
    <m/>
    <m/>
    <d v="2024-07-18T00:00:00"/>
    <s v="SL64@tidalwaveautospa.com"/>
    <s v="Andrew Strevel"/>
    <x v="7"/>
    <x v="0"/>
  </r>
  <r>
    <s v="Charles Best"/>
    <s v="EXP-10014517"/>
    <n v="64.19"/>
    <d v="2024-05-22T00:00:00"/>
    <x v="0"/>
    <s v="Parts"/>
    <s v="Parts"/>
    <s v="Greese fittings"/>
    <m/>
    <m/>
    <m/>
    <m/>
    <m/>
    <m/>
    <m/>
    <m/>
    <m/>
    <m/>
    <m/>
    <m/>
    <m/>
    <m/>
    <m/>
    <m/>
    <m/>
    <m/>
    <m/>
    <m/>
    <d v="2024-07-18T00:00:00"/>
    <s v="SL9@tidalwaveautospa.com"/>
    <s v="Andrew Strevel"/>
    <x v="7"/>
    <x v="0"/>
  </r>
  <r>
    <s v="Charles Best"/>
    <s v="EXP-10014517"/>
    <n v="566"/>
    <d v="2024-05-23T00:00:00"/>
    <x v="0"/>
    <s v="Remove From Report"/>
    <s v="Employee Incentive - Meals, Office Supplies, Wash Supplies"/>
    <s v="Grill, Great, Server, prep buckets, coffee, cups for lobby, coffee for lobby, tense for prep area"/>
    <m/>
    <m/>
    <m/>
    <m/>
    <m/>
    <m/>
    <m/>
    <m/>
    <m/>
    <m/>
    <m/>
    <m/>
    <m/>
    <m/>
    <m/>
    <m/>
    <m/>
    <m/>
    <m/>
    <m/>
    <d v="2024-07-18T00:00:00"/>
    <s v="SL9@tidalwaveautospa.com"/>
    <s v="Andrew Strevel"/>
    <x v="7"/>
    <x v="0"/>
  </r>
  <r>
    <s v="Charles Best"/>
    <s v="EXP-10014517"/>
    <n v="92"/>
    <d v="2024-05-23T00:00:00"/>
    <x v="8"/>
    <s v="Miscellaneous Expense - Non-SL"/>
    <s v="Miscellaneous Expense - Non-SL"/>
    <s v="I put the wrong card on file. This is a personal expense."/>
    <m/>
    <m/>
    <m/>
    <m/>
    <m/>
    <m/>
    <m/>
    <m/>
    <m/>
    <m/>
    <m/>
    <m/>
    <m/>
    <m/>
    <m/>
    <m/>
    <m/>
    <m/>
    <m/>
    <m/>
    <d v="2024-07-18T00:00:00"/>
    <s v="SL9@tidalwaveautospa.com"/>
    <s v="Andrew Strevel"/>
    <x v="7"/>
    <x v="0"/>
  </r>
  <r>
    <s v="Charles Best"/>
    <s v="EXP-10014517"/>
    <n v="43.25"/>
    <d v="2024-05-25T00:00:00"/>
    <x v="0"/>
    <s v="Wash Maintenance"/>
    <s v="Chemicals to clean the tunnel"/>
    <s v="Chemicals to clean the tunnel"/>
    <m/>
    <m/>
    <m/>
    <m/>
    <m/>
    <m/>
    <m/>
    <m/>
    <m/>
    <m/>
    <m/>
    <m/>
    <m/>
    <m/>
    <m/>
    <m/>
    <m/>
    <m/>
    <m/>
    <m/>
    <d v="2024-07-18T00:00:00"/>
    <s v="SL9@tidalwaveautospa.com"/>
    <s v="Andrew Strevel"/>
    <x v="7"/>
    <x v="0"/>
  </r>
  <r>
    <s v="Charles Best"/>
    <s v="EXP-10014517"/>
    <n v="63.78"/>
    <d v="2024-05-27T00:00:00"/>
    <x v="8"/>
    <s v="Snacks"/>
    <s v="Water"/>
    <s v="Water"/>
    <m/>
    <m/>
    <m/>
    <m/>
    <m/>
    <m/>
    <m/>
    <m/>
    <m/>
    <m/>
    <m/>
    <m/>
    <m/>
    <m/>
    <m/>
    <m/>
    <m/>
    <m/>
    <m/>
    <m/>
    <d v="2024-07-18T00:00:00"/>
    <s v="SL9@tidalwaveautospa.com"/>
    <s v="Andrew Strevel"/>
    <x v="7"/>
    <x v="0"/>
  </r>
  <r>
    <s v="Charles Best"/>
    <s v="EXP-10014517"/>
    <n v="48.45"/>
    <d v="2024-05-28T00:00:00"/>
    <x v="8"/>
    <s v="Snacks"/>
    <s v="Snacks"/>
    <s v="Water for staff"/>
    <m/>
    <m/>
    <m/>
    <m/>
    <m/>
    <m/>
    <m/>
    <m/>
    <m/>
    <m/>
    <m/>
    <m/>
    <m/>
    <m/>
    <m/>
    <m/>
    <m/>
    <m/>
    <m/>
    <m/>
    <d v="2024-07-18T00:00:00"/>
    <s v="SL9@tidalwaveautospa.com"/>
    <s v="Andrew Strevel"/>
    <x v="7"/>
    <x v="0"/>
  </r>
  <r>
    <s v="Charles Best"/>
    <s v="EXP-10014517"/>
    <n v="237.6"/>
    <d v="2024-05-29T00:00:00"/>
    <x v="34"/>
    <s v="Remove From Report"/>
    <s v="Parts"/>
    <s v="Parts"/>
    <m/>
    <m/>
    <m/>
    <m/>
    <m/>
    <m/>
    <m/>
    <m/>
    <m/>
    <m/>
    <m/>
    <m/>
    <m/>
    <m/>
    <m/>
    <m/>
    <m/>
    <m/>
    <m/>
    <m/>
    <d v="2024-07-18T00:00:00"/>
    <s v="SL9@tidalwaveautospa.com"/>
    <s v="Andrew Strevel"/>
    <x v="7"/>
    <x v="0"/>
  </r>
  <r>
    <s v="Charles Best"/>
    <s v="EXP-10014517"/>
    <n v="62.96"/>
    <d v="2024-05-29T00:00:00"/>
    <x v="34"/>
    <s v="Parts"/>
    <s v="Parts"/>
    <s v="Parts"/>
    <m/>
    <m/>
    <m/>
    <m/>
    <m/>
    <m/>
    <m/>
    <m/>
    <m/>
    <m/>
    <m/>
    <m/>
    <m/>
    <m/>
    <m/>
    <m/>
    <m/>
    <m/>
    <m/>
    <m/>
    <d v="2024-07-18T00:00:00"/>
    <s v="SL9@tidalwaveautospa.com"/>
    <s v="Andrew Strevel"/>
    <x v="7"/>
    <x v="0"/>
  </r>
  <r>
    <s v="Charles Best"/>
    <s v="EXP-10014517"/>
    <n v="14.92"/>
    <d v="2024-05-29T00:00:00"/>
    <x v="22"/>
    <s v="Plumbing Expense"/>
    <s v="Plumbing Expense"/>
    <s v="Plumbing supplies"/>
    <m/>
    <m/>
    <m/>
    <m/>
    <m/>
    <m/>
    <m/>
    <m/>
    <m/>
    <m/>
    <m/>
    <m/>
    <m/>
    <m/>
    <m/>
    <m/>
    <m/>
    <m/>
    <m/>
    <m/>
    <d v="2024-07-18T00:00:00"/>
    <s v="SL9@tidalwaveautospa.com"/>
    <s v="Andrew Strevel"/>
    <x v="7"/>
    <x v="0"/>
  </r>
  <r>
    <s v="Charles Best"/>
    <s v="EXP-10014517"/>
    <n v="101.73"/>
    <d v="2024-05-31T00:00:00"/>
    <x v="0"/>
    <s v="Remove From Report"/>
    <s v="Supplies for detail bay"/>
    <s v="Supplies for detail bay"/>
    <m/>
    <m/>
    <m/>
    <m/>
    <m/>
    <m/>
    <m/>
    <m/>
    <m/>
    <m/>
    <m/>
    <m/>
    <m/>
    <m/>
    <m/>
    <m/>
    <m/>
    <m/>
    <m/>
    <m/>
    <d v="2024-07-18T00:00:00"/>
    <s v="SL9@tidalwaveautospa.com"/>
    <s v="Andrew Strevel"/>
    <x v="7"/>
    <x v="0"/>
  </r>
  <r>
    <s v="Charles Best"/>
    <s v="EXP-10014517"/>
    <n v="49.08"/>
    <d v="2024-06-01T00:00:00"/>
    <x v="0"/>
    <s v="Safety Supplies"/>
    <s v="Rain gear for CWA’s"/>
    <s v="Rain gear for CWA’s"/>
    <m/>
    <m/>
    <m/>
    <m/>
    <m/>
    <m/>
    <m/>
    <m/>
    <m/>
    <m/>
    <m/>
    <m/>
    <m/>
    <m/>
    <m/>
    <m/>
    <m/>
    <m/>
    <m/>
    <m/>
    <d v="2024-07-18T00:00:00"/>
    <s v="SL9@tidalwaveautospa.com"/>
    <s v="Andrew Strevel"/>
    <x v="7"/>
    <x v="0"/>
  </r>
  <r>
    <s v="Charles Best"/>
    <s v="EXP-10014517"/>
    <n v="212.03"/>
    <d v="2024-06-05T00:00:00"/>
    <x v="25"/>
    <s v="Wash Maintenance"/>
    <s v="Wash Maintenance"/>
    <s v="Mail box, paint, rollers"/>
    <m/>
    <m/>
    <m/>
    <m/>
    <m/>
    <m/>
    <m/>
    <m/>
    <m/>
    <m/>
    <m/>
    <m/>
    <m/>
    <m/>
    <m/>
    <m/>
    <m/>
    <m/>
    <m/>
    <m/>
    <d v="2024-07-18T00:00:00"/>
    <s v="SL9@tidalwaveautospa.com"/>
    <s v="Andrew Strevel"/>
    <x v="7"/>
    <x v="0"/>
  </r>
  <r>
    <s v="Charles Best"/>
    <s v="EXP-10014517"/>
    <n v="55.81"/>
    <d v="2024-06-06T00:00:00"/>
    <x v="8"/>
    <s v="Snacks"/>
    <s v="Water"/>
    <s v="Water"/>
    <m/>
    <m/>
    <m/>
    <m/>
    <m/>
    <m/>
    <m/>
    <m/>
    <m/>
    <m/>
    <m/>
    <m/>
    <m/>
    <m/>
    <m/>
    <m/>
    <m/>
    <m/>
    <m/>
    <m/>
    <d v="2024-07-18T00:00:00"/>
    <s v="SL9@tidalwaveautospa.com"/>
    <s v="Andrew Strevel"/>
    <x v="7"/>
    <x v="0"/>
  </r>
  <r>
    <s v="Charles Best"/>
    <s v="EXP-10014517"/>
    <n v="51.35"/>
    <d v="2024-06-09T00:00:00"/>
    <x v="0"/>
    <s v="Parts"/>
    <s v="Parts, Plumbing Expense"/>
    <s v="Ball valve and plumbing parts"/>
    <m/>
    <m/>
    <m/>
    <m/>
    <m/>
    <m/>
    <m/>
    <m/>
    <m/>
    <m/>
    <m/>
    <m/>
    <m/>
    <m/>
    <m/>
    <m/>
    <m/>
    <m/>
    <m/>
    <m/>
    <d v="2024-07-18T00:00:00"/>
    <s v="SL9@tidalwaveautospa.com"/>
    <s v="Andrew Strevel"/>
    <x v="7"/>
    <x v="0"/>
  </r>
  <r>
    <s v="Charles Best"/>
    <s v="EXP-10014517"/>
    <n v="47.83"/>
    <d v="2024-06-12T00:00:00"/>
    <x v="8"/>
    <s v="Snacks"/>
    <s v="Water"/>
    <s v="Water"/>
    <m/>
    <m/>
    <m/>
    <m/>
    <m/>
    <m/>
    <m/>
    <m/>
    <m/>
    <m/>
    <m/>
    <m/>
    <m/>
    <m/>
    <m/>
    <m/>
    <m/>
    <m/>
    <m/>
    <m/>
    <d v="2024-07-18T00:00:00"/>
    <s v="SL9@tidalwaveautospa.com"/>
    <s v="Andrew Strevel"/>
    <x v="7"/>
    <x v="0"/>
  </r>
  <r>
    <s v="Charles Best"/>
    <s v="EXP-10014517"/>
    <n v="74.73"/>
    <d v="2024-06-13T00:00:00"/>
    <x v="8"/>
    <s v="Itemized"/>
    <s v="Office Supplies, Wash Maintenance"/>
    <s v="Employee cups, liquid, IV, laundry detergent"/>
    <n v="23.46"/>
    <s v="Office Supplies"/>
    <s v="cups"/>
    <n v="21.48"/>
    <s v="Wash Maintenance"/>
    <s v="detergent"/>
    <n v="29.790000000000006"/>
    <s v="Snacks"/>
    <s v="liquid IV"/>
    <m/>
    <m/>
    <m/>
    <m/>
    <m/>
    <m/>
    <m/>
    <m/>
    <m/>
    <m/>
    <m/>
    <d v="2024-07-18T00:00:00"/>
    <s v="SL9@tidalwaveautospa.com"/>
    <s v="Andrew Strevel"/>
    <x v="7"/>
    <x v="0"/>
  </r>
  <r>
    <s v="Charles Best"/>
    <s v="EXP-10014517"/>
    <n v="125"/>
    <d v="2024-06-15T00:00:00"/>
    <x v="8"/>
    <s v="Miscellaneous Expense - Non-SL"/>
    <s v="Miscellaneous Expense - Non-SL"/>
    <s v="I put the wrong card on file. This is a personal expense."/>
    <m/>
    <m/>
    <m/>
    <m/>
    <m/>
    <m/>
    <m/>
    <m/>
    <m/>
    <m/>
    <m/>
    <m/>
    <m/>
    <m/>
    <m/>
    <m/>
    <m/>
    <m/>
    <m/>
    <m/>
    <d v="2024-07-18T00:00:00"/>
    <s v="SL9@tidalwaveautospa.com"/>
    <s v="Andrew Strevel"/>
    <x v="7"/>
    <x v="0"/>
  </r>
  <r>
    <s v="Charles Best"/>
    <s v="EXP-10014517"/>
    <n v="112.81"/>
    <d v="2024-06-15T00:00:00"/>
    <x v="0"/>
    <s v="Itemized"/>
    <s v="Supplies for cleaning the tunnel, air, fresheners for lobby and bathrooms"/>
    <s v="Supplies for cleaning the tunnel, air, fresheners for lobby and bathrooms"/>
    <n v="39.630000000000003"/>
    <s v="Snacks"/>
    <s v="bottle water"/>
    <n v="35.380000000000003"/>
    <s v="Office Supplies"/>
    <s v="air freshners"/>
    <n v="37.799999999999997"/>
    <s v="Wash Maintenance"/>
    <s v="easy eraser, awesome spray"/>
    <m/>
    <m/>
    <m/>
    <m/>
    <m/>
    <m/>
    <m/>
    <m/>
    <m/>
    <m/>
    <m/>
    <d v="2024-07-18T00:00:00"/>
    <s v="SL9@tidalwaveautospa.com"/>
    <s v="Andrew Strevel"/>
    <x v="7"/>
    <x v="0"/>
  </r>
  <r>
    <s v="Vincent Burt"/>
    <s v="EXP-10014539"/>
    <n v="110.75"/>
    <d v="2024-05-18T00:00:00"/>
    <x v="0"/>
    <s v="Wash Maintenance"/>
    <s v="Clean supplies"/>
    <s v="Clean supplies"/>
    <m/>
    <m/>
    <m/>
    <m/>
    <m/>
    <m/>
    <m/>
    <m/>
    <m/>
    <m/>
    <m/>
    <m/>
    <m/>
    <m/>
    <m/>
    <m/>
    <m/>
    <m/>
    <m/>
    <m/>
    <d v="2024-07-18T00:00:00"/>
    <s v="SL1@tidalwaveautospa.com"/>
    <s v="Andrew Strevel"/>
    <x v="7"/>
    <x v="0"/>
  </r>
  <r>
    <s v="Vincent Burt"/>
    <s v="EXP-10014539"/>
    <n v="42.59"/>
    <d v="2024-05-20T00:00:00"/>
    <x v="0"/>
    <s v="Wash Maintenance"/>
    <s v="Wash Maintenance"/>
    <s v="Cleaning supplies"/>
    <m/>
    <m/>
    <m/>
    <m/>
    <m/>
    <m/>
    <m/>
    <m/>
    <m/>
    <m/>
    <m/>
    <m/>
    <m/>
    <m/>
    <m/>
    <m/>
    <m/>
    <m/>
    <m/>
    <m/>
    <d v="2024-07-18T00:00:00"/>
    <s v="SL1@tidalwaveautospa.com"/>
    <s v="Andrew Strevel"/>
    <x v="7"/>
    <x v="0"/>
  </r>
  <r>
    <s v="Vincent Burt"/>
    <s v="EXP-10014539"/>
    <n v="263.97000000000003"/>
    <d v="2024-05-23T00:00:00"/>
    <x v="11"/>
    <s v="Small Tools"/>
    <s v="Small Tools"/>
    <s v="Ladder"/>
    <m/>
    <m/>
    <m/>
    <m/>
    <m/>
    <m/>
    <m/>
    <m/>
    <m/>
    <m/>
    <m/>
    <m/>
    <m/>
    <m/>
    <m/>
    <m/>
    <m/>
    <m/>
    <m/>
    <m/>
    <d v="2024-07-18T00:00:00"/>
    <s v="SL1@tidalwaveautospa.com"/>
    <s v="Andrew Strevel"/>
    <x v="7"/>
    <x v="0"/>
  </r>
  <r>
    <s v="Vincent Burt"/>
    <s v="EXP-10014539"/>
    <n v="72.52"/>
    <d v="2024-05-23T00:00:00"/>
    <x v="21"/>
    <s v="Snacks"/>
    <s v="Snacks"/>
    <s v="Water and Gatorade"/>
    <m/>
    <m/>
    <m/>
    <m/>
    <m/>
    <m/>
    <m/>
    <m/>
    <m/>
    <m/>
    <m/>
    <m/>
    <m/>
    <m/>
    <m/>
    <m/>
    <m/>
    <m/>
    <m/>
    <m/>
    <d v="2024-07-18T00:00:00"/>
    <s v="SL1@tidalwaveautospa.com"/>
    <s v="Andrew Strevel"/>
    <x v="7"/>
    <x v="0"/>
  </r>
  <r>
    <s v="Vincent Burt"/>
    <s v="EXP-10014539"/>
    <n v="238.4"/>
    <d v="2024-05-27T00:00:00"/>
    <x v="21"/>
    <s v="Wash Maintenance"/>
    <s v="Wash Maintenance"/>
    <s v="Cleaning supplies"/>
    <m/>
    <m/>
    <m/>
    <m/>
    <m/>
    <m/>
    <m/>
    <m/>
    <m/>
    <m/>
    <m/>
    <m/>
    <m/>
    <m/>
    <m/>
    <m/>
    <m/>
    <m/>
    <m/>
    <m/>
    <d v="2024-07-18T00:00:00"/>
    <s v="SL1@tidalwaveautospa.com"/>
    <s v="Andrew Strevel"/>
    <x v="7"/>
    <x v="0"/>
  </r>
  <r>
    <s v="Vincent Burt"/>
    <s v="EXP-10014539"/>
    <n v="55.05"/>
    <d v="2024-05-28T00:00:00"/>
    <x v="21"/>
    <s v="Snacks"/>
    <s v="Snacks"/>
    <s v="Ice, water , gatoade"/>
    <m/>
    <m/>
    <m/>
    <m/>
    <m/>
    <m/>
    <m/>
    <m/>
    <m/>
    <m/>
    <m/>
    <m/>
    <m/>
    <m/>
    <m/>
    <m/>
    <m/>
    <m/>
    <m/>
    <m/>
    <d v="2024-07-18T00:00:00"/>
    <s v="SL1@tidalwaveautospa.com"/>
    <s v="Andrew Strevel"/>
    <x v="7"/>
    <x v="0"/>
  </r>
  <r>
    <s v="Vincent Burt"/>
    <s v="EXP-10014539"/>
    <n v="99.18"/>
    <d v="2024-06-03T00:00:00"/>
    <x v="21"/>
    <s v="Snacks"/>
    <s v="Snacks"/>
    <s v="Water , Gatorade, snacks"/>
    <m/>
    <m/>
    <m/>
    <m/>
    <m/>
    <m/>
    <m/>
    <m/>
    <m/>
    <m/>
    <m/>
    <m/>
    <m/>
    <m/>
    <m/>
    <m/>
    <m/>
    <m/>
    <m/>
    <m/>
    <d v="2024-07-18T00:00:00"/>
    <s v="SL1@tidalwaveautospa.com"/>
    <s v="Andrew Strevel"/>
    <x v="7"/>
    <x v="0"/>
  </r>
  <r>
    <s v="Vincent Burt"/>
    <s v="EXP-10014539"/>
    <n v="315.38"/>
    <d v="2024-06-05T00:00:00"/>
    <x v="2"/>
    <s v="Itemized"/>
    <s v="fittings, turbo nozzels, pressure hoses, mop kit, tees, washer kit, oring kit"/>
    <s v="fittings, turbo nozzels, pressure hoses, mop kit, tees, washer kit, oring kit"/>
    <n v="135.47"/>
    <s v="Parts"/>
    <s v="fittings, tee, washer kit, oring kits"/>
    <n v="141.94"/>
    <s v="Small Tools"/>
    <s v="pressure washer tip &amp; hose"/>
    <n v="37.970000000000027"/>
    <s v="Office Supplies"/>
    <s v="mop kit"/>
    <m/>
    <m/>
    <m/>
    <m/>
    <m/>
    <m/>
    <m/>
    <m/>
    <m/>
    <m/>
    <m/>
    <d v="2024-07-18T00:00:00"/>
    <s v="SL1@tidalwaveautospa.com"/>
    <s v="Andrew Strevel"/>
    <x v="7"/>
    <x v="0"/>
  </r>
  <r>
    <s v="Vincent Burt"/>
    <s v="EXP-10014539"/>
    <n v="12.92"/>
    <d v="2024-06-08T00:00:00"/>
    <x v="21"/>
    <s v="Snacks"/>
    <s v="Snacks"/>
    <s v="Ice"/>
    <m/>
    <m/>
    <m/>
    <m/>
    <m/>
    <m/>
    <m/>
    <m/>
    <m/>
    <m/>
    <m/>
    <m/>
    <m/>
    <m/>
    <m/>
    <m/>
    <m/>
    <m/>
    <m/>
    <m/>
    <d v="2024-07-18T00:00:00"/>
    <s v="SL1@tidalwaveautospa.com"/>
    <s v="Andrew Strevel"/>
    <x v="7"/>
    <x v="0"/>
  </r>
  <r>
    <s v="Vincent Burt"/>
    <s v="EXP-10014539"/>
    <n v="79.27"/>
    <d v="2024-06-10T00:00:00"/>
    <x v="21"/>
    <s v="Snacks"/>
    <s v="Snacks"/>
    <s v="Gatorade,water"/>
    <m/>
    <m/>
    <m/>
    <m/>
    <m/>
    <m/>
    <m/>
    <m/>
    <m/>
    <m/>
    <m/>
    <m/>
    <m/>
    <m/>
    <m/>
    <m/>
    <m/>
    <m/>
    <m/>
    <m/>
    <d v="2024-07-18T00:00:00"/>
    <s v="SL1@tidalwaveautospa.com"/>
    <s v="Andrew Strevel"/>
    <x v="7"/>
    <x v="0"/>
  </r>
  <r>
    <s v="Vincent Burt"/>
    <s v="EXP-10014539"/>
    <n v="337.68"/>
    <d v="2024-06-11T00:00:00"/>
    <x v="6"/>
    <s v="Wash Maintenance"/>
    <s v="Small Tools"/>
    <s v="Paniting tools"/>
    <m/>
    <m/>
    <m/>
    <m/>
    <m/>
    <m/>
    <m/>
    <m/>
    <m/>
    <m/>
    <m/>
    <m/>
    <m/>
    <m/>
    <m/>
    <m/>
    <m/>
    <m/>
    <m/>
    <m/>
    <d v="2024-07-18T00:00:00"/>
    <s v="SL1@tidalwaveautospa.com"/>
    <s v="Andrew Strevel"/>
    <x v="7"/>
    <x v="0"/>
  </r>
  <r>
    <s v="Vincent Burt"/>
    <s v="EXP-10014539"/>
    <n v="154.38999999999999"/>
    <d v="2024-06-13T00:00:00"/>
    <x v="21"/>
    <s v="Snacks"/>
    <s v="Snacks"/>
    <s v="Water, ice , Gatorade"/>
    <m/>
    <m/>
    <m/>
    <m/>
    <m/>
    <m/>
    <m/>
    <m/>
    <m/>
    <m/>
    <m/>
    <m/>
    <m/>
    <m/>
    <m/>
    <m/>
    <m/>
    <m/>
    <m/>
    <m/>
    <d v="2024-07-18T00:00:00"/>
    <s v="SL1@tidalwaveautospa.com"/>
    <s v="Andrew Strevel"/>
    <x v="7"/>
    <x v="0"/>
  </r>
  <r>
    <s v="Vincent Burt"/>
    <s v="EXP-10014539"/>
    <n v="21.57"/>
    <d v="2024-06-13T00:00:00"/>
    <x v="11"/>
    <s v="Small Tools"/>
    <s v="Small Tools"/>
    <s v="Tools"/>
    <m/>
    <m/>
    <m/>
    <m/>
    <m/>
    <m/>
    <m/>
    <m/>
    <m/>
    <m/>
    <m/>
    <m/>
    <m/>
    <m/>
    <m/>
    <m/>
    <m/>
    <m/>
    <m/>
    <m/>
    <d v="2024-07-18T00:00:00"/>
    <s v="SL1@tidalwaveautospa.com"/>
    <s v="Andrew Strevel"/>
    <x v="7"/>
    <x v="0"/>
  </r>
  <r>
    <s v="Vincent Burt"/>
    <s v="EXP-10014539"/>
    <n v="237.58"/>
    <d v="2024-06-13T00:00:00"/>
    <x v="11"/>
    <s v="Safety Supplies"/>
    <s v="Parking, Safety Supplies"/>
    <s v="Parking cones , rubber gloves"/>
    <m/>
    <m/>
    <m/>
    <m/>
    <m/>
    <m/>
    <m/>
    <m/>
    <m/>
    <m/>
    <m/>
    <m/>
    <m/>
    <m/>
    <m/>
    <m/>
    <m/>
    <m/>
    <m/>
    <m/>
    <d v="2024-07-18T00:00:00"/>
    <s v="SL1@tidalwaveautospa.com"/>
    <s v="Andrew Strevel"/>
    <x v="7"/>
    <x v="0"/>
  </r>
  <r>
    <s v="Vincent Burt"/>
    <s v="EXP-10014539"/>
    <n v="12.92"/>
    <d v="2024-06-15T00:00:00"/>
    <x v="21"/>
    <s v="Snacks"/>
    <s v="Snacks"/>
    <s v="Ice"/>
    <m/>
    <m/>
    <m/>
    <m/>
    <m/>
    <m/>
    <m/>
    <m/>
    <m/>
    <m/>
    <m/>
    <m/>
    <m/>
    <m/>
    <m/>
    <m/>
    <m/>
    <m/>
    <m/>
    <m/>
    <d v="2024-07-18T00:00:00"/>
    <s v="SL1@tidalwaveautospa.com"/>
    <s v="Andrew Strevel"/>
    <x v="7"/>
    <x v="0"/>
  </r>
  <r>
    <s v="Vincent Burt"/>
    <s v="EXP-10014539"/>
    <n v="117.14"/>
    <d v="2024-06-15T00:00:00"/>
    <x v="37"/>
    <s v="Safety Supplies"/>
    <s v="Safety Supplies"/>
    <s v="Rubber gloves"/>
    <m/>
    <m/>
    <m/>
    <m/>
    <m/>
    <m/>
    <m/>
    <m/>
    <m/>
    <m/>
    <m/>
    <m/>
    <m/>
    <m/>
    <m/>
    <m/>
    <m/>
    <m/>
    <m/>
    <m/>
    <d v="2024-07-18T00:00:00"/>
    <s v="SL1@tidalwaveautospa.com"/>
    <s v="Andrew Strevel"/>
    <x v="7"/>
    <x v="0"/>
  </r>
  <r>
    <s v="Vincent Burt"/>
    <s v="EXP-10014539"/>
    <n v="445.47"/>
    <d v="2024-06-17T00:00:00"/>
    <x v="11"/>
    <s v="Small Tools"/>
    <s v="Blower battery (returned)"/>
    <s v="Blower battery (returned)"/>
    <m/>
    <m/>
    <m/>
    <m/>
    <m/>
    <m/>
    <m/>
    <m/>
    <m/>
    <m/>
    <m/>
    <m/>
    <m/>
    <m/>
    <m/>
    <m/>
    <m/>
    <m/>
    <m/>
    <m/>
    <d v="2024-07-18T00:00:00"/>
    <s v="SL1@tidalwaveautospa.com"/>
    <s v="Andrew Strevel"/>
    <x v="7"/>
    <x v="0"/>
  </r>
  <r>
    <s v="Vincent Burt"/>
    <s v="EXP-10014539"/>
    <n v="46.97"/>
    <d v="2024-06-17T00:00:00"/>
    <x v="21"/>
    <s v="Snacks"/>
    <s v="Snacks"/>
    <s v="Gatorade ,water"/>
    <m/>
    <m/>
    <m/>
    <m/>
    <m/>
    <m/>
    <m/>
    <m/>
    <m/>
    <m/>
    <m/>
    <m/>
    <m/>
    <m/>
    <m/>
    <m/>
    <m/>
    <m/>
    <m/>
    <m/>
    <d v="2024-07-18T00:00:00"/>
    <s v="SL1@tidalwaveautospa.com"/>
    <s v="Andrew Strevel"/>
    <x v="7"/>
    <x v="0"/>
  </r>
  <r>
    <s v="Vincent Burt"/>
    <s v="EXP-10014539"/>
    <n v="12.92"/>
    <d v="2024-06-17T00:00:00"/>
    <x v="21"/>
    <s v="Snacks"/>
    <s v="Snacks"/>
    <s v="Ice"/>
    <m/>
    <m/>
    <m/>
    <m/>
    <m/>
    <m/>
    <m/>
    <m/>
    <m/>
    <m/>
    <m/>
    <m/>
    <m/>
    <m/>
    <m/>
    <m/>
    <m/>
    <m/>
    <m/>
    <m/>
    <d v="2024-07-18T00:00:00"/>
    <s v="SL1@tidalwaveautospa.com"/>
    <s v="Andrew Strevel"/>
    <x v="7"/>
    <x v="0"/>
  </r>
  <r>
    <s v="Stephanie Bratcher"/>
    <s v="EXP-10014160"/>
    <n v="188.21"/>
    <d v="2024-05-18T00:00:00"/>
    <x v="16"/>
    <s v="Itemized"/>
    <s v="grease, winch &amp; mount"/>
    <s v="grease, winch &amp; mount"/>
    <n v="8.18"/>
    <s v="Wash Maintenance"/>
    <s v="grease"/>
    <n v="180.03"/>
    <s v="Small Tools"/>
    <s v="winch &amp; mount"/>
    <m/>
    <m/>
    <m/>
    <m/>
    <m/>
    <m/>
    <m/>
    <m/>
    <m/>
    <m/>
    <m/>
    <m/>
    <m/>
    <m/>
    <d v="2024-07-18T00:00:00"/>
    <s v="SL166@tidalwaveautospa.com"/>
    <s v="Cory Cummings"/>
    <x v="7"/>
    <x v="0"/>
  </r>
  <r>
    <s v="Stephanie Bratcher"/>
    <s v="EXP-10014160"/>
    <n v="17.260000000000002"/>
    <d v="2024-05-20T00:00:00"/>
    <x v="22"/>
    <s v="Office Supplies"/>
    <s v="Office Supplies"/>
    <s v="broom &amp; dustpan (charged separate because it was shipped)"/>
    <m/>
    <m/>
    <m/>
    <m/>
    <m/>
    <m/>
    <m/>
    <m/>
    <m/>
    <m/>
    <m/>
    <m/>
    <m/>
    <m/>
    <m/>
    <m/>
    <m/>
    <m/>
    <m/>
    <m/>
    <d v="2024-07-18T00:00:00"/>
    <s v="SL166@tidalwaveautospa.com"/>
    <s v="Cory Cummings"/>
    <x v="7"/>
    <x v="0"/>
  </r>
  <r>
    <s v="Stephanie Bratcher"/>
    <s v="EXP-10014160"/>
    <n v="19.260000000000002"/>
    <d v="2024-05-22T00:00:00"/>
    <x v="22"/>
    <s v="Office Supplies"/>
    <s v="Office Supplies"/>
    <s v="extension cord and rope for running underground lines"/>
    <m/>
    <m/>
    <m/>
    <m/>
    <m/>
    <m/>
    <m/>
    <m/>
    <m/>
    <m/>
    <m/>
    <m/>
    <m/>
    <m/>
    <m/>
    <m/>
    <m/>
    <m/>
    <m/>
    <m/>
    <d v="2024-07-18T00:00:00"/>
    <s v="SL166@tidalwaveautospa.com"/>
    <s v="Cory Cummings"/>
    <x v="7"/>
    <x v="0"/>
  </r>
  <r>
    <s v="Stephanie Bratcher"/>
    <s v="EXP-10014160"/>
    <n v="18.059999999999999"/>
    <d v="2024-05-22T00:00:00"/>
    <x v="22"/>
    <s v="Parts"/>
    <s v="Parts"/>
    <s v="fittings"/>
    <m/>
    <m/>
    <m/>
    <m/>
    <m/>
    <m/>
    <m/>
    <m/>
    <m/>
    <m/>
    <m/>
    <m/>
    <m/>
    <m/>
    <m/>
    <m/>
    <m/>
    <m/>
    <m/>
    <m/>
    <d v="2024-07-18T00:00:00"/>
    <s v="SL166@tidalwaveautospa.com"/>
    <s v="Cory Cummings"/>
    <x v="7"/>
    <x v="0"/>
  </r>
  <r>
    <s v="Stephanie Bratcher"/>
    <s v="EXP-10014160"/>
    <n v="178.62"/>
    <d v="2024-06-01T00:00:00"/>
    <x v="22"/>
    <s v="Itemized"/>
    <s v="cleaning/repair supplies"/>
    <s v="cleaning/repair supplies"/>
    <n v="92.949999999999989"/>
    <s v="Small Tools"/>
    <s v="foam cannons, soldering gun kit"/>
    <n v="85.670000000000016"/>
    <s v="Wash Maintenance"/>
    <s v="grease, cable ties, hose nozzles, trash bags, machanics wire, tubing kit"/>
    <m/>
    <m/>
    <m/>
    <m/>
    <m/>
    <m/>
    <m/>
    <m/>
    <m/>
    <m/>
    <m/>
    <m/>
    <m/>
    <m/>
    <d v="2024-07-18T00:00:00"/>
    <s v="SL166@tidalwaveautospa.com"/>
    <s v="Cory Cummings"/>
    <x v="7"/>
    <x v="0"/>
  </r>
  <r>
    <s v="Stephanie Bratcher"/>
    <s v="EXP-10014160"/>
    <n v="56.83"/>
    <d v="2024-06-01T00:00:00"/>
    <x v="22"/>
    <s v="Itemized"/>
    <s v="Office Supplies, Parts"/>
    <s v="repair parts and bathroom freshener"/>
    <n v="36.4"/>
    <s v="Parts"/>
    <s v="hose, ball valve"/>
    <n v="6.65"/>
    <s v="Wash Maintenance"/>
    <s v="scotch pads"/>
    <n v="13.780000000000001"/>
    <s v="Office Supplies"/>
    <s v="febreeze"/>
    <m/>
    <m/>
    <m/>
    <m/>
    <m/>
    <m/>
    <m/>
    <m/>
    <m/>
    <m/>
    <m/>
    <d v="2024-07-18T00:00:00"/>
    <s v="SL166@tidalwaveautospa.com"/>
    <s v="Cory Cummings"/>
    <x v="7"/>
    <x v="0"/>
  </r>
  <r>
    <s v="Stephanie Bratcher"/>
    <s v="EXP-10014160"/>
    <n v="77.61"/>
    <d v="2024-06-05T00:00:00"/>
    <x v="0"/>
    <s v="Wash Maintenance"/>
    <s v="cleaners"/>
    <s v="cleaners"/>
    <m/>
    <m/>
    <m/>
    <m/>
    <m/>
    <m/>
    <m/>
    <m/>
    <m/>
    <m/>
    <m/>
    <m/>
    <m/>
    <m/>
    <m/>
    <m/>
    <m/>
    <m/>
    <m/>
    <m/>
    <d v="2024-07-18T00:00:00"/>
    <s v="SL166@tidalwaveautospa.com"/>
    <s v="Cory Cummings"/>
    <x v="7"/>
    <x v="0"/>
  </r>
  <r>
    <s v="Stephanie Bratcher"/>
    <s v="EXP-10014160"/>
    <n v="80.83"/>
    <d v="2024-06-13T00:00:00"/>
    <x v="0"/>
    <s v="Itemized"/>
    <s v="Snacks, Wash Supplies"/>
    <s v="spray bottles, electrolyte packets, gain, febreeze"/>
    <n v="21.6"/>
    <s v="Wash Supplies"/>
    <s v="spray bottles"/>
    <n v="34.119999999999997"/>
    <s v="Wash Maintenance"/>
    <s v="gain, febreeze"/>
    <n v="25.11"/>
    <s v="Snacks"/>
    <s v="drinks &amp; snacks"/>
    <m/>
    <m/>
    <m/>
    <m/>
    <m/>
    <m/>
    <m/>
    <m/>
    <m/>
    <m/>
    <m/>
    <d v="2024-07-18T00:00:00"/>
    <s v="SL166@tidalwaveautospa.com"/>
    <s v="Cory Cummings"/>
    <x v="7"/>
    <x v="0"/>
  </r>
  <r>
    <s v="Stephanie Bratcher"/>
    <s v="EXP-10014160"/>
    <n v="7.79"/>
    <d v="2024-06-15T00:00:00"/>
    <x v="9"/>
    <s v="Snacks"/>
    <s v="Snacks"/>
    <s v="cold drinks/hot day"/>
    <m/>
    <m/>
    <m/>
    <m/>
    <m/>
    <m/>
    <m/>
    <m/>
    <m/>
    <m/>
    <m/>
    <m/>
    <m/>
    <m/>
    <m/>
    <m/>
    <m/>
    <m/>
    <m/>
    <m/>
    <d v="2024-07-18T00:00:00"/>
    <s v="SL166@tidalwaveautospa.com"/>
    <s v="Cory Cummings"/>
    <x v="7"/>
    <x v="0"/>
  </r>
  <r>
    <s v="Stephanie Bratcher"/>
    <s v="EXP-10014160"/>
    <n v="21.89"/>
    <d v="2024-06-16T00:00:00"/>
    <x v="9"/>
    <s v="Snacks"/>
    <s v="Snacks"/>
    <s v="employee drinks/ snacks"/>
    <m/>
    <m/>
    <m/>
    <m/>
    <m/>
    <m/>
    <m/>
    <m/>
    <m/>
    <m/>
    <m/>
    <m/>
    <m/>
    <m/>
    <m/>
    <m/>
    <m/>
    <m/>
    <m/>
    <m/>
    <d v="2024-07-18T00:00:00"/>
    <s v="SL166@tidalwaveautospa.com"/>
    <s v="Cory Cummings"/>
    <x v="7"/>
    <x v="0"/>
  </r>
  <r>
    <s v="Stephanie Bratcher"/>
    <s v="EXP-10014160"/>
    <n v="129.59"/>
    <d v="2024-06-19T00:00:00"/>
    <x v="7"/>
    <s v="Office Supplies"/>
    <s v="SH&amp;J will not respond about my canopy. temporary shade for prep"/>
    <s v="SH&amp;J will not respond about my canopy. temporary shade for prep"/>
    <m/>
    <m/>
    <m/>
    <m/>
    <m/>
    <m/>
    <m/>
    <m/>
    <m/>
    <m/>
    <m/>
    <m/>
    <m/>
    <m/>
    <m/>
    <m/>
    <m/>
    <m/>
    <m/>
    <m/>
    <d v="2024-07-18T00:00:00"/>
    <s v="SL166@tidalwaveautospa.com"/>
    <s v="Cory Cummings"/>
    <x v="7"/>
    <x v="0"/>
  </r>
  <r>
    <s v="Justin Cooper"/>
    <s v="EXP-10014633"/>
    <n v="271.5"/>
    <d v="2024-05-23T00:00:00"/>
    <x v="7"/>
    <s v="Parts"/>
    <s v="Trim for windows"/>
    <s v="Trim for windows"/>
    <m/>
    <m/>
    <m/>
    <m/>
    <m/>
    <m/>
    <m/>
    <m/>
    <m/>
    <m/>
    <m/>
    <m/>
    <m/>
    <m/>
    <m/>
    <m/>
    <m/>
    <m/>
    <m/>
    <m/>
    <d v="2024-07-18T00:00:00"/>
    <s v="SL26@tidalwaveautospa.com"/>
    <s v="David Foster"/>
    <x v="7"/>
    <x v="0"/>
  </r>
  <r>
    <s v="Justin Cooper"/>
    <s v="EXP-10014633"/>
    <n v="155.65"/>
    <d v="2024-05-24T00:00:00"/>
    <x v="11"/>
    <s v="Remove From Report"/>
    <s v="Parts"/>
    <s v="Hydraulic fittings"/>
    <m/>
    <m/>
    <m/>
    <m/>
    <m/>
    <m/>
    <m/>
    <m/>
    <m/>
    <m/>
    <m/>
    <m/>
    <m/>
    <m/>
    <m/>
    <m/>
    <m/>
    <m/>
    <m/>
    <m/>
    <d v="2024-07-18T00:00:00"/>
    <s v="SL26@tidalwaveautospa.com"/>
    <s v="David Foster"/>
    <x v="7"/>
    <x v="0"/>
  </r>
  <r>
    <s v="Justin Cooper"/>
    <s v="EXP-10014633"/>
    <n v="41.86"/>
    <d v="2024-06-02T00:00:00"/>
    <x v="0"/>
    <s v="Wash Maintenance"/>
    <s v="Cleaning"/>
    <s v="Cleaning"/>
    <m/>
    <m/>
    <m/>
    <m/>
    <m/>
    <m/>
    <m/>
    <m/>
    <m/>
    <m/>
    <m/>
    <m/>
    <m/>
    <m/>
    <m/>
    <m/>
    <m/>
    <m/>
    <m/>
    <m/>
    <d v="2024-07-18T00:00:00"/>
    <s v="SL26@tidalwaveautospa.com"/>
    <s v="David Foster"/>
    <x v="7"/>
    <x v="0"/>
  </r>
  <r>
    <s v="Justin Cooper"/>
    <s v="EXP-10014633"/>
    <n v="322.58999999999997"/>
    <d v="2024-06-02T00:00:00"/>
    <x v="7"/>
    <s v="Wash Maintenance"/>
    <s v="Wash Maintenance"/>
    <s v="Supplies to fix things/paint for lines"/>
    <m/>
    <m/>
    <m/>
    <m/>
    <m/>
    <m/>
    <m/>
    <m/>
    <m/>
    <m/>
    <m/>
    <m/>
    <m/>
    <m/>
    <m/>
    <m/>
    <m/>
    <m/>
    <m/>
    <m/>
    <d v="2024-07-18T00:00:00"/>
    <s v="SL26@tidalwaveautospa.com"/>
    <s v="David Foster"/>
    <x v="7"/>
    <x v="0"/>
  </r>
  <r>
    <s v="Justin Cooper"/>
    <s v="EXP-10014633"/>
    <n v="66.86"/>
    <d v="2024-06-11T00:00:00"/>
    <x v="0"/>
    <s v="Wash Maintenance"/>
    <s v="Wash Maintenance"/>
    <s v="Tide pods and rat traps"/>
    <m/>
    <m/>
    <m/>
    <m/>
    <m/>
    <m/>
    <m/>
    <m/>
    <m/>
    <m/>
    <m/>
    <m/>
    <m/>
    <m/>
    <m/>
    <m/>
    <m/>
    <m/>
    <m/>
    <m/>
    <d v="2024-07-18T00:00:00"/>
    <s v="SL26@tidalwaveautospa.com"/>
    <s v="David Foster"/>
    <x v="7"/>
    <x v="0"/>
  </r>
  <r>
    <s v="Justin Cooper"/>
    <s v="EXP-10014633"/>
    <n v="380.45"/>
    <d v="2024-06-13T00:00:00"/>
    <x v="0"/>
    <s v="Itemized"/>
    <s v="bath tissue, scissors, dry erase board, spray bottles, toilet bowl cleaner"/>
    <s v="bath tissue, scissors, dry erase board, spray bottles, toilet bowl cleaner"/>
    <n v="151.32499999999999"/>
    <s v="Wash Supplies"/>
    <s v="spray bottles"/>
    <n v="229.12"/>
    <s v="Office Supplies"/>
    <s v="bath tissue, dry erase board, toilet bowl cleaner"/>
    <m/>
    <m/>
    <m/>
    <m/>
    <m/>
    <m/>
    <m/>
    <m/>
    <m/>
    <m/>
    <m/>
    <m/>
    <m/>
    <m/>
    <d v="2024-07-18T00:00:00"/>
    <s v="SL26@tidalwaveautospa.com"/>
    <s v="David Foster"/>
    <x v="7"/>
    <x v="0"/>
  </r>
  <r>
    <s v="Justin Cooper"/>
    <s v="EXP-10014633"/>
    <n v="160.16"/>
    <d v="2024-06-18T00:00:00"/>
    <x v="11"/>
    <s v="Wash Maintenance"/>
    <s v="Wash Maintenance"/>
    <s v="Oil filters"/>
    <m/>
    <m/>
    <m/>
    <m/>
    <m/>
    <m/>
    <m/>
    <m/>
    <m/>
    <m/>
    <m/>
    <m/>
    <m/>
    <m/>
    <m/>
    <m/>
    <m/>
    <m/>
    <m/>
    <m/>
    <d v="2024-07-18T00:00:00"/>
    <s v="SL26@tidalwaveautospa.com"/>
    <s v="David Foster"/>
    <x v="7"/>
    <x v="0"/>
  </r>
  <r>
    <s v="John Norris"/>
    <s v="EXP-10013950"/>
    <n v="380.15"/>
    <d v="2024-05-21T00:00:00"/>
    <x v="14"/>
    <s v="Itemized"/>
    <s v="Office Supplies, Safety Supplies"/>
    <s v="Gloves ponchos packing tape command grippers"/>
    <n v="129.71666666666667"/>
    <s v="Safety Supplies"/>
    <s v="gloves"/>
    <n v="198.71666666666667"/>
    <s v="Office Supplies"/>
    <s v="ponchos, tape, broom gripper"/>
    <n v="51.71666666666664"/>
    <s v="Small Tools"/>
    <s v="ratcheting tie downs"/>
    <m/>
    <m/>
    <m/>
    <m/>
    <m/>
    <m/>
    <m/>
    <m/>
    <m/>
    <m/>
    <m/>
    <d v="2024-07-18T00:00:00"/>
    <s v="SL275@tidalwaveautospa.com"/>
    <s v="Michael Dodge"/>
    <x v="7"/>
    <x v="0"/>
  </r>
  <r>
    <s v="John Norris"/>
    <s v="EXP-10013950"/>
    <n v="102.89"/>
    <d v="2024-05-23T00:00:00"/>
    <x v="35"/>
    <s v="Office Supplies"/>
    <s v="Umbrellas to keep ekployees shaded at xpt and prep"/>
    <s v="Umbrellas to keep ekployees shaded at xpt and prep"/>
    <m/>
    <m/>
    <m/>
    <m/>
    <m/>
    <m/>
    <m/>
    <m/>
    <m/>
    <m/>
    <m/>
    <m/>
    <m/>
    <m/>
    <m/>
    <m/>
    <m/>
    <m/>
    <m/>
    <m/>
    <d v="2024-07-18T00:00:00"/>
    <s v="SL275@tidalwaveautospa.com"/>
    <s v="Michael Dodge"/>
    <x v="7"/>
    <x v="0"/>
  </r>
  <r>
    <s v="John Norris"/>
    <s v="EXP-10013950"/>
    <n v="28.02"/>
    <d v="2024-05-23T00:00:00"/>
    <x v="35"/>
    <s v="Office Supplies"/>
    <s v="Office Supplies"/>
    <s v="Umbrella base for the two umbrellas for xpt and prep"/>
    <m/>
    <m/>
    <m/>
    <m/>
    <m/>
    <m/>
    <m/>
    <m/>
    <m/>
    <m/>
    <m/>
    <m/>
    <m/>
    <m/>
    <m/>
    <m/>
    <m/>
    <m/>
    <m/>
    <m/>
    <d v="2024-07-18T00:00:00"/>
    <s v="SL275@tidalwaveautospa.com"/>
    <s v="Michael Dodge"/>
    <x v="7"/>
    <x v="0"/>
  </r>
  <r>
    <s v="John Norris"/>
    <s v="EXP-10013950"/>
    <n v="17.39"/>
    <d v="2024-05-23T00:00:00"/>
    <x v="35"/>
    <s v="Building Repairs"/>
    <s v="Landscaping, Office Supplies, Parts"/>
    <s v="Mortar to repair stine around office and trowel to apply yue mortar"/>
    <m/>
    <m/>
    <m/>
    <m/>
    <m/>
    <m/>
    <m/>
    <m/>
    <m/>
    <m/>
    <m/>
    <m/>
    <m/>
    <m/>
    <m/>
    <m/>
    <m/>
    <m/>
    <m/>
    <m/>
    <d v="2024-07-18T00:00:00"/>
    <s v="SL275@tidalwaveautospa.com"/>
    <s v="Michael Dodge"/>
    <x v="7"/>
    <x v="0"/>
  </r>
  <r>
    <s v="Robert Swigonski"/>
    <s v="EXP-10014444"/>
    <n v="23.04"/>
    <d v="2024-05-18T00:00:00"/>
    <x v="19"/>
    <s v="Employee Incentive - Meals"/>
    <s v="pizza for team"/>
    <s v="pizza for team"/>
    <m/>
    <m/>
    <m/>
    <m/>
    <m/>
    <m/>
    <m/>
    <m/>
    <m/>
    <m/>
    <m/>
    <m/>
    <m/>
    <m/>
    <m/>
    <m/>
    <m/>
    <m/>
    <m/>
    <m/>
    <d v="2024-07-18T00:00:00"/>
    <s v="robert.swigonski@tidalwaveautospa.com"/>
    <s v="Bruce Maxwell"/>
    <x v="7"/>
    <x v="0"/>
  </r>
  <r>
    <s v="Robert Swigonski"/>
    <s v="EXP-10014444"/>
    <n v="63.4"/>
    <d v="2024-05-23T00:00:00"/>
    <x v="44"/>
    <s v="Plumbing Expense"/>
    <s v="PVC supplies"/>
    <s v="PVC supplies"/>
    <m/>
    <m/>
    <m/>
    <m/>
    <m/>
    <m/>
    <m/>
    <m/>
    <m/>
    <m/>
    <m/>
    <m/>
    <m/>
    <m/>
    <m/>
    <m/>
    <m/>
    <m/>
    <m/>
    <m/>
    <d v="2024-07-18T00:00:00"/>
    <s v="robert.swigonski@tidalwaveautospa.com"/>
    <s v="Bruce Maxwell"/>
    <x v="7"/>
    <x v="0"/>
  </r>
  <r>
    <s v="Robert Swigonski"/>
    <s v="EXP-10014444"/>
    <n v="4.2699999999999996"/>
    <d v="2024-05-25T00:00:00"/>
    <x v="47"/>
    <s v="Office Supplies"/>
    <s v="Office Supplies"/>
    <s v="Electrical tape"/>
    <m/>
    <m/>
    <m/>
    <m/>
    <m/>
    <m/>
    <m/>
    <m/>
    <m/>
    <m/>
    <m/>
    <m/>
    <m/>
    <m/>
    <m/>
    <m/>
    <m/>
    <m/>
    <m/>
    <m/>
    <d v="2024-07-18T00:00:00"/>
    <s v="robert.swigonski@tidalwaveautospa.com"/>
    <s v="Bruce Maxwell"/>
    <x v="7"/>
    <x v="0"/>
  </r>
  <r>
    <s v="Robert Swigonski"/>
    <s v="EXP-10014444"/>
    <n v="982.81"/>
    <d v="2024-06-05T00:00:00"/>
    <x v="16"/>
    <s v="Itemized"/>
    <s v="tools, degreaser, industrial cleaner"/>
    <s v="tools, degreaser, industrial cleaner"/>
    <n v="913.7"/>
    <s v="Small Tools"/>
    <s v="tools"/>
    <n v="69.1099999999999"/>
    <s v="Wash Maintenance"/>
    <s v="degreaser, industrial cleaner"/>
    <m/>
    <m/>
    <m/>
    <m/>
    <m/>
    <m/>
    <m/>
    <m/>
    <m/>
    <m/>
    <m/>
    <m/>
    <m/>
    <m/>
    <d v="2024-07-18T00:00:00"/>
    <s v="robert.swigonski@tidalwaveautospa.com"/>
    <s v="Bruce Maxwell"/>
    <x v="7"/>
    <x v="0"/>
  </r>
  <r>
    <s v="Robert Swigonski"/>
    <s v="EXP-10014444"/>
    <n v="168.82"/>
    <d v="2024-06-07T00:00:00"/>
    <x v="16"/>
    <s v="Small Tools"/>
    <s v="tool organizer, pliers, socket set"/>
    <s v="tool organizer, pliers, socket set"/>
    <m/>
    <m/>
    <m/>
    <m/>
    <m/>
    <m/>
    <m/>
    <m/>
    <m/>
    <m/>
    <m/>
    <m/>
    <m/>
    <m/>
    <m/>
    <m/>
    <m/>
    <m/>
    <m/>
    <m/>
    <d v="2024-07-18T00:00:00"/>
    <s v="robert.swigonski@tidalwaveautospa.com"/>
    <s v="Bruce Maxwell"/>
    <x v="7"/>
    <x v="0"/>
  </r>
  <r>
    <s v="Robert Swigonski"/>
    <s v="EXP-10014444"/>
    <n v="27.69"/>
    <d v="2024-06-07T00:00:00"/>
    <x v="16"/>
    <s v="Itemized"/>
    <s v="scrapers, spray gel"/>
    <s v="scrapers, spray gel"/>
    <n v="14.76"/>
    <s v="Small Tools"/>
    <s v="scrappers"/>
    <n v="12.930000000000001"/>
    <s v="Wash Maintenance"/>
    <s v="spray gel"/>
    <m/>
    <m/>
    <m/>
    <m/>
    <m/>
    <m/>
    <m/>
    <m/>
    <m/>
    <m/>
    <m/>
    <m/>
    <m/>
    <m/>
    <d v="2024-07-18T00:00:00"/>
    <s v="robert.swigonski@tidalwaveautospa.com"/>
    <s v="Bruce Maxwell"/>
    <x v="7"/>
    <x v="0"/>
  </r>
  <r>
    <s v="Shawn Corway"/>
    <s v="EXP-10013893"/>
    <n v="44.77"/>
    <d v="2024-05-17T00:00:00"/>
    <x v="0"/>
    <s v="Remove From Report"/>
    <s v="Supplies for site"/>
    <s v="Supplies for site"/>
    <m/>
    <m/>
    <m/>
    <m/>
    <m/>
    <m/>
    <m/>
    <m/>
    <m/>
    <m/>
    <m/>
    <m/>
    <m/>
    <m/>
    <m/>
    <m/>
    <m/>
    <m/>
    <m/>
    <m/>
    <d v="2024-07-18T00:00:00"/>
    <s v="shawn.corway@tidalwaveautospa.com"/>
    <s v="Bruce Maxwell"/>
    <x v="7"/>
    <x v="0"/>
  </r>
  <r>
    <s v="Shawn Corway"/>
    <s v="EXP-10013893"/>
    <n v="325.13"/>
    <d v="2024-05-29T00:00:00"/>
    <x v="0"/>
    <s v="Itemized"/>
    <s v="gloves, spray bottles, tarp straps"/>
    <s v="gloves, spray bottles, tarp straps"/>
    <n v="93.776666666666671"/>
    <s v="Safety Supplies"/>
    <s v="gloves"/>
    <n v="180.57666666666668"/>
    <s v="Wash Supplies"/>
    <s v="spray bottles"/>
    <n v="50.77"/>
    <s v="Small Tools"/>
    <s v="tarp straps"/>
    <m/>
    <m/>
    <m/>
    <m/>
    <m/>
    <m/>
    <m/>
    <m/>
    <m/>
    <m/>
    <m/>
    <d v="2024-07-18T00:00:00"/>
    <s v="shawn.corway@tidalwaveautospa.com"/>
    <s v="Bruce Maxwell"/>
    <x v="7"/>
    <x v="0"/>
  </r>
  <r>
    <s v="Shawn Corway"/>
    <s v="EXP-10013893"/>
    <n v="43.78"/>
    <d v="2024-06-01T00:00:00"/>
    <x v="0"/>
    <s v="Wash Maintenance"/>
    <s v="Wash Maintenance"/>
    <s v="Concrete cleaner"/>
    <m/>
    <m/>
    <m/>
    <m/>
    <m/>
    <m/>
    <m/>
    <m/>
    <m/>
    <m/>
    <m/>
    <m/>
    <m/>
    <m/>
    <m/>
    <m/>
    <m/>
    <m/>
    <m/>
    <m/>
    <d v="2024-07-18T00:00:00"/>
    <s v="shawn.corway@tidalwaveautospa.com"/>
    <s v="Bruce Maxwell"/>
    <x v="7"/>
    <x v="0"/>
  </r>
  <r>
    <s v="Shawn Corway"/>
    <s v="EXP-10013893"/>
    <n v="29.46"/>
    <d v="2024-06-03T00:00:00"/>
    <x v="0"/>
    <s v="Remove From Report"/>
    <s v="Supplies for site"/>
    <s v="Supplies for site"/>
    <m/>
    <m/>
    <m/>
    <m/>
    <m/>
    <m/>
    <m/>
    <m/>
    <m/>
    <m/>
    <m/>
    <m/>
    <m/>
    <m/>
    <m/>
    <m/>
    <m/>
    <m/>
    <m/>
    <m/>
    <d v="2024-07-18T00:00:00"/>
    <s v="shawn.corway@tidalwaveautospa.com"/>
    <s v="Bruce Maxwell"/>
    <x v="7"/>
    <x v="0"/>
  </r>
  <r>
    <s v="Shawn Corway"/>
    <s v="EXP-10013893"/>
    <n v="25.1"/>
    <d v="2024-06-16T00:00:00"/>
    <x v="41"/>
    <s v="Small Tools"/>
    <s v="Office Supplies, Small Tools"/>
    <s v="Fans for office"/>
    <m/>
    <m/>
    <m/>
    <m/>
    <m/>
    <m/>
    <m/>
    <m/>
    <m/>
    <m/>
    <m/>
    <m/>
    <m/>
    <m/>
    <m/>
    <m/>
    <m/>
    <m/>
    <m/>
    <m/>
    <d v="2024-07-18T00:00:00"/>
    <s v="shawn.corway@tidalwaveautospa.com"/>
    <s v="Bruce Maxwell"/>
    <x v="7"/>
    <x v="0"/>
  </r>
  <r>
    <s v="Robert Swigonski"/>
    <s v="EXP-10014558"/>
    <n v="421.12"/>
    <d v="2024-06-06T00:00:00"/>
    <x v="11"/>
    <s v="Small Tools"/>
    <s v="Small Tools"/>
    <s v="Pressure washer hose"/>
    <m/>
    <m/>
    <m/>
    <m/>
    <m/>
    <m/>
    <m/>
    <m/>
    <m/>
    <m/>
    <m/>
    <m/>
    <m/>
    <m/>
    <m/>
    <m/>
    <m/>
    <m/>
    <m/>
    <m/>
    <d v="2024-07-18T00:00:00"/>
    <s v="robert.swigonski@tidalwaveautospa.com"/>
    <s v="Bruce Maxwell"/>
    <x v="7"/>
    <x v="0"/>
  </r>
  <r>
    <s v="Robert Swigonski"/>
    <s v="EXP-10014558"/>
    <n v="475.09"/>
    <d v="2024-06-07T00:00:00"/>
    <x v="16"/>
    <s v="Small Tools"/>
    <s v="Dues &amp; Subscriptions"/>
    <s v="tie down straps. Wrench set"/>
    <m/>
    <m/>
    <m/>
    <m/>
    <m/>
    <m/>
    <m/>
    <m/>
    <m/>
    <m/>
    <m/>
    <m/>
    <m/>
    <m/>
    <m/>
    <m/>
    <m/>
    <m/>
    <m/>
    <m/>
    <d v="2024-07-18T00:00:00"/>
    <s v="robert.swigonski@tidalwaveautospa.com"/>
    <s v="Bruce Maxwell"/>
    <x v="7"/>
    <x v="0"/>
  </r>
  <r>
    <s v="Robert Swigonski"/>
    <s v="EXP-10014558"/>
    <n v="318.42"/>
    <d v="2024-06-08T00:00:00"/>
    <x v="11"/>
    <s v="Itemized"/>
    <s v="Office Supplies"/>
    <s v="Chargers and pressure washer whip hose"/>
    <n v="32.989999999999995"/>
    <s v="Small Tools"/>
    <s v="pressure washer whip hose"/>
    <n v="285.43"/>
    <s v="Office Supplies"/>
    <s v="chargers, power strip"/>
    <m/>
    <m/>
    <m/>
    <m/>
    <m/>
    <m/>
    <m/>
    <m/>
    <m/>
    <m/>
    <m/>
    <m/>
    <m/>
    <m/>
    <d v="2024-07-18T00:00:00"/>
    <s v="robert.swigonski@tidalwaveautospa.com"/>
    <s v="Bruce Maxwell"/>
    <x v="7"/>
    <x v="0"/>
  </r>
  <r>
    <s v="Abelardo Tamez"/>
    <s v="EXP-10014438"/>
    <n v="145.49"/>
    <d v="2024-05-22T00:00:00"/>
    <x v="0"/>
    <s v="Itemized"/>
    <s v="Safety Supplies, Wash Maintenance"/>
    <s v="Gloves. Detergent. Dawn soap"/>
    <n v="43.12"/>
    <s v="Safety Supplies"/>
    <s v="gloves"/>
    <n v="102.37"/>
    <s v="Wash Maintenance"/>
    <s v="detergent, dawn"/>
    <m/>
    <m/>
    <m/>
    <m/>
    <m/>
    <m/>
    <m/>
    <m/>
    <m/>
    <m/>
    <m/>
    <m/>
    <m/>
    <m/>
    <d v="2024-07-18T00:00:00"/>
    <s v="abelardo.tamez@tidalwaveautospa.com"/>
    <s v="Bruce Maxwell"/>
    <x v="7"/>
    <x v="0"/>
  </r>
  <r>
    <s v="Abelardo Tamez"/>
    <s v="EXP-10014438"/>
    <n v="109.12"/>
    <d v="2024-05-29T00:00:00"/>
    <x v="0"/>
    <s v="Remove From Report"/>
    <s v="Supplies for wash"/>
    <s v="Supplies for wash"/>
    <m/>
    <m/>
    <m/>
    <m/>
    <m/>
    <m/>
    <m/>
    <m/>
    <m/>
    <m/>
    <m/>
    <m/>
    <m/>
    <m/>
    <m/>
    <m/>
    <m/>
    <m/>
    <m/>
    <m/>
    <d v="2024-07-18T00:00:00"/>
    <s v="abelardo.tamez@tidalwaveautospa.com"/>
    <s v="Bruce Maxwell"/>
    <x v="7"/>
    <x v="0"/>
  </r>
  <r>
    <s v="Abelardo Tamez"/>
    <s v="EXP-10014438"/>
    <n v="104.7"/>
    <d v="2024-05-30T00:00:00"/>
    <x v="0"/>
    <s v="Wash Maintenance"/>
    <s v="Wash Maintenance"/>
    <s v="Cleaning supplies"/>
    <m/>
    <m/>
    <m/>
    <m/>
    <m/>
    <m/>
    <m/>
    <m/>
    <m/>
    <m/>
    <m/>
    <m/>
    <m/>
    <m/>
    <m/>
    <m/>
    <m/>
    <m/>
    <m/>
    <m/>
    <d v="2024-07-18T00:00:00"/>
    <s v="abelardo.tamez@tidalwaveautospa.com"/>
    <s v="Bruce Maxwell"/>
    <x v="7"/>
    <x v="0"/>
  </r>
  <r>
    <s v="Abelardo Tamez"/>
    <s v="EXP-10014438"/>
    <n v="46.21"/>
    <d v="2024-05-30T00:00:00"/>
    <x v="13"/>
    <s v="Office Supplies"/>
    <s v="Office Supplies"/>
    <s v="Copy of keys for site"/>
    <m/>
    <m/>
    <m/>
    <m/>
    <m/>
    <m/>
    <m/>
    <m/>
    <m/>
    <m/>
    <m/>
    <m/>
    <m/>
    <m/>
    <m/>
    <m/>
    <m/>
    <m/>
    <m/>
    <m/>
    <d v="2024-07-18T00:00:00"/>
    <s v="abelardo.tamez@tidalwaveautospa.com"/>
    <s v="Bruce Maxwell"/>
    <x v="7"/>
    <x v="0"/>
  </r>
  <r>
    <s v="Abelardo Tamez"/>
    <s v="EXP-10014438"/>
    <n v="141.24"/>
    <d v="2024-05-31T00:00:00"/>
    <x v="16"/>
    <s v="Itemized"/>
    <s v="Small Tools"/>
    <s v="Tools and lubricants"/>
    <n v="90.9"/>
    <s v="Wash Maintenance"/>
    <s v="PB blaster, outdoor cleaner, lithium grease, WD-40, concrete cleaner"/>
    <n v="50.34"/>
    <s v="Small Tools"/>
    <s v="utility knife, razor blades"/>
    <m/>
    <m/>
    <m/>
    <m/>
    <m/>
    <m/>
    <m/>
    <m/>
    <m/>
    <m/>
    <m/>
    <m/>
    <m/>
    <m/>
    <d v="2024-07-18T00:00:00"/>
    <s v="abelardo.tamez@tidalwaveautospa.com"/>
    <s v="Bruce Maxwell"/>
    <x v="7"/>
    <x v="0"/>
  </r>
  <r>
    <s v="Abelardo Tamez"/>
    <s v="EXP-10014438"/>
    <n v="64.099999999999994"/>
    <d v="2024-06-01T00:00:00"/>
    <x v="0"/>
    <s v="Itemized"/>
    <s v="Office Supplies, Safety Supplies"/>
    <s v="Duct tape. Latex gloves. Prep brush poles"/>
    <n v="47.739999999999995"/>
    <s v="Wash Maintenance"/>
    <s v="duct tape, extension pole"/>
    <n v="16.36"/>
    <s v="Safety Supplies"/>
    <s v="gloves"/>
    <m/>
    <m/>
    <m/>
    <m/>
    <m/>
    <m/>
    <m/>
    <m/>
    <m/>
    <m/>
    <m/>
    <m/>
    <m/>
    <m/>
    <d v="2024-07-18T00:00:00"/>
    <s v="abelardo.tamez@tidalwaveautospa.com"/>
    <s v="Bruce Maxwell"/>
    <x v="7"/>
    <x v="0"/>
  </r>
  <r>
    <s v="Abelardo Tamez"/>
    <s v="EXP-10014438"/>
    <n v="19.899999999999999"/>
    <d v="2024-06-05T00:00:00"/>
    <x v="23"/>
    <s v="Itemized"/>
    <s v="Batteries and water"/>
    <s v="Batteries and water"/>
    <n v="14.59"/>
    <s v="Office Supplies"/>
    <s v="batteries"/>
    <n v="5.3099999999999987"/>
    <s v="Snacks"/>
    <s v="bottle water"/>
    <m/>
    <m/>
    <m/>
    <m/>
    <m/>
    <m/>
    <m/>
    <m/>
    <m/>
    <m/>
    <m/>
    <m/>
    <m/>
    <m/>
    <d v="2024-07-18T00:00:00"/>
    <s v="abelardo.tamez@tidalwaveautospa.com"/>
    <s v="Bruce Maxwell"/>
    <x v="7"/>
    <x v="0"/>
  </r>
  <r>
    <s v="Abelardo Tamez"/>
    <s v="EXP-10014438"/>
    <n v="111.82"/>
    <d v="2024-06-06T00:00:00"/>
    <x v="6"/>
    <s v="Parts"/>
    <s v="Parts"/>
    <s v="Hydraulic hoses"/>
    <m/>
    <m/>
    <m/>
    <m/>
    <m/>
    <m/>
    <m/>
    <m/>
    <m/>
    <m/>
    <m/>
    <m/>
    <m/>
    <m/>
    <m/>
    <m/>
    <m/>
    <m/>
    <m/>
    <m/>
    <d v="2024-07-18T00:00:00"/>
    <s v="abelardo.tamez@tidalwaveautospa.com"/>
    <s v="Bruce Maxwell"/>
    <x v="7"/>
    <x v="0"/>
  </r>
  <r>
    <s v="Abelardo Tamez"/>
    <s v="EXP-10014438"/>
    <n v="174.49"/>
    <d v="2024-06-11T00:00:00"/>
    <x v="23"/>
    <s v="Itemized"/>
    <s v="Office Supplies, Safety Supplies"/>
    <s v="Office supplie. Gloves.  Derergent"/>
    <n v="32.97"/>
    <s v="Safety Supplies"/>
    <s v="gloves"/>
    <n v="108.56"/>
    <s v="Office Supplies"/>
    <s v="copy paper, folding table, label tape, label maker, bath tissue"/>
    <n v="32.960000000000008"/>
    <s v="Wash Maintenance"/>
    <s v="detergent"/>
    <m/>
    <m/>
    <m/>
    <m/>
    <m/>
    <m/>
    <m/>
    <m/>
    <m/>
    <m/>
    <m/>
    <d v="2024-07-18T00:00:00"/>
    <s v="abelardo.tamez@tidalwaveautospa.com"/>
    <s v="Bruce Maxwell"/>
    <x v="7"/>
    <x v="0"/>
  </r>
  <r>
    <s v="Abelardo Tamez"/>
    <s v="EXP-10014438"/>
    <n v="278.56"/>
    <d v="2024-06-17T00:00:00"/>
    <x v="0"/>
    <s v="Wash Maintenance"/>
    <s v="Wash Maintenance"/>
    <s v="Cleaning supplies"/>
    <m/>
    <m/>
    <m/>
    <m/>
    <m/>
    <m/>
    <m/>
    <m/>
    <m/>
    <m/>
    <m/>
    <m/>
    <m/>
    <m/>
    <m/>
    <m/>
    <m/>
    <m/>
    <m/>
    <m/>
    <d v="2024-07-18T00:00:00"/>
    <s v="abelardo.tamez@tidalwaveautospa.com"/>
    <s v="Bruce Maxwell"/>
    <x v="7"/>
    <x v="0"/>
  </r>
  <r>
    <s v="Abelardo Tamez"/>
    <s v="EXP-10014438"/>
    <n v="12"/>
    <d v="2024-06-18T00:00:00"/>
    <x v="22"/>
    <s v="Car Wash"/>
    <s v="Test CC system"/>
    <s v="Test CC system"/>
    <m/>
    <m/>
    <m/>
    <m/>
    <m/>
    <m/>
    <m/>
    <m/>
    <m/>
    <m/>
    <m/>
    <m/>
    <m/>
    <m/>
    <m/>
    <m/>
    <m/>
    <m/>
    <m/>
    <m/>
    <d v="2024-07-18T00:00:00"/>
    <s v="abelardo.tamez@tidalwaveautospa.com"/>
    <s v="Bruce Maxwell"/>
    <x v="7"/>
    <x v="0"/>
  </r>
  <r>
    <s v="Brian Frank"/>
    <s v="EXP-10014637"/>
    <n v="105.92"/>
    <d v="2024-05-19T00:00:00"/>
    <x v="11"/>
    <s v="Small Tools"/>
    <s v="Small Tools"/>
    <s v="Rachet clamps for blue bons"/>
    <m/>
    <m/>
    <m/>
    <m/>
    <m/>
    <m/>
    <m/>
    <m/>
    <m/>
    <m/>
    <m/>
    <m/>
    <m/>
    <m/>
    <m/>
    <m/>
    <m/>
    <m/>
    <m/>
    <m/>
    <d v="2024-07-18T00:00:00"/>
    <s v="SL73@tidalwaveautospa.com"/>
    <s v="Michael Donnelly"/>
    <x v="7"/>
    <x v="0"/>
  </r>
  <r>
    <s v="Brian Frank"/>
    <s v="EXP-10014637"/>
    <n v="274.31"/>
    <d v="2024-05-28T00:00:00"/>
    <x v="2"/>
    <s v="Parts"/>
    <s v="Window washer repairs"/>
    <s v="Window washer repairs"/>
    <m/>
    <m/>
    <m/>
    <m/>
    <m/>
    <m/>
    <m/>
    <m/>
    <m/>
    <m/>
    <m/>
    <m/>
    <m/>
    <m/>
    <m/>
    <m/>
    <m/>
    <m/>
    <m/>
    <m/>
    <d v="2024-07-18T00:00:00"/>
    <s v="SL73@tidalwaveautospa.com"/>
    <s v="Michael Donnelly"/>
    <x v="7"/>
    <x v="0"/>
  </r>
  <r>
    <s v="Brian Frank"/>
    <s v="EXP-10014637"/>
    <n v="51.16"/>
    <d v="2024-05-28T00:00:00"/>
    <x v="2"/>
    <s v="Parts"/>
    <s v="Vac house pipe insrall"/>
    <s v="Vac house pipe insrall"/>
    <m/>
    <m/>
    <m/>
    <m/>
    <m/>
    <m/>
    <m/>
    <m/>
    <m/>
    <m/>
    <m/>
    <m/>
    <m/>
    <m/>
    <m/>
    <m/>
    <m/>
    <m/>
    <m/>
    <m/>
    <d v="2024-07-18T00:00:00"/>
    <s v="SL73@tidalwaveautospa.com"/>
    <s v="Michael Donnelly"/>
    <x v="7"/>
    <x v="0"/>
  </r>
  <r>
    <s v="Brian Frank"/>
    <s v="EXP-10014637"/>
    <n v="240.47"/>
    <d v="2024-05-31T00:00:00"/>
    <x v="11"/>
    <s v="Small Tools"/>
    <s v="Ladders"/>
    <s v="Ladders"/>
    <m/>
    <m/>
    <m/>
    <m/>
    <m/>
    <m/>
    <m/>
    <m/>
    <m/>
    <m/>
    <m/>
    <m/>
    <m/>
    <m/>
    <m/>
    <m/>
    <m/>
    <m/>
    <m/>
    <m/>
    <d v="2024-07-18T00:00:00"/>
    <s v="SL73@tidalwaveautospa.com"/>
    <s v="Michael Donnelly"/>
    <x v="7"/>
    <x v="0"/>
  </r>
  <r>
    <s v="Brian Frank"/>
    <s v="EXP-10014637"/>
    <n v="160.37"/>
    <d v="2024-06-01T00:00:00"/>
    <x v="11"/>
    <s v="Small Tools"/>
    <s v="Pit Pumping"/>
    <s v="Camera drain for pit"/>
    <m/>
    <m/>
    <m/>
    <m/>
    <m/>
    <m/>
    <m/>
    <m/>
    <m/>
    <m/>
    <m/>
    <m/>
    <m/>
    <m/>
    <m/>
    <m/>
    <m/>
    <m/>
    <m/>
    <m/>
    <d v="2024-07-18T00:00:00"/>
    <s v="SL73@tidalwaveautospa.com"/>
    <s v="Michael Donnelly"/>
    <x v="7"/>
    <x v="0"/>
  </r>
  <r>
    <s v="Brian Frank"/>
    <s v="EXP-10014637"/>
    <n v="43.58"/>
    <d v="2024-06-02T00:00:00"/>
    <x v="8"/>
    <s v="Snacks"/>
    <s v="Snacks"/>
    <s v="Gatorade"/>
    <m/>
    <m/>
    <m/>
    <m/>
    <m/>
    <m/>
    <m/>
    <m/>
    <m/>
    <m/>
    <m/>
    <m/>
    <m/>
    <m/>
    <m/>
    <m/>
    <m/>
    <m/>
    <m/>
    <m/>
    <d v="2024-07-18T00:00:00"/>
    <s v="SL73@tidalwaveautospa.com"/>
    <s v="Michael Donnelly"/>
    <x v="7"/>
    <x v="0"/>
  </r>
  <r>
    <s v="Brian Frank"/>
    <s v="EXP-10014637"/>
    <n v="177.1"/>
    <d v="2024-06-02T00:00:00"/>
    <x v="2"/>
    <s v="Wash Maintenance"/>
    <s v="Wash Maintenance"/>
    <s v="Oil, trans fluid, air compressor, airline hose"/>
    <m/>
    <m/>
    <m/>
    <m/>
    <m/>
    <m/>
    <m/>
    <m/>
    <m/>
    <m/>
    <m/>
    <m/>
    <m/>
    <m/>
    <m/>
    <m/>
    <m/>
    <m/>
    <m/>
    <m/>
    <d v="2024-07-18T00:00:00"/>
    <s v="SL73@tidalwaveautospa.com"/>
    <s v="Michael Donnelly"/>
    <x v="7"/>
    <x v="0"/>
  </r>
  <r>
    <s v="Brian Frank"/>
    <s v="EXP-10014637"/>
    <n v="75.58"/>
    <d v="2024-06-02T00:00:00"/>
    <x v="6"/>
    <s v="Itemized"/>
    <s v="Brake cleaners, bit set"/>
    <s v="Brake cleaners, bit set"/>
    <n v="53.79"/>
    <s v="Wash Maintenance"/>
    <s v="brake cleaner"/>
    <n v="21.79"/>
    <s v="Safety Supplies"/>
    <s v="gloves"/>
    <m/>
    <m/>
    <m/>
    <m/>
    <m/>
    <m/>
    <m/>
    <m/>
    <m/>
    <m/>
    <m/>
    <m/>
    <m/>
    <m/>
    <d v="2024-07-18T00:00:00"/>
    <s v="SL73@tidalwaveautospa.com"/>
    <s v="Michael Donnelly"/>
    <x v="7"/>
    <x v="0"/>
  </r>
  <r>
    <s v="Brian Frank"/>
    <s v="EXP-10014637"/>
    <n v="85.6"/>
    <d v="2024-06-03T00:00:00"/>
    <x v="23"/>
    <s v="Office Furniture"/>
    <s v="Microwave"/>
    <s v="Microwave"/>
    <m/>
    <m/>
    <m/>
    <m/>
    <m/>
    <m/>
    <m/>
    <m/>
    <m/>
    <m/>
    <m/>
    <m/>
    <m/>
    <m/>
    <m/>
    <m/>
    <m/>
    <m/>
    <m/>
    <m/>
    <d v="2024-07-18T00:00:00"/>
    <s v="SL73@tidalwaveautospa.com"/>
    <s v="Michael Donnelly"/>
    <x v="7"/>
    <x v="0"/>
  </r>
  <r>
    <s v="Brian Frank"/>
    <s v="EXP-10014637"/>
    <n v="21.79"/>
    <d v="2024-06-05T00:00:00"/>
    <x v="18"/>
    <s v="Fuel"/>
    <s v="Fuel"/>
    <s v="Gas blower power washer"/>
    <m/>
    <m/>
    <m/>
    <m/>
    <m/>
    <m/>
    <m/>
    <m/>
    <m/>
    <m/>
    <m/>
    <m/>
    <m/>
    <m/>
    <m/>
    <m/>
    <m/>
    <m/>
    <m/>
    <m/>
    <d v="2024-07-18T00:00:00"/>
    <s v="SL73@tidalwaveautospa.com"/>
    <s v="Michael Donnelly"/>
    <x v="7"/>
    <x v="0"/>
  </r>
  <r>
    <s v="Brian Frank"/>
    <s v="EXP-10014637"/>
    <n v="472.75"/>
    <d v="2024-06-08T00:00:00"/>
    <x v="2"/>
    <s v="Parts"/>
    <s v="Window washer rebuild"/>
    <s v="Window washer rebuild"/>
    <m/>
    <m/>
    <m/>
    <m/>
    <m/>
    <m/>
    <m/>
    <m/>
    <m/>
    <m/>
    <m/>
    <m/>
    <m/>
    <m/>
    <m/>
    <m/>
    <m/>
    <m/>
    <m/>
    <m/>
    <d v="2024-07-18T00:00:00"/>
    <s v="SL73@tidalwaveautospa.com"/>
    <s v="Michael Donnelly"/>
    <x v="7"/>
    <x v="0"/>
  </r>
  <r>
    <s v="Brian Frank"/>
    <s v="EXP-10014637"/>
    <n v="290.76"/>
    <d v="2024-06-13T00:00:00"/>
    <x v="2"/>
    <s v="Wash Maintenance"/>
    <s v="Wash Maintenance"/>
    <s v="Wire cord, brush blade, drain pipes, oil chaim, saw blade, cleaner, soft water sofber"/>
    <m/>
    <m/>
    <m/>
    <m/>
    <m/>
    <m/>
    <m/>
    <m/>
    <m/>
    <m/>
    <m/>
    <m/>
    <m/>
    <m/>
    <m/>
    <m/>
    <m/>
    <m/>
    <m/>
    <m/>
    <d v="2024-07-18T00:00:00"/>
    <s v="SL73@tidalwaveautospa.com"/>
    <s v="Michael Donnelly"/>
    <x v="7"/>
    <x v="0"/>
  </r>
  <r>
    <s v="Brian Frank"/>
    <s v="EXP-10014637"/>
    <n v="301.49"/>
    <d v="2024-06-18T00:00:00"/>
    <x v="2"/>
    <s v="Parts"/>
    <s v="Vac house exhaust repairs"/>
    <s v="Vac house exhaust repairs"/>
    <m/>
    <m/>
    <m/>
    <m/>
    <m/>
    <m/>
    <m/>
    <m/>
    <m/>
    <m/>
    <m/>
    <m/>
    <m/>
    <m/>
    <m/>
    <m/>
    <m/>
    <m/>
    <m/>
    <m/>
    <d v="2024-07-18T00:00:00"/>
    <s v="SL73@tidalwaveautospa.com"/>
    <s v="Michael Donnelly"/>
    <x v="7"/>
    <x v="0"/>
  </r>
  <r>
    <s v="Brian Frank"/>
    <s v="EXP-10014637"/>
    <n v="55.47"/>
    <d v="2024-06-18T00:00:00"/>
    <x v="8"/>
    <s v="Snacks"/>
    <s v="Snacks"/>
    <s v="Gatorade"/>
    <m/>
    <m/>
    <m/>
    <m/>
    <m/>
    <m/>
    <m/>
    <m/>
    <m/>
    <m/>
    <m/>
    <m/>
    <m/>
    <m/>
    <m/>
    <m/>
    <m/>
    <m/>
    <m/>
    <m/>
    <d v="2024-07-18T00:00:00"/>
    <s v="SL73@tidalwaveautospa.com"/>
    <s v="Michael Donnelly"/>
    <x v="7"/>
    <x v="0"/>
  </r>
  <r>
    <s v="Brian Frank"/>
    <s v="EXP-10014637"/>
    <n v="24.6"/>
    <d v="2024-06-18T00:00:00"/>
    <x v="18"/>
    <s v="Pest Control/Extermination"/>
    <s v="Pest Control/Extermination"/>
    <s v="Insect ant killer"/>
    <m/>
    <m/>
    <m/>
    <m/>
    <m/>
    <m/>
    <m/>
    <m/>
    <m/>
    <m/>
    <m/>
    <m/>
    <m/>
    <m/>
    <m/>
    <m/>
    <m/>
    <m/>
    <m/>
    <m/>
    <d v="2024-07-18T00:00:00"/>
    <s v="SL73@tidalwaveautospa.com"/>
    <s v="Michael Donnelly"/>
    <x v="7"/>
    <x v="0"/>
  </r>
  <r>
    <s v="Brian Frank"/>
    <s v="EXP-10014637"/>
    <n v="130.38"/>
    <d v="2024-06-18T00:00:00"/>
    <x v="8"/>
    <s v="Snacks"/>
    <s v="Snacks"/>
    <s v="Tm gatorade snacks"/>
    <m/>
    <m/>
    <m/>
    <m/>
    <m/>
    <m/>
    <m/>
    <m/>
    <m/>
    <m/>
    <m/>
    <m/>
    <m/>
    <m/>
    <m/>
    <m/>
    <m/>
    <m/>
    <m/>
    <m/>
    <d v="2024-07-18T00:00:00"/>
    <s v="SL73@tidalwaveautospa.com"/>
    <s v="Michael Donnelly"/>
    <x v="7"/>
    <x v="0"/>
  </r>
  <r>
    <s v="Brian Frank"/>
    <s v="EXP-10014637"/>
    <n v="478.41"/>
    <d v="2024-06-19T00:00:00"/>
    <x v="11"/>
    <s v="Small Tools"/>
    <s v="Vise"/>
    <s v="Vise"/>
    <m/>
    <m/>
    <m/>
    <m/>
    <m/>
    <m/>
    <m/>
    <m/>
    <m/>
    <m/>
    <m/>
    <m/>
    <m/>
    <m/>
    <m/>
    <m/>
    <m/>
    <m/>
    <m/>
    <m/>
    <d v="2024-07-18T00:00:00"/>
    <s v="SL73@tidalwaveautospa.com"/>
    <s v="Michael Donnelly"/>
    <x v="7"/>
    <x v="0"/>
  </r>
  <r>
    <s v="Brian Frank"/>
    <s v="EXP-10014637"/>
    <n v="288.89"/>
    <d v="2024-06-20T00:00:00"/>
    <x v="11"/>
    <s v="Small Tools"/>
    <s v="Small Tools"/>
    <s v="Outdoor fan"/>
    <m/>
    <m/>
    <m/>
    <m/>
    <m/>
    <m/>
    <m/>
    <m/>
    <m/>
    <m/>
    <m/>
    <m/>
    <m/>
    <m/>
    <m/>
    <m/>
    <m/>
    <m/>
    <m/>
    <m/>
    <d v="2024-07-18T00:00:00"/>
    <s v="SL73@tidalwaveautospa.com"/>
    <s v="Michael Donnelly"/>
    <x v="7"/>
    <x v="0"/>
  </r>
  <r>
    <s v="Brian Frank"/>
    <s v="EXP-10014637"/>
    <n v="192.08"/>
    <d v="2024-06-20T00:00:00"/>
    <x v="11"/>
    <s v="Landscaping"/>
    <s v="Ego battery pack blower"/>
    <s v="Ego battery pack blower"/>
    <m/>
    <m/>
    <m/>
    <m/>
    <m/>
    <m/>
    <m/>
    <m/>
    <m/>
    <m/>
    <m/>
    <m/>
    <m/>
    <m/>
    <m/>
    <m/>
    <m/>
    <m/>
    <m/>
    <m/>
    <d v="2024-07-18T00:00:00"/>
    <s v="SL73@tidalwaveautospa.com"/>
    <s v="Michael Donnelly"/>
    <x v="7"/>
    <x v="0"/>
  </r>
  <r>
    <s v="Clark Cull"/>
    <s v="EXP-10014598"/>
    <n v="99.74"/>
    <d v="2024-05-19T00:00:00"/>
    <x v="8"/>
    <s v="Snacks"/>
    <s v="Snacks"/>
    <s v="gatorades, snacks"/>
    <m/>
    <m/>
    <m/>
    <m/>
    <m/>
    <m/>
    <m/>
    <m/>
    <m/>
    <m/>
    <m/>
    <m/>
    <m/>
    <m/>
    <m/>
    <m/>
    <m/>
    <m/>
    <m/>
    <m/>
    <d v="2024-07-18T00:00:00"/>
    <s v="SL84@tidalwaveautospa.com"/>
    <s v="Michael Donnelly"/>
    <x v="7"/>
    <x v="0"/>
  </r>
  <r>
    <s v="Clark Cull"/>
    <s v="EXP-10014598"/>
    <n v="134.18"/>
    <d v="2024-05-28T00:00:00"/>
    <x v="6"/>
    <s v="Wash Maintenance"/>
    <s v="Wash Maintenance"/>
    <s v="Sofner salt"/>
    <m/>
    <m/>
    <m/>
    <m/>
    <m/>
    <m/>
    <m/>
    <m/>
    <m/>
    <m/>
    <m/>
    <m/>
    <m/>
    <m/>
    <m/>
    <m/>
    <m/>
    <m/>
    <m/>
    <m/>
    <d v="2024-07-18T00:00:00"/>
    <s v="SL84@tidalwaveautospa.com"/>
    <s v="Michael Donnelly"/>
    <x v="7"/>
    <x v="0"/>
  </r>
  <r>
    <s v="Clark Cull"/>
    <s v="EXP-10014598"/>
    <n v="408"/>
    <d v="2024-05-29T00:00:00"/>
    <x v="0"/>
    <s v="Itemized"/>
    <s v="Small Tools, Wash Maintenance"/>
    <s v="Backpack sprayer.  WD-40"/>
    <n v="190.38"/>
    <s v="Wash Maintenance"/>
    <s v="WD-40, lime away, lime out, zep cleaner"/>
    <n v="39.239999999999995"/>
    <s v="Safety Supplies"/>
    <s v="gloves"/>
    <n v="178.38"/>
    <s v="Small Tools"/>
    <s v="backpack sprayer"/>
    <m/>
    <m/>
    <m/>
    <m/>
    <m/>
    <m/>
    <m/>
    <m/>
    <m/>
    <m/>
    <m/>
    <d v="2024-07-18T00:00:00"/>
    <s v="SL84@tidalwaveautospa.com"/>
    <s v="Michael Donnelly"/>
    <x v="7"/>
    <x v="0"/>
  </r>
  <r>
    <s v="Clark Cull"/>
    <s v="EXP-10014598"/>
    <n v="134.18"/>
    <d v="2024-05-31T00:00:00"/>
    <x v="6"/>
    <s v="Wash Maintenance"/>
    <s v="Wash Maintenance"/>
    <s v="Softner salt"/>
    <m/>
    <m/>
    <m/>
    <m/>
    <m/>
    <m/>
    <m/>
    <m/>
    <m/>
    <m/>
    <m/>
    <m/>
    <m/>
    <m/>
    <m/>
    <m/>
    <m/>
    <m/>
    <m/>
    <m/>
    <d v="2024-07-18T00:00:00"/>
    <s v="SL84@tidalwaveautospa.com"/>
    <s v="Michael Donnelly"/>
    <x v="7"/>
    <x v="0"/>
  </r>
  <r>
    <s v="Clark Cull"/>
    <s v="EXP-10014598"/>
    <n v="21.36"/>
    <d v="2024-06-01T00:00:00"/>
    <x v="2"/>
    <s v="Parts"/>
    <s v="Parts"/>
    <s v="U bolts"/>
    <m/>
    <m/>
    <m/>
    <m/>
    <m/>
    <m/>
    <m/>
    <m/>
    <m/>
    <m/>
    <m/>
    <m/>
    <m/>
    <m/>
    <m/>
    <m/>
    <m/>
    <m/>
    <m/>
    <m/>
    <d v="2024-07-18T00:00:00"/>
    <s v="SL84@tidalwaveautospa.com"/>
    <s v="Michael Donnelly"/>
    <x v="7"/>
    <x v="0"/>
  </r>
  <r>
    <s v="Clark Cull"/>
    <s v="EXP-10014598"/>
    <n v="167.54"/>
    <d v="2024-06-04T00:00:00"/>
    <x v="0"/>
    <s v="Wash Maintenance"/>
    <s v="Wash Maintenance"/>
    <s v="Cleaning supplies"/>
    <m/>
    <m/>
    <m/>
    <m/>
    <m/>
    <m/>
    <m/>
    <m/>
    <m/>
    <m/>
    <m/>
    <m/>
    <m/>
    <m/>
    <m/>
    <m/>
    <m/>
    <m/>
    <m/>
    <m/>
    <d v="2024-07-18T00:00:00"/>
    <s v="SL84@tidalwaveautospa.com"/>
    <s v="Michael Donnelly"/>
    <x v="7"/>
    <x v="0"/>
  </r>
  <r>
    <s v="Clark Cull"/>
    <s v="EXP-10014598"/>
    <n v="93.16"/>
    <d v="2024-06-04T00:00:00"/>
    <x v="6"/>
    <s v="Wash Maintenance"/>
    <s v="Wash Maintenance"/>
    <s v="Cleaning supplies"/>
    <m/>
    <m/>
    <m/>
    <m/>
    <m/>
    <m/>
    <m/>
    <m/>
    <m/>
    <m/>
    <m/>
    <m/>
    <m/>
    <m/>
    <m/>
    <m/>
    <m/>
    <m/>
    <m/>
    <m/>
    <d v="2024-07-18T00:00:00"/>
    <s v="SL84@tidalwaveautospa.com"/>
    <s v="Michael Donnelly"/>
    <x v="7"/>
    <x v="0"/>
  </r>
  <r>
    <s v="Clark Cull"/>
    <s v="EXP-10014598"/>
    <n v="23.89"/>
    <d v="2024-06-05T00:00:00"/>
    <x v="16"/>
    <s v="Itemized"/>
    <s v="Wash Maintenance"/>
    <s v="Box cutters and vinegar"/>
    <n v="6.36"/>
    <s v="Small Tools"/>
    <s v="box cutter"/>
    <n v="17.53"/>
    <s v="Wash Maintenance"/>
    <s v="vinegar"/>
    <m/>
    <m/>
    <m/>
    <m/>
    <m/>
    <m/>
    <m/>
    <m/>
    <m/>
    <m/>
    <m/>
    <m/>
    <m/>
    <m/>
    <d v="2024-07-18T00:00:00"/>
    <s v="SL84@tidalwaveautospa.com"/>
    <s v="Michael Donnelly"/>
    <x v="7"/>
    <x v="0"/>
  </r>
  <r>
    <s v="Rebecca Jones"/>
    <s v="EXP-10014690"/>
    <n v="25.99"/>
    <d v="2024-06-18T00:00:00"/>
    <x v="22"/>
    <s v="Parts"/>
    <s v="Parts"/>
    <s v="hose fittings"/>
    <m/>
    <m/>
    <m/>
    <m/>
    <m/>
    <m/>
    <m/>
    <m/>
    <m/>
    <m/>
    <m/>
    <m/>
    <m/>
    <m/>
    <m/>
    <m/>
    <m/>
    <m/>
    <m/>
    <m/>
    <d v="2024-07-18T00:00:00"/>
    <s v="SL182@tidalwaveautospa.com"/>
    <s v="Joe Chavez"/>
    <x v="7"/>
    <x v="0"/>
  </r>
  <r>
    <s v="Rebecca Jones"/>
    <s v="EXP-10014690"/>
    <n v="81.45"/>
    <d v="2024-06-20T00:00:00"/>
    <x v="0"/>
    <s v="Itemized"/>
    <s v="gloves, bottle water, potting mix"/>
    <s v="gloves, bottle water, potting mix"/>
    <n v="11.97"/>
    <s v="Safety Supplies"/>
    <s v="gloves"/>
    <n v="12.72"/>
    <s v="Snacks"/>
    <s v="bottle water"/>
    <n v="56.760000000000005"/>
    <s v="Landscaping"/>
    <s v="potting soil"/>
    <m/>
    <m/>
    <m/>
    <m/>
    <m/>
    <m/>
    <m/>
    <m/>
    <m/>
    <m/>
    <m/>
    <d v="2024-07-18T00:00:00"/>
    <s v="SL182@tidalwaveautospa.com"/>
    <s v="Joe Chavez"/>
    <x v="7"/>
    <x v="0"/>
  </r>
  <r>
    <s v="Leroy Sattler"/>
    <s v="EXP-10014640"/>
    <n v="195.17"/>
    <d v="2024-03-18T00:00:00"/>
    <x v="2"/>
    <s v="Plumbing Expense"/>
    <s v="Parts, Plumbing Expense"/>
    <s v="Reclaim parts"/>
    <m/>
    <m/>
    <m/>
    <m/>
    <m/>
    <m/>
    <m/>
    <m/>
    <m/>
    <m/>
    <m/>
    <m/>
    <m/>
    <m/>
    <m/>
    <m/>
    <m/>
    <m/>
    <m/>
    <m/>
    <d v="2024-07-18T00:00:00"/>
    <s v="SL63@tidalwaveautospa.com"/>
    <s v="Michael Donnelly"/>
    <x v="7"/>
    <x v="0"/>
  </r>
  <r>
    <s v="Leroy Sattler"/>
    <s v="EXP-10014640"/>
    <n v="226.57"/>
    <d v="2024-03-21T00:00:00"/>
    <x v="2"/>
    <s v="Plumbing Expense"/>
    <s v="Parts, Plumbing Expense"/>
    <s v="Reclaim parts"/>
    <m/>
    <m/>
    <m/>
    <m/>
    <m/>
    <m/>
    <m/>
    <m/>
    <m/>
    <m/>
    <m/>
    <m/>
    <m/>
    <m/>
    <m/>
    <m/>
    <m/>
    <m/>
    <m/>
    <m/>
    <d v="2024-07-18T00:00:00"/>
    <s v="SL63@tidalwaveautospa.com"/>
    <s v="Michael Donnelly"/>
    <x v="7"/>
    <x v="0"/>
  </r>
  <r>
    <s v="Leroy Sattler"/>
    <s v="EXP-10014640"/>
    <n v="202.68"/>
    <d v="2024-05-23T00:00:00"/>
    <x v="1"/>
    <s v="Parts"/>
    <s v="Parts"/>
    <s v="Air component check valve"/>
    <m/>
    <m/>
    <m/>
    <m/>
    <m/>
    <m/>
    <m/>
    <m/>
    <m/>
    <m/>
    <m/>
    <m/>
    <m/>
    <m/>
    <m/>
    <m/>
    <m/>
    <m/>
    <m/>
    <m/>
    <d v="2024-07-18T00:00:00"/>
    <s v="SL63@tidalwaveautospa.com"/>
    <s v="Michael Donnelly"/>
    <x v="7"/>
    <x v="0"/>
  </r>
  <r>
    <s v="Leroy Sattler"/>
    <s v="EXP-10014640"/>
    <n v="54.48"/>
    <d v="2024-05-24T00:00:00"/>
    <x v="2"/>
    <s v="Parts"/>
    <s v="Vacuum canister base"/>
    <s v="Vacuum canister base"/>
    <m/>
    <m/>
    <m/>
    <m/>
    <m/>
    <m/>
    <m/>
    <m/>
    <m/>
    <m/>
    <m/>
    <m/>
    <m/>
    <m/>
    <m/>
    <m/>
    <m/>
    <m/>
    <m/>
    <m/>
    <d v="2024-07-18T00:00:00"/>
    <s v="SL63@tidalwaveautospa.com"/>
    <s v="Michael Donnelly"/>
    <x v="7"/>
    <x v="0"/>
  </r>
  <r>
    <s v="Leroy Sattler"/>
    <s v="EXP-10014640"/>
    <n v="191.16"/>
    <d v="2024-05-27T00:00:00"/>
    <x v="0"/>
    <s v="Wash Maintenance"/>
    <s v="Wash Maintenance"/>
    <s v="Softener salt"/>
    <m/>
    <m/>
    <m/>
    <m/>
    <m/>
    <m/>
    <m/>
    <m/>
    <m/>
    <m/>
    <m/>
    <m/>
    <m/>
    <m/>
    <m/>
    <m/>
    <m/>
    <m/>
    <m/>
    <m/>
    <d v="2024-07-18T00:00:00"/>
    <s v="SL63@tidalwaveautospa.com"/>
    <s v="Michael Donnelly"/>
    <x v="7"/>
    <x v="0"/>
  </r>
  <r>
    <s v="Leroy Sattler"/>
    <s v="EXP-10014640"/>
    <n v="145.30000000000001"/>
    <d v="2024-05-27T00:00:00"/>
    <x v="0"/>
    <s v="Parts"/>
    <s v="Parts"/>
    <s v="1/2” jic fittings"/>
    <m/>
    <m/>
    <m/>
    <m/>
    <m/>
    <m/>
    <m/>
    <m/>
    <m/>
    <m/>
    <m/>
    <m/>
    <m/>
    <m/>
    <m/>
    <m/>
    <m/>
    <m/>
    <m/>
    <m/>
    <d v="2024-07-18T00:00:00"/>
    <s v="SL63@tidalwaveautospa.com"/>
    <s v="Michael Donnelly"/>
    <x v="7"/>
    <x v="0"/>
  </r>
  <r>
    <s v="Leroy Sattler"/>
    <s v="EXP-10014640"/>
    <n v="219.64"/>
    <d v="2024-05-28T00:00:00"/>
    <x v="0"/>
    <s v="Itemized"/>
    <s v="Safety Supplies, Wash Maintenance"/>
    <s v="Gloves cleaning supplies aw32"/>
    <n v="38.450000000000003"/>
    <s v="Office Supplies"/>
    <s v="paper towels, bath tissue"/>
    <n v="146.9"/>
    <s v="Wash Maintenance"/>
    <s v="zep cleaner, hydraulic oil"/>
    <n v="23.97"/>
    <s v="Safety Supplies"/>
    <s v="gloves"/>
    <n v="10.319999999999965"/>
    <s v="Snacks"/>
    <s v="bottle water"/>
    <m/>
    <m/>
    <m/>
    <m/>
    <m/>
    <m/>
    <m/>
    <m/>
    <d v="2024-07-18T00:00:00"/>
    <s v="SL63@tidalwaveautospa.com"/>
    <s v="Michael Donnelly"/>
    <x v="7"/>
    <x v="0"/>
  </r>
  <r>
    <s v="Leroy Sattler"/>
    <s v="EXP-10014640"/>
    <n v="16.95"/>
    <d v="2024-05-28T00:00:00"/>
    <x v="0"/>
    <s v="Office Supplies"/>
    <s v="Office Supplies"/>
    <s v="Keys"/>
    <m/>
    <m/>
    <m/>
    <m/>
    <m/>
    <m/>
    <m/>
    <m/>
    <m/>
    <m/>
    <m/>
    <m/>
    <m/>
    <m/>
    <m/>
    <m/>
    <m/>
    <m/>
    <m/>
    <m/>
    <d v="2024-07-18T00:00:00"/>
    <s v="SL63@tidalwaveautospa.com"/>
    <s v="Michael Donnelly"/>
    <x v="7"/>
    <x v="0"/>
  </r>
  <r>
    <s v="Leroy Sattler"/>
    <s v="EXP-10014640"/>
    <n v="89.58"/>
    <d v="2024-05-30T00:00:00"/>
    <x v="0"/>
    <s v="Small Tools"/>
    <s v="2 25’ pressure hoses"/>
    <s v="2 25’ pressure hoses"/>
    <m/>
    <m/>
    <m/>
    <m/>
    <m/>
    <m/>
    <m/>
    <m/>
    <m/>
    <m/>
    <m/>
    <m/>
    <m/>
    <m/>
    <m/>
    <m/>
    <m/>
    <m/>
    <m/>
    <m/>
    <d v="2024-07-18T00:00:00"/>
    <s v="SL63@tidalwaveautospa.com"/>
    <s v="Michael Donnelly"/>
    <x v="7"/>
    <x v="0"/>
  </r>
  <r>
    <s v="Leroy Sattler"/>
    <s v="EXP-10014640"/>
    <n v="1242.26"/>
    <d v="2024-05-31T00:00:00"/>
    <x v="22"/>
    <s v="Wash Repairs"/>
    <s v="Had yo have help confining loose hoses from remodel."/>
    <s v="Had yo have help confining loose hoses from remodel."/>
    <m/>
    <m/>
    <m/>
    <m/>
    <m/>
    <m/>
    <m/>
    <m/>
    <m/>
    <m/>
    <m/>
    <m/>
    <m/>
    <m/>
    <m/>
    <m/>
    <m/>
    <m/>
    <m/>
    <m/>
    <d v="2024-07-18T00:00:00"/>
    <s v="SL63@tidalwaveautospa.com"/>
    <s v="Michael Donnelly"/>
    <x v="7"/>
    <x v="0"/>
  </r>
  <r>
    <s v="Leroy Sattler"/>
    <s v="EXP-10014640"/>
    <n v="46.64"/>
    <d v="2024-06-08T00:00:00"/>
    <x v="0"/>
    <s v="Wash Maintenance"/>
    <s v="Cleaning agent"/>
    <s v="Cleaning agent"/>
    <m/>
    <m/>
    <m/>
    <m/>
    <m/>
    <m/>
    <m/>
    <m/>
    <m/>
    <m/>
    <m/>
    <m/>
    <m/>
    <m/>
    <m/>
    <m/>
    <m/>
    <m/>
    <m/>
    <m/>
    <d v="2024-07-18T00:00:00"/>
    <s v="SL63@tidalwaveautospa.com"/>
    <s v="Michael Donnelly"/>
    <x v="7"/>
    <x v="0"/>
  </r>
  <r>
    <s v="Leroy Sattler"/>
    <s v="EXP-10014640"/>
    <n v="739.25"/>
    <d v="2024-06-10T00:00:00"/>
    <x v="0"/>
    <s v="Itemized"/>
    <s v="Office Furniture, Small Tools, Wash Maintenance, Wash Supplies"/>
    <s v="Shelving for bullseye. Drill pump. Aw32. Spray bottles cleaning supplies"/>
    <n v="461.96000000000004"/>
    <s v="Office Furniture"/>
    <s v="shelves"/>
    <n v="145.9"/>
    <s v="Wash Maintenance"/>
    <s v="hydraulic oil, zep cleaner"/>
    <n v="27.33"/>
    <s v="Wash Supplies"/>
    <s v="spray bottles"/>
    <n v="25.96"/>
    <s v="Small Tools"/>
    <s v="drill pump kit"/>
    <n v="78.099999999999909"/>
    <s v="Parts"/>
    <s v="hoses"/>
    <m/>
    <m/>
    <m/>
    <m/>
    <m/>
    <d v="2024-07-18T00:00:00"/>
    <s v="SL63@tidalwaveautospa.com"/>
    <s v="Michael Donnelly"/>
    <x v="7"/>
    <x v="0"/>
  </r>
  <r>
    <s v="Leroy Sattler"/>
    <s v="EXP-10014640"/>
    <n v="36.99"/>
    <d v="2024-06-13T00:00:00"/>
    <x v="8"/>
    <s v="Miscellaneous Expense - Non-SL"/>
    <s v="Disregard used wrong card"/>
    <s v="Disregard used wrong card"/>
    <m/>
    <m/>
    <m/>
    <m/>
    <m/>
    <m/>
    <m/>
    <m/>
    <m/>
    <m/>
    <m/>
    <m/>
    <m/>
    <m/>
    <m/>
    <m/>
    <m/>
    <m/>
    <m/>
    <m/>
    <d v="2024-07-18T00:00:00"/>
    <s v="SL63@tidalwaveautospa.com"/>
    <s v="Michael Donnelly"/>
    <x v="7"/>
    <x v="0"/>
  </r>
  <r>
    <s v="Leroy Sattler"/>
    <s v="EXP-10014640"/>
    <n v="72.94"/>
    <d v="2024-06-13T00:00:00"/>
    <x v="8"/>
    <s v="Miscellaneous Expense - Non-SL"/>
    <s v="Disregard used wrong card"/>
    <s v="Disregard used wrong card"/>
    <m/>
    <m/>
    <m/>
    <m/>
    <m/>
    <m/>
    <m/>
    <m/>
    <m/>
    <m/>
    <m/>
    <m/>
    <m/>
    <m/>
    <m/>
    <m/>
    <m/>
    <m/>
    <m/>
    <m/>
    <d v="2024-07-18T00:00:00"/>
    <s v="SL63@tidalwaveautospa.com"/>
    <s v="Michael Donnelly"/>
    <x v="7"/>
    <x v="0"/>
  </r>
  <r>
    <s v="Leroy Sattler"/>
    <s v="EXP-10014640"/>
    <n v="12.72"/>
    <d v="2024-06-13T00:00:00"/>
    <x v="6"/>
    <s v="Parts"/>
    <s v="Parts"/>
    <s v="Push fitting air"/>
    <m/>
    <m/>
    <m/>
    <m/>
    <m/>
    <m/>
    <m/>
    <m/>
    <m/>
    <m/>
    <m/>
    <m/>
    <m/>
    <m/>
    <m/>
    <m/>
    <m/>
    <m/>
    <m/>
    <m/>
    <d v="2024-07-18T00:00:00"/>
    <s v="SL63@tidalwaveautospa.com"/>
    <s v="Michael Donnelly"/>
    <x v="7"/>
    <x v="0"/>
  </r>
  <r>
    <s v="Leroy Sattler"/>
    <s v="EXP-10014640"/>
    <n v="80.650000000000006"/>
    <d v="2024-06-15T00:00:00"/>
    <x v="16"/>
    <s v="Itemized"/>
    <s v="Small Tools, Wash Maintenance"/>
    <s v="Zip ties. Oil drill pump."/>
    <n v="11.7"/>
    <s v="Wash Maintenance"/>
    <s v="cable ties"/>
    <n v="68.95"/>
    <s v="Small Tools"/>
    <s v="drill pump kit, hand pump"/>
    <m/>
    <m/>
    <m/>
    <m/>
    <m/>
    <m/>
    <m/>
    <m/>
    <m/>
    <m/>
    <m/>
    <m/>
    <m/>
    <m/>
    <d v="2024-07-18T00:00:00"/>
    <s v="SL63@tidalwaveautospa.com"/>
    <s v="Michael Donnelly"/>
    <x v="7"/>
    <x v="0"/>
  </r>
  <r>
    <s v="Leroy Sattler"/>
    <s v="EXP-10014640"/>
    <n v="-36.99"/>
    <d v="2024-06-17T00:00:00"/>
    <x v="8"/>
    <s v="Miscellaneous Expense - Non-SL"/>
    <s v="Disregard this"/>
    <s v="Disregard this"/>
    <m/>
    <m/>
    <m/>
    <m/>
    <m/>
    <m/>
    <m/>
    <m/>
    <m/>
    <m/>
    <m/>
    <m/>
    <m/>
    <m/>
    <m/>
    <m/>
    <m/>
    <m/>
    <m/>
    <m/>
    <d v="2024-07-18T00:00:00"/>
    <s v="SL63@tidalwaveautospa.com"/>
    <s v="Michael Donnelly"/>
    <x v="7"/>
    <x v="0"/>
  </r>
  <r>
    <s v="Leroy Sattler"/>
    <s v="EXP-10014640"/>
    <n v="-72.94"/>
    <d v="2024-06-17T00:00:00"/>
    <x v="8"/>
    <s v="Miscellaneous Expense - Non-SL"/>
    <s v="Disregard thus"/>
    <s v="Disregard thus"/>
    <m/>
    <m/>
    <m/>
    <m/>
    <m/>
    <m/>
    <m/>
    <m/>
    <m/>
    <m/>
    <m/>
    <m/>
    <m/>
    <m/>
    <m/>
    <m/>
    <m/>
    <m/>
    <m/>
    <m/>
    <d v="2024-07-18T00:00:00"/>
    <s v="SL63@tidalwaveautospa.com"/>
    <s v="Michael Donnelly"/>
    <x v="7"/>
    <x v="0"/>
  </r>
  <r>
    <s v="Leroy Sattler"/>
    <s v="EXP-10014640"/>
    <n v="185.85"/>
    <d v="2024-06-20T00:00:00"/>
    <x v="1"/>
    <s v="Parts"/>
    <s v="3/4” copper air line repair"/>
    <s v="3/4” copper air line repair"/>
    <m/>
    <m/>
    <m/>
    <m/>
    <m/>
    <m/>
    <m/>
    <m/>
    <m/>
    <m/>
    <m/>
    <m/>
    <m/>
    <m/>
    <m/>
    <m/>
    <m/>
    <m/>
    <m/>
    <m/>
    <d v="2024-07-18T00:00:00"/>
    <s v="SL63@tidalwaveautospa.com"/>
    <s v="Michael Donnelly"/>
    <x v="7"/>
    <x v="0"/>
  </r>
  <r>
    <s v="Scott Gulasa"/>
    <s v="EXP-10014664"/>
    <n v="105.82"/>
    <d v="2024-05-18T00:00:00"/>
    <x v="0"/>
    <s v="Wash Maintenance"/>
    <s v="Wash Maintenance"/>
    <s v="Hydraulic fluid"/>
    <m/>
    <m/>
    <m/>
    <m/>
    <m/>
    <m/>
    <m/>
    <m/>
    <m/>
    <m/>
    <m/>
    <m/>
    <m/>
    <m/>
    <m/>
    <m/>
    <m/>
    <m/>
    <m/>
    <m/>
    <d v="2024-07-18T00:00:00"/>
    <s v="SL155@tidalwaveautospa.com"/>
    <s v="Michael Dodge"/>
    <x v="7"/>
    <x v="0"/>
  </r>
  <r>
    <s v="Scott Gulasa"/>
    <s v="EXP-10014664"/>
    <n v="5.09"/>
    <d v="2024-05-22T00:00:00"/>
    <x v="23"/>
    <s v="Snacks"/>
    <s v="Water"/>
    <s v="Water"/>
    <m/>
    <m/>
    <m/>
    <m/>
    <m/>
    <m/>
    <m/>
    <m/>
    <m/>
    <m/>
    <m/>
    <m/>
    <m/>
    <m/>
    <m/>
    <m/>
    <m/>
    <m/>
    <m/>
    <m/>
    <d v="2024-07-18T00:00:00"/>
    <s v="SL155@tidalwaveautospa.com"/>
    <s v="Michael Dodge"/>
    <x v="7"/>
    <x v="0"/>
  </r>
  <r>
    <s v="Scott Gulasa"/>
    <s v="EXP-10014664"/>
    <n v="4.88"/>
    <d v="2024-05-22T00:00:00"/>
    <x v="23"/>
    <s v="Snacks"/>
    <s v="Snacks"/>
    <s v="Water/ice"/>
    <m/>
    <m/>
    <m/>
    <m/>
    <m/>
    <m/>
    <m/>
    <m/>
    <m/>
    <m/>
    <m/>
    <m/>
    <m/>
    <m/>
    <m/>
    <m/>
    <m/>
    <m/>
    <m/>
    <m/>
    <d v="2024-07-18T00:00:00"/>
    <s v="SL155@tidalwaveautospa.com"/>
    <s v="Michael Dodge"/>
    <x v="7"/>
    <x v="0"/>
  </r>
  <r>
    <s v="Scott Gulasa"/>
    <s v="EXP-10014664"/>
    <n v="17.32"/>
    <d v="2024-05-22T00:00:00"/>
    <x v="9"/>
    <s v="Snacks"/>
    <s v="Snacks"/>
    <s v="Drinks/snacks"/>
    <m/>
    <m/>
    <m/>
    <m/>
    <m/>
    <m/>
    <m/>
    <m/>
    <m/>
    <m/>
    <m/>
    <m/>
    <m/>
    <m/>
    <m/>
    <m/>
    <m/>
    <m/>
    <m/>
    <m/>
    <d v="2024-07-18T00:00:00"/>
    <s v="SL155@tidalwaveautospa.com"/>
    <s v="Michael Dodge"/>
    <x v="7"/>
    <x v="0"/>
  </r>
  <r>
    <s v="Scott Gulasa"/>
    <s v="EXP-10014664"/>
    <n v="27.36"/>
    <d v="2024-06-05T00:00:00"/>
    <x v="23"/>
    <s v="Snacks"/>
    <s v="Snacks"/>
    <s v="Water ice and drinks"/>
    <m/>
    <m/>
    <m/>
    <m/>
    <m/>
    <m/>
    <m/>
    <m/>
    <m/>
    <m/>
    <m/>
    <m/>
    <m/>
    <m/>
    <m/>
    <m/>
    <m/>
    <m/>
    <m/>
    <m/>
    <d v="2024-07-18T00:00:00"/>
    <s v="SL155@tidalwaveautospa.com"/>
    <s v="Michael Dodge"/>
    <x v="7"/>
    <x v="0"/>
  </r>
  <r>
    <s v="Scott Gulasa"/>
    <s v="EXP-10014664"/>
    <n v="42.87"/>
    <d v="2024-06-07T00:00:00"/>
    <x v="23"/>
    <s v="Itemized"/>
    <s v="Office Supplies, Snacks"/>
    <s v="Toilet paper, drinks and water for employees"/>
    <n v="10.42"/>
    <s v="Office Supplies"/>
    <s v="bath tissue"/>
    <n v="32.449999999999996"/>
    <s v="Snacks"/>
    <s v="bottle water, gatorades"/>
    <m/>
    <m/>
    <m/>
    <m/>
    <m/>
    <m/>
    <m/>
    <m/>
    <m/>
    <m/>
    <m/>
    <m/>
    <m/>
    <m/>
    <d v="2024-07-18T00:00:00"/>
    <s v="SL155@tidalwaveautospa.com"/>
    <s v="Michael Dodge"/>
    <x v="7"/>
    <x v="0"/>
  </r>
  <r>
    <s v="Scott Gulasa"/>
    <s v="EXP-10014664"/>
    <n v="-4.88"/>
    <d v="2024-06-12T00:00:00"/>
    <x v="23"/>
    <s v="Snacks"/>
    <s v="Refund ice"/>
    <s v="Refund ice"/>
    <m/>
    <m/>
    <m/>
    <m/>
    <m/>
    <m/>
    <m/>
    <m/>
    <m/>
    <m/>
    <m/>
    <m/>
    <m/>
    <m/>
    <m/>
    <m/>
    <m/>
    <m/>
    <m/>
    <m/>
    <d v="2024-07-18T00:00:00"/>
    <s v="SL155@tidalwaveautospa.com"/>
    <s v="Michael Dodge"/>
    <x v="7"/>
    <x v="0"/>
  </r>
  <r>
    <s v="Scott Gulasa"/>
    <s v="EXP-10014664"/>
    <n v="4.88"/>
    <d v="2024-06-12T00:00:00"/>
    <x v="23"/>
    <s v="Snacks"/>
    <s v="Snacks"/>
    <s v="Ice for cooler"/>
    <m/>
    <m/>
    <m/>
    <m/>
    <m/>
    <m/>
    <m/>
    <m/>
    <m/>
    <m/>
    <m/>
    <m/>
    <m/>
    <m/>
    <m/>
    <m/>
    <m/>
    <m/>
    <m/>
    <m/>
    <d v="2024-07-18T00:00:00"/>
    <s v="SL155@tidalwaveautospa.com"/>
    <s v="Michael Dodge"/>
    <x v="7"/>
    <x v="0"/>
  </r>
  <r>
    <s v="Scott Gulasa"/>
    <s v="EXP-10014664"/>
    <n v="13.04"/>
    <d v="2024-06-12T00:00:00"/>
    <x v="23"/>
    <s v="Snacks"/>
    <s v="Snacks"/>
    <s v="Ice and drinks for employees"/>
    <m/>
    <m/>
    <m/>
    <m/>
    <m/>
    <m/>
    <m/>
    <m/>
    <m/>
    <m/>
    <m/>
    <m/>
    <m/>
    <m/>
    <m/>
    <m/>
    <m/>
    <m/>
    <m/>
    <m/>
    <d v="2024-07-18T00:00:00"/>
    <s v="SL155@tidalwaveautospa.com"/>
    <s v="Michael Dodge"/>
    <x v="7"/>
    <x v="0"/>
  </r>
  <r>
    <s v="Scott Gulasa"/>
    <s v="EXP-10014664"/>
    <n v="7.31"/>
    <d v="2024-06-14T00:00:00"/>
    <x v="23"/>
    <s v="Snacks"/>
    <s v="Snacks"/>
    <s v="Ice for cooler"/>
    <m/>
    <m/>
    <m/>
    <m/>
    <m/>
    <m/>
    <m/>
    <m/>
    <m/>
    <m/>
    <m/>
    <m/>
    <m/>
    <m/>
    <m/>
    <m/>
    <m/>
    <m/>
    <m/>
    <m/>
    <d v="2024-07-18T00:00:00"/>
    <s v="SL155@tidalwaveautospa.com"/>
    <s v="Michael Dodge"/>
    <x v="7"/>
    <x v="0"/>
  </r>
  <r>
    <s v="Scott Gulasa"/>
    <s v="EXP-10014664"/>
    <n v="7.31"/>
    <d v="2024-06-16T00:00:00"/>
    <x v="23"/>
    <s v="Snacks"/>
    <s v="Snacks"/>
    <s v="Ice for cooler"/>
    <m/>
    <m/>
    <m/>
    <m/>
    <m/>
    <m/>
    <m/>
    <m/>
    <m/>
    <m/>
    <m/>
    <m/>
    <m/>
    <m/>
    <m/>
    <m/>
    <m/>
    <m/>
    <m/>
    <m/>
    <d v="2024-07-18T00:00:00"/>
    <s v="SL155@tidalwaveautospa.com"/>
    <s v="Michael Dodge"/>
    <x v="7"/>
    <x v="0"/>
  </r>
  <r>
    <s v="Scott Gulasa"/>
    <s v="EXP-10014664"/>
    <n v="43.33"/>
    <d v="2024-06-18T00:00:00"/>
    <x v="23"/>
    <s v="Itemized"/>
    <s v="Wash Maintenance"/>
    <s v="Water and dawn soap"/>
    <n v="27.36"/>
    <s v="Wash Maintenance"/>
    <s v="dawn"/>
    <n v="15.969999999999999"/>
    <s v="Snacks"/>
    <s v="bottle water"/>
    <m/>
    <m/>
    <m/>
    <m/>
    <m/>
    <m/>
    <m/>
    <m/>
    <m/>
    <m/>
    <m/>
    <m/>
    <m/>
    <m/>
    <d v="2024-07-18T00:00:00"/>
    <s v="SL155@tidalwaveautospa.com"/>
    <s v="Michael Dodge"/>
    <x v="7"/>
    <x v="0"/>
  </r>
  <r>
    <s v="Scott Gulasa"/>
    <s v="EXP-10014664"/>
    <n v="9.85"/>
    <d v="2024-06-19T00:00:00"/>
    <x v="23"/>
    <s v="Snacks"/>
    <s v="Snacks"/>
    <s v="Ice and drinks"/>
    <m/>
    <m/>
    <m/>
    <m/>
    <m/>
    <m/>
    <m/>
    <m/>
    <m/>
    <m/>
    <m/>
    <m/>
    <m/>
    <m/>
    <m/>
    <m/>
    <m/>
    <m/>
    <m/>
    <m/>
    <d v="2024-07-18T00:00:00"/>
    <s v="SL155@tidalwaveautospa.com"/>
    <s v="Michael Dodge"/>
    <x v="7"/>
    <x v="0"/>
  </r>
  <r>
    <s v="Scott Gulasa"/>
    <s v="EXP-10014687"/>
    <n v="1170.57"/>
    <d v="2024-05-22T00:00:00"/>
    <x v="1"/>
    <s v="Parts"/>
    <s v="Air compressor part"/>
    <s v="Air compressor part"/>
    <m/>
    <m/>
    <m/>
    <m/>
    <m/>
    <m/>
    <m/>
    <m/>
    <m/>
    <m/>
    <m/>
    <m/>
    <m/>
    <m/>
    <m/>
    <m/>
    <m/>
    <m/>
    <m/>
    <m/>
    <d v="2024-07-18T00:00:00"/>
    <s v="SL155@tidalwaveautospa.com"/>
    <s v="Michael Dodge"/>
    <x v="7"/>
    <x v="0"/>
  </r>
  <r>
    <s v="Scott Gulasa"/>
    <s v="EXP-10014687"/>
    <n v="138"/>
    <d v="2024-06-21T00:00:00"/>
    <x v="7"/>
    <s v="Office Supplies"/>
    <s v="Office Supplies"/>
    <s v="Air conditioning repair office"/>
    <m/>
    <m/>
    <m/>
    <m/>
    <m/>
    <m/>
    <m/>
    <m/>
    <m/>
    <m/>
    <m/>
    <m/>
    <m/>
    <m/>
    <m/>
    <m/>
    <m/>
    <m/>
    <m/>
    <m/>
    <d v="2024-07-18T00:00:00"/>
    <s v="SL155@tidalwaveautospa.com"/>
    <s v="Michael Dodge"/>
    <x v="7"/>
    <x v="0"/>
  </r>
  <r>
    <s v="Scott Gulasa"/>
    <s v="EXP-10014687"/>
    <n v="7.31"/>
    <d v="2024-06-22T00:00:00"/>
    <x v="23"/>
    <s v="Snacks"/>
    <s v="Snacks"/>
    <s v="Ice for cooler"/>
    <m/>
    <m/>
    <m/>
    <m/>
    <m/>
    <m/>
    <m/>
    <m/>
    <m/>
    <m/>
    <m/>
    <m/>
    <m/>
    <m/>
    <m/>
    <m/>
    <m/>
    <m/>
    <m/>
    <m/>
    <d v="2024-07-18T00:00:00"/>
    <s v="SL155@tidalwaveautospa.com"/>
    <s v="Michael Dodge"/>
    <x v="7"/>
    <x v="0"/>
  </r>
  <r>
    <s v="Joshua Henderson"/>
    <s v="EXP-10014670"/>
    <n v="9555.25"/>
    <d v="2024-05-31T00:00:00"/>
    <x v="21"/>
    <s v="Itemized"/>
    <s v="Exec offsite - rooms, meals, etc"/>
    <s v="Exec offsite - rooms, meals, etc"/>
    <n v="4271.08"/>
    <s v="Lodging"/>
    <s v="hotel rooms for meeting"/>
    <n v="3651.35"/>
    <s v="Travel Meals"/>
    <s v="coffee break and Hors D'Oeuvres"/>
    <n v="1632.8199999999997"/>
    <s v="Computer"/>
    <s v="audio visual setup"/>
    <m/>
    <m/>
    <m/>
    <m/>
    <m/>
    <m/>
    <m/>
    <m/>
    <m/>
    <m/>
    <m/>
    <d v="2024-07-18T00:00:00"/>
    <s v="jhenderson@twavelead.com"/>
    <s v="Marlan Nichols"/>
    <x v="7"/>
    <x v="0"/>
  </r>
  <r>
    <s v="Joshua Henderson"/>
    <s v="EXP-10014670"/>
    <n v="3.74"/>
    <d v="2024-06-16T00:00:00"/>
    <x v="3"/>
    <s v="Auto Maintenance"/>
    <s v="washer fluid - company vehicle"/>
    <s v="washer fluid - company vehicle"/>
    <m/>
    <m/>
    <m/>
    <m/>
    <m/>
    <m/>
    <m/>
    <m/>
    <m/>
    <m/>
    <m/>
    <m/>
    <m/>
    <m/>
    <m/>
    <m/>
    <m/>
    <m/>
    <m/>
    <m/>
    <d v="2024-07-18T00:00:00"/>
    <s v="jhenderson@twavelead.com"/>
    <s v="Marlan Nichols"/>
    <x v="7"/>
    <x v="0"/>
  </r>
  <r>
    <s v="Matthew Carter"/>
    <s v="EXP-10014639"/>
    <n v="19.27"/>
    <d v="2024-05-27T00:00:00"/>
    <x v="28"/>
    <s v="Miscellaneous Expense - Non-SL"/>
    <s v="Miscellaneous Expense - Non-SL"/>
    <s v="Personal"/>
    <m/>
    <m/>
    <m/>
    <m/>
    <m/>
    <m/>
    <m/>
    <m/>
    <m/>
    <m/>
    <m/>
    <m/>
    <m/>
    <m/>
    <m/>
    <m/>
    <m/>
    <m/>
    <m/>
    <m/>
    <d v="2024-07-18T00:00:00"/>
    <s v="SL202@tidalwaveautospa.com"/>
    <s v="Michael Donnelly"/>
    <x v="7"/>
    <x v="0"/>
  </r>
  <r>
    <s v="Matthew Carter"/>
    <s v="EXP-10014639"/>
    <n v="22"/>
    <d v="2024-05-27T00:00:00"/>
    <x v="28"/>
    <s v="Miscellaneous Expense - Non-SL"/>
    <s v="Miscellaneous Expense - Non-SL"/>
    <s v="Personal expense"/>
    <m/>
    <m/>
    <m/>
    <m/>
    <m/>
    <m/>
    <m/>
    <m/>
    <m/>
    <m/>
    <m/>
    <m/>
    <m/>
    <m/>
    <m/>
    <m/>
    <m/>
    <m/>
    <m/>
    <m/>
    <d v="2024-07-18T00:00:00"/>
    <s v="SL202@tidalwaveautospa.com"/>
    <s v="Michael Donnelly"/>
    <x v="7"/>
    <x v="0"/>
  </r>
  <r>
    <s v="Matthew Carter"/>
    <s v="EXP-10014639"/>
    <n v="39.200000000000003"/>
    <d v="2024-05-30T00:00:00"/>
    <x v="28"/>
    <s v="Miscellaneous Expense - Non-SL"/>
    <s v="Miscellaneous Expense - Non-SL"/>
    <s v="Personal meal"/>
    <m/>
    <m/>
    <m/>
    <m/>
    <m/>
    <m/>
    <m/>
    <m/>
    <m/>
    <m/>
    <m/>
    <m/>
    <m/>
    <m/>
    <m/>
    <m/>
    <m/>
    <m/>
    <m/>
    <m/>
    <d v="2024-07-18T00:00:00"/>
    <s v="SL202@tidalwaveautospa.com"/>
    <s v="Michael Donnelly"/>
    <x v="7"/>
    <x v="0"/>
  </r>
  <r>
    <s v="Matthew Carter"/>
    <s v="EXP-10014639"/>
    <n v="427.15"/>
    <d v="2024-05-31T00:00:00"/>
    <x v="11"/>
    <s v="Small Tools"/>
    <s v="Small Tools"/>
    <s v="Back pack Leaf blower"/>
    <m/>
    <m/>
    <m/>
    <m/>
    <m/>
    <m/>
    <m/>
    <m/>
    <m/>
    <m/>
    <m/>
    <m/>
    <m/>
    <m/>
    <m/>
    <m/>
    <m/>
    <m/>
    <m/>
    <m/>
    <d v="2024-07-18T00:00:00"/>
    <s v="SL202@tidalwaveautospa.com"/>
    <s v="Michael Donnelly"/>
    <x v="7"/>
    <x v="0"/>
  </r>
  <r>
    <s v="Matthew Carter"/>
    <s v="EXP-10014639"/>
    <n v="14.48"/>
    <d v="2024-06-03T00:00:00"/>
    <x v="9"/>
    <s v="Snacks"/>
    <s v="Snacks"/>
    <s v="Water and drinks"/>
    <m/>
    <m/>
    <m/>
    <m/>
    <m/>
    <m/>
    <m/>
    <m/>
    <m/>
    <m/>
    <m/>
    <m/>
    <m/>
    <m/>
    <m/>
    <m/>
    <m/>
    <m/>
    <m/>
    <m/>
    <d v="2024-07-18T00:00:00"/>
    <s v="SL202@tidalwaveautospa.com"/>
    <s v="Michael Donnelly"/>
    <x v="7"/>
    <x v="0"/>
  </r>
  <r>
    <s v="Matthew Carter"/>
    <s v="EXP-10014639"/>
    <n v="68.34"/>
    <d v="2024-06-06T00:00:00"/>
    <x v="16"/>
    <s v="Itemized"/>
    <s v="tool holder, quick connects, headlamp light, batteries, pressure washer hose"/>
    <s v="tool holder, quick connects, headlamp light, batteries, pressure washer hose"/>
    <n v="20.240000000000002"/>
    <s v="Small Tools"/>
    <s v="tool holder, headlamp light, swivel headlamp"/>
    <n v="17.489999999999998"/>
    <s v="Parts"/>
    <s v="quick connect"/>
    <n v="30.61"/>
    <s v="Office Supplies"/>
    <s v="batteries"/>
    <m/>
    <m/>
    <m/>
    <m/>
    <m/>
    <m/>
    <m/>
    <m/>
    <m/>
    <m/>
    <m/>
    <d v="2024-07-18T00:00:00"/>
    <s v="SL202@tidalwaveautospa.com"/>
    <s v="Michael Donnelly"/>
    <x v="7"/>
    <x v="0"/>
  </r>
  <r>
    <s v="Matthew Carter"/>
    <s v="EXP-10014639"/>
    <n v="30.62"/>
    <d v="2024-06-08T00:00:00"/>
    <x v="28"/>
    <s v="Miscellaneous Expense - Non-SL"/>
    <s v="Employee Incentive - Meals, Miscellaneous Expense - Non-SL"/>
    <s v="Personal meal for employee"/>
    <m/>
    <m/>
    <m/>
    <m/>
    <m/>
    <m/>
    <m/>
    <m/>
    <m/>
    <m/>
    <m/>
    <m/>
    <m/>
    <m/>
    <m/>
    <m/>
    <m/>
    <m/>
    <m/>
    <m/>
    <d v="2024-07-18T00:00:00"/>
    <s v="SL202@tidalwaveautospa.com"/>
    <s v="Michael Donnelly"/>
    <x v="7"/>
    <x v="0"/>
  </r>
  <r>
    <s v="Matthew Carter"/>
    <s v="EXP-10014639"/>
    <n v="235.38"/>
    <d v="2024-06-08T00:00:00"/>
    <x v="0"/>
    <s v="Small Tools"/>
    <s v="Small Tools"/>
    <s v="Harbor sale 50% off tools and organization containers and small hand tools needed for wash"/>
    <m/>
    <m/>
    <m/>
    <m/>
    <m/>
    <m/>
    <m/>
    <m/>
    <m/>
    <m/>
    <m/>
    <m/>
    <m/>
    <m/>
    <m/>
    <m/>
    <m/>
    <m/>
    <m/>
    <m/>
    <d v="2024-07-18T00:00:00"/>
    <s v="SL202@tidalwaveautospa.com"/>
    <s v="Michael Donnelly"/>
    <x v="7"/>
    <x v="0"/>
  </r>
  <r>
    <s v="Matthew Carter"/>
    <s v="EXP-10014639"/>
    <n v="96.73"/>
    <d v="2024-06-11T00:00:00"/>
    <x v="0"/>
    <s v="Wash Maintenance"/>
    <s v="Wash Maintenance"/>
    <s v="Cleaning supplies"/>
    <m/>
    <m/>
    <m/>
    <m/>
    <m/>
    <m/>
    <m/>
    <m/>
    <m/>
    <m/>
    <m/>
    <m/>
    <m/>
    <m/>
    <m/>
    <m/>
    <m/>
    <m/>
    <m/>
    <m/>
    <d v="2024-07-18T00:00:00"/>
    <s v="SL202@tidalwaveautospa.com"/>
    <s v="Michael Donnelly"/>
    <x v="7"/>
    <x v="0"/>
  </r>
  <r>
    <s v="Matthew Carter"/>
    <s v="EXP-10014639"/>
    <n v="34.19"/>
    <d v="2024-06-11T00:00:00"/>
    <x v="0"/>
    <s v="Miscellaneous Expense - Non-SL"/>
    <s v="Miscellaneous Expense - Non-SL"/>
    <s v="Personal expense ASL purchased wrong item and couldnt return so accepting ss personal expense"/>
    <m/>
    <m/>
    <m/>
    <m/>
    <m/>
    <m/>
    <m/>
    <m/>
    <m/>
    <m/>
    <m/>
    <m/>
    <m/>
    <m/>
    <m/>
    <m/>
    <m/>
    <m/>
    <m/>
    <m/>
    <d v="2024-07-18T00:00:00"/>
    <s v="SL202@tidalwaveautospa.com"/>
    <s v="Michael Donnelly"/>
    <x v="7"/>
    <x v="0"/>
  </r>
  <r>
    <s v="Matthew Carter"/>
    <s v="EXP-10014639"/>
    <n v="6.65"/>
    <d v="2024-06-15T00:00:00"/>
    <x v="0"/>
    <s v="Office Supplies"/>
    <s v="Batteries for flash light"/>
    <s v="Batteries for flash light"/>
    <m/>
    <m/>
    <m/>
    <m/>
    <m/>
    <m/>
    <m/>
    <m/>
    <m/>
    <m/>
    <m/>
    <m/>
    <m/>
    <m/>
    <m/>
    <m/>
    <m/>
    <m/>
    <m/>
    <m/>
    <d v="2024-07-18T00:00:00"/>
    <s v="SL202@tidalwaveautospa.com"/>
    <s v="Michael Donnelly"/>
    <x v="7"/>
    <x v="0"/>
  </r>
  <r>
    <s v="Matthew Carter"/>
    <s v="EXP-10014639"/>
    <n v="685.42"/>
    <d v="2024-06-15T00:00:00"/>
    <x v="35"/>
    <s v="Office Furniture"/>
    <s v="Office Furniture"/>
    <s v="Shelving for wash. Part of tgis reciept was refunded and swapped for better cheaper shelving"/>
    <m/>
    <m/>
    <m/>
    <m/>
    <m/>
    <m/>
    <m/>
    <m/>
    <m/>
    <m/>
    <m/>
    <m/>
    <m/>
    <m/>
    <m/>
    <m/>
    <m/>
    <m/>
    <m/>
    <m/>
    <d v="2024-07-18T00:00:00"/>
    <s v="SL202@tidalwaveautospa.com"/>
    <s v="Michael Donnelly"/>
    <x v="7"/>
    <x v="0"/>
  </r>
  <r>
    <s v="Matthew Carter"/>
    <s v="EXP-10014639"/>
    <n v="41.14"/>
    <d v="2024-06-17T00:00:00"/>
    <x v="0"/>
    <s v="Itemized"/>
    <s v="Office Furniture, Parts, Wash Maintenance"/>
    <s v="Screws and washers needed to secute shelving and cleaning vinegar"/>
    <n v="19.989999999999998"/>
    <s v="Parts"/>
    <s v="washers, screws"/>
    <n v="21.150000000000002"/>
    <s v="Wash Maintenance"/>
    <s v="vinegar"/>
    <m/>
    <m/>
    <m/>
    <m/>
    <m/>
    <m/>
    <m/>
    <m/>
    <m/>
    <m/>
    <m/>
    <m/>
    <m/>
    <m/>
    <d v="2024-07-18T00:00:00"/>
    <s v="SL202@tidalwaveautospa.com"/>
    <s v="Michael Donnelly"/>
    <x v="7"/>
    <x v="0"/>
  </r>
  <r>
    <s v="Matthew Carter"/>
    <s v="EXP-10014639"/>
    <n v="44.46"/>
    <d v="2024-06-18T00:00:00"/>
    <x v="0"/>
    <s v="Small Tools"/>
    <s v="Small Tools"/>
    <s v="Box fans for heat in back of wash"/>
    <m/>
    <m/>
    <m/>
    <m/>
    <m/>
    <m/>
    <m/>
    <m/>
    <m/>
    <m/>
    <m/>
    <m/>
    <m/>
    <m/>
    <m/>
    <m/>
    <m/>
    <m/>
    <m/>
    <m/>
    <d v="2024-07-18T00:00:00"/>
    <s v="SL202@tidalwaveautospa.com"/>
    <s v="Michael Donnelly"/>
    <x v="7"/>
    <x v="0"/>
  </r>
  <r>
    <s v="Matthew Carter"/>
    <s v="EXP-10014639"/>
    <n v="231.08"/>
    <d v="2024-06-18T00:00:00"/>
    <x v="0"/>
    <s v="Office Furniture"/>
    <s v="Office Furniture, Rental Equipment"/>
    <s v="Shelving for storage"/>
    <m/>
    <m/>
    <m/>
    <m/>
    <m/>
    <m/>
    <m/>
    <m/>
    <m/>
    <m/>
    <m/>
    <m/>
    <m/>
    <m/>
    <m/>
    <m/>
    <m/>
    <m/>
    <m/>
    <m/>
    <d v="2024-07-18T00:00:00"/>
    <s v="SL202@tidalwaveautospa.com"/>
    <s v="Michael Donnelly"/>
    <x v="7"/>
    <x v="0"/>
  </r>
  <r>
    <s v="Matthew Carter"/>
    <s v="EXP-10014639"/>
    <n v="-179.13"/>
    <d v="2024-06-18T00:00:00"/>
    <x v="0"/>
    <s v="Office Furniture"/>
    <s v="Office Furniture"/>
    <s v="Return for bad shelving"/>
    <m/>
    <m/>
    <m/>
    <m/>
    <m/>
    <m/>
    <m/>
    <m/>
    <m/>
    <m/>
    <m/>
    <m/>
    <m/>
    <m/>
    <m/>
    <m/>
    <m/>
    <m/>
    <m/>
    <m/>
    <d v="2024-07-18T00:00:00"/>
    <s v="SL202@tidalwaveautospa.com"/>
    <s v="Michael Donnelly"/>
    <x v="7"/>
    <x v="0"/>
  </r>
  <r>
    <s v="Matthew Carter"/>
    <s v="EXP-10014639"/>
    <n v="171.67"/>
    <d v="2024-06-18T00:00:00"/>
    <x v="0"/>
    <s v="Office Furniture"/>
    <s v="Office Furniture"/>
    <s v="Shelving and chisles and punches"/>
    <m/>
    <m/>
    <m/>
    <m/>
    <m/>
    <m/>
    <m/>
    <m/>
    <m/>
    <m/>
    <m/>
    <m/>
    <m/>
    <m/>
    <m/>
    <m/>
    <m/>
    <m/>
    <m/>
    <m/>
    <d v="2024-07-18T00:00:00"/>
    <s v="SL202@tidalwaveautospa.com"/>
    <s v="Michael Donnelly"/>
    <x v="7"/>
    <x v="0"/>
  </r>
  <r>
    <s v="Matthew Carter"/>
    <s v="EXP-10014639"/>
    <n v="-147.34"/>
    <d v="2024-06-18T00:00:00"/>
    <x v="0"/>
    <s v="Office Furniture"/>
    <s v="Office Furniture"/>
    <s v="Return of bad shelving"/>
    <m/>
    <m/>
    <m/>
    <m/>
    <m/>
    <m/>
    <m/>
    <m/>
    <m/>
    <m/>
    <m/>
    <m/>
    <m/>
    <m/>
    <m/>
    <m/>
    <m/>
    <m/>
    <m/>
    <m/>
    <d v="2024-07-18T00:00:00"/>
    <s v="SL202@tidalwaveautospa.com"/>
    <s v="Michael Donnelly"/>
    <x v="7"/>
    <x v="0"/>
  </r>
  <r>
    <s v="Matthew Carter"/>
    <s v="EXP-10014639"/>
    <n v="15.97"/>
    <d v="2024-06-19T00:00:00"/>
    <x v="28"/>
    <s v="Miscellaneous Expense - Non-SL"/>
    <s v="Miscellaneous Expense - Non-SL"/>
    <s v="Personal expense"/>
    <m/>
    <m/>
    <m/>
    <m/>
    <m/>
    <m/>
    <m/>
    <m/>
    <m/>
    <m/>
    <m/>
    <m/>
    <m/>
    <m/>
    <m/>
    <m/>
    <m/>
    <m/>
    <m/>
    <m/>
    <d v="2024-07-18T00:00:00"/>
    <s v="SL202@tidalwaveautospa.com"/>
    <s v="Michael Donnelly"/>
    <x v="7"/>
    <x v="0"/>
  </r>
  <r>
    <s v="Matthew Carter"/>
    <s v="EXP-10014639"/>
    <n v="40.07"/>
    <d v="2024-06-19T00:00:00"/>
    <x v="17"/>
    <s v="Miscellaneous Expense - Non-SL"/>
    <s v="Miscellaneous Expense - Non-SL"/>
    <s v="Personal expense"/>
    <m/>
    <m/>
    <m/>
    <m/>
    <m/>
    <m/>
    <m/>
    <m/>
    <m/>
    <m/>
    <m/>
    <m/>
    <m/>
    <m/>
    <m/>
    <m/>
    <m/>
    <m/>
    <m/>
    <m/>
    <d v="2024-07-18T00:00:00"/>
    <s v="SL202@tidalwaveautospa.com"/>
    <s v="Michael Donnelly"/>
    <x v="7"/>
    <x v="0"/>
  </r>
  <r>
    <s v="Matthew Carter"/>
    <s v="EXP-10014639"/>
    <n v="41.31"/>
    <d v="2024-06-19T00:00:00"/>
    <x v="0"/>
    <s v="Wash Maintenance"/>
    <s v="Parts, Rental Equipment"/>
    <s v="Storage bins for loose screws/bolts washers"/>
    <m/>
    <m/>
    <m/>
    <m/>
    <m/>
    <m/>
    <m/>
    <m/>
    <m/>
    <m/>
    <m/>
    <m/>
    <m/>
    <m/>
    <m/>
    <m/>
    <m/>
    <m/>
    <m/>
    <m/>
    <d v="2024-07-18T00:00:00"/>
    <s v="SL202@tidalwaveautospa.com"/>
    <s v="Michael Donnelly"/>
    <x v="7"/>
    <x v="0"/>
  </r>
  <r>
    <s v="Matthew Carter"/>
    <s v="EXP-10014639"/>
    <n v="17.989999999999998"/>
    <d v="2024-06-19T00:00:00"/>
    <x v="9"/>
    <s v="Snacks"/>
    <s v="Snacks"/>
    <s v="Water and gatorade for heat wave"/>
    <m/>
    <m/>
    <m/>
    <m/>
    <m/>
    <m/>
    <m/>
    <m/>
    <m/>
    <m/>
    <m/>
    <m/>
    <m/>
    <m/>
    <m/>
    <m/>
    <m/>
    <m/>
    <m/>
    <m/>
    <d v="2024-07-18T00:00:00"/>
    <s v="SL202@tidalwaveautospa.com"/>
    <s v="Michael Donnelly"/>
    <x v="7"/>
    <x v="0"/>
  </r>
  <r>
    <s v="Matthew Carter"/>
    <s v="EXP-10014639"/>
    <n v="70.349999999999994"/>
    <d v="2024-06-19T00:00:00"/>
    <x v="0"/>
    <s v="Office Furniture"/>
    <s v="Office Furniture"/>
    <s v="Shelving brackets"/>
    <m/>
    <m/>
    <m/>
    <m/>
    <m/>
    <m/>
    <m/>
    <m/>
    <m/>
    <m/>
    <m/>
    <m/>
    <m/>
    <m/>
    <m/>
    <m/>
    <m/>
    <m/>
    <m/>
    <m/>
    <d v="2024-07-18T00:00:00"/>
    <s v="SL202@tidalwaveautospa.com"/>
    <s v="Michael Donnelly"/>
    <x v="7"/>
    <x v="0"/>
  </r>
  <r>
    <s v="Daniel Hanst"/>
    <s v="EXP-10014638"/>
    <n v="26.19"/>
    <d v="2024-05-11T00:00:00"/>
    <x v="22"/>
    <s v="Itemized"/>
    <s v="epoxy, hacksaw, window tool"/>
    <s v="epoxy, hacksaw, window tool"/>
    <n v="7.02"/>
    <s v="Wash Maintenance"/>
    <s v="epoxy"/>
    <n v="19.170000000000002"/>
    <s v="Small Tools"/>
    <s v="hacksaw, lighter, window tool"/>
    <m/>
    <m/>
    <m/>
    <m/>
    <m/>
    <m/>
    <m/>
    <m/>
    <m/>
    <m/>
    <m/>
    <m/>
    <m/>
    <m/>
    <d v="2024-07-18T00:00:00"/>
    <s v="SL264@tidalwaveautospa.com"/>
    <s v="Joe Chavez"/>
    <x v="7"/>
    <x v="0"/>
  </r>
  <r>
    <s v="Daniel Hanst"/>
    <s v="EXP-10014638"/>
    <n v="23.92"/>
    <d v="2024-05-14T00:00:00"/>
    <x v="0"/>
    <s v="Wash Maintenance"/>
    <s v="Wash Maintenance"/>
    <s v="Vinegar"/>
    <m/>
    <m/>
    <m/>
    <m/>
    <m/>
    <m/>
    <m/>
    <m/>
    <m/>
    <m/>
    <m/>
    <m/>
    <m/>
    <m/>
    <m/>
    <m/>
    <m/>
    <m/>
    <m/>
    <m/>
    <d v="2024-07-18T00:00:00"/>
    <s v="SL264@tidalwaveautospa.com"/>
    <s v="Joe Chavez"/>
    <x v="7"/>
    <x v="0"/>
  </r>
  <r>
    <s v="Daniel Hanst"/>
    <s v="EXP-10014638"/>
    <n v="21.61"/>
    <d v="2024-05-14T00:00:00"/>
    <x v="22"/>
    <s v="Itemized"/>
    <s v="Small Tools"/>
    <s v="drill bits, brass polish, brush"/>
    <n v="5.63"/>
    <s v="Wash Maintenance"/>
    <s v="bar keeper gel, hand &amp; nail brush"/>
    <n v="15.98"/>
    <s v="Small Tools"/>
    <s v="drill bit"/>
    <m/>
    <m/>
    <m/>
    <m/>
    <m/>
    <m/>
    <m/>
    <m/>
    <m/>
    <m/>
    <m/>
    <m/>
    <m/>
    <m/>
    <d v="2024-07-18T00:00:00"/>
    <s v="SL264@tidalwaveautospa.com"/>
    <s v="Joe Chavez"/>
    <x v="7"/>
    <x v="0"/>
  </r>
  <r>
    <s v="Daniel Hanst"/>
    <s v="EXP-10014638"/>
    <n v="15.88"/>
    <d v="2024-05-17T00:00:00"/>
    <x v="0"/>
    <s v="Office Supplies"/>
    <s v="Office Supplies, Wash Maintenance"/>
    <s v="magic erasers, bathroom cleaner"/>
    <m/>
    <m/>
    <m/>
    <m/>
    <m/>
    <m/>
    <m/>
    <m/>
    <m/>
    <m/>
    <m/>
    <m/>
    <m/>
    <m/>
    <m/>
    <m/>
    <m/>
    <m/>
    <m/>
    <m/>
    <d v="2024-07-18T00:00:00"/>
    <s v="SL264@tidalwaveautospa.com"/>
    <s v="Joe Chavez"/>
    <x v="7"/>
    <x v="0"/>
  </r>
  <r>
    <s v="Daniel Hanst"/>
    <s v="EXP-10014638"/>
    <n v="98.41"/>
    <d v="2024-05-25T00:00:00"/>
    <x v="1"/>
    <s v="Parts"/>
    <s v="Parts"/>
    <s v="Replacement hydraulic hose"/>
    <m/>
    <m/>
    <m/>
    <m/>
    <m/>
    <m/>
    <m/>
    <m/>
    <m/>
    <m/>
    <m/>
    <m/>
    <m/>
    <m/>
    <m/>
    <m/>
    <m/>
    <m/>
    <m/>
    <m/>
    <d v="2024-07-18T00:00:00"/>
    <s v="SL264@tidalwaveautospa.com"/>
    <s v="Joe Chavez"/>
    <x v="7"/>
    <x v="0"/>
  </r>
  <r>
    <s v="Daniel Hanst"/>
    <s v="EXP-10014638"/>
    <n v="22.76"/>
    <d v="2024-05-29T00:00:00"/>
    <x v="14"/>
    <s v="Itemized"/>
    <s v="Safety Supplies, Wash Maintenance"/>
    <s v="vinyl gloves, WD40"/>
    <n v="7.78"/>
    <s v="Wash Maintenance"/>
    <s v="WD-40"/>
    <n v="14.98"/>
    <s v="Safety Supplies"/>
    <s v="gloves"/>
    <m/>
    <m/>
    <m/>
    <m/>
    <m/>
    <m/>
    <m/>
    <m/>
    <m/>
    <m/>
    <m/>
    <m/>
    <m/>
    <m/>
    <d v="2024-07-18T00:00:00"/>
    <s v="SL264@tidalwaveautospa.com"/>
    <s v="Joe Chavez"/>
    <x v="7"/>
    <x v="0"/>
  </r>
  <r>
    <s v="Daniel Hanst"/>
    <s v="EXP-10014638"/>
    <n v="19.190000000000001"/>
    <d v="2024-06-01T00:00:00"/>
    <x v="0"/>
    <s v="Itemized"/>
    <s v="Snacks, Wash Maintenance"/>
    <s v="wd40, water, snack bag"/>
    <n v="6.33"/>
    <s v="Office Supplies"/>
    <s v="airwick"/>
    <n v="12.860000000000001"/>
    <s v="Snacks"/>
    <s v="snacks, bottle water"/>
    <m/>
    <m/>
    <m/>
    <m/>
    <m/>
    <m/>
    <m/>
    <m/>
    <m/>
    <m/>
    <m/>
    <m/>
    <m/>
    <m/>
    <d v="2024-07-18T00:00:00"/>
    <s v="SL264@tidalwaveautospa.com"/>
    <s v="Joe Chavez"/>
    <x v="7"/>
    <x v="0"/>
  </r>
  <r>
    <s v="Daniel Hanst"/>
    <s v="EXP-10014638"/>
    <n v="34.42"/>
    <d v="2024-06-02T00:00:00"/>
    <x v="0"/>
    <s v="Itemized"/>
    <s v="Office Supplies, Small Tools"/>
    <s v="earbuds for SL phone calls, duct tape, step stool"/>
    <n v="5.94"/>
    <s v="Small Tools"/>
    <s v="step ladder"/>
    <n v="28.48"/>
    <s v="Office Supplies"/>
    <s v="earbuds, fuze tape"/>
    <m/>
    <m/>
    <m/>
    <m/>
    <m/>
    <m/>
    <m/>
    <m/>
    <m/>
    <m/>
    <m/>
    <m/>
    <m/>
    <m/>
    <d v="2024-07-18T00:00:00"/>
    <s v="SL264@tidalwaveautospa.com"/>
    <s v="Joe Chavez"/>
    <x v="7"/>
    <x v="0"/>
  </r>
  <r>
    <s v="Daniel Hanst"/>
    <s v="EXP-10014638"/>
    <n v="103.64"/>
    <d v="2024-06-08T00:00:00"/>
    <x v="0"/>
    <s v="Wash Maintenance"/>
    <s v="Wash Maintenance"/>
    <s v="vinegar, Dawn"/>
    <m/>
    <m/>
    <m/>
    <m/>
    <m/>
    <m/>
    <m/>
    <m/>
    <m/>
    <m/>
    <m/>
    <m/>
    <m/>
    <m/>
    <m/>
    <m/>
    <m/>
    <m/>
    <m/>
    <m/>
    <d v="2024-07-18T00:00:00"/>
    <s v="SL264@tidalwaveautospa.com"/>
    <s v="Joe Chavez"/>
    <x v="7"/>
    <x v="0"/>
  </r>
  <r>
    <s v="Daniel Hanst"/>
    <s v="EXP-10014638"/>
    <n v="41.47"/>
    <d v="2024-06-18T00:00:00"/>
    <x v="22"/>
    <s v="Itemized"/>
    <s v="Small Tools"/>
    <s v="metal file, masonry drill bit, 3/4in hex nut"/>
    <n v="28.300000000000004"/>
    <s v="Small Tools"/>
    <s v="file, hammer drill bit"/>
    <n v="9.48"/>
    <s v="Wash Maintenance"/>
    <s v="sealant"/>
    <n v="3.6899999999999977"/>
    <s v="Parts"/>
    <s v="hex nut"/>
    <m/>
    <m/>
    <m/>
    <m/>
    <m/>
    <m/>
    <m/>
    <m/>
    <m/>
    <m/>
    <m/>
    <d v="2024-07-18T00:00:00"/>
    <s v="SL264@tidalwaveautospa.com"/>
    <s v="Joe Chavez"/>
    <x v="7"/>
    <x v="0"/>
  </r>
  <r>
    <s v="Savannah Schmoldt"/>
    <s v="EXP-10014658"/>
    <n v="269.52"/>
    <d v="2024-06-01T00:00:00"/>
    <x v="22"/>
    <s v="Itemized"/>
    <s v="Parts, Small Tools, Wash Maintenance"/>
    <s v="Hydraulic oil and wrenches, socket adapter"/>
    <n v="199.35000000000002"/>
    <s v="Wash Maintenance"/>
    <s v="hydraulic oil"/>
    <n v="70.169999999999959"/>
    <s v="Small Tools"/>
    <s v="adpater set, torque wrench"/>
    <m/>
    <m/>
    <m/>
    <m/>
    <m/>
    <m/>
    <m/>
    <m/>
    <m/>
    <m/>
    <m/>
    <m/>
    <m/>
    <m/>
    <d v="2024-07-18T00:00:00"/>
    <s v="SL274@tidalwaveautospa.com"/>
    <s v="Joe Chavez"/>
    <x v="7"/>
    <x v="0"/>
  </r>
  <r>
    <s v="Savannah Schmoldt"/>
    <s v="EXP-10014658"/>
    <n v="743.44"/>
    <d v="2024-06-03T00:00:00"/>
    <x v="22"/>
    <s v="Itemized"/>
    <s v="Fuel, Wash Maintenance"/>
    <s v="Gas pressure washer, concrete cleaner"/>
    <n v="709"/>
    <s v="Equipment"/>
    <s v="pressure washer"/>
    <n v="16.21"/>
    <s v="Parts"/>
    <s v="screws"/>
    <n v="18.230000000000018"/>
    <s v="Wash Maintenance"/>
    <s v="concrete cleaner"/>
    <m/>
    <m/>
    <m/>
    <m/>
    <m/>
    <m/>
    <m/>
    <m/>
    <m/>
    <m/>
    <m/>
    <d v="2024-07-18T00:00:00"/>
    <s v="SL274@tidalwaveautospa.com"/>
    <s v="Joe Chavez"/>
    <x v="7"/>
    <x v="0"/>
  </r>
  <r>
    <s v="Ayite Medji"/>
    <s v="EXP-10014579"/>
    <n v="76.459999999999994"/>
    <d v="2024-05-17T00:00:00"/>
    <x v="3"/>
    <s v="Vehicle Damage Claims"/>
    <s v="bug reflector"/>
    <s v="bug reflector"/>
    <m/>
    <m/>
    <m/>
    <m/>
    <m/>
    <m/>
    <m/>
    <m/>
    <m/>
    <m/>
    <m/>
    <m/>
    <m/>
    <m/>
    <m/>
    <m/>
    <m/>
    <m/>
    <m/>
    <m/>
    <d v="2024-07-18T00:00:00"/>
    <s v="SL315@tidalwaveautospa.com"/>
    <s v="Jeff Mathis"/>
    <x v="7"/>
    <x v="0"/>
  </r>
  <r>
    <s v="Ayite Medji"/>
    <s v="EXP-10014579"/>
    <n v="-51.49"/>
    <d v="2024-05-21T00:00:00"/>
    <x v="3"/>
    <s v="Vehicle Damage Claims"/>
    <s v="bug reflector return"/>
    <s v="bug reflector return"/>
    <m/>
    <m/>
    <m/>
    <m/>
    <m/>
    <m/>
    <m/>
    <m/>
    <m/>
    <m/>
    <m/>
    <m/>
    <m/>
    <m/>
    <m/>
    <m/>
    <m/>
    <m/>
    <m/>
    <m/>
    <d v="2024-07-18T00:00:00"/>
    <s v="SL315@tidalwaveautospa.com"/>
    <s v="Jeff Mathis"/>
    <x v="7"/>
    <x v="0"/>
  </r>
  <r>
    <s v="Ayite Medji"/>
    <s v="EXP-10014579"/>
    <n v="48.19"/>
    <d v="2024-05-21T00:00:00"/>
    <x v="22"/>
    <s v="Itemized"/>
    <s v="Wash Maintenance"/>
    <s v="Softener salt, pipe plug"/>
    <n v="39.35"/>
    <s v="Wash Maintenance"/>
    <s v="salt"/>
    <n v="8.8399999999999963"/>
    <s v="Parts"/>
    <s v="pvc plug"/>
    <m/>
    <m/>
    <m/>
    <m/>
    <m/>
    <m/>
    <m/>
    <m/>
    <m/>
    <m/>
    <m/>
    <m/>
    <m/>
    <m/>
    <d v="2024-07-18T00:00:00"/>
    <s v="SL315@tidalwaveautospa.com"/>
    <s v="Jeff Mathis"/>
    <x v="7"/>
    <x v="0"/>
  </r>
  <r>
    <s v="Ayite Medji"/>
    <s v="EXP-10014579"/>
    <n v="84.83"/>
    <d v="2024-05-25T00:00:00"/>
    <x v="22"/>
    <s v="Itemized"/>
    <s v="Wash Maintenance"/>
    <s v="Degreaser, 5gal sprayers"/>
    <n v="15.47"/>
    <s v="Wash Maintenance"/>
    <s v="degreaser"/>
    <n v="63.66"/>
    <s v="Small Tools"/>
    <s v="sprayers"/>
    <n v="5.7000000000000028"/>
    <s v="Snacks"/>
    <s v="bottle water"/>
    <m/>
    <m/>
    <m/>
    <m/>
    <m/>
    <m/>
    <m/>
    <m/>
    <m/>
    <m/>
    <m/>
    <d v="2024-07-18T00:00:00"/>
    <s v="SL315@tidalwaveautospa.com"/>
    <s v="Jeff Mathis"/>
    <x v="7"/>
    <x v="0"/>
  </r>
  <r>
    <s v="Ayite Medji"/>
    <s v="EXP-10014579"/>
    <n v="71.67"/>
    <d v="2024-06-16T00:00:00"/>
    <x v="22"/>
    <s v="Itemized"/>
    <s v="Small Tools, Wash Maintenance"/>
    <s v="Vinegar/soap/small tools"/>
    <n v="25.2"/>
    <s v="Wash Maintenance"/>
    <s v="vinegar, dawn"/>
    <n v="41.349999999999987"/>
    <s v="Small Tools"/>
    <s v="wrenches, rubber mallet, steel hamemr"/>
    <n v="5.1200000000000188"/>
    <s v="Snacks"/>
    <s v="ice"/>
    <m/>
    <m/>
    <m/>
    <m/>
    <m/>
    <m/>
    <m/>
    <m/>
    <m/>
    <m/>
    <m/>
    <d v="2024-07-18T00:00:00"/>
    <s v="SL315@tidalwaveautospa.com"/>
    <s v="Jeff Mathis"/>
    <x v="7"/>
    <x v="0"/>
  </r>
  <r>
    <s v="Ayite Medji"/>
    <s v="EXP-10014579"/>
    <n v="61.37"/>
    <d v="2024-06-18T00:00:00"/>
    <x v="19"/>
    <s v="Itemized"/>
    <s v="gloves, anitfreeze, chips"/>
    <s v="gloves, anitfreeze, chips"/>
    <n v="17.68"/>
    <s v="Safety Supplies"/>
    <s v="gloves"/>
    <n v="22.46"/>
    <s v="Wash Maintenance"/>
    <s v="antifreeze"/>
    <n v="21.229999999999997"/>
    <s v="Snacks"/>
    <s v="chips"/>
    <m/>
    <m/>
    <m/>
    <m/>
    <m/>
    <m/>
    <m/>
    <m/>
    <m/>
    <m/>
    <m/>
    <d v="2024-07-18T00:00:00"/>
    <s v="SL315@tidalwaveautospa.com"/>
    <s v="Jeff Mathis"/>
    <x v="7"/>
    <x v="0"/>
  </r>
  <r>
    <s v="Troy Webb"/>
    <s v="EXP-10014506"/>
    <n v="1011.29"/>
    <d v="2024-06-12T00:00:00"/>
    <x v="0"/>
    <s v="Itemized"/>
    <s v="Wash Maintenance, Wash Supplies"/>
    <s v="Spray bottles, spray triggers, all clean, tunnel cleaner"/>
    <n v="638.05999999999995"/>
    <s v="Wash Supplies"/>
    <s v="spray bottles"/>
    <n v="373.23"/>
    <s v="Wash Maintenance"/>
    <s v="wall cleaner, all clean"/>
    <m/>
    <m/>
    <m/>
    <m/>
    <m/>
    <m/>
    <m/>
    <m/>
    <m/>
    <m/>
    <m/>
    <m/>
    <m/>
    <m/>
    <d v="2024-07-18T00:00:00"/>
    <s v="SL105@tidalwaveautospa.com"/>
    <s v="Steven Kyriazis"/>
    <x v="7"/>
    <x v="0"/>
  </r>
  <r>
    <s v="Robert Gambino"/>
    <s v="EXP-10014515"/>
    <n v="274.95"/>
    <d v="2024-05-15T00:00:00"/>
    <x v="0"/>
    <s v="Wash Maintenance"/>
    <s v="Wash Maintenance"/>
    <s v="Salt For water Softener"/>
    <m/>
    <m/>
    <m/>
    <m/>
    <m/>
    <m/>
    <m/>
    <m/>
    <m/>
    <m/>
    <m/>
    <m/>
    <m/>
    <m/>
    <m/>
    <m/>
    <m/>
    <m/>
    <m/>
    <m/>
    <d v="2024-07-18T00:00:00"/>
    <s v="SL270@tidalwaveautospa.com"/>
    <s v="Steven Kyriazis"/>
    <x v="7"/>
    <x v="0"/>
  </r>
  <r>
    <s v="Robert Gambino"/>
    <s v="EXP-10014515"/>
    <n v="26.91"/>
    <d v="2024-05-20T00:00:00"/>
    <x v="0"/>
    <s v="Wash Maintenance"/>
    <s v="Wash Maintenance"/>
    <s v="Grease"/>
    <m/>
    <m/>
    <m/>
    <m/>
    <m/>
    <m/>
    <m/>
    <m/>
    <m/>
    <m/>
    <m/>
    <m/>
    <m/>
    <m/>
    <m/>
    <m/>
    <m/>
    <m/>
    <m/>
    <m/>
    <d v="2024-07-18T00:00:00"/>
    <s v="SL270@tidalwaveautospa.com"/>
    <s v="Steven Kyriazis"/>
    <x v="7"/>
    <x v="0"/>
  </r>
  <r>
    <s v="Robert Gambino"/>
    <s v="EXP-10014515"/>
    <n v="410.11"/>
    <d v="2024-05-21T00:00:00"/>
    <x v="11"/>
    <s v="Landscaping"/>
    <s v="Landscaping"/>
    <s v="Weed eater edger"/>
    <m/>
    <m/>
    <m/>
    <m/>
    <m/>
    <m/>
    <m/>
    <m/>
    <m/>
    <m/>
    <m/>
    <m/>
    <m/>
    <m/>
    <m/>
    <m/>
    <m/>
    <m/>
    <m/>
    <m/>
    <d v="2024-07-18T00:00:00"/>
    <s v="SL270@tidalwaveautospa.com"/>
    <s v="Steven Kyriazis"/>
    <x v="7"/>
    <x v="0"/>
  </r>
  <r>
    <s v="Robert Gambino"/>
    <s v="EXP-10014515"/>
    <n v="27.64"/>
    <d v="2024-05-21T00:00:00"/>
    <x v="0"/>
    <s v="Parts"/>
    <s v="Parts"/>
    <s v="Float Valve 1/2 adaptor"/>
    <m/>
    <m/>
    <m/>
    <m/>
    <m/>
    <m/>
    <m/>
    <m/>
    <m/>
    <m/>
    <m/>
    <m/>
    <m/>
    <m/>
    <m/>
    <m/>
    <m/>
    <m/>
    <m/>
    <m/>
    <d v="2024-07-18T00:00:00"/>
    <s v="SL270@tidalwaveautospa.com"/>
    <s v="Steven Kyriazis"/>
    <x v="7"/>
    <x v="0"/>
  </r>
  <r>
    <s v="Robert Gambino"/>
    <s v="EXP-10014515"/>
    <n v="261.89999999999998"/>
    <d v="2024-05-22T00:00:00"/>
    <x v="0"/>
    <s v="Wash Maintenance"/>
    <s v="scrub brushes, spray bottle holder, hooks, broom handle"/>
    <s v="scrub brushes, spray bottle holder, hooks, broom handle"/>
    <m/>
    <m/>
    <m/>
    <m/>
    <m/>
    <m/>
    <m/>
    <m/>
    <m/>
    <m/>
    <m/>
    <m/>
    <m/>
    <m/>
    <m/>
    <m/>
    <m/>
    <m/>
    <m/>
    <m/>
    <d v="2024-07-18T00:00:00"/>
    <s v="SL270@tidalwaveautospa.com"/>
    <s v="Steven Kyriazis"/>
    <x v="7"/>
    <x v="0"/>
  </r>
  <r>
    <s v="Robert Gambino"/>
    <s v="EXP-10014515"/>
    <n v="158.79"/>
    <d v="2024-05-28T00:00:00"/>
    <x v="0"/>
    <s v="Parts"/>
    <s v="Parts"/>
    <s v="Wall mount &amp; screws"/>
    <m/>
    <m/>
    <m/>
    <m/>
    <m/>
    <m/>
    <m/>
    <m/>
    <m/>
    <m/>
    <m/>
    <m/>
    <m/>
    <m/>
    <m/>
    <m/>
    <m/>
    <m/>
    <m/>
    <m/>
    <d v="2024-07-18T00:00:00"/>
    <s v="SL270@tidalwaveautospa.com"/>
    <s v="Steven Kyriazis"/>
    <x v="7"/>
    <x v="0"/>
  </r>
  <r>
    <s v="Robert Gambino"/>
    <s v="EXP-10014515"/>
    <n v="71.67"/>
    <d v="2024-05-29T00:00:00"/>
    <x v="0"/>
    <s v="Itemized"/>
    <s v="Water Air wick"/>
    <s v="Water Air wick"/>
    <n v="28.92"/>
    <s v="Snacks"/>
    <s v="bottle water"/>
    <n v="30.3"/>
    <s v="Office Supplies"/>
    <s v="air freshners"/>
    <n v="12.450000000000003"/>
    <s v="Advertising &amp; Promotion"/>
    <s v="dog treats"/>
    <m/>
    <m/>
    <m/>
    <m/>
    <m/>
    <m/>
    <m/>
    <m/>
    <m/>
    <m/>
    <m/>
    <d v="2024-07-18T00:00:00"/>
    <s v="SL270@tidalwaveautospa.com"/>
    <s v="Steven Kyriazis"/>
    <x v="7"/>
    <x v="0"/>
  </r>
  <r>
    <s v="Robert Gambino"/>
    <s v="EXP-10014515"/>
    <n v="20.98"/>
    <d v="2024-06-04T00:00:00"/>
    <x v="19"/>
    <s v="Employee Incentive - Meals"/>
    <s v="Employee Incentive - Meals"/>
    <s v="Donuts for the team"/>
    <m/>
    <m/>
    <m/>
    <m/>
    <m/>
    <m/>
    <m/>
    <m/>
    <m/>
    <m/>
    <m/>
    <m/>
    <m/>
    <m/>
    <m/>
    <m/>
    <m/>
    <m/>
    <m/>
    <m/>
    <d v="2024-07-18T00:00:00"/>
    <s v="SL270@tidalwaveautospa.com"/>
    <s v="Steven Kyriazis"/>
    <x v="7"/>
    <x v="0"/>
  </r>
  <r>
    <s v="Robert Gambino"/>
    <s v="EXP-10014515"/>
    <n v="7.41"/>
    <d v="2024-06-05T00:00:00"/>
    <x v="19"/>
    <s v="Employee Incentive - Meals"/>
    <s v="Employee Incentive - Meals"/>
    <s v="Food for manager meeting"/>
    <m/>
    <m/>
    <m/>
    <m/>
    <m/>
    <m/>
    <m/>
    <m/>
    <m/>
    <m/>
    <m/>
    <m/>
    <m/>
    <m/>
    <m/>
    <m/>
    <m/>
    <m/>
    <m/>
    <m/>
    <d v="2024-07-18T00:00:00"/>
    <s v="SL270@tidalwaveautospa.com"/>
    <s v="Steven Kyriazis"/>
    <x v="7"/>
    <x v="0"/>
  </r>
  <r>
    <s v="Robert Gambino"/>
    <s v="EXP-10014515"/>
    <n v="23.54"/>
    <d v="2024-06-05T00:00:00"/>
    <x v="19"/>
    <s v="Employee Incentive - Meals"/>
    <s v="Employee Incentive - Meals"/>
    <s v="Food for manager meeting"/>
    <m/>
    <m/>
    <m/>
    <m/>
    <m/>
    <m/>
    <m/>
    <m/>
    <m/>
    <m/>
    <m/>
    <m/>
    <m/>
    <m/>
    <m/>
    <m/>
    <m/>
    <m/>
    <m/>
    <m/>
    <d v="2024-07-18T00:00:00"/>
    <s v="SL270@tidalwaveautospa.com"/>
    <s v="Steven Kyriazis"/>
    <x v="7"/>
    <x v="0"/>
  </r>
  <r>
    <s v="Robert Gambino"/>
    <s v="EXP-10014515"/>
    <n v="12.99"/>
    <d v="2024-06-05T00:00:00"/>
    <x v="19"/>
    <s v="Employee Incentive - Meals"/>
    <s v="Employee Incentive - Meals"/>
    <s v="Donuts for team"/>
    <m/>
    <m/>
    <m/>
    <m/>
    <m/>
    <m/>
    <m/>
    <m/>
    <m/>
    <m/>
    <m/>
    <m/>
    <m/>
    <m/>
    <m/>
    <m/>
    <m/>
    <m/>
    <m/>
    <m/>
    <d v="2024-07-18T00:00:00"/>
    <s v="SL270@tidalwaveautospa.com"/>
    <s v="Steven Kyriazis"/>
    <x v="7"/>
    <x v="0"/>
  </r>
  <r>
    <s v="Robert Gambino"/>
    <s v="EXP-10014515"/>
    <n v="10.39"/>
    <d v="2024-06-05T00:00:00"/>
    <x v="19"/>
    <s v="Employee Incentive - Meals"/>
    <s v="Employee Incentive - Meals"/>
    <s v="Food for manager meeting"/>
    <m/>
    <m/>
    <m/>
    <m/>
    <m/>
    <m/>
    <m/>
    <m/>
    <m/>
    <m/>
    <m/>
    <m/>
    <m/>
    <m/>
    <m/>
    <m/>
    <m/>
    <m/>
    <m/>
    <m/>
    <d v="2024-07-18T00:00:00"/>
    <s v="SL270@tidalwaveautospa.com"/>
    <s v="Steven Kyriazis"/>
    <x v="7"/>
    <x v="0"/>
  </r>
  <r>
    <s v="Robert Gambino"/>
    <s v="EXP-10014515"/>
    <n v="57.46"/>
    <d v="2024-06-06T00:00:00"/>
    <x v="0"/>
    <s v="Plumbing Expense"/>
    <s v="PVC supplies"/>
    <s v="PVC supplies"/>
    <m/>
    <m/>
    <m/>
    <m/>
    <m/>
    <m/>
    <m/>
    <m/>
    <m/>
    <m/>
    <m/>
    <m/>
    <m/>
    <m/>
    <m/>
    <m/>
    <m/>
    <m/>
    <m/>
    <m/>
    <d v="2024-07-18T00:00:00"/>
    <s v="SL270@tidalwaveautospa.com"/>
    <s v="Steven Kyriazis"/>
    <x v="7"/>
    <x v="0"/>
  </r>
  <r>
    <s v="Robert Gambino"/>
    <s v="EXP-10014515"/>
    <n v="80.91"/>
    <d v="2024-06-06T00:00:00"/>
    <x v="19"/>
    <s v="Employee Incentive - Meals"/>
    <s v="Employee Incentive - Meals"/>
    <s v="Pizza for team meeting"/>
    <m/>
    <m/>
    <m/>
    <m/>
    <m/>
    <m/>
    <m/>
    <m/>
    <m/>
    <m/>
    <m/>
    <m/>
    <m/>
    <m/>
    <m/>
    <m/>
    <m/>
    <m/>
    <m/>
    <m/>
    <d v="2024-07-18T00:00:00"/>
    <s v="SL270@tidalwaveautospa.com"/>
    <s v="Steven Kyriazis"/>
    <x v="7"/>
    <x v="0"/>
  </r>
  <r>
    <s v="Robert Gambino"/>
    <s v="EXP-10014515"/>
    <n v="460.56"/>
    <d v="2024-06-12T00:00:00"/>
    <x v="0"/>
    <s v="Itemized"/>
    <s v="Itemized, outdoor equipment &amp; wash supplies"/>
    <s v="Itemized, outdoor equipment &amp; wash supplies"/>
    <n v="16.989999999999998"/>
    <s v="Wash Supplies"/>
    <s v="wax"/>
    <n v="73.400000000000006"/>
    <s v="Wash Maintenance"/>
    <s v="mop, velcro tape, squeegee,spray paint"/>
    <n v="354.12"/>
    <s v="Landscaping"/>
    <s v="wheelbarrow, planter pots,aloe vera,flowers, potting soil,weed killer, "/>
    <n v="16.050000000000011"/>
    <s v="Pest Control/Extermination"/>
    <s v="wasp killer"/>
    <m/>
    <m/>
    <m/>
    <m/>
    <m/>
    <m/>
    <m/>
    <m/>
    <d v="2024-07-18T00:00:00"/>
    <s v="SL270@tidalwaveautospa.com"/>
    <s v="Steven Kyriazis"/>
    <x v="7"/>
    <x v="0"/>
  </r>
  <r>
    <s v="Robert Gambino"/>
    <s v="EXP-10014515"/>
    <n v="28.59"/>
    <d v="2024-06-14T00:00:00"/>
    <x v="35"/>
    <s v="Wash Maintenance"/>
    <s v="Wash Maintenance"/>
    <s v="Zirks &amp; White Lithium Grease"/>
    <m/>
    <m/>
    <m/>
    <m/>
    <m/>
    <m/>
    <m/>
    <m/>
    <m/>
    <m/>
    <m/>
    <m/>
    <m/>
    <m/>
    <m/>
    <m/>
    <m/>
    <m/>
    <m/>
    <m/>
    <d v="2024-07-18T00:00:00"/>
    <s v="SL270@tidalwaveautospa.com"/>
    <s v="Steven Kyriazis"/>
    <x v="7"/>
    <x v="0"/>
  </r>
  <r>
    <s v="John Womble"/>
    <s v="EXP-10014528"/>
    <n v="550"/>
    <d v="2024-06-08T00:00:00"/>
    <x v="6"/>
    <s v="Itemized"/>
    <s v="Fuel, Landscaping, Small Tools"/>
    <s v="Equipment to maintain the site, blades for windows, trimmers for landscaping, fuel for leaf blowers"/>
    <n v="100.36"/>
    <s v="Small Tools"/>
    <s v="scrappers, putty knives, pressure washer nozzle"/>
    <n v="302.86"/>
    <s v="Landscaping"/>
    <s v="trimmer line, 50:1 fuel, loppers, blower and trimmer combo"/>
    <n v="34.92"/>
    <s v="Snacks"/>
    <s v="bottle water, gatorade"/>
    <n v="111.86"/>
    <s v="Wash Maintenance"/>
    <s v="dawn, industrial cleaner"/>
    <m/>
    <m/>
    <m/>
    <m/>
    <m/>
    <m/>
    <m/>
    <m/>
    <d v="2024-07-18T00:00:00"/>
    <s v="SL248@tidalwaveautospa.com"/>
    <s v="Steven Kyriazis"/>
    <x v="7"/>
    <x v="0"/>
  </r>
  <r>
    <s v="NICOLA MARIANI"/>
    <s v="EXP-10014581"/>
    <n v="138.30000000000001"/>
    <d v="2024-06-02T00:00:00"/>
    <x v="0"/>
    <s v="Office Furniture"/>
    <s v="Office Furniture"/>
    <s v="Shelving"/>
    <m/>
    <m/>
    <m/>
    <m/>
    <m/>
    <m/>
    <m/>
    <m/>
    <m/>
    <m/>
    <m/>
    <m/>
    <m/>
    <m/>
    <m/>
    <m/>
    <m/>
    <m/>
    <m/>
    <m/>
    <d v="2024-07-18T00:00:00"/>
    <s v="SL219@tidalwaveautospa.com"/>
    <s v="Steven Kyriazis"/>
    <x v="7"/>
    <x v="0"/>
  </r>
  <r>
    <s v="NICOLA MARIANI"/>
    <s v="EXP-10014581"/>
    <n v="162.69999999999999"/>
    <d v="2024-06-05T00:00:00"/>
    <x v="57"/>
    <s v="Marketing Services"/>
    <s v="Marketing"/>
    <s v="Marketing"/>
    <m/>
    <m/>
    <m/>
    <m/>
    <m/>
    <m/>
    <m/>
    <m/>
    <m/>
    <m/>
    <m/>
    <m/>
    <m/>
    <m/>
    <m/>
    <m/>
    <m/>
    <m/>
    <m/>
    <m/>
    <d v="2024-07-18T00:00:00"/>
    <s v="SL219@tidalwaveautospa.com"/>
    <s v="Steven Kyriazis"/>
    <x v="7"/>
    <x v="0"/>
  </r>
  <r>
    <s v="NICOLA MARIANI"/>
    <s v="EXP-10014581"/>
    <n v="126.13"/>
    <d v="2024-06-08T00:00:00"/>
    <x v="15"/>
    <s v="Itemized"/>
    <s v="Soap and water"/>
    <s v="Soap and water"/>
    <n v="23.44"/>
    <s v="Wash Supplies"/>
    <s v="spray bottles"/>
    <n v="21.92"/>
    <s v="Snacks"/>
    <s v="bottles water"/>
    <n v="80.77"/>
    <s v="Wash Maintenance"/>
    <s v="dawn, downy, detergent"/>
    <m/>
    <m/>
    <m/>
    <m/>
    <m/>
    <m/>
    <m/>
    <m/>
    <m/>
    <m/>
    <m/>
    <d v="2024-07-18T00:00:00"/>
    <s v="SL219@tidalwaveautospa.com"/>
    <s v="Steven Kyriazis"/>
    <x v="7"/>
    <x v="0"/>
  </r>
  <r>
    <s v="NICOLA MARIANI"/>
    <s v="EXP-10014581"/>
    <n v="42.79"/>
    <d v="2024-06-16T00:00:00"/>
    <x v="22"/>
    <s v="Office Supplies"/>
    <s v="Bulb"/>
    <s v="Bulb"/>
    <m/>
    <m/>
    <m/>
    <m/>
    <m/>
    <m/>
    <m/>
    <m/>
    <m/>
    <m/>
    <m/>
    <m/>
    <m/>
    <m/>
    <m/>
    <m/>
    <m/>
    <m/>
    <m/>
    <m/>
    <d v="2024-07-18T00:00:00"/>
    <s v="SL219@tidalwaveautospa.com"/>
    <s v="Steven Kyriazis"/>
    <x v="7"/>
    <x v="0"/>
  </r>
  <r>
    <s v="NICOLA MARIANI"/>
    <s v="EXP-10014581"/>
    <n v="5.31"/>
    <d v="2024-06-18T00:00:00"/>
    <x v="1"/>
    <s v="Parts"/>
    <s v="Top Brish repair"/>
    <s v="Top Brish repair"/>
    <m/>
    <m/>
    <m/>
    <m/>
    <m/>
    <m/>
    <m/>
    <m/>
    <m/>
    <m/>
    <m/>
    <m/>
    <m/>
    <m/>
    <m/>
    <m/>
    <m/>
    <m/>
    <m/>
    <m/>
    <d v="2024-07-18T00:00:00"/>
    <s v="SL219@tidalwaveautospa.com"/>
    <s v="Steven Kyriazis"/>
    <x v="7"/>
    <x v="0"/>
  </r>
  <r>
    <s v="NICOLA MARIANI"/>
    <s v="EXP-10014583"/>
    <n v="162.69999999999999"/>
    <d v="2024-05-05T00:00:00"/>
    <x v="57"/>
    <s v="Marketing Services"/>
    <s v="Marketing"/>
    <s v="Marketing"/>
    <m/>
    <m/>
    <m/>
    <m/>
    <m/>
    <m/>
    <m/>
    <m/>
    <m/>
    <m/>
    <m/>
    <m/>
    <m/>
    <m/>
    <m/>
    <m/>
    <m/>
    <m/>
    <m/>
    <m/>
    <d v="2024-07-18T00:00:00"/>
    <s v="SL219@tidalwaveautospa.com"/>
    <s v="Steven Kyriazis"/>
    <x v="7"/>
    <x v="0"/>
  </r>
  <r>
    <s v="NICOLA MARIANI"/>
    <s v="EXP-10014583"/>
    <n v="171.3"/>
    <d v="2024-05-24T00:00:00"/>
    <x v="0"/>
    <s v="Itemized"/>
    <s v="Wash Supplies"/>
    <s v="Soaps, water, spray bottles"/>
    <n v="21.92"/>
    <s v="Snacks"/>
    <s v="bottle water"/>
    <n v="21.97"/>
    <s v="Pest Control/Extermination"/>
    <s v="fire ant killer"/>
    <n v="57.63"/>
    <s v="Wash Supplies"/>
    <s v="scrub brush, spray bottles"/>
    <n v="69.780000000000015"/>
    <s v="Wash Maintenance"/>
    <s v="detergent, down, trash bags"/>
    <m/>
    <m/>
    <m/>
    <m/>
    <m/>
    <m/>
    <m/>
    <m/>
    <d v="2024-07-18T00:00:00"/>
    <s v="SL219@tidalwaveautospa.com"/>
    <s v="Steven Kyriazis"/>
    <x v="7"/>
    <x v="0"/>
  </r>
  <r>
    <s v="NICOLA MARIANI"/>
    <s v="EXP-10014583"/>
    <n v="21.35"/>
    <d v="2024-05-25T00:00:00"/>
    <x v="22"/>
    <s v="Wash Supplies"/>
    <s v="Small Tools"/>
    <s v="Scrub brushes"/>
    <m/>
    <m/>
    <m/>
    <m/>
    <m/>
    <m/>
    <m/>
    <m/>
    <m/>
    <m/>
    <m/>
    <m/>
    <m/>
    <m/>
    <m/>
    <m/>
    <m/>
    <m/>
    <m/>
    <m/>
    <d v="2024-07-18T00:00:00"/>
    <s v="SL219@tidalwaveautospa.com"/>
    <s v="Steven Kyriazis"/>
    <x v="7"/>
    <x v="0"/>
  </r>
  <r>
    <s v="NICOLA MARIANI"/>
    <s v="EXP-10014583"/>
    <n v="58.79"/>
    <d v="2024-05-27T00:00:00"/>
    <x v="22"/>
    <s v="Wash Supplies"/>
    <s v="brushes"/>
    <s v="brushes"/>
    <m/>
    <m/>
    <m/>
    <m/>
    <m/>
    <m/>
    <m/>
    <m/>
    <m/>
    <m/>
    <m/>
    <m/>
    <m/>
    <m/>
    <m/>
    <m/>
    <m/>
    <m/>
    <m/>
    <m/>
    <d v="2024-07-18T00:00:00"/>
    <s v="SL219@tidalwaveautospa.com"/>
    <s v="Steven Kyriazis"/>
    <x v="7"/>
    <x v="0"/>
  </r>
  <r>
    <s v="Marquis Scott"/>
    <s v="EXP-10014529"/>
    <n v="75.180000000000007"/>
    <d v="2024-05-17T00:00:00"/>
    <x v="22"/>
    <s v="Small Tools"/>
    <s v="Small Tools"/>
    <s v="Pump sprayer"/>
    <m/>
    <m/>
    <m/>
    <m/>
    <m/>
    <m/>
    <m/>
    <m/>
    <m/>
    <m/>
    <m/>
    <m/>
    <m/>
    <m/>
    <m/>
    <m/>
    <m/>
    <m/>
    <m/>
    <m/>
    <d v="2024-07-18T00:00:00"/>
    <s v="SL82@tidalwaveautospa.com"/>
    <s v="Steven Kyriazis"/>
    <x v="7"/>
    <x v="0"/>
  </r>
  <r>
    <s v="Marquis Scott"/>
    <s v="EXP-10014529"/>
    <n v="240.72"/>
    <d v="2024-05-19T00:00:00"/>
    <x v="0"/>
    <s v="Wash Maintenance"/>
    <s v="Wash Maintenance"/>
    <s v="Hydraulic oil"/>
    <m/>
    <m/>
    <m/>
    <m/>
    <m/>
    <m/>
    <m/>
    <m/>
    <m/>
    <m/>
    <m/>
    <m/>
    <m/>
    <m/>
    <m/>
    <m/>
    <m/>
    <m/>
    <m/>
    <m/>
    <d v="2024-07-18T00:00:00"/>
    <s v="SL82@tidalwaveautospa.com"/>
    <s v="Steven Kyriazis"/>
    <x v="7"/>
    <x v="0"/>
  </r>
  <r>
    <s v="Marquis Scott"/>
    <s v="EXP-10014529"/>
    <n v="96.28"/>
    <d v="2024-05-31T00:00:00"/>
    <x v="35"/>
    <s v="Wash Maintenance"/>
    <s v="parking lot line stencil, unbrella"/>
    <s v="parking lot line stencil, unbrella"/>
    <m/>
    <m/>
    <m/>
    <m/>
    <m/>
    <m/>
    <m/>
    <m/>
    <m/>
    <m/>
    <m/>
    <m/>
    <m/>
    <m/>
    <m/>
    <m/>
    <m/>
    <m/>
    <m/>
    <m/>
    <d v="2024-07-18T00:00:00"/>
    <s v="SL82@tidalwaveautospa.com"/>
    <s v="Steven Kyriazis"/>
    <x v="7"/>
    <x v="0"/>
  </r>
  <r>
    <s v="Marquis Scott"/>
    <s v="EXP-10014529"/>
    <n v="41.92"/>
    <d v="2024-06-06T00:00:00"/>
    <x v="16"/>
    <s v="Wash Maintenance"/>
    <s v="grease spray, grease"/>
    <s v="grease spray, grease"/>
    <m/>
    <m/>
    <m/>
    <m/>
    <m/>
    <m/>
    <m/>
    <m/>
    <m/>
    <m/>
    <m/>
    <m/>
    <m/>
    <m/>
    <m/>
    <m/>
    <m/>
    <m/>
    <m/>
    <m/>
    <d v="2024-07-18T00:00:00"/>
    <s v="SL82@tidalwaveautospa.com"/>
    <s v="Steven Kyriazis"/>
    <x v="7"/>
    <x v="0"/>
  </r>
  <r>
    <s v="Marquis Scott"/>
    <s v="EXP-10014529"/>
    <n v="81.569999999999993"/>
    <d v="2024-06-08T00:00:00"/>
    <x v="35"/>
    <s v="Small Tools"/>
    <s v="Pressure Washer hose"/>
    <s v="Pressure Washer hose"/>
    <m/>
    <m/>
    <m/>
    <m/>
    <m/>
    <m/>
    <m/>
    <m/>
    <m/>
    <m/>
    <m/>
    <m/>
    <m/>
    <m/>
    <m/>
    <m/>
    <m/>
    <m/>
    <m/>
    <m/>
    <d v="2024-07-18T00:00:00"/>
    <s v="SL82@tidalwaveautospa.com"/>
    <s v="Steven Kyriazis"/>
    <x v="7"/>
    <x v="0"/>
  </r>
  <r>
    <s v="Marquis Scott"/>
    <s v="EXP-10014529"/>
    <n v="119.56"/>
    <d v="2024-06-08T00:00:00"/>
    <x v="0"/>
    <s v="Wash Maintenance"/>
    <s v="Wash Maintenance"/>
    <s v="Cleaning Supplies"/>
    <m/>
    <m/>
    <m/>
    <m/>
    <m/>
    <m/>
    <m/>
    <m/>
    <m/>
    <m/>
    <m/>
    <m/>
    <m/>
    <m/>
    <m/>
    <m/>
    <m/>
    <m/>
    <m/>
    <m/>
    <d v="2024-07-18T00:00:00"/>
    <s v="SL82@tidalwaveautospa.com"/>
    <s v="Steven Kyriazis"/>
    <x v="7"/>
    <x v="0"/>
  </r>
  <r>
    <s v="Marquis Scott"/>
    <s v="EXP-10014529"/>
    <n v="26.94"/>
    <d v="2024-06-12T00:00:00"/>
    <x v="19"/>
    <s v="Itemized"/>
    <s v="snacks for team, febreeze"/>
    <s v="snacks for team, febreeze"/>
    <n v="7.94"/>
    <s v="Office Supplies"/>
    <s v="febreeze"/>
    <n v="19"/>
    <s v="Snacks"/>
    <s v="snacks for team"/>
    <m/>
    <m/>
    <m/>
    <m/>
    <m/>
    <m/>
    <m/>
    <m/>
    <m/>
    <m/>
    <m/>
    <m/>
    <m/>
    <m/>
    <d v="2024-07-18T00:00:00"/>
    <s v="SL82@tidalwaveautospa.com"/>
    <s v="Steven Kyriazis"/>
    <x v="7"/>
    <x v="0"/>
  </r>
  <r>
    <s v="Marquis Scott"/>
    <s v="EXP-10014529"/>
    <n v="32.04"/>
    <d v="2024-06-15T00:00:00"/>
    <x v="0"/>
    <s v="Wash Maintenance"/>
    <s v="Poles"/>
    <s v="Poles"/>
    <m/>
    <m/>
    <m/>
    <m/>
    <m/>
    <m/>
    <m/>
    <m/>
    <m/>
    <m/>
    <m/>
    <m/>
    <m/>
    <m/>
    <m/>
    <m/>
    <m/>
    <m/>
    <m/>
    <m/>
    <d v="2024-07-18T00:00:00"/>
    <s v="SL82@tidalwaveautospa.com"/>
    <s v="Steven Kyriazis"/>
    <x v="7"/>
    <x v="0"/>
  </r>
  <r>
    <s v="Owen Capriola"/>
    <s v="EXP-10014593"/>
    <n v="185.26"/>
    <d v="2024-05-18T00:00:00"/>
    <x v="22"/>
    <s v="Itemized"/>
    <s v="Landscaping, Wash Maintenance"/>
    <s v="Rose bushes/ Cleaning supplies for tunnel equipment &amp; Windows"/>
    <n v="77.94"/>
    <s v="Landscaping"/>
    <s v="roses"/>
    <n v="85.75"/>
    <s v="Wash Maintenance"/>
    <s v="cleaning supplies"/>
    <n v="21.569999999999993"/>
    <s v="Office Supplies"/>
    <s v="germ x, bathroom cleaner"/>
    <m/>
    <m/>
    <m/>
    <m/>
    <m/>
    <m/>
    <m/>
    <m/>
    <m/>
    <m/>
    <m/>
    <d v="2024-07-18T00:00:00"/>
    <s v="SL106@tidalwaveautospa.com"/>
    <s v="Steven Kyriazis"/>
    <x v="7"/>
    <x v="0"/>
  </r>
  <r>
    <s v="Owen Capriola"/>
    <s v="EXP-10014593"/>
    <n v="66.260000000000005"/>
    <d v="2024-06-01T00:00:00"/>
    <x v="22"/>
    <s v="Itemized"/>
    <s v="Safety Supplies, Wash Supplies"/>
    <s v="Gloves/Cleaning Sponges/Soap"/>
    <n v="21.46"/>
    <s v="Wash Maintenance"/>
    <s v="scrub sponges"/>
    <n v="37.44"/>
    <s v="Safety Supplies"/>
    <s v="gloves"/>
    <n v="7.3600000000000065"/>
    <s v="Office Supplies"/>
    <s v="hand soap"/>
    <m/>
    <m/>
    <m/>
    <m/>
    <m/>
    <m/>
    <m/>
    <m/>
    <m/>
    <m/>
    <m/>
    <d v="2024-07-18T00:00:00"/>
    <s v="SL106@tidalwaveautospa.com"/>
    <s v="Steven Kyriazis"/>
    <x v="7"/>
    <x v="0"/>
  </r>
  <r>
    <s v="Owen Capriola"/>
    <s v="EXP-10014593"/>
    <n v="176.43"/>
    <d v="2024-06-11T00:00:00"/>
    <x v="22"/>
    <s v="Itemized"/>
    <s v="Plumbing Expense, Small Tools, Wash Supplies"/>
    <s v="Soap/window cleaning blades/sponges/PVC to fix water line for top brush 1"/>
    <n v="38.369999999999997"/>
    <s v="Office Supplies"/>
    <s v="bathroom cleaner"/>
    <n v="19.97"/>
    <s v="Safety Supplies"/>
    <s v="gloves"/>
    <n v="38.909999999999997"/>
    <s v="Small Tools"/>
    <s v="utility blades, knife"/>
    <n v="49.94"/>
    <s v="Landscaping"/>
    <s v="50:1 fuel"/>
    <n v="22.48"/>
    <s v="Security"/>
    <s v="padlock"/>
    <n v="6.76"/>
    <s v="Plumbing Expense"/>
    <s v="pvc parts"/>
    <m/>
    <m/>
    <d v="2024-07-18T00:00:00"/>
    <s v="SL106@tidalwaveautospa.com"/>
    <s v="Steven Kyriazis"/>
    <x v="7"/>
    <x v="0"/>
  </r>
  <r>
    <s v="Joshua Regan"/>
    <s v="EXP-10014554"/>
    <n v="22.4"/>
    <d v="2024-06-03T00:00:00"/>
    <x v="13"/>
    <s v="Office Supplies"/>
    <s v="Office Supplies"/>
    <s v="keys made"/>
    <m/>
    <m/>
    <m/>
    <m/>
    <m/>
    <m/>
    <m/>
    <m/>
    <m/>
    <m/>
    <m/>
    <m/>
    <m/>
    <m/>
    <m/>
    <m/>
    <m/>
    <m/>
    <m/>
    <m/>
    <d v="2024-07-18T00:00:00"/>
    <s v="SL66@tidalwaveautospa.com"/>
    <s v="Steven Kyriazis"/>
    <x v="7"/>
    <x v="0"/>
  </r>
  <r>
    <s v="Joshua Regan"/>
    <s v="EXP-10014554"/>
    <n v="422.65"/>
    <d v="2024-06-07T00:00:00"/>
    <x v="18"/>
    <s v="Remove From Report"/>
    <s v="Landscaping"/>
    <s v="river rocks"/>
    <m/>
    <m/>
    <m/>
    <m/>
    <m/>
    <m/>
    <m/>
    <m/>
    <m/>
    <m/>
    <m/>
    <m/>
    <m/>
    <m/>
    <m/>
    <m/>
    <m/>
    <m/>
    <m/>
    <m/>
    <d v="2024-07-18T00:00:00"/>
    <s v="SL66@tidalwaveautospa.com"/>
    <s v="Steven Kyriazis"/>
    <x v="7"/>
    <x v="0"/>
  </r>
  <r>
    <s v="Joshua Regan"/>
    <s v="EXP-10014554"/>
    <n v="73.64"/>
    <d v="2024-06-07T00:00:00"/>
    <x v="16"/>
    <s v="Wash Maintenance"/>
    <s v="dustpan, gripper, rake"/>
    <s v="dustpan, gripper, rake"/>
    <m/>
    <m/>
    <m/>
    <m/>
    <m/>
    <m/>
    <m/>
    <m/>
    <m/>
    <m/>
    <m/>
    <m/>
    <m/>
    <m/>
    <m/>
    <m/>
    <m/>
    <m/>
    <m/>
    <m/>
    <d v="2024-07-18T00:00:00"/>
    <s v="SL66@tidalwaveautospa.com"/>
    <s v="Steven Kyriazis"/>
    <x v="7"/>
    <x v="0"/>
  </r>
  <r>
    <s v="Joshua Regan"/>
    <s v="EXP-10014554"/>
    <n v="484.02"/>
    <d v="2024-06-13T00:00:00"/>
    <x v="0"/>
    <s v="Wash Maintenance"/>
    <s v="Wash Maintenance"/>
    <s v="water softener salt"/>
    <m/>
    <m/>
    <m/>
    <m/>
    <m/>
    <m/>
    <m/>
    <m/>
    <m/>
    <m/>
    <m/>
    <m/>
    <m/>
    <m/>
    <m/>
    <m/>
    <m/>
    <m/>
    <m/>
    <m/>
    <d v="2024-07-18T00:00:00"/>
    <s v="SL66@tidalwaveautospa.com"/>
    <s v="Steven Kyriazis"/>
    <x v="7"/>
    <x v="0"/>
  </r>
  <r>
    <s v="Bradley Estis"/>
    <s v="EXP-10014632"/>
    <n v="187.97"/>
    <d v="2024-05-25T00:00:00"/>
    <x v="16"/>
    <s v="Parts"/>
    <s v="shears, sharpies, ball valves, hinges, milsheet, fast tape, nuts, screws, bolts"/>
    <s v="shears, sharpies, ball valves, hinges, milsheet, fast tape, nuts, screws, bolts"/>
    <m/>
    <m/>
    <m/>
    <m/>
    <m/>
    <m/>
    <m/>
    <m/>
    <m/>
    <m/>
    <m/>
    <m/>
    <m/>
    <m/>
    <m/>
    <m/>
    <m/>
    <m/>
    <m/>
    <m/>
    <d v="2024-07-18T00:00:00"/>
    <s v="SL232@tidalwaveautospa.com"/>
    <s v="Cory Cummings"/>
    <x v="7"/>
    <x v="0"/>
  </r>
  <r>
    <s v="Bradley Estis"/>
    <s v="EXP-10014632"/>
    <n v="105.61"/>
    <d v="2024-05-27T00:00:00"/>
    <x v="45"/>
    <s v="Wash Maintenance"/>
    <s v="Wash Maintenance"/>
    <s v="cleaning supplies"/>
    <m/>
    <m/>
    <m/>
    <m/>
    <m/>
    <m/>
    <m/>
    <m/>
    <m/>
    <m/>
    <m/>
    <m/>
    <m/>
    <m/>
    <m/>
    <m/>
    <m/>
    <m/>
    <m/>
    <m/>
    <d v="2024-07-18T00:00:00"/>
    <s v="SL232@tidalwaveautospa.com"/>
    <s v="Cory Cummings"/>
    <x v="7"/>
    <x v="0"/>
  </r>
  <r>
    <s v="Bradley Estis"/>
    <s v="EXP-10014632"/>
    <n v="185.97"/>
    <d v="2024-05-30T00:00:00"/>
    <x v="6"/>
    <s v="Wash Maintenance"/>
    <s v="cleaning"/>
    <s v="cleaning"/>
    <m/>
    <m/>
    <m/>
    <m/>
    <m/>
    <m/>
    <m/>
    <m/>
    <m/>
    <m/>
    <m/>
    <m/>
    <m/>
    <m/>
    <m/>
    <m/>
    <m/>
    <m/>
    <m/>
    <m/>
    <d v="2024-07-18T00:00:00"/>
    <s v="SL232@tidalwaveautospa.com"/>
    <s v="Cory Cummings"/>
    <x v="7"/>
    <x v="0"/>
  </r>
  <r>
    <s v="Bradley Estis"/>
    <s v="EXP-10014632"/>
    <n v="13.61"/>
    <d v="2024-05-31T00:00:00"/>
    <x v="1"/>
    <s v="Parts"/>
    <s v="Parts"/>
    <s v="gaskets"/>
    <m/>
    <m/>
    <m/>
    <m/>
    <m/>
    <m/>
    <m/>
    <m/>
    <m/>
    <m/>
    <m/>
    <m/>
    <m/>
    <m/>
    <m/>
    <m/>
    <m/>
    <m/>
    <m/>
    <m/>
    <d v="2024-07-18T00:00:00"/>
    <s v="SL232@tidalwaveautospa.com"/>
    <s v="Cory Cummings"/>
    <x v="7"/>
    <x v="0"/>
  </r>
  <r>
    <s v="Bradley Estis"/>
    <s v="EXP-10014632"/>
    <n v="17.420000000000002"/>
    <d v="2024-06-01T00:00:00"/>
    <x v="16"/>
    <s v="Parts"/>
    <s v="ancors"/>
    <s v="ancors"/>
    <m/>
    <m/>
    <m/>
    <m/>
    <m/>
    <m/>
    <m/>
    <m/>
    <m/>
    <m/>
    <m/>
    <m/>
    <m/>
    <m/>
    <m/>
    <m/>
    <m/>
    <m/>
    <m/>
    <m/>
    <d v="2024-07-18T00:00:00"/>
    <s v="SL232@tidalwaveautospa.com"/>
    <s v="Cory Cummings"/>
    <x v="7"/>
    <x v="0"/>
  </r>
  <r>
    <s v="Bradley Estis"/>
    <s v="EXP-10014632"/>
    <n v="258.7"/>
    <d v="2024-06-11T00:00:00"/>
    <x v="47"/>
    <s v="Wash Repairs"/>
    <s v="welder for control box"/>
    <s v="welder for control box"/>
    <m/>
    <m/>
    <m/>
    <m/>
    <m/>
    <m/>
    <m/>
    <m/>
    <m/>
    <m/>
    <m/>
    <m/>
    <m/>
    <m/>
    <m/>
    <m/>
    <m/>
    <m/>
    <m/>
    <m/>
    <d v="2024-07-18T00:00:00"/>
    <s v="SL232@tidalwaveautospa.com"/>
    <s v="Cory Cummings"/>
    <x v="7"/>
    <x v="0"/>
  </r>
  <r>
    <s v="Bradley Estis"/>
    <s v="EXP-10014632"/>
    <n v="38.82"/>
    <d v="2024-06-13T00:00:00"/>
    <x v="8"/>
    <s v="Snacks"/>
    <s v="Snacks"/>
    <s v="Gatorade powder mix"/>
    <m/>
    <m/>
    <m/>
    <m/>
    <m/>
    <m/>
    <m/>
    <m/>
    <m/>
    <m/>
    <m/>
    <m/>
    <m/>
    <m/>
    <m/>
    <m/>
    <m/>
    <m/>
    <m/>
    <m/>
    <d v="2024-07-18T00:00:00"/>
    <s v="SL232@tidalwaveautospa.com"/>
    <s v="Cory Cummings"/>
    <x v="7"/>
    <x v="0"/>
  </r>
  <r>
    <s v="Bradley Estis"/>
    <s v="EXP-10014632"/>
    <n v="98.06"/>
    <d v="2024-06-13T00:00:00"/>
    <x v="0"/>
    <s v="Wash Maintenance"/>
    <s v="chemical"/>
    <s v="chemical"/>
    <m/>
    <m/>
    <m/>
    <m/>
    <m/>
    <m/>
    <m/>
    <m/>
    <m/>
    <m/>
    <m/>
    <m/>
    <m/>
    <m/>
    <m/>
    <m/>
    <m/>
    <m/>
    <m/>
    <m/>
    <d v="2024-07-18T00:00:00"/>
    <s v="SL232@tidalwaveautospa.com"/>
    <s v="Cory Cummings"/>
    <x v="7"/>
    <x v="0"/>
  </r>
  <r>
    <s v="Bradley Estis"/>
    <s v="EXP-10014632"/>
    <n v="122.97"/>
    <d v="2024-06-17T00:00:00"/>
    <x v="16"/>
    <s v="Wash Maintenance"/>
    <s v="dawn, vinegar, deck scrubber"/>
    <s v="dawn, vinegar, deck scrubber"/>
    <m/>
    <m/>
    <m/>
    <m/>
    <m/>
    <m/>
    <m/>
    <m/>
    <m/>
    <m/>
    <m/>
    <m/>
    <m/>
    <m/>
    <m/>
    <m/>
    <m/>
    <m/>
    <m/>
    <m/>
    <d v="2024-07-18T00:00:00"/>
    <s v="SL232@tidalwaveautospa.com"/>
    <s v="Cory Cummings"/>
    <x v="7"/>
    <x v="0"/>
  </r>
  <r>
    <s v="John Nutbrown"/>
    <s v="EXP-10014675"/>
    <n v="217.7"/>
    <d v="2024-04-04T00:00:00"/>
    <x v="1"/>
    <s v="Small Tools"/>
    <s v="Small Tools, Wash Maintenance"/>
    <s v="pressure washer hose reels"/>
    <m/>
    <m/>
    <m/>
    <m/>
    <m/>
    <m/>
    <m/>
    <m/>
    <m/>
    <m/>
    <m/>
    <m/>
    <m/>
    <m/>
    <m/>
    <m/>
    <m/>
    <m/>
    <m/>
    <m/>
    <d v="2024-07-18T00:00:00"/>
    <s v="SL60@tidalwaveautospa.com"/>
    <s v="Cory Cummings"/>
    <x v="7"/>
    <x v="0"/>
  </r>
  <r>
    <s v="John Nutbrown"/>
    <s v="EXP-10014675"/>
    <n v="23.72"/>
    <d v="2024-05-22T00:00:00"/>
    <x v="0"/>
    <s v="Wash Maintenance"/>
    <s v="Wash Maintenance"/>
    <s v="laundry baskets"/>
    <m/>
    <m/>
    <m/>
    <m/>
    <m/>
    <m/>
    <m/>
    <m/>
    <m/>
    <m/>
    <m/>
    <m/>
    <m/>
    <m/>
    <m/>
    <m/>
    <m/>
    <m/>
    <m/>
    <m/>
    <d v="2024-07-18T00:00:00"/>
    <s v="SL60@tidalwaveautospa.com"/>
    <s v="Cory Cummings"/>
    <x v="7"/>
    <x v="0"/>
  </r>
  <r>
    <s v="John Nutbrown"/>
    <s v="EXP-10014675"/>
    <n v="17.53"/>
    <d v="2024-05-23T00:00:00"/>
    <x v="8"/>
    <s v="Snacks"/>
    <s v="Snacks"/>
    <s v="water for staff"/>
    <m/>
    <m/>
    <m/>
    <m/>
    <m/>
    <m/>
    <m/>
    <m/>
    <m/>
    <m/>
    <m/>
    <m/>
    <m/>
    <m/>
    <m/>
    <m/>
    <m/>
    <m/>
    <m/>
    <m/>
    <d v="2024-07-18T00:00:00"/>
    <s v="SL60@tidalwaveautospa.com"/>
    <s v="Cory Cummings"/>
    <x v="7"/>
    <x v="0"/>
  </r>
  <r>
    <s v="John Nutbrown"/>
    <s v="EXP-10014675"/>
    <n v="54.95"/>
    <d v="2024-05-23T00:00:00"/>
    <x v="0"/>
    <s v="Wash Maintenance"/>
    <s v="garbage can"/>
    <s v="garbage can"/>
    <m/>
    <m/>
    <m/>
    <m/>
    <m/>
    <m/>
    <m/>
    <m/>
    <m/>
    <m/>
    <m/>
    <m/>
    <m/>
    <m/>
    <m/>
    <m/>
    <m/>
    <m/>
    <m/>
    <m/>
    <d v="2024-07-18T00:00:00"/>
    <s v="SL60@tidalwaveautospa.com"/>
    <s v="Cory Cummings"/>
    <x v="7"/>
    <x v="0"/>
  </r>
  <r>
    <s v="John Nutbrown"/>
    <s v="EXP-10014675"/>
    <n v="9.7799999999999994"/>
    <d v="2024-05-23T00:00:00"/>
    <x v="26"/>
    <s v="Travel Meals"/>
    <s v="training meal landon"/>
    <s v="training meal landon"/>
    <m/>
    <m/>
    <m/>
    <m/>
    <m/>
    <m/>
    <m/>
    <m/>
    <m/>
    <m/>
    <m/>
    <m/>
    <m/>
    <m/>
    <m/>
    <m/>
    <m/>
    <m/>
    <m/>
    <m/>
    <d v="2024-07-18T00:00:00"/>
    <s v="SL60@tidalwaveautospa.com"/>
    <s v="Cory Cummings"/>
    <x v="7"/>
    <x v="0"/>
  </r>
  <r>
    <s v="John Nutbrown"/>
    <s v="EXP-10014675"/>
    <n v="51.75"/>
    <d v="2024-05-24T00:00:00"/>
    <x v="8"/>
    <s v="Snacks"/>
    <s v="Snacks"/>
    <s v="sports drinks"/>
    <m/>
    <m/>
    <m/>
    <m/>
    <m/>
    <m/>
    <m/>
    <m/>
    <m/>
    <m/>
    <m/>
    <m/>
    <m/>
    <m/>
    <m/>
    <m/>
    <m/>
    <m/>
    <m/>
    <m/>
    <d v="2024-07-18T00:00:00"/>
    <s v="SL60@tidalwaveautospa.com"/>
    <s v="Cory Cummings"/>
    <x v="7"/>
    <x v="0"/>
  </r>
  <r>
    <s v="John Nutbrown"/>
    <s v="EXP-10014675"/>
    <n v="23.98"/>
    <d v="2024-05-27T00:00:00"/>
    <x v="0"/>
    <s v="Small Tools"/>
    <s v="Small Tools"/>
    <s v="fan"/>
    <m/>
    <m/>
    <m/>
    <m/>
    <m/>
    <m/>
    <m/>
    <m/>
    <m/>
    <m/>
    <m/>
    <m/>
    <m/>
    <m/>
    <m/>
    <m/>
    <m/>
    <m/>
    <m/>
    <m/>
    <d v="2024-07-18T00:00:00"/>
    <s v="SL60@tidalwaveautospa.com"/>
    <s v="Cory Cummings"/>
    <x v="7"/>
    <x v="0"/>
  </r>
  <r>
    <s v="John Nutbrown"/>
    <s v="EXP-10014675"/>
    <n v="-23.98"/>
    <d v="2024-05-27T00:00:00"/>
    <x v="0"/>
    <s v="Small Tools"/>
    <s v="table fan return"/>
    <s v="table fan return"/>
    <m/>
    <m/>
    <m/>
    <m/>
    <m/>
    <m/>
    <m/>
    <m/>
    <m/>
    <m/>
    <m/>
    <m/>
    <m/>
    <m/>
    <m/>
    <m/>
    <m/>
    <m/>
    <m/>
    <m/>
    <d v="2024-07-18T00:00:00"/>
    <s v="SL60@tidalwaveautospa.com"/>
    <s v="Cory Cummings"/>
    <x v="7"/>
    <x v="0"/>
  </r>
  <r>
    <s v="John Nutbrown"/>
    <s v="EXP-10014675"/>
    <n v="64.64"/>
    <d v="2024-05-27T00:00:00"/>
    <x v="0"/>
    <s v="Itemized"/>
    <s v="Small Tools, Wash Maintenance"/>
    <s v="fan and Dawn"/>
    <n v="44.46"/>
    <s v="Wash Maintenance"/>
    <s v="dawn"/>
    <n v="20.18"/>
    <s v="Small Tools"/>
    <s v="fan"/>
    <m/>
    <m/>
    <m/>
    <m/>
    <m/>
    <m/>
    <m/>
    <m/>
    <m/>
    <m/>
    <m/>
    <m/>
    <m/>
    <m/>
    <d v="2024-07-18T00:00:00"/>
    <s v="SL60@tidalwaveautospa.com"/>
    <s v="Cory Cummings"/>
    <x v="7"/>
    <x v="0"/>
  </r>
  <r>
    <s v="John Nutbrown"/>
    <s v="EXP-10014675"/>
    <n v="426.09"/>
    <d v="2024-05-28T00:00:00"/>
    <x v="1"/>
    <s v="Parts"/>
    <s v="Parts"/>
    <s v="backup hydraulic hoses"/>
    <m/>
    <m/>
    <m/>
    <m/>
    <m/>
    <m/>
    <m/>
    <m/>
    <m/>
    <m/>
    <m/>
    <m/>
    <m/>
    <m/>
    <m/>
    <m/>
    <m/>
    <m/>
    <m/>
    <m/>
    <d v="2024-07-18T00:00:00"/>
    <s v="SL60@tidalwaveautospa.com"/>
    <s v="Cory Cummings"/>
    <x v="7"/>
    <x v="0"/>
  </r>
  <r>
    <s v="John Nutbrown"/>
    <s v="EXP-10014675"/>
    <n v="32.89"/>
    <d v="2024-05-28T00:00:00"/>
    <x v="0"/>
    <s v="Office Supplies"/>
    <s v="Office Supplies, Wash Supplies"/>
    <s v="paper towels to test tire shine with"/>
    <m/>
    <m/>
    <m/>
    <m/>
    <m/>
    <m/>
    <m/>
    <m/>
    <m/>
    <m/>
    <m/>
    <m/>
    <m/>
    <m/>
    <m/>
    <m/>
    <m/>
    <m/>
    <m/>
    <m/>
    <d v="2024-07-18T00:00:00"/>
    <s v="SL60@tidalwaveautospa.com"/>
    <s v="Cory Cummings"/>
    <x v="7"/>
    <x v="0"/>
  </r>
  <r>
    <s v="John Nutbrown"/>
    <s v="EXP-10014675"/>
    <n v="39.56"/>
    <d v="2024-05-30T00:00:00"/>
    <x v="0"/>
    <s v="Wash Maintenance"/>
    <s v="Wash Maintenance"/>
    <s v="down degreaser for walls"/>
    <m/>
    <m/>
    <m/>
    <m/>
    <m/>
    <m/>
    <m/>
    <m/>
    <m/>
    <m/>
    <m/>
    <m/>
    <m/>
    <m/>
    <m/>
    <m/>
    <m/>
    <m/>
    <m/>
    <m/>
    <d v="2024-07-18T00:00:00"/>
    <s v="SL60@tidalwaveautospa.com"/>
    <s v="Cory Cummings"/>
    <x v="7"/>
    <x v="0"/>
  </r>
  <r>
    <s v="John Nutbrown"/>
    <s v="EXP-10014675"/>
    <n v="69.92"/>
    <d v="2024-06-02T00:00:00"/>
    <x v="0"/>
    <s v="Wash Maintenance"/>
    <s v="Office Supplies, Wash Maintenance"/>
    <s v="zip ties hand soap cleaning chemicals"/>
    <m/>
    <m/>
    <m/>
    <m/>
    <m/>
    <m/>
    <m/>
    <m/>
    <m/>
    <m/>
    <m/>
    <m/>
    <m/>
    <m/>
    <m/>
    <m/>
    <m/>
    <m/>
    <m/>
    <m/>
    <d v="2024-07-18T00:00:00"/>
    <s v="SL60@tidalwaveautospa.com"/>
    <s v="Cory Cummings"/>
    <x v="7"/>
    <x v="0"/>
  </r>
  <r>
    <s v="John Nutbrown"/>
    <s v="EXP-10014675"/>
    <n v="17.53"/>
    <d v="2024-06-03T00:00:00"/>
    <x v="8"/>
    <s v="Snacks"/>
    <s v="Snacks"/>
    <s v="water for staff"/>
    <m/>
    <m/>
    <m/>
    <m/>
    <m/>
    <m/>
    <m/>
    <m/>
    <m/>
    <m/>
    <m/>
    <m/>
    <m/>
    <m/>
    <m/>
    <m/>
    <m/>
    <m/>
    <m/>
    <m/>
    <d v="2024-07-18T00:00:00"/>
    <s v="SL60@tidalwaveautospa.com"/>
    <s v="Cory Cummings"/>
    <x v="7"/>
    <x v="0"/>
  </r>
  <r>
    <s v="John Nutbrown"/>
    <s v="EXP-10014675"/>
    <n v="4.82"/>
    <d v="2024-06-10T00:00:00"/>
    <x v="6"/>
    <s v="Wash Maintenance"/>
    <s v="Wash Maintenance"/>
    <s v="zip ties"/>
    <m/>
    <m/>
    <m/>
    <m/>
    <m/>
    <m/>
    <m/>
    <m/>
    <m/>
    <m/>
    <m/>
    <m/>
    <m/>
    <m/>
    <m/>
    <m/>
    <m/>
    <m/>
    <m/>
    <m/>
    <d v="2024-07-18T00:00:00"/>
    <s v="SL60@tidalwaveautospa.com"/>
    <s v="Cory Cummings"/>
    <x v="7"/>
    <x v="0"/>
  </r>
  <r>
    <s v="John Nutbrown"/>
    <s v="EXP-10014675"/>
    <n v="19.78"/>
    <d v="2024-06-10T00:00:00"/>
    <x v="0"/>
    <s v="Safety Supplies"/>
    <s v="Safety Supplies"/>
    <s v="rubber gloves"/>
    <m/>
    <m/>
    <m/>
    <m/>
    <m/>
    <m/>
    <m/>
    <m/>
    <m/>
    <m/>
    <m/>
    <m/>
    <m/>
    <m/>
    <m/>
    <m/>
    <m/>
    <m/>
    <m/>
    <m/>
    <d v="2024-07-18T00:00:00"/>
    <s v="SL60@tidalwaveautospa.com"/>
    <s v="Cory Cummings"/>
    <x v="7"/>
    <x v="0"/>
  </r>
  <r>
    <s v="John Nutbrown"/>
    <s v="EXP-10014675"/>
    <n v="11.68"/>
    <d v="2024-06-11T00:00:00"/>
    <x v="8"/>
    <s v="Snacks"/>
    <s v="Snacks"/>
    <s v="water for staff"/>
    <m/>
    <m/>
    <m/>
    <m/>
    <m/>
    <m/>
    <m/>
    <m/>
    <m/>
    <m/>
    <m/>
    <m/>
    <m/>
    <m/>
    <m/>
    <m/>
    <m/>
    <m/>
    <m/>
    <m/>
    <d v="2024-07-18T00:00:00"/>
    <s v="SL60@tidalwaveautospa.com"/>
    <s v="Cory Cummings"/>
    <x v="7"/>
    <x v="0"/>
  </r>
  <r>
    <s v="John Nutbrown"/>
    <s v="EXP-10014675"/>
    <n v="65.05"/>
    <d v="2024-06-11T00:00:00"/>
    <x v="8"/>
    <s v="Snacks"/>
    <s v="Snacks"/>
    <s v="sports drinks for staff"/>
    <m/>
    <m/>
    <m/>
    <m/>
    <m/>
    <m/>
    <m/>
    <m/>
    <m/>
    <m/>
    <m/>
    <m/>
    <m/>
    <m/>
    <m/>
    <m/>
    <m/>
    <m/>
    <m/>
    <m/>
    <d v="2024-07-18T00:00:00"/>
    <s v="SL60@tidalwaveautospa.com"/>
    <s v="Cory Cummings"/>
    <x v="7"/>
    <x v="0"/>
  </r>
  <r>
    <s v="John Nutbrown"/>
    <s v="EXP-10014675"/>
    <n v="17.53"/>
    <d v="2024-06-15T00:00:00"/>
    <x v="8"/>
    <s v="Snacks"/>
    <s v="Snacks"/>
    <s v="waters for staff"/>
    <m/>
    <m/>
    <m/>
    <m/>
    <m/>
    <m/>
    <m/>
    <m/>
    <m/>
    <m/>
    <m/>
    <m/>
    <m/>
    <m/>
    <m/>
    <m/>
    <m/>
    <m/>
    <m/>
    <m/>
    <d v="2024-07-18T00:00:00"/>
    <s v="SL60@tidalwaveautospa.com"/>
    <s v="Cory Cummings"/>
    <x v="7"/>
    <x v="0"/>
  </r>
  <r>
    <s v="John Nutbrown"/>
    <s v="EXP-10014675"/>
    <n v="68.97"/>
    <d v="2024-06-21T00:00:00"/>
    <x v="8"/>
    <s v="Snacks"/>
    <s v="Snacks"/>
    <s v="Waters in sports drinks for staff"/>
    <m/>
    <m/>
    <m/>
    <m/>
    <m/>
    <m/>
    <m/>
    <m/>
    <m/>
    <m/>
    <m/>
    <m/>
    <m/>
    <m/>
    <m/>
    <m/>
    <m/>
    <m/>
    <m/>
    <m/>
    <d v="2024-07-18T00:00:00"/>
    <s v="SL60@tidalwaveautospa.com"/>
    <s v="Cory Cummings"/>
    <x v="7"/>
    <x v="0"/>
  </r>
  <r>
    <s v="Kyle Baker"/>
    <s v="EXP-10014743"/>
    <n v="57.42"/>
    <d v="2024-04-29T00:00:00"/>
    <x v="0"/>
    <s v="Itemized"/>
    <s v="Safety Supplies, Wash Maintenance"/>
    <s v="Softscrub,vinegar,gloves,lemon lysol,"/>
    <n v="10.97"/>
    <s v="Safety Supplies"/>
    <s v="gloves"/>
    <n v="6.86"/>
    <s v="Snacks"/>
    <s v="bottles water"/>
    <n v="39.590000000000003"/>
    <s v="Wash Maintenance"/>
    <s v="cleaning supplies"/>
    <m/>
    <m/>
    <m/>
    <m/>
    <m/>
    <m/>
    <m/>
    <m/>
    <m/>
    <m/>
    <m/>
    <d v="2024-07-18T00:00:00"/>
    <s v="SL28@tidalwaveautospa.com"/>
    <s v="Michael Donnelly"/>
    <x v="7"/>
    <x v="0"/>
  </r>
  <r>
    <s v="Kyle Baker"/>
    <s v="EXP-10014743"/>
    <n v="683.29"/>
    <d v="2024-05-06T00:00:00"/>
    <x v="0"/>
    <s v="Wash Maintenance"/>
    <s v="Wash Maintenance"/>
    <s v="Vac hoses, oil"/>
    <m/>
    <m/>
    <m/>
    <m/>
    <m/>
    <m/>
    <m/>
    <m/>
    <m/>
    <m/>
    <m/>
    <m/>
    <m/>
    <m/>
    <m/>
    <m/>
    <m/>
    <m/>
    <m/>
    <m/>
    <d v="2024-07-18T00:00:00"/>
    <s v="SL28@tidalwaveautospa.com"/>
    <s v="Michael Donnelly"/>
    <x v="7"/>
    <x v="0"/>
  </r>
  <r>
    <s v="Kyle Baker"/>
    <s v="EXP-10014743"/>
    <n v="132.25"/>
    <d v="2024-05-18T00:00:00"/>
    <x v="11"/>
    <s v="Remove From Report"/>
    <s v="I bought this originally for Antioch location; but i ended up using the H25 pump myself but i dont have the recipt on the computer like every other Kleenrite"/>
    <s v="I bought this originally for Antioch location; but i ended up using the H25 pump myself but i dont have the recipt on the computer like every other Kleenrite"/>
    <m/>
    <m/>
    <m/>
    <m/>
    <m/>
    <m/>
    <m/>
    <m/>
    <m/>
    <m/>
    <m/>
    <m/>
    <m/>
    <m/>
    <m/>
    <m/>
    <m/>
    <m/>
    <m/>
    <m/>
    <d v="2024-07-18T00:00:00"/>
    <s v="SL28@tidalwaveautospa.com"/>
    <s v="Michael Donnelly"/>
    <x v="7"/>
    <x v="0"/>
  </r>
  <r>
    <s v="Kyle Baker"/>
    <s v="EXP-10014743"/>
    <n v="39.369999999999997"/>
    <d v="2024-05-18T00:00:00"/>
    <x v="0"/>
    <s v="Itemized"/>
    <s v="Safety Supplies, Wash Maintenance"/>
    <s v="Water,soft scrub,vinegar and gloves"/>
    <n v="10.97"/>
    <s v="Safety Supplies"/>
    <s v="gloves"/>
    <n v="6.86"/>
    <s v="Snacks"/>
    <s v="bottles water"/>
    <n v="21.539999999999996"/>
    <s v="Wash Maintenance"/>
    <s v="cleaning supplies"/>
    <m/>
    <m/>
    <m/>
    <m/>
    <m/>
    <m/>
    <m/>
    <m/>
    <m/>
    <m/>
    <m/>
    <d v="2024-07-18T00:00:00"/>
    <s v="SL28@tidalwaveautospa.com"/>
    <s v="Michael Donnelly"/>
    <x v="7"/>
    <x v="0"/>
  </r>
  <r>
    <s v="Kyle Baker"/>
    <s v="EXP-10014743"/>
    <n v="152.97"/>
    <d v="2024-05-22T00:00:00"/>
    <x v="0"/>
    <s v="Small Tools"/>
    <s v="X2 50ft powerwasher hose"/>
    <s v="X2 50ft powerwasher hose"/>
    <m/>
    <m/>
    <m/>
    <m/>
    <m/>
    <m/>
    <m/>
    <m/>
    <m/>
    <m/>
    <m/>
    <m/>
    <m/>
    <m/>
    <m/>
    <m/>
    <m/>
    <m/>
    <m/>
    <m/>
    <d v="2024-07-18T00:00:00"/>
    <s v="SL28@tidalwaveautospa.com"/>
    <s v="Michael Donnelly"/>
    <x v="7"/>
    <x v="0"/>
  </r>
  <r>
    <s v="Kyle Baker"/>
    <s v="EXP-10014743"/>
    <n v="7.42"/>
    <d v="2024-05-22T00:00:00"/>
    <x v="8"/>
    <s v="Snacks"/>
    <s v="Water"/>
    <s v="Water"/>
    <m/>
    <m/>
    <m/>
    <m/>
    <m/>
    <m/>
    <m/>
    <m/>
    <m/>
    <m/>
    <m/>
    <m/>
    <m/>
    <m/>
    <m/>
    <m/>
    <m/>
    <m/>
    <m/>
    <m/>
    <d v="2024-07-18T00:00:00"/>
    <s v="SL28@tidalwaveautospa.com"/>
    <s v="Michael Donnelly"/>
    <x v="7"/>
    <x v="0"/>
  </r>
  <r>
    <s v="Kyle Baker"/>
    <s v="EXP-10014743"/>
    <n v="219.37"/>
    <d v="2024-05-24T00:00:00"/>
    <x v="0"/>
    <s v="Wash Maintenance"/>
    <s v="Wash Maintenance"/>
    <s v="Oil"/>
    <m/>
    <m/>
    <m/>
    <m/>
    <m/>
    <m/>
    <m/>
    <m/>
    <m/>
    <m/>
    <m/>
    <m/>
    <m/>
    <m/>
    <m/>
    <m/>
    <m/>
    <m/>
    <m/>
    <m/>
    <d v="2024-07-18T00:00:00"/>
    <s v="SL28@tidalwaveautospa.com"/>
    <s v="Michael Donnelly"/>
    <x v="7"/>
    <x v="0"/>
  </r>
  <r>
    <s v="Kyle Baker"/>
    <s v="EXP-10014743"/>
    <n v="139.35"/>
    <d v="2024-05-24T00:00:00"/>
    <x v="0"/>
    <s v="Itemized"/>
    <s v="Pit Pumping, Snacks, Wash Maintenance"/>
    <s v="Water,popsicles,vinegar and a pit cart"/>
    <n v="5.96"/>
    <s v="Snacks"/>
    <s v="bottle water"/>
    <n v="126.81"/>
    <s v="Wash Maintenance"/>
    <s v="vinegar, poly cart"/>
    <n v="6.5799999999999841"/>
    <s v="Advertising &amp; Promotion"/>
    <s v="fun pops"/>
    <m/>
    <m/>
    <m/>
    <m/>
    <m/>
    <m/>
    <m/>
    <m/>
    <m/>
    <m/>
    <m/>
    <d v="2024-07-18T00:00:00"/>
    <s v="SL28@tidalwaveautospa.com"/>
    <s v="Michael Donnelly"/>
    <x v="7"/>
    <x v="0"/>
  </r>
  <r>
    <s v="Kyle Baker"/>
    <s v="EXP-10014743"/>
    <n v="156"/>
    <d v="2024-05-26T00:00:00"/>
    <x v="39"/>
    <s v="Rental Equipment"/>
    <s v="Rental Equipment"/>
    <s v="Storage locker"/>
    <m/>
    <m/>
    <m/>
    <m/>
    <m/>
    <m/>
    <m/>
    <m/>
    <m/>
    <m/>
    <m/>
    <m/>
    <m/>
    <m/>
    <m/>
    <m/>
    <m/>
    <m/>
    <m/>
    <m/>
    <d v="2024-07-18T00:00:00"/>
    <s v="SL28@tidalwaveautospa.com"/>
    <s v="Michael Donnelly"/>
    <x v="7"/>
    <x v="0"/>
  </r>
  <r>
    <s v="Kyle Baker"/>
    <s v="EXP-10014743"/>
    <n v="59.21"/>
    <d v="2024-05-27T00:00:00"/>
    <x v="0"/>
    <s v="Wash Maintenance"/>
    <s v="Wash Maintenance"/>
    <s v="Water,vinegar,dawn and laundry soap"/>
    <m/>
    <m/>
    <m/>
    <m/>
    <m/>
    <m/>
    <m/>
    <m/>
    <m/>
    <m/>
    <m/>
    <m/>
    <m/>
    <m/>
    <m/>
    <m/>
    <m/>
    <m/>
    <m/>
    <m/>
    <d v="2024-07-18T00:00:00"/>
    <s v="SL28@tidalwaveautospa.com"/>
    <s v="Michael Donnelly"/>
    <x v="7"/>
    <x v="0"/>
  </r>
  <r>
    <s v="Kyle Baker"/>
    <s v="EXP-10014743"/>
    <n v="15.3"/>
    <d v="2024-05-28T00:00:00"/>
    <x v="11"/>
    <s v="Parts"/>
    <s v="Parts"/>
    <s v="Nts and bolts"/>
    <m/>
    <m/>
    <m/>
    <m/>
    <m/>
    <m/>
    <m/>
    <m/>
    <m/>
    <m/>
    <m/>
    <m/>
    <m/>
    <m/>
    <m/>
    <m/>
    <m/>
    <m/>
    <m/>
    <m/>
    <d v="2024-07-18T00:00:00"/>
    <s v="SL28@tidalwaveautospa.com"/>
    <s v="Michael Donnelly"/>
    <x v="7"/>
    <x v="0"/>
  </r>
  <r>
    <s v="Kyle Baker"/>
    <s v="EXP-10014743"/>
    <n v="9.76"/>
    <d v="2024-05-28T00:00:00"/>
    <x v="8"/>
    <s v="Snacks"/>
    <s v="Water"/>
    <s v="Water"/>
    <m/>
    <m/>
    <m/>
    <m/>
    <m/>
    <m/>
    <m/>
    <m/>
    <m/>
    <m/>
    <m/>
    <m/>
    <m/>
    <m/>
    <m/>
    <m/>
    <m/>
    <m/>
    <m/>
    <m/>
    <d v="2024-07-18T00:00:00"/>
    <s v="SL28@tidalwaveautospa.com"/>
    <s v="Michael Donnelly"/>
    <x v="7"/>
    <x v="0"/>
  </r>
  <r>
    <s v="Kyle Baker"/>
    <s v="EXP-10014743"/>
    <n v="7.07"/>
    <d v="2024-05-29T00:00:00"/>
    <x v="11"/>
    <s v="Parts"/>
    <s v="Parts"/>
    <s v="Bolts and nuts"/>
    <m/>
    <m/>
    <m/>
    <m/>
    <m/>
    <m/>
    <m/>
    <m/>
    <m/>
    <m/>
    <m/>
    <m/>
    <m/>
    <m/>
    <m/>
    <m/>
    <m/>
    <m/>
    <m/>
    <m/>
    <d v="2024-07-18T00:00:00"/>
    <s v="SL28@tidalwaveautospa.com"/>
    <s v="Michael Donnelly"/>
    <x v="7"/>
    <x v="0"/>
  </r>
  <r>
    <s v="Kyle Baker"/>
    <s v="EXP-10014743"/>
    <n v="532"/>
    <d v="2024-06-03T00:00:00"/>
    <x v="11"/>
    <s v="Parts"/>
    <s v="Parts, Small Tools"/>
    <s v="Powerwasher hoses, hydralic hoses and fittings"/>
    <m/>
    <m/>
    <m/>
    <m/>
    <m/>
    <m/>
    <m/>
    <m/>
    <m/>
    <m/>
    <m/>
    <m/>
    <m/>
    <m/>
    <m/>
    <m/>
    <m/>
    <m/>
    <m/>
    <m/>
    <d v="2024-07-18T00:00:00"/>
    <s v="SL28@tidalwaveautospa.com"/>
    <s v="Michael Donnelly"/>
    <x v="7"/>
    <x v="0"/>
  </r>
  <r>
    <s v="Kyle Baker"/>
    <s v="EXP-10014743"/>
    <n v="8.74"/>
    <d v="2024-06-03T00:00:00"/>
    <x v="8"/>
    <s v="Snacks"/>
    <s v="Water"/>
    <s v="Water"/>
    <m/>
    <m/>
    <m/>
    <m/>
    <m/>
    <m/>
    <m/>
    <m/>
    <m/>
    <m/>
    <m/>
    <m/>
    <m/>
    <m/>
    <m/>
    <m/>
    <m/>
    <m/>
    <m/>
    <m/>
    <d v="2024-07-18T00:00:00"/>
    <s v="SL28@tidalwaveautospa.com"/>
    <s v="Michael Donnelly"/>
    <x v="7"/>
    <x v="0"/>
  </r>
  <r>
    <s v="Kyle Baker"/>
    <s v="EXP-10014743"/>
    <n v="197.69"/>
    <d v="2024-06-03T00:00:00"/>
    <x v="0"/>
    <s v="Wash Maintenance"/>
    <s v="Wash Maintenance"/>
    <s v="Oil"/>
    <m/>
    <m/>
    <m/>
    <m/>
    <m/>
    <m/>
    <m/>
    <m/>
    <m/>
    <m/>
    <m/>
    <m/>
    <m/>
    <m/>
    <m/>
    <m/>
    <m/>
    <m/>
    <m/>
    <m/>
    <d v="2024-07-18T00:00:00"/>
    <s v="SL28@tidalwaveautospa.com"/>
    <s v="Michael Donnelly"/>
    <x v="7"/>
    <x v="0"/>
  </r>
  <r>
    <s v="Kyle Baker"/>
    <s v="EXP-10014743"/>
    <n v="522.42999999999995"/>
    <d v="2024-06-03T00:00:00"/>
    <x v="0"/>
    <s v="Wash Maintenance"/>
    <s v="Wash Maintenance"/>
    <s v="Softner salt"/>
    <m/>
    <m/>
    <m/>
    <m/>
    <m/>
    <m/>
    <m/>
    <m/>
    <m/>
    <m/>
    <m/>
    <m/>
    <m/>
    <m/>
    <m/>
    <m/>
    <m/>
    <m/>
    <m/>
    <m/>
    <d v="2024-07-18T00:00:00"/>
    <s v="SL28@tidalwaveautospa.com"/>
    <s v="Michael Donnelly"/>
    <x v="7"/>
    <x v="0"/>
  </r>
  <r>
    <s v="Kyle Baker"/>
    <s v="EXP-10014743"/>
    <n v="7.42"/>
    <d v="2024-06-05T00:00:00"/>
    <x v="8"/>
    <s v="Snacks"/>
    <s v="Water"/>
    <s v="Water"/>
    <m/>
    <m/>
    <m/>
    <m/>
    <m/>
    <m/>
    <m/>
    <m/>
    <m/>
    <m/>
    <m/>
    <m/>
    <m/>
    <m/>
    <m/>
    <m/>
    <m/>
    <m/>
    <m/>
    <m/>
    <d v="2024-07-18T00:00:00"/>
    <s v="SL28@tidalwaveautospa.com"/>
    <s v="Michael Donnelly"/>
    <x v="7"/>
    <x v="0"/>
  </r>
  <r>
    <s v="Kyle Baker"/>
    <s v="EXP-10014743"/>
    <n v="6.11"/>
    <d v="2024-06-07T00:00:00"/>
    <x v="8"/>
    <s v="Snacks"/>
    <s v="Water"/>
    <s v="Water"/>
    <m/>
    <m/>
    <m/>
    <m/>
    <m/>
    <m/>
    <m/>
    <m/>
    <m/>
    <m/>
    <m/>
    <m/>
    <m/>
    <m/>
    <m/>
    <m/>
    <m/>
    <m/>
    <m/>
    <m/>
    <d v="2024-07-18T00:00:00"/>
    <s v="SL28@tidalwaveautospa.com"/>
    <s v="Michael Donnelly"/>
    <x v="7"/>
    <x v="0"/>
  </r>
  <r>
    <s v="Kyle Baker"/>
    <s v="EXP-10014743"/>
    <n v="48.8"/>
    <d v="2024-06-07T00:00:00"/>
    <x v="0"/>
    <s v="Wash Maintenance"/>
    <s v="Wash Maintenance"/>
    <s v="Oil"/>
    <m/>
    <m/>
    <m/>
    <m/>
    <m/>
    <m/>
    <m/>
    <m/>
    <m/>
    <m/>
    <m/>
    <m/>
    <m/>
    <m/>
    <m/>
    <m/>
    <m/>
    <m/>
    <m/>
    <m/>
    <d v="2024-07-18T00:00:00"/>
    <s v="SL28@tidalwaveautospa.com"/>
    <s v="Michael Donnelly"/>
    <x v="7"/>
    <x v="0"/>
  </r>
  <r>
    <s v="Kyle Baker"/>
    <s v="EXP-10014743"/>
    <n v="81.349999999999994"/>
    <d v="2024-06-07T00:00:00"/>
    <x v="0"/>
    <s v="Wash Maintenance"/>
    <s v="Wash Maintenance"/>
    <s v="Oil"/>
    <m/>
    <m/>
    <m/>
    <m/>
    <m/>
    <m/>
    <m/>
    <m/>
    <m/>
    <m/>
    <m/>
    <m/>
    <m/>
    <m/>
    <m/>
    <m/>
    <m/>
    <m/>
    <m/>
    <m/>
    <d v="2024-07-18T00:00:00"/>
    <s v="SL28@tidalwaveautospa.com"/>
    <s v="Michael Donnelly"/>
    <x v="7"/>
    <x v="0"/>
  </r>
  <r>
    <s v="Kyle Baker"/>
    <s v="EXP-10014743"/>
    <n v="90.72"/>
    <d v="2024-06-08T00:00:00"/>
    <x v="0"/>
    <s v="Itemized"/>
    <s v="Safety Supplies, Wash Maintenance"/>
    <s v="Water,gloves,vinegar"/>
    <n v="16.97"/>
    <s v="Safety Supplies"/>
    <s v="gloves"/>
    <n v="21.41"/>
    <s v="Snacks"/>
    <s v="bottles water"/>
    <n v="52.34"/>
    <s v="Wash Maintenance"/>
    <s v="vinegar, dawn"/>
    <m/>
    <m/>
    <m/>
    <m/>
    <m/>
    <m/>
    <m/>
    <m/>
    <m/>
    <m/>
    <m/>
    <d v="2024-07-18T00:00:00"/>
    <s v="SL28@tidalwaveautospa.com"/>
    <s v="Michael Donnelly"/>
    <x v="7"/>
    <x v="0"/>
  </r>
  <r>
    <s v="Kyle Baker"/>
    <s v="EXP-10014743"/>
    <n v="81.349999999999994"/>
    <d v="2024-06-08T00:00:00"/>
    <x v="0"/>
    <s v="Wash Maintenance"/>
    <s v="Wash Maintenance"/>
    <s v="Oil"/>
    <m/>
    <m/>
    <m/>
    <m/>
    <m/>
    <m/>
    <m/>
    <m/>
    <m/>
    <m/>
    <m/>
    <m/>
    <m/>
    <m/>
    <m/>
    <m/>
    <m/>
    <m/>
    <m/>
    <m/>
    <d v="2024-07-18T00:00:00"/>
    <s v="SL28@tidalwaveautospa.com"/>
    <s v="Michael Donnelly"/>
    <x v="7"/>
    <x v="0"/>
  </r>
  <r>
    <s v="Kyle Baker"/>
    <s v="EXP-10014743"/>
    <n v="111.7"/>
    <d v="2024-06-08T00:00:00"/>
    <x v="0"/>
    <s v="Wash Maintenance"/>
    <s v="Wash Maintenance"/>
    <s v="Oil"/>
    <m/>
    <m/>
    <m/>
    <m/>
    <m/>
    <m/>
    <m/>
    <m/>
    <m/>
    <m/>
    <m/>
    <m/>
    <m/>
    <m/>
    <m/>
    <m/>
    <m/>
    <m/>
    <m/>
    <m/>
    <d v="2024-07-18T00:00:00"/>
    <s v="SL28@tidalwaveautospa.com"/>
    <s v="Michael Donnelly"/>
    <x v="7"/>
    <x v="0"/>
  </r>
  <r>
    <s v="Kyle Baker"/>
    <s v="EXP-10014743"/>
    <n v="81.349999999999994"/>
    <d v="2024-06-08T00:00:00"/>
    <x v="0"/>
    <s v="Wash Maintenance"/>
    <s v="Wash Maintenance"/>
    <s v="Oil"/>
    <m/>
    <m/>
    <m/>
    <m/>
    <m/>
    <m/>
    <m/>
    <m/>
    <m/>
    <m/>
    <m/>
    <m/>
    <m/>
    <m/>
    <m/>
    <m/>
    <m/>
    <m/>
    <m/>
    <m/>
    <d v="2024-07-18T00:00:00"/>
    <s v="SL28@tidalwaveautospa.com"/>
    <s v="Michael Donnelly"/>
    <x v="7"/>
    <x v="0"/>
  </r>
  <r>
    <s v="Kyle Baker"/>
    <s v="EXP-10014743"/>
    <n v="48.8"/>
    <d v="2024-06-09T00:00:00"/>
    <x v="0"/>
    <s v="Wash Maintenance"/>
    <s v="Wash Maintenance"/>
    <s v="Oil"/>
    <m/>
    <m/>
    <m/>
    <m/>
    <m/>
    <m/>
    <m/>
    <m/>
    <m/>
    <m/>
    <m/>
    <m/>
    <m/>
    <m/>
    <m/>
    <m/>
    <m/>
    <m/>
    <m/>
    <m/>
    <d v="2024-07-18T00:00:00"/>
    <s v="SL28@tidalwaveautospa.com"/>
    <s v="Michael Donnelly"/>
    <x v="7"/>
    <x v="0"/>
  </r>
  <r>
    <s v="Kyle Baker"/>
    <s v="EXP-10014743"/>
    <n v="7.26"/>
    <d v="2024-06-09T00:00:00"/>
    <x v="8"/>
    <s v="Snacks"/>
    <s v="Water"/>
    <s v="Water"/>
    <m/>
    <m/>
    <m/>
    <m/>
    <m/>
    <m/>
    <m/>
    <m/>
    <m/>
    <m/>
    <m/>
    <m/>
    <m/>
    <m/>
    <m/>
    <m/>
    <m/>
    <m/>
    <m/>
    <m/>
    <d v="2024-07-18T00:00:00"/>
    <s v="SL28@tidalwaveautospa.com"/>
    <s v="Michael Donnelly"/>
    <x v="7"/>
    <x v="0"/>
  </r>
  <r>
    <s v="Kyle Baker"/>
    <s v="EXP-10014743"/>
    <n v="197.69"/>
    <d v="2024-06-11T00:00:00"/>
    <x v="0"/>
    <s v="Wash Maintenance"/>
    <s v="Wash Maintenance"/>
    <s v="Oil"/>
    <m/>
    <m/>
    <m/>
    <m/>
    <m/>
    <m/>
    <m/>
    <m/>
    <m/>
    <m/>
    <m/>
    <m/>
    <m/>
    <m/>
    <m/>
    <m/>
    <m/>
    <m/>
    <m/>
    <m/>
    <d v="2024-07-18T00:00:00"/>
    <s v="SL28@tidalwaveautospa.com"/>
    <s v="Michael Donnelly"/>
    <x v="7"/>
    <x v="0"/>
  </r>
  <r>
    <s v="Kyle Baker"/>
    <s v="EXP-10014743"/>
    <n v="42.17"/>
    <d v="2024-06-11T00:00:00"/>
    <x v="0"/>
    <s v="Itemized"/>
    <s v="Safety Supplies, Snacks, Wash Maintenance"/>
    <s v="Water,vinegar,gloves,popsicles"/>
    <n v="20.94"/>
    <s v="Safety Supplies"/>
    <s v="gloves"/>
    <n v="4.74"/>
    <s v="Wash Maintenance"/>
    <s v="vinegar, poly cart"/>
    <n v="16.490000000000002"/>
    <s v="Snacks"/>
    <s v="popsicles, bottle water"/>
    <m/>
    <m/>
    <m/>
    <m/>
    <m/>
    <m/>
    <m/>
    <m/>
    <m/>
    <m/>
    <m/>
    <d v="2024-07-18T00:00:00"/>
    <s v="SL28@tidalwaveautospa.com"/>
    <s v="Michael Donnelly"/>
    <x v="7"/>
    <x v="0"/>
  </r>
  <r>
    <s v="Kyle Baker"/>
    <s v="EXP-10014743"/>
    <n v="87"/>
    <d v="2024-06-11T00:00:00"/>
    <x v="0"/>
    <s v="Wash Maintenance"/>
    <s v="Wash Maintenance"/>
    <s v="Grease,WD40,filters"/>
    <m/>
    <m/>
    <m/>
    <m/>
    <m/>
    <m/>
    <m/>
    <m/>
    <m/>
    <m/>
    <m/>
    <m/>
    <m/>
    <m/>
    <m/>
    <m/>
    <m/>
    <m/>
    <m/>
    <m/>
    <d v="2024-07-18T00:00:00"/>
    <s v="SL28@tidalwaveautospa.com"/>
    <s v="Michael Donnelly"/>
    <x v="7"/>
    <x v="0"/>
  </r>
  <r>
    <s v="Kyle Baker"/>
    <s v="EXP-10014743"/>
    <n v="2.41"/>
    <d v="2024-06-12T00:00:00"/>
    <x v="11"/>
    <s v="Parts"/>
    <s v="Parts"/>
    <s v="Nus and bolts"/>
    <m/>
    <m/>
    <m/>
    <m/>
    <m/>
    <m/>
    <m/>
    <m/>
    <m/>
    <m/>
    <m/>
    <m/>
    <m/>
    <m/>
    <m/>
    <m/>
    <m/>
    <m/>
    <m/>
    <m/>
    <d v="2024-07-18T00:00:00"/>
    <s v="SL28@tidalwaveautospa.com"/>
    <s v="Michael Donnelly"/>
    <x v="7"/>
    <x v="0"/>
  </r>
  <r>
    <s v="Kyle Baker"/>
    <s v="EXP-10014743"/>
    <n v="14.2"/>
    <d v="2024-06-12T00:00:00"/>
    <x v="11"/>
    <s v="Parts"/>
    <s v="Parts"/>
    <s v="Nuts and bolts"/>
    <m/>
    <m/>
    <m/>
    <m/>
    <m/>
    <m/>
    <m/>
    <m/>
    <m/>
    <m/>
    <m/>
    <m/>
    <m/>
    <m/>
    <m/>
    <m/>
    <m/>
    <m/>
    <m/>
    <m/>
    <d v="2024-07-18T00:00:00"/>
    <s v="SL28@tidalwaveautospa.com"/>
    <s v="Michael Donnelly"/>
    <x v="7"/>
    <x v="0"/>
  </r>
  <r>
    <s v="Kyle Baker"/>
    <s v="EXP-10014743"/>
    <n v="55.46"/>
    <d v="2024-06-12T00:00:00"/>
    <x v="11"/>
    <s v="Parts"/>
    <s v="Parts"/>
    <s v="Nuts bolts and u bolts"/>
    <m/>
    <m/>
    <m/>
    <m/>
    <m/>
    <m/>
    <m/>
    <m/>
    <m/>
    <m/>
    <m/>
    <m/>
    <m/>
    <m/>
    <m/>
    <m/>
    <m/>
    <m/>
    <m/>
    <m/>
    <d v="2024-07-18T00:00:00"/>
    <s v="SL28@tidalwaveautospa.com"/>
    <s v="Michael Donnelly"/>
    <x v="7"/>
    <x v="0"/>
  </r>
  <r>
    <s v="Kyle Baker"/>
    <s v="EXP-10014743"/>
    <n v="8.4700000000000006"/>
    <d v="2024-06-15T00:00:00"/>
    <x v="8"/>
    <s v="Snacks"/>
    <s v="Water"/>
    <s v="Water"/>
    <m/>
    <m/>
    <m/>
    <m/>
    <m/>
    <m/>
    <m/>
    <m/>
    <m/>
    <m/>
    <m/>
    <m/>
    <m/>
    <m/>
    <m/>
    <m/>
    <m/>
    <m/>
    <m/>
    <m/>
    <d v="2024-07-18T00:00:00"/>
    <s v="SL28@tidalwaveautospa.com"/>
    <s v="Michael Donnelly"/>
    <x v="7"/>
    <x v="0"/>
  </r>
  <r>
    <s v="Kyle Baker"/>
    <s v="EXP-10014743"/>
    <n v="6.11"/>
    <d v="2024-06-16T00:00:00"/>
    <x v="8"/>
    <s v="Snacks"/>
    <s v="Water"/>
    <s v="Water"/>
    <m/>
    <m/>
    <m/>
    <m/>
    <m/>
    <m/>
    <m/>
    <m/>
    <m/>
    <m/>
    <m/>
    <m/>
    <m/>
    <m/>
    <m/>
    <m/>
    <m/>
    <m/>
    <m/>
    <m/>
    <d v="2024-07-18T00:00:00"/>
    <s v="SL28@tidalwaveautospa.com"/>
    <s v="Michael Donnelly"/>
    <x v="7"/>
    <x v="0"/>
  </r>
  <r>
    <s v="Kyle Baker"/>
    <s v="EXP-10014743"/>
    <n v="197.69"/>
    <d v="2024-06-17T00:00:00"/>
    <x v="0"/>
    <s v="Wash Maintenance"/>
    <s v="Wash Maintenance"/>
    <s v="Oil"/>
    <m/>
    <m/>
    <m/>
    <m/>
    <m/>
    <m/>
    <m/>
    <m/>
    <m/>
    <m/>
    <m/>
    <m/>
    <m/>
    <m/>
    <m/>
    <m/>
    <m/>
    <m/>
    <m/>
    <m/>
    <d v="2024-07-18T00:00:00"/>
    <s v="SL28@tidalwaveautospa.com"/>
    <s v="Michael Donnelly"/>
    <x v="7"/>
    <x v="0"/>
  </r>
  <r>
    <s v="Kyle Baker"/>
    <s v="EXP-10014743"/>
    <n v="86.19"/>
    <d v="2024-06-18T00:00:00"/>
    <x v="0"/>
    <s v="Itemized"/>
    <s v="Safety Supplies, Snacks"/>
    <s v="Water,gatorade,popsicles,gloves"/>
    <n v="63.77"/>
    <s v="Wash Maintenance"/>
    <s v="dawn, vinegar, detergent"/>
    <n v="22.419999999999995"/>
    <s v="Snacks"/>
    <s v="popsicles, bottle water"/>
    <m/>
    <m/>
    <m/>
    <m/>
    <m/>
    <m/>
    <m/>
    <m/>
    <m/>
    <m/>
    <m/>
    <m/>
    <m/>
    <m/>
    <d v="2024-07-18T00:00:00"/>
    <s v="SL28@tidalwaveautospa.com"/>
    <s v="Michael Donnelly"/>
    <x v="7"/>
    <x v="0"/>
  </r>
  <r>
    <s v="Kyle Baker"/>
    <s v="EXP-10014743"/>
    <n v="152.96"/>
    <d v="2024-06-18T00:00:00"/>
    <x v="11"/>
    <s v="Small Tools"/>
    <s v="Small Tools"/>
    <s v="Powerwasher hoses"/>
    <m/>
    <m/>
    <m/>
    <m/>
    <m/>
    <m/>
    <m/>
    <m/>
    <m/>
    <m/>
    <m/>
    <m/>
    <m/>
    <m/>
    <m/>
    <m/>
    <m/>
    <m/>
    <m/>
    <m/>
    <d v="2024-07-18T00:00:00"/>
    <s v="SL28@tidalwaveautospa.com"/>
    <s v="Michael Donnelly"/>
    <x v="7"/>
    <x v="0"/>
  </r>
  <r>
    <s v="Kyle Baker"/>
    <s v="EXP-10014743"/>
    <n v="522.42999999999995"/>
    <d v="2024-06-21T00:00:00"/>
    <x v="0"/>
    <s v="Wash Maintenance"/>
    <s v="Wash Maintenance"/>
    <s v="Softner salt"/>
    <m/>
    <m/>
    <m/>
    <m/>
    <m/>
    <m/>
    <m/>
    <m/>
    <m/>
    <m/>
    <m/>
    <m/>
    <m/>
    <m/>
    <m/>
    <m/>
    <m/>
    <m/>
    <m/>
    <m/>
    <d v="2024-07-18T00:00:00"/>
    <s v="SL28@tidalwaveautospa.com"/>
    <s v="Michael Donnelly"/>
    <x v="7"/>
    <x v="0"/>
  </r>
  <r>
    <s v="Kyle Baker"/>
    <s v="EXP-10014743"/>
    <n v="249.36"/>
    <d v="2024-06-22T00:00:00"/>
    <x v="11"/>
    <s v="Wash Maintenance"/>
    <s v="Wash Maintenance"/>
    <s v="Oil filters, air filters, air compressor oil"/>
    <m/>
    <m/>
    <m/>
    <m/>
    <m/>
    <m/>
    <m/>
    <m/>
    <m/>
    <m/>
    <m/>
    <m/>
    <m/>
    <m/>
    <m/>
    <m/>
    <m/>
    <m/>
    <m/>
    <m/>
    <d v="2024-07-18T00:00:00"/>
    <s v="SL28@tidalwaveautospa.com"/>
    <s v="Michael Donnelly"/>
    <x v="7"/>
    <x v="0"/>
  </r>
  <r>
    <s v="Kyle Baker"/>
    <s v="EXP-10014743"/>
    <n v="94.95"/>
    <d v="2024-06-24T00:00:00"/>
    <x v="0"/>
    <s v="Itemized"/>
    <s v="Safety Supplies, Snacks, Wash Maintenance"/>
    <s v="Water, magic erasers,gloves, liquid IV, popsicles, electrolytes powder, soft scrub dawn"/>
    <n v="40.700000000000003"/>
    <s v="Wash Maintenance"/>
    <s v="bleach, lysol wipes, dawn"/>
    <n v="11.97"/>
    <s v="Safety Supplies"/>
    <s v="gloves"/>
    <n v="42.28"/>
    <s v="Snacks"/>
    <s v="snacks, bottle water, popsicles"/>
    <m/>
    <m/>
    <m/>
    <m/>
    <m/>
    <m/>
    <m/>
    <m/>
    <m/>
    <m/>
    <m/>
    <d v="2024-07-18T00:00:00"/>
    <s v="SL28@tidalwaveautospa.com"/>
    <s v="Michael Donnelly"/>
    <x v="7"/>
    <x v="0"/>
  </r>
  <r>
    <s v="James Beeler"/>
    <s v="EXP-10014755"/>
    <n v="95.03"/>
    <d v="2024-05-29T00:00:00"/>
    <x v="0"/>
    <s v="Small Tools"/>
    <s v="Small Tools"/>
    <s v="Power washer hose"/>
    <m/>
    <m/>
    <m/>
    <m/>
    <m/>
    <m/>
    <m/>
    <m/>
    <m/>
    <m/>
    <m/>
    <m/>
    <m/>
    <m/>
    <m/>
    <m/>
    <m/>
    <m/>
    <m/>
    <m/>
    <d v="2024-07-18T00:00:00"/>
    <s v="SL194@tidalwaveautospa.com"/>
    <s v="Michael Donnelly"/>
    <x v="7"/>
    <x v="0"/>
  </r>
  <r>
    <s v="James Beeler"/>
    <s v="EXP-10014755"/>
    <n v="127.74"/>
    <d v="2024-05-31T00:00:00"/>
    <x v="0"/>
    <s v="Wash Maintenance"/>
    <s v="Wash Maintenance"/>
    <s v="Vinegar, scent beads, water"/>
    <m/>
    <m/>
    <m/>
    <m/>
    <m/>
    <m/>
    <m/>
    <m/>
    <m/>
    <m/>
    <m/>
    <m/>
    <m/>
    <m/>
    <m/>
    <m/>
    <m/>
    <m/>
    <m/>
    <m/>
    <d v="2024-07-18T00:00:00"/>
    <s v="SL194@tidalwaveautospa.com"/>
    <s v="Michael Donnelly"/>
    <x v="7"/>
    <x v="0"/>
  </r>
  <r>
    <s v="James Beeler"/>
    <s v="EXP-10014755"/>
    <n v="5.38"/>
    <d v="2024-06-06T00:00:00"/>
    <x v="7"/>
    <s v="Parts"/>
    <s v="Landscaping"/>
    <s v="Epoxy weld to fix sprinklers"/>
    <m/>
    <m/>
    <m/>
    <m/>
    <m/>
    <m/>
    <m/>
    <m/>
    <m/>
    <m/>
    <m/>
    <m/>
    <m/>
    <m/>
    <m/>
    <m/>
    <m/>
    <m/>
    <m/>
    <m/>
    <d v="2024-07-18T00:00:00"/>
    <s v="SL194@tidalwaveautospa.com"/>
    <s v="Michael Donnelly"/>
    <x v="7"/>
    <x v="0"/>
  </r>
  <r>
    <s v="James Beeler"/>
    <s v="EXP-10014755"/>
    <n v="10.220000000000001"/>
    <d v="2024-06-25T00:00:00"/>
    <x v="7"/>
    <s v="Plumbing Expense"/>
    <s v="Plumbing Expense"/>
    <s v="Pvc tee to fix air line in 2nd mile"/>
    <m/>
    <m/>
    <m/>
    <m/>
    <m/>
    <m/>
    <m/>
    <m/>
    <m/>
    <m/>
    <m/>
    <m/>
    <m/>
    <m/>
    <m/>
    <m/>
    <m/>
    <m/>
    <m/>
    <m/>
    <d v="2024-07-18T00:00:00"/>
    <s v="SL194@tidalwaveautospa.com"/>
    <s v="Michael Donnelly"/>
    <x v="7"/>
    <x v="0"/>
  </r>
  <r>
    <s v="James Beeler"/>
    <s v="EXP-10014755"/>
    <n v="154.80000000000001"/>
    <d v="2024-06-26T00:00:00"/>
    <x v="22"/>
    <s v="Itemized"/>
    <s v="Snacks"/>
    <s v="Scent beads, water, gatorade"/>
    <n v="65.05"/>
    <s v="Wash Maintenance"/>
    <s v="down beads"/>
    <n v="89.750000000000014"/>
    <s v="Snacks"/>
    <s v="water, gatorades, drinks"/>
    <m/>
    <m/>
    <m/>
    <m/>
    <m/>
    <m/>
    <m/>
    <m/>
    <m/>
    <m/>
    <m/>
    <m/>
    <m/>
    <m/>
    <d v="2024-07-18T00:00:00"/>
    <s v="SL194@tidalwaveautospa.com"/>
    <s v="Michael Donnelly"/>
    <x v="7"/>
    <x v="0"/>
  </r>
  <r>
    <s v="Kathryn Bezik"/>
    <s v="EXP-10014719"/>
    <n v="32"/>
    <d v="2024-06-19T00:00:00"/>
    <x v="19"/>
    <s v="Itemized"/>
    <s v="bottle water, vinegar, gatorades"/>
    <s v="bottle water, vinegar, gatorades"/>
    <n v="20.84"/>
    <s v="Snacks"/>
    <s v="gatorades, bottle water"/>
    <n v="11.16"/>
    <s v="Wash Maintenance"/>
    <s v="vinegar, poly cart"/>
    <m/>
    <m/>
    <m/>
    <m/>
    <m/>
    <m/>
    <m/>
    <m/>
    <m/>
    <m/>
    <m/>
    <m/>
    <m/>
    <m/>
    <d v="2024-07-18T00:00:00"/>
    <s v=""/>
    <s v=""/>
    <x v="7"/>
    <x v="0"/>
  </r>
  <r>
    <s v="Kathryn Bezik"/>
    <s v="EXP-10014719"/>
    <n v="49.53"/>
    <d v="2024-06-23T00:00:00"/>
    <x v="35"/>
    <s v="Small Tools"/>
    <s v="Better tube cutter, smaller two broke"/>
    <s v="Better tube cutter, smaller two broke"/>
    <m/>
    <m/>
    <m/>
    <m/>
    <m/>
    <m/>
    <m/>
    <m/>
    <m/>
    <m/>
    <m/>
    <m/>
    <m/>
    <m/>
    <m/>
    <m/>
    <m/>
    <m/>
    <m/>
    <m/>
    <d v="2024-07-18T00:00:00"/>
    <s v=""/>
    <s v=""/>
    <x v="7"/>
    <x v="0"/>
  </r>
  <r>
    <s v="Benjamin Barbour"/>
    <s v="EXP-10014148"/>
    <n v="41.9"/>
    <d v="2024-05-23T00:00:00"/>
    <x v="22"/>
    <s v="Office Supplies"/>
    <s v="Rental Equipment"/>
    <s v="Boxes for storage of fastpasses, decor, wash supplies and items"/>
    <m/>
    <m/>
    <m/>
    <m/>
    <m/>
    <m/>
    <m/>
    <m/>
    <m/>
    <m/>
    <m/>
    <m/>
    <m/>
    <m/>
    <m/>
    <m/>
    <m/>
    <m/>
    <m/>
    <m/>
    <d v="2024-07-18T00:00:00"/>
    <s v="SL58@tidalwaveautospa.com"/>
    <s v="Kyle Rovansek"/>
    <x v="7"/>
    <x v="0"/>
  </r>
  <r>
    <s v="Benjamin Barbour"/>
    <s v="EXP-10014148"/>
    <n v="110"/>
    <d v="2024-05-24T00:00:00"/>
    <x v="2"/>
    <s v="Building Repairs"/>
    <s v="HVAC not working. Now we have cool air going into summer"/>
    <s v="HVAC not working. Now we have cool air going into summer"/>
    <m/>
    <m/>
    <m/>
    <m/>
    <m/>
    <m/>
    <m/>
    <m/>
    <m/>
    <m/>
    <m/>
    <m/>
    <m/>
    <m/>
    <m/>
    <m/>
    <m/>
    <m/>
    <m/>
    <m/>
    <d v="2024-07-18T00:00:00"/>
    <s v="SL58@tidalwaveautospa.com"/>
    <s v="Kyle Rovansek"/>
    <x v="7"/>
    <x v="0"/>
  </r>
  <r>
    <s v="Benjamin Barbour"/>
    <s v="EXP-10014148"/>
    <n v="82.07"/>
    <d v="2024-05-31T00:00:00"/>
    <x v="18"/>
    <s v="Pest Control/Extermination"/>
    <s v="Office Supplies, Pest Control/Extermination, Vehicle Damage Claims"/>
    <s v="Fire ant killer spray and bottle. Got more tape for load, wipers and site"/>
    <m/>
    <m/>
    <m/>
    <m/>
    <m/>
    <m/>
    <m/>
    <m/>
    <m/>
    <m/>
    <m/>
    <m/>
    <m/>
    <m/>
    <m/>
    <m/>
    <m/>
    <m/>
    <m/>
    <m/>
    <d v="2024-07-18T00:00:00"/>
    <s v="SL58@tidalwaveautospa.com"/>
    <s v="Kyle Rovansek"/>
    <x v="7"/>
    <x v="0"/>
  </r>
  <r>
    <s v="RITCHIE NORFLEET"/>
    <s v="EXP-10014304"/>
    <n v="11.81"/>
    <d v="2024-05-26T00:00:00"/>
    <x v="6"/>
    <s v="Wash Maintenance"/>
    <s v="Washer clamp"/>
    <s v="Washer clamp"/>
    <m/>
    <m/>
    <m/>
    <m/>
    <m/>
    <m/>
    <m/>
    <m/>
    <m/>
    <m/>
    <m/>
    <m/>
    <m/>
    <m/>
    <m/>
    <m/>
    <m/>
    <m/>
    <m/>
    <m/>
    <d v="2024-07-18T00:00:00"/>
    <s v="SL30@tidalwaveautospa.com"/>
    <s v="Kyle Rovansek"/>
    <x v="7"/>
    <x v="0"/>
  </r>
  <r>
    <s v="RITCHIE NORFLEET"/>
    <s v="EXP-10014304"/>
    <n v="55.92"/>
    <d v="2024-05-30T00:00:00"/>
    <x v="44"/>
    <s v="Itemized"/>
    <s v="chips, roundup, liquid plumber"/>
    <s v="chips, roundup, liquid plumber"/>
    <n v="27.16"/>
    <s v="Landscaping"/>
    <s v="roundup"/>
    <n v="18.28"/>
    <s v="Plumbing Expense"/>
    <s v="liquid plumber"/>
    <n v="10.480000000000004"/>
    <s v="Snacks"/>
    <s v="chips"/>
    <m/>
    <m/>
    <m/>
    <m/>
    <m/>
    <m/>
    <m/>
    <m/>
    <m/>
    <m/>
    <m/>
    <d v="2024-07-18T00:00:00"/>
    <s v="SL30@tidalwaveautospa.com"/>
    <s v="Kyle Rovansek"/>
    <x v="7"/>
    <x v="0"/>
  </r>
  <r>
    <s v="RITCHIE NORFLEET"/>
    <s v="EXP-10014304"/>
    <n v="16.149999999999999"/>
    <d v="2024-05-31T00:00:00"/>
    <x v="1"/>
    <s v="Parts"/>
    <s v="Hose for Hp pumps"/>
    <s v="Hose for Hp pumps"/>
    <m/>
    <m/>
    <m/>
    <m/>
    <m/>
    <m/>
    <m/>
    <m/>
    <m/>
    <m/>
    <m/>
    <m/>
    <m/>
    <m/>
    <m/>
    <m/>
    <m/>
    <m/>
    <m/>
    <m/>
    <d v="2024-07-18T00:00:00"/>
    <s v="SL30@tidalwaveautospa.com"/>
    <s v="Kyle Rovansek"/>
    <x v="7"/>
    <x v="0"/>
  </r>
  <r>
    <s v="RITCHIE NORFLEET"/>
    <s v="EXP-10014304"/>
    <n v="43.97"/>
    <d v="2024-06-05T00:00:00"/>
    <x v="19"/>
    <s v="Itemized"/>
    <s v="bottle water, bath tissue, trash bags"/>
    <s v="bottle water, bath tissue, trash bags"/>
    <n v="16.16"/>
    <s v="Office Supplies"/>
    <s v="trash bags, bath tissue"/>
    <n v="27.81"/>
    <s v="Snacks"/>
    <s v="bottle water"/>
    <m/>
    <m/>
    <m/>
    <m/>
    <m/>
    <m/>
    <m/>
    <m/>
    <m/>
    <m/>
    <m/>
    <m/>
    <m/>
    <m/>
    <d v="2024-07-18T00:00:00"/>
    <s v="SL30@tidalwaveautospa.com"/>
    <s v="Kyle Rovansek"/>
    <x v="7"/>
    <x v="0"/>
  </r>
  <r>
    <s v="RITCHIE NORFLEET"/>
    <s v="EXP-10014304"/>
    <n v="34.01"/>
    <d v="2024-06-05T00:00:00"/>
    <x v="25"/>
    <s v="Parts"/>
    <s v="radiatior hose for HP pump"/>
    <s v="radiatior hose for HP pump"/>
    <m/>
    <m/>
    <m/>
    <m/>
    <m/>
    <m/>
    <m/>
    <m/>
    <m/>
    <m/>
    <m/>
    <m/>
    <m/>
    <m/>
    <m/>
    <m/>
    <m/>
    <m/>
    <m/>
    <m/>
    <d v="2024-07-18T00:00:00"/>
    <s v="SL30@tidalwaveautospa.com"/>
    <s v="Kyle Rovansek"/>
    <x v="7"/>
    <x v="0"/>
  </r>
  <r>
    <s v="RITCHIE NORFLEET"/>
    <s v="EXP-10014304"/>
    <n v="35.9"/>
    <d v="2024-06-10T00:00:00"/>
    <x v="1"/>
    <s v="Parts"/>
    <s v="Hoses for wash"/>
    <s v="Hoses for wash"/>
    <m/>
    <m/>
    <m/>
    <m/>
    <m/>
    <m/>
    <m/>
    <m/>
    <m/>
    <m/>
    <m/>
    <m/>
    <m/>
    <m/>
    <m/>
    <m/>
    <m/>
    <m/>
    <m/>
    <m/>
    <d v="2024-07-18T00:00:00"/>
    <s v="SL30@tidalwaveautospa.com"/>
    <s v="Kyle Rovansek"/>
    <x v="7"/>
    <x v="0"/>
  </r>
  <r>
    <s v="RITCHIE NORFLEET"/>
    <s v="EXP-10014304"/>
    <n v="502.95"/>
    <d v="2024-06-10T00:00:00"/>
    <x v="1"/>
    <s v="Parts"/>
    <s v="Parts"/>
    <s v="Hydraulic hoses for wash"/>
    <m/>
    <m/>
    <m/>
    <m/>
    <m/>
    <m/>
    <m/>
    <m/>
    <m/>
    <m/>
    <m/>
    <m/>
    <m/>
    <m/>
    <m/>
    <m/>
    <m/>
    <m/>
    <m/>
    <m/>
    <d v="2024-07-18T00:00:00"/>
    <s v="SL30@tidalwaveautospa.com"/>
    <s v="Kyle Rovansek"/>
    <x v="7"/>
    <x v="0"/>
  </r>
  <r>
    <s v="RITCHIE NORFLEET"/>
    <s v="EXP-10014304"/>
    <n v="240.93"/>
    <d v="2024-06-10T00:00:00"/>
    <x v="1"/>
    <s v="Parts"/>
    <s v="Boom for gate"/>
    <s v="Boom for gate"/>
    <m/>
    <m/>
    <m/>
    <m/>
    <m/>
    <m/>
    <m/>
    <m/>
    <m/>
    <m/>
    <m/>
    <m/>
    <m/>
    <m/>
    <m/>
    <m/>
    <m/>
    <m/>
    <m/>
    <m/>
    <d v="2024-07-18T00:00:00"/>
    <s v="SL30@tidalwaveautospa.com"/>
    <s v="Kyle Rovansek"/>
    <x v="7"/>
    <x v="0"/>
  </r>
  <r>
    <s v="RITCHIE NORFLEET"/>
    <s v="EXP-10014304"/>
    <n v="97.97"/>
    <d v="2024-06-11T00:00:00"/>
    <x v="6"/>
    <s v="Wash Maintenance"/>
    <s v="Wash Maintenance"/>
    <s v="Cleaning supplies"/>
    <m/>
    <m/>
    <m/>
    <m/>
    <m/>
    <m/>
    <m/>
    <m/>
    <m/>
    <m/>
    <m/>
    <m/>
    <m/>
    <m/>
    <m/>
    <m/>
    <m/>
    <m/>
    <m/>
    <m/>
    <d v="2024-07-18T00:00:00"/>
    <s v="SL30@tidalwaveautospa.com"/>
    <s v="Kyle Rovansek"/>
    <x v="7"/>
    <x v="0"/>
  </r>
  <r>
    <s v="Patrick Powers"/>
    <s v="EXP-10014436"/>
    <n v="34.97"/>
    <d v="2024-05-17T00:00:00"/>
    <x v="11"/>
    <s v="Parts"/>
    <s v="Hose"/>
    <s v="Hose"/>
    <m/>
    <m/>
    <m/>
    <m/>
    <m/>
    <m/>
    <m/>
    <m/>
    <m/>
    <m/>
    <m/>
    <m/>
    <m/>
    <m/>
    <m/>
    <m/>
    <m/>
    <m/>
    <m/>
    <m/>
    <d v="2024-07-18T00:00:00"/>
    <s v="SL54@tidalwaveautospa.com"/>
    <s v="Kyle Rovansek"/>
    <x v="7"/>
    <x v="0"/>
  </r>
  <r>
    <s v="Patrick Powers"/>
    <s v="EXP-10014436"/>
    <n v="109.99"/>
    <d v="2024-05-20T00:00:00"/>
    <x v="8"/>
    <s v="Remove From Report"/>
    <s v="Car wash college"/>
    <s v="Car wash college"/>
    <m/>
    <m/>
    <m/>
    <m/>
    <m/>
    <m/>
    <m/>
    <m/>
    <m/>
    <m/>
    <m/>
    <m/>
    <m/>
    <m/>
    <m/>
    <m/>
    <m/>
    <m/>
    <m/>
    <m/>
    <d v="2024-07-18T00:00:00"/>
    <s v="SL54@tidalwaveautospa.com"/>
    <s v="Kyle Rovansek"/>
    <x v="7"/>
    <x v="0"/>
  </r>
  <r>
    <s v="Patrick Powers"/>
    <s v="EXP-10014436"/>
    <n v="103.86"/>
    <d v="2024-05-21T00:00:00"/>
    <x v="22"/>
    <s v="Remove From Report"/>
    <s v="Airfare"/>
    <s v="Bags"/>
    <m/>
    <m/>
    <m/>
    <m/>
    <m/>
    <m/>
    <m/>
    <m/>
    <m/>
    <m/>
    <m/>
    <m/>
    <m/>
    <m/>
    <m/>
    <m/>
    <m/>
    <m/>
    <m/>
    <m/>
    <d v="2024-07-18T00:00:00"/>
    <s v="SL54@tidalwaveautospa.com"/>
    <s v="Kyle Rovansek"/>
    <x v="7"/>
    <x v="0"/>
  </r>
  <r>
    <s v="Patrick Powers"/>
    <s v="EXP-10014436"/>
    <n v="271.12"/>
    <d v="2024-05-23T00:00:00"/>
    <x v="22"/>
    <s v="Wash Supplies"/>
    <s v="Bottles"/>
    <s v="Bottles"/>
    <m/>
    <m/>
    <m/>
    <m/>
    <m/>
    <m/>
    <m/>
    <m/>
    <m/>
    <m/>
    <m/>
    <m/>
    <m/>
    <m/>
    <m/>
    <m/>
    <m/>
    <m/>
    <m/>
    <m/>
    <d v="2024-07-18T00:00:00"/>
    <s v="SL54@tidalwaveautospa.com"/>
    <s v="Kyle Rovansek"/>
    <x v="7"/>
    <x v="0"/>
  </r>
  <r>
    <s v="Patrick Powers"/>
    <s v="EXP-10014436"/>
    <n v="48.36"/>
    <d v="2024-05-27T00:00:00"/>
    <x v="2"/>
    <s v="Small Tools"/>
    <s v="Equipment"/>
    <s v="Surface cleaner spinner"/>
    <m/>
    <m/>
    <m/>
    <m/>
    <m/>
    <m/>
    <m/>
    <m/>
    <m/>
    <m/>
    <m/>
    <m/>
    <m/>
    <m/>
    <m/>
    <m/>
    <m/>
    <m/>
    <m/>
    <m/>
    <d v="2024-07-18T00:00:00"/>
    <s v="SL54@tidalwaveautospa.com"/>
    <s v="Kyle Rovansek"/>
    <x v="7"/>
    <x v="0"/>
  </r>
  <r>
    <s v="Patrick Powers"/>
    <s v="EXP-10014436"/>
    <n v="84.69"/>
    <d v="2024-05-30T00:00:00"/>
    <x v="6"/>
    <s v="Office Supplies"/>
    <s v="Office Supplies, Wash Supplies"/>
    <s v="Paper towels, TP, towels"/>
    <m/>
    <m/>
    <m/>
    <m/>
    <m/>
    <m/>
    <m/>
    <m/>
    <m/>
    <m/>
    <m/>
    <m/>
    <m/>
    <m/>
    <m/>
    <m/>
    <m/>
    <m/>
    <m/>
    <m/>
    <d v="2024-07-18T00:00:00"/>
    <s v="SL54@tidalwaveautospa.com"/>
    <s v="Kyle Rovansek"/>
    <x v="7"/>
    <x v="0"/>
  </r>
  <r>
    <s v="Patrick Powers"/>
    <s v="EXP-10014436"/>
    <n v="10.55"/>
    <d v="2024-05-30T00:00:00"/>
    <x v="2"/>
    <s v="Parts"/>
    <s v="Nozzles"/>
    <s v="Nozzles"/>
    <m/>
    <m/>
    <m/>
    <m/>
    <m/>
    <m/>
    <m/>
    <m/>
    <m/>
    <m/>
    <m/>
    <m/>
    <m/>
    <m/>
    <m/>
    <m/>
    <m/>
    <m/>
    <m/>
    <m/>
    <d v="2024-07-18T00:00:00"/>
    <s v="SL54@tidalwaveautospa.com"/>
    <s v="Kyle Rovansek"/>
    <x v="7"/>
    <x v="0"/>
  </r>
  <r>
    <s v="Patrick Powers"/>
    <s v="EXP-10014436"/>
    <n v="60.31"/>
    <d v="2024-06-04T00:00:00"/>
    <x v="6"/>
    <s v="Office Supplies"/>
    <s v="Office Supplies, Safety Supplies"/>
    <s v="bathroom cleaner"/>
    <m/>
    <m/>
    <m/>
    <m/>
    <m/>
    <m/>
    <m/>
    <m/>
    <m/>
    <m/>
    <m/>
    <m/>
    <m/>
    <m/>
    <m/>
    <m/>
    <m/>
    <m/>
    <m/>
    <m/>
    <d v="2024-07-18T00:00:00"/>
    <s v="SL54@tidalwaveautospa.com"/>
    <s v="Kyle Rovansek"/>
    <x v="7"/>
    <x v="0"/>
  </r>
  <r>
    <s v="Patrick Powers"/>
    <s v="EXP-10014436"/>
    <n v="185.43"/>
    <d v="2024-06-05T00:00:00"/>
    <x v="6"/>
    <s v="Wash Maintenance"/>
    <s v="Wash Maintenance"/>
    <s v="Hydraulic filter"/>
    <m/>
    <m/>
    <m/>
    <m/>
    <m/>
    <m/>
    <m/>
    <m/>
    <m/>
    <m/>
    <m/>
    <m/>
    <m/>
    <m/>
    <m/>
    <m/>
    <m/>
    <m/>
    <m/>
    <m/>
    <d v="2024-07-18T00:00:00"/>
    <s v="SL54@tidalwaveautospa.com"/>
    <s v="Kyle Rovansek"/>
    <x v="7"/>
    <x v="0"/>
  </r>
  <r>
    <s v="Patrick Powers"/>
    <s v="EXP-10014436"/>
    <n v="25.43"/>
    <d v="2024-06-06T00:00:00"/>
    <x v="11"/>
    <s v="Parts"/>
    <s v="Hose"/>
    <s v="Hose"/>
    <m/>
    <m/>
    <m/>
    <m/>
    <m/>
    <m/>
    <m/>
    <m/>
    <m/>
    <m/>
    <m/>
    <m/>
    <m/>
    <m/>
    <m/>
    <m/>
    <m/>
    <m/>
    <m/>
    <m/>
    <d v="2024-07-18T00:00:00"/>
    <s v="SL54@tidalwaveautospa.com"/>
    <s v="Kyle Rovansek"/>
    <x v="7"/>
    <x v="0"/>
  </r>
  <r>
    <s v="Patrick Powers"/>
    <s v="EXP-10014436"/>
    <n v="307.39"/>
    <d v="2024-06-11T00:00:00"/>
    <x v="11"/>
    <s v="Small Tools"/>
    <s v="Equipment"/>
    <s v="Surface cleaner"/>
    <m/>
    <m/>
    <m/>
    <m/>
    <m/>
    <m/>
    <m/>
    <m/>
    <m/>
    <m/>
    <m/>
    <m/>
    <m/>
    <m/>
    <m/>
    <m/>
    <m/>
    <m/>
    <m/>
    <m/>
    <d v="2024-07-18T00:00:00"/>
    <s v="SL54@tidalwaveautospa.com"/>
    <s v="Kyle Rovansek"/>
    <x v="7"/>
    <x v="0"/>
  </r>
  <r>
    <s v="Patrick Powers"/>
    <s v="EXP-10014436"/>
    <n v="27.01"/>
    <d v="2024-06-11T00:00:00"/>
    <x v="25"/>
    <s v="Parts"/>
    <s v="Parts"/>
    <s v="Brass nipple"/>
    <m/>
    <m/>
    <m/>
    <m/>
    <m/>
    <m/>
    <m/>
    <m/>
    <m/>
    <m/>
    <m/>
    <m/>
    <m/>
    <m/>
    <m/>
    <m/>
    <m/>
    <m/>
    <m/>
    <m/>
    <d v="2024-07-18T00:00:00"/>
    <s v="SL54@tidalwaveautospa.com"/>
    <s v="Kyle Rovansek"/>
    <x v="7"/>
    <x v="0"/>
  </r>
  <r>
    <s v="Patrick Powers"/>
    <s v="EXP-10014436"/>
    <n v="21.19"/>
    <d v="2024-06-13T00:00:00"/>
    <x v="2"/>
    <s v="Parts"/>
    <s v="Nozzles"/>
    <s v="Nozzles"/>
    <m/>
    <m/>
    <m/>
    <m/>
    <m/>
    <m/>
    <m/>
    <m/>
    <m/>
    <m/>
    <m/>
    <m/>
    <m/>
    <m/>
    <m/>
    <m/>
    <m/>
    <m/>
    <m/>
    <m/>
    <d v="2024-07-18T00:00:00"/>
    <s v="SL54@tidalwaveautospa.com"/>
    <s v="Kyle Rovansek"/>
    <x v="7"/>
    <x v="0"/>
  </r>
  <r>
    <s v="Jeffrey Dunham, Jr"/>
    <s v="EXP-10014437"/>
    <n v="110.27"/>
    <d v="2024-04-30T00:00:00"/>
    <x v="0"/>
    <s v="Office Supplies"/>
    <s v="bath tissue, copy paper"/>
    <s v="bath tissue, copy paper"/>
    <m/>
    <m/>
    <m/>
    <m/>
    <m/>
    <m/>
    <m/>
    <m/>
    <m/>
    <m/>
    <m/>
    <m/>
    <m/>
    <m/>
    <m/>
    <m/>
    <m/>
    <m/>
    <m/>
    <m/>
    <d v="2024-07-18T00:00:00"/>
    <s v="SL51@tidalwaveautospa.com"/>
    <s v="Kyle Rovansek"/>
    <x v="7"/>
    <x v="0"/>
  </r>
  <r>
    <s v="Jeffrey Dunham, Jr"/>
    <s v="EXP-10014437"/>
    <n v="103.34"/>
    <d v="2024-05-01T00:00:00"/>
    <x v="0"/>
    <s v="Remove From Report"/>
    <s v="Wash Supplies"/>
    <s v="Brush handles"/>
    <m/>
    <m/>
    <m/>
    <m/>
    <m/>
    <m/>
    <m/>
    <m/>
    <m/>
    <m/>
    <m/>
    <m/>
    <m/>
    <m/>
    <m/>
    <m/>
    <m/>
    <m/>
    <m/>
    <m/>
    <d v="2024-07-18T00:00:00"/>
    <s v="SL51@tidalwaveautospa.com"/>
    <s v="Kyle Rovansek"/>
    <x v="7"/>
    <x v="0"/>
  </r>
  <r>
    <s v="Jeffrey Dunham, Jr"/>
    <s v="EXP-10014437"/>
    <n v="32.71"/>
    <d v="2024-05-13T00:00:00"/>
    <x v="0"/>
    <s v="Parts"/>
    <s v="Poly line"/>
    <s v="Poly line"/>
    <m/>
    <m/>
    <m/>
    <m/>
    <m/>
    <m/>
    <m/>
    <m/>
    <m/>
    <m/>
    <m/>
    <m/>
    <m/>
    <m/>
    <m/>
    <m/>
    <m/>
    <m/>
    <m/>
    <m/>
    <d v="2024-07-18T00:00:00"/>
    <s v="SL51@tidalwaveautospa.com"/>
    <s v="Kyle Rovansek"/>
    <x v="7"/>
    <x v="0"/>
  </r>
  <r>
    <s v="Jeffrey Dunham, Jr"/>
    <s v="EXP-10014437"/>
    <n v="48.86"/>
    <d v="2024-05-29T00:00:00"/>
    <x v="9"/>
    <s v="Snacks"/>
    <s v="Snacks"/>
    <s v="Snacks for team"/>
    <m/>
    <m/>
    <m/>
    <m/>
    <m/>
    <m/>
    <m/>
    <m/>
    <m/>
    <m/>
    <m/>
    <m/>
    <m/>
    <m/>
    <m/>
    <m/>
    <m/>
    <m/>
    <m/>
    <m/>
    <d v="2024-07-18T00:00:00"/>
    <s v="SL51@tidalwaveautospa.com"/>
    <s v="Kyle Rovansek"/>
    <x v="7"/>
    <x v="0"/>
  </r>
  <r>
    <s v="Jeffrey Dunham, Jr"/>
    <s v="EXP-10014437"/>
    <n v="359"/>
    <d v="2024-06-03T00:00:00"/>
    <x v="39"/>
    <s v="Rental Equipment"/>
    <s v="Rental Equipment"/>
    <s v="Storage"/>
    <m/>
    <m/>
    <m/>
    <m/>
    <m/>
    <m/>
    <m/>
    <m/>
    <m/>
    <m/>
    <m/>
    <m/>
    <m/>
    <m/>
    <m/>
    <m/>
    <m/>
    <m/>
    <m/>
    <m/>
    <d v="2024-07-18T00:00:00"/>
    <s v="SL51@tidalwaveautospa.com"/>
    <s v="Kyle Rovansek"/>
    <x v="7"/>
    <x v="0"/>
  </r>
  <r>
    <s v="Jeffrey Dunham, Jr"/>
    <s v="EXP-10014437"/>
    <n v="36.75"/>
    <d v="2024-06-04T00:00:00"/>
    <x v="0"/>
    <s v="Wash Maintenance"/>
    <s v="Leaning supplies"/>
    <s v="Leaning supplies"/>
    <m/>
    <m/>
    <m/>
    <m/>
    <m/>
    <m/>
    <m/>
    <m/>
    <m/>
    <m/>
    <m/>
    <m/>
    <m/>
    <m/>
    <m/>
    <m/>
    <m/>
    <m/>
    <m/>
    <m/>
    <d v="2024-07-18T00:00:00"/>
    <s v="SL51@tidalwaveautospa.com"/>
    <s v="Kyle Rovansek"/>
    <x v="7"/>
    <x v="0"/>
  </r>
  <r>
    <s v="Jeffrey Dunham, Jr"/>
    <s v="EXP-10014437"/>
    <n v="120"/>
    <d v="2024-06-04T00:00:00"/>
    <x v="39"/>
    <s v="Recruitment"/>
    <s v="Recruitment"/>
    <s v="Indeed"/>
    <m/>
    <m/>
    <m/>
    <m/>
    <m/>
    <m/>
    <m/>
    <m/>
    <m/>
    <m/>
    <m/>
    <m/>
    <m/>
    <m/>
    <m/>
    <m/>
    <m/>
    <m/>
    <m/>
    <m/>
    <d v="2024-07-18T00:00:00"/>
    <s v="SL51@tidalwaveautospa.com"/>
    <s v="Kyle Rovansek"/>
    <x v="7"/>
    <x v="0"/>
  </r>
  <r>
    <s v="Jeffrey Dunham, Jr"/>
    <s v="EXP-10014437"/>
    <n v="140.22999999999999"/>
    <d v="2024-06-04T00:00:00"/>
    <x v="25"/>
    <s v="Wash Maintenance"/>
    <s v="Wash Maintenance"/>
    <s v="Paint supplies"/>
    <m/>
    <m/>
    <m/>
    <m/>
    <m/>
    <m/>
    <m/>
    <m/>
    <m/>
    <m/>
    <m/>
    <m/>
    <m/>
    <m/>
    <m/>
    <m/>
    <m/>
    <m/>
    <m/>
    <m/>
    <d v="2024-07-18T00:00:00"/>
    <s v="SL51@tidalwaveautospa.com"/>
    <s v="Kyle Rovansek"/>
    <x v="7"/>
    <x v="0"/>
  </r>
  <r>
    <s v="Jeffrey Dunham, Jr"/>
    <s v="EXP-10014437"/>
    <n v="400"/>
    <d v="2024-06-04T00:00:00"/>
    <x v="39"/>
    <s v="Recruitment"/>
    <s v="Recruitment"/>
    <s v="Indeed"/>
    <m/>
    <m/>
    <m/>
    <m/>
    <m/>
    <m/>
    <m/>
    <m/>
    <m/>
    <m/>
    <m/>
    <m/>
    <m/>
    <m/>
    <m/>
    <m/>
    <m/>
    <m/>
    <m/>
    <m/>
    <d v="2024-07-18T00:00:00"/>
    <s v="SL51@tidalwaveautospa.com"/>
    <s v="Kyle Rovansek"/>
    <x v="7"/>
    <x v="0"/>
  </r>
  <r>
    <s v="Jeffrey Dunham, Jr"/>
    <s v="EXP-10014437"/>
    <n v="37.090000000000003"/>
    <d v="2024-06-05T00:00:00"/>
    <x v="9"/>
    <s v="Snacks"/>
    <s v="Snacks"/>
    <s v="Team did not like these drinks."/>
    <m/>
    <m/>
    <m/>
    <m/>
    <m/>
    <m/>
    <m/>
    <m/>
    <m/>
    <m/>
    <m/>
    <m/>
    <m/>
    <m/>
    <m/>
    <m/>
    <m/>
    <m/>
    <m/>
    <m/>
    <d v="2024-07-18T00:00:00"/>
    <s v="SL51@tidalwaveautospa.com"/>
    <s v="Kyle Rovansek"/>
    <x v="7"/>
    <x v="0"/>
  </r>
  <r>
    <s v="Jeffrey Dunham, Jr"/>
    <s v="EXP-10014437"/>
    <n v="27.61"/>
    <d v="2024-06-09T00:00:00"/>
    <x v="0"/>
    <s v="Parts"/>
    <s v="Parts"/>
    <s v="Nuts, bolts, washers"/>
    <m/>
    <m/>
    <m/>
    <m/>
    <m/>
    <m/>
    <m/>
    <m/>
    <m/>
    <m/>
    <m/>
    <m/>
    <m/>
    <m/>
    <m/>
    <m/>
    <m/>
    <m/>
    <m/>
    <m/>
    <d v="2024-07-18T00:00:00"/>
    <s v="SL51@tidalwaveautospa.com"/>
    <s v="Kyle Rovansek"/>
    <x v="7"/>
    <x v="0"/>
  </r>
  <r>
    <s v="Jeffrey Dunham, Jr"/>
    <s v="EXP-10014437"/>
    <n v="106.98"/>
    <d v="2024-06-09T00:00:00"/>
    <x v="9"/>
    <s v="Snacks"/>
    <s v="Snacks"/>
    <s v="Water gatorade"/>
    <m/>
    <m/>
    <m/>
    <m/>
    <m/>
    <m/>
    <m/>
    <m/>
    <m/>
    <m/>
    <m/>
    <m/>
    <m/>
    <m/>
    <m/>
    <m/>
    <m/>
    <m/>
    <m/>
    <m/>
    <d v="2024-07-18T00:00:00"/>
    <s v="SL51@tidalwaveautospa.com"/>
    <s v="Kyle Rovansek"/>
    <x v="7"/>
    <x v="0"/>
  </r>
  <r>
    <s v="Jeffrey Dunham, Jr"/>
    <s v="EXP-10014437"/>
    <n v="7.72"/>
    <d v="2024-06-09T00:00:00"/>
    <x v="0"/>
    <s v="Wash Maintenance"/>
    <s v="Wood"/>
    <s v="Wood"/>
    <m/>
    <m/>
    <m/>
    <m/>
    <m/>
    <m/>
    <m/>
    <m/>
    <m/>
    <m/>
    <m/>
    <m/>
    <m/>
    <m/>
    <m/>
    <m/>
    <m/>
    <m/>
    <m/>
    <m/>
    <d v="2024-07-18T00:00:00"/>
    <s v="SL51@tidalwaveautospa.com"/>
    <s v="Kyle Rovansek"/>
    <x v="7"/>
    <x v="0"/>
  </r>
  <r>
    <s v="Jeffrey Dunham, Jr"/>
    <s v="EXP-10014437"/>
    <n v="17.489999999999998"/>
    <d v="2024-06-09T00:00:00"/>
    <x v="0"/>
    <s v="Wash Maintenance"/>
    <s v="Wood"/>
    <s v="Wood"/>
    <m/>
    <m/>
    <m/>
    <m/>
    <m/>
    <m/>
    <m/>
    <m/>
    <m/>
    <m/>
    <m/>
    <m/>
    <m/>
    <m/>
    <m/>
    <m/>
    <m/>
    <m/>
    <m/>
    <m/>
    <d v="2024-07-18T00:00:00"/>
    <s v="SL51@tidalwaveautospa.com"/>
    <s v="Kyle Rovansek"/>
    <x v="7"/>
    <x v="0"/>
  </r>
  <r>
    <s v="Jeffrey Dunham, Jr"/>
    <s v="EXP-10014437"/>
    <n v="91.39"/>
    <d v="2024-06-11T00:00:00"/>
    <x v="0"/>
    <s v="Wash Maintenance"/>
    <s v="Cleaning suplies"/>
    <s v="Cleaning suplies"/>
    <m/>
    <m/>
    <m/>
    <m/>
    <m/>
    <m/>
    <m/>
    <m/>
    <m/>
    <m/>
    <m/>
    <m/>
    <m/>
    <m/>
    <m/>
    <m/>
    <m/>
    <m/>
    <m/>
    <m/>
    <d v="2024-07-18T00:00:00"/>
    <s v="SL51@tidalwaveautospa.com"/>
    <s v="Kyle Rovansek"/>
    <x v="7"/>
    <x v="0"/>
  </r>
  <r>
    <s v="Dale Hyndman"/>
    <s v="EXP-10014411"/>
    <n v="42.77"/>
    <d v="2024-05-22T00:00:00"/>
    <x v="0"/>
    <s v="Office Supplies"/>
    <s v="Office Supplies, Wash Supplies"/>
    <s v="Toilet paler, paper towels, hand soap"/>
    <m/>
    <m/>
    <m/>
    <m/>
    <m/>
    <m/>
    <m/>
    <m/>
    <m/>
    <m/>
    <m/>
    <m/>
    <m/>
    <m/>
    <m/>
    <m/>
    <m/>
    <m/>
    <m/>
    <m/>
    <d v="2024-07-18T00:00:00"/>
    <s v="SL95@tidalwaveautospa.com"/>
    <s v="Kyle Rovansek"/>
    <x v="7"/>
    <x v="0"/>
  </r>
  <r>
    <s v="Dale Hyndman"/>
    <s v="EXP-10014418"/>
    <n v="45.33"/>
    <d v="2024-06-10T00:00:00"/>
    <x v="0"/>
    <s v="Wash Maintenance"/>
    <s v="Wash Maintenance"/>
    <s v="Dawn degreaser"/>
    <m/>
    <m/>
    <m/>
    <m/>
    <m/>
    <m/>
    <m/>
    <m/>
    <m/>
    <m/>
    <m/>
    <m/>
    <m/>
    <m/>
    <m/>
    <m/>
    <m/>
    <m/>
    <m/>
    <m/>
    <d v="2024-07-18T00:00:00"/>
    <s v="SL95@tidalwaveautospa.com"/>
    <s v="Kyle Rovansek"/>
    <x v="7"/>
    <x v="0"/>
  </r>
  <r>
    <s v="Dale Hyndman"/>
    <s v="EXP-10014412"/>
    <n v="40.200000000000003"/>
    <d v="2024-05-22T00:00:00"/>
    <x v="6"/>
    <s v="Parts"/>
    <s v="Ace hardware"/>
    <s v="Ace hardware"/>
    <m/>
    <m/>
    <m/>
    <m/>
    <m/>
    <m/>
    <m/>
    <m/>
    <m/>
    <m/>
    <m/>
    <m/>
    <m/>
    <m/>
    <m/>
    <m/>
    <m/>
    <m/>
    <m/>
    <m/>
    <d v="2024-07-18T00:00:00"/>
    <s v="SL95@tidalwaveautospa.com"/>
    <s v="Kyle Rovansek"/>
    <x v="7"/>
    <x v="0"/>
  </r>
  <r>
    <s v="Jeffery Hornsby"/>
    <s v="EXP-10014587"/>
    <n v="141.59"/>
    <d v="2024-05-24T00:00:00"/>
    <x v="0"/>
    <s v="Wash Maintenance"/>
    <s v="Wash Maintenance"/>
    <s v="h20, liners, detergent"/>
    <m/>
    <m/>
    <m/>
    <m/>
    <m/>
    <m/>
    <m/>
    <m/>
    <m/>
    <m/>
    <m/>
    <m/>
    <m/>
    <m/>
    <m/>
    <m/>
    <m/>
    <m/>
    <m/>
    <m/>
    <d v="2024-07-18T00:00:00"/>
    <s v="SL98@tidalwaveautospa.com"/>
    <s v="Kyle Rovansek"/>
    <x v="7"/>
    <x v="0"/>
  </r>
  <r>
    <s v="Jeffery Hornsby"/>
    <s v="EXP-10014587"/>
    <n v="68.040000000000006"/>
    <d v="2024-05-25T00:00:00"/>
    <x v="2"/>
    <s v="Parts"/>
    <s v="Parts"/>
    <s v="poly tubing, coupling"/>
    <m/>
    <m/>
    <m/>
    <m/>
    <m/>
    <m/>
    <m/>
    <m/>
    <m/>
    <m/>
    <m/>
    <m/>
    <m/>
    <m/>
    <m/>
    <m/>
    <m/>
    <m/>
    <m/>
    <m/>
    <d v="2024-07-18T00:00:00"/>
    <s v="SL98@tidalwaveautospa.com"/>
    <s v="Kyle Rovansek"/>
    <x v="7"/>
    <x v="0"/>
  </r>
  <r>
    <s v="Jeffery Hornsby"/>
    <s v="EXP-10014587"/>
    <n v="142.84"/>
    <d v="2024-06-03T00:00:00"/>
    <x v="0"/>
    <s v="Wash Maintenance"/>
    <s v="cleaner, liners"/>
    <s v="cleaner, liners"/>
    <m/>
    <m/>
    <m/>
    <m/>
    <m/>
    <m/>
    <m/>
    <m/>
    <m/>
    <m/>
    <m/>
    <m/>
    <m/>
    <m/>
    <m/>
    <m/>
    <m/>
    <m/>
    <m/>
    <m/>
    <d v="2024-07-18T00:00:00"/>
    <s v="SL98@tidalwaveautospa.com"/>
    <s v="Kyle Rovansek"/>
    <x v="7"/>
    <x v="0"/>
  </r>
  <r>
    <s v="Jeffery Hornsby"/>
    <s v="EXP-10014587"/>
    <n v="8.4499999999999993"/>
    <d v="2024-06-09T00:00:00"/>
    <x v="2"/>
    <s v="Office Supplies"/>
    <s v="projector cord"/>
    <s v="projector cord"/>
    <m/>
    <m/>
    <m/>
    <m/>
    <m/>
    <m/>
    <m/>
    <m/>
    <m/>
    <m/>
    <m/>
    <m/>
    <m/>
    <m/>
    <m/>
    <m/>
    <m/>
    <m/>
    <m/>
    <m/>
    <d v="2024-07-18T00:00:00"/>
    <s v="SL98@tidalwaveautospa.com"/>
    <s v="Kyle Rovansek"/>
    <x v="7"/>
    <x v="0"/>
  </r>
  <r>
    <s v="Jeffery Hornsby"/>
    <s v="EXP-10014587"/>
    <n v="13.44"/>
    <d v="2024-06-11T00:00:00"/>
    <x v="2"/>
    <s v="Parts"/>
    <s v="phone mount plate"/>
    <s v="phone mount plate"/>
    <m/>
    <m/>
    <m/>
    <m/>
    <m/>
    <m/>
    <m/>
    <m/>
    <m/>
    <m/>
    <m/>
    <m/>
    <m/>
    <m/>
    <m/>
    <m/>
    <m/>
    <m/>
    <m/>
    <m/>
    <d v="2024-07-18T00:00:00"/>
    <s v="SL98@tidalwaveautospa.com"/>
    <s v="Kyle Rovansek"/>
    <x v="7"/>
    <x v="0"/>
  </r>
  <r>
    <s v="Jeffery Hornsby"/>
    <s v="EXP-10014587"/>
    <n v="152.05000000000001"/>
    <d v="2024-06-11T00:00:00"/>
    <x v="0"/>
    <s v="Wash Maintenance"/>
    <s v="Fuel, Landscaping"/>
    <s v="gas, liners round up"/>
    <m/>
    <m/>
    <m/>
    <m/>
    <m/>
    <m/>
    <m/>
    <m/>
    <m/>
    <m/>
    <m/>
    <m/>
    <m/>
    <m/>
    <m/>
    <m/>
    <m/>
    <m/>
    <m/>
    <m/>
    <d v="2024-07-18T00:00:00"/>
    <s v="SL98@tidalwaveautospa.com"/>
    <s v="Kyle Rovansek"/>
    <x v="7"/>
    <x v="0"/>
  </r>
  <r>
    <s v="Jeffery Hornsby"/>
    <s v="EXP-10014587"/>
    <n v="71.849999999999994"/>
    <d v="2024-06-12T00:00:00"/>
    <x v="0"/>
    <s v="Wash Maintenance"/>
    <s v="Office Supplies, Wash Maintenance"/>
    <s v="degreaser, paper towes etc"/>
    <m/>
    <m/>
    <m/>
    <m/>
    <m/>
    <m/>
    <m/>
    <m/>
    <m/>
    <m/>
    <m/>
    <m/>
    <m/>
    <m/>
    <m/>
    <m/>
    <m/>
    <m/>
    <m/>
    <m/>
    <d v="2024-07-18T00:00:00"/>
    <s v="SL98@tidalwaveautospa.com"/>
    <s v="Kyle Rovansek"/>
    <x v="7"/>
    <x v="0"/>
  </r>
  <r>
    <s v="Jeffery Hornsby"/>
    <s v="EXP-10014587"/>
    <n v="187.9"/>
    <d v="2024-06-12T00:00:00"/>
    <x v="0"/>
    <s v="Wash Maintenance"/>
    <s v="Wash Maintenance"/>
    <s v="hydraulic fluid"/>
    <m/>
    <m/>
    <m/>
    <m/>
    <m/>
    <m/>
    <m/>
    <m/>
    <m/>
    <m/>
    <m/>
    <m/>
    <m/>
    <m/>
    <m/>
    <m/>
    <m/>
    <m/>
    <m/>
    <m/>
    <d v="2024-07-18T00:00:00"/>
    <s v="SL98@tidalwaveautospa.com"/>
    <s v="Kyle Rovansek"/>
    <x v="7"/>
    <x v="0"/>
  </r>
  <r>
    <s v="Jeffery Hornsby"/>
    <s v="EXP-10014587"/>
    <n v="34.28"/>
    <d v="2024-06-15T00:00:00"/>
    <x v="0"/>
    <s v="Wash Maintenance"/>
    <s v="soft scrub"/>
    <s v="soft scrub"/>
    <m/>
    <m/>
    <m/>
    <m/>
    <m/>
    <m/>
    <m/>
    <m/>
    <m/>
    <m/>
    <m/>
    <m/>
    <m/>
    <m/>
    <m/>
    <m/>
    <m/>
    <m/>
    <m/>
    <m/>
    <d v="2024-07-18T00:00:00"/>
    <s v="SL98@tidalwaveautospa.com"/>
    <s v="Kyle Rovansek"/>
    <x v="7"/>
    <x v="0"/>
  </r>
  <r>
    <s v="Jeffery Hornsby"/>
    <s v="EXP-10014587"/>
    <n v="64.75"/>
    <d v="2024-06-17T00:00:00"/>
    <x v="6"/>
    <s v="Wash Maintenance"/>
    <s v="Wash Maintenance"/>
    <s v="air compressor oil"/>
    <m/>
    <m/>
    <m/>
    <m/>
    <m/>
    <m/>
    <m/>
    <m/>
    <m/>
    <m/>
    <m/>
    <m/>
    <m/>
    <m/>
    <m/>
    <m/>
    <m/>
    <m/>
    <m/>
    <m/>
    <d v="2024-07-18T00:00:00"/>
    <s v="SL98@tidalwaveautospa.com"/>
    <s v="Kyle Rovansek"/>
    <x v="7"/>
    <x v="0"/>
  </r>
  <r>
    <s v="Richard Gibbons"/>
    <s v="EXP-10014054"/>
    <n v="15.86"/>
    <d v="2024-05-16T00:00:00"/>
    <x v="22"/>
    <s v="Fuel"/>
    <s v="Fuel"/>
    <s v="Gas for gas can"/>
    <m/>
    <m/>
    <m/>
    <m/>
    <m/>
    <m/>
    <m/>
    <m/>
    <m/>
    <m/>
    <m/>
    <m/>
    <m/>
    <m/>
    <m/>
    <m/>
    <m/>
    <m/>
    <m/>
    <m/>
    <d v="2024-07-18T00:00:00"/>
    <s v="SL193@tidalwaveautospa.com"/>
    <s v="Kyle Rovansek"/>
    <x v="7"/>
    <x v="0"/>
  </r>
  <r>
    <s v="Richard Gibbons"/>
    <s v="EXP-10014054"/>
    <n v="28.61"/>
    <d v="2024-05-18T00:00:00"/>
    <x v="9"/>
    <s v="Employee Incentives - Other"/>
    <s v="Birthday gift card"/>
    <s v="Birthday gift card"/>
    <m/>
    <m/>
    <m/>
    <m/>
    <m/>
    <m/>
    <m/>
    <m/>
    <m/>
    <m/>
    <m/>
    <m/>
    <m/>
    <m/>
    <m/>
    <m/>
    <m/>
    <m/>
    <m/>
    <m/>
    <d v="2024-07-18T00:00:00"/>
    <s v="SL193@tidalwaveautospa.com"/>
    <s v="Kyle Rovansek"/>
    <x v="7"/>
    <x v="0"/>
  </r>
  <r>
    <s v="Richard Gibbons"/>
    <s v="EXP-10014054"/>
    <n v="68.569999999999993"/>
    <d v="2024-05-20T00:00:00"/>
    <x v="0"/>
    <s v="Office Supplies"/>
    <s v="Office Supplies, Safety Supplies, Wash Supplies"/>
    <s v="Gloves, paper towels, printer paper"/>
    <m/>
    <m/>
    <m/>
    <m/>
    <m/>
    <m/>
    <m/>
    <m/>
    <m/>
    <m/>
    <m/>
    <m/>
    <m/>
    <m/>
    <m/>
    <m/>
    <m/>
    <m/>
    <m/>
    <m/>
    <d v="2024-07-18T00:00:00"/>
    <s v="SL193@tidalwaveautospa.com"/>
    <s v="Kyle Rovansek"/>
    <x v="7"/>
    <x v="0"/>
  </r>
  <r>
    <s v="Richard Gibbons"/>
    <s v="EXP-10014054"/>
    <n v="36.72"/>
    <d v="2024-05-20T00:00:00"/>
    <x v="0"/>
    <s v="Office Supplies"/>
    <s v="Office Supplies, Safety Supplies, Wash Supplies"/>
    <s v="Gloves, paper towels, printing pper"/>
    <m/>
    <m/>
    <m/>
    <m/>
    <m/>
    <m/>
    <m/>
    <m/>
    <m/>
    <m/>
    <m/>
    <m/>
    <m/>
    <m/>
    <m/>
    <m/>
    <m/>
    <m/>
    <m/>
    <m/>
    <d v="2024-07-18T00:00:00"/>
    <s v="SL193@tidalwaveautospa.com"/>
    <s v="Kyle Rovansek"/>
    <x v="7"/>
    <x v="0"/>
  </r>
  <r>
    <s v="Matt Bachman"/>
    <s v="EXP-10014609"/>
    <n v="5.28"/>
    <d v="2024-05-20T00:00:00"/>
    <x v="0"/>
    <s v="Office Supplies"/>
    <s v="Office Supplies"/>
    <s v="Tiolet paper"/>
    <m/>
    <m/>
    <m/>
    <m/>
    <m/>
    <m/>
    <m/>
    <m/>
    <m/>
    <m/>
    <m/>
    <m/>
    <m/>
    <m/>
    <m/>
    <m/>
    <m/>
    <m/>
    <m/>
    <m/>
    <d v="2024-07-18T00:00:00"/>
    <s v="SL15@tidalwaveautospa.com"/>
    <s v="Kyle Rovansek"/>
    <x v="7"/>
    <x v="0"/>
  </r>
  <r>
    <s v="Matt Bachman"/>
    <s v="EXP-10014609"/>
    <n v="19.87"/>
    <d v="2024-05-21T00:00:00"/>
    <x v="8"/>
    <s v="Snacks"/>
    <s v="2cs of water"/>
    <s v="2cs of water"/>
    <m/>
    <m/>
    <m/>
    <m/>
    <m/>
    <m/>
    <m/>
    <m/>
    <m/>
    <m/>
    <m/>
    <m/>
    <m/>
    <m/>
    <m/>
    <m/>
    <m/>
    <m/>
    <m/>
    <m/>
    <d v="2024-07-18T00:00:00"/>
    <s v="SL15@tidalwaveautospa.com"/>
    <s v="Kyle Rovansek"/>
    <x v="7"/>
    <x v="0"/>
  </r>
  <r>
    <s v="Matt Bachman"/>
    <s v="EXP-10014609"/>
    <n v="146.69"/>
    <d v="2024-05-23T00:00:00"/>
    <x v="0"/>
    <s v="Itemized"/>
    <s v="Office Supplies, Safety Supplies, Wash Maintenance"/>
    <s v="Vinager, tp, water, dawn soap, gloves"/>
    <n v="10.29"/>
    <s v="Snacks"/>
    <s v="bottle water"/>
    <n v="56.45"/>
    <s v="Wash Maintenance"/>
    <s v="vinegar, dawn"/>
    <n v="56.91"/>
    <s v="Safety Supplies"/>
    <s v="gloves"/>
    <n v="23.039999999999988"/>
    <s v="Office Supplies"/>
    <s v="bath tissue, hand soap"/>
    <m/>
    <m/>
    <m/>
    <m/>
    <m/>
    <m/>
    <m/>
    <m/>
    <d v="2024-07-18T00:00:00"/>
    <s v="SL15@tidalwaveautospa.com"/>
    <s v="Kyle Rovansek"/>
    <x v="7"/>
    <x v="0"/>
  </r>
  <r>
    <s v="Matt Bachman"/>
    <s v="EXP-10014609"/>
    <n v="245.5"/>
    <d v="2024-05-27T00:00:00"/>
    <x v="0"/>
    <s v="Itemized"/>
    <s v="Safety Supplies, Wash Maintenance"/>
    <s v="Vinager, vip ties, grease lightning, dawn, gloves"/>
    <n v="152.16999999999999"/>
    <s v="Wash Maintenance"/>
    <s v="degreaser, outdoor cleaner, vinegar, dawn, cable ties"/>
    <n v="56.91"/>
    <s v="Safety Supplies"/>
    <s v="gloves"/>
    <n v="24.94"/>
    <s v="Office Supplies"/>
    <s v="bath tissue, hand soap"/>
    <n v="11.48000000000002"/>
    <s v="Snacks"/>
    <s v="bottle water"/>
    <m/>
    <m/>
    <m/>
    <m/>
    <m/>
    <m/>
    <m/>
    <m/>
    <d v="2024-07-18T00:00:00"/>
    <s v="SL15@tidalwaveautospa.com"/>
    <s v="Kyle Rovansek"/>
    <x v="7"/>
    <x v="0"/>
  </r>
  <r>
    <s v="Matt Bachman"/>
    <s v="EXP-10014609"/>
    <n v="11.21"/>
    <d v="2024-05-30T00:00:00"/>
    <x v="8"/>
    <s v="Snacks"/>
    <s v="Snacks"/>
    <s v="Case of water"/>
    <m/>
    <m/>
    <m/>
    <m/>
    <m/>
    <m/>
    <m/>
    <m/>
    <m/>
    <m/>
    <m/>
    <m/>
    <m/>
    <m/>
    <m/>
    <m/>
    <m/>
    <m/>
    <m/>
    <m/>
    <d v="2024-07-18T00:00:00"/>
    <s v="SL15@tidalwaveautospa.com"/>
    <s v="Kyle Rovansek"/>
    <x v="7"/>
    <x v="0"/>
  </r>
  <r>
    <s v="Matt Bachman"/>
    <s v="EXP-10014609"/>
    <n v="21.06"/>
    <d v="2024-06-01T00:00:00"/>
    <x v="8"/>
    <s v="Employee Incentive - Meals"/>
    <s v="Employee Incentive - Meals"/>
    <s v="Team breakfast"/>
    <m/>
    <m/>
    <m/>
    <m/>
    <m/>
    <m/>
    <m/>
    <m/>
    <m/>
    <m/>
    <m/>
    <m/>
    <m/>
    <m/>
    <m/>
    <m/>
    <m/>
    <m/>
    <m/>
    <m/>
    <d v="2024-07-18T00:00:00"/>
    <s v="SL15@tidalwaveautospa.com"/>
    <s v="Kyle Rovansek"/>
    <x v="7"/>
    <x v="0"/>
  </r>
  <r>
    <s v="Matt Bachman"/>
    <s v="EXP-10014609"/>
    <n v="19.73"/>
    <d v="2024-06-01T00:00:00"/>
    <x v="8"/>
    <s v="Snacks"/>
    <s v="Snacks"/>
    <s v="Waters and gatorades"/>
    <m/>
    <m/>
    <m/>
    <m/>
    <m/>
    <m/>
    <m/>
    <m/>
    <m/>
    <m/>
    <m/>
    <m/>
    <m/>
    <m/>
    <m/>
    <m/>
    <m/>
    <m/>
    <m/>
    <m/>
    <d v="2024-07-18T00:00:00"/>
    <s v="SL15@tidalwaveautospa.com"/>
    <s v="Kyle Rovansek"/>
    <x v="7"/>
    <x v="0"/>
  </r>
  <r>
    <s v="Matt Bachman"/>
    <s v="EXP-10014609"/>
    <n v="12.22"/>
    <d v="2024-06-02T00:00:00"/>
    <x v="16"/>
    <s v="Parts"/>
    <s v="Parts"/>
    <s v="Misc screws"/>
    <m/>
    <m/>
    <m/>
    <m/>
    <m/>
    <m/>
    <m/>
    <m/>
    <m/>
    <m/>
    <m/>
    <m/>
    <m/>
    <m/>
    <m/>
    <m/>
    <m/>
    <m/>
    <m/>
    <m/>
    <d v="2024-07-18T00:00:00"/>
    <s v="SL15@tidalwaveautospa.com"/>
    <s v="Kyle Rovansek"/>
    <x v="7"/>
    <x v="0"/>
  </r>
  <r>
    <s v="Matt Bachman"/>
    <s v="EXP-10014609"/>
    <n v="22.41"/>
    <d v="2024-06-02T00:00:00"/>
    <x v="0"/>
    <s v="Small Tools"/>
    <s v="Cut off wheels"/>
    <s v="Cut off wheels"/>
    <m/>
    <m/>
    <m/>
    <m/>
    <m/>
    <m/>
    <m/>
    <m/>
    <m/>
    <m/>
    <m/>
    <m/>
    <m/>
    <m/>
    <m/>
    <m/>
    <m/>
    <m/>
    <m/>
    <m/>
    <d v="2024-07-18T00:00:00"/>
    <s v="SL15@tidalwaveautospa.com"/>
    <s v="Kyle Rovansek"/>
    <x v="7"/>
    <x v="0"/>
  </r>
  <r>
    <s v="Matt Bachman"/>
    <s v="EXP-10014609"/>
    <n v="12.71"/>
    <d v="2024-06-03T00:00:00"/>
    <x v="2"/>
    <s v="Parts"/>
    <s v="Washer machine hose"/>
    <s v="Washer machine hose"/>
    <m/>
    <m/>
    <m/>
    <m/>
    <m/>
    <m/>
    <m/>
    <m/>
    <m/>
    <m/>
    <m/>
    <m/>
    <m/>
    <m/>
    <m/>
    <m/>
    <m/>
    <m/>
    <m/>
    <m/>
    <d v="2024-07-18T00:00:00"/>
    <s v="SL15@tidalwaveautospa.com"/>
    <s v="Kyle Rovansek"/>
    <x v="7"/>
    <x v="0"/>
  </r>
  <r>
    <s v="Matt Bachman"/>
    <s v="EXP-10014609"/>
    <n v="11.21"/>
    <d v="2024-06-08T00:00:00"/>
    <x v="8"/>
    <s v="Snacks"/>
    <s v="Snacks"/>
    <s v="Case of water"/>
    <m/>
    <m/>
    <m/>
    <m/>
    <m/>
    <m/>
    <m/>
    <m/>
    <m/>
    <m/>
    <m/>
    <m/>
    <m/>
    <m/>
    <m/>
    <m/>
    <m/>
    <m/>
    <m/>
    <m/>
    <d v="2024-07-18T00:00:00"/>
    <s v="SL15@tidalwaveautospa.com"/>
    <s v="Kyle Rovansek"/>
    <x v="7"/>
    <x v="0"/>
  </r>
  <r>
    <s v="Matt Bachman"/>
    <s v="EXP-10014609"/>
    <n v="21.15"/>
    <d v="2024-06-11T00:00:00"/>
    <x v="8"/>
    <s v="Snacks"/>
    <s v="Snacks"/>
    <s v="Waters"/>
    <m/>
    <m/>
    <m/>
    <m/>
    <m/>
    <m/>
    <m/>
    <m/>
    <m/>
    <m/>
    <m/>
    <m/>
    <m/>
    <m/>
    <m/>
    <m/>
    <m/>
    <m/>
    <m/>
    <m/>
    <d v="2024-07-18T00:00:00"/>
    <s v="SL15@tidalwaveautospa.com"/>
    <s v="Kyle Rovansek"/>
    <x v="7"/>
    <x v="0"/>
  </r>
  <r>
    <s v="Matt Bachman"/>
    <s v="EXP-10014609"/>
    <n v="343.76"/>
    <d v="2024-06-11T00:00:00"/>
    <x v="0"/>
    <s v="Itemized"/>
    <s v="Office Supplies, Safety Supplies, Wash Maintenance"/>
    <s v="Hose, gloves,tp, air freshners, degreaser, window cleaners"/>
    <n v="140.12"/>
    <s v="Wash Maintenance"/>
    <s v="blue tape, dawn, vinegar, concrete degreaser, window cleaner"/>
    <n v="115.86"/>
    <s v="Parts"/>
    <s v="hose, fitting"/>
    <n v="38.94"/>
    <s v="Safety Supplies"/>
    <s v="gloves"/>
    <n v="5.97"/>
    <s v="Pest Control/Extermination"/>
    <s v="ant/roach killer"/>
    <n v="42.87"/>
    <s v="Office Supplies"/>
    <s v="bathroom cleaning supplies"/>
    <m/>
    <m/>
    <m/>
    <m/>
    <m/>
    <d v="2024-07-18T00:00:00"/>
    <s v="SL15@tidalwaveautospa.com"/>
    <s v="Kyle Rovansek"/>
    <x v="7"/>
    <x v="0"/>
  </r>
  <r>
    <s v="Matt Bachman"/>
    <s v="EXP-10014609"/>
    <n v="643.75"/>
    <d v="2024-06-12T00:00:00"/>
    <x v="1"/>
    <s v="Parts"/>
    <s v="Electrical waterproof box"/>
    <s v="Electrical waterproof box"/>
    <m/>
    <m/>
    <m/>
    <m/>
    <m/>
    <m/>
    <m/>
    <m/>
    <m/>
    <m/>
    <m/>
    <m/>
    <m/>
    <m/>
    <m/>
    <m/>
    <m/>
    <m/>
    <m/>
    <m/>
    <d v="2024-07-18T00:00:00"/>
    <s v="SL15@tidalwaveautospa.com"/>
    <s v="Kyle Rovansek"/>
    <x v="7"/>
    <x v="0"/>
  </r>
  <r>
    <s v="Matt Bachman"/>
    <s v="EXP-10014609"/>
    <n v="17.84"/>
    <d v="2024-06-13T00:00:00"/>
    <x v="8"/>
    <s v="Snacks"/>
    <s v="Snacks"/>
    <s v="Team gatorades"/>
    <m/>
    <m/>
    <m/>
    <m/>
    <m/>
    <m/>
    <m/>
    <m/>
    <m/>
    <m/>
    <m/>
    <m/>
    <m/>
    <m/>
    <m/>
    <m/>
    <m/>
    <m/>
    <m/>
    <m/>
    <d v="2024-07-18T00:00:00"/>
    <s v="SL15@tidalwaveautospa.com"/>
    <s v="Kyle Rovansek"/>
    <x v="7"/>
    <x v="0"/>
  </r>
  <r>
    <s v="Matt Bachman"/>
    <s v="EXP-10014609"/>
    <n v="11.21"/>
    <d v="2024-06-14T00:00:00"/>
    <x v="8"/>
    <s v="Snacks"/>
    <s v="Snacks"/>
    <s v="Case of water"/>
    <m/>
    <m/>
    <m/>
    <m/>
    <m/>
    <m/>
    <m/>
    <m/>
    <m/>
    <m/>
    <m/>
    <m/>
    <m/>
    <m/>
    <m/>
    <m/>
    <m/>
    <m/>
    <m/>
    <m/>
    <d v="2024-07-18T00:00:00"/>
    <s v="SL15@tidalwaveautospa.com"/>
    <s v="Kyle Rovansek"/>
    <x v="7"/>
    <x v="0"/>
  </r>
  <r>
    <s v="Matt Bachman"/>
    <s v="EXP-10014609"/>
    <n v="22.42"/>
    <d v="2024-06-16T00:00:00"/>
    <x v="8"/>
    <s v="Snacks"/>
    <s v="2cs of water"/>
    <s v="2cs of water"/>
    <m/>
    <m/>
    <m/>
    <m/>
    <m/>
    <m/>
    <m/>
    <m/>
    <m/>
    <m/>
    <m/>
    <m/>
    <m/>
    <m/>
    <m/>
    <m/>
    <m/>
    <m/>
    <m/>
    <m/>
    <d v="2024-07-18T00:00:00"/>
    <s v="SL15@tidalwaveautospa.com"/>
    <s v="Kyle Rovansek"/>
    <x v="7"/>
    <x v="0"/>
  </r>
  <r>
    <s v="Matt Bachman"/>
    <s v="EXP-10014609"/>
    <n v="28.49"/>
    <d v="2024-06-17T00:00:00"/>
    <x v="1"/>
    <s v="Itemized"/>
    <s v="Parts, Plumbing Expense, Snacks"/>
    <s v="Pvc elbow, waters"/>
    <n v="13.5"/>
    <s v="Parts"/>
    <s v="elbow"/>
    <n v="14.989999999999998"/>
    <s v="Snacks"/>
    <s v="bottle water"/>
    <m/>
    <m/>
    <m/>
    <m/>
    <m/>
    <m/>
    <m/>
    <m/>
    <m/>
    <m/>
    <m/>
    <m/>
    <m/>
    <m/>
    <d v="2024-07-18T00:00:00"/>
    <s v="SL15@tidalwaveautospa.com"/>
    <s v="Kyle Rovansek"/>
    <x v="7"/>
    <x v="0"/>
  </r>
  <r>
    <s v="Tristan Luther"/>
    <s v="EXP-10014196"/>
    <n v="68.37"/>
    <d v="2024-06-03T00:00:00"/>
    <x v="1"/>
    <s v="Itemized"/>
    <s v="Small Tools, Wash Maintenance"/>
    <s v="Carbode Blades/WD40"/>
    <n v="57.97"/>
    <s v="Small Tools"/>
    <s v="saw blade"/>
    <n v="10.400000000000006"/>
    <s v="Wash Maintenance"/>
    <s v="degreaser"/>
    <m/>
    <m/>
    <m/>
    <m/>
    <m/>
    <m/>
    <m/>
    <m/>
    <m/>
    <m/>
    <m/>
    <m/>
    <m/>
    <m/>
    <d v="2024-07-18T00:00:00"/>
    <s v="SL35@tidalwaveautospa.com"/>
    <s v="Kyle Rovansek"/>
    <x v="7"/>
    <x v="0"/>
  </r>
  <r>
    <s v="Tristan Luther"/>
    <s v="EXP-10014196"/>
    <n v="30.33"/>
    <d v="2024-06-05T00:00:00"/>
    <x v="1"/>
    <s v="Small Tools"/>
    <s v="Small Tools"/>
    <s v="Screw Extractor/Bits"/>
    <m/>
    <m/>
    <m/>
    <m/>
    <m/>
    <m/>
    <m/>
    <m/>
    <m/>
    <m/>
    <m/>
    <m/>
    <m/>
    <m/>
    <m/>
    <m/>
    <m/>
    <m/>
    <m/>
    <m/>
    <d v="2024-07-18T00:00:00"/>
    <s v="SL35@tidalwaveautospa.com"/>
    <s v="Kyle Rovansek"/>
    <x v="7"/>
    <x v="0"/>
  </r>
  <r>
    <s v="Tristan Luther"/>
    <s v="EXP-10014196"/>
    <n v="12"/>
    <d v="2024-06-22T00:00:00"/>
    <x v="2"/>
    <s v="Car Wash"/>
    <s v="DRB XPT 2 Testing"/>
    <s v="DRB XPT 2 Testing"/>
    <m/>
    <m/>
    <m/>
    <m/>
    <m/>
    <m/>
    <m/>
    <m/>
    <m/>
    <m/>
    <m/>
    <m/>
    <m/>
    <m/>
    <m/>
    <m/>
    <m/>
    <m/>
    <m/>
    <m/>
    <d v="2024-07-18T00:00:00"/>
    <s v="SL35@tidalwaveautospa.com"/>
    <s v="Kyle Rovansek"/>
    <x v="7"/>
    <x v="0"/>
  </r>
  <r>
    <s v="Tristan Luther"/>
    <s v="EXP-10014196"/>
    <n v="13.83"/>
    <d v="2024-06-22T00:00:00"/>
    <x v="1"/>
    <s v="Parts"/>
    <s v="Pipe for Pressure Washer Rebuild"/>
    <s v="Pipe for Pressure Washer Rebuild"/>
    <m/>
    <m/>
    <m/>
    <m/>
    <m/>
    <m/>
    <m/>
    <m/>
    <m/>
    <m/>
    <m/>
    <m/>
    <m/>
    <m/>
    <m/>
    <m/>
    <m/>
    <m/>
    <m/>
    <m/>
    <d v="2024-07-18T00:00:00"/>
    <s v="SL35@tidalwaveautospa.com"/>
    <s v="Kyle Rovansek"/>
    <x v="7"/>
    <x v="0"/>
  </r>
  <r>
    <s v="Tristan Luther"/>
    <s v="EXP-10014196"/>
    <n v="12"/>
    <d v="2024-06-22T00:00:00"/>
    <x v="2"/>
    <s v="Car Wash"/>
    <s v="DRB XPT 2 Testing"/>
    <s v="DRB XPT 2 Testing"/>
    <m/>
    <m/>
    <m/>
    <m/>
    <m/>
    <m/>
    <m/>
    <m/>
    <m/>
    <m/>
    <m/>
    <m/>
    <m/>
    <m/>
    <m/>
    <m/>
    <m/>
    <m/>
    <m/>
    <m/>
    <d v="2024-07-18T00:00:00"/>
    <s v="SL35@tidalwaveautospa.com"/>
    <s v="Kyle Rovansek"/>
    <x v="7"/>
    <x v="0"/>
  </r>
  <r>
    <s v="William Allen"/>
    <s v="EXP-10014610"/>
    <n v="436.93"/>
    <d v="2024-06-04T00:00:00"/>
    <x v="2"/>
    <s v="Parts"/>
    <s v="new air cylinder for buff $ shine"/>
    <s v="new air cylinder for buff $ shine"/>
    <m/>
    <m/>
    <m/>
    <m/>
    <m/>
    <m/>
    <m/>
    <m/>
    <m/>
    <m/>
    <m/>
    <m/>
    <m/>
    <m/>
    <m/>
    <m/>
    <m/>
    <m/>
    <m/>
    <m/>
    <d v="2024-07-18T00:00:00"/>
    <s v="SL140@tidalwaveautospa.com"/>
    <s v="Ricky Doyle"/>
    <x v="7"/>
    <x v="0"/>
  </r>
  <r>
    <s v="William Allen"/>
    <s v="EXP-10014610"/>
    <n v="212.27"/>
    <d v="2024-06-11T00:00:00"/>
    <x v="22"/>
    <s v="Itemized"/>
    <s v="Wash Maintenance"/>
    <s v="dawn / membership"/>
    <n v="75.28"/>
    <s v="Wash Maintenance"/>
    <s v="dawn"/>
    <n v="110"/>
    <s v="Dues &amp; Subscriptions"/>
    <s v="Sams Club membership"/>
    <n v="26.990000000000009"/>
    <s v="Office Supplies"/>
    <s v="bath tissue"/>
    <m/>
    <m/>
    <m/>
    <m/>
    <m/>
    <m/>
    <m/>
    <m/>
    <m/>
    <m/>
    <m/>
    <d v="2024-07-18T00:00:00"/>
    <s v="SL140@tidalwaveautospa.com"/>
    <s v="Ricky Doyle"/>
    <x v="7"/>
    <x v="0"/>
  </r>
  <r>
    <s v="William Allen"/>
    <s v="EXP-10014610"/>
    <n v="9.75"/>
    <d v="2024-06-12T00:00:00"/>
    <x v="35"/>
    <s v="Signage"/>
    <s v="Signage"/>
    <s v="sign repair"/>
    <m/>
    <m/>
    <m/>
    <m/>
    <m/>
    <m/>
    <m/>
    <m/>
    <m/>
    <m/>
    <m/>
    <m/>
    <m/>
    <m/>
    <m/>
    <m/>
    <m/>
    <m/>
    <m/>
    <m/>
    <d v="2024-07-18T00:00:00"/>
    <s v="SL140@tidalwaveautospa.com"/>
    <s v="Ricky Doyle"/>
    <x v="7"/>
    <x v="0"/>
  </r>
  <r>
    <s v="William Allen"/>
    <s v="EXP-10014610"/>
    <n v="51.4"/>
    <d v="2024-06-16T00:00:00"/>
    <x v="6"/>
    <s v="Parts"/>
    <s v="material to board up door"/>
    <s v="material to board up door"/>
    <m/>
    <m/>
    <m/>
    <m/>
    <m/>
    <m/>
    <m/>
    <m/>
    <m/>
    <m/>
    <m/>
    <m/>
    <m/>
    <m/>
    <m/>
    <m/>
    <m/>
    <m/>
    <m/>
    <m/>
    <d v="2024-07-18T00:00:00"/>
    <s v="SL140@tidalwaveautospa.com"/>
    <s v="Ricky Doyle"/>
    <x v="7"/>
    <x v="0"/>
  </r>
  <r>
    <s v="William Allen"/>
    <s v="EXP-10014610"/>
    <n v="266.88"/>
    <d v="2024-06-20T00:00:00"/>
    <x v="23"/>
    <s v="Remove From Report"/>
    <s v="Office Supplies"/>
    <s v="XPT paper"/>
    <m/>
    <m/>
    <m/>
    <m/>
    <m/>
    <m/>
    <m/>
    <m/>
    <m/>
    <m/>
    <m/>
    <m/>
    <m/>
    <m/>
    <m/>
    <m/>
    <m/>
    <m/>
    <m/>
    <m/>
    <d v="2024-07-18T00:00:00"/>
    <s v="SL140@tidalwaveautospa.com"/>
    <s v="Ricky Doyle"/>
    <x v="7"/>
    <x v="0"/>
  </r>
  <r>
    <s v="Aaron McVicker"/>
    <s v="EXP-10014621"/>
    <n v="79.08"/>
    <d v="2024-05-21T00:00:00"/>
    <x v="16"/>
    <s v="Itemized"/>
    <s v="reciprocating saw &amp; blades, braille sign"/>
    <s v="reciprocating saw &amp; blades, braille sign"/>
    <n v="69.98"/>
    <s v="Small Tools"/>
    <s v="reciprocating saw and blades"/>
    <n v="9.0999999999999943"/>
    <s v="Office Supplies"/>
    <s v="bathroom braille sign"/>
    <m/>
    <m/>
    <m/>
    <m/>
    <m/>
    <m/>
    <m/>
    <m/>
    <m/>
    <m/>
    <m/>
    <m/>
    <m/>
    <m/>
    <d v="2024-07-18T00:00:00"/>
    <s v="SL364@tidalwaveautospa.com"/>
    <s v="Ricky Doyle"/>
    <x v="7"/>
    <x v="0"/>
  </r>
  <r>
    <s v="Aaron McVicker"/>
    <s v="EXP-10014621"/>
    <n v="32.5"/>
    <d v="2024-05-23T00:00:00"/>
    <x v="35"/>
    <s v="Plumbing Expense"/>
    <s v="Parts, Plumbing Expense"/>
    <s v="Plumbing parts"/>
    <m/>
    <m/>
    <m/>
    <m/>
    <m/>
    <m/>
    <m/>
    <m/>
    <m/>
    <m/>
    <m/>
    <m/>
    <m/>
    <m/>
    <m/>
    <m/>
    <m/>
    <m/>
    <m/>
    <m/>
    <d v="2024-07-18T00:00:00"/>
    <s v="SL364@tidalwaveautospa.com"/>
    <s v="Ricky Doyle"/>
    <x v="7"/>
    <x v="0"/>
  </r>
  <r>
    <s v="Aaron McVicker"/>
    <s v="EXP-10014621"/>
    <n v="32.24"/>
    <d v="2024-05-24T00:00:00"/>
    <x v="35"/>
    <s v="Plumbing Expense"/>
    <s v="Plumbing Expense"/>
    <s v="Plumbing and hose"/>
    <m/>
    <m/>
    <m/>
    <m/>
    <m/>
    <m/>
    <m/>
    <m/>
    <m/>
    <m/>
    <m/>
    <m/>
    <m/>
    <m/>
    <m/>
    <m/>
    <m/>
    <m/>
    <m/>
    <m/>
    <d v="2024-07-18T00:00:00"/>
    <s v="SL364@tidalwaveautospa.com"/>
    <s v="Ricky Doyle"/>
    <x v="7"/>
    <x v="0"/>
  </r>
  <r>
    <s v="Aaron McVicker"/>
    <s v="EXP-10014621"/>
    <n v="7.46"/>
    <d v="2024-05-24T00:00:00"/>
    <x v="35"/>
    <s v="Plumbing Expense"/>
    <s v="Office Supplies, Parts, Plumbing Expense"/>
    <s v="Plumbing parts and thread tape"/>
    <m/>
    <m/>
    <m/>
    <m/>
    <m/>
    <m/>
    <m/>
    <m/>
    <m/>
    <m/>
    <m/>
    <m/>
    <m/>
    <m/>
    <m/>
    <m/>
    <m/>
    <m/>
    <m/>
    <m/>
    <d v="2024-07-18T00:00:00"/>
    <s v="SL364@tidalwaveautospa.com"/>
    <s v="Ricky Doyle"/>
    <x v="7"/>
    <x v="0"/>
  </r>
  <r>
    <s v="Aaron McVicker"/>
    <s v="EXP-10014621"/>
    <n v="5.58"/>
    <d v="2024-06-12T00:00:00"/>
    <x v="35"/>
    <s v="Plumbing Expense"/>
    <s v="Plumbing Expense"/>
    <s v="Plumbing coupler bushing"/>
    <m/>
    <m/>
    <m/>
    <m/>
    <m/>
    <m/>
    <m/>
    <m/>
    <m/>
    <m/>
    <m/>
    <m/>
    <m/>
    <m/>
    <m/>
    <m/>
    <m/>
    <m/>
    <m/>
    <m/>
    <d v="2024-07-18T00:00:00"/>
    <s v="SL364@tidalwaveautospa.com"/>
    <s v="Ricky Doyle"/>
    <x v="7"/>
    <x v="0"/>
  </r>
  <r>
    <s v="Aaron McVicker"/>
    <s v="EXP-10014621"/>
    <n v="28.38"/>
    <d v="2024-06-17T00:00:00"/>
    <x v="16"/>
    <s v="Dues &amp; Subscriptions"/>
    <s v="Dues &amp; Subscriptions"/>
    <s v="AMAZON MKTPL J60Q87E13"/>
    <m/>
    <m/>
    <m/>
    <m/>
    <m/>
    <m/>
    <m/>
    <m/>
    <m/>
    <m/>
    <m/>
    <m/>
    <m/>
    <m/>
    <m/>
    <m/>
    <m/>
    <m/>
    <m/>
    <m/>
    <d v="2024-07-18T00:00:00"/>
    <s v="SL364@tidalwaveautospa.com"/>
    <s v="Ricky Doyle"/>
    <x v="7"/>
    <x v="0"/>
  </r>
  <r>
    <s v="Grant Hendrix"/>
    <s v="EXP-10014655"/>
    <n v="38.99"/>
    <d v="2024-06-01T00:00:00"/>
    <x v="46"/>
    <s v="Advertising &amp; Promotion"/>
    <s v="Candy for parade"/>
    <s v="Candy for parade"/>
    <m/>
    <m/>
    <m/>
    <m/>
    <m/>
    <m/>
    <m/>
    <m/>
    <m/>
    <m/>
    <m/>
    <m/>
    <m/>
    <m/>
    <m/>
    <m/>
    <m/>
    <m/>
    <m/>
    <m/>
    <d v="2024-07-18T00:00:00"/>
    <s v="SL190@tidalwaveautospa.com"/>
    <s v="Ricky Doyle"/>
    <x v="7"/>
    <x v="0"/>
  </r>
  <r>
    <s v="Grant Hendrix"/>
    <s v="EXP-10014655"/>
    <n v="91.6"/>
    <d v="2024-06-03T00:00:00"/>
    <x v="8"/>
    <s v="Snacks"/>
    <s v="Water"/>
    <s v="Water"/>
    <m/>
    <m/>
    <m/>
    <m/>
    <m/>
    <m/>
    <m/>
    <m/>
    <m/>
    <m/>
    <m/>
    <m/>
    <m/>
    <m/>
    <m/>
    <m/>
    <m/>
    <m/>
    <m/>
    <m/>
    <d v="2024-07-18T00:00:00"/>
    <s v="SL190@tidalwaveautospa.com"/>
    <s v="Ricky Doyle"/>
    <x v="7"/>
    <x v="0"/>
  </r>
  <r>
    <s v="Grant Hendrix"/>
    <s v="EXP-10014655"/>
    <n v="39.75"/>
    <d v="2024-06-03T00:00:00"/>
    <x v="0"/>
    <s v="Itemized"/>
    <s v="spray bottles, bath tissue, plastic knives, drywall knife"/>
    <s v="spray bottles, bath tissue, plastic knives, drywall knife"/>
    <n v="18.78"/>
    <s v="Wash Supplies"/>
    <s v="spray bottles"/>
    <n v="17.84"/>
    <s v="Office Supplies"/>
    <s v="bath tissue, toilet bowl cleaner"/>
    <n v="3.1299999999999955"/>
    <s v="Small Tools"/>
    <s v="drywall knives"/>
    <m/>
    <m/>
    <m/>
    <m/>
    <m/>
    <m/>
    <m/>
    <m/>
    <m/>
    <m/>
    <m/>
    <d v="2024-07-18T00:00:00"/>
    <s v="SL190@tidalwaveautospa.com"/>
    <s v="Ricky Doyle"/>
    <x v="7"/>
    <x v="0"/>
  </r>
  <r>
    <s v="Grant Hendrix"/>
    <s v="EXP-10014655"/>
    <n v="40.68"/>
    <d v="2024-06-10T00:00:00"/>
    <x v="8"/>
    <s v="Snacks"/>
    <s v="Water"/>
    <s v="Water"/>
    <m/>
    <m/>
    <m/>
    <m/>
    <m/>
    <m/>
    <m/>
    <m/>
    <m/>
    <m/>
    <m/>
    <m/>
    <m/>
    <m/>
    <m/>
    <m/>
    <m/>
    <m/>
    <m/>
    <m/>
    <d v="2024-07-18T00:00:00"/>
    <s v="SL190@tidalwaveautospa.com"/>
    <s v="Ricky Doyle"/>
    <x v="7"/>
    <x v="0"/>
  </r>
  <r>
    <s v="Brian Wilson"/>
    <s v="EXP-10014678"/>
    <n v="140.47999999999999"/>
    <d v="2024-06-16T00:00:00"/>
    <x v="41"/>
    <s v="Small Tools"/>
    <s v="Small Tools"/>
    <s v="Misting fan"/>
    <m/>
    <m/>
    <m/>
    <m/>
    <m/>
    <m/>
    <m/>
    <m/>
    <m/>
    <m/>
    <m/>
    <m/>
    <m/>
    <m/>
    <m/>
    <m/>
    <m/>
    <m/>
    <m/>
    <m/>
    <d v="2024-07-18T00:00:00"/>
    <s v="SL204@tidalwaveautospa.com"/>
    <s v="Ricky Doyle"/>
    <x v="7"/>
    <x v="0"/>
  </r>
  <r>
    <s v="Brian Wilson"/>
    <s v="EXP-10014678"/>
    <n v="54.34"/>
    <d v="2024-06-17T00:00:00"/>
    <x v="0"/>
    <s v="Small Tools"/>
    <s v="Small Tools"/>
    <s v="Hand held fans"/>
    <m/>
    <m/>
    <m/>
    <m/>
    <m/>
    <m/>
    <m/>
    <m/>
    <m/>
    <m/>
    <m/>
    <m/>
    <m/>
    <m/>
    <m/>
    <m/>
    <m/>
    <m/>
    <m/>
    <m/>
    <d v="2024-07-18T00:00:00"/>
    <s v="SL204@tidalwaveautospa.com"/>
    <s v="Ricky Doyle"/>
    <x v="7"/>
    <x v="0"/>
  </r>
  <r>
    <s v="Brian Wilson"/>
    <s v="EXP-10014678"/>
    <n v="227.56"/>
    <d v="2024-06-17T00:00:00"/>
    <x v="41"/>
    <s v="Small Tools"/>
    <s v="Small Tools"/>
    <s v="Misting fan and batteries"/>
    <m/>
    <m/>
    <m/>
    <m/>
    <m/>
    <m/>
    <m/>
    <m/>
    <m/>
    <m/>
    <m/>
    <m/>
    <m/>
    <m/>
    <m/>
    <m/>
    <m/>
    <m/>
    <m/>
    <m/>
    <d v="2024-07-18T00:00:00"/>
    <s v="SL204@tidalwaveautospa.com"/>
    <s v="Ricky Doyle"/>
    <x v="7"/>
    <x v="0"/>
  </r>
  <r>
    <s v="Brian Wilson"/>
    <s v="EXP-10014678"/>
    <n v="2.09"/>
    <d v="2024-06-19T00:00:00"/>
    <x v="19"/>
    <s v="Office Supplies"/>
    <s v="separate charge for bigger order"/>
    <s v="separate charge for bigger order"/>
    <m/>
    <m/>
    <m/>
    <m/>
    <m/>
    <m/>
    <m/>
    <m/>
    <m/>
    <m/>
    <m/>
    <m/>
    <m/>
    <m/>
    <m/>
    <m/>
    <m/>
    <m/>
    <m/>
    <m/>
    <d v="2024-07-18T00:00:00"/>
    <s v="SL204@tidalwaveautospa.com"/>
    <s v="Ricky Doyle"/>
    <x v="7"/>
    <x v="0"/>
  </r>
  <r>
    <s v="Brian Wilson"/>
    <s v="EXP-10014678"/>
    <n v="105.55"/>
    <d v="2024-06-20T00:00:00"/>
    <x v="0"/>
    <s v="Snacks"/>
    <s v="Snacks, Wash Maintenance"/>
    <s v="$44.88 vinegar the rest snacks"/>
    <m/>
    <m/>
    <m/>
    <m/>
    <m/>
    <m/>
    <m/>
    <m/>
    <m/>
    <m/>
    <m/>
    <m/>
    <m/>
    <m/>
    <m/>
    <m/>
    <m/>
    <m/>
    <m/>
    <m/>
    <d v="2024-07-18T00:00:00"/>
    <s v="SL204@tidalwaveautospa.com"/>
    <s v="Ricky Doyle"/>
    <x v="7"/>
    <x v="0"/>
  </r>
  <r>
    <s v="Zachary Gairhan"/>
    <s v="EXP-10014713"/>
    <n v="56.35"/>
    <d v="2024-06-18T00:00:00"/>
    <x v="0"/>
    <s v="Itemized"/>
    <s v="Office Supplies, Safety Supplies"/>
    <s v="Gloves, duct tape"/>
    <n v="32.159999999999997"/>
    <s v="Safety Supplies"/>
    <s v="gloves"/>
    <n v="24.190000000000005"/>
    <s v="Wash Maintenance"/>
    <s v="tough all"/>
    <m/>
    <m/>
    <m/>
    <m/>
    <m/>
    <m/>
    <m/>
    <m/>
    <m/>
    <m/>
    <m/>
    <m/>
    <m/>
    <m/>
    <d v="2024-07-18T00:00:00"/>
    <s v="SL281@tidalwaveautospa.com"/>
    <s v="Ricky Doyle"/>
    <x v="7"/>
    <x v="0"/>
  </r>
  <r>
    <s v="Zachary Gairhan"/>
    <s v="EXP-10014713"/>
    <n v="58.03"/>
    <d v="2024-06-18T00:00:00"/>
    <x v="0"/>
    <s v="Parts"/>
    <s v="sharkbites, poly tubing"/>
    <s v="sharkbites, poly tubing"/>
    <m/>
    <m/>
    <m/>
    <m/>
    <m/>
    <m/>
    <m/>
    <m/>
    <m/>
    <m/>
    <m/>
    <m/>
    <m/>
    <m/>
    <m/>
    <m/>
    <m/>
    <m/>
    <m/>
    <m/>
    <d v="2024-07-18T00:00:00"/>
    <s v="SL281@tidalwaveautospa.com"/>
    <s v="Ricky Doyle"/>
    <x v="7"/>
    <x v="0"/>
  </r>
  <r>
    <s v="Zachary Gairhan"/>
    <s v="EXP-10014713"/>
    <n v="91.67"/>
    <d v="2024-06-25T00:00:00"/>
    <x v="0"/>
    <s v="Itemized"/>
    <s v="Wash Supplies"/>
    <s v="Water, vin, spray bottles"/>
    <n v="16.260000000000002"/>
    <s v="Wash Maintenance"/>
    <s v="vinegar"/>
    <n v="21.04"/>
    <s v="Wash Supplies"/>
    <s v="spray bottles"/>
    <n v="54.370000000000005"/>
    <s v="Snacks"/>
    <s v="drinks"/>
    <m/>
    <m/>
    <m/>
    <m/>
    <m/>
    <m/>
    <m/>
    <m/>
    <m/>
    <m/>
    <m/>
    <d v="2024-07-18T00:00:00"/>
    <s v="SL281@tidalwaveautospa.com"/>
    <s v="Ricky Doyle"/>
    <x v="7"/>
    <x v="0"/>
  </r>
  <r>
    <s v="Matthew Roberts"/>
    <s v="EXP-10014213"/>
    <n v="10.95"/>
    <d v="2024-05-25T00:00:00"/>
    <x v="0"/>
    <s v="Wash Maintenance"/>
    <s v="Wash Maintenance"/>
    <s v="laundry detergent"/>
    <m/>
    <m/>
    <m/>
    <m/>
    <m/>
    <m/>
    <m/>
    <m/>
    <m/>
    <m/>
    <m/>
    <m/>
    <m/>
    <m/>
    <m/>
    <m/>
    <m/>
    <m/>
    <m/>
    <m/>
    <d v="2024-07-18T00:00:00"/>
    <s v="SL241@tidalwaveautospa.com"/>
    <s v="Joe Chavez"/>
    <x v="7"/>
    <x v="0"/>
  </r>
  <r>
    <s v="Matthew Roberts"/>
    <s v="EXP-10014213"/>
    <n v="87.21"/>
    <d v="2024-05-27T00:00:00"/>
    <x v="6"/>
    <s v="Wash Maintenance"/>
    <s v="Parking"/>
    <s v="parking lot lines"/>
    <m/>
    <m/>
    <m/>
    <m/>
    <m/>
    <m/>
    <m/>
    <m/>
    <m/>
    <m/>
    <m/>
    <m/>
    <m/>
    <m/>
    <m/>
    <m/>
    <m/>
    <m/>
    <m/>
    <m/>
    <d v="2024-07-18T00:00:00"/>
    <s v="SL241@tidalwaveautospa.com"/>
    <s v="Joe Chavez"/>
    <x v="7"/>
    <x v="0"/>
  </r>
  <r>
    <s v="Matthew Roberts"/>
    <s v="EXP-10014213"/>
    <n v="107.4"/>
    <d v="2024-06-03T00:00:00"/>
    <x v="35"/>
    <s v="Itemized"/>
    <s v="Parts, Wash Maintenance"/>
    <s v="quick connects, more paint for lines"/>
    <n v="33.94"/>
    <s v="Wash Maintenance"/>
    <s v="paint"/>
    <n v="73.460000000000008"/>
    <s v="Parts"/>
    <s v="quick connects"/>
    <m/>
    <m/>
    <m/>
    <m/>
    <m/>
    <m/>
    <m/>
    <m/>
    <m/>
    <m/>
    <m/>
    <m/>
    <m/>
    <m/>
    <d v="2024-07-18T00:00:00"/>
    <s v="SL241@tidalwaveautospa.com"/>
    <s v="Joe Chavez"/>
    <x v="7"/>
    <x v="0"/>
  </r>
  <r>
    <s v="Matthew Roberts"/>
    <s v="EXP-10014213"/>
    <n v="317.92"/>
    <d v="2024-06-05T00:00:00"/>
    <x v="0"/>
    <s v="Itemized"/>
    <s v="Snacks, Wash Maintenance"/>
    <s v="vinegar, dawn, gatorade"/>
    <n v="15.44"/>
    <s v="Snacks"/>
    <s v="gatorades"/>
    <n v="302.48"/>
    <s v="Wash Maintenance"/>
    <s v="vinegar, dawn"/>
    <m/>
    <m/>
    <m/>
    <m/>
    <m/>
    <m/>
    <m/>
    <m/>
    <m/>
    <m/>
    <m/>
    <m/>
    <m/>
    <m/>
    <d v="2024-07-18T00:00:00"/>
    <s v="SL241@tidalwaveautospa.com"/>
    <s v="Joe Chavez"/>
    <x v="7"/>
    <x v="0"/>
  </r>
  <r>
    <s v="Matthew Roberts"/>
    <s v="EXP-10014213"/>
    <n v="361.08"/>
    <d v="2024-06-08T00:00:00"/>
    <x v="21"/>
    <s v="Equipment"/>
    <s v="Equipment"/>
    <s v="washing machine, old one will not start"/>
    <m/>
    <m/>
    <m/>
    <m/>
    <m/>
    <m/>
    <m/>
    <m/>
    <m/>
    <m/>
    <m/>
    <m/>
    <m/>
    <m/>
    <m/>
    <m/>
    <m/>
    <m/>
    <m/>
    <m/>
    <d v="2024-07-18T00:00:00"/>
    <s v="SL241@tidalwaveautospa.com"/>
    <s v="Joe Chavez"/>
    <x v="7"/>
    <x v="0"/>
  </r>
  <r>
    <s v="Matthew Roberts"/>
    <s v="EXP-10014213"/>
    <n v="126.12"/>
    <d v="2024-06-14T00:00:00"/>
    <x v="19"/>
    <s v="Itemized"/>
    <s v="Office Supplies, Snacks"/>
    <s v="toilet paper, cleaning, and drinks"/>
    <n v="44.02"/>
    <s v="Office Supplies"/>
    <s v="bath tissue, bathroom cleaner, febreeze"/>
    <n v="15.98"/>
    <s v="Wash Maintenance"/>
    <s v="detergent"/>
    <n v="66.12"/>
    <s v="Snacks"/>
    <s v="gatorades"/>
    <m/>
    <m/>
    <m/>
    <m/>
    <m/>
    <m/>
    <m/>
    <m/>
    <m/>
    <m/>
    <m/>
    <d v="2024-07-18T00:00:00"/>
    <s v="SL241@tidalwaveautospa.com"/>
    <s v="Joe Chavez"/>
    <x v="7"/>
    <x v="0"/>
  </r>
  <r>
    <s v="David Deal"/>
    <s v="EXP-10013261"/>
    <n v="80.77"/>
    <d v="2024-06-17T00:00:00"/>
    <x v="0"/>
    <s v="Itemized"/>
    <s v="Office Supplies, Snacks, Wash Maintenance"/>
    <s v="dawn, vinegar,bathroom cleaner,gatorade"/>
    <n v="24.62"/>
    <s v="Snacks"/>
    <s v="bottle water, gatorades"/>
    <n v="56.149999999999991"/>
    <s v="Wash Maintenance"/>
    <s v="dawn, detergent"/>
    <m/>
    <m/>
    <m/>
    <m/>
    <m/>
    <m/>
    <m/>
    <m/>
    <m/>
    <m/>
    <m/>
    <m/>
    <m/>
    <m/>
    <d v="2024-07-18T00:00:00"/>
    <s v="SL119@tidalwaveautospa.com"/>
    <s v="Jeff Mathis"/>
    <x v="7"/>
    <x v="0"/>
  </r>
  <r>
    <s v="Travis Scroggins"/>
    <s v="EXP-10014132"/>
    <n v="16.96"/>
    <d v="2024-05-31T00:00:00"/>
    <x v="19"/>
    <s v="Office Supplies"/>
    <s v="air freshner for bathroom"/>
    <s v="air freshner for bathroom"/>
    <m/>
    <m/>
    <m/>
    <m/>
    <m/>
    <m/>
    <m/>
    <m/>
    <m/>
    <m/>
    <m/>
    <m/>
    <m/>
    <m/>
    <m/>
    <m/>
    <m/>
    <m/>
    <m/>
    <m/>
    <d v="2024-07-18T00:00:00"/>
    <s v="SL228@tidalwaveautospa.com"/>
    <s v="Joe Chavez"/>
    <x v="7"/>
    <x v="0"/>
  </r>
  <r>
    <s v="Travis Scroggins"/>
    <s v="EXP-10014132"/>
    <n v="32.880000000000003"/>
    <d v="2024-06-01T00:00:00"/>
    <x v="6"/>
    <s v="Wash Maintenance"/>
    <s v="Wash Maintenance"/>
    <s v="concrete cleaner"/>
    <m/>
    <m/>
    <m/>
    <m/>
    <m/>
    <m/>
    <m/>
    <m/>
    <m/>
    <m/>
    <m/>
    <m/>
    <m/>
    <m/>
    <m/>
    <m/>
    <m/>
    <m/>
    <m/>
    <m/>
    <d v="2024-07-18T00:00:00"/>
    <s v="SL228@tidalwaveautospa.com"/>
    <s v="Joe Chavez"/>
    <x v="7"/>
    <x v="0"/>
  </r>
  <r>
    <s v="Travis Scroggins"/>
    <s v="EXP-10014132"/>
    <n v="77"/>
    <d v="2024-06-02T00:00:00"/>
    <x v="16"/>
    <s v="Wash Maintenance"/>
    <s v="Small Tools, Wash Maintenance"/>
    <s v="paint, screwdriver, utility blades, hose release"/>
    <m/>
    <m/>
    <m/>
    <m/>
    <m/>
    <m/>
    <m/>
    <m/>
    <m/>
    <m/>
    <m/>
    <m/>
    <m/>
    <m/>
    <m/>
    <m/>
    <m/>
    <m/>
    <m/>
    <m/>
    <d v="2024-07-18T00:00:00"/>
    <s v="SL228@tidalwaveautospa.com"/>
    <s v="Joe Chavez"/>
    <x v="7"/>
    <x v="0"/>
  </r>
  <r>
    <s v="Travis Scroggins"/>
    <s v="EXP-10014132"/>
    <n v="21.91"/>
    <d v="2024-06-02T00:00:00"/>
    <x v="0"/>
    <s v="Office Supplies"/>
    <s v="Office Supplies"/>
    <s v="air freshner for bathroom"/>
    <m/>
    <m/>
    <m/>
    <m/>
    <m/>
    <m/>
    <m/>
    <m/>
    <m/>
    <m/>
    <m/>
    <m/>
    <m/>
    <m/>
    <m/>
    <m/>
    <m/>
    <m/>
    <m/>
    <m/>
    <d v="2024-07-18T00:00:00"/>
    <s v="SL228@tidalwaveautospa.com"/>
    <s v="Joe Chavez"/>
    <x v="7"/>
    <x v="0"/>
  </r>
  <r>
    <s v="Travis Scroggins"/>
    <s v="EXP-10014132"/>
    <n v="145.35"/>
    <d v="2024-06-03T00:00:00"/>
    <x v="0"/>
    <s v="Itemized"/>
    <s v="Snacks, Wash Maintenance"/>
    <s v="vinegar and snacks"/>
    <n v="58.94"/>
    <s v="Snacks"/>
    <s v="coffee, snacks"/>
    <n v="86.41"/>
    <s v="Wash Maintenance"/>
    <s v="vinegar"/>
    <m/>
    <m/>
    <m/>
    <m/>
    <m/>
    <m/>
    <m/>
    <m/>
    <m/>
    <m/>
    <m/>
    <m/>
    <m/>
    <m/>
    <d v="2024-07-18T00:00:00"/>
    <s v="SL228@tidalwaveautospa.com"/>
    <s v="Joe Chavez"/>
    <x v="7"/>
    <x v="0"/>
  </r>
  <r>
    <s v="Travis Scroggins"/>
    <s v="EXP-10014132"/>
    <n v="-39.47"/>
    <d v="2024-06-04T00:00:00"/>
    <x v="0"/>
    <s v="Wash Maintenance"/>
    <s v="Small Tools, Wash Maintenance"/>
    <s v="return wrong size bag/ filter for shop vac"/>
    <m/>
    <m/>
    <m/>
    <m/>
    <m/>
    <m/>
    <m/>
    <m/>
    <m/>
    <m/>
    <m/>
    <m/>
    <m/>
    <m/>
    <m/>
    <m/>
    <m/>
    <m/>
    <m/>
    <m/>
    <d v="2024-07-18T00:00:00"/>
    <s v="SL228@tidalwaveautospa.com"/>
    <s v="Joe Chavez"/>
    <x v="7"/>
    <x v="0"/>
  </r>
  <r>
    <s v="Nadine Moses"/>
    <s v="EXP-10014498"/>
    <n v="27.73"/>
    <d v="2024-05-18T00:00:00"/>
    <x v="22"/>
    <s v="Parts"/>
    <s v="6 inch angled connector"/>
    <s v="6 inch angled connector"/>
    <m/>
    <m/>
    <m/>
    <m/>
    <m/>
    <m/>
    <m/>
    <m/>
    <m/>
    <m/>
    <m/>
    <m/>
    <m/>
    <m/>
    <m/>
    <m/>
    <m/>
    <m/>
    <m/>
    <m/>
    <d v="2024-07-18T00:00:00"/>
    <s v="SL278@tidalwaveautospa.com"/>
    <s v="Wesley Kurtz"/>
    <x v="7"/>
    <x v="0"/>
  </r>
  <r>
    <s v="Nadine Moses"/>
    <s v="EXP-10014498"/>
    <n v="2.02"/>
    <d v="2024-05-18T00:00:00"/>
    <x v="22"/>
    <s v="Parts"/>
    <s v="Parts"/>
    <s v="3/4 elbow connector"/>
    <m/>
    <m/>
    <m/>
    <m/>
    <m/>
    <m/>
    <m/>
    <m/>
    <m/>
    <m/>
    <m/>
    <m/>
    <m/>
    <m/>
    <m/>
    <m/>
    <m/>
    <m/>
    <m/>
    <m/>
    <d v="2024-07-18T00:00:00"/>
    <s v="SL278@tidalwaveautospa.com"/>
    <s v="Wesley Kurtz"/>
    <x v="7"/>
    <x v="0"/>
  </r>
  <r>
    <s v="Nadine Moses"/>
    <s v="EXP-10014498"/>
    <n v="141.35"/>
    <d v="2024-05-19T00:00:00"/>
    <x v="22"/>
    <s v="Remove From Report"/>
    <s v="Office Supplies"/>
    <s v="goo be gone, ink,TP,hand soap,lamination sheets,"/>
    <m/>
    <m/>
    <m/>
    <m/>
    <m/>
    <m/>
    <m/>
    <m/>
    <m/>
    <m/>
    <m/>
    <m/>
    <m/>
    <m/>
    <m/>
    <m/>
    <m/>
    <m/>
    <m/>
    <m/>
    <d v="2024-07-18T00:00:00"/>
    <s v="SL278@tidalwaveautospa.com"/>
    <s v="Wesley Kurtz"/>
    <x v="7"/>
    <x v="0"/>
  </r>
  <r>
    <s v="Nadine Moses"/>
    <s v="EXP-10014498"/>
    <n v="113.04"/>
    <d v="2024-05-27T00:00:00"/>
    <x v="22"/>
    <s v="Wash Supplies"/>
    <s v="Wash Supplies"/>
    <s v="spray bottles"/>
    <m/>
    <m/>
    <m/>
    <m/>
    <m/>
    <m/>
    <m/>
    <m/>
    <m/>
    <m/>
    <m/>
    <m/>
    <m/>
    <m/>
    <m/>
    <m/>
    <m/>
    <m/>
    <m/>
    <m/>
    <d v="2024-07-18T00:00:00"/>
    <s v="SL278@tidalwaveautospa.com"/>
    <s v="Wesley Kurtz"/>
    <x v="7"/>
    <x v="0"/>
  </r>
  <r>
    <s v="Nadine Moses"/>
    <s v="EXP-10014498"/>
    <n v="54.22"/>
    <d v="2024-05-28T00:00:00"/>
    <x v="51"/>
    <s v="Employee Incentives - Other"/>
    <s v="Employee Incentives - Other"/>
    <s v="GC for contest ( before I knew about the policy)"/>
    <m/>
    <m/>
    <m/>
    <m/>
    <m/>
    <m/>
    <m/>
    <m/>
    <m/>
    <m/>
    <m/>
    <m/>
    <m/>
    <m/>
    <m/>
    <m/>
    <m/>
    <m/>
    <m/>
    <m/>
    <d v="2024-07-18T00:00:00"/>
    <s v="SL278@tidalwaveautospa.com"/>
    <s v="Wesley Kurtz"/>
    <x v="7"/>
    <x v="0"/>
  </r>
  <r>
    <s v="Nadine Moses"/>
    <s v="EXP-10014498"/>
    <n v="10.119999999999999"/>
    <d v="2024-05-29T00:00:00"/>
    <x v="22"/>
    <s v="Parts"/>
    <s v="hex nut"/>
    <s v="hex nut"/>
    <m/>
    <m/>
    <m/>
    <m/>
    <m/>
    <m/>
    <m/>
    <m/>
    <m/>
    <m/>
    <m/>
    <m/>
    <m/>
    <m/>
    <m/>
    <m/>
    <m/>
    <m/>
    <m/>
    <m/>
    <d v="2024-07-18T00:00:00"/>
    <s v="SL278@tidalwaveautospa.com"/>
    <s v="Wesley Kurtz"/>
    <x v="7"/>
    <x v="0"/>
  </r>
  <r>
    <s v="Nadine Moses"/>
    <s v="EXP-10014498"/>
    <n v="90.97"/>
    <d v="2024-06-01T00:00:00"/>
    <x v="22"/>
    <s v="Itemized"/>
    <s v="Office Supplies, Wash Maintenance"/>
    <s v="vinegar, toilet paper, laundry detergent, poweradw pops"/>
    <n v="51.63"/>
    <s v="Wash Maintenance"/>
    <s v="vinegar, detergent"/>
    <n v="22.39"/>
    <s v="Office Supplies"/>
    <s v="bath tissue"/>
    <n v="16.949999999999989"/>
    <s v="Snacks"/>
    <s v="powerade popsicles"/>
    <m/>
    <m/>
    <m/>
    <m/>
    <m/>
    <m/>
    <m/>
    <m/>
    <m/>
    <m/>
    <m/>
    <d v="2024-07-18T00:00:00"/>
    <s v="SL278@tidalwaveautospa.com"/>
    <s v="Wesley Kurtz"/>
    <x v="7"/>
    <x v="0"/>
  </r>
  <r>
    <s v="Nadine Moses"/>
    <s v="EXP-10014498"/>
    <n v="38.79"/>
    <d v="2024-06-05T00:00:00"/>
    <x v="22"/>
    <s v="Itemized"/>
    <s v="Parts, Small Tools"/>
    <s v="hose clamps, air tubing, pipe cutter"/>
    <n v="21.56"/>
    <s v="Parts"/>
    <s v="hose clamps, poly tubing"/>
    <n v="17.23"/>
    <s v="Small Tools"/>
    <s v="poly tubing cutter"/>
    <m/>
    <m/>
    <m/>
    <m/>
    <m/>
    <m/>
    <m/>
    <m/>
    <m/>
    <m/>
    <m/>
    <m/>
    <m/>
    <m/>
    <d v="2024-07-18T00:00:00"/>
    <s v="SL278@tidalwaveautospa.com"/>
    <s v="Wesley Kurtz"/>
    <x v="7"/>
    <x v="0"/>
  </r>
  <r>
    <s v="Nadine Moses"/>
    <s v="EXP-10014498"/>
    <n v="143.05000000000001"/>
    <d v="2024-06-07T00:00:00"/>
    <x v="34"/>
    <s v="Wash Repairs"/>
    <s v="A/C repair"/>
    <s v="A/C repair"/>
    <m/>
    <m/>
    <m/>
    <m/>
    <m/>
    <m/>
    <m/>
    <m/>
    <m/>
    <m/>
    <m/>
    <m/>
    <m/>
    <m/>
    <m/>
    <m/>
    <m/>
    <m/>
    <m/>
    <m/>
    <d v="2024-07-18T00:00:00"/>
    <s v="SL278@tidalwaveautospa.com"/>
    <s v="Wesley Kurtz"/>
    <x v="7"/>
    <x v="0"/>
  </r>
  <r>
    <s v="Nadine Moses"/>
    <s v="EXP-10014498"/>
    <n v="8.1300000000000008"/>
    <d v="2024-06-08T00:00:00"/>
    <x v="19"/>
    <s v="Employee Incentive - Meals"/>
    <s v="birthday cupcakes"/>
    <s v="birthday cupcakes"/>
    <m/>
    <m/>
    <m/>
    <m/>
    <m/>
    <m/>
    <m/>
    <m/>
    <m/>
    <m/>
    <m/>
    <m/>
    <m/>
    <m/>
    <m/>
    <m/>
    <m/>
    <m/>
    <m/>
    <m/>
    <d v="2024-07-18T00:00:00"/>
    <s v="SL278@tidalwaveautospa.com"/>
    <s v="Wesley Kurtz"/>
    <x v="7"/>
    <x v="0"/>
  </r>
  <r>
    <s v="Michael Miller"/>
    <s v="EXP-10014425"/>
    <n v="19.670000000000002"/>
    <d v="2024-05-20T00:00:00"/>
    <x v="19"/>
    <s v="Snacks"/>
    <s v="bottled water"/>
    <s v="bottled water"/>
    <m/>
    <m/>
    <m/>
    <m/>
    <m/>
    <m/>
    <m/>
    <m/>
    <m/>
    <m/>
    <m/>
    <m/>
    <m/>
    <m/>
    <m/>
    <m/>
    <m/>
    <m/>
    <m/>
    <m/>
    <d v="2024-07-18T00:00:00"/>
    <s v="SL55@tidalwaveautospa.com"/>
    <s v="Wesley Kurtz"/>
    <x v="7"/>
    <x v="0"/>
  </r>
  <r>
    <s v="Michael Miller"/>
    <s v="EXP-10014425"/>
    <n v="35.119999999999997"/>
    <d v="2024-05-23T00:00:00"/>
    <x v="14"/>
    <s v="Remove From Report"/>
    <s v="AMZN MKTP US BK9691D93"/>
    <s v="AMZN MKTP US BK9691D93"/>
    <m/>
    <m/>
    <m/>
    <m/>
    <m/>
    <m/>
    <m/>
    <m/>
    <m/>
    <m/>
    <m/>
    <m/>
    <m/>
    <m/>
    <m/>
    <m/>
    <m/>
    <m/>
    <m/>
    <m/>
    <d v="2024-07-18T00:00:00"/>
    <s v="SL55@tidalwaveautospa.com"/>
    <s v="Wesley Kurtz"/>
    <x v="7"/>
    <x v="0"/>
  </r>
  <r>
    <s v="Michael Miller"/>
    <s v="EXP-10014425"/>
    <n v="42.79"/>
    <d v="2024-05-23T00:00:00"/>
    <x v="22"/>
    <s v="Safety Supplies"/>
    <s v="Safety Supplies"/>
    <s v="nitrile gloves"/>
    <m/>
    <m/>
    <m/>
    <m/>
    <m/>
    <m/>
    <m/>
    <m/>
    <m/>
    <m/>
    <m/>
    <m/>
    <m/>
    <m/>
    <m/>
    <m/>
    <m/>
    <m/>
    <m/>
    <m/>
    <d v="2024-07-18T00:00:00"/>
    <s v="SL55@tidalwaveautospa.com"/>
    <s v="Wesley Kurtz"/>
    <x v="7"/>
    <x v="0"/>
  </r>
  <r>
    <s v="Michael Miller"/>
    <s v="EXP-10014425"/>
    <n v="23.27"/>
    <d v="2024-05-30T00:00:00"/>
    <x v="19"/>
    <s v="Itemized"/>
    <s v="bottled water, screws"/>
    <s v="bottled water, screws"/>
    <n v="19.309999999999999"/>
    <s v="Snacks"/>
    <s v="bottle water"/>
    <n v="3.9599999999999969"/>
    <s v="Parts"/>
    <s v="screws"/>
    <m/>
    <m/>
    <m/>
    <m/>
    <m/>
    <m/>
    <m/>
    <m/>
    <m/>
    <m/>
    <m/>
    <m/>
    <m/>
    <m/>
    <d v="2024-07-18T00:00:00"/>
    <s v="SL55@tidalwaveautospa.com"/>
    <s v="Wesley Kurtz"/>
    <x v="7"/>
    <x v="0"/>
  </r>
  <r>
    <s v="Michael Miller"/>
    <s v="EXP-10014425"/>
    <n v="46.21"/>
    <d v="2024-06-07T00:00:00"/>
    <x v="23"/>
    <s v="Itemized"/>
    <s v="Wash Maintenance"/>
    <s v="water and detergent"/>
    <n v="10.91"/>
    <s v="Snacks"/>
    <s v="bottle water"/>
    <n v="35.299999999999997"/>
    <s v="Wash Maintenance"/>
    <s v="detergent"/>
    <m/>
    <m/>
    <m/>
    <m/>
    <m/>
    <m/>
    <m/>
    <m/>
    <m/>
    <m/>
    <m/>
    <m/>
    <m/>
    <m/>
    <d v="2024-07-18T00:00:00"/>
    <s v="SL55@tidalwaveautospa.com"/>
    <s v="Wesley Kurtz"/>
    <x v="7"/>
    <x v="0"/>
  </r>
  <r>
    <s v="Michael Harland"/>
    <s v="EXP-10014590"/>
    <n v="250"/>
    <d v="2024-05-17T00:00:00"/>
    <x v="2"/>
    <s v="Wash Repairs"/>
    <s v="Reattached steel guide rail on conveyor track"/>
    <s v="Reattached steel guide rail on conveyor track"/>
    <m/>
    <m/>
    <m/>
    <m/>
    <m/>
    <m/>
    <m/>
    <m/>
    <m/>
    <m/>
    <m/>
    <m/>
    <m/>
    <m/>
    <m/>
    <m/>
    <m/>
    <m/>
    <m/>
    <m/>
    <d v="2024-07-18T00:00:00"/>
    <s v="SL12@tidalwaveautospa.com"/>
    <s v="Wesley Kurtz"/>
    <x v="7"/>
    <x v="0"/>
  </r>
  <r>
    <s v="Michael Harland"/>
    <s v="EXP-10014590"/>
    <n v="8.56"/>
    <d v="2024-05-17T00:00:00"/>
    <x v="13"/>
    <s v="Office Supplies"/>
    <s v="Office Supplies"/>
    <s v="Extra keys made for bathroom"/>
    <m/>
    <m/>
    <m/>
    <m/>
    <m/>
    <m/>
    <m/>
    <m/>
    <m/>
    <m/>
    <m/>
    <m/>
    <m/>
    <m/>
    <m/>
    <m/>
    <m/>
    <m/>
    <m/>
    <m/>
    <d v="2024-07-18T00:00:00"/>
    <s v="SL12@tidalwaveautospa.com"/>
    <s v="Wesley Kurtz"/>
    <x v="7"/>
    <x v="0"/>
  </r>
  <r>
    <s v="Michael Harland"/>
    <s v="EXP-10014590"/>
    <n v="16.010000000000002"/>
    <d v="2024-05-21T00:00:00"/>
    <x v="19"/>
    <s v="Snacks"/>
    <s v="drinks, chips"/>
    <s v="drinks, chips"/>
    <m/>
    <m/>
    <m/>
    <m/>
    <m/>
    <m/>
    <m/>
    <m/>
    <m/>
    <m/>
    <m/>
    <m/>
    <m/>
    <m/>
    <m/>
    <m/>
    <m/>
    <m/>
    <m/>
    <m/>
    <d v="2024-07-18T00:00:00"/>
    <s v="SL12@tidalwaveautospa.com"/>
    <s v="Wesley Kurtz"/>
    <x v="7"/>
    <x v="0"/>
  </r>
  <r>
    <s v="Michael Harland"/>
    <s v="EXP-10014590"/>
    <n v="138.76"/>
    <d v="2024-05-23T00:00:00"/>
    <x v="11"/>
    <s v="Small Tools"/>
    <s v="Small Tools"/>
    <s v="rechargeable fan for employees"/>
    <m/>
    <m/>
    <m/>
    <m/>
    <m/>
    <m/>
    <m/>
    <m/>
    <m/>
    <m/>
    <m/>
    <m/>
    <m/>
    <m/>
    <m/>
    <m/>
    <m/>
    <m/>
    <m/>
    <m/>
    <d v="2024-07-18T00:00:00"/>
    <s v="SL12@tidalwaveautospa.com"/>
    <s v="Wesley Kurtz"/>
    <x v="7"/>
    <x v="0"/>
  </r>
  <r>
    <s v="Michael Harland"/>
    <s v="EXP-10014590"/>
    <n v="373.61"/>
    <d v="2024-05-23T00:00:00"/>
    <x v="14"/>
    <s v="Office Supplies"/>
    <s v="Office Supplies"/>
    <s v="umbrella for shade at prep station"/>
    <m/>
    <m/>
    <m/>
    <m/>
    <m/>
    <m/>
    <m/>
    <m/>
    <m/>
    <m/>
    <m/>
    <m/>
    <m/>
    <m/>
    <m/>
    <m/>
    <m/>
    <m/>
    <m/>
    <m/>
    <d v="2024-07-18T00:00:00"/>
    <s v="SL12@tidalwaveautospa.com"/>
    <s v="Wesley Kurtz"/>
    <x v="7"/>
    <x v="0"/>
  </r>
  <r>
    <s v="Michael Harland"/>
    <s v="EXP-10014590"/>
    <n v="98.66"/>
    <d v="2024-05-24T00:00:00"/>
    <x v="35"/>
    <s v="Wash Maintenance"/>
    <s v="Maintenance for tunnel"/>
    <s v="Maintenance for tunnel"/>
    <m/>
    <m/>
    <m/>
    <m/>
    <m/>
    <m/>
    <m/>
    <m/>
    <m/>
    <m/>
    <m/>
    <m/>
    <m/>
    <m/>
    <m/>
    <m/>
    <m/>
    <m/>
    <m/>
    <m/>
    <d v="2024-07-18T00:00:00"/>
    <s v="SL12@tidalwaveautospa.com"/>
    <s v="Wesley Kurtz"/>
    <x v="7"/>
    <x v="0"/>
  </r>
  <r>
    <s v="Michael Harland"/>
    <s v="EXP-10014590"/>
    <n v="69.94"/>
    <d v="2024-05-31T00:00:00"/>
    <x v="3"/>
    <s v="Vehicle Damage Claims"/>
    <s v="gift card for customer(car damage)"/>
    <s v="gift card for customer(car damage)"/>
    <m/>
    <m/>
    <m/>
    <m/>
    <m/>
    <m/>
    <m/>
    <m/>
    <m/>
    <m/>
    <m/>
    <m/>
    <m/>
    <m/>
    <m/>
    <m/>
    <m/>
    <m/>
    <m/>
    <m/>
    <d v="2024-07-18T00:00:00"/>
    <s v="SL12@tidalwaveautospa.com"/>
    <s v="Wesley Kurtz"/>
    <x v="7"/>
    <x v="0"/>
  </r>
  <r>
    <s v="Michael Harland"/>
    <s v="EXP-10014590"/>
    <n v="134.94"/>
    <d v="2024-06-07T00:00:00"/>
    <x v="3"/>
    <s v="Vehicle Damage Claims"/>
    <s v="Reimbursement for a broken wiper during prepping"/>
    <s v="Reimbursement for a broken wiper during prepping"/>
    <m/>
    <m/>
    <m/>
    <m/>
    <m/>
    <m/>
    <m/>
    <m/>
    <m/>
    <m/>
    <m/>
    <m/>
    <m/>
    <m/>
    <m/>
    <m/>
    <m/>
    <m/>
    <m/>
    <m/>
    <d v="2024-07-18T00:00:00"/>
    <s v="SL12@tidalwaveautospa.com"/>
    <s v="Wesley Kurtz"/>
    <x v="7"/>
    <x v="0"/>
  </r>
  <r>
    <s v="Michael Harland"/>
    <s v="EXP-10014590"/>
    <n v="245.44"/>
    <d v="2024-06-08T00:00:00"/>
    <x v="0"/>
    <s v="Wash Maintenance"/>
    <s v="New garbage cans"/>
    <s v="New garbage cans"/>
    <m/>
    <m/>
    <m/>
    <m/>
    <m/>
    <m/>
    <m/>
    <m/>
    <m/>
    <m/>
    <m/>
    <m/>
    <m/>
    <m/>
    <m/>
    <m/>
    <m/>
    <m/>
    <m/>
    <m/>
    <d v="2024-07-18T00:00:00"/>
    <s v="SL12@tidalwaveautospa.com"/>
    <s v="Wesley Kurtz"/>
    <x v="7"/>
    <x v="0"/>
  </r>
  <r>
    <s v="Michael Harland"/>
    <s v="EXP-10014590"/>
    <n v="177.33"/>
    <d v="2024-06-09T00:00:00"/>
    <x v="22"/>
    <s v="Itemized"/>
    <s v="Safety Supplies, Small Tools"/>
    <s v="Come along. gloves and tire shine applicator"/>
    <n v="92.44"/>
    <s v="Small Tools"/>
    <s v="comealong, applicator pads"/>
    <n v="84.890000000000015"/>
    <s v="Safety Supplies"/>
    <s v="gloves"/>
    <m/>
    <m/>
    <m/>
    <m/>
    <m/>
    <m/>
    <m/>
    <m/>
    <m/>
    <m/>
    <m/>
    <m/>
    <m/>
    <m/>
    <d v="2024-07-18T00:00:00"/>
    <s v="SL12@tidalwaveautospa.com"/>
    <s v="Wesley Kurtz"/>
    <x v="7"/>
    <x v="0"/>
  </r>
  <r>
    <s v="Michael Harland"/>
    <s v="EXP-10014590"/>
    <n v="21.24"/>
    <d v="2024-06-10T00:00:00"/>
    <x v="5"/>
    <s v="Safety Supplies"/>
    <s v="hazard sign"/>
    <s v="hazard sign"/>
    <m/>
    <m/>
    <m/>
    <m/>
    <m/>
    <m/>
    <m/>
    <m/>
    <m/>
    <m/>
    <m/>
    <m/>
    <m/>
    <m/>
    <m/>
    <m/>
    <m/>
    <m/>
    <m/>
    <m/>
    <d v="2024-07-18T00:00:00"/>
    <s v="SL12@tidalwaveautospa.com"/>
    <s v="Wesley Kurtz"/>
    <x v="7"/>
    <x v="0"/>
  </r>
  <r>
    <s v="Michael Harland"/>
    <s v="EXP-10014590"/>
    <n v="63.88"/>
    <d v="2024-06-14T00:00:00"/>
    <x v="22"/>
    <s v="Itemized"/>
    <s v="Wash Maintenance"/>
    <s v="Soap and vinegar (and water)"/>
    <n v="16.600000000000001"/>
    <s v="Snacks"/>
    <s v="bottle water"/>
    <n v="10.58"/>
    <s v="Office Supplies"/>
    <s v="bath tissue"/>
    <n v="36.700000000000003"/>
    <s v="Wash Maintenance"/>
    <s v="vinegar, dish soap"/>
    <m/>
    <m/>
    <m/>
    <m/>
    <m/>
    <m/>
    <m/>
    <m/>
    <m/>
    <m/>
    <m/>
    <d v="2024-07-18T00:00:00"/>
    <s v="SL12@tidalwaveautospa.com"/>
    <s v="Wesley Kurtz"/>
    <x v="7"/>
    <x v="0"/>
  </r>
  <r>
    <s v="Michael Harland"/>
    <s v="EXP-10014590"/>
    <n v="11.49"/>
    <d v="2024-06-18T00:00:00"/>
    <x v="35"/>
    <s v="Small Tools"/>
    <s v="Small Tools"/>
    <s v="saw blades to cut chain links"/>
    <m/>
    <m/>
    <m/>
    <m/>
    <m/>
    <m/>
    <m/>
    <m/>
    <m/>
    <m/>
    <m/>
    <m/>
    <m/>
    <m/>
    <m/>
    <m/>
    <m/>
    <m/>
    <m/>
    <m/>
    <d v="2024-07-18T00:00:00"/>
    <s v="SL12@tidalwaveautospa.com"/>
    <s v="Wesley Kurtz"/>
    <x v="7"/>
    <x v="0"/>
  </r>
  <r>
    <s v="Joseph Landfried"/>
    <s v="EXP-10013974"/>
    <n v="6.58"/>
    <d v="2024-05-18T00:00:00"/>
    <x v="8"/>
    <s v="Snacks"/>
    <s v="water"/>
    <s v="water"/>
    <m/>
    <m/>
    <m/>
    <m/>
    <m/>
    <m/>
    <m/>
    <m/>
    <m/>
    <m/>
    <m/>
    <m/>
    <m/>
    <m/>
    <m/>
    <m/>
    <m/>
    <m/>
    <m/>
    <m/>
    <d v="2024-07-18T00:00:00"/>
    <s v="SL20@tidalwaveautospa.com"/>
    <s v="Wesley Kurtz"/>
    <x v="7"/>
    <x v="0"/>
  </r>
  <r>
    <s v="Joseph Landfried"/>
    <s v="EXP-10013974"/>
    <n v="93.95"/>
    <d v="2024-05-18T00:00:00"/>
    <x v="6"/>
    <s v="Wash Maintenance"/>
    <s v="Wash Maintenance"/>
    <s v="hydraulic fluid"/>
    <m/>
    <m/>
    <m/>
    <m/>
    <m/>
    <m/>
    <m/>
    <m/>
    <m/>
    <m/>
    <m/>
    <m/>
    <m/>
    <m/>
    <m/>
    <m/>
    <m/>
    <m/>
    <m/>
    <m/>
    <d v="2024-07-18T00:00:00"/>
    <s v="SL20@tidalwaveautospa.com"/>
    <s v="Wesley Kurtz"/>
    <x v="7"/>
    <x v="0"/>
  </r>
  <r>
    <s v="Joseph Landfried"/>
    <s v="EXP-10013974"/>
    <n v="20.28"/>
    <d v="2024-05-22T00:00:00"/>
    <x v="8"/>
    <s v="Snacks"/>
    <s v="Snacks"/>
    <s v="drinks for staff"/>
    <m/>
    <m/>
    <m/>
    <m/>
    <m/>
    <m/>
    <m/>
    <m/>
    <m/>
    <m/>
    <m/>
    <m/>
    <m/>
    <m/>
    <m/>
    <m/>
    <m/>
    <m/>
    <m/>
    <m/>
    <d v="2024-07-18T00:00:00"/>
    <s v="SL20@tidalwaveautospa.com"/>
    <s v="Wesley Kurtz"/>
    <x v="7"/>
    <x v="0"/>
  </r>
  <r>
    <s v="Joseph Landfried"/>
    <s v="EXP-10013974"/>
    <n v="10.67"/>
    <d v="2024-05-24T00:00:00"/>
    <x v="8"/>
    <s v="Snacks"/>
    <s v="Snacks"/>
    <s v="drinks for staff"/>
    <m/>
    <m/>
    <m/>
    <m/>
    <m/>
    <m/>
    <m/>
    <m/>
    <m/>
    <m/>
    <m/>
    <m/>
    <m/>
    <m/>
    <m/>
    <m/>
    <m/>
    <m/>
    <m/>
    <m/>
    <d v="2024-07-18T00:00:00"/>
    <s v="SL20@tidalwaveautospa.com"/>
    <s v="Wesley Kurtz"/>
    <x v="7"/>
    <x v="0"/>
  </r>
  <r>
    <s v="Joseph Landfried"/>
    <s v="EXP-10013974"/>
    <n v="6.58"/>
    <d v="2024-05-27T00:00:00"/>
    <x v="8"/>
    <s v="Snacks"/>
    <s v="Snacks"/>
    <s v="water for staff"/>
    <m/>
    <m/>
    <m/>
    <m/>
    <m/>
    <m/>
    <m/>
    <m/>
    <m/>
    <m/>
    <m/>
    <m/>
    <m/>
    <m/>
    <m/>
    <m/>
    <m/>
    <m/>
    <m/>
    <m/>
    <d v="2024-07-18T00:00:00"/>
    <s v="SL20@tidalwaveautospa.com"/>
    <s v="Wesley Kurtz"/>
    <x v="7"/>
    <x v="0"/>
  </r>
  <r>
    <s v="Joseph Landfried"/>
    <s v="EXP-10013974"/>
    <n v="10.27"/>
    <d v="2024-05-30T00:00:00"/>
    <x v="8"/>
    <s v="Snacks"/>
    <s v="Snacks"/>
    <s v="drinks for staff"/>
    <m/>
    <m/>
    <m/>
    <m/>
    <m/>
    <m/>
    <m/>
    <m/>
    <m/>
    <m/>
    <m/>
    <m/>
    <m/>
    <m/>
    <m/>
    <m/>
    <m/>
    <m/>
    <m/>
    <m/>
    <d v="2024-07-18T00:00:00"/>
    <s v="SL20@tidalwaveautospa.com"/>
    <s v="Wesley Kurtz"/>
    <x v="7"/>
    <x v="0"/>
  </r>
  <r>
    <s v="Joseph Landfried"/>
    <s v="EXP-10013974"/>
    <n v="12.9"/>
    <d v="2024-06-12T00:00:00"/>
    <x v="36"/>
    <s v="Office Supplies"/>
    <s v="Office Supplies"/>
    <s v="keys"/>
    <m/>
    <m/>
    <m/>
    <m/>
    <m/>
    <m/>
    <m/>
    <m/>
    <m/>
    <m/>
    <m/>
    <m/>
    <m/>
    <m/>
    <m/>
    <m/>
    <m/>
    <m/>
    <m/>
    <m/>
    <d v="2024-07-18T00:00:00"/>
    <s v="SL20@tidalwaveautospa.com"/>
    <s v="Wesley Kurtz"/>
    <x v="7"/>
    <x v="0"/>
  </r>
  <r>
    <s v="Joseph Landfried"/>
    <s v="EXP-10013974"/>
    <n v="188.93"/>
    <d v="2024-06-12T00:00:00"/>
    <x v="35"/>
    <s v="Wash Maintenance"/>
    <s v="Wash Maintenance"/>
    <s v="filters for power packs"/>
    <m/>
    <m/>
    <m/>
    <m/>
    <m/>
    <m/>
    <m/>
    <m/>
    <m/>
    <m/>
    <m/>
    <m/>
    <m/>
    <m/>
    <m/>
    <m/>
    <m/>
    <m/>
    <m/>
    <m/>
    <d v="2024-07-18T00:00:00"/>
    <s v="SL20@tidalwaveautospa.com"/>
    <s v="Wesley Kurtz"/>
    <x v="7"/>
    <x v="0"/>
  </r>
  <r>
    <s v="James Arnett"/>
    <s v="EXP-10014604"/>
    <n v="80.81"/>
    <d v="2024-05-17T00:00:00"/>
    <x v="19"/>
    <s v="Snacks"/>
    <s v="gatorades, chips"/>
    <s v="gatorades, chips"/>
    <m/>
    <m/>
    <m/>
    <m/>
    <m/>
    <m/>
    <m/>
    <m/>
    <m/>
    <m/>
    <m/>
    <m/>
    <m/>
    <m/>
    <m/>
    <m/>
    <m/>
    <m/>
    <m/>
    <m/>
    <d v="2024-07-18T00:00:00"/>
    <s v="SL237@tidalwaveautospa.com"/>
    <s v="Wesley Kurtz"/>
    <x v="7"/>
    <x v="0"/>
  </r>
  <r>
    <s v="James Arnett"/>
    <s v="EXP-10014604"/>
    <n v="85"/>
    <d v="2024-05-22T00:00:00"/>
    <x v="19"/>
    <s v="Snacks"/>
    <s v="gatorades"/>
    <s v="gatorades"/>
    <m/>
    <m/>
    <m/>
    <m/>
    <m/>
    <m/>
    <m/>
    <m/>
    <m/>
    <m/>
    <m/>
    <m/>
    <m/>
    <m/>
    <m/>
    <m/>
    <m/>
    <m/>
    <m/>
    <m/>
    <d v="2024-07-18T00:00:00"/>
    <s v="SL237@tidalwaveautospa.com"/>
    <s v="Wesley Kurtz"/>
    <x v="7"/>
    <x v="0"/>
  </r>
  <r>
    <s v="James Arnett"/>
    <s v="EXP-10014604"/>
    <n v="61.74"/>
    <d v="2024-05-29T00:00:00"/>
    <x v="19"/>
    <s v="Snacks"/>
    <s v="gatorades, bottle water, popsicles"/>
    <s v="gatorades, bottle water, popsicles"/>
    <m/>
    <m/>
    <m/>
    <m/>
    <m/>
    <m/>
    <m/>
    <m/>
    <m/>
    <m/>
    <m/>
    <m/>
    <m/>
    <m/>
    <m/>
    <m/>
    <m/>
    <m/>
    <m/>
    <m/>
    <d v="2024-07-18T00:00:00"/>
    <s v="SL237@tidalwaveautospa.com"/>
    <s v="Wesley Kurtz"/>
    <x v="7"/>
    <x v="0"/>
  </r>
  <r>
    <s v="James Arnett"/>
    <s v="EXP-10014604"/>
    <n v="3.66"/>
    <d v="2024-05-31T00:00:00"/>
    <x v="2"/>
    <s v="Parts"/>
    <s v="Parts"/>
    <s v="valve needed for top brush"/>
    <m/>
    <m/>
    <m/>
    <m/>
    <m/>
    <m/>
    <m/>
    <m/>
    <m/>
    <m/>
    <m/>
    <m/>
    <m/>
    <m/>
    <m/>
    <m/>
    <m/>
    <m/>
    <m/>
    <m/>
    <d v="2024-07-18T00:00:00"/>
    <s v="SL237@tidalwaveautospa.com"/>
    <s v="Wesley Kurtz"/>
    <x v="7"/>
    <x v="0"/>
  </r>
  <r>
    <s v="James Arnett"/>
    <s v="EXP-10014604"/>
    <n v="41.7"/>
    <d v="2024-06-01T00:00:00"/>
    <x v="19"/>
    <s v="Snacks"/>
    <s v="gatorades"/>
    <s v="gatorades"/>
    <m/>
    <m/>
    <m/>
    <m/>
    <m/>
    <m/>
    <m/>
    <m/>
    <m/>
    <m/>
    <m/>
    <m/>
    <m/>
    <m/>
    <m/>
    <m/>
    <m/>
    <m/>
    <m/>
    <m/>
    <d v="2024-07-18T00:00:00"/>
    <s v="SL237@tidalwaveautospa.com"/>
    <s v="Wesley Kurtz"/>
    <x v="7"/>
    <x v="0"/>
  </r>
  <r>
    <s v="James Arnett"/>
    <s v="EXP-10014604"/>
    <n v="106.79"/>
    <d v="2024-06-04T00:00:00"/>
    <x v="19"/>
    <s v="Itemized"/>
    <s v="Office Supplies"/>
    <s v="snacks, drinks, vinegar, dawn"/>
    <n v="32.270000000000003"/>
    <s v="Wash Maintenance"/>
    <s v="vinegar, dawn"/>
    <n v="74.52000000000001"/>
    <s v="Snacks"/>
    <s v="drinks, snacks"/>
    <m/>
    <m/>
    <m/>
    <m/>
    <m/>
    <m/>
    <m/>
    <m/>
    <m/>
    <m/>
    <m/>
    <m/>
    <m/>
    <m/>
    <d v="2024-07-18T00:00:00"/>
    <s v="SL237@tidalwaveautospa.com"/>
    <s v="Wesley Kurtz"/>
    <x v="7"/>
    <x v="0"/>
  </r>
  <r>
    <s v="James Arnett"/>
    <s v="EXP-10014604"/>
    <n v="70.56"/>
    <d v="2024-06-04T00:00:00"/>
    <x v="14"/>
    <s v="Safety Supplies"/>
    <s v="gloves"/>
    <s v="gloves"/>
    <m/>
    <m/>
    <m/>
    <m/>
    <m/>
    <m/>
    <m/>
    <m/>
    <m/>
    <m/>
    <m/>
    <m/>
    <m/>
    <m/>
    <m/>
    <m/>
    <m/>
    <m/>
    <m/>
    <m/>
    <d v="2024-07-18T00:00:00"/>
    <s v="SL237@tidalwaveautospa.com"/>
    <s v="Wesley Kurtz"/>
    <x v="7"/>
    <x v="0"/>
  </r>
  <r>
    <s v="James Arnett"/>
    <s v="EXP-10014604"/>
    <n v="84.08"/>
    <d v="2024-06-14T00:00:00"/>
    <x v="19"/>
    <s v="Snacks"/>
    <s v="gatorades, bottle water"/>
    <s v="gatorades, bottle water"/>
    <m/>
    <m/>
    <m/>
    <m/>
    <m/>
    <m/>
    <m/>
    <m/>
    <m/>
    <m/>
    <m/>
    <m/>
    <m/>
    <m/>
    <m/>
    <m/>
    <m/>
    <m/>
    <m/>
    <m/>
    <d v="2024-07-18T00:00:00"/>
    <s v="SL237@tidalwaveautospa.com"/>
    <s v="Wesley Kurtz"/>
    <x v="7"/>
    <x v="0"/>
  </r>
  <r>
    <s v="Chasity Bryant"/>
    <s v="EXP-10014219"/>
    <n v="256.17"/>
    <d v="2024-05-23T00:00:00"/>
    <x v="21"/>
    <s v="Small Tools"/>
    <s v="Small Tools"/>
    <s v="Canopy Fans"/>
    <m/>
    <m/>
    <m/>
    <m/>
    <m/>
    <m/>
    <m/>
    <m/>
    <m/>
    <m/>
    <m/>
    <m/>
    <m/>
    <m/>
    <m/>
    <m/>
    <m/>
    <m/>
    <m/>
    <m/>
    <d v="2024-07-18T00:00:00"/>
    <s v="SL21@tidalwaveautospa.com"/>
    <s v="Wesley Kurtz"/>
    <x v="7"/>
    <x v="0"/>
  </r>
  <r>
    <s v="Chasity Bryant"/>
    <s v="EXP-10014219"/>
    <n v="76.09"/>
    <d v="2024-05-23T00:00:00"/>
    <x v="8"/>
    <s v="Itemized"/>
    <s v="Office Supplies, Snacks"/>
    <s v="Water, Gatorade, Ice, sunscreen"/>
    <n v="31.09"/>
    <s v="Office Supplies"/>
    <s v="sunscreen"/>
    <n v="45"/>
    <s v="Snacks"/>
    <s v="bottle waters, gatorades, ice"/>
    <m/>
    <m/>
    <m/>
    <m/>
    <m/>
    <m/>
    <m/>
    <m/>
    <m/>
    <m/>
    <m/>
    <m/>
    <m/>
    <m/>
    <d v="2024-07-18T00:00:00"/>
    <s v="SL21@tidalwaveautospa.com"/>
    <s v="Wesley Kurtz"/>
    <x v="7"/>
    <x v="0"/>
  </r>
  <r>
    <s v="Chasity Bryant"/>
    <s v="EXP-10014219"/>
    <n v="12.68"/>
    <d v="2024-05-28T00:00:00"/>
    <x v="0"/>
    <s v="Wash Maintenance"/>
    <s v="Wash Maintenance"/>
    <s v="Laundry Degreaser"/>
    <m/>
    <m/>
    <m/>
    <m/>
    <m/>
    <m/>
    <m/>
    <m/>
    <m/>
    <m/>
    <m/>
    <m/>
    <m/>
    <m/>
    <m/>
    <m/>
    <m/>
    <m/>
    <m/>
    <m/>
    <d v="2024-07-18T00:00:00"/>
    <s v="SL21@tidalwaveautospa.com"/>
    <s v="Wesley Kurtz"/>
    <x v="7"/>
    <x v="0"/>
  </r>
  <r>
    <s v="Chasity Bryant"/>
    <s v="EXP-10014219"/>
    <n v="244.2"/>
    <d v="2024-05-29T00:00:00"/>
    <x v="0"/>
    <s v="Wash Maintenance"/>
    <s v="Wash Maintenance"/>
    <s v="Degreaser, brooms, ortho ground clear, light bulbs"/>
    <m/>
    <m/>
    <m/>
    <m/>
    <m/>
    <m/>
    <m/>
    <m/>
    <m/>
    <m/>
    <m/>
    <m/>
    <m/>
    <m/>
    <m/>
    <m/>
    <m/>
    <m/>
    <m/>
    <m/>
    <d v="2024-07-18T00:00:00"/>
    <s v="SL21@tidalwaveautospa.com"/>
    <s v="Wesley Kurtz"/>
    <x v="7"/>
    <x v="0"/>
  </r>
  <r>
    <s v="Chasity Bryant"/>
    <s v="EXP-10014219"/>
    <n v="63.67"/>
    <d v="2024-06-03T00:00:00"/>
    <x v="0"/>
    <s v="Itemized"/>
    <s v="Office Supplies, Wash Maintenance"/>
    <s v="Bathroom cleaner, laundry soap"/>
    <n v="26.7"/>
    <s v="Office Supplies"/>
    <s v="bathroom cleaning supplies"/>
    <n v="36.97"/>
    <s v="Wash Maintenance"/>
    <s v="oxiclean, foca laundry detergent"/>
    <m/>
    <m/>
    <m/>
    <m/>
    <m/>
    <m/>
    <m/>
    <m/>
    <m/>
    <m/>
    <m/>
    <m/>
    <m/>
    <m/>
    <d v="2024-07-18T00:00:00"/>
    <s v="SL21@tidalwaveautospa.com"/>
    <s v="Wesley Kurtz"/>
    <x v="7"/>
    <x v="0"/>
  </r>
  <r>
    <s v="Chasity Bryant"/>
    <s v="EXP-10014219"/>
    <n v="230.77"/>
    <d v="2024-06-03T00:00:00"/>
    <x v="22"/>
    <s v="Itemized"/>
    <s v="Wall hose, repair kit, trigger hose"/>
    <s v="Wall hose, repair kit, trigger hose"/>
    <n v="143.97999999999999"/>
    <s v="Small Tools"/>
    <s v="hose reel, trigger tip"/>
    <n v="19.97"/>
    <s v="Safety Supplies"/>
    <s v="gloves"/>
    <n v="66.820000000000022"/>
    <s v="Parts"/>
    <s v="repair kits"/>
    <m/>
    <m/>
    <m/>
    <m/>
    <m/>
    <m/>
    <m/>
    <m/>
    <m/>
    <m/>
    <m/>
    <d v="2024-07-18T00:00:00"/>
    <s v="SL21@tidalwaveautospa.com"/>
    <s v="Wesley Kurtz"/>
    <x v="7"/>
    <x v="0"/>
  </r>
  <r>
    <s v="Chasity Bryant"/>
    <s v="EXP-10014219"/>
    <n v="332.93"/>
    <d v="2024-06-05T00:00:00"/>
    <x v="22"/>
    <s v="Parts"/>
    <s v="Parts"/>
    <s v="Hydraulic Hose"/>
    <m/>
    <m/>
    <m/>
    <m/>
    <m/>
    <m/>
    <m/>
    <m/>
    <m/>
    <m/>
    <m/>
    <m/>
    <m/>
    <m/>
    <m/>
    <m/>
    <m/>
    <m/>
    <m/>
    <m/>
    <d v="2024-07-18T00:00:00"/>
    <s v="SL21@tidalwaveautospa.com"/>
    <s v="Wesley Kurtz"/>
    <x v="7"/>
    <x v="0"/>
  </r>
  <r>
    <s v="Chasity Bryant"/>
    <s v="EXP-10014219"/>
    <n v="133.72"/>
    <d v="2024-06-10T00:00:00"/>
    <x v="0"/>
    <s v="Itemized"/>
    <s v="Office Supplies, Wash Maintenance, Wash Supplies"/>
    <s v="Laundry soap, paper towels, fabuloso"/>
    <n v="46.94"/>
    <s v="Wash Maintenance"/>
    <s v="laundry detergent, dish soap"/>
    <n v="86.78"/>
    <s v="Office Supplies"/>
    <s v="paper towels, bath tissue, fabuloso"/>
    <m/>
    <m/>
    <m/>
    <m/>
    <m/>
    <m/>
    <m/>
    <m/>
    <m/>
    <m/>
    <m/>
    <m/>
    <m/>
    <m/>
    <d v="2024-07-18T00:00:00"/>
    <s v="SL21@tidalwaveautospa.com"/>
    <s v="Wesley Kurtz"/>
    <x v="7"/>
    <x v="0"/>
  </r>
  <r>
    <s v="Chasity Bryant"/>
    <s v="EXP-10014219"/>
    <n v="69.36"/>
    <d v="2024-06-11T00:00:00"/>
    <x v="22"/>
    <s v="Small Tools"/>
    <s v="Small Tools"/>
    <s v="Pressure washer hoses"/>
    <m/>
    <m/>
    <m/>
    <m/>
    <m/>
    <m/>
    <m/>
    <m/>
    <m/>
    <m/>
    <m/>
    <m/>
    <m/>
    <m/>
    <m/>
    <m/>
    <m/>
    <m/>
    <m/>
    <m/>
    <d v="2024-07-18T00:00:00"/>
    <s v="SL21@tidalwaveautospa.com"/>
    <s v="Wesley Kurtz"/>
    <x v="7"/>
    <x v="0"/>
  </r>
  <r>
    <s v="Chasity Bryant"/>
    <s v="EXP-10014219"/>
    <n v="12.83"/>
    <d v="2024-06-14T00:00:00"/>
    <x v="8"/>
    <s v="Snacks"/>
    <s v="Snacks"/>
    <s v="Water and Ice"/>
    <m/>
    <m/>
    <m/>
    <m/>
    <m/>
    <m/>
    <m/>
    <m/>
    <m/>
    <m/>
    <m/>
    <m/>
    <m/>
    <m/>
    <m/>
    <m/>
    <m/>
    <m/>
    <m/>
    <m/>
    <d v="2024-07-18T00:00:00"/>
    <s v="SL21@tidalwaveautospa.com"/>
    <s v="Wesley Kurtz"/>
    <x v="7"/>
    <x v="0"/>
  </r>
  <r>
    <s v="Chasity Bryant"/>
    <s v="EXP-10014219"/>
    <n v="10.210000000000001"/>
    <d v="2024-06-16T00:00:00"/>
    <x v="22"/>
    <s v="Office Supplies"/>
    <s v="Office Supplies"/>
    <s v="Bathroom Cleaner"/>
    <m/>
    <m/>
    <m/>
    <m/>
    <m/>
    <m/>
    <m/>
    <m/>
    <m/>
    <m/>
    <m/>
    <m/>
    <m/>
    <m/>
    <m/>
    <m/>
    <m/>
    <m/>
    <m/>
    <m/>
    <d v="2024-07-18T00:00:00"/>
    <s v="SL21@tidalwaveautospa.com"/>
    <s v="Wesley Kurtz"/>
    <x v="7"/>
    <x v="0"/>
  </r>
  <r>
    <s v="Chasity Bryant"/>
    <s v="EXP-10014219"/>
    <n v="14.28"/>
    <d v="2024-06-18T00:00:00"/>
    <x v="8"/>
    <s v="Snacks"/>
    <s v="Snacks"/>
    <s v="Ice"/>
    <m/>
    <m/>
    <m/>
    <m/>
    <m/>
    <m/>
    <m/>
    <m/>
    <m/>
    <m/>
    <m/>
    <m/>
    <m/>
    <m/>
    <m/>
    <m/>
    <m/>
    <m/>
    <m/>
    <m/>
    <d v="2024-07-18T00:00:00"/>
    <s v="SL21@tidalwaveautospa.com"/>
    <s v="Wesley Kurtz"/>
    <x v="7"/>
    <x v="0"/>
  </r>
  <r>
    <s v="Chasity Bryant"/>
    <s v="EXP-10014219"/>
    <n v="5.75"/>
    <d v="2024-06-19T00:00:00"/>
    <x v="8"/>
    <s v="Snacks"/>
    <s v="Snacks"/>
    <s v="Ice for water"/>
    <m/>
    <m/>
    <m/>
    <m/>
    <m/>
    <m/>
    <m/>
    <m/>
    <m/>
    <m/>
    <m/>
    <m/>
    <m/>
    <m/>
    <m/>
    <m/>
    <m/>
    <m/>
    <m/>
    <m/>
    <d v="2024-07-18T00:00:00"/>
    <s v="SL21@tidalwaveautospa.com"/>
    <s v="Wesley Kurtz"/>
    <x v="7"/>
    <x v="0"/>
  </r>
  <r>
    <s v="Nicholas Anthony"/>
    <s v="EXP-10014620"/>
    <n v="113.91"/>
    <d v="2024-05-16T00:00:00"/>
    <x v="0"/>
    <s v="Wash Maintenance"/>
    <s v="Wash Maintenance"/>
    <s v="Dawn, vinegar, fabulous, trash bag"/>
    <m/>
    <m/>
    <m/>
    <m/>
    <m/>
    <m/>
    <m/>
    <m/>
    <m/>
    <m/>
    <m/>
    <m/>
    <m/>
    <m/>
    <m/>
    <m/>
    <m/>
    <m/>
    <m/>
    <m/>
    <d v="2024-07-18T00:00:00"/>
    <s v="SL19@tidalwaveautospa.com"/>
    <s v="Wesley Kurtz"/>
    <x v="7"/>
    <x v="0"/>
  </r>
  <r>
    <s v="Nicholas Anthony"/>
    <s v="EXP-10014620"/>
    <n v="2.23"/>
    <d v="2024-05-18T00:00:00"/>
    <x v="0"/>
    <s v="Wash Maintenance"/>
    <s v="Wash Maintenance"/>
    <s v="Salt for weeds"/>
    <m/>
    <m/>
    <m/>
    <m/>
    <m/>
    <m/>
    <m/>
    <m/>
    <m/>
    <m/>
    <m/>
    <m/>
    <m/>
    <m/>
    <m/>
    <m/>
    <m/>
    <m/>
    <m/>
    <m/>
    <d v="2024-07-18T00:00:00"/>
    <s v="SL19@tidalwaveautospa.com"/>
    <s v="Wesley Kurtz"/>
    <x v="7"/>
    <x v="0"/>
  </r>
  <r>
    <s v="Nicholas Anthony"/>
    <s v="EXP-10014620"/>
    <n v="24.45"/>
    <d v="2024-05-18T00:00:00"/>
    <x v="14"/>
    <s v="Snacks"/>
    <s v="Snacks"/>
    <s v="Water for employees"/>
    <m/>
    <m/>
    <m/>
    <m/>
    <m/>
    <m/>
    <m/>
    <m/>
    <m/>
    <m/>
    <m/>
    <m/>
    <m/>
    <m/>
    <m/>
    <m/>
    <m/>
    <m/>
    <m/>
    <m/>
    <d v="2024-07-18T00:00:00"/>
    <s v="SL19@tidalwaveautospa.com"/>
    <s v="Wesley Kurtz"/>
    <x v="7"/>
    <x v="0"/>
  </r>
  <r>
    <s v="Nicholas Anthony"/>
    <s v="EXP-10014620"/>
    <n v="55.8"/>
    <d v="2024-05-23T00:00:00"/>
    <x v="0"/>
    <s v="Office Furniture"/>
    <s v="Office Furniture"/>
    <s v="Water machine"/>
    <m/>
    <m/>
    <m/>
    <m/>
    <m/>
    <m/>
    <m/>
    <m/>
    <m/>
    <m/>
    <m/>
    <m/>
    <m/>
    <m/>
    <m/>
    <m/>
    <m/>
    <m/>
    <m/>
    <m/>
    <d v="2024-07-18T00:00:00"/>
    <s v="SL19@tidalwaveautospa.com"/>
    <s v="Wesley Kurtz"/>
    <x v="7"/>
    <x v="0"/>
  </r>
  <r>
    <s v="Nicholas Anthony"/>
    <s v="EXP-10014620"/>
    <n v="122.77"/>
    <d v="2024-05-23T00:00:00"/>
    <x v="0"/>
    <s v="Wash Maintenance"/>
    <s v="Wash Maintenance"/>
    <s v="Laundry soap"/>
    <m/>
    <m/>
    <m/>
    <m/>
    <m/>
    <m/>
    <m/>
    <m/>
    <m/>
    <m/>
    <m/>
    <m/>
    <m/>
    <m/>
    <m/>
    <m/>
    <m/>
    <m/>
    <m/>
    <m/>
    <d v="2024-07-18T00:00:00"/>
    <s v="SL19@tidalwaveautospa.com"/>
    <s v="Wesley Kurtz"/>
    <x v="7"/>
    <x v="0"/>
  </r>
  <r>
    <s v="Nicholas Anthony"/>
    <s v="EXP-10014620"/>
    <n v="57.05"/>
    <d v="2024-05-25T00:00:00"/>
    <x v="0"/>
    <s v="Snacks"/>
    <s v="Snacks"/>
    <s v="Water for employees"/>
    <m/>
    <m/>
    <m/>
    <m/>
    <m/>
    <m/>
    <m/>
    <m/>
    <m/>
    <m/>
    <m/>
    <m/>
    <m/>
    <m/>
    <m/>
    <m/>
    <m/>
    <m/>
    <m/>
    <m/>
    <d v="2024-07-18T00:00:00"/>
    <s v="SL19@tidalwaveautospa.com"/>
    <s v="Wesley Kurtz"/>
    <x v="7"/>
    <x v="0"/>
  </r>
  <r>
    <s v="Nicholas Anthony"/>
    <s v="EXP-10014620"/>
    <n v="69.38"/>
    <d v="2024-05-25T00:00:00"/>
    <x v="14"/>
    <s v="Employee Incentives - Other"/>
    <s v="Snacks"/>
    <s v="Water bottles for team"/>
    <m/>
    <m/>
    <m/>
    <m/>
    <m/>
    <m/>
    <m/>
    <m/>
    <m/>
    <m/>
    <m/>
    <m/>
    <m/>
    <m/>
    <m/>
    <m/>
    <m/>
    <m/>
    <m/>
    <m/>
    <d v="2024-07-18T00:00:00"/>
    <s v="SL19@tidalwaveautospa.com"/>
    <s v="Wesley Kurtz"/>
    <x v="7"/>
    <x v="0"/>
  </r>
  <r>
    <s v="Nicholas Anthony"/>
    <s v="EXP-10014620"/>
    <n v="62"/>
    <d v="2024-05-29T00:00:00"/>
    <x v="6"/>
    <s v="Landscaping"/>
    <s v="Landscaping"/>
    <s v="Weed control"/>
    <m/>
    <m/>
    <m/>
    <m/>
    <m/>
    <m/>
    <m/>
    <m/>
    <m/>
    <m/>
    <m/>
    <m/>
    <m/>
    <m/>
    <m/>
    <m/>
    <m/>
    <m/>
    <m/>
    <m/>
    <d v="2024-07-18T00:00:00"/>
    <s v="SL19@tidalwaveautospa.com"/>
    <s v="Wesley Kurtz"/>
    <x v="7"/>
    <x v="0"/>
  </r>
  <r>
    <s v="Nicholas Anthony"/>
    <s v="EXP-10014620"/>
    <n v="46.98"/>
    <d v="2024-05-29T00:00:00"/>
    <x v="1"/>
    <s v="Parts"/>
    <s v="Bought for repair to Peachtree City store"/>
    <s v="Bought for repair to Peachtree City store"/>
    <m/>
    <m/>
    <m/>
    <m/>
    <m/>
    <m/>
    <m/>
    <m/>
    <m/>
    <m/>
    <m/>
    <m/>
    <m/>
    <m/>
    <m/>
    <m/>
    <m/>
    <m/>
    <m/>
    <m/>
    <d v="2024-07-18T00:00:00"/>
    <s v="SL19@tidalwaveautospa.com"/>
    <s v="Wesley Kurtz"/>
    <x v="7"/>
    <x v="0"/>
  </r>
  <r>
    <s v="Nicholas Anthony"/>
    <s v="EXP-10014620"/>
    <n v="13.88"/>
    <d v="2024-05-30T00:00:00"/>
    <x v="1"/>
    <s v="Small Tools"/>
    <s v="Small Tools"/>
    <s v="Tools for Peachtree City site"/>
    <m/>
    <m/>
    <m/>
    <m/>
    <m/>
    <m/>
    <m/>
    <m/>
    <m/>
    <m/>
    <m/>
    <m/>
    <m/>
    <m/>
    <m/>
    <m/>
    <m/>
    <m/>
    <m/>
    <m/>
    <d v="2024-07-18T00:00:00"/>
    <s v="SL19@tidalwaveautospa.com"/>
    <s v="Wesley Kurtz"/>
    <x v="7"/>
    <x v="0"/>
  </r>
  <r>
    <s v="Nicholas Anthony"/>
    <s v="EXP-10014620"/>
    <n v="29.7"/>
    <d v="2024-06-01T00:00:00"/>
    <x v="0"/>
    <s v="Office Supplies"/>
    <s v="Office Supplies"/>
    <s v="Cups for water"/>
    <m/>
    <m/>
    <m/>
    <m/>
    <m/>
    <m/>
    <m/>
    <m/>
    <m/>
    <m/>
    <m/>
    <m/>
    <m/>
    <m/>
    <m/>
    <m/>
    <m/>
    <m/>
    <m/>
    <m/>
    <d v="2024-07-18T00:00:00"/>
    <s v="SL19@tidalwaveautospa.com"/>
    <s v="Wesley Kurtz"/>
    <x v="7"/>
    <x v="0"/>
  </r>
  <r>
    <s v="Nicholas Anthony"/>
    <s v="EXP-10014620"/>
    <n v="308"/>
    <d v="2024-06-04T00:00:00"/>
    <x v="1"/>
    <s v="Parts"/>
    <s v="Parts"/>
    <s v="Parts for dry and shine repair"/>
    <m/>
    <m/>
    <m/>
    <m/>
    <m/>
    <m/>
    <m/>
    <m/>
    <m/>
    <m/>
    <m/>
    <m/>
    <m/>
    <m/>
    <m/>
    <m/>
    <m/>
    <m/>
    <m/>
    <m/>
    <d v="2024-07-18T00:00:00"/>
    <s v="SL19@tidalwaveautospa.com"/>
    <s v="Wesley Kurtz"/>
    <x v="7"/>
    <x v="0"/>
  </r>
  <r>
    <s v="Nicholas Anthony"/>
    <s v="EXP-10014620"/>
    <n v="51.98"/>
    <d v="2024-06-05T00:00:00"/>
    <x v="0"/>
    <s v="Small Tools"/>
    <s v="Man hole tool"/>
    <s v="Man hole tool"/>
    <m/>
    <m/>
    <m/>
    <m/>
    <m/>
    <m/>
    <m/>
    <m/>
    <m/>
    <m/>
    <m/>
    <m/>
    <m/>
    <m/>
    <m/>
    <m/>
    <m/>
    <m/>
    <m/>
    <m/>
    <d v="2024-07-18T00:00:00"/>
    <s v="SL19@tidalwaveautospa.com"/>
    <s v="Wesley Kurtz"/>
    <x v="7"/>
    <x v="0"/>
  </r>
  <r>
    <s v="Nicholas Anthony"/>
    <s v="EXP-10014620"/>
    <n v="138.76"/>
    <d v="2024-06-05T00:00:00"/>
    <x v="0"/>
    <s v="Small Tools"/>
    <s v="Small Tools"/>
    <s v="Fans for employees"/>
    <m/>
    <m/>
    <m/>
    <m/>
    <m/>
    <m/>
    <m/>
    <m/>
    <m/>
    <m/>
    <m/>
    <m/>
    <m/>
    <m/>
    <m/>
    <m/>
    <m/>
    <m/>
    <m/>
    <m/>
    <d v="2024-07-18T00:00:00"/>
    <s v="SL19@tidalwaveautospa.com"/>
    <s v="Wesley Kurtz"/>
    <x v="7"/>
    <x v="0"/>
  </r>
  <r>
    <s v="Nicholas Anthony"/>
    <s v="EXP-10014620"/>
    <n v="447.21"/>
    <d v="2024-06-07T00:00:00"/>
    <x v="1"/>
    <s v="Parts"/>
    <s v="Parts"/>
    <s v="Parts for dry and shine"/>
    <m/>
    <m/>
    <m/>
    <m/>
    <m/>
    <m/>
    <m/>
    <m/>
    <m/>
    <m/>
    <m/>
    <m/>
    <m/>
    <m/>
    <m/>
    <m/>
    <m/>
    <m/>
    <m/>
    <m/>
    <d v="2024-07-18T00:00:00"/>
    <s v="SL19@tidalwaveautospa.com"/>
    <s v="Wesley Kurtz"/>
    <x v="7"/>
    <x v="0"/>
  </r>
  <r>
    <s v="Nicholas Anthony"/>
    <s v="EXP-10014620"/>
    <n v="32.6"/>
    <d v="2024-06-08T00:00:00"/>
    <x v="14"/>
    <s v="Snacks"/>
    <s v="Snacks"/>
    <s v="Water for employees"/>
    <m/>
    <m/>
    <m/>
    <m/>
    <m/>
    <m/>
    <m/>
    <m/>
    <m/>
    <m/>
    <m/>
    <m/>
    <m/>
    <m/>
    <m/>
    <m/>
    <m/>
    <m/>
    <m/>
    <m/>
    <d v="2024-07-18T00:00:00"/>
    <s v="SL19@tidalwaveautospa.com"/>
    <s v="Wesley Kurtz"/>
    <x v="7"/>
    <x v="0"/>
  </r>
  <r>
    <s v="Nicholas Anthony"/>
    <s v="EXP-10014620"/>
    <n v="36.18"/>
    <d v="2024-06-13T00:00:00"/>
    <x v="0"/>
    <s v="Itemized"/>
    <s v="Landscaping, Small Tools"/>
    <s v="Pet hair remover for interior cleaning, part to fix leaf blower, weed eater string"/>
    <n v="5.95"/>
    <s v="Wash Supplies"/>
    <s v="pet hair remover stone"/>
    <n v="30.23"/>
    <s v="Parts"/>
    <s v="parts for leaf blower, trimmer string"/>
    <m/>
    <m/>
    <m/>
    <m/>
    <m/>
    <m/>
    <m/>
    <m/>
    <m/>
    <m/>
    <m/>
    <m/>
    <m/>
    <m/>
    <d v="2024-07-18T00:00:00"/>
    <s v="SL19@tidalwaveautospa.com"/>
    <s v="Wesley Kurtz"/>
    <x v="7"/>
    <x v="0"/>
  </r>
  <r>
    <s v="Nicholas Anthony"/>
    <s v="EXP-10014620"/>
    <n v="89.23"/>
    <d v="2024-06-13T00:00:00"/>
    <x v="0"/>
    <s v="Wash Maintenance"/>
    <s v="Wash Maintenance"/>
    <s v="Dawn to clean tunnel"/>
    <m/>
    <m/>
    <m/>
    <m/>
    <m/>
    <m/>
    <m/>
    <m/>
    <m/>
    <m/>
    <m/>
    <m/>
    <m/>
    <m/>
    <m/>
    <m/>
    <m/>
    <m/>
    <m/>
    <m/>
    <d v="2024-07-18T00:00:00"/>
    <s v="SL19@tidalwaveautospa.com"/>
    <s v="Wesley Kurtz"/>
    <x v="7"/>
    <x v="0"/>
  </r>
  <r>
    <s v="Nicholas Anthony"/>
    <s v="EXP-10014620"/>
    <n v="13.83"/>
    <d v="2024-06-15T00:00:00"/>
    <x v="0"/>
    <s v="Snacks"/>
    <s v="Snacks"/>
    <s v="Water and ice"/>
    <m/>
    <m/>
    <m/>
    <m/>
    <m/>
    <m/>
    <m/>
    <m/>
    <m/>
    <m/>
    <m/>
    <m/>
    <m/>
    <m/>
    <m/>
    <m/>
    <m/>
    <m/>
    <m/>
    <m/>
    <d v="2024-07-18T00:00:00"/>
    <s v="SL19@tidalwaveautospa.com"/>
    <s v="Wesley Kurtz"/>
    <x v="7"/>
    <x v="0"/>
  </r>
  <r>
    <s v="Nicholas Anthony"/>
    <s v="EXP-10014620"/>
    <n v="40.75"/>
    <d v="2024-06-15T00:00:00"/>
    <x v="0"/>
    <s v="Snacks"/>
    <s v="Water"/>
    <s v="Water"/>
    <m/>
    <m/>
    <m/>
    <m/>
    <m/>
    <m/>
    <m/>
    <m/>
    <m/>
    <m/>
    <m/>
    <m/>
    <m/>
    <m/>
    <m/>
    <m/>
    <m/>
    <m/>
    <m/>
    <m/>
    <d v="2024-07-18T00:00:00"/>
    <s v="SL19@tidalwaveautospa.com"/>
    <s v="Wesley Kurtz"/>
    <x v="7"/>
    <x v="0"/>
  </r>
  <r>
    <s v="Nicholas Anthony"/>
    <s v="EXP-10014620"/>
    <n v="62"/>
    <d v="2024-06-19T00:00:00"/>
    <x v="6"/>
    <s v="Landscaping"/>
    <s v="Landscaping"/>
    <s v="Weed control"/>
    <m/>
    <m/>
    <m/>
    <m/>
    <m/>
    <m/>
    <m/>
    <m/>
    <m/>
    <m/>
    <m/>
    <m/>
    <m/>
    <m/>
    <m/>
    <m/>
    <m/>
    <m/>
    <m/>
    <m/>
    <d v="2024-07-18T00:00:00"/>
    <s v="SL19@tidalwaveautospa.com"/>
    <s v="Wesley Kurtz"/>
    <x v="7"/>
    <x v="0"/>
  </r>
  <r>
    <s v="Anthony Mazzella"/>
    <s v="EXP-10014697"/>
    <n v="297.7"/>
    <d v="2024-06-23T00:00:00"/>
    <x v="2"/>
    <s v="Wash Repairs"/>
    <s v="wash machine electric board wasn't working"/>
    <s v="wash machine electric board wasn't working"/>
    <m/>
    <m/>
    <m/>
    <m/>
    <m/>
    <m/>
    <m/>
    <m/>
    <m/>
    <m/>
    <m/>
    <m/>
    <m/>
    <m/>
    <m/>
    <m/>
    <m/>
    <m/>
    <m/>
    <m/>
    <d v="2024-07-18T00:00:00"/>
    <s v="SL271@tidalwaveautospa.com"/>
    <s v="Wesley Kurtz"/>
    <x v="7"/>
    <x v="0"/>
  </r>
  <r>
    <s v="Anthony Mazzella"/>
    <s v="EXP-10014697"/>
    <n v="64.709999999999994"/>
    <d v="2024-06-23T00:00:00"/>
    <x v="0"/>
    <s v="Safety Supplies"/>
    <s v="Safety Supplies"/>
    <s v="gloves"/>
    <m/>
    <m/>
    <m/>
    <m/>
    <m/>
    <m/>
    <m/>
    <m/>
    <m/>
    <m/>
    <m/>
    <m/>
    <m/>
    <m/>
    <m/>
    <m/>
    <m/>
    <m/>
    <m/>
    <m/>
    <d v="2024-07-18T00:00:00"/>
    <s v="SL271@tidalwaveautospa.com"/>
    <s v="Wesley Kurtz"/>
    <x v="7"/>
    <x v="0"/>
  </r>
  <r>
    <s v="Gary Bradley"/>
    <s v="EXP-10014344"/>
    <n v="52.79"/>
    <d v="2024-04-29T00:00:00"/>
    <x v="0"/>
    <s v="Itemized"/>
    <s v="detergent, gloves, roundup"/>
    <s v="detergent, gloves, roundup"/>
    <n v="12.27"/>
    <s v="Wash Maintenance"/>
    <s v="detergent"/>
    <n v="21.24"/>
    <s v="Landscaping"/>
    <s v="roundup"/>
    <n v="19.27999999999999"/>
    <s v="Safety Supplies"/>
    <s v="gloves"/>
    <m/>
    <m/>
    <m/>
    <m/>
    <m/>
    <m/>
    <m/>
    <m/>
    <m/>
    <m/>
    <m/>
    <d v="2024-07-18T00:00:00"/>
    <s v="gary.bradley@tidalwaveautospa.com"/>
    <s v="Bruce Maxwell"/>
    <x v="7"/>
    <x v="0"/>
  </r>
  <r>
    <s v="Gary Bradley"/>
    <s v="EXP-10014344"/>
    <n v="38.83"/>
    <d v="2024-04-30T00:00:00"/>
    <x v="0"/>
    <s v="Plumbing Expense"/>
    <s v="pvc supplies"/>
    <s v="pvc supplies"/>
    <m/>
    <m/>
    <m/>
    <m/>
    <m/>
    <m/>
    <m/>
    <m/>
    <m/>
    <m/>
    <m/>
    <m/>
    <m/>
    <m/>
    <m/>
    <m/>
    <m/>
    <m/>
    <m/>
    <m/>
    <d v="2024-07-18T00:00:00"/>
    <s v="gary.bradley@tidalwaveautospa.com"/>
    <s v="Bruce Maxwell"/>
    <x v="7"/>
    <x v="0"/>
  </r>
  <r>
    <s v="Gary Bradley"/>
    <s v="EXP-10014344"/>
    <n v="1280"/>
    <d v="2024-06-10T00:00:00"/>
    <x v="1"/>
    <s v="Parts"/>
    <s v="Parts"/>
    <s v="part for buff n shine wheel in Moultrie"/>
    <m/>
    <m/>
    <m/>
    <m/>
    <m/>
    <m/>
    <m/>
    <m/>
    <m/>
    <m/>
    <m/>
    <m/>
    <m/>
    <m/>
    <m/>
    <m/>
    <m/>
    <m/>
    <m/>
    <m/>
    <d v="2024-07-18T00:00:00"/>
    <s v="gary.bradley@tidalwaveautospa.com"/>
    <s v="Bruce Maxwell"/>
    <x v="7"/>
    <x v="0"/>
  </r>
  <r>
    <s v="Joel Regan"/>
    <s v="EXP-10014427"/>
    <n v="105.96"/>
    <d v="2024-05-21T00:00:00"/>
    <x v="16"/>
    <s v="Parts"/>
    <s v="Parts"/>
    <s v="fittings for hp lines"/>
    <m/>
    <m/>
    <m/>
    <m/>
    <m/>
    <m/>
    <m/>
    <m/>
    <m/>
    <m/>
    <m/>
    <m/>
    <m/>
    <m/>
    <m/>
    <m/>
    <m/>
    <m/>
    <m/>
    <m/>
    <d v="2024-07-18T00:00:00"/>
    <s v="SL36@tidalwaveautospa.com"/>
    <s v="Gary Bradley"/>
    <x v="7"/>
    <x v="0"/>
  </r>
  <r>
    <s v="Joel Regan"/>
    <s v="EXP-10014427"/>
    <n v="266.83999999999997"/>
    <d v="2024-05-21T00:00:00"/>
    <x v="11"/>
    <s v="Parts"/>
    <s v="Parts"/>
    <s v="pressure washer repair"/>
    <m/>
    <m/>
    <m/>
    <m/>
    <m/>
    <m/>
    <m/>
    <m/>
    <m/>
    <m/>
    <m/>
    <m/>
    <m/>
    <m/>
    <m/>
    <m/>
    <m/>
    <m/>
    <m/>
    <m/>
    <d v="2024-07-18T00:00:00"/>
    <s v="SL36@tidalwaveautospa.com"/>
    <s v="Gary Bradley"/>
    <x v="7"/>
    <x v="0"/>
  </r>
  <r>
    <s v="Joel Regan"/>
    <s v="EXP-10014427"/>
    <n v="177.48"/>
    <d v="2024-05-23T00:00:00"/>
    <x v="6"/>
    <s v="Wash Maintenance"/>
    <s v="pump sprayers and soap for cleaning"/>
    <s v="pump sprayers and soap for cleaning"/>
    <m/>
    <m/>
    <m/>
    <m/>
    <m/>
    <m/>
    <m/>
    <m/>
    <m/>
    <m/>
    <m/>
    <m/>
    <m/>
    <m/>
    <m/>
    <m/>
    <m/>
    <m/>
    <m/>
    <m/>
    <d v="2024-07-18T00:00:00"/>
    <s v="SL36@tidalwaveautospa.com"/>
    <s v="Gary Bradley"/>
    <x v="7"/>
    <x v="0"/>
  </r>
  <r>
    <s v="Joel Regan"/>
    <s v="EXP-10014427"/>
    <n v="196.19"/>
    <d v="2024-05-24T00:00:00"/>
    <x v="11"/>
    <s v="Remove From Report"/>
    <s v="cleaning tool"/>
    <s v="cleaning tool"/>
    <m/>
    <m/>
    <m/>
    <m/>
    <m/>
    <m/>
    <m/>
    <m/>
    <m/>
    <m/>
    <m/>
    <m/>
    <m/>
    <m/>
    <m/>
    <m/>
    <m/>
    <m/>
    <m/>
    <m/>
    <d v="2024-07-18T00:00:00"/>
    <s v="SL36@tidalwaveautospa.com"/>
    <s v="Gary Bradley"/>
    <x v="7"/>
    <x v="0"/>
  </r>
  <r>
    <s v="Richard Porter"/>
    <s v="EXP-10014473"/>
    <n v="105.12"/>
    <d v="2024-05-22T00:00:00"/>
    <x v="0"/>
    <s v="Wash Maintenance"/>
    <s v="Wash Maintenance"/>
    <s v="vinegar, detergent, water"/>
    <m/>
    <m/>
    <m/>
    <m/>
    <m/>
    <m/>
    <m/>
    <m/>
    <m/>
    <m/>
    <m/>
    <m/>
    <m/>
    <m/>
    <m/>
    <m/>
    <m/>
    <m/>
    <m/>
    <m/>
    <d v="2024-07-18T00:00:00"/>
    <s v="SL44@tidalwaveautospa.com"/>
    <s v="Gary Bradley"/>
    <x v="7"/>
    <x v="0"/>
  </r>
  <r>
    <s v="Richard Porter"/>
    <s v="EXP-10014473"/>
    <n v="51.7"/>
    <d v="2024-06-01T00:00:00"/>
    <x v="0"/>
    <s v="Itemized"/>
    <s v="Office Supplies, Parts, Plumbing Expense, Wash Supplies"/>
    <s v="ball valve, plumbing tape, bucket"/>
    <n v="25.71"/>
    <s v="Wash Maintenance"/>
    <s v="tape, bucket"/>
    <n v="25.99"/>
    <s v="Parts"/>
    <s v="ball valves"/>
    <m/>
    <m/>
    <m/>
    <m/>
    <m/>
    <m/>
    <m/>
    <m/>
    <m/>
    <m/>
    <m/>
    <m/>
    <m/>
    <m/>
    <d v="2024-07-18T00:00:00"/>
    <s v="SL44@tidalwaveautospa.com"/>
    <s v="Gary Bradley"/>
    <x v="7"/>
    <x v="0"/>
  </r>
  <r>
    <s v="Richard Porter"/>
    <s v="EXP-10014473"/>
    <n v="126.91"/>
    <d v="2024-06-05T00:00:00"/>
    <x v="0"/>
    <s v="Itemized"/>
    <s v="Office Supplies, Snacks, Wash Maintenance"/>
    <s v="detergent, water, toilet paper, gatorade"/>
    <n v="41.44"/>
    <s v="Wash Maintenance"/>
    <s v="detergent"/>
    <n v="35.51"/>
    <s v="Office Supplies"/>
    <s v="bath tissue"/>
    <n v="49.960000000000008"/>
    <s v="Snacks"/>
    <s v="bottle water, gatorades"/>
    <m/>
    <m/>
    <m/>
    <m/>
    <m/>
    <m/>
    <m/>
    <m/>
    <m/>
    <m/>
    <m/>
    <d v="2024-07-18T00:00:00"/>
    <s v="SL44@tidalwaveautospa.com"/>
    <s v="Gary Bradley"/>
    <x v="7"/>
    <x v="0"/>
  </r>
  <r>
    <s v="Richard Porter"/>
    <s v="EXP-10014473"/>
    <n v="245.93"/>
    <d v="2024-06-05T00:00:00"/>
    <x v="1"/>
    <s v="Wash Maintenance"/>
    <s v="Parts, Plumbing Expense"/>
    <s v="perp hoses, socket, plumbing parts"/>
    <m/>
    <m/>
    <m/>
    <m/>
    <m/>
    <m/>
    <m/>
    <m/>
    <m/>
    <m/>
    <m/>
    <m/>
    <m/>
    <m/>
    <m/>
    <m/>
    <m/>
    <m/>
    <m/>
    <m/>
    <d v="2024-07-18T00:00:00"/>
    <s v="SL44@tidalwaveautospa.com"/>
    <s v="Gary Bradley"/>
    <x v="7"/>
    <x v="0"/>
  </r>
  <r>
    <s v="Richard Porter"/>
    <s v="EXP-10014473"/>
    <n v="33.119999999999997"/>
    <d v="2024-06-16T00:00:00"/>
    <x v="8"/>
    <s v="Snacks"/>
    <s v="WATER"/>
    <s v="WATER"/>
    <m/>
    <m/>
    <m/>
    <m/>
    <m/>
    <m/>
    <m/>
    <m/>
    <m/>
    <m/>
    <m/>
    <m/>
    <m/>
    <m/>
    <m/>
    <m/>
    <m/>
    <m/>
    <m/>
    <m/>
    <d v="2024-07-18T00:00:00"/>
    <s v="SL44@tidalwaveautospa.com"/>
    <s v="Gary Bradley"/>
    <x v="7"/>
    <x v="0"/>
  </r>
  <r>
    <s v="Ryan Earl"/>
    <s v="EXP-10014516"/>
    <n v="101.6"/>
    <d v="2024-05-18T00:00:00"/>
    <x v="16"/>
    <s v="Pit Pumping"/>
    <s v="Pit Pumping"/>
    <s v="wader and nozzle for pressure washer"/>
    <m/>
    <m/>
    <m/>
    <m/>
    <m/>
    <m/>
    <m/>
    <m/>
    <m/>
    <m/>
    <m/>
    <m/>
    <m/>
    <m/>
    <m/>
    <m/>
    <m/>
    <m/>
    <m/>
    <m/>
    <d v="2024-07-18T00:00:00"/>
    <s v="SL78@tidalwaveautospa.com"/>
    <s v="Gary Bradley"/>
    <x v="7"/>
    <x v="0"/>
  </r>
  <r>
    <s v="Ryan Earl"/>
    <s v="EXP-10014516"/>
    <n v="793.59"/>
    <d v="2024-05-23T00:00:00"/>
    <x v="35"/>
    <s v="Wash Maintenance"/>
    <s v="Wash Maintenance"/>
    <s v="oil filters for packs and contactors"/>
    <m/>
    <m/>
    <m/>
    <m/>
    <m/>
    <m/>
    <m/>
    <m/>
    <m/>
    <m/>
    <m/>
    <m/>
    <m/>
    <m/>
    <m/>
    <m/>
    <m/>
    <m/>
    <m/>
    <m/>
    <d v="2024-07-18T00:00:00"/>
    <s v="SL78@tidalwaveautospa.com"/>
    <s v="Gary Bradley"/>
    <x v="7"/>
    <x v="0"/>
  </r>
  <r>
    <s v="Ryan Earl"/>
    <s v="EXP-10014516"/>
    <n v="282.49"/>
    <d v="2024-05-29T00:00:00"/>
    <x v="22"/>
    <s v="Itemized"/>
    <s v="Wash Maintenance"/>
    <s v="dawn, roundup, laundry soap, vinegar, hose, lithium grease"/>
    <n v="205.59"/>
    <s v="Wash Maintenance"/>
    <s v="all, dawn, vinegar, lubricant, grease, lysol wipes"/>
    <n v="76.900000000000006"/>
    <s v="Landscaping"/>
    <s v="round up, garden hose"/>
    <m/>
    <m/>
    <m/>
    <m/>
    <m/>
    <m/>
    <m/>
    <m/>
    <m/>
    <m/>
    <m/>
    <m/>
    <m/>
    <m/>
    <d v="2024-07-18T00:00:00"/>
    <s v="SL78@tidalwaveautospa.com"/>
    <s v="Gary Bradley"/>
    <x v="7"/>
    <x v="0"/>
  </r>
  <r>
    <s v="Ryan Earl"/>
    <s v="EXP-10014516"/>
    <n v="266.39"/>
    <d v="2024-06-01T00:00:00"/>
    <x v="6"/>
    <s v="Wash Maintenance"/>
    <s v="Wash Maintenance"/>
    <s v="oil for air compressors, mold cleaner, concrete cleaner"/>
    <m/>
    <m/>
    <m/>
    <m/>
    <m/>
    <m/>
    <m/>
    <m/>
    <m/>
    <m/>
    <m/>
    <m/>
    <m/>
    <m/>
    <m/>
    <m/>
    <m/>
    <m/>
    <m/>
    <m/>
    <d v="2024-07-18T00:00:00"/>
    <s v="SL78@tidalwaveautospa.com"/>
    <s v="Gary Bradley"/>
    <x v="7"/>
    <x v="0"/>
  </r>
  <r>
    <s v="Ryan Earl"/>
    <s v="EXP-10014516"/>
    <n v="72.010000000000005"/>
    <d v="2024-06-09T00:00:00"/>
    <x v="6"/>
    <s v="Wash Maintenance"/>
    <s v="Wash Maintenance"/>
    <s v="marine grease"/>
    <m/>
    <m/>
    <m/>
    <m/>
    <m/>
    <m/>
    <m/>
    <m/>
    <m/>
    <m/>
    <m/>
    <m/>
    <m/>
    <m/>
    <m/>
    <m/>
    <m/>
    <m/>
    <m/>
    <m/>
    <d v="2024-07-18T00:00:00"/>
    <s v="SL78@tidalwaveautospa.com"/>
    <s v="Gary Bradley"/>
    <x v="7"/>
    <x v="0"/>
  </r>
  <r>
    <s v="Vernon Dixon"/>
    <s v="EXP-10014543"/>
    <n v="81.44"/>
    <d v="2024-05-18T00:00:00"/>
    <x v="0"/>
    <s v="Wash Maintenance"/>
    <s v="extension cord holder, paint roller, nozzles, hooks, dawn"/>
    <s v="extension cord holder, paint roller, nozzles, hooks, dawn"/>
    <m/>
    <m/>
    <m/>
    <m/>
    <m/>
    <m/>
    <m/>
    <m/>
    <m/>
    <m/>
    <m/>
    <m/>
    <m/>
    <m/>
    <m/>
    <m/>
    <m/>
    <m/>
    <m/>
    <m/>
    <d v="2024-07-18T00:00:00"/>
    <s v="SL111@tidalwaveautospa.com"/>
    <s v="Gary Bradley"/>
    <x v="7"/>
    <x v="0"/>
  </r>
  <r>
    <s v="Vernon Dixon"/>
    <s v="EXP-10014543"/>
    <n v="41.68"/>
    <d v="2024-05-18T00:00:00"/>
    <x v="0"/>
    <s v="Itemized"/>
    <s v="vinegar, bath tissue"/>
    <s v="vinegar, bath tissue"/>
    <n v="23.34"/>
    <s v="Wash Maintenance"/>
    <s v="vinegar"/>
    <n v="18.34"/>
    <s v="Office Supplies"/>
    <s v="bath tissue"/>
    <m/>
    <m/>
    <m/>
    <m/>
    <m/>
    <m/>
    <m/>
    <m/>
    <m/>
    <m/>
    <m/>
    <m/>
    <m/>
    <m/>
    <d v="2024-07-18T00:00:00"/>
    <s v="SL111@tidalwaveautospa.com"/>
    <s v="Gary Bradley"/>
    <x v="7"/>
    <x v="0"/>
  </r>
  <r>
    <s v="Jason Montesano"/>
    <s v="EXP-10014553"/>
    <n v="19.7"/>
    <d v="2024-06-14T00:00:00"/>
    <x v="0"/>
    <s v="Parts"/>
    <s v="Parts"/>
    <s v="parts for hose connection"/>
    <m/>
    <m/>
    <m/>
    <m/>
    <m/>
    <m/>
    <m/>
    <m/>
    <m/>
    <m/>
    <m/>
    <m/>
    <m/>
    <m/>
    <m/>
    <m/>
    <m/>
    <m/>
    <m/>
    <m/>
    <d v="2024-07-18T00:00:00"/>
    <s v="SL24@tidalwaveautospa.com"/>
    <s v="Gary Bradley"/>
    <x v="7"/>
    <x v="0"/>
  </r>
  <r>
    <s v="Jason Montesano"/>
    <s v="EXP-10014553"/>
    <n v="96.74"/>
    <d v="2024-06-15T00:00:00"/>
    <x v="0"/>
    <s v="Office Supplies"/>
    <s v="Wash Supplies"/>
    <s v="roll towels and dispenser"/>
    <m/>
    <m/>
    <m/>
    <m/>
    <m/>
    <m/>
    <m/>
    <m/>
    <m/>
    <m/>
    <m/>
    <m/>
    <m/>
    <m/>
    <m/>
    <m/>
    <m/>
    <m/>
    <m/>
    <m/>
    <d v="2024-07-18T00:00:00"/>
    <s v="SL24@tidalwaveautospa.com"/>
    <s v="Gary Bradley"/>
    <x v="7"/>
    <x v="0"/>
  </r>
  <r>
    <s v="Jason Montesano"/>
    <s v="EXP-10014553"/>
    <n v="27.63"/>
    <d v="2024-06-16T00:00:00"/>
    <x v="0"/>
    <s v="Parts"/>
    <s v="Parts"/>
    <s v="parts for pump"/>
    <m/>
    <m/>
    <m/>
    <m/>
    <m/>
    <m/>
    <m/>
    <m/>
    <m/>
    <m/>
    <m/>
    <m/>
    <m/>
    <m/>
    <m/>
    <m/>
    <m/>
    <m/>
    <m/>
    <m/>
    <d v="2024-07-18T00:00:00"/>
    <s v="SL24@tidalwaveautospa.com"/>
    <s v="Gary Bradley"/>
    <x v="7"/>
    <x v="0"/>
  </r>
  <r>
    <s v="Jason Montesano"/>
    <s v="EXP-10014553"/>
    <n v="60.96"/>
    <d v="2024-06-17T00:00:00"/>
    <x v="0"/>
    <s v="Wash Maintenance"/>
    <s v="Wash Maintenance"/>
    <s v="paint for lot"/>
    <m/>
    <m/>
    <m/>
    <m/>
    <m/>
    <m/>
    <m/>
    <m/>
    <m/>
    <m/>
    <m/>
    <m/>
    <m/>
    <m/>
    <m/>
    <m/>
    <m/>
    <m/>
    <m/>
    <m/>
    <d v="2024-07-18T00:00:00"/>
    <s v="SL24@tidalwaveautospa.com"/>
    <s v="Gary Bradley"/>
    <x v="7"/>
    <x v="0"/>
  </r>
  <r>
    <s v="Jason Montesano"/>
    <s v="EXP-10014553"/>
    <n v="53.96"/>
    <d v="2024-06-17T00:00:00"/>
    <x v="0"/>
    <s v="Landscaping"/>
    <s v="Landscaping"/>
    <s v="hose and weed killer"/>
    <m/>
    <m/>
    <m/>
    <m/>
    <m/>
    <m/>
    <m/>
    <m/>
    <m/>
    <m/>
    <m/>
    <m/>
    <m/>
    <m/>
    <m/>
    <m/>
    <m/>
    <m/>
    <m/>
    <m/>
    <d v="2024-07-18T00:00:00"/>
    <s v="SL24@tidalwaveautospa.com"/>
    <s v="Gary Bradley"/>
    <x v="7"/>
    <x v="0"/>
  </r>
  <r>
    <s v="Frederick Pierson"/>
    <s v="EXP-10014446"/>
    <n v="62.13"/>
    <d v="2024-05-18T00:00:00"/>
    <x v="0"/>
    <s v="Office Supplies"/>
    <s v="Rain Jacket"/>
    <s v="Rain Jacket"/>
    <m/>
    <m/>
    <m/>
    <m/>
    <m/>
    <m/>
    <m/>
    <m/>
    <m/>
    <m/>
    <m/>
    <m/>
    <m/>
    <m/>
    <m/>
    <m/>
    <m/>
    <m/>
    <m/>
    <m/>
    <d v="2024-07-18T00:00:00"/>
    <s v="SL185@tidalwaveautospa.com"/>
    <s v="Gary Bradley"/>
    <x v="7"/>
    <x v="0"/>
  </r>
  <r>
    <s v="Frederick Pierson"/>
    <s v="EXP-10014446"/>
    <n v="729.95"/>
    <d v="2024-05-20T00:00:00"/>
    <x v="35"/>
    <s v="Plumbing Expense"/>
    <s v="Plumbing Expense"/>
    <s v="Seal Kit for Reclaim Pump"/>
    <m/>
    <m/>
    <m/>
    <m/>
    <m/>
    <m/>
    <m/>
    <m/>
    <m/>
    <m/>
    <m/>
    <m/>
    <m/>
    <m/>
    <m/>
    <m/>
    <m/>
    <m/>
    <m/>
    <m/>
    <d v="2024-07-18T00:00:00"/>
    <s v="SL185@tidalwaveautospa.com"/>
    <s v="Gary Bradley"/>
    <x v="7"/>
    <x v="0"/>
  </r>
  <r>
    <s v="Frederick Pierson"/>
    <s v="EXP-10014446"/>
    <n v="20.7"/>
    <d v="2024-06-01T00:00:00"/>
    <x v="35"/>
    <s v="Wash Maintenance"/>
    <s v="Wash Maintenance"/>
    <s v="Hydralic Filter"/>
    <m/>
    <m/>
    <m/>
    <m/>
    <m/>
    <m/>
    <m/>
    <m/>
    <m/>
    <m/>
    <m/>
    <m/>
    <m/>
    <m/>
    <m/>
    <m/>
    <m/>
    <m/>
    <m/>
    <m/>
    <d v="2024-07-18T00:00:00"/>
    <s v="SL185@tidalwaveautospa.com"/>
    <s v="Gary Bradley"/>
    <x v="7"/>
    <x v="0"/>
  </r>
  <r>
    <s v="Frederick Pierson"/>
    <s v="EXP-10014446"/>
    <n v="140.38999999999999"/>
    <d v="2024-06-09T00:00:00"/>
    <x v="11"/>
    <s v="Wash Maintenance"/>
    <s v="Janitor Cart"/>
    <s v="Janitor Cart"/>
    <m/>
    <m/>
    <m/>
    <m/>
    <m/>
    <m/>
    <m/>
    <m/>
    <m/>
    <m/>
    <m/>
    <m/>
    <m/>
    <m/>
    <m/>
    <m/>
    <m/>
    <m/>
    <m/>
    <m/>
    <d v="2024-07-18T00:00:00"/>
    <s v="SL185@tidalwaveautospa.com"/>
    <s v="Gary Bradley"/>
    <x v="7"/>
    <x v="0"/>
  </r>
  <r>
    <s v="Lauren Drown"/>
    <s v="EXP-10014754"/>
    <n v="89.21"/>
    <d v="2024-06-16T00:00:00"/>
    <x v="23"/>
    <s v="Itemized"/>
    <s v="Snacks"/>
    <s v="File Organizing and snacks"/>
    <n v="18.88"/>
    <s v="Snacks"/>
    <s v="crackers"/>
    <n v="70.33"/>
    <s v="Office Supplies"/>
    <s v="pen holder, monitor stand"/>
    <m/>
    <m/>
    <m/>
    <m/>
    <m/>
    <m/>
    <m/>
    <m/>
    <m/>
    <m/>
    <m/>
    <m/>
    <m/>
    <m/>
    <d v="2024-07-18T00:00:00"/>
    <s v="lauren.drown@twavelead.com"/>
    <s v="John Sillay"/>
    <x v="7"/>
    <x v="0"/>
  </r>
  <r>
    <s v="Lauren Drown"/>
    <s v="EXP-10014754"/>
    <n v="393"/>
    <d v="2024-06-18T00:00:00"/>
    <x v="40"/>
    <s v="Professional Fees"/>
    <s v="State Bar Fees for Glen Jarrell"/>
    <s v="State Bar Fees for Glen Jarrell"/>
    <m/>
    <m/>
    <m/>
    <m/>
    <m/>
    <m/>
    <m/>
    <m/>
    <m/>
    <m/>
    <m/>
    <m/>
    <m/>
    <m/>
    <m/>
    <m/>
    <m/>
    <m/>
    <m/>
    <m/>
    <d v="2024-07-18T00:00:00"/>
    <s v="lauren.drown@twavelead.com"/>
    <s v="John Sillay"/>
    <x v="7"/>
    <x v="0"/>
  </r>
  <r>
    <s v="Lauren Drown"/>
    <s v="EXP-10014754"/>
    <n v="458"/>
    <d v="2024-06-18T00:00:00"/>
    <x v="40"/>
    <s v="Professional Fees"/>
    <s v="State Bar Fees for John Sillay"/>
    <s v="State Bar Fees for John Sillay"/>
    <m/>
    <m/>
    <m/>
    <m/>
    <m/>
    <m/>
    <m/>
    <m/>
    <m/>
    <m/>
    <m/>
    <m/>
    <m/>
    <m/>
    <m/>
    <m/>
    <m/>
    <m/>
    <m/>
    <m/>
    <d v="2024-07-18T00:00:00"/>
    <s v="lauren.drown@twavelead.com"/>
    <s v="John Sillay"/>
    <x v="7"/>
    <x v="0"/>
  </r>
  <r>
    <s v="Mitchell Herndon"/>
    <s v="EXP-10014165"/>
    <n v="30.57"/>
    <d v="2024-05-15T00:00:00"/>
    <x v="28"/>
    <s v="Snacks"/>
    <s v="Snacks"/>
    <s v="Drinks for team"/>
    <m/>
    <m/>
    <m/>
    <m/>
    <m/>
    <m/>
    <m/>
    <m/>
    <m/>
    <m/>
    <m/>
    <m/>
    <m/>
    <m/>
    <m/>
    <m/>
    <m/>
    <m/>
    <m/>
    <m/>
    <d v="2024-07-18T00:00:00"/>
    <s v="mitchell.herndon@twavelead.com"/>
    <s v="Jennifer Paris"/>
    <x v="7"/>
    <x v="0"/>
  </r>
  <r>
    <s v="Mitchell Herndon"/>
    <s v="EXP-10014165"/>
    <n v="21.66"/>
    <d v="2024-05-15T00:00:00"/>
    <x v="28"/>
    <s v="Snacks"/>
    <s v="Snacks"/>
    <s v="Snacks for team"/>
    <m/>
    <m/>
    <m/>
    <m/>
    <m/>
    <m/>
    <m/>
    <m/>
    <m/>
    <m/>
    <m/>
    <m/>
    <m/>
    <m/>
    <m/>
    <m/>
    <m/>
    <m/>
    <m/>
    <m/>
    <d v="2024-07-18T00:00:00"/>
    <s v="mitchell.herndon@twavelead.com"/>
    <s v="Jennifer Paris"/>
    <x v="7"/>
    <x v="0"/>
  </r>
  <r>
    <s v="Mitchell Herndon"/>
    <s v="EXP-10014165"/>
    <n v="21.98"/>
    <d v="2024-05-19T00:00:00"/>
    <x v="28"/>
    <s v="Snacks"/>
    <s v="Snacks"/>
    <s v="Drinks"/>
    <m/>
    <m/>
    <m/>
    <m/>
    <m/>
    <m/>
    <m/>
    <m/>
    <m/>
    <m/>
    <m/>
    <m/>
    <m/>
    <m/>
    <m/>
    <m/>
    <m/>
    <m/>
    <m/>
    <m/>
    <d v="2024-07-18T00:00:00"/>
    <s v="mitchell.herndon@twavelead.com"/>
    <s v="Jennifer Paris"/>
    <x v="7"/>
    <x v="0"/>
  </r>
  <r>
    <s v="Mitchell Herndon"/>
    <s v="EXP-10014165"/>
    <n v="1009.36"/>
    <d v="2024-05-20T00:00:00"/>
    <x v="52"/>
    <s v="Remove From Report"/>
    <s v="Lodging"/>
    <s v="Hotel"/>
    <m/>
    <m/>
    <m/>
    <m/>
    <m/>
    <m/>
    <m/>
    <m/>
    <m/>
    <m/>
    <m/>
    <m/>
    <m/>
    <m/>
    <m/>
    <m/>
    <m/>
    <m/>
    <m/>
    <m/>
    <d v="2024-07-18T00:00:00"/>
    <s v="mitchell.herndon@twavelead.com"/>
    <s v="Jennifer Paris"/>
    <x v="7"/>
    <x v="0"/>
  </r>
  <r>
    <s v="Mitchell Herndon"/>
    <s v="EXP-10014165"/>
    <n v="54.43"/>
    <d v="2024-06-07T00:00:00"/>
    <x v="28"/>
    <s v="Employee Incentive - Meals"/>
    <s v="Employee Incentive - Meals"/>
    <s v="Meal for team"/>
    <m/>
    <m/>
    <m/>
    <m/>
    <m/>
    <m/>
    <m/>
    <m/>
    <m/>
    <m/>
    <m/>
    <m/>
    <m/>
    <m/>
    <m/>
    <m/>
    <m/>
    <m/>
    <m/>
    <m/>
    <d v="2024-07-18T00:00:00"/>
    <s v="mitchell.herndon@twavelead.com"/>
    <s v="Jennifer Paris"/>
    <x v="7"/>
    <x v="0"/>
  </r>
  <r>
    <s v="Mitchell Herndon"/>
    <s v="EXP-10014165"/>
    <n v="91.22"/>
    <d v="2024-06-13T00:00:00"/>
    <x v="0"/>
    <s v="Wash Maintenance"/>
    <s v="Wash Maintenance"/>
    <s v="Salt"/>
    <m/>
    <m/>
    <m/>
    <m/>
    <m/>
    <m/>
    <m/>
    <m/>
    <m/>
    <m/>
    <m/>
    <m/>
    <m/>
    <m/>
    <m/>
    <m/>
    <m/>
    <m/>
    <m/>
    <m/>
    <d v="2024-07-18T00:00:00"/>
    <s v="mitchell.herndon@twavelead.com"/>
    <s v="Jennifer Paris"/>
    <x v="7"/>
    <x v="0"/>
  </r>
  <r>
    <s v="Mitchell Herndon"/>
    <s v="EXP-10014165"/>
    <n v="120.52"/>
    <d v="2024-06-13T00:00:00"/>
    <x v="0"/>
    <s v="Wash Maintenance"/>
    <s v="Wash Maintenance"/>
    <s v="Cleaning supplies"/>
    <m/>
    <m/>
    <m/>
    <m/>
    <m/>
    <m/>
    <m/>
    <m/>
    <m/>
    <m/>
    <m/>
    <m/>
    <m/>
    <m/>
    <m/>
    <m/>
    <m/>
    <m/>
    <m/>
    <m/>
    <d v="2024-07-18T00:00:00"/>
    <s v="mitchell.herndon@twavelead.com"/>
    <s v="Jennifer Paris"/>
    <x v="7"/>
    <x v="0"/>
  </r>
  <r>
    <s v="Mitchell Herndon"/>
    <s v="EXP-10014165"/>
    <n v="20.59"/>
    <d v="2024-06-14T00:00:00"/>
    <x v="1"/>
    <s v="Parts"/>
    <s v="Parts"/>
    <s v="Fittings for blown air line"/>
    <m/>
    <m/>
    <m/>
    <m/>
    <m/>
    <m/>
    <m/>
    <m/>
    <m/>
    <m/>
    <m/>
    <m/>
    <m/>
    <m/>
    <m/>
    <m/>
    <m/>
    <m/>
    <m/>
    <m/>
    <d v="2024-07-18T00:00:00"/>
    <s v="mitchell.herndon@twavelead.com"/>
    <s v="Jennifer Paris"/>
    <x v="7"/>
    <x v="0"/>
  </r>
  <r>
    <s v="Mitchell Herndon"/>
    <s v="EXP-10014165"/>
    <n v="184.28"/>
    <d v="2024-06-14T00:00:00"/>
    <x v="0"/>
    <s v="Itemized"/>
    <s v="paper towels, 12' pole, scrubber, tape, brass plug, pliers, salt"/>
    <s v="paper towels, 12' pole, scrubber, tape, brass plug, pliers, salt"/>
    <n v="141.304"/>
    <s v="Wash Maintenance"/>
    <s v="pole, scrubber, salt"/>
    <n v="14.58"/>
    <s v="Office Supplies"/>
    <s v="paper towels"/>
    <n v="10.66"/>
    <s v="Plumbing Expense"/>
    <s v="plumbing tape, brass plug"/>
    <n v="17.73599999999999"/>
    <s v="Small Tools"/>
    <s v="pliers"/>
    <m/>
    <m/>
    <m/>
    <m/>
    <m/>
    <m/>
    <m/>
    <m/>
    <d v="2024-07-18T00:00:00"/>
    <s v="mitchell.herndon@twavelead.com"/>
    <s v="Jennifer Paris"/>
    <x v="7"/>
    <x v="0"/>
  </r>
  <r>
    <s v="Mitchell Herndon"/>
    <s v="EXP-10014165"/>
    <n v="38.049999999999997"/>
    <d v="2024-06-16T00:00:00"/>
    <x v="3"/>
    <s v="Vehicle Damage Claims"/>
    <s v="Vehicle Damage Claims"/>
    <s v="Customer wiper blade"/>
    <m/>
    <m/>
    <m/>
    <m/>
    <m/>
    <m/>
    <m/>
    <m/>
    <m/>
    <m/>
    <m/>
    <m/>
    <m/>
    <m/>
    <m/>
    <m/>
    <m/>
    <m/>
    <m/>
    <m/>
    <d v="2024-07-18T00:00:00"/>
    <s v="mitchell.herndon@twavelead.com"/>
    <s v="Jennifer Paris"/>
    <x v="7"/>
    <x v="0"/>
  </r>
  <r>
    <s v="Mitchell Herndon"/>
    <s v="EXP-10014165"/>
    <n v="165.1"/>
    <d v="2024-06-17T00:00:00"/>
    <x v="0"/>
    <s v="Itemized"/>
    <s v="hanging strips, eazor blades, air wick, markers, magenets, monitor stand, binders,desktop storage crate, mat, vinegar"/>
    <s v="hanging strips, eazor blades, air wick, markers, magenets, monitor stand, binders,desktop storage crate, mat, vinegar"/>
    <n v="48.11"/>
    <s v="Wash Maintenance"/>
    <s v="vinegar, hooks, razor blades"/>
    <n v="116.99"/>
    <s v="Office Supplies"/>
    <s v="air wicks, markers, ball magnets, monitor stand, binders, storage crate, dry eare board, shop mat"/>
    <m/>
    <m/>
    <m/>
    <m/>
    <m/>
    <m/>
    <m/>
    <m/>
    <m/>
    <m/>
    <m/>
    <m/>
    <m/>
    <m/>
    <d v="2024-07-18T00:00:00"/>
    <s v="mitchell.herndon@twavelead.com"/>
    <s v="Jennifer Paris"/>
    <x v="7"/>
    <x v="0"/>
  </r>
  <r>
    <s v="Mitchell Herndon"/>
    <s v="EXP-10014165"/>
    <n v="236.62"/>
    <d v="2024-06-17T00:00:00"/>
    <x v="0"/>
    <s v="Itemized"/>
    <s v="dawn, extension pole, quick connect, restroom signs, salt, brass plug"/>
    <s v="dawn, extension pole, quick connect, restroom signs, salt, brass plug"/>
    <n v="154.63999999999999"/>
    <s v="Wash Maintenance"/>
    <s v="dawn, salt"/>
    <n v="81.980000000000018"/>
    <s v="Parts"/>
    <s v="parts for repair"/>
    <m/>
    <m/>
    <m/>
    <m/>
    <m/>
    <m/>
    <m/>
    <m/>
    <m/>
    <m/>
    <m/>
    <m/>
    <m/>
    <m/>
    <d v="2024-07-18T00:00:00"/>
    <s v="mitchell.herndon@twavelead.com"/>
    <s v="Jennifer Paris"/>
    <x v="7"/>
    <x v="0"/>
  </r>
  <r>
    <s v="Mitchell Herndon"/>
    <s v="EXP-10014165"/>
    <n v="167.42"/>
    <d v="2024-06-18T00:00:00"/>
    <x v="0"/>
    <s v="Small Tools"/>
    <s v="pressure washer gun &amp; nozzle, scraper, razor blades, fan"/>
    <s v="pressure washer gun &amp; nozzle, scraper, razor blades, fan"/>
    <m/>
    <m/>
    <m/>
    <m/>
    <m/>
    <m/>
    <m/>
    <m/>
    <m/>
    <m/>
    <m/>
    <m/>
    <m/>
    <m/>
    <m/>
    <m/>
    <m/>
    <m/>
    <m/>
    <m/>
    <d v="2024-07-18T00:00:00"/>
    <s v="mitchell.herndon@twavelead.com"/>
    <s v="Jennifer Paris"/>
    <x v="7"/>
    <x v="0"/>
  </r>
  <r>
    <s v="Chad Williams"/>
    <s v="EXP-10014329"/>
    <n v="25.23"/>
    <d v="2024-04-15T00:00:00"/>
    <x v="23"/>
    <s v="Itemized"/>
    <s v="Wash Maintenance"/>
    <s v="Water and dawn dish soap"/>
    <n v="5.23"/>
    <s v="Snacks"/>
    <s v="bottle water"/>
    <n v="20"/>
    <s v="Wash Maintenance"/>
    <s v="dawn"/>
    <m/>
    <m/>
    <m/>
    <m/>
    <m/>
    <m/>
    <m/>
    <m/>
    <m/>
    <m/>
    <m/>
    <m/>
    <m/>
    <m/>
    <d v="2024-07-18T00:00:00"/>
    <s v="SL292@tidalwaveautospa.com"/>
    <s v="Patrick Rollins"/>
    <x v="7"/>
    <x v="0"/>
  </r>
  <r>
    <s v="Chad Williams"/>
    <s v="EXP-10014329"/>
    <n v="110.19"/>
    <d v="2024-04-15T00:00:00"/>
    <x v="22"/>
    <s v="Parts"/>
    <s v="Replacing hose"/>
    <s v="Replacing hose"/>
    <m/>
    <m/>
    <m/>
    <m/>
    <m/>
    <m/>
    <m/>
    <m/>
    <m/>
    <m/>
    <m/>
    <m/>
    <m/>
    <m/>
    <m/>
    <m/>
    <m/>
    <m/>
    <m/>
    <m/>
    <d v="2024-07-18T00:00:00"/>
    <s v="SL292@tidalwaveautospa.com"/>
    <s v="Patrick Rollins"/>
    <x v="7"/>
    <x v="0"/>
  </r>
  <r>
    <s v="Chad Williams"/>
    <s v="EXP-10014329"/>
    <n v="156.88999999999999"/>
    <d v="2024-04-16T00:00:00"/>
    <x v="35"/>
    <s v="Remove From Report"/>
    <s v="Office Supplies, Rental Equipment, Safety Supplies"/>
    <s v="Cones and hooks and storage for site, order online was all grouped togerher but shipped and billed separate"/>
    <m/>
    <m/>
    <m/>
    <m/>
    <m/>
    <m/>
    <m/>
    <m/>
    <m/>
    <m/>
    <m/>
    <m/>
    <m/>
    <m/>
    <m/>
    <m/>
    <m/>
    <m/>
    <m/>
    <m/>
    <d v="2024-07-18T00:00:00"/>
    <s v="SL292@tidalwaveautospa.com"/>
    <s v="Patrick Rollins"/>
    <x v="7"/>
    <x v="0"/>
  </r>
  <r>
    <s v="Chad Williams"/>
    <s v="EXP-10014329"/>
    <n v="70.17"/>
    <d v="2024-04-16T00:00:00"/>
    <x v="23"/>
    <s v="Wash Maintenance"/>
    <s v="Soap for bathrooms/ hose to drain holding tanks"/>
    <s v="Soap for bathrooms/ hose to drain holding tanks"/>
    <m/>
    <m/>
    <m/>
    <m/>
    <m/>
    <m/>
    <m/>
    <m/>
    <m/>
    <m/>
    <m/>
    <m/>
    <m/>
    <m/>
    <m/>
    <m/>
    <m/>
    <m/>
    <m/>
    <m/>
    <d v="2024-07-18T00:00:00"/>
    <s v="SL292@tidalwaveautospa.com"/>
    <s v="Patrick Rollins"/>
    <x v="7"/>
    <x v="0"/>
  </r>
  <r>
    <s v="Chad Williams"/>
    <s v="EXP-10014329"/>
    <n v="147.41"/>
    <d v="2024-04-16T00:00:00"/>
    <x v="35"/>
    <s v="Small Tools"/>
    <s v="Small Tools"/>
    <s v="Hydraulic crimp"/>
    <m/>
    <m/>
    <m/>
    <m/>
    <m/>
    <m/>
    <m/>
    <m/>
    <m/>
    <m/>
    <m/>
    <m/>
    <m/>
    <m/>
    <m/>
    <m/>
    <m/>
    <m/>
    <m/>
    <m/>
    <d v="2024-07-18T00:00:00"/>
    <s v="SL292@tidalwaveautospa.com"/>
    <s v="Patrick Rollins"/>
    <x v="7"/>
    <x v="0"/>
  </r>
  <r>
    <s v="Chad Williams"/>
    <s v="EXP-10014329"/>
    <n v="450"/>
    <d v="2024-04-17T00:00:00"/>
    <x v="4"/>
    <s v="Professional Memberships"/>
    <s v="Professional Memberships"/>
    <s v="Chamber of commerce set up"/>
    <m/>
    <m/>
    <m/>
    <m/>
    <m/>
    <m/>
    <m/>
    <m/>
    <m/>
    <m/>
    <m/>
    <m/>
    <m/>
    <m/>
    <m/>
    <m/>
    <m/>
    <m/>
    <m/>
    <m/>
    <d v="2024-07-18T00:00:00"/>
    <s v="SL292@tidalwaveautospa.com"/>
    <s v="Patrick Rollins"/>
    <x v="7"/>
    <x v="0"/>
  </r>
  <r>
    <s v="Chad Williams"/>
    <s v="EXP-10014329"/>
    <n v="130.46"/>
    <d v="2024-04-18T00:00:00"/>
    <x v="16"/>
    <s v="Wash Maintenance"/>
    <s v="Office Supplies, Small Tools"/>
    <s v="Hooks and shelves for tools"/>
    <m/>
    <m/>
    <m/>
    <m/>
    <m/>
    <m/>
    <m/>
    <m/>
    <m/>
    <m/>
    <m/>
    <m/>
    <m/>
    <m/>
    <m/>
    <m/>
    <m/>
    <m/>
    <m/>
    <m/>
    <d v="2024-07-18T00:00:00"/>
    <s v="SL292@tidalwaveautospa.com"/>
    <s v="Patrick Rollins"/>
    <x v="7"/>
    <x v="0"/>
  </r>
  <r>
    <s v="Chad Williams"/>
    <s v="EXP-10014329"/>
    <n v="93.72"/>
    <d v="2024-04-19T00:00:00"/>
    <x v="35"/>
    <s v="Remove From Report"/>
    <s v="Order together bill separately tried"/>
    <s v="Order together bill separately tried"/>
    <m/>
    <m/>
    <m/>
    <m/>
    <m/>
    <m/>
    <m/>
    <m/>
    <m/>
    <m/>
    <m/>
    <m/>
    <m/>
    <m/>
    <m/>
    <m/>
    <m/>
    <m/>
    <m/>
    <m/>
    <d v="2024-07-18T00:00:00"/>
    <s v="SL292@tidalwaveautospa.com"/>
    <s v="Patrick Rollins"/>
    <x v="7"/>
    <x v="0"/>
  </r>
  <r>
    <s v="Chad Williams"/>
    <s v="EXP-10014329"/>
    <n v="220.08"/>
    <d v="2024-04-19T00:00:00"/>
    <x v="35"/>
    <s v="Remove From Report"/>
    <s v="Ordered together billed separately"/>
    <s v="Ordered together billed separately"/>
    <m/>
    <m/>
    <m/>
    <m/>
    <m/>
    <m/>
    <m/>
    <m/>
    <m/>
    <m/>
    <m/>
    <m/>
    <m/>
    <m/>
    <m/>
    <m/>
    <m/>
    <m/>
    <m/>
    <m/>
    <d v="2024-07-18T00:00:00"/>
    <s v="SL292@tidalwaveautospa.com"/>
    <s v="Patrick Rollins"/>
    <x v="7"/>
    <x v="0"/>
  </r>
  <r>
    <s v="Chad Williams"/>
    <s v="EXP-10014329"/>
    <n v="21.04"/>
    <d v="2024-04-22T00:00:00"/>
    <x v="6"/>
    <s v="Wash Maintenance"/>
    <s v="Marine greases"/>
    <s v="Marine greases"/>
    <m/>
    <m/>
    <m/>
    <m/>
    <m/>
    <m/>
    <m/>
    <m/>
    <m/>
    <m/>
    <m/>
    <m/>
    <m/>
    <m/>
    <m/>
    <m/>
    <m/>
    <m/>
    <m/>
    <m/>
    <d v="2024-07-18T00:00:00"/>
    <s v="SL292@tidalwaveautospa.com"/>
    <s v="Patrick Rollins"/>
    <x v="7"/>
    <x v="0"/>
  </r>
  <r>
    <s v="Chad Williams"/>
    <s v="EXP-10014329"/>
    <n v="440.95"/>
    <d v="2024-04-22T00:00:00"/>
    <x v="0"/>
    <s v="Itemized"/>
    <s v="Fuel, Wash Supplies"/>
    <s v="Gas blower, letters for towels buckets"/>
    <n v="409.47"/>
    <s v="Landscaping"/>
    <s v="gas blower, 2 cycle oil"/>
    <n v="31.479999999999961"/>
    <s v="Parts"/>
    <s v="door pull, letters for buckets"/>
    <m/>
    <m/>
    <m/>
    <m/>
    <m/>
    <m/>
    <m/>
    <m/>
    <m/>
    <m/>
    <m/>
    <m/>
    <m/>
    <m/>
    <d v="2024-07-18T00:00:00"/>
    <s v="SL292@tidalwaveautospa.com"/>
    <s v="Patrick Rollins"/>
    <x v="7"/>
    <x v="0"/>
  </r>
  <r>
    <s v="Chad Williams"/>
    <s v="EXP-10014329"/>
    <n v="88.94"/>
    <d v="2024-04-24T00:00:00"/>
    <x v="8"/>
    <s v="Employee Incentive - Meals"/>
    <s v="Employee Incentive - Meals"/>
    <s v="Donuts for grand opening"/>
    <m/>
    <m/>
    <m/>
    <m/>
    <m/>
    <m/>
    <m/>
    <m/>
    <m/>
    <m/>
    <m/>
    <m/>
    <m/>
    <m/>
    <m/>
    <m/>
    <m/>
    <m/>
    <m/>
    <m/>
    <d v="2024-07-18T00:00:00"/>
    <s v="SL292@tidalwaveautospa.com"/>
    <s v="Patrick Rollins"/>
    <x v="7"/>
    <x v="0"/>
  </r>
  <r>
    <s v="Chad Williams"/>
    <s v="EXP-10014329"/>
    <n v="954.02"/>
    <d v="2024-04-27T00:00:00"/>
    <x v="35"/>
    <s v="Itemized"/>
    <s v="Wash Maintenance, Wash Supplies"/>
    <s v="Floor mats, mop bucket, bath room supplies"/>
    <n v="645.01"/>
    <s v="Office Supplies"/>
    <s v="anti-fatigue mats, plunger, toilet bowl brush"/>
    <n v="309.01"/>
    <s v="Wash Maintenance"/>
    <s v="utility cart, wet floor sign"/>
    <m/>
    <m/>
    <m/>
    <m/>
    <m/>
    <m/>
    <m/>
    <m/>
    <m/>
    <m/>
    <m/>
    <m/>
    <m/>
    <m/>
    <d v="2024-07-18T00:00:00"/>
    <s v="SL292@tidalwaveautospa.com"/>
    <s v="Patrick Rollins"/>
    <x v="7"/>
    <x v="0"/>
  </r>
  <r>
    <s v="Chad Williams"/>
    <s v="EXP-10014329"/>
    <n v="13.11"/>
    <d v="2024-04-28T00:00:00"/>
    <x v="9"/>
    <s v="Snacks"/>
    <s v="2 cases of water"/>
    <s v="2 cases of water"/>
    <m/>
    <m/>
    <m/>
    <m/>
    <m/>
    <m/>
    <m/>
    <m/>
    <m/>
    <m/>
    <m/>
    <m/>
    <m/>
    <m/>
    <m/>
    <m/>
    <m/>
    <m/>
    <m/>
    <m/>
    <d v="2024-07-18T00:00:00"/>
    <s v="SL292@tidalwaveautospa.com"/>
    <s v="Patrick Rollins"/>
    <x v="7"/>
    <x v="0"/>
  </r>
  <r>
    <s v="Chad Williams"/>
    <s v="EXP-10014329"/>
    <n v="157.94"/>
    <d v="2024-04-28T00:00:00"/>
    <x v="0"/>
    <s v="Office Furniture"/>
    <s v="Water bottle filler machine"/>
    <s v="Water bottle filler machine"/>
    <m/>
    <m/>
    <m/>
    <m/>
    <m/>
    <m/>
    <m/>
    <m/>
    <m/>
    <m/>
    <m/>
    <m/>
    <m/>
    <m/>
    <m/>
    <m/>
    <m/>
    <m/>
    <m/>
    <m/>
    <d v="2024-07-18T00:00:00"/>
    <s v="SL292@tidalwaveautospa.com"/>
    <s v="Patrick Rollins"/>
    <x v="7"/>
    <x v="0"/>
  </r>
  <r>
    <s v="Chad Williams"/>
    <s v="EXP-10014329"/>
    <n v="12.69"/>
    <d v="2024-04-30T00:00:00"/>
    <x v="8"/>
    <s v="Employee Incentive - Meals"/>
    <s v="Employee Incentive - Meals"/>
    <s v="Birthday meal for employee"/>
    <m/>
    <m/>
    <m/>
    <m/>
    <m/>
    <m/>
    <m/>
    <m/>
    <m/>
    <m/>
    <m/>
    <m/>
    <m/>
    <m/>
    <m/>
    <m/>
    <m/>
    <m/>
    <m/>
    <m/>
    <d v="2024-07-18T00:00:00"/>
    <s v="SL292@tidalwaveautospa.com"/>
    <s v="Patrick Rollins"/>
    <x v="7"/>
    <x v="0"/>
  </r>
  <r>
    <s v="Chad Williams"/>
    <s v="EXP-10014329"/>
    <n v="6.55"/>
    <d v="2024-05-03T00:00:00"/>
    <x v="23"/>
    <s v="Snacks"/>
    <s v="Office Furniture, Snacks"/>
    <s v="Water bottles, hose broke on water machine"/>
    <m/>
    <m/>
    <m/>
    <m/>
    <m/>
    <m/>
    <m/>
    <m/>
    <m/>
    <m/>
    <m/>
    <m/>
    <m/>
    <m/>
    <m/>
    <m/>
    <m/>
    <m/>
    <m/>
    <m/>
    <d v="2024-07-18T00:00:00"/>
    <s v="SL292@tidalwaveautospa.com"/>
    <s v="Patrick Rollins"/>
    <x v="7"/>
    <x v="0"/>
  </r>
  <r>
    <s v="Chad Williams"/>
    <s v="EXP-10014329"/>
    <n v="34.11"/>
    <d v="2024-05-04T00:00:00"/>
    <x v="23"/>
    <s v="Wash Maintenance"/>
    <s v="Wash Maintenance"/>
    <s v="Mop head and gojo soap"/>
    <m/>
    <m/>
    <m/>
    <m/>
    <m/>
    <m/>
    <m/>
    <m/>
    <m/>
    <m/>
    <m/>
    <m/>
    <m/>
    <m/>
    <m/>
    <m/>
    <m/>
    <m/>
    <m/>
    <m/>
    <d v="2024-07-18T00:00:00"/>
    <s v="SL292@tidalwaveautospa.com"/>
    <s v="Patrick Rollins"/>
    <x v="7"/>
    <x v="0"/>
  </r>
  <r>
    <s v="Chad Williams"/>
    <s v="EXP-10014329"/>
    <n v="31.56"/>
    <d v="2024-05-06T00:00:00"/>
    <x v="6"/>
    <s v="Wash Maintenance"/>
    <s v="Marine greases"/>
    <s v="Marine greases"/>
    <m/>
    <m/>
    <m/>
    <m/>
    <m/>
    <m/>
    <m/>
    <m/>
    <m/>
    <m/>
    <m/>
    <m/>
    <m/>
    <m/>
    <m/>
    <m/>
    <m/>
    <m/>
    <m/>
    <m/>
    <d v="2024-07-18T00:00:00"/>
    <s v="SL292@tidalwaveautospa.com"/>
    <s v="Patrick Rollins"/>
    <x v="7"/>
    <x v="0"/>
  </r>
  <r>
    <s v="Chad Williams"/>
    <s v="EXP-10014329"/>
    <n v="51.58"/>
    <d v="2024-05-10T00:00:00"/>
    <x v="35"/>
    <s v="Remove From Report"/>
    <s v="Ordered together billed separate"/>
    <s v="Ordered together billed separate"/>
    <m/>
    <m/>
    <m/>
    <m/>
    <m/>
    <m/>
    <m/>
    <m/>
    <m/>
    <m/>
    <m/>
    <m/>
    <m/>
    <m/>
    <m/>
    <m/>
    <m/>
    <m/>
    <m/>
    <m/>
    <d v="2024-07-18T00:00:00"/>
    <s v="SL292@tidalwaveautospa.com"/>
    <s v="Patrick Rollins"/>
    <x v="7"/>
    <x v="0"/>
  </r>
  <r>
    <s v="Chad Williams"/>
    <s v="EXP-10014329"/>
    <n v="35.630000000000003"/>
    <d v="2024-05-14T00:00:00"/>
    <x v="35"/>
    <s v="Office Supplies"/>
    <s v="Office Supplies"/>
    <s v="Funnels, and keys for team lead and asl"/>
    <m/>
    <m/>
    <m/>
    <m/>
    <m/>
    <m/>
    <m/>
    <m/>
    <m/>
    <m/>
    <m/>
    <m/>
    <m/>
    <m/>
    <m/>
    <m/>
    <m/>
    <m/>
    <m/>
    <m/>
    <d v="2024-07-18T00:00:00"/>
    <s v="SL292@tidalwaveautospa.com"/>
    <s v="Patrick Rollins"/>
    <x v="7"/>
    <x v="0"/>
  </r>
  <r>
    <s v="John Sauers"/>
    <s v="EXP-10012584"/>
    <n v="38.659999999999997"/>
    <d v="2024-03-17T00:00:00"/>
    <x v="1"/>
    <s v="Parts"/>
    <s v="Parts"/>
    <s v="quick connect"/>
    <m/>
    <m/>
    <m/>
    <m/>
    <m/>
    <m/>
    <m/>
    <m/>
    <m/>
    <m/>
    <m/>
    <m/>
    <m/>
    <m/>
    <m/>
    <m/>
    <m/>
    <m/>
    <m/>
    <m/>
    <d v="2024-07-18T00:00:00"/>
    <s v="SL216@tidalwaveautospa.com"/>
    <s v="Patrick Rollins"/>
    <x v="7"/>
    <x v="0"/>
  </r>
  <r>
    <s v="John Sauers"/>
    <s v="EXP-10012584"/>
    <n v="30.72"/>
    <d v="2024-03-20T00:00:00"/>
    <x v="1"/>
    <s v="Parts"/>
    <s v="Parts"/>
    <s v="hydraulic hose"/>
    <m/>
    <m/>
    <m/>
    <m/>
    <m/>
    <m/>
    <m/>
    <m/>
    <m/>
    <m/>
    <m/>
    <m/>
    <m/>
    <m/>
    <m/>
    <m/>
    <m/>
    <m/>
    <m/>
    <m/>
    <d v="2024-07-18T00:00:00"/>
    <s v="SL216@tidalwaveautospa.com"/>
    <s v="Patrick Rollins"/>
    <x v="7"/>
    <x v="0"/>
  </r>
  <r>
    <s v="John Sauers"/>
    <s v="EXP-10012584"/>
    <n v="89.92"/>
    <d v="2024-03-21T00:00:00"/>
    <x v="22"/>
    <s v="Parts"/>
    <s v="Parts"/>
    <s v="hydraulic hose"/>
    <m/>
    <m/>
    <m/>
    <m/>
    <m/>
    <m/>
    <m/>
    <m/>
    <m/>
    <m/>
    <m/>
    <m/>
    <m/>
    <m/>
    <m/>
    <m/>
    <m/>
    <m/>
    <m/>
    <m/>
    <d v="2024-07-18T00:00:00"/>
    <s v="SL216@tidalwaveautospa.com"/>
    <s v="Patrick Rollins"/>
    <x v="7"/>
    <x v="0"/>
  </r>
  <r>
    <s v="John Sauers"/>
    <s v="EXP-10012584"/>
    <n v="197.99"/>
    <d v="2024-03-25T00:00:00"/>
    <x v="0"/>
    <s v="Wash Maintenance"/>
    <s v="gorilla carts and extension pole"/>
    <s v="gorilla carts and extension pole"/>
    <m/>
    <m/>
    <m/>
    <m/>
    <m/>
    <m/>
    <m/>
    <m/>
    <m/>
    <m/>
    <m/>
    <m/>
    <m/>
    <m/>
    <m/>
    <m/>
    <m/>
    <m/>
    <m/>
    <m/>
    <d v="2024-07-18T00:00:00"/>
    <s v="SL216@tidalwaveautospa.com"/>
    <s v="Patrick Rollins"/>
    <x v="7"/>
    <x v="0"/>
  </r>
  <r>
    <s v="John Sauers"/>
    <s v="EXP-10012584"/>
    <n v="31.79"/>
    <d v="2024-03-26T00:00:00"/>
    <x v="0"/>
    <s v="Wash Maintenance"/>
    <s v="non slip mat"/>
    <s v="non slip mat"/>
    <m/>
    <m/>
    <m/>
    <m/>
    <m/>
    <m/>
    <m/>
    <m/>
    <m/>
    <m/>
    <m/>
    <m/>
    <m/>
    <m/>
    <m/>
    <m/>
    <m/>
    <m/>
    <m/>
    <m/>
    <d v="2024-07-18T00:00:00"/>
    <s v="SL216@tidalwaveautospa.com"/>
    <s v="Patrick Rollins"/>
    <x v="7"/>
    <x v="0"/>
  </r>
  <r>
    <s v="John Sauers"/>
    <s v="EXP-10012584"/>
    <n v="120.78"/>
    <d v="2024-03-27T00:00:00"/>
    <x v="22"/>
    <s v="Parts"/>
    <s v="prep hoses"/>
    <s v="prep hoses"/>
    <m/>
    <m/>
    <m/>
    <m/>
    <m/>
    <m/>
    <m/>
    <m/>
    <m/>
    <m/>
    <m/>
    <m/>
    <m/>
    <m/>
    <m/>
    <m/>
    <m/>
    <m/>
    <m/>
    <m/>
    <d v="2024-07-18T00:00:00"/>
    <s v="SL216@tidalwaveautospa.com"/>
    <s v="Patrick Rollins"/>
    <x v="7"/>
    <x v="0"/>
  </r>
  <r>
    <s v="John Sauers"/>
    <s v="EXP-10012584"/>
    <n v="20.16"/>
    <d v="2024-04-01T00:00:00"/>
    <x v="0"/>
    <s v="Safety Supplies"/>
    <s v="Safety Supplies"/>
    <s v="vinyl gloves"/>
    <m/>
    <m/>
    <m/>
    <m/>
    <m/>
    <m/>
    <m/>
    <m/>
    <m/>
    <m/>
    <m/>
    <m/>
    <m/>
    <m/>
    <m/>
    <m/>
    <m/>
    <m/>
    <m/>
    <m/>
    <d v="2024-07-18T00:00:00"/>
    <s v="SL216@tidalwaveautospa.com"/>
    <s v="Patrick Rollins"/>
    <x v="7"/>
    <x v="0"/>
  </r>
  <r>
    <s v="John Sauers"/>
    <s v="EXP-10014422"/>
    <n v="528"/>
    <d v="2024-06-01T00:00:00"/>
    <x v="22"/>
    <s v="Equipment"/>
    <s v="Equipment"/>
    <s v="washing machine"/>
    <m/>
    <m/>
    <m/>
    <m/>
    <m/>
    <m/>
    <m/>
    <m/>
    <m/>
    <m/>
    <m/>
    <m/>
    <m/>
    <m/>
    <m/>
    <m/>
    <m/>
    <m/>
    <m/>
    <m/>
    <d v="2024-07-18T00:00:00"/>
    <s v="SL216@tidalwaveautospa.com"/>
    <s v="Patrick Rollins"/>
    <x v="7"/>
    <x v="0"/>
  </r>
  <r>
    <s v="John Sauers"/>
    <s v="EXP-10014422"/>
    <n v="40.81"/>
    <d v="2024-06-04T00:00:00"/>
    <x v="14"/>
    <s v="Office Supplies"/>
    <s v="Wash Supplies"/>
    <s v="cooling towels"/>
    <m/>
    <m/>
    <m/>
    <m/>
    <m/>
    <m/>
    <m/>
    <m/>
    <m/>
    <m/>
    <m/>
    <m/>
    <m/>
    <m/>
    <m/>
    <m/>
    <m/>
    <m/>
    <m/>
    <m/>
    <d v="2024-07-18T00:00:00"/>
    <s v="SL216@tidalwaveautospa.com"/>
    <s v="Patrick Rollins"/>
    <x v="7"/>
    <x v="0"/>
  </r>
  <r>
    <s v="John Sauers"/>
    <s v="EXP-10014422"/>
    <n v="51.9"/>
    <d v="2024-06-05T00:00:00"/>
    <x v="0"/>
    <s v="Wash Maintenance"/>
    <s v="extension poles"/>
    <s v="extension poles"/>
    <m/>
    <m/>
    <m/>
    <m/>
    <m/>
    <m/>
    <m/>
    <m/>
    <m/>
    <m/>
    <m/>
    <m/>
    <m/>
    <m/>
    <m/>
    <m/>
    <m/>
    <m/>
    <m/>
    <m/>
    <d v="2024-07-18T00:00:00"/>
    <s v="SL216@tidalwaveautospa.com"/>
    <s v="Patrick Rollins"/>
    <x v="7"/>
    <x v="0"/>
  </r>
  <r>
    <s v="John Sauers"/>
    <s v="EXP-10014422"/>
    <n v="9.84"/>
    <d v="2024-06-12T00:00:00"/>
    <x v="0"/>
    <s v="Wash Maintenance"/>
    <s v="Wash Maintenance"/>
    <s v="detergent"/>
    <m/>
    <m/>
    <m/>
    <m/>
    <m/>
    <m/>
    <m/>
    <m/>
    <m/>
    <m/>
    <m/>
    <m/>
    <m/>
    <m/>
    <m/>
    <m/>
    <m/>
    <m/>
    <m/>
    <m/>
    <d v="2024-07-18T00:00:00"/>
    <s v="SL216@tidalwaveautospa.com"/>
    <s v="Patrick Rollins"/>
    <x v="7"/>
    <x v="0"/>
  </r>
  <r>
    <s v="John Sauers"/>
    <s v="EXP-10014422"/>
    <n v="4.97"/>
    <d v="2024-06-14T00:00:00"/>
    <x v="19"/>
    <s v="Office Supplies"/>
    <s v="Office Supplies"/>
    <s v="cups"/>
    <m/>
    <m/>
    <m/>
    <m/>
    <m/>
    <m/>
    <m/>
    <m/>
    <m/>
    <m/>
    <m/>
    <m/>
    <m/>
    <m/>
    <m/>
    <m/>
    <m/>
    <m/>
    <m/>
    <m/>
    <d v="2024-07-18T00:00:00"/>
    <s v="SL216@tidalwaveautospa.com"/>
    <s v="Patrick Rollins"/>
    <x v="7"/>
    <x v="0"/>
  </r>
  <r>
    <s v="John Sauers"/>
    <s v="EXP-10014422"/>
    <n v="4.18"/>
    <d v="2024-06-16T00:00:00"/>
    <x v="1"/>
    <s v="Parts"/>
    <s v="Parts"/>
    <s v="bolt"/>
    <m/>
    <m/>
    <m/>
    <m/>
    <m/>
    <m/>
    <m/>
    <m/>
    <m/>
    <m/>
    <m/>
    <m/>
    <m/>
    <m/>
    <m/>
    <m/>
    <m/>
    <m/>
    <m/>
    <m/>
    <d v="2024-07-18T00:00:00"/>
    <s v="SL216@tidalwaveautospa.com"/>
    <s v="Patrick Rollins"/>
    <x v="7"/>
    <x v="0"/>
  </r>
  <r>
    <s v="John Sauers"/>
    <s v="EXP-10014422"/>
    <n v="22.98"/>
    <d v="2024-06-16T00:00:00"/>
    <x v="0"/>
    <s v="Office Supplies"/>
    <s v="Office Supplies"/>
    <s v="toilet paper"/>
    <m/>
    <m/>
    <m/>
    <m/>
    <m/>
    <m/>
    <m/>
    <m/>
    <m/>
    <m/>
    <m/>
    <m/>
    <m/>
    <m/>
    <m/>
    <m/>
    <m/>
    <m/>
    <m/>
    <m/>
    <d v="2024-07-18T00:00:00"/>
    <s v="SL216@tidalwaveautospa.com"/>
    <s v="Patrick Rollins"/>
    <x v="7"/>
    <x v="0"/>
  </r>
  <r>
    <s v="Domenic Casciola"/>
    <s v="EXP-10014369"/>
    <n v="52.44"/>
    <d v="2024-06-01T00:00:00"/>
    <x v="0"/>
    <s v="Office Supplies"/>
    <s v="Office Supplies"/>
    <s v="Dawn for windows and toilet paper."/>
    <m/>
    <m/>
    <m/>
    <m/>
    <m/>
    <m/>
    <m/>
    <m/>
    <m/>
    <m/>
    <m/>
    <m/>
    <m/>
    <m/>
    <m/>
    <m/>
    <m/>
    <m/>
    <m/>
    <m/>
    <d v="2024-07-18T00:00:00"/>
    <s v="SL69@tidalwaveautospa.com"/>
    <s v="Patrick Rollins"/>
    <x v="7"/>
    <x v="0"/>
  </r>
  <r>
    <s v="Preston Long"/>
    <s v="EXP-10014447"/>
    <n v="51.57"/>
    <d v="2024-06-05T00:00:00"/>
    <x v="16"/>
    <s v="Small Tools"/>
    <s v="Parts"/>
    <s v="wrenches"/>
    <m/>
    <m/>
    <m/>
    <m/>
    <m/>
    <m/>
    <m/>
    <m/>
    <m/>
    <m/>
    <m/>
    <m/>
    <m/>
    <m/>
    <m/>
    <m/>
    <m/>
    <m/>
    <m/>
    <m/>
    <d v="2024-07-18T00:00:00"/>
    <s v="preston.long@tidalwaveautospa.com"/>
    <s v="Patrick Rollins"/>
    <x v="7"/>
    <x v="0"/>
  </r>
  <r>
    <s v="Preston Long"/>
    <s v="EXP-10014447"/>
    <n v="291.72000000000003"/>
    <d v="2024-06-08T00:00:00"/>
    <x v="0"/>
    <s v="Wash Maintenance"/>
    <s v="poles, buckets, drawer organizer, painters tape, all steel, tool set, brass padlock, bins"/>
    <s v="poles, buckets, drawer organizer, painters tape, all steel, tool set, brass padlock, bins"/>
    <m/>
    <m/>
    <m/>
    <m/>
    <m/>
    <m/>
    <m/>
    <m/>
    <m/>
    <m/>
    <m/>
    <m/>
    <m/>
    <m/>
    <m/>
    <m/>
    <m/>
    <m/>
    <m/>
    <m/>
    <d v="2024-07-18T00:00:00"/>
    <s v="preston.long@tidalwaveautospa.com"/>
    <s v="Patrick Rollins"/>
    <x v="7"/>
    <x v="0"/>
  </r>
  <r>
    <s v="Preston Long"/>
    <s v="EXP-10014447"/>
    <n v="332.81"/>
    <d v="2024-06-10T00:00:00"/>
    <x v="11"/>
    <s v="Office Furniture"/>
    <s v="Office Furniture"/>
    <s v="Shelving for site."/>
    <m/>
    <m/>
    <m/>
    <m/>
    <m/>
    <m/>
    <m/>
    <m/>
    <m/>
    <m/>
    <m/>
    <m/>
    <m/>
    <m/>
    <m/>
    <m/>
    <m/>
    <m/>
    <m/>
    <m/>
    <d v="2024-07-18T00:00:00"/>
    <s v="preston.long@tidalwaveautospa.com"/>
    <s v="Patrick Rollins"/>
    <x v="7"/>
    <x v="0"/>
  </r>
  <r>
    <s v="Preston Long"/>
    <s v="EXP-10014447"/>
    <n v="176.55"/>
    <d v="2024-06-10T00:00:00"/>
    <x v="0"/>
    <s v="Wash Maintenance"/>
    <s v="Office Supplies, Wash Maintenance"/>
    <s v="Cleaning supplies, some bathroom supplies"/>
    <m/>
    <m/>
    <m/>
    <m/>
    <m/>
    <m/>
    <m/>
    <m/>
    <m/>
    <m/>
    <m/>
    <m/>
    <m/>
    <m/>
    <m/>
    <m/>
    <m/>
    <m/>
    <m/>
    <m/>
    <d v="2024-07-18T00:00:00"/>
    <s v="preston.long@tidalwaveautospa.com"/>
    <s v="Patrick Rollins"/>
    <x v="7"/>
    <x v="0"/>
  </r>
  <r>
    <s v="Preston Long"/>
    <s v="EXP-10014447"/>
    <n v="284.52999999999997"/>
    <d v="2024-06-11T00:00:00"/>
    <x v="0"/>
    <s v="Itemized"/>
    <s v="pvs supplies, screws, rip bar, extension cord, trash can"/>
    <s v="pvs supplies, screws, rip bar, extension cord, trash can"/>
    <n v="86.72"/>
    <s v="Plumbing Expense"/>
    <s v="pvc supplies"/>
    <n v="18.97"/>
    <s v="Small Tools"/>
    <s v="pry bar"/>
    <n v="3.26"/>
    <s v="Parts"/>
    <s v="screws"/>
    <n v="175.58"/>
    <s v="Wash Maintenance"/>
    <s v="buckets, trash can"/>
    <m/>
    <m/>
    <m/>
    <m/>
    <m/>
    <m/>
    <m/>
    <m/>
    <d v="2024-07-18T00:00:00"/>
    <s v="preston.long@tidalwaveautospa.com"/>
    <s v="Patrick Rollins"/>
    <x v="7"/>
    <x v="0"/>
  </r>
  <r>
    <s v="Preston Long"/>
    <s v="EXP-10014447"/>
    <n v="270.58"/>
    <d v="2024-06-11T00:00:00"/>
    <x v="16"/>
    <s v="Small Tools"/>
    <s v="impact driver, level, yard cart"/>
    <s v="impact driver, level, yard cart"/>
    <m/>
    <m/>
    <m/>
    <m/>
    <m/>
    <m/>
    <m/>
    <m/>
    <m/>
    <m/>
    <m/>
    <m/>
    <m/>
    <m/>
    <m/>
    <m/>
    <m/>
    <m/>
    <m/>
    <m/>
    <d v="2024-07-18T00:00:00"/>
    <s v="preston.long@tidalwaveautospa.com"/>
    <s v="Patrick Rollins"/>
    <x v="7"/>
    <x v="0"/>
  </r>
  <r>
    <s v="Preston Long"/>
    <s v="EXP-10014447"/>
    <n v="790.28"/>
    <d v="2024-06-11T00:00:00"/>
    <x v="0"/>
    <s v="Office Furniture"/>
    <s v="Office Supplies"/>
    <s v="Cabinets for bathroom &amp; Grand Opening supplies"/>
    <m/>
    <m/>
    <m/>
    <m/>
    <m/>
    <m/>
    <m/>
    <m/>
    <m/>
    <m/>
    <m/>
    <m/>
    <m/>
    <m/>
    <m/>
    <m/>
    <m/>
    <m/>
    <m/>
    <m/>
    <d v="2024-07-18T00:00:00"/>
    <s v="preston.long@tidalwaveautospa.com"/>
    <s v="Patrick Rollins"/>
    <x v="7"/>
    <x v="0"/>
  </r>
  <r>
    <s v="Preston Long"/>
    <s v="EXP-10014447"/>
    <n v="94.75"/>
    <d v="2024-06-11T00:00:00"/>
    <x v="11"/>
    <s v="Office Furniture"/>
    <s v="Office Furniture"/>
    <s v="Shelving for site"/>
    <m/>
    <m/>
    <m/>
    <m/>
    <m/>
    <m/>
    <m/>
    <m/>
    <m/>
    <m/>
    <m/>
    <m/>
    <m/>
    <m/>
    <m/>
    <m/>
    <m/>
    <m/>
    <m/>
    <m/>
    <d v="2024-07-18T00:00:00"/>
    <s v="preston.long@tidalwaveautospa.com"/>
    <s v="Patrick Rollins"/>
    <x v="7"/>
    <x v="0"/>
  </r>
  <r>
    <s v="Preston Long"/>
    <s v="EXP-10014447"/>
    <n v="88.87"/>
    <d v="2024-06-12T00:00:00"/>
    <x v="23"/>
    <s v="Office Supplies"/>
    <s v="paper clips, stapler, staples, legal pad, files"/>
    <s v="paper clips, stapler, staples, legal pad, files"/>
    <m/>
    <m/>
    <m/>
    <m/>
    <m/>
    <m/>
    <m/>
    <m/>
    <m/>
    <m/>
    <m/>
    <m/>
    <m/>
    <m/>
    <m/>
    <m/>
    <m/>
    <m/>
    <m/>
    <m/>
    <d v="2024-07-18T00:00:00"/>
    <s v="preston.long@tidalwaveautospa.com"/>
    <s v="Patrick Rollins"/>
    <x v="7"/>
    <x v="0"/>
  </r>
  <r>
    <s v="Preston Long"/>
    <s v="EXP-10014447"/>
    <n v="261.83999999999997"/>
    <d v="2024-06-12T00:00:00"/>
    <x v="6"/>
    <s v="Small Tools"/>
    <s v="Tools for site"/>
    <s v="Tools for site"/>
    <m/>
    <m/>
    <m/>
    <m/>
    <m/>
    <m/>
    <m/>
    <m/>
    <m/>
    <m/>
    <m/>
    <m/>
    <m/>
    <m/>
    <m/>
    <m/>
    <m/>
    <m/>
    <m/>
    <m/>
    <d v="2024-07-18T00:00:00"/>
    <s v="preston.long@tidalwaveautospa.com"/>
    <s v="Patrick Rollins"/>
    <x v="7"/>
    <x v="0"/>
  </r>
  <r>
    <s v="Preston Long"/>
    <s v="EXP-10014447"/>
    <n v="756"/>
    <d v="2024-06-13T00:00:00"/>
    <x v="11"/>
    <s v="Office Furniture"/>
    <s v="Office Furniture"/>
    <s v="Shelving for site"/>
    <m/>
    <m/>
    <m/>
    <m/>
    <m/>
    <m/>
    <m/>
    <m/>
    <m/>
    <m/>
    <m/>
    <m/>
    <m/>
    <m/>
    <m/>
    <m/>
    <m/>
    <m/>
    <m/>
    <m/>
    <d v="2024-07-18T00:00:00"/>
    <s v="preston.long@tidalwaveautospa.com"/>
    <s v="Patrick Rollins"/>
    <x v="7"/>
    <x v="0"/>
  </r>
  <r>
    <s v="Preston Long"/>
    <s v="EXP-10014447"/>
    <n v="333.25"/>
    <d v="2024-06-13T00:00:00"/>
    <x v="0"/>
    <s v="Wash Maintenance"/>
    <s v="Grand Opening supplies"/>
    <s v="Grand Opening supplies"/>
    <m/>
    <m/>
    <m/>
    <m/>
    <m/>
    <m/>
    <m/>
    <m/>
    <m/>
    <m/>
    <m/>
    <m/>
    <m/>
    <m/>
    <m/>
    <m/>
    <m/>
    <m/>
    <m/>
    <m/>
    <d v="2024-07-18T00:00:00"/>
    <s v="preston.long@tidalwaveautospa.com"/>
    <s v="Patrick Rollins"/>
    <x v="7"/>
    <x v="0"/>
  </r>
  <r>
    <s v="Preston Long"/>
    <s v="EXP-10014447"/>
    <n v="363.74"/>
    <d v="2024-06-13T00:00:00"/>
    <x v="6"/>
    <s v="Small Tools"/>
    <s v="Small Tools"/>
    <s v="Tools for site"/>
    <m/>
    <m/>
    <m/>
    <m/>
    <m/>
    <m/>
    <m/>
    <m/>
    <m/>
    <m/>
    <m/>
    <m/>
    <m/>
    <m/>
    <m/>
    <m/>
    <m/>
    <m/>
    <m/>
    <m/>
    <d v="2024-07-18T00:00:00"/>
    <s v="preston.long@tidalwaveautospa.com"/>
    <s v="Patrick Rollins"/>
    <x v="7"/>
    <x v="0"/>
  </r>
  <r>
    <s v="Jon Roewer"/>
    <s v="EXP-10014488"/>
    <n v="16.84"/>
    <d v="2024-05-29T00:00:00"/>
    <x v="13"/>
    <s v="Office Supplies"/>
    <s v="Office Supplies"/>
    <s v="HAd to have new keys made for building"/>
    <m/>
    <m/>
    <m/>
    <m/>
    <m/>
    <m/>
    <m/>
    <m/>
    <m/>
    <m/>
    <m/>
    <m/>
    <m/>
    <m/>
    <m/>
    <m/>
    <m/>
    <m/>
    <m/>
    <m/>
    <d v="2024-07-18T00:00:00"/>
    <s v="SL284@tidalwaveautospa.com"/>
    <s v="Patrick Rollins"/>
    <x v="7"/>
    <x v="0"/>
  </r>
  <r>
    <s v="Jon Roewer"/>
    <s v="EXP-10014488"/>
    <n v="12.2"/>
    <d v="2024-06-11T00:00:00"/>
    <x v="0"/>
    <s v="Wash Maintenance"/>
    <s v="Wash Maintenance"/>
    <s v="Cleaning supplies while waiting on order to arrive."/>
    <m/>
    <m/>
    <m/>
    <m/>
    <m/>
    <m/>
    <m/>
    <m/>
    <m/>
    <m/>
    <m/>
    <m/>
    <m/>
    <m/>
    <m/>
    <m/>
    <m/>
    <m/>
    <m/>
    <m/>
    <d v="2024-07-18T00:00:00"/>
    <s v="SL284@tidalwaveautospa.com"/>
    <s v="Patrick Rollins"/>
    <x v="7"/>
    <x v="0"/>
  </r>
  <r>
    <s v="Jon Roewer"/>
    <s v="EXP-10014488"/>
    <n v="379.48"/>
    <d v="2024-06-11T00:00:00"/>
    <x v="2"/>
    <s v="Office Furniture"/>
    <s v="Office Furniture, Parts"/>
    <s v="Purchased to repair original shelving unit. Return/Refund is included in this expense report."/>
    <m/>
    <m/>
    <m/>
    <m/>
    <m/>
    <m/>
    <m/>
    <m/>
    <m/>
    <m/>
    <m/>
    <m/>
    <m/>
    <m/>
    <m/>
    <m/>
    <m/>
    <m/>
    <m/>
    <m/>
    <d v="2024-07-18T00:00:00"/>
    <s v="SL284@tidalwaveautospa.com"/>
    <s v="Patrick Rollins"/>
    <x v="7"/>
    <x v="0"/>
  </r>
  <r>
    <s v="Jon Roewer"/>
    <s v="EXP-10014488"/>
    <n v="-379.48"/>
    <d v="2024-06-11T00:00:00"/>
    <x v="2"/>
    <s v="Office Furniture"/>
    <s v="Office Furniture"/>
    <s v="Return/refund for shelving unit"/>
    <m/>
    <m/>
    <m/>
    <m/>
    <m/>
    <m/>
    <m/>
    <m/>
    <m/>
    <m/>
    <m/>
    <m/>
    <m/>
    <m/>
    <m/>
    <m/>
    <m/>
    <m/>
    <m/>
    <m/>
    <d v="2024-07-18T00:00:00"/>
    <s v="SL284@tidalwaveautospa.com"/>
    <s v="Patrick Rollins"/>
    <x v="7"/>
    <x v="0"/>
  </r>
  <r>
    <s v="Jon Roewer"/>
    <s v="EXP-10014488"/>
    <n v="7.19"/>
    <d v="2024-06-11T00:00:00"/>
    <x v="35"/>
    <s v="Small Tools"/>
    <s v="Small Tools"/>
    <s v="Drill bit for building"/>
    <m/>
    <m/>
    <m/>
    <m/>
    <m/>
    <m/>
    <m/>
    <m/>
    <m/>
    <m/>
    <m/>
    <m/>
    <m/>
    <m/>
    <m/>
    <m/>
    <m/>
    <m/>
    <m/>
    <m/>
    <d v="2024-07-18T00:00:00"/>
    <s v="SL284@tidalwaveautospa.com"/>
    <s v="Patrick Rollins"/>
    <x v="7"/>
    <x v="0"/>
  </r>
  <r>
    <s v="Peter Foster"/>
    <s v="EXP-10014511"/>
    <n v="30.9"/>
    <d v="2024-05-16T00:00:00"/>
    <x v="60"/>
    <s v="Safety Supplies"/>
    <s v="Safety Supplies"/>
    <s v="fire extinguisher inspection"/>
    <m/>
    <m/>
    <m/>
    <m/>
    <m/>
    <m/>
    <m/>
    <m/>
    <m/>
    <m/>
    <m/>
    <m/>
    <m/>
    <m/>
    <m/>
    <m/>
    <m/>
    <m/>
    <m/>
    <m/>
    <d v="2024-07-18T00:00:00"/>
    <s v="SL72@tidalwaveautospa.com"/>
    <s v="Patrick Rollins"/>
    <x v="7"/>
    <x v="0"/>
  </r>
  <r>
    <s v="Peter Foster"/>
    <s v="EXP-10014511"/>
    <n v="141.58000000000001"/>
    <d v="2024-05-17T00:00:00"/>
    <x v="0"/>
    <s v="Itemized"/>
    <s v="Wash Maintenance"/>
    <s v="water, vinegar"/>
    <n v="17.73"/>
    <s v="Snacks"/>
    <s v="bottle water"/>
    <n v="123.85"/>
    <s v="Wash Maintenance"/>
    <s v="dawn, vinegar, lemon oil shine"/>
    <m/>
    <m/>
    <m/>
    <m/>
    <m/>
    <m/>
    <m/>
    <m/>
    <m/>
    <m/>
    <m/>
    <m/>
    <m/>
    <m/>
    <d v="2024-07-18T00:00:00"/>
    <s v="SL72@tidalwaveautospa.com"/>
    <s v="Patrick Rollins"/>
    <x v="7"/>
    <x v="0"/>
  </r>
  <r>
    <s v="Peter Foster"/>
    <s v="EXP-10014511"/>
    <n v="5.89"/>
    <d v="2024-05-26T00:00:00"/>
    <x v="16"/>
    <s v="Parts"/>
    <s v="Parts"/>
    <s v="bolts"/>
    <m/>
    <m/>
    <m/>
    <m/>
    <m/>
    <m/>
    <m/>
    <m/>
    <m/>
    <m/>
    <m/>
    <m/>
    <m/>
    <m/>
    <m/>
    <m/>
    <m/>
    <m/>
    <m/>
    <m/>
    <d v="2024-07-18T00:00:00"/>
    <s v="SL72@tidalwaveautospa.com"/>
    <s v="Patrick Rollins"/>
    <x v="7"/>
    <x v="0"/>
  </r>
  <r>
    <s v="Peter Foster"/>
    <s v="EXP-10014511"/>
    <n v="83.65"/>
    <d v="2024-05-28T00:00:00"/>
    <x v="0"/>
    <s v="Itemized"/>
    <s v="Wash Maintenance"/>
    <s v="water vinegar soap"/>
    <n v="21.95"/>
    <s v="Snacks"/>
    <s v="bottle water"/>
    <n v="61.7"/>
    <s v="Wash Maintenance"/>
    <s v="dawn, vinegar, hand soap"/>
    <m/>
    <m/>
    <m/>
    <m/>
    <m/>
    <m/>
    <m/>
    <m/>
    <m/>
    <m/>
    <m/>
    <m/>
    <m/>
    <m/>
    <d v="2024-07-18T00:00:00"/>
    <s v="SL72@tidalwaveautospa.com"/>
    <s v="Patrick Rollins"/>
    <x v="7"/>
    <x v="0"/>
  </r>
  <r>
    <s v="Peter Foster"/>
    <s v="EXP-10014511"/>
    <n v="76.19"/>
    <d v="2024-06-05T00:00:00"/>
    <x v="0"/>
    <s v="Itemized"/>
    <s v="water soap drink"/>
    <s v="water soap drink"/>
    <n v="29.86"/>
    <s v="Snacks"/>
    <s v="bottle water"/>
    <n v="46.33"/>
    <s v="Wash Maintenance"/>
    <s v="dawn, vinegar, hand soap"/>
    <m/>
    <m/>
    <m/>
    <m/>
    <m/>
    <m/>
    <m/>
    <m/>
    <m/>
    <m/>
    <m/>
    <m/>
    <m/>
    <m/>
    <d v="2024-07-18T00:00:00"/>
    <s v="SL72@tidalwaveautospa.com"/>
    <s v="Patrick Rollins"/>
    <x v="7"/>
    <x v="0"/>
  </r>
  <r>
    <s v="Peter Foster"/>
    <s v="EXP-10014511"/>
    <n v="265.95999999999998"/>
    <d v="2024-06-08T00:00:00"/>
    <x v="6"/>
    <s v="Wash Maintenance"/>
    <s v="Wash Maintenance"/>
    <s v="Hydraulic fluid"/>
    <m/>
    <m/>
    <m/>
    <m/>
    <m/>
    <m/>
    <m/>
    <m/>
    <m/>
    <m/>
    <m/>
    <m/>
    <m/>
    <m/>
    <m/>
    <m/>
    <m/>
    <m/>
    <m/>
    <m/>
    <d v="2024-07-18T00:00:00"/>
    <s v="SL72@tidalwaveautospa.com"/>
    <s v="Patrick Rollins"/>
    <x v="7"/>
    <x v="0"/>
  </r>
  <r>
    <s v="Reyvin Siegel"/>
    <s v="EXP-10014563"/>
    <n v="102.14"/>
    <d v="2024-05-23T00:00:00"/>
    <x v="0"/>
    <s v="Office Furniture"/>
    <s v="Office Furniture, Office Supplies"/>
    <s v="cabinet for the bathroom"/>
    <m/>
    <m/>
    <m/>
    <m/>
    <m/>
    <m/>
    <m/>
    <m/>
    <m/>
    <m/>
    <m/>
    <m/>
    <m/>
    <m/>
    <m/>
    <m/>
    <m/>
    <m/>
    <m/>
    <m/>
    <d v="2024-07-18T00:00:00"/>
    <s v="SL109@tidalwaveautospa.com"/>
    <s v="Patrick Rollins"/>
    <x v="7"/>
    <x v="0"/>
  </r>
  <r>
    <s v="Reyvin Siegel"/>
    <s v="EXP-10014563"/>
    <n v="20.18"/>
    <d v="2024-05-24T00:00:00"/>
    <x v="0"/>
    <s v="Safety Supplies"/>
    <s v="Safety Supplies"/>
    <s v="gloves"/>
    <m/>
    <m/>
    <m/>
    <m/>
    <m/>
    <m/>
    <m/>
    <m/>
    <m/>
    <m/>
    <m/>
    <m/>
    <m/>
    <m/>
    <m/>
    <m/>
    <m/>
    <m/>
    <m/>
    <m/>
    <d v="2024-07-18T00:00:00"/>
    <s v="SL109@tidalwaveautospa.com"/>
    <s v="Patrick Rollins"/>
    <x v="7"/>
    <x v="0"/>
  </r>
  <r>
    <s v="Reyvin Siegel"/>
    <s v="EXP-10014563"/>
    <n v="21.02"/>
    <d v="2024-05-28T00:00:00"/>
    <x v="0"/>
    <s v="Safety Supplies"/>
    <s v="Safety Supplies"/>
    <s v="gloves"/>
    <m/>
    <m/>
    <m/>
    <m/>
    <m/>
    <m/>
    <m/>
    <m/>
    <m/>
    <m/>
    <m/>
    <m/>
    <m/>
    <m/>
    <m/>
    <m/>
    <m/>
    <m/>
    <m/>
    <m/>
    <d v="2024-07-18T00:00:00"/>
    <s v="SL109@tidalwaveautospa.com"/>
    <s v="Patrick Rollins"/>
    <x v="7"/>
    <x v="0"/>
  </r>
  <r>
    <s v="Reyvin Siegel"/>
    <s v="EXP-10014563"/>
    <n v="381.59"/>
    <d v="2024-05-28T00:00:00"/>
    <x v="0"/>
    <s v="Wash Maintenance"/>
    <s v="Wash Maintenance"/>
    <s v="glass cleaner bottles"/>
    <m/>
    <m/>
    <m/>
    <m/>
    <m/>
    <m/>
    <m/>
    <m/>
    <m/>
    <m/>
    <m/>
    <m/>
    <m/>
    <m/>
    <m/>
    <m/>
    <m/>
    <m/>
    <m/>
    <m/>
    <d v="2024-07-18T00:00:00"/>
    <s v="SL109@tidalwaveautospa.com"/>
    <s v="Patrick Rollins"/>
    <x v="7"/>
    <x v="0"/>
  </r>
  <r>
    <s v="Reyvin Siegel"/>
    <s v="EXP-10014563"/>
    <n v="70.540000000000006"/>
    <d v="2024-05-28T00:00:00"/>
    <x v="0"/>
    <s v="Small Tools"/>
    <s v="Small Tools"/>
    <s v="water and tools"/>
    <m/>
    <m/>
    <m/>
    <m/>
    <m/>
    <m/>
    <m/>
    <m/>
    <m/>
    <m/>
    <m/>
    <m/>
    <m/>
    <m/>
    <m/>
    <m/>
    <m/>
    <m/>
    <m/>
    <m/>
    <d v="2024-07-18T00:00:00"/>
    <s v="SL109@tidalwaveautospa.com"/>
    <s v="Patrick Rollins"/>
    <x v="7"/>
    <x v="0"/>
  </r>
  <r>
    <s v="Reyvin Siegel"/>
    <s v="EXP-10014563"/>
    <n v="60.34"/>
    <d v="2024-06-10T00:00:00"/>
    <x v="0"/>
    <s v="Itemized"/>
    <s v="water and soap"/>
    <s v="water and soap"/>
    <n v="16.239999999999998"/>
    <s v="Snacks"/>
    <s v="bottle water"/>
    <n v="44.1"/>
    <s v="Wash Maintenance"/>
    <s v="dawn, downy"/>
    <m/>
    <m/>
    <m/>
    <m/>
    <m/>
    <m/>
    <m/>
    <m/>
    <m/>
    <m/>
    <m/>
    <m/>
    <m/>
    <m/>
    <d v="2024-07-18T00:00:00"/>
    <s v="SL109@tidalwaveautospa.com"/>
    <s v="Patrick Rollins"/>
    <x v="7"/>
    <x v="0"/>
  </r>
  <r>
    <s v="Jennifer Hooper"/>
    <s v="EXP-10014594"/>
    <n v="111.42"/>
    <d v="2024-05-27T00:00:00"/>
    <x v="22"/>
    <s v="Remove From Report"/>
    <s v="Office Supplies, Wash Maintenance"/>
    <s v="Doap, vinegar,tp   Water - employee"/>
    <m/>
    <m/>
    <m/>
    <m/>
    <m/>
    <m/>
    <m/>
    <m/>
    <m/>
    <m/>
    <m/>
    <m/>
    <m/>
    <m/>
    <m/>
    <m/>
    <m/>
    <m/>
    <m/>
    <m/>
    <d v="2024-07-18T00:00:00"/>
    <s v="SL303@tidalwaveautospa.com"/>
    <s v="Patrick Rollins"/>
    <x v="7"/>
    <x v="0"/>
  </r>
  <r>
    <s v="Jennifer Hooper"/>
    <s v="EXP-10014594"/>
    <n v="281.88"/>
    <d v="2024-06-06T00:00:00"/>
    <x v="22"/>
    <s v="Itemized"/>
    <s v="Landscaping"/>
    <s v="Water softner and mulch"/>
    <n v="178.4"/>
    <s v="Wash Maintenance"/>
    <s v="salt"/>
    <n v="103.48"/>
    <s v="Landscaping"/>
    <s v="mulch"/>
    <m/>
    <m/>
    <m/>
    <m/>
    <m/>
    <m/>
    <m/>
    <m/>
    <m/>
    <m/>
    <m/>
    <m/>
    <m/>
    <m/>
    <d v="2024-07-18T00:00:00"/>
    <s v="SL303@tidalwaveautospa.com"/>
    <s v="Patrick Rollins"/>
    <x v="7"/>
    <x v="0"/>
  </r>
  <r>
    <s v="Jennifer Hooper"/>
    <s v="EXP-10014594"/>
    <n v="145.1"/>
    <d v="2024-06-09T00:00:00"/>
    <x v="22"/>
    <s v="Remove From Report"/>
    <s v="Wash Maintenance"/>
    <s v="Vinegar and water-employee incentive"/>
    <m/>
    <m/>
    <m/>
    <m/>
    <m/>
    <m/>
    <m/>
    <m/>
    <m/>
    <m/>
    <m/>
    <m/>
    <m/>
    <m/>
    <m/>
    <m/>
    <m/>
    <m/>
    <m/>
    <m/>
    <d v="2024-07-18T00:00:00"/>
    <s v="SL303@tidalwaveautospa.com"/>
    <s v="Patrick Rollins"/>
    <x v="7"/>
    <x v="0"/>
  </r>
  <r>
    <s v="Austin Dority"/>
    <s v="EXP-10013152"/>
    <n v="63.6"/>
    <d v="2024-05-27T00:00:00"/>
    <x v="10"/>
    <s v="Office Supplies"/>
    <s v="Office Supplies"/>
    <s v="Toliet paper"/>
    <m/>
    <m/>
    <m/>
    <m/>
    <m/>
    <m/>
    <m/>
    <m/>
    <m/>
    <m/>
    <m/>
    <m/>
    <m/>
    <m/>
    <m/>
    <m/>
    <m/>
    <m/>
    <m/>
    <m/>
    <d v="2024-07-18T00:00:00"/>
    <s v="SL81@tidalwaveautospa.com"/>
    <s v="Patrick Rollins"/>
    <x v="7"/>
    <x v="0"/>
  </r>
  <r>
    <s v="Franco Caretti"/>
    <s v="EXP-10013959"/>
    <n v="122.14"/>
    <d v="2024-05-19T00:00:00"/>
    <x v="16"/>
    <s v="Parts"/>
    <s v="Parts"/>
    <s v="High pressure hose with wuick connect fittings"/>
    <m/>
    <m/>
    <m/>
    <m/>
    <m/>
    <m/>
    <m/>
    <m/>
    <m/>
    <m/>
    <m/>
    <m/>
    <m/>
    <m/>
    <m/>
    <m/>
    <m/>
    <m/>
    <m/>
    <m/>
    <d v="2024-07-18T00:00:00"/>
    <s v="SL127@tidalwaveautospa.com"/>
    <s v="Patrick Rollins"/>
    <x v="7"/>
    <x v="0"/>
  </r>
  <r>
    <s v="Franco Caretti"/>
    <s v="EXP-10013959"/>
    <n v="4.62"/>
    <d v="2024-05-25T00:00:00"/>
    <x v="0"/>
    <s v="Wash Maintenance"/>
    <s v="Wash Maintenance"/>
    <s v="Mop head"/>
    <m/>
    <m/>
    <m/>
    <m/>
    <m/>
    <m/>
    <m/>
    <m/>
    <m/>
    <m/>
    <m/>
    <m/>
    <m/>
    <m/>
    <m/>
    <m/>
    <m/>
    <m/>
    <m/>
    <m/>
    <d v="2024-07-18T00:00:00"/>
    <s v="SL127@tidalwaveautospa.com"/>
    <s v="Patrick Rollins"/>
    <x v="7"/>
    <x v="0"/>
  </r>
  <r>
    <s v="Franco Caretti"/>
    <s v="EXP-10013959"/>
    <n v="69.39"/>
    <d v="2024-06-15T00:00:00"/>
    <x v="35"/>
    <s v="Wash Maintenance"/>
    <s v="Office Supplies, Wash Maintenance"/>
    <s v="Paint for yellow faded yellow lines/arrow, painters tape and brush kit"/>
    <m/>
    <m/>
    <m/>
    <m/>
    <m/>
    <m/>
    <m/>
    <m/>
    <m/>
    <m/>
    <m/>
    <m/>
    <m/>
    <m/>
    <m/>
    <m/>
    <m/>
    <m/>
    <m/>
    <m/>
    <d v="2024-07-18T00:00:00"/>
    <s v="SL127@tidalwaveautospa.com"/>
    <s v="Patrick Rollins"/>
    <x v="7"/>
    <x v="0"/>
  </r>
  <r>
    <s v="Franco Caretti"/>
    <s v="EXP-10013959"/>
    <n v="17.89"/>
    <d v="2024-06-15T00:00:00"/>
    <x v="0"/>
    <s v="Wash Maintenance"/>
    <s v="Office Supplies, Vehicle Damage Claims"/>
    <s v="Tape for back wipers"/>
    <m/>
    <m/>
    <m/>
    <m/>
    <m/>
    <m/>
    <m/>
    <m/>
    <m/>
    <m/>
    <m/>
    <m/>
    <m/>
    <m/>
    <m/>
    <m/>
    <m/>
    <m/>
    <m/>
    <m/>
    <d v="2024-07-18T00:00:00"/>
    <s v="SL127@tidalwaveautospa.com"/>
    <s v="Patrick Rollins"/>
    <x v="7"/>
    <x v="0"/>
  </r>
  <r>
    <s v="Micah Pinero"/>
    <s v="EXP-10014458"/>
    <n v="89.02"/>
    <d v="2024-06-10T00:00:00"/>
    <x v="23"/>
    <s v="Small Tools"/>
    <s v="Small Tools"/>
    <s v="fan for XPT"/>
    <m/>
    <m/>
    <m/>
    <m/>
    <m/>
    <m/>
    <m/>
    <m/>
    <m/>
    <m/>
    <m/>
    <m/>
    <m/>
    <m/>
    <m/>
    <m/>
    <m/>
    <m/>
    <m/>
    <m/>
    <d v="2024-07-18T00:00:00"/>
    <s v="SL110@tidalwaveautospa.com"/>
    <s v="Patrick Rollins"/>
    <x v="7"/>
    <x v="0"/>
  </r>
  <r>
    <s v="Micah Pinero"/>
    <s v="EXP-10014458"/>
    <n v="32"/>
    <d v="2024-06-19T00:00:00"/>
    <x v="0"/>
    <s v="Wash Maintenance"/>
    <s v="Wash Maintenance"/>
    <s v="oil for compressors"/>
    <m/>
    <m/>
    <m/>
    <m/>
    <m/>
    <m/>
    <m/>
    <m/>
    <m/>
    <m/>
    <m/>
    <m/>
    <m/>
    <m/>
    <m/>
    <m/>
    <m/>
    <m/>
    <m/>
    <m/>
    <d v="2024-07-18T00:00:00"/>
    <s v="SL110@tidalwaveautospa.com"/>
    <s v="Patrick Rollins"/>
    <x v="7"/>
    <x v="0"/>
  </r>
  <r>
    <s v="Zoran Kostadinovic"/>
    <s v="EXP-10014173"/>
    <n v="166.8"/>
    <d v="2024-05-23T00:00:00"/>
    <x v="0"/>
    <s v="Wash Maintenance"/>
    <s v="Wash Maintenance"/>
    <s v="purchased wash supplies to clean the tunnel.  scrub daddy, dawn, vinegar"/>
    <m/>
    <m/>
    <m/>
    <m/>
    <m/>
    <m/>
    <m/>
    <m/>
    <m/>
    <m/>
    <m/>
    <m/>
    <m/>
    <m/>
    <m/>
    <m/>
    <m/>
    <m/>
    <m/>
    <m/>
    <d v="2024-07-18T00:00:00"/>
    <s v="SL201@tidalwaveautospa.com"/>
    <s v="Patrick Rollins"/>
    <x v="7"/>
    <x v="0"/>
  </r>
  <r>
    <s v="Zoran Kostadinovic"/>
    <s v="EXP-10014173"/>
    <n v="64.44"/>
    <d v="2024-06-08T00:00:00"/>
    <x v="19"/>
    <s v="Itemized"/>
    <s v="rubbing compound, water for site"/>
    <s v="rubbing compound, water for site"/>
    <n v="30.72"/>
    <s v="Wash Supplies"/>
    <s v="rubbing compound"/>
    <n v="33.72"/>
    <s v="Snacks"/>
    <s v="bottle water"/>
    <m/>
    <m/>
    <m/>
    <m/>
    <m/>
    <m/>
    <m/>
    <m/>
    <m/>
    <m/>
    <m/>
    <m/>
    <m/>
    <m/>
    <d v="2024-07-18T00:00:00"/>
    <s v="SL201@tidalwaveautospa.com"/>
    <s v="Patrick Rollins"/>
    <x v="7"/>
    <x v="0"/>
  </r>
  <r>
    <s v="Brian Hanna"/>
    <s v="EXP-10014618"/>
    <n v="159.43"/>
    <d v="2024-05-22T00:00:00"/>
    <x v="16"/>
    <s v="Landscaping"/>
    <s v="Landscaping"/>
    <s v="weed trimmer/blower combo"/>
    <m/>
    <m/>
    <m/>
    <m/>
    <m/>
    <m/>
    <m/>
    <m/>
    <m/>
    <m/>
    <m/>
    <m/>
    <m/>
    <m/>
    <m/>
    <m/>
    <m/>
    <m/>
    <m/>
    <m/>
    <d v="2024-07-18T00:00:00"/>
    <s v="brian.hanna@tidalwaveautospa.com"/>
    <s v="AARON RITENOUR"/>
    <x v="7"/>
    <x v="0"/>
  </r>
  <r>
    <s v="Brian Hanna"/>
    <s v="EXP-10014618"/>
    <n v="143.32"/>
    <d v="2024-06-11T00:00:00"/>
    <x v="0"/>
    <s v="Small Tools"/>
    <s v="Small Tools"/>
    <s v="pressure washer hose/connects"/>
    <m/>
    <m/>
    <m/>
    <m/>
    <m/>
    <m/>
    <m/>
    <m/>
    <m/>
    <m/>
    <m/>
    <m/>
    <m/>
    <m/>
    <m/>
    <m/>
    <m/>
    <m/>
    <m/>
    <m/>
    <d v="2024-07-18T00:00:00"/>
    <s v="brian.hanna@tidalwaveautospa.com"/>
    <s v="AARON RITENOUR"/>
    <x v="7"/>
    <x v="0"/>
  </r>
  <r>
    <s v="Jason Crouse"/>
    <s v="EXP-10014735"/>
    <n v="128.86000000000001"/>
    <d v="2024-05-18T00:00:00"/>
    <x v="11"/>
    <s v="Wash Maintenance"/>
    <s v="Wash Maintenance"/>
    <s v="Prep hose lines"/>
    <m/>
    <m/>
    <m/>
    <m/>
    <m/>
    <m/>
    <m/>
    <m/>
    <m/>
    <m/>
    <m/>
    <m/>
    <m/>
    <m/>
    <m/>
    <m/>
    <m/>
    <m/>
    <m/>
    <m/>
    <d v="2024-07-18T00:00:00"/>
    <s v="SL14@tidalwaveautospa.com"/>
    <s v="Wesley Kurtz"/>
    <x v="7"/>
    <x v="0"/>
  </r>
  <r>
    <s v="Jason Crouse"/>
    <s v="EXP-10014735"/>
    <n v="6.94"/>
    <d v="2024-05-21T00:00:00"/>
    <x v="1"/>
    <s v="Parts"/>
    <s v="Fix CTA"/>
    <s v="Fix CTA"/>
    <m/>
    <m/>
    <m/>
    <m/>
    <m/>
    <m/>
    <m/>
    <m/>
    <m/>
    <m/>
    <m/>
    <m/>
    <m/>
    <m/>
    <m/>
    <m/>
    <m/>
    <m/>
    <m/>
    <m/>
    <d v="2024-07-18T00:00:00"/>
    <s v="SL14@tidalwaveautospa.com"/>
    <s v="Wesley Kurtz"/>
    <x v="7"/>
    <x v="0"/>
  </r>
  <r>
    <s v="Jason Crouse"/>
    <s v="EXP-10014735"/>
    <n v="37.270000000000003"/>
    <d v="2024-05-25T00:00:00"/>
    <x v="0"/>
    <s v="Wash Maintenance"/>
    <s v="Wash Maintenance"/>
    <s v="Vinegar and dawn"/>
    <m/>
    <m/>
    <m/>
    <m/>
    <m/>
    <m/>
    <m/>
    <m/>
    <m/>
    <m/>
    <m/>
    <m/>
    <m/>
    <m/>
    <m/>
    <m/>
    <m/>
    <m/>
    <m/>
    <m/>
    <d v="2024-07-18T00:00:00"/>
    <s v="SL14@tidalwaveautospa.com"/>
    <s v="Wesley Kurtz"/>
    <x v="7"/>
    <x v="0"/>
  </r>
  <r>
    <s v="Jason Crouse"/>
    <s v="EXP-10014735"/>
    <n v="38.93"/>
    <d v="2024-05-25T00:00:00"/>
    <x v="1"/>
    <s v="Parts"/>
    <s v="Broken line in tunnel"/>
    <s v="Broken line in tunnel"/>
    <m/>
    <m/>
    <m/>
    <m/>
    <m/>
    <m/>
    <m/>
    <m/>
    <m/>
    <m/>
    <m/>
    <m/>
    <m/>
    <m/>
    <m/>
    <m/>
    <m/>
    <m/>
    <m/>
    <m/>
    <d v="2024-07-18T00:00:00"/>
    <s v="SL14@tidalwaveautospa.com"/>
    <s v="Wesley Kurtz"/>
    <x v="7"/>
    <x v="0"/>
  </r>
  <r>
    <s v="Jason Crouse"/>
    <s v="EXP-10014735"/>
    <n v="28.57"/>
    <d v="2024-06-03T00:00:00"/>
    <x v="0"/>
    <s v="Small Tools"/>
    <s v="Small Tools"/>
    <s v="Razor blades and hose"/>
    <m/>
    <m/>
    <m/>
    <m/>
    <m/>
    <m/>
    <m/>
    <m/>
    <m/>
    <m/>
    <m/>
    <m/>
    <m/>
    <m/>
    <m/>
    <m/>
    <m/>
    <m/>
    <m/>
    <m/>
    <d v="2024-07-18T00:00:00"/>
    <s v="SL14@tidalwaveautospa.com"/>
    <s v="Wesley Kurtz"/>
    <x v="7"/>
    <x v="0"/>
  </r>
  <r>
    <s v="Jason Crouse"/>
    <s v="EXP-10014735"/>
    <n v="38.44"/>
    <d v="2024-06-06T00:00:00"/>
    <x v="23"/>
    <s v="Itemized"/>
    <s v="Office Supplies, Snacks"/>
    <s v="Water sunscreen, Gatorade"/>
    <n v="16.899999999999999"/>
    <s v="Office Supplies"/>
    <s v="sunscreen"/>
    <n v="21.54"/>
    <s v="Snacks"/>
    <s v="bottle water, gatorades"/>
    <m/>
    <m/>
    <m/>
    <m/>
    <m/>
    <m/>
    <m/>
    <m/>
    <m/>
    <m/>
    <m/>
    <m/>
    <m/>
    <m/>
    <d v="2024-07-18T00:00:00"/>
    <s v="SL14@tidalwaveautospa.com"/>
    <s v="Wesley Kurtz"/>
    <x v="7"/>
    <x v="0"/>
  </r>
  <r>
    <s v="Jason Crouse"/>
    <s v="EXP-10014735"/>
    <n v="17.37"/>
    <d v="2024-06-08T00:00:00"/>
    <x v="1"/>
    <s v="Parts"/>
    <s v="Parts"/>
    <s v="Push connectors and tubing for tire shine brush"/>
    <m/>
    <m/>
    <m/>
    <m/>
    <m/>
    <m/>
    <m/>
    <m/>
    <m/>
    <m/>
    <m/>
    <m/>
    <m/>
    <m/>
    <m/>
    <m/>
    <m/>
    <m/>
    <m/>
    <m/>
    <d v="2024-07-18T00:00:00"/>
    <s v="SL14@tidalwaveautospa.com"/>
    <s v="Wesley Kurtz"/>
    <x v="7"/>
    <x v="0"/>
  </r>
  <r>
    <s v="Jason Crouse"/>
    <s v="EXP-10014735"/>
    <n v="17.3"/>
    <d v="2024-06-08T00:00:00"/>
    <x v="1"/>
    <s v="Parts"/>
    <s v="Parts"/>
    <s v="Tubing to fix tire shine"/>
    <m/>
    <m/>
    <m/>
    <m/>
    <m/>
    <m/>
    <m/>
    <m/>
    <m/>
    <m/>
    <m/>
    <m/>
    <m/>
    <m/>
    <m/>
    <m/>
    <m/>
    <m/>
    <m/>
    <m/>
    <d v="2024-07-18T00:00:00"/>
    <s v="SL14@tidalwaveautospa.com"/>
    <s v="Wesley Kurtz"/>
    <x v="7"/>
    <x v="0"/>
  </r>
  <r>
    <s v="Jason Crouse"/>
    <s v="EXP-10014735"/>
    <n v="78.95"/>
    <d v="2024-06-09T00:00:00"/>
    <x v="0"/>
    <s v="Wash Maintenance"/>
    <s v="Wash Maintenance"/>
    <s v="Prep hose line and bungee cords for carts"/>
    <m/>
    <m/>
    <m/>
    <m/>
    <m/>
    <m/>
    <m/>
    <m/>
    <m/>
    <m/>
    <m/>
    <m/>
    <m/>
    <m/>
    <m/>
    <m/>
    <m/>
    <m/>
    <m/>
    <m/>
    <d v="2024-07-18T00:00:00"/>
    <s v="SL14@tidalwaveautospa.com"/>
    <s v="Wesley Kurtz"/>
    <x v="7"/>
    <x v="0"/>
  </r>
  <r>
    <s v="Jason Crouse"/>
    <s v="EXP-10014735"/>
    <n v="27.62"/>
    <d v="2024-06-11T00:00:00"/>
    <x v="0"/>
    <s v="Wash Maintenance"/>
    <s v="Wash Maintenance"/>
    <s v="Vinegar and Dawn"/>
    <m/>
    <m/>
    <m/>
    <m/>
    <m/>
    <m/>
    <m/>
    <m/>
    <m/>
    <m/>
    <m/>
    <m/>
    <m/>
    <m/>
    <m/>
    <m/>
    <m/>
    <m/>
    <m/>
    <m/>
    <d v="2024-07-18T00:00:00"/>
    <s v="SL14@tidalwaveautospa.com"/>
    <s v="Wesley Kurtz"/>
    <x v="7"/>
    <x v="0"/>
  </r>
  <r>
    <s v="Jason Crouse"/>
    <s v="EXP-10014735"/>
    <n v="26.78"/>
    <d v="2024-06-15T00:00:00"/>
    <x v="23"/>
    <s v="Snacks"/>
    <s v="Water"/>
    <s v="Water"/>
    <m/>
    <m/>
    <m/>
    <m/>
    <m/>
    <m/>
    <m/>
    <m/>
    <m/>
    <m/>
    <m/>
    <m/>
    <m/>
    <m/>
    <m/>
    <m/>
    <m/>
    <m/>
    <m/>
    <m/>
    <d v="2024-07-18T00:00:00"/>
    <s v="SL14@tidalwaveautospa.com"/>
    <s v="Wesley Kurtz"/>
    <x v="7"/>
    <x v="0"/>
  </r>
  <r>
    <s v="Jason Crouse"/>
    <s v="EXP-10014735"/>
    <n v="108.19"/>
    <d v="2024-06-17T00:00:00"/>
    <x v="60"/>
    <s v="Safety Supplies"/>
    <s v="Safety Supplies"/>
    <s v="Fire extinguisher inspection"/>
    <m/>
    <m/>
    <m/>
    <m/>
    <m/>
    <m/>
    <m/>
    <m/>
    <m/>
    <m/>
    <m/>
    <m/>
    <m/>
    <m/>
    <m/>
    <m/>
    <m/>
    <m/>
    <m/>
    <m/>
    <d v="2024-07-18T00:00:00"/>
    <s v="SL14@tidalwaveautospa.com"/>
    <s v="Wesley Kurtz"/>
    <x v="7"/>
    <x v="0"/>
  </r>
  <r>
    <s v="Jason Crouse"/>
    <s v="EXP-10014735"/>
    <n v="6.63"/>
    <d v="2024-06-17T00:00:00"/>
    <x v="7"/>
    <s v="Parts"/>
    <s v="Push connection"/>
    <s v="Push connection"/>
    <m/>
    <m/>
    <m/>
    <m/>
    <m/>
    <m/>
    <m/>
    <m/>
    <m/>
    <m/>
    <m/>
    <m/>
    <m/>
    <m/>
    <m/>
    <m/>
    <m/>
    <m/>
    <m/>
    <m/>
    <d v="2024-07-18T00:00:00"/>
    <s v="SL14@tidalwaveautospa.com"/>
    <s v="Wesley Kurtz"/>
    <x v="7"/>
    <x v="0"/>
  </r>
  <r>
    <s v="Jason Crouse"/>
    <s v="EXP-10014735"/>
    <n v="10.99"/>
    <d v="2024-06-18T00:00:00"/>
    <x v="0"/>
    <s v="Itemized"/>
    <s v="Office Supplies, Plumbing Expense, Wash Maintenance"/>
    <s v="Plumber, tape and two cycle engine engine oil"/>
    <n v="4.71"/>
    <s v="Plumbing Expense"/>
    <s v="plumbers tape"/>
    <n v="6.28"/>
    <s v="Wash Maintenance"/>
    <s v="small engine oil"/>
    <m/>
    <m/>
    <m/>
    <m/>
    <m/>
    <m/>
    <m/>
    <m/>
    <m/>
    <m/>
    <m/>
    <m/>
    <m/>
    <m/>
    <d v="2024-07-18T00:00:00"/>
    <s v="SL14@tidalwaveautospa.com"/>
    <s v="Wesley Kurtz"/>
    <x v="7"/>
    <x v="0"/>
  </r>
  <r>
    <s v="Jason Crouse"/>
    <s v="EXP-10014735"/>
    <n v="38.75"/>
    <d v="2024-06-20T00:00:00"/>
    <x v="23"/>
    <s v="Itemized"/>
    <s v="Wash Maintenance"/>
    <s v="Water and vinegar"/>
    <n v="30.53"/>
    <s v="Wash Maintenance"/>
    <s v="vinegar, dawn"/>
    <n v="8.2199999999999989"/>
    <s v="Snacks"/>
    <s v="bottle water"/>
    <m/>
    <m/>
    <m/>
    <m/>
    <m/>
    <m/>
    <m/>
    <m/>
    <m/>
    <m/>
    <m/>
    <m/>
    <m/>
    <m/>
    <d v="2024-07-18T00:00:00"/>
    <s v="SL14@tidalwaveautospa.com"/>
    <s v="Wesley Kurtz"/>
    <x v="7"/>
    <x v="0"/>
  </r>
  <r>
    <s v="Jason Crouse"/>
    <s v="EXP-10014735"/>
    <n v="6.02"/>
    <d v="2024-06-22T00:00:00"/>
    <x v="9"/>
    <s v="Snacks"/>
    <s v="Snacks"/>
    <s v="Popsicles"/>
    <m/>
    <m/>
    <m/>
    <m/>
    <m/>
    <m/>
    <m/>
    <m/>
    <m/>
    <m/>
    <m/>
    <m/>
    <m/>
    <m/>
    <m/>
    <m/>
    <m/>
    <m/>
    <m/>
    <m/>
    <d v="2024-07-18T00:00:00"/>
    <s v="SL14@tidalwaveautospa.com"/>
    <s v="Wesley Kurtz"/>
    <x v="7"/>
    <x v="0"/>
  </r>
  <r>
    <s v="Jason Crouse"/>
    <s v="EXP-10014735"/>
    <n v="47.81"/>
    <d v="2024-06-22T00:00:00"/>
    <x v="23"/>
    <s v="Snacks"/>
    <s v="Snacks"/>
    <s v="Gatorade"/>
    <m/>
    <m/>
    <m/>
    <m/>
    <m/>
    <m/>
    <m/>
    <m/>
    <m/>
    <m/>
    <m/>
    <m/>
    <m/>
    <m/>
    <m/>
    <m/>
    <m/>
    <m/>
    <m/>
    <m/>
    <d v="2024-07-18T00:00:00"/>
    <s v="SL14@tidalwaveautospa.com"/>
    <s v="Wesley Kurtz"/>
    <x v="7"/>
    <x v="0"/>
  </r>
  <r>
    <s v="Jason Crouse"/>
    <s v="EXP-10014735"/>
    <n v="21.56"/>
    <d v="2024-06-22T00:00:00"/>
    <x v="1"/>
    <s v="Parts"/>
    <s v="Push connections"/>
    <s v="Push connections"/>
    <m/>
    <m/>
    <m/>
    <m/>
    <m/>
    <m/>
    <m/>
    <m/>
    <m/>
    <m/>
    <m/>
    <m/>
    <m/>
    <m/>
    <m/>
    <m/>
    <m/>
    <m/>
    <m/>
    <m/>
    <d v="2024-07-18T00:00:00"/>
    <s v="SL14@tidalwaveautospa.com"/>
    <s v="Wesley Kurtz"/>
    <x v="7"/>
    <x v="0"/>
  </r>
  <r>
    <s v="Jason Crouse"/>
    <s v="EXP-10014735"/>
    <n v="31.76"/>
    <d v="2024-06-24T00:00:00"/>
    <x v="0"/>
    <s v="Wash Maintenance"/>
    <s v="Wash Maintenance"/>
    <s v="Concrete cleaner"/>
    <m/>
    <m/>
    <m/>
    <m/>
    <m/>
    <m/>
    <m/>
    <m/>
    <m/>
    <m/>
    <m/>
    <m/>
    <m/>
    <m/>
    <m/>
    <m/>
    <m/>
    <m/>
    <m/>
    <m/>
    <d v="2024-07-18T00:00:00"/>
    <s v="SL14@tidalwaveautospa.com"/>
    <s v="Wesley Kurtz"/>
    <x v="7"/>
    <x v="0"/>
  </r>
  <r>
    <s v="Jerry Owens"/>
    <s v="EXP-10014600"/>
    <n v="54.08"/>
    <d v="2024-06-08T00:00:00"/>
    <x v="1"/>
    <s v="Parts"/>
    <s v="Parts"/>
    <s v="Couplers for air lines"/>
    <m/>
    <m/>
    <m/>
    <m/>
    <m/>
    <m/>
    <m/>
    <m/>
    <m/>
    <m/>
    <m/>
    <m/>
    <m/>
    <m/>
    <m/>
    <m/>
    <m/>
    <m/>
    <m/>
    <m/>
    <d v="2024-07-18T00:00:00"/>
    <s v=""/>
    <s v=""/>
    <x v="7"/>
    <x v="0"/>
  </r>
  <r>
    <s v="Jerry Owens"/>
    <s v="EXP-10014600"/>
    <n v="49.26"/>
    <d v="2024-06-08T00:00:00"/>
    <x v="22"/>
    <s v="Small Tools"/>
    <s v="Small Tools"/>
    <s v="Ratchet straps, bungee cord, pipe insulation, cable ties"/>
    <m/>
    <m/>
    <m/>
    <m/>
    <m/>
    <m/>
    <m/>
    <m/>
    <m/>
    <m/>
    <m/>
    <m/>
    <m/>
    <m/>
    <m/>
    <m/>
    <m/>
    <m/>
    <m/>
    <m/>
    <d v="2024-07-18T00:00:00"/>
    <s v=""/>
    <s v=""/>
    <x v="7"/>
    <x v="0"/>
  </r>
  <r>
    <s v="Jerry Owens"/>
    <s v="EXP-10014600"/>
    <n v="38.32"/>
    <d v="2024-06-10T00:00:00"/>
    <x v="22"/>
    <s v="Itemized"/>
    <s v="Wash Maintenance"/>
    <s v="Water, dawn, vinegar"/>
    <n v="26.63"/>
    <s v="Wash Maintenance"/>
    <s v="dawn, vinegar"/>
    <n v="11.69"/>
    <s v="Snacks"/>
    <s v="bottle water"/>
    <m/>
    <m/>
    <m/>
    <m/>
    <m/>
    <m/>
    <m/>
    <m/>
    <m/>
    <m/>
    <m/>
    <m/>
    <m/>
    <m/>
    <d v="2024-07-18T00:00:00"/>
    <s v=""/>
    <s v=""/>
    <x v="7"/>
    <x v="0"/>
  </r>
  <r>
    <s v="Jerry Owens"/>
    <s v="EXP-10014600"/>
    <n v="54.96"/>
    <d v="2024-06-16T00:00:00"/>
    <x v="22"/>
    <s v="Itemized"/>
    <s v="Wash Maintenance"/>
    <s v="Water, dawn, vinegar"/>
    <n v="36.94"/>
    <s v="Wash Maintenance"/>
    <s v="dawn, vinegar"/>
    <n v="18.02"/>
    <s v="Snacks"/>
    <s v="bottle water"/>
    <m/>
    <m/>
    <m/>
    <m/>
    <m/>
    <m/>
    <m/>
    <m/>
    <m/>
    <m/>
    <m/>
    <m/>
    <m/>
    <m/>
    <d v="2024-07-18T00:00:00"/>
    <s v=""/>
    <s v=""/>
    <x v="7"/>
    <x v="0"/>
  </r>
  <r>
    <s v="Gerald Carter"/>
    <s v="EXP-10014072"/>
    <n v="205.27"/>
    <d v="2024-05-21T00:00:00"/>
    <x v="11"/>
    <s v="Remove From Report"/>
    <s v="Small Tools"/>
    <s v="fan for load area and small tools for repair"/>
    <m/>
    <m/>
    <m/>
    <m/>
    <m/>
    <m/>
    <m/>
    <m/>
    <m/>
    <m/>
    <m/>
    <m/>
    <m/>
    <m/>
    <m/>
    <m/>
    <m/>
    <m/>
    <m/>
    <m/>
    <d v="2024-07-18T00:00:00"/>
    <s v="SL136@tidalwaveautospa.com"/>
    <s v="Michael Donnelly"/>
    <x v="7"/>
    <x v="0"/>
  </r>
  <r>
    <s v="Gerald Carter"/>
    <s v="EXP-10014072"/>
    <n v="185.03"/>
    <d v="2024-05-21T00:00:00"/>
    <x v="0"/>
    <s v="Wash Maintenance"/>
    <s v="cleaning supply"/>
    <s v="cleaning supply"/>
    <m/>
    <m/>
    <m/>
    <m/>
    <m/>
    <m/>
    <m/>
    <m/>
    <m/>
    <m/>
    <m/>
    <m/>
    <m/>
    <m/>
    <m/>
    <m/>
    <m/>
    <m/>
    <m/>
    <m/>
    <d v="2024-07-18T00:00:00"/>
    <s v="SL136@tidalwaveautospa.com"/>
    <s v="Michael Donnelly"/>
    <x v="7"/>
    <x v="0"/>
  </r>
  <r>
    <s v="Gerald Carter"/>
    <s v="EXP-10014072"/>
    <n v="65.180000000000007"/>
    <d v="2024-05-21T00:00:00"/>
    <x v="0"/>
    <s v="Small Tools"/>
    <s v="funnels, pump sprayers"/>
    <s v="funnels, pump sprayers"/>
    <m/>
    <m/>
    <m/>
    <m/>
    <m/>
    <m/>
    <m/>
    <m/>
    <m/>
    <m/>
    <m/>
    <m/>
    <m/>
    <m/>
    <m/>
    <m/>
    <m/>
    <m/>
    <m/>
    <m/>
    <d v="2024-07-18T00:00:00"/>
    <s v="SL136@tidalwaveautospa.com"/>
    <s v="Michael Donnelly"/>
    <x v="7"/>
    <x v="0"/>
  </r>
  <r>
    <s v="Gerald Carter"/>
    <s v="EXP-10014072"/>
    <n v="86.77"/>
    <d v="2024-05-21T00:00:00"/>
    <x v="19"/>
    <s v="Itemized"/>
    <s v="Snacks, Wash Supplies"/>
    <s v="snacks water and towels"/>
    <n v="8.2099999999999991"/>
    <s v="Office Supplies"/>
    <s v="paper towels"/>
    <n v="78.56"/>
    <s v="Snacks"/>
    <s v="snacks, drinks"/>
    <m/>
    <m/>
    <m/>
    <m/>
    <m/>
    <m/>
    <m/>
    <m/>
    <m/>
    <m/>
    <m/>
    <m/>
    <m/>
    <m/>
    <d v="2024-07-18T00:00:00"/>
    <s v="SL136@tidalwaveautospa.com"/>
    <s v="Michael Donnelly"/>
    <x v="7"/>
    <x v="0"/>
  </r>
  <r>
    <s v="Gerald Carter"/>
    <s v="EXP-10014072"/>
    <n v="48.62"/>
    <d v="2024-05-29T00:00:00"/>
    <x v="6"/>
    <s v="Wash Maintenance"/>
    <s v="window cleaning"/>
    <s v="window cleaning"/>
    <m/>
    <m/>
    <m/>
    <m/>
    <m/>
    <m/>
    <m/>
    <m/>
    <m/>
    <m/>
    <m/>
    <m/>
    <m/>
    <m/>
    <m/>
    <m/>
    <m/>
    <m/>
    <m/>
    <m/>
    <d v="2024-07-18T00:00:00"/>
    <s v="SL136@tidalwaveautospa.com"/>
    <s v="Michael Donnelly"/>
    <x v="7"/>
    <x v="0"/>
  </r>
  <r>
    <s v="Mark Cassidy"/>
    <s v="EXP-10014749"/>
    <n v="40.799999999999997"/>
    <d v="2024-06-07T00:00:00"/>
    <x v="48"/>
    <s v="Office Supplies"/>
    <s v="hub for xpt"/>
    <s v="hub for xpt"/>
    <m/>
    <m/>
    <m/>
    <m/>
    <m/>
    <m/>
    <m/>
    <m/>
    <m/>
    <m/>
    <m/>
    <m/>
    <m/>
    <m/>
    <m/>
    <m/>
    <m/>
    <m/>
    <m/>
    <m/>
    <d v="2024-07-18T00:00:00"/>
    <s v="SL317@tidalwaveautospa.com"/>
    <s v="Joe Chavez"/>
    <x v="7"/>
    <x v="0"/>
  </r>
  <r>
    <s v="Mark Cassidy"/>
    <s v="EXP-10014749"/>
    <n v="41.29"/>
    <d v="2024-06-07T00:00:00"/>
    <x v="25"/>
    <s v="Office Supplies"/>
    <s v="IT cables for xpt"/>
    <s v="IT cables for xpt"/>
    <m/>
    <m/>
    <m/>
    <m/>
    <m/>
    <m/>
    <m/>
    <m/>
    <m/>
    <m/>
    <m/>
    <m/>
    <m/>
    <m/>
    <m/>
    <m/>
    <m/>
    <m/>
    <m/>
    <m/>
    <d v="2024-07-18T00:00:00"/>
    <s v="SL317@tidalwaveautospa.com"/>
    <s v="Joe Chavez"/>
    <x v="7"/>
    <x v="0"/>
  </r>
  <r>
    <s v="Mark Cassidy"/>
    <s v="EXP-10014749"/>
    <n v="111.3"/>
    <d v="2024-06-07T00:00:00"/>
    <x v="25"/>
    <s v="Office Supplies"/>
    <s v="internet cable"/>
    <s v="internet cable"/>
    <m/>
    <m/>
    <m/>
    <m/>
    <m/>
    <m/>
    <m/>
    <m/>
    <m/>
    <m/>
    <m/>
    <m/>
    <m/>
    <m/>
    <m/>
    <m/>
    <m/>
    <m/>
    <m/>
    <m/>
    <d v="2024-07-18T00:00:00"/>
    <s v="SL317@tidalwaveautospa.com"/>
    <s v="Joe Chavez"/>
    <x v="7"/>
    <x v="0"/>
  </r>
  <r>
    <s v="Mark Cassidy"/>
    <s v="EXP-10014749"/>
    <n v="13.53"/>
    <d v="2024-06-08T00:00:00"/>
    <x v="7"/>
    <s v="Parts"/>
    <s v="xpt repair"/>
    <s v="xpt repair"/>
    <m/>
    <m/>
    <m/>
    <m/>
    <m/>
    <m/>
    <m/>
    <m/>
    <m/>
    <m/>
    <m/>
    <m/>
    <m/>
    <m/>
    <m/>
    <m/>
    <m/>
    <m/>
    <m/>
    <m/>
    <d v="2024-07-18T00:00:00"/>
    <s v="SL317@tidalwaveautospa.com"/>
    <s v="Joe Chavez"/>
    <x v="7"/>
    <x v="0"/>
  </r>
  <r>
    <s v="Mark Cassidy"/>
    <s v="EXP-10014749"/>
    <n v="59.19"/>
    <d v="2024-06-14T00:00:00"/>
    <x v="0"/>
    <s v="Wash Maintenance"/>
    <s v="Wash Maintenance"/>
    <s v="softener salt, vinegar"/>
    <m/>
    <m/>
    <m/>
    <m/>
    <m/>
    <m/>
    <m/>
    <m/>
    <m/>
    <m/>
    <m/>
    <m/>
    <m/>
    <m/>
    <m/>
    <m/>
    <m/>
    <m/>
    <m/>
    <m/>
    <d v="2024-07-18T00:00:00"/>
    <s v="SL317@tidalwaveautospa.com"/>
    <s v="Joe Chavez"/>
    <x v="7"/>
    <x v="0"/>
  </r>
  <r>
    <s v="Mark Cassidy"/>
    <s v="EXP-10014749"/>
    <n v="26.14"/>
    <d v="2024-06-14T00:00:00"/>
    <x v="8"/>
    <s v="Itemized"/>
    <s v="Wash Maintenance"/>
    <s v="water and cleaning supplies"/>
    <n v="5.1800000000000006"/>
    <s v="Snacks"/>
    <s v="bottle water"/>
    <n v="20.96"/>
    <s v="Wash Maintenance"/>
    <s v="cleaning supplies"/>
    <m/>
    <m/>
    <m/>
    <m/>
    <m/>
    <m/>
    <m/>
    <m/>
    <m/>
    <m/>
    <m/>
    <m/>
    <m/>
    <m/>
    <d v="2024-07-18T00:00:00"/>
    <s v="SL317@tidalwaveautospa.com"/>
    <s v="Joe Chavez"/>
    <x v="7"/>
    <x v="0"/>
  </r>
  <r>
    <s v="Mark Cassidy"/>
    <s v="EXP-10014749"/>
    <n v="16.91"/>
    <d v="2024-06-23T00:00:00"/>
    <x v="25"/>
    <s v="Wash Maintenance"/>
    <s v="Wash Maintenance"/>
    <s v="paint supplies  paint"/>
    <m/>
    <m/>
    <m/>
    <m/>
    <m/>
    <m/>
    <m/>
    <m/>
    <m/>
    <m/>
    <m/>
    <m/>
    <m/>
    <m/>
    <m/>
    <m/>
    <m/>
    <m/>
    <m/>
    <m/>
    <d v="2024-07-18T00:00:00"/>
    <s v="SL317@tidalwaveautospa.com"/>
    <s v="Joe Chavez"/>
    <x v="7"/>
    <x v="0"/>
  </r>
  <r>
    <s v="Mark Cassidy"/>
    <s v="EXP-10014749"/>
    <n v="54.17"/>
    <d v="2024-06-24T00:00:00"/>
    <x v="0"/>
    <s v="Wash Maintenance"/>
    <s v="Wash Maintenance"/>
    <s v="softener salt"/>
    <m/>
    <m/>
    <m/>
    <m/>
    <m/>
    <m/>
    <m/>
    <m/>
    <m/>
    <m/>
    <m/>
    <m/>
    <m/>
    <m/>
    <m/>
    <m/>
    <m/>
    <m/>
    <m/>
    <m/>
    <d v="2024-07-18T00:00:00"/>
    <s v="SL317@tidalwaveautospa.com"/>
    <s v="Joe Chavez"/>
    <x v="7"/>
    <x v="0"/>
  </r>
  <r>
    <s v="Mark Cassidy"/>
    <s v="EXP-10014749"/>
    <n v="23.84"/>
    <d v="2024-06-24T00:00:00"/>
    <x v="8"/>
    <s v="Snacks"/>
    <s v="Snacks"/>
    <s v="bottled water"/>
    <m/>
    <m/>
    <m/>
    <m/>
    <m/>
    <m/>
    <m/>
    <m/>
    <m/>
    <m/>
    <m/>
    <m/>
    <m/>
    <m/>
    <m/>
    <m/>
    <m/>
    <m/>
    <m/>
    <m/>
    <d v="2024-07-18T00:00:00"/>
    <s v="SL317@tidalwaveautospa.com"/>
    <s v="Joe Chavez"/>
    <x v="7"/>
    <x v="0"/>
  </r>
  <r>
    <s v="Sabrena Alexander"/>
    <s v="EXP-10014721"/>
    <n v="91.18"/>
    <d v="2024-05-14T00:00:00"/>
    <x v="0"/>
    <s v="Remove From Report"/>
    <s v="Small Tools, Wash Maintenance, Wash Supplies"/>
    <s v="Spray bottles, salt pellets, chemical sprayer"/>
    <m/>
    <m/>
    <m/>
    <m/>
    <m/>
    <m/>
    <m/>
    <m/>
    <m/>
    <m/>
    <m/>
    <m/>
    <m/>
    <m/>
    <m/>
    <m/>
    <m/>
    <m/>
    <m/>
    <m/>
    <d v="2024-07-18T00:00:00"/>
    <s v=""/>
    <s v=""/>
    <x v="7"/>
    <x v="0"/>
  </r>
  <r>
    <s v="Sabrena Alexander"/>
    <s v="EXP-10014721"/>
    <n v="24.33"/>
    <d v="2024-05-31T00:00:00"/>
    <x v="0"/>
    <s v="Wash Maintenance"/>
    <s v="Fabric softners, cleaning wipes"/>
    <s v="Fabric softners, cleaning wipes"/>
    <m/>
    <m/>
    <m/>
    <m/>
    <m/>
    <m/>
    <m/>
    <m/>
    <m/>
    <m/>
    <m/>
    <m/>
    <m/>
    <m/>
    <m/>
    <m/>
    <m/>
    <m/>
    <m/>
    <m/>
    <d v="2024-07-18T00:00:00"/>
    <s v=""/>
    <s v=""/>
    <x v="7"/>
    <x v="0"/>
  </r>
  <r>
    <s v="Sabrena Alexander"/>
    <s v="EXP-10014721"/>
    <n v="318"/>
    <d v="2024-06-04T00:00:00"/>
    <x v="7"/>
    <s v="Vehicle Damage Claims"/>
    <s v="Parts"/>
    <s v="Buff wheel for plan member"/>
    <m/>
    <m/>
    <m/>
    <m/>
    <m/>
    <m/>
    <m/>
    <m/>
    <m/>
    <m/>
    <m/>
    <m/>
    <m/>
    <m/>
    <m/>
    <m/>
    <m/>
    <m/>
    <m/>
    <m/>
    <d v="2024-07-18T00:00:00"/>
    <s v=""/>
    <s v=""/>
    <x v="7"/>
    <x v="0"/>
  </r>
  <r>
    <s v="Sabrena Alexander"/>
    <s v="EXP-10014721"/>
    <n v="4.2300000000000004"/>
    <d v="2024-06-04T00:00:00"/>
    <x v="6"/>
    <s v="Wash Maintenance"/>
    <s v="Wash Maintenance"/>
    <s v="Grease"/>
    <m/>
    <m/>
    <m/>
    <m/>
    <m/>
    <m/>
    <m/>
    <m/>
    <m/>
    <m/>
    <m/>
    <m/>
    <m/>
    <m/>
    <m/>
    <m/>
    <m/>
    <m/>
    <m/>
    <m/>
    <d v="2024-07-18T00:00:00"/>
    <s v=""/>
    <s v=""/>
    <x v="7"/>
    <x v="0"/>
  </r>
  <r>
    <s v="Sabrena Alexander"/>
    <s v="EXP-10014721"/>
    <n v="413.03"/>
    <d v="2024-06-05T00:00:00"/>
    <x v="7"/>
    <s v="Parts"/>
    <s v="Fixing of dumpster door"/>
    <s v="Fixing of dumpster door"/>
    <m/>
    <m/>
    <m/>
    <m/>
    <m/>
    <m/>
    <m/>
    <m/>
    <m/>
    <m/>
    <m/>
    <m/>
    <m/>
    <m/>
    <m/>
    <m/>
    <m/>
    <m/>
    <m/>
    <m/>
    <d v="2024-07-18T00:00:00"/>
    <s v=""/>
    <s v=""/>
    <x v="7"/>
    <x v="0"/>
  </r>
  <r>
    <s v="Sabrena Alexander"/>
    <s v="EXP-10014721"/>
    <n v="18.39"/>
    <d v="2024-06-05T00:00:00"/>
    <x v="8"/>
    <s v="Snacks"/>
    <s v="Candy for staff"/>
    <s v="Candy for staff"/>
    <m/>
    <m/>
    <m/>
    <m/>
    <m/>
    <m/>
    <m/>
    <m/>
    <m/>
    <m/>
    <m/>
    <m/>
    <m/>
    <m/>
    <m/>
    <m/>
    <m/>
    <m/>
    <m/>
    <m/>
    <d v="2024-07-18T00:00:00"/>
    <s v=""/>
    <s v=""/>
    <x v="7"/>
    <x v="0"/>
  </r>
  <r>
    <s v="Sabrena Alexander"/>
    <s v="EXP-10014721"/>
    <n v="57.22"/>
    <d v="2024-06-15T00:00:00"/>
    <x v="23"/>
    <s v="Itemized"/>
    <s v="Office Supplies, Wash Supplies"/>
    <s v="Receipt paper, spray bottles"/>
    <n v="29.61"/>
    <s v="Wash Supplies"/>
    <s v="spray bottles"/>
    <n v="27.61"/>
    <s v="Office Supplies"/>
    <s v="receipt paper"/>
    <m/>
    <m/>
    <m/>
    <m/>
    <m/>
    <m/>
    <m/>
    <m/>
    <m/>
    <m/>
    <m/>
    <m/>
    <m/>
    <m/>
    <d v="2024-07-18T00:00:00"/>
    <s v=""/>
    <s v=""/>
    <x v="7"/>
    <x v="0"/>
  </r>
  <r>
    <s v="Sabrena Alexander"/>
    <s v="EXP-10014721"/>
    <n v="93.37"/>
    <d v="2024-06-17T00:00:00"/>
    <x v="0"/>
    <s v="Itemized"/>
    <s v="Office Supplies, Small Tools, Snacks"/>
    <s v="Toilet paper, water, gatorades, fabric softner, fabric softner ball, cleaning tools"/>
    <n v="36.700000000000003"/>
    <s v="Snacks"/>
    <s v="gatorades, bottle water, coffee creamer"/>
    <n v="29.06"/>
    <s v="Wash Maintenance"/>
    <s v="detergent dispenser ball, cleaning pads, fabric softner"/>
    <n v="27.61"/>
    <s v="Office Supplies"/>
    <s v="bath tissue"/>
    <m/>
    <m/>
    <m/>
    <m/>
    <m/>
    <m/>
    <m/>
    <m/>
    <m/>
    <m/>
    <m/>
    <d v="2024-07-18T00:00:00"/>
    <s v=""/>
    <s v=""/>
    <x v="7"/>
    <x v="0"/>
  </r>
  <r>
    <s v="Sabrena Alexander"/>
    <s v="EXP-10014721"/>
    <n v="9.9700000000000006"/>
    <d v="2024-06-21T00:00:00"/>
    <x v="16"/>
    <s v="Parts"/>
    <s v="Bushing"/>
    <s v="Bushing"/>
    <m/>
    <m/>
    <m/>
    <m/>
    <m/>
    <m/>
    <m/>
    <m/>
    <m/>
    <m/>
    <m/>
    <m/>
    <m/>
    <m/>
    <m/>
    <m/>
    <m/>
    <m/>
    <m/>
    <m/>
    <d v="2024-07-18T00:00:00"/>
    <s v=""/>
    <s v=""/>
    <x v="7"/>
    <x v="0"/>
  </r>
  <r>
    <s v="Sabrena Alexander"/>
    <s v="EXP-10014721"/>
    <n v="31.78"/>
    <d v="2024-06-21T00:00:00"/>
    <x v="16"/>
    <s v="Itemized"/>
    <s v="Parts, Wash Supplies"/>
    <s v="Socket adapter, socket holding guards, spray bottles"/>
    <n v="15.8"/>
    <s v="Wash Supplies"/>
    <s v="spray bottles"/>
    <n v="15.98"/>
    <s v="Small Tools"/>
    <s v="socket, socket holder"/>
    <m/>
    <m/>
    <m/>
    <m/>
    <m/>
    <m/>
    <m/>
    <m/>
    <m/>
    <m/>
    <m/>
    <m/>
    <m/>
    <m/>
    <d v="2024-07-18T00:00:00"/>
    <s v=""/>
    <s v=""/>
    <x v="7"/>
    <x v="0"/>
  </r>
  <r>
    <s v="Sabrena Alexander"/>
    <s v="EXP-10014721"/>
    <n v="20.010000000000002"/>
    <d v="2024-06-21T00:00:00"/>
    <x v="1"/>
    <s v="Wash Maintenance"/>
    <s v="Office Supplies"/>
    <s v="Hose clamp, flex tape"/>
    <m/>
    <m/>
    <m/>
    <m/>
    <m/>
    <m/>
    <m/>
    <m/>
    <m/>
    <m/>
    <m/>
    <m/>
    <m/>
    <m/>
    <m/>
    <m/>
    <m/>
    <m/>
    <m/>
    <m/>
    <d v="2024-07-18T00:00:00"/>
    <s v=""/>
    <s v=""/>
    <x v="7"/>
    <x v="0"/>
  </r>
  <r>
    <s v="Sabrena Alexander"/>
    <s v="EXP-10014721"/>
    <n v="111.99"/>
    <d v="2024-06-22T00:00:00"/>
    <x v="0"/>
    <s v="Remove From Report"/>
    <s v="Office Supplies, Snacks, Wash Maintenance, Wash Supplies"/>
    <s v="Gatorades, salt for softner, sunscreen, spray bottles"/>
    <m/>
    <m/>
    <m/>
    <m/>
    <m/>
    <m/>
    <m/>
    <m/>
    <m/>
    <m/>
    <m/>
    <m/>
    <m/>
    <m/>
    <m/>
    <m/>
    <m/>
    <m/>
    <m/>
    <m/>
    <d v="2024-07-18T00:00:00"/>
    <s v=""/>
    <s v=""/>
    <x v="7"/>
    <x v="0"/>
  </r>
  <r>
    <s v="Sabrena Alexander"/>
    <s v="EXP-10014721"/>
    <n v="151.15"/>
    <d v="2024-06-25T00:00:00"/>
    <x v="0"/>
    <s v="Itemized"/>
    <s v="Office Supplies, Snacks, Wash Maintenance"/>
    <s v="Command hooks, salt pellets, water, gatorade, pressure washing cleaner"/>
    <n v="42.66"/>
    <s v="Snacks"/>
    <s v="bottle water, gatorades"/>
    <n v="108.49"/>
    <s v="Wash Maintenance"/>
    <s v="salt, hooks, outdoor cleaner, pressure washer fluid"/>
    <m/>
    <m/>
    <m/>
    <m/>
    <m/>
    <m/>
    <m/>
    <m/>
    <m/>
    <m/>
    <m/>
    <m/>
    <m/>
    <m/>
    <d v="2024-07-18T00:00:00"/>
    <s v=""/>
    <s v=""/>
    <x v="7"/>
    <x v="0"/>
  </r>
  <r>
    <s v="Samuel Schmidt"/>
    <s v="EXP-10014782"/>
    <n v="58.84"/>
    <d v="2024-06-21T00:00:00"/>
    <x v="19"/>
    <s v="Itemized"/>
    <s v="Snacks"/>
    <s v="Drinks &amp; Vinager"/>
    <n v="11.94"/>
    <s v="Wash Maintenance"/>
    <s v="vinegar"/>
    <n v="46.900000000000013"/>
    <s v="Snacks"/>
    <s v="drinks, snacks"/>
    <m/>
    <m/>
    <m/>
    <m/>
    <m/>
    <m/>
    <m/>
    <m/>
    <m/>
    <m/>
    <m/>
    <m/>
    <m/>
    <m/>
    <d v="2024-07-18T00:00:00"/>
    <s v="SL183@tidalwaveautospa.com"/>
    <s v="Joe Chavez"/>
    <x v="7"/>
    <x v="0"/>
  </r>
  <r>
    <s v="Samuel Schmidt"/>
    <s v="EXP-10014782"/>
    <n v="93.13"/>
    <d v="2024-06-21T00:00:00"/>
    <x v="0"/>
    <s v="Itemized"/>
    <s v="Small Tools, Wash Maintenance"/>
    <s v="Dawn &amp; Tools"/>
    <n v="23.86"/>
    <s v="Wash Maintenance"/>
    <s v="dawn"/>
    <n v="69.27"/>
    <s v="Small Tools"/>
    <s v="tool"/>
    <m/>
    <m/>
    <m/>
    <m/>
    <m/>
    <m/>
    <m/>
    <m/>
    <m/>
    <m/>
    <m/>
    <m/>
    <m/>
    <m/>
    <d v="2024-07-18T00:00:00"/>
    <s v="SL183@tidalwaveautospa.com"/>
    <s v="Joe Chavez"/>
    <x v="7"/>
    <x v="0"/>
  </r>
  <r>
    <s v="Samuel Schmidt"/>
    <s v="EXP-10014782"/>
    <n v="7.19"/>
    <d v="2024-06-24T00:00:00"/>
    <x v="0"/>
    <s v="Office Supplies"/>
    <s v="Office Supplies"/>
    <s v="Hand Soap"/>
    <m/>
    <m/>
    <m/>
    <m/>
    <m/>
    <m/>
    <m/>
    <m/>
    <m/>
    <m/>
    <m/>
    <m/>
    <m/>
    <m/>
    <m/>
    <m/>
    <m/>
    <m/>
    <m/>
    <m/>
    <d v="2024-07-18T00:00:00"/>
    <s v="SL183@tidalwaveautospa.com"/>
    <s v="Joe Chavez"/>
    <x v="7"/>
    <x v="0"/>
  </r>
  <r>
    <s v="Samuel Schmidt"/>
    <s v="EXP-10014782"/>
    <n v="376.24"/>
    <d v="2024-06-25T00:00:00"/>
    <x v="22"/>
    <s v="Small Tools"/>
    <s v="Small Tools"/>
    <s v="small tools"/>
    <m/>
    <m/>
    <m/>
    <m/>
    <m/>
    <m/>
    <m/>
    <m/>
    <m/>
    <m/>
    <m/>
    <m/>
    <m/>
    <m/>
    <m/>
    <m/>
    <m/>
    <m/>
    <m/>
    <m/>
    <d v="2024-07-18T00:00:00"/>
    <s v="SL183@tidalwaveautospa.com"/>
    <s v="Joe Chavez"/>
    <x v="7"/>
    <x v="0"/>
  </r>
  <r>
    <s v="Samuel Schmidt"/>
    <s v="EXP-10014782"/>
    <n v="63.11"/>
    <d v="2024-06-25T00:00:00"/>
    <x v="22"/>
    <s v="Small Tools"/>
    <s v="Small Tools"/>
    <s v="small tools &amp; studs"/>
    <m/>
    <m/>
    <m/>
    <m/>
    <m/>
    <m/>
    <m/>
    <m/>
    <m/>
    <m/>
    <m/>
    <m/>
    <m/>
    <m/>
    <m/>
    <m/>
    <m/>
    <m/>
    <m/>
    <m/>
    <d v="2024-07-18T00:00:00"/>
    <s v="SL183@tidalwaveautospa.com"/>
    <s v="Joe Chavez"/>
    <x v="7"/>
    <x v="0"/>
  </r>
  <r>
    <s v="James Stomieroski"/>
    <s v="EXP-10014813"/>
    <n v="46.6"/>
    <d v="2024-06-24T00:00:00"/>
    <x v="11"/>
    <s v="Wash Maintenance"/>
    <s v="Wash Maintenance"/>
    <s v="prep hose attachments"/>
    <m/>
    <m/>
    <m/>
    <m/>
    <m/>
    <m/>
    <m/>
    <m/>
    <m/>
    <m/>
    <m/>
    <m/>
    <m/>
    <m/>
    <m/>
    <m/>
    <m/>
    <m/>
    <m/>
    <m/>
    <d v="2024-07-18T00:00:00"/>
    <s v="SL221@tidalwaveautospa.com"/>
    <s v="Joe Chavez"/>
    <x v="7"/>
    <x v="0"/>
  </r>
  <r>
    <s v="James Stomieroski"/>
    <s v="EXP-10014813"/>
    <n v="62.49"/>
    <d v="2024-06-26T00:00:00"/>
    <x v="11"/>
    <s v="Wash Maintenance"/>
    <s v="Wash Maintenance"/>
    <s v="grease guns and grease for tunnel equipment"/>
    <m/>
    <m/>
    <m/>
    <m/>
    <m/>
    <m/>
    <m/>
    <m/>
    <m/>
    <m/>
    <m/>
    <m/>
    <m/>
    <m/>
    <m/>
    <m/>
    <m/>
    <m/>
    <m/>
    <m/>
    <d v="2024-07-18T00:00:00"/>
    <s v="SL221@tidalwaveautospa.com"/>
    <s v="Joe Chavez"/>
    <x v="7"/>
    <x v="0"/>
  </r>
  <r>
    <s v="James Stomieroski"/>
    <s v="EXP-10014813"/>
    <n v="9.48"/>
    <d v="2024-06-27T00:00:00"/>
    <x v="37"/>
    <s v="Office Supplies"/>
    <s v="Office Supplies"/>
    <s v="broom head replacements"/>
    <m/>
    <m/>
    <m/>
    <m/>
    <m/>
    <m/>
    <m/>
    <m/>
    <m/>
    <m/>
    <m/>
    <m/>
    <m/>
    <m/>
    <m/>
    <m/>
    <m/>
    <m/>
    <m/>
    <m/>
    <d v="2024-07-18T00:00:00"/>
    <s v="SL221@tidalwaveautospa.com"/>
    <s v="Joe Chavez"/>
    <x v="7"/>
    <x v="0"/>
  </r>
  <r>
    <s v="James Stomieroski"/>
    <s v="EXP-10014813"/>
    <n v="12.59"/>
    <d v="2024-06-28T00:00:00"/>
    <x v="21"/>
    <s v="Office Supplies"/>
    <s v="Office Supplies"/>
    <s v="toilet paper for restroom"/>
    <m/>
    <m/>
    <m/>
    <m/>
    <m/>
    <m/>
    <m/>
    <m/>
    <m/>
    <m/>
    <m/>
    <m/>
    <m/>
    <m/>
    <m/>
    <m/>
    <m/>
    <m/>
    <m/>
    <m/>
    <d v="2024-07-18T00:00:00"/>
    <s v="SL221@tidalwaveautospa.com"/>
    <s v="Joe Chavez"/>
    <x v="7"/>
    <x v="0"/>
  </r>
  <r>
    <s v="Joshua Smith"/>
    <s v="EXP-10014818"/>
    <n v="122.78"/>
    <d v="2024-06-26T00:00:00"/>
    <x v="35"/>
    <s v="Wash Maintenance"/>
    <s v="Wash Maintenance"/>
    <s v="paint"/>
    <m/>
    <m/>
    <m/>
    <m/>
    <m/>
    <m/>
    <m/>
    <m/>
    <m/>
    <m/>
    <m/>
    <m/>
    <m/>
    <m/>
    <m/>
    <m/>
    <m/>
    <m/>
    <m/>
    <m/>
    <d v="2024-07-18T00:00:00"/>
    <s v="SL100@tidalwaveautospa.com"/>
    <s v="Joe Chavez"/>
    <x v="7"/>
    <x v="0"/>
  </r>
  <r>
    <s v="Danielle Carroll"/>
    <s v="EXP-10014803"/>
    <n v="27.09"/>
    <d v="2024-06-25T00:00:00"/>
    <x v="0"/>
    <s v="Wash Maintenance"/>
    <s v="CLR for cleaning"/>
    <s v="CLR for cleaning"/>
    <m/>
    <m/>
    <m/>
    <m/>
    <m/>
    <m/>
    <m/>
    <m/>
    <m/>
    <m/>
    <m/>
    <m/>
    <m/>
    <m/>
    <m/>
    <m/>
    <m/>
    <m/>
    <m/>
    <m/>
    <d v="2024-07-18T00:00:00"/>
    <s v="SL117@tidalwaveautospa.com"/>
    <s v="Ricky Doyle"/>
    <x v="7"/>
    <x v="0"/>
  </r>
  <r>
    <s v="Danielle Carroll"/>
    <s v="EXP-10014803"/>
    <n v="51.47"/>
    <d v="2024-06-26T00:00:00"/>
    <x v="22"/>
    <s v="Parts"/>
    <s v="Parts"/>
    <s v="Parts to repair powerwasher"/>
    <m/>
    <m/>
    <m/>
    <m/>
    <m/>
    <m/>
    <m/>
    <m/>
    <m/>
    <m/>
    <m/>
    <m/>
    <m/>
    <m/>
    <m/>
    <m/>
    <m/>
    <m/>
    <m/>
    <m/>
    <d v="2024-07-18T00:00:00"/>
    <s v="SL117@tidalwaveautospa.com"/>
    <s v="Ricky Doyle"/>
    <x v="7"/>
    <x v="0"/>
  </r>
  <r>
    <s v="Danielle Carroll"/>
    <s v="EXP-10014803"/>
    <n v="2.16"/>
    <d v="2024-06-26T00:00:00"/>
    <x v="0"/>
    <s v="Wash Maintenance"/>
    <s v="Wash Maintenance"/>
    <s v="Oil drain pan"/>
    <m/>
    <m/>
    <m/>
    <m/>
    <m/>
    <m/>
    <m/>
    <m/>
    <m/>
    <m/>
    <m/>
    <m/>
    <m/>
    <m/>
    <m/>
    <m/>
    <m/>
    <m/>
    <m/>
    <m/>
    <d v="2024-07-18T00:00:00"/>
    <s v="SL117@tidalwaveautospa.com"/>
    <s v="Ricky Doyle"/>
    <x v="7"/>
    <x v="0"/>
  </r>
  <r>
    <s v="Danielle Carroll"/>
    <s v="EXP-10014803"/>
    <n v="5.69"/>
    <d v="2024-06-26T00:00:00"/>
    <x v="22"/>
    <s v="Parts"/>
    <s v="Parts"/>
    <s v="Brass fittings for powerwasher"/>
    <m/>
    <m/>
    <m/>
    <m/>
    <m/>
    <m/>
    <m/>
    <m/>
    <m/>
    <m/>
    <m/>
    <m/>
    <m/>
    <m/>
    <m/>
    <m/>
    <m/>
    <m/>
    <m/>
    <m/>
    <d v="2024-07-18T00:00:00"/>
    <s v="SL117@tidalwaveautospa.com"/>
    <s v="Ricky Doyle"/>
    <x v="7"/>
    <x v="0"/>
  </r>
  <r>
    <s v="Brian Wilson"/>
    <s v="EXP-10014805"/>
    <n v="96.02"/>
    <d v="2024-06-27T00:00:00"/>
    <x v="16"/>
    <s v="Itemized"/>
    <s v="Small Tools"/>
    <s v="$20 for pliers"/>
    <n v="9.7899999999999991"/>
    <s v="Small Tools"/>
    <s v="pliers"/>
    <n v="86.22999999999999"/>
    <s v="Office Supplies"/>
    <s v="paper towels, towel dispenser"/>
    <m/>
    <m/>
    <m/>
    <m/>
    <m/>
    <m/>
    <m/>
    <m/>
    <m/>
    <m/>
    <m/>
    <m/>
    <m/>
    <m/>
    <d v="2024-07-18T00:00:00"/>
    <s v="SL204@tidalwaveautospa.com"/>
    <s v="Ricky Doyle"/>
    <x v="7"/>
    <x v="0"/>
  </r>
  <r>
    <s v="Brian Wilson"/>
    <s v="EXP-10014805"/>
    <n v="234.12"/>
    <d v="2024-06-27T00:00:00"/>
    <x v="22"/>
    <s v="Small Tools"/>
    <s v="Equipment"/>
    <s v="Pressure washer surface cleaner"/>
    <m/>
    <m/>
    <m/>
    <m/>
    <m/>
    <m/>
    <m/>
    <m/>
    <m/>
    <m/>
    <m/>
    <m/>
    <m/>
    <m/>
    <m/>
    <m/>
    <m/>
    <m/>
    <m/>
    <m/>
    <d v="2024-07-18T00:00:00"/>
    <s v="SL204@tidalwaveautospa.com"/>
    <s v="Ricky Doyle"/>
    <x v="7"/>
    <x v="0"/>
  </r>
  <r>
    <s v="Dalton Shock"/>
    <s v="EXP-10014815"/>
    <n v="449.87"/>
    <d v="2024-06-27T00:00:00"/>
    <x v="0"/>
    <s v="Wash Maintenance"/>
    <s v="Wash Maintenance"/>
    <s v="Softener Salt"/>
    <m/>
    <m/>
    <m/>
    <m/>
    <m/>
    <m/>
    <m/>
    <m/>
    <m/>
    <m/>
    <m/>
    <m/>
    <m/>
    <m/>
    <m/>
    <m/>
    <m/>
    <m/>
    <m/>
    <m/>
    <d v="2024-07-18T00:00:00"/>
    <s v="SL79@tidalwaveautospa.com"/>
    <s v="Ricky Doyle"/>
    <x v="7"/>
    <x v="0"/>
  </r>
  <r>
    <s v="Dalton Shock"/>
    <s v="EXP-10014815"/>
    <n v="213.55"/>
    <d v="2024-06-29T00:00:00"/>
    <x v="0"/>
    <s v="Small Tools"/>
    <s v="Small Tools"/>
    <s v="Powerwasher hoses"/>
    <m/>
    <m/>
    <m/>
    <m/>
    <m/>
    <m/>
    <m/>
    <m/>
    <m/>
    <m/>
    <m/>
    <m/>
    <m/>
    <m/>
    <m/>
    <m/>
    <m/>
    <m/>
    <m/>
    <m/>
    <d v="2024-07-18T00:00:00"/>
    <s v="SL79@tidalwaveautospa.com"/>
    <s v="Ricky Doyle"/>
    <x v="7"/>
    <x v="0"/>
  </r>
  <r>
    <s v="Samantha Hackney"/>
    <s v="EXP-10013787"/>
    <n v="203.41"/>
    <d v="2024-04-08T00:00:00"/>
    <x v="22"/>
    <s v="Itemized"/>
    <s v="Office Supplies, Snacks, Wash Maintenance"/>
    <s v="Paint for doors, water for team, lights for second mile"/>
    <n v="188.87"/>
    <s v="Wash Maintenance"/>
    <s v="string lights, paint"/>
    <n v="14.53999999999999"/>
    <s v="Snacks"/>
    <s v="water"/>
    <m/>
    <m/>
    <m/>
    <m/>
    <m/>
    <m/>
    <m/>
    <m/>
    <m/>
    <m/>
    <m/>
    <m/>
    <m/>
    <m/>
    <d v="2024-07-18T00:00:00"/>
    <s v="SL192@tidalwaveautospa.com"/>
    <s v="Ricky Doyle"/>
    <x v="7"/>
    <x v="0"/>
  </r>
  <r>
    <s v="Samantha Hackney"/>
    <s v="EXP-10013787"/>
    <n v="65.8"/>
    <d v="2024-04-13T00:00:00"/>
    <x v="0"/>
    <s v="Wash Maintenance"/>
    <s v="Utility Cart add ons"/>
    <s v="Utility Cart add ons"/>
    <m/>
    <m/>
    <m/>
    <m/>
    <m/>
    <m/>
    <m/>
    <m/>
    <m/>
    <m/>
    <m/>
    <m/>
    <m/>
    <m/>
    <m/>
    <m/>
    <m/>
    <m/>
    <m/>
    <m/>
    <d v="2024-07-18T00:00:00"/>
    <s v="SL192@tidalwaveautospa.com"/>
    <s v="Ricky Doyle"/>
    <x v="7"/>
    <x v="0"/>
  </r>
  <r>
    <s v="Samantha Hackney"/>
    <s v="EXP-10013787"/>
    <n v="621.85"/>
    <d v="2024-04-19T00:00:00"/>
    <x v="0"/>
    <s v="Itemized"/>
    <s v="Office Furniture, Office Supplies, Small Tools, Wash Supplies"/>
    <s v="Ceiling fan, paper towels, hat washer, water dispenser"/>
    <n v="579.99"/>
    <s v="Equipment"/>
    <s v="industrial fan to replace floor fans"/>
    <n v="41.860000000000007"/>
    <s v="Office Supplies"/>
    <s v="water bottle dispenser, cap washer "/>
    <m/>
    <m/>
    <m/>
    <m/>
    <m/>
    <m/>
    <m/>
    <m/>
    <m/>
    <m/>
    <m/>
    <m/>
    <m/>
    <m/>
    <d v="2024-07-18T00:00:00"/>
    <s v="SL192@tidalwaveautospa.com"/>
    <s v="Ricky Doyle"/>
    <x v="7"/>
    <x v="0"/>
  </r>
  <r>
    <s v="Samantha Hackney"/>
    <s v="EXP-10013787"/>
    <n v="1.77"/>
    <d v="2024-04-19T00:00:00"/>
    <x v="1"/>
    <s v="Plumbing Expense"/>
    <s v="Plumbing Expense"/>
    <s v="Pvc pipe"/>
    <m/>
    <m/>
    <m/>
    <m/>
    <m/>
    <m/>
    <m/>
    <m/>
    <m/>
    <m/>
    <m/>
    <m/>
    <m/>
    <m/>
    <m/>
    <m/>
    <m/>
    <m/>
    <m/>
    <m/>
    <d v="2024-07-18T00:00:00"/>
    <s v="SL192@tidalwaveautospa.com"/>
    <s v="Ricky Doyle"/>
    <x v="7"/>
    <x v="0"/>
  </r>
  <r>
    <s v="Samantha Hackney"/>
    <s v="EXP-10013787"/>
    <n v="20.22"/>
    <d v="2024-04-19T00:00:00"/>
    <x v="0"/>
    <s v="Office Supplies"/>
    <s v="Office Supplies"/>
    <s v="Mat and command hooks"/>
    <m/>
    <m/>
    <m/>
    <m/>
    <m/>
    <m/>
    <m/>
    <m/>
    <m/>
    <m/>
    <m/>
    <m/>
    <m/>
    <m/>
    <m/>
    <m/>
    <m/>
    <m/>
    <m/>
    <m/>
    <d v="2024-07-18T00:00:00"/>
    <s v="SL192@tidalwaveautospa.com"/>
    <s v="Ricky Doyle"/>
    <x v="7"/>
    <x v="0"/>
  </r>
  <r>
    <s v="Mike Breitrick"/>
    <s v="EXP-10014798"/>
    <n v="21.79"/>
    <d v="2024-06-18T00:00:00"/>
    <x v="0"/>
    <s v="Wash Maintenance"/>
    <s v="extention cord and brackets"/>
    <s v="extention cord and brackets"/>
    <m/>
    <m/>
    <m/>
    <m/>
    <m/>
    <m/>
    <m/>
    <m/>
    <m/>
    <m/>
    <m/>
    <m/>
    <m/>
    <m/>
    <m/>
    <m/>
    <m/>
    <m/>
    <m/>
    <m/>
    <d v="2024-07-18T00:00:00"/>
    <s v="SL249@tidalwaveautospa.com"/>
    <s v="Steven Kyriazis"/>
    <x v="7"/>
    <x v="0"/>
  </r>
  <r>
    <s v="Mike Breitrick"/>
    <s v="EXP-10014798"/>
    <n v="51.52"/>
    <d v="2024-06-21T00:00:00"/>
    <x v="0"/>
    <s v="Wash Maintenance"/>
    <s v="Wash Maintenance"/>
    <s v="water hose and nozzles"/>
    <m/>
    <m/>
    <m/>
    <m/>
    <m/>
    <m/>
    <m/>
    <m/>
    <m/>
    <m/>
    <m/>
    <m/>
    <m/>
    <m/>
    <m/>
    <m/>
    <m/>
    <m/>
    <m/>
    <m/>
    <d v="2024-07-18T00:00:00"/>
    <s v="SL249@tidalwaveautospa.com"/>
    <s v="Steven Kyriazis"/>
    <x v="7"/>
    <x v="0"/>
  </r>
  <r>
    <s v="Mike Breitrick"/>
    <s v="EXP-10014798"/>
    <n v="28.74"/>
    <d v="2024-06-21T00:00:00"/>
    <x v="2"/>
    <s v="Parts"/>
    <s v="Parts, Wash Maintenance"/>
    <s v="grease fittings"/>
    <m/>
    <m/>
    <m/>
    <m/>
    <m/>
    <m/>
    <m/>
    <m/>
    <m/>
    <m/>
    <m/>
    <m/>
    <m/>
    <m/>
    <m/>
    <m/>
    <m/>
    <m/>
    <m/>
    <m/>
    <d v="2024-07-18T00:00:00"/>
    <s v="SL249@tidalwaveautospa.com"/>
    <s v="Steven Kyriazis"/>
    <x v="7"/>
    <x v="0"/>
  </r>
  <r>
    <s v="Mike Breitrick"/>
    <s v="EXP-10014798"/>
    <n v="27.85"/>
    <d v="2024-06-28T00:00:00"/>
    <x v="6"/>
    <s v="Parts"/>
    <s v="Parts"/>
    <s v="pipe fittings"/>
    <m/>
    <m/>
    <m/>
    <m/>
    <m/>
    <m/>
    <m/>
    <m/>
    <m/>
    <m/>
    <m/>
    <m/>
    <m/>
    <m/>
    <m/>
    <m/>
    <m/>
    <m/>
    <m/>
    <m/>
    <d v="2024-07-18T00:00:00"/>
    <s v="SL249@tidalwaveautospa.com"/>
    <s v="Steven Kyriazis"/>
    <x v="7"/>
    <x v="0"/>
  </r>
  <r>
    <s v="Abelardo Tamez"/>
    <s v="EXP-10014439"/>
    <n v="88.4"/>
    <d v="2024-05-20T00:00:00"/>
    <x v="6"/>
    <s v="Parts"/>
    <s v="Hoses"/>
    <s v="Hoses"/>
    <m/>
    <m/>
    <m/>
    <m/>
    <m/>
    <m/>
    <m/>
    <m/>
    <m/>
    <m/>
    <m/>
    <m/>
    <m/>
    <m/>
    <m/>
    <m/>
    <m/>
    <m/>
    <m/>
    <m/>
    <d v="2024-07-18T00:00:00"/>
    <s v="abelardo.tamez@tidalwaveautospa.com"/>
    <s v="Bruce Maxwell"/>
    <x v="7"/>
    <x v="0"/>
  </r>
  <r>
    <s v="Abelardo Tamez"/>
    <s v="EXP-10014439"/>
    <n v="111.78"/>
    <d v="2024-05-24T00:00:00"/>
    <x v="6"/>
    <s v="Parts"/>
    <s v="Parts"/>
    <s v="Hydraulic hoses"/>
    <m/>
    <m/>
    <m/>
    <m/>
    <m/>
    <m/>
    <m/>
    <m/>
    <m/>
    <m/>
    <m/>
    <m/>
    <m/>
    <m/>
    <m/>
    <m/>
    <m/>
    <m/>
    <m/>
    <m/>
    <d v="2024-07-18T00:00:00"/>
    <s v="abelardo.tamez@tidalwaveautospa.com"/>
    <s v="Bruce Maxwell"/>
    <x v="7"/>
    <x v="0"/>
  </r>
  <r>
    <s v="Brandon Zarecor"/>
    <s v="EXP-10014499"/>
    <n v="99.56"/>
    <d v="2024-05-28T00:00:00"/>
    <x v="0"/>
    <s v="Itemized"/>
    <s v="Office Supplies, Wash Supplies"/>
    <s v="spray bottles, water, toilet paper, plastic ware, paper plates"/>
    <n v="52.05"/>
    <s v="Snacks"/>
    <s v="bottle water, crackers, cookies"/>
    <n v="16.88"/>
    <s v="Wash Supplies"/>
    <s v="spray bottles"/>
    <n v="13.91"/>
    <s v="Wash Maintenance"/>
    <s v="scent beads"/>
    <n v="16.72"/>
    <s v="Office Supplies"/>
    <s v="paper plates, cutlery"/>
    <m/>
    <m/>
    <m/>
    <m/>
    <m/>
    <m/>
    <m/>
    <m/>
    <d v="2024-07-18T00:00:00"/>
    <s v="SL252@tidalwaveautospa.com"/>
    <s v="Derek Schillinger"/>
    <x v="7"/>
    <x v="0"/>
  </r>
  <r>
    <s v="Brandon Zarecor"/>
    <s v="EXP-10014499"/>
    <n v="248.95"/>
    <d v="2024-05-28T00:00:00"/>
    <x v="35"/>
    <s v="Small Tools"/>
    <s v="Small Tools"/>
    <s v="pressure washer hoses"/>
    <m/>
    <m/>
    <m/>
    <m/>
    <m/>
    <m/>
    <m/>
    <m/>
    <m/>
    <m/>
    <m/>
    <m/>
    <m/>
    <m/>
    <m/>
    <m/>
    <m/>
    <m/>
    <m/>
    <m/>
    <d v="2024-07-18T00:00:00"/>
    <s v="SL252@tidalwaveautospa.com"/>
    <s v="Derek Schillinger"/>
    <x v="7"/>
    <x v="0"/>
  </r>
  <r>
    <s v="Brandon Zarecor"/>
    <s v="EXP-10014499"/>
    <n v="325.13"/>
    <d v="2024-06-06T00:00:00"/>
    <x v="0"/>
    <s v="Wash Maintenance"/>
    <s v="Wash Maintenance"/>
    <s v="dawn soap, laundry soap, water"/>
    <m/>
    <m/>
    <m/>
    <m/>
    <m/>
    <m/>
    <m/>
    <m/>
    <m/>
    <m/>
    <m/>
    <m/>
    <m/>
    <m/>
    <m/>
    <m/>
    <m/>
    <m/>
    <m/>
    <m/>
    <d v="2024-07-18T00:00:00"/>
    <s v="SL252@tidalwaveautospa.com"/>
    <s v="Derek Schillinger"/>
    <x v="7"/>
    <x v="0"/>
  </r>
  <r>
    <s v="Brandon Zarecor"/>
    <s v="EXP-10014499"/>
    <n v="238.13"/>
    <d v="2024-06-12T00:00:00"/>
    <x v="0"/>
    <s v="Wash Maintenance"/>
    <s v="Rental Equipment"/>
    <s v="dunnage racks for new chemical storage"/>
    <m/>
    <m/>
    <m/>
    <m/>
    <m/>
    <m/>
    <m/>
    <m/>
    <m/>
    <m/>
    <m/>
    <m/>
    <m/>
    <m/>
    <m/>
    <m/>
    <m/>
    <m/>
    <m/>
    <m/>
    <d v="2024-07-18T00:00:00"/>
    <s v="SL252@tidalwaveautospa.com"/>
    <s v="Derek Schillinger"/>
    <x v="7"/>
    <x v="0"/>
  </r>
  <r>
    <s v="Brandon Zarecor"/>
    <s v="EXP-10014501"/>
    <n v="23.84"/>
    <d v="2024-05-22T00:00:00"/>
    <x v="7"/>
    <s v="Parts"/>
    <s v="Parts"/>
    <s v="washers to repair blowers"/>
    <m/>
    <m/>
    <m/>
    <m/>
    <m/>
    <m/>
    <m/>
    <m/>
    <m/>
    <m/>
    <m/>
    <m/>
    <m/>
    <m/>
    <m/>
    <m/>
    <m/>
    <m/>
    <m/>
    <m/>
    <d v="2024-07-18T00:00:00"/>
    <s v="SL252@tidalwaveautospa.com"/>
    <s v="Derek Schillinger"/>
    <x v="7"/>
    <x v="0"/>
  </r>
  <r>
    <s v="Brandon Zarecor"/>
    <s v="EXP-10014501"/>
    <n v="22"/>
    <d v="2024-05-22T00:00:00"/>
    <x v="7"/>
    <s v="Parts"/>
    <s v="Parts"/>
    <s v="lag bolts to repair blowers"/>
    <m/>
    <m/>
    <m/>
    <m/>
    <m/>
    <m/>
    <m/>
    <m/>
    <m/>
    <m/>
    <m/>
    <m/>
    <m/>
    <m/>
    <m/>
    <m/>
    <m/>
    <m/>
    <m/>
    <m/>
    <d v="2024-07-18T00:00:00"/>
    <s v="SL252@tidalwaveautospa.com"/>
    <s v="Derek Schillinger"/>
    <x v="7"/>
    <x v="0"/>
  </r>
  <r>
    <s v="Amber Guerrero"/>
    <s v="EXP-10014453"/>
    <n v="187.21"/>
    <d v="2024-06-01T00:00:00"/>
    <x v="0"/>
    <s v="Wash Supplies"/>
    <s v="aluminum cleaner"/>
    <s v="aluminum cleaner"/>
    <m/>
    <m/>
    <m/>
    <m/>
    <m/>
    <m/>
    <m/>
    <m/>
    <m/>
    <m/>
    <m/>
    <m/>
    <m/>
    <m/>
    <m/>
    <m/>
    <m/>
    <m/>
    <m/>
    <m/>
    <d v="2024-07-18T00:00:00"/>
    <s v="SL288@tidalwaveautospa.com"/>
    <s v="Derek Schillinger"/>
    <x v="7"/>
    <x v="0"/>
  </r>
  <r>
    <s v="Amber Guerrero"/>
    <s v="EXP-10014453"/>
    <n v="25.4"/>
    <d v="2024-06-03T00:00:00"/>
    <x v="0"/>
    <s v="Wash Maintenance"/>
    <s v="Wash Maintenance"/>
    <s v="Grease for car wash"/>
    <m/>
    <m/>
    <m/>
    <m/>
    <m/>
    <m/>
    <m/>
    <m/>
    <m/>
    <m/>
    <m/>
    <m/>
    <m/>
    <m/>
    <m/>
    <m/>
    <m/>
    <m/>
    <m/>
    <m/>
    <d v="2024-07-18T00:00:00"/>
    <s v="SL288@tidalwaveautospa.com"/>
    <s v="Derek Schillinger"/>
    <x v="7"/>
    <x v="0"/>
  </r>
  <r>
    <s v="Amber Guerrero"/>
    <s v="EXP-10014453"/>
    <n v="14.83"/>
    <d v="2024-06-04T00:00:00"/>
    <x v="22"/>
    <s v="Safety Supplies"/>
    <s v="Safety Supplies"/>
    <s v="Gloves for cleaning wash"/>
    <m/>
    <m/>
    <m/>
    <m/>
    <m/>
    <m/>
    <m/>
    <m/>
    <m/>
    <m/>
    <m/>
    <m/>
    <m/>
    <m/>
    <m/>
    <m/>
    <m/>
    <m/>
    <m/>
    <m/>
    <d v="2024-07-18T00:00:00"/>
    <s v="SL288@tidalwaveautospa.com"/>
    <s v="Derek Schillinger"/>
    <x v="7"/>
    <x v="0"/>
  </r>
  <r>
    <s v="Amber Guerrero"/>
    <s v="EXP-10014453"/>
    <n v="21.19"/>
    <d v="2024-06-05T00:00:00"/>
    <x v="20"/>
    <s v="Parts"/>
    <s v="Equipment"/>
    <s v="Hose for washing machine"/>
    <m/>
    <m/>
    <m/>
    <m/>
    <m/>
    <m/>
    <m/>
    <m/>
    <m/>
    <m/>
    <m/>
    <m/>
    <m/>
    <m/>
    <m/>
    <m/>
    <m/>
    <m/>
    <m/>
    <m/>
    <d v="2024-07-18T00:00:00"/>
    <s v="SL288@tidalwaveautospa.com"/>
    <s v="Derek Schillinger"/>
    <x v="7"/>
    <x v="0"/>
  </r>
  <r>
    <s v="Amber Guerrero"/>
    <s v="EXP-10014453"/>
    <n v="29.66"/>
    <d v="2024-06-07T00:00:00"/>
    <x v="0"/>
    <s v="Safety Supplies"/>
    <s v="Safety Supplies"/>
    <s v="Gloves for cleaning wash"/>
    <m/>
    <m/>
    <m/>
    <m/>
    <m/>
    <m/>
    <m/>
    <m/>
    <m/>
    <m/>
    <m/>
    <m/>
    <m/>
    <m/>
    <m/>
    <m/>
    <m/>
    <m/>
    <m/>
    <m/>
    <d v="2024-07-18T00:00:00"/>
    <s v="SL288@tidalwaveautospa.com"/>
    <s v="Derek Schillinger"/>
    <x v="7"/>
    <x v="0"/>
  </r>
  <r>
    <s v="Amber Guerrero"/>
    <s v="EXP-10014453"/>
    <n v="34.409999999999997"/>
    <d v="2024-06-10T00:00:00"/>
    <x v="0"/>
    <s v="Wash Maintenance"/>
    <s v="baby oil, bonnets"/>
    <s v="baby oil, bonnets"/>
    <m/>
    <m/>
    <m/>
    <m/>
    <m/>
    <m/>
    <m/>
    <m/>
    <m/>
    <m/>
    <m/>
    <m/>
    <m/>
    <m/>
    <m/>
    <m/>
    <m/>
    <m/>
    <m/>
    <m/>
    <d v="2024-07-18T00:00:00"/>
    <s v="SL288@tidalwaveautospa.com"/>
    <s v="Derek Schillinger"/>
    <x v="7"/>
    <x v="0"/>
  </r>
  <r>
    <s v="Amber Guerrero"/>
    <s v="EXP-10014453"/>
    <n v="-11.11"/>
    <d v="2024-06-10T00:00:00"/>
    <x v="16"/>
    <s v="Plumbing Expense"/>
    <s v="Parts, Plumbing Expense"/>
    <s v="Refund for wrong size elbow for pvc pipe"/>
    <m/>
    <m/>
    <m/>
    <m/>
    <m/>
    <m/>
    <m/>
    <m/>
    <m/>
    <m/>
    <m/>
    <m/>
    <m/>
    <m/>
    <m/>
    <m/>
    <m/>
    <m/>
    <m/>
    <m/>
    <d v="2024-07-18T00:00:00"/>
    <s v="SL288@tidalwaveautospa.com"/>
    <s v="Derek Schillinger"/>
    <x v="7"/>
    <x v="0"/>
  </r>
  <r>
    <s v="Amber Guerrero"/>
    <s v="EXP-10014453"/>
    <n v="46.01"/>
    <d v="2024-06-10T00:00:00"/>
    <x v="16"/>
    <s v="Plumbing Expense"/>
    <s v="Plumbing Expense"/>
    <s v="Pvc pipe and elbowsfor measuring"/>
    <m/>
    <m/>
    <m/>
    <m/>
    <m/>
    <m/>
    <m/>
    <m/>
    <m/>
    <m/>
    <m/>
    <m/>
    <m/>
    <m/>
    <m/>
    <m/>
    <m/>
    <m/>
    <m/>
    <m/>
    <d v="2024-07-18T00:00:00"/>
    <s v="SL288@tidalwaveautospa.com"/>
    <s v="Derek Schillinger"/>
    <x v="7"/>
    <x v="0"/>
  </r>
  <r>
    <s v="Amber Guerrero"/>
    <s v="EXP-10014453"/>
    <n v="5.86"/>
    <d v="2024-06-10T00:00:00"/>
    <x v="16"/>
    <s v="Plumbing Expense"/>
    <s v="Parts, Plumbing Expense"/>
    <s v="Correct elbow for PVC"/>
    <m/>
    <m/>
    <m/>
    <m/>
    <m/>
    <m/>
    <m/>
    <m/>
    <m/>
    <m/>
    <m/>
    <m/>
    <m/>
    <m/>
    <m/>
    <m/>
    <m/>
    <m/>
    <m/>
    <m/>
    <d v="2024-07-18T00:00:00"/>
    <s v="SL288@tidalwaveautospa.com"/>
    <s v="Derek Schillinger"/>
    <x v="7"/>
    <x v="0"/>
  </r>
  <r>
    <s v="Amber Guerrero"/>
    <s v="EXP-10014453"/>
    <n v="245.67"/>
    <d v="2024-06-12T00:00:00"/>
    <x v="0"/>
    <s v="Wash Maintenance"/>
    <s v="mounting strips, razor blades, mailbox, utility cart"/>
    <s v="mounting strips, razor blades, mailbox, utility cart"/>
    <m/>
    <m/>
    <m/>
    <m/>
    <m/>
    <m/>
    <m/>
    <m/>
    <m/>
    <m/>
    <m/>
    <m/>
    <m/>
    <m/>
    <m/>
    <m/>
    <m/>
    <m/>
    <m/>
    <m/>
    <d v="2024-07-18T00:00:00"/>
    <s v="SL288@tidalwaveautospa.com"/>
    <s v="Derek Schillinger"/>
    <x v="7"/>
    <x v="0"/>
  </r>
  <r>
    <s v="Amber Guerrero"/>
    <s v="EXP-10014453"/>
    <n v="69.56"/>
    <d v="2024-06-13T00:00:00"/>
    <x v="0"/>
    <s v="Itemized"/>
    <s v="drinks, trash bags, wrenches"/>
    <s v="drinks, trash bags, wrenches"/>
    <n v="33.700000000000003"/>
    <s v="Snacks"/>
    <s v="drinks"/>
    <n v="14.48"/>
    <s v="Wash Maintenance"/>
    <s v="trash bags"/>
    <n v="21.38000000000001"/>
    <s v="Small Tools"/>
    <s v="wrenches"/>
    <m/>
    <m/>
    <m/>
    <m/>
    <m/>
    <m/>
    <m/>
    <m/>
    <m/>
    <m/>
    <m/>
    <d v="2024-07-18T00:00:00"/>
    <s v="SL288@tidalwaveautospa.com"/>
    <s v="Derek Schillinger"/>
    <x v="7"/>
    <x v="0"/>
  </r>
  <r>
    <s v="Amber Guerrero"/>
    <s v="EXP-10014453"/>
    <n v="116.43"/>
    <d v="2024-06-14T00:00:00"/>
    <x v="19"/>
    <s v="Employee Incentive - Meals"/>
    <s v="Employee Incentive - Meals"/>
    <s v="Donuts for GO"/>
    <m/>
    <m/>
    <m/>
    <m/>
    <m/>
    <m/>
    <m/>
    <m/>
    <m/>
    <m/>
    <m/>
    <m/>
    <m/>
    <m/>
    <m/>
    <m/>
    <m/>
    <m/>
    <m/>
    <m/>
    <d v="2024-07-18T00:00:00"/>
    <s v="SL288@tidalwaveautospa.com"/>
    <s v="Derek Schillinger"/>
    <x v="7"/>
    <x v="0"/>
  </r>
  <r>
    <s v="Casper Eckols"/>
    <s v="EXP-10014267"/>
    <n v="56.72"/>
    <d v="2024-05-29T00:00:00"/>
    <x v="22"/>
    <s v="Remove From Report"/>
    <s v="Wash Maintenance"/>
    <s v="Vinegar; water"/>
    <m/>
    <m/>
    <m/>
    <m/>
    <m/>
    <m/>
    <m/>
    <m/>
    <m/>
    <m/>
    <m/>
    <m/>
    <m/>
    <m/>
    <m/>
    <m/>
    <m/>
    <m/>
    <m/>
    <m/>
    <d v="2024-07-18T00:00:00"/>
    <s v="SL311@tidalwaveautospa.com"/>
    <s v="Derek Schillinger"/>
    <x v="7"/>
    <x v="0"/>
  </r>
  <r>
    <s v="Casper Eckols"/>
    <s v="EXP-10014267"/>
    <n v="11.66"/>
    <d v="2024-06-04T00:00:00"/>
    <x v="44"/>
    <s v="Plumbing Expense"/>
    <s v="pvc pipe &amp; coupling"/>
    <s v="pvc pipe &amp; coupling"/>
    <m/>
    <m/>
    <m/>
    <m/>
    <m/>
    <m/>
    <m/>
    <m/>
    <m/>
    <m/>
    <m/>
    <m/>
    <m/>
    <m/>
    <m/>
    <m/>
    <m/>
    <m/>
    <m/>
    <m/>
    <d v="2024-07-18T00:00:00"/>
    <s v="SL311@tidalwaveautospa.com"/>
    <s v="Derek Schillinger"/>
    <x v="7"/>
    <x v="0"/>
  </r>
  <r>
    <s v="Casper Eckols"/>
    <s v="EXP-10014267"/>
    <n v="253.51"/>
    <d v="2024-06-04T00:00:00"/>
    <x v="22"/>
    <s v="Itemized"/>
    <s v="Wash Maintenance"/>
    <s v="Salt for softener; dawn; water"/>
    <n v="57.720000000000013"/>
    <s v="Snacks"/>
    <s v="suckers, bottle water,popsicles, coffee"/>
    <n v="195.79"/>
    <s v="Office Supplies"/>
    <s v="hand soap, frebreeze, lysol wipes"/>
    <m/>
    <m/>
    <m/>
    <m/>
    <m/>
    <m/>
    <m/>
    <m/>
    <m/>
    <m/>
    <m/>
    <m/>
    <m/>
    <m/>
    <d v="2024-07-18T00:00:00"/>
    <s v="SL311@tidalwaveautospa.com"/>
    <s v="Derek Schillinger"/>
    <x v="7"/>
    <x v="0"/>
  </r>
  <r>
    <s v="Casper Eckols"/>
    <s v="EXP-10014267"/>
    <n v="39.229999999999997"/>
    <d v="2024-06-05T00:00:00"/>
    <x v="16"/>
    <s v="Itemized"/>
    <s v="drill bits, sockets, pvc couplings"/>
    <s v="drill bits, sockets, pvc couplings"/>
    <n v="38.200000000000003"/>
    <s v="Small Tools"/>
    <s v="drill bits, sockets, magnetic trays"/>
    <n v="1.029999999999994"/>
    <s v="Plumbing Expense"/>
    <s v="pvc coupling"/>
    <m/>
    <m/>
    <m/>
    <m/>
    <m/>
    <m/>
    <m/>
    <m/>
    <m/>
    <m/>
    <m/>
    <m/>
    <m/>
    <m/>
    <d v="2024-07-18T00:00:00"/>
    <s v="SL311@tidalwaveautospa.com"/>
    <s v="Derek Schillinger"/>
    <x v="7"/>
    <x v="0"/>
  </r>
  <r>
    <s v="Casper Eckols"/>
    <s v="EXP-10014267"/>
    <n v="37.4"/>
    <d v="2024-06-06T00:00:00"/>
    <x v="0"/>
    <s v="Wash Maintenance"/>
    <s v="Wash Maintenance"/>
    <s v="Vinegar"/>
    <m/>
    <m/>
    <m/>
    <m/>
    <m/>
    <m/>
    <m/>
    <m/>
    <m/>
    <m/>
    <m/>
    <m/>
    <m/>
    <m/>
    <m/>
    <m/>
    <m/>
    <m/>
    <m/>
    <m/>
    <d v="2024-07-18T00:00:00"/>
    <s v="SL311@tidalwaveautospa.com"/>
    <s v="Derek Schillinger"/>
    <x v="7"/>
    <x v="0"/>
  </r>
  <r>
    <s v="Casper Eckols"/>
    <s v="EXP-10014267"/>
    <n v="45.3"/>
    <d v="2024-06-06T00:00:00"/>
    <x v="16"/>
    <s v="Wash Maintenance"/>
    <s v="Cable ties"/>
    <s v="Cable ties"/>
    <m/>
    <m/>
    <m/>
    <m/>
    <m/>
    <m/>
    <m/>
    <m/>
    <m/>
    <m/>
    <m/>
    <m/>
    <m/>
    <m/>
    <m/>
    <m/>
    <m/>
    <m/>
    <m/>
    <m/>
    <d v="2024-07-18T00:00:00"/>
    <s v="SL311@tidalwaveautospa.com"/>
    <s v="Derek Schillinger"/>
    <x v="7"/>
    <x v="0"/>
  </r>
  <r>
    <s v="Casper Eckols"/>
    <s v="EXP-10014267"/>
    <n v="21.64"/>
    <d v="2024-06-07T00:00:00"/>
    <x v="16"/>
    <s v="Small Tools"/>
    <s v="pry bar"/>
    <s v="pry bar"/>
    <m/>
    <m/>
    <m/>
    <m/>
    <m/>
    <m/>
    <m/>
    <m/>
    <m/>
    <m/>
    <m/>
    <m/>
    <m/>
    <m/>
    <m/>
    <m/>
    <m/>
    <m/>
    <m/>
    <m/>
    <d v="2024-07-18T00:00:00"/>
    <s v="SL311@tidalwaveautospa.com"/>
    <s v="Derek Schillinger"/>
    <x v="7"/>
    <x v="0"/>
  </r>
  <r>
    <s v="Casper Eckols"/>
    <s v="EXP-10014267"/>
    <n v="32.42"/>
    <d v="2024-06-10T00:00:00"/>
    <x v="16"/>
    <s v="Small Tools"/>
    <s v="drill brushes"/>
    <s v="drill brushes"/>
    <m/>
    <m/>
    <m/>
    <m/>
    <m/>
    <m/>
    <m/>
    <m/>
    <m/>
    <m/>
    <m/>
    <m/>
    <m/>
    <m/>
    <m/>
    <m/>
    <m/>
    <m/>
    <m/>
    <m/>
    <d v="2024-07-18T00:00:00"/>
    <s v="SL311@tidalwaveautospa.com"/>
    <s v="Derek Schillinger"/>
    <x v="7"/>
    <x v="0"/>
  </r>
  <r>
    <s v="Justin Bernal"/>
    <s v="EXP-10014423"/>
    <n v="68.069999999999993"/>
    <d v="2024-06-01T00:00:00"/>
    <x v="0"/>
    <s v="Wash Maintenance"/>
    <s v="Wash Maintenance"/>
    <s v="Cleaning supplies"/>
    <m/>
    <m/>
    <m/>
    <m/>
    <m/>
    <m/>
    <m/>
    <m/>
    <m/>
    <m/>
    <m/>
    <m/>
    <m/>
    <m/>
    <m/>
    <m/>
    <m/>
    <m/>
    <m/>
    <m/>
    <d v="2024-07-18T00:00:00"/>
    <s v="SL85@tidalwaveautospa.com"/>
    <s v="Derek Schillinger"/>
    <x v="7"/>
    <x v="0"/>
  </r>
  <r>
    <s v="Justin Bernal"/>
    <s v="EXP-10014423"/>
    <n v="129.6"/>
    <d v="2024-06-01T00:00:00"/>
    <x v="4"/>
    <s v="Recruitment"/>
    <s v="Recruitment"/>
    <s v="Indeed postings"/>
    <m/>
    <m/>
    <m/>
    <m/>
    <m/>
    <m/>
    <m/>
    <m/>
    <m/>
    <m/>
    <m/>
    <m/>
    <m/>
    <m/>
    <m/>
    <m/>
    <m/>
    <m/>
    <m/>
    <m/>
    <d v="2024-07-18T00:00:00"/>
    <s v="SL85@tidalwaveautospa.com"/>
    <s v="Derek Schillinger"/>
    <x v="7"/>
    <x v="0"/>
  </r>
  <r>
    <s v="Justin Bernal"/>
    <s v="EXP-10014423"/>
    <n v="39.49"/>
    <d v="2024-06-03T00:00:00"/>
    <x v="13"/>
    <s v="Office Supplies"/>
    <s v="Office Supplies"/>
    <s v="Keys made"/>
    <m/>
    <m/>
    <m/>
    <m/>
    <m/>
    <m/>
    <m/>
    <m/>
    <m/>
    <m/>
    <m/>
    <m/>
    <m/>
    <m/>
    <m/>
    <m/>
    <m/>
    <m/>
    <m/>
    <m/>
    <d v="2024-07-18T00:00:00"/>
    <s v="SL85@tidalwaveautospa.com"/>
    <s v="Derek Schillinger"/>
    <x v="7"/>
    <x v="0"/>
  </r>
  <r>
    <s v="Justin Bernal"/>
    <s v="EXP-10014423"/>
    <n v="12.5"/>
    <d v="2024-06-03T00:00:00"/>
    <x v="13"/>
    <s v="Office Supplies"/>
    <s v="Office Supplies"/>
    <s v="Keys made"/>
    <m/>
    <m/>
    <m/>
    <m/>
    <m/>
    <m/>
    <m/>
    <m/>
    <m/>
    <m/>
    <m/>
    <m/>
    <m/>
    <m/>
    <m/>
    <m/>
    <m/>
    <m/>
    <m/>
    <m/>
    <d v="2024-07-18T00:00:00"/>
    <s v="SL85@tidalwaveautospa.com"/>
    <s v="Derek Schillinger"/>
    <x v="7"/>
    <x v="0"/>
  </r>
  <r>
    <s v="Justin Bernal"/>
    <s v="EXP-10014423"/>
    <n v="44.49"/>
    <d v="2024-06-04T00:00:00"/>
    <x v="9"/>
    <s v="Snacks"/>
    <s v="Snacks"/>
    <s v="Water and gatorade powder"/>
    <m/>
    <m/>
    <m/>
    <m/>
    <m/>
    <m/>
    <m/>
    <m/>
    <m/>
    <m/>
    <m/>
    <m/>
    <m/>
    <m/>
    <m/>
    <m/>
    <m/>
    <m/>
    <m/>
    <m/>
    <d v="2024-07-18T00:00:00"/>
    <s v="SL85@tidalwaveautospa.com"/>
    <s v="Derek Schillinger"/>
    <x v="7"/>
    <x v="0"/>
  </r>
  <r>
    <s v="Justin Bernal"/>
    <s v="EXP-10014423"/>
    <n v="50.81"/>
    <d v="2024-06-04T00:00:00"/>
    <x v="0"/>
    <s v="Wash Maintenance"/>
    <s v="Wash Maintenance"/>
    <s v="Grease gun"/>
    <m/>
    <m/>
    <m/>
    <m/>
    <m/>
    <m/>
    <m/>
    <m/>
    <m/>
    <m/>
    <m/>
    <m/>
    <m/>
    <m/>
    <m/>
    <m/>
    <m/>
    <m/>
    <m/>
    <m/>
    <d v="2024-07-18T00:00:00"/>
    <s v="SL85@tidalwaveautospa.com"/>
    <s v="Derek Schillinger"/>
    <x v="7"/>
    <x v="0"/>
  </r>
  <r>
    <s v="Justin Bernal"/>
    <s v="EXP-10014423"/>
    <n v="93.3"/>
    <d v="2024-06-06T00:00:00"/>
    <x v="39"/>
    <s v="Snacks"/>
    <s v="Culligan water delivery dues"/>
    <s v="Culligan water delivery dues"/>
    <m/>
    <m/>
    <m/>
    <m/>
    <m/>
    <m/>
    <m/>
    <m/>
    <m/>
    <m/>
    <m/>
    <m/>
    <m/>
    <m/>
    <m/>
    <m/>
    <m/>
    <m/>
    <m/>
    <m/>
    <d v="2024-07-18T00:00:00"/>
    <s v="SL85@tidalwaveautospa.com"/>
    <s v="Derek Schillinger"/>
    <x v="7"/>
    <x v="0"/>
  </r>
  <r>
    <s v="Justin Bernal"/>
    <s v="EXP-10014423"/>
    <n v="94.04"/>
    <d v="2024-06-06T00:00:00"/>
    <x v="39"/>
    <s v="Snacks"/>
    <s v="Culligan delivery dues"/>
    <s v="Culligan delivery dues"/>
    <m/>
    <m/>
    <m/>
    <m/>
    <m/>
    <m/>
    <m/>
    <m/>
    <m/>
    <m/>
    <m/>
    <m/>
    <m/>
    <m/>
    <m/>
    <m/>
    <m/>
    <m/>
    <m/>
    <m/>
    <d v="2024-07-18T00:00:00"/>
    <s v="SL85@tidalwaveautospa.com"/>
    <s v="Derek Schillinger"/>
    <x v="7"/>
    <x v="0"/>
  </r>
  <r>
    <s v="Justin Bernal"/>
    <s v="EXP-10014423"/>
    <n v="58.67"/>
    <d v="2024-06-07T00:00:00"/>
    <x v="0"/>
    <s v="Parts"/>
    <s v="Parts"/>
    <s v="Hose connectors and rug"/>
    <m/>
    <m/>
    <m/>
    <m/>
    <m/>
    <m/>
    <m/>
    <m/>
    <m/>
    <m/>
    <m/>
    <m/>
    <m/>
    <m/>
    <m/>
    <m/>
    <m/>
    <m/>
    <m/>
    <m/>
    <d v="2024-07-18T00:00:00"/>
    <s v="SL85@tidalwaveautospa.com"/>
    <s v="Derek Schillinger"/>
    <x v="7"/>
    <x v="0"/>
  </r>
  <r>
    <s v="Justin Bernal"/>
    <s v="EXP-10014423"/>
    <n v="113.66"/>
    <d v="2024-06-08T00:00:00"/>
    <x v="0"/>
    <s v="Remove From Report"/>
    <s v="Office Supplies, Parts"/>
    <s v="Fittings and receipt paper"/>
    <m/>
    <m/>
    <m/>
    <m/>
    <m/>
    <m/>
    <m/>
    <m/>
    <m/>
    <m/>
    <m/>
    <m/>
    <m/>
    <m/>
    <m/>
    <m/>
    <m/>
    <m/>
    <m/>
    <m/>
    <d v="2024-07-18T00:00:00"/>
    <s v="SL85@tidalwaveautospa.com"/>
    <s v="Derek Schillinger"/>
    <x v="7"/>
    <x v="0"/>
  </r>
  <r>
    <s v="Justin Bernal"/>
    <s v="EXP-10014423"/>
    <n v="52.54"/>
    <d v="2024-06-13T00:00:00"/>
    <x v="0"/>
    <s v="Wash Maintenance"/>
    <s v="Wash Maintenance"/>
    <s v="Cleaning supplies and laundry soap"/>
    <m/>
    <m/>
    <m/>
    <m/>
    <m/>
    <m/>
    <m/>
    <m/>
    <m/>
    <m/>
    <m/>
    <m/>
    <m/>
    <m/>
    <m/>
    <m/>
    <m/>
    <m/>
    <m/>
    <m/>
    <d v="2024-07-18T00:00:00"/>
    <s v="SL85@tidalwaveautospa.com"/>
    <s v="Derek Schillinger"/>
    <x v="7"/>
    <x v="0"/>
  </r>
  <r>
    <s v="Christopher Lopez"/>
    <s v="EXP-10014622"/>
    <n v="-166"/>
    <d v="2024-06-02T00:00:00"/>
    <x v="16"/>
    <s v="Parts"/>
    <s v="Poles, Caps and Adaptors"/>
    <s v="Poles, Caps and Adaptors"/>
    <m/>
    <m/>
    <m/>
    <m/>
    <m/>
    <m/>
    <m/>
    <m/>
    <m/>
    <m/>
    <m/>
    <m/>
    <m/>
    <m/>
    <m/>
    <m/>
    <m/>
    <m/>
    <m/>
    <m/>
    <d v="2024-07-18T00:00:00"/>
    <s v="christopher.lopez@tidalwaveautospa.com"/>
    <s v="Derek Schillinger"/>
    <x v="7"/>
    <x v="0"/>
  </r>
  <r>
    <s v="Christopher Lopez"/>
    <s v="EXP-10014622"/>
    <n v="26.25"/>
    <d v="2024-06-02T00:00:00"/>
    <x v="1"/>
    <s v="Plumbing Expense"/>
    <s v="Plumbing Expense, Wash Maintenance"/>
    <s v="PVC, PVC Cutter, PVC Glue"/>
    <m/>
    <m/>
    <m/>
    <m/>
    <m/>
    <m/>
    <m/>
    <m/>
    <m/>
    <m/>
    <m/>
    <m/>
    <m/>
    <m/>
    <m/>
    <m/>
    <m/>
    <m/>
    <m/>
    <m/>
    <d v="2024-07-18T00:00:00"/>
    <s v="christopher.lopez@tidalwaveautospa.com"/>
    <s v="Derek Schillinger"/>
    <x v="7"/>
    <x v="0"/>
  </r>
  <r>
    <s v="Christopher Lopez"/>
    <s v="EXP-10014622"/>
    <n v="273.02"/>
    <d v="2024-06-02T00:00:00"/>
    <x v="0"/>
    <s v="Small Tools"/>
    <s v="Small Tools"/>
    <s v="Wash Equipment Tools"/>
    <m/>
    <m/>
    <m/>
    <m/>
    <m/>
    <m/>
    <m/>
    <m/>
    <m/>
    <m/>
    <m/>
    <m/>
    <m/>
    <m/>
    <m/>
    <m/>
    <m/>
    <m/>
    <m/>
    <m/>
    <d v="2024-07-18T00:00:00"/>
    <s v="christopher.lopez@tidalwaveautospa.com"/>
    <s v="Derek Schillinger"/>
    <x v="7"/>
    <x v="0"/>
  </r>
  <r>
    <s v="Christopher Lopez"/>
    <s v="EXP-10014622"/>
    <n v="24.88"/>
    <d v="2024-06-07T00:00:00"/>
    <x v="0"/>
    <s v="Small Tools"/>
    <s v="Razors"/>
    <s v="Razors"/>
    <m/>
    <m/>
    <m/>
    <m/>
    <m/>
    <m/>
    <m/>
    <m/>
    <m/>
    <m/>
    <m/>
    <m/>
    <m/>
    <m/>
    <m/>
    <m/>
    <m/>
    <m/>
    <m/>
    <m/>
    <d v="2024-07-18T00:00:00"/>
    <s v="christopher.lopez@tidalwaveautospa.com"/>
    <s v="Derek Schillinger"/>
    <x v="7"/>
    <x v="0"/>
  </r>
  <r>
    <s v="Christopher Lopez"/>
    <s v="EXP-10014622"/>
    <n v="31.17"/>
    <d v="2024-06-07T00:00:00"/>
    <x v="26"/>
    <s v="Drug Testing"/>
    <s v="Drug Test"/>
    <s v="Drug Test"/>
    <m/>
    <m/>
    <m/>
    <m/>
    <m/>
    <m/>
    <m/>
    <m/>
    <m/>
    <m/>
    <m/>
    <m/>
    <m/>
    <m/>
    <m/>
    <m/>
    <m/>
    <m/>
    <m/>
    <m/>
    <d v="2024-07-18T00:00:00"/>
    <s v="christopher.lopez@tidalwaveautospa.com"/>
    <s v="Derek Schillinger"/>
    <x v="7"/>
    <x v="0"/>
  </r>
  <r>
    <s v="Christopher Lopez"/>
    <s v="EXP-10014622"/>
    <n v="68.06"/>
    <d v="2024-06-12T00:00:00"/>
    <x v="26"/>
    <s v="Drug Testing"/>
    <s v="Drug Test Kits"/>
    <s v="Drug Test Kits"/>
    <m/>
    <m/>
    <m/>
    <m/>
    <m/>
    <m/>
    <m/>
    <m/>
    <m/>
    <m/>
    <m/>
    <m/>
    <m/>
    <m/>
    <m/>
    <m/>
    <m/>
    <m/>
    <m/>
    <m/>
    <d v="2024-07-18T00:00:00"/>
    <s v="christopher.lopez@tidalwaveautospa.com"/>
    <s v="Derek Schillinger"/>
    <x v="7"/>
    <x v="0"/>
  </r>
  <r>
    <s v="Christopher Lopez"/>
    <s v="EXP-10014622"/>
    <n v="116.09"/>
    <d v="2024-06-13T00:00:00"/>
    <x v="0"/>
    <s v="Snacks"/>
    <s v="Snacks"/>
    <s v="Coolers, Water and Ice"/>
    <m/>
    <m/>
    <m/>
    <m/>
    <m/>
    <m/>
    <m/>
    <m/>
    <m/>
    <m/>
    <m/>
    <m/>
    <m/>
    <m/>
    <m/>
    <m/>
    <m/>
    <m/>
    <m/>
    <m/>
    <d v="2024-07-18T00:00:00"/>
    <s v="christopher.lopez@tidalwaveautospa.com"/>
    <s v="Derek Schillinger"/>
    <x v="7"/>
    <x v="0"/>
  </r>
  <r>
    <s v="Arthur Johnson"/>
    <s v="EXP-10014328"/>
    <n v="170.43"/>
    <d v="2024-04-11T00:00:00"/>
    <x v="0"/>
    <s v="Small Tools"/>
    <s v="Small Tools"/>
    <s v="Dolly for Trash can"/>
    <m/>
    <m/>
    <m/>
    <m/>
    <m/>
    <m/>
    <m/>
    <m/>
    <m/>
    <m/>
    <m/>
    <m/>
    <m/>
    <m/>
    <m/>
    <m/>
    <m/>
    <m/>
    <m/>
    <m/>
    <d v="2024-07-18T00:00:00"/>
    <s v="SL280@tidalwaveautospa.com"/>
    <s v="Derek Schillinger"/>
    <x v="7"/>
    <x v="0"/>
  </r>
  <r>
    <s v="Arthur Johnson"/>
    <s v="EXP-10014328"/>
    <n v="36.71"/>
    <d v="2024-04-17T00:00:00"/>
    <x v="23"/>
    <s v="Landscaping"/>
    <s v="Landscaping"/>
    <s v="Weed killer and Wasp killer spray"/>
    <m/>
    <m/>
    <m/>
    <m/>
    <m/>
    <m/>
    <m/>
    <m/>
    <m/>
    <m/>
    <m/>
    <m/>
    <m/>
    <m/>
    <m/>
    <m/>
    <m/>
    <m/>
    <m/>
    <m/>
    <d v="2024-07-18T00:00:00"/>
    <s v="SL280@tidalwaveautospa.com"/>
    <s v="Derek Schillinger"/>
    <x v="7"/>
    <x v="0"/>
  </r>
  <r>
    <s v="Arthur Johnson"/>
    <s v="EXP-10014328"/>
    <n v="137"/>
    <d v="2024-04-17T00:00:00"/>
    <x v="21"/>
    <s v="Office Furniture"/>
    <s v="Office Furniture, Parts"/>
    <s v="Stand up 5gal water dispenser and 4/5gal water"/>
    <m/>
    <m/>
    <m/>
    <m/>
    <m/>
    <m/>
    <m/>
    <m/>
    <m/>
    <m/>
    <m/>
    <m/>
    <m/>
    <m/>
    <m/>
    <m/>
    <m/>
    <m/>
    <m/>
    <m/>
    <d v="2024-07-18T00:00:00"/>
    <s v="SL280@tidalwaveautospa.com"/>
    <s v="Derek Schillinger"/>
    <x v="7"/>
    <x v="0"/>
  </r>
  <r>
    <s v="Arthur Johnson"/>
    <s v="EXP-10014328"/>
    <n v="16.82"/>
    <d v="2024-04-18T00:00:00"/>
    <x v="7"/>
    <s v="Parts"/>
    <s v="Fuses for XPT gate"/>
    <s v="Fuses for XPT gate"/>
    <m/>
    <m/>
    <m/>
    <m/>
    <m/>
    <m/>
    <m/>
    <m/>
    <m/>
    <m/>
    <m/>
    <m/>
    <m/>
    <m/>
    <m/>
    <m/>
    <m/>
    <m/>
    <m/>
    <m/>
    <d v="2024-07-18T00:00:00"/>
    <s v="SL280@tidalwaveautospa.com"/>
    <s v="Derek Schillinger"/>
    <x v="7"/>
    <x v="0"/>
  </r>
  <r>
    <s v="Arthur Johnson"/>
    <s v="EXP-10014328"/>
    <n v="50"/>
    <d v="2024-04-19T00:00:00"/>
    <x v="21"/>
    <s v="Snacks"/>
    <s v="refill of 5/5gal water"/>
    <s v="refill of 5/5gal water"/>
    <m/>
    <m/>
    <m/>
    <m/>
    <m/>
    <m/>
    <m/>
    <m/>
    <m/>
    <m/>
    <m/>
    <m/>
    <m/>
    <m/>
    <m/>
    <m/>
    <m/>
    <m/>
    <m/>
    <m/>
    <d v="2024-07-18T00:00:00"/>
    <s v="SL280@tidalwaveautospa.com"/>
    <s v="Derek Schillinger"/>
    <x v="7"/>
    <x v="0"/>
  </r>
  <r>
    <s v="Justin Bernal"/>
    <s v="EXP-10014699"/>
    <n v="295.2"/>
    <d v="2024-06-22T00:00:00"/>
    <x v="0"/>
    <s v="Wash Maintenance"/>
    <s v="Soft water pellets"/>
    <s v="Soft water pellets"/>
    <m/>
    <m/>
    <m/>
    <m/>
    <m/>
    <m/>
    <m/>
    <m/>
    <m/>
    <m/>
    <m/>
    <m/>
    <m/>
    <m/>
    <m/>
    <m/>
    <m/>
    <m/>
    <m/>
    <m/>
    <d v="2024-07-18T00:00:00"/>
    <s v="SL85@tidalwaveautospa.com"/>
    <s v="Derek Schillinger"/>
    <x v="7"/>
    <x v="0"/>
  </r>
  <r>
    <s v="Rick Thornton"/>
    <s v="EXP-10014712"/>
    <n v="35.979999999999997"/>
    <d v="2024-05-20T00:00:00"/>
    <x v="6"/>
    <s v="Small Tools"/>
    <s v="Drive bit"/>
    <s v="Drive bit"/>
    <m/>
    <m/>
    <m/>
    <m/>
    <m/>
    <m/>
    <m/>
    <m/>
    <m/>
    <m/>
    <m/>
    <m/>
    <m/>
    <m/>
    <m/>
    <m/>
    <m/>
    <m/>
    <m/>
    <m/>
    <d v="2024-07-18T00:00:00"/>
    <s v="SL68@tidalwaveautospa.com"/>
    <s v="Derek Schillinger"/>
    <x v="7"/>
    <x v="0"/>
  </r>
  <r>
    <s v="Rick Thornton"/>
    <s v="EXP-10014712"/>
    <n v="161.07"/>
    <d v="2024-05-20T00:00:00"/>
    <x v="6"/>
    <s v="Parts"/>
    <s v="Parts"/>
    <s v="Brass fitting"/>
    <m/>
    <m/>
    <m/>
    <m/>
    <m/>
    <m/>
    <m/>
    <m/>
    <m/>
    <m/>
    <m/>
    <m/>
    <m/>
    <m/>
    <m/>
    <m/>
    <m/>
    <m/>
    <m/>
    <m/>
    <d v="2024-07-18T00:00:00"/>
    <s v="SL68@tidalwaveautospa.com"/>
    <s v="Derek Schillinger"/>
    <x v="7"/>
    <x v="0"/>
  </r>
  <r>
    <s v="Rick Thornton"/>
    <s v="EXP-10014712"/>
    <n v="59.52"/>
    <d v="2024-05-21T00:00:00"/>
    <x v="6"/>
    <s v="Small Tools"/>
    <s v="Pressure washer hoses"/>
    <s v="Pressure washer hoses"/>
    <m/>
    <m/>
    <m/>
    <m/>
    <m/>
    <m/>
    <m/>
    <m/>
    <m/>
    <m/>
    <m/>
    <m/>
    <m/>
    <m/>
    <m/>
    <m/>
    <m/>
    <m/>
    <m/>
    <m/>
    <d v="2024-07-18T00:00:00"/>
    <s v="SL68@tidalwaveautospa.com"/>
    <s v="Derek Schillinger"/>
    <x v="7"/>
    <x v="0"/>
  </r>
  <r>
    <s v="Rick Thornton"/>
    <s v="EXP-10014712"/>
    <n v="43.73"/>
    <d v="2024-05-24T00:00:00"/>
    <x v="6"/>
    <s v="Wash Maintenance"/>
    <s v="Wash maintenance(lost receipt)"/>
    <s v="Wash maintenance(lost receipt)"/>
    <m/>
    <m/>
    <m/>
    <m/>
    <m/>
    <m/>
    <m/>
    <m/>
    <m/>
    <m/>
    <m/>
    <m/>
    <m/>
    <m/>
    <m/>
    <m/>
    <m/>
    <m/>
    <m/>
    <m/>
    <d v="2024-07-18T00:00:00"/>
    <s v="SL68@tidalwaveautospa.com"/>
    <s v="Derek Schillinger"/>
    <x v="7"/>
    <x v="0"/>
  </r>
  <r>
    <s v="Rick Thornton"/>
    <s v="EXP-10014712"/>
    <n v="34.21"/>
    <d v="2024-05-24T00:00:00"/>
    <x v="6"/>
    <s v="Parts"/>
    <s v="hydraulic items(lost receipt)"/>
    <s v="hydraulic items(lost receipt)"/>
    <m/>
    <m/>
    <m/>
    <m/>
    <m/>
    <m/>
    <m/>
    <m/>
    <m/>
    <m/>
    <m/>
    <m/>
    <m/>
    <m/>
    <m/>
    <m/>
    <m/>
    <m/>
    <m/>
    <m/>
    <d v="2024-07-18T00:00:00"/>
    <s v="SL68@tidalwaveautospa.com"/>
    <s v="Derek Schillinger"/>
    <x v="7"/>
    <x v="0"/>
  </r>
  <r>
    <s v="Rick Thornton"/>
    <s v="EXP-10014712"/>
    <n v="32.020000000000003"/>
    <d v="2024-05-26T00:00:00"/>
    <x v="6"/>
    <s v="Wash Maintenance"/>
    <s v="Wash Maintenance"/>
    <s v="Glass cleaner for windows"/>
    <m/>
    <m/>
    <m/>
    <m/>
    <m/>
    <m/>
    <m/>
    <m/>
    <m/>
    <m/>
    <m/>
    <m/>
    <m/>
    <m/>
    <m/>
    <m/>
    <m/>
    <m/>
    <m/>
    <m/>
    <d v="2024-07-18T00:00:00"/>
    <s v="SL68@tidalwaveautospa.com"/>
    <s v="Derek Schillinger"/>
    <x v="7"/>
    <x v="0"/>
  </r>
  <r>
    <s v="Rick Thornton"/>
    <s v="EXP-10014712"/>
    <n v="15.98"/>
    <d v="2024-05-26T00:00:00"/>
    <x v="9"/>
    <s v="Snacks"/>
    <s v="Water"/>
    <s v="Water"/>
    <m/>
    <m/>
    <m/>
    <m/>
    <m/>
    <m/>
    <m/>
    <m/>
    <m/>
    <m/>
    <m/>
    <m/>
    <m/>
    <m/>
    <m/>
    <m/>
    <m/>
    <m/>
    <m/>
    <m/>
    <d v="2024-07-18T00:00:00"/>
    <s v="SL68@tidalwaveautospa.com"/>
    <s v="Derek Schillinger"/>
    <x v="7"/>
    <x v="0"/>
  </r>
  <r>
    <s v="Rick Thornton"/>
    <s v="EXP-10014712"/>
    <n v="18.96"/>
    <d v="2024-05-28T00:00:00"/>
    <x v="6"/>
    <s v="Fuel"/>
    <s v="Fuel"/>
    <s v="Gas for high pressure water"/>
    <m/>
    <m/>
    <m/>
    <m/>
    <m/>
    <m/>
    <m/>
    <m/>
    <m/>
    <m/>
    <m/>
    <m/>
    <m/>
    <m/>
    <m/>
    <m/>
    <m/>
    <m/>
    <m/>
    <m/>
    <d v="2024-07-18T00:00:00"/>
    <s v="SL68@tidalwaveautospa.com"/>
    <s v="Derek Schillinger"/>
    <x v="7"/>
    <x v="0"/>
  </r>
  <r>
    <s v="Rick Thornton"/>
    <s v="EXP-10014712"/>
    <n v="111.24"/>
    <d v="2024-05-31T00:00:00"/>
    <x v="6"/>
    <s v="Wash Maintenance"/>
    <s v="G21 liq"/>
    <s v="G21 liq"/>
    <m/>
    <m/>
    <m/>
    <m/>
    <m/>
    <m/>
    <m/>
    <m/>
    <m/>
    <m/>
    <m/>
    <m/>
    <m/>
    <m/>
    <m/>
    <m/>
    <m/>
    <m/>
    <m/>
    <m/>
    <d v="2024-07-18T00:00:00"/>
    <s v="SL68@tidalwaveautospa.com"/>
    <s v="Derek Schillinger"/>
    <x v="7"/>
    <x v="0"/>
  </r>
  <r>
    <s v="Rick Thornton"/>
    <s v="EXP-10014712"/>
    <n v="23.97"/>
    <d v="2024-06-01T00:00:00"/>
    <x v="9"/>
    <s v="Snacks"/>
    <s v="Snacks"/>
    <s v="Water for employees"/>
    <m/>
    <m/>
    <m/>
    <m/>
    <m/>
    <m/>
    <m/>
    <m/>
    <m/>
    <m/>
    <m/>
    <m/>
    <m/>
    <m/>
    <m/>
    <m/>
    <m/>
    <m/>
    <m/>
    <m/>
    <d v="2024-07-18T00:00:00"/>
    <s v="SL68@tidalwaveautospa.com"/>
    <s v="Derek Schillinger"/>
    <x v="7"/>
    <x v="0"/>
  </r>
  <r>
    <s v="Rick Thornton"/>
    <s v="EXP-10014712"/>
    <n v="29.38"/>
    <d v="2024-06-04T00:00:00"/>
    <x v="6"/>
    <s v="Parts"/>
    <s v="Hose fixing"/>
    <s v="Hose fixing"/>
    <m/>
    <m/>
    <m/>
    <m/>
    <m/>
    <m/>
    <m/>
    <m/>
    <m/>
    <m/>
    <m/>
    <m/>
    <m/>
    <m/>
    <m/>
    <m/>
    <m/>
    <m/>
    <m/>
    <m/>
    <d v="2024-07-18T00:00:00"/>
    <s v="SL68@tidalwaveautospa.com"/>
    <s v="Derek Schillinger"/>
    <x v="7"/>
    <x v="0"/>
  </r>
  <r>
    <s v="Rick Thornton"/>
    <s v="EXP-10014712"/>
    <n v="39.81"/>
    <d v="2024-06-04T00:00:00"/>
    <x v="6"/>
    <s v="Parts"/>
    <s v="Pipe clamp"/>
    <s v="Pipe clamp"/>
    <m/>
    <m/>
    <m/>
    <m/>
    <m/>
    <m/>
    <m/>
    <m/>
    <m/>
    <m/>
    <m/>
    <m/>
    <m/>
    <m/>
    <m/>
    <m/>
    <m/>
    <m/>
    <m/>
    <m/>
    <d v="2024-07-18T00:00:00"/>
    <s v="SL68@tidalwaveautospa.com"/>
    <s v="Derek Schillinger"/>
    <x v="7"/>
    <x v="0"/>
  </r>
  <r>
    <s v="Rick Thornton"/>
    <s v="EXP-10014712"/>
    <n v="128.97"/>
    <d v="2024-06-05T00:00:00"/>
    <x v="6"/>
    <s v="Wash Supplies"/>
    <s v="Dues &amp; Subscriptions, Small Tools"/>
    <s v="Brushes from Amazon"/>
    <m/>
    <m/>
    <m/>
    <m/>
    <m/>
    <m/>
    <m/>
    <m/>
    <m/>
    <m/>
    <m/>
    <m/>
    <m/>
    <m/>
    <m/>
    <m/>
    <m/>
    <m/>
    <m/>
    <m/>
    <d v="2024-07-18T00:00:00"/>
    <s v="SL68@tidalwaveautospa.com"/>
    <s v="Derek Schillinger"/>
    <x v="7"/>
    <x v="0"/>
  </r>
  <r>
    <s v="Rick Thornton"/>
    <s v="EXP-10014712"/>
    <n v="9.92"/>
    <d v="2024-06-05T00:00:00"/>
    <x v="6"/>
    <s v="Wash Maintenance"/>
    <s v="Wash Maintenance"/>
    <s v="Zip ties for wash, gate"/>
    <m/>
    <m/>
    <m/>
    <m/>
    <m/>
    <m/>
    <m/>
    <m/>
    <m/>
    <m/>
    <m/>
    <m/>
    <m/>
    <m/>
    <m/>
    <m/>
    <m/>
    <m/>
    <m/>
    <m/>
    <d v="2024-07-18T00:00:00"/>
    <s v="SL68@tidalwaveautospa.com"/>
    <s v="Derek Schillinger"/>
    <x v="7"/>
    <x v="0"/>
  </r>
  <r>
    <s v="Rick Thornton"/>
    <s v="EXP-10014712"/>
    <n v="29.44"/>
    <d v="2024-06-06T00:00:00"/>
    <x v="6"/>
    <s v="Parts"/>
    <s v="Pipe clamp"/>
    <s v="Pipe clamp"/>
    <m/>
    <m/>
    <m/>
    <m/>
    <m/>
    <m/>
    <m/>
    <m/>
    <m/>
    <m/>
    <m/>
    <m/>
    <m/>
    <m/>
    <m/>
    <m/>
    <m/>
    <m/>
    <m/>
    <m/>
    <d v="2024-07-18T00:00:00"/>
    <s v="SL68@tidalwaveautospa.com"/>
    <s v="Derek Schillinger"/>
    <x v="7"/>
    <x v="0"/>
  </r>
  <r>
    <s v="Rick Thornton"/>
    <s v="EXP-10014712"/>
    <n v="98.92"/>
    <d v="2024-06-06T00:00:00"/>
    <x v="6"/>
    <s v="Plumbing Expense"/>
    <s v="Plumbing Expense"/>
    <s v="Bushings and pvc"/>
    <m/>
    <m/>
    <m/>
    <m/>
    <m/>
    <m/>
    <m/>
    <m/>
    <m/>
    <m/>
    <m/>
    <m/>
    <m/>
    <m/>
    <m/>
    <m/>
    <m/>
    <m/>
    <m/>
    <m/>
    <d v="2024-07-18T00:00:00"/>
    <s v="SL68@tidalwaveautospa.com"/>
    <s v="Derek Schillinger"/>
    <x v="7"/>
    <x v="0"/>
  </r>
  <r>
    <s v="Rick Thornton"/>
    <s v="EXP-10014712"/>
    <n v="23.97"/>
    <d v="2024-06-18T00:00:00"/>
    <x v="9"/>
    <s v="Snacks"/>
    <s v="Snacks"/>
    <s v="Water for employees"/>
    <m/>
    <m/>
    <m/>
    <m/>
    <m/>
    <m/>
    <m/>
    <m/>
    <m/>
    <m/>
    <m/>
    <m/>
    <m/>
    <m/>
    <m/>
    <m/>
    <m/>
    <m/>
    <m/>
    <m/>
    <d v="2024-07-18T00:00:00"/>
    <s v="SL68@tidalwaveautospa.com"/>
    <s v="Derek Schillinger"/>
    <x v="7"/>
    <x v="0"/>
  </r>
  <r>
    <s v="Rick Thornton"/>
    <s v="EXP-10014712"/>
    <n v="23.97"/>
    <d v="2024-06-21T00:00:00"/>
    <x v="9"/>
    <s v="Snacks"/>
    <s v="Snacks"/>
    <s v="Water for staff"/>
    <m/>
    <m/>
    <m/>
    <m/>
    <m/>
    <m/>
    <m/>
    <m/>
    <m/>
    <m/>
    <m/>
    <m/>
    <m/>
    <m/>
    <m/>
    <m/>
    <m/>
    <m/>
    <m/>
    <m/>
    <d v="2024-07-18T00:00:00"/>
    <s v="SL68@tidalwaveautospa.com"/>
    <s v="Derek Schillinger"/>
    <x v="7"/>
    <x v="0"/>
  </r>
  <r>
    <s v="Rick Thornton"/>
    <s v="EXP-10014712"/>
    <n v="566.04"/>
    <d v="2024-06-24T00:00:00"/>
    <x v="6"/>
    <s v="Parts"/>
    <s v="Parts"/>
    <s v="Hydraulic hoses, fittings"/>
    <m/>
    <m/>
    <m/>
    <m/>
    <m/>
    <m/>
    <m/>
    <m/>
    <m/>
    <m/>
    <m/>
    <m/>
    <m/>
    <m/>
    <m/>
    <m/>
    <m/>
    <m/>
    <m/>
    <m/>
    <d v="2024-07-18T00:00:00"/>
    <s v="SL68@tidalwaveautospa.com"/>
    <s v="Derek Schillinger"/>
    <x v="7"/>
    <x v="0"/>
  </r>
  <r>
    <s v="Maurice Moorman"/>
    <s v="EXP-10014726"/>
    <n v="37.15"/>
    <d v="2024-05-17T00:00:00"/>
    <x v="25"/>
    <s v="Security"/>
    <s v="Lock for dumpster area victoria"/>
    <s v="Lock for dumpster area victoria"/>
    <m/>
    <m/>
    <m/>
    <m/>
    <m/>
    <m/>
    <m/>
    <m/>
    <m/>
    <m/>
    <m/>
    <m/>
    <m/>
    <m/>
    <m/>
    <m/>
    <m/>
    <m/>
    <m/>
    <m/>
    <d v="2024-07-18T00:00:00"/>
    <s v="maurice.moorman@tidalwaveautospa.com"/>
    <s v="Derek Schillinger"/>
    <x v="7"/>
    <x v="0"/>
  </r>
  <r>
    <s v="Maurice Moorman"/>
    <s v="EXP-10014726"/>
    <n v="45.09"/>
    <d v="2024-05-25T00:00:00"/>
    <x v="8"/>
    <s v="Snacks"/>
    <s v="Snacks"/>
    <s v="Water for pearland hou tx"/>
    <m/>
    <m/>
    <m/>
    <m/>
    <m/>
    <m/>
    <m/>
    <m/>
    <m/>
    <m/>
    <m/>
    <m/>
    <m/>
    <m/>
    <m/>
    <m/>
    <m/>
    <m/>
    <m/>
    <m/>
    <d v="2024-07-18T00:00:00"/>
    <s v="maurice.moorman@tidalwaveautospa.com"/>
    <s v="Derek Schillinger"/>
    <x v="7"/>
    <x v="0"/>
  </r>
  <r>
    <s v="Maurice Moorman"/>
    <s v="EXP-10014726"/>
    <n v="37.869999999999997"/>
    <d v="2024-06-02T00:00:00"/>
    <x v="25"/>
    <s v="Small Tools"/>
    <s v="Small Tools"/>
    <s v="Tools"/>
    <m/>
    <m/>
    <m/>
    <m/>
    <m/>
    <m/>
    <m/>
    <m/>
    <m/>
    <m/>
    <m/>
    <m/>
    <m/>
    <m/>
    <m/>
    <m/>
    <m/>
    <m/>
    <m/>
    <m/>
    <d v="2024-07-18T00:00:00"/>
    <s v="maurice.moorman@tidalwaveautospa.com"/>
    <s v="Derek Schillinger"/>
    <x v="7"/>
    <x v="0"/>
  </r>
  <r>
    <s v="Maurice Moorman"/>
    <s v="EXP-10014726"/>
    <n v="30.36"/>
    <d v="2024-06-05T00:00:00"/>
    <x v="11"/>
    <s v="Wash Supplies"/>
    <s v="Spray nozzels for bottles in pearland hou tx"/>
    <s v="Spray nozzels for bottles in pearland hou tx"/>
    <m/>
    <m/>
    <m/>
    <m/>
    <m/>
    <m/>
    <m/>
    <m/>
    <m/>
    <m/>
    <m/>
    <m/>
    <m/>
    <m/>
    <m/>
    <m/>
    <m/>
    <m/>
    <m/>
    <m/>
    <d v="2024-07-18T00:00:00"/>
    <s v="maurice.moorman@tidalwaveautospa.com"/>
    <s v="Derek Schillinger"/>
    <x v="7"/>
    <x v="0"/>
  </r>
  <r>
    <s v="Maurice Moorman"/>
    <s v="EXP-10014726"/>
    <n v="19.46"/>
    <d v="2024-06-09T00:00:00"/>
    <x v="8"/>
    <s v="Snacks"/>
    <s v="Snacks"/>
    <s v="Water for pearland hou tx site"/>
    <m/>
    <m/>
    <m/>
    <m/>
    <m/>
    <m/>
    <m/>
    <m/>
    <m/>
    <m/>
    <m/>
    <m/>
    <m/>
    <m/>
    <m/>
    <m/>
    <m/>
    <m/>
    <m/>
    <m/>
    <d v="2024-07-18T00:00:00"/>
    <s v="maurice.moorman@tidalwaveautospa.com"/>
    <s v="Derek Schillinger"/>
    <x v="7"/>
    <x v="0"/>
  </r>
  <r>
    <s v="Maurice Moorman"/>
    <s v="EXP-10014726"/>
    <n v="105.05"/>
    <d v="2024-06-09T00:00:00"/>
    <x v="0"/>
    <s v="Wash Maintenance"/>
    <s v="Wash Maintenance"/>
    <s v="Dish soap and vinager for pearland hou tx"/>
    <m/>
    <m/>
    <m/>
    <m/>
    <m/>
    <m/>
    <m/>
    <m/>
    <m/>
    <m/>
    <m/>
    <m/>
    <m/>
    <m/>
    <m/>
    <m/>
    <m/>
    <m/>
    <m/>
    <m/>
    <d v="2024-07-18T00:00:00"/>
    <s v="maurice.moorman@tidalwaveautospa.com"/>
    <s v="Derek Schillinger"/>
    <x v="7"/>
    <x v="0"/>
  </r>
  <r>
    <s v="Maurice Moorman"/>
    <s v="EXP-10014726"/>
    <n v="46.76"/>
    <d v="2024-06-09T00:00:00"/>
    <x v="0"/>
    <s v="Snacks"/>
    <s v="Snacks"/>
    <s v="Water for pearland hou tx"/>
    <m/>
    <m/>
    <m/>
    <m/>
    <m/>
    <m/>
    <m/>
    <m/>
    <m/>
    <m/>
    <m/>
    <m/>
    <m/>
    <m/>
    <m/>
    <m/>
    <m/>
    <m/>
    <m/>
    <m/>
    <d v="2024-07-18T00:00:00"/>
    <s v="maurice.moorman@tidalwaveautospa.com"/>
    <s v="Derek Schillinger"/>
    <x v="7"/>
    <x v="0"/>
  </r>
  <r>
    <s v="Maurice Moorman"/>
    <s v="EXP-10014726"/>
    <n v="68.260000000000005"/>
    <d v="2024-06-14T00:00:00"/>
    <x v="0"/>
    <s v="Wash Maintenance"/>
    <s v="Wash Maintenance"/>
    <s v="Vineger and dish soap for victori tx"/>
    <m/>
    <m/>
    <m/>
    <m/>
    <m/>
    <m/>
    <m/>
    <m/>
    <m/>
    <m/>
    <m/>
    <m/>
    <m/>
    <m/>
    <m/>
    <m/>
    <m/>
    <m/>
    <m/>
    <m/>
    <d v="2024-07-18T00:00:00"/>
    <s v="maurice.moorman@tidalwaveautospa.com"/>
    <s v="Derek Schillinger"/>
    <x v="7"/>
    <x v="0"/>
  </r>
  <r>
    <s v="Nicholas Huck"/>
    <s v="EXP-10014747"/>
    <n v="70.73"/>
    <d v="2024-06-21T00:00:00"/>
    <x v="22"/>
    <s v="Itemized"/>
    <s v="Office Supplies, Snacks, Wash Maintenance, Wash Supplies"/>
    <s v="Water for team, detergent for towels, toilet paper for restroom and airwick for office and restroom"/>
    <n v="8.76"/>
    <s v="Snacks"/>
    <s v="waters"/>
    <n v="39.979999999999997"/>
    <s v="Office Supplies"/>
    <s v="bath tissue, airwick"/>
    <n v="21.990000000000009"/>
    <s v="Wash Maintenance"/>
    <s v="detergent"/>
    <m/>
    <m/>
    <m/>
    <m/>
    <m/>
    <m/>
    <m/>
    <m/>
    <m/>
    <m/>
    <m/>
    <d v="2024-07-18T00:00:00"/>
    <s v="SL47@tidalwaveautospa.com"/>
    <s v="Derek Schillinger"/>
    <x v="7"/>
    <x v="0"/>
  </r>
  <r>
    <s v="Nicholas Huck"/>
    <s v="EXP-10014747"/>
    <n v="139.51"/>
    <d v="2024-06-25T00:00:00"/>
    <x v="22"/>
    <s v="Wash Supplies"/>
    <s v="Wash Supplies"/>
    <s v="Spray Bottles"/>
    <m/>
    <m/>
    <m/>
    <m/>
    <m/>
    <m/>
    <m/>
    <m/>
    <m/>
    <m/>
    <m/>
    <m/>
    <m/>
    <m/>
    <m/>
    <m/>
    <m/>
    <m/>
    <m/>
    <m/>
    <d v="2024-07-18T00:00:00"/>
    <s v="SL47@tidalwaveautospa.com"/>
    <s v="Derek Schillinger"/>
    <x v="7"/>
    <x v="0"/>
  </r>
  <r>
    <s v="Amber Rosenstengel"/>
    <s v="EXP-10014541"/>
    <n v="-63"/>
    <d v="2024-06-11T00:00:00"/>
    <x v="0"/>
    <s v="Car Wash"/>
    <s v="Refund of test washes on xpt"/>
    <s v="Refund of test washes on xpt"/>
    <m/>
    <m/>
    <m/>
    <m/>
    <m/>
    <m/>
    <m/>
    <m/>
    <m/>
    <m/>
    <m/>
    <m/>
    <m/>
    <m/>
    <m/>
    <m/>
    <m/>
    <m/>
    <m/>
    <m/>
    <d v="2024-07-18T00:00:00"/>
    <s v="SL319@tidalwaveautospa.com"/>
    <s v="Derek Schillinger"/>
    <x v="7"/>
    <x v="0"/>
  </r>
  <r>
    <s v="Amber Rosenstengel"/>
    <s v="EXP-10014541"/>
    <n v="71.42"/>
    <d v="2024-06-11T00:00:00"/>
    <x v="0"/>
    <s v="Parts"/>
    <s v="Parts"/>
    <s v="Pressure washer parts"/>
    <m/>
    <m/>
    <m/>
    <m/>
    <m/>
    <m/>
    <m/>
    <m/>
    <m/>
    <m/>
    <m/>
    <m/>
    <m/>
    <m/>
    <m/>
    <m/>
    <m/>
    <m/>
    <m/>
    <m/>
    <d v="2024-07-18T00:00:00"/>
    <s v="SL319@tidalwaveautospa.com"/>
    <s v="Derek Schillinger"/>
    <x v="7"/>
    <x v="0"/>
  </r>
  <r>
    <s v="Amber Rosenstengel"/>
    <s v="EXP-10014541"/>
    <n v="72.03"/>
    <d v="2024-06-12T00:00:00"/>
    <x v="0"/>
    <s v="Itemized"/>
    <s v="Small Tools, Wash Maintenance, Wash Supplies"/>
    <s v="Antifreeze, tools, towels"/>
    <n v="33.979999999999997"/>
    <s v="Wash Maintenance"/>
    <s v="paper rags, antifreeze"/>
    <n v="38.049999999999997"/>
    <s v="Small Tools"/>
    <s v="adjustable wrench"/>
    <m/>
    <m/>
    <m/>
    <m/>
    <m/>
    <m/>
    <m/>
    <m/>
    <m/>
    <m/>
    <m/>
    <m/>
    <m/>
    <m/>
    <d v="2024-07-18T00:00:00"/>
    <s v="SL319@tidalwaveautospa.com"/>
    <s v="Derek Schillinger"/>
    <x v="7"/>
    <x v="0"/>
  </r>
  <r>
    <s v="Amber Rosenstengel"/>
    <s v="EXP-10014541"/>
    <n v="2.1"/>
    <d v="2024-06-14T00:00:00"/>
    <x v="0"/>
    <s v="Wash Maintenance"/>
    <s v="Cable ties for signage"/>
    <s v="Cable ties for signage"/>
    <m/>
    <m/>
    <m/>
    <m/>
    <m/>
    <m/>
    <m/>
    <m/>
    <m/>
    <m/>
    <m/>
    <m/>
    <m/>
    <m/>
    <m/>
    <m/>
    <m/>
    <m/>
    <m/>
    <m/>
    <d v="2024-07-18T00:00:00"/>
    <s v="SL319@tidalwaveautospa.com"/>
    <s v="Derek Schillinger"/>
    <x v="7"/>
    <x v="0"/>
  </r>
  <r>
    <s v="Amber Rosenstengel"/>
    <s v="EXP-10014541"/>
    <n v="21.43"/>
    <d v="2024-06-14T00:00:00"/>
    <x v="0"/>
    <s v="Wash Maintenance"/>
    <s v="Water testing strips for water"/>
    <s v="Water testing strips for water"/>
    <m/>
    <m/>
    <m/>
    <m/>
    <m/>
    <m/>
    <m/>
    <m/>
    <m/>
    <m/>
    <m/>
    <m/>
    <m/>
    <m/>
    <m/>
    <m/>
    <m/>
    <m/>
    <m/>
    <m/>
    <d v="2024-07-18T00:00:00"/>
    <s v="SL319@tidalwaveautospa.com"/>
    <s v="Derek Schillinger"/>
    <x v="7"/>
    <x v="0"/>
  </r>
  <r>
    <s v="Amber Rosenstengel"/>
    <s v="EXP-10014541"/>
    <n v="74.56"/>
    <d v="2024-06-15T00:00:00"/>
    <x v="0"/>
    <s v="Office Supplies"/>
    <s v="Office Supplies"/>
    <s v="Office supplies"/>
    <m/>
    <m/>
    <m/>
    <m/>
    <m/>
    <m/>
    <m/>
    <m/>
    <m/>
    <m/>
    <m/>
    <m/>
    <m/>
    <m/>
    <m/>
    <m/>
    <m/>
    <m/>
    <m/>
    <m/>
    <d v="2024-07-18T00:00:00"/>
    <s v="SL319@tidalwaveautospa.com"/>
    <s v="Derek Schillinger"/>
    <x v="7"/>
    <x v="0"/>
  </r>
  <r>
    <s v="Amber Rosenstengel"/>
    <s v="EXP-10014541"/>
    <n v="16.079999999999998"/>
    <d v="2024-06-15T00:00:00"/>
    <x v="0"/>
    <s v="Fuel"/>
    <s v="Fuel"/>
    <s v="Gas for pressure washer"/>
    <m/>
    <m/>
    <m/>
    <m/>
    <m/>
    <m/>
    <m/>
    <m/>
    <m/>
    <m/>
    <m/>
    <m/>
    <m/>
    <m/>
    <m/>
    <m/>
    <m/>
    <m/>
    <m/>
    <m/>
    <d v="2024-07-18T00:00:00"/>
    <s v="SL319@tidalwaveautospa.com"/>
    <s v="Derek Schillinger"/>
    <x v="7"/>
    <x v="0"/>
  </r>
  <r>
    <s v="Amber Rosenstengel"/>
    <s v="EXP-10014541"/>
    <n v="76.290000000000006"/>
    <d v="2024-06-15T00:00:00"/>
    <x v="0"/>
    <s v="Parts"/>
    <s v="Parts"/>
    <s v="Parts for repairs"/>
    <m/>
    <m/>
    <m/>
    <m/>
    <m/>
    <m/>
    <m/>
    <m/>
    <m/>
    <m/>
    <m/>
    <m/>
    <m/>
    <m/>
    <m/>
    <m/>
    <m/>
    <m/>
    <m/>
    <m/>
    <d v="2024-07-18T00:00:00"/>
    <s v="SL319@tidalwaveautospa.com"/>
    <s v="Derek Schillinger"/>
    <x v="7"/>
    <x v="0"/>
  </r>
  <r>
    <s v="Amber Rosenstengel"/>
    <s v="EXP-10014541"/>
    <n v="54.84"/>
    <d v="2024-06-15T00:00:00"/>
    <x v="0"/>
    <s v="Parts"/>
    <s v="Parts"/>
    <s v="Parts for 2nd mile"/>
    <m/>
    <m/>
    <m/>
    <m/>
    <m/>
    <m/>
    <m/>
    <m/>
    <m/>
    <m/>
    <m/>
    <m/>
    <m/>
    <m/>
    <m/>
    <m/>
    <m/>
    <m/>
    <m/>
    <m/>
    <d v="2024-07-18T00:00:00"/>
    <s v="SL319@tidalwaveautospa.com"/>
    <s v="Derek Schillinger"/>
    <x v="7"/>
    <x v="0"/>
  </r>
  <r>
    <s v="Amber Rosenstengel"/>
    <s v="EXP-10014541"/>
    <n v="220.4"/>
    <d v="2024-06-16T00:00:00"/>
    <x v="0"/>
    <s v="Itemized"/>
    <s v="Landscaping, Snacks"/>
    <s v="waters, planters and liquid IV for team"/>
    <n v="72.430000000000007"/>
    <s v="Snacks"/>
    <s v="liquid IV, bottle water"/>
    <n v="147.97"/>
    <s v="Landscaping"/>
    <s v="planters"/>
    <m/>
    <m/>
    <m/>
    <m/>
    <m/>
    <m/>
    <m/>
    <m/>
    <m/>
    <m/>
    <m/>
    <m/>
    <m/>
    <m/>
    <d v="2024-07-18T00:00:00"/>
    <s v="SL319@tidalwaveautospa.com"/>
    <s v="Derek Schillinger"/>
    <x v="7"/>
    <x v="0"/>
  </r>
  <r>
    <s v="Amber Rosenstengel"/>
    <s v="EXP-10014541"/>
    <n v="25.43"/>
    <d v="2024-06-16T00:00:00"/>
    <x v="0"/>
    <s v="Small Tools"/>
    <s v="Small Tools"/>
    <s v="Pump sprayer"/>
    <m/>
    <m/>
    <m/>
    <m/>
    <m/>
    <m/>
    <m/>
    <m/>
    <m/>
    <m/>
    <m/>
    <m/>
    <m/>
    <m/>
    <m/>
    <m/>
    <m/>
    <m/>
    <m/>
    <m/>
    <d v="2024-07-18T00:00:00"/>
    <s v="SL319@tidalwaveautospa.com"/>
    <s v="Derek Schillinger"/>
    <x v="7"/>
    <x v="0"/>
  </r>
  <r>
    <s v="Amber Rosenstengel"/>
    <s v="EXP-10014541"/>
    <n v="152.71"/>
    <d v="2024-06-16T00:00:00"/>
    <x v="0"/>
    <s v="Landscaping"/>
    <s v="Landscaping"/>
    <s v="plants for planters"/>
    <m/>
    <m/>
    <m/>
    <m/>
    <m/>
    <m/>
    <m/>
    <m/>
    <m/>
    <m/>
    <m/>
    <m/>
    <m/>
    <m/>
    <m/>
    <m/>
    <m/>
    <m/>
    <m/>
    <m/>
    <d v="2024-07-18T00:00:00"/>
    <s v="SL319@tidalwaveautospa.com"/>
    <s v="Derek Schillinger"/>
    <x v="7"/>
    <x v="0"/>
  </r>
  <r>
    <s v="Amber Rosenstengel"/>
    <s v="EXP-10014541"/>
    <n v="124.39"/>
    <d v="2024-06-17T00:00:00"/>
    <x v="0"/>
    <s v="Office Supplies"/>
    <s v="Office Supplies"/>
    <s v="Ink for printer and gel mat"/>
    <m/>
    <m/>
    <m/>
    <m/>
    <m/>
    <m/>
    <m/>
    <m/>
    <m/>
    <m/>
    <m/>
    <m/>
    <m/>
    <m/>
    <m/>
    <m/>
    <m/>
    <m/>
    <m/>
    <m/>
    <d v="2024-07-18T00:00:00"/>
    <s v="SL319@tidalwaveautospa.com"/>
    <s v="Derek Schillinger"/>
    <x v="7"/>
    <x v="0"/>
  </r>
  <r>
    <s v="Amber Rosenstengel"/>
    <s v="EXP-10014541"/>
    <n v="28.6"/>
    <d v="2024-06-18T00:00:00"/>
    <x v="0"/>
    <s v="Wash Maintenance"/>
    <s v="Office Supplies, Plumbing Expense"/>
    <s v="Tape and PVC for XPT station"/>
    <m/>
    <m/>
    <m/>
    <m/>
    <m/>
    <m/>
    <m/>
    <m/>
    <m/>
    <m/>
    <m/>
    <m/>
    <m/>
    <m/>
    <m/>
    <m/>
    <m/>
    <m/>
    <m/>
    <m/>
    <d v="2024-07-18T00:00:00"/>
    <s v="SL319@tidalwaveautospa.com"/>
    <s v="Derek Schillinger"/>
    <x v="7"/>
    <x v="0"/>
  </r>
  <r>
    <s v="Amber Rosenstengel"/>
    <s v="EXP-10014541"/>
    <n v="26.49"/>
    <d v="2024-06-18T00:00:00"/>
    <x v="0"/>
    <s v="Wash Maintenance"/>
    <s v="Wash Maintenance"/>
    <s v="New Grease Gun"/>
    <m/>
    <m/>
    <m/>
    <m/>
    <m/>
    <m/>
    <m/>
    <m/>
    <m/>
    <m/>
    <m/>
    <m/>
    <m/>
    <m/>
    <m/>
    <m/>
    <m/>
    <m/>
    <m/>
    <m/>
    <d v="2024-07-18T00:00:00"/>
    <s v="SL319@tidalwaveautospa.com"/>
    <s v="Derek Schillinger"/>
    <x v="7"/>
    <x v="0"/>
  </r>
  <r>
    <s v="Amber Rosenstengel"/>
    <s v="EXP-10014541"/>
    <n v="50.6"/>
    <d v="2024-06-18T00:00:00"/>
    <x v="0"/>
    <s v="Wash Maintenance"/>
    <s v="Parts, Wash Maintenance"/>
    <s v="grease gun mail box and couplers"/>
    <m/>
    <m/>
    <m/>
    <m/>
    <m/>
    <m/>
    <m/>
    <m/>
    <m/>
    <m/>
    <m/>
    <m/>
    <m/>
    <m/>
    <m/>
    <m/>
    <m/>
    <m/>
    <m/>
    <m/>
    <d v="2024-07-18T00:00:00"/>
    <s v="SL319@tidalwaveautospa.com"/>
    <s v="Derek Schillinger"/>
    <x v="7"/>
    <x v="0"/>
  </r>
  <r>
    <s v="Amber Rosenstengel"/>
    <s v="EXP-10014541"/>
    <n v="41.31"/>
    <d v="2024-06-18T00:00:00"/>
    <x v="0"/>
    <s v="Small Tools"/>
    <s v="Small Tools"/>
    <s v="Tools"/>
    <m/>
    <m/>
    <m/>
    <m/>
    <m/>
    <m/>
    <m/>
    <m/>
    <m/>
    <m/>
    <m/>
    <m/>
    <m/>
    <m/>
    <m/>
    <m/>
    <m/>
    <m/>
    <m/>
    <m/>
    <d v="2024-07-18T00:00:00"/>
    <s v="SL319@tidalwaveautospa.com"/>
    <s v="Derek Schillinger"/>
    <x v="7"/>
    <x v="0"/>
  </r>
  <r>
    <s v="Jeff Mathis"/>
    <s v="EXP-10014744"/>
    <n v="592.25"/>
    <d v="2024-06-26T00:00:00"/>
    <x v="1"/>
    <s v="Parts"/>
    <s v="Vac Motor"/>
    <s v="Vac Motor"/>
    <m/>
    <m/>
    <m/>
    <m/>
    <m/>
    <m/>
    <m/>
    <m/>
    <m/>
    <m/>
    <m/>
    <m/>
    <m/>
    <m/>
    <m/>
    <m/>
    <m/>
    <m/>
    <m/>
    <m/>
    <d v="2024-07-18T00:00:00"/>
    <s v="jeff.mathis@twavelead.com"/>
    <s v="Bruce Maxwell"/>
    <x v="7"/>
    <x v="0"/>
  </r>
  <r>
    <s v="Brandon Cobb"/>
    <s v="EXP-10014653"/>
    <n v="12.7"/>
    <d v="2024-05-24T00:00:00"/>
    <x v="0"/>
    <s v="Small Tools"/>
    <s v="Small Tools"/>
    <s v="clamps for snellville"/>
    <m/>
    <m/>
    <m/>
    <m/>
    <m/>
    <m/>
    <m/>
    <m/>
    <m/>
    <m/>
    <m/>
    <m/>
    <m/>
    <m/>
    <m/>
    <m/>
    <m/>
    <m/>
    <m/>
    <m/>
    <d v="2024-07-18T00:00:00"/>
    <s v="SL245@tidalwaveautospa.com"/>
    <s v="Wesley Kurtz"/>
    <x v="7"/>
    <x v="0"/>
  </r>
  <r>
    <s v="Brandon Cobb"/>
    <s v="EXP-10014653"/>
    <n v="349.54"/>
    <d v="2024-05-29T00:00:00"/>
    <x v="0"/>
    <s v="Landscaping"/>
    <s v="Landscaping"/>
    <s v="plants for site"/>
    <m/>
    <m/>
    <m/>
    <m/>
    <m/>
    <m/>
    <m/>
    <m/>
    <m/>
    <m/>
    <m/>
    <m/>
    <m/>
    <m/>
    <m/>
    <m/>
    <m/>
    <m/>
    <m/>
    <m/>
    <d v="2024-07-18T00:00:00"/>
    <s v="SL245@tidalwaveautospa.com"/>
    <s v="Wesley Kurtz"/>
    <x v="7"/>
    <x v="0"/>
  </r>
  <r>
    <s v="Brandon Cobb"/>
    <s v="EXP-10014653"/>
    <n v="53.46"/>
    <d v="2024-05-29T00:00:00"/>
    <x v="0"/>
    <s v="Landscaping"/>
    <s v="Landscaping"/>
    <s v="plants for site"/>
    <m/>
    <m/>
    <m/>
    <m/>
    <m/>
    <m/>
    <m/>
    <m/>
    <m/>
    <m/>
    <m/>
    <m/>
    <m/>
    <m/>
    <m/>
    <m/>
    <m/>
    <m/>
    <m/>
    <m/>
    <d v="2024-07-18T00:00:00"/>
    <s v="SL245@tidalwaveautospa.com"/>
    <s v="Wesley Kurtz"/>
    <x v="7"/>
    <x v="0"/>
  </r>
  <r>
    <s v="Brandon Cobb"/>
    <s v="EXP-10014653"/>
    <n v="58.87"/>
    <d v="2024-05-30T00:00:00"/>
    <x v="0"/>
    <s v="Itemized"/>
    <s v="Advertising &amp; Promotion, Office Supplies"/>
    <s v="dog treats, bathroom soup and vngr"/>
    <n v="38.760000000000012"/>
    <s v="Wash Maintenance"/>
    <s v="vinegar"/>
    <n v="20.109999999999989"/>
    <s v="Snacks"/>
    <s v="snacks"/>
    <m/>
    <m/>
    <m/>
    <m/>
    <m/>
    <m/>
    <m/>
    <m/>
    <m/>
    <m/>
    <m/>
    <m/>
    <m/>
    <m/>
    <d v="2024-07-18T00:00:00"/>
    <s v="SL245@tidalwaveautospa.com"/>
    <s v="Wesley Kurtz"/>
    <x v="7"/>
    <x v="0"/>
  </r>
  <r>
    <s v="Brandon Cobb"/>
    <s v="EXP-10014653"/>
    <n v="142.4"/>
    <d v="2024-05-30T00:00:00"/>
    <x v="0"/>
    <s v="Itemized"/>
    <s v="Landscaping, Wash Maintenance"/>
    <s v="plant rocks, tunnel cleaner, plants"/>
    <n v="132.4"/>
    <s v="Wash Maintenance"/>
    <s v="lime, outdoor cleaner, dryer sheets, cleaner"/>
    <n v="10.00000000000003"/>
    <s v="Landscaping"/>
    <s v="pebbles"/>
    <m/>
    <m/>
    <m/>
    <m/>
    <m/>
    <m/>
    <m/>
    <m/>
    <m/>
    <m/>
    <m/>
    <m/>
    <m/>
    <m/>
    <d v="2024-07-18T00:00:00"/>
    <s v="SL245@tidalwaveautospa.com"/>
    <s v="Wesley Kurtz"/>
    <x v="7"/>
    <x v="0"/>
  </r>
  <r>
    <s v="Brandon Cobb"/>
    <s v="EXP-10014653"/>
    <n v="44.88"/>
    <d v="2024-06-04T00:00:00"/>
    <x v="0"/>
    <s v="Itemized"/>
    <s v="Wash Maintenance"/>
    <s v="wd40, chisel, pry bar"/>
    <n v="14.92"/>
    <s v="Wash Maintenance"/>
    <s v="WD-40"/>
    <n v="29.96"/>
    <s v="Small Tools"/>
    <s v="pry bar, chisel"/>
    <m/>
    <m/>
    <m/>
    <m/>
    <m/>
    <m/>
    <m/>
    <m/>
    <m/>
    <m/>
    <m/>
    <m/>
    <m/>
    <m/>
    <d v="2024-07-18T00:00:00"/>
    <s v="SL245@tidalwaveautospa.com"/>
    <s v="Wesley Kurtz"/>
    <x v="7"/>
    <x v="0"/>
  </r>
  <r>
    <s v="Brandon Cobb"/>
    <s v="EXP-10014653"/>
    <n v="78.290000000000006"/>
    <d v="2024-06-05T00:00:00"/>
    <x v="0"/>
    <s v="Itemized"/>
    <s v="Wash Maintenance"/>
    <s v="dawn, vngr, gaterade, water"/>
    <n v="55.88"/>
    <s v="Wash Maintenance"/>
    <s v="dawn, vinegar"/>
    <n v="22.41"/>
    <s v="Snacks"/>
    <s v="chips"/>
    <m/>
    <m/>
    <m/>
    <m/>
    <m/>
    <m/>
    <m/>
    <m/>
    <m/>
    <m/>
    <m/>
    <m/>
    <m/>
    <m/>
    <d v="2024-07-18T00:00:00"/>
    <s v="SL245@tidalwaveautospa.com"/>
    <s v="Wesley Kurtz"/>
    <x v="7"/>
    <x v="0"/>
  </r>
  <r>
    <s v="Brandon Cobb"/>
    <s v="EXP-10014653"/>
    <n v="62.53"/>
    <d v="2024-06-05T00:00:00"/>
    <x v="0"/>
    <s v="Itemized"/>
    <s v="grabber, bounce sheets"/>
    <s v="grabber, bounce sheets"/>
    <n v="47.96"/>
    <s v="Small Tools"/>
    <s v="reacher tool"/>
    <n v="14.57"/>
    <s v="Wash Maintenance"/>
    <s v="dryer sheet"/>
    <m/>
    <m/>
    <m/>
    <m/>
    <m/>
    <m/>
    <m/>
    <m/>
    <m/>
    <m/>
    <m/>
    <m/>
    <m/>
    <m/>
    <d v="2024-07-18T00:00:00"/>
    <s v="SL245@tidalwaveautospa.com"/>
    <s v="Wesley Kurtz"/>
    <x v="7"/>
    <x v="0"/>
  </r>
  <r>
    <s v="Brandon Cobb"/>
    <s v="EXP-10014653"/>
    <n v="88.7"/>
    <d v="2024-06-06T00:00:00"/>
    <x v="0"/>
    <s v="Itemized"/>
    <s v="Parts, Safety Supplies"/>
    <s v="gloves, quick connects"/>
    <n v="29.88"/>
    <s v="Safety Supplies"/>
    <s v="gloves"/>
    <n v="58.820000000000007"/>
    <s v="Parts"/>
    <s v="quick connects"/>
    <m/>
    <m/>
    <m/>
    <m/>
    <m/>
    <m/>
    <m/>
    <m/>
    <m/>
    <m/>
    <m/>
    <m/>
    <m/>
    <m/>
    <d v="2024-07-18T00:00:00"/>
    <s v="SL245@tidalwaveautospa.com"/>
    <s v="Wesley Kurtz"/>
    <x v="7"/>
    <x v="0"/>
  </r>
  <r>
    <s v="Brandon Cobb"/>
    <s v="EXP-10014653"/>
    <n v="80.239999999999995"/>
    <d v="2024-06-07T00:00:00"/>
    <x v="0"/>
    <s v="Wash Maintenance"/>
    <s v="Wash Maintenance"/>
    <s v="aw32"/>
    <m/>
    <m/>
    <m/>
    <m/>
    <m/>
    <m/>
    <m/>
    <m/>
    <m/>
    <m/>
    <m/>
    <m/>
    <m/>
    <m/>
    <m/>
    <m/>
    <m/>
    <m/>
    <m/>
    <m/>
    <d v="2024-07-18T00:00:00"/>
    <s v="SL245@tidalwaveautospa.com"/>
    <s v="Wesley Kurtz"/>
    <x v="7"/>
    <x v="0"/>
  </r>
  <r>
    <s v="Brandon Cobb"/>
    <s v="EXP-10014653"/>
    <n v="128.38999999999999"/>
    <d v="2024-06-07T00:00:00"/>
    <x v="23"/>
    <s v="Remove From Report"/>
    <s v="Office Supplies"/>
    <s v="walkies"/>
    <m/>
    <m/>
    <m/>
    <m/>
    <m/>
    <m/>
    <m/>
    <m/>
    <m/>
    <m/>
    <m/>
    <m/>
    <m/>
    <m/>
    <m/>
    <m/>
    <m/>
    <m/>
    <m/>
    <m/>
    <d v="2024-07-18T00:00:00"/>
    <s v="SL245@tidalwaveautospa.com"/>
    <s v="Wesley Kurtz"/>
    <x v="7"/>
    <x v="0"/>
  </r>
  <r>
    <s v="Brandon Cobb"/>
    <s v="EXP-10014653"/>
    <n v="65.09"/>
    <d v="2024-06-12T00:00:00"/>
    <x v="8"/>
    <s v="Snacks"/>
    <s v="Employee Incentive - Meals, Snacks"/>
    <s v="Gatorade and pizza for day with short staff"/>
    <m/>
    <m/>
    <m/>
    <m/>
    <m/>
    <m/>
    <m/>
    <m/>
    <m/>
    <m/>
    <m/>
    <m/>
    <m/>
    <m/>
    <m/>
    <m/>
    <m/>
    <m/>
    <m/>
    <m/>
    <d v="2024-07-18T00:00:00"/>
    <s v="SL245@tidalwaveautospa.com"/>
    <s v="Wesley Kurtz"/>
    <x v="7"/>
    <x v="0"/>
  </r>
  <r>
    <s v="Brandon Cobb"/>
    <s v="EXP-10014653"/>
    <n v="45.82"/>
    <d v="2024-06-15T00:00:00"/>
    <x v="0"/>
    <s v="Itemized"/>
    <s v="Wash Maintenance"/>
    <s v="goo gone, chips, glass scraper"/>
    <n v="27.42"/>
    <s v="Snacks"/>
    <s v="primo water, chips"/>
    <n v="2.83"/>
    <s v="Small Tools"/>
    <s v="glass scraper"/>
    <n v="15.57"/>
    <s v="Wash Maintenance"/>
    <s v="goo gone"/>
    <m/>
    <m/>
    <m/>
    <m/>
    <m/>
    <m/>
    <m/>
    <m/>
    <m/>
    <m/>
    <m/>
    <d v="2024-07-18T00:00:00"/>
    <s v="SL245@tidalwaveautospa.com"/>
    <s v="Wesley Kurtz"/>
    <x v="7"/>
    <x v="0"/>
  </r>
  <r>
    <s v="Brandon Cobb"/>
    <s v="EXP-10014653"/>
    <n v="67.959999999999994"/>
    <d v="2024-06-16T00:00:00"/>
    <x v="0"/>
    <s v="Small Tools"/>
    <s v="Signage, Small Tools"/>
    <s v="xpt fan"/>
    <m/>
    <m/>
    <m/>
    <m/>
    <m/>
    <m/>
    <m/>
    <m/>
    <m/>
    <m/>
    <m/>
    <m/>
    <m/>
    <m/>
    <m/>
    <m/>
    <m/>
    <m/>
    <m/>
    <m/>
    <d v="2024-07-18T00:00:00"/>
    <s v="SL245@tidalwaveautospa.com"/>
    <s v="Wesley Kurtz"/>
    <x v="7"/>
    <x v="0"/>
  </r>
  <r>
    <s v="Brandon Cobb"/>
    <s v="EXP-10014653"/>
    <n v="106.98"/>
    <d v="2024-06-16T00:00:00"/>
    <x v="0"/>
    <s v="Small Tools"/>
    <s v="Small Tools"/>
    <s v="pressure washer hose"/>
    <m/>
    <m/>
    <m/>
    <m/>
    <m/>
    <m/>
    <m/>
    <m/>
    <m/>
    <m/>
    <m/>
    <m/>
    <m/>
    <m/>
    <m/>
    <m/>
    <m/>
    <m/>
    <m/>
    <m/>
    <d v="2024-07-18T00:00:00"/>
    <s v="SL245@tidalwaveautospa.com"/>
    <s v="Wesley Kurtz"/>
    <x v="7"/>
    <x v="0"/>
  </r>
  <r>
    <s v="Chasity Bryant"/>
    <s v="EXP-10013917"/>
    <n v="61.2"/>
    <d v="2024-04-20T00:00:00"/>
    <x v="22"/>
    <s v="Parts"/>
    <s v="Parts"/>
    <s v="Parts for fixing underbody and leak"/>
    <m/>
    <m/>
    <m/>
    <m/>
    <m/>
    <m/>
    <m/>
    <m/>
    <m/>
    <m/>
    <m/>
    <m/>
    <m/>
    <m/>
    <m/>
    <m/>
    <m/>
    <m/>
    <m/>
    <m/>
    <d v="2024-07-18T00:00:00"/>
    <s v="SL21@tidalwaveautospa.com"/>
    <s v="Wesley Kurtz"/>
    <x v="7"/>
    <x v="0"/>
  </r>
  <r>
    <s v="Chasity Bryant"/>
    <s v="EXP-10013917"/>
    <n v="104.36"/>
    <d v="2024-04-22T00:00:00"/>
    <x v="0"/>
    <s v="Remove From Report"/>
    <s v="Airfare, Office Supplies, Wash Maintenance"/>
    <s v="Cleaning Supplies, air freshnee, Trash bags, laundry soap"/>
    <m/>
    <m/>
    <m/>
    <m/>
    <m/>
    <m/>
    <m/>
    <m/>
    <m/>
    <m/>
    <m/>
    <m/>
    <m/>
    <m/>
    <m/>
    <m/>
    <m/>
    <m/>
    <m/>
    <m/>
    <d v="2024-07-18T00:00:00"/>
    <s v="SL21@tidalwaveautospa.com"/>
    <s v="Wesley Kurtz"/>
    <x v="7"/>
    <x v="0"/>
  </r>
  <r>
    <s v="Chasity Bryant"/>
    <s v="EXP-10013917"/>
    <n v="110.99"/>
    <d v="2024-04-30T00:00:00"/>
    <x v="0"/>
    <s v="Wash Maintenance"/>
    <s v="Wash Maintenance"/>
    <s v="Tunnel Cleaner"/>
    <m/>
    <m/>
    <m/>
    <m/>
    <m/>
    <m/>
    <m/>
    <m/>
    <m/>
    <m/>
    <m/>
    <m/>
    <m/>
    <m/>
    <m/>
    <m/>
    <m/>
    <m/>
    <m/>
    <m/>
    <d v="2024-07-18T00:00:00"/>
    <s v="SL21@tidalwaveautospa.com"/>
    <s v="Wesley Kurtz"/>
    <x v="7"/>
    <x v="0"/>
  </r>
  <r>
    <s v="Chasity Bryant"/>
    <s v="EXP-10013917"/>
    <n v="55.42"/>
    <d v="2024-05-01T00:00:00"/>
    <x v="0"/>
    <s v="Office Supplies"/>
    <s v="Toilet bowl cleaner"/>
    <s v="Toilet bowl cleaner"/>
    <m/>
    <m/>
    <m/>
    <m/>
    <m/>
    <m/>
    <m/>
    <m/>
    <m/>
    <m/>
    <m/>
    <m/>
    <m/>
    <m/>
    <m/>
    <m/>
    <m/>
    <m/>
    <m/>
    <m/>
    <d v="2024-07-18T00:00:00"/>
    <s v="SL21@tidalwaveautospa.com"/>
    <s v="Wesley Kurtz"/>
    <x v="7"/>
    <x v="0"/>
  </r>
  <r>
    <s v="Chasity Bryant"/>
    <s v="EXP-10013917"/>
    <n v="483.55"/>
    <d v="2024-05-06T00:00:00"/>
    <x v="0"/>
    <s v="Equipment"/>
    <s v="Pressure Washer Portable and Hose"/>
    <s v="Pressure Washer Portable and Hose"/>
    <m/>
    <m/>
    <m/>
    <m/>
    <m/>
    <m/>
    <m/>
    <m/>
    <m/>
    <m/>
    <m/>
    <m/>
    <m/>
    <m/>
    <m/>
    <m/>
    <m/>
    <m/>
    <m/>
    <m/>
    <d v="2024-07-18T00:00:00"/>
    <s v="SL21@tidalwaveautospa.com"/>
    <s v="Wesley Kurtz"/>
    <x v="7"/>
    <x v="0"/>
  </r>
  <r>
    <s v="Chasity Bryant"/>
    <s v="EXP-10013917"/>
    <n v="169.73"/>
    <d v="2024-05-17T00:00:00"/>
    <x v="0"/>
    <s v="Landscaping"/>
    <s v="Hedge Trimmers"/>
    <s v="Hedge Trimmers"/>
    <m/>
    <m/>
    <m/>
    <m/>
    <m/>
    <m/>
    <m/>
    <m/>
    <m/>
    <m/>
    <m/>
    <m/>
    <m/>
    <m/>
    <m/>
    <m/>
    <m/>
    <m/>
    <m/>
    <m/>
    <d v="2024-07-18T00:00:00"/>
    <s v="SL21@tidalwaveautospa.com"/>
    <s v="Wesley Kurtz"/>
    <x v="7"/>
    <x v="0"/>
  </r>
  <r>
    <s v="Philip Crosse"/>
    <s v="EXP-10014849"/>
    <n v="31.58"/>
    <d v="2024-06-21T00:00:00"/>
    <x v="23"/>
    <s v="Snacks"/>
    <s v="Snacks"/>
    <s v="Bottled Water"/>
    <m/>
    <m/>
    <m/>
    <m/>
    <m/>
    <m/>
    <m/>
    <m/>
    <m/>
    <m/>
    <m/>
    <m/>
    <m/>
    <m/>
    <m/>
    <m/>
    <m/>
    <m/>
    <m/>
    <m/>
    <d v="2024-07-18T00:00:00"/>
    <s v="SL263@tidalwaveautospa.com"/>
    <s v="Joe Chavez"/>
    <x v="7"/>
    <x v="0"/>
  </r>
  <r>
    <s v="Philip Crosse"/>
    <s v="EXP-10014849"/>
    <n v="73.05"/>
    <d v="2024-06-23T00:00:00"/>
    <x v="0"/>
    <s v="Wash Maintenance"/>
    <s v="Wash Maintenance"/>
    <s v="Paint, scraper, soap"/>
    <m/>
    <m/>
    <m/>
    <m/>
    <m/>
    <m/>
    <m/>
    <m/>
    <m/>
    <m/>
    <m/>
    <m/>
    <m/>
    <m/>
    <m/>
    <m/>
    <m/>
    <m/>
    <m/>
    <m/>
    <d v="2024-07-18T00:00:00"/>
    <s v="SL263@tidalwaveautospa.com"/>
    <s v="Joe Chavez"/>
    <x v="7"/>
    <x v="0"/>
  </r>
  <r>
    <s v="Philip Crosse"/>
    <s v="EXP-10014849"/>
    <n v="78.12"/>
    <d v="2024-06-24T00:00:00"/>
    <x v="18"/>
    <s v="Itemized"/>
    <s v="Landscaping, Wash Maintenance"/>
    <s v="Mulch, water softner salt"/>
    <n v="35.9"/>
    <s v="Wash Maintenance"/>
    <s v="salt"/>
    <n v="42.220000000000013"/>
    <s v="Landscaping"/>
    <s v="mulch"/>
    <m/>
    <m/>
    <m/>
    <m/>
    <m/>
    <m/>
    <m/>
    <m/>
    <m/>
    <m/>
    <m/>
    <m/>
    <m/>
    <m/>
    <d v="2024-07-18T00:00:00"/>
    <s v="SL263@tidalwaveautospa.com"/>
    <s v="Joe Chavez"/>
    <x v="7"/>
    <x v="0"/>
  </r>
  <r>
    <s v="Philip Crosse"/>
    <s v="EXP-10014849"/>
    <n v="63.8"/>
    <d v="2024-06-24T00:00:00"/>
    <x v="0"/>
    <s v="Wash Maintenance"/>
    <s v="Arrow Stencil"/>
    <s v="Arrow Stencil"/>
    <m/>
    <m/>
    <m/>
    <m/>
    <m/>
    <m/>
    <m/>
    <m/>
    <m/>
    <m/>
    <m/>
    <m/>
    <m/>
    <m/>
    <m/>
    <m/>
    <m/>
    <m/>
    <m/>
    <m/>
    <d v="2024-07-18T00:00:00"/>
    <s v="SL263@tidalwaveautospa.com"/>
    <s v="Joe Chavez"/>
    <x v="7"/>
    <x v="0"/>
  </r>
  <r>
    <s v="Philip Crosse"/>
    <s v="EXP-10014849"/>
    <n v="71.23"/>
    <d v="2024-06-27T00:00:00"/>
    <x v="18"/>
    <s v="Itemized"/>
    <s v="Landscaping, Wash Maintenance"/>
    <s v="Mulch, water softner salt"/>
    <n v="35.9"/>
    <s v="Wash Maintenance"/>
    <s v="salt"/>
    <n v="35.330000000000013"/>
    <s v="Landscaping"/>
    <s v="mulch"/>
    <m/>
    <m/>
    <m/>
    <m/>
    <m/>
    <m/>
    <m/>
    <m/>
    <m/>
    <m/>
    <m/>
    <m/>
    <m/>
    <m/>
    <d v="2024-07-18T00:00:00"/>
    <s v="SL263@tidalwaveautospa.com"/>
    <s v="Joe Chavez"/>
    <x v="7"/>
    <x v="0"/>
  </r>
  <r>
    <s v="Philip Crosse"/>
    <s v="EXP-10014849"/>
    <n v="71.23"/>
    <d v="2024-06-28T00:00:00"/>
    <x v="18"/>
    <s v="Itemized"/>
    <s v="Landscaping, Wash Maintenance"/>
    <s v="Mulch, water softner salt"/>
    <n v="35.9"/>
    <s v="Wash Maintenance"/>
    <s v="salt"/>
    <n v="35.330000000000013"/>
    <s v="Landscaping"/>
    <s v="mulch"/>
    <m/>
    <m/>
    <m/>
    <m/>
    <m/>
    <m/>
    <m/>
    <m/>
    <m/>
    <m/>
    <m/>
    <m/>
    <m/>
    <m/>
    <d v="2024-07-18T00:00:00"/>
    <s v="SL263@tidalwaveautospa.com"/>
    <s v="Joe Chavez"/>
    <x v="7"/>
    <x v="0"/>
  </r>
  <r>
    <s v="Philip Crosse"/>
    <s v="EXP-10014849"/>
    <n v="71.23"/>
    <d v="2024-06-29T00:00:00"/>
    <x v="18"/>
    <s v="Itemized"/>
    <s v="Landscaping, Wash Maintenance"/>
    <s v="Mulch, water softner salt"/>
    <n v="35.9"/>
    <s v="Wash Maintenance"/>
    <s v="salt"/>
    <n v="35.330000000000013"/>
    <s v="Landscaping"/>
    <s v="mulch"/>
    <m/>
    <m/>
    <m/>
    <m/>
    <m/>
    <m/>
    <m/>
    <m/>
    <m/>
    <m/>
    <m/>
    <m/>
    <m/>
    <m/>
    <d v="2024-07-18T00:00:00"/>
    <s v="SL263@tidalwaveautospa.com"/>
    <s v="Joe Chavez"/>
    <x v="7"/>
    <x v="0"/>
  </r>
  <r>
    <s v="Philip Crosse"/>
    <s v="EXP-10014849"/>
    <n v="78.290000000000006"/>
    <d v="2024-07-02T00:00:00"/>
    <x v="18"/>
    <s v="Itemized"/>
    <s v="Landscaping, Wash Maintenance"/>
    <s v="Mulch, water softner salt"/>
    <n v="35.9"/>
    <s v="Wash Maintenance"/>
    <s v="salt"/>
    <n v="42.390000000000008"/>
    <s v="Landscaping"/>
    <s v="mulch"/>
    <m/>
    <m/>
    <m/>
    <m/>
    <m/>
    <m/>
    <m/>
    <m/>
    <m/>
    <m/>
    <m/>
    <m/>
    <m/>
    <m/>
    <d v="2024-07-18T00:00:00"/>
    <s v="SL263@tidalwaveautospa.com"/>
    <s v="Joe Chavez"/>
    <x v="7"/>
    <x v="0"/>
  </r>
  <r>
    <s v="Philip Crosse"/>
    <s v="EXP-10014849"/>
    <n v="81.739999999999995"/>
    <d v="2024-07-02T00:00:00"/>
    <x v="0"/>
    <s v="Itemized"/>
    <s v="Safety Supplies, Wash Supplies"/>
    <s v="Gloves, spray bottles"/>
    <n v="46.35"/>
    <s v="Safety Supplies"/>
    <s v="gloves"/>
    <n v="35.389999999999993"/>
    <s v="Wash Supplies"/>
    <s v="spray bottles"/>
    <m/>
    <m/>
    <m/>
    <m/>
    <m/>
    <m/>
    <m/>
    <m/>
    <m/>
    <m/>
    <m/>
    <m/>
    <m/>
    <m/>
    <d v="2024-07-18T00:00:00"/>
    <s v="SL263@tidalwaveautospa.com"/>
    <s v="Joe Chavez"/>
    <x v="7"/>
    <x v="0"/>
  </r>
  <r>
    <s v="Rebecca Jones"/>
    <s v="EXP-10014859"/>
    <n v="101.89"/>
    <d v="2024-06-24T00:00:00"/>
    <x v="0"/>
    <s v="Itemized"/>
    <s v="drinks, vinegar, towels, dawn"/>
    <s v="drinks, vinegar, towels, dawn"/>
    <n v="52.41"/>
    <s v="Wash Maintenance"/>
    <s v="dawn, vinegar, mr clean"/>
    <n v="8.59"/>
    <s v="Office Supplies"/>
    <s v="paper towels"/>
    <n v="40.89"/>
    <s v="Snacks"/>
    <s v="bottle water, gatorades"/>
    <m/>
    <m/>
    <m/>
    <m/>
    <m/>
    <m/>
    <m/>
    <m/>
    <m/>
    <m/>
    <m/>
    <d v="2024-07-18T00:00:00"/>
    <s v="SL182@tidalwaveautospa.com"/>
    <s v="Joe Chavez"/>
    <x v="7"/>
    <x v="0"/>
  </r>
  <r>
    <s v="Rebecca Jones"/>
    <s v="EXP-10014859"/>
    <n v="67.959999999999994"/>
    <d v="2024-06-26T00:00:00"/>
    <x v="22"/>
    <s v="Parts"/>
    <s v="Parts"/>
    <s v="parts"/>
    <m/>
    <m/>
    <m/>
    <m/>
    <m/>
    <m/>
    <m/>
    <m/>
    <m/>
    <m/>
    <m/>
    <m/>
    <m/>
    <m/>
    <m/>
    <m/>
    <m/>
    <m/>
    <m/>
    <m/>
    <d v="2024-07-18T00:00:00"/>
    <s v="SL182@tidalwaveautospa.com"/>
    <s v="Joe Chavez"/>
    <x v="7"/>
    <x v="0"/>
  </r>
  <r>
    <s v="Rebecca Jones"/>
    <s v="EXP-10014859"/>
    <n v="4.96"/>
    <d v="2024-06-26T00:00:00"/>
    <x v="6"/>
    <s v="Parts"/>
    <s v="Parts"/>
    <s v="bolts for vacuum"/>
    <m/>
    <m/>
    <m/>
    <m/>
    <m/>
    <m/>
    <m/>
    <m/>
    <m/>
    <m/>
    <m/>
    <m/>
    <m/>
    <m/>
    <m/>
    <m/>
    <m/>
    <m/>
    <m/>
    <m/>
    <d v="2024-07-18T00:00:00"/>
    <s v="SL182@tidalwaveautospa.com"/>
    <s v="Joe Chavez"/>
    <x v="7"/>
    <x v="0"/>
  </r>
  <r>
    <s v="Rebecca Jones"/>
    <s v="EXP-10014859"/>
    <n v="87.78"/>
    <d v="2024-06-26T00:00:00"/>
    <x v="22"/>
    <s v="Parts"/>
    <s v="Parts"/>
    <s v="parts"/>
    <m/>
    <m/>
    <m/>
    <m/>
    <m/>
    <m/>
    <m/>
    <m/>
    <m/>
    <m/>
    <m/>
    <m/>
    <m/>
    <m/>
    <m/>
    <m/>
    <m/>
    <m/>
    <m/>
    <m/>
    <d v="2024-07-18T00:00:00"/>
    <s v="SL182@tidalwaveautospa.com"/>
    <s v="Joe Chavez"/>
    <x v="7"/>
    <x v="0"/>
  </r>
  <r>
    <s v="Rebecca Jones"/>
    <s v="EXP-10014859"/>
    <n v="12.95"/>
    <d v="2024-06-26T00:00:00"/>
    <x v="29"/>
    <s v="Dues &amp; Subscriptions"/>
    <s v="walmart +"/>
    <s v="walmart +"/>
    <m/>
    <m/>
    <m/>
    <m/>
    <m/>
    <m/>
    <m/>
    <m/>
    <m/>
    <m/>
    <m/>
    <m/>
    <m/>
    <m/>
    <m/>
    <m/>
    <m/>
    <m/>
    <m/>
    <m/>
    <d v="2024-07-18T00:00:00"/>
    <s v="SL182@tidalwaveautospa.com"/>
    <s v="Joe Chavez"/>
    <x v="7"/>
    <x v="0"/>
  </r>
  <r>
    <s v="Rebecca Jones"/>
    <s v="EXP-10014859"/>
    <n v="-4.96"/>
    <d v="2024-06-27T00:00:00"/>
    <x v="6"/>
    <s v="Parts"/>
    <s v="Parts"/>
    <s v="return bolts"/>
    <m/>
    <m/>
    <m/>
    <m/>
    <m/>
    <m/>
    <m/>
    <m/>
    <m/>
    <m/>
    <m/>
    <m/>
    <m/>
    <m/>
    <m/>
    <m/>
    <m/>
    <m/>
    <m/>
    <m/>
    <d v="2024-07-18T00:00:00"/>
    <s v="SL182@tidalwaveautospa.com"/>
    <s v="Joe Chavez"/>
    <x v="7"/>
    <x v="0"/>
  </r>
  <r>
    <s v="Rebecca Jones"/>
    <s v="EXP-10014859"/>
    <n v="13.44"/>
    <d v="2024-06-27T00:00:00"/>
    <x v="22"/>
    <s v="Parts"/>
    <s v="Parts"/>
    <s v="parts"/>
    <m/>
    <m/>
    <m/>
    <m/>
    <m/>
    <m/>
    <m/>
    <m/>
    <m/>
    <m/>
    <m/>
    <m/>
    <m/>
    <m/>
    <m/>
    <m/>
    <m/>
    <m/>
    <m/>
    <m/>
    <d v="2024-07-18T00:00:00"/>
    <s v="SL182@tidalwaveautospa.com"/>
    <s v="Joe Chavez"/>
    <x v="7"/>
    <x v="0"/>
  </r>
  <r>
    <s v="Rebecca Jones"/>
    <s v="EXP-10014859"/>
    <n v="60.34"/>
    <d v="2024-06-30T00:00:00"/>
    <x v="0"/>
    <s v="Wash Maintenance"/>
    <s v="Wash Maintenance"/>
    <s v="Water hose"/>
    <m/>
    <m/>
    <m/>
    <m/>
    <m/>
    <m/>
    <m/>
    <m/>
    <m/>
    <m/>
    <m/>
    <m/>
    <m/>
    <m/>
    <m/>
    <m/>
    <m/>
    <m/>
    <m/>
    <m/>
    <d v="2024-07-18T00:00:00"/>
    <s v="SL182@tidalwaveautospa.com"/>
    <s v="Joe Chavez"/>
    <x v="7"/>
    <x v="0"/>
  </r>
  <r>
    <s v="Lindsay Schultz"/>
    <s v="EXP-10013892"/>
    <n v="137.07"/>
    <d v="2024-05-18T00:00:00"/>
    <x v="22"/>
    <s v="Itemized"/>
    <s v="keyboard, dog treats, binder, markers, hoses, mop, mop bucket, febreeze, water hose nozzle, cookies"/>
    <s v="keyboard, dog treats, binder, markers, hoses, mop, mop bucket, febreeze, water hose nozzle, cookies"/>
    <n v="50.21"/>
    <s v="Office Supplies"/>
    <s v="keyboard,binder, markers, mop and bucket, febreeze"/>
    <n v="70.73"/>
    <s v="Wash Maintenance"/>
    <s v="hoses, watering hose nozzle"/>
    <n v="9.98"/>
    <s v="Advertising &amp; Promotion"/>
    <s v="dog treats"/>
    <n v="6.1499999999999773"/>
    <s v="Snacks"/>
    <s v="cookies for team"/>
    <m/>
    <m/>
    <m/>
    <m/>
    <m/>
    <m/>
    <m/>
    <m/>
    <d v="2024-07-18T00:00:00"/>
    <s v="SL198@tidalwaveautospa.com"/>
    <s v="Joe Chavez"/>
    <x v="7"/>
    <x v="0"/>
  </r>
  <r>
    <s v="Lindsay Schultz"/>
    <s v="EXP-10013892"/>
    <n v="66.13"/>
    <d v="2024-05-18T00:00:00"/>
    <x v="22"/>
    <s v="Itemized"/>
    <s v="brass fiting, bushing, kneelng pads, squeegee"/>
    <s v="brass fiting, bushing, kneelng pads, squeegee"/>
    <n v="25.98"/>
    <s v="Parts"/>
    <s v="bushings, brass fittings"/>
    <n v="40.149999999999991"/>
    <s v="Wash Maintenance"/>
    <s v="kneeling pads, squeegee"/>
    <m/>
    <m/>
    <m/>
    <m/>
    <m/>
    <m/>
    <m/>
    <m/>
    <m/>
    <m/>
    <m/>
    <m/>
    <m/>
    <m/>
    <d v="2024-07-18T00:00:00"/>
    <s v="SL198@tidalwaveautospa.com"/>
    <s v="Joe Chavez"/>
    <x v="7"/>
    <x v="0"/>
  </r>
  <r>
    <s v="Lindsay Schultz"/>
    <s v="EXP-10013892"/>
    <n v="154.32"/>
    <d v="2024-05-22T00:00:00"/>
    <x v="17"/>
    <s v="Itemized"/>
    <s v="Fuel, Landscaping, Safety Supplies, Small Tools"/>
    <s v="gloves, fuel for leaf blower, pruning shears, plastic cover, weed killer"/>
    <n v="28.98"/>
    <s v="Safety Supplies"/>
    <s v="gloves"/>
    <n v="113.66"/>
    <s v="Landscaping"/>
    <s v="weed killer,pruning shears, trufuel"/>
    <n v="11.67999999999998"/>
    <s v="Wash Maintenance"/>
    <s v="plastic cover"/>
    <m/>
    <m/>
    <m/>
    <m/>
    <m/>
    <m/>
    <m/>
    <m/>
    <m/>
    <m/>
    <m/>
    <d v="2024-07-18T00:00:00"/>
    <s v="SL198@tidalwaveautospa.com"/>
    <s v="Joe Chavez"/>
    <x v="7"/>
    <x v="0"/>
  </r>
  <r>
    <s v="Lindsay Schultz"/>
    <s v="EXP-10013892"/>
    <n v="121.54"/>
    <d v="2024-05-22T00:00:00"/>
    <x v="22"/>
    <s v="Itemized"/>
    <s v="Snacks, Wash Maintenance"/>
    <s v="dawn, vinegar, and water/Gatorade"/>
    <n v="78.91"/>
    <s v="Wash Maintenance"/>
    <s v="dawn, vinegar"/>
    <n v="42.63000000000001"/>
    <s v="Snacks"/>
    <s v="bottle water, gatorades"/>
    <m/>
    <m/>
    <m/>
    <m/>
    <m/>
    <m/>
    <m/>
    <m/>
    <m/>
    <m/>
    <m/>
    <m/>
    <m/>
    <m/>
    <d v="2024-07-18T00:00:00"/>
    <s v="SL198@tidalwaveautospa.com"/>
    <s v="Joe Chavez"/>
    <x v="7"/>
    <x v="0"/>
  </r>
  <r>
    <s v="Lindsay Schultz"/>
    <s v="EXP-10013892"/>
    <n v="1617.59"/>
    <d v="2024-06-05T00:00:00"/>
    <x v="11"/>
    <s v="Itemized"/>
    <s v="Parts, Wash Maintenance"/>
    <s v="hydraulic die, hose, fittings, jack, oil, and filters"/>
    <n v="862.23"/>
    <s v="Small Tools"/>
    <s v="hydraulic press, hydraulic press die"/>
    <n v="625.41000000000008"/>
    <s v="Parts"/>
    <s v="brass fittings, hose, strainer screen"/>
    <n v="129.94999999999979"/>
    <s v="Wash Maintenance"/>
    <s v="hydraulic oil"/>
    <m/>
    <m/>
    <m/>
    <m/>
    <m/>
    <m/>
    <m/>
    <m/>
    <m/>
    <m/>
    <m/>
    <d v="2024-07-18T00:00:00"/>
    <s v="SL198@tidalwaveautospa.com"/>
    <s v="Joe Chavez"/>
    <x v="7"/>
    <x v="0"/>
  </r>
  <r>
    <s v="Lindsay Schultz"/>
    <s v="EXP-10013892"/>
    <n v="175.38"/>
    <d v="2024-06-06T00:00:00"/>
    <x v="16"/>
    <s v="Itemized"/>
    <s v="Office Supplies, Parts, Wash Supplies"/>
    <s v="Dremel and supplies to repair vacuum. paper towels and air freshener for bathroom"/>
    <n v="156.94999999999999"/>
    <s v="Small Tools"/>
    <s v="dremel, dremel wheel, torch kit"/>
    <n v="8.98"/>
    <s v="Wash Maintenance"/>
    <s v="down fresh"/>
    <n v="9.4500000000000171"/>
    <s v="Office Supplies"/>
    <s v="paper towels"/>
    <m/>
    <m/>
    <m/>
    <m/>
    <m/>
    <m/>
    <m/>
    <m/>
    <m/>
    <m/>
    <m/>
    <d v="2024-07-18T00:00:00"/>
    <s v="SL198@tidalwaveautospa.com"/>
    <s v="Joe Chavez"/>
    <x v="7"/>
    <x v="0"/>
  </r>
  <r>
    <s v="Lindsay Schultz"/>
    <s v="EXP-10013892"/>
    <n v="355.35"/>
    <d v="2024-06-07T00:00:00"/>
    <x v="2"/>
    <s v="Wash Repairs"/>
    <s v="Vac house air compressor trouble shooting-sent by Ben Belcher"/>
    <s v="Vac house air compressor trouble shooting-sent by Ben Belcher"/>
    <m/>
    <m/>
    <m/>
    <m/>
    <m/>
    <m/>
    <m/>
    <m/>
    <m/>
    <m/>
    <m/>
    <m/>
    <m/>
    <m/>
    <m/>
    <m/>
    <m/>
    <m/>
    <m/>
    <m/>
    <d v="2024-07-18T00:00:00"/>
    <s v="SL198@tidalwaveautospa.com"/>
    <s v="Joe Chavez"/>
    <x v="7"/>
    <x v="0"/>
  </r>
  <r>
    <s v="TRAVIS BALLARD"/>
    <s v="EXP-10014882"/>
    <n v="104.75"/>
    <d v="2024-06-21T00:00:00"/>
    <x v="8"/>
    <s v="Itemized"/>
    <s v="Small Tools, Snacks"/>
    <s v="Fans and gatorades"/>
    <n v="28.79"/>
    <s v="Snacks"/>
    <s v="gatorades"/>
    <n v="48.98"/>
    <s v="Small Tools"/>
    <s v="fans"/>
    <n v="26.98"/>
    <s v="Landscaping"/>
    <s v="sprinklers"/>
    <m/>
    <m/>
    <m/>
    <m/>
    <m/>
    <m/>
    <m/>
    <m/>
    <m/>
    <m/>
    <m/>
    <d v="2024-07-18T00:00:00"/>
    <s v="SL207@tidalwaveautospa.com"/>
    <s v="Joe Chavez"/>
    <x v="7"/>
    <x v="0"/>
  </r>
  <r>
    <s v="TRAVIS BALLARD"/>
    <s v="EXP-10014882"/>
    <n v="75.63"/>
    <d v="2024-06-25T00:00:00"/>
    <x v="8"/>
    <s v="Snacks"/>
    <s v="Snacks"/>
    <s v="Water, Gatorades, hydration packets"/>
    <m/>
    <m/>
    <m/>
    <m/>
    <m/>
    <m/>
    <m/>
    <m/>
    <m/>
    <m/>
    <m/>
    <m/>
    <m/>
    <m/>
    <m/>
    <m/>
    <m/>
    <m/>
    <m/>
    <m/>
    <d v="2024-07-18T00:00:00"/>
    <s v="SL207@tidalwaveautospa.com"/>
    <s v="Joe Chavez"/>
    <x v="7"/>
    <x v="0"/>
  </r>
  <r>
    <s v="TRAVIS BALLARD"/>
    <s v="EXP-10014882"/>
    <n v="1005.99"/>
    <d v="2024-06-29T00:00:00"/>
    <x v="22"/>
    <s v="Itemized"/>
    <s v="Office Supplies, Safety Supplies, Wash Maintenance, Wash Supplies"/>
    <s v="Cleaning supplies spray bottels, vinegar, dawn soap, paper towels, and gloves"/>
    <n v="377.99"/>
    <s v="Wash Supplies"/>
    <s v="spray bottles"/>
    <n v="449.99"/>
    <s v="Wash Maintenance"/>
    <s v="vinegar, dawn"/>
    <n v="62"/>
    <s v="Office Supplies"/>
    <s v="paper towels"/>
    <n v="116.01"/>
    <s v="Safety Supplies"/>
    <s v="gloves"/>
    <m/>
    <m/>
    <m/>
    <m/>
    <m/>
    <m/>
    <m/>
    <m/>
    <d v="2024-07-18T00:00:00"/>
    <s v="SL207@tidalwaveautospa.com"/>
    <s v="Joe Chavez"/>
    <x v="7"/>
    <x v="0"/>
  </r>
  <r>
    <s v="David Nightingale"/>
    <s v="EXP-10014552"/>
    <n v="119.31"/>
    <d v="2024-05-20T00:00:00"/>
    <x v="22"/>
    <s v="Itemized"/>
    <s v="Landscaping, Small Tools, Wash Maintenance"/>
    <s v="vinegar, Allen wrench, mulch"/>
    <n v="88.38"/>
    <s v="Wash Maintenance"/>
    <s v="vinegar"/>
    <n v="17.149999999999999"/>
    <s v="Landscaping"/>
    <s v="mulch"/>
    <n v="13.78"/>
    <s v="Small Tools"/>
    <s v="torx set"/>
    <m/>
    <m/>
    <m/>
    <m/>
    <m/>
    <m/>
    <m/>
    <m/>
    <m/>
    <m/>
    <m/>
    <d v="2024-07-18T00:00:00"/>
    <s v="SL141@tidalwaveautospa.com"/>
    <s v="Michael Donnelly"/>
    <x v="7"/>
    <x v="0"/>
  </r>
  <r>
    <s v="David Nightingale"/>
    <s v="EXP-10014552"/>
    <n v="59.91"/>
    <d v="2024-05-20T00:00:00"/>
    <x v="35"/>
    <s v="Small Tools"/>
    <s v="Small Tools"/>
    <s v="pressure washer hose"/>
    <m/>
    <m/>
    <m/>
    <m/>
    <m/>
    <m/>
    <m/>
    <m/>
    <m/>
    <m/>
    <m/>
    <m/>
    <m/>
    <m/>
    <m/>
    <m/>
    <m/>
    <m/>
    <m/>
    <m/>
    <d v="2024-07-18T00:00:00"/>
    <s v="SL141@tidalwaveautospa.com"/>
    <s v="Michael Donnelly"/>
    <x v="7"/>
    <x v="0"/>
  </r>
  <r>
    <s v="David Nightingale"/>
    <s v="EXP-10014552"/>
    <n v="117.8"/>
    <d v="2024-05-24T00:00:00"/>
    <x v="1"/>
    <s v="Parts"/>
    <s v="Parts"/>
    <s v="hydraulic hoses to fix leak"/>
    <m/>
    <m/>
    <m/>
    <m/>
    <m/>
    <m/>
    <m/>
    <m/>
    <m/>
    <m/>
    <m/>
    <m/>
    <m/>
    <m/>
    <m/>
    <m/>
    <m/>
    <m/>
    <m/>
    <m/>
    <d v="2024-07-18T00:00:00"/>
    <s v="SL141@tidalwaveautospa.com"/>
    <s v="Michael Donnelly"/>
    <x v="7"/>
    <x v="0"/>
  </r>
  <r>
    <s v="David Nightingale"/>
    <s v="EXP-10014552"/>
    <n v="220.39"/>
    <d v="2024-06-15T00:00:00"/>
    <x v="16"/>
    <s v="Fuel"/>
    <s v="Fuel"/>
    <s v="gas blower for site"/>
    <m/>
    <m/>
    <m/>
    <m/>
    <m/>
    <m/>
    <m/>
    <m/>
    <m/>
    <m/>
    <m/>
    <m/>
    <m/>
    <m/>
    <m/>
    <m/>
    <m/>
    <m/>
    <m/>
    <m/>
    <d v="2024-07-18T00:00:00"/>
    <s v="SL141@tidalwaveautospa.com"/>
    <s v="Michael Donnelly"/>
    <x v="7"/>
    <x v="0"/>
  </r>
  <r>
    <s v="David Nightingale"/>
    <s v="EXP-10014552"/>
    <n v="49.2"/>
    <d v="2024-06-15T00:00:00"/>
    <x v="22"/>
    <s v="Safety Supplies"/>
    <s v="Safety Supplies"/>
    <s v="gloves"/>
    <m/>
    <m/>
    <m/>
    <m/>
    <m/>
    <m/>
    <m/>
    <m/>
    <m/>
    <m/>
    <m/>
    <m/>
    <m/>
    <m/>
    <m/>
    <m/>
    <m/>
    <m/>
    <m/>
    <m/>
    <d v="2024-07-18T00:00:00"/>
    <s v="SL141@tidalwaveautospa.com"/>
    <s v="Michael Donnelly"/>
    <x v="7"/>
    <x v="0"/>
  </r>
  <r>
    <s v="Janell Campbell"/>
    <s v="EXP-10014881"/>
    <n v="96.33"/>
    <d v="2024-06-17T00:00:00"/>
    <x v="11"/>
    <s v="Itemized"/>
    <s v="shop vac, gloves"/>
    <s v="shop vac, gloves"/>
    <n v="64.990000000000009"/>
    <s v="Small Tools"/>
    <s v="shop vac"/>
    <n v="31.339999999999989"/>
    <s v="Safety Supplies"/>
    <s v="gloves"/>
    <m/>
    <m/>
    <m/>
    <m/>
    <m/>
    <m/>
    <m/>
    <m/>
    <m/>
    <m/>
    <m/>
    <m/>
    <m/>
    <m/>
    <d v="2024-07-18T00:00:00"/>
    <s v="SL115@tidalwaveautospa.com"/>
    <s v="Ricky Doyle"/>
    <x v="7"/>
    <x v="0"/>
  </r>
  <r>
    <s v="Janell Campbell"/>
    <s v="EXP-10014881"/>
    <n v="193.16"/>
    <d v="2024-06-18T00:00:00"/>
    <x v="7"/>
    <s v="Wash Repairs"/>
    <s v="Office Supplies"/>
    <s v="Repair office A/C"/>
    <m/>
    <m/>
    <m/>
    <m/>
    <m/>
    <m/>
    <m/>
    <m/>
    <m/>
    <m/>
    <m/>
    <m/>
    <m/>
    <m/>
    <m/>
    <m/>
    <m/>
    <m/>
    <m/>
    <m/>
    <d v="2024-07-18T00:00:00"/>
    <s v="SL115@tidalwaveautospa.com"/>
    <s v="Ricky Doyle"/>
    <x v="7"/>
    <x v="0"/>
  </r>
  <r>
    <s v="Janell Campbell"/>
    <s v="EXP-10014881"/>
    <n v="191.73"/>
    <d v="2024-06-24T00:00:00"/>
    <x v="8"/>
    <s v="Snacks"/>
    <s v="Snacks"/>
    <s v="Drinks"/>
    <m/>
    <m/>
    <m/>
    <m/>
    <m/>
    <m/>
    <m/>
    <m/>
    <m/>
    <m/>
    <m/>
    <m/>
    <m/>
    <m/>
    <m/>
    <m/>
    <m/>
    <m/>
    <m/>
    <m/>
    <d v="2024-07-18T00:00:00"/>
    <s v="SL115@tidalwaveautospa.com"/>
    <s v="Ricky Doyle"/>
    <x v="7"/>
    <x v="0"/>
  </r>
  <r>
    <s v="Janell Campbell"/>
    <s v="EXP-10014881"/>
    <n v="6.18"/>
    <d v="2024-06-25T00:00:00"/>
    <x v="8"/>
    <s v="Snacks"/>
    <s v="Snacks"/>
    <s v="Ice"/>
    <m/>
    <m/>
    <m/>
    <m/>
    <m/>
    <m/>
    <m/>
    <m/>
    <m/>
    <m/>
    <m/>
    <m/>
    <m/>
    <m/>
    <m/>
    <m/>
    <m/>
    <m/>
    <m/>
    <m/>
    <d v="2024-07-18T00:00:00"/>
    <s v="SL115@tidalwaveautospa.com"/>
    <s v="Ricky Doyle"/>
    <x v="7"/>
    <x v="0"/>
  </r>
  <r>
    <s v="Janell Campbell"/>
    <s v="EXP-10014881"/>
    <n v="419.86"/>
    <d v="2024-06-30T00:00:00"/>
    <x v="1"/>
    <s v="Parts"/>
    <s v="Hydraluc hoses and supplies"/>
    <s v="Hydraluc hoses and supplies"/>
    <m/>
    <m/>
    <m/>
    <m/>
    <m/>
    <m/>
    <m/>
    <m/>
    <m/>
    <m/>
    <m/>
    <m/>
    <m/>
    <m/>
    <m/>
    <m/>
    <m/>
    <m/>
    <m/>
    <m/>
    <d v="2024-07-18T00:00:00"/>
    <s v="SL115@tidalwaveautospa.com"/>
    <s v="Ricky Doyle"/>
    <x v="7"/>
    <x v="0"/>
  </r>
  <r>
    <s v="Felicia Slager"/>
    <s v="EXP-10013958"/>
    <n v="22.17"/>
    <d v="2024-05-17T00:00:00"/>
    <x v="1"/>
    <s v="Plumbing Expense"/>
    <s v="Parts, Plumbing Expense"/>
    <s v="PVC fittings"/>
    <m/>
    <m/>
    <m/>
    <m/>
    <m/>
    <m/>
    <m/>
    <m/>
    <m/>
    <m/>
    <m/>
    <m/>
    <m/>
    <m/>
    <m/>
    <m/>
    <m/>
    <m/>
    <m/>
    <m/>
    <d v="2024-07-18T00:00:00"/>
    <s v="SL205@tidalwaveautospa.com"/>
    <s v="Cory Cummings"/>
    <x v="7"/>
    <x v="0"/>
  </r>
  <r>
    <s v="Felicia Slager"/>
    <s v="EXP-10013958"/>
    <n v="11.47"/>
    <d v="2024-05-30T00:00:00"/>
    <x v="22"/>
    <s v="Wash Supplies"/>
    <s v="Wash Supplies"/>
    <s v="prep sponges"/>
    <m/>
    <m/>
    <m/>
    <m/>
    <m/>
    <m/>
    <m/>
    <m/>
    <m/>
    <m/>
    <m/>
    <m/>
    <m/>
    <m/>
    <m/>
    <m/>
    <m/>
    <m/>
    <m/>
    <m/>
    <d v="2024-07-18T00:00:00"/>
    <s v="SL205@tidalwaveautospa.com"/>
    <s v="Cory Cummings"/>
    <x v="7"/>
    <x v="0"/>
  </r>
  <r>
    <s v="Felicia Slager"/>
    <s v="EXP-10013958"/>
    <n v="16.14"/>
    <d v="2024-06-08T00:00:00"/>
    <x v="9"/>
    <s v="Snacks"/>
    <s v="water"/>
    <s v="water"/>
    <m/>
    <m/>
    <m/>
    <m/>
    <m/>
    <m/>
    <m/>
    <m/>
    <m/>
    <m/>
    <m/>
    <m/>
    <m/>
    <m/>
    <m/>
    <m/>
    <m/>
    <m/>
    <m/>
    <m/>
    <d v="2024-07-18T00:00:00"/>
    <s v="SL205@tidalwaveautospa.com"/>
    <s v="Cory Cummings"/>
    <x v="7"/>
    <x v="0"/>
  </r>
  <r>
    <s v="Arthur Johnson"/>
    <s v="EXP-10014332"/>
    <n v="21.63"/>
    <d v="2024-05-14T00:00:00"/>
    <x v="21"/>
    <s v="Wash Maintenance"/>
    <s v="detergent"/>
    <s v="detergent"/>
    <m/>
    <m/>
    <m/>
    <m/>
    <m/>
    <m/>
    <m/>
    <m/>
    <m/>
    <m/>
    <m/>
    <m/>
    <m/>
    <m/>
    <m/>
    <m/>
    <m/>
    <m/>
    <m/>
    <m/>
    <d v="2024-07-18T00:00:00"/>
    <s v="SL280@tidalwaveautospa.com"/>
    <s v="Derek Schillinger"/>
    <x v="7"/>
    <x v="0"/>
  </r>
  <r>
    <s v="Arthur Johnson"/>
    <s v="EXP-10014332"/>
    <n v="60"/>
    <d v="2024-05-16T00:00:00"/>
    <x v="14"/>
    <s v="Office Furniture"/>
    <s v="Water 6/5gal dispenser"/>
    <s v="Water 6/5gal dispenser"/>
    <m/>
    <m/>
    <m/>
    <m/>
    <m/>
    <m/>
    <m/>
    <m/>
    <m/>
    <m/>
    <m/>
    <m/>
    <m/>
    <m/>
    <m/>
    <m/>
    <m/>
    <m/>
    <m/>
    <m/>
    <d v="2024-07-18T00:00:00"/>
    <s v="SL280@tidalwaveautospa.com"/>
    <s v="Derek Schillinger"/>
    <x v="7"/>
    <x v="0"/>
  </r>
  <r>
    <s v="Arthur Johnson"/>
    <s v="EXP-10014332"/>
    <n v="105.83"/>
    <d v="2024-05-17T00:00:00"/>
    <x v="21"/>
    <s v="Vehicle Damage Claims"/>
    <s v="Mirror for Tahoe"/>
    <s v="Mirror for Tahoe"/>
    <m/>
    <m/>
    <m/>
    <m/>
    <m/>
    <m/>
    <m/>
    <m/>
    <m/>
    <m/>
    <m/>
    <m/>
    <m/>
    <m/>
    <m/>
    <m/>
    <m/>
    <m/>
    <m/>
    <m/>
    <d v="2024-07-18T00:00:00"/>
    <s v="SL280@tidalwaveautospa.com"/>
    <s v="Derek Schillinger"/>
    <x v="7"/>
    <x v="0"/>
  </r>
  <r>
    <s v="Katherine Hockaday"/>
    <s v="EXP-10014816"/>
    <n v="148.25"/>
    <d v="2024-05-03T00:00:00"/>
    <x v="0"/>
    <s v="Itemized"/>
    <s v="Wash Maintenance"/>
    <s v="Vinegar/dawn/batteries/"/>
    <n v="105.81"/>
    <s v="Wash Maintenance"/>
    <s v="dish soap, vinegar, chlorine tablets, ajax"/>
    <n v="24.53"/>
    <s v="Office Supplies"/>
    <s v="file folders, batteries"/>
    <n v="17.91"/>
    <s v="Safety Supplies"/>
    <s v="gloves"/>
    <m/>
    <m/>
    <m/>
    <m/>
    <m/>
    <m/>
    <m/>
    <m/>
    <m/>
    <m/>
    <m/>
    <d v="2024-07-18T00:00:00"/>
    <s v="SL239@tidalwaveautospa.com"/>
    <s v="Derek Schillinger"/>
    <x v="7"/>
    <x v="0"/>
  </r>
  <r>
    <s v="Katherine Hockaday"/>
    <s v="EXP-10014816"/>
    <n v="137.86000000000001"/>
    <d v="2024-05-17T00:00:00"/>
    <x v="19"/>
    <s v="Remove From Report"/>
    <s v="Snacks"/>
    <s v="Site snacks, bvinegar, gotilla tapes water"/>
    <m/>
    <m/>
    <m/>
    <m/>
    <m/>
    <m/>
    <m/>
    <m/>
    <m/>
    <m/>
    <m/>
    <m/>
    <m/>
    <m/>
    <m/>
    <m/>
    <m/>
    <m/>
    <m/>
    <m/>
    <d v="2024-07-18T00:00:00"/>
    <s v="SL239@tidalwaveautospa.com"/>
    <s v="Derek Schillinger"/>
    <x v="7"/>
    <x v="0"/>
  </r>
  <r>
    <s v="Katherine Hockaday"/>
    <s v="EXP-10014816"/>
    <n v="12"/>
    <d v="2024-05-17T00:00:00"/>
    <x v="6"/>
    <s v="Car Wash"/>
    <s v="Drb testing"/>
    <s v="Drb testing"/>
    <m/>
    <m/>
    <m/>
    <m/>
    <m/>
    <m/>
    <m/>
    <m/>
    <m/>
    <m/>
    <m/>
    <m/>
    <m/>
    <m/>
    <m/>
    <m/>
    <m/>
    <m/>
    <m/>
    <m/>
    <d v="2024-07-18T00:00:00"/>
    <s v="SL239@tidalwaveautospa.com"/>
    <s v="Derek Schillinger"/>
    <x v="7"/>
    <x v="0"/>
  </r>
  <r>
    <s v="Katherine Hockaday"/>
    <s v="EXP-10014816"/>
    <n v="-12"/>
    <d v="2024-05-17T00:00:00"/>
    <x v="6"/>
    <s v="Car Wash"/>
    <s v="Drb teating"/>
    <s v="Drb teating"/>
    <m/>
    <m/>
    <m/>
    <m/>
    <m/>
    <m/>
    <m/>
    <m/>
    <m/>
    <m/>
    <m/>
    <m/>
    <m/>
    <m/>
    <m/>
    <m/>
    <m/>
    <m/>
    <m/>
    <m/>
    <d v="2024-07-18T00:00:00"/>
    <s v="SL239@tidalwaveautospa.com"/>
    <s v="Derek Schillinger"/>
    <x v="7"/>
    <x v="0"/>
  </r>
  <r>
    <s v="Katherine Hockaday"/>
    <s v="EXP-10014816"/>
    <n v="79.48"/>
    <d v="2024-05-21T00:00:00"/>
    <x v="2"/>
    <s v="Parts"/>
    <s v="Prep lines repair"/>
    <s v="Prep lines repair"/>
    <m/>
    <m/>
    <m/>
    <m/>
    <m/>
    <m/>
    <m/>
    <m/>
    <m/>
    <m/>
    <m/>
    <m/>
    <m/>
    <m/>
    <m/>
    <m/>
    <m/>
    <m/>
    <m/>
    <m/>
    <d v="2024-07-18T00:00:00"/>
    <s v="SL239@tidalwaveautospa.com"/>
    <s v="Derek Schillinger"/>
    <x v="7"/>
    <x v="0"/>
  </r>
  <r>
    <s v="Katherine Hockaday"/>
    <s v="EXP-10014816"/>
    <n v="98.26"/>
    <d v="2024-05-25T00:00:00"/>
    <x v="18"/>
    <s v="Itemized"/>
    <s v="Landscaping, Snacks"/>
    <s v="Sprinklers, water gatorade"/>
    <n v="86.79"/>
    <s v="Landscaping"/>
    <s v="sprinklers, water hoses, water hose nozzle"/>
    <n v="11.47"/>
    <s v="Snacks"/>
    <s v="bottle water"/>
    <m/>
    <m/>
    <m/>
    <m/>
    <m/>
    <m/>
    <m/>
    <m/>
    <m/>
    <m/>
    <m/>
    <m/>
    <m/>
    <m/>
    <d v="2024-07-18T00:00:00"/>
    <s v="SL239@tidalwaveautospa.com"/>
    <s v="Derek Schillinger"/>
    <x v="7"/>
    <x v="0"/>
  </r>
  <r>
    <s v="Katherine Hockaday"/>
    <s v="EXP-10014816"/>
    <n v="36.700000000000003"/>
    <d v="2024-05-31T00:00:00"/>
    <x v="0"/>
    <s v="Itemized"/>
    <s v="Snacks, Wash Maintenance"/>
    <s v="Cleaning supplies and gatorade"/>
    <n v="13.34"/>
    <s v="Wash Maintenance"/>
    <s v="ajax"/>
    <n v="23.36"/>
    <s v="Snacks"/>
    <s v="gatorades"/>
    <m/>
    <m/>
    <m/>
    <m/>
    <m/>
    <m/>
    <m/>
    <m/>
    <m/>
    <m/>
    <m/>
    <m/>
    <m/>
    <m/>
    <d v="2024-07-18T00:00:00"/>
    <s v="SL239@tidalwaveautospa.com"/>
    <s v="Derek Schillinger"/>
    <x v="7"/>
    <x v="0"/>
  </r>
  <r>
    <s v="Katherine Hockaday"/>
    <s v="EXP-10014816"/>
    <n v="15.13"/>
    <d v="2024-06-03T00:00:00"/>
    <x v="0"/>
    <s v="Wash Maintenance"/>
    <s v="Wash Maintenance"/>
    <s v="High temp grease"/>
    <m/>
    <m/>
    <m/>
    <m/>
    <m/>
    <m/>
    <m/>
    <m/>
    <m/>
    <m/>
    <m/>
    <m/>
    <m/>
    <m/>
    <m/>
    <m/>
    <m/>
    <m/>
    <m/>
    <m/>
    <d v="2024-07-18T00:00:00"/>
    <s v="SL239@tidalwaveautospa.com"/>
    <s v="Derek Schillinger"/>
    <x v="7"/>
    <x v="0"/>
  </r>
  <r>
    <s v="Katherine Hockaday"/>
    <s v="EXP-10014816"/>
    <n v="30.22"/>
    <d v="2024-06-03T00:00:00"/>
    <x v="6"/>
    <s v="Wash Maintenance"/>
    <s v="White lithium spray"/>
    <s v="White lithium spray"/>
    <m/>
    <m/>
    <m/>
    <m/>
    <m/>
    <m/>
    <m/>
    <m/>
    <m/>
    <m/>
    <m/>
    <m/>
    <m/>
    <m/>
    <m/>
    <m/>
    <m/>
    <m/>
    <m/>
    <m/>
    <d v="2024-07-18T00:00:00"/>
    <s v="SL239@tidalwaveautospa.com"/>
    <s v="Derek Schillinger"/>
    <x v="7"/>
    <x v="0"/>
  </r>
  <r>
    <s v="Katherine Hockaday"/>
    <s v="EXP-10014816"/>
    <n v="17.3"/>
    <d v="2024-06-08T00:00:00"/>
    <x v="18"/>
    <s v="Parts"/>
    <s v="Hise fotting and adaptor"/>
    <s v="Hise fotting and adaptor"/>
    <m/>
    <m/>
    <m/>
    <m/>
    <m/>
    <m/>
    <m/>
    <m/>
    <m/>
    <m/>
    <m/>
    <m/>
    <m/>
    <m/>
    <m/>
    <m/>
    <m/>
    <m/>
    <m/>
    <m/>
    <d v="2024-07-18T00:00:00"/>
    <s v="SL239@tidalwaveautospa.com"/>
    <s v="Derek Schillinger"/>
    <x v="7"/>
    <x v="0"/>
  </r>
  <r>
    <s v="Katherine Hockaday"/>
    <s v="EXP-10014816"/>
    <n v="51.92"/>
    <d v="2024-06-08T00:00:00"/>
    <x v="0"/>
    <s v="Small Tools"/>
    <s v="Small Tools"/>
    <s v="Disconnect tools for busy prep line"/>
    <m/>
    <m/>
    <m/>
    <m/>
    <m/>
    <m/>
    <m/>
    <m/>
    <m/>
    <m/>
    <m/>
    <m/>
    <m/>
    <m/>
    <m/>
    <m/>
    <m/>
    <m/>
    <m/>
    <m/>
    <d v="2024-07-18T00:00:00"/>
    <s v="SL239@tidalwaveautospa.com"/>
    <s v="Derek Schillinger"/>
    <x v="7"/>
    <x v="0"/>
  </r>
  <r>
    <s v="Katherine Hockaday"/>
    <s v="EXP-10014816"/>
    <n v="85.47"/>
    <d v="2024-06-08T00:00:00"/>
    <x v="0"/>
    <s v="Wash Maintenance"/>
    <s v="Squegee and pole"/>
    <s v="Squegee and pole"/>
    <m/>
    <m/>
    <m/>
    <m/>
    <m/>
    <m/>
    <m/>
    <m/>
    <m/>
    <m/>
    <m/>
    <m/>
    <m/>
    <m/>
    <m/>
    <m/>
    <m/>
    <m/>
    <m/>
    <m/>
    <d v="2024-07-18T00:00:00"/>
    <s v="SL239@tidalwaveautospa.com"/>
    <s v="Derek Schillinger"/>
    <x v="7"/>
    <x v="0"/>
  </r>
  <r>
    <s v="Katherine Hockaday"/>
    <s v="EXP-10014816"/>
    <n v="59.15"/>
    <d v="2024-06-15T00:00:00"/>
    <x v="19"/>
    <s v="Itemized"/>
    <s v="Snacks"/>
    <s v="Water gatorade CLR for window seals"/>
    <n v="22.72"/>
    <s v="Wash Maintenance"/>
    <s v="cleaner for windows"/>
    <n v="36.43"/>
    <s v="Snacks"/>
    <s v="gatorades"/>
    <m/>
    <m/>
    <m/>
    <m/>
    <m/>
    <m/>
    <m/>
    <m/>
    <m/>
    <m/>
    <m/>
    <m/>
    <m/>
    <m/>
    <d v="2024-07-18T00:00:00"/>
    <s v="SL239@tidalwaveautospa.com"/>
    <s v="Derek Schillinger"/>
    <x v="7"/>
    <x v="0"/>
  </r>
  <r>
    <s v="Katherine Hockaday"/>
    <s v="EXP-10014816"/>
    <n v="48.96"/>
    <d v="2024-06-16T00:00:00"/>
    <x v="0"/>
    <s v="Wash Maintenance"/>
    <s v="Wash Maintenance"/>
    <s v="Filter Oring chlorine tabs"/>
    <m/>
    <m/>
    <m/>
    <m/>
    <m/>
    <m/>
    <m/>
    <m/>
    <m/>
    <m/>
    <m/>
    <m/>
    <m/>
    <m/>
    <m/>
    <m/>
    <m/>
    <m/>
    <m/>
    <m/>
    <d v="2024-07-18T00:00:00"/>
    <s v="SL239@tidalwaveautospa.com"/>
    <s v="Derek Schillinger"/>
    <x v="7"/>
    <x v="0"/>
  </r>
  <r>
    <s v="Katherine Hockaday"/>
    <s v="EXP-10014816"/>
    <n v="43.26"/>
    <d v="2024-06-16T00:00:00"/>
    <x v="18"/>
    <s v="Pest Control/Extermination"/>
    <s v="Bug zappers for the mosquitoes at load"/>
    <s v="Bug zappers for the mosquitoes at load"/>
    <m/>
    <m/>
    <m/>
    <m/>
    <m/>
    <m/>
    <m/>
    <m/>
    <m/>
    <m/>
    <m/>
    <m/>
    <m/>
    <m/>
    <m/>
    <m/>
    <m/>
    <m/>
    <m/>
    <m/>
    <d v="2024-07-18T00:00:00"/>
    <s v="SL239@tidalwaveautospa.com"/>
    <s v="Derek Schillinger"/>
    <x v="7"/>
    <x v="0"/>
  </r>
  <r>
    <s v="Katherine Hockaday"/>
    <s v="EXP-10014816"/>
    <n v="44.44"/>
    <d v="2024-06-18T00:00:00"/>
    <x v="0"/>
    <s v="Itemized"/>
    <s v="Snacks"/>
    <s v="Ice, waterpurple power"/>
    <n v="26.88"/>
    <s v="Wash Maintenance"/>
    <s v="purple power"/>
    <n v="21.72"/>
    <s v="Snacks"/>
    <s v="ice, drinks, waters"/>
    <m/>
    <m/>
    <m/>
    <m/>
    <m/>
    <m/>
    <m/>
    <m/>
    <m/>
    <m/>
    <m/>
    <m/>
    <m/>
    <m/>
    <d v="2024-07-18T00:00:00"/>
    <s v="SL239@tidalwaveautospa.com"/>
    <s v="Derek Schillinger"/>
    <x v="7"/>
    <x v="0"/>
  </r>
  <r>
    <s v="Katherine Hockaday"/>
    <s v="EXP-10014816"/>
    <n v="63.82"/>
    <d v="2024-06-19T00:00:00"/>
    <x v="1"/>
    <s v="Parts"/>
    <s v="Parts"/>
    <s v="Couplings orings pipe seal"/>
    <m/>
    <m/>
    <m/>
    <m/>
    <m/>
    <m/>
    <m/>
    <m/>
    <m/>
    <m/>
    <m/>
    <m/>
    <m/>
    <m/>
    <m/>
    <m/>
    <m/>
    <m/>
    <m/>
    <m/>
    <d v="2024-07-18T00:00:00"/>
    <s v="SL239@tidalwaveautospa.com"/>
    <s v="Derek Schillinger"/>
    <x v="7"/>
    <x v="0"/>
  </r>
  <r>
    <s v="Katherine Hockaday"/>
    <s v="EXP-10014816"/>
    <n v="529.95000000000005"/>
    <d v="2024-06-29T00:00:00"/>
    <x v="22"/>
    <s v="Itemized"/>
    <s v="Office Supplies"/>
    <s v="Misters and umbrella- crew getting heat sick-"/>
    <n v="426.39"/>
    <s v="Small Tools"/>
    <s v="misting fans"/>
    <n v="103.5600000000001"/>
    <s v="Office Supplies"/>
    <s v="umbrella"/>
    <m/>
    <m/>
    <m/>
    <m/>
    <m/>
    <m/>
    <m/>
    <m/>
    <m/>
    <m/>
    <m/>
    <m/>
    <m/>
    <m/>
    <d v="2024-07-18T00:00:00"/>
    <s v="SL239@tidalwaveautospa.com"/>
    <s v="Derek Schillinger"/>
    <x v="7"/>
    <x v="0"/>
  </r>
  <r>
    <s v="Megan Moore"/>
    <s v="EXP-10013956"/>
    <n v="268.93"/>
    <d v="2024-05-15T00:00:00"/>
    <x v="22"/>
    <s v="Itemized"/>
    <s v="Snacks, Wash Maintenance, Wash Supplies"/>
    <s v="Dawn dish soap, mop bucket, gatorade, water, vinegar, suckers"/>
    <n v="58.15"/>
    <s v="Snacks"/>
    <s v="gatorades, bottle water, suckers"/>
    <n v="210.78"/>
    <s v="Wash Maintenance"/>
    <s v="dawn, mop bucket, vinegar"/>
    <m/>
    <m/>
    <m/>
    <m/>
    <m/>
    <m/>
    <m/>
    <m/>
    <m/>
    <m/>
    <m/>
    <m/>
    <m/>
    <m/>
    <d v="2024-07-18T00:00:00"/>
    <s v="SL181@tidalwaveautospa.com"/>
    <s v="Derek Schillinger"/>
    <x v="7"/>
    <x v="0"/>
  </r>
  <r>
    <s v="Megan Moore"/>
    <s v="EXP-10013956"/>
    <n v="91.54"/>
    <d v="2024-05-21T00:00:00"/>
    <x v="1"/>
    <s v="Parts"/>
    <s v="Parts"/>
    <s v="Coupling, adapter, bushing, tee"/>
    <m/>
    <m/>
    <m/>
    <m/>
    <m/>
    <m/>
    <m/>
    <m/>
    <m/>
    <m/>
    <m/>
    <m/>
    <m/>
    <m/>
    <m/>
    <m/>
    <m/>
    <m/>
    <m/>
    <m/>
    <d v="2024-07-18T00:00:00"/>
    <s v="SL181@tidalwaveautospa.com"/>
    <s v="Derek Schillinger"/>
    <x v="7"/>
    <x v="0"/>
  </r>
  <r>
    <s v="Megan Moore"/>
    <s v="EXP-10013956"/>
    <n v="207.47"/>
    <d v="2024-05-22T00:00:00"/>
    <x v="22"/>
    <s v="Remove From Report"/>
    <s v="Dues &amp; Subscriptions, Safety Supplies, Wash Maintenance"/>
    <s v="Oil for compressor, gloves … amazon charged the card three times but if you take the total of the aluminum cleaner and add to it than you get the total at the top and the doffetent totals of what I was charged"/>
    <m/>
    <m/>
    <m/>
    <m/>
    <m/>
    <m/>
    <m/>
    <m/>
    <m/>
    <m/>
    <m/>
    <m/>
    <m/>
    <m/>
    <m/>
    <m/>
    <m/>
    <m/>
    <m/>
    <m/>
    <d v="2024-07-18T00:00:00"/>
    <s v="SL181@tidalwaveautospa.com"/>
    <s v="Derek Schillinger"/>
    <x v="7"/>
    <x v="0"/>
  </r>
  <r>
    <s v="Megan Moore"/>
    <s v="EXP-10013956"/>
    <n v="109.88"/>
    <d v="2024-05-23T00:00:00"/>
    <x v="22"/>
    <s v="Remove From Report"/>
    <s v="Cleaner for arches"/>
    <s v="Cleaner for arches"/>
    <m/>
    <m/>
    <m/>
    <m/>
    <m/>
    <m/>
    <m/>
    <m/>
    <m/>
    <m/>
    <m/>
    <m/>
    <m/>
    <m/>
    <m/>
    <m/>
    <m/>
    <m/>
    <m/>
    <m/>
    <d v="2024-07-18T00:00:00"/>
    <s v="SL181@tidalwaveautospa.com"/>
    <s v="Derek Schillinger"/>
    <x v="7"/>
    <x v="0"/>
  </r>
  <r>
    <s v="Megan Moore"/>
    <s v="EXP-10013956"/>
    <n v="97.97"/>
    <d v="2024-05-24T00:00:00"/>
    <x v="41"/>
    <s v="Itemized"/>
    <s v="Office Furniture, Office Supplies, Security"/>
    <s v="Shelf for office, batteries, locks for back of xpt"/>
    <n v="57.98"/>
    <s v="Office Supplies"/>
    <s v="shelfs, batteries"/>
    <n v="39.989999999999988"/>
    <s v="Security"/>
    <s v="locks for back of xpt"/>
    <m/>
    <m/>
    <m/>
    <m/>
    <m/>
    <m/>
    <m/>
    <m/>
    <m/>
    <m/>
    <m/>
    <m/>
    <m/>
    <m/>
    <d v="2024-07-18T00:00:00"/>
    <s v="SL181@tidalwaveautospa.com"/>
    <s v="Derek Schillinger"/>
    <x v="7"/>
    <x v="0"/>
  </r>
  <r>
    <s v="Megan Moore"/>
    <s v="EXP-10013956"/>
    <n v="15.33"/>
    <d v="2024-06-01T00:00:00"/>
    <x v="35"/>
    <s v="Office Supplies"/>
    <s v="Office Supplies"/>
    <s v="Hdmi for xpt"/>
    <m/>
    <m/>
    <m/>
    <m/>
    <m/>
    <m/>
    <m/>
    <m/>
    <m/>
    <m/>
    <m/>
    <m/>
    <m/>
    <m/>
    <m/>
    <m/>
    <m/>
    <m/>
    <m/>
    <m/>
    <d v="2024-07-18T00:00:00"/>
    <s v="SL181@tidalwaveautospa.com"/>
    <s v="Derek Schillinger"/>
    <x v="7"/>
    <x v="0"/>
  </r>
  <r>
    <s v="Megan Moore"/>
    <s v="EXP-10013956"/>
    <n v="13.94"/>
    <d v="2024-06-06T00:00:00"/>
    <x v="0"/>
    <s v="Wash Maintenance"/>
    <s v="Wash Maintenance"/>
    <s v="Cleaning supplies"/>
    <m/>
    <m/>
    <m/>
    <m/>
    <m/>
    <m/>
    <m/>
    <m/>
    <m/>
    <m/>
    <m/>
    <m/>
    <m/>
    <m/>
    <m/>
    <m/>
    <m/>
    <m/>
    <m/>
    <m/>
    <d v="2024-07-18T00:00:00"/>
    <s v="SL181@tidalwaveautospa.com"/>
    <s v="Derek Schillinger"/>
    <x v="7"/>
    <x v="0"/>
  </r>
  <r>
    <s v="Megan Moore"/>
    <s v="EXP-10013956"/>
    <n v="209"/>
    <d v="2024-06-07T00:00:00"/>
    <x v="19"/>
    <s v="Itemized"/>
    <s v="Office Supplies, Safety Supplies, Snacks, Wash Maintenance"/>
    <s v="Water, gatorade, paper, dawn dish soap, suckers, gloves"/>
    <n v="80.759999999999991"/>
    <s v="Snacks"/>
    <s v="bottle water, gatorades, suckers"/>
    <n v="77.319999999999993"/>
    <s v="Office Supplies"/>
    <s v="sunscreen"/>
    <n v="18.96"/>
    <s v="Safety Supplies"/>
    <s v="gloves"/>
    <n v="31.960000000000012"/>
    <s v="Wash Maintenance"/>
    <s v="dawn"/>
    <m/>
    <m/>
    <m/>
    <m/>
    <m/>
    <m/>
    <m/>
    <m/>
    <d v="2024-07-18T00:00:00"/>
    <s v="SL181@tidalwaveautospa.com"/>
    <s v="Derek Schillinger"/>
    <x v="7"/>
    <x v="0"/>
  </r>
  <r>
    <s v="Megan Moore"/>
    <s v="EXP-10013956"/>
    <n v="2.5"/>
    <d v="2024-06-10T00:00:00"/>
    <x v="0"/>
    <s v="Office Supplies"/>
    <s v="Office Supplies"/>
    <s v="Broom handles"/>
    <m/>
    <m/>
    <m/>
    <m/>
    <m/>
    <m/>
    <m/>
    <m/>
    <m/>
    <m/>
    <m/>
    <m/>
    <m/>
    <m/>
    <m/>
    <m/>
    <m/>
    <m/>
    <m/>
    <m/>
    <d v="2024-07-18T00:00:00"/>
    <s v="SL181@tidalwaveautospa.com"/>
    <s v="Derek Schillinger"/>
    <x v="7"/>
    <x v="0"/>
  </r>
  <r>
    <s v="Jordan Easton"/>
    <s v="EXP-10014856"/>
    <n v="155.09"/>
    <d v="2024-06-25T00:00:00"/>
    <x v="11"/>
    <s v="Wash Maintenance"/>
    <s v="Dunnage rack"/>
    <s v="Dunnage rack"/>
    <m/>
    <m/>
    <m/>
    <m/>
    <m/>
    <m/>
    <m/>
    <m/>
    <m/>
    <m/>
    <m/>
    <m/>
    <m/>
    <m/>
    <m/>
    <m/>
    <m/>
    <m/>
    <m/>
    <m/>
    <d v="2024-07-18T00:00:00"/>
    <s v="SL316@tidalwaveautospa.com"/>
    <s v="Derek Schillinger"/>
    <x v="7"/>
    <x v="0"/>
  </r>
  <r>
    <s v="Jordan Easton"/>
    <s v="EXP-10014856"/>
    <n v="530.65"/>
    <d v="2024-06-25T00:00:00"/>
    <x v="0"/>
    <s v="Office Supplies"/>
    <s v="Office Supplies"/>
    <s v="shelves and hooks"/>
    <m/>
    <m/>
    <m/>
    <m/>
    <m/>
    <m/>
    <m/>
    <m/>
    <m/>
    <m/>
    <m/>
    <m/>
    <m/>
    <m/>
    <m/>
    <m/>
    <m/>
    <m/>
    <m/>
    <m/>
    <d v="2024-07-18T00:00:00"/>
    <s v="SL316@tidalwaveautospa.com"/>
    <s v="Derek Schillinger"/>
    <x v="7"/>
    <x v="0"/>
  </r>
  <r>
    <s v="Destiney Jimenez"/>
    <s v="EXP-10014873"/>
    <n v="15.98"/>
    <d v="2024-07-03T00:00:00"/>
    <x v="0"/>
    <s v="Snacks"/>
    <s v="Snacks"/>
    <s v="Water for team"/>
    <m/>
    <m/>
    <m/>
    <m/>
    <m/>
    <m/>
    <m/>
    <m/>
    <m/>
    <m/>
    <m/>
    <m/>
    <m/>
    <m/>
    <m/>
    <m/>
    <m/>
    <m/>
    <m/>
    <m/>
    <d v="2024-07-18T00:00:00"/>
    <s v="SL156@tidalwaveautospa.com"/>
    <s v="Derek Schillinger"/>
    <x v="7"/>
    <x v="0"/>
  </r>
  <r>
    <s v="Brian Hodge"/>
    <s v="EXP-10014898"/>
    <n v="152.55000000000001"/>
    <d v="2024-06-20T00:00:00"/>
    <x v="2"/>
    <s v="Office Furniture"/>
    <s v="Office Furniture"/>
    <s v="replaced Mini Fridge"/>
    <m/>
    <m/>
    <m/>
    <m/>
    <m/>
    <m/>
    <m/>
    <m/>
    <m/>
    <m/>
    <m/>
    <m/>
    <m/>
    <m/>
    <m/>
    <m/>
    <m/>
    <m/>
    <m/>
    <m/>
    <d v="2024-07-18T00:00:00"/>
    <s v="SL261@tidalwaveautospa.com"/>
    <s v="Jeff Mathis"/>
    <x v="7"/>
    <x v="0"/>
  </r>
  <r>
    <s v="Brian Hodge"/>
    <s v="EXP-10014898"/>
    <n v="39.909999999999997"/>
    <d v="2024-06-23T00:00:00"/>
    <x v="8"/>
    <s v="Snacks"/>
    <s v="Snacks"/>
    <s v="fruit, Drinks, Hydration"/>
    <m/>
    <m/>
    <m/>
    <m/>
    <m/>
    <m/>
    <m/>
    <m/>
    <m/>
    <m/>
    <m/>
    <m/>
    <m/>
    <m/>
    <m/>
    <m/>
    <m/>
    <m/>
    <m/>
    <m/>
    <d v="2024-07-18T00:00:00"/>
    <s v="SL261@tidalwaveautospa.com"/>
    <s v="Jeff Mathis"/>
    <x v="7"/>
    <x v="0"/>
  </r>
  <r>
    <s v="Brian Hodge"/>
    <s v="EXP-10014898"/>
    <n v="115.52"/>
    <d v="2024-06-29T00:00:00"/>
    <x v="0"/>
    <s v="Wash Maintenance"/>
    <s v="Wash Maintenance"/>
    <s v="salt and handles"/>
    <m/>
    <m/>
    <m/>
    <m/>
    <m/>
    <m/>
    <m/>
    <m/>
    <m/>
    <m/>
    <m/>
    <m/>
    <m/>
    <m/>
    <m/>
    <m/>
    <m/>
    <m/>
    <m/>
    <m/>
    <d v="2024-07-18T00:00:00"/>
    <s v="SL261@tidalwaveautospa.com"/>
    <s v="Jeff Mathis"/>
    <x v="7"/>
    <x v="0"/>
  </r>
  <r>
    <s v="Mike Breitrick"/>
    <s v="EXP-10014507"/>
    <n v="750.5"/>
    <d v="2024-06-11T00:00:00"/>
    <x v="2"/>
    <s v="Wash Repairs"/>
    <s v="RO repair"/>
    <s v="RO repair"/>
    <m/>
    <m/>
    <m/>
    <m/>
    <m/>
    <m/>
    <m/>
    <m/>
    <m/>
    <m/>
    <m/>
    <m/>
    <m/>
    <m/>
    <m/>
    <m/>
    <m/>
    <m/>
    <m/>
    <m/>
    <d v="2024-07-18T00:00:00"/>
    <s v="SL249@tidalwaveautospa.com"/>
    <s v="Steven Kyriazis"/>
    <x v="7"/>
    <x v="0"/>
  </r>
  <r>
    <s v="Mike Breitrick"/>
    <s v="EXP-10014507"/>
    <n v="79.83"/>
    <d v="2024-06-16T00:00:00"/>
    <x v="11"/>
    <s v="Small Tools"/>
    <s v="Small Tools"/>
    <s v="fan misting kit"/>
    <m/>
    <m/>
    <m/>
    <m/>
    <m/>
    <m/>
    <m/>
    <m/>
    <m/>
    <m/>
    <m/>
    <m/>
    <m/>
    <m/>
    <m/>
    <m/>
    <m/>
    <m/>
    <m/>
    <m/>
    <d v="2024-07-18T00:00:00"/>
    <s v="SL249@tidalwaveautospa.com"/>
    <s v="Steven Kyriazis"/>
    <x v="7"/>
    <x v="0"/>
  </r>
  <r>
    <s v="Adam DeGroot"/>
    <s v="EXP-10014570"/>
    <n v="22.8"/>
    <d v="2024-06-12T00:00:00"/>
    <x v="22"/>
    <s v="Itemized"/>
    <s v="Small Tools, Wash Maintenance"/>
    <s v="degreaser and cutting blades"/>
    <n v="14.9"/>
    <s v="Wash Maintenance"/>
    <s v="degreaser"/>
    <n v="7.9"/>
    <s v="Small Tools"/>
    <s v="cutting blades"/>
    <m/>
    <m/>
    <m/>
    <m/>
    <m/>
    <m/>
    <m/>
    <m/>
    <m/>
    <m/>
    <m/>
    <m/>
    <m/>
    <m/>
    <d v="2024-07-18T00:00:00"/>
    <s v="SL7@tidalwaveautospa.com"/>
    <s v="David Foster"/>
    <x v="7"/>
    <x v="0"/>
  </r>
  <r>
    <s v="Adam DeGroot"/>
    <s v="EXP-10014570"/>
    <n v="15.79"/>
    <d v="2024-06-12T00:00:00"/>
    <x v="23"/>
    <s v="Snacks"/>
    <s v="Snacks"/>
    <s v="water for lobby"/>
    <m/>
    <m/>
    <m/>
    <m/>
    <m/>
    <m/>
    <m/>
    <m/>
    <m/>
    <m/>
    <m/>
    <m/>
    <m/>
    <m/>
    <m/>
    <m/>
    <m/>
    <m/>
    <m/>
    <m/>
    <d v="2024-07-18T00:00:00"/>
    <s v="SL7@tidalwaveautospa.com"/>
    <s v="David Foster"/>
    <x v="7"/>
    <x v="0"/>
  </r>
  <r>
    <s v="Chad Stawicki"/>
    <s v="EXP-10014532"/>
    <n v="288.64"/>
    <d v="2024-05-22T00:00:00"/>
    <x v="0"/>
    <s v="Wash Maintenance"/>
    <s v="Wash Maintenance"/>
    <s v="Hydraulic oil"/>
    <m/>
    <m/>
    <m/>
    <m/>
    <m/>
    <m/>
    <m/>
    <m/>
    <m/>
    <m/>
    <m/>
    <m/>
    <m/>
    <m/>
    <m/>
    <m/>
    <m/>
    <m/>
    <m/>
    <m/>
    <d v="2024-07-18T00:00:00"/>
    <s v="SL13@tidalwaveautospa.com"/>
    <s v="David Foster"/>
    <x v="7"/>
    <x v="0"/>
  </r>
  <r>
    <s v="Chad Stawicki"/>
    <s v="EXP-10014532"/>
    <n v="405.9"/>
    <d v="2024-06-08T00:00:00"/>
    <x v="11"/>
    <s v="Small Tools"/>
    <s v="Small Tools"/>
    <s v="New fans for site"/>
    <m/>
    <m/>
    <m/>
    <m/>
    <m/>
    <m/>
    <m/>
    <m/>
    <m/>
    <m/>
    <m/>
    <m/>
    <m/>
    <m/>
    <m/>
    <m/>
    <m/>
    <m/>
    <m/>
    <m/>
    <d v="2024-07-18T00:00:00"/>
    <s v="SL13@tidalwaveautospa.com"/>
    <s v="David Foster"/>
    <x v="7"/>
    <x v="0"/>
  </r>
  <r>
    <s v="Mike Breitrick"/>
    <s v="EXP-10014221"/>
    <n v="192.55"/>
    <d v="2024-05-29T00:00:00"/>
    <x v="11"/>
    <s v="Small Tools"/>
    <s v="Small Tools"/>
    <s v="fan for loading area"/>
    <m/>
    <m/>
    <m/>
    <m/>
    <m/>
    <m/>
    <m/>
    <m/>
    <m/>
    <m/>
    <m/>
    <m/>
    <m/>
    <m/>
    <m/>
    <m/>
    <m/>
    <m/>
    <m/>
    <m/>
    <d v="2024-07-18T00:00:00"/>
    <s v="SL249@tidalwaveautospa.com"/>
    <s v="Steven Kyriazis"/>
    <x v="7"/>
    <x v="0"/>
  </r>
  <r>
    <s v="Mike Breitrick"/>
    <s v="EXP-10014221"/>
    <n v="-15.94"/>
    <d v="2024-06-02T00:00:00"/>
    <x v="0"/>
    <s v="Remove From Report"/>
    <s v="canceled item"/>
    <s v="canceled item"/>
    <m/>
    <m/>
    <m/>
    <m/>
    <m/>
    <m/>
    <m/>
    <m/>
    <m/>
    <m/>
    <m/>
    <m/>
    <m/>
    <m/>
    <m/>
    <m/>
    <m/>
    <m/>
    <m/>
    <m/>
    <d v="2024-07-18T00:00:00"/>
    <s v="SL249@tidalwaveautospa.com"/>
    <s v="Steven Kyriazis"/>
    <x v="7"/>
    <x v="0"/>
  </r>
  <r>
    <s v="Mike Breitrick"/>
    <s v="EXP-10014221"/>
    <n v="86.16"/>
    <d v="2024-06-02T00:00:00"/>
    <x v="0"/>
    <s v="Office Supplies"/>
    <s v="Office Supplies"/>
    <s v="part shipped separately that's why same receipt on 2 orders"/>
    <m/>
    <m/>
    <m/>
    <m/>
    <m/>
    <m/>
    <m/>
    <m/>
    <m/>
    <m/>
    <m/>
    <m/>
    <m/>
    <m/>
    <m/>
    <m/>
    <m/>
    <m/>
    <m/>
    <m/>
    <d v="2024-07-18T00:00:00"/>
    <s v="SL249@tidalwaveautospa.com"/>
    <s v="Steven Kyriazis"/>
    <x v="7"/>
    <x v="0"/>
  </r>
  <r>
    <s v="Mike Breitrick"/>
    <s v="EXP-10014221"/>
    <n v="81.260000000000005"/>
    <d v="2024-06-03T00:00:00"/>
    <x v="0"/>
    <s v="Office Supplies"/>
    <s v="Office Supplies"/>
    <s v="part shipped separately that's why same receipt on 2 orders"/>
    <m/>
    <m/>
    <m/>
    <m/>
    <m/>
    <m/>
    <m/>
    <m/>
    <m/>
    <m/>
    <m/>
    <m/>
    <m/>
    <m/>
    <m/>
    <m/>
    <m/>
    <m/>
    <m/>
    <m/>
    <d v="2024-07-18T00:00:00"/>
    <s v="SL249@tidalwaveautospa.com"/>
    <s v="Steven Kyriazis"/>
    <x v="7"/>
    <x v="0"/>
  </r>
  <r>
    <s v="RASHAD JONES"/>
    <s v="EXP-10014920"/>
    <n v="238.75"/>
    <d v="2024-07-04T00:00:00"/>
    <x v="18"/>
    <s v="Wash Maintenance"/>
    <s v="Office Supplies, Wash Maintenance"/>
    <s v="Restriping machine/paint/tape"/>
    <m/>
    <m/>
    <m/>
    <m/>
    <m/>
    <m/>
    <m/>
    <m/>
    <m/>
    <m/>
    <m/>
    <m/>
    <m/>
    <m/>
    <m/>
    <m/>
    <m/>
    <m/>
    <m/>
    <m/>
    <d v="2024-07-18T00:00:00"/>
    <s v="SL186@tidalwaveautospa.com"/>
    <s v="Ricky Doyle"/>
    <x v="7"/>
    <x v="0"/>
  </r>
  <r>
    <s v="Zachary Gairhan"/>
    <s v="EXP-10014909"/>
    <n v="72.38"/>
    <d v="2024-06-27T00:00:00"/>
    <x v="0"/>
    <s v="Wash Maintenance"/>
    <s v="Wash Maintenance"/>
    <s v="Oil filters"/>
    <m/>
    <m/>
    <m/>
    <m/>
    <m/>
    <m/>
    <m/>
    <m/>
    <m/>
    <m/>
    <m/>
    <m/>
    <m/>
    <m/>
    <m/>
    <m/>
    <m/>
    <m/>
    <m/>
    <m/>
    <d v="2024-07-18T00:00:00"/>
    <s v="SL281@tidalwaveautospa.com"/>
    <s v="Ricky Doyle"/>
    <x v="7"/>
    <x v="0"/>
  </r>
  <r>
    <s v="Jozmar Rivera"/>
    <s v="EXP-10014977"/>
    <n v="12.08"/>
    <d v="2024-06-28T00:00:00"/>
    <x v="0"/>
    <s v="Snacks"/>
    <s v="Snacks"/>
    <s v="Employee waters and 2 wheels for carts"/>
    <m/>
    <m/>
    <m/>
    <m/>
    <m/>
    <m/>
    <m/>
    <m/>
    <m/>
    <m/>
    <m/>
    <m/>
    <m/>
    <m/>
    <m/>
    <m/>
    <m/>
    <m/>
    <m/>
    <m/>
    <d v="2024-07-18T00:00:00"/>
    <s v="ASL137@tidalwaveautospa.com"/>
    <s v="Gregory Smith"/>
    <x v="7"/>
    <x v="0"/>
  </r>
  <r>
    <s v="Destiney Jimenez"/>
    <s v="EXP-10014892"/>
    <n v="232.3"/>
    <d v="2024-07-03T00:00:00"/>
    <x v="0"/>
    <s v="Wash Maintenance"/>
    <s v="Wash Maintenance"/>
    <s v="Cleaning supplies, salt"/>
    <m/>
    <m/>
    <m/>
    <m/>
    <m/>
    <m/>
    <m/>
    <m/>
    <m/>
    <m/>
    <m/>
    <m/>
    <m/>
    <m/>
    <m/>
    <m/>
    <m/>
    <m/>
    <m/>
    <m/>
    <d v="2024-07-18T00:00:00"/>
    <s v="SL156@tidalwaveautospa.com"/>
    <s v="Derek Schillinger"/>
    <x v="7"/>
    <x v="0"/>
  </r>
  <r>
    <s v="Destiney Jimenez"/>
    <s v="EXP-10014892"/>
    <n v="79.98"/>
    <d v="2024-07-05T00:00:00"/>
    <x v="0"/>
    <s v="Wash Maintenance"/>
    <s v="Wash Maintenance"/>
    <s v="Cleaning supplies"/>
    <m/>
    <m/>
    <m/>
    <m/>
    <m/>
    <m/>
    <m/>
    <m/>
    <m/>
    <m/>
    <m/>
    <m/>
    <m/>
    <m/>
    <m/>
    <m/>
    <m/>
    <m/>
    <m/>
    <m/>
    <d v="2024-07-18T00:00:00"/>
    <s v="SL156@tidalwaveautospa.com"/>
    <s v="Derek Schillinger"/>
    <x v="7"/>
    <x v="0"/>
  </r>
  <r>
    <s v="Destiney Jimenez"/>
    <s v="EXP-10014892"/>
    <n v="37.799999999999997"/>
    <d v="2024-07-06T00:00:00"/>
    <x v="33"/>
    <s v="Parts"/>
    <s v="Parts"/>
    <s v="Part for a customers vehicle"/>
    <m/>
    <m/>
    <m/>
    <m/>
    <m/>
    <m/>
    <m/>
    <m/>
    <m/>
    <m/>
    <m/>
    <m/>
    <m/>
    <m/>
    <m/>
    <m/>
    <m/>
    <m/>
    <m/>
    <m/>
    <d v="2024-07-18T00:00:00"/>
    <s v="SL156@tidalwaveautospa.com"/>
    <s v="Derek Schillinger"/>
    <x v="7"/>
    <x v="0"/>
  </r>
  <r>
    <s v="Destiney Jimenez"/>
    <s v="EXP-10014892"/>
    <n v="11.9"/>
    <d v="2024-07-07T00:00:00"/>
    <x v="18"/>
    <s v="Airfare"/>
    <s v="Airfare"/>
    <s v="Used the bags to cover equipment from hurricane"/>
    <m/>
    <m/>
    <m/>
    <m/>
    <m/>
    <m/>
    <m/>
    <m/>
    <m/>
    <m/>
    <m/>
    <m/>
    <m/>
    <m/>
    <m/>
    <m/>
    <m/>
    <m/>
    <m/>
    <m/>
    <d v="2024-07-18T00:00:00"/>
    <s v="SL156@tidalwaveautospa.com"/>
    <s v="Derek Schillinger"/>
    <x v="7"/>
    <x v="0"/>
  </r>
  <r>
    <s v="Kristina Callow"/>
    <s v="EXP-10013996"/>
    <n v="599.74"/>
    <d v="2024-05-23T00:00:00"/>
    <x v="0"/>
    <s v="Training"/>
    <s v="Training manuals"/>
    <s v="Training manuals"/>
    <m/>
    <m/>
    <m/>
    <m/>
    <m/>
    <m/>
    <m/>
    <m/>
    <m/>
    <m/>
    <m/>
    <m/>
    <m/>
    <m/>
    <m/>
    <m/>
    <m/>
    <m/>
    <m/>
    <m/>
    <d v="2024-07-18T00:00:00"/>
    <s v="kristina.callow@tidalwaveautospa.com"/>
    <s v="Coty Stevens"/>
    <x v="7"/>
    <x v="0"/>
  </r>
  <r>
    <s v="Brian Frank"/>
    <s v="EXP-10014824"/>
    <n v="229.79"/>
    <d v="2024-05-14T00:00:00"/>
    <x v="2"/>
    <s v="Plumbing Expense"/>
    <s v="Plumbing Expense"/>
    <s v="Pvc plug, caps , elbows, tubes"/>
    <m/>
    <m/>
    <m/>
    <m/>
    <m/>
    <m/>
    <m/>
    <m/>
    <m/>
    <m/>
    <m/>
    <m/>
    <m/>
    <m/>
    <m/>
    <m/>
    <m/>
    <m/>
    <m/>
    <m/>
    <d v="2024-07-18T00:00:00"/>
    <s v="SL73@tidalwaveautospa.com"/>
    <s v="Michael Donnelly"/>
    <x v="7"/>
    <x v="0"/>
  </r>
  <r>
    <s v="Brian Frank"/>
    <s v="EXP-10014824"/>
    <n v="232.8"/>
    <d v="2024-06-26T00:00:00"/>
    <x v="11"/>
    <s v="Small Tools"/>
    <s v="Small Tools"/>
    <s v="Xpt fan, hydration fluid"/>
    <m/>
    <m/>
    <m/>
    <m/>
    <m/>
    <m/>
    <m/>
    <m/>
    <m/>
    <m/>
    <m/>
    <m/>
    <m/>
    <m/>
    <m/>
    <m/>
    <m/>
    <m/>
    <m/>
    <m/>
    <d v="2024-07-18T00:00:00"/>
    <s v="SL73@tidalwaveautospa.com"/>
    <s v="Michael Donnelly"/>
    <x v="7"/>
    <x v="0"/>
  </r>
  <r>
    <s v="Todd Haley"/>
    <s v="EXP-10014681"/>
    <n v="10.65"/>
    <d v="2024-06-11T00:00:00"/>
    <x v="28"/>
    <s v="Employee Incentive - Meals"/>
    <s v="Employee Incentive - Meals"/>
    <s v="lunch during car wash college"/>
    <m/>
    <m/>
    <m/>
    <m/>
    <m/>
    <m/>
    <m/>
    <m/>
    <m/>
    <m/>
    <m/>
    <m/>
    <m/>
    <m/>
    <m/>
    <m/>
    <m/>
    <m/>
    <m/>
    <m/>
    <d v="2024-07-18T00:00:00"/>
    <s v="SL227@tidalwaveautospa.com"/>
    <s v="Michael Donnelly"/>
    <x v="7"/>
    <x v="0"/>
  </r>
  <r>
    <s v="Rene Gonzales"/>
    <s v="EXP-10014880"/>
    <n v="32.21"/>
    <d v="2024-06-19T00:00:00"/>
    <x v="0"/>
    <s v="Wash Maintenance"/>
    <s v="Scrub sponge"/>
    <s v="Scrub sponge"/>
    <m/>
    <m/>
    <m/>
    <m/>
    <m/>
    <m/>
    <m/>
    <m/>
    <m/>
    <m/>
    <m/>
    <m/>
    <m/>
    <m/>
    <m/>
    <m/>
    <m/>
    <m/>
    <m/>
    <m/>
    <d v="2024-07-18T00:00:00"/>
    <s v="SL86@tidalwaveautospa.com"/>
    <s v="Derek Schillinger"/>
    <x v="7"/>
    <x v="0"/>
  </r>
  <r>
    <s v="Rene Gonzales"/>
    <s v="EXP-10014880"/>
    <n v="240.23"/>
    <d v="2024-07-04T00:00:00"/>
    <x v="11"/>
    <s v="Small Tools"/>
    <s v="Small Tools"/>
    <s v="Pressure washer hose"/>
    <m/>
    <m/>
    <m/>
    <m/>
    <m/>
    <m/>
    <m/>
    <m/>
    <m/>
    <m/>
    <m/>
    <m/>
    <m/>
    <m/>
    <m/>
    <m/>
    <m/>
    <m/>
    <m/>
    <m/>
    <d v="2024-07-18T00:00:00"/>
    <s v="SL86@tidalwaveautospa.com"/>
    <s v="Derek Schillinger"/>
    <x v="7"/>
    <x v="0"/>
  </r>
  <r>
    <s v="Anthony Mazzella"/>
    <s v="EXP-10014957"/>
    <n v="61.38"/>
    <d v="2024-07-06T00:00:00"/>
    <x v="15"/>
    <s v="Advertising &amp; Promotion"/>
    <s v="Advertising &amp; Promotion"/>
    <s v="dishes plastic silverware dog treats and water"/>
    <m/>
    <m/>
    <m/>
    <m/>
    <m/>
    <m/>
    <m/>
    <m/>
    <m/>
    <m/>
    <m/>
    <m/>
    <m/>
    <m/>
    <m/>
    <m/>
    <m/>
    <m/>
    <m/>
    <m/>
    <d v="2024-07-18T00:00:00"/>
    <s v="SL271@tidalwaveautospa.com"/>
    <s v="Wesley Kurtz"/>
    <x v="7"/>
    <x v="0"/>
  </r>
  <r>
    <s v="Paige Canfield"/>
    <s v="EXP-10014955"/>
    <n v="79.930000000000007"/>
    <d v="2024-06-14T00:00:00"/>
    <x v="8"/>
    <s v="Office Supplies"/>
    <s v="Janice-New Hire"/>
    <s v="Janice-New Hire"/>
    <m/>
    <m/>
    <m/>
    <m/>
    <m/>
    <m/>
    <m/>
    <m/>
    <m/>
    <m/>
    <m/>
    <m/>
    <m/>
    <m/>
    <m/>
    <m/>
    <m/>
    <m/>
    <m/>
    <m/>
    <d v="2024-07-18T00:00:00"/>
    <s v="Paige.Canfield@tidalwaveautospa.com"/>
    <s v="Amanda Thompson"/>
    <x v="7"/>
    <x v="0"/>
  </r>
  <r>
    <s v="Paige Canfield"/>
    <s v="EXP-10014955"/>
    <n v="22.67"/>
    <d v="2024-06-25T00:00:00"/>
    <x v="23"/>
    <s v="Snacks"/>
    <s v="Snacks"/>
    <s v="waters"/>
    <m/>
    <m/>
    <m/>
    <m/>
    <m/>
    <m/>
    <m/>
    <m/>
    <m/>
    <m/>
    <m/>
    <m/>
    <m/>
    <m/>
    <m/>
    <m/>
    <m/>
    <m/>
    <m/>
    <m/>
    <d v="2024-07-18T00:00:00"/>
    <s v="Paige.Canfield@tidalwaveautospa.com"/>
    <s v="Amanda Thompson"/>
    <x v="7"/>
    <x v="0"/>
  </r>
  <r>
    <s v="Brian Thomas"/>
    <s v="EXP-10014760"/>
    <n v="106.92"/>
    <d v="2024-06-17T00:00:00"/>
    <x v="14"/>
    <s v="Small Tools"/>
    <s v="Small Tools"/>
    <s v="Misting fan"/>
    <m/>
    <m/>
    <m/>
    <m/>
    <m/>
    <m/>
    <m/>
    <m/>
    <m/>
    <m/>
    <m/>
    <m/>
    <m/>
    <m/>
    <m/>
    <m/>
    <m/>
    <m/>
    <m/>
    <m/>
    <d v="2024-07-18T00:00:00"/>
    <s v="SL189@tidalwaveautospa.com"/>
    <s v="Andrew Strevel"/>
    <x v="7"/>
    <x v="0"/>
  </r>
  <r>
    <s v="Brian Thomas"/>
    <s v="EXP-10014760"/>
    <n v="90.92"/>
    <d v="2024-06-20T00:00:00"/>
    <x v="0"/>
    <s v="Pest Control/Extermination"/>
    <s v="Pest Control/Extermination"/>
    <s v="Bug scrubjies"/>
    <m/>
    <m/>
    <m/>
    <m/>
    <m/>
    <m/>
    <m/>
    <m/>
    <m/>
    <m/>
    <m/>
    <m/>
    <m/>
    <m/>
    <m/>
    <m/>
    <m/>
    <m/>
    <m/>
    <m/>
    <d v="2024-07-18T00:00:00"/>
    <s v="SL189@tidalwaveautospa.com"/>
    <s v="Andrew Strevel"/>
    <x v="7"/>
    <x v="0"/>
  </r>
  <r>
    <s v="Brian Thomas"/>
    <s v="EXP-10014760"/>
    <n v="85"/>
    <d v="2024-06-21T00:00:00"/>
    <x v="6"/>
    <s v="Safety Supplies"/>
    <s v="Safety Supplies"/>
    <s v="Fire Extinguisher maintenance"/>
    <m/>
    <m/>
    <m/>
    <m/>
    <m/>
    <m/>
    <m/>
    <m/>
    <m/>
    <m/>
    <m/>
    <m/>
    <m/>
    <m/>
    <m/>
    <m/>
    <m/>
    <m/>
    <m/>
    <m/>
    <d v="2024-07-18T00:00:00"/>
    <s v="SL189@tidalwaveautospa.com"/>
    <s v="Andrew Strevel"/>
    <x v="7"/>
    <x v="0"/>
  </r>
  <r>
    <s v="Casey Thompson"/>
    <s v="EXP-10012019"/>
    <n v="100.12"/>
    <d v="2024-02-23T00:00:00"/>
    <x v="0"/>
    <s v="Wash Maintenance"/>
    <s v="new window brush"/>
    <s v="new window brush"/>
    <m/>
    <m/>
    <m/>
    <m/>
    <m/>
    <m/>
    <m/>
    <m/>
    <m/>
    <m/>
    <m/>
    <m/>
    <m/>
    <m/>
    <m/>
    <m/>
    <m/>
    <m/>
    <m/>
    <m/>
    <d v="2024-07-18T00:00:00"/>
    <s v="SL302@tidalwaveautospa.com"/>
    <s v="Andrew Strevel"/>
    <x v="7"/>
    <x v="0"/>
  </r>
  <r>
    <s v="Casey Thompson"/>
    <s v="EXP-10012019"/>
    <n v="8.5399999999999991"/>
    <d v="2024-03-12T00:00:00"/>
    <x v="0"/>
    <s v="Pest Control/Extermination"/>
    <s v="Pest Control/Extermination"/>
    <s v="wasp spray"/>
    <m/>
    <m/>
    <m/>
    <m/>
    <m/>
    <m/>
    <m/>
    <m/>
    <m/>
    <m/>
    <m/>
    <m/>
    <m/>
    <m/>
    <m/>
    <m/>
    <m/>
    <m/>
    <m/>
    <m/>
    <d v="2024-07-18T00:00:00"/>
    <s v="SL302@tidalwaveautospa.com"/>
    <s v="Andrew Strevel"/>
    <x v="7"/>
    <x v="0"/>
  </r>
  <r>
    <s v="Casey Thompson"/>
    <s v="EXP-10012019"/>
    <n v="7.2"/>
    <d v="2024-03-12T00:00:00"/>
    <x v="0"/>
    <s v="Snacks"/>
    <s v="Snacks"/>
    <s v="waters"/>
    <m/>
    <m/>
    <m/>
    <m/>
    <m/>
    <m/>
    <m/>
    <m/>
    <m/>
    <m/>
    <m/>
    <m/>
    <m/>
    <m/>
    <m/>
    <m/>
    <m/>
    <m/>
    <m/>
    <m/>
    <d v="2024-07-18T00:00:00"/>
    <s v="SL302@tidalwaveautospa.com"/>
    <s v="Andrew Strevel"/>
    <x v="7"/>
    <x v="0"/>
  </r>
  <r>
    <s v="Casey Thompson"/>
    <s v="EXP-10012019"/>
    <n v="24.08"/>
    <d v="2024-03-13T00:00:00"/>
    <x v="0"/>
    <s v="Wash Maintenance"/>
    <s v="cleaning chems."/>
    <s v="cleaning chems."/>
    <m/>
    <m/>
    <m/>
    <m/>
    <m/>
    <m/>
    <m/>
    <m/>
    <m/>
    <m/>
    <m/>
    <m/>
    <m/>
    <m/>
    <m/>
    <m/>
    <m/>
    <m/>
    <m/>
    <m/>
    <d v="2024-07-18T00:00:00"/>
    <s v="SL302@tidalwaveautospa.com"/>
    <s v="Andrew Strevel"/>
    <x v="7"/>
    <x v="0"/>
  </r>
  <r>
    <s v="Kenneth Dinkins"/>
    <s v="EXP-10014456"/>
    <n v="12.92"/>
    <d v="2024-05-17T00:00:00"/>
    <x v="0"/>
    <s v="Parts"/>
    <s v="Parts"/>
    <s v="Fittings"/>
    <m/>
    <m/>
    <m/>
    <m/>
    <m/>
    <m/>
    <m/>
    <m/>
    <m/>
    <m/>
    <m/>
    <m/>
    <m/>
    <m/>
    <m/>
    <m/>
    <m/>
    <m/>
    <m/>
    <m/>
    <d v="2024-07-18T00:00:00"/>
    <s v="SL103@tidalwaveautospa.com"/>
    <s v="Andrew Strevel"/>
    <x v="7"/>
    <x v="0"/>
  </r>
  <r>
    <s v="Kenneth Dinkins"/>
    <s v="EXP-10014456"/>
    <n v="54.51"/>
    <d v="2024-05-18T00:00:00"/>
    <x v="10"/>
    <s v="Miscellaneous Expense - Non-SL"/>
    <s v="Miscellaneous Expense - Non-SL"/>
    <s v="Personal purchase accidental"/>
    <m/>
    <m/>
    <m/>
    <m/>
    <m/>
    <m/>
    <m/>
    <m/>
    <m/>
    <m/>
    <m/>
    <m/>
    <m/>
    <m/>
    <m/>
    <m/>
    <m/>
    <m/>
    <m/>
    <m/>
    <d v="2024-07-18T00:00:00"/>
    <s v="SL103@tidalwaveautospa.com"/>
    <s v="Andrew Strevel"/>
    <x v="7"/>
    <x v="0"/>
  </r>
  <r>
    <s v="Kenneth Dinkins"/>
    <s v="EXP-10014456"/>
    <n v="7.95"/>
    <d v="2024-06-03T00:00:00"/>
    <x v="9"/>
    <s v="Snacks"/>
    <s v="Snacks"/>
    <s v="Drinks"/>
    <m/>
    <m/>
    <m/>
    <m/>
    <m/>
    <m/>
    <m/>
    <m/>
    <m/>
    <m/>
    <m/>
    <m/>
    <m/>
    <m/>
    <m/>
    <m/>
    <m/>
    <m/>
    <m/>
    <m/>
    <d v="2024-07-18T00:00:00"/>
    <s v="SL103@tidalwaveautospa.com"/>
    <s v="Andrew Strevel"/>
    <x v="7"/>
    <x v="0"/>
  </r>
  <r>
    <s v="Kenneth Dinkins"/>
    <s v="EXP-10014456"/>
    <n v="65.099999999999994"/>
    <d v="2024-06-08T00:00:00"/>
    <x v="0"/>
    <s v="Wash Maintenance"/>
    <s v="Cleaning"/>
    <s v="Cleaning"/>
    <m/>
    <m/>
    <m/>
    <m/>
    <m/>
    <m/>
    <m/>
    <m/>
    <m/>
    <m/>
    <m/>
    <m/>
    <m/>
    <m/>
    <m/>
    <m/>
    <m/>
    <m/>
    <m/>
    <m/>
    <d v="2024-07-18T00:00:00"/>
    <s v="SL103@tidalwaveautospa.com"/>
    <s v="Andrew Strevel"/>
    <x v="7"/>
    <x v="0"/>
  </r>
  <r>
    <s v="Kenneth Dinkins"/>
    <s v="EXP-10014456"/>
    <n v="13.26"/>
    <d v="2024-06-14T00:00:00"/>
    <x v="9"/>
    <s v="Snacks"/>
    <s v="Snacks"/>
    <s v="Drinks"/>
    <m/>
    <m/>
    <m/>
    <m/>
    <m/>
    <m/>
    <m/>
    <m/>
    <m/>
    <m/>
    <m/>
    <m/>
    <m/>
    <m/>
    <m/>
    <m/>
    <m/>
    <m/>
    <m/>
    <m/>
    <d v="2024-07-18T00:00:00"/>
    <s v="SL103@tidalwaveautospa.com"/>
    <s v="Andrew Strevel"/>
    <x v="7"/>
    <x v="0"/>
  </r>
  <r>
    <s v="Frankie Tadlock"/>
    <s v="EXP-10014762"/>
    <n v="85.58"/>
    <d v="2024-06-03T00:00:00"/>
    <x v="35"/>
    <s v="Small Tools"/>
    <s v="Small Tools"/>
    <s v="Pressure Washer Gun/nozzle"/>
    <m/>
    <m/>
    <m/>
    <m/>
    <m/>
    <m/>
    <m/>
    <m/>
    <m/>
    <m/>
    <m/>
    <m/>
    <m/>
    <m/>
    <m/>
    <m/>
    <m/>
    <m/>
    <m/>
    <m/>
    <d v="2024-07-18T00:00:00"/>
    <s v="SL209@tidalwaveautospa.com"/>
    <s v="Wesley Kurtz"/>
    <x v="7"/>
    <x v="0"/>
  </r>
  <r>
    <s v="Frankie Tadlock"/>
    <s v="EXP-10014762"/>
    <n v="271.35000000000002"/>
    <d v="2024-06-03T00:00:00"/>
    <x v="22"/>
    <s v="Itemized"/>
    <s v="Wash Maintenance"/>
    <s v="cleaning supplies/water/hose"/>
    <n v="93.94"/>
    <s v="Small Tools"/>
    <s v="long reacher, spray wand"/>
    <n v="49.94"/>
    <s v="Safety Supplies"/>
    <s v="gloves"/>
    <n v="127.47"/>
    <s v="Wash Maintenance"/>
    <s v="dawn, lime remover, neverkink hose"/>
    <m/>
    <m/>
    <m/>
    <m/>
    <m/>
    <m/>
    <m/>
    <m/>
    <m/>
    <m/>
    <m/>
    <d v="2024-07-18T00:00:00"/>
    <s v="SL209@tidalwaveautospa.com"/>
    <s v="Wesley Kurtz"/>
    <x v="7"/>
    <x v="0"/>
  </r>
  <r>
    <s v="Frankie Tadlock"/>
    <s v="EXP-10014762"/>
    <n v="341.05"/>
    <d v="2024-06-04T00:00:00"/>
    <x v="35"/>
    <s v="Plumbing Expense"/>
    <s v="Plumbing Expense"/>
    <s v="bulbs for reclaim tank"/>
    <m/>
    <m/>
    <m/>
    <m/>
    <m/>
    <m/>
    <m/>
    <m/>
    <m/>
    <m/>
    <m/>
    <m/>
    <m/>
    <m/>
    <m/>
    <m/>
    <m/>
    <m/>
    <m/>
    <m/>
    <d v="2024-07-18T00:00:00"/>
    <s v="SL209@tidalwaveautospa.com"/>
    <s v="Wesley Kurtz"/>
    <x v="7"/>
    <x v="0"/>
  </r>
  <r>
    <s v="Frankie Tadlock"/>
    <s v="EXP-10014762"/>
    <n v="61.78"/>
    <d v="2024-06-05T00:00:00"/>
    <x v="22"/>
    <s v="Itemized"/>
    <s v="Wash Maintenance"/>
    <s v="water/oil cleanup"/>
    <n v="27.06"/>
    <s v="Safety Supplies"/>
    <s v="gloves"/>
    <n v="18.64"/>
    <s v="Wash Maintenance"/>
    <s v="spill absorber, odor eliminator"/>
    <n v="16.079999999999998"/>
    <s v="Snacks"/>
    <s v="bottle water"/>
    <m/>
    <m/>
    <m/>
    <m/>
    <m/>
    <m/>
    <m/>
    <m/>
    <m/>
    <m/>
    <m/>
    <d v="2024-07-18T00:00:00"/>
    <s v="SL209@tidalwaveautospa.com"/>
    <s v="Wesley Kurtz"/>
    <x v="7"/>
    <x v="0"/>
  </r>
  <r>
    <s v="Frankie Tadlock"/>
    <s v="EXP-10014762"/>
    <n v="59.89"/>
    <d v="2024-06-05T00:00:00"/>
    <x v="22"/>
    <s v="Itemized"/>
    <s v="Small Tools, Wash Maintenance"/>
    <s v="grease/hydraulic fluid/razor blades"/>
    <n v="6.91"/>
    <s v="Small Tools"/>
    <s v="scaper blades"/>
    <n v="52.98"/>
    <s v="Wash Maintenance"/>
    <s v="hydraulic fluid, grease"/>
    <m/>
    <m/>
    <m/>
    <m/>
    <m/>
    <m/>
    <m/>
    <m/>
    <m/>
    <m/>
    <m/>
    <m/>
    <m/>
    <m/>
    <d v="2024-07-18T00:00:00"/>
    <s v="SL209@tidalwaveautospa.com"/>
    <s v="Wesley Kurtz"/>
    <x v="7"/>
    <x v="0"/>
  </r>
  <r>
    <s v="Frankie Tadlock"/>
    <s v="EXP-10014762"/>
    <n v="162.6"/>
    <d v="2024-06-05T00:00:00"/>
    <x v="22"/>
    <s v="Itemized"/>
    <s v="Fuel, Small Tools"/>
    <s v="fan/fuel"/>
    <n v="126"/>
    <s v="Small Tools"/>
    <s v="fan"/>
    <n v="36.599999999999987"/>
    <s v="Wash Maintenance"/>
    <s v="2 cycle oil, trufuel"/>
    <m/>
    <m/>
    <m/>
    <m/>
    <m/>
    <m/>
    <m/>
    <m/>
    <m/>
    <m/>
    <m/>
    <m/>
    <m/>
    <m/>
    <d v="2024-07-18T00:00:00"/>
    <s v="SL209@tidalwaveautospa.com"/>
    <s v="Wesley Kurtz"/>
    <x v="7"/>
    <x v="0"/>
  </r>
  <r>
    <s v="Frankie Tadlock"/>
    <s v="EXP-10014762"/>
    <n v="55.06"/>
    <d v="2024-06-07T00:00:00"/>
    <x v="31"/>
    <s v="Safety Supplies"/>
    <s v="Safety Supplies"/>
    <s v="fire extinguisher inspection annual"/>
    <m/>
    <m/>
    <m/>
    <m/>
    <m/>
    <m/>
    <m/>
    <m/>
    <m/>
    <m/>
    <m/>
    <m/>
    <m/>
    <m/>
    <m/>
    <m/>
    <m/>
    <m/>
    <m/>
    <m/>
    <d v="2024-07-18T00:00:00"/>
    <s v="SL209@tidalwaveautospa.com"/>
    <s v="Wesley Kurtz"/>
    <x v="7"/>
    <x v="0"/>
  </r>
  <r>
    <s v="Frankie Tadlock"/>
    <s v="EXP-10014762"/>
    <n v="181.86"/>
    <d v="2024-06-08T00:00:00"/>
    <x v="11"/>
    <s v="Small Tools"/>
    <s v="Small Tools"/>
    <s v="Fan for heat"/>
    <m/>
    <m/>
    <m/>
    <m/>
    <m/>
    <m/>
    <m/>
    <m/>
    <m/>
    <m/>
    <m/>
    <m/>
    <m/>
    <m/>
    <m/>
    <m/>
    <m/>
    <m/>
    <m/>
    <m/>
    <d v="2024-07-18T00:00:00"/>
    <s v="SL209@tidalwaveautospa.com"/>
    <s v="Wesley Kurtz"/>
    <x v="7"/>
    <x v="0"/>
  </r>
  <r>
    <s v="Frankie Tadlock"/>
    <s v="EXP-10014762"/>
    <n v="98.6"/>
    <d v="2024-06-11T00:00:00"/>
    <x v="22"/>
    <s v="Itemized"/>
    <s v="Office Supplies, Wash Maintenance"/>
    <s v="White Vinegar/water/kleenex/dawn"/>
    <n v="51.31"/>
    <s v="Wash Maintenance"/>
    <s v="dawn, vinegar, bleach"/>
    <n v="31.46"/>
    <s v="Office Supplies"/>
    <s v="bath tissue, tissues"/>
    <n v="15.83"/>
    <s v="Snacks"/>
    <s v="bottle water"/>
    <m/>
    <m/>
    <m/>
    <m/>
    <m/>
    <m/>
    <m/>
    <m/>
    <m/>
    <m/>
    <m/>
    <d v="2024-07-18T00:00:00"/>
    <s v="SL209@tidalwaveautospa.com"/>
    <s v="Wesley Kurtz"/>
    <x v="7"/>
    <x v="0"/>
  </r>
  <r>
    <s v="Frankie Tadlock"/>
    <s v="EXP-10014762"/>
    <n v="154.83000000000001"/>
    <d v="2024-06-18T00:00:00"/>
    <x v="22"/>
    <s v="Itemized"/>
    <s v="Wash Maintenance"/>
    <s v="water/containers/wipes/dawn"/>
    <n v="122.2"/>
    <s v="Wash Maintenance"/>
    <s v="dawn, vinegar, storage, clorox wipes, trufuel"/>
    <n v="32.63000000000001"/>
    <s v="Snacks"/>
    <s v="bottle waters"/>
    <m/>
    <m/>
    <m/>
    <m/>
    <m/>
    <m/>
    <m/>
    <m/>
    <m/>
    <m/>
    <m/>
    <m/>
    <m/>
    <m/>
    <d v="2024-07-18T00:00:00"/>
    <s v="SL209@tidalwaveautospa.com"/>
    <s v="Wesley Kurtz"/>
    <x v="7"/>
    <x v="0"/>
  </r>
  <r>
    <s v="Frankie Tadlock"/>
    <s v="EXP-10014762"/>
    <n v="106.98"/>
    <d v="2024-06-19T00:00:00"/>
    <x v="17"/>
    <s v="Wash Maintenance"/>
    <s v="Wash Maintenance"/>
    <s v="hydraulic fluid for powerpacks"/>
    <m/>
    <m/>
    <m/>
    <m/>
    <m/>
    <m/>
    <m/>
    <m/>
    <m/>
    <m/>
    <m/>
    <m/>
    <m/>
    <m/>
    <m/>
    <m/>
    <m/>
    <m/>
    <m/>
    <m/>
    <d v="2024-07-18T00:00:00"/>
    <s v="SL209@tidalwaveautospa.com"/>
    <s v="Wesley Kurtz"/>
    <x v="7"/>
    <x v="0"/>
  </r>
  <r>
    <s v="Frankie Tadlock"/>
    <s v="EXP-10014762"/>
    <n v="97.07"/>
    <d v="2024-06-24T00:00:00"/>
    <x v="22"/>
    <s v="Itemized"/>
    <s v="Safety Supplies"/>
    <s v="water/gloves"/>
    <n v="47.169999999999987"/>
    <s v="Safety Supplies"/>
    <s v="gloves"/>
    <n v="24.48"/>
    <s v="Small Tools"/>
    <s v="reacher tool"/>
    <n v="25.42"/>
    <s v="Snacks"/>
    <s v="bottle water"/>
    <m/>
    <m/>
    <m/>
    <m/>
    <m/>
    <m/>
    <m/>
    <m/>
    <m/>
    <m/>
    <m/>
    <d v="2024-07-18T00:00:00"/>
    <s v="SL209@tidalwaveautospa.com"/>
    <s v="Wesley Kurtz"/>
    <x v="7"/>
    <x v="0"/>
  </r>
  <r>
    <s v="Frankie Tadlock"/>
    <s v="EXP-10014762"/>
    <n v="32.07"/>
    <d v="2024-06-24T00:00:00"/>
    <x v="22"/>
    <s v="Itemized"/>
    <s v="Advertising &amp; Promotion"/>
    <s v="razor blade/dog treats"/>
    <n v="19.04"/>
    <s v="Advertising &amp; Promotion"/>
    <s v="dog treats"/>
    <n v="13.03"/>
    <s v="Small Tools"/>
    <s v="razor blades"/>
    <m/>
    <m/>
    <m/>
    <m/>
    <m/>
    <m/>
    <m/>
    <m/>
    <m/>
    <m/>
    <m/>
    <m/>
    <m/>
    <m/>
    <d v="2024-07-18T00:00:00"/>
    <s v="SL209@tidalwaveautospa.com"/>
    <s v="Wesley Kurtz"/>
    <x v="7"/>
    <x v="0"/>
  </r>
  <r>
    <s v="Colin Williams"/>
    <s v="EXP-10014494"/>
    <n v="4.3"/>
    <d v="2024-05-17T00:00:00"/>
    <x v="0"/>
    <s v="Parts"/>
    <s v="Parts"/>
    <s v="Screws for car wash"/>
    <m/>
    <m/>
    <m/>
    <m/>
    <m/>
    <m/>
    <m/>
    <m/>
    <m/>
    <m/>
    <m/>
    <m/>
    <m/>
    <m/>
    <m/>
    <m/>
    <m/>
    <m/>
    <m/>
    <m/>
    <d v="2024-07-18T00:00:00"/>
    <s v="SL76@tidalwaveautospa.com"/>
    <s v="Gary Bradley"/>
    <x v="7"/>
    <x v="0"/>
  </r>
  <r>
    <s v="Colin Williams"/>
    <s v="EXP-10014494"/>
    <n v="60.94"/>
    <d v="2024-05-18T00:00:00"/>
    <x v="0"/>
    <s v="Wash Maintenance"/>
    <s v="Parts, Wash Maintenance"/>
    <s v="Cleaning supplies and pressure washer repair kit"/>
    <m/>
    <m/>
    <m/>
    <m/>
    <m/>
    <m/>
    <m/>
    <m/>
    <m/>
    <m/>
    <m/>
    <m/>
    <m/>
    <m/>
    <m/>
    <m/>
    <m/>
    <m/>
    <m/>
    <m/>
    <d v="2024-07-18T00:00:00"/>
    <s v="SL76@tidalwaveautospa.com"/>
    <s v="Gary Bradley"/>
    <x v="7"/>
    <x v="0"/>
  </r>
  <r>
    <s v="Colin Williams"/>
    <s v="EXP-10014494"/>
    <n v="44.01"/>
    <d v="2024-05-24T00:00:00"/>
    <x v="0"/>
    <s v="Itemized"/>
    <s v="Snacks, Wash Maintenance"/>
    <s v="Vinegar, ice, and water"/>
    <n v="20.57"/>
    <s v="Snacks"/>
    <s v="bottle water, ice"/>
    <n v="23.439999999999991"/>
    <s v="Wash Maintenance"/>
    <s v="vinegar"/>
    <m/>
    <m/>
    <m/>
    <m/>
    <m/>
    <m/>
    <m/>
    <m/>
    <m/>
    <m/>
    <m/>
    <m/>
    <m/>
    <m/>
    <d v="2024-07-18T00:00:00"/>
    <s v="SL76@tidalwaveautospa.com"/>
    <s v="Gary Bradley"/>
    <x v="7"/>
    <x v="0"/>
  </r>
  <r>
    <s v="Colin Williams"/>
    <s v="EXP-10014494"/>
    <n v="121.14"/>
    <d v="2024-05-31T00:00:00"/>
    <x v="0"/>
    <s v="Itemized"/>
    <s v="Wash Maintenance"/>
    <s v="Gift card for the team to use while I was on vacation vinegar and dish soap for cleaning"/>
    <n v="84.88"/>
    <s v="Office Supplies"/>
    <s v="gift cards for supplies while SL was out"/>
    <n v="36.260000000000012"/>
    <s v="Wash Maintenance"/>
    <s v="vinegar, dish soap"/>
    <m/>
    <m/>
    <m/>
    <m/>
    <m/>
    <m/>
    <m/>
    <m/>
    <m/>
    <m/>
    <m/>
    <m/>
    <m/>
    <m/>
    <d v="2024-07-18T00:00:00"/>
    <s v="SL76@tidalwaveautospa.com"/>
    <s v="Gary Bradley"/>
    <x v="7"/>
    <x v="0"/>
  </r>
  <r>
    <s v="Colin Williams"/>
    <s v="EXP-10014494"/>
    <n v="14.41"/>
    <d v="2024-06-02T00:00:00"/>
    <x v="0"/>
    <s v="Plumbing Expense"/>
    <s v="Parts, Plumbing Expense"/>
    <s v="Poly tubing and parts for reclaim system"/>
    <m/>
    <m/>
    <m/>
    <m/>
    <m/>
    <m/>
    <m/>
    <m/>
    <m/>
    <m/>
    <m/>
    <m/>
    <m/>
    <m/>
    <m/>
    <m/>
    <m/>
    <m/>
    <m/>
    <m/>
    <d v="2024-07-18T00:00:00"/>
    <s v="SL76@tidalwaveautospa.com"/>
    <s v="Gary Bradley"/>
    <x v="7"/>
    <x v="0"/>
  </r>
  <r>
    <s v="Colin Williams"/>
    <s v="EXP-10014494"/>
    <n v="129.58000000000001"/>
    <d v="2024-06-09T00:00:00"/>
    <x v="0"/>
    <s v="Safety Supplies"/>
    <s v="Safety Supplies"/>
    <s v="Nitrile gloves"/>
    <m/>
    <m/>
    <m/>
    <m/>
    <m/>
    <m/>
    <m/>
    <m/>
    <m/>
    <m/>
    <m/>
    <m/>
    <m/>
    <m/>
    <m/>
    <m/>
    <m/>
    <m/>
    <m/>
    <m/>
    <d v="2024-07-18T00:00:00"/>
    <s v="SL76@tidalwaveautospa.com"/>
    <s v="Gary Bradley"/>
    <x v="7"/>
    <x v="0"/>
  </r>
  <r>
    <s v="Colin Williams"/>
    <s v="EXP-10014494"/>
    <n v="15.1"/>
    <d v="2024-06-11T00:00:00"/>
    <x v="0"/>
    <s v="Office Supplies"/>
    <s v="Batteries for flashlight"/>
    <s v="Batteries for flashlight"/>
    <m/>
    <m/>
    <m/>
    <m/>
    <m/>
    <m/>
    <m/>
    <m/>
    <m/>
    <m/>
    <m/>
    <m/>
    <m/>
    <m/>
    <m/>
    <m/>
    <m/>
    <m/>
    <m/>
    <m/>
    <d v="2024-07-18T00:00:00"/>
    <s v="SL76@tidalwaveautospa.com"/>
    <s v="Gary Bradley"/>
    <x v="7"/>
    <x v="0"/>
  </r>
  <r>
    <s v="Colin Williams"/>
    <s v="EXP-10014494"/>
    <n v="21.58"/>
    <d v="2024-06-17T00:00:00"/>
    <x v="0"/>
    <s v="Small Tools"/>
    <s v="3/8 ratchet"/>
    <s v="3/8 ratchet"/>
    <m/>
    <m/>
    <m/>
    <m/>
    <m/>
    <m/>
    <m/>
    <m/>
    <m/>
    <m/>
    <m/>
    <m/>
    <m/>
    <m/>
    <m/>
    <m/>
    <m/>
    <m/>
    <m/>
    <m/>
    <d v="2024-07-18T00:00:00"/>
    <s v="SL76@tidalwaveautospa.com"/>
    <s v="Gary Bradley"/>
    <x v="7"/>
    <x v="0"/>
  </r>
  <r>
    <s v="Colin Williams"/>
    <s v="EXP-10014494"/>
    <n v="52.86"/>
    <d v="2024-06-17T00:00:00"/>
    <x v="0"/>
    <s v="Itemized"/>
    <s v="Quarter inch ratchet and spray polish for blowers"/>
    <s v="Quarter inch ratchet and spray polish for blowers"/>
    <n v="22.44"/>
    <s v="Small Tools"/>
    <s v="ratchet"/>
    <n v="30.42"/>
    <s v="Wash Maintenance"/>
    <s v="spray polish for blowers"/>
    <m/>
    <m/>
    <m/>
    <m/>
    <m/>
    <m/>
    <m/>
    <m/>
    <m/>
    <m/>
    <m/>
    <m/>
    <m/>
    <m/>
    <d v="2024-07-18T00:00:00"/>
    <s v="SL76@tidalwaveautospa.com"/>
    <s v="Gary Bradley"/>
    <x v="7"/>
    <x v="0"/>
  </r>
  <r>
    <s v="Kane Campbell"/>
    <s v="EXP-10014508"/>
    <n v="35.619999999999997"/>
    <d v="2024-05-18T00:00:00"/>
    <x v="16"/>
    <s v="Office Supplies"/>
    <s v="bath tissue"/>
    <s v="bath tissue"/>
    <m/>
    <m/>
    <m/>
    <m/>
    <m/>
    <m/>
    <m/>
    <m/>
    <m/>
    <m/>
    <m/>
    <m/>
    <m/>
    <m/>
    <m/>
    <m/>
    <m/>
    <m/>
    <m/>
    <m/>
    <d v="2024-07-18T00:00:00"/>
    <s v="SL144@tidalwaveautospa.com"/>
    <s v="Gary Bradley"/>
    <x v="7"/>
    <x v="0"/>
  </r>
  <r>
    <s v="Kane Campbell"/>
    <s v="EXP-10014508"/>
    <n v="302.39"/>
    <d v="2024-05-20T00:00:00"/>
    <x v="11"/>
    <s v="Small Tools"/>
    <s v="Equipment"/>
    <s v="surface cleaner"/>
    <m/>
    <m/>
    <m/>
    <m/>
    <m/>
    <m/>
    <m/>
    <m/>
    <m/>
    <m/>
    <m/>
    <m/>
    <m/>
    <m/>
    <m/>
    <m/>
    <m/>
    <m/>
    <m/>
    <m/>
    <d v="2024-07-18T00:00:00"/>
    <s v="SL144@tidalwaveautospa.com"/>
    <s v="Gary Bradley"/>
    <x v="7"/>
    <x v="0"/>
  </r>
  <r>
    <s v="Kane Campbell"/>
    <s v="EXP-10014508"/>
    <n v="32.39"/>
    <d v="2024-05-21T00:00:00"/>
    <x v="2"/>
    <s v="Parts"/>
    <s v="carburetor and tune up kit for pressure washer"/>
    <s v="carburetor and tune up kit for pressure washer"/>
    <m/>
    <m/>
    <m/>
    <m/>
    <m/>
    <m/>
    <m/>
    <m/>
    <m/>
    <m/>
    <m/>
    <m/>
    <m/>
    <m/>
    <m/>
    <m/>
    <m/>
    <m/>
    <m/>
    <m/>
    <d v="2024-07-18T00:00:00"/>
    <s v="SL144@tidalwaveautospa.com"/>
    <s v="Gary Bradley"/>
    <x v="7"/>
    <x v="0"/>
  </r>
  <r>
    <s v="Kane Campbell"/>
    <s v="EXP-10014508"/>
    <n v="188.46"/>
    <d v="2024-05-22T00:00:00"/>
    <x v="0"/>
    <s v="Wash Maintenance"/>
    <s v="Wash Maintenance"/>
    <s v="gain motor oil vinegar"/>
    <m/>
    <m/>
    <m/>
    <m/>
    <m/>
    <m/>
    <m/>
    <m/>
    <m/>
    <m/>
    <m/>
    <m/>
    <m/>
    <m/>
    <m/>
    <m/>
    <m/>
    <m/>
    <m/>
    <m/>
    <d v="2024-07-18T00:00:00"/>
    <s v="SL144@tidalwaveautospa.com"/>
    <s v="Gary Bradley"/>
    <x v="7"/>
    <x v="0"/>
  </r>
  <r>
    <s v="Kane Campbell"/>
    <s v="EXP-10014508"/>
    <n v="38.56"/>
    <d v="2024-05-25T00:00:00"/>
    <x v="16"/>
    <s v="Dues &amp; Subscriptions"/>
    <s v="Dues &amp; Subscriptions"/>
    <s v="AMAZON RET  112-630864"/>
    <m/>
    <m/>
    <m/>
    <m/>
    <m/>
    <m/>
    <m/>
    <m/>
    <m/>
    <m/>
    <m/>
    <m/>
    <m/>
    <m/>
    <m/>
    <m/>
    <m/>
    <m/>
    <m/>
    <m/>
    <d v="2024-07-18T00:00:00"/>
    <s v="SL144@tidalwaveautospa.com"/>
    <s v="Gary Bradley"/>
    <x v="7"/>
    <x v="0"/>
  </r>
  <r>
    <s v="Kane Campbell"/>
    <s v="EXP-10014508"/>
    <n v="154.61000000000001"/>
    <d v="2024-06-01T00:00:00"/>
    <x v="0"/>
    <s v="Itemized"/>
    <s v="Office Supplies, Snacks, Wash Maintenance"/>
    <s v="vinegar, dawn,, Gatorade, printer ink"/>
    <n v="35.99"/>
    <s v="Wash Maintenance"/>
    <s v="vinegar, cable ties"/>
    <n v="74.224999999999994"/>
    <s v="Office Supplies"/>
    <s v="ink, keyboard"/>
    <n v="44.39"/>
    <s v="Snacks"/>
    <s v="gatorades"/>
    <m/>
    <m/>
    <m/>
    <m/>
    <m/>
    <m/>
    <m/>
    <m/>
    <m/>
    <m/>
    <m/>
    <d v="2024-07-18T00:00:00"/>
    <s v="SL144@tidalwaveautospa.com"/>
    <s v="Gary Bradley"/>
    <x v="7"/>
    <x v="0"/>
  </r>
  <r>
    <s v="Kane Campbell"/>
    <s v="EXP-10014508"/>
    <n v="369.24"/>
    <d v="2024-06-08T00:00:00"/>
    <x v="23"/>
    <s v="Itemized"/>
    <s v="Office Supplies, Snacks, Wash Maintenance"/>
    <s v="new printer, extra ink, dawn, gatorade"/>
    <n v="122.39"/>
    <s v="Wash Maintenance"/>
    <s v="febreeze, dawn, downy rinse, gain"/>
    <n v="202.4"/>
    <s v="Office Supplies"/>
    <s v="printer, ink"/>
    <n v="44.449999999999989"/>
    <s v="Snacks"/>
    <s v="gatorades"/>
    <m/>
    <m/>
    <m/>
    <m/>
    <m/>
    <m/>
    <m/>
    <m/>
    <m/>
    <m/>
    <m/>
    <d v="2024-07-18T00:00:00"/>
    <s v="SL144@tidalwaveautospa.com"/>
    <s v="Gary Bradley"/>
    <x v="7"/>
    <x v="0"/>
  </r>
  <r>
    <s v="Kane Campbell"/>
    <s v="EXP-10014508"/>
    <n v="105.53"/>
    <d v="2024-06-08T00:00:00"/>
    <x v="2"/>
    <s v="Parts"/>
    <s v="Parts"/>
    <s v="new hydraulic hose"/>
    <m/>
    <m/>
    <m/>
    <m/>
    <m/>
    <m/>
    <m/>
    <m/>
    <m/>
    <m/>
    <m/>
    <m/>
    <m/>
    <m/>
    <m/>
    <m/>
    <m/>
    <m/>
    <m/>
    <m/>
    <d v="2024-07-18T00:00:00"/>
    <s v="SL144@tidalwaveautospa.com"/>
    <s v="Gary Bradley"/>
    <x v="7"/>
    <x v="0"/>
  </r>
  <r>
    <s v="Kane Campbell"/>
    <s v="EXP-10014508"/>
    <n v="28.84"/>
    <d v="2024-06-13T00:00:00"/>
    <x v="19"/>
    <s v="Employee Incentive - Meals"/>
    <s v="DD DOORDASH ASAHICHIN"/>
    <s v="DD DOORDASH ASAHICHIN"/>
    <m/>
    <m/>
    <m/>
    <m/>
    <m/>
    <m/>
    <m/>
    <m/>
    <m/>
    <m/>
    <m/>
    <m/>
    <m/>
    <m/>
    <m/>
    <m/>
    <m/>
    <m/>
    <m/>
    <m/>
    <d v="2024-07-18T00:00:00"/>
    <s v="SL144@tidalwaveautospa.com"/>
    <s v="Gary Bradley"/>
    <x v="7"/>
    <x v="0"/>
  </r>
  <r>
    <s v="Kane Campbell"/>
    <s v="EXP-10014508"/>
    <n v="7.32"/>
    <d v="2024-06-13T00:00:00"/>
    <x v="19"/>
    <s v="Miscellaneous Expense - Non-SL"/>
    <s v="my bank card got locked so had to use work card while at car wash college"/>
    <s v="my bank card got locked so had to use work card while at car wash college"/>
    <m/>
    <m/>
    <m/>
    <m/>
    <m/>
    <m/>
    <m/>
    <m/>
    <m/>
    <m/>
    <m/>
    <m/>
    <m/>
    <m/>
    <m/>
    <m/>
    <m/>
    <m/>
    <m/>
    <m/>
    <d v="2024-07-18T00:00:00"/>
    <s v="SL144@tidalwaveautospa.com"/>
    <s v="Gary Bradley"/>
    <x v="7"/>
    <x v="0"/>
  </r>
  <r>
    <s v="Kane Campbell"/>
    <s v="EXP-10014508"/>
    <n v="19.03"/>
    <d v="2024-06-13T00:00:00"/>
    <x v="19"/>
    <s v="Miscellaneous Expense - Non-SL"/>
    <s v="personal meal while at car wash college"/>
    <s v="personal meal while at car wash college"/>
    <m/>
    <m/>
    <m/>
    <m/>
    <m/>
    <m/>
    <m/>
    <m/>
    <m/>
    <m/>
    <m/>
    <m/>
    <m/>
    <m/>
    <m/>
    <m/>
    <m/>
    <m/>
    <m/>
    <m/>
    <d v="2024-07-18T00:00:00"/>
    <s v="SL144@tidalwaveautospa.com"/>
    <s v="Gary Bradley"/>
    <x v="7"/>
    <x v="0"/>
  </r>
  <r>
    <s v="Kane Campbell"/>
    <s v="EXP-10014508"/>
    <n v="70.69"/>
    <d v="2024-06-18T00:00:00"/>
    <x v="2"/>
    <s v="Parts"/>
    <s v="pump for washer"/>
    <s v="pump for washer"/>
    <m/>
    <m/>
    <m/>
    <m/>
    <m/>
    <m/>
    <m/>
    <m/>
    <m/>
    <m/>
    <m/>
    <m/>
    <m/>
    <m/>
    <m/>
    <m/>
    <m/>
    <m/>
    <m/>
    <m/>
    <d v="2024-07-18T00:00:00"/>
    <s v="SL144@tidalwaveautospa.com"/>
    <s v="Gary Bradley"/>
    <x v="7"/>
    <x v="0"/>
  </r>
  <r>
    <s v="Tony Phillips"/>
    <s v="EXP-10014595"/>
    <n v="125.06"/>
    <d v="2024-05-17T00:00:00"/>
    <x v="0"/>
    <s v="Wash Maintenance"/>
    <s v="Wash Maintenance"/>
    <s v="cleaning supplies,flashlight"/>
    <m/>
    <m/>
    <m/>
    <m/>
    <m/>
    <m/>
    <m/>
    <m/>
    <m/>
    <m/>
    <m/>
    <m/>
    <m/>
    <m/>
    <m/>
    <m/>
    <m/>
    <m/>
    <m/>
    <m/>
    <d v="2024-07-18T00:00:00"/>
    <s v="SL6@tidalwaveautospa.com"/>
    <s v="Gary Bradley"/>
    <x v="7"/>
    <x v="0"/>
  </r>
  <r>
    <s v="Tony Phillips"/>
    <s v="EXP-10014595"/>
    <n v="283.69"/>
    <d v="2024-05-20T00:00:00"/>
    <x v="22"/>
    <s v="Parts"/>
    <s v="pressure washer repairs"/>
    <s v="pressure washer repairs"/>
    <m/>
    <m/>
    <m/>
    <m/>
    <m/>
    <m/>
    <m/>
    <m/>
    <m/>
    <m/>
    <m/>
    <m/>
    <m/>
    <m/>
    <m/>
    <m/>
    <m/>
    <m/>
    <m/>
    <m/>
    <d v="2024-07-18T00:00:00"/>
    <s v="SL6@tidalwaveautospa.com"/>
    <s v="Gary Bradley"/>
    <x v="7"/>
    <x v="0"/>
  </r>
  <r>
    <s v="Tony Phillips"/>
    <s v="EXP-10014595"/>
    <n v="106.99"/>
    <d v="2024-05-22T00:00:00"/>
    <x v="22"/>
    <s v="Remove From Report"/>
    <s v="Office Supplies"/>
    <s v="xpt paper"/>
    <m/>
    <m/>
    <m/>
    <m/>
    <m/>
    <m/>
    <m/>
    <m/>
    <m/>
    <m/>
    <m/>
    <m/>
    <m/>
    <m/>
    <m/>
    <m/>
    <m/>
    <m/>
    <m/>
    <m/>
    <d v="2024-07-18T00:00:00"/>
    <s v="SL6@tidalwaveautospa.com"/>
    <s v="Gary Bradley"/>
    <x v="7"/>
    <x v="0"/>
  </r>
  <r>
    <s v="Tony Phillips"/>
    <s v="EXP-10014595"/>
    <n v="19.239999999999998"/>
    <d v="2024-05-22T00:00:00"/>
    <x v="22"/>
    <s v="Office Supplies"/>
    <s v="flags for gate"/>
    <s v="flags for gate"/>
    <m/>
    <m/>
    <m/>
    <m/>
    <m/>
    <m/>
    <m/>
    <m/>
    <m/>
    <m/>
    <m/>
    <m/>
    <m/>
    <m/>
    <m/>
    <m/>
    <m/>
    <m/>
    <m/>
    <m/>
    <d v="2024-07-18T00:00:00"/>
    <s v="SL6@tidalwaveautospa.com"/>
    <s v="Gary Bradley"/>
    <x v="7"/>
    <x v="0"/>
  </r>
  <r>
    <s v="Tony Phillips"/>
    <s v="EXP-10014595"/>
    <n v="15.42"/>
    <d v="2024-05-26T00:00:00"/>
    <x v="22"/>
    <s v="Snacks"/>
    <s v="water"/>
    <s v="water"/>
    <m/>
    <m/>
    <m/>
    <m/>
    <m/>
    <m/>
    <m/>
    <m/>
    <m/>
    <m/>
    <m/>
    <m/>
    <m/>
    <m/>
    <m/>
    <m/>
    <m/>
    <m/>
    <m/>
    <m/>
    <d v="2024-07-18T00:00:00"/>
    <s v="SL6@tidalwaveautospa.com"/>
    <s v="Gary Bradley"/>
    <x v="7"/>
    <x v="0"/>
  </r>
  <r>
    <s v="Tony Phillips"/>
    <s v="EXP-10014595"/>
    <n v="150"/>
    <d v="2024-06-04T00:00:00"/>
    <x v="18"/>
    <s v="Remove From Report"/>
    <s v="Landscaping"/>
    <s v="monthly weed control"/>
    <m/>
    <m/>
    <m/>
    <m/>
    <m/>
    <m/>
    <m/>
    <m/>
    <m/>
    <m/>
    <m/>
    <m/>
    <m/>
    <m/>
    <m/>
    <m/>
    <m/>
    <m/>
    <m/>
    <m/>
    <d v="2024-07-18T00:00:00"/>
    <s v="SL6@tidalwaveautospa.com"/>
    <s v="Gary Bradley"/>
    <x v="7"/>
    <x v="0"/>
  </r>
  <r>
    <s v="Tony Phillips"/>
    <s v="EXP-10014595"/>
    <n v="184.53"/>
    <d v="2024-06-07T00:00:00"/>
    <x v="22"/>
    <s v="Itemized"/>
    <s v="Parts, Plumbing Expense, Small Tools"/>
    <s v="fan, sharkbite connectors,magnets"/>
    <n v="61.95"/>
    <s v="Small Tools"/>
    <s v="fan, magentic clip"/>
    <n v="122.58"/>
    <s v="Parts"/>
    <s v="parts for repair"/>
    <m/>
    <m/>
    <m/>
    <m/>
    <m/>
    <m/>
    <m/>
    <m/>
    <m/>
    <m/>
    <m/>
    <m/>
    <m/>
    <m/>
    <d v="2024-07-18T00:00:00"/>
    <s v="SL6@tidalwaveautospa.com"/>
    <s v="Gary Bradley"/>
    <x v="7"/>
    <x v="0"/>
  </r>
  <r>
    <s v="Tony Phillips"/>
    <s v="EXP-10014595"/>
    <n v="58.58"/>
    <d v="2024-06-08T00:00:00"/>
    <x v="22"/>
    <s v="Itemized"/>
    <s v="Wash Maintenance"/>
    <s v="laundry det.,water"/>
    <n v="39.950000000000003"/>
    <s v="Wash Maintenance"/>
    <s v="detergent"/>
    <n v="18.63"/>
    <s v="Snacks"/>
    <s v="bottle water"/>
    <m/>
    <m/>
    <m/>
    <m/>
    <m/>
    <m/>
    <m/>
    <m/>
    <m/>
    <m/>
    <m/>
    <m/>
    <m/>
    <m/>
    <d v="2024-07-18T00:00:00"/>
    <s v="SL6@tidalwaveautospa.com"/>
    <s v="Gary Bradley"/>
    <x v="7"/>
    <x v="0"/>
  </r>
  <r>
    <s v="Tony Phillips"/>
    <s v="EXP-10014595"/>
    <n v="108.12"/>
    <d v="2024-06-14T00:00:00"/>
    <x v="0"/>
    <s v="Snacks"/>
    <s v="Snacks"/>
    <s v="powerade, water"/>
    <m/>
    <m/>
    <m/>
    <m/>
    <m/>
    <m/>
    <m/>
    <m/>
    <m/>
    <m/>
    <m/>
    <m/>
    <m/>
    <m/>
    <m/>
    <m/>
    <m/>
    <m/>
    <m/>
    <m/>
    <d v="2024-07-18T00:00:00"/>
    <s v="SL6@tidalwaveautospa.com"/>
    <s v="Gary Bradley"/>
    <x v="7"/>
    <x v="0"/>
  </r>
  <r>
    <s v="Tony Phillips"/>
    <s v="EXP-10014595"/>
    <n v="62.75"/>
    <d v="2024-06-16T00:00:00"/>
    <x v="22"/>
    <s v="Itemized"/>
    <s v="Wash Maintenance"/>
    <s v="vinegar,water,laundry det"/>
    <n v="5.34"/>
    <s v="Snacks"/>
    <s v="bottle water"/>
    <n v="57.41"/>
    <s v="Wash Maintenance"/>
    <s v="vinegar, detergent"/>
    <m/>
    <m/>
    <m/>
    <m/>
    <m/>
    <m/>
    <m/>
    <m/>
    <m/>
    <m/>
    <m/>
    <m/>
    <m/>
    <m/>
    <d v="2024-07-18T00:00:00"/>
    <s v="SL6@tidalwaveautospa.com"/>
    <s v="Gary Bradley"/>
    <x v="7"/>
    <x v="0"/>
  </r>
  <r>
    <s v="Kyle Robertson"/>
    <s v="EXP-10014660"/>
    <n v="64.22"/>
    <d v="2024-05-16T00:00:00"/>
    <x v="35"/>
    <s v="Small Tools"/>
    <s v="Small Tools"/>
    <s v="Drill bits"/>
    <m/>
    <m/>
    <m/>
    <m/>
    <m/>
    <m/>
    <m/>
    <m/>
    <m/>
    <m/>
    <m/>
    <m/>
    <m/>
    <m/>
    <m/>
    <m/>
    <m/>
    <m/>
    <m/>
    <m/>
    <d v="2024-07-18T00:00:00"/>
    <s v="SL31@tidalwaveautospa.com"/>
    <s v="Gary Bradley"/>
    <x v="7"/>
    <x v="0"/>
  </r>
  <r>
    <s v="Kyle Robertson"/>
    <s v="EXP-10014660"/>
    <n v="26.15"/>
    <d v="2024-05-21T00:00:00"/>
    <x v="8"/>
    <s v="Snacks"/>
    <s v="Water"/>
    <s v="Water"/>
    <m/>
    <m/>
    <m/>
    <m/>
    <m/>
    <m/>
    <m/>
    <m/>
    <m/>
    <m/>
    <m/>
    <m/>
    <m/>
    <m/>
    <m/>
    <m/>
    <m/>
    <m/>
    <m/>
    <m/>
    <d v="2024-07-18T00:00:00"/>
    <s v="SL31@tidalwaveautospa.com"/>
    <s v="Gary Bradley"/>
    <x v="7"/>
    <x v="0"/>
  </r>
  <r>
    <s v="Kyle Robertson"/>
    <s v="EXP-10014660"/>
    <n v="155.12"/>
    <d v="2024-05-22T00:00:00"/>
    <x v="0"/>
    <s v="Remove From Report"/>
    <s v="Pressure washer hose, spray bottles"/>
    <s v="Pressure washer hose, spray bottles"/>
    <m/>
    <m/>
    <m/>
    <m/>
    <m/>
    <m/>
    <m/>
    <m/>
    <m/>
    <m/>
    <m/>
    <m/>
    <m/>
    <m/>
    <m/>
    <m/>
    <m/>
    <m/>
    <m/>
    <m/>
    <d v="2024-07-18T00:00:00"/>
    <s v="SL31@tidalwaveautospa.com"/>
    <s v="Gary Bradley"/>
    <x v="7"/>
    <x v="0"/>
  </r>
  <r>
    <s v="Kyle Robertson"/>
    <s v="EXP-10014660"/>
    <n v="161.86000000000001"/>
    <d v="2024-05-23T00:00:00"/>
    <x v="1"/>
    <s v="Parts"/>
    <s v="Parts"/>
    <s v="Pressure washer repair"/>
    <m/>
    <m/>
    <m/>
    <m/>
    <m/>
    <m/>
    <m/>
    <m/>
    <m/>
    <m/>
    <m/>
    <m/>
    <m/>
    <m/>
    <m/>
    <m/>
    <m/>
    <m/>
    <m/>
    <m/>
    <d v="2024-07-18T00:00:00"/>
    <s v="SL31@tidalwaveautospa.com"/>
    <s v="Gary Bradley"/>
    <x v="7"/>
    <x v="0"/>
  </r>
  <r>
    <s v="Kyle Robertson"/>
    <s v="EXP-10014660"/>
    <n v="18.38"/>
    <d v="2024-05-29T00:00:00"/>
    <x v="8"/>
    <s v="Snacks"/>
    <s v="Water"/>
    <s v="Water"/>
    <m/>
    <m/>
    <m/>
    <m/>
    <m/>
    <m/>
    <m/>
    <m/>
    <m/>
    <m/>
    <m/>
    <m/>
    <m/>
    <m/>
    <m/>
    <m/>
    <m/>
    <m/>
    <m/>
    <m/>
    <d v="2024-07-18T00:00:00"/>
    <s v="SL31@tidalwaveautospa.com"/>
    <s v="Gary Bradley"/>
    <x v="7"/>
    <x v="0"/>
  </r>
  <r>
    <s v="Kyle Robertson"/>
    <s v="EXP-10014660"/>
    <n v="32.909999999999997"/>
    <d v="2024-06-01T00:00:00"/>
    <x v="0"/>
    <s v="Wash Maintenance"/>
    <s v="Wash Maintenance"/>
    <s v="Laundry pods"/>
    <m/>
    <m/>
    <m/>
    <m/>
    <m/>
    <m/>
    <m/>
    <m/>
    <m/>
    <m/>
    <m/>
    <m/>
    <m/>
    <m/>
    <m/>
    <m/>
    <m/>
    <m/>
    <m/>
    <m/>
    <d v="2024-07-18T00:00:00"/>
    <s v="SL31@tidalwaveautospa.com"/>
    <s v="Gary Bradley"/>
    <x v="7"/>
    <x v="0"/>
  </r>
  <r>
    <s v="Kyle Robertson"/>
    <s v="EXP-10014660"/>
    <n v="24.94"/>
    <d v="2024-06-03T00:00:00"/>
    <x v="8"/>
    <s v="Snacks"/>
    <s v="Water"/>
    <s v="Water"/>
    <m/>
    <m/>
    <m/>
    <m/>
    <m/>
    <m/>
    <m/>
    <m/>
    <m/>
    <m/>
    <m/>
    <m/>
    <m/>
    <m/>
    <m/>
    <m/>
    <m/>
    <m/>
    <m/>
    <m/>
    <d v="2024-07-18T00:00:00"/>
    <s v="SL31@tidalwaveautospa.com"/>
    <s v="Gary Bradley"/>
    <x v="7"/>
    <x v="0"/>
  </r>
  <r>
    <s v="Kyle Robertson"/>
    <s v="EXP-10014660"/>
    <n v="58.85"/>
    <d v="2024-06-06T00:00:00"/>
    <x v="0"/>
    <s v="Office Supplies"/>
    <s v="Office Supplies"/>
    <s v="Toner"/>
    <m/>
    <m/>
    <m/>
    <m/>
    <m/>
    <m/>
    <m/>
    <m/>
    <m/>
    <m/>
    <m/>
    <m/>
    <m/>
    <m/>
    <m/>
    <m/>
    <m/>
    <m/>
    <m/>
    <m/>
    <d v="2024-07-18T00:00:00"/>
    <s v="SL31@tidalwaveautospa.com"/>
    <s v="Gary Bradley"/>
    <x v="7"/>
    <x v="0"/>
  </r>
  <r>
    <s v="Kyle Robertson"/>
    <s v="EXP-10014660"/>
    <n v="51.76"/>
    <d v="2024-06-06T00:00:00"/>
    <x v="34"/>
    <s v="Office Supplies"/>
    <s v="Office Supplies"/>
    <s v="HDMI cable"/>
    <m/>
    <m/>
    <m/>
    <m/>
    <m/>
    <m/>
    <m/>
    <m/>
    <m/>
    <m/>
    <m/>
    <m/>
    <m/>
    <m/>
    <m/>
    <m/>
    <m/>
    <m/>
    <m/>
    <m/>
    <d v="2024-07-18T00:00:00"/>
    <s v="SL31@tidalwaveautospa.com"/>
    <s v="Gary Bradley"/>
    <x v="7"/>
    <x v="0"/>
  </r>
  <r>
    <s v="Kyle Robertson"/>
    <s v="EXP-10014660"/>
    <n v="17.18"/>
    <d v="2024-06-07T00:00:00"/>
    <x v="8"/>
    <s v="Snacks"/>
    <s v="Snacks"/>
    <s v="Gatorade"/>
    <m/>
    <m/>
    <m/>
    <m/>
    <m/>
    <m/>
    <m/>
    <m/>
    <m/>
    <m/>
    <m/>
    <m/>
    <m/>
    <m/>
    <m/>
    <m/>
    <m/>
    <m/>
    <m/>
    <m/>
    <d v="2024-07-18T00:00:00"/>
    <s v="SL31@tidalwaveautospa.com"/>
    <s v="Gary Bradley"/>
    <x v="7"/>
    <x v="0"/>
  </r>
  <r>
    <s v="Kyle Robertson"/>
    <s v="EXP-10014660"/>
    <n v="1186.3800000000001"/>
    <d v="2024-06-07T00:00:00"/>
    <x v="34"/>
    <s v="Parts"/>
    <s v="Buff n shine screen"/>
    <s v="Buff n shine screen"/>
    <m/>
    <m/>
    <m/>
    <m/>
    <m/>
    <m/>
    <m/>
    <m/>
    <m/>
    <m/>
    <m/>
    <m/>
    <m/>
    <m/>
    <m/>
    <m/>
    <m/>
    <m/>
    <m/>
    <m/>
    <d v="2024-07-18T00:00:00"/>
    <s v="SL31@tidalwaveautospa.com"/>
    <s v="Gary Bradley"/>
    <x v="7"/>
    <x v="0"/>
  </r>
  <r>
    <s v="Kyle Robertson"/>
    <s v="EXP-10014660"/>
    <n v="226.45"/>
    <d v="2024-06-07T00:00:00"/>
    <x v="0"/>
    <s v="Remove From Report"/>
    <s v="Wash Maintenance"/>
    <s v="Dawn and vinegar"/>
    <m/>
    <m/>
    <m/>
    <m/>
    <m/>
    <m/>
    <m/>
    <m/>
    <m/>
    <m/>
    <m/>
    <m/>
    <m/>
    <m/>
    <m/>
    <m/>
    <m/>
    <m/>
    <m/>
    <m/>
    <d v="2024-07-18T00:00:00"/>
    <s v="SL31@tidalwaveautospa.com"/>
    <s v="Gary Bradley"/>
    <x v="7"/>
    <x v="0"/>
  </r>
  <r>
    <s v="Kyle Robertson"/>
    <s v="EXP-10014660"/>
    <n v="130.69999999999999"/>
    <d v="2024-06-12T00:00:00"/>
    <x v="0"/>
    <s v="Remove From Report"/>
    <s v="Safety Supplies"/>
    <s v="Gloves"/>
    <m/>
    <m/>
    <m/>
    <m/>
    <m/>
    <m/>
    <m/>
    <m/>
    <m/>
    <m/>
    <m/>
    <m/>
    <m/>
    <m/>
    <m/>
    <m/>
    <m/>
    <m/>
    <m/>
    <m/>
    <d v="2024-07-18T00:00:00"/>
    <s v="SL31@tidalwaveautospa.com"/>
    <s v="Gary Bradley"/>
    <x v="7"/>
    <x v="0"/>
  </r>
  <r>
    <s v="Kyle Robertson"/>
    <s v="EXP-10014660"/>
    <n v="18.38"/>
    <d v="2024-06-13T00:00:00"/>
    <x v="8"/>
    <s v="Snacks"/>
    <s v="Water"/>
    <s v="Water"/>
    <m/>
    <m/>
    <m/>
    <m/>
    <m/>
    <m/>
    <m/>
    <m/>
    <m/>
    <m/>
    <m/>
    <m/>
    <m/>
    <m/>
    <m/>
    <m/>
    <m/>
    <m/>
    <m/>
    <m/>
    <d v="2024-07-18T00:00:00"/>
    <s v="SL31@tidalwaveautospa.com"/>
    <s v="Gary Bradley"/>
    <x v="7"/>
    <x v="0"/>
  </r>
  <r>
    <s v="Kyle Robertson"/>
    <s v="EXP-10014660"/>
    <n v="93.41"/>
    <d v="2024-06-14T00:00:00"/>
    <x v="0"/>
    <s v="Wash Maintenance"/>
    <s v="Fuel, Wash Supplies"/>
    <s v="Blower gas and brush handles"/>
    <m/>
    <m/>
    <m/>
    <m/>
    <m/>
    <m/>
    <m/>
    <m/>
    <m/>
    <m/>
    <m/>
    <m/>
    <m/>
    <m/>
    <m/>
    <m/>
    <m/>
    <m/>
    <m/>
    <m/>
    <d v="2024-07-18T00:00:00"/>
    <s v="SL31@tidalwaveautospa.com"/>
    <s v="Gary Bradley"/>
    <x v="7"/>
    <x v="0"/>
  </r>
  <r>
    <s v="Kyle Robertson"/>
    <s v="EXP-10014660"/>
    <n v="32.799999999999997"/>
    <d v="2024-06-16T00:00:00"/>
    <x v="8"/>
    <s v="Snacks"/>
    <s v="Water"/>
    <s v="Water"/>
    <m/>
    <m/>
    <m/>
    <m/>
    <m/>
    <m/>
    <m/>
    <m/>
    <m/>
    <m/>
    <m/>
    <m/>
    <m/>
    <m/>
    <m/>
    <m/>
    <m/>
    <m/>
    <m/>
    <m/>
    <d v="2024-07-18T00:00:00"/>
    <s v="SL31@tidalwaveautospa.com"/>
    <s v="Gary Bradley"/>
    <x v="7"/>
    <x v="0"/>
  </r>
  <r>
    <s v="Kyle Robertson"/>
    <s v="EXP-10014660"/>
    <n v="18.38"/>
    <d v="2024-06-19T00:00:00"/>
    <x v="8"/>
    <s v="Snacks"/>
    <s v="Waterr"/>
    <s v="Waterr"/>
    <m/>
    <m/>
    <m/>
    <m/>
    <m/>
    <m/>
    <m/>
    <m/>
    <m/>
    <m/>
    <m/>
    <m/>
    <m/>
    <m/>
    <m/>
    <m/>
    <m/>
    <m/>
    <m/>
    <m/>
    <d v="2024-07-18T00:00:00"/>
    <s v="SL31@tidalwaveautospa.com"/>
    <s v="Gary Bradley"/>
    <x v="7"/>
    <x v="0"/>
  </r>
  <r>
    <s v="Kyle Robertson"/>
    <s v="EXP-10014660"/>
    <n v="10.88"/>
    <d v="2024-06-19T00:00:00"/>
    <x v="35"/>
    <s v="Small Tools"/>
    <s v="Ratchet"/>
    <s v="Ratchet"/>
    <m/>
    <m/>
    <m/>
    <m/>
    <m/>
    <m/>
    <m/>
    <m/>
    <m/>
    <m/>
    <m/>
    <m/>
    <m/>
    <m/>
    <m/>
    <m/>
    <m/>
    <m/>
    <m/>
    <m/>
    <d v="2024-07-19T00:00:00"/>
    <s v="SL31@tidalwaveautospa.com"/>
    <s v="Gary Bradley"/>
    <x v="7"/>
    <x v="0"/>
  </r>
  <r>
    <s v="Samantha Simpson"/>
    <s v="EXP-10014997"/>
    <n v="482.19"/>
    <d v="2024-07-08T00:00:00"/>
    <x v="0"/>
    <s v="Wash Maintenance"/>
    <s v="Wash Maintenance"/>
    <s v="water softner pellets"/>
    <m/>
    <m/>
    <m/>
    <m/>
    <m/>
    <m/>
    <m/>
    <m/>
    <m/>
    <m/>
    <m/>
    <m/>
    <m/>
    <m/>
    <m/>
    <m/>
    <m/>
    <m/>
    <m/>
    <m/>
    <d v="2024-07-20T00:00:00"/>
    <s v="SL129@tidalwaveautospa.com"/>
    <s v="Joe Chavez"/>
    <x v="7"/>
    <x v="0"/>
  </r>
  <r>
    <s v="Samantha Simpson"/>
    <s v="EXP-10014997"/>
    <n v="482.19"/>
    <d v="2024-07-08T00:00:00"/>
    <x v="0"/>
    <s v="Wash Maintenance"/>
    <s v="Wash Maintenance"/>
    <s v="water softner pellets"/>
    <m/>
    <m/>
    <m/>
    <m/>
    <m/>
    <m/>
    <m/>
    <m/>
    <m/>
    <m/>
    <m/>
    <m/>
    <m/>
    <m/>
    <m/>
    <m/>
    <m/>
    <m/>
    <m/>
    <m/>
    <d v="2024-07-21T00:00:00"/>
    <s v="SL129@tidalwaveautospa.com"/>
    <s v="Joe Chavez"/>
    <x v="7"/>
    <x v="0"/>
  </r>
  <r>
    <s v="Samantha Simpson"/>
    <s v="EXP-10014997"/>
    <n v="49.8"/>
    <d v="2024-07-09T00:00:00"/>
    <x v="0"/>
    <s v="Wash Maintenance"/>
    <s v="Wash Maintenance"/>
    <s v="degreaser for tunnel"/>
    <m/>
    <m/>
    <m/>
    <m/>
    <m/>
    <m/>
    <m/>
    <m/>
    <m/>
    <m/>
    <m/>
    <m/>
    <m/>
    <m/>
    <m/>
    <m/>
    <m/>
    <m/>
    <m/>
    <m/>
    <d v="2024-07-22T00:00:00"/>
    <s v="SL129@tidalwaveautospa.com"/>
    <s v="Joe Chavez"/>
    <x v="7"/>
    <x v="0"/>
  </r>
  <r>
    <s v="Samantha Simpson"/>
    <s v="EXP-10014997"/>
    <n v="76.31"/>
    <d v="2024-07-09T00:00:00"/>
    <x v="0"/>
    <s v="Wash Maintenance"/>
    <s v="Wash Maintenance"/>
    <s v="dawn for cleaning tunnel"/>
    <m/>
    <m/>
    <m/>
    <m/>
    <m/>
    <m/>
    <m/>
    <m/>
    <m/>
    <m/>
    <m/>
    <m/>
    <m/>
    <m/>
    <m/>
    <m/>
    <m/>
    <m/>
    <m/>
    <m/>
    <d v="2024-07-23T00:00:00"/>
    <s v="SL129@tidalwaveautospa.com"/>
    <s v="Joe Chavez"/>
    <x v="7"/>
    <x v="0"/>
  </r>
  <r>
    <s v="Samantha Simpson"/>
    <s v="EXP-10014997"/>
    <n v="58.18"/>
    <d v="2024-07-11T00:00:00"/>
    <x v="0"/>
    <s v="Wash Maintenance"/>
    <s v="Wash Maintenance"/>
    <s v="laundry detergent"/>
    <m/>
    <m/>
    <m/>
    <m/>
    <m/>
    <m/>
    <m/>
    <m/>
    <m/>
    <m/>
    <m/>
    <m/>
    <m/>
    <m/>
    <m/>
    <m/>
    <m/>
    <m/>
    <m/>
    <m/>
    <d v="2024-07-24T00:00:00"/>
    <s v="SL129@tidalwaveautospa.com"/>
    <s v="Joe Chavez"/>
    <x v="7"/>
    <x v="0"/>
  </r>
  <r>
    <s v="Vincent Harris"/>
    <s v="EXP-10014812"/>
    <n v="75.59"/>
    <d v="2024-05-05T00:00:00"/>
    <x v="23"/>
    <s v="Remove From Report"/>
    <s v="Office Supplies"/>
    <s v="Office"/>
    <m/>
    <m/>
    <m/>
    <m/>
    <m/>
    <m/>
    <m/>
    <m/>
    <m/>
    <m/>
    <m/>
    <m/>
    <m/>
    <m/>
    <m/>
    <m/>
    <m/>
    <m/>
    <m/>
    <m/>
    <d v="2024-07-25T00:00:00"/>
    <s v="vince.harris@tidalwaveautospa.com"/>
    <s v="Lucas Mininger"/>
    <x v="7"/>
    <x v="0"/>
  </r>
  <r>
    <s v="Vincent Harris"/>
    <s v="EXP-10014812"/>
    <n v="41.46"/>
    <d v="2024-05-25T00:00:00"/>
    <x v="19"/>
    <s v="Employee Incentive - Meals"/>
    <s v="Employee Incentive - Meals"/>
    <s v="Coffee"/>
    <m/>
    <m/>
    <m/>
    <m/>
    <m/>
    <m/>
    <m/>
    <m/>
    <m/>
    <m/>
    <m/>
    <m/>
    <m/>
    <m/>
    <m/>
    <m/>
    <m/>
    <m/>
    <m/>
    <m/>
    <d v="2024-07-26T00:00:00"/>
    <s v="vince.harris@tidalwaveautospa.com"/>
    <s v="Lucas Mininger"/>
    <x v="7"/>
    <x v="0"/>
  </r>
  <r>
    <s v="Vincent Harris"/>
    <s v="EXP-10014812"/>
    <n v="25.69"/>
    <d v="2024-06-10T00:00:00"/>
    <x v="41"/>
    <s v="Office Supplies"/>
    <s v="Desk Lamp"/>
    <s v="Desk Lamp"/>
    <m/>
    <m/>
    <m/>
    <m/>
    <m/>
    <m/>
    <m/>
    <m/>
    <m/>
    <m/>
    <m/>
    <m/>
    <m/>
    <m/>
    <m/>
    <m/>
    <m/>
    <m/>
    <m/>
    <m/>
    <d v="2024-07-27T00:00:00"/>
    <s v="vince.harris@tidalwaveautospa.com"/>
    <s v="Lucas Mininger"/>
    <x v="7"/>
    <x v="0"/>
  </r>
  <r>
    <s v="Vincent Harris"/>
    <s v="EXP-10014812"/>
    <n v="20.190000000000001"/>
    <d v="2024-06-11T00:00:00"/>
    <x v="19"/>
    <s v="Employee Incentive - Meals"/>
    <s v="Employee Incentive - Meals"/>
    <s v="Coffee for Team"/>
    <m/>
    <m/>
    <m/>
    <m/>
    <m/>
    <m/>
    <m/>
    <m/>
    <m/>
    <m/>
    <m/>
    <m/>
    <m/>
    <m/>
    <m/>
    <m/>
    <m/>
    <m/>
    <m/>
    <m/>
    <d v="2024-07-28T00:00:00"/>
    <s v="vince.harris@tidalwaveautospa.com"/>
    <s v="Lucas Mininger"/>
    <x v="7"/>
    <x v="0"/>
  </r>
  <r>
    <s v="Steven Goddard"/>
    <s v="EXP-10014807"/>
    <n v="12.26"/>
    <d v="2023-11-22T00:00:00"/>
    <x v="35"/>
    <s v="Plumbing Expense"/>
    <s v="Parts, Plumbing Expense"/>
    <s v="PVC connectors for wash"/>
    <m/>
    <m/>
    <m/>
    <m/>
    <m/>
    <m/>
    <m/>
    <m/>
    <m/>
    <m/>
    <m/>
    <m/>
    <m/>
    <m/>
    <m/>
    <m/>
    <m/>
    <m/>
    <m/>
    <m/>
    <d v="2024-07-29T00:00:00"/>
    <s v="SL45@tidalwaveautospa.com"/>
    <s v="Gary Bradley"/>
    <x v="7"/>
    <x v="0"/>
  </r>
  <r>
    <s v="Steven Goddard"/>
    <s v="EXP-10014807"/>
    <n v="1"/>
    <d v="2024-02-09T00:00:00"/>
    <x v="7"/>
    <s v="Building Repairs"/>
    <s v="Painter for interior building"/>
    <s v="Painter for interior building"/>
    <m/>
    <m/>
    <m/>
    <m/>
    <m/>
    <m/>
    <m/>
    <m/>
    <m/>
    <m/>
    <m/>
    <m/>
    <m/>
    <m/>
    <m/>
    <m/>
    <m/>
    <m/>
    <m/>
    <m/>
    <d v="2024-07-30T00:00:00"/>
    <s v="SL45@tidalwaveautospa.com"/>
    <s v="Gary Bradley"/>
    <x v="7"/>
    <x v="0"/>
  </r>
  <r>
    <s v="Steven Goddard"/>
    <s v="EXP-10014807"/>
    <n v="6.4"/>
    <d v="2024-03-01T00:00:00"/>
    <x v="9"/>
    <s v="Snacks"/>
    <s v="Snacks"/>
    <s v="Water for staff"/>
    <m/>
    <m/>
    <m/>
    <m/>
    <m/>
    <m/>
    <m/>
    <m/>
    <m/>
    <m/>
    <m/>
    <m/>
    <m/>
    <m/>
    <m/>
    <m/>
    <m/>
    <m/>
    <m/>
    <m/>
    <d v="2024-07-31T00:00:00"/>
    <s v="SL45@tidalwaveautospa.com"/>
    <s v="Gary Bradley"/>
    <x v="7"/>
    <x v="0"/>
  </r>
  <r>
    <s v="Steven Goddard"/>
    <s v="EXP-10014807"/>
    <n v="52.42"/>
    <d v="2024-03-01T00:00:00"/>
    <x v="6"/>
    <s v="Wash Maintenance"/>
    <s v="Wash Maintenance"/>
    <s v="Paint for interior"/>
    <m/>
    <m/>
    <m/>
    <m/>
    <m/>
    <m/>
    <m/>
    <m/>
    <m/>
    <m/>
    <m/>
    <m/>
    <m/>
    <m/>
    <m/>
    <m/>
    <m/>
    <m/>
    <m/>
    <m/>
    <d v="2024-07-18T00:00:00"/>
    <s v="SL45@tidalwaveautospa.com"/>
    <s v="Gary Bradley"/>
    <x v="7"/>
    <x v="0"/>
  </r>
  <r>
    <s v="Steven Goddard"/>
    <s v="EXP-10014807"/>
    <n v="40.18"/>
    <d v="2024-03-20T00:00:00"/>
    <x v="9"/>
    <s v="Employee Incentives - Other"/>
    <s v="Employee Incentive - Meals, Employee Incentives - Other"/>
    <s v="Bday cookies for employee"/>
    <m/>
    <m/>
    <m/>
    <m/>
    <m/>
    <m/>
    <m/>
    <m/>
    <m/>
    <m/>
    <m/>
    <m/>
    <m/>
    <m/>
    <m/>
    <m/>
    <m/>
    <m/>
    <m/>
    <m/>
    <d v="2024-07-18T00:00:00"/>
    <s v="SL45@tidalwaveautospa.com"/>
    <s v="Gary Bradley"/>
    <x v="7"/>
    <x v="0"/>
  </r>
  <r>
    <s v="Steven Goddard"/>
    <s v="EXP-10014807"/>
    <n v="40.299999999999997"/>
    <d v="2024-03-28T00:00:00"/>
    <x v="9"/>
    <s v="Employee Incentives - Other"/>
    <s v="Employee Incentives - Other"/>
    <s v="Bday and farewell “party” for staff"/>
    <m/>
    <m/>
    <m/>
    <m/>
    <m/>
    <m/>
    <m/>
    <m/>
    <m/>
    <m/>
    <m/>
    <m/>
    <m/>
    <m/>
    <m/>
    <m/>
    <m/>
    <m/>
    <m/>
    <m/>
    <d v="2024-07-18T00:00:00"/>
    <s v="SL45@tidalwaveautospa.com"/>
    <s v="Gary Bradley"/>
    <x v="7"/>
    <x v="0"/>
  </r>
  <r>
    <s v="Marcus Stowell"/>
    <s v="EXP-10014906"/>
    <n v="18.600000000000001"/>
    <d v="2024-06-19T00:00:00"/>
    <x v="22"/>
    <s v="Small Tools"/>
    <s v="Small Tools"/>
    <s v="Foam gun for pressure washer"/>
    <m/>
    <m/>
    <m/>
    <m/>
    <m/>
    <m/>
    <m/>
    <m/>
    <m/>
    <m/>
    <m/>
    <m/>
    <m/>
    <m/>
    <m/>
    <m/>
    <m/>
    <m/>
    <m/>
    <m/>
    <d v="2024-07-18T00:00:00"/>
    <s v="SL229@tidalwaveautospa.com"/>
    <s v="Ricky Doyle"/>
    <x v="7"/>
    <x v="0"/>
  </r>
  <r>
    <s v="Marcus Stowell"/>
    <s v="EXP-10014906"/>
    <n v="21.83"/>
    <d v="2024-07-02T00:00:00"/>
    <x v="0"/>
    <s v="Wash Maintenance"/>
    <s v="Anti seize"/>
    <s v="Anti seize"/>
    <m/>
    <m/>
    <m/>
    <m/>
    <m/>
    <m/>
    <m/>
    <m/>
    <m/>
    <m/>
    <m/>
    <m/>
    <m/>
    <m/>
    <m/>
    <m/>
    <m/>
    <m/>
    <m/>
    <m/>
    <d v="2024-07-18T00:00:00"/>
    <s v="SL229@tidalwaveautospa.com"/>
    <s v="Ricky Doyle"/>
    <x v="7"/>
    <x v="0"/>
  </r>
  <r>
    <s v="Marcus Stowell"/>
    <s v="EXP-10014906"/>
    <n v="41.54"/>
    <d v="2024-07-06T00:00:00"/>
    <x v="19"/>
    <s v="Dues &amp; Subscriptions"/>
    <s v="Dues &amp; Subscriptions"/>
    <s v="SAMS CLUB #4969"/>
    <m/>
    <m/>
    <m/>
    <m/>
    <m/>
    <m/>
    <m/>
    <m/>
    <m/>
    <m/>
    <m/>
    <m/>
    <m/>
    <m/>
    <m/>
    <m/>
    <m/>
    <m/>
    <m/>
    <m/>
    <d v="2024-07-18T00:00:00"/>
    <s v="SL229@tidalwaveautospa.com"/>
    <s v="Ricky Doyle"/>
    <x v="7"/>
    <x v="0"/>
  </r>
  <r>
    <s v="Marcus Stowell"/>
    <s v="EXP-10014906"/>
    <n v="38.31"/>
    <d v="2024-07-07T00:00:00"/>
    <x v="22"/>
    <s v="Small Tools"/>
    <s v="Small Tools"/>
    <s v="Brushes"/>
    <m/>
    <m/>
    <m/>
    <m/>
    <m/>
    <m/>
    <m/>
    <m/>
    <m/>
    <m/>
    <m/>
    <m/>
    <m/>
    <m/>
    <m/>
    <m/>
    <m/>
    <m/>
    <m/>
    <m/>
    <d v="2024-07-18T00:00:00"/>
    <s v="SL229@tidalwaveautospa.com"/>
    <s v="Ricky Doyle"/>
    <x v="7"/>
    <x v="0"/>
  </r>
  <r>
    <s v="Zachary Gairhan"/>
    <s v="EXP-10014909"/>
    <n v="72.38"/>
    <d v="2024-06-27T00:00:00"/>
    <x v="0"/>
    <s v="Wash Maintenance"/>
    <m/>
    <m/>
    <m/>
    <m/>
    <m/>
    <m/>
    <m/>
    <m/>
    <m/>
    <m/>
    <m/>
    <m/>
    <m/>
    <m/>
    <m/>
    <m/>
    <m/>
    <m/>
    <m/>
    <m/>
    <m/>
    <m/>
    <d v="2024-08-02T00:00:00"/>
    <s v="SL281@tidalwaveautospa.com"/>
    <s v="Ricky Doyle"/>
    <x v="8"/>
    <x v="0"/>
  </r>
  <r>
    <s v="Joshua Smith"/>
    <s v="EXP-10014911"/>
    <n v="16.93"/>
    <d v="2024-07-01T00:00:00"/>
    <x v="35"/>
    <s v="Office Supplies"/>
    <s v="painting tape"/>
    <m/>
    <m/>
    <m/>
    <m/>
    <m/>
    <m/>
    <m/>
    <m/>
    <m/>
    <m/>
    <m/>
    <m/>
    <m/>
    <m/>
    <m/>
    <m/>
    <m/>
    <m/>
    <m/>
    <m/>
    <m/>
    <d v="2024-08-02T00:00:00"/>
    <s v="SL100@tidalwaveautospa.com"/>
    <s v="Joe Chavez"/>
    <x v="8"/>
    <x v="0"/>
  </r>
  <r>
    <s v="Joshua Smith"/>
    <s v="EXP-10014911"/>
    <n v="321.14"/>
    <d v="2024-07-02T00:00:00"/>
    <x v="35"/>
    <s v="Wash Maintenance"/>
    <s v="oil filters"/>
    <m/>
    <m/>
    <m/>
    <m/>
    <m/>
    <m/>
    <m/>
    <m/>
    <m/>
    <m/>
    <m/>
    <m/>
    <m/>
    <m/>
    <m/>
    <m/>
    <m/>
    <m/>
    <m/>
    <m/>
    <m/>
    <d v="2024-08-02T00:00:00"/>
    <s v="SL100@tidalwaveautospa.com"/>
    <s v="Joe Chavez"/>
    <x v="8"/>
    <x v="0"/>
  </r>
  <r>
    <s v="Joshua Smith"/>
    <s v="EXP-10014101"/>
    <n v="1637.7"/>
    <d v="2024-05-26T00:00:00"/>
    <x v="18"/>
    <s v="Remove From Report"/>
    <s v="how to fix the entire irrigation system"/>
    <m/>
    <m/>
    <m/>
    <m/>
    <m/>
    <m/>
    <m/>
    <m/>
    <m/>
    <m/>
    <m/>
    <m/>
    <m/>
    <m/>
    <m/>
    <m/>
    <m/>
    <m/>
    <m/>
    <m/>
    <m/>
    <d v="2024-08-02T00:00:00"/>
    <s v="SL100@tidalwaveautospa.com"/>
    <s v="Joe Chavez"/>
    <x v="8"/>
    <x v="0"/>
  </r>
  <r>
    <s v="Joshua Smith"/>
    <s v="EXP-10014101"/>
    <n v="69.989999999999995"/>
    <d v="2024-05-28T00:00:00"/>
    <x v="19"/>
    <s v="Snacks"/>
    <s v="bottled water, gatorade"/>
    <m/>
    <m/>
    <m/>
    <m/>
    <m/>
    <m/>
    <m/>
    <m/>
    <m/>
    <m/>
    <m/>
    <m/>
    <m/>
    <m/>
    <m/>
    <m/>
    <m/>
    <m/>
    <m/>
    <m/>
    <m/>
    <d v="2024-08-02T00:00:00"/>
    <s v="SL100@tidalwaveautospa.com"/>
    <s v="Joe Chavez"/>
    <x v="8"/>
    <x v="0"/>
  </r>
  <r>
    <s v="Joshua Smith"/>
    <s v="EXP-10014101"/>
    <n v="42.36"/>
    <d v="2024-05-29T00:00:00"/>
    <x v="35"/>
    <s v="Wash Supplies"/>
    <s v="handles for prep brushes"/>
    <m/>
    <m/>
    <m/>
    <m/>
    <m/>
    <m/>
    <m/>
    <m/>
    <m/>
    <m/>
    <m/>
    <m/>
    <m/>
    <m/>
    <m/>
    <m/>
    <m/>
    <m/>
    <m/>
    <m/>
    <m/>
    <d v="2024-08-02T00:00:00"/>
    <s v="SL100@tidalwaveautospa.com"/>
    <s v="Joe Chavez"/>
    <x v="8"/>
    <x v="0"/>
  </r>
  <r>
    <s v="Joshua Smith"/>
    <s v="EXP-10014101"/>
    <n v="190.79"/>
    <d v="2024-06-01T00:00:00"/>
    <x v="11"/>
    <s v="Small Tools"/>
    <s v="fan for employees"/>
    <m/>
    <m/>
    <m/>
    <m/>
    <m/>
    <m/>
    <m/>
    <m/>
    <m/>
    <m/>
    <m/>
    <m/>
    <m/>
    <m/>
    <m/>
    <m/>
    <m/>
    <m/>
    <m/>
    <m/>
    <m/>
    <d v="2024-08-02T00:00:00"/>
    <s v="SL100@tidalwaveautospa.com"/>
    <s v="Joe Chavez"/>
    <x v="8"/>
    <x v="0"/>
  </r>
  <r>
    <s v="Randall Sullivan"/>
    <s v="EXP-10014378"/>
    <n v="540.1"/>
    <d v="2024-06-11T00:00:00"/>
    <x v="11"/>
    <s v="Office Furniture"/>
    <s v="Fridge for backroom, wall air conditioner for XPT booth"/>
    <m/>
    <m/>
    <m/>
    <m/>
    <m/>
    <m/>
    <m/>
    <m/>
    <m/>
    <m/>
    <m/>
    <m/>
    <m/>
    <m/>
    <m/>
    <m/>
    <m/>
    <m/>
    <m/>
    <m/>
    <m/>
    <d v="2024-08-02T00:00:00"/>
    <s v="SL147@tidalwaveautospa.com"/>
    <s v="Andrew Stephens"/>
    <x v="8"/>
    <x v="0"/>
  </r>
  <r>
    <s v="Randall Sullivan"/>
    <s v="EXP-10014378"/>
    <n v="147.44"/>
    <d v="2024-06-11T00:00:00"/>
    <x v="0"/>
    <s v="Wash Maintenance"/>
    <s v="vinegar, dish soap, and supplies for wash"/>
    <m/>
    <m/>
    <m/>
    <m/>
    <m/>
    <m/>
    <m/>
    <m/>
    <m/>
    <m/>
    <m/>
    <m/>
    <m/>
    <m/>
    <m/>
    <m/>
    <m/>
    <m/>
    <m/>
    <m/>
    <m/>
    <d v="2024-08-02T00:00:00"/>
    <s v="SL147@tidalwaveautospa.com"/>
    <s v="Andrew Stephens"/>
    <x v="8"/>
    <x v="0"/>
  </r>
  <r>
    <s v="Randall Sullivan"/>
    <s v="EXP-10014378"/>
    <n v="251.6"/>
    <d v="2024-06-13T00:00:00"/>
    <x v="0"/>
    <s v="Wash Maintenance"/>
    <s v="cleaner for arches and tunnel equipment"/>
    <m/>
    <m/>
    <m/>
    <m/>
    <m/>
    <m/>
    <m/>
    <m/>
    <m/>
    <m/>
    <m/>
    <m/>
    <m/>
    <m/>
    <m/>
    <m/>
    <m/>
    <m/>
    <m/>
    <m/>
    <m/>
    <d v="2024-08-02T00:00:00"/>
    <s v="SL147@tidalwaveautospa.com"/>
    <s v="Andrew Stephens"/>
    <x v="8"/>
    <x v="0"/>
  </r>
  <r>
    <s v="Waynesia Sherman"/>
    <s v="EXP-10015008"/>
    <n v="734.95"/>
    <d v="2024-07-05T00:00:00"/>
    <x v="61"/>
    <s v="Remove From Report"/>
    <s v="GO"/>
    <m/>
    <m/>
    <m/>
    <m/>
    <m/>
    <m/>
    <m/>
    <m/>
    <m/>
    <m/>
    <m/>
    <m/>
    <m/>
    <m/>
    <m/>
    <m/>
    <m/>
    <m/>
    <m/>
    <m/>
    <m/>
    <d v="2024-08-02T00:00:00"/>
    <s v="waynesia.sherman@tidalwaveautospa.com"/>
    <s v="Coty Stevens"/>
    <x v="8"/>
    <x v="0"/>
  </r>
  <r>
    <s v="Jozmar Rivera"/>
    <s v="EXP-10014977"/>
    <n v="12.08"/>
    <d v="2024-06-28T00:00:00"/>
    <x v="0"/>
    <s v="Snacks"/>
    <s v="Employee waters and 2 wheels for carts"/>
    <m/>
    <m/>
    <m/>
    <m/>
    <m/>
    <m/>
    <m/>
    <m/>
    <m/>
    <m/>
    <m/>
    <m/>
    <m/>
    <m/>
    <m/>
    <m/>
    <m/>
    <m/>
    <m/>
    <m/>
    <m/>
    <d v="2024-08-02T00:00:00"/>
    <s v="ASL137@tidalwaveautospa.com"/>
    <s v="Gregory Smith"/>
    <x v="8"/>
    <x v="0"/>
  </r>
  <r>
    <s v="Destiney Jimenez"/>
    <s v="EXP-10014892"/>
    <n v="232.3"/>
    <d v="2024-07-03T00:00:00"/>
    <x v="0"/>
    <s v="Wash Maintenance"/>
    <s v="Cleaning supplies, salt"/>
    <m/>
    <m/>
    <m/>
    <m/>
    <m/>
    <m/>
    <m/>
    <m/>
    <m/>
    <m/>
    <m/>
    <m/>
    <m/>
    <m/>
    <m/>
    <m/>
    <m/>
    <m/>
    <m/>
    <m/>
    <m/>
    <d v="2024-08-02T00:00:00"/>
    <s v="SL156@tidalwaveautospa.com"/>
    <s v="Derek Schillinger"/>
    <x v="8"/>
    <x v="0"/>
  </r>
  <r>
    <s v="Destiney Jimenez"/>
    <s v="EXP-10014892"/>
    <n v="79.98"/>
    <d v="2024-07-05T00:00:00"/>
    <x v="0"/>
    <s v="Wash Maintenance"/>
    <s v="Cleaning supplies"/>
    <m/>
    <m/>
    <m/>
    <m/>
    <m/>
    <m/>
    <m/>
    <m/>
    <m/>
    <m/>
    <m/>
    <m/>
    <m/>
    <m/>
    <m/>
    <m/>
    <m/>
    <m/>
    <m/>
    <m/>
    <m/>
    <d v="2024-08-02T00:00:00"/>
    <s v="SL156@tidalwaveautospa.com"/>
    <s v="Derek Schillinger"/>
    <x v="8"/>
    <x v="0"/>
  </r>
  <r>
    <s v="Destiney Jimenez"/>
    <s v="EXP-10014892"/>
    <n v="37.799999999999997"/>
    <d v="2024-07-06T00:00:00"/>
    <x v="33"/>
    <s v="Parts"/>
    <s v="Part for a customers vehicle"/>
    <m/>
    <m/>
    <m/>
    <m/>
    <m/>
    <m/>
    <m/>
    <m/>
    <m/>
    <m/>
    <m/>
    <m/>
    <m/>
    <m/>
    <m/>
    <m/>
    <m/>
    <m/>
    <m/>
    <m/>
    <m/>
    <d v="2024-08-02T00:00:00"/>
    <s v="SL156@tidalwaveautospa.com"/>
    <s v="Derek Schillinger"/>
    <x v="8"/>
    <x v="0"/>
  </r>
  <r>
    <s v="Destiney Jimenez"/>
    <s v="EXP-10014892"/>
    <n v="11.9"/>
    <d v="2024-07-07T00:00:00"/>
    <x v="18"/>
    <s v="Airfare"/>
    <s v="Used the bags to cover equipment from hurricane"/>
    <m/>
    <m/>
    <m/>
    <m/>
    <m/>
    <m/>
    <m/>
    <m/>
    <m/>
    <m/>
    <m/>
    <m/>
    <m/>
    <m/>
    <m/>
    <m/>
    <m/>
    <m/>
    <m/>
    <m/>
    <m/>
    <d v="2024-08-02T00:00:00"/>
    <s v="SL156@tidalwaveautospa.com"/>
    <s v="Derek Schillinger"/>
    <x v="8"/>
    <x v="0"/>
  </r>
  <r>
    <s v="Kristina Callow"/>
    <s v="EXP-10013996"/>
    <n v="599.74"/>
    <d v="2024-05-23T00:00:00"/>
    <x v="0"/>
    <s v="Training"/>
    <s v="Training manuals"/>
    <m/>
    <m/>
    <m/>
    <m/>
    <m/>
    <m/>
    <m/>
    <m/>
    <m/>
    <m/>
    <m/>
    <m/>
    <m/>
    <m/>
    <m/>
    <m/>
    <m/>
    <m/>
    <m/>
    <m/>
    <m/>
    <d v="2024-08-02T00:00:00"/>
    <s v="kristina.callow@tidalwaveautospa.com"/>
    <s v="Coty Stevens"/>
    <x v="8"/>
    <x v="0"/>
  </r>
  <r>
    <s v="Anthony Mazzella"/>
    <s v="EXP-10014957"/>
    <n v="61.38"/>
    <d v="2024-07-06T00:00:00"/>
    <x v="15"/>
    <s v="Advertising &amp; Promotion"/>
    <s v="dishes plastic silverware dog treats and water"/>
    <m/>
    <m/>
    <m/>
    <m/>
    <m/>
    <m/>
    <m/>
    <m/>
    <m/>
    <m/>
    <m/>
    <m/>
    <m/>
    <m/>
    <m/>
    <m/>
    <m/>
    <m/>
    <m/>
    <m/>
    <m/>
    <d v="2024-08-02T00:00:00"/>
    <s v="SL271@tidalwaveautospa.com"/>
    <s v="Wesley Kurtz"/>
    <x v="8"/>
    <x v="0"/>
  </r>
  <r>
    <s v="Brian Thomas"/>
    <s v="EXP-10014760"/>
    <n v="106.92"/>
    <d v="2024-06-17T00:00:00"/>
    <x v="14"/>
    <s v="Small Tools"/>
    <s v="Misting fan"/>
    <m/>
    <m/>
    <m/>
    <m/>
    <m/>
    <m/>
    <m/>
    <m/>
    <m/>
    <m/>
    <m/>
    <m/>
    <m/>
    <m/>
    <m/>
    <m/>
    <m/>
    <m/>
    <m/>
    <m/>
    <m/>
    <d v="2024-08-02T00:00:00"/>
    <s v="SL189@tidalwaveautospa.com"/>
    <s v="Andrew Strevel"/>
    <x v="8"/>
    <x v="0"/>
  </r>
  <r>
    <s v="Brian Thomas"/>
    <s v="EXP-10014760"/>
    <n v="90.92"/>
    <d v="2024-06-20T00:00:00"/>
    <x v="0"/>
    <s v="Pest Control/Extermination"/>
    <s v="Bug scrubjies"/>
    <m/>
    <m/>
    <m/>
    <m/>
    <m/>
    <m/>
    <m/>
    <m/>
    <m/>
    <m/>
    <m/>
    <m/>
    <m/>
    <m/>
    <m/>
    <m/>
    <m/>
    <m/>
    <m/>
    <m/>
    <m/>
    <d v="2024-08-02T00:00:00"/>
    <s v="SL189@tidalwaveautospa.com"/>
    <s v="Andrew Strevel"/>
    <x v="8"/>
    <x v="0"/>
  </r>
  <r>
    <s v="Brian Thomas"/>
    <s v="EXP-10014760"/>
    <n v="85"/>
    <d v="2024-06-21T00:00:00"/>
    <x v="6"/>
    <s v="Safety Supplies"/>
    <s v="Fire Extinguisher maintenance"/>
    <m/>
    <m/>
    <m/>
    <m/>
    <m/>
    <m/>
    <m/>
    <m/>
    <m/>
    <m/>
    <m/>
    <m/>
    <m/>
    <m/>
    <m/>
    <m/>
    <m/>
    <m/>
    <m/>
    <m/>
    <m/>
    <d v="2024-08-02T00:00:00"/>
    <s v="SL189@tidalwaveautospa.com"/>
    <s v="Andrew Strevel"/>
    <x v="8"/>
    <x v="0"/>
  </r>
  <r>
    <s v="Casey Thompson"/>
    <s v="EXP-10012019"/>
    <n v="100.12"/>
    <d v="2024-02-23T00:00:00"/>
    <x v="0"/>
    <s v="Remove From Report"/>
    <s v="new window brush"/>
    <m/>
    <m/>
    <m/>
    <m/>
    <m/>
    <m/>
    <m/>
    <m/>
    <m/>
    <m/>
    <m/>
    <m/>
    <m/>
    <m/>
    <m/>
    <m/>
    <m/>
    <m/>
    <m/>
    <m/>
    <m/>
    <d v="2024-08-02T00:00:00"/>
    <s v="SL302@tidalwaveautospa.com"/>
    <s v="Andrew Strevel"/>
    <x v="8"/>
    <x v="0"/>
  </r>
  <r>
    <s v="Casey Thompson"/>
    <s v="EXP-10012019"/>
    <n v="8.5399999999999991"/>
    <d v="2024-03-12T00:00:00"/>
    <x v="0"/>
    <s v="Pest Control/Extermination"/>
    <s v="wasp spray"/>
    <m/>
    <m/>
    <m/>
    <m/>
    <m/>
    <m/>
    <m/>
    <m/>
    <m/>
    <m/>
    <m/>
    <m/>
    <m/>
    <m/>
    <m/>
    <m/>
    <m/>
    <m/>
    <m/>
    <m/>
    <m/>
    <d v="2024-08-02T00:00:00"/>
    <s v="SL302@tidalwaveautospa.com"/>
    <s v="Andrew Strevel"/>
    <x v="8"/>
    <x v="0"/>
  </r>
  <r>
    <s v="Casey Thompson"/>
    <s v="EXP-10012019"/>
    <n v="7.2"/>
    <d v="2024-03-12T00:00:00"/>
    <x v="0"/>
    <s v="Snacks"/>
    <s v="waters"/>
    <m/>
    <m/>
    <m/>
    <m/>
    <m/>
    <m/>
    <m/>
    <m/>
    <m/>
    <m/>
    <m/>
    <m/>
    <m/>
    <m/>
    <m/>
    <m/>
    <m/>
    <m/>
    <m/>
    <m/>
    <m/>
    <d v="2024-08-02T00:00:00"/>
    <s v="SL302@tidalwaveautospa.com"/>
    <s v="Andrew Strevel"/>
    <x v="8"/>
    <x v="0"/>
  </r>
  <r>
    <s v="Casey Thompson"/>
    <s v="EXP-10012019"/>
    <n v="24.08"/>
    <d v="2024-03-13T00:00:00"/>
    <x v="0"/>
    <s v="Wash Maintenance"/>
    <s v="cleaning chems."/>
    <m/>
    <m/>
    <m/>
    <m/>
    <m/>
    <m/>
    <m/>
    <m/>
    <m/>
    <m/>
    <m/>
    <m/>
    <m/>
    <m/>
    <m/>
    <m/>
    <m/>
    <m/>
    <m/>
    <m/>
    <m/>
    <d v="2024-08-02T00:00:00"/>
    <s v="SL302@tidalwaveautospa.com"/>
    <s v="Andrew Strevel"/>
    <x v="8"/>
    <x v="0"/>
  </r>
  <r>
    <s v="Mike Breitrick"/>
    <s v="EXP-10014221"/>
    <n v="192.55"/>
    <d v="2024-05-29T00:00:00"/>
    <x v="11"/>
    <s v="Small Tools"/>
    <s v="fan for loading area"/>
    <m/>
    <m/>
    <m/>
    <m/>
    <m/>
    <m/>
    <m/>
    <m/>
    <m/>
    <m/>
    <m/>
    <m/>
    <m/>
    <m/>
    <m/>
    <m/>
    <m/>
    <m/>
    <m/>
    <m/>
    <m/>
    <d v="2024-08-02T00:00:00"/>
    <s v="SL249@tidalwaveautospa.com"/>
    <s v="Steven Kyriazis"/>
    <x v="8"/>
    <x v="0"/>
  </r>
  <r>
    <s v="Mike Breitrick"/>
    <s v="EXP-10014221"/>
    <n v="-15.94"/>
    <d v="2024-06-02T00:00:00"/>
    <x v="0"/>
    <s v="Remove From Report"/>
    <s v="canceled item"/>
    <m/>
    <m/>
    <m/>
    <m/>
    <m/>
    <m/>
    <m/>
    <m/>
    <m/>
    <m/>
    <m/>
    <m/>
    <m/>
    <m/>
    <m/>
    <m/>
    <m/>
    <m/>
    <m/>
    <m/>
    <m/>
    <d v="2024-08-02T00:00:00"/>
    <s v="SL249@tidalwaveautospa.com"/>
    <s v="Steven Kyriazis"/>
    <x v="8"/>
    <x v="0"/>
  </r>
  <r>
    <s v="Mike Breitrick"/>
    <s v="EXP-10014221"/>
    <n v="86.16"/>
    <d v="2024-06-02T00:00:00"/>
    <x v="0"/>
    <s v="Office Supplies"/>
    <s v="part shipped separately that's why same receipt on 2 orders"/>
    <m/>
    <m/>
    <m/>
    <m/>
    <m/>
    <m/>
    <m/>
    <m/>
    <m/>
    <m/>
    <m/>
    <m/>
    <m/>
    <m/>
    <m/>
    <m/>
    <m/>
    <m/>
    <m/>
    <m/>
    <m/>
    <d v="2024-08-02T00:00:00"/>
    <s v="SL249@tidalwaveautospa.com"/>
    <s v="Steven Kyriazis"/>
    <x v="8"/>
    <x v="0"/>
  </r>
  <r>
    <s v="Mike Breitrick"/>
    <s v="EXP-10014221"/>
    <n v="81.260000000000005"/>
    <d v="2024-06-03T00:00:00"/>
    <x v="0"/>
    <s v="Office Supplies"/>
    <s v="part shipped separately that's why same receipt on 2 orders"/>
    <m/>
    <m/>
    <m/>
    <m/>
    <m/>
    <m/>
    <m/>
    <m/>
    <m/>
    <m/>
    <m/>
    <m/>
    <m/>
    <m/>
    <m/>
    <m/>
    <m/>
    <m/>
    <m/>
    <m/>
    <m/>
    <d v="2024-08-02T00:00:00"/>
    <s v="SL249@tidalwaveautospa.com"/>
    <s v="Steven Kyriazis"/>
    <x v="8"/>
    <x v="0"/>
  </r>
  <r>
    <s v="Randall Sullivan"/>
    <s v="EXP-10015036"/>
    <n v="1"/>
    <d v="2024-06-20T00:00:00"/>
    <x v="12"/>
    <s v="Remove From Report"/>
    <m/>
    <m/>
    <m/>
    <m/>
    <m/>
    <m/>
    <m/>
    <m/>
    <m/>
    <m/>
    <m/>
    <m/>
    <m/>
    <m/>
    <m/>
    <m/>
    <m/>
    <m/>
    <m/>
    <m/>
    <m/>
    <m/>
    <d v="2024-08-02T00:00:00"/>
    <s v="SL147@tidalwaveautospa.com"/>
    <s v="Andrew Stephens"/>
    <x v="8"/>
    <x v="0"/>
  </r>
  <r>
    <s v="Randall Sullivan"/>
    <s v="EXP-10015036"/>
    <n v="244.6"/>
    <d v="2024-06-20T00:00:00"/>
    <x v="0"/>
    <s v="Wash Maintenance"/>
    <s v="chemical to clean arches"/>
    <m/>
    <m/>
    <m/>
    <m/>
    <m/>
    <m/>
    <m/>
    <m/>
    <m/>
    <m/>
    <m/>
    <m/>
    <m/>
    <m/>
    <m/>
    <m/>
    <m/>
    <m/>
    <m/>
    <m/>
    <m/>
    <d v="2024-08-02T00:00:00"/>
    <s v="SL147@tidalwaveautospa.com"/>
    <s v="Andrew Stephens"/>
    <x v="8"/>
    <x v="0"/>
  </r>
  <r>
    <s v="Randall Sullivan"/>
    <s v="EXP-10015036"/>
    <n v="1"/>
    <d v="2024-06-21T00:00:00"/>
    <x v="12"/>
    <s v="Remove From Report"/>
    <m/>
    <m/>
    <m/>
    <m/>
    <m/>
    <m/>
    <m/>
    <m/>
    <m/>
    <m/>
    <m/>
    <m/>
    <m/>
    <m/>
    <m/>
    <m/>
    <m/>
    <m/>
    <m/>
    <m/>
    <m/>
    <m/>
    <d v="2024-08-02T00:00:00"/>
    <s v="SL147@tidalwaveautospa.com"/>
    <s v="Andrew Stephens"/>
    <x v="8"/>
    <x v="0"/>
  </r>
  <r>
    <s v="Randall Sullivan"/>
    <s v="EXP-10015036"/>
    <n v="75.650000000000006"/>
    <d v="2024-06-21T00:00:00"/>
    <x v="11"/>
    <s v="Small Tools"/>
    <s v="Hose for prep station"/>
    <m/>
    <m/>
    <m/>
    <m/>
    <m/>
    <m/>
    <m/>
    <m/>
    <m/>
    <m/>
    <m/>
    <m/>
    <m/>
    <m/>
    <m/>
    <m/>
    <m/>
    <m/>
    <m/>
    <m/>
    <m/>
    <d v="2024-08-02T00:00:00"/>
    <s v="SL147@tidalwaveautospa.com"/>
    <s v="Andrew Stephens"/>
    <x v="8"/>
    <x v="0"/>
  </r>
  <r>
    <s v="Randall Sullivan"/>
    <s v="EXP-10015036"/>
    <n v="212.07"/>
    <d v="2024-06-21T00:00:00"/>
    <x v="11"/>
    <s v="Small Tools"/>
    <s v="Hose for prep station"/>
    <m/>
    <m/>
    <m/>
    <m/>
    <m/>
    <m/>
    <m/>
    <m/>
    <m/>
    <m/>
    <m/>
    <m/>
    <m/>
    <m/>
    <m/>
    <m/>
    <m/>
    <m/>
    <m/>
    <m/>
    <m/>
    <d v="2024-08-02T00:00:00"/>
    <s v="SL147@tidalwaveautospa.com"/>
    <s v="Andrew Stephens"/>
    <x v="8"/>
    <x v="0"/>
  </r>
  <r>
    <s v="Randall Sullivan"/>
    <s v="EXP-10015036"/>
    <n v="32.200000000000003"/>
    <d v="2024-06-26T00:00:00"/>
    <x v="11"/>
    <s v="Parts"/>
    <s v="quick connect for pressure wash hose"/>
    <m/>
    <m/>
    <m/>
    <m/>
    <m/>
    <m/>
    <m/>
    <m/>
    <m/>
    <m/>
    <m/>
    <m/>
    <m/>
    <m/>
    <m/>
    <m/>
    <m/>
    <m/>
    <m/>
    <m/>
    <m/>
    <d v="2024-08-02T00:00:00"/>
    <s v="SL147@tidalwaveautospa.com"/>
    <s v="Andrew Stephens"/>
    <x v="8"/>
    <x v="0"/>
  </r>
  <r>
    <s v="Randall Sullivan"/>
    <s v="EXP-10015036"/>
    <n v="10.68"/>
    <d v="2024-07-02T00:00:00"/>
    <x v="11"/>
    <s v="Parts"/>
    <s v="quick connect for pressure hose"/>
    <m/>
    <m/>
    <m/>
    <m/>
    <m/>
    <m/>
    <m/>
    <m/>
    <m/>
    <m/>
    <m/>
    <m/>
    <m/>
    <m/>
    <m/>
    <m/>
    <m/>
    <m/>
    <m/>
    <m/>
    <m/>
    <d v="2024-08-02T00:00:00"/>
    <s v="SL147@tidalwaveautospa.com"/>
    <s v="Andrew Stephens"/>
    <x v="8"/>
    <x v="0"/>
  </r>
  <r>
    <s v="Randall Sullivan"/>
    <s v="EXP-10015036"/>
    <n v="29.12"/>
    <d v="2024-07-10T00:00:00"/>
    <x v="23"/>
    <s v="Snacks"/>
    <s v="Water for site"/>
    <m/>
    <m/>
    <m/>
    <m/>
    <m/>
    <m/>
    <m/>
    <m/>
    <m/>
    <m/>
    <m/>
    <m/>
    <m/>
    <m/>
    <m/>
    <m/>
    <m/>
    <m/>
    <m/>
    <m/>
    <m/>
    <d v="2024-08-02T00:00:00"/>
    <s v="SL147@tidalwaveautospa.com"/>
    <s v="Andrew Stephens"/>
    <x v="8"/>
    <x v="0"/>
  </r>
  <r>
    <s v="Randall Sullivan"/>
    <s v="EXP-10015036"/>
    <n v="260.06"/>
    <d v="2024-07-11T00:00:00"/>
    <x v="11"/>
    <s v="Wash Maintenance"/>
    <s v="Stencils for parking lot re stripe"/>
    <m/>
    <m/>
    <m/>
    <m/>
    <m/>
    <m/>
    <m/>
    <m/>
    <m/>
    <m/>
    <m/>
    <m/>
    <m/>
    <m/>
    <m/>
    <m/>
    <m/>
    <m/>
    <m/>
    <m/>
    <m/>
    <d v="2024-08-02T00:00:00"/>
    <s v="SL147@tidalwaveautospa.com"/>
    <s v="Andrew Stephens"/>
    <x v="8"/>
    <x v="0"/>
  </r>
  <r>
    <s v="Randall Sullivan"/>
    <s v="EXP-10015036"/>
    <n v="321.22000000000003"/>
    <d v="2024-07-11T00:00:00"/>
    <x v="11"/>
    <s v="Wash Maintenance"/>
    <s v="Paint and Stencils for parking lot re stripe"/>
    <m/>
    <m/>
    <m/>
    <m/>
    <m/>
    <m/>
    <m/>
    <m/>
    <m/>
    <m/>
    <m/>
    <m/>
    <m/>
    <m/>
    <m/>
    <m/>
    <m/>
    <m/>
    <m/>
    <m/>
    <m/>
    <d v="2024-08-02T00:00:00"/>
    <s v="SL147@tidalwaveautospa.com"/>
    <s v="Andrew Stephens"/>
    <x v="8"/>
    <x v="0"/>
  </r>
  <r>
    <s v="Mark Stehle"/>
    <s v="EXP-10015059"/>
    <n v="193.04"/>
    <d v="2024-06-11T00:00:00"/>
    <x v="0"/>
    <s v="Wash Maintenance"/>
    <s v="Dawn soap"/>
    <m/>
    <m/>
    <m/>
    <m/>
    <m/>
    <m/>
    <m/>
    <m/>
    <m/>
    <m/>
    <m/>
    <m/>
    <m/>
    <m/>
    <m/>
    <m/>
    <m/>
    <m/>
    <m/>
    <m/>
    <m/>
    <d v="2024-08-02T00:00:00"/>
    <s v="SL61@tidalwaveautospa.com"/>
    <s v="Michael Donnelly"/>
    <x v="8"/>
    <x v="0"/>
  </r>
  <r>
    <s v="Mark Stehle"/>
    <s v="EXP-10015059"/>
    <n v="106.54"/>
    <d v="2024-06-11T00:00:00"/>
    <x v="23"/>
    <s v="Small Tools"/>
    <s v="Battery back up"/>
    <m/>
    <m/>
    <m/>
    <m/>
    <m/>
    <m/>
    <m/>
    <m/>
    <m/>
    <m/>
    <m/>
    <m/>
    <m/>
    <m/>
    <m/>
    <m/>
    <m/>
    <m/>
    <m/>
    <m/>
    <m/>
    <d v="2024-08-02T00:00:00"/>
    <s v="SL61@tidalwaveautospa.com"/>
    <s v="Michael Donnelly"/>
    <x v="8"/>
    <x v="0"/>
  </r>
  <r>
    <s v="Mark Stehle"/>
    <s v="EXP-10015059"/>
    <n v="33.22"/>
    <d v="2024-06-18T00:00:00"/>
    <x v="1"/>
    <s v="Parts"/>
    <s v="Screws for repairs"/>
    <m/>
    <m/>
    <m/>
    <m/>
    <m/>
    <m/>
    <m/>
    <m/>
    <m/>
    <m/>
    <m/>
    <m/>
    <m/>
    <m/>
    <m/>
    <m/>
    <m/>
    <m/>
    <m/>
    <m/>
    <m/>
    <d v="2024-08-02T00:00:00"/>
    <s v="SL61@tidalwaveautospa.com"/>
    <s v="Michael Donnelly"/>
    <x v="8"/>
    <x v="0"/>
  </r>
  <r>
    <s v="Mark Stehle"/>
    <s v="EXP-10015059"/>
    <n v="65.44"/>
    <d v="2024-06-28T00:00:00"/>
    <x v="0"/>
    <s v="Wash Maintenance"/>
    <s v="To cleaning supplies"/>
    <m/>
    <m/>
    <m/>
    <m/>
    <m/>
    <m/>
    <m/>
    <m/>
    <m/>
    <m/>
    <m/>
    <m/>
    <m/>
    <m/>
    <m/>
    <m/>
    <m/>
    <m/>
    <m/>
    <m/>
    <m/>
    <d v="2024-08-02T00:00:00"/>
    <s v="SL61@tidalwaveautospa.com"/>
    <s v="Michael Donnelly"/>
    <x v="8"/>
    <x v="0"/>
  </r>
  <r>
    <s v="Jessica Peevy"/>
    <s v="EXP-10014966"/>
    <n v="10.69"/>
    <d v="2024-07-02T00:00:00"/>
    <x v="11"/>
    <s v="Wash Maintenance"/>
    <s v="Padsfor windows"/>
    <m/>
    <m/>
    <m/>
    <m/>
    <m/>
    <m/>
    <m/>
    <m/>
    <m/>
    <m/>
    <m/>
    <m/>
    <m/>
    <m/>
    <m/>
    <m/>
    <m/>
    <m/>
    <m/>
    <m/>
    <m/>
    <d v="2024-08-02T00:00:00"/>
    <s v="SL199@tidalwaveautospa.com"/>
    <s v="Ricky Doyle"/>
    <x v="8"/>
    <x v="0"/>
  </r>
  <r>
    <s v="Jessica Peevy"/>
    <s v="EXP-10014966"/>
    <n v="62.66"/>
    <d v="2024-07-08T00:00:00"/>
    <x v="0"/>
    <s v="Wash Maintenance"/>
    <s v="Dawn, vin, oxi"/>
    <m/>
    <m/>
    <m/>
    <m/>
    <m/>
    <m/>
    <m/>
    <m/>
    <m/>
    <m/>
    <m/>
    <m/>
    <m/>
    <m/>
    <m/>
    <m/>
    <m/>
    <m/>
    <m/>
    <m/>
    <m/>
    <d v="2024-08-02T00:00:00"/>
    <s v="SL199@tidalwaveautospa.com"/>
    <s v="Ricky Doyle"/>
    <x v="8"/>
    <x v="0"/>
  </r>
  <r>
    <s v="Mark Shreffler"/>
    <s v="EXP-10014623"/>
    <n v="54.95"/>
    <d v="2024-05-23T00:00:00"/>
    <x v="22"/>
    <s v="Wash Supplies"/>
    <s v="hardware for rain bars and floats for prep buckets"/>
    <m/>
    <m/>
    <m/>
    <m/>
    <m/>
    <m/>
    <m/>
    <m/>
    <m/>
    <m/>
    <m/>
    <m/>
    <m/>
    <m/>
    <m/>
    <m/>
    <m/>
    <m/>
    <m/>
    <m/>
    <m/>
    <d v="2024-08-02T00:00:00"/>
    <s v="SL118@tidalwaveautospa.com"/>
    <s v="Patrick Rollins"/>
    <x v="8"/>
    <x v="0"/>
  </r>
  <r>
    <s v="Mark Shreffler"/>
    <s v="EXP-10014623"/>
    <n v="235.87"/>
    <d v="2024-05-24T00:00:00"/>
    <x v="1"/>
    <s v="Small Tools"/>
    <s v="supplies for keypad repair, pliers and wheel clamps for 2nd mile, electrical supplies"/>
    <m/>
    <m/>
    <m/>
    <m/>
    <m/>
    <m/>
    <m/>
    <m/>
    <m/>
    <m/>
    <m/>
    <m/>
    <m/>
    <m/>
    <m/>
    <m/>
    <m/>
    <m/>
    <m/>
    <m/>
    <m/>
    <d v="2024-08-02T00:00:00"/>
    <s v="SL118@tidalwaveautospa.com"/>
    <s v="Patrick Rollins"/>
    <x v="8"/>
    <x v="0"/>
  </r>
  <r>
    <s v="Mark Shreffler"/>
    <s v="EXP-10014623"/>
    <n v="33.61"/>
    <d v="2024-05-24T00:00:00"/>
    <x v="1"/>
    <s v="Parts"/>
    <s v="phone jack couplers for loading keypad"/>
    <m/>
    <m/>
    <m/>
    <m/>
    <m/>
    <m/>
    <m/>
    <m/>
    <m/>
    <m/>
    <m/>
    <m/>
    <m/>
    <m/>
    <m/>
    <m/>
    <m/>
    <m/>
    <m/>
    <m/>
    <m/>
    <d v="2024-08-02T00:00:00"/>
    <s v="SL118@tidalwaveautospa.com"/>
    <s v="Patrick Rollins"/>
    <x v="8"/>
    <x v="0"/>
  </r>
  <r>
    <s v="Mark Shreffler"/>
    <s v="EXP-10014623"/>
    <n v="133.61000000000001"/>
    <d v="2024-06-03T00:00:00"/>
    <x v="43"/>
    <s v="Office Supplies"/>
    <s v="Rental from ATL to roundtable meeting at Home Office"/>
    <m/>
    <m/>
    <m/>
    <m/>
    <m/>
    <m/>
    <m/>
    <m/>
    <m/>
    <m/>
    <m/>
    <m/>
    <m/>
    <m/>
    <m/>
    <m/>
    <m/>
    <m/>
    <m/>
    <m/>
    <m/>
    <d v="2024-08-02T00:00:00"/>
    <s v="SL118@tidalwaveautospa.com"/>
    <s v="Patrick Rollins"/>
    <x v="8"/>
    <x v="0"/>
  </r>
  <r>
    <s v="Mark Shreffler"/>
    <s v="EXP-10014623"/>
    <n v="671.85"/>
    <d v="2024-06-07T00:00:00"/>
    <x v="11"/>
    <s v="Small Tools"/>
    <s v="fans for XPT and tunnel"/>
    <m/>
    <m/>
    <m/>
    <m/>
    <m/>
    <m/>
    <m/>
    <m/>
    <m/>
    <m/>
    <m/>
    <m/>
    <m/>
    <m/>
    <m/>
    <m/>
    <m/>
    <m/>
    <m/>
    <m/>
    <m/>
    <d v="2024-08-02T00:00:00"/>
    <s v="SL118@tidalwaveautospa.com"/>
    <s v="Patrick Rollins"/>
    <x v="8"/>
    <x v="0"/>
  </r>
  <r>
    <s v="Mark Shreffler"/>
    <s v="EXP-10014623"/>
    <n v="36.75"/>
    <d v="2024-06-07T00:00:00"/>
    <x v="6"/>
    <s v="Wash Supplies"/>
    <s v="bee spray and hardware for prep bucket float repair"/>
    <m/>
    <m/>
    <m/>
    <m/>
    <m/>
    <m/>
    <m/>
    <m/>
    <m/>
    <m/>
    <m/>
    <m/>
    <m/>
    <m/>
    <m/>
    <m/>
    <m/>
    <m/>
    <m/>
    <m/>
    <m/>
    <d v="2024-08-02T00:00:00"/>
    <s v="SL118@tidalwaveautospa.com"/>
    <s v="Patrick Rollins"/>
    <x v="8"/>
    <x v="0"/>
  </r>
  <r>
    <s v="Mark Shreffler"/>
    <s v="EXP-10014623"/>
    <n v="-799"/>
    <d v="2024-06-10T00:00:00"/>
    <x v="23"/>
    <s v="Postage"/>
    <s v="return credit for touch monitor minus shipping."/>
    <m/>
    <m/>
    <m/>
    <m/>
    <m/>
    <m/>
    <m/>
    <m/>
    <m/>
    <m/>
    <m/>
    <m/>
    <m/>
    <m/>
    <m/>
    <m/>
    <m/>
    <m/>
    <m/>
    <m/>
    <m/>
    <d v="2024-08-02T00:00:00"/>
    <s v="SL118@tidalwaveautospa.com"/>
    <s v="Patrick Rollins"/>
    <x v="8"/>
    <x v="0"/>
  </r>
  <r>
    <s v="Mark Shreffler"/>
    <s v="EXP-10014623"/>
    <n v="61.93"/>
    <d v="2024-06-13T00:00:00"/>
    <x v="14"/>
    <s v="Small Tools"/>
    <s v="misting system for cooling down staff"/>
    <m/>
    <m/>
    <m/>
    <m/>
    <m/>
    <m/>
    <m/>
    <m/>
    <m/>
    <m/>
    <m/>
    <m/>
    <m/>
    <m/>
    <m/>
    <m/>
    <m/>
    <m/>
    <m/>
    <m/>
    <m/>
    <d v="2024-08-02T00:00:00"/>
    <s v="SL118@tidalwaveautospa.com"/>
    <s v="Patrick Rollins"/>
    <x v="8"/>
    <x v="0"/>
  </r>
  <r>
    <s v="Mark Shreffler"/>
    <s v="EXP-10014623"/>
    <n v="66.17"/>
    <d v="2024-06-17T00:00:00"/>
    <x v="15"/>
    <s v="Wash Maintenance"/>
    <s v="dawn and laundry detergent"/>
    <m/>
    <m/>
    <m/>
    <m/>
    <m/>
    <m/>
    <m/>
    <m/>
    <m/>
    <m/>
    <m/>
    <m/>
    <m/>
    <m/>
    <m/>
    <m/>
    <m/>
    <m/>
    <m/>
    <m/>
    <m/>
    <d v="2024-08-02T00:00:00"/>
    <s v="SL118@tidalwaveautospa.com"/>
    <s v="Patrick Rollins"/>
    <x v="8"/>
    <x v="0"/>
  </r>
  <r>
    <s v="Peter Foster"/>
    <s v="EXP-10015000"/>
    <n v="74.319999999999993"/>
    <d v="2024-06-23T00:00:00"/>
    <x v="0"/>
    <s v="Wash Maintenance"/>
    <s v="water vinegar"/>
    <m/>
    <m/>
    <m/>
    <m/>
    <m/>
    <m/>
    <m/>
    <m/>
    <m/>
    <m/>
    <m/>
    <m/>
    <m/>
    <m/>
    <m/>
    <m/>
    <m/>
    <m/>
    <m/>
    <m/>
    <m/>
    <d v="2024-08-02T00:00:00"/>
    <s v="SL72@tidalwaveautospa.com"/>
    <s v="Patrick Rollins"/>
    <x v="8"/>
    <x v="0"/>
  </r>
  <r>
    <s v="Peter Foster"/>
    <s v="EXP-10015000"/>
    <n v="16.239999999999998"/>
    <d v="2024-06-29T00:00:00"/>
    <x v="0"/>
    <s v="Snacks"/>
    <s v="water"/>
    <m/>
    <m/>
    <m/>
    <m/>
    <m/>
    <m/>
    <m/>
    <m/>
    <m/>
    <m/>
    <m/>
    <m/>
    <m/>
    <m/>
    <m/>
    <m/>
    <m/>
    <m/>
    <m/>
    <m/>
    <m/>
    <d v="2024-08-02T00:00:00"/>
    <s v="SL72@tidalwaveautospa.com"/>
    <s v="Patrick Rollins"/>
    <x v="8"/>
    <x v="0"/>
  </r>
  <r>
    <s v="Peter Foster"/>
    <s v="EXP-10015000"/>
    <n v="10.34"/>
    <d v="2024-07-03T00:00:00"/>
    <x v="16"/>
    <s v="Parts"/>
    <s v="bushinngs"/>
    <m/>
    <m/>
    <m/>
    <m/>
    <m/>
    <m/>
    <m/>
    <m/>
    <m/>
    <m/>
    <m/>
    <m/>
    <m/>
    <m/>
    <m/>
    <m/>
    <m/>
    <m/>
    <m/>
    <m/>
    <m/>
    <d v="2024-08-02T00:00:00"/>
    <s v="SL72@tidalwaveautospa.com"/>
    <s v="Patrick Rollins"/>
    <x v="8"/>
    <x v="0"/>
  </r>
  <r>
    <s v="Peter Foster"/>
    <s v="EXP-10015000"/>
    <n v="213.94"/>
    <d v="2024-07-06T00:00:00"/>
    <x v="0"/>
    <s v="Parts"/>
    <s v="replacement hoses"/>
    <m/>
    <m/>
    <m/>
    <m/>
    <m/>
    <m/>
    <m/>
    <m/>
    <m/>
    <m/>
    <m/>
    <m/>
    <m/>
    <m/>
    <m/>
    <m/>
    <m/>
    <m/>
    <m/>
    <m/>
    <m/>
    <d v="2024-08-02T00:00:00"/>
    <s v="SL72@tidalwaveautospa.com"/>
    <s v="Patrick Rollins"/>
    <x v="8"/>
    <x v="0"/>
  </r>
  <r>
    <s v="Peter Foster"/>
    <s v="EXP-10015043"/>
    <n v="50.27"/>
    <d v="2024-07-13T00:00:00"/>
    <x v="0"/>
    <s v="Wash Maintenance"/>
    <s v="degreaser"/>
    <m/>
    <m/>
    <m/>
    <m/>
    <m/>
    <m/>
    <m/>
    <m/>
    <m/>
    <m/>
    <m/>
    <m/>
    <m/>
    <m/>
    <m/>
    <m/>
    <m/>
    <m/>
    <m/>
    <m/>
    <m/>
    <d v="2024-08-02T00:00:00"/>
    <s v="SL72@tidalwaveautospa.com"/>
    <s v="Patrick Rollins"/>
    <x v="8"/>
    <x v="0"/>
  </r>
  <r>
    <s v="Peter Foster"/>
    <s v="EXP-10015043"/>
    <n v="43.03"/>
    <d v="2024-07-13T00:00:00"/>
    <x v="0"/>
    <s v="Wash Maintenance"/>
    <s v="vinegr water cleaner"/>
    <m/>
    <m/>
    <m/>
    <m/>
    <m/>
    <m/>
    <m/>
    <m/>
    <m/>
    <m/>
    <m/>
    <m/>
    <m/>
    <m/>
    <m/>
    <m/>
    <m/>
    <m/>
    <m/>
    <m/>
    <m/>
    <d v="2024-08-02T00:00:00"/>
    <s v="SL72@tidalwaveautospa.com"/>
    <s v="Patrick Rollins"/>
    <x v="8"/>
    <x v="0"/>
  </r>
  <r>
    <s v="Domenic Casciola"/>
    <s v="EXP-10015051"/>
    <n v="60.55"/>
    <d v="2024-07-02T00:00:00"/>
    <x v="0"/>
    <s v="Wash Maintenance"/>
    <s v="Dish soap/vinegar/toiletries."/>
    <m/>
    <m/>
    <m/>
    <m/>
    <m/>
    <m/>
    <m/>
    <m/>
    <m/>
    <m/>
    <m/>
    <m/>
    <m/>
    <m/>
    <m/>
    <m/>
    <m/>
    <m/>
    <m/>
    <m/>
    <m/>
    <d v="2024-08-02T00:00:00"/>
    <s v="SL69@tidalwaveautospa.com"/>
    <s v="Patrick Rollins"/>
    <x v="8"/>
    <x v="0"/>
  </r>
  <r>
    <s v="Domenic Casciola"/>
    <s v="EXP-10015051"/>
    <n v="39.770000000000003"/>
    <d v="2024-07-12T00:00:00"/>
    <x v="35"/>
    <s v="Small Tools"/>
    <s v="Allen keys and screwdrivers."/>
    <m/>
    <m/>
    <m/>
    <m/>
    <m/>
    <m/>
    <m/>
    <m/>
    <m/>
    <m/>
    <m/>
    <m/>
    <m/>
    <m/>
    <m/>
    <m/>
    <m/>
    <m/>
    <m/>
    <m/>
    <m/>
    <d v="2024-08-02T00:00:00"/>
    <s v="SL69@tidalwaveautospa.com"/>
    <s v="Patrick Rollins"/>
    <x v="8"/>
    <x v="0"/>
  </r>
  <r>
    <s v="Andrew Stephens"/>
    <s v="EXP-10015119"/>
    <n v="449.98"/>
    <d v="2024-06-24T00:00:00"/>
    <x v="20"/>
    <s v="Employee Incentive - Entertainment"/>
    <s v="Consultant cruise excursion"/>
    <m/>
    <m/>
    <m/>
    <m/>
    <m/>
    <m/>
    <m/>
    <m/>
    <m/>
    <m/>
    <m/>
    <m/>
    <m/>
    <m/>
    <m/>
    <m/>
    <m/>
    <m/>
    <m/>
    <m/>
    <m/>
    <d v="2024-08-02T00:00:00"/>
    <s v="andrew.stephens@twavelead.com"/>
    <s v="Bruce Maxwell"/>
    <x v="8"/>
    <x v="0"/>
  </r>
  <r>
    <s v="Andrew Stephens"/>
    <s v="EXP-10015119"/>
    <n v="107.08"/>
    <d v="2024-06-24T00:00:00"/>
    <x v="28"/>
    <s v="Employee Incentive - Meals"/>
    <s v="Consultant cruise dinner for Andrew, Jeff Mathis, and Erica Stephens"/>
    <m/>
    <m/>
    <m/>
    <m/>
    <m/>
    <m/>
    <m/>
    <m/>
    <m/>
    <m/>
    <m/>
    <m/>
    <m/>
    <m/>
    <m/>
    <m/>
    <m/>
    <m/>
    <m/>
    <m/>
    <m/>
    <d v="2024-08-02T00:00:00"/>
    <s v="andrew.stephens@twavelead.com"/>
    <s v="Bruce Maxwell"/>
    <x v="8"/>
    <x v="0"/>
  </r>
  <r>
    <s v="Andrew Stephens"/>
    <s v="EXP-10015119"/>
    <n v="-8.7200000000000006"/>
    <d v="2024-06-24T00:00:00"/>
    <x v="28"/>
    <s v="Lodging"/>
    <s v="Refund for water in hotel room"/>
    <m/>
    <m/>
    <m/>
    <m/>
    <m/>
    <m/>
    <m/>
    <m/>
    <m/>
    <m/>
    <m/>
    <m/>
    <m/>
    <m/>
    <m/>
    <m/>
    <m/>
    <m/>
    <m/>
    <m/>
    <m/>
    <d v="2024-08-02T00:00:00"/>
    <s v="andrew.stephens@twavelead.com"/>
    <s v="Bruce Maxwell"/>
    <x v="8"/>
    <x v="0"/>
  </r>
  <r>
    <s v="Mark Campbell"/>
    <s v="EXP-10014992"/>
    <n v="161.41"/>
    <d v="2024-06-10T00:00:00"/>
    <x v="0"/>
    <s v="Snacks"/>
    <s v="waters and gatorade"/>
    <m/>
    <m/>
    <m/>
    <m/>
    <m/>
    <m/>
    <m/>
    <m/>
    <m/>
    <m/>
    <m/>
    <m/>
    <m/>
    <m/>
    <m/>
    <m/>
    <m/>
    <m/>
    <m/>
    <m/>
    <m/>
    <d v="2024-08-02T00:00:00"/>
    <s v="SL70@tidalwaveautospa.com"/>
    <s v="Derek Schillinger"/>
    <x v="8"/>
    <x v="0"/>
  </r>
  <r>
    <s v="Mark Campbell"/>
    <s v="EXP-10014992"/>
    <n v="74.16"/>
    <d v="2024-06-18T00:00:00"/>
    <x v="15"/>
    <s v="Wash Maintenance"/>
    <s v="fabric softners"/>
    <m/>
    <m/>
    <m/>
    <m/>
    <m/>
    <m/>
    <m/>
    <m/>
    <m/>
    <m/>
    <m/>
    <m/>
    <m/>
    <m/>
    <m/>
    <m/>
    <m/>
    <m/>
    <m/>
    <m/>
    <m/>
    <d v="2024-08-02T00:00:00"/>
    <s v="SL70@tidalwaveautospa.com"/>
    <s v="Derek Schillinger"/>
    <x v="8"/>
    <x v="0"/>
  </r>
  <r>
    <s v="Mark Campbell"/>
    <s v="EXP-10014992"/>
    <n v="143.63"/>
    <d v="2024-06-23T00:00:00"/>
    <x v="0"/>
    <s v="Snacks"/>
    <s v="drink mixes for waters"/>
    <m/>
    <m/>
    <m/>
    <m/>
    <m/>
    <m/>
    <m/>
    <m/>
    <m/>
    <m/>
    <m/>
    <m/>
    <m/>
    <m/>
    <m/>
    <m/>
    <m/>
    <m/>
    <m/>
    <m/>
    <m/>
    <d v="2024-08-02T00:00:00"/>
    <s v="SL70@tidalwaveautospa.com"/>
    <s v="Derek Schillinger"/>
    <x v="8"/>
    <x v="0"/>
  </r>
  <r>
    <s v="Mark Campbell"/>
    <s v="EXP-10014992"/>
    <n v="82.57"/>
    <d v="2024-06-27T00:00:00"/>
    <x v="0"/>
    <s v="Snacks"/>
    <s v="waters for site"/>
    <m/>
    <m/>
    <m/>
    <m/>
    <m/>
    <m/>
    <m/>
    <m/>
    <m/>
    <m/>
    <m/>
    <m/>
    <m/>
    <m/>
    <m/>
    <m/>
    <m/>
    <m/>
    <m/>
    <m/>
    <m/>
    <d v="2024-08-02T00:00:00"/>
    <s v="SL70@tidalwaveautospa.com"/>
    <s v="Derek Schillinger"/>
    <x v="8"/>
    <x v="0"/>
  </r>
  <r>
    <s v="Mark Campbell"/>
    <s v="EXP-10014992"/>
    <n v="137.99"/>
    <d v="2024-06-29T00:00:00"/>
    <x v="23"/>
    <s v="Employee Incentive - Meals"/>
    <s v="coffee maker replacement"/>
    <m/>
    <m/>
    <m/>
    <m/>
    <m/>
    <m/>
    <m/>
    <m/>
    <m/>
    <m/>
    <m/>
    <m/>
    <m/>
    <m/>
    <m/>
    <m/>
    <m/>
    <m/>
    <m/>
    <m/>
    <m/>
    <d v="2024-08-02T00:00:00"/>
    <s v="SL70@tidalwaveautospa.com"/>
    <s v="Derek Schillinger"/>
    <x v="8"/>
    <x v="0"/>
  </r>
  <r>
    <s v="Mark Campbell"/>
    <s v="EXP-10014992"/>
    <n v="100.79"/>
    <d v="2024-07-03T00:00:00"/>
    <x v="0"/>
    <s v="Snacks"/>
    <s v="waters gatorades for team"/>
    <m/>
    <m/>
    <m/>
    <m/>
    <m/>
    <m/>
    <m/>
    <m/>
    <m/>
    <m/>
    <m/>
    <m/>
    <m/>
    <m/>
    <m/>
    <m/>
    <m/>
    <m/>
    <m/>
    <m/>
    <m/>
    <d v="2024-08-02T00:00:00"/>
    <s v="SL70@tidalwaveautospa.com"/>
    <s v="Derek Schillinger"/>
    <x v="8"/>
    <x v="0"/>
  </r>
  <r>
    <s v="Brandon Zarecor"/>
    <s v="EXP-10015086"/>
    <n v="74.66"/>
    <d v="2024-06-18T00:00:00"/>
    <x v="0"/>
    <s v="Safety Supplies"/>
    <s v="gloves"/>
    <m/>
    <m/>
    <m/>
    <m/>
    <m/>
    <m/>
    <m/>
    <m/>
    <m/>
    <m/>
    <m/>
    <m/>
    <m/>
    <m/>
    <m/>
    <m/>
    <m/>
    <m/>
    <m/>
    <m/>
    <m/>
    <d v="2024-08-02T00:00:00"/>
    <s v="SL252@tidalwaveautospa.com"/>
    <s v="Derek Schillinger"/>
    <x v="8"/>
    <x v="0"/>
  </r>
  <r>
    <s v="Brandon Zarecor"/>
    <s v="EXP-10015086"/>
    <n v="245.1"/>
    <d v="2024-06-18T00:00:00"/>
    <x v="2"/>
    <s v="Small Tools"/>
    <s v="pressure hose"/>
    <m/>
    <m/>
    <m/>
    <m/>
    <m/>
    <m/>
    <m/>
    <m/>
    <m/>
    <m/>
    <m/>
    <m/>
    <m/>
    <m/>
    <m/>
    <m/>
    <m/>
    <m/>
    <m/>
    <m/>
    <m/>
    <d v="2024-08-02T00:00:00"/>
    <s v="SL252@tidalwaveautospa.com"/>
    <s v="Derek Schillinger"/>
    <x v="8"/>
    <x v="0"/>
  </r>
  <r>
    <s v="Brandon Zarecor"/>
    <s v="EXP-10015086"/>
    <n v="147.13"/>
    <d v="2024-07-01T00:00:00"/>
    <x v="35"/>
    <s v="Wash Maintenance"/>
    <s v="filters for powerpacks for PM"/>
    <m/>
    <m/>
    <m/>
    <m/>
    <m/>
    <m/>
    <m/>
    <m/>
    <m/>
    <m/>
    <m/>
    <m/>
    <m/>
    <m/>
    <m/>
    <m/>
    <m/>
    <m/>
    <m/>
    <m/>
    <m/>
    <d v="2024-08-02T00:00:00"/>
    <s v="SL252@tidalwaveautospa.com"/>
    <s v="Derek Schillinger"/>
    <x v="8"/>
    <x v="0"/>
  </r>
  <r>
    <s v="Clark Cull"/>
    <s v="EXP-10015071"/>
    <n v="2.65"/>
    <d v="2024-07-09T00:00:00"/>
    <x v="2"/>
    <s v="Parts"/>
    <s v="Bolts for tire brush"/>
    <m/>
    <m/>
    <m/>
    <m/>
    <m/>
    <m/>
    <m/>
    <m/>
    <m/>
    <m/>
    <m/>
    <m/>
    <m/>
    <m/>
    <m/>
    <m/>
    <m/>
    <m/>
    <m/>
    <m/>
    <m/>
    <d v="2024-08-02T00:00:00"/>
    <s v="SL84@tidalwaveautospa.com"/>
    <s v="Michael Donnelly"/>
    <x v="8"/>
    <x v="0"/>
  </r>
  <r>
    <s v="RASHAD JONES"/>
    <s v="EXP-10014920"/>
    <n v="238.75"/>
    <d v="2024-07-04T00:00:00"/>
    <x v="18"/>
    <s v="Wash Maintenance"/>
    <s v="Restriping machine/paint/tape"/>
    <m/>
    <m/>
    <m/>
    <m/>
    <m/>
    <m/>
    <m/>
    <m/>
    <m/>
    <m/>
    <m/>
    <m/>
    <m/>
    <m/>
    <m/>
    <m/>
    <m/>
    <m/>
    <m/>
    <m/>
    <m/>
    <d v="2024-08-02T00:00:00"/>
    <s v="SL186@tidalwaveautospa.com"/>
    <s v="Ricky Doyle"/>
    <x v="8"/>
    <x v="0"/>
  </r>
  <r>
    <s v="Jerry Deese"/>
    <s v="EXP-10015099"/>
    <n v="15.71"/>
    <d v="2024-06-18T00:00:00"/>
    <x v="23"/>
    <s v="Snacks"/>
    <s v="ice and water"/>
    <m/>
    <m/>
    <m/>
    <m/>
    <m/>
    <m/>
    <m/>
    <m/>
    <m/>
    <m/>
    <m/>
    <m/>
    <m/>
    <m/>
    <m/>
    <m/>
    <m/>
    <m/>
    <m/>
    <m/>
    <m/>
    <d v="2024-08-02T00:00:00"/>
    <s v="SL157@tidalwaveautospa.com"/>
    <s v="Cory Cummings"/>
    <x v="8"/>
    <x v="0"/>
  </r>
  <r>
    <s v="Jerry Deese"/>
    <s v="EXP-10015099"/>
    <n v="98.98"/>
    <d v="2024-06-19T00:00:00"/>
    <x v="0"/>
    <s v="Small Tools"/>
    <s v="pump and funnel"/>
    <m/>
    <m/>
    <m/>
    <m/>
    <m/>
    <m/>
    <m/>
    <m/>
    <m/>
    <m/>
    <m/>
    <m/>
    <m/>
    <m/>
    <m/>
    <m/>
    <m/>
    <m/>
    <m/>
    <m/>
    <m/>
    <d v="2024-08-02T00:00:00"/>
    <s v="SL157@tidalwaveautospa.com"/>
    <s v="Cory Cummings"/>
    <x v="8"/>
    <x v="0"/>
  </r>
  <r>
    <s v="Jerry Deese"/>
    <s v="EXP-10015099"/>
    <n v="6.92"/>
    <d v="2024-06-20T00:00:00"/>
    <x v="10"/>
    <s v="Snacks"/>
    <s v="ice"/>
    <m/>
    <m/>
    <m/>
    <m/>
    <m/>
    <m/>
    <m/>
    <m/>
    <m/>
    <m/>
    <m/>
    <m/>
    <m/>
    <m/>
    <m/>
    <m/>
    <m/>
    <m/>
    <m/>
    <m/>
    <m/>
    <d v="2024-08-02T00:00:00"/>
    <s v="SL157@tidalwaveautospa.com"/>
    <s v="Cory Cummings"/>
    <x v="8"/>
    <x v="0"/>
  </r>
  <r>
    <s v="Jerry Deese"/>
    <s v="EXP-10015099"/>
    <n v="155.78"/>
    <d v="2024-06-20T00:00:00"/>
    <x v="0"/>
    <s v="Office Supplies"/>
    <s v="ink for printer"/>
    <m/>
    <m/>
    <m/>
    <m/>
    <m/>
    <m/>
    <m/>
    <m/>
    <m/>
    <m/>
    <m/>
    <m/>
    <m/>
    <m/>
    <m/>
    <m/>
    <m/>
    <m/>
    <m/>
    <m/>
    <m/>
    <d v="2024-08-02T00:00:00"/>
    <s v="SL157@tidalwaveautospa.com"/>
    <s v="Cory Cummings"/>
    <x v="8"/>
    <x v="0"/>
  </r>
  <r>
    <s v="Jerry Deese"/>
    <s v="EXP-10015099"/>
    <n v="10.210000000000001"/>
    <d v="2024-06-22T00:00:00"/>
    <x v="0"/>
    <s v="Snacks"/>
    <s v="ice"/>
    <m/>
    <m/>
    <m/>
    <m/>
    <m/>
    <m/>
    <m/>
    <m/>
    <m/>
    <m/>
    <m/>
    <m/>
    <m/>
    <m/>
    <m/>
    <m/>
    <m/>
    <m/>
    <m/>
    <m/>
    <m/>
    <d v="2024-08-02T00:00:00"/>
    <s v="SL157@tidalwaveautospa.com"/>
    <s v="Cory Cummings"/>
    <x v="8"/>
    <x v="0"/>
  </r>
  <r>
    <s v="Jerry Deese"/>
    <s v="EXP-10015099"/>
    <n v="108.37"/>
    <d v="2024-06-24T00:00:00"/>
    <x v="0"/>
    <s v="Wash Maintenance"/>
    <s v="degreaser"/>
    <m/>
    <m/>
    <m/>
    <m/>
    <m/>
    <m/>
    <m/>
    <m/>
    <m/>
    <m/>
    <m/>
    <m/>
    <m/>
    <m/>
    <m/>
    <m/>
    <m/>
    <m/>
    <m/>
    <m/>
    <m/>
    <d v="2024-08-02T00:00:00"/>
    <s v="SL157@tidalwaveautospa.com"/>
    <s v="Cory Cummings"/>
    <x v="8"/>
    <x v="0"/>
  </r>
  <r>
    <s v="Jerry Deese"/>
    <s v="EXP-10015099"/>
    <n v="10.210000000000001"/>
    <d v="2024-06-24T00:00:00"/>
    <x v="0"/>
    <s v="Snacks"/>
    <s v="ice"/>
    <m/>
    <m/>
    <m/>
    <m/>
    <m/>
    <m/>
    <m/>
    <m/>
    <m/>
    <m/>
    <m/>
    <m/>
    <m/>
    <m/>
    <m/>
    <m/>
    <m/>
    <m/>
    <m/>
    <m/>
    <m/>
    <d v="2024-08-02T00:00:00"/>
    <s v="SL157@tidalwaveautospa.com"/>
    <s v="Cory Cummings"/>
    <x v="8"/>
    <x v="0"/>
  </r>
  <r>
    <s v="Jerry Deese"/>
    <s v="EXP-10015099"/>
    <n v="10.210000000000001"/>
    <d v="2024-06-25T00:00:00"/>
    <x v="0"/>
    <s v="Snacks"/>
    <s v="ice"/>
    <m/>
    <m/>
    <m/>
    <m/>
    <m/>
    <m/>
    <m/>
    <m/>
    <m/>
    <m/>
    <m/>
    <m/>
    <m/>
    <m/>
    <m/>
    <m/>
    <m/>
    <m/>
    <m/>
    <m/>
    <m/>
    <d v="2024-08-02T00:00:00"/>
    <s v="SL157@tidalwaveautospa.com"/>
    <s v="Cory Cummings"/>
    <x v="8"/>
    <x v="0"/>
  </r>
  <r>
    <s v="Jerry Deese"/>
    <s v="EXP-10015099"/>
    <n v="19"/>
    <d v="2024-06-26T00:00:00"/>
    <x v="0"/>
    <s v="Snacks"/>
    <s v="water and ice"/>
    <m/>
    <m/>
    <m/>
    <m/>
    <m/>
    <m/>
    <m/>
    <m/>
    <m/>
    <m/>
    <m/>
    <m/>
    <m/>
    <m/>
    <m/>
    <m/>
    <m/>
    <m/>
    <m/>
    <m/>
    <m/>
    <d v="2024-08-02T00:00:00"/>
    <s v="SL157@tidalwaveautospa.com"/>
    <s v="Cory Cummings"/>
    <x v="8"/>
    <x v="0"/>
  </r>
  <r>
    <s v="Jerry Deese"/>
    <s v="EXP-10015099"/>
    <n v="10.210000000000001"/>
    <d v="2024-06-27T00:00:00"/>
    <x v="0"/>
    <s v="Snacks"/>
    <s v="ice"/>
    <m/>
    <m/>
    <m/>
    <m/>
    <m/>
    <m/>
    <m/>
    <m/>
    <m/>
    <m/>
    <m/>
    <m/>
    <m/>
    <m/>
    <m/>
    <m/>
    <m/>
    <m/>
    <m/>
    <m/>
    <m/>
    <d v="2024-08-02T00:00:00"/>
    <s v="SL157@tidalwaveautospa.com"/>
    <s v="Cory Cummings"/>
    <x v="8"/>
    <x v="0"/>
  </r>
  <r>
    <s v="Jerry Deese"/>
    <s v="EXP-10015099"/>
    <n v="306.89999999999998"/>
    <d v="2024-06-28T00:00:00"/>
    <x v="23"/>
    <s v="Office Furniture"/>
    <s v="refigerator"/>
    <m/>
    <m/>
    <m/>
    <m/>
    <m/>
    <m/>
    <m/>
    <m/>
    <m/>
    <m/>
    <m/>
    <m/>
    <m/>
    <m/>
    <m/>
    <m/>
    <m/>
    <m/>
    <m/>
    <m/>
    <m/>
    <d v="2024-08-02T00:00:00"/>
    <s v="SL157@tidalwaveautospa.com"/>
    <s v="Cory Cummings"/>
    <x v="8"/>
    <x v="0"/>
  </r>
  <r>
    <s v="Jerry Deese"/>
    <s v="EXP-10015099"/>
    <n v="19"/>
    <d v="2024-06-28T00:00:00"/>
    <x v="0"/>
    <s v="Snacks"/>
    <s v="ice and water"/>
    <m/>
    <m/>
    <m/>
    <m/>
    <m/>
    <m/>
    <m/>
    <m/>
    <m/>
    <m/>
    <m/>
    <m/>
    <m/>
    <m/>
    <m/>
    <m/>
    <m/>
    <m/>
    <m/>
    <m/>
    <m/>
    <d v="2024-08-02T00:00:00"/>
    <s v="SL157@tidalwaveautospa.com"/>
    <s v="Cory Cummings"/>
    <x v="8"/>
    <x v="0"/>
  </r>
  <r>
    <s v="Jerry Deese"/>
    <s v="EXP-10015099"/>
    <n v="17.09"/>
    <d v="2024-06-29T00:00:00"/>
    <x v="0"/>
    <s v="Snacks"/>
    <s v="water"/>
    <m/>
    <m/>
    <m/>
    <m/>
    <m/>
    <m/>
    <m/>
    <m/>
    <m/>
    <m/>
    <m/>
    <m/>
    <m/>
    <m/>
    <m/>
    <m/>
    <m/>
    <m/>
    <m/>
    <m/>
    <m/>
    <d v="2024-08-02T00:00:00"/>
    <s v="SL157@tidalwaveautospa.com"/>
    <s v="Cory Cummings"/>
    <x v="8"/>
    <x v="0"/>
  </r>
  <r>
    <s v="Jerry Deese"/>
    <s v="EXP-10015099"/>
    <n v="34.5"/>
    <d v="2024-07-02T00:00:00"/>
    <x v="6"/>
    <s v="Parts"/>
    <s v="poly and union"/>
    <m/>
    <m/>
    <m/>
    <m/>
    <m/>
    <m/>
    <m/>
    <m/>
    <m/>
    <m/>
    <m/>
    <m/>
    <m/>
    <m/>
    <m/>
    <m/>
    <m/>
    <m/>
    <m/>
    <m/>
    <m/>
    <d v="2024-08-02T00:00:00"/>
    <s v="SL157@tidalwaveautospa.com"/>
    <s v="Cory Cummings"/>
    <x v="8"/>
    <x v="0"/>
  </r>
  <r>
    <s v="Jerry Deese"/>
    <s v="EXP-10015099"/>
    <n v="39.840000000000003"/>
    <d v="2024-07-05T00:00:00"/>
    <x v="0"/>
    <s v="Snacks"/>
    <s v="water"/>
    <m/>
    <m/>
    <m/>
    <m/>
    <m/>
    <m/>
    <m/>
    <m/>
    <m/>
    <m/>
    <m/>
    <m/>
    <m/>
    <m/>
    <m/>
    <m/>
    <m/>
    <m/>
    <m/>
    <m/>
    <m/>
    <d v="2024-08-02T00:00:00"/>
    <s v="SL157@tidalwaveautospa.com"/>
    <s v="Cory Cummings"/>
    <x v="8"/>
    <x v="0"/>
  </r>
  <r>
    <s v="Jerry Deese"/>
    <s v="EXP-10015099"/>
    <n v="38.979999999999997"/>
    <d v="2024-07-12T00:00:00"/>
    <x v="23"/>
    <s v="Snacks"/>
    <s v="water"/>
    <m/>
    <m/>
    <m/>
    <m/>
    <m/>
    <m/>
    <m/>
    <m/>
    <m/>
    <m/>
    <m/>
    <m/>
    <m/>
    <m/>
    <m/>
    <m/>
    <m/>
    <m/>
    <m/>
    <m/>
    <m/>
    <d v="2024-08-02T00:00:00"/>
    <s v="SL157@tidalwaveautospa.com"/>
    <s v="Cory Cummings"/>
    <x v="8"/>
    <x v="0"/>
  </r>
  <r>
    <s v="Jerry Deese"/>
    <s v="EXP-10015099"/>
    <n v="109.32"/>
    <d v="2024-07-16T00:00:00"/>
    <x v="23"/>
    <s v="Wash Supplies"/>
    <s v="spray bottles"/>
    <m/>
    <m/>
    <m/>
    <m/>
    <m/>
    <m/>
    <m/>
    <m/>
    <m/>
    <m/>
    <m/>
    <m/>
    <m/>
    <m/>
    <m/>
    <m/>
    <m/>
    <m/>
    <m/>
    <m/>
    <m/>
    <d v="2024-08-02T00:00:00"/>
    <s v="SL157@tidalwaveautospa.com"/>
    <s v="Cory Cummings"/>
    <x v="8"/>
    <x v="0"/>
  </r>
  <r>
    <s v="Mark Busby"/>
    <s v="EXP-10012898"/>
    <n v="154.11000000000001"/>
    <d v="2024-06-18T00:00:00"/>
    <x v="13"/>
    <s v="Parts"/>
    <s v="Fixed door knob and lock on back room."/>
    <m/>
    <m/>
    <m/>
    <m/>
    <m/>
    <m/>
    <m/>
    <m/>
    <m/>
    <m/>
    <m/>
    <m/>
    <m/>
    <m/>
    <m/>
    <m/>
    <m/>
    <m/>
    <m/>
    <m/>
    <m/>
    <d v="2024-08-02T00:00:00"/>
    <s v="SL93@tidalwaveautospa.com"/>
    <s v="Cory Cummings"/>
    <x v="8"/>
    <x v="0"/>
  </r>
  <r>
    <s v="Mark Busby"/>
    <s v="EXP-10012898"/>
    <n v="1797.46"/>
    <d v="2024-06-19T00:00:00"/>
    <x v="11"/>
    <s v="Parts"/>
    <s v="Water pump and hose for Harvest site"/>
    <m/>
    <m/>
    <m/>
    <m/>
    <m/>
    <m/>
    <m/>
    <m/>
    <m/>
    <m/>
    <m/>
    <m/>
    <m/>
    <m/>
    <m/>
    <m/>
    <m/>
    <m/>
    <m/>
    <m/>
    <m/>
    <d v="2024-08-02T00:00:00"/>
    <s v="SL93@tidalwaveautospa.com"/>
    <s v="Cory Cummings"/>
    <x v="8"/>
    <x v="0"/>
  </r>
  <r>
    <s v="Mark Busby"/>
    <s v="EXP-10012898"/>
    <n v="115.72"/>
    <d v="2024-07-02T00:00:00"/>
    <x v="44"/>
    <s v="Parts"/>
    <s v="Braided poly line"/>
    <m/>
    <m/>
    <m/>
    <m/>
    <m/>
    <m/>
    <m/>
    <m/>
    <m/>
    <m/>
    <m/>
    <m/>
    <m/>
    <m/>
    <m/>
    <m/>
    <m/>
    <m/>
    <m/>
    <m/>
    <m/>
    <d v="2024-08-02T00:00:00"/>
    <s v="SL93@tidalwaveautospa.com"/>
    <s v="Cory Cummings"/>
    <x v="8"/>
    <x v="0"/>
  </r>
  <r>
    <s v="Mark Busby"/>
    <s v="EXP-10012898"/>
    <n v="238.71"/>
    <d v="2024-07-03T00:00:00"/>
    <x v="11"/>
    <s v="Landscaping"/>
    <s v="Blower"/>
    <m/>
    <m/>
    <m/>
    <m/>
    <m/>
    <m/>
    <m/>
    <m/>
    <m/>
    <m/>
    <m/>
    <m/>
    <m/>
    <m/>
    <m/>
    <m/>
    <m/>
    <m/>
    <m/>
    <m/>
    <m/>
    <d v="2024-08-02T00:00:00"/>
    <s v="SL93@tidalwaveautospa.com"/>
    <s v="Cory Cummings"/>
    <x v="8"/>
    <x v="0"/>
  </r>
  <r>
    <s v="Mark Busby"/>
    <s v="EXP-10012898"/>
    <n v="94.96"/>
    <d v="2024-07-04T00:00:00"/>
    <x v="44"/>
    <s v="Parts"/>
    <s v="Repairs to window rinse and omni/spinner water lines"/>
    <m/>
    <m/>
    <m/>
    <m/>
    <m/>
    <m/>
    <m/>
    <m/>
    <m/>
    <m/>
    <m/>
    <m/>
    <m/>
    <m/>
    <m/>
    <m/>
    <m/>
    <m/>
    <m/>
    <m/>
    <m/>
    <d v="2024-08-02T00:00:00"/>
    <s v="SL93@tidalwaveautospa.com"/>
    <s v="Cory Cummings"/>
    <x v="8"/>
    <x v="0"/>
  </r>
  <r>
    <s v="Mark Busby"/>
    <s v="EXP-10012898"/>
    <n v="67.87"/>
    <d v="2024-07-09T00:00:00"/>
    <x v="0"/>
    <s v="Wash Maintenance"/>
    <s v="Soap, vinegar and water"/>
    <m/>
    <m/>
    <m/>
    <m/>
    <m/>
    <m/>
    <m/>
    <m/>
    <m/>
    <m/>
    <m/>
    <m/>
    <m/>
    <m/>
    <m/>
    <m/>
    <m/>
    <m/>
    <m/>
    <m/>
    <m/>
    <d v="2024-08-02T00:00:00"/>
    <s v="SL93@tidalwaveautospa.com"/>
    <s v="Cory Cummings"/>
    <x v="8"/>
    <x v="0"/>
  </r>
  <r>
    <s v="Mark Busby"/>
    <s v="EXP-10012898"/>
    <n v="20.69"/>
    <d v="2024-07-14T00:00:00"/>
    <x v="18"/>
    <s v="Pest Control/Extermination"/>
    <s v="Insect killer"/>
    <m/>
    <m/>
    <m/>
    <m/>
    <m/>
    <m/>
    <m/>
    <m/>
    <m/>
    <m/>
    <m/>
    <m/>
    <m/>
    <m/>
    <m/>
    <m/>
    <m/>
    <m/>
    <m/>
    <m/>
    <m/>
    <d v="2024-08-02T00:00:00"/>
    <s v="SL93@tidalwaveautospa.com"/>
    <s v="Cory Cummings"/>
    <x v="8"/>
    <x v="0"/>
  </r>
  <r>
    <s v="Mark Busby"/>
    <s v="EXP-10012898"/>
    <n v="547.66"/>
    <d v="2024-07-16T00:00:00"/>
    <x v="44"/>
    <s v="Parts"/>
    <s v="Schedule 80 pipe and fittings"/>
    <m/>
    <m/>
    <m/>
    <m/>
    <m/>
    <m/>
    <m/>
    <m/>
    <m/>
    <m/>
    <m/>
    <m/>
    <m/>
    <m/>
    <m/>
    <m/>
    <m/>
    <m/>
    <m/>
    <m/>
    <m/>
    <d v="2024-08-02T00:00:00"/>
    <s v="SL93@tidalwaveautospa.com"/>
    <s v="Cory Cummings"/>
    <x v="8"/>
    <x v="0"/>
  </r>
  <r>
    <s v="Rodrigo Kimble"/>
    <s v="EXP-10015186"/>
    <n v="85.32"/>
    <d v="2024-06-20T00:00:00"/>
    <x v="22"/>
    <s v="Parts"/>
    <s v="Hoses and fittings"/>
    <m/>
    <m/>
    <m/>
    <m/>
    <m/>
    <m/>
    <m/>
    <m/>
    <m/>
    <m/>
    <m/>
    <m/>
    <m/>
    <m/>
    <m/>
    <m/>
    <m/>
    <m/>
    <m/>
    <m/>
    <m/>
    <d v="2024-08-02T00:00:00"/>
    <s v="SL11@tidalwaveautospa.com"/>
    <s v="Andrew Strevel"/>
    <x v="8"/>
    <x v="0"/>
  </r>
  <r>
    <s v="Rodrigo Kimble"/>
    <s v="EXP-10015186"/>
    <n v="230.75"/>
    <d v="2024-06-25T00:00:00"/>
    <x v="0"/>
    <s v="Office Supplies"/>
    <s v="XPT Paper"/>
    <m/>
    <m/>
    <m/>
    <m/>
    <m/>
    <m/>
    <m/>
    <m/>
    <m/>
    <m/>
    <m/>
    <m/>
    <m/>
    <m/>
    <m/>
    <m/>
    <m/>
    <m/>
    <m/>
    <m/>
    <m/>
    <d v="2024-08-02T00:00:00"/>
    <s v="SL11@tidalwaveautospa.com"/>
    <s v="Andrew Strevel"/>
    <x v="8"/>
    <x v="0"/>
  </r>
  <r>
    <s v="Rodrigo Kimble"/>
    <s v="EXP-10015186"/>
    <n v="196.88"/>
    <d v="2024-07-05T00:00:00"/>
    <x v="0"/>
    <s v="Wash Maintenance"/>
    <s v="Pb blaster/bar keeper friend/antisoap/lime away"/>
    <m/>
    <m/>
    <m/>
    <m/>
    <m/>
    <m/>
    <m/>
    <m/>
    <m/>
    <m/>
    <m/>
    <m/>
    <m/>
    <m/>
    <m/>
    <m/>
    <m/>
    <m/>
    <m/>
    <m/>
    <m/>
    <d v="2024-08-02T00:00:00"/>
    <s v="SL11@tidalwaveautospa.com"/>
    <s v="Andrew Strevel"/>
    <x v="8"/>
    <x v="0"/>
  </r>
  <r>
    <s v="Rodrigo Kimble"/>
    <s v="EXP-10015186"/>
    <n v="28.07"/>
    <d v="2024-07-10T00:00:00"/>
    <x v="22"/>
    <s v="Parts"/>
    <s v="Belt for hp"/>
    <m/>
    <m/>
    <m/>
    <m/>
    <m/>
    <m/>
    <m/>
    <m/>
    <m/>
    <m/>
    <m/>
    <m/>
    <m/>
    <m/>
    <m/>
    <m/>
    <m/>
    <m/>
    <m/>
    <m/>
    <m/>
    <d v="2024-08-02T00:00:00"/>
    <s v="SL11@tidalwaveautospa.com"/>
    <s v="Andrew Strevel"/>
    <x v="8"/>
    <x v="0"/>
  </r>
  <r>
    <s v="Rodrigo Kimble"/>
    <s v="EXP-10015186"/>
    <n v="28.07"/>
    <d v="2024-07-10T00:00:00"/>
    <x v="22"/>
    <s v="Parts"/>
    <s v="Belt for hp"/>
    <m/>
    <m/>
    <m/>
    <m/>
    <m/>
    <m/>
    <m/>
    <m/>
    <m/>
    <m/>
    <m/>
    <m/>
    <m/>
    <m/>
    <m/>
    <m/>
    <m/>
    <m/>
    <m/>
    <m/>
    <m/>
    <d v="2024-08-02T00:00:00"/>
    <s v="SL11@tidalwaveautospa.com"/>
    <s v="Andrew Strevel"/>
    <x v="8"/>
    <x v="0"/>
  </r>
  <r>
    <s v="Rodrigo Kimble"/>
    <s v="EXP-10015186"/>
    <n v="37.15"/>
    <d v="2024-07-12T00:00:00"/>
    <x v="0"/>
    <s v="Wash Maintenance"/>
    <s v="Lime away"/>
    <m/>
    <m/>
    <m/>
    <m/>
    <m/>
    <m/>
    <m/>
    <m/>
    <m/>
    <m/>
    <m/>
    <m/>
    <m/>
    <m/>
    <m/>
    <m/>
    <m/>
    <m/>
    <m/>
    <m/>
    <m/>
    <d v="2024-08-02T00:00:00"/>
    <s v="SL11@tidalwaveautospa.com"/>
    <s v="Andrew Strevel"/>
    <x v="8"/>
    <x v="0"/>
  </r>
  <r>
    <s v="Jordan Easton"/>
    <s v="EXP-10014855"/>
    <n v="64.28"/>
    <d v="2024-06-23T00:00:00"/>
    <x v="11"/>
    <s v="Itemized"/>
    <s v="2 step stool, bug killer wasp spray soap"/>
    <n v="25.34"/>
    <s v="Pest Control/Extermination"/>
    <s v="insect killer, wasp spray"/>
    <n v="7.8699999999999992"/>
    <s v="Wash Maintenance"/>
    <s v="ajax"/>
    <n v="31.07"/>
    <s v="Small Tools"/>
    <s v="step ladder"/>
    <m/>
    <m/>
    <m/>
    <m/>
    <m/>
    <m/>
    <m/>
    <m/>
    <m/>
    <m/>
    <m/>
    <m/>
    <d v="2024-08-02T00:00:00"/>
    <s v="SL316@tidalwaveautospa.com"/>
    <s v="Derek Schillinger"/>
    <x v="8"/>
    <x v="0"/>
  </r>
  <r>
    <s v="Jordan Easton"/>
    <s v="EXP-10014855"/>
    <n v="92.96"/>
    <d v="2024-07-01T00:00:00"/>
    <x v="0"/>
    <s v="Itemized"/>
    <s v="water, bathroom fan, scrub tool for windows"/>
    <n v="65"/>
    <s v="Office Furniture"/>
    <s v="bathroom fan"/>
    <n v="14.97"/>
    <s v="Wash Maintenance"/>
    <s v="scrub tool"/>
    <n v="12.98999999999999"/>
    <s v="Snacks"/>
    <s v="bottle water"/>
    <m/>
    <m/>
    <m/>
    <m/>
    <m/>
    <m/>
    <m/>
    <m/>
    <m/>
    <m/>
    <m/>
    <m/>
    <d v="2024-08-02T00:00:00"/>
    <s v="SL316@tidalwaveautospa.com"/>
    <s v="Derek Schillinger"/>
    <x v="8"/>
    <x v="0"/>
  </r>
  <r>
    <s v="Rebecca Jones"/>
    <s v="EXP-10015202"/>
    <n v="92.14"/>
    <d v="2024-07-15T00:00:00"/>
    <x v="0"/>
    <s v="Wash Maintenance"/>
    <s v="salt, water etc"/>
    <m/>
    <m/>
    <m/>
    <m/>
    <m/>
    <m/>
    <m/>
    <m/>
    <m/>
    <m/>
    <m/>
    <m/>
    <m/>
    <m/>
    <m/>
    <m/>
    <m/>
    <m/>
    <m/>
    <m/>
    <m/>
    <d v="2024-08-02T00:00:00"/>
    <s v="SL182@tidalwaveautospa.com"/>
    <s v="Joe Chavez"/>
    <x v="8"/>
    <x v="0"/>
  </r>
  <r>
    <s v="Jimmy Foster"/>
    <s v="EXP-10015123"/>
    <n v="38.64"/>
    <d v="2024-05-18T00:00:00"/>
    <x v="0"/>
    <s v="Wash Maintenance"/>
    <s v="Vinegar and Dawn"/>
    <m/>
    <m/>
    <m/>
    <m/>
    <m/>
    <m/>
    <m/>
    <m/>
    <m/>
    <m/>
    <m/>
    <m/>
    <m/>
    <m/>
    <m/>
    <m/>
    <m/>
    <m/>
    <m/>
    <m/>
    <m/>
    <d v="2024-08-02T00:00:00"/>
    <s v="SL43@tidalwaveautospa.com"/>
    <s v="Derek Schillinger"/>
    <x v="8"/>
    <x v="0"/>
  </r>
  <r>
    <s v="Jimmy Foster"/>
    <s v="EXP-10015123"/>
    <n v="21.65"/>
    <d v="2024-05-20T00:00:00"/>
    <x v="13"/>
    <s v="Office Supplies"/>
    <s v="Extra keys"/>
    <m/>
    <m/>
    <m/>
    <m/>
    <m/>
    <m/>
    <m/>
    <m/>
    <m/>
    <m/>
    <m/>
    <m/>
    <m/>
    <m/>
    <m/>
    <m/>
    <m/>
    <m/>
    <m/>
    <m/>
    <m/>
    <d v="2024-08-02T00:00:00"/>
    <s v="SL43@tidalwaveautospa.com"/>
    <s v="Derek Schillinger"/>
    <x v="8"/>
    <x v="0"/>
  </r>
  <r>
    <s v="Jimmy Foster"/>
    <s v="EXP-10015123"/>
    <n v="14.31"/>
    <d v="2024-05-22T00:00:00"/>
    <x v="8"/>
    <s v="Snacks"/>
    <s v="Water for staff"/>
    <m/>
    <m/>
    <m/>
    <m/>
    <m/>
    <m/>
    <m/>
    <m/>
    <m/>
    <m/>
    <m/>
    <m/>
    <m/>
    <m/>
    <m/>
    <m/>
    <m/>
    <m/>
    <m/>
    <m/>
    <m/>
    <d v="2024-08-02T00:00:00"/>
    <s v="SL43@tidalwaveautospa.com"/>
    <s v="Derek Schillinger"/>
    <x v="8"/>
    <x v="0"/>
  </r>
  <r>
    <s v="Jimmy Foster"/>
    <s v="EXP-10015123"/>
    <n v="-432.99"/>
    <d v="2024-05-22T00:00:00"/>
    <x v="0"/>
    <s v="Small Tools"/>
    <s v="Return of prep fan"/>
    <m/>
    <m/>
    <m/>
    <m/>
    <m/>
    <m/>
    <m/>
    <m/>
    <m/>
    <m/>
    <m/>
    <m/>
    <m/>
    <m/>
    <m/>
    <m/>
    <m/>
    <m/>
    <m/>
    <m/>
    <m/>
    <d v="2024-08-02T00:00:00"/>
    <s v="SL43@tidalwaveautospa.com"/>
    <s v="Derek Schillinger"/>
    <x v="8"/>
    <x v="0"/>
  </r>
  <r>
    <s v="Jimmy Foster"/>
    <s v="EXP-10015123"/>
    <n v="432.99"/>
    <d v="2024-05-22T00:00:00"/>
    <x v="0"/>
    <s v="Small Tools"/>
    <s v="Fan for prep"/>
    <m/>
    <m/>
    <m/>
    <m/>
    <m/>
    <m/>
    <m/>
    <m/>
    <m/>
    <m/>
    <m/>
    <m/>
    <m/>
    <m/>
    <m/>
    <m/>
    <m/>
    <m/>
    <m/>
    <m/>
    <m/>
    <d v="2024-08-02T00:00:00"/>
    <s v="SL43@tidalwaveautospa.com"/>
    <s v="Derek Schillinger"/>
    <x v="8"/>
    <x v="0"/>
  </r>
  <r>
    <s v="Jimmy Foster"/>
    <s v="EXP-10015123"/>
    <n v="73.47"/>
    <d v="2024-05-26T00:00:00"/>
    <x v="0"/>
    <s v="Wash Maintenance"/>
    <s v="Water dawn and vinegar"/>
    <m/>
    <m/>
    <m/>
    <m/>
    <m/>
    <m/>
    <m/>
    <m/>
    <m/>
    <m/>
    <m/>
    <m/>
    <m/>
    <m/>
    <m/>
    <m/>
    <m/>
    <m/>
    <m/>
    <m/>
    <m/>
    <d v="2024-08-02T00:00:00"/>
    <s v="SL43@tidalwaveautospa.com"/>
    <s v="Derek Schillinger"/>
    <x v="8"/>
    <x v="0"/>
  </r>
  <r>
    <s v="Jimmy Foster"/>
    <s v="EXP-10015123"/>
    <n v="329.84"/>
    <d v="2024-05-30T00:00:00"/>
    <x v="6"/>
    <s v="Wash Maintenance"/>
    <s v="Salt saver tablets"/>
    <m/>
    <m/>
    <m/>
    <m/>
    <m/>
    <m/>
    <m/>
    <m/>
    <m/>
    <m/>
    <m/>
    <m/>
    <m/>
    <m/>
    <m/>
    <m/>
    <m/>
    <m/>
    <m/>
    <m/>
    <m/>
    <d v="2024-08-02T00:00:00"/>
    <s v="SL43@tidalwaveautospa.com"/>
    <s v="Derek Schillinger"/>
    <x v="8"/>
    <x v="0"/>
  </r>
  <r>
    <s v="Jimmy Foster"/>
    <s v="EXP-10015123"/>
    <n v="16.079999999999998"/>
    <d v="2024-06-02T00:00:00"/>
    <x v="8"/>
    <s v="Snacks"/>
    <s v="Water for staff"/>
    <m/>
    <m/>
    <m/>
    <m/>
    <m/>
    <m/>
    <m/>
    <m/>
    <m/>
    <m/>
    <m/>
    <m/>
    <m/>
    <m/>
    <m/>
    <m/>
    <m/>
    <m/>
    <m/>
    <m/>
    <m/>
    <d v="2024-08-02T00:00:00"/>
    <s v="SL43@tidalwaveautospa.com"/>
    <s v="Derek Schillinger"/>
    <x v="8"/>
    <x v="0"/>
  </r>
  <r>
    <s v="Jimmy Foster"/>
    <s v="EXP-10015123"/>
    <n v="14.36"/>
    <d v="2024-06-07T00:00:00"/>
    <x v="8"/>
    <s v="Snacks"/>
    <s v="Water for staff"/>
    <m/>
    <m/>
    <m/>
    <m/>
    <m/>
    <m/>
    <m/>
    <m/>
    <m/>
    <m/>
    <m/>
    <m/>
    <m/>
    <m/>
    <m/>
    <m/>
    <m/>
    <m/>
    <m/>
    <m/>
    <m/>
    <d v="2024-08-02T00:00:00"/>
    <s v="SL43@tidalwaveautospa.com"/>
    <s v="Derek Schillinger"/>
    <x v="8"/>
    <x v="0"/>
  </r>
  <r>
    <s v="Jimmy Foster"/>
    <s v="EXP-10015123"/>
    <n v="11.94"/>
    <d v="2024-06-22T00:00:00"/>
    <x v="8"/>
    <s v="Snacks"/>
    <s v="Water for staff"/>
    <m/>
    <m/>
    <m/>
    <m/>
    <m/>
    <m/>
    <m/>
    <m/>
    <m/>
    <m/>
    <m/>
    <m/>
    <m/>
    <m/>
    <m/>
    <m/>
    <m/>
    <m/>
    <m/>
    <m/>
    <m/>
    <d v="2024-08-02T00:00:00"/>
    <s v="SL43@tidalwaveautospa.com"/>
    <s v="Derek Schillinger"/>
    <x v="8"/>
    <x v="0"/>
  </r>
  <r>
    <s v="Travis Weigart"/>
    <s v="EXP-10015077"/>
    <n v="123.73"/>
    <d v="2024-07-09T00:00:00"/>
    <x v="1"/>
    <s v="Parts"/>
    <s v="Hydraulic Line to replace steel tubing"/>
    <m/>
    <m/>
    <m/>
    <m/>
    <m/>
    <m/>
    <m/>
    <m/>
    <m/>
    <m/>
    <m/>
    <m/>
    <m/>
    <m/>
    <m/>
    <m/>
    <m/>
    <m/>
    <m/>
    <m/>
    <m/>
    <d v="2024-08-02T00:00:00"/>
    <s v="SL221@tidalwaveautospa.com"/>
    <s v="Joe Chavez"/>
    <x v="8"/>
    <x v="0"/>
  </r>
  <r>
    <s v="Kaleigh Welch"/>
    <s v="EXP-10015130"/>
    <n v="131.09"/>
    <d v="2024-06-27T00:00:00"/>
    <x v="6"/>
    <s v="Parts"/>
    <s v="Water pump"/>
    <m/>
    <m/>
    <m/>
    <m/>
    <m/>
    <m/>
    <m/>
    <m/>
    <m/>
    <m/>
    <m/>
    <m/>
    <m/>
    <m/>
    <m/>
    <m/>
    <m/>
    <m/>
    <m/>
    <m/>
    <m/>
    <d v="2024-08-02T00:00:00"/>
    <s v="SL251@tidalwaveautospa.com"/>
    <s v="Jeff Mathis"/>
    <x v="8"/>
    <x v="0"/>
  </r>
  <r>
    <s v="Kaleigh Welch"/>
    <s v="EXP-10015029"/>
    <n v="385"/>
    <d v="2024-07-05T00:00:00"/>
    <x v="1"/>
    <s v="Pit Pumping"/>
    <s v="Pit clog"/>
    <m/>
    <m/>
    <m/>
    <m/>
    <m/>
    <m/>
    <m/>
    <m/>
    <m/>
    <m/>
    <m/>
    <m/>
    <m/>
    <m/>
    <m/>
    <m/>
    <m/>
    <m/>
    <m/>
    <m/>
    <m/>
    <d v="2024-08-02T00:00:00"/>
    <s v="SL251@tidalwaveautospa.com"/>
    <s v="Jeff Mathis"/>
    <x v="8"/>
    <x v="0"/>
  </r>
  <r>
    <s v="Kaleigh Welch"/>
    <s v="EXP-10015028"/>
    <n v="600"/>
    <d v="2024-06-28T00:00:00"/>
    <x v="7"/>
    <s v="Pit Pumping"/>
    <s v="Pit clogged"/>
    <m/>
    <m/>
    <m/>
    <m/>
    <m/>
    <m/>
    <m/>
    <m/>
    <m/>
    <m/>
    <m/>
    <m/>
    <m/>
    <m/>
    <m/>
    <m/>
    <m/>
    <m/>
    <m/>
    <m/>
    <m/>
    <d v="2024-08-02T00:00:00"/>
    <s v="SL251@tidalwaveautospa.com"/>
    <s v="Jeff Mathis"/>
    <x v="8"/>
    <x v="0"/>
  </r>
  <r>
    <s v="Cecilia Pate"/>
    <s v="EXP-10014772"/>
    <n v="110"/>
    <d v="2024-06-21T00:00:00"/>
    <x v="2"/>
    <s v="Wash Repairs"/>
    <s v="Guide rail reweld"/>
    <m/>
    <m/>
    <m/>
    <m/>
    <m/>
    <m/>
    <m/>
    <m/>
    <m/>
    <m/>
    <m/>
    <m/>
    <m/>
    <m/>
    <m/>
    <m/>
    <m/>
    <m/>
    <m/>
    <m/>
    <m/>
    <d v="2024-08-02T00:00:00"/>
    <s v="SL214@tidalwaveautospa.com"/>
    <s v="Jeff Mathis"/>
    <x v="8"/>
    <x v="0"/>
  </r>
  <r>
    <s v="Cecilia Pate"/>
    <s v="EXP-10014772"/>
    <n v="56.55"/>
    <d v="2024-06-29T00:00:00"/>
    <x v="22"/>
    <s v="Parts"/>
    <s v="Tunnel cleaning and hose hose barb"/>
    <m/>
    <m/>
    <m/>
    <m/>
    <m/>
    <m/>
    <m/>
    <m/>
    <m/>
    <m/>
    <m/>
    <m/>
    <m/>
    <m/>
    <m/>
    <m/>
    <m/>
    <m/>
    <m/>
    <m/>
    <m/>
    <d v="2024-08-02T00:00:00"/>
    <s v="SL214@tidalwaveautospa.com"/>
    <s v="Jeff Mathis"/>
    <x v="8"/>
    <x v="0"/>
  </r>
  <r>
    <s v="Cecilia Pate"/>
    <s v="EXP-10014772"/>
    <n v="29.62"/>
    <d v="2024-07-12T00:00:00"/>
    <x v="2"/>
    <s v="Parts"/>
    <s v="Hose with fittings made"/>
    <m/>
    <m/>
    <m/>
    <m/>
    <m/>
    <m/>
    <m/>
    <m/>
    <m/>
    <m/>
    <m/>
    <m/>
    <m/>
    <m/>
    <m/>
    <m/>
    <m/>
    <m/>
    <m/>
    <m/>
    <m/>
    <d v="2024-08-02T00:00:00"/>
    <s v="SL214@tidalwaveautospa.com"/>
    <s v="Jeff Mathis"/>
    <x v="8"/>
    <x v="0"/>
  </r>
  <r>
    <s v="Jennifer Rogers"/>
    <s v="EXP-10015060"/>
    <n v="571.63"/>
    <d v="2024-06-12T00:00:00"/>
    <x v="51"/>
    <s v="Employee Incentive - Meals"/>
    <s v="Women of the Wave Meal"/>
    <m/>
    <m/>
    <m/>
    <m/>
    <m/>
    <m/>
    <m/>
    <m/>
    <m/>
    <m/>
    <m/>
    <m/>
    <m/>
    <m/>
    <m/>
    <m/>
    <m/>
    <m/>
    <m/>
    <m/>
    <m/>
    <d v="2024-08-02T00:00:00"/>
    <s v="jennifer@tidalwaveautospa.com"/>
    <s v="Mary Hightower"/>
    <x v="8"/>
    <x v="0"/>
  </r>
  <r>
    <s v="Jennifer Rogers"/>
    <s v="EXP-10015060"/>
    <n v="17.82"/>
    <d v="2024-06-21T00:00:00"/>
    <x v="8"/>
    <s v="Employee Incentive - Meals"/>
    <s v="Cookies for Payroll"/>
    <m/>
    <m/>
    <m/>
    <m/>
    <m/>
    <m/>
    <m/>
    <m/>
    <m/>
    <m/>
    <m/>
    <m/>
    <m/>
    <m/>
    <m/>
    <m/>
    <m/>
    <m/>
    <m/>
    <m/>
    <m/>
    <d v="2024-08-02T00:00:00"/>
    <s v="jennifer@tidalwaveautospa.com"/>
    <s v="Mary Hightower"/>
    <x v="8"/>
    <x v="0"/>
  </r>
  <r>
    <s v="Jennifer Rogers"/>
    <s v="EXP-10015060"/>
    <n v="119.6"/>
    <d v="2024-07-15T00:00:00"/>
    <x v="10"/>
    <s v="Snacks"/>
    <s v="Snacks for Roundtable"/>
    <m/>
    <m/>
    <m/>
    <m/>
    <m/>
    <m/>
    <m/>
    <m/>
    <m/>
    <m/>
    <m/>
    <m/>
    <m/>
    <m/>
    <m/>
    <m/>
    <m/>
    <m/>
    <m/>
    <m/>
    <m/>
    <d v="2024-08-02T00:00:00"/>
    <s v="jennifer@tidalwaveautospa.com"/>
    <s v="Mary Hightower"/>
    <x v="8"/>
    <x v="0"/>
  </r>
  <r>
    <s v="Jennifer Rogers"/>
    <s v="EXP-10015060"/>
    <n v="11.97"/>
    <d v="2024-07-15T00:00:00"/>
    <x v="10"/>
    <s v="Snacks"/>
    <s v="Snacks for Roundtable"/>
    <m/>
    <m/>
    <m/>
    <m/>
    <m/>
    <m/>
    <m/>
    <m/>
    <m/>
    <m/>
    <m/>
    <m/>
    <m/>
    <m/>
    <m/>
    <m/>
    <m/>
    <m/>
    <m/>
    <m/>
    <m/>
    <d v="2024-08-02T00:00:00"/>
    <s v="jennifer@tidalwaveautospa.com"/>
    <s v="Mary Hightower"/>
    <x v="8"/>
    <x v="0"/>
  </r>
  <r>
    <s v="Todd Haley"/>
    <s v="EXP-10014681"/>
    <n v="10.65"/>
    <d v="2024-06-11T00:00:00"/>
    <x v="28"/>
    <m/>
    <s v="lunch during car wash college"/>
    <m/>
    <m/>
    <m/>
    <m/>
    <m/>
    <m/>
    <m/>
    <m/>
    <m/>
    <m/>
    <m/>
    <m/>
    <m/>
    <m/>
    <m/>
    <m/>
    <m/>
    <m/>
    <m/>
    <m/>
    <m/>
    <d v="2024-08-02T00:00:00"/>
    <s v="SL227@tidalwaveautospa.com"/>
    <s v="Michael Donnelly"/>
    <x v="8"/>
    <x v="0"/>
  </r>
  <r>
    <s v="Rene Gonzales"/>
    <s v="EXP-10014880"/>
    <n v="185.06"/>
    <d v="2024-06-08T00:00:00"/>
    <x v="22"/>
    <s v="Parts"/>
    <s v="Belt and shock"/>
    <m/>
    <m/>
    <m/>
    <m/>
    <m/>
    <m/>
    <m/>
    <m/>
    <m/>
    <m/>
    <m/>
    <m/>
    <m/>
    <m/>
    <m/>
    <m/>
    <m/>
    <m/>
    <m/>
    <m/>
    <m/>
    <d v="2024-08-02T00:00:00"/>
    <s v="SL86@tidalwaveautospa.com"/>
    <s v="Derek Schillinger"/>
    <x v="8"/>
    <x v="0"/>
  </r>
  <r>
    <s v="Rene Gonzales"/>
    <s v="EXP-10014880"/>
    <n v="32.21"/>
    <d v="2024-06-19T00:00:00"/>
    <x v="0"/>
    <s v="Wash Maintenance"/>
    <s v="Scrub sponge"/>
    <m/>
    <m/>
    <m/>
    <m/>
    <m/>
    <m/>
    <m/>
    <m/>
    <m/>
    <m/>
    <m/>
    <m/>
    <m/>
    <m/>
    <m/>
    <m/>
    <m/>
    <m/>
    <m/>
    <m/>
    <m/>
    <d v="2024-08-02T00:00:00"/>
    <s v="SL86@tidalwaveautospa.com"/>
    <s v="Derek Schillinger"/>
    <x v="8"/>
    <x v="0"/>
  </r>
  <r>
    <s v="Rene Gonzales"/>
    <s v="EXP-10014880"/>
    <n v="23.34"/>
    <d v="2024-06-27T00:00:00"/>
    <x v="19"/>
    <s v="Snacks"/>
    <s v="bottled water"/>
    <m/>
    <m/>
    <m/>
    <m/>
    <m/>
    <m/>
    <m/>
    <m/>
    <m/>
    <m/>
    <m/>
    <m/>
    <m/>
    <m/>
    <m/>
    <m/>
    <m/>
    <m/>
    <m/>
    <m/>
    <m/>
    <d v="2024-08-02T00:00:00"/>
    <s v="SL86@tidalwaveautospa.com"/>
    <s v="Derek Schillinger"/>
    <x v="8"/>
    <x v="0"/>
  </r>
  <r>
    <s v="Rene Gonzales"/>
    <s v="EXP-10014880"/>
    <n v="21.44"/>
    <d v="2024-06-30T00:00:00"/>
    <x v="19"/>
    <s v="Snacks"/>
    <s v="bottled water"/>
    <m/>
    <m/>
    <m/>
    <m/>
    <m/>
    <m/>
    <m/>
    <m/>
    <m/>
    <m/>
    <m/>
    <m/>
    <m/>
    <m/>
    <m/>
    <m/>
    <m/>
    <m/>
    <m/>
    <m/>
    <m/>
    <d v="2024-08-02T00:00:00"/>
    <s v="SL86@tidalwaveautospa.com"/>
    <s v="Derek Schillinger"/>
    <x v="8"/>
    <x v="0"/>
  </r>
  <r>
    <s v="Rene Gonzales"/>
    <s v="EXP-10014880"/>
    <n v="240.23"/>
    <d v="2024-07-04T00:00:00"/>
    <x v="11"/>
    <s v="Small Tools"/>
    <s v="Pressure washer hose"/>
    <m/>
    <m/>
    <m/>
    <m/>
    <m/>
    <m/>
    <m/>
    <m/>
    <m/>
    <m/>
    <m/>
    <m/>
    <m/>
    <m/>
    <m/>
    <m/>
    <m/>
    <m/>
    <m/>
    <m/>
    <m/>
    <d v="2024-08-02T00:00:00"/>
    <s v="SL86@tidalwaveautospa.com"/>
    <s v="Derek Schillinger"/>
    <x v="8"/>
    <x v="0"/>
  </r>
  <r>
    <s v="Kristina Callow"/>
    <s v="EXP-10014650"/>
    <n v="36.58"/>
    <d v="2024-06-30T00:00:00"/>
    <x v="8"/>
    <s v="Snacks"/>
    <s v="Ice &amp; drinks for team"/>
    <m/>
    <m/>
    <m/>
    <m/>
    <m/>
    <m/>
    <m/>
    <m/>
    <m/>
    <m/>
    <m/>
    <m/>
    <m/>
    <m/>
    <m/>
    <m/>
    <m/>
    <m/>
    <m/>
    <m/>
    <m/>
    <d v="2024-08-02T00:00:00"/>
    <s v="kristina.callow@tidalwaveautospa.com"/>
    <s v="Coty Stevens"/>
    <x v="8"/>
    <x v="0"/>
  </r>
  <r>
    <s v="Cory Cummings"/>
    <s v="EXP-10014017"/>
    <n v="28.06"/>
    <d v="2024-05-22T00:00:00"/>
    <x v="44"/>
    <s v="Plumbing Expense"/>
    <s v="abrasive cloth, pvc supplies"/>
    <m/>
    <m/>
    <m/>
    <m/>
    <m/>
    <m/>
    <m/>
    <m/>
    <m/>
    <m/>
    <m/>
    <m/>
    <m/>
    <m/>
    <m/>
    <m/>
    <m/>
    <m/>
    <m/>
    <m/>
    <m/>
    <d v="2024-08-02T00:00:00"/>
    <s v="cory.cummings@twavelead.com"/>
    <s v="Bruce Maxwell"/>
    <x v="8"/>
    <x v="0"/>
  </r>
  <r>
    <s v="Cory Cummings"/>
    <s v="EXP-10014017"/>
    <n v="930.36"/>
    <d v="2024-05-23T00:00:00"/>
    <x v="21"/>
    <s v="Auto Repairs"/>
    <s v="windshield for consultant car"/>
    <m/>
    <m/>
    <m/>
    <m/>
    <m/>
    <m/>
    <m/>
    <m/>
    <m/>
    <m/>
    <m/>
    <m/>
    <m/>
    <m/>
    <m/>
    <m/>
    <m/>
    <m/>
    <m/>
    <m/>
    <m/>
    <d v="2024-08-02T00:00:00"/>
    <s v="cory.cummings@twavelead.com"/>
    <s v="Bruce Maxwell"/>
    <x v="8"/>
    <x v="0"/>
  </r>
  <r>
    <s v="Cory Cummings"/>
    <s v="EXP-10014017"/>
    <n v="21.01"/>
    <d v="2024-05-26T00:00:00"/>
    <x v="35"/>
    <s v="Vehicle Damage Claims"/>
    <s v="paint wax repair"/>
    <m/>
    <m/>
    <m/>
    <m/>
    <m/>
    <m/>
    <m/>
    <m/>
    <m/>
    <m/>
    <m/>
    <m/>
    <m/>
    <m/>
    <m/>
    <m/>
    <m/>
    <m/>
    <m/>
    <m/>
    <m/>
    <d v="2024-08-02T00:00:00"/>
    <s v="cory.cummings@twavelead.com"/>
    <s v="Bruce Maxwell"/>
    <x v="8"/>
    <x v="0"/>
  </r>
  <r>
    <s v="Cory Cummings"/>
    <s v="EXP-10014017"/>
    <n v="58.32"/>
    <d v="2024-06-07T00:00:00"/>
    <x v="28"/>
    <s v="Employee Incentive - Meals"/>
    <s v="lunch w/ bruce"/>
    <m/>
    <m/>
    <m/>
    <m/>
    <m/>
    <m/>
    <m/>
    <m/>
    <m/>
    <m/>
    <m/>
    <m/>
    <m/>
    <m/>
    <m/>
    <m/>
    <m/>
    <m/>
    <m/>
    <m/>
    <m/>
    <d v="2024-08-02T00:00:00"/>
    <s v="cory.cummings@twavelead.com"/>
    <s v="Bruce Maxwell"/>
    <x v="8"/>
    <x v="0"/>
  </r>
  <r>
    <s v="Cory Cummings"/>
    <s v="EXP-10014017"/>
    <n v="23.72"/>
    <d v="2024-06-07T00:00:00"/>
    <x v="28"/>
    <s v="Employee Incentive - Meals"/>
    <s v="meeting with bruce"/>
    <m/>
    <m/>
    <m/>
    <m/>
    <m/>
    <m/>
    <m/>
    <m/>
    <m/>
    <m/>
    <m/>
    <m/>
    <m/>
    <m/>
    <m/>
    <m/>
    <m/>
    <m/>
    <m/>
    <m/>
    <m/>
    <d v="2024-08-02T00:00:00"/>
    <s v="cory.cummings@twavelead.com"/>
    <s v="Bruce Maxwell"/>
    <x v="8"/>
    <x v="0"/>
  </r>
  <r>
    <s v="Cory Cummings"/>
    <s v="EXP-10014017"/>
    <n v="30.54"/>
    <d v="2024-06-10T00:00:00"/>
    <x v="28"/>
    <s v="Employee Incentive - Meals"/>
    <s v="lunch with fairell"/>
    <m/>
    <m/>
    <m/>
    <m/>
    <m/>
    <m/>
    <m/>
    <m/>
    <m/>
    <m/>
    <m/>
    <m/>
    <m/>
    <m/>
    <m/>
    <m/>
    <m/>
    <m/>
    <m/>
    <m/>
    <m/>
    <d v="2024-08-02T00:00:00"/>
    <s v="cory.cummings@twavelead.com"/>
    <s v="Bruce Maxwell"/>
    <x v="8"/>
    <x v="0"/>
  </r>
  <r>
    <s v="Cory Cummings"/>
    <s v="EXP-10014017"/>
    <n v="23.28"/>
    <d v="2024-06-13T00:00:00"/>
    <x v="23"/>
    <s v="Parts"/>
    <s v="shipped parts to derek"/>
    <m/>
    <m/>
    <m/>
    <m/>
    <m/>
    <m/>
    <m/>
    <m/>
    <m/>
    <m/>
    <m/>
    <m/>
    <m/>
    <m/>
    <m/>
    <m/>
    <m/>
    <m/>
    <m/>
    <m/>
    <m/>
    <d v="2024-08-02T00:00:00"/>
    <s v="cory.cummings@twavelead.com"/>
    <s v="Bruce Maxwell"/>
    <x v="8"/>
    <x v="0"/>
  </r>
  <r>
    <s v="Casper Eckols"/>
    <s v="EXP-10014514"/>
    <n v="38.56"/>
    <d v="2024-06-13T00:00:00"/>
    <x v="8"/>
    <s v="Snacks"/>
    <s v="Water;popsicles"/>
    <m/>
    <m/>
    <m/>
    <m/>
    <m/>
    <m/>
    <m/>
    <m/>
    <m/>
    <m/>
    <m/>
    <m/>
    <m/>
    <m/>
    <m/>
    <m/>
    <m/>
    <m/>
    <m/>
    <m/>
    <m/>
    <d v="2024-08-02T00:00:00"/>
    <s v="SL311@tidalwaveautospa.com"/>
    <s v="Derek Schillinger"/>
    <x v="8"/>
    <x v="0"/>
  </r>
  <r>
    <s v="Casper Eckols"/>
    <s v="EXP-10014514"/>
    <n v="15.14"/>
    <d v="2024-06-15T00:00:00"/>
    <x v="16"/>
    <s v="Small Tools"/>
    <s v="screw extractor"/>
    <m/>
    <m/>
    <m/>
    <m/>
    <m/>
    <m/>
    <m/>
    <m/>
    <m/>
    <m/>
    <m/>
    <m/>
    <m/>
    <m/>
    <m/>
    <m/>
    <m/>
    <m/>
    <m/>
    <m/>
    <m/>
    <d v="2024-08-02T00:00:00"/>
    <s v="SL311@tidalwaveautospa.com"/>
    <s v="Derek Schillinger"/>
    <x v="8"/>
    <x v="0"/>
  </r>
  <r>
    <s v="Casper Eckols"/>
    <s v="EXP-10014514"/>
    <n v="6.48"/>
    <d v="2024-06-15T00:00:00"/>
    <x v="16"/>
    <s v="Small Tools"/>
    <s v="pliers"/>
    <m/>
    <m/>
    <m/>
    <m/>
    <m/>
    <m/>
    <m/>
    <m/>
    <m/>
    <m/>
    <m/>
    <m/>
    <m/>
    <m/>
    <m/>
    <m/>
    <m/>
    <m/>
    <m/>
    <m/>
    <m/>
    <d v="2024-08-02T00:00:00"/>
    <s v="SL311@tidalwaveautospa.com"/>
    <s v="Derek Schillinger"/>
    <x v="8"/>
    <x v="0"/>
  </r>
  <r>
    <s v="Casper Eckols"/>
    <s v="EXP-10014514"/>
    <n v="32.46"/>
    <d v="2024-06-18T00:00:00"/>
    <x v="16"/>
    <s v="Small Tools"/>
    <s v="spline socket set"/>
    <m/>
    <m/>
    <m/>
    <m/>
    <m/>
    <m/>
    <m/>
    <m/>
    <m/>
    <m/>
    <m/>
    <m/>
    <m/>
    <m/>
    <m/>
    <m/>
    <m/>
    <m/>
    <m/>
    <m/>
    <m/>
    <d v="2024-08-02T00:00:00"/>
    <s v="SL311@tidalwaveautospa.com"/>
    <s v="Derek Schillinger"/>
    <x v="8"/>
    <x v="0"/>
  </r>
  <r>
    <s v="Casper Eckols"/>
    <s v="EXP-10014514"/>
    <n v="117.88"/>
    <d v="2024-06-18T00:00:00"/>
    <x v="0"/>
    <s v="Wash Maintenance"/>
    <s v="Trash can caddies"/>
    <m/>
    <m/>
    <m/>
    <m/>
    <m/>
    <m/>
    <m/>
    <m/>
    <m/>
    <m/>
    <m/>
    <m/>
    <m/>
    <m/>
    <m/>
    <m/>
    <m/>
    <m/>
    <m/>
    <m/>
    <m/>
    <d v="2024-08-02T00:00:00"/>
    <s v="SL311@tidalwaveautospa.com"/>
    <s v="Derek Schillinger"/>
    <x v="8"/>
    <x v="0"/>
  </r>
  <r>
    <s v="Jason Abbott"/>
    <s v="EXP-10015047"/>
    <n v="13.89"/>
    <d v="2024-07-09T00:00:00"/>
    <x v="6"/>
    <s v="Safety Supplies"/>
    <s v="gloves"/>
    <m/>
    <m/>
    <m/>
    <m/>
    <m/>
    <m/>
    <m/>
    <m/>
    <m/>
    <m/>
    <m/>
    <m/>
    <m/>
    <m/>
    <m/>
    <m/>
    <m/>
    <m/>
    <m/>
    <m/>
    <m/>
    <d v="2024-08-02T00:00:00"/>
    <s v="jason.abbott@tidalwaveautospa.com"/>
    <s v="Joe Chavez"/>
    <x v="8"/>
    <x v="0"/>
  </r>
  <r>
    <s v="Jordan Easton"/>
    <s v="EXP-10015161"/>
    <n v="65.47"/>
    <d v="2024-07-10T00:00:00"/>
    <x v="2"/>
    <s v="Parts"/>
    <s v="hydraulic hoses"/>
    <m/>
    <m/>
    <m/>
    <m/>
    <m/>
    <m/>
    <m/>
    <m/>
    <m/>
    <m/>
    <m/>
    <m/>
    <m/>
    <m/>
    <m/>
    <m/>
    <m/>
    <m/>
    <m/>
    <m/>
    <m/>
    <d v="2024-08-02T00:00:00"/>
    <s v="SL316@tidalwaveautospa.com"/>
    <s v="Derek Schillinger"/>
    <x v="8"/>
    <x v="0"/>
  </r>
  <r>
    <s v="Nicholas Huck"/>
    <s v="EXP-10015147"/>
    <n v="69.239999999999995"/>
    <d v="2024-07-11T00:00:00"/>
    <x v="22"/>
    <s v="Small Tools"/>
    <s v="Tools for maintenance"/>
    <m/>
    <m/>
    <m/>
    <m/>
    <m/>
    <m/>
    <m/>
    <m/>
    <m/>
    <m/>
    <m/>
    <m/>
    <m/>
    <m/>
    <m/>
    <m/>
    <m/>
    <m/>
    <m/>
    <m/>
    <m/>
    <d v="2024-08-02T00:00:00"/>
    <s v="SL47@tidalwaveautospa.com"/>
    <s v="Derek Schillinger"/>
    <x v="8"/>
    <x v="0"/>
  </r>
  <r>
    <s v="Nicholas Huck"/>
    <s v="EXP-10015147"/>
    <n v="3.24"/>
    <d v="2024-07-11T00:00:00"/>
    <x v="22"/>
    <s v="Small Tools"/>
    <s v="Mini screw driver"/>
    <m/>
    <m/>
    <m/>
    <m/>
    <m/>
    <m/>
    <m/>
    <m/>
    <m/>
    <m/>
    <m/>
    <m/>
    <m/>
    <m/>
    <m/>
    <m/>
    <m/>
    <m/>
    <m/>
    <m/>
    <m/>
    <d v="2024-08-02T00:00:00"/>
    <s v="SL47@tidalwaveautospa.com"/>
    <s v="Derek Schillinger"/>
    <x v="8"/>
    <x v="0"/>
  </r>
  <r>
    <s v="Kenneth Dinkins"/>
    <s v="EXP-10015188"/>
    <n v="8.84"/>
    <d v="2024-06-21T00:00:00"/>
    <x v="19"/>
    <m/>
    <s v="powerade"/>
    <m/>
    <m/>
    <m/>
    <m/>
    <m/>
    <m/>
    <m/>
    <m/>
    <m/>
    <m/>
    <m/>
    <m/>
    <m/>
    <m/>
    <m/>
    <m/>
    <m/>
    <m/>
    <m/>
    <m/>
    <m/>
    <d v="2024-08-02T00:00:00"/>
    <s v="SL103@tidalwaveautospa.com"/>
    <s v="Andrew Strevel"/>
    <x v="8"/>
    <x v="0"/>
  </r>
  <r>
    <s v="Kenneth Dinkins"/>
    <s v="EXP-10015188"/>
    <n v="6.8"/>
    <d v="2024-06-25T00:00:00"/>
    <x v="19"/>
    <m/>
    <s v="drinks"/>
    <m/>
    <m/>
    <m/>
    <m/>
    <m/>
    <m/>
    <m/>
    <m/>
    <m/>
    <m/>
    <m/>
    <m/>
    <m/>
    <m/>
    <m/>
    <m/>
    <m/>
    <m/>
    <m/>
    <m/>
    <m/>
    <d v="2024-08-02T00:00:00"/>
    <s v="SL103@tidalwaveautospa.com"/>
    <s v="Andrew Strevel"/>
    <x v="8"/>
    <x v="0"/>
  </r>
  <r>
    <s v="Kenneth Dinkins"/>
    <s v="EXP-10015188"/>
    <n v="104.44"/>
    <d v="2024-06-29T00:00:00"/>
    <x v="22"/>
    <s v="Pest Control/Extermination"/>
    <s v="Bug sponge"/>
    <m/>
    <m/>
    <m/>
    <m/>
    <m/>
    <m/>
    <m/>
    <m/>
    <m/>
    <m/>
    <m/>
    <m/>
    <m/>
    <m/>
    <m/>
    <m/>
    <m/>
    <m/>
    <m/>
    <m/>
    <m/>
    <d v="2024-08-02T00:00:00"/>
    <s v="SL103@tidalwaveautospa.com"/>
    <s v="Andrew Strevel"/>
    <x v="8"/>
    <x v="0"/>
  </r>
  <r>
    <s v="Kenneth Dinkins"/>
    <s v="EXP-10015188"/>
    <n v="38.82"/>
    <d v="2024-07-08T00:00:00"/>
    <x v="19"/>
    <s v="Advertising &amp; Promotion"/>
    <s v="Dog treats"/>
    <m/>
    <m/>
    <m/>
    <m/>
    <m/>
    <m/>
    <m/>
    <m/>
    <m/>
    <m/>
    <m/>
    <m/>
    <m/>
    <m/>
    <m/>
    <m/>
    <m/>
    <m/>
    <m/>
    <m/>
    <m/>
    <d v="2024-08-02T00:00:00"/>
    <s v="SL103@tidalwaveautospa.com"/>
    <s v="Andrew Strevel"/>
    <x v="8"/>
    <x v="0"/>
  </r>
  <r>
    <s v="Kenneth Dinkins"/>
    <s v="EXP-10015188"/>
    <n v="81.99"/>
    <d v="2024-07-09T00:00:00"/>
    <x v="0"/>
    <s v="Small Tools"/>
    <s v="Fan"/>
    <m/>
    <m/>
    <m/>
    <m/>
    <m/>
    <m/>
    <m/>
    <m/>
    <m/>
    <m/>
    <m/>
    <m/>
    <m/>
    <m/>
    <m/>
    <m/>
    <m/>
    <m/>
    <m/>
    <m/>
    <m/>
    <d v="2024-08-02T00:00:00"/>
    <s v="SL103@tidalwaveautospa.com"/>
    <s v="Andrew Strevel"/>
    <x v="8"/>
    <x v="0"/>
  </r>
  <r>
    <s v="Kenneth Dinkins"/>
    <s v="EXP-10015188"/>
    <n v="14.03"/>
    <d v="2024-07-13T00:00:00"/>
    <x v="48"/>
    <m/>
    <s v="Key board"/>
    <m/>
    <m/>
    <m/>
    <m/>
    <m/>
    <m/>
    <m/>
    <m/>
    <m/>
    <m/>
    <m/>
    <m/>
    <m/>
    <m/>
    <m/>
    <m/>
    <m/>
    <m/>
    <m/>
    <m/>
    <m/>
    <d v="2024-08-02T00:00:00"/>
    <s v="SL103@tidalwaveautospa.com"/>
    <s v="Andrew Strevel"/>
    <x v="8"/>
    <x v="0"/>
  </r>
  <r>
    <s v="Brian Wilson"/>
    <s v="EXP-10014916"/>
    <n v="76.430000000000007"/>
    <d v="2024-07-02T00:00:00"/>
    <x v="22"/>
    <s v="Remove From Report"/>
    <s v="Salt"/>
    <m/>
    <m/>
    <m/>
    <m/>
    <m/>
    <m/>
    <m/>
    <m/>
    <m/>
    <m/>
    <m/>
    <m/>
    <m/>
    <m/>
    <m/>
    <m/>
    <m/>
    <m/>
    <m/>
    <m/>
    <m/>
    <d v="2024-08-02T00:00:00"/>
    <s v="SL204@tidalwaveautospa.com"/>
    <s v="Ricky Doyle"/>
    <x v="8"/>
    <x v="0"/>
  </r>
  <r>
    <s v="Brian Wilson"/>
    <s v="EXP-10014916"/>
    <n v="27.8"/>
    <d v="2024-07-03T00:00:00"/>
    <x v="22"/>
    <s v="Small Tools"/>
    <s v="Reacher"/>
    <m/>
    <m/>
    <m/>
    <m/>
    <m/>
    <m/>
    <m/>
    <m/>
    <m/>
    <m/>
    <m/>
    <m/>
    <m/>
    <m/>
    <m/>
    <m/>
    <m/>
    <m/>
    <m/>
    <m/>
    <m/>
    <d v="2024-08-02T00:00:00"/>
    <s v="SL204@tidalwaveautospa.com"/>
    <s v="Ricky Doyle"/>
    <x v="8"/>
    <x v="0"/>
  </r>
  <r>
    <s v="Brian Wilson"/>
    <s v="EXP-10014916"/>
    <n v="46.06"/>
    <d v="2024-07-05T00:00:00"/>
    <x v="16"/>
    <s v="Plumbing Expense"/>
    <s v="Pvc pipe for reclaim"/>
    <m/>
    <m/>
    <m/>
    <m/>
    <m/>
    <m/>
    <m/>
    <m/>
    <m/>
    <m/>
    <m/>
    <m/>
    <m/>
    <m/>
    <m/>
    <m/>
    <m/>
    <m/>
    <m/>
    <m/>
    <m/>
    <d v="2024-08-02T00:00:00"/>
    <s v="SL204@tidalwaveautospa.com"/>
    <s v="Ricky Doyle"/>
    <x v="8"/>
    <x v="0"/>
  </r>
  <r>
    <s v="Brian Wilson"/>
    <s v="EXP-10014916"/>
    <n v="36.28"/>
    <d v="2024-07-05T00:00:00"/>
    <x v="41"/>
    <s v="Office Supplies"/>
    <s v="Small cooler"/>
    <m/>
    <m/>
    <m/>
    <m/>
    <m/>
    <m/>
    <m/>
    <m/>
    <m/>
    <m/>
    <m/>
    <m/>
    <m/>
    <m/>
    <m/>
    <m/>
    <m/>
    <m/>
    <m/>
    <m/>
    <m/>
    <d v="2024-08-02T00:00:00"/>
    <s v="SL204@tidalwaveautospa.com"/>
    <s v="Ricky Doyle"/>
    <x v="8"/>
    <x v="0"/>
  </r>
  <r>
    <s v="Brian Wilson"/>
    <s v="EXP-10014916"/>
    <n v="241.38"/>
    <d v="2024-07-06T00:00:00"/>
    <x v="35"/>
    <s v="Parts"/>
    <s v="Spray tips"/>
    <m/>
    <m/>
    <m/>
    <m/>
    <m/>
    <m/>
    <m/>
    <m/>
    <m/>
    <m/>
    <m/>
    <m/>
    <m/>
    <m/>
    <m/>
    <m/>
    <m/>
    <m/>
    <m/>
    <m/>
    <m/>
    <d v="2024-08-02T00:00:00"/>
    <s v="SL204@tidalwaveautospa.com"/>
    <s v="Ricky Doyle"/>
    <x v="8"/>
    <x v="0"/>
  </r>
  <r>
    <s v="Brian Wilson"/>
    <s v="EXP-10014916"/>
    <n v="55.59"/>
    <d v="2024-07-07T00:00:00"/>
    <x v="0"/>
    <s v="Itemized"/>
    <s v="dawn, keyboard, gatorade, snacks"/>
    <n v="19.88"/>
    <s v="Wash Maintenance"/>
    <s v="dawn"/>
    <n v="12.88"/>
    <s v="Office Supplies"/>
    <s v="keyboard"/>
    <n v="22.830000000000009"/>
    <s v="Snacks"/>
    <s v="gatorades, snacks"/>
    <m/>
    <m/>
    <m/>
    <m/>
    <m/>
    <m/>
    <m/>
    <m/>
    <m/>
    <m/>
    <m/>
    <m/>
    <d v="2024-08-02T00:00:00"/>
    <s v="SL204@tidalwaveautospa.com"/>
    <s v="Ricky Doyle"/>
    <x v="8"/>
    <x v="0"/>
  </r>
  <r>
    <s v="Brian Wilson"/>
    <s v="EXP-10014916"/>
    <n v="163.32"/>
    <d v="2024-07-07T00:00:00"/>
    <x v="41"/>
    <s v="Small Tools"/>
    <s v="Fans"/>
    <m/>
    <m/>
    <m/>
    <m/>
    <m/>
    <m/>
    <m/>
    <m/>
    <m/>
    <m/>
    <m/>
    <m/>
    <m/>
    <m/>
    <m/>
    <m/>
    <m/>
    <m/>
    <m/>
    <m/>
    <m/>
    <d v="2024-08-02T00:00:00"/>
    <s v="SL204@tidalwaveautospa.com"/>
    <s v="Ricky Doyle"/>
    <x v="8"/>
    <x v="0"/>
  </r>
  <r>
    <s v="Lane Carr"/>
    <s v="EXP-10014964"/>
    <n v="890.96"/>
    <d v="2024-06-20T00:00:00"/>
    <x v="1"/>
    <s v="Plumbing Expense"/>
    <s v="reclaim"/>
    <m/>
    <m/>
    <m/>
    <m/>
    <m/>
    <m/>
    <m/>
    <m/>
    <m/>
    <m/>
    <m/>
    <m/>
    <m/>
    <m/>
    <m/>
    <m/>
    <m/>
    <m/>
    <m/>
    <m/>
    <m/>
    <d v="2024-08-02T00:00:00"/>
    <s v="SL164@tidalwaveautospa.com"/>
    <s v="Cory Cummings"/>
    <x v="8"/>
    <x v="0"/>
  </r>
  <r>
    <s v="Lane Carr"/>
    <s v="EXP-10014964"/>
    <n v="77.989999999999995"/>
    <d v="2024-06-21T00:00:00"/>
    <x v="23"/>
    <s v="Snacks"/>
    <s v="bottled water"/>
    <m/>
    <m/>
    <m/>
    <m/>
    <m/>
    <m/>
    <m/>
    <m/>
    <m/>
    <m/>
    <m/>
    <m/>
    <m/>
    <m/>
    <m/>
    <m/>
    <m/>
    <m/>
    <m/>
    <m/>
    <m/>
    <d v="2024-08-02T00:00:00"/>
    <s v="SL164@tidalwaveautospa.com"/>
    <s v="Cory Cummings"/>
    <x v="8"/>
    <x v="0"/>
  </r>
  <r>
    <s v="Lane Carr"/>
    <s v="EXP-10014964"/>
    <n v="17.489999999999998"/>
    <d v="2024-06-26T00:00:00"/>
    <x v="22"/>
    <s v="Small Tools"/>
    <s v="brushes/trays for painting"/>
    <m/>
    <m/>
    <m/>
    <m/>
    <m/>
    <m/>
    <m/>
    <m/>
    <m/>
    <m/>
    <m/>
    <m/>
    <m/>
    <m/>
    <m/>
    <m/>
    <m/>
    <m/>
    <m/>
    <m/>
    <m/>
    <d v="2024-08-02T00:00:00"/>
    <s v="SL164@tidalwaveautospa.com"/>
    <s v="Cory Cummings"/>
    <x v="8"/>
    <x v="0"/>
  </r>
  <r>
    <s v="Lane Carr"/>
    <s v="EXP-10014964"/>
    <n v="403.69"/>
    <d v="2024-06-26T00:00:00"/>
    <x v="22"/>
    <s v="Small Tools"/>
    <s v="large outdoor fans for prep area"/>
    <m/>
    <m/>
    <m/>
    <m/>
    <m/>
    <m/>
    <m/>
    <m/>
    <m/>
    <m/>
    <m/>
    <m/>
    <m/>
    <m/>
    <m/>
    <m/>
    <m/>
    <m/>
    <m/>
    <m/>
    <m/>
    <d v="2024-08-02T00:00:00"/>
    <s v="SL164@tidalwaveautospa.com"/>
    <s v="Cory Cummings"/>
    <x v="8"/>
    <x v="0"/>
  </r>
  <r>
    <s v="Lane Carr"/>
    <s v="EXP-10014964"/>
    <n v="130.71"/>
    <d v="2024-06-27T00:00:00"/>
    <x v="22"/>
    <s v="Pit Pumping"/>
    <s v="waterproof boots for trench night"/>
    <m/>
    <m/>
    <m/>
    <m/>
    <m/>
    <m/>
    <m/>
    <m/>
    <m/>
    <m/>
    <m/>
    <m/>
    <m/>
    <m/>
    <m/>
    <m/>
    <m/>
    <m/>
    <m/>
    <m/>
    <m/>
    <d v="2024-08-02T00:00:00"/>
    <s v="SL164@tidalwaveautospa.com"/>
    <s v="Cory Cummings"/>
    <x v="8"/>
    <x v="0"/>
  </r>
  <r>
    <s v="Lane Carr"/>
    <s v="EXP-10014964"/>
    <n v="14.43"/>
    <d v="2024-06-27T00:00:00"/>
    <x v="23"/>
    <s v="Safety Supplies"/>
    <s v="replenish medical first aid kit"/>
    <m/>
    <m/>
    <m/>
    <m/>
    <m/>
    <m/>
    <m/>
    <m/>
    <m/>
    <m/>
    <m/>
    <m/>
    <m/>
    <m/>
    <m/>
    <m/>
    <m/>
    <m/>
    <m/>
    <m/>
    <m/>
    <d v="2024-08-02T00:00:00"/>
    <s v="SL164@tidalwaveautospa.com"/>
    <s v="Cory Cummings"/>
    <x v="8"/>
    <x v="0"/>
  </r>
  <r>
    <s v="Lane Carr"/>
    <s v="EXP-10014964"/>
    <n v="261.23"/>
    <d v="2024-07-02T00:00:00"/>
    <x v="0"/>
    <s v="Itemized"/>
    <s v="gloves, clamps for towel carts"/>
    <n v="123.86"/>
    <s v="Safety Supplies"/>
    <s v="gloves"/>
    <n v="64.900000000000006"/>
    <s v="Wash Maintenance"/>
    <s v="sos pads, scrubbers, degreaser"/>
    <n v="72.470000000000027"/>
    <s v="Small Tools"/>
    <s v="fan, spring clamps"/>
    <m/>
    <m/>
    <m/>
    <m/>
    <m/>
    <m/>
    <m/>
    <m/>
    <m/>
    <m/>
    <m/>
    <m/>
    <d v="2024-08-02T00:00:00"/>
    <s v="SL164@tidalwaveautospa.com"/>
    <s v="Cory Cummings"/>
    <x v="8"/>
    <x v="0"/>
  </r>
  <r>
    <s v="Lane Carr"/>
    <s v="EXP-10014964"/>
    <n v="62.18"/>
    <d v="2024-07-04T00:00:00"/>
    <x v="23"/>
    <s v="Snacks"/>
    <s v="water, popsicles"/>
    <m/>
    <m/>
    <m/>
    <m/>
    <m/>
    <m/>
    <m/>
    <m/>
    <m/>
    <m/>
    <m/>
    <m/>
    <m/>
    <m/>
    <m/>
    <m/>
    <m/>
    <m/>
    <m/>
    <m/>
    <m/>
    <d v="2024-08-02T00:00:00"/>
    <s v="SL164@tidalwaveautospa.com"/>
    <s v="Cory Cummings"/>
    <x v="8"/>
    <x v="0"/>
  </r>
  <r>
    <s v="Lane Carr"/>
    <s v="EXP-10014964"/>
    <n v="63.09"/>
    <d v="2024-07-05T00:00:00"/>
    <x v="22"/>
    <s v="Parts"/>
    <s v="quick connect"/>
    <m/>
    <m/>
    <m/>
    <m/>
    <m/>
    <m/>
    <m/>
    <m/>
    <m/>
    <m/>
    <m/>
    <m/>
    <m/>
    <m/>
    <m/>
    <m/>
    <m/>
    <m/>
    <m/>
    <m/>
    <m/>
    <d v="2024-08-02T00:00:00"/>
    <s v="SL164@tidalwaveautospa.com"/>
    <s v="Cory Cummings"/>
    <x v="8"/>
    <x v="0"/>
  </r>
  <r>
    <s v="Scott Blainey"/>
    <s v="EXP-10014613"/>
    <n v="18.64"/>
    <d v="2024-05-21T00:00:00"/>
    <x v="0"/>
    <s v="Office Supplies"/>
    <s v="toilet paper"/>
    <m/>
    <m/>
    <m/>
    <m/>
    <m/>
    <m/>
    <m/>
    <m/>
    <m/>
    <m/>
    <m/>
    <m/>
    <m/>
    <m/>
    <m/>
    <m/>
    <m/>
    <m/>
    <m/>
    <m/>
    <m/>
    <d v="2024-08-02T00:00:00"/>
    <s v="SL184@tidalwaveautospa.com"/>
    <s v="Jeff Mathis"/>
    <x v="8"/>
    <x v="0"/>
  </r>
  <r>
    <s v="Scott Blainey"/>
    <s v="EXP-10014613"/>
    <n v="812.35"/>
    <d v="2024-05-24T00:00:00"/>
    <x v="0"/>
    <s v="Itemized"/>
    <s v="rounded tip, scraper, plastic bottles, nozzle, gloves, dispenser, batteries, air freshners, broom"/>
    <n v="359.92500000000001"/>
    <s v="Wash Supplies"/>
    <s v="spray bottles &amp; nozzles"/>
    <n v="136.42500000000001"/>
    <s v="Small Tools"/>
    <s v="blades, scraper knife"/>
    <n v="105.375"/>
    <s v="Office Supplies"/>
    <s v="air freshners, broom"/>
    <n v="210.625"/>
    <s v="Safety Supplies"/>
    <s v="gloves"/>
    <m/>
    <m/>
    <m/>
    <m/>
    <m/>
    <m/>
    <m/>
    <m/>
    <m/>
    <d v="2024-08-02T00:00:00"/>
    <s v="SL184@tidalwaveautospa.com"/>
    <s v="Jeff Mathis"/>
    <x v="8"/>
    <x v="0"/>
  </r>
  <r>
    <s v="Scott Blainey"/>
    <s v="EXP-10014613"/>
    <n v="40.520000000000003"/>
    <d v="2024-05-30T00:00:00"/>
    <x v="16"/>
    <s v="Small Tools"/>
    <s v="poly cutter, nail puller, chisel"/>
    <m/>
    <m/>
    <m/>
    <m/>
    <m/>
    <m/>
    <m/>
    <m/>
    <m/>
    <m/>
    <m/>
    <m/>
    <m/>
    <m/>
    <m/>
    <m/>
    <m/>
    <m/>
    <m/>
    <m/>
    <m/>
    <d v="2024-08-02T00:00:00"/>
    <s v="SL184@tidalwaveautospa.com"/>
    <s v="Jeff Mathis"/>
    <x v="8"/>
    <x v="0"/>
  </r>
  <r>
    <s v="Scott Blainey"/>
    <s v="EXP-10014613"/>
    <n v="15.35"/>
    <d v="2024-06-01T00:00:00"/>
    <x v="26"/>
    <s v="Employee Incentive - Meals"/>
    <s v="meeting"/>
    <m/>
    <m/>
    <m/>
    <m/>
    <m/>
    <m/>
    <m/>
    <m/>
    <m/>
    <m/>
    <m/>
    <m/>
    <m/>
    <m/>
    <m/>
    <m/>
    <m/>
    <m/>
    <m/>
    <m/>
    <m/>
    <d v="2024-08-02T00:00:00"/>
    <s v="SL184@tidalwaveautospa.com"/>
    <s v="Jeff Mathis"/>
    <x v="8"/>
    <x v="0"/>
  </r>
  <r>
    <s v="Scott Blainey"/>
    <s v="EXP-10014613"/>
    <n v="38.340000000000003"/>
    <d v="2024-06-01T00:00:00"/>
    <x v="13"/>
    <s v="Office Supplies"/>
    <s v="key copys"/>
    <m/>
    <m/>
    <m/>
    <m/>
    <m/>
    <m/>
    <m/>
    <m/>
    <m/>
    <m/>
    <m/>
    <m/>
    <m/>
    <m/>
    <m/>
    <m/>
    <m/>
    <m/>
    <m/>
    <m/>
    <m/>
    <d v="2024-08-02T00:00:00"/>
    <s v="SL184@tidalwaveautospa.com"/>
    <s v="Jeff Mathis"/>
    <x v="8"/>
    <x v="0"/>
  </r>
  <r>
    <s v="Scott Blainey"/>
    <s v="EXP-10014613"/>
    <n v="351.13"/>
    <d v="2024-06-12T00:00:00"/>
    <x v="0"/>
    <s v="Itemized"/>
    <s v="salt and mulch"/>
    <n v="121.69499999999999"/>
    <s v="Landscaping"/>
    <s v="mulch"/>
    <n v="229.43"/>
    <s v="Wash Maintenance"/>
    <s v="water softner salt"/>
    <m/>
    <m/>
    <m/>
    <m/>
    <m/>
    <m/>
    <m/>
    <m/>
    <m/>
    <m/>
    <m/>
    <m/>
    <m/>
    <m/>
    <m/>
    <d v="2024-08-02T00:00:00"/>
    <s v="SL184@tidalwaveautospa.com"/>
    <s v="Jeff Mathis"/>
    <x v="8"/>
    <x v="0"/>
  </r>
  <r>
    <s v="Scott Blainey"/>
    <s v="EXP-10014613"/>
    <n v="10.95"/>
    <d v="2024-06-12T00:00:00"/>
    <x v="13"/>
    <s v="Office Supplies"/>
    <s v="key copys"/>
    <m/>
    <m/>
    <m/>
    <m/>
    <m/>
    <m/>
    <m/>
    <m/>
    <m/>
    <m/>
    <m/>
    <m/>
    <m/>
    <m/>
    <m/>
    <m/>
    <m/>
    <m/>
    <m/>
    <m/>
    <m/>
    <d v="2024-08-02T00:00:00"/>
    <s v="SL184@tidalwaveautospa.com"/>
    <s v="Jeff Mathis"/>
    <x v="8"/>
    <x v="0"/>
  </r>
  <r>
    <s v="Scott Blainey"/>
    <s v="EXP-10014613"/>
    <n v="22.97"/>
    <d v="2024-06-13T00:00:00"/>
    <x v="14"/>
    <s v="Office Supplies"/>
    <s v="sun lotion"/>
    <m/>
    <m/>
    <m/>
    <m/>
    <m/>
    <m/>
    <m/>
    <m/>
    <m/>
    <m/>
    <m/>
    <m/>
    <m/>
    <m/>
    <m/>
    <m/>
    <m/>
    <m/>
    <m/>
    <m/>
    <m/>
    <d v="2024-08-02T00:00:00"/>
    <s v="SL184@tidalwaveautospa.com"/>
    <s v="Jeff Mathis"/>
    <x v="8"/>
    <x v="0"/>
  </r>
  <r>
    <s v="Scott Blainey"/>
    <s v="EXP-10014613"/>
    <n v="325.95999999999998"/>
    <d v="2024-06-16T00:00:00"/>
    <x v="14"/>
    <s v="Small Tools"/>
    <s v="fans for staff safty"/>
    <m/>
    <m/>
    <m/>
    <m/>
    <m/>
    <m/>
    <m/>
    <m/>
    <m/>
    <m/>
    <m/>
    <m/>
    <m/>
    <m/>
    <m/>
    <m/>
    <m/>
    <m/>
    <m/>
    <m/>
    <m/>
    <d v="2024-08-02T00:00:00"/>
    <s v="SL184@tidalwaveautospa.com"/>
    <s v="Jeff Mathis"/>
    <x v="8"/>
    <x v="0"/>
  </r>
  <r>
    <s v="David Seymour"/>
    <s v="EXP-10014685"/>
    <n v="202.68"/>
    <d v="2024-05-01T00:00:00"/>
    <x v="2"/>
    <s v="Parts"/>
    <s v="Air Valve"/>
    <m/>
    <m/>
    <m/>
    <m/>
    <m/>
    <m/>
    <m/>
    <m/>
    <m/>
    <m/>
    <m/>
    <m/>
    <m/>
    <m/>
    <m/>
    <m/>
    <m/>
    <m/>
    <m/>
    <m/>
    <m/>
    <d v="2024-08-02T00:00:00"/>
    <s v="SL57@tidalwaveautospa.com"/>
    <s v="Steven Kyriazis"/>
    <x v="8"/>
    <x v="0"/>
  </r>
  <r>
    <s v="David Seymour"/>
    <s v="EXP-10014685"/>
    <n v="197.25"/>
    <d v="2024-05-20T00:00:00"/>
    <x v="2"/>
    <s v="Parts"/>
    <s v="Air Valve"/>
    <m/>
    <m/>
    <m/>
    <m/>
    <m/>
    <m/>
    <m/>
    <m/>
    <m/>
    <m/>
    <m/>
    <m/>
    <m/>
    <m/>
    <m/>
    <m/>
    <m/>
    <m/>
    <m/>
    <m/>
    <m/>
    <d v="2024-08-02T00:00:00"/>
    <s v="SL57@tidalwaveautospa.com"/>
    <s v="Steven Kyriazis"/>
    <x v="8"/>
    <x v="0"/>
  </r>
  <r>
    <s v="David Seymour"/>
    <s v="EXP-10014685"/>
    <n v="61.44"/>
    <d v="2024-06-08T00:00:00"/>
    <x v="22"/>
    <s v="Itemized"/>
    <s v="Soft scrub, gloves, fasteners"/>
    <n v="20.49"/>
    <s v="Security"/>
    <s v="padlock"/>
    <n v="21.49"/>
    <s v="Safety Supplies"/>
    <s v="gloves"/>
    <n v="19.46"/>
    <s v="Parts"/>
    <s v="fasteners"/>
    <m/>
    <m/>
    <m/>
    <m/>
    <m/>
    <m/>
    <m/>
    <m/>
    <m/>
    <m/>
    <m/>
    <m/>
    <d v="2024-08-02T00:00:00"/>
    <s v="SL57@tidalwaveautospa.com"/>
    <s v="Steven Kyriazis"/>
    <x v="8"/>
    <x v="0"/>
  </r>
  <r>
    <s v="David Seymour"/>
    <s v="EXP-10014685"/>
    <n v="194.81"/>
    <d v="2024-06-09T00:00:00"/>
    <x v="23"/>
    <s v="Itemized"/>
    <s v="Gloves, Dawn Soap, degreaser, wipes"/>
    <n v="146.74"/>
    <s v="Wash Maintenance"/>
    <s v="vinegar, dawn, degreaser, cleaner, safegaurd"/>
    <n v="12.48"/>
    <s v="Safety Supplies"/>
    <s v="gloves"/>
    <n v="35.590000000000003"/>
    <s v="Office Supplies"/>
    <s v="bath tissue"/>
    <m/>
    <m/>
    <m/>
    <m/>
    <m/>
    <m/>
    <m/>
    <m/>
    <m/>
    <m/>
    <m/>
    <m/>
    <d v="2024-08-02T00:00:00"/>
    <s v="SL57@tidalwaveautospa.com"/>
    <s v="Steven Kyriazis"/>
    <x v="8"/>
    <x v="0"/>
  </r>
  <r>
    <s v="David Seymour"/>
    <s v="EXP-10014685"/>
    <n v="21.39"/>
    <d v="2024-06-19T00:00:00"/>
    <x v="7"/>
    <s v="Parts"/>
    <s v="Anchors"/>
    <m/>
    <m/>
    <m/>
    <m/>
    <m/>
    <m/>
    <m/>
    <m/>
    <m/>
    <m/>
    <m/>
    <m/>
    <m/>
    <m/>
    <m/>
    <m/>
    <m/>
    <m/>
    <m/>
    <m/>
    <m/>
    <d v="2024-08-02T00:00:00"/>
    <s v="SL57@tidalwaveautospa.com"/>
    <s v="Steven Kyriazis"/>
    <x v="8"/>
    <x v="0"/>
  </r>
  <r>
    <s v="Todd Haley"/>
    <s v="EXP-10014940"/>
    <n v="14.12"/>
    <d v="2024-06-27T00:00:00"/>
    <x v="35"/>
    <s v="Office Supplies"/>
    <s v="pipe wrap to for copper a/c line in office to eliminate condensation"/>
    <m/>
    <m/>
    <m/>
    <m/>
    <m/>
    <m/>
    <m/>
    <m/>
    <m/>
    <m/>
    <m/>
    <m/>
    <m/>
    <m/>
    <m/>
    <m/>
    <m/>
    <m/>
    <m/>
    <m/>
    <m/>
    <d v="2024-08-02T00:00:00"/>
    <s v="SL227@tidalwaveautospa.com"/>
    <s v="Michael Donnelly"/>
    <x v="8"/>
    <x v="0"/>
  </r>
  <r>
    <s v="Todd Haley"/>
    <s v="EXP-10014940"/>
    <n v="11.99"/>
    <d v="2024-06-29T00:00:00"/>
    <x v="35"/>
    <s v="Small Tools"/>
    <s v="coupler for pressure washer hose"/>
    <m/>
    <m/>
    <m/>
    <m/>
    <m/>
    <m/>
    <m/>
    <m/>
    <m/>
    <m/>
    <m/>
    <m/>
    <m/>
    <m/>
    <m/>
    <m/>
    <m/>
    <m/>
    <m/>
    <m/>
    <m/>
    <d v="2024-08-02T00:00:00"/>
    <s v="SL227@tidalwaveautospa.com"/>
    <s v="Michael Donnelly"/>
    <x v="8"/>
    <x v="0"/>
  </r>
  <r>
    <s v="Todd Haley"/>
    <s v="EXP-10014940"/>
    <n v="220.48"/>
    <d v="2024-06-29T00:00:00"/>
    <x v="18"/>
    <s v="Itemized"/>
    <s v="weed and feed, spreader, hose parts"/>
    <n v="164.94"/>
    <s v="Landscaping"/>
    <s v="spreader, weed and feed"/>
    <n v="30.58"/>
    <s v="Parts"/>
    <s v="brass parts, ball valve"/>
    <n v="24.960000000000012"/>
    <s v="Safety Supplies"/>
    <s v="gloves"/>
    <m/>
    <m/>
    <m/>
    <m/>
    <m/>
    <m/>
    <m/>
    <m/>
    <m/>
    <m/>
    <m/>
    <m/>
    <d v="2024-08-02T00:00:00"/>
    <s v="SL227@tidalwaveautospa.com"/>
    <s v="Michael Donnelly"/>
    <x v="8"/>
    <x v="0"/>
  </r>
  <r>
    <s v="Todd Haley"/>
    <s v="EXP-10014940"/>
    <n v="45.31"/>
    <d v="2024-06-29T00:00:00"/>
    <x v="23"/>
    <s v="Itemized"/>
    <s v="bookends for shelves, paper clips, staples, goo gone"/>
    <n v="30.16"/>
    <s v="Office Supplies"/>
    <s v="bookends, paper clips, staples"/>
    <n v="15.15"/>
    <s v="Wash Maintenance"/>
    <s v="goo gone"/>
    <m/>
    <m/>
    <m/>
    <m/>
    <m/>
    <m/>
    <m/>
    <m/>
    <m/>
    <m/>
    <m/>
    <m/>
    <m/>
    <m/>
    <m/>
    <d v="2024-08-02T00:00:00"/>
    <s v="SL227@tidalwaveautospa.com"/>
    <s v="Michael Donnelly"/>
    <x v="8"/>
    <x v="0"/>
  </r>
  <r>
    <s v="Todd Haley"/>
    <s v="EXP-10014940"/>
    <n v="161.52000000000001"/>
    <d v="2024-06-29T00:00:00"/>
    <x v="35"/>
    <s v="Small Tools"/>
    <s v="pressure hose for prep/loading area 100 foot"/>
    <m/>
    <m/>
    <m/>
    <m/>
    <m/>
    <m/>
    <m/>
    <m/>
    <m/>
    <m/>
    <m/>
    <m/>
    <m/>
    <m/>
    <m/>
    <m/>
    <m/>
    <m/>
    <m/>
    <m/>
    <m/>
    <d v="2024-08-02T00:00:00"/>
    <s v="SL227@tidalwaveautospa.com"/>
    <s v="Michael Donnelly"/>
    <x v="8"/>
    <x v="0"/>
  </r>
  <r>
    <s v="Todd Haley"/>
    <s v="EXP-10014940"/>
    <n v="81.290000000000006"/>
    <d v="2024-06-29T00:00:00"/>
    <x v="35"/>
    <s v="Small Tools"/>
    <s v="50 foot pressure hose for prep/loading area"/>
    <m/>
    <m/>
    <m/>
    <m/>
    <m/>
    <m/>
    <m/>
    <m/>
    <m/>
    <m/>
    <m/>
    <m/>
    <m/>
    <m/>
    <m/>
    <m/>
    <m/>
    <m/>
    <m/>
    <m/>
    <m/>
    <d v="2024-08-02T00:00:00"/>
    <s v="SL227@tidalwaveautospa.com"/>
    <s v="Michael Donnelly"/>
    <x v="8"/>
    <x v="0"/>
  </r>
  <r>
    <s v="Casper Eckols"/>
    <s v="EXP-10014867"/>
    <n v="226.46"/>
    <d v="2024-06-19T00:00:00"/>
    <x v="22"/>
    <s v="Itemized"/>
    <s v="Bleach, dawn, salt. Water &amp; popsicles"/>
    <n v="177.36500000000001"/>
    <s v="Wash Maintenance"/>
    <s v="bleach, water softner salt, dish soap"/>
    <n v="49.09"/>
    <s v="Snacks"/>
    <s v="popsicles, botle water"/>
    <m/>
    <m/>
    <m/>
    <m/>
    <m/>
    <m/>
    <m/>
    <m/>
    <m/>
    <m/>
    <m/>
    <m/>
    <m/>
    <m/>
    <m/>
    <d v="2024-08-02T00:00:00"/>
    <s v="SL311@tidalwaveautospa.com"/>
    <s v="Derek Schillinger"/>
    <x v="8"/>
    <x v="0"/>
  </r>
  <r>
    <s v="Casper Eckols"/>
    <s v="EXP-10014867"/>
    <n v="29.73"/>
    <d v="2024-06-20T00:00:00"/>
    <x v="16"/>
    <s v="Parts"/>
    <s v="scraper, tape, wire nuts"/>
    <m/>
    <m/>
    <m/>
    <m/>
    <m/>
    <m/>
    <m/>
    <m/>
    <m/>
    <m/>
    <m/>
    <m/>
    <m/>
    <m/>
    <m/>
    <m/>
    <m/>
    <m/>
    <m/>
    <m/>
    <m/>
    <d v="2024-08-02T00:00:00"/>
    <s v="SL311@tidalwaveautospa.com"/>
    <s v="Derek Schillinger"/>
    <x v="8"/>
    <x v="0"/>
  </r>
  <r>
    <s v="Casper Eckols"/>
    <s v="EXP-10014867"/>
    <n v="67.349999999999994"/>
    <d v="2024-06-23T00:00:00"/>
    <x v="22"/>
    <s v="Remove From Report"/>
    <s v="Dawn and water"/>
    <m/>
    <m/>
    <m/>
    <m/>
    <m/>
    <m/>
    <m/>
    <m/>
    <m/>
    <m/>
    <m/>
    <m/>
    <m/>
    <m/>
    <m/>
    <m/>
    <m/>
    <m/>
    <m/>
    <m/>
    <m/>
    <d v="2024-08-02T00:00:00"/>
    <s v="SL311@tidalwaveautospa.com"/>
    <s v="Derek Schillinger"/>
    <x v="8"/>
    <x v="0"/>
  </r>
  <r>
    <s v="Casper Eckols"/>
    <s v="EXP-10014867"/>
    <n v="28.11"/>
    <d v="2024-06-24T00:00:00"/>
    <x v="16"/>
    <s v="Dues &amp; Subscriptions"/>
    <s v="AMAZON MKTPL RC0R80JK0"/>
    <m/>
    <m/>
    <m/>
    <m/>
    <m/>
    <m/>
    <m/>
    <m/>
    <m/>
    <m/>
    <m/>
    <m/>
    <m/>
    <m/>
    <m/>
    <m/>
    <m/>
    <m/>
    <m/>
    <m/>
    <m/>
    <d v="2024-08-02T00:00:00"/>
    <s v="SL311@tidalwaveautospa.com"/>
    <s v="Derek Schillinger"/>
    <x v="8"/>
    <x v="0"/>
  </r>
  <r>
    <s v="Casper Eckols"/>
    <s v="EXP-10014867"/>
    <n v="-117.88"/>
    <d v="2024-07-02T00:00:00"/>
    <x v="23"/>
    <s v="Wash Maintenance"/>
    <s v="Trash can dollies. Never received so this is a credit"/>
    <m/>
    <m/>
    <m/>
    <m/>
    <m/>
    <m/>
    <m/>
    <m/>
    <m/>
    <m/>
    <m/>
    <m/>
    <m/>
    <m/>
    <m/>
    <m/>
    <m/>
    <m/>
    <m/>
    <m/>
    <m/>
    <d v="2024-08-02T00:00:00"/>
    <s v="SL311@tidalwaveautospa.com"/>
    <s v="Derek Schillinger"/>
    <x v="8"/>
    <x v="0"/>
  </r>
  <r>
    <s v="Douglas Chaloupek"/>
    <s v="EXP-10014847"/>
    <n v="136.46"/>
    <d v="2024-06-27T00:00:00"/>
    <x v="22"/>
    <s v="Itemized"/>
    <s v="bottled water, toilet paper, dish soap"/>
    <n v="87.28"/>
    <s v="Wash Maintenance"/>
    <s v="dish soap"/>
    <n v="24.82"/>
    <s v="Office Supplies"/>
    <s v="toilet paper"/>
    <n v="24.36"/>
    <s v="Snacks"/>
    <s v="Bottled water"/>
    <m/>
    <m/>
    <m/>
    <m/>
    <m/>
    <m/>
    <m/>
    <m/>
    <m/>
    <m/>
    <m/>
    <m/>
    <d v="2024-08-02T00:00:00"/>
    <s v="SL226@tidalwaveautospa.com"/>
    <s v="Michael Dodge"/>
    <x v="8"/>
    <x v="0"/>
  </r>
  <r>
    <s v="Douglas Chaloupek"/>
    <s v="EXP-10014847"/>
    <n v="74.48"/>
    <d v="2024-07-01T00:00:00"/>
    <x v="22"/>
    <s v="Itemized"/>
    <s v="orings, bug killer, weed killer, fuel for leaf blower"/>
    <n v="46.38"/>
    <s v="Landscaping"/>
    <s v="fuel for leafblower, weed killer"/>
    <n v="6.99"/>
    <s v="Pest Control/Extermination"/>
    <s v="bug killer"/>
    <n v="21.11"/>
    <s v="Wash Maintenance"/>
    <s v="Orings"/>
    <m/>
    <m/>
    <m/>
    <m/>
    <m/>
    <m/>
    <m/>
    <m/>
    <m/>
    <m/>
    <m/>
    <m/>
    <d v="2024-08-02T00:00:00"/>
    <s v="SL226@tidalwaveautospa.com"/>
    <s v="Michael Dodge"/>
    <x v="8"/>
    <x v="0"/>
  </r>
  <r>
    <s v="Douglas Chaloupek"/>
    <s v="EXP-10014847"/>
    <n v="48.35"/>
    <d v="2024-07-06T00:00:00"/>
    <x v="0"/>
    <s v="Itemized"/>
    <s v="bottle water, vinegar, goo gone"/>
    <n v="33.14"/>
    <s v="Wash Maintenance"/>
    <s v="goo gone, vinegar"/>
    <n v="15.21"/>
    <s v="Snacks"/>
    <s v="bottle water"/>
    <m/>
    <m/>
    <m/>
    <m/>
    <m/>
    <m/>
    <m/>
    <m/>
    <m/>
    <m/>
    <m/>
    <m/>
    <m/>
    <m/>
    <m/>
    <d v="2024-08-02T00:00:00"/>
    <s v="SL226@tidalwaveautospa.com"/>
    <s v="Michael Dodge"/>
    <x v="8"/>
    <x v="0"/>
  </r>
  <r>
    <s v="Douglas Chaloupek"/>
    <s v="EXP-10014847"/>
    <n v="41.55"/>
    <d v="2024-07-13T00:00:00"/>
    <x v="0"/>
    <s v="Itemized"/>
    <s v="coupler for prep gun, bug spray, velcro, glue"/>
    <n v="15.48"/>
    <s v="Parts"/>
    <s v="Coupler for prep gun"/>
    <n v="14.1"/>
    <s v="Wash Maintenance"/>
    <s v="velcro, glue"/>
    <n v="11.97"/>
    <s v="Pest Control/Extermination"/>
    <s v="bug spray"/>
    <m/>
    <m/>
    <m/>
    <m/>
    <m/>
    <m/>
    <m/>
    <m/>
    <m/>
    <m/>
    <m/>
    <m/>
    <d v="2024-08-02T00:00:00"/>
    <s v="SL226@tidalwaveautospa.com"/>
    <s v="Michael Dodge"/>
    <x v="8"/>
    <x v="0"/>
  </r>
  <r>
    <s v="Katherine Hockaday"/>
    <s v="EXP-10014958"/>
    <n v="137.86000000000001"/>
    <d v="2024-05-17T00:00:00"/>
    <x v="19"/>
    <s v="Itemized"/>
    <s v="Sight snack, vinegar, bug repellent"/>
    <n v="61.04"/>
    <s v="Snacks"/>
    <s v="drink mixes, granola bars, slim jims, fruit cups, swiss rolls, protein bars, bottle water"/>
    <n v="16.45"/>
    <s v="Office Supplies"/>
    <s v="tampons, sunscreen"/>
    <n v="51.3"/>
    <s v="Wash Maintenance"/>
    <s v="vinegar, gorilla tape, wd-40, foam sealant"/>
    <n v="9.0700000000000216"/>
    <s v="Pest Control/Extermination"/>
    <s v="bug bracelets"/>
    <m/>
    <m/>
    <m/>
    <m/>
    <m/>
    <m/>
    <m/>
    <m/>
    <m/>
    <d v="2024-08-02T00:00:00"/>
    <s v="SL239@tidalwaveautospa.com"/>
    <s v="Derek Schillinger"/>
    <x v="8"/>
    <x v="0"/>
  </r>
  <r>
    <s v="Katherine Hockaday"/>
    <s v="EXP-10014958"/>
    <n v="84.65"/>
    <d v="2024-06-03T00:00:00"/>
    <x v="0"/>
    <s v="Wash Maintenance"/>
    <s v="Dawn vinegar"/>
    <m/>
    <m/>
    <m/>
    <m/>
    <m/>
    <m/>
    <m/>
    <m/>
    <m/>
    <m/>
    <m/>
    <m/>
    <m/>
    <m/>
    <m/>
    <m/>
    <m/>
    <m/>
    <m/>
    <m/>
    <m/>
    <d v="2024-08-02T00:00:00"/>
    <s v="SL239@tidalwaveautospa.com"/>
    <s v="Derek Schillinger"/>
    <x v="8"/>
    <x v="0"/>
  </r>
  <r>
    <s v="Katherine Hockaday"/>
    <s v="EXP-10014958"/>
    <n v="218.32"/>
    <d v="2024-06-27T00:00:00"/>
    <x v="19"/>
    <s v="Small Tools"/>
    <s v="Binegar, site snacksC scrappers"/>
    <m/>
    <m/>
    <m/>
    <m/>
    <m/>
    <m/>
    <m/>
    <m/>
    <m/>
    <m/>
    <m/>
    <m/>
    <m/>
    <m/>
    <m/>
    <m/>
    <m/>
    <m/>
    <m/>
    <m/>
    <m/>
    <d v="2024-08-02T00:00:00"/>
    <s v="SL239@tidalwaveautospa.com"/>
    <s v="Derek Schillinger"/>
    <x v="8"/>
    <x v="0"/>
  </r>
  <r>
    <s v="Katherine Hockaday"/>
    <s v="EXP-10014958"/>
    <n v="19.39"/>
    <d v="2024-07-04T00:00:00"/>
    <x v="0"/>
    <s v="Wash Maintenance"/>
    <s v="Ajax triple degreaer"/>
    <m/>
    <m/>
    <m/>
    <m/>
    <m/>
    <m/>
    <m/>
    <m/>
    <m/>
    <m/>
    <m/>
    <m/>
    <m/>
    <m/>
    <m/>
    <m/>
    <m/>
    <m/>
    <m/>
    <m/>
    <m/>
    <d v="2024-08-02T00:00:00"/>
    <s v="SL239@tidalwaveautospa.com"/>
    <s v="Derek Schillinger"/>
    <x v="8"/>
    <x v="0"/>
  </r>
  <r>
    <s v="Mike Breitrick"/>
    <s v="EXP-10014956"/>
    <n v="55.97"/>
    <d v="2024-07-09T00:00:00"/>
    <x v="19"/>
    <s v="Itemized"/>
    <s v="water, pens, detergent"/>
    <n v="31.84"/>
    <s v="Snacks"/>
    <s v="bottle water"/>
    <n v="9.379999999999999"/>
    <s v="Office Supplies"/>
    <s v="pens"/>
    <n v="14.75"/>
    <s v="Wash Maintenance"/>
    <s v="detergent"/>
    <m/>
    <m/>
    <m/>
    <m/>
    <m/>
    <m/>
    <m/>
    <m/>
    <m/>
    <m/>
    <m/>
    <m/>
    <d v="2024-08-02T00:00:00"/>
    <s v="SL249@tidalwaveautospa.com"/>
    <s v="Steven Kyriazis"/>
    <x v="8"/>
    <x v="0"/>
  </r>
  <r>
    <s v="Jeremy Amburgey"/>
    <s v="EXP-10014628"/>
    <n v="270.13"/>
    <d v="2024-05-21T00:00:00"/>
    <x v="0"/>
    <s v="Itemized"/>
    <s v="Tire Foam/CLR/Jump Starter"/>
    <n v="76.92"/>
    <s v="Wash Maintenance"/>
    <s v="zep cleaner"/>
    <n v="164"/>
    <s v="Small Tools"/>
    <s v="jump starter"/>
    <n v="29.20999999999998"/>
    <s v="Wash Supplies"/>
    <s v="tire foam"/>
    <m/>
    <m/>
    <m/>
    <m/>
    <m/>
    <m/>
    <m/>
    <m/>
    <m/>
    <m/>
    <m/>
    <m/>
    <d v="2024-08-02T00:00:00"/>
    <s v="SL42@tidalwaveautospa.com"/>
    <s v="Andrew Strevel"/>
    <x v="8"/>
    <x v="0"/>
  </r>
  <r>
    <s v="Jeremy Amburgey"/>
    <s v="EXP-10014628"/>
    <n v="198.11"/>
    <d v="2024-05-24T00:00:00"/>
    <x v="22"/>
    <s v="Small Tools"/>
    <s v="Misc. Tools and Hardware"/>
    <m/>
    <m/>
    <m/>
    <m/>
    <m/>
    <m/>
    <m/>
    <m/>
    <m/>
    <m/>
    <m/>
    <m/>
    <m/>
    <m/>
    <m/>
    <m/>
    <m/>
    <m/>
    <m/>
    <m/>
    <m/>
    <d v="2024-08-02T00:00:00"/>
    <s v="SL42@tidalwaveautospa.com"/>
    <s v="Andrew Strevel"/>
    <x v="8"/>
    <x v="0"/>
  </r>
  <r>
    <s v="Jeremy Amburgey"/>
    <s v="EXP-10014628"/>
    <n v="42.38"/>
    <d v="2024-05-26T00:00:00"/>
    <x v="0"/>
    <s v="Wash Maintenance"/>
    <s v="Tide Pods"/>
    <m/>
    <m/>
    <m/>
    <m/>
    <m/>
    <m/>
    <m/>
    <m/>
    <m/>
    <m/>
    <m/>
    <m/>
    <m/>
    <m/>
    <m/>
    <m/>
    <m/>
    <m/>
    <m/>
    <m/>
    <m/>
    <d v="2024-08-02T00:00:00"/>
    <s v="SL42@tidalwaveautospa.com"/>
    <s v="Andrew Strevel"/>
    <x v="8"/>
    <x v="0"/>
  </r>
  <r>
    <s v="Jeremy Amburgey"/>
    <s v="EXP-10014628"/>
    <n v="312.72000000000003"/>
    <d v="2024-05-30T00:00:00"/>
    <x v="0"/>
    <s v="Small Tools"/>
    <s v="Spray Nozzles"/>
    <m/>
    <m/>
    <m/>
    <m/>
    <m/>
    <m/>
    <m/>
    <m/>
    <m/>
    <m/>
    <m/>
    <m/>
    <m/>
    <m/>
    <m/>
    <m/>
    <m/>
    <m/>
    <m/>
    <m/>
    <m/>
    <d v="2024-08-02T00:00:00"/>
    <s v="SL42@tidalwaveautospa.com"/>
    <s v="Andrew Strevel"/>
    <x v="8"/>
    <x v="0"/>
  </r>
  <r>
    <s v="Jeremy Amburgey"/>
    <s v="EXP-10014628"/>
    <n v="111.23"/>
    <d v="2024-06-02T00:00:00"/>
    <x v="0"/>
    <s v="Small Tools"/>
    <s v="Spray Nozzles"/>
    <m/>
    <m/>
    <m/>
    <m/>
    <m/>
    <m/>
    <m/>
    <m/>
    <m/>
    <m/>
    <m/>
    <m/>
    <m/>
    <m/>
    <m/>
    <m/>
    <m/>
    <m/>
    <m/>
    <m/>
    <m/>
    <d v="2024-08-02T00:00:00"/>
    <s v="SL42@tidalwaveautospa.com"/>
    <s v="Andrew Strevel"/>
    <x v="8"/>
    <x v="0"/>
  </r>
  <r>
    <s v="Jeremy Amburgey"/>
    <s v="EXP-10014628"/>
    <n v="62.59"/>
    <d v="2024-06-11T00:00:00"/>
    <x v="0"/>
    <s v="Itemized"/>
    <s v="Solder Iron/Toilet Paper/Paper Towels"/>
    <n v="43.53"/>
    <s v="Office Supplies"/>
    <s v="toilet paper, paper towel"/>
    <n v="19.059999999999999"/>
    <s v="Small Tools"/>
    <s v="soldering iron, scrapper"/>
    <m/>
    <m/>
    <m/>
    <m/>
    <m/>
    <m/>
    <m/>
    <m/>
    <m/>
    <m/>
    <m/>
    <m/>
    <m/>
    <m/>
    <m/>
    <d v="2024-08-02T00:00:00"/>
    <s v="SL42@tidalwaveautospa.com"/>
    <s v="Andrew Strevel"/>
    <x v="8"/>
    <x v="0"/>
  </r>
  <r>
    <s v="Jeremy Amburgey"/>
    <s v="EXP-10014628"/>
    <n v="16.95"/>
    <d v="2024-06-13T00:00:00"/>
    <x v="17"/>
    <s v="Landscaping"/>
    <s v="Fuel for Blower/Mower/Weed Whacker"/>
    <m/>
    <m/>
    <m/>
    <m/>
    <m/>
    <m/>
    <m/>
    <m/>
    <m/>
    <m/>
    <m/>
    <m/>
    <m/>
    <m/>
    <m/>
    <m/>
    <m/>
    <m/>
    <m/>
    <m/>
    <m/>
    <d v="2024-08-02T00:00:00"/>
    <s v="SL42@tidalwaveautospa.com"/>
    <s v="Andrew Strevel"/>
    <x v="8"/>
    <x v="0"/>
  </r>
  <r>
    <s v="Jeremy Amburgey"/>
    <s v="EXP-10014628"/>
    <n v="11.44"/>
    <d v="2024-06-13T00:00:00"/>
    <x v="0"/>
    <s v="Wash Maintenance"/>
    <s v="Dawn"/>
    <m/>
    <m/>
    <m/>
    <m/>
    <m/>
    <m/>
    <m/>
    <m/>
    <m/>
    <m/>
    <m/>
    <m/>
    <m/>
    <m/>
    <m/>
    <m/>
    <m/>
    <m/>
    <m/>
    <m/>
    <m/>
    <d v="2024-08-02T00:00:00"/>
    <s v="SL42@tidalwaveautospa.com"/>
    <s v="Andrew Strevel"/>
    <x v="8"/>
    <x v="0"/>
  </r>
  <r>
    <s v="Jeremy Amburgey"/>
    <s v="EXP-10014628"/>
    <n v="43.63"/>
    <d v="2024-06-17T00:00:00"/>
    <x v="0"/>
    <s v="Wash Maintenance"/>
    <s v="Dawn"/>
    <m/>
    <m/>
    <m/>
    <m/>
    <m/>
    <m/>
    <m/>
    <m/>
    <m/>
    <m/>
    <m/>
    <m/>
    <m/>
    <m/>
    <m/>
    <m/>
    <m/>
    <m/>
    <m/>
    <m/>
    <m/>
    <d v="2024-08-02T00:00:00"/>
    <s v="SL42@tidalwaveautospa.com"/>
    <s v="Andrew Strevel"/>
    <x v="8"/>
    <x v="0"/>
  </r>
  <r>
    <s v="Melissa Barker"/>
    <s v="EXP-10014617"/>
    <n v="237.17"/>
    <d v="2024-05-17T00:00:00"/>
    <x v="6"/>
    <s v="Itemized"/>
    <s v="black bags, mop kit, thread tape, ball valve, adapter, mop refill"/>
    <n v="138.57"/>
    <s v="Wash Maintenance"/>
    <s v="trash bags, mop kit"/>
    <n v="98.6"/>
    <s v="Parts"/>
    <s v="adapters, couplings, thread tape, ball valve"/>
    <m/>
    <m/>
    <m/>
    <m/>
    <m/>
    <m/>
    <m/>
    <m/>
    <m/>
    <m/>
    <m/>
    <m/>
    <m/>
    <m/>
    <m/>
    <d v="2024-08-02T00:00:00"/>
    <s v="SL152@tidalwaveautospa.com"/>
    <s v="David Foster"/>
    <x v="8"/>
    <x v="0"/>
  </r>
  <r>
    <s v="Melissa Barker"/>
    <s v="EXP-10014617"/>
    <n v="62.26"/>
    <d v="2024-05-20T00:00:00"/>
    <x v="2"/>
    <s v="Parts"/>
    <s v="High pressure hose Fitting"/>
    <m/>
    <m/>
    <m/>
    <m/>
    <m/>
    <m/>
    <m/>
    <m/>
    <m/>
    <m/>
    <m/>
    <m/>
    <m/>
    <m/>
    <m/>
    <m/>
    <m/>
    <m/>
    <m/>
    <m/>
    <m/>
    <d v="2024-08-02T00:00:00"/>
    <s v="SL152@tidalwaveautospa.com"/>
    <s v="David Foster"/>
    <x v="8"/>
    <x v="0"/>
  </r>
  <r>
    <s v="Melissa Barker"/>
    <s v="EXP-10014617"/>
    <n v="27.23"/>
    <d v="2024-05-22T00:00:00"/>
    <x v="0"/>
    <s v="Itemized"/>
    <s v="Antifreeze and Screwdriver"/>
    <n v="17.59"/>
    <s v="Wash Maintenance"/>
    <s v="antifreeze"/>
    <n v="9.64"/>
    <s v="Small Tools"/>
    <s v="screwdriver"/>
    <m/>
    <m/>
    <m/>
    <m/>
    <m/>
    <m/>
    <m/>
    <m/>
    <m/>
    <m/>
    <m/>
    <m/>
    <m/>
    <m/>
    <m/>
    <d v="2024-08-02T00:00:00"/>
    <s v="SL152@tidalwaveautospa.com"/>
    <s v="David Foster"/>
    <x v="8"/>
    <x v="0"/>
  </r>
  <r>
    <s v="Melissa Barker"/>
    <s v="EXP-10014617"/>
    <n v="249.46"/>
    <d v="2024-05-28T00:00:00"/>
    <x v="0"/>
    <s v="Itemized"/>
    <s v="scrapers, pliers, goof off, wire stripper, bleah, degreaser, bathroom scrubber, toiletwand, box o rags"/>
    <n v="139.5"/>
    <s v="Small Tools"/>
    <s v="scrapers, wire strippers, pliers, putty knife"/>
    <n v="109.96"/>
    <s v="Wash Maintenance"/>
    <s v="bleach, degreaser, clorox"/>
    <m/>
    <m/>
    <m/>
    <m/>
    <m/>
    <m/>
    <m/>
    <m/>
    <m/>
    <m/>
    <m/>
    <m/>
    <m/>
    <m/>
    <m/>
    <d v="2024-08-02T00:00:00"/>
    <s v="SL152@tidalwaveautospa.com"/>
    <s v="David Foster"/>
    <x v="8"/>
    <x v="0"/>
  </r>
  <r>
    <s v="Melissa Barker"/>
    <s v="EXP-10014617"/>
    <n v="882.75"/>
    <d v="2024-06-03T00:00:00"/>
    <x v="7"/>
    <s v="Parts"/>
    <s v="Part For Customer Truck- Damaged in Wash"/>
    <m/>
    <m/>
    <m/>
    <m/>
    <m/>
    <m/>
    <m/>
    <m/>
    <m/>
    <m/>
    <m/>
    <m/>
    <m/>
    <m/>
    <m/>
    <m/>
    <m/>
    <m/>
    <m/>
    <m/>
    <m/>
    <d v="2024-08-02T00:00:00"/>
    <s v="SL152@tidalwaveautospa.com"/>
    <s v="David Foster"/>
    <x v="8"/>
    <x v="0"/>
  </r>
  <r>
    <s v="Monica Barr"/>
    <s v="EXP-10014858"/>
    <n v="37.36"/>
    <d v="2024-05-18T00:00:00"/>
    <x v="16"/>
    <s v="Parts"/>
    <s v="lumber 2x4"/>
    <m/>
    <m/>
    <m/>
    <m/>
    <m/>
    <m/>
    <m/>
    <m/>
    <m/>
    <m/>
    <m/>
    <m/>
    <m/>
    <m/>
    <m/>
    <m/>
    <m/>
    <m/>
    <m/>
    <m/>
    <m/>
    <d v="2024-08-02T00:00:00"/>
    <s v="SL210@tidalwaveautospa.com"/>
    <s v="Patrick Rollins"/>
    <x v="8"/>
    <x v="0"/>
  </r>
  <r>
    <s v="Monica Barr"/>
    <s v="EXP-10014858"/>
    <n v="17.02"/>
    <d v="2024-05-27T00:00:00"/>
    <x v="19"/>
    <s v="Itemized"/>
    <s v="Snacks and dog treats"/>
    <n v="7.25"/>
    <s v="Snacks"/>
    <s v="candy"/>
    <n v="9.77"/>
    <s v="Advertising &amp; Promotion"/>
    <s v="dog treats"/>
    <m/>
    <m/>
    <m/>
    <m/>
    <m/>
    <m/>
    <m/>
    <m/>
    <m/>
    <m/>
    <m/>
    <m/>
    <m/>
    <m/>
    <m/>
    <d v="2024-08-02T00:00:00"/>
    <s v="SL210@tidalwaveautospa.com"/>
    <s v="Patrick Rollins"/>
    <x v="8"/>
    <x v="0"/>
  </r>
  <r>
    <s v="Monica Barr"/>
    <s v="EXP-10014858"/>
    <n v="27.53"/>
    <d v="2024-05-29T00:00:00"/>
    <x v="22"/>
    <s v="Small Tools"/>
    <s v="Sprayer for lime to clean"/>
    <m/>
    <m/>
    <m/>
    <m/>
    <m/>
    <m/>
    <m/>
    <m/>
    <m/>
    <m/>
    <m/>
    <m/>
    <m/>
    <m/>
    <m/>
    <m/>
    <m/>
    <m/>
    <m/>
    <m/>
    <m/>
    <d v="2024-08-02T00:00:00"/>
    <s v="SL210@tidalwaveautospa.com"/>
    <s v="Patrick Rollins"/>
    <x v="8"/>
    <x v="0"/>
  </r>
  <r>
    <s v="Monica Barr"/>
    <s v="EXP-10014858"/>
    <n v="111.14"/>
    <d v="2024-05-29T00:00:00"/>
    <x v="0"/>
    <s v="Wash Maintenance"/>
    <s v="Cleaning supplies"/>
    <m/>
    <m/>
    <m/>
    <m/>
    <m/>
    <m/>
    <m/>
    <m/>
    <m/>
    <m/>
    <m/>
    <m/>
    <m/>
    <m/>
    <m/>
    <m/>
    <m/>
    <m/>
    <m/>
    <m/>
    <m/>
    <d v="2024-08-02T00:00:00"/>
    <s v="SL210@tidalwaveautospa.com"/>
    <s v="Patrick Rollins"/>
    <x v="8"/>
    <x v="0"/>
  </r>
  <r>
    <s v="Monica Barr"/>
    <s v="EXP-10014858"/>
    <n v="128.1"/>
    <d v="2024-06-04T00:00:00"/>
    <x v="19"/>
    <s v="Remove From Report"/>
    <s v="Dog treats, human treats, envelopes for Office"/>
    <m/>
    <m/>
    <m/>
    <m/>
    <m/>
    <m/>
    <m/>
    <m/>
    <m/>
    <m/>
    <m/>
    <m/>
    <m/>
    <m/>
    <m/>
    <m/>
    <m/>
    <m/>
    <m/>
    <m/>
    <m/>
    <d v="2024-08-02T00:00:00"/>
    <s v="SL210@tidalwaveautospa.com"/>
    <s v="Patrick Rollins"/>
    <x v="8"/>
    <x v="0"/>
  </r>
  <r>
    <s v="Monica Barr"/>
    <s v="EXP-10014858"/>
    <n v="113.66"/>
    <d v="2024-06-08T00:00:00"/>
    <x v="46"/>
    <s v="Advertising &amp; Promotion"/>
    <s v="Cards to hand out with fundraiser receipts for $10 promo month"/>
    <m/>
    <m/>
    <m/>
    <m/>
    <m/>
    <m/>
    <m/>
    <m/>
    <m/>
    <m/>
    <m/>
    <m/>
    <m/>
    <m/>
    <m/>
    <m/>
    <m/>
    <m/>
    <m/>
    <m/>
    <m/>
    <d v="2024-08-02T00:00:00"/>
    <s v="SL210@tidalwaveautospa.com"/>
    <s v="Patrick Rollins"/>
    <x v="8"/>
    <x v="0"/>
  </r>
  <r>
    <s v="Monica Barr"/>
    <s v="EXP-10014858"/>
    <n v="32.83"/>
    <d v="2024-06-09T00:00:00"/>
    <x v="0"/>
    <s v="Wash Maintenance"/>
    <s v="Cleaner for tunnel"/>
    <m/>
    <m/>
    <m/>
    <m/>
    <m/>
    <m/>
    <m/>
    <m/>
    <m/>
    <m/>
    <m/>
    <m/>
    <m/>
    <m/>
    <m/>
    <m/>
    <m/>
    <m/>
    <m/>
    <m/>
    <m/>
    <d v="2024-08-02T00:00:00"/>
    <s v="SL210@tidalwaveautospa.com"/>
    <s v="Patrick Rollins"/>
    <x v="8"/>
    <x v="0"/>
  </r>
  <r>
    <s v="Monica Barr"/>
    <s v="EXP-10014858"/>
    <n v="28.63"/>
    <d v="2024-06-10T00:00:00"/>
    <x v="23"/>
    <s v="Wash Maintenance"/>
    <s v="Stapler and glue"/>
    <m/>
    <m/>
    <m/>
    <m/>
    <m/>
    <m/>
    <m/>
    <m/>
    <m/>
    <m/>
    <m/>
    <m/>
    <m/>
    <m/>
    <m/>
    <m/>
    <m/>
    <m/>
    <m/>
    <m/>
    <m/>
    <d v="2024-08-02T00:00:00"/>
    <s v="SL210@tidalwaveautospa.com"/>
    <s v="Patrick Rollins"/>
    <x v="8"/>
    <x v="0"/>
  </r>
  <r>
    <s v="Monica Barr"/>
    <s v="EXP-10014858"/>
    <n v="136.19"/>
    <d v="2024-06-11T00:00:00"/>
    <x v="0"/>
    <s v="Remove From Report"/>
    <s v="Window cleaning supplies"/>
    <m/>
    <m/>
    <m/>
    <m/>
    <m/>
    <m/>
    <m/>
    <m/>
    <m/>
    <m/>
    <m/>
    <m/>
    <m/>
    <m/>
    <m/>
    <m/>
    <m/>
    <m/>
    <m/>
    <m/>
    <m/>
    <d v="2024-08-02T00:00:00"/>
    <s v="SL210@tidalwaveautospa.com"/>
    <s v="Patrick Rollins"/>
    <x v="8"/>
    <x v="0"/>
  </r>
  <r>
    <s v="Monica Barr"/>
    <s v="EXP-10014858"/>
    <n v="134.27000000000001"/>
    <d v="2024-06-12T00:00:00"/>
    <x v="0"/>
    <s v="Remove From Report"/>
    <s v="Freezer for team treats during summer, weong item sending back"/>
    <m/>
    <m/>
    <m/>
    <m/>
    <m/>
    <m/>
    <m/>
    <m/>
    <m/>
    <m/>
    <m/>
    <m/>
    <m/>
    <m/>
    <m/>
    <m/>
    <m/>
    <m/>
    <m/>
    <m/>
    <m/>
    <d v="2024-08-02T00:00:00"/>
    <s v="SL210@tidalwaveautospa.com"/>
    <s v="Patrick Rollins"/>
    <x v="8"/>
    <x v="0"/>
  </r>
  <r>
    <s v="Monica Barr"/>
    <s v="EXP-10014858"/>
    <n v="16.940000000000001"/>
    <d v="2024-06-12T00:00:00"/>
    <x v="19"/>
    <s v="Employee Incentive - Meals"/>
    <s v="Pizza for team"/>
    <m/>
    <m/>
    <m/>
    <m/>
    <m/>
    <m/>
    <m/>
    <m/>
    <m/>
    <m/>
    <m/>
    <m/>
    <m/>
    <m/>
    <m/>
    <m/>
    <m/>
    <m/>
    <m/>
    <m/>
    <m/>
    <d v="2024-08-02T00:00:00"/>
    <s v="SL210@tidalwaveautospa.com"/>
    <s v="Patrick Rollins"/>
    <x v="8"/>
    <x v="0"/>
  </r>
  <r>
    <s v="Monica Barr"/>
    <s v="EXP-10014858"/>
    <n v="179.14"/>
    <d v="2024-06-17T00:00:00"/>
    <x v="0"/>
    <s v="Office Furniture"/>
    <s v="Freezer for summer heat treats corrwcr item"/>
    <m/>
    <m/>
    <m/>
    <m/>
    <m/>
    <m/>
    <m/>
    <m/>
    <m/>
    <m/>
    <m/>
    <m/>
    <m/>
    <m/>
    <m/>
    <m/>
    <m/>
    <m/>
    <m/>
    <m/>
    <m/>
    <d v="2024-08-02T00:00:00"/>
    <s v="SL210@tidalwaveautospa.com"/>
    <s v="Patrick Rollins"/>
    <x v="8"/>
    <x v="0"/>
  </r>
  <r>
    <s v="Joseph Peterson"/>
    <s v="EXP-10014912"/>
    <n v="17.77"/>
    <d v="2024-06-18T00:00:00"/>
    <x v="35"/>
    <s v="Wash Maintenance"/>
    <s v="Welding apron, keystocks"/>
    <m/>
    <m/>
    <m/>
    <m/>
    <m/>
    <m/>
    <m/>
    <m/>
    <m/>
    <m/>
    <m/>
    <m/>
    <m/>
    <m/>
    <m/>
    <m/>
    <m/>
    <m/>
    <m/>
    <m/>
    <m/>
    <d v="2024-08-02T00:00:00"/>
    <s v="SL153@tidalwaveautospa.com"/>
    <s v="Andrew Stephens"/>
    <x v="8"/>
    <x v="0"/>
  </r>
  <r>
    <s v="Joseph Peterson"/>
    <s v="EXP-10014912"/>
    <n v="25.01"/>
    <d v="2024-06-19T00:00:00"/>
    <x v="0"/>
    <s v="Wash Maintenance"/>
    <s v="water goo gone"/>
    <m/>
    <m/>
    <m/>
    <m/>
    <m/>
    <m/>
    <m/>
    <m/>
    <m/>
    <m/>
    <m/>
    <m/>
    <m/>
    <m/>
    <m/>
    <m/>
    <m/>
    <m/>
    <m/>
    <m/>
    <m/>
    <d v="2024-08-02T00:00:00"/>
    <s v="SL153@tidalwaveautospa.com"/>
    <s v="Andrew Stephens"/>
    <x v="8"/>
    <x v="0"/>
  </r>
  <r>
    <s v="Joseph Peterson"/>
    <s v="EXP-10014912"/>
    <n v="336.62"/>
    <d v="2024-06-19T00:00:00"/>
    <x v="35"/>
    <s v="Plumbing Expense"/>
    <s v="reclaim seal kit"/>
    <m/>
    <m/>
    <m/>
    <m/>
    <m/>
    <m/>
    <m/>
    <m/>
    <m/>
    <m/>
    <m/>
    <m/>
    <m/>
    <m/>
    <m/>
    <m/>
    <m/>
    <m/>
    <m/>
    <m/>
    <m/>
    <d v="2024-08-02T00:00:00"/>
    <s v="SL153@tidalwaveautospa.com"/>
    <s v="Andrew Stephens"/>
    <x v="8"/>
    <x v="0"/>
  </r>
  <r>
    <s v="Joseph Peterson"/>
    <s v="EXP-10014912"/>
    <n v="436.52"/>
    <d v="2024-06-20T00:00:00"/>
    <x v="0"/>
    <s v="Wash Maintenance"/>
    <s v="softner salt"/>
    <m/>
    <m/>
    <m/>
    <m/>
    <m/>
    <m/>
    <m/>
    <m/>
    <m/>
    <m/>
    <m/>
    <m/>
    <m/>
    <m/>
    <m/>
    <m/>
    <m/>
    <m/>
    <m/>
    <m/>
    <m/>
    <d v="2024-08-02T00:00:00"/>
    <s v="SL153@tidalwaveautospa.com"/>
    <s v="Andrew Stephens"/>
    <x v="8"/>
    <x v="0"/>
  </r>
  <r>
    <s v="Joseph Peterson"/>
    <s v="EXP-10014912"/>
    <n v="24.6"/>
    <d v="2024-06-27T00:00:00"/>
    <x v="0"/>
    <s v="Wash Maintenance"/>
    <s v="hose off repel scrubby, floor soap"/>
    <m/>
    <m/>
    <m/>
    <m/>
    <m/>
    <m/>
    <m/>
    <m/>
    <m/>
    <m/>
    <m/>
    <m/>
    <m/>
    <m/>
    <m/>
    <m/>
    <m/>
    <m/>
    <m/>
    <m/>
    <m/>
    <d v="2024-08-02T00:00:00"/>
    <s v="SL153@tidalwaveautospa.com"/>
    <s v="Andrew Stephens"/>
    <x v="8"/>
    <x v="0"/>
  </r>
  <r>
    <s v="Joseph Peterson"/>
    <s v="EXP-10014912"/>
    <n v="28.93"/>
    <d v="2024-07-06T00:00:00"/>
    <x v="22"/>
    <s v="Itemized"/>
    <s v="grease tp antifreeze"/>
    <n v="18.579999999999998"/>
    <s v="Wash Maintenance"/>
    <s v="hose, fabuloso, scour pads"/>
    <n v="2.87"/>
    <s v="Safety Supplies"/>
    <s v="bandaids"/>
    <n v="7.48"/>
    <s v="Pest Control/Extermination"/>
    <s v="bug spray"/>
    <m/>
    <m/>
    <m/>
    <m/>
    <m/>
    <m/>
    <m/>
    <m/>
    <m/>
    <m/>
    <m/>
    <m/>
    <d v="2024-08-02T00:00:00"/>
    <s v="SL153@tidalwaveautospa.com"/>
    <s v="Andrew Stephens"/>
    <x v="8"/>
    <x v="0"/>
  </r>
  <r>
    <s v="Kathryn Bezik"/>
    <s v="EXP-10014914"/>
    <n v="57.89"/>
    <d v="2024-07-02T00:00:00"/>
    <x v="22"/>
    <s v="Itemized"/>
    <s v="Cleaning supplies &amp; snacks"/>
    <n v="18.61"/>
    <s v="Snacks"/>
    <s v="jolly ranchers, bottle water"/>
    <n v="39.28"/>
    <s v="Wash Maintenance"/>
    <s v="grease, algaecide, vinegar, dish doap"/>
    <m/>
    <m/>
    <m/>
    <m/>
    <m/>
    <m/>
    <m/>
    <m/>
    <m/>
    <m/>
    <m/>
    <m/>
    <m/>
    <m/>
    <m/>
    <d v="2024-08-02T00:00:00"/>
    <s v="SL283@tidalwaveautospa.com"/>
    <s v="Andrew Stephens"/>
    <x v="8"/>
    <x v="0"/>
  </r>
  <r>
    <s v="Kathryn Bezik"/>
    <s v="EXP-10014914"/>
    <n v="20.56"/>
    <d v="2024-07-04T00:00:00"/>
    <x v="19"/>
    <s v="Snacks"/>
    <s v="bottled water, gatorade"/>
    <m/>
    <m/>
    <m/>
    <m/>
    <m/>
    <m/>
    <m/>
    <m/>
    <m/>
    <m/>
    <m/>
    <m/>
    <m/>
    <m/>
    <m/>
    <m/>
    <m/>
    <m/>
    <m/>
    <m/>
    <m/>
    <d v="2024-08-02T00:00:00"/>
    <s v="SL283@tidalwaveautospa.com"/>
    <s v="Andrew Stephens"/>
    <x v="8"/>
    <x v="0"/>
  </r>
  <r>
    <s v="Leslie Conway"/>
    <s v="EXP-10014260"/>
    <n v="141.24"/>
    <d v="2024-05-17T00:00:00"/>
    <x v="35"/>
    <s v="Parts"/>
    <s v="Hydraulic hose"/>
    <m/>
    <m/>
    <m/>
    <m/>
    <m/>
    <m/>
    <m/>
    <m/>
    <m/>
    <m/>
    <m/>
    <m/>
    <m/>
    <m/>
    <m/>
    <m/>
    <m/>
    <m/>
    <m/>
    <m/>
    <m/>
    <d v="2024-08-02T00:00:00"/>
    <s v="SL90@tidalwaveautospa.com"/>
    <s v="Andrew Stephens"/>
    <x v="8"/>
    <x v="0"/>
  </r>
  <r>
    <s v="Leslie Conway"/>
    <s v="EXP-10014260"/>
    <n v="21.25"/>
    <d v="2024-05-25T00:00:00"/>
    <x v="16"/>
    <s v="Fuel"/>
    <s v="Fuel for power washer"/>
    <m/>
    <m/>
    <m/>
    <m/>
    <m/>
    <m/>
    <m/>
    <m/>
    <m/>
    <m/>
    <m/>
    <m/>
    <m/>
    <m/>
    <m/>
    <m/>
    <m/>
    <m/>
    <m/>
    <m/>
    <m/>
    <d v="2024-08-02T00:00:00"/>
    <s v="SL90@tidalwaveautospa.com"/>
    <s v="Andrew Stephens"/>
    <x v="8"/>
    <x v="0"/>
  </r>
  <r>
    <s v="Leslie Conway"/>
    <s v="EXP-10014260"/>
    <n v="136.6"/>
    <d v="2024-05-25T00:00:00"/>
    <x v="35"/>
    <s v="Wash Maintenance"/>
    <s v="Hose and Hydraulic oil"/>
    <m/>
    <m/>
    <m/>
    <m/>
    <m/>
    <m/>
    <m/>
    <m/>
    <m/>
    <m/>
    <m/>
    <m/>
    <m/>
    <m/>
    <m/>
    <m/>
    <m/>
    <m/>
    <m/>
    <m/>
    <m/>
    <d v="2024-08-02T00:00:00"/>
    <s v="SL90@tidalwaveautospa.com"/>
    <s v="Andrew Stephens"/>
    <x v="8"/>
    <x v="0"/>
  </r>
  <r>
    <s v="Leslie Conway"/>
    <s v="EXP-10014260"/>
    <n v="55.49"/>
    <d v="2024-05-31T00:00:00"/>
    <x v="35"/>
    <s v="Parts"/>
    <s v="Hydraulic hose"/>
    <m/>
    <m/>
    <m/>
    <m/>
    <m/>
    <m/>
    <m/>
    <m/>
    <m/>
    <m/>
    <m/>
    <m/>
    <m/>
    <m/>
    <m/>
    <m/>
    <m/>
    <m/>
    <m/>
    <m/>
    <m/>
    <d v="2024-08-02T00:00:00"/>
    <s v="SL90@tidalwaveautospa.com"/>
    <s v="Andrew Stephens"/>
    <x v="8"/>
    <x v="0"/>
  </r>
  <r>
    <s v="Leslie Conway"/>
    <s v="EXP-10014260"/>
    <n v="150.11000000000001"/>
    <d v="2024-06-03T00:00:00"/>
    <x v="23"/>
    <s v="Itemized"/>
    <s v="Soaps water"/>
    <n v="100.035"/>
    <s v="Wash Maintenance"/>
    <s v="dawn, vinegar"/>
    <n v="50.075000000000017"/>
    <s v="Snacks"/>
    <s v="bottle water"/>
    <m/>
    <m/>
    <m/>
    <m/>
    <m/>
    <m/>
    <m/>
    <m/>
    <m/>
    <m/>
    <m/>
    <m/>
    <m/>
    <m/>
    <m/>
    <d v="2024-08-02T00:00:00"/>
    <s v="SL90@tidalwaveautospa.com"/>
    <s v="Andrew Stephens"/>
    <x v="8"/>
    <x v="0"/>
  </r>
  <r>
    <s v="Leslie Conway"/>
    <s v="EXP-10014260"/>
    <n v="62.52"/>
    <d v="2024-06-04T00:00:00"/>
    <x v="13"/>
    <s v="Office Supplies"/>
    <s v="Keys for Eagan"/>
    <m/>
    <m/>
    <m/>
    <m/>
    <m/>
    <m/>
    <m/>
    <m/>
    <m/>
    <m/>
    <m/>
    <m/>
    <m/>
    <m/>
    <m/>
    <m/>
    <m/>
    <m/>
    <m/>
    <m/>
    <m/>
    <d v="2024-08-02T00:00:00"/>
    <s v="SL90@tidalwaveautospa.com"/>
    <s v="Andrew Stephens"/>
    <x v="8"/>
    <x v="0"/>
  </r>
  <r>
    <s v="Leslie Conway"/>
    <s v="EXP-10014260"/>
    <n v="8.41"/>
    <d v="2024-06-04T00:00:00"/>
    <x v="28"/>
    <s v="Employee Incentive - Meals"/>
    <s v="Food for Eagan"/>
    <m/>
    <m/>
    <m/>
    <m/>
    <m/>
    <m/>
    <m/>
    <m/>
    <m/>
    <m/>
    <m/>
    <m/>
    <m/>
    <m/>
    <m/>
    <m/>
    <m/>
    <m/>
    <m/>
    <m/>
    <m/>
    <d v="2024-08-02T00:00:00"/>
    <s v="SL90@tidalwaveautospa.com"/>
    <s v="Andrew Stephens"/>
    <x v="8"/>
    <x v="0"/>
  </r>
  <r>
    <s v="Leslie Conway"/>
    <s v="EXP-10014260"/>
    <n v="11.21"/>
    <d v="2024-06-06T00:00:00"/>
    <x v="28"/>
    <s v="Employee Incentive - Meals"/>
    <s v="Food for Eagan"/>
    <m/>
    <m/>
    <m/>
    <m/>
    <m/>
    <m/>
    <m/>
    <m/>
    <m/>
    <m/>
    <m/>
    <m/>
    <m/>
    <m/>
    <m/>
    <m/>
    <m/>
    <m/>
    <m/>
    <m/>
    <m/>
    <d v="2024-08-02T00:00:00"/>
    <s v="SL90@tidalwaveautospa.com"/>
    <s v="Andrew Stephens"/>
    <x v="8"/>
    <x v="0"/>
  </r>
  <r>
    <s v="Leslie Conway"/>
    <s v="EXP-10014260"/>
    <n v="57.4"/>
    <d v="2024-06-07T00:00:00"/>
    <x v="28"/>
    <s v="Employee Incentive - Meals"/>
    <s v="Food for Eagan"/>
    <m/>
    <m/>
    <m/>
    <m/>
    <m/>
    <m/>
    <m/>
    <m/>
    <m/>
    <m/>
    <m/>
    <m/>
    <m/>
    <m/>
    <m/>
    <m/>
    <m/>
    <m/>
    <m/>
    <m/>
    <m/>
    <d v="2024-08-02T00:00:00"/>
    <s v="SL90@tidalwaveautospa.com"/>
    <s v="Andrew Stephens"/>
    <x v="8"/>
    <x v="0"/>
  </r>
  <r>
    <s v="Leslie Conway"/>
    <s v="EXP-10014260"/>
    <n v="7.66"/>
    <d v="2024-06-07T00:00:00"/>
    <x v="28"/>
    <s v="Employee Incentive - Meals"/>
    <s v="Food for Eagan"/>
    <m/>
    <m/>
    <m/>
    <m/>
    <m/>
    <m/>
    <m/>
    <m/>
    <m/>
    <m/>
    <m/>
    <m/>
    <m/>
    <m/>
    <m/>
    <m/>
    <m/>
    <m/>
    <m/>
    <m/>
    <m/>
    <d v="2024-08-02T00:00:00"/>
    <s v="SL90@tidalwaveautospa.com"/>
    <s v="Andrew Stephens"/>
    <x v="8"/>
    <x v="0"/>
  </r>
  <r>
    <s v="Leslie Conway"/>
    <s v="EXP-10014260"/>
    <n v="24.62"/>
    <d v="2024-06-08T00:00:00"/>
    <x v="28"/>
    <s v="Employee Incentive - Meals"/>
    <s v="Food for Eagan"/>
    <m/>
    <m/>
    <m/>
    <m/>
    <m/>
    <m/>
    <m/>
    <m/>
    <m/>
    <m/>
    <m/>
    <m/>
    <m/>
    <m/>
    <m/>
    <m/>
    <m/>
    <m/>
    <m/>
    <m/>
    <m/>
    <d v="2024-08-02T00:00:00"/>
    <s v="SL90@tidalwaveautospa.com"/>
    <s v="Andrew Stephens"/>
    <x v="8"/>
    <x v="0"/>
  </r>
  <r>
    <s v="Rebecca Jones"/>
    <s v="EXP-10014875"/>
    <n v="3.83"/>
    <d v="2024-06-27T00:00:00"/>
    <x v="6"/>
    <s v="Small Tools"/>
    <s v="drill bit"/>
    <m/>
    <m/>
    <m/>
    <m/>
    <m/>
    <m/>
    <m/>
    <m/>
    <m/>
    <m/>
    <m/>
    <m/>
    <m/>
    <m/>
    <m/>
    <m/>
    <m/>
    <m/>
    <m/>
    <m/>
    <m/>
    <d v="2024-08-02T00:00:00"/>
    <s v="SL182@tidalwaveautospa.com"/>
    <s v="Joe Chavez"/>
    <x v="8"/>
    <x v="0"/>
  </r>
  <r>
    <s v="Rebecca Jones"/>
    <s v="EXP-10014875"/>
    <n v="102.14"/>
    <d v="2024-07-02T00:00:00"/>
    <x v="0"/>
    <s v="Itemized"/>
    <s v="gatorade, degreaser, gloves, tissues, spray bottles, propel water, vinegar"/>
    <n v="28.67"/>
    <s v="Wash Maintenance"/>
    <s v="degreaser, bleach, vinegar"/>
    <n v="28.87"/>
    <s v="Snacks"/>
    <s v="gatorades, bottle water"/>
    <n v="9.9700000000000006"/>
    <s v="Safety Supplies"/>
    <s v="gloves"/>
    <n v="6.98"/>
    <s v="Office Supplies"/>
    <s v="tissues"/>
    <n v="27.649999999999991"/>
    <s v="Wash Supplies"/>
    <s v="spray bottles"/>
    <m/>
    <m/>
    <m/>
    <m/>
    <m/>
    <m/>
    <d v="2024-08-02T00:00:00"/>
    <s v="SL182@tidalwaveautospa.com"/>
    <s v="Joe Chavez"/>
    <x v="8"/>
    <x v="0"/>
  </r>
  <r>
    <s v="Rebecca Jones"/>
    <s v="EXP-10014875"/>
    <n v="61.97"/>
    <d v="2024-07-05T00:00:00"/>
    <x v="6"/>
    <s v="Small Tools"/>
    <s v="drill bits and pump"/>
    <m/>
    <m/>
    <m/>
    <m/>
    <m/>
    <m/>
    <m/>
    <m/>
    <m/>
    <m/>
    <m/>
    <m/>
    <m/>
    <m/>
    <m/>
    <m/>
    <m/>
    <m/>
    <m/>
    <m/>
    <m/>
    <d v="2024-08-02T00:00:00"/>
    <s v="SL182@tidalwaveautospa.com"/>
    <s v="Joe Chavez"/>
    <x v="8"/>
    <x v="0"/>
  </r>
  <r>
    <s v="CARL WOESSNER"/>
    <s v="EXP-10014905"/>
    <n v="127.01"/>
    <d v="2024-07-03T00:00:00"/>
    <x v="0"/>
    <s v="Wash Maintenance"/>
    <s v="Vinegar for tunnel cleaning"/>
    <m/>
    <m/>
    <m/>
    <m/>
    <m/>
    <m/>
    <m/>
    <m/>
    <m/>
    <m/>
    <m/>
    <m/>
    <m/>
    <m/>
    <m/>
    <m/>
    <m/>
    <m/>
    <m/>
    <m/>
    <m/>
    <d v="2024-08-02T00:00:00"/>
    <s v="carl.woessner@tidalwaveautospa.com"/>
    <s v="Joe Chavez"/>
    <x v="8"/>
    <x v="0"/>
  </r>
  <r>
    <s v="CARL WOESSNER"/>
    <s v="EXP-10014905"/>
    <n v="60.49"/>
    <d v="2024-07-05T00:00:00"/>
    <x v="19"/>
    <s v="Itemized"/>
    <s v="extension pole, bottled water"/>
    <n v="30.51"/>
    <s v="Small Tools"/>
    <s v="extension pole"/>
    <n v="29.98"/>
    <s v="Snacks"/>
    <s v="bottle water"/>
    <m/>
    <m/>
    <m/>
    <m/>
    <m/>
    <m/>
    <m/>
    <m/>
    <m/>
    <m/>
    <m/>
    <m/>
    <m/>
    <m/>
    <m/>
    <d v="2024-08-02T00:00:00"/>
    <s v="carl.woessner@tidalwaveautospa.com"/>
    <s v="Joe Chavez"/>
    <x v="8"/>
    <x v="0"/>
  </r>
  <r>
    <s v="James Stomieroski"/>
    <s v="EXP-10014932"/>
    <n v="21.09"/>
    <d v="2024-07-01T00:00:00"/>
    <x v="25"/>
    <s v="Office Supplies"/>
    <s v="keys to redo door locks"/>
    <m/>
    <m/>
    <m/>
    <m/>
    <m/>
    <m/>
    <m/>
    <m/>
    <m/>
    <m/>
    <m/>
    <m/>
    <m/>
    <m/>
    <m/>
    <m/>
    <m/>
    <m/>
    <m/>
    <m/>
    <m/>
    <d v="2024-08-02T00:00:00"/>
    <s v="SL238@tidalwaveautospa.com"/>
    <s v="Joe Chavez"/>
    <x v="8"/>
    <x v="0"/>
  </r>
  <r>
    <s v="James Stomieroski"/>
    <s v="EXP-10014932"/>
    <n v="46.76"/>
    <d v="2024-07-02T00:00:00"/>
    <x v="21"/>
    <s v="Itemized"/>
    <s v="vinegar to clean windows and water for TMs"/>
    <n v="26.04"/>
    <s v="Snacks"/>
    <s v="bottle water, sports drinks"/>
    <n v="20.72"/>
    <s v="Wash Maintenance"/>
    <s v="vinegar, watering can"/>
    <m/>
    <m/>
    <m/>
    <m/>
    <m/>
    <m/>
    <m/>
    <m/>
    <m/>
    <m/>
    <m/>
    <m/>
    <m/>
    <m/>
    <m/>
    <d v="2024-08-02T00:00:00"/>
    <s v="SL238@tidalwaveautospa.com"/>
    <s v="Joe Chavez"/>
    <x v="8"/>
    <x v="0"/>
  </r>
  <r>
    <s v="James Stomieroski"/>
    <s v="EXP-10014932"/>
    <n v="25.69"/>
    <d v="2024-07-03T00:00:00"/>
    <x v="2"/>
    <s v="Parts"/>
    <s v="repair air hose and connectors"/>
    <m/>
    <m/>
    <m/>
    <m/>
    <m/>
    <m/>
    <m/>
    <m/>
    <m/>
    <m/>
    <m/>
    <m/>
    <m/>
    <m/>
    <m/>
    <m/>
    <m/>
    <m/>
    <m/>
    <m/>
    <m/>
    <d v="2024-08-02T00:00:00"/>
    <s v="SL238@tidalwaveautospa.com"/>
    <s v="Joe Chavez"/>
    <x v="8"/>
    <x v="0"/>
  </r>
  <r>
    <s v="James Stomieroski"/>
    <s v="EXP-10014932"/>
    <n v="7.29"/>
    <d v="2024-07-05T00:00:00"/>
    <x v="6"/>
    <s v="Wash Maintenance"/>
    <s v="Antifreeze for tire shine"/>
    <m/>
    <m/>
    <m/>
    <m/>
    <m/>
    <m/>
    <m/>
    <m/>
    <m/>
    <m/>
    <m/>
    <m/>
    <m/>
    <m/>
    <m/>
    <m/>
    <m/>
    <m/>
    <m/>
    <m/>
    <m/>
    <d v="2024-08-02T00:00:00"/>
    <s v="SL238@tidalwaveautospa.com"/>
    <s v="Joe Chavez"/>
    <x v="8"/>
    <x v="0"/>
  </r>
  <r>
    <s v="James Stomieroski"/>
    <s v="EXP-10014932"/>
    <n v="185.48"/>
    <d v="2024-07-06T00:00:00"/>
    <x v="6"/>
    <s v="Itemized"/>
    <s v="pressure washer for tunnel windows. Foamer to clean wraps, degreaser for tunnel, pvc connectors for air hoses"/>
    <n v="142.97999999999999"/>
    <s v="Small Tools"/>
    <s v="pressure washer, foamer"/>
    <n v="15.98"/>
    <s v="Wash Maintenance"/>
    <s v="degreaser"/>
    <n v="26.52000000000001"/>
    <s v="Plumbing Expense"/>
    <s v="pvc connectors"/>
    <m/>
    <m/>
    <m/>
    <m/>
    <m/>
    <m/>
    <m/>
    <m/>
    <m/>
    <m/>
    <m/>
    <m/>
    <d v="2024-08-02T00:00:00"/>
    <s v="SL238@tidalwaveautospa.com"/>
    <s v="Joe Chavez"/>
    <x v="8"/>
    <x v="0"/>
  </r>
  <r>
    <s v="Christopher Cox"/>
    <s v="EXP-10014938"/>
    <n v="64.540000000000006"/>
    <d v="2024-07-06T00:00:00"/>
    <x v="19"/>
    <s v="Itemized"/>
    <s v="gatorades, dish soap"/>
    <n v="44.22"/>
    <s v="Snacks"/>
    <s v="gatorades"/>
    <n v="20.320000000000011"/>
    <s v="Wash Maintenance"/>
    <s v="dish soap"/>
    <m/>
    <m/>
    <m/>
    <m/>
    <m/>
    <m/>
    <m/>
    <m/>
    <m/>
    <m/>
    <m/>
    <m/>
    <m/>
    <m/>
    <m/>
    <d v="2024-08-02T00:00:00"/>
    <s v="SL142@tidalwaveautospa.com"/>
    <s v="Joe Chavez"/>
    <x v="8"/>
    <x v="0"/>
  </r>
  <r>
    <s v="Christopher Cox"/>
    <s v="EXP-10014938"/>
    <n v="157.94"/>
    <d v="2024-07-07T00:00:00"/>
    <x v="23"/>
    <s v="Small Tools"/>
    <s v="Big Fan"/>
    <m/>
    <m/>
    <m/>
    <m/>
    <m/>
    <m/>
    <m/>
    <m/>
    <m/>
    <m/>
    <m/>
    <m/>
    <m/>
    <m/>
    <m/>
    <m/>
    <m/>
    <m/>
    <m/>
    <m/>
    <m/>
    <d v="2024-08-02T00:00:00"/>
    <s v="SL142@tidalwaveautospa.com"/>
    <s v="Joe Chavez"/>
    <x v="8"/>
    <x v="0"/>
  </r>
  <r>
    <s v="Aaron Johnson"/>
    <s v="EXP-10014935"/>
    <n v="70.55"/>
    <d v="2024-06-25T00:00:00"/>
    <x v="22"/>
    <s v="Itemized"/>
    <s v="Vinegar dawn and water"/>
    <n v="11.6312"/>
    <s v="Snacks"/>
    <s v="bottle water"/>
    <n v="58.918799999999997"/>
    <s v="Wash Maintenance"/>
    <s v="vinegar, dawn, clorox"/>
    <m/>
    <m/>
    <m/>
    <m/>
    <m/>
    <m/>
    <m/>
    <m/>
    <m/>
    <m/>
    <m/>
    <m/>
    <m/>
    <m/>
    <m/>
    <d v="2024-08-02T00:00:00"/>
    <s v="SL108@tidalwaveautospa.com"/>
    <s v="Cory Cummings"/>
    <x v="8"/>
    <x v="0"/>
  </r>
  <r>
    <s v="Aaron Johnson"/>
    <s v="EXP-10014935"/>
    <n v="27.86"/>
    <d v="2024-07-03T00:00:00"/>
    <x v="22"/>
    <s v="Itemized"/>
    <s v="Vinegar and water"/>
    <n v="11.63"/>
    <s v="Snacks"/>
    <s v="bottle water"/>
    <n v="16.23"/>
    <s v="Wash Maintenance"/>
    <s v="vinegar"/>
    <m/>
    <m/>
    <m/>
    <m/>
    <m/>
    <m/>
    <m/>
    <m/>
    <m/>
    <m/>
    <m/>
    <m/>
    <m/>
    <m/>
    <m/>
    <d v="2024-08-02T00:00:00"/>
    <s v="SL108@tidalwaveautospa.com"/>
    <s v="Cory Cummings"/>
    <x v="8"/>
    <x v="0"/>
  </r>
  <r>
    <s v="Aaron Johnson"/>
    <s v="EXP-10014935"/>
    <n v="44.68"/>
    <d v="2024-07-05T00:00:00"/>
    <x v="0"/>
    <s v="Office Supplies"/>
    <s v="Toilet paler and swiffer cleaner"/>
    <m/>
    <m/>
    <m/>
    <m/>
    <m/>
    <m/>
    <m/>
    <m/>
    <m/>
    <m/>
    <m/>
    <m/>
    <m/>
    <m/>
    <m/>
    <m/>
    <m/>
    <m/>
    <m/>
    <m/>
    <m/>
    <d v="2024-08-02T00:00:00"/>
    <s v="SL108@tidalwaveautospa.com"/>
    <s v="Cory Cummings"/>
    <x v="8"/>
    <x v="0"/>
  </r>
  <r>
    <s v="Aaron Johnson"/>
    <s v="EXP-10014935"/>
    <n v="71.680000000000007"/>
    <d v="2024-07-05T00:00:00"/>
    <x v="19"/>
    <s v="Employee Incentive - Meals"/>
    <s v="Food for staff"/>
    <m/>
    <m/>
    <m/>
    <m/>
    <m/>
    <m/>
    <m/>
    <m/>
    <m/>
    <m/>
    <m/>
    <m/>
    <m/>
    <m/>
    <m/>
    <m/>
    <m/>
    <m/>
    <m/>
    <m/>
    <m/>
    <d v="2024-08-02T00:00:00"/>
    <s v="SL108@tidalwaveautospa.com"/>
    <s v="Cory Cummings"/>
    <x v="8"/>
    <x v="0"/>
  </r>
  <r>
    <s v="Aaron Johnson"/>
    <s v="EXP-10014936"/>
    <n v="51.26"/>
    <d v="2024-06-24T00:00:00"/>
    <x v="0"/>
    <s v="Itemized"/>
    <s v="Spray paint, masking tape, paper towels"/>
    <n v="29.499300000000002"/>
    <s v="Wash Maintenance"/>
    <s v="masking tape, paint"/>
    <n v="21.7607"/>
    <s v="Office Supplies"/>
    <s v="paper towels"/>
    <m/>
    <m/>
    <m/>
    <m/>
    <m/>
    <m/>
    <m/>
    <m/>
    <m/>
    <m/>
    <m/>
    <m/>
    <m/>
    <m/>
    <m/>
    <d v="2024-08-02T00:00:00"/>
    <s v="SL108@tidalwaveautospa.com"/>
    <s v="Cory Cummings"/>
    <x v="8"/>
    <x v="0"/>
  </r>
  <r>
    <s v="Thomas Merrick"/>
    <s v="EXP-10014551"/>
    <n v="48.1"/>
    <d v="2024-05-22T00:00:00"/>
    <x v="0"/>
    <s v="Itemized"/>
    <s v="Toilet Paper, Laundry Detergent"/>
    <n v="19.47"/>
    <s v="Wash Maintenance"/>
    <s v="detergent"/>
    <n v="28.63"/>
    <s v="Office Supplies"/>
    <s v="bath tissue"/>
    <m/>
    <m/>
    <m/>
    <m/>
    <m/>
    <m/>
    <m/>
    <m/>
    <m/>
    <m/>
    <m/>
    <m/>
    <m/>
    <m/>
    <m/>
    <d v="2024-08-02T00:00:00"/>
    <s v="SL104@tidalwaveautospa.com"/>
    <s v="Steven Kyriazis"/>
    <x v="8"/>
    <x v="0"/>
  </r>
  <r>
    <s v="Thomas Merrick"/>
    <s v="EXP-10014551"/>
    <n v="93.98"/>
    <d v="2024-05-24T00:00:00"/>
    <x v="21"/>
    <s v="Snacks"/>
    <s v="bottled water"/>
    <m/>
    <m/>
    <m/>
    <m/>
    <m/>
    <m/>
    <m/>
    <m/>
    <m/>
    <m/>
    <m/>
    <m/>
    <m/>
    <m/>
    <m/>
    <m/>
    <m/>
    <m/>
    <m/>
    <m/>
    <m/>
    <d v="2024-08-02T00:00:00"/>
    <s v="SL104@tidalwaveautospa.com"/>
    <s v="Steven Kyriazis"/>
    <x v="8"/>
    <x v="0"/>
  </r>
  <r>
    <s v="Thomas Merrick"/>
    <s v="EXP-10014551"/>
    <n v="34.119999999999997"/>
    <d v="2024-05-27T00:00:00"/>
    <x v="21"/>
    <s v="Wash Maintenance"/>
    <s v="Laundry Detergent"/>
    <m/>
    <m/>
    <m/>
    <m/>
    <m/>
    <m/>
    <m/>
    <m/>
    <m/>
    <m/>
    <m/>
    <m/>
    <m/>
    <m/>
    <m/>
    <m/>
    <m/>
    <m/>
    <m/>
    <m/>
    <m/>
    <d v="2024-08-02T00:00:00"/>
    <s v="SL104@tidalwaveautospa.com"/>
    <s v="Steven Kyriazis"/>
    <x v="8"/>
    <x v="0"/>
  </r>
  <r>
    <s v="Thomas Merrick"/>
    <s v="EXP-10014551"/>
    <n v="46.77"/>
    <d v="2024-05-29T00:00:00"/>
    <x v="21"/>
    <s v="Snacks"/>
    <s v="Water, gatorade"/>
    <m/>
    <m/>
    <m/>
    <m/>
    <m/>
    <m/>
    <m/>
    <m/>
    <m/>
    <m/>
    <m/>
    <m/>
    <m/>
    <m/>
    <m/>
    <m/>
    <m/>
    <m/>
    <m/>
    <m/>
    <m/>
    <d v="2024-08-02T00:00:00"/>
    <s v="SL104@tidalwaveautospa.com"/>
    <s v="Steven Kyriazis"/>
    <x v="8"/>
    <x v="0"/>
  </r>
  <r>
    <s v="Thomas Merrick"/>
    <s v="EXP-10014551"/>
    <n v="601.32000000000005"/>
    <d v="2024-06-01T00:00:00"/>
    <x v="4"/>
    <s v="Recruitment"/>
    <s v="Ad for ASL"/>
    <m/>
    <m/>
    <m/>
    <m/>
    <m/>
    <m/>
    <m/>
    <m/>
    <m/>
    <m/>
    <m/>
    <m/>
    <m/>
    <m/>
    <m/>
    <m/>
    <m/>
    <m/>
    <m/>
    <m/>
    <m/>
    <d v="2024-08-02T00:00:00"/>
    <s v="SL104@tidalwaveautospa.com"/>
    <s v="Steven Kyriazis"/>
    <x v="8"/>
    <x v="0"/>
  </r>
  <r>
    <s v="Thomas Merrick"/>
    <s v="EXP-10014551"/>
    <n v="496.48"/>
    <d v="2024-06-05T00:00:00"/>
    <x v="0"/>
    <s v="Wash Maintenance"/>
    <s v="Water Softener Salt"/>
    <m/>
    <m/>
    <m/>
    <m/>
    <m/>
    <m/>
    <m/>
    <m/>
    <m/>
    <m/>
    <m/>
    <m/>
    <m/>
    <m/>
    <m/>
    <m/>
    <m/>
    <m/>
    <m/>
    <m/>
    <m/>
    <d v="2024-08-02T00:00:00"/>
    <s v="SL104@tidalwaveautospa.com"/>
    <s v="Steven Kyriazis"/>
    <x v="8"/>
    <x v="0"/>
  </r>
  <r>
    <s v="Thomas Merrick"/>
    <s v="EXP-10014551"/>
    <n v="38.43"/>
    <d v="2024-06-07T00:00:00"/>
    <x v="0"/>
    <s v="Wash Maintenance"/>
    <s v="Zep, Zip Ties"/>
    <m/>
    <m/>
    <m/>
    <m/>
    <m/>
    <m/>
    <m/>
    <m/>
    <m/>
    <m/>
    <m/>
    <m/>
    <m/>
    <m/>
    <m/>
    <m/>
    <m/>
    <m/>
    <m/>
    <m/>
    <m/>
    <d v="2024-08-02T00:00:00"/>
    <s v="SL104@tidalwaveautospa.com"/>
    <s v="Steven Kyriazis"/>
    <x v="8"/>
    <x v="0"/>
  </r>
  <r>
    <s v="Thomas Merrick"/>
    <s v="EXP-10014551"/>
    <n v="92.25"/>
    <d v="2024-06-07T00:00:00"/>
    <x v="0"/>
    <s v="Wash Maintenance"/>
    <s v="Dawn, Hand Soap"/>
    <m/>
    <m/>
    <m/>
    <m/>
    <m/>
    <m/>
    <m/>
    <m/>
    <m/>
    <m/>
    <m/>
    <m/>
    <m/>
    <m/>
    <m/>
    <m/>
    <m/>
    <m/>
    <m/>
    <m/>
    <m/>
    <d v="2024-08-02T00:00:00"/>
    <s v="SL104@tidalwaveautospa.com"/>
    <s v="Steven Kyriazis"/>
    <x v="8"/>
    <x v="0"/>
  </r>
  <r>
    <s v="Thomas Merrick"/>
    <s v="EXP-10014551"/>
    <n v="58.84"/>
    <d v="2024-06-10T00:00:00"/>
    <x v="0"/>
    <s v="Wash Maintenance"/>
    <s v="Zep"/>
    <m/>
    <m/>
    <m/>
    <m/>
    <m/>
    <m/>
    <m/>
    <m/>
    <m/>
    <m/>
    <m/>
    <m/>
    <m/>
    <m/>
    <m/>
    <m/>
    <m/>
    <m/>
    <m/>
    <m/>
    <m/>
    <d v="2024-08-02T00:00:00"/>
    <s v="SL104@tidalwaveautospa.com"/>
    <s v="Steven Kyriazis"/>
    <x v="8"/>
    <x v="0"/>
  </r>
  <r>
    <s v="Thomas Merrick"/>
    <s v="EXP-10014551"/>
    <n v="85"/>
    <d v="2024-06-10T00:00:00"/>
    <x v="0"/>
    <s v="Wash Maintenance"/>
    <s v="Vinegar"/>
    <m/>
    <m/>
    <m/>
    <m/>
    <m/>
    <m/>
    <m/>
    <m/>
    <m/>
    <m/>
    <m/>
    <m/>
    <m/>
    <m/>
    <m/>
    <m/>
    <m/>
    <m/>
    <m/>
    <m/>
    <m/>
    <d v="2024-08-02T00:00:00"/>
    <s v="SL104@tidalwaveautospa.com"/>
    <s v="Steven Kyriazis"/>
    <x v="8"/>
    <x v="0"/>
  </r>
  <r>
    <s v="Thomas Merrick"/>
    <s v="EXP-10014551"/>
    <n v="93.98"/>
    <d v="2024-06-12T00:00:00"/>
    <x v="21"/>
    <s v="Snacks"/>
    <s v="bottled water"/>
    <m/>
    <m/>
    <m/>
    <m/>
    <m/>
    <m/>
    <m/>
    <m/>
    <m/>
    <m/>
    <m/>
    <m/>
    <m/>
    <m/>
    <m/>
    <m/>
    <m/>
    <m/>
    <m/>
    <m/>
    <m/>
    <d v="2024-08-02T00:00:00"/>
    <s v="SL104@tidalwaveautospa.com"/>
    <s v="Steven Kyriazis"/>
    <x v="8"/>
    <x v="0"/>
  </r>
  <r>
    <s v="Thomas Merrick"/>
    <s v="EXP-10014551"/>
    <n v="23.92"/>
    <d v="2024-06-13T00:00:00"/>
    <x v="21"/>
    <s v="Snacks"/>
    <s v="bottled water"/>
    <m/>
    <m/>
    <m/>
    <m/>
    <m/>
    <m/>
    <m/>
    <m/>
    <m/>
    <m/>
    <m/>
    <m/>
    <m/>
    <m/>
    <m/>
    <m/>
    <m/>
    <m/>
    <m/>
    <m/>
    <m/>
    <d v="2024-08-02T00:00:00"/>
    <s v="SL104@tidalwaveautospa.com"/>
    <s v="Steven Kyriazis"/>
    <x v="8"/>
    <x v="0"/>
  </r>
  <r>
    <s v="Thomas Merrick"/>
    <s v="EXP-10014551"/>
    <n v="26.94"/>
    <d v="2024-06-18T00:00:00"/>
    <x v="0"/>
    <s v="Office Supplies"/>
    <s v="Lysol Bathroom Cleaner"/>
    <m/>
    <m/>
    <m/>
    <m/>
    <m/>
    <m/>
    <m/>
    <m/>
    <m/>
    <m/>
    <m/>
    <m/>
    <m/>
    <m/>
    <m/>
    <m/>
    <m/>
    <m/>
    <m/>
    <m/>
    <m/>
    <d v="2024-08-02T00:00:00"/>
    <s v="SL104@tidalwaveautospa.com"/>
    <s v="Steven Kyriazis"/>
    <x v="8"/>
    <x v="0"/>
  </r>
  <r>
    <s v="Brayton Swan"/>
    <s v="EXP-10014525"/>
    <n v="138.04"/>
    <d v="2024-04-23T00:00:00"/>
    <x v="0"/>
    <s v="Wash Maintenance"/>
    <s v="New blue trash cans and lids for Wesley chapel"/>
    <m/>
    <m/>
    <m/>
    <m/>
    <m/>
    <m/>
    <m/>
    <m/>
    <m/>
    <m/>
    <m/>
    <m/>
    <m/>
    <m/>
    <m/>
    <m/>
    <m/>
    <m/>
    <m/>
    <m/>
    <m/>
    <d v="2024-08-02T00:00:00"/>
    <s v="SL52@tidalwaveautospa.com"/>
    <s v="Steven Kyriazis"/>
    <x v="8"/>
    <x v="0"/>
  </r>
  <r>
    <s v="Brayton Swan"/>
    <s v="EXP-10014525"/>
    <n v="60.15"/>
    <d v="2024-04-26T00:00:00"/>
    <x v="25"/>
    <s v="Security"/>
    <s v="Door lock"/>
    <m/>
    <m/>
    <m/>
    <m/>
    <m/>
    <m/>
    <m/>
    <m/>
    <m/>
    <m/>
    <m/>
    <m/>
    <m/>
    <m/>
    <m/>
    <m/>
    <m/>
    <m/>
    <m/>
    <m/>
    <m/>
    <d v="2024-08-02T00:00:00"/>
    <s v="SL52@tidalwaveautospa.com"/>
    <s v="Steven Kyriazis"/>
    <x v="8"/>
    <x v="0"/>
  </r>
  <r>
    <s v="Brayton Swan"/>
    <s v="EXP-10014525"/>
    <n v="281.92"/>
    <d v="2024-04-30T00:00:00"/>
    <x v="0"/>
    <s v="Wash Maintenance"/>
    <s v="Softener salt"/>
    <m/>
    <m/>
    <m/>
    <m/>
    <m/>
    <m/>
    <m/>
    <m/>
    <m/>
    <m/>
    <m/>
    <m/>
    <m/>
    <m/>
    <m/>
    <m/>
    <m/>
    <m/>
    <m/>
    <m/>
    <m/>
    <d v="2024-08-02T00:00:00"/>
    <s v="SL52@tidalwaveautospa.com"/>
    <s v="Steven Kyriazis"/>
    <x v="8"/>
    <x v="0"/>
  </r>
  <r>
    <s v="Brayton Swan"/>
    <s v="EXP-10014525"/>
    <n v="131.6"/>
    <d v="2024-05-18T00:00:00"/>
    <x v="0"/>
    <s v="Itemized"/>
    <s v="50/1 fuel X2, sharpie, and safety can"/>
    <n v="100.96"/>
    <s v="Landscaping"/>
    <s v="50/1 Fuel"/>
    <n v="30.64"/>
    <s v="Office Supplies"/>
    <s v="sharpies, trash bags"/>
    <m/>
    <m/>
    <m/>
    <m/>
    <m/>
    <m/>
    <m/>
    <m/>
    <m/>
    <m/>
    <m/>
    <m/>
    <m/>
    <m/>
    <m/>
    <d v="2024-08-02T00:00:00"/>
    <s v="SL52@tidalwaveautospa.com"/>
    <s v="Steven Kyriazis"/>
    <x v="8"/>
    <x v="0"/>
  </r>
  <r>
    <s v="Brayton Swan"/>
    <s v="EXP-10014525"/>
    <n v="22.04"/>
    <d v="2024-05-24T00:00:00"/>
    <x v="8"/>
    <s v="Snacks"/>
    <s v="Water and popsicles"/>
    <m/>
    <m/>
    <m/>
    <m/>
    <m/>
    <m/>
    <m/>
    <m/>
    <m/>
    <m/>
    <m/>
    <m/>
    <m/>
    <m/>
    <m/>
    <m/>
    <m/>
    <m/>
    <m/>
    <m/>
    <m/>
    <d v="2024-08-02T00:00:00"/>
    <s v="SL52@tidalwaveautospa.com"/>
    <s v="Steven Kyriazis"/>
    <x v="8"/>
    <x v="0"/>
  </r>
  <r>
    <s v="Brayton Swan"/>
    <s v="EXP-10014525"/>
    <n v="-55.1"/>
    <d v="2024-05-24T00:00:00"/>
    <x v="7"/>
    <s v="Parts"/>
    <s v="Supplies to repair wash equipment"/>
    <m/>
    <m/>
    <m/>
    <m/>
    <m/>
    <m/>
    <m/>
    <m/>
    <m/>
    <m/>
    <m/>
    <m/>
    <m/>
    <m/>
    <m/>
    <m/>
    <m/>
    <m/>
    <m/>
    <m/>
    <m/>
    <d v="2024-08-02T00:00:00"/>
    <s v="SL52@tidalwaveautospa.com"/>
    <s v="Steven Kyriazis"/>
    <x v="8"/>
    <x v="0"/>
  </r>
  <r>
    <s v="Brayton Swan"/>
    <s v="EXP-10014525"/>
    <n v="517.66"/>
    <d v="2024-05-24T00:00:00"/>
    <x v="0"/>
    <s v="Itemized"/>
    <s v="Pump sprayer, AC Unit for office, clamps for hanging"/>
    <n v="427"/>
    <s v="Office Furniture"/>
    <s v="AC unit for office"/>
    <n v="90.659999999999968"/>
    <s v="Wash Maintenance"/>
    <s v="cleaning supplies, clamps for hanging"/>
    <m/>
    <m/>
    <m/>
    <m/>
    <m/>
    <m/>
    <m/>
    <m/>
    <m/>
    <m/>
    <m/>
    <m/>
    <m/>
    <m/>
    <m/>
    <d v="2024-08-02T00:00:00"/>
    <s v="SL52@tidalwaveautospa.com"/>
    <s v="Steven Kyriazis"/>
    <x v="8"/>
    <x v="0"/>
  </r>
  <r>
    <s v="Brayton Swan"/>
    <s v="EXP-10014525"/>
    <n v="4.2699999999999996"/>
    <d v="2024-05-29T00:00:00"/>
    <x v="7"/>
    <s v="Parts"/>
    <s v="1X5 galv. Pipe for spinner pump"/>
    <m/>
    <m/>
    <m/>
    <m/>
    <m/>
    <m/>
    <m/>
    <m/>
    <m/>
    <m/>
    <m/>
    <m/>
    <m/>
    <m/>
    <m/>
    <m/>
    <m/>
    <m/>
    <m/>
    <m/>
    <m/>
    <d v="2024-08-02T00:00:00"/>
    <s v="SL52@tidalwaveautospa.com"/>
    <s v="Steven Kyriazis"/>
    <x v="8"/>
    <x v="0"/>
  </r>
  <r>
    <s v="Brayton Swan"/>
    <s v="EXP-10014525"/>
    <n v="13.96"/>
    <d v="2024-05-29T00:00:00"/>
    <x v="8"/>
    <s v="Snacks"/>
    <s v="bottled water"/>
    <m/>
    <m/>
    <m/>
    <m/>
    <m/>
    <m/>
    <m/>
    <m/>
    <m/>
    <m/>
    <m/>
    <m/>
    <m/>
    <m/>
    <m/>
    <m/>
    <m/>
    <m/>
    <m/>
    <m/>
    <m/>
    <d v="2024-08-02T00:00:00"/>
    <s v="SL52@tidalwaveautospa.com"/>
    <s v="Steven Kyriazis"/>
    <x v="8"/>
    <x v="0"/>
  </r>
  <r>
    <s v="Brayton Swan"/>
    <s v="EXP-10014525"/>
    <n v="73.930000000000007"/>
    <d v="2024-06-04T00:00:00"/>
    <x v="0"/>
    <s v="Itemized"/>
    <s v="Water? Gatorade zero, laundry detergent, cleaning solution"/>
    <n v="30.96"/>
    <s v="Wash Maintenance"/>
    <s v="detergent, cleaner"/>
    <n v="42.970000000000013"/>
    <s v="Snacks"/>
    <s v="hydration drinks"/>
    <m/>
    <m/>
    <m/>
    <m/>
    <m/>
    <m/>
    <m/>
    <m/>
    <m/>
    <m/>
    <m/>
    <m/>
    <m/>
    <m/>
    <m/>
    <d v="2024-08-02T00:00:00"/>
    <s v="SL52@tidalwaveautospa.com"/>
    <s v="Steven Kyriazis"/>
    <x v="8"/>
    <x v="0"/>
  </r>
  <r>
    <s v="Brayton Swan"/>
    <s v="EXP-10014525"/>
    <n v="7.38"/>
    <d v="2024-06-08T00:00:00"/>
    <x v="9"/>
    <s v="Snacks"/>
    <s v="bottled water"/>
    <m/>
    <m/>
    <m/>
    <m/>
    <m/>
    <m/>
    <m/>
    <m/>
    <m/>
    <m/>
    <m/>
    <m/>
    <m/>
    <m/>
    <m/>
    <m/>
    <m/>
    <m/>
    <m/>
    <m/>
    <m/>
    <d v="2024-08-02T00:00:00"/>
    <s v="SL52@tidalwaveautospa.com"/>
    <s v="Steven Kyriazis"/>
    <x v="8"/>
    <x v="0"/>
  </r>
  <r>
    <s v="Brayton Swan"/>
    <s v="EXP-10014525"/>
    <n v="42.18"/>
    <d v="2024-06-09T00:00:00"/>
    <x v="19"/>
    <s v="Miscellaneous Expense - Non-SL"/>
    <s v="Accidental personal expense"/>
    <m/>
    <m/>
    <m/>
    <m/>
    <m/>
    <m/>
    <m/>
    <m/>
    <m/>
    <m/>
    <m/>
    <m/>
    <m/>
    <m/>
    <m/>
    <m/>
    <m/>
    <m/>
    <m/>
    <m/>
    <m/>
    <d v="2024-08-02T00:00:00"/>
    <s v="SL52@tidalwaveautospa.com"/>
    <s v="Steven Kyriazis"/>
    <x v="8"/>
    <x v="0"/>
  </r>
  <r>
    <s v="Brayton Swan"/>
    <s v="EXP-10014525"/>
    <n v="39.270000000000003"/>
    <d v="2024-06-09T00:00:00"/>
    <x v="19"/>
    <s v="Miscellaneous Expense - Non-SL"/>
    <s v="Personal expense accidental"/>
    <m/>
    <m/>
    <m/>
    <m/>
    <m/>
    <m/>
    <m/>
    <m/>
    <m/>
    <m/>
    <m/>
    <m/>
    <m/>
    <m/>
    <m/>
    <m/>
    <m/>
    <m/>
    <m/>
    <m/>
    <m/>
    <d v="2024-08-02T00:00:00"/>
    <s v="SL52@tidalwaveautospa.com"/>
    <s v="Steven Kyriazis"/>
    <x v="8"/>
    <x v="0"/>
  </r>
  <r>
    <s v="Brayton Swan"/>
    <s v="EXP-10014525"/>
    <n v="74.599999999999994"/>
    <d v="2024-06-11T00:00:00"/>
    <x v="0"/>
    <s v="Parts"/>
    <s v="Hydrolic hose fittings for crimp"/>
    <m/>
    <m/>
    <m/>
    <m/>
    <m/>
    <m/>
    <m/>
    <m/>
    <m/>
    <m/>
    <m/>
    <m/>
    <m/>
    <m/>
    <m/>
    <m/>
    <m/>
    <m/>
    <m/>
    <m/>
    <m/>
    <d v="2024-08-02T00:00:00"/>
    <s v="SL52@tidalwaveautospa.com"/>
    <s v="Steven Kyriazis"/>
    <x v="8"/>
    <x v="0"/>
  </r>
  <r>
    <s v="Brayton Swan"/>
    <s v="EXP-10014525"/>
    <n v="71.95"/>
    <d v="2024-06-12T00:00:00"/>
    <x v="19"/>
    <s v="Miscellaneous Expense - Non-SL"/>
    <s v="Personal ordered on company card by accident"/>
    <m/>
    <m/>
    <m/>
    <m/>
    <m/>
    <m/>
    <m/>
    <m/>
    <m/>
    <m/>
    <m/>
    <m/>
    <m/>
    <m/>
    <m/>
    <m/>
    <m/>
    <m/>
    <m/>
    <m/>
    <m/>
    <d v="2024-08-02T00:00:00"/>
    <s v="SL52@tidalwaveautospa.com"/>
    <s v="Steven Kyriazis"/>
    <x v="8"/>
    <x v="0"/>
  </r>
  <r>
    <s v="Brayton Swan"/>
    <s v="EXP-10014525"/>
    <n v="151.85"/>
    <d v="2024-06-14T00:00:00"/>
    <x v="0"/>
    <s v="Itemized"/>
    <s v="50/1 fuel, &amp; heavy duty trash bags"/>
    <n v="102.46"/>
    <s v="Landscaping"/>
    <s v="trufuel"/>
    <n v="49.39"/>
    <s v="Safety Supplies"/>
    <s v="gloves"/>
    <m/>
    <m/>
    <m/>
    <m/>
    <m/>
    <m/>
    <m/>
    <m/>
    <m/>
    <m/>
    <m/>
    <m/>
    <m/>
    <m/>
    <m/>
    <d v="2024-08-02T00:00:00"/>
    <s v="SL52@tidalwaveautospa.com"/>
    <s v="Steven Kyriazis"/>
    <x v="8"/>
    <x v="0"/>
  </r>
  <r>
    <s v="Joshua Huffstetler"/>
    <s v="EXP-10015015"/>
    <n v="53.32"/>
    <d v="2024-06-28T00:00:00"/>
    <x v="22"/>
    <s v="Parts"/>
    <s v="Hydraulic fittings for Shelby, NC"/>
    <m/>
    <m/>
    <m/>
    <m/>
    <m/>
    <m/>
    <m/>
    <m/>
    <m/>
    <m/>
    <m/>
    <m/>
    <m/>
    <m/>
    <m/>
    <m/>
    <m/>
    <m/>
    <m/>
    <m/>
    <m/>
    <d v="2024-08-02T00:00:00"/>
    <s v="SL32@tidalwaveautospa.com"/>
    <s v="Michael Dodge"/>
    <x v="8"/>
    <x v="0"/>
  </r>
  <r>
    <s v="Joshua Huffstetler"/>
    <s v="EXP-10015015"/>
    <n v="134.46"/>
    <d v="2024-06-28T00:00:00"/>
    <x v="0"/>
    <s v="Small Tools"/>
    <s v="pressure washer guns and connectors"/>
    <m/>
    <m/>
    <m/>
    <m/>
    <m/>
    <m/>
    <m/>
    <m/>
    <m/>
    <m/>
    <m/>
    <m/>
    <m/>
    <m/>
    <m/>
    <m/>
    <m/>
    <m/>
    <m/>
    <m/>
    <m/>
    <d v="2024-08-02T00:00:00"/>
    <s v="SL32@tidalwaveautospa.com"/>
    <s v="Michael Dodge"/>
    <x v="8"/>
    <x v="0"/>
  </r>
  <r>
    <s v="Joshua Huffstetler"/>
    <s v="EXP-10015015"/>
    <n v="96.92"/>
    <d v="2024-06-29T00:00:00"/>
    <x v="9"/>
    <s v="Snacks"/>
    <s v="Gatorade packs for team"/>
    <m/>
    <m/>
    <m/>
    <m/>
    <m/>
    <m/>
    <m/>
    <m/>
    <m/>
    <m/>
    <m/>
    <m/>
    <m/>
    <m/>
    <m/>
    <m/>
    <m/>
    <m/>
    <m/>
    <m/>
    <m/>
    <d v="2024-08-02T00:00:00"/>
    <s v="SL32@tidalwaveautospa.com"/>
    <s v="Michael Dodge"/>
    <x v="8"/>
    <x v="0"/>
  </r>
  <r>
    <s v="Joshua Huffstetler"/>
    <s v="EXP-10015015"/>
    <n v="38.74"/>
    <d v="2024-06-30T00:00:00"/>
    <x v="0"/>
    <s v="Pest Control/Extermination"/>
    <s v="Bug blocks"/>
    <m/>
    <m/>
    <m/>
    <m/>
    <m/>
    <m/>
    <m/>
    <m/>
    <m/>
    <m/>
    <m/>
    <m/>
    <m/>
    <m/>
    <m/>
    <m/>
    <m/>
    <m/>
    <m/>
    <m/>
    <m/>
    <d v="2024-08-02T00:00:00"/>
    <s v="SL32@tidalwaveautospa.com"/>
    <s v="Michael Dodge"/>
    <x v="8"/>
    <x v="0"/>
  </r>
  <r>
    <s v="Joshua Huffstetler"/>
    <s v="EXP-10015015"/>
    <n v="52.9"/>
    <d v="2024-07-01T00:00:00"/>
    <x v="0"/>
    <s v="Wash Maintenance"/>
    <s v="Tunnel cleaning pressure washer supplies"/>
    <m/>
    <m/>
    <m/>
    <m/>
    <m/>
    <m/>
    <m/>
    <m/>
    <m/>
    <m/>
    <m/>
    <m/>
    <m/>
    <m/>
    <m/>
    <m/>
    <m/>
    <m/>
    <m/>
    <m/>
    <m/>
    <d v="2024-08-02T00:00:00"/>
    <s v="SL32@tidalwaveautospa.com"/>
    <s v="Michael Dodge"/>
    <x v="8"/>
    <x v="0"/>
  </r>
  <r>
    <s v="Joshua Huffstetler"/>
    <s v="EXP-10015015"/>
    <n v="153.53"/>
    <d v="2024-07-04T00:00:00"/>
    <x v="7"/>
    <s v="Parts"/>
    <s v="Air compressor dryer purge valve"/>
    <m/>
    <m/>
    <m/>
    <m/>
    <m/>
    <m/>
    <m/>
    <m/>
    <m/>
    <m/>
    <m/>
    <m/>
    <m/>
    <m/>
    <m/>
    <m/>
    <m/>
    <m/>
    <m/>
    <m/>
    <m/>
    <d v="2024-08-02T00:00:00"/>
    <s v="SL32@tidalwaveautospa.com"/>
    <s v="Michael Dodge"/>
    <x v="8"/>
    <x v="0"/>
  </r>
  <r>
    <s v="Joshua Huffstetler"/>
    <s v="EXP-10015015"/>
    <n v="214.92"/>
    <d v="2024-07-08T00:00:00"/>
    <x v="16"/>
    <s v="Plumbing Expense"/>
    <s v="Septic sludge checker for checking reclaim tanks"/>
    <m/>
    <m/>
    <m/>
    <m/>
    <m/>
    <m/>
    <m/>
    <m/>
    <m/>
    <m/>
    <m/>
    <m/>
    <m/>
    <m/>
    <m/>
    <m/>
    <m/>
    <m/>
    <m/>
    <m/>
    <m/>
    <d v="2024-08-02T00:00:00"/>
    <s v="SL32@tidalwaveautospa.com"/>
    <s v="Michael Dodge"/>
    <x v="8"/>
    <x v="0"/>
  </r>
  <r>
    <s v="Joshua Huffstetler"/>
    <s v="EXP-10015015"/>
    <n v="140.26"/>
    <d v="2024-07-11T00:00:00"/>
    <x v="22"/>
    <s v="Parts"/>
    <s v="Ordered hydraulic hose for Shelby, NC site. No SL at time"/>
    <m/>
    <m/>
    <m/>
    <m/>
    <m/>
    <m/>
    <m/>
    <m/>
    <m/>
    <m/>
    <m/>
    <m/>
    <m/>
    <m/>
    <m/>
    <m/>
    <m/>
    <m/>
    <m/>
    <m/>
    <m/>
    <d v="2024-08-02T00:00:00"/>
    <s v="SL32@tidalwaveautospa.com"/>
    <s v="Michael Dodge"/>
    <x v="8"/>
    <x v="0"/>
  </r>
  <r>
    <s v="Travis Scroggins"/>
    <s v="EXP-10014825"/>
    <n v="-4.26"/>
    <d v="2024-06-18T00:00:00"/>
    <x v="0"/>
    <s v="Parts"/>
    <s v="return wrong fitting"/>
    <m/>
    <m/>
    <m/>
    <m/>
    <m/>
    <m/>
    <m/>
    <m/>
    <m/>
    <m/>
    <m/>
    <m/>
    <m/>
    <m/>
    <m/>
    <m/>
    <m/>
    <m/>
    <m/>
    <m/>
    <m/>
    <d v="2024-08-02T00:00:00"/>
    <s v="SL228@tidalwaveautospa.com"/>
    <s v="Joe Chavez"/>
    <x v="8"/>
    <x v="0"/>
  </r>
  <r>
    <s v="Travis Scroggins"/>
    <s v="EXP-10014825"/>
    <n v="3.38"/>
    <d v="2024-06-18T00:00:00"/>
    <x v="7"/>
    <s v="Parts"/>
    <s v="fitting for hose"/>
    <m/>
    <m/>
    <m/>
    <m/>
    <m/>
    <m/>
    <m/>
    <m/>
    <m/>
    <m/>
    <m/>
    <m/>
    <m/>
    <m/>
    <m/>
    <m/>
    <m/>
    <m/>
    <m/>
    <m/>
    <m/>
    <d v="2024-08-02T00:00:00"/>
    <s v="SL228@tidalwaveautospa.com"/>
    <s v="Joe Chavez"/>
    <x v="8"/>
    <x v="0"/>
  </r>
  <r>
    <s v="Travis Scroggins"/>
    <s v="EXP-10014825"/>
    <n v="101.98"/>
    <d v="2024-06-19T00:00:00"/>
    <x v="0"/>
    <s v="Wash Maintenance"/>
    <s v="water hose, concrete cleaner"/>
    <m/>
    <m/>
    <m/>
    <m/>
    <m/>
    <m/>
    <m/>
    <m/>
    <m/>
    <m/>
    <m/>
    <m/>
    <m/>
    <m/>
    <m/>
    <m/>
    <m/>
    <m/>
    <m/>
    <m/>
    <m/>
    <d v="2024-08-02T00:00:00"/>
    <s v="SL228@tidalwaveautospa.com"/>
    <s v="Joe Chavez"/>
    <x v="8"/>
    <x v="0"/>
  </r>
  <r>
    <s v="Travis Scroggins"/>
    <s v="EXP-10014825"/>
    <n v="33.520000000000003"/>
    <d v="2024-06-23T00:00:00"/>
    <x v="19"/>
    <s v="Employee Incentive - Meals"/>
    <s v="pizza"/>
    <m/>
    <m/>
    <m/>
    <m/>
    <m/>
    <m/>
    <m/>
    <m/>
    <m/>
    <m/>
    <m/>
    <m/>
    <m/>
    <m/>
    <m/>
    <m/>
    <m/>
    <m/>
    <m/>
    <m/>
    <m/>
    <d v="2024-08-02T00:00:00"/>
    <s v="SL228@tidalwaveautospa.com"/>
    <s v="Joe Chavez"/>
    <x v="8"/>
    <x v="0"/>
  </r>
  <r>
    <s v="Travis Scroggins"/>
    <s v="EXP-10014825"/>
    <n v="165.61"/>
    <d v="2024-06-26T00:00:00"/>
    <x v="22"/>
    <s v="Itemized"/>
    <s v="salt pellets and mulch"/>
    <n v="79.680000000000007"/>
    <s v="Landscaping"/>
    <s v="mulch, plants"/>
    <n v="17.899999999999999"/>
    <s v="Parts"/>
    <s v="hose clamps, adpaters"/>
    <n v="68.03"/>
    <s v="Wash Maintenance"/>
    <s v="water softner salt"/>
    <m/>
    <m/>
    <m/>
    <m/>
    <m/>
    <m/>
    <m/>
    <m/>
    <m/>
    <m/>
    <m/>
    <m/>
    <d v="2024-08-02T00:00:00"/>
    <s v="SL228@tidalwaveautospa.com"/>
    <s v="Joe Chavez"/>
    <x v="8"/>
    <x v="0"/>
  </r>
  <r>
    <s v="Travis Scroggins"/>
    <s v="EXP-10014825"/>
    <n v="34"/>
    <d v="2024-06-29T00:00:00"/>
    <x v="0"/>
    <s v="Office Supplies"/>
    <s v="sunblock, bug spray"/>
    <m/>
    <m/>
    <m/>
    <m/>
    <m/>
    <m/>
    <m/>
    <m/>
    <m/>
    <m/>
    <m/>
    <m/>
    <m/>
    <m/>
    <m/>
    <m/>
    <m/>
    <m/>
    <m/>
    <m/>
    <m/>
    <d v="2024-08-02T00:00:00"/>
    <s v="SL228@tidalwaveautospa.com"/>
    <s v="Joe Chavez"/>
    <x v="8"/>
    <x v="0"/>
  </r>
  <r>
    <s v="Lindsay Schultz"/>
    <s v="EXP-10014871"/>
    <n v="23.5"/>
    <d v="2024-07-09T00:00:00"/>
    <x v="35"/>
    <s v="Wash Maintenance"/>
    <s v="Grease points"/>
    <m/>
    <m/>
    <m/>
    <m/>
    <m/>
    <m/>
    <m/>
    <m/>
    <m/>
    <m/>
    <m/>
    <m/>
    <m/>
    <m/>
    <m/>
    <m/>
    <m/>
    <m/>
    <m/>
    <m/>
    <m/>
    <d v="2024-08-02T00:00:00"/>
    <s v="SL198@tidalwaveautospa.com"/>
    <s v="Joe Chavez"/>
    <x v="8"/>
    <x v="0"/>
  </r>
  <r>
    <s v="Scott Blainey"/>
    <s v="EXP-10015145"/>
    <n v="32.9"/>
    <d v="2024-05-10T00:00:00"/>
    <x v="0"/>
    <s v="Wash Maintenance"/>
    <s v="mildew cleaner"/>
    <m/>
    <m/>
    <m/>
    <m/>
    <m/>
    <m/>
    <m/>
    <m/>
    <m/>
    <m/>
    <m/>
    <m/>
    <m/>
    <m/>
    <m/>
    <m/>
    <m/>
    <m/>
    <m/>
    <m/>
    <m/>
    <d v="2024-08-02T00:00:00"/>
    <s v="SL184@tidalwaveautospa.com"/>
    <s v="Jeff Mathis"/>
    <x v="8"/>
    <x v="0"/>
  </r>
  <r>
    <s v="Kaleigh Welch"/>
    <s v="EXP-10015133"/>
    <n v="9.26"/>
    <d v="2024-07-17T00:00:00"/>
    <x v="0"/>
    <s v="Safety Supplies"/>
    <s v="Bandaids"/>
    <m/>
    <m/>
    <m/>
    <m/>
    <m/>
    <m/>
    <m/>
    <m/>
    <m/>
    <m/>
    <m/>
    <m/>
    <m/>
    <m/>
    <m/>
    <m/>
    <m/>
    <m/>
    <m/>
    <m/>
    <m/>
    <d v="2024-08-02T00:00:00"/>
    <s v="SL251@tidalwaveautospa.com"/>
    <s v="Jeff Mathis"/>
    <x v="8"/>
    <x v="0"/>
  </r>
  <r>
    <s v="Kaleigh Welch"/>
    <s v="EXP-10015131"/>
    <n v="54.61"/>
    <d v="2024-06-27T00:00:00"/>
    <x v="22"/>
    <s v="Small Tools"/>
    <s v="Jetter nozzle"/>
    <m/>
    <m/>
    <m/>
    <m/>
    <m/>
    <m/>
    <m/>
    <m/>
    <m/>
    <m/>
    <m/>
    <m/>
    <m/>
    <m/>
    <m/>
    <m/>
    <m/>
    <m/>
    <m/>
    <m/>
    <m/>
    <d v="2024-08-02T00:00:00"/>
    <s v="SL251@tidalwaveautospa.com"/>
    <s v="Jeff Mathis"/>
    <x v="8"/>
    <x v="0"/>
  </r>
  <r>
    <s v="Don Cross"/>
    <s v="EXP-10015093"/>
    <n v="164.6"/>
    <d v="2024-06-22T00:00:00"/>
    <x v="0"/>
    <s v="Wash Maintenance"/>
    <s v="Hydraulic Fluid"/>
    <m/>
    <m/>
    <m/>
    <m/>
    <m/>
    <m/>
    <m/>
    <m/>
    <m/>
    <m/>
    <m/>
    <m/>
    <m/>
    <m/>
    <m/>
    <m/>
    <m/>
    <m/>
    <m/>
    <m/>
    <m/>
    <d v="2024-08-02T00:00:00"/>
    <s v="SL165@tidalwaveautospa.com"/>
    <s v="Jeff Mathis"/>
    <x v="8"/>
    <x v="0"/>
  </r>
  <r>
    <s v="Don Cross"/>
    <s v="EXP-10015093"/>
    <n v="72.78"/>
    <d v="2024-06-24T00:00:00"/>
    <x v="0"/>
    <s v="Wash Maintenance"/>
    <s v="Glass cleaner"/>
    <m/>
    <m/>
    <m/>
    <m/>
    <m/>
    <m/>
    <m/>
    <m/>
    <m/>
    <m/>
    <m/>
    <m/>
    <m/>
    <m/>
    <m/>
    <m/>
    <m/>
    <m/>
    <m/>
    <m/>
    <m/>
    <d v="2024-08-02T00:00:00"/>
    <s v="SL165@tidalwaveautospa.com"/>
    <s v="Jeff Mathis"/>
    <x v="8"/>
    <x v="0"/>
  </r>
  <r>
    <s v="Don Cross"/>
    <s v="EXP-10015093"/>
    <n v="65.45"/>
    <d v="2024-07-11T00:00:00"/>
    <x v="0"/>
    <s v="Wash Maintenance"/>
    <s v="Dawn for windows"/>
    <m/>
    <m/>
    <m/>
    <m/>
    <m/>
    <m/>
    <m/>
    <m/>
    <m/>
    <m/>
    <m/>
    <m/>
    <m/>
    <m/>
    <m/>
    <m/>
    <m/>
    <m/>
    <m/>
    <m/>
    <m/>
    <d v="2024-08-02T00:00:00"/>
    <s v="SL165@tidalwaveautospa.com"/>
    <s v="Jeff Mathis"/>
    <x v="8"/>
    <x v="0"/>
  </r>
  <r>
    <s v="Mark Cassidy"/>
    <s v="EXP-10015004"/>
    <n v="62.1"/>
    <d v="2024-07-09T00:00:00"/>
    <x v="36"/>
    <s v="Security"/>
    <s v="no receipt attached"/>
    <m/>
    <m/>
    <m/>
    <m/>
    <m/>
    <m/>
    <m/>
    <m/>
    <m/>
    <m/>
    <m/>
    <m/>
    <m/>
    <m/>
    <m/>
    <m/>
    <m/>
    <m/>
    <m/>
    <m/>
    <m/>
    <d v="2024-08-02T00:00:00"/>
    <s v="SL317@tidalwaveautospa.com"/>
    <s v="Joe Chavez"/>
    <x v="8"/>
    <x v="0"/>
  </r>
  <r>
    <s v="Gregory Smith"/>
    <s v="EXP-10015153"/>
    <n v="14.94"/>
    <d v="2024-06-18T00:00:00"/>
    <x v="0"/>
    <s v="Wash Maintenance"/>
    <s v="red n tacky grease"/>
    <m/>
    <m/>
    <m/>
    <m/>
    <m/>
    <m/>
    <m/>
    <m/>
    <m/>
    <m/>
    <m/>
    <m/>
    <m/>
    <m/>
    <m/>
    <m/>
    <m/>
    <m/>
    <m/>
    <m/>
    <m/>
    <d v="2024-08-02T00:00:00"/>
    <s v="SL137@tidalwaveautospa.com"/>
    <s v="Michael Dodge"/>
    <x v="8"/>
    <x v="0"/>
  </r>
  <r>
    <s v="Gregory Smith"/>
    <s v="EXP-10015153"/>
    <n v="26.69"/>
    <d v="2024-06-24T00:00:00"/>
    <x v="0"/>
    <s v="Small Tools"/>
    <s v="Fans"/>
    <m/>
    <m/>
    <m/>
    <m/>
    <m/>
    <m/>
    <m/>
    <m/>
    <m/>
    <m/>
    <m/>
    <m/>
    <m/>
    <m/>
    <m/>
    <m/>
    <m/>
    <m/>
    <m/>
    <m/>
    <m/>
    <d v="2024-08-02T00:00:00"/>
    <s v="SL137@tidalwaveautospa.com"/>
    <s v="Michael Dodge"/>
    <x v="8"/>
    <x v="0"/>
  </r>
  <r>
    <s v="Gregory Smith"/>
    <s v="EXP-10015153"/>
    <n v="440.07"/>
    <d v="2024-06-25T00:00:00"/>
    <x v="0"/>
    <s v="Wash Maintenance"/>
    <s v="brushes and oil"/>
    <m/>
    <m/>
    <m/>
    <m/>
    <m/>
    <m/>
    <m/>
    <m/>
    <m/>
    <m/>
    <m/>
    <m/>
    <m/>
    <m/>
    <m/>
    <m/>
    <m/>
    <m/>
    <m/>
    <m/>
    <m/>
    <d v="2024-08-02T00:00:00"/>
    <s v="SL137@tidalwaveautospa.com"/>
    <s v="Michael Dodge"/>
    <x v="8"/>
    <x v="0"/>
  </r>
  <r>
    <s v="Gregory Smith"/>
    <s v="EXP-10015153"/>
    <n v="14.95"/>
    <d v="2024-06-27T00:00:00"/>
    <x v="0"/>
    <s v="Wash Maintenance"/>
    <s v="mold armor"/>
    <m/>
    <m/>
    <m/>
    <m/>
    <m/>
    <m/>
    <m/>
    <m/>
    <m/>
    <m/>
    <m/>
    <m/>
    <m/>
    <m/>
    <m/>
    <m/>
    <m/>
    <m/>
    <m/>
    <m/>
    <m/>
    <d v="2024-08-02T00:00:00"/>
    <s v="SL137@tidalwaveautospa.com"/>
    <s v="Michael Dodge"/>
    <x v="8"/>
    <x v="0"/>
  </r>
  <r>
    <s v="Gregory Smith"/>
    <s v="EXP-10015153"/>
    <n v="2.23"/>
    <d v="2024-06-29T00:00:00"/>
    <x v="0"/>
    <s v="Wash Maintenance"/>
    <s v="brillo pad"/>
    <m/>
    <m/>
    <m/>
    <m/>
    <m/>
    <m/>
    <m/>
    <m/>
    <m/>
    <m/>
    <m/>
    <m/>
    <m/>
    <m/>
    <m/>
    <m/>
    <m/>
    <m/>
    <m/>
    <m/>
    <m/>
    <d v="2024-08-02T00:00:00"/>
    <s v="SL137@tidalwaveautospa.com"/>
    <s v="Michael Dodge"/>
    <x v="8"/>
    <x v="0"/>
  </r>
  <r>
    <s v="Gregory Smith"/>
    <s v="EXP-10015153"/>
    <n v="31.01"/>
    <d v="2024-07-01T00:00:00"/>
    <x v="0"/>
    <s v="Small Tools"/>
    <s v="dolly"/>
    <m/>
    <m/>
    <m/>
    <m/>
    <m/>
    <m/>
    <m/>
    <m/>
    <m/>
    <m/>
    <m/>
    <m/>
    <m/>
    <m/>
    <m/>
    <m/>
    <m/>
    <m/>
    <m/>
    <m/>
    <m/>
    <d v="2024-08-02T00:00:00"/>
    <s v="SL137@tidalwaveautospa.com"/>
    <s v="Michael Dodge"/>
    <x v="8"/>
    <x v="0"/>
  </r>
  <r>
    <s v="Gregory Smith"/>
    <s v="EXP-10015153"/>
    <n v="22.31"/>
    <d v="2024-07-06T00:00:00"/>
    <x v="0"/>
    <s v="Office Supplies"/>
    <s v="toilet paper paper towel"/>
    <m/>
    <m/>
    <m/>
    <m/>
    <m/>
    <m/>
    <m/>
    <m/>
    <m/>
    <m/>
    <m/>
    <m/>
    <m/>
    <m/>
    <m/>
    <m/>
    <m/>
    <m/>
    <m/>
    <m/>
    <m/>
    <d v="2024-08-02T00:00:00"/>
    <s v="SL137@tidalwaveautospa.com"/>
    <s v="Michael Dodge"/>
    <x v="8"/>
    <x v="0"/>
  </r>
  <r>
    <s v="Gregory Smith"/>
    <s v="EXP-10015153"/>
    <n v="27.5"/>
    <d v="2024-07-14T00:00:00"/>
    <x v="0"/>
    <s v="Wash Maintenance"/>
    <s v="shining pad"/>
    <m/>
    <m/>
    <m/>
    <m/>
    <m/>
    <m/>
    <m/>
    <m/>
    <m/>
    <m/>
    <m/>
    <m/>
    <m/>
    <m/>
    <m/>
    <m/>
    <m/>
    <m/>
    <m/>
    <m/>
    <m/>
    <d v="2024-08-02T00:00:00"/>
    <s v="SL137@tidalwaveautospa.com"/>
    <s v="Michael Dodge"/>
    <x v="8"/>
    <x v="0"/>
  </r>
  <r>
    <s v="Gregory Smith"/>
    <s v="EXP-10015153"/>
    <n v="153.13999999999999"/>
    <d v="2024-07-16T00:00:00"/>
    <x v="22"/>
    <s v="Equipment Repairs"/>
    <s v="Air Compressor Service"/>
    <m/>
    <m/>
    <m/>
    <m/>
    <m/>
    <m/>
    <m/>
    <m/>
    <m/>
    <m/>
    <m/>
    <m/>
    <m/>
    <m/>
    <m/>
    <m/>
    <m/>
    <m/>
    <m/>
    <m/>
    <m/>
    <d v="2024-08-02T00:00:00"/>
    <s v="SL137@tidalwaveautospa.com"/>
    <s v="Michael Dodge"/>
    <x v="8"/>
    <x v="0"/>
  </r>
  <r>
    <s v="Jeff Demboski"/>
    <s v="EXP-10015165"/>
    <n v="14.99"/>
    <d v="2024-06-24T00:00:00"/>
    <x v="16"/>
    <s v="Office Supplies"/>
    <s v="extension cord"/>
    <m/>
    <m/>
    <m/>
    <m/>
    <m/>
    <m/>
    <m/>
    <m/>
    <m/>
    <m/>
    <m/>
    <m/>
    <m/>
    <m/>
    <m/>
    <m/>
    <m/>
    <m/>
    <m/>
    <m/>
    <m/>
    <d v="2024-08-02T00:00:00"/>
    <s v="SL139@tidalwaveautospa.com"/>
    <s v="Michael Donnelly"/>
    <x v="8"/>
    <x v="0"/>
  </r>
  <r>
    <s v="Jeff Demboski"/>
    <s v="EXP-10015165"/>
    <n v="423.15"/>
    <d v="2024-07-09T00:00:00"/>
    <x v="39"/>
    <s v="Rental Equipment"/>
    <s v="culligan rental"/>
    <m/>
    <m/>
    <m/>
    <m/>
    <m/>
    <m/>
    <m/>
    <m/>
    <m/>
    <m/>
    <m/>
    <m/>
    <m/>
    <m/>
    <m/>
    <m/>
    <m/>
    <m/>
    <m/>
    <m/>
    <m/>
    <d v="2024-08-02T00:00:00"/>
    <s v="SL139@tidalwaveautospa.com"/>
    <s v="Michael Donnelly"/>
    <x v="8"/>
    <x v="0"/>
  </r>
  <r>
    <s v="Jeff Demboski"/>
    <s v="EXP-10015165"/>
    <n v="91.96"/>
    <d v="2024-07-16T00:00:00"/>
    <x v="16"/>
    <s v="Small Tools"/>
    <s v="screw remover, hook tool"/>
    <m/>
    <m/>
    <m/>
    <m/>
    <m/>
    <m/>
    <m/>
    <m/>
    <m/>
    <m/>
    <m/>
    <m/>
    <m/>
    <m/>
    <m/>
    <m/>
    <m/>
    <m/>
    <m/>
    <m/>
    <m/>
    <d v="2024-08-02T00:00:00"/>
    <s v="SL139@tidalwaveautospa.com"/>
    <s v="Michael Donnelly"/>
    <x v="8"/>
    <x v="0"/>
  </r>
  <r>
    <s v="Lora Youngmark"/>
    <s v="EXP-10015189"/>
    <n v="4.8499999999999996"/>
    <d v="2024-06-11T00:00:00"/>
    <x v="22"/>
    <s v="Parts"/>
    <s v="bolt"/>
    <m/>
    <m/>
    <m/>
    <m/>
    <m/>
    <m/>
    <m/>
    <m/>
    <m/>
    <m/>
    <m/>
    <m/>
    <m/>
    <m/>
    <m/>
    <m/>
    <m/>
    <m/>
    <m/>
    <m/>
    <m/>
    <d v="2024-08-02T00:00:00"/>
    <s v="SL143@tidalwaveautospa.com"/>
    <s v="Andrew Stephens"/>
    <x v="8"/>
    <x v="0"/>
  </r>
  <r>
    <s v="Lora Youngmark"/>
    <s v="EXP-10015189"/>
    <n v="120.77"/>
    <d v="2024-06-13T00:00:00"/>
    <x v="22"/>
    <s v="Plumbing Expense"/>
    <s v="plumbing fittings for fixing leaks"/>
    <m/>
    <m/>
    <m/>
    <m/>
    <m/>
    <m/>
    <m/>
    <m/>
    <m/>
    <m/>
    <m/>
    <m/>
    <m/>
    <m/>
    <m/>
    <m/>
    <m/>
    <m/>
    <m/>
    <m/>
    <m/>
    <d v="2024-08-02T00:00:00"/>
    <s v="SL143@tidalwaveautospa.com"/>
    <s v="Andrew Stephens"/>
    <x v="8"/>
    <x v="0"/>
  </r>
  <r>
    <s v="RASHAD JONES"/>
    <s v="EXP-10014920"/>
    <n v="238.75"/>
    <d v="2024-07-04T00:00:00"/>
    <x v="18"/>
    <s v="Wash Maintenance"/>
    <s v="Restriping machine/paint/tape"/>
    <m/>
    <m/>
    <m/>
    <m/>
    <m/>
    <m/>
    <m/>
    <m/>
    <m/>
    <m/>
    <m/>
    <m/>
    <m/>
    <m/>
    <m/>
    <m/>
    <m/>
    <m/>
    <m/>
    <m/>
    <m/>
    <d v="2024-08-02T00:00:00"/>
    <s v="SL186@tidalwaveautospa.com"/>
    <s v="Ricky Doyle"/>
    <x v="8"/>
    <x v="0"/>
  </r>
  <r>
    <s v="Melissa Barker"/>
    <s v="EXP-10014617"/>
    <n v="42.02"/>
    <d v="2024-06-15T00:00:00"/>
    <x v="19"/>
    <s v="Employee Incentive - Meals"/>
    <s v="lunch for team"/>
    <m/>
    <m/>
    <m/>
    <m/>
    <m/>
    <m/>
    <m/>
    <m/>
    <m/>
    <m/>
    <m/>
    <m/>
    <m/>
    <m/>
    <m/>
    <m/>
    <m/>
    <m/>
    <m/>
    <m/>
    <m/>
    <d v="2024-08-02T00:00:00"/>
    <s v="SL152@tidalwaveautospa.com"/>
    <s v="David Foster"/>
    <x v="8"/>
    <x v="0"/>
  </r>
  <r>
    <s v="Joshua Hudson"/>
    <s v="EXP-10014592"/>
    <n v="11.14"/>
    <d v="2024-05-21T00:00:00"/>
    <x v="19"/>
    <s v="Snacks"/>
    <s v="Snacks for employees for going above and beyond for customer"/>
    <m/>
    <m/>
    <m/>
    <m/>
    <m/>
    <m/>
    <m/>
    <m/>
    <m/>
    <m/>
    <m/>
    <m/>
    <m/>
    <m/>
    <m/>
    <m/>
    <m/>
    <m/>
    <m/>
    <m/>
    <m/>
    <d v="2024-08-02T00:00:00"/>
    <s v="SL162@tidalwaveautospa.com"/>
    <s v="Steven Kyriazis"/>
    <x v="8"/>
    <x v="0"/>
  </r>
  <r>
    <s v="Joshua Hudson"/>
    <s v="EXP-10014592"/>
    <n v="58.32"/>
    <d v="2024-05-23T00:00:00"/>
    <x v="16"/>
    <s v="Small Tools"/>
    <s v="bucket, steel wool, chisel"/>
    <m/>
    <m/>
    <m/>
    <m/>
    <m/>
    <m/>
    <m/>
    <m/>
    <m/>
    <m/>
    <m/>
    <m/>
    <m/>
    <m/>
    <m/>
    <m/>
    <m/>
    <m/>
    <m/>
    <m/>
    <m/>
    <d v="2024-08-02T00:00:00"/>
    <s v="SL162@tidalwaveautospa.com"/>
    <s v="Steven Kyriazis"/>
    <x v="8"/>
    <x v="0"/>
  </r>
  <r>
    <s v="Joshua Hudson"/>
    <s v="EXP-10014592"/>
    <n v="69.98"/>
    <d v="2024-05-23T00:00:00"/>
    <x v="16"/>
    <s v="Snacks"/>
    <s v="Snacks for employees for going above and beyond for customer"/>
    <m/>
    <m/>
    <m/>
    <m/>
    <m/>
    <m/>
    <m/>
    <m/>
    <m/>
    <m/>
    <m/>
    <m/>
    <m/>
    <m/>
    <m/>
    <m/>
    <m/>
    <m/>
    <m/>
    <m/>
    <m/>
    <d v="2024-08-02T00:00:00"/>
    <s v="SL162@tidalwaveautospa.com"/>
    <s v="Steven Kyriazis"/>
    <x v="8"/>
    <x v="0"/>
  </r>
  <r>
    <s v="Joshua Hudson"/>
    <s v="EXP-10014592"/>
    <n v="72.67"/>
    <d v="2024-06-12T00:00:00"/>
    <x v="0"/>
    <s v="Itemized"/>
    <s v="Laundry soap and hydration drinks"/>
    <n v="18.149999999999999"/>
    <s v="Wash Maintenance"/>
    <s v="detergent, lysol"/>
    <n v="54.52"/>
    <s v="Snacks"/>
    <s v="hydration drinks"/>
    <m/>
    <m/>
    <m/>
    <m/>
    <m/>
    <m/>
    <m/>
    <m/>
    <m/>
    <m/>
    <m/>
    <m/>
    <m/>
    <m/>
    <m/>
    <d v="2024-08-02T00:00:00"/>
    <s v="SL162@tidalwaveautospa.com"/>
    <s v="Steven Kyriazis"/>
    <x v="8"/>
    <x v="0"/>
  </r>
  <r>
    <s v="Joshua Hudson"/>
    <s v="EXP-10014592"/>
    <n v="33.51"/>
    <d v="2024-06-17T00:00:00"/>
    <x v="2"/>
    <s v="Plumbing Expense"/>
    <s v="Plumber glue"/>
    <m/>
    <m/>
    <m/>
    <m/>
    <m/>
    <m/>
    <m/>
    <m/>
    <m/>
    <m/>
    <m/>
    <m/>
    <m/>
    <m/>
    <m/>
    <m/>
    <m/>
    <m/>
    <m/>
    <m/>
    <m/>
    <d v="2024-08-02T00:00:00"/>
    <s v="SL162@tidalwaveautospa.com"/>
    <s v="Steven Kyriazis"/>
    <x v="8"/>
    <x v="0"/>
  </r>
  <r>
    <s v="Joshua Hudson"/>
    <s v="EXP-10014592"/>
    <n v="139.38999999999999"/>
    <d v="2024-06-18T00:00:00"/>
    <x v="0"/>
    <s v="Remove From Report"/>
    <s v="Cleaning supplies and hydration drinks"/>
    <m/>
    <m/>
    <m/>
    <m/>
    <m/>
    <m/>
    <m/>
    <m/>
    <m/>
    <m/>
    <m/>
    <m/>
    <m/>
    <m/>
    <m/>
    <m/>
    <m/>
    <m/>
    <m/>
    <m/>
    <m/>
    <d v="2024-08-02T00:00:00"/>
    <s v="SL162@tidalwaveautospa.com"/>
    <s v="Steven Kyriazis"/>
    <x v="8"/>
    <x v="0"/>
  </r>
  <r>
    <s v="James Guinan"/>
    <s v="EXP-10014575"/>
    <n v="45.99"/>
    <d v="2024-05-21T00:00:00"/>
    <x v="0"/>
    <s v="Wash Maintenance"/>
    <s v="Softener salt"/>
    <m/>
    <m/>
    <m/>
    <m/>
    <m/>
    <m/>
    <m/>
    <m/>
    <m/>
    <m/>
    <m/>
    <m/>
    <m/>
    <m/>
    <m/>
    <m/>
    <m/>
    <m/>
    <m/>
    <m/>
    <m/>
    <d v="2024-08-02T00:00:00"/>
    <s v="SL135@tidalwaveautospa.com"/>
    <s v="Michael Donnelly"/>
    <x v="8"/>
    <x v="0"/>
  </r>
  <r>
    <s v="James Guinan"/>
    <s v="EXP-10014575"/>
    <n v="62.53"/>
    <d v="2024-05-22T00:00:00"/>
    <x v="0"/>
    <s v="Wash Maintenance"/>
    <s v="Mold and mildew remover, sunscreen"/>
    <m/>
    <m/>
    <m/>
    <m/>
    <m/>
    <m/>
    <m/>
    <m/>
    <m/>
    <m/>
    <m/>
    <m/>
    <m/>
    <m/>
    <m/>
    <m/>
    <m/>
    <m/>
    <m/>
    <m/>
    <m/>
    <d v="2024-08-02T00:00:00"/>
    <s v="SL135@tidalwaveautospa.com"/>
    <s v="Michael Donnelly"/>
    <x v="8"/>
    <x v="0"/>
  </r>
  <r>
    <s v="James Guinan"/>
    <s v="EXP-10014575"/>
    <n v="13.04"/>
    <d v="2024-05-25T00:00:00"/>
    <x v="34"/>
    <s v="Parts"/>
    <s v="Conduit"/>
    <m/>
    <m/>
    <m/>
    <m/>
    <m/>
    <m/>
    <m/>
    <m/>
    <m/>
    <m/>
    <m/>
    <m/>
    <m/>
    <m/>
    <m/>
    <m/>
    <m/>
    <m/>
    <m/>
    <m/>
    <m/>
    <d v="2024-08-02T00:00:00"/>
    <s v="SL135@tidalwaveautospa.com"/>
    <s v="Michael Donnelly"/>
    <x v="8"/>
    <x v="0"/>
  </r>
  <r>
    <s v="James Guinan"/>
    <s v="EXP-10014575"/>
    <n v="11.22"/>
    <d v="2024-05-26T00:00:00"/>
    <x v="0"/>
    <s v="Wash Maintenance"/>
    <s v="Pine sol"/>
    <m/>
    <m/>
    <m/>
    <m/>
    <m/>
    <m/>
    <m/>
    <m/>
    <m/>
    <m/>
    <m/>
    <m/>
    <m/>
    <m/>
    <m/>
    <m/>
    <m/>
    <m/>
    <m/>
    <m/>
    <m/>
    <d v="2024-08-02T00:00:00"/>
    <s v="SL135@tidalwaveautospa.com"/>
    <s v="Michael Donnelly"/>
    <x v="8"/>
    <x v="0"/>
  </r>
  <r>
    <s v="Jeff Mathis"/>
    <s v="EXP-10015067"/>
    <n v="135.47999999999999"/>
    <d v="2024-06-19T00:00:00"/>
    <x v="61"/>
    <s v="Miscellaneous Expense - Non-SL"/>
    <s v="Personal Expense"/>
    <m/>
    <m/>
    <m/>
    <m/>
    <m/>
    <m/>
    <m/>
    <m/>
    <m/>
    <m/>
    <m/>
    <m/>
    <m/>
    <m/>
    <m/>
    <m/>
    <m/>
    <m/>
    <m/>
    <m/>
    <m/>
    <d v="2024-08-02T00:00:00"/>
    <s v="jeff.mathis@twavelead.com"/>
    <s v="Bruce Maxwell"/>
    <x v="8"/>
    <x v="0"/>
  </r>
  <r>
    <s v="Jeff Mathis"/>
    <s v="EXP-10015067"/>
    <n v="506.95"/>
    <d v="2024-07-10T00:00:00"/>
    <x v="21"/>
    <s v="Office Supplies"/>
    <s v="Interim SL gift card"/>
    <m/>
    <m/>
    <m/>
    <m/>
    <m/>
    <m/>
    <m/>
    <m/>
    <m/>
    <m/>
    <m/>
    <m/>
    <m/>
    <m/>
    <m/>
    <m/>
    <m/>
    <m/>
    <m/>
    <m/>
    <m/>
    <d v="2024-08-02T00:00:00"/>
    <s v="jeff.mathis@twavelead.com"/>
    <s v="Bruce Maxwell"/>
    <x v="8"/>
    <x v="0"/>
  </r>
  <r>
    <s v="Abelardo Tamez"/>
    <s v="EXP-10015080"/>
    <n v="46.9"/>
    <d v="2024-06-20T00:00:00"/>
    <x v="0"/>
    <s v="Wash Maintenance"/>
    <s v="Dawn soap"/>
    <m/>
    <m/>
    <m/>
    <m/>
    <m/>
    <m/>
    <m/>
    <m/>
    <m/>
    <m/>
    <m/>
    <m/>
    <m/>
    <m/>
    <m/>
    <m/>
    <m/>
    <m/>
    <m/>
    <m/>
    <m/>
    <d v="2024-08-02T00:00:00"/>
    <s v="abelardo.tamez@tidalwaveautospa.com"/>
    <s v="Bruce Maxwell"/>
    <x v="8"/>
    <x v="0"/>
  </r>
  <r>
    <s v="Abelardo Tamez"/>
    <s v="EXP-10015081"/>
    <n v="91.17"/>
    <d v="2024-06-28T00:00:00"/>
    <x v="22"/>
    <s v="Parts"/>
    <s v="Hydraulic hoses"/>
    <m/>
    <m/>
    <m/>
    <m/>
    <m/>
    <m/>
    <m/>
    <m/>
    <m/>
    <m/>
    <m/>
    <m/>
    <m/>
    <m/>
    <m/>
    <m/>
    <m/>
    <m/>
    <m/>
    <m/>
    <m/>
    <d v="2024-08-02T00:00:00"/>
    <s v="abelardo.tamez@tidalwaveautospa.com"/>
    <s v="Bruce Maxwell"/>
    <x v="8"/>
    <x v="0"/>
  </r>
  <r>
    <s v="Christopher Chestnut"/>
    <s v="EXP-10015219"/>
    <n v="124.26"/>
    <d v="2024-06-21T00:00:00"/>
    <x v="44"/>
    <s v="Parts"/>
    <s v="Parts to repair Window washing system"/>
    <m/>
    <m/>
    <m/>
    <m/>
    <m/>
    <m/>
    <m/>
    <m/>
    <m/>
    <m/>
    <m/>
    <m/>
    <m/>
    <m/>
    <m/>
    <m/>
    <m/>
    <m/>
    <m/>
    <m/>
    <m/>
    <d v="2024-08-02T00:00:00"/>
    <s v="SL10@tidalwaveautospa.com"/>
    <s v="Michael Dodge"/>
    <x v="8"/>
    <x v="0"/>
  </r>
  <r>
    <s v="Christopher Chestnut"/>
    <s v="EXP-10015219"/>
    <n v="77.319999999999993"/>
    <d v="2024-06-27T00:00:00"/>
    <x v="23"/>
    <s v="Wash Maintenance"/>
    <s v="Cleaning supplies"/>
    <m/>
    <m/>
    <m/>
    <m/>
    <m/>
    <m/>
    <m/>
    <m/>
    <m/>
    <m/>
    <m/>
    <m/>
    <m/>
    <m/>
    <m/>
    <m/>
    <m/>
    <m/>
    <m/>
    <m/>
    <m/>
    <d v="2024-08-02T00:00:00"/>
    <s v="SL10@tidalwaveautospa.com"/>
    <s v="Michael Dodge"/>
    <x v="8"/>
    <x v="0"/>
  </r>
  <r>
    <s v="Christopher Chestnut"/>
    <s v="EXP-10015219"/>
    <n v="87.92"/>
    <d v="2024-07-12T00:00:00"/>
    <x v="11"/>
    <s v="Wash Maintenance"/>
    <s v="Sanding and buffing disk for arches"/>
    <m/>
    <m/>
    <m/>
    <m/>
    <m/>
    <m/>
    <m/>
    <m/>
    <m/>
    <m/>
    <m/>
    <m/>
    <m/>
    <m/>
    <m/>
    <m/>
    <m/>
    <m/>
    <m/>
    <m/>
    <m/>
    <d v="2024-08-02T00:00:00"/>
    <s v="SL10@tidalwaveautospa.com"/>
    <s v="Michael Dodge"/>
    <x v="8"/>
    <x v="0"/>
  </r>
  <r>
    <s v="Christopher Chestnut"/>
    <s v="EXP-10015219"/>
    <n v="32.4"/>
    <d v="2024-07-13T00:00:00"/>
    <x v="23"/>
    <s v="Wash Maintenance"/>
    <s v="Tide pods"/>
    <m/>
    <m/>
    <m/>
    <m/>
    <m/>
    <m/>
    <m/>
    <m/>
    <m/>
    <m/>
    <m/>
    <m/>
    <m/>
    <m/>
    <m/>
    <m/>
    <m/>
    <m/>
    <m/>
    <m/>
    <m/>
    <d v="2024-08-02T00:00:00"/>
    <s v="SL10@tidalwaveautospa.com"/>
    <s v="Michael Dodge"/>
    <x v="8"/>
    <x v="0"/>
  </r>
  <r>
    <s v="John Nutbrown"/>
    <s v="EXP-10015252"/>
    <n v="8.77"/>
    <d v="2024-06-25T00:00:00"/>
    <x v="0"/>
    <s v="Office Supplies"/>
    <s v="light bulbs"/>
    <m/>
    <m/>
    <m/>
    <m/>
    <m/>
    <m/>
    <m/>
    <m/>
    <m/>
    <m/>
    <m/>
    <m/>
    <m/>
    <m/>
    <m/>
    <m/>
    <m/>
    <m/>
    <m/>
    <m/>
    <m/>
    <d v="2024-08-02T00:00:00"/>
    <s v="SL60@tidalwaveautospa.com"/>
    <s v="Cory Cummings"/>
    <x v="8"/>
    <x v="0"/>
  </r>
  <r>
    <s v="John Nutbrown"/>
    <s v="EXP-10015252"/>
    <n v="161.63"/>
    <d v="2024-06-25T00:00:00"/>
    <x v="0"/>
    <s v="Wash Maintenance"/>
    <s v="window cleaning supplies"/>
    <m/>
    <m/>
    <m/>
    <m/>
    <m/>
    <m/>
    <m/>
    <m/>
    <m/>
    <m/>
    <m/>
    <m/>
    <m/>
    <m/>
    <m/>
    <m/>
    <m/>
    <m/>
    <m/>
    <m/>
    <m/>
    <d v="2024-08-02T00:00:00"/>
    <s v="SL60@tidalwaveautospa.com"/>
    <s v="Cory Cummings"/>
    <x v="8"/>
    <x v="0"/>
  </r>
  <r>
    <s v="John Nutbrown"/>
    <s v="EXP-10015252"/>
    <n v="143"/>
    <d v="2024-06-26T00:00:00"/>
    <x v="11"/>
    <s v="Small Tools"/>
    <s v="fan"/>
    <m/>
    <m/>
    <m/>
    <m/>
    <m/>
    <m/>
    <m/>
    <m/>
    <m/>
    <m/>
    <m/>
    <m/>
    <m/>
    <m/>
    <m/>
    <m/>
    <m/>
    <m/>
    <m/>
    <m/>
    <m/>
    <d v="2024-08-02T00:00:00"/>
    <s v="SL60@tidalwaveautospa.com"/>
    <s v="Cory Cummings"/>
    <x v="8"/>
    <x v="0"/>
  </r>
  <r>
    <s v="John Nutbrown"/>
    <s v="EXP-10015252"/>
    <n v="17.53"/>
    <d v="2024-06-26T00:00:00"/>
    <x v="9"/>
    <s v="Snacks"/>
    <s v="water"/>
    <m/>
    <m/>
    <m/>
    <m/>
    <m/>
    <m/>
    <m/>
    <m/>
    <m/>
    <m/>
    <m/>
    <m/>
    <m/>
    <m/>
    <m/>
    <m/>
    <m/>
    <m/>
    <m/>
    <m/>
    <m/>
    <d v="2024-08-02T00:00:00"/>
    <s v="SL60@tidalwaveautospa.com"/>
    <s v="Cory Cummings"/>
    <x v="8"/>
    <x v="0"/>
  </r>
  <r>
    <s v="John Nutbrown"/>
    <s v="EXP-10015252"/>
    <n v="140.38999999999999"/>
    <d v="2024-06-27T00:00:00"/>
    <x v="11"/>
    <s v="Small Tools"/>
    <s v="fan"/>
    <m/>
    <m/>
    <m/>
    <m/>
    <m/>
    <m/>
    <m/>
    <m/>
    <m/>
    <m/>
    <m/>
    <m/>
    <m/>
    <m/>
    <m/>
    <m/>
    <m/>
    <m/>
    <m/>
    <m/>
    <m/>
    <d v="2024-08-02T00:00:00"/>
    <s v="SL60@tidalwaveautospa.com"/>
    <s v="Cory Cummings"/>
    <x v="8"/>
    <x v="0"/>
  </r>
  <r>
    <s v="John Nutbrown"/>
    <s v="EXP-10015252"/>
    <n v="25.82"/>
    <d v="2024-06-28T00:00:00"/>
    <x v="9"/>
    <s v="Snacks"/>
    <s v="waters"/>
    <m/>
    <m/>
    <m/>
    <m/>
    <m/>
    <m/>
    <m/>
    <m/>
    <m/>
    <m/>
    <m/>
    <m/>
    <m/>
    <m/>
    <m/>
    <m/>
    <m/>
    <m/>
    <m/>
    <m/>
    <m/>
    <d v="2024-08-02T00:00:00"/>
    <s v="SL60@tidalwaveautospa.com"/>
    <s v="Cory Cummings"/>
    <x v="8"/>
    <x v="0"/>
  </r>
  <r>
    <s v="John Nutbrown"/>
    <s v="EXP-10015252"/>
    <n v="109.91"/>
    <d v="2024-06-28T00:00:00"/>
    <x v="11"/>
    <s v="Small Tools"/>
    <s v="New fanned fan"/>
    <m/>
    <m/>
    <m/>
    <m/>
    <m/>
    <m/>
    <m/>
    <m/>
    <m/>
    <m/>
    <m/>
    <m/>
    <m/>
    <m/>
    <m/>
    <m/>
    <m/>
    <m/>
    <m/>
    <m/>
    <m/>
    <d v="2024-08-02T00:00:00"/>
    <s v="SL60@tidalwaveautospa.com"/>
    <s v="Cory Cummings"/>
    <x v="8"/>
    <x v="0"/>
  </r>
  <r>
    <s v="John Nutbrown"/>
    <s v="EXP-10015252"/>
    <n v="37.29"/>
    <d v="2024-06-29T00:00:00"/>
    <x v="1"/>
    <s v="Parts"/>
    <s v="shark bites"/>
    <m/>
    <m/>
    <m/>
    <m/>
    <m/>
    <m/>
    <m/>
    <m/>
    <m/>
    <m/>
    <m/>
    <m/>
    <m/>
    <m/>
    <m/>
    <m/>
    <m/>
    <m/>
    <m/>
    <m/>
    <m/>
    <d v="2024-08-02T00:00:00"/>
    <s v="SL60@tidalwaveautospa.com"/>
    <s v="Cory Cummings"/>
    <x v="8"/>
    <x v="0"/>
  </r>
  <r>
    <s v="John Nutbrown"/>
    <s v="EXP-10015252"/>
    <n v="57.18"/>
    <d v="2024-07-02T00:00:00"/>
    <x v="0"/>
    <s v="Wash Maintenance"/>
    <s v="degreaser"/>
    <m/>
    <m/>
    <m/>
    <m/>
    <m/>
    <m/>
    <m/>
    <m/>
    <m/>
    <m/>
    <m/>
    <m/>
    <m/>
    <m/>
    <m/>
    <m/>
    <m/>
    <m/>
    <m/>
    <m/>
    <m/>
    <d v="2024-08-02T00:00:00"/>
    <s v="SL60@tidalwaveautospa.com"/>
    <s v="Cory Cummings"/>
    <x v="8"/>
    <x v="0"/>
  </r>
  <r>
    <s v="John Nutbrown"/>
    <s v="EXP-10015252"/>
    <n v="2.2000000000000002"/>
    <d v="2024-07-03T00:00:00"/>
    <x v="0"/>
    <s v="Wash Maintenance"/>
    <s v="vinegar"/>
    <m/>
    <m/>
    <m/>
    <m/>
    <m/>
    <m/>
    <m/>
    <m/>
    <m/>
    <m/>
    <m/>
    <m/>
    <m/>
    <m/>
    <m/>
    <m/>
    <m/>
    <m/>
    <m/>
    <m/>
    <m/>
    <d v="2024-08-02T00:00:00"/>
    <s v="SL60@tidalwaveautospa.com"/>
    <s v="Cory Cummings"/>
    <x v="8"/>
    <x v="0"/>
  </r>
  <r>
    <s v="John Nutbrown"/>
    <s v="EXP-10015252"/>
    <n v="29.07"/>
    <d v="2024-07-03T00:00:00"/>
    <x v="9"/>
    <s v="Snacks"/>
    <s v="water for staff"/>
    <m/>
    <m/>
    <m/>
    <m/>
    <m/>
    <m/>
    <m/>
    <m/>
    <m/>
    <m/>
    <m/>
    <m/>
    <m/>
    <m/>
    <m/>
    <m/>
    <m/>
    <m/>
    <m/>
    <m/>
    <m/>
    <d v="2024-08-02T00:00:00"/>
    <s v="SL60@tidalwaveautospa.com"/>
    <s v="Cory Cummings"/>
    <x v="8"/>
    <x v="0"/>
  </r>
  <r>
    <s v="John Nutbrown"/>
    <s v="EXP-10015252"/>
    <n v="119.98"/>
    <d v="2024-07-05T00:00:00"/>
    <x v="0"/>
    <s v="Wash Maintenance"/>
    <s v="Down for Windows"/>
    <m/>
    <m/>
    <m/>
    <m/>
    <m/>
    <m/>
    <m/>
    <m/>
    <m/>
    <m/>
    <m/>
    <m/>
    <m/>
    <m/>
    <m/>
    <m/>
    <m/>
    <m/>
    <m/>
    <m/>
    <m/>
    <d v="2024-08-02T00:00:00"/>
    <s v="SL60@tidalwaveautospa.com"/>
    <s v="Cory Cummings"/>
    <x v="8"/>
    <x v="0"/>
  </r>
  <r>
    <s v="John Nutbrown"/>
    <s v="EXP-10015252"/>
    <n v="6.77"/>
    <d v="2024-07-06T00:00:00"/>
    <x v="0"/>
    <s v="Office Supplies"/>
    <s v="bathroom air freshener"/>
    <m/>
    <m/>
    <m/>
    <m/>
    <m/>
    <m/>
    <m/>
    <m/>
    <m/>
    <m/>
    <m/>
    <m/>
    <m/>
    <m/>
    <m/>
    <m/>
    <m/>
    <m/>
    <m/>
    <m/>
    <m/>
    <d v="2024-08-02T00:00:00"/>
    <s v="SL60@tidalwaveautospa.com"/>
    <s v="Cory Cummings"/>
    <x v="8"/>
    <x v="0"/>
  </r>
  <r>
    <s v="John Nutbrown"/>
    <s v="EXP-10015252"/>
    <n v="39.53"/>
    <d v="2024-07-07T00:00:00"/>
    <x v="0"/>
    <s v="Wash Maintenance"/>
    <s v="Scrapers and goo remover"/>
    <m/>
    <m/>
    <m/>
    <m/>
    <m/>
    <m/>
    <m/>
    <m/>
    <m/>
    <m/>
    <m/>
    <m/>
    <m/>
    <m/>
    <m/>
    <m/>
    <m/>
    <m/>
    <m/>
    <m/>
    <m/>
    <d v="2024-08-02T00:00:00"/>
    <s v="SL60@tidalwaveautospa.com"/>
    <s v="Cory Cummings"/>
    <x v="8"/>
    <x v="0"/>
  </r>
  <r>
    <s v="John Nutbrown"/>
    <s v="EXP-10015252"/>
    <n v="9.86"/>
    <d v="2024-07-08T00:00:00"/>
    <x v="0"/>
    <s v="Office Supplies"/>
    <s v="soap and air freshener for employee bathroom"/>
    <m/>
    <m/>
    <m/>
    <m/>
    <m/>
    <m/>
    <m/>
    <m/>
    <m/>
    <m/>
    <m/>
    <m/>
    <m/>
    <m/>
    <m/>
    <m/>
    <m/>
    <m/>
    <m/>
    <m/>
    <m/>
    <d v="2024-08-02T00:00:00"/>
    <s v="SL60@tidalwaveautospa.com"/>
    <s v="Cory Cummings"/>
    <x v="8"/>
    <x v="0"/>
  </r>
  <r>
    <s v="John Nutbrown"/>
    <s v="EXP-10015252"/>
    <n v="60.37"/>
    <d v="2024-07-12T00:00:00"/>
    <x v="9"/>
    <s v="Snacks"/>
    <s v="Gatorade for staff"/>
    <m/>
    <m/>
    <m/>
    <m/>
    <m/>
    <m/>
    <m/>
    <m/>
    <m/>
    <m/>
    <m/>
    <m/>
    <m/>
    <m/>
    <m/>
    <m/>
    <m/>
    <m/>
    <m/>
    <m/>
    <m/>
    <d v="2024-08-02T00:00:00"/>
    <s v="SL60@tidalwaveautospa.com"/>
    <s v="Cory Cummings"/>
    <x v="8"/>
    <x v="0"/>
  </r>
  <r>
    <s v="John Nutbrown"/>
    <s v="EXP-10015252"/>
    <n v="32.979999999999997"/>
    <d v="2024-07-14T00:00:00"/>
    <x v="1"/>
    <s v="Wash Maintenance"/>
    <s v="new trash can"/>
    <m/>
    <m/>
    <m/>
    <m/>
    <m/>
    <m/>
    <m/>
    <m/>
    <m/>
    <m/>
    <m/>
    <m/>
    <m/>
    <m/>
    <m/>
    <m/>
    <m/>
    <m/>
    <m/>
    <m/>
    <m/>
    <d v="2024-08-02T00:00:00"/>
    <s v="SL60@tidalwaveautospa.com"/>
    <s v="Cory Cummings"/>
    <x v="8"/>
    <x v="0"/>
  </r>
  <r>
    <s v="John Nutbrown"/>
    <s v="EXP-10015252"/>
    <n v="28.34"/>
    <d v="2024-07-14T00:00:00"/>
    <x v="9"/>
    <s v="Snacks"/>
    <s v="waters for staff"/>
    <m/>
    <m/>
    <m/>
    <m/>
    <m/>
    <m/>
    <m/>
    <m/>
    <m/>
    <m/>
    <m/>
    <m/>
    <m/>
    <m/>
    <m/>
    <m/>
    <m/>
    <m/>
    <m/>
    <m/>
    <m/>
    <d v="2024-08-02T00:00:00"/>
    <s v="SL60@tidalwaveautospa.com"/>
    <s v="Cory Cummings"/>
    <x v="8"/>
    <x v="0"/>
  </r>
  <r>
    <s v="John Nutbrown"/>
    <s v="EXP-10015252"/>
    <n v="7.68"/>
    <d v="2024-07-15T00:00:00"/>
    <x v="1"/>
    <s v="Parts"/>
    <s v="self-tapping screws"/>
    <m/>
    <m/>
    <m/>
    <m/>
    <m/>
    <m/>
    <m/>
    <m/>
    <m/>
    <m/>
    <m/>
    <m/>
    <m/>
    <m/>
    <m/>
    <m/>
    <m/>
    <m/>
    <m/>
    <m/>
    <m/>
    <d v="2024-08-02T00:00:00"/>
    <s v="SL60@tidalwaveautospa.com"/>
    <s v="Cory Cummings"/>
    <x v="8"/>
    <x v="0"/>
  </r>
  <r>
    <s v="Billy Picou"/>
    <s v="EXP-10015075"/>
    <n v="58.01"/>
    <d v="2024-06-20T00:00:00"/>
    <x v="23"/>
    <s v="Snacks"/>
    <s v="Waters and gatorade for staff"/>
    <m/>
    <m/>
    <m/>
    <m/>
    <m/>
    <m/>
    <m/>
    <m/>
    <m/>
    <m/>
    <m/>
    <m/>
    <m/>
    <m/>
    <m/>
    <m/>
    <m/>
    <m/>
    <m/>
    <m/>
    <m/>
    <d v="2024-08-02T00:00:00"/>
    <s v="SL187@tidalwaveautospa.com"/>
    <s v="Jeff Mathis"/>
    <x v="8"/>
    <x v="0"/>
  </r>
  <r>
    <s v="Billy Picou"/>
    <s v="EXP-10015075"/>
    <n v="17.13"/>
    <d v="2024-06-29T00:00:00"/>
    <x v="23"/>
    <s v="Snacks"/>
    <s v="Water for staff"/>
    <m/>
    <m/>
    <m/>
    <m/>
    <m/>
    <m/>
    <m/>
    <m/>
    <m/>
    <m/>
    <m/>
    <m/>
    <m/>
    <m/>
    <m/>
    <m/>
    <m/>
    <m/>
    <m/>
    <m/>
    <m/>
    <d v="2024-08-02T00:00:00"/>
    <s v="SL187@tidalwaveautospa.com"/>
    <s v="Jeff Mathis"/>
    <x v="8"/>
    <x v="0"/>
  </r>
  <r>
    <s v="Billy Picou"/>
    <s v="EXP-10015075"/>
    <n v="52"/>
    <d v="2024-07-01T00:00:00"/>
    <x v="23"/>
    <s v="Snacks"/>
    <s v="Water and Gatorade"/>
    <m/>
    <m/>
    <m/>
    <m/>
    <m/>
    <m/>
    <m/>
    <m/>
    <m/>
    <m/>
    <m/>
    <m/>
    <m/>
    <m/>
    <m/>
    <m/>
    <m/>
    <m/>
    <m/>
    <m/>
    <m/>
    <d v="2024-08-02T00:00:00"/>
    <s v="SL187@tidalwaveautospa.com"/>
    <s v="Jeff Mathis"/>
    <x v="8"/>
    <x v="0"/>
  </r>
  <r>
    <s v="Billy Picou"/>
    <s v="EXP-10015075"/>
    <n v="-10.94"/>
    <d v="2024-07-07T00:00:00"/>
    <x v="22"/>
    <s v="Office Supplies"/>
    <s v="refund for flood light"/>
    <m/>
    <m/>
    <m/>
    <m/>
    <m/>
    <m/>
    <m/>
    <m/>
    <m/>
    <m/>
    <m/>
    <m/>
    <m/>
    <m/>
    <m/>
    <m/>
    <m/>
    <m/>
    <m/>
    <m/>
    <m/>
    <d v="2024-08-02T00:00:00"/>
    <s v="SL187@tidalwaveautospa.com"/>
    <s v="Jeff Mathis"/>
    <x v="8"/>
    <x v="0"/>
  </r>
  <r>
    <s v="Billy Picou"/>
    <s v="EXP-10015075"/>
    <n v="45.82"/>
    <d v="2024-07-16T00:00:00"/>
    <x v="23"/>
    <s v="Snacks"/>
    <s v="Water and Gatorade for staff"/>
    <m/>
    <m/>
    <m/>
    <m/>
    <m/>
    <m/>
    <m/>
    <m/>
    <m/>
    <m/>
    <m/>
    <m/>
    <m/>
    <m/>
    <m/>
    <m/>
    <m/>
    <m/>
    <m/>
    <m/>
    <m/>
    <d v="2024-08-02T00:00:00"/>
    <s v="SL187@tidalwaveautospa.com"/>
    <s v="Jeff Mathis"/>
    <x v="8"/>
    <x v="0"/>
  </r>
  <r>
    <s v="Brian Frank"/>
    <s v="EXP-10014824"/>
    <n v="229.79"/>
    <d v="2024-05-14T00:00:00"/>
    <x v="2"/>
    <s v="Plumbing Expense"/>
    <s v="Pvc plug, caps , elbows, tubes"/>
    <m/>
    <m/>
    <m/>
    <m/>
    <m/>
    <m/>
    <m/>
    <m/>
    <m/>
    <m/>
    <m/>
    <m/>
    <m/>
    <m/>
    <m/>
    <m/>
    <m/>
    <m/>
    <m/>
    <m/>
    <m/>
    <d v="2024-08-02T00:00:00"/>
    <s v="SL73@tidalwaveautospa.com"/>
    <s v="Michael Donnelly"/>
    <x v="8"/>
    <x v="0"/>
  </r>
  <r>
    <s v="Brian Frank"/>
    <s v="EXP-10014824"/>
    <n v="232.8"/>
    <d v="2024-06-26T00:00:00"/>
    <x v="11"/>
    <s v="Itemized"/>
    <s v="Xpt fan, hydration fluid"/>
    <m/>
    <m/>
    <m/>
    <m/>
    <m/>
    <m/>
    <m/>
    <m/>
    <m/>
    <m/>
    <m/>
    <m/>
    <m/>
    <m/>
    <m/>
    <m/>
    <m/>
    <m/>
    <m/>
    <m/>
    <m/>
    <d v="2024-08-02T00:00:00"/>
    <s v="SL73@tidalwaveautospa.com"/>
    <s v="Michael Donnelly"/>
    <x v="8"/>
    <x v="0"/>
  </r>
  <r>
    <s v="ERIK NORDGREN"/>
    <s v="EXP-10015207"/>
    <n v="53.52"/>
    <d v="2024-07-16T00:00:00"/>
    <x v="23"/>
    <s v="Itemized"/>
    <s v="Water and gloves"/>
    <m/>
    <m/>
    <m/>
    <m/>
    <m/>
    <m/>
    <m/>
    <m/>
    <m/>
    <m/>
    <m/>
    <m/>
    <m/>
    <m/>
    <m/>
    <m/>
    <m/>
    <m/>
    <m/>
    <m/>
    <m/>
    <d v="2024-08-02T00:00:00"/>
    <s v="SL225@tidalwaveautospa.com"/>
    <s v="Michael Dodge"/>
    <x v="8"/>
    <x v="0"/>
  </r>
  <r>
    <s v="Franco Caretti"/>
    <s v="EXP-10014671"/>
    <n v="223.21"/>
    <d v="2024-06-23T00:00:00"/>
    <x v="1"/>
    <s v="Parts"/>
    <s v="Shocks for wraps (wrong kind will return)"/>
    <m/>
    <m/>
    <m/>
    <m/>
    <m/>
    <m/>
    <m/>
    <m/>
    <m/>
    <m/>
    <m/>
    <m/>
    <m/>
    <m/>
    <m/>
    <m/>
    <m/>
    <m/>
    <m/>
    <m/>
    <m/>
    <d v="2024-08-02T00:00:00"/>
    <s v="SL127@tidalwaveautospa.com"/>
    <s v="Patrick Rollins"/>
    <x v="8"/>
    <x v="0"/>
  </r>
  <r>
    <s v="Franco Caretti"/>
    <s v="EXP-10014671"/>
    <n v="61.06"/>
    <d v="2024-06-30T00:00:00"/>
    <x v="22"/>
    <s v="Parts"/>
    <s v="Shocks for wraps"/>
    <m/>
    <m/>
    <m/>
    <m/>
    <m/>
    <m/>
    <m/>
    <m/>
    <m/>
    <m/>
    <m/>
    <m/>
    <m/>
    <m/>
    <m/>
    <m/>
    <m/>
    <m/>
    <m/>
    <m/>
    <m/>
    <d v="2024-08-02T00:00:00"/>
    <s v="SL127@tidalwaveautospa.com"/>
    <s v="Patrick Rollins"/>
    <x v="8"/>
    <x v="0"/>
  </r>
  <r>
    <s v="Franco Caretti"/>
    <s v="EXP-10014671"/>
    <n v="366.81"/>
    <d v="2024-07-02T00:00:00"/>
    <x v="22"/>
    <s v="Parts"/>
    <s v="3 hydraulic hoses with connectors/oil for conveyor"/>
    <m/>
    <m/>
    <m/>
    <m/>
    <m/>
    <m/>
    <m/>
    <m/>
    <m/>
    <m/>
    <m/>
    <m/>
    <m/>
    <m/>
    <m/>
    <m/>
    <m/>
    <m/>
    <m/>
    <m/>
    <m/>
    <d v="2024-08-02T00:00:00"/>
    <s v="SL127@tidalwaveautospa.com"/>
    <s v="Patrick Rollins"/>
    <x v="8"/>
    <x v="0"/>
  </r>
  <r>
    <s v="Franco Caretti"/>
    <s v="EXP-10014671"/>
    <n v="147"/>
    <d v="2024-07-03T00:00:00"/>
    <x v="60"/>
    <s v="Safety Supplies"/>
    <s v="Fire extinguisher inspections"/>
    <m/>
    <m/>
    <m/>
    <m/>
    <m/>
    <m/>
    <m/>
    <m/>
    <m/>
    <m/>
    <m/>
    <m/>
    <m/>
    <m/>
    <m/>
    <m/>
    <m/>
    <m/>
    <m/>
    <m/>
    <m/>
    <d v="2024-08-02T00:00:00"/>
    <s v="SL127@tidalwaveautospa.com"/>
    <s v="Patrick Rollins"/>
    <x v="8"/>
    <x v="0"/>
  </r>
  <r>
    <s v="Franco Caretti"/>
    <s v="EXP-10014671"/>
    <n v="30.26"/>
    <d v="2024-07-05T00:00:00"/>
    <x v="22"/>
    <s v="Parts"/>
    <s v="Parts for lo ph foamer"/>
    <m/>
    <m/>
    <m/>
    <m/>
    <m/>
    <m/>
    <m/>
    <m/>
    <m/>
    <m/>
    <m/>
    <m/>
    <m/>
    <m/>
    <m/>
    <m/>
    <m/>
    <m/>
    <m/>
    <m/>
    <m/>
    <d v="2024-08-02T00:00:00"/>
    <s v="SL127@tidalwaveautospa.com"/>
    <s v="Patrick Rollins"/>
    <x v="8"/>
    <x v="0"/>
  </r>
  <r>
    <s v="Franco Caretti"/>
    <s v="EXP-10014671"/>
    <n v="-5.53"/>
    <d v="2024-07-06T00:00:00"/>
    <x v="22"/>
    <s v="Parts"/>
    <s v="Returned part for lo ph foamer"/>
    <m/>
    <m/>
    <m/>
    <m/>
    <m/>
    <m/>
    <m/>
    <m/>
    <m/>
    <m/>
    <m/>
    <m/>
    <m/>
    <m/>
    <m/>
    <m/>
    <m/>
    <m/>
    <m/>
    <m/>
    <m/>
    <d v="2024-08-02T00:00:00"/>
    <s v="SL127@tidalwaveautospa.com"/>
    <s v="Patrick Rollins"/>
    <x v="8"/>
    <x v="0"/>
  </r>
  <r>
    <s v="Franco Caretti"/>
    <s v="EXP-10014671"/>
    <n v="40.18"/>
    <d v="2024-07-06T00:00:00"/>
    <x v="22"/>
    <s v="Parts"/>
    <s v="Flapper for toilet, parts for lo ph foamer"/>
    <m/>
    <m/>
    <m/>
    <m/>
    <m/>
    <m/>
    <m/>
    <m/>
    <m/>
    <m/>
    <m/>
    <m/>
    <m/>
    <m/>
    <m/>
    <m/>
    <m/>
    <m/>
    <m/>
    <m/>
    <m/>
    <d v="2024-08-02T00:00:00"/>
    <s v="SL127@tidalwaveautospa.com"/>
    <s v="Patrick Rollins"/>
    <x v="8"/>
    <x v="0"/>
  </r>
  <r>
    <s v="Franco Caretti"/>
    <s v="EXP-10014671"/>
    <n v="8.16"/>
    <d v="2024-07-06T00:00:00"/>
    <x v="22"/>
    <s v="Parts"/>
    <s v="Bushing for lo ph foamer"/>
    <m/>
    <m/>
    <m/>
    <m/>
    <m/>
    <m/>
    <m/>
    <m/>
    <m/>
    <m/>
    <m/>
    <m/>
    <m/>
    <m/>
    <m/>
    <m/>
    <m/>
    <m/>
    <m/>
    <m/>
    <m/>
    <d v="2024-08-02T00:00:00"/>
    <s v="SL127@tidalwaveautospa.com"/>
    <s v="Patrick Rollins"/>
    <x v="8"/>
    <x v="0"/>
  </r>
  <r>
    <s v="Franco Caretti"/>
    <s v="EXP-10014671"/>
    <n v="9.9700000000000006"/>
    <d v="2024-07-11T00:00:00"/>
    <x v="22"/>
    <s v="Parts"/>
    <s v="Anchors for remounting eye wash station"/>
    <m/>
    <m/>
    <m/>
    <m/>
    <m/>
    <m/>
    <m/>
    <m/>
    <m/>
    <m/>
    <m/>
    <m/>
    <m/>
    <m/>
    <m/>
    <m/>
    <m/>
    <m/>
    <m/>
    <m/>
    <m/>
    <d v="2024-08-02T00:00:00"/>
    <s v="SL127@tidalwaveautospa.com"/>
    <s v="Patrick Rollins"/>
    <x v="8"/>
    <x v="0"/>
  </r>
  <r>
    <s v="Franco Caretti"/>
    <s v="EXP-10014671"/>
    <n v="31.26"/>
    <d v="2024-07-12T00:00:00"/>
    <x v="35"/>
    <s v="Wash Maintenance"/>
    <s v="Prep hose"/>
    <m/>
    <m/>
    <m/>
    <m/>
    <m/>
    <m/>
    <m/>
    <m/>
    <m/>
    <m/>
    <m/>
    <m/>
    <m/>
    <m/>
    <m/>
    <m/>
    <m/>
    <m/>
    <m/>
    <m/>
    <m/>
    <d v="2024-08-02T00:00:00"/>
    <s v="SL127@tidalwaveautospa.com"/>
    <s v="Patrick Rollins"/>
    <x v="8"/>
    <x v="0"/>
  </r>
  <r>
    <s v="Franco Caretti"/>
    <s v="EXP-10014671"/>
    <n v="40.74"/>
    <d v="2024-07-12T00:00:00"/>
    <x v="35"/>
    <s v="Wash Maintenance"/>
    <s v="Prep hose"/>
    <m/>
    <m/>
    <m/>
    <m/>
    <m/>
    <m/>
    <m/>
    <m/>
    <m/>
    <m/>
    <m/>
    <m/>
    <m/>
    <m/>
    <m/>
    <m/>
    <m/>
    <m/>
    <m/>
    <m/>
    <m/>
    <d v="2024-08-02T00:00:00"/>
    <s v="SL127@tidalwaveautospa.com"/>
    <s v="Patrick Rollins"/>
    <x v="8"/>
    <x v="0"/>
  </r>
  <r>
    <s v="Franco Caretti"/>
    <s v="EXP-10014671"/>
    <n v="-31.26"/>
    <d v="2024-07-14T00:00:00"/>
    <x v="35"/>
    <s v="Wash Maintenance"/>
    <s v="Prep hose returned"/>
    <m/>
    <m/>
    <m/>
    <m/>
    <m/>
    <m/>
    <m/>
    <m/>
    <m/>
    <m/>
    <m/>
    <m/>
    <m/>
    <m/>
    <m/>
    <m/>
    <m/>
    <m/>
    <m/>
    <m/>
    <m/>
    <d v="2024-08-02T00:00:00"/>
    <s v="SL127@tidalwaveautospa.com"/>
    <s v="Patrick Rollins"/>
    <x v="8"/>
    <x v="0"/>
  </r>
  <r>
    <s v="Kyle Rovansek"/>
    <s v="EXP-10015296"/>
    <n v="17.72"/>
    <d v="2024-06-27T00:00:00"/>
    <x v="6"/>
    <s v="Parts"/>
    <s v="bolts and nuts for tireshine fix"/>
    <m/>
    <m/>
    <m/>
    <m/>
    <m/>
    <m/>
    <m/>
    <m/>
    <m/>
    <m/>
    <m/>
    <m/>
    <m/>
    <m/>
    <m/>
    <m/>
    <m/>
    <m/>
    <m/>
    <m/>
    <m/>
    <d v="2024-08-02T00:00:00"/>
    <s v="kyle.rovansek@tidalwaveautospa.com"/>
    <s v="Bruce Maxwell"/>
    <x v="8"/>
    <x v="0"/>
  </r>
  <r>
    <s v="Lora Youngmark"/>
    <s v="EXP-10015167"/>
    <n v="241.32"/>
    <d v="2024-06-10T00:00:00"/>
    <x v="1"/>
    <s v="Parts"/>
    <s v="H Hoses"/>
    <m/>
    <m/>
    <m/>
    <m/>
    <m/>
    <m/>
    <m/>
    <m/>
    <m/>
    <m/>
    <m/>
    <m/>
    <m/>
    <m/>
    <m/>
    <m/>
    <m/>
    <m/>
    <m/>
    <m/>
    <m/>
    <d v="2024-08-02T00:00:00"/>
    <s v="SL143@tidalwaveautospa.com"/>
    <s v="Andrew Stephens"/>
    <x v="8"/>
    <x v="0"/>
  </r>
  <r>
    <s v="Lora Youngmark"/>
    <s v="EXP-10015167"/>
    <n v="533.12"/>
    <d v="2024-06-13T00:00:00"/>
    <x v="0"/>
    <s v="Wash Maintenance"/>
    <s v="Salt"/>
    <m/>
    <m/>
    <m/>
    <m/>
    <m/>
    <m/>
    <m/>
    <m/>
    <m/>
    <m/>
    <m/>
    <m/>
    <m/>
    <m/>
    <m/>
    <m/>
    <m/>
    <m/>
    <m/>
    <m/>
    <m/>
    <d v="2024-08-02T00:00:00"/>
    <s v="SL143@tidalwaveautospa.com"/>
    <s v="Andrew Stephens"/>
    <x v="8"/>
    <x v="0"/>
  </r>
  <r>
    <s v="Lora Youngmark"/>
    <s v="EXP-10015167"/>
    <n v="100.3"/>
    <d v="2024-06-18T00:00:00"/>
    <x v="0"/>
    <s v="Small Tools"/>
    <s v="Pressure Hose &amp; Nozzles"/>
    <m/>
    <m/>
    <m/>
    <m/>
    <m/>
    <m/>
    <m/>
    <m/>
    <m/>
    <m/>
    <m/>
    <m/>
    <m/>
    <m/>
    <m/>
    <m/>
    <m/>
    <m/>
    <m/>
    <m/>
    <m/>
    <d v="2024-08-02T00:00:00"/>
    <s v="SL143@tidalwaveautospa.com"/>
    <s v="Andrew Stephens"/>
    <x v="8"/>
    <x v="0"/>
  </r>
  <r>
    <s v="Lora Youngmark"/>
    <s v="EXP-10015167"/>
    <n v="66.86"/>
    <d v="2024-06-28T00:00:00"/>
    <x v="0"/>
    <s v="Wash Maintenance"/>
    <s v="Window Scrubber Squeegie"/>
    <m/>
    <m/>
    <m/>
    <m/>
    <m/>
    <m/>
    <m/>
    <m/>
    <m/>
    <m/>
    <m/>
    <m/>
    <m/>
    <m/>
    <m/>
    <m/>
    <m/>
    <m/>
    <m/>
    <m/>
    <m/>
    <d v="2024-08-02T00:00:00"/>
    <s v="SL143@tidalwaveautospa.com"/>
    <s v="Andrew Stephens"/>
    <x v="8"/>
    <x v="0"/>
  </r>
  <r>
    <s v="Lora Youngmark"/>
    <s v="EXP-10015167"/>
    <n v="196.33"/>
    <d v="2024-07-01T00:00:00"/>
    <x v="0"/>
    <s v="Wash Maintenance"/>
    <s v="Chemical Mixing station"/>
    <m/>
    <m/>
    <m/>
    <m/>
    <m/>
    <m/>
    <m/>
    <m/>
    <m/>
    <m/>
    <m/>
    <m/>
    <m/>
    <m/>
    <m/>
    <m/>
    <m/>
    <m/>
    <m/>
    <m/>
    <m/>
    <d v="2024-08-02T00:00:00"/>
    <s v="SL143@tidalwaveautospa.com"/>
    <s v="Andrew Stephens"/>
    <x v="8"/>
    <x v="0"/>
  </r>
  <r>
    <s v="Lora Youngmark"/>
    <s v="EXP-10015167"/>
    <n v="63.94"/>
    <d v="2024-07-10T00:00:00"/>
    <x v="0"/>
    <s v="Wash Maintenance"/>
    <s v="Cleaning Brushes"/>
    <m/>
    <m/>
    <m/>
    <m/>
    <m/>
    <m/>
    <m/>
    <m/>
    <m/>
    <m/>
    <m/>
    <m/>
    <m/>
    <m/>
    <m/>
    <m/>
    <m/>
    <m/>
    <m/>
    <m/>
    <m/>
    <d v="2024-08-02T00:00:00"/>
    <s v="SL143@tidalwaveautospa.com"/>
    <s v="Andrew Stephens"/>
    <x v="8"/>
    <x v="0"/>
  </r>
  <r>
    <s v="Lora Youngmark"/>
    <s v="EXP-10015169"/>
    <n v="574.32000000000005"/>
    <d v="2024-07-08T00:00:00"/>
    <x v="35"/>
    <s v="Plumbing Expense"/>
    <s v="Seal kit for Reclaim"/>
    <m/>
    <m/>
    <m/>
    <m/>
    <m/>
    <m/>
    <m/>
    <m/>
    <m/>
    <m/>
    <m/>
    <m/>
    <m/>
    <m/>
    <m/>
    <m/>
    <m/>
    <m/>
    <m/>
    <m/>
    <m/>
    <d v="2024-08-02T00:00:00"/>
    <s v="SL143@tidalwaveautospa.com"/>
    <s v="Andrew Stephens"/>
    <x v="8"/>
    <x v="0"/>
  </r>
  <r>
    <s v="Lora Youngmark"/>
    <s v="EXP-10015169"/>
    <n v="53.92"/>
    <d v="2024-07-09T00:00:00"/>
    <x v="6"/>
    <s v="Wash Maintenance"/>
    <s v="Hydraulic oil"/>
    <m/>
    <m/>
    <m/>
    <m/>
    <m/>
    <m/>
    <m/>
    <m/>
    <m/>
    <m/>
    <m/>
    <m/>
    <m/>
    <m/>
    <m/>
    <m/>
    <m/>
    <m/>
    <m/>
    <m/>
    <m/>
    <d v="2024-08-02T00:00:00"/>
    <s v="SL143@tidalwaveautospa.com"/>
    <s v="Andrew Stephens"/>
    <x v="8"/>
    <x v="0"/>
  </r>
  <r>
    <s v="Lora Youngmark"/>
    <s v="EXP-10015169"/>
    <n v="28.48"/>
    <d v="2024-07-09T00:00:00"/>
    <x v="23"/>
    <s v="Wash Maintenance"/>
    <s v="CLR - CLEANER"/>
    <m/>
    <m/>
    <m/>
    <m/>
    <m/>
    <m/>
    <m/>
    <m/>
    <m/>
    <m/>
    <m/>
    <m/>
    <m/>
    <m/>
    <m/>
    <m/>
    <m/>
    <m/>
    <m/>
    <m/>
    <m/>
    <d v="2024-08-02T00:00:00"/>
    <s v="SL143@tidalwaveautospa.com"/>
    <s v="Andrew Stephens"/>
    <x v="8"/>
    <x v="0"/>
  </r>
  <r>
    <s v="Michael Dodge"/>
    <s v="EXP-10015275"/>
    <n v="513.08000000000004"/>
    <d v="2024-07-02T00:00:00"/>
    <x v="0"/>
    <s v="Office Supplies"/>
    <s v="Ops gift card for aupplies"/>
    <m/>
    <m/>
    <m/>
    <m/>
    <m/>
    <m/>
    <m/>
    <m/>
    <m/>
    <m/>
    <m/>
    <m/>
    <m/>
    <m/>
    <m/>
    <m/>
    <m/>
    <m/>
    <m/>
    <m/>
    <m/>
    <d v="2024-08-02T00:00:00"/>
    <s v="dodge@twavelead.com"/>
    <s v="Bruce Maxwell"/>
    <x v="8"/>
    <x v="0"/>
  </r>
  <r>
    <s v="Michael Dodge"/>
    <s v="EXP-10015275"/>
    <n v="554.95000000000005"/>
    <d v="2024-07-02T00:00:00"/>
    <x v="2"/>
    <s v="Parts"/>
    <s v="Hp hose repair"/>
    <m/>
    <m/>
    <m/>
    <m/>
    <m/>
    <m/>
    <m/>
    <m/>
    <m/>
    <m/>
    <m/>
    <m/>
    <m/>
    <m/>
    <m/>
    <m/>
    <m/>
    <m/>
    <m/>
    <m/>
    <m/>
    <d v="2024-08-02T00:00:00"/>
    <s v="dodge@twavelead.com"/>
    <s v="Bruce Maxwell"/>
    <x v="8"/>
    <x v="0"/>
  </r>
  <r>
    <s v="Michael Dodge"/>
    <s v="EXP-10015275"/>
    <n v="505.95"/>
    <d v="2024-07-16T00:00:00"/>
    <x v="0"/>
    <s v="Office Supplies"/>
    <s v="Theydon Bend ops gift card for supplies"/>
    <m/>
    <m/>
    <m/>
    <m/>
    <m/>
    <m/>
    <m/>
    <m/>
    <m/>
    <m/>
    <m/>
    <m/>
    <m/>
    <m/>
    <m/>
    <m/>
    <m/>
    <m/>
    <m/>
    <m/>
    <m/>
    <d v="2024-08-02T00:00:00"/>
    <s v="dodge@twavelead.com"/>
    <s v="Bruce Maxwell"/>
    <x v="8"/>
    <x v="0"/>
  </r>
  <r>
    <s v="Shawn Herrick"/>
    <s v="EXP-10015134"/>
    <n v="110.16"/>
    <d v="2024-07-12T00:00:00"/>
    <x v="18"/>
    <s v="Office Supplies"/>
    <s v="Cleaning and office paper"/>
    <m/>
    <m/>
    <m/>
    <m/>
    <m/>
    <m/>
    <m/>
    <m/>
    <m/>
    <m/>
    <m/>
    <m/>
    <m/>
    <m/>
    <m/>
    <m/>
    <m/>
    <m/>
    <m/>
    <m/>
    <m/>
    <d v="2024-08-02T00:00:00"/>
    <s v="shawn.herrick@tidalwaveautospa.com"/>
    <s v="Patrick Rollins"/>
    <x v="8"/>
    <x v="0"/>
  </r>
  <r>
    <s v="John Sauers"/>
    <s v="EXP-10015245"/>
    <n v="2.42"/>
    <d v="2024-07-14T00:00:00"/>
    <x v="23"/>
    <s v="Small Tools"/>
    <s v="razor blades"/>
    <m/>
    <m/>
    <m/>
    <m/>
    <m/>
    <m/>
    <m/>
    <m/>
    <m/>
    <m/>
    <m/>
    <m/>
    <m/>
    <m/>
    <m/>
    <m/>
    <m/>
    <m/>
    <m/>
    <m/>
    <m/>
    <d v="2024-08-02T00:00:00"/>
    <s v="SL216@tidalwaveautospa.com"/>
    <s v="Patrick Rollins"/>
    <x v="8"/>
    <x v="0"/>
  </r>
  <r>
    <s v="John Sauers"/>
    <s v="EXP-10015245"/>
    <n v="33.81"/>
    <d v="2024-07-16T00:00:00"/>
    <x v="19"/>
    <s v="Itemized"/>
    <s v="water and envelopes"/>
    <m/>
    <m/>
    <m/>
    <m/>
    <m/>
    <m/>
    <m/>
    <m/>
    <m/>
    <m/>
    <m/>
    <m/>
    <m/>
    <m/>
    <m/>
    <m/>
    <m/>
    <m/>
    <m/>
    <m/>
    <m/>
    <d v="2024-08-02T00:00:00"/>
    <s v="SL216@tidalwaveautospa.com"/>
    <s v="Patrick Rollins"/>
    <x v="8"/>
    <x v="0"/>
  </r>
  <r>
    <s v="Patrick Radford"/>
    <s v="EXP-10014978"/>
    <n v="23.55"/>
    <d v="2024-07-10T00:00:00"/>
    <x v="7"/>
    <s v="Parts"/>
    <s v="Beaver Dam-Replacing square key stock on tire brush motor"/>
    <m/>
    <m/>
    <m/>
    <m/>
    <m/>
    <m/>
    <m/>
    <m/>
    <m/>
    <m/>
    <m/>
    <m/>
    <m/>
    <m/>
    <m/>
    <m/>
    <m/>
    <m/>
    <m/>
    <m/>
    <m/>
    <d v="2024-08-02T00:00:00"/>
    <s v="Patrick.radford@tidalwaveautospa.com"/>
    <s v="Timothy Fruge"/>
    <x v="8"/>
    <x v="0"/>
  </r>
  <r>
    <s v="Patrick Radford"/>
    <s v="EXP-10014978"/>
    <n v="18.010000000000002"/>
    <d v="2024-07-11T00:00:00"/>
    <x v="1"/>
    <s v="Parts"/>
    <s v="Platteville replace woodruff key on tirebrush"/>
    <m/>
    <m/>
    <m/>
    <m/>
    <m/>
    <m/>
    <m/>
    <m/>
    <m/>
    <m/>
    <m/>
    <m/>
    <m/>
    <m/>
    <m/>
    <m/>
    <m/>
    <m/>
    <m/>
    <m/>
    <m/>
    <d v="2024-08-02T00:00:00"/>
    <s v="Patrick.radford@tidalwaveautospa.com"/>
    <s v="Timothy Fruge"/>
    <x v="8"/>
    <x v="0"/>
  </r>
  <r>
    <s v="Patrick Radford"/>
    <s v="EXP-10014978"/>
    <n v="46.85"/>
    <d v="2024-07-11T00:00:00"/>
    <x v="17"/>
    <s v="Car Rental"/>
    <s v="Rental car-QC platteville-Marshfield-Beaver Dam-Burlington"/>
    <m/>
    <m/>
    <m/>
    <m/>
    <m/>
    <m/>
    <m/>
    <m/>
    <m/>
    <m/>
    <m/>
    <m/>
    <m/>
    <m/>
    <m/>
    <m/>
    <m/>
    <m/>
    <m/>
    <m/>
    <m/>
    <d v="2024-08-02T00:00:00"/>
    <s v="Patrick.radford@tidalwaveautospa.com"/>
    <s v="Timothy Fruge"/>
    <x v="8"/>
    <x v="0"/>
  </r>
  <r>
    <s v="John Norris"/>
    <s v="EXP-10014646"/>
    <n v="136.57"/>
    <d v="2024-05-14T00:00:00"/>
    <x v="35"/>
    <s v="Small Tools"/>
    <s v="Drill bits, ratchet tool"/>
    <m/>
    <m/>
    <m/>
    <m/>
    <m/>
    <m/>
    <m/>
    <m/>
    <m/>
    <m/>
    <m/>
    <m/>
    <m/>
    <m/>
    <m/>
    <m/>
    <m/>
    <m/>
    <m/>
    <m/>
    <m/>
    <d v="2024-08-02T00:00:00"/>
    <s v="SL275@tidalwaveautospa.com"/>
    <s v="Michael Dodge"/>
    <x v="8"/>
    <x v="0"/>
  </r>
  <r>
    <s v="John Norris"/>
    <s v="EXP-10014646"/>
    <n v="32.380000000000003"/>
    <d v="2024-05-23T00:00:00"/>
    <x v="35"/>
    <s v="Office Supplies"/>
    <s v="Wireless mouse and keyboard for xpt"/>
    <m/>
    <m/>
    <m/>
    <m/>
    <m/>
    <m/>
    <m/>
    <m/>
    <m/>
    <m/>
    <m/>
    <m/>
    <m/>
    <m/>
    <m/>
    <m/>
    <m/>
    <m/>
    <m/>
    <m/>
    <m/>
    <d v="2024-08-02T00:00:00"/>
    <s v="SL275@tidalwaveautospa.com"/>
    <s v="Michael Dodge"/>
    <x v="8"/>
    <x v="0"/>
  </r>
  <r>
    <s v="John Norris"/>
    <s v="EXP-10014646"/>
    <n v="89.28"/>
    <d v="2024-05-28T00:00:00"/>
    <x v="35"/>
    <s v="Wash Supplies"/>
    <s v="Microfiber towels"/>
    <m/>
    <m/>
    <m/>
    <m/>
    <m/>
    <m/>
    <m/>
    <m/>
    <m/>
    <m/>
    <m/>
    <m/>
    <m/>
    <m/>
    <m/>
    <m/>
    <m/>
    <m/>
    <m/>
    <m/>
    <m/>
    <d v="2024-08-02T00:00:00"/>
    <s v="SL275@tidalwaveautospa.com"/>
    <s v="Michael Dodge"/>
    <x v="8"/>
    <x v="0"/>
  </r>
  <r>
    <s v="John Norris"/>
    <s v="EXP-10014646"/>
    <n v="73.59"/>
    <d v="2024-06-05T00:00:00"/>
    <x v="3"/>
    <s v="Parts"/>
    <s v="Part for customer repair 2005 ford f150 tristan watson 80629-801653"/>
    <m/>
    <m/>
    <m/>
    <m/>
    <m/>
    <m/>
    <m/>
    <m/>
    <m/>
    <m/>
    <m/>
    <m/>
    <m/>
    <m/>
    <m/>
    <m/>
    <m/>
    <m/>
    <m/>
    <m/>
    <m/>
    <d v="2024-08-02T00:00:00"/>
    <s v="SL275@tidalwaveautospa.com"/>
    <s v="Michael Dodge"/>
    <x v="8"/>
    <x v="0"/>
  </r>
  <r>
    <s v="John Norris"/>
    <s v="EXP-10014646"/>
    <n v="107.17"/>
    <d v="2024-06-06T00:00:00"/>
    <x v="35"/>
    <s v="Wash Maintenance"/>
    <s v="Filters for powernpacks"/>
    <m/>
    <m/>
    <m/>
    <m/>
    <m/>
    <m/>
    <m/>
    <m/>
    <m/>
    <m/>
    <m/>
    <m/>
    <m/>
    <m/>
    <m/>
    <m/>
    <m/>
    <m/>
    <m/>
    <m/>
    <m/>
    <d v="2024-08-02T00:00:00"/>
    <s v="SL275@tidalwaveautospa.com"/>
    <s v="Michael Dodge"/>
    <x v="8"/>
    <x v="0"/>
  </r>
  <r>
    <s v="John Norris"/>
    <s v="EXP-10014646"/>
    <n v="36.700000000000003"/>
    <d v="2024-06-22T00:00:00"/>
    <x v="35"/>
    <s v="Small Tools"/>
    <s v="Oil filter wrenches to remove filtersnoffpower packs"/>
    <m/>
    <m/>
    <m/>
    <m/>
    <m/>
    <m/>
    <m/>
    <m/>
    <m/>
    <m/>
    <m/>
    <m/>
    <m/>
    <m/>
    <m/>
    <m/>
    <m/>
    <m/>
    <m/>
    <m/>
    <m/>
    <d v="2024-08-02T00:00:00"/>
    <s v="SL275@tidalwaveautospa.com"/>
    <s v="Michael Dodge"/>
    <x v="8"/>
    <x v="0"/>
  </r>
  <r>
    <s v="Jacob Johnston"/>
    <s v="EXP-10014672"/>
    <n v="721"/>
    <d v="2024-06-21T00:00:00"/>
    <x v="7"/>
    <s v="Wash Repairs"/>
    <s v="repair to office AC motherboard"/>
    <m/>
    <m/>
    <m/>
    <m/>
    <m/>
    <m/>
    <m/>
    <m/>
    <m/>
    <m/>
    <m/>
    <m/>
    <m/>
    <m/>
    <m/>
    <m/>
    <m/>
    <m/>
    <m/>
    <m/>
    <m/>
    <d v="2024-08-02T00:00:00"/>
    <s v="SL46@tidalwaveautospa.com"/>
    <s v="Michael Donnelly"/>
    <x v="8"/>
    <x v="0"/>
  </r>
  <r>
    <s v="Jacob Johnston"/>
    <s v="EXP-10014672"/>
    <n v="3338"/>
    <d v="2024-06-24T00:00:00"/>
    <x v="7"/>
    <s v="Equipment"/>
    <s v="New office AC"/>
    <m/>
    <m/>
    <m/>
    <m/>
    <m/>
    <m/>
    <m/>
    <m/>
    <m/>
    <m/>
    <m/>
    <m/>
    <m/>
    <m/>
    <m/>
    <m/>
    <m/>
    <m/>
    <m/>
    <m/>
    <m/>
    <d v="2024-08-02T00:00:00"/>
    <s v="SL46@tidalwaveautospa.com"/>
    <s v="Michael Donnelly"/>
    <x v="8"/>
    <x v="0"/>
  </r>
  <r>
    <s v="Jacob Johnston"/>
    <s v="EXP-10014672"/>
    <n v="41.52"/>
    <d v="2024-07-13T00:00:00"/>
    <x v="2"/>
    <s v="Parts"/>
    <s v="fittings for powerpack"/>
    <m/>
    <m/>
    <m/>
    <m/>
    <m/>
    <m/>
    <m/>
    <m/>
    <m/>
    <m/>
    <m/>
    <m/>
    <m/>
    <m/>
    <m/>
    <m/>
    <m/>
    <m/>
    <m/>
    <m/>
    <m/>
    <d v="2024-08-02T00:00:00"/>
    <s v="SL46@tidalwaveautospa.com"/>
    <s v="Michael Donnelly"/>
    <x v="8"/>
    <x v="0"/>
  </r>
  <r>
    <s v="Jacob Johnston"/>
    <s v="EXP-10014672"/>
    <n v="45.85"/>
    <d v="2024-07-15T00:00:00"/>
    <x v="9"/>
    <s v="Snacks"/>
    <s v="gatorade, Popsicles, snacks"/>
    <m/>
    <m/>
    <m/>
    <m/>
    <m/>
    <m/>
    <m/>
    <m/>
    <m/>
    <m/>
    <m/>
    <m/>
    <m/>
    <m/>
    <m/>
    <m/>
    <m/>
    <m/>
    <m/>
    <m/>
    <m/>
    <d v="2024-08-02T00:00:00"/>
    <s v="SL46@tidalwaveautospa.com"/>
    <s v="Michael Donnelly"/>
    <x v="8"/>
    <x v="0"/>
  </r>
  <r>
    <s v="James Beeler"/>
    <s v="EXP-10015227"/>
    <n v="12.93"/>
    <d v="2024-07-02T00:00:00"/>
    <x v="7"/>
    <s v="Office Supplies"/>
    <s v="tape to stop water leak"/>
    <m/>
    <m/>
    <m/>
    <m/>
    <m/>
    <m/>
    <m/>
    <m/>
    <m/>
    <m/>
    <m/>
    <m/>
    <m/>
    <m/>
    <m/>
    <m/>
    <m/>
    <m/>
    <m/>
    <m/>
    <m/>
    <d v="2024-08-02T00:00:00"/>
    <s v="SL194@tidalwaveautospa.com"/>
    <s v="Michael Donnelly"/>
    <x v="8"/>
    <x v="0"/>
  </r>
  <r>
    <s v="James Beeler"/>
    <s v="EXP-10015227"/>
    <n v="7.51"/>
    <d v="2024-07-09T00:00:00"/>
    <x v="1"/>
    <s v="Parts"/>
    <s v="hardware to fix motor guard"/>
    <m/>
    <m/>
    <m/>
    <m/>
    <m/>
    <m/>
    <m/>
    <m/>
    <m/>
    <m/>
    <m/>
    <m/>
    <m/>
    <m/>
    <m/>
    <m/>
    <m/>
    <m/>
    <m/>
    <m/>
    <m/>
    <d v="2024-08-02T00:00:00"/>
    <s v="SL194@tidalwaveautospa.com"/>
    <s v="Michael Donnelly"/>
    <x v="8"/>
    <x v="0"/>
  </r>
  <r>
    <s v="James Beeler"/>
    <s v="EXP-10015227"/>
    <n v="95.76"/>
    <d v="2024-07-18T00:00:00"/>
    <x v="0"/>
    <s v="Small Tools"/>
    <s v="pressure washer hose, man hole cover lifter"/>
    <m/>
    <m/>
    <m/>
    <m/>
    <m/>
    <m/>
    <m/>
    <m/>
    <m/>
    <m/>
    <m/>
    <m/>
    <m/>
    <m/>
    <m/>
    <m/>
    <m/>
    <m/>
    <m/>
    <m/>
    <m/>
    <d v="2024-08-02T00:00:00"/>
    <s v="SL194@tidalwaveautospa.com"/>
    <s v="Michael Donnelly"/>
    <x v="8"/>
    <x v="0"/>
  </r>
  <r>
    <s v="Jeffery Hornsby"/>
    <s v="EXP-10014931"/>
    <n v="16.760000000000002"/>
    <d v="2024-06-24T00:00:00"/>
    <x v="6"/>
    <s v="Wash Maintenance"/>
    <s v="zip ties"/>
    <m/>
    <m/>
    <m/>
    <m/>
    <m/>
    <m/>
    <m/>
    <m/>
    <m/>
    <m/>
    <m/>
    <m/>
    <m/>
    <m/>
    <m/>
    <m/>
    <m/>
    <m/>
    <m/>
    <m/>
    <m/>
    <d v="2024-08-02T00:00:00"/>
    <s v="SL98@tidalwaveautospa.com"/>
    <s v="Kyle Rovansek"/>
    <x v="8"/>
    <x v="0"/>
  </r>
  <r>
    <s v="Kevin Brake"/>
    <s v="EXP-10015201"/>
    <n v="70.75"/>
    <d v="2024-07-05T00:00:00"/>
    <x v="8"/>
    <s v="Snacks"/>
    <s v="Water for team"/>
    <m/>
    <m/>
    <m/>
    <m/>
    <m/>
    <m/>
    <m/>
    <m/>
    <m/>
    <m/>
    <m/>
    <m/>
    <m/>
    <m/>
    <m/>
    <m/>
    <m/>
    <m/>
    <m/>
    <m/>
    <m/>
    <d v="2024-08-02T00:00:00"/>
    <s v="SL23@tidalwaveautospa.com"/>
    <s v="Kyle Rovansek"/>
    <x v="8"/>
    <x v="0"/>
  </r>
  <r>
    <s v="Patrice Morris"/>
    <s v="EXP-10015033"/>
    <n v="98.64"/>
    <d v="2024-06-24T00:00:00"/>
    <x v="0"/>
    <s v="Wash Maintenance"/>
    <s v="Purchased cleaning supplies"/>
    <m/>
    <m/>
    <m/>
    <m/>
    <m/>
    <m/>
    <m/>
    <m/>
    <m/>
    <m/>
    <m/>
    <m/>
    <m/>
    <m/>
    <m/>
    <m/>
    <m/>
    <m/>
    <m/>
    <m/>
    <m/>
    <d v="2024-08-02T00:00:00"/>
    <s v="SL161@tidalwaveautospa.com"/>
    <s v="Kyle Rovansek"/>
    <x v="8"/>
    <x v="0"/>
  </r>
  <r>
    <s v="Patrice Morris"/>
    <s v="EXP-10015033"/>
    <n v="15.86"/>
    <d v="2024-07-09T00:00:00"/>
    <x v="13"/>
    <s v="Office Supplies"/>
    <s v="Had some keys made at the Wamart kiosk, they didnt work so this issued a refund."/>
    <m/>
    <m/>
    <m/>
    <m/>
    <m/>
    <m/>
    <m/>
    <m/>
    <m/>
    <m/>
    <m/>
    <m/>
    <m/>
    <m/>
    <m/>
    <m/>
    <m/>
    <m/>
    <m/>
    <m/>
    <m/>
    <d v="2024-08-02T00:00:00"/>
    <s v="SL161@tidalwaveautospa.com"/>
    <s v="Kyle Rovansek"/>
    <x v="8"/>
    <x v="0"/>
  </r>
  <r>
    <s v="Rex Alvarez"/>
    <s v="EXP-10014734"/>
    <n v="825"/>
    <d v="2024-06-25T00:00:00"/>
    <x v="2"/>
    <s v="Equipment"/>
    <s v="Replace Blower"/>
    <m/>
    <m/>
    <m/>
    <m/>
    <m/>
    <m/>
    <m/>
    <m/>
    <m/>
    <m/>
    <m/>
    <m/>
    <m/>
    <m/>
    <m/>
    <m/>
    <m/>
    <m/>
    <m/>
    <m/>
    <m/>
    <d v="2024-08-02T00:00:00"/>
    <s v="SL18@tidalwaveautospa.com"/>
    <s v="David Foster"/>
    <x v="8"/>
    <x v="0"/>
  </r>
  <r>
    <s v="Rex Alvarez"/>
    <s v="EXP-10014734"/>
    <n v="541.92999999999995"/>
    <d v="2024-06-29T00:00:00"/>
    <x v="11"/>
    <s v="Small Tools"/>
    <s v="Pressure Washer Hose"/>
    <m/>
    <m/>
    <m/>
    <m/>
    <m/>
    <m/>
    <m/>
    <m/>
    <m/>
    <m/>
    <m/>
    <m/>
    <m/>
    <m/>
    <m/>
    <m/>
    <m/>
    <m/>
    <m/>
    <m/>
    <m/>
    <d v="2024-08-02T00:00:00"/>
    <s v="SL18@tidalwaveautospa.com"/>
    <s v="David Foster"/>
    <x v="8"/>
    <x v="0"/>
  </r>
  <r>
    <s v="Rex Alvarez"/>
    <s v="EXP-10014734"/>
    <n v="52.38"/>
    <d v="2024-07-01T00:00:00"/>
    <x v="35"/>
    <s v="Office Supplies"/>
    <s v="Door Closer for Office Door"/>
    <m/>
    <m/>
    <m/>
    <m/>
    <m/>
    <m/>
    <m/>
    <m/>
    <m/>
    <m/>
    <m/>
    <m/>
    <m/>
    <m/>
    <m/>
    <m/>
    <m/>
    <m/>
    <m/>
    <m/>
    <m/>
    <d v="2024-08-02T00:00:00"/>
    <s v="SL18@tidalwaveautospa.com"/>
    <s v="David Foster"/>
    <x v="8"/>
    <x v="0"/>
  </r>
  <r>
    <s v="Rex Alvarez"/>
    <s v="EXP-10014734"/>
    <n v="291.83"/>
    <d v="2024-07-06T00:00:00"/>
    <x v="11"/>
    <s v="Office Furniture"/>
    <s v="Tool Cabinet"/>
    <m/>
    <m/>
    <m/>
    <m/>
    <m/>
    <m/>
    <m/>
    <m/>
    <m/>
    <m/>
    <m/>
    <m/>
    <m/>
    <m/>
    <m/>
    <m/>
    <m/>
    <m/>
    <m/>
    <m/>
    <m/>
    <d v="2024-08-02T00:00:00"/>
    <s v="SL18@tidalwaveautospa.com"/>
    <s v="David Foster"/>
    <x v="8"/>
    <x v="0"/>
  </r>
  <r>
    <s v="Rex Alvarez"/>
    <s v="EXP-10014734"/>
    <n v="16.04"/>
    <d v="2024-07-06T00:00:00"/>
    <x v="48"/>
    <s v="Office Supplies"/>
    <s v="Keyboard for OTT"/>
    <m/>
    <m/>
    <m/>
    <m/>
    <m/>
    <m/>
    <m/>
    <m/>
    <m/>
    <m/>
    <m/>
    <m/>
    <m/>
    <m/>
    <m/>
    <m/>
    <m/>
    <m/>
    <m/>
    <m/>
    <m/>
    <d v="2024-08-02T00:00:00"/>
    <s v="SL18@tidalwaveautospa.com"/>
    <s v="David Foster"/>
    <x v="8"/>
    <x v="0"/>
  </r>
  <r>
    <s v="Rex Alvarez"/>
    <s v="EXP-10014734"/>
    <n v="39.54"/>
    <d v="2024-07-08T00:00:00"/>
    <x v="23"/>
    <s v="Wash Supplies"/>
    <s v="Hand Towels"/>
    <m/>
    <m/>
    <m/>
    <m/>
    <m/>
    <m/>
    <m/>
    <m/>
    <m/>
    <m/>
    <m/>
    <m/>
    <m/>
    <m/>
    <m/>
    <m/>
    <m/>
    <m/>
    <m/>
    <m/>
    <m/>
    <d v="2024-08-02T00:00:00"/>
    <s v="SL18@tidalwaveautospa.com"/>
    <s v="David Foster"/>
    <x v="8"/>
    <x v="0"/>
  </r>
  <r>
    <s v="Rex Alvarez"/>
    <s v="EXP-10014734"/>
    <n v="86.5"/>
    <d v="2024-07-09T00:00:00"/>
    <x v="35"/>
    <s v="Wash Maintenance"/>
    <s v="Cable Ties, Switches, Cutter"/>
    <m/>
    <m/>
    <m/>
    <m/>
    <m/>
    <m/>
    <m/>
    <m/>
    <m/>
    <m/>
    <m/>
    <m/>
    <m/>
    <m/>
    <m/>
    <m/>
    <m/>
    <m/>
    <m/>
    <m/>
    <m/>
    <d v="2024-08-02T00:00:00"/>
    <s v="SL18@tidalwaveautospa.com"/>
    <s v="David Foster"/>
    <x v="8"/>
    <x v="0"/>
  </r>
  <r>
    <s v="Rex Alvarez"/>
    <s v="EXP-10014734"/>
    <n v="9.92"/>
    <d v="2024-07-10T00:00:00"/>
    <x v="13"/>
    <s v="Office Supplies"/>
    <s v="Keys"/>
    <m/>
    <m/>
    <m/>
    <m/>
    <m/>
    <m/>
    <m/>
    <m/>
    <m/>
    <m/>
    <m/>
    <m/>
    <m/>
    <m/>
    <m/>
    <m/>
    <m/>
    <m/>
    <m/>
    <m/>
    <m/>
    <d v="2024-08-02T00:00:00"/>
    <s v="SL18@tidalwaveautospa.com"/>
    <s v="David Foster"/>
    <x v="8"/>
    <x v="0"/>
  </r>
  <r>
    <s v="Rex Alvarez"/>
    <s v="EXP-10014734"/>
    <n v="115.89"/>
    <d v="2024-07-12T00:00:00"/>
    <x v="23"/>
    <s v="Advertising &amp; Promotion"/>
    <s v="Lollipops for Kids"/>
    <m/>
    <m/>
    <m/>
    <m/>
    <m/>
    <m/>
    <m/>
    <m/>
    <m/>
    <m/>
    <m/>
    <m/>
    <m/>
    <m/>
    <m/>
    <m/>
    <m/>
    <m/>
    <m/>
    <m/>
    <m/>
    <d v="2024-08-02T00:00:00"/>
    <s v="SL18@tidalwaveautospa.com"/>
    <s v="David Foster"/>
    <x v="8"/>
    <x v="0"/>
  </r>
  <r>
    <s v="Rex Alvarez"/>
    <s v="EXP-10014734"/>
    <n v="994"/>
    <d v="2024-07-15T00:00:00"/>
    <x v="47"/>
    <s v="Rental Equipment"/>
    <s v="Forklift Rental"/>
    <m/>
    <m/>
    <m/>
    <m/>
    <m/>
    <m/>
    <m/>
    <m/>
    <m/>
    <m/>
    <m/>
    <m/>
    <m/>
    <m/>
    <m/>
    <m/>
    <m/>
    <m/>
    <m/>
    <m/>
    <m/>
    <d v="2024-08-02T00:00:00"/>
    <s v="SL18@tidalwaveautospa.com"/>
    <s v="David Foster"/>
    <x v="8"/>
    <x v="0"/>
  </r>
  <r>
    <s v="Rex Alvarez"/>
    <s v="EXP-10014734"/>
    <n v="96.29"/>
    <d v="2024-07-16T00:00:00"/>
    <x v="23"/>
    <s v="Office Furniture"/>
    <s v="Cabinet"/>
    <m/>
    <m/>
    <m/>
    <m/>
    <m/>
    <m/>
    <m/>
    <m/>
    <m/>
    <m/>
    <m/>
    <m/>
    <m/>
    <m/>
    <m/>
    <m/>
    <m/>
    <m/>
    <m/>
    <m/>
    <m/>
    <d v="2024-08-02T00:00:00"/>
    <s v="SL18@tidalwaveautospa.com"/>
    <s v="David Foster"/>
    <x v="8"/>
    <x v="0"/>
  </r>
  <r>
    <s v="Dennis Thompson"/>
    <s v="EXP-10014869"/>
    <n v="70.739999999999995"/>
    <d v="2024-06-14T00:00:00"/>
    <x v="16"/>
    <s v="Office Supplies"/>
    <s v="Walkie talkies"/>
    <m/>
    <m/>
    <m/>
    <m/>
    <m/>
    <m/>
    <m/>
    <m/>
    <m/>
    <m/>
    <m/>
    <m/>
    <m/>
    <m/>
    <m/>
    <m/>
    <m/>
    <m/>
    <m/>
    <m/>
    <m/>
    <d v="2024-08-02T00:00:00"/>
    <s v="SL197@tidalwaveautospa.com"/>
    <s v="Kyle Rovansek"/>
    <x v="8"/>
    <x v="0"/>
  </r>
  <r>
    <s v="Dennis Thompson"/>
    <s v="EXP-10014869"/>
    <n v="84.45"/>
    <d v="2024-06-18T00:00:00"/>
    <x v="0"/>
    <s v="Wash Maintenance"/>
    <s v="Water vinegar and drink packs"/>
    <m/>
    <m/>
    <m/>
    <m/>
    <m/>
    <m/>
    <m/>
    <m/>
    <m/>
    <m/>
    <m/>
    <m/>
    <m/>
    <m/>
    <m/>
    <m/>
    <m/>
    <m/>
    <m/>
    <m/>
    <m/>
    <d v="2024-08-02T00:00:00"/>
    <s v="SL197@tidalwaveautospa.com"/>
    <s v="Kyle Rovansek"/>
    <x v="8"/>
    <x v="0"/>
  </r>
  <r>
    <s v="Dennis Thompson"/>
    <s v="EXP-10014869"/>
    <n v="13.82"/>
    <d v="2024-06-18T00:00:00"/>
    <x v="0"/>
    <s v="Office Supplies"/>
    <s v="Bathroom cleaner and scrapers"/>
    <m/>
    <m/>
    <m/>
    <m/>
    <m/>
    <m/>
    <m/>
    <m/>
    <m/>
    <m/>
    <m/>
    <m/>
    <m/>
    <m/>
    <m/>
    <m/>
    <m/>
    <m/>
    <m/>
    <m/>
    <m/>
    <d v="2024-08-02T00:00:00"/>
    <s v="SL197@tidalwaveautospa.com"/>
    <s v="Kyle Rovansek"/>
    <x v="8"/>
    <x v="0"/>
  </r>
  <r>
    <s v="Dennis Thompson"/>
    <s v="EXP-10014869"/>
    <n v="70.53"/>
    <d v="2024-06-25T00:00:00"/>
    <x v="0"/>
    <s v="Snacks"/>
    <s v="Water and drink packs"/>
    <m/>
    <m/>
    <m/>
    <m/>
    <m/>
    <m/>
    <m/>
    <m/>
    <m/>
    <m/>
    <m/>
    <m/>
    <m/>
    <m/>
    <m/>
    <m/>
    <m/>
    <m/>
    <m/>
    <m/>
    <m/>
    <d v="2024-08-02T00:00:00"/>
    <s v="SL197@tidalwaveautospa.com"/>
    <s v="Kyle Rovansek"/>
    <x v="8"/>
    <x v="0"/>
  </r>
  <r>
    <s v="Dennis Thompson"/>
    <s v="EXP-10014869"/>
    <n v="35.21"/>
    <d v="2024-07-02T00:00:00"/>
    <x v="0"/>
    <s v="Wash Maintenance"/>
    <s v="Water and vinegar"/>
    <m/>
    <m/>
    <m/>
    <m/>
    <m/>
    <m/>
    <m/>
    <m/>
    <m/>
    <m/>
    <m/>
    <m/>
    <m/>
    <m/>
    <m/>
    <m/>
    <m/>
    <m/>
    <m/>
    <m/>
    <m/>
    <d v="2024-08-02T00:00:00"/>
    <s v="SL197@tidalwaveautospa.com"/>
    <s v="Kyle Rovansek"/>
    <x v="8"/>
    <x v="0"/>
  </r>
  <r>
    <s v="Dennis Thompson"/>
    <s v="EXP-10015198"/>
    <n v="95.49"/>
    <d v="2024-07-17T00:00:00"/>
    <x v="0"/>
    <s v="Wash Maintenance"/>
    <s v="Water vinegar"/>
    <m/>
    <m/>
    <m/>
    <m/>
    <m/>
    <m/>
    <m/>
    <m/>
    <m/>
    <m/>
    <m/>
    <m/>
    <m/>
    <m/>
    <m/>
    <m/>
    <m/>
    <m/>
    <m/>
    <m/>
    <m/>
    <d v="2024-08-02T00:00:00"/>
    <s v="SL197@tidalwaveautospa.com"/>
    <s v="Kyle Rovansek"/>
    <x v="8"/>
    <x v="0"/>
  </r>
  <r>
    <s v="Don Lettieri"/>
    <s v="EXP-10014965"/>
    <n v="65.59"/>
    <d v="2024-06-17T00:00:00"/>
    <x v="0"/>
    <s v="Wash Maintenance"/>
    <s v="Tide pods"/>
    <m/>
    <m/>
    <m/>
    <m/>
    <m/>
    <m/>
    <m/>
    <m/>
    <m/>
    <m/>
    <m/>
    <m/>
    <m/>
    <m/>
    <m/>
    <m/>
    <m/>
    <m/>
    <m/>
    <m/>
    <m/>
    <d v="2024-08-02T00:00:00"/>
    <s v="SL25@tidalwaveautospa.com"/>
    <s v="David Foster"/>
    <x v="8"/>
    <x v="0"/>
  </r>
  <r>
    <s v="Don Lettieri"/>
    <s v="EXP-10014965"/>
    <n v="33.44"/>
    <d v="2024-06-18T00:00:00"/>
    <x v="0"/>
    <s v="Small Tools"/>
    <s v="Ratchet straps"/>
    <m/>
    <m/>
    <m/>
    <m/>
    <m/>
    <m/>
    <m/>
    <m/>
    <m/>
    <m/>
    <m/>
    <m/>
    <m/>
    <m/>
    <m/>
    <m/>
    <m/>
    <m/>
    <m/>
    <m/>
    <m/>
    <d v="2024-08-02T00:00:00"/>
    <s v="SL25@tidalwaveautospa.com"/>
    <s v="David Foster"/>
    <x v="8"/>
    <x v="0"/>
  </r>
  <r>
    <s v="Don Lettieri"/>
    <s v="EXP-10014965"/>
    <n v="22.59"/>
    <d v="2024-06-20T00:00:00"/>
    <x v="25"/>
    <s v="Parts"/>
    <s v="Hardware"/>
    <m/>
    <m/>
    <m/>
    <m/>
    <m/>
    <m/>
    <m/>
    <m/>
    <m/>
    <m/>
    <m/>
    <m/>
    <m/>
    <m/>
    <m/>
    <m/>
    <m/>
    <m/>
    <m/>
    <m/>
    <m/>
    <d v="2024-08-02T00:00:00"/>
    <s v="SL25@tidalwaveautospa.com"/>
    <s v="David Foster"/>
    <x v="8"/>
    <x v="0"/>
  </r>
  <r>
    <s v="Don Lettieri"/>
    <s v="EXP-10014965"/>
    <n v="665"/>
    <d v="2024-06-21T00:00:00"/>
    <x v="7"/>
    <s v="Equipment"/>
    <s v="Blower replacment"/>
    <m/>
    <m/>
    <m/>
    <m/>
    <m/>
    <m/>
    <m/>
    <m/>
    <m/>
    <m/>
    <m/>
    <m/>
    <m/>
    <m/>
    <m/>
    <m/>
    <m/>
    <m/>
    <m/>
    <m/>
    <m/>
    <d v="2024-08-02T00:00:00"/>
    <s v="SL25@tidalwaveautospa.com"/>
    <s v="David Foster"/>
    <x v="8"/>
    <x v="0"/>
  </r>
  <r>
    <s v="Don Lettieri"/>
    <s v="EXP-10014965"/>
    <n v="43.16"/>
    <d v="2024-06-21T00:00:00"/>
    <x v="6"/>
    <s v="Wash Maintenance"/>
    <s v="Pump oil"/>
    <m/>
    <m/>
    <m/>
    <m/>
    <m/>
    <m/>
    <m/>
    <m/>
    <m/>
    <m/>
    <m/>
    <m/>
    <m/>
    <m/>
    <m/>
    <m/>
    <m/>
    <m/>
    <m/>
    <m/>
    <m/>
    <d v="2024-08-02T00:00:00"/>
    <s v="SL25@tidalwaveautospa.com"/>
    <s v="David Foster"/>
    <x v="8"/>
    <x v="0"/>
  </r>
  <r>
    <s v="Don Lettieri"/>
    <s v="EXP-10014965"/>
    <n v="56.12"/>
    <d v="2024-06-29T00:00:00"/>
    <x v="18"/>
    <s v="Pest Control/Extermination"/>
    <s v="Fire ant prevention"/>
    <m/>
    <m/>
    <m/>
    <m/>
    <m/>
    <m/>
    <m/>
    <m/>
    <m/>
    <m/>
    <m/>
    <m/>
    <m/>
    <m/>
    <m/>
    <m/>
    <m/>
    <m/>
    <m/>
    <m/>
    <m/>
    <d v="2024-08-02T00:00:00"/>
    <s v="SL25@tidalwaveautospa.com"/>
    <s v="David Foster"/>
    <x v="8"/>
    <x v="0"/>
  </r>
  <r>
    <s v="Don Lettieri"/>
    <s v="EXP-10014965"/>
    <n v="60.2"/>
    <d v="2024-07-01T00:00:00"/>
    <x v="0"/>
    <s v="Wash Maintenance"/>
    <s v="Tide pods"/>
    <m/>
    <m/>
    <m/>
    <m/>
    <m/>
    <m/>
    <m/>
    <m/>
    <m/>
    <m/>
    <m/>
    <m/>
    <m/>
    <m/>
    <m/>
    <m/>
    <m/>
    <m/>
    <m/>
    <m/>
    <m/>
    <d v="2024-08-02T00:00:00"/>
    <s v="SL25@tidalwaveautospa.com"/>
    <s v="David Foster"/>
    <x v="8"/>
    <x v="0"/>
  </r>
  <r>
    <s v="Don Lettieri"/>
    <s v="EXP-10014965"/>
    <n v="200"/>
    <d v="2024-07-02T00:00:00"/>
    <x v="6"/>
    <s v="Car Wash"/>
    <s v="Backflo test"/>
    <m/>
    <m/>
    <m/>
    <m/>
    <m/>
    <m/>
    <m/>
    <m/>
    <m/>
    <m/>
    <m/>
    <m/>
    <m/>
    <m/>
    <m/>
    <m/>
    <m/>
    <m/>
    <m/>
    <m/>
    <m/>
    <d v="2024-08-02T00:00:00"/>
    <s v="SL25@tidalwaveautospa.com"/>
    <s v="David Foster"/>
    <x v="8"/>
    <x v="0"/>
  </r>
  <r>
    <s v="Don Lettieri"/>
    <s v="EXP-10014965"/>
    <n v="553.72"/>
    <d v="2024-07-03T00:00:00"/>
    <x v="7"/>
    <s v="Parts"/>
    <s v="Parts for dry n shine"/>
    <m/>
    <m/>
    <m/>
    <m/>
    <m/>
    <m/>
    <m/>
    <m/>
    <m/>
    <m/>
    <m/>
    <m/>
    <m/>
    <m/>
    <m/>
    <m/>
    <m/>
    <m/>
    <m/>
    <m/>
    <m/>
    <d v="2024-08-02T00:00:00"/>
    <s v="SL25@tidalwaveautospa.com"/>
    <s v="David Foster"/>
    <x v="8"/>
    <x v="0"/>
  </r>
  <r>
    <s v="Don Lettieri"/>
    <s v="EXP-10014965"/>
    <n v="28.58"/>
    <d v="2024-07-04T00:00:00"/>
    <x v="9"/>
    <s v="Snacks"/>
    <s v="4th of July snacks"/>
    <m/>
    <m/>
    <m/>
    <m/>
    <m/>
    <m/>
    <m/>
    <m/>
    <m/>
    <m/>
    <m/>
    <m/>
    <m/>
    <m/>
    <m/>
    <m/>
    <m/>
    <m/>
    <m/>
    <m/>
    <m/>
    <d v="2024-08-02T00:00:00"/>
    <s v="SL25@tidalwaveautospa.com"/>
    <s v="David Foster"/>
    <x v="8"/>
    <x v="0"/>
  </r>
  <r>
    <s v="Don Lettieri"/>
    <s v="EXP-10014965"/>
    <n v="16.190000000000001"/>
    <d v="2024-07-05T00:00:00"/>
    <x v="6"/>
    <s v="Wash Maintenance"/>
    <s v="Anti freeze"/>
    <m/>
    <m/>
    <m/>
    <m/>
    <m/>
    <m/>
    <m/>
    <m/>
    <m/>
    <m/>
    <m/>
    <m/>
    <m/>
    <m/>
    <m/>
    <m/>
    <m/>
    <m/>
    <m/>
    <m/>
    <m/>
    <d v="2024-08-02T00:00:00"/>
    <s v="SL25@tidalwaveautospa.com"/>
    <s v="David Foster"/>
    <x v="8"/>
    <x v="0"/>
  </r>
  <r>
    <s v="Don Lettieri"/>
    <s v="EXP-10014965"/>
    <n v="41.48"/>
    <d v="2024-07-06T00:00:00"/>
    <x v="7"/>
    <s v="Parts"/>
    <s v="Parts for dry n shine"/>
    <m/>
    <m/>
    <m/>
    <m/>
    <m/>
    <m/>
    <m/>
    <m/>
    <m/>
    <m/>
    <m/>
    <m/>
    <m/>
    <m/>
    <m/>
    <m/>
    <m/>
    <m/>
    <m/>
    <m/>
    <m/>
    <d v="2024-08-02T00:00:00"/>
    <s v="SL25@tidalwaveautospa.com"/>
    <s v="David Foster"/>
    <x v="8"/>
    <x v="0"/>
  </r>
  <r>
    <s v="Don Lettieri"/>
    <s v="EXP-10014965"/>
    <n v="205.19"/>
    <d v="2024-07-09T00:00:00"/>
    <x v="11"/>
    <s v="Office Supplies"/>
    <s v="Umbrella"/>
    <m/>
    <m/>
    <m/>
    <m/>
    <m/>
    <m/>
    <m/>
    <m/>
    <m/>
    <m/>
    <m/>
    <m/>
    <m/>
    <m/>
    <m/>
    <m/>
    <m/>
    <m/>
    <m/>
    <m/>
    <m/>
    <d v="2024-08-02T00:00:00"/>
    <s v="SL25@tidalwaveautospa.com"/>
    <s v="David Foster"/>
    <x v="8"/>
    <x v="0"/>
  </r>
  <r>
    <s v="Don Lettieri"/>
    <s v="EXP-10014965"/>
    <n v="23.19"/>
    <d v="2024-07-09T00:00:00"/>
    <x v="6"/>
    <s v="Landscaping"/>
    <s v="Irrigation repair"/>
    <m/>
    <m/>
    <m/>
    <m/>
    <m/>
    <m/>
    <m/>
    <m/>
    <m/>
    <m/>
    <m/>
    <m/>
    <m/>
    <m/>
    <m/>
    <m/>
    <m/>
    <m/>
    <m/>
    <m/>
    <m/>
    <d v="2024-08-02T00:00:00"/>
    <s v="SL25@tidalwaveautospa.com"/>
    <s v="David Foster"/>
    <x v="8"/>
    <x v="0"/>
  </r>
  <r>
    <s v="Don Lettieri"/>
    <s v="EXP-10014965"/>
    <n v="345.6"/>
    <d v="2024-07-10T00:00:00"/>
    <x v="0"/>
    <s v="Wash Maintenance"/>
    <s v="Cleaning supplies"/>
    <m/>
    <m/>
    <m/>
    <m/>
    <m/>
    <m/>
    <m/>
    <m/>
    <m/>
    <m/>
    <m/>
    <m/>
    <m/>
    <m/>
    <m/>
    <m/>
    <m/>
    <m/>
    <m/>
    <m/>
    <m/>
    <d v="2024-08-02T00:00:00"/>
    <s v="SL25@tidalwaveautospa.com"/>
    <s v="David Foster"/>
    <x v="8"/>
    <x v="0"/>
  </r>
  <r>
    <s v="Don Lettieri"/>
    <s v="EXP-10014965"/>
    <n v="49.28"/>
    <d v="2024-07-10T00:00:00"/>
    <x v="7"/>
    <s v="Landscaping"/>
    <s v="Irrigation repair"/>
    <m/>
    <m/>
    <m/>
    <m/>
    <m/>
    <m/>
    <m/>
    <m/>
    <m/>
    <m/>
    <m/>
    <m/>
    <m/>
    <m/>
    <m/>
    <m/>
    <m/>
    <m/>
    <m/>
    <m/>
    <m/>
    <d v="2024-08-02T00:00:00"/>
    <s v="SL25@tidalwaveautospa.com"/>
    <s v="David Foster"/>
    <x v="8"/>
    <x v="0"/>
  </r>
  <r>
    <s v="Don Lettieri"/>
    <s v="EXP-10014965"/>
    <n v="150.11000000000001"/>
    <d v="2024-07-11T00:00:00"/>
    <x v="6"/>
    <s v="Wash Maintenance"/>
    <s v="Canopy"/>
    <m/>
    <m/>
    <m/>
    <m/>
    <m/>
    <m/>
    <m/>
    <m/>
    <m/>
    <m/>
    <m/>
    <m/>
    <m/>
    <m/>
    <m/>
    <m/>
    <m/>
    <m/>
    <m/>
    <m/>
    <m/>
    <d v="2024-08-02T00:00:00"/>
    <s v="SL25@tidalwaveautospa.com"/>
    <s v="David Foster"/>
    <x v="8"/>
    <x v="0"/>
  </r>
  <r>
    <s v="Don Lettieri"/>
    <s v="EXP-10014965"/>
    <n v="122.67"/>
    <d v="2024-07-11T00:00:00"/>
    <x v="25"/>
    <s v="Wash Maintenance"/>
    <s v="XPT canopy"/>
    <m/>
    <m/>
    <m/>
    <m/>
    <m/>
    <m/>
    <m/>
    <m/>
    <m/>
    <m/>
    <m/>
    <m/>
    <m/>
    <m/>
    <m/>
    <m/>
    <m/>
    <m/>
    <m/>
    <m/>
    <m/>
    <d v="2024-08-02T00:00:00"/>
    <s v="SL25@tidalwaveautospa.com"/>
    <s v="David Foster"/>
    <x v="8"/>
    <x v="0"/>
  </r>
  <r>
    <s v="Don Lettieri"/>
    <s v="EXP-10014965"/>
    <n v="48.6"/>
    <d v="2024-07-11T00:00:00"/>
    <x v="25"/>
    <s v="Wash Maintenance"/>
    <s v="XPT canopy"/>
    <m/>
    <m/>
    <m/>
    <m/>
    <m/>
    <m/>
    <m/>
    <m/>
    <m/>
    <m/>
    <m/>
    <m/>
    <m/>
    <m/>
    <m/>
    <m/>
    <m/>
    <m/>
    <m/>
    <m/>
    <m/>
    <d v="2024-08-02T00:00:00"/>
    <s v="SL25@tidalwaveautospa.com"/>
    <s v="David Foster"/>
    <x v="8"/>
    <x v="0"/>
  </r>
  <r>
    <s v="Don Lettieri"/>
    <s v="EXP-10014965"/>
    <n v="61.39"/>
    <d v="2024-07-15T00:00:00"/>
    <x v="0"/>
    <s v="Wash Maintenance"/>
    <s v="Tide pods"/>
    <m/>
    <m/>
    <m/>
    <m/>
    <m/>
    <m/>
    <m/>
    <m/>
    <m/>
    <m/>
    <m/>
    <m/>
    <m/>
    <m/>
    <m/>
    <m/>
    <m/>
    <m/>
    <m/>
    <m/>
    <m/>
    <d v="2024-08-02T00:00:00"/>
    <s v="SL25@tidalwaveautospa.com"/>
    <s v="David Foster"/>
    <x v="8"/>
    <x v="0"/>
  </r>
  <r>
    <s v="Don Lettieri"/>
    <s v="EXP-10014965"/>
    <n v="-205.19"/>
    <d v="2024-07-15T00:00:00"/>
    <x v="11"/>
    <s v="Office Supplies"/>
    <s v="Umbrella return"/>
    <m/>
    <m/>
    <m/>
    <m/>
    <m/>
    <m/>
    <m/>
    <m/>
    <m/>
    <m/>
    <m/>
    <m/>
    <m/>
    <m/>
    <m/>
    <m/>
    <m/>
    <m/>
    <m/>
    <m/>
    <m/>
    <d v="2024-08-02T00:00:00"/>
    <s v="SL25@tidalwaveautospa.com"/>
    <s v="David Foster"/>
    <x v="8"/>
    <x v="0"/>
  </r>
  <r>
    <s v="Don Lettieri"/>
    <s v="EXP-10014965"/>
    <n v="12.95"/>
    <d v="2024-07-16T00:00:00"/>
    <x v="25"/>
    <s v="Parts"/>
    <s v="Hardware"/>
    <m/>
    <m/>
    <m/>
    <m/>
    <m/>
    <m/>
    <m/>
    <m/>
    <m/>
    <m/>
    <m/>
    <m/>
    <m/>
    <m/>
    <m/>
    <m/>
    <m/>
    <m/>
    <m/>
    <m/>
    <m/>
    <d v="2024-08-02T00:00:00"/>
    <s v="SL25@tidalwaveautospa.com"/>
    <s v="David Foster"/>
    <x v="8"/>
    <x v="0"/>
  </r>
  <r>
    <s v="Don Lettieri"/>
    <s v="EXP-10014965"/>
    <n v="27.52"/>
    <d v="2024-07-18T00:00:00"/>
    <x v="25"/>
    <s v="Parts"/>
    <s v="Strap to repair vac exhaust"/>
    <m/>
    <m/>
    <m/>
    <m/>
    <m/>
    <m/>
    <m/>
    <m/>
    <m/>
    <m/>
    <m/>
    <m/>
    <m/>
    <m/>
    <m/>
    <m/>
    <m/>
    <m/>
    <m/>
    <m/>
    <m/>
    <d v="2024-08-02T00:00:00"/>
    <s v="SL25@tidalwaveautospa.com"/>
    <s v="David Foster"/>
    <x v="8"/>
    <x v="0"/>
  </r>
  <r>
    <s v="Heather Coleman"/>
    <s v="EXP-10015334"/>
    <n v="5.4"/>
    <d v="2024-06-27T00:00:00"/>
    <x v="21"/>
    <s v="Advertising &amp; Promotion"/>
    <s v="Braves Embroidered Patch"/>
    <m/>
    <m/>
    <m/>
    <m/>
    <m/>
    <m/>
    <m/>
    <m/>
    <m/>
    <m/>
    <m/>
    <m/>
    <m/>
    <m/>
    <m/>
    <m/>
    <m/>
    <m/>
    <m/>
    <m/>
    <m/>
    <d v="2024-08-02T00:00:00"/>
    <s v="heather.coleman@twavelead.com"/>
    <s v="Christopher George"/>
    <x v="8"/>
    <x v="0"/>
  </r>
  <r>
    <s v="Heather Coleman"/>
    <s v="EXP-10015334"/>
    <n v="18.899999999999999"/>
    <d v="2024-06-27T00:00:00"/>
    <x v="21"/>
    <s v="Advertising &amp; Promotion"/>
    <s v="Braves Elongated Patch"/>
    <m/>
    <m/>
    <m/>
    <m/>
    <m/>
    <m/>
    <m/>
    <m/>
    <m/>
    <m/>
    <m/>
    <m/>
    <m/>
    <m/>
    <m/>
    <m/>
    <m/>
    <m/>
    <m/>
    <m/>
    <m/>
    <d v="2024-08-02T00:00:00"/>
    <s v="heather.coleman@twavelead.com"/>
    <s v="Christopher George"/>
    <x v="8"/>
    <x v="0"/>
  </r>
  <r>
    <s v="Heather Coleman"/>
    <s v="EXP-10015334"/>
    <n v="15.28"/>
    <d v="2024-06-27T00:00:00"/>
    <x v="21"/>
    <s v="Advertising &amp; Promotion"/>
    <s v="Braves Dark Blue Patch"/>
    <m/>
    <m/>
    <m/>
    <m/>
    <m/>
    <m/>
    <m/>
    <m/>
    <m/>
    <m/>
    <m/>
    <m/>
    <m/>
    <m/>
    <m/>
    <m/>
    <m/>
    <m/>
    <m/>
    <m/>
    <m/>
    <d v="2024-08-02T00:00:00"/>
    <s v="heather.coleman@twavelead.com"/>
    <s v="Christopher George"/>
    <x v="8"/>
    <x v="0"/>
  </r>
  <r>
    <s v="Heather Coleman"/>
    <s v="EXP-10015334"/>
    <n v="10.79"/>
    <d v="2024-06-27T00:00:00"/>
    <x v="21"/>
    <s v="Advertising &amp; Promotion"/>
    <s v="Braves 'A' Embroidered Patches"/>
    <m/>
    <m/>
    <m/>
    <m/>
    <m/>
    <m/>
    <m/>
    <m/>
    <m/>
    <m/>
    <m/>
    <m/>
    <m/>
    <m/>
    <m/>
    <m/>
    <m/>
    <m/>
    <m/>
    <m/>
    <m/>
    <d v="2024-08-02T00:00:00"/>
    <s v="heather.coleman@twavelead.com"/>
    <s v="Christopher George"/>
    <x v="8"/>
    <x v="0"/>
  </r>
  <r>
    <s v="Heather Coleman"/>
    <s v="EXP-10015334"/>
    <n v="4.51"/>
    <d v="2024-06-27T00:00:00"/>
    <x v="21"/>
    <s v="Advertising &amp; Promotion"/>
    <s v="Braves Historic Patch"/>
    <m/>
    <m/>
    <m/>
    <m/>
    <m/>
    <m/>
    <m/>
    <m/>
    <m/>
    <m/>
    <m/>
    <m/>
    <m/>
    <m/>
    <m/>
    <m/>
    <m/>
    <m/>
    <m/>
    <m/>
    <m/>
    <d v="2024-08-02T00:00:00"/>
    <s v="heather.coleman@twavelead.com"/>
    <s v="Christopher George"/>
    <x v="8"/>
    <x v="0"/>
  </r>
  <r>
    <s v="Heather Coleman"/>
    <s v="EXP-10015334"/>
    <n v="168.98"/>
    <d v="2024-06-14T00:00:00"/>
    <x v="21"/>
    <s v="Advertising &amp; Promotion"/>
    <s v="Custom Jersey"/>
    <m/>
    <m/>
    <m/>
    <m/>
    <m/>
    <m/>
    <m/>
    <m/>
    <m/>
    <m/>
    <m/>
    <m/>
    <m/>
    <m/>
    <m/>
    <m/>
    <m/>
    <m/>
    <m/>
    <m/>
    <m/>
    <d v="2024-08-02T00:00:00"/>
    <s v="heather.coleman@twavelead.com"/>
    <s v="Christopher George"/>
    <x v="8"/>
    <x v="0"/>
  </r>
  <r>
    <s v="John Nutbrown"/>
    <s v="EXP-10015301"/>
    <n v="217.7"/>
    <d v="2024-04-04T00:00:00"/>
    <x v="1"/>
    <s v="Wash Maintenance"/>
    <s v="New prep hose reels"/>
    <m/>
    <m/>
    <m/>
    <m/>
    <m/>
    <m/>
    <m/>
    <m/>
    <m/>
    <m/>
    <m/>
    <m/>
    <m/>
    <m/>
    <m/>
    <m/>
    <m/>
    <m/>
    <m/>
    <m/>
    <m/>
    <d v="2024-08-02T00:00:00"/>
    <s v="SL60@tidalwaveautospa.com"/>
    <s v="Cory Cummings"/>
    <x v="8"/>
    <x v="0"/>
  </r>
  <r>
    <s v="Patrick Rollins"/>
    <s v="EXP-10015310"/>
    <n v="53.46"/>
    <d v="2024-07-12T00:00:00"/>
    <x v="6"/>
    <s v="Wash Maintenance"/>
    <s v="cleaning chemicals williamsburg"/>
    <m/>
    <m/>
    <m/>
    <m/>
    <m/>
    <m/>
    <m/>
    <m/>
    <m/>
    <m/>
    <m/>
    <m/>
    <m/>
    <m/>
    <m/>
    <m/>
    <m/>
    <m/>
    <m/>
    <m/>
    <m/>
    <d v="2024-08-02T00:00:00"/>
    <s v="patrick.rollins@tidalwaveautospa.com"/>
    <s v="Bruce Maxwell"/>
    <x v="8"/>
    <x v="0"/>
  </r>
  <r>
    <s v="Shawn Corway"/>
    <s v="EXP-10014779"/>
    <n v="300.8"/>
    <d v="2024-07-03T00:00:00"/>
    <x v="0"/>
    <s v="Office Supplies"/>
    <s v="Holiday decorations for the site resuable for 3 different holidays(may-sept)"/>
    <m/>
    <m/>
    <m/>
    <m/>
    <m/>
    <m/>
    <m/>
    <m/>
    <m/>
    <m/>
    <m/>
    <m/>
    <m/>
    <m/>
    <m/>
    <m/>
    <m/>
    <m/>
    <m/>
    <m/>
    <m/>
    <d v="2024-08-02T00:00:00"/>
    <s v="shawn.corway@tidalwaveautospa.com"/>
    <s v="Bruce Maxwell"/>
    <x v="8"/>
    <x v="0"/>
  </r>
  <r>
    <s v="Shawn Corway"/>
    <s v="EXP-10014779"/>
    <n v="15.3"/>
    <d v="2024-07-05T00:00:00"/>
    <x v="0"/>
    <s v="Office Supplies"/>
    <s v="Hoap soap and sanitizer for restroom"/>
    <m/>
    <m/>
    <m/>
    <m/>
    <m/>
    <m/>
    <m/>
    <m/>
    <m/>
    <m/>
    <m/>
    <m/>
    <m/>
    <m/>
    <m/>
    <m/>
    <m/>
    <m/>
    <m/>
    <m/>
    <m/>
    <d v="2024-08-02T00:00:00"/>
    <s v="shawn.corway@tidalwaveautospa.com"/>
    <s v="Bruce Maxwell"/>
    <x v="8"/>
    <x v="0"/>
  </r>
  <r>
    <s v="Shawn Corway"/>
    <s v="EXP-10014779"/>
    <n v="18.63"/>
    <d v="2024-06-30T00:00:00"/>
    <x v="14"/>
    <s v="Office Supplies"/>
    <s v="Sunscreen for staff on site"/>
    <m/>
    <m/>
    <m/>
    <m/>
    <m/>
    <m/>
    <m/>
    <m/>
    <m/>
    <m/>
    <m/>
    <m/>
    <m/>
    <m/>
    <m/>
    <m/>
    <m/>
    <m/>
    <m/>
    <m/>
    <m/>
    <d v="2024-08-02T00:00:00"/>
    <s v="shawn.corway@tidalwaveautospa.com"/>
    <s v="Bruce Maxwell"/>
    <x v="8"/>
    <x v="0"/>
  </r>
  <r>
    <s v="Shawn Corway"/>
    <s v="EXP-10014779"/>
    <n v="73.56"/>
    <d v="2024-07-07T00:00:00"/>
    <x v="0"/>
    <s v="Wash Maintenance"/>
    <s v="Hydraulic oil for conveyor power pack"/>
    <m/>
    <m/>
    <m/>
    <m/>
    <m/>
    <m/>
    <m/>
    <m/>
    <m/>
    <m/>
    <m/>
    <m/>
    <m/>
    <m/>
    <m/>
    <m/>
    <m/>
    <m/>
    <m/>
    <m/>
    <m/>
    <d v="2024-08-02T00:00:00"/>
    <s v="shawn.corway@tidalwaveautospa.com"/>
    <s v="Bruce Maxwell"/>
    <x v="8"/>
    <x v="0"/>
  </r>
  <r>
    <s v="Shawn Corway"/>
    <s v="EXP-10014779"/>
    <n v="337.7"/>
    <d v="2024-07-09T00:00:00"/>
    <x v="6"/>
    <s v="Plumbing Expense"/>
    <s v="Parts for annual maintenance on reclaim system"/>
    <m/>
    <m/>
    <m/>
    <m/>
    <m/>
    <m/>
    <m/>
    <m/>
    <m/>
    <m/>
    <m/>
    <m/>
    <m/>
    <m/>
    <m/>
    <m/>
    <m/>
    <m/>
    <m/>
    <m/>
    <m/>
    <d v="2024-08-02T00:00:00"/>
    <s v="shawn.corway@tidalwaveautospa.com"/>
    <s v="Bruce Maxwell"/>
    <x v="8"/>
    <x v="0"/>
  </r>
  <r>
    <s v="Shawn Corway"/>
    <s v="EXP-10014779"/>
    <n v="193.08"/>
    <d v="2024-07-16T00:00:00"/>
    <x v="11"/>
    <s v="Small Tools"/>
    <s v="3 ton floor jack for site"/>
    <m/>
    <m/>
    <m/>
    <m/>
    <m/>
    <m/>
    <m/>
    <m/>
    <m/>
    <m/>
    <m/>
    <m/>
    <m/>
    <m/>
    <m/>
    <m/>
    <m/>
    <m/>
    <m/>
    <m/>
    <m/>
    <d v="2024-08-02T00:00:00"/>
    <s v="shawn.corway@tidalwaveautospa.com"/>
    <s v="Bruce Maxwell"/>
    <x v="8"/>
    <x v="0"/>
  </r>
  <r>
    <s v="Troy Webb"/>
    <s v="EXP-10015276"/>
    <n v="58.58"/>
    <d v="2024-06-20T00:00:00"/>
    <x v="19"/>
    <s v="Office Furniture"/>
    <s v="Water cooler rental"/>
    <m/>
    <m/>
    <m/>
    <m/>
    <m/>
    <m/>
    <m/>
    <m/>
    <m/>
    <m/>
    <m/>
    <m/>
    <m/>
    <m/>
    <m/>
    <m/>
    <m/>
    <m/>
    <m/>
    <m/>
    <m/>
    <d v="2024-08-02T00:00:00"/>
    <s v="SL105@tidalwaveautospa.com"/>
    <s v="Steven Kyriazis"/>
    <x v="8"/>
    <x v="0"/>
  </r>
  <r>
    <s v="Troy Webb"/>
    <s v="EXP-10015276"/>
    <n v="263.02999999999997"/>
    <d v="2024-06-22T00:00:00"/>
    <x v="0"/>
    <s v="Small Tools"/>
    <s v="Hog hair brushes x2"/>
    <m/>
    <m/>
    <m/>
    <m/>
    <m/>
    <m/>
    <m/>
    <m/>
    <m/>
    <m/>
    <m/>
    <m/>
    <m/>
    <m/>
    <m/>
    <m/>
    <m/>
    <m/>
    <m/>
    <m/>
    <m/>
    <d v="2024-08-02T00:00:00"/>
    <s v="SL105@tidalwaveautospa.com"/>
    <s v="Steven Kyriazis"/>
    <x v="8"/>
    <x v="0"/>
  </r>
  <r>
    <s v="Troy Webb"/>
    <s v="EXP-10015276"/>
    <n v="155.84"/>
    <d v="2024-06-27T00:00:00"/>
    <x v="22"/>
    <s v="Plumbing Expense"/>
    <s v="Outdoor outlet covers x2, pvc pipe, metal exhaust pipe, holesaw, caucking"/>
    <m/>
    <m/>
    <m/>
    <m/>
    <m/>
    <m/>
    <m/>
    <m/>
    <m/>
    <m/>
    <m/>
    <m/>
    <m/>
    <m/>
    <m/>
    <m/>
    <m/>
    <m/>
    <m/>
    <m/>
    <m/>
    <d v="2024-08-02T00:00:00"/>
    <s v="SL105@tidalwaveautospa.com"/>
    <s v="Steven Kyriazis"/>
    <x v="8"/>
    <x v="0"/>
  </r>
  <r>
    <s v="Troy Webb"/>
    <s v="EXP-10015276"/>
    <n v="61.32"/>
    <d v="2024-06-28T00:00:00"/>
    <x v="22"/>
    <s v="Small Tools"/>
    <s v="Foam cannon X4"/>
    <m/>
    <m/>
    <m/>
    <m/>
    <m/>
    <m/>
    <m/>
    <m/>
    <m/>
    <m/>
    <m/>
    <m/>
    <m/>
    <m/>
    <m/>
    <m/>
    <m/>
    <m/>
    <m/>
    <m/>
    <m/>
    <d v="2024-08-02T00:00:00"/>
    <s v="SL105@tidalwaveautospa.com"/>
    <s v="Steven Kyriazis"/>
    <x v="8"/>
    <x v="0"/>
  </r>
  <r>
    <s v="Troy Webb"/>
    <s v="EXP-10015276"/>
    <n v="150"/>
    <d v="2024-07-10T00:00:00"/>
    <x v="42"/>
    <s v="Car Rental"/>
    <s v="Rental truck deposit"/>
    <m/>
    <m/>
    <m/>
    <m/>
    <m/>
    <m/>
    <m/>
    <m/>
    <m/>
    <m/>
    <m/>
    <m/>
    <m/>
    <m/>
    <m/>
    <m/>
    <m/>
    <m/>
    <m/>
    <m/>
    <m/>
    <d v="2024-08-02T00:00:00"/>
    <s v="SL105@tidalwaveautospa.com"/>
    <s v="Steven Kyriazis"/>
    <x v="8"/>
    <x v="0"/>
  </r>
  <r>
    <s v="Troy Webb"/>
    <s v="EXP-10015276"/>
    <n v="10.51"/>
    <d v="2024-07-11T00:00:00"/>
    <x v="14"/>
    <s v="Office Supplies"/>
    <s v="Caution tape"/>
    <m/>
    <m/>
    <m/>
    <m/>
    <m/>
    <m/>
    <m/>
    <m/>
    <m/>
    <m/>
    <m/>
    <m/>
    <m/>
    <m/>
    <m/>
    <m/>
    <m/>
    <m/>
    <m/>
    <m/>
    <m/>
    <d v="2024-08-02T00:00:00"/>
    <s v="SL105@tidalwaveautospa.com"/>
    <s v="Steven Kyriazis"/>
    <x v="8"/>
    <x v="0"/>
  </r>
  <r>
    <s v="Troy Webb"/>
    <s v="EXP-10015276"/>
    <n v="3.51"/>
    <d v="2024-07-11T00:00:00"/>
    <x v="22"/>
    <s v="Office Supplies"/>
    <s v="Pipe thread tape"/>
    <m/>
    <m/>
    <m/>
    <m/>
    <m/>
    <m/>
    <m/>
    <m/>
    <m/>
    <m/>
    <m/>
    <m/>
    <m/>
    <m/>
    <m/>
    <m/>
    <m/>
    <m/>
    <m/>
    <m/>
    <m/>
    <d v="2024-08-02T00:00:00"/>
    <s v="SL105@tidalwaveautospa.com"/>
    <s v="Steven Kyriazis"/>
    <x v="8"/>
    <x v="0"/>
  </r>
  <r>
    <s v="Zachary Gairhan"/>
    <s v="EXP-10015327"/>
    <n v="683.9"/>
    <d v="2024-06-19T00:00:00"/>
    <x v="0"/>
    <s v="Wash Maintenance"/>
    <s v="Water softner and cleaning supply"/>
    <m/>
    <m/>
    <m/>
    <m/>
    <m/>
    <m/>
    <m/>
    <m/>
    <m/>
    <m/>
    <m/>
    <m/>
    <m/>
    <m/>
    <m/>
    <m/>
    <m/>
    <m/>
    <m/>
    <m/>
    <m/>
    <d v="2024-08-02T00:00:00"/>
    <s v="SL281@tidalwaveautospa.com"/>
    <s v="Ricky Doyle"/>
    <x v="8"/>
    <x v="0"/>
  </r>
  <r>
    <s v="Brian Wilson"/>
    <s v="EXP-10015338"/>
    <n v="30.43"/>
    <d v="2024-07-10T00:00:00"/>
    <x v="16"/>
    <s v="Parts"/>
    <s v="Door stops"/>
    <m/>
    <m/>
    <m/>
    <m/>
    <m/>
    <m/>
    <m/>
    <m/>
    <m/>
    <m/>
    <m/>
    <m/>
    <m/>
    <m/>
    <m/>
    <m/>
    <m/>
    <m/>
    <m/>
    <m/>
    <m/>
    <d v="2024-08-02T00:00:00"/>
    <s v="SL204@tidalwaveautospa.com"/>
    <s v="Ricky Doyle"/>
    <x v="8"/>
    <x v="0"/>
  </r>
  <r>
    <s v="Brian Wilson"/>
    <s v="EXP-10015338"/>
    <n v="321.79000000000002"/>
    <d v="2024-07-16T00:00:00"/>
    <x v="22"/>
    <s v="Wash Supplies"/>
    <s v="Spray bottles"/>
    <m/>
    <m/>
    <m/>
    <m/>
    <m/>
    <m/>
    <m/>
    <m/>
    <m/>
    <m/>
    <m/>
    <m/>
    <m/>
    <m/>
    <m/>
    <m/>
    <m/>
    <m/>
    <m/>
    <m/>
    <m/>
    <d v="2024-08-02T00:00:00"/>
    <s v="SL204@tidalwaveautospa.com"/>
    <s v="Ricky Doyle"/>
    <x v="8"/>
    <x v="0"/>
  </r>
  <r>
    <s v="Brian Wilson"/>
    <s v="EXP-10015338"/>
    <n v="333.62"/>
    <d v="2024-07-21T00:00:00"/>
    <x v="0"/>
    <s v="Parts"/>
    <s v="Hoses"/>
    <m/>
    <m/>
    <m/>
    <m/>
    <m/>
    <m/>
    <m/>
    <m/>
    <m/>
    <m/>
    <m/>
    <m/>
    <m/>
    <m/>
    <m/>
    <m/>
    <m/>
    <m/>
    <m/>
    <m/>
    <m/>
    <d v="2024-08-02T00:00:00"/>
    <s v="SL204@tidalwaveautospa.com"/>
    <s v="Ricky Doyle"/>
    <x v="8"/>
    <x v="0"/>
  </r>
  <r>
    <s v="James Stomieroski"/>
    <s v="EXP-10015362"/>
    <n v="31.04"/>
    <d v="2024-07-17T00:00:00"/>
    <x v="0"/>
    <s v="Wash Maintenance"/>
    <s v="vinegar for windows, and water"/>
    <m/>
    <m/>
    <m/>
    <m/>
    <m/>
    <m/>
    <m/>
    <m/>
    <m/>
    <m/>
    <m/>
    <m/>
    <m/>
    <m/>
    <m/>
    <m/>
    <m/>
    <m/>
    <m/>
    <m/>
    <m/>
    <d v="2024-08-02T00:00:00"/>
    <s v="SL238@tidalwaveautospa.com"/>
    <s v="Joe Chavez"/>
    <x v="8"/>
    <x v="0"/>
  </r>
  <r>
    <s v="John Womble"/>
    <s v="EXP-10015063"/>
    <n v="229.35"/>
    <d v="2024-07-06T00:00:00"/>
    <x v="0"/>
    <s v="Wash Maintenance"/>
    <s v="Maintenance to keep property and wash looking good, fan and soap"/>
    <m/>
    <m/>
    <m/>
    <m/>
    <m/>
    <m/>
    <m/>
    <m/>
    <m/>
    <m/>
    <m/>
    <m/>
    <m/>
    <m/>
    <m/>
    <m/>
    <m/>
    <m/>
    <m/>
    <m/>
    <m/>
    <d v="2024-08-02T00:00:00"/>
    <s v="SL248@tidalwaveautospa.com"/>
    <s v="Steven Kyriazis"/>
    <x v="8"/>
    <x v="0"/>
  </r>
  <r>
    <s v="John Womble"/>
    <s v="EXP-10015063"/>
    <n v="383.75"/>
    <d v="2024-07-11T00:00:00"/>
    <x v="7"/>
    <s v="Equipment Repairs"/>
    <s v="Electrical water heater repair"/>
    <m/>
    <m/>
    <m/>
    <m/>
    <m/>
    <m/>
    <m/>
    <m/>
    <m/>
    <m/>
    <m/>
    <m/>
    <m/>
    <m/>
    <m/>
    <m/>
    <m/>
    <m/>
    <m/>
    <m/>
    <m/>
    <d v="2024-08-02T00:00:00"/>
    <s v="SL248@tidalwaveautospa.com"/>
    <s v="Steven Kyriazis"/>
    <x v="8"/>
    <x v="0"/>
  </r>
  <r>
    <s v="Justin Cooper"/>
    <s v="EXP-10015271"/>
    <n v="155.65"/>
    <d v="2024-05-24T00:00:00"/>
    <x v="11"/>
    <s v="Parts"/>
    <s v="Hydraulic fittings"/>
    <m/>
    <m/>
    <m/>
    <m/>
    <m/>
    <m/>
    <m/>
    <m/>
    <m/>
    <m/>
    <m/>
    <m/>
    <m/>
    <m/>
    <m/>
    <m/>
    <m/>
    <m/>
    <m/>
    <m/>
    <m/>
    <d v="2024-08-02T00:00:00"/>
    <s v="SL26@tidalwaveautospa.com"/>
    <s v="David Foster"/>
    <x v="8"/>
    <x v="0"/>
  </r>
  <r>
    <s v="Mark Ramirez"/>
    <s v="EXP-10015320"/>
    <n v="16.190000000000001"/>
    <d v="2024-06-04T00:00:00"/>
    <x v="2"/>
    <s v="Office Supplies"/>
    <s v="cargo mat"/>
    <m/>
    <m/>
    <m/>
    <m/>
    <m/>
    <m/>
    <m/>
    <m/>
    <m/>
    <m/>
    <m/>
    <m/>
    <m/>
    <m/>
    <m/>
    <m/>
    <m/>
    <m/>
    <m/>
    <m/>
    <m/>
    <d v="2024-08-02T00:00:00"/>
    <s v="SL293@tidalwaveautospa.com"/>
    <s v="Andrew Stephens"/>
    <x v="8"/>
    <x v="0"/>
  </r>
  <r>
    <s v="Brian Hanna"/>
    <s v="EXP-10015246"/>
    <n v="4.54"/>
    <d v="2024-06-25T00:00:00"/>
    <x v="22"/>
    <s v="Parts"/>
    <s v="Hex bolts for tire shine"/>
    <m/>
    <m/>
    <m/>
    <m/>
    <m/>
    <m/>
    <m/>
    <m/>
    <m/>
    <m/>
    <m/>
    <m/>
    <m/>
    <m/>
    <m/>
    <m/>
    <m/>
    <m/>
    <m/>
    <m/>
    <m/>
    <d v="2024-08-02T00:00:00"/>
    <s v="brian.hanna@tidalwaveautospa.com"/>
    <s v="Patrick Rollins"/>
    <x v="8"/>
    <x v="0"/>
  </r>
  <r>
    <s v="Brian Hanna"/>
    <s v="EXP-10015246"/>
    <n v="9.5"/>
    <d v="2024-06-26T00:00:00"/>
    <x v="22"/>
    <s v="Parts"/>
    <s v="washers to align tire shine"/>
    <m/>
    <m/>
    <m/>
    <m/>
    <m/>
    <m/>
    <m/>
    <m/>
    <m/>
    <m/>
    <m/>
    <m/>
    <m/>
    <m/>
    <m/>
    <m/>
    <m/>
    <m/>
    <m/>
    <m/>
    <m/>
    <d v="2024-08-02T00:00:00"/>
    <s v="brian.hanna@tidalwaveautospa.com"/>
    <s v="Patrick Rollins"/>
    <x v="8"/>
    <x v="0"/>
  </r>
  <r>
    <s v="Brian Hanna"/>
    <s v="EXP-10015246"/>
    <n v="756.13"/>
    <d v="2024-06-29T00:00:00"/>
    <x v="22"/>
    <s v="Safety Supplies"/>
    <s v="store and safety supplies"/>
    <m/>
    <m/>
    <m/>
    <m/>
    <m/>
    <m/>
    <m/>
    <m/>
    <m/>
    <m/>
    <m/>
    <m/>
    <m/>
    <m/>
    <m/>
    <m/>
    <m/>
    <m/>
    <m/>
    <m/>
    <m/>
    <d v="2024-08-02T00:00:00"/>
    <s v="brian.hanna@tidalwaveautospa.com"/>
    <s v="Patrick Rollins"/>
    <x v="8"/>
    <x v="0"/>
  </r>
  <r>
    <s v="Brian Hanna"/>
    <s v="EXP-10015246"/>
    <n v="15.3"/>
    <d v="2024-07-03T00:00:00"/>
    <x v="22"/>
    <s v="Parts"/>
    <s v="hose connector and lumber to brace tire brush during repair"/>
    <m/>
    <m/>
    <m/>
    <m/>
    <m/>
    <m/>
    <m/>
    <m/>
    <m/>
    <m/>
    <m/>
    <m/>
    <m/>
    <m/>
    <m/>
    <m/>
    <m/>
    <m/>
    <m/>
    <m/>
    <m/>
    <d v="2024-08-02T00:00:00"/>
    <s v="brian.hanna@tidalwaveautospa.com"/>
    <s v="Patrick Rollins"/>
    <x v="8"/>
    <x v="0"/>
  </r>
  <r>
    <s v="Brian Hanna"/>
    <s v="EXP-10015246"/>
    <n v="10.91"/>
    <d v="2024-07-06T00:00:00"/>
    <x v="22"/>
    <s v="Wash Supplies"/>
    <s v="5 gallon buckets and hose connector"/>
    <m/>
    <m/>
    <m/>
    <m/>
    <m/>
    <m/>
    <m/>
    <m/>
    <m/>
    <m/>
    <m/>
    <m/>
    <m/>
    <m/>
    <m/>
    <m/>
    <m/>
    <m/>
    <m/>
    <m/>
    <m/>
    <d v="2024-08-02T00:00:00"/>
    <s v="brian.hanna@tidalwaveautospa.com"/>
    <s v="Patrick Rollins"/>
    <x v="8"/>
    <x v="0"/>
  </r>
  <r>
    <s v="Brian Hanna"/>
    <s v="EXP-10015246"/>
    <n v="12.66"/>
    <d v="2024-07-15T00:00:00"/>
    <x v="13"/>
    <s v="Office Supplies"/>
    <s v="Keys"/>
    <m/>
    <m/>
    <m/>
    <m/>
    <m/>
    <m/>
    <m/>
    <m/>
    <m/>
    <m/>
    <m/>
    <m/>
    <m/>
    <m/>
    <m/>
    <m/>
    <m/>
    <m/>
    <m/>
    <m/>
    <m/>
    <d v="2024-08-02T00:00:00"/>
    <s v="brian.hanna@tidalwaveautospa.com"/>
    <s v="Patrick Rollins"/>
    <x v="8"/>
    <x v="0"/>
  </r>
  <r>
    <s v="Ronald Boyett"/>
    <s v="EXP-10014644"/>
    <n v="23.42"/>
    <d v="2024-06-17T00:00:00"/>
    <x v="8"/>
    <s v="Snacks"/>
    <s v="water gatorade"/>
    <m/>
    <m/>
    <m/>
    <m/>
    <m/>
    <m/>
    <m/>
    <m/>
    <m/>
    <m/>
    <m/>
    <m/>
    <m/>
    <m/>
    <m/>
    <m/>
    <m/>
    <m/>
    <m/>
    <m/>
    <m/>
    <d v="2024-08-02T00:00:00"/>
    <s v="chris.boyett@tidalwaveautospa.com"/>
    <s v="Bruce Maxwell"/>
    <x v="8"/>
    <x v="0"/>
  </r>
  <r>
    <s v="Ronald Boyett"/>
    <s v="EXP-10014644"/>
    <n v="33.57"/>
    <d v="2024-06-22T00:00:00"/>
    <x v="8"/>
    <s v="Snacks"/>
    <s v="water, gatorade"/>
    <m/>
    <m/>
    <m/>
    <m/>
    <m/>
    <m/>
    <m/>
    <m/>
    <m/>
    <m/>
    <m/>
    <m/>
    <m/>
    <m/>
    <m/>
    <m/>
    <m/>
    <m/>
    <m/>
    <m/>
    <m/>
    <d v="2024-08-02T00:00:00"/>
    <s v="chris.boyett@tidalwaveautospa.com"/>
    <s v="Bruce Maxwell"/>
    <x v="8"/>
    <x v="0"/>
  </r>
  <r>
    <s v="Ronald Boyett"/>
    <s v="EXP-10014644"/>
    <n v="27.35"/>
    <d v="2024-07-11T00:00:00"/>
    <x v="0"/>
    <s v="Office Supplies"/>
    <s v="toilet paper"/>
    <m/>
    <m/>
    <m/>
    <m/>
    <m/>
    <m/>
    <m/>
    <m/>
    <m/>
    <m/>
    <m/>
    <m/>
    <m/>
    <m/>
    <m/>
    <m/>
    <m/>
    <m/>
    <m/>
    <m/>
    <m/>
    <d v="2024-08-02T00:00:00"/>
    <s v="chris.boyett@tidalwaveautospa.com"/>
    <s v="Bruce Maxwell"/>
    <x v="8"/>
    <x v="0"/>
  </r>
  <r>
    <s v="Ronald Boyett"/>
    <s v="EXP-10014644"/>
    <n v="67.72"/>
    <d v="2024-06-19T00:00:00"/>
    <x v="0"/>
    <s v="Office Supplies"/>
    <s v="paper towels"/>
    <m/>
    <m/>
    <m/>
    <m/>
    <m/>
    <m/>
    <m/>
    <m/>
    <m/>
    <m/>
    <m/>
    <m/>
    <m/>
    <m/>
    <m/>
    <m/>
    <m/>
    <m/>
    <m/>
    <m/>
    <m/>
    <d v="2024-08-02T00:00:00"/>
    <s v="chris.boyett@tidalwaveautospa.com"/>
    <s v="Bruce Maxwell"/>
    <x v="8"/>
    <x v="0"/>
  </r>
  <r>
    <s v="Jesse Ramirez Perez"/>
    <s v="EXP-10015042"/>
    <n v="7.39"/>
    <d v="2024-06-25T00:00:00"/>
    <x v="11"/>
    <s v="Wash Maintenance"/>
    <s v="Oil for power washer"/>
    <m/>
    <m/>
    <m/>
    <m/>
    <m/>
    <m/>
    <m/>
    <m/>
    <m/>
    <m/>
    <m/>
    <m/>
    <m/>
    <m/>
    <m/>
    <m/>
    <m/>
    <m/>
    <m/>
    <m/>
    <m/>
    <d v="2024-08-02T00:00:00"/>
    <s v="Jesse.Ramirez@tidalwaveautospa.com"/>
    <s v="Bruce Maxwell"/>
    <x v="8"/>
    <x v="0"/>
  </r>
  <r>
    <s v="Jesse Ramirez Perez"/>
    <s v="EXP-10015042"/>
    <n v="42.38"/>
    <d v="2024-06-28T00:00:00"/>
    <x v="0"/>
    <s v="Office Supplies"/>
    <s v="paper towels"/>
    <m/>
    <m/>
    <m/>
    <m/>
    <m/>
    <m/>
    <m/>
    <m/>
    <m/>
    <m/>
    <m/>
    <m/>
    <m/>
    <m/>
    <m/>
    <m/>
    <m/>
    <m/>
    <m/>
    <m/>
    <m/>
    <d v="2024-08-02T00:00:00"/>
    <s v="Jesse.Ramirez@tidalwaveautospa.com"/>
    <s v="Bruce Maxwell"/>
    <x v="8"/>
    <x v="0"/>
  </r>
  <r>
    <s v="Adam DeGroot"/>
    <s v="EXP-10014980"/>
    <n v="108.97"/>
    <d v="2024-06-28T00:00:00"/>
    <x v="22"/>
    <s v="Small Tools"/>
    <s v="hose for pressure washer"/>
    <m/>
    <m/>
    <m/>
    <m/>
    <m/>
    <m/>
    <m/>
    <m/>
    <m/>
    <m/>
    <m/>
    <m/>
    <m/>
    <m/>
    <m/>
    <m/>
    <m/>
    <m/>
    <m/>
    <m/>
    <m/>
    <d v="2024-08-02T00:00:00"/>
    <s v="SL7@tidalwaveautospa.com"/>
    <s v="David Foster"/>
    <x v="8"/>
    <x v="0"/>
  </r>
  <r>
    <s v="Josh Nordgren"/>
    <s v="EXP-10014930"/>
    <n v="111.15"/>
    <d v="2024-06-04T00:00:00"/>
    <x v="0"/>
    <s v="Wash Maintenance"/>
    <s v="Prep broom handles dawn &amp; vinegar"/>
    <m/>
    <m/>
    <m/>
    <m/>
    <m/>
    <m/>
    <m/>
    <m/>
    <m/>
    <m/>
    <m/>
    <m/>
    <m/>
    <m/>
    <m/>
    <m/>
    <m/>
    <m/>
    <m/>
    <m/>
    <m/>
    <d v="2024-08-02T00:00:00"/>
    <s v="SL56@tidalwaveautospa.com"/>
    <s v="David Foster"/>
    <x v="8"/>
    <x v="0"/>
  </r>
  <r>
    <s v="Josh Nordgren"/>
    <s v="EXP-10014930"/>
    <n v="5.36"/>
    <d v="2024-06-14T00:00:00"/>
    <x v="0"/>
    <s v="Snacks"/>
    <s v="Water"/>
    <m/>
    <m/>
    <m/>
    <m/>
    <m/>
    <m/>
    <m/>
    <m/>
    <m/>
    <m/>
    <m/>
    <m/>
    <m/>
    <m/>
    <m/>
    <m/>
    <m/>
    <m/>
    <m/>
    <m/>
    <m/>
    <d v="2024-08-02T00:00:00"/>
    <s v="SL56@tidalwaveautospa.com"/>
    <s v="David Foster"/>
    <x v="8"/>
    <x v="0"/>
  </r>
  <r>
    <s v="Josh Nordgren"/>
    <s v="EXP-10014930"/>
    <n v="79.069999999999993"/>
    <d v="2024-06-28T00:00:00"/>
    <x v="0"/>
    <s v="Wash Maintenance"/>
    <s v="Dawn and prep broom sticks"/>
    <m/>
    <m/>
    <m/>
    <m/>
    <m/>
    <m/>
    <m/>
    <m/>
    <m/>
    <m/>
    <m/>
    <m/>
    <m/>
    <m/>
    <m/>
    <m/>
    <m/>
    <m/>
    <m/>
    <m/>
    <m/>
    <d v="2024-08-02T00:00:00"/>
    <s v="SL56@tidalwaveautospa.com"/>
    <s v="David Foster"/>
    <x v="8"/>
    <x v="0"/>
  </r>
  <r>
    <s v="David Deal"/>
    <s v="EXP-10014926"/>
    <n v="44.59"/>
    <d v="2024-06-19T00:00:00"/>
    <x v="19"/>
    <s v="Office Supplies"/>
    <s v="water. hand soap"/>
    <m/>
    <m/>
    <m/>
    <m/>
    <m/>
    <m/>
    <m/>
    <m/>
    <m/>
    <m/>
    <m/>
    <m/>
    <m/>
    <m/>
    <m/>
    <m/>
    <m/>
    <m/>
    <m/>
    <m/>
    <m/>
    <d v="2024-08-02T00:00:00"/>
    <s v="SL119@tidalwaveautospa.com"/>
    <s v="Jeff Mathis"/>
    <x v="8"/>
    <x v="0"/>
  </r>
  <r>
    <s v="David Deal"/>
    <s v="EXP-10014926"/>
    <n v="238.65"/>
    <d v="2024-06-27T00:00:00"/>
    <x v="2"/>
    <s v="Parts"/>
    <s v="hydraulic hoses for underground pressure washer"/>
    <m/>
    <m/>
    <m/>
    <m/>
    <m/>
    <m/>
    <m/>
    <m/>
    <m/>
    <m/>
    <m/>
    <m/>
    <m/>
    <m/>
    <m/>
    <m/>
    <m/>
    <m/>
    <m/>
    <m/>
    <m/>
    <d v="2024-08-02T00:00:00"/>
    <s v="SL119@tidalwaveautospa.com"/>
    <s v="Jeff Mathis"/>
    <x v="8"/>
    <x v="0"/>
  </r>
  <r>
    <s v="David Deal"/>
    <s v="EXP-10014926"/>
    <n v="119.04"/>
    <d v="2024-07-06T00:00:00"/>
    <x v="0"/>
    <s v="Small Tools"/>
    <s v="hose,scrub brushes"/>
    <m/>
    <m/>
    <m/>
    <m/>
    <m/>
    <m/>
    <m/>
    <m/>
    <m/>
    <m/>
    <m/>
    <m/>
    <m/>
    <m/>
    <m/>
    <m/>
    <m/>
    <m/>
    <m/>
    <m/>
    <m/>
    <d v="2024-08-02T00:00:00"/>
    <s v="SL119@tidalwaveautospa.com"/>
    <s v="Jeff Mathis"/>
    <x v="8"/>
    <x v="0"/>
  </r>
  <r>
    <s v="David Deal"/>
    <s v="EXP-10014926"/>
    <n v="33.11"/>
    <d v="2024-07-08T00:00:00"/>
    <x v="6"/>
    <s v="Itemized"/>
    <s v="bottle water, cleaning supplies"/>
    <m/>
    <m/>
    <m/>
    <m/>
    <m/>
    <m/>
    <m/>
    <m/>
    <m/>
    <m/>
    <m/>
    <m/>
    <m/>
    <m/>
    <m/>
    <m/>
    <m/>
    <m/>
    <m/>
    <m/>
    <m/>
    <d v="2024-08-02T00:00:00"/>
    <s v="SL119@tidalwaveautospa.com"/>
    <s v="Jeff Mathis"/>
    <x v="8"/>
    <x v="0"/>
  </r>
  <r>
    <s v="Carley Pope"/>
    <s v="EXP-10015421"/>
    <n v="50.54"/>
    <d v="2024-07-12T00:00:00"/>
    <x v="21"/>
    <s v="Employee Incentives - Other"/>
    <s v="Kyler's engagement flowers on behalf of the marketing department"/>
    <m/>
    <m/>
    <m/>
    <m/>
    <m/>
    <m/>
    <m/>
    <m/>
    <m/>
    <m/>
    <m/>
    <m/>
    <m/>
    <m/>
    <m/>
    <m/>
    <m/>
    <m/>
    <m/>
    <m/>
    <m/>
    <d v="2024-08-02T00:00:00"/>
    <s v="Carley.Pope@tidalwaveautospa.com"/>
    <s v="Andrea Traylor"/>
    <x v="8"/>
    <x v="0"/>
  </r>
  <r>
    <s v="Justin Bernal"/>
    <s v="EXP-10015329"/>
    <n v="113.66"/>
    <d v="2024-06-08T00:00:00"/>
    <x v="0"/>
    <s v="Parts"/>
    <s v="Replacement hose and parts"/>
    <m/>
    <m/>
    <m/>
    <m/>
    <m/>
    <m/>
    <m/>
    <m/>
    <m/>
    <m/>
    <m/>
    <m/>
    <m/>
    <m/>
    <m/>
    <m/>
    <m/>
    <m/>
    <m/>
    <m/>
    <m/>
    <d v="2024-08-02T00:00:00"/>
    <s v="SL85@tidalwaveautospa.com"/>
    <s v="Derek Schillinger"/>
    <x v="8"/>
    <x v="0"/>
  </r>
  <r>
    <s v="Justin Bernal"/>
    <s v="EXP-10015329"/>
    <n v="73.67"/>
    <d v="2024-07-03T00:00:00"/>
    <x v="0"/>
    <s v="Plumbing Expense"/>
    <s v="Schedule 80 union for reclaim"/>
    <m/>
    <m/>
    <m/>
    <m/>
    <m/>
    <m/>
    <m/>
    <m/>
    <m/>
    <m/>
    <m/>
    <m/>
    <m/>
    <m/>
    <m/>
    <m/>
    <m/>
    <m/>
    <m/>
    <m/>
    <m/>
    <d v="2024-08-02T00:00:00"/>
    <s v="SL85@tidalwaveautospa.com"/>
    <s v="Derek Schillinger"/>
    <x v="8"/>
    <x v="0"/>
  </r>
  <r>
    <s v="Justin Bernal"/>
    <s v="EXP-10015329"/>
    <n v="154.13999999999999"/>
    <d v="2024-07-05T00:00:00"/>
    <x v="0"/>
    <s v="Wash Maintenance"/>
    <s v="Cleaning materials"/>
    <m/>
    <m/>
    <m/>
    <m/>
    <m/>
    <m/>
    <m/>
    <m/>
    <m/>
    <m/>
    <m/>
    <m/>
    <m/>
    <m/>
    <m/>
    <m/>
    <m/>
    <m/>
    <m/>
    <m/>
    <m/>
    <d v="2024-08-02T00:00:00"/>
    <s v="SL85@tidalwaveautospa.com"/>
    <s v="Derek Schillinger"/>
    <x v="8"/>
    <x v="0"/>
  </r>
  <r>
    <s v="Justin Bernal"/>
    <s v="EXP-10015329"/>
    <n v="430.49"/>
    <d v="2024-07-05T00:00:00"/>
    <x v="0"/>
    <s v="Wash Maintenance"/>
    <s v="Salt pellots and prep carts"/>
    <m/>
    <m/>
    <m/>
    <m/>
    <m/>
    <m/>
    <m/>
    <m/>
    <m/>
    <m/>
    <m/>
    <m/>
    <m/>
    <m/>
    <m/>
    <m/>
    <m/>
    <m/>
    <m/>
    <m/>
    <m/>
    <d v="2024-08-02T00:00:00"/>
    <s v="SL85@tidalwaveautospa.com"/>
    <s v="Derek Schillinger"/>
    <x v="8"/>
    <x v="0"/>
  </r>
  <r>
    <s v="Justin Bernal"/>
    <s v="EXP-10015329"/>
    <n v="361.53"/>
    <d v="2024-07-05T00:00:00"/>
    <x v="0"/>
    <s v="Equipment"/>
    <s v="Gas blower and gas"/>
    <m/>
    <m/>
    <m/>
    <m/>
    <m/>
    <m/>
    <m/>
    <m/>
    <m/>
    <m/>
    <m/>
    <m/>
    <m/>
    <m/>
    <m/>
    <m/>
    <m/>
    <m/>
    <m/>
    <m/>
    <m/>
    <d v="2024-08-02T00:00:00"/>
    <s v="SL85@tidalwaveautospa.com"/>
    <s v="Derek Schillinger"/>
    <x v="8"/>
    <x v="0"/>
  </r>
  <r>
    <s v="Justin Bernal"/>
    <s v="EXP-10015329"/>
    <n v="16.22"/>
    <d v="2024-07-06T00:00:00"/>
    <x v="0"/>
    <s v="Wash Maintenance"/>
    <s v="Brute 55g"/>
    <m/>
    <m/>
    <m/>
    <m/>
    <m/>
    <m/>
    <m/>
    <m/>
    <m/>
    <m/>
    <m/>
    <m/>
    <m/>
    <m/>
    <m/>
    <m/>
    <m/>
    <m/>
    <m/>
    <m/>
    <m/>
    <d v="2024-08-02T00:00:00"/>
    <s v="SL85@tidalwaveautospa.com"/>
    <s v="Derek Schillinger"/>
    <x v="8"/>
    <x v="0"/>
  </r>
  <r>
    <s v="Justin Bernal"/>
    <s v="EXP-10015329"/>
    <n v="38.65"/>
    <d v="2024-07-10T00:00:00"/>
    <x v="0"/>
    <s v="Wash Maintenance"/>
    <s v="Vinegar"/>
    <m/>
    <m/>
    <m/>
    <m/>
    <m/>
    <m/>
    <m/>
    <m/>
    <m/>
    <m/>
    <m/>
    <m/>
    <m/>
    <m/>
    <m/>
    <m/>
    <m/>
    <m/>
    <m/>
    <m/>
    <m/>
    <d v="2024-08-02T00:00:00"/>
    <s v="SL85@tidalwaveautospa.com"/>
    <s v="Derek Schillinger"/>
    <x v="8"/>
    <x v="0"/>
  </r>
  <r>
    <s v="Keith McDonald"/>
    <s v="EXP-10014739"/>
    <n v="326.10000000000002"/>
    <d v="2024-07-02T00:00:00"/>
    <x v="22"/>
    <s v="Plumbing Expense"/>
    <s v="UV Lamps for Reclaim"/>
    <m/>
    <m/>
    <m/>
    <m/>
    <m/>
    <m/>
    <m/>
    <m/>
    <m/>
    <m/>
    <m/>
    <m/>
    <m/>
    <m/>
    <m/>
    <m/>
    <m/>
    <m/>
    <m/>
    <m/>
    <m/>
    <d v="2024-08-02T00:00:00"/>
    <s v="SL151@tidalwaveautospa.com"/>
    <s v="Cory Cummings"/>
    <x v="8"/>
    <x v="0"/>
  </r>
  <r>
    <s v="Keith McDonald"/>
    <s v="EXP-10014739"/>
    <n v="97.38"/>
    <d v="2024-07-03T00:00:00"/>
    <x v="2"/>
    <s v="Parts"/>
    <s v="Air Regulator"/>
    <m/>
    <m/>
    <m/>
    <m/>
    <m/>
    <m/>
    <m/>
    <m/>
    <m/>
    <m/>
    <m/>
    <m/>
    <m/>
    <m/>
    <m/>
    <m/>
    <m/>
    <m/>
    <m/>
    <m/>
    <m/>
    <d v="2024-08-02T00:00:00"/>
    <s v="SL151@tidalwaveautospa.com"/>
    <s v="Cory Cummings"/>
    <x v="8"/>
    <x v="0"/>
  </r>
  <r>
    <s v="Keith McDonald"/>
    <s v="EXP-10014739"/>
    <n v="82.48"/>
    <d v="2024-07-04T00:00:00"/>
    <x v="8"/>
    <s v="Snacks"/>
    <s v="gatorade"/>
    <m/>
    <m/>
    <m/>
    <m/>
    <m/>
    <m/>
    <m/>
    <m/>
    <m/>
    <m/>
    <m/>
    <m/>
    <m/>
    <m/>
    <m/>
    <m/>
    <m/>
    <m/>
    <m/>
    <m/>
    <m/>
    <d v="2024-08-02T00:00:00"/>
    <s v="SL151@tidalwaveautospa.com"/>
    <s v="Cory Cummings"/>
    <x v="8"/>
    <x v="0"/>
  </r>
  <r>
    <s v="Keith McDonald"/>
    <s v="EXP-10014739"/>
    <n v="62.83"/>
    <d v="2024-07-07T00:00:00"/>
    <x v="0"/>
    <s v="Wash Maintenance"/>
    <s v="Brush for cleaning"/>
    <m/>
    <m/>
    <m/>
    <m/>
    <m/>
    <m/>
    <m/>
    <m/>
    <m/>
    <m/>
    <m/>
    <m/>
    <m/>
    <m/>
    <m/>
    <m/>
    <m/>
    <m/>
    <m/>
    <m/>
    <m/>
    <d v="2024-08-02T00:00:00"/>
    <s v="SL151@tidalwaveautospa.com"/>
    <s v="Cory Cummings"/>
    <x v="8"/>
    <x v="0"/>
  </r>
  <r>
    <s v="Keith McDonald"/>
    <s v="EXP-10014739"/>
    <n v="-97.38"/>
    <d v="2024-07-09T00:00:00"/>
    <x v="2"/>
    <s v="Parts"/>
    <s v="Air Regulator Refund"/>
    <m/>
    <m/>
    <m/>
    <m/>
    <m/>
    <m/>
    <m/>
    <m/>
    <m/>
    <m/>
    <m/>
    <m/>
    <m/>
    <m/>
    <m/>
    <m/>
    <m/>
    <m/>
    <m/>
    <m/>
    <m/>
    <d v="2024-08-02T00:00:00"/>
    <s v="SL151@tidalwaveautospa.com"/>
    <s v="Cory Cummings"/>
    <x v="8"/>
    <x v="0"/>
  </r>
  <r>
    <s v="Keith McDonald"/>
    <s v="EXP-10014739"/>
    <n v="105.42"/>
    <d v="2024-07-10T00:00:00"/>
    <x v="8"/>
    <s v="Snacks"/>
    <s v="Gatorade"/>
    <m/>
    <m/>
    <m/>
    <m/>
    <m/>
    <m/>
    <m/>
    <m/>
    <m/>
    <m/>
    <m/>
    <m/>
    <m/>
    <m/>
    <m/>
    <m/>
    <m/>
    <m/>
    <m/>
    <m/>
    <m/>
    <d v="2024-08-02T00:00:00"/>
    <s v="SL151@tidalwaveautospa.com"/>
    <s v="Cory Cummings"/>
    <x v="8"/>
    <x v="0"/>
  </r>
  <r>
    <s v="Tyra Payne"/>
    <s v="EXP-10014662"/>
    <n v="325.33999999999997"/>
    <d v="2024-06-20T00:00:00"/>
    <x v="2"/>
    <s v="Wash Maintenance"/>
    <s v="Window treatment"/>
    <m/>
    <m/>
    <m/>
    <m/>
    <m/>
    <m/>
    <m/>
    <m/>
    <m/>
    <m/>
    <m/>
    <m/>
    <m/>
    <m/>
    <m/>
    <m/>
    <m/>
    <m/>
    <m/>
    <m/>
    <m/>
    <d v="2024-08-02T00:00:00"/>
    <s v="SL218@tidalwaveautospa.com"/>
    <s v="Derek Schillinger"/>
    <x v="8"/>
    <x v="0"/>
  </r>
  <r>
    <s v="Tyra Payne"/>
    <s v="EXP-10014662"/>
    <n v="317.08999999999997"/>
    <d v="2024-06-20T00:00:00"/>
    <x v="6"/>
    <s v="Wash Maintenance"/>
    <s v="Cleaning Supplies"/>
    <m/>
    <m/>
    <m/>
    <m/>
    <m/>
    <m/>
    <m/>
    <m/>
    <m/>
    <m/>
    <m/>
    <m/>
    <m/>
    <m/>
    <m/>
    <m/>
    <m/>
    <m/>
    <m/>
    <m/>
    <m/>
    <d v="2024-08-02T00:00:00"/>
    <s v="SL218@tidalwaveautospa.com"/>
    <s v="Derek Schillinger"/>
    <x v="8"/>
    <x v="0"/>
  </r>
  <r>
    <s v="Tyra Payne"/>
    <s v="EXP-10014662"/>
    <n v="826.27"/>
    <d v="2024-06-21T00:00:00"/>
    <x v="2"/>
    <s v="Parts"/>
    <s v="Dry-N-Shine Sharft"/>
    <m/>
    <m/>
    <m/>
    <m/>
    <m/>
    <m/>
    <m/>
    <m/>
    <m/>
    <m/>
    <m/>
    <m/>
    <m/>
    <m/>
    <m/>
    <m/>
    <m/>
    <m/>
    <m/>
    <m/>
    <m/>
    <d v="2024-08-02T00:00:00"/>
    <s v="SL218@tidalwaveautospa.com"/>
    <s v="Derek Schillinger"/>
    <x v="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0A9D66-AF89-441F-BB1B-2E6EF1638B7C}" name="CorrectionsCount"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2" firstHeaderRow="0" firstDataRow="1" firstDataCol="1"/>
  <pivotFields count="33">
    <pivotField showAll="0"/>
    <pivotField dataField="1" showAll="0"/>
    <pivotField dataField="1" showAll="0"/>
    <pivotField showAll="0"/>
    <pivotField axis="axisRow" showAll="0">
      <items count="64">
        <item x="4"/>
        <item x="38"/>
        <item x="3"/>
        <item x="25"/>
        <item x="43"/>
        <item x="12"/>
        <item x="45"/>
        <item x="48"/>
        <item x="39"/>
        <item x="34"/>
        <item x="51"/>
        <item x="9"/>
        <item x="8"/>
        <item x="20"/>
        <item x="11"/>
        <item x="37"/>
        <item x="2"/>
        <item x="17"/>
        <item x="18"/>
        <item x="15"/>
        <item x="13"/>
        <item x="52"/>
        <item x="6"/>
        <item x="46"/>
        <item x="21"/>
        <item x="50"/>
        <item x="41"/>
        <item x="23"/>
        <item x="54"/>
        <item x="35"/>
        <item x="31"/>
        <item x="53"/>
        <item x="44"/>
        <item x="49"/>
        <item x="40"/>
        <item x="29"/>
        <item x="32"/>
        <item x="42"/>
        <item x="7"/>
        <item x="14"/>
        <item x="36"/>
        <item x="5"/>
        <item x="16"/>
        <item x="19"/>
        <item x="27"/>
        <item x="57"/>
        <item x="10"/>
        <item x="55"/>
        <item x="56"/>
        <item x="26"/>
        <item x="28"/>
        <item x="24"/>
        <item x="33"/>
        <item x="22"/>
        <item x="1"/>
        <item x="47"/>
        <item x="0"/>
        <item x="30"/>
        <item m="1" x="62"/>
        <item x="58"/>
        <item x="59"/>
        <item x="60"/>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1">
        <item sd="0" x="0"/>
        <item sd="0" x="2"/>
        <item sd="0" m="1" x="9"/>
        <item sd="0" x="4"/>
        <item sd="0" x="5"/>
        <item sd="0" x="6"/>
        <item sd="0" x="7"/>
        <item x="8"/>
        <item sd="0" x="1"/>
        <item x="3"/>
        <item t="default" sd="0"/>
      </items>
    </pivotField>
    <pivotField axis="axisRow" showAll="0">
      <items count="5">
        <item sd="0" x="1"/>
        <item x="0"/>
        <item sd="0" m="1" x="3"/>
        <item x="2"/>
        <item t="default"/>
      </items>
    </pivotField>
  </pivotFields>
  <rowFields count="3">
    <field x="32"/>
    <field x="31"/>
    <field x="4"/>
  </rowFields>
  <rowItems count="109">
    <i>
      <x/>
    </i>
    <i>
      <x v="1"/>
    </i>
    <i r="1">
      <x/>
    </i>
    <i r="1">
      <x v="1"/>
    </i>
    <i r="1">
      <x v="3"/>
    </i>
    <i r="1">
      <x v="4"/>
    </i>
    <i r="1">
      <x v="5"/>
    </i>
    <i r="1">
      <x v="6"/>
    </i>
    <i r="1">
      <x v="7"/>
    </i>
    <i r="2">
      <x/>
    </i>
    <i r="2">
      <x v="2"/>
    </i>
    <i r="2">
      <x v="3"/>
    </i>
    <i r="2">
      <x v="4"/>
    </i>
    <i r="2">
      <x v="5"/>
    </i>
    <i r="2">
      <x v="7"/>
    </i>
    <i r="2">
      <x v="8"/>
    </i>
    <i r="2">
      <x v="9"/>
    </i>
    <i r="2">
      <x v="10"/>
    </i>
    <i r="2">
      <x v="11"/>
    </i>
    <i r="2">
      <x v="12"/>
    </i>
    <i r="2">
      <x v="13"/>
    </i>
    <i r="2">
      <x v="14"/>
    </i>
    <i r="2">
      <x v="16"/>
    </i>
    <i r="2">
      <x v="17"/>
    </i>
    <i r="2">
      <x v="18"/>
    </i>
    <i r="2">
      <x v="19"/>
    </i>
    <i r="2">
      <x v="20"/>
    </i>
    <i r="2">
      <x v="22"/>
    </i>
    <i r="2">
      <x v="23"/>
    </i>
    <i r="2">
      <x v="24"/>
    </i>
    <i r="2">
      <x v="26"/>
    </i>
    <i r="2">
      <x v="27"/>
    </i>
    <i r="2">
      <x v="29"/>
    </i>
    <i r="2">
      <x v="32"/>
    </i>
    <i r="2">
      <x v="37"/>
    </i>
    <i r="2">
      <x v="38"/>
    </i>
    <i r="2">
      <x v="39"/>
    </i>
    <i r="2">
      <x v="40"/>
    </i>
    <i r="2">
      <x v="42"/>
    </i>
    <i r="2">
      <x v="43"/>
    </i>
    <i r="2">
      <x v="46"/>
    </i>
    <i r="2">
      <x v="49"/>
    </i>
    <i r="2">
      <x v="50"/>
    </i>
    <i r="2">
      <x v="52"/>
    </i>
    <i r="2">
      <x v="53"/>
    </i>
    <i r="2">
      <x v="54"/>
    </i>
    <i r="2">
      <x v="55"/>
    </i>
    <i r="2">
      <x v="56"/>
    </i>
    <i r="2">
      <x v="61"/>
    </i>
    <i r="2">
      <x v="62"/>
    </i>
    <i>
      <x v="3"/>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40"/>
    </i>
    <i r="2">
      <x v="42"/>
    </i>
    <i r="2">
      <x v="43"/>
    </i>
    <i r="2">
      <x v="44"/>
    </i>
    <i r="2">
      <x v="46"/>
    </i>
    <i r="2">
      <x v="47"/>
    </i>
    <i r="2">
      <x v="48"/>
    </i>
    <i r="2">
      <x v="49"/>
    </i>
    <i r="2">
      <x v="50"/>
    </i>
    <i r="2">
      <x v="51"/>
    </i>
    <i r="2">
      <x v="52"/>
    </i>
    <i r="2">
      <x v="53"/>
    </i>
    <i r="2">
      <x v="54"/>
    </i>
    <i r="2">
      <x v="55"/>
    </i>
    <i r="2">
      <x v="56"/>
    </i>
    <i r="2">
      <x v="57"/>
    </i>
    <i t="grand">
      <x/>
    </i>
  </rowItems>
  <colFields count="1">
    <field x="-2"/>
  </colFields>
  <colItems count="2">
    <i>
      <x/>
    </i>
    <i i="1">
      <x v="1"/>
    </i>
  </colItems>
  <dataFields count="2">
    <dataField name="Sum of Amount" fld="2" baseField="31" baseItem="1" numFmtId="8"/>
    <dataField name="Count of Expense Repor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8FBE9E-3AFC-4657-ABC6-9D7DC55A8AE7}" name="PivotTable3"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3:I8" firstHeaderRow="1" firstDataRow="1" firstDataCol="1"/>
  <pivotFields count="14">
    <pivotField compact="0" outline="0" showAll="0" defaultSubtotal="0"/>
    <pivotField compact="0" outline="0" showAll="0" defaultSubtotal="0"/>
    <pivotField dataField="1" compact="0" outline="0" showAll="0" defaultSubtotal="0"/>
    <pivotField compact="0" outline="0" showAll="0" defaultSubtotal="0">
      <items count="373">
        <item x="367"/>
        <item x="239"/>
        <item x="240"/>
        <item x="331"/>
        <item x="84"/>
        <item x="309"/>
        <item x="310"/>
        <item x="332"/>
        <item x="56"/>
        <item x="57"/>
        <item x="326"/>
        <item x="312"/>
        <item x="366"/>
        <item x="323"/>
        <item x="122"/>
        <item x="333"/>
        <item x="68"/>
        <item x="71"/>
        <item x="60"/>
        <item x="61"/>
        <item x="69"/>
        <item x="364"/>
        <item x="70"/>
        <item x="339"/>
        <item x="365"/>
        <item x="72"/>
        <item x="73"/>
        <item x="183"/>
        <item x="184"/>
        <item x="200"/>
        <item x="137"/>
        <item x="305"/>
        <item x="46"/>
        <item x="280"/>
        <item x="107"/>
        <item x="103"/>
        <item x="108"/>
        <item x="208"/>
        <item x="47"/>
        <item x="104"/>
        <item x="109"/>
        <item x="126"/>
        <item x="110"/>
        <item x="212"/>
        <item x="211"/>
        <item x="201"/>
        <item x="138"/>
        <item x="257"/>
        <item x="27"/>
        <item x="241"/>
        <item x="346"/>
        <item x="321"/>
        <item x="242"/>
        <item x="123"/>
        <item x="136"/>
        <item x="139"/>
        <item x="48"/>
        <item x="281"/>
        <item x="13"/>
        <item x="329"/>
        <item x="270"/>
        <item x="119"/>
        <item x="105"/>
        <item x="292"/>
        <item x="293"/>
        <item x="175"/>
        <item x="117"/>
        <item x="255"/>
        <item x="335"/>
        <item x="214"/>
        <item x="271"/>
        <item x="14"/>
        <item x="179"/>
        <item x="140"/>
        <item x="266"/>
        <item x="267"/>
        <item x="141"/>
        <item x="360"/>
        <item x="294"/>
        <item x="134"/>
        <item x="49"/>
        <item x="81"/>
        <item x="142"/>
        <item x="40"/>
        <item x="290"/>
        <item x="135"/>
        <item x="354"/>
        <item x="291"/>
        <item x="258"/>
        <item x="283"/>
        <item x="353"/>
        <item x="259"/>
        <item x="282"/>
        <item x="245"/>
        <item x="324"/>
        <item x="268"/>
        <item x="111"/>
        <item x="199"/>
        <item x="287"/>
        <item x="322"/>
        <item x="269"/>
        <item x="244"/>
        <item x="304"/>
        <item x="191"/>
        <item x="93"/>
        <item x="336"/>
        <item x="251"/>
        <item x="325"/>
        <item x="248"/>
        <item x="316"/>
        <item x="273"/>
        <item x="320"/>
        <item x="145"/>
        <item x="127"/>
        <item x="192"/>
        <item x="252"/>
        <item x="50"/>
        <item x="317"/>
        <item x="112"/>
        <item x="318"/>
        <item x="146"/>
        <item x="337"/>
        <item x="147"/>
        <item x="274"/>
        <item x="338"/>
        <item x="286"/>
        <item x="275"/>
        <item x="148"/>
        <item x="0"/>
        <item x="351"/>
        <item x="307"/>
        <item x="149"/>
        <item x="348"/>
        <item x="369"/>
        <item x="150"/>
        <item x="349"/>
        <item x="198"/>
        <item x="340"/>
        <item x="352"/>
        <item x="341"/>
        <item x="363"/>
        <item x="222"/>
        <item x="342"/>
        <item x="343"/>
        <item x="173"/>
        <item x="193"/>
        <item x="260"/>
        <item x="345"/>
        <item x="334"/>
        <item x="370"/>
        <item x="306"/>
        <item x="350"/>
        <item x="225"/>
        <item x="261"/>
        <item x="226"/>
        <item x="176"/>
        <item x="246"/>
        <item x="247"/>
        <item x="371"/>
        <item x="356"/>
        <item x="228"/>
        <item x="357"/>
        <item x="37"/>
        <item x="358"/>
        <item x="361"/>
        <item x="362"/>
        <item x="359"/>
        <item x="295"/>
        <item x="180"/>
        <item x="355"/>
        <item x="232"/>
        <item x="262"/>
        <item x="15"/>
        <item x="296"/>
        <item x="299"/>
        <item x="235"/>
        <item x="194"/>
        <item x="276"/>
        <item x="302"/>
        <item x="328"/>
        <item x="347"/>
        <item x="285"/>
        <item x="233"/>
        <item x="236"/>
        <item x="303"/>
        <item x="300"/>
        <item x="297"/>
        <item x="94"/>
        <item x="263"/>
        <item x="143"/>
        <item x="264"/>
        <item x="368"/>
        <item x="74"/>
        <item x="209"/>
        <item x="277"/>
        <item x="75"/>
        <item x="372"/>
        <item x="120"/>
        <item x="151"/>
        <item x="202"/>
        <item x="215"/>
        <item x="174"/>
        <item x="195"/>
        <item x="62"/>
        <item x="152"/>
        <item x="153"/>
        <item x="216"/>
        <item x="221"/>
        <item x="207"/>
        <item x="85"/>
        <item x="217"/>
        <item x="301"/>
        <item x="86"/>
        <item x="265"/>
        <item x="95"/>
        <item x="177"/>
        <item x="278"/>
        <item x="96"/>
        <item x="313"/>
        <item x="154"/>
        <item x="155"/>
        <item x="272"/>
        <item x="97"/>
        <item x="218"/>
        <item x="298"/>
        <item x="279"/>
        <item x="98"/>
        <item x="99"/>
        <item x="100"/>
        <item x="87"/>
        <item x="327"/>
        <item x="63"/>
        <item x="101"/>
        <item x="237"/>
        <item x="227"/>
        <item x="156"/>
        <item x="181"/>
        <item x="157"/>
        <item x="102"/>
        <item x="158"/>
        <item x="159"/>
        <item x="64"/>
        <item x="311"/>
        <item x="160"/>
        <item x="315"/>
        <item x="229"/>
        <item x="230"/>
        <item x="65"/>
        <item x="161"/>
        <item x="76"/>
        <item x="118"/>
        <item x="162"/>
        <item x="219"/>
        <item x="163"/>
        <item x="223"/>
        <item x="220"/>
        <item x="249"/>
        <item x="250"/>
        <item x="164"/>
        <item x="66"/>
        <item x="168"/>
        <item x="77"/>
        <item x="204"/>
        <item x="231"/>
        <item x="42"/>
        <item x="1"/>
        <item x="289"/>
        <item x="129"/>
        <item x="16"/>
        <item x="288"/>
        <item x="130"/>
        <item x="165"/>
        <item x="131"/>
        <item x="43"/>
        <item x="2"/>
        <item x="78"/>
        <item x="172"/>
        <item x="128"/>
        <item x="124"/>
        <item x="182"/>
        <item x="79"/>
        <item x="132"/>
        <item x="197"/>
        <item x="28"/>
        <item x="22"/>
        <item x="167"/>
        <item x="169"/>
        <item x="51"/>
        <item x="185"/>
        <item x="80"/>
        <item x="23"/>
        <item x="52"/>
        <item x="44"/>
        <item x="45"/>
        <item x="10"/>
        <item x="17"/>
        <item x="106"/>
        <item x="38"/>
        <item x="11"/>
        <item x="18"/>
        <item x="53"/>
        <item x="29"/>
        <item x="30"/>
        <item x="31"/>
        <item x="144"/>
        <item x="24"/>
        <item x="19"/>
        <item x="32"/>
        <item x="25"/>
        <item x="54"/>
        <item x="55"/>
        <item x="33"/>
        <item x="58"/>
        <item x="67"/>
        <item x="308"/>
        <item x="254"/>
        <item x="196"/>
        <item x="171"/>
        <item x="121"/>
        <item x="3"/>
        <item x="12"/>
        <item x="4"/>
        <item x="26"/>
        <item x="59"/>
        <item x="41"/>
        <item x="5"/>
        <item x="113"/>
        <item x="125"/>
        <item x="213"/>
        <item x="88"/>
        <item x="115"/>
        <item x="6"/>
        <item x="82"/>
        <item x="238"/>
        <item x="256"/>
        <item x="7"/>
        <item x="284"/>
        <item x="187"/>
        <item x="21"/>
        <item x="114"/>
        <item x="186"/>
        <item x="178"/>
        <item x="206"/>
        <item x="89"/>
        <item x="8"/>
        <item x="205"/>
        <item x="83"/>
        <item x="166"/>
        <item x="234"/>
        <item x="188"/>
        <item x="90"/>
        <item x="9"/>
        <item x="116"/>
        <item x="224"/>
        <item x="253"/>
        <item x="203"/>
        <item x="91"/>
        <item x="20"/>
        <item x="133"/>
        <item x="92"/>
        <item x="189"/>
        <item x="170"/>
        <item x="34"/>
        <item x="210"/>
        <item x="344"/>
        <item x="314"/>
        <item x="319"/>
        <item x="35"/>
        <item x="36"/>
        <item x="39"/>
        <item x="243"/>
        <item x="330"/>
        <item x="190"/>
      </items>
    </pivotField>
    <pivotField compact="0" outline="0" showAll="0" defaultSubtotal="0"/>
    <pivotField compact="0" outline="0" subtotalTop="0" showAll="0" defaultSubtotal="0"/>
    <pivotField compact="0" outline="0" showAll="0" defaultSubtotal="0"/>
    <pivotField axis="axisRow" compact="0" outline="0" multipleItemSelectionAllowed="1" showAll="0" defaultSubtotal="0">
      <items count="8">
        <item h="1" sd="0" x="7"/>
        <item sd="0" x="6"/>
        <item sd="0" x="4"/>
        <item sd="0" x="2"/>
        <item sd="0" x="1"/>
        <item h="1" x="0"/>
        <item h="1" x="5"/>
        <item h="1" x="3"/>
      </items>
    </pivotField>
    <pivotField compact="0" outline="0" showAll="0" defaultSubtotal="0"/>
    <pivotField compact="0" outline="0" showAll="0" defaultSubtotal="0"/>
    <pivotField compact="0" outline="0" subtotalTop="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5"/>
        <item x="0"/>
      </items>
    </pivotField>
    <pivotField compact="0" outline="0" subtotalTop="0" showAll="0" defaultSubtotal="0">
      <items count="127">
        <item x="124"/>
        <item x="125"/>
        <item x="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s>
    </pivotField>
  </pivotFields>
  <rowFields count="1">
    <field x="7"/>
  </rowFields>
  <rowItems count="5">
    <i>
      <x v="1"/>
    </i>
    <i>
      <x v="2"/>
    </i>
    <i>
      <x v="3"/>
    </i>
    <i>
      <x v="4"/>
    </i>
    <i t="grand">
      <x/>
    </i>
  </rowItems>
  <colItems count="1">
    <i/>
  </colItems>
  <dataFields count="1">
    <dataField name="Sum of Amount" fld="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94E598-301B-47EF-96F7-3F89A56A6362}" name="PivotTable2" cacheId="15" dataOnRows="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486" firstHeaderRow="1" firstDataRow="1" firstDataCol="2"/>
  <pivotFields count="14">
    <pivotField axis="axisRow" compact="0" outline="0" showAll="0" defaultSubtotal="0">
      <items count="430">
        <item x="0"/>
        <item x="1"/>
        <item x="3"/>
        <item x="4"/>
        <item x="6"/>
        <item x="7"/>
        <item x="8"/>
        <item x="10"/>
        <item x="12"/>
        <item x="13"/>
        <item x="14"/>
        <item x="15"/>
        <item x="16"/>
        <item x="17"/>
        <item x="18"/>
        <item x="20"/>
        <item x="21"/>
        <item x="22"/>
        <item x="23"/>
        <item x="25"/>
        <item x="26"/>
        <item x="27"/>
        <item x="28"/>
        <item x="29"/>
        <item x="30"/>
        <item x="31"/>
        <item x="32"/>
        <item x="33"/>
        <item x="34"/>
        <item x="37"/>
        <item x="38"/>
        <item x="40"/>
        <item x="41"/>
        <item x="42"/>
        <item x="43"/>
        <item x="44"/>
        <item x="46"/>
        <item x="48"/>
        <item x="50"/>
        <item x="51"/>
        <item x="52"/>
        <item x="53"/>
        <item x="54"/>
        <item x="55"/>
        <item x="56"/>
        <item x="57"/>
        <item x="58"/>
        <item x="59"/>
        <item x="60"/>
        <item x="61"/>
        <item x="63"/>
        <item x="65"/>
        <item x="66"/>
        <item x="67"/>
        <item x="68"/>
        <item x="70"/>
        <item x="71"/>
        <item x="72"/>
        <item x="73"/>
        <item x="75"/>
        <item x="76"/>
        <item x="77"/>
        <item x="78"/>
        <item x="80"/>
        <item x="81"/>
        <item x="82"/>
        <item x="83"/>
        <item x="86"/>
        <item x="87"/>
        <item x="88"/>
        <item x="90"/>
        <item x="91"/>
        <item x="92"/>
        <item x="94"/>
        <item x="97"/>
        <item x="98"/>
        <item x="100"/>
        <item x="101"/>
        <item x="102"/>
        <item x="103"/>
        <item x="104"/>
        <item x="105"/>
        <item x="107"/>
        <item x="109"/>
        <item x="111"/>
        <item x="117"/>
        <item x="119"/>
        <item x="120"/>
        <item x="122"/>
        <item x="123"/>
        <item x="124"/>
        <item x="125"/>
        <item x="126"/>
        <item x="128"/>
        <item x="131"/>
        <item x="132"/>
        <item x="133"/>
        <item x="136"/>
        <item x="137"/>
        <item x="138"/>
        <item x="141"/>
        <item x="142"/>
        <item x="145"/>
        <item x="146"/>
        <item x="147"/>
        <item x="148"/>
        <item x="149"/>
        <item x="150"/>
        <item x="152"/>
        <item x="154"/>
        <item x="158"/>
        <item x="159"/>
        <item x="160"/>
        <item x="161"/>
        <item x="162"/>
        <item x="164"/>
        <item x="166"/>
        <item x="167"/>
        <item x="169"/>
        <item x="170"/>
        <item x="171"/>
        <item x="172"/>
        <item x="174"/>
        <item x="175"/>
        <item x="177"/>
        <item x="178"/>
        <item x="180"/>
        <item x="181"/>
        <item x="182"/>
        <item x="183"/>
        <item x="186"/>
        <item x="187"/>
        <item x="189"/>
        <item x="191"/>
        <item x="192"/>
        <item x="193"/>
        <item x="194"/>
        <item x="195"/>
        <item x="196"/>
        <item x="197"/>
        <item x="198"/>
        <item x="199"/>
        <item x="200"/>
        <item x="202"/>
        <item x="203"/>
        <item x="204"/>
        <item x="207"/>
        <item x="208"/>
        <item x="210"/>
        <item x="212"/>
        <item x="213"/>
        <item x="214"/>
        <item x="217"/>
        <item x="219"/>
        <item x="221"/>
        <item x="222"/>
        <item x="223"/>
        <item x="225"/>
        <item x="226"/>
        <item x="227"/>
        <item x="229"/>
        <item x="230"/>
        <item x="232"/>
        <item x="233"/>
        <item x="234"/>
        <item x="238"/>
        <item x="239"/>
        <item x="240"/>
        <item x="241"/>
        <item x="242"/>
        <item x="244"/>
        <item x="248"/>
        <item x="249"/>
        <item x="252"/>
        <item x="253"/>
        <item x="255"/>
        <item x="256"/>
        <item x="259"/>
        <item x="261"/>
        <item x="264"/>
        <item x="265"/>
        <item x="267"/>
        <item x="269"/>
        <item x="271"/>
        <item x="272"/>
        <item x="273"/>
        <item x="274"/>
        <item x="276"/>
        <item x="277"/>
        <item x="278"/>
        <item x="279"/>
        <item x="280"/>
        <item x="281"/>
        <item x="284"/>
        <item x="285"/>
        <item x="288"/>
        <item x="293"/>
        <item x="294"/>
        <item x="295"/>
        <item x="297"/>
        <item x="298"/>
        <item x="300"/>
        <item x="301"/>
        <item x="303"/>
        <item x="304"/>
        <item x="305"/>
        <item x="306"/>
        <item x="307"/>
        <item x="308"/>
        <item x="310"/>
        <item x="311"/>
        <item x="312"/>
        <item x="313"/>
        <item x="314"/>
        <item x="316"/>
        <item x="318"/>
        <item x="320"/>
        <item x="322"/>
        <item x="323"/>
        <item x="324"/>
        <item x="325"/>
        <item x="326"/>
        <item x="327"/>
        <item x="328"/>
        <item x="331"/>
        <item x="332"/>
        <item x="333"/>
        <item x="334"/>
        <item x="335"/>
        <item x="336"/>
        <item x="338"/>
        <item x="339"/>
        <item x="341"/>
        <item x="342"/>
        <item x="344"/>
        <item x="345"/>
        <item x="346"/>
        <item x="347"/>
        <item x="349"/>
        <item x="350"/>
        <item x="351"/>
        <item x="352"/>
        <item x="354"/>
        <item x="359"/>
        <item x="362"/>
        <item x="364"/>
        <item x="365"/>
        <item x="366"/>
        <item x="367"/>
        <item x="369"/>
        <item x="371"/>
        <item x="372"/>
        <item x="373"/>
        <item x="374"/>
        <item x="375"/>
        <item x="376"/>
        <item x="377"/>
        <item x="381"/>
        <item x="385"/>
        <item x="386"/>
        <item x="387"/>
        <item x="388"/>
        <item x="389"/>
        <item x="390"/>
        <item x="391"/>
        <item x="392"/>
        <item x="396"/>
        <item x="397"/>
        <item x="398"/>
        <item x="399"/>
        <item x="400"/>
        <item x="401"/>
        <item x="402"/>
        <item x="403"/>
        <item x="406"/>
        <item x="407"/>
        <item x="408"/>
        <item x="409"/>
        <item x="411"/>
        <item x="412"/>
        <item x="413"/>
        <item x="415"/>
        <item x="417"/>
        <item x="418"/>
        <item x="421"/>
        <item x="424"/>
        <item m="1" x="429"/>
        <item x="370"/>
        <item x="353"/>
        <item x="382"/>
        <item x="220"/>
        <item x="2"/>
        <item x="11"/>
        <item x="35"/>
        <item x="36"/>
        <item x="47"/>
        <item x="49"/>
        <item x="62"/>
        <item x="64"/>
        <item x="69"/>
        <item x="84"/>
        <item x="85"/>
        <item x="96"/>
        <item x="106"/>
        <item x="108"/>
        <item x="114"/>
        <item x="116"/>
        <item x="118"/>
        <item x="121"/>
        <item x="127"/>
        <item x="130"/>
        <item x="140"/>
        <item x="143"/>
        <item x="155"/>
        <item x="156"/>
        <item x="157"/>
        <item x="163"/>
        <item x="173"/>
        <item x="176"/>
        <item x="179"/>
        <item x="184"/>
        <item x="188"/>
        <item x="190"/>
        <item x="201"/>
        <item x="205"/>
        <item x="206"/>
        <item x="216"/>
        <item x="218"/>
        <item x="224"/>
        <item x="228"/>
        <item x="231"/>
        <item x="236"/>
        <item x="237"/>
        <item x="245"/>
        <item x="243"/>
        <item x="257"/>
        <item x="260"/>
        <item x="263"/>
        <item x="283"/>
        <item x="290"/>
        <item x="291"/>
        <item x="262"/>
        <item x="266"/>
        <item x="292"/>
        <item x="296"/>
        <item x="302"/>
        <item x="309"/>
        <item x="315"/>
        <item x="317"/>
        <item x="319"/>
        <item x="329"/>
        <item x="337"/>
        <item x="340"/>
        <item x="348"/>
        <item x="355"/>
        <item x="356"/>
        <item x="357"/>
        <item x="358"/>
        <item x="361"/>
        <item x="379"/>
        <item x="330"/>
        <item x="384"/>
        <item x="393"/>
        <item x="394"/>
        <item x="395"/>
        <item x="404"/>
        <item x="383"/>
        <item x="410"/>
        <item x="419"/>
        <item x="422"/>
        <item x="426"/>
        <item x="165"/>
        <item x="299"/>
        <item x="405"/>
        <item x="135"/>
        <item x="360"/>
        <item x="423"/>
        <item x="268"/>
        <item x="185"/>
        <item x="343"/>
        <item x="378"/>
        <item x="151"/>
        <item x="39"/>
        <item x="270"/>
        <item x="414"/>
        <item x="250"/>
        <item x="129"/>
        <item x="215"/>
        <item x="420"/>
        <item x="211"/>
        <item x="112"/>
        <item x="5"/>
        <item x="251"/>
        <item x="282"/>
        <item x="139"/>
        <item x="289"/>
        <item x="89"/>
        <item x="110"/>
        <item x="321"/>
        <item x="99"/>
        <item x="287"/>
        <item m="1" x="428"/>
        <item x="168"/>
        <item x="247"/>
        <item x="254"/>
        <item x="113"/>
        <item x="380"/>
        <item x="144"/>
        <item x="74"/>
        <item x="19"/>
        <item x="246"/>
        <item x="134"/>
        <item x="95"/>
        <item x="93"/>
        <item x="24"/>
        <item x="363"/>
        <item x="153"/>
        <item x="79"/>
        <item x="416"/>
        <item x="275"/>
        <item x="209"/>
        <item x="235"/>
        <item x="368"/>
        <item x="286"/>
        <item x="9"/>
        <item x="115"/>
        <item x="258"/>
        <item x="425"/>
        <item x="45"/>
        <item x="427"/>
      </items>
    </pivotField>
    <pivotField compact="0" outline="0" showAll="0" defaultSubtotal="0"/>
    <pivotField dataField="1" compact="0" outline="0" showAll="0" defaultSubtotal="0"/>
    <pivotField compact="0" outline="0" showAll="0" defaultSubtotal="0">
      <items count="373">
        <item x="367"/>
        <item x="239"/>
        <item x="240"/>
        <item x="331"/>
        <item x="84"/>
        <item x="309"/>
        <item x="310"/>
        <item x="332"/>
        <item x="56"/>
        <item x="57"/>
        <item x="326"/>
        <item x="312"/>
        <item x="366"/>
        <item x="323"/>
        <item x="122"/>
        <item x="333"/>
        <item x="68"/>
        <item x="71"/>
        <item x="60"/>
        <item x="61"/>
        <item x="69"/>
        <item x="364"/>
        <item x="70"/>
        <item x="339"/>
        <item x="365"/>
        <item x="72"/>
        <item x="73"/>
        <item x="183"/>
        <item x="184"/>
        <item x="200"/>
        <item x="137"/>
        <item x="305"/>
        <item x="46"/>
        <item x="280"/>
        <item x="107"/>
        <item x="103"/>
        <item x="108"/>
        <item x="208"/>
        <item x="47"/>
        <item x="104"/>
        <item x="109"/>
        <item x="126"/>
        <item x="110"/>
        <item x="212"/>
        <item x="211"/>
        <item x="201"/>
        <item x="138"/>
        <item x="257"/>
        <item x="27"/>
        <item x="241"/>
        <item x="346"/>
        <item x="321"/>
        <item x="242"/>
        <item x="123"/>
        <item x="136"/>
        <item x="139"/>
        <item x="48"/>
        <item x="281"/>
        <item x="13"/>
        <item x="329"/>
        <item x="270"/>
        <item x="119"/>
        <item x="105"/>
        <item x="292"/>
        <item x="293"/>
        <item x="175"/>
        <item x="117"/>
        <item x="255"/>
        <item x="335"/>
        <item x="214"/>
        <item x="271"/>
        <item x="14"/>
        <item x="179"/>
        <item x="140"/>
        <item x="266"/>
        <item x="267"/>
        <item x="141"/>
        <item x="360"/>
        <item x="294"/>
        <item x="134"/>
        <item x="49"/>
        <item x="81"/>
        <item x="142"/>
        <item x="40"/>
        <item x="290"/>
        <item x="135"/>
        <item x="354"/>
        <item x="291"/>
        <item x="258"/>
        <item x="283"/>
        <item x="353"/>
        <item x="259"/>
        <item x="282"/>
        <item x="245"/>
        <item x="324"/>
        <item x="268"/>
        <item x="111"/>
        <item x="199"/>
        <item x="287"/>
        <item x="322"/>
        <item x="269"/>
        <item x="244"/>
        <item x="304"/>
        <item x="191"/>
        <item x="93"/>
        <item x="336"/>
        <item x="251"/>
        <item x="325"/>
        <item x="248"/>
        <item x="316"/>
        <item x="273"/>
        <item x="320"/>
        <item x="145"/>
        <item x="127"/>
        <item x="192"/>
        <item x="252"/>
        <item x="50"/>
        <item x="317"/>
        <item x="112"/>
        <item x="318"/>
        <item x="146"/>
        <item x="337"/>
        <item x="147"/>
        <item x="274"/>
        <item x="338"/>
        <item x="286"/>
        <item x="275"/>
        <item x="148"/>
        <item x="0"/>
        <item x="351"/>
        <item x="307"/>
        <item x="149"/>
        <item x="348"/>
        <item x="369"/>
        <item x="150"/>
        <item x="349"/>
        <item x="198"/>
        <item x="340"/>
        <item x="352"/>
        <item x="341"/>
        <item x="363"/>
        <item x="222"/>
        <item x="342"/>
        <item x="343"/>
        <item x="173"/>
        <item x="193"/>
        <item x="260"/>
        <item x="345"/>
        <item x="334"/>
        <item x="370"/>
        <item x="306"/>
        <item x="350"/>
        <item x="225"/>
        <item x="261"/>
        <item x="226"/>
        <item x="176"/>
        <item x="246"/>
        <item x="247"/>
        <item x="371"/>
        <item x="356"/>
        <item x="228"/>
        <item x="357"/>
        <item x="37"/>
        <item x="358"/>
        <item x="361"/>
        <item x="362"/>
        <item x="359"/>
        <item x="295"/>
        <item x="180"/>
        <item x="355"/>
        <item x="232"/>
        <item x="262"/>
        <item x="15"/>
        <item x="296"/>
        <item x="299"/>
        <item x="235"/>
        <item x="194"/>
        <item x="276"/>
        <item x="302"/>
        <item x="328"/>
        <item x="347"/>
        <item x="285"/>
        <item x="233"/>
        <item x="236"/>
        <item x="303"/>
        <item x="300"/>
        <item x="297"/>
        <item x="94"/>
        <item x="263"/>
        <item x="143"/>
        <item x="264"/>
        <item x="368"/>
        <item x="74"/>
        <item x="209"/>
        <item x="277"/>
        <item x="75"/>
        <item x="372"/>
        <item x="120"/>
        <item x="151"/>
        <item x="202"/>
        <item x="215"/>
        <item x="174"/>
        <item x="195"/>
        <item x="62"/>
        <item x="152"/>
        <item x="153"/>
        <item x="216"/>
        <item x="221"/>
        <item x="207"/>
        <item x="85"/>
        <item x="217"/>
        <item x="301"/>
        <item x="86"/>
        <item x="265"/>
        <item x="95"/>
        <item x="177"/>
        <item x="278"/>
        <item x="96"/>
        <item x="313"/>
        <item x="154"/>
        <item x="155"/>
        <item x="272"/>
        <item x="97"/>
        <item x="218"/>
        <item x="298"/>
        <item x="279"/>
        <item x="98"/>
        <item x="99"/>
        <item x="100"/>
        <item x="87"/>
        <item x="327"/>
        <item x="63"/>
        <item x="101"/>
        <item x="237"/>
        <item x="227"/>
        <item x="156"/>
        <item x="181"/>
        <item x="157"/>
        <item x="102"/>
        <item x="158"/>
        <item x="159"/>
        <item x="64"/>
        <item x="311"/>
        <item x="160"/>
        <item x="315"/>
        <item x="229"/>
        <item x="230"/>
        <item x="65"/>
        <item x="161"/>
        <item x="76"/>
        <item x="118"/>
        <item x="162"/>
        <item x="219"/>
        <item x="163"/>
        <item x="223"/>
        <item x="220"/>
        <item x="249"/>
        <item x="250"/>
        <item x="164"/>
        <item x="66"/>
        <item x="168"/>
        <item x="77"/>
        <item x="204"/>
        <item x="231"/>
        <item x="42"/>
        <item x="1"/>
        <item x="289"/>
        <item x="129"/>
        <item x="16"/>
        <item x="288"/>
        <item x="130"/>
        <item x="165"/>
        <item x="131"/>
        <item x="43"/>
        <item x="2"/>
        <item x="78"/>
        <item x="172"/>
        <item x="128"/>
        <item x="124"/>
        <item x="182"/>
        <item x="79"/>
        <item x="132"/>
        <item x="197"/>
        <item x="28"/>
        <item x="22"/>
        <item x="167"/>
        <item x="169"/>
        <item x="51"/>
        <item x="185"/>
        <item x="80"/>
        <item x="23"/>
        <item x="52"/>
        <item x="44"/>
        <item x="45"/>
        <item x="10"/>
        <item x="17"/>
        <item x="106"/>
        <item x="38"/>
        <item x="11"/>
        <item x="18"/>
        <item x="53"/>
        <item x="29"/>
        <item x="30"/>
        <item x="31"/>
        <item x="144"/>
        <item x="24"/>
        <item x="19"/>
        <item x="32"/>
        <item x="25"/>
        <item x="54"/>
        <item x="55"/>
        <item x="33"/>
        <item x="58"/>
        <item x="67"/>
        <item x="308"/>
        <item x="254"/>
        <item x="196"/>
        <item x="171"/>
        <item x="121"/>
        <item x="3"/>
        <item x="12"/>
        <item x="4"/>
        <item x="26"/>
        <item x="59"/>
        <item x="41"/>
        <item x="5"/>
        <item x="113"/>
        <item x="125"/>
        <item x="213"/>
        <item x="88"/>
        <item x="115"/>
        <item x="6"/>
        <item x="82"/>
        <item x="238"/>
        <item x="256"/>
        <item x="7"/>
        <item x="284"/>
        <item x="187"/>
        <item x="21"/>
        <item x="114"/>
        <item x="186"/>
        <item x="178"/>
        <item x="206"/>
        <item x="89"/>
        <item x="8"/>
        <item x="205"/>
        <item x="83"/>
        <item x="166"/>
        <item x="234"/>
        <item x="188"/>
        <item x="90"/>
        <item x="9"/>
        <item x="116"/>
        <item x="224"/>
        <item x="253"/>
        <item x="203"/>
        <item x="91"/>
        <item x="20"/>
        <item x="133"/>
        <item x="92"/>
        <item x="189"/>
        <item x="170"/>
        <item x="34"/>
        <item x="210"/>
        <item x="344"/>
        <item x="314"/>
        <item x="319"/>
        <item x="35"/>
        <item x="36"/>
        <item x="39"/>
        <item x="243"/>
        <item x="330"/>
        <item x="190"/>
      </items>
    </pivotField>
    <pivotField axis="axisRow" compact="0" outline="0" showAll="0" sortType="descending" defaultSubtotal="0">
      <items count="29">
        <item sd="0" x="7"/>
        <item sd="0" x="23"/>
        <item sd="0" x="8"/>
        <item sd="0" x="13"/>
        <item sd="0" x="1"/>
        <item sd="0" x="11"/>
        <item sd="0" x="24"/>
        <item sd="0" x="16"/>
        <item sd="0" x="18"/>
        <item sd="0" x="10"/>
        <item sd="0" x="25"/>
        <item sd="0" x="15"/>
        <item sd="0" x="17"/>
        <item sd="0" x="14"/>
        <item sd="0" x="9"/>
        <item sd="0" x="21"/>
        <item sd="0" x="6"/>
        <item sd="0" x="22"/>
        <item sd="0" x="26"/>
        <item sd="0" x="0"/>
        <item sd="0" m="1" x="28"/>
        <item sd="0" x="19"/>
        <item sd="0" x="3"/>
        <item x="2"/>
        <item x="4"/>
        <item x="12"/>
        <item x="20"/>
        <item x="5"/>
        <item x="27"/>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1"/>
        <item x="2"/>
        <item x="3"/>
        <item x="4"/>
        <item x="5"/>
        <item x="0"/>
      </items>
    </pivotField>
    <pivotField compact="0" outline="0" subtotalTop="0" showAll="0" defaultSubtotal="0">
      <items count="127">
        <item x="124"/>
        <item x="125"/>
        <item x="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s>
    </pivotField>
  </pivotFields>
  <rowFields count="2">
    <field x="4"/>
    <field x="0"/>
  </rowFields>
  <rowItems count="483">
    <i>
      <x v="4"/>
    </i>
    <i>
      <x v="27"/>
      <x v="3"/>
    </i>
    <i r="1">
      <x v="4"/>
    </i>
    <i r="1">
      <x v="7"/>
    </i>
    <i r="1">
      <x v="17"/>
    </i>
    <i r="1">
      <x v="31"/>
    </i>
    <i r="1">
      <x v="35"/>
    </i>
    <i r="1">
      <x v="39"/>
    </i>
    <i r="1">
      <x v="41"/>
    </i>
    <i r="1">
      <x v="43"/>
    </i>
    <i r="1">
      <x v="45"/>
    </i>
    <i r="1">
      <x v="52"/>
    </i>
    <i r="1">
      <x v="53"/>
    </i>
    <i r="1">
      <x v="64"/>
    </i>
    <i r="1">
      <x v="65"/>
    </i>
    <i r="1">
      <x v="66"/>
    </i>
    <i r="1">
      <x v="68"/>
    </i>
    <i r="1">
      <x v="74"/>
    </i>
    <i r="1">
      <x v="77"/>
    </i>
    <i r="1">
      <x v="78"/>
    </i>
    <i r="1">
      <x v="81"/>
    </i>
    <i r="1">
      <x v="88"/>
    </i>
    <i r="1">
      <x v="91"/>
    </i>
    <i r="1">
      <x v="94"/>
    </i>
    <i r="1">
      <x v="98"/>
    </i>
    <i r="1">
      <x v="109"/>
    </i>
    <i r="1">
      <x v="112"/>
    </i>
    <i r="1">
      <x v="122"/>
    </i>
    <i r="1">
      <x v="136"/>
    </i>
    <i r="1">
      <x v="139"/>
    </i>
    <i r="1">
      <x v="148"/>
    </i>
    <i r="1">
      <x v="164"/>
    </i>
    <i r="1">
      <x v="171"/>
    </i>
    <i r="1">
      <x v="176"/>
    </i>
    <i r="1">
      <x v="181"/>
    </i>
    <i r="1">
      <x v="186"/>
    </i>
    <i r="1">
      <x v="189"/>
    </i>
    <i r="1">
      <x v="190"/>
    </i>
    <i r="1">
      <x v="199"/>
    </i>
    <i r="1">
      <x v="201"/>
    </i>
    <i r="1">
      <x v="212"/>
    </i>
    <i r="1">
      <x v="216"/>
    </i>
    <i r="1">
      <x v="220"/>
    </i>
    <i r="1">
      <x v="221"/>
    </i>
    <i r="1">
      <x v="224"/>
    </i>
    <i r="1">
      <x v="240"/>
    </i>
    <i r="1">
      <x v="241"/>
    </i>
    <i r="1">
      <x v="247"/>
    </i>
    <i r="1">
      <x v="248"/>
    </i>
    <i r="1">
      <x v="249"/>
    </i>
    <i r="1">
      <x v="257"/>
    </i>
    <i r="1">
      <x v="261"/>
    </i>
    <i r="1">
      <x v="264"/>
    </i>
    <i r="1">
      <x v="266"/>
    </i>
    <i r="1">
      <x v="267"/>
    </i>
    <i r="1">
      <x v="274"/>
    </i>
    <i r="1">
      <x v="281"/>
    </i>
    <i r="1">
      <x v="283"/>
    </i>
    <i r="1">
      <x v="298"/>
    </i>
    <i r="1">
      <x v="307"/>
    </i>
    <i r="1">
      <x v="310"/>
    </i>
    <i r="1">
      <x v="312"/>
    </i>
    <i r="1">
      <x v="316"/>
    </i>
    <i r="1">
      <x v="317"/>
    </i>
    <i r="1">
      <x v="322"/>
    </i>
    <i r="1">
      <x v="325"/>
    </i>
    <i r="1">
      <x v="328"/>
    </i>
    <i r="1">
      <x v="330"/>
    </i>
    <i r="1">
      <x v="339"/>
    </i>
    <i r="1">
      <x v="348"/>
    </i>
    <i r="1">
      <x v="351"/>
    </i>
    <i r="1">
      <x v="352"/>
    </i>
    <i r="1">
      <x v="356"/>
    </i>
    <i r="1">
      <x v="371"/>
    </i>
    <i r="1">
      <x v="372"/>
    </i>
    <i r="1">
      <x v="374"/>
    </i>
    <i r="1">
      <x v="378"/>
    </i>
    <i r="1">
      <x v="380"/>
    </i>
    <i r="1">
      <x v="382"/>
    </i>
    <i r="1">
      <x v="383"/>
    </i>
    <i r="1">
      <x v="385"/>
    </i>
    <i r="1">
      <x v="386"/>
    </i>
    <i r="1">
      <x v="387"/>
    </i>
    <i r="1">
      <x v="388"/>
    </i>
    <i r="1">
      <x v="389"/>
    </i>
    <i r="1">
      <x v="392"/>
    </i>
    <i r="1">
      <x v="394"/>
    </i>
    <i r="1">
      <x v="399"/>
    </i>
    <i r="1">
      <x v="400"/>
    </i>
    <i r="1">
      <x v="409"/>
    </i>
    <i r="1">
      <x v="410"/>
    </i>
    <i r="1">
      <x v="411"/>
    </i>
    <i r="1">
      <x v="413"/>
    </i>
    <i r="1">
      <x v="414"/>
    </i>
    <i r="1">
      <x v="416"/>
    </i>
    <i r="1">
      <x v="421"/>
    </i>
    <i r="1">
      <x v="424"/>
    </i>
    <i r="1">
      <x v="425"/>
    </i>
    <i r="1">
      <x v="426"/>
    </i>
    <i>
      <x v="23"/>
      <x v="1"/>
    </i>
    <i r="1">
      <x v="3"/>
    </i>
    <i r="1">
      <x v="4"/>
    </i>
    <i r="1">
      <x v="5"/>
    </i>
    <i r="1">
      <x v="6"/>
    </i>
    <i r="1">
      <x v="8"/>
    </i>
    <i r="1">
      <x v="10"/>
    </i>
    <i r="1">
      <x v="11"/>
    </i>
    <i r="1">
      <x v="16"/>
    </i>
    <i r="1">
      <x v="17"/>
    </i>
    <i r="1">
      <x v="18"/>
    </i>
    <i r="1">
      <x v="23"/>
    </i>
    <i r="1">
      <x v="28"/>
    </i>
    <i r="1">
      <x v="31"/>
    </i>
    <i r="1">
      <x v="34"/>
    </i>
    <i r="1">
      <x v="35"/>
    </i>
    <i r="1">
      <x v="39"/>
    </i>
    <i r="1">
      <x v="41"/>
    </i>
    <i r="1">
      <x v="42"/>
    </i>
    <i r="1">
      <x v="43"/>
    </i>
    <i r="1">
      <x v="44"/>
    </i>
    <i r="1">
      <x v="46"/>
    </i>
    <i r="1">
      <x v="47"/>
    </i>
    <i r="1">
      <x v="49"/>
    </i>
    <i r="1">
      <x v="50"/>
    </i>
    <i r="1">
      <x v="52"/>
    </i>
    <i r="1">
      <x v="53"/>
    </i>
    <i r="1">
      <x v="55"/>
    </i>
    <i r="1">
      <x v="56"/>
    </i>
    <i r="1">
      <x v="57"/>
    </i>
    <i r="1">
      <x v="59"/>
    </i>
    <i r="1">
      <x v="62"/>
    </i>
    <i r="1">
      <x v="64"/>
    </i>
    <i r="1">
      <x v="68"/>
    </i>
    <i r="1">
      <x v="72"/>
    </i>
    <i r="1">
      <x v="75"/>
    </i>
    <i r="1">
      <x v="76"/>
    </i>
    <i r="1">
      <x v="77"/>
    </i>
    <i r="1">
      <x v="80"/>
    </i>
    <i r="1">
      <x v="82"/>
    </i>
    <i r="1">
      <x v="83"/>
    </i>
    <i r="1">
      <x v="85"/>
    </i>
    <i r="1">
      <x v="86"/>
    </i>
    <i r="1">
      <x v="90"/>
    </i>
    <i r="1">
      <x v="91"/>
    </i>
    <i r="1">
      <x v="95"/>
    </i>
    <i r="1">
      <x v="100"/>
    </i>
    <i r="1">
      <x v="103"/>
    </i>
    <i r="1">
      <x v="105"/>
    </i>
    <i r="1">
      <x v="109"/>
    </i>
    <i r="1">
      <x v="112"/>
    </i>
    <i r="1">
      <x v="117"/>
    </i>
    <i r="1">
      <x v="118"/>
    </i>
    <i r="1">
      <x v="120"/>
    </i>
    <i r="1">
      <x v="125"/>
    </i>
    <i r="1">
      <x v="126"/>
    </i>
    <i r="1">
      <x v="128"/>
    </i>
    <i r="1">
      <x v="129"/>
    </i>
    <i r="1">
      <x v="133"/>
    </i>
    <i r="1">
      <x v="136"/>
    </i>
    <i r="1">
      <x v="138"/>
    </i>
    <i r="1">
      <x v="139"/>
    </i>
    <i r="1">
      <x v="140"/>
    </i>
    <i r="1">
      <x v="141"/>
    </i>
    <i r="1">
      <x v="147"/>
    </i>
    <i r="1">
      <x v="148"/>
    </i>
    <i r="1">
      <x v="149"/>
    </i>
    <i r="1">
      <x v="151"/>
    </i>
    <i r="1">
      <x v="154"/>
    </i>
    <i r="1">
      <x v="156"/>
    </i>
    <i r="1">
      <x v="160"/>
    </i>
    <i r="1">
      <x v="162"/>
    </i>
    <i r="1">
      <x v="164"/>
    </i>
    <i r="1">
      <x v="167"/>
    </i>
    <i r="1">
      <x v="170"/>
    </i>
    <i r="1">
      <x v="171"/>
    </i>
    <i r="1">
      <x v="172"/>
    </i>
    <i r="1">
      <x v="174"/>
    </i>
    <i r="1">
      <x v="175"/>
    </i>
    <i r="1">
      <x v="178"/>
    </i>
    <i r="1">
      <x v="179"/>
    </i>
    <i r="1">
      <x v="180"/>
    </i>
    <i r="1">
      <x v="186"/>
    </i>
    <i r="1">
      <x v="190"/>
    </i>
    <i r="1">
      <x v="191"/>
    </i>
    <i r="1">
      <x v="192"/>
    </i>
    <i r="1">
      <x v="193"/>
    </i>
    <i r="1">
      <x v="194"/>
    </i>
    <i r="1">
      <x v="195"/>
    </i>
    <i r="1">
      <x v="196"/>
    </i>
    <i r="1">
      <x v="198"/>
    </i>
    <i r="1">
      <x v="199"/>
    </i>
    <i r="1">
      <x v="201"/>
    </i>
    <i r="1">
      <x v="206"/>
    </i>
    <i r="1">
      <x v="212"/>
    </i>
    <i r="1">
      <x v="214"/>
    </i>
    <i r="1">
      <x v="218"/>
    </i>
    <i r="1">
      <x v="220"/>
    </i>
    <i r="1">
      <x v="221"/>
    </i>
    <i r="1">
      <x v="222"/>
    </i>
    <i r="1">
      <x v="223"/>
    </i>
    <i r="1">
      <x v="224"/>
    </i>
    <i r="1">
      <x v="226"/>
    </i>
    <i r="1">
      <x v="227"/>
    </i>
    <i r="1">
      <x v="228"/>
    </i>
    <i r="1">
      <x v="230"/>
    </i>
    <i r="1">
      <x v="232"/>
    </i>
    <i r="1">
      <x v="233"/>
    </i>
    <i r="1">
      <x v="241"/>
    </i>
    <i r="1">
      <x v="242"/>
    </i>
    <i r="1">
      <x v="243"/>
    </i>
    <i r="1">
      <x v="247"/>
    </i>
    <i r="1">
      <x v="248"/>
    </i>
    <i r="1">
      <x v="249"/>
    </i>
    <i r="1">
      <x v="253"/>
    </i>
    <i r="1">
      <x v="256"/>
    </i>
    <i r="1">
      <x v="257"/>
    </i>
    <i r="1">
      <x v="258"/>
    </i>
    <i r="1">
      <x v="259"/>
    </i>
    <i r="1">
      <x v="260"/>
    </i>
    <i r="1">
      <x v="261"/>
    </i>
    <i r="1">
      <x v="266"/>
    </i>
    <i r="1">
      <x v="269"/>
    </i>
    <i r="1">
      <x v="271"/>
    </i>
    <i r="1">
      <x v="273"/>
    </i>
    <i r="1">
      <x v="283"/>
    </i>
    <i r="1">
      <x v="285"/>
    </i>
    <i r="1">
      <x v="287"/>
    </i>
    <i r="1">
      <x v="288"/>
    </i>
    <i r="1">
      <x v="290"/>
    </i>
    <i r="1">
      <x v="291"/>
    </i>
    <i r="1">
      <x v="292"/>
    </i>
    <i r="1">
      <x v="293"/>
    </i>
    <i r="1">
      <x v="294"/>
    </i>
    <i r="1">
      <x v="295"/>
    </i>
    <i r="1">
      <x v="297"/>
    </i>
    <i r="1">
      <x v="300"/>
    </i>
    <i r="1">
      <x v="301"/>
    </i>
    <i r="1">
      <x v="303"/>
    </i>
    <i r="1">
      <x v="304"/>
    </i>
    <i r="1">
      <x v="305"/>
    </i>
    <i r="1">
      <x v="306"/>
    </i>
    <i r="1">
      <x v="307"/>
    </i>
    <i r="1">
      <x v="310"/>
    </i>
    <i r="1">
      <x v="312"/>
    </i>
    <i r="1">
      <x v="314"/>
    </i>
    <i r="1">
      <x v="315"/>
    </i>
    <i r="1">
      <x v="316"/>
    </i>
    <i r="1">
      <x v="319"/>
    </i>
    <i r="1">
      <x v="320"/>
    </i>
    <i r="1">
      <x v="321"/>
    </i>
    <i r="1">
      <x v="322"/>
    </i>
    <i r="1">
      <x v="323"/>
    </i>
    <i r="1">
      <x v="324"/>
    </i>
    <i r="1">
      <x v="325"/>
    </i>
    <i r="1">
      <x v="326"/>
    </i>
    <i r="1">
      <x v="328"/>
    </i>
    <i r="1">
      <x v="329"/>
    </i>
    <i r="1">
      <x v="330"/>
    </i>
    <i r="1">
      <x v="332"/>
    </i>
    <i r="1">
      <x v="335"/>
    </i>
    <i r="1">
      <x v="336"/>
    </i>
    <i r="1">
      <x v="337"/>
    </i>
    <i r="1">
      <x v="338"/>
    </i>
    <i r="1">
      <x v="339"/>
    </i>
    <i r="1">
      <x v="344"/>
    </i>
    <i r="1">
      <x v="345"/>
    </i>
    <i r="1">
      <x v="346"/>
    </i>
    <i r="1">
      <x v="347"/>
    </i>
    <i r="1">
      <x v="349"/>
    </i>
    <i r="1">
      <x v="350"/>
    </i>
    <i r="1">
      <x v="351"/>
    </i>
    <i r="1">
      <x v="353"/>
    </i>
    <i r="1">
      <x v="354"/>
    </i>
    <i r="1">
      <x v="355"/>
    </i>
    <i r="1">
      <x v="356"/>
    </i>
    <i r="1">
      <x v="357"/>
    </i>
    <i r="1">
      <x v="358"/>
    </i>
    <i r="1">
      <x v="359"/>
    </i>
    <i r="1">
      <x v="361"/>
    </i>
    <i r="1">
      <x v="362"/>
    </i>
    <i r="1">
      <x v="363"/>
    </i>
    <i r="1">
      <x v="364"/>
    </i>
    <i r="1">
      <x v="367"/>
    </i>
    <i r="1">
      <x v="368"/>
    </i>
    <i r="1">
      <x v="369"/>
    </i>
    <i r="1">
      <x v="370"/>
    </i>
    <i r="1">
      <x v="375"/>
    </i>
    <i r="1">
      <x v="378"/>
    </i>
    <i r="1">
      <x v="379"/>
    </i>
    <i r="1">
      <x v="381"/>
    </i>
    <i r="1">
      <x v="386"/>
    </i>
    <i r="1">
      <x v="387"/>
    </i>
    <i r="1">
      <x v="389"/>
    </i>
    <i r="1">
      <x v="392"/>
    </i>
    <i r="1">
      <x v="394"/>
    </i>
    <i r="1">
      <x v="396"/>
    </i>
    <i r="1">
      <x v="400"/>
    </i>
    <i r="1">
      <x v="402"/>
    </i>
    <i r="1">
      <x v="403"/>
    </i>
    <i r="1">
      <x v="407"/>
    </i>
    <i>
      <x v="14"/>
    </i>
    <i>
      <x/>
    </i>
    <i>
      <x v="9"/>
    </i>
    <i>
      <x v="19"/>
    </i>
    <i>
      <x v="22"/>
    </i>
    <i>
      <x v="2"/>
    </i>
    <i>
      <x v="25"/>
      <x v="8"/>
    </i>
    <i r="1">
      <x v="10"/>
    </i>
    <i r="1">
      <x v="31"/>
    </i>
    <i r="1">
      <x v="35"/>
    </i>
    <i r="1">
      <x v="41"/>
    </i>
    <i r="1">
      <x v="52"/>
    </i>
    <i r="1">
      <x v="56"/>
    </i>
    <i r="1">
      <x v="64"/>
    </i>
    <i r="1">
      <x v="80"/>
    </i>
    <i r="1">
      <x v="103"/>
    </i>
    <i r="1">
      <x v="112"/>
    </i>
    <i r="1">
      <x v="118"/>
    </i>
    <i r="1">
      <x v="126"/>
    </i>
    <i r="1">
      <x v="136"/>
    </i>
    <i r="1">
      <x v="141"/>
    </i>
    <i r="1">
      <x v="149"/>
    </i>
    <i r="1">
      <x v="160"/>
    </i>
    <i r="1">
      <x v="162"/>
    </i>
    <i r="1">
      <x v="167"/>
    </i>
    <i r="1">
      <x v="178"/>
    </i>
    <i r="1">
      <x v="179"/>
    </i>
    <i r="1">
      <x v="186"/>
    </i>
    <i r="1">
      <x v="191"/>
    </i>
    <i r="1">
      <x v="198"/>
    </i>
    <i r="1">
      <x v="199"/>
    </i>
    <i r="1">
      <x v="201"/>
    </i>
    <i r="1">
      <x v="206"/>
    </i>
    <i r="1">
      <x v="212"/>
    </i>
    <i r="1">
      <x v="218"/>
    </i>
    <i r="1">
      <x v="223"/>
    </i>
    <i r="1">
      <x v="225"/>
    </i>
    <i r="1">
      <x v="227"/>
    </i>
    <i r="1">
      <x v="232"/>
    </i>
    <i r="1">
      <x v="241"/>
    </i>
    <i r="1">
      <x v="242"/>
    </i>
    <i r="1">
      <x v="247"/>
    </i>
    <i r="1">
      <x v="249"/>
    </i>
    <i r="1">
      <x v="256"/>
    </i>
    <i r="1">
      <x v="260"/>
    </i>
    <i r="1">
      <x v="267"/>
    </i>
    <i r="1">
      <x v="273"/>
    </i>
    <i r="1">
      <x v="290"/>
    </i>
    <i r="1">
      <x v="297"/>
    </i>
    <i r="1">
      <x v="304"/>
    </i>
    <i r="1">
      <x v="305"/>
    </i>
    <i r="1">
      <x v="307"/>
    </i>
    <i r="1">
      <x v="310"/>
    </i>
    <i r="1">
      <x v="319"/>
    </i>
    <i r="1">
      <x v="320"/>
    </i>
    <i r="1">
      <x v="325"/>
    </i>
    <i r="1">
      <x v="328"/>
    </i>
    <i r="1">
      <x v="330"/>
    </i>
    <i r="1">
      <x v="345"/>
    </i>
    <i r="1">
      <x v="351"/>
    </i>
    <i r="1">
      <x v="362"/>
    </i>
    <i r="1">
      <x v="368"/>
    </i>
    <i r="1">
      <x v="375"/>
    </i>
    <i r="1">
      <x v="387"/>
    </i>
    <i>
      <x v="5"/>
    </i>
    <i>
      <x v="16"/>
    </i>
    <i>
      <x v="7"/>
    </i>
    <i>
      <x v="24"/>
      <x v="1"/>
    </i>
    <i r="1">
      <x v="5"/>
    </i>
    <i r="1">
      <x v="8"/>
    </i>
    <i r="1">
      <x v="12"/>
    </i>
    <i r="1">
      <x v="16"/>
    </i>
    <i r="1">
      <x v="23"/>
    </i>
    <i r="1">
      <x v="34"/>
    </i>
    <i r="1">
      <x v="44"/>
    </i>
    <i r="1">
      <x v="48"/>
    </i>
    <i r="1">
      <x v="51"/>
    </i>
    <i r="1">
      <x v="57"/>
    </i>
    <i r="1">
      <x v="60"/>
    </i>
    <i r="1">
      <x v="62"/>
    </i>
    <i r="1">
      <x v="65"/>
    </i>
    <i r="1">
      <x v="66"/>
    </i>
    <i r="1">
      <x v="68"/>
    </i>
    <i r="1">
      <x v="71"/>
    </i>
    <i r="1">
      <x v="81"/>
    </i>
    <i r="1">
      <x v="83"/>
    </i>
    <i r="1">
      <x v="84"/>
    </i>
    <i r="1">
      <x v="85"/>
    </i>
    <i r="1">
      <x v="92"/>
    </i>
    <i r="1">
      <x v="94"/>
    </i>
    <i r="1">
      <x v="98"/>
    </i>
    <i r="1">
      <x v="100"/>
    </i>
    <i r="1">
      <x v="117"/>
    </i>
    <i r="1">
      <x v="125"/>
    </i>
    <i r="1">
      <x v="128"/>
    </i>
    <i r="1">
      <x v="129"/>
    </i>
    <i r="1">
      <x v="138"/>
    </i>
    <i r="1">
      <x v="140"/>
    </i>
    <i r="1">
      <x v="143"/>
    </i>
    <i r="1">
      <x v="145"/>
    </i>
    <i r="1">
      <x v="147"/>
    </i>
    <i r="1">
      <x v="150"/>
    </i>
    <i r="1">
      <x v="153"/>
    </i>
    <i r="1">
      <x v="156"/>
    </i>
    <i r="1">
      <x v="159"/>
    </i>
    <i r="1">
      <x v="160"/>
    </i>
    <i r="1">
      <x v="164"/>
    </i>
    <i r="1">
      <x v="167"/>
    </i>
    <i r="1">
      <x v="175"/>
    </i>
    <i r="1">
      <x v="180"/>
    </i>
    <i r="1">
      <x v="183"/>
    </i>
    <i r="1">
      <x v="190"/>
    </i>
    <i r="1">
      <x v="191"/>
    </i>
    <i r="1">
      <x v="193"/>
    </i>
    <i r="1">
      <x v="194"/>
    </i>
    <i r="1">
      <x v="201"/>
    </i>
    <i r="1">
      <x v="206"/>
    </i>
    <i r="1">
      <x v="211"/>
    </i>
    <i r="1">
      <x v="214"/>
    </i>
    <i r="1">
      <x v="221"/>
    </i>
    <i r="1">
      <x v="234"/>
    </i>
    <i r="1">
      <x v="242"/>
    </i>
    <i r="1">
      <x v="246"/>
    </i>
    <i r="1">
      <x v="247"/>
    </i>
    <i r="1">
      <x v="250"/>
    </i>
    <i r="1">
      <x v="253"/>
    </i>
    <i r="1">
      <x v="256"/>
    </i>
    <i r="1">
      <x v="264"/>
    </i>
    <i r="1">
      <x v="267"/>
    </i>
    <i r="1">
      <x v="269"/>
    </i>
    <i r="1">
      <x v="276"/>
    </i>
    <i r="1">
      <x v="283"/>
    </i>
    <i r="1">
      <x v="285"/>
    </i>
    <i r="1">
      <x v="288"/>
    </i>
    <i r="1">
      <x v="293"/>
    </i>
    <i r="1">
      <x v="300"/>
    </i>
    <i r="1">
      <x v="301"/>
    </i>
    <i r="1">
      <x v="307"/>
    </i>
    <i r="1">
      <x v="309"/>
    </i>
    <i r="1">
      <x v="310"/>
    </i>
    <i r="1">
      <x v="318"/>
    </i>
    <i r="1">
      <x v="325"/>
    </i>
    <i r="1">
      <x v="331"/>
    </i>
    <i r="1">
      <x v="336"/>
    </i>
    <i r="1">
      <x v="338"/>
    </i>
    <i r="1">
      <x v="340"/>
    </i>
    <i r="1">
      <x v="346"/>
    </i>
    <i r="1">
      <x v="350"/>
    </i>
    <i r="1">
      <x v="351"/>
    </i>
    <i r="1">
      <x v="352"/>
    </i>
    <i r="1">
      <x v="372"/>
    </i>
    <i r="1">
      <x v="378"/>
    </i>
    <i r="1">
      <x v="379"/>
    </i>
    <i r="1">
      <x v="380"/>
    </i>
    <i r="1">
      <x v="381"/>
    </i>
    <i r="1">
      <x v="392"/>
    </i>
    <i r="1">
      <x v="402"/>
    </i>
    <i r="1">
      <x v="403"/>
    </i>
    <i r="1">
      <x v="429"/>
    </i>
    <i>
      <x v="3"/>
    </i>
    <i>
      <x v="11"/>
    </i>
    <i>
      <x v="21"/>
    </i>
    <i>
      <x v="26"/>
      <x v="51"/>
    </i>
    <i r="1">
      <x v="52"/>
    </i>
    <i r="1">
      <x v="72"/>
    </i>
    <i r="1">
      <x v="180"/>
    </i>
    <i r="1">
      <x v="190"/>
    </i>
    <i r="1">
      <x v="287"/>
    </i>
    <i r="1">
      <x v="327"/>
    </i>
    <i r="1">
      <x v="344"/>
    </i>
    <i r="1">
      <x v="381"/>
    </i>
    <i>
      <x v="8"/>
    </i>
    <i>
      <x v="12"/>
    </i>
    <i>
      <x v="15"/>
    </i>
    <i>
      <x v="17"/>
    </i>
    <i>
      <x v="1"/>
    </i>
    <i>
      <x v="18"/>
    </i>
    <i>
      <x v="13"/>
    </i>
    <i>
      <x v="28"/>
      <x v="260"/>
    </i>
    <i r="1">
      <x v="371"/>
    </i>
    <i>
      <x v="10"/>
    </i>
    <i>
      <x v="6"/>
    </i>
    <i t="grand">
      <x/>
    </i>
  </rowItems>
  <colItems count="1">
    <i/>
  </colItems>
  <dataFields count="1">
    <dataField name="Sum of Amount" fld="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B11E31-3210-4945-B60F-CF53A3264213}"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14" firstHeaderRow="1" firstDataRow="1" firstDataCol="1" rowPageCount="1" colPageCount="1"/>
  <pivotFields count="14">
    <pivotField axis="axisRow" showAll="0" measureFilter="1" sortType="descending">
      <items count="431">
        <item x="0"/>
        <item x="1"/>
        <item x="3"/>
        <item x="4"/>
        <item x="6"/>
        <item x="7"/>
        <item x="8"/>
        <item x="10"/>
        <item x="12"/>
        <item x="13"/>
        <item x="14"/>
        <item x="15"/>
        <item x="16"/>
        <item x="17"/>
        <item x="18"/>
        <item x="20"/>
        <item x="21"/>
        <item x="22"/>
        <item x="23"/>
        <item x="25"/>
        <item x="26"/>
        <item x="27"/>
        <item x="28"/>
        <item x="29"/>
        <item x="30"/>
        <item x="31"/>
        <item x="32"/>
        <item x="33"/>
        <item x="34"/>
        <item x="37"/>
        <item x="38"/>
        <item x="40"/>
        <item x="41"/>
        <item x="42"/>
        <item x="43"/>
        <item x="44"/>
        <item x="46"/>
        <item x="48"/>
        <item x="50"/>
        <item x="51"/>
        <item x="52"/>
        <item x="53"/>
        <item x="54"/>
        <item x="55"/>
        <item x="56"/>
        <item x="57"/>
        <item x="58"/>
        <item x="59"/>
        <item x="60"/>
        <item x="61"/>
        <item x="63"/>
        <item x="65"/>
        <item x="66"/>
        <item x="67"/>
        <item x="68"/>
        <item x="70"/>
        <item x="71"/>
        <item x="72"/>
        <item x="73"/>
        <item x="75"/>
        <item x="76"/>
        <item x="77"/>
        <item x="78"/>
        <item x="80"/>
        <item x="81"/>
        <item x="82"/>
        <item x="83"/>
        <item x="86"/>
        <item x="87"/>
        <item x="88"/>
        <item x="90"/>
        <item x="91"/>
        <item x="92"/>
        <item x="94"/>
        <item x="97"/>
        <item x="98"/>
        <item x="100"/>
        <item x="101"/>
        <item x="102"/>
        <item x="103"/>
        <item x="104"/>
        <item x="105"/>
        <item x="107"/>
        <item x="109"/>
        <item x="111"/>
        <item x="117"/>
        <item x="119"/>
        <item x="120"/>
        <item x="122"/>
        <item x="123"/>
        <item x="124"/>
        <item x="125"/>
        <item x="126"/>
        <item x="128"/>
        <item x="131"/>
        <item x="132"/>
        <item x="133"/>
        <item x="136"/>
        <item x="137"/>
        <item x="138"/>
        <item x="141"/>
        <item x="142"/>
        <item x="145"/>
        <item x="146"/>
        <item x="147"/>
        <item x="148"/>
        <item x="149"/>
        <item x="150"/>
        <item x="152"/>
        <item x="154"/>
        <item x="158"/>
        <item x="159"/>
        <item x="160"/>
        <item x="161"/>
        <item x="162"/>
        <item x="164"/>
        <item x="166"/>
        <item x="167"/>
        <item x="169"/>
        <item x="170"/>
        <item x="171"/>
        <item x="172"/>
        <item x="174"/>
        <item x="175"/>
        <item x="177"/>
        <item x="178"/>
        <item x="180"/>
        <item x="181"/>
        <item x="182"/>
        <item x="183"/>
        <item x="186"/>
        <item x="187"/>
        <item x="189"/>
        <item x="191"/>
        <item x="192"/>
        <item x="193"/>
        <item x="194"/>
        <item x="195"/>
        <item x="196"/>
        <item x="197"/>
        <item x="198"/>
        <item x="199"/>
        <item x="200"/>
        <item x="202"/>
        <item x="203"/>
        <item x="204"/>
        <item x="207"/>
        <item x="208"/>
        <item x="210"/>
        <item x="212"/>
        <item x="213"/>
        <item x="214"/>
        <item x="217"/>
        <item x="219"/>
        <item x="221"/>
        <item x="222"/>
        <item x="223"/>
        <item x="225"/>
        <item x="226"/>
        <item x="227"/>
        <item x="229"/>
        <item x="230"/>
        <item x="232"/>
        <item x="233"/>
        <item x="234"/>
        <item x="238"/>
        <item x="239"/>
        <item x="240"/>
        <item x="241"/>
        <item x="242"/>
        <item x="244"/>
        <item x="248"/>
        <item x="249"/>
        <item x="252"/>
        <item x="253"/>
        <item x="255"/>
        <item x="256"/>
        <item x="259"/>
        <item x="261"/>
        <item x="264"/>
        <item x="265"/>
        <item x="267"/>
        <item x="269"/>
        <item x="271"/>
        <item x="272"/>
        <item x="273"/>
        <item x="274"/>
        <item x="276"/>
        <item x="277"/>
        <item x="278"/>
        <item x="279"/>
        <item x="280"/>
        <item x="281"/>
        <item x="284"/>
        <item x="285"/>
        <item x="288"/>
        <item x="293"/>
        <item x="294"/>
        <item x="295"/>
        <item x="297"/>
        <item x="298"/>
        <item x="300"/>
        <item x="301"/>
        <item x="303"/>
        <item x="304"/>
        <item x="305"/>
        <item x="306"/>
        <item x="307"/>
        <item x="308"/>
        <item x="310"/>
        <item x="311"/>
        <item x="312"/>
        <item x="313"/>
        <item x="314"/>
        <item x="316"/>
        <item x="318"/>
        <item x="320"/>
        <item x="322"/>
        <item x="323"/>
        <item x="324"/>
        <item x="325"/>
        <item x="326"/>
        <item x="327"/>
        <item x="328"/>
        <item x="331"/>
        <item x="332"/>
        <item x="333"/>
        <item x="334"/>
        <item x="335"/>
        <item x="336"/>
        <item x="338"/>
        <item x="339"/>
        <item x="341"/>
        <item x="342"/>
        <item x="344"/>
        <item x="345"/>
        <item x="346"/>
        <item x="347"/>
        <item x="349"/>
        <item x="350"/>
        <item x="351"/>
        <item x="352"/>
        <item x="354"/>
        <item x="359"/>
        <item x="362"/>
        <item x="364"/>
        <item x="365"/>
        <item x="366"/>
        <item x="367"/>
        <item x="369"/>
        <item x="370"/>
        <item x="371"/>
        <item x="372"/>
        <item x="373"/>
        <item x="374"/>
        <item x="375"/>
        <item x="376"/>
        <item x="377"/>
        <item x="381"/>
        <item x="385"/>
        <item x="386"/>
        <item x="387"/>
        <item x="388"/>
        <item x="389"/>
        <item x="390"/>
        <item x="391"/>
        <item x="392"/>
        <item x="396"/>
        <item x="397"/>
        <item x="398"/>
        <item x="399"/>
        <item x="400"/>
        <item x="401"/>
        <item x="402"/>
        <item x="403"/>
        <item x="406"/>
        <item x="407"/>
        <item x="408"/>
        <item x="409"/>
        <item x="411"/>
        <item x="412"/>
        <item x="413"/>
        <item x="415"/>
        <item x="417"/>
        <item x="418"/>
        <item x="421"/>
        <item x="424"/>
        <item m="1" x="429"/>
        <item x="353"/>
        <item x="382"/>
        <item x="220"/>
        <item x="2"/>
        <item x="11"/>
        <item x="35"/>
        <item x="36"/>
        <item x="47"/>
        <item x="49"/>
        <item x="62"/>
        <item x="64"/>
        <item x="69"/>
        <item x="84"/>
        <item x="85"/>
        <item x="96"/>
        <item x="106"/>
        <item x="108"/>
        <item x="114"/>
        <item x="116"/>
        <item x="118"/>
        <item x="121"/>
        <item x="127"/>
        <item x="130"/>
        <item x="140"/>
        <item x="143"/>
        <item x="155"/>
        <item x="156"/>
        <item x="157"/>
        <item x="163"/>
        <item x="173"/>
        <item x="176"/>
        <item x="179"/>
        <item x="184"/>
        <item x="188"/>
        <item x="190"/>
        <item x="201"/>
        <item x="205"/>
        <item x="206"/>
        <item x="216"/>
        <item x="218"/>
        <item x="224"/>
        <item x="228"/>
        <item x="231"/>
        <item x="236"/>
        <item x="237"/>
        <item x="245"/>
        <item x="243"/>
        <item x="257"/>
        <item x="260"/>
        <item x="263"/>
        <item x="283"/>
        <item x="290"/>
        <item x="291"/>
        <item x="262"/>
        <item x="266"/>
        <item x="292"/>
        <item x="296"/>
        <item x="302"/>
        <item x="309"/>
        <item x="315"/>
        <item x="317"/>
        <item x="319"/>
        <item x="329"/>
        <item x="337"/>
        <item x="340"/>
        <item x="348"/>
        <item x="355"/>
        <item x="356"/>
        <item x="357"/>
        <item x="358"/>
        <item x="361"/>
        <item x="379"/>
        <item x="330"/>
        <item x="384"/>
        <item x="393"/>
        <item x="394"/>
        <item x="395"/>
        <item x="404"/>
        <item x="383"/>
        <item x="410"/>
        <item x="419"/>
        <item x="422"/>
        <item x="426"/>
        <item x="165"/>
        <item x="299"/>
        <item x="405"/>
        <item x="135"/>
        <item x="360"/>
        <item x="423"/>
        <item x="268"/>
        <item x="185"/>
        <item x="343"/>
        <item x="378"/>
        <item x="151"/>
        <item x="39"/>
        <item x="270"/>
        <item x="414"/>
        <item x="250"/>
        <item x="129"/>
        <item x="215"/>
        <item x="420"/>
        <item x="211"/>
        <item x="112"/>
        <item x="5"/>
        <item x="251"/>
        <item x="282"/>
        <item x="139"/>
        <item x="289"/>
        <item x="89"/>
        <item x="110"/>
        <item x="321"/>
        <item x="99"/>
        <item x="287"/>
        <item m="1" x="428"/>
        <item x="168"/>
        <item x="247"/>
        <item x="254"/>
        <item x="113"/>
        <item x="380"/>
        <item x="144"/>
        <item x="74"/>
        <item x="19"/>
        <item x="246"/>
        <item x="134"/>
        <item x="95"/>
        <item x="93"/>
        <item x="24"/>
        <item x="363"/>
        <item x="153"/>
        <item x="79"/>
        <item x="416"/>
        <item x="275"/>
        <item x="209"/>
        <item x="235"/>
        <item x="368"/>
        <item x="286"/>
        <item x="9"/>
        <item x="115"/>
        <item x="258"/>
        <item x="425"/>
        <item x="45"/>
        <item x="427"/>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374">
        <item x="367"/>
        <item x="239"/>
        <item x="240"/>
        <item x="331"/>
        <item x="84"/>
        <item x="309"/>
        <item x="310"/>
        <item x="332"/>
        <item x="56"/>
        <item x="57"/>
        <item x="326"/>
        <item x="312"/>
        <item x="366"/>
        <item x="323"/>
        <item x="122"/>
        <item x="333"/>
        <item x="68"/>
        <item x="71"/>
        <item x="60"/>
        <item x="61"/>
        <item x="69"/>
        <item x="364"/>
        <item x="70"/>
        <item x="339"/>
        <item x="365"/>
        <item x="72"/>
        <item x="73"/>
        <item x="183"/>
        <item x="184"/>
        <item x="200"/>
        <item x="137"/>
        <item x="305"/>
        <item x="46"/>
        <item x="280"/>
        <item x="107"/>
        <item x="103"/>
        <item x="108"/>
        <item x="208"/>
        <item x="47"/>
        <item x="104"/>
        <item x="109"/>
        <item x="126"/>
        <item x="110"/>
        <item x="212"/>
        <item x="211"/>
        <item x="201"/>
        <item x="138"/>
        <item x="257"/>
        <item x="27"/>
        <item x="241"/>
        <item x="346"/>
        <item x="321"/>
        <item x="242"/>
        <item x="123"/>
        <item x="136"/>
        <item x="139"/>
        <item x="48"/>
        <item x="281"/>
        <item x="13"/>
        <item x="329"/>
        <item x="270"/>
        <item x="119"/>
        <item x="105"/>
        <item x="292"/>
        <item x="293"/>
        <item x="175"/>
        <item x="117"/>
        <item x="255"/>
        <item x="335"/>
        <item x="214"/>
        <item x="271"/>
        <item x="14"/>
        <item x="179"/>
        <item x="140"/>
        <item x="266"/>
        <item x="267"/>
        <item x="141"/>
        <item x="360"/>
        <item x="294"/>
        <item x="134"/>
        <item x="49"/>
        <item x="81"/>
        <item x="142"/>
        <item x="40"/>
        <item x="290"/>
        <item x="135"/>
        <item x="354"/>
        <item x="291"/>
        <item x="258"/>
        <item x="283"/>
        <item x="353"/>
        <item x="259"/>
        <item x="282"/>
        <item x="245"/>
        <item x="324"/>
        <item x="268"/>
        <item x="111"/>
        <item x="199"/>
        <item x="287"/>
        <item x="322"/>
        <item x="269"/>
        <item x="244"/>
        <item x="304"/>
        <item x="191"/>
        <item x="93"/>
        <item x="336"/>
        <item x="251"/>
        <item x="325"/>
        <item x="248"/>
        <item x="316"/>
        <item x="273"/>
        <item x="320"/>
        <item x="145"/>
        <item x="127"/>
        <item x="192"/>
        <item x="252"/>
        <item x="50"/>
        <item x="317"/>
        <item x="112"/>
        <item x="318"/>
        <item x="146"/>
        <item x="337"/>
        <item x="147"/>
        <item x="274"/>
        <item x="338"/>
        <item x="286"/>
        <item x="275"/>
        <item x="148"/>
        <item x="0"/>
        <item x="351"/>
        <item x="307"/>
        <item x="149"/>
        <item x="348"/>
        <item x="369"/>
        <item x="150"/>
        <item x="349"/>
        <item x="198"/>
        <item x="340"/>
        <item x="352"/>
        <item x="341"/>
        <item x="363"/>
        <item x="222"/>
        <item x="342"/>
        <item x="343"/>
        <item x="173"/>
        <item x="193"/>
        <item x="260"/>
        <item x="345"/>
        <item x="334"/>
        <item x="370"/>
        <item x="306"/>
        <item x="350"/>
        <item x="225"/>
        <item x="261"/>
        <item x="226"/>
        <item x="176"/>
        <item x="246"/>
        <item x="247"/>
        <item x="371"/>
        <item x="356"/>
        <item x="228"/>
        <item x="357"/>
        <item x="37"/>
        <item x="358"/>
        <item x="361"/>
        <item x="362"/>
        <item x="359"/>
        <item x="295"/>
        <item x="180"/>
        <item x="355"/>
        <item x="232"/>
        <item x="262"/>
        <item x="15"/>
        <item x="296"/>
        <item x="299"/>
        <item x="235"/>
        <item x="194"/>
        <item x="276"/>
        <item x="302"/>
        <item x="328"/>
        <item x="347"/>
        <item x="285"/>
        <item x="233"/>
        <item x="236"/>
        <item x="303"/>
        <item x="300"/>
        <item x="297"/>
        <item x="94"/>
        <item x="263"/>
        <item x="143"/>
        <item x="264"/>
        <item x="368"/>
        <item x="74"/>
        <item x="209"/>
        <item x="277"/>
        <item x="75"/>
        <item x="372"/>
        <item x="120"/>
        <item x="151"/>
        <item x="202"/>
        <item x="215"/>
        <item x="174"/>
        <item x="195"/>
        <item x="62"/>
        <item x="152"/>
        <item x="153"/>
        <item x="216"/>
        <item x="221"/>
        <item x="207"/>
        <item x="85"/>
        <item x="217"/>
        <item x="301"/>
        <item x="86"/>
        <item x="265"/>
        <item x="95"/>
        <item x="177"/>
        <item x="278"/>
        <item x="96"/>
        <item x="313"/>
        <item x="154"/>
        <item x="155"/>
        <item x="272"/>
        <item x="97"/>
        <item x="218"/>
        <item x="298"/>
        <item x="279"/>
        <item x="98"/>
        <item x="99"/>
        <item x="100"/>
        <item x="87"/>
        <item x="327"/>
        <item x="63"/>
        <item x="101"/>
        <item x="237"/>
        <item x="227"/>
        <item x="156"/>
        <item x="181"/>
        <item x="157"/>
        <item x="102"/>
        <item x="158"/>
        <item x="159"/>
        <item x="64"/>
        <item x="311"/>
        <item x="160"/>
        <item x="315"/>
        <item x="229"/>
        <item x="230"/>
        <item x="65"/>
        <item x="161"/>
        <item x="76"/>
        <item x="118"/>
        <item x="162"/>
        <item x="219"/>
        <item x="163"/>
        <item x="223"/>
        <item x="220"/>
        <item x="249"/>
        <item x="250"/>
        <item x="164"/>
        <item x="66"/>
        <item x="168"/>
        <item x="77"/>
        <item x="204"/>
        <item x="231"/>
        <item x="42"/>
        <item x="1"/>
        <item x="289"/>
        <item x="129"/>
        <item x="16"/>
        <item x="288"/>
        <item x="130"/>
        <item x="165"/>
        <item x="131"/>
        <item x="43"/>
        <item x="2"/>
        <item x="78"/>
        <item x="172"/>
        <item x="128"/>
        <item x="124"/>
        <item x="182"/>
        <item x="79"/>
        <item x="132"/>
        <item x="197"/>
        <item x="28"/>
        <item x="22"/>
        <item x="167"/>
        <item x="169"/>
        <item x="51"/>
        <item x="185"/>
        <item x="80"/>
        <item x="23"/>
        <item x="52"/>
        <item x="44"/>
        <item x="45"/>
        <item x="10"/>
        <item x="17"/>
        <item x="106"/>
        <item x="38"/>
        <item x="11"/>
        <item x="18"/>
        <item x="53"/>
        <item x="29"/>
        <item x="30"/>
        <item x="31"/>
        <item x="144"/>
        <item x="24"/>
        <item x="19"/>
        <item x="32"/>
        <item x="25"/>
        <item x="54"/>
        <item x="55"/>
        <item x="33"/>
        <item x="58"/>
        <item x="67"/>
        <item x="308"/>
        <item x="254"/>
        <item x="196"/>
        <item x="171"/>
        <item x="121"/>
        <item x="3"/>
        <item x="12"/>
        <item x="4"/>
        <item x="26"/>
        <item x="59"/>
        <item x="41"/>
        <item x="5"/>
        <item x="113"/>
        <item x="125"/>
        <item x="213"/>
        <item x="88"/>
        <item x="115"/>
        <item x="6"/>
        <item x="82"/>
        <item x="238"/>
        <item x="256"/>
        <item x="7"/>
        <item x="284"/>
        <item x="187"/>
        <item x="21"/>
        <item x="114"/>
        <item x="186"/>
        <item x="178"/>
        <item x="206"/>
        <item x="89"/>
        <item x="8"/>
        <item x="205"/>
        <item x="83"/>
        <item x="166"/>
        <item x="234"/>
        <item x="188"/>
        <item x="90"/>
        <item x="9"/>
        <item x="116"/>
        <item x="224"/>
        <item x="253"/>
        <item x="203"/>
        <item x="91"/>
        <item x="20"/>
        <item x="133"/>
        <item x="92"/>
        <item x="189"/>
        <item x="170"/>
        <item x="34"/>
        <item x="210"/>
        <item x="344"/>
        <item x="314"/>
        <item x="319"/>
        <item x="35"/>
        <item x="36"/>
        <item x="39"/>
        <item x="243"/>
        <item x="330"/>
        <item x="190"/>
        <item t="default"/>
      </items>
    </pivotField>
    <pivotField axis="axisPage" multipleItemSelectionAllowed="1" showAll="0">
      <items count="30">
        <item h="1" x="7"/>
        <item h="1" x="23"/>
        <item x="8"/>
        <item h="1" x="13"/>
        <item h="1" x="1"/>
        <item h="1" x="11"/>
        <item h="1" x="24"/>
        <item h="1" x="16"/>
        <item h="1" x="18"/>
        <item h="1" x="10"/>
        <item h="1" x="25"/>
        <item h="1" x="15"/>
        <item h="1" x="17"/>
        <item h="1" x="14"/>
        <item h="1" x="9"/>
        <item h="1" x="21"/>
        <item h="1" x="6"/>
        <item h="1" x="22"/>
        <item h="1" x="26"/>
        <item h="1" x="0"/>
        <item h="1" m="1" x="28"/>
        <item h="1" x="19"/>
        <item h="1" x="3"/>
        <item h="1" x="2"/>
        <item h="1" x="4"/>
        <item h="1" x="12"/>
        <item h="1" x="20"/>
        <item h="1" x="5"/>
        <item h="1" x="27"/>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showAll="0">
      <items count="128">
        <item x="124"/>
        <item x="125"/>
        <item x="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s>
  <rowFields count="1">
    <field x="0"/>
  </rowFields>
  <rowItems count="11">
    <i>
      <x v="59"/>
    </i>
    <i>
      <x v="51"/>
    </i>
    <i>
      <x v="242"/>
    </i>
    <i>
      <x v="151"/>
    </i>
    <i>
      <x v="83"/>
    </i>
    <i>
      <x v="208"/>
    </i>
    <i>
      <x v="174"/>
    </i>
    <i>
      <x v="125"/>
    </i>
    <i>
      <x v="5"/>
    </i>
    <i>
      <x v="85"/>
    </i>
    <i t="grand">
      <x/>
    </i>
  </rowItems>
  <colItems count="1">
    <i/>
  </colItems>
  <pageFields count="1">
    <pageField fld="4" hier="-1"/>
  </pageFields>
  <dataFields count="1">
    <dataField name="Count of Amount" fld="2"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F0E514-8707-4AD6-9281-83BB11446FD4}"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14" firstHeaderRow="1" firstDataRow="1" firstDataCol="1" rowPageCount="1" colPageCount="1"/>
  <pivotFields count="14">
    <pivotField axis="axisRow" showAll="0" measureFilter="1" sortType="descending">
      <items count="431">
        <item m="1" x="429"/>
        <item x="424"/>
        <item x="421"/>
        <item x="418"/>
        <item x="417"/>
        <item x="415"/>
        <item x="413"/>
        <item x="412"/>
        <item x="411"/>
        <item x="409"/>
        <item x="408"/>
        <item x="407"/>
        <item x="406"/>
        <item x="403"/>
        <item x="402"/>
        <item x="401"/>
        <item x="400"/>
        <item x="399"/>
        <item x="398"/>
        <item x="397"/>
        <item x="396"/>
        <item x="392"/>
        <item x="391"/>
        <item x="390"/>
        <item x="389"/>
        <item x="388"/>
        <item x="387"/>
        <item x="386"/>
        <item x="385"/>
        <item x="381"/>
        <item x="377"/>
        <item x="376"/>
        <item x="375"/>
        <item x="374"/>
        <item x="373"/>
        <item x="372"/>
        <item x="371"/>
        <item x="370"/>
        <item x="369"/>
        <item x="367"/>
        <item x="366"/>
        <item x="365"/>
        <item x="364"/>
        <item x="362"/>
        <item x="359"/>
        <item x="354"/>
        <item x="352"/>
        <item x="351"/>
        <item x="350"/>
        <item x="349"/>
        <item x="347"/>
        <item x="346"/>
        <item x="345"/>
        <item x="344"/>
        <item x="342"/>
        <item x="341"/>
        <item x="339"/>
        <item x="338"/>
        <item x="336"/>
        <item x="335"/>
        <item x="334"/>
        <item x="333"/>
        <item x="332"/>
        <item x="331"/>
        <item x="328"/>
        <item x="327"/>
        <item x="326"/>
        <item x="325"/>
        <item x="324"/>
        <item x="323"/>
        <item x="322"/>
        <item x="320"/>
        <item x="318"/>
        <item x="316"/>
        <item x="314"/>
        <item x="313"/>
        <item x="312"/>
        <item x="311"/>
        <item x="310"/>
        <item x="308"/>
        <item x="307"/>
        <item x="306"/>
        <item x="305"/>
        <item x="304"/>
        <item x="303"/>
        <item x="301"/>
        <item x="300"/>
        <item x="298"/>
        <item x="297"/>
        <item x="295"/>
        <item x="294"/>
        <item x="293"/>
        <item x="288"/>
        <item x="285"/>
        <item x="284"/>
        <item x="281"/>
        <item x="280"/>
        <item x="279"/>
        <item x="278"/>
        <item x="277"/>
        <item x="276"/>
        <item x="274"/>
        <item x="273"/>
        <item x="272"/>
        <item x="271"/>
        <item x="269"/>
        <item x="267"/>
        <item x="265"/>
        <item x="264"/>
        <item x="261"/>
        <item x="259"/>
        <item x="256"/>
        <item x="255"/>
        <item x="253"/>
        <item x="252"/>
        <item x="249"/>
        <item x="248"/>
        <item x="244"/>
        <item x="242"/>
        <item x="241"/>
        <item x="240"/>
        <item x="239"/>
        <item x="238"/>
        <item x="234"/>
        <item x="233"/>
        <item x="232"/>
        <item x="230"/>
        <item x="229"/>
        <item x="227"/>
        <item x="226"/>
        <item x="225"/>
        <item x="223"/>
        <item x="222"/>
        <item x="221"/>
        <item x="219"/>
        <item x="217"/>
        <item x="214"/>
        <item x="213"/>
        <item x="212"/>
        <item x="210"/>
        <item x="208"/>
        <item x="207"/>
        <item x="204"/>
        <item x="203"/>
        <item x="202"/>
        <item x="200"/>
        <item x="199"/>
        <item x="198"/>
        <item x="197"/>
        <item x="196"/>
        <item x="195"/>
        <item x="194"/>
        <item x="193"/>
        <item x="192"/>
        <item x="191"/>
        <item x="189"/>
        <item x="187"/>
        <item x="186"/>
        <item x="183"/>
        <item x="182"/>
        <item x="181"/>
        <item x="180"/>
        <item x="178"/>
        <item x="177"/>
        <item x="175"/>
        <item x="174"/>
        <item x="172"/>
        <item x="171"/>
        <item x="170"/>
        <item x="169"/>
        <item x="167"/>
        <item x="166"/>
        <item x="164"/>
        <item x="162"/>
        <item x="161"/>
        <item x="160"/>
        <item x="159"/>
        <item x="158"/>
        <item x="154"/>
        <item x="152"/>
        <item x="150"/>
        <item x="149"/>
        <item x="148"/>
        <item x="147"/>
        <item x="146"/>
        <item x="145"/>
        <item x="142"/>
        <item x="141"/>
        <item x="138"/>
        <item x="137"/>
        <item x="136"/>
        <item x="133"/>
        <item x="132"/>
        <item x="131"/>
        <item x="128"/>
        <item x="126"/>
        <item x="125"/>
        <item x="124"/>
        <item x="123"/>
        <item x="122"/>
        <item x="120"/>
        <item x="119"/>
        <item x="117"/>
        <item x="111"/>
        <item x="109"/>
        <item x="107"/>
        <item x="105"/>
        <item x="104"/>
        <item x="103"/>
        <item x="102"/>
        <item x="101"/>
        <item x="100"/>
        <item x="98"/>
        <item x="97"/>
        <item x="94"/>
        <item x="92"/>
        <item x="91"/>
        <item x="90"/>
        <item x="88"/>
        <item x="87"/>
        <item x="86"/>
        <item x="83"/>
        <item x="82"/>
        <item x="81"/>
        <item x="80"/>
        <item x="78"/>
        <item x="77"/>
        <item x="76"/>
        <item x="75"/>
        <item x="73"/>
        <item x="72"/>
        <item x="71"/>
        <item x="70"/>
        <item x="68"/>
        <item x="67"/>
        <item x="66"/>
        <item x="65"/>
        <item x="63"/>
        <item x="61"/>
        <item x="60"/>
        <item x="59"/>
        <item x="58"/>
        <item x="57"/>
        <item x="56"/>
        <item x="55"/>
        <item x="54"/>
        <item x="53"/>
        <item x="52"/>
        <item x="51"/>
        <item x="50"/>
        <item x="48"/>
        <item x="46"/>
        <item x="44"/>
        <item x="43"/>
        <item x="42"/>
        <item x="41"/>
        <item x="40"/>
        <item x="38"/>
        <item x="37"/>
        <item x="34"/>
        <item x="33"/>
        <item x="32"/>
        <item x="31"/>
        <item x="30"/>
        <item x="29"/>
        <item x="28"/>
        <item x="27"/>
        <item x="26"/>
        <item x="25"/>
        <item x="23"/>
        <item x="22"/>
        <item x="21"/>
        <item x="20"/>
        <item x="18"/>
        <item x="17"/>
        <item x="16"/>
        <item x="15"/>
        <item x="14"/>
        <item x="13"/>
        <item x="12"/>
        <item x="10"/>
        <item x="8"/>
        <item x="7"/>
        <item x="6"/>
        <item x="4"/>
        <item x="3"/>
        <item x="1"/>
        <item x="0"/>
        <item x="353"/>
        <item x="382"/>
        <item x="220"/>
        <item x="2"/>
        <item x="11"/>
        <item x="35"/>
        <item x="36"/>
        <item x="47"/>
        <item x="49"/>
        <item x="62"/>
        <item x="64"/>
        <item x="69"/>
        <item x="84"/>
        <item x="85"/>
        <item x="96"/>
        <item x="106"/>
        <item x="108"/>
        <item x="114"/>
        <item x="116"/>
        <item x="118"/>
        <item x="121"/>
        <item x="127"/>
        <item x="130"/>
        <item x="140"/>
        <item x="143"/>
        <item x="155"/>
        <item x="156"/>
        <item x="157"/>
        <item x="163"/>
        <item x="173"/>
        <item x="176"/>
        <item x="179"/>
        <item x="184"/>
        <item x="188"/>
        <item x="190"/>
        <item x="201"/>
        <item x="205"/>
        <item x="206"/>
        <item x="216"/>
        <item x="218"/>
        <item x="224"/>
        <item x="228"/>
        <item x="231"/>
        <item x="236"/>
        <item x="237"/>
        <item x="245"/>
        <item x="243"/>
        <item x="257"/>
        <item x="260"/>
        <item x="263"/>
        <item x="283"/>
        <item x="290"/>
        <item x="291"/>
        <item x="262"/>
        <item x="266"/>
        <item x="292"/>
        <item x="296"/>
        <item x="302"/>
        <item x="309"/>
        <item x="315"/>
        <item x="317"/>
        <item x="319"/>
        <item x="329"/>
        <item x="337"/>
        <item x="340"/>
        <item x="348"/>
        <item x="355"/>
        <item x="356"/>
        <item x="357"/>
        <item x="358"/>
        <item x="361"/>
        <item x="379"/>
        <item x="330"/>
        <item x="384"/>
        <item x="393"/>
        <item x="394"/>
        <item x="395"/>
        <item x="404"/>
        <item x="383"/>
        <item x="410"/>
        <item x="419"/>
        <item x="422"/>
        <item x="426"/>
        <item x="165"/>
        <item x="299"/>
        <item x="405"/>
        <item x="135"/>
        <item x="360"/>
        <item x="423"/>
        <item x="268"/>
        <item x="185"/>
        <item x="343"/>
        <item x="378"/>
        <item x="151"/>
        <item x="39"/>
        <item x="270"/>
        <item x="414"/>
        <item x="250"/>
        <item x="129"/>
        <item x="215"/>
        <item x="420"/>
        <item x="211"/>
        <item x="112"/>
        <item x="5"/>
        <item x="251"/>
        <item x="282"/>
        <item x="139"/>
        <item x="289"/>
        <item x="89"/>
        <item x="110"/>
        <item x="321"/>
        <item x="99"/>
        <item x="287"/>
        <item m="1" x="428"/>
        <item x="168"/>
        <item x="247"/>
        <item x="254"/>
        <item x="113"/>
        <item x="380"/>
        <item x="144"/>
        <item x="74"/>
        <item x="19"/>
        <item x="246"/>
        <item x="134"/>
        <item x="95"/>
        <item x="93"/>
        <item x="24"/>
        <item x="363"/>
        <item x="153"/>
        <item x="79"/>
        <item x="416"/>
        <item x="275"/>
        <item x="209"/>
        <item x="235"/>
        <item x="368"/>
        <item x="286"/>
        <item x="9"/>
        <item x="115"/>
        <item x="258"/>
        <item x="425"/>
        <item x="45"/>
        <item x="427"/>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374">
        <item x="367"/>
        <item x="239"/>
        <item x="240"/>
        <item x="331"/>
        <item x="84"/>
        <item x="309"/>
        <item x="310"/>
        <item x="332"/>
        <item x="56"/>
        <item x="57"/>
        <item x="326"/>
        <item x="312"/>
        <item x="366"/>
        <item x="323"/>
        <item x="122"/>
        <item x="333"/>
        <item x="68"/>
        <item x="71"/>
        <item x="60"/>
        <item x="61"/>
        <item x="69"/>
        <item x="364"/>
        <item x="70"/>
        <item x="339"/>
        <item x="365"/>
        <item x="72"/>
        <item x="73"/>
        <item x="183"/>
        <item x="184"/>
        <item x="200"/>
        <item x="137"/>
        <item x="305"/>
        <item x="46"/>
        <item x="280"/>
        <item x="107"/>
        <item x="103"/>
        <item x="108"/>
        <item x="208"/>
        <item x="47"/>
        <item x="104"/>
        <item x="109"/>
        <item x="126"/>
        <item x="110"/>
        <item x="212"/>
        <item x="211"/>
        <item x="201"/>
        <item x="138"/>
        <item x="257"/>
        <item x="27"/>
        <item x="241"/>
        <item x="346"/>
        <item x="321"/>
        <item x="242"/>
        <item x="123"/>
        <item x="136"/>
        <item x="139"/>
        <item x="48"/>
        <item x="281"/>
        <item x="13"/>
        <item x="329"/>
        <item x="270"/>
        <item x="119"/>
        <item x="105"/>
        <item x="292"/>
        <item x="293"/>
        <item x="175"/>
        <item x="117"/>
        <item x="255"/>
        <item x="335"/>
        <item x="214"/>
        <item x="271"/>
        <item x="14"/>
        <item x="179"/>
        <item x="140"/>
        <item x="266"/>
        <item x="267"/>
        <item x="141"/>
        <item x="360"/>
        <item x="294"/>
        <item x="134"/>
        <item x="49"/>
        <item x="81"/>
        <item x="142"/>
        <item x="40"/>
        <item x="290"/>
        <item x="135"/>
        <item x="354"/>
        <item x="291"/>
        <item x="258"/>
        <item x="283"/>
        <item x="353"/>
        <item x="259"/>
        <item x="282"/>
        <item x="245"/>
        <item x="324"/>
        <item x="268"/>
        <item x="111"/>
        <item x="199"/>
        <item x="287"/>
        <item x="322"/>
        <item x="269"/>
        <item x="244"/>
        <item x="304"/>
        <item x="191"/>
        <item x="93"/>
        <item x="336"/>
        <item x="251"/>
        <item x="325"/>
        <item x="248"/>
        <item x="316"/>
        <item x="273"/>
        <item x="320"/>
        <item x="145"/>
        <item x="127"/>
        <item x="192"/>
        <item x="252"/>
        <item x="50"/>
        <item x="317"/>
        <item x="112"/>
        <item x="318"/>
        <item x="146"/>
        <item x="337"/>
        <item x="147"/>
        <item x="274"/>
        <item x="338"/>
        <item x="286"/>
        <item x="275"/>
        <item x="148"/>
        <item x="0"/>
        <item x="351"/>
        <item x="307"/>
        <item x="149"/>
        <item x="348"/>
        <item x="369"/>
        <item x="150"/>
        <item x="349"/>
        <item x="198"/>
        <item x="340"/>
        <item x="352"/>
        <item x="341"/>
        <item x="363"/>
        <item x="222"/>
        <item x="342"/>
        <item x="343"/>
        <item x="173"/>
        <item x="193"/>
        <item x="260"/>
        <item x="345"/>
        <item x="334"/>
        <item x="370"/>
        <item x="306"/>
        <item x="350"/>
        <item x="225"/>
        <item x="261"/>
        <item x="226"/>
        <item x="176"/>
        <item x="246"/>
        <item x="247"/>
        <item x="371"/>
        <item x="356"/>
        <item x="228"/>
        <item x="357"/>
        <item x="37"/>
        <item x="358"/>
        <item x="361"/>
        <item x="362"/>
        <item x="359"/>
        <item x="295"/>
        <item x="180"/>
        <item x="355"/>
        <item x="232"/>
        <item x="262"/>
        <item x="15"/>
        <item x="296"/>
        <item x="299"/>
        <item x="235"/>
        <item x="194"/>
        <item x="276"/>
        <item x="302"/>
        <item x="328"/>
        <item x="347"/>
        <item x="285"/>
        <item x="233"/>
        <item x="236"/>
        <item x="303"/>
        <item x="300"/>
        <item x="297"/>
        <item x="94"/>
        <item x="263"/>
        <item x="143"/>
        <item x="264"/>
        <item x="368"/>
        <item x="74"/>
        <item x="209"/>
        <item x="277"/>
        <item x="75"/>
        <item x="372"/>
        <item x="120"/>
        <item x="151"/>
        <item x="202"/>
        <item x="215"/>
        <item x="174"/>
        <item x="195"/>
        <item x="62"/>
        <item x="152"/>
        <item x="153"/>
        <item x="216"/>
        <item x="221"/>
        <item x="207"/>
        <item x="85"/>
        <item x="217"/>
        <item x="301"/>
        <item x="86"/>
        <item x="265"/>
        <item x="95"/>
        <item x="177"/>
        <item x="278"/>
        <item x="96"/>
        <item x="313"/>
        <item x="154"/>
        <item x="155"/>
        <item x="272"/>
        <item x="97"/>
        <item x="218"/>
        <item x="298"/>
        <item x="279"/>
        <item x="98"/>
        <item x="99"/>
        <item x="100"/>
        <item x="87"/>
        <item x="327"/>
        <item x="63"/>
        <item x="101"/>
        <item x="237"/>
        <item x="227"/>
        <item x="156"/>
        <item x="181"/>
        <item x="157"/>
        <item x="102"/>
        <item x="158"/>
        <item x="159"/>
        <item x="64"/>
        <item x="311"/>
        <item x="160"/>
        <item x="315"/>
        <item x="229"/>
        <item x="230"/>
        <item x="65"/>
        <item x="161"/>
        <item x="76"/>
        <item x="118"/>
        <item x="162"/>
        <item x="219"/>
        <item x="163"/>
        <item x="223"/>
        <item x="220"/>
        <item x="249"/>
        <item x="250"/>
        <item x="164"/>
        <item x="66"/>
        <item x="168"/>
        <item x="77"/>
        <item x="204"/>
        <item x="231"/>
        <item x="42"/>
        <item x="1"/>
        <item x="289"/>
        <item x="129"/>
        <item x="16"/>
        <item x="288"/>
        <item x="130"/>
        <item x="165"/>
        <item x="131"/>
        <item x="43"/>
        <item x="2"/>
        <item x="78"/>
        <item x="172"/>
        <item x="128"/>
        <item x="124"/>
        <item x="182"/>
        <item x="79"/>
        <item x="132"/>
        <item x="197"/>
        <item x="28"/>
        <item x="22"/>
        <item x="167"/>
        <item x="169"/>
        <item x="51"/>
        <item x="185"/>
        <item x="80"/>
        <item x="23"/>
        <item x="52"/>
        <item x="44"/>
        <item x="45"/>
        <item x="10"/>
        <item x="17"/>
        <item x="106"/>
        <item x="38"/>
        <item x="11"/>
        <item x="18"/>
        <item x="53"/>
        <item x="29"/>
        <item x="30"/>
        <item x="31"/>
        <item x="144"/>
        <item x="24"/>
        <item x="19"/>
        <item x="32"/>
        <item x="25"/>
        <item x="54"/>
        <item x="55"/>
        <item x="33"/>
        <item x="58"/>
        <item x="67"/>
        <item x="308"/>
        <item x="254"/>
        <item x="196"/>
        <item x="171"/>
        <item x="121"/>
        <item x="3"/>
        <item x="12"/>
        <item x="4"/>
        <item x="26"/>
        <item x="59"/>
        <item x="41"/>
        <item x="5"/>
        <item x="113"/>
        <item x="125"/>
        <item x="213"/>
        <item x="88"/>
        <item x="115"/>
        <item x="6"/>
        <item x="82"/>
        <item x="238"/>
        <item x="256"/>
        <item x="7"/>
        <item x="284"/>
        <item x="187"/>
        <item x="21"/>
        <item x="114"/>
        <item x="186"/>
        <item x="178"/>
        <item x="206"/>
        <item x="89"/>
        <item x="8"/>
        <item x="205"/>
        <item x="83"/>
        <item x="166"/>
        <item x="234"/>
        <item x="188"/>
        <item x="90"/>
        <item x="9"/>
        <item x="116"/>
        <item x="224"/>
        <item x="253"/>
        <item x="203"/>
        <item x="91"/>
        <item x="20"/>
        <item x="133"/>
        <item x="92"/>
        <item x="189"/>
        <item x="170"/>
        <item x="34"/>
        <item x="210"/>
        <item x="344"/>
        <item x="314"/>
        <item x="319"/>
        <item x="35"/>
        <item x="36"/>
        <item x="39"/>
        <item x="243"/>
        <item x="330"/>
        <item x="190"/>
        <item t="default"/>
      </items>
    </pivotField>
    <pivotField showAll="0"/>
    <pivotField showAll="0"/>
    <pivotField showAll="0"/>
    <pivotField axis="axisPage" multipleItemSelectionAllowed="1" showAll="0">
      <items count="9">
        <item h="1" x="7"/>
        <item h="1" x="6"/>
        <item x="4"/>
        <item h="1" x="2"/>
        <item h="1" x="1"/>
        <item h="1" x="0"/>
        <item h="1" x="5"/>
        <item h="1"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showAll="0">
      <items count="128">
        <item x="124"/>
        <item x="125"/>
        <item x="1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s>
  <rowFields count="1">
    <field x="0"/>
  </rowFields>
  <rowItems count="11">
    <i>
      <x v="398"/>
    </i>
    <i>
      <x v="86"/>
    </i>
    <i>
      <x v="202"/>
    </i>
    <i>
      <x v="218"/>
    </i>
    <i>
      <x v="303"/>
    </i>
    <i>
      <x v="66"/>
    </i>
    <i>
      <x v="274"/>
    </i>
    <i>
      <x v="76"/>
    </i>
    <i>
      <x v="412"/>
    </i>
    <i>
      <x v="14"/>
    </i>
    <i t="grand">
      <x/>
    </i>
  </rowItems>
  <colItems count="1">
    <i/>
  </colItems>
  <pageFields count="1">
    <pageField fld="7" hier="-1"/>
  </pageFields>
  <dataFields count="1">
    <dataField name="Sum of Amount" fld="2" baseField="0" baseItem="0" numFmtId="164"/>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F3CFF9-A478-4293-B059-4C19957B2DF2}" name="PivotTable1"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32" firstHeaderRow="1" firstDataRow="1" firstDataCol="1"/>
  <pivotFields count="14">
    <pivotField compact="0" outline="0" showAll="0" defaultSubtotal="0"/>
    <pivotField compact="0" outline="0" showAll="0" defaultSubtotal="0"/>
    <pivotField dataField="1" compact="0" outline="0" showAll="0" defaultSubtotal="0"/>
    <pivotField compact="0" outline="0" showAll="0" defaultSubtotal="0">
      <items count="373">
        <item x="256"/>
        <item x="367"/>
        <item x="239"/>
        <item x="240"/>
        <item x="331"/>
        <item x="84"/>
        <item x="309"/>
        <item x="310"/>
        <item x="332"/>
        <item x="56"/>
        <item x="57"/>
        <item x="326"/>
        <item x="312"/>
        <item x="366"/>
        <item x="323"/>
        <item x="122"/>
        <item x="333"/>
        <item x="68"/>
        <item x="71"/>
        <item x="60"/>
        <item x="61"/>
        <item x="69"/>
        <item x="364"/>
        <item x="70"/>
        <item x="339"/>
        <item x="365"/>
        <item x="72"/>
        <item x="73"/>
        <item x="183"/>
        <item x="184"/>
        <item x="200"/>
        <item x="137"/>
        <item x="305"/>
        <item x="46"/>
        <item x="280"/>
        <item x="107"/>
        <item x="103"/>
        <item x="108"/>
        <item x="208"/>
        <item x="47"/>
        <item x="104"/>
        <item x="109"/>
        <item x="126"/>
        <item x="110"/>
        <item x="212"/>
        <item x="211"/>
        <item x="201"/>
        <item x="138"/>
        <item x="257"/>
        <item x="27"/>
        <item x="241"/>
        <item x="346"/>
        <item x="321"/>
        <item x="242"/>
        <item x="123"/>
        <item x="136"/>
        <item x="139"/>
        <item x="48"/>
        <item x="281"/>
        <item x="13"/>
        <item x="329"/>
        <item x="270"/>
        <item x="119"/>
        <item x="105"/>
        <item x="292"/>
        <item x="293"/>
        <item x="175"/>
        <item x="117"/>
        <item x="255"/>
        <item x="335"/>
        <item x="214"/>
        <item x="271"/>
        <item x="14"/>
        <item x="179"/>
        <item x="140"/>
        <item x="266"/>
        <item x="267"/>
        <item x="141"/>
        <item x="360"/>
        <item x="294"/>
        <item x="134"/>
        <item x="49"/>
        <item x="81"/>
        <item x="142"/>
        <item x="40"/>
        <item x="290"/>
        <item x="135"/>
        <item x="354"/>
        <item x="291"/>
        <item x="258"/>
        <item x="283"/>
        <item x="353"/>
        <item x="259"/>
        <item x="282"/>
        <item x="245"/>
        <item x="324"/>
        <item x="268"/>
        <item x="111"/>
        <item x="199"/>
        <item x="287"/>
        <item x="322"/>
        <item x="269"/>
        <item x="244"/>
        <item x="304"/>
        <item x="191"/>
        <item x="93"/>
        <item x="336"/>
        <item x="251"/>
        <item x="325"/>
        <item x="248"/>
        <item x="316"/>
        <item x="273"/>
        <item x="320"/>
        <item x="145"/>
        <item x="127"/>
        <item x="192"/>
        <item x="252"/>
        <item x="50"/>
        <item x="317"/>
        <item x="112"/>
        <item x="318"/>
        <item x="146"/>
        <item x="337"/>
        <item x="147"/>
        <item x="274"/>
        <item x="338"/>
        <item x="286"/>
        <item x="275"/>
        <item x="148"/>
        <item x="0"/>
        <item x="351"/>
        <item x="307"/>
        <item x="149"/>
        <item x="348"/>
        <item x="369"/>
        <item x="150"/>
        <item x="349"/>
        <item x="198"/>
        <item x="340"/>
        <item x="352"/>
        <item x="341"/>
        <item x="363"/>
        <item x="222"/>
        <item x="342"/>
        <item x="343"/>
        <item x="173"/>
        <item x="193"/>
        <item x="260"/>
        <item x="345"/>
        <item x="334"/>
        <item x="370"/>
        <item x="306"/>
        <item x="350"/>
        <item x="225"/>
        <item x="261"/>
        <item x="226"/>
        <item x="176"/>
        <item x="246"/>
        <item x="247"/>
        <item x="371"/>
        <item x="356"/>
        <item x="228"/>
        <item x="357"/>
        <item x="37"/>
        <item x="358"/>
        <item x="361"/>
        <item x="362"/>
        <item x="359"/>
        <item x="295"/>
        <item x="180"/>
        <item x="355"/>
        <item x="232"/>
        <item x="262"/>
        <item x="15"/>
        <item x="296"/>
        <item x="299"/>
        <item x="235"/>
        <item x="194"/>
        <item x="276"/>
        <item x="302"/>
        <item x="328"/>
        <item x="347"/>
        <item x="285"/>
        <item x="233"/>
        <item x="236"/>
        <item x="284"/>
        <item x="303"/>
        <item x="300"/>
        <item x="297"/>
        <item x="94"/>
        <item x="263"/>
        <item x="143"/>
        <item x="264"/>
        <item x="368"/>
        <item x="74"/>
        <item x="209"/>
        <item x="277"/>
        <item x="75"/>
        <item x="372"/>
        <item x="120"/>
        <item x="151"/>
        <item x="202"/>
        <item x="215"/>
        <item x="174"/>
        <item x="195"/>
        <item x="62"/>
        <item x="152"/>
        <item x="153"/>
        <item x="216"/>
        <item x="221"/>
        <item x="207"/>
        <item x="85"/>
        <item x="217"/>
        <item x="301"/>
        <item x="86"/>
        <item x="265"/>
        <item x="95"/>
        <item x="177"/>
        <item x="278"/>
        <item x="96"/>
        <item x="313"/>
        <item x="154"/>
        <item x="155"/>
        <item x="272"/>
        <item x="97"/>
        <item x="218"/>
        <item x="298"/>
        <item x="279"/>
        <item x="98"/>
        <item x="99"/>
        <item x="100"/>
        <item x="87"/>
        <item x="327"/>
        <item x="63"/>
        <item x="101"/>
        <item x="237"/>
        <item x="227"/>
        <item x="156"/>
        <item x="181"/>
        <item x="157"/>
        <item x="102"/>
        <item x="158"/>
        <item x="159"/>
        <item x="64"/>
        <item x="311"/>
        <item x="160"/>
        <item x="315"/>
        <item x="229"/>
        <item x="230"/>
        <item x="65"/>
        <item x="161"/>
        <item x="76"/>
        <item x="118"/>
        <item x="162"/>
        <item x="219"/>
        <item x="163"/>
        <item x="223"/>
        <item x="220"/>
        <item x="249"/>
        <item x="250"/>
        <item x="164"/>
        <item x="66"/>
        <item x="168"/>
        <item x="77"/>
        <item x="204"/>
        <item x="231"/>
        <item x="42"/>
        <item x="1"/>
        <item x="289"/>
        <item x="129"/>
        <item x="16"/>
        <item x="288"/>
        <item x="130"/>
        <item x="165"/>
        <item x="131"/>
        <item x="43"/>
        <item x="2"/>
        <item x="78"/>
        <item x="172"/>
        <item x="128"/>
        <item x="124"/>
        <item x="182"/>
        <item x="79"/>
        <item x="132"/>
        <item x="197"/>
        <item x="28"/>
        <item x="22"/>
        <item x="167"/>
        <item x="169"/>
        <item x="51"/>
        <item x="185"/>
        <item x="80"/>
        <item x="23"/>
        <item x="52"/>
        <item x="44"/>
        <item x="45"/>
        <item x="10"/>
        <item x="17"/>
        <item x="106"/>
        <item x="38"/>
        <item x="11"/>
        <item x="18"/>
        <item x="12"/>
        <item x="53"/>
        <item x="29"/>
        <item x="30"/>
        <item x="31"/>
        <item x="144"/>
        <item x="41"/>
        <item x="113"/>
        <item x="24"/>
        <item x="3"/>
        <item x="19"/>
        <item x="32"/>
        <item x="25"/>
        <item x="54"/>
        <item x="4"/>
        <item x="55"/>
        <item x="26"/>
        <item x="33"/>
        <item x="58"/>
        <item x="125"/>
        <item x="67"/>
        <item x="5"/>
        <item x="114"/>
        <item x="88"/>
        <item x="115"/>
        <item x="6"/>
        <item x="82"/>
        <item x="213"/>
        <item x="205"/>
        <item x="21"/>
        <item x="7"/>
        <item x="59"/>
        <item x="186"/>
        <item x="178"/>
        <item x="89"/>
        <item x="308"/>
        <item x="206"/>
        <item x="83"/>
        <item x="187"/>
        <item x="8"/>
        <item x="166"/>
        <item x="90"/>
        <item x="116"/>
        <item x="234"/>
        <item x="188"/>
        <item x="133"/>
        <item x="9"/>
        <item x="224"/>
        <item x="203"/>
        <item x="253"/>
        <item x="91"/>
        <item x="20"/>
        <item x="238"/>
        <item x="254"/>
        <item x="196"/>
        <item x="171"/>
        <item x="121"/>
        <item x="92"/>
        <item x="189"/>
        <item x="170"/>
        <item x="34"/>
        <item x="210"/>
        <item x="344"/>
        <item x="314"/>
        <item x="319"/>
        <item x="35"/>
        <item x="36"/>
        <item x="39"/>
        <item x="243"/>
        <item x="330"/>
        <item x="190"/>
      </items>
    </pivotField>
    <pivotField axis="axisRow" compact="0" outline="0" showAll="0" sortType="descending" defaultSubtotal="0">
      <items count="29">
        <item sd="0" x="3"/>
        <item x="7"/>
        <item x="23"/>
        <item x="8"/>
        <item x="13"/>
        <item x="20"/>
        <item x="1"/>
        <item x="11"/>
        <item x="2"/>
        <item x="24"/>
        <item x="16"/>
        <item x="18"/>
        <item x="10"/>
        <item x="25"/>
        <item x="4"/>
        <item x="15"/>
        <item x="17"/>
        <item x="5"/>
        <item x="14"/>
        <item x="9"/>
        <item x="12"/>
        <item x="21"/>
        <item x="6"/>
        <item x="22"/>
        <item x="26"/>
        <item x="19"/>
        <item x="0"/>
        <item m="1" x="28"/>
        <item x="27"/>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s>
    </pivotField>
  </pivotFields>
  <rowFields count="1">
    <field x="4"/>
  </rowFields>
  <rowItems count="29">
    <i>
      <x v="8"/>
    </i>
    <i>
      <x v="6"/>
    </i>
    <i>
      <x v="12"/>
    </i>
    <i>
      <x/>
    </i>
    <i>
      <x v="14"/>
    </i>
    <i>
      <x v="19"/>
    </i>
    <i>
      <x v="17"/>
    </i>
    <i>
      <x v="20"/>
    </i>
    <i>
      <x v="22"/>
    </i>
    <i>
      <x v="1"/>
    </i>
    <i>
      <x v="7"/>
    </i>
    <i>
      <x v="26"/>
    </i>
    <i>
      <x v="3"/>
    </i>
    <i>
      <x v="10"/>
    </i>
    <i>
      <x v="25"/>
    </i>
    <i>
      <x v="4"/>
    </i>
    <i>
      <x v="11"/>
    </i>
    <i>
      <x v="21"/>
    </i>
    <i>
      <x v="5"/>
    </i>
    <i>
      <x v="15"/>
    </i>
    <i>
      <x v="2"/>
    </i>
    <i>
      <x v="28"/>
    </i>
    <i>
      <x v="24"/>
    </i>
    <i>
      <x v="18"/>
    </i>
    <i>
      <x v="16"/>
    </i>
    <i>
      <x v="9"/>
    </i>
    <i>
      <x v="23"/>
    </i>
    <i>
      <x v="13"/>
    </i>
    <i t="grand">
      <x/>
    </i>
  </rowItems>
  <colItems count="1">
    <i/>
  </colItems>
  <dataFields count="1">
    <dataField name="Count of Amou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E33DA0-B27B-4CF4-A180-9E1C500D4D4F}" name="Corrections" displayName="Corrections" ref="A1:K4150" totalsRowShown="0" headerRowDxfId="65" dataDxfId="63" headerRowBorderDxfId="64">
  <autoFilter ref="A1:K4150" xr:uid="{257A943C-E11A-4B20-9BE1-6586D70E9585}">
    <filterColumn colId="1">
      <filters>
        <filter val="EXP-10016437"/>
      </filters>
    </filterColumn>
    <filterColumn colId="8">
      <filters>
        <filter val="No"/>
      </filters>
    </filterColumn>
  </autoFilter>
  <sortState xmlns:xlrd2="http://schemas.microsoft.com/office/spreadsheetml/2017/richdata2" ref="A4052:K4150">
    <sortCondition ref="K2:K3983"/>
    <sortCondition ref="A2:A3983"/>
    <sortCondition ref="B2:B3983"/>
    <sortCondition descending="1" ref="I2:I3983"/>
  </sortState>
  <tableColumns count="11">
    <tableColumn id="1" xr3:uid="{FC61DA55-40F5-4BE8-B078-8A2E807869F3}" name="Employee" dataDxfId="62"/>
    <tableColumn id="2" xr3:uid="{68A188D0-F7EE-4808-AC8E-C1179F8C91FC}" name="Expense Report" dataDxfId="61"/>
    <tableColumn id="9" xr3:uid="{CBC2632F-5584-4AE2-B0CE-E49A6C74F1A3}" name="Amount" dataDxfId="60" dataCellStyle="ColLevel_1"/>
    <tableColumn id="10" xr3:uid="{92B089C2-C63D-4207-A545-FE276E69206F}" name="Date" dataDxfId="59"/>
    <tableColumn id="11" xr3:uid="{CF12989F-363F-40BD-9BBE-F6FC0C394308}" name="Correction" dataDxfId="58"/>
    <tableColumn id="4" xr3:uid="{C9F326D6-50E3-4185-9D09-992C38913691}" name="If Recheck (Suggestions)" dataDxfId="57"/>
    <tableColumn id="78" xr3:uid="{83F4D507-7AC9-4AED-8286-5918C00AC585}" name="Manager" dataDxfId="56">
      <calculatedColumnFormula>VLOOKUP(Corrections[[#This Row],[Employee]],'[1]Management Hierarchy Report'!$A$2:$C$3607, 3, 0)</calculatedColumnFormula>
    </tableColumn>
    <tableColumn id="6" xr3:uid="{4BE944C2-9C26-439B-9A6B-E42D8E111EA3}" name="Action" dataDxfId="55"/>
    <tableColumn id="7" xr3:uid="{727A5DD9-BED4-42AF-87E3-FF5908C6C4BB}" name="Sent?" dataDxfId="54"/>
    <tableColumn id="8" xr3:uid="{82D02277-1C8F-4322-A99E-23FD075BF352}" name="Email" dataDxfId="53">
      <calculatedColumnFormula>VLOOKUP(Corrections[[#This Row],[Employee]],[1]!Expense_Data[#Data],14,0)</calculatedColumnFormula>
    </tableColumn>
    <tableColumn id="3" xr3:uid="{C04BBAD4-14B7-4AD1-A405-FC4736C71262}" name="Date Verified" dataDxfId="5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A705A6-F91A-4BA4-B336-008A6BDE00DF}" name="Table1" displayName="Table1" ref="A1:AG12946" totalsRowShown="0" headerRowDxfId="51">
  <autoFilter ref="A1:AG12946" xr:uid="{85A705A6-F91A-4BA4-B336-008A6BDE00DF}"/>
  <tableColumns count="33">
    <tableColumn id="1" xr3:uid="{EE0834BF-8532-4A75-AF46-27C75F08BE99}" name="Employee"/>
    <tableColumn id="2" xr3:uid="{FE048588-5DB7-49FE-84F4-3E6098B20A86}" name="Expense Report"/>
    <tableColumn id="6" xr3:uid="{C1CDBA2E-E453-46B4-8CDD-A580AEC4AC6A}" name="Amount" dataDxfId="50"/>
    <tableColumn id="7" xr3:uid="{4A97FFE5-E57F-489E-BF6D-E6D5A07D22B5}" name="Date" dataDxfId="49"/>
    <tableColumn id="8" xr3:uid="{8999AD13-2308-45D5-B7A1-DAFB990F5D32}" name="Old"/>
    <tableColumn id="9" xr3:uid="{DCA11B11-74C1-4837-93F3-9A8ED1AFFED4}" name="New"/>
    <tableColumn id="10" xr3:uid="{B71347F9-5008-4CC1-9D92-D03DFC11843A}" name="Notes" dataDxfId="48"/>
    <tableColumn id="11" xr3:uid="{FE00B619-540E-4028-9C4D-2A2EF56EA0B5}" name="Split 1" dataDxfId="47"/>
    <tableColumn id="12" xr3:uid="{EA38F8E5-A316-451F-953F-B0D860534461}" name="Item 1"/>
    <tableColumn id="13" xr3:uid="{4DFB1508-C631-4ADA-89CE-F066C5BDF1C6}" name="Notes 1"/>
    <tableColumn id="14" xr3:uid="{04609F5F-3135-4A0E-92E3-851F53A4C6EE}" name="Split 2" dataDxfId="46"/>
    <tableColumn id="15" xr3:uid="{43FD81DD-2AC9-4626-9228-A8BFD180B109}" name="Item 2"/>
    <tableColumn id="16" xr3:uid="{BF697BC2-9756-4923-8A53-E18D03039080}" name="Notes 2"/>
    <tableColumn id="17" xr3:uid="{1F394EC6-9BD6-4855-8104-729B47660D53}" name="Split 3" dataDxfId="45"/>
    <tableColumn id="18" xr3:uid="{7BC9829B-0238-4C4E-A119-88823442519E}" name="Item 3"/>
    <tableColumn id="19" xr3:uid="{6D5864A8-9066-415B-871F-AB69230D54A1}" name="Notes 3"/>
    <tableColumn id="20" xr3:uid="{EF5CB49C-5D84-4F69-A5A6-B0D97158DB4B}" name="Split 4" dataDxfId="44"/>
    <tableColumn id="21" xr3:uid="{07309DE5-94A5-4998-84C4-9BD29D585971}" name="Item 4"/>
    <tableColumn id="22" xr3:uid="{A0387A9A-ABFB-4DE3-895B-1D93B0EA7FB2}" name="Notes 4"/>
    <tableColumn id="23" xr3:uid="{F04F980D-0443-4929-8A49-C5CC1A0FEBDE}" name="Split 5" dataDxfId="43"/>
    <tableColumn id="24" xr3:uid="{EAB9B2CB-E71E-48B9-930D-D5D2C3F44649}" name="Item 5"/>
    <tableColumn id="25" xr3:uid="{F6DCC8BF-02D8-4E37-978A-788721EFE7C8}" name="Notes 5"/>
    <tableColumn id="26" xr3:uid="{22AB9786-4DF3-47CC-9469-E61D7F9B5E1A}" name="Split 6" dataDxfId="42"/>
    <tableColumn id="27" xr3:uid="{2D73465C-6526-46D2-AD09-757DC9C6A734}" name="Item 6"/>
    <tableColumn id="28" xr3:uid="{B70D6B34-6614-49B0-AA7A-667B14A88A07}" name="Notes 6"/>
    <tableColumn id="29" xr3:uid="{F9C13916-4190-4E75-AAB0-15C945F4AB9A}" name="Split 7" dataDxfId="41"/>
    <tableColumn id="30" xr3:uid="{9C4708C1-07A3-4E78-99B6-BFF84ECE8208}" name="Item 7"/>
    <tableColumn id="31" xr3:uid="{0212C090-1823-4FF1-A68D-807A5A88582F}" name="Notes 7"/>
    <tableColumn id="3" xr3:uid="{BCDFCA27-A58A-4ED3-8FF6-620CDC1BBA7F}" name="Date Sent" dataDxfId="40"/>
    <tableColumn id="4" xr3:uid="{ECC144E3-0187-4587-86BD-EB2BD4F5D116}" name="Email" dataDxfId="39"/>
    <tableColumn id="5" xr3:uid="{9325DDE6-C211-4C5E-939B-9AC23177F722}" name="Manager" dataDxfId="38"/>
    <tableColumn id="32" xr3:uid="{CCA5360A-281C-4D81-87A4-B016E76079F6}" name="Month">
      <calculatedColumnFormula>MONTH(Table1[[#This Row],[Date Sent]])</calculatedColumnFormula>
    </tableColumn>
    <tableColumn id="33" xr3:uid="{3876162D-7F47-420D-A8FC-329CD03C1A94}" name="Year">
      <calculatedColumnFormula>YEAR(Table1[[#This Row],[Date Sent]])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hyperlink" Target="mailto:SL80@tidaleaveautospa.com" TargetMode="External"/><Relationship Id="rId2" Type="http://schemas.openxmlformats.org/officeDocument/2006/relationships/hyperlink" Target="mailto:SL73@tidalwaveautospa.com" TargetMode="External"/><Relationship Id="rId1" Type="http://schemas.openxmlformats.org/officeDocument/2006/relationships/hyperlink" Target="mailto:SL228@tidalwaveautospa.com" TargetMode="External"/><Relationship Id="rId5" Type="http://schemas.openxmlformats.org/officeDocument/2006/relationships/table" Target="../tables/table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control" Target="../activeX/activeX4.xml"/><Relationship Id="rId3" Type="http://schemas.openxmlformats.org/officeDocument/2006/relationships/vmlDrawing" Target="../drawings/vmlDrawing1.vml"/><Relationship Id="rId7" Type="http://schemas.openxmlformats.org/officeDocument/2006/relationships/control" Target="../activeX/activeX3.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 Id="rId9"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5C8C-B389-4FDD-892B-3459E449D32B}">
  <sheetPr codeName="Sheet4"/>
  <dimension ref="A2:C112"/>
  <sheetViews>
    <sheetView workbookViewId="0">
      <selection activeCell="A4" sqref="A4:C13"/>
    </sheetView>
  </sheetViews>
  <sheetFormatPr defaultRowHeight="12.75" x14ac:dyDescent="0.2"/>
  <cols>
    <col min="1" max="1" width="38" bestFit="1" customWidth="1"/>
    <col min="2" max="2" width="15.140625" bestFit="1" customWidth="1"/>
    <col min="3" max="3" width="23.85546875" bestFit="1" customWidth="1"/>
  </cols>
  <sheetData>
    <row r="2" spans="1:3" x14ac:dyDescent="0.2">
      <c r="A2" s="41" t="s">
        <v>0</v>
      </c>
      <c r="B2" s="40"/>
      <c r="C2" s="40"/>
    </row>
    <row r="3" spans="1:3" x14ac:dyDescent="0.2">
      <c r="A3" s="37" t="s">
        <v>1</v>
      </c>
      <c r="B3" t="s">
        <v>2</v>
      </c>
      <c r="C3" t="s">
        <v>3</v>
      </c>
    </row>
    <row r="4" spans="1:3" x14ac:dyDescent="0.2">
      <c r="A4" s="6">
        <v>2023</v>
      </c>
      <c r="B4" s="38">
        <v>26297.80000000001</v>
      </c>
      <c r="C4">
        <v>156</v>
      </c>
    </row>
    <row r="5" spans="1:3" x14ac:dyDescent="0.2">
      <c r="A5" s="6">
        <v>2024</v>
      </c>
      <c r="B5" s="38">
        <v>769691.52999999851</v>
      </c>
      <c r="C5">
        <v>6327</v>
      </c>
    </row>
    <row r="6" spans="1:3" x14ac:dyDescent="0.2">
      <c r="A6" s="39">
        <v>1</v>
      </c>
      <c r="B6" s="38">
        <v>57531.240000000027</v>
      </c>
      <c r="C6">
        <v>396</v>
      </c>
    </row>
    <row r="7" spans="1:3" x14ac:dyDescent="0.2">
      <c r="A7" s="39">
        <v>2</v>
      </c>
      <c r="B7" s="38">
        <v>4129.4299999999994</v>
      </c>
      <c r="C7">
        <v>42</v>
      </c>
    </row>
    <row r="8" spans="1:3" x14ac:dyDescent="0.2">
      <c r="A8" s="39">
        <v>4</v>
      </c>
      <c r="B8" s="38">
        <v>88442.049999999974</v>
      </c>
      <c r="C8">
        <v>810</v>
      </c>
    </row>
    <row r="9" spans="1:3" x14ac:dyDescent="0.2">
      <c r="A9" s="39">
        <v>5</v>
      </c>
      <c r="B9" s="38">
        <v>148918.01999999973</v>
      </c>
      <c r="C9">
        <v>1242</v>
      </c>
    </row>
    <row r="10" spans="1:3" x14ac:dyDescent="0.2">
      <c r="A10" s="39">
        <v>6</v>
      </c>
      <c r="B10" s="38">
        <v>207875.15</v>
      </c>
      <c r="C10">
        <v>1776</v>
      </c>
    </row>
    <row r="11" spans="1:3" x14ac:dyDescent="0.2">
      <c r="A11" s="39">
        <v>7</v>
      </c>
      <c r="B11" s="38">
        <v>194772.58000000005</v>
      </c>
      <c r="C11">
        <v>1522</v>
      </c>
    </row>
    <row r="12" spans="1:3" x14ac:dyDescent="0.2">
      <c r="A12" s="39">
        <v>8</v>
      </c>
      <c r="B12" s="38">
        <v>68023.059999999983</v>
      </c>
      <c r="C12">
        <v>539</v>
      </c>
    </row>
    <row r="13" spans="1:3" x14ac:dyDescent="0.2">
      <c r="A13" s="59" t="s">
        <v>4</v>
      </c>
      <c r="B13" s="38">
        <v>601.32000000000005</v>
      </c>
      <c r="C13">
        <v>1</v>
      </c>
    </row>
    <row r="14" spans="1:3" x14ac:dyDescent="0.2">
      <c r="A14" s="59" t="s">
        <v>22</v>
      </c>
      <c r="B14" s="38">
        <v>73.59</v>
      </c>
      <c r="C14">
        <v>1</v>
      </c>
    </row>
    <row r="15" spans="1:3" x14ac:dyDescent="0.2">
      <c r="A15" s="59" t="s">
        <v>23</v>
      </c>
      <c r="B15" s="38">
        <v>315.57</v>
      </c>
      <c r="C15">
        <v>7</v>
      </c>
    </row>
    <row r="16" spans="1:3" x14ac:dyDescent="0.2">
      <c r="A16" s="59" t="s">
        <v>46</v>
      </c>
      <c r="B16" s="38">
        <v>133.61000000000001</v>
      </c>
      <c r="C16">
        <v>1</v>
      </c>
    </row>
    <row r="17" spans="1:3" x14ac:dyDescent="0.2">
      <c r="A17" s="59" t="s">
        <v>5</v>
      </c>
      <c r="B17" s="38">
        <v>2</v>
      </c>
      <c r="C17">
        <v>2</v>
      </c>
    </row>
    <row r="18" spans="1:3" x14ac:dyDescent="0.2">
      <c r="A18" s="59" t="s">
        <v>47</v>
      </c>
      <c r="B18" s="38">
        <v>30.07</v>
      </c>
      <c r="C18">
        <v>2</v>
      </c>
    </row>
    <row r="19" spans="1:3" x14ac:dyDescent="0.2">
      <c r="A19" s="59" t="s">
        <v>34</v>
      </c>
      <c r="B19" s="38">
        <v>423.15</v>
      </c>
      <c r="C19">
        <v>1</v>
      </c>
    </row>
    <row r="20" spans="1:3" x14ac:dyDescent="0.2">
      <c r="A20" s="59" t="s">
        <v>35</v>
      </c>
      <c r="B20" s="38">
        <v>13.04</v>
      </c>
      <c r="C20">
        <v>1</v>
      </c>
    </row>
    <row r="21" spans="1:3" x14ac:dyDescent="0.2">
      <c r="A21" s="59" t="s">
        <v>36</v>
      </c>
      <c r="B21" s="38">
        <v>571.63</v>
      </c>
      <c r="C21">
        <v>1</v>
      </c>
    </row>
    <row r="22" spans="1:3" x14ac:dyDescent="0.2">
      <c r="A22" s="59" t="s">
        <v>6</v>
      </c>
      <c r="B22" s="38">
        <v>339.86</v>
      </c>
      <c r="C22">
        <v>9</v>
      </c>
    </row>
    <row r="23" spans="1:3" x14ac:dyDescent="0.2">
      <c r="A23" s="59" t="s">
        <v>24</v>
      </c>
      <c r="B23" s="38">
        <v>501.29</v>
      </c>
      <c r="C23">
        <v>14</v>
      </c>
    </row>
    <row r="24" spans="1:3" x14ac:dyDescent="0.2">
      <c r="A24" s="59" t="s">
        <v>7</v>
      </c>
      <c r="B24" s="38">
        <v>449.98</v>
      </c>
      <c r="C24">
        <v>1</v>
      </c>
    </row>
    <row r="25" spans="1:3" x14ac:dyDescent="0.2">
      <c r="A25" s="59" t="s">
        <v>25</v>
      </c>
      <c r="B25" s="38">
        <v>6762.44</v>
      </c>
      <c r="C25">
        <v>27</v>
      </c>
    </row>
    <row r="26" spans="1:3" x14ac:dyDescent="0.2">
      <c r="A26" s="59" t="s">
        <v>8</v>
      </c>
      <c r="B26" s="38">
        <v>4031.94</v>
      </c>
      <c r="C26">
        <v>20</v>
      </c>
    </row>
    <row r="27" spans="1:3" x14ac:dyDescent="0.2">
      <c r="A27" s="59" t="s">
        <v>9</v>
      </c>
      <c r="B27" s="38">
        <v>63.8</v>
      </c>
      <c r="C27">
        <v>2</v>
      </c>
    </row>
    <row r="28" spans="1:3" x14ac:dyDescent="0.2">
      <c r="A28" s="59" t="s">
        <v>10</v>
      </c>
      <c r="B28" s="38">
        <v>2534.5499999999997</v>
      </c>
      <c r="C28">
        <v>8</v>
      </c>
    </row>
    <row r="29" spans="1:3" x14ac:dyDescent="0.2">
      <c r="A29" s="59" t="s">
        <v>11</v>
      </c>
      <c r="B29" s="38">
        <v>201.71</v>
      </c>
      <c r="C29">
        <v>3</v>
      </c>
    </row>
    <row r="30" spans="1:3" x14ac:dyDescent="0.2">
      <c r="A30" s="59" t="s">
        <v>12</v>
      </c>
      <c r="B30" s="38">
        <v>326.01000000000005</v>
      </c>
      <c r="C30">
        <v>8</v>
      </c>
    </row>
    <row r="31" spans="1:3" x14ac:dyDescent="0.2">
      <c r="A31" s="59" t="s">
        <v>13</v>
      </c>
      <c r="B31" s="38">
        <v>2389.2200000000003</v>
      </c>
      <c r="C31">
        <v>23</v>
      </c>
    </row>
    <row r="32" spans="1:3" x14ac:dyDescent="0.2">
      <c r="A32" s="59" t="s">
        <v>37</v>
      </c>
      <c r="B32" s="38">
        <v>113.66</v>
      </c>
      <c r="C32">
        <v>1</v>
      </c>
    </row>
    <row r="33" spans="1:3" x14ac:dyDescent="0.2">
      <c r="A33" s="59" t="s">
        <v>14</v>
      </c>
      <c r="B33" s="38">
        <v>2051.2400000000002</v>
      </c>
      <c r="C33">
        <v>15</v>
      </c>
    </row>
    <row r="34" spans="1:3" x14ac:dyDescent="0.2">
      <c r="A34" s="59" t="s">
        <v>49</v>
      </c>
      <c r="B34" s="38">
        <v>199.6</v>
      </c>
      <c r="C34">
        <v>2</v>
      </c>
    </row>
    <row r="35" spans="1:3" x14ac:dyDescent="0.2">
      <c r="A35" s="59" t="s">
        <v>15</v>
      </c>
      <c r="B35" s="38">
        <v>1201.1799999999998</v>
      </c>
      <c r="C35">
        <v>30</v>
      </c>
    </row>
    <row r="36" spans="1:3" x14ac:dyDescent="0.2">
      <c r="A36" s="59" t="s">
        <v>39</v>
      </c>
      <c r="B36" s="38">
        <v>2965.9</v>
      </c>
      <c r="C36">
        <v>28</v>
      </c>
    </row>
    <row r="37" spans="1:3" x14ac:dyDescent="0.2">
      <c r="A37" s="59" t="s">
        <v>40</v>
      </c>
      <c r="B37" s="38">
        <v>910.65999999999985</v>
      </c>
      <c r="C37">
        <v>5</v>
      </c>
    </row>
    <row r="38" spans="1:3" x14ac:dyDescent="0.2">
      <c r="A38" s="59" t="s">
        <v>51</v>
      </c>
      <c r="B38" s="38">
        <v>150</v>
      </c>
      <c r="C38">
        <v>1</v>
      </c>
    </row>
    <row r="39" spans="1:3" x14ac:dyDescent="0.2">
      <c r="A39" s="59" t="s">
        <v>27</v>
      </c>
      <c r="B39" s="38">
        <v>7398.93</v>
      </c>
      <c r="C39">
        <v>16</v>
      </c>
    </row>
    <row r="40" spans="1:3" x14ac:dyDescent="0.2">
      <c r="A40" s="59" t="s">
        <v>16</v>
      </c>
      <c r="B40" s="38">
        <v>546.91999999999996</v>
      </c>
      <c r="C40">
        <v>6</v>
      </c>
    </row>
    <row r="41" spans="1:3" x14ac:dyDescent="0.2">
      <c r="A41" s="59" t="s">
        <v>58</v>
      </c>
      <c r="B41" s="38">
        <v>62.1</v>
      </c>
      <c r="C41">
        <v>1</v>
      </c>
    </row>
    <row r="42" spans="1:3" x14ac:dyDescent="0.2">
      <c r="A42" s="59" t="s">
        <v>17</v>
      </c>
      <c r="B42" s="38">
        <v>818.79000000000008</v>
      </c>
      <c r="C42">
        <v>17</v>
      </c>
    </row>
    <row r="43" spans="1:3" x14ac:dyDescent="0.2">
      <c r="A43" s="59" t="s">
        <v>18</v>
      </c>
      <c r="B43" s="38">
        <v>1337.77</v>
      </c>
      <c r="C43">
        <v>25</v>
      </c>
    </row>
    <row r="44" spans="1:3" x14ac:dyDescent="0.2">
      <c r="A44" s="59" t="s">
        <v>19</v>
      </c>
      <c r="B44" s="38">
        <v>138.49</v>
      </c>
      <c r="C44">
        <v>3</v>
      </c>
    </row>
    <row r="45" spans="1:3" x14ac:dyDescent="0.2">
      <c r="A45" s="59" t="s">
        <v>30</v>
      </c>
      <c r="B45" s="38">
        <v>15.35</v>
      </c>
      <c r="C45">
        <v>1</v>
      </c>
    </row>
    <row r="46" spans="1:3" x14ac:dyDescent="0.2">
      <c r="A46" s="59" t="s">
        <v>31</v>
      </c>
      <c r="B46" s="38">
        <v>330.89000000000004</v>
      </c>
      <c r="C46">
        <v>11</v>
      </c>
    </row>
    <row r="47" spans="1:3" x14ac:dyDescent="0.2">
      <c r="A47" s="59" t="s">
        <v>53</v>
      </c>
      <c r="B47" s="38">
        <v>37.799999999999997</v>
      </c>
      <c r="C47">
        <v>1</v>
      </c>
    </row>
    <row r="48" spans="1:3" x14ac:dyDescent="0.2">
      <c r="A48" s="59" t="s">
        <v>33</v>
      </c>
      <c r="B48" s="38">
        <v>5368.8200000000015</v>
      </c>
      <c r="C48">
        <v>53</v>
      </c>
    </row>
    <row r="49" spans="1:3" x14ac:dyDescent="0.2">
      <c r="A49" s="59" t="s">
        <v>20</v>
      </c>
      <c r="B49" s="38">
        <v>2488.0900000000006</v>
      </c>
      <c r="C49">
        <v>14</v>
      </c>
    </row>
    <row r="50" spans="1:3" x14ac:dyDescent="0.2">
      <c r="A50" s="59" t="s">
        <v>44</v>
      </c>
      <c r="B50" s="38">
        <v>994</v>
      </c>
      <c r="C50">
        <v>1</v>
      </c>
    </row>
    <row r="51" spans="1:3" x14ac:dyDescent="0.2">
      <c r="A51" s="59" t="s">
        <v>21</v>
      </c>
      <c r="B51" s="38">
        <v>20110.660000000014</v>
      </c>
      <c r="C51">
        <v>173</v>
      </c>
    </row>
    <row r="52" spans="1:3" x14ac:dyDescent="0.2">
      <c r="A52" s="59" t="s">
        <v>1031</v>
      </c>
      <c r="B52" s="38">
        <v>147</v>
      </c>
      <c r="C52">
        <v>1</v>
      </c>
    </row>
    <row r="53" spans="1:3" x14ac:dyDescent="0.2">
      <c r="A53" s="59" t="s">
        <v>3052</v>
      </c>
      <c r="B53" s="38">
        <v>870.43000000000006</v>
      </c>
      <c r="C53">
        <v>2</v>
      </c>
    </row>
    <row r="54" spans="1:3" x14ac:dyDescent="0.2">
      <c r="A54" s="6" t="s">
        <v>14371</v>
      </c>
      <c r="B54" s="38">
        <v>761232.26999999955</v>
      </c>
      <c r="C54">
        <v>6462</v>
      </c>
    </row>
    <row r="55" spans="1:3" x14ac:dyDescent="0.2">
      <c r="A55" s="39" t="s">
        <v>14371</v>
      </c>
      <c r="B55" s="38">
        <v>761232.26999999955</v>
      </c>
      <c r="C55">
        <v>6462</v>
      </c>
    </row>
    <row r="56" spans="1:3" x14ac:dyDescent="0.2">
      <c r="A56" s="59" t="s">
        <v>4</v>
      </c>
      <c r="B56" s="38">
        <v>6200.9699999999984</v>
      </c>
      <c r="C56">
        <v>26</v>
      </c>
    </row>
    <row r="57" spans="1:3" x14ac:dyDescent="0.2">
      <c r="A57" s="59" t="s">
        <v>45</v>
      </c>
      <c r="B57" s="38">
        <v>86.54</v>
      </c>
      <c r="C57">
        <v>4</v>
      </c>
    </row>
    <row r="58" spans="1:3" x14ac:dyDescent="0.2">
      <c r="A58" s="59" t="s">
        <v>22</v>
      </c>
      <c r="B58" s="38">
        <v>2024.0999999999997</v>
      </c>
      <c r="C58">
        <v>18</v>
      </c>
    </row>
    <row r="59" spans="1:3" x14ac:dyDescent="0.2">
      <c r="A59" s="59" t="s">
        <v>23</v>
      </c>
      <c r="B59" s="38">
        <v>28051.049999999996</v>
      </c>
      <c r="C59">
        <v>127</v>
      </c>
    </row>
    <row r="60" spans="1:3" x14ac:dyDescent="0.2">
      <c r="A60" s="59" t="s">
        <v>46</v>
      </c>
      <c r="B60" s="38">
        <v>1174.27</v>
      </c>
      <c r="C60">
        <v>10</v>
      </c>
    </row>
    <row r="61" spans="1:3" x14ac:dyDescent="0.2">
      <c r="A61" s="59" t="s">
        <v>5</v>
      </c>
      <c r="B61" s="38">
        <v>2148.0300000000002</v>
      </c>
      <c r="C61">
        <v>14</v>
      </c>
    </row>
    <row r="62" spans="1:3" x14ac:dyDescent="0.2">
      <c r="A62" s="59" t="s">
        <v>55</v>
      </c>
      <c r="B62" s="38">
        <v>1344.0700000000002</v>
      </c>
      <c r="C62">
        <v>8</v>
      </c>
    </row>
    <row r="63" spans="1:3" x14ac:dyDescent="0.2">
      <c r="A63" s="59" t="s">
        <v>47</v>
      </c>
      <c r="B63" s="38">
        <v>550.17999999999995</v>
      </c>
      <c r="C63">
        <v>5</v>
      </c>
    </row>
    <row r="64" spans="1:3" x14ac:dyDescent="0.2">
      <c r="A64" s="59" t="s">
        <v>34</v>
      </c>
      <c r="B64" s="38">
        <v>6864.81</v>
      </c>
      <c r="C64">
        <v>32</v>
      </c>
    </row>
    <row r="65" spans="1:3" x14ac:dyDescent="0.2">
      <c r="A65" s="59" t="s">
        <v>35</v>
      </c>
      <c r="B65" s="38">
        <v>183.25</v>
      </c>
      <c r="C65">
        <v>6</v>
      </c>
    </row>
    <row r="66" spans="1:3" x14ac:dyDescent="0.2">
      <c r="A66" s="59" t="s">
        <v>36</v>
      </c>
      <c r="B66" s="38">
        <v>59.52</v>
      </c>
      <c r="C66">
        <v>3</v>
      </c>
    </row>
    <row r="67" spans="1:3" x14ac:dyDescent="0.2">
      <c r="A67" s="59" t="s">
        <v>6</v>
      </c>
      <c r="B67" s="38">
        <v>1889.1000000000001</v>
      </c>
      <c r="C67">
        <v>52</v>
      </c>
    </row>
    <row r="68" spans="1:3" x14ac:dyDescent="0.2">
      <c r="A68" s="59" t="s">
        <v>24</v>
      </c>
      <c r="B68" s="38">
        <v>7424.3299999999972</v>
      </c>
      <c r="C68">
        <v>175</v>
      </c>
    </row>
    <row r="69" spans="1:3" x14ac:dyDescent="0.2">
      <c r="A69" s="59" t="s">
        <v>7</v>
      </c>
      <c r="B69" s="38">
        <v>683.33</v>
      </c>
      <c r="C69">
        <v>10</v>
      </c>
    </row>
    <row r="70" spans="1:3" x14ac:dyDescent="0.2">
      <c r="A70" s="59" t="s">
        <v>25</v>
      </c>
      <c r="B70" s="38">
        <v>51374.610000000044</v>
      </c>
      <c r="C70">
        <v>375</v>
      </c>
    </row>
    <row r="71" spans="1:3" x14ac:dyDescent="0.2">
      <c r="A71" s="59" t="s">
        <v>48</v>
      </c>
      <c r="B71" s="38">
        <v>1987.7599999999998</v>
      </c>
      <c r="C71">
        <v>18</v>
      </c>
    </row>
    <row r="72" spans="1:3" x14ac:dyDescent="0.2">
      <c r="A72" s="59" t="s">
        <v>8</v>
      </c>
      <c r="B72" s="38">
        <v>36095.359999999979</v>
      </c>
      <c r="C72">
        <v>285</v>
      </c>
    </row>
    <row r="73" spans="1:3" x14ac:dyDescent="0.2">
      <c r="A73" s="59" t="s">
        <v>9</v>
      </c>
      <c r="B73" s="38">
        <v>474.17</v>
      </c>
      <c r="C73">
        <v>14</v>
      </c>
    </row>
    <row r="74" spans="1:3" x14ac:dyDescent="0.2">
      <c r="A74" s="59" t="s">
        <v>10</v>
      </c>
      <c r="B74" s="38">
        <v>7567.8599999999979</v>
      </c>
      <c r="C74">
        <v>32</v>
      </c>
    </row>
    <row r="75" spans="1:3" x14ac:dyDescent="0.2">
      <c r="A75" s="59" t="s">
        <v>11</v>
      </c>
      <c r="B75" s="38">
        <v>3285.9100000000003</v>
      </c>
      <c r="C75">
        <v>18</v>
      </c>
    </row>
    <row r="76" spans="1:3" x14ac:dyDescent="0.2">
      <c r="A76" s="59" t="s">
        <v>12</v>
      </c>
      <c r="B76" s="38">
        <v>762.91000000000008</v>
      </c>
      <c r="C76">
        <v>15</v>
      </c>
    </row>
    <row r="77" spans="1:3" x14ac:dyDescent="0.2">
      <c r="A77" s="59" t="s">
        <v>56</v>
      </c>
      <c r="B77" s="38">
        <v>160</v>
      </c>
      <c r="C77">
        <v>2</v>
      </c>
    </row>
    <row r="78" spans="1:3" x14ac:dyDescent="0.2">
      <c r="A78" s="59" t="s">
        <v>13</v>
      </c>
      <c r="B78" s="38">
        <v>53181.140000000014</v>
      </c>
      <c r="C78">
        <v>428</v>
      </c>
    </row>
    <row r="79" spans="1:3" x14ac:dyDescent="0.2">
      <c r="A79" s="59" t="s">
        <v>37</v>
      </c>
      <c r="B79" s="38">
        <v>676.16000000000008</v>
      </c>
      <c r="C79">
        <v>9</v>
      </c>
    </row>
    <row r="80" spans="1:3" x14ac:dyDescent="0.2">
      <c r="A80" s="59" t="s">
        <v>14</v>
      </c>
      <c r="B80" s="38">
        <v>22086.610000000008</v>
      </c>
      <c r="C80">
        <v>149</v>
      </c>
    </row>
    <row r="81" spans="1:3" x14ac:dyDescent="0.2">
      <c r="A81" s="59" t="s">
        <v>4784</v>
      </c>
      <c r="B81" s="38">
        <v>11.9</v>
      </c>
      <c r="C81">
        <v>2</v>
      </c>
    </row>
    <row r="82" spans="1:3" x14ac:dyDescent="0.2">
      <c r="A82" s="59" t="s">
        <v>49</v>
      </c>
      <c r="B82" s="38">
        <v>490.15999999999997</v>
      </c>
      <c r="C82">
        <v>5</v>
      </c>
    </row>
    <row r="83" spans="1:3" x14ac:dyDescent="0.2">
      <c r="A83" s="59" t="s">
        <v>15</v>
      </c>
      <c r="B83" s="38">
        <v>26009.550000000014</v>
      </c>
      <c r="C83">
        <v>101</v>
      </c>
    </row>
    <row r="84" spans="1:3" x14ac:dyDescent="0.2">
      <c r="A84" s="59" t="s">
        <v>38</v>
      </c>
      <c r="B84" s="38">
        <v>75.06</v>
      </c>
      <c r="C84">
        <v>1</v>
      </c>
    </row>
    <row r="85" spans="1:3" x14ac:dyDescent="0.2">
      <c r="A85" s="59" t="s">
        <v>39</v>
      </c>
      <c r="B85" s="38">
        <v>2274.6000000000004</v>
      </c>
      <c r="C85">
        <v>22</v>
      </c>
    </row>
    <row r="86" spans="1:3" x14ac:dyDescent="0.2">
      <c r="A86" s="59" t="s">
        <v>57</v>
      </c>
      <c r="B86" s="38">
        <v>152.80000000000001</v>
      </c>
      <c r="C86">
        <v>3</v>
      </c>
    </row>
    <row r="87" spans="1:3" x14ac:dyDescent="0.2">
      <c r="A87" s="59" t="s">
        <v>2974</v>
      </c>
      <c r="B87" s="38">
        <v>36.369999999999997</v>
      </c>
      <c r="C87">
        <v>1</v>
      </c>
    </row>
    <row r="88" spans="1:3" x14ac:dyDescent="0.2">
      <c r="A88" s="59" t="s">
        <v>40</v>
      </c>
      <c r="B88" s="38">
        <v>5089.1400000000003</v>
      </c>
      <c r="C88">
        <v>14</v>
      </c>
    </row>
    <row r="89" spans="1:3" x14ac:dyDescent="0.2">
      <c r="A89" s="59" t="s">
        <v>41</v>
      </c>
      <c r="B89" s="38">
        <v>1507.5</v>
      </c>
      <c r="C89">
        <v>3</v>
      </c>
    </row>
    <row r="90" spans="1:3" x14ac:dyDescent="0.2">
      <c r="A90" s="59" t="s">
        <v>50</v>
      </c>
      <c r="B90" s="38">
        <v>217.02</v>
      </c>
      <c r="C90">
        <v>3</v>
      </c>
    </row>
    <row r="91" spans="1:3" x14ac:dyDescent="0.2">
      <c r="A91" s="59" t="s">
        <v>26</v>
      </c>
      <c r="B91" s="38">
        <v>145.59</v>
      </c>
      <c r="C91">
        <v>8</v>
      </c>
    </row>
    <row r="92" spans="1:3" x14ac:dyDescent="0.2">
      <c r="A92" s="59" t="s">
        <v>1382</v>
      </c>
      <c r="B92" s="38">
        <v>440.82</v>
      </c>
      <c r="C92">
        <v>2</v>
      </c>
    </row>
    <row r="93" spans="1:3" x14ac:dyDescent="0.2">
      <c r="A93" s="59" t="s">
        <v>51</v>
      </c>
      <c r="B93" s="38">
        <v>334.37</v>
      </c>
      <c r="C93">
        <v>4</v>
      </c>
    </row>
    <row r="94" spans="1:3" x14ac:dyDescent="0.2">
      <c r="A94" s="59" t="s">
        <v>27</v>
      </c>
      <c r="B94" s="38">
        <v>26462.16</v>
      </c>
      <c r="C94">
        <v>136</v>
      </c>
    </row>
    <row r="95" spans="1:3" x14ac:dyDescent="0.2">
      <c r="A95" s="59" t="s">
        <v>16</v>
      </c>
      <c r="B95" s="38">
        <v>6424.9700000000021</v>
      </c>
      <c r="C95">
        <v>31</v>
      </c>
    </row>
    <row r="96" spans="1:3" x14ac:dyDescent="0.2">
      <c r="A96" s="59" t="s">
        <v>58</v>
      </c>
      <c r="B96" s="38">
        <v>63.140000000000015</v>
      </c>
      <c r="C96">
        <v>8</v>
      </c>
    </row>
    <row r="97" spans="1:3" x14ac:dyDescent="0.2">
      <c r="A97" s="59" t="s">
        <v>17</v>
      </c>
      <c r="B97" s="38">
        <v>13816.970000000003</v>
      </c>
      <c r="C97">
        <v>97</v>
      </c>
    </row>
    <row r="98" spans="1:3" x14ac:dyDescent="0.2">
      <c r="A98" s="59" t="s">
        <v>18</v>
      </c>
      <c r="B98" s="38">
        <v>1189.8</v>
      </c>
      <c r="C98">
        <v>19</v>
      </c>
    </row>
    <row r="99" spans="1:3" x14ac:dyDescent="0.2">
      <c r="A99" s="59" t="s">
        <v>29</v>
      </c>
      <c r="B99" s="38">
        <v>3990.4000000000005</v>
      </c>
      <c r="C99">
        <v>16</v>
      </c>
    </row>
    <row r="100" spans="1:3" x14ac:dyDescent="0.2">
      <c r="A100" s="59" t="s">
        <v>19</v>
      </c>
      <c r="B100" s="38">
        <v>8595.3600000000024</v>
      </c>
      <c r="C100">
        <v>86</v>
      </c>
    </row>
    <row r="101" spans="1:3" x14ac:dyDescent="0.2">
      <c r="A101" s="59" t="s">
        <v>42</v>
      </c>
      <c r="B101" s="38">
        <v>265.70999999999998</v>
      </c>
      <c r="C101">
        <v>2</v>
      </c>
    </row>
    <row r="102" spans="1:3" x14ac:dyDescent="0.2">
      <c r="A102" s="59" t="s">
        <v>43</v>
      </c>
      <c r="B102" s="38">
        <v>79.010000000000005</v>
      </c>
      <c r="C102">
        <v>1</v>
      </c>
    </row>
    <row r="103" spans="1:3" x14ac:dyDescent="0.2">
      <c r="A103" s="59" t="s">
        <v>30</v>
      </c>
      <c r="B103" s="38">
        <v>1112.5300000000002</v>
      </c>
      <c r="C103">
        <v>19</v>
      </c>
    </row>
    <row r="104" spans="1:3" x14ac:dyDescent="0.2">
      <c r="A104" s="59" t="s">
        <v>31</v>
      </c>
      <c r="B104" s="38">
        <v>323.28999999999996</v>
      </c>
      <c r="C104">
        <v>18</v>
      </c>
    </row>
    <row r="105" spans="1:3" x14ac:dyDescent="0.2">
      <c r="A105" s="59" t="s">
        <v>32</v>
      </c>
      <c r="B105" s="38">
        <v>324.09000000000003</v>
      </c>
      <c r="C105">
        <v>4</v>
      </c>
    </row>
    <row r="106" spans="1:3" x14ac:dyDescent="0.2">
      <c r="A106" s="59" t="s">
        <v>53</v>
      </c>
      <c r="B106" s="38">
        <v>1400.8000000000002</v>
      </c>
      <c r="C106">
        <v>2</v>
      </c>
    </row>
    <row r="107" spans="1:3" x14ac:dyDescent="0.2">
      <c r="A107" s="59" t="s">
        <v>33</v>
      </c>
      <c r="B107" s="38">
        <v>13132.539999999997</v>
      </c>
      <c r="C107">
        <v>142</v>
      </c>
    </row>
    <row r="108" spans="1:3" x14ac:dyDescent="0.2">
      <c r="A108" s="59" t="s">
        <v>20</v>
      </c>
      <c r="B108" s="38">
        <v>30475.150000000023</v>
      </c>
      <c r="C108">
        <v>362</v>
      </c>
    </row>
    <row r="109" spans="1:3" x14ac:dyDescent="0.2">
      <c r="A109" s="59" t="s">
        <v>44</v>
      </c>
      <c r="B109" s="38">
        <v>4212.76</v>
      </c>
      <c r="C109">
        <v>5</v>
      </c>
    </row>
    <row r="110" spans="1:3" x14ac:dyDescent="0.2">
      <c r="A110" s="59" t="s">
        <v>21</v>
      </c>
      <c r="B110" s="38">
        <v>376027.8299999999</v>
      </c>
      <c r="C110">
        <v>3507</v>
      </c>
    </row>
    <row r="111" spans="1:3" x14ac:dyDescent="0.2">
      <c r="A111" s="59" t="s">
        <v>54</v>
      </c>
      <c r="B111" s="38">
        <v>214.84</v>
      </c>
      <c r="C111">
        <v>3</v>
      </c>
    </row>
    <row r="112" spans="1:3" x14ac:dyDescent="0.2">
      <c r="A112" s="6" t="s">
        <v>61</v>
      </c>
      <c r="B112" s="38">
        <v>1557221.599999991</v>
      </c>
      <c r="C112">
        <v>12945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375D-95DA-4C3D-9133-B871065B7C62}">
  <sheetPr codeName="Sheet5"/>
  <dimension ref="A1:L486"/>
  <sheetViews>
    <sheetView workbookViewId="0">
      <selection activeCell="H7" sqref="H7:I7"/>
    </sheetView>
  </sheetViews>
  <sheetFormatPr defaultRowHeight="12.75" x14ac:dyDescent="0.2"/>
  <cols>
    <col min="1" max="1" width="27.140625" bestFit="1" customWidth="1"/>
    <col min="2" max="2" width="25.7109375" bestFit="1" customWidth="1"/>
    <col min="3" max="3" width="15.140625" bestFit="1" customWidth="1"/>
    <col min="4" max="4" width="4" bestFit="1" customWidth="1"/>
    <col min="5" max="5" width="16.42578125" bestFit="1" customWidth="1"/>
    <col min="6" max="6" width="18.140625" bestFit="1" customWidth="1"/>
    <col min="7" max="7" width="5" customWidth="1"/>
    <col min="8" max="8" width="14.140625" bestFit="1" customWidth="1"/>
    <col min="9" max="9" width="15.140625" bestFit="1" customWidth="1"/>
    <col min="10" max="10" width="10.28515625" bestFit="1" customWidth="1"/>
    <col min="11" max="11" width="16.28515625" bestFit="1" customWidth="1"/>
    <col min="12" max="12" width="16.42578125" bestFit="1" customWidth="1"/>
    <col min="13" max="13" width="3" bestFit="1" customWidth="1"/>
    <col min="14" max="14" width="6" bestFit="1" customWidth="1"/>
    <col min="15" max="15" width="16.7109375" bestFit="1" customWidth="1"/>
    <col min="16" max="16" width="18.140625" bestFit="1" customWidth="1"/>
    <col min="17" max="27" width="6" bestFit="1" customWidth="1"/>
    <col min="28" max="28" width="5" bestFit="1" customWidth="1"/>
    <col min="29" max="29" width="3" bestFit="1" customWidth="1"/>
    <col min="30" max="50" width="6" bestFit="1" customWidth="1"/>
    <col min="51" max="51" width="3" bestFit="1" customWidth="1"/>
    <col min="52" max="58" width="6" bestFit="1" customWidth="1"/>
    <col min="59" max="59" width="5" bestFit="1" customWidth="1"/>
    <col min="60" max="61" width="6" bestFit="1" customWidth="1"/>
    <col min="62" max="62" width="3" bestFit="1" customWidth="1"/>
    <col min="63" max="65" width="6" bestFit="1" customWidth="1"/>
    <col min="66" max="66" width="5" bestFit="1" customWidth="1"/>
    <col min="67" max="68" width="6" bestFit="1" customWidth="1"/>
    <col min="69" max="69" width="5" bestFit="1" customWidth="1"/>
    <col min="70" max="75" width="6" bestFit="1" customWidth="1"/>
    <col min="76" max="76" width="3" bestFit="1" customWidth="1"/>
    <col min="77" max="79" width="6" bestFit="1" customWidth="1"/>
    <col min="80" max="80" width="5" bestFit="1" customWidth="1"/>
    <col min="81" max="85" width="6" bestFit="1" customWidth="1"/>
    <col min="86" max="86" width="5" bestFit="1" customWidth="1"/>
    <col min="87" max="88" width="6" bestFit="1" customWidth="1"/>
    <col min="89" max="89" width="3" bestFit="1" customWidth="1"/>
    <col min="90" max="96" width="6" bestFit="1" customWidth="1"/>
    <col min="97" max="97" width="3" bestFit="1" customWidth="1"/>
    <col min="98" max="98" width="5" bestFit="1" customWidth="1"/>
    <col min="99" max="105" width="6" bestFit="1" customWidth="1"/>
    <col min="106" max="106" width="5" bestFit="1" customWidth="1"/>
    <col min="107" max="116" width="6" bestFit="1" customWidth="1"/>
    <col min="117" max="117" width="3" bestFit="1" customWidth="1"/>
    <col min="118" max="120" width="6" bestFit="1" customWidth="1"/>
    <col min="121" max="121" width="5" bestFit="1" customWidth="1"/>
    <col min="122" max="126" width="6" bestFit="1" customWidth="1"/>
    <col min="127" max="127" width="3" bestFit="1" customWidth="1"/>
    <col min="128" max="130" width="6" bestFit="1" customWidth="1"/>
    <col min="131" max="131" width="5" bestFit="1" customWidth="1"/>
    <col min="132" max="158" width="6" bestFit="1" customWidth="1"/>
    <col min="159" max="159" width="3" bestFit="1" customWidth="1"/>
    <col min="160" max="164" width="6" bestFit="1" customWidth="1"/>
    <col min="165" max="165" width="3" bestFit="1" customWidth="1"/>
    <col min="166" max="174" width="6" bestFit="1" customWidth="1"/>
    <col min="175" max="175" width="5" bestFit="1" customWidth="1"/>
    <col min="176" max="181" width="6" bestFit="1" customWidth="1"/>
    <col min="182" max="182" width="3" bestFit="1" customWidth="1"/>
    <col min="183" max="200" width="6" bestFit="1" customWidth="1"/>
    <col min="201" max="201" width="3" bestFit="1" customWidth="1"/>
    <col min="202" max="202" width="5" bestFit="1" customWidth="1"/>
    <col min="203" max="212" width="6" bestFit="1" customWidth="1"/>
    <col min="213" max="213" width="5" bestFit="1" customWidth="1"/>
    <col min="214" max="214" width="6" bestFit="1" customWidth="1"/>
    <col min="215" max="215" width="3" bestFit="1" customWidth="1"/>
    <col min="216" max="235" width="6" bestFit="1" customWidth="1"/>
    <col min="236" max="236" width="4" bestFit="1" customWidth="1"/>
    <col min="237" max="247" width="7" bestFit="1" customWidth="1"/>
    <col min="248" max="248" width="6" bestFit="1" customWidth="1"/>
    <col min="249" max="254" width="7" bestFit="1" customWidth="1"/>
    <col min="255" max="255" width="6" bestFit="1" customWidth="1"/>
    <col min="256" max="258" width="7" bestFit="1" customWidth="1"/>
    <col min="259" max="259" width="4" bestFit="1" customWidth="1"/>
    <col min="260" max="271" width="7" bestFit="1" customWidth="1"/>
    <col min="272" max="272" width="6" bestFit="1" customWidth="1"/>
    <col min="273" max="275" width="7" bestFit="1" customWidth="1"/>
    <col min="276" max="276" width="6" bestFit="1" customWidth="1"/>
    <col min="277" max="278" width="7" bestFit="1" customWidth="1"/>
    <col min="279" max="279" width="4" bestFit="1" customWidth="1"/>
    <col min="280" max="290" width="7" bestFit="1" customWidth="1"/>
    <col min="291" max="291" width="4" bestFit="1" customWidth="1"/>
    <col min="292" max="292" width="6" bestFit="1" customWidth="1"/>
    <col min="293" max="298" width="7" bestFit="1" customWidth="1"/>
    <col min="299" max="299" width="6" bestFit="1" customWidth="1"/>
    <col min="300" max="302" width="7" bestFit="1" customWidth="1"/>
    <col min="303" max="303" width="6" bestFit="1" customWidth="1"/>
    <col min="304" max="312" width="7" bestFit="1" customWidth="1"/>
    <col min="313" max="313" width="6" bestFit="1" customWidth="1"/>
    <col min="314" max="316" width="7" bestFit="1" customWidth="1"/>
    <col min="317" max="317" width="6" bestFit="1" customWidth="1"/>
    <col min="318" max="323" width="7" bestFit="1" customWidth="1"/>
    <col min="324" max="324" width="4" bestFit="1" customWidth="1"/>
    <col min="325" max="341" width="7" bestFit="1" customWidth="1"/>
    <col min="342" max="342" width="6" bestFit="1" customWidth="1"/>
    <col min="343" max="347" width="7" bestFit="1" customWidth="1"/>
    <col min="348" max="348" width="6" bestFit="1" customWidth="1"/>
    <col min="349" max="350" width="7" bestFit="1" customWidth="1"/>
    <col min="351" max="351" width="6" bestFit="1" customWidth="1"/>
    <col min="352" max="355" width="7" bestFit="1" customWidth="1"/>
    <col min="356" max="356" width="4" bestFit="1" customWidth="1"/>
    <col min="357" max="361" width="7" bestFit="1" customWidth="1"/>
    <col min="362" max="362" width="6" bestFit="1" customWidth="1"/>
    <col min="363" max="363" width="7" bestFit="1" customWidth="1"/>
    <col min="364" max="364" width="6" bestFit="1" customWidth="1"/>
    <col min="365" max="371" width="7" bestFit="1" customWidth="1"/>
    <col min="372" max="372" width="4" bestFit="1" customWidth="1"/>
    <col min="373" max="377" width="7" bestFit="1" customWidth="1"/>
    <col min="378" max="378" width="4" bestFit="1" customWidth="1"/>
    <col min="379" max="393" width="7" bestFit="1" customWidth="1"/>
    <col min="394" max="394" width="6" bestFit="1" customWidth="1"/>
    <col min="395" max="397" width="7" bestFit="1" customWidth="1"/>
    <col min="398" max="398" width="6" bestFit="1" customWidth="1"/>
    <col min="399" max="400" width="7" bestFit="1" customWidth="1"/>
    <col min="401" max="402" width="6" bestFit="1" customWidth="1"/>
    <col min="403" max="410" width="7" bestFit="1" customWidth="1"/>
    <col min="411" max="412" width="6" bestFit="1" customWidth="1"/>
    <col min="413" max="413" width="4" bestFit="1" customWidth="1"/>
    <col min="414" max="417" width="7" bestFit="1" customWidth="1"/>
    <col min="418" max="418" width="4" bestFit="1" customWidth="1"/>
    <col min="419" max="420" width="7" bestFit="1" customWidth="1"/>
    <col min="421" max="421" width="6" bestFit="1" customWidth="1"/>
    <col min="422" max="432" width="7" bestFit="1" customWidth="1"/>
    <col min="433" max="433" width="4" bestFit="1" customWidth="1"/>
    <col min="434" max="437" width="7" bestFit="1" customWidth="1"/>
    <col min="438" max="438" width="4" bestFit="1" customWidth="1"/>
    <col min="439" max="444" width="7" bestFit="1" customWidth="1"/>
    <col min="445" max="445" width="6" bestFit="1" customWidth="1"/>
    <col min="446" max="448" width="7" bestFit="1" customWidth="1"/>
    <col min="449" max="449" width="6" bestFit="1" customWidth="1"/>
    <col min="450" max="455" width="7" bestFit="1" customWidth="1"/>
    <col min="456" max="456" width="6" bestFit="1" customWidth="1"/>
    <col min="457" max="460" width="7" bestFit="1" customWidth="1"/>
    <col min="461" max="461" width="4" bestFit="1" customWidth="1"/>
    <col min="462" max="466" width="7" bestFit="1" customWidth="1"/>
    <col min="467" max="467" width="6" bestFit="1" customWidth="1"/>
    <col min="468" max="468" width="7" bestFit="1" customWidth="1"/>
    <col min="469" max="469" width="6" bestFit="1" customWidth="1"/>
    <col min="470" max="477" width="7" bestFit="1" customWidth="1"/>
    <col min="478" max="478" width="6" bestFit="1" customWidth="1"/>
    <col min="479" max="481" width="7" bestFit="1" customWidth="1"/>
    <col min="482" max="482" width="6" bestFit="1" customWidth="1"/>
    <col min="483" max="484" width="7" bestFit="1" customWidth="1"/>
    <col min="485" max="485" width="6" bestFit="1" customWidth="1"/>
    <col min="486" max="488" width="7" bestFit="1" customWidth="1"/>
    <col min="489" max="489" width="6" bestFit="1" customWidth="1"/>
    <col min="490" max="492" width="7" bestFit="1" customWidth="1"/>
    <col min="493" max="493" width="4" bestFit="1" customWidth="1"/>
    <col min="494" max="495" width="7" bestFit="1" customWidth="1"/>
    <col min="496" max="496" width="4" bestFit="1" customWidth="1"/>
    <col min="497" max="498" width="7" bestFit="1" customWidth="1"/>
    <col min="499" max="499" width="6" bestFit="1" customWidth="1"/>
    <col min="500" max="507" width="7" bestFit="1" customWidth="1"/>
    <col min="508" max="508" width="6" bestFit="1" customWidth="1"/>
    <col min="509" max="517" width="7" bestFit="1" customWidth="1"/>
    <col min="518" max="518" width="4" bestFit="1" customWidth="1"/>
    <col min="519" max="524" width="7" bestFit="1" customWidth="1"/>
    <col min="525" max="525" width="6" bestFit="1" customWidth="1"/>
    <col min="526" max="526" width="7" bestFit="1" customWidth="1"/>
    <col min="527" max="527" width="6" bestFit="1" customWidth="1"/>
    <col min="528" max="529" width="7" bestFit="1" customWidth="1"/>
    <col min="530" max="531" width="6" bestFit="1" customWidth="1"/>
    <col min="532" max="536" width="7" bestFit="1" customWidth="1"/>
    <col min="537" max="537" width="4" bestFit="1" customWidth="1"/>
    <col min="538" max="539" width="7" bestFit="1" customWidth="1"/>
    <col min="540" max="541" width="6" bestFit="1" customWidth="1"/>
    <col min="542" max="544" width="7" bestFit="1" customWidth="1"/>
    <col min="545" max="545" width="6" bestFit="1" customWidth="1"/>
    <col min="546" max="548" width="7" bestFit="1" customWidth="1"/>
    <col min="549" max="549" width="4" bestFit="1" customWidth="1"/>
    <col min="550" max="554" width="7" bestFit="1" customWidth="1"/>
    <col min="555" max="555" width="6" bestFit="1" customWidth="1"/>
    <col min="556" max="561" width="7" bestFit="1" customWidth="1"/>
    <col min="562" max="562" width="6" bestFit="1" customWidth="1"/>
    <col min="563" max="569" width="7" bestFit="1" customWidth="1"/>
    <col min="570" max="571" width="6" bestFit="1" customWidth="1"/>
    <col min="572" max="575" width="7" bestFit="1" customWidth="1"/>
    <col min="576" max="576" width="6" bestFit="1" customWidth="1"/>
    <col min="577" max="580" width="7" bestFit="1" customWidth="1"/>
    <col min="581" max="582" width="6" bestFit="1" customWidth="1"/>
    <col min="583" max="584" width="7" bestFit="1" customWidth="1"/>
    <col min="585" max="585" width="6" bestFit="1" customWidth="1"/>
    <col min="586" max="588" width="7" bestFit="1" customWidth="1"/>
    <col min="589" max="589" width="4" bestFit="1" customWidth="1"/>
    <col min="590" max="598" width="7" bestFit="1" customWidth="1"/>
    <col min="599" max="599" width="6" bestFit="1" customWidth="1"/>
    <col min="600" max="612" width="7" bestFit="1" customWidth="1"/>
    <col min="613" max="613" width="6" bestFit="1" customWidth="1"/>
    <col min="614" max="615" width="7" bestFit="1" customWidth="1"/>
    <col min="616" max="616" width="6" bestFit="1" customWidth="1"/>
    <col min="617" max="622" width="7" bestFit="1" customWidth="1"/>
    <col min="623" max="623" width="6" bestFit="1" customWidth="1"/>
    <col min="624" max="628" width="7" bestFit="1" customWidth="1"/>
    <col min="629" max="629" width="4" bestFit="1" customWidth="1"/>
    <col min="630" max="649" width="7" bestFit="1" customWidth="1"/>
    <col min="650" max="650" width="6" bestFit="1" customWidth="1"/>
    <col min="651" max="651" width="4" bestFit="1" customWidth="1"/>
    <col min="652" max="653" width="7" bestFit="1" customWidth="1"/>
    <col min="654" max="654" width="6" bestFit="1" customWidth="1"/>
    <col min="655" max="656" width="7" bestFit="1" customWidth="1"/>
    <col min="657" max="658" width="6" bestFit="1" customWidth="1"/>
    <col min="659" max="661" width="7" bestFit="1" customWidth="1"/>
    <col min="662" max="663" width="6" bestFit="1" customWidth="1"/>
    <col min="664" max="664" width="7" bestFit="1" customWidth="1"/>
    <col min="665" max="665" width="6" bestFit="1" customWidth="1"/>
    <col min="666" max="672" width="7" bestFit="1" customWidth="1"/>
    <col min="673" max="673" width="4" bestFit="1" customWidth="1"/>
    <col min="674" max="681" width="7" bestFit="1" customWidth="1"/>
    <col min="682" max="682" width="6" bestFit="1" customWidth="1"/>
    <col min="683" max="683" width="4" bestFit="1" customWidth="1"/>
    <col min="684" max="690" width="7" bestFit="1" customWidth="1"/>
    <col min="691" max="691" width="6" bestFit="1" customWidth="1"/>
    <col min="692" max="693" width="7" bestFit="1" customWidth="1"/>
    <col min="694" max="694" width="4" bestFit="1" customWidth="1"/>
    <col min="695" max="696" width="7" bestFit="1" customWidth="1"/>
    <col min="697" max="697" width="6" bestFit="1" customWidth="1"/>
    <col min="698" max="707" width="7" bestFit="1" customWidth="1"/>
    <col min="708" max="708" width="6" bestFit="1" customWidth="1"/>
    <col min="709" max="709" width="7" bestFit="1" customWidth="1"/>
    <col min="710" max="710" width="6" bestFit="1" customWidth="1"/>
    <col min="711" max="713" width="7" bestFit="1" customWidth="1"/>
    <col min="714" max="714" width="6" bestFit="1" customWidth="1"/>
    <col min="715" max="719" width="7" bestFit="1" customWidth="1"/>
    <col min="720" max="720" width="6" bestFit="1" customWidth="1"/>
    <col min="721" max="721" width="7" bestFit="1" customWidth="1"/>
    <col min="722" max="722" width="6" bestFit="1" customWidth="1"/>
    <col min="723" max="732" width="7" bestFit="1" customWidth="1"/>
    <col min="733" max="733" width="6" bestFit="1" customWidth="1"/>
    <col min="734" max="739" width="7" bestFit="1" customWidth="1"/>
    <col min="740" max="740" width="6" bestFit="1" customWidth="1"/>
    <col min="741" max="741" width="7" bestFit="1" customWidth="1"/>
    <col min="742" max="742" width="6" bestFit="1" customWidth="1"/>
    <col min="743" max="744" width="7" bestFit="1" customWidth="1"/>
    <col min="745" max="745" width="4" bestFit="1" customWidth="1"/>
    <col min="746" max="751" width="7" bestFit="1" customWidth="1"/>
    <col min="752" max="752" width="6" bestFit="1" customWidth="1"/>
    <col min="753" max="755" width="7" bestFit="1" customWidth="1"/>
    <col min="756" max="756" width="6" bestFit="1" customWidth="1"/>
    <col min="757" max="759" width="7" bestFit="1" customWidth="1"/>
    <col min="760" max="760" width="6" bestFit="1" customWidth="1"/>
    <col min="761" max="769" width="7" bestFit="1" customWidth="1"/>
    <col min="770" max="770" width="4" bestFit="1" customWidth="1"/>
    <col min="771" max="781" width="7" bestFit="1" customWidth="1"/>
    <col min="782" max="782" width="6" bestFit="1" customWidth="1"/>
    <col min="783" max="786" width="7" bestFit="1" customWidth="1"/>
    <col min="787" max="787" width="6" bestFit="1" customWidth="1"/>
    <col min="788" max="788" width="7" bestFit="1" customWidth="1"/>
    <col min="789" max="790" width="6" bestFit="1" customWidth="1"/>
    <col min="791" max="791" width="7" bestFit="1" customWidth="1"/>
    <col min="792" max="792" width="6" bestFit="1" customWidth="1"/>
    <col min="793" max="793" width="7" bestFit="1" customWidth="1"/>
    <col min="794" max="796" width="6" bestFit="1" customWidth="1"/>
    <col min="797" max="800" width="7" bestFit="1" customWidth="1"/>
    <col min="801" max="801" width="4" bestFit="1" customWidth="1"/>
    <col min="802" max="802" width="7" bestFit="1" customWidth="1"/>
    <col min="803" max="803" width="6" bestFit="1" customWidth="1"/>
    <col min="804" max="806" width="7" bestFit="1" customWidth="1"/>
    <col min="807" max="807" width="4" bestFit="1" customWidth="1"/>
    <col min="808" max="813" width="7" bestFit="1" customWidth="1"/>
    <col min="814" max="814" width="6" bestFit="1" customWidth="1"/>
    <col min="815" max="822" width="7" bestFit="1" customWidth="1"/>
    <col min="823" max="823" width="4" bestFit="1" customWidth="1"/>
    <col min="824" max="826" width="7" bestFit="1" customWidth="1"/>
    <col min="827" max="828" width="6" bestFit="1" customWidth="1"/>
    <col min="829" max="831" width="7" bestFit="1" customWidth="1"/>
    <col min="832" max="833" width="6" bestFit="1" customWidth="1"/>
    <col min="834" max="834" width="4" bestFit="1" customWidth="1"/>
    <col min="835" max="835" width="7" bestFit="1" customWidth="1"/>
    <col min="836" max="836" width="4" bestFit="1" customWidth="1"/>
    <col min="837" max="840" width="7" bestFit="1" customWidth="1"/>
    <col min="841" max="841" width="6" bestFit="1" customWidth="1"/>
    <col min="842" max="845" width="7" bestFit="1" customWidth="1"/>
    <col min="846" max="846" width="6" bestFit="1" customWidth="1"/>
    <col min="847" max="851" width="7" bestFit="1" customWidth="1"/>
    <col min="852" max="852" width="6" bestFit="1" customWidth="1"/>
    <col min="853" max="853" width="4" bestFit="1" customWidth="1"/>
    <col min="854" max="854" width="6" bestFit="1" customWidth="1"/>
    <col min="855" max="858" width="7" bestFit="1" customWidth="1"/>
    <col min="859" max="859" width="6" bestFit="1" customWidth="1"/>
    <col min="860" max="860" width="7" bestFit="1" customWidth="1"/>
    <col min="861" max="861" width="4" bestFit="1" customWidth="1"/>
    <col min="862" max="862" width="7" bestFit="1" customWidth="1"/>
    <col min="863" max="863" width="6" bestFit="1" customWidth="1"/>
    <col min="864" max="864" width="7" bestFit="1" customWidth="1"/>
    <col min="865" max="866" width="6" bestFit="1" customWidth="1"/>
    <col min="867" max="869" width="7" bestFit="1" customWidth="1"/>
    <col min="870" max="870" width="6" bestFit="1" customWidth="1"/>
    <col min="871" max="878" width="7" bestFit="1" customWidth="1"/>
    <col min="879" max="879" width="6" bestFit="1" customWidth="1"/>
    <col min="880" max="884" width="7" bestFit="1" customWidth="1"/>
    <col min="885" max="885" width="6" bestFit="1" customWidth="1"/>
    <col min="886" max="897" width="7" bestFit="1" customWidth="1"/>
    <col min="898" max="898" width="6" bestFit="1" customWidth="1"/>
    <col min="899" max="900" width="7" bestFit="1" customWidth="1"/>
    <col min="901" max="903" width="6" bestFit="1" customWidth="1"/>
    <col min="904" max="909" width="8" bestFit="1" customWidth="1"/>
    <col min="910" max="910" width="5" bestFit="1" customWidth="1"/>
    <col min="911" max="913" width="8" bestFit="1" customWidth="1"/>
    <col min="914" max="914" width="7" bestFit="1" customWidth="1"/>
    <col min="915" max="917" width="8" bestFit="1" customWidth="1"/>
    <col min="918" max="919" width="7" bestFit="1" customWidth="1"/>
    <col min="920" max="920" width="8" bestFit="1" customWidth="1"/>
    <col min="921" max="922" width="5" bestFit="1" customWidth="1"/>
    <col min="923" max="925" width="8" bestFit="1" customWidth="1"/>
    <col min="926" max="926" width="7" bestFit="1" customWidth="1"/>
    <col min="927" max="929" width="8" bestFit="1" customWidth="1"/>
    <col min="930" max="931" width="7" bestFit="1" customWidth="1"/>
    <col min="932" max="933" width="8" bestFit="1" customWidth="1"/>
    <col min="934" max="934" width="5" bestFit="1" customWidth="1"/>
    <col min="935" max="936" width="8" bestFit="1" customWidth="1"/>
    <col min="937" max="937" width="7" bestFit="1" customWidth="1"/>
    <col min="938" max="938" width="8" bestFit="1" customWidth="1"/>
    <col min="939" max="939" width="5" bestFit="1" customWidth="1"/>
    <col min="940" max="942" width="7" bestFit="1" customWidth="1"/>
    <col min="943" max="943" width="5" bestFit="1" customWidth="1"/>
    <col min="944" max="945" width="8" bestFit="1" customWidth="1"/>
    <col min="946" max="946" width="7" bestFit="1" customWidth="1"/>
    <col min="947" max="950" width="8" bestFit="1" customWidth="1"/>
    <col min="951" max="952" width="5" bestFit="1" customWidth="1"/>
    <col min="953" max="954" width="8" bestFit="1" customWidth="1"/>
    <col min="955" max="956" width="5" bestFit="1" customWidth="1"/>
    <col min="957" max="958" width="8" bestFit="1" customWidth="1"/>
    <col min="959" max="959" width="7" bestFit="1" customWidth="1"/>
    <col min="960" max="960" width="5" bestFit="1" customWidth="1"/>
    <col min="961" max="961" width="7" bestFit="1" customWidth="1"/>
    <col min="962" max="968" width="8" bestFit="1" customWidth="1"/>
    <col min="969" max="970" width="7" bestFit="1" customWidth="1"/>
    <col min="971" max="981" width="8" bestFit="1" customWidth="1"/>
    <col min="982" max="983" width="7" bestFit="1" customWidth="1"/>
    <col min="984" max="990" width="8" bestFit="1" customWidth="1"/>
    <col min="991" max="991" width="7" bestFit="1" customWidth="1"/>
    <col min="992" max="998" width="8" bestFit="1" customWidth="1"/>
    <col min="999" max="999" width="7" bestFit="1" customWidth="1"/>
    <col min="1000" max="1018" width="8" bestFit="1" customWidth="1"/>
    <col min="1019" max="1025" width="8.42578125" bestFit="1" customWidth="1"/>
    <col min="1026" max="1026" width="7.42578125" bestFit="1" customWidth="1"/>
    <col min="1027" max="1029" width="8.42578125" bestFit="1" customWidth="1"/>
    <col min="1030" max="1030" width="7.42578125" bestFit="1" customWidth="1"/>
    <col min="1031" max="1033" width="8.42578125" bestFit="1" customWidth="1"/>
    <col min="1034" max="1035" width="7.42578125" bestFit="1" customWidth="1"/>
    <col min="1036" max="1037" width="8.42578125" bestFit="1" customWidth="1"/>
    <col min="1038" max="1041" width="7.42578125" bestFit="1" customWidth="1"/>
    <col min="1042" max="1042" width="4.5703125" bestFit="1" customWidth="1"/>
    <col min="1043" max="1043" width="8.85546875" bestFit="1" customWidth="1"/>
    <col min="1044" max="1044" width="11.7109375" bestFit="1" customWidth="1"/>
  </cols>
  <sheetData>
    <row r="1" spans="1:12" x14ac:dyDescent="0.2">
      <c r="E1" s="37" t="s">
        <v>11650</v>
      </c>
      <c r="F1" t="s">
        <v>176</v>
      </c>
      <c r="K1" s="37" t="s">
        <v>64</v>
      </c>
      <c r="L1" t="s">
        <v>268</v>
      </c>
    </row>
    <row r="3" spans="1:12" x14ac:dyDescent="0.2">
      <c r="A3" s="37" t="s">
        <v>11650</v>
      </c>
      <c r="B3" s="37" t="s">
        <v>62</v>
      </c>
      <c r="C3" t="s">
        <v>2</v>
      </c>
      <c r="E3" s="37" t="s">
        <v>1</v>
      </c>
      <c r="F3" t="s">
        <v>11651</v>
      </c>
      <c r="H3" s="37" t="s">
        <v>64</v>
      </c>
      <c r="I3" t="s">
        <v>2</v>
      </c>
      <c r="K3" s="37" t="s">
        <v>1</v>
      </c>
      <c r="L3" t="s">
        <v>2</v>
      </c>
    </row>
    <row r="4" spans="1:12" x14ac:dyDescent="0.2">
      <c r="A4" t="s">
        <v>71</v>
      </c>
      <c r="C4" s="1">
        <v>374809.56000000046</v>
      </c>
      <c r="E4" s="6" t="s">
        <v>845</v>
      </c>
      <c r="F4">
        <v>15</v>
      </c>
      <c r="H4" t="s">
        <v>583</v>
      </c>
      <c r="I4" s="1">
        <v>466.88</v>
      </c>
      <c r="K4" s="6" t="s">
        <v>14036</v>
      </c>
      <c r="L4" s="1">
        <v>1261.3</v>
      </c>
    </row>
    <row r="5" spans="1:12" x14ac:dyDescent="0.2">
      <c r="A5" t="s">
        <v>13870</v>
      </c>
      <c r="B5" t="s">
        <v>542</v>
      </c>
      <c r="C5" s="1">
        <v>1516.3799999999999</v>
      </c>
      <c r="E5" s="6" t="s">
        <v>410</v>
      </c>
      <c r="F5">
        <v>7</v>
      </c>
      <c r="H5" t="s">
        <v>268</v>
      </c>
      <c r="I5" s="1">
        <v>10529.059999999998</v>
      </c>
      <c r="K5" s="6" t="s">
        <v>266</v>
      </c>
      <c r="L5" s="1">
        <v>727.2</v>
      </c>
    </row>
    <row r="6" spans="1:12" x14ac:dyDescent="0.2">
      <c r="B6" t="s">
        <v>850</v>
      </c>
      <c r="C6" s="1">
        <v>2883.73</v>
      </c>
      <c r="E6" s="6" t="s">
        <v>320</v>
      </c>
      <c r="F6">
        <v>6</v>
      </c>
      <c r="H6" t="s">
        <v>69</v>
      </c>
      <c r="I6" s="1">
        <v>37524.359999999986</v>
      </c>
      <c r="K6" s="6" t="s">
        <v>174</v>
      </c>
      <c r="L6" s="1">
        <v>603.17000000000007</v>
      </c>
    </row>
    <row r="7" spans="1:12" x14ac:dyDescent="0.2">
      <c r="B7" t="s">
        <v>361</v>
      </c>
      <c r="C7" s="1">
        <v>683.64</v>
      </c>
      <c r="E7" s="6" t="s">
        <v>469</v>
      </c>
      <c r="F7">
        <v>5</v>
      </c>
      <c r="H7" t="s">
        <v>77</v>
      </c>
      <c r="I7" s="1">
        <v>757573.46999999858</v>
      </c>
      <c r="K7" s="6" t="s">
        <v>783</v>
      </c>
      <c r="L7" s="1">
        <v>597.30999999999995</v>
      </c>
    </row>
    <row r="8" spans="1:12" x14ac:dyDescent="0.2">
      <c r="B8" t="s">
        <v>325</v>
      </c>
      <c r="C8" s="1">
        <v>235.04</v>
      </c>
      <c r="E8" s="6" t="s">
        <v>534</v>
      </c>
      <c r="F8">
        <v>5</v>
      </c>
      <c r="H8" t="s">
        <v>61</v>
      </c>
      <c r="I8" s="1">
        <v>806093.76999999851</v>
      </c>
      <c r="K8" s="6" t="s">
        <v>13027</v>
      </c>
      <c r="L8" s="1">
        <v>466.83</v>
      </c>
    </row>
    <row r="9" spans="1:12" x14ac:dyDescent="0.2">
      <c r="B9" t="s">
        <v>219</v>
      </c>
      <c r="C9" s="1">
        <v>52.91</v>
      </c>
      <c r="E9" s="6" t="s">
        <v>11569</v>
      </c>
      <c r="F9">
        <v>4</v>
      </c>
      <c r="K9" s="6" t="s">
        <v>243</v>
      </c>
      <c r="L9" s="1">
        <v>412.55</v>
      </c>
    </row>
    <row r="10" spans="1:12" x14ac:dyDescent="0.2">
      <c r="B10" t="s">
        <v>1155</v>
      </c>
      <c r="C10" s="1">
        <v>478.91</v>
      </c>
      <c r="E10" s="6" t="s">
        <v>421</v>
      </c>
      <c r="F10">
        <v>3</v>
      </c>
      <c r="K10" s="6" t="s">
        <v>855</v>
      </c>
      <c r="L10" s="1">
        <v>406.98</v>
      </c>
    </row>
    <row r="11" spans="1:12" x14ac:dyDescent="0.2">
      <c r="B11" t="s">
        <v>331</v>
      </c>
      <c r="C11" s="1">
        <v>777.56</v>
      </c>
      <c r="E11" s="6" t="s">
        <v>138</v>
      </c>
      <c r="F11">
        <v>3</v>
      </c>
      <c r="K11" s="6" t="s">
        <v>14081</v>
      </c>
      <c r="L11" s="1">
        <v>342.31</v>
      </c>
    </row>
    <row r="12" spans="1:12" x14ac:dyDescent="0.2">
      <c r="B12" t="s">
        <v>650</v>
      </c>
      <c r="C12" s="1">
        <v>835.3</v>
      </c>
      <c r="E12" s="6" t="s">
        <v>236</v>
      </c>
      <c r="F12">
        <v>3</v>
      </c>
      <c r="K12" s="6" t="s">
        <v>14187</v>
      </c>
      <c r="L12" s="1">
        <v>342</v>
      </c>
    </row>
    <row r="13" spans="1:12" x14ac:dyDescent="0.2">
      <c r="B13" t="s">
        <v>614</v>
      </c>
      <c r="C13" s="1">
        <v>1050</v>
      </c>
      <c r="E13" s="6" t="s">
        <v>174</v>
      </c>
      <c r="F13">
        <v>3</v>
      </c>
      <c r="K13" s="6" t="s">
        <v>11631</v>
      </c>
      <c r="L13" s="1">
        <v>307.26</v>
      </c>
    </row>
    <row r="14" spans="1:12" x14ac:dyDescent="0.2">
      <c r="B14" t="s">
        <v>482</v>
      </c>
      <c r="C14" s="1">
        <v>2114.54</v>
      </c>
      <c r="E14" s="6" t="s">
        <v>61</v>
      </c>
      <c r="F14">
        <v>54</v>
      </c>
      <c r="K14" s="6" t="s">
        <v>61</v>
      </c>
      <c r="L14" s="1">
        <v>5466.91</v>
      </c>
    </row>
    <row r="15" spans="1:12" x14ac:dyDescent="0.2">
      <c r="B15" t="s">
        <v>747</v>
      </c>
      <c r="C15" s="1">
        <v>558.11</v>
      </c>
    </row>
    <row r="16" spans="1:12" x14ac:dyDescent="0.2">
      <c r="B16" t="s">
        <v>458</v>
      </c>
      <c r="C16" s="1">
        <v>96.19</v>
      </c>
    </row>
    <row r="17" spans="2:3" x14ac:dyDescent="0.2">
      <c r="B17" t="s">
        <v>74</v>
      </c>
      <c r="C17" s="1">
        <v>785.35</v>
      </c>
    </row>
    <row r="18" spans="2:3" x14ac:dyDescent="0.2">
      <c r="B18" t="s">
        <v>153</v>
      </c>
      <c r="C18" s="1">
        <v>30.74</v>
      </c>
    </row>
    <row r="19" spans="2:3" x14ac:dyDescent="0.2">
      <c r="B19" t="s">
        <v>744</v>
      </c>
      <c r="C19" s="1">
        <v>1143.0899999999999</v>
      </c>
    </row>
    <row r="20" spans="2:3" x14ac:dyDescent="0.2">
      <c r="B20" t="s">
        <v>641</v>
      </c>
      <c r="C20" s="1">
        <v>3110.3100000000004</v>
      </c>
    </row>
    <row r="21" spans="2:3" x14ac:dyDescent="0.2">
      <c r="B21" t="s">
        <v>767</v>
      </c>
      <c r="C21" s="1">
        <v>157.95000000000002</v>
      </c>
    </row>
    <row r="22" spans="2:3" x14ac:dyDescent="0.2">
      <c r="B22" t="s">
        <v>1429</v>
      </c>
      <c r="C22" s="1">
        <v>888.95</v>
      </c>
    </row>
    <row r="23" spans="2:3" x14ac:dyDescent="0.2">
      <c r="B23" t="s">
        <v>770</v>
      </c>
      <c r="C23" s="1">
        <v>1403.32</v>
      </c>
    </row>
    <row r="24" spans="2:3" x14ac:dyDescent="0.2">
      <c r="B24" t="s">
        <v>73</v>
      </c>
      <c r="C24" s="1">
        <v>659.74</v>
      </c>
    </row>
    <row r="25" spans="2:3" x14ac:dyDescent="0.2">
      <c r="B25" t="s">
        <v>776</v>
      </c>
      <c r="C25" s="1">
        <v>425.24</v>
      </c>
    </row>
    <row r="26" spans="2:3" x14ac:dyDescent="0.2">
      <c r="B26" t="s">
        <v>416</v>
      </c>
      <c r="C26" s="1">
        <v>6861.6100000000006</v>
      </c>
    </row>
    <row r="27" spans="2:3" x14ac:dyDescent="0.2">
      <c r="B27" t="s">
        <v>178</v>
      </c>
      <c r="C27" s="1">
        <v>2381.5700000000002</v>
      </c>
    </row>
    <row r="28" spans="2:3" x14ac:dyDescent="0.2">
      <c r="B28" t="s">
        <v>245</v>
      </c>
      <c r="C28" s="1">
        <v>1197.93</v>
      </c>
    </row>
    <row r="29" spans="2:3" x14ac:dyDescent="0.2">
      <c r="B29" t="s">
        <v>367</v>
      </c>
      <c r="C29" s="1">
        <v>1336.3899999999999</v>
      </c>
    </row>
    <row r="30" spans="2:3" x14ac:dyDescent="0.2">
      <c r="B30" t="s">
        <v>424</v>
      </c>
      <c r="C30" s="1">
        <v>2002.71</v>
      </c>
    </row>
    <row r="31" spans="2:3" x14ac:dyDescent="0.2">
      <c r="B31" t="s">
        <v>156</v>
      </c>
      <c r="C31" s="1">
        <v>1444.39</v>
      </c>
    </row>
    <row r="32" spans="2:3" x14ac:dyDescent="0.2">
      <c r="B32" t="s">
        <v>715</v>
      </c>
      <c r="C32" s="1">
        <v>558.9</v>
      </c>
    </row>
    <row r="33" spans="2:3" x14ac:dyDescent="0.2">
      <c r="B33" t="s">
        <v>88</v>
      </c>
      <c r="C33" s="1">
        <v>414.40999999999997</v>
      </c>
    </row>
    <row r="34" spans="2:3" x14ac:dyDescent="0.2">
      <c r="B34" t="s">
        <v>11564</v>
      </c>
      <c r="C34" s="1">
        <v>42.8</v>
      </c>
    </row>
    <row r="35" spans="2:3" x14ac:dyDescent="0.2">
      <c r="B35" t="s">
        <v>700</v>
      </c>
      <c r="C35" s="1">
        <v>1775.8600000000001</v>
      </c>
    </row>
    <row r="36" spans="2:3" x14ac:dyDescent="0.2">
      <c r="B36" t="s">
        <v>275</v>
      </c>
      <c r="C36" s="1">
        <v>0</v>
      </c>
    </row>
    <row r="37" spans="2:3" x14ac:dyDescent="0.2">
      <c r="B37" t="s">
        <v>167</v>
      </c>
      <c r="C37" s="1">
        <v>327</v>
      </c>
    </row>
    <row r="38" spans="2:3" x14ac:dyDescent="0.2">
      <c r="B38" t="s">
        <v>323</v>
      </c>
      <c r="C38" s="1">
        <v>237.20999999999998</v>
      </c>
    </row>
    <row r="39" spans="2:3" x14ac:dyDescent="0.2">
      <c r="B39" t="s">
        <v>480</v>
      </c>
      <c r="C39" s="1">
        <v>157.75</v>
      </c>
    </row>
    <row r="40" spans="2:3" x14ac:dyDescent="0.2">
      <c r="B40" t="s">
        <v>162</v>
      </c>
      <c r="C40" s="1">
        <v>194.85</v>
      </c>
    </row>
    <row r="41" spans="2:3" x14ac:dyDescent="0.2">
      <c r="B41" t="s">
        <v>623</v>
      </c>
      <c r="C41" s="1">
        <v>706.03</v>
      </c>
    </row>
    <row r="42" spans="2:3" x14ac:dyDescent="0.2">
      <c r="B42" t="s">
        <v>438</v>
      </c>
      <c r="C42" s="1">
        <v>4115.76</v>
      </c>
    </row>
    <row r="43" spans="2:3" x14ac:dyDescent="0.2">
      <c r="B43" t="s">
        <v>266</v>
      </c>
      <c r="C43" s="1">
        <v>5190.75</v>
      </c>
    </row>
    <row r="44" spans="2:3" x14ac:dyDescent="0.2">
      <c r="B44" t="s">
        <v>2624</v>
      </c>
      <c r="C44" s="1">
        <v>141.35</v>
      </c>
    </row>
    <row r="45" spans="2:3" x14ac:dyDescent="0.2">
      <c r="B45" t="s">
        <v>238</v>
      </c>
      <c r="C45" s="1">
        <v>2021.12</v>
      </c>
    </row>
    <row r="46" spans="2:3" x14ac:dyDescent="0.2">
      <c r="B46" t="s">
        <v>231</v>
      </c>
      <c r="C46" s="1">
        <v>1573.81</v>
      </c>
    </row>
    <row r="47" spans="2:3" x14ac:dyDescent="0.2">
      <c r="B47" t="s">
        <v>243</v>
      </c>
      <c r="C47" s="1">
        <v>15460.989999999998</v>
      </c>
    </row>
    <row r="48" spans="2:3" x14ac:dyDescent="0.2">
      <c r="B48" t="s">
        <v>804</v>
      </c>
      <c r="C48" s="1">
        <v>1468.45</v>
      </c>
    </row>
    <row r="49" spans="2:3" x14ac:dyDescent="0.2">
      <c r="B49" t="s">
        <v>195</v>
      </c>
      <c r="C49" s="1">
        <v>11897.65</v>
      </c>
    </row>
    <row r="50" spans="2:3" x14ac:dyDescent="0.2">
      <c r="B50" t="s">
        <v>660</v>
      </c>
      <c r="C50" s="1">
        <v>19.07</v>
      </c>
    </row>
    <row r="51" spans="2:3" x14ac:dyDescent="0.2">
      <c r="B51" t="s">
        <v>451</v>
      </c>
      <c r="C51" s="1">
        <v>128.38</v>
      </c>
    </row>
    <row r="52" spans="2:3" x14ac:dyDescent="0.2">
      <c r="B52" t="s">
        <v>142</v>
      </c>
      <c r="C52" s="1">
        <v>34.86</v>
      </c>
    </row>
    <row r="53" spans="2:3" x14ac:dyDescent="0.2">
      <c r="B53" t="s">
        <v>694</v>
      </c>
      <c r="C53" s="1">
        <v>241.95</v>
      </c>
    </row>
    <row r="54" spans="2:3" x14ac:dyDescent="0.2">
      <c r="B54" t="s">
        <v>68</v>
      </c>
      <c r="C54" s="1">
        <v>61.66</v>
      </c>
    </row>
    <row r="55" spans="2:3" x14ac:dyDescent="0.2">
      <c r="B55" t="s">
        <v>638</v>
      </c>
      <c r="C55" s="1">
        <v>355.87</v>
      </c>
    </row>
    <row r="56" spans="2:3" x14ac:dyDescent="0.2">
      <c r="B56" t="s">
        <v>140</v>
      </c>
      <c r="C56" s="1">
        <v>4623.2700000000004</v>
      </c>
    </row>
    <row r="57" spans="2:3" x14ac:dyDescent="0.2">
      <c r="B57" t="s">
        <v>618</v>
      </c>
      <c r="C57" s="1">
        <v>874.19</v>
      </c>
    </row>
    <row r="58" spans="2:3" x14ac:dyDescent="0.2">
      <c r="B58" t="s">
        <v>627</v>
      </c>
      <c r="C58" s="1">
        <v>231.53</v>
      </c>
    </row>
    <row r="59" spans="2:3" x14ac:dyDescent="0.2">
      <c r="B59" t="s">
        <v>589</v>
      </c>
      <c r="C59" s="1">
        <v>540</v>
      </c>
    </row>
    <row r="60" spans="2:3" x14ac:dyDescent="0.2">
      <c r="B60" t="s">
        <v>92</v>
      </c>
      <c r="C60" s="1">
        <v>24766.87</v>
      </c>
    </row>
    <row r="61" spans="2:3" x14ac:dyDescent="0.2">
      <c r="B61" t="s">
        <v>860</v>
      </c>
      <c r="C61" s="1">
        <v>995.28</v>
      </c>
    </row>
    <row r="62" spans="2:3" x14ac:dyDescent="0.2">
      <c r="B62" t="s">
        <v>13990</v>
      </c>
      <c r="C62" s="1">
        <v>4167.8100000000004</v>
      </c>
    </row>
    <row r="63" spans="2:3" x14ac:dyDescent="0.2">
      <c r="B63" t="s">
        <v>11582</v>
      </c>
      <c r="C63" s="1">
        <v>801.77</v>
      </c>
    </row>
    <row r="64" spans="2:3" x14ac:dyDescent="0.2">
      <c r="B64" t="s">
        <v>1635</v>
      </c>
      <c r="C64" s="1">
        <v>846.78</v>
      </c>
    </row>
    <row r="65" spans="2:3" x14ac:dyDescent="0.2">
      <c r="B65" t="s">
        <v>1753</v>
      </c>
      <c r="C65" s="1">
        <v>1274.6600000000001</v>
      </c>
    </row>
    <row r="66" spans="2:3" x14ac:dyDescent="0.2">
      <c r="B66" t="s">
        <v>1868</v>
      </c>
      <c r="C66" s="1">
        <v>46.18</v>
      </c>
    </row>
    <row r="67" spans="2:3" x14ac:dyDescent="0.2">
      <c r="B67" t="s">
        <v>1933</v>
      </c>
      <c r="C67" s="1">
        <v>1314.26</v>
      </c>
    </row>
    <row r="68" spans="2:3" x14ac:dyDescent="0.2">
      <c r="B68" t="s">
        <v>7621</v>
      </c>
      <c r="C68" s="1">
        <v>2844.18</v>
      </c>
    </row>
    <row r="69" spans="2:3" x14ac:dyDescent="0.2">
      <c r="B69" t="s">
        <v>5322</v>
      </c>
      <c r="C69" s="1">
        <v>295.14999999999998</v>
      </c>
    </row>
    <row r="70" spans="2:3" x14ac:dyDescent="0.2">
      <c r="B70" t="s">
        <v>2227</v>
      </c>
      <c r="C70" s="1">
        <v>1957.19</v>
      </c>
    </row>
    <row r="71" spans="2:3" x14ac:dyDescent="0.2">
      <c r="B71" t="s">
        <v>2280</v>
      </c>
      <c r="C71" s="1">
        <v>650.55999999999995</v>
      </c>
    </row>
    <row r="72" spans="2:3" x14ac:dyDescent="0.2">
      <c r="B72" t="s">
        <v>2569</v>
      </c>
      <c r="C72" s="1">
        <v>251.64</v>
      </c>
    </row>
    <row r="73" spans="2:3" x14ac:dyDescent="0.2">
      <c r="B73" t="s">
        <v>6060</v>
      </c>
      <c r="C73" s="1">
        <v>162.69999999999999</v>
      </c>
    </row>
    <row r="74" spans="2:3" x14ac:dyDescent="0.2">
      <c r="B74" t="s">
        <v>5460</v>
      </c>
      <c r="C74" s="1">
        <v>275.77</v>
      </c>
    </row>
    <row r="75" spans="2:3" x14ac:dyDescent="0.2">
      <c r="B75" t="s">
        <v>2791</v>
      </c>
      <c r="C75" s="1">
        <v>2012.7</v>
      </c>
    </row>
    <row r="76" spans="2:3" x14ac:dyDescent="0.2">
      <c r="B76" t="s">
        <v>11570</v>
      </c>
      <c r="C76" s="1">
        <v>798.33999999999992</v>
      </c>
    </row>
    <row r="77" spans="2:3" x14ac:dyDescent="0.2">
      <c r="B77" t="s">
        <v>1893</v>
      </c>
      <c r="C77" s="1">
        <v>902.16</v>
      </c>
    </row>
    <row r="78" spans="2:3" x14ac:dyDescent="0.2">
      <c r="B78" t="s">
        <v>6845</v>
      </c>
      <c r="C78" s="1">
        <v>2307.89</v>
      </c>
    </row>
    <row r="79" spans="2:3" x14ac:dyDescent="0.2">
      <c r="B79" t="s">
        <v>1686</v>
      </c>
      <c r="C79" s="1">
        <v>4069.14</v>
      </c>
    </row>
    <row r="80" spans="2:3" x14ac:dyDescent="0.2">
      <c r="B80" t="s">
        <v>11563</v>
      </c>
      <c r="C80" s="1">
        <v>777.19</v>
      </c>
    </row>
    <row r="81" spans="2:3" x14ac:dyDescent="0.2">
      <c r="B81" t="s">
        <v>11571</v>
      </c>
      <c r="C81" s="1">
        <v>611.4</v>
      </c>
    </row>
    <row r="82" spans="2:3" x14ac:dyDescent="0.2">
      <c r="B82" t="s">
        <v>11561</v>
      </c>
      <c r="C82" s="1">
        <v>1500.28</v>
      </c>
    </row>
    <row r="83" spans="2:3" x14ac:dyDescent="0.2">
      <c r="B83" t="s">
        <v>13076</v>
      </c>
      <c r="C83" s="1">
        <v>153.16</v>
      </c>
    </row>
    <row r="84" spans="2:3" x14ac:dyDescent="0.2">
      <c r="B84" t="s">
        <v>11566</v>
      </c>
      <c r="C84" s="1">
        <v>1663.77</v>
      </c>
    </row>
    <row r="85" spans="2:3" x14ac:dyDescent="0.2">
      <c r="B85" t="s">
        <v>13983</v>
      </c>
      <c r="C85" s="1">
        <v>803.32</v>
      </c>
    </row>
    <row r="86" spans="2:3" x14ac:dyDescent="0.2">
      <c r="B86" t="s">
        <v>2196</v>
      </c>
      <c r="C86" s="1">
        <v>131.6</v>
      </c>
    </row>
    <row r="87" spans="2:3" x14ac:dyDescent="0.2">
      <c r="B87" t="s">
        <v>8054</v>
      </c>
      <c r="C87" s="1">
        <v>868.91000000000008</v>
      </c>
    </row>
    <row r="88" spans="2:3" x14ac:dyDescent="0.2">
      <c r="B88" t="s">
        <v>13075</v>
      </c>
      <c r="C88" s="1">
        <v>455.79</v>
      </c>
    </row>
    <row r="89" spans="2:3" x14ac:dyDescent="0.2">
      <c r="B89" t="s">
        <v>4716</v>
      </c>
      <c r="C89" s="1">
        <v>623.5</v>
      </c>
    </row>
    <row r="90" spans="2:3" x14ac:dyDescent="0.2">
      <c r="B90" t="s">
        <v>13074</v>
      </c>
      <c r="C90" s="1">
        <v>369.36</v>
      </c>
    </row>
    <row r="91" spans="2:3" x14ac:dyDescent="0.2">
      <c r="B91" t="s">
        <v>13968</v>
      </c>
      <c r="C91" s="1">
        <v>104.05</v>
      </c>
    </row>
    <row r="92" spans="2:3" x14ac:dyDescent="0.2">
      <c r="B92" t="s">
        <v>14052</v>
      </c>
      <c r="C92" s="1">
        <v>716.79</v>
      </c>
    </row>
    <row r="93" spans="2:3" x14ac:dyDescent="0.2">
      <c r="B93" t="s">
        <v>11508</v>
      </c>
      <c r="C93" s="1">
        <v>212</v>
      </c>
    </row>
    <row r="94" spans="2:3" x14ac:dyDescent="0.2">
      <c r="B94" t="s">
        <v>14163</v>
      </c>
      <c r="C94" s="1">
        <v>90.55</v>
      </c>
    </row>
    <row r="95" spans="2:3" x14ac:dyDescent="0.2">
      <c r="B95" t="s">
        <v>1678</v>
      </c>
      <c r="C95" s="1">
        <v>2159.35</v>
      </c>
    </row>
    <row r="96" spans="2:3" x14ac:dyDescent="0.2">
      <c r="B96" t="s">
        <v>14197</v>
      </c>
      <c r="C96" s="1">
        <v>443.64</v>
      </c>
    </row>
    <row r="97" spans="1:3" x14ac:dyDescent="0.2">
      <c r="B97" t="s">
        <v>6112</v>
      </c>
      <c r="C97" s="1">
        <v>1681.5</v>
      </c>
    </row>
    <row r="98" spans="1:3" x14ac:dyDescent="0.2">
      <c r="B98" t="s">
        <v>14223</v>
      </c>
      <c r="C98" s="1">
        <v>47.120000000000005</v>
      </c>
    </row>
    <row r="99" spans="1:3" x14ac:dyDescent="0.2">
      <c r="B99" t="s">
        <v>14219</v>
      </c>
      <c r="C99" s="1">
        <v>184.22</v>
      </c>
    </row>
    <row r="100" spans="1:3" x14ac:dyDescent="0.2">
      <c r="B100" t="s">
        <v>14334</v>
      </c>
      <c r="C100" s="1">
        <v>60</v>
      </c>
    </row>
    <row r="101" spans="1:3" x14ac:dyDescent="0.2">
      <c r="B101" t="s">
        <v>14303</v>
      </c>
      <c r="C101" s="1">
        <v>585.49</v>
      </c>
    </row>
    <row r="102" spans="1:3" x14ac:dyDescent="0.2">
      <c r="B102" t="s">
        <v>14312</v>
      </c>
      <c r="C102" s="1">
        <v>4698.54</v>
      </c>
    </row>
    <row r="103" spans="1:3" x14ac:dyDescent="0.2">
      <c r="A103" t="s">
        <v>13030</v>
      </c>
      <c r="B103" t="s">
        <v>758</v>
      </c>
      <c r="C103" s="1">
        <v>409.34000000000003</v>
      </c>
    </row>
    <row r="104" spans="1:3" x14ac:dyDescent="0.2">
      <c r="B104" t="s">
        <v>542</v>
      </c>
      <c r="C104" s="1">
        <v>1484.5800000000002</v>
      </c>
    </row>
    <row r="105" spans="1:3" x14ac:dyDescent="0.2">
      <c r="B105" t="s">
        <v>850</v>
      </c>
      <c r="C105" s="1">
        <v>117.66</v>
      </c>
    </row>
    <row r="106" spans="1:3" x14ac:dyDescent="0.2">
      <c r="B106" t="s">
        <v>236</v>
      </c>
      <c r="C106" s="1">
        <v>265.15000000000003</v>
      </c>
    </row>
    <row r="107" spans="1:3" x14ac:dyDescent="0.2">
      <c r="B107" t="s">
        <v>508</v>
      </c>
      <c r="C107" s="1">
        <v>320.01</v>
      </c>
    </row>
    <row r="108" spans="1:3" x14ac:dyDescent="0.2">
      <c r="B108" t="s">
        <v>765</v>
      </c>
      <c r="C108" s="1">
        <v>585.81000000000006</v>
      </c>
    </row>
    <row r="109" spans="1:3" x14ac:dyDescent="0.2">
      <c r="B109" t="s">
        <v>378</v>
      </c>
      <c r="C109" s="1">
        <v>539.03</v>
      </c>
    </row>
    <row r="110" spans="1:3" x14ac:dyDescent="0.2">
      <c r="B110" t="s">
        <v>182</v>
      </c>
      <c r="C110" s="1">
        <v>537.04</v>
      </c>
    </row>
    <row r="111" spans="1:3" x14ac:dyDescent="0.2">
      <c r="B111" t="s">
        <v>561</v>
      </c>
      <c r="C111" s="1">
        <v>2336.3600000000006</v>
      </c>
    </row>
    <row r="112" spans="1:3" x14ac:dyDescent="0.2">
      <c r="B112" t="s">
        <v>325</v>
      </c>
      <c r="C112" s="1">
        <v>191.57</v>
      </c>
    </row>
    <row r="113" spans="2:3" x14ac:dyDescent="0.2">
      <c r="B113" t="s">
        <v>72</v>
      </c>
      <c r="C113" s="1">
        <v>25.45</v>
      </c>
    </row>
    <row r="114" spans="2:3" x14ac:dyDescent="0.2">
      <c r="B114" t="s">
        <v>355</v>
      </c>
      <c r="C114" s="1">
        <v>531.68000000000006</v>
      </c>
    </row>
    <row r="115" spans="2:3" x14ac:dyDescent="0.2">
      <c r="B115" t="s">
        <v>751</v>
      </c>
      <c r="C115" s="1">
        <v>1318.1999999999998</v>
      </c>
    </row>
    <row r="116" spans="2:3" x14ac:dyDescent="0.2">
      <c r="B116" t="s">
        <v>219</v>
      </c>
      <c r="C116" s="1">
        <v>254.24</v>
      </c>
    </row>
    <row r="117" spans="2:3" x14ac:dyDescent="0.2">
      <c r="B117" t="s">
        <v>473</v>
      </c>
      <c r="C117" s="1">
        <v>399.28000000000003</v>
      </c>
    </row>
    <row r="118" spans="2:3" x14ac:dyDescent="0.2">
      <c r="B118" t="s">
        <v>1155</v>
      </c>
      <c r="C118" s="1">
        <v>125.78</v>
      </c>
    </row>
    <row r="119" spans="2:3" x14ac:dyDescent="0.2">
      <c r="B119" t="s">
        <v>331</v>
      </c>
      <c r="C119" s="1">
        <v>161.35</v>
      </c>
    </row>
    <row r="120" spans="2:3" x14ac:dyDescent="0.2">
      <c r="B120" t="s">
        <v>650</v>
      </c>
      <c r="C120" s="1">
        <v>6259.96</v>
      </c>
    </row>
    <row r="121" spans="2:3" x14ac:dyDescent="0.2">
      <c r="B121" t="s">
        <v>9842</v>
      </c>
      <c r="C121" s="1">
        <v>39.159999999999997</v>
      </c>
    </row>
    <row r="122" spans="2:3" x14ac:dyDescent="0.2">
      <c r="B122" t="s">
        <v>614</v>
      </c>
      <c r="C122" s="1">
        <v>3437.62</v>
      </c>
    </row>
    <row r="123" spans="2:3" x14ac:dyDescent="0.2">
      <c r="B123" t="s">
        <v>532</v>
      </c>
      <c r="C123" s="1">
        <v>180.12</v>
      </c>
    </row>
    <row r="124" spans="2:3" x14ac:dyDescent="0.2">
      <c r="B124" t="s">
        <v>359</v>
      </c>
      <c r="C124" s="1">
        <v>202.03</v>
      </c>
    </row>
    <row r="125" spans="2:3" x14ac:dyDescent="0.2">
      <c r="B125" t="s">
        <v>309</v>
      </c>
      <c r="C125" s="1">
        <v>113.34</v>
      </c>
    </row>
    <row r="126" spans="2:3" x14ac:dyDescent="0.2">
      <c r="B126" t="s">
        <v>515</v>
      </c>
      <c r="C126" s="1">
        <v>367.64</v>
      </c>
    </row>
    <row r="127" spans="2:3" x14ac:dyDescent="0.2">
      <c r="B127" t="s">
        <v>136</v>
      </c>
      <c r="C127" s="1">
        <v>51.96</v>
      </c>
    </row>
    <row r="128" spans="2:3" x14ac:dyDescent="0.2">
      <c r="B128" t="s">
        <v>747</v>
      </c>
      <c r="C128" s="1">
        <v>320.94</v>
      </c>
    </row>
    <row r="129" spans="2:3" x14ac:dyDescent="0.2">
      <c r="B129" t="s">
        <v>458</v>
      </c>
      <c r="C129" s="1">
        <v>1848.1399999999999</v>
      </c>
    </row>
    <row r="130" spans="2:3" x14ac:dyDescent="0.2">
      <c r="B130" t="s">
        <v>392</v>
      </c>
      <c r="C130" s="1">
        <v>211.39</v>
      </c>
    </row>
    <row r="131" spans="2:3" x14ac:dyDescent="0.2">
      <c r="B131" t="s">
        <v>811</v>
      </c>
      <c r="C131" s="1">
        <v>100.92</v>
      </c>
    </row>
    <row r="132" spans="2:3" x14ac:dyDescent="0.2">
      <c r="B132" t="s">
        <v>872</v>
      </c>
      <c r="C132" s="1">
        <v>80.25</v>
      </c>
    </row>
    <row r="133" spans="2:3" x14ac:dyDescent="0.2">
      <c r="B133" t="s">
        <v>845</v>
      </c>
      <c r="C133" s="1">
        <v>1373.56</v>
      </c>
    </row>
    <row r="134" spans="2:3" x14ac:dyDescent="0.2">
      <c r="B134" t="s">
        <v>285</v>
      </c>
      <c r="C134" s="1">
        <v>884.7</v>
      </c>
    </row>
    <row r="135" spans="2:3" x14ac:dyDescent="0.2">
      <c r="B135" t="s">
        <v>74</v>
      </c>
      <c r="C135" s="1">
        <v>927.97</v>
      </c>
    </row>
    <row r="136" spans="2:3" x14ac:dyDescent="0.2">
      <c r="B136" t="s">
        <v>641</v>
      </c>
      <c r="C136" s="1">
        <v>7891.8100000000013</v>
      </c>
    </row>
    <row r="137" spans="2:3" x14ac:dyDescent="0.2">
      <c r="B137" t="s">
        <v>606</v>
      </c>
      <c r="C137" s="1">
        <v>51.78</v>
      </c>
    </row>
    <row r="138" spans="2:3" x14ac:dyDescent="0.2">
      <c r="B138" t="s">
        <v>597</v>
      </c>
      <c r="C138" s="1">
        <v>376.58000000000004</v>
      </c>
    </row>
    <row r="139" spans="2:3" x14ac:dyDescent="0.2">
      <c r="B139" t="s">
        <v>595</v>
      </c>
      <c r="C139" s="1">
        <v>299.27999999999997</v>
      </c>
    </row>
    <row r="140" spans="2:3" x14ac:dyDescent="0.2">
      <c r="B140" t="s">
        <v>1429</v>
      </c>
      <c r="C140" s="1">
        <v>301.61</v>
      </c>
    </row>
    <row r="141" spans="2:3" x14ac:dyDescent="0.2">
      <c r="B141" t="s">
        <v>501</v>
      </c>
      <c r="C141" s="1">
        <v>249.7</v>
      </c>
    </row>
    <row r="142" spans="2:3" x14ac:dyDescent="0.2">
      <c r="B142" t="s">
        <v>833</v>
      </c>
      <c r="C142" s="1">
        <v>548.71</v>
      </c>
    </row>
    <row r="143" spans="2:3" x14ac:dyDescent="0.2">
      <c r="B143" t="s">
        <v>534</v>
      </c>
      <c r="C143" s="1">
        <v>455.48</v>
      </c>
    </row>
    <row r="144" spans="2:3" x14ac:dyDescent="0.2">
      <c r="B144" t="s">
        <v>174</v>
      </c>
      <c r="C144" s="1">
        <v>481.27</v>
      </c>
    </row>
    <row r="145" spans="2:3" x14ac:dyDescent="0.2">
      <c r="B145" t="s">
        <v>396</v>
      </c>
      <c r="C145" s="1">
        <v>44.21</v>
      </c>
    </row>
    <row r="146" spans="2:3" x14ac:dyDescent="0.2">
      <c r="B146" t="s">
        <v>442</v>
      </c>
      <c r="C146" s="1">
        <v>519.16999999999996</v>
      </c>
    </row>
    <row r="147" spans="2:3" x14ac:dyDescent="0.2">
      <c r="B147" t="s">
        <v>416</v>
      </c>
      <c r="C147" s="1">
        <v>4481.38</v>
      </c>
    </row>
    <row r="148" spans="2:3" x14ac:dyDescent="0.2">
      <c r="B148" t="s">
        <v>581</v>
      </c>
      <c r="C148" s="1">
        <v>442.84000000000003</v>
      </c>
    </row>
    <row r="149" spans="2:3" x14ac:dyDescent="0.2">
      <c r="B149" t="s">
        <v>453</v>
      </c>
      <c r="C149" s="1">
        <v>150.12</v>
      </c>
    </row>
    <row r="150" spans="2:3" x14ac:dyDescent="0.2">
      <c r="B150" t="s">
        <v>620</v>
      </c>
      <c r="C150" s="1">
        <v>332.15</v>
      </c>
    </row>
    <row r="151" spans="2:3" x14ac:dyDescent="0.2">
      <c r="B151" t="s">
        <v>213</v>
      </c>
      <c r="C151" s="1">
        <v>220.19</v>
      </c>
    </row>
    <row r="152" spans="2:3" x14ac:dyDescent="0.2">
      <c r="B152" t="s">
        <v>367</v>
      </c>
      <c r="C152" s="1">
        <v>80.59</v>
      </c>
    </row>
    <row r="153" spans="2:3" x14ac:dyDescent="0.2">
      <c r="B153" t="s">
        <v>424</v>
      </c>
      <c r="C153" s="1">
        <v>968.36</v>
      </c>
    </row>
    <row r="154" spans="2:3" x14ac:dyDescent="0.2">
      <c r="B154" t="s">
        <v>546</v>
      </c>
      <c r="C154" s="1">
        <v>4.3499999999999996</v>
      </c>
    </row>
    <row r="155" spans="2:3" x14ac:dyDescent="0.2">
      <c r="B155" t="s">
        <v>554</v>
      </c>
      <c r="C155" s="1">
        <v>377.78</v>
      </c>
    </row>
    <row r="156" spans="2:3" x14ac:dyDescent="0.2">
      <c r="B156" t="s">
        <v>229</v>
      </c>
      <c r="C156" s="1">
        <v>326.56</v>
      </c>
    </row>
    <row r="157" spans="2:3" x14ac:dyDescent="0.2">
      <c r="B157" t="s">
        <v>138</v>
      </c>
      <c r="C157" s="1">
        <v>54.51</v>
      </c>
    </row>
    <row r="158" spans="2:3" x14ac:dyDescent="0.2">
      <c r="B158" t="s">
        <v>1977</v>
      </c>
      <c r="C158" s="1">
        <v>82.62</v>
      </c>
    </row>
    <row r="159" spans="2:3" x14ac:dyDescent="0.2">
      <c r="B159" t="s">
        <v>609</v>
      </c>
      <c r="C159" s="1">
        <v>255.42000000000002</v>
      </c>
    </row>
    <row r="160" spans="2:3" x14ac:dyDescent="0.2">
      <c r="B160" t="s">
        <v>540</v>
      </c>
      <c r="C160" s="1">
        <v>360.68</v>
      </c>
    </row>
    <row r="161" spans="2:3" x14ac:dyDescent="0.2">
      <c r="B161" t="s">
        <v>585</v>
      </c>
      <c r="C161" s="1">
        <v>156.6</v>
      </c>
    </row>
    <row r="162" spans="2:3" x14ac:dyDescent="0.2">
      <c r="B162" t="s">
        <v>715</v>
      </c>
      <c r="C162" s="1">
        <v>287.36</v>
      </c>
    </row>
    <row r="163" spans="2:3" x14ac:dyDescent="0.2">
      <c r="B163" t="s">
        <v>11616</v>
      </c>
      <c r="C163" s="1">
        <v>447.85</v>
      </c>
    </row>
    <row r="164" spans="2:3" x14ac:dyDescent="0.2">
      <c r="B164" t="s">
        <v>88</v>
      </c>
      <c r="C164" s="1">
        <v>411.58</v>
      </c>
    </row>
    <row r="165" spans="2:3" x14ac:dyDescent="0.2">
      <c r="B165" t="s">
        <v>552</v>
      </c>
      <c r="C165" s="1">
        <v>388.61</v>
      </c>
    </row>
    <row r="166" spans="2:3" x14ac:dyDescent="0.2">
      <c r="B166" t="s">
        <v>713</v>
      </c>
      <c r="C166" s="1">
        <v>474.12</v>
      </c>
    </row>
    <row r="167" spans="2:3" x14ac:dyDescent="0.2">
      <c r="B167" t="s">
        <v>536</v>
      </c>
      <c r="C167" s="1">
        <v>212.21</v>
      </c>
    </row>
    <row r="168" spans="2:3" x14ac:dyDescent="0.2">
      <c r="B168" t="s">
        <v>11564</v>
      </c>
      <c r="C168" s="1">
        <v>345.74</v>
      </c>
    </row>
    <row r="169" spans="2:3" x14ac:dyDescent="0.2">
      <c r="B169" t="s">
        <v>616</v>
      </c>
      <c r="C169" s="1">
        <v>175.18</v>
      </c>
    </row>
    <row r="170" spans="2:3" x14ac:dyDescent="0.2">
      <c r="B170" t="s">
        <v>469</v>
      </c>
      <c r="C170" s="1">
        <v>1207.8600000000001</v>
      </c>
    </row>
    <row r="171" spans="2:3" x14ac:dyDescent="0.2">
      <c r="B171" t="s">
        <v>160</v>
      </c>
      <c r="C171" s="1">
        <v>181.25</v>
      </c>
    </row>
    <row r="172" spans="2:3" x14ac:dyDescent="0.2">
      <c r="B172" t="s">
        <v>612</v>
      </c>
      <c r="C172" s="1">
        <v>263.5</v>
      </c>
    </row>
    <row r="173" spans="2:3" x14ac:dyDescent="0.2">
      <c r="B173" t="s">
        <v>858</v>
      </c>
      <c r="C173" s="1">
        <v>2407.7899999999995</v>
      </c>
    </row>
    <row r="174" spans="2:3" x14ac:dyDescent="0.2">
      <c r="B174" t="s">
        <v>550</v>
      </c>
      <c r="C174" s="1">
        <v>625.43000000000006</v>
      </c>
    </row>
    <row r="175" spans="2:3" x14ac:dyDescent="0.2">
      <c r="B175" t="s">
        <v>700</v>
      </c>
      <c r="C175" s="1">
        <v>839.31</v>
      </c>
    </row>
    <row r="176" spans="2:3" x14ac:dyDescent="0.2">
      <c r="B176" t="s">
        <v>385</v>
      </c>
      <c r="C176" s="1">
        <v>674.06</v>
      </c>
    </row>
    <row r="177" spans="2:3" x14ac:dyDescent="0.2">
      <c r="B177" t="s">
        <v>828</v>
      </c>
      <c r="C177" s="1">
        <v>122.06</v>
      </c>
    </row>
    <row r="178" spans="2:3" x14ac:dyDescent="0.2">
      <c r="B178" t="s">
        <v>275</v>
      </c>
      <c r="C178" s="1">
        <v>59.7</v>
      </c>
    </row>
    <row r="179" spans="2:3" x14ac:dyDescent="0.2">
      <c r="B179" t="s">
        <v>374</v>
      </c>
      <c r="C179" s="1">
        <v>611.71</v>
      </c>
    </row>
    <row r="180" spans="2:3" x14ac:dyDescent="0.2">
      <c r="B180" t="s">
        <v>421</v>
      </c>
      <c r="C180" s="1">
        <v>206.42</v>
      </c>
    </row>
    <row r="181" spans="2:3" x14ac:dyDescent="0.2">
      <c r="B181" t="s">
        <v>529</v>
      </c>
      <c r="C181" s="1">
        <v>120.56</v>
      </c>
    </row>
    <row r="182" spans="2:3" x14ac:dyDescent="0.2">
      <c r="B182" t="s">
        <v>253</v>
      </c>
      <c r="C182" s="1">
        <v>1825.34</v>
      </c>
    </row>
    <row r="183" spans="2:3" x14ac:dyDescent="0.2">
      <c r="B183" t="s">
        <v>436</v>
      </c>
      <c r="C183" s="1">
        <v>356</v>
      </c>
    </row>
    <row r="184" spans="2:3" x14ac:dyDescent="0.2">
      <c r="B184" t="s">
        <v>172</v>
      </c>
      <c r="C184" s="1">
        <v>694.37999999999988</v>
      </c>
    </row>
    <row r="185" spans="2:3" x14ac:dyDescent="0.2">
      <c r="B185" t="s">
        <v>480</v>
      </c>
      <c r="C185" s="1">
        <v>224.71</v>
      </c>
    </row>
    <row r="186" spans="2:3" x14ac:dyDescent="0.2">
      <c r="B186" t="s">
        <v>623</v>
      </c>
      <c r="C186" s="1">
        <v>284.7</v>
      </c>
    </row>
    <row r="187" spans="2:3" x14ac:dyDescent="0.2">
      <c r="B187" t="s">
        <v>499</v>
      </c>
      <c r="C187" s="1">
        <v>1027.44</v>
      </c>
    </row>
    <row r="188" spans="2:3" x14ac:dyDescent="0.2">
      <c r="B188" t="s">
        <v>2531</v>
      </c>
      <c r="C188" s="1">
        <v>506.86</v>
      </c>
    </row>
    <row r="189" spans="2:3" x14ac:dyDescent="0.2">
      <c r="B189" t="s">
        <v>460</v>
      </c>
      <c r="C189" s="1">
        <v>908.62999999999988</v>
      </c>
    </row>
    <row r="190" spans="2:3" x14ac:dyDescent="0.2">
      <c r="B190" t="s">
        <v>262</v>
      </c>
      <c r="C190" s="1">
        <v>719.37</v>
      </c>
    </row>
    <row r="191" spans="2:3" x14ac:dyDescent="0.2">
      <c r="B191" t="s">
        <v>719</v>
      </c>
      <c r="C191" s="1">
        <v>982.52</v>
      </c>
    </row>
    <row r="192" spans="2:3" x14ac:dyDescent="0.2">
      <c r="B192" t="s">
        <v>798</v>
      </c>
      <c r="C192" s="1">
        <v>1140.8400000000001</v>
      </c>
    </row>
    <row r="193" spans="2:3" x14ac:dyDescent="0.2">
      <c r="B193" t="s">
        <v>492</v>
      </c>
      <c r="C193" s="1">
        <v>730.84999999999991</v>
      </c>
    </row>
    <row r="194" spans="2:3" x14ac:dyDescent="0.2">
      <c r="B194" t="s">
        <v>438</v>
      </c>
      <c r="C194" s="1">
        <v>1143.96</v>
      </c>
    </row>
    <row r="195" spans="2:3" x14ac:dyDescent="0.2">
      <c r="B195" t="s">
        <v>266</v>
      </c>
      <c r="C195" s="1">
        <v>734.96</v>
      </c>
    </row>
    <row r="196" spans="2:3" x14ac:dyDescent="0.2">
      <c r="B196" t="s">
        <v>389</v>
      </c>
      <c r="C196" s="1">
        <v>100.98</v>
      </c>
    </row>
    <row r="197" spans="2:3" x14ac:dyDescent="0.2">
      <c r="B197" t="s">
        <v>2624</v>
      </c>
      <c r="C197" s="1">
        <v>573.15</v>
      </c>
    </row>
    <row r="198" spans="2:3" x14ac:dyDescent="0.2">
      <c r="B198" t="s">
        <v>682</v>
      </c>
      <c r="C198" s="1">
        <v>628.84</v>
      </c>
    </row>
    <row r="199" spans="2:3" x14ac:dyDescent="0.2">
      <c r="B199" t="s">
        <v>696</v>
      </c>
      <c r="C199" s="1">
        <v>938.14</v>
      </c>
    </row>
    <row r="200" spans="2:3" x14ac:dyDescent="0.2">
      <c r="B200" t="s">
        <v>231</v>
      </c>
      <c r="C200" s="1">
        <v>47.5</v>
      </c>
    </row>
    <row r="201" spans="2:3" x14ac:dyDescent="0.2">
      <c r="B201" t="s">
        <v>243</v>
      </c>
      <c r="C201" s="1">
        <v>96.47</v>
      </c>
    </row>
    <row r="202" spans="2:3" x14ac:dyDescent="0.2">
      <c r="B202" t="s">
        <v>446</v>
      </c>
      <c r="C202" s="1">
        <v>157.67000000000002</v>
      </c>
    </row>
    <row r="203" spans="2:3" x14ac:dyDescent="0.2">
      <c r="B203" t="s">
        <v>835</v>
      </c>
      <c r="C203" s="1">
        <v>892.44</v>
      </c>
    </row>
    <row r="204" spans="2:3" x14ac:dyDescent="0.2">
      <c r="B204" t="s">
        <v>804</v>
      </c>
      <c r="C204" s="1">
        <v>240.3</v>
      </c>
    </row>
    <row r="205" spans="2:3" x14ac:dyDescent="0.2">
      <c r="B205" t="s">
        <v>711</v>
      </c>
      <c r="C205" s="1">
        <v>76.900000000000006</v>
      </c>
    </row>
    <row r="206" spans="2:3" x14ac:dyDescent="0.2">
      <c r="B206" t="s">
        <v>203</v>
      </c>
      <c r="C206" s="1">
        <v>887.84</v>
      </c>
    </row>
    <row r="207" spans="2:3" x14ac:dyDescent="0.2">
      <c r="B207" t="s">
        <v>625</v>
      </c>
      <c r="C207" s="1">
        <v>114.55</v>
      </c>
    </row>
    <row r="208" spans="2:3" x14ac:dyDescent="0.2">
      <c r="B208" t="s">
        <v>524</v>
      </c>
      <c r="C208" s="1">
        <v>18.97</v>
      </c>
    </row>
    <row r="209" spans="2:3" x14ac:dyDescent="0.2">
      <c r="B209" t="s">
        <v>250</v>
      </c>
      <c r="C209" s="1">
        <v>153.37</v>
      </c>
    </row>
    <row r="210" spans="2:3" x14ac:dyDescent="0.2">
      <c r="B210" t="s">
        <v>862</v>
      </c>
      <c r="C210" s="1">
        <v>414.97999999999996</v>
      </c>
    </row>
    <row r="211" spans="2:3" x14ac:dyDescent="0.2">
      <c r="B211" t="s">
        <v>660</v>
      </c>
      <c r="C211" s="1">
        <v>225.82</v>
      </c>
    </row>
    <row r="212" spans="2:3" x14ac:dyDescent="0.2">
      <c r="B212" t="s">
        <v>320</v>
      </c>
      <c r="C212" s="1">
        <v>78.19</v>
      </c>
    </row>
    <row r="213" spans="2:3" x14ac:dyDescent="0.2">
      <c r="B213" t="s">
        <v>677</v>
      </c>
      <c r="C213" s="1">
        <v>105.52</v>
      </c>
    </row>
    <row r="214" spans="2:3" x14ac:dyDescent="0.2">
      <c r="B214" t="s">
        <v>451</v>
      </c>
      <c r="C214" s="1">
        <v>762.9</v>
      </c>
    </row>
    <row r="215" spans="2:3" x14ac:dyDescent="0.2">
      <c r="B215" t="s">
        <v>142</v>
      </c>
      <c r="C215" s="1">
        <v>152.6</v>
      </c>
    </row>
    <row r="216" spans="2:3" x14ac:dyDescent="0.2">
      <c r="B216" t="s">
        <v>694</v>
      </c>
      <c r="C216" s="1">
        <v>260.29999999999995</v>
      </c>
    </row>
    <row r="217" spans="2:3" x14ac:dyDescent="0.2">
      <c r="B217" t="s">
        <v>414</v>
      </c>
      <c r="C217" s="1">
        <v>71.240000000000009</v>
      </c>
    </row>
    <row r="218" spans="2:3" x14ac:dyDescent="0.2">
      <c r="B218" t="s">
        <v>289</v>
      </c>
      <c r="C218" s="1">
        <v>1421.27</v>
      </c>
    </row>
    <row r="219" spans="2:3" x14ac:dyDescent="0.2">
      <c r="B219" t="s">
        <v>68</v>
      </c>
      <c r="C219" s="1">
        <v>74.23</v>
      </c>
    </row>
    <row r="220" spans="2:3" x14ac:dyDescent="0.2">
      <c r="B220" t="s">
        <v>538</v>
      </c>
      <c r="C220" s="1">
        <v>689.36</v>
      </c>
    </row>
    <row r="221" spans="2:3" x14ac:dyDescent="0.2">
      <c r="B221" t="s">
        <v>662</v>
      </c>
      <c r="C221" s="1">
        <v>338.47</v>
      </c>
    </row>
    <row r="222" spans="2:3" x14ac:dyDescent="0.2">
      <c r="B222" t="s">
        <v>510</v>
      </c>
      <c r="C222" s="1">
        <v>663.32999999999993</v>
      </c>
    </row>
    <row r="223" spans="2:3" x14ac:dyDescent="0.2">
      <c r="B223" t="s">
        <v>638</v>
      </c>
      <c r="C223" s="1">
        <v>129.19999999999999</v>
      </c>
    </row>
    <row r="224" spans="2:3" x14ac:dyDescent="0.2">
      <c r="B224" t="s">
        <v>618</v>
      </c>
      <c r="C224" s="1">
        <v>565.51</v>
      </c>
    </row>
    <row r="225" spans="2:3" x14ac:dyDescent="0.2">
      <c r="B225" t="s">
        <v>3170</v>
      </c>
      <c r="C225" s="1">
        <v>583.72</v>
      </c>
    </row>
    <row r="226" spans="2:3" x14ac:dyDescent="0.2">
      <c r="B226" t="s">
        <v>731</v>
      </c>
      <c r="C226" s="1">
        <v>85.69</v>
      </c>
    </row>
    <row r="227" spans="2:3" x14ac:dyDescent="0.2">
      <c r="B227" t="s">
        <v>796</v>
      </c>
      <c r="C227" s="1">
        <v>998.09000000000015</v>
      </c>
    </row>
    <row r="228" spans="2:3" x14ac:dyDescent="0.2">
      <c r="B228" t="s">
        <v>860</v>
      </c>
      <c r="C228" s="1">
        <v>60.01</v>
      </c>
    </row>
    <row r="229" spans="2:3" x14ac:dyDescent="0.2">
      <c r="B229" t="s">
        <v>813</v>
      </c>
      <c r="C229" s="1">
        <v>110.74</v>
      </c>
    </row>
    <row r="230" spans="2:3" x14ac:dyDescent="0.2">
      <c r="B230" t="s">
        <v>11652</v>
      </c>
      <c r="C230" s="1">
        <v>575.88</v>
      </c>
    </row>
    <row r="231" spans="2:3" x14ac:dyDescent="0.2">
      <c r="B231" t="s">
        <v>2850</v>
      </c>
      <c r="C231" s="1">
        <v>1211.93</v>
      </c>
    </row>
    <row r="232" spans="2:3" x14ac:dyDescent="0.2">
      <c r="B232" t="s">
        <v>2213</v>
      </c>
      <c r="C232" s="1">
        <v>21.45</v>
      </c>
    </row>
    <row r="233" spans="2:3" x14ac:dyDescent="0.2">
      <c r="B233" t="s">
        <v>926</v>
      </c>
      <c r="C233" s="1">
        <v>416.08</v>
      </c>
    </row>
    <row r="234" spans="2:3" x14ac:dyDescent="0.2">
      <c r="B234" t="s">
        <v>10479</v>
      </c>
      <c r="C234" s="1">
        <v>425.23</v>
      </c>
    </row>
    <row r="235" spans="2:3" x14ac:dyDescent="0.2">
      <c r="B235" t="s">
        <v>4128</v>
      </c>
      <c r="C235" s="1">
        <v>170.04</v>
      </c>
    </row>
    <row r="236" spans="2:3" x14ac:dyDescent="0.2">
      <c r="B236" t="s">
        <v>11560</v>
      </c>
      <c r="C236" s="1">
        <v>148.55000000000001</v>
      </c>
    </row>
    <row r="237" spans="2:3" x14ac:dyDescent="0.2">
      <c r="B237" t="s">
        <v>3427</v>
      </c>
      <c r="C237" s="1">
        <v>833.02</v>
      </c>
    </row>
    <row r="238" spans="2:3" x14ac:dyDescent="0.2">
      <c r="B238" t="s">
        <v>3343</v>
      </c>
      <c r="C238" s="1">
        <v>1702.13</v>
      </c>
    </row>
    <row r="239" spans="2:3" x14ac:dyDescent="0.2">
      <c r="B239" t="s">
        <v>8760</v>
      </c>
      <c r="C239" s="1">
        <v>177.63</v>
      </c>
    </row>
    <row r="240" spans="2:3" x14ac:dyDescent="0.2">
      <c r="B240" t="s">
        <v>10379</v>
      </c>
      <c r="C240" s="1">
        <v>499.39000000000004</v>
      </c>
    </row>
    <row r="241" spans="2:3" x14ac:dyDescent="0.2">
      <c r="B241" t="s">
        <v>13027</v>
      </c>
      <c r="C241" s="1">
        <v>89.31</v>
      </c>
    </row>
    <row r="242" spans="2:3" x14ac:dyDescent="0.2">
      <c r="B242" t="s">
        <v>4669</v>
      </c>
      <c r="C242" s="1">
        <v>234.97000000000003</v>
      </c>
    </row>
    <row r="243" spans="2:3" x14ac:dyDescent="0.2">
      <c r="B243" t="s">
        <v>1530</v>
      </c>
      <c r="C243" s="1">
        <v>325.08</v>
      </c>
    </row>
    <row r="244" spans="2:3" x14ac:dyDescent="0.2">
      <c r="B244" t="s">
        <v>1539</v>
      </c>
      <c r="C244" s="1">
        <v>254.23</v>
      </c>
    </row>
    <row r="245" spans="2:3" x14ac:dyDescent="0.2">
      <c r="B245" t="s">
        <v>11582</v>
      </c>
      <c r="C245" s="1">
        <v>129.66</v>
      </c>
    </row>
    <row r="246" spans="2:3" x14ac:dyDescent="0.2">
      <c r="B246" t="s">
        <v>1635</v>
      </c>
      <c r="C246" s="1">
        <v>981.18999999999994</v>
      </c>
    </row>
    <row r="247" spans="2:3" x14ac:dyDescent="0.2">
      <c r="B247" t="s">
        <v>1753</v>
      </c>
      <c r="C247" s="1">
        <v>278.82</v>
      </c>
    </row>
    <row r="248" spans="2:3" x14ac:dyDescent="0.2">
      <c r="B248" t="s">
        <v>6263</v>
      </c>
      <c r="C248" s="1">
        <v>333.57</v>
      </c>
    </row>
    <row r="249" spans="2:3" x14ac:dyDescent="0.2">
      <c r="B249" t="s">
        <v>1829</v>
      </c>
      <c r="C249" s="1">
        <v>588.35</v>
      </c>
    </row>
    <row r="250" spans="2:3" x14ac:dyDescent="0.2">
      <c r="B250" t="s">
        <v>1868</v>
      </c>
      <c r="C250" s="1">
        <v>352.24</v>
      </c>
    </row>
    <row r="251" spans="2:3" x14ac:dyDescent="0.2">
      <c r="B251" t="s">
        <v>13041</v>
      </c>
      <c r="C251" s="1">
        <v>758.69</v>
      </c>
    </row>
    <row r="252" spans="2:3" x14ac:dyDescent="0.2">
      <c r="B252" t="s">
        <v>2010</v>
      </c>
      <c r="C252" s="1">
        <v>399.75</v>
      </c>
    </row>
    <row r="253" spans="2:3" x14ac:dyDescent="0.2">
      <c r="B253" t="s">
        <v>11644</v>
      </c>
      <c r="C253" s="1">
        <v>207.45000000000002</v>
      </c>
    </row>
    <row r="254" spans="2:3" x14ac:dyDescent="0.2">
      <c r="B254" t="s">
        <v>7621</v>
      </c>
      <c r="C254" s="1">
        <v>42.38</v>
      </c>
    </row>
    <row r="255" spans="2:3" x14ac:dyDescent="0.2">
      <c r="B255" t="s">
        <v>5009</v>
      </c>
      <c r="C255" s="1">
        <v>140.78</v>
      </c>
    </row>
    <row r="256" spans="2:3" x14ac:dyDescent="0.2">
      <c r="B256" t="s">
        <v>6127</v>
      </c>
      <c r="C256" s="1">
        <v>480.45000000000005</v>
      </c>
    </row>
    <row r="257" spans="2:3" x14ac:dyDescent="0.2">
      <c r="B257" t="s">
        <v>5322</v>
      </c>
      <c r="C257" s="1">
        <v>460.61000000000007</v>
      </c>
    </row>
    <row r="258" spans="2:3" x14ac:dyDescent="0.2">
      <c r="B258" t="s">
        <v>11565</v>
      </c>
      <c r="C258" s="1">
        <v>166.47</v>
      </c>
    </row>
    <row r="259" spans="2:3" x14ac:dyDescent="0.2">
      <c r="B259" t="s">
        <v>2227</v>
      </c>
      <c r="C259" s="1">
        <v>785.52</v>
      </c>
    </row>
    <row r="260" spans="2:3" x14ac:dyDescent="0.2">
      <c r="B260" t="s">
        <v>2255</v>
      </c>
      <c r="C260" s="1">
        <v>919.71999999999991</v>
      </c>
    </row>
    <row r="261" spans="2:3" x14ac:dyDescent="0.2">
      <c r="B261" t="s">
        <v>2280</v>
      </c>
      <c r="C261" s="1">
        <v>74.33</v>
      </c>
    </row>
    <row r="262" spans="2:3" x14ac:dyDescent="0.2">
      <c r="B262" t="s">
        <v>13031</v>
      </c>
      <c r="C262" s="1">
        <v>231.67000000000002</v>
      </c>
    </row>
    <row r="263" spans="2:3" x14ac:dyDescent="0.2">
      <c r="B263" t="s">
        <v>3828</v>
      </c>
      <c r="C263" s="1">
        <v>452.82</v>
      </c>
    </row>
    <row r="264" spans="2:3" x14ac:dyDescent="0.2">
      <c r="B264" t="s">
        <v>2434</v>
      </c>
      <c r="C264" s="1">
        <v>154.66999999999999</v>
      </c>
    </row>
    <row r="265" spans="2:3" x14ac:dyDescent="0.2">
      <c r="B265" t="s">
        <v>8786</v>
      </c>
      <c r="C265" s="1">
        <v>330.71000000000004</v>
      </c>
    </row>
    <row r="266" spans="2:3" x14ac:dyDescent="0.2">
      <c r="B266" t="s">
        <v>2546</v>
      </c>
      <c r="C266" s="1">
        <v>377.49</v>
      </c>
    </row>
    <row r="267" spans="2:3" x14ac:dyDescent="0.2">
      <c r="B267" t="s">
        <v>2569</v>
      </c>
      <c r="C267" s="1">
        <v>687.88</v>
      </c>
    </row>
    <row r="268" spans="2:3" x14ac:dyDescent="0.2">
      <c r="B268" t="s">
        <v>4053</v>
      </c>
      <c r="C268" s="1">
        <v>145.72</v>
      </c>
    </row>
    <row r="269" spans="2:3" x14ac:dyDescent="0.2">
      <c r="B269" t="s">
        <v>4436</v>
      </c>
      <c r="C269" s="1">
        <v>932.55</v>
      </c>
    </row>
    <row r="270" spans="2:3" x14ac:dyDescent="0.2">
      <c r="B270" t="s">
        <v>3373</v>
      </c>
      <c r="C270" s="1">
        <v>203.99</v>
      </c>
    </row>
    <row r="271" spans="2:3" x14ac:dyDescent="0.2">
      <c r="B271" t="s">
        <v>2658</v>
      </c>
      <c r="C271" s="1">
        <v>17.84</v>
      </c>
    </row>
    <row r="272" spans="2:3" x14ac:dyDescent="0.2">
      <c r="B272" t="s">
        <v>2695</v>
      </c>
      <c r="C272" s="1">
        <v>632.82999999999993</v>
      </c>
    </row>
    <row r="273" spans="2:3" x14ac:dyDescent="0.2">
      <c r="B273" t="s">
        <v>2727</v>
      </c>
      <c r="C273" s="1">
        <v>480.5</v>
      </c>
    </row>
    <row r="274" spans="2:3" x14ac:dyDescent="0.2">
      <c r="B274" t="s">
        <v>5460</v>
      </c>
      <c r="C274" s="1">
        <v>1490.3399999999997</v>
      </c>
    </row>
    <row r="275" spans="2:3" x14ac:dyDescent="0.2">
      <c r="B275" t="s">
        <v>4837</v>
      </c>
      <c r="C275" s="1">
        <v>499.13</v>
      </c>
    </row>
    <row r="276" spans="2:3" x14ac:dyDescent="0.2">
      <c r="B276" t="s">
        <v>2887</v>
      </c>
      <c r="C276" s="1">
        <v>19.52</v>
      </c>
    </row>
    <row r="277" spans="2:3" x14ac:dyDescent="0.2">
      <c r="B277" t="s">
        <v>2891</v>
      </c>
      <c r="C277" s="1">
        <v>133.68</v>
      </c>
    </row>
    <row r="278" spans="2:3" x14ac:dyDescent="0.2">
      <c r="B278" t="s">
        <v>11570</v>
      </c>
      <c r="C278" s="1">
        <v>1376.38</v>
      </c>
    </row>
    <row r="279" spans="2:3" x14ac:dyDescent="0.2">
      <c r="B279" t="s">
        <v>2909</v>
      </c>
      <c r="C279" s="1">
        <v>38.17</v>
      </c>
    </row>
    <row r="280" spans="2:3" x14ac:dyDescent="0.2">
      <c r="B280" t="s">
        <v>11645</v>
      </c>
      <c r="C280" s="1">
        <v>282.09000000000003</v>
      </c>
    </row>
    <row r="281" spans="2:3" x14ac:dyDescent="0.2">
      <c r="B281" t="s">
        <v>3909</v>
      </c>
      <c r="C281" s="1">
        <v>129.4</v>
      </c>
    </row>
    <row r="282" spans="2:3" x14ac:dyDescent="0.2">
      <c r="B282" t="s">
        <v>8321</v>
      </c>
      <c r="C282" s="1">
        <v>379.84000000000003</v>
      </c>
    </row>
    <row r="283" spans="2:3" x14ac:dyDescent="0.2">
      <c r="B283" t="s">
        <v>6305</v>
      </c>
      <c r="C283" s="1">
        <v>281.52999999999997</v>
      </c>
    </row>
    <row r="284" spans="2:3" x14ac:dyDescent="0.2">
      <c r="B284" t="s">
        <v>3135</v>
      </c>
      <c r="C284" s="1">
        <v>196.5</v>
      </c>
    </row>
    <row r="285" spans="2:3" x14ac:dyDescent="0.2">
      <c r="B285" t="s">
        <v>3144</v>
      </c>
      <c r="C285" s="1">
        <v>59.96</v>
      </c>
    </row>
    <row r="286" spans="2:3" x14ac:dyDescent="0.2">
      <c r="B286" t="s">
        <v>3226</v>
      </c>
      <c r="C286" s="1">
        <v>581.80999999999995</v>
      </c>
    </row>
    <row r="287" spans="2:3" x14ac:dyDescent="0.2">
      <c r="B287" t="s">
        <v>6195</v>
      </c>
      <c r="C287" s="1">
        <v>550.65000000000009</v>
      </c>
    </row>
    <row r="288" spans="2:3" x14ac:dyDescent="0.2">
      <c r="B288" t="s">
        <v>3259</v>
      </c>
      <c r="C288" s="1">
        <v>1393.8799999999999</v>
      </c>
    </row>
    <row r="289" spans="1:3" x14ac:dyDescent="0.2">
      <c r="B289" t="s">
        <v>3921</v>
      </c>
      <c r="C289" s="1">
        <v>42.9</v>
      </c>
    </row>
    <row r="290" spans="1:3" x14ac:dyDescent="0.2">
      <c r="B290" t="s">
        <v>2912</v>
      </c>
      <c r="C290" s="1">
        <v>282.09000000000003</v>
      </c>
    </row>
    <row r="291" spans="1:3" x14ac:dyDescent="0.2">
      <c r="B291" t="s">
        <v>11563</v>
      </c>
      <c r="C291" s="1">
        <v>529.1</v>
      </c>
    </row>
    <row r="292" spans="1:3" x14ac:dyDescent="0.2">
      <c r="B292" t="s">
        <v>2805</v>
      </c>
      <c r="C292" s="1">
        <v>361.66</v>
      </c>
    </row>
    <row r="293" spans="1:3" x14ac:dyDescent="0.2">
      <c r="B293" t="s">
        <v>5473</v>
      </c>
      <c r="C293" s="1">
        <v>339.61</v>
      </c>
    </row>
    <row r="294" spans="1:3" x14ac:dyDescent="0.2">
      <c r="B294" t="s">
        <v>13983</v>
      </c>
      <c r="C294" s="1">
        <v>67.73</v>
      </c>
    </row>
    <row r="295" spans="1:3" x14ac:dyDescent="0.2">
      <c r="B295" t="s">
        <v>2196</v>
      </c>
      <c r="C295" s="1">
        <v>195.10999999999999</v>
      </c>
    </row>
    <row r="296" spans="1:3" x14ac:dyDescent="0.2">
      <c r="B296" t="s">
        <v>13075</v>
      </c>
      <c r="C296" s="1">
        <v>34.08</v>
      </c>
    </row>
    <row r="297" spans="1:3" x14ac:dyDescent="0.2">
      <c r="B297" t="s">
        <v>4716</v>
      </c>
      <c r="C297" s="1">
        <v>110.29</v>
      </c>
    </row>
    <row r="298" spans="1:3" x14ac:dyDescent="0.2">
      <c r="B298" t="s">
        <v>13074</v>
      </c>
      <c r="C298" s="1">
        <v>265.51</v>
      </c>
    </row>
    <row r="299" spans="1:3" x14ac:dyDescent="0.2">
      <c r="B299" t="s">
        <v>1384</v>
      </c>
      <c r="C299" s="1">
        <v>13.99</v>
      </c>
    </row>
    <row r="300" spans="1:3" x14ac:dyDescent="0.2">
      <c r="B300" t="s">
        <v>14052</v>
      </c>
      <c r="C300" s="1">
        <v>956.44</v>
      </c>
    </row>
    <row r="301" spans="1:3" x14ac:dyDescent="0.2">
      <c r="B301" t="s">
        <v>1906</v>
      </c>
      <c r="C301" s="1">
        <v>771.59999999999991</v>
      </c>
    </row>
    <row r="302" spans="1:3" x14ac:dyDescent="0.2">
      <c r="B302" t="s">
        <v>2376</v>
      </c>
      <c r="C302" s="1">
        <v>306.78999999999996</v>
      </c>
    </row>
    <row r="303" spans="1:3" x14ac:dyDescent="0.2">
      <c r="B303" t="s">
        <v>1770</v>
      </c>
      <c r="C303" s="1">
        <v>193.1</v>
      </c>
    </row>
    <row r="304" spans="1:3" x14ac:dyDescent="0.2">
      <c r="A304" t="s">
        <v>146</v>
      </c>
      <c r="C304" s="1">
        <v>87554.059999999969</v>
      </c>
    </row>
    <row r="305" spans="1:3" x14ac:dyDescent="0.2">
      <c r="A305" t="s">
        <v>705</v>
      </c>
      <c r="C305" s="1">
        <v>47851.55999999999</v>
      </c>
    </row>
    <row r="306" spans="1:3" x14ac:dyDescent="0.2">
      <c r="A306" t="s">
        <v>521</v>
      </c>
      <c r="C306" s="1">
        <v>41748.989999999911</v>
      </c>
    </row>
    <row r="307" spans="1:3" x14ac:dyDescent="0.2">
      <c r="A307" t="s">
        <v>130</v>
      </c>
      <c r="C307" s="1">
        <v>38097.939999999988</v>
      </c>
    </row>
    <row r="308" spans="1:3" x14ac:dyDescent="0.2">
      <c r="A308" t="s">
        <v>12978</v>
      </c>
      <c r="C308" s="1">
        <v>37859.049999999923</v>
      </c>
    </row>
    <row r="309" spans="1:3" x14ac:dyDescent="0.2">
      <c r="A309" t="s">
        <v>176</v>
      </c>
      <c r="C309" s="1">
        <v>37555.820000000007</v>
      </c>
    </row>
    <row r="310" spans="1:3" x14ac:dyDescent="0.2">
      <c r="A310" t="s">
        <v>13828</v>
      </c>
      <c r="B310" t="s">
        <v>765</v>
      </c>
      <c r="C310" s="1">
        <v>27.54</v>
      </c>
    </row>
    <row r="311" spans="1:3" x14ac:dyDescent="0.2">
      <c r="B311" t="s">
        <v>378</v>
      </c>
      <c r="C311" s="1">
        <v>155.57</v>
      </c>
    </row>
    <row r="312" spans="1:3" x14ac:dyDescent="0.2">
      <c r="B312" t="s">
        <v>219</v>
      </c>
      <c r="C312" s="1">
        <v>121.8</v>
      </c>
    </row>
    <row r="313" spans="1:3" x14ac:dyDescent="0.2">
      <c r="B313" t="s">
        <v>1155</v>
      </c>
      <c r="C313" s="1">
        <v>490.13</v>
      </c>
    </row>
    <row r="314" spans="1:3" x14ac:dyDescent="0.2">
      <c r="B314" t="s">
        <v>650</v>
      </c>
      <c r="C314" s="1">
        <v>6905.9199999999992</v>
      </c>
    </row>
    <row r="315" spans="1:3" x14ac:dyDescent="0.2">
      <c r="B315" t="s">
        <v>747</v>
      </c>
      <c r="C315" s="1">
        <v>202.26999999999998</v>
      </c>
    </row>
    <row r="316" spans="1:3" x14ac:dyDescent="0.2">
      <c r="B316" t="s">
        <v>811</v>
      </c>
      <c r="C316" s="1">
        <v>100.92</v>
      </c>
    </row>
    <row r="317" spans="1:3" x14ac:dyDescent="0.2">
      <c r="B317" t="s">
        <v>74</v>
      </c>
      <c r="C317" s="1">
        <v>154.08000000000001</v>
      </c>
    </row>
    <row r="318" spans="1:3" x14ac:dyDescent="0.2">
      <c r="B318" t="s">
        <v>501</v>
      </c>
      <c r="C318" s="1">
        <v>96.34</v>
      </c>
    </row>
    <row r="319" spans="1:3" x14ac:dyDescent="0.2">
      <c r="B319" t="s">
        <v>620</v>
      </c>
      <c r="C319" s="1">
        <v>571.31999999999994</v>
      </c>
    </row>
    <row r="320" spans="1:3" x14ac:dyDescent="0.2">
      <c r="B320" t="s">
        <v>424</v>
      </c>
      <c r="C320" s="1">
        <v>61.74</v>
      </c>
    </row>
    <row r="321" spans="2:3" x14ac:dyDescent="0.2">
      <c r="B321" t="s">
        <v>554</v>
      </c>
      <c r="C321" s="1">
        <v>28.03</v>
      </c>
    </row>
    <row r="322" spans="2:3" x14ac:dyDescent="0.2">
      <c r="B322" t="s">
        <v>1977</v>
      </c>
      <c r="C322" s="1">
        <v>731.19</v>
      </c>
    </row>
    <row r="323" spans="2:3" x14ac:dyDescent="0.2">
      <c r="B323" t="s">
        <v>715</v>
      </c>
      <c r="C323" s="1">
        <v>143.68</v>
      </c>
    </row>
    <row r="324" spans="2:3" x14ac:dyDescent="0.2">
      <c r="B324" t="s">
        <v>713</v>
      </c>
      <c r="C324" s="1">
        <v>179.64</v>
      </c>
    </row>
    <row r="325" spans="2:3" x14ac:dyDescent="0.2">
      <c r="B325" t="s">
        <v>616</v>
      </c>
      <c r="C325" s="1">
        <v>47.76</v>
      </c>
    </row>
    <row r="326" spans="2:3" x14ac:dyDescent="0.2">
      <c r="B326" t="s">
        <v>858</v>
      </c>
      <c r="C326" s="1">
        <v>470.24</v>
      </c>
    </row>
    <row r="327" spans="2:3" x14ac:dyDescent="0.2">
      <c r="B327" t="s">
        <v>550</v>
      </c>
      <c r="C327" s="1">
        <v>261.35000000000002</v>
      </c>
    </row>
    <row r="328" spans="2:3" x14ac:dyDescent="0.2">
      <c r="B328" t="s">
        <v>385</v>
      </c>
      <c r="C328" s="1">
        <v>400.36</v>
      </c>
    </row>
    <row r="329" spans="2:3" x14ac:dyDescent="0.2">
      <c r="B329" t="s">
        <v>253</v>
      </c>
      <c r="C329" s="1">
        <v>1963.05</v>
      </c>
    </row>
    <row r="330" spans="2:3" x14ac:dyDescent="0.2">
      <c r="B330" t="s">
        <v>436</v>
      </c>
      <c r="C330" s="1">
        <v>331.94</v>
      </c>
    </row>
    <row r="331" spans="2:3" x14ac:dyDescent="0.2">
      <c r="B331" t="s">
        <v>480</v>
      </c>
      <c r="C331" s="1">
        <v>224.71</v>
      </c>
    </row>
    <row r="332" spans="2:3" x14ac:dyDescent="0.2">
      <c r="B332" t="s">
        <v>499</v>
      </c>
      <c r="C332" s="1">
        <v>640.34</v>
      </c>
    </row>
    <row r="333" spans="2:3" x14ac:dyDescent="0.2">
      <c r="B333" t="s">
        <v>492</v>
      </c>
      <c r="C333" s="1">
        <v>609.64</v>
      </c>
    </row>
    <row r="334" spans="2:3" x14ac:dyDescent="0.2">
      <c r="B334" t="s">
        <v>438</v>
      </c>
      <c r="C334" s="1">
        <v>465.82</v>
      </c>
    </row>
    <row r="335" spans="2:3" x14ac:dyDescent="0.2">
      <c r="B335" t="s">
        <v>266</v>
      </c>
      <c r="C335" s="1">
        <v>1469.92</v>
      </c>
    </row>
    <row r="336" spans="2:3" x14ac:dyDescent="0.2">
      <c r="B336" t="s">
        <v>389</v>
      </c>
      <c r="C336" s="1">
        <v>175.07</v>
      </c>
    </row>
    <row r="337" spans="2:3" x14ac:dyDescent="0.2">
      <c r="B337" t="s">
        <v>2624</v>
      </c>
      <c r="C337" s="1">
        <v>35.590000000000003</v>
      </c>
    </row>
    <row r="338" spans="2:3" x14ac:dyDescent="0.2">
      <c r="B338" t="s">
        <v>696</v>
      </c>
      <c r="C338" s="1">
        <v>59.83</v>
      </c>
    </row>
    <row r="339" spans="2:3" x14ac:dyDescent="0.2">
      <c r="B339" t="s">
        <v>835</v>
      </c>
      <c r="C339" s="1">
        <v>115.9</v>
      </c>
    </row>
    <row r="340" spans="2:3" x14ac:dyDescent="0.2">
      <c r="B340" t="s">
        <v>670</v>
      </c>
      <c r="C340" s="1">
        <v>452.26</v>
      </c>
    </row>
    <row r="341" spans="2:3" x14ac:dyDescent="0.2">
      <c r="B341" t="s">
        <v>203</v>
      </c>
      <c r="C341" s="1">
        <v>129.08000000000001</v>
      </c>
    </row>
    <row r="342" spans="2:3" x14ac:dyDescent="0.2">
      <c r="B342" t="s">
        <v>250</v>
      </c>
      <c r="C342" s="1">
        <v>58.01</v>
      </c>
    </row>
    <row r="343" spans="2:3" x14ac:dyDescent="0.2">
      <c r="B343" t="s">
        <v>660</v>
      </c>
      <c r="C343" s="1">
        <v>2953.72</v>
      </c>
    </row>
    <row r="344" spans="2:3" x14ac:dyDescent="0.2">
      <c r="B344" t="s">
        <v>320</v>
      </c>
      <c r="C344" s="1">
        <v>530.04</v>
      </c>
    </row>
    <row r="345" spans="2:3" x14ac:dyDescent="0.2">
      <c r="B345" t="s">
        <v>451</v>
      </c>
      <c r="C345" s="1">
        <v>631.57999999999993</v>
      </c>
    </row>
    <row r="346" spans="2:3" x14ac:dyDescent="0.2">
      <c r="B346" t="s">
        <v>694</v>
      </c>
      <c r="C346" s="1">
        <v>107.02</v>
      </c>
    </row>
    <row r="347" spans="2:3" x14ac:dyDescent="0.2">
      <c r="B347" t="s">
        <v>289</v>
      </c>
      <c r="C347" s="1">
        <v>155.78</v>
      </c>
    </row>
    <row r="348" spans="2:3" x14ac:dyDescent="0.2">
      <c r="B348" t="s">
        <v>510</v>
      </c>
      <c r="C348" s="1">
        <v>159.17000000000002</v>
      </c>
    </row>
    <row r="349" spans="2:3" x14ac:dyDescent="0.2">
      <c r="B349" t="s">
        <v>627</v>
      </c>
      <c r="C349" s="1">
        <v>73.709999999999994</v>
      </c>
    </row>
    <row r="350" spans="2:3" x14ac:dyDescent="0.2">
      <c r="B350" t="s">
        <v>796</v>
      </c>
      <c r="C350" s="1">
        <v>91.6</v>
      </c>
    </row>
    <row r="351" spans="2:3" x14ac:dyDescent="0.2">
      <c r="B351" t="s">
        <v>2213</v>
      </c>
      <c r="C351" s="1">
        <v>42.9</v>
      </c>
    </row>
    <row r="352" spans="2:3" x14ac:dyDescent="0.2">
      <c r="B352" t="s">
        <v>3343</v>
      </c>
      <c r="C352" s="1">
        <v>257.31</v>
      </c>
    </row>
    <row r="353" spans="1:3" x14ac:dyDescent="0.2">
      <c r="B353" t="s">
        <v>4669</v>
      </c>
      <c r="C353" s="1">
        <v>234.97000000000003</v>
      </c>
    </row>
    <row r="354" spans="1:3" x14ac:dyDescent="0.2">
      <c r="B354" t="s">
        <v>1530</v>
      </c>
      <c r="C354" s="1">
        <v>362.58</v>
      </c>
    </row>
    <row r="355" spans="1:3" x14ac:dyDescent="0.2">
      <c r="B355" t="s">
        <v>11582</v>
      </c>
      <c r="C355" s="1">
        <v>87.64</v>
      </c>
    </row>
    <row r="356" spans="1:3" x14ac:dyDescent="0.2">
      <c r="B356" t="s">
        <v>1635</v>
      </c>
      <c r="C356" s="1">
        <v>86.66</v>
      </c>
    </row>
    <row r="357" spans="1:3" x14ac:dyDescent="0.2">
      <c r="B357" t="s">
        <v>13041</v>
      </c>
      <c r="C357" s="1">
        <v>758.69</v>
      </c>
    </row>
    <row r="358" spans="1:3" x14ac:dyDescent="0.2">
      <c r="B358" t="s">
        <v>2010</v>
      </c>
      <c r="C358" s="1">
        <v>449.58000000000004</v>
      </c>
    </row>
    <row r="359" spans="1:3" x14ac:dyDescent="0.2">
      <c r="B359" t="s">
        <v>5322</v>
      </c>
      <c r="C359" s="1">
        <v>118.52000000000001</v>
      </c>
    </row>
    <row r="360" spans="1:3" x14ac:dyDescent="0.2">
      <c r="B360" t="s">
        <v>2227</v>
      </c>
      <c r="C360" s="1">
        <v>457.9</v>
      </c>
    </row>
    <row r="361" spans="1:3" x14ac:dyDescent="0.2">
      <c r="B361" t="s">
        <v>2280</v>
      </c>
      <c r="C361" s="1">
        <v>96.07</v>
      </c>
    </row>
    <row r="362" spans="1:3" x14ac:dyDescent="0.2">
      <c r="B362" t="s">
        <v>4436</v>
      </c>
      <c r="C362" s="1">
        <v>36.56</v>
      </c>
    </row>
    <row r="363" spans="1:3" x14ac:dyDescent="0.2">
      <c r="B363" t="s">
        <v>5460</v>
      </c>
      <c r="C363" s="1">
        <v>1680.1599999999999</v>
      </c>
    </row>
    <row r="364" spans="1:3" x14ac:dyDescent="0.2">
      <c r="B364" t="s">
        <v>6305</v>
      </c>
      <c r="C364" s="1">
        <v>90.14</v>
      </c>
    </row>
    <row r="365" spans="1:3" x14ac:dyDescent="0.2">
      <c r="B365" t="s">
        <v>6195</v>
      </c>
      <c r="C365" s="1">
        <v>49.02</v>
      </c>
    </row>
    <row r="366" spans="1:3" x14ac:dyDescent="0.2">
      <c r="B366" t="s">
        <v>2912</v>
      </c>
      <c r="C366" s="1">
        <v>369.22999999999996</v>
      </c>
    </row>
    <row r="367" spans="1:3" x14ac:dyDescent="0.2">
      <c r="B367" t="s">
        <v>2196</v>
      </c>
      <c r="C367" s="1">
        <v>63.6</v>
      </c>
    </row>
    <row r="368" spans="1:3" x14ac:dyDescent="0.2">
      <c r="A368" t="s">
        <v>152</v>
      </c>
      <c r="C368" s="1">
        <v>22426.760000000006</v>
      </c>
    </row>
    <row r="369" spans="1:3" x14ac:dyDescent="0.2">
      <c r="A369" t="s">
        <v>268</v>
      </c>
      <c r="C369" s="1">
        <v>11805.689999999999</v>
      </c>
    </row>
    <row r="370" spans="1:3" x14ac:dyDescent="0.2">
      <c r="A370" t="s">
        <v>81</v>
      </c>
      <c r="C370" s="1">
        <v>9119.31</v>
      </c>
    </row>
    <row r="371" spans="1:3" x14ac:dyDescent="0.2">
      <c r="A371" t="s">
        <v>13082</v>
      </c>
      <c r="B371" t="s">
        <v>758</v>
      </c>
      <c r="C371" s="1">
        <v>4.97</v>
      </c>
    </row>
    <row r="372" spans="1:3" x14ac:dyDescent="0.2">
      <c r="B372" t="s">
        <v>236</v>
      </c>
      <c r="C372" s="1">
        <v>7.53</v>
      </c>
    </row>
    <row r="373" spans="1:3" x14ac:dyDescent="0.2">
      <c r="B373" t="s">
        <v>765</v>
      </c>
      <c r="C373" s="1">
        <v>25.73</v>
      </c>
    </row>
    <row r="374" spans="1:3" x14ac:dyDescent="0.2">
      <c r="B374" t="s">
        <v>298</v>
      </c>
      <c r="C374" s="1">
        <v>447.97</v>
      </c>
    </row>
    <row r="375" spans="1:3" x14ac:dyDescent="0.2">
      <c r="B375" t="s">
        <v>561</v>
      </c>
      <c r="C375" s="1">
        <v>10.56</v>
      </c>
    </row>
    <row r="376" spans="1:3" x14ac:dyDescent="0.2">
      <c r="B376" t="s">
        <v>355</v>
      </c>
      <c r="C376" s="1">
        <v>8.92</v>
      </c>
    </row>
    <row r="377" spans="1:3" x14ac:dyDescent="0.2">
      <c r="B377" t="s">
        <v>473</v>
      </c>
      <c r="C377" s="1">
        <v>67.72999999999999</v>
      </c>
    </row>
    <row r="378" spans="1:3" x14ac:dyDescent="0.2">
      <c r="B378" t="s">
        <v>532</v>
      </c>
      <c r="C378" s="1">
        <v>12.44</v>
      </c>
    </row>
    <row r="379" spans="1:3" x14ac:dyDescent="0.2">
      <c r="B379" t="s">
        <v>313</v>
      </c>
      <c r="C379" s="1">
        <v>85.25</v>
      </c>
    </row>
    <row r="380" spans="1:3" x14ac:dyDescent="0.2">
      <c r="B380" t="s">
        <v>410</v>
      </c>
      <c r="C380" s="1">
        <v>16.170000000000002</v>
      </c>
    </row>
    <row r="381" spans="1:3" x14ac:dyDescent="0.2">
      <c r="B381" t="s">
        <v>872</v>
      </c>
      <c r="C381" s="1">
        <v>32.46</v>
      </c>
    </row>
    <row r="382" spans="1:3" x14ac:dyDescent="0.2">
      <c r="B382" t="s">
        <v>631</v>
      </c>
      <c r="C382" s="1">
        <v>139.31</v>
      </c>
    </row>
    <row r="383" spans="1:3" x14ac:dyDescent="0.2">
      <c r="B383" t="s">
        <v>285</v>
      </c>
      <c r="C383" s="1">
        <v>1031.6799999999998</v>
      </c>
    </row>
    <row r="384" spans="1:3" x14ac:dyDescent="0.2">
      <c r="B384" t="s">
        <v>153</v>
      </c>
      <c r="C384" s="1">
        <v>16.260000000000002</v>
      </c>
    </row>
    <row r="385" spans="2:3" x14ac:dyDescent="0.2">
      <c r="B385" t="s">
        <v>744</v>
      </c>
      <c r="C385" s="1">
        <v>52.99</v>
      </c>
    </row>
    <row r="386" spans="2:3" x14ac:dyDescent="0.2">
      <c r="B386" t="s">
        <v>641</v>
      </c>
      <c r="C386" s="1">
        <v>26</v>
      </c>
    </row>
    <row r="387" spans="2:3" x14ac:dyDescent="0.2">
      <c r="B387" t="s">
        <v>294</v>
      </c>
      <c r="C387" s="1">
        <v>479.05000000000013</v>
      </c>
    </row>
    <row r="388" spans="2:3" x14ac:dyDescent="0.2">
      <c r="B388" t="s">
        <v>73</v>
      </c>
      <c r="C388" s="1">
        <v>4.0999999999999996</v>
      </c>
    </row>
    <row r="389" spans="2:3" x14ac:dyDescent="0.2">
      <c r="B389" t="s">
        <v>534</v>
      </c>
      <c r="C389" s="1">
        <v>59.29</v>
      </c>
    </row>
    <row r="390" spans="2:3" x14ac:dyDescent="0.2">
      <c r="B390" t="s">
        <v>372</v>
      </c>
      <c r="C390" s="1">
        <v>80.239999999999995</v>
      </c>
    </row>
    <row r="391" spans="2:3" x14ac:dyDescent="0.2">
      <c r="B391" t="s">
        <v>174</v>
      </c>
      <c r="C391" s="1">
        <v>62.61</v>
      </c>
    </row>
    <row r="392" spans="2:3" x14ac:dyDescent="0.2">
      <c r="B392" t="s">
        <v>383</v>
      </c>
      <c r="C392" s="1">
        <v>61.31</v>
      </c>
    </row>
    <row r="393" spans="2:3" x14ac:dyDescent="0.2">
      <c r="B393" t="s">
        <v>178</v>
      </c>
      <c r="C393" s="1">
        <v>354.78</v>
      </c>
    </row>
    <row r="394" spans="2:3" x14ac:dyDescent="0.2">
      <c r="B394" t="s">
        <v>245</v>
      </c>
      <c r="C394" s="1">
        <v>153.55000000000001</v>
      </c>
    </row>
    <row r="395" spans="2:3" x14ac:dyDescent="0.2">
      <c r="B395" t="s">
        <v>453</v>
      </c>
      <c r="C395" s="1">
        <v>205.27</v>
      </c>
    </row>
    <row r="396" spans="2:3" x14ac:dyDescent="0.2">
      <c r="B396" t="s">
        <v>546</v>
      </c>
      <c r="C396" s="1">
        <v>24.529999999999998</v>
      </c>
    </row>
    <row r="397" spans="2:3" x14ac:dyDescent="0.2">
      <c r="B397" t="s">
        <v>138</v>
      </c>
      <c r="C397" s="1">
        <v>580.01999999999987</v>
      </c>
    </row>
    <row r="398" spans="2:3" x14ac:dyDescent="0.2">
      <c r="B398" t="s">
        <v>609</v>
      </c>
      <c r="C398" s="1">
        <v>159.10000000000002</v>
      </c>
    </row>
    <row r="399" spans="2:3" x14ac:dyDescent="0.2">
      <c r="B399" t="s">
        <v>540</v>
      </c>
      <c r="C399" s="1">
        <v>28.08</v>
      </c>
    </row>
    <row r="400" spans="2:3" x14ac:dyDescent="0.2">
      <c r="B400" t="s">
        <v>11616</v>
      </c>
      <c r="C400" s="1">
        <v>24.5</v>
      </c>
    </row>
    <row r="401" spans="2:3" x14ac:dyDescent="0.2">
      <c r="B401" t="s">
        <v>552</v>
      </c>
      <c r="C401" s="1">
        <v>24.64</v>
      </c>
    </row>
    <row r="402" spans="2:3" x14ac:dyDescent="0.2">
      <c r="B402" t="s">
        <v>300</v>
      </c>
      <c r="C402" s="1">
        <v>9.5</v>
      </c>
    </row>
    <row r="403" spans="2:3" x14ac:dyDescent="0.2">
      <c r="B403" t="s">
        <v>728</v>
      </c>
      <c r="C403" s="1">
        <v>69.84</v>
      </c>
    </row>
    <row r="404" spans="2:3" x14ac:dyDescent="0.2">
      <c r="B404" t="s">
        <v>536</v>
      </c>
      <c r="C404" s="1">
        <v>96.28</v>
      </c>
    </row>
    <row r="405" spans="2:3" x14ac:dyDescent="0.2">
      <c r="B405" t="s">
        <v>674</v>
      </c>
      <c r="C405" s="1">
        <v>5.54</v>
      </c>
    </row>
    <row r="406" spans="2:3" x14ac:dyDescent="0.2">
      <c r="B406" t="s">
        <v>201</v>
      </c>
      <c r="C406" s="1">
        <v>55.62</v>
      </c>
    </row>
    <row r="407" spans="2:3" x14ac:dyDescent="0.2">
      <c r="B407" t="s">
        <v>612</v>
      </c>
      <c r="C407" s="1">
        <v>401.25</v>
      </c>
    </row>
    <row r="408" spans="2:3" x14ac:dyDescent="0.2">
      <c r="B408" t="s">
        <v>211</v>
      </c>
      <c r="C408" s="1">
        <v>14.84</v>
      </c>
    </row>
    <row r="409" spans="2:3" x14ac:dyDescent="0.2">
      <c r="B409" t="s">
        <v>858</v>
      </c>
      <c r="C409" s="1">
        <v>39.590000000000003</v>
      </c>
    </row>
    <row r="410" spans="2:3" x14ac:dyDescent="0.2">
      <c r="B410" t="s">
        <v>700</v>
      </c>
      <c r="C410" s="1">
        <v>145.36000000000001</v>
      </c>
    </row>
    <row r="411" spans="2:3" x14ac:dyDescent="0.2">
      <c r="B411" t="s">
        <v>385</v>
      </c>
      <c r="C411" s="1">
        <v>9.4600000000000009</v>
      </c>
    </row>
    <row r="412" spans="2:3" x14ac:dyDescent="0.2">
      <c r="B412" t="s">
        <v>529</v>
      </c>
      <c r="C412" s="1">
        <v>104.5</v>
      </c>
    </row>
    <row r="413" spans="2:3" x14ac:dyDescent="0.2">
      <c r="B413" t="s">
        <v>172</v>
      </c>
      <c r="C413" s="1">
        <v>23.33</v>
      </c>
    </row>
    <row r="414" spans="2:3" x14ac:dyDescent="0.2">
      <c r="B414" t="s">
        <v>522</v>
      </c>
      <c r="C414" s="1">
        <v>39.870000000000005</v>
      </c>
    </row>
    <row r="415" spans="2:3" x14ac:dyDescent="0.2">
      <c r="B415" t="s">
        <v>623</v>
      </c>
      <c r="C415" s="1">
        <v>5.61</v>
      </c>
    </row>
    <row r="416" spans="2:3" x14ac:dyDescent="0.2">
      <c r="B416" t="s">
        <v>499</v>
      </c>
      <c r="C416" s="1">
        <v>1401.7600000000002</v>
      </c>
    </row>
    <row r="417" spans="2:3" x14ac:dyDescent="0.2">
      <c r="B417" t="s">
        <v>460</v>
      </c>
      <c r="C417" s="1">
        <v>201.49999999999997</v>
      </c>
    </row>
    <row r="418" spans="2:3" x14ac:dyDescent="0.2">
      <c r="B418" t="s">
        <v>262</v>
      </c>
      <c r="C418" s="1">
        <v>47.66</v>
      </c>
    </row>
    <row r="419" spans="2:3" x14ac:dyDescent="0.2">
      <c r="B419" t="s">
        <v>266</v>
      </c>
      <c r="C419" s="1">
        <v>46.19</v>
      </c>
    </row>
    <row r="420" spans="2:3" x14ac:dyDescent="0.2">
      <c r="B420" t="s">
        <v>389</v>
      </c>
      <c r="C420" s="1">
        <v>-15.94</v>
      </c>
    </row>
    <row r="421" spans="2:3" x14ac:dyDescent="0.2">
      <c r="B421" t="s">
        <v>14081</v>
      </c>
      <c r="C421" s="1">
        <v>71.72</v>
      </c>
    </row>
    <row r="422" spans="2:3" x14ac:dyDescent="0.2">
      <c r="B422" t="s">
        <v>682</v>
      </c>
      <c r="C422" s="1">
        <v>25.77</v>
      </c>
    </row>
    <row r="423" spans="2:3" x14ac:dyDescent="0.2">
      <c r="B423" t="s">
        <v>243</v>
      </c>
      <c r="C423" s="1">
        <v>24.98</v>
      </c>
    </row>
    <row r="424" spans="2:3" x14ac:dyDescent="0.2">
      <c r="B424" t="s">
        <v>329</v>
      </c>
      <c r="C424" s="1">
        <v>77.17</v>
      </c>
    </row>
    <row r="425" spans="2:3" x14ac:dyDescent="0.2">
      <c r="B425" t="s">
        <v>320</v>
      </c>
      <c r="C425" s="1">
        <v>15.03</v>
      </c>
    </row>
    <row r="426" spans="2:3" x14ac:dyDescent="0.2">
      <c r="B426" t="s">
        <v>565</v>
      </c>
      <c r="C426" s="1">
        <v>158.62</v>
      </c>
    </row>
    <row r="427" spans="2:3" x14ac:dyDescent="0.2">
      <c r="B427" t="s">
        <v>451</v>
      </c>
      <c r="C427" s="1">
        <v>21.38</v>
      </c>
    </row>
    <row r="428" spans="2:3" x14ac:dyDescent="0.2">
      <c r="B428" t="s">
        <v>419</v>
      </c>
      <c r="C428" s="1">
        <v>19.559999999999999</v>
      </c>
    </row>
    <row r="429" spans="2:3" x14ac:dyDescent="0.2">
      <c r="B429" t="s">
        <v>414</v>
      </c>
      <c r="C429" s="1">
        <v>20.7</v>
      </c>
    </row>
    <row r="430" spans="2:3" x14ac:dyDescent="0.2">
      <c r="B430" t="s">
        <v>289</v>
      </c>
      <c r="C430" s="1">
        <v>-298.21999999999997</v>
      </c>
    </row>
    <row r="431" spans="2:3" x14ac:dyDescent="0.2">
      <c r="B431" t="s">
        <v>140</v>
      </c>
      <c r="C431" s="1">
        <v>130.83999999999997</v>
      </c>
    </row>
    <row r="432" spans="2:3" x14ac:dyDescent="0.2">
      <c r="B432" t="s">
        <v>627</v>
      </c>
      <c r="C432" s="1">
        <v>22.020000000000003</v>
      </c>
    </row>
    <row r="433" spans="2:3" x14ac:dyDescent="0.2">
      <c r="B433" t="s">
        <v>3170</v>
      </c>
      <c r="C433" s="1">
        <v>82.91</v>
      </c>
    </row>
    <row r="434" spans="2:3" x14ac:dyDescent="0.2">
      <c r="B434" t="s">
        <v>792</v>
      </c>
      <c r="C434" s="1">
        <v>112.25</v>
      </c>
    </row>
    <row r="435" spans="2:3" x14ac:dyDescent="0.2">
      <c r="B435" t="s">
        <v>860</v>
      </c>
      <c r="C435" s="1">
        <v>-472</v>
      </c>
    </row>
    <row r="436" spans="2:3" x14ac:dyDescent="0.2">
      <c r="B436" t="s">
        <v>813</v>
      </c>
      <c r="C436" s="1">
        <v>15.29</v>
      </c>
    </row>
    <row r="437" spans="2:3" x14ac:dyDescent="0.2">
      <c r="B437" t="s">
        <v>2850</v>
      </c>
      <c r="C437" s="1">
        <v>21.73</v>
      </c>
    </row>
    <row r="438" spans="2:3" x14ac:dyDescent="0.2">
      <c r="B438" t="s">
        <v>4128</v>
      </c>
      <c r="C438" s="1">
        <v>12.67</v>
      </c>
    </row>
    <row r="439" spans="2:3" x14ac:dyDescent="0.2">
      <c r="B439" t="s">
        <v>8760</v>
      </c>
      <c r="C439" s="1">
        <v>25.34</v>
      </c>
    </row>
    <row r="440" spans="2:3" x14ac:dyDescent="0.2">
      <c r="B440" t="s">
        <v>10379</v>
      </c>
      <c r="C440" s="1">
        <v>21.5</v>
      </c>
    </row>
    <row r="441" spans="2:3" x14ac:dyDescent="0.2">
      <c r="B441" t="s">
        <v>11582</v>
      </c>
      <c r="C441" s="1">
        <v>22.130000000000006</v>
      </c>
    </row>
    <row r="442" spans="2:3" x14ac:dyDescent="0.2">
      <c r="B442" t="s">
        <v>9928</v>
      </c>
      <c r="C442" s="1">
        <v>86.19</v>
      </c>
    </row>
    <row r="443" spans="2:3" x14ac:dyDescent="0.2">
      <c r="B443" t="s">
        <v>1635</v>
      </c>
      <c r="C443" s="1">
        <v>33.86</v>
      </c>
    </row>
    <row r="444" spans="2:3" x14ac:dyDescent="0.2">
      <c r="B444" t="s">
        <v>6144</v>
      </c>
      <c r="C444" s="1">
        <v>29.11</v>
      </c>
    </row>
    <row r="445" spans="2:3" x14ac:dyDescent="0.2">
      <c r="B445" t="s">
        <v>5322</v>
      </c>
      <c r="C445" s="1">
        <v>70.489999999999995</v>
      </c>
    </row>
    <row r="446" spans="2:3" x14ac:dyDescent="0.2">
      <c r="B446" t="s">
        <v>7501</v>
      </c>
      <c r="C446" s="1">
        <v>39.94</v>
      </c>
    </row>
    <row r="447" spans="2:3" x14ac:dyDescent="0.2">
      <c r="B447" t="s">
        <v>2434</v>
      </c>
      <c r="C447" s="1">
        <v>13.49</v>
      </c>
    </row>
    <row r="448" spans="2:3" x14ac:dyDescent="0.2">
      <c r="B448" t="s">
        <v>2546</v>
      </c>
      <c r="C448" s="1">
        <v>178.45</v>
      </c>
    </row>
    <row r="449" spans="1:3" x14ac:dyDescent="0.2">
      <c r="B449" t="s">
        <v>10670</v>
      </c>
      <c r="C449" s="1">
        <v>41.62</v>
      </c>
    </row>
    <row r="450" spans="1:3" x14ac:dyDescent="0.2">
      <c r="B450" t="s">
        <v>3373</v>
      </c>
      <c r="C450" s="1">
        <v>61.86</v>
      </c>
    </row>
    <row r="451" spans="1:3" x14ac:dyDescent="0.2">
      <c r="B451" t="s">
        <v>2727</v>
      </c>
      <c r="C451" s="1">
        <v>35.99</v>
      </c>
    </row>
    <row r="452" spans="1:3" x14ac:dyDescent="0.2">
      <c r="B452" t="s">
        <v>5460</v>
      </c>
      <c r="C452" s="1">
        <v>3.66</v>
      </c>
    </row>
    <row r="453" spans="1:3" x14ac:dyDescent="0.2">
      <c r="B453" t="s">
        <v>2791</v>
      </c>
      <c r="C453" s="1">
        <v>0.53</v>
      </c>
    </row>
    <row r="454" spans="1:3" x14ac:dyDescent="0.2">
      <c r="B454" t="s">
        <v>6845</v>
      </c>
      <c r="C454" s="1">
        <v>43.13</v>
      </c>
    </row>
    <row r="455" spans="1:3" x14ac:dyDescent="0.2">
      <c r="B455" t="s">
        <v>11563</v>
      </c>
      <c r="C455" s="1">
        <v>7.04</v>
      </c>
    </row>
    <row r="456" spans="1:3" x14ac:dyDescent="0.2">
      <c r="B456" t="s">
        <v>2805</v>
      </c>
      <c r="C456" s="1">
        <v>37</v>
      </c>
    </row>
    <row r="457" spans="1:3" x14ac:dyDescent="0.2">
      <c r="B457" t="s">
        <v>11571</v>
      </c>
      <c r="C457" s="1">
        <v>57.8</v>
      </c>
    </row>
    <row r="458" spans="1:3" x14ac:dyDescent="0.2">
      <c r="B458" t="s">
        <v>5473</v>
      </c>
      <c r="C458" s="1">
        <v>45.99</v>
      </c>
    </row>
    <row r="459" spans="1:3" x14ac:dyDescent="0.2">
      <c r="B459" t="s">
        <v>4716</v>
      </c>
      <c r="C459" s="1">
        <v>260.16000000000003</v>
      </c>
    </row>
    <row r="460" spans="1:3" x14ac:dyDescent="0.2">
      <c r="B460" t="s">
        <v>1906</v>
      </c>
      <c r="C460" s="1">
        <v>127.18</v>
      </c>
    </row>
    <row r="461" spans="1:3" x14ac:dyDescent="0.2">
      <c r="B461" t="s">
        <v>2376</v>
      </c>
      <c r="C461" s="1">
        <v>36.700000000000003</v>
      </c>
    </row>
    <row r="462" spans="1:3" x14ac:dyDescent="0.2">
      <c r="B462" t="s">
        <v>2717</v>
      </c>
      <c r="C462" s="1">
        <v>38.549999999999997</v>
      </c>
    </row>
    <row r="463" spans="1:3" x14ac:dyDescent="0.2">
      <c r="A463" t="s">
        <v>106</v>
      </c>
      <c r="C463" s="1">
        <v>7073.9000000000005</v>
      </c>
    </row>
    <row r="464" spans="1:3" x14ac:dyDescent="0.2">
      <c r="A464" t="s">
        <v>90</v>
      </c>
      <c r="C464" s="1">
        <v>3737.05</v>
      </c>
    </row>
    <row r="465" spans="1:3" x14ac:dyDescent="0.2">
      <c r="A465" t="s">
        <v>12979</v>
      </c>
      <c r="C465" s="1">
        <v>3047.57</v>
      </c>
    </row>
    <row r="466" spans="1:3" x14ac:dyDescent="0.2">
      <c r="A466" t="s">
        <v>13852</v>
      </c>
      <c r="B466" t="s">
        <v>410</v>
      </c>
      <c r="C466" s="1">
        <v>463.62</v>
      </c>
    </row>
    <row r="467" spans="1:3" x14ac:dyDescent="0.2">
      <c r="B467" t="s">
        <v>747</v>
      </c>
      <c r="C467" s="1">
        <v>197.07</v>
      </c>
    </row>
    <row r="468" spans="1:3" x14ac:dyDescent="0.2">
      <c r="B468" t="s">
        <v>606</v>
      </c>
      <c r="C468" s="1">
        <v>347.49</v>
      </c>
    </row>
    <row r="469" spans="1:3" x14ac:dyDescent="0.2">
      <c r="B469" t="s">
        <v>172</v>
      </c>
      <c r="C469" s="1">
        <v>154.80000000000001</v>
      </c>
    </row>
    <row r="470" spans="1:3" x14ac:dyDescent="0.2">
      <c r="B470" t="s">
        <v>623</v>
      </c>
      <c r="C470" s="1">
        <v>142.35</v>
      </c>
    </row>
    <row r="471" spans="1:3" x14ac:dyDescent="0.2">
      <c r="B471" t="s">
        <v>11652</v>
      </c>
      <c r="C471" s="1">
        <v>365.48</v>
      </c>
    </row>
    <row r="472" spans="1:3" x14ac:dyDescent="0.2">
      <c r="B472" t="s">
        <v>11584</v>
      </c>
      <c r="C472" s="1">
        <v>309.46999999999997</v>
      </c>
    </row>
    <row r="473" spans="1:3" x14ac:dyDescent="0.2">
      <c r="B473" t="s">
        <v>4053</v>
      </c>
      <c r="C473" s="1">
        <v>177.92000000000002</v>
      </c>
    </row>
    <row r="474" spans="1:3" x14ac:dyDescent="0.2">
      <c r="B474" t="s">
        <v>5473</v>
      </c>
      <c r="C474" s="1">
        <v>74.790000000000006</v>
      </c>
    </row>
    <row r="475" spans="1:3" x14ac:dyDescent="0.2">
      <c r="A475" t="s">
        <v>91</v>
      </c>
      <c r="C475" s="1">
        <v>1991.8700000000001</v>
      </c>
    </row>
    <row r="476" spans="1:3" x14ac:dyDescent="0.2">
      <c r="A476" t="s">
        <v>318</v>
      </c>
      <c r="C476" s="1">
        <v>957.87</v>
      </c>
    </row>
    <row r="477" spans="1:3" x14ac:dyDescent="0.2">
      <c r="A477" t="s">
        <v>100</v>
      </c>
      <c r="C477" s="1">
        <v>705.86</v>
      </c>
    </row>
    <row r="478" spans="1:3" x14ac:dyDescent="0.2">
      <c r="A478" t="s">
        <v>584</v>
      </c>
      <c r="C478" s="1">
        <v>454.65</v>
      </c>
    </row>
    <row r="479" spans="1:3" x14ac:dyDescent="0.2">
      <c r="A479" t="s">
        <v>120</v>
      </c>
      <c r="C479" s="1">
        <v>296.93</v>
      </c>
    </row>
    <row r="480" spans="1:3" x14ac:dyDescent="0.2">
      <c r="A480" t="s">
        <v>817</v>
      </c>
      <c r="C480" s="1">
        <v>195.43</v>
      </c>
    </row>
    <row r="481" spans="1:3" x14ac:dyDescent="0.2">
      <c r="A481" t="s">
        <v>171</v>
      </c>
      <c r="C481" s="1">
        <v>118.63</v>
      </c>
    </row>
    <row r="482" spans="1:3" x14ac:dyDescent="0.2">
      <c r="A482" t="s">
        <v>14353</v>
      </c>
      <c r="B482" t="s">
        <v>510</v>
      </c>
      <c r="C482" s="1">
        <v>54</v>
      </c>
    </row>
    <row r="483" spans="1:3" x14ac:dyDescent="0.2">
      <c r="B483" t="s">
        <v>1893</v>
      </c>
      <c r="C483" s="1">
        <v>14.36</v>
      </c>
    </row>
    <row r="484" spans="1:3" x14ac:dyDescent="0.2">
      <c r="A484" t="s">
        <v>605</v>
      </c>
      <c r="C484" s="1">
        <v>33.409999999999997</v>
      </c>
    </row>
    <row r="485" spans="1:3" x14ac:dyDescent="0.2">
      <c r="A485" t="s">
        <v>449</v>
      </c>
      <c r="C485" s="1">
        <v>0</v>
      </c>
    </row>
    <row r="486" spans="1:3" x14ac:dyDescent="0.2">
      <c r="A486" t="s">
        <v>61</v>
      </c>
      <c r="C486" s="1">
        <v>1034420.5899999999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8B42B-BE6B-4412-A89C-31763A56BCF5}">
  <dimension ref="A3:B32"/>
  <sheetViews>
    <sheetView workbookViewId="0">
      <selection activeCell="B16" sqref="B16"/>
    </sheetView>
  </sheetViews>
  <sheetFormatPr defaultRowHeight="12.75" x14ac:dyDescent="0.2"/>
  <cols>
    <col min="1" max="1" width="23.28515625" bestFit="1" customWidth="1"/>
    <col min="2" max="2" width="16.28515625" bestFit="1" customWidth="1"/>
  </cols>
  <sheetData>
    <row r="3" spans="1:2" x14ac:dyDescent="0.2">
      <c r="A3" s="37" t="s">
        <v>11650</v>
      </c>
      <c r="B3" t="s">
        <v>11651</v>
      </c>
    </row>
    <row r="4" spans="1:2" x14ac:dyDescent="0.2">
      <c r="A4" t="s">
        <v>13030</v>
      </c>
      <c r="B4">
        <v>765</v>
      </c>
    </row>
    <row r="5" spans="1:2" x14ac:dyDescent="0.2">
      <c r="A5" t="s">
        <v>71</v>
      </c>
      <c r="B5">
        <v>741</v>
      </c>
    </row>
    <row r="6" spans="1:2" x14ac:dyDescent="0.2">
      <c r="A6" t="s">
        <v>521</v>
      </c>
      <c r="B6">
        <v>366</v>
      </c>
    </row>
    <row r="7" spans="1:2" x14ac:dyDescent="0.2">
      <c r="A7" t="s">
        <v>12978</v>
      </c>
      <c r="B7">
        <v>327</v>
      </c>
    </row>
    <row r="8" spans="1:2" x14ac:dyDescent="0.2">
      <c r="A8" t="s">
        <v>13082</v>
      </c>
      <c r="B8">
        <v>264</v>
      </c>
    </row>
    <row r="9" spans="1:2" x14ac:dyDescent="0.2">
      <c r="A9" t="s">
        <v>146</v>
      </c>
      <c r="B9">
        <v>219</v>
      </c>
    </row>
    <row r="10" spans="1:2" x14ac:dyDescent="0.2">
      <c r="A10" t="s">
        <v>13870</v>
      </c>
      <c r="B10">
        <v>186</v>
      </c>
    </row>
    <row r="11" spans="1:2" x14ac:dyDescent="0.2">
      <c r="A11" t="s">
        <v>13828</v>
      </c>
      <c r="B11">
        <v>153</v>
      </c>
    </row>
    <row r="12" spans="1:2" x14ac:dyDescent="0.2">
      <c r="A12" t="s">
        <v>268</v>
      </c>
      <c r="B12">
        <v>137</v>
      </c>
    </row>
    <row r="13" spans="1:2" x14ac:dyDescent="0.2">
      <c r="A13" t="s">
        <v>705</v>
      </c>
      <c r="B13">
        <v>115</v>
      </c>
    </row>
    <row r="14" spans="1:2" x14ac:dyDescent="0.2">
      <c r="A14" t="s">
        <v>152</v>
      </c>
      <c r="B14">
        <v>106</v>
      </c>
    </row>
    <row r="15" spans="1:2" x14ac:dyDescent="0.2">
      <c r="A15" t="s">
        <v>130</v>
      </c>
      <c r="B15">
        <v>98</v>
      </c>
    </row>
    <row r="16" spans="1:2" x14ac:dyDescent="0.2">
      <c r="A16" t="s">
        <v>176</v>
      </c>
      <c r="B16">
        <v>97</v>
      </c>
    </row>
    <row r="17" spans="1:2" x14ac:dyDescent="0.2">
      <c r="A17" t="s">
        <v>81</v>
      </c>
      <c r="B17">
        <v>36</v>
      </c>
    </row>
    <row r="18" spans="1:2" x14ac:dyDescent="0.2">
      <c r="A18" t="s">
        <v>12979</v>
      </c>
      <c r="B18">
        <v>35</v>
      </c>
    </row>
    <row r="19" spans="1:2" x14ac:dyDescent="0.2">
      <c r="A19" t="s">
        <v>106</v>
      </c>
      <c r="B19">
        <v>35</v>
      </c>
    </row>
    <row r="20" spans="1:2" x14ac:dyDescent="0.2">
      <c r="A20" t="s">
        <v>91</v>
      </c>
      <c r="B20">
        <v>21</v>
      </c>
    </row>
    <row r="21" spans="1:2" x14ac:dyDescent="0.2">
      <c r="A21" t="s">
        <v>100</v>
      </c>
      <c r="B21">
        <v>17</v>
      </c>
    </row>
    <row r="22" spans="1:2" x14ac:dyDescent="0.2">
      <c r="A22" t="s">
        <v>13852</v>
      </c>
      <c r="B22">
        <v>15</v>
      </c>
    </row>
    <row r="23" spans="1:2" x14ac:dyDescent="0.2">
      <c r="A23" t="s">
        <v>90</v>
      </c>
      <c r="B23">
        <v>6</v>
      </c>
    </row>
    <row r="24" spans="1:2" x14ac:dyDescent="0.2">
      <c r="A24" t="s">
        <v>120</v>
      </c>
      <c r="B24">
        <v>3</v>
      </c>
    </row>
    <row r="25" spans="1:2" x14ac:dyDescent="0.2">
      <c r="A25" t="s">
        <v>14353</v>
      </c>
      <c r="B25">
        <v>3</v>
      </c>
    </row>
    <row r="26" spans="1:2" x14ac:dyDescent="0.2">
      <c r="A26" t="s">
        <v>817</v>
      </c>
      <c r="B26">
        <v>2</v>
      </c>
    </row>
    <row r="27" spans="1:2" x14ac:dyDescent="0.2">
      <c r="A27" t="s">
        <v>171</v>
      </c>
      <c r="B27">
        <v>2</v>
      </c>
    </row>
    <row r="28" spans="1:2" x14ac:dyDescent="0.2">
      <c r="A28" t="s">
        <v>318</v>
      </c>
      <c r="B28">
        <v>2</v>
      </c>
    </row>
    <row r="29" spans="1:2" x14ac:dyDescent="0.2">
      <c r="A29" t="s">
        <v>449</v>
      </c>
      <c r="B29">
        <v>1</v>
      </c>
    </row>
    <row r="30" spans="1:2" x14ac:dyDescent="0.2">
      <c r="A30" t="s">
        <v>584</v>
      </c>
      <c r="B30">
        <v>1</v>
      </c>
    </row>
    <row r="31" spans="1:2" x14ac:dyDescent="0.2">
      <c r="A31" t="s">
        <v>605</v>
      </c>
      <c r="B31">
        <v>1</v>
      </c>
    </row>
    <row r="32" spans="1:2" x14ac:dyDescent="0.2">
      <c r="A32" t="s">
        <v>61</v>
      </c>
      <c r="B32">
        <v>3754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943C-E11A-4B20-9BE1-6586D70E9585}">
  <sheetPr codeName="Sheet2">
    <outlinePr applyStyles="1"/>
  </sheetPr>
  <dimension ref="A1:O4150"/>
  <sheetViews>
    <sheetView tabSelected="1" zoomScale="90" zoomScaleNormal="90" workbookViewId="0">
      <pane ySplit="1" topLeftCell="A4078" activePane="bottomLeft" state="frozen"/>
      <selection pane="bottomLeft" activeCell="E4156" sqref="E4156"/>
    </sheetView>
  </sheetViews>
  <sheetFormatPr defaultColWidth="14.85546875" defaultRowHeight="15.75" outlineLevelCol="1" x14ac:dyDescent="0.25"/>
  <cols>
    <col min="1" max="1" width="27.42578125" style="61" bestFit="1" customWidth="1"/>
    <col min="2" max="2" width="19" style="61" bestFit="1" customWidth="1"/>
    <col min="3" max="3" width="14.140625" style="90" bestFit="1" customWidth="1"/>
    <col min="4" max="4" width="11.28515625" style="67" bestFit="1" customWidth="1"/>
    <col min="5" max="5" width="26.42578125" style="67" customWidth="1"/>
    <col min="6" max="6" width="29.28515625" style="75" customWidth="1"/>
    <col min="7" max="7" width="27.42578125" style="61" hidden="1" customWidth="1" outlineLevel="1"/>
    <col min="8" max="8" width="15.28515625" style="53" bestFit="1" customWidth="1" collapsed="1"/>
    <col min="9" max="9" width="11.7109375" style="66" bestFit="1" customWidth="1"/>
    <col min="10" max="10" width="43.5703125" style="61" bestFit="1" customWidth="1"/>
    <col min="11" max="11" width="13.140625" style="68" customWidth="1" outlineLevel="1"/>
    <col min="13" max="13" width="14" style="75" bestFit="1" customWidth="1" outlineLevel="1"/>
    <col min="14" max="14" width="12.42578125" style="66" bestFit="1" customWidth="1"/>
    <col min="15" max="15" width="17.85546875" style="61" bestFit="1" customWidth="1"/>
    <col min="16" max="16" width="26" style="65" bestFit="1" customWidth="1"/>
    <col min="17" max="16384" width="14.85546875" style="65"/>
  </cols>
  <sheetData>
    <row r="1" spans="1:15" ht="16.5" thickBot="1" x14ac:dyDescent="0.3">
      <c r="A1" s="48" t="s">
        <v>62</v>
      </c>
      <c r="B1" s="61" t="s">
        <v>63</v>
      </c>
      <c r="C1" s="49" t="s">
        <v>876</v>
      </c>
      <c r="D1" s="62" t="s">
        <v>877</v>
      </c>
      <c r="E1" s="63" t="s">
        <v>11650</v>
      </c>
      <c r="F1" s="64" t="s">
        <v>14338</v>
      </c>
      <c r="G1" s="63" t="s">
        <v>67</v>
      </c>
      <c r="H1" s="63" t="s">
        <v>64</v>
      </c>
      <c r="I1" s="64" t="s">
        <v>65</v>
      </c>
      <c r="J1" s="63" t="s">
        <v>66</v>
      </c>
      <c r="K1" s="62" t="s">
        <v>13876</v>
      </c>
      <c r="L1" s="65"/>
      <c r="M1" s="65"/>
      <c r="N1" s="65"/>
      <c r="O1" s="65"/>
    </row>
    <row r="2" spans="1:15" hidden="1" x14ac:dyDescent="0.25">
      <c r="A2" s="61" t="s">
        <v>466</v>
      </c>
      <c r="B2" s="61" t="s">
        <v>467</v>
      </c>
      <c r="C2" s="50">
        <v>357.08</v>
      </c>
      <c r="D2" s="66">
        <v>45274</v>
      </c>
      <c r="E2" s="61" t="s">
        <v>130</v>
      </c>
      <c r="F2" s="61"/>
      <c r="G2" s="61" t="e">
        <f>VLOOKUP(Corrections[[#This Row],[Employee]],'[1]Management Hierarchy Report'!$A$2:$C$3607, 3, 0)</f>
        <v>#N/A</v>
      </c>
      <c r="H2" s="61" t="e">
        <f>IF(#REF!&gt;=20,"Sent Back", "Removed")</f>
        <v>#REF!</v>
      </c>
      <c r="I2" s="61" t="s">
        <v>70</v>
      </c>
      <c r="J2" s="67" t="e">
        <f>VLOOKUP(Corrections[[#This Row],[Employee]],[1]!Expense_Data[#Data],14,0)</f>
        <v>#N/A</v>
      </c>
      <c r="K2" s="68">
        <v>45292</v>
      </c>
      <c r="L2" s="65"/>
      <c r="M2" s="65"/>
      <c r="N2" s="65"/>
      <c r="O2" s="65"/>
    </row>
    <row r="3" spans="1:15" hidden="1" x14ac:dyDescent="0.25">
      <c r="A3" s="61" t="s">
        <v>758</v>
      </c>
      <c r="B3" s="61" t="s">
        <v>759</v>
      </c>
      <c r="C3" s="50">
        <v>110.36</v>
      </c>
      <c r="D3" s="66">
        <v>45438</v>
      </c>
      <c r="E3" s="61" t="s">
        <v>71</v>
      </c>
      <c r="F3" s="61"/>
      <c r="G3" s="61" t="str">
        <f>VLOOKUP(Corrections[[#This Row],[Employee]],'[1]Management Hierarchy Report'!$A$2:$C$3607, 3, 0)</f>
        <v>Cory Cummings</v>
      </c>
      <c r="H3" s="61" t="e">
        <f>IF(#REF!&gt;=0.2,"Sent Back", "Removed")</f>
        <v>#REF!</v>
      </c>
      <c r="I3" s="61" t="s">
        <v>70</v>
      </c>
      <c r="J3" s="67" t="str">
        <f>VLOOKUP(Corrections[[#This Row],[Employee]],[1]!Expense_Data[#Data],14,0)</f>
        <v>SL108@tidalwaveautospa.com</v>
      </c>
      <c r="K3" s="68">
        <v>45292</v>
      </c>
      <c r="L3" s="65"/>
      <c r="M3" s="65"/>
      <c r="N3" s="65"/>
      <c r="O3" s="65"/>
    </row>
    <row r="4" spans="1:15" hidden="1" x14ac:dyDescent="0.25">
      <c r="A4" s="61" t="s">
        <v>758</v>
      </c>
      <c r="B4" s="61" t="s">
        <v>838</v>
      </c>
      <c r="C4" s="50">
        <v>178.33</v>
      </c>
      <c r="D4" s="66">
        <v>45447</v>
      </c>
      <c r="E4" s="61" t="s">
        <v>71</v>
      </c>
      <c r="F4" s="61"/>
      <c r="G4" s="61" t="str">
        <f>VLOOKUP(Corrections[[#This Row],[Employee]],'[1]Management Hierarchy Report'!$A$2:$C$3607, 3, 0)</f>
        <v>Cory Cummings</v>
      </c>
      <c r="H4" s="61" t="e">
        <f>IF(#REF!&gt;=0.2,"Sent Back", "Removed")</f>
        <v>#REF!</v>
      </c>
      <c r="I4" s="61" t="s">
        <v>70</v>
      </c>
      <c r="J4" s="61" t="str">
        <f>VLOOKUP(Corrections[[#This Row],[Employee]],[1]!Expense_Data[#Data],14,0)</f>
        <v>SL108@tidalwaveautospa.com</v>
      </c>
      <c r="K4" s="68">
        <v>45292</v>
      </c>
      <c r="L4" s="65"/>
      <c r="M4" s="65"/>
      <c r="N4" s="65"/>
      <c r="O4" s="65"/>
    </row>
    <row r="5" spans="1:15" hidden="1" x14ac:dyDescent="0.25">
      <c r="A5" s="61" t="s">
        <v>758</v>
      </c>
      <c r="B5" s="61" t="s">
        <v>13099</v>
      </c>
      <c r="C5" s="50">
        <v>72.180000000000007</v>
      </c>
      <c r="D5" s="52">
        <v>45482</v>
      </c>
      <c r="E5" s="66" t="s">
        <v>13030</v>
      </c>
      <c r="F5" s="61"/>
      <c r="G5" s="61" t="str">
        <f>VLOOKUP(Corrections[[#This Row],[Employee]],'[1]Management Hierarchy Report'!$A$2:$C$3607, 3, 0)</f>
        <v>Cory Cummings</v>
      </c>
      <c r="H5" s="61" t="s">
        <v>77</v>
      </c>
      <c r="I5" s="61" t="s">
        <v>70</v>
      </c>
      <c r="J5" s="61" t="str">
        <f>VLOOKUP(Corrections[[#This Row],[Employee]],[1]!Expense_Data[#Data],14,0)</f>
        <v>SL108@tidalwaveautospa.com</v>
      </c>
      <c r="K5" s="68">
        <v>45292</v>
      </c>
      <c r="L5" s="65"/>
      <c r="M5" s="65"/>
      <c r="N5" s="65"/>
      <c r="O5" s="65"/>
    </row>
    <row r="6" spans="1:15" hidden="1" x14ac:dyDescent="0.25">
      <c r="A6" s="61" t="s">
        <v>758</v>
      </c>
      <c r="B6" s="61" t="s">
        <v>13099</v>
      </c>
      <c r="C6" s="50">
        <v>72.180000000000007</v>
      </c>
      <c r="D6" s="66">
        <v>45482</v>
      </c>
      <c r="E6" s="61" t="s">
        <v>13030</v>
      </c>
      <c r="F6" s="61"/>
      <c r="G6" s="61" t="str">
        <f>VLOOKUP(Corrections[[#This Row],[Employee]],'[1]Management Hierarchy Report'!$A$2:$C$3607, 3, 0)</f>
        <v>Cory Cummings</v>
      </c>
      <c r="H6" s="48" t="s">
        <v>77</v>
      </c>
      <c r="I6" s="61" t="s">
        <v>70</v>
      </c>
      <c r="J6" s="61" t="str">
        <f>VLOOKUP(Corrections[[#This Row],[Employee]],[1]!Expense_Data[#Data],14,0)</f>
        <v>SL108@tidalwaveautospa.com</v>
      </c>
      <c r="K6" s="68">
        <v>45292</v>
      </c>
      <c r="L6" s="65"/>
      <c r="M6" s="65"/>
      <c r="N6" s="65"/>
      <c r="O6" s="65"/>
    </row>
    <row r="7" spans="1:15" hidden="1" x14ac:dyDescent="0.25">
      <c r="A7" s="61" t="s">
        <v>758</v>
      </c>
      <c r="B7" s="61" t="s">
        <v>13099</v>
      </c>
      <c r="C7" s="50">
        <v>72.180000000000007</v>
      </c>
      <c r="D7" s="66">
        <v>45482</v>
      </c>
      <c r="E7" s="61" t="s">
        <v>13030</v>
      </c>
      <c r="F7" s="61"/>
      <c r="G7" s="61" t="str">
        <f>VLOOKUP(Corrections[[#This Row],[Employee]],'[1]Management Hierarchy Report'!$A$2:$C$3607, 3, 0)</f>
        <v>Cory Cummings</v>
      </c>
      <c r="H7" s="48" t="s">
        <v>77</v>
      </c>
      <c r="I7" s="61" t="s">
        <v>70</v>
      </c>
      <c r="J7" s="61" t="str">
        <f>VLOOKUP(Corrections[[#This Row],[Employee]],[1]!Expense_Data[#Data],14,0)</f>
        <v>SL108@tidalwaveautospa.com</v>
      </c>
      <c r="K7" s="68">
        <v>45292</v>
      </c>
      <c r="L7" s="65"/>
      <c r="M7" s="65"/>
      <c r="N7" s="65"/>
      <c r="O7" s="65"/>
    </row>
    <row r="8" spans="1:15" hidden="1" x14ac:dyDescent="0.25">
      <c r="A8" s="61" t="s">
        <v>926</v>
      </c>
      <c r="B8" s="61" t="s">
        <v>13020</v>
      </c>
      <c r="C8" s="50">
        <v>45.3</v>
      </c>
      <c r="D8" s="66">
        <v>45467</v>
      </c>
      <c r="E8" s="61" t="s">
        <v>13030</v>
      </c>
      <c r="F8" s="61"/>
      <c r="G8" s="61" t="str">
        <f>VLOOKUP(Corrections[[#This Row],[Employee]],'[1]Management Hierarchy Report'!$A$2:$C$3607, 3, 0)</f>
        <v>Ricky Doyle</v>
      </c>
      <c r="H8" s="61" t="s">
        <v>77</v>
      </c>
      <c r="I8" s="61" t="s">
        <v>70</v>
      </c>
      <c r="J8" s="61" t="str">
        <f>VLOOKUP(Corrections[[#This Row],[Employee]],[1]!Expense_Data[#Data],14,0)</f>
        <v>SL364@tidalwaveautospa.com</v>
      </c>
      <c r="K8" s="68">
        <v>45292</v>
      </c>
      <c r="L8" s="65"/>
      <c r="M8" s="65"/>
      <c r="N8" s="65"/>
      <c r="O8" s="65"/>
    </row>
    <row r="9" spans="1:15" hidden="1" x14ac:dyDescent="0.25">
      <c r="A9" s="61" t="s">
        <v>926</v>
      </c>
      <c r="B9" s="61" t="s">
        <v>13020</v>
      </c>
      <c r="C9" s="50">
        <v>54.05</v>
      </c>
      <c r="D9" s="66">
        <v>45471</v>
      </c>
      <c r="E9" s="61" t="s">
        <v>13030</v>
      </c>
      <c r="F9" s="61"/>
      <c r="G9" s="61" t="str">
        <f>VLOOKUP(Corrections[[#This Row],[Employee]],'[1]Management Hierarchy Report'!$A$2:$C$3607, 3, 0)</f>
        <v>Ricky Doyle</v>
      </c>
      <c r="H9" s="61" t="s">
        <v>77</v>
      </c>
      <c r="I9" s="61" t="s">
        <v>70</v>
      </c>
      <c r="J9" s="61" t="str">
        <f>VLOOKUP(Corrections[[#This Row],[Employee]],[1]!Expense_Data[#Data],14,0)</f>
        <v>SL364@tidalwaveautospa.com</v>
      </c>
      <c r="K9" s="68">
        <v>45292</v>
      </c>
      <c r="L9" s="65"/>
      <c r="M9" s="65"/>
      <c r="N9" s="65"/>
      <c r="O9" s="65"/>
    </row>
    <row r="10" spans="1:15" hidden="1" x14ac:dyDescent="0.25">
      <c r="A10" s="61" t="s">
        <v>926</v>
      </c>
      <c r="B10" s="61" t="s">
        <v>13020</v>
      </c>
      <c r="C10" s="50">
        <v>39.729999999999997</v>
      </c>
      <c r="D10" s="66">
        <v>45471</v>
      </c>
      <c r="E10" s="61" t="s">
        <v>13030</v>
      </c>
      <c r="F10" s="61"/>
      <c r="G10" s="61" t="str">
        <f>VLOOKUP(Corrections[[#This Row],[Employee]],'[1]Management Hierarchy Report'!$A$2:$C$3607, 3, 0)</f>
        <v>Ricky Doyle</v>
      </c>
      <c r="H10" s="61" t="s">
        <v>77</v>
      </c>
      <c r="I10" s="61" t="s">
        <v>70</v>
      </c>
      <c r="J10" s="61" t="str">
        <f>VLOOKUP(Corrections[[#This Row],[Employee]],[1]!Expense_Data[#Data],14,0)</f>
        <v>SL364@tidalwaveautospa.com</v>
      </c>
      <c r="K10" s="68">
        <v>45292</v>
      </c>
      <c r="L10" s="65"/>
      <c r="M10" s="65"/>
      <c r="N10" s="65"/>
      <c r="O10" s="65"/>
    </row>
    <row r="11" spans="1:15" hidden="1" x14ac:dyDescent="0.25">
      <c r="A11" s="61" t="s">
        <v>926</v>
      </c>
      <c r="B11" s="61" t="s">
        <v>13020</v>
      </c>
      <c r="C11" s="50">
        <v>277</v>
      </c>
      <c r="D11" s="66">
        <v>45473</v>
      </c>
      <c r="E11" s="61" t="s">
        <v>13030</v>
      </c>
      <c r="F11" s="61"/>
      <c r="G11" s="61" t="str">
        <f>VLOOKUP(Corrections[[#This Row],[Employee]],'[1]Management Hierarchy Report'!$A$2:$C$3607, 3, 0)</f>
        <v>Ricky Doyle</v>
      </c>
      <c r="H11" s="61" t="s">
        <v>77</v>
      </c>
      <c r="I11" s="61" t="s">
        <v>70</v>
      </c>
      <c r="J11" s="61" t="str">
        <f>VLOOKUP(Corrections[[#This Row],[Employee]],[1]!Expense_Data[#Data],14,0)</f>
        <v>SL364@tidalwaveautospa.com</v>
      </c>
      <c r="K11" s="68">
        <v>45292</v>
      </c>
      <c r="L11" s="65"/>
      <c r="M11" s="65"/>
      <c r="N11" s="65"/>
      <c r="O11" s="65"/>
    </row>
    <row r="12" spans="1:15" hidden="1" x14ac:dyDescent="0.25">
      <c r="A12" s="61" t="s">
        <v>307</v>
      </c>
      <c r="B12" s="61" t="s">
        <v>308</v>
      </c>
      <c r="C12" s="50">
        <v>1574.36</v>
      </c>
      <c r="D12" s="66">
        <v>45187</v>
      </c>
      <c r="E12" s="61" t="s">
        <v>71</v>
      </c>
      <c r="F12" s="61"/>
      <c r="G12" s="61" t="e">
        <f>VLOOKUP(Corrections[[#This Row],[Employee]],'[1]Management Hierarchy Report'!$A$2:$C$3607, 3, 0)</f>
        <v>#N/A</v>
      </c>
      <c r="H12" s="61" t="s">
        <v>77</v>
      </c>
      <c r="I12" s="61" t="s">
        <v>70</v>
      </c>
      <c r="J12" s="67" t="e">
        <f>VLOOKUP(Corrections[[#This Row],[Employee]],[1]!Expense_Data[#Data],14,0)</f>
        <v>#N/A</v>
      </c>
      <c r="K12" s="68">
        <v>45292</v>
      </c>
      <c r="L12" s="65"/>
      <c r="M12" s="65"/>
      <c r="N12" s="65"/>
      <c r="O12" s="65"/>
    </row>
    <row r="13" spans="1:15" hidden="1" x14ac:dyDescent="0.25">
      <c r="A13" s="61" t="s">
        <v>307</v>
      </c>
      <c r="B13" s="61" t="s">
        <v>319</v>
      </c>
      <c r="C13" s="50">
        <v>466.48</v>
      </c>
      <c r="D13" s="66">
        <v>45202</v>
      </c>
      <c r="E13" s="61" t="s">
        <v>130</v>
      </c>
      <c r="F13" s="61"/>
      <c r="G13" s="61" t="e">
        <f>VLOOKUP(Corrections[[#This Row],[Employee]],'[1]Management Hierarchy Report'!$A$2:$C$3607, 3, 0)</f>
        <v>#N/A</v>
      </c>
      <c r="H13" s="61" t="s">
        <v>77</v>
      </c>
      <c r="I13" s="61" t="s">
        <v>70</v>
      </c>
      <c r="J13" s="67" t="e">
        <f>VLOOKUP(Corrections[[#This Row],[Employee]],[1]!Expense_Data[#Data],14,0)</f>
        <v>#N/A</v>
      </c>
      <c r="K13" s="68">
        <v>45292</v>
      </c>
      <c r="L13" s="65"/>
      <c r="M13" s="65"/>
      <c r="N13" s="65"/>
      <c r="O13" s="65"/>
    </row>
    <row r="14" spans="1:15" hidden="1" x14ac:dyDescent="0.25">
      <c r="A14" s="61" t="s">
        <v>542</v>
      </c>
      <c r="B14" s="61" t="s">
        <v>543</v>
      </c>
      <c r="C14" s="50">
        <v>2111.5100000000002</v>
      </c>
      <c r="D14" s="66">
        <v>45340</v>
      </c>
      <c r="E14" s="61" t="s">
        <v>71</v>
      </c>
      <c r="F14" s="61"/>
      <c r="G14" s="61" t="str">
        <f>VLOOKUP(Corrections[[#This Row],[Employee]],'[1]Management Hierarchy Report'!$A$2:$C$3607, 3, 0)</f>
        <v>Bruce Maxwell</v>
      </c>
      <c r="H14" s="61" t="e">
        <f>IF(#REF!&gt;=20,"Sent Back", "Removed")</f>
        <v>#REF!</v>
      </c>
      <c r="I14" s="61" t="s">
        <v>70</v>
      </c>
      <c r="J14" s="67" t="str">
        <f>VLOOKUP(Corrections[[#This Row],[Employee]],[1]!Expense_Data[#Data],14,0)</f>
        <v>abelardo.tamez@tidalwaveautospa.com</v>
      </c>
      <c r="K14" s="68">
        <v>45292</v>
      </c>
      <c r="L14" s="65"/>
      <c r="M14" s="65"/>
      <c r="N14" s="65"/>
      <c r="O14" s="65"/>
    </row>
    <row r="15" spans="1:15" hidden="1" x14ac:dyDescent="0.25">
      <c r="A15" s="61" t="s">
        <v>542</v>
      </c>
      <c r="B15" s="61" t="s">
        <v>854</v>
      </c>
      <c r="C15" s="50">
        <v>109.12</v>
      </c>
      <c r="D15" s="66">
        <v>45441</v>
      </c>
      <c r="E15" s="61" t="s">
        <v>71</v>
      </c>
      <c r="F15" s="61"/>
      <c r="G15" s="61" t="str">
        <f>VLOOKUP(Corrections[[#This Row],[Employee]],'[1]Management Hierarchy Report'!$A$2:$C$3607, 3, 0)</f>
        <v>Bruce Maxwell</v>
      </c>
      <c r="H15" s="61" t="s">
        <v>69</v>
      </c>
      <c r="I15" s="61" t="s">
        <v>70</v>
      </c>
      <c r="J15" s="61" t="str">
        <f>VLOOKUP(Corrections[[#This Row],[Employee]],[1]!Expense_Data[#Data],14,0)</f>
        <v>abelardo.tamez@tidalwaveautospa.com</v>
      </c>
      <c r="K15" s="68">
        <v>45292</v>
      </c>
      <c r="L15" s="65"/>
      <c r="M15" s="65"/>
      <c r="N15" s="65"/>
      <c r="O15" s="65"/>
    </row>
    <row r="16" spans="1:15" hidden="1" x14ac:dyDescent="0.25">
      <c r="A16" s="61" t="s">
        <v>542</v>
      </c>
      <c r="B16" s="61" t="s">
        <v>13034</v>
      </c>
      <c r="C16" s="50">
        <v>466.89</v>
      </c>
      <c r="D16" s="52">
        <v>45468</v>
      </c>
      <c r="E16" s="61" t="s">
        <v>13030</v>
      </c>
      <c r="F16" s="61"/>
      <c r="G16" s="61" t="str">
        <f>VLOOKUP(Corrections[[#This Row],[Employee]],'[1]Management Hierarchy Report'!$A$2:$C$3607, 3, 0)</f>
        <v>Bruce Maxwell</v>
      </c>
      <c r="H16" s="61" t="s">
        <v>77</v>
      </c>
      <c r="I16" s="61" t="s">
        <v>70</v>
      </c>
      <c r="J16" s="61" t="str">
        <f>VLOOKUP(Corrections[[#This Row],[Employee]],[1]!Expense_Data[#Data],14,0)</f>
        <v>abelardo.tamez@tidalwaveautospa.com</v>
      </c>
      <c r="K16" s="68">
        <v>45292</v>
      </c>
      <c r="L16" s="65"/>
      <c r="M16" s="65"/>
      <c r="N16" s="65"/>
      <c r="O16" s="65"/>
    </row>
    <row r="17" spans="1:15" hidden="1" x14ac:dyDescent="0.25">
      <c r="A17" s="61" t="s">
        <v>542</v>
      </c>
      <c r="B17" s="61" t="s">
        <v>13034</v>
      </c>
      <c r="C17" s="50">
        <v>466.89</v>
      </c>
      <c r="D17" s="66">
        <v>45468</v>
      </c>
      <c r="E17" s="61" t="s">
        <v>13030</v>
      </c>
      <c r="F17" s="61"/>
      <c r="G17" s="61" t="str">
        <f>VLOOKUP(Corrections[[#This Row],[Employee]],'[1]Management Hierarchy Report'!$A$2:$C$3607, 3, 0)</f>
        <v>Bruce Maxwell</v>
      </c>
      <c r="H17" s="48" t="s">
        <v>77</v>
      </c>
      <c r="I17" s="61" t="s">
        <v>70</v>
      </c>
      <c r="J17" s="61" t="str">
        <f>VLOOKUP(Corrections[[#This Row],[Employee]],[1]!Expense_Data[#Data],14,0)</f>
        <v>abelardo.tamez@tidalwaveautospa.com</v>
      </c>
      <c r="K17" s="68">
        <v>45292</v>
      </c>
      <c r="L17" s="65"/>
      <c r="M17" s="65"/>
      <c r="N17" s="65"/>
      <c r="O17" s="65"/>
    </row>
    <row r="18" spans="1:15" hidden="1" x14ac:dyDescent="0.25">
      <c r="A18" s="61" t="s">
        <v>542</v>
      </c>
      <c r="B18" s="61" t="s">
        <v>13034</v>
      </c>
      <c r="C18" s="50">
        <v>187.95</v>
      </c>
      <c r="D18" s="52">
        <v>45472</v>
      </c>
      <c r="E18" s="61" t="s">
        <v>13030</v>
      </c>
      <c r="F18" s="61"/>
      <c r="G18" s="61" t="str">
        <f>VLOOKUP(Corrections[[#This Row],[Employee]],'[1]Management Hierarchy Report'!$A$2:$C$3607, 3, 0)</f>
        <v>Bruce Maxwell</v>
      </c>
      <c r="H18" s="61" t="s">
        <v>77</v>
      </c>
      <c r="I18" s="61" t="s">
        <v>70</v>
      </c>
      <c r="J18" s="61" t="str">
        <f>VLOOKUP(Corrections[[#This Row],[Employee]],[1]!Expense_Data[#Data],14,0)</f>
        <v>abelardo.tamez@tidalwaveautospa.com</v>
      </c>
      <c r="K18" s="68">
        <v>45292</v>
      </c>
      <c r="L18" s="65"/>
      <c r="M18" s="65"/>
      <c r="N18" s="65"/>
      <c r="O18" s="65"/>
    </row>
    <row r="19" spans="1:15" hidden="1" x14ac:dyDescent="0.25">
      <c r="A19" s="61" t="s">
        <v>542</v>
      </c>
      <c r="B19" s="61" t="s">
        <v>13034</v>
      </c>
      <c r="C19" s="50">
        <v>187.95</v>
      </c>
      <c r="D19" s="66">
        <v>45472</v>
      </c>
      <c r="E19" s="61" t="s">
        <v>13030</v>
      </c>
      <c r="F19" s="61"/>
      <c r="G19" s="61" t="str">
        <f>VLOOKUP(Corrections[[#This Row],[Employee]],'[1]Management Hierarchy Report'!$A$2:$C$3607, 3, 0)</f>
        <v>Bruce Maxwell</v>
      </c>
      <c r="H19" s="48" t="s">
        <v>77</v>
      </c>
      <c r="I19" s="61" t="s">
        <v>70</v>
      </c>
      <c r="J19" s="61" t="str">
        <f>VLOOKUP(Corrections[[#This Row],[Employee]],[1]!Expense_Data[#Data],14,0)</f>
        <v>abelardo.tamez@tidalwaveautospa.com</v>
      </c>
      <c r="K19" s="68">
        <v>45292</v>
      </c>
      <c r="L19" s="65"/>
      <c r="M19" s="65"/>
      <c r="N19" s="65"/>
      <c r="O19" s="65"/>
    </row>
    <row r="20" spans="1:15" hidden="1" x14ac:dyDescent="0.25">
      <c r="A20" s="61" t="s">
        <v>542</v>
      </c>
      <c r="B20" s="61" t="s">
        <v>13034</v>
      </c>
      <c r="C20" s="50">
        <v>87.45</v>
      </c>
      <c r="D20" s="52">
        <v>45483</v>
      </c>
      <c r="E20" s="61" t="s">
        <v>13030</v>
      </c>
      <c r="F20" s="61"/>
      <c r="G20" s="61" t="str">
        <f>VLOOKUP(Corrections[[#This Row],[Employee]],'[1]Management Hierarchy Report'!$A$2:$C$3607, 3, 0)</f>
        <v>Bruce Maxwell</v>
      </c>
      <c r="H20" s="61" t="s">
        <v>77</v>
      </c>
      <c r="I20" s="61" t="s">
        <v>70</v>
      </c>
      <c r="J20" s="61" t="str">
        <f>VLOOKUP(Corrections[[#This Row],[Employee]],[1]!Expense_Data[#Data],14,0)</f>
        <v>abelardo.tamez@tidalwaveautospa.com</v>
      </c>
      <c r="K20" s="68">
        <v>45292</v>
      </c>
      <c r="L20" s="65"/>
      <c r="M20" s="65"/>
      <c r="N20" s="65"/>
      <c r="O20" s="65"/>
    </row>
    <row r="21" spans="1:15" hidden="1" x14ac:dyDescent="0.25">
      <c r="A21" s="61" t="s">
        <v>542</v>
      </c>
      <c r="B21" s="61" t="s">
        <v>13034</v>
      </c>
      <c r="C21" s="50">
        <v>87.45</v>
      </c>
      <c r="D21" s="66">
        <v>45483</v>
      </c>
      <c r="E21" s="61" t="s">
        <v>13030</v>
      </c>
      <c r="F21" s="61"/>
      <c r="G21" s="61" t="str">
        <f>VLOOKUP(Corrections[[#This Row],[Employee]],'[1]Management Hierarchy Report'!$A$2:$C$3607, 3, 0)</f>
        <v>Bruce Maxwell</v>
      </c>
      <c r="H21" s="48" t="s">
        <v>77</v>
      </c>
      <c r="I21" s="61" t="s">
        <v>70</v>
      </c>
      <c r="J21" s="61" t="str">
        <f>VLOOKUP(Corrections[[#This Row],[Employee]],[1]!Expense_Data[#Data],14,0)</f>
        <v>abelardo.tamez@tidalwaveautospa.com</v>
      </c>
      <c r="K21" s="68">
        <v>45292</v>
      </c>
      <c r="L21" s="65"/>
      <c r="M21" s="65"/>
      <c r="N21" s="65"/>
      <c r="O21" s="65"/>
    </row>
    <row r="22" spans="1:15" hidden="1" x14ac:dyDescent="0.25">
      <c r="A22" s="61" t="s">
        <v>850</v>
      </c>
      <c r="B22" s="61" t="s">
        <v>851</v>
      </c>
      <c r="C22" s="50">
        <v>101.15</v>
      </c>
      <c r="D22" s="66">
        <v>45457</v>
      </c>
      <c r="E22" s="61" t="s">
        <v>705</v>
      </c>
      <c r="F22" s="61"/>
      <c r="G22" s="61" t="str">
        <f>VLOOKUP(Corrections[[#This Row],[Employee]],'[1]Management Hierarchy Report'!$A$2:$C$3607, 3, 0)</f>
        <v>David Foster</v>
      </c>
      <c r="H22" s="61" t="e">
        <f>IF(#REF!&gt;=0.2,"Sent Back", "Removed")</f>
        <v>#REF!</v>
      </c>
      <c r="I22" s="61" t="s">
        <v>70</v>
      </c>
      <c r="J22" s="61" t="str">
        <f>VLOOKUP(Corrections[[#This Row],[Employee]],[1]!Expense_Data[#Data],14,0)</f>
        <v>SL7@tidalwaveautospa.com</v>
      </c>
      <c r="K22" s="68">
        <v>45292</v>
      </c>
      <c r="L22" s="65"/>
      <c r="M22" s="65"/>
      <c r="N22" s="65"/>
      <c r="O22" s="65"/>
    </row>
    <row r="23" spans="1:15" hidden="1" x14ac:dyDescent="0.25">
      <c r="A23" s="61" t="s">
        <v>947</v>
      </c>
      <c r="B23" s="61" t="s">
        <v>13000</v>
      </c>
      <c r="C23" s="50">
        <v>33.76</v>
      </c>
      <c r="D23" s="66">
        <v>45463</v>
      </c>
      <c r="E23" s="61" t="s">
        <v>13030</v>
      </c>
      <c r="F23" s="61"/>
      <c r="G23" s="61" t="str">
        <f>VLOOKUP(Corrections[[#This Row],[Employee]],'[1]Management Hierarchy Report'!$A$2:$C$3607, 3, 0)</f>
        <v>David Foster</v>
      </c>
      <c r="H23" s="61" t="s">
        <v>77</v>
      </c>
      <c r="I23" s="61" t="s">
        <v>70</v>
      </c>
      <c r="J23" s="61" t="str">
        <f>VLOOKUP(Corrections[[#This Row],[Employee]],[1]!Expense_Data[#Data],14,0)</f>
        <v>SL7@tidalwaveautospa.com</v>
      </c>
      <c r="K23" s="68">
        <v>45292</v>
      </c>
      <c r="L23" s="65"/>
      <c r="M23" s="65"/>
      <c r="N23" s="65"/>
      <c r="O23" s="65"/>
    </row>
    <row r="24" spans="1:15" hidden="1" x14ac:dyDescent="0.25">
      <c r="A24" s="61" t="s">
        <v>947</v>
      </c>
      <c r="B24" s="61" t="s">
        <v>13000</v>
      </c>
      <c r="C24" s="50">
        <v>47.21</v>
      </c>
      <c r="D24" s="66">
        <v>45467</v>
      </c>
      <c r="E24" s="61" t="s">
        <v>13030</v>
      </c>
      <c r="F24" s="61"/>
      <c r="G24" s="61" t="str">
        <f>VLOOKUP(Corrections[[#This Row],[Employee]],'[1]Management Hierarchy Report'!$A$2:$C$3607, 3, 0)</f>
        <v>David Foster</v>
      </c>
      <c r="H24" s="61" t="s">
        <v>77</v>
      </c>
      <c r="I24" s="61" t="s">
        <v>70</v>
      </c>
      <c r="J24" s="61" t="str">
        <f>VLOOKUP(Corrections[[#This Row],[Employee]],[1]!Expense_Data[#Data],14,0)</f>
        <v>SL7@tidalwaveautospa.com</v>
      </c>
      <c r="K24" s="68">
        <v>45292</v>
      </c>
      <c r="L24" s="65"/>
      <c r="M24" s="65"/>
      <c r="N24" s="65"/>
      <c r="O24" s="65"/>
    </row>
    <row r="25" spans="1:15" hidden="1" x14ac:dyDescent="0.25">
      <c r="A25" s="61" t="s">
        <v>947</v>
      </c>
      <c r="B25" s="61" t="s">
        <v>13000</v>
      </c>
      <c r="C25" s="50">
        <v>36.69</v>
      </c>
      <c r="D25" s="66">
        <v>45481</v>
      </c>
      <c r="E25" s="61" t="s">
        <v>13030</v>
      </c>
      <c r="F25" s="61"/>
      <c r="G25" s="61" t="str">
        <f>VLOOKUP(Corrections[[#This Row],[Employee]],'[1]Management Hierarchy Report'!$A$2:$C$3607, 3, 0)</f>
        <v>David Foster</v>
      </c>
      <c r="H25" s="61" t="s">
        <v>77</v>
      </c>
      <c r="I25" s="61" t="s">
        <v>70</v>
      </c>
      <c r="J25" s="61" t="str">
        <f>VLOOKUP(Corrections[[#This Row],[Employee]],[1]!Expense_Data[#Data],14,0)</f>
        <v>SL7@tidalwaveautospa.com</v>
      </c>
      <c r="K25" s="68">
        <v>45292</v>
      </c>
      <c r="L25" s="65"/>
      <c r="M25" s="65"/>
      <c r="N25" s="65"/>
      <c r="O25" s="65"/>
    </row>
    <row r="26" spans="1:15" hidden="1" x14ac:dyDescent="0.25">
      <c r="A26" s="61" t="s">
        <v>947</v>
      </c>
      <c r="B26" s="61" t="s">
        <v>13131</v>
      </c>
      <c r="C26" s="50">
        <v>59.01</v>
      </c>
      <c r="D26" s="66">
        <v>45485</v>
      </c>
      <c r="E26" s="61" t="s">
        <v>705</v>
      </c>
      <c r="F26" s="61"/>
      <c r="G26" s="61" t="str">
        <f>VLOOKUP(Corrections[[#This Row],[Employee]],'[1]Management Hierarchy Report'!$A$2:$C$3607, 3, 0)</f>
        <v>David Foster</v>
      </c>
      <c r="H26" s="48" t="s">
        <v>77</v>
      </c>
      <c r="I26" s="61" t="s">
        <v>70</v>
      </c>
      <c r="J26" s="61" t="str">
        <f>VLOOKUP(Corrections[[#This Row],[Employee]],[1]!Expense_Data[#Data],14,0)</f>
        <v>SL7@tidalwaveautospa.com</v>
      </c>
      <c r="K26" s="68">
        <v>45292</v>
      </c>
      <c r="L26" s="65"/>
      <c r="M26" s="65"/>
      <c r="N26" s="65"/>
      <c r="O26" s="65"/>
    </row>
    <row r="27" spans="1:15" hidden="1" x14ac:dyDescent="0.25">
      <c r="A27" s="61" t="s">
        <v>947</v>
      </c>
      <c r="B27" s="61" t="s">
        <v>13131</v>
      </c>
      <c r="C27" s="50">
        <v>65.13</v>
      </c>
      <c r="D27" s="66">
        <v>45487</v>
      </c>
      <c r="E27" s="61" t="s">
        <v>705</v>
      </c>
      <c r="F27" s="61"/>
      <c r="G27" s="61" t="str">
        <f>VLOOKUP(Corrections[[#This Row],[Employee]],'[1]Management Hierarchy Report'!$A$2:$C$3607, 3, 0)</f>
        <v>David Foster</v>
      </c>
      <c r="H27" s="48" t="s">
        <v>77</v>
      </c>
      <c r="I27" s="61" t="s">
        <v>70</v>
      </c>
      <c r="J27" s="61" t="str">
        <f>VLOOKUP(Corrections[[#This Row],[Employee]],[1]!Expense_Data[#Data],14,0)</f>
        <v>SL7@tidalwaveautospa.com</v>
      </c>
      <c r="K27" s="68">
        <v>45292</v>
      </c>
      <c r="L27" s="65"/>
      <c r="M27" s="65"/>
      <c r="N27" s="65"/>
      <c r="O27" s="65"/>
    </row>
    <row r="28" spans="1:15" hidden="1" x14ac:dyDescent="0.25">
      <c r="A28" s="61" t="s">
        <v>947</v>
      </c>
      <c r="B28" s="61" t="s">
        <v>13131</v>
      </c>
      <c r="C28" s="50">
        <v>63.35</v>
      </c>
      <c r="D28" s="66">
        <v>45489</v>
      </c>
      <c r="E28" s="61" t="s">
        <v>705</v>
      </c>
      <c r="F28" s="61"/>
      <c r="G28" s="61" t="str">
        <f>VLOOKUP(Corrections[[#This Row],[Employee]],'[1]Management Hierarchy Report'!$A$2:$C$3607, 3, 0)</f>
        <v>David Foster</v>
      </c>
      <c r="H28" s="48" t="s">
        <v>77</v>
      </c>
      <c r="I28" s="61" t="s">
        <v>70</v>
      </c>
      <c r="J28" s="61" t="str">
        <f>VLOOKUP(Corrections[[#This Row],[Employee]],[1]!Expense_Data[#Data],14,0)</f>
        <v>SL7@tidalwaveautospa.com</v>
      </c>
      <c r="K28" s="68">
        <v>45292</v>
      </c>
      <c r="L28" s="65"/>
      <c r="M28" s="65"/>
      <c r="N28" s="65"/>
      <c r="O28" s="65"/>
    </row>
    <row r="29" spans="1:15" hidden="1" x14ac:dyDescent="0.25">
      <c r="A29" s="61" t="s">
        <v>236</v>
      </c>
      <c r="B29" s="61" t="s">
        <v>237</v>
      </c>
      <c r="C29" s="50">
        <v>1085.71</v>
      </c>
      <c r="D29" s="66">
        <v>45176</v>
      </c>
      <c r="E29" s="61" t="s">
        <v>176</v>
      </c>
      <c r="F29" s="61"/>
      <c r="G29" s="61" t="str">
        <f>VLOOKUP(Corrections[[#This Row],[Employee]],'[1]Management Hierarchy Report'!$A$2:$C$3607, 3, 0)</f>
        <v>Michael Dodge</v>
      </c>
      <c r="H29" s="61" t="s">
        <v>77</v>
      </c>
      <c r="I29" s="61" t="s">
        <v>70</v>
      </c>
      <c r="J29" s="67" t="str">
        <f>VLOOKUP(Corrections[[#This Row],[Employee]],[1]!Expense_Data[#Data],14,0)</f>
        <v>SL39@tidalwaveautospa.com</v>
      </c>
      <c r="K29" s="68">
        <v>45292</v>
      </c>
      <c r="L29" s="65"/>
      <c r="M29" s="65"/>
      <c r="N29" s="65"/>
      <c r="O29" s="65"/>
    </row>
    <row r="30" spans="1:15" hidden="1" x14ac:dyDescent="0.25">
      <c r="A30" s="61" t="s">
        <v>236</v>
      </c>
      <c r="B30" s="61" t="s">
        <v>13080</v>
      </c>
      <c r="C30" s="50">
        <v>185.34</v>
      </c>
      <c r="D30" s="52">
        <v>45456</v>
      </c>
      <c r="E30" s="66" t="s">
        <v>146</v>
      </c>
      <c r="F30" s="61"/>
      <c r="G30" s="61" t="str">
        <f>VLOOKUP(Corrections[[#This Row],[Employee]],'[1]Management Hierarchy Report'!$A$2:$C$3607, 3, 0)</f>
        <v>Michael Dodge</v>
      </c>
      <c r="H30" s="61" t="s">
        <v>77</v>
      </c>
      <c r="I30" s="61" t="s">
        <v>70</v>
      </c>
      <c r="J30" s="61" t="str">
        <f>VLOOKUP(Corrections[[#This Row],[Employee]],[1]!Expense_Data[#Data],14,0)</f>
        <v>SL39@tidalwaveautospa.com</v>
      </c>
      <c r="K30" s="68">
        <v>45292</v>
      </c>
      <c r="L30" s="65"/>
      <c r="M30" s="65"/>
      <c r="N30" s="65"/>
      <c r="O30" s="65"/>
    </row>
    <row r="31" spans="1:15" hidden="1" x14ac:dyDescent="0.25">
      <c r="A31" s="61" t="s">
        <v>236</v>
      </c>
      <c r="B31" s="61" t="s">
        <v>13080</v>
      </c>
      <c r="C31" s="50">
        <v>185.34</v>
      </c>
      <c r="D31" s="52">
        <v>45456</v>
      </c>
      <c r="E31" s="66" t="s">
        <v>521</v>
      </c>
      <c r="F31" s="61"/>
      <c r="G31" s="61" t="str">
        <f>VLOOKUP(Corrections[[#This Row],[Employee]],'[1]Management Hierarchy Report'!$A$2:$C$3607, 3, 0)</f>
        <v>Michael Dodge</v>
      </c>
      <c r="H31" s="61" t="s">
        <v>77</v>
      </c>
      <c r="I31" s="61" t="s">
        <v>70</v>
      </c>
      <c r="J31" s="61" t="str">
        <f>VLOOKUP(Corrections[[#This Row],[Employee]],[1]!Expense_Data[#Data],14,0)</f>
        <v>SL39@tidalwaveautospa.com</v>
      </c>
      <c r="K31" s="68">
        <v>45292</v>
      </c>
      <c r="L31" s="65"/>
      <c r="M31" s="65"/>
      <c r="N31" s="65"/>
      <c r="O31" s="65"/>
    </row>
    <row r="32" spans="1:15" hidden="1" x14ac:dyDescent="0.25">
      <c r="A32" s="61" t="s">
        <v>236</v>
      </c>
      <c r="B32" s="61" t="s">
        <v>13080</v>
      </c>
      <c r="C32" s="50">
        <v>57.05</v>
      </c>
      <c r="D32" s="52">
        <v>45468</v>
      </c>
      <c r="E32" s="66" t="s">
        <v>13030</v>
      </c>
      <c r="F32" s="61"/>
      <c r="G32" s="61" t="str">
        <f>VLOOKUP(Corrections[[#This Row],[Employee]],'[1]Management Hierarchy Report'!$A$2:$C$3607, 3, 0)</f>
        <v>Michael Dodge</v>
      </c>
      <c r="H32" s="61" t="s">
        <v>77</v>
      </c>
      <c r="I32" s="61" t="s">
        <v>70</v>
      </c>
      <c r="J32" s="61" t="str">
        <f>VLOOKUP(Corrections[[#This Row],[Employee]],[1]!Expense_Data[#Data],14,0)</f>
        <v>SL39@tidalwaveautospa.com</v>
      </c>
      <c r="K32" s="68">
        <v>45292</v>
      </c>
      <c r="L32" s="65"/>
      <c r="M32" s="65"/>
      <c r="N32" s="65"/>
      <c r="O32" s="65"/>
    </row>
    <row r="33" spans="1:15" hidden="1" x14ac:dyDescent="0.25">
      <c r="A33" s="61" t="s">
        <v>236</v>
      </c>
      <c r="B33" s="61" t="s">
        <v>13080</v>
      </c>
      <c r="C33" s="50">
        <v>44.07</v>
      </c>
      <c r="D33" s="52">
        <v>45475</v>
      </c>
      <c r="E33" s="66" t="s">
        <v>13030</v>
      </c>
      <c r="F33" s="61"/>
      <c r="G33" s="61" t="str">
        <f>VLOOKUP(Corrections[[#This Row],[Employee]],'[1]Management Hierarchy Report'!$A$2:$C$3607, 3, 0)</f>
        <v>Michael Dodge</v>
      </c>
      <c r="H33" s="61" t="s">
        <v>77</v>
      </c>
      <c r="I33" s="61" t="s">
        <v>70</v>
      </c>
      <c r="J33" s="61" t="str">
        <f>VLOOKUP(Corrections[[#This Row],[Employee]],[1]!Expense_Data[#Data],14,0)</f>
        <v>SL39@tidalwaveautospa.com</v>
      </c>
      <c r="K33" s="68">
        <v>45292</v>
      </c>
      <c r="L33" s="65"/>
      <c r="M33" s="65"/>
      <c r="N33" s="65"/>
      <c r="O33" s="65"/>
    </row>
    <row r="34" spans="1:15" hidden="1" x14ac:dyDescent="0.25">
      <c r="A34" s="61" t="s">
        <v>236</v>
      </c>
      <c r="B34" s="61" t="s">
        <v>13080</v>
      </c>
      <c r="C34" s="50">
        <v>119.04</v>
      </c>
      <c r="D34" s="52">
        <v>45476</v>
      </c>
      <c r="E34" s="66" t="s">
        <v>146</v>
      </c>
      <c r="F34" s="61"/>
      <c r="G34" s="61" t="str">
        <f>VLOOKUP(Corrections[[#This Row],[Employee]],'[1]Management Hierarchy Report'!$A$2:$C$3607, 3, 0)</f>
        <v>Michael Dodge</v>
      </c>
      <c r="H34" s="61" t="s">
        <v>77</v>
      </c>
      <c r="I34" s="61" t="s">
        <v>70</v>
      </c>
      <c r="J34" s="61" t="str">
        <f>VLOOKUP(Corrections[[#This Row],[Employee]],[1]!Expense_Data[#Data],14,0)</f>
        <v>SL39@tidalwaveautospa.com</v>
      </c>
      <c r="K34" s="68">
        <v>45292</v>
      </c>
      <c r="L34" s="65"/>
      <c r="M34" s="65"/>
      <c r="N34" s="65"/>
      <c r="O34" s="65"/>
    </row>
    <row r="35" spans="1:15" hidden="1" x14ac:dyDescent="0.25">
      <c r="A35" s="61" t="s">
        <v>236</v>
      </c>
      <c r="B35" s="61" t="s">
        <v>13080</v>
      </c>
      <c r="C35" s="50">
        <v>54.34</v>
      </c>
      <c r="D35" s="52">
        <v>45476</v>
      </c>
      <c r="E35" s="66" t="s">
        <v>13030</v>
      </c>
      <c r="F35" s="61"/>
      <c r="G35" s="61" t="str">
        <f>VLOOKUP(Corrections[[#This Row],[Employee]],'[1]Management Hierarchy Report'!$A$2:$C$3607, 3, 0)</f>
        <v>Michael Dodge</v>
      </c>
      <c r="H35" s="61" t="s">
        <v>77</v>
      </c>
      <c r="I35" s="61" t="s">
        <v>70</v>
      </c>
      <c r="J35" s="61" t="str">
        <f>VLOOKUP(Corrections[[#This Row],[Employee]],[1]!Expense_Data[#Data],14,0)</f>
        <v>SL39@tidalwaveautospa.com</v>
      </c>
      <c r="K35" s="68">
        <v>45292</v>
      </c>
      <c r="L35" s="65"/>
      <c r="M35" s="65"/>
      <c r="N35" s="65"/>
      <c r="O35" s="65"/>
    </row>
    <row r="36" spans="1:15" hidden="1" x14ac:dyDescent="0.25">
      <c r="A36" s="61" t="s">
        <v>236</v>
      </c>
      <c r="B36" s="61" t="s">
        <v>13080</v>
      </c>
      <c r="C36" s="50">
        <v>90.95</v>
      </c>
      <c r="D36" s="52">
        <v>45477</v>
      </c>
      <c r="E36" s="66" t="s">
        <v>176</v>
      </c>
      <c r="F36" s="61"/>
      <c r="G36" s="61" t="str">
        <f>VLOOKUP(Corrections[[#This Row],[Employee]],'[1]Management Hierarchy Report'!$A$2:$C$3607, 3, 0)</f>
        <v>Michael Dodge</v>
      </c>
      <c r="H36" s="61" t="s">
        <v>77</v>
      </c>
      <c r="I36" s="61" t="s">
        <v>70</v>
      </c>
      <c r="J36" s="61" t="str">
        <f>VLOOKUP(Corrections[[#This Row],[Employee]],[1]!Expense_Data[#Data],14,0)</f>
        <v>SL39@tidalwaveautospa.com</v>
      </c>
      <c r="K36" s="68">
        <v>45292</v>
      </c>
      <c r="L36" s="65"/>
      <c r="M36" s="65"/>
      <c r="N36" s="65"/>
      <c r="O36" s="65"/>
    </row>
    <row r="37" spans="1:15" hidden="1" x14ac:dyDescent="0.25">
      <c r="A37" s="61" t="s">
        <v>236</v>
      </c>
      <c r="B37" s="61" t="s">
        <v>13080</v>
      </c>
      <c r="C37" s="50">
        <v>148.79</v>
      </c>
      <c r="D37" s="52">
        <v>45482</v>
      </c>
      <c r="E37" s="66" t="s">
        <v>176</v>
      </c>
      <c r="F37" s="61"/>
      <c r="G37" s="61" t="str">
        <f>VLOOKUP(Corrections[[#This Row],[Employee]],'[1]Management Hierarchy Report'!$A$2:$C$3607, 3, 0)</f>
        <v>Michael Dodge</v>
      </c>
      <c r="H37" s="61" t="s">
        <v>77</v>
      </c>
      <c r="I37" s="61" t="s">
        <v>70</v>
      </c>
      <c r="J37" s="61" t="str">
        <f>VLOOKUP(Corrections[[#This Row],[Employee]],[1]!Expense_Data[#Data],14,0)</f>
        <v>SL39@tidalwaveautospa.com</v>
      </c>
      <c r="K37" s="68">
        <v>45292</v>
      </c>
      <c r="L37" s="65"/>
      <c r="M37" s="65"/>
      <c r="N37" s="65"/>
      <c r="O37" s="65"/>
    </row>
    <row r="38" spans="1:15" hidden="1" x14ac:dyDescent="0.25">
      <c r="A38" s="61" t="s">
        <v>236</v>
      </c>
      <c r="B38" s="61" t="s">
        <v>13080</v>
      </c>
      <c r="C38" s="50">
        <v>44.7</v>
      </c>
      <c r="D38" s="52">
        <v>45484</v>
      </c>
      <c r="E38" s="66" t="s">
        <v>13030</v>
      </c>
      <c r="F38" s="61"/>
      <c r="G38" s="61" t="str">
        <f>VLOOKUP(Corrections[[#This Row],[Employee]],'[1]Management Hierarchy Report'!$A$2:$C$3607, 3, 0)</f>
        <v>Michael Dodge</v>
      </c>
      <c r="H38" s="61" t="s">
        <v>77</v>
      </c>
      <c r="I38" s="61" t="s">
        <v>70</v>
      </c>
      <c r="J38" s="61" t="str">
        <f>VLOOKUP(Corrections[[#This Row],[Employee]],[1]!Expense_Data[#Data],14,0)</f>
        <v>SL39@tidalwaveautospa.com</v>
      </c>
      <c r="K38" s="68">
        <v>45292</v>
      </c>
      <c r="L38" s="65"/>
      <c r="M38" s="65"/>
      <c r="N38" s="65"/>
      <c r="O38" s="65"/>
    </row>
    <row r="39" spans="1:15" hidden="1" x14ac:dyDescent="0.25">
      <c r="A39" s="61" t="s">
        <v>236</v>
      </c>
      <c r="B39" s="61" t="s">
        <v>13080</v>
      </c>
      <c r="C39" s="50">
        <v>106.47</v>
      </c>
      <c r="D39" s="52">
        <v>45490</v>
      </c>
      <c r="E39" s="66" t="s">
        <v>146</v>
      </c>
      <c r="F39" s="61"/>
      <c r="G39" s="61" t="str">
        <f>VLOOKUP(Corrections[[#This Row],[Employee]],'[1]Management Hierarchy Report'!$A$2:$C$3607, 3, 0)</f>
        <v>Michael Dodge</v>
      </c>
      <c r="H39" s="61" t="s">
        <v>77</v>
      </c>
      <c r="I39" s="61" t="s">
        <v>70</v>
      </c>
      <c r="J39" s="61" t="str">
        <f>VLOOKUP(Corrections[[#This Row],[Employee]],[1]!Expense_Data[#Data],14,0)</f>
        <v>SL39@tidalwaveautospa.com</v>
      </c>
      <c r="K39" s="68">
        <v>45292</v>
      </c>
      <c r="L39" s="65"/>
      <c r="M39" s="65"/>
      <c r="N39" s="65"/>
      <c r="O39" s="65"/>
    </row>
    <row r="40" spans="1:15" hidden="1" x14ac:dyDescent="0.25">
      <c r="A40" s="61" t="s">
        <v>508</v>
      </c>
      <c r="B40" s="61" t="s">
        <v>509</v>
      </c>
      <c r="C40" s="50">
        <v>410.86</v>
      </c>
      <c r="D40" s="66">
        <v>45323</v>
      </c>
      <c r="E40" s="61" t="s">
        <v>71</v>
      </c>
      <c r="F40" s="61"/>
      <c r="G40" s="61" t="str">
        <f>VLOOKUP(Corrections[[#This Row],[Employee]],'[1]Management Hierarchy Report'!$A$2:$C$3607, 3, 0)</f>
        <v>Michael Donnelly</v>
      </c>
      <c r="H40" s="61" t="e">
        <f>IF(#REF!&gt;=20,"Sent Back", "Removed")</f>
        <v>#REF!</v>
      </c>
      <c r="I40" s="61" t="s">
        <v>70</v>
      </c>
      <c r="J40" s="67" t="str">
        <f>VLOOKUP(Corrections[[#This Row],[Employee]],[1]!Expense_Data[#Data],14,0)</f>
        <v>SL212@tidalwaveautospa.com</v>
      </c>
      <c r="K40" s="68">
        <v>45292</v>
      </c>
      <c r="L40" s="65"/>
      <c r="M40" s="65"/>
      <c r="N40" s="65"/>
      <c r="O40" s="65"/>
    </row>
    <row r="41" spans="1:15" hidden="1" x14ac:dyDescent="0.25">
      <c r="A41" s="61" t="s">
        <v>508</v>
      </c>
      <c r="B41" s="61" t="s">
        <v>12976</v>
      </c>
      <c r="C41" s="50">
        <v>109.16</v>
      </c>
      <c r="D41" s="66">
        <v>45470</v>
      </c>
      <c r="E41" s="61" t="s">
        <v>71</v>
      </c>
      <c r="F41" s="61"/>
      <c r="G41" s="61" t="str">
        <f>VLOOKUP(Corrections[[#This Row],[Employee]],'[1]Management Hierarchy Report'!$A$2:$C$3607, 3, 0)</f>
        <v>Michael Donnelly</v>
      </c>
      <c r="H41" s="61" t="s">
        <v>69</v>
      </c>
      <c r="I41" s="61" t="s">
        <v>70</v>
      </c>
      <c r="J41" s="61" t="str">
        <f>VLOOKUP(Corrections[[#This Row],[Employee]],[1]!Expense_Data[#Data],14,0)</f>
        <v>SL212@tidalwaveautospa.com</v>
      </c>
      <c r="K41" s="68">
        <v>45292</v>
      </c>
      <c r="L41" s="65"/>
      <c r="M41" s="65"/>
      <c r="N41" s="65"/>
      <c r="O41" s="65"/>
    </row>
    <row r="42" spans="1:15" hidden="1" x14ac:dyDescent="0.25">
      <c r="A42" s="61" t="s">
        <v>508</v>
      </c>
      <c r="B42" s="61" t="s">
        <v>12976</v>
      </c>
      <c r="C42" s="50">
        <v>106.67</v>
      </c>
      <c r="D42" s="66">
        <v>45481</v>
      </c>
      <c r="E42" s="61" t="s">
        <v>13030</v>
      </c>
      <c r="F42" s="61"/>
      <c r="G42" s="61" t="str">
        <f>VLOOKUP(Corrections[[#This Row],[Employee]],'[1]Management Hierarchy Report'!$A$2:$C$3607, 3, 0)</f>
        <v>Michael Donnelly</v>
      </c>
      <c r="H42" s="61" t="s">
        <v>77</v>
      </c>
      <c r="I42" s="61" t="s">
        <v>70</v>
      </c>
      <c r="J42" s="61" t="str">
        <f>VLOOKUP(Corrections[[#This Row],[Employee]],[1]!Expense_Data[#Data],14,0)</f>
        <v>SL212@tidalwaveautospa.com</v>
      </c>
      <c r="K42" s="68">
        <v>45292</v>
      </c>
      <c r="L42" s="65"/>
      <c r="M42" s="65"/>
      <c r="N42" s="65"/>
      <c r="O42" s="65"/>
    </row>
    <row r="43" spans="1:15" hidden="1" x14ac:dyDescent="0.25">
      <c r="A43" s="61" t="s">
        <v>508</v>
      </c>
      <c r="B43" s="61" t="s">
        <v>12976</v>
      </c>
      <c r="C43" s="50">
        <v>106.67</v>
      </c>
      <c r="D43" s="66">
        <v>45481</v>
      </c>
      <c r="E43" s="61" t="s">
        <v>13030</v>
      </c>
      <c r="F43" s="61"/>
      <c r="G43" s="61" t="str">
        <f>VLOOKUP(Corrections[[#This Row],[Employee]],'[1]Management Hierarchy Report'!$A$2:$C$3607, 3, 0)</f>
        <v>Michael Donnelly</v>
      </c>
      <c r="H43" s="48" t="s">
        <v>77</v>
      </c>
      <c r="I43" s="61" t="s">
        <v>70</v>
      </c>
      <c r="J43" s="61" t="str">
        <f>VLOOKUP(Corrections[[#This Row],[Employee]],[1]!Expense_Data[#Data],14,0)</f>
        <v>SL212@tidalwaveautospa.com</v>
      </c>
      <c r="K43" s="68">
        <v>45292</v>
      </c>
      <c r="L43" s="65"/>
      <c r="M43" s="65"/>
      <c r="N43" s="65"/>
      <c r="O43" s="65"/>
    </row>
    <row r="44" spans="1:15" hidden="1" x14ac:dyDescent="0.25">
      <c r="A44" s="61" t="s">
        <v>508</v>
      </c>
      <c r="B44" s="61" t="s">
        <v>12976</v>
      </c>
      <c r="C44" s="50">
        <v>106.67</v>
      </c>
      <c r="D44" s="66">
        <v>45481</v>
      </c>
      <c r="E44" s="61" t="s">
        <v>13030</v>
      </c>
      <c r="F44" s="61"/>
      <c r="G44" s="61" t="str">
        <f>VLOOKUP(Corrections[[#This Row],[Employee]],'[1]Management Hierarchy Report'!$A$2:$C$3607, 3, 0)</f>
        <v>Michael Donnelly</v>
      </c>
      <c r="H44" s="48" t="s">
        <v>77</v>
      </c>
      <c r="I44" s="61" t="s">
        <v>70</v>
      </c>
      <c r="J44" s="61" t="str">
        <f>VLOOKUP(Corrections[[#This Row],[Employee]],[1]!Expense_Data[#Data],14,0)</f>
        <v>SL212@tidalwaveautospa.com</v>
      </c>
      <c r="K44" s="68">
        <v>45292</v>
      </c>
      <c r="L44" s="65"/>
      <c r="M44" s="65"/>
      <c r="N44" s="65"/>
      <c r="O44" s="65"/>
    </row>
    <row r="45" spans="1:15" hidden="1" x14ac:dyDescent="0.25">
      <c r="A45" s="61" t="s">
        <v>361</v>
      </c>
      <c r="B45" s="61" t="s">
        <v>362</v>
      </c>
      <c r="C45" s="50">
        <v>141.34</v>
      </c>
      <c r="D45" s="66">
        <v>45202</v>
      </c>
      <c r="E45" s="61" t="s">
        <v>71</v>
      </c>
      <c r="F45" s="61"/>
      <c r="G45" s="61" t="str">
        <f>VLOOKUP(Corrections[[#This Row],[Employee]],'[1]Management Hierarchy Report'!$A$2:$C$3607, 3, 0)</f>
        <v>Christopher George</v>
      </c>
      <c r="H45" s="61" t="s">
        <v>69</v>
      </c>
      <c r="I45" s="61" t="s">
        <v>70</v>
      </c>
      <c r="J45" s="67" t="str">
        <f>VLOOKUP(Corrections[[#This Row],[Employee]],[1]!Expense_Data[#Data],14,0)</f>
        <v>amanda.thompson@tidalwaveautospa.com</v>
      </c>
      <c r="K45" s="68">
        <v>45292</v>
      </c>
      <c r="L45" s="65"/>
      <c r="M45" s="65"/>
      <c r="N45" s="65"/>
      <c r="O45" s="65"/>
    </row>
    <row r="46" spans="1:15" hidden="1" x14ac:dyDescent="0.25">
      <c r="A46" s="61" t="s">
        <v>361</v>
      </c>
      <c r="B46" s="61" t="s">
        <v>362</v>
      </c>
      <c r="C46" s="69">
        <v>147.41999999999999</v>
      </c>
      <c r="D46" s="66">
        <v>45215</v>
      </c>
      <c r="E46" s="61" t="s">
        <v>71</v>
      </c>
      <c r="F46" s="61"/>
      <c r="G46" s="61" t="str">
        <f>VLOOKUP(Corrections[[#This Row],[Employee]],'[1]Management Hierarchy Report'!$A$2:$C$3607, 3, 0)</f>
        <v>Christopher George</v>
      </c>
      <c r="H46" s="61" t="s">
        <v>69</v>
      </c>
      <c r="I46" s="61" t="s">
        <v>70</v>
      </c>
      <c r="J46" s="67" t="str">
        <f>VLOOKUP(Corrections[[#This Row],[Employee]],[1]!Expense_Data[#Data],14,0)</f>
        <v>amanda.thompson@tidalwaveautospa.com</v>
      </c>
      <c r="K46" s="68">
        <v>45292</v>
      </c>
      <c r="L46" s="65"/>
      <c r="M46" s="65"/>
      <c r="N46" s="65"/>
      <c r="O46" s="65"/>
    </row>
    <row r="47" spans="1:15" hidden="1" x14ac:dyDescent="0.25">
      <c r="A47" s="61" t="s">
        <v>361</v>
      </c>
      <c r="B47" s="61" t="s">
        <v>362</v>
      </c>
      <c r="C47" s="69">
        <v>579.71</v>
      </c>
      <c r="D47" s="66">
        <v>45215</v>
      </c>
      <c r="E47" s="61" t="s">
        <v>71</v>
      </c>
      <c r="F47" s="61"/>
      <c r="G47" s="61" t="str">
        <f>VLOOKUP(Corrections[[#This Row],[Employee]],'[1]Management Hierarchy Report'!$A$2:$C$3607, 3, 0)</f>
        <v>Christopher George</v>
      </c>
      <c r="H47" s="61" t="s">
        <v>69</v>
      </c>
      <c r="I47" s="61" t="s">
        <v>70</v>
      </c>
      <c r="J47" s="67" t="str">
        <f>VLOOKUP(Corrections[[#This Row],[Employee]],[1]!Expense_Data[#Data],14,0)</f>
        <v>amanda.thompson@tidalwaveautospa.com</v>
      </c>
      <c r="K47" s="68">
        <v>45292</v>
      </c>
      <c r="L47" s="65"/>
      <c r="M47" s="65"/>
      <c r="N47" s="65"/>
      <c r="O47" s="65"/>
    </row>
    <row r="48" spans="1:15" hidden="1" x14ac:dyDescent="0.25">
      <c r="A48" s="61" t="s">
        <v>10479</v>
      </c>
      <c r="B48" s="61" t="s">
        <v>13192</v>
      </c>
      <c r="C48" s="50">
        <v>425.23</v>
      </c>
      <c r="D48" s="66">
        <v>45472</v>
      </c>
      <c r="E48" s="61" t="s">
        <v>13030</v>
      </c>
      <c r="F48" s="61"/>
      <c r="G48" s="61" t="str">
        <f>VLOOKUP(Corrections[[#This Row],[Employee]],'[1]Management Hierarchy Report'!$A$2:$C$3607, 3, 0)</f>
        <v>Derek Schillinger</v>
      </c>
      <c r="H48" s="48" t="s">
        <v>77</v>
      </c>
      <c r="I48" s="61" t="s">
        <v>70</v>
      </c>
      <c r="J48" s="61" t="str">
        <f>VLOOKUP(Corrections[[#This Row],[Employee]],[1]!Expense_Data[#Data],14,0)</f>
        <v>SL288@tidalwaveautospa.com</v>
      </c>
      <c r="K48" s="68">
        <v>45292</v>
      </c>
      <c r="L48" s="65"/>
      <c r="M48" s="65"/>
      <c r="N48" s="65"/>
      <c r="O48" s="65"/>
    </row>
    <row r="49" spans="1:15" hidden="1" x14ac:dyDescent="0.25">
      <c r="A49" s="61" t="s">
        <v>765</v>
      </c>
      <c r="B49" s="61" t="s">
        <v>766</v>
      </c>
      <c r="C49" s="50">
        <v>209.2</v>
      </c>
      <c r="D49" s="66">
        <v>45437</v>
      </c>
      <c r="E49" s="61" t="s">
        <v>130</v>
      </c>
      <c r="F49" s="61"/>
      <c r="G49" s="61" t="str">
        <f>VLOOKUP(Corrections[[#This Row],[Employee]],'[1]Management Hierarchy Report'!$A$2:$C$3607, 3, 0)</f>
        <v>Derek Schillinger</v>
      </c>
      <c r="H49" s="61" t="s">
        <v>77</v>
      </c>
      <c r="I49" s="61" t="s">
        <v>70</v>
      </c>
      <c r="J49" s="67" t="str">
        <f>VLOOKUP(Corrections[[#This Row],[Employee]],[1]!Expense_Data[#Data],14,0)</f>
        <v>SL319@tidalwaveautospa.com</v>
      </c>
      <c r="K49" s="68">
        <v>45292</v>
      </c>
      <c r="L49" s="65"/>
      <c r="M49" s="65"/>
      <c r="N49" s="65"/>
      <c r="O49" s="65"/>
    </row>
    <row r="50" spans="1:15" hidden="1" x14ac:dyDescent="0.25">
      <c r="A50" s="61" t="s">
        <v>765</v>
      </c>
      <c r="B50" s="61" t="s">
        <v>766</v>
      </c>
      <c r="C50" s="50">
        <v>73.8</v>
      </c>
      <c r="D50" s="66">
        <v>45438</v>
      </c>
      <c r="E50" s="61" t="s">
        <v>13030</v>
      </c>
      <c r="F50" s="61"/>
      <c r="G50" s="61" t="str">
        <f>VLOOKUP(Corrections[[#This Row],[Employee]],'[1]Management Hierarchy Report'!$A$2:$C$3607, 3, 0)</f>
        <v>Derek Schillinger</v>
      </c>
      <c r="H50" s="61" t="s">
        <v>77</v>
      </c>
      <c r="I50" s="61" t="s">
        <v>70</v>
      </c>
      <c r="J50" s="61" t="str">
        <f>VLOOKUP(Corrections[[#This Row],[Employee]],[1]!Expense_Data[#Data],14,0)</f>
        <v>SL319@tidalwaveautospa.com</v>
      </c>
      <c r="K50" s="68">
        <v>45292</v>
      </c>
      <c r="L50" s="65"/>
      <c r="M50" s="65"/>
      <c r="N50" s="65"/>
      <c r="O50" s="65"/>
    </row>
    <row r="51" spans="1:15" hidden="1" x14ac:dyDescent="0.25">
      <c r="A51" s="61" t="s">
        <v>765</v>
      </c>
      <c r="B51" s="61" t="s">
        <v>766</v>
      </c>
      <c r="C51" s="69">
        <v>392.22</v>
      </c>
      <c r="D51" s="66">
        <v>45441</v>
      </c>
      <c r="E51" s="61" t="s">
        <v>71</v>
      </c>
      <c r="F51" s="61"/>
      <c r="G51" s="61" t="str">
        <f>VLOOKUP(Corrections[[#This Row],[Employee]],'[1]Management Hierarchy Report'!$A$2:$C$3607, 3, 0)</f>
        <v>Derek Schillinger</v>
      </c>
      <c r="H51" s="61" t="s">
        <v>77</v>
      </c>
      <c r="I51" s="61" t="s">
        <v>70</v>
      </c>
      <c r="J51" s="67" t="str">
        <f>VLOOKUP(Corrections[[#This Row],[Employee]],[1]!Expense_Data[#Data],14,0)</f>
        <v>SL319@tidalwaveautospa.com</v>
      </c>
      <c r="K51" s="68">
        <v>45292</v>
      </c>
      <c r="L51" s="65"/>
      <c r="M51" s="65"/>
      <c r="N51" s="65"/>
      <c r="O51" s="65"/>
    </row>
    <row r="52" spans="1:15" hidden="1" x14ac:dyDescent="0.25">
      <c r="A52" s="61" t="s">
        <v>765</v>
      </c>
      <c r="B52" s="61" t="s">
        <v>766</v>
      </c>
      <c r="C52" s="50">
        <v>392.22</v>
      </c>
      <c r="D52" s="66">
        <v>45441</v>
      </c>
      <c r="E52" s="61" t="s">
        <v>13030</v>
      </c>
      <c r="F52" s="61"/>
      <c r="G52" s="61" t="str">
        <f>VLOOKUP(Corrections[[#This Row],[Employee]],'[1]Management Hierarchy Report'!$A$2:$C$3607, 3, 0)</f>
        <v>Derek Schillinger</v>
      </c>
      <c r="H52" s="61" t="s">
        <v>77</v>
      </c>
      <c r="I52" s="61" t="s">
        <v>70</v>
      </c>
      <c r="J52" s="61" t="str">
        <f>VLOOKUP(Corrections[[#This Row],[Employee]],[1]!Expense_Data[#Data],14,0)</f>
        <v>SL319@tidalwaveautospa.com</v>
      </c>
      <c r="K52" s="68">
        <v>45292</v>
      </c>
      <c r="L52" s="65"/>
      <c r="M52" s="65"/>
      <c r="N52" s="65"/>
      <c r="O52" s="65"/>
    </row>
    <row r="53" spans="1:15" hidden="1" x14ac:dyDescent="0.25">
      <c r="A53" s="61" t="s">
        <v>765</v>
      </c>
      <c r="B53" s="61" t="s">
        <v>766</v>
      </c>
      <c r="C53" s="50">
        <v>74.56</v>
      </c>
      <c r="D53" s="66">
        <v>45441</v>
      </c>
      <c r="E53" s="61" t="s">
        <v>13030</v>
      </c>
      <c r="F53" s="61"/>
      <c r="G53" s="61" t="str">
        <f>VLOOKUP(Corrections[[#This Row],[Employee]],'[1]Management Hierarchy Report'!$A$2:$C$3607, 3, 0)</f>
        <v>Derek Schillinger</v>
      </c>
      <c r="H53" s="61" t="s">
        <v>77</v>
      </c>
      <c r="I53" s="61" t="s">
        <v>70</v>
      </c>
      <c r="J53" s="61" t="str">
        <f>VLOOKUP(Corrections[[#This Row],[Employee]],[1]!Expense_Data[#Data],14,0)</f>
        <v>SL319@tidalwaveautospa.com</v>
      </c>
      <c r="K53" s="68">
        <v>45292</v>
      </c>
      <c r="L53" s="65"/>
      <c r="M53" s="65"/>
      <c r="N53" s="65"/>
      <c r="O53" s="65"/>
    </row>
    <row r="54" spans="1:15" hidden="1" x14ac:dyDescent="0.25">
      <c r="A54" s="61" t="s">
        <v>765</v>
      </c>
      <c r="B54" s="61" t="s">
        <v>766</v>
      </c>
      <c r="C54" s="50">
        <v>392.22</v>
      </c>
      <c r="D54" s="66">
        <v>45441</v>
      </c>
      <c r="E54" s="61" t="s">
        <v>71</v>
      </c>
      <c r="F54" s="61"/>
      <c r="G54" s="61" t="str">
        <f>VLOOKUP(Corrections[[#This Row],[Employee]],'[1]Management Hierarchy Report'!$A$2:$C$3607, 3, 0)</f>
        <v>Derek Schillinger</v>
      </c>
      <c r="H54" s="61" t="e">
        <f>IF(#REF!&gt;=0.2,"Sent Back", "Removed")</f>
        <v>#REF!</v>
      </c>
      <c r="I54" s="61" t="s">
        <v>70</v>
      </c>
      <c r="J54" s="61" t="str">
        <f>VLOOKUP(Corrections[[#This Row],[Employee]],[1]!Expense_Data[#Data],14,0)</f>
        <v>SL319@tidalwaveautospa.com</v>
      </c>
      <c r="K54" s="68">
        <v>45292</v>
      </c>
      <c r="L54" s="65"/>
      <c r="M54" s="65"/>
      <c r="N54" s="65"/>
      <c r="O54" s="65"/>
    </row>
    <row r="55" spans="1:15" hidden="1" x14ac:dyDescent="0.25">
      <c r="A55" s="61" t="s">
        <v>765</v>
      </c>
      <c r="B55" s="61" t="s">
        <v>766</v>
      </c>
      <c r="C55" s="50">
        <v>27.54</v>
      </c>
      <c r="D55" s="66">
        <v>45446</v>
      </c>
      <c r="E55" s="61" t="s">
        <v>13030</v>
      </c>
      <c r="F55" s="61"/>
      <c r="G55" s="61" t="str">
        <f>VLOOKUP(Corrections[[#This Row],[Employee]],'[1]Management Hierarchy Report'!$A$2:$C$3607, 3, 0)</f>
        <v>Derek Schillinger</v>
      </c>
      <c r="H55" s="61" t="s">
        <v>77</v>
      </c>
      <c r="I55" s="61" t="s">
        <v>70</v>
      </c>
      <c r="J55" s="61" t="str">
        <f>VLOOKUP(Corrections[[#This Row],[Employee]],[1]!Expense_Data[#Data],14,0)</f>
        <v>SL319@tidalwaveautospa.com</v>
      </c>
      <c r="K55" s="68">
        <v>45292</v>
      </c>
      <c r="L55" s="65"/>
      <c r="M55" s="65"/>
      <c r="N55" s="65"/>
      <c r="O55" s="65"/>
    </row>
    <row r="56" spans="1:15" hidden="1" x14ac:dyDescent="0.25">
      <c r="A56" s="61" t="s">
        <v>104</v>
      </c>
      <c r="B56" s="61" t="s">
        <v>105</v>
      </c>
      <c r="C56" s="69" t="s">
        <v>80</v>
      </c>
      <c r="D56" s="66">
        <v>45160</v>
      </c>
      <c r="E56" s="61" t="s">
        <v>106</v>
      </c>
      <c r="F56" s="61"/>
      <c r="G56" s="61" t="str">
        <f>VLOOKUP(Corrections[[#This Row],[Employee]],'[1]Management Hierarchy Report'!$A$2:$C$3607, 3, 0)</f>
        <v>Joshua Henderson</v>
      </c>
      <c r="H56" s="61" t="s">
        <v>77</v>
      </c>
      <c r="I56" s="61" t="s">
        <v>70</v>
      </c>
      <c r="J56" s="67" t="str">
        <f>VLOOKUP(Corrections[[#This Row],[Employee]],[1]!Expense_Data[#Data],14,0)</f>
        <v>Andrea.Traylor@twavelead.com</v>
      </c>
      <c r="K56" s="68">
        <v>45292</v>
      </c>
      <c r="L56" s="65"/>
      <c r="M56" s="65"/>
      <c r="N56" s="65"/>
      <c r="O56" s="65"/>
    </row>
    <row r="57" spans="1:15" hidden="1" x14ac:dyDescent="0.25">
      <c r="A57" s="61" t="s">
        <v>104</v>
      </c>
      <c r="B57" s="61" t="s">
        <v>105</v>
      </c>
      <c r="C57" s="50">
        <v>153.65</v>
      </c>
      <c r="D57" s="66">
        <v>45166</v>
      </c>
      <c r="E57" s="61" t="s">
        <v>71</v>
      </c>
      <c r="F57" s="61"/>
      <c r="G57" s="61" t="str">
        <f>VLOOKUP(Corrections[[#This Row],[Employee]],'[1]Management Hierarchy Report'!$A$2:$C$3607, 3, 0)</f>
        <v>Joshua Henderson</v>
      </c>
      <c r="H57" s="61" t="s">
        <v>77</v>
      </c>
      <c r="I57" s="61" t="s">
        <v>70</v>
      </c>
      <c r="J57" s="67" t="str">
        <f>VLOOKUP(Corrections[[#This Row],[Employee]],[1]!Expense_Data[#Data],14,0)</f>
        <v>Andrea.Traylor@twavelead.com</v>
      </c>
      <c r="K57" s="68">
        <v>45292</v>
      </c>
      <c r="L57" s="65"/>
      <c r="M57" s="65"/>
      <c r="N57" s="65"/>
      <c r="O57" s="65"/>
    </row>
    <row r="58" spans="1:15" hidden="1" x14ac:dyDescent="0.25">
      <c r="A58" s="61" t="s">
        <v>104</v>
      </c>
      <c r="B58" s="61" t="s">
        <v>235</v>
      </c>
      <c r="C58" s="50">
        <v>97.85</v>
      </c>
      <c r="D58" s="66">
        <v>45185</v>
      </c>
      <c r="E58" s="61" t="s">
        <v>152</v>
      </c>
      <c r="F58" s="61"/>
      <c r="G58" s="61" t="str">
        <f>VLOOKUP(Corrections[[#This Row],[Employee]],'[1]Management Hierarchy Report'!$A$2:$C$3607, 3, 0)</f>
        <v>Joshua Henderson</v>
      </c>
      <c r="H58" s="61" t="s">
        <v>77</v>
      </c>
      <c r="I58" s="61" t="s">
        <v>70</v>
      </c>
      <c r="J58" s="67" t="str">
        <f>VLOOKUP(Corrections[[#This Row],[Employee]],[1]!Expense_Data[#Data],14,0)</f>
        <v>Andrea.Traylor@twavelead.com</v>
      </c>
      <c r="K58" s="68">
        <v>45292</v>
      </c>
      <c r="L58" s="65"/>
      <c r="M58" s="65"/>
      <c r="N58" s="65"/>
      <c r="O58" s="65"/>
    </row>
    <row r="59" spans="1:15" hidden="1" x14ac:dyDescent="0.25">
      <c r="A59" s="61" t="s">
        <v>378</v>
      </c>
      <c r="B59" s="61" t="s">
        <v>379</v>
      </c>
      <c r="C59" s="50">
        <v>476.16</v>
      </c>
      <c r="D59" s="66">
        <v>45212</v>
      </c>
      <c r="E59" s="61" t="s">
        <v>71</v>
      </c>
      <c r="F59" s="61"/>
      <c r="G59" s="61" t="str">
        <f>VLOOKUP(Corrections[[#This Row],[Employee]],'[1]Management Hierarchy Report'!$A$2:$C$3607, 3, 0)</f>
        <v>Cory Cummings</v>
      </c>
      <c r="H59" s="61" t="s">
        <v>77</v>
      </c>
      <c r="I59" s="61" t="s">
        <v>70</v>
      </c>
      <c r="J59" s="67" t="str">
        <f>VLOOKUP(Corrections[[#This Row],[Employee]],[1]!Expense_Data[#Data],14,0)</f>
        <v>SL254@tidalwaveautospa.com</v>
      </c>
      <c r="K59" s="68">
        <v>45292</v>
      </c>
      <c r="L59" s="65"/>
      <c r="M59" s="65"/>
      <c r="N59" s="65"/>
      <c r="O59" s="65"/>
    </row>
    <row r="60" spans="1:15" hidden="1" x14ac:dyDescent="0.25">
      <c r="A60" s="61" t="s">
        <v>378</v>
      </c>
      <c r="B60" s="61" t="s">
        <v>379</v>
      </c>
      <c r="C60" s="50">
        <v>476.16</v>
      </c>
      <c r="D60" s="66">
        <v>45212</v>
      </c>
      <c r="E60" s="61" t="s">
        <v>71</v>
      </c>
      <c r="F60" s="61"/>
      <c r="G60" s="61" t="str">
        <f>VLOOKUP(Corrections[[#This Row],[Employee]],'[1]Management Hierarchy Report'!$A$2:$C$3607, 3, 0)</f>
        <v>Cory Cummings</v>
      </c>
      <c r="H60" s="61" t="s">
        <v>77</v>
      </c>
      <c r="I60" s="61" t="s">
        <v>70</v>
      </c>
      <c r="J60" s="67" t="str">
        <f>VLOOKUP(Corrections[[#This Row],[Employee]],[1]!Expense_Data[#Data],14,0)</f>
        <v>SL254@tidalwaveautospa.com</v>
      </c>
      <c r="K60" s="68">
        <v>45292</v>
      </c>
      <c r="L60" s="65"/>
      <c r="M60" s="65"/>
      <c r="N60" s="65"/>
      <c r="O60" s="65"/>
    </row>
    <row r="61" spans="1:15" hidden="1" x14ac:dyDescent="0.25">
      <c r="A61" s="61" t="s">
        <v>378</v>
      </c>
      <c r="B61" s="61" t="s">
        <v>468</v>
      </c>
      <c r="C61" s="50">
        <v>621.91999999999996</v>
      </c>
      <c r="D61" s="66">
        <v>45261</v>
      </c>
      <c r="E61" s="61" t="s">
        <v>71</v>
      </c>
      <c r="F61" s="61"/>
      <c r="G61" s="61" t="str">
        <f>VLOOKUP(Corrections[[#This Row],[Employee]],'[1]Management Hierarchy Report'!$A$2:$C$3607, 3, 0)</f>
        <v>Cory Cummings</v>
      </c>
      <c r="H61" s="61" t="s">
        <v>69</v>
      </c>
      <c r="I61" s="61" t="s">
        <v>70</v>
      </c>
      <c r="J61" s="67" t="str">
        <f>VLOOKUP(Corrections[[#This Row],[Employee]],[1]!Expense_Data[#Data],14,0)</f>
        <v>SL254@tidalwaveautospa.com</v>
      </c>
      <c r="K61" s="68">
        <v>45292</v>
      </c>
      <c r="L61" s="65"/>
      <c r="M61" s="65"/>
      <c r="N61" s="65"/>
      <c r="O61" s="65"/>
    </row>
    <row r="62" spans="1:15" hidden="1" x14ac:dyDescent="0.25">
      <c r="A62" s="61" t="s">
        <v>378</v>
      </c>
      <c r="B62" s="61" t="s">
        <v>468</v>
      </c>
      <c r="C62" s="50">
        <v>621.91999999999996</v>
      </c>
      <c r="D62" s="66">
        <v>45261</v>
      </c>
      <c r="E62" s="61" t="s">
        <v>71</v>
      </c>
      <c r="F62" s="61"/>
      <c r="G62" s="61" t="str">
        <f>VLOOKUP(Corrections[[#This Row],[Employee]],'[1]Management Hierarchy Report'!$A$2:$C$3607, 3, 0)</f>
        <v>Cory Cummings</v>
      </c>
      <c r="H62" s="61" t="e">
        <f>IF(#REF!&gt;=20,"Sent Back", "Removed")</f>
        <v>#REF!</v>
      </c>
      <c r="I62" s="61" t="s">
        <v>70</v>
      </c>
      <c r="J62" s="67" t="str">
        <f>VLOOKUP(Corrections[[#This Row],[Employee]],[1]!Expense_Data[#Data],14,0)</f>
        <v>SL254@tidalwaveautospa.com</v>
      </c>
      <c r="K62" s="68">
        <v>45292</v>
      </c>
      <c r="L62" s="65"/>
      <c r="M62" s="65"/>
      <c r="N62" s="65"/>
      <c r="O62" s="65"/>
    </row>
    <row r="63" spans="1:15" hidden="1" x14ac:dyDescent="0.25">
      <c r="A63" s="61" t="s">
        <v>378</v>
      </c>
      <c r="B63" s="61" t="s">
        <v>824</v>
      </c>
      <c r="C63" s="50">
        <v>14.25</v>
      </c>
      <c r="D63" s="66">
        <v>45460</v>
      </c>
      <c r="E63" s="61" t="s">
        <v>268</v>
      </c>
      <c r="F63" s="61"/>
      <c r="G63" s="61" t="str">
        <f>VLOOKUP(Corrections[[#This Row],[Employee]],'[1]Management Hierarchy Report'!$A$2:$C$3607, 3, 0)</f>
        <v>Cory Cummings</v>
      </c>
      <c r="H63" s="61" t="s">
        <v>268</v>
      </c>
      <c r="I63" s="61" t="s">
        <v>70</v>
      </c>
      <c r="J63" s="61" t="str">
        <f>VLOOKUP(Corrections[[#This Row],[Employee]],[1]!Expense_Data[#Data],14,0)</f>
        <v>SL254@tidalwaveautospa.com</v>
      </c>
      <c r="K63" s="68">
        <v>45292</v>
      </c>
      <c r="L63" s="65"/>
      <c r="M63" s="65"/>
      <c r="N63" s="65"/>
      <c r="O63" s="65"/>
    </row>
    <row r="64" spans="1:15" hidden="1" x14ac:dyDescent="0.25">
      <c r="A64" s="61" t="s">
        <v>378</v>
      </c>
      <c r="B64" s="61" t="s">
        <v>13060</v>
      </c>
      <c r="C64" s="50">
        <v>12.04</v>
      </c>
      <c r="D64" s="52">
        <v>45464</v>
      </c>
      <c r="E64" s="66" t="s">
        <v>13030</v>
      </c>
      <c r="F64" s="61"/>
      <c r="G64" s="61" t="str">
        <f>VLOOKUP(Corrections[[#This Row],[Employee]],'[1]Management Hierarchy Report'!$A$2:$C$3607, 3, 0)</f>
        <v>Cory Cummings</v>
      </c>
      <c r="H64" s="61" t="s">
        <v>77</v>
      </c>
      <c r="I64" s="61" t="s">
        <v>70</v>
      </c>
      <c r="J64" s="61" t="str">
        <f>VLOOKUP(Corrections[[#This Row],[Employee]],[1]!Expense_Data[#Data],14,0)</f>
        <v>SL254@tidalwaveautospa.com</v>
      </c>
      <c r="K64" s="68">
        <v>45292</v>
      </c>
      <c r="L64" s="65"/>
      <c r="M64" s="65"/>
      <c r="N64" s="65"/>
      <c r="O64" s="65"/>
    </row>
    <row r="65" spans="1:15" hidden="1" x14ac:dyDescent="0.25">
      <c r="A65" s="61" t="s">
        <v>378</v>
      </c>
      <c r="B65" s="61" t="s">
        <v>13060</v>
      </c>
      <c r="C65" s="50">
        <v>24.29</v>
      </c>
      <c r="D65" s="52">
        <v>45464</v>
      </c>
      <c r="E65" s="66" t="s">
        <v>13030</v>
      </c>
      <c r="F65" s="61"/>
      <c r="G65" s="61" t="str">
        <f>VLOOKUP(Corrections[[#This Row],[Employee]],'[1]Management Hierarchy Report'!$A$2:$C$3607, 3, 0)</f>
        <v>Cory Cummings</v>
      </c>
      <c r="H65" s="61" t="s">
        <v>77</v>
      </c>
      <c r="I65" s="61" t="s">
        <v>70</v>
      </c>
      <c r="J65" s="61" t="str">
        <f>VLOOKUP(Corrections[[#This Row],[Employee]],[1]!Expense_Data[#Data],14,0)</f>
        <v>SL254@tidalwaveautospa.com</v>
      </c>
      <c r="K65" s="68">
        <v>45292</v>
      </c>
      <c r="L65" s="65"/>
      <c r="M65" s="65"/>
      <c r="N65" s="65"/>
      <c r="O65" s="65"/>
    </row>
    <row r="66" spans="1:15" hidden="1" x14ac:dyDescent="0.25">
      <c r="A66" s="61" t="s">
        <v>378</v>
      </c>
      <c r="B66" s="61" t="s">
        <v>13060</v>
      </c>
      <c r="C66" s="50">
        <v>110.89</v>
      </c>
      <c r="D66" s="52">
        <v>45474</v>
      </c>
      <c r="E66" s="66" t="s">
        <v>13030</v>
      </c>
      <c r="F66" s="61"/>
      <c r="G66" s="61" t="str">
        <f>VLOOKUP(Corrections[[#This Row],[Employee]],'[1]Management Hierarchy Report'!$A$2:$C$3607, 3, 0)</f>
        <v>Cory Cummings</v>
      </c>
      <c r="H66" s="61" t="s">
        <v>77</v>
      </c>
      <c r="I66" s="61" t="s">
        <v>70</v>
      </c>
      <c r="J66" s="61" t="str">
        <f>VLOOKUP(Corrections[[#This Row],[Employee]],[1]!Expense_Data[#Data],14,0)</f>
        <v>SL254@tidalwaveautospa.com</v>
      </c>
      <c r="K66" s="68">
        <v>45292</v>
      </c>
      <c r="L66" s="65"/>
      <c r="M66" s="65"/>
      <c r="N66" s="65"/>
      <c r="O66" s="65"/>
    </row>
    <row r="67" spans="1:15" hidden="1" x14ac:dyDescent="0.25">
      <c r="A67" s="61" t="s">
        <v>378</v>
      </c>
      <c r="B67" s="61" t="s">
        <v>13060</v>
      </c>
      <c r="C67" s="50">
        <v>44.68</v>
      </c>
      <c r="D67" s="52">
        <v>45486</v>
      </c>
      <c r="E67" s="66" t="s">
        <v>13030</v>
      </c>
      <c r="F67" s="61"/>
      <c r="G67" s="61" t="str">
        <f>VLOOKUP(Corrections[[#This Row],[Employee]],'[1]Management Hierarchy Report'!$A$2:$C$3607, 3, 0)</f>
        <v>Cory Cummings</v>
      </c>
      <c r="H67" s="61" t="s">
        <v>77</v>
      </c>
      <c r="I67" s="61" t="s">
        <v>70</v>
      </c>
      <c r="J67" s="61" t="str">
        <f>VLOOKUP(Corrections[[#This Row],[Employee]],[1]!Expense_Data[#Data],14,0)</f>
        <v>SL254@tidalwaveautospa.com</v>
      </c>
      <c r="K67" s="68">
        <v>45292</v>
      </c>
      <c r="L67" s="65"/>
      <c r="M67" s="65"/>
      <c r="N67" s="65"/>
      <c r="O67" s="65"/>
    </row>
    <row r="68" spans="1:15" hidden="1" x14ac:dyDescent="0.25">
      <c r="A68" s="61" t="s">
        <v>378</v>
      </c>
      <c r="B68" s="61" t="s">
        <v>13060</v>
      </c>
      <c r="C68" s="50">
        <v>79.239999999999995</v>
      </c>
      <c r="D68" s="52">
        <v>45488</v>
      </c>
      <c r="E68" s="66" t="s">
        <v>13030</v>
      </c>
      <c r="F68" s="61"/>
      <c r="G68" s="61" t="str">
        <f>VLOOKUP(Corrections[[#This Row],[Employee]],'[1]Management Hierarchy Report'!$A$2:$C$3607, 3, 0)</f>
        <v>Cory Cummings</v>
      </c>
      <c r="H68" s="61" t="s">
        <v>77</v>
      </c>
      <c r="I68" s="61" t="s">
        <v>70</v>
      </c>
      <c r="J68" s="61" t="str">
        <f>VLOOKUP(Corrections[[#This Row],[Employee]],[1]!Expense_Data[#Data],14,0)</f>
        <v>SL254@tidalwaveautospa.com</v>
      </c>
      <c r="K68" s="68">
        <v>45292</v>
      </c>
      <c r="L68" s="65"/>
      <c r="M68" s="65"/>
      <c r="N68" s="65"/>
      <c r="O68" s="65"/>
    </row>
    <row r="69" spans="1:15" hidden="1" x14ac:dyDescent="0.25">
      <c r="A69" s="61" t="s">
        <v>182</v>
      </c>
      <c r="B69" s="61" t="s">
        <v>183</v>
      </c>
      <c r="C69" s="50">
        <v>375.25</v>
      </c>
      <c r="D69" s="66">
        <v>45121</v>
      </c>
      <c r="E69" s="61" t="s">
        <v>176</v>
      </c>
      <c r="F69" s="61"/>
      <c r="G69" s="61" t="str">
        <f>VLOOKUP(Corrections[[#This Row],[Employee]],'[1]Management Hierarchy Report'!$A$2:$C$3607, 3, 0)</f>
        <v>Bruce Maxwell</v>
      </c>
      <c r="H69" s="61" t="s">
        <v>77</v>
      </c>
      <c r="I69" s="61" t="s">
        <v>70</v>
      </c>
      <c r="J69" s="67" t="str">
        <f>VLOOKUP(Corrections[[#This Row],[Employee]],[1]!Expense_Data[#Data],14,0)</f>
        <v>andrew.stephens@twavelead.com</v>
      </c>
      <c r="K69" s="68">
        <v>45292</v>
      </c>
      <c r="L69" s="65"/>
      <c r="M69" s="65"/>
      <c r="N69" s="65"/>
      <c r="O69" s="65"/>
    </row>
    <row r="70" spans="1:15" hidden="1" x14ac:dyDescent="0.25">
      <c r="A70" s="61" t="s">
        <v>182</v>
      </c>
      <c r="B70" s="61" t="s">
        <v>183</v>
      </c>
      <c r="C70" s="69">
        <v>395.01</v>
      </c>
      <c r="D70" s="66">
        <v>45122</v>
      </c>
      <c r="E70" s="61" t="s">
        <v>106</v>
      </c>
      <c r="F70" s="61"/>
      <c r="G70" s="61" t="str">
        <f>VLOOKUP(Corrections[[#This Row],[Employee]],'[1]Management Hierarchy Report'!$A$2:$C$3607, 3, 0)</f>
        <v>Bruce Maxwell</v>
      </c>
      <c r="H70" s="61" t="s">
        <v>77</v>
      </c>
      <c r="I70" s="61" t="s">
        <v>70</v>
      </c>
      <c r="J70" s="67" t="str">
        <f>VLOOKUP(Corrections[[#This Row],[Employee]],[1]!Expense_Data[#Data],14,0)</f>
        <v>andrew.stephens@twavelead.com</v>
      </c>
      <c r="K70" s="68">
        <v>45292</v>
      </c>
      <c r="L70" s="65"/>
      <c r="M70" s="65"/>
      <c r="N70" s="65"/>
      <c r="O70" s="65"/>
    </row>
    <row r="71" spans="1:15" hidden="1" x14ac:dyDescent="0.25">
      <c r="A71" s="61" t="s">
        <v>182</v>
      </c>
      <c r="B71" s="61" t="s">
        <v>13195</v>
      </c>
      <c r="C71" s="50">
        <v>30.49</v>
      </c>
      <c r="D71" s="66">
        <v>45504</v>
      </c>
      <c r="E71" s="61" t="s">
        <v>268</v>
      </c>
      <c r="F71" s="61"/>
      <c r="G71" s="61" t="str">
        <f>VLOOKUP(Corrections[[#This Row],[Employee]],'[1]Management Hierarchy Report'!$A$2:$C$3607, 3, 0)</f>
        <v>Bruce Maxwell</v>
      </c>
      <c r="H71" s="48" t="s">
        <v>268</v>
      </c>
      <c r="I71" s="61" t="s">
        <v>70</v>
      </c>
      <c r="J71" s="61" t="str">
        <f>VLOOKUP(Corrections[[#This Row],[Employee]],[1]!Expense_Data[#Data],14,0)</f>
        <v>andrew.stephens@twavelead.com</v>
      </c>
      <c r="K71" s="68">
        <v>45292</v>
      </c>
      <c r="L71" s="65"/>
      <c r="M71" s="65"/>
      <c r="N71" s="65"/>
      <c r="O71" s="65"/>
    </row>
    <row r="72" spans="1:15" hidden="1" x14ac:dyDescent="0.25">
      <c r="A72" s="61" t="s">
        <v>298</v>
      </c>
      <c r="B72" s="61" t="s">
        <v>299</v>
      </c>
      <c r="C72" s="69">
        <v>53.68</v>
      </c>
      <c r="D72" s="66">
        <v>45141</v>
      </c>
      <c r="E72" s="61" t="s">
        <v>171</v>
      </c>
      <c r="F72" s="61"/>
      <c r="G72" s="61" t="str">
        <f>VLOOKUP(Corrections[[#This Row],[Employee]],'[1]Management Hierarchy Report'!$A$2:$C$3607, 3, 0)</f>
        <v>Bruce Maxwell</v>
      </c>
      <c r="H72" s="61" t="s">
        <v>77</v>
      </c>
      <c r="I72" s="61" t="s">
        <v>70</v>
      </c>
      <c r="J72" s="67" t="str">
        <f>VLOOKUP(Corrections[[#This Row],[Employee]],[1]!Expense_Data[#Data],14,0)</f>
        <v>andrew.strevel@tidalwaveautospa.com</v>
      </c>
      <c r="K72" s="68">
        <v>45292</v>
      </c>
      <c r="L72" s="65"/>
      <c r="M72" s="65"/>
      <c r="N72" s="65"/>
      <c r="O72" s="65"/>
    </row>
    <row r="73" spans="1:15" hidden="1" x14ac:dyDescent="0.25">
      <c r="A73" s="61" t="s">
        <v>298</v>
      </c>
      <c r="B73" s="61" t="s">
        <v>299</v>
      </c>
      <c r="C73" s="50">
        <v>50.92</v>
      </c>
      <c r="D73" s="66">
        <v>45142</v>
      </c>
      <c r="E73" s="61" t="s">
        <v>90</v>
      </c>
      <c r="F73" s="61"/>
      <c r="G73" s="61" t="str">
        <f>VLOOKUP(Corrections[[#This Row],[Employee]],'[1]Management Hierarchy Report'!$A$2:$C$3607, 3, 0)</f>
        <v>Bruce Maxwell</v>
      </c>
      <c r="H73" s="61" t="s">
        <v>77</v>
      </c>
      <c r="I73" s="61" t="s">
        <v>70</v>
      </c>
      <c r="J73" s="67" t="str">
        <f>VLOOKUP(Corrections[[#This Row],[Employee]],[1]!Expense_Data[#Data],14,0)</f>
        <v>andrew.strevel@tidalwaveautospa.com</v>
      </c>
      <c r="K73" s="68">
        <v>45292</v>
      </c>
      <c r="L73" s="65"/>
      <c r="M73" s="65"/>
      <c r="N73" s="65"/>
      <c r="O73" s="65"/>
    </row>
    <row r="74" spans="1:15" hidden="1" x14ac:dyDescent="0.25">
      <c r="A74" s="61" t="s">
        <v>298</v>
      </c>
      <c r="B74" s="61" t="s">
        <v>669</v>
      </c>
      <c r="C74" s="50">
        <v>4850.9799999999996</v>
      </c>
      <c r="D74" s="66">
        <v>45374</v>
      </c>
      <c r="E74" s="61" t="s">
        <v>71</v>
      </c>
      <c r="F74" s="61"/>
      <c r="G74" s="61" t="str">
        <f>VLOOKUP(Corrections[[#This Row],[Employee]],'[1]Management Hierarchy Report'!$A$2:$C$3607, 3, 0)</f>
        <v>Bruce Maxwell</v>
      </c>
      <c r="H74" s="61" t="s">
        <v>77</v>
      </c>
      <c r="I74" s="61" t="s">
        <v>70</v>
      </c>
      <c r="J74" s="67" t="str">
        <f>VLOOKUP(Corrections[[#This Row],[Employee]],[1]!Expense_Data[#Data],14,0)</f>
        <v>andrew.strevel@tidalwaveautospa.com</v>
      </c>
      <c r="K74" s="68">
        <v>45292</v>
      </c>
      <c r="L74" s="65"/>
      <c r="M74" s="65"/>
      <c r="N74" s="65"/>
      <c r="O74" s="65"/>
    </row>
    <row r="75" spans="1:15" hidden="1" x14ac:dyDescent="0.25">
      <c r="A75" s="61" t="s">
        <v>298</v>
      </c>
      <c r="B75" s="61" t="s">
        <v>669</v>
      </c>
      <c r="C75" s="50">
        <v>4850.9799999999996</v>
      </c>
      <c r="D75" s="66">
        <v>45374</v>
      </c>
      <c r="E75" s="61" t="s">
        <v>71</v>
      </c>
      <c r="F75" s="61"/>
      <c r="G75" s="61" t="str">
        <f>VLOOKUP(Corrections[[#This Row],[Employee]],'[1]Management Hierarchy Report'!$A$2:$C$3607, 3, 0)</f>
        <v>Bruce Maxwell</v>
      </c>
      <c r="H75" s="61" t="s">
        <v>77</v>
      </c>
      <c r="I75" s="61" t="s">
        <v>70</v>
      </c>
      <c r="J75" s="67" t="str">
        <f>VLOOKUP(Corrections[[#This Row],[Employee]],[1]!Expense_Data[#Data],14,0)</f>
        <v>andrew.strevel@tidalwaveautospa.com</v>
      </c>
      <c r="K75" s="68">
        <v>45292</v>
      </c>
      <c r="L75" s="65"/>
      <c r="M75" s="65"/>
      <c r="N75" s="65"/>
      <c r="O75" s="65"/>
    </row>
    <row r="76" spans="1:15" hidden="1" x14ac:dyDescent="0.25">
      <c r="A76" s="61" t="s">
        <v>298</v>
      </c>
      <c r="B76" s="61" t="s">
        <v>669</v>
      </c>
      <c r="C76" s="69">
        <v>276.08</v>
      </c>
      <c r="D76" s="66">
        <v>45403</v>
      </c>
      <c r="E76" s="61" t="s">
        <v>71</v>
      </c>
      <c r="F76" s="61"/>
      <c r="G76" s="61" t="str">
        <f>VLOOKUP(Corrections[[#This Row],[Employee]],'[1]Management Hierarchy Report'!$A$2:$C$3607, 3, 0)</f>
        <v>Bruce Maxwell</v>
      </c>
      <c r="H76" s="61" t="s">
        <v>77</v>
      </c>
      <c r="I76" s="61" t="s">
        <v>70</v>
      </c>
      <c r="J76" s="67" t="str">
        <f>VLOOKUP(Corrections[[#This Row],[Employee]],[1]!Expense_Data[#Data],14,0)</f>
        <v>andrew.strevel@tidalwaveautospa.com</v>
      </c>
      <c r="K76" s="68">
        <v>45292</v>
      </c>
      <c r="L76" s="65"/>
      <c r="M76" s="65"/>
      <c r="N76" s="65"/>
      <c r="O76" s="65"/>
    </row>
    <row r="77" spans="1:15" hidden="1" x14ac:dyDescent="0.25">
      <c r="A77" s="61" t="s">
        <v>298</v>
      </c>
      <c r="B77" s="61" t="s">
        <v>669</v>
      </c>
      <c r="C77" s="69">
        <v>276.08</v>
      </c>
      <c r="D77" s="66">
        <v>45403</v>
      </c>
      <c r="E77" s="61" t="s">
        <v>71</v>
      </c>
      <c r="F77" s="61"/>
      <c r="G77" s="61" t="str">
        <f>VLOOKUP(Corrections[[#This Row],[Employee]],'[1]Management Hierarchy Report'!$A$2:$C$3607, 3, 0)</f>
        <v>Bruce Maxwell</v>
      </c>
      <c r="H77" s="61" t="s">
        <v>77</v>
      </c>
      <c r="I77" s="61" t="s">
        <v>70</v>
      </c>
      <c r="J77" s="67" t="str">
        <f>VLOOKUP(Corrections[[#This Row],[Employee]],[1]!Expense_Data[#Data],14,0)</f>
        <v>andrew.strevel@tidalwaveautospa.com</v>
      </c>
      <c r="K77" s="68">
        <v>45292</v>
      </c>
      <c r="L77" s="65"/>
      <c r="M77" s="65"/>
      <c r="N77" s="65"/>
      <c r="O77" s="65"/>
    </row>
    <row r="78" spans="1:15" hidden="1" x14ac:dyDescent="0.25">
      <c r="A78" s="61" t="s">
        <v>855</v>
      </c>
      <c r="B78" s="61" t="s">
        <v>856</v>
      </c>
      <c r="C78" s="50">
        <v>130.68</v>
      </c>
      <c r="D78" s="66">
        <v>45464</v>
      </c>
      <c r="E78" s="61" t="s">
        <v>268</v>
      </c>
      <c r="F78" s="61"/>
      <c r="G78" s="61" t="str">
        <f>VLOOKUP(Corrections[[#This Row],[Employee]],'[1]Management Hierarchy Report'!$A$2:$C$3607, 3, 0)</f>
        <v>Keri Pack</v>
      </c>
      <c r="H78" s="61" t="s">
        <v>268</v>
      </c>
      <c r="I78" s="61" t="s">
        <v>70</v>
      </c>
      <c r="J78" s="61" t="e">
        <f>VLOOKUP(Corrections[[#This Row],[Employee]],[1]!Expense_Data[#Data],14,0)</f>
        <v>#N/A</v>
      </c>
      <c r="K78" s="68">
        <v>45292</v>
      </c>
      <c r="L78" s="65"/>
      <c r="M78" s="65"/>
      <c r="N78" s="65"/>
      <c r="O78" s="65"/>
    </row>
    <row r="79" spans="1:15" hidden="1" x14ac:dyDescent="0.25">
      <c r="A79" s="61" t="s">
        <v>855</v>
      </c>
      <c r="B79" s="61" t="s">
        <v>856</v>
      </c>
      <c r="C79" s="69">
        <v>26.21</v>
      </c>
      <c r="D79" s="66">
        <v>45464</v>
      </c>
      <c r="E79" s="61" t="s">
        <v>268</v>
      </c>
      <c r="F79" s="61"/>
      <c r="G79" s="61" t="str">
        <f>VLOOKUP(Corrections[[#This Row],[Employee]],'[1]Management Hierarchy Report'!$A$2:$C$3607, 3, 0)</f>
        <v>Keri Pack</v>
      </c>
      <c r="H79" s="61" t="s">
        <v>268</v>
      </c>
      <c r="I79" s="61" t="s">
        <v>70</v>
      </c>
      <c r="J79" s="61" t="e">
        <f>VLOOKUP(Corrections[[#This Row],[Employee]],[1]!Expense_Data[#Data],14,0)</f>
        <v>#N/A</v>
      </c>
      <c r="K79" s="68">
        <v>45292</v>
      </c>
      <c r="L79" s="65"/>
      <c r="M79" s="65"/>
      <c r="N79" s="65"/>
      <c r="O79" s="65"/>
    </row>
    <row r="80" spans="1:15" hidden="1" x14ac:dyDescent="0.25">
      <c r="A80" s="61" t="s">
        <v>855</v>
      </c>
      <c r="B80" s="61" t="s">
        <v>11624</v>
      </c>
      <c r="C80" s="50">
        <v>250.09</v>
      </c>
      <c r="D80" s="66">
        <v>45483</v>
      </c>
      <c r="E80" s="61" t="s">
        <v>268</v>
      </c>
      <c r="F80" s="61"/>
      <c r="G80" s="61" t="str">
        <f>VLOOKUP(Corrections[[#This Row],[Employee]],'[1]Management Hierarchy Report'!$A$2:$C$3607, 3, 0)</f>
        <v>Keri Pack</v>
      </c>
      <c r="H80" s="61" t="s">
        <v>268</v>
      </c>
      <c r="I80" s="61" t="s">
        <v>70</v>
      </c>
      <c r="J80" s="61" t="e">
        <f>VLOOKUP(Corrections[[#This Row],[Employee]],[1]!Expense_Data[#Data],14,0)</f>
        <v>#N/A</v>
      </c>
      <c r="K80" s="68">
        <v>45292</v>
      </c>
      <c r="L80" s="65"/>
      <c r="M80" s="65"/>
      <c r="N80" s="65"/>
      <c r="O80" s="65"/>
    </row>
    <row r="81" spans="1:15" hidden="1" x14ac:dyDescent="0.25">
      <c r="A81" s="61" t="s">
        <v>75</v>
      </c>
      <c r="B81" s="61" t="s">
        <v>76</v>
      </c>
      <c r="C81" s="50">
        <v>1068.8800000000001</v>
      </c>
      <c r="D81" s="66">
        <v>45139</v>
      </c>
      <c r="E81" s="61" t="s">
        <v>71</v>
      </c>
      <c r="F81" s="61"/>
      <c r="G81" s="61" t="e">
        <f>VLOOKUP(Corrections[[#This Row],[Employee]],'[1]Management Hierarchy Report'!$A$2:$C$3607, 3, 0)</f>
        <v>#N/A</v>
      </c>
      <c r="H81" s="61" t="s">
        <v>77</v>
      </c>
      <c r="I81" s="61" t="s">
        <v>70</v>
      </c>
      <c r="J81" s="67" t="e">
        <f>VLOOKUP(Corrections[[#This Row],[Employee]],[1]!Expense_Data[#Data],14,0)</f>
        <v>#N/A</v>
      </c>
      <c r="K81" s="68">
        <v>45292</v>
      </c>
      <c r="L81" s="65"/>
      <c r="M81" s="65"/>
      <c r="N81" s="65"/>
      <c r="O81" s="65"/>
    </row>
    <row r="82" spans="1:15" hidden="1" x14ac:dyDescent="0.25">
      <c r="A82" s="61" t="s">
        <v>75</v>
      </c>
      <c r="B82" s="61" t="s">
        <v>76</v>
      </c>
      <c r="C82" s="50">
        <v>1142.17</v>
      </c>
      <c r="D82" s="66">
        <v>45146</v>
      </c>
      <c r="E82" s="61" t="s">
        <v>71</v>
      </c>
      <c r="F82" s="61"/>
      <c r="G82" s="61" t="e">
        <f>VLOOKUP(Corrections[[#This Row],[Employee]],'[1]Management Hierarchy Report'!$A$2:$C$3607, 3, 0)</f>
        <v>#N/A</v>
      </c>
      <c r="H82" s="61" t="s">
        <v>77</v>
      </c>
      <c r="I82" s="61" t="s">
        <v>70</v>
      </c>
      <c r="J82" s="67" t="e">
        <f>VLOOKUP(Corrections[[#This Row],[Employee]],[1]!Expense_Data[#Data],14,0)</f>
        <v>#N/A</v>
      </c>
      <c r="K82" s="68">
        <v>45292</v>
      </c>
      <c r="L82" s="65"/>
      <c r="M82" s="65"/>
      <c r="N82" s="65"/>
      <c r="O82" s="65"/>
    </row>
    <row r="83" spans="1:15" hidden="1" x14ac:dyDescent="0.25">
      <c r="A83" s="61" t="s">
        <v>75</v>
      </c>
      <c r="B83" s="61" t="s">
        <v>76</v>
      </c>
      <c r="C83" s="69">
        <v>559.24</v>
      </c>
      <c r="D83" s="66">
        <v>45149</v>
      </c>
      <c r="E83" s="66" t="s">
        <v>71</v>
      </c>
      <c r="F83" s="61"/>
      <c r="G83" s="61" t="e">
        <f>VLOOKUP(Corrections[[#This Row],[Employee]],'[1]Management Hierarchy Report'!$A$2:$C$3607, 3, 0)</f>
        <v>#N/A</v>
      </c>
      <c r="H83" s="61" t="s">
        <v>77</v>
      </c>
      <c r="I83" s="61" t="s">
        <v>70</v>
      </c>
      <c r="J83" s="67" t="e">
        <f>VLOOKUP(Corrections[[#This Row],[Employee]],[1]!Expense_Data[#Data],14,0)</f>
        <v>#N/A</v>
      </c>
      <c r="K83" s="68">
        <v>45292</v>
      </c>
      <c r="L83" s="65"/>
      <c r="M83" s="65"/>
      <c r="N83" s="65"/>
      <c r="O83" s="65"/>
    </row>
    <row r="84" spans="1:15" hidden="1" x14ac:dyDescent="0.25">
      <c r="A84" s="61" t="s">
        <v>75</v>
      </c>
      <c r="B84" s="61" t="s">
        <v>76</v>
      </c>
      <c r="C84" s="69">
        <v>2341.92</v>
      </c>
      <c r="D84" s="66">
        <v>45149</v>
      </c>
      <c r="E84" s="61" t="s">
        <v>71</v>
      </c>
      <c r="F84" s="61"/>
      <c r="G84" s="61" t="e">
        <f>VLOOKUP(Corrections[[#This Row],[Employee]],'[1]Management Hierarchy Report'!$A$2:$C$3607, 3, 0)</f>
        <v>#N/A</v>
      </c>
      <c r="H84" s="61" t="s">
        <v>77</v>
      </c>
      <c r="I84" s="61" t="s">
        <v>70</v>
      </c>
      <c r="J84" s="67" t="e">
        <f>VLOOKUP(Corrections[[#This Row],[Employee]],[1]!Expense_Data[#Data],14,0)</f>
        <v>#N/A</v>
      </c>
      <c r="K84" s="68">
        <v>45292</v>
      </c>
      <c r="L84" s="65"/>
      <c r="M84" s="65"/>
      <c r="N84" s="65"/>
      <c r="O84" s="65"/>
    </row>
    <row r="85" spans="1:15" hidden="1" x14ac:dyDescent="0.25">
      <c r="A85" s="61" t="s">
        <v>75</v>
      </c>
      <c r="B85" s="61" t="s">
        <v>76</v>
      </c>
      <c r="C85" s="50">
        <v>2341.92</v>
      </c>
      <c r="D85" s="66">
        <v>45149</v>
      </c>
      <c r="E85" s="61" t="s">
        <v>71</v>
      </c>
      <c r="F85" s="61"/>
      <c r="G85" s="61" t="e">
        <f>VLOOKUP(Corrections[[#This Row],[Employee]],'[1]Management Hierarchy Report'!$A$2:$C$3607, 3, 0)</f>
        <v>#N/A</v>
      </c>
      <c r="H85" s="61" t="s">
        <v>77</v>
      </c>
      <c r="I85" s="61" t="s">
        <v>70</v>
      </c>
      <c r="J85" s="67" t="e">
        <f>VLOOKUP(Corrections[[#This Row],[Employee]],[1]!Expense_Data[#Data],14,0)</f>
        <v>#N/A</v>
      </c>
      <c r="K85" s="68">
        <v>45292</v>
      </c>
      <c r="L85" s="65"/>
      <c r="M85" s="65"/>
      <c r="N85" s="65"/>
      <c r="O85" s="65"/>
    </row>
    <row r="86" spans="1:15" hidden="1" x14ac:dyDescent="0.25">
      <c r="A86" s="61" t="s">
        <v>75</v>
      </c>
      <c r="B86" s="61" t="s">
        <v>125</v>
      </c>
      <c r="C86" s="50" t="s">
        <v>126</v>
      </c>
      <c r="D86" s="66">
        <v>45187</v>
      </c>
      <c r="E86" s="61" t="s">
        <v>106</v>
      </c>
      <c r="F86" s="61"/>
      <c r="G86" s="61" t="e">
        <f>VLOOKUP(Corrections[[#This Row],[Employee]],'[1]Management Hierarchy Report'!$A$2:$C$3607, 3, 0)</f>
        <v>#N/A</v>
      </c>
      <c r="H86" s="61" t="s">
        <v>77</v>
      </c>
      <c r="I86" s="61" t="s">
        <v>70</v>
      </c>
      <c r="J86" s="67" t="e">
        <f>VLOOKUP(Corrections[[#This Row],[Employee]],[1]!Expense_Data[#Data],14,0)</f>
        <v>#N/A</v>
      </c>
      <c r="K86" s="68">
        <v>45292</v>
      </c>
      <c r="L86" s="65"/>
      <c r="M86" s="65"/>
      <c r="N86" s="65"/>
      <c r="O86" s="65"/>
    </row>
    <row r="87" spans="1:15" hidden="1" x14ac:dyDescent="0.25">
      <c r="A87" s="61" t="s">
        <v>75</v>
      </c>
      <c r="B87" s="61" t="s">
        <v>457</v>
      </c>
      <c r="C87" s="50">
        <v>2529.83</v>
      </c>
      <c r="D87" s="66">
        <v>45261</v>
      </c>
      <c r="E87" s="61" t="s">
        <v>71</v>
      </c>
      <c r="F87" s="61"/>
      <c r="G87" s="61" t="e">
        <f>VLOOKUP(Corrections[[#This Row],[Employee]],'[1]Management Hierarchy Report'!$A$2:$C$3607, 3, 0)</f>
        <v>#N/A</v>
      </c>
      <c r="H87" s="61" t="e">
        <f>IF(#REF!&gt;=20,"Sent Back", "Removed")</f>
        <v>#REF!</v>
      </c>
      <c r="I87" s="61" t="s">
        <v>70</v>
      </c>
      <c r="J87" s="67" t="e">
        <f>VLOOKUP(Corrections[[#This Row],[Employee]],[1]!Expense_Data[#Data],14,0)</f>
        <v>#N/A</v>
      </c>
      <c r="K87" s="68">
        <v>45292</v>
      </c>
      <c r="L87" s="65"/>
      <c r="M87" s="65"/>
      <c r="N87" s="65"/>
      <c r="O87" s="65"/>
    </row>
    <row r="88" spans="1:15" hidden="1" x14ac:dyDescent="0.25">
      <c r="A88" s="61" t="s">
        <v>164</v>
      </c>
      <c r="B88" s="61" t="s">
        <v>166</v>
      </c>
      <c r="C88" s="50">
        <v>317.37</v>
      </c>
      <c r="D88" s="66">
        <v>45140</v>
      </c>
      <c r="E88" s="61" t="s">
        <v>71</v>
      </c>
      <c r="F88" s="61"/>
      <c r="G88" s="61" t="e">
        <f>VLOOKUP(Corrections[[#This Row],[Employee]],'[1]Management Hierarchy Report'!$A$2:$C$3607, 3, 0)</f>
        <v>#N/A</v>
      </c>
      <c r="H88" s="61" t="s">
        <v>77</v>
      </c>
      <c r="I88" s="61" t="s">
        <v>70</v>
      </c>
      <c r="J88" s="67" t="e">
        <f>VLOOKUP(Corrections[[#This Row],[Employee]],[1]!Expense_Data[#Data],14,0)</f>
        <v>#N/A</v>
      </c>
      <c r="K88" s="68">
        <v>45292</v>
      </c>
      <c r="L88" s="65"/>
      <c r="M88" s="65"/>
      <c r="N88" s="65"/>
      <c r="O88" s="65"/>
    </row>
    <row r="89" spans="1:15" hidden="1" x14ac:dyDescent="0.25">
      <c r="A89" s="61" t="s">
        <v>164</v>
      </c>
      <c r="B89" s="61" t="s">
        <v>165</v>
      </c>
      <c r="C89" s="50">
        <v>295.3</v>
      </c>
      <c r="D89" s="66">
        <v>45153</v>
      </c>
      <c r="E89" s="61" t="s">
        <v>71</v>
      </c>
      <c r="F89" s="61"/>
      <c r="G89" s="61" t="e">
        <f>VLOOKUP(Corrections[[#This Row],[Employee]],'[1]Management Hierarchy Report'!$A$2:$C$3607, 3, 0)</f>
        <v>#N/A</v>
      </c>
      <c r="H89" s="61" t="s">
        <v>77</v>
      </c>
      <c r="I89" s="61" t="s">
        <v>70</v>
      </c>
      <c r="J89" s="67" t="e">
        <f>VLOOKUP(Corrections[[#This Row],[Employee]],[1]!Expense_Data[#Data],14,0)</f>
        <v>#N/A</v>
      </c>
      <c r="K89" s="68">
        <v>45292</v>
      </c>
      <c r="L89" s="65"/>
      <c r="M89" s="65"/>
      <c r="N89" s="65"/>
      <c r="O89" s="65"/>
    </row>
    <row r="90" spans="1:15" hidden="1" x14ac:dyDescent="0.25">
      <c r="A90" s="61" t="s">
        <v>164</v>
      </c>
      <c r="B90" s="61" t="s">
        <v>165</v>
      </c>
      <c r="C90" s="69">
        <v>25.97</v>
      </c>
      <c r="D90" s="66">
        <v>45154</v>
      </c>
      <c r="E90" s="61" t="s">
        <v>71</v>
      </c>
      <c r="F90" s="61"/>
      <c r="G90" s="61" t="e">
        <f>VLOOKUP(Corrections[[#This Row],[Employee]],'[1]Management Hierarchy Report'!$A$2:$C$3607, 3, 0)</f>
        <v>#N/A</v>
      </c>
      <c r="H90" s="61" t="s">
        <v>77</v>
      </c>
      <c r="I90" s="61" t="s">
        <v>70</v>
      </c>
      <c r="J90" s="61" t="e">
        <f>VLOOKUP(Corrections[[#This Row],[Employee]],[1]!Expense_Data[#Data],14,0)</f>
        <v>#N/A</v>
      </c>
      <c r="K90" s="68">
        <v>45292</v>
      </c>
      <c r="L90" s="65"/>
      <c r="M90" s="65"/>
      <c r="N90" s="65"/>
      <c r="O90" s="65"/>
    </row>
    <row r="91" spans="1:15" hidden="1" x14ac:dyDescent="0.25">
      <c r="A91" s="61" t="s">
        <v>561</v>
      </c>
      <c r="B91" s="61" t="s">
        <v>562</v>
      </c>
      <c r="C91" s="50">
        <v>2067.12</v>
      </c>
      <c r="D91" s="66">
        <v>45362</v>
      </c>
      <c r="E91" s="61" t="s">
        <v>71</v>
      </c>
      <c r="F91" s="61"/>
      <c r="G91" s="61" t="str">
        <f>VLOOKUP(Corrections[[#This Row],[Employee]],'[1]Management Hierarchy Report'!$A$2:$C$3607, 3, 0)</f>
        <v>Andrew Strevel</v>
      </c>
      <c r="H91" s="61" t="e">
        <f>IF(#REF!&gt;=20,"Sent Back", "Removed")</f>
        <v>#REF!</v>
      </c>
      <c r="I91" s="61" t="s">
        <v>70</v>
      </c>
      <c r="J91" s="67" t="str">
        <f>VLOOKUP(Corrections[[#This Row],[Employee]],[1]!Expense_Data[#Data],14,0)</f>
        <v>SL3@tidalwaveautospa.com</v>
      </c>
      <c r="K91" s="68">
        <v>45292</v>
      </c>
      <c r="L91" s="65"/>
      <c r="M91" s="65"/>
      <c r="N91" s="65"/>
      <c r="O91" s="65"/>
    </row>
    <row r="92" spans="1:15" hidden="1" x14ac:dyDescent="0.25">
      <c r="A92" s="61" t="s">
        <v>561</v>
      </c>
      <c r="B92" s="61" t="s">
        <v>562</v>
      </c>
      <c r="C92" s="50">
        <v>2067.12</v>
      </c>
      <c r="D92" s="66">
        <v>45362</v>
      </c>
      <c r="E92" s="61" t="s">
        <v>71</v>
      </c>
      <c r="F92" s="61"/>
      <c r="G92" s="61" t="str">
        <f>VLOOKUP(Corrections[[#This Row],[Employee]],'[1]Management Hierarchy Report'!$A$2:$C$3607, 3, 0)</f>
        <v>Andrew Strevel</v>
      </c>
      <c r="H92" s="61" t="e">
        <f>IF(#REF!&gt;=20,"Sent Back", "Removed")</f>
        <v>#REF!</v>
      </c>
      <c r="I92" s="61" t="s">
        <v>70</v>
      </c>
      <c r="J92" s="67" t="str">
        <f>VLOOKUP(Corrections[[#This Row],[Employee]],[1]!Expense_Data[#Data],14,0)</f>
        <v>SL3@tidalwaveautospa.com</v>
      </c>
      <c r="K92" s="68">
        <v>45292</v>
      </c>
      <c r="L92" s="65"/>
      <c r="M92" s="65"/>
      <c r="N92" s="65"/>
      <c r="O92" s="65"/>
    </row>
    <row r="93" spans="1:15" hidden="1" x14ac:dyDescent="0.25">
      <c r="A93" s="61" t="s">
        <v>561</v>
      </c>
      <c r="B93" s="61" t="s">
        <v>721</v>
      </c>
      <c r="C93" s="50">
        <v>401.54</v>
      </c>
      <c r="D93" s="66">
        <v>45365</v>
      </c>
      <c r="E93" s="61" t="s">
        <v>176</v>
      </c>
      <c r="F93" s="61"/>
      <c r="G93" s="61" t="str">
        <f>VLOOKUP(Corrections[[#This Row],[Employee]],'[1]Management Hierarchy Report'!$A$2:$C$3607, 3, 0)</f>
        <v>Andrew Strevel</v>
      </c>
      <c r="H93" s="61" t="s">
        <v>69</v>
      </c>
      <c r="I93" s="61" t="s">
        <v>70</v>
      </c>
      <c r="J93" s="67" t="str">
        <f>VLOOKUP(Corrections[[#This Row],[Employee]],[1]!Expense_Data[#Data],14,0)</f>
        <v>SL3@tidalwaveautospa.com</v>
      </c>
      <c r="K93" s="68">
        <v>45292</v>
      </c>
      <c r="L93" s="65"/>
      <c r="M93" s="65"/>
      <c r="N93" s="65"/>
      <c r="O93" s="65"/>
    </row>
    <row r="94" spans="1:15" hidden="1" x14ac:dyDescent="0.25">
      <c r="A94" s="61" t="s">
        <v>561</v>
      </c>
      <c r="B94" s="61" t="s">
        <v>721</v>
      </c>
      <c r="C94" s="69">
        <v>91.76</v>
      </c>
      <c r="D94" s="66">
        <v>45422</v>
      </c>
      <c r="E94" s="61" t="s">
        <v>130</v>
      </c>
      <c r="F94" s="61"/>
      <c r="G94" s="61" t="str">
        <f>VLOOKUP(Corrections[[#This Row],[Employee]],'[1]Management Hierarchy Report'!$A$2:$C$3607, 3, 0)</f>
        <v>Andrew Strevel</v>
      </c>
      <c r="H94" s="61" t="s">
        <v>69</v>
      </c>
      <c r="I94" s="61" t="s">
        <v>70</v>
      </c>
      <c r="J94" s="67" t="str">
        <f>VLOOKUP(Corrections[[#This Row],[Employee]],[1]!Expense_Data[#Data],14,0)</f>
        <v>SL3@tidalwaveautospa.com</v>
      </c>
      <c r="K94" s="68">
        <v>45292</v>
      </c>
      <c r="L94" s="65"/>
      <c r="M94" s="65"/>
      <c r="N94" s="65"/>
      <c r="O94" s="65"/>
    </row>
    <row r="95" spans="1:15" hidden="1" x14ac:dyDescent="0.25">
      <c r="A95" s="61" t="s">
        <v>561</v>
      </c>
      <c r="B95" s="61" t="s">
        <v>11637</v>
      </c>
      <c r="C95" s="50">
        <v>151.13999999999999</v>
      </c>
      <c r="D95" s="66">
        <v>45434</v>
      </c>
      <c r="E95" s="61" t="s">
        <v>71</v>
      </c>
      <c r="F95" s="61"/>
      <c r="G95" s="61" t="str">
        <f>VLOOKUP(Corrections[[#This Row],[Employee]],'[1]Management Hierarchy Report'!$A$2:$C$3607, 3, 0)</f>
        <v>Andrew Strevel</v>
      </c>
      <c r="H95" s="61" t="s">
        <v>77</v>
      </c>
      <c r="I95" s="61" t="s">
        <v>70</v>
      </c>
      <c r="J95" s="61" t="str">
        <f>VLOOKUP(Corrections[[#This Row],[Employee]],[1]!Expense_Data[#Data],14,0)</f>
        <v>SL3@tidalwaveautospa.com</v>
      </c>
      <c r="K95" s="68">
        <v>45292</v>
      </c>
      <c r="L95" s="65"/>
      <c r="M95" s="65"/>
      <c r="N95" s="65"/>
      <c r="O95" s="65"/>
    </row>
    <row r="96" spans="1:15" hidden="1" x14ac:dyDescent="0.25">
      <c r="A96" s="61" t="s">
        <v>561</v>
      </c>
      <c r="B96" s="61" t="s">
        <v>11637</v>
      </c>
      <c r="C96" s="50">
        <v>184.99</v>
      </c>
      <c r="D96" s="66">
        <v>45448</v>
      </c>
      <c r="E96" s="61" t="s">
        <v>13030</v>
      </c>
      <c r="F96" s="61"/>
      <c r="G96" s="61" t="str">
        <f>VLOOKUP(Corrections[[#This Row],[Employee]],'[1]Management Hierarchy Report'!$A$2:$C$3607, 3, 0)</f>
        <v>Andrew Strevel</v>
      </c>
      <c r="H96" s="61" t="s">
        <v>77</v>
      </c>
      <c r="I96" s="61" t="s">
        <v>70</v>
      </c>
      <c r="J96" s="61" t="str">
        <f>VLOOKUP(Corrections[[#This Row],[Employee]],[1]!Expense_Data[#Data],14,0)</f>
        <v>SL3@tidalwaveautospa.com</v>
      </c>
      <c r="K96" s="68">
        <v>45292</v>
      </c>
      <c r="L96" s="65"/>
      <c r="M96" s="65"/>
      <c r="N96" s="65"/>
      <c r="O96" s="65"/>
    </row>
    <row r="97" spans="1:15" hidden="1" x14ac:dyDescent="0.25">
      <c r="A97" s="61" t="s">
        <v>561</v>
      </c>
      <c r="B97" s="61" t="s">
        <v>11637</v>
      </c>
      <c r="C97" s="50">
        <v>448.11</v>
      </c>
      <c r="D97" s="66">
        <v>45453</v>
      </c>
      <c r="E97" s="61" t="s">
        <v>13030</v>
      </c>
      <c r="F97" s="61"/>
      <c r="G97" s="61" t="str">
        <f>VLOOKUP(Corrections[[#This Row],[Employee]],'[1]Management Hierarchy Report'!$A$2:$C$3607, 3, 0)</f>
        <v>Andrew Strevel</v>
      </c>
      <c r="H97" s="61" t="s">
        <v>77</v>
      </c>
      <c r="I97" s="61" t="s">
        <v>70</v>
      </c>
      <c r="J97" s="61" t="str">
        <f>VLOOKUP(Corrections[[#This Row],[Employee]],[1]!Expense_Data[#Data],14,0)</f>
        <v>SL3@tidalwaveautospa.com</v>
      </c>
      <c r="K97" s="68">
        <v>45292</v>
      </c>
      <c r="L97" s="65"/>
      <c r="M97" s="65"/>
      <c r="N97" s="65"/>
      <c r="O97" s="65"/>
    </row>
    <row r="98" spans="1:15" hidden="1" x14ac:dyDescent="0.25">
      <c r="A98" s="61" t="s">
        <v>561</v>
      </c>
      <c r="B98" s="61" t="s">
        <v>11637</v>
      </c>
      <c r="C98" s="69">
        <v>257.43</v>
      </c>
      <c r="D98" s="66">
        <v>45456</v>
      </c>
      <c r="E98" s="61" t="s">
        <v>130</v>
      </c>
      <c r="F98" s="61"/>
      <c r="G98" s="61" t="str">
        <f>VLOOKUP(Corrections[[#This Row],[Employee]],'[1]Management Hierarchy Report'!$A$2:$C$3607, 3, 0)</f>
        <v>Andrew Strevel</v>
      </c>
      <c r="H98" s="61" t="s">
        <v>77</v>
      </c>
      <c r="I98" s="61" t="s">
        <v>70</v>
      </c>
      <c r="J98" s="61" t="str">
        <f>VLOOKUP(Corrections[[#This Row],[Employee]],[1]!Expense_Data[#Data],14,0)</f>
        <v>SL3@tidalwaveautospa.com</v>
      </c>
      <c r="K98" s="68">
        <v>45292</v>
      </c>
      <c r="L98" s="65"/>
      <c r="M98" s="65"/>
      <c r="N98" s="65"/>
      <c r="O98" s="65"/>
    </row>
    <row r="99" spans="1:15" hidden="1" x14ac:dyDescent="0.25">
      <c r="A99" s="61" t="s">
        <v>325</v>
      </c>
      <c r="B99" s="61" t="s">
        <v>326</v>
      </c>
      <c r="C99" s="50">
        <v>6095.56</v>
      </c>
      <c r="D99" s="66">
        <v>45213</v>
      </c>
      <c r="E99" s="61" t="s">
        <v>146</v>
      </c>
      <c r="F99" s="61"/>
      <c r="G99" s="61" t="str">
        <f>VLOOKUP(Corrections[[#This Row],[Employee]],'[1]Management Hierarchy Report'!$A$2:$C$3607, 3, 0)</f>
        <v>Wesley Kurtz</v>
      </c>
      <c r="H99" s="61" t="s">
        <v>77</v>
      </c>
      <c r="I99" s="61" t="s">
        <v>70</v>
      </c>
      <c r="J99" s="67" t="str">
        <f>VLOOKUP(Corrections[[#This Row],[Employee]],[1]!Expense_Data[#Data],14,0)</f>
        <v>SL271@tidalwaveautospa.com</v>
      </c>
      <c r="K99" s="68">
        <v>45292</v>
      </c>
      <c r="L99" s="65"/>
      <c r="M99" s="65"/>
      <c r="N99" s="65"/>
      <c r="O99" s="65"/>
    </row>
    <row r="100" spans="1:15" hidden="1" x14ac:dyDescent="0.25">
      <c r="A100" s="70" t="s">
        <v>72</v>
      </c>
      <c r="B100" s="70" t="s">
        <v>13807</v>
      </c>
      <c r="C100" s="50">
        <v>25.45</v>
      </c>
      <c r="D100" s="71">
        <v>45476</v>
      </c>
      <c r="E100" s="61" t="s">
        <v>13030</v>
      </c>
      <c r="F100" s="61"/>
      <c r="G100" s="61" t="str">
        <f>VLOOKUP(Corrections[[#This Row],[Employee]],'[1]Management Hierarchy Report'!$A$2:$C$3607, 3, 0)</f>
        <v>Andrew Stephens</v>
      </c>
      <c r="H100" s="48" t="s">
        <v>77</v>
      </c>
      <c r="I100" s="61" t="s">
        <v>70</v>
      </c>
      <c r="J100" s="61" t="str">
        <f>VLOOKUP(Corrections[[#This Row],[Employee]],[1]!Expense_Data[#Data],14,0)</f>
        <v>SL87@tidalwaveautospa.com</v>
      </c>
      <c r="K100" s="68">
        <v>45292</v>
      </c>
      <c r="L100" s="65"/>
      <c r="M100" s="65"/>
      <c r="N100" s="65"/>
      <c r="O100" s="65"/>
    </row>
    <row r="101" spans="1:15" hidden="1" x14ac:dyDescent="0.25">
      <c r="A101" s="61" t="s">
        <v>72</v>
      </c>
      <c r="C101" s="50">
        <v>491.22</v>
      </c>
      <c r="D101" s="66">
        <v>45076</v>
      </c>
      <c r="E101" s="61" t="s">
        <v>71</v>
      </c>
      <c r="F101" s="61"/>
      <c r="G101" s="61" t="str">
        <f>VLOOKUP(Corrections[[#This Row],[Employee]],'[1]Management Hierarchy Report'!$A$2:$C$3607, 3, 0)</f>
        <v>Andrew Stephens</v>
      </c>
      <c r="H101" s="61" t="s">
        <v>69</v>
      </c>
      <c r="I101" s="61" t="s">
        <v>70</v>
      </c>
      <c r="J101" s="67" t="str">
        <f>VLOOKUP(Corrections[[#This Row],[Employee]],[1]!Expense_Data[#Data],14,0)</f>
        <v>SL87@tidalwaveautospa.com</v>
      </c>
      <c r="K101" s="68">
        <v>45292</v>
      </c>
      <c r="L101" s="65"/>
      <c r="M101" s="65"/>
      <c r="N101" s="65"/>
      <c r="O101" s="65"/>
    </row>
    <row r="102" spans="1:15" hidden="1" x14ac:dyDescent="0.25">
      <c r="A102" s="61" t="s">
        <v>72</v>
      </c>
      <c r="C102" s="50">
        <v>225</v>
      </c>
      <c r="D102" s="66">
        <v>45076</v>
      </c>
      <c r="E102" s="61" t="s">
        <v>71</v>
      </c>
      <c r="F102" s="61"/>
      <c r="G102" s="61" t="str">
        <f>VLOOKUP(Corrections[[#This Row],[Employee]],'[1]Management Hierarchy Report'!$A$2:$C$3607, 3, 0)</f>
        <v>Andrew Stephens</v>
      </c>
      <c r="H102" s="61" t="s">
        <v>69</v>
      </c>
      <c r="I102" s="61" t="s">
        <v>70</v>
      </c>
      <c r="J102" s="67" t="str">
        <f>VLOOKUP(Corrections[[#This Row],[Employee]],[1]!Expense_Data[#Data],14,0)</f>
        <v>SL87@tidalwaveautospa.com</v>
      </c>
      <c r="K102" s="68">
        <v>45292</v>
      </c>
      <c r="L102" s="65"/>
      <c r="M102" s="65"/>
      <c r="N102" s="65"/>
      <c r="O102" s="65"/>
    </row>
    <row r="103" spans="1:15" hidden="1" x14ac:dyDescent="0.25">
      <c r="A103" s="61" t="s">
        <v>408</v>
      </c>
      <c r="B103" s="61" t="s">
        <v>409</v>
      </c>
      <c r="C103" s="50">
        <v>1021.33</v>
      </c>
      <c r="D103" s="66">
        <v>45247</v>
      </c>
      <c r="E103" s="61" t="s">
        <v>71</v>
      </c>
      <c r="F103" s="61"/>
      <c r="G103" s="61" t="e">
        <f>VLOOKUP(Corrections[[#This Row],[Employee]],'[1]Management Hierarchy Report'!$A$2:$C$3607, 3, 0)</f>
        <v>#N/A</v>
      </c>
      <c r="H103" s="61" t="s">
        <v>77</v>
      </c>
      <c r="I103" s="61" t="s">
        <v>70</v>
      </c>
      <c r="J103" s="67" t="e">
        <f>VLOOKUP(Corrections[[#This Row],[Employee]],[1]!Expense_Data[#Data],14,0)</f>
        <v>#N/A</v>
      </c>
      <c r="K103" s="68">
        <v>45292</v>
      </c>
      <c r="L103" s="65"/>
      <c r="M103" s="65"/>
      <c r="N103" s="65"/>
      <c r="O103" s="65"/>
    </row>
    <row r="104" spans="1:15" hidden="1" x14ac:dyDescent="0.25">
      <c r="A104" s="61" t="s">
        <v>11625</v>
      </c>
      <c r="B104" s="61" t="s">
        <v>11626</v>
      </c>
      <c r="C104" s="50">
        <v>25.47</v>
      </c>
      <c r="D104" s="66">
        <v>45483</v>
      </c>
      <c r="E104" s="61" t="s">
        <v>268</v>
      </c>
      <c r="F104" s="61"/>
      <c r="G104" s="61" t="str">
        <f>VLOOKUP(Corrections[[#This Row],[Employee]],'[1]Management Hierarchy Report'!$A$2:$C$3607, 3, 0)</f>
        <v>Matthew Bridges</v>
      </c>
      <c r="H104" s="61" t="s">
        <v>268</v>
      </c>
      <c r="I104" s="61" t="s">
        <v>70</v>
      </c>
      <c r="J104" s="61" t="e">
        <f>VLOOKUP(Corrections[[#This Row],[Employee]],[1]!Expense_Data[#Data],14,0)</f>
        <v>#N/A</v>
      </c>
      <c r="K104" s="68">
        <v>45292</v>
      </c>
      <c r="L104" s="65"/>
      <c r="M104" s="65"/>
      <c r="N104" s="65"/>
      <c r="O104" s="65"/>
    </row>
    <row r="105" spans="1:15" hidden="1" x14ac:dyDescent="0.25">
      <c r="A105" s="61" t="s">
        <v>11625</v>
      </c>
      <c r="B105" s="61" t="s">
        <v>11626</v>
      </c>
      <c r="C105" s="69">
        <v>11.41</v>
      </c>
      <c r="D105" s="66">
        <v>45483</v>
      </c>
      <c r="E105" s="61" t="s">
        <v>268</v>
      </c>
      <c r="F105" s="61"/>
      <c r="G105" s="61" t="str">
        <f>VLOOKUP(Corrections[[#This Row],[Employee]],'[1]Management Hierarchy Report'!$A$2:$C$3607, 3, 0)</f>
        <v>Matthew Bridges</v>
      </c>
      <c r="H105" s="61" t="s">
        <v>268</v>
      </c>
      <c r="I105" s="61" t="s">
        <v>70</v>
      </c>
      <c r="J105" s="61" t="e">
        <f>VLOOKUP(Corrections[[#This Row],[Employee]],[1]!Expense_Data[#Data],14,0)</f>
        <v>#N/A</v>
      </c>
      <c r="K105" s="68">
        <v>45292</v>
      </c>
      <c r="L105" s="65"/>
      <c r="M105" s="65"/>
      <c r="N105" s="65"/>
      <c r="O105" s="65"/>
    </row>
    <row r="106" spans="1:15" hidden="1" x14ac:dyDescent="0.25">
      <c r="A106" s="61" t="s">
        <v>11625</v>
      </c>
      <c r="B106" s="61" t="s">
        <v>11633</v>
      </c>
      <c r="C106" s="50">
        <v>93.98</v>
      </c>
      <c r="D106" s="66">
        <v>45488</v>
      </c>
      <c r="E106" s="61" t="s">
        <v>268</v>
      </c>
      <c r="F106" s="61"/>
      <c r="G106" s="61" t="str">
        <f>VLOOKUP(Corrections[[#This Row],[Employee]],'[1]Management Hierarchy Report'!$A$2:$C$3607, 3, 0)</f>
        <v>Matthew Bridges</v>
      </c>
      <c r="H106" s="61" t="s">
        <v>268</v>
      </c>
      <c r="I106" s="61" t="s">
        <v>70</v>
      </c>
      <c r="J106" s="61" t="e">
        <f>VLOOKUP(Corrections[[#This Row],[Employee]],[1]!Expense_Data[#Data],14,0)</f>
        <v>#N/A</v>
      </c>
      <c r="K106" s="68">
        <v>45292</v>
      </c>
      <c r="L106" s="65"/>
      <c r="M106" s="65"/>
      <c r="N106" s="65"/>
      <c r="O106" s="65"/>
    </row>
    <row r="107" spans="1:15" hidden="1" x14ac:dyDescent="0.25">
      <c r="A107" s="61" t="s">
        <v>11625</v>
      </c>
      <c r="B107" s="61" t="s">
        <v>12972</v>
      </c>
      <c r="C107" s="50">
        <v>13.45</v>
      </c>
      <c r="D107" s="66">
        <v>45493</v>
      </c>
      <c r="E107" s="61" t="s">
        <v>268</v>
      </c>
      <c r="F107" s="61"/>
      <c r="G107" s="61" t="str">
        <f>VLOOKUP(Corrections[[#This Row],[Employee]],'[1]Management Hierarchy Report'!$A$2:$C$3607, 3, 0)</f>
        <v>Matthew Bridges</v>
      </c>
      <c r="H107" s="61" t="s">
        <v>268</v>
      </c>
      <c r="I107" s="61" t="s">
        <v>70</v>
      </c>
      <c r="J107" s="61" t="e">
        <f>VLOOKUP(Corrections[[#This Row],[Employee]],[1]!Expense_Data[#Data],14,0)</f>
        <v>#N/A</v>
      </c>
      <c r="K107" s="68">
        <v>45292</v>
      </c>
      <c r="L107" s="65"/>
      <c r="M107" s="65"/>
      <c r="N107" s="65"/>
      <c r="O107" s="65"/>
    </row>
    <row r="108" spans="1:15" hidden="1" x14ac:dyDescent="0.25">
      <c r="A108" s="61" t="s">
        <v>519</v>
      </c>
      <c r="B108" s="61" t="s">
        <v>520</v>
      </c>
      <c r="C108" s="50">
        <v>4956.8599999999997</v>
      </c>
      <c r="D108" s="66">
        <v>45357</v>
      </c>
      <c r="E108" s="61" t="s">
        <v>521</v>
      </c>
      <c r="F108" s="61"/>
      <c r="G108" s="61" t="str">
        <f>VLOOKUP(Corrections[[#This Row],[Employee]],'[1]Management Hierarchy Report'!$A$2:$C$3607, 3, 0)</f>
        <v>Derek Schillinger</v>
      </c>
      <c r="H108" s="61" t="e">
        <f>IF(#REF!&gt;=20,"Sent Back", "Removed")</f>
        <v>#REF!</v>
      </c>
      <c r="I108" s="61" t="s">
        <v>70</v>
      </c>
      <c r="J108" s="67" t="str">
        <f>VLOOKUP(Corrections[[#This Row],[Employee]],[1]!Expense_Data[#Data],14,0)</f>
        <v>SL280@tidalwaveautospa.com</v>
      </c>
      <c r="K108" s="68">
        <v>45292</v>
      </c>
      <c r="L108" s="65"/>
      <c r="M108" s="65"/>
      <c r="N108" s="65"/>
      <c r="O108" s="65"/>
    </row>
    <row r="109" spans="1:15" hidden="1" x14ac:dyDescent="0.25">
      <c r="A109" s="61" t="s">
        <v>519</v>
      </c>
      <c r="B109" s="61" t="s">
        <v>794</v>
      </c>
      <c r="C109" s="50">
        <v>389.57</v>
      </c>
      <c r="D109" s="66">
        <v>45385</v>
      </c>
      <c r="E109" s="61" t="s">
        <v>521</v>
      </c>
      <c r="F109" s="61"/>
      <c r="G109" s="61" t="str">
        <f>VLOOKUP(Corrections[[#This Row],[Employee]],'[1]Management Hierarchy Report'!$A$2:$C$3607, 3, 0)</f>
        <v>Derek Schillinger</v>
      </c>
      <c r="H109" s="61" t="s">
        <v>77</v>
      </c>
      <c r="I109" s="61" t="s">
        <v>70</v>
      </c>
      <c r="J109" s="67" t="str">
        <f>VLOOKUP(Corrections[[#This Row],[Employee]],[1]!Expense_Data[#Data],14,0)</f>
        <v>SL280@tidalwaveautospa.com</v>
      </c>
      <c r="K109" s="68">
        <v>45292</v>
      </c>
      <c r="L109" s="65"/>
      <c r="M109" s="65"/>
      <c r="N109" s="65"/>
      <c r="O109" s="65"/>
    </row>
    <row r="110" spans="1:15" hidden="1" x14ac:dyDescent="0.25">
      <c r="A110" s="61" t="s">
        <v>519</v>
      </c>
      <c r="B110" s="61" t="s">
        <v>794</v>
      </c>
      <c r="C110" s="69">
        <v>15.7</v>
      </c>
      <c r="D110" s="66">
        <v>45388</v>
      </c>
      <c r="E110" s="61" t="s">
        <v>521</v>
      </c>
      <c r="F110" s="61"/>
      <c r="G110" s="61" t="str">
        <f>VLOOKUP(Corrections[[#This Row],[Employee]],'[1]Management Hierarchy Report'!$A$2:$C$3607, 3, 0)</f>
        <v>Derek Schillinger</v>
      </c>
      <c r="H110" s="61" t="s">
        <v>77</v>
      </c>
      <c r="I110" s="61" t="s">
        <v>70</v>
      </c>
      <c r="J110" s="67" t="str">
        <f>VLOOKUP(Corrections[[#This Row],[Employee]],[1]!Expense_Data[#Data],14,0)</f>
        <v>SL280@tidalwaveautospa.com</v>
      </c>
      <c r="K110" s="68">
        <v>45292</v>
      </c>
      <c r="L110" s="65"/>
      <c r="M110" s="65"/>
      <c r="N110" s="65"/>
      <c r="O110" s="65"/>
    </row>
    <row r="111" spans="1:15" hidden="1" x14ac:dyDescent="0.25">
      <c r="A111" s="61" t="s">
        <v>519</v>
      </c>
      <c r="B111" s="61" t="s">
        <v>794</v>
      </c>
      <c r="C111" s="69">
        <v>170.43</v>
      </c>
      <c r="D111" s="66">
        <v>45393</v>
      </c>
      <c r="E111" s="61" t="s">
        <v>521</v>
      </c>
      <c r="F111" s="61"/>
      <c r="G111" s="61" t="str">
        <f>VLOOKUP(Corrections[[#This Row],[Employee]],'[1]Management Hierarchy Report'!$A$2:$C$3607, 3, 0)</f>
        <v>Derek Schillinger</v>
      </c>
      <c r="H111" s="61" t="s">
        <v>77</v>
      </c>
      <c r="I111" s="61" t="s">
        <v>70</v>
      </c>
      <c r="J111" s="67" t="str">
        <f>VLOOKUP(Corrections[[#This Row],[Employee]],[1]!Expense_Data[#Data],14,0)</f>
        <v>SL280@tidalwaveautospa.com</v>
      </c>
      <c r="K111" s="68">
        <v>45292</v>
      </c>
      <c r="L111" s="65"/>
      <c r="M111" s="65"/>
      <c r="N111" s="65"/>
      <c r="O111" s="65"/>
    </row>
    <row r="112" spans="1:15" hidden="1" x14ac:dyDescent="0.25">
      <c r="A112" s="61" t="s">
        <v>519</v>
      </c>
      <c r="B112" s="61" t="s">
        <v>794</v>
      </c>
      <c r="C112" s="69">
        <v>855.4</v>
      </c>
      <c r="D112" s="66">
        <v>45393</v>
      </c>
      <c r="E112" s="61" t="s">
        <v>521</v>
      </c>
      <c r="F112" s="61"/>
      <c r="G112" s="61" t="str">
        <f>VLOOKUP(Corrections[[#This Row],[Employee]],'[1]Management Hierarchy Report'!$A$2:$C$3607, 3, 0)</f>
        <v>Derek Schillinger</v>
      </c>
      <c r="H112" s="61" t="s">
        <v>77</v>
      </c>
      <c r="I112" s="61" t="s">
        <v>70</v>
      </c>
      <c r="J112" s="67" t="str">
        <f>VLOOKUP(Corrections[[#This Row],[Employee]],[1]!Expense_Data[#Data],14,0)</f>
        <v>SL280@tidalwaveautospa.com</v>
      </c>
      <c r="K112" s="68">
        <v>45292</v>
      </c>
      <c r="L112" s="65"/>
      <c r="M112" s="65"/>
      <c r="N112" s="65"/>
      <c r="O112" s="65"/>
    </row>
    <row r="113" spans="1:15" hidden="1" x14ac:dyDescent="0.25">
      <c r="A113" s="61" t="s">
        <v>519</v>
      </c>
      <c r="B113" s="61" t="s">
        <v>794</v>
      </c>
      <c r="C113" s="69">
        <v>542.20000000000005</v>
      </c>
      <c r="D113" s="66">
        <v>45393</v>
      </c>
      <c r="E113" s="61" t="s">
        <v>521</v>
      </c>
      <c r="F113" s="61"/>
      <c r="G113" s="61" t="str">
        <f>VLOOKUP(Corrections[[#This Row],[Employee]],'[1]Management Hierarchy Report'!$A$2:$C$3607, 3, 0)</f>
        <v>Derek Schillinger</v>
      </c>
      <c r="H113" s="61" t="s">
        <v>77</v>
      </c>
      <c r="I113" s="61" t="s">
        <v>70</v>
      </c>
      <c r="J113" s="67" t="str">
        <f>VLOOKUP(Corrections[[#This Row],[Employee]],[1]!Expense_Data[#Data],14,0)</f>
        <v>SL280@tidalwaveautospa.com</v>
      </c>
      <c r="K113" s="68">
        <v>45292</v>
      </c>
      <c r="L113" s="65"/>
      <c r="M113" s="65"/>
      <c r="N113" s="65"/>
      <c r="O113" s="65"/>
    </row>
    <row r="114" spans="1:15" hidden="1" x14ac:dyDescent="0.25">
      <c r="A114" s="61" t="s">
        <v>519</v>
      </c>
      <c r="B114" s="61" t="s">
        <v>794</v>
      </c>
      <c r="C114" s="69">
        <v>56.28</v>
      </c>
      <c r="D114" s="66">
        <v>45398</v>
      </c>
      <c r="E114" s="61" t="s">
        <v>521</v>
      </c>
      <c r="F114" s="61"/>
      <c r="G114" s="61" t="str">
        <f>VLOOKUP(Corrections[[#This Row],[Employee]],'[1]Management Hierarchy Report'!$A$2:$C$3607, 3, 0)</f>
        <v>Derek Schillinger</v>
      </c>
      <c r="H114" s="61" t="s">
        <v>77</v>
      </c>
      <c r="I114" s="61" t="s">
        <v>70</v>
      </c>
      <c r="J114" s="67" t="str">
        <f>VLOOKUP(Corrections[[#This Row],[Employee]],[1]!Expense_Data[#Data],14,0)</f>
        <v>SL280@tidalwaveautospa.com</v>
      </c>
      <c r="K114" s="68">
        <v>45292</v>
      </c>
      <c r="L114" s="65"/>
      <c r="M114" s="65"/>
      <c r="N114" s="65"/>
      <c r="O114" s="65"/>
    </row>
    <row r="115" spans="1:15" hidden="1" x14ac:dyDescent="0.25">
      <c r="A115" s="61" t="s">
        <v>519</v>
      </c>
      <c r="B115" s="61" t="s">
        <v>794</v>
      </c>
      <c r="C115" s="69">
        <v>36.71</v>
      </c>
      <c r="D115" s="66">
        <v>45399</v>
      </c>
      <c r="E115" s="61" t="s">
        <v>521</v>
      </c>
      <c r="F115" s="61"/>
      <c r="G115" s="61" t="str">
        <f>VLOOKUP(Corrections[[#This Row],[Employee]],'[1]Management Hierarchy Report'!$A$2:$C$3607, 3, 0)</f>
        <v>Derek Schillinger</v>
      </c>
      <c r="H115" s="61" t="s">
        <v>77</v>
      </c>
      <c r="I115" s="61" t="s">
        <v>70</v>
      </c>
      <c r="J115" s="67" t="str">
        <f>VLOOKUP(Corrections[[#This Row],[Employee]],[1]!Expense_Data[#Data],14,0)</f>
        <v>SL280@tidalwaveautospa.com</v>
      </c>
      <c r="K115" s="68">
        <v>45292</v>
      </c>
      <c r="L115" s="65"/>
      <c r="M115" s="65"/>
      <c r="N115" s="65"/>
      <c r="O115" s="65"/>
    </row>
    <row r="116" spans="1:15" hidden="1" x14ac:dyDescent="0.25">
      <c r="A116" s="61" t="s">
        <v>519</v>
      </c>
      <c r="B116" s="61" t="s">
        <v>794</v>
      </c>
      <c r="C116" s="69">
        <v>137</v>
      </c>
      <c r="D116" s="66">
        <v>45399</v>
      </c>
      <c r="E116" s="61" t="s">
        <v>521</v>
      </c>
      <c r="F116" s="61"/>
      <c r="G116" s="61" t="str">
        <f>VLOOKUP(Corrections[[#This Row],[Employee]],'[1]Management Hierarchy Report'!$A$2:$C$3607, 3, 0)</f>
        <v>Derek Schillinger</v>
      </c>
      <c r="H116" s="61" t="s">
        <v>77</v>
      </c>
      <c r="I116" s="61" t="s">
        <v>70</v>
      </c>
      <c r="J116" s="67" t="str">
        <f>VLOOKUP(Corrections[[#This Row],[Employee]],[1]!Expense_Data[#Data],14,0)</f>
        <v>SL280@tidalwaveautospa.com</v>
      </c>
      <c r="K116" s="68">
        <v>45292</v>
      </c>
      <c r="L116" s="65"/>
      <c r="M116" s="65"/>
      <c r="N116" s="65"/>
      <c r="O116" s="65"/>
    </row>
    <row r="117" spans="1:15" hidden="1" x14ac:dyDescent="0.25">
      <c r="A117" s="61" t="s">
        <v>519</v>
      </c>
      <c r="B117" s="61" t="s">
        <v>794</v>
      </c>
      <c r="C117" s="69">
        <v>16.82</v>
      </c>
      <c r="D117" s="66">
        <v>45400</v>
      </c>
      <c r="E117" s="61" t="s">
        <v>521</v>
      </c>
      <c r="F117" s="61"/>
      <c r="G117" s="61" t="str">
        <f>VLOOKUP(Corrections[[#This Row],[Employee]],'[1]Management Hierarchy Report'!$A$2:$C$3607, 3, 0)</f>
        <v>Derek Schillinger</v>
      </c>
      <c r="H117" s="61" t="s">
        <v>77</v>
      </c>
      <c r="I117" s="61" t="s">
        <v>70</v>
      </c>
      <c r="J117" s="67" t="str">
        <f>VLOOKUP(Corrections[[#This Row],[Employee]],[1]!Expense_Data[#Data],14,0)</f>
        <v>SL280@tidalwaveautospa.com</v>
      </c>
      <c r="K117" s="68">
        <v>45292</v>
      </c>
      <c r="L117" s="65"/>
      <c r="M117" s="65"/>
      <c r="N117" s="65"/>
      <c r="O117" s="65"/>
    </row>
    <row r="118" spans="1:15" hidden="1" x14ac:dyDescent="0.25">
      <c r="A118" s="61" t="s">
        <v>519</v>
      </c>
      <c r="B118" s="61" t="s">
        <v>794</v>
      </c>
      <c r="C118" s="69">
        <v>50</v>
      </c>
      <c r="D118" s="66">
        <v>45401</v>
      </c>
      <c r="E118" s="61" t="s">
        <v>521</v>
      </c>
      <c r="F118" s="61"/>
      <c r="G118" s="61" t="str">
        <f>VLOOKUP(Corrections[[#This Row],[Employee]],'[1]Management Hierarchy Report'!$A$2:$C$3607, 3, 0)</f>
        <v>Derek Schillinger</v>
      </c>
      <c r="H118" s="61" t="s">
        <v>77</v>
      </c>
      <c r="I118" s="61" t="s">
        <v>70</v>
      </c>
      <c r="J118" s="67" t="str">
        <f>VLOOKUP(Corrections[[#This Row],[Employee]],[1]!Expense_Data[#Data],14,0)</f>
        <v>SL280@tidalwaveautospa.com</v>
      </c>
      <c r="K118" s="68">
        <v>45292</v>
      </c>
      <c r="L118" s="65"/>
      <c r="M118" s="65"/>
      <c r="N118" s="65"/>
      <c r="O118" s="65"/>
    </row>
    <row r="119" spans="1:15" hidden="1" x14ac:dyDescent="0.25">
      <c r="A119" s="61" t="s">
        <v>519</v>
      </c>
      <c r="B119" s="61" t="s">
        <v>794</v>
      </c>
      <c r="C119" s="69">
        <v>24.61</v>
      </c>
      <c r="D119" s="66">
        <v>45404</v>
      </c>
      <c r="E119" s="61" t="s">
        <v>521</v>
      </c>
      <c r="F119" s="61"/>
      <c r="G119" s="61" t="str">
        <f>VLOOKUP(Corrections[[#This Row],[Employee]],'[1]Management Hierarchy Report'!$A$2:$C$3607, 3, 0)</f>
        <v>Derek Schillinger</v>
      </c>
      <c r="H119" s="61" t="s">
        <v>77</v>
      </c>
      <c r="I119" s="61" t="s">
        <v>70</v>
      </c>
      <c r="J119" s="67" t="str">
        <f>VLOOKUP(Corrections[[#This Row],[Employee]],[1]!Expense_Data[#Data],14,0)</f>
        <v>SL280@tidalwaveautospa.com</v>
      </c>
      <c r="K119" s="68">
        <v>45292</v>
      </c>
      <c r="L119" s="65"/>
      <c r="M119" s="65"/>
      <c r="N119" s="65"/>
      <c r="O119" s="65"/>
    </row>
    <row r="120" spans="1:15" hidden="1" x14ac:dyDescent="0.25">
      <c r="A120" s="61" t="s">
        <v>519</v>
      </c>
      <c r="B120" s="61" t="s">
        <v>794</v>
      </c>
      <c r="C120" s="72">
        <v>540.16999999999996</v>
      </c>
      <c r="D120" s="51">
        <v>45404</v>
      </c>
      <c r="E120" s="61" t="s">
        <v>521</v>
      </c>
      <c r="F120" s="61"/>
      <c r="G120" s="61" t="str">
        <f>VLOOKUP(Corrections[[#This Row],[Employee]],'[1]Management Hierarchy Report'!$A$2:$C$3607, 3, 0)</f>
        <v>Derek Schillinger</v>
      </c>
      <c r="H120" s="61" t="s">
        <v>77</v>
      </c>
      <c r="I120" s="61" t="s">
        <v>70</v>
      </c>
      <c r="J120" s="67" t="str">
        <f>VLOOKUP(Corrections[[#This Row],[Employee]],[1]!Expense_Data[#Data],14,0)</f>
        <v>SL280@tidalwaveautospa.com</v>
      </c>
      <c r="K120" s="68">
        <v>45292</v>
      </c>
      <c r="L120" s="65"/>
      <c r="M120" s="65"/>
      <c r="N120" s="65"/>
      <c r="O120" s="65"/>
    </row>
    <row r="121" spans="1:15" hidden="1" x14ac:dyDescent="0.25">
      <c r="A121" s="61" t="s">
        <v>519</v>
      </c>
      <c r="B121" s="61" t="s">
        <v>794</v>
      </c>
      <c r="C121" s="69">
        <v>254.94</v>
      </c>
      <c r="D121" s="66">
        <v>45411</v>
      </c>
      <c r="E121" s="61" t="s">
        <v>521</v>
      </c>
      <c r="F121" s="61"/>
      <c r="G121" s="61" t="str">
        <f>VLOOKUP(Corrections[[#This Row],[Employee]],'[1]Management Hierarchy Report'!$A$2:$C$3607, 3, 0)</f>
        <v>Derek Schillinger</v>
      </c>
      <c r="H121" s="61" t="s">
        <v>77</v>
      </c>
      <c r="I121" s="61" t="s">
        <v>70</v>
      </c>
      <c r="J121" s="67" t="str">
        <f>VLOOKUP(Corrections[[#This Row],[Employee]],[1]!Expense_Data[#Data],14,0)</f>
        <v>SL280@tidalwaveautospa.com</v>
      </c>
      <c r="K121" s="68">
        <v>45292</v>
      </c>
      <c r="L121" s="65"/>
      <c r="M121" s="65"/>
      <c r="N121" s="65"/>
      <c r="O121" s="65"/>
    </row>
    <row r="122" spans="1:15" hidden="1" x14ac:dyDescent="0.25">
      <c r="A122" s="61" t="s">
        <v>519</v>
      </c>
      <c r="B122" s="61" t="s">
        <v>794</v>
      </c>
      <c r="C122" s="69">
        <v>35</v>
      </c>
      <c r="D122" s="66">
        <v>45411</v>
      </c>
      <c r="E122" s="61" t="s">
        <v>521</v>
      </c>
      <c r="F122" s="61"/>
      <c r="G122" s="61" t="str">
        <f>VLOOKUP(Corrections[[#This Row],[Employee]],'[1]Management Hierarchy Report'!$A$2:$C$3607, 3, 0)</f>
        <v>Derek Schillinger</v>
      </c>
      <c r="H122" s="61" t="s">
        <v>77</v>
      </c>
      <c r="I122" s="61" t="s">
        <v>70</v>
      </c>
      <c r="J122" s="67" t="str">
        <f>VLOOKUP(Corrections[[#This Row],[Employee]],[1]!Expense_Data[#Data],14,0)</f>
        <v>SL280@tidalwaveautospa.com</v>
      </c>
      <c r="K122" s="68">
        <v>45292</v>
      </c>
      <c r="L122" s="65"/>
      <c r="M122" s="65"/>
      <c r="N122" s="65"/>
      <c r="O122" s="65"/>
    </row>
    <row r="123" spans="1:15" hidden="1" x14ac:dyDescent="0.25">
      <c r="A123" s="61" t="s">
        <v>257</v>
      </c>
      <c r="B123" s="61" t="s">
        <v>258</v>
      </c>
      <c r="C123" s="50" t="s">
        <v>259</v>
      </c>
      <c r="D123" s="66">
        <v>45187</v>
      </c>
      <c r="E123" s="61" t="s">
        <v>152</v>
      </c>
      <c r="F123" s="61"/>
      <c r="G123" s="61" t="e">
        <f>VLOOKUP(Corrections[[#This Row],[Employee]],'[1]Management Hierarchy Report'!$A$2:$C$3607, 3, 0)</f>
        <v>#N/A</v>
      </c>
      <c r="H123" s="61" t="s">
        <v>77</v>
      </c>
      <c r="I123" s="61" t="s">
        <v>70</v>
      </c>
      <c r="J123" s="67" t="e">
        <f>VLOOKUP(Corrections[[#This Row],[Employee]],[1]!Expense_Data[#Data],14,0)</f>
        <v>#N/A</v>
      </c>
      <c r="K123" s="68">
        <v>45292</v>
      </c>
      <c r="L123" s="65"/>
      <c r="M123" s="65"/>
      <c r="N123" s="65"/>
      <c r="O123" s="65"/>
    </row>
    <row r="124" spans="1:15" hidden="1" x14ac:dyDescent="0.25">
      <c r="A124" s="61" t="s">
        <v>355</v>
      </c>
      <c r="B124" s="61" t="s">
        <v>356</v>
      </c>
      <c r="C124" s="50">
        <v>2102.3000000000002</v>
      </c>
      <c r="D124" s="66">
        <v>45187</v>
      </c>
      <c r="E124" s="61" t="s">
        <v>71</v>
      </c>
      <c r="F124" s="61"/>
      <c r="G124" s="61" t="str">
        <f>VLOOKUP(Corrections[[#This Row],[Employee]],'[1]Management Hierarchy Report'!$A$2:$C$3607, 3, 0)</f>
        <v>Patrick Rollins</v>
      </c>
      <c r="H124" s="61" t="s">
        <v>77</v>
      </c>
      <c r="I124" s="61" t="s">
        <v>70</v>
      </c>
      <c r="J124" s="67" t="str">
        <f>VLOOKUP(Corrections[[#This Row],[Employee]],[1]!Expense_Data[#Data],14,0)</f>
        <v>SL81@tidalwaveautospa.com</v>
      </c>
      <c r="K124" s="68">
        <v>45292</v>
      </c>
      <c r="L124" s="65"/>
      <c r="M124" s="65"/>
      <c r="N124" s="65"/>
      <c r="O124" s="65"/>
    </row>
    <row r="125" spans="1:15" hidden="1" x14ac:dyDescent="0.25">
      <c r="A125" s="61" t="s">
        <v>355</v>
      </c>
      <c r="B125" s="61" t="s">
        <v>13038</v>
      </c>
      <c r="C125" s="50">
        <v>18.149999999999999</v>
      </c>
      <c r="D125" s="52">
        <v>45471</v>
      </c>
      <c r="E125" s="61" t="s">
        <v>13030</v>
      </c>
      <c r="F125" s="61"/>
      <c r="G125" s="61" t="str">
        <f>VLOOKUP(Corrections[[#This Row],[Employee]],'[1]Management Hierarchy Report'!$A$2:$C$3607, 3, 0)</f>
        <v>Patrick Rollins</v>
      </c>
      <c r="H125" s="61" t="s">
        <v>77</v>
      </c>
      <c r="I125" s="61" t="s">
        <v>70</v>
      </c>
      <c r="J125" s="61" t="str">
        <f>VLOOKUP(Corrections[[#This Row],[Employee]],[1]!Expense_Data[#Data],14,0)</f>
        <v>SL81@tidalwaveautospa.com</v>
      </c>
      <c r="K125" s="68">
        <v>45292</v>
      </c>
      <c r="L125" s="65"/>
      <c r="M125" s="65"/>
      <c r="N125" s="65"/>
      <c r="O125" s="65"/>
    </row>
    <row r="126" spans="1:15" hidden="1" x14ac:dyDescent="0.25">
      <c r="A126" s="61" t="s">
        <v>355</v>
      </c>
      <c r="B126" s="61" t="s">
        <v>13038</v>
      </c>
      <c r="C126" s="50">
        <v>95.21</v>
      </c>
      <c r="D126" s="52">
        <v>45479</v>
      </c>
      <c r="E126" s="61" t="s">
        <v>13030</v>
      </c>
      <c r="F126" s="61"/>
      <c r="G126" s="61" t="str">
        <f>VLOOKUP(Corrections[[#This Row],[Employee]],'[1]Management Hierarchy Report'!$A$2:$C$3607, 3, 0)</f>
        <v>Patrick Rollins</v>
      </c>
      <c r="H126" s="61" t="s">
        <v>77</v>
      </c>
      <c r="I126" s="61" t="s">
        <v>70</v>
      </c>
      <c r="J126" s="61" t="str">
        <f>VLOOKUP(Corrections[[#This Row],[Employee]],[1]!Expense_Data[#Data],14,0)</f>
        <v>SL81@tidalwaveautospa.com</v>
      </c>
      <c r="K126" s="68">
        <v>45292</v>
      </c>
      <c r="L126" s="65"/>
      <c r="M126" s="65"/>
      <c r="N126" s="65"/>
      <c r="O126" s="65"/>
    </row>
    <row r="127" spans="1:15" hidden="1" x14ac:dyDescent="0.25">
      <c r="A127" s="61" t="s">
        <v>355</v>
      </c>
      <c r="B127" s="61" t="s">
        <v>13038</v>
      </c>
      <c r="C127" s="50">
        <v>95.21</v>
      </c>
      <c r="D127" s="66">
        <v>45479</v>
      </c>
      <c r="E127" s="61" t="s">
        <v>13030</v>
      </c>
      <c r="F127" s="61"/>
      <c r="G127" s="61" t="str">
        <f>VLOOKUP(Corrections[[#This Row],[Employee]],'[1]Management Hierarchy Report'!$A$2:$C$3607, 3, 0)</f>
        <v>Patrick Rollins</v>
      </c>
      <c r="H127" s="48" t="s">
        <v>77</v>
      </c>
      <c r="I127" s="61" t="s">
        <v>70</v>
      </c>
      <c r="J127" s="61" t="str">
        <f>VLOOKUP(Corrections[[#This Row],[Employee]],[1]!Expense_Data[#Data],14,0)</f>
        <v>SL81@tidalwaveautospa.com</v>
      </c>
      <c r="K127" s="68">
        <v>45292</v>
      </c>
      <c r="L127" s="65"/>
      <c r="M127" s="65"/>
      <c r="N127" s="65"/>
      <c r="O127" s="65"/>
    </row>
    <row r="128" spans="1:15" hidden="1" x14ac:dyDescent="0.25">
      <c r="A128" s="61" t="s">
        <v>78</v>
      </c>
      <c r="B128" s="61" t="s">
        <v>79</v>
      </c>
      <c r="C128" s="50">
        <v>659.77</v>
      </c>
      <c r="D128" s="66">
        <v>45163</v>
      </c>
      <c r="E128" s="61" t="s">
        <v>71</v>
      </c>
      <c r="F128" s="61"/>
      <c r="G128" s="61" t="str">
        <f>VLOOKUP(Corrections[[#This Row],[Employee]],'[1]Management Hierarchy Report'!$A$2:$C$3607, 3, 0)</f>
        <v>Jeff Mathis</v>
      </c>
      <c r="H128" s="61" t="s">
        <v>77</v>
      </c>
      <c r="I128" s="61" t="s">
        <v>70</v>
      </c>
      <c r="J128" s="67" t="str">
        <f>VLOOKUP(Corrections[[#This Row],[Employee]],[1]!Expense_Data[#Data],14,0)</f>
        <v>SL315@tidalwaveautospa.com</v>
      </c>
      <c r="K128" s="68">
        <v>45292</v>
      </c>
      <c r="L128" s="65"/>
      <c r="M128" s="65"/>
      <c r="N128" s="65"/>
      <c r="O128" s="65"/>
    </row>
    <row r="129" spans="1:15" hidden="1" x14ac:dyDescent="0.25">
      <c r="A129" s="61" t="s">
        <v>78</v>
      </c>
      <c r="B129" s="61" t="s">
        <v>79</v>
      </c>
      <c r="C129" s="69" t="s">
        <v>80</v>
      </c>
      <c r="D129" s="66">
        <v>45167</v>
      </c>
      <c r="E129" s="61" t="s">
        <v>81</v>
      </c>
      <c r="F129" s="61"/>
      <c r="G129" s="61" t="str">
        <f>VLOOKUP(Corrections[[#This Row],[Employee]],'[1]Management Hierarchy Report'!$A$2:$C$3607, 3, 0)</f>
        <v>Jeff Mathis</v>
      </c>
      <c r="H129" s="61" t="s">
        <v>77</v>
      </c>
      <c r="I129" s="61" t="s">
        <v>70</v>
      </c>
      <c r="J129" s="67" t="str">
        <f>VLOOKUP(Corrections[[#This Row],[Employee]],[1]!Expense_Data[#Data],14,0)</f>
        <v>SL315@tidalwaveautospa.com</v>
      </c>
      <c r="K129" s="68">
        <v>45292</v>
      </c>
      <c r="L129" s="65"/>
      <c r="M129" s="65"/>
      <c r="N129" s="65"/>
      <c r="O129" s="65"/>
    </row>
    <row r="130" spans="1:15" hidden="1" x14ac:dyDescent="0.25">
      <c r="A130" s="61" t="s">
        <v>78</v>
      </c>
      <c r="B130" s="61" t="s">
        <v>79</v>
      </c>
      <c r="C130" s="50">
        <v>587.09</v>
      </c>
      <c r="D130" s="66">
        <v>45167</v>
      </c>
      <c r="E130" s="61" t="s">
        <v>71</v>
      </c>
      <c r="F130" s="61"/>
      <c r="G130" s="61" t="str">
        <f>VLOOKUP(Corrections[[#This Row],[Employee]],'[1]Management Hierarchy Report'!$A$2:$C$3607, 3, 0)</f>
        <v>Jeff Mathis</v>
      </c>
      <c r="H130" s="61" t="s">
        <v>77</v>
      </c>
      <c r="I130" s="61" t="s">
        <v>70</v>
      </c>
      <c r="J130" s="67" t="str">
        <f>VLOOKUP(Corrections[[#This Row],[Employee]],[1]!Expense_Data[#Data],14,0)</f>
        <v>SL315@tidalwaveautospa.com</v>
      </c>
      <c r="K130" s="68">
        <v>45292</v>
      </c>
      <c r="L130" s="65"/>
      <c r="M130" s="65"/>
      <c r="N130" s="65"/>
      <c r="O130" s="65"/>
    </row>
    <row r="131" spans="1:15" hidden="1" x14ac:dyDescent="0.25">
      <c r="A131" s="61" t="s">
        <v>78</v>
      </c>
      <c r="B131" s="61" t="s">
        <v>306</v>
      </c>
      <c r="C131" s="50">
        <v>23.08</v>
      </c>
      <c r="D131" s="66">
        <v>45191</v>
      </c>
      <c r="E131" s="61" t="s">
        <v>268</v>
      </c>
      <c r="F131" s="61"/>
      <c r="G131" s="61" t="str">
        <f>VLOOKUP(Corrections[[#This Row],[Employee]],'[1]Management Hierarchy Report'!$A$2:$C$3607, 3, 0)</f>
        <v>Jeff Mathis</v>
      </c>
      <c r="H131" s="61" t="s">
        <v>69</v>
      </c>
      <c r="I131" s="61" t="s">
        <v>70</v>
      </c>
      <c r="J131" s="67" t="str">
        <f>VLOOKUP(Corrections[[#This Row],[Employee]],[1]!Expense_Data[#Data],14,0)</f>
        <v>SL315@tidalwaveautospa.com</v>
      </c>
      <c r="K131" s="68">
        <v>45292</v>
      </c>
      <c r="L131" s="65"/>
      <c r="M131" s="65"/>
      <c r="N131" s="65"/>
      <c r="O131" s="65"/>
    </row>
    <row r="132" spans="1:15" hidden="1" x14ac:dyDescent="0.25">
      <c r="A132" s="61" t="s">
        <v>78</v>
      </c>
      <c r="B132" s="61" t="s">
        <v>13172</v>
      </c>
      <c r="C132" s="50">
        <v>152.94</v>
      </c>
      <c r="D132" s="66">
        <v>45469</v>
      </c>
      <c r="E132" s="61" t="s">
        <v>71</v>
      </c>
      <c r="F132" s="61"/>
      <c r="G132" s="61" t="str">
        <f>VLOOKUP(Corrections[[#This Row],[Employee]],'[1]Management Hierarchy Report'!$A$2:$C$3607, 3, 0)</f>
        <v>Jeff Mathis</v>
      </c>
      <c r="H132" s="48" t="s">
        <v>77</v>
      </c>
      <c r="I132" s="61" t="s">
        <v>70</v>
      </c>
      <c r="J132" s="61" t="str">
        <f>VLOOKUP(Corrections[[#This Row],[Employee]],[1]!Expense_Data[#Data],14,0)</f>
        <v>SL315@tidalwaveautospa.com</v>
      </c>
      <c r="K132" s="68">
        <v>45292</v>
      </c>
      <c r="L132" s="65"/>
      <c r="M132" s="65"/>
      <c r="N132" s="65"/>
      <c r="O132" s="65"/>
    </row>
    <row r="133" spans="1:15" hidden="1" x14ac:dyDescent="0.25">
      <c r="A133" s="61" t="s">
        <v>78</v>
      </c>
      <c r="B133" s="61" t="s">
        <v>13172</v>
      </c>
      <c r="C133" s="50">
        <v>147.47999999999999</v>
      </c>
      <c r="D133" s="66">
        <v>45490</v>
      </c>
      <c r="E133" s="61" t="s">
        <v>12978</v>
      </c>
      <c r="F133" s="61"/>
      <c r="G133" s="61" t="str">
        <f>VLOOKUP(Corrections[[#This Row],[Employee]],'[1]Management Hierarchy Report'!$A$2:$C$3607, 3, 0)</f>
        <v>Jeff Mathis</v>
      </c>
      <c r="H133" s="48" t="s">
        <v>77</v>
      </c>
      <c r="I133" s="61" t="s">
        <v>70</v>
      </c>
      <c r="J133" s="61" t="str">
        <f>VLOOKUP(Corrections[[#This Row],[Employee]],[1]!Expense_Data[#Data],14,0)</f>
        <v>SL315@tidalwaveautospa.com</v>
      </c>
      <c r="K133" s="68">
        <v>45292</v>
      </c>
      <c r="L133" s="65"/>
      <c r="M133" s="65"/>
      <c r="N133" s="65"/>
      <c r="O133" s="65"/>
    </row>
    <row r="134" spans="1:15" hidden="1" x14ac:dyDescent="0.25">
      <c r="A134" s="61" t="s">
        <v>78</v>
      </c>
      <c r="B134" s="61" t="s">
        <v>13172</v>
      </c>
      <c r="C134" s="50">
        <v>169.03</v>
      </c>
      <c r="D134" s="66">
        <v>45494</v>
      </c>
      <c r="E134" s="61" t="s">
        <v>12978</v>
      </c>
      <c r="F134" s="61"/>
      <c r="G134" s="61" t="str">
        <f>VLOOKUP(Corrections[[#This Row],[Employee]],'[1]Management Hierarchy Report'!$A$2:$C$3607, 3, 0)</f>
        <v>Jeff Mathis</v>
      </c>
      <c r="H134" s="48" t="s">
        <v>77</v>
      </c>
      <c r="I134" s="61" t="s">
        <v>70</v>
      </c>
      <c r="J134" s="61" t="str">
        <f>VLOOKUP(Corrections[[#This Row],[Employee]],[1]!Expense_Data[#Data],14,0)</f>
        <v>SL315@tidalwaveautospa.com</v>
      </c>
      <c r="K134" s="68">
        <v>45292</v>
      </c>
      <c r="L134" s="65"/>
      <c r="M134" s="65"/>
      <c r="N134" s="65"/>
      <c r="O134" s="65"/>
    </row>
    <row r="135" spans="1:15" hidden="1" x14ac:dyDescent="0.25">
      <c r="A135" s="61" t="s">
        <v>78</v>
      </c>
      <c r="B135" s="61" t="s">
        <v>13172</v>
      </c>
      <c r="C135" s="50">
        <v>169.03</v>
      </c>
      <c r="D135" s="66">
        <v>45494</v>
      </c>
      <c r="E135" s="61" t="s">
        <v>521</v>
      </c>
      <c r="F135" s="61"/>
      <c r="G135" s="61" t="str">
        <f>VLOOKUP(Corrections[[#This Row],[Employee]],'[1]Management Hierarchy Report'!$A$2:$C$3607, 3, 0)</f>
        <v>Jeff Mathis</v>
      </c>
      <c r="H135" s="48" t="s">
        <v>77</v>
      </c>
      <c r="I135" s="61" t="s">
        <v>70</v>
      </c>
      <c r="J135" s="61" t="str">
        <f>VLOOKUP(Corrections[[#This Row],[Employee]],[1]!Expense_Data[#Data],14,0)</f>
        <v>SL315@tidalwaveautospa.com</v>
      </c>
      <c r="K135" s="68">
        <v>45292</v>
      </c>
      <c r="L135" s="65"/>
      <c r="M135" s="65"/>
      <c r="N135" s="65"/>
      <c r="O135" s="65"/>
    </row>
    <row r="136" spans="1:15" hidden="1" x14ac:dyDescent="0.25">
      <c r="A136" s="61" t="s">
        <v>150</v>
      </c>
      <c r="B136" s="61" t="s">
        <v>151</v>
      </c>
      <c r="C136" s="50">
        <v>39.74</v>
      </c>
      <c r="D136" s="66">
        <v>45162</v>
      </c>
      <c r="E136" s="61" t="s">
        <v>152</v>
      </c>
      <c r="F136" s="61"/>
      <c r="G136" s="61" t="e">
        <f>VLOOKUP(Corrections[[#This Row],[Employee]],'[1]Management Hierarchy Report'!$A$2:$C$3607, 3, 0)</f>
        <v>#N/A</v>
      </c>
      <c r="H136" s="61" t="s">
        <v>77</v>
      </c>
      <c r="I136" s="61" t="s">
        <v>70</v>
      </c>
      <c r="J136" s="67" t="e">
        <f>VLOOKUP(Corrections[[#This Row],[Employee]],[1]!Expense_Data[#Data],14,0)</f>
        <v>#N/A</v>
      </c>
      <c r="K136" s="68">
        <v>45292</v>
      </c>
      <c r="L136" s="65"/>
      <c r="M136" s="65"/>
      <c r="N136" s="65"/>
      <c r="O136" s="65"/>
    </row>
    <row r="137" spans="1:15" hidden="1" x14ac:dyDescent="0.25">
      <c r="A137" s="61" t="s">
        <v>150</v>
      </c>
      <c r="B137" s="61" t="s">
        <v>151</v>
      </c>
      <c r="C137" s="69">
        <v>35.26</v>
      </c>
      <c r="D137" s="66">
        <v>45164</v>
      </c>
      <c r="E137" s="61" t="s">
        <v>152</v>
      </c>
      <c r="F137" s="61"/>
      <c r="G137" s="61" t="e">
        <f>VLOOKUP(Corrections[[#This Row],[Employee]],'[1]Management Hierarchy Report'!$A$2:$C$3607, 3, 0)</f>
        <v>#N/A</v>
      </c>
      <c r="H137" s="61" t="s">
        <v>77</v>
      </c>
      <c r="I137" s="61" t="s">
        <v>70</v>
      </c>
      <c r="J137" s="67" t="e">
        <f>VLOOKUP(Corrections[[#This Row],[Employee]],[1]!Expense_Data[#Data],14,0)</f>
        <v>#N/A</v>
      </c>
      <c r="K137" s="68">
        <v>45292</v>
      </c>
      <c r="L137" s="65"/>
      <c r="M137" s="65"/>
      <c r="N137" s="65"/>
      <c r="O137" s="65"/>
    </row>
    <row r="138" spans="1:15" hidden="1" x14ac:dyDescent="0.25">
      <c r="A138" s="61" t="s">
        <v>150</v>
      </c>
      <c r="B138" s="61" t="s">
        <v>151</v>
      </c>
      <c r="C138" s="69">
        <v>103.38</v>
      </c>
      <c r="D138" s="66">
        <v>45168</v>
      </c>
      <c r="E138" s="61" t="s">
        <v>152</v>
      </c>
      <c r="F138" s="61"/>
      <c r="G138" s="61" t="e">
        <f>VLOOKUP(Corrections[[#This Row],[Employee]],'[1]Management Hierarchy Report'!$A$2:$C$3607, 3, 0)</f>
        <v>#N/A</v>
      </c>
      <c r="H138" s="61" t="s">
        <v>77</v>
      </c>
      <c r="I138" s="61" t="s">
        <v>70</v>
      </c>
      <c r="J138" s="67" t="e">
        <f>VLOOKUP(Corrections[[#This Row],[Employee]],[1]!Expense_Data[#Data],14,0)</f>
        <v>#N/A</v>
      </c>
      <c r="K138" s="68">
        <v>45292</v>
      </c>
      <c r="L138" s="65"/>
      <c r="M138" s="65"/>
      <c r="N138" s="65"/>
      <c r="O138" s="65"/>
    </row>
    <row r="139" spans="1:15" hidden="1" x14ac:dyDescent="0.25">
      <c r="A139" s="61" t="s">
        <v>150</v>
      </c>
      <c r="B139" s="61" t="s">
        <v>151</v>
      </c>
      <c r="C139" s="69">
        <v>35.03</v>
      </c>
      <c r="D139" s="66">
        <v>45170</v>
      </c>
      <c r="E139" s="61" t="s">
        <v>152</v>
      </c>
      <c r="F139" s="61"/>
      <c r="G139" s="61" t="e">
        <f>VLOOKUP(Corrections[[#This Row],[Employee]],'[1]Management Hierarchy Report'!$A$2:$C$3607, 3, 0)</f>
        <v>#N/A</v>
      </c>
      <c r="H139" s="61" t="s">
        <v>77</v>
      </c>
      <c r="I139" s="61" t="s">
        <v>70</v>
      </c>
      <c r="J139" s="67" t="e">
        <f>VLOOKUP(Corrections[[#This Row],[Employee]],[1]!Expense_Data[#Data],14,0)</f>
        <v>#N/A</v>
      </c>
      <c r="K139" s="68">
        <v>45292</v>
      </c>
      <c r="L139" s="65"/>
      <c r="M139" s="65"/>
      <c r="N139" s="65"/>
      <c r="O139" s="65"/>
    </row>
    <row r="140" spans="1:15" hidden="1" x14ac:dyDescent="0.25">
      <c r="A140" s="61" t="s">
        <v>398</v>
      </c>
      <c r="B140" s="61" t="s">
        <v>399</v>
      </c>
      <c r="C140" s="50">
        <v>538.1</v>
      </c>
      <c r="D140" s="66">
        <v>45234</v>
      </c>
      <c r="E140" s="61" t="s">
        <v>146</v>
      </c>
      <c r="F140" s="61"/>
      <c r="G140" s="61" t="str">
        <f>VLOOKUP(Corrections[[#This Row],[Employee]],'[1]Management Hierarchy Report'!$A$2:$C$3607, 3, 0)</f>
        <v>Ricky Doyle</v>
      </c>
      <c r="H140" s="61" t="s">
        <v>77</v>
      </c>
      <c r="I140" s="61" t="s">
        <v>70</v>
      </c>
      <c r="J140" s="67" t="str">
        <f>VLOOKUP(Corrections[[#This Row],[Employee]],[1]!Expense_Data[#Data],14,0)</f>
        <v>SL74@tidalwaveautospa.com</v>
      </c>
      <c r="K140" s="68">
        <v>45292</v>
      </c>
      <c r="L140" s="65"/>
      <c r="M140" s="65"/>
      <c r="N140" s="65"/>
      <c r="O140" s="65"/>
    </row>
    <row r="141" spans="1:15" hidden="1" x14ac:dyDescent="0.25">
      <c r="A141" s="61" t="s">
        <v>398</v>
      </c>
      <c r="B141" s="61" t="s">
        <v>450</v>
      </c>
      <c r="C141" s="50">
        <v>41.81</v>
      </c>
      <c r="D141" s="66">
        <v>45263</v>
      </c>
      <c r="E141" s="61" t="s">
        <v>268</v>
      </c>
      <c r="F141" s="61"/>
      <c r="G141" s="61" t="str">
        <f>VLOOKUP(Corrections[[#This Row],[Employee]],'[1]Management Hierarchy Report'!$A$2:$C$3607, 3, 0)</f>
        <v>Ricky Doyle</v>
      </c>
      <c r="H141" s="61" t="e">
        <f>IF(#REF!&gt;=20,"Sent Back", "Removed")</f>
        <v>#REF!</v>
      </c>
      <c r="I141" s="61" t="s">
        <v>70</v>
      </c>
      <c r="J141" s="67" t="str">
        <f>VLOOKUP(Corrections[[#This Row],[Employee]],[1]!Expense_Data[#Data],14,0)</f>
        <v>SL74@tidalwaveautospa.com</v>
      </c>
      <c r="K141" s="68">
        <v>45292</v>
      </c>
      <c r="L141" s="65"/>
      <c r="M141" s="65"/>
      <c r="N141" s="65"/>
      <c r="O141" s="65"/>
    </row>
    <row r="142" spans="1:15" hidden="1" x14ac:dyDescent="0.25">
      <c r="A142" s="61" t="s">
        <v>398</v>
      </c>
      <c r="B142" s="61" t="s">
        <v>13150</v>
      </c>
      <c r="C142" s="50">
        <v>15.89</v>
      </c>
      <c r="D142" s="66">
        <v>45464</v>
      </c>
      <c r="E142" s="61" t="s">
        <v>12978</v>
      </c>
      <c r="F142" s="61"/>
      <c r="G142" s="61" t="str">
        <f>VLOOKUP(Corrections[[#This Row],[Employee]],'[1]Management Hierarchy Report'!$A$2:$C$3607, 3, 0)</f>
        <v>Ricky Doyle</v>
      </c>
      <c r="H142" s="48" t="s">
        <v>77</v>
      </c>
      <c r="I142" s="61" t="s">
        <v>70</v>
      </c>
      <c r="J142" s="61" t="str">
        <f>VLOOKUP(Corrections[[#This Row],[Employee]],[1]!Expense_Data[#Data],14,0)</f>
        <v>SL74@tidalwaveautospa.com</v>
      </c>
      <c r="K142" s="68">
        <v>45292</v>
      </c>
      <c r="L142" s="65"/>
      <c r="M142" s="65"/>
      <c r="N142" s="65"/>
      <c r="O142" s="65"/>
    </row>
    <row r="143" spans="1:15" hidden="1" x14ac:dyDescent="0.25">
      <c r="A143" s="61" t="s">
        <v>398</v>
      </c>
      <c r="B143" s="61" t="s">
        <v>13150</v>
      </c>
      <c r="C143" s="50">
        <v>24.35</v>
      </c>
      <c r="D143" s="66">
        <v>45465</v>
      </c>
      <c r="E143" s="61" t="s">
        <v>12978</v>
      </c>
      <c r="F143" s="61"/>
      <c r="G143" s="61" t="str">
        <f>VLOOKUP(Corrections[[#This Row],[Employee]],'[1]Management Hierarchy Report'!$A$2:$C$3607, 3, 0)</f>
        <v>Ricky Doyle</v>
      </c>
      <c r="H143" s="48" t="s">
        <v>77</v>
      </c>
      <c r="I143" s="61" t="s">
        <v>70</v>
      </c>
      <c r="J143" s="61" t="str">
        <f>VLOOKUP(Corrections[[#This Row],[Employee]],[1]!Expense_Data[#Data],14,0)</f>
        <v>SL74@tidalwaveautospa.com</v>
      </c>
      <c r="K143" s="68">
        <v>45292</v>
      </c>
      <c r="L143" s="65"/>
      <c r="M143" s="65"/>
      <c r="N143" s="65"/>
      <c r="O143" s="65"/>
    </row>
    <row r="144" spans="1:15" hidden="1" x14ac:dyDescent="0.25">
      <c r="A144" s="61" t="s">
        <v>398</v>
      </c>
      <c r="B144" s="61" t="s">
        <v>13150</v>
      </c>
      <c r="C144" s="50">
        <v>42.38</v>
      </c>
      <c r="D144" s="66">
        <v>45466</v>
      </c>
      <c r="E144" s="61" t="s">
        <v>12978</v>
      </c>
      <c r="F144" s="61"/>
      <c r="G144" s="61" t="str">
        <f>VLOOKUP(Corrections[[#This Row],[Employee]],'[1]Management Hierarchy Report'!$A$2:$C$3607, 3, 0)</f>
        <v>Ricky Doyle</v>
      </c>
      <c r="H144" s="48" t="s">
        <v>77</v>
      </c>
      <c r="I144" s="61" t="s">
        <v>70</v>
      </c>
      <c r="J144" s="61" t="str">
        <f>VLOOKUP(Corrections[[#This Row],[Employee]],[1]!Expense_Data[#Data],14,0)</f>
        <v>SL74@tidalwaveautospa.com</v>
      </c>
      <c r="K144" s="68">
        <v>45292</v>
      </c>
      <c r="L144" s="65"/>
      <c r="M144" s="65"/>
      <c r="N144" s="65"/>
      <c r="O144" s="65"/>
    </row>
    <row r="145" spans="1:15" hidden="1" x14ac:dyDescent="0.25">
      <c r="A145" s="61" t="s">
        <v>398</v>
      </c>
      <c r="B145" s="61" t="s">
        <v>13150</v>
      </c>
      <c r="C145" s="50">
        <v>199.24</v>
      </c>
      <c r="D145" s="66">
        <v>45466</v>
      </c>
      <c r="E145" s="61" t="s">
        <v>12978</v>
      </c>
      <c r="F145" s="61"/>
      <c r="G145" s="61" t="str">
        <f>VLOOKUP(Corrections[[#This Row],[Employee]],'[1]Management Hierarchy Report'!$A$2:$C$3607, 3, 0)</f>
        <v>Ricky Doyle</v>
      </c>
      <c r="H145" s="48" t="s">
        <v>77</v>
      </c>
      <c r="I145" s="61" t="s">
        <v>70</v>
      </c>
      <c r="J145" s="61" t="str">
        <f>VLOOKUP(Corrections[[#This Row],[Employee]],[1]!Expense_Data[#Data],14,0)</f>
        <v>SL74@tidalwaveautospa.com</v>
      </c>
      <c r="K145" s="68">
        <v>45292</v>
      </c>
      <c r="L145" s="65"/>
      <c r="M145" s="65"/>
      <c r="N145" s="65"/>
      <c r="O145" s="65"/>
    </row>
    <row r="146" spans="1:15" hidden="1" x14ac:dyDescent="0.25">
      <c r="A146" s="61" t="s">
        <v>398</v>
      </c>
      <c r="B146" s="61" t="s">
        <v>13150</v>
      </c>
      <c r="C146" s="50">
        <v>15.5</v>
      </c>
      <c r="D146" s="66">
        <v>45470</v>
      </c>
      <c r="E146" s="61" t="s">
        <v>12978</v>
      </c>
      <c r="F146" s="61"/>
      <c r="G146" s="61" t="str">
        <f>VLOOKUP(Corrections[[#This Row],[Employee]],'[1]Management Hierarchy Report'!$A$2:$C$3607, 3, 0)</f>
        <v>Ricky Doyle</v>
      </c>
      <c r="H146" s="48" t="s">
        <v>77</v>
      </c>
      <c r="I146" s="61" t="s">
        <v>70</v>
      </c>
      <c r="J146" s="61" t="str">
        <f>VLOOKUP(Corrections[[#This Row],[Employee]],[1]!Expense_Data[#Data],14,0)</f>
        <v>SL74@tidalwaveautospa.com</v>
      </c>
      <c r="K146" s="68">
        <v>45292</v>
      </c>
      <c r="L146" s="65"/>
      <c r="M146" s="65"/>
      <c r="N146" s="65"/>
      <c r="O146" s="65"/>
    </row>
    <row r="147" spans="1:15" hidden="1" x14ac:dyDescent="0.25">
      <c r="A147" s="61" t="s">
        <v>398</v>
      </c>
      <c r="B147" s="61" t="s">
        <v>13150</v>
      </c>
      <c r="C147" s="50">
        <v>8.4700000000000006</v>
      </c>
      <c r="D147" s="66">
        <v>45472</v>
      </c>
      <c r="E147" s="61" t="s">
        <v>12978</v>
      </c>
      <c r="F147" s="61"/>
      <c r="G147" s="61" t="str">
        <f>VLOOKUP(Corrections[[#This Row],[Employee]],'[1]Management Hierarchy Report'!$A$2:$C$3607, 3, 0)</f>
        <v>Ricky Doyle</v>
      </c>
      <c r="H147" s="48" t="s">
        <v>77</v>
      </c>
      <c r="I147" s="61" t="s">
        <v>70</v>
      </c>
      <c r="J147" s="61" t="str">
        <f>VLOOKUP(Corrections[[#This Row],[Employee]],[1]!Expense_Data[#Data],14,0)</f>
        <v>SL74@tidalwaveautospa.com</v>
      </c>
      <c r="K147" s="68">
        <v>45292</v>
      </c>
      <c r="L147" s="65"/>
      <c r="M147" s="65"/>
      <c r="N147" s="65"/>
      <c r="O147" s="65"/>
    </row>
    <row r="148" spans="1:15" hidden="1" x14ac:dyDescent="0.25">
      <c r="A148" s="61" t="s">
        <v>398</v>
      </c>
      <c r="B148" s="61" t="s">
        <v>13150</v>
      </c>
      <c r="C148" s="50">
        <v>14.02</v>
      </c>
      <c r="D148" s="66">
        <v>45472</v>
      </c>
      <c r="E148" s="61" t="s">
        <v>12978</v>
      </c>
      <c r="F148" s="61"/>
      <c r="G148" s="61" t="str">
        <f>VLOOKUP(Corrections[[#This Row],[Employee]],'[1]Management Hierarchy Report'!$A$2:$C$3607, 3, 0)</f>
        <v>Ricky Doyle</v>
      </c>
      <c r="H148" s="48" t="s">
        <v>77</v>
      </c>
      <c r="I148" s="61" t="s">
        <v>70</v>
      </c>
      <c r="J148" s="61" t="str">
        <f>VLOOKUP(Corrections[[#This Row],[Employee]],[1]!Expense_Data[#Data],14,0)</f>
        <v>SL74@tidalwaveautospa.com</v>
      </c>
      <c r="K148" s="68">
        <v>45292</v>
      </c>
      <c r="L148" s="65"/>
      <c r="M148" s="65"/>
      <c r="N148" s="65"/>
      <c r="O148" s="65"/>
    </row>
    <row r="149" spans="1:15" hidden="1" x14ac:dyDescent="0.25">
      <c r="A149" s="61" t="s">
        <v>398</v>
      </c>
      <c r="B149" s="61" t="s">
        <v>13150</v>
      </c>
      <c r="C149" s="50">
        <v>59.35</v>
      </c>
      <c r="D149" s="66">
        <v>45480</v>
      </c>
      <c r="E149" s="61" t="s">
        <v>12978</v>
      </c>
      <c r="F149" s="61"/>
      <c r="G149" s="61" t="str">
        <f>VLOOKUP(Corrections[[#This Row],[Employee]],'[1]Management Hierarchy Report'!$A$2:$C$3607, 3, 0)</f>
        <v>Ricky Doyle</v>
      </c>
      <c r="H149" s="48" t="s">
        <v>77</v>
      </c>
      <c r="I149" s="61" t="s">
        <v>70</v>
      </c>
      <c r="J149" s="61" t="str">
        <f>VLOOKUP(Corrections[[#This Row],[Employee]],[1]!Expense_Data[#Data],14,0)</f>
        <v>SL74@tidalwaveautospa.com</v>
      </c>
      <c r="K149" s="68">
        <v>45292</v>
      </c>
      <c r="L149" s="65"/>
      <c r="M149" s="65"/>
      <c r="N149" s="65"/>
      <c r="O149" s="65"/>
    </row>
    <row r="150" spans="1:15" hidden="1" x14ac:dyDescent="0.25">
      <c r="A150" s="61" t="s">
        <v>398</v>
      </c>
      <c r="B150" s="61" t="s">
        <v>13150</v>
      </c>
      <c r="C150" s="50">
        <v>103.14</v>
      </c>
      <c r="D150" s="66">
        <v>45481</v>
      </c>
      <c r="E150" s="61" t="s">
        <v>521</v>
      </c>
      <c r="F150" s="61"/>
      <c r="G150" s="61" t="str">
        <f>VLOOKUP(Corrections[[#This Row],[Employee]],'[1]Management Hierarchy Report'!$A$2:$C$3607, 3, 0)</f>
        <v>Ricky Doyle</v>
      </c>
      <c r="H150" s="48" t="s">
        <v>77</v>
      </c>
      <c r="I150" s="61" t="s">
        <v>70</v>
      </c>
      <c r="J150" s="61" t="str">
        <f>VLOOKUP(Corrections[[#This Row],[Employee]],[1]!Expense_Data[#Data],14,0)</f>
        <v>SL74@tidalwaveautospa.com</v>
      </c>
      <c r="K150" s="68">
        <v>45292</v>
      </c>
      <c r="L150" s="65"/>
      <c r="M150" s="65"/>
      <c r="N150" s="65"/>
      <c r="O150" s="65"/>
    </row>
    <row r="151" spans="1:15" hidden="1" x14ac:dyDescent="0.25">
      <c r="A151" s="61" t="s">
        <v>398</v>
      </c>
      <c r="B151" s="61" t="s">
        <v>13150</v>
      </c>
      <c r="C151" s="50">
        <v>96.63</v>
      </c>
      <c r="D151" s="66">
        <v>45483</v>
      </c>
      <c r="E151" s="61" t="s">
        <v>12978</v>
      </c>
      <c r="F151" s="61"/>
      <c r="G151" s="61" t="str">
        <f>VLOOKUP(Corrections[[#This Row],[Employee]],'[1]Management Hierarchy Report'!$A$2:$C$3607, 3, 0)</f>
        <v>Ricky Doyle</v>
      </c>
      <c r="H151" s="48" t="s">
        <v>77</v>
      </c>
      <c r="I151" s="61" t="s">
        <v>70</v>
      </c>
      <c r="J151" s="61" t="str">
        <f>VLOOKUP(Corrections[[#This Row],[Employee]],[1]!Expense_Data[#Data],14,0)</f>
        <v>SL74@tidalwaveautospa.com</v>
      </c>
      <c r="K151" s="68">
        <v>45292</v>
      </c>
      <c r="L151" s="65"/>
      <c r="M151" s="65"/>
      <c r="N151" s="65"/>
      <c r="O151" s="65"/>
    </row>
    <row r="152" spans="1:15" hidden="1" x14ac:dyDescent="0.25">
      <c r="A152" s="61" t="s">
        <v>398</v>
      </c>
      <c r="B152" s="61" t="s">
        <v>13150</v>
      </c>
      <c r="C152" s="50">
        <v>20.92</v>
      </c>
      <c r="D152" s="66">
        <v>45486</v>
      </c>
      <c r="E152" s="61" t="s">
        <v>12978</v>
      </c>
      <c r="F152" s="61"/>
      <c r="G152" s="61" t="str">
        <f>VLOOKUP(Corrections[[#This Row],[Employee]],'[1]Management Hierarchy Report'!$A$2:$C$3607, 3, 0)</f>
        <v>Ricky Doyle</v>
      </c>
      <c r="H152" s="48" t="s">
        <v>77</v>
      </c>
      <c r="I152" s="61" t="s">
        <v>70</v>
      </c>
      <c r="J152" s="61" t="str">
        <f>VLOOKUP(Corrections[[#This Row],[Employee]],[1]!Expense_Data[#Data],14,0)</f>
        <v>SL74@tidalwaveautospa.com</v>
      </c>
      <c r="K152" s="68">
        <v>45292</v>
      </c>
      <c r="L152" s="65"/>
      <c r="M152" s="65"/>
      <c r="N152" s="65"/>
      <c r="O152" s="65"/>
    </row>
    <row r="153" spans="1:15" hidden="1" x14ac:dyDescent="0.25">
      <c r="A153" s="61" t="s">
        <v>287</v>
      </c>
      <c r="B153" s="61" t="s">
        <v>288</v>
      </c>
      <c r="C153" s="50">
        <v>80</v>
      </c>
      <c r="D153" s="66">
        <v>45197</v>
      </c>
      <c r="E153" s="61" t="s">
        <v>268</v>
      </c>
      <c r="F153" s="61"/>
      <c r="G153" s="61" t="e">
        <f>VLOOKUP(Corrections[[#This Row],[Employee]],'[1]Management Hierarchy Report'!$A$2:$C$3607, 3, 0)</f>
        <v>#N/A</v>
      </c>
      <c r="H153" s="61" t="s">
        <v>69</v>
      </c>
      <c r="I153" s="61" t="s">
        <v>70</v>
      </c>
      <c r="J153" s="67" t="e">
        <f>VLOOKUP(Corrections[[#This Row],[Employee]],[1]!Expense_Data[#Data],14,0)</f>
        <v>#N/A</v>
      </c>
      <c r="K153" s="68">
        <v>45292</v>
      </c>
      <c r="L153" s="65"/>
      <c r="M153" s="65"/>
      <c r="N153" s="65"/>
      <c r="O153" s="65"/>
    </row>
    <row r="154" spans="1:15" hidden="1" x14ac:dyDescent="0.25">
      <c r="A154" s="61" t="s">
        <v>751</v>
      </c>
      <c r="B154" s="61" t="s">
        <v>752</v>
      </c>
      <c r="C154" s="50">
        <v>88.53</v>
      </c>
      <c r="D154" s="66">
        <v>45423</v>
      </c>
      <c r="E154" s="61" t="s">
        <v>71</v>
      </c>
      <c r="F154" s="61"/>
      <c r="G154" s="61" t="str">
        <f>VLOOKUP(Corrections[[#This Row],[Employee]],'[1]Management Hierarchy Report'!$A$2:$C$3607, 3, 0)</f>
        <v>Kyle Rovansek</v>
      </c>
      <c r="H154" s="61" t="e">
        <f>IF(#REF!&gt;=0.2,"Sent Back", "Removed")</f>
        <v>#REF!</v>
      </c>
      <c r="I154" s="61" t="s">
        <v>70</v>
      </c>
      <c r="J154" s="67" t="str">
        <f>VLOOKUP(Corrections[[#This Row],[Employee]],[1]!Expense_Data[#Data],14,0)</f>
        <v>SL58@tidalwaveautospa.com</v>
      </c>
      <c r="K154" s="68">
        <v>45292</v>
      </c>
      <c r="L154" s="65"/>
      <c r="M154" s="65"/>
      <c r="N154" s="65"/>
      <c r="O154" s="65"/>
    </row>
    <row r="155" spans="1:15" hidden="1" x14ac:dyDescent="0.25">
      <c r="A155" s="61" t="s">
        <v>751</v>
      </c>
      <c r="B155" s="61" t="s">
        <v>13124</v>
      </c>
      <c r="C155" s="50">
        <v>247.36</v>
      </c>
      <c r="D155" s="66">
        <v>45464</v>
      </c>
      <c r="E155" s="61" t="s">
        <v>12978</v>
      </c>
      <c r="F155" s="61"/>
      <c r="G155" s="61" t="str">
        <f>VLOOKUP(Corrections[[#This Row],[Employee]],'[1]Management Hierarchy Report'!$A$2:$C$3607, 3, 0)</f>
        <v>Kyle Rovansek</v>
      </c>
      <c r="H155" s="48" t="s">
        <v>77</v>
      </c>
      <c r="I155" s="61" t="s">
        <v>70</v>
      </c>
      <c r="J155" s="61" t="str">
        <f>VLOOKUP(Corrections[[#This Row],[Employee]],[1]!Expense_Data[#Data],14,0)</f>
        <v>SL58@tidalwaveautospa.com</v>
      </c>
      <c r="K155" s="68">
        <v>45292</v>
      </c>
      <c r="L155" s="65"/>
      <c r="M155" s="65"/>
      <c r="N155" s="65"/>
      <c r="O155" s="65"/>
    </row>
    <row r="156" spans="1:15" hidden="1" x14ac:dyDescent="0.25">
      <c r="A156" s="61" t="s">
        <v>751</v>
      </c>
      <c r="B156" s="61" t="s">
        <v>13124</v>
      </c>
      <c r="C156" s="50">
        <v>57.6</v>
      </c>
      <c r="D156" s="66">
        <v>45467</v>
      </c>
      <c r="E156" s="61" t="s">
        <v>13030</v>
      </c>
      <c r="F156" s="61"/>
      <c r="G156" s="61" t="str">
        <f>VLOOKUP(Corrections[[#This Row],[Employee]],'[1]Management Hierarchy Report'!$A$2:$C$3607, 3, 0)</f>
        <v>Kyle Rovansek</v>
      </c>
      <c r="H156" s="48" t="s">
        <v>77</v>
      </c>
      <c r="I156" s="61" t="s">
        <v>70</v>
      </c>
      <c r="J156" s="61" t="str">
        <f>VLOOKUP(Corrections[[#This Row],[Employee]],[1]!Expense_Data[#Data],14,0)</f>
        <v>SL58@tidalwaveautospa.com</v>
      </c>
      <c r="K156" s="68">
        <v>45292</v>
      </c>
      <c r="L156" s="65"/>
      <c r="M156" s="65"/>
      <c r="N156" s="65"/>
      <c r="O156" s="65"/>
    </row>
    <row r="157" spans="1:15" hidden="1" x14ac:dyDescent="0.25">
      <c r="A157" s="61" t="s">
        <v>751</v>
      </c>
      <c r="B157" s="61" t="s">
        <v>13122</v>
      </c>
      <c r="C157" s="50">
        <v>166.22</v>
      </c>
      <c r="D157" s="66">
        <v>45474</v>
      </c>
      <c r="E157" s="61" t="s">
        <v>13030</v>
      </c>
      <c r="F157" s="61"/>
      <c r="G157" s="61" t="str">
        <f>VLOOKUP(Corrections[[#This Row],[Employee]],'[1]Management Hierarchy Report'!$A$2:$C$3607, 3, 0)</f>
        <v>Kyle Rovansek</v>
      </c>
      <c r="H157" s="48" t="s">
        <v>77</v>
      </c>
      <c r="I157" s="61" t="s">
        <v>70</v>
      </c>
      <c r="J157" s="61" t="str">
        <f>VLOOKUP(Corrections[[#This Row],[Employee]],[1]!Expense_Data[#Data],14,0)</f>
        <v>SL58@tidalwaveautospa.com</v>
      </c>
      <c r="K157" s="68">
        <v>45292</v>
      </c>
      <c r="L157" s="65"/>
      <c r="M157" s="65"/>
      <c r="N157" s="65"/>
      <c r="O157" s="65"/>
    </row>
    <row r="158" spans="1:15" hidden="1" x14ac:dyDescent="0.25">
      <c r="A158" s="61" t="s">
        <v>751</v>
      </c>
      <c r="B158" s="61" t="s">
        <v>13122</v>
      </c>
      <c r="C158" s="50">
        <v>319.77999999999997</v>
      </c>
      <c r="D158" s="66">
        <v>45479</v>
      </c>
      <c r="E158" s="61" t="s">
        <v>71</v>
      </c>
      <c r="F158" s="61"/>
      <c r="G158" s="61" t="str">
        <f>VLOOKUP(Corrections[[#This Row],[Employee]],'[1]Management Hierarchy Report'!$A$2:$C$3607, 3, 0)</f>
        <v>Kyle Rovansek</v>
      </c>
      <c r="H158" s="48" t="s">
        <v>77</v>
      </c>
      <c r="I158" s="61" t="s">
        <v>70</v>
      </c>
      <c r="J158" s="61" t="str">
        <f>VLOOKUP(Corrections[[#This Row],[Employee]],[1]!Expense_Data[#Data],14,0)</f>
        <v>SL58@tidalwaveautospa.com</v>
      </c>
      <c r="K158" s="68">
        <v>45292</v>
      </c>
      <c r="L158" s="65"/>
      <c r="M158" s="65"/>
      <c r="N158" s="65"/>
      <c r="O158" s="65"/>
    </row>
    <row r="159" spans="1:15" hidden="1" x14ac:dyDescent="0.25">
      <c r="A159" s="61" t="s">
        <v>751</v>
      </c>
      <c r="B159" s="61" t="s">
        <v>13122</v>
      </c>
      <c r="C159" s="50">
        <v>319.77999999999997</v>
      </c>
      <c r="D159" s="66">
        <v>45479</v>
      </c>
      <c r="E159" s="61" t="s">
        <v>13030</v>
      </c>
      <c r="F159" s="61"/>
      <c r="G159" s="61" t="str">
        <f>VLOOKUP(Corrections[[#This Row],[Employee]],'[1]Management Hierarchy Report'!$A$2:$C$3607, 3, 0)</f>
        <v>Kyle Rovansek</v>
      </c>
      <c r="H159" s="48" t="s">
        <v>77</v>
      </c>
      <c r="I159" s="61" t="s">
        <v>70</v>
      </c>
      <c r="J159" s="61" t="str">
        <f>VLOOKUP(Corrections[[#This Row],[Employee]],[1]!Expense_Data[#Data],14,0)</f>
        <v>SL58@tidalwaveautospa.com</v>
      </c>
      <c r="K159" s="68">
        <v>45292</v>
      </c>
      <c r="L159" s="65"/>
      <c r="M159" s="65"/>
      <c r="N159" s="65"/>
      <c r="O159" s="65"/>
    </row>
    <row r="160" spans="1:15" hidden="1" x14ac:dyDescent="0.25">
      <c r="A160" s="61" t="s">
        <v>751</v>
      </c>
      <c r="B160" s="61" t="s">
        <v>13122</v>
      </c>
      <c r="C160" s="50">
        <v>115.5</v>
      </c>
      <c r="D160" s="66">
        <v>45479</v>
      </c>
      <c r="E160" s="61" t="s">
        <v>13030</v>
      </c>
      <c r="F160" s="61"/>
      <c r="G160" s="61" t="str">
        <f>VLOOKUP(Corrections[[#This Row],[Employee]],'[1]Management Hierarchy Report'!$A$2:$C$3607, 3, 0)</f>
        <v>Kyle Rovansek</v>
      </c>
      <c r="H160" s="48" t="s">
        <v>77</v>
      </c>
      <c r="I160" s="61" t="s">
        <v>70</v>
      </c>
      <c r="J160" s="61" t="str">
        <f>VLOOKUP(Corrections[[#This Row],[Employee]],[1]!Expense_Data[#Data],14,0)</f>
        <v>SL58@tidalwaveautospa.com</v>
      </c>
      <c r="K160" s="68">
        <v>45292</v>
      </c>
      <c r="L160" s="65"/>
      <c r="M160" s="65"/>
      <c r="N160" s="65"/>
      <c r="O160" s="65"/>
    </row>
    <row r="161" spans="1:15" hidden="1" x14ac:dyDescent="0.25">
      <c r="A161" s="61" t="s">
        <v>751</v>
      </c>
      <c r="B161" s="61" t="s">
        <v>13122</v>
      </c>
      <c r="C161" s="50">
        <v>105.64</v>
      </c>
      <c r="D161" s="66">
        <v>45485</v>
      </c>
      <c r="E161" s="61" t="s">
        <v>12978</v>
      </c>
      <c r="F161" s="61"/>
      <c r="G161" s="61" t="str">
        <f>VLOOKUP(Corrections[[#This Row],[Employee]],'[1]Management Hierarchy Report'!$A$2:$C$3607, 3, 0)</f>
        <v>Kyle Rovansek</v>
      </c>
      <c r="H161" s="48" t="s">
        <v>77</v>
      </c>
      <c r="I161" s="61" t="s">
        <v>70</v>
      </c>
      <c r="J161" s="61" t="str">
        <f>VLOOKUP(Corrections[[#This Row],[Employee]],[1]!Expense_Data[#Data],14,0)</f>
        <v>SL58@tidalwaveautospa.com</v>
      </c>
      <c r="K161" s="68">
        <v>45292</v>
      </c>
      <c r="L161" s="65"/>
      <c r="M161" s="65"/>
      <c r="N161" s="65"/>
      <c r="O161" s="65"/>
    </row>
    <row r="162" spans="1:15" hidden="1" x14ac:dyDescent="0.25">
      <c r="A162" s="61" t="s">
        <v>4128</v>
      </c>
      <c r="B162" s="61" t="s">
        <v>13100</v>
      </c>
      <c r="C162" s="50">
        <v>85.02</v>
      </c>
      <c r="D162" s="52">
        <v>45476</v>
      </c>
      <c r="E162" s="66" t="s">
        <v>13030</v>
      </c>
      <c r="F162" s="61"/>
      <c r="G162" s="61" t="str">
        <f>VLOOKUP(Corrections[[#This Row],[Employee]],'[1]Management Hierarchy Report'!$A$2:$C$3607, 3, 0)</f>
        <v>Andrew Stephens</v>
      </c>
      <c r="H162" s="61" t="s">
        <v>77</v>
      </c>
      <c r="I162" s="61" t="s">
        <v>70</v>
      </c>
      <c r="J162" s="61" t="str">
        <f>VLOOKUP(Corrections[[#This Row],[Employee]],[1]!Expense_Data[#Data],14,0)</f>
        <v>SL91@tidalwaveautospa.com</v>
      </c>
      <c r="K162" s="68">
        <v>45292</v>
      </c>
      <c r="L162" s="65"/>
      <c r="M162" s="65"/>
      <c r="N162" s="65"/>
      <c r="O162" s="65"/>
    </row>
    <row r="163" spans="1:15" hidden="1" x14ac:dyDescent="0.25">
      <c r="A163" s="61" t="s">
        <v>11560</v>
      </c>
      <c r="B163" s="61" t="s">
        <v>13026</v>
      </c>
      <c r="C163" s="50">
        <v>148.55000000000001</v>
      </c>
      <c r="D163" s="66">
        <v>45480</v>
      </c>
      <c r="E163" s="61" t="s">
        <v>13030</v>
      </c>
      <c r="F163" s="61"/>
      <c r="G163" s="61" t="e">
        <f>VLOOKUP(Corrections[[#This Row],[Employee]],'[1]Management Hierarchy Report'!$A$2:$C$3607, 3, 0)</f>
        <v>#N/A</v>
      </c>
      <c r="H163" s="61" t="s">
        <v>77</v>
      </c>
      <c r="I163" s="61" t="s">
        <v>70</v>
      </c>
      <c r="J163" s="61" t="e">
        <f>VLOOKUP(Corrections[[#This Row],[Employee]],[1]!Expense_Data[#Data],14,0)</f>
        <v>#N/A</v>
      </c>
      <c r="K163" s="68">
        <v>45292</v>
      </c>
      <c r="L163" s="65"/>
      <c r="M163" s="65"/>
      <c r="N163" s="65"/>
      <c r="O163" s="65"/>
    </row>
    <row r="164" spans="1:15" hidden="1" x14ac:dyDescent="0.25">
      <c r="A164" s="61" t="s">
        <v>357</v>
      </c>
      <c r="B164" s="61" t="s">
        <v>358</v>
      </c>
      <c r="C164" s="50">
        <v>229.47</v>
      </c>
      <c r="D164" s="66">
        <v>45190</v>
      </c>
      <c r="E164" s="61" t="s">
        <v>176</v>
      </c>
      <c r="F164" s="61"/>
      <c r="G164" s="61" t="str">
        <f>VLOOKUP(Corrections[[#This Row],[Employee]],'[1]Management Hierarchy Report'!$A$2:$C$3607, 3, 0)</f>
        <v>Cory Cummings</v>
      </c>
      <c r="H164" s="61" t="s">
        <v>69</v>
      </c>
      <c r="I164" s="61" t="s">
        <v>70</v>
      </c>
      <c r="J164" s="67" t="str">
        <f>VLOOKUP(Corrections[[#This Row],[Employee]],[1]!Expense_Data[#Data],14,0)</f>
        <v>SL112@tidalwaveautospa.com</v>
      </c>
      <c r="K164" s="68">
        <v>45292</v>
      </c>
      <c r="L164" s="65"/>
      <c r="M164" s="65"/>
      <c r="N164" s="65"/>
      <c r="O164" s="65"/>
    </row>
    <row r="165" spans="1:15" hidden="1" x14ac:dyDescent="0.25">
      <c r="A165" s="61" t="s">
        <v>357</v>
      </c>
      <c r="B165" s="61" t="s">
        <v>559</v>
      </c>
      <c r="C165" s="50">
        <v>113.94</v>
      </c>
      <c r="D165" s="66">
        <v>45367</v>
      </c>
      <c r="E165" s="61" t="s">
        <v>71</v>
      </c>
      <c r="F165" s="61"/>
      <c r="G165" s="61" t="str">
        <f>VLOOKUP(Corrections[[#This Row],[Employee]],'[1]Management Hierarchy Report'!$A$2:$C$3607, 3, 0)</f>
        <v>Cory Cummings</v>
      </c>
      <c r="H165" s="61" t="e">
        <f>IF(#REF!&gt;=20,"Sent Back", "Removed")</f>
        <v>#REF!</v>
      </c>
      <c r="I165" s="61" t="s">
        <v>70</v>
      </c>
      <c r="J165" s="67" t="str">
        <f>VLOOKUP(Corrections[[#This Row],[Employee]],[1]!Expense_Data[#Data],14,0)</f>
        <v>SL112@tidalwaveautospa.com</v>
      </c>
      <c r="K165" s="68">
        <v>45292</v>
      </c>
      <c r="L165" s="65"/>
      <c r="M165" s="65"/>
      <c r="N165" s="65"/>
      <c r="O165" s="65"/>
    </row>
    <row r="166" spans="1:15" hidden="1" x14ac:dyDescent="0.25">
      <c r="A166" s="61" t="s">
        <v>264</v>
      </c>
      <c r="B166" s="61" t="s">
        <v>265</v>
      </c>
      <c r="C166" s="50" t="s">
        <v>205</v>
      </c>
      <c r="D166" s="66"/>
      <c r="E166" s="61" t="s">
        <v>106</v>
      </c>
      <c r="F166" s="61"/>
      <c r="G166" s="61" t="e">
        <f>VLOOKUP(Corrections[[#This Row],[Employee]],'[1]Management Hierarchy Report'!$A$2:$C$3607, 3, 0)</f>
        <v>#N/A</v>
      </c>
      <c r="H166" s="61" t="s">
        <v>255</v>
      </c>
      <c r="I166" s="61" t="s">
        <v>70</v>
      </c>
      <c r="J166" s="67" t="e">
        <f>VLOOKUP(Corrections[[#This Row],[Employee]],[1]!Expense_Data[#Data],14,0)</f>
        <v>#N/A</v>
      </c>
      <c r="K166" s="68">
        <v>45292</v>
      </c>
      <c r="L166" s="65"/>
      <c r="M166" s="65"/>
      <c r="N166" s="65"/>
      <c r="O166" s="65"/>
    </row>
    <row r="167" spans="1:15" hidden="1" x14ac:dyDescent="0.25">
      <c r="A167" s="61" t="s">
        <v>219</v>
      </c>
      <c r="B167" s="61" t="s">
        <v>220</v>
      </c>
      <c r="C167" s="50">
        <v>324.8</v>
      </c>
      <c r="D167" s="66">
        <v>45131</v>
      </c>
      <c r="E167" s="61" t="s">
        <v>146</v>
      </c>
      <c r="F167" s="61"/>
      <c r="G167" s="61" t="str">
        <f>VLOOKUP(Corrections[[#This Row],[Employee]],'[1]Management Hierarchy Report'!$A$2:$C$3607, 3, 0)</f>
        <v>Cory Cummings</v>
      </c>
      <c r="H167" s="61" t="s">
        <v>77</v>
      </c>
      <c r="I167" s="61" t="s">
        <v>70</v>
      </c>
      <c r="J167" s="67" t="str">
        <f>VLOOKUP(Corrections[[#This Row],[Employee]],[1]!Expense_Data[#Data],14,0)</f>
        <v>SL232@tidalwaveautospa.com</v>
      </c>
      <c r="K167" s="68">
        <v>45292</v>
      </c>
      <c r="L167" s="65"/>
      <c r="M167" s="65"/>
      <c r="N167" s="65"/>
      <c r="O167" s="65"/>
    </row>
    <row r="168" spans="1:15" hidden="1" x14ac:dyDescent="0.25">
      <c r="A168" s="61" t="s">
        <v>219</v>
      </c>
      <c r="B168" s="61" t="s">
        <v>220</v>
      </c>
      <c r="C168" s="69">
        <v>174.78</v>
      </c>
      <c r="D168" s="66">
        <v>45162</v>
      </c>
      <c r="E168" s="61" t="s">
        <v>146</v>
      </c>
      <c r="F168" s="61"/>
      <c r="G168" s="61" t="str">
        <f>VLOOKUP(Corrections[[#This Row],[Employee]],'[1]Management Hierarchy Report'!$A$2:$C$3607, 3, 0)</f>
        <v>Cory Cummings</v>
      </c>
      <c r="H168" s="61" t="s">
        <v>77</v>
      </c>
      <c r="I168" s="61" t="s">
        <v>70</v>
      </c>
      <c r="J168" s="67" t="str">
        <f>VLOOKUP(Corrections[[#This Row],[Employee]],[1]!Expense_Data[#Data],14,0)</f>
        <v>SL232@tidalwaveautospa.com</v>
      </c>
      <c r="K168" s="68">
        <v>45292</v>
      </c>
      <c r="L168" s="65"/>
      <c r="M168" s="65"/>
      <c r="N168" s="65"/>
      <c r="O168" s="65"/>
    </row>
    <row r="169" spans="1:15" hidden="1" x14ac:dyDescent="0.25">
      <c r="A169" s="61" t="s">
        <v>219</v>
      </c>
      <c r="B169" s="61" t="s">
        <v>220</v>
      </c>
      <c r="C169" s="69">
        <v>1245</v>
      </c>
      <c r="D169" s="66">
        <v>45182</v>
      </c>
      <c r="E169" s="61" t="s">
        <v>146</v>
      </c>
      <c r="F169" s="61"/>
      <c r="G169" s="61" t="str">
        <f>VLOOKUP(Corrections[[#This Row],[Employee]],'[1]Management Hierarchy Report'!$A$2:$C$3607, 3, 0)</f>
        <v>Cory Cummings</v>
      </c>
      <c r="H169" s="61" t="s">
        <v>77</v>
      </c>
      <c r="I169" s="61" t="s">
        <v>70</v>
      </c>
      <c r="J169" s="67" t="str">
        <f>VLOOKUP(Corrections[[#This Row],[Employee]],[1]!Expense_Data[#Data],14,0)</f>
        <v>SL232@tidalwaveautospa.com</v>
      </c>
      <c r="K169" s="68">
        <v>45292</v>
      </c>
      <c r="L169" s="65"/>
      <c r="M169" s="65"/>
      <c r="N169" s="65"/>
      <c r="O169" s="65"/>
    </row>
    <row r="170" spans="1:15" hidden="1" x14ac:dyDescent="0.25">
      <c r="A170" s="61" t="s">
        <v>219</v>
      </c>
      <c r="B170" s="61" t="s">
        <v>843</v>
      </c>
      <c r="C170" s="50">
        <v>301.45999999999998</v>
      </c>
      <c r="D170" s="66">
        <v>45465</v>
      </c>
      <c r="E170" s="61" t="s">
        <v>268</v>
      </c>
      <c r="F170" s="61"/>
      <c r="G170" s="61" t="str">
        <f>VLOOKUP(Corrections[[#This Row],[Employee]],'[1]Management Hierarchy Report'!$A$2:$C$3607, 3, 0)</f>
        <v>Cory Cummings</v>
      </c>
      <c r="H170" s="61" t="s">
        <v>268</v>
      </c>
      <c r="I170" s="61" t="s">
        <v>70</v>
      </c>
      <c r="J170" s="61" t="str">
        <f>VLOOKUP(Corrections[[#This Row],[Employee]],[1]!Expense_Data[#Data],14,0)</f>
        <v>SL232@tidalwaveautospa.com</v>
      </c>
      <c r="K170" s="68">
        <v>45292</v>
      </c>
      <c r="L170" s="65"/>
      <c r="M170" s="65"/>
      <c r="N170" s="65"/>
      <c r="O170" s="65"/>
    </row>
    <row r="171" spans="1:15" hidden="1" x14ac:dyDescent="0.25">
      <c r="A171" s="61" t="s">
        <v>219</v>
      </c>
      <c r="B171" s="61" t="s">
        <v>13007</v>
      </c>
      <c r="C171" s="50">
        <v>65.040000000000006</v>
      </c>
      <c r="D171" s="66">
        <v>45451</v>
      </c>
      <c r="E171" s="61" t="s">
        <v>13030</v>
      </c>
      <c r="F171" s="61"/>
      <c r="G171" s="61" t="str">
        <f>VLOOKUP(Corrections[[#This Row],[Employee]],'[1]Management Hierarchy Report'!$A$2:$C$3607, 3, 0)</f>
        <v>Cory Cummings</v>
      </c>
      <c r="H171" s="61" t="s">
        <v>77</v>
      </c>
      <c r="I171" s="61" t="s">
        <v>70</v>
      </c>
      <c r="J171" s="61" t="str">
        <f>VLOOKUP(Corrections[[#This Row],[Employee]],[1]!Expense_Data[#Data],14,0)</f>
        <v>SL232@tidalwaveautospa.com</v>
      </c>
      <c r="K171" s="68">
        <v>45292</v>
      </c>
      <c r="L171" s="65"/>
      <c r="M171" s="65"/>
      <c r="N171" s="65"/>
      <c r="O171" s="65"/>
    </row>
    <row r="172" spans="1:15" hidden="1" x14ac:dyDescent="0.25">
      <c r="A172" s="61" t="s">
        <v>219</v>
      </c>
      <c r="B172" s="61" t="s">
        <v>13008</v>
      </c>
      <c r="C172" s="50">
        <v>112.16</v>
      </c>
      <c r="D172" s="66">
        <v>45468</v>
      </c>
      <c r="E172" s="61" t="s">
        <v>13030</v>
      </c>
      <c r="F172" s="61"/>
      <c r="G172" s="61" t="str">
        <f>VLOOKUP(Corrections[[#This Row],[Employee]],'[1]Management Hierarchy Report'!$A$2:$C$3607, 3, 0)</f>
        <v>Cory Cummings</v>
      </c>
      <c r="H172" s="61" t="s">
        <v>77</v>
      </c>
      <c r="I172" s="61" t="s">
        <v>70</v>
      </c>
      <c r="J172" s="61" t="str">
        <f>VLOOKUP(Corrections[[#This Row],[Employee]],[1]!Expense_Data[#Data],14,0)</f>
        <v>SL232@tidalwaveautospa.com</v>
      </c>
      <c r="K172" s="68">
        <v>45292</v>
      </c>
      <c r="L172" s="65"/>
      <c r="M172" s="65"/>
      <c r="N172" s="65"/>
      <c r="O172" s="65"/>
    </row>
    <row r="173" spans="1:15" hidden="1" x14ac:dyDescent="0.25">
      <c r="A173" s="61" t="s">
        <v>219</v>
      </c>
      <c r="B173" s="61" t="s">
        <v>13033</v>
      </c>
      <c r="C173" s="50">
        <v>121.8</v>
      </c>
      <c r="D173" s="52">
        <v>45492</v>
      </c>
      <c r="E173" s="66" t="s">
        <v>521</v>
      </c>
      <c r="F173" s="61"/>
      <c r="G173" s="61" t="str">
        <f>VLOOKUP(Corrections[[#This Row],[Employee]],'[1]Management Hierarchy Report'!$A$2:$C$3607, 3, 0)</f>
        <v>Cory Cummings</v>
      </c>
      <c r="H173" s="61" t="s">
        <v>77</v>
      </c>
      <c r="I173" s="61" t="s">
        <v>70</v>
      </c>
      <c r="J173" s="61" t="str">
        <f>VLOOKUP(Corrections[[#This Row],[Employee]],[1]!Expense_Data[#Data],14,0)</f>
        <v>SL232@tidalwaveautospa.com</v>
      </c>
      <c r="K173" s="68">
        <v>45292</v>
      </c>
      <c r="L173" s="65"/>
      <c r="M173" s="65"/>
      <c r="N173" s="65"/>
      <c r="O173" s="65"/>
    </row>
    <row r="174" spans="1:15" hidden="1" x14ac:dyDescent="0.25">
      <c r="A174" s="61" t="s">
        <v>219</v>
      </c>
      <c r="B174" s="61" t="s">
        <v>13033</v>
      </c>
      <c r="C174" s="50">
        <v>121.8</v>
      </c>
      <c r="D174" s="66">
        <v>45492</v>
      </c>
      <c r="E174" s="61" t="s">
        <v>521</v>
      </c>
      <c r="F174" s="61"/>
      <c r="G174" s="61" t="str">
        <f>VLOOKUP(Corrections[[#This Row],[Employee]],'[1]Management Hierarchy Report'!$A$2:$C$3607, 3, 0)</f>
        <v>Cory Cummings</v>
      </c>
      <c r="H174" s="48" t="s">
        <v>77</v>
      </c>
      <c r="I174" s="61" t="s">
        <v>70</v>
      </c>
      <c r="J174" s="61" t="str">
        <f>VLOOKUP(Corrections[[#This Row],[Employee]],[1]!Expense_Data[#Data],14,0)</f>
        <v>SL232@tidalwaveautospa.com</v>
      </c>
      <c r="K174" s="68">
        <v>45292</v>
      </c>
      <c r="L174" s="65"/>
      <c r="M174" s="65"/>
      <c r="N174" s="65"/>
      <c r="O174" s="65"/>
    </row>
    <row r="175" spans="1:15" hidden="1" x14ac:dyDescent="0.25">
      <c r="A175" s="61" t="s">
        <v>219</v>
      </c>
      <c r="B175" s="61" t="s">
        <v>13033</v>
      </c>
      <c r="C175" s="50">
        <v>121.8</v>
      </c>
      <c r="D175" s="66">
        <v>45492</v>
      </c>
      <c r="E175" s="61" t="s">
        <v>13828</v>
      </c>
      <c r="F175" s="61"/>
      <c r="G175" s="61" t="str">
        <f>VLOOKUP(Corrections[[#This Row],[Employee]],'[1]Management Hierarchy Report'!$A$2:$C$3607, 3, 0)</f>
        <v>Cory Cummings</v>
      </c>
      <c r="H175" s="48" t="s">
        <v>77</v>
      </c>
      <c r="I175" s="61" t="s">
        <v>70</v>
      </c>
      <c r="J175" s="61" t="str">
        <f>VLOOKUP(Corrections[[#This Row],[Employee]],[1]!Expense_Data[#Data],14,0)</f>
        <v>SL232@tidalwaveautospa.com</v>
      </c>
      <c r="K175" s="68">
        <v>45292</v>
      </c>
      <c r="L175" s="65"/>
      <c r="M175" s="65"/>
      <c r="N175" s="65"/>
      <c r="O175" s="65"/>
    </row>
    <row r="176" spans="1:15" hidden="1" x14ac:dyDescent="0.25">
      <c r="A176" s="61" t="s">
        <v>84</v>
      </c>
      <c r="B176" s="61" t="s">
        <v>85</v>
      </c>
      <c r="C176" s="50">
        <v>302.58999999999997</v>
      </c>
      <c r="D176" s="66">
        <v>45167</v>
      </c>
      <c r="E176" s="61" t="s">
        <v>71</v>
      </c>
      <c r="F176" s="61"/>
      <c r="G176" s="61" t="e">
        <f>VLOOKUP(Corrections[[#This Row],[Employee]],'[1]Management Hierarchy Report'!$A$2:$C$3607, 3, 0)</f>
        <v>#N/A</v>
      </c>
      <c r="H176" s="61" t="s">
        <v>77</v>
      </c>
      <c r="I176" s="61" t="s">
        <v>70</v>
      </c>
      <c r="J176" s="67" t="e">
        <f>VLOOKUP(Corrections[[#This Row],[Employee]],[1]!Expense_Data[#Data],14,0)</f>
        <v>#N/A</v>
      </c>
      <c r="K176" s="68">
        <v>45292</v>
      </c>
      <c r="L176" s="65"/>
      <c r="M176" s="65"/>
      <c r="N176" s="65"/>
      <c r="O176" s="65"/>
    </row>
    <row r="177" spans="1:15" hidden="1" x14ac:dyDescent="0.25">
      <c r="A177" s="61" t="s">
        <v>96</v>
      </c>
      <c r="B177" s="61" t="s">
        <v>97</v>
      </c>
      <c r="C177" s="50">
        <v>586</v>
      </c>
      <c r="D177" s="66">
        <v>45169</v>
      </c>
      <c r="E177" s="61" t="s">
        <v>71</v>
      </c>
      <c r="F177" s="61"/>
      <c r="G177" s="61" t="str">
        <f>VLOOKUP(Corrections[[#This Row],[Employee]],'[1]Management Hierarchy Report'!$A$2:$C$3607, 3, 0)</f>
        <v>Lee Davis</v>
      </c>
      <c r="H177" s="61" t="s">
        <v>77</v>
      </c>
      <c r="I177" s="61" t="s">
        <v>70</v>
      </c>
      <c r="J177" s="67" t="str">
        <f>VLOOKUP(Corrections[[#This Row],[Employee]],[1]!Expense_Data[#Data],14,0)</f>
        <v>brandon.cherry@twavelead.com</v>
      </c>
      <c r="K177" s="68">
        <v>45292</v>
      </c>
      <c r="L177" s="65"/>
      <c r="M177" s="65"/>
      <c r="N177" s="65"/>
      <c r="O177" s="65"/>
    </row>
    <row r="178" spans="1:15" hidden="1" x14ac:dyDescent="0.25">
      <c r="A178" s="61" t="s">
        <v>473</v>
      </c>
      <c r="B178" s="61" t="s">
        <v>474</v>
      </c>
      <c r="C178" s="50">
        <v>453.38</v>
      </c>
      <c r="D178" s="66">
        <v>45258</v>
      </c>
      <c r="E178" s="61" t="s">
        <v>71</v>
      </c>
      <c r="F178" s="61"/>
      <c r="G178" s="61" t="str">
        <f>VLOOKUP(Corrections[[#This Row],[Employee]],'[1]Management Hierarchy Report'!$A$2:$C$3607, 3, 0)</f>
        <v>Wesley Kurtz</v>
      </c>
      <c r="H178" s="61" t="e">
        <f>IF(#REF!&gt;=20,"Sent Back", "Removed")</f>
        <v>#REF!</v>
      </c>
      <c r="I178" s="61" t="s">
        <v>70</v>
      </c>
      <c r="J178" s="67" t="str">
        <f>VLOOKUP(Corrections[[#This Row],[Employee]],[1]!Expense_Data[#Data],14,0)</f>
        <v>SL245@tidalwaveautospa.com</v>
      </c>
      <c r="K178" s="68">
        <v>45292</v>
      </c>
      <c r="L178" s="65"/>
      <c r="M178" s="65"/>
      <c r="N178" s="65"/>
      <c r="O178" s="65"/>
    </row>
    <row r="179" spans="1:15" hidden="1" x14ac:dyDescent="0.25">
      <c r="A179" s="61" t="s">
        <v>473</v>
      </c>
      <c r="B179" s="61" t="s">
        <v>11615</v>
      </c>
      <c r="C179" s="50">
        <v>128.38999999999999</v>
      </c>
      <c r="D179" s="66">
        <v>45450</v>
      </c>
      <c r="E179" s="61" t="s">
        <v>71</v>
      </c>
      <c r="F179" s="61"/>
      <c r="G179" s="61" t="str">
        <f>VLOOKUP(Corrections[[#This Row],[Employee]],'[1]Management Hierarchy Report'!$A$2:$C$3607, 3, 0)</f>
        <v>Wesley Kurtz</v>
      </c>
      <c r="H179" s="61" t="s">
        <v>69</v>
      </c>
      <c r="I179" s="61" t="s">
        <v>70</v>
      </c>
      <c r="J179" s="61" t="str">
        <f>VLOOKUP(Corrections[[#This Row],[Employee]],[1]!Expense_Data[#Data],14,0)</f>
        <v>SL245@tidalwaveautospa.com</v>
      </c>
      <c r="K179" s="68">
        <v>45292</v>
      </c>
      <c r="L179" s="65"/>
      <c r="M179" s="65"/>
      <c r="N179" s="65"/>
      <c r="O179" s="65"/>
    </row>
    <row r="180" spans="1:15" hidden="1" x14ac:dyDescent="0.25">
      <c r="A180" s="61" t="s">
        <v>1155</v>
      </c>
      <c r="B180" s="61" t="s">
        <v>11604</v>
      </c>
      <c r="C180" s="50">
        <v>368.46</v>
      </c>
      <c r="D180" s="66">
        <v>45423</v>
      </c>
      <c r="E180" s="61" t="s">
        <v>71</v>
      </c>
      <c r="F180" s="61"/>
      <c r="G180" s="61" t="str">
        <f>VLOOKUP(Corrections[[#This Row],[Employee]],'[1]Management Hierarchy Report'!$A$2:$C$3607, 3, 0)</f>
        <v>Ricky Doyle</v>
      </c>
      <c r="H180" s="61" t="s">
        <v>77</v>
      </c>
      <c r="I180" s="61" t="s">
        <v>70</v>
      </c>
      <c r="J180" s="61" t="str">
        <f>VLOOKUP(Corrections[[#This Row],[Employee]],[1]!Expense_Data[#Data],14,0)</f>
        <v>SL213@tidalwaveautospa.com</v>
      </c>
      <c r="K180" s="68">
        <v>45292</v>
      </c>
      <c r="L180" s="65"/>
      <c r="M180" s="65"/>
      <c r="N180" s="65"/>
      <c r="O180" s="65"/>
    </row>
    <row r="181" spans="1:15" hidden="1" x14ac:dyDescent="0.25">
      <c r="A181" s="61" t="s">
        <v>1155</v>
      </c>
      <c r="B181" s="61" t="s">
        <v>11604</v>
      </c>
      <c r="C181" s="69">
        <v>143.5</v>
      </c>
      <c r="D181" s="66">
        <v>45432</v>
      </c>
      <c r="E181" s="61" t="s">
        <v>71</v>
      </c>
      <c r="F181" s="61"/>
      <c r="G181" s="61" t="str">
        <f>VLOOKUP(Corrections[[#This Row],[Employee]],'[1]Management Hierarchy Report'!$A$2:$C$3607, 3, 0)</f>
        <v>Ricky Doyle</v>
      </c>
      <c r="H181" s="61" t="s">
        <v>77</v>
      </c>
      <c r="I181" s="61" t="s">
        <v>70</v>
      </c>
      <c r="J181" s="61" t="str">
        <f>VLOOKUP(Corrections[[#This Row],[Employee]],[1]!Expense_Data[#Data],14,0)</f>
        <v>SL213@tidalwaveautospa.com</v>
      </c>
      <c r="K181" s="68">
        <v>45292</v>
      </c>
      <c r="L181" s="65"/>
      <c r="M181" s="65"/>
      <c r="N181" s="65"/>
      <c r="O181" s="65"/>
    </row>
    <row r="182" spans="1:15" hidden="1" x14ac:dyDescent="0.25">
      <c r="A182" s="61" t="s">
        <v>1155</v>
      </c>
      <c r="B182" s="61" t="s">
        <v>11604</v>
      </c>
      <c r="C182" s="69">
        <v>88.94</v>
      </c>
      <c r="D182" s="66">
        <v>45440</v>
      </c>
      <c r="E182" s="61" t="s">
        <v>71</v>
      </c>
      <c r="F182" s="61"/>
      <c r="G182" s="61" t="str">
        <f>VLOOKUP(Corrections[[#This Row],[Employee]],'[1]Management Hierarchy Report'!$A$2:$C$3607, 3, 0)</f>
        <v>Ricky Doyle</v>
      </c>
      <c r="H182" s="61" t="s">
        <v>77</v>
      </c>
      <c r="I182" s="61" t="s">
        <v>70</v>
      </c>
      <c r="J182" s="61" t="str">
        <f>VLOOKUP(Corrections[[#This Row],[Employee]],[1]!Expense_Data[#Data],14,0)</f>
        <v>SL213@tidalwaveautospa.com</v>
      </c>
      <c r="K182" s="68">
        <v>45292</v>
      </c>
      <c r="L182" s="65"/>
      <c r="M182" s="65"/>
      <c r="N182" s="65"/>
      <c r="O182" s="65"/>
    </row>
    <row r="183" spans="1:15" hidden="1" x14ac:dyDescent="0.25">
      <c r="A183" s="61" t="s">
        <v>1155</v>
      </c>
      <c r="B183" s="61" t="s">
        <v>11604</v>
      </c>
      <c r="C183" s="69">
        <v>105</v>
      </c>
      <c r="D183" s="66">
        <v>45445</v>
      </c>
      <c r="E183" s="61" t="s">
        <v>71</v>
      </c>
      <c r="F183" s="61"/>
      <c r="G183" s="61" t="str">
        <f>VLOOKUP(Corrections[[#This Row],[Employee]],'[1]Management Hierarchy Report'!$A$2:$C$3607, 3, 0)</f>
        <v>Ricky Doyle</v>
      </c>
      <c r="H183" s="61" t="s">
        <v>77</v>
      </c>
      <c r="I183" s="61" t="s">
        <v>70</v>
      </c>
      <c r="J183" s="61" t="str">
        <f>VLOOKUP(Corrections[[#This Row],[Employee]],[1]!Expense_Data[#Data],14,0)</f>
        <v>SL213@tidalwaveautospa.com</v>
      </c>
      <c r="K183" s="68">
        <v>45292</v>
      </c>
      <c r="L183" s="65"/>
      <c r="M183" s="65"/>
      <c r="N183" s="65"/>
      <c r="O183" s="65"/>
    </row>
    <row r="184" spans="1:15" hidden="1" x14ac:dyDescent="0.25">
      <c r="A184" s="61" t="s">
        <v>1155</v>
      </c>
      <c r="B184" s="61" t="s">
        <v>11604</v>
      </c>
      <c r="C184" s="69">
        <v>126.64</v>
      </c>
      <c r="D184" s="66">
        <v>45448</v>
      </c>
      <c r="E184" s="61" t="s">
        <v>71</v>
      </c>
      <c r="F184" s="61"/>
      <c r="G184" s="61" t="str">
        <f>VLOOKUP(Corrections[[#This Row],[Employee]],'[1]Management Hierarchy Report'!$A$2:$C$3607, 3, 0)</f>
        <v>Ricky Doyle</v>
      </c>
      <c r="H184" s="61" t="s">
        <v>77</v>
      </c>
      <c r="I184" s="61" t="s">
        <v>70</v>
      </c>
      <c r="J184" s="61" t="str">
        <f>VLOOKUP(Corrections[[#This Row],[Employee]],[1]!Expense_Data[#Data],14,0)</f>
        <v>SL213@tidalwaveautospa.com</v>
      </c>
      <c r="K184" s="68">
        <v>45292</v>
      </c>
      <c r="L184" s="65"/>
      <c r="M184" s="65"/>
      <c r="N184" s="65"/>
      <c r="O184" s="65"/>
    </row>
    <row r="185" spans="1:15" hidden="1" x14ac:dyDescent="0.25">
      <c r="A185" s="61" t="s">
        <v>1155</v>
      </c>
      <c r="B185" s="61" t="s">
        <v>11604</v>
      </c>
      <c r="C185" s="69">
        <v>125.78</v>
      </c>
      <c r="D185" s="66">
        <v>45463</v>
      </c>
      <c r="E185" s="61" t="s">
        <v>71</v>
      </c>
      <c r="F185" s="61"/>
      <c r="G185" s="61" t="str">
        <f>VLOOKUP(Corrections[[#This Row],[Employee]],'[1]Management Hierarchy Report'!$A$2:$C$3607, 3, 0)</f>
        <v>Ricky Doyle</v>
      </c>
      <c r="H185" s="61" t="s">
        <v>77</v>
      </c>
      <c r="I185" s="61" t="s">
        <v>70</v>
      </c>
      <c r="J185" s="61" t="str">
        <f>VLOOKUP(Corrections[[#This Row],[Employee]],[1]!Expense_Data[#Data],14,0)</f>
        <v>SL213@tidalwaveautospa.com</v>
      </c>
      <c r="K185" s="68">
        <v>45292</v>
      </c>
      <c r="L185" s="65"/>
      <c r="M185" s="65"/>
      <c r="N185" s="65"/>
      <c r="O185" s="65"/>
    </row>
    <row r="186" spans="1:15" hidden="1" x14ac:dyDescent="0.25">
      <c r="A186" s="61" t="s">
        <v>1155</v>
      </c>
      <c r="B186" s="61" t="s">
        <v>11604</v>
      </c>
      <c r="C186" s="69">
        <v>116.32</v>
      </c>
      <c r="D186" s="66">
        <v>45464</v>
      </c>
      <c r="E186" s="61" t="s">
        <v>71</v>
      </c>
      <c r="F186" s="61"/>
      <c r="G186" s="61" t="str">
        <f>VLOOKUP(Corrections[[#This Row],[Employee]],'[1]Management Hierarchy Report'!$A$2:$C$3607, 3, 0)</f>
        <v>Ricky Doyle</v>
      </c>
      <c r="H186" s="61" t="s">
        <v>77</v>
      </c>
      <c r="I186" s="61" t="s">
        <v>70</v>
      </c>
      <c r="J186" s="61" t="str">
        <f>VLOOKUP(Corrections[[#This Row],[Employee]],[1]!Expense_Data[#Data],14,0)</f>
        <v>SL213@tidalwaveautospa.com</v>
      </c>
      <c r="K186" s="68">
        <v>45292</v>
      </c>
      <c r="L186" s="65"/>
      <c r="M186" s="65"/>
      <c r="N186" s="65"/>
      <c r="O186" s="65"/>
    </row>
    <row r="187" spans="1:15" hidden="1" x14ac:dyDescent="0.25">
      <c r="A187" s="61" t="s">
        <v>316</v>
      </c>
      <c r="B187" s="61" t="s">
        <v>317</v>
      </c>
      <c r="C187" s="50">
        <v>498.38</v>
      </c>
      <c r="D187" s="66">
        <v>45211</v>
      </c>
      <c r="E187" s="61" t="s">
        <v>146</v>
      </c>
      <c r="F187" s="61"/>
      <c r="G187" s="61" t="str">
        <f>VLOOKUP(Corrections[[#This Row],[Employee]],'[1]Management Hierarchy Report'!$A$2:$C$3607, 3, 0)</f>
        <v>Derek Schillinger</v>
      </c>
      <c r="H187" s="61" t="s">
        <v>77</v>
      </c>
      <c r="I187" s="61" t="s">
        <v>70</v>
      </c>
      <c r="J187" s="67" t="str">
        <f>VLOOKUP(Corrections[[#This Row],[Employee]],[1]!Expense_Data[#Data],14,0)</f>
        <v>SL252@tidalwaveautospa.com</v>
      </c>
      <c r="K187" s="68">
        <v>45292</v>
      </c>
      <c r="L187" s="65"/>
      <c r="M187" s="65"/>
      <c r="N187" s="65"/>
      <c r="O187" s="65"/>
    </row>
    <row r="188" spans="1:15" hidden="1" x14ac:dyDescent="0.25">
      <c r="A188" s="61" t="s">
        <v>316</v>
      </c>
      <c r="B188" s="61" t="s">
        <v>317</v>
      </c>
      <c r="C188" s="69" t="s">
        <v>206</v>
      </c>
      <c r="D188" s="66">
        <v>45217</v>
      </c>
      <c r="E188" s="61" t="s">
        <v>318</v>
      </c>
      <c r="F188" s="61"/>
      <c r="G188" s="61" t="str">
        <f>VLOOKUP(Corrections[[#This Row],[Employee]],'[1]Management Hierarchy Report'!$A$2:$C$3607, 3, 0)</f>
        <v>Derek Schillinger</v>
      </c>
      <c r="H188" s="61" t="s">
        <v>77</v>
      </c>
      <c r="I188" s="61" t="s">
        <v>70</v>
      </c>
      <c r="J188" s="67" t="str">
        <f>VLOOKUP(Corrections[[#This Row],[Employee]],[1]!Expense_Data[#Data],14,0)</f>
        <v>SL252@tidalwaveautospa.com</v>
      </c>
      <c r="K188" s="68">
        <v>45292</v>
      </c>
      <c r="L188" s="65"/>
      <c r="M188" s="65"/>
      <c r="N188" s="65"/>
      <c r="O188" s="65"/>
    </row>
    <row r="189" spans="1:15" hidden="1" x14ac:dyDescent="0.25">
      <c r="A189" s="61" t="s">
        <v>3427</v>
      </c>
      <c r="B189" s="61" t="s">
        <v>13051</v>
      </c>
      <c r="C189" s="50">
        <v>734.84</v>
      </c>
      <c r="D189" s="52">
        <v>45475</v>
      </c>
      <c r="E189" s="66" t="s">
        <v>71</v>
      </c>
      <c r="F189" s="61"/>
      <c r="G189" s="61" t="str">
        <f>VLOOKUP(Corrections[[#This Row],[Employee]],'[1]Management Hierarchy Report'!$A$2:$C$3607, 3, 0)</f>
        <v>Steven Kyriazis</v>
      </c>
      <c r="H189" s="61" t="s">
        <v>77</v>
      </c>
      <c r="I189" s="61" t="s">
        <v>70</v>
      </c>
      <c r="J189" s="61" t="str">
        <f>VLOOKUP(Corrections[[#This Row],[Employee]],[1]!Expense_Data[#Data],14,0)</f>
        <v>SL52@tidalwaveautospa.com</v>
      </c>
      <c r="K189" s="68">
        <v>45292</v>
      </c>
      <c r="L189" s="65"/>
      <c r="M189" s="65"/>
      <c r="N189" s="65"/>
      <c r="O189" s="65"/>
    </row>
    <row r="190" spans="1:15" hidden="1" x14ac:dyDescent="0.25">
      <c r="A190" s="61" t="s">
        <v>3427</v>
      </c>
      <c r="B190" s="61" t="s">
        <v>13051</v>
      </c>
      <c r="C190" s="50">
        <v>734.84</v>
      </c>
      <c r="D190" s="52">
        <v>45475</v>
      </c>
      <c r="E190" s="66" t="s">
        <v>13030</v>
      </c>
      <c r="F190" s="61"/>
      <c r="G190" s="61" t="str">
        <f>VLOOKUP(Corrections[[#This Row],[Employee]],'[1]Management Hierarchy Report'!$A$2:$C$3607, 3, 0)</f>
        <v>Steven Kyriazis</v>
      </c>
      <c r="H190" s="61" t="s">
        <v>77</v>
      </c>
      <c r="I190" s="61" t="s">
        <v>70</v>
      </c>
      <c r="J190" s="61" t="str">
        <f>VLOOKUP(Corrections[[#This Row],[Employee]],[1]!Expense_Data[#Data],14,0)</f>
        <v>SL52@tidalwaveautospa.com</v>
      </c>
      <c r="K190" s="68">
        <v>45292</v>
      </c>
      <c r="L190" s="65"/>
      <c r="M190" s="65"/>
      <c r="N190" s="65"/>
      <c r="O190" s="65"/>
    </row>
    <row r="191" spans="1:15" hidden="1" x14ac:dyDescent="0.25">
      <c r="A191" s="61" t="s">
        <v>3427</v>
      </c>
      <c r="B191" s="61" t="s">
        <v>13051</v>
      </c>
      <c r="C191" s="50">
        <v>17.399999999999999</v>
      </c>
      <c r="D191" s="52">
        <v>45482</v>
      </c>
      <c r="E191" s="66" t="s">
        <v>13030</v>
      </c>
      <c r="F191" s="61"/>
      <c r="G191" s="61" t="str">
        <f>VLOOKUP(Corrections[[#This Row],[Employee]],'[1]Management Hierarchy Report'!$A$2:$C$3607, 3, 0)</f>
        <v>Steven Kyriazis</v>
      </c>
      <c r="H191" s="61" t="s">
        <v>77</v>
      </c>
      <c r="I191" s="61" t="s">
        <v>70</v>
      </c>
      <c r="J191" s="61" t="str">
        <f>VLOOKUP(Corrections[[#This Row],[Employee]],[1]!Expense_Data[#Data],14,0)</f>
        <v>SL52@tidalwaveautospa.com</v>
      </c>
      <c r="K191" s="68">
        <v>45292</v>
      </c>
      <c r="L191" s="65"/>
      <c r="M191" s="65"/>
      <c r="N191" s="65"/>
      <c r="O191" s="65"/>
    </row>
    <row r="192" spans="1:15" hidden="1" x14ac:dyDescent="0.25">
      <c r="A192" s="61" t="s">
        <v>3427</v>
      </c>
      <c r="B192" s="61" t="s">
        <v>13051</v>
      </c>
      <c r="C192" s="50">
        <v>40.39</v>
      </c>
      <c r="D192" s="52">
        <v>45482</v>
      </c>
      <c r="E192" s="66" t="s">
        <v>13030</v>
      </c>
      <c r="F192" s="61"/>
      <c r="G192" s="61" t="str">
        <f>VLOOKUP(Corrections[[#This Row],[Employee]],'[1]Management Hierarchy Report'!$A$2:$C$3607, 3, 0)</f>
        <v>Steven Kyriazis</v>
      </c>
      <c r="H192" s="61" t="s">
        <v>77</v>
      </c>
      <c r="I192" s="61" t="s">
        <v>70</v>
      </c>
      <c r="J192" s="61" t="str">
        <f>VLOOKUP(Corrections[[#This Row],[Employee]],[1]!Expense_Data[#Data],14,0)</f>
        <v>SL52@tidalwaveautospa.com</v>
      </c>
      <c r="K192" s="68">
        <v>45292</v>
      </c>
      <c r="L192" s="65"/>
      <c r="M192" s="65"/>
      <c r="N192" s="65"/>
      <c r="O192" s="65"/>
    </row>
    <row r="193" spans="1:15" hidden="1" x14ac:dyDescent="0.25">
      <c r="A193" s="61" t="s">
        <v>3427</v>
      </c>
      <c r="B193" s="61" t="s">
        <v>13051</v>
      </c>
      <c r="C193" s="50">
        <v>40.39</v>
      </c>
      <c r="D193" s="66">
        <v>45482</v>
      </c>
      <c r="E193" s="61" t="s">
        <v>13030</v>
      </c>
      <c r="F193" s="61"/>
      <c r="G193" s="61" t="str">
        <f>VLOOKUP(Corrections[[#This Row],[Employee]],'[1]Management Hierarchy Report'!$A$2:$C$3607, 3, 0)</f>
        <v>Steven Kyriazis</v>
      </c>
      <c r="H193" s="48" t="s">
        <v>77</v>
      </c>
      <c r="I193" s="61" t="s">
        <v>70</v>
      </c>
      <c r="J193" s="61" t="str">
        <f>VLOOKUP(Corrections[[#This Row],[Employee]],[1]!Expense_Data[#Data],14,0)</f>
        <v>SL52@tidalwaveautospa.com</v>
      </c>
      <c r="K193" s="68">
        <v>45292</v>
      </c>
      <c r="L193" s="65"/>
      <c r="M193" s="65"/>
      <c r="N193" s="65"/>
      <c r="O193" s="65"/>
    </row>
    <row r="194" spans="1:15" hidden="1" x14ac:dyDescent="0.25">
      <c r="A194" s="61" t="s">
        <v>158</v>
      </c>
      <c r="B194" s="61" t="s">
        <v>159</v>
      </c>
      <c r="C194" s="50">
        <v>480.9</v>
      </c>
      <c r="D194" s="66">
        <v>45183</v>
      </c>
      <c r="E194" s="61" t="s">
        <v>71</v>
      </c>
      <c r="F194" s="61"/>
      <c r="G194" s="61" t="e">
        <f>VLOOKUP(Corrections[[#This Row],[Employee]],'[1]Management Hierarchy Report'!$A$2:$C$3607, 3, 0)</f>
        <v>#N/A</v>
      </c>
      <c r="H194" s="61" t="s">
        <v>77</v>
      </c>
      <c r="I194" s="61" t="s">
        <v>70</v>
      </c>
      <c r="J194" s="67" t="e">
        <f>VLOOKUP(Corrections[[#This Row],[Employee]],[1]!Expense_Data[#Data],14,0)</f>
        <v>#N/A</v>
      </c>
      <c r="K194" s="68">
        <v>45292</v>
      </c>
      <c r="L194" s="65"/>
      <c r="M194" s="65"/>
      <c r="N194" s="65"/>
      <c r="O194" s="65"/>
    </row>
    <row r="195" spans="1:15" hidden="1" x14ac:dyDescent="0.25">
      <c r="A195" s="61" t="s">
        <v>13867</v>
      </c>
      <c r="B195" s="61" t="s">
        <v>13868</v>
      </c>
      <c r="C195" s="50">
        <v>8.68</v>
      </c>
      <c r="D195" s="66">
        <v>45482</v>
      </c>
      <c r="E195" s="61" t="s">
        <v>268</v>
      </c>
      <c r="F195" s="61"/>
      <c r="G195" s="61" t="str">
        <f>VLOOKUP(Corrections[[#This Row],[Employee]],'[1]Management Hierarchy Report'!$A$2:$C$3607, 3, 0)</f>
        <v>Charles Gilbow</v>
      </c>
      <c r="H195" s="48" t="s">
        <v>268</v>
      </c>
      <c r="I195" s="61" t="s">
        <v>70</v>
      </c>
      <c r="J195" s="61" t="e">
        <f>VLOOKUP(Corrections[[#This Row],[Employee]],[1]!Expense_Data[#Data],14,0)</f>
        <v>#N/A</v>
      </c>
      <c r="K195" s="68">
        <v>45292</v>
      </c>
      <c r="L195" s="65"/>
      <c r="M195" s="65"/>
      <c r="N195" s="65"/>
      <c r="O195" s="65"/>
    </row>
    <row r="196" spans="1:15" hidden="1" x14ac:dyDescent="0.25">
      <c r="A196" s="61" t="s">
        <v>13867</v>
      </c>
      <c r="B196" s="61" t="s">
        <v>13868</v>
      </c>
      <c r="C196" s="50">
        <v>8.68</v>
      </c>
      <c r="D196" s="66">
        <v>45482</v>
      </c>
      <c r="E196" s="61" t="s">
        <v>268</v>
      </c>
      <c r="F196" s="61"/>
      <c r="G196" s="61" t="str">
        <f>VLOOKUP(Corrections[[#This Row],[Employee]],'[1]Management Hierarchy Report'!$A$2:$C$3607, 3, 0)</f>
        <v>Charles Gilbow</v>
      </c>
      <c r="H196" s="48" t="s">
        <v>268</v>
      </c>
      <c r="I196" s="61" t="s">
        <v>70</v>
      </c>
      <c r="J196" s="61" t="e">
        <f>VLOOKUP(Corrections[[#This Row],[Employee]],[1]!Expense_Data[#Data],14,0)</f>
        <v>#N/A</v>
      </c>
      <c r="K196" s="68">
        <v>45292</v>
      </c>
      <c r="L196" s="65"/>
      <c r="M196" s="65"/>
      <c r="N196" s="65"/>
      <c r="O196" s="65"/>
    </row>
    <row r="197" spans="1:15" hidden="1" x14ac:dyDescent="0.25">
      <c r="A197" s="61" t="s">
        <v>112</v>
      </c>
      <c r="B197" s="61" t="s">
        <v>170</v>
      </c>
      <c r="C197" s="50">
        <v>64.95</v>
      </c>
      <c r="D197" s="66">
        <v>45162</v>
      </c>
      <c r="E197" s="61" t="s">
        <v>171</v>
      </c>
      <c r="F197" s="61"/>
      <c r="G197" s="61" t="e">
        <f>VLOOKUP(Corrections[[#This Row],[Employee]],'[1]Management Hierarchy Report'!$A$2:$C$3607, 3, 0)</f>
        <v>#N/A</v>
      </c>
      <c r="H197" s="61" t="s">
        <v>77</v>
      </c>
      <c r="I197" s="61" t="s">
        <v>70</v>
      </c>
      <c r="J197" s="67" t="e">
        <f>VLOOKUP(Corrections[[#This Row],[Employee]],[1]!Expense_Data[#Data],14,0)</f>
        <v>#N/A</v>
      </c>
      <c r="K197" s="68">
        <v>45292</v>
      </c>
      <c r="L197" s="65"/>
      <c r="M197" s="65"/>
      <c r="N197" s="65"/>
      <c r="O197" s="65"/>
    </row>
    <row r="198" spans="1:15" hidden="1" x14ac:dyDescent="0.25">
      <c r="A198" s="61" t="s">
        <v>112</v>
      </c>
      <c r="B198" s="61" t="s">
        <v>270</v>
      </c>
      <c r="C198" s="50">
        <v>98.38</v>
      </c>
      <c r="D198" s="66">
        <v>45168</v>
      </c>
      <c r="E198" s="61" t="s">
        <v>71</v>
      </c>
      <c r="F198" s="61"/>
      <c r="G198" s="61" t="e">
        <f>VLOOKUP(Corrections[[#This Row],[Employee]],'[1]Management Hierarchy Report'!$A$2:$C$3607, 3, 0)</f>
        <v>#N/A</v>
      </c>
      <c r="H198" s="61" t="s">
        <v>77</v>
      </c>
      <c r="I198" s="61" t="s">
        <v>70</v>
      </c>
      <c r="J198" s="67" t="e">
        <f>VLOOKUP(Corrections[[#This Row],[Employee]],[1]!Expense_Data[#Data],14,0)</f>
        <v>#N/A</v>
      </c>
      <c r="K198" s="68">
        <v>45292</v>
      </c>
      <c r="L198" s="65"/>
      <c r="M198" s="65"/>
      <c r="N198" s="65"/>
      <c r="O198" s="65"/>
    </row>
    <row r="199" spans="1:15" hidden="1" x14ac:dyDescent="0.25">
      <c r="A199" s="61" t="s">
        <v>112</v>
      </c>
      <c r="B199" s="61" t="s">
        <v>269</v>
      </c>
      <c r="C199" s="50">
        <v>601.21</v>
      </c>
      <c r="D199" s="66">
        <v>45166</v>
      </c>
      <c r="E199" s="61" t="s">
        <v>71</v>
      </c>
      <c r="F199" s="61"/>
      <c r="G199" s="61" t="e">
        <f>VLOOKUP(Corrections[[#This Row],[Employee]],'[1]Management Hierarchy Report'!$A$2:$C$3607, 3, 0)</f>
        <v>#N/A</v>
      </c>
      <c r="H199" s="61" t="s">
        <v>77</v>
      </c>
      <c r="I199" s="61" t="s">
        <v>70</v>
      </c>
      <c r="J199" s="67" t="e">
        <f>VLOOKUP(Corrections[[#This Row],[Employee]],[1]!Expense_Data[#Data],14,0)</f>
        <v>#N/A</v>
      </c>
      <c r="K199" s="68">
        <v>45292</v>
      </c>
      <c r="L199" s="65"/>
      <c r="M199" s="65"/>
      <c r="N199" s="65"/>
      <c r="O199" s="65"/>
    </row>
    <row r="200" spans="1:15" hidden="1" x14ac:dyDescent="0.25">
      <c r="A200" s="61" t="s">
        <v>112</v>
      </c>
      <c r="B200" s="61" t="s">
        <v>113</v>
      </c>
      <c r="C200" s="50">
        <v>34.14</v>
      </c>
      <c r="D200" s="66">
        <v>45158</v>
      </c>
      <c r="E200" s="61" t="s">
        <v>91</v>
      </c>
      <c r="F200" s="61"/>
      <c r="G200" s="61" t="e">
        <f>VLOOKUP(Corrections[[#This Row],[Employee]],'[1]Management Hierarchy Report'!$A$2:$C$3607, 3, 0)</f>
        <v>#N/A</v>
      </c>
      <c r="H200" s="61" t="s">
        <v>77</v>
      </c>
      <c r="I200" s="61" t="s">
        <v>70</v>
      </c>
      <c r="J200" s="67" t="e">
        <f>VLOOKUP(Corrections[[#This Row],[Employee]],[1]!Expense_Data[#Data],14,0)</f>
        <v>#N/A</v>
      </c>
      <c r="K200" s="68">
        <v>45292</v>
      </c>
      <c r="L200" s="65"/>
      <c r="M200" s="65"/>
      <c r="N200" s="65"/>
      <c r="O200" s="65"/>
    </row>
    <row r="201" spans="1:15" hidden="1" x14ac:dyDescent="0.25">
      <c r="A201" s="61" t="s">
        <v>112</v>
      </c>
      <c r="B201" s="61" t="s">
        <v>113</v>
      </c>
      <c r="C201" s="69">
        <v>44.99</v>
      </c>
      <c r="D201" s="66">
        <v>45174</v>
      </c>
      <c r="E201" s="61" t="s">
        <v>91</v>
      </c>
      <c r="F201" s="61"/>
      <c r="G201" s="61" t="e">
        <f>VLOOKUP(Corrections[[#This Row],[Employee]],'[1]Management Hierarchy Report'!$A$2:$C$3607, 3, 0)</f>
        <v>#N/A</v>
      </c>
      <c r="H201" s="61" t="s">
        <v>77</v>
      </c>
      <c r="I201" s="61" t="s">
        <v>70</v>
      </c>
      <c r="J201" s="67" t="e">
        <f>VLOOKUP(Corrections[[#This Row],[Employee]],[1]!Expense_Data[#Data],14,0)</f>
        <v>#N/A</v>
      </c>
      <c r="K201" s="68">
        <v>45292</v>
      </c>
      <c r="L201" s="65"/>
      <c r="M201" s="65"/>
      <c r="N201" s="65"/>
      <c r="O201" s="65"/>
    </row>
    <row r="202" spans="1:15" hidden="1" x14ac:dyDescent="0.25">
      <c r="A202" s="61" t="s">
        <v>112</v>
      </c>
      <c r="B202" s="61" t="s">
        <v>271</v>
      </c>
      <c r="C202" s="50">
        <v>116.16</v>
      </c>
      <c r="D202" s="66">
        <v>45183</v>
      </c>
      <c r="E202" s="61" t="s">
        <v>71</v>
      </c>
      <c r="F202" s="61"/>
      <c r="G202" s="61" t="e">
        <f>VLOOKUP(Corrections[[#This Row],[Employee]],'[1]Management Hierarchy Report'!$A$2:$C$3607, 3, 0)</f>
        <v>#N/A</v>
      </c>
      <c r="H202" s="61" t="s">
        <v>77</v>
      </c>
      <c r="I202" s="61" t="s">
        <v>70</v>
      </c>
      <c r="J202" s="67" t="e">
        <f>VLOOKUP(Corrections[[#This Row],[Employee]],[1]!Expense_Data[#Data],14,0)</f>
        <v>#N/A</v>
      </c>
      <c r="K202" s="68">
        <v>45292</v>
      </c>
      <c r="L202" s="65"/>
      <c r="M202" s="65"/>
      <c r="N202" s="65"/>
      <c r="O202" s="65"/>
    </row>
    <row r="203" spans="1:15" hidden="1" x14ac:dyDescent="0.25">
      <c r="A203" s="61" t="s">
        <v>112</v>
      </c>
      <c r="B203" s="61" t="s">
        <v>271</v>
      </c>
      <c r="C203" s="69">
        <v>302.47000000000003</v>
      </c>
      <c r="D203" s="66">
        <v>45183</v>
      </c>
      <c r="E203" s="61" t="s">
        <v>71</v>
      </c>
      <c r="F203" s="61"/>
      <c r="G203" s="61" t="e">
        <f>VLOOKUP(Corrections[[#This Row],[Employee]],'[1]Management Hierarchy Report'!$A$2:$C$3607, 3, 0)</f>
        <v>#N/A</v>
      </c>
      <c r="H203" s="61" t="s">
        <v>77</v>
      </c>
      <c r="I203" s="61" t="s">
        <v>70</v>
      </c>
      <c r="J203" s="67" t="e">
        <f>VLOOKUP(Corrections[[#This Row],[Employee]],[1]!Expense_Data[#Data],14,0)</f>
        <v>#N/A</v>
      </c>
      <c r="K203" s="68">
        <v>45292</v>
      </c>
      <c r="L203" s="65"/>
      <c r="M203" s="65"/>
      <c r="N203" s="65"/>
      <c r="O203" s="65"/>
    </row>
    <row r="204" spans="1:15" hidden="1" x14ac:dyDescent="0.25">
      <c r="A204" s="61" t="s">
        <v>112</v>
      </c>
      <c r="B204" s="61" t="s">
        <v>271</v>
      </c>
      <c r="C204" s="69">
        <v>274.95999999999998</v>
      </c>
      <c r="D204" s="66">
        <v>45184</v>
      </c>
      <c r="E204" s="61" t="s">
        <v>71</v>
      </c>
      <c r="F204" s="61"/>
      <c r="G204" s="61" t="e">
        <f>VLOOKUP(Corrections[[#This Row],[Employee]],'[1]Management Hierarchy Report'!$A$2:$C$3607, 3, 0)</f>
        <v>#N/A</v>
      </c>
      <c r="H204" s="61" t="s">
        <v>77</v>
      </c>
      <c r="I204" s="61" t="s">
        <v>70</v>
      </c>
      <c r="J204" s="67" t="e">
        <f>VLOOKUP(Corrections[[#This Row],[Employee]],[1]!Expense_Data[#Data],14,0)</f>
        <v>#N/A</v>
      </c>
      <c r="K204" s="68">
        <v>45292</v>
      </c>
      <c r="L204" s="65"/>
      <c r="M204" s="65"/>
      <c r="N204" s="65"/>
      <c r="O204" s="65"/>
    </row>
    <row r="205" spans="1:15" hidden="1" x14ac:dyDescent="0.25">
      <c r="A205" s="61" t="s">
        <v>112</v>
      </c>
      <c r="B205" s="61" t="s">
        <v>271</v>
      </c>
      <c r="C205" s="69">
        <v>186.49</v>
      </c>
      <c r="D205" s="66">
        <v>45185</v>
      </c>
      <c r="E205" s="66" t="s">
        <v>71</v>
      </c>
      <c r="F205" s="61"/>
      <c r="G205" s="61" t="e">
        <f>VLOOKUP(Corrections[[#This Row],[Employee]],'[1]Management Hierarchy Report'!$A$2:$C$3607, 3, 0)</f>
        <v>#N/A</v>
      </c>
      <c r="H205" s="61" t="s">
        <v>77</v>
      </c>
      <c r="I205" s="61" t="s">
        <v>70</v>
      </c>
      <c r="J205" s="67" t="e">
        <f>VLOOKUP(Corrections[[#This Row],[Employee]],[1]!Expense_Data[#Data],14,0)</f>
        <v>#N/A</v>
      </c>
      <c r="K205" s="68">
        <v>45292</v>
      </c>
      <c r="L205" s="65"/>
      <c r="M205" s="65"/>
      <c r="N205" s="65"/>
      <c r="O205" s="65"/>
    </row>
    <row r="206" spans="1:15" hidden="1" x14ac:dyDescent="0.25">
      <c r="A206" s="61" t="s">
        <v>331</v>
      </c>
      <c r="B206" s="61" t="s">
        <v>332</v>
      </c>
      <c r="C206" s="50">
        <v>140.06</v>
      </c>
      <c r="D206" s="66">
        <v>45204</v>
      </c>
      <c r="E206" s="61" t="s">
        <v>71</v>
      </c>
      <c r="F206" s="61"/>
      <c r="G206" s="61" t="str">
        <f>VLOOKUP(Corrections[[#This Row],[Employee]],'[1]Management Hierarchy Report'!$A$2:$C$3607, 3, 0)</f>
        <v>Andrew Stephens</v>
      </c>
      <c r="H206" s="61" t="s">
        <v>69</v>
      </c>
      <c r="I206" s="61" t="s">
        <v>70</v>
      </c>
      <c r="J206" s="67" t="str">
        <f>VLOOKUP(Corrections[[#This Row],[Employee]],[1]!Expense_Data[#Data],14,0)</f>
        <v>SL220@tidalwaveautospa.com</v>
      </c>
      <c r="K206" s="68">
        <v>45292</v>
      </c>
      <c r="L206" s="65"/>
      <c r="M206" s="65"/>
      <c r="N206" s="65"/>
      <c r="O206" s="65"/>
    </row>
    <row r="207" spans="1:15" hidden="1" x14ac:dyDescent="0.25">
      <c r="A207" s="61" t="s">
        <v>331</v>
      </c>
      <c r="B207" s="61" t="s">
        <v>332</v>
      </c>
      <c r="C207" s="69">
        <v>194.15</v>
      </c>
      <c r="D207" s="66">
        <v>45208</v>
      </c>
      <c r="E207" s="61" t="s">
        <v>71</v>
      </c>
      <c r="F207" s="61"/>
      <c r="G207" s="61" t="str">
        <f>VLOOKUP(Corrections[[#This Row],[Employee]],'[1]Management Hierarchy Report'!$A$2:$C$3607, 3, 0)</f>
        <v>Andrew Stephens</v>
      </c>
      <c r="H207" s="61" t="s">
        <v>69</v>
      </c>
      <c r="I207" s="61" t="s">
        <v>70</v>
      </c>
      <c r="J207" s="67" t="str">
        <f>VLOOKUP(Corrections[[#This Row],[Employee]],[1]!Expense_Data[#Data],14,0)</f>
        <v>SL220@tidalwaveautospa.com</v>
      </c>
      <c r="K207" s="68">
        <v>45292</v>
      </c>
      <c r="L207" s="65"/>
      <c r="M207" s="65"/>
      <c r="N207" s="65"/>
      <c r="O207" s="65"/>
    </row>
    <row r="208" spans="1:15" hidden="1" x14ac:dyDescent="0.25">
      <c r="A208" s="61" t="s">
        <v>331</v>
      </c>
      <c r="B208" s="61" t="s">
        <v>332</v>
      </c>
      <c r="C208" s="69">
        <v>57.59</v>
      </c>
      <c r="D208" s="66">
        <v>45214</v>
      </c>
      <c r="E208" s="61" t="s">
        <v>71</v>
      </c>
      <c r="F208" s="61"/>
      <c r="G208" s="61" t="str">
        <f>VLOOKUP(Corrections[[#This Row],[Employee]],'[1]Management Hierarchy Report'!$A$2:$C$3607, 3, 0)</f>
        <v>Andrew Stephens</v>
      </c>
      <c r="H208" s="61" t="s">
        <v>69</v>
      </c>
      <c r="I208" s="61" t="s">
        <v>70</v>
      </c>
      <c r="J208" s="67" t="str">
        <f>VLOOKUP(Corrections[[#This Row],[Employee]],[1]!Expense_Data[#Data],14,0)</f>
        <v>SL220@tidalwaveautospa.com</v>
      </c>
      <c r="K208" s="68">
        <v>45292</v>
      </c>
      <c r="L208" s="65"/>
      <c r="M208" s="65"/>
      <c r="N208" s="65"/>
      <c r="O208" s="65"/>
    </row>
    <row r="209" spans="1:15" hidden="1" x14ac:dyDescent="0.25">
      <c r="A209" s="61" t="s">
        <v>331</v>
      </c>
      <c r="B209" s="61" t="s">
        <v>526</v>
      </c>
      <c r="C209" s="50">
        <v>221.14</v>
      </c>
      <c r="D209" s="66">
        <v>45359</v>
      </c>
      <c r="E209" s="61" t="s">
        <v>71</v>
      </c>
      <c r="F209" s="61"/>
      <c r="G209" s="61" t="str">
        <f>VLOOKUP(Corrections[[#This Row],[Employee]],'[1]Management Hierarchy Report'!$A$2:$C$3607, 3, 0)</f>
        <v>Andrew Stephens</v>
      </c>
      <c r="H209" s="61" t="s">
        <v>77</v>
      </c>
      <c r="I209" s="61" t="s">
        <v>70</v>
      </c>
      <c r="J209" s="67" t="str">
        <f>VLOOKUP(Corrections[[#This Row],[Employee]],[1]!Expense_Data[#Data],14,0)</f>
        <v>SL220@tidalwaveautospa.com</v>
      </c>
      <c r="K209" s="68">
        <v>45292</v>
      </c>
      <c r="L209" s="65"/>
      <c r="M209" s="65"/>
      <c r="N209" s="65"/>
      <c r="O209" s="65"/>
    </row>
    <row r="210" spans="1:15" hidden="1" x14ac:dyDescent="0.25">
      <c r="A210" s="61" t="s">
        <v>331</v>
      </c>
      <c r="B210" s="61" t="s">
        <v>526</v>
      </c>
      <c r="C210" s="69">
        <v>99.86</v>
      </c>
      <c r="D210" s="66">
        <v>45362</v>
      </c>
      <c r="E210" s="61" t="s">
        <v>71</v>
      </c>
      <c r="F210" s="61"/>
      <c r="G210" s="61" t="str">
        <f>VLOOKUP(Corrections[[#This Row],[Employee]],'[1]Management Hierarchy Report'!$A$2:$C$3607, 3, 0)</f>
        <v>Andrew Stephens</v>
      </c>
      <c r="H210" s="61" t="s">
        <v>77</v>
      </c>
      <c r="I210" s="61" t="s">
        <v>70</v>
      </c>
      <c r="J210" s="67" t="str">
        <f>VLOOKUP(Corrections[[#This Row],[Employee]],[1]!Expense_Data[#Data],14,0)</f>
        <v>SL220@tidalwaveautospa.com</v>
      </c>
      <c r="K210" s="68">
        <v>45292</v>
      </c>
      <c r="L210" s="65"/>
      <c r="M210" s="65"/>
      <c r="N210" s="65"/>
      <c r="O210" s="65"/>
    </row>
    <row r="211" spans="1:15" hidden="1" x14ac:dyDescent="0.25">
      <c r="A211" s="61" t="s">
        <v>331</v>
      </c>
      <c r="B211" s="61" t="s">
        <v>13090</v>
      </c>
      <c r="C211" s="50">
        <v>85.65</v>
      </c>
      <c r="D211" s="52">
        <v>45448</v>
      </c>
      <c r="E211" s="66" t="s">
        <v>12978</v>
      </c>
      <c r="F211" s="61"/>
      <c r="G211" s="61" t="str">
        <f>VLOOKUP(Corrections[[#This Row],[Employee]],'[1]Management Hierarchy Report'!$A$2:$C$3607, 3, 0)</f>
        <v>Andrew Stephens</v>
      </c>
      <c r="H211" s="61" t="s">
        <v>77</v>
      </c>
      <c r="I211" s="61" t="s">
        <v>70</v>
      </c>
      <c r="J211" s="61" t="str">
        <f>VLOOKUP(Corrections[[#This Row],[Employee]],[1]!Expense_Data[#Data],14,0)</f>
        <v>SL220@tidalwaveautospa.com</v>
      </c>
      <c r="K211" s="68">
        <v>45292</v>
      </c>
      <c r="L211" s="65"/>
      <c r="M211" s="65"/>
      <c r="N211" s="65"/>
      <c r="O211" s="65"/>
    </row>
    <row r="212" spans="1:15" hidden="1" x14ac:dyDescent="0.25">
      <c r="A212" s="70" t="s">
        <v>331</v>
      </c>
      <c r="B212" s="70" t="s">
        <v>13090</v>
      </c>
      <c r="C212" s="50">
        <v>85.65</v>
      </c>
      <c r="D212" s="52">
        <v>45448</v>
      </c>
      <c r="E212" s="66" t="s">
        <v>13030</v>
      </c>
      <c r="F212" s="61"/>
      <c r="G212" s="61" t="str">
        <f>VLOOKUP(Corrections[[#This Row],[Employee]],'[1]Management Hierarchy Report'!$A$2:$C$3607, 3, 0)</f>
        <v>Andrew Stephens</v>
      </c>
      <c r="H212" s="61" t="s">
        <v>77</v>
      </c>
      <c r="I212" s="61" t="s">
        <v>70</v>
      </c>
      <c r="J212" s="61" t="str">
        <f>VLOOKUP(Corrections[[#This Row],[Employee]],[1]!Expense_Data[#Data],14,0)</f>
        <v>SL220@tidalwaveautospa.com</v>
      </c>
      <c r="K212" s="68">
        <v>45292</v>
      </c>
      <c r="L212" s="65"/>
      <c r="M212" s="65"/>
      <c r="N212" s="65"/>
      <c r="O212" s="65"/>
    </row>
    <row r="213" spans="1:15" hidden="1" x14ac:dyDescent="0.25">
      <c r="A213" s="61" t="s">
        <v>331</v>
      </c>
      <c r="B213" s="61" t="s">
        <v>13090</v>
      </c>
      <c r="C213" s="50">
        <v>252.42</v>
      </c>
      <c r="D213" s="52">
        <v>45462</v>
      </c>
      <c r="E213" s="66" t="s">
        <v>12978</v>
      </c>
      <c r="F213" s="61"/>
      <c r="G213" s="61" t="str">
        <f>VLOOKUP(Corrections[[#This Row],[Employee]],'[1]Management Hierarchy Report'!$A$2:$C$3607, 3, 0)</f>
        <v>Andrew Stephens</v>
      </c>
      <c r="H213" s="61" t="s">
        <v>77</v>
      </c>
      <c r="I213" s="61" t="s">
        <v>70</v>
      </c>
      <c r="J213" s="61" t="str">
        <f>VLOOKUP(Corrections[[#This Row],[Employee]],[1]!Expense_Data[#Data],14,0)</f>
        <v>SL220@tidalwaveautospa.com</v>
      </c>
      <c r="K213" s="68">
        <v>45292</v>
      </c>
      <c r="L213" s="65"/>
      <c r="M213" s="65"/>
      <c r="N213" s="65"/>
      <c r="O213" s="65"/>
    </row>
    <row r="214" spans="1:15" hidden="1" x14ac:dyDescent="0.25">
      <c r="A214" s="61" t="s">
        <v>331</v>
      </c>
      <c r="B214" s="61" t="s">
        <v>13090</v>
      </c>
      <c r="C214" s="50">
        <v>269.68</v>
      </c>
      <c r="D214" s="52">
        <v>45467</v>
      </c>
      <c r="E214" s="66" t="s">
        <v>12978</v>
      </c>
      <c r="F214" s="61"/>
      <c r="G214" s="61" t="str">
        <f>VLOOKUP(Corrections[[#This Row],[Employee]],'[1]Management Hierarchy Report'!$A$2:$C$3607, 3, 0)</f>
        <v>Andrew Stephens</v>
      </c>
      <c r="H214" s="61" t="s">
        <v>77</v>
      </c>
      <c r="I214" s="61" t="s">
        <v>70</v>
      </c>
      <c r="J214" s="61" t="str">
        <f>VLOOKUP(Corrections[[#This Row],[Employee]],[1]!Expense_Data[#Data],14,0)</f>
        <v>SL220@tidalwaveautospa.com</v>
      </c>
      <c r="K214" s="68">
        <v>45292</v>
      </c>
      <c r="L214" s="65"/>
      <c r="M214" s="65"/>
      <c r="N214" s="65"/>
      <c r="O214" s="65"/>
    </row>
    <row r="215" spans="1:15" hidden="1" x14ac:dyDescent="0.25">
      <c r="A215" s="70" t="s">
        <v>331</v>
      </c>
      <c r="B215" s="70" t="s">
        <v>13090</v>
      </c>
      <c r="C215" s="50">
        <v>37.85</v>
      </c>
      <c r="D215" s="52">
        <v>45468</v>
      </c>
      <c r="E215" s="66" t="s">
        <v>13030</v>
      </c>
      <c r="F215" s="61"/>
      <c r="G215" s="61" t="str">
        <f>VLOOKUP(Corrections[[#This Row],[Employee]],'[1]Management Hierarchy Report'!$A$2:$C$3607, 3, 0)</f>
        <v>Andrew Stephens</v>
      </c>
      <c r="H215" s="61" t="s">
        <v>77</v>
      </c>
      <c r="I215" s="61" t="s">
        <v>70</v>
      </c>
      <c r="J215" s="61" t="str">
        <f>VLOOKUP(Corrections[[#This Row],[Employee]],[1]!Expense_Data[#Data],14,0)</f>
        <v>SL220@tidalwaveautospa.com</v>
      </c>
      <c r="K215" s="68">
        <v>45292</v>
      </c>
      <c r="L215" s="65"/>
      <c r="M215" s="65"/>
      <c r="N215" s="65"/>
      <c r="O215" s="65"/>
    </row>
    <row r="216" spans="1:15" hidden="1" x14ac:dyDescent="0.25">
      <c r="A216" s="61" t="s">
        <v>331</v>
      </c>
      <c r="B216" s="61" t="s">
        <v>13090</v>
      </c>
      <c r="C216" s="50">
        <v>37.85</v>
      </c>
      <c r="D216" s="66">
        <v>45468</v>
      </c>
      <c r="E216" s="61" t="s">
        <v>13030</v>
      </c>
      <c r="F216" s="61"/>
      <c r="G216" s="61" t="str">
        <f>VLOOKUP(Corrections[[#This Row],[Employee]],'[1]Management Hierarchy Report'!$A$2:$C$3607, 3, 0)</f>
        <v>Andrew Stephens</v>
      </c>
      <c r="H216" s="48" t="s">
        <v>77</v>
      </c>
      <c r="I216" s="61" t="s">
        <v>70</v>
      </c>
      <c r="J216" s="61" t="str">
        <f>VLOOKUP(Corrections[[#This Row],[Employee]],[1]!Expense_Data[#Data],14,0)</f>
        <v>SL220@tidalwaveautospa.com</v>
      </c>
      <c r="K216" s="68">
        <v>45292</v>
      </c>
      <c r="L216" s="65"/>
      <c r="M216" s="65"/>
      <c r="N216" s="65"/>
      <c r="O216" s="65"/>
    </row>
    <row r="217" spans="1:15" hidden="1" x14ac:dyDescent="0.25">
      <c r="A217" s="61" t="s">
        <v>331</v>
      </c>
      <c r="B217" s="61" t="s">
        <v>13090</v>
      </c>
      <c r="C217" s="50">
        <v>79.81</v>
      </c>
      <c r="D217" s="52">
        <v>45478</v>
      </c>
      <c r="E217" s="66" t="s">
        <v>12978</v>
      </c>
      <c r="F217" s="61"/>
      <c r="G217" s="61" t="str">
        <f>VLOOKUP(Corrections[[#This Row],[Employee]],'[1]Management Hierarchy Report'!$A$2:$C$3607, 3, 0)</f>
        <v>Andrew Stephens</v>
      </c>
      <c r="H217" s="61" t="s">
        <v>77</v>
      </c>
      <c r="I217" s="61" t="s">
        <v>70</v>
      </c>
      <c r="J217" s="61" t="str">
        <f>VLOOKUP(Corrections[[#This Row],[Employee]],[1]!Expense_Data[#Data],14,0)</f>
        <v>SL220@tidalwaveautospa.com</v>
      </c>
      <c r="K217" s="68">
        <v>45292</v>
      </c>
      <c r="L217" s="65"/>
      <c r="M217" s="65"/>
      <c r="N217" s="65"/>
      <c r="O217" s="65"/>
    </row>
    <row r="218" spans="1:15" hidden="1" x14ac:dyDescent="0.25">
      <c r="A218" s="61" t="s">
        <v>428</v>
      </c>
      <c r="B218" s="61" t="s">
        <v>429</v>
      </c>
      <c r="C218" s="50">
        <v>229.53</v>
      </c>
      <c r="D218" s="66">
        <v>45257</v>
      </c>
      <c r="E218" s="61" t="s">
        <v>71</v>
      </c>
      <c r="F218" s="61"/>
      <c r="G218" s="61" t="e">
        <f>VLOOKUP(Corrections[[#This Row],[Employee]],'[1]Management Hierarchy Report'!$A$2:$C$3607, 3, 0)</f>
        <v>#N/A</v>
      </c>
      <c r="H218" s="61" t="s">
        <v>77</v>
      </c>
      <c r="I218" s="61" t="s">
        <v>70</v>
      </c>
      <c r="J218" s="67" t="e">
        <f>VLOOKUP(Corrections[[#This Row],[Employee]],[1]!Expense_Data[#Data],14,0)</f>
        <v>#N/A</v>
      </c>
      <c r="K218" s="68">
        <v>45292</v>
      </c>
      <c r="L218" s="65"/>
      <c r="M218" s="65"/>
      <c r="N218" s="65"/>
      <c r="O218" s="65"/>
    </row>
    <row r="219" spans="1:15" hidden="1" x14ac:dyDescent="0.25">
      <c r="A219" s="61" t="s">
        <v>428</v>
      </c>
      <c r="B219" s="61" t="s">
        <v>429</v>
      </c>
      <c r="C219" s="69">
        <v>408.35</v>
      </c>
      <c r="D219" s="66">
        <v>45258</v>
      </c>
      <c r="E219" s="61" t="s">
        <v>106</v>
      </c>
      <c r="F219" s="61"/>
      <c r="G219" s="61" t="e">
        <f>VLOOKUP(Corrections[[#This Row],[Employee]],'[1]Management Hierarchy Report'!$A$2:$C$3607, 3, 0)</f>
        <v>#N/A</v>
      </c>
      <c r="H219" s="61" t="s">
        <v>77</v>
      </c>
      <c r="I219" s="61" t="s">
        <v>70</v>
      </c>
      <c r="J219" s="67" t="e">
        <f>VLOOKUP(Corrections[[#This Row],[Employee]],[1]!Expense_Data[#Data],14,0)</f>
        <v>#N/A</v>
      </c>
      <c r="K219" s="68">
        <v>45292</v>
      </c>
      <c r="L219" s="65"/>
      <c r="M219" s="65"/>
      <c r="N219" s="65"/>
      <c r="O219" s="65"/>
    </row>
    <row r="220" spans="1:15" hidden="1" x14ac:dyDescent="0.25">
      <c r="A220" s="61" t="s">
        <v>428</v>
      </c>
      <c r="B220" s="61" t="s">
        <v>429</v>
      </c>
      <c r="C220" s="69">
        <v>970.32</v>
      </c>
      <c r="D220" s="66">
        <v>45265</v>
      </c>
      <c r="E220" s="61" t="s">
        <v>71</v>
      </c>
      <c r="F220" s="61"/>
      <c r="G220" s="61" t="e">
        <f>VLOOKUP(Corrections[[#This Row],[Employee]],'[1]Management Hierarchy Report'!$A$2:$C$3607, 3, 0)</f>
        <v>#N/A</v>
      </c>
      <c r="H220" s="61" t="s">
        <v>77</v>
      </c>
      <c r="I220" s="61" t="s">
        <v>70</v>
      </c>
      <c r="J220" s="67" t="e">
        <f>VLOOKUP(Corrections[[#This Row],[Employee]],[1]!Expense_Data[#Data],14,0)</f>
        <v>#N/A</v>
      </c>
      <c r="K220" s="68">
        <v>45292</v>
      </c>
      <c r="L220" s="65"/>
      <c r="M220" s="65"/>
      <c r="N220" s="65"/>
      <c r="O220" s="65"/>
    </row>
    <row r="221" spans="1:15" hidden="1" x14ac:dyDescent="0.25">
      <c r="A221" s="61" t="s">
        <v>428</v>
      </c>
      <c r="B221" s="61" t="s">
        <v>429</v>
      </c>
      <c r="C221" s="69">
        <v>232.8</v>
      </c>
      <c r="D221" s="66">
        <v>45267</v>
      </c>
      <c r="E221" s="61" t="s">
        <v>71</v>
      </c>
      <c r="F221" s="61"/>
      <c r="G221" s="61" t="e">
        <f>VLOOKUP(Corrections[[#This Row],[Employee]],'[1]Management Hierarchy Report'!$A$2:$C$3607, 3, 0)</f>
        <v>#N/A</v>
      </c>
      <c r="H221" s="61" t="s">
        <v>77</v>
      </c>
      <c r="I221" s="61" t="s">
        <v>70</v>
      </c>
      <c r="J221" s="67" t="e">
        <f>VLOOKUP(Corrections[[#This Row],[Employee]],[1]!Expense_Data[#Data],14,0)</f>
        <v>#N/A</v>
      </c>
      <c r="K221" s="68">
        <v>45292</v>
      </c>
      <c r="L221" s="65"/>
      <c r="M221" s="65"/>
      <c r="N221" s="65"/>
      <c r="O221" s="65"/>
    </row>
    <row r="222" spans="1:15" hidden="1" x14ac:dyDescent="0.25">
      <c r="A222" s="61" t="s">
        <v>428</v>
      </c>
      <c r="B222" s="61" t="s">
        <v>429</v>
      </c>
      <c r="C222" s="69">
        <v>325.45</v>
      </c>
      <c r="D222" s="66">
        <v>45273</v>
      </c>
      <c r="E222" s="61" t="s">
        <v>106</v>
      </c>
      <c r="F222" s="61"/>
      <c r="G222" s="61" t="e">
        <f>VLOOKUP(Corrections[[#This Row],[Employee]],'[1]Management Hierarchy Report'!$A$2:$C$3607, 3, 0)</f>
        <v>#N/A</v>
      </c>
      <c r="H222" s="61" t="s">
        <v>77</v>
      </c>
      <c r="I222" s="61" t="s">
        <v>70</v>
      </c>
      <c r="J222" s="67" t="e">
        <f>VLOOKUP(Corrections[[#This Row],[Employee]],[1]!Expense_Data[#Data],14,0)</f>
        <v>#N/A</v>
      </c>
      <c r="K222" s="68">
        <v>45292</v>
      </c>
      <c r="L222" s="65"/>
      <c r="M222" s="65"/>
      <c r="N222" s="65"/>
      <c r="O222" s="65"/>
    </row>
    <row r="223" spans="1:15" hidden="1" x14ac:dyDescent="0.25">
      <c r="A223" s="61" t="s">
        <v>428</v>
      </c>
      <c r="B223" s="61" t="s">
        <v>429</v>
      </c>
      <c r="C223" s="69">
        <v>1544.32</v>
      </c>
      <c r="D223" s="66">
        <v>45274</v>
      </c>
      <c r="E223" s="61" t="s">
        <v>106</v>
      </c>
      <c r="F223" s="61"/>
      <c r="G223" s="61" t="e">
        <f>VLOOKUP(Corrections[[#This Row],[Employee]],'[1]Management Hierarchy Report'!$A$2:$C$3607, 3, 0)</f>
        <v>#N/A</v>
      </c>
      <c r="H223" s="61" t="s">
        <v>77</v>
      </c>
      <c r="I223" s="61" t="s">
        <v>70</v>
      </c>
      <c r="J223" s="67" t="e">
        <f>VLOOKUP(Corrections[[#This Row],[Employee]],[1]!Expense_Data[#Data],14,0)</f>
        <v>#N/A</v>
      </c>
      <c r="K223" s="68">
        <v>45292</v>
      </c>
      <c r="L223" s="65"/>
      <c r="M223" s="65"/>
      <c r="N223" s="65"/>
      <c r="O223" s="65"/>
    </row>
    <row r="224" spans="1:15" hidden="1" x14ac:dyDescent="0.25">
      <c r="A224" s="61" t="s">
        <v>428</v>
      </c>
      <c r="B224" s="61" t="s">
        <v>429</v>
      </c>
      <c r="C224" s="69">
        <v>171.86</v>
      </c>
      <c r="D224" s="66">
        <v>45277</v>
      </c>
      <c r="E224" s="61" t="s">
        <v>71</v>
      </c>
      <c r="F224" s="61"/>
      <c r="G224" s="61" t="e">
        <f>VLOOKUP(Corrections[[#This Row],[Employee]],'[1]Management Hierarchy Report'!$A$2:$C$3607, 3, 0)</f>
        <v>#N/A</v>
      </c>
      <c r="H224" s="61" t="s">
        <v>77</v>
      </c>
      <c r="I224" s="61" t="s">
        <v>70</v>
      </c>
      <c r="J224" s="67" t="e">
        <f>VLOOKUP(Corrections[[#This Row],[Employee]],[1]!Expense_Data[#Data],14,0)</f>
        <v>#N/A</v>
      </c>
      <c r="K224" s="68">
        <v>45292</v>
      </c>
      <c r="L224" s="65"/>
      <c r="M224" s="65"/>
      <c r="N224" s="65"/>
      <c r="O224" s="65"/>
    </row>
    <row r="225" spans="1:15" hidden="1" x14ac:dyDescent="0.25">
      <c r="A225" s="61" t="s">
        <v>428</v>
      </c>
      <c r="B225" s="61" t="s">
        <v>429</v>
      </c>
      <c r="C225" s="69" t="s">
        <v>293</v>
      </c>
      <c r="D225" s="66">
        <v>45280</v>
      </c>
      <c r="E225" s="61" t="s">
        <v>81</v>
      </c>
      <c r="F225" s="61"/>
      <c r="G225" s="61" t="e">
        <f>VLOOKUP(Corrections[[#This Row],[Employee]],'[1]Management Hierarchy Report'!$A$2:$C$3607, 3, 0)</f>
        <v>#N/A</v>
      </c>
      <c r="H225" s="61" t="s">
        <v>77</v>
      </c>
      <c r="I225" s="61" t="s">
        <v>70</v>
      </c>
      <c r="J225" s="67" t="e">
        <f>VLOOKUP(Corrections[[#This Row],[Employee]],[1]!Expense_Data[#Data],14,0)</f>
        <v>#N/A</v>
      </c>
      <c r="K225" s="68">
        <v>45292</v>
      </c>
      <c r="L225" s="65"/>
      <c r="M225" s="65"/>
      <c r="N225" s="65"/>
      <c r="O225" s="65"/>
    </row>
    <row r="226" spans="1:15" hidden="1" x14ac:dyDescent="0.25">
      <c r="A226" s="61" t="s">
        <v>428</v>
      </c>
      <c r="B226" s="61" t="s">
        <v>640</v>
      </c>
      <c r="C226" s="50">
        <v>261.52</v>
      </c>
      <c r="D226" s="66">
        <v>45369</v>
      </c>
      <c r="E226" s="61" t="s">
        <v>71</v>
      </c>
      <c r="F226" s="61"/>
      <c r="G226" s="61" t="e">
        <f>VLOOKUP(Corrections[[#This Row],[Employee]],'[1]Management Hierarchy Report'!$A$2:$C$3607, 3, 0)</f>
        <v>#N/A</v>
      </c>
      <c r="H226" s="61" t="s">
        <v>77</v>
      </c>
      <c r="I226" s="61" t="s">
        <v>70</v>
      </c>
      <c r="J226" s="67" t="e">
        <f>VLOOKUP(Corrections[[#This Row],[Employee]],[1]!Expense_Data[#Data],14,0)</f>
        <v>#N/A</v>
      </c>
      <c r="K226" s="68">
        <v>45292</v>
      </c>
      <c r="L226" s="65"/>
      <c r="M226" s="65"/>
      <c r="N226" s="65"/>
      <c r="O226" s="65"/>
    </row>
    <row r="227" spans="1:15" hidden="1" x14ac:dyDescent="0.25">
      <c r="A227" s="61" t="s">
        <v>428</v>
      </c>
      <c r="B227" s="61" t="s">
        <v>640</v>
      </c>
      <c r="C227" s="69">
        <v>676.7</v>
      </c>
      <c r="D227" s="66">
        <v>45375</v>
      </c>
      <c r="E227" s="61" t="s">
        <v>71</v>
      </c>
      <c r="F227" s="61"/>
      <c r="G227" s="61" t="e">
        <f>VLOOKUP(Corrections[[#This Row],[Employee]],'[1]Management Hierarchy Report'!$A$2:$C$3607, 3, 0)</f>
        <v>#N/A</v>
      </c>
      <c r="H227" s="61" t="s">
        <v>77</v>
      </c>
      <c r="I227" s="61" t="s">
        <v>70</v>
      </c>
      <c r="J227" s="67" t="e">
        <f>VLOOKUP(Corrections[[#This Row],[Employee]],[1]!Expense_Data[#Data],14,0)</f>
        <v>#N/A</v>
      </c>
      <c r="K227" s="68">
        <v>45292</v>
      </c>
      <c r="L227" s="65"/>
      <c r="M227" s="65"/>
      <c r="N227" s="65"/>
      <c r="O227" s="65"/>
    </row>
    <row r="228" spans="1:15" hidden="1" x14ac:dyDescent="0.25">
      <c r="A228" s="61" t="s">
        <v>428</v>
      </c>
      <c r="B228" s="61" t="s">
        <v>640</v>
      </c>
      <c r="C228" s="69">
        <v>915.32</v>
      </c>
      <c r="D228" s="66">
        <v>45376</v>
      </c>
      <c r="E228" s="61" t="s">
        <v>71</v>
      </c>
      <c r="F228" s="61"/>
      <c r="G228" s="61" t="e">
        <f>VLOOKUP(Corrections[[#This Row],[Employee]],'[1]Management Hierarchy Report'!$A$2:$C$3607, 3, 0)</f>
        <v>#N/A</v>
      </c>
      <c r="H228" s="61" t="s">
        <v>77</v>
      </c>
      <c r="I228" s="61" t="s">
        <v>70</v>
      </c>
      <c r="J228" s="67" t="e">
        <f>VLOOKUP(Corrections[[#This Row],[Employee]],[1]!Expense_Data[#Data],14,0)</f>
        <v>#N/A</v>
      </c>
      <c r="K228" s="68">
        <v>45292</v>
      </c>
      <c r="L228" s="65"/>
      <c r="M228" s="65"/>
      <c r="N228" s="65"/>
      <c r="O228" s="65"/>
    </row>
    <row r="229" spans="1:15" hidden="1" x14ac:dyDescent="0.25">
      <c r="A229" s="61" t="s">
        <v>428</v>
      </c>
      <c r="B229" s="61" t="s">
        <v>640</v>
      </c>
      <c r="C229" s="69">
        <v>915.32</v>
      </c>
      <c r="D229" s="66">
        <v>45383</v>
      </c>
      <c r="E229" s="61" t="s">
        <v>71</v>
      </c>
      <c r="F229" s="61"/>
      <c r="G229" s="61" t="e">
        <f>VLOOKUP(Corrections[[#This Row],[Employee]],'[1]Management Hierarchy Report'!$A$2:$C$3607, 3, 0)</f>
        <v>#N/A</v>
      </c>
      <c r="H229" s="61" t="s">
        <v>77</v>
      </c>
      <c r="I229" s="61" t="s">
        <v>70</v>
      </c>
      <c r="J229" s="67" t="e">
        <f>VLOOKUP(Corrections[[#This Row],[Employee]],[1]!Expense_Data[#Data],14,0)</f>
        <v>#N/A</v>
      </c>
      <c r="K229" s="68">
        <v>45292</v>
      </c>
      <c r="L229" s="65"/>
      <c r="M229" s="65"/>
      <c r="N229" s="65"/>
      <c r="O229" s="65"/>
    </row>
    <row r="230" spans="1:15" hidden="1" x14ac:dyDescent="0.25">
      <c r="A230" s="61" t="s">
        <v>428</v>
      </c>
      <c r="B230" s="61" t="s">
        <v>640</v>
      </c>
      <c r="C230" s="69">
        <v>660.7</v>
      </c>
      <c r="D230" s="66">
        <v>45383</v>
      </c>
      <c r="E230" s="61" t="s">
        <v>71</v>
      </c>
      <c r="F230" s="61"/>
      <c r="G230" s="61" t="e">
        <f>VLOOKUP(Corrections[[#This Row],[Employee]],'[1]Management Hierarchy Report'!$A$2:$C$3607, 3, 0)</f>
        <v>#N/A</v>
      </c>
      <c r="H230" s="61" t="s">
        <v>77</v>
      </c>
      <c r="I230" s="61" t="s">
        <v>70</v>
      </c>
      <c r="J230" s="67" t="e">
        <f>VLOOKUP(Corrections[[#This Row],[Employee]],[1]!Expense_Data[#Data],14,0)</f>
        <v>#N/A</v>
      </c>
      <c r="K230" s="68">
        <v>45292</v>
      </c>
      <c r="L230" s="65"/>
      <c r="M230" s="65"/>
      <c r="N230" s="65"/>
      <c r="O230" s="65"/>
    </row>
    <row r="231" spans="1:15" hidden="1" x14ac:dyDescent="0.25">
      <c r="A231" s="61" t="s">
        <v>428</v>
      </c>
      <c r="B231" s="61" t="s">
        <v>640</v>
      </c>
      <c r="C231" s="69">
        <v>915.32</v>
      </c>
      <c r="D231" s="66">
        <v>45390</v>
      </c>
      <c r="E231" s="61" t="s">
        <v>71</v>
      </c>
      <c r="F231" s="61"/>
      <c r="G231" s="61" t="e">
        <f>VLOOKUP(Corrections[[#This Row],[Employee]],'[1]Management Hierarchy Report'!$A$2:$C$3607, 3, 0)</f>
        <v>#N/A</v>
      </c>
      <c r="H231" s="61" t="s">
        <v>77</v>
      </c>
      <c r="I231" s="61" t="s">
        <v>70</v>
      </c>
      <c r="J231" s="67" t="e">
        <f>VLOOKUP(Corrections[[#This Row],[Employee]],[1]!Expense_Data[#Data],14,0)</f>
        <v>#N/A</v>
      </c>
      <c r="K231" s="68">
        <v>45292</v>
      </c>
      <c r="L231" s="65"/>
      <c r="M231" s="65"/>
      <c r="N231" s="65"/>
      <c r="O231" s="65"/>
    </row>
    <row r="232" spans="1:15" hidden="1" x14ac:dyDescent="0.25">
      <c r="A232" s="61" t="s">
        <v>650</v>
      </c>
      <c r="B232" s="61" t="s">
        <v>651</v>
      </c>
      <c r="C232" s="50">
        <v>216</v>
      </c>
      <c r="D232" s="66">
        <v>45383</v>
      </c>
      <c r="E232" s="61" t="s">
        <v>71</v>
      </c>
      <c r="F232" s="61"/>
      <c r="G232" s="61" t="str">
        <f>VLOOKUP(Corrections[[#This Row],[Employee]],'[1]Management Hierarchy Report'!$A$2:$C$3607, 3, 0)</f>
        <v>Michael Donnelly</v>
      </c>
      <c r="H232" s="61" t="s">
        <v>69</v>
      </c>
      <c r="I232" s="61" t="s">
        <v>70</v>
      </c>
      <c r="J232" s="67" t="str">
        <f>VLOOKUP(Corrections[[#This Row],[Employee]],[1]!Expense_Data[#Data],14,0)</f>
        <v>SL73@tidalwaveautospa.com</v>
      </c>
      <c r="K232" s="68">
        <v>45292</v>
      </c>
      <c r="L232" s="65"/>
      <c r="M232" s="65"/>
      <c r="N232" s="65"/>
      <c r="O232" s="65"/>
    </row>
    <row r="233" spans="1:15" hidden="1" x14ac:dyDescent="0.25">
      <c r="A233" s="61" t="s">
        <v>650</v>
      </c>
      <c r="B233" s="61" t="s">
        <v>651</v>
      </c>
      <c r="C233" s="69">
        <v>381.98</v>
      </c>
      <c r="D233" s="66">
        <v>45385</v>
      </c>
      <c r="E233" s="61" t="s">
        <v>71</v>
      </c>
      <c r="F233" s="61"/>
      <c r="G233" s="61" t="str">
        <f>VLOOKUP(Corrections[[#This Row],[Employee]],'[1]Management Hierarchy Report'!$A$2:$C$3607, 3, 0)</f>
        <v>Michael Donnelly</v>
      </c>
      <c r="H233" s="61" t="s">
        <v>69</v>
      </c>
      <c r="I233" s="61" t="s">
        <v>70</v>
      </c>
      <c r="J233" s="67" t="str">
        <f>VLOOKUP(Corrections[[#This Row],[Employee]],[1]!Expense_Data[#Data],14,0)</f>
        <v>SL73@tidalwaveautospa.com</v>
      </c>
      <c r="K233" s="68">
        <v>45292</v>
      </c>
      <c r="L233" s="65"/>
      <c r="M233" s="65"/>
      <c r="N233" s="65"/>
      <c r="O233" s="65"/>
    </row>
    <row r="234" spans="1:15" hidden="1" x14ac:dyDescent="0.25">
      <c r="A234" s="61" t="s">
        <v>650</v>
      </c>
      <c r="B234" s="61" t="s">
        <v>651</v>
      </c>
      <c r="C234" s="69">
        <v>175.8</v>
      </c>
      <c r="D234" s="66">
        <v>45391</v>
      </c>
      <c r="E234" s="61" t="s">
        <v>71</v>
      </c>
      <c r="F234" s="61"/>
      <c r="G234" s="61" t="str">
        <f>VLOOKUP(Corrections[[#This Row],[Employee]],'[1]Management Hierarchy Report'!$A$2:$C$3607, 3, 0)</f>
        <v>Michael Donnelly</v>
      </c>
      <c r="H234" s="61" t="s">
        <v>69</v>
      </c>
      <c r="I234" s="61" t="s">
        <v>70</v>
      </c>
      <c r="J234" s="67" t="str">
        <f>VLOOKUP(Corrections[[#This Row],[Employee]],[1]!Expense_Data[#Data],14,0)</f>
        <v>SL73@tidalwaveautospa.com</v>
      </c>
      <c r="K234" s="68">
        <v>45292</v>
      </c>
      <c r="L234" s="65"/>
      <c r="M234" s="65"/>
      <c r="N234" s="65"/>
      <c r="O234" s="65"/>
    </row>
    <row r="235" spans="1:15" hidden="1" x14ac:dyDescent="0.25">
      <c r="A235" s="61" t="s">
        <v>650</v>
      </c>
      <c r="B235" s="61" t="s">
        <v>727</v>
      </c>
      <c r="C235" s="50">
        <v>939.89</v>
      </c>
      <c r="D235" s="66">
        <v>45407</v>
      </c>
      <c r="E235" s="61" t="s">
        <v>71</v>
      </c>
      <c r="F235" s="61"/>
      <c r="G235" s="61" t="str">
        <f>VLOOKUP(Corrections[[#This Row],[Employee]],'[1]Management Hierarchy Report'!$A$2:$C$3607, 3, 0)</f>
        <v>Michael Donnelly</v>
      </c>
      <c r="H235" s="61" t="s">
        <v>77</v>
      </c>
      <c r="I235" s="61" t="s">
        <v>70</v>
      </c>
      <c r="J235" s="67" t="str">
        <f>VLOOKUP(Corrections[[#This Row],[Employee]],[1]!Expense_Data[#Data],14,0)</f>
        <v>SL73@tidalwaveautospa.com</v>
      </c>
      <c r="K235" s="68">
        <v>45292</v>
      </c>
      <c r="L235" s="65"/>
      <c r="M235" s="65"/>
      <c r="N235" s="65"/>
      <c r="O235" s="65"/>
    </row>
    <row r="236" spans="1:15" hidden="1" x14ac:dyDescent="0.25">
      <c r="A236" s="61" t="s">
        <v>650</v>
      </c>
      <c r="B236" s="61" t="s">
        <v>727</v>
      </c>
      <c r="C236" s="69">
        <v>432.82</v>
      </c>
      <c r="D236" s="66">
        <v>45409</v>
      </c>
      <c r="E236" s="61" t="s">
        <v>71</v>
      </c>
      <c r="F236" s="61"/>
      <c r="G236" s="61" t="str">
        <f>VLOOKUP(Corrections[[#This Row],[Employee]],'[1]Management Hierarchy Report'!$A$2:$C$3607, 3, 0)</f>
        <v>Michael Donnelly</v>
      </c>
      <c r="H236" s="61" t="s">
        <v>77</v>
      </c>
      <c r="I236" s="61" t="s">
        <v>70</v>
      </c>
      <c r="J236" s="67" t="str">
        <f>VLOOKUP(Corrections[[#This Row],[Employee]],[1]!Expense_Data[#Data],14,0)</f>
        <v>SL73@tidalwaveautospa.com</v>
      </c>
      <c r="K236" s="68">
        <v>45292</v>
      </c>
      <c r="L236" s="65"/>
      <c r="M236" s="65"/>
      <c r="N236" s="65"/>
      <c r="O236" s="65"/>
    </row>
    <row r="237" spans="1:15" hidden="1" x14ac:dyDescent="0.25">
      <c r="A237" s="61" t="s">
        <v>650</v>
      </c>
      <c r="B237" s="61" t="s">
        <v>727</v>
      </c>
      <c r="C237" s="69">
        <v>1705.26</v>
      </c>
      <c r="D237" s="66">
        <v>45411</v>
      </c>
      <c r="E237" s="61" t="s">
        <v>71</v>
      </c>
      <c r="F237" s="61"/>
      <c r="G237" s="61" t="str">
        <f>VLOOKUP(Corrections[[#This Row],[Employee]],'[1]Management Hierarchy Report'!$A$2:$C$3607, 3, 0)</f>
        <v>Michael Donnelly</v>
      </c>
      <c r="H237" s="61" t="s">
        <v>77</v>
      </c>
      <c r="I237" s="61" t="s">
        <v>70</v>
      </c>
      <c r="J237" s="67" t="str">
        <f>VLOOKUP(Corrections[[#This Row],[Employee]],[1]!Expense_Data[#Data],14,0)</f>
        <v>SL73@tidalwaveautospa.com</v>
      </c>
      <c r="K237" s="68">
        <v>45292</v>
      </c>
      <c r="L237" s="65"/>
      <c r="M237" s="65"/>
      <c r="N237" s="65"/>
      <c r="O237" s="65"/>
    </row>
    <row r="238" spans="1:15" hidden="1" x14ac:dyDescent="0.25">
      <c r="A238" s="61" t="s">
        <v>650</v>
      </c>
      <c r="B238" s="61" t="s">
        <v>727</v>
      </c>
      <c r="C238" s="69">
        <v>782.23</v>
      </c>
      <c r="D238" s="66">
        <v>45416</v>
      </c>
      <c r="E238" s="61" t="s">
        <v>71</v>
      </c>
      <c r="F238" s="61"/>
      <c r="G238" s="61" t="str">
        <f>VLOOKUP(Corrections[[#This Row],[Employee]],'[1]Management Hierarchy Report'!$A$2:$C$3607, 3, 0)</f>
        <v>Michael Donnelly</v>
      </c>
      <c r="H238" s="61" t="s">
        <v>77</v>
      </c>
      <c r="I238" s="61" t="s">
        <v>70</v>
      </c>
      <c r="J238" s="67" t="str">
        <f>VLOOKUP(Corrections[[#This Row],[Employee]],[1]!Expense_Data[#Data],14,0)</f>
        <v>SL73@tidalwaveautospa.com</v>
      </c>
      <c r="K238" s="68">
        <v>45292</v>
      </c>
      <c r="L238" s="65"/>
      <c r="M238" s="65"/>
      <c r="N238" s="65"/>
      <c r="O238" s="65"/>
    </row>
    <row r="239" spans="1:15" hidden="1" x14ac:dyDescent="0.25">
      <c r="A239" s="61" t="s">
        <v>650</v>
      </c>
      <c r="B239" s="61" t="s">
        <v>727</v>
      </c>
      <c r="C239" s="69">
        <v>644.99</v>
      </c>
      <c r="D239" s="66">
        <v>45422</v>
      </c>
      <c r="E239" s="61" t="s">
        <v>71</v>
      </c>
      <c r="F239" s="61"/>
      <c r="G239" s="61" t="str">
        <f>VLOOKUP(Corrections[[#This Row],[Employee]],'[1]Management Hierarchy Report'!$A$2:$C$3607, 3, 0)</f>
        <v>Michael Donnelly</v>
      </c>
      <c r="H239" s="61" t="s">
        <v>77</v>
      </c>
      <c r="I239" s="61" t="s">
        <v>70</v>
      </c>
      <c r="J239" s="67" t="str">
        <f>VLOOKUP(Corrections[[#This Row],[Employee]],[1]!Expense_Data[#Data],14,0)</f>
        <v>SL73@tidalwaveautospa.com</v>
      </c>
      <c r="K239" s="68">
        <v>45292</v>
      </c>
      <c r="L239" s="65"/>
      <c r="M239" s="65"/>
      <c r="N239" s="65"/>
      <c r="O239" s="65"/>
    </row>
    <row r="240" spans="1:15" hidden="1" x14ac:dyDescent="0.25">
      <c r="A240" s="61" t="s">
        <v>650</v>
      </c>
      <c r="B240" s="61" t="s">
        <v>727</v>
      </c>
      <c r="C240" s="69">
        <v>413.13</v>
      </c>
      <c r="D240" s="66">
        <v>45424</v>
      </c>
      <c r="E240" s="61" t="s">
        <v>71</v>
      </c>
      <c r="F240" s="61"/>
      <c r="G240" s="61" t="str">
        <f>VLOOKUP(Corrections[[#This Row],[Employee]],'[1]Management Hierarchy Report'!$A$2:$C$3607, 3, 0)</f>
        <v>Michael Donnelly</v>
      </c>
      <c r="H240" s="61" t="s">
        <v>77</v>
      </c>
      <c r="I240" s="61" t="s">
        <v>70</v>
      </c>
      <c r="J240" s="67" t="str">
        <f>VLOOKUP(Corrections[[#This Row],[Employee]],[1]!Expense_Data[#Data],14,0)</f>
        <v>SL73@tidalwaveautospa.com</v>
      </c>
      <c r="K240" s="68">
        <v>45292</v>
      </c>
      <c r="L240" s="65"/>
      <c r="M240" s="65"/>
      <c r="N240" s="65"/>
      <c r="O240" s="65"/>
    </row>
    <row r="241" spans="1:15" hidden="1" x14ac:dyDescent="0.25">
      <c r="A241" s="61" t="s">
        <v>650</v>
      </c>
      <c r="B241" s="61" t="s">
        <v>727</v>
      </c>
      <c r="C241" s="69">
        <v>432.72</v>
      </c>
      <c r="D241" s="66">
        <v>45426</v>
      </c>
      <c r="E241" s="61" t="s">
        <v>71</v>
      </c>
      <c r="F241" s="61"/>
      <c r="G241" s="61" t="str">
        <f>VLOOKUP(Corrections[[#This Row],[Employee]],'[1]Management Hierarchy Report'!$A$2:$C$3607, 3, 0)</f>
        <v>Michael Donnelly</v>
      </c>
      <c r="H241" s="61" t="s">
        <v>77</v>
      </c>
      <c r="I241" s="61" t="s">
        <v>70</v>
      </c>
      <c r="J241" s="67" t="str">
        <f>VLOOKUP(Corrections[[#This Row],[Employee]],[1]!Expense_Data[#Data],14,0)</f>
        <v>SL73@tidalwaveautospa.com</v>
      </c>
      <c r="K241" s="68">
        <v>45292</v>
      </c>
      <c r="L241" s="65"/>
      <c r="M241" s="65"/>
      <c r="N241" s="65"/>
      <c r="O241" s="65"/>
    </row>
    <row r="242" spans="1:15" hidden="1" x14ac:dyDescent="0.25">
      <c r="A242" s="61" t="s">
        <v>650</v>
      </c>
      <c r="B242" s="61" t="s">
        <v>742</v>
      </c>
      <c r="C242" s="50">
        <v>105.92</v>
      </c>
      <c r="D242" s="66">
        <v>45431</v>
      </c>
      <c r="E242" s="61" t="s">
        <v>71</v>
      </c>
      <c r="F242" s="61"/>
      <c r="G242" s="61" t="str">
        <f>VLOOKUP(Corrections[[#This Row],[Employee]],'[1]Management Hierarchy Report'!$A$2:$C$3607, 3, 0)</f>
        <v>Michael Donnelly</v>
      </c>
      <c r="H242" s="61" t="e">
        <f>IF(#REF!&gt;=0.2,"Sent Back", "Removed")</f>
        <v>#REF!</v>
      </c>
      <c r="I242" s="61" t="s">
        <v>70</v>
      </c>
      <c r="J242" s="67" t="str">
        <f>VLOOKUP(Corrections[[#This Row],[Employee]],[1]!Expense_Data[#Data],14,0)</f>
        <v>SL73@tidalwaveautospa.com</v>
      </c>
      <c r="K242" s="68">
        <v>45292</v>
      </c>
      <c r="L242" s="65"/>
      <c r="M242" s="65"/>
      <c r="N242" s="65"/>
      <c r="O242" s="65"/>
    </row>
    <row r="243" spans="1:15" hidden="1" x14ac:dyDescent="0.25">
      <c r="A243" s="61" t="s">
        <v>650</v>
      </c>
      <c r="B243" s="61" t="s">
        <v>853</v>
      </c>
      <c r="C243" s="50">
        <v>160.37</v>
      </c>
      <c r="D243" s="66">
        <v>45444</v>
      </c>
      <c r="E243" s="61" t="s">
        <v>71</v>
      </c>
      <c r="F243" s="61"/>
      <c r="G243" s="61" t="str">
        <f>VLOOKUP(Corrections[[#This Row],[Employee]],'[1]Management Hierarchy Report'!$A$2:$C$3607, 3, 0)</f>
        <v>Michael Donnelly</v>
      </c>
      <c r="H243" s="61" t="s">
        <v>69</v>
      </c>
      <c r="I243" s="61" t="s">
        <v>70</v>
      </c>
      <c r="J243" s="54" t="str">
        <f>VLOOKUP(Corrections[[#This Row],[Employee]],[1]!Expense_Data[#Data],14,0)</f>
        <v>SL73@tidalwaveautospa.com</v>
      </c>
      <c r="K243" s="68">
        <v>45292</v>
      </c>
      <c r="L243" s="65"/>
      <c r="M243" s="65"/>
      <c r="N243" s="65"/>
      <c r="O243" s="65"/>
    </row>
    <row r="244" spans="1:15" hidden="1" x14ac:dyDescent="0.25">
      <c r="A244" s="61" t="s">
        <v>650</v>
      </c>
      <c r="B244" s="61" t="s">
        <v>11593</v>
      </c>
      <c r="C244" s="50">
        <v>939.89</v>
      </c>
      <c r="D244" s="66">
        <v>45407</v>
      </c>
      <c r="E244" s="61" t="s">
        <v>71</v>
      </c>
      <c r="F244" s="61"/>
      <c r="G244" s="61" t="str">
        <f>VLOOKUP(Corrections[[#This Row],[Employee]],'[1]Management Hierarchy Report'!$A$2:$C$3607, 3, 0)</f>
        <v>Michael Donnelly</v>
      </c>
      <c r="H244" s="61" t="s">
        <v>77</v>
      </c>
      <c r="I244" s="61" t="s">
        <v>70</v>
      </c>
      <c r="J244" s="61" t="str">
        <f>VLOOKUP(Corrections[[#This Row],[Employee]],[1]!Expense_Data[#Data],14,0)</f>
        <v>SL73@tidalwaveautospa.com</v>
      </c>
      <c r="K244" s="68">
        <v>45292</v>
      </c>
      <c r="L244" s="65"/>
      <c r="M244" s="65"/>
      <c r="N244" s="65"/>
      <c r="O244" s="65"/>
    </row>
    <row r="245" spans="1:15" hidden="1" x14ac:dyDescent="0.25">
      <c r="A245" s="61" t="s">
        <v>650</v>
      </c>
      <c r="B245" s="61" t="s">
        <v>11593</v>
      </c>
      <c r="C245" s="69">
        <v>432.82</v>
      </c>
      <c r="D245" s="66">
        <v>45409</v>
      </c>
      <c r="E245" s="61" t="s">
        <v>71</v>
      </c>
      <c r="F245" s="61"/>
      <c r="G245" s="61" t="str">
        <f>VLOOKUP(Corrections[[#This Row],[Employee]],'[1]Management Hierarchy Report'!$A$2:$C$3607, 3, 0)</f>
        <v>Michael Donnelly</v>
      </c>
      <c r="H245" s="61" t="s">
        <v>77</v>
      </c>
      <c r="I245" s="61" t="s">
        <v>70</v>
      </c>
      <c r="J245" s="61" t="str">
        <f>VLOOKUP(Corrections[[#This Row],[Employee]],[1]!Expense_Data[#Data],14,0)</f>
        <v>SL73@tidalwaveautospa.com</v>
      </c>
      <c r="K245" s="68">
        <v>45292</v>
      </c>
      <c r="L245" s="65"/>
      <c r="M245" s="65"/>
      <c r="N245" s="65"/>
      <c r="O245" s="65"/>
    </row>
    <row r="246" spans="1:15" hidden="1" x14ac:dyDescent="0.25">
      <c r="A246" s="61" t="s">
        <v>650</v>
      </c>
      <c r="B246" s="61" t="s">
        <v>11593</v>
      </c>
      <c r="C246" s="69">
        <v>1705.26</v>
      </c>
      <c r="D246" s="66">
        <v>45411</v>
      </c>
      <c r="E246" s="61" t="s">
        <v>71</v>
      </c>
      <c r="F246" s="61"/>
      <c r="G246" s="61" t="str">
        <f>VLOOKUP(Corrections[[#This Row],[Employee]],'[1]Management Hierarchy Report'!$A$2:$C$3607, 3, 0)</f>
        <v>Michael Donnelly</v>
      </c>
      <c r="H246" s="61" t="s">
        <v>77</v>
      </c>
      <c r="I246" s="61" t="s">
        <v>70</v>
      </c>
      <c r="J246" s="61" t="str">
        <f>VLOOKUP(Corrections[[#This Row],[Employee]],[1]!Expense_Data[#Data],14,0)</f>
        <v>SL73@tidalwaveautospa.com</v>
      </c>
      <c r="K246" s="68">
        <v>45292</v>
      </c>
      <c r="L246" s="65"/>
      <c r="M246" s="65"/>
      <c r="N246" s="65"/>
      <c r="O246" s="65"/>
    </row>
    <row r="247" spans="1:15" hidden="1" x14ac:dyDescent="0.25">
      <c r="A247" s="61" t="s">
        <v>650</v>
      </c>
      <c r="B247" s="61" t="s">
        <v>11593</v>
      </c>
      <c r="C247" s="69">
        <v>621.49</v>
      </c>
      <c r="D247" s="66">
        <v>45411</v>
      </c>
      <c r="E247" s="61" t="s">
        <v>71</v>
      </c>
      <c r="F247" s="61"/>
      <c r="G247" s="61" t="str">
        <f>VLOOKUP(Corrections[[#This Row],[Employee]],'[1]Management Hierarchy Report'!$A$2:$C$3607, 3, 0)</f>
        <v>Michael Donnelly</v>
      </c>
      <c r="H247" s="61" t="s">
        <v>77</v>
      </c>
      <c r="I247" s="61" t="s">
        <v>70</v>
      </c>
      <c r="J247" s="61" t="str">
        <f>VLOOKUP(Corrections[[#This Row],[Employee]],[1]!Expense_Data[#Data],14,0)</f>
        <v>SL73@tidalwaveautospa.com</v>
      </c>
      <c r="K247" s="68">
        <v>45292</v>
      </c>
      <c r="L247" s="65"/>
      <c r="M247" s="65"/>
      <c r="N247" s="65"/>
      <c r="O247" s="65"/>
    </row>
    <row r="248" spans="1:15" hidden="1" x14ac:dyDescent="0.25">
      <c r="A248" s="61" t="s">
        <v>650</v>
      </c>
      <c r="B248" s="61" t="s">
        <v>11593</v>
      </c>
      <c r="C248" s="69">
        <v>441.95</v>
      </c>
      <c r="D248" s="66">
        <v>45412</v>
      </c>
      <c r="E248" s="61" t="s">
        <v>71</v>
      </c>
      <c r="F248" s="61"/>
      <c r="G248" s="61" t="str">
        <f>VLOOKUP(Corrections[[#This Row],[Employee]],'[1]Management Hierarchy Report'!$A$2:$C$3607, 3, 0)</f>
        <v>Michael Donnelly</v>
      </c>
      <c r="H248" s="61" t="s">
        <v>77</v>
      </c>
      <c r="I248" s="61" t="s">
        <v>70</v>
      </c>
      <c r="J248" s="61" t="str">
        <f>VLOOKUP(Corrections[[#This Row],[Employee]],[1]!Expense_Data[#Data],14,0)</f>
        <v>SL73@tidalwaveautospa.com</v>
      </c>
      <c r="K248" s="68">
        <v>45292</v>
      </c>
      <c r="L248" s="65"/>
      <c r="M248" s="65"/>
      <c r="N248" s="65"/>
      <c r="O248" s="65"/>
    </row>
    <row r="249" spans="1:15" hidden="1" x14ac:dyDescent="0.25">
      <c r="A249" s="61" t="s">
        <v>650</v>
      </c>
      <c r="B249" s="61" t="s">
        <v>11593</v>
      </c>
      <c r="C249" s="69">
        <v>930.45</v>
      </c>
      <c r="D249" s="66">
        <v>45413</v>
      </c>
      <c r="E249" s="61" t="s">
        <v>71</v>
      </c>
      <c r="F249" s="61"/>
      <c r="G249" s="61" t="str">
        <f>VLOOKUP(Corrections[[#This Row],[Employee]],'[1]Management Hierarchy Report'!$A$2:$C$3607, 3, 0)</f>
        <v>Michael Donnelly</v>
      </c>
      <c r="H249" s="61" t="s">
        <v>77</v>
      </c>
      <c r="I249" s="61" t="s">
        <v>70</v>
      </c>
      <c r="J249" s="61" t="str">
        <f>VLOOKUP(Corrections[[#This Row],[Employee]],[1]!Expense_Data[#Data],14,0)</f>
        <v>SL73@tidalwaveautospa.com</v>
      </c>
      <c r="K249" s="68">
        <v>45292</v>
      </c>
      <c r="L249" s="65"/>
      <c r="M249" s="65"/>
      <c r="N249" s="65"/>
      <c r="O249" s="65"/>
    </row>
    <row r="250" spans="1:15" hidden="1" x14ac:dyDescent="0.25">
      <c r="A250" s="61" t="s">
        <v>650</v>
      </c>
      <c r="B250" s="61" t="s">
        <v>11593</v>
      </c>
      <c r="C250" s="50">
        <v>930.45</v>
      </c>
      <c r="D250" s="66">
        <v>45413</v>
      </c>
      <c r="E250" s="61" t="s">
        <v>13030</v>
      </c>
      <c r="F250" s="61"/>
      <c r="G250" s="61" t="str">
        <f>VLOOKUP(Corrections[[#This Row],[Employee]],'[1]Management Hierarchy Report'!$A$2:$C$3607, 3, 0)</f>
        <v>Michael Donnelly</v>
      </c>
      <c r="H250" s="61" t="s">
        <v>77</v>
      </c>
      <c r="I250" s="61" t="s">
        <v>70</v>
      </c>
      <c r="J250" s="61" t="str">
        <f>VLOOKUP(Corrections[[#This Row],[Employee]],[1]!Expense_Data[#Data],14,0)</f>
        <v>SL73@tidalwaveautospa.com</v>
      </c>
      <c r="K250" s="68">
        <v>45292</v>
      </c>
      <c r="L250" s="65"/>
      <c r="M250" s="65"/>
      <c r="N250" s="65"/>
      <c r="O250" s="65"/>
    </row>
    <row r="251" spans="1:15" hidden="1" x14ac:dyDescent="0.25">
      <c r="A251" s="61" t="s">
        <v>650</v>
      </c>
      <c r="B251" s="61" t="s">
        <v>11593</v>
      </c>
      <c r="C251" s="69">
        <v>82.24</v>
      </c>
      <c r="D251" s="66">
        <v>45416</v>
      </c>
      <c r="E251" s="61" t="s">
        <v>71</v>
      </c>
      <c r="F251" s="61"/>
      <c r="G251" s="61" t="str">
        <f>VLOOKUP(Corrections[[#This Row],[Employee]],'[1]Management Hierarchy Report'!$A$2:$C$3607, 3, 0)</f>
        <v>Michael Donnelly</v>
      </c>
      <c r="H251" s="61" t="s">
        <v>77</v>
      </c>
      <c r="I251" s="61" t="s">
        <v>70</v>
      </c>
      <c r="J251" s="61" t="str">
        <f>VLOOKUP(Corrections[[#This Row],[Employee]],[1]!Expense_Data[#Data],14,0)</f>
        <v>SL73@tidalwaveautospa.com</v>
      </c>
      <c r="K251" s="68">
        <v>45292</v>
      </c>
      <c r="L251" s="65"/>
      <c r="M251" s="65"/>
      <c r="N251" s="65"/>
      <c r="O251" s="65"/>
    </row>
    <row r="252" spans="1:15" hidden="1" x14ac:dyDescent="0.25">
      <c r="A252" s="61" t="s">
        <v>650</v>
      </c>
      <c r="B252" s="61" t="s">
        <v>11593</v>
      </c>
      <c r="C252" s="50">
        <v>782.23</v>
      </c>
      <c r="D252" s="66">
        <v>45416</v>
      </c>
      <c r="E252" s="61" t="s">
        <v>13030</v>
      </c>
      <c r="F252" s="61"/>
      <c r="G252" s="61" t="str">
        <f>VLOOKUP(Corrections[[#This Row],[Employee]],'[1]Management Hierarchy Report'!$A$2:$C$3607, 3, 0)</f>
        <v>Michael Donnelly</v>
      </c>
      <c r="H252" s="61" t="s">
        <v>77</v>
      </c>
      <c r="I252" s="61" t="s">
        <v>70</v>
      </c>
      <c r="J252" s="61" t="str">
        <f>VLOOKUP(Corrections[[#This Row],[Employee]],[1]!Expense_Data[#Data],14,0)</f>
        <v>SL73@tidalwaveautospa.com</v>
      </c>
      <c r="K252" s="68">
        <v>45292</v>
      </c>
      <c r="L252" s="65"/>
      <c r="M252" s="65"/>
      <c r="N252" s="65"/>
      <c r="O252" s="65"/>
    </row>
    <row r="253" spans="1:15" hidden="1" x14ac:dyDescent="0.25">
      <c r="A253" s="61" t="s">
        <v>650</v>
      </c>
      <c r="B253" s="61" t="s">
        <v>11593</v>
      </c>
      <c r="C253" s="50">
        <v>782.23</v>
      </c>
      <c r="D253" s="66">
        <v>45416</v>
      </c>
      <c r="E253" s="61" t="s">
        <v>13030</v>
      </c>
      <c r="F253" s="61"/>
      <c r="G253" s="61" t="str">
        <f>VLOOKUP(Corrections[[#This Row],[Employee]],'[1]Management Hierarchy Report'!$A$2:$C$3607, 3, 0)</f>
        <v>Michael Donnelly</v>
      </c>
      <c r="H253" s="48" t="s">
        <v>77</v>
      </c>
      <c r="I253" s="61" t="s">
        <v>70</v>
      </c>
      <c r="J253" s="61" t="str">
        <f>VLOOKUP(Corrections[[#This Row],[Employee]],[1]!Expense_Data[#Data],14,0)</f>
        <v>SL73@tidalwaveautospa.com</v>
      </c>
      <c r="K253" s="68">
        <v>45292</v>
      </c>
      <c r="L253" s="65"/>
      <c r="M253" s="65"/>
      <c r="N253" s="65"/>
      <c r="O253" s="65"/>
    </row>
    <row r="254" spans="1:15" hidden="1" x14ac:dyDescent="0.25">
      <c r="A254" s="61" t="s">
        <v>650</v>
      </c>
      <c r="B254" s="61" t="s">
        <v>11593</v>
      </c>
      <c r="C254" s="69">
        <v>322.66000000000003</v>
      </c>
      <c r="D254" s="66">
        <v>45421</v>
      </c>
      <c r="E254" s="61" t="s">
        <v>71</v>
      </c>
      <c r="F254" s="61"/>
      <c r="G254" s="61" t="str">
        <f>VLOOKUP(Corrections[[#This Row],[Employee]],'[1]Management Hierarchy Report'!$A$2:$C$3607, 3, 0)</f>
        <v>Michael Donnelly</v>
      </c>
      <c r="H254" s="61" t="s">
        <v>77</v>
      </c>
      <c r="I254" s="61" t="s">
        <v>70</v>
      </c>
      <c r="J254" s="61" t="str">
        <f>VLOOKUP(Corrections[[#This Row],[Employee]],[1]!Expense_Data[#Data],14,0)</f>
        <v>SL73@tidalwaveautospa.com</v>
      </c>
      <c r="K254" s="68">
        <v>45292</v>
      </c>
      <c r="L254" s="65"/>
      <c r="M254" s="65"/>
      <c r="N254" s="65"/>
      <c r="O254" s="65"/>
    </row>
    <row r="255" spans="1:15" hidden="1" x14ac:dyDescent="0.25">
      <c r="A255" s="61" t="s">
        <v>650</v>
      </c>
      <c r="B255" s="61" t="s">
        <v>11593</v>
      </c>
      <c r="C255" s="50">
        <v>322.66000000000003</v>
      </c>
      <c r="D255" s="66">
        <v>45421</v>
      </c>
      <c r="E255" s="61" t="s">
        <v>13030</v>
      </c>
      <c r="F255" s="61"/>
      <c r="G255" s="61" t="str">
        <f>VLOOKUP(Corrections[[#This Row],[Employee]],'[1]Management Hierarchy Report'!$A$2:$C$3607, 3, 0)</f>
        <v>Michael Donnelly</v>
      </c>
      <c r="H255" s="61" t="s">
        <v>77</v>
      </c>
      <c r="I255" s="61" t="s">
        <v>70</v>
      </c>
      <c r="J255" s="61" t="str">
        <f>VLOOKUP(Corrections[[#This Row],[Employee]],[1]!Expense_Data[#Data],14,0)</f>
        <v>SL73@tidalwaveautospa.com</v>
      </c>
      <c r="K255" s="68">
        <v>45292</v>
      </c>
      <c r="L255" s="65"/>
      <c r="M255" s="65"/>
      <c r="N255" s="65"/>
      <c r="O255" s="65"/>
    </row>
    <row r="256" spans="1:15" hidden="1" x14ac:dyDescent="0.25">
      <c r="A256" s="61" t="s">
        <v>650</v>
      </c>
      <c r="B256" s="61" t="s">
        <v>11593</v>
      </c>
      <c r="C256" s="50">
        <v>322.66000000000003</v>
      </c>
      <c r="D256" s="66">
        <v>45421</v>
      </c>
      <c r="E256" s="61" t="s">
        <v>13030</v>
      </c>
      <c r="F256" s="61"/>
      <c r="G256" s="61" t="str">
        <f>VLOOKUP(Corrections[[#This Row],[Employee]],'[1]Management Hierarchy Report'!$A$2:$C$3607, 3, 0)</f>
        <v>Michael Donnelly</v>
      </c>
      <c r="H256" s="48" t="s">
        <v>77</v>
      </c>
      <c r="I256" s="61" t="s">
        <v>70</v>
      </c>
      <c r="J256" s="61" t="str">
        <f>VLOOKUP(Corrections[[#This Row],[Employee]],[1]!Expense_Data[#Data],14,0)</f>
        <v>SL73@tidalwaveautospa.com</v>
      </c>
      <c r="K256" s="68">
        <v>45292</v>
      </c>
      <c r="L256" s="65"/>
      <c r="M256" s="65"/>
      <c r="N256" s="65"/>
      <c r="O256" s="65"/>
    </row>
    <row r="257" spans="1:15" hidden="1" x14ac:dyDescent="0.25">
      <c r="A257" s="61" t="s">
        <v>650</v>
      </c>
      <c r="B257" s="61" t="s">
        <v>11593</v>
      </c>
      <c r="C257" s="69">
        <v>644.99</v>
      </c>
      <c r="D257" s="66">
        <v>45422</v>
      </c>
      <c r="E257" s="61" t="s">
        <v>71</v>
      </c>
      <c r="F257" s="61"/>
      <c r="G257" s="61" t="str">
        <f>VLOOKUP(Corrections[[#This Row],[Employee]],'[1]Management Hierarchy Report'!$A$2:$C$3607, 3, 0)</f>
        <v>Michael Donnelly</v>
      </c>
      <c r="H257" s="61" t="s">
        <v>77</v>
      </c>
      <c r="I257" s="61" t="s">
        <v>70</v>
      </c>
      <c r="J257" s="61" t="str">
        <f>VLOOKUP(Corrections[[#This Row],[Employee]],[1]!Expense_Data[#Data],14,0)</f>
        <v>SL73@tidalwaveautospa.com</v>
      </c>
      <c r="K257" s="68">
        <v>45292</v>
      </c>
      <c r="L257" s="65"/>
      <c r="M257" s="65"/>
      <c r="N257" s="65"/>
      <c r="O257" s="65"/>
    </row>
    <row r="258" spans="1:15" hidden="1" x14ac:dyDescent="0.25">
      <c r="A258" s="61" t="s">
        <v>650</v>
      </c>
      <c r="B258" s="61" t="s">
        <v>11593</v>
      </c>
      <c r="C258" s="50">
        <v>241.09</v>
      </c>
      <c r="D258" s="66">
        <v>45422</v>
      </c>
      <c r="E258" s="61" t="s">
        <v>13030</v>
      </c>
      <c r="F258" s="61"/>
      <c r="G258" s="61" t="str">
        <f>VLOOKUP(Corrections[[#This Row],[Employee]],'[1]Management Hierarchy Report'!$A$2:$C$3607, 3, 0)</f>
        <v>Michael Donnelly</v>
      </c>
      <c r="H258" s="61" t="s">
        <v>77</v>
      </c>
      <c r="I258" s="61" t="s">
        <v>70</v>
      </c>
      <c r="J258" s="61" t="str">
        <f>VLOOKUP(Corrections[[#This Row],[Employee]],[1]!Expense_Data[#Data],14,0)</f>
        <v>SL73@tidalwaveautospa.com</v>
      </c>
      <c r="K258" s="68">
        <v>45292</v>
      </c>
      <c r="L258" s="65"/>
      <c r="M258" s="65"/>
      <c r="N258" s="65"/>
      <c r="O258" s="65"/>
    </row>
    <row r="259" spans="1:15" hidden="1" x14ac:dyDescent="0.25">
      <c r="A259" s="61" t="s">
        <v>650</v>
      </c>
      <c r="B259" s="61" t="s">
        <v>11593</v>
      </c>
      <c r="C259" s="50">
        <v>241.09</v>
      </c>
      <c r="D259" s="66">
        <v>45422</v>
      </c>
      <c r="E259" s="61" t="s">
        <v>13030</v>
      </c>
      <c r="F259" s="61"/>
      <c r="G259" s="61" t="str">
        <f>VLOOKUP(Corrections[[#This Row],[Employee]],'[1]Management Hierarchy Report'!$A$2:$C$3607, 3, 0)</f>
        <v>Michael Donnelly</v>
      </c>
      <c r="H259" s="48" t="s">
        <v>77</v>
      </c>
      <c r="I259" s="61" t="s">
        <v>70</v>
      </c>
      <c r="J259" s="61" t="str">
        <f>VLOOKUP(Corrections[[#This Row],[Employee]],[1]!Expense_Data[#Data],14,0)</f>
        <v>SL73@tidalwaveautospa.com</v>
      </c>
      <c r="K259" s="68">
        <v>45292</v>
      </c>
      <c r="L259" s="65"/>
      <c r="M259" s="65"/>
      <c r="N259" s="65"/>
      <c r="O259" s="65"/>
    </row>
    <row r="260" spans="1:15" hidden="1" x14ac:dyDescent="0.25">
      <c r="A260" s="61" t="s">
        <v>650</v>
      </c>
      <c r="B260" s="61" t="s">
        <v>11593</v>
      </c>
      <c r="C260" s="69">
        <v>413.13</v>
      </c>
      <c r="D260" s="66">
        <v>45424</v>
      </c>
      <c r="E260" s="61" t="s">
        <v>71</v>
      </c>
      <c r="F260" s="61"/>
      <c r="G260" s="61" t="str">
        <f>VLOOKUP(Corrections[[#This Row],[Employee]],'[1]Management Hierarchy Report'!$A$2:$C$3607, 3, 0)</f>
        <v>Michael Donnelly</v>
      </c>
      <c r="H260" s="61" t="s">
        <v>77</v>
      </c>
      <c r="I260" s="61" t="s">
        <v>70</v>
      </c>
      <c r="J260" s="61" t="str">
        <f>VLOOKUP(Corrections[[#This Row],[Employee]],[1]!Expense_Data[#Data],14,0)</f>
        <v>SL73@tidalwaveautospa.com</v>
      </c>
      <c r="K260" s="68">
        <v>45292</v>
      </c>
      <c r="L260" s="65"/>
      <c r="M260" s="65"/>
      <c r="N260" s="65"/>
      <c r="O260" s="65"/>
    </row>
    <row r="261" spans="1:15" hidden="1" x14ac:dyDescent="0.25">
      <c r="A261" s="61" t="s">
        <v>650</v>
      </c>
      <c r="B261" s="61" t="s">
        <v>11593</v>
      </c>
      <c r="C261" s="72">
        <v>1134.5</v>
      </c>
      <c r="D261" s="51">
        <v>45426</v>
      </c>
      <c r="E261" s="61" t="s">
        <v>71</v>
      </c>
      <c r="F261" s="61"/>
      <c r="G261" s="61" t="str">
        <f>VLOOKUP(Corrections[[#This Row],[Employee]],'[1]Management Hierarchy Report'!$A$2:$C$3607, 3, 0)</f>
        <v>Michael Donnelly</v>
      </c>
      <c r="H261" s="61" t="s">
        <v>77</v>
      </c>
      <c r="I261" s="61" t="s">
        <v>70</v>
      </c>
      <c r="J261" s="61" t="str">
        <f>VLOOKUP(Corrections[[#This Row],[Employee]],[1]!Expense_Data[#Data],14,0)</f>
        <v>SL73@tidalwaveautospa.com</v>
      </c>
      <c r="K261" s="68">
        <v>45292</v>
      </c>
      <c r="L261" s="65"/>
      <c r="M261" s="65"/>
      <c r="N261" s="65"/>
      <c r="O261" s="65"/>
    </row>
    <row r="262" spans="1:15" hidden="1" x14ac:dyDescent="0.25">
      <c r="A262" s="61" t="s">
        <v>650</v>
      </c>
      <c r="B262" s="61" t="s">
        <v>11608</v>
      </c>
      <c r="C262" s="50">
        <v>2231.25</v>
      </c>
      <c r="D262" s="52">
        <v>45426</v>
      </c>
      <c r="E262" s="61" t="s">
        <v>13030</v>
      </c>
      <c r="F262" s="61"/>
      <c r="G262" s="61" t="str">
        <f>VLOOKUP(Corrections[[#This Row],[Employee]],'[1]Management Hierarchy Report'!$A$2:$C$3607, 3, 0)</f>
        <v>Michael Donnelly</v>
      </c>
      <c r="H262" s="61" t="s">
        <v>77</v>
      </c>
      <c r="I262" s="61" t="s">
        <v>70</v>
      </c>
      <c r="J262" s="61" t="str">
        <f>VLOOKUP(Corrections[[#This Row],[Employee]],[1]!Expense_Data[#Data],14,0)</f>
        <v>SL73@tidalwaveautospa.com</v>
      </c>
      <c r="K262" s="68">
        <v>45292</v>
      </c>
      <c r="L262" s="65"/>
      <c r="M262" s="65"/>
      <c r="N262" s="65"/>
      <c r="O262" s="65"/>
    </row>
    <row r="263" spans="1:15" hidden="1" x14ac:dyDescent="0.25">
      <c r="A263" s="61" t="s">
        <v>650</v>
      </c>
      <c r="B263" s="61" t="s">
        <v>11608</v>
      </c>
      <c r="C263" s="50">
        <v>2231.25</v>
      </c>
      <c r="D263" s="66">
        <v>45426</v>
      </c>
      <c r="E263" s="61" t="s">
        <v>71</v>
      </c>
      <c r="F263" s="61"/>
      <c r="G263" s="61" t="str">
        <f>VLOOKUP(Corrections[[#This Row],[Employee]],'[1]Management Hierarchy Report'!$A$2:$C$3607, 3, 0)</f>
        <v>Michael Donnelly</v>
      </c>
      <c r="H263" s="61" t="e">
        <f>IF(#REF!&gt;=0.2,"Sent Back", "Removed")</f>
        <v>#REF!</v>
      </c>
      <c r="I263" s="61" t="s">
        <v>70</v>
      </c>
      <c r="J263" s="61" t="str">
        <f>VLOOKUP(Corrections[[#This Row],[Employee]],[1]!Expense_Data[#Data],14,0)</f>
        <v>SL73@tidalwaveautospa.com</v>
      </c>
      <c r="K263" s="68">
        <v>45292</v>
      </c>
      <c r="L263" s="65"/>
      <c r="M263" s="65"/>
      <c r="N263" s="65"/>
      <c r="O263" s="65"/>
    </row>
    <row r="264" spans="1:15" hidden="1" x14ac:dyDescent="0.25">
      <c r="A264" s="61" t="s">
        <v>650</v>
      </c>
      <c r="B264" s="61" t="s">
        <v>13136</v>
      </c>
      <c r="C264" s="50">
        <v>356.38</v>
      </c>
      <c r="D264" s="66">
        <v>45468</v>
      </c>
      <c r="E264" s="61" t="s">
        <v>71</v>
      </c>
      <c r="F264" s="61"/>
      <c r="G264" s="61" t="str">
        <f>VLOOKUP(Corrections[[#This Row],[Employee]],'[1]Management Hierarchy Report'!$A$2:$C$3607, 3, 0)</f>
        <v>Michael Donnelly</v>
      </c>
      <c r="H264" s="48" t="s">
        <v>77</v>
      </c>
      <c r="I264" s="61" t="s">
        <v>70</v>
      </c>
      <c r="J264" s="61" t="str">
        <f>VLOOKUP(Corrections[[#This Row],[Employee]],[1]!Expense_Data[#Data],14,0)</f>
        <v>SL73@tidalwaveautospa.com</v>
      </c>
      <c r="K264" s="68">
        <v>45292</v>
      </c>
      <c r="L264" s="65"/>
      <c r="M264" s="65"/>
      <c r="N264" s="65"/>
      <c r="O264" s="65"/>
    </row>
    <row r="265" spans="1:15" hidden="1" x14ac:dyDescent="0.25">
      <c r="A265" s="61" t="s">
        <v>650</v>
      </c>
      <c r="B265" s="61" t="s">
        <v>13136</v>
      </c>
      <c r="C265" s="50">
        <v>74.069999999999993</v>
      </c>
      <c r="D265" s="66">
        <v>45472</v>
      </c>
      <c r="E265" s="61" t="s">
        <v>13030</v>
      </c>
      <c r="F265" s="61"/>
      <c r="G265" s="61" t="str">
        <f>VLOOKUP(Corrections[[#This Row],[Employee]],'[1]Management Hierarchy Report'!$A$2:$C$3607, 3, 0)</f>
        <v>Michael Donnelly</v>
      </c>
      <c r="H265" s="48" t="s">
        <v>77</v>
      </c>
      <c r="I265" s="61" t="s">
        <v>70</v>
      </c>
      <c r="J265" s="61" t="str">
        <f>VLOOKUP(Corrections[[#This Row],[Employee]],[1]!Expense_Data[#Data],14,0)</f>
        <v>SL73@tidalwaveautospa.com</v>
      </c>
      <c r="K265" s="68">
        <v>45292</v>
      </c>
      <c r="L265" s="65"/>
      <c r="M265" s="65"/>
      <c r="N265" s="65"/>
      <c r="O265" s="65"/>
    </row>
    <row r="266" spans="1:15" hidden="1" x14ac:dyDescent="0.25">
      <c r="A266" s="61" t="s">
        <v>650</v>
      </c>
      <c r="B266" s="61" t="s">
        <v>13136</v>
      </c>
      <c r="C266" s="50">
        <v>74.069999999999993</v>
      </c>
      <c r="D266" s="66">
        <v>45472</v>
      </c>
      <c r="E266" s="61" t="s">
        <v>13828</v>
      </c>
      <c r="F266" s="61"/>
      <c r="G266" s="61" t="str">
        <f>VLOOKUP(Corrections[[#This Row],[Employee]],'[1]Management Hierarchy Report'!$A$2:$C$3607, 3, 0)</f>
        <v>Michael Donnelly</v>
      </c>
      <c r="H266" s="48" t="s">
        <v>77</v>
      </c>
      <c r="I266" s="61" t="s">
        <v>70</v>
      </c>
      <c r="J266" s="61" t="str">
        <f>VLOOKUP(Corrections[[#This Row],[Employee]],[1]!Expense_Data[#Data],14,0)</f>
        <v>SL73@tidalwaveautospa.com</v>
      </c>
      <c r="K266" s="68">
        <v>45292</v>
      </c>
      <c r="L266" s="65"/>
      <c r="M266" s="65"/>
      <c r="N266" s="65"/>
      <c r="O266" s="65"/>
    </row>
    <row r="267" spans="1:15" hidden="1" x14ac:dyDescent="0.25">
      <c r="A267" s="61" t="s">
        <v>650</v>
      </c>
      <c r="B267" s="61" t="s">
        <v>14085</v>
      </c>
      <c r="C267" s="50">
        <v>119.51</v>
      </c>
      <c r="D267" s="66">
        <v>45496</v>
      </c>
      <c r="E267" s="61" t="s">
        <v>13030</v>
      </c>
      <c r="F267" s="61"/>
      <c r="G267" s="61" t="str">
        <f>VLOOKUP(Corrections[[#This Row],[Employee]],'[1]Management Hierarchy Report'!$A$2:$C$3607, 3, 0)</f>
        <v>Michael Donnelly</v>
      </c>
      <c r="H267" s="48" t="s">
        <v>77</v>
      </c>
      <c r="I267" s="61" t="s">
        <v>70</v>
      </c>
      <c r="J267" s="61" t="str">
        <f>VLOOKUP(Corrections[[#This Row],[Employee]],[1]!Expense_Data[#Data],14,0)</f>
        <v>SL73@tidalwaveautospa.com</v>
      </c>
      <c r="K267" s="68">
        <v>45292</v>
      </c>
      <c r="L267" s="65"/>
      <c r="M267" s="65"/>
      <c r="N267" s="65"/>
      <c r="O267" s="65"/>
    </row>
    <row r="268" spans="1:15" hidden="1" x14ac:dyDescent="0.25">
      <c r="A268" s="61" t="s">
        <v>650</v>
      </c>
      <c r="B268" s="61" t="s">
        <v>14085</v>
      </c>
      <c r="C268" s="50">
        <v>212.72</v>
      </c>
      <c r="D268" s="66">
        <v>45499</v>
      </c>
      <c r="E268" s="61" t="s">
        <v>13030</v>
      </c>
      <c r="F268" s="61"/>
      <c r="G268" s="61" t="str">
        <f>VLOOKUP(Corrections[[#This Row],[Employee]],'[1]Management Hierarchy Report'!$A$2:$C$3607, 3, 0)</f>
        <v>Michael Donnelly</v>
      </c>
      <c r="H268" s="48" t="s">
        <v>77</v>
      </c>
      <c r="I268" s="61" t="s">
        <v>70</v>
      </c>
      <c r="J268" s="61" t="str">
        <f>VLOOKUP(Corrections[[#This Row],[Employee]],[1]!Expense_Data[#Data],14,0)</f>
        <v>SL73@tidalwaveautospa.com</v>
      </c>
      <c r="K268" s="68">
        <v>45292</v>
      </c>
      <c r="L268" s="65"/>
      <c r="M268" s="65"/>
      <c r="N268" s="65"/>
      <c r="O268" s="65"/>
    </row>
    <row r="269" spans="1:15" hidden="1" x14ac:dyDescent="0.25">
      <c r="A269" s="61" t="s">
        <v>9842</v>
      </c>
      <c r="B269" s="61" t="s">
        <v>11589</v>
      </c>
      <c r="C269" s="50">
        <v>338.09</v>
      </c>
      <c r="D269" s="66">
        <v>45458</v>
      </c>
      <c r="E269" s="61" t="s">
        <v>146</v>
      </c>
      <c r="F269" s="61"/>
      <c r="G269" s="61" t="str">
        <f>VLOOKUP(Corrections[[#This Row],[Employee]],'[1]Management Hierarchy Report'!$A$2:$C$3607, 3, 0)</f>
        <v>Patrick Rollins</v>
      </c>
      <c r="H269" s="61" t="s">
        <v>69</v>
      </c>
      <c r="I269" s="61" t="s">
        <v>70</v>
      </c>
      <c r="J269" s="56" t="str">
        <f>VLOOKUP(Corrections[[#This Row],[Employee]],[1]!Expense_Data[#Data],14,0)</f>
        <v>brian.hanna@tidalwaveautospa.com</v>
      </c>
      <c r="K269" s="68">
        <v>45292</v>
      </c>
      <c r="L269" s="65"/>
      <c r="M269" s="65"/>
      <c r="N269" s="65"/>
      <c r="O269" s="65"/>
    </row>
    <row r="270" spans="1:15" hidden="1" x14ac:dyDescent="0.25">
      <c r="A270" s="70" t="s">
        <v>9842</v>
      </c>
      <c r="B270" s="70" t="s">
        <v>13101</v>
      </c>
      <c r="C270" s="50">
        <v>39.159999999999997</v>
      </c>
      <c r="D270" s="52">
        <v>45483</v>
      </c>
      <c r="E270" s="66" t="s">
        <v>13030</v>
      </c>
      <c r="F270" s="61"/>
      <c r="G270" s="61" t="str">
        <f>VLOOKUP(Corrections[[#This Row],[Employee]],'[1]Management Hierarchy Report'!$A$2:$C$3607, 3, 0)</f>
        <v>Patrick Rollins</v>
      </c>
      <c r="H270" s="61" t="s">
        <v>77</v>
      </c>
      <c r="I270" s="61" t="s">
        <v>70</v>
      </c>
      <c r="J270" s="61" t="str">
        <f>VLOOKUP(Corrections[[#This Row],[Employee]],[1]!Expense_Data[#Data],14,0)</f>
        <v>brian.hanna@tidalwaveautospa.com</v>
      </c>
      <c r="K270" s="68">
        <v>45292</v>
      </c>
      <c r="L270" s="65"/>
      <c r="M270" s="65"/>
      <c r="N270" s="65"/>
      <c r="O270" s="65"/>
    </row>
    <row r="271" spans="1:15" hidden="1" x14ac:dyDescent="0.25">
      <c r="A271" s="61" t="s">
        <v>614</v>
      </c>
      <c r="B271" s="61" t="s">
        <v>615</v>
      </c>
      <c r="C271" s="50">
        <v>126.9</v>
      </c>
      <c r="D271" s="66">
        <v>45625</v>
      </c>
      <c r="E271" s="61" t="s">
        <v>71</v>
      </c>
      <c r="F271" s="61"/>
      <c r="G271" s="61" t="str">
        <f>VLOOKUP(Corrections[[#This Row],[Employee]],'[1]Management Hierarchy Report'!$A$2:$C$3607, 3, 0)</f>
        <v>Jeff Mathis</v>
      </c>
      <c r="H271" s="61" t="e">
        <f>IF(#REF!&gt;=20,"Sent Back", "Removed")</f>
        <v>#REF!</v>
      </c>
      <c r="I271" s="61" t="s">
        <v>70</v>
      </c>
      <c r="J271" s="67" t="str">
        <f>VLOOKUP(Corrections[[#This Row],[Employee]],[1]!Expense_Data[#Data],14,0)</f>
        <v>SL261@tidalwaveautospa.com</v>
      </c>
      <c r="K271" s="68">
        <v>45292</v>
      </c>
      <c r="L271" s="65"/>
      <c r="M271" s="65"/>
      <c r="N271" s="65"/>
      <c r="O271" s="65"/>
    </row>
    <row r="272" spans="1:15" hidden="1" x14ac:dyDescent="0.25">
      <c r="A272" s="61" t="s">
        <v>614</v>
      </c>
      <c r="B272" s="61" t="s">
        <v>743</v>
      </c>
      <c r="C272" s="50">
        <v>257.25</v>
      </c>
      <c r="D272" s="66">
        <v>45433</v>
      </c>
      <c r="E272" s="61" t="s">
        <v>130</v>
      </c>
      <c r="F272" s="61"/>
      <c r="G272" s="61" t="str">
        <f>VLOOKUP(Corrections[[#This Row],[Employee]],'[1]Management Hierarchy Report'!$A$2:$C$3607, 3, 0)</f>
        <v>Jeff Mathis</v>
      </c>
      <c r="H272" s="61" t="s">
        <v>69</v>
      </c>
      <c r="I272" s="61" t="s">
        <v>70</v>
      </c>
      <c r="J272" s="61" t="str">
        <f>VLOOKUP(Corrections[[#This Row],[Employee]],[1]!Expense_Data[#Data],14,0)</f>
        <v>SL261@tidalwaveautospa.com</v>
      </c>
      <c r="K272" s="68">
        <v>45292</v>
      </c>
      <c r="L272" s="65"/>
      <c r="M272" s="65"/>
      <c r="N272" s="65"/>
      <c r="O272" s="65"/>
    </row>
    <row r="273" spans="1:15" hidden="1" x14ac:dyDescent="0.25">
      <c r="A273" s="61" t="s">
        <v>614</v>
      </c>
      <c r="B273" s="61" t="s">
        <v>743</v>
      </c>
      <c r="C273" s="50">
        <v>257.25</v>
      </c>
      <c r="D273" s="66">
        <v>45433</v>
      </c>
      <c r="E273" s="61" t="s">
        <v>130</v>
      </c>
      <c r="F273" s="61"/>
      <c r="G273" s="61" t="str">
        <f>VLOOKUP(Corrections[[#This Row],[Employee]],'[1]Management Hierarchy Report'!$A$2:$C$3607, 3, 0)</f>
        <v>Jeff Mathis</v>
      </c>
      <c r="H273" s="61" t="e">
        <f>IF(#REF!&gt;=0.2,"Sent Back", "Removed")</f>
        <v>#REF!</v>
      </c>
      <c r="I273" s="61" t="s">
        <v>70</v>
      </c>
      <c r="J273" s="67" t="str">
        <f>VLOOKUP(Corrections[[#This Row],[Employee]],[1]!Expense_Data[#Data],14,0)</f>
        <v>SL261@tidalwaveautospa.com</v>
      </c>
      <c r="K273" s="68">
        <v>45292</v>
      </c>
      <c r="L273" s="65"/>
      <c r="M273" s="65"/>
      <c r="N273" s="65"/>
      <c r="O273" s="65"/>
    </row>
    <row r="274" spans="1:15" hidden="1" x14ac:dyDescent="0.25">
      <c r="A274" s="61" t="s">
        <v>614</v>
      </c>
      <c r="B274" s="61" t="s">
        <v>13170</v>
      </c>
      <c r="C274" s="50">
        <v>175.06</v>
      </c>
      <c r="D274" s="66">
        <v>45443</v>
      </c>
      <c r="E274" s="61" t="s">
        <v>12979</v>
      </c>
      <c r="F274" s="61"/>
      <c r="G274" s="61" t="str">
        <f>VLOOKUP(Corrections[[#This Row],[Employee]],'[1]Management Hierarchy Report'!$A$2:$C$3607, 3, 0)</f>
        <v>Jeff Mathis</v>
      </c>
      <c r="H274" s="48" t="s">
        <v>77</v>
      </c>
      <c r="I274" s="61" t="s">
        <v>70</v>
      </c>
      <c r="J274" s="67" t="str">
        <f>VLOOKUP(Corrections[[#This Row],[Employee]],[1]!Expense_Data[#Data],14,0)</f>
        <v>SL261@tidalwaveautospa.com</v>
      </c>
      <c r="K274" s="68">
        <v>45292</v>
      </c>
      <c r="L274" s="65"/>
      <c r="M274" s="65"/>
      <c r="N274" s="65"/>
      <c r="O274" s="65"/>
    </row>
    <row r="275" spans="1:15" hidden="1" x14ac:dyDescent="0.25">
      <c r="A275" s="61" t="s">
        <v>614</v>
      </c>
      <c r="B275" s="61" t="s">
        <v>13170</v>
      </c>
      <c r="C275" s="50">
        <v>98.75</v>
      </c>
      <c r="D275" s="66">
        <v>45463</v>
      </c>
      <c r="E275" s="61" t="s">
        <v>13030</v>
      </c>
      <c r="F275" s="61"/>
      <c r="G275" s="61" t="str">
        <f>VLOOKUP(Corrections[[#This Row],[Employee]],'[1]Management Hierarchy Report'!$A$2:$C$3607, 3, 0)</f>
        <v>Jeff Mathis</v>
      </c>
      <c r="H275" s="48" t="s">
        <v>77</v>
      </c>
      <c r="I275" s="61" t="s">
        <v>70</v>
      </c>
      <c r="J275" s="61" t="str">
        <f>VLOOKUP(Corrections[[#This Row],[Employee]],[1]!Expense_Data[#Data],14,0)</f>
        <v>SL261@tidalwaveautospa.com</v>
      </c>
      <c r="K275" s="68">
        <v>45292</v>
      </c>
      <c r="L275" s="65"/>
      <c r="M275" s="65"/>
      <c r="N275" s="65"/>
      <c r="O275" s="65"/>
    </row>
    <row r="276" spans="1:15" hidden="1" x14ac:dyDescent="0.25">
      <c r="A276" s="61" t="s">
        <v>614</v>
      </c>
      <c r="B276" s="61" t="s">
        <v>13170</v>
      </c>
      <c r="C276" s="50">
        <v>97.08</v>
      </c>
      <c r="D276" s="66">
        <v>45482</v>
      </c>
      <c r="E276" s="61" t="s">
        <v>13030</v>
      </c>
      <c r="F276" s="61"/>
      <c r="G276" s="61" t="str">
        <f>VLOOKUP(Corrections[[#This Row],[Employee]],'[1]Management Hierarchy Report'!$A$2:$C$3607, 3, 0)</f>
        <v>Jeff Mathis</v>
      </c>
      <c r="H276" s="48" t="s">
        <v>77</v>
      </c>
      <c r="I276" s="61" t="s">
        <v>70</v>
      </c>
      <c r="J276" s="61" t="str">
        <f>VLOOKUP(Corrections[[#This Row],[Employee]],[1]!Expense_Data[#Data],14,0)</f>
        <v>SL261@tidalwaveautospa.com</v>
      </c>
      <c r="K276" s="68">
        <v>45292</v>
      </c>
      <c r="L276" s="65"/>
      <c r="M276" s="65"/>
      <c r="N276" s="65"/>
      <c r="O276" s="65"/>
    </row>
    <row r="277" spans="1:15" hidden="1" x14ac:dyDescent="0.25">
      <c r="A277" s="61" t="s">
        <v>614</v>
      </c>
      <c r="B277" s="61" t="s">
        <v>13170</v>
      </c>
      <c r="C277" s="50">
        <v>608.78</v>
      </c>
      <c r="D277" s="66">
        <v>45482</v>
      </c>
      <c r="E277" s="61" t="s">
        <v>13030</v>
      </c>
      <c r="F277" s="61"/>
      <c r="G277" s="61" t="str">
        <f>VLOOKUP(Corrections[[#This Row],[Employee]],'[1]Management Hierarchy Report'!$A$2:$C$3607, 3, 0)</f>
        <v>Jeff Mathis</v>
      </c>
      <c r="H277" s="48" t="s">
        <v>77</v>
      </c>
      <c r="I277" s="61" t="s">
        <v>70</v>
      </c>
      <c r="J277" s="61" t="str">
        <f>VLOOKUP(Corrections[[#This Row],[Employee]],[1]!Expense_Data[#Data],14,0)</f>
        <v>SL261@tidalwaveautospa.com</v>
      </c>
      <c r="K277" s="68">
        <v>45292</v>
      </c>
      <c r="L277" s="65"/>
      <c r="M277" s="65"/>
      <c r="N277" s="65"/>
      <c r="O277" s="65"/>
    </row>
    <row r="278" spans="1:15" hidden="1" x14ac:dyDescent="0.25">
      <c r="A278" s="61" t="s">
        <v>614</v>
      </c>
      <c r="B278" s="61" t="s">
        <v>13170</v>
      </c>
      <c r="C278" s="50">
        <v>104.17</v>
      </c>
      <c r="D278" s="66">
        <v>45491</v>
      </c>
      <c r="E278" s="61" t="s">
        <v>13030</v>
      </c>
      <c r="F278" s="61"/>
      <c r="G278" s="61" t="str">
        <f>VLOOKUP(Corrections[[#This Row],[Employee]],'[1]Management Hierarchy Report'!$A$2:$C$3607, 3, 0)</f>
        <v>Jeff Mathis</v>
      </c>
      <c r="H278" s="48" t="s">
        <v>77</v>
      </c>
      <c r="I278" s="61" t="s">
        <v>70</v>
      </c>
      <c r="J278" s="61" t="str">
        <f>VLOOKUP(Corrections[[#This Row],[Employee]],[1]!Expense_Data[#Data],14,0)</f>
        <v>SL261@tidalwaveautospa.com</v>
      </c>
      <c r="K278" s="68">
        <v>45292</v>
      </c>
      <c r="L278" s="65"/>
      <c r="M278" s="65"/>
      <c r="N278" s="65"/>
      <c r="O278" s="65"/>
    </row>
    <row r="279" spans="1:15" hidden="1" x14ac:dyDescent="0.25">
      <c r="A279" s="61" t="s">
        <v>532</v>
      </c>
      <c r="B279" s="61" t="s">
        <v>533</v>
      </c>
      <c r="C279" s="50">
        <v>110</v>
      </c>
      <c r="D279" s="66">
        <v>45367</v>
      </c>
      <c r="E279" s="61" t="s">
        <v>130</v>
      </c>
      <c r="F279" s="61"/>
      <c r="G279" s="61" t="str">
        <f>VLOOKUP(Corrections[[#This Row],[Employee]],'[1]Management Hierarchy Report'!$A$2:$C$3607, 3, 0)</f>
        <v>Steven Kyriazis</v>
      </c>
      <c r="H279" s="61" t="e">
        <f>IF(#REF!&gt;=20,"Sent Back", "Removed")</f>
        <v>#REF!</v>
      </c>
      <c r="I279" s="61" t="s">
        <v>70</v>
      </c>
      <c r="J279" s="67" t="str">
        <f>VLOOKUP(Corrections[[#This Row],[Employee]],[1]!Expense_Data[#Data],14,0)</f>
        <v>SL162@tidalwaveautospa.com</v>
      </c>
      <c r="K279" s="68">
        <v>45292</v>
      </c>
      <c r="L279" s="65"/>
      <c r="M279" s="65"/>
      <c r="N279" s="65"/>
      <c r="O279" s="65"/>
    </row>
    <row r="280" spans="1:15" hidden="1" x14ac:dyDescent="0.25">
      <c r="A280" s="61" t="s">
        <v>532</v>
      </c>
      <c r="B280" s="61" t="s">
        <v>13019</v>
      </c>
      <c r="C280" s="50">
        <v>30.11</v>
      </c>
      <c r="D280" s="66">
        <v>45471</v>
      </c>
      <c r="E280" s="61" t="s">
        <v>13030</v>
      </c>
      <c r="F280" s="61"/>
      <c r="G280" s="61" t="str">
        <f>VLOOKUP(Corrections[[#This Row],[Employee]],'[1]Management Hierarchy Report'!$A$2:$C$3607, 3, 0)</f>
        <v>Steven Kyriazis</v>
      </c>
      <c r="H280" s="61" t="s">
        <v>77</v>
      </c>
      <c r="I280" s="61" t="s">
        <v>70</v>
      </c>
      <c r="J280" s="61" t="str">
        <f>VLOOKUP(Corrections[[#This Row],[Employee]],[1]!Expense_Data[#Data],14,0)</f>
        <v>SL162@tidalwaveautospa.com</v>
      </c>
      <c r="K280" s="68">
        <v>45292</v>
      </c>
      <c r="L280" s="65"/>
      <c r="M280" s="65"/>
      <c r="N280" s="65"/>
      <c r="O280" s="65"/>
    </row>
    <row r="281" spans="1:15" hidden="1" x14ac:dyDescent="0.25">
      <c r="A281" s="61" t="s">
        <v>482</v>
      </c>
      <c r="B281" s="61" t="s">
        <v>483</v>
      </c>
      <c r="C281" s="50">
        <v>310.38</v>
      </c>
      <c r="D281" s="66">
        <v>45296</v>
      </c>
      <c r="E281" s="61" t="s">
        <v>71</v>
      </c>
      <c r="F281" s="61"/>
      <c r="G281" s="61" t="str">
        <f>VLOOKUP(Corrections[[#This Row],[Employee]],'[1]Management Hierarchy Report'!$A$2:$C$3607, 3, 0)</f>
        <v>Ricky Doyle</v>
      </c>
      <c r="H281" s="61" t="e">
        <f>IF(#REF!&gt;=20,"Sent Back", "Removed")</f>
        <v>#REF!</v>
      </c>
      <c r="I281" s="61" t="s">
        <v>70</v>
      </c>
      <c r="J281" s="67" t="str">
        <f>VLOOKUP(Corrections[[#This Row],[Employee]],[1]!Expense_Data[#Data],14,0)</f>
        <v>SL204@tidalwaveautospa.com</v>
      </c>
      <c r="K281" s="68">
        <v>45292</v>
      </c>
      <c r="L281" s="65"/>
      <c r="M281" s="65"/>
      <c r="N281" s="65"/>
      <c r="O281" s="65"/>
    </row>
    <row r="282" spans="1:15" hidden="1" x14ac:dyDescent="0.25">
      <c r="A282" s="61" t="s">
        <v>482</v>
      </c>
      <c r="B282" s="61" t="s">
        <v>587</v>
      </c>
      <c r="C282" s="50">
        <v>1093.2</v>
      </c>
      <c r="D282" s="66">
        <v>45372</v>
      </c>
      <c r="E282" s="61" t="s">
        <v>71</v>
      </c>
      <c r="F282" s="61"/>
      <c r="G282" s="61" t="str">
        <f>VLOOKUP(Corrections[[#This Row],[Employee]],'[1]Management Hierarchy Report'!$A$2:$C$3607, 3, 0)</f>
        <v>Ricky Doyle</v>
      </c>
      <c r="H282" s="61" t="e">
        <f>IF(#REF!&gt;=20,"Sent Back", "Removed")</f>
        <v>#REF!</v>
      </c>
      <c r="I282" s="61" t="s">
        <v>70</v>
      </c>
      <c r="J282" s="67" t="str">
        <f>VLOOKUP(Corrections[[#This Row],[Employee]],[1]!Expense_Data[#Data],14,0)</f>
        <v>SL204@tidalwaveautospa.com</v>
      </c>
      <c r="K282" s="68">
        <v>45292</v>
      </c>
      <c r="L282" s="65"/>
      <c r="M282" s="65"/>
      <c r="N282" s="65"/>
      <c r="O282" s="65"/>
    </row>
    <row r="283" spans="1:15" hidden="1" x14ac:dyDescent="0.25">
      <c r="A283" s="61" t="s">
        <v>482</v>
      </c>
      <c r="B283" s="61" t="s">
        <v>11642</v>
      </c>
      <c r="C283" s="50">
        <v>76.430000000000007</v>
      </c>
      <c r="D283" s="66">
        <v>45475</v>
      </c>
      <c r="E283" s="61" t="s">
        <v>130</v>
      </c>
      <c r="F283" s="61"/>
      <c r="G283" s="61" t="str">
        <f>VLOOKUP(Corrections[[#This Row],[Employee]],'[1]Management Hierarchy Report'!$A$2:$C$3607, 3, 0)</f>
        <v>Ricky Doyle</v>
      </c>
      <c r="H283" s="61" t="s">
        <v>69</v>
      </c>
      <c r="I283" s="61" t="s">
        <v>70</v>
      </c>
      <c r="J283" s="61" t="str">
        <f>VLOOKUP(Corrections[[#This Row],[Employee]],[1]!Expense_Data[#Data],14,0)</f>
        <v>SL204@tidalwaveautospa.com</v>
      </c>
      <c r="K283" s="68">
        <v>45292</v>
      </c>
      <c r="L283" s="65"/>
      <c r="M283" s="65"/>
      <c r="N283" s="65"/>
      <c r="O283" s="65"/>
    </row>
    <row r="284" spans="1:15" hidden="1" x14ac:dyDescent="0.25">
      <c r="A284" s="61" t="s">
        <v>359</v>
      </c>
      <c r="B284" s="61" t="s">
        <v>360</v>
      </c>
      <c r="C284" s="50">
        <v>289.14</v>
      </c>
      <c r="D284" s="66">
        <v>45196</v>
      </c>
      <c r="E284" s="61" t="s">
        <v>176</v>
      </c>
      <c r="F284" s="61"/>
      <c r="G284" s="61" t="str">
        <f>VLOOKUP(Corrections[[#This Row],[Employee]],'[1]Management Hierarchy Report'!$A$2:$C$3607, 3, 0)</f>
        <v>Cory Cummings</v>
      </c>
      <c r="H284" s="61" t="s">
        <v>69</v>
      </c>
      <c r="I284" s="61" t="s">
        <v>70</v>
      </c>
      <c r="J284" s="67" t="str">
        <f>VLOOKUP(Corrections[[#This Row],[Employee]],[1]!Expense_Data[#Data],14,0)</f>
        <v>SL41@tidalwaveautospa.com</v>
      </c>
      <c r="K284" s="68">
        <v>45292</v>
      </c>
      <c r="L284" s="65"/>
      <c r="M284" s="65"/>
      <c r="N284" s="65"/>
      <c r="O284" s="65"/>
    </row>
    <row r="285" spans="1:15" hidden="1" x14ac:dyDescent="0.25">
      <c r="A285" s="61" t="s">
        <v>359</v>
      </c>
      <c r="B285" s="61" t="s">
        <v>487</v>
      </c>
      <c r="C285" s="50">
        <v>4.3</v>
      </c>
      <c r="D285" s="66">
        <v>45313</v>
      </c>
      <c r="E285" s="61" t="s">
        <v>268</v>
      </c>
      <c r="F285" s="61"/>
      <c r="G285" s="61" t="str">
        <f>VLOOKUP(Corrections[[#This Row],[Employee]],'[1]Management Hierarchy Report'!$A$2:$C$3607, 3, 0)</f>
        <v>Cory Cummings</v>
      </c>
      <c r="H285" s="61" t="s">
        <v>69</v>
      </c>
      <c r="I285" s="61" t="s">
        <v>70</v>
      </c>
      <c r="J285" s="67" t="str">
        <f>VLOOKUP(Corrections[[#This Row],[Employee]],[1]!Expense_Data[#Data],14,0)</f>
        <v>SL41@tidalwaveautospa.com</v>
      </c>
      <c r="K285" s="68">
        <v>45292</v>
      </c>
      <c r="L285" s="65"/>
      <c r="M285" s="65"/>
      <c r="N285" s="65"/>
      <c r="O285" s="65"/>
    </row>
    <row r="286" spans="1:15" hidden="1" x14ac:dyDescent="0.25">
      <c r="A286" s="61" t="s">
        <v>359</v>
      </c>
      <c r="B286" s="61" t="s">
        <v>531</v>
      </c>
      <c r="C286" s="50">
        <v>169.78</v>
      </c>
      <c r="D286" s="66">
        <v>45357</v>
      </c>
      <c r="E286" s="61" t="s">
        <v>71</v>
      </c>
      <c r="F286" s="61"/>
      <c r="G286" s="61" t="str">
        <f>VLOOKUP(Corrections[[#This Row],[Employee]],'[1]Management Hierarchy Report'!$A$2:$C$3607, 3, 0)</f>
        <v>Cory Cummings</v>
      </c>
      <c r="H286" s="61" t="e">
        <f>IF(#REF!&gt;=20,"Sent Back", "Removed")</f>
        <v>#REF!</v>
      </c>
      <c r="I286" s="61" t="s">
        <v>70</v>
      </c>
      <c r="J286" s="67" t="str">
        <f>VLOOKUP(Corrections[[#This Row],[Employee]],[1]!Expense_Data[#Data],14,0)</f>
        <v>SL41@tidalwaveautospa.com</v>
      </c>
      <c r="K286" s="68">
        <v>45292</v>
      </c>
      <c r="L286" s="65"/>
      <c r="M286" s="65"/>
      <c r="N286" s="65"/>
      <c r="O286" s="65"/>
    </row>
    <row r="287" spans="1:15" hidden="1" x14ac:dyDescent="0.25">
      <c r="A287" s="61" t="s">
        <v>359</v>
      </c>
      <c r="B287" s="61" t="s">
        <v>664</v>
      </c>
      <c r="C287" s="50">
        <v>2076.27</v>
      </c>
      <c r="D287" s="66">
        <v>45386</v>
      </c>
      <c r="E287" s="61" t="s">
        <v>176</v>
      </c>
      <c r="F287" s="61"/>
      <c r="G287" s="61" t="str">
        <f>VLOOKUP(Corrections[[#This Row],[Employee]],'[1]Management Hierarchy Report'!$A$2:$C$3607, 3, 0)</f>
        <v>Cory Cummings</v>
      </c>
      <c r="H287" s="61" t="e">
        <f>IF(#REF!&gt;=20,"Sent Back", "Removed")</f>
        <v>#REF!</v>
      </c>
      <c r="I287" s="61" t="s">
        <v>70</v>
      </c>
      <c r="J287" s="67" t="str">
        <f>VLOOKUP(Corrections[[#This Row],[Employee]],[1]!Expense_Data[#Data],14,0)</f>
        <v>SL41@tidalwaveautospa.com</v>
      </c>
      <c r="K287" s="68">
        <v>45292</v>
      </c>
      <c r="L287" s="65"/>
      <c r="M287" s="65"/>
      <c r="N287" s="65"/>
      <c r="O287" s="65"/>
    </row>
    <row r="288" spans="1:15" hidden="1" x14ac:dyDescent="0.25">
      <c r="A288" s="61" t="s">
        <v>359</v>
      </c>
      <c r="B288" s="61" t="s">
        <v>13078</v>
      </c>
      <c r="C288" s="50">
        <v>150.09</v>
      </c>
      <c r="D288" s="52">
        <v>45470</v>
      </c>
      <c r="E288" s="66" t="s">
        <v>521</v>
      </c>
      <c r="F288" s="61"/>
      <c r="G288" s="61" t="str">
        <f>VLOOKUP(Corrections[[#This Row],[Employee]],'[1]Management Hierarchy Report'!$A$2:$C$3607, 3, 0)</f>
        <v>Cory Cummings</v>
      </c>
      <c r="H288" s="61" t="s">
        <v>77</v>
      </c>
      <c r="I288" s="61" t="s">
        <v>70</v>
      </c>
      <c r="J288" s="61" t="str">
        <f>VLOOKUP(Corrections[[#This Row],[Employee]],[1]!Expense_Data[#Data],14,0)</f>
        <v>SL41@tidalwaveautospa.com</v>
      </c>
      <c r="K288" s="68">
        <v>45292</v>
      </c>
      <c r="L288" s="65"/>
      <c r="M288" s="65"/>
      <c r="N288" s="65"/>
      <c r="O288" s="65"/>
    </row>
    <row r="289" spans="1:15" hidden="1" x14ac:dyDescent="0.25">
      <c r="A289" s="61" t="s">
        <v>359</v>
      </c>
      <c r="B289" s="61" t="s">
        <v>13078</v>
      </c>
      <c r="C289" s="50">
        <v>150.09</v>
      </c>
      <c r="D289" s="66">
        <v>45470</v>
      </c>
      <c r="E289" s="61" t="s">
        <v>521</v>
      </c>
      <c r="F289" s="61"/>
      <c r="G289" s="61" t="str">
        <f>VLOOKUP(Corrections[[#This Row],[Employee]],'[1]Management Hierarchy Report'!$A$2:$C$3607, 3, 0)</f>
        <v>Cory Cummings</v>
      </c>
      <c r="H289" s="48" t="s">
        <v>77</v>
      </c>
      <c r="I289" s="61" t="s">
        <v>70</v>
      </c>
      <c r="J289" s="61" t="str">
        <f>VLOOKUP(Corrections[[#This Row],[Employee]],[1]!Expense_Data[#Data],14,0)</f>
        <v>SL41@tidalwaveautospa.com</v>
      </c>
      <c r="K289" s="68">
        <v>45292</v>
      </c>
      <c r="L289" s="65"/>
      <c r="M289" s="65"/>
      <c r="N289" s="65"/>
      <c r="O289" s="65"/>
    </row>
    <row r="290" spans="1:15" hidden="1" x14ac:dyDescent="0.25">
      <c r="A290" s="61" t="s">
        <v>359</v>
      </c>
      <c r="B290" s="61" t="s">
        <v>13078</v>
      </c>
      <c r="C290" s="50">
        <v>36.26</v>
      </c>
      <c r="D290" s="52">
        <v>45472</v>
      </c>
      <c r="E290" s="66" t="s">
        <v>521</v>
      </c>
      <c r="F290" s="61"/>
      <c r="G290" s="61" t="str">
        <f>VLOOKUP(Corrections[[#This Row],[Employee]],'[1]Management Hierarchy Report'!$A$2:$C$3607, 3, 0)</f>
        <v>Cory Cummings</v>
      </c>
      <c r="H290" s="61" t="s">
        <v>77</v>
      </c>
      <c r="I290" s="61" t="s">
        <v>70</v>
      </c>
      <c r="J290" s="61" t="str">
        <f>VLOOKUP(Corrections[[#This Row],[Employee]],[1]!Expense_Data[#Data],14,0)</f>
        <v>SL41@tidalwaveautospa.com</v>
      </c>
      <c r="K290" s="68">
        <v>45292</v>
      </c>
      <c r="L290" s="65"/>
      <c r="M290" s="65"/>
      <c r="N290" s="65"/>
      <c r="O290" s="65"/>
    </row>
    <row r="291" spans="1:15" hidden="1" x14ac:dyDescent="0.25">
      <c r="A291" s="61" t="s">
        <v>359</v>
      </c>
      <c r="B291" s="61" t="s">
        <v>13078</v>
      </c>
      <c r="C291" s="50">
        <v>36.26</v>
      </c>
      <c r="D291" s="66">
        <v>45472</v>
      </c>
      <c r="E291" s="61" t="s">
        <v>521</v>
      </c>
      <c r="F291" s="61"/>
      <c r="G291" s="61" t="str">
        <f>VLOOKUP(Corrections[[#This Row],[Employee]],'[1]Management Hierarchy Report'!$A$2:$C$3607, 3, 0)</f>
        <v>Cory Cummings</v>
      </c>
      <c r="H291" s="48" t="s">
        <v>77</v>
      </c>
      <c r="I291" s="61" t="s">
        <v>70</v>
      </c>
      <c r="J291" s="61" t="str">
        <f>VLOOKUP(Corrections[[#This Row],[Employee]],[1]!Expense_Data[#Data],14,0)</f>
        <v>SL41@tidalwaveautospa.com</v>
      </c>
      <c r="K291" s="68">
        <v>45292</v>
      </c>
      <c r="L291" s="65"/>
      <c r="M291" s="65"/>
      <c r="N291" s="65"/>
      <c r="O291" s="65"/>
    </row>
    <row r="292" spans="1:15" hidden="1" x14ac:dyDescent="0.25">
      <c r="A292" s="61" t="s">
        <v>359</v>
      </c>
      <c r="B292" s="61" t="s">
        <v>13078</v>
      </c>
      <c r="C292" s="50">
        <v>49.36</v>
      </c>
      <c r="D292" s="52">
        <v>45473</v>
      </c>
      <c r="E292" s="66" t="s">
        <v>521</v>
      </c>
      <c r="F292" s="61"/>
      <c r="G292" s="61" t="str">
        <f>VLOOKUP(Corrections[[#This Row],[Employee]],'[1]Management Hierarchy Report'!$A$2:$C$3607, 3, 0)</f>
        <v>Cory Cummings</v>
      </c>
      <c r="H292" s="61" t="s">
        <v>77</v>
      </c>
      <c r="I292" s="61" t="s">
        <v>70</v>
      </c>
      <c r="J292" s="61" t="str">
        <f>VLOOKUP(Corrections[[#This Row],[Employee]],[1]!Expense_Data[#Data],14,0)</f>
        <v>SL41@tidalwaveautospa.com</v>
      </c>
      <c r="K292" s="68">
        <v>45292</v>
      </c>
      <c r="L292" s="65"/>
      <c r="M292" s="65"/>
      <c r="N292" s="65"/>
      <c r="O292" s="65"/>
    </row>
    <row r="293" spans="1:15" hidden="1" x14ac:dyDescent="0.25">
      <c r="A293" s="61" t="s">
        <v>359</v>
      </c>
      <c r="B293" s="61" t="s">
        <v>13078</v>
      </c>
      <c r="C293" s="50">
        <v>49.36</v>
      </c>
      <c r="D293" s="66">
        <v>45473</v>
      </c>
      <c r="E293" s="61" t="s">
        <v>521</v>
      </c>
      <c r="F293" s="61"/>
      <c r="G293" s="61" t="str">
        <f>VLOOKUP(Corrections[[#This Row],[Employee]],'[1]Management Hierarchy Report'!$A$2:$C$3607, 3, 0)</f>
        <v>Cory Cummings</v>
      </c>
      <c r="H293" s="48" t="s">
        <v>77</v>
      </c>
      <c r="I293" s="61" t="s">
        <v>70</v>
      </c>
      <c r="J293" s="61" t="str">
        <f>VLOOKUP(Corrections[[#This Row],[Employee]],[1]!Expense_Data[#Data],14,0)</f>
        <v>SL41@tidalwaveautospa.com</v>
      </c>
      <c r="K293" s="68">
        <v>45292</v>
      </c>
      <c r="L293" s="65"/>
      <c r="M293" s="65"/>
      <c r="N293" s="65"/>
      <c r="O293" s="65"/>
    </row>
    <row r="294" spans="1:15" hidden="1" x14ac:dyDescent="0.25">
      <c r="A294" s="61" t="s">
        <v>359</v>
      </c>
      <c r="B294" s="61" t="s">
        <v>13078</v>
      </c>
      <c r="C294" s="50">
        <v>117.84</v>
      </c>
      <c r="D294" s="52">
        <v>45476</v>
      </c>
      <c r="E294" s="66" t="s">
        <v>12978</v>
      </c>
      <c r="F294" s="61"/>
      <c r="G294" s="61" t="str">
        <f>VLOOKUP(Corrections[[#This Row],[Employee]],'[1]Management Hierarchy Report'!$A$2:$C$3607, 3, 0)</f>
        <v>Cory Cummings</v>
      </c>
      <c r="H294" s="61" t="s">
        <v>77</v>
      </c>
      <c r="I294" s="61" t="s">
        <v>70</v>
      </c>
      <c r="J294" s="61" t="str">
        <f>VLOOKUP(Corrections[[#This Row],[Employee]],[1]!Expense_Data[#Data],14,0)</f>
        <v>SL41@tidalwaveautospa.com</v>
      </c>
      <c r="K294" s="68">
        <v>45292</v>
      </c>
      <c r="L294" s="65"/>
      <c r="M294" s="65"/>
      <c r="N294" s="65"/>
      <c r="O294" s="65"/>
    </row>
    <row r="295" spans="1:15" hidden="1" x14ac:dyDescent="0.25">
      <c r="A295" s="61" t="s">
        <v>359</v>
      </c>
      <c r="B295" s="61" t="s">
        <v>13078</v>
      </c>
      <c r="C295" s="50">
        <v>117.84</v>
      </c>
      <c r="D295" s="52">
        <v>45476</v>
      </c>
      <c r="E295" s="66" t="s">
        <v>521</v>
      </c>
      <c r="F295" s="61"/>
      <c r="G295" s="61" t="str">
        <f>VLOOKUP(Corrections[[#This Row],[Employee]],'[1]Management Hierarchy Report'!$A$2:$C$3607, 3, 0)</f>
        <v>Cory Cummings</v>
      </c>
      <c r="H295" s="61" t="s">
        <v>77</v>
      </c>
      <c r="I295" s="61" t="s">
        <v>70</v>
      </c>
      <c r="J295" s="61" t="str">
        <f>VLOOKUP(Corrections[[#This Row],[Employee]],[1]!Expense_Data[#Data],14,0)</f>
        <v>SL41@tidalwaveautospa.com</v>
      </c>
      <c r="K295" s="68">
        <v>45292</v>
      </c>
      <c r="L295" s="65"/>
      <c r="M295" s="65"/>
      <c r="N295" s="65"/>
      <c r="O295" s="65"/>
    </row>
    <row r="296" spans="1:15" hidden="1" x14ac:dyDescent="0.25">
      <c r="A296" s="61" t="s">
        <v>359</v>
      </c>
      <c r="B296" s="61" t="s">
        <v>13078</v>
      </c>
      <c r="C296" s="50">
        <v>117.84</v>
      </c>
      <c r="D296" s="52">
        <v>45476</v>
      </c>
      <c r="E296" s="66" t="s">
        <v>521</v>
      </c>
      <c r="F296" s="61"/>
      <c r="G296" s="61" t="str">
        <f>VLOOKUP(Corrections[[#This Row],[Employee]],'[1]Management Hierarchy Report'!$A$2:$C$3607, 3, 0)</f>
        <v>Cory Cummings</v>
      </c>
      <c r="H296" s="61" t="s">
        <v>77</v>
      </c>
      <c r="I296" s="61" t="s">
        <v>70</v>
      </c>
      <c r="J296" s="61" t="str">
        <f>VLOOKUP(Corrections[[#This Row],[Employee]],[1]!Expense_Data[#Data],14,0)</f>
        <v>SL41@tidalwaveautospa.com</v>
      </c>
      <c r="K296" s="68">
        <v>45292</v>
      </c>
      <c r="L296" s="65"/>
      <c r="M296" s="65"/>
      <c r="N296" s="65"/>
      <c r="O296" s="65"/>
    </row>
    <row r="297" spans="1:15" hidden="1" x14ac:dyDescent="0.25">
      <c r="A297" s="61" t="s">
        <v>359</v>
      </c>
      <c r="B297" s="61" t="s">
        <v>13078</v>
      </c>
      <c r="C297" s="50">
        <v>117.84</v>
      </c>
      <c r="D297" s="66">
        <v>45476</v>
      </c>
      <c r="E297" s="61" t="s">
        <v>12978</v>
      </c>
      <c r="F297" s="61"/>
      <c r="G297" s="61" t="str">
        <f>VLOOKUP(Corrections[[#This Row],[Employee]],'[1]Management Hierarchy Report'!$A$2:$C$3607, 3, 0)</f>
        <v>Cory Cummings</v>
      </c>
      <c r="H297" s="48" t="s">
        <v>77</v>
      </c>
      <c r="I297" s="61" t="s">
        <v>70</v>
      </c>
      <c r="J297" s="61" t="str">
        <f>VLOOKUP(Corrections[[#This Row],[Employee]],[1]!Expense_Data[#Data],14,0)</f>
        <v>SL41@tidalwaveautospa.com</v>
      </c>
      <c r="K297" s="68">
        <v>45292</v>
      </c>
      <c r="L297" s="65"/>
      <c r="M297" s="65"/>
      <c r="N297" s="65"/>
      <c r="O297" s="65"/>
    </row>
    <row r="298" spans="1:15" hidden="1" x14ac:dyDescent="0.25">
      <c r="A298" s="61" t="s">
        <v>359</v>
      </c>
      <c r="B298" s="61" t="s">
        <v>13078</v>
      </c>
      <c r="C298" s="50">
        <v>161.85</v>
      </c>
      <c r="D298" s="52">
        <v>45481</v>
      </c>
      <c r="E298" s="66" t="s">
        <v>12978</v>
      </c>
      <c r="F298" s="61"/>
      <c r="G298" s="61" t="str">
        <f>VLOOKUP(Corrections[[#This Row],[Employee]],'[1]Management Hierarchy Report'!$A$2:$C$3607, 3, 0)</f>
        <v>Cory Cummings</v>
      </c>
      <c r="H298" s="61" t="s">
        <v>77</v>
      </c>
      <c r="I298" s="61" t="s">
        <v>70</v>
      </c>
      <c r="J298" s="61" t="str">
        <f>VLOOKUP(Corrections[[#This Row],[Employee]],[1]!Expense_Data[#Data],14,0)</f>
        <v>SL41@tidalwaveautospa.com</v>
      </c>
      <c r="K298" s="68">
        <v>45292</v>
      </c>
      <c r="L298" s="65"/>
      <c r="M298" s="65"/>
      <c r="N298" s="65"/>
      <c r="O298" s="65"/>
    </row>
    <row r="299" spans="1:15" hidden="1" x14ac:dyDescent="0.25">
      <c r="A299" s="61" t="s">
        <v>359</v>
      </c>
      <c r="B299" s="61" t="s">
        <v>13078</v>
      </c>
      <c r="C299" s="50">
        <v>161.85</v>
      </c>
      <c r="D299" s="66">
        <v>45481</v>
      </c>
      <c r="E299" s="61" t="s">
        <v>12978</v>
      </c>
      <c r="F299" s="61"/>
      <c r="G299" s="61" t="str">
        <f>VLOOKUP(Corrections[[#This Row],[Employee]],'[1]Management Hierarchy Report'!$A$2:$C$3607, 3, 0)</f>
        <v>Cory Cummings</v>
      </c>
      <c r="H299" s="48" t="s">
        <v>77</v>
      </c>
      <c r="I299" s="61" t="s">
        <v>70</v>
      </c>
      <c r="J299" s="61" t="str">
        <f>VLOOKUP(Corrections[[#This Row],[Employee]],[1]!Expense_Data[#Data],14,0)</f>
        <v>SL41@tidalwaveautospa.com</v>
      </c>
      <c r="K299" s="68">
        <v>45292</v>
      </c>
      <c r="L299" s="65"/>
      <c r="M299" s="65"/>
      <c r="N299" s="65"/>
      <c r="O299" s="65"/>
    </row>
    <row r="300" spans="1:15" hidden="1" x14ac:dyDescent="0.25">
      <c r="A300" s="61" t="s">
        <v>309</v>
      </c>
      <c r="B300" s="61" t="s">
        <v>310</v>
      </c>
      <c r="C300" s="50">
        <v>232.18</v>
      </c>
      <c r="D300" s="66">
        <v>45174</v>
      </c>
      <c r="E300" s="61" t="s">
        <v>90</v>
      </c>
      <c r="F300" s="61"/>
      <c r="G300" s="61" t="str">
        <f>VLOOKUP(Corrections[[#This Row],[Employee]],'[1]Management Hierarchy Report'!$A$2:$C$3607, 3, 0)</f>
        <v>Gary Bradley</v>
      </c>
      <c r="H300" s="61" t="s">
        <v>69</v>
      </c>
      <c r="I300" s="61" t="s">
        <v>70</v>
      </c>
      <c r="J300" s="67" t="str">
        <f>VLOOKUP(Corrections[[#This Row],[Employee]],[1]!Expense_Data[#Data],14,0)</f>
        <v>SL128@tidalwaveautospa.com</v>
      </c>
      <c r="K300" s="68">
        <v>45292</v>
      </c>
      <c r="L300" s="65"/>
      <c r="M300" s="65"/>
      <c r="N300" s="65"/>
      <c r="O300" s="65"/>
    </row>
    <row r="301" spans="1:15" hidden="1" x14ac:dyDescent="0.25">
      <c r="A301" s="61" t="s">
        <v>313</v>
      </c>
      <c r="B301" s="61" t="s">
        <v>314</v>
      </c>
      <c r="C301" s="50">
        <v>62.37</v>
      </c>
      <c r="D301" s="66">
        <v>45203</v>
      </c>
      <c r="E301" s="61" t="s">
        <v>91</v>
      </c>
      <c r="F301" s="61"/>
      <c r="G301" s="61" t="str">
        <f>VLOOKUP(Corrections[[#This Row],[Employee]],'[1]Management Hierarchy Report'!$A$2:$C$3607, 3, 0)</f>
        <v>Timothy Fruge</v>
      </c>
      <c r="H301" s="61" t="s">
        <v>77</v>
      </c>
      <c r="I301" s="61" t="s">
        <v>70</v>
      </c>
      <c r="J301" s="67" t="str">
        <f>VLOOKUP(Corrections[[#This Row],[Employee]],[1]!Expense_Data[#Data],14,0)</f>
        <v>bruce.maxwell@tidalwaveautospa.com</v>
      </c>
      <c r="K301" s="68">
        <v>45292</v>
      </c>
      <c r="L301" s="65"/>
      <c r="M301" s="65"/>
      <c r="N301" s="65"/>
      <c r="O301" s="65"/>
    </row>
    <row r="302" spans="1:15" hidden="1" x14ac:dyDescent="0.25">
      <c r="A302" s="61" t="s">
        <v>515</v>
      </c>
      <c r="B302" s="61" t="s">
        <v>516</v>
      </c>
      <c r="C302" s="50">
        <v>84.79</v>
      </c>
      <c r="D302" s="66">
        <v>45333</v>
      </c>
      <c r="E302" s="61" t="s">
        <v>71</v>
      </c>
      <c r="F302" s="61"/>
      <c r="G302" s="61" t="str">
        <f>VLOOKUP(Corrections[[#This Row],[Employee]],'[1]Management Hierarchy Report'!$A$2:$C$3607, 3, 0)</f>
        <v>Bruce Maxwell</v>
      </c>
      <c r="H302" s="61" t="e">
        <f>IF(#REF!&gt;=20,"Sent Back", "Removed")</f>
        <v>#REF!</v>
      </c>
      <c r="I302" s="61" t="s">
        <v>70</v>
      </c>
      <c r="J302" s="67" t="str">
        <f>VLOOKUP(Corrections[[#This Row],[Employee]],[1]!Expense_Data[#Data],14,0)</f>
        <v>byron.barnes@tidalwaveautospa.com</v>
      </c>
      <c r="K302" s="68">
        <v>45292</v>
      </c>
      <c r="L302" s="65"/>
      <c r="M302" s="65"/>
      <c r="N302" s="65"/>
      <c r="O302" s="65"/>
    </row>
    <row r="303" spans="1:15" hidden="1" x14ac:dyDescent="0.25">
      <c r="A303" s="70" t="s">
        <v>515</v>
      </c>
      <c r="B303" s="70" t="s">
        <v>13799</v>
      </c>
      <c r="C303" s="50">
        <v>62.43</v>
      </c>
      <c r="D303" s="71">
        <v>45473</v>
      </c>
      <c r="E303" s="61" t="s">
        <v>13030</v>
      </c>
      <c r="F303" s="61"/>
      <c r="G303" s="61" t="str">
        <f>VLOOKUP(Corrections[[#This Row],[Employee]],'[1]Management Hierarchy Report'!$A$2:$C$3607, 3, 0)</f>
        <v>Bruce Maxwell</v>
      </c>
      <c r="H303" s="48" t="s">
        <v>77</v>
      </c>
      <c r="I303" s="61" t="s">
        <v>70</v>
      </c>
      <c r="J303" s="61" t="str">
        <f>VLOOKUP(Corrections[[#This Row],[Employee]],[1]!Expense_Data[#Data],14,0)</f>
        <v>byron.barnes@tidalwaveautospa.com</v>
      </c>
      <c r="K303" s="68">
        <v>45292</v>
      </c>
      <c r="L303" s="65"/>
      <c r="M303" s="65"/>
      <c r="N303" s="65"/>
      <c r="O303" s="65"/>
    </row>
    <row r="304" spans="1:15" hidden="1" x14ac:dyDescent="0.25">
      <c r="A304" s="70" t="s">
        <v>515</v>
      </c>
      <c r="B304" s="70" t="s">
        <v>13799</v>
      </c>
      <c r="C304" s="50">
        <v>-11.76</v>
      </c>
      <c r="D304" s="71">
        <v>45479</v>
      </c>
      <c r="E304" s="61" t="s">
        <v>521</v>
      </c>
      <c r="F304" s="61"/>
      <c r="G304" s="61" t="str">
        <f>VLOOKUP(Corrections[[#This Row],[Employee]],'[1]Management Hierarchy Report'!$A$2:$C$3607, 3, 0)</f>
        <v>Bruce Maxwell</v>
      </c>
      <c r="H304" s="48" t="s">
        <v>77</v>
      </c>
      <c r="I304" s="61" t="s">
        <v>70</v>
      </c>
      <c r="J304" s="61" t="str">
        <f>VLOOKUP(Corrections[[#This Row],[Employee]],[1]!Expense_Data[#Data],14,0)</f>
        <v>byron.barnes@tidalwaveautospa.com</v>
      </c>
      <c r="K304" s="68">
        <v>45292</v>
      </c>
      <c r="L304" s="65"/>
      <c r="M304" s="65"/>
      <c r="N304" s="65"/>
      <c r="O304" s="65"/>
    </row>
    <row r="305" spans="1:15" hidden="1" x14ac:dyDescent="0.25">
      <c r="A305" s="70" t="s">
        <v>515</v>
      </c>
      <c r="B305" s="70" t="s">
        <v>13799</v>
      </c>
      <c r="C305" s="50">
        <v>56.8</v>
      </c>
      <c r="D305" s="71">
        <v>45479</v>
      </c>
      <c r="E305" s="61" t="s">
        <v>521</v>
      </c>
      <c r="F305" s="61"/>
      <c r="G305" s="61" t="str">
        <f>VLOOKUP(Corrections[[#This Row],[Employee]],'[1]Management Hierarchy Report'!$A$2:$C$3607, 3, 0)</f>
        <v>Bruce Maxwell</v>
      </c>
      <c r="H305" s="48" t="s">
        <v>77</v>
      </c>
      <c r="I305" s="61" t="s">
        <v>70</v>
      </c>
      <c r="J305" s="61" t="str">
        <f>VLOOKUP(Corrections[[#This Row],[Employee]],[1]!Expense_Data[#Data],14,0)</f>
        <v>byron.barnes@tidalwaveautospa.com</v>
      </c>
      <c r="K305" s="68">
        <v>45292</v>
      </c>
      <c r="L305" s="65"/>
      <c r="M305" s="65"/>
      <c r="N305" s="65"/>
      <c r="O305" s="65"/>
    </row>
    <row r="306" spans="1:15" hidden="1" x14ac:dyDescent="0.25">
      <c r="A306" s="61" t="s">
        <v>515</v>
      </c>
      <c r="B306" s="61" t="s">
        <v>13799</v>
      </c>
      <c r="C306" s="50">
        <v>149.19999999999999</v>
      </c>
      <c r="D306" s="66">
        <v>45483</v>
      </c>
      <c r="E306" s="61" t="s">
        <v>12978</v>
      </c>
      <c r="F306" s="61"/>
      <c r="G306" s="61" t="str">
        <f>VLOOKUP(Corrections[[#This Row],[Employee]],'[1]Management Hierarchy Report'!$A$2:$C$3607, 3, 0)</f>
        <v>Bruce Maxwell</v>
      </c>
      <c r="H306" s="48" t="s">
        <v>77</v>
      </c>
      <c r="I306" s="61" t="s">
        <v>70</v>
      </c>
      <c r="J306" s="61" t="str">
        <f>VLOOKUP(Corrections[[#This Row],[Employee]],[1]!Expense_Data[#Data],14,0)</f>
        <v>byron.barnes@tidalwaveautospa.com</v>
      </c>
      <c r="K306" s="68">
        <v>45292</v>
      </c>
      <c r="L306" s="65"/>
      <c r="M306" s="65"/>
      <c r="N306" s="65"/>
      <c r="O306" s="65"/>
    </row>
    <row r="307" spans="1:15" hidden="1" x14ac:dyDescent="0.25">
      <c r="A307" s="61" t="s">
        <v>515</v>
      </c>
      <c r="B307" s="61" t="s">
        <v>13799</v>
      </c>
      <c r="C307" s="50">
        <v>281.18</v>
      </c>
      <c r="D307" s="66">
        <v>45487</v>
      </c>
      <c r="E307" s="61" t="s">
        <v>12978</v>
      </c>
      <c r="F307" s="61"/>
      <c r="G307" s="61" t="str">
        <f>VLOOKUP(Corrections[[#This Row],[Employee]],'[1]Management Hierarchy Report'!$A$2:$C$3607, 3, 0)</f>
        <v>Bruce Maxwell</v>
      </c>
      <c r="H307" s="48" t="s">
        <v>77</v>
      </c>
      <c r="I307" s="61" t="s">
        <v>70</v>
      </c>
      <c r="J307" s="61" t="str">
        <f>VLOOKUP(Corrections[[#This Row],[Employee]],[1]!Expense_Data[#Data],14,0)</f>
        <v>byron.barnes@tidalwaveautospa.com</v>
      </c>
      <c r="K307" s="68">
        <v>45292</v>
      </c>
      <c r="L307" s="65"/>
      <c r="M307" s="65"/>
      <c r="N307" s="65"/>
      <c r="O307" s="65"/>
    </row>
    <row r="308" spans="1:15" hidden="1" x14ac:dyDescent="0.25">
      <c r="A308" s="61" t="s">
        <v>515</v>
      </c>
      <c r="B308" s="61" t="s">
        <v>13799</v>
      </c>
      <c r="C308" s="50">
        <v>292.64999999999998</v>
      </c>
      <c r="D308" s="66">
        <v>45491</v>
      </c>
      <c r="E308" s="61" t="s">
        <v>71</v>
      </c>
      <c r="F308" s="61"/>
      <c r="G308" s="61" t="str">
        <f>VLOOKUP(Corrections[[#This Row],[Employee]],'[1]Management Hierarchy Report'!$A$2:$C$3607, 3, 0)</f>
        <v>Bruce Maxwell</v>
      </c>
      <c r="H308" s="48" t="s">
        <v>77</v>
      </c>
      <c r="I308" s="61" t="s">
        <v>70</v>
      </c>
      <c r="J308" s="61" t="str">
        <f>VLOOKUP(Corrections[[#This Row],[Employee]],[1]!Expense_Data[#Data],14,0)</f>
        <v>byron.barnes@tidalwaveautospa.com</v>
      </c>
      <c r="K308" s="68">
        <v>45292</v>
      </c>
      <c r="L308" s="65"/>
      <c r="M308" s="65"/>
      <c r="N308" s="65"/>
      <c r="O308" s="65"/>
    </row>
    <row r="309" spans="1:15" hidden="1" x14ac:dyDescent="0.25">
      <c r="A309" s="70" t="s">
        <v>515</v>
      </c>
      <c r="B309" s="70" t="s">
        <v>13799</v>
      </c>
      <c r="C309" s="50">
        <v>117.92</v>
      </c>
      <c r="D309" s="71">
        <v>45491</v>
      </c>
      <c r="E309" s="61" t="s">
        <v>13030</v>
      </c>
      <c r="F309" s="61"/>
      <c r="G309" s="61" t="str">
        <f>VLOOKUP(Corrections[[#This Row],[Employee]],'[1]Management Hierarchy Report'!$A$2:$C$3607, 3, 0)</f>
        <v>Bruce Maxwell</v>
      </c>
      <c r="H309" s="48" t="s">
        <v>77</v>
      </c>
      <c r="I309" s="61" t="s">
        <v>70</v>
      </c>
      <c r="J309" s="61" t="str">
        <f>VLOOKUP(Corrections[[#This Row],[Employee]],[1]!Expense_Data[#Data],14,0)</f>
        <v>byron.barnes@tidalwaveautospa.com</v>
      </c>
      <c r="K309" s="68">
        <v>45292</v>
      </c>
      <c r="L309" s="65"/>
      <c r="M309" s="65"/>
      <c r="N309" s="65"/>
      <c r="O309" s="65"/>
    </row>
    <row r="310" spans="1:15" hidden="1" x14ac:dyDescent="0.25">
      <c r="A310" s="61" t="s">
        <v>3343</v>
      </c>
      <c r="B310" s="61" t="s">
        <v>13096</v>
      </c>
      <c r="C310" s="50">
        <v>98.94</v>
      </c>
      <c r="D310" s="52">
        <v>45408</v>
      </c>
      <c r="E310" s="66" t="s">
        <v>13030</v>
      </c>
      <c r="F310" s="61"/>
      <c r="G310" s="61" t="str">
        <f>VLOOKUP(Corrections[[#This Row],[Employee]],'[1]Management Hierarchy Report'!$A$2:$C$3607, 3, 0)</f>
        <v>Jeff Mathis</v>
      </c>
      <c r="H310" s="61" t="s">
        <v>77</v>
      </c>
      <c r="I310" s="61" t="s">
        <v>70</v>
      </c>
      <c r="J310" s="61" t="str">
        <f>VLOOKUP(Corrections[[#This Row],[Employee]],[1]!Expense_Data[#Data],14,0)</f>
        <v>SL160@tidalwaveautospa.com</v>
      </c>
      <c r="K310" s="68">
        <v>45292</v>
      </c>
      <c r="L310" s="65"/>
      <c r="M310" s="65"/>
      <c r="N310" s="65"/>
      <c r="O310" s="65"/>
    </row>
    <row r="311" spans="1:15" hidden="1" x14ac:dyDescent="0.25">
      <c r="A311" s="61" t="s">
        <v>3343</v>
      </c>
      <c r="B311" s="61" t="s">
        <v>13096</v>
      </c>
      <c r="C311" s="50">
        <v>204.97</v>
      </c>
      <c r="D311" s="52">
        <v>45446</v>
      </c>
      <c r="E311" s="66" t="s">
        <v>13030</v>
      </c>
      <c r="F311" s="61"/>
      <c r="G311" s="61" t="str">
        <f>VLOOKUP(Corrections[[#This Row],[Employee]],'[1]Management Hierarchy Report'!$A$2:$C$3607, 3, 0)</f>
        <v>Jeff Mathis</v>
      </c>
      <c r="H311" s="61" t="s">
        <v>77</v>
      </c>
      <c r="I311" s="61" t="s">
        <v>70</v>
      </c>
      <c r="J311" s="61" t="str">
        <f>VLOOKUP(Corrections[[#This Row],[Employee]],[1]!Expense_Data[#Data],14,0)</f>
        <v>SL160@tidalwaveautospa.com</v>
      </c>
      <c r="K311" s="68">
        <v>45292</v>
      </c>
      <c r="L311" s="65"/>
      <c r="M311" s="65"/>
      <c r="N311" s="65"/>
      <c r="O311" s="65"/>
    </row>
    <row r="312" spans="1:15" hidden="1" x14ac:dyDescent="0.25">
      <c r="A312" s="61" t="s">
        <v>3343</v>
      </c>
      <c r="B312" s="61" t="s">
        <v>13096</v>
      </c>
      <c r="C312" s="50">
        <v>98.34</v>
      </c>
      <c r="D312" s="52">
        <v>45452</v>
      </c>
      <c r="E312" s="66" t="s">
        <v>12979</v>
      </c>
      <c r="F312" s="61"/>
      <c r="G312" s="61" t="str">
        <f>VLOOKUP(Corrections[[#This Row],[Employee]],'[1]Management Hierarchy Report'!$A$2:$C$3607, 3, 0)</f>
        <v>Jeff Mathis</v>
      </c>
      <c r="H312" s="61" t="s">
        <v>77</v>
      </c>
      <c r="I312" s="61" t="s">
        <v>70</v>
      </c>
      <c r="J312" s="61" t="str">
        <f>VLOOKUP(Corrections[[#This Row],[Employee]],[1]!Expense_Data[#Data],14,0)</f>
        <v>SL160@tidalwaveautospa.com</v>
      </c>
      <c r="K312" s="68">
        <v>45292</v>
      </c>
      <c r="L312" s="65"/>
      <c r="M312" s="65"/>
      <c r="N312" s="65"/>
      <c r="O312" s="65"/>
    </row>
    <row r="313" spans="1:15" hidden="1" x14ac:dyDescent="0.25">
      <c r="A313" s="61" t="s">
        <v>3343</v>
      </c>
      <c r="B313" s="61" t="s">
        <v>13096</v>
      </c>
      <c r="C313" s="50">
        <v>257.31</v>
      </c>
      <c r="D313" s="52">
        <v>45457</v>
      </c>
      <c r="E313" s="66" t="s">
        <v>12979</v>
      </c>
      <c r="F313" s="61"/>
      <c r="G313" s="61" t="str">
        <f>VLOOKUP(Corrections[[#This Row],[Employee]],'[1]Management Hierarchy Report'!$A$2:$C$3607, 3, 0)</f>
        <v>Jeff Mathis</v>
      </c>
      <c r="H313" s="61" t="s">
        <v>77</v>
      </c>
      <c r="I313" s="61" t="s">
        <v>70</v>
      </c>
      <c r="J313" s="61" t="str">
        <f>VLOOKUP(Corrections[[#This Row],[Employee]],[1]!Expense_Data[#Data],14,0)</f>
        <v>SL160@tidalwaveautospa.com</v>
      </c>
      <c r="K313" s="68">
        <v>45292</v>
      </c>
      <c r="L313" s="65"/>
      <c r="M313" s="65"/>
      <c r="N313" s="65"/>
      <c r="O313" s="65"/>
    </row>
    <row r="314" spans="1:15" hidden="1" x14ac:dyDescent="0.25">
      <c r="A314" s="61" t="s">
        <v>3343</v>
      </c>
      <c r="B314" s="61" t="s">
        <v>13096</v>
      </c>
      <c r="C314" s="50">
        <v>257.31</v>
      </c>
      <c r="D314" s="52">
        <v>45457</v>
      </c>
      <c r="E314" s="66" t="s">
        <v>13030</v>
      </c>
      <c r="F314" s="61"/>
      <c r="G314" s="61" t="str">
        <f>VLOOKUP(Corrections[[#This Row],[Employee]],'[1]Management Hierarchy Report'!$A$2:$C$3607, 3, 0)</f>
        <v>Jeff Mathis</v>
      </c>
      <c r="H314" s="61" t="s">
        <v>77</v>
      </c>
      <c r="I314" s="61" t="s">
        <v>70</v>
      </c>
      <c r="J314" s="61" t="str">
        <f>VLOOKUP(Corrections[[#This Row],[Employee]],[1]!Expense_Data[#Data],14,0)</f>
        <v>SL160@tidalwaveautospa.com</v>
      </c>
      <c r="K314" s="68">
        <v>45292</v>
      </c>
      <c r="L314" s="65"/>
      <c r="M314" s="65"/>
      <c r="N314" s="65"/>
      <c r="O314" s="65"/>
    </row>
    <row r="315" spans="1:15" hidden="1" x14ac:dyDescent="0.25">
      <c r="A315" s="61" t="s">
        <v>3343</v>
      </c>
      <c r="B315" s="61" t="s">
        <v>13096</v>
      </c>
      <c r="C315" s="50">
        <v>23.26</v>
      </c>
      <c r="D315" s="52">
        <v>45457</v>
      </c>
      <c r="E315" s="66" t="s">
        <v>521</v>
      </c>
      <c r="F315" s="61"/>
      <c r="G315" s="61" t="str">
        <f>VLOOKUP(Corrections[[#This Row],[Employee]],'[1]Management Hierarchy Report'!$A$2:$C$3607, 3, 0)</f>
        <v>Jeff Mathis</v>
      </c>
      <c r="H315" s="61" t="s">
        <v>77</v>
      </c>
      <c r="I315" s="61" t="s">
        <v>70</v>
      </c>
      <c r="J315" s="61" t="str">
        <f>VLOOKUP(Corrections[[#This Row],[Employee]],[1]!Expense_Data[#Data],14,0)</f>
        <v>SL160@tidalwaveautospa.com</v>
      </c>
      <c r="K315" s="68">
        <v>45292</v>
      </c>
      <c r="L315" s="65"/>
      <c r="M315" s="65"/>
      <c r="N315" s="65"/>
      <c r="O315" s="65"/>
    </row>
    <row r="316" spans="1:15" hidden="1" x14ac:dyDescent="0.25">
      <c r="A316" s="61" t="s">
        <v>3343</v>
      </c>
      <c r="B316" s="61" t="s">
        <v>13102</v>
      </c>
      <c r="C316" s="50">
        <v>159.91999999999999</v>
      </c>
      <c r="D316" s="66">
        <v>45471</v>
      </c>
      <c r="E316" s="66" t="s">
        <v>13030</v>
      </c>
      <c r="F316" s="61"/>
      <c r="G316" s="61" t="str">
        <f>VLOOKUP(Corrections[[#This Row],[Employee]],'[1]Management Hierarchy Report'!$A$2:$C$3607, 3, 0)</f>
        <v>Jeff Mathis</v>
      </c>
      <c r="H316" s="61" t="s">
        <v>77</v>
      </c>
      <c r="I316" s="61" t="s">
        <v>70</v>
      </c>
      <c r="J316" s="61" t="str">
        <f>VLOOKUP(Corrections[[#This Row],[Employee]],[1]!Expense_Data[#Data],14,0)</f>
        <v>SL160@tidalwaveautospa.com</v>
      </c>
      <c r="K316" s="68">
        <v>45292</v>
      </c>
      <c r="L316" s="65"/>
      <c r="M316" s="65"/>
      <c r="N316" s="65"/>
      <c r="O316" s="65"/>
    </row>
    <row r="317" spans="1:15" hidden="1" x14ac:dyDescent="0.25">
      <c r="A317" s="61" t="s">
        <v>3343</v>
      </c>
      <c r="B317" s="61" t="s">
        <v>13102</v>
      </c>
      <c r="C317" s="50">
        <v>321</v>
      </c>
      <c r="D317" s="66">
        <v>45475</v>
      </c>
      <c r="E317" s="66" t="s">
        <v>13030</v>
      </c>
      <c r="F317" s="61"/>
      <c r="G317" s="61" t="str">
        <f>VLOOKUP(Corrections[[#This Row],[Employee]],'[1]Management Hierarchy Report'!$A$2:$C$3607, 3, 0)</f>
        <v>Jeff Mathis</v>
      </c>
      <c r="H317" s="61" t="s">
        <v>77</v>
      </c>
      <c r="I317" s="61" t="s">
        <v>70</v>
      </c>
      <c r="J317" s="61" t="str">
        <f>VLOOKUP(Corrections[[#This Row],[Employee]],[1]!Expense_Data[#Data],14,0)</f>
        <v>SL160@tidalwaveautospa.com</v>
      </c>
      <c r="K317" s="68">
        <v>45292</v>
      </c>
      <c r="L317" s="65"/>
      <c r="M317" s="65"/>
      <c r="N317" s="65"/>
      <c r="O317" s="65"/>
    </row>
    <row r="318" spans="1:15" hidden="1" x14ac:dyDescent="0.25">
      <c r="A318" s="61" t="s">
        <v>3343</v>
      </c>
      <c r="B318" s="61" t="s">
        <v>13102</v>
      </c>
      <c r="C318" s="50">
        <v>174.45</v>
      </c>
      <c r="D318" s="66">
        <v>45487</v>
      </c>
      <c r="E318" s="66" t="s">
        <v>13030</v>
      </c>
      <c r="F318" s="61"/>
      <c r="G318" s="61" t="str">
        <f>VLOOKUP(Corrections[[#This Row],[Employee]],'[1]Management Hierarchy Report'!$A$2:$C$3607, 3, 0)</f>
        <v>Jeff Mathis</v>
      </c>
      <c r="H318" s="61" t="s">
        <v>77</v>
      </c>
      <c r="I318" s="61" t="s">
        <v>70</v>
      </c>
      <c r="J318" s="61" t="str">
        <f>VLOOKUP(Corrections[[#This Row],[Employee]],[1]!Expense_Data[#Data],14,0)</f>
        <v>SL160@tidalwaveautospa.com</v>
      </c>
      <c r="K318" s="68">
        <v>45292</v>
      </c>
      <c r="L318" s="65"/>
      <c r="M318" s="65"/>
      <c r="N318" s="65"/>
      <c r="O318" s="65"/>
    </row>
    <row r="319" spans="1:15" hidden="1" x14ac:dyDescent="0.25">
      <c r="A319" s="61" t="s">
        <v>136</v>
      </c>
      <c r="B319" s="61" t="s">
        <v>137</v>
      </c>
      <c r="C319" s="50">
        <v>1448.16</v>
      </c>
      <c r="D319" s="66">
        <v>45141</v>
      </c>
      <c r="E319" s="61" t="s">
        <v>71</v>
      </c>
      <c r="F319" s="61"/>
      <c r="G319" s="61" t="str">
        <f>VLOOKUP(Corrections[[#This Row],[Employee]],'[1]Management Hierarchy Report'!$A$2:$C$3607, 3, 0)</f>
        <v>Coty Stevens</v>
      </c>
      <c r="H319" s="61" t="s">
        <v>77</v>
      </c>
      <c r="I319" s="61" t="s">
        <v>70</v>
      </c>
      <c r="J319" s="67" t="str">
        <f>VLOOKUP(Corrections[[#This Row],[Employee]],[1]!Expense_Data[#Data],14,0)</f>
        <v>cameran.chamblee@tidalwaveautospa.com</v>
      </c>
      <c r="K319" s="68">
        <v>45292</v>
      </c>
      <c r="L319" s="65"/>
      <c r="M319" s="65"/>
      <c r="N319" s="65"/>
      <c r="O319" s="65"/>
    </row>
    <row r="320" spans="1:15" hidden="1" x14ac:dyDescent="0.25">
      <c r="A320" s="61" t="s">
        <v>136</v>
      </c>
      <c r="B320" s="61" t="s">
        <v>137</v>
      </c>
      <c r="C320" s="69">
        <v>1654.89</v>
      </c>
      <c r="D320" s="66">
        <v>45142</v>
      </c>
      <c r="E320" s="61" t="s">
        <v>71</v>
      </c>
      <c r="F320" s="61"/>
      <c r="G320" s="61" t="str">
        <f>VLOOKUP(Corrections[[#This Row],[Employee]],'[1]Management Hierarchy Report'!$A$2:$C$3607, 3, 0)</f>
        <v>Coty Stevens</v>
      </c>
      <c r="H320" s="61" t="s">
        <v>77</v>
      </c>
      <c r="I320" s="61" t="s">
        <v>70</v>
      </c>
      <c r="J320" s="67" t="str">
        <f>VLOOKUP(Corrections[[#This Row],[Employee]],[1]!Expense_Data[#Data],14,0)</f>
        <v>cameran.chamblee@tidalwaveautospa.com</v>
      </c>
      <c r="K320" s="68">
        <v>45292</v>
      </c>
      <c r="L320" s="65"/>
      <c r="M320" s="65"/>
      <c r="N320" s="65"/>
      <c r="O320" s="65"/>
    </row>
    <row r="321" spans="1:15" hidden="1" x14ac:dyDescent="0.25">
      <c r="A321" s="61" t="s">
        <v>136</v>
      </c>
      <c r="B321" s="61" t="s">
        <v>137</v>
      </c>
      <c r="C321" s="69">
        <v>1654.89</v>
      </c>
      <c r="D321" s="66">
        <v>45142</v>
      </c>
      <c r="E321" s="61" t="s">
        <v>71</v>
      </c>
      <c r="F321" s="61"/>
      <c r="G321" s="61" t="str">
        <f>VLOOKUP(Corrections[[#This Row],[Employee]],'[1]Management Hierarchy Report'!$A$2:$C$3607, 3, 0)</f>
        <v>Coty Stevens</v>
      </c>
      <c r="H321" s="61" t="s">
        <v>77</v>
      </c>
      <c r="I321" s="61" t="s">
        <v>70</v>
      </c>
      <c r="J321" s="67" t="str">
        <f>VLOOKUP(Corrections[[#This Row],[Employee]],[1]!Expense_Data[#Data],14,0)</f>
        <v>cameran.chamblee@tidalwaveautospa.com</v>
      </c>
      <c r="K321" s="68">
        <v>45292</v>
      </c>
      <c r="L321" s="65"/>
      <c r="M321" s="65"/>
      <c r="N321" s="65"/>
      <c r="O321" s="65"/>
    </row>
    <row r="322" spans="1:15" hidden="1" x14ac:dyDescent="0.25">
      <c r="A322" s="61" t="s">
        <v>136</v>
      </c>
      <c r="B322" s="61" t="s">
        <v>137</v>
      </c>
      <c r="C322" s="69">
        <v>1721.31</v>
      </c>
      <c r="D322" s="66">
        <v>45155</v>
      </c>
      <c r="E322" s="61" t="s">
        <v>71</v>
      </c>
      <c r="F322" s="61"/>
      <c r="G322" s="61" t="str">
        <f>VLOOKUP(Corrections[[#This Row],[Employee]],'[1]Management Hierarchy Report'!$A$2:$C$3607, 3, 0)</f>
        <v>Coty Stevens</v>
      </c>
      <c r="H322" s="61" t="s">
        <v>77</v>
      </c>
      <c r="I322" s="61" t="s">
        <v>70</v>
      </c>
      <c r="J322" s="67" t="str">
        <f>VLOOKUP(Corrections[[#This Row],[Employee]],[1]!Expense_Data[#Data],14,0)</f>
        <v>cameran.chamblee@tidalwaveautospa.com</v>
      </c>
      <c r="K322" s="68">
        <v>45292</v>
      </c>
      <c r="L322" s="65"/>
      <c r="M322" s="65"/>
      <c r="N322" s="65"/>
      <c r="O322" s="65"/>
    </row>
    <row r="323" spans="1:15" hidden="1" x14ac:dyDescent="0.25">
      <c r="A323" s="61" t="s">
        <v>136</v>
      </c>
      <c r="B323" s="61" t="s">
        <v>137</v>
      </c>
      <c r="C323" s="69">
        <v>1721.31</v>
      </c>
      <c r="D323" s="66">
        <v>45155</v>
      </c>
      <c r="E323" s="61" t="s">
        <v>71</v>
      </c>
      <c r="F323" s="61"/>
      <c r="G323" s="61" t="str">
        <f>VLOOKUP(Corrections[[#This Row],[Employee]],'[1]Management Hierarchy Report'!$A$2:$C$3607, 3, 0)</f>
        <v>Coty Stevens</v>
      </c>
      <c r="H323" s="61" t="s">
        <v>77</v>
      </c>
      <c r="I323" s="61" t="s">
        <v>70</v>
      </c>
      <c r="J323" s="67" t="str">
        <f>VLOOKUP(Corrections[[#This Row],[Employee]],[1]!Expense_Data[#Data],14,0)</f>
        <v>cameran.chamblee@tidalwaveautospa.com</v>
      </c>
      <c r="K323" s="68">
        <v>45292</v>
      </c>
      <c r="L323" s="65"/>
      <c r="M323" s="65"/>
      <c r="N323" s="65"/>
      <c r="O323" s="65"/>
    </row>
    <row r="324" spans="1:15" hidden="1" x14ac:dyDescent="0.25">
      <c r="A324" s="61" t="s">
        <v>136</v>
      </c>
      <c r="B324" s="61" t="s">
        <v>137</v>
      </c>
      <c r="C324" s="69">
        <v>1721.31</v>
      </c>
      <c r="D324" s="66">
        <v>45155</v>
      </c>
      <c r="E324" s="61" t="s">
        <v>71</v>
      </c>
      <c r="F324" s="61"/>
      <c r="G324" s="61" t="str">
        <f>VLOOKUP(Corrections[[#This Row],[Employee]],'[1]Management Hierarchy Report'!$A$2:$C$3607, 3, 0)</f>
        <v>Coty Stevens</v>
      </c>
      <c r="H324" s="61" t="s">
        <v>77</v>
      </c>
      <c r="I324" s="61" t="s">
        <v>70</v>
      </c>
      <c r="J324" s="67" t="str">
        <f>VLOOKUP(Corrections[[#This Row],[Employee]],[1]!Expense_Data[#Data],14,0)</f>
        <v>cameran.chamblee@tidalwaveautospa.com</v>
      </c>
      <c r="K324" s="68">
        <v>45292</v>
      </c>
      <c r="L324" s="65"/>
      <c r="M324" s="65"/>
      <c r="N324" s="65"/>
      <c r="O324" s="65"/>
    </row>
    <row r="325" spans="1:15" hidden="1" x14ac:dyDescent="0.25">
      <c r="A325" s="61" t="s">
        <v>136</v>
      </c>
      <c r="B325" s="61" t="s">
        <v>137</v>
      </c>
      <c r="C325" s="69">
        <v>1721.31</v>
      </c>
      <c r="D325" s="66">
        <v>45155</v>
      </c>
      <c r="E325" s="61" t="s">
        <v>71</v>
      </c>
      <c r="F325" s="61"/>
      <c r="G325" s="61" t="str">
        <f>VLOOKUP(Corrections[[#This Row],[Employee]],'[1]Management Hierarchy Report'!$A$2:$C$3607, 3, 0)</f>
        <v>Coty Stevens</v>
      </c>
      <c r="H325" s="61" t="s">
        <v>77</v>
      </c>
      <c r="I325" s="61" t="s">
        <v>70</v>
      </c>
      <c r="J325" s="67" t="str">
        <f>VLOOKUP(Corrections[[#This Row],[Employee]],[1]!Expense_Data[#Data],14,0)</f>
        <v>cameran.chamblee@tidalwaveautospa.com</v>
      </c>
      <c r="K325" s="68">
        <v>45292</v>
      </c>
      <c r="L325" s="65"/>
      <c r="M325" s="65"/>
      <c r="N325" s="65"/>
      <c r="O325" s="65"/>
    </row>
    <row r="326" spans="1:15" hidden="1" x14ac:dyDescent="0.25">
      <c r="A326" s="61" t="s">
        <v>136</v>
      </c>
      <c r="B326" s="61" t="s">
        <v>137</v>
      </c>
      <c r="C326" s="69">
        <v>1721.31</v>
      </c>
      <c r="D326" s="66">
        <v>45155</v>
      </c>
      <c r="E326" s="61" t="s">
        <v>71</v>
      </c>
      <c r="F326" s="61"/>
      <c r="G326" s="61" t="str">
        <f>VLOOKUP(Corrections[[#This Row],[Employee]],'[1]Management Hierarchy Report'!$A$2:$C$3607, 3, 0)</f>
        <v>Coty Stevens</v>
      </c>
      <c r="H326" s="61" t="s">
        <v>77</v>
      </c>
      <c r="I326" s="61" t="s">
        <v>70</v>
      </c>
      <c r="J326" s="67" t="str">
        <f>VLOOKUP(Corrections[[#This Row],[Employee]],[1]!Expense_Data[#Data],14,0)</f>
        <v>cameran.chamblee@tidalwaveautospa.com</v>
      </c>
      <c r="K326" s="68">
        <v>45292</v>
      </c>
      <c r="L326" s="65"/>
      <c r="M326" s="65"/>
      <c r="N326" s="65"/>
      <c r="O326" s="65"/>
    </row>
    <row r="327" spans="1:15" hidden="1" x14ac:dyDescent="0.25">
      <c r="A327" s="61" t="s">
        <v>136</v>
      </c>
      <c r="B327" s="61" t="s">
        <v>137</v>
      </c>
      <c r="C327" s="69">
        <v>1721.31</v>
      </c>
      <c r="D327" s="66">
        <v>45155</v>
      </c>
      <c r="E327" s="66" t="s">
        <v>71</v>
      </c>
      <c r="F327" s="61"/>
      <c r="G327" s="61" t="str">
        <f>VLOOKUP(Corrections[[#This Row],[Employee]],'[1]Management Hierarchy Report'!$A$2:$C$3607, 3, 0)</f>
        <v>Coty Stevens</v>
      </c>
      <c r="H327" s="61" t="s">
        <v>77</v>
      </c>
      <c r="I327" s="61" t="s">
        <v>70</v>
      </c>
      <c r="J327" s="67" t="str">
        <f>VLOOKUP(Corrections[[#This Row],[Employee]],[1]!Expense_Data[#Data],14,0)</f>
        <v>cameran.chamblee@tidalwaveautospa.com</v>
      </c>
      <c r="K327" s="68">
        <v>45292</v>
      </c>
      <c r="L327" s="65"/>
      <c r="M327" s="65"/>
      <c r="N327" s="65"/>
      <c r="O327" s="65"/>
    </row>
    <row r="328" spans="1:15" hidden="1" x14ac:dyDescent="0.25">
      <c r="A328" s="61" t="s">
        <v>136</v>
      </c>
      <c r="B328" s="61" t="s">
        <v>137</v>
      </c>
      <c r="C328" s="69">
        <v>156.38</v>
      </c>
      <c r="D328" s="66">
        <v>45156</v>
      </c>
      <c r="E328" s="61" t="s">
        <v>71</v>
      </c>
      <c r="F328" s="61"/>
      <c r="G328" s="61" t="str">
        <f>VLOOKUP(Corrections[[#This Row],[Employee]],'[1]Management Hierarchy Report'!$A$2:$C$3607, 3, 0)</f>
        <v>Coty Stevens</v>
      </c>
      <c r="H328" s="61" t="s">
        <v>77</v>
      </c>
      <c r="I328" s="61" t="s">
        <v>70</v>
      </c>
      <c r="J328" s="67" t="str">
        <f>VLOOKUP(Corrections[[#This Row],[Employee]],[1]!Expense_Data[#Data],14,0)</f>
        <v>cameran.chamblee@tidalwaveautospa.com</v>
      </c>
      <c r="K328" s="68">
        <v>45292</v>
      </c>
      <c r="L328" s="65"/>
      <c r="M328" s="65"/>
      <c r="N328" s="65"/>
      <c r="O328" s="65"/>
    </row>
    <row r="329" spans="1:15" hidden="1" x14ac:dyDescent="0.25">
      <c r="A329" s="61" t="s">
        <v>136</v>
      </c>
      <c r="B329" s="61" t="s">
        <v>215</v>
      </c>
      <c r="C329" s="50">
        <v>1661.31</v>
      </c>
      <c r="D329" s="66">
        <v>45169</v>
      </c>
      <c r="E329" s="61" t="s">
        <v>71</v>
      </c>
      <c r="F329" s="61"/>
      <c r="G329" s="61" t="str">
        <f>VLOOKUP(Corrections[[#This Row],[Employee]],'[1]Management Hierarchy Report'!$A$2:$C$3607, 3, 0)</f>
        <v>Coty Stevens</v>
      </c>
      <c r="H329" s="61" t="s">
        <v>77</v>
      </c>
      <c r="I329" s="61" t="s">
        <v>70</v>
      </c>
      <c r="J329" s="67" t="str">
        <f>VLOOKUP(Corrections[[#This Row],[Employee]],[1]!Expense_Data[#Data],14,0)</f>
        <v>cameran.chamblee@tidalwaveautospa.com</v>
      </c>
      <c r="K329" s="68">
        <v>45292</v>
      </c>
      <c r="L329" s="65"/>
      <c r="M329" s="65"/>
      <c r="N329" s="65"/>
      <c r="O329" s="65"/>
    </row>
    <row r="330" spans="1:15" hidden="1" x14ac:dyDescent="0.25">
      <c r="A330" s="61" t="s">
        <v>136</v>
      </c>
      <c r="B330" s="61" t="s">
        <v>215</v>
      </c>
      <c r="C330" s="69" t="s">
        <v>217</v>
      </c>
      <c r="D330" s="66">
        <v>45190</v>
      </c>
      <c r="E330" s="61" t="s">
        <v>81</v>
      </c>
      <c r="F330" s="61"/>
      <c r="G330" s="61" t="str">
        <f>VLOOKUP(Corrections[[#This Row],[Employee]],'[1]Management Hierarchy Report'!$A$2:$C$3607, 3, 0)</f>
        <v>Coty Stevens</v>
      </c>
      <c r="H330" s="61" t="s">
        <v>77</v>
      </c>
      <c r="I330" s="61" t="s">
        <v>70</v>
      </c>
      <c r="J330" s="67" t="str">
        <f>VLOOKUP(Corrections[[#This Row],[Employee]],[1]!Expense_Data[#Data],14,0)</f>
        <v>cameran.chamblee@tidalwaveautospa.com</v>
      </c>
      <c r="K330" s="68">
        <v>45292</v>
      </c>
      <c r="L330" s="65"/>
      <c r="M330" s="65"/>
      <c r="N330" s="65"/>
      <c r="O330" s="65"/>
    </row>
    <row r="331" spans="1:15" hidden="1" x14ac:dyDescent="0.25">
      <c r="A331" s="61" t="s">
        <v>136</v>
      </c>
      <c r="B331" s="61" t="s">
        <v>215</v>
      </c>
      <c r="C331" s="69" t="s">
        <v>216</v>
      </c>
      <c r="D331" s="66">
        <v>45190</v>
      </c>
      <c r="E331" s="61" t="s">
        <v>106</v>
      </c>
      <c r="F331" s="61"/>
      <c r="G331" s="61" t="str">
        <f>VLOOKUP(Corrections[[#This Row],[Employee]],'[1]Management Hierarchy Report'!$A$2:$C$3607, 3, 0)</f>
        <v>Coty Stevens</v>
      </c>
      <c r="H331" s="61" t="s">
        <v>77</v>
      </c>
      <c r="I331" s="61" t="s">
        <v>70</v>
      </c>
      <c r="J331" s="67" t="str">
        <f>VLOOKUP(Corrections[[#This Row],[Employee]],[1]!Expense_Data[#Data],14,0)</f>
        <v>cameran.chamblee@tidalwaveautospa.com</v>
      </c>
      <c r="K331" s="68">
        <v>45292</v>
      </c>
      <c r="L331" s="65"/>
      <c r="M331" s="65"/>
      <c r="N331" s="65"/>
      <c r="O331" s="65"/>
    </row>
    <row r="332" spans="1:15" hidden="1" x14ac:dyDescent="0.25">
      <c r="A332" s="61" t="s">
        <v>136</v>
      </c>
      <c r="B332" s="61" t="s">
        <v>218</v>
      </c>
      <c r="C332" s="50">
        <v>107.23</v>
      </c>
      <c r="D332" s="66">
        <v>45183</v>
      </c>
      <c r="E332" s="61" t="s">
        <v>71</v>
      </c>
      <c r="F332" s="61"/>
      <c r="G332" s="61" t="str">
        <f>VLOOKUP(Corrections[[#This Row],[Employee]],'[1]Management Hierarchy Report'!$A$2:$C$3607, 3, 0)</f>
        <v>Coty Stevens</v>
      </c>
      <c r="H332" s="61" t="s">
        <v>77</v>
      </c>
      <c r="I332" s="61" t="s">
        <v>70</v>
      </c>
      <c r="J332" s="67" t="str">
        <f>VLOOKUP(Corrections[[#This Row],[Employee]],[1]!Expense_Data[#Data],14,0)</f>
        <v>cameran.chamblee@tidalwaveautospa.com</v>
      </c>
      <c r="K332" s="68">
        <v>45292</v>
      </c>
      <c r="L332" s="65"/>
      <c r="M332" s="65"/>
      <c r="N332" s="65"/>
      <c r="O332" s="65"/>
    </row>
    <row r="333" spans="1:15" hidden="1" x14ac:dyDescent="0.25">
      <c r="A333" s="61" t="s">
        <v>136</v>
      </c>
      <c r="B333" s="61" t="s">
        <v>13061</v>
      </c>
      <c r="C333" s="50">
        <v>51.96</v>
      </c>
      <c r="D333" s="52">
        <v>45461</v>
      </c>
      <c r="E333" s="66" t="s">
        <v>13030</v>
      </c>
      <c r="F333" s="61"/>
      <c r="G333" s="61" t="str">
        <f>VLOOKUP(Corrections[[#This Row],[Employee]],'[1]Management Hierarchy Report'!$A$2:$C$3607, 3, 0)</f>
        <v>Coty Stevens</v>
      </c>
      <c r="H333" s="61" t="s">
        <v>77</v>
      </c>
      <c r="I333" s="61" t="s">
        <v>70</v>
      </c>
      <c r="J333" s="61" t="str">
        <f>VLOOKUP(Corrections[[#This Row],[Employee]],[1]!Expense_Data[#Data],14,0)</f>
        <v>cameran.chamblee@tidalwaveautospa.com</v>
      </c>
      <c r="K333" s="68">
        <v>45292</v>
      </c>
      <c r="L333" s="65"/>
      <c r="M333" s="65"/>
      <c r="N333" s="65"/>
      <c r="O333" s="65"/>
    </row>
    <row r="334" spans="1:15" hidden="1" x14ac:dyDescent="0.25">
      <c r="A334" s="61" t="s">
        <v>7432</v>
      </c>
      <c r="B334" s="61" t="s">
        <v>13062</v>
      </c>
      <c r="C334" s="50">
        <v>16.920000000000002</v>
      </c>
      <c r="D334" s="52">
        <v>45482</v>
      </c>
      <c r="E334" s="66" t="s">
        <v>521</v>
      </c>
      <c r="F334" s="61"/>
      <c r="G334" s="61" t="str">
        <f>VLOOKUP(Corrections[[#This Row],[Employee]],'[1]Management Hierarchy Report'!$A$2:$C$3607, 3, 0)</f>
        <v>Joe Chavez</v>
      </c>
      <c r="H334" s="61" t="s">
        <v>77</v>
      </c>
      <c r="I334" s="61" t="s">
        <v>70</v>
      </c>
      <c r="J334" s="61" t="str">
        <f>VLOOKUP(Corrections[[#This Row],[Employee]],[1]!Expense_Data[#Data],14,0)</f>
        <v>carl.woessner@tidalwaveautospa.com</v>
      </c>
      <c r="K334" s="68">
        <v>45292</v>
      </c>
      <c r="L334" s="65"/>
      <c r="M334" s="65"/>
      <c r="N334" s="65"/>
      <c r="O334" s="65"/>
    </row>
    <row r="335" spans="1:15" hidden="1" x14ac:dyDescent="0.25">
      <c r="A335" s="61" t="s">
        <v>410</v>
      </c>
      <c r="B335" s="61" t="s">
        <v>560</v>
      </c>
      <c r="C335" s="50">
        <v>594.88</v>
      </c>
      <c r="D335" s="66">
        <v>45246</v>
      </c>
      <c r="E335" s="61" t="s">
        <v>176</v>
      </c>
      <c r="F335" s="61"/>
      <c r="G335" s="61" t="str">
        <f>VLOOKUP(Corrections[[#This Row],[Employee]],'[1]Management Hierarchy Report'!$A$2:$C$3607, 3, 0)</f>
        <v>Andrew Strevel</v>
      </c>
      <c r="H335" s="61" t="s">
        <v>77</v>
      </c>
      <c r="I335" s="61" t="s">
        <v>70</v>
      </c>
      <c r="J335" s="67" t="str">
        <f>VLOOKUP(Corrections[[#This Row],[Employee]],[1]!Expense_Data[#Data],14,0)</f>
        <v>SL302@tidalwaveautospa.com</v>
      </c>
      <c r="K335" s="68">
        <v>45292</v>
      </c>
      <c r="L335" s="65"/>
      <c r="M335" s="65"/>
      <c r="N335" s="65"/>
      <c r="O335" s="65"/>
    </row>
    <row r="336" spans="1:15" hidden="1" x14ac:dyDescent="0.25">
      <c r="A336" s="61" t="s">
        <v>410</v>
      </c>
      <c r="B336" s="61" t="s">
        <v>560</v>
      </c>
      <c r="C336" s="69">
        <v>152.11000000000001</v>
      </c>
      <c r="D336" s="66">
        <v>45257</v>
      </c>
      <c r="E336" s="61" t="s">
        <v>176</v>
      </c>
      <c r="F336" s="61"/>
      <c r="G336" s="61" t="str">
        <f>VLOOKUP(Corrections[[#This Row],[Employee]],'[1]Management Hierarchy Report'!$A$2:$C$3607, 3, 0)</f>
        <v>Andrew Strevel</v>
      </c>
      <c r="H336" s="61" t="s">
        <v>77</v>
      </c>
      <c r="I336" s="61" t="s">
        <v>70</v>
      </c>
      <c r="J336" s="67" t="str">
        <f>VLOOKUP(Corrections[[#This Row],[Employee]],[1]!Expense_Data[#Data],14,0)</f>
        <v>SL302@tidalwaveautospa.com</v>
      </c>
      <c r="K336" s="68">
        <v>45292</v>
      </c>
      <c r="L336" s="65"/>
      <c r="M336" s="65"/>
      <c r="N336" s="65"/>
      <c r="O336" s="65"/>
    </row>
    <row r="337" spans="1:15" hidden="1" x14ac:dyDescent="0.25">
      <c r="A337" s="61" t="s">
        <v>410</v>
      </c>
      <c r="B337" s="61" t="s">
        <v>560</v>
      </c>
      <c r="C337" s="50">
        <v>152.11000000000001</v>
      </c>
      <c r="D337" s="66">
        <v>45623</v>
      </c>
      <c r="E337" s="61" t="s">
        <v>176</v>
      </c>
      <c r="F337" s="61"/>
      <c r="G337" s="61" t="str">
        <f>VLOOKUP(Corrections[[#This Row],[Employee]],'[1]Management Hierarchy Report'!$A$2:$C$3607, 3, 0)</f>
        <v>Andrew Strevel</v>
      </c>
      <c r="H337" s="61" t="e">
        <f>IF(#REF!&gt;=20,"Sent Back", "Removed")</f>
        <v>#REF!</v>
      </c>
      <c r="I337" s="61" t="s">
        <v>70</v>
      </c>
      <c r="J337" s="67" t="str">
        <f>VLOOKUP(Corrections[[#This Row],[Employee]],[1]!Expense_Data[#Data],14,0)</f>
        <v>SL302@tidalwaveautospa.com</v>
      </c>
      <c r="K337" s="68">
        <v>45292</v>
      </c>
      <c r="L337" s="65"/>
      <c r="M337" s="65"/>
      <c r="N337" s="65"/>
      <c r="O337" s="65"/>
    </row>
    <row r="338" spans="1:15" hidden="1" x14ac:dyDescent="0.25">
      <c r="A338" s="61" t="s">
        <v>410</v>
      </c>
      <c r="B338" s="61" t="s">
        <v>411</v>
      </c>
      <c r="C338" s="50">
        <v>142.86000000000001</v>
      </c>
      <c r="D338" s="66">
        <v>45259</v>
      </c>
      <c r="E338" s="61" t="s">
        <v>71</v>
      </c>
      <c r="F338" s="61"/>
      <c r="G338" s="61" t="str">
        <f>VLOOKUP(Corrections[[#This Row],[Employee]],'[1]Management Hierarchy Report'!$A$2:$C$3607, 3, 0)</f>
        <v>Andrew Strevel</v>
      </c>
      <c r="H338" s="61" t="s">
        <v>77</v>
      </c>
      <c r="I338" s="61" t="s">
        <v>70</v>
      </c>
      <c r="J338" s="67" t="str">
        <f>VLOOKUP(Corrections[[#This Row],[Employee]],[1]!Expense_Data[#Data],14,0)</f>
        <v>SL302@tidalwaveautospa.com</v>
      </c>
      <c r="K338" s="68">
        <v>45292</v>
      </c>
      <c r="L338" s="65"/>
      <c r="M338" s="65"/>
      <c r="N338" s="65"/>
      <c r="O338" s="65"/>
    </row>
    <row r="339" spans="1:15" hidden="1" x14ac:dyDescent="0.25">
      <c r="A339" s="61" t="s">
        <v>410</v>
      </c>
      <c r="B339" s="61" t="s">
        <v>517</v>
      </c>
      <c r="C339" s="50">
        <v>1783.6</v>
      </c>
      <c r="D339" s="66">
        <v>45299</v>
      </c>
      <c r="E339" s="61" t="s">
        <v>176</v>
      </c>
      <c r="F339" s="61"/>
      <c r="G339" s="61" t="str">
        <f>VLOOKUP(Corrections[[#This Row],[Employee]],'[1]Management Hierarchy Report'!$A$2:$C$3607, 3, 0)</f>
        <v>Andrew Strevel</v>
      </c>
      <c r="H339" s="61" t="e">
        <f>IF(#REF!&gt;=20,"Sent Back", "Removed")</f>
        <v>#REF!</v>
      </c>
      <c r="I339" s="61" t="s">
        <v>70</v>
      </c>
      <c r="J339" s="67" t="str">
        <f>VLOOKUP(Corrections[[#This Row],[Employee]],[1]!Expense_Data[#Data],14,0)</f>
        <v>SL302@tidalwaveautospa.com</v>
      </c>
      <c r="K339" s="68">
        <v>45292</v>
      </c>
      <c r="L339" s="65"/>
      <c r="M339" s="65"/>
      <c r="N339" s="65"/>
      <c r="O339" s="65"/>
    </row>
    <row r="340" spans="1:15" hidden="1" x14ac:dyDescent="0.25">
      <c r="A340" s="61" t="s">
        <v>410</v>
      </c>
      <c r="B340" s="61" t="s">
        <v>571</v>
      </c>
      <c r="C340" s="50">
        <v>100.12</v>
      </c>
      <c r="D340" s="66">
        <v>45345</v>
      </c>
      <c r="E340" s="61" t="s">
        <v>176</v>
      </c>
      <c r="F340" s="61"/>
      <c r="G340" s="61" t="str">
        <f>VLOOKUP(Corrections[[#This Row],[Employee]],'[1]Management Hierarchy Report'!$A$2:$C$3607, 3, 0)</f>
        <v>Andrew Strevel</v>
      </c>
      <c r="H340" s="61" t="e">
        <f>IF(#REF!&gt;=20,"Sent Back", "Removed")</f>
        <v>#REF!</v>
      </c>
      <c r="I340" s="61" t="s">
        <v>70</v>
      </c>
      <c r="J340" s="67" t="str">
        <f>VLOOKUP(Corrections[[#This Row],[Employee]],[1]!Expense_Data[#Data],14,0)</f>
        <v>SL302@tidalwaveautospa.com</v>
      </c>
      <c r="K340" s="68">
        <v>45292</v>
      </c>
      <c r="L340" s="65"/>
      <c r="M340" s="65"/>
      <c r="N340" s="65"/>
      <c r="O340" s="65"/>
    </row>
    <row r="341" spans="1:15" hidden="1" x14ac:dyDescent="0.25">
      <c r="A341" s="61" t="s">
        <v>410</v>
      </c>
      <c r="B341" s="61" t="s">
        <v>571</v>
      </c>
      <c r="C341" s="50">
        <v>100.12</v>
      </c>
      <c r="D341" s="66">
        <v>45345</v>
      </c>
      <c r="E341" s="61" t="s">
        <v>176</v>
      </c>
      <c r="F341" s="61"/>
      <c r="G341" s="61" t="str">
        <f>VLOOKUP(Corrections[[#This Row],[Employee]],'[1]Management Hierarchy Report'!$A$2:$C$3607, 3, 0)</f>
        <v>Andrew Strevel</v>
      </c>
      <c r="H341" s="61" t="e">
        <f>IF(#REF!&gt;=20,"Sent Back", "Removed")</f>
        <v>#REF!</v>
      </c>
      <c r="I341" s="61" t="s">
        <v>70</v>
      </c>
      <c r="J341" s="67" t="str">
        <f>VLOOKUP(Corrections[[#This Row],[Employee]],[1]!Expense_Data[#Data],14,0)</f>
        <v>SL302@tidalwaveautospa.com</v>
      </c>
      <c r="K341" s="68">
        <v>45292</v>
      </c>
      <c r="L341" s="65"/>
      <c r="M341" s="65"/>
      <c r="N341" s="65"/>
      <c r="O341" s="65"/>
    </row>
    <row r="342" spans="1:15" hidden="1" x14ac:dyDescent="0.25">
      <c r="A342" s="61" t="s">
        <v>410</v>
      </c>
      <c r="B342" s="61" t="s">
        <v>571</v>
      </c>
      <c r="C342" s="50">
        <v>100.12</v>
      </c>
      <c r="D342" s="66">
        <v>45345</v>
      </c>
      <c r="E342" s="61" t="s">
        <v>176</v>
      </c>
      <c r="F342" s="61"/>
      <c r="G342" s="61" t="str">
        <f>VLOOKUP(Corrections[[#This Row],[Employee]],'[1]Management Hierarchy Report'!$A$2:$C$3607, 3, 0)</f>
        <v>Andrew Strevel</v>
      </c>
      <c r="H342" s="61" t="e">
        <f>IF(#REF!&gt;=0.2,"Sent Back", "Removed")</f>
        <v>#REF!</v>
      </c>
      <c r="I342" s="61" t="s">
        <v>70</v>
      </c>
      <c r="J342" s="61" t="str">
        <f>VLOOKUP(Corrections[[#This Row],[Employee]],[1]!Expense_Data[#Data],14,0)</f>
        <v>SL302@tidalwaveautospa.com</v>
      </c>
      <c r="K342" s="68">
        <v>45292</v>
      </c>
      <c r="L342" s="65"/>
      <c r="M342" s="65"/>
      <c r="N342" s="65"/>
      <c r="O342" s="65"/>
    </row>
    <row r="343" spans="1:15" hidden="1" x14ac:dyDescent="0.25">
      <c r="A343" s="61" t="s">
        <v>410</v>
      </c>
      <c r="B343" s="61" t="s">
        <v>602</v>
      </c>
      <c r="C343" s="50">
        <v>111.24</v>
      </c>
      <c r="D343" s="66">
        <v>45373</v>
      </c>
      <c r="E343" s="61" t="s">
        <v>71</v>
      </c>
      <c r="F343" s="61"/>
      <c r="G343" s="61" t="str">
        <f>VLOOKUP(Corrections[[#This Row],[Employee]],'[1]Management Hierarchy Report'!$A$2:$C$3607, 3, 0)</f>
        <v>Andrew Strevel</v>
      </c>
      <c r="H343" s="61" t="e">
        <f>IF(#REF!&gt;=20,"Sent Back", "Removed")</f>
        <v>#REF!</v>
      </c>
      <c r="I343" s="61" t="s">
        <v>70</v>
      </c>
      <c r="J343" s="67" t="str">
        <f>VLOOKUP(Corrections[[#This Row],[Employee]],[1]!Expense_Data[#Data],14,0)</f>
        <v>SL302@tidalwaveautospa.com</v>
      </c>
      <c r="K343" s="68">
        <v>45292</v>
      </c>
      <c r="L343" s="65"/>
      <c r="M343" s="65"/>
      <c r="N343" s="65"/>
      <c r="O343" s="65"/>
    </row>
    <row r="344" spans="1:15" hidden="1" x14ac:dyDescent="0.25">
      <c r="A344" s="61" t="s">
        <v>410</v>
      </c>
      <c r="B344" s="61" t="s">
        <v>602</v>
      </c>
      <c r="C344" s="50">
        <v>111.24</v>
      </c>
      <c r="D344" s="66">
        <v>45373</v>
      </c>
      <c r="E344" s="61" t="s">
        <v>71</v>
      </c>
      <c r="F344" s="61"/>
      <c r="G344" s="61" t="str">
        <f>VLOOKUP(Corrections[[#This Row],[Employee]],'[1]Management Hierarchy Report'!$A$2:$C$3607, 3, 0)</f>
        <v>Andrew Strevel</v>
      </c>
      <c r="H344" s="61" t="e">
        <f>IF(#REF!&gt;=0.2,"Sent Back", "Removed")</f>
        <v>#REF!</v>
      </c>
      <c r="I344" s="61" t="s">
        <v>70</v>
      </c>
      <c r="J344" s="61" t="str">
        <f>VLOOKUP(Corrections[[#This Row],[Employee]],[1]!Expense_Data[#Data],14,0)</f>
        <v>SL302@tidalwaveautospa.com</v>
      </c>
      <c r="K344" s="68">
        <v>45292</v>
      </c>
      <c r="L344" s="65"/>
      <c r="M344" s="65"/>
      <c r="N344" s="65"/>
      <c r="O344" s="65"/>
    </row>
    <row r="345" spans="1:15" hidden="1" x14ac:dyDescent="0.25">
      <c r="A345" s="61" t="s">
        <v>410</v>
      </c>
      <c r="B345" s="61" t="s">
        <v>602</v>
      </c>
      <c r="C345" s="50">
        <v>111.24</v>
      </c>
      <c r="D345" s="66">
        <v>45434</v>
      </c>
      <c r="E345" s="61" t="s">
        <v>71</v>
      </c>
      <c r="F345" s="61"/>
      <c r="G345" s="61" t="str">
        <f>VLOOKUP(Corrections[[#This Row],[Employee]],'[1]Management Hierarchy Report'!$A$2:$C$3607, 3, 0)</f>
        <v>Andrew Strevel</v>
      </c>
      <c r="H345" s="61" t="s">
        <v>77</v>
      </c>
      <c r="I345" s="61" t="s">
        <v>70</v>
      </c>
      <c r="J345" s="61" t="str">
        <f>VLOOKUP(Corrections[[#This Row],[Employee]],[1]!Expense_Data[#Data],14,0)</f>
        <v>SL302@tidalwaveautospa.com</v>
      </c>
      <c r="K345" s="68">
        <v>45292</v>
      </c>
      <c r="L345" s="65"/>
      <c r="M345" s="65"/>
      <c r="N345" s="65"/>
      <c r="O345" s="65"/>
    </row>
    <row r="346" spans="1:15" hidden="1" x14ac:dyDescent="0.25">
      <c r="A346" s="61" t="s">
        <v>747</v>
      </c>
      <c r="B346" s="61" t="s">
        <v>748</v>
      </c>
      <c r="C346" s="50">
        <v>56.72</v>
      </c>
      <c r="D346" s="66">
        <v>45441</v>
      </c>
      <c r="E346" s="61" t="s">
        <v>71</v>
      </c>
      <c r="F346" s="61"/>
      <c r="G346" s="61" t="str">
        <f>VLOOKUP(Corrections[[#This Row],[Employee]],'[1]Management Hierarchy Report'!$A$2:$C$3607, 3, 0)</f>
        <v>Derek Schillinger</v>
      </c>
      <c r="H346" s="61" t="e">
        <f>IF(#REF!&gt;=0.2,"Sent Back", "Removed")</f>
        <v>#REF!</v>
      </c>
      <c r="I346" s="61" t="s">
        <v>70</v>
      </c>
      <c r="J346" s="67" t="str">
        <f>VLOOKUP(Corrections[[#This Row],[Employee]],[1]!Expense_Data[#Data],14,0)</f>
        <v>SL311@tidalwaveautospa.com</v>
      </c>
      <c r="K346" s="68">
        <v>45292</v>
      </c>
      <c r="L346" s="65"/>
      <c r="M346" s="65"/>
      <c r="N346" s="65"/>
      <c r="O346" s="65"/>
    </row>
    <row r="347" spans="1:15" hidden="1" x14ac:dyDescent="0.25">
      <c r="A347" s="61" t="s">
        <v>747</v>
      </c>
      <c r="B347" s="61" t="s">
        <v>774</v>
      </c>
      <c r="C347" s="50">
        <v>56.72</v>
      </c>
      <c r="D347" s="66">
        <v>45441</v>
      </c>
      <c r="E347" s="61" t="s">
        <v>71</v>
      </c>
      <c r="F347" s="61"/>
      <c r="G347" s="61" t="str">
        <f>VLOOKUP(Corrections[[#This Row],[Employee]],'[1]Management Hierarchy Report'!$A$2:$C$3607, 3, 0)</f>
        <v>Derek Schillinger</v>
      </c>
      <c r="H347" s="61" t="s">
        <v>69</v>
      </c>
      <c r="I347" s="61" t="s">
        <v>70</v>
      </c>
      <c r="J347" s="61" t="str">
        <f>VLOOKUP(Corrections[[#This Row],[Employee]],[1]!Expense_Data[#Data],14,0)</f>
        <v>SL311@tidalwaveautospa.com</v>
      </c>
      <c r="K347" s="68">
        <v>45292</v>
      </c>
      <c r="L347" s="65"/>
      <c r="M347" s="65"/>
      <c r="N347" s="65"/>
      <c r="O347" s="65"/>
    </row>
    <row r="348" spans="1:15" hidden="1" x14ac:dyDescent="0.25">
      <c r="A348" s="61" t="s">
        <v>747</v>
      </c>
      <c r="B348" s="61" t="s">
        <v>774</v>
      </c>
      <c r="C348" s="50">
        <v>253.51</v>
      </c>
      <c r="D348" s="66">
        <v>45447</v>
      </c>
      <c r="E348" s="61" t="s">
        <v>71</v>
      </c>
      <c r="F348" s="61"/>
      <c r="G348" s="61" t="str">
        <f>VLOOKUP(Corrections[[#This Row],[Employee]],'[1]Management Hierarchy Report'!$A$2:$C$3607, 3, 0)</f>
        <v>Derek Schillinger</v>
      </c>
      <c r="H348" s="61" t="e">
        <f>IF(#REF!&gt;=0.2,"Sent Back", "Removed")</f>
        <v>#REF!</v>
      </c>
      <c r="I348" s="61" t="s">
        <v>70</v>
      </c>
      <c r="J348" s="67" t="str">
        <f>VLOOKUP(Corrections[[#This Row],[Employee]],[1]!Expense_Data[#Data],14,0)</f>
        <v>SL311@tidalwaveautospa.com</v>
      </c>
      <c r="K348" s="68">
        <v>45292</v>
      </c>
      <c r="L348" s="65"/>
      <c r="M348" s="65"/>
      <c r="N348" s="65"/>
      <c r="O348" s="65"/>
    </row>
    <row r="349" spans="1:15" hidden="1" x14ac:dyDescent="0.25">
      <c r="A349" s="61" t="s">
        <v>747</v>
      </c>
      <c r="B349" s="61" t="s">
        <v>11602</v>
      </c>
      <c r="C349" s="50">
        <v>112.1</v>
      </c>
      <c r="D349" s="66">
        <v>45455</v>
      </c>
      <c r="E349" s="61" t="s">
        <v>71</v>
      </c>
      <c r="F349" s="61"/>
      <c r="G349" s="61" t="str">
        <f>VLOOKUP(Corrections[[#This Row],[Employee]],'[1]Management Hierarchy Report'!$A$2:$C$3607, 3, 0)</f>
        <v>Derek Schillinger</v>
      </c>
      <c r="H349" s="61" t="e">
        <f>IF(#REF!&gt;=0.2,"Sent Back", "Removed")</f>
        <v>#REF!</v>
      </c>
      <c r="I349" s="61" t="s">
        <v>70</v>
      </c>
      <c r="J349" s="61" t="str">
        <f>VLOOKUP(Corrections[[#This Row],[Employee]],[1]!Expense_Data[#Data],14,0)</f>
        <v>SL311@tidalwaveautospa.com</v>
      </c>
      <c r="K349" s="68">
        <v>45292</v>
      </c>
      <c r="L349" s="65"/>
      <c r="M349" s="65"/>
      <c r="N349" s="65"/>
      <c r="O349" s="65"/>
    </row>
    <row r="350" spans="1:15" hidden="1" x14ac:dyDescent="0.25">
      <c r="A350" s="61" t="s">
        <v>747</v>
      </c>
      <c r="B350" s="61" t="s">
        <v>11618</v>
      </c>
      <c r="C350" s="50">
        <v>226.46</v>
      </c>
      <c r="D350" s="66">
        <v>45462</v>
      </c>
      <c r="E350" s="61" t="s">
        <v>71</v>
      </c>
      <c r="F350" s="61"/>
      <c r="G350" s="61" t="str">
        <f>VLOOKUP(Corrections[[#This Row],[Employee]],'[1]Management Hierarchy Report'!$A$2:$C$3607, 3, 0)</f>
        <v>Derek Schillinger</v>
      </c>
      <c r="H350" s="61" t="s">
        <v>77</v>
      </c>
      <c r="I350" s="61" t="s">
        <v>70</v>
      </c>
      <c r="J350" s="61" t="str">
        <f>VLOOKUP(Corrections[[#This Row],[Employee]],[1]!Expense_Data[#Data],14,0)</f>
        <v>SL311@tidalwaveautospa.com</v>
      </c>
      <c r="K350" s="68">
        <v>45292</v>
      </c>
      <c r="L350" s="65"/>
      <c r="M350" s="65"/>
      <c r="N350" s="65"/>
      <c r="O350" s="65"/>
    </row>
    <row r="351" spans="1:15" hidden="1" x14ac:dyDescent="0.25">
      <c r="A351" s="61" t="s">
        <v>747</v>
      </c>
      <c r="B351" s="61" t="s">
        <v>11618</v>
      </c>
      <c r="C351" s="50">
        <v>67.349999999999994</v>
      </c>
      <c r="D351" s="66">
        <v>45466</v>
      </c>
      <c r="E351" s="61" t="s">
        <v>12979</v>
      </c>
      <c r="F351" s="61"/>
      <c r="G351" s="61" t="str">
        <f>VLOOKUP(Corrections[[#This Row],[Employee]],'[1]Management Hierarchy Report'!$A$2:$C$3607, 3, 0)</f>
        <v>Derek Schillinger</v>
      </c>
      <c r="H351" s="61" t="s">
        <v>69</v>
      </c>
      <c r="I351" s="61" t="s">
        <v>70</v>
      </c>
      <c r="J351" s="61" t="str">
        <f>VLOOKUP(Corrections[[#This Row],[Employee]],[1]!Expense_Data[#Data],14,0)</f>
        <v>SL311@tidalwaveautospa.com</v>
      </c>
      <c r="K351" s="68">
        <v>45292</v>
      </c>
      <c r="L351" s="65"/>
      <c r="M351" s="65"/>
      <c r="N351" s="65"/>
      <c r="O351" s="65"/>
    </row>
    <row r="352" spans="1:15" hidden="1" x14ac:dyDescent="0.25">
      <c r="A352" s="61" t="s">
        <v>747</v>
      </c>
      <c r="B352" s="61" t="s">
        <v>11618</v>
      </c>
      <c r="C352" s="69">
        <v>142.88</v>
      </c>
      <c r="D352" s="66">
        <v>45472</v>
      </c>
      <c r="E352" s="61" t="s">
        <v>71</v>
      </c>
      <c r="F352" s="61"/>
      <c r="G352" s="61" t="str">
        <f>VLOOKUP(Corrections[[#This Row],[Employee]],'[1]Management Hierarchy Report'!$A$2:$C$3607, 3, 0)</f>
        <v>Derek Schillinger</v>
      </c>
      <c r="H352" s="61" t="s">
        <v>77</v>
      </c>
      <c r="I352" s="61" t="s">
        <v>70</v>
      </c>
      <c r="J352" s="61" t="str">
        <f>VLOOKUP(Corrections[[#This Row],[Employee]],[1]!Expense_Data[#Data],14,0)</f>
        <v>SL311@tidalwaveautospa.com</v>
      </c>
      <c r="K352" s="68">
        <v>45292</v>
      </c>
      <c r="L352" s="65"/>
      <c r="M352" s="65"/>
      <c r="N352" s="65"/>
      <c r="O352" s="65"/>
    </row>
    <row r="353" spans="1:15" hidden="1" x14ac:dyDescent="0.25">
      <c r="A353" s="61" t="s">
        <v>747</v>
      </c>
      <c r="B353" s="61" t="s">
        <v>11618</v>
      </c>
      <c r="C353" s="69">
        <v>80.06</v>
      </c>
      <c r="D353" s="66">
        <v>45476</v>
      </c>
      <c r="E353" s="61" t="s">
        <v>71</v>
      </c>
      <c r="F353" s="61"/>
      <c r="G353" s="61" t="str">
        <f>VLOOKUP(Corrections[[#This Row],[Employee]],'[1]Management Hierarchy Report'!$A$2:$C$3607, 3, 0)</f>
        <v>Derek Schillinger</v>
      </c>
      <c r="H353" s="61" t="s">
        <v>77</v>
      </c>
      <c r="I353" s="61" t="s">
        <v>70</v>
      </c>
      <c r="J353" s="61" t="str">
        <f>VLOOKUP(Corrections[[#This Row],[Employee]],[1]!Expense_Data[#Data],14,0)</f>
        <v>SL311@tidalwaveautospa.com</v>
      </c>
      <c r="K353" s="68">
        <v>45292</v>
      </c>
      <c r="L353" s="65"/>
      <c r="M353" s="65"/>
      <c r="N353" s="65"/>
      <c r="O353" s="65"/>
    </row>
    <row r="354" spans="1:15" hidden="1" x14ac:dyDescent="0.25">
      <c r="A354" s="61" t="s">
        <v>747</v>
      </c>
      <c r="B354" s="61" t="s">
        <v>13003</v>
      </c>
      <c r="C354" s="50">
        <v>193.87</v>
      </c>
      <c r="D354" s="66">
        <v>45478</v>
      </c>
      <c r="E354" s="61" t="s">
        <v>13030</v>
      </c>
      <c r="F354" s="61"/>
      <c r="G354" s="61" t="str">
        <f>VLOOKUP(Corrections[[#This Row],[Employee]],'[1]Management Hierarchy Report'!$A$2:$C$3607, 3, 0)</f>
        <v>Derek Schillinger</v>
      </c>
      <c r="H354" s="61" t="s">
        <v>77</v>
      </c>
      <c r="I354" s="61" t="s">
        <v>70</v>
      </c>
      <c r="J354" s="61" t="str">
        <f>VLOOKUP(Corrections[[#This Row],[Employee]],[1]!Expense_Data[#Data],14,0)</f>
        <v>SL311@tidalwaveautospa.com</v>
      </c>
      <c r="K354" s="68">
        <v>45292</v>
      </c>
      <c r="L354" s="65"/>
      <c r="M354" s="65"/>
      <c r="N354" s="65"/>
      <c r="O354" s="65"/>
    </row>
    <row r="355" spans="1:15" hidden="1" x14ac:dyDescent="0.25">
      <c r="A355" s="61" t="s">
        <v>747</v>
      </c>
      <c r="B355" s="61" t="s">
        <v>13003</v>
      </c>
      <c r="C355" s="50">
        <v>29.75</v>
      </c>
      <c r="D355" s="66">
        <v>45484</v>
      </c>
      <c r="E355" s="61" t="s">
        <v>13030</v>
      </c>
      <c r="F355" s="61"/>
      <c r="G355" s="61" t="str">
        <f>VLOOKUP(Corrections[[#This Row],[Employee]],'[1]Management Hierarchy Report'!$A$2:$C$3607, 3, 0)</f>
        <v>Derek Schillinger</v>
      </c>
      <c r="H355" s="61" t="s">
        <v>77</v>
      </c>
      <c r="I355" s="61" t="s">
        <v>70</v>
      </c>
      <c r="J355" s="61" t="str">
        <f>VLOOKUP(Corrections[[#This Row],[Employee]],[1]!Expense_Data[#Data],14,0)</f>
        <v>SL311@tidalwaveautospa.com</v>
      </c>
      <c r="K355" s="68">
        <v>45292</v>
      </c>
      <c r="L355" s="65"/>
      <c r="M355" s="65"/>
      <c r="N355" s="65"/>
      <c r="O355" s="65"/>
    </row>
    <row r="356" spans="1:15" hidden="1" x14ac:dyDescent="0.25">
      <c r="A356" s="61" t="s">
        <v>747</v>
      </c>
      <c r="B356" s="61" t="s">
        <v>13003</v>
      </c>
      <c r="C356" s="50">
        <v>29.75</v>
      </c>
      <c r="D356" s="66">
        <v>45484</v>
      </c>
      <c r="E356" s="61" t="s">
        <v>13030</v>
      </c>
      <c r="F356" s="61"/>
      <c r="G356" s="61" t="str">
        <f>VLOOKUP(Corrections[[#This Row],[Employee]],'[1]Management Hierarchy Report'!$A$2:$C$3607, 3, 0)</f>
        <v>Derek Schillinger</v>
      </c>
      <c r="H356" s="48" t="s">
        <v>77</v>
      </c>
      <c r="I356" s="61" t="s">
        <v>70</v>
      </c>
      <c r="J356" s="61" t="str">
        <f>VLOOKUP(Corrections[[#This Row],[Employee]],[1]!Expense_Data[#Data],14,0)</f>
        <v>SL311@tidalwaveautospa.com</v>
      </c>
      <c r="K356" s="68">
        <v>45292</v>
      </c>
      <c r="L356" s="65"/>
      <c r="M356" s="65"/>
      <c r="N356" s="65"/>
      <c r="O356" s="65"/>
    </row>
    <row r="357" spans="1:15" hidden="1" x14ac:dyDescent="0.25">
      <c r="A357" s="61" t="s">
        <v>458</v>
      </c>
      <c r="B357" s="61" t="s">
        <v>459</v>
      </c>
      <c r="C357" s="50">
        <v>363.51</v>
      </c>
      <c r="D357" s="66">
        <v>45283</v>
      </c>
      <c r="E357" s="61" t="s">
        <v>71</v>
      </c>
      <c r="F357" s="61"/>
      <c r="G357" s="61" t="str">
        <f>VLOOKUP(Corrections[[#This Row],[Employee]],'[1]Management Hierarchy Report'!$A$2:$C$3607, 3, 0)</f>
        <v>Michael Donnelly</v>
      </c>
      <c r="H357" s="61" t="e">
        <f>IF(#REF!&gt;=20,"Sent Back", "Removed")</f>
        <v>#REF!</v>
      </c>
      <c r="I357" s="61" t="s">
        <v>70</v>
      </c>
      <c r="J357" s="67" t="str">
        <f>VLOOKUP(Corrections[[#This Row],[Employee]],[1]!Expense_Data[#Data],14,0)</f>
        <v>SL67@tidalwaveautospa.com</v>
      </c>
      <c r="K357" s="68">
        <v>45292</v>
      </c>
      <c r="L357" s="65"/>
      <c r="M357" s="65"/>
      <c r="N357" s="65"/>
      <c r="O357" s="65"/>
    </row>
    <row r="358" spans="1:15" hidden="1" x14ac:dyDescent="0.25">
      <c r="A358" s="61" t="s">
        <v>458</v>
      </c>
      <c r="B358" s="61" t="s">
        <v>832</v>
      </c>
      <c r="C358" s="50">
        <v>330.9</v>
      </c>
      <c r="D358" s="66">
        <v>45444</v>
      </c>
      <c r="E358" s="61" t="s">
        <v>71</v>
      </c>
      <c r="F358" s="61"/>
      <c r="G358" s="61" t="str">
        <f>VLOOKUP(Corrections[[#This Row],[Employee]],'[1]Management Hierarchy Report'!$A$2:$C$3607, 3, 0)</f>
        <v>Michael Donnelly</v>
      </c>
      <c r="H358" s="61" t="s">
        <v>69</v>
      </c>
      <c r="I358" s="61" t="s">
        <v>70</v>
      </c>
      <c r="J358" s="61" t="str">
        <f>VLOOKUP(Corrections[[#This Row],[Employee]],[1]!Expense_Data[#Data],14,0)</f>
        <v>SL67@tidalwaveautospa.com</v>
      </c>
      <c r="K358" s="68">
        <v>45292</v>
      </c>
      <c r="L358" s="65"/>
      <c r="M358" s="65"/>
      <c r="N358" s="65"/>
      <c r="O358" s="65"/>
    </row>
    <row r="359" spans="1:15" hidden="1" x14ac:dyDescent="0.25">
      <c r="A359" s="61" t="s">
        <v>458</v>
      </c>
      <c r="B359" s="61" t="s">
        <v>13005</v>
      </c>
      <c r="C359" s="50">
        <v>321.36</v>
      </c>
      <c r="D359" s="66">
        <v>45465</v>
      </c>
      <c r="E359" s="61" t="s">
        <v>13030</v>
      </c>
      <c r="F359" s="61"/>
      <c r="G359" s="61" t="str">
        <f>VLOOKUP(Corrections[[#This Row],[Employee]],'[1]Management Hierarchy Report'!$A$2:$C$3607, 3, 0)</f>
        <v>Michael Donnelly</v>
      </c>
      <c r="H359" s="61" t="s">
        <v>77</v>
      </c>
      <c r="I359" s="61" t="s">
        <v>70</v>
      </c>
      <c r="J359" s="61" t="str">
        <f>VLOOKUP(Corrections[[#This Row],[Employee]],[1]!Expense_Data[#Data],14,0)</f>
        <v>SL67@tidalwaveautospa.com</v>
      </c>
      <c r="K359" s="68">
        <v>45292</v>
      </c>
      <c r="L359" s="65"/>
      <c r="M359" s="65"/>
      <c r="N359" s="65"/>
      <c r="O359" s="65"/>
    </row>
    <row r="360" spans="1:15" hidden="1" x14ac:dyDescent="0.25">
      <c r="A360" s="61" t="s">
        <v>458</v>
      </c>
      <c r="B360" s="61" t="s">
        <v>13005</v>
      </c>
      <c r="C360" s="50">
        <v>96.19</v>
      </c>
      <c r="D360" s="66">
        <v>45465</v>
      </c>
      <c r="E360" s="61" t="s">
        <v>13030</v>
      </c>
      <c r="F360" s="61"/>
      <c r="G360" s="61" t="str">
        <f>VLOOKUP(Corrections[[#This Row],[Employee]],'[1]Management Hierarchy Report'!$A$2:$C$3607, 3, 0)</f>
        <v>Michael Donnelly</v>
      </c>
      <c r="H360" s="61" t="s">
        <v>77</v>
      </c>
      <c r="I360" s="61" t="s">
        <v>70</v>
      </c>
      <c r="J360" s="61" t="str">
        <f>VLOOKUP(Corrections[[#This Row],[Employee]],[1]!Expense_Data[#Data],14,0)</f>
        <v>SL67@tidalwaveautospa.com</v>
      </c>
      <c r="K360" s="68">
        <v>45292</v>
      </c>
      <c r="L360" s="65"/>
      <c r="M360" s="65"/>
      <c r="N360" s="65"/>
      <c r="O360" s="65"/>
    </row>
    <row r="361" spans="1:15" hidden="1" x14ac:dyDescent="0.25">
      <c r="A361" s="61" t="s">
        <v>458</v>
      </c>
      <c r="B361" s="61" t="s">
        <v>13005</v>
      </c>
      <c r="C361" s="50">
        <v>321.36</v>
      </c>
      <c r="D361" s="52">
        <v>45465</v>
      </c>
      <c r="E361" s="66" t="s">
        <v>13030</v>
      </c>
      <c r="F361" s="61"/>
      <c r="G361" s="61" t="str">
        <f>VLOOKUP(Corrections[[#This Row],[Employee]],'[1]Management Hierarchy Report'!$A$2:$C$3607, 3, 0)</f>
        <v>Michael Donnelly</v>
      </c>
      <c r="H361" s="61" t="s">
        <v>77</v>
      </c>
      <c r="I361" s="61" t="s">
        <v>70</v>
      </c>
      <c r="J361" s="61" t="str">
        <f>VLOOKUP(Corrections[[#This Row],[Employee]],[1]!Expense_Data[#Data],14,0)</f>
        <v>SL67@tidalwaveautospa.com</v>
      </c>
      <c r="K361" s="68">
        <v>45292</v>
      </c>
      <c r="L361" s="65"/>
      <c r="M361" s="65"/>
      <c r="N361" s="65"/>
      <c r="O361" s="65"/>
    </row>
    <row r="362" spans="1:15" hidden="1" x14ac:dyDescent="0.25">
      <c r="A362" s="61" t="s">
        <v>458</v>
      </c>
      <c r="B362" s="61" t="s">
        <v>13005</v>
      </c>
      <c r="C362" s="50">
        <v>96.19</v>
      </c>
      <c r="D362" s="52">
        <v>45465</v>
      </c>
      <c r="E362" s="66" t="s">
        <v>13030</v>
      </c>
      <c r="F362" s="61"/>
      <c r="G362" s="61" t="str">
        <f>VLOOKUP(Corrections[[#This Row],[Employee]],'[1]Management Hierarchy Report'!$A$2:$C$3607, 3, 0)</f>
        <v>Michael Donnelly</v>
      </c>
      <c r="H362" s="61" t="s">
        <v>77</v>
      </c>
      <c r="I362" s="61" t="s">
        <v>70</v>
      </c>
      <c r="J362" s="61" t="str">
        <f>VLOOKUP(Corrections[[#This Row],[Employee]],[1]!Expense_Data[#Data],14,0)</f>
        <v>SL67@tidalwaveautospa.com</v>
      </c>
      <c r="K362" s="68">
        <v>45292</v>
      </c>
      <c r="L362" s="65"/>
      <c r="M362" s="65"/>
      <c r="N362" s="65"/>
      <c r="O362" s="65"/>
    </row>
    <row r="363" spans="1:15" hidden="1" x14ac:dyDescent="0.25">
      <c r="A363" s="61" t="s">
        <v>458</v>
      </c>
      <c r="B363" s="61" t="s">
        <v>13005</v>
      </c>
      <c r="C363" s="50">
        <v>230.56</v>
      </c>
      <c r="D363" s="66">
        <v>45471</v>
      </c>
      <c r="E363" s="61" t="s">
        <v>13030</v>
      </c>
      <c r="F363" s="61"/>
      <c r="G363" s="61" t="str">
        <f>VLOOKUP(Corrections[[#This Row],[Employee]],'[1]Management Hierarchy Report'!$A$2:$C$3607, 3, 0)</f>
        <v>Michael Donnelly</v>
      </c>
      <c r="H363" s="61" t="s">
        <v>77</v>
      </c>
      <c r="I363" s="61" t="s">
        <v>70</v>
      </c>
      <c r="J363" s="61" t="str">
        <f>VLOOKUP(Corrections[[#This Row],[Employee]],[1]!Expense_Data[#Data],14,0)</f>
        <v>SL67@tidalwaveautospa.com</v>
      </c>
      <c r="K363" s="68">
        <v>45292</v>
      </c>
      <c r="L363" s="65"/>
      <c r="M363" s="65"/>
      <c r="N363" s="65"/>
      <c r="O363" s="65"/>
    </row>
    <row r="364" spans="1:15" hidden="1" x14ac:dyDescent="0.25">
      <c r="A364" s="61" t="s">
        <v>458</v>
      </c>
      <c r="B364" s="61" t="s">
        <v>13005</v>
      </c>
      <c r="C364" s="50">
        <v>230.56</v>
      </c>
      <c r="D364" s="52">
        <v>45471</v>
      </c>
      <c r="E364" s="66" t="s">
        <v>13030</v>
      </c>
      <c r="F364" s="61"/>
      <c r="G364" s="61" t="str">
        <f>VLOOKUP(Corrections[[#This Row],[Employee]],'[1]Management Hierarchy Report'!$A$2:$C$3607, 3, 0)</f>
        <v>Michael Donnelly</v>
      </c>
      <c r="H364" s="61" t="s">
        <v>77</v>
      </c>
      <c r="I364" s="61" t="s">
        <v>70</v>
      </c>
      <c r="J364" s="61" t="str">
        <f>VLOOKUP(Corrections[[#This Row],[Employee]],[1]!Expense_Data[#Data],14,0)</f>
        <v>SL67@tidalwaveautospa.com</v>
      </c>
      <c r="K364" s="68">
        <v>45292</v>
      </c>
      <c r="L364" s="65"/>
      <c r="M364" s="65"/>
      <c r="N364" s="65"/>
      <c r="O364" s="65"/>
    </row>
    <row r="365" spans="1:15" hidden="1" x14ac:dyDescent="0.25">
      <c r="A365" s="61" t="s">
        <v>839</v>
      </c>
      <c r="B365" s="61" t="s">
        <v>840</v>
      </c>
      <c r="C365" s="50">
        <v>35</v>
      </c>
      <c r="D365" s="66">
        <v>45471</v>
      </c>
      <c r="E365" s="61" t="s">
        <v>268</v>
      </c>
      <c r="F365" s="61"/>
      <c r="G365" s="61" t="e">
        <f>VLOOKUP(Corrections[[#This Row],[Employee]],'[1]Management Hierarchy Report'!$A$2:$C$3607, 3, 0)</f>
        <v>#N/A</v>
      </c>
      <c r="H365" s="61" t="s">
        <v>268</v>
      </c>
      <c r="I365" s="61" t="s">
        <v>70</v>
      </c>
      <c r="J365" s="61" t="e">
        <f>VLOOKUP(Corrections[[#This Row],[Employee]],[1]!Expense_Data[#Data],14,0)</f>
        <v>#N/A</v>
      </c>
      <c r="K365" s="68">
        <v>45292</v>
      </c>
      <c r="L365" s="65"/>
      <c r="M365" s="65"/>
      <c r="N365" s="65"/>
      <c r="O365" s="65"/>
    </row>
    <row r="366" spans="1:15" hidden="1" x14ac:dyDescent="0.25">
      <c r="A366" s="61" t="s">
        <v>839</v>
      </c>
      <c r="B366" s="61" t="s">
        <v>12977</v>
      </c>
      <c r="C366" s="50">
        <v>58.25</v>
      </c>
      <c r="D366" s="66">
        <v>45491</v>
      </c>
      <c r="E366" s="61" t="s">
        <v>268</v>
      </c>
      <c r="F366" s="61"/>
      <c r="G366" s="61" t="e">
        <f>VLOOKUP(Corrections[[#This Row],[Employee]],'[1]Management Hierarchy Report'!$A$2:$C$3607, 3, 0)</f>
        <v>#N/A</v>
      </c>
      <c r="H366" s="61" t="s">
        <v>268</v>
      </c>
      <c r="I366" s="61" t="s">
        <v>70</v>
      </c>
      <c r="J366" s="61" t="e">
        <f>VLOOKUP(Corrections[[#This Row],[Employee]],[1]!Expense_Data[#Data],14,0)</f>
        <v>#N/A</v>
      </c>
      <c r="K366" s="68">
        <v>45292</v>
      </c>
      <c r="L366" s="65"/>
      <c r="M366" s="65"/>
      <c r="N366" s="65"/>
      <c r="O366" s="65"/>
    </row>
    <row r="367" spans="1:15" hidden="1" x14ac:dyDescent="0.25">
      <c r="A367" s="61" t="s">
        <v>839</v>
      </c>
      <c r="B367" s="61" t="s">
        <v>12977</v>
      </c>
      <c r="C367" s="50">
        <v>80</v>
      </c>
      <c r="D367" s="66">
        <v>45491</v>
      </c>
      <c r="E367" s="61" t="s">
        <v>268</v>
      </c>
      <c r="F367" s="61"/>
      <c r="G367" s="61" t="e">
        <f>VLOOKUP(Corrections[[#This Row],[Employee]],'[1]Management Hierarchy Report'!$A$2:$C$3607, 3, 0)</f>
        <v>#N/A</v>
      </c>
      <c r="H367" s="61" t="s">
        <v>268</v>
      </c>
      <c r="I367" s="61" t="s">
        <v>70</v>
      </c>
      <c r="J367" s="61" t="e">
        <f>VLOOKUP(Corrections[[#This Row],[Employee]],[1]!Expense_Data[#Data],14,0)</f>
        <v>#N/A</v>
      </c>
      <c r="K367" s="68">
        <v>45292</v>
      </c>
      <c r="L367" s="65"/>
      <c r="M367" s="65"/>
      <c r="N367" s="65"/>
      <c r="O367" s="65"/>
    </row>
    <row r="368" spans="1:15" hidden="1" x14ac:dyDescent="0.25">
      <c r="A368" s="61" t="s">
        <v>13865</v>
      </c>
      <c r="B368" s="61" t="s">
        <v>13866</v>
      </c>
      <c r="C368" s="50">
        <v>75.02</v>
      </c>
      <c r="D368" s="66">
        <v>45504</v>
      </c>
      <c r="E368" s="61" t="s">
        <v>268</v>
      </c>
      <c r="F368" s="61"/>
      <c r="G368" s="61" t="str">
        <f>VLOOKUP(Corrections[[#This Row],[Employee]],'[1]Management Hierarchy Report'!$A$2:$C$3607, 3, 0)</f>
        <v>Joshua Regan</v>
      </c>
      <c r="H368" s="48" t="s">
        <v>268</v>
      </c>
      <c r="I368" s="61" t="s">
        <v>70</v>
      </c>
      <c r="J368" s="61" t="e">
        <f>VLOOKUP(Corrections[[#This Row],[Employee]],[1]!Expense_Data[#Data],14,0)</f>
        <v>#N/A</v>
      </c>
      <c r="K368" s="68">
        <v>45292</v>
      </c>
      <c r="L368" s="65"/>
      <c r="M368" s="65"/>
      <c r="N368" s="65"/>
      <c r="O368" s="65"/>
    </row>
    <row r="369" spans="1:15" hidden="1" x14ac:dyDescent="0.25">
      <c r="A369" s="61" t="s">
        <v>13865</v>
      </c>
      <c r="B369" s="61" t="s">
        <v>13866</v>
      </c>
      <c r="C369" s="50">
        <v>70.010000000000005</v>
      </c>
      <c r="D369" s="66">
        <v>45504</v>
      </c>
      <c r="E369" s="61" t="s">
        <v>268</v>
      </c>
      <c r="F369" s="61"/>
      <c r="G369" s="61" t="str">
        <f>VLOOKUP(Corrections[[#This Row],[Employee]],'[1]Management Hierarchy Report'!$A$2:$C$3607, 3, 0)</f>
        <v>Joshua Regan</v>
      </c>
      <c r="H369" s="48" t="s">
        <v>268</v>
      </c>
      <c r="I369" s="61" t="s">
        <v>70</v>
      </c>
      <c r="J369" s="61" t="e">
        <f>VLOOKUP(Corrections[[#This Row],[Employee]],[1]!Expense_Data[#Data],14,0)</f>
        <v>#N/A</v>
      </c>
      <c r="K369" s="68">
        <v>45292</v>
      </c>
      <c r="L369" s="65"/>
      <c r="M369" s="65"/>
      <c r="N369" s="65"/>
      <c r="O369" s="65"/>
    </row>
    <row r="370" spans="1:15" hidden="1" x14ac:dyDescent="0.25">
      <c r="A370" s="61" t="s">
        <v>392</v>
      </c>
      <c r="B370" s="61" t="s">
        <v>393</v>
      </c>
      <c r="C370" s="50">
        <v>215.36</v>
      </c>
      <c r="D370" s="66">
        <v>45237</v>
      </c>
      <c r="E370" s="61" t="s">
        <v>176</v>
      </c>
      <c r="F370" s="61"/>
      <c r="G370" s="61" t="str">
        <f>VLOOKUP(Corrections[[#This Row],[Employee]],'[1]Management Hierarchy Report'!$A$2:$C$3607, 3, 0)</f>
        <v>Jeff Mathis</v>
      </c>
      <c r="H370" s="61" t="s">
        <v>77</v>
      </c>
      <c r="I370" s="61" t="s">
        <v>70</v>
      </c>
      <c r="J370" s="67" t="str">
        <f>VLOOKUP(Corrections[[#This Row],[Employee]],[1]!Expense_Data[#Data],14,0)</f>
        <v>SL214@tidalwaveautospa.com</v>
      </c>
      <c r="K370" s="68">
        <v>45292</v>
      </c>
      <c r="L370" s="65"/>
      <c r="M370" s="65"/>
      <c r="N370" s="65"/>
      <c r="O370" s="65"/>
    </row>
    <row r="371" spans="1:15" hidden="1" x14ac:dyDescent="0.25">
      <c r="A371" s="61" t="s">
        <v>392</v>
      </c>
      <c r="B371" s="61" t="s">
        <v>819</v>
      </c>
      <c r="C371" s="50">
        <v>109.52</v>
      </c>
      <c r="D371" s="66">
        <v>45443</v>
      </c>
      <c r="E371" s="61" t="s">
        <v>71</v>
      </c>
      <c r="F371" s="61"/>
      <c r="G371" s="61" t="str">
        <f>VLOOKUP(Corrections[[#This Row],[Employee]],'[1]Management Hierarchy Report'!$A$2:$C$3607, 3, 0)</f>
        <v>Jeff Mathis</v>
      </c>
      <c r="H371" s="61" t="s">
        <v>69</v>
      </c>
      <c r="I371" s="61" t="s">
        <v>70</v>
      </c>
      <c r="J371" s="61" t="str">
        <f>VLOOKUP(Corrections[[#This Row],[Employee]],[1]!Expense_Data[#Data],14,0)</f>
        <v>SL214@tidalwaveautospa.com</v>
      </c>
      <c r="K371" s="68">
        <v>45292</v>
      </c>
      <c r="L371" s="65"/>
      <c r="M371" s="65"/>
      <c r="N371" s="65"/>
      <c r="O371" s="65"/>
    </row>
    <row r="372" spans="1:15" hidden="1" x14ac:dyDescent="0.25">
      <c r="A372" s="61" t="s">
        <v>392</v>
      </c>
      <c r="B372" s="61" t="s">
        <v>819</v>
      </c>
      <c r="C372" s="69">
        <v>108.42</v>
      </c>
      <c r="D372" s="66">
        <v>45443</v>
      </c>
      <c r="E372" s="61" t="s">
        <v>71</v>
      </c>
      <c r="F372" s="61"/>
      <c r="G372" s="61" t="str">
        <f>VLOOKUP(Corrections[[#This Row],[Employee]],'[1]Management Hierarchy Report'!$A$2:$C$3607, 3, 0)</f>
        <v>Jeff Mathis</v>
      </c>
      <c r="H372" s="61" t="s">
        <v>69</v>
      </c>
      <c r="I372" s="61" t="s">
        <v>70</v>
      </c>
      <c r="J372" s="61" t="str">
        <f>VLOOKUP(Corrections[[#This Row],[Employee]],[1]!Expense_Data[#Data],14,0)</f>
        <v>SL214@tidalwaveautospa.com</v>
      </c>
      <c r="K372" s="68">
        <v>45292</v>
      </c>
      <c r="L372" s="65"/>
      <c r="M372" s="65"/>
      <c r="N372" s="65"/>
      <c r="O372" s="65"/>
    </row>
    <row r="373" spans="1:15" hidden="1" x14ac:dyDescent="0.25">
      <c r="A373" s="61" t="s">
        <v>811</v>
      </c>
      <c r="B373" s="61" t="s">
        <v>812</v>
      </c>
      <c r="C373" s="50">
        <v>15.28</v>
      </c>
      <c r="D373" s="66">
        <v>45448</v>
      </c>
      <c r="E373" s="61" t="s">
        <v>268</v>
      </c>
      <c r="F373" s="61"/>
      <c r="G373" s="61" t="e">
        <f>VLOOKUP(Corrections[[#This Row],[Employee]],'[1]Management Hierarchy Report'!$A$2:$C$3607, 3, 0)</f>
        <v>#N/A</v>
      </c>
      <c r="H373" s="61" t="s">
        <v>268</v>
      </c>
      <c r="I373" s="61" t="s">
        <v>70</v>
      </c>
      <c r="J373" s="61" t="e">
        <f>VLOOKUP(Corrections[[#This Row],[Employee]],[1]!Expense_Data[#Data],14,0)</f>
        <v>#N/A</v>
      </c>
      <c r="K373" s="68">
        <v>45292</v>
      </c>
      <c r="L373" s="65"/>
      <c r="M373" s="65"/>
      <c r="N373" s="65"/>
      <c r="O373" s="65"/>
    </row>
    <row r="374" spans="1:15" hidden="1" x14ac:dyDescent="0.25">
      <c r="A374" s="61" t="s">
        <v>811</v>
      </c>
      <c r="B374" s="61" t="s">
        <v>812</v>
      </c>
      <c r="C374" s="69">
        <v>238.43</v>
      </c>
      <c r="D374" s="66">
        <v>45449</v>
      </c>
      <c r="E374" s="61" t="s">
        <v>268</v>
      </c>
      <c r="F374" s="61"/>
      <c r="G374" s="61" t="e">
        <f>VLOOKUP(Corrections[[#This Row],[Employee]],'[1]Management Hierarchy Report'!$A$2:$C$3607, 3, 0)</f>
        <v>#N/A</v>
      </c>
      <c r="H374" s="61" t="s">
        <v>268</v>
      </c>
      <c r="I374" s="61" t="s">
        <v>70</v>
      </c>
      <c r="J374" s="61" t="e">
        <f>VLOOKUP(Corrections[[#This Row],[Employee]],[1]!Expense_Data[#Data],14,0)</f>
        <v>#N/A</v>
      </c>
      <c r="K374" s="68">
        <v>45292</v>
      </c>
      <c r="L374" s="65"/>
      <c r="M374" s="65"/>
      <c r="N374" s="65"/>
      <c r="O374" s="65"/>
    </row>
    <row r="375" spans="1:15" hidden="1" x14ac:dyDescent="0.25">
      <c r="A375" s="61" t="s">
        <v>811</v>
      </c>
      <c r="B375" s="61" t="s">
        <v>12996</v>
      </c>
      <c r="C375" s="50">
        <v>74.45</v>
      </c>
      <c r="D375" s="66">
        <v>45468</v>
      </c>
      <c r="E375" s="61" t="s">
        <v>13030</v>
      </c>
      <c r="F375" s="61"/>
      <c r="G375" s="61" t="e">
        <f>VLOOKUP(Corrections[[#This Row],[Employee]],'[1]Management Hierarchy Report'!$A$2:$C$3607, 3, 0)</f>
        <v>#N/A</v>
      </c>
      <c r="H375" s="61" t="s">
        <v>77</v>
      </c>
      <c r="I375" s="61" t="s">
        <v>70</v>
      </c>
      <c r="J375" s="61" t="e">
        <f>VLOOKUP(Corrections[[#This Row],[Employee]],[1]!Expense_Data[#Data],14,0)</f>
        <v>#N/A</v>
      </c>
      <c r="K375" s="68">
        <v>45292</v>
      </c>
      <c r="L375" s="65"/>
      <c r="M375" s="65"/>
      <c r="N375" s="65"/>
      <c r="O375" s="65"/>
    </row>
    <row r="376" spans="1:15" hidden="1" x14ac:dyDescent="0.25">
      <c r="A376" s="61" t="s">
        <v>811</v>
      </c>
      <c r="B376" s="61" t="s">
        <v>12996</v>
      </c>
      <c r="C376" s="50">
        <v>74.45</v>
      </c>
      <c r="D376" s="66">
        <v>45468</v>
      </c>
      <c r="E376" s="61" t="s">
        <v>13828</v>
      </c>
      <c r="F376" s="61"/>
      <c r="G376" s="61" t="e">
        <f>VLOOKUP(Corrections[[#This Row],[Employee]],'[1]Management Hierarchy Report'!$A$2:$C$3607, 3, 0)</f>
        <v>#N/A</v>
      </c>
      <c r="H376" s="48" t="s">
        <v>77</v>
      </c>
      <c r="I376" s="61" t="s">
        <v>70</v>
      </c>
      <c r="J376" s="61" t="e">
        <f>VLOOKUP(Corrections[[#This Row],[Employee]],[1]!Expense_Data[#Data],14,0)</f>
        <v>#N/A</v>
      </c>
      <c r="K376" s="68">
        <v>45292</v>
      </c>
      <c r="L376" s="65"/>
      <c r="M376" s="65"/>
      <c r="N376" s="65"/>
      <c r="O376" s="65"/>
    </row>
    <row r="377" spans="1:15" hidden="1" x14ac:dyDescent="0.25">
      <c r="A377" s="61" t="s">
        <v>811</v>
      </c>
      <c r="B377" s="61" t="s">
        <v>12996</v>
      </c>
      <c r="C377" s="50">
        <v>26.47</v>
      </c>
      <c r="D377" s="66">
        <v>45470</v>
      </c>
      <c r="E377" s="61" t="s">
        <v>13030</v>
      </c>
      <c r="F377" s="61"/>
      <c r="G377" s="61" t="e">
        <f>VLOOKUP(Corrections[[#This Row],[Employee]],'[1]Management Hierarchy Report'!$A$2:$C$3607, 3, 0)</f>
        <v>#N/A</v>
      </c>
      <c r="H377" s="61" t="s">
        <v>77</v>
      </c>
      <c r="I377" s="61" t="s">
        <v>70</v>
      </c>
      <c r="J377" s="61" t="e">
        <f>VLOOKUP(Corrections[[#This Row],[Employee]],[1]!Expense_Data[#Data],14,0)</f>
        <v>#N/A</v>
      </c>
      <c r="K377" s="68">
        <v>45292</v>
      </c>
      <c r="L377" s="65"/>
      <c r="M377" s="65"/>
      <c r="N377" s="65"/>
      <c r="O377" s="65"/>
    </row>
    <row r="378" spans="1:15" hidden="1" x14ac:dyDescent="0.25">
      <c r="A378" s="61" t="s">
        <v>811</v>
      </c>
      <c r="B378" s="61" t="s">
        <v>12996</v>
      </c>
      <c r="C378" s="50">
        <v>26.47</v>
      </c>
      <c r="D378" s="66">
        <v>45470</v>
      </c>
      <c r="E378" s="61" t="s">
        <v>13828</v>
      </c>
      <c r="F378" s="61"/>
      <c r="G378" s="61" t="e">
        <f>VLOOKUP(Corrections[[#This Row],[Employee]],'[1]Management Hierarchy Report'!$A$2:$C$3607, 3, 0)</f>
        <v>#N/A</v>
      </c>
      <c r="H378" s="48" t="s">
        <v>77</v>
      </c>
      <c r="I378" s="61" t="s">
        <v>70</v>
      </c>
      <c r="J378" s="61" t="e">
        <f>VLOOKUP(Corrections[[#This Row],[Employee]],[1]!Expense_Data[#Data],14,0)</f>
        <v>#N/A</v>
      </c>
      <c r="K378" s="68">
        <v>45292</v>
      </c>
      <c r="L378" s="65"/>
      <c r="M378" s="65"/>
      <c r="N378" s="65"/>
      <c r="O378" s="65"/>
    </row>
    <row r="379" spans="1:15" hidden="1" x14ac:dyDescent="0.25">
      <c r="A379" s="61" t="s">
        <v>872</v>
      </c>
      <c r="B379" s="61" t="s">
        <v>873</v>
      </c>
      <c r="C379" s="50">
        <v>500</v>
      </c>
      <c r="D379" s="66">
        <v>45450</v>
      </c>
      <c r="E379" s="61" t="s">
        <v>71</v>
      </c>
      <c r="F379" s="61"/>
      <c r="G379" s="61" t="str">
        <f>VLOOKUP(Corrections[[#This Row],[Employee]],'[1]Management Hierarchy Report'!$A$2:$C$3607, 3, 0)</f>
        <v>David Foster</v>
      </c>
      <c r="H379" s="61" t="s">
        <v>77</v>
      </c>
      <c r="I379" s="61" t="s">
        <v>70</v>
      </c>
      <c r="J379" s="61" t="str">
        <f>VLOOKUP(Corrections[[#This Row],[Employee]],[1]!Expense_Data[#Data],14,0)</f>
        <v>SL13@tidalwaveautospa.com</v>
      </c>
      <c r="K379" s="68">
        <v>45292</v>
      </c>
      <c r="L379" s="65"/>
      <c r="M379" s="65"/>
      <c r="N379" s="65"/>
      <c r="O379" s="65"/>
    </row>
    <row r="380" spans="1:15" hidden="1" x14ac:dyDescent="0.25">
      <c r="A380" s="61" t="s">
        <v>872</v>
      </c>
      <c r="B380" s="61" t="s">
        <v>13133</v>
      </c>
      <c r="C380" s="50">
        <v>51.83</v>
      </c>
      <c r="D380" s="66">
        <v>45462</v>
      </c>
      <c r="E380" s="61" t="s">
        <v>12978</v>
      </c>
      <c r="F380" s="61"/>
      <c r="G380" s="61" t="str">
        <f>VLOOKUP(Corrections[[#This Row],[Employee]],'[1]Management Hierarchy Report'!$A$2:$C$3607, 3, 0)</f>
        <v>David Foster</v>
      </c>
      <c r="H380" s="48" t="s">
        <v>77</v>
      </c>
      <c r="I380" s="61" t="s">
        <v>70</v>
      </c>
      <c r="J380" s="61" t="str">
        <f>VLOOKUP(Corrections[[#This Row],[Employee]],[1]!Expense_Data[#Data],14,0)</f>
        <v>SL13@tidalwaveautospa.com</v>
      </c>
      <c r="K380" s="68">
        <v>45292</v>
      </c>
      <c r="L380" s="65"/>
      <c r="M380" s="65"/>
      <c r="N380" s="65"/>
      <c r="O380" s="65"/>
    </row>
    <row r="381" spans="1:15" hidden="1" x14ac:dyDescent="0.25">
      <c r="A381" s="61" t="s">
        <v>872</v>
      </c>
      <c r="B381" s="61" t="s">
        <v>13133</v>
      </c>
      <c r="C381" s="50">
        <v>126.92</v>
      </c>
      <c r="D381" s="66">
        <v>45470</v>
      </c>
      <c r="E381" s="61" t="s">
        <v>12978</v>
      </c>
      <c r="F381" s="61"/>
      <c r="G381" s="61" t="str">
        <f>VLOOKUP(Corrections[[#This Row],[Employee]],'[1]Management Hierarchy Report'!$A$2:$C$3607, 3, 0)</f>
        <v>David Foster</v>
      </c>
      <c r="H381" s="48" t="s">
        <v>77</v>
      </c>
      <c r="I381" s="61" t="s">
        <v>70</v>
      </c>
      <c r="J381" s="61" t="str">
        <f>VLOOKUP(Corrections[[#This Row],[Employee]],[1]!Expense_Data[#Data],14,0)</f>
        <v>SL13@tidalwaveautospa.com</v>
      </c>
      <c r="K381" s="68">
        <v>45292</v>
      </c>
      <c r="L381" s="65"/>
      <c r="M381" s="65"/>
      <c r="N381" s="65"/>
      <c r="O381" s="65"/>
    </row>
    <row r="382" spans="1:15" hidden="1" x14ac:dyDescent="0.25">
      <c r="A382" s="61" t="s">
        <v>872</v>
      </c>
      <c r="B382" s="61" t="s">
        <v>13133</v>
      </c>
      <c r="C382" s="50">
        <v>111.68</v>
      </c>
      <c r="D382" s="66">
        <v>45475</v>
      </c>
      <c r="E382" s="61" t="s">
        <v>12978</v>
      </c>
      <c r="F382" s="61"/>
      <c r="G382" s="61" t="str">
        <f>VLOOKUP(Corrections[[#This Row],[Employee]],'[1]Management Hierarchy Report'!$A$2:$C$3607, 3, 0)</f>
        <v>David Foster</v>
      </c>
      <c r="H382" s="48" t="s">
        <v>77</v>
      </c>
      <c r="I382" s="61" t="s">
        <v>70</v>
      </c>
      <c r="J382" s="61" t="str">
        <f>VLOOKUP(Corrections[[#This Row],[Employee]],[1]!Expense_Data[#Data],14,0)</f>
        <v>SL13@tidalwaveautospa.com</v>
      </c>
      <c r="K382" s="68">
        <v>45292</v>
      </c>
      <c r="L382" s="65"/>
      <c r="M382" s="65"/>
      <c r="N382" s="65"/>
      <c r="O382" s="65"/>
    </row>
    <row r="383" spans="1:15" hidden="1" x14ac:dyDescent="0.25">
      <c r="A383" s="61" t="s">
        <v>872</v>
      </c>
      <c r="B383" s="61" t="s">
        <v>13133</v>
      </c>
      <c r="C383" s="50">
        <v>16.23</v>
      </c>
      <c r="D383" s="66">
        <v>45479</v>
      </c>
      <c r="E383" s="61" t="s">
        <v>13082</v>
      </c>
      <c r="F383" s="61"/>
      <c r="G383" s="61" t="str">
        <f>VLOOKUP(Corrections[[#This Row],[Employee]],'[1]Management Hierarchy Report'!$A$2:$C$3607, 3, 0)</f>
        <v>David Foster</v>
      </c>
      <c r="H383" s="48" t="s">
        <v>77</v>
      </c>
      <c r="I383" s="61" t="s">
        <v>70</v>
      </c>
      <c r="J383" s="61" t="str">
        <f>VLOOKUP(Corrections[[#This Row],[Employee]],[1]!Expense_Data[#Data],14,0)</f>
        <v>SL13@tidalwaveautospa.com</v>
      </c>
      <c r="K383" s="68">
        <v>45292</v>
      </c>
      <c r="L383" s="65"/>
      <c r="M383" s="65"/>
      <c r="N383" s="65"/>
      <c r="O383" s="65"/>
    </row>
    <row r="384" spans="1:15" hidden="1" x14ac:dyDescent="0.25">
      <c r="A384" s="61" t="s">
        <v>872</v>
      </c>
      <c r="B384" s="61" t="s">
        <v>13133</v>
      </c>
      <c r="C384" s="50">
        <v>16.23</v>
      </c>
      <c r="D384" s="66">
        <v>45479</v>
      </c>
      <c r="E384" s="61" t="s">
        <v>13082</v>
      </c>
      <c r="F384" s="61"/>
      <c r="G384" s="61" t="str">
        <f>VLOOKUP(Corrections[[#This Row],[Employee]],'[1]Management Hierarchy Report'!$A$2:$C$3607, 3, 0)</f>
        <v>David Foster</v>
      </c>
      <c r="H384" s="48" t="s">
        <v>77</v>
      </c>
      <c r="I384" s="61" t="s">
        <v>70</v>
      </c>
      <c r="J384" s="61" t="str">
        <f>VLOOKUP(Corrections[[#This Row],[Employee]],[1]!Expense_Data[#Data],14,0)</f>
        <v>SL13@tidalwaveautospa.com</v>
      </c>
      <c r="K384" s="68">
        <v>45292</v>
      </c>
      <c r="L384" s="65"/>
      <c r="M384" s="65"/>
      <c r="N384" s="65"/>
      <c r="O384" s="65"/>
    </row>
    <row r="385" spans="1:15" hidden="1" x14ac:dyDescent="0.25">
      <c r="A385" s="61" t="s">
        <v>872</v>
      </c>
      <c r="B385" s="61" t="s">
        <v>13133</v>
      </c>
      <c r="C385" s="50">
        <v>80.25</v>
      </c>
      <c r="D385" s="66">
        <v>45481</v>
      </c>
      <c r="E385" s="61" t="s">
        <v>13030</v>
      </c>
      <c r="F385" s="61"/>
      <c r="G385" s="61" t="str">
        <f>VLOOKUP(Corrections[[#This Row],[Employee]],'[1]Management Hierarchy Report'!$A$2:$C$3607, 3, 0)</f>
        <v>David Foster</v>
      </c>
      <c r="H385" s="48" t="s">
        <v>77</v>
      </c>
      <c r="I385" s="61" t="s">
        <v>70</v>
      </c>
      <c r="J385" s="61" t="str">
        <f>VLOOKUP(Corrections[[#This Row],[Employee]],[1]!Expense_Data[#Data],14,0)</f>
        <v>SL13@tidalwaveautospa.com</v>
      </c>
      <c r="K385" s="68">
        <v>45292</v>
      </c>
      <c r="L385" s="65"/>
      <c r="M385" s="65"/>
      <c r="N385" s="65"/>
      <c r="O385" s="65"/>
    </row>
    <row r="386" spans="1:15" hidden="1" x14ac:dyDescent="0.25">
      <c r="A386" s="61" t="s">
        <v>94</v>
      </c>
      <c r="B386" s="61" t="s">
        <v>129</v>
      </c>
      <c r="C386" s="50">
        <v>100</v>
      </c>
      <c r="D386" s="66">
        <v>45157</v>
      </c>
      <c r="E386" s="61" t="s">
        <v>71</v>
      </c>
      <c r="F386" s="61"/>
      <c r="G386" s="61" t="e">
        <f>VLOOKUP(Corrections[[#This Row],[Employee]],'[1]Management Hierarchy Report'!$A$2:$C$3607, 3, 0)</f>
        <v>#N/A</v>
      </c>
      <c r="H386" s="61" t="s">
        <v>77</v>
      </c>
      <c r="I386" s="61" t="s">
        <v>70</v>
      </c>
      <c r="J386" s="67" t="e">
        <f>VLOOKUP(Corrections[[#This Row],[Employee]],[1]!Expense_Data[#Data],14,0)</f>
        <v>#N/A</v>
      </c>
      <c r="K386" s="68">
        <v>45292</v>
      </c>
      <c r="L386" s="65"/>
      <c r="M386" s="65"/>
      <c r="N386" s="65"/>
      <c r="O386" s="65"/>
    </row>
    <row r="387" spans="1:15" hidden="1" x14ac:dyDescent="0.25">
      <c r="A387" s="61" t="s">
        <v>94</v>
      </c>
      <c r="B387" s="61" t="s">
        <v>129</v>
      </c>
      <c r="C387" s="69">
        <v>1020.36</v>
      </c>
      <c r="D387" s="66">
        <v>45167</v>
      </c>
      <c r="E387" s="61" t="s">
        <v>71</v>
      </c>
      <c r="F387" s="61"/>
      <c r="G387" s="61" t="e">
        <f>VLOOKUP(Corrections[[#This Row],[Employee]],'[1]Management Hierarchy Report'!$A$2:$C$3607, 3, 0)</f>
        <v>#N/A</v>
      </c>
      <c r="H387" s="61" t="s">
        <v>77</v>
      </c>
      <c r="I387" s="61" t="s">
        <v>70</v>
      </c>
      <c r="J387" s="67" t="e">
        <f>VLOOKUP(Corrections[[#This Row],[Employee]],[1]!Expense_Data[#Data],14,0)</f>
        <v>#N/A</v>
      </c>
      <c r="K387" s="68">
        <v>45292</v>
      </c>
      <c r="L387" s="65"/>
      <c r="M387" s="65"/>
      <c r="N387" s="65"/>
      <c r="O387" s="65"/>
    </row>
    <row r="388" spans="1:15" hidden="1" x14ac:dyDescent="0.25">
      <c r="A388" s="61" t="s">
        <v>94</v>
      </c>
      <c r="B388" s="61" t="s">
        <v>129</v>
      </c>
      <c r="C388" s="50">
        <v>1020.36</v>
      </c>
      <c r="D388" s="66">
        <v>45167</v>
      </c>
      <c r="E388" s="61" t="s">
        <v>71</v>
      </c>
      <c r="F388" s="61"/>
      <c r="G388" s="61" t="e">
        <f>VLOOKUP(Corrections[[#This Row],[Employee]],'[1]Management Hierarchy Report'!$A$2:$C$3607, 3, 0)</f>
        <v>#N/A</v>
      </c>
      <c r="H388" s="61" t="s">
        <v>77</v>
      </c>
      <c r="I388" s="61" t="s">
        <v>70</v>
      </c>
      <c r="J388" s="67" t="e">
        <f>VLOOKUP(Corrections[[#This Row],[Employee]],[1]!Expense_Data[#Data],14,0)</f>
        <v>#N/A</v>
      </c>
      <c r="K388" s="68">
        <v>45292</v>
      </c>
      <c r="L388" s="65"/>
      <c r="M388" s="65"/>
      <c r="N388" s="65"/>
      <c r="O388" s="65"/>
    </row>
    <row r="389" spans="1:15" hidden="1" x14ac:dyDescent="0.25">
      <c r="A389" s="61" t="s">
        <v>94</v>
      </c>
      <c r="B389" s="61" t="s">
        <v>129</v>
      </c>
      <c r="C389" s="69">
        <v>237.7</v>
      </c>
      <c r="D389" s="66">
        <v>45169</v>
      </c>
      <c r="E389" s="61" t="s">
        <v>130</v>
      </c>
      <c r="F389" s="61"/>
      <c r="G389" s="61" t="e">
        <f>VLOOKUP(Corrections[[#This Row],[Employee]],'[1]Management Hierarchy Report'!$A$2:$C$3607, 3, 0)</f>
        <v>#N/A</v>
      </c>
      <c r="H389" s="61" t="s">
        <v>77</v>
      </c>
      <c r="I389" s="61" t="s">
        <v>70</v>
      </c>
      <c r="J389" s="67" t="e">
        <f>VLOOKUP(Corrections[[#This Row],[Employee]],[1]!Expense_Data[#Data],14,0)</f>
        <v>#N/A</v>
      </c>
      <c r="K389" s="68">
        <v>45292</v>
      </c>
      <c r="L389" s="65"/>
      <c r="M389" s="65"/>
      <c r="N389" s="65"/>
      <c r="O389" s="65"/>
    </row>
    <row r="390" spans="1:15" hidden="1" x14ac:dyDescent="0.25">
      <c r="A390" s="61" t="s">
        <v>94</v>
      </c>
      <c r="B390" s="61" t="s">
        <v>129</v>
      </c>
      <c r="C390" s="69">
        <v>1020.36</v>
      </c>
      <c r="D390" s="66">
        <v>45173</v>
      </c>
      <c r="E390" s="66" t="s">
        <v>71</v>
      </c>
      <c r="F390" s="61"/>
      <c r="G390" s="61" t="e">
        <f>VLOOKUP(Corrections[[#This Row],[Employee]],'[1]Management Hierarchy Report'!$A$2:$C$3607, 3, 0)</f>
        <v>#N/A</v>
      </c>
      <c r="H390" s="61" t="s">
        <v>77</v>
      </c>
      <c r="I390" s="61" t="s">
        <v>70</v>
      </c>
      <c r="J390" s="67" t="e">
        <f>VLOOKUP(Corrections[[#This Row],[Employee]],[1]!Expense_Data[#Data],14,0)</f>
        <v>#N/A</v>
      </c>
      <c r="K390" s="68">
        <v>45292</v>
      </c>
      <c r="L390" s="65"/>
      <c r="M390" s="65"/>
      <c r="N390" s="65"/>
      <c r="O390" s="65"/>
    </row>
    <row r="391" spans="1:15" hidden="1" x14ac:dyDescent="0.25">
      <c r="A391" s="61" t="s">
        <v>94</v>
      </c>
      <c r="B391" s="61" t="s">
        <v>129</v>
      </c>
      <c r="C391" s="69">
        <v>1020.36</v>
      </c>
      <c r="D391" s="66">
        <v>45173</v>
      </c>
      <c r="E391" s="61" t="s">
        <v>71</v>
      </c>
      <c r="F391" s="61"/>
      <c r="G391" s="61" t="e">
        <f>VLOOKUP(Corrections[[#This Row],[Employee]],'[1]Management Hierarchy Report'!$A$2:$C$3607, 3, 0)</f>
        <v>#N/A</v>
      </c>
      <c r="H391" s="61" t="s">
        <v>77</v>
      </c>
      <c r="I391" s="61" t="s">
        <v>70</v>
      </c>
      <c r="J391" s="67" t="e">
        <f>VLOOKUP(Corrections[[#This Row],[Employee]],[1]!Expense_Data[#Data],14,0)</f>
        <v>#N/A</v>
      </c>
      <c r="K391" s="68">
        <v>45292</v>
      </c>
      <c r="L391" s="65"/>
      <c r="M391" s="65"/>
      <c r="N391" s="65"/>
      <c r="O391" s="65"/>
    </row>
    <row r="392" spans="1:15" hidden="1" x14ac:dyDescent="0.25">
      <c r="A392" s="61" t="s">
        <v>94</v>
      </c>
      <c r="B392" s="61" t="s">
        <v>95</v>
      </c>
      <c r="C392" s="50">
        <v>510.18</v>
      </c>
      <c r="D392" s="66">
        <v>45176</v>
      </c>
      <c r="E392" s="61" t="s">
        <v>71</v>
      </c>
      <c r="F392" s="61"/>
      <c r="G392" s="61" t="e">
        <f>VLOOKUP(Corrections[[#This Row],[Employee]],'[1]Management Hierarchy Report'!$A$2:$C$3607, 3, 0)</f>
        <v>#N/A</v>
      </c>
      <c r="H392" s="61" t="s">
        <v>77</v>
      </c>
      <c r="I392" s="61" t="s">
        <v>70</v>
      </c>
      <c r="J392" s="67" t="e">
        <f>VLOOKUP(Corrections[[#This Row],[Employee]],[1]!Expense_Data[#Data],14,0)</f>
        <v>#N/A</v>
      </c>
      <c r="K392" s="68">
        <v>45292</v>
      </c>
      <c r="L392" s="65"/>
      <c r="M392" s="65"/>
      <c r="N392" s="65"/>
      <c r="O392" s="65"/>
    </row>
    <row r="393" spans="1:15" hidden="1" x14ac:dyDescent="0.25">
      <c r="A393" s="61" t="s">
        <v>94</v>
      </c>
      <c r="B393" s="61" t="s">
        <v>692</v>
      </c>
      <c r="C393" s="50">
        <v>784.2</v>
      </c>
      <c r="D393" s="66">
        <v>45370</v>
      </c>
      <c r="E393" s="61" t="s">
        <v>71</v>
      </c>
      <c r="F393" s="61"/>
      <c r="G393" s="61" t="e">
        <f>VLOOKUP(Corrections[[#This Row],[Employee]],'[1]Management Hierarchy Report'!$A$2:$C$3607, 3, 0)</f>
        <v>#N/A</v>
      </c>
      <c r="H393" s="61" t="e">
        <f>IF(#REF!&gt;=20,"Sent Back", "Removed")</f>
        <v>#REF!</v>
      </c>
      <c r="I393" s="61" t="s">
        <v>70</v>
      </c>
      <c r="J393" s="67" t="e">
        <f>VLOOKUP(Corrections[[#This Row],[Employee]],[1]!Expense_Data[#Data],14,0)</f>
        <v>#N/A</v>
      </c>
      <c r="K393" s="68">
        <v>45292</v>
      </c>
      <c r="L393" s="65"/>
      <c r="M393" s="65"/>
      <c r="N393" s="65"/>
      <c r="O393" s="65"/>
    </row>
    <row r="394" spans="1:15" hidden="1" x14ac:dyDescent="0.25">
      <c r="A394" s="61" t="s">
        <v>94</v>
      </c>
      <c r="B394" s="61" t="s">
        <v>11622</v>
      </c>
      <c r="C394" s="69">
        <v>156.88999999999999</v>
      </c>
      <c r="D394" s="66">
        <v>45398</v>
      </c>
      <c r="E394" s="61" t="s">
        <v>71</v>
      </c>
      <c r="F394" s="61"/>
      <c r="G394" s="61" t="e">
        <f>VLOOKUP(Corrections[[#This Row],[Employee]],'[1]Management Hierarchy Report'!$A$2:$C$3607, 3, 0)</f>
        <v>#N/A</v>
      </c>
      <c r="H394" s="61" t="s">
        <v>69</v>
      </c>
      <c r="I394" s="61" t="s">
        <v>70</v>
      </c>
      <c r="J394" s="61" t="e">
        <f>VLOOKUP(Corrections[[#This Row],[Employee]],[1]!Expense_Data[#Data],14,0)</f>
        <v>#N/A</v>
      </c>
      <c r="K394" s="68">
        <v>45292</v>
      </c>
      <c r="L394" s="65"/>
      <c r="M394" s="65"/>
      <c r="N394" s="65"/>
      <c r="O394" s="65"/>
    </row>
    <row r="395" spans="1:15" hidden="1" x14ac:dyDescent="0.25">
      <c r="A395" s="61" t="s">
        <v>94</v>
      </c>
      <c r="B395" s="61" t="s">
        <v>11622</v>
      </c>
      <c r="C395" s="50">
        <v>93.72</v>
      </c>
      <c r="D395" s="66">
        <v>45401</v>
      </c>
      <c r="E395" s="61" t="s">
        <v>71</v>
      </c>
      <c r="F395" s="61"/>
      <c r="G395" s="61" t="e">
        <f>VLOOKUP(Corrections[[#This Row],[Employee]],'[1]Management Hierarchy Report'!$A$2:$C$3607, 3, 0)</f>
        <v>#N/A</v>
      </c>
      <c r="H395" s="61" t="s">
        <v>69</v>
      </c>
      <c r="I395" s="61" t="s">
        <v>70</v>
      </c>
      <c r="J395" s="61" t="e">
        <f>VLOOKUP(Corrections[[#This Row],[Employee]],[1]!Expense_Data[#Data],14,0)</f>
        <v>#N/A</v>
      </c>
      <c r="K395" s="68">
        <v>45292</v>
      </c>
      <c r="L395" s="65"/>
      <c r="M395" s="65"/>
      <c r="N395" s="65"/>
      <c r="O395" s="65"/>
    </row>
    <row r="396" spans="1:15" hidden="1" x14ac:dyDescent="0.25">
      <c r="A396" s="61" t="s">
        <v>94</v>
      </c>
      <c r="B396" s="61" t="s">
        <v>11622</v>
      </c>
      <c r="C396" s="69">
        <v>220.08</v>
      </c>
      <c r="D396" s="66">
        <v>45401</v>
      </c>
      <c r="E396" s="61" t="s">
        <v>71</v>
      </c>
      <c r="F396" s="61"/>
      <c r="G396" s="61" t="e">
        <f>VLOOKUP(Corrections[[#This Row],[Employee]],'[1]Management Hierarchy Report'!$A$2:$C$3607, 3, 0)</f>
        <v>#N/A</v>
      </c>
      <c r="H396" s="61" t="s">
        <v>69</v>
      </c>
      <c r="I396" s="61" t="s">
        <v>70</v>
      </c>
      <c r="J396" s="61" t="e">
        <f>VLOOKUP(Corrections[[#This Row],[Employee]],[1]!Expense_Data[#Data],14,0)</f>
        <v>#N/A</v>
      </c>
      <c r="K396" s="68">
        <v>45292</v>
      </c>
      <c r="L396" s="65"/>
      <c r="M396" s="65"/>
      <c r="N396" s="65"/>
      <c r="O396" s="65"/>
    </row>
    <row r="397" spans="1:15" hidden="1" x14ac:dyDescent="0.25">
      <c r="A397" s="61" t="s">
        <v>94</v>
      </c>
      <c r="B397" s="61" t="s">
        <v>11622</v>
      </c>
      <c r="C397" s="69">
        <v>51.58</v>
      </c>
      <c r="D397" s="66">
        <v>45422</v>
      </c>
      <c r="E397" s="61" t="s">
        <v>130</v>
      </c>
      <c r="F397" s="61"/>
      <c r="G397" s="61" t="e">
        <f>VLOOKUP(Corrections[[#This Row],[Employee]],'[1]Management Hierarchy Report'!$A$2:$C$3607, 3, 0)</f>
        <v>#N/A</v>
      </c>
      <c r="H397" s="61" t="s">
        <v>69</v>
      </c>
      <c r="I397" s="61" t="s">
        <v>70</v>
      </c>
      <c r="J397" s="61" t="e">
        <f>VLOOKUP(Corrections[[#This Row],[Employee]],[1]!Expense_Data[#Data],14,0)</f>
        <v>#N/A</v>
      </c>
      <c r="K397" s="68">
        <v>45292</v>
      </c>
      <c r="L397" s="65"/>
      <c r="M397" s="65"/>
      <c r="N397" s="65"/>
      <c r="O397" s="65"/>
    </row>
    <row r="398" spans="1:15" hidden="1" x14ac:dyDescent="0.25">
      <c r="A398" s="61" t="s">
        <v>845</v>
      </c>
      <c r="B398" s="61" t="s">
        <v>846</v>
      </c>
      <c r="C398" s="50">
        <v>566</v>
      </c>
      <c r="D398" s="66">
        <v>45435</v>
      </c>
      <c r="E398" s="61" t="s">
        <v>71</v>
      </c>
      <c r="F398" s="61"/>
      <c r="G398" s="61" t="str">
        <f>VLOOKUP(Corrections[[#This Row],[Employee]],'[1]Management Hierarchy Report'!$A$2:$C$3607, 3, 0)</f>
        <v>Andrew Strevel</v>
      </c>
      <c r="H398" s="61" t="s">
        <v>69</v>
      </c>
      <c r="I398" s="61" t="s">
        <v>70</v>
      </c>
      <c r="J398" s="61" t="str">
        <f>VLOOKUP(Corrections[[#This Row],[Employee]],[1]!Expense_Data[#Data],14,0)</f>
        <v>SL9@tidalwaveautospa.com</v>
      </c>
      <c r="K398" s="68">
        <v>45292</v>
      </c>
      <c r="L398" s="65"/>
      <c r="M398" s="65"/>
      <c r="N398" s="65"/>
      <c r="O398" s="65"/>
    </row>
    <row r="399" spans="1:15" hidden="1" x14ac:dyDescent="0.25">
      <c r="A399" s="61" t="s">
        <v>845</v>
      </c>
      <c r="B399" s="61" t="s">
        <v>846</v>
      </c>
      <c r="C399" s="69">
        <v>237.6</v>
      </c>
      <c r="D399" s="66">
        <v>45441</v>
      </c>
      <c r="E399" s="61" t="s">
        <v>176</v>
      </c>
      <c r="F399" s="61"/>
      <c r="G399" s="61" t="str">
        <f>VLOOKUP(Corrections[[#This Row],[Employee]],'[1]Management Hierarchy Report'!$A$2:$C$3607, 3, 0)</f>
        <v>Andrew Strevel</v>
      </c>
      <c r="H399" s="61" t="s">
        <v>69</v>
      </c>
      <c r="I399" s="61" t="s">
        <v>70</v>
      </c>
      <c r="J399" s="61" t="str">
        <f>VLOOKUP(Corrections[[#This Row],[Employee]],[1]!Expense_Data[#Data],14,0)</f>
        <v>SL9@tidalwaveautospa.com</v>
      </c>
      <c r="K399" s="68">
        <v>45292</v>
      </c>
      <c r="L399" s="65"/>
      <c r="M399" s="65"/>
      <c r="N399" s="65"/>
      <c r="O399" s="65"/>
    </row>
    <row r="400" spans="1:15" hidden="1" x14ac:dyDescent="0.25">
      <c r="A400" s="61" t="s">
        <v>845</v>
      </c>
      <c r="B400" s="61" t="s">
        <v>846</v>
      </c>
      <c r="C400" s="69">
        <v>101.73</v>
      </c>
      <c r="D400" s="66">
        <v>45443</v>
      </c>
      <c r="E400" s="61" t="s">
        <v>71</v>
      </c>
      <c r="F400" s="61"/>
      <c r="G400" s="61" t="str">
        <f>VLOOKUP(Corrections[[#This Row],[Employee]],'[1]Management Hierarchy Report'!$A$2:$C$3607, 3, 0)</f>
        <v>Andrew Strevel</v>
      </c>
      <c r="H400" s="61" t="s">
        <v>69</v>
      </c>
      <c r="I400" s="61" t="s">
        <v>70</v>
      </c>
      <c r="J400" s="61" t="str">
        <f>VLOOKUP(Corrections[[#This Row],[Employee]],[1]!Expense_Data[#Data],14,0)</f>
        <v>SL9@tidalwaveautospa.com</v>
      </c>
      <c r="K400" s="68">
        <v>45292</v>
      </c>
      <c r="L400" s="65"/>
      <c r="M400" s="65"/>
      <c r="N400" s="65"/>
      <c r="O400" s="65"/>
    </row>
    <row r="401" spans="1:15" hidden="1" x14ac:dyDescent="0.25">
      <c r="A401" s="61" t="s">
        <v>631</v>
      </c>
      <c r="B401" s="61" t="s">
        <v>632</v>
      </c>
      <c r="C401" s="50">
        <v>686.75</v>
      </c>
      <c r="D401" s="66">
        <v>45393</v>
      </c>
      <c r="E401" s="61" t="s">
        <v>130</v>
      </c>
      <c r="F401" s="61"/>
      <c r="G401" s="61" t="str">
        <f>VLOOKUP(Corrections[[#This Row],[Employee]],'[1]Management Hierarchy Report'!$A$2:$C$3607, 3, 0)</f>
        <v>Andrew Stephens</v>
      </c>
      <c r="H401" s="61" t="e">
        <f>IF(#REF!&gt;=20,"Sent Back", "Removed")</f>
        <v>#REF!</v>
      </c>
      <c r="I401" s="61" t="s">
        <v>70</v>
      </c>
      <c r="J401" s="67" t="str">
        <f>VLOOKUP(Corrections[[#This Row],[Employee]],[1]!Expense_Data[#Data],14,0)</f>
        <v>SL363@tidalwaveautospa.com</v>
      </c>
      <c r="K401" s="68">
        <v>45292</v>
      </c>
      <c r="L401" s="65"/>
      <c r="M401" s="65"/>
      <c r="N401" s="65"/>
      <c r="O401" s="65"/>
    </row>
    <row r="402" spans="1:15" hidden="1" x14ac:dyDescent="0.25">
      <c r="A402" s="61" t="s">
        <v>631</v>
      </c>
      <c r="B402" s="61" t="s">
        <v>708</v>
      </c>
      <c r="C402" s="50">
        <v>240.7</v>
      </c>
      <c r="D402" s="66">
        <v>45413</v>
      </c>
      <c r="E402" s="61" t="s">
        <v>130</v>
      </c>
      <c r="F402" s="61"/>
      <c r="G402" s="61" t="str">
        <f>VLOOKUP(Corrections[[#This Row],[Employee]],'[1]Management Hierarchy Report'!$A$2:$C$3607, 3, 0)</f>
        <v>Andrew Stephens</v>
      </c>
      <c r="H402" s="61" t="s">
        <v>77</v>
      </c>
      <c r="I402" s="61" t="s">
        <v>709</v>
      </c>
      <c r="J402" s="67" t="str">
        <f>VLOOKUP(Corrections[[#This Row],[Employee]],[1]!Expense_Data[#Data],14,0)</f>
        <v>SL363@tidalwaveautospa.com</v>
      </c>
      <c r="K402" s="68">
        <v>45292</v>
      </c>
      <c r="L402" s="65"/>
      <c r="M402" s="65"/>
      <c r="N402" s="65"/>
      <c r="O402" s="65"/>
    </row>
    <row r="403" spans="1:15" hidden="1" x14ac:dyDescent="0.25">
      <c r="A403" s="61" t="s">
        <v>631</v>
      </c>
      <c r="B403" s="61" t="s">
        <v>708</v>
      </c>
      <c r="C403" s="69">
        <v>647</v>
      </c>
      <c r="D403" s="66">
        <v>45421</v>
      </c>
      <c r="E403" s="61" t="s">
        <v>130</v>
      </c>
      <c r="F403" s="61"/>
      <c r="G403" s="61" t="str">
        <f>VLOOKUP(Corrections[[#This Row],[Employee]],'[1]Management Hierarchy Report'!$A$2:$C$3607, 3, 0)</f>
        <v>Andrew Stephens</v>
      </c>
      <c r="H403" s="61" t="s">
        <v>77</v>
      </c>
      <c r="I403" s="61" t="s">
        <v>709</v>
      </c>
      <c r="J403" s="67" t="str">
        <f>VLOOKUP(Corrections[[#This Row],[Employee]],[1]!Expense_Data[#Data],14,0)</f>
        <v>SL363@tidalwaveautospa.com</v>
      </c>
      <c r="K403" s="68">
        <v>45292</v>
      </c>
      <c r="L403" s="65"/>
      <c r="M403" s="65"/>
      <c r="N403" s="65"/>
      <c r="O403" s="65"/>
    </row>
    <row r="404" spans="1:15" hidden="1" x14ac:dyDescent="0.25">
      <c r="A404" s="61" t="s">
        <v>631</v>
      </c>
      <c r="B404" s="61" t="s">
        <v>708</v>
      </c>
      <c r="C404" s="69">
        <v>168</v>
      </c>
      <c r="D404" s="66">
        <v>45424</v>
      </c>
      <c r="E404" s="61" t="s">
        <v>130</v>
      </c>
      <c r="F404" s="61"/>
      <c r="G404" s="61" t="str">
        <f>VLOOKUP(Corrections[[#This Row],[Employee]],'[1]Management Hierarchy Report'!$A$2:$C$3607, 3, 0)</f>
        <v>Andrew Stephens</v>
      </c>
      <c r="H404" s="61" t="s">
        <v>77</v>
      </c>
      <c r="I404" s="61" t="s">
        <v>709</v>
      </c>
      <c r="J404" s="67" t="str">
        <f>VLOOKUP(Corrections[[#This Row],[Employee]],[1]!Expense_Data[#Data],14,0)</f>
        <v>SL363@tidalwaveautospa.com</v>
      </c>
      <c r="K404" s="68">
        <v>45292</v>
      </c>
      <c r="L404" s="65"/>
      <c r="M404" s="65"/>
      <c r="N404" s="65"/>
      <c r="O404" s="65"/>
    </row>
    <row r="405" spans="1:15" hidden="1" x14ac:dyDescent="0.25">
      <c r="A405" s="61" t="s">
        <v>631</v>
      </c>
      <c r="B405" s="61" t="s">
        <v>806</v>
      </c>
      <c r="C405" s="50">
        <v>140.82</v>
      </c>
      <c r="D405" s="66">
        <v>45454</v>
      </c>
      <c r="E405" s="61" t="s">
        <v>176</v>
      </c>
      <c r="F405" s="61"/>
      <c r="G405" s="61" t="str">
        <f>VLOOKUP(Corrections[[#This Row],[Employee]],'[1]Management Hierarchy Report'!$A$2:$C$3607, 3, 0)</f>
        <v>Andrew Stephens</v>
      </c>
      <c r="H405" s="61" t="s">
        <v>77</v>
      </c>
      <c r="I405" s="61" t="s">
        <v>70</v>
      </c>
      <c r="J405" s="67" t="str">
        <f>VLOOKUP(Corrections[[#This Row],[Employee]],[1]!Expense_Data[#Data],14,0)</f>
        <v>SL363@tidalwaveautospa.com</v>
      </c>
      <c r="K405" s="68">
        <v>45292</v>
      </c>
      <c r="L405" s="65"/>
      <c r="M405" s="65"/>
      <c r="N405" s="65"/>
      <c r="O405" s="65"/>
    </row>
    <row r="406" spans="1:15" hidden="1" x14ac:dyDescent="0.25">
      <c r="A406" s="61" t="s">
        <v>631</v>
      </c>
      <c r="B406" s="61" t="s">
        <v>13093</v>
      </c>
      <c r="C406" s="50">
        <v>140.82</v>
      </c>
      <c r="D406" s="52">
        <v>45454</v>
      </c>
      <c r="E406" s="66" t="s">
        <v>176</v>
      </c>
      <c r="F406" s="61"/>
      <c r="G406" s="61" t="str">
        <f>VLOOKUP(Corrections[[#This Row],[Employee]],'[1]Management Hierarchy Report'!$A$2:$C$3607, 3, 0)</f>
        <v>Andrew Stephens</v>
      </c>
      <c r="H406" s="61" t="s">
        <v>77</v>
      </c>
      <c r="I406" s="61" t="s">
        <v>70</v>
      </c>
      <c r="J406" s="61" t="str">
        <f>VLOOKUP(Corrections[[#This Row],[Employee]],[1]!Expense_Data[#Data],14,0)</f>
        <v>SL363@tidalwaveautospa.com</v>
      </c>
      <c r="K406" s="68">
        <v>45292</v>
      </c>
      <c r="L406" s="65"/>
      <c r="M406" s="65"/>
      <c r="N406" s="65"/>
      <c r="O406" s="65"/>
    </row>
    <row r="407" spans="1:15" hidden="1" x14ac:dyDescent="0.25">
      <c r="A407" s="61" t="s">
        <v>631</v>
      </c>
      <c r="B407" s="61" t="s">
        <v>13093</v>
      </c>
      <c r="C407" s="50">
        <v>145.59</v>
      </c>
      <c r="D407" s="52">
        <v>45468</v>
      </c>
      <c r="E407" s="66" t="s">
        <v>12978</v>
      </c>
      <c r="F407" s="61"/>
      <c r="G407" s="61" t="str">
        <f>VLOOKUP(Corrections[[#This Row],[Employee]],'[1]Management Hierarchy Report'!$A$2:$C$3607, 3, 0)</f>
        <v>Andrew Stephens</v>
      </c>
      <c r="H407" s="61" t="s">
        <v>77</v>
      </c>
      <c r="I407" s="61" t="s">
        <v>70</v>
      </c>
      <c r="J407" s="61" t="str">
        <f>VLOOKUP(Corrections[[#This Row],[Employee]],[1]!Expense_Data[#Data],14,0)</f>
        <v>SL363@tidalwaveautospa.com</v>
      </c>
      <c r="K407" s="68">
        <v>45292</v>
      </c>
      <c r="L407" s="65"/>
      <c r="M407" s="65"/>
      <c r="N407" s="65"/>
      <c r="O407" s="65"/>
    </row>
    <row r="408" spans="1:15" hidden="1" x14ac:dyDescent="0.25">
      <c r="A408" s="61" t="s">
        <v>631</v>
      </c>
      <c r="B408" s="61" t="s">
        <v>13093</v>
      </c>
      <c r="C408" s="50">
        <v>22.14</v>
      </c>
      <c r="D408" s="66">
        <v>45481</v>
      </c>
      <c r="E408" s="61" t="s">
        <v>13082</v>
      </c>
      <c r="F408" s="61"/>
      <c r="G408" s="61" t="str">
        <f>VLOOKUP(Corrections[[#This Row],[Employee]],'[1]Management Hierarchy Report'!$A$2:$C$3607, 3, 0)</f>
        <v>Andrew Stephens</v>
      </c>
      <c r="H408" s="48" t="s">
        <v>77</v>
      </c>
      <c r="I408" s="61" t="s">
        <v>70</v>
      </c>
      <c r="J408" s="61" t="str">
        <f>VLOOKUP(Corrections[[#This Row],[Employee]],[1]!Expense_Data[#Data],14,0)</f>
        <v>SL363@tidalwaveautospa.com</v>
      </c>
      <c r="K408" s="68">
        <v>45292</v>
      </c>
      <c r="L408" s="65"/>
      <c r="M408" s="65"/>
      <c r="N408" s="65"/>
      <c r="O408" s="65"/>
    </row>
    <row r="409" spans="1:15" hidden="1" x14ac:dyDescent="0.25">
      <c r="A409" s="61" t="s">
        <v>631</v>
      </c>
      <c r="B409" s="61" t="s">
        <v>13093</v>
      </c>
      <c r="C409" s="50">
        <v>22.14</v>
      </c>
      <c r="D409" s="52">
        <v>45484</v>
      </c>
      <c r="E409" s="66" t="s">
        <v>13082</v>
      </c>
      <c r="F409" s="61"/>
      <c r="G409" s="61" t="str">
        <f>VLOOKUP(Corrections[[#This Row],[Employee]],'[1]Management Hierarchy Report'!$A$2:$C$3607, 3, 0)</f>
        <v>Andrew Stephens</v>
      </c>
      <c r="H409" s="61" t="s">
        <v>77</v>
      </c>
      <c r="I409" s="61" t="s">
        <v>70</v>
      </c>
      <c r="J409" s="61" t="str">
        <f>VLOOKUP(Corrections[[#This Row],[Employee]],[1]!Expense_Data[#Data],14,0)</f>
        <v>SL363@tidalwaveautospa.com</v>
      </c>
      <c r="K409" s="68">
        <v>45292</v>
      </c>
      <c r="L409" s="65"/>
      <c r="M409" s="65"/>
      <c r="N409" s="65"/>
      <c r="O409" s="65"/>
    </row>
    <row r="410" spans="1:15" hidden="1" x14ac:dyDescent="0.25">
      <c r="A410" s="61" t="s">
        <v>665</v>
      </c>
      <c r="B410" s="61" t="s">
        <v>666</v>
      </c>
      <c r="C410" s="50">
        <v>108.73</v>
      </c>
      <c r="D410" s="66">
        <v>45379</v>
      </c>
      <c r="E410" s="61" t="s">
        <v>71</v>
      </c>
      <c r="F410" s="61"/>
      <c r="G410" s="61" t="e">
        <f>VLOOKUP(Corrections[[#This Row],[Employee]],'[1]Management Hierarchy Report'!$A$2:$C$3607, 3, 0)</f>
        <v>#N/A</v>
      </c>
      <c r="H410" s="61" t="e">
        <f>IF(#REF!&gt;=20,"Sent Back", "Removed")</f>
        <v>#REF!</v>
      </c>
      <c r="I410" s="61" t="s">
        <v>70</v>
      </c>
      <c r="J410" s="67" t="e">
        <f>VLOOKUP(Corrections[[#This Row],[Employee]],[1]!Expense_Data[#Data],14,0)</f>
        <v>#N/A</v>
      </c>
      <c r="K410" s="68">
        <v>45292</v>
      </c>
      <c r="L410" s="65"/>
      <c r="M410" s="65"/>
      <c r="N410" s="65"/>
      <c r="O410" s="65"/>
    </row>
    <row r="411" spans="1:15" hidden="1" x14ac:dyDescent="0.25">
      <c r="A411" s="61" t="s">
        <v>285</v>
      </c>
      <c r="B411" s="61" t="s">
        <v>286</v>
      </c>
      <c r="C411" s="50">
        <v>215.27</v>
      </c>
      <c r="D411" s="66">
        <v>45165</v>
      </c>
      <c r="E411" s="61" t="s">
        <v>71</v>
      </c>
      <c r="F411" s="61"/>
      <c r="G411" s="61" t="str">
        <f>VLOOKUP(Corrections[[#This Row],[Employee]],'[1]Management Hierarchy Report'!$A$2:$C$3607, 3, 0)</f>
        <v>Wesley Kurtz</v>
      </c>
      <c r="H411" s="61" t="s">
        <v>77</v>
      </c>
      <c r="I411" s="61" t="s">
        <v>70</v>
      </c>
      <c r="J411" s="67" t="str">
        <f>VLOOKUP(Corrections[[#This Row],[Employee]],[1]!Expense_Data[#Data],14,0)</f>
        <v>SL21@tidalwaveautospa.com</v>
      </c>
      <c r="K411" s="68">
        <v>45292</v>
      </c>
      <c r="L411" s="65"/>
      <c r="M411" s="65"/>
      <c r="N411" s="65"/>
      <c r="O411" s="65"/>
    </row>
    <row r="412" spans="1:15" hidden="1" x14ac:dyDescent="0.25">
      <c r="A412" s="61" t="s">
        <v>285</v>
      </c>
      <c r="B412" s="61" t="s">
        <v>286</v>
      </c>
      <c r="C412" s="69">
        <v>92.74</v>
      </c>
      <c r="D412" s="66">
        <v>45166</v>
      </c>
      <c r="E412" s="61" t="s">
        <v>71</v>
      </c>
      <c r="F412" s="61"/>
      <c r="G412" s="61" t="str">
        <f>VLOOKUP(Corrections[[#This Row],[Employee]],'[1]Management Hierarchy Report'!$A$2:$C$3607, 3, 0)</f>
        <v>Wesley Kurtz</v>
      </c>
      <c r="H412" s="61" t="s">
        <v>77</v>
      </c>
      <c r="I412" s="61" t="s">
        <v>70</v>
      </c>
      <c r="J412" s="67" t="str">
        <f>VLOOKUP(Corrections[[#This Row],[Employee]],[1]!Expense_Data[#Data],14,0)</f>
        <v>SL21@tidalwaveautospa.com</v>
      </c>
      <c r="K412" s="68">
        <v>45292</v>
      </c>
      <c r="L412" s="65"/>
      <c r="M412" s="65"/>
      <c r="N412" s="65"/>
      <c r="O412" s="65"/>
    </row>
    <row r="413" spans="1:15" hidden="1" x14ac:dyDescent="0.25">
      <c r="A413" s="61" t="s">
        <v>285</v>
      </c>
      <c r="B413" s="61" t="s">
        <v>286</v>
      </c>
      <c r="C413" s="69">
        <v>437.4</v>
      </c>
      <c r="D413" s="66">
        <v>45182</v>
      </c>
      <c r="E413" s="61" t="s">
        <v>71</v>
      </c>
      <c r="F413" s="61"/>
      <c r="G413" s="61" t="str">
        <f>VLOOKUP(Corrections[[#This Row],[Employee]],'[1]Management Hierarchy Report'!$A$2:$C$3607, 3, 0)</f>
        <v>Wesley Kurtz</v>
      </c>
      <c r="H413" s="61" t="s">
        <v>77</v>
      </c>
      <c r="I413" s="61" t="s">
        <v>70</v>
      </c>
      <c r="J413" s="67" t="str">
        <f>VLOOKUP(Corrections[[#This Row],[Employee]],[1]!Expense_Data[#Data],14,0)</f>
        <v>SL21@tidalwaveautospa.com</v>
      </c>
      <c r="K413" s="68">
        <v>45292</v>
      </c>
      <c r="L413" s="65"/>
      <c r="M413" s="65"/>
      <c r="N413" s="65"/>
      <c r="O413" s="65"/>
    </row>
    <row r="414" spans="1:15" hidden="1" x14ac:dyDescent="0.25">
      <c r="A414" s="61" t="s">
        <v>285</v>
      </c>
      <c r="B414" s="61" t="s">
        <v>558</v>
      </c>
      <c r="C414" s="50">
        <v>256.62</v>
      </c>
      <c r="D414" s="66">
        <v>45363</v>
      </c>
      <c r="E414" s="61" t="s">
        <v>71</v>
      </c>
      <c r="F414" s="61"/>
      <c r="G414" s="61" t="str">
        <f>VLOOKUP(Corrections[[#This Row],[Employee]],'[1]Management Hierarchy Report'!$A$2:$C$3607, 3, 0)</f>
        <v>Wesley Kurtz</v>
      </c>
      <c r="H414" s="61" t="s">
        <v>77</v>
      </c>
      <c r="I414" s="61" t="s">
        <v>70</v>
      </c>
      <c r="J414" s="67" t="str">
        <f>VLOOKUP(Corrections[[#This Row],[Employee]],[1]!Expense_Data[#Data],14,0)</f>
        <v>SL21@tidalwaveautospa.com</v>
      </c>
      <c r="K414" s="68">
        <v>45292</v>
      </c>
      <c r="L414" s="65"/>
      <c r="M414" s="65"/>
      <c r="N414" s="65"/>
      <c r="O414" s="65"/>
    </row>
    <row r="415" spans="1:15" hidden="1" x14ac:dyDescent="0.25">
      <c r="A415" s="61" t="s">
        <v>285</v>
      </c>
      <c r="B415" s="61" t="s">
        <v>558</v>
      </c>
      <c r="C415" s="69">
        <v>171.5</v>
      </c>
      <c r="D415" s="66">
        <v>45365</v>
      </c>
      <c r="E415" s="61" t="s">
        <v>71</v>
      </c>
      <c r="F415" s="61"/>
      <c r="G415" s="61" t="str">
        <f>VLOOKUP(Corrections[[#This Row],[Employee]],'[1]Management Hierarchy Report'!$A$2:$C$3607, 3, 0)</f>
        <v>Wesley Kurtz</v>
      </c>
      <c r="H415" s="61" t="s">
        <v>77</v>
      </c>
      <c r="I415" s="61" t="s">
        <v>70</v>
      </c>
      <c r="J415" s="67" t="str">
        <f>VLOOKUP(Corrections[[#This Row],[Employee]],[1]!Expense_Data[#Data],14,0)</f>
        <v>SL21@tidalwaveautospa.com</v>
      </c>
      <c r="K415" s="68">
        <v>45292</v>
      </c>
      <c r="L415" s="65"/>
      <c r="M415" s="65"/>
      <c r="N415" s="65"/>
      <c r="O415" s="65"/>
    </row>
    <row r="416" spans="1:15" hidden="1" x14ac:dyDescent="0.25">
      <c r="A416" s="61" t="s">
        <v>285</v>
      </c>
      <c r="B416" s="61" t="s">
        <v>740</v>
      </c>
      <c r="C416" s="50">
        <v>104.36</v>
      </c>
      <c r="D416" s="66">
        <v>45404</v>
      </c>
      <c r="E416" s="61" t="s">
        <v>71</v>
      </c>
      <c r="F416" s="61"/>
      <c r="G416" s="61" t="str">
        <f>VLOOKUP(Corrections[[#This Row],[Employee]],'[1]Management Hierarchy Report'!$A$2:$C$3607, 3, 0)</f>
        <v>Wesley Kurtz</v>
      </c>
      <c r="H416" s="61" t="s">
        <v>69</v>
      </c>
      <c r="I416" s="61" t="s">
        <v>70</v>
      </c>
      <c r="J416" s="61" t="str">
        <f>VLOOKUP(Corrections[[#This Row],[Employee]],[1]!Expense_Data[#Data],14,0)</f>
        <v>SL21@tidalwaveautospa.com</v>
      </c>
      <c r="K416" s="68">
        <v>45292</v>
      </c>
      <c r="L416" s="65"/>
      <c r="M416" s="65"/>
      <c r="N416" s="65"/>
      <c r="O416" s="65"/>
    </row>
    <row r="417" spans="1:15" hidden="1" x14ac:dyDescent="0.25">
      <c r="A417" s="61" t="s">
        <v>285</v>
      </c>
      <c r="B417" s="61" t="s">
        <v>740</v>
      </c>
      <c r="C417" s="50">
        <v>104.36</v>
      </c>
      <c r="D417" s="66">
        <v>45404</v>
      </c>
      <c r="E417" s="61" t="s">
        <v>71</v>
      </c>
      <c r="F417" s="61"/>
      <c r="G417" s="61" t="str">
        <f>VLOOKUP(Corrections[[#This Row],[Employee]],'[1]Management Hierarchy Report'!$A$2:$C$3607, 3, 0)</f>
        <v>Wesley Kurtz</v>
      </c>
      <c r="H417" s="61" t="s">
        <v>77</v>
      </c>
      <c r="I417" s="61" t="s">
        <v>70</v>
      </c>
      <c r="J417" s="67" t="str">
        <f>VLOOKUP(Corrections[[#This Row],[Employee]],[1]!Expense_Data[#Data],14,0)</f>
        <v>SL21@tidalwaveautospa.com</v>
      </c>
      <c r="K417" s="68">
        <v>45292</v>
      </c>
      <c r="L417" s="65"/>
      <c r="M417" s="65"/>
      <c r="N417" s="65"/>
      <c r="O417" s="65"/>
    </row>
    <row r="418" spans="1:15" hidden="1" x14ac:dyDescent="0.25">
      <c r="A418" s="61" t="s">
        <v>285</v>
      </c>
      <c r="B418" s="61" t="s">
        <v>740</v>
      </c>
      <c r="C418" s="69">
        <v>561.45000000000005</v>
      </c>
      <c r="D418" s="66">
        <v>45407</v>
      </c>
      <c r="E418" s="61" t="s">
        <v>176</v>
      </c>
      <c r="F418" s="61"/>
      <c r="G418" s="61" t="str">
        <f>VLOOKUP(Corrections[[#This Row],[Employee]],'[1]Management Hierarchy Report'!$A$2:$C$3607, 3, 0)</f>
        <v>Wesley Kurtz</v>
      </c>
      <c r="H418" s="61" t="s">
        <v>77</v>
      </c>
      <c r="I418" s="61" t="s">
        <v>70</v>
      </c>
      <c r="J418" s="67" t="str">
        <f>VLOOKUP(Corrections[[#This Row],[Employee]],[1]!Expense_Data[#Data],14,0)</f>
        <v>SL21@tidalwaveautospa.com</v>
      </c>
      <c r="K418" s="68">
        <v>45292</v>
      </c>
      <c r="L418" s="65"/>
      <c r="M418" s="65"/>
      <c r="N418" s="65"/>
      <c r="O418" s="65"/>
    </row>
    <row r="419" spans="1:15" hidden="1" x14ac:dyDescent="0.25">
      <c r="A419" s="61" t="s">
        <v>285</v>
      </c>
      <c r="B419" s="61" t="s">
        <v>740</v>
      </c>
      <c r="C419" s="69">
        <v>105.49</v>
      </c>
      <c r="D419" s="66">
        <v>45416</v>
      </c>
      <c r="E419" s="61" t="s">
        <v>176</v>
      </c>
      <c r="F419" s="61"/>
      <c r="G419" s="61" t="str">
        <f>VLOOKUP(Corrections[[#This Row],[Employee]],'[1]Management Hierarchy Report'!$A$2:$C$3607, 3, 0)</f>
        <v>Wesley Kurtz</v>
      </c>
      <c r="H419" s="61" t="s">
        <v>77</v>
      </c>
      <c r="I419" s="61" t="s">
        <v>70</v>
      </c>
      <c r="J419" s="67" t="str">
        <f>VLOOKUP(Corrections[[#This Row],[Employee]],[1]!Expense_Data[#Data],14,0)</f>
        <v>SL21@tidalwaveautospa.com</v>
      </c>
      <c r="K419" s="68">
        <v>45292</v>
      </c>
      <c r="L419" s="65"/>
      <c r="M419" s="65"/>
      <c r="N419" s="65"/>
      <c r="O419" s="65"/>
    </row>
    <row r="420" spans="1:15" hidden="1" x14ac:dyDescent="0.25">
      <c r="A420" s="61" t="s">
        <v>285</v>
      </c>
      <c r="B420" s="61" t="s">
        <v>13827</v>
      </c>
      <c r="C420" s="50">
        <v>31.65</v>
      </c>
      <c r="D420" s="66">
        <v>45465</v>
      </c>
      <c r="E420" s="61" t="s">
        <v>13082</v>
      </c>
      <c r="F420" s="61"/>
      <c r="G420" s="61" t="str">
        <f>VLOOKUP(Corrections[[#This Row],[Employee]],'[1]Management Hierarchy Report'!$A$2:$C$3607, 3, 0)</f>
        <v>Wesley Kurtz</v>
      </c>
      <c r="H420" s="48" t="s">
        <v>77</v>
      </c>
      <c r="I420" s="61" t="s">
        <v>70</v>
      </c>
      <c r="J420" s="61" t="str">
        <f>VLOOKUP(Corrections[[#This Row],[Employee]],[1]!Expense_Data[#Data],14,0)</f>
        <v>SL21@tidalwaveautospa.com</v>
      </c>
      <c r="K420" s="68">
        <v>45292</v>
      </c>
      <c r="L420" s="65"/>
      <c r="M420" s="65"/>
      <c r="N420" s="65"/>
      <c r="O420" s="65"/>
    </row>
    <row r="421" spans="1:15" hidden="1" x14ac:dyDescent="0.25">
      <c r="A421" s="61" t="s">
        <v>285</v>
      </c>
      <c r="B421" s="61" t="s">
        <v>13827</v>
      </c>
      <c r="C421" s="50">
        <v>10.58</v>
      </c>
      <c r="D421" s="66">
        <v>45466</v>
      </c>
      <c r="E421" s="61" t="s">
        <v>13082</v>
      </c>
      <c r="F421" s="61"/>
      <c r="G421" s="61" t="str">
        <f>VLOOKUP(Corrections[[#This Row],[Employee]],'[1]Management Hierarchy Report'!$A$2:$C$3607, 3, 0)</f>
        <v>Wesley Kurtz</v>
      </c>
      <c r="H421" s="48" t="s">
        <v>77</v>
      </c>
      <c r="I421" s="61" t="s">
        <v>70</v>
      </c>
      <c r="J421" s="61" t="str">
        <f>VLOOKUP(Corrections[[#This Row],[Employee]],[1]!Expense_Data[#Data],14,0)</f>
        <v>SL21@tidalwaveautospa.com</v>
      </c>
      <c r="K421" s="68">
        <v>45292</v>
      </c>
      <c r="L421" s="65"/>
      <c r="M421" s="65"/>
      <c r="N421" s="65"/>
      <c r="O421" s="65"/>
    </row>
    <row r="422" spans="1:15" hidden="1" x14ac:dyDescent="0.25">
      <c r="A422" s="61" t="s">
        <v>285</v>
      </c>
      <c r="B422" s="61" t="s">
        <v>13827</v>
      </c>
      <c r="C422" s="50">
        <v>54.33</v>
      </c>
      <c r="D422" s="66">
        <v>45466</v>
      </c>
      <c r="E422" s="61" t="s">
        <v>13030</v>
      </c>
      <c r="F422" s="61"/>
      <c r="G422" s="61" t="str">
        <f>VLOOKUP(Corrections[[#This Row],[Employee]],'[1]Management Hierarchy Report'!$A$2:$C$3607, 3, 0)</f>
        <v>Wesley Kurtz</v>
      </c>
      <c r="H422" s="48" t="s">
        <v>77</v>
      </c>
      <c r="I422" s="61" t="s">
        <v>70</v>
      </c>
      <c r="J422" s="61" t="str">
        <f>VLOOKUP(Corrections[[#This Row],[Employee]],[1]!Expense_Data[#Data],14,0)</f>
        <v>SL21@tidalwaveautospa.com</v>
      </c>
      <c r="K422" s="68">
        <v>45292</v>
      </c>
      <c r="L422" s="65"/>
      <c r="M422" s="65"/>
      <c r="N422" s="65"/>
      <c r="O422" s="65"/>
    </row>
    <row r="423" spans="1:15" hidden="1" x14ac:dyDescent="0.25">
      <c r="A423" s="61" t="s">
        <v>285</v>
      </c>
      <c r="B423" s="61" t="s">
        <v>13827</v>
      </c>
      <c r="C423" s="50">
        <v>10.7</v>
      </c>
      <c r="D423" s="66">
        <v>45473</v>
      </c>
      <c r="E423" s="61" t="s">
        <v>13082</v>
      </c>
      <c r="F423" s="61"/>
      <c r="G423" s="61" t="str">
        <f>VLOOKUP(Corrections[[#This Row],[Employee]],'[1]Management Hierarchy Report'!$A$2:$C$3607, 3, 0)</f>
        <v>Wesley Kurtz</v>
      </c>
      <c r="H423" s="48" t="s">
        <v>77</v>
      </c>
      <c r="I423" s="61" t="s">
        <v>70</v>
      </c>
      <c r="J423" s="61" t="str">
        <f>VLOOKUP(Corrections[[#This Row],[Employee]],[1]!Expense_Data[#Data],14,0)</f>
        <v>SL21@tidalwaveautospa.com</v>
      </c>
      <c r="K423" s="68">
        <v>45292</v>
      </c>
      <c r="L423" s="65"/>
      <c r="M423" s="65"/>
      <c r="N423" s="65"/>
      <c r="O423" s="65"/>
    </row>
    <row r="424" spans="1:15" hidden="1" x14ac:dyDescent="0.25">
      <c r="A424" s="61" t="s">
        <v>285</v>
      </c>
      <c r="B424" s="61" t="s">
        <v>13827</v>
      </c>
      <c r="C424" s="50">
        <v>382.44</v>
      </c>
      <c r="D424" s="66">
        <v>45478</v>
      </c>
      <c r="E424" s="61" t="s">
        <v>13082</v>
      </c>
      <c r="F424" s="61"/>
      <c r="G424" s="61" t="str">
        <f>VLOOKUP(Corrections[[#This Row],[Employee]],'[1]Management Hierarchy Report'!$A$2:$C$3607, 3, 0)</f>
        <v>Wesley Kurtz</v>
      </c>
      <c r="H424" s="48" t="s">
        <v>77</v>
      </c>
      <c r="I424" s="61" t="s">
        <v>70</v>
      </c>
      <c r="J424" s="61" t="str">
        <f>VLOOKUP(Corrections[[#This Row],[Employee]],[1]!Expense_Data[#Data],14,0)</f>
        <v>SL21@tidalwaveautospa.com</v>
      </c>
      <c r="K424" s="68">
        <v>45292</v>
      </c>
      <c r="L424" s="65"/>
      <c r="M424" s="65"/>
      <c r="N424" s="65"/>
      <c r="O424" s="65"/>
    </row>
    <row r="425" spans="1:15" hidden="1" x14ac:dyDescent="0.25">
      <c r="A425" s="61" t="s">
        <v>285</v>
      </c>
      <c r="B425" s="61" t="s">
        <v>13827</v>
      </c>
      <c r="C425" s="50">
        <v>258.68</v>
      </c>
      <c r="D425" s="66">
        <v>45478</v>
      </c>
      <c r="E425" s="61" t="s">
        <v>13030</v>
      </c>
      <c r="F425" s="61"/>
      <c r="G425" s="61" t="str">
        <f>VLOOKUP(Corrections[[#This Row],[Employee]],'[1]Management Hierarchy Report'!$A$2:$C$3607, 3, 0)</f>
        <v>Wesley Kurtz</v>
      </c>
      <c r="H425" s="48" t="s">
        <v>77</v>
      </c>
      <c r="I425" s="61" t="s">
        <v>70</v>
      </c>
      <c r="J425" s="61" t="str">
        <f>VLOOKUP(Corrections[[#This Row],[Employee]],[1]!Expense_Data[#Data],14,0)</f>
        <v>SL21@tidalwaveautospa.com</v>
      </c>
      <c r="K425" s="68">
        <v>45292</v>
      </c>
      <c r="L425" s="65"/>
      <c r="M425" s="65"/>
      <c r="N425" s="65"/>
      <c r="O425" s="65"/>
    </row>
    <row r="426" spans="1:15" hidden="1" x14ac:dyDescent="0.25">
      <c r="A426" s="61" t="s">
        <v>285</v>
      </c>
      <c r="B426" s="61" t="s">
        <v>13827</v>
      </c>
      <c r="C426" s="50">
        <v>20.309999999999999</v>
      </c>
      <c r="D426" s="66">
        <v>45485</v>
      </c>
      <c r="E426" s="61" t="s">
        <v>13082</v>
      </c>
      <c r="F426" s="61"/>
      <c r="G426" s="61" t="str">
        <f>VLOOKUP(Corrections[[#This Row],[Employee]],'[1]Management Hierarchy Report'!$A$2:$C$3607, 3, 0)</f>
        <v>Wesley Kurtz</v>
      </c>
      <c r="H426" s="48" t="s">
        <v>77</v>
      </c>
      <c r="I426" s="61" t="s">
        <v>70</v>
      </c>
      <c r="J426" s="61" t="str">
        <f>VLOOKUP(Corrections[[#This Row],[Employee]],[1]!Expense_Data[#Data],14,0)</f>
        <v>SL21@tidalwaveautospa.com</v>
      </c>
      <c r="K426" s="68">
        <v>45292</v>
      </c>
      <c r="L426" s="65"/>
      <c r="M426" s="65"/>
      <c r="N426" s="65"/>
      <c r="O426" s="65"/>
    </row>
    <row r="427" spans="1:15" hidden="1" x14ac:dyDescent="0.25">
      <c r="A427" s="61" t="s">
        <v>285</v>
      </c>
      <c r="B427" s="61" t="s">
        <v>13827</v>
      </c>
      <c r="C427" s="50">
        <v>16</v>
      </c>
      <c r="D427" s="66">
        <v>45489</v>
      </c>
      <c r="E427" s="61" t="s">
        <v>13082</v>
      </c>
      <c r="F427" s="61"/>
      <c r="G427" s="61" t="str">
        <f>VLOOKUP(Corrections[[#This Row],[Employee]],'[1]Management Hierarchy Report'!$A$2:$C$3607, 3, 0)</f>
        <v>Wesley Kurtz</v>
      </c>
      <c r="H427" s="48" t="s">
        <v>77</v>
      </c>
      <c r="I427" s="61" t="s">
        <v>70</v>
      </c>
      <c r="J427" s="61" t="str">
        <f>VLOOKUP(Corrections[[#This Row],[Employee]],[1]!Expense_Data[#Data],14,0)</f>
        <v>SL21@tidalwaveautospa.com</v>
      </c>
      <c r="K427" s="68">
        <v>45292</v>
      </c>
      <c r="L427" s="65"/>
      <c r="M427" s="65"/>
      <c r="N427" s="65"/>
      <c r="O427" s="65"/>
    </row>
    <row r="428" spans="1:15" hidden="1" x14ac:dyDescent="0.25">
      <c r="A428" s="61" t="s">
        <v>285</v>
      </c>
      <c r="B428" s="61" t="s">
        <v>13827</v>
      </c>
      <c r="C428" s="50">
        <v>44.16</v>
      </c>
      <c r="D428" s="66">
        <v>45489</v>
      </c>
      <c r="E428" s="61" t="s">
        <v>13082</v>
      </c>
      <c r="F428" s="61"/>
      <c r="G428" s="61" t="str">
        <f>VLOOKUP(Corrections[[#This Row],[Employee]],'[1]Management Hierarchy Report'!$A$2:$C$3607, 3, 0)</f>
        <v>Wesley Kurtz</v>
      </c>
      <c r="H428" s="48" t="s">
        <v>77</v>
      </c>
      <c r="I428" s="61" t="s">
        <v>70</v>
      </c>
      <c r="J428" s="61" t="str">
        <f>VLOOKUP(Corrections[[#This Row],[Employee]],[1]!Expense_Data[#Data],14,0)</f>
        <v>SL21@tidalwaveautospa.com</v>
      </c>
      <c r="K428" s="68">
        <v>45292</v>
      </c>
      <c r="L428" s="65"/>
      <c r="M428" s="65"/>
      <c r="N428" s="65"/>
      <c r="O428" s="65"/>
    </row>
    <row r="429" spans="1:15" hidden="1" x14ac:dyDescent="0.25">
      <c r="A429" s="61" t="s">
        <v>86</v>
      </c>
      <c r="B429" s="61" t="s">
        <v>87</v>
      </c>
      <c r="C429" s="50">
        <v>912.48</v>
      </c>
      <c r="D429" s="66">
        <v>45172</v>
      </c>
      <c r="E429" s="61" t="s">
        <v>71</v>
      </c>
      <c r="F429" s="61"/>
      <c r="G429" s="61" t="e">
        <f>VLOOKUP(Corrections[[#This Row],[Employee]],'[1]Management Hierarchy Report'!$A$2:$C$3607, 3, 0)</f>
        <v>#N/A</v>
      </c>
      <c r="H429" s="61" t="s">
        <v>77</v>
      </c>
      <c r="I429" s="61" t="s">
        <v>70</v>
      </c>
      <c r="J429" s="67" t="e">
        <f>VLOOKUP(Corrections[[#This Row],[Employee]],[1]!Expense_Data[#Data],14,0)</f>
        <v>#N/A</v>
      </c>
      <c r="K429" s="68">
        <v>45292</v>
      </c>
      <c r="L429" s="65"/>
      <c r="M429" s="65"/>
      <c r="N429" s="65"/>
      <c r="O429" s="65"/>
    </row>
    <row r="430" spans="1:15" hidden="1" x14ac:dyDescent="0.25">
      <c r="A430" s="61" t="s">
        <v>74</v>
      </c>
      <c r="B430" s="61" t="s">
        <v>101</v>
      </c>
      <c r="C430" s="50">
        <v>2055.61</v>
      </c>
      <c r="D430" s="66">
        <v>45165</v>
      </c>
      <c r="E430" s="61" t="s">
        <v>71</v>
      </c>
      <c r="F430" s="61"/>
      <c r="G430" s="61" t="str">
        <f>VLOOKUP(Corrections[[#This Row],[Employee]],'[1]Management Hierarchy Report'!$A$2:$C$3607, 3, 0)</f>
        <v>Steven Kyriazis</v>
      </c>
      <c r="H430" s="61" t="s">
        <v>77</v>
      </c>
      <c r="I430" s="61" t="s">
        <v>70</v>
      </c>
      <c r="J430" s="67" t="str">
        <f>VLOOKUP(Corrections[[#This Row],[Employee]],[1]!Expense_Data[#Data],14,0)</f>
        <v>SL230@tidalwaveautospa.com</v>
      </c>
      <c r="K430" s="68">
        <v>45292</v>
      </c>
      <c r="L430" s="65"/>
      <c r="M430" s="65"/>
      <c r="N430" s="65"/>
      <c r="O430" s="65"/>
    </row>
    <row r="431" spans="1:15" hidden="1" x14ac:dyDescent="0.25">
      <c r="A431" s="61" t="s">
        <v>74</v>
      </c>
      <c r="B431" s="61" t="s">
        <v>101</v>
      </c>
      <c r="C431" s="69">
        <v>576.9</v>
      </c>
      <c r="D431" s="66">
        <v>45171</v>
      </c>
      <c r="E431" s="61" t="s">
        <v>71</v>
      </c>
      <c r="F431" s="61"/>
      <c r="G431" s="61" t="str">
        <f>VLOOKUP(Corrections[[#This Row],[Employee]],'[1]Management Hierarchy Report'!$A$2:$C$3607, 3, 0)</f>
        <v>Steven Kyriazis</v>
      </c>
      <c r="H431" s="61" t="s">
        <v>77</v>
      </c>
      <c r="I431" s="61" t="s">
        <v>70</v>
      </c>
      <c r="J431" s="67" t="str">
        <f>VLOOKUP(Corrections[[#This Row],[Employee]],[1]!Expense_Data[#Data],14,0)</f>
        <v>SL230@tidalwaveautospa.com</v>
      </c>
      <c r="K431" s="68">
        <v>45292</v>
      </c>
      <c r="L431" s="65"/>
      <c r="M431" s="65"/>
      <c r="N431" s="65"/>
      <c r="O431" s="65"/>
    </row>
    <row r="432" spans="1:15" hidden="1" x14ac:dyDescent="0.25">
      <c r="A432" s="61" t="s">
        <v>74</v>
      </c>
      <c r="B432" s="61" t="s">
        <v>13054</v>
      </c>
      <c r="C432" s="50">
        <v>235.86</v>
      </c>
      <c r="D432" s="52">
        <v>45464</v>
      </c>
      <c r="E432" s="66" t="s">
        <v>12979</v>
      </c>
      <c r="F432" s="61"/>
      <c r="G432" s="61" t="str">
        <f>VLOOKUP(Corrections[[#This Row],[Employee]],'[1]Management Hierarchy Report'!$A$2:$C$3607, 3, 0)</f>
        <v>Steven Kyriazis</v>
      </c>
      <c r="H432" s="61" t="s">
        <v>77</v>
      </c>
      <c r="I432" s="61" t="s">
        <v>70</v>
      </c>
      <c r="J432" s="61" t="str">
        <f>VLOOKUP(Corrections[[#This Row],[Employee]],[1]!Expense_Data[#Data],14,0)</f>
        <v>SL230@tidalwaveautospa.com</v>
      </c>
      <c r="K432" s="68">
        <v>45292</v>
      </c>
      <c r="L432" s="65"/>
      <c r="M432" s="65"/>
      <c r="N432" s="65"/>
      <c r="O432" s="65"/>
    </row>
    <row r="433" spans="1:15" hidden="1" x14ac:dyDescent="0.25">
      <c r="A433" s="61" t="s">
        <v>74</v>
      </c>
      <c r="B433" s="61" t="s">
        <v>13054</v>
      </c>
      <c r="C433" s="50">
        <v>154.08000000000001</v>
      </c>
      <c r="D433" s="52">
        <v>45464</v>
      </c>
      <c r="E433" s="66" t="s">
        <v>13030</v>
      </c>
      <c r="F433" s="61"/>
      <c r="G433" s="61" t="str">
        <f>VLOOKUP(Corrections[[#This Row],[Employee]],'[1]Management Hierarchy Report'!$A$2:$C$3607, 3, 0)</f>
        <v>Steven Kyriazis</v>
      </c>
      <c r="H433" s="61" t="s">
        <v>77</v>
      </c>
      <c r="I433" s="61" t="s">
        <v>70</v>
      </c>
      <c r="J433" s="61" t="str">
        <f>VLOOKUP(Corrections[[#This Row],[Employee]],[1]!Expense_Data[#Data],14,0)</f>
        <v>SL230@tidalwaveautospa.com</v>
      </c>
      <c r="K433" s="68">
        <v>45292</v>
      </c>
      <c r="L433" s="65"/>
      <c r="M433" s="65"/>
      <c r="N433" s="65"/>
      <c r="O433" s="65"/>
    </row>
    <row r="434" spans="1:15" hidden="1" x14ac:dyDescent="0.25">
      <c r="A434" s="61" t="s">
        <v>74</v>
      </c>
      <c r="B434" s="61" t="s">
        <v>13054</v>
      </c>
      <c r="C434" s="50">
        <v>258.01</v>
      </c>
      <c r="D434" s="52">
        <v>45465</v>
      </c>
      <c r="E434" s="66" t="s">
        <v>146</v>
      </c>
      <c r="F434" s="61"/>
      <c r="G434" s="61" t="str">
        <f>VLOOKUP(Corrections[[#This Row],[Employee]],'[1]Management Hierarchy Report'!$A$2:$C$3607, 3, 0)</f>
        <v>Steven Kyriazis</v>
      </c>
      <c r="H434" s="61" t="s">
        <v>77</v>
      </c>
      <c r="I434" s="61" t="s">
        <v>70</v>
      </c>
      <c r="J434" s="61" t="str">
        <f>VLOOKUP(Corrections[[#This Row],[Employee]],[1]!Expense_Data[#Data],14,0)</f>
        <v>SL230@tidalwaveautospa.com</v>
      </c>
      <c r="K434" s="68">
        <v>45292</v>
      </c>
      <c r="L434" s="65"/>
      <c r="M434" s="65"/>
      <c r="N434" s="65"/>
      <c r="O434" s="65"/>
    </row>
    <row r="435" spans="1:15" hidden="1" x14ac:dyDescent="0.25">
      <c r="A435" s="61" t="s">
        <v>74</v>
      </c>
      <c r="B435" s="61" t="s">
        <v>13054</v>
      </c>
      <c r="C435" s="50">
        <v>38.58</v>
      </c>
      <c r="D435" s="52">
        <v>45465</v>
      </c>
      <c r="E435" s="66" t="s">
        <v>146</v>
      </c>
      <c r="F435" s="61"/>
      <c r="G435" s="61" t="str">
        <f>VLOOKUP(Corrections[[#This Row],[Employee]],'[1]Management Hierarchy Report'!$A$2:$C$3607, 3, 0)</f>
        <v>Steven Kyriazis</v>
      </c>
      <c r="H435" s="61" t="s">
        <v>77</v>
      </c>
      <c r="I435" s="61" t="s">
        <v>70</v>
      </c>
      <c r="J435" s="61" t="str">
        <f>VLOOKUP(Corrections[[#This Row],[Employee]],[1]!Expense_Data[#Data],14,0)</f>
        <v>SL230@tidalwaveautospa.com</v>
      </c>
      <c r="K435" s="68">
        <v>45292</v>
      </c>
      <c r="L435" s="65"/>
      <c r="M435" s="65"/>
      <c r="N435" s="65"/>
      <c r="O435" s="65"/>
    </row>
    <row r="436" spans="1:15" hidden="1" x14ac:dyDescent="0.25">
      <c r="A436" s="61" t="s">
        <v>74</v>
      </c>
      <c r="B436" s="61" t="s">
        <v>13054</v>
      </c>
      <c r="C436" s="50">
        <v>258.01</v>
      </c>
      <c r="D436" s="52">
        <v>45465</v>
      </c>
      <c r="E436" s="66" t="s">
        <v>13030</v>
      </c>
      <c r="F436" s="61"/>
      <c r="G436" s="61" t="str">
        <f>VLOOKUP(Corrections[[#This Row],[Employee]],'[1]Management Hierarchy Report'!$A$2:$C$3607, 3, 0)</f>
        <v>Steven Kyriazis</v>
      </c>
      <c r="H436" s="61" t="s">
        <v>77</v>
      </c>
      <c r="I436" s="61" t="s">
        <v>70</v>
      </c>
      <c r="J436" s="61" t="str">
        <f>VLOOKUP(Corrections[[#This Row],[Employee]],[1]!Expense_Data[#Data],14,0)</f>
        <v>SL230@tidalwaveautospa.com</v>
      </c>
      <c r="K436" s="68">
        <v>45292</v>
      </c>
      <c r="L436" s="65"/>
      <c r="M436" s="65"/>
      <c r="N436" s="65"/>
      <c r="O436" s="65"/>
    </row>
    <row r="437" spans="1:15" hidden="1" x14ac:dyDescent="0.25">
      <c r="A437" s="61" t="s">
        <v>74</v>
      </c>
      <c r="B437" s="61" t="s">
        <v>13054</v>
      </c>
      <c r="C437" s="50">
        <v>38.58</v>
      </c>
      <c r="D437" s="52">
        <v>45465</v>
      </c>
      <c r="E437" s="66" t="s">
        <v>13030</v>
      </c>
      <c r="F437" s="61"/>
      <c r="G437" s="61" t="str">
        <f>VLOOKUP(Corrections[[#This Row],[Employee]],'[1]Management Hierarchy Report'!$A$2:$C$3607, 3, 0)</f>
        <v>Steven Kyriazis</v>
      </c>
      <c r="H437" s="61" t="s">
        <v>77</v>
      </c>
      <c r="I437" s="61" t="s">
        <v>70</v>
      </c>
      <c r="J437" s="61" t="str">
        <f>VLOOKUP(Corrections[[#This Row],[Employee]],[1]!Expense_Data[#Data],14,0)</f>
        <v>SL230@tidalwaveautospa.com</v>
      </c>
      <c r="K437" s="68">
        <v>45292</v>
      </c>
      <c r="L437" s="65"/>
      <c r="M437" s="65"/>
      <c r="N437" s="65"/>
      <c r="O437" s="65"/>
    </row>
    <row r="438" spans="1:15" hidden="1" x14ac:dyDescent="0.25">
      <c r="A438" s="61" t="s">
        <v>74</v>
      </c>
      <c r="B438" s="61" t="s">
        <v>13054</v>
      </c>
      <c r="C438" s="50">
        <v>159.1</v>
      </c>
      <c r="D438" s="52">
        <v>45484</v>
      </c>
      <c r="E438" s="66" t="s">
        <v>13030</v>
      </c>
      <c r="F438" s="61"/>
      <c r="G438" s="61" t="str">
        <f>VLOOKUP(Corrections[[#This Row],[Employee]],'[1]Management Hierarchy Report'!$A$2:$C$3607, 3, 0)</f>
        <v>Steven Kyriazis</v>
      </c>
      <c r="H438" s="61" t="s">
        <v>77</v>
      </c>
      <c r="I438" s="61" t="s">
        <v>70</v>
      </c>
      <c r="J438" s="61" t="str">
        <f>VLOOKUP(Corrections[[#This Row],[Employee]],[1]!Expense_Data[#Data],14,0)</f>
        <v>SL230@tidalwaveautospa.com</v>
      </c>
      <c r="K438" s="68">
        <v>45292</v>
      </c>
      <c r="L438" s="65"/>
      <c r="M438" s="65"/>
      <c r="N438" s="65"/>
      <c r="O438" s="65"/>
    </row>
    <row r="439" spans="1:15" hidden="1" x14ac:dyDescent="0.25">
      <c r="A439" s="61" t="s">
        <v>74</v>
      </c>
      <c r="C439" s="50">
        <v>2055.61</v>
      </c>
      <c r="D439" s="66">
        <v>45165</v>
      </c>
      <c r="E439" s="61" t="s">
        <v>71</v>
      </c>
      <c r="F439" s="61"/>
      <c r="G439" s="61" t="str">
        <f>VLOOKUP(Corrections[[#This Row],[Employee]],'[1]Management Hierarchy Report'!$A$2:$C$3607, 3, 0)</f>
        <v>Steven Kyriazis</v>
      </c>
      <c r="H439" s="61" t="s">
        <v>69</v>
      </c>
      <c r="I439" s="61" t="s">
        <v>70</v>
      </c>
      <c r="J439" s="67" t="str">
        <f>VLOOKUP(Corrections[[#This Row],[Employee]],[1]!Expense_Data[#Data],14,0)</f>
        <v>SL230@tidalwaveautospa.com</v>
      </c>
      <c r="K439" s="68">
        <v>45292</v>
      </c>
      <c r="L439" s="65"/>
      <c r="M439" s="65"/>
      <c r="N439" s="65"/>
      <c r="O439" s="65"/>
    </row>
    <row r="440" spans="1:15" hidden="1" x14ac:dyDescent="0.25">
      <c r="A440" s="61" t="s">
        <v>153</v>
      </c>
      <c r="B440" s="61" t="s">
        <v>151</v>
      </c>
      <c r="C440" s="50">
        <v>22.09</v>
      </c>
      <c r="D440" s="66">
        <v>45156</v>
      </c>
      <c r="E440" s="61" t="s">
        <v>152</v>
      </c>
      <c r="F440" s="61"/>
      <c r="G440" s="61" t="str">
        <f>VLOOKUP(Corrections[[#This Row],[Employee]],'[1]Management Hierarchy Report'!$A$2:$C$3607, 3, 0)</f>
        <v>Joe Chavez</v>
      </c>
      <c r="H440" s="61" t="s">
        <v>77</v>
      </c>
      <c r="I440" s="61" t="s">
        <v>70</v>
      </c>
      <c r="J440" s="67" t="str">
        <f>VLOOKUP(Corrections[[#This Row],[Employee]],[1]!Expense_Data[#Data],14,0)</f>
        <v>SL142@tidalwaveautospa.com</v>
      </c>
      <c r="K440" s="68">
        <v>45292</v>
      </c>
      <c r="L440" s="65"/>
      <c r="M440" s="65"/>
      <c r="N440" s="65"/>
      <c r="O440" s="65"/>
    </row>
    <row r="441" spans="1:15" hidden="1" x14ac:dyDescent="0.25">
      <c r="A441" s="61" t="s">
        <v>153</v>
      </c>
      <c r="B441" s="61" t="s">
        <v>151</v>
      </c>
      <c r="C441" s="69">
        <v>96.49</v>
      </c>
      <c r="D441" s="66">
        <v>45156</v>
      </c>
      <c r="E441" s="61" t="s">
        <v>152</v>
      </c>
      <c r="F441" s="61"/>
      <c r="G441" s="61" t="str">
        <f>VLOOKUP(Corrections[[#This Row],[Employee]],'[1]Management Hierarchy Report'!$A$2:$C$3607, 3, 0)</f>
        <v>Joe Chavez</v>
      </c>
      <c r="H441" s="61" t="s">
        <v>77</v>
      </c>
      <c r="I441" s="61" t="s">
        <v>70</v>
      </c>
      <c r="J441" s="67" t="str">
        <f>VLOOKUP(Corrections[[#This Row],[Employee]],[1]!Expense_Data[#Data],14,0)</f>
        <v>SL142@tidalwaveautospa.com</v>
      </c>
      <c r="K441" s="68">
        <v>45292</v>
      </c>
      <c r="L441" s="65"/>
      <c r="M441" s="65"/>
      <c r="N441" s="65"/>
      <c r="O441" s="65"/>
    </row>
    <row r="442" spans="1:15" hidden="1" x14ac:dyDescent="0.25">
      <c r="A442" s="61" t="s">
        <v>153</v>
      </c>
      <c r="B442" s="61" t="s">
        <v>151</v>
      </c>
      <c r="C442" s="69">
        <v>56.8</v>
      </c>
      <c r="D442" s="66">
        <v>45157</v>
      </c>
      <c r="E442" s="61" t="s">
        <v>152</v>
      </c>
      <c r="F442" s="61"/>
      <c r="G442" s="61" t="str">
        <f>VLOOKUP(Corrections[[#This Row],[Employee]],'[1]Management Hierarchy Report'!$A$2:$C$3607, 3, 0)</f>
        <v>Joe Chavez</v>
      </c>
      <c r="H442" s="61" t="s">
        <v>77</v>
      </c>
      <c r="I442" s="61" t="s">
        <v>70</v>
      </c>
      <c r="J442" s="67" t="str">
        <f>VLOOKUP(Corrections[[#This Row],[Employee]],[1]!Expense_Data[#Data],14,0)</f>
        <v>SL142@tidalwaveautospa.com</v>
      </c>
      <c r="K442" s="68">
        <v>45292</v>
      </c>
      <c r="L442" s="65"/>
      <c r="M442" s="65"/>
      <c r="N442" s="65"/>
      <c r="O442" s="65"/>
    </row>
    <row r="443" spans="1:15" hidden="1" x14ac:dyDescent="0.25">
      <c r="A443" s="61" t="s">
        <v>153</v>
      </c>
      <c r="B443" s="61" t="s">
        <v>151</v>
      </c>
      <c r="C443" s="69">
        <v>32.979999999999997</v>
      </c>
      <c r="D443" s="66">
        <v>45157</v>
      </c>
      <c r="E443" s="61" t="s">
        <v>152</v>
      </c>
      <c r="F443" s="61"/>
      <c r="G443" s="61" t="str">
        <f>VLOOKUP(Corrections[[#This Row],[Employee]],'[1]Management Hierarchy Report'!$A$2:$C$3607, 3, 0)</f>
        <v>Joe Chavez</v>
      </c>
      <c r="H443" s="61" t="s">
        <v>77</v>
      </c>
      <c r="I443" s="61" t="s">
        <v>70</v>
      </c>
      <c r="J443" s="67" t="str">
        <f>VLOOKUP(Corrections[[#This Row],[Employee]],[1]!Expense_Data[#Data],14,0)</f>
        <v>SL142@tidalwaveautospa.com</v>
      </c>
      <c r="K443" s="68">
        <v>45292</v>
      </c>
      <c r="L443" s="65"/>
      <c r="M443" s="65"/>
      <c r="N443" s="65"/>
      <c r="O443" s="65"/>
    </row>
    <row r="444" spans="1:15" hidden="1" x14ac:dyDescent="0.25">
      <c r="A444" s="61" t="s">
        <v>153</v>
      </c>
      <c r="B444" s="61" t="s">
        <v>151</v>
      </c>
      <c r="C444" s="69">
        <v>24.09</v>
      </c>
      <c r="D444" s="66">
        <v>45162</v>
      </c>
      <c r="E444" s="61" t="s">
        <v>152</v>
      </c>
      <c r="F444" s="61"/>
      <c r="G444" s="61" t="str">
        <f>VLOOKUP(Corrections[[#This Row],[Employee]],'[1]Management Hierarchy Report'!$A$2:$C$3607, 3, 0)</f>
        <v>Joe Chavez</v>
      </c>
      <c r="H444" s="61" t="s">
        <v>77</v>
      </c>
      <c r="I444" s="61" t="s">
        <v>70</v>
      </c>
      <c r="J444" s="67" t="str">
        <f>VLOOKUP(Corrections[[#This Row],[Employee]],[1]!Expense_Data[#Data],14,0)</f>
        <v>SL142@tidalwaveautospa.com</v>
      </c>
      <c r="K444" s="68">
        <v>45292</v>
      </c>
      <c r="L444" s="65"/>
      <c r="M444" s="65"/>
      <c r="N444" s="65"/>
      <c r="O444" s="65"/>
    </row>
    <row r="445" spans="1:15" hidden="1" x14ac:dyDescent="0.25">
      <c r="A445" s="61" t="s">
        <v>153</v>
      </c>
      <c r="B445" s="61" t="s">
        <v>151</v>
      </c>
      <c r="C445" s="69">
        <v>8.07</v>
      </c>
      <c r="D445" s="66">
        <v>45164</v>
      </c>
      <c r="E445" s="61" t="s">
        <v>152</v>
      </c>
      <c r="F445" s="61"/>
      <c r="G445" s="61" t="str">
        <f>VLOOKUP(Corrections[[#This Row],[Employee]],'[1]Management Hierarchy Report'!$A$2:$C$3607, 3, 0)</f>
        <v>Joe Chavez</v>
      </c>
      <c r="H445" s="61" t="s">
        <v>77</v>
      </c>
      <c r="I445" s="61" t="s">
        <v>70</v>
      </c>
      <c r="J445" s="67" t="str">
        <f>VLOOKUP(Corrections[[#This Row],[Employee]],[1]!Expense_Data[#Data],14,0)</f>
        <v>SL142@tidalwaveautospa.com</v>
      </c>
      <c r="K445" s="68">
        <v>45292</v>
      </c>
      <c r="L445" s="65"/>
      <c r="M445" s="65"/>
      <c r="N445" s="65"/>
      <c r="O445" s="65"/>
    </row>
    <row r="446" spans="1:15" hidden="1" x14ac:dyDescent="0.25">
      <c r="A446" s="61" t="s">
        <v>153</v>
      </c>
      <c r="B446" s="61" t="s">
        <v>151</v>
      </c>
      <c r="C446" s="69">
        <v>35.299999999999997</v>
      </c>
      <c r="D446" s="66">
        <v>45165</v>
      </c>
      <c r="E446" s="61" t="s">
        <v>152</v>
      </c>
      <c r="F446" s="61"/>
      <c r="G446" s="61" t="str">
        <f>VLOOKUP(Corrections[[#This Row],[Employee]],'[1]Management Hierarchy Report'!$A$2:$C$3607, 3, 0)</f>
        <v>Joe Chavez</v>
      </c>
      <c r="H446" s="61" t="s">
        <v>77</v>
      </c>
      <c r="I446" s="61" t="s">
        <v>70</v>
      </c>
      <c r="J446" s="67" t="str">
        <f>VLOOKUP(Corrections[[#This Row],[Employee]],[1]!Expense_Data[#Data],14,0)</f>
        <v>SL142@tidalwaveautospa.com</v>
      </c>
      <c r="K446" s="68">
        <v>45292</v>
      </c>
      <c r="L446" s="65"/>
      <c r="M446" s="65"/>
      <c r="N446" s="65"/>
      <c r="O446" s="65"/>
    </row>
    <row r="447" spans="1:15" hidden="1" x14ac:dyDescent="0.25">
      <c r="A447" s="61" t="s">
        <v>153</v>
      </c>
      <c r="B447" s="61" t="s">
        <v>151</v>
      </c>
      <c r="C447" s="69">
        <v>20.85</v>
      </c>
      <c r="D447" s="66">
        <v>45166</v>
      </c>
      <c r="E447" s="61" t="s">
        <v>152</v>
      </c>
      <c r="F447" s="61"/>
      <c r="G447" s="61" t="str">
        <f>VLOOKUP(Corrections[[#This Row],[Employee]],'[1]Management Hierarchy Report'!$A$2:$C$3607, 3, 0)</f>
        <v>Joe Chavez</v>
      </c>
      <c r="H447" s="61" t="s">
        <v>77</v>
      </c>
      <c r="I447" s="61" t="s">
        <v>70</v>
      </c>
      <c r="J447" s="67" t="str">
        <f>VLOOKUP(Corrections[[#This Row],[Employee]],[1]!Expense_Data[#Data],14,0)</f>
        <v>SL142@tidalwaveautospa.com</v>
      </c>
      <c r="K447" s="68">
        <v>45292</v>
      </c>
      <c r="L447" s="65"/>
      <c r="M447" s="65"/>
      <c r="N447" s="65"/>
      <c r="O447" s="65"/>
    </row>
    <row r="448" spans="1:15" hidden="1" x14ac:dyDescent="0.25">
      <c r="A448" s="61" t="s">
        <v>153</v>
      </c>
      <c r="B448" s="61" t="s">
        <v>151</v>
      </c>
      <c r="C448" s="69">
        <v>13.29</v>
      </c>
      <c r="D448" s="66">
        <v>45167</v>
      </c>
      <c r="E448" s="61" t="s">
        <v>152</v>
      </c>
      <c r="F448" s="61"/>
      <c r="G448" s="61" t="str">
        <f>VLOOKUP(Corrections[[#This Row],[Employee]],'[1]Management Hierarchy Report'!$A$2:$C$3607, 3, 0)</f>
        <v>Joe Chavez</v>
      </c>
      <c r="H448" s="61" t="s">
        <v>77</v>
      </c>
      <c r="I448" s="61" t="s">
        <v>70</v>
      </c>
      <c r="J448" s="67" t="str">
        <f>VLOOKUP(Corrections[[#This Row],[Employee]],[1]!Expense_Data[#Data],14,0)</f>
        <v>SL142@tidalwaveautospa.com</v>
      </c>
      <c r="K448" s="68">
        <v>45292</v>
      </c>
      <c r="L448" s="65"/>
      <c r="M448" s="65"/>
      <c r="N448" s="65"/>
      <c r="O448" s="65"/>
    </row>
    <row r="449" spans="1:15" hidden="1" x14ac:dyDescent="0.25">
      <c r="A449" s="61" t="s">
        <v>153</v>
      </c>
      <c r="B449" s="61" t="s">
        <v>433</v>
      </c>
      <c r="C449" s="50" t="s">
        <v>434</v>
      </c>
      <c r="D449" s="66">
        <v>45280</v>
      </c>
      <c r="E449" s="61" t="s">
        <v>152</v>
      </c>
      <c r="F449" s="61"/>
      <c r="G449" s="61" t="str">
        <f>VLOOKUP(Corrections[[#This Row],[Employee]],'[1]Management Hierarchy Report'!$A$2:$C$3607, 3, 0)</f>
        <v>Joe Chavez</v>
      </c>
      <c r="H449" s="61" t="s">
        <v>77</v>
      </c>
      <c r="I449" s="61" t="s">
        <v>70</v>
      </c>
      <c r="J449" s="67" t="str">
        <f>VLOOKUP(Corrections[[#This Row],[Employee]],[1]!Expense_Data[#Data],14,0)</f>
        <v>SL142@tidalwaveautospa.com</v>
      </c>
      <c r="K449" s="68">
        <v>45292</v>
      </c>
      <c r="L449" s="65"/>
      <c r="M449" s="65"/>
      <c r="N449" s="65"/>
      <c r="O449" s="65"/>
    </row>
    <row r="450" spans="1:15" hidden="1" x14ac:dyDescent="0.25">
      <c r="A450" s="61" t="s">
        <v>153</v>
      </c>
      <c r="B450" s="61" t="s">
        <v>13178</v>
      </c>
      <c r="C450" s="50">
        <v>33.270000000000003</v>
      </c>
      <c r="D450" s="66">
        <v>45493</v>
      </c>
      <c r="E450" s="61" t="s">
        <v>521</v>
      </c>
      <c r="F450" s="61"/>
      <c r="G450" s="61" t="str">
        <f>VLOOKUP(Corrections[[#This Row],[Employee]],'[1]Management Hierarchy Report'!$A$2:$C$3607, 3, 0)</f>
        <v>Joe Chavez</v>
      </c>
      <c r="H450" s="48" t="s">
        <v>77</v>
      </c>
      <c r="I450" s="61" t="s">
        <v>70</v>
      </c>
      <c r="J450" s="61" t="str">
        <f>VLOOKUP(Corrections[[#This Row],[Employee]],[1]!Expense_Data[#Data],14,0)</f>
        <v>SL142@tidalwaveautospa.com</v>
      </c>
      <c r="K450" s="68">
        <v>45292</v>
      </c>
      <c r="L450" s="65"/>
      <c r="M450" s="65"/>
      <c r="N450" s="65"/>
      <c r="O450" s="65"/>
    </row>
    <row r="451" spans="1:15" hidden="1" x14ac:dyDescent="0.25">
      <c r="A451" s="61" t="s">
        <v>744</v>
      </c>
      <c r="B451" s="61" t="s">
        <v>745</v>
      </c>
      <c r="C451" s="50">
        <v>200.62</v>
      </c>
      <c r="D451" s="66">
        <v>45437</v>
      </c>
      <c r="E451" s="61" t="s">
        <v>146</v>
      </c>
      <c r="F451" s="61"/>
      <c r="G451" s="61" t="str">
        <f>VLOOKUP(Corrections[[#This Row],[Employee]],'[1]Management Hierarchy Report'!$A$2:$C$3607, 3, 0)</f>
        <v>Joshua Henderson</v>
      </c>
      <c r="H451" s="61" t="e">
        <f>IF(#REF!&gt;=0.2,"Sent Back", "Removed")</f>
        <v>#REF!</v>
      </c>
      <c r="I451" s="61" t="s">
        <v>70</v>
      </c>
      <c r="J451" s="67" t="str">
        <f>VLOOKUP(Corrections[[#This Row],[Employee]],[1]!Expense_Data[#Data],14,0)</f>
        <v>christopher.george@twavelead.com</v>
      </c>
      <c r="K451" s="68">
        <v>45292</v>
      </c>
      <c r="L451" s="65"/>
      <c r="M451" s="65"/>
      <c r="N451" s="65"/>
      <c r="O451" s="65"/>
    </row>
    <row r="452" spans="1:15" hidden="1" x14ac:dyDescent="0.25">
      <c r="A452" s="61" t="s">
        <v>744</v>
      </c>
      <c r="B452" s="61" t="s">
        <v>775</v>
      </c>
      <c r="C452" s="50">
        <v>343.5</v>
      </c>
      <c r="D452" s="66">
        <v>45441</v>
      </c>
      <c r="E452" s="61" t="s">
        <v>705</v>
      </c>
      <c r="F452" s="61"/>
      <c r="G452" s="61" t="str">
        <f>VLOOKUP(Corrections[[#This Row],[Employee]],'[1]Management Hierarchy Report'!$A$2:$C$3607, 3, 0)</f>
        <v>Joshua Henderson</v>
      </c>
      <c r="H452" s="61" t="e">
        <f>IF(#REF!&gt;=0.2,"Sent Back", "Removed")</f>
        <v>#REF!</v>
      </c>
      <c r="I452" s="61" t="s">
        <v>70</v>
      </c>
      <c r="J452" s="67" t="str">
        <f>VLOOKUP(Corrections[[#This Row],[Employee]],[1]!Expense_Data[#Data],14,0)</f>
        <v>christopher.george@twavelead.com</v>
      </c>
      <c r="K452" s="68">
        <v>45292</v>
      </c>
      <c r="L452" s="65"/>
      <c r="M452" s="65"/>
      <c r="N452" s="65"/>
      <c r="O452" s="65"/>
    </row>
    <row r="453" spans="1:15" hidden="1" x14ac:dyDescent="0.25">
      <c r="A453" s="61" t="s">
        <v>744</v>
      </c>
      <c r="B453" s="61" t="s">
        <v>13191</v>
      </c>
      <c r="C453" s="50">
        <v>52.99</v>
      </c>
      <c r="D453" s="66">
        <v>45482</v>
      </c>
      <c r="E453" s="61" t="s">
        <v>13082</v>
      </c>
      <c r="F453" s="61"/>
      <c r="G453" s="61" t="str">
        <f>VLOOKUP(Corrections[[#This Row],[Employee]],'[1]Management Hierarchy Report'!$A$2:$C$3607, 3, 0)</f>
        <v>Joshua Henderson</v>
      </c>
      <c r="H453" s="48" t="s">
        <v>77</v>
      </c>
      <c r="I453" s="61" t="s">
        <v>70</v>
      </c>
      <c r="J453" s="61" t="str">
        <f>VLOOKUP(Corrections[[#This Row],[Employee]],[1]!Expense_Data[#Data],14,0)</f>
        <v>christopher.george@twavelead.com</v>
      </c>
      <c r="K453" s="68">
        <v>45292</v>
      </c>
      <c r="L453" s="65"/>
      <c r="M453" s="65"/>
      <c r="N453" s="65"/>
      <c r="O453" s="65"/>
    </row>
    <row r="454" spans="1:15" hidden="1" x14ac:dyDescent="0.25">
      <c r="A454" s="61" t="s">
        <v>8760</v>
      </c>
      <c r="B454" s="61" t="s">
        <v>13186</v>
      </c>
      <c r="C454" s="50">
        <v>25.34</v>
      </c>
      <c r="D454" s="66">
        <v>45470</v>
      </c>
      <c r="E454" s="61" t="s">
        <v>13082</v>
      </c>
      <c r="F454" s="61"/>
      <c r="G454" s="61" t="str">
        <f>VLOOKUP(Corrections[[#This Row],[Employee]],'[1]Management Hierarchy Report'!$A$2:$C$3607, 3, 0)</f>
        <v>Derek Schillinger</v>
      </c>
      <c r="H454" s="48" t="s">
        <v>77</v>
      </c>
      <c r="I454" s="61" t="s">
        <v>70</v>
      </c>
      <c r="J454" s="61" t="str">
        <f>VLOOKUP(Corrections[[#This Row],[Employee]],[1]!Expense_Data[#Data],14,0)</f>
        <v>christopher.lopez@tidalwaveautospa.com</v>
      </c>
      <c r="K454" s="68">
        <v>45292</v>
      </c>
      <c r="L454" s="65"/>
      <c r="M454" s="65"/>
      <c r="N454" s="65"/>
      <c r="O454" s="65"/>
    </row>
    <row r="455" spans="1:15" hidden="1" x14ac:dyDescent="0.25">
      <c r="A455" s="61" t="s">
        <v>8760</v>
      </c>
      <c r="B455" s="61" t="s">
        <v>13186</v>
      </c>
      <c r="C455" s="50">
        <v>177.63</v>
      </c>
      <c r="D455" s="66">
        <v>45470</v>
      </c>
      <c r="E455" s="61" t="s">
        <v>521</v>
      </c>
      <c r="F455" s="61"/>
      <c r="G455" s="61" t="str">
        <f>VLOOKUP(Corrections[[#This Row],[Employee]],'[1]Management Hierarchy Report'!$A$2:$C$3607, 3, 0)</f>
        <v>Derek Schillinger</v>
      </c>
      <c r="H455" s="48" t="s">
        <v>77</v>
      </c>
      <c r="I455" s="61" t="s">
        <v>70</v>
      </c>
      <c r="J455" s="61" t="str">
        <f>VLOOKUP(Corrections[[#This Row],[Employee]],[1]!Expense_Data[#Data],14,0)</f>
        <v>christopher.lopez@tidalwaveautospa.com</v>
      </c>
      <c r="K455" s="68">
        <v>45292</v>
      </c>
      <c r="L455" s="65"/>
      <c r="M455" s="65"/>
      <c r="N455" s="65"/>
      <c r="O455" s="65"/>
    </row>
    <row r="456" spans="1:15" hidden="1" x14ac:dyDescent="0.25">
      <c r="A456" s="61" t="s">
        <v>10379</v>
      </c>
      <c r="B456" s="61" t="s">
        <v>13175</v>
      </c>
      <c r="C456" s="50">
        <v>68.510000000000005</v>
      </c>
      <c r="D456" s="66">
        <v>45457</v>
      </c>
      <c r="E456" s="61" t="s">
        <v>521</v>
      </c>
      <c r="F456" s="61"/>
      <c r="G456" s="61" t="str">
        <f>VLOOKUP(Corrections[[#This Row],[Employee]],'[1]Management Hierarchy Report'!$A$2:$C$3607, 3, 0)</f>
        <v>Andrew Stephens</v>
      </c>
      <c r="H456" s="48" t="s">
        <v>77</v>
      </c>
      <c r="I456" s="61" t="s">
        <v>70</v>
      </c>
      <c r="J456" s="61" t="str">
        <f>VLOOKUP(Corrections[[#This Row],[Employee]],[1]!Expense_Data[#Data],14,0)</f>
        <v>SL324@tidalwaveautospa.com</v>
      </c>
      <c r="K456" s="68">
        <v>45292</v>
      </c>
      <c r="L456" s="65"/>
      <c r="M456" s="65"/>
      <c r="N456" s="65"/>
      <c r="O456" s="65"/>
    </row>
    <row r="457" spans="1:15" hidden="1" x14ac:dyDescent="0.25">
      <c r="A457" s="61" t="s">
        <v>10379</v>
      </c>
      <c r="B457" s="61" t="s">
        <v>13175</v>
      </c>
      <c r="C457" s="50">
        <v>122.08</v>
      </c>
      <c r="D457" s="66">
        <v>45463</v>
      </c>
      <c r="E457" s="61" t="s">
        <v>13030</v>
      </c>
      <c r="F457" s="61"/>
      <c r="G457" s="61" t="str">
        <f>VLOOKUP(Corrections[[#This Row],[Employee]],'[1]Management Hierarchy Report'!$A$2:$C$3607, 3, 0)</f>
        <v>Andrew Stephens</v>
      </c>
      <c r="H457" s="48" t="s">
        <v>77</v>
      </c>
      <c r="I457" s="61" t="s">
        <v>70</v>
      </c>
      <c r="J457" s="61" t="str">
        <f>VLOOKUP(Corrections[[#This Row],[Employee]],[1]!Expense_Data[#Data],14,0)</f>
        <v>SL324@tidalwaveautospa.com</v>
      </c>
      <c r="K457" s="68">
        <v>45292</v>
      </c>
      <c r="L457" s="65"/>
      <c r="M457" s="65"/>
      <c r="N457" s="65"/>
      <c r="O457" s="65"/>
    </row>
    <row r="458" spans="1:15" hidden="1" x14ac:dyDescent="0.25">
      <c r="A458" s="61" t="s">
        <v>10379</v>
      </c>
      <c r="B458" s="61" t="s">
        <v>13160</v>
      </c>
      <c r="C458" s="50">
        <v>95.66</v>
      </c>
      <c r="D458" s="66">
        <v>45446</v>
      </c>
      <c r="E458" s="61" t="s">
        <v>152</v>
      </c>
      <c r="F458" s="61"/>
      <c r="G458" s="61" t="str">
        <f>VLOOKUP(Corrections[[#This Row],[Employee]],'[1]Management Hierarchy Report'!$A$2:$C$3607, 3, 0)</f>
        <v>Andrew Stephens</v>
      </c>
      <c r="H458" s="48" t="s">
        <v>77</v>
      </c>
      <c r="I458" s="61" t="s">
        <v>70</v>
      </c>
      <c r="J458" s="61" t="str">
        <f>VLOOKUP(Corrections[[#This Row],[Employee]],[1]!Expense_Data[#Data],14,0)</f>
        <v>SL324@tidalwaveautospa.com</v>
      </c>
      <c r="K458" s="68">
        <v>45292</v>
      </c>
      <c r="L458" s="65"/>
      <c r="M458" s="65"/>
      <c r="N458" s="65"/>
      <c r="O458" s="65"/>
    </row>
    <row r="459" spans="1:15" hidden="1" x14ac:dyDescent="0.25">
      <c r="A459" s="61" t="s">
        <v>10379</v>
      </c>
      <c r="B459" s="61" t="s">
        <v>13160</v>
      </c>
      <c r="C459" s="50">
        <v>95.66</v>
      </c>
      <c r="D459" s="66">
        <v>45446</v>
      </c>
      <c r="E459" s="61" t="s">
        <v>152</v>
      </c>
      <c r="F459" s="61"/>
      <c r="G459" s="61" t="str">
        <f>VLOOKUP(Corrections[[#This Row],[Employee]],'[1]Management Hierarchy Report'!$A$2:$C$3607, 3, 0)</f>
        <v>Andrew Stephens</v>
      </c>
      <c r="H459" s="48" t="s">
        <v>77</v>
      </c>
      <c r="I459" s="61" t="s">
        <v>70</v>
      </c>
      <c r="J459" s="61" t="str">
        <f>VLOOKUP(Corrections[[#This Row],[Employee]],[1]!Expense_Data[#Data],14,0)</f>
        <v>SL324@tidalwaveautospa.com</v>
      </c>
      <c r="K459" s="68">
        <v>45292</v>
      </c>
      <c r="L459" s="65"/>
      <c r="M459" s="65"/>
      <c r="N459" s="65"/>
      <c r="O459" s="65"/>
    </row>
    <row r="460" spans="1:15" hidden="1" x14ac:dyDescent="0.25">
      <c r="A460" s="61" t="s">
        <v>10379</v>
      </c>
      <c r="B460" s="61" t="s">
        <v>13160</v>
      </c>
      <c r="C460" s="50">
        <v>12.69</v>
      </c>
      <c r="D460" s="66">
        <v>45447</v>
      </c>
      <c r="E460" s="61" t="s">
        <v>152</v>
      </c>
      <c r="F460" s="61"/>
      <c r="G460" s="61" t="str">
        <f>VLOOKUP(Corrections[[#This Row],[Employee]],'[1]Management Hierarchy Report'!$A$2:$C$3607, 3, 0)</f>
        <v>Andrew Stephens</v>
      </c>
      <c r="H460" s="48" t="s">
        <v>77</v>
      </c>
      <c r="I460" s="61" t="s">
        <v>70</v>
      </c>
      <c r="J460" s="61" t="str">
        <f>VLOOKUP(Corrections[[#This Row],[Employee]],[1]!Expense_Data[#Data],14,0)</f>
        <v>SL324@tidalwaveautospa.com</v>
      </c>
      <c r="K460" s="68">
        <v>45292</v>
      </c>
      <c r="L460" s="65"/>
      <c r="M460" s="65"/>
      <c r="N460" s="65"/>
      <c r="O460" s="65"/>
    </row>
    <row r="461" spans="1:15" hidden="1" x14ac:dyDescent="0.25">
      <c r="A461" s="61" t="s">
        <v>10379</v>
      </c>
      <c r="B461" s="61" t="s">
        <v>13160</v>
      </c>
      <c r="C461" s="50">
        <v>12.69</v>
      </c>
      <c r="D461" s="66">
        <v>45447</v>
      </c>
      <c r="E461" s="61" t="s">
        <v>152</v>
      </c>
      <c r="F461" s="61"/>
      <c r="G461" s="61" t="str">
        <f>VLOOKUP(Corrections[[#This Row],[Employee]],'[1]Management Hierarchy Report'!$A$2:$C$3607, 3, 0)</f>
        <v>Andrew Stephens</v>
      </c>
      <c r="H461" s="48" t="s">
        <v>77</v>
      </c>
      <c r="I461" s="61" t="s">
        <v>70</v>
      </c>
      <c r="J461" s="61" t="str">
        <f>VLOOKUP(Corrections[[#This Row],[Employee]],[1]!Expense_Data[#Data],14,0)</f>
        <v>SL324@tidalwaveautospa.com</v>
      </c>
      <c r="K461" s="68">
        <v>45292</v>
      </c>
      <c r="L461" s="65"/>
      <c r="M461" s="65"/>
      <c r="N461" s="65"/>
      <c r="O461" s="65"/>
    </row>
    <row r="462" spans="1:15" hidden="1" x14ac:dyDescent="0.25">
      <c r="A462" s="61" t="s">
        <v>10379</v>
      </c>
      <c r="B462" s="61" t="s">
        <v>13160</v>
      </c>
      <c r="C462" s="50">
        <v>27.6</v>
      </c>
      <c r="D462" s="66">
        <v>45452</v>
      </c>
      <c r="E462" s="61" t="s">
        <v>152</v>
      </c>
      <c r="F462" s="61"/>
      <c r="G462" s="61" t="str">
        <f>VLOOKUP(Corrections[[#This Row],[Employee]],'[1]Management Hierarchy Report'!$A$2:$C$3607, 3, 0)</f>
        <v>Andrew Stephens</v>
      </c>
      <c r="H462" s="48" t="s">
        <v>77</v>
      </c>
      <c r="I462" s="61" t="s">
        <v>70</v>
      </c>
      <c r="J462" s="61" t="str">
        <f>VLOOKUP(Corrections[[#This Row],[Employee]],[1]!Expense_Data[#Data],14,0)</f>
        <v>SL324@tidalwaveautospa.com</v>
      </c>
      <c r="K462" s="68">
        <v>45292</v>
      </c>
      <c r="L462" s="65"/>
      <c r="M462" s="65"/>
      <c r="N462" s="65"/>
      <c r="O462" s="65"/>
    </row>
    <row r="463" spans="1:15" hidden="1" x14ac:dyDescent="0.25">
      <c r="A463" s="61" t="s">
        <v>10379</v>
      </c>
      <c r="B463" s="61" t="s">
        <v>13160</v>
      </c>
      <c r="C463" s="50">
        <v>75.59</v>
      </c>
      <c r="D463" s="66">
        <v>45452</v>
      </c>
      <c r="E463" s="61" t="s">
        <v>152</v>
      </c>
      <c r="F463" s="61"/>
      <c r="G463" s="61" t="str">
        <f>VLOOKUP(Corrections[[#This Row],[Employee]],'[1]Management Hierarchy Report'!$A$2:$C$3607, 3, 0)</f>
        <v>Andrew Stephens</v>
      </c>
      <c r="H463" s="48" t="s">
        <v>77</v>
      </c>
      <c r="I463" s="61" t="s">
        <v>70</v>
      </c>
      <c r="J463" s="61" t="str">
        <f>VLOOKUP(Corrections[[#This Row],[Employee]],[1]!Expense_Data[#Data],14,0)</f>
        <v>SL324@tidalwaveautospa.com</v>
      </c>
      <c r="K463" s="68">
        <v>45292</v>
      </c>
      <c r="L463" s="65"/>
      <c r="M463" s="65"/>
      <c r="N463" s="65"/>
      <c r="O463" s="65"/>
    </row>
    <row r="464" spans="1:15" hidden="1" x14ac:dyDescent="0.25">
      <c r="A464" s="61" t="s">
        <v>10379</v>
      </c>
      <c r="B464" s="61" t="s">
        <v>13160</v>
      </c>
      <c r="C464" s="50">
        <v>27.6</v>
      </c>
      <c r="D464" s="66">
        <v>45452</v>
      </c>
      <c r="E464" s="61" t="s">
        <v>152</v>
      </c>
      <c r="F464" s="61"/>
      <c r="G464" s="61" t="str">
        <f>VLOOKUP(Corrections[[#This Row],[Employee]],'[1]Management Hierarchy Report'!$A$2:$C$3607, 3, 0)</f>
        <v>Andrew Stephens</v>
      </c>
      <c r="H464" s="48" t="s">
        <v>77</v>
      </c>
      <c r="I464" s="61" t="s">
        <v>70</v>
      </c>
      <c r="J464" s="61" t="str">
        <f>VLOOKUP(Corrections[[#This Row],[Employee]],[1]!Expense_Data[#Data],14,0)</f>
        <v>SL324@tidalwaveautospa.com</v>
      </c>
      <c r="K464" s="68">
        <v>45292</v>
      </c>
      <c r="L464" s="65"/>
      <c r="M464" s="65"/>
      <c r="N464" s="65"/>
      <c r="O464" s="65"/>
    </row>
    <row r="465" spans="1:15" hidden="1" x14ac:dyDescent="0.25">
      <c r="A465" s="61" t="s">
        <v>10379</v>
      </c>
      <c r="B465" s="61" t="s">
        <v>13160</v>
      </c>
      <c r="C465" s="50">
        <v>75.59</v>
      </c>
      <c r="D465" s="66">
        <v>45452</v>
      </c>
      <c r="E465" s="61" t="s">
        <v>152</v>
      </c>
      <c r="F465" s="61"/>
      <c r="G465" s="61" t="str">
        <f>VLOOKUP(Corrections[[#This Row],[Employee]],'[1]Management Hierarchy Report'!$A$2:$C$3607, 3, 0)</f>
        <v>Andrew Stephens</v>
      </c>
      <c r="H465" s="48" t="s">
        <v>77</v>
      </c>
      <c r="I465" s="61" t="s">
        <v>70</v>
      </c>
      <c r="J465" s="61" t="str">
        <f>VLOOKUP(Corrections[[#This Row],[Employee]],[1]!Expense_Data[#Data],14,0)</f>
        <v>SL324@tidalwaveautospa.com</v>
      </c>
      <c r="K465" s="68">
        <v>45292</v>
      </c>
      <c r="L465" s="65"/>
      <c r="M465" s="65"/>
      <c r="N465" s="65"/>
      <c r="O465" s="65"/>
    </row>
    <row r="466" spans="1:15" hidden="1" x14ac:dyDescent="0.25">
      <c r="A466" s="61" t="s">
        <v>10379</v>
      </c>
      <c r="B466" s="61" t="s">
        <v>13160</v>
      </c>
      <c r="C466" s="50">
        <v>80.89</v>
      </c>
      <c r="D466" s="66">
        <v>45472</v>
      </c>
      <c r="E466" s="61" t="s">
        <v>152</v>
      </c>
      <c r="F466" s="61"/>
      <c r="G466" s="61" t="str">
        <f>VLOOKUP(Corrections[[#This Row],[Employee]],'[1]Management Hierarchy Report'!$A$2:$C$3607, 3, 0)</f>
        <v>Andrew Stephens</v>
      </c>
      <c r="H466" s="48" t="s">
        <v>77</v>
      </c>
      <c r="I466" s="61" t="s">
        <v>70</v>
      </c>
      <c r="J466" s="61" t="str">
        <f>VLOOKUP(Corrections[[#This Row],[Employee]],[1]!Expense_Data[#Data],14,0)</f>
        <v>SL324@tidalwaveautospa.com</v>
      </c>
      <c r="K466" s="68">
        <v>45292</v>
      </c>
      <c r="L466" s="65"/>
      <c r="M466" s="65"/>
      <c r="N466" s="65"/>
      <c r="O466" s="65"/>
    </row>
    <row r="467" spans="1:15" hidden="1" x14ac:dyDescent="0.25">
      <c r="A467" s="61" t="s">
        <v>10379</v>
      </c>
      <c r="B467" s="61" t="s">
        <v>13160</v>
      </c>
      <c r="C467" s="50">
        <v>80.89</v>
      </c>
      <c r="D467" s="66">
        <v>45472</v>
      </c>
      <c r="E467" s="61" t="s">
        <v>152</v>
      </c>
      <c r="F467" s="61"/>
      <c r="G467" s="61" t="str">
        <f>VLOOKUP(Corrections[[#This Row],[Employee]],'[1]Management Hierarchy Report'!$A$2:$C$3607, 3, 0)</f>
        <v>Andrew Stephens</v>
      </c>
      <c r="H467" s="48" t="s">
        <v>77</v>
      </c>
      <c r="I467" s="61" t="s">
        <v>70</v>
      </c>
      <c r="J467" s="61" t="str">
        <f>VLOOKUP(Corrections[[#This Row],[Employee]],[1]!Expense_Data[#Data],14,0)</f>
        <v>SL324@tidalwaveautospa.com</v>
      </c>
      <c r="K467" s="68">
        <v>45292</v>
      </c>
      <c r="L467" s="65"/>
      <c r="M467" s="65"/>
      <c r="N467" s="65"/>
      <c r="O467" s="65"/>
    </row>
    <row r="468" spans="1:15" hidden="1" x14ac:dyDescent="0.25">
      <c r="A468" s="70" t="s">
        <v>10379</v>
      </c>
      <c r="B468" s="70" t="s">
        <v>13849</v>
      </c>
      <c r="C468" s="50">
        <v>46.53</v>
      </c>
      <c r="D468" s="71">
        <v>45469</v>
      </c>
      <c r="E468" s="61" t="s">
        <v>13030</v>
      </c>
      <c r="F468" s="61"/>
      <c r="G468" s="61" t="str">
        <f>VLOOKUP(Corrections[[#This Row],[Employee]],'[1]Management Hierarchy Report'!$A$2:$C$3607, 3, 0)</f>
        <v>Andrew Stephens</v>
      </c>
      <c r="H468" s="48" t="s">
        <v>77</v>
      </c>
      <c r="I468" s="61" t="s">
        <v>70</v>
      </c>
      <c r="J468" s="61" t="str">
        <f>VLOOKUP(Corrections[[#This Row],[Employee]],[1]!Expense_Data[#Data],14,0)</f>
        <v>SL324@tidalwaveautospa.com</v>
      </c>
      <c r="K468" s="68">
        <v>45292</v>
      </c>
      <c r="L468" s="65"/>
      <c r="M468" s="65"/>
      <c r="N468" s="65"/>
      <c r="O468" s="65"/>
    </row>
    <row r="469" spans="1:15" hidden="1" x14ac:dyDescent="0.25">
      <c r="A469" s="70" t="s">
        <v>10379</v>
      </c>
      <c r="B469" s="70" t="s">
        <v>13849</v>
      </c>
      <c r="C469" s="50">
        <v>40.04</v>
      </c>
      <c r="D469" s="71">
        <v>45481</v>
      </c>
      <c r="E469" s="61" t="s">
        <v>13030</v>
      </c>
      <c r="F469" s="61"/>
      <c r="G469" s="61" t="str">
        <f>VLOOKUP(Corrections[[#This Row],[Employee]],'[1]Management Hierarchy Report'!$A$2:$C$3607, 3, 0)</f>
        <v>Andrew Stephens</v>
      </c>
      <c r="H469" s="48" t="s">
        <v>77</v>
      </c>
      <c r="I469" s="61" t="s">
        <v>70</v>
      </c>
      <c r="J469" s="61" t="str">
        <f>VLOOKUP(Corrections[[#This Row],[Employee]],[1]!Expense_Data[#Data],14,0)</f>
        <v>SL324@tidalwaveautospa.com</v>
      </c>
      <c r="K469" s="68">
        <v>45292</v>
      </c>
      <c r="L469" s="65"/>
      <c r="M469" s="65"/>
      <c r="N469" s="65"/>
      <c r="O469" s="65"/>
    </row>
    <row r="470" spans="1:15" hidden="1" x14ac:dyDescent="0.25">
      <c r="A470" s="70" t="s">
        <v>10379</v>
      </c>
      <c r="B470" s="70" t="s">
        <v>13849</v>
      </c>
      <c r="C470" s="50">
        <v>39.200000000000003</v>
      </c>
      <c r="D470" s="71">
        <v>45489</v>
      </c>
      <c r="E470" s="61" t="s">
        <v>13030</v>
      </c>
      <c r="F470" s="61"/>
      <c r="G470" s="61" t="str">
        <f>VLOOKUP(Corrections[[#This Row],[Employee]],'[1]Management Hierarchy Report'!$A$2:$C$3607, 3, 0)</f>
        <v>Andrew Stephens</v>
      </c>
      <c r="H470" s="48" t="s">
        <v>77</v>
      </c>
      <c r="I470" s="61" t="s">
        <v>70</v>
      </c>
      <c r="J470" s="61" t="str">
        <f>VLOOKUP(Corrections[[#This Row],[Employee]],[1]!Expense_Data[#Data],14,0)</f>
        <v>SL324@tidalwaveautospa.com</v>
      </c>
      <c r="K470" s="68">
        <v>45292</v>
      </c>
      <c r="L470" s="65"/>
      <c r="M470" s="65"/>
      <c r="N470" s="65"/>
      <c r="O470" s="65"/>
    </row>
    <row r="471" spans="1:15" hidden="1" x14ac:dyDescent="0.25">
      <c r="A471" s="61" t="s">
        <v>10379</v>
      </c>
      <c r="B471" s="61" t="s">
        <v>13849</v>
      </c>
      <c r="C471" s="50">
        <v>21.5</v>
      </c>
      <c r="D471" s="66">
        <v>45490</v>
      </c>
      <c r="E471" s="61" t="s">
        <v>13082</v>
      </c>
      <c r="F471" s="61"/>
      <c r="G471" s="61" t="str">
        <f>VLOOKUP(Corrections[[#This Row],[Employee]],'[1]Management Hierarchy Report'!$A$2:$C$3607, 3, 0)</f>
        <v>Andrew Stephens</v>
      </c>
      <c r="H471" s="48" t="s">
        <v>77</v>
      </c>
      <c r="I471" s="61" t="s">
        <v>70</v>
      </c>
      <c r="J471" s="61" t="str">
        <f>VLOOKUP(Corrections[[#This Row],[Employee]],[1]!Expense_Data[#Data],14,0)</f>
        <v>SL324@tidalwaveautospa.com</v>
      </c>
      <c r="K471" s="68">
        <v>45292</v>
      </c>
      <c r="L471" s="65"/>
      <c r="M471" s="65"/>
      <c r="N471" s="65"/>
      <c r="O471" s="65"/>
    </row>
    <row r="472" spans="1:15" hidden="1" x14ac:dyDescent="0.25">
      <c r="A472" s="61" t="s">
        <v>327</v>
      </c>
      <c r="B472" s="61" t="s">
        <v>328</v>
      </c>
      <c r="C472" s="50">
        <v>149</v>
      </c>
      <c r="D472" s="66">
        <v>45200</v>
      </c>
      <c r="E472" s="61" t="s">
        <v>130</v>
      </c>
      <c r="F472" s="61"/>
      <c r="G472" s="61" t="e">
        <f>VLOOKUP(Corrections[[#This Row],[Employee]],'[1]Management Hierarchy Report'!$A$2:$C$3607, 3, 0)</f>
        <v>#N/A</v>
      </c>
      <c r="H472" s="61" t="s">
        <v>77</v>
      </c>
      <c r="I472" s="61" t="s">
        <v>70</v>
      </c>
      <c r="J472" s="67" t="e">
        <f>VLOOKUP(Corrections[[#This Row],[Employee]],[1]!Expense_Data[#Data],14,0)</f>
        <v>#N/A</v>
      </c>
      <c r="K472" s="68">
        <v>45292</v>
      </c>
      <c r="L472" s="65"/>
      <c r="M472" s="65"/>
      <c r="N472" s="65"/>
      <c r="O472" s="65"/>
    </row>
    <row r="473" spans="1:15" hidden="1" x14ac:dyDescent="0.25">
      <c r="A473" s="61" t="s">
        <v>641</v>
      </c>
      <c r="B473" s="61" t="s">
        <v>642</v>
      </c>
      <c r="C473" s="50">
        <v>1050.56</v>
      </c>
      <c r="D473" s="66">
        <v>45369</v>
      </c>
      <c r="E473" s="61" t="s">
        <v>146</v>
      </c>
      <c r="F473" s="61"/>
      <c r="G473" s="61" t="str">
        <f>VLOOKUP(Corrections[[#This Row],[Employee]],'[1]Management Hierarchy Report'!$A$2:$C$3607, 3, 0)</f>
        <v>Coty Stevens</v>
      </c>
      <c r="H473" s="61" t="s">
        <v>77</v>
      </c>
      <c r="I473" s="61" t="s">
        <v>70</v>
      </c>
      <c r="J473" s="67" t="str">
        <f>VLOOKUP(Corrections[[#This Row],[Employee]],[1]!Expense_Data[#Data],14,0)</f>
        <v>clayton.gibson@tidalwaveautospa.com</v>
      </c>
      <c r="K473" s="68">
        <v>45292</v>
      </c>
      <c r="L473" s="65"/>
      <c r="M473" s="65"/>
      <c r="N473" s="65"/>
      <c r="O473" s="65"/>
    </row>
    <row r="474" spans="1:15" hidden="1" x14ac:dyDescent="0.25">
      <c r="A474" s="61" t="s">
        <v>641</v>
      </c>
      <c r="B474" s="61" t="s">
        <v>642</v>
      </c>
      <c r="C474" s="69">
        <v>1050.56</v>
      </c>
      <c r="D474" s="66">
        <v>45369</v>
      </c>
      <c r="E474" s="61" t="s">
        <v>146</v>
      </c>
      <c r="F474" s="61"/>
      <c r="G474" s="61" t="str">
        <f>VLOOKUP(Corrections[[#This Row],[Employee]],'[1]Management Hierarchy Report'!$A$2:$C$3607, 3, 0)</f>
        <v>Coty Stevens</v>
      </c>
      <c r="H474" s="61" t="s">
        <v>77</v>
      </c>
      <c r="I474" s="61" t="s">
        <v>70</v>
      </c>
      <c r="J474" s="67" t="str">
        <f>VLOOKUP(Corrections[[#This Row],[Employee]],[1]!Expense_Data[#Data],14,0)</f>
        <v>clayton.gibson@tidalwaveautospa.com</v>
      </c>
      <c r="K474" s="68">
        <v>45292</v>
      </c>
      <c r="L474" s="65"/>
      <c r="M474" s="65"/>
      <c r="N474" s="65"/>
      <c r="O474" s="65"/>
    </row>
    <row r="475" spans="1:15" hidden="1" x14ac:dyDescent="0.25">
      <c r="A475" s="61" t="s">
        <v>641</v>
      </c>
      <c r="B475" s="61" t="s">
        <v>642</v>
      </c>
      <c r="C475" s="69">
        <v>1050.56</v>
      </c>
      <c r="D475" s="66">
        <v>45369</v>
      </c>
      <c r="E475" s="61" t="s">
        <v>146</v>
      </c>
      <c r="F475" s="61"/>
      <c r="G475" s="61" t="str">
        <f>VLOOKUP(Corrections[[#This Row],[Employee]],'[1]Management Hierarchy Report'!$A$2:$C$3607, 3, 0)</f>
        <v>Coty Stevens</v>
      </c>
      <c r="H475" s="61" t="s">
        <v>77</v>
      </c>
      <c r="I475" s="61" t="s">
        <v>70</v>
      </c>
      <c r="J475" s="67" t="str">
        <f>VLOOKUP(Corrections[[#This Row],[Employee]],[1]!Expense_Data[#Data],14,0)</f>
        <v>clayton.gibson@tidalwaveautospa.com</v>
      </c>
      <c r="K475" s="68">
        <v>45292</v>
      </c>
      <c r="L475" s="65"/>
      <c r="M475" s="65"/>
      <c r="N475" s="65"/>
      <c r="O475" s="65"/>
    </row>
    <row r="476" spans="1:15" hidden="1" x14ac:dyDescent="0.25">
      <c r="A476" s="61" t="s">
        <v>641</v>
      </c>
      <c r="B476" s="61" t="s">
        <v>642</v>
      </c>
      <c r="C476" s="69">
        <v>647.21</v>
      </c>
      <c r="D476" s="66">
        <v>45371</v>
      </c>
      <c r="E476" s="61" t="s">
        <v>146</v>
      </c>
      <c r="F476" s="61"/>
      <c r="G476" s="61" t="str">
        <f>VLOOKUP(Corrections[[#This Row],[Employee]],'[1]Management Hierarchy Report'!$A$2:$C$3607, 3, 0)</f>
        <v>Coty Stevens</v>
      </c>
      <c r="H476" s="61" t="s">
        <v>77</v>
      </c>
      <c r="I476" s="61" t="s">
        <v>70</v>
      </c>
      <c r="J476" s="67" t="str">
        <f>VLOOKUP(Corrections[[#This Row],[Employee]],[1]!Expense_Data[#Data],14,0)</f>
        <v>clayton.gibson@tidalwaveautospa.com</v>
      </c>
      <c r="K476" s="68">
        <v>45292</v>
      </c>
      <c r="L476" s="65"/>
      <c r="M476" s="65"/>
      <c r="N476" s="65"/>
      <c r="O476" s="65"/>
    </row>
    <row r="477" spans="1:15" hidden="1" x14ac:dyDescent="0.25">
      <c r="A477" s="61" t="s">
        <v>641</v>
      </c>
      <c r="B477" s="61" t="s">
        <v>642</v>
      </c>
      <c r="C477" s="69">
        <v>1350.72</v>
      </c>
      <c r="D477" s="66">
        <v>45371</v>
      </c>
      <c r="E477" s="61" t="s">
        <v>146</v>
      </c>
      <c r="F477" s="61"/>
      <c r="G477" s="61" t="str">
        <f>VLOOKUP(Corrections[[#This Row],[Employee]],'[1]Management Hierarchy Report'!$A$2:$C$3607, 3, 0)</f>
        <v>Coty Stevens</v>
      </c>
      <c r="H477" s="61" t="s">
        <v>77</v>
      </c>
      <c r="I477" s="61" t="s">
        <v>70</v>
      </c>
      <c r="J477" s="67" t="str">
        <f>VLOOKUP(Corrections[[#This Row],[Employee]],[1]!Expense_Data[#Data],14,0)</f>
        <v>clayton.gibson@tidalwaveautospa.com</v>
      </c>
      <c r="K477" s="68">
        <v>45292</v>
      </c>
      <c r="L477" s="65"/>
      <c r="M477" s="65"/>
      <c r="N477" s="65"/>
      <c r="O477" s="65"/>
    </row>
    <row r="478" spans="1:15" hidden="1" x14ac:dyDescent="0.25">
      <c r="A478" s="61" t="s">
        <v>641</v>
      </c>
      <c r="B478" s="61" t="s">
        <v>642</v>
      </c>
      <c r="C478" s="69">
        <v>1956.34</v>
      </c>
      <c r="D478" s="66">
        <v>45375</v>
      </c>
      <c r="E478" s="61" t="s">
        <v>146</v>
      </c>
      <c r="F478" s="61"/>
      <c r="G478" s="61" t="str">
        <f>VLOOKUP(Corrections[[#This Row],[Employee]],'[1]Management Hierarchy Report'!$A$2:$C$3607, 3, 0)</f>
        <v>Coty Stevens</v>
      </c>
      <c r="H478" s="61" t="s">
        <v>77</v>
      </c>
      <c r="I478" s="61" t="s">
        <v>70</v>
      </c>
      <c r="J478" s="67" t="str">
        <f>VLOOKUP(Corrections[[#This Row],[Employee]],[1]!Expense_Data[#Data],14,0)</f>
        <v>clayton.gibson@tidalwaveautospa.com</v>
      </c>
      <c r="K478" s="68">
        <v>45292</v>
      </c>
      <c r="L478" s="65"/>
      <c r="M478" s="65"/>
      <c r="N478" s="65"/>
      <c r="O478" s="65"/>
    </row>
    <row r="479" spans="1:15" hidden="1" x14ac:dyDescent="0.25">
      <c r="A479" s="61" t="s">
        <v>641</v>
      </c>
      <c r="B479" s="61" t="s">
        <v>643</v>
      </c>
      <c r="C479" s="50">
        <v>183.2</v>
      </c>
      <c r="D479" s="66">
        <v>45377</v>
      </c>
      <c r="E479" s="61" t="s">
        <v>146</v>
      </c>
      <c r="F479" s="61"/>
      <c r="G479" s="61" t="str">
        <f>VLOOKUP(Corrections[[#This Row],[Employee]],'[1]Management Hierarchy Report'!$A$2:$C$3607, 3, 0)</f>
        <v>Coty Stevens</v>
      </c>
      <c r="H479" s="61" t="s">
        <v>77</v>
      </c>
      <c r="I479" s="61" t="s">
        <v>70</v>
      </c>
      <c r="J479" s="67" t="str">
        <f>VLOOKUP(Corrections[[#This Row],[Employee]],[1]!Expense_Data[#Data],14,0)</f>
        <v>clayton.gibson@tidalwaveautospa.com</v>
      </c>
      <c r="K479" s="68">
        <v>45292</v>
      </c>
      <c r="L479" s="65"/>
      <c r="M479" s="65"/>
      <c r="N479" s="65"/>
      <c r="O479" s="65"/>
    </row>
    <row r="480" spans="1:15" hidden="1" x14ac:dyDescent="0.25">
      <c r="A480" s="61" t="s">
        <v>641</v>
      </c>
      <c r="B480" s="61" t="s">
        <v>643</v>
      </c>
      <c r="C480" s="50">
        <v>844.87</v>
      </c>
      <c r="D480" s="66">
        <v>45381</v>
      </c>
      <c r="E480" s="61" t="s">
        <v>146</v>
      </c>
      <c r="F480" s="61"/>
      <c r="G480" s="61" t="str">
        <f>VLOOKUP(Corrections[[#This Row],[Employee]],'[1]Management Hierarchy Report'!$A$2:$C$3607, 3, 0)</f>
        <v>Coty Stevens</v>
      </c>
      <c r="H480" s="61" t="s">
        <v>77</v>
      </c>
      <c r="I480" s="61" t="s">
        <v>70</v>
      </c>
      <c r="J480" s="67" t="str">
        <f>VLOOKUP(Corrections[[#This Row],[Employee]],[1]!Expense_Data[#Data],14,0)</f>
        <v>clayton.gibson@tidalwaveautospa.com</v>
      </c>
      <c r="K480" s="68">
        <v>45292</v>
      </c>
      <c r="L480" s="65"/>
      <c r="M480" s="65"/>
      <c r="N480" s="65"/>
      <c r="O480" s="65"/>
    </row>
    <row r="481" spans="1:15" hidden="1" x14ac:dyDescent="0.25">
      <c r="A481" s="61" t="s">
        <v>641</v>
      </c>
      <c r="B481" s="61" t="s">
        <v>643</v>
      </c>
      <c r="C481" s="69">
        <v>943.94</v>
      </c>
      <c r="D481" s="66">
        <v>45381</v>
      </c>
      <c r="E481" s="61" t="s">
        <v>146</v>
      </c>
      <c r="F481" s="61"/>
      <c r="G481" s="61" t="str">
        <f>VLOOKUP(Corrections[[#This Row],[Employee]],'[1]Management Hierarchy Report'!$A$2:$C$3607, 3, 0)</f>
        <v>Coty Stevens</v>
      </c>
      <c r="H481" s="61" t="s">
        <v>77</v>
      </c>
      <c r="I481" s="61" t="s">
        <v>70</v>
      </c>
      <c r="J481" s="67" t="str">
        <f>VLOOKUP(Corrections[[#This Row],[Employee]],[1]!Expense_Data[#Data],14,0)</f>
        <v>clayton.gibson@tidalwaveautospa.com</v>
      </c>
      <c r="K481" s="68">
        <v>45292</v>
      </c>
      <c r="L481" s="65"/>
      <c r="M481" s="65"/>
      <c r="N481" s="65"/>
      <c r="O481" s="65"/>
    </row>
    <row r="482" spans="1:15" hidden="1" x14ac:dyDescent="0.25">
      <c r="A482" s="61" t="s">
        <v>641</v>
      </c>
      <c r="B482" s="61" t="s">
        <v>643</v>
      </c>
      <c r="C482" s="50">
        <v>844.87</v>
      </c>
      <c r="D482" s="66">
        <v>45381</v>
      </c>
      <c r="E482" s="61" t="s">
        <v>146</v>
      </c>
      <c r="F482" s="61"/>
      <c r="G482" s="61" t="str">
        <f>VLOOKUP(Corrections[[#This Row],[Employee]],'[1]Management Hierarchy Report'!$A$2:$C$3607, 3, 0)</f>
        <v>Coty Stevens</v>
      </c>
      <c r="H482" s="61" t="s">
        <v>77</v>
      </c>
      <c r="I482" s="61" t="s">
        <v>70</v>
      </c>
      <c r="J482" s="67" t="str">
        <f>VLOOKUP(Corrections[[#This Row],[Employee]],[1]!Expense_Data[#Data],14,0)</f>
        <v>clayton.gibson@tidalwaveautospa.com</v>
      </c>
      <c r="K482" s="68">
        <v>45292</v>
      </c>
      <c r="L482" s="65"/>
      <c r="M482" s="65"/>
      <c r="N482" s="65"/>
      <c r="O482" s="65"/>
    </row>
    <row r="483" spans="1:15" hidden="1" x14ac:dyDescent="0.25">
      <c r="A483" s="61" t="s">
        <v>641</v>
      </c>
      <c r="B483" s="61" t="s">
        <v>643</v>
      </c>
      <c r="C483" s="50">
        <v>844.87</v>
      </c>
      <c r="D483" s="66">
        <v>45381</v>
      </c>
      <c r="E483" s="61" t="s">
        <v>146</v>
      </c>
      <c r="F483" s="61"/>
      <c r="G483" s="61" t="str">
        <f>VLOOKUP(Corrections[[#This Row],[Employee]],'[1]Management Hierarchy Report'!$A$2:$C$3607, 3, 0)</f>
        <v>Coty Stevens</v>
      </c>
      <c r="H483" s="61" t="s">
        <v>77</v>
      </c>
      <c r="I483" s="61" t="s">
        <v>70</v>
      </c>
      <c r="J483" s="67" t="str">
        <f>VLOOKUP(Corrections[[#This Row],[Employee]],[1]!Expense_Data[#Data],14,0)</f>
        <v>clayton.gibson@tidalwaveautospa.com</v>
      </c>
      <c r="K483" s="68">
        <v>45292</v>
      </c>
      <c r="L483" s="65"/>
      <c r="M483" s="65"/>
      <c r="N483" s="65"/>
      <c r="O483" s="65"/>
    </row>
    <row r="484" spans="1:15" hidden="1" x14ac:dyDescent="0.25">
      <c r="A484" s="61" t="s">
        <v>641</v>
      </c>
      <c r="B484" s="61" t="s">
        <v>643</v>
      </c>
      <c r="C484" s="69">
        <v>943.94</v>
      </c>
      <c r="D484" s="66">
        <v>45381</v>
      </c>
      <c r="E484" s="61" t="s">
        <v>146</v>
      </c>
      <c r="F484" s="61"/>
      <c r="G484" s="61" t="str">
        <f>VLOOKUP(Corrections[[#This Row],[Employee]],'[1]Management Hierarchy Report'!$A$2:$C$3607, 3, 0)</f>
        <v>Coty Stevens</v>
      </c>
      <c r="H484" s="61" t="s">
        <v>77</v>
      </c>
      <c r="I484" s="61" t="s">
        <v>70</v>
      </c>
      <c r="J484" s="67" t="str">
        <f>VLOOKUP(Corrections[[#This Row],[Employee]],[1]!Expense_Data[#Data],14,0)</f>
        <v>clayton.gibson@tidalwaveautospa.com</v>
      </c>
      <c r="K484" s="68">
        <v>45292</v>
      </c>
      <c r="L484" s="65"/>
      <c r="M484" s="65"/>
      <c r="N484" s="65"/>
      <c r="O484" s="65"/>
    </row>
    <row r="485" spans="1:15" hidden="1" x14ac:dyDescent="0.25">
      <c r="A485" s="61" t="s">
        <v>641</v>
      </c>
      <c r="B485" s="61" t="s">
        <v>643</v>
      </c>
      <c r="C485" s="69">
        <v>844.87</v>
      </c>
      <c r="D485" s="66">
        <v>45381</v>
      </c>
      <c r="E485" s="61" t="s">
        <v>146</v>
      </c>
      <c r="F485" s="61"/>
      <c r="G485" s="61" t="str">
        <f>VLOOKUP(Corrections[[#This Row],[Employee]],'[1]Management Hierarchy Report'!$A$2:$C$3607, 3, 0)</f>
        <v>Coty Stevens</v>
      </c>
      <c r="H485" s="61" t="s">
        <v>77</v>
      </c>
      <c r="I485" s="61" t="s">
        <v>70</v>
      </c>
      <c r="J485" s="67" t="str">
        <f>VLOOKUP(Corrections[[#This Row],[Employee]],[1]!Expense_Data[#Data],14,0)</f>
        <v>clayton.gibson@tidalwaveautospa.com</v>
      </c>
      <c r="K485" s="68">
        <v>45292</v>
      </c>
      <c r="L485" s="65"/>
      <c r="M485" s="65"/>
      <c r="N485" s="65"/>
      <c r="O485" s="65"/>
    </row>
    <row r="486" spans="1:15" hidden="1" x14ac:dyDescent="0.25">
      <c r="A486" s="61" t="s">
        <v>641</v>
      </c>
      <c r="B486" s="61" t="s">
        <v>643</v>
      </c>
      <c r="C486" s="69">
        <v>844.87</v>
      </c>
      <c r="D486" s="66">
        <v>45381</v>
      </c>
      <c r="E486" s="61" t="s">
        <v>146</v>
      </c>
      <c r="F486" s="61"/>
      <c r="G486" s="61" t="str">
        <f>VLOOKUP(Corrections[[#This Row],[Employee]],'[1]Management Hierarchy Report'!$A$2:$C$3607, 3, 0)</f>
        <v>Coty Stevens</v>
      </c>
      <c r="H486" s="61" t="s">
        <v>77</v>
      </c>
      <c r="I486" s="61" t="s">
        <v>70</v>
      </c>
      <c r="J486" s="67" t="str">
        <f>VLOOKUP(Corrections[[#This Row],[Employee]],[1]!Expense_Data[#Data],14,0)</f>
        <v>clayton.gibson@tidalwaveautospa.com</v>
      </c>
      <c r="K486" s="68">
        <v>45292</v>
      </c>
      <c r="L486" s="65"/>
      <c r="M486" s="65"/>
      <c r="N486" s="65"/>
      <c r="O486" s="65"/>
    </row>
    <row r="487" spans="1:15" hidden="1" x14ac:dyDescent="0.25">
      <c r="A487" s="61" t="s">
        <v>641</v>
      </c>
      <c r="B487" s="61" t="s">
        <v>643</v>
      </c>
      <c r="C487" s="69">
        <v>844.87</v>
      </c>
      <c r="D487" s="66">
        <v>45381</v>
      </c>
      <c r="E487" s="61" t="s">
        <v>146</v>
      </c>
      <c r="F487" s="61"/>
      <c r="G487" s="61" t="str">
        <f>VLOOKUP(Corrections[[#This Row],[Employee]],'[1]Management Hierarchy Report'!$A$2:$C$3607, 3, 0)</f>
        <v>Coty Stevens</v>
      </c>
      <c r="H487" s="61" t="s">
        <v>77</v>
      </c>
      <c r="I487" s="61" t="s">
        <v>70</v>
      </c>
      <c r="J487" s="67" t="str">
        <f>VLOOKUP(Corrections[[#This Row],[Employee]],[1]!Expense_Data[#Data],14,0)</f>
        <v>clayton.gibson@tidalwaveautospa.com</v>
      </c>
      <c r="K487" s="68">
        <v>45292</v>
      </c>
      <c r="L487" s="65"/>
      <c r="M487" s="65"/>
      <c r="N487" s="65"/>
      <c r="O487" s="65"/>
    </row>
    <row r="488" spans="1:15" hidden="1" x14ac:dyDescent="0.25">
      <c r="A488" s="61" t="s">
        <v>641</v>
      </c>
      <c r="B488" s="61" t="s">
        <v>643</v>
      </c>
      <c r="C488" s="69">
        <v>470.59</v>
      </c>
      <c r="D488" s="66">
        <v>45386</v>
      </c>
      <c r="E488" s="61" t="s">
        <v>146</v>
      </c>
      <c r="F488" s="61"/>
      <c r="G488" s="61" t="str">
        <f>VLOOKUP(Corrections[[#This Row],[Employee]],'[1]Management Hierarchy Report'!$A$2:$C$3607, 3, 0)</f>
        <v>Coty Stevens</v>
      </c>
      <c r="H488" s="61" t="s">
        <v>77</v>
      </c>
      <c r="I488" s="61" t="s">
        <v>70</v>
      </c>
      <c r="J488" s="67" t="str">
        <f>VLOOKUP(Corrections[[#This Row],[Employee]],[1]!Expense_Data[#Data],14,0)</f>
        <v>clayton.gibson@tidalwaveautospa.com</v>
      </c>
      <c r="K488" s="68">
        <v>45292</v>
      </c>
      <c r="L488" s="65"/>
      <c r="M488" s="65"/>
      <c r="N488" s="65"/>
      <c r="O488" s="65"/>
    </row>
    <row r="489" spans="1:15" hidden="1" x14ac:dyDescent="0.25">
      <c r="A489" s="61" t="s">
        <v>641</v>
      </c>
      <c r="B489" s="61" t="s">
        <v>643</v>
      </c>
      <c r="C489" s="69">
        <v>470.59</v>
      </c>
      <c r="D489" s="66">
        <v>45386</v>
      </c>
      <c r="E489" s="61" t="s">
        <v>146</v>
      </c>
      <c r="F489" s="61"/>
      <c r="G489" s="61" t="str">
        <f>VLOOKUP(Corrections[[#This Row],[Employee]],'[1]Management Hierarchy Report'!$A$2:$C$3607, 3, 0)</f>
        <v>Coty Stevens</v>
      </c>
      <c r="H489" s="61" t="s">
        <v>77</v>
      </c>
      <c r="I489" s="61" t="s">
        <v>70</v>
      </c>
      <c r="J489" s="67" t="str">
        <f>VLOOKUP(Corrections[[#This Row],[Employee]],[1]!Expense_Data[#Data],14,0)</f>
        <v>clayton.gibson@tidalwaveautospa.com</v>
      </c>
      <c r="K489" s="68">
        <v>45292</v>
      </c>
      <c r="L489" s="65"/>
      <c r="M489" s="65"/>
      <c r="N489" s="65"/>
      <c r="O489" s="65"/>
    </row>
    <row r="490" spans="1:15" hidden="1" x14ac:dyDescent="0.25">
      <c r="A490" s="61" t="s">
        <v>641</v>
      </c>
      <c r="B490" s="61" t="s">
        <v>643</v>
      </c>
      <c r="C490" s="69">
        <v>1087.92</v>
      </c>
      <c r="D490" s="66">
        <v>45391</v>
      </c>
      <c r="E490" s="61" t="s">
        <v>146</v>
      </c>
      <c r="F490" s="61"/>
      <c r="G490" s="61" t="str">
        <f>VLOOKUP(Corrections[[#This Row],[Employee]],'[1]Management Hierarchy Report'!$A$2:$C$3607, 3, 0)</f>
        <v>Coty Stevens</v>
      </c>
      <c r="H490" s="61" t="s">
        <v>77</v>
      </c>
      <c r="I490" s="61" t="s">
        <v>70</v>
      </c>
      <c r="J490" s="67" t="str">
        <f>VLOOKUP(Corrections[[#This Row],[Employee]],[1]!Expense_Data[#Data],14,0)</f>
        <v>clayton.gibson@tidalwaveautospa.com</v>
      </c>
      <c r="K490" s="68">
        <v>45292</v>
      </c>
      <c r="L490" s="65"/>
      <c r="M490" s="65"/>
      <c r="N490" s="65"/>
      <c r="O490" s="65"/>
    </row>
    <row r="491" spans="1:15" hidden="1" x14ac:dyDescent="0.25">
      <c r="A491" s="61" t="s">
        <v>641</v>
      </c>
      <c r="B491" s="61" t="s">
        <v>643</v>
      </c>
      <c r="C491" s="69">
        <v>1087.92</v>
      </c>
      <c r="D491" s="66">
        <v>45391</v>
      </c>
      <c r="E491" s="61" t="s">
        <v>146</v>
      </c>
      <c r="F491" s="61"/>
      <c r="G491" s="61" t="str">
        <f>VLOOKUP(Corrections[[#This Row],[Employee]],'[1]Management Hierarchy Report'!$A$2:$C$3607, 3, 0)</f>
        <v>Coty Stevens</v>
      </c>
      <c r="H491" s="61" t="s">
        <v>77</v>
      </c>
      <c r="I491" s="61" t="s">
        <v>70</v>
      </c>
      <c r="J491" s="67" t="str">
        <f>VLOOKUP(Corrections[[#This Row],[Employee]],[1]!Expense_Data[#Data],14,0)</f>
        <v>clayton.gibson@tidalwaveautospa.com</v>
      </c>
      <c r="K491" s="68">
        <v>45292</v>
      </c>
      <c r="L491" s="65"/>
      <c r="M491" s="65"/>
      <c r="N491" s="65"/>
      <c r="O491" s="65"/>
    </row>
    <row r="492" spans="1:15" hidden="1" x14ac:dyDescent="0.25">
      <c r="A492" s="61" t="s">
        <v>641</v>
      </c>
      <c r="B492" s="61" t="s">
        <v>644</v>
      </c>
      <c r="C492" s="50">
        <v>465.87</v>
      </c>
      <c r="D492" s="66">
        <v>45394</v>
      </c>
      <c r="E492" s="61" t="s">
        <v>146</v>
      </c>
      <c r="F492" s="61"/>
      <c r="G492" s="61" t="str">
        <f>VLOOKUP(Corrections[[#This Row],[Employee]],'[1]Management Hierarchy Report'!$A$2:$C$3607, 3, 0)</f>
        <v>Coty Stevens</v>
      </c>
      <c r="H492" s="61" t="s">
        <v>77</v>
      </c>
      <c r="I492" s="61" t="s">
        <v>70</v>
      </c>
      <c r="J492" s="67" t="str">
        <f>VLOOKUP(Corrections[[#This Row],[Employee]],[1]!Expense_Data[#Data],14,0)</f>
        <v>clayton.gibson@tidalwaveautospa.com</v>
      </c>
      <c r="K492" s="68">
        <v>45292</v>
      </c>
      <c r="L492" s="65"/>
      <c r="M492" s="65"/>
      <c r="N492" s="65"/>
      <c r="O492" s="65"/>
    </row>
    <row r="493" spans="1:15" hidden="1" x14ac:dyDescent="0.25">
      <c r="A493" s="61" t="s">
        <v>641</v>
      </c>
      <c r="B493" s="61" t="s">
        <v>644</v>
      </c>
      <c r="C493" s="69">
        <v>529.9</v>
      </c>
      <c r="D493" s="66">
        <v>45394</v>
      </c>
      <c r="E493" s="61" t="s">
        <v>146</v>
      </c>
      <c r="F493" s="61"/>
      <c r="G493" s="61" t="str">
        <f>VLOOKUP(Corrections[[#This Row],[Employee]],'[1]Management Hierarchy Report'!$A$2:$C$3607, 3, 0)</f>
        <v>Coty Stevens</v>
      </c>
      <c r="H493" s="61" t="s">
        <v>77</v>
      </c>
      <c r="I493" s="61" t="s">
        <v>70</v>
      </c>
      <c r="J493" s="67" t="str">
        <f>VLOOKUP(Corrections[[#This Row],[Employee]],[1]!Expense_Data[#Data],14,0)</f>
        <v>clayton.gibson@tidalwaveautospa.com</v>
      </c>
      <c r="K493" s="68">
        <v>45292</v>
      </c>
      <c r="L493" s="65"/>
      <c r="M493" s="65"/>
      <c r="N493" s="65"/>
      <c r="O493" s="65"/>
    </row>
    <row r="494" spans="1:15" hidden="1" x14ac:dyDescent="0.25">
      <c r="A494" s="61" t="s">
        <v>641</v>
      </c>
      <c r="B494" s="61" t="s">
        <v>644</v>
      </c>
      <c r="C494" s="50">
        <v>465.87</v>
      </c>
      <c r="D494" s="66">
        <v>45394</v>
      </c>
      <c r="E494" s="61" t="s">
        <v>146</v>
      </c>
      <c r="F494" s="61"/>
      <c r="G494" s="61" t="str">
        <f>VLOOKUP(Corrections[[#This Row],[Employee]],'[1]Management Hierarchy Report'!$A$2:$C$3607, 3, 0)</f>
        <v>Coty Stevens</v>
      </c>
      <c r="H494" s="61" t="s">
        <v>77</v>
      </c>
      <c r="I494" s="61" t="s">
        <v>70</v>
      </c>
      <c r="J494" s="67" t="str">
        <f>VLOOKUP(Corrections[[#This Row],[Employee]],[1]!Expense_Data[#Data],14,0)</f>
        <v>clayton.gibson@tidalwaveautospa.com</v>
      </c>
      <c r="K494" s="68">
        <v>45292</v>
      </c>
      <c r="L494" s="65"/>
      <c r="M494" s="65"/>
      <c r="N494" s="65"/>
      <c r="O494" s="65"/>
    </row>
    <row r="495" spans="1:15" hidden="1" x14ac:dyDescent="0.25">
      <c r="A495" s="61" t="s">
        <v>641</v>
      </c>
      <c r="B495" s="61" t="s">
        <v>644</v>
      </c>
      <c r="C495" s="69">
        <v>529.9</v>
      </c>
      <c r="D495" s="66">
        <v>45394</v>
      </c>
      <c r="E495" s="61" t="s">
        <v>146</v>
      </c>
      <c r="F495" s="61"/>
      <c r="G495" s="61" t="str">
        <f>VLOOKUP(Corrections[[#This Row],[Employee]],'[1]Management Hierarchy Report'!$A$2:$C$3607, 3, 0)</f>
        <v>Coty Stevens</v>
      </c>
      <c r="H495" s="61" t="s">
        <v>77</v>
      </c>
      <c r="I495" s="61" t="s">
        <v>70</v>
      </c>
      <c r="J495" s="67" t="str">
        <f>VLOOKUP(Corrections[[#This Row],[Employee]],[1]!Expense_Data[#Data],14,0)</f>
        <v>clayton.gibson@tidalwaveautospa.com</v>
      </c>
      <c r="K495" s="68">
        <v>45292</v>
      </c>
      <c r="L495" s="65"/>
      <c r="M495" s="65"/>
      <c r="N495" s="65"/>
      <c r="O495" s="65"/>
    </row>
    <row r="496" spans="1:15" hidden="1" x14ac:dyDescent="0.25">
      <c r="A496" s="61" t="s">
        <v>641</v>
      </c>
      <c r="B496" s="61" t="s">
        <v>644</v>
      </c>
      <c r="C496" s="69">
        <v>223.1</v>
      </c>
      <c r="D496" s="66">
        <v>45398</v>
      </c>
      <c r="E496" s="61" t="s">
        <v>146</v>
      </c>
      <c r="F496" s="61"/>
      <c r="G496" s="61" t="str">
        <f>VLOOKUP(Corrections[[#This Row],[Employee]],'[1]Management Hierarchy Report'!$A$2:$C$3607, 3, 0)</f>
        <v>Coty Stevens</v>
      </c>
      <c r="H496" s="61" t="s">
        <v>77</v>
      </c>
      <c r="I496" s="61" t="s">
        <v>70</v>
      </c>
      <c r="J496" s="67" t="str">
        <f>VLOOKUP(Corrections[[#This Row],[Employee]],[1]!Expense_Data[#Data],14,0)</f>
        <v>clayton.gibson@tidalwaveautospa.com</v>
      </c>
      <c r="K496" s="68">
        <v>45292</v>
      </c>
      <c r="L496" s="65"/>
      <c r="M496" s="65"/>
      <c r="N496" s="65"/>
      <c r="O496" s="65"/>
    </row>
    <row r="497" spans="1:15" hidden="1" x14ac:dyDescent="0.25">
      <c r="A497" s="61" t="s">
        <v>641</v>
      </c>
      <c r="B497" s="61" t="s">
        <v>644</v>
      </c>
      <c r="C497" s="69">
        <v>229.1</v>
      </c>
      <c r="D497" s="66">
        <v>45398</v>
      </c>
      <c r="E497" s="61" t="s">
        <v>146</v>
      </c>
      <c r="F497" s="61"/>
      <c r="G497" s="61" t="str">
        <f>VLOOKUP(Corrections[[#This Row],[Employee]],'[1]Management Hierarchy Report'!$A$2:$C$3607, 3, 0)</f>
        <v>Coty Stevens</v>
      </c>
      <c r="H497" s="61" t="s">
        <v>77</v>
      </c>
      <c r="I497" s="61" t="s">
        <v>70</v>
      </c>
      <c r="J497" s="67" t="str">
        <f>VLOOKUP(Corrections[[#This Row],[Employee]],[1]!Expense_Data[#Data],14,0)</f>
        <v>clayton.gibson@tidalwaveautospa.com</v>
      </c>
      <c r="K497" s="68">
        <v>45292</v>
      </c>
      <c r="L497" s="65"/>
      <c r="M497" s="65"/>
      <c r="N497" s="65"/>
      <c r="O497" s="65"/>
    </row>
    <row r="498" spans="1:15" hidden="1" x14ac:dyDescent="0.25">
      <c r="A498" s="61" t="s">
        <v>641</v>
      </c>
      <c r="B498" s="61" t="s">
        <v>704</v>
      </c>
      <c r="C498" s="50">
        <v>1384.56</v>
      </c>
      <c r="D498" s="66">
        <v>45424</v>
      </c>
      <c r="E498" s="61" t="s">
        <v>705</v>
      </c>
      <c r="F498" s="61"/>
      <c r="G498" s="61" t="str">
        <f>VLOOKUP(Corrections[[#This Row],[Employee]],'[1]Management Hierarchy Report'!$A$2:$C$3607, 3, 0)</f>
        <v>Coty Stevens</v>
      </c>
      <c r="H498" s="61" t="s">
        <v>77</v>
      </c>
      <c r="I498" s="61" t="s">
        <v>70</v>
      </c>
      <c r="J498" s="67" t="str">
        <f>VLOOKUP(Corrections[[#This Row],[Employee]],[1]!Expense_Data[#Data],14,0)</f>
        <v>clayton.gibson@tidalwaveautospa.com</v>
      </c>
      <c r="K498" s="68">
        <v>45292</v>
      </c>
      <c r="L498" s="65"/>
      <c r="M498" s="65"/>
      <c r="N498" s="65"/>
      <c r="O498" s="65"/>
    </row>
    <row r="499" spans="1:15" hidden="1" x14ac:dyDescent="0.25">
      <c r="A499" s="61" t="s">
        <v>641</v>
      </c>
      <c r="B499" s="61" t="s">
        <v>704</v>
      </c>
      <c r="C499" s="69">
        <v>1312.92</v>
      </c>
      <c r="D499" s="66">
        <v>45424</v>
      </c>
      <c r="E499" s="61" t="s">
        <v>705</v>
      </c>
      <c r="F499" s="61"/>
      <c r="G499" s="61" t="str">
        <f>VLOOKUP(Corrections[[#This Row],[Employee]],'[1]Management Hierarchy Report'!$A$2:$C$3607, 3, 0)</f>
        <v>Coty Stevens</v>
      </c>
      <c r="H499" s="61" t="s">
        <v>77</v>
      </c>
      <c r="I499" s="61" t="s">
        <v>70</v>
      </c>
      <c r="J499" s="67" t="str">
        <f>VLOOKUP(Corrections[[#This Row],[Employee]],[1]!Expense_Data[#Data],14,0)</f>
        <v>clayton.gibson@tidalwaveautospa.com</v>
      </c>
      <c r="K499" s="68">
        <v>45292</v>
      </c>
      <c r="L499" s="65"/>
      <c r="M499" s="65"/>
      <c r="N499" s="65"/>
      <c r="O499" s="65"/>
    </row>
    <row r="500" spans="1:15" hidden="1" x14ac:dyDescent="0.25">
      <c r="A500" s="61" t="s">
        <v>641</v>
      </c>
      <c r="B500" s="61" t="s">
        <v>704</v>
      </c>
      <c r="C500" s="69">
        <v>1520.68</v>
      </c>
      <c r="D500" s="66">
        <v>45425</v>
      </c>
      <c r="E500" s="61" t="s">
        <v>705</v>
      </c>
      <c r="F500" s="61"/>
      <c r="G500" s="61" t="str">
        <f>VLOOKUP(Corrections[[#This Row],[Employee]],'[1]Management Hierarchy Report'!$A$2:$C$3607, 3, 0)</f>
        <v>Coty Stevens</v>
      </c>
      <c r="H500" s="61" t="s">
        <v>77</v>
      </c>
      <c r="I500" s="61" t="s">
        <v>70</v>
      </c>
      <c r="J500" s="67" t="str">
        <f>VLOOKUP(Corrections[[#This Row],[Employee]],[1]!Expense_Data[#Data],14,0)</f>
        <v>clayton.gibson@tidalwaveautospa.com</v>
      </c>
      <c r="K500" s="68">
        <v>45292</v>
      </c>
      <c r="L500" s="65"/>
      <c r="M500" s="65"/>
      <c r="N500" s="65"/>
      <c r="O500" s="65"/>
    </row>
    <row r="501" spans="1:15" hidden="1" x14ac:dyDescent="0.25">
      <c r="A501" s="61" t="s">
        <v>641</v>
      </c>
      <c r="B501" s="61" t="s">
        <v>704</v>
      </c>
      <c r="C501" s="69">
        <v>1520.68</v>
      </c>
      <c r="D501" s="66">
        <v>45425</v>
      </c>
      <c r="E501" s="61" t="s">
        <v>705</v>
      </c>
      <c r="F501" s="61"/>
      <c r="G501" s="61" t="str">
        <f>VLOOKUP(Corrections[[#This Row],[Employee]],'[1]Management Hierarchy Report'!$A$2:$C$3607, 3, 0)</f>
        <v>Coty Stevens</v>
      </c>
      <c r="H501" s="61" t="s">
        <v>77</v>
      </c>
      <c r="I501" s="61" t="s">
        <v>70</v>
      </c>
      <c r="J501" s="67" t="str">
        <f>VLOOKUP(Corrections[[#This Row],[Employee]],[1]!Expense_Data[#Data],14,0)</f>
        <v>clayton.gibson@tidalwaveautospa.com</v>
      </c>
      <c r="K501" s="68">
        <v>45292</v>
      </c>
      <c r="L501" s="65"/>
      <c r="M501" s="65"/>
      <c r="N501" s="65"/>
      <c r="O501" s="65"/>
    </row>
    <row r="502" spans="1:15" hidden="1" x14ac:dyDescent="0.25">
      <c r="A502" s="61" t="s">
        <v>641</v>
      </c>
      <c r="B502" s="61" t="s">
        <v>704</v>
      </c>
      <c r="C502" s="69">
        <v>1466.5</v>
      </c>
      <c r="D502" s="66">
        <v>45425</v>
      </c>
      <c r="E502" s="61" t="s">
        <v>705</v>
      </c>
      <c r="F502" s="61"/>
      <c r="G502" s="61" t="str">
        <f>VLOOKUP(Corrections[[#This Row],[Employee]],'[1]Management Hierarchy Report'!$A$2:$C$3607, 3, 0)</f>
        <v>Coty Stevens</v>
      </c>
      <c r="H502" s="61" t="s">
        <v>77</v>
      </c>
      <c r="I502" s="61" t="s">
        <v>70</v>
      </c>
      <c r="J502" s="67" t="str">
        <f>VLOOKUP(Corrections[[#This Row],[Employee]],[1]!Expense_Data[#Data],14,0)</f>
        <v>clayton.gibson@tidalwaveautospa.com</v>
      </c>
      <c r="K502" s="68">
        <v>45292</v>
      </c>
      <c r="L502" s="65"/>
      <c r="M502" s="65"/>
      <c r="N502" s="65"/>
      <c r="O502" s="65"/>
    </row>
    <row r="503" spans="1:15" hidden="1" x14ac:dyDescent="0.25">
      <c r="A503" s="61" t="s">
        <v>641</v>
      </c>
      <c r="B503" s="61" t="s">
        <v>704</v>
      </c>
      <c r="C503" s="69">
        <v>923.04</v>
      </c>
      <c r="D503" s="66">
        <v>45428</v>
      </c>
      <c r="E503" s="61" t="s">
        <v>705</v>
      </c>
      <c r="F503" s="61"/>
      <c r="G503" s="61" t="str">
        <f>VLOOKUP(Corrections[[#This Row],[Employee]],'[1]Management Hierarchy Report'!$A$2:$C$3607, 3, 0)</f>
        <v>Coty Stevens</v>
      </c>
      <c r="H503" s="61" t="s">
        <v>77</v>
      </c>
      <c r="I503" s="61" t="s">
        <v>70</v>
      </c>
      <c r="J503" s="67" t="str">
        <f>VLOOKUP(Corrections[[#This Row],[Employee]],[1]!Expense_Data[#Data],14,0)</f>
        <v>clayton.gibson@tidalwaveautospa.com</v>
      </c>
      <c r="K503" s="68">
        <v>45292</v>
      </c>
      <c r="L503" s="65"/>
      <c r="M503" s="65"/>
      <c r="N503" s="65"/>
      <c r="O503" s="65"/>
    </row>
    <row r="504" spans="1:15" hidden="1" x14ac:dyDescent="0.25">
      <c r="A504" s="61" t="s">
        <v>641</v>
      </c>
      <c r="B504" s="61" t="s">
        <v>704</v>
      </c>
      <c r="C504" s="69">
        <v>875.28</v>
      </c>
      <c r="D504" s="66">
        <v>45428</v>
      </c>
      <c r="E504" s="61" t="s">
        <v>705</v>
      </c>
      <c r="F504" s="61"/>
      <c r="G504" s="61" t="str">
        <f>VLOOKUP(Corrections[[#This Row],[Employee]],'[1]Management Hierarchy Report'!$A$2:$C$3607, 3, 0)</f>
        <v>Coty Stevens</v>
      </c>
      <c r="H504" s="61" t="s">
        <v>77</v>
      </c>
      <c r="I504" s="61" t="s">
        <v>70</v>
      </c>
      <c r="J504" s="67" t="str">
        <f>VLOOKUP(Corrections[[#This Row],[Employee]],[1]!Expense_Data[#Data],14,0)</f>
        <v>clayton.gibson@tidalwaveautospa.com</v>
      </c>
      <c r="K504" s="68">
        <v>45292</v>
      </c>
      <c r="L504" s="65"/>
      <c r="M504" s="65"/>
      <c r="N504" s="65"/>
      <c r="O504" s="65"/>
    </row>
    <row r="505" spans="1:15" hidden="1" x14ac:dyDescent="0.25">
      <c r="A505" s="61" t="s">
        <v>641</v>
      </c>
      <c r="B505" s="61" t="s">
        <v>802</v>
      </c>
      <c r="C505" s="50">
        <v>923.04</v>
      </c>
      <c r="D505" s="66">
        <v>45432</v>
      </c>
      <c r="E505" s="61" t="s">
        <v>705</v>
      </c>
      <c r="F505" s="61"/>
      <c r="G505" s="61" t="str">
        <f>VLOOKUP(Corrections[[#This Row],[Employee]],'[1]Management Hierarchy Report'!$A$2:$C$3607, 3, 0)</f>
        <v>Coty Stevens</v>
      </c>
      <c r="H505" s="61" t="s">
        <v>77</v>
      </c>
      <c r="I505" s="61" t="s">
        <v>70</v>
      </c>
      <c r="J505" s="67" t="str">
        <f>VLOOKUP(Corrections[[#This Row],[Employee]],[1]!Expense_Data[#Data],14,0)</f>
        <v>clayton.gibson@tidalwaveautospa.com</v>
      </c>
      <c r="K505" s="68">
        <v>45292</v>
      </c>
      <c r="L505" s="65"/>
      <c r="M505" s="65"/>
      <c r="N505" s="65"/>
      <c r="O505" s="65"/>
    </row>
    <row r="506" spans="1:15" hidden="1" x14ac:dyDescent="0.25">
      <c r="A506" s="61" t="s">
        <v>641</v>
      </c>
      <c r="B506" s="61" t="s">
        <v>803</v>
      </c>
      <c r="C506" s="50">
        <v>190</v>
      </c>
      <c r="D506" s="66">
        <v>45455</v>
      </c>
      <c r="E506" s="61" t="s">
        <v>71</v>
      </c>
      <c r="F506" s="61"/>
      <c r="G506" s="61" t="str">
        <f>VLOOKUP(Corrections[[#This Row],[Employee]],'[1]Management Hierarchy Report'!$A$2:$C$3607, 3, 0)</f>
        <v>Coty Stevens</v>
      </c>
      <c r="H506" s="61" t="s">
        <v>77</v>
      </c>
      <c r="I506" s="61" t="s">
        <v>70</v>
      </c>
      <c r="J506" s="67" t="str">
        <f>VLOOKUP(Corrections[[#This Row],[Employee]],[1]!Expense_Data[#Data],14,0)</f>
        <v>clayton.gibson@tidalwaveautospa.com</v>
      </c>
      <c r="K506" s="68">
        <v>45292</v>
      </c>
      <c r="L506" s="65"/>
      <c r="M506" s="65"/>
      <c r="N506" s="65"/>
      <c r="O506" s="65"/>
    </row>
    <row r="507" spans="1:15" hidden="1" x14ac:dyDescent="0.25">
      <c r="A507" s="61" t="s">
        <v>641</v>
      </c>
      <c r="B507" s="61" t="s">
        <v>818</v>
      </c>
      <c r="C507" s="50">
        <v>94.51</v>
      </c>
      <c r="D507" s="66">
        <v>45455</v>
      </c>
      <c r="E507" s="61" t="s">
        <v>71</v>
      </c>
      <c r="F507" s="61"/>
      <c r="G507" s="61" t="str">
        <f>VLOOKUP(Corrections[[#This Row],[Employee]],'[1]Management Hierarchy Report'!$A$2:$C$3607, 3, 0)</f>
        <v>Coty Stevens</v>
      </c>
      <c r="H507" s="61" t="e">
        <f>IF(#REF!&gt;=0.2,"Sent Back", "Removed")</f>
        <v>#REF!</v>
      </c>
      <c r="I507" s="61" t="s">
        <v>70</v>
      </c>
      <c r="J507" s="61" t="str">
        <f>VLOOKUP(Corrections[[#This Row],[Employee]],[1]!Expense_Data[#Data],14,0)</f>
        <v>clayton.gibson@tidalwaveautospa.com</v>
      </c>
      <c r="K507" s="68">
        <v>45292</v>
      </c>
      <c r="L507" s="65"/>
      <c r="M507" s="65"/>
      <c r="N507" s="65"/>
      <c r="O507" s="65"/>
    </row>
    <row r="508" spans="1:15" hidden="1" x14ac:dyDescent="0.25">
      <c r="A508" s="61" t="s">
        <v>641</v>
      </c>
      <c r="B508" s="61" t="s">
        <v>12963</v>
      </c>
      <c r="C508" s="50">
        <v>302.87</v>
      </c>
      <c r="D508" s="66">
        <v>45461</v>
      </c>
      <c r="E508" s="61" t="s">
        <v>13030</v>
      </c>
      <c r="F508" s="61"/>
      <c r="G508" s="61" t="str">
        <f>VLOOKUP(Corrections[[#This Row],[Employee]],'[1]Management Hierarchy Report'!$A$2:$C$3607, 3, 0)</f>
        <v>Coty Stevens</v>
      </c>
      <c r="H508" s="48" t="s">
        <v>77</v>
      </c>
      <c r="I508" s="61" t="s">
        <v>70</v>
      </c>
      <c r="J508" s="61" t="str">
        <f>VLOOKUP(Corrections[[#This Row],[Employee]],[1]!Expense_Data[#Data],14,0)</f>
        <v>clayton.gibson@tidalwaveautospa.com</v>
      </c>
      <c r="K508" s="68">
        <v>45292</v>
      </c>
      <c r="L508" s="65"/>
      <c r="M508" s="65"/>
      <c r="N508" s="65"/>
      <c r="O508" s="65"/>
    </row>
    <row r="509" spans="1:15" hidden="1" x14ac:dyDescent="0.25">
      <c r="A509" s="61" t="s">
        <v>641</v>
      </c>
      <c r="B509" s="61" t="s">
        <v>12963</v>
      </c>
      <c r="C509" s="50">
        <v>623.83000000000004</v>
      </c>
      <c r="D509" s="66">
        <v>45461</v>
      </c>
      <c r="E509" s="61" t="s">
        <v>13030</v>
      </c>
      <c r="F509" s="61"/>
      <c r="G509" s="61" t="str">
        <f>VLOOKUP(Corrections[[#This Row],[Employee]],'[1]Management Hierarchy Report'!$A$2:$C$3607, 3, 0)</f>
        <v>Coty Stevens</v>
      </c>
      <c r="H509" s="48" t="s">
        <v>77</v>
      </c>
      <c r="I509" s="61" t="s">
        <v>70</v>
      </c>
      <c r="J509" s="61" t="str">
        <f>VLOOKUP(Corrections[[#This Row],[Employee]],[1]!Expense_Data[#Data],14,0)</f>
        <v>clayton.gibson@tidalwaveautospa.com</v>
      </c>
      <c r="K509" s="68">
        <v>45292</v>
      </c>
      <c r="L509" s="65"/>
      <c r="M509" s="65"/>
      <c r="N509" s="65"/>
      <c r="O509" s="65"/>
    </row>
    <row r="510" spans="1:15" hidden="1" x14ac:dyDescent="0.25">
      <c r="A510" s="61" t="s">
        <v>641</v>
      </c>
      <c r="B510" s="61" t="s">
        <v>12963</v>
      </c>
      <c r="C510" s="50">
        <v>786.56</v>
      </c>
      <c r="D510" s="66">
        <v>45464</v>
      </c>
      <c r="E510" s="61" t="s">
        <v>705</v>
      </c>
      <c r="F510" s="61"/>
      <c r="G510" s="61" t="str">
        <f>VLOOKUP(Corrections[[#This Row],[Employee]],'[1]Management Hierarchy Report'!$A$2:$C$3607, 3, 0)</f>
        <v>Coty Stevens</v>
      </c>
      <c r="H510" s="61" t="s">
        <v>77</v>
      </c>
      <c r="I510" s="61" t="s">
        <v>70</v>
      </c>
      <c r="J510" s="61" t="str">
        <f>VLOOKUP(Corrections[[#This Row],[Employee]],[1]!Expense_Data[#Data],14,0)</f>
        <v>clayton.gibson@tidalwaveautospa.com</v>
      </c>
      <c r="K510" s="68">
        <v>45292</v>
      </c>
      <c r="L510" s="65"/>
      <c r="M510" s="65"/>
      <c r="N510" s="65"/>
      <c r="O510" s="65"/>
    </row>
    <row r="511" spans="1:15" hidden="1" x14ac:dyDescent="0.25">
      <c r="A511" s="61" t="s">
        <v>641</v>
      </c>
      <c r="B511" s="61" t="s">
        <v>12963</v>
      </c>
      <c r="C511" s="50">
        <v>458.99</v>
      </c>
      <c r="D511" s="66">
        <v>45464</v>
      </c>
      <c r="E511" s="61" t="s">
        <v>705</v>
      </c>
      <c r="F511" s="61"/>
      <c r="G511" s="61" t="str">
        <f>VLOOKUP(Corrections[[#This Row],[Employee]],'[1]Management Hierarchy Report'!$A$2:$C$3607, 3, 0)</f>
        <v>Coty Stevens</v>
      </c>
      <c r="H511" s="61" t="s">
        <v>77</v>
      </c>
      <c r="I511" s="61" t="s">
        <v>70</v>
      </c>
      <c r="J511" s="61" t="str">
        <f>VLOOKUP(Corrections[[#This Row],[Employee]],[1]!Expense_Data[#Data],14,0)</f>
        <v>clayton.gibson@tidalwaveautospa.com</v>
      </c>
      <c r="K511" s="68">
        <v>45292</v>
      </c>
      <c r="L511" s="65"/>
      <c r="M511" s="65"/>
      <c r="N511" s="65"/>
      <c r="O511" s="65"/>
    </row>
    <row r="512" spans="1:15" hidden="1" x14ac:dyDescent="0.25">
      <c r="A512" s="61" t="s">
        <v>641</v>
      </c>
      <c r="B512" s="61" t="s">
        <v>13168</v>
      </c>
      <c r="C512" s="50">
        <v>411.33</v>
      </c>
      <c r="D512" s="66">
        <v>45475</v>
      </c>
      <c r="E512" s="61" t="s">
        <v>13030</v>
      </c>
      <c r="F512" s="61"/>
      <c r="G512" s="61" t="str">
        <f>VLOOKUP(Corrections[[#This Row],[Employee]],'[1]Management Hierarchy Report'!$A$2:$C$3607, 3, 0)</f>
        <v>Coty Stevens</v>
      </c>
      <c r="H512" s="48" t="s">
        <v>77</v>
      </c>
      <c r="I512" s="61" t="s">
        <v>70</v>
      </c>
      <c r="J512" s="61" t="str">
        <f>VLOOKUP(Corrections[[#This Row],[Employee]],[1]!Expense_Data[#Data],14,0)</f>
        <v>clayton.gibson@tidalwaveautospa.com</v>
      </c>
      <c r="K512" s="68">
        <v>45292</v>
      </c>
      <c r="L512" s="65"/>
      <c r="M512" s="65"/>
      <c r="N512" s="65"/>
      <c r="O512" s="65"/>
    </row>
    <row r="513" spans="1:15" hidden="1" x14ac:dyDescent="0.25">
      <c r="A513" s="61" t="s">
        <v>641</v>
      </c>
      <c r="B513" s="61" t="s">
        <v>13168</v>
      </c>
      <c r="C513" s="50">
        <v>13</v>
      </c>
      <c r="D513" s="66">
        <v>45477</v>
      </c>
      <c r="E513" s="61" t="s">
        <v>13082</v>
      </c>
      <c r="F513" s="61"/>
      <c r="G513" s="61" t="str">
        <f>VLOOKUP(Corrections[[#This Row],[Employee]],'[1]Management Hierarchy Report'!$A$2:$C$3607, 3, 0)</f>
        <v>Coty Stevens</v>
      </c>
      <c r="H513" s="48" t="s">
        <v>77</v>
      </c>
      <c r="I513" s="61" t="s">
        <v>70</v>
      </c>
      <c r="J513" s="61" t="str">
        <f>VLOOKUP(Corrections[[#This Row],[Employee]],[1]!Expense_Data[#Data],14,0)</f>
        <v>clayton.gibson@tidalwaveautospa.com</v>
      </c>
      <c r="K513" s="68">
        <v>45292</v>
      </c>
      <c r="L513" s="65"/>
      <c r="M513" s="65"/>
      <c r="N513" s="65"/>
      <c r="O513" s="65"/>
    </row>
    <row r="514" spans="1:15" hidden="1" x14ac:dyDescent="0.25">
      <c r="A514" s="61" t="s">
        <v>641</v>
      </c>
      <c r="B514" s="61" t="s">
        <v>13168</v>
      </c>
      <c r="C514" s="50">
        <v>506.46</v>
      </c>
      <c r="D514" s="66">
        <v>45478</v>
      </c>
      <c r="E514" s="61" t="s">
        <v>705</v>
      </c>
      <c r="F514" s="61"/>
      <c r="G514" s="61" t="str">
        <f>VLOOKUP(Corrections[[#This Row],[Employee]],'[1]Management Hierarchy Report'!$A$2:$C$3607, 3, 0)</f>
        <v>Coty Stevens</v>
      </c>
      <c r="H514" s="48" t="s">
        <v>77</v>
      </c>
      <c r="I514" s="61" t="s">
        <v>70</v>
      </c>
      <c r="J514" s="61" t="str">
        <f>VLOOKUP(Corrections[[#This Row],[Employee]],[1]!Expense_Data[#Data],14,0)</f>
        <v>clayton.gibson@tidalwaveautospa.com</v>
      </c>
      <c r="K514" s="68">
        <v>45292</v>
      </c>
      <c r="L514" s="65"/>
      <c r="M514" s="65"/>
      <c r="N514" s="65"/>
      <c r="O514" s="65"/>
    </row>
    <row r="515" spans="1:15" hidden="1" x14ac:dyDescent="0.25">
      <c r="A515" s="61" t="s">
        <v>641</v>
      </c>
      <c r="B515" s="61" t="s">
        <v>11612</v>
      </c>
      <c r="C515" s="50">
        <v>1607.42</v>
      </c>
      <c r="D515" s="66">
        <v>45462</v>
      </c>
      <c r="E515" s="61" t="s">
        <v>705</v>
      </c>
      <c r="F515" s="61"/>
      <c r="G515" s="61" t="str">
        <f>VLOOKUP(Corrections[[#This Row],[Employee]],'[1]Management Hierarchy Report'!$A$2:$C$3607, 3, 0)</f>
        <v>Coty Stevens</v>
      </c>
      <c r="H515" s="61" t="s">
        <v>77</v>
      </c>
      <c r="I515" s="61" t="s">
        <v>70</v>
      </c>
      <c r="J515" s="61" t="str">
        <f>VLOOKUP(Corrections[[#This Row],[Employee]],[1]!Expense_Data[#Data],14,0)</f>
        <v>clayton.gibson@tidalwaveautospa.com</v>
      </c>
      <c r="K515" s="68">
        <v>45292</v>
      </c>
      <c r="L515" s="65"/>
      <c r="M515" s="65"/>
      <c r="N515" s="65"/>
      <c r="O515" s="65"/>
    </row>
    <row r="516" spans="1:15" hidden="1" x14ac:dyDescent="0.25">
      <c r="A516" s="61" t="s">
        <v>641</v>
      </c>
      <c r="B516" s="61" t="s">
        <v>12965</v>
      </c>
      <c r="C516" s="50">
        <v>609.33000000000004</v>
      </c>
      <c r="D516" s="66">
        <v>45468</v>
      </c>
      <c r="E516" s="61" t="s">
        <v>13030</v>
      </c>
      <c r="F516" s="61"/>
      <c r="G516" s="61" t="str">
        <f>VLOOKUP(Corrections[[#This Row],[Employee]],'[1]Management Hierarchy Report'!$A$2:$C$3607, 3, 0)</f>
        <v>Coty Stevens</v>
      </c>
      <c r="H516" s="48" t="s">
        <v>77</v>
      </c>
      <c r="I516" s="61" t="s">
        <v>70</v>
      </c>
      <c r="J516" s="61" t="str">
        <f>VLOOKUP(Corrections[[#This Row],[Employee]],[1]!Expense_Data[#Data],14,0)</f>
        <v>clayton.gibson@tidalwaveautospa.com</v>
      </c>
      <c r="K516" s="68">
        <v>45292</v>
      </c>
      <c r="L516" s="65"/>
      <c r="M516" s="65"/>
      <c r="N516" s="65"/>
      <c r="O516" s="65"/>
    </row>
    <row r="517" spans="1:15" hidden="1" x14ac:dyDescent="0.25">
      <c r="A517" s="61" t="s">
        <v>641</v>
      </c>
      <c r="B517" s="61" t="s">
        <v>12965</v>
      </c>
      <c r="C517" s="50">
        <v>655.92</v>
      </c>
      <c r="D517" s="66">
        <v>45469</v>
      </c>
      <c r="E517" s="61" t="s">
        <v>705</v>
      </c>
      <c r="F517" s="61"/>
      <c r="G517" s="61" t="str">
        <f>VLOOKUP(Corrections[[#This Row],[Employee]],'[1]Management Hierarchy Report'!$A$2:$C$3607, 3, 0)</f>
        <v>Coty Stevens</v>
      </c>
      <c r="H517" s="61" t="s">
        <v>77</v>
      </c>
      <c r="I517" s="61" t="s">
        <v>70</v>
      </c>
      <c r="J517" s="61" t="str">
        <f>VLOOKUP(Corrections[[#This Row],[Employee]],[1]!Expense_Data[#Data],14,0)</f>
        <v>clayton.gibson@tidalwaveautospa.com</v>
      </c>
      <c r="K517" s="68">
        <v>45292</v>
      </c>
      <c r="L517" s="65"/>
      <c r="M517" s="65"/>
      <c r="N517" s="65"/>
      <c r="O517" s="65"/>
    </row>
    <row r="518" spans="1:15" hidden="1" x14ac:dyDescent="0.25">
      <c r="A518" s="61" t="s">
        <v>641</v>
      </c>
      <c r="B518" s="61" t="s">
        <v>12965</v>
      </c>
      <c r="C518" s="50">
        <v>567.41</v>
      </c>
      <c r="D518" s="66">
        <v>45471</v>
      </c>
      <c r="E518" s="61" t="s">
        <v>705</v>
      </c>
      <c r="F518" s="61"/>
      <c r="G518" s="61" t="str">
        <f>VLOOKUP(Corrections[[#This Row],[Employee]],'[1]Management Hierarchy Report'!$A$2:$C$3607, 3, 0)</f>
        <v>Coty Stevens</v>
      </c>
      <c r="H518" s="61" t="s">
        <v>77</v>
      </c>
      <c r="I518" s="61" t="s">
        <v>70</v>
      </c>
      <c r="J518" s="61" t="str">
        <f>VLOOKUP(Corrections[[#This Row],[Employee]],[1]!Expense_Data[#Data],14,0)</f>
        <v>clayton.gibson@tidalwaveautospa.com</v>
      </c>
      <c r="K518" s="68">
        <v>45292</v>
      </c>
      <c r="L518" s="65"/>
      <c r="M518" s="65"/>
      <c r="N518" s="65"/>
      <c r="O518" s="65"/>
    </row>
    <row r="519" spans="1:15" hidden="1" x14ac:dyDescent="0.25">
      <c r="A519" s="61" t="s">
        <v>641</v>
      </c>
      <c r="B519" s="61" t="s">
        <v>12965</v>
      </c>
      <c r="C519" s="50">
        <v>185.77</v>
      </c>
      <c r="D519" s="66">
        <v>45471</v>
      </c>
      <c r="E519" s="61" t="s">
        <v>705</v>
      </c>
      <c r="F519" s="61"/>
      <c r="G519" s="61" t="str">
        <f>VLOOKUP(Corrections[[#This Row],[Employee]],'[1]Management Hierarchy Report'!$A$2:$C$3607, 3, 0)</f>
        <v>Coty Stevens</v>
      </c>
      <c r="H519" s="61" t="s">
        <v>77</v>
      </c>
      <c r="I519" s="61" t="s">
        <v>70</v>
      </c>
      <c r="J519" s="61" t="str">
        <f>VLOOKUP(Corrections[[#This Row],[Employee]],[1]!Expense_Data[#Data],14,0)</f>
        <v>clayton.gibson@tidalwaveautospa.com</v>
      </c>
      <c r="K519" s="68">
        <v>45292</v>
      </c>
      <c r="L519" s="65"/>
      <c r="M519" s="65"/>
      <c r="N519" s="65"/>
      <c r="O519" s="65"/>
    </row>
    <row r="520" spans="1:15" hidden="1" x14ac:dyDescent="0.25">
      <c r="A520" s="61" t="s">
        <v>641</v>
      </c>
      <c r="B520" s="61" t="s">
        <v>12965</v>
      </c>
      <c r="C520" s="50">
        <v>-64.59</v>
      </c>
      <c r="D520" s="66">
        <v>45471</v>
      </c>
      <c r="E520" s="61" t="s">
        <v>521</v>
      </c>
      <c r="F520" s="61"/>
      <c r="G520" s="61" t="str">
        <f>VLOOKUP(Corrections[[#This Row],[Employee]],'[1]Management Hierarchy Report'!$A$2:$C$3607, 3, 0)</f>
        <v>Coty Stevens</v>
      </c>
      <c r="H520" s="48" t="s">
        <v>77</v>
      </c>
      <c r="I520" s="61" t="s">
        <v>70</v>
      </c>
      <c r="J520" s="61" t="str">
        <f>VLOOKUP(Corrections[[#This Row],[Employee]],[1]!Expense_Data[#Data],14,0)</f>
        <v>clayton.gibson@tidalwaveautospa.com</v>
      </c>
      <c r="K520" s="68">
        <v>45292</v>
      </c>
      <c r="L520" s="65"/>
      <c r="M520" s="65"/>
      <c r="N520" s="65"/>
      <c r="O520" s="65"/>
    </row>
    <row r="521" spans="1:15" hidden="1" x14ac:dyDescent="0.25">
      <c r="A521" s="61" t="s">
        <v>641</v>
      </c>
      <c r="B521" s="61" t="s">
        <v>13173</v>
      </c>
      <c r="C521" s="50">
        <v>568.96</v>
      </c>
      <c r="D521" s="66">
        <v>45478</v>
      </c>
      <c r="E521" s="61" t="s">
        <v>705</v>
      </c>
      <c r="F521" s="61"/>
      <c r="G521" s="61" t="str">
        <f>VLOOKUP(Corrections[[#This Row],[Employee]],'[1]Management Hierarchy Report'!$A$2:$C$3607, 3, 0)</f>
        <v>Coty Stevens</v>
      </c>
      <c r="H521" s="48" t="s">
        <v>77</v>
      </c>
      <c r="I521" s="61" t="s">
        <v>70</v>
      </c>
      <c r="J521" s="61" t="str">
        <f>VLOOKUP(Corrections[[#This Row],[Employee]],[1]!Expense_Data[#Data],14,0)</f>
        <v>clayton.gibson@tidalwaveautospa.com</v>
      </c>
      <c r="K521" s="68">
        <v>45292</v>
      </c>
      <c r="L521" s="65"/>
      <c r="M521" s="65"/>
      <c r="N521" s="65"/>
      <c r="O521" s="65"/>
    </row>
    <row r="522" spans="1:15" hidden="1" x14ac:dyDescent="0.25">
      <c r="A522" s="61" t="s">
        <v>641</v>
      </c>
      <c r="B522" s="61" t="s">
        <v>13173</v>
      </c>
      <c r="C522" s="50">
        <v>398.98</v>
      </c>
      <c r="D522" s="66">
        <v>45480</v>
      </c>
      <c r="E522" s="61" t="s">
        <v>705</v>
      </c>
      <c r="F522" s="61"/>
      <c r="G522" s="61" t="str">
        <f>VLOOKUP(Corrections[[#This Row],[Employee]],'[1]Management Hierarchy Report'!$A$2:$C$3607, 3, 0)</f>
        <v>Coty Stevens</v>
      </c>
      <c r="H522" s="48" t="s">
        <v>77</v>
      </c>
      <c r="I522" s="61" t="s">
        <v>70</v>
      </c>
      <c r="J522" s="61" t="str">
        <f>VLOOKUP(Corrections[[#This Row],[Employee]],[1]!Expense_Data[#Data],14,0)</f>
        <v>clayton.gibson@tidalwaveautospa.com</v>
      </c>
      <c r="K522" s="68">
        <v>45292</v>
      </c>
      <c r="L522" s="65"/>
      <c r="M522" s="65"/>
      <c r="N522" s="65"/>
      <c r="O522" s="65"/>
    </row>
    <row r="523" spans="1:15" hidden="1" x14ac:dyDescent="0.25">
      <c r="A523" s="61" t="s">
        <v>641</v>
      </c>
      <c r="B523" s="61" t="s">
        <v>13173</v>
      </c>
      <c r="C523" s="50">
        <v>636.95000000000005</v>
      </c>
      <c r="D523" s="66">
        <v>45481</v>
      </c>
      <c r="E523" s="61" t="s">
        <v>705</v>
      </c>
      <c r="F523" s="61"/>
      <c r="G523" s="61" t="str">
        <f>VLOOKUP(Corrections[[#This Row],[Employee]],'[1]Management Hierarchy Report'!$A$2:$C$3607, 3, 0)</f>
        <v>Coty Stevens</v>
      </c>
      <c r="H523" s="48" t="s">
        <v>77</v>
      </c>
      <c r="I523" s="61" t="s">
        <v>70</v>
      </c>
      <c r="J523" s="61" t="str">
        <f>VLOOKUP(Corrections[[#This Row],[Employee]],[1]!Expense_Data[#Data],14,0)</f>
        <v>clayton.gibson@tidalwaveautospa.com</v>
      </c>
      <c r="K523" s="68">
        <v>45292</v>
      </c>
      <c r="L523" s="65"/>
      <c r="M523" s="65"/>
      <c r="N523" s="65"/>
      <c r="O523" s="65"/>
    </row>
    <row r="524" spans="1:15" hidden="1" x14ac:dyDescent="0.25">
      <c r="A524" s="61" t="s">
        <v>641</v>
      </c>
      <c r="B524" s="61" t="s">
        <v>13173</v>
      </c>
      <c r="C524" s="50">
        <v>155.93</v>
      </c>
      <c r="D524" s="66">
        <v>45482</v>
      </c>
      <c r="E524" s="61" t="s">
        <v>705</v>
      </c>
      <c r="F524" s="61"/>
      <c r="G524" s="61" t="str">
        <f>VLOOKUP(Corrections[[#This Row],[Employee]],'[1]Management Hierarchy Report'!$A$2:$C$3607, 3, 0)</f>
        <v>Coty Stevens</v>
      </c>
      <c r="H524" s="48" t="s">
        <v>77</v>
      </c>
      <c r="I524" s="61" t="s">
        <v>70</v>
      </c>
      <c r="J524" s="61" t="str">
        <f>VLOOKUP(Corrections[[#This Row],[Employee]],[1]!Expense_Data[#Data],14,0)</f>
        <v>clayton.gibson@tidalwaveautospa.com</v>
      </c>
      <c r="K524" s="68">
        <v>45292</v>
      </c>
      <c r="L524" s="65"/>
      <c r="M524" s="65"/>
      <c r="N524" s="65"/>
      <c r="O524" s="65"/>
    </row>
    <row r="525" spans="1:15" hidden="1" x14ac:dyDescent="0.25">
      <c r="A525" s="61" t="s">
        <v>641</v>
      </c>
      <c r="B525" s="61" t="s">
        <v>13173</v>
      </c>
      <c r="C525" s="50">
        <v>155.93</v>
      </c>
      <c r="D525" s="66">
        <v>45482</v>
      </c>
      <c r="E525" s="61" t="s">
        <v>705</v>
      </c>
      <c r="F525" s="61"/>
      <c r="G525" s="61" t="str">
        <f>VLOOKUP(Corrections[[#This Row],[Employee]],'[1]Management Hierarchy Report'!$A$2:$C$3607, 3, 0)</f>
        <v>Coty Stevens</v>
      </c>
      <c r="H525" s="48" t="s">
        <v>77</v>
      </c>
      <c r="I525" s="61" t="s">
        <v>70</v>
      </c>
      <c r="J525" s="61" t="str">
        <f>VLOOKUP(Corrections[[#This Row],[Employee]],[1]!Expense_Data[#Data],14,0)</f>
        <v>clayton.gibson@tidalwaveautospa.com</v>
      </c>
      <c r="K525" s="68">
        <v>45292</v>
      </c>
      <c r="L525" s="65"/>
      <c r="M525" s="65"/>
      <c r="N525" s="65"/>
      <c r="O525" s="65"/>
    </row>
    <row r="526" spans="1:15" hidden="1" x14ac:dyDescent="0.25">
      <c r="A526" s="61" t="s">
        <v>641</v>
      </c>
      <c r="B526" s="61" t="s">
        <v>13173</v>
      </c>
      <c r="C526" s="50">
        <v>155.93</v>
      </c>
      <c r="D526" s="66">
        <v>45482</v>
      </c>
      <c r="E526" s="61" t="s">
        <v>705</v>
      </c>
      <c r="F526" s="61"/>
      <c r="G526" s="61" t="str">
        <f>VLOOKUP(Corrections[[#This Row],[Employee]],'[1]Management Hierarchy Report'!$A$2:$C$3607, 3, 0)</f>
        <v>Coty Stevens</v>
      </c>
      <c r="H526" s="48" t="s">
        <v>77</v>
      </c>
      <c r="I526" s="61" t="s">
        <v>70</v>
      </c>
      <c r="J526" s="61" t="str">
        <f>VLOOKUP(Corrections[[#This Row],[Employee]],[1]!Expense_Data[#Data],14,0)</f>
        <v>clayton.gibson@tidalwaveautospa.com</v>
      </c>
      <c r="K526" s="68">
        <v>45292</v>
      </c>
      <c r="L526" s="65"/>
      <c r="M526" s="65"/>
      <c r="N526" s="65"/>
      <c r="O526" s="65"/>
    </row>
    <row r="527" spans="1:15" hidden="1" x14ac:dyDescent="0.25">
      <c r="A527" s="61" t="s">
        <v>641</v>
      </c>
      <c r="B527" s="61" t="s">
        <v>13173</v>
      </c>
      <c r="C527" s="50">
        <v>375.72</v>
      </c>
      <c r="D527" s="66">
        <v>45482</v>
      </c>
      <c r="E527" s="61" t="s">
        <v>13030</v>
      </c>
      <c r="F527" s="61"/>
      <c r="G527" s="61" t="str">
        <f>VLOOKUP(Corrections[[#This Row],[Employee]],'[1]Management Hierarchy Report'!$A$2:$C$3607, 3, 0)</f>
        <v>Coty Stevens</v>
      </c>
      <c r="H527" s="48" t="s">
        <v>77</v>
      </c>
      <c r="I527" s="61" t="s">
        <v>70</v>
      </c>
      <c r="J527" s="61" t="str">
        <f>VLOOKUP(Corrections[[#This Row],[Employee]],[1]!Expense_Data[#Data],14,0)</f>
        <v>clayton.gibson@tidalwaveautospa.com</v>
      </c>
      <c r="K527" s="68">
        <v>45292</v>
      </c>
      <c r="L527" s="65"/>
      <c r="M527" s="65"/>
      <c r="N527" s="65"/>
      <c r="O527" s="65"/>
    </row>
    <row r="528" spans="1:15" hidden="1" x14ac:dyDescent="0.25">
      <c r="A528" s="61" t="s">
        <v>641</v>
      </c>
      <c r="B528" s="61" t="s">
        <v>13173</v>
      </c>
      <c r="C528" s="50">
        <v>505.11</v>
      </c>
      <c r="D528" s="66">
        <v>45483</v>
      </c>
      <c r="E528" s="61" t="s">
        <v>705</v>
      </c>
      <c r="F528" s="61"/>
      <c r="G528" s="61" t="str">
        <f>VLOOKUP(Corrections[[#This Row],[Employee]],'[1]Management Hierarchy Report'!$A$2:$C$3607, 3, 0)</f>
        <v>Coty Stevens</v>
      </c>
      <c r="H528" s="48" t="s">
        <v>77</v>
      </c>
      <c r="I528" s="61" t="s">
        <v>70</v>
      </c>
      <c r="J528" s="61" t="str">
        <f>VLOOKUP(Corrections[[#This Row],[Employee]],[1]!Expense_Data[#Data],14,0)</f>
        <v>clayton.gibson@tidalwaveautospa.com</v>
      </c>
      <c r="K528" s="68">
        <v>45292</v>
      </c>
      <c r="L528" s="65"/>
      <c r="M528" s="65"/>
      <c r="N528" s="65"/>
      <c r="O528" s="65"/>
    </row>
    <row r="529" spans="1:15" hidden="1" x14ac:dyDescent="0.25">
      <c r="A529" s="61" t="s">
        <v>641</v>
      </c>
      <c r="B529" s="61" t="s">
        <v>13173</v>
      </c>
      <c r="C529" s="50">
        <v>521.44000000000005</v>
      </c>
      <c r="D529" s="66">
        <v>45483</v>
      </c>
      <c r="E529" s="61" t="s">
        <v>13030</v>
      </c>
      <c r="F529" s="61"/>
      <c r="G529" s="61" t="str">
        <f>VLOOKUP(Corrections[[#This Row],[Employee]],'[1]Management Hierarchy Report'!$A$2:$C$3607, 3, 0)</f>
        <v>Coty Stevens</v>
      </c>
      <c r="H529" s="48" t="s">
        <v>77</v>
      </c>
      <c r="I529" s="61" t="s">
        <v>70</v>
      </c>
      <c r="J529" s="61" t="str">
        <f>VLOOKUP(Corrections[[#This Row],[Employee]],[1]!Expense_Data[#Data],14,0)</f>
        <v>clayton.gibson@tidalwaveautospa.com</v>
      </c>
      <c r="K529" s="68">
        <v>45292</v>
      </c>
      <c r="L529" s="65"/>
      <c r="M529" s="65"/>
      <c r="N529" s="65"/>
      <c r="O529" s="65"/>
    </row>
    <row r="530" spans="1:15" hidden="1" x14ac:dyDescent="0.25">
      <c r="A530" s="61" t="s">
        <v>641</v>
      </c>
      <c r="B530" s="61" t="s">
        <v>13173</v>
      </c>
      <c r="C530" s="50">
        <v>161.08000000000001</v>
      </c>
      <c r="D530" s="66">
        <v>45484</v>
      </c>
      <c r="E530" s="61" t="s">
        <v>705</v>
      </c>
      <c r="F530" s="61"/>
      <c r="G530" s="61" t="str">
        <f>VLOOKUP(Corrections[[#This Row],[Employee]],'[1]Management Hierarchy Report'!$A$2:$C$3607, 3, 0)</f>
        <v>Coty Stevens</v>
      </c>
      <c r="H530" s="48" t="s">
        <v>77</v>
      </c>
      <c r="I530" s="61" t="s">
        <v>70</v>
      </c>
      <c r="J530" s="61" t="str">
        <f>VLOOKUP(Corrections[[#This Row],[Employee]],[1]!Expense_Data[#Data],14,0)</f>
        <v>clayton.gibson@tidalwaveautospa.com</v>
      </c>
      <c r="K530" s="68">
        <v>45292</v>
      </c>
      <c r="L530" s="65"/>
      <c r="M530" s="65"/>
      <c r="N530" s="65"/>
      <c r="O530" s="65"/>
    </row>
    <row r="531" spans="1:15" hidden="1" x14ac:dyDescent="0.25">
      <c r="A531" s="61" t="s">
        <v>641</v>
      </c>
      <c r="B531" s="61" t="s">
        <v>13173</v>
      </c>
      <c r="C531" s="50">
        <v>1114.3800000000001</v>
      </c>
      <c r="D531" s="66">
        <v>45488</v>
      </c>
      <c r="E531" s="61" t="s">
        <v>705</v>
      </c>
      <c r="F531" s="61"/>
      <c r="G531" s="61" t="str">
        <f>VLOOKUP(Corrections[[#This Row],[Employee]],'[1]Management Hierarchy Report'!$A$2:$C$3607, 3, 0)</f>
        <v>Coty Stevens</v>
      </c>
      <c r="H531" s="48" t="s">
        <v>77</v>
      </c>
      <c r="I531" s="61" t="s">
        <v>70</v>
      </c>
      <c r="J531" s="61" t="str">
        <f>VLOOKUP(Corrections[[#This Row],[Employee]],[1]!Expense_Data[#Data],14,0)</f>
        <v>clayton.gibson@tidalwaveautospa.com</v>
      </c>
      <c r="K531" s="68">
        <v>45292</v>
      </c>
      <c r="L531" s="65"/>
      <c r="M531" s="65"/>
      <c r="N531" s="65"/>
      <c r="O531" s="65"/>
    </row>
    <row r="532" spans="1:15" hidden="1" x14ac:dyDescent="0.25">
      <c r="A532" s="61" t="s">
        <v>641</v>
      </c>
      <c r="B532" s="61" t="s">
        <v>13173</v>
      </c>
      <c r="C532" s="50">
        <v>1114.3800000000001</v>
      </c>
      <c r="D532" s="66">
        <v>45488</v>
      </c>
      <c r="E532" s="61" t="s">
        <v>705</v>
      </c>
      <c r="F532" s="61"/>
      <c r="G532" s="61" t="str">
        <f>VLOOKUP(Corrections[[#This Row],[Employee]],'[1]Management Hierarchy Report'!$A$2:$C$3607, 3, 0)</f>
        <v>Coty Stevens</v>
      </c>
      <c r="H532" s="48" t="s">
        <v>77</v>
      </c>
      <c r="I532" s="61" t="s">
        <v>70</v>
      </c>
      <c r="J532" s="61" t="str">
        <f>VLOOKUP(Corrections[[#This Row],[Employee]],[1]!Expense_Data[#Data],14,0)</f>
        <v>clayton.gibson@tidalwaveautospa.com</v>
      </c>
      <c r="K532" s="68">
        <v>45292</v>
      </c>
      <c r="L532" s="65"/>
      <c r="M532" s="65"/>
      <c r="N532" s="65"/>
      <c r="O532" s="65"/>
    </row>
    <row r="533" spans="1:15" hidden="1" x14ac:dyDescent="0.25">
      <c r="A533" s="61" t="s">
        <v>641</v>
      </c>
      <c r="B533" s="61" t="s">
        <v>13173</v>
      </c>
      <c r="C533" s="50">
        <v>1114.3800000000001</v>
      </c>
      <c r="D533" s="66">
        <v>45488</v>
      </c>
      <c r="E533" s="61" t="s">
        <v>705</v>
      </c>
      <c r="F533" s="61"/>
      <c r="G533" s="61" t="str">
        <f>VLOOKUP(Corrections[[#This Row],[Employee]],'[1]Management Hierarchy Report'!$A$2:$C$3607, 3, 0)</f>
        <v>Coty Stevens</v>
      </c>
      <c r="H533" s="48" t="s">
        <v>77</v>
      </c>
      <c r="I533" s="61" t="s">
        <v>70</v>
      </c>
      <c r="J533" s="61" t="str">
        <f>VLOOKUP(Corrections[[#This Row],[Employee]],[1]!Expense_Data[#Data],14,0)</f>
        <v>clayton.gibson@tidalwaveautospa.com</v>
      </c>
      <c r="K533" s="68">
        <v>45292</v>
      </c>
      <c r="L533" s="65"/>
      <c r="M533" s="65"/>
      <c r="N533" s="65"/>
      <c r="O533" s="65"/>
    </row>
    <row r="534" spans="1:15" hidden="1" x14ac:dyDescent="0.25">
      <c r="A534" s="61" t="s">
        <v>641</v>
      </c>
      <c r="B534" s="61" t="s">
        <v>13173</v>
      </c>
      <c r="C534" s="50">
        <v>1114.3800000000001</v>
      </c>
      <c r="D534" s="66">
        <v>45488</v>
      </c>
      <c r="E534" s="61" t="s">
        <v>705</v>
      </c>
      <c r="F534" s="61"/>
      <c r="G534" s="61" t="str">
        <f>VLOOKUP(Corrections[[#This Row],[Employee]],'[1]Management Hierarchy Report'!$A$2:$C$3607, 3, 0)</f>
        <v>Coty Stevens</v>
      </c>
      <c r="H534" s="48" t="s">
        <v>77</v>
      </c>
      <c r="I534" s="61" t="s">
        <v>70</v>
      </c>
      <c r="J534" s="61" t="str">
        <f>VLOOKUP(Corrections[[#This Row],[Employee]],[1]!Expense_Data[#Data],14,0)</f>
        <v>clayton.gibson@tidalwaveautospa.com</v>
      </c>
      <c r="K534" s="68">
        <v>45292</v>
      </c>
      <c r="L534" s="65"/>
      <c r="M534" s="65"/>
      <c r="N534" s="65"/>
      <c r="O534" s="65"/>
    </row>
    <row r="535" spans="1:15" hidden="1" x14ac:dyDescent="0.25">
      <c r="A535" s="61" t="s">
        <v>641</v>
      </c>
      <c r="B535" s="61" t="s">
        <v>13173</v>
      </c>
      <c r="C535" s="50">
        <v>1114.3800000000001</v>
      </c>
      <c r="D535" s="66">
        <v>45488</v>
      </c>
      <c r="E535" s="61" t="s">
        <v>705</v>
      </c>
      <c r="F535" s="61"/>
      <c r="G535" s="61" t="str">
        <f>VLOOKUP(Corrections[[#This Row],[Employee]],'[1]Management Hierarchy Report'!$A$2:$C$3607, 3, 0)</f>
        <v>Coty Stevens</v>
      </c>
      <c r="H535" s="48" t="s">
        <v>77</v>
      </c>
      <c r="I535" s="61" t="s">
        <v>70</v>
      </c>
      <c r="J535" s="61" t="str">
        <f>VLOOKUP(Corrections[[#This Row],[Employee]],[1]!Expense_Data[#Data],14,0)</f>
        <v>clayton.gibson@tidalwaveautospa.com</v>
      </c>
      <c r="K535" s="68">
        <v>45292</v>
      </c>
      <c r="L535" s="65"/>
      <c r="M535" s="65"/>
      <c r="N535" s="65"/>
      <c r="O535" s="65"/>
    </row>
    <row r="536" spans="1:15" hidden="1" x14ac:dyDescent="0.25">
      <c r="A536" s="61" t="s">
        <v>641</v>
      </c>
      <c r="B536" s="61" t="s">
        <v>13173</v>
      </c>
      <c r="C536" s="50">
        <v>371.46</v>
      </c>
      <c r="D536" s="66">
        <v>45490</v>
      </c>
      <c r="E536" s="61" t="s">
        <v>705</v>
      </c>
      <c r="F536" s="61"/>
      <c r="G536" s="61" t="str">
        <f>VLOOKUP(Corrections[[#This Row],[Employee]],'[1]Management Hierarchy Report'!$A$2:$C$3607, 3, 0)</f>
        <v>Coty Stevens</v>
      </c>
      <c r="H536" s="48" t="s">
        <v>77</v>
      </c>
      <c r="I536" s="61" t="s">
        <v>70</v>
      </c>
      <c r="J536" s="61" t="str">
        <f>VLOOKUP(Corrections[[#This Row],[Employee]],[1]!Expense_Data[#Data],14,0)</f>
        <v>clayton.gibson@tidalwaveautospa.com</v>
      </c>
      <c r="K536" s="68">
        <v>45292</v>
      </c>
      <c r="L536" s="65"/>
      <c r="M536" s="65"/>
      <c r="N536" s="65"/>
      <c r="O536" s="65"/>
    </row>
    <row r="537" spans="1:15" hidden="1" x14ac:dyDescent="0.25">
      <c r="A537" s="61" t="s">
        <v>641</v>
      </c>
      <c r="B537" s="61" t="s">
        <v>13794</v>
      </c>
      <c r="C537" s="50">
        <v>517.95000000000005</v>
      </c>
      <c r="D537" s="66">
        <v>45489</v>
      </c>
      <c r="E537" s="61" t="s">
        <v>705</v>
      </c>
      <c r="F537" s="61"/>
      <c r="G537" s="61" t="str">
        <f>VLOOKUP(Corrections[[#This Row],[Employee]],'[1]Management Hierarchy Report'!$A$2:$C$3607, 3, 0)</f>
        <v>Coty Stevens</v>
      </c>
      <c r="H537" s="48" t="s">
        <v>77</v>
      </c>
      <c r="I537" s="61" t="s">
        <v>70</v>
      </c>
      <c r="J537" s="61" t="str">
        <f>VLOOKUP(Corrections[[#This Row],[Employee]],[1]!Expense_Data[#Data],14,0)</f>
        <v>clayton.gibson@tidalwaveautospa.com</v>
      </c>
      <c r="K537" s="68">
        <v>45292</v>
      </c>
      <c r="L537" s="65"/>
      <c r="M537" s="65"/>
      <c r="N537" s="65"/>
      <c r="O537" s="65"/>
    </row>
    <row r="538" spans="1:15" hidden="1" x14ac:dyDescent="0.25">
      <c r="A538" s="61" t="s">
        <v>641</v>
      </c>
      <c r="B538" s="61" t="s">
        <v>13794</v>
      </c>
      <c r="C538" s="50">
        <v>698.96</v>
      </c>
      <c r="D538" s="66">
        <v>45489</v>
      </c>
      <c r="E538" s="61" t="s">
        <v>705</v>
      </c>
      <c r="F538" s="61"/>
      <c r="G538" s="61" t="str">
        <f>VLOOKUP(Corrections[[#This Row],[Employee]],'[1]Management Hierarchy Report'!$A$2:$C$3607, 3, 0)</f>
        <v>Coty Stevens</v>
      </c>
      <c r="H538" s="48" t="s">
        <v>77</v>
      </c>
      <c r="I538" s="61" t="s">
        <v>70</v>
      </c>
      <c r="J538" s="61" t="str">
        <f>VLOOKUP(Corrections[[#This Row],[Employee]],[1]!Expense_Data[#Data],14,0)</f>
        <v>clayton.gibson@tidalwaveautospa.com</v>
      </c>
      <c r="K538" s="68">
        <v>45292</v>
      </c>
      <c r="L538" s="65"/>
      <c r="M538" s="65"/>
      <c r="N538" s="65"/>
      <c r="O538" s="65"/>
    </row>
    <row r="539" spans="1:15" hidden="1" x14ac:dyDescent="0.25">
      <c r="A539" s="61" t="s">
        <v>641</v>
      </c>
      <c r="B539" s="61" t="s">
        <v>13794</v>
      </c>
      <c r="C539" s="50">
        <v>698.96</v>
      </c>
      <c r="D539" s="66">
        <v>45489</v>
      </c>
      <c r="E539" s="61" t="s">
        <v>705</v>
      </c>
      <c r="F539" s="61"/>
      <c r="G539" s="61" t="str">
        <f>VLOOKUP(Corrections[[#This Row],[Employee]],'[1]Management Hierarchy Report'!$A$2:$C$3607, 3, 0)</f>
        <v>Coty Stevens</v>
      </c>
      <c r="H539" s="48" t="s">
        <v>77</v>
      </c>
      <c r="I539" s="61" t="s">
        <v>70</v>
      </c>
      <c r="J539" s="61" t="str">
        <f>VLOOKUP(Corrections[[#This Row],[Employee]],[1]!Expense_Data[#Data],14,0)</f>
        <v>clayton.gibson@tidalwaveautospa.com</v>
      </c>
      <c r="K539" s="68">
        <v>45292</v>
      </c>
      <c r="L539" s="65"/>
      <c r="M539" s="65"/>
      <c r="N539" s="65"/>
      <c r="O539" s="65"/>
    </row>
    <row r="540" spans="1:15" hidden="1" x14ac:dyDescent="0.25">
      <c r="A540" s="70" t="s">
        <v>641</v>
      </c>
      <c r="B540" s="70" t="s">
        <v>13794</v>
      </c>
      <c r="C540" s="50">
        <v>624.97</v>
      </c>
      <c r="D540" s="71">
        <v>45496</v>
      </c>
      <c r="E540" s="61" t="s">
        <v>13030</v>
      </c>
      <c r="F540" s="61"/>
      <c r="G540" s="61" t="str">
        <f>VLOOKUP(Corrections[[#This Row],[Employee]],'[1]Management Hierarchy Report'!$A$2:$C$3607, 3, 0)</f>
        <v>Coty Stevens</v>
      </c>
      <c r="H540" s="48" t="s">
        <v>77</v>
      </c>
      <c r="I540" s="61" t="s">
        <v>70</v>
      </c>
      <c r="J540" s="61" t="str">
        <f>VLOOKUP(Corrections[[#This Row],[Employee]],[1]!Expense_Data[#Data],14,0)</f>
        <v>clayton.gibson@tidalwaveautospa.com</v>
      </c>
      <c r="K540" s="68">
        <v>45292</v>
      </c>
      <c r="L540" s="65"/>
      <c r="M540" s="65"/>
      <c r="N540" s="65"/>
      <c r="O540" s="65"/>
    </row>
    <row r="541" spans="1:15" hidden="1" x14ac:dyDescent="0.25">
      <c r="A541" s="61" t="s">
        <v>641</v>
      </c>
      <c r="B541" s="61" t="s">
        <v>13794</v>
      </c>
      <c r="C541" s="50">
        <v>-698.96</v>
      </c>
      <c r="D541" s="66">
        <v>45497</v>
      </c>
      <c r="E541" s="61" t="s">
        <v>705</v>
      </c>
      <c r="F541" s="61"/>
      <c r="G541" s="61" t="str">
        <f>VLOOKUP(Corrections[[#This Row],[Employee]],'[1]Management Hierarchy Report'!$A$2:$C$3607, 3, 0)</f>
        <v>Coty Stevens</v>
      </c>
      <c r="H541" s="48" t="s">
        <v>77</v>
      </c>
      <c r="I541" s="61" t="s">
        <v>70</v>
      </c>
      <c r="J541" s="61" t="str">
        <f>VLOOKUP(Corrections[[#This Row],[Employee]],[1]!Expense_Data[#Data],14,0)</f>
        <v>clayton.gibson@tidalwaveautospa.com</v>
      </c>
      <c r="K541" s="68">
        <v>45292</v>
      </c>
      <c r="L541" s="65"/>
      <c r="M541" s="65"/>
      <c r="N541" s="65"/>
      <c r="O541" s="65"/>
    </row>
    <row r="542" spans="1:15" hidden="1" x14ac:dyDescent="0.25">
      <c r="A542" s="61" t="s">
        <v>641</v>
      </c>
      <c r="B542" s="61" t="s">
        <v>13794</v>
      </c>
      <c r="C542" s="50">
        <v>-698.96</v>
      </c>
      <c r="D542" s="66">
        <v>45497</v>
      </c>
      <c r="E542" s="61" t="s">
        <v>705</v>
      </c>
      <c r="F542" s="61"/>
      <c r="G542" s="61" t="str">
        <f>VLOOKUP(Corrections[[#This Row],[Employee]],'[1]Management Hierarchy Report'!$A$2:$C$3607, 3, 0)</f>
        <v>Coty Stevens</v>
      </c>
      <c r="H542" s="48" t="s">
        <v>77</v>
      </c>
      <c r="I542" s="61" t="s">
        <v>70</v>
      </c>
      <c r="J542" s="61" t="str">
        <f>VLOOKUP(Corrections[[#This Row],[Employee]],[1]!Expense_Data[#Data],14,0)</f>
        <v>clayton.gibson@tidalwaveautospa.com</v>
      </c>
      <c r="K542" s="68">
        <v>45292</v>
      </c>
      <c r="L542" s="65"/>
      <c r="M542" s="65"/>
      <c r="N542" s="65"/>
      <c r="O542" s="65"/>
    </row>
    <row r="543" spans="1:15" hidden="1" x14ac:dyDescent="0.25">
      <c r="A543" s="61" t="s">
        <v>641</v>
      </c>
      <c r="B543" s="61" t="s">
        <v>13794</v>
      </c>
      <c r="C543" s="50">
        <v>152.52000000000001</v>
      </c>
      <c r="D543" s="66">
        <v>45498</v>
      </c>
      <c r="E543" s="61" t="s">
        <v>705</v>
      </c>
      <c r="F543" s="61"/>
      <c r="G543" s="61" t="str">
        <f>VLOOKUP(Corrections[[#This Row],[Employee]],'[1]Management Hierarchy Report'!$A$2:$C$3607, 3, 0)</f>
        <v>Coty Stevens</v>
      </c>
      <c r="H543" s="48" t="s">
        <v>77</v>
      </c>
      <c r="I543" s="61" t="s">
        <v>70</v>
      </c>
      <c r="J543" s="61" t="str">
        <f>VLOOKUP(Corrections[[#This Row],[Employee]],[1]!Expense_Data[#Data],14,0)</f>
        <v>clayton.gibson@tidalwaveautospa.com</v>
      </c>
      <c r="K543" s="68">
        <v>45292</v>
      </c>
      <c r="L543" s="65"/>
      <c r="M543" s="65"/>
      <c r="N543" s="65"/>
      <c r="O543" s="65"/>
    </row>
    <row r="544" spans="1:15" hidden="1" x14ac:dyDescent="0.25">
      <c r="A544" s="61" t="s">
        <v>783</v>
      </c>
      <c r="B544" s="61" t="s">
        <v>790</v>
      </c>
      <c r="C544" s="50">
        <v>144.30000000000001</v>
      </c>
      <c r="D544" s="66">
        <v>45456</v>
      </c>
      <c r="E544" s="61" t="s">
        <v>268</v>
      </c>
      <c r="F544" s="61"/>
      <c r="G544" s="61" t="str">
        <f>VLOOKUP(Corrections[[#This Row],[Employee]],'[1]Management Hierarchy Report'!$A$2:$C$3607, 3, 0)</f>
        <v>Derek Schillinger</v>
      </c>
      <c r="H544" s="61" t="s">
        <v>268</v>
      </c>
      <c r="I544" s="61" t="s">
        <v>70</v>
      </c>
      <c r="J544" s="67" t="e">
        <f>VLOOKUP(Corrections[[#This Row],[Employee]],[1]!Expense_Data[#Data],14,0)</f>
        <v>#N/A</v>
      </c>
      <c r="K544" s="68">
        <v>45292</v>
      </c>
      <c r="L544" s="65"/>
      <c r="M544" s="65"/>
      <c r="N544" s="65"/>
      <c r="O544" s="65"/>
    </row>
    <row r="545" spans="1:15" hidden="1" x14ac:dyDescent="0.25">
      <c r="A545" s="61" t="s">
        <v>783</v>
      </c>
      <c r="B545" s="61" t="s">
        <v>789</v>
      </c>
      <c r="C545" s="50">
        <v>12.02</v>
      </c>
      <c r="D545" s="66">
        <v>45461</v>
      </c>
      <c r="E545" s="61" t="s">
        <v>268</v>
      </c>
      <c r="F545" s="61"/>
      <c r="G545" s="61" t="str">
        <f>VLOOKUP(Corrections[[#This Row],[Employee]],'[1]Management Hierarchy Report'!$A$2:$C$3607, 3, 0)</f>
        <v>Derek Schillinger</v>
      </c>
      <c r="H545" s="61" t="s">
        <v>268</v>
      </c>
      <c r="I545" s="61" t="s">
        <v>70</v>
      </c>
      <c r="J545" s="67" t="e">
        <f>VLOOKUP(Corrections[[#This Row],[Employee]],[1]!Expense_Data[#Data],14,0)</f>
        <v>#N/A</v>
      </c>
      <c r="K545" s="68">
        <v>45292</v>
      </c>
      <c r="L545" s="65"/>
      <c r="M545" s="65"/>
      <c r="N545" s="65"/>
      <c r="O545" s="65"/>
    </row>
    <row r="546" spans="1:15" hidden="1" x14ac:dyDescent="0.25">
      <c r="A546" s="61" t="s">
        <v>783</v>
      </c>
      <c r="B546" s="61" t="s">
        <v>788</v>
      </c>
      <c r="C546" s="50">
        <v>163.53</v>
      </c>
      <c r="D546" s="66">
        <v>45461</v>
      </c>
      <c r="E546" s="61" t="s">
        <v>268</v>
      </c>
      <c r="F546" s="61"/>
      <c r="G546" s="61" t="str">
        <f>VLOOKUP(Corrections[[#This Row],[Employee]],'[1]Management Hierarchy Report'!$A$2:$C$3607, 3, 0)</f>
        <v>Derek Schillinger</v>
      </c>
      <c r="H546" s="61" t="s">
        <v>268</v>
      </c>
      <c r="I546" s="61" t="s">
        <v>70</v>
      </c>
      <c r="J546" s="67" t="e">
        <f>VLOOKUP(Corrections[[#This Row],[Employee]],[1]!Expense_Data[#Data],14,0)</f>
        <v>#N/A</v>
      </c>
      <c r="K546" s="68">
        <v>45292</v>
      </c>
      <c r="L546" s="65"/>
      <c r="M546" s="65"/>
      <c r="N546" s="65"/>
      <c r="O546" s="65"/>
    </row>
    <row r="547" spans="1:15" hidden="1" x14ac:dyDescent="0.25">
      <c r="A547" s="61" t="s">
        <v>783</v>
      </c>
      <c r="B547" s="61" t="s">
        <v>785</v>
      </c>
      <c r="C547" s="50">
        <v>26.21</v>
      </c>
      <c r="D547" s="66">
        <v>45458</v>
      </c>
      <c r="E547" s="61" t="s">
        <v>268</v>
      </c>
      <c r="F547" s="61"/>
      <c r="G547" s="61" t="str">
        <f>VLOOKUP(Corrections[[#This Row],[Employee]],'[1]Management Hierarchy Report'!$A$2:$C$3607, 3, 0)</f>
        <v>Derek Schillinger</v>
      </c>
      <c r="H547" s="61" t="s">
        <v>268</v>
      </c>
      <c r="I547" s="61" t="s">
        <v>70</v>
      </c>
      <c r="J547" s="61" t="e">
        <f>VLOOKUP(Corrections[[#This Row],[Employee]],[1]!Expense_Data[#Data],14,0)</f>
        <v>#N/A</v>
      </c>
      <c r="K547" s="68">
        <v>45292</v>
      </c>
      <c r="L547" s="65"/>
      <c r="M547" s="65"/>
      <c r="N547" s="65"/>
      <c r="O547" s="65"/>
    </row>
    <row r="548" spans="1:15" hidden="1" x14ac:dyDescent="0.25">
      <c r="A548" s="61" t="s">
        <v>783</v>
      </c>
      <c r="B548" s="61" t="s">
        <v>785</v>
      </c>
      <c r="C548" s="50">
        <v>6.25</v>
      </c>
      <c r="D548" s="66">
        <v>45458</v>
      </c>
      <c r="E548" s="61" t="s">
        <v>71</v>
      </c>
      <c r="F548" s="61"/>
      <c r="G548" s="61" t="str">
        <f>VLOOKUP(Corrections[[#This Row],[Employee]],'[1]Management Hierarchy Report'!$A$2:$C$3607, 3, 0)</f>
        <v>Derek Schillinger</v>
      </c>
      <c r="H548" s="61" t="s">
        <v>77</v>
      </c>
      <c r="I548" s="61" t="s">
        <v>70</v>
      </c>
      <c r="J548" s="67" t="e">
        <f>VLOOKUP(Corrections[[#This Row],[Employee]],[1]!Expense_Data[#Data],14,0)</f>
        <v>#N/A</v>
      </c>
      <c r="K548" s="68">
        <v>45292</v>
      </c>
      <c r="L548" s="65"/>
      <c r="M548" s="65"/>
      <c r="N548" s="65"/>
      <c r="O548" s="65"/>
    </row>
    <row r="549" spans="1:15" hidden="1" x14ac:dyDescent="0.25">
      <c r="A549" s="61" t="s">
        <v>783</v>
      </c>
      <c r="B549" s="61" t="s">
        <v>785</v>
      </c>
      <c r="C549" s="69">
        <v>9.98</v>
      </c>
      <c r="D549" s="66">
        <v>45458</v>
      </c>
      <c r="E549" s="61" t="s">
        <v>268</v>
      </c>
      <c r="F549" s="61"/>
      <c r="G549" s="61" t="str">
        <f>VLOOKUP(Corrections[[#This Row],[Employee]],'[1]Management Hierarchy Report'!$A$2:$C$3607, 3, 0)</f>
        <v>Derek Schillinger</v>
      </c>
      <c r="H549" s="61" t="s">
        <v>77</v>
      </c>
      <c r="I549" s="61" t="s">
        <v>70</v>
      </c>
      <c r="J549" s="67" t="e">
        <f>VLOOKUP(Corrections[[#This Row],[Employee]],[1]!Expense_Data[#Data],14,0)</f>
        <v>#N/A</v>
      </c>
      <c r="K549" s="68">
        <v>45292</v>
      </c>
      <c r="L549" s="65"/>
      <c r="M549" s="65"/>
      <c r="N549" s="65"/>
      <c r="O549" s="65"/>
    </row>
    <row r="550" spans="1:15" hidden="1" x14ac:dyDescent="0.25">
      <c r="A550" s="61" t="s">
        <v>783</v>
      </c>
      <c r="B550" s="61" t="s">
        <v>785</v>
      </c>
      <c r="C550" s="69">
        <v>9.98</v>
      </c>
      <c r="D550" s="66">
        <v>45458</v>
      </c>
      <c r="E550" s="61" t="s">
        <v>268</v>
      </c>
      <c r="F550" s="61"/>
      <c r="G550" s="61" t="str">
        <f>VLOOKUP(Corrections[[#This Row],[Employee]],'[1]Management Hierarchy Report'!$A$2:$C$3607, 3, 0)</f>
        <v>Derek Schillinger</v>
      </c>
      <c r="H550" s="61" t="s">
        <v>77</v>
      </c>
      <c r="I550" s="61" t="s">
        <v>70</v>
      </c>
      <c r="J550" s="67" t="e">
        <f>VLOOKUP(Corrections[[#This Row],[Employee]],[1]!Expense_Data[#Data],14,0)</f>
        <v>#N/A</v>
      </c>
      <c r="K550" s="68">
        <v>45292</v>
      </c>
      <c r="L550" s="65"/>
      <c r="M550" s="65"/>
      <c r="N550" s="65"/>
      <c r="O550" s="65"/>
    </row>
    <row r="551" spans="1:15" hidden="1" x14ac:dyDescent="0.25">
      <c r="A551" s="61" t="s">
        <v>783</v>
      </c>
      <c r="B551" s="61" t="s">
        <v>785</v>
      </c>
      <c r="C551" s="69">
        <v>6.25</v>
      </c>
      <c r="D551" s="66">
        <v>45458</v>
      </c>
      <c r="E551" s="61" t="s">
        <v>268</v>
      </c>
      <c r="F551" s="61"/>
      <c r="G551" s="61" t="str">
        <f>VLOOKUP(Corrections[[#This Row],[Employee]],'[1]Management Hierarchy Report'!$A$2:$C$3607, 3, 0)</f>
        <v>Derek Schillinger</v>
      </c>
      <c r="H551" s="61" t="s">
        <v>77</v>
      </c>
      <c r="I551" s="61" t="s">
        <v>70</v>
      </c>
      <c r="J551" s="67" t="e">
        <f>VLOOKUP(Corrections[[#This Row],[Employee]],[1]!Expense_Data[#Data],14,0)</f>
        <v>#N/A</v>
      </c>
      <c r="K551" s="68">
        <v>45292</v>
      </c>
      <c r="L551" s="65"/>
      <c r="M551" s="65"/>
      <c r="N551" s="65"/>
      <c r="O551" s="65"/>
    </row>
    <row r="552" spans="1:15" hidden="1" x14ac:dyDescent="0.25">
      <c r="A552" s="61" t="s">
        <v>783</v>
      </c>
      <c r="B552" s="61" t="s">
        <v>785</v>
      </c>
      <c r="C552" s="69">
        <v>9.98</v>
      </c>
      <c r="D552" s="66">
        <v>45458</v>
      </c>
      <c r="E552" s="61" t="s">
        <v>71</v>
      </c>
      <c r="F552" s="61"/>
      <c r="G552" s="61" t="str">
        <f>VLOOKUP(Corrections[[#This Row],[Employee]],'[1]Management Hierarchy Report'!$A$2:$C$3607, 3, 0)</f>
        <v>Derek Schillinger</v>
      </c>
      <c r="H552" s="61" t="s">
        <v>77</v>
      </c>
      <c r="I552" s="61" t="s">
        <v>70</v>
      </c>
      <c r="J552" s="67" t="e">
        <f>VLOOKUP(Corrections[[#This Row],[Employee]],[1]!Expense_Data[#Data],14,0)</f>
        <v>#N/A</v>
      </c>
      <c r="K552" s="68">
        <v>45292</v>
      </c>
      <c r="L552" s="65"/>
      <c r="M552" s="65"/>
      <c r="N552" s="65"/>
      <c r="O552" s="65"/>
    </row>
    <row r="553" spans="1:15" hidden="1" x14ac:dyDescent="0.25">
      <c r="A553" s="61" t="s">
        <v>783</v>
      </c>
      <c r="B553" s="61" t="s">
        <v>787</v>
      </c>
      <c r="C553" s="50">
        <v>79.849999999999994</v>
      </c>
      <c r="D553" s="66">
        <v>45458</v>
      </c>
      <c r="E553" s="61" t="s">
        <v>268</v>
      </c>
      <c r="F553" s="61"/>
      <c r="G553" s="61" t="str">
        <f>VLOOKUP(Corrections[[#This Row],[Employee]],'[1]Management Hierarchy Report'!$A$2:$C$3607, 3, 0)</f>
        <v>Derek Schillinger</v>
      </c>
      <c r="H553" s="61" t="s">
        <v>268</v>
      </c>
      <c r="I553" s="61" t="s">
        <v>70</v>
      </c>
      <c r="J553" s="67" t="e">
        <f>VLOOKUP(Corrections[[#This Row],[Employee]],[1]!Expense_Data[#Data],14,0)</f>
        <v>#N/A</v>
      </c>
      <c r="K553" s="68">
        <v>45292</v>
      </c>
      <c r="L553" s="65"/>
      <c r="M553" s="65"/>
      <c r="N553" s="65"/>
      <c r="O553" s="65"/>
    </row>
    <row r="554" spans="1:15" hidden="1" x14ac:dyDescent="0.25">
      <c r="A554" s="61" t="s">
        <v>783</v>
      </c>
      <c r="B554" s="61" t="s">
        <v>784</v>
      </c>
      <c r="C554" s="50">
        <v>13.13</v>
      </c>
      <c r="D554" s="66">
        <v>45461</v>
      </c>
      <c r="E554" s="61" t="s">
        <v>268</v>
      </c>
      <c r="F554" s="61"/>
      <c r="G554" s="61" t="str">
        <f>VLOOKUP(Corrections[[#This Row],[Employee]],'[1]Management Hierarchy Report'!$A$2:$C$3607, 3, 0)</f>
        <v>Derek Schillinger</v>
      </c>
      <c r="H554" s="61" t="s">
        <v>268</v>
      </c>
      <c r="I554" s="61" t="s">
        <v>70</v>
      </c>
      <c r="J554" s="67" t="e">
        <f>VLOOKUP(Corrections[[#This Row],[Employee]],[1]!Expense_Data[#Data],14,0)</f>
        <v>#N/A</v>
      </c>
      <c r="K554" s="68">
        <v>45292</v>
      </c>
      <c r="L554" s="65"/>
      <c r="M554" s="65"/>
      <c r="N554" s="65"/>
      <c r="O554" s="65"/>
    </row>
    <row r="555" spans="1:15" hidden="1" x14ac:dyDescent="0.25">
      <c r="A555" s="61" t="s">
        <v>783</v>
      </c>
      <c r="B555" s="61" t="s">
        <v>786</v>
      </c>
      <c r="C555" s="50">
        <v>158.27000000000001</v>
      </c>
      <c r="D555" s="66">
        <v>45444</v>
      </c>
      <c r="E555" s="61" t="s">
        <v>268</v>
      </c>
      <c r="F555" s="61"/>
      <c r="G555" s="61" t="str">
        <f>VLOOKUP(Corrections[[#This Row],[Employee]],'[1]Management Hierarchy Report'!$A$2:$C$3607, 3, 0)</f>
        <v>Derek Schillinger</v>
      </c>
      <c r="H555" s="61" t="s">
        <v>268</v>
      </c>
      <c r="I555" s="61" t="s">
        <v>70</v>
      </c>
      <c r="J555" s="67" t="e">
        <f>VLOOKUP(Corrections[[#This Row],[Employee]],[1]!Expense_Data[#Data],14,0)</f>
        <v>#N/A</v>
      </c>
      <c r="K555" s="68">
        <v>45292</v>
      </c>
      <c r="L555" s="65"/>
      <c r="M555" s="65"/>
      <c r="N555" s="65"/>
      <c r="O555" s="65"/>
    </row>
    <row r="556" spans="1:15" hidden="1" x14ac:dyDescent="0.25">
      <c r="A556" s="61" t="s">
        <v>686</v>
      </c>
      <c r="B556" s="61" t="s">
        <v>687</v>
      </c>
      <c r="C556" s="50">
        <v>258.31</v>
      </c>
      <c r="D556" s="66">
        <v>45378</v>
      </c>
      <c r="E556" s="61" t="s">
        <v>71</v>
      </c>
      <c r="F556" s="61"/>
      <c r="G556" s="61" t="e">
        <f>VLOOKUP(Corrections[[#This Row],[Employee]],'[1]Management Hierarchy Report'!$A$2:$C$3607, 3, 0)</f>
        <v>#N/A</v>
      </c>
      <c r="H556" s="61" t="s">
        <v>69</v>
      </c>
      <c r="I556" s="61" t="s">
        <v>70</v>
      </c>
      <c r="J556" s="67" t="e">
        <f>VLOOKUP(Corrections[[#This Row],[Employee]],[1]!Expense_Data[#Data],14,0)</f>
        <v>#N/A</v>
      </c>
      <c r="K556" s="68">
        <v>45292</v>
      </c>
      <c r="L556" s="65"/>
      <c r="M556" s="65"/>
      <c r="N556" s="65"/>
      <c r="O556" s="65"/>
    </row>
    <row r="557" spans="1:15" hidden="1" x14ac:dyDescent="0.25">
      <c r="A557" s="61" t="s">
        <v>686</v>
      </c>
      <c r="B557" s="61" t="s">
        <v>687</v>
      </c>
      <c r="C557" s="69">
        <v>201.56</v>
      </c>
      <c r="D557" s="66">
        <v>45399</v>
      </c>
      <c r="E557" s="61" t="s">
        <v>71</v>
      </c>
      <c r="F557" s="61"/>
      <c r="G557" s="61" t="e">
        <f>VLOOKUP(Corrections[[#This Row],[Employee]],'[1]Management Hierarchy Report'!$A$2:$C$3607, 3, 0)</f>
        <v>#N/A</v>
      </c>
      <c r="H557" s="61" t="s">
        <v>69</v>
      </c>
      <c r="I557" s="61" t="s">
        <v>70</v>
      </c>
      <c r="J557" s="67" t="e">
        <f>VLOOKUP(Corrections[[#This Row],[Employee]],[1]!Expense_Data[#Data],14,0)</f>
        <v>#N/A</v>
      </c>
      <c r="K557" s="68">
        <v>45292</v>
      </c>
      <c r="L557" s="65"/>
      <c r="M557" s="65"/>
      <c r="N557" s="65"/>
      <c r="O557" s="65"/>
    </row>
    <row r="558" spans="1:15" hidden="1" x14ac:dyDescent="0.25">
      <c r="A558" s="61" t="s">
        <v>686</v>
      </c>
      <c r="B558" s="61" t="s">
        <v>11598</v>
      </c>
      <c r="C558" s="50">
        <v>258.31</v>
      </c>
      <c r="D558" s="66">
        <v>45378</v>
      </c>
      <c r="E558" s="61" t="s">
        <v>71</v>
      </c>
      <c r="F558" s="61"/>
      <c r="G558" s="61" t="e">
        <f>VLOOKUP(Corrections[[#This Row],[Employee]],'[1]Management Hierarchy Report'!$A$2:$C$3607, 3, 0)</f>
        <v>#N/A</v>
      </c>
      <c r="H558" s="61" t="s">
        <v>77</v>
      </c>
      <c r="I558" s="61" t="s">
        <v>70</v>
      </c>
      <c r="J558" s="61" t="e">
        <f>VLOOKUP(Corrections[[#This Row],[Employee]],[1]!Expense_Data[#Data],14,0)</f>
        <v>#N/A</v>
      </c>
      <c r="K558" s="68">
        <v>45292</v>
      </c>
      <c r="L558" s="65"/>
      <c r="M558" s="65"/>
      <c r="N558" s="65"/>
      <c r="O558" s="65"/>
    </row>
    <row r="559" spans="1:15" hidden="1" x14ac:dyDescent="0.25">
      <c r="A559" s="61" t="s">
        <v>686</v>
      </c>
      <c r="B559" s="61" t="s">
        <v>11598</v>
      </c>
      <c r="C559" s="69">
        <v>201.56</v>
      </c>
      <c r="D559" s="66">
        <v>45399</v>
      </c>
      <c r="E559" s="61" t="s">
        <v>71</v>
      </c>
      <c r="F559" s="61"/>
      <c r="G559" s="61" t="e">
        <f>VLOOKUP(Corrections[[#This Row],[Employee]],'[1]Management Hierarchy Report'!$A$2:$C$3607, 3, 0)</f>
        <v>#N/A</v>
      </c>
      <c r="H559" s="61" t="s">
        <v>77</v>
      </c>
      <c r="I559" s="61" t="s">
        <v>70</v>
      </c>
      <c r="J559" s="61" t="e">
        <f>VLOOKUP(Corrections[[#This Row],[Employee]],[1]!Expense_Data[#Data],14,0)</f>
        <v>#N/A</v>
      </c>
      <c r="K559" s="68">
        <v>45292</v>
      </c>
      <c r="L559" s="65"/>
      <c r="M559" s="65"/>
      <c r="N559" s="65"/>
      <c r="O559" s="65"/>
    </row>
    <row r="560" spans="1:15" hidden="1" x14ac:dyDescent="0.25">
      <c r="A560" s="61" t="s">
        <v>294</v>
      </c>
      <c r="B560" s="61" t="s">
        <v>295</v>
      </c>
      <c r="C560" s="69">
        <v>174.14</v>
      </c>
      <c r="D560" s="66">
        <v>45197</v>
      </c>
      <c r="E560" s="61" t="s">
        <v>71</v>
      </c>
      <c r="F560" s="61"/>
      <c r="G560" s="61" t="str">
        <f>VLOOKUP(Corrections[[#This Row],[Employee]],'[1]Management Hierarchy Report'!$A$2:$C$3607, 3, 0)</f>
        <v>Bruce Maxwell</v>
      </c>
      <c r="H560" s="61" t="s">
        <v>77</v>
      </c>
      <c r="I560" s="61" t="s">
        <v>70</v>
      </c>
      <c r="J560" s="67" t="str">
        <f>VLOOKUP(Corrections[[#This Row],[Employee]],[1]!Expense_Data[#Data],14,0)</f>
        <v>cory.cummings@twavelead.com</v>
      </c>
      <c r="K560" s="68">
        <v>45292</v>
      </c>
      <c r="L560" s="65"/>
      <c r="M560" s="65"/>
      <c r="N560" s="65"/>
      <c r="O560" s="65"/>
    </row>
    <row r="561" spans="1:15" hidden="1" x14ac:dyDescent="0.25">
      <c r="A561" s="61" t="s">
        <v>294</v>
      </c>
      <c r="B561" s="61" t="s">
        <v>295</v>
      </c>
      <c r="C561" s="50" t="s">
        <v>205</v>
      </c>
      <c r="D561" s="66">
        <v>45200</v>
      </c>
      <c r="E561" s="61" t="s">
        <v>81</v>
      </c>
      <c r="F561" s="61"/>
      <c r="G561" s="61" t="str">
        <f>VLOOKUP(Corrections[[#This Row],[Employee]],'[1]Management Hierarchy Report'!$A$2:$C$3607, 3, 0)</f>
        <v>Bruce Maxwell</v>
      </c>
      <c r="H561" s="61" t="s">
        <v>77</v>
      </c>
      <c r="I561" s="61" t="s">
        <v>70</v>
      </c>
      <c r="J561" s="67" t="str">
        <f>VLOOKUP(Corrections[[#This Row],[Employee]],[1]!Expense_Data[#Data],14,0)</f>
        <v>cory.cummings@twavelead.com</v>
      </c>
      <c r="K561" s="68">
        <v>45292</v>
      </c>
      <c r="L561" s="65"/>
      <c r="M561" s="65"/>
      <c r="N561" s="65"/>
      <c r="O561" s="65"/>
    </row>
    <row r="562" spans="1:15" hidden="1" x14ac:dyDescent="0.25">
      <c r="A562" s="61" t="s">
        <v>294</v>
      </c>
      <c r="B562" s="61" t="s">
        <v>465</v>
      </c>
      <c r="C562" s="50">
        <v>88.17</v>
      </c>
      <c r="D562" s="66">
        <v>45293</v>
      </c>
      <c r="E562" s="61" t="s">
        <v>81</v>
      </c>
      <c r="F562" s="61"/>
      <c r="G562" s="61" t="str">
        <f>VLOOKUP(Corrections[[#This Row],[Employee]],'[1]Management Hierarchy Report'!$A$2:$C$3607, 3, 0)</f>
        <v>Bruce Maxwell</v>
      </c>
      <c r="H562" s="61" t="e">
        <f>IF(#REF!&gt;=20,"Sent Back", "Removed")</f>
        <v>#REF!</v>
      </c>
      <c r="I562" s="61" t="s">
        <v>70</v>
      </c>
      <c r="J562" s="67" t="str">
        <f>VLOOKUP(Corrections[[#This Row],[Employee]],[1]!Expense_Data[#Data],14,0)</f>
        <v>cory.cummings@twavelead.com</v>
      </c>
      <c r="K562" s="68">
        <v>45292</v>
      </c>
      <c r="L562" s="65"/>
      <c r="M562" s="65"/>
      <c r="N562" s="65"/>
      <c r="O562" s="65"/>
    </row>
    <row r="563" spans="1:15" hidden="1" x14ac:dyDescent="0.25">
      <c r="A563" s="61" t="s">
        <v>294</v>
      </c>
      <c r="B563" s="61" t="s">
        <v>465</v>
      </c>
      <c r="C563" s="50">
        <v>88.17</v>
      </c>
      <c r="D563" s="66">
        <v>45293</v>
      </c>
      <c r="E563" s="61" t="s">
        <v>81</v>
      </c>
      <c r="F563" s="61"/>
      <c r="G563" s="61" t="str">
        <f>VLOOKUP(Corrections[[#This Row],[Employee]],'[1]Management Hierarchy Report'!$A$2:$C$3607, 3, 0)</f>
        <v>Bruce Maxwell</v>
      </c>
      <c r="H563" s="61" t="e">
        <f>IF(#REF!&gt;=20,"Sent Back", "Removed")</f>
        <v>#REF!</v>
      </c>
      <c r="I563" s="61" t="s">
        <v>70</v>
      </c>
      <c r="J563" s="67" t="str">
        <f>VLOOKUP(Corrections[[#This Row],[Employee]],[1]!Expense_Data[#Data],14,0)</f>
        <v>cory.cummings@twavelead.com</v>
      </c>
      <c r="K563" s="68">
        <v>45292</v>
      </c>
      <c r="L563" s="65"/>
      <c r="M563" s="65"/>
      <c r="N563" s="65"/>
      <c r="O563" s="65"/>
    </row>
    <row r="564" spans="1:15" hidden="1" x14ac:dyDescent="0.25">
      <c r="A564" s="61" t="s">
        <v>294</v>
      </c>
      <c r="B564" s="61" t="s">
        <v>760</v>
      </c>
      <c r="C564" s="50">
        <v>284.86</v>
      </c>
      <c r="D564" s="66">
        <v>45427</v>
      </c>
      <c r="E564" s="61" t="s">
        <v>705</v>
      </c>
      <c r="F564" s="61"/>
      <c r="G564" s="61" t="str">
        <f>VLOOKUP(Corrections[[#This Row],[Employee]],'[1]Management Hierarchy Report'!$A$2:$C$3607, 3, 0)</f>
        <v>Bruce Maxwell</v>
      </c>
      <c r="H564" s="61" t="s">
        <v>77</v>
      </c>
      <c r="I564" s="61" t="s">
        <v>70</v>
      </c>
      <c r="J564" s="67" t="str">
        <f>VLOOKUP(Corrections[[#This Row],[Employee]],[1]!Expense_Data[#Data],14,0)</f>
        <v>cory.cummings@twavelead.com</v>
      </c>
      <c r="K564" s="68">
        <v>45292</v>
      </c>
      <c r="L564" s="65"/>
      <c r="M564" s="65"/>
      <c r="N564" s="65"/>
      <c r="O564" s="65"/>
    </row>
    <row r="565" spans="1:15" hidden="1" x14ac:dyDescent="0.25">
      <c r="A565" s="61" t="s">
        <v>294</v>
      </c>
      <c r="B565" s="61" t="s">
        <v>760</v>
      </c>
      <c r="C565" s="50">
        <v>284.86</v>
      </c>
      <c r="D565" s="66">
        <v>45427</v>
      </c>
      <c r="E565" s="61" t="s">
        <v>705</v>
      </c>
      <c r="F565" s="61"/>
      <c r="G565" s="61" t="str">
        <f>VLOOKUP(Corrections[[#This Row],[Employee]],'[1]Management Hierarchy Report'!$A$2:$C$3607, 3, 0)</f>
        <v>Bruce Maxwell</v>
      </c>
      <c r="H565" s="61" t="s">
        <v>77</v>
      </c>
      <c r="I565" s="61" t="s">
        <v>70</v>
      </c>
      <c r="J565" s="67" t="str">
        <f>VLOOKUP(Corrections[[#This Row],[Employee]],[1]!Expense_Data[#Data],14,0)</f>
        <v>cory.cummings@twavelead.com</v>
      </c>
      <c r="K565" s="68">
        <v>45292</v>
      </c>
      <c r="L565" s="65"/>
      <c r="M565" s="65"/>
      <c r="N565" s="65"/>
      <c r="O565" s="65"/>
    </row>
    <row r="566" spans="1:15" hidden="1" x14ac:dyDescent="0.25">
      <c r="A566" s="61" t="s">
        <v>294</v>
      </c>
      <c r="B566" s="61" t="s">
        <v>760</v>
      </c>
      <c r="C566" s="50">
        <v>284.86</v>
      </c>
      <c r="D566" s="66">
        <v>45427</v>
      </c>
      <c r="E566" s="61" t="s">
        <v>705</v>
      </c>
      <c r="F566" s="61"/>
      <c r="G566" s="61" t="str">
        <f>VLOOKUP(Corrections[[#This Row],[Employee]],'[1]Management Hierarchy Report'!$A$2:$C$3607, 3, 0)</f>
        <v>Bruce Maxwell</v>
      </c>
      <c r="H566" s="61" t="s">
        <v>77</v>
      </c>
      <c r="I566" s="61" t="s">
        <v>70</v>
      </c>
      <c r="J566" s="61" t="str">
        <f>VLOOKUP(Corrections[[#This Row],[Employee]],[1]!Expense_Data[#Data],14,0)</f>
        <v>cory.cummings@twavelead.com</v>
      </c>
      <c r="K566" s="68">
        <v>45292</v>
      </c>
      <c r="L566" s="65"/>
      <c r="M566" s="65"/>
      <c r="N566" s="65"/>
      <c r="O566" s="65"/>
    </row>
    <row r="567" spans="1:15" hidden="1" x14ac:dyDescent="0.25">
      <c r="A567" s="61" t="s">
        <v>294</v>
      </c>
      <c r="B567" s="61" t="s">
        <v>760</v>
      </c>
      <c r="C567" s="69">
        <v>202.11</v>
      </c>
      <c r="D567" s="66">
        <v>45447</v>
      </c>
      <c r="E567" s="61" t="s">
        <v>705</v>
      </c>
      <c r="F567" s="61"/>
      <c r="G567" s="61" t="str">
        <f>VLOOKUP(Corrections[[#This Row],[Employee]],'[1]Management Hierarchy Report'!$A$2:$C$3607, 3, 0)</f>
        <v>Bruce Maxwell</v>
      </c>
      <c r="H567" s="61" t="s">
        <v>77</v>
      </c>
      <c r="I567" s="61" t="s">
        <v>70</v>
      </c>
      <c r="J567" s="67" t="str">
        <f>VLOOKUP(Corrections[[#This Row],[Employee]],[1]!Expense_Data[#Data],14,0)</f>
        <v>cory.cummings@twavelead.com</v>
      </c>
      <c r="K567" s="68">
        <v>45292</v>
      </c>
      <c r="L567" s="65"/>
      <c r="M567" s="65"/>
      <c r="N567" s="65"/>
      <c r="O567" s="65"/>
    </row>
    <row r="568" spans="1:15" hidden="1" x14ac:dyDescent="0.25">
      <c r="A568" s="61" t="s">
        <v>294</v>
      </c>
      <c r="B568" s="61" t="s">
        <v>760</v>
      </c>
      <c r="C568" s="69">
        <v>202.11</v>
      </c>
      <c r="D568" s="66">
        <v>45447</v>
      </c>
      <c r="E568" s="61" t="s">
        <v>705</v>
      </c>
      <c r="F568" s="61"/>
      <c r="G568" s="61" t="str">
        <f>VLOOKUP(Corrections[[#This Row],[Employee]],'[1]Management Hierarchy Report'!$A$2:$C$3607, 3, 0)</f>
        <v>Bruce Maxwell</v>
      </c>
      <c r="H568" s="61" t="s">
        <v>77</v>
      </c>
      <c r="I568" s="61" t="s">
        <v>70</v>
      </c>
      <c r="J568" s="67" t="str">
        <f>VLOOKUP(Corrections[[#This Row],[Employee]],[1]!Expense_Data[#Data],14,0)</f>
        <v>cory.cummings@twavelead.com</v>
      </c>
      <c r="K568" s="68">
        <v>45292</v>
      </c>
      <c r="L568" s="65"/>
      <c r="M568" s="65"/>
      <c r="N568" s="65"/>
      <c r="O568" s="65"/>
    </row>
    <row r="569" spans="1:15" hidden="1" x14ac:dyDescent="0.25">
      <c r="A569" s="61" t="s">
        <v>294</v>
      </c>
      <c r="B569" s="61" t="s">
        <v>760</v>
      </c>
      <c r="C569" s="69">
        <v>202.11</v>
      </c>
      <c r="D569" s="66">
        <v>45447</v>
      </c>
      <c r="E569" s="61" t="s">
        <v>705</v>
      </c>
      <c r="F569" s="61"/>
      <c r="G569" s="61" t="str">
        <f>VLOOKUP(Corrections[[#This Row],[Employee]],'[1]Management Hierarchy Report'!$A$2:$C$3607, 3, 0)</f>
        <v>Bruce Maxwell</v>
      </c>
      <c r="H569" s="61" t="s">
        <v>77</v>
      </c>
      <c r="I569" s="61" t="s">
        <v>70</v>
      </c>
      <c r="J569" s="61" t="str">
        <f>VLOOKUP(Corrections[[#This Row],[Employee]],[1]!Expense_Data[#Data],14,0)</f>
        <v>cory.cummings@twavelead.com</v>
      </c>
      <c r="K569" s="68">
        <v>45292</v>
      </c>
      <c r="L569" s="65"/>
      <c r="M569" s="65"/>
      <c r="N569" s="65"/>
      <c r="O569" s="65"/>
    </row>
    <row r="570" spans="1:15" hidden="1" x14ac:dyDescent="0.25">
      <c r="A570" s="61" t="s">
        <v>294</v>
      </c>
      <c r="B570" s="61" t="s">
        <v>760</v>
      </c>
      <c r="C570" s="69">
        <v>219.6</v>
      </c>
      <c r="D570" s="66">
        <v>45448</v>
      </c>
      <c r="E570" s="61" t="s">
        <v>705</v>
      </c>
      <c r="F570" s="61"/>
      <c r="G570" s="61" t="str">
        <f>VLOOKUP(Corrections[[#This Row],[Employee]],'[1]Management Hierarchy Report'!$A$2:$C$3607, 3, 0)</f>
        <v>Bruce Maxwell</v>
      </c>
      <c r="H570" s="61" t="s">
        <v>77</v>
      </c>
      <c r="I570" s="61" t="s">
        <v>70</v>
      </c>
      <c r="J570" s="67" t="str">
        <f>VLOOKUP(Corrections[[#This Row],[Employee]],[1]!Expense_Data[#Data],14,0)</f>
        <v>cory.cummings@twavelead.com</v>
      </c>
      <c r="K570" s="68">
        <v>45292</v>
      </c>
      <c r="L570" s="65"/>
      <c r="M570" s="65"/>
      <c r="N570" s="65"/>
      <c r="O570" s="65"/>
    </row>
    <row r="571" spans="1:15" hidden="1" x14ac:dyDescent="0.25">
      <c r="A571" s="61" t="s">
        <v>294</v>
      </c>
      <c r="B571" s="61" t="s">
        <v>760</v>
      </c>
      <c r="C571" s="69">
        <v>219.6</v>
      </c>
      <c r="D571" s="66">
        <v>45448</v>
      </c>
      <c r="E571" s="61" t="s">
        <v>705</v>
      </c>
      <c r="F571" s="61"/>
      <c r="G571" s="61" t="str">
        <f>VLOOKUP(Corrections[[#This Row],[Employee]],'[1]Management Hierarchy Report'!$A$2:$C$3607, 3, 0)</f>
        <v>Bruce Maxwell</v>
      </c>
      <c r="H571" s="61" t="s">
        <v>77</v>
      </c>
      <c r="I571" s="61" t="s">
        <v>70</v>
      </c>
      <c r="J571" s="67" t="str">
        <f>VLOOKUP(Corrections[[#This Row],[Employee]],[1]!Expense_Data[#Data],14,0)</f>
        <v>cory.cummings@twavelead.com</v>
      </c>
      <c r="K571" s="68">
        <v>45292</v>
      </c>
      <c r="L571" s="65"/>
      <c r="M571" s="65"/>
      <c r="N571" s="65"/>
      <c r="O571" s="65"/>
    </row>
    <row r="572" spans="1:15" hidden="1" x14ac:dyDescent="0.25">
      <c r="A572" s="61" t="s">
        <v>294</v>
      </c>
      <c r="B572" s="61" t="s">
        <v>760</v>
      </c>
      <c r="C572" s="69">
        <v>219.6</v>
      </c>
      <c r="D572" s="66">
        <v>45448</v>
      </c>
      <c r="E572" s="61" t="s">
        <v>705</v>
      </c>
      <c r="F572" s="61"/>
      <c r="G572" s="61" t="str">
        <f>VLOOKUP(Corrections[[#This Row],[Employee]],'[1]Management Hierarchy Report'!$A$2:$C$3607, 3, 0)</f>
        <v>Bruce Maxwell</v>
      </c>
      <c r="H572" s="61" t="s">
        <v>77</v>
      </c>
      <c r="I572" s="61" t="s">
        <v>70</v>
      </c>
      <c r="J572" s="61" t="str">
        <f>VLOOKUP(Corrections[[#This Row],[Employee]],[1]!Expense_Data[#Data],14,0)</f>
        <v>cory.cummings@twavelead.com</v>
      </c>
      <c r="K572" s="68">
        <v>45292</v>
      </c>
      <c r="L572" s="65"/>
      <c r="M572" s="65"/>
      <c r="N572" s="65"/>
      <c r="O572" s="65"/>
    </row>
    <row r="573" spans="1:15" hidden="1" x14ac:dyDescent="0.25">
      <c r="A573" s="61" t="s">
        <v>294</v>
      </c>
      <c r="B573" s="61" t="s">
        <v>11640</v>
      </c>
      <c r="C573" s="50">
        <v>2265.94</v>
      </c>
      <c r="D573" s="66">
        <v>45462</v>
      </c>
      <c r="E573" s="61" t="s">
        <v>71</v>
      </c>
      <c r="F573" s="61"/>
      <c r="G573" s="61" t="str">
        <f>VLOOKUP(Corrections[[#This Row],[Employee]],'[1]Management Hierarchy Report'!$A$2:$C$3607, 3, 0)</f>
        <v>Bruce Maxwell</v>
      </c>
      <c r="H573" s="61" t="s">
        <v>77</v>
      </c>
      <c r="I573" s="61" t="s">
        <v>70</v>
      </c>
      <c r="J573" s="61" t="str">
        <f>VLOOKUP(Corrections[[#This Row],[Employee]],[1]!Expense_Data[#Data],14,0)</f>
        <v>cory.cummings@twavelead.com</v>
      </c>
      <c r="K573" s="68">
        <v>45292</v>
      </c>
      <c r="L573" s="65"/>
      <c r="M573" s="65"/>
      <c r="N573" s="65"/>
      <c r="O573" s="65"/>
    </row>
    <row r="574" spans="1:15" hidden="1" x14ac:dyDescent="0.25">
      <c r="A574" s="61" t="s">
        <v>294</v>
      </c>
      <c r="B574" s="61" t="s">
        <v>11640</v>
      </c>
      <c r="C574" s="69">
        <v>3283.55</v>
      </c>
      <c r="D574" s="66">
        <v>45463</v>
      </c>
      <c r="E574" s="61" t="s">
        <v>71</v>
      </c>
      <c r="F574" s="61"/>
      <c r="G574" s="61" t="str">
        <f>VLOOKUP(Corrections[[#This Row],[Employee]],'[1]Management Hierarchy Report'!$A$2:$C$3607, 3, 0)</f>
        <v>Bruce Maxwell</v>
      </c>
      <c r="H574" s="61" t="s">
        <v>77</v>
      </c>
      <c r="I574" s="61" t="s">
        <v>70</v>
      </c>
      <c r="J574" s="61" t="str">
        <f>VLOOKUP(Corrections[[#This Row],[Employee]],[1]!Expense_Data[#Data],14,0)</f>
        <v>cory.cummings@twavelead.com</v>
      </c>
      <c r="K574" s="68">
        <v>45292</v>
      </c>
      <c r="L574" s="65"/>
      <c r="M574" s="65"/>
      <c r="N574" s="65"/>
      <c r="O574" s="65"/>
    </row>
    <row r="575" spans="1:15" hidden="1" x14ac:dyDescent="0.25">
      <c r="A575" s="61" t="s">
        <v>294</v>
      </c>
      <c r="B575" s="61" t="s">
        <v>11640</v>
      </c>
      <c r="C575" s="69">
        <v>415.7</v>
      </c>
      <c r="D575" s="66">
        <v>45476</v>
      </c>
      <c r="E575" s="61" t="s">
        <v>705</v>
      </c>
      <c r="F575" s="61"/>
      <c r="G575" s="61" t="str">
        <f>VLOOKUP(Corrections[[#This Row],[Employee]],'[1]Management Hierarchy Report'!$A$2:$C$3607, 3, 0)</f>
        <v>Bruce Maxwell</v>
      </c>
      <c r="H575" s="61" t="s">
        <v>77</v>
      </c>
      <c r="I575" s="61" t="s">
        <v>70</v>
      </c>
      <c r="J575" s="61" t="str">
        <f>VLOOKUP(Corrections[[#This Row],[Employee]],[1]!Expense_Data[#Data],14,0)</f>
        <v>cory.cummings@twavelead.com</v>
      </c>
      <c r="K575" s="68">
        <v>45292</v>
      </c>
      <c r="L575" s="65"/>
      <c r="M575" s="65"/>
      <c r="N575" s="65"/>
      <c r="O575" s="65"/>
    </row>
    <row r="576" spans="1:15" hidden="1" x14ac:dyDescent="0.25">
      <c r="A576" s="61" t="s">
        <v>294</v>
      </c>
      <c r="B576" s="61" t="s">
        <v>13132</v>
      </c>
      <c r="C576" s="50">
        <v>202.77</v>
      </c>
      <c r="D576" s="66">
        <v>45483</v>
      </c>
      <c r="E576" s="61" t="s">
        <v>705</v>
      </c>
      <c r="F576" s="61"/>
      <c r="G576" s="61" t="str">
        <f>VLOOKUP(Corrections[[#This Row],[Employee]],'[1]Management Hierarchy Report'!$A$2:$C$3607, 3, 0)</f>
        <v>Bruce Maxwell</v>
      </c>
      <c r="H576" s="48" t="s">
        <v>77</v>
      </c>
      <c r="I576" s="61" t="s">
        <v>70</v>
      </c>
      <c r="J576" s="61" t="str">
        <f>VLOOKUP(Corrections[[#This Row],[Employee]],[1]!Expense_Data[#Data],14,0)</f>
        <v>cory.cummings@twavelead.com</v>
      </c>
      <c r="K576" s="68">
        <v>45292</v>
      </c>
      <c r="L576" s="65"/>
      <c r="M576" s="65"/>
      <c r="N576" s="65"/>
      <c r="O576" s="65"/>
    </row>
    <row r="577" spans="1:15" hidden="1" x14ac:dyDescent="0.25">
      <c r="A577" s="61" t="s">
        <v>294</v>
      </c>
      <c r="B577" s="61" t="s">
        <v>13132</v>
      </c>
      <c r="C577" s="50">
        <v>18.12</v>
      </c>
      <c r="D577" s="66">
        <v>45483</v>
      </c>
      <c r="E577" s="61" t="s">
        <v>13082</v>
      </c>
      <c r="F577" s="61"/>
      <c r="G577" s="61" t="str">
        <f>VLOOKUP(Corrections[[#This Row],[Employee]],'[1]Management Hierarchy Report'!$A$2:$C$3607, 3, 0)</f>
        <v>Bruce Maxwell</v>
      </c>
      <c r="H577" s="48" t="s">
        <v>77</v>
      </c>
      <c r="I577" s="61" t="s">
        <v>70</v>
      </c>
      <c r="J577" s="61" t="str">
        <f>VLOOKUP(Corrections[[#This Row],[Employee]],[1]!Expense_Data[#Data],14,0)</f>
        <v>cory.cummings@twavelead.com</v>
      </c>
      <c r="K577" s="68">
        <v>45292</v>
      </c>
      <c r="L577" s="65"/>
      <c r="M577" s="65"/>
      <c r="N577" s="65"/>
      <c r="O577" s="65"/>
    </row>
    <row r="578" spans="1:15" hidden="1" x14ac:dyDescent="0.25">
      <c r="A578" s="61" t="s">
        <v>294</v>
      </c>
      <c r="B578" s="61" t="s">
        <v>13132</v>
      </c>
      <c r="C578" s="50">
        <v>33.520000000000003</v>
      </c>
      <c r="D578" s="66">
        <v>45485</v>
      </c>
      <c r="E578" s="61" t="s">
        <v>13082</v>
      </c>
      <c r="F578" s="61"/>
      <c r="G578" s="61" t="str">
        <f>VLOOKUP(Corrections[[#This Row],[Employee]],'[1]Management Hierarchy Report'!$A$2:$C$3607, 3, 0)</f>
        <v>Bruce Maxwell</v>
      </c>
      <c r="H578" s="48" t="s">
        <v>77</v>
      </c>
      <c r="I578" s="61" t="s">
        <v>70</v>
      </c>
      <c r="J578" s="61" t="str">
        <f>VLOOKUP(Corrections[[#This Row],[Employee]],[1]!Expense_Data[#Data],14,0)</f>
        <v>cory.cummings@twavelead.com</v>
      </c>
      <c r="K578" s="68">
        <v>45292</v>
      </c>
      <c r="L578" s="65"/>
      <c r="M578" s="65"/>
      <c r="N578" s="65"/>
      <c r="O578" s="65"/>
    </row>
    <row r="579" spans="1:15" hidden="1" x14ac:dyDescent="0.25">
      <c r="A579" s="61" t="s">
        <v>294</v>
      </c>
      <c r="B579" s="61" t="s">
        <v>13132</v>
      </c>
      <c r="C579" s="50">
        <v>201.02</v>
      </c>
      <c r="D579" s="66">
        <v>45490</v>
      </c>
      <c r="E579" s="61" t="s">
        <v>705</v>
      </c>
      <c r="F579" s="61"/>
      <c r="G579" s="61" t="str">
        <f>VLOOKUP(Corrections[[#This Row],[Employee]],'[1]Management Hierarchy Report'!$A$2:$C$3607, 3, 0)</f>
        <v>Bruce Maxwell</v>
      </c>
      <c r="H579" s="48" t="s">
        <v>77</v>
      </c>
      <c r="I579" s="61" t="s">
        <v>70</v>
      </c>
      <c r="J579" s="61" t="str">
        <f>VLOOKUP(Corrections[[#This Row],[Employee]],[1]!Expense_Data[#Data],14,0)</f>
        <v>cory.cummings@twavelead.com</v>
      </c>
      <c r="K579" s="68">
        <v>45292</v>
      </c>
      <c r="L579" s="65"/>
      <c r="M579" s="65"/>
      <c r="N579" s="65"/>
      <c r="O579" s="65"/>
    </row>
    <row r="580" spans="1:15" hidden="1" x14ac:dyDescent="0.25">
      <c r="A580" s="61" t="s">
        <v>294</v>
      </c>
      <c r="B580" s="61" t="s">
        <v>13152</v>
      </c>
      <c r="C580" s="50">
        <v>203.64</v>
      </c>
      <c r="D580" s="66">
        <v>45491</v>
      </c>
      <c r="E580" s="61" t="s">
        <v>705</v>
      </c>
      <c r="F580" s="61"/>
      <c r="G580" s="61" t="str">
        <f>VLOOKUP(Corrections[[#This Row],[Employee]],'[1]Management Hierarchy Report'!$A$2:$C$3607, 3, 0)</f>
        <v>Bruce Maxwell</v>
      </c>
      <c r="H580" s="48" t="s">
        <v>77</v>
      </c>
      <c r="I580" s="61" t="s">
        <v>70</v>
      </c>
      <c r="J580" s="61" t="str">
        <f>VLOOKUP(Corrections[[#This Row],[Employee]],[1]!Expense_Data[#Data],14,0)</f>
        <v>cory.cummings@twavelead.com</v>
      </c>
      <c r="K580" s="68">
        <v>45292</v>
      </c>
      <c r="L580" s="65"/>
      <c r="M580" s="65"/>
      <c r="N580" s="65"/>
      <c r="O580" s="65"/>
    </row>
    <row r="581" spans="1:15" hidden="1" x14ac:dyDescent="0.25">
      <c r="A581" s="61" t="s">
        <v>294</v>
      </c>
      <c r="B581" s="61" t="s">
        <v>13152</v>
      </c>
      <c r="C581" s="50">
        <v>40.51</v>
      </c>
      <c r="D581" s="66">
        <v>45491</v>
      </c>
      <c r="E581" s="61" t="s">
        <v>13082</v>
      </c>
      <c r="F581" s="61"/>
      <c r="G581" s="61" t="str">
        <f>VLOOKUP(Corrections[[#This Row],[Employee]],'[1]Management Hierarchy Report'!$A$2:$C$3607, 3, 0)</f>
        <v>Bruce Maxwell</v>
      </c>
      <c r="H581" s="48" t="s">
        <v>77</v>
      </c>
      <c r="I581" s="61" t="s">
        <v>70</v>
      </c>
      <c r="J581" s="61" t="str">
        <f>VLOOKUP(Corrections[[#This Row],[Employee]],[1]!Expense_Data[#Data],14,0)</f>
        <v>cory.cummings@twavelead.com</v>
      </c>
      <c r="K581" s="68">
        <v>45292</v>
      </c>
      <c r="L581" s="65"/>
      <c r="M581" s="65"/>
      <c r="N581" s="65"/>
      <c r="O581" s="65"/>
    </row>
    <row r="582" spans="1:15" hidden="1" x14ac:dyDescent="0.25">
      <c r="A582" s="61" t="s">
        <v>294</v>
      </c>
      <c r="B582" s="61" t="s">
        <v>13152</v>
      </c>
      <c r="C582" s="50">
        <v>242.35</v>
      </c>
      <c r="D582" s="66">
        <v>45492</v>
      </c>
      <c r="E582" s="61" t="s">
        <v>705</v>
      </c>
      <c r="F582" s="61"/>
      <c r="G582" s="61" t="str">
        <f>VLOOKUP(Corrections[[#This Row],[Employee]],'[1]Management Hierarchy Report'!$A$2:$C$3607, 3, 0)</f>
        <v>Bruce Maxwell</v>
      </c>
      <c r="H582" s="48" t="s">
        <v>77</v>
      </c>
      <c r="I582" s="61" t="s">
        <v>70</v>
      </c>
      <c r="J582" s="61" t="str">
        <f>VLOOKUP(Corrections[[#This Row],[Employee]],[1]!Expense_Data[#Data],14,0)</f>
        <v>cory.cummings@twavelead.com</v>
      </c>
      <c r="K582" s="68">
        <v>45292</v>
      </c>
      <c r="L582" s="65"/>
      <c r="M582" s="65"/>
      <c r="N582" s="65"/>
      <c r="O582" s="65"/>
    </row>
    <row r="583" spans="1:15" hidden="1" x14ac:dyDescent="0.25">
      <c r="A583" s="61" t="s">
        <v>606</v>
      </c>
      <c r="B583" s="61" t="s">
        <v>607</v>
      </c>
      <c r="C583" s="50" t="s">
        <v>608</v>
      </c>
      <c r="D583" s="66">
        <v>45393</v>
      </c>
      <c r="E583" s="61" t="s">
        <v>521</v>
      </c>
      <c r="F583" s="61"/>
      <c r="G583" s="61" t="str">
        <f>VLOOKUP(Corrections[[#This Row],[Employee]],'[1]Management Hierarchy Report'!$A$2:$C$3607, 3, 0)</f>
        <v>Cory Cummings</v>
      </c>
      <c r="H583" s="61" t="s">
        <v>77</v>
      </c>
      <c r="I583" s="61" t="s">
        <v>70</v>
      </c>
      <c r="J583" s="67" t="str">
        <f>VLOOKUP(Corrections[[#This Row],[Employee]],[1]!Expense_Data[#Data],14,0)</f>
        <v>SL282@tidalwaveautospa.com</v>
      </c>
      <c r="K583" s="68">
        <v>45292</v>
      </c>
      <c r="L583" s="65"/>
      <c r="M583" s="65"/>
      <c r="N583" s="65"/>
      <c r="O583" s="65"/>
    </row>
    <row r="584" spans="1:15" hidden="1" x14ac:dyDescent="0.25">
      <c r="A584" s="61" t="s">
        <v>606</v>
      </c>
      <c r="B584" s="61" t="s">
        <v>773</v>
      </c>
      <c r="C584" s="50">
        <v>108.6</v>
      </c>
      <c r="D584" s="66">
        <v>45449</v>
      </c>
      <c r="E584" s="61" t="s">
        <v>71</v>
      </c>
      <c r="F584" s="61"/>
      <c r="G584" s="61" t="str">
        <f>VLOOKUP(Corrections[[#This Row],[Employee]],'[1]Management Hierarchy Report'!$A$2:$C$3607, 3, 0)</f>
        <v>Cory Cummings</v>
      </c>
      <c r="H584" s="61" t="e">
        <f>IF(#REF!&gt;=0.2,"Sent Back", "Removed")</f>
        <v>#REF!</v>
      </c>
      <c r="I584" s="61" t="s">
        <v>70</v>
      </c>
      <c r="J584" s="67" t="str">
        <f>VLOOKUP(Corrections[[#This Row],[Employee]],[1]!Expense_Data[#Data],14,0)</f>
        <v>SL282@tidalwaveautospa.com</v>
      </c>
      <c r="K584" s="68">
        <v>45292</v>
      </c>
      <c r="L584" s="65"/>
      <c r="M584" s="65"/>
      <c r="N584" s="65"/>
      <c r="O584" s="65"/>
    </row>
    <row r="585" spans="1:15" hidden="1" x14ac:dyDescent="0.25">
      <c r="A585" s="61" t="s">
        <v>606</v>
      </c>
      <c r="B585" s="61" t="s">
        <v>13851</v>
      </c>
      <c r="C585" s="53">
        <v>108.6</v>
      </c>
      <c r="D585" s="66">
        <v>45449</v>
      </c>
      <c r="E585" s="61" t="s">
        <v>12978</v>
      </c>
      <c r="F585" s="61"/>
      <c r="G585" s="61" t="str">
        <f>VLOOKUP(Corrections[[#This Row],[Employee]],'[1]Management Hierarchy Report'!$A$2:$C$3607, 3, 0)</f>
        <v>Cory Cummings</v>
      </c>
      <c r="H585" s="48" t="s">
        <v>77</v>
      </c>
      <c r="I585" s="61" t="s">
        <v>70</v>
      </c>
      <c r="J585" s="61" t="str">
        <f>VLOOKUP(Corrections[[#This Row],[Employee]],[1]!Expense_Data[#Data],14,0)</f>
        <v>SL282@tidalwaveautospa.com</v>
      </c>
      <c r="K585" s="68">
        <v>45292</v>
      </c>
      <c r="L585" s="65"/>
      <c r="M585" s="65"/>
      <c r="N585" s="65"/>
      <c r="O585" s="65"/>
    </row>
    <row r="586" spans="1:15" hidden="1" x14ac:dyDescent="0.25">
      <c r="A586" s="70" t="s">
        <v>606</v>
      </c>
      <c r="B586" s="70" t="s">
        <v>13851</v>
      </c>
      <c r="C586" s="50">
        <v>25.89</v>
      </c>
      <c r="D586" s="71">
        <v>45490</v>
      </c>
      <c r="E586" s="61" t="s">
        <v>13030</v>
      </c>
      <c r="F586" s="61"/>
      <c r="G586" s="61" t="str">
        <f>VLOOKUP(Corrections[[#This Row],[Employee]],'[1]Management Hierarchy Report'!$A$2:$C$3607, 3, 0)</f>
        <v>Cory Cummings</v>
      </c>
      <c r="H586" s="48" t="s">
        <v>77</v>
      </c>
      <c r="I586" s="61" t="s">
        <v>70</v>
      </c>
      <c r="J586" s="61" t="str">
        <f>VLOOKUP(Corrections[[#This Row],[Employee]],[1]!Expense_Data[#Data],14,0)</f>
        <v>SL282@tidalwaveautospa.com</v>
      </c>
      <c r="K586" s="68">
        <v>45292</v>
      </c>
      <c r="L586" s="65"/>
      <c r="M586" s="65"/>
      <c r="N586" s="65"/>
      <c r="O586" s="65"/>
    </row>
    <row r="587" spans="1:15" hidden="1" x14ac:dyDescent="0.25">
      <c r="A587" s="61" t="s">
        <v>606</v>
      </c>
      <c r="B587" s="61" t="s">
        <v>13851</v>
      </c>
      <c r="C587" s="50">
        <v>347.49</v>
      </c>
      <c r="D587" s="66">
        <v>45499</v>
      </c>
      <c r="E587" s="61" t="s">
        <v>13852</v>
      </c>
      <c r="F587" s="61"/>
      <c r="G587" s="61" t="str">
        <f>VLOOKUP(Corrections[[#This Row],[Employee]],'[1]Management Hierarchy Report'!$A$2:$C$3607, 3, 0)</f>
        <v>Cory Cummings</v>
      </c>
      <c r="H587" s="48" t="s">
        <v>13854</v>
      </c>
      <c r="I587" s="61" t="s">
        <v>70</v>
      </c>
      <c r="J587" s="61" t="str">
        <f>VLOOKUP(Corrections[[#This Row],[Employee]],[1]!Expense_Data[#Data],14,0)</f>
        <v>SL282@tidalwaveautospa.com</v>
      </c>
      <c r="K587" s="68">
        <v>45292</v>
      </c>
      <c r="L587" s="65"/>
      <c r="M587" s="65"/>
      <c r="N587" s="65"/>
      <c r="O587" s="65"/>
    </row>
    <row r="588" spans="1:15" hidden="1" x14ac:dyDescent="0.25">
      <c r="A588" s="61" t="s">
        <v>579</v>
      </c>
      <c r="B588" s="61" t="s">
        <v>580</v>
      </c>
      <c r="C588" s="50">
        <v>1170.72</v>
      </c>
      <c r="D588" s="66">
        <v>45365</v>
      </c>
      <c r="E588" s="61" t="s">
        <v>152</v>
      </c>
      <c r="F588" s="61"/>
      <c r="G588" s="61" t="str">
        <f>VLOOKUP(Corrections[[#This Row],[Employee]],'[1]Management Hierarchy Report'!$A$2:$C$3607, 3, 0)</f>
        <v>Christopher George</v>
      </c>
      <c r="H588" s="61" t="e">
        <f>IF(#REF!&gt;=20,"Sent Back", "Removed")</f>
        <v>#REF!</v>
      </c>
      <c r="I588" s="61" t="s">
        <v>70</v>
      </c>
      <c r="J588" s="67" t="str">
        <f>VLOOKUP(Corrections[[#This Row],[Employee]],[1]!Expense_Data[#Data],14,0)</f>
        <v>cindy.wiley@twavelead.com</v>
      </c>
      <c r="K588" s="68">
        <v>45292</v>
      </c>
      <c r="L588" s="65"/>
      <c r="M588" s="65"/>
      <c r="N588" s="65"/>
      <c r="O588" s="65"/>
    </row>
    <row r="589" spans="1:15" hidden="1" x14ac:dyDescent="0.25">
      <c r="A589" s="61" t="s">
        <v>8703</v>
      </c>
      <c r="B589" s="61" t="s">
        <v>13116</v>
      </c>
      <c r="C589" s="50">
        <v>53.42</v>
      </c>
      <c r="D589" s="66">
        <v>45461</v>
      </c>
      <c r="E589" s="61" t="s">
        <v>12979</v>
      </c>
      <c r="F589" s="61"/>
      <c r="G589" s="61" t="str">
        <f>VLOOKUP(Corrections[[#This Row],[Employee]],'[1]Management Hierarchy Report'!$A$2:$C$3607, 3, 0)</f>
        <v>Kyle Rovansek</v>
      </c>
      <c r="H589" s="48" t="s">
        <v>77</v>
      </c>
      <c r="I589" s="61" t="s">
        <v>70</v>
      </c>
      <c r="J589" s="61" t="str">
        <f>VLOOKUP(Corrections[[#This Row],[Employee]],[1]!Expense_Data[#Data],14,0)</f>
        <v>SL95@tidalwaveautospa.com</v>
      </c>
      <c r="K589" s="68">
        <v>45292</v>
      </c>
      <c r="L589" s="65"/>
      <c r="M589" s="65"/>
      <c r="N589" s="65"/>
      <c r="O589" s="65"/>
    </row>
    <row r="590" spans="1:15" hidden="1" x14ac:dyDescent="0.25">
      <c r="A590" s="61" t="s">
        <v>8703</v>
      </c>
      <c r="B590" s="61" t="s">
        <v>13116</v>
      </c>
      <c r="C590" s="50">
        <v>40.89</v>
      </c>
      <c r="D590" s="66">
        <v>45465</v>
      </c>
      <c r="E590" s="61" t="s">
        <v>12979</v>
      </c>
      <c r="F590" s="61"/>
      <c r="G590" s="61" t="str">
        <f>VLOOKUP(Corrections[[#This Row],[Employee]],'[1]Management Hierarchy Report'!$A$2:$C$3607, 3, 0)</f>
        <v>Kyle Rovansek</v>
      </c>
      <c r="H590" s="48" t="s">
        <v>77</v>
      </c>
      <c r="I590" s="61" t="s">
        <v>70</v>
      </c>
      <c r="J590" s="61" t="str">
        <f>VLOOKUP(Corrections[[#This Row],[Employee]],[1]!Expense_Data[#Data],14,0)</f>
        <v>SL95@tidalwaveautospa.com</v>
      </c>
      <c r="K590" s="68">
        <v>45292</v>
      </c>
      <c r="L590" s="65"/>
      <c r="M590" s="65"/>
      <c r="N590" s="65"/>
      <c r="O590" s="65"/>
    </row>
    <row r="591" spans="1:15" hidden="1" x14ac:dyDescent="0.25">
      <c r="A591" s="61" t="s">
        <v>8703</v>
      </c>
      <c r="B591" s="61" t="s">
        <v>13116</v>
      </c>
      <c r="C591" s="50">
        <v>27.6</v>
      </c>
      <c r="D591" s="66">
        <v>45470</v>
      </c>
      <c r="E591" s="61" t="s">
        <v>12979</v>
      </c>
      <c r="F591" s="61"/>
      <c r="G591" s="61" t="str">
        <f>VLOOKUP(Corrections[[#This Row],[Employee]],'[1]Management Hierarchy Report'!$A$2:$C$3607, 3, 0)</f>
        <v>Kyle Rovansek</v>
      </c>
      <c r="H591" s="48" t="s">
        <v>77</v>
      </c>
      <c r="I591" s="61" t="s">
        <v>70</v>
      </c>
      <c r="J591" s="61" t="str">
        <f>VLOOKUP(Corrections[[#This Row],[Employee]],[1]!Expense_Data[#Data],14,0)</f>
        <v>SL95@tidalwaveautospa.com</v>
      </c>
      <c r="K591" s="68">
        <v>45292</v>
      </c>
      <c r="L591" s="65"/>
      <c r="M591" s="65"/>
      <c r="N591" s="65"/>
      <c r="O591" s="65"/>
    </row>
    <row r="592" spans="1:15" hidden="1" x14ac:dyDescent="0.25">
      <c r="A592" s="61" t="s">
        <v>8703</v>
      </c>
      <c r="B592" s="61" t="s">
        <v>13116</v>
      </c>
      <c r="C592" s="50">
        <v>157.27000000000001</v>
      </c>
      <c r="D592" s="66">
        <v>45471</v>
      </c>
      <c r="E592" s="61" t="s">
        <v>12979</v>
      </c>
      <c r="F592" s="61"/>
      <c r="G592" s="61" t="str">
        <f>VLOOKUP(Corrections[[#This Row],[Employee]],'[1]Management Hierarchy Report'!$A$2:$C$3607, 3, 0)</f>
        <v>Kyle Rovansek</v>
      </c>
      <c r="H592" s="48" t="s">
        <v>77</v>
      </c>
      <c r="I592" s="61" t="s">
        <v>70</v>
      </c>
      <c r="J592" s="61" t="str">
        <f>VLOOKUP(Corrections[[#This Row],[Employee]],[1]!Expense_Data[#Data],14,0)</f>
        <v>SL95@tidalwaveautospa.com</v>
      </c>
      <c r="K592" s="68">
        <v>45292</v>
      </c>
      <c r="L592" s="65"/>
      <c r="M592" s="65"/>
      <c r="N592" s="65"/>
      <c r="O592" s="65"/>
    </row>
    <row r="593" spans="1:15" hidden="1" x14ac:dyDescent="0.25">
      <c r="A593" s="61" t="s">
        <v>8703</v>
      </c>
      <c r="B593" s="61" t="s">
        <v>13116</v>
      </c>
      <c r="C593" s="50">
        <v>160.47999999999999</v>
      </c>
      <c r="D593" s="66">
        <v>45481</v>
      </c>
      <c r="E593" s="61" t="s">
        <v>146</v>
      </c>
      <c r="F593" s="61"/>
      <c r="G593" s="61" t="str">
        <f>VLOOKUP(Corrections[[#This Row],[Employee]],'[1]Management Hierarchy Report'!$A$2:$C$3607, 3, 0)</f>
        <v>Kyle Rovansek</v>
      </c>
      <c r="H593" s="48" t="s">
        <v>77</v>
      </c>
      <c r="I593" s="61" t="s">
        <v>70</v>
      </c>
      <c r="J593" s="61" t="str">
        <f>VLOOKUP(Corrections[[#This Row],[Employee]],[1]!Expense_Data[#Data],14,0)</f>
        <v>SL95@tidalwaveautospa.com</v>
      </c>
      <c r="K593" s="68">
        <v>45292</v>
      </c>
      <c r="L593" s="65"/>
      <c r="M593" s="65"/>
      <c r="N593" s="65"/>
      <c r="O593" s="65"/>
    </row>
    <row r="594" spans="1:15" hidden="1" x14ac:dyDescent="0.25">
      <c r="A594" s="61" t="s">
        <v>8703</v>
      </c>
      <c r="B594" s="61" t="s">
        <v>13116</v>
      </c>
      <c r="C594" s="50">
        <v>38.65</v>
      </c>
      <c r="D594" s="66">
        <v>45482</v>
      </c>
      <c r="E594" s="61" t="s">
        <v>12979</v>
      </c>
      <c r="F594" s="61"/>
      <c r="G594" s="61" t="str">
        <f>VLOOKUP(Corrections[[#This Row],[Employee]],'[1]Management Hierarchy Report'!$A$2:$C$3607, 3, 0)</f>
        <v>Kyle Rovansek</v>
      </c>
      <c r="H594" s="48" t="s">
        <v>77</v>
      </c>
      <c r="I594" s="61" t="s">
        <v>70</v>
      </c>
      <c r="J594" s="61" t="str">
        <f>VLOOKUP(Corrections[[#This Row],[Employee]],[1]!Expense_Data[#Data],14,0)</f>
        <v>SL95@tidalwaveautospa.com</v>
      </c>
      <c r="K594" s="68">
        <v>45292</v>
      </c>
      <c r="L594" s="65"/>
      <c r="M594" s="65"/>
      <c r="N594" s="65"/>
      <c r="O594" s="65"/>
    </row>
    <row r="595" spans="1:15" hidden="1" x14ac:dyDescent="0.25">
      <c r="A595" s="61" t="s">
        <v>8703</v>
      </c>
      <c r="B595" s="61" t="s">
        <v>13116</v>
      </c>
      <c r="C595" s="50">
        <v>36.549999999999997</v>
      </c>
      <c r="D595" s="66">
        <v>45490</v>
      </c>
      <c r="E595" s="61" t="s">
        <v>12978</v>
      </c>
      <c r="F595" s="61"/>
      <c r="G595" s="61" t="str">
        <f>VLOOKUP(Corrections[[#This Row],[Employee]],'[1]Management Hierarchy Report'!$A$2:$C$3607, 3, 0)</f>
        <v>Kyle Rovansek</v>
      </c>
      <c r="H595" s="48" t="s">
        <v>77</v>
      </c>
      <c r="I595" s="61" t="s">
        <v>70</v>
      </c>
      <c r="J595" s="61" t="str">
        <f>VLOOKUP(Corrections[[#This Row],[Employee]],[1]!Expense_Data[#Data],14,0)</f>
        <v>SL95@tidalwaveautospa.com</v>
      </c>
      <c r="K595" s="68">
        <v>45292</v>
      </c>
      <c r="L595" s="65"/>
      <c r="M595" s="65"/>
      <c r="N595" s="65"/>
      <c r="O595" s="65"/>
    </row>
    <row r="596" spans="1:15" hidden="1" x14ac:dyDescent="0.25">
      <c r="A596" s="61" t="s">
        <v>767</v>
      </c>
      <c r="B596" s="61" t="s">
        <v>768</v>
      </c>
      <c r="C596" s="50">
        <v>121.71</v>
      </c>
      <c r="D596" s="66">
        <v>45456</v>
      </c>
      <c r="E596" s="61" t="s">
        <v>71</v>
      </c>
      <c r="F596" s="61"/>
      <c r="G596" s="61" t="str">
        <f>VLOOKUP(Corrections[[#This Row],[Employee]],'[1]Management Hierarchy Report'!$A$2:$C$3607, 3, 0)</f>
        <v>Ricky Doyle</v>
      </c>
      <c r="H596" s="61" t="e">
        <f>IF(#REF!&gt;=0.2,"Sent Back", "Removed")</f>
        <v>#REF!</v>
      </c>
      <c r="I596" s="61" t="s">
        <v>70</v>
      </c>
      <c r="J596" s="67" t="str">
        <f>VLOOKUP(Corrections[[#This Row],[Employee]],[1]!Expense_Data[#Data],14,0)</f>
        <v>SL79@tidalwaveautospa.com</v>
      </c>
      <c r="K596" s="68">
        <v>45292</v>
      </c>
      <c r="L596" s="65"/>
      <c r="M596" s="65"/>
      <c r="N596" s="65"/>
      <c r="O596" s="65"/>
    </row>
    <row r="597" spans="1:15" hidden="1" x14ac:dyDescent="0.25">
      <c r="A597" s="61" t="s">
        <v>597</v>
      </c>
      <c r="B597" s="61" t="s">
        <v>598</v>
      </c>
      <c r="C597" s="50">
        <v>151.57</v>
      </c>
      <c r="D597" s="66">
        <v>45380</v>
      </c>
      <c r="E597" s="61" t="s">
        <v>71</v>
      </c>
      <c r="F597" s="61"/>
      <c r="G597" s="61" t="str">
        <f>VLOOKUP(Corrections[[#This Row],[Employee]],'[1]Management Hierarchy Report'!$A$2:$C$3607, 3, 0)</f>
        <v>Joe Chavez</v>
      </c>
      <c r="H597" s="61" t="e">
        <f>IF(#REF!&gt;=20,"Sent Back", "Removed")</f>
        <v>#REF!</v>
      </c>
      <c r="I597" s="61" t="s">
        <v>70</v>
      </c>
      <c r="J597" s="67" t="str">
        <f>VLOOKUP(Corrections[[#This Row],[Employee]],[1]!Expense_Data[#Data],14,0)</f>
        <v>SL264@tidalwaveautospa.com</v>
      </c>
      <c r="K597" s="68">
        <v>45292</v>
      </c>
      <c r="L597" s="65"/>
      <c r="M597" s="65"/>
      <c r="N597" s="65"/>
      <c r="O597" s="65"/>
    </row>
    <row r="598" spans="1:15" hidden="1" x14ac:dyDescent="0.25">
      <c r="A598" s="61" t="s">
        <v>595</v>
      </c>
      <c r="B598" s="61" t="s">
        <v>596</v>
      </c>
      <c r="C598" s="50">
        <v>170.2</v>
      </c>
      <c r="D598" s="66">
        <v>45309</v>
      </c>
      <c r="E598" s="61" t="s">
        <v>176</v>
      </c>
      <c r="F598" s="61"/>
      <c r="G598" s="61" t="str">
        <f>VLOOKUP(Corrections[[#This Row],[Employee]],'[1]Management Hierarchy Report'!$A$2:$C$3607, 3, 0)</f>
        <v>Wesley Kurtz</v>
      </c>
      <c r="H598" s="61" t="s">
        <v>77</v>
      </c>
      <c r="I598" s="61" t="s">
        <v>70</v>
      </c>
      <c r="J598" s="67" t="str">
        <f>VLOOKUP(Corrections[[#This Row],[Employee]],[1]!Expense_Data[#Data],14,0)</f>
        <v>SL29@tidalwaveautospa.com</v>
      </c>
      <c r="K598" s="68">
        <v>45292</v>
      </c>
      <c r="L598" s="65"/>
      <c r="M598" s="65"/>
      <c r="N598" s="65"/>
      <c r="O598" s="65"/>
    </row>
    <row r="599" spans="1:15" hidden="1" x14ac:dyDescent="0.25">
      <c r="A599" s="61" t="s">
        <v>595</v>
      </c>
      <c r="B599" s="61" t="s">
        <v>596</v>
      </c>
      <c r="C599" s="69">
        <v>125.46</v>
      </c>
      <c r="D599" s="66">
        <v>45312</v>
      </c>
      <c r="E599" s="61" t="s">
        <v>176</v>
      </c>
      <c r="F599" s="61"/>
      <c r="G599" s="61" t="str">
        <f>VLOOKUP(Corrections[[#This Row],[Employee]],'[1]Management Hierarchy Report'!$A$2:$C$3607, 3, 0)</f>
        <v>Wesley Kurtz</v>
      </c>
      <c r="H599" s="61" t="s">
        <v>77</v>
      </c>
      <c r="I599" s="61" t="s">
        <v>70</v>
      </c>
      <c r="J599" s="67" t="str">
        <f>VLOOKUP(Corrections[[#This Row],[Employee]],[1]!Expense_Data[#Data],14,0)</f>
        <v>SL29@tidalwaveautospa.com</v>
      </c>
      <c r="K599" s="68">
        <v>45292</v>
      </c>
      <c r="L599" s="65"/>
      <c r="M599" s="65"/>
      <c r="N599" s="65"/>
      <c r="O599" s="65"/>
    </row>
    <row r="600" spans="1:15" hidden="1" x14ac:dyDescent="0.25">
      <c r="A600" s="70" t="s">
        <v>595</v>
      </c>
      <c r="B600" s="70" t="s">
        <v>13818</v>
      </c>
      <c r="C600" s="50">
        <v>19.25</v>
      </c>
      <c r="D600" s="71">
        <v>45447</v>
      </c>
      <c r="E600" s="61" t="s">
        <v>13030</v>
      </c>
      <c r="F600" s="61"/>
      <c r="G600" s="61" t="str">
        <f>VLOOKUP(Corrections[[#This Row],[Employee]],'[1]Management Hierarchy Report'!$A$2:$C$3607, 3, 0)</f>
        <v>Wesley Kurtz</v>
      </c>
      <c r="H600" s="48" t="s">
        <v>77</v>
      </c>
      <c r="I600" s="61" t="s">
        <v>70</v>
      </c>
      <c r="J600" s="61" t="str">
        <f>VLOOKUP(Corrections[[#This Row],[Employee]],[1]!Expense_Data[#Data],14,0)</f>
        <v>SL29@tidalwaveautospa.com</v>
      </c>
      <c r="K600" s="68">
        <v>45292</v>
      </c>
      <c r="L600" s="65"/>
      <c r="M600" s="65"/>
      <c r="N600" s="65"/>
      <c r="O600" s="65"/>
    </row>
    <row r="601" spans="1:15" hidden="1" x14ac:dyDescent="0.25">
      <c r="A601" s="70" t="s">
        <v>595</v>
      </c>
      <c r="B601" s="70" t="s">
        <v>13818</v>
      </c>
      <c r="C601" s="50">
        <v>275</v>
      </c>
      <c r="D601" s="71">
        <v>45448</v>
      </c>
      <c r="E601" s="61" t="s">
        <v>521</v>
      </c>
      <c r="F601" s="61"/>
      <c r="G601" s="61" t="str">
        <f>VLOOKUP(Corrections[[#This Row],[Employee]],'[1]Management Hierarchy Report'!$A$2:$C$3607, 3, 0)</f>
        <v>Wesley Kurtz</v>
      </c>
      <c r="H601" s="48" t="s">
        <v>77</v>
      </c>
      <c r="I601" s="61" t="s">
        <v>70</v>
      </c>
      <c r="J601" s="61" t="str">
        <f>VLOOKUP(Corrections[[#This Row],[Employee]],[1]!Expense_Data[#Data],14,0)</f>
        <v>SL29@tidalwaveautospa.com</v>
      </c>
      <c r="K601" s="68">
        <v>45292</v>
      </c>
      <c r="L601" s="65"/>
      <c r="M601" s="65"/>
      <c r="N601" s="65"/>
      <c r="O601" s="65"/>
    </row>
    <row r="602" spans="1:15" hidden="1" x14ac:dyDescent="0.25">
      <c r="A602" s="70" t="s">
        <v>595</v>
      </c>
      <c r="B602" s="70" t="s">
        <v>13818</v>
      </c>
      <c r="C602" s="50">
        <v>7.34</v>
      </c>
      <c r="D602" s="71">
        <v>45456</v>
      </c>
      <c r="E602" s="61" t="s">
        <v>521</v>
      </c>
      <c r="F602" s="61"/>
      <c r="G602" s="61" t="str">
        <f>VLOOKUP(Corrections[[#This Row],[Employee]],'[1]Management Hierarchy Report'!$A$2:$C$3607, 3, 0)</f>
        <v>Wesley Kurtz</v>
      </c>
      <c r="H602" s="48" t="s">
        <v>77</v>
      </c>
      <c r="I602" s="61" t="s">
        <v>70</v>
      </c>
      <c r="J602" s="61" t="str">
        <f>VLOOKUP(Corrections[[#This Row],[Employee]],[1]!Expense_Data[#Data],14,0)</f>
        <v>SL29@tidalwaveautospa.com</v>
      </c>
      <c r="K602" s="68">
        <v>45292</v>
      </c>
      <c r="L602" s="65"/>
      <c r="M602" s="65"/>
      <c r="N602" s="65"/>
      <c r="O602" s="65"/>
    </row>
    <row r="603" spans="1:15" hidden="1" x14ac:dyDescent="0.25">
      <c r="A603" s="70" t="s">
        <v>595</v>
      </c>
      <c r="B603" s="70" t="s">
        <v>13818</v>
      </c>
      <c r="C603" s="50">
        <v>38.42</v>
      </c>
      <c r="D603" s="71">
        <v>45457</v>
      </c>
      <c r="E603" s="61" t="s">
        <v>13030</v>
      </c>
      <c r="F603" s="61"/>
      <c r="G603" s="61" t="str">
        <f>VLOOKUP(Corrections[[#This Row],[Employee]],'[1]Management Hierarchy Report'!$A$2:$C$3607, 3, 0)</f>
        <v>Wesley Kurtz</v>
      </c>
      <c r="H603" s="48" t="s">
        <v>77</v>
      </c>
      <c r="I603" s="61" t="s">
        <v>70</v>
      </c>
      <c r="J603" s="61" t="str">
        <f>VLOOKUP(Corrections[[#This Row],[Employee]],[1]!Expense_Data[#Data],14,0)</f>
        <v>SL29@tidalwaveautospa.com</v>
      </c>
      <c r="K603" s="68">
        <v>45292</v>
      </c>
      <c r="L603" s="65"/>
      <c r="M603" s="65"/>
      <c r="N603" s="65"/>
      <c r="O603" s="65"/>
    </row>
    <row r="604" spans="1:15" hidden="1" x14ac:dyDescent="0.25">
      <c r="A604" s="70" t="s">
        <v>595</v>
      </c>
      <c r="B604" s="70" t="s">
        <v>13818</v>
      </c>
      <c r="C604" s="50">
        <v>68.83</v>
      </c>
      <c r="D604" s="71">
        <v>45465</v>
      </c>
      <c r="E604" s="61" t="s">
        <v>13030</v>
      </c>
      <c r="F604" s="61"/>
      <c r="G604" s="61" t="str">
        <f>VLOOKUP(Corrections[[#This Row],[Employee]],'[1]Management Hierarchy Report'!$A$2:$C$3607, 3, 0)</f>
        <v>Wesley Kurtz</v>
      </c>
      <c r="H604" s="48" t="s">
        <v>77</v>
      </c>
      <c r="I604" s="61" t="s">
        <v>70</v>
      </c>
      <c r="J604" s="61" t="str">
        <f>VLOOKUP(Corrections[[#This Row],[Employee]],[1]!Expense_Data[#Data],14,0)</f>
        <v>SL29@tidalwaveautospa.com</v>
      </c>
      <c r="K604" s="68">
        <v>45292</v>
      </c>
      <c r="L604" s="65"/>
      <c r="M604" s="65"/>
      <c r="N604" s="65"/>
      <c r="O604" s="65"/>
    </row>
    <row r="605" spans="1:15" hidden="1" x14ac:dyDescent="0.25">
      <c r="A605" s="70" t="s">
        <v>595</v>
      </c>
      <c r="B605" s="70" t="s">
        <v>13818</v>
      </c>
      <c r="C605" s="50">
        <v>57.63</v>
      </c>
      <c r="D605" s="71">
        <v>45479</v>
      </c>
      <c r="E605" s="61" t="s">
        <v>13030</v>
      </c>
      <c r="F605" s="61"/>
      <c r="G605" s="61" t="str">
        <f>VLOOKUP(Corrections[[#This Row],[Employee]],'[1]Management Hierarchy Report'!$A$2:$C$3607, 3, 0)</f>
        <v>Wesley Kurtz</v>
      </c>
      <c r="H605" s="48" t="s">
        <v>77</v>
      </c>
      <c r="I605" s="61" t="s">
        <v>70</v>
      </c>
      <c r="J605" s="61" t="str">
        <f>VLOOKUP(Corrections[[#This Row],[Employee]],[1]!Expense_Data[#Data],14,0)</f>
        <v>SL29@tidalwaveautospa.com</v>
      </c>
      <c r="K605" s="68">
        <v>45292</v>
      </c>
      <c r="L605" s="65"/>
      <c r="M605" s="65"/>
      <c r="N605" s="65"/>
      <c r="O605" s="65"/>
    </row>
    <row r="606" spans="1:15" hidden="1" x14ac:dyDescent="0.25">
      <c r="A606" s="70" t="s">
        <v>595</v>
      </c>
      <c r="B606" s="70" t="s">
        <v>13818</v>
      </c>
      <c r="C606" s="50">
        <v>115.15</v>
      </c>
      <c r="D606" s="71">
        <v>45490</v>
      </c>
      <c r="E606" s="61" t="s">
        <v>13030</v>
      </c>
      <c r="F606" s="61"/>
      <c r="G606" s="61" t="str">
        <f>VLOOKUP(Corrections[[#This Row],[Employee]],'[1]Management Hierarchy Report'!$A$2:$C$3607, 3, 0)</f>
        <v>Wesley Kurtz</v>
      </c>
      <c r="H606" s="48" t="s">
        <v>77</v>
      </c>
      <c r="I606" s="61" t="s">
        <v>70</v>
      </c>
      <c r="J606" s="61" t="str">
        <f>VLOOKUP(Corrections[[#This Row],[Employee]],[1]!Expense_Data[#Data],14,0)</f>
        <v>SL29@tidalwaveautospa.com</v>
      </c>
      <c r="K606" s="68">
        <v>45292</v>
      </c>
      <c r="L606" s="65"/>
      <c r="M606" s="65"/>
      <c r="N606" s="65"/>
      <c r="O606" s="65"/>
    </row>
    <row r="607" spans="1:15" hidden="1" x14ac:dyDescent="0.25">
      <c r="A607" s="61" t="s">
        <v>1429</v>
      </c>
      <c r="B607" s="61" t="s">
        <v>11586</v>
      </c>
      <c r="C607" s="50">
        <v>331.1</v>
      </c>
      <c r="D607" s="66">
        <v>45461</v>
      </c>
      <c r="E607" s="61" t="s">
        <v>71</v>
      </c>
      <c r="F607" s="61"/>
      <c r="G607" s="61" t="str">
        <f>VLOOKUP(Corrections[[#This Row],[Employee]],'[1]Management Hierarchy Report'!$A$2:$C$3607, 3, 0)</f>
        <v>Ricky Doyle</v>
      </c>
      <c r="H607" s="61" t="s">
        <v>77</v>
      </c>
      <c r="I607" s="61" t="s">
        <v>70</v>
      </c>
      <c r="J607" s="61" t="str">
        <f>VLOOKUP(Corrections[[#This Row],[Employee]],[1]!Expense_Data[#Data],14,0)</f>
        <v>SL117@tidalwaveautospa.com</v>
      </c>
      <c r="K607" s="68">
        <v>45292</v>
      </c>
      <c r="L607" s="65"/>
      <c r="M607" s="65"/>
      <c r="N607" s="65"/>
      <c r="O607" s="65"/>
    </row>
    <row r="608" spans="1:15" hidden="1" x14ac:dyDescent="0.25">
      <c r="A608" s="61" t="s">
        <v>1429</v>
      </c>
      <c r="B608" s="61" t="s">
        <v>12988</v>
      </c>
      <c r="C608" s="50">
        <v>140.36000000000001</v>
      </c>
      <c r="D608" s="66">
        <v>45478</v>
      </c>
      <c r="E608" s="61" t="s">
        <v>13030</v>
      </c>
      <c r="F608" s="61"/>
      <c r="G608" s="61" t="str">
        <f>VLOOKUP(Corrections[[#This Row],[Employee]],'[1]Management Hierarchy Report'!$A$2:$C$3607, 3, 0)</f>
        <v>Ricky Doyle</v>
      </c>
      <c r="H608" s="61" t="s">
        <v>77</v>
      </c>
      <c r="I608" s="61" t="s">
        <v>70</v>
      </c>
      <c r="J608" s="61" t="str">
        <f>VLOOKUP(Corrections[[#This Row],[Employee]],[1]!Expense_Data[#Data],14,0)</f>
        <v>SL117@tidalwaveautospa.com</v>
      </c>
      <c r="K608" s="68">
        <v>45292</v>
      </c>
      <c r="L608" s="65"/>
      <c r="M608" s="65"/>
      <c r="N608" s="65"/>
      <c r="O608" s="65"/>
    </row>
    <row r="609" spans="1:15" hidden="1" x14ac:dyDescent="0.25">
      <c r="A609" s="61" t="s">
        <v>1429</v>
      </c>
      <c r="B609" s="61" t="s">
        <v>13156</v>
      </c>
      <c r="C609" s="50">
        <v>141.53</v>
      </c>
      <c r="D609" s="66">
        <v>45483</v>
      </c>
      <c r="E609" s="61" t="s">
        <v>13030</v>
      </c>
      <c r="F609" s="61"/>
      <c r="G609" s="61" t="str">
        <f>VLOOKUP(Corrections[[#This Row],[Employee]],'[1]Management Hierarchy Report'!$A$2:$C$3607, 3, 0)</f>
        <v>Ricky Doyle</v>
      </c>
      <c r="H609" s="48" t="s">
        <v>77</v>
      </c>
      <c r="I609" s="61" t="s">
        <v>70</v>
      </c>
      <c r="J609" s="61" t="str">
        <f>VLOOKUP(Corrections[[#This Row],[Employee]],[1]!Expense_Data[#Data],14,0)</f>
        <v>SL117@tidalwaveautospa.com</v>
      </c>
      <c r="K609" s="68">
        <v>45292</v>
      </c>
      <c r="L609" s="65"/>
      <c r="M609" s="65"/>
      <c r="N609" s="65"/>
      <c r="O609" s="65"/>
    </row>
    <row r="610" spans="1:15" hidden="1" x14ac:dyDescent="0.25">
      <c r="A610" s="61" t="s">
        <v>1429</v>
      </c>
      <c r="B610" s="61" t="s">
        <v>13156</v>
      </c>
      <c r="C610" s="50">
        <v>19.72</v>
      </c>
      <c r="D610" s="66">
        <v>45486</v>
      </c>
      <c r="E610" s="61" t="s">
        <v>13030</v>
      </c>
      <c r="F610" s="61"/>
      <c r="G610" s="61" t="str">
        <f>VLOOKUP(Corrections[[#This Row],[Employee]],'[1]Management Hierarchy Report'!$A$2:$C$3607, 3, 0)</f>
        <v>Ricky Doyle</v>
      </c>
      <c r="H610" s="48" t="s">
        <v>77</v>
      </c>
      <c r="I610" s="61" t="s">
        <v>70</v>
      </c>
      <c r="J610" s="61" t="str">
        <f>VLOOKUP(Corrections[[#This Row],[Employee]],[1]!Expense_Data[#Data],14,0)</f>
        <v>SL117@tidalwaveautospa.com</v>
      </c>
      <c r="K610" s="68">
        <v>45292</v>
      </c>
      <c r="L610" s="65"/>
      <c r="M610" s="65"/>
      <c r="N610" s="65"/>
      <c r="O610" s="65"/>
    </row>
    <row r="611" spans="1:15" hidden="1" x14ac:dyDescent="0.25">
      <c r="A611" s="61" t="s">
        <v>770</v>
      </c>
      <c r="B611" s="61" t="s">
        <v>771</v>
      </c>
      <c r="C611" s="50">
        <v>124.2</v>
      </c>
      <c r="D611" s="66">
        <v>45406</v>
      </c>
      <c r="E611" s="61" t="s">
        <v>71</v>
      </c>
      <c r="F611" s="61"/>
      <c r="G611" s="61" t="str">
        <f>VLOOKUP(Corrections[[#This Row],[Employee]],'[1]Management Hierarchy Report'!$A$2:$C$3607, 3, 0)</f>
        <v>David Foster</v>
      </c>
      <c r="H611" s="61" t="e">
        <f>IF(#REF!&gt;=0.2,"Sent Back", "Removed")</f>
        <v>#REF!</v>
      </c>
      <c r="I611" s="61" t="s">
        <v>70</v>
      </c>
      <c r="J611" s="67" t="str">
        <f>VLOOKUP(Corrections[[#This Row],[Employee]],[1]!Expense_Data[#Data],14,0)</f>
        <v>SL250@tidalwaveautospa.com</v>
      </c>
      <c r="K611" s="68">
        <v>45292</v>
      </c>
      <c r="L611" s="65"/>
      <c r="M611" s="65"/>
      <c r="N611" s="65"/>
      <c r="O611" s="65"/>
    </row>
    <row r="612" spans="1:15" hidden="1" x14ac:dyDescent="0.25">
      <c r="A612" s="61" t="s">
        <v>770</v>
      </c>
      <c r="B612" s="61" t="s">
        <v>13151</v>
      </c>
      <c r="C612" s="50">
        <v>124.2</v>
      </c>
      <c r="D612" s="66">
        <v>45406</v>
      </c>
      <c r="E612" s="61" t="s">
        <v>12978</v>
      </c>
      <c r="F612" s="61"/>
      <c r="G612" s="61" t="str">
        <f>VLOOKUP(Corrections[[#This Row],[Employee]],'[1]Management Hierarchy Report'!$A$2:$C$3607, 3, 0)</f>
        <v>David Foster</v>
      </c>
      <c r="H612" s="48" t="s">
        <v>77</v>
      </c>
      <c r="I612" s="61" t="s">
        <v>70</v>
      </c>
      <c r="J612" s="61" t="str">
        <f>VLOOKUP(Corrections[[#This Row],[Employee]],[1]!Expense_Data[#Data],14,0)</f>
        <v>SL250@tidalwaveautospa.com</v>
      </c>
      <c r="K612" s="68">
        <v>45292</v>
      </c>
      <c r="L612" s="65"/>
      <c r="M612" s="65"/>
      <c r="N612" s="65"/>
      <c r="O612" s="65"/>
    </row>
    <row r="613" spans="1:15" hidden="1" x14ac:dyDescent="0.25">
      <c r="A613" s="61" t="s">
        <v>770</v>
      </c>
      <c r="B613" s="61" t="s">
        <v>13151</v>
      </c>
      <c r="C613" s="50">
        <v>351.51</v>
      </c>
      <c r="D613" s="66">
        <v>45484</v>
      </c>
      <c r="E613" s="61" t="s">
        <v>71</v>
      </c>
      <c r="F613" s="61"/>
      <c r="G613" s="61" t="str">
        <f>VLOOKUP(Corrections[[#This Row],[Employee]],'[1]Management Hierarchy Report'!$A$2:$C$3607, 3, 0)</f>
        <v>David Foster</v>
      </c>
      <c r="H613" s="48" t="s">
        <v>77</v>
      </c>
      <c r="I613" s="61" t="s">
        <v>70</v>
      </c>
      <c r="J613" s="61" t="str">
        <f>VLOOKUP(Corrections[[#This Row],[Employee]],[1]!Expense_Data[#Data],14,0)</f>
        <v>SL250@tidalwaveautospa.com</v>
      </c>
      <c r="K613" s="68">
        <v>45292</v>
      </c>
      <c r="L613" s="65"/>
      <c r="M613" s="65"/>
      <c r="N613" s="65"/>
      <c r="O613" s="65"/>
    </row>
    <row r="614" spans="1:15" hidden="1" x14ac:dyDescent="0.25">
      <c r="A614" s="61" t="s">
        <v>260</v>
      </c>
      <c r="B614" s="61" t="s">
        <v>261</v>
      </c>
      <c r="C614" s="50">
        <v>1710.99</v>
      </c>
      <c r="D614" s="66">
        <v>45163</v>
      </c>
      <c r="E614" s="61" t="s">
        <v>71</v>
      </c>
      <c r="F614" s="61"/>
      <c r="G614" s="61" t="e">
        <f>VLOOKUP(Corrections[[#This Row],[Employee]],'[1]Management Hierarchy Report'!$A$2:$C$3607, 3, 0)</f>
        <v>#N/A</v>
      </c>
      <c r="H614" s="61" t="s">
        <v>255</v>
      </c>
      <c r="I614" s="61" t="s">
        <v>70</v>
      </c>
      <c r="J614" s="67" t="e">
        <f>VLOOKUP(Corrections[[#This Row],[Employee]],[1]!Expense_Data[#Data],14,0)</f>
        <v>#N/A</v>
      </c>
      <c r="K614" s="68">
        <v>45292</v>
      </c>
      <c r="L614" s="65"/>
      <c r="M614" s="65"/>
      <c r="N614" s="65"/>
      <c r="O614" s="65"/>
    </row>
    <row r="615" spans="1:15" hidden="1" x14ac:dyDescent="0.25">
      <c r="A615" s="61" t="s">
        <v>501</v>
      </c>
      <c r="B615" s="61" t="s">
        <v>503</v>
      </c>
      <c r="C615" s="50">
        <v>26.01</v>
      </c>
      <c r="D615" s="66">
        <v>45318</v>
      </c>
      <c r="E615" s="61" t="s">
        <v>268</v>
      </c>
      <c r="F615" s="61"/>
      <c r="G615" s="61" t="str">
        <f>VLOOKUP(Corrections[[#This Row],[Employee]],'[1]Management Hierarchy Report'!$A$2:$C$3607, 3, 0)</f>
        <v>Jeff Mathis</v>
      </c>
      <c r="H615" s="61" t="s">
        <v>69</v>
      </c>
      <c r="I615" s="61" t="s">
        <v>70</v>
      </c>
      <c r="J615" s="67" t="str">
        <f>VLOOKUP(Corrections[[#This Row],[Employee]],[1]!Expense_Data[#Data],14,0)</f>
        <v>SL119@tidalwaveautospa.com</v>
      </c>
      <c r="K615" s="68">
        <v>45292</v>
      </c>
      <c r="L615" s="65"/>
      <c r="M615" s="65"/>
      <c r="N615" s="65"/>
      <c r="O615" s="65"/>
    </row>
    <row r="616" spans="1:15" hidden="1" x14ac:dyDescent="0.25">
      <c r="A616" s="61" t="s">
        <v>501</v>
      </c>
      <c r="B616" s="61" t="s">
        <v>503</v>
      </c>
      <c r="C616" s="69">
        <v>30</v>
      </c>
      <c r="D616" s="73">
        <v>45318</v>
      </c>
      <c r="E616" s="74" t="s">
        <v>268</v>
      </c>
      <c r="F616" s="61"/>
      <c r="G616" s="61" t="str">
        <f>VLOOKUP(Corrections[[#This Row],[Employee]],'[1]Management Hierarchy Report'!$A$2:$C$3607, 3, 0)</f>
        <v>Jeff Mathis</v>
      </c>
      <c r="H616" s="61" t="s">
        <v>69</v>
      </c>
      <c r="I616" s="61" t="s">
        <v>70</v>
      </c>
      <c r="J616" s="67" t="str">
        <f>VLOOKUP(Corrections[[#This Row],[Employee]],[1]!Expense_Data[#Data],14,0)</f>
        <v>SL119@tidalwaveautospa.com</v>
      </c>
      <c r="K616" s="68">
        <v>45292</v>
      </c>
      <c r="L616" s="65"/>
      <c r="M616" s="65"/>
      <c r="N616" s="65"/>
      <c r="O616" s="65"/>
    </row>
    <row r="617" spans="1:15" hidden="1" x14ac:dyDescent="0.25">
      <c r="A617" s="61" t="s">
        <v>501</v>
      </c>
      <c r="B617" s="61" t="s">
        <v>503</v>
      </c>
      <c r="C617" s="69">
        <v>30.01</v>
      </c>
      <c r="D617" s="73">
        <v>45318</v>
      </c>
      <c r="E617" s="74" t="s">
        <v>268</v>
      </c>
      <c r="F617" s="61"/>
      <c r="G617" s="61" t="str">
        <f>VLOOKUP(Corrections[[#This Row],[Employee]],'[1]Management Hierarchy Report'!$A$2:$C$3607, 3, 0)</f>
        <v>Jeff Mathis</v>
      </c>
      <c r="H617" s="61" t="s">
        <v>69</v>
      </c>
      <c r="I617" s="61" t="s">
        <v>70</v>
      </c>
      <c r="J617" s="67" t="str">
        <f>VLOOKUP(Corrections[[#This Row],[Employee]],[1]!Expense_Data[#Data],14,0)</f>
        <v>SL119@tidalwaveautospa.com</v>
      </c>
      <c r="K617" s="68">
        <v>45292</v>
      </c>
      <c r="L617" s="65"/>
      <c r="M617" s="65"/>
      <c r="N617" s="65"/>
      <c r="O617" s="65"/>
    </row>
    <row r="618" spans="1:15" hidden="1" x14ac:dyDescent="0.25">
      <c r="A618" s="61" t="s">
        <v>501</v>
      </c>
      <c r="B618" s="61" t="s">
        <v>503</v>
      </c>
      <c r="C618" s="69">
        <v>15.02</v>
      </c>
      <c r="D618" s="73">
        <v>45318</v>
      </c>
      <c r="E618" s="61" t="s">
        <v>268</v>
      </c>
      <c r="F618" s="61"/>
      <c r="G618" s="61" t="str">
        <f>VLOOKUP(Corrections[[#This Row],[Employee]],'[1]Management Hierarchy Report'!$A$2:$C$3607, 3, 0)</f>
        <v>Jeff Mathis</v>
      </c>
      <c r="H618" s="61" t="s">
        <v>69</v>
      </c>
      <c r="I618" s="61" t="s">
        <v>70</v>
      </c>
      <c r="J618" s="67" t="str">
        <f>VLOOKUP(Corrections[[#This Row],[Employee]],[1]!Expense_Data[#Data],14,0)</f>
        <v>SL119@tidalwaveautospa.com</v>
      </c>
      <c r="K618" s="68">
        <v>45292</v>
      </c>
      <c r="L618" s="65"/>
      <c r="M618" s="65"/>
      <c r="N618" s="65"/>
      <c r="O618" s="65"/>
    </row>
    <row r="619" spans="1:15" hidden="1" x14ac:dyDescent="0.25">
      <c r="A619" s="61" t="s">
        <v>501</v>
      </c>
      <c r="B619" s="61" t="s">
        <v>502</v>
      </c>
      <c r="C619" s="50">
        <v>15.01</v>
      </c>
      <c r="D619" s="66">
        <v>45318</v>
      </c>
      <c r="E619" s="61" t="s">
        <v>268</v>
      </c>
      <c r="F619" s="61"/>
      <c r="G619" s="61" t="str">
        <f>VLOOKUP(Corrections[[#This Row],[Employee]],'[1]Management Hierarchy Report'!$A$2:$C$3607, 3, 0)</f>
        <v>Jeff Mathis</v>
      </c>
      <c r="H619" s="61" t="s">
        <v>69</v>
      </c>
      <c r="I619" s="61" t="s">
        <v>70</v>
      </c>
      <c r="J619" s="67" t="str">
        <f>VLOOKUP(Corrections[[#This Row],[Employee]],[1]!Expense_Data[#Data],14,0)</f>
        <v>SL119@tidalwaveautospa.com</v>
      </c>
      <c r="K619" s="68">
        <v>45292</v>
      </c>
      <c r="L619" s="65"/>
      <c r="M619" s="65"/>
      <c r="N619" s="65"/>
      <c r="O619" s="65"/>
    </row>
    <row r="620" spans="1:15" hidden="1" x14ac:dyDescent="0.25">
      <c r="A620" s="61" t="s">
        <v>501</v>
      </c>
      <c r="B620" s="61" t="s">
        <v>502</v>
      </c>
      <c r="C620" s="69">
        <v>30</v>
      </c>
      <c r="D620" s="66">
        <v>45318</v>
      </c>
      <c r="E620" s="61" t="s">
        <v>268</v>
      </c>
      <c r="F620" s="61"/>
      <c r="G620" s="61" t="str">
        <f>VLOOKUP(Corrections[[#This Row],[Employee]],'[1]Management Hierarchy Report'!$A$2:$C$3607, 3, 0)</f>
        <v>Jeff Mathis</v>
      </c>
      <c r="H620" s="61" t="s">
        <v>69</v>
      </c>
      <c r="I620" s="61" t="s">
        <v>70</v>
      </c>
      <c r="J620" s="67" t="str">
        <f>VLOOKUP(Corrections[[#This Row],[Employee]],[1]!Expense_Data[#Data],14,0)</f>
        <v>SL119@tidalwaveautospa.com</v>
      </c>
      <c r="K620" s="68">
        <v>45292</v>
      </c>
      <c r="L620" s="65"/>
      <c r="M620" s="65"/>
      <c r="N620" s="65"/>
      <c r="O620" s="65"/>
    </row>
    <row r="621" spans="1:15" hidden="1" x14ac:dyDescent="0.25">
      <c r="A621" s="61" t="s">
        <v>501</v>
      </c>
      <c r="B621" s="61" t="s">
        <v>507</v>
      </c>
      <c r="C621" s="50">
        <v>30</v>
      </c>
      <c r="D621" s="66">
        <v>45318</v>
      </c>
      <c r="E621" s="61" t="s">
        <v>268</v>
      </c>
      <c r="F621" s="61"/>
      <c r="G621" s="61" t="str">
        <f>VLOOKUP(Corrections[[#This Row],[Employee]],'[1]Management Hierarchy Report'!$A$2:$C$3607, 3, 0)</f>
        <v>Jeff Mathis</v>
      </c>
      <c r="H621" s="61" t="s">
        <v>69</v>
      </c>
      <c r="I621" s="61" t="s">
        <v>70</v>
      </c>
      <c r="J621" s="67" t="str">
        <f>VLOOKUP(Corrections[[#This Row],[Employee]],[1]!Expense_Data[#Data],14,0)</f>
        <v>SL119@tidalwaveautospa.com</v>
      </c>
      <c r="K621" s="68">
        <v>45292</v>
      </c>
      <c r="L621" s="65"/>
      <c r="M621" s="65"/>
      <c r="N621" s="65"/>
      <c r="O621" s="65"/>
    </row>
    <row r="622" spans="1:15" hidden="1" x14ac:dyDescent="0.25">
      <c r="A622" s="61" t="s">
        <v>501</v>
      </c>
      <c r="B622" s="61" t="s">
        <v>507</v>
      </c>
      <c r="C622" s="69">
        <v>26.01</v>
      </c>
      <c r="D622" s="73">
        <v>45318</v>
      </c>
      <c r="E622" s="74" t="s">
        <v>268</v>
      </c>
      <c r="F622" s="61"/>
      <c r="G622" s="61" t="str">
        <f>VLOOKUP(Corrections[[#This Row],[Employee]],'[1]Management Hierarchy Report'!$A$2:$C$3607, 3, 0)</f>
        <v>Jeff Mathis</v>
      </c>
      <c r="H622" s="61" t="s">
        <v>69</v>
      </c>
      <c r="I622" s="61" t="s">
        <v>70</v>
      </c>
      <c r="J622" s="67" t="str">
        <f>VLOOKUP(Corrections[[#This Row],[Employee]],[1]!Expense_Data[#Data],14,0)</f>
        <v>SL119@tidalwaveautospa.com</v>
      </c>
      <c r="K622" s="68">
        <v>45292</v>
      </c>
      <c r="L622" s="65"/>
      <c r="M622" s="65"/>
      <c r="N622" s="65"/>
      <c r="O622" s="65"/>
    </row>
    <row r="623" spans="1:15" hidden="1" x14ac:dyDescent="0.25">
      <c r="A623" s="61" t="s">
        <v>501</v>
      </c>
      <c r="B623" s="61" t="s">
        <v>507</v>
      </c>
      <c r="C623" s="69">
        <v>15.01</v>
      </c>
      <c r="D623" s="73">
        <v>45318</v>
      </c>
      <c r="E623" s="74" t="s">
        <v>268</v>
      </c>
      <c r="F623" s="61"/>
      <c r="G623" s="61" t="str">
        <f>VLOOKUP(Corrections[[#This Row],[Employee]],'[1]Management Hierarchy Report'!$A$2:$C$3607, 3, 0)</f>
        <v>Jeff Mathis</v>
      </c>
      <c r="H623" s="61" t="s">
        <v>69</v>
      </c>
      <c r="I623" s="61" t="s">
        <v>70</v>
      </c>
      <c r="J623" s="67" t="str">
        <f>VLOOKUP(Corrections[[#This Row],[Employee]],[1]!Expense_Data[#Data],14,0)</f>
        <v>SL119@tidalwaveautospa.com</v>
      </c>
      <c r="K623" s="68">
        <v>45292</v>
      </c>
      <c r="L623" s="65"/>
      <c r="M623" s="65"/>
      <c r="N623" s="65"/>
      <c r="O623" s="65"/>
    </row>
    <row r="624" spans="1:15" hidden="1" x14ac:dyDescent="0.25">
      <c r="A624" s="61" t="s">
        <v>501</v>
      </c>
      <c r="B624" s="61" t="s">
        <v>507</v>
      </c>
      <c r="C624" s="69">
        <v>30.01</v>
      </c>
      <c r="D624" s="73">
        <v>45318</v>
      </c>
      <c r="E624" s="61" t="s">
        <v>268</v>
      </c>
      <c r="F624" s="61"/>
      <c r="G624" s="61" t="str">
        <f>VLOOKUP(Corrections[[#This Row],[Employee]],'[1]Management Hierarchy Report'!$A$2:$C$3607, 3, 0)</f>
        <v>Jeff Mathis</v>
      </c>
      <c r="H624" s="61" t="s">
        <v>69</v>
      </c>
      <c r="I624" s="61" t="s">
        <v>70</v>
      </c>
      <c r="J624" s="67" t="str">
        <f>VLOOKUP(Corrections[[#This Row],[Employee]],[1]!Expense_Data[#Data],14,0)</f>
        <v>SL119@tidalwaveautospa.com</v>
      </c>
      <c r="K624" s="68">
        <v>45292</v>
      </c>
      <c r="L624" s="65"/>
      <c r="M624" s="65"/>
      <c r="N624" s="65"/>
      <c r="O624" s="65"/>
    </row>
    <row r="625" spans="1:15" hidden="1" x14ac:dyDescent="0.25">
      <c r="A625" s="61" t="s">
        <v>501</v>
      </c>
      <c r="B625" s="61" t="s">
        <v>506</v>
      </c>
      <c r="C625" s="50">
        <v>30</v>
      </c>
      <c r="D625" s="66">
        <v>45312</v>
      </c>
      <c r="E625" s="61" t="s">
        <v>268</v>
      </c>
      <c r="F625" s="61"/>
      <c r="G625" s="61" t="str">
        <f>VLOOKUP(Corrections[[#This Row],[Employee]],'[1]Management Hierarchy Report'!$A$2:$C$3607, 3, 0)</f>
        <v>Jeff Mathis</v>
      </c>
      <c r="H625" s="61" t="s">
        <v>69</v>
      </c>
      <c r="I625" s="61" t="s">
        <v>70</v>
      </c>
      <c r="J625" s="67" t="str">
        <f>VLOOKUP(Corrections[[#This Row],[Employee]],[1]!Expense_Data[#Data],14,0)</f>
        <v>SL119@tidalwaveautospa.com</v>
      </c>
      <c r="K625" s="68">
        <v>45292</v>
      </c>
      <c r="L625" s="65"/>
      <c r="M625" s="65"/>
      <c r="N625" s="65"/>
      <c r="O625" s="65"/>
    </row>
    <row r="626" spans="1:15" hidden="1" x14ac:dyDescent="0.25">
      <c r="A626" s="61" t="s">
        <v>501</v>
      </c>
      <c r="B626" s="61" t="s">
        <v>11639</v>
      </c>
      <c r="C626" s="50">
        <v>55.05</v>
      </c>
      <c r="D626" s="66">
        <v>45471</v>
      </c>
      <c r="E626" s="61" t="s">
        <v>13030</v>
      </c>
      <c r="F626" s="61"/>
      <c r="G626" s="61" t="str">
        <f>VLOOKUP(Corrections[[#This Row],[Employee]],'[1]Management Hierarchy Report'!$A$2:$C$3607, 3, 0)</f>
        <v>Jeff Mathis</v>
      </c>
      <c r="H626" s="61" t="s">
        <v>77</v>
      </c>
      <c r="I626" s="61" t="s">
        <v>70</v>
      </c>
      <c r="J626" s="61" t="str">
        <f>VLOOKUP(Corrections[[#This Row],[Employee]],[1]!Expense_Data[#Data],14,0)</f>
        <v>SL119@tidalwaveautospa.com</v>
      </c>
      <c r="K626" s="68">
        <v>45292</v>
      </c>
      <c r="L626" s="65"/>
      <c r="M626" s="65"/>
      <c r="N626" s="65"/>
      <c r="O626" s="65"/>
    </row>
    <row r="627" spans="1:15" hidden="1" x14ac:dyDescent="0.25">
      <c r="A627" s="61" t="s">
        <v>501</v>
      </c>
      <c r="B627" s="61" t="s">
        <v>11639</v>
      </c>
      <c r="C627" s="50">
        <v>197.52</v>
      </c>
      <c r="D627" s="66">
        <v>45474</v>
      </c>
      <c r="E627" s="61" t="s">
        <v>71</v>
      </c>
      <c r="F627" s="61"/>
      <c r="G627" s="61" t="str">
        <f>VLOOKUP(Corrections[[#This Row],[Employee]],'[1]Management Hierarchy Report'!$A$2:$C$3607, 3, 0)</f>
        <v>Jeff Mathis</v>
      </c>
      <c r="H627" s="61" t="s">
        <v>77</v>
      </c>
      <c r="I627" s="61" t="s">
        <v>70</v>
      </c>
      <c r="J627" s="61" t="str">
        <f>VLOOKUP(Corrections[[#This Row],[Employee]],[1]!Expense_Data[#Data],14,0)</f>
        <v>SL119@tidalwaveautospa.com</v>
      </c>
      <c r="K627" s="68">
        <v>45292</v>
      </c>
      <c r="L627" s="65"/>
      <c r="M627" s="65"/>
      <c r="N627" s="65"/>
      <c r="O627" s="65"/>
    </row>
    <row r="628" spans="1:15" hidden="1" x14ac:dyDescent="0.25">
      <c r="A628" s="61" t="s">
        <v>501</v>
      </c>
      <c r="B628" s="61" t="s">
        <v>11639</v>
      </c>
      <c r="C628" s="50">
        <v>33.11</v>
      </c>
      <c r="D628" s="66">
        <v>45481</v>
      </c>
      <c r="E628" s="61" t="s">
        <v>13030</v>
      </c>
      <c r="F628" s="61"/>
      <c r="G628" s="61" t="str">
        <f>VLOOKUP(Corrections[[#This Row],[Employee]],'[1]Management Hierarchy Report'!$A$2:$C$3607, 3, 0)</f>
        <v>Jeff Mathis</v>
      </c>
      <c r="H628" s="61" t="s">
        <v>77</v>
      </c>
      <c r="I628" s="61" t="s">
        <v>70</v>
      </c>
      <c r="J628" s="61" t="str">
        <f>VLOOKUP(Corrections[[#This Row],[Employee]],[1]!Expense_Data[#Data],14,0)</f>
        <v>SL119@tidalwaveautospa.com</v>
      </c>
      <c r="K628" s="68">
        <v>45292</v>
      </c>
      <c r="L628" s="65"/>
      <c r="M628" s="65"/>
      <c r="N628" s="65"/>
      <c r="O628" s="65"/>
    </row>
    <row r="629" spans="1:15" hidden="1" x14ac:dyDescent="0.25">
      <c r="A629" s="61" t="s">
        <v>501</v>
      </c>
      <c r="B629" s="61" t="s">
        <v>13023</v>
      </c>
      <c r="C629" s="50">
        <v>80.77</v>
      </c>
      <c r="D629" s="66">
        <v>45418</v>
      </c>
      <c r="E629" s="61" t="s">
        <v>13030</v>
      </c>
      <c r="F629" s="61"/>
      <c r="G629" s="61" t="str">
        <f>VLOOKUP(Corrections[[#This Row],[Employee]],'[1]Management Hierarchy Report'!$A$2:$C$3607, 3, 0)</f>
        <v>Jeff Mathis</v>
      </c>
      <c r="H629" s="61" t="s">
        <v>77</v>
      </c>
      <c r="I629" s="61" t="s">
        <v>70</v>
      </c>
      <c r="J629" s="61" t="str">
        <f>VLOOKUP(Corrections[[#This Row],[Employee]],[1]!Expense_Data[#Data],14,0)</f>
        <v>SL119@tidalwaveautospa.com</v>
      </c>
      <c r="K629" s="68">
        <v>45292</v>
      </c>
      <c r="L629" s="65"/>
      <c r="M629" s="65"/>
      <c r="N629" s="65"/>
      <c r="O629" s="65"/>
    </row>
    <row r="630" spans="1:15" hidden="1" x14ac:dyDescent="0.25">
      <c r="A630" s="61" t="s">
        <v>501</v>
      </c>
      <c r="B630" s="61" t="s">
        <v>13023</v>
      </c>
      <c r="C630" s="50">
        <v>80.77</v>
      </c>
      <c r="D630" s="66">
        <v>45418</v>
      </c>
      <c r="E630" s="61" t="s">
        <v>13030</v>
      </c>
      <c r="F630" s="61"/>
      <c r="G630" s="61" t="str">
        <f>VLOOKUP(Corrections[[#This Row],[Employee]],'[1]Management Hierarchy Report'!$A$2:$C$3607, 3, 0)</f>
        <v>Jeff Mathis</v>
      </c>
      <c r="H630" s="48" t="s">
        <v>77</v>
      </c>
      <c r="I630" s="61" t="s">
        <v>70</v>
      </c>
      <c r="J630" s="61" t="str">
        <f>VLOOKUP(Corrections[[#This Row],[Employee]],[1]!Expense_Data[#Data],14,0)</f>
        <v>SL119@tidalwaveautospa.com</v>
      </c>
      <c r="K630" s="68">
        <v>45292</v>
      </c>
      <c r="L630" s="65"/>
      <c r="M630" s="65"/>
      <c r="N630" s="65"/>
      <c r="O630" s="65"/>
    </row>
    <row r="631" spans="1:15" hidden="1" x14ac:dyDescent="0.25">
      <c r="A631" s="61" t="s">
        <v>73</v>
      </c>
      <c r="B631" s="61" t="s">
        <v>312</v>
      </c>
      <c r="C631" s="50">
        <v>302.85000000000002</v>
      </c>
      <c r="D631" s="66">
        <v>45162</v>
      </c>
      <c r="E631" s="61" t="s">
        <v>71</v>
      </c>
      <c r="F631" s="61"/>
      <c r="G631" s="61" t="str">
        <f>VLOOKUP(Corrections[[#This Row],[Employee]],'[1]Management Hierarchy Report'!$A$2:$C$3607, 3, 0)</f>
        <v>Bruce Maxwell</v>
      </c>
      <c r="H631" s="61" t="s">
        <v>77</v>
      </c>
      <c r="I631" s="61" t="s">
        <v>70</v>
      </c>
      <c r="J631" s="67" t="str">
        <f>VLOOKUP(Corrections[[#This Row],[Employee]],[1]!Expense_Data[#Data],14,0)</f>
        <v>david.foster@tidalwaveautospa.com</v>
      </c>
      <c r="K631" s="68">
        <v>45292</v>
      </c>
      <c r="L631" s="65"/>
      <c r="M631" s="65"/>
      <c r="N631" s="65"/>
      <c r="O631" s="65"/>
    </row>
    <row r="632" spans="1:15" hidden="1" x14ac:dyDescent="0.25">
      <c r="A632" s="61" t="s">
        <v>73</v>
      </c>
      <c r="B632" s="61" t="s">
        <v>717</v>
      </c>
      <c r="C632" s="50">
        <v>43.85</v>
      </c>
      <c r="D632" s="66">
        <v>45419</v>
      </c>
      <c r="E632" s="61" t="s">
        <v>268</v>
      </c>
      <c r="F632" s="61"/>
      <c r="G632" s="61" t="str">
        <f>VLOOKUP(Corrections[[#This Row],[Employee]],'[1]Management Hierarchy Report'!$A$2:$C$3607, 3, 0)</f>
        <v>Bruce Maxwell</v>
      </c>
      <c r="H632" s="61" t="s">
        <v>69</v>
      </c>
      <c r="I632" s="61" t="s">
        <v>70</v>
      </c>
      <c r="J632" s="67" t="str">
        <f>VLOOKUP(Corrections[[#This Row],[Employee]],[1]!Expense_Data[#Data],14,0)</f>
        <v>david.foster@tidalwaveautospa.com</v>
      </c>
      <c r="K632" s="68">
        <v>45292</v>
      </c>
      <c r="L632" s="65"/>
      <c r="M632" s="65"/>
      <c r="N632" s="65"/>
      <c r="O632" s="65"/>
    </row>
    <row r="633" spans="1:15" hidden="1" x14ac:dyDescent="0.25">
      <c r="A633" s="61" t="s">
        <v>73</v>
      </c>
      <c r="B633" s="61" t="s">
        <v>13128</v>
      </c>
      <c r="C633" s="50">
        <v>1713.15</v>
      </c>
      <c r="D633" s="66">
        <v>45463</v>
      </c>
      <c r="E633" s="61" t="s">
        <v>705</v>
      </c>
      <c r="F633" s="61"/>
      <c r="G633" s="61" t="str">
        <f>VLOOKUP(Corrections[[#This Row],[Employee]],'[1]Management Hierarchy Report'!$A$2:$C$3607, 3, 0)</f>
        <v>Bruce Maxwell</v>
      </c>
      <c r="H633" s="48" t="s">
        <v>77</v>
      </c>
      <c r="I633" s="61" t="s">
        <v>70</v>
      </c>
      <c r="J633" s="61" t="str">
        <f>VLOOKUP(Corrections[[#This Row],[Employee]],[1]!Expense_Data[#Data],14,0)</f>
        <v>david.foster@tidalwaveautospa.com</v>
      </c>
      <c r="K633" s="68">
        <v>45292</v>
      </c>
      <c r="L633" s="65"/>
      <c r="M633" s="65"/>
      <c r="N633" s="65"/>
      <c r="O633" s="65"/>
    </row>
    <row r="634" spans="1:15" hidden="1" x14ac:dyDescent="0.25">
      <c r="A634" s="61" t="s">
        <v>73</v>
      </c>
      <c r="B634" s="61" t="s">
        <v>13127</v>
      </c>
      <c r="C634" s="50">
        <v>1146.74</v>
      </c>
      <c r="D634" s="66">
        <v>45475</v>
      </c>
      <c r="E634" s="61" t="s">
        <v>705</v>
      </c>
      <c r="F634" s="61"/>
      <c r="G634" s="61" t="str">
        <f>VLOOKUP(Corrections[[#This Row],[Employee]],'[1]Management Hierarchy Report'!$A$2:$C$3607, 3, 0)</f>
        <v>Bruce Maxwell</v>
      </c>
      <c r="H634" s="48" t="s">
        <v>77</v>
      </c>
      <c r="I634" s="61" t="s">
        <v>70</v>
      </c>
      <c r="J634" s="61" t="str">
        <f>VLOOKUP(Corrections[[#This Row],[Employee]],[1]!Expense_Data[#Data],14,0)</f>
        <v>david.foster@tidalwaveautospa.com</v>
      </c>
      <c r="K634" s="68">
        <v>45292</v>
      </c>
      <c r="L634" s="65"/>
      <c r="M634" s="65"/>
      <c r="N634" s="65"/>
      <c r="O634" s="65"/>
    </row>
    <row r="635" spans="1:15" hidden="1" x14ac:dyDescent="0.25">
      <c r="A635" s="61" t="s">
        <v>73</v>
      </c>
      <c r="B635" s="61" t="s">
        <v>13179</v>
      </c>
      <c r="C635" s="50">
        <v>1146.74</v>
      </c>
      <c r="D635" s="66">
        <v>45475</v>
      </c>
      <c r="E635" s="61" t="s">
        <v>705</v>
      </c>
      <c r="F635" s="61"/>
      <c r="G635" s="61" t="str">
        <f>VLOOKUP(Corrections[[#This Row],[Employee]],'[1]Management Hierarchy Report'!$A$2:$C$3607, 3, 0)</f>
        <v>Bruce Maxwell</v>
      </c>
      <c r="H635" s="48" t="s">
        <v>77</v>
      </c>
      <c r="I635" s="61" t="s">
        <v>70</v>
      </c>
      <c r="J635" s="61" t="str">
        <f>VLOOKUP(Corrections[[#This Row],[Employee]],[1]!Expense_Data[#Data],14,0)</f>
        <v>david.foster@tidalwaveautospa.com</v>
      </c>
      <c r="K635" s="68">
        <v>45292</v>
      </c>
      <c r="L635" s="65"/>
      <c r="M635" s="65"/>
      <c r="N635" s="65"/>
      <c r="O635" s="65"/>
    </row>
    <row r="636" spans="1:15" hidden="1" x14ac:dyDescent="0.25">
      <c r="A636" s="61" t="s">
        <v>73</v>
      </c>
      <c r="C636" s="50">
        <v>302.85000000000002</v>
      </c>
      <c r="D636" s="66">
        <v>45162</v>
      </c>
      <c r="E636" s="61" t="s">
        <v>71</v>
      </c>
      <c r="F636" s="61"/>
      <c r="G636" s="61" t="str">
        <f>VLOOKUP(Corrections[[#This Row],[Employee]],'[1]Management Hierarchy Report'!$A$2:$C$3607, 3, 0)</f>
        <v>Bruce Maxwell</v>
      </c>
      <c r="H636" s="61" t="s">
        <v>69</v>
      </c>
      <c r="I636" s="61" t="s">
        <v>70</v>
      </c>
      <c r="J636" s="67" t="str">
        <f>VLOOKUP(Corrections[[#This Row],[Employee]],[1]!Expense_Data[#Data],14,0)</f>
        <v>david.foster@tidalwaveautospa.com</v>
      </c>
      <c r="K636" s="68">
        <v>45292</v>
      </c>
      <c r="L636" s="65"/>
      <c r="M636" s="65"/>
      <c r="N636" s="65"/>
      <c r="O636" s="65"/>
    </row>
    <row r="637" spans="1:15" hidden="1" x14ac:dyDescent="0.25">
      <c r="A637" s="61" t="s">
        <v>13027</v>
      </c>
      <c r="B637" s="61" t="s">
        <v>13028</v>
      </c>
      <c r="C637" s="50">
        <v>89.31</v>
      </c>
      <c r="D637" s="66">
        <v>45489</v>
      </c>
      <c r="E637" s="61" t="s">
        <v>13030</v>
      </c>
      <c r="F637" s="61"/>
      <c r="G637" s="61" t="e">
        <f>VLOOKUP(Corrections[[#This Row],[Employee]],'[1]Management Hierarchy Report'!$A$2:$C$3607, 3, 0)</f>
        <v>#N/A</v>
      </c>
      <c r="H637" s="61" t="s">
        <v>77</v>
      </c>
      <c r="I637" s="61" t="s">
        <v>70</v>
      </c>
      <c r="J637" s="61" t="e">
        <f>VLOOKUP(Corrections[[#This Row],[Employee]],[1]!Expense_Data[#Data],14,0)</f>
        <v>#N/A</v>
      </c>
      <c r="K637" s="68">
        <v>45292</v>
      </c>
      <c r="L637" s="65"/>
      <c r="M637" s="65"/>
      <c r="N637" s="65"/>
      <c r="O637" s="65"/>
    </row>
    <row r="638" spans="1:15" hidden="1" x14ac:dyDescent="0.25">
      <c r="A638" s="61" t="s">
        <v>13027</v>
      </c>
      <c r="B638" s="61" t="s">
        <v>13028</v>
      </c>
      <c r="C638" s="50">
        <v>466.83</v>
      </c>
      <c r="D638" s="52">
        <v>45491</v>
      </c>
      <c r="E638" s="61" t="s">
        <v>268</v>
      </c>
      <c r="F638" s="61"/>
      <c r="G638" s="61" t="e">
        <f>VLOOKUP(Corrections[[#This Row],[Employee]],'[1]Management Hierarchy Report'!$A$2:$C$3607, 3, 0)</f>
        <v>#N/A</v>
      </c>
      <c r="H638" s="61" t="s">
        <v>268</v>
      </c>
      <c r="I638" s="61" t="s">
        <v>70</v>
      </c>
      <c r="J638" s="61" t="e">
        <f>VLOOKUP(Corrections[[#This Row],[Employee]],[1]!Expense_Data[#Data],14,0)</f>
        <v>#N/A</v>
      </c>
      <c r="K638" s="68">
        <v>45292</v>
      </c>
      <c r="L638" s="65"/>
      <c r="M638" s="65"/>
      <c r="N638" s="65"/>
      <c r="O638" s="65"/>
    </row>
    <row r="639" spans="1:15" hidden="1" x14ac:dyDescent="0.25">
      <c r="A639" s="61" t="s">
        <v>833</v>
      </c>
      <c r="B639" s="61" t="s">
        <v>834</v>
      </c>
      <c r="C639" s="50">
        <v>119.31</v>
      </c>
      <c r="D639" s="66">
        <v>45432</v>
      </c>
      <c r="E639" s="61" t="s">
        <v>705</v>
      </c>
      <c r="F639" s="61"/>
      <c r="G639" s="61" t="str">
        <f>VLOOKUP(Corrections[[#This Row],[Employee]],'[1]Management Hierarchy Report'!$A$2:$C$3607, 3, 0)</f>
        <v>Michael Donnelly</v>
      </c>
      <c r="H639" s="61" t="s">
        <v>77</v>
      </c>
      <c r="I639" s="61" t="s">
        <v>70</v>
      </c>
      <c r="J639" s="61" t="str">
        <f>VLOOKUP(Corrections[[#This Row],[Employee]],[1]!Expense_Data[#Data],14,0)</f>
        <v>SL141@tidalwaveautospa.com</v>
      </c>
      <c r="K639" s="68">
        <v>45292</v>
      </c>
      <c r="L639" s="65"/>
      <c r="M639" s="65"/>
      <c r="N639" s="65"/>
      <c r="O639" s="65"/>
    </row>
    <row r="640" spans="1:15" hidden="1" x14ac:dyDescent="0.25">
      <c r="A640" s="61" t="s">
        <v>833</v>
      </c>
      <c r="B640" s="61" t="s">
        <v>834</v>
      </c>
      <c r="C640" s="69">
        <v>180.83</v>
      </c>
      <c r="D640" s="66">
        <v>45436</v>
      </c>
      <c r="E640" s="61" t="s">
        <v>705</v>
      </c>
      <c r="F640" s="61"/>
      <c r="G640" s="61" t="str">
        <f>VLOOKUP(Corrections[[#This Row],[Employee]],'[1]Management Hierarchy Report'!$A$2:$C$3607, 3, 0)</f>
        <v>Michael Donnelly</v>
      </c>
      <c r="H640" s="61" t="s">
        <v>77</v>
      </c>
      <c r="I640" s="61" t="s">
        <v>70</v>
      </c>
      <c r="J640" s="61" t="str">
        <f>VLOOKUP(Corrections[[#This Row],[Employee]],[1]!Expense_Data[#Data],14,0)</f>
        <v>SL141@tidalwaveautospa.com</v>
      </c>
      <c r="K640" s="68">
        <v>45292</v>
      </c>
      <c r="L640" s="65"/>
      <c r="M640" s="65"/>
      <c r="N640" s="65"/>
      <c r="O640" s="65"/>
    </row>
    <row r="641" spans="1:15" hidden="1" x14ac:dyDescent="0.25">
      <c r="A641" s="61" t="s">
        <v>833</v>
      </c>
      <c r="B641" s="61" t="s">
        <v>834</v>
      </c>
      <c r="C641" s="69">
        <v>169.04</v>
      </c>
      <c r="D641" s="66">
        <v>45443</v>
      </c>
      <c r="E641" s="61" t="s">
        <v>705</v>
      </c>
      <c r="F641" s="61"/>
      <c r="G641" s="61" t="str">
        <f>VLOOKUP(Corrections[[#This Row],[Employee]],'[1]Management Hierarchy Report'!$A$2:$C$3607, 3, 0)</f>
        <v>Michael Donnelly</v>
      </c>
      <c r="H641" s="61" t="s">
        <v>77</v>
      </c>
      <c r="I641" s="61" t="s">
        <v>70</v>
      </c>
      <c r="J641" s="61" t="str">
        <f>VLOOKUP(Corrections[[#This Row],[Employee]],[1]!Expense_Data[#Data],14,0)</f>
        <v>SL141@tidalwaveautospa.com</v>
      </c>
      <c r="K641" s="68">
        <v>45292</v>
      </c>
      <c r="L641" s="65"/>
      <c r="M641" s="65"/>
      <c r="N641" s="65"/>
      <c r="O641" s="65"/>
    </row>
    <row r="642" spans="1:15" hidden="1" x14ac:dyDescent="0.25">
      <c r="A642" s="61" t="s">
        <v>833</v>
      </c>
      <c r="B642" s="61" t="s">
        <v>13048</v>
      </c>
      <c r="C642" s="50">
        <v>476.86</v>
      </c>
      <c r="D642" s="52">
        <v>45464</v>
      </c>
      <c r="E642" s="66" t="s">
        <v>71</v>
      </c>
      <c r="F642" s="61"/>
      <c r="G642" s="61" t="str">
        <f>VLOOKUP(Corrections[[#This Row],[Employee]],'[1]Management Hierarchy Report'!$A$2:$C$3607, 3, 0)</f>
        <v>Michael Donnelly</v>
      </c>
      <c r="H642" s="61" t="s">
        <v>77</v>
      </c>
      <c r="I642" s="61" t="s">
        <v>70</v>
      </c>
      <c r="J642" s="61" t="str">
        <f>VLOOKUP(Corrections[[#This Row],[Employee]],[1]!Expense_Data[#Data],14,0)</f>
        <v>SL141@tidalwaveautospa.com</v>
      </c>
      <c r="K642" s="68">
        <v>45292</v>
      </c>
      <c r="L642" s="65"/>
      <c r="M642" s="65"/>
      <c r="N642" s="65"/>
      <c r="O642" s="65"/>
    </row>
    <row r="643" spans="1:15" hidden="1" x14ac:dyDescent="0.25">
      <c r="A643" s="61" t="s">
        <v>833</v>
      </c>
      <c r="B643" s="61" t="s">
        <v>13048</v>
      </c>
      <c r="C643" s="50">
        <v>110.87</v>
      </c>
      <c r="D643" s="52">
        <v>45464</v>
      </c>
      <c r="E643" s="66" t="s">
        <v>13030</v>
      </c>
      <c r="F643" s="61"/>
      <c r="G643" s="61" t="str">
        <f>VLOOKUP(Corrections[[#This Row],[Employee]],'[1]Management Hierarchy Report'!$A$2:$C$3607, 3, 0)</f>
        <v>Michael Donnelly</v>
      </c>
      <c r="H643" s="61" t="s">
        <v>77</v>
      </c>
      <c r="I643" s="61" t="s">
        <v>70</v>
      </c>
      <c r="J643" s="61" t="str">
        <f>VLOOKUP(Corrections[[#This Row],[Employee]],[1]!Expense_Data[#Data],14,0)</f>
        <v>SL141@tidalwaveautospa.com</v>
      </c>
      <c r="K643" s="68">
        <v>45292</v>
      </c>
      <c r="L643" s="65"/>
      <c r="M643" s="65"/>
      <c r="N643" s="65"/>
      <c r="O643" s="65"/>
    </row>
    <row r="644" spans="1:15" hidden="1" x14ac:dyDescent="0.25">
      <c r="A644" s="61" t="s">
        <v>833</v>
      </c>
      <c r="B644" s="61" t="s">
        <v>13048</v>
      </c>
      <c r="C644" s="50">
        <v>336.3</v>
      </c>
      <c r="D644" s="52">
        <v>45474</v>
      </c>
      <c r="E644" s="66" t="s">
        <v>13030</v>
      </c>
      <c r="F644" s="61"/>
      <c r="G644" s="61" t="str">
        <f>VLOOKUP(Corrections[[#This Row],[Employee]],'[1]Management Hierarchy Report'!$A$2:$C$3607, 3, 0)</f>
        <v>Michael Donnelly</v>
      </c>
      <c r="H644" s="61" t="s">
        <v>77</v>
      </c>
      <c r="I644" s="61" t="s">
        <v>70</v>
      </c>
      <c r="J644" s="61" t="str">
        <f>VLOOKUP(Corrections[[#This Row],[Employee]],[1]!Expense_Data[#Data],14,0)</f>
        <v>SL141@tidalwaveautospa.com</v>
      </c>
      <c r="K644" s="68">
        <v>45292</v>
      </c>
      <c r="L644" s="65"/>
      <c r="M644" s="65"/>
      <c r="N644" s="65"/>
      <c r="O644" s="65"/>
    </row>
    <row r="645" spans="1:15" hidden="1" x14ac:dyDescent="0.25">
      <c r="A645" s="61" t="s">
        <v>833</v>
      </c>
      <c r="B645" s="61" t="s">
        <v>13048</v>
      </c>
      <c r="C645" s="50">
        <v>193.21</v>
      </c>
      <c r="D645" s="52">
        <v>45483</v>
      </c>
      <c r="E645" s="66" t="s">
        <v>146</v>
      </c>
      <c r="F645" s="61"/>
      <c r="G645" s="61" t="str">
        <f>VLOOKUP(Corrections[[#This Row],[Employee]],'[1]Management Hierarchy Report'!$A$2:$C$3607, 3, 0)</f>
        <v>Michael Donnelly</v>
      </c>
      <c r="H645" s="61" t="s">
        <v>77</v>
      </c>
      <c r="I645" s="61" t="s">
        <v>70</v>
      </c>
      <c r="J645" s="61" t="str">
        <f>VLOOKUP(Corrections[[#This Row],[Employee]],[1]!Expense_Data[#Data],14,0)</f>
        <v>SL141@tidalwaveautospa.com</v>
      </c>
      <c r="K645" s="68">
        <v>45292</v>
      </c>
      <c r="L645" s="65"/>
      <c r="M645" s="65"/>
      <c r="N645" s="65"/>
      <c r="O645" s="65"/>
    </row>
    <row r="646" spans="1:15" hidden="1" x14ac:dyDescent="0.25">
      <c r="A646" s="61" t="s">
        <v>833</v>
      </c>
      <c r="B646" s="61" t="s">
        <v>13048</v>
      </c>
      <c r="C646" s="50">
        <v>101.54</v>
      </c>
      <c r="D646" s="52">
        <v>45488</v>
      </c>
      <c r="E646" s="66" t="s">
        <v>13030</v>
      </c>
      <c r="F646" s="61"/>
      <c r="G646" s="61" t="str">
        <f>VLOOKUP(Corrections[[#This Row],[Employee]],'[1]Management Hierarchy Report'!$A$2:$C$3607, 3, 0)</f>
        <v>Michael Donnelly</v>
      </c>
      <c r="H646" s="61" t="s">
        <v>77</v>
      </c>
      <c r="I646" s="61" t="s">
        <v>70</v>
      </c>
      <c r="J646" s="61" t="str">
        <f>VLOOKUP(Corrections[[#This Row],[Employee]],[1]!Expense_Data[#Data],14,0)</f>
        <v>SL141@tidalwaveautospa.com</v>
      </c>
      <c r="K646" s="68">
        <v>45292</v>
      </c>
      <c r="L646" s="65"/>
      <c r="M646" s="65"/>
      <c r="N646" s="65"/>
      <c r="O646" s="65"/>
    </row>
    <row r="647" spans="1:15" hidden="1" x14ac:dyDescent="0.25">
      <c r="A647" s="61" t="s">
        <v>4669</v>
      </c>
      <c r="B647" s="61" t="s">
        <v>13015</v>
      </c>
      <c r="C647" s="50">
        <v>97.23</v>
      </c>
      <c r="D647" s="66">
        <v>45479</v>
      </c>
      <c r="E647" s="61" t="s">
        <v>13030</v>
      </c>
      <c r="F647" s="61"/>
      <c r="G647" s="61" t="str">
        <f>VLOOKUP(Corrections[[#This Row],[Employee]],'[1]Management Hierarchy Report'!$A$2:$C$3607, 3, 0)</f>
        <v>Andrew Strevel</v>
      </c>
      <c r="H647" s="61" t="s">
        <v>77</v>
      </c>
      <c r="I647" s="61" t="s">
        <v>70</v>
      </c>
      <c r="J647" s="61" t="str">
        <f>VLOOKUP(Corrections[[#This Row],[Employee]],[1]!Expense_Data[#Data],14,0)</f>
        <v>SL64@tidalwaveautospa.com</v>
      </c>
      <c r="K647" s="68">
        <v>45292</v>
      </c>
      <c r="L647" s="65"/>
      <c r="M647" s="65"/>
      <c r="N647" s="65"/>
      <c r="O647" s="65"/>
    </row>
    <row r="648" spans="1:15" hidden="1" x14ac:dyDescent="0.25">
      <c r="A648" s="61" t="s">
        <v>4669</v>
      </c>
      <c r="B648" s="61" t="s">
        <v>13015</v>
      </c>
      <c r="C648" s="50">
        <v>137.74</v>
      </c>
      <c r="D648" s="66">
        <v>45483</v>
      </c>
      <c r="E648" s="61" t="s">
        <v>13030</v>
      </c>
      <c r="F648" s="61"/>
      <c r="G648" s="61" t="str">
        <f>VLOOKUP(Corrections[[#This Row],[Employee]],'[1]Management Hierarchy Report'!$A$2:$C$3607, 3, 0)</f>
        <v>Andrew Strevel</v>
      </c>
      <c r="H648" s="61" t="s">
        <v>77</v>
      </c>
      <c r="I648" s="61" t="s">
        <v>70</v>
      </c>
      <c r="J648" s="61" t="str">
        <f>VLOOKUP(Corrections[[#This Row],[Employee]],[1]!Expense_Data[#Data],14,0)</f>
        <v>SL64@tidalwaveautospa.com</v>
      </c>
      <c r="K648" s="68">
        <v>45292</v>
      </c>
      <c r="L648" s="65"/>
      <c r="M648" s="65"/>
      <c r="N648" s="65"/>
      <c r="O648" s="65"/>
    </row>
    <row r="649" spans="1:15" hidden="1" x14ac:dyDescent="0.25">
      <c r="A649" s="61" t="s">
        <v>534</v>
      </c>
      <c r="B649" s="61" t="s">
        <v>535</v>
      </c>
      <c r="C649" s="50">
        <v>248.1</v>
      </c>
      <c r="D649" s="66">
        <v>45338</v>
      </c>
      <c r="E649" s="61" t="s">
        <v>71</v>
      </c>
      <c r="F649" s="61"/>
      <c r="G649" s="61" t="str">
        <f>VLOOKUP(Corrections[[#This Row],[Employee]],'[1]Management Hierarchy Report'!$A$2:$C$3607, 3, 0)</f>
        <v>Steven Kyriazis</v>
      </c>
      <c r="H649" s="61" t="s">
        <v>77</v>
      </c>
      <c r="I649" s="61" t="s">
        <v>70</v>
      </c>
      <c r="J649" s="67" t="str">
        <f>VLOOKUP(Corrections[[#This Row],[Employee]],[1]!Expense_Data[#Data],14,0)</f>
        <v>SL57@tidalwaveautospa.com</v>
      </c>
      <c r="K649" s="68">
        <v>45292</v>
      </c>
      <c r="L649" s="65"/>
      <c r="M649" s="65"/>
      <c r="N649" s="65"/>
      <c r="O649" s="65"/>
    </row>
    <row r="650" spans="1:15" hidden="1" x14ac:dyDescent="0.25">
      <c r="A650" s="61" t="s">
        <v>534</v>
      </c>
      <c r="B650" s="61" t="s">
        <v>535</v>
      </c>
      <c r="C650" s="69">
        <v>204.73</v>
      </c>
      <c r="D650" s="66">
        <v>45338</v>
      </c>
      <c r="E650" s="74" t="s">
        <v>71</v>
      </c>
      <c r="F650" s="61"/>
      <c r="G650" s="61" t="str">
        <f>VLOOKUP(Corrections[[#This Row],[Employee]],'[1]Management Hierarchy Report'!$A$2:$C$3607, 3, 0)</f>
        <v>Steven Kyriazis</v>
      </c>
      <c r="H650" s="61" t="s">
        <v>77</v>
      </c>
      <c r="I650" s="61" t="s">
        <v>70</v>
      </c>
      <c r="J650" s="67" t="str">
        <f>VLOOKUP(Corrections[[#This Row],[Employee]],[1]!Expense_Data[#Data],14,0)</f>
        <v>SL57@tidalwaveautospa.com</v>
      </c>
      <c r="K650" s="68">
        <v>45292</v>
      </c>
      <c r="L650" s="65"/>
      <c r="M650" s="65"/>
      <c r="N650" s="65"/>
      <c r="O650" s="65"/>
    </row>
    <row r="651" spans="1:15" hidden="1" x14ac:dyDescent="0.25">
      <c r="A651" s="61" t="s">
        <v>534</v>
      </c>
      <c r="B651" s="61" t="s">
        <v>535</v>
      </c>
      <c r="C651" s="50">
        <v>248.1</v>
      </c>
      <c r="D651" s="66">
        <v>45338</v>
      </c>
      <c r="E651" s="61" t="s">
        <v>71</v>
      </c>
      <c r="F651" s="61"/>
      <c r="G651" s="61" t="str">
        <f>VLOOKUP(Corrections[[#This Row],[Employee]],'[1]Management Hierarchy Report'!$A$2:$C$3607, 3, 0)</f>
        <v>Steven Kyriazis</v>
      </c>
      <c r="H651" s="61" t="s">
        <v>77</v>
      </c>
      <c r="I651" s="61" t="s">
        <v>70</v>
      </c>
      <c r="J651" s="67" t="str">
        <f>VLOOKUP(Corrections[[#This Row],[Employee]],[1]!Expense_Data[#Data],14,0)</f>
        <v>SL57@tidalwaveautospa.com</v>
      </c>
      <c r="K651" s="68">
        <v>45292</v>
      </c>
      <c r="L651" s="65"/>
      <c r="M651" s="65"/>
      <c r="N651" s="65"/>
      <c r="O651" s="65"/>
    </row>
    <row r="652" spans="1:15" hidden="1" x14ac:dyDescent="0.25">
      <c r="A652" s="61" t="s">
        <v>534</v>
      </c>
      <c r="B652" s="61" t="s">
        <v>535</v>
      </c>
      <c r="C652" s="69">
        <v>204.73</v>
      </c>
      <c r="D652" s="66">
        <v>45338</v>
      </c>
      <c r="E652" s="61" t="s">
        <v>71</v>
      </c>
      <c r="F652" s="61"/>
      <c r="G652" s="61" t="str">
        <f>VLOOKUP(Corrections[[#This Row],[Employee]],'[1]Management Hierarchy Report'!$A$2:$C$3607, 3, 0)</f>
        <v>Steven Kyriazis</v>
      </c>
      <c r="H652" s="61" t="s">
        <v>77</v>
      </c>
      <c r="I652" s="61" t="s">
        <v>70</v>
      </c>
      <c r="J652" s="67" t="str">
        <f>VLOOKUP(Corrections[[#This Row],[Employee]],[1]!Expense_Data[#Data],14,0)</f>
        <v>SL57@tidalwaveautospa.com</v>
      </c>
      <c r="K652" s="68">
        <v>45292</v>
      </c>
      <c r="L652" s="65"/>
      <c r="M652" s="65"/>
      <c r="N652" s="65"/>
      <c r="O652" s="65"/>
    </row>
    <row r="653" spans="1:15" hidden="1" x14ac:dyDescent="0.25">
      <c r="A653" s="61" t="s">
        <v>534</v>
      </c>
      <c r="B653" s="61" t="s">
        <v>535</v>
      </c>
      <c r="C653" s="69">
        <v>204.73</v>
      </c>
      <c r="D653" s="66">
        <v>45338</v>
      </c>
      <c r="E653" s="61" t="s">
        <v>71</v>
      </c>
      <c r="F653" s="61"/>
      <c r="G653" s="61" t="str">
        <f>VLOOKUP(Corrections[[#This Row],[Employee]],'[1]Management Hierarchy Report'!$A$2:$C$3607, 3, 0)</f>
        <v>Steven Kyriazis</v>
      </c>
      <c r="H653" s="61" t="s">
        <v>77</v>
      </c>
      <c r="I653" s="61" t="s">
        <v>70</v>
      </c>
      <c r="J653" s="67" t="str">
        <f>VLOOKUP(Corrections[[#This Row],[Employee]],[1]!Expense_Data[#Data],14,0)</f>
        <v>SL57@tidalwaveautospa.com</v>
      </c>
      <c r="K653" s="68">
        <v>45292</v>
      </c>
      <c r="L653" s="65"/>
      <c r="M653" s="65"/>
      <c r="N653" s="65"/>
      <c r="O653" s="65"/>
    </row>
    <row r="654" spans="1:15" hidden="1" x14ac:dyDescent="0.25">
      <c r="A654" s="61" t="s">
        <v>534</v>
      </c>
      <c r="B654" s="61" t="s">
        <v>535</v>
      </c>
      <c r="C654" s="69">
        <v>414.09</v>
      </c>
      <c r="D654" s="66">
        <v>45351</v>
      </c>
      <c r="E654" s="61" t="s">
        <v>176</v>
      </c>
      <c r="F654" s="61"/>
      <c r="G654" s="61" t="str">
        <f>VLOOKUP(Corrections[[#This Row],[Employee]],'[1]Management Hierarchy Report'!$A$2:$C$3607, 3, 0)</f>
        <v>Steven Kyriazis</v>
      </c>
      <c r="H654" s="61" t="s">
        <v>77</v>
      </c>
      <c r="I654" s="61" t="s">
        <v>70</v>
      </c>
      <c r="J654" s="67" t="str">
        <f>VLOOKUP(Corrections[[#This Row],[Employee]],[1]!Expense_Data[#Data],14,0)</f>
        <v>SL57@tidalwaveautospa.com</v>
      </c>
      <c r="K654" s="68">
        <v>45292</v>
      </c>
      <c r="L654" s="65"/>
      <c r="M654" s="65"/>
      <c r="N654" s="65"/>
      <c r="O654" s="65"/>
    </row>
    <row r="655" spans="1:15" hidden="1" x14ac:dyDescent="0.25">
      <c r="A655" s="61" t="s">
        <v>534</v>
      </c>
      <c r="B655" s="61" t="s">
        <v>535</v>
      </c>
      <c r="C655" s="69">
        <v>414.09</v>
      </c>
      <c r="D655" s="66">
        <v>45351</v>
      </c>
      <c r="E655" s="61" t="s">
        <v>176</v>
      </c>
      <c r="F655" s="61"/>
      <c r="G655" s="61" t="str">
        <f>VLOOKUP(Corrections[[#This Row],[Employee]],'[1]Management Hierarchy Report'!$A$2:$C$3607, 3, 0)</f>
        <v>Steven Kyriazis</v>
      </c>
      <c r="H655" s="61" t="s">
        <v>77</v>
      </c>
      <c r="I655" s="61" t="s">
        <v>70</v>
      </c>
      <c r="J655" s="67" t="str">
        <f>VLOOKUP(Corrections[[#This Row],[Employee]],[1]!Expense_Data[#Data],14,0)</f>
        <v>SL57@tidalwaveautospa.com</v>
      </c>
      <c r="K655" s="68">
        <v>45292</v>
      </c>
      <c r="L655" s="65"/>
      <c r="M655" s="65"/>
      <c r="N655" s="65"/>
      <c r="O655" s="65"/>
    </row>
    <row r="656" spans="1:15" hidden="1" x14ac:dyDescent="0.25">
      <c r="A656" s="61" t="s">
        <v>534</v>
      </c>
      <c r="B656" s="61" t="s">
        <v>535</v>
      </c>
      <c r="C656" s="50">
        <v>248.1</v>
      </c>
      <c r="D656" s="66">
        <v>45351</v>
      </c>
      <c r="E656" s="61" t="s">
        <v>71</v>
      </c>
      <c r="F656" s="61"/>
      <c r="G656" s="61" t="str">
        <f>VLOOKUP(Corrections[[#This Row],[Employee]],'[1]Management Hierarchy Report'!$A$2:$C$3607, 3, 0)</f>
        <v>Steven Kyriazis</v>
      </c>
      <c r="H656" s="61" t="s">
        <v>77</v>
      </c>
      <c r="I656" s="61" t="s">
        <v>70</v>
      </c>
      <c r="J656" s="67" t="str">
        <f>VLOOKUP(Corrections[[#This Row],[Employee]],[1]!Expense_Data[#Data],14,0)</f>
        <v>SL57@tidalwaveautospa.com</v>
      </c>
      <c r="K656" s="68">
        <v>45292</v>
      </c>
      <c r="L656" s="65"/>
      <c r="M656" s="65"/>
      <c r="N656" s="65"/>
      <c r="O656" s="65"/>
    </row>
    <row r="657" spans="1:15" hidden="1" x14ac:dyDescent="0.25">
      <c r="A657" s="61" t="s">
        <v>534</v>
      </c>
      <c r="B657" s="61" t="s">
        <v>535</v>
      </c>
      <c r="C657" s="69">
        <v>414.09</v>
      </c>
      <c r="D657" s="66">
        <v>45351</v>
      </c>
      <c r="E657" s="61" t="s">
        <v>176</v>
      </c>
      <c r="F657" s="61"/>
      <c r="G657" s="61" t="str">
        <f>VLOOKUP(Corrections[[#This Row],[Employee]],'[1]Management Hierarchy Report'!$A$2:$C$3607, 3, 0)</f>
        <v>Steven Kyriazis</v>
      </c>
      <c r="H657" s="61" t="s">
        <v>77</v>
      </c>
      <c r="I657" s="61" t="s">
        <v>70</v>
      </c>
      <c r="J657" s="67" t="str">
        <f>VLOOKUP(Corrections[[#This Row],[Employee]],[1]!Expense_Data[#Data],14,0)</f>
        <v>SL57@tidalwaveautospa.com</v>
      </c>
      <c r="K657" s="68">
        <v>45292</v>
      </c>
      <c r="L657" s="65"/>
      <c r="M657" s="65"/>
      <c r="N657" s="65"/>
      <c r="O657" s="65"/>
    </row>
    <row r="658" spans="1:15" hidden="1" x14ac:dyDescent="0.25">
      <c r="A658" s="61" t="s">
        <v>534</v>
      </c>
      <c r="B658" s="61" t="s">
        <v>870</v>
      </c>
      <c r="C658" s="50">
        <v>202.68</v>
      </c>
      <c r="D658" s="66">
        <v>45413</v>
      </c>
      <c r="E658" s="61" t="s">
        <v>176</v>
      </c>
      <c r="F658" s="61"/>
      <c r="G658" s="61" t="str">
        <f>VLOOKUP(Corrections[[#This Row],[Employee]],'[1]Management Hierarchy Report'!$A$2:$C$3607, 3, 0)</f>
        <v>Steven Kyriazis</v>
      </c>
      <c r="H658" s="61" t="s">
        <v>77</v>
      </c>
      <c r="I658" s="61" t="s">
        <v>70</v>
      </c>
      <c r="J658" s="61" t="str">
        <f>VLOOKUP(Corrections[[#This Row],[Employee]],[1]!Expense_Data[#Data],14,0)</f>
        <v>SL57@tidalwaveautospa.com</v>
      </c>
      <c r="K658" s="68">
        <v>45292</v>
      </c>
      <c r="L658" s="65"/>
      <c r="M658" s="65"/>
      <c r="N658" s="65"/>
      <c r="O658" s="65"/>
    </row>
    <row r="659" spans="1:15" hidden="1" x14ac:dyDescent="0.25">
      <c r="A659" s="61" t="s">
        <v>534</v>
      </c>
      <c r="B659" s="61" t="s">
        <v>870</v>
      </c>
      <c r="C659" s="69">
        <v>487.66</v>
      </c>
      <c r="D659" s="66">
        <v>45426</v>
      </c>
      <c r="E659" s="61" t="s">
        <v>176</v>
      </c>
      <c r="F659" s="61"/>
      <c r="G659" s="61" t="str">
        <f>VLOOKUP(Corrections[[#This Row],[Employee]],'[1]Management Hierarchy Report'!$A$2:$C$3607, 3, 0)</f>
        <v>Steven Kyriazis</v>
      </c>
      <c r="H659" s="61" t="s">
        <v>77</v>
      </c>
      <c r="I659" s="61" t="s">
        <v>70</v>
      </c>
      <c r="J659" s="61" t="str">
        <f>VLOOKUP(Corrections[[#This Row],[Employee]],[1]!Expense_Data[#Data],14,0)</f>
        <v>SL57@tidalwaveautospa.com</v>
      </c>
      <c r="K659" s="68">
        <v>45292</v>
      </c>
      <c r="L659" s="65"/>
      <c r="M659" s="65"/>
      <c r="N659" s="65"/>
      <c r="O659" s="65"/>
    </row>
    <row r="660" spans="1:15" hidden="1" x14ac:dyDescent="0.25">
      <c r="A660" s="61" t="s">
        <v>534</v>
      </c>
      <c r="B660" s="61" t="s">
        <v>13063</v>
      </c>
      <c r="C660" s="50">
        <v>227.74</v>
      </c>
      <c r="D660" s="52">
        <v>45488</v>
      </c>
      <c r="E660" s="66" t="s">
        <v>13030</v>
      </c>
      <c r="F660" s="61"/>
      <c r="G660" s="61" t="str">
        <f>VLOOKUP(Corrections[[#This Row],[Employee]],'[1]Management Hierarchy Report'!$A$2:$C$3607, 3, 0)</f>
        <v>Steven Kyriazis</v>
      </c>
      <c r="H660" s="61" t="s">
        <v>77</v>
      </c>
      <c r="I660" s="61" t="s">
        <v>70</v>
      </c>
      <c r="J660" s="61" t="str">
        <f>VLOOKUP(Corrections[[#This Row],[Employee]],[1]!Expense_Data[#Data],14,0)</f>
        <v>SL57@tidalwaveautospa.com</v>
      </c>
      <c r="K660" s="68">
        <v>45292</v>
      </c>
      <c r="L660" s="65"/>
      <c r="M660" s="65"/>
      <c r="N660" s="65"/>
      <c r="O660" s="65"/>
    </row>
    <row r="661" spans="1:15" hidden="1" x14ac:dyDescent="0.25">
      <c r="A661" s="61" t="s">
        <v>372</v>
      </c>
      <c r="B661" s="61" t="s">
        <v>373</v>
      </c>
      <c r="C661" s="50">
        <v>76.349999999999994</v>
      </c>
      <c r="D661" s="66">
        <v>45184</v>
      </c>
      <c r="E661" s="61" t="s">
        <v>130</v>
      </c>
      <c r="F661" s="61"/>
      <c r="G661" s="61" t="str">
        <f>VLOOKUP(Corrections[[#This Row],[Employee]],'[1]Management Hierarchy Report'!$A$2:$C$3607, 3, 0)</f>
        <v>Andrew Strevel</v>
      </c>
      <c r="H661" s="61" t="s">
        <v>69</v>
      </c>
      <c r="I661" s="61" t="s">
        <v>70</v>
      </c>
      <c r="J661" s="67" t="str">
        <f>VLOOKUP(Corrections[[#This Row],[Employee]],[1]!Expense_Data[#Data],14,0)</f>
        <v>SL4@tidalwaveautospa.com</v>
      </c>
      <c r="K661" s="68">
        <v>45292</v>
      </c>
      <c r="L661" s="65"/>
      <c r="M661" s="65"/>
      <c r="N661" s="65"/>
      <c r="O661" s="65"/>
    </row>
    <row r="662" spans="1:15" hidden="1" x14ac:dyDescent="0.25">
      <c r="A662" s="61" t="s">
        <v>372</v>
      </c>
      <c r="B662" s="61" t="s">
        <v>570</v>
      </c>
      <c r="C662" s="50">
        <v>520.24</v>
      </c>
      <c r="D662" s="66">
        <v>45344</v>
      </c>
      <c r="E662" s="61" t="s">
        <v>146</v>
      </c>
      <c r="F662" s="61"/>
      <c r="G662" s="61" t="str">
        <f>VLOOKUP(Corrections[[#This Row],[Employee]],'[1]Management Hierarchy Report'!$A$2:$C$3607, 3, 0)</f>
        <v>Andrew Strevel</v>
      </c>
      <c r="H662" s="61" t="s">
        <v>77</v>
      </c>
      <c r="I662" s="61" t="s">
        <v>70</v>
      </c>
      <c r="J662" s="67" t="str">
        <f>VLOOKUP(Corrections[[#This Row],[Employee]],[1]!Expense_Data[#Data],14,0)</f>
        <v>SL4@tidalwaveautospa.com</v>
      </c>
      <c r="K662" s="68">
        <v>45292</v>
      </c>
      <c r="L662" s="65"/>
      <c r="M662" s="65"/>
      <c r="N662" s="65"/>
      <c r="O662" s="65"/>
    </row>
    <row r="663" spans="1:15" hidden="1" x14ac:dyDescent="0.25">
      <c r="A663" s="61" t="s">
        <v>372</v>
      </c>
      <c r="B663" s="61" t="s">
        <v>570</v>
      </c>
      <c r="C663" s="69">
        <v>325</v>
      </c>
      <c r="D663" s="66">
        <v>45352</v>
      </c>
      <c r="E663" s="61" t="s">
        <v>146</v>
      </c>
      <c r="F663" s="61"/>
      <c r="G663" s="61" t="str">
        <f>VLOOKUP(Corrections[[#This Row],[Employee]],'[1]Management Hierarchy Report'!$A$2:$C$3607, 3, 0)</f>
        <v>Andrew Strevel</v>
      </c>
      <c r="H663" s="61" t="s">
        <v>77</v>
      </c>
      <c r="I663" s="61" t="s">
        <v>70</v>
      </c>
      <c r="J663" s="67" t="str">
        <f>VLOOKUP(Corrections[[#This Row],[Employee]],[1]!Expense_Data[#Data],14,0)</f>
        <v>SL4@tidalwaveautospa.com</v>
      </c>
      <c r="K663" s="68">
        <v>45292</v>
      </c>
      <c r="L663" s="65"/>
      <c r="M663" s="65"/>
      <c r="N663" s="65"/>
      <c r="O663" s="65"/>
    </row>
    <row r="664" spans="1:15" hidden="1" x14ac:dyDescent="0.25">
      <c r="A664" s="61" t="s">
        <v>372</v>
      </c>
      <c r="B664" s="61" t="s">
        <v>702</v>
      </c>
      <c r="C664" s="50">
        <v>103.66</v>
      </c>
      <c r="D664" s="66">
        <v>45405</v>
      </c>
      <c r="E664" s="61" t="s">
        <v>130</v>
      </c>
      <c r="F664" s="61"/>
      <c r="G664" s="61" t="str">
        <f>VLOOKUP(Corrections[[#This Row],[Employee]],'[1]Management Hierarchy Report'!$A$2:$C$3607, 3, 0)</f>
        <v>Andrew Strevel</v>
      </c>
      <c r="H664" s="61" t="e">
        <f>IF(#REF!&gt;=20,"Sent Back", "Removed")</f>
        <v>#REF!</v>
      </c>
      <c r="I664" s="61" t="s">
        <v>70</v>
      </c>
      <c r="J664" s="67" t="str">
        <f>VLOOKUP(Corrections[[#This Row],[Employee]],[1]!Expense_Data[#Data],14,0)</f>
        <v>SL4@tidalwaveautospa.com</v>
      </c>
      <c r="K664" s="68">
        <v>45292</v>
      </c>
      <c r="L664" s="65"/>
      <c r="M664" s="65"/>
      <c r="N664" s="65"/>
      <c r="O664" s="65"/>
    </row>
    <row r="665" spans="1:15" hidden="1" x14ac:dyDescent="0.25">
      <c r="A665" s="61" t="s">
        <v>372</v>
      </c>
      <c r="B665" s="61" t="s">
        <v>848</v>
      </c>
      <c r="C665" s="50">
        <v>85.31</v>
      </c>
      <c r="D665" s="66">
        <v>45423</v>
      </c>
      <c r="E665" s="61" t="s">
        <v>176</v>
      </c>
      <c r="F665" s="61"/>
      <c r="G665" s="61" t="str">
        <f>VLOOKUP(Corrections[[#This Row],[Employee]],'[1]Management Hierarchy Report'!$A$2:$C$3607, 3, 0)</f>
        <v>Andrew Strevel</v>
      </c>
      <c r="H665" s="61" t="s">
        <v>69</v>
      </c>
      <c r="I665" s="61" t="s">
        <v>70</v>
      </c>
      <c r="J665" s="61" t="str">
        <f>VLOOKUP(Corrections[[#This Row],[Employee]],[1]!Expense_Data[#Data],14,0)</f>
        <v>SL4@tidalwaveautospa.com</v>
      </c>
      <c r="K665" s="68">
        <v>45292</v>
      </c>
      <c r="L665" s="65"/>
      <c r="M665" s="65"/>
      <c r="N665" s="65"/>
      <c r="O665" s="65"/>
    </row>
    <row r="666" spans="1:15" hidden="1" x14ac:dyDescent="0.25">
      <c r="A666" s="61" t="s">
        <v>1530</v>
      </c>
      <c r="B666" s="61" t="s">
        <v>13138</v>
      </c>
      <c r="C666" s="50">
        <v>264.14999999999998</v>
      </c>
      <c r="D666" s="66">
        <v>45486</v>
      </c>
      <c r="E666" s="61" t="s">
        <v>13030</v>
      </c>
      <c r="F666" s="61"/>
      <c r="G666" s="61" t="str">
        <f>VLOOKUP(Corrections[[#This Row],[Employee]],'[1]Management Hierarchy Report'!$A$2:$C$3607, 3, 0)</f>
        <v>David Foster</v>
      </c>
      <c r="H666" s="48" t="s">
        <v>77</v>
      </c>
      <c r="I666" s="61" t="s">
        <v>70</v>
      </c>
      <c r="J666" s="61" t="str">
        <f>VLOOKUP(Corrections[[#This Row],[Employee]],[1]!Expense_Data[#Data],14,0)</f>
        <v>SL121@tidalwaveautospa.com</v>
      </c>
      <c r="K666" s="68">
        <v>45292</v>
      </c>
      <c r="L666" s="65"/>
      <c r="M666" s="65"/>
      <c r="N666" s="65"/>
      <c r="O666" s="65"/>
    </row>
    <row r="667" spans="1:15" hidden="1" x14ac:dyDescent="0.25">
      <c r="A667" s="61" t="s">
        <v>1539</v>
      </c>
      <c r="B667" s="61" t="s">
        <v>13120</v>
      </c>
      <c r="C667" s="50">
        <v>63.58</v>
      </c>
      <c r="D667" s="66">
        <v>45486</v>
      </c>
      <c r="E667" s="61" t="s">
        <v>12978</v>
      </c>
      <c r="F667" s="61"/>
      <c r="G667" s="61" t="str">
        <f>VLOOKUP(Corrections[[#This Row],[Employee]],'[1]Management Hierarchy Report'!$A$2:$C$3607, 3, 0)</f>
        <v>Andrew Strevel</v>
      </c>
      <c r="H667" s="48" t="s">
        <v>77</v>
      </c>
      <c r="I667" s="61" t="s">
        <v>70</v>
      </c>
      <c r="J667" s="61" t="str">
        <f>VLOOKUP(Corrections[[#This Row],[Employee]],[1]!Expense_Data[#Data],14,0)</f>
        <v>SL197@tidalwaveautospa.com</v>
      </c>
      <c r="K667" s="68">
        <v>45292</v>
      </c>
      <c r="L667" s="65"/>
      <c r="M667" s="65"/>
      <c r="N667" s="65"/>
      <c r="O667" s="65"/>
    </row>
    <row r="668" spans="1:15" hidden="1" x14ac:dyDescent="0.25">
      <c r="A668" s="61" t="s">
        <v>174</v>
      </c>
      <c r="B668" s="61" t="s">
        <v>177</v>
      </c>
      <c r="C668" s="50">
        <v>144.04</v>
      </c>
      <c r="D668" s="66">
        <v>45037</v>
      </c>
      <c r="E668" s="61" t="s">
        <v>91</v>
      </c>
      <c r="F668" s="61"/>
      <c r="G668" s="61" t="str">
        <f>VLOOKUP(Corrections[[#This Row],[Employee]],'[1]Management Hierarchy Report'!$A$2:$C$3607, 3, 0)</f>
        <v>Bruce Maxwell</v>
      </c>
      <c r="H668" s="61" t="s">
        <v>77</v>
      </c>
      <c r="I668" s="61" t="s">
        <v>70</v>
      </c>
      <c r="J668" s="67" t="str">
        <f>VLOOKUP(Corrections[[#This Row],[Employee]],[1]!Expense_Data[#Data],14,0)</f>
        <v>derek.schillinger@tidalwaveautospa.com</v>
      </c>
      <c r="K668" s="68">
        <v>45292</v>
      </c>
      <c r="L668" s="65"/>
      <c r="M668" s="65"/>
      <c r="N668" s="65"/>
      <c r="O668" s="65"/>
    </row>
    <row r="669" spans="1:15" hidden="1" x14ac:dyDescent="0.25">
      <c r="A669" s="61" t="s">
        <v>174</v>
      </c>
      <c r="B669" s="61" t="s">
        <v>177</v>
      </c>
      <c r="C669" s="69">
        <v>240.37</v>
      </c>
      <c r="D669" s="66">
        <v>45043</v>
      </c>
      <c r="E669" s="61" t="s">
        <v>91</v>
      </c>
      <c r="F669" s="61"/>
      <c r="G669" s="61" t="str">
        <f>VLOOKUP(Corrections[[#This Row],[Employee]],'[1]Management Hierarchy Report'!$A$2:$C$3607, 3, 0)</f>
        <v>Bruce Maxwell</v>
      </c>
      <c r="H669" s="61" t="s">
        <v>77</v>
      </c>
      <c r="I669" s="61" t="s">
        <v>70</v>
      </c>
      <c r="J669" s="67" t="str">
        <f>VLOOKUP(Corrections[[#This Row],[Employee]],[1]!Expense_Data[#Data],14,0)</f>
        <v>derek.schillinger@tidalwaveautospa.com</v>
      </c>
      <c r="K669" s="68">
        <v>45292</v>
      </c>
      <c r="L669" s="65"/>
      <c r="M669" s="65"/>
      <c r="N669" s="65"/>
      <c r="O669" s="65"/>
    </row>
    <row r="670" spans="1:15" hidden="1" x14ac:dyDescent="0.25">
      <c r="A670" s="61" t="s">
        <v>174</v>
      </c>
      <c r="B670" s="61" t="s">
        <v>177</v>
      </c>
      <c r="C670" s="69">
        <v>49.02</v>
      </c>
      <c r="D670" s="66">
        <v>45043</v>
      </c>
      <c r="E670" s="61" t="s">
        <v>91</v>
      </c>
      <c r="F670" s="61"/>
      <c r="G670" s="61" t="str">
        <f>VLOOKUP(Corrections[[#This Row],[Employee]],'[1]Management Hierarchy Report'!$A$2:$C$3607, 3, 0)</f>
        <v>Bruce Maxwell</v>
      </c>
      <c r="H670" s="61" t="s">
        <v>77</v>
      </c>
      <c r="I670" s="61" t="s">
        <v>70</v>
      </c>
      <c r="J670" s="67" t="str">
        <f>VLOOKUP(Corrections[[#This Row],[Employee]],[1]!Expense_Data[#Data],14,0)</f>
        <v>derek.schillinger@tidalwaveautospa.com</v>
      </c>
      <c r="K670" s="68">
        <v>45292</v>
      </c>
      <c r="L670" s="65"/>
      <c r="M670" s="65"/>
      <c r="N670" s="65"/>
      <c r="O670" s="65"/>
    </row>
    <row r="671" spans="1:15" hidden="1" x14ac:dyDescent="0.25">
      <c r="A671" s="61" t="s">
        <v>174</v>
      </c>
      <c r="B671" s="61" t="s">
        <v>175</v>
      </c>
      <c r="C671" s="50">
        <v>205</v>
      </c>
      <c r="D671" s="66">
        <v>45168</v>
      </c>
      <c r="E671" s="61" t="s">
        <v>91</v>
      </c>
      <c r="F671" s="61"/>
      <c r="G671" s="61" t="str">
        <f>VLOOKUP(Corrections[[#This Row],[Employee]],'[1]Management Hierarchy Report'!$A$2:$C$3607, 3, 0)</f>
        <v>Bruce Maxwell</v>
      </c>
      <c r="H671" s="61" t="s">
        <v>69</v>
      </c>
      <c r="I671" s="61" t="s">
        <v>70</v>
      </c>
      <c r="J671" s="67" t="str">
        <f>VLOOKUP(Corrections[[#This Row],[Employee]],[1]!Expense_Data[#Data],14,0)</f>
        <v>derek.schillinger@tidalwaveautospa.com</v>
      </c>
      <c r="K671" s="68">
        <v>45292</v>
      </c>
      <c r="L671" s="65"/>
      <c r="M671" s="65"/>
      <c r="N671" s="65"/>
      <c r="O671" s="65"/>
    </row>
    <row r="672" spans="1:15" hidden="1" x14ac:dyDescent="0.25">
      <c r="A672" s="61" t="s">
        <v>174</v>
      </c>
      <c r="B672" s="61" t="s">
        <v>175</v>
      </c>
      <c r="C672" s="50">
        <v>205</v>
      </c>
      <c r="D672" s="66">
        <v>45168</v>
      </c>
      <c r="E672" s="61" t="s">
        <v>91</v>
      </c>
      <c r="F672" s="61"/>
      <c r="G672" s="61" t="str">
        <f>VLOOKUP(Corrections[[#This Row],[Employee]],'[1]Management Hierarchy Report'!$A$2:$C$3607, 3, 0)</f>
        <v>Bruce Maxwell</v>
      </c>
      <c r="H672" s="61" t="s">
        <v>77</v>
      </c>
      <c r="I672" s="61" t="s">
        <v>70</v>
      </c>
      <c r="J672" s="67" t="str">
        <f>VLOOKUP(Corrections[[#This Row],[Employee]],[1]!Expense_Data[#Data],14,0)</f>
        <v>derek.schillinger@tidalwaveautospa.com</v>
      </c>
      <c r="K672" s="68">
        <v>45292</v>
      </c>
      <c r="L672" s="65"/>
      <c r="M672" s="65"/>
      <c r="N672" s="65"/>
      <c r="O672" s="65"/>
    </row>
    <row r="673" spans="1:15" hidden="1" x14ac:dyDescent="0.25">
      <c r="A673" s="61" t="s">
        <v>174</v>
      </c>
      <c r="B673" s="61" t="s">
        <v>175</v>
      </c>
      <c r="C673" s="69">
        <v>350.98</v>
      </c>
      <c r="D673" s="66">
        <v>45169</v>
      </c>
      <c r="E673" s="61" t="s">
        <v>176</v>
      </c>
      <c r="F673" s="61"/>
      <c r="G673" s="61" t="str">
        <f>VLOOKUP(Corrections[[#This Row],[Employee]],'[1]Management Hierarchy Report'!$A$2:$C$3607, 3, 0)</f>
        <v>Bruce Maxwell</v>
      </c>
      <c r="H673" s="61" t="s">
        <v>69</v>
      </c>
      <c r="I673" s="61" t="s">
        <v>70</v>
      </c>
      <c r="J673" s="67" t="str">
        <f>VLOOKUP(Corrections[[#This Row],[Employee]],[1]!Expense_Data[#Data],14,0)</f>
        <v>derek.schillinger@tidalwaveautospa.com</v>
      </c>
      <c r="K673" s="68">
        <v>45292</v>
      </c>
      <c r="L673" s="65"/>
      <c r="M673" s="65"/>
      <c r="N673" s="65"/>
      <c r="O673" s="65"/>
    </row>
    <row r="674" spans="1:15" hidden="1" x14ac:dyDescent="0.25">
      <c r="A674" s="61" t="s">
        <v>174</v>
      </c>
      <c r="B674" s="61" t="s">
        <v>175</v>
      </c>
      <c r="C674" s="69">
        <v>350.98</v>
      </c>
      <c r="D674" s="66">
        <v>45169</v>
      </c>
      <c r="E674" s="61" t="s">
        <v>176</v>
      </c>
      <c r="F674" s="61"/>
      <c r="G674" s="61" t="str">
        <f>VLOOKUP(Corrections[[#This Row],[Employee]],'[1]Management Hierarchy Report'!$A$2:$C$3607, 3, 0)</f>
        <v>Bruce Maxwell</v>
      </c>
      <c r="H674" s="61" t="s">
        <v>77</v>
      </c>
      <c r="I674" s="61" t="s">
        <v>70</v>
      </c>
      <c r="J674" s="67" t="str">
        <f>VLOOKUP(Corrections[[#This Row],[Employee]],[1]!Expense_Data[#Data],14,0)</f>
        <v>derek.schillinger@tidalwaveautospa.com</v>
      </c>
      <c r="K674" s="68">
        <v>45292</v>
      </c>
      <c r="L674" s="65"/>
      <c r="M674" s="65"/>
      <c r="N674" s="65"/>
      <c r="O674" s="65"/>
    </row>
    <row r="675" spans="1:15" hidden="1" x14ac:dyDescent="0.25">
      <c r="A675" s="61" t="s">
        <v>174</v>
      </c>
      <c r="B675" s="61" t="s">
        <v>175</v>
      </c>
      <c r="C675" s="69">
        <v>332.12</v>
      </c>
      <c r="D675" s="66">
        <v>45170</v>
      </c>
      <c r="E675" s="61" t="s">
        <v>130</v>
      </c>
      <c r="F675" s="61"/>
      <c r="G675" s="61" t="str">
        <f>VLOOKUP(Corrections[[#This Row],[Employee]],'[1]Management Hierarchy Report'!$A$2:$C$3607, 3, 0)</f>
        <v>Bruce Maxwell</v>
      </c>
      <c r="H675" s="61" t="s">
        <v>77</v>
      </c>
      <c r="I675" s="61" t="s">
        <v>70</v>
      </c>
      <c r="J675" s="67" t="str">
        <f>VLOOKUP(Corrections[[#This Row],[Employee]],[1]!Expense_Data[#Data],14,0)</f>
        <v>derek.schillinger@tidalwaveautospa.com</v>
      </c>
      <c r="K675" s="68">
        <v>45292</v>
      </c>
      <c r="L675" s="65"/>
      <c r="M675" s="65"/>
      <c r="N675" s="65"/>
      <c r="O675" s="65"/>
    </row>
    <row r="676" spans="1:15" hidden="1" x14ac:dyDescent="0.25">
      <c r="A676" s="61" t="s">
        <v>174</v>
      </c>
      <c r="B676" s="61" t="s">
        <v>175</v>
      </c>
      <c r="C676" s="69">
        <v>44.12</v>
      </c>
      <c r="D676" s="66">
        <v>45177</v>
      </c>
      <c r="E676" s="61" t="s">
        <v>81</v>
      </c>
      <c r="F676" s="61"/>
      <c r="G676" s="61" t="str">
        <f>VLOOKUP(Corrections[[#This Row],[Employee]],'[1]Management Hierarchy Report'!$A$2:$C$3607, 3, 0)</f>
        <v>Bruce Maxwell</v>
      </c>
      <c r="H676" s="61" t="s">
        <v>77</v>
      </c>
      <c r="I676" s="61" t="s">
        <v>70</v>
      </c>
      <c r="J676" s="67" t="str">
        <f>VLOOKUP(Corrections[[#This Row],[Employee]],[1]!Expense_Data[#Data],14,0)</f>
        <v>derek.schillinger@tidalwaveautospa.com</v>
      </c>
      <c r="K676" s="68">
        <v>45292</v>
      </c>
      <c r="L676" s="65"/>
      <c r="M676" s="65"/>
      <c r="N676" s="65"/>
      <c r="O676" s="65"/>
    </row>
    <row r="677" spans="1:15" hidden="1" x14ac:dyDescent="0.25">
      <c r="A677" s="61" t="s">
        <v>174</v>
      </c>
      <c r="B677" s="61" t="s">
        <v>175</v>
      </c>
      <c r="C677" s="69">
        <v>37.01</v>
      </c>
      <c r="D677" s="66">
        <v>45181</v>
      </c>
      <c r="E677" s="61" t="s">
        <v>91</v>
      </c>
      <c r="F677" s="61"/>
      <c r="G677" s="61" t="str">
        <f>VLOOKUP(Corrections[[#This Row],[Employee]],'[1]Management Hierarchy Report'!$A$2:$C$3607, 3, 0)</f>
        <v>Bruce Maxwell</v>
      </c>
      <c r="H677" s="61" t="s">
        <v>77</v>
      </c>
      <c r="I677" s="61" t="s">
        <v>70</v>
      </c>
      <c r="J677" s="67" t="str">
        <f>VLOOKUP(Corrections[[#This Row],[Employee]],[1]!Expense_Data[#Data],14,0)</f>
        <v>derek.schillinger@tidalwaveautospa.com</v>
      </c>
      <c r="K677" s="68">
        <v>45292</v>
      </c>
      <c r="L677" s="65"/>
      <c r="M677" s="65"/>
      <c r="N677" s="65"/>
      <c r="O677" s="65"/>
    </row>
    <row r="678" spans="1:15" hidden="1" x14ac:dyDescent="0.25">
      <c r="A678" s="61" t="s">
        <v>174</v>
      </c>
      <c r="B678" s="61" t="s">
        <v>405</v>
      </c>
      <c r="C678" s="50">
        <v>350.98</v>
      </c>
      <c r="D678" s="66">
        <v>45169</v>
      </c>
      <c r="E678" s="61" t="s">
        <v>71</v>
      </c>
      <c r="F678" s="61"/>
      <c r="G678" s="61" t="str">
        <f>VLOOKUP(Corrections[[#This Row],[Employee]],'[1]Management Hierarchy Report'!$A$2:$C$3607, 3, 0)</f>
        <v>Bruce Maxwell</v>
      </c>
      <c r="H678" s="61" t="s">
        <v>77</v>
      </c>
      <c r="I678" s="61" t="s">
        <v>70</v>
      </c>
      <c r="J678" s="67" t="str">
        <f>VLOOKUP(Corrections[[#This Row],[Employee]],[1]!Expense_Data[#Data],14,0)</f>
        <v>derek.schillinger@tidalwaveautospa.com</v>
      </c>
      <c r="K678" s="68">
        <v>45292</v>
      </c>
      <c r="L678" s="65"/>
      <c r="M678" s="65"/>
      <c r="N678" s="65"/>
      <c r="O678" s="65"/>
    </row>
    <row r="679" spans="1:15" hidden="1" x14ac:dyDescent="0.25">
      <c r="A679" s="61" t="s">
        <v>174</v>
      </c>
      <c r="B679" s="61" t="s">
        <v>736</v>
      </c>
      <c r="C679" s="50">
        <v>481.27</v>
      </c>
      <c r="D679" s="66">
        <v>45420</v>
      </c>
      <c r="E679" s="61" t="s">
        <v>71</v>
      </c>
      <c r="F679" s="61"/>
      <c r="G679" s="61" t="str">
        <f>VLOOKUP(Corrections[[#This Row],[Employee]],'[1]Management Hierarchy Report'!$A$2:$C$3607, 3, 0)</f>
        <v>Bruce Maxwell</v>
      </c>
      <c r="H679" s="61" t="e">
        <f>IF(#REF!&gt;=0.2,"Sent Back", "Removed")</f>
        <v>#REF!</v>
      </c>
      <c r="I679" s="61" t="s">
        <v>70</v>
      </c>
      <c r="J679" s="67" t="str">
        <f>VLOOKUP(Corrections[[#This Row],[Employee]],[1]!Expense_Data[#Data],14,0)</f>
        <v>derek.schillinger@tidalwaveautospa.com</v>
      </c>
      <c r="K679" s="68">
        <v>45292</v>
      </c>
      <c r="L679" s="65"/>
      <c r="M679" s="65"/>
      <c r="N679" s="65"/>
      <c r="O679" s="65"/>
    </row>
    <row r="680" spans="1:15" hidden="1" x14ac:dyDescent="0.25">
      <c r="A680" s="61" t="s">
        <v>174</v>
      </c>
      <c r="B680" s="61" t="s">
        <v>13144</v>
      </c>
      <c r="C680" s="50">
        <v>481.27</v>
      </c>
      <c r="D680" s="66">
        <v>45420</v>
      </c>
      <c r="E680" s="61" t="s">
        <v>71</v>
      </c>
      <c r="F680" s="61"/>
      <c r="G680" s="61" t="str">
        <f>VLOOKUP(Corrections[[#This Row],[Employee]],'[1]Management Hierarchy Report'!$A$2:$C$3607, 3, 0)</f>
        <v>Bruce Maxwell</v>
      </c>
      <c r="H680" s="48" t="s">
        <v>77</v>
      </c>
      <c r="I680" s="61" t="s">
        <v>70</v>
      </c>
      <c r="J680" s="61" t="str">
        <f>VLOOKUP(Corrections[[#This Row],[Employee]],[1]!Expense_Data[#Data],14,0)</f>
        <v>derek.schillinger@tidalwaveautospa.com</v>
      </c>
      <c r="K680" s="68">
        <v>45292</v>
      </c>
      <c r="L680" s="65"/>
      <c r="M680" s="65"/>
      <c r="N680" s="65"/>
      <c r="O680" s="65"/>
    </row>
    <row r="681" spans="1:15" hidden="1" x14ac:dyDescent="0.25">
      <c r="A681" s="61" t="s">
        <v>174</v>
      </c>
      <c r="B681" s="61" t="s">
        <v>13144</v>
      </c>
      <c r="C681" s="50">
        <v>481.27</v>
      </c>
      <c r="D681" s="66">
        <v>45420</v>
      </c>
      <c r="E681" s="61" t="s">
        <v>13030</v>
      </c>
      <c r="F681" s="61"/>
      <c r="G681" s="61" t="str">
        <f>VLOOKUP(Corrections[[#This Row],[Employee]],'[1]Management Hierarchy Report'!$A$2:$C$3607, 3, 0)</f>
        <v>Bruce Maxwell</v>
      </c>
      <c r="H681" s="48" t="s">
        <v>77</v>
      </c>
      <c r="I681" s="61" t="s">
        <v>70</v>
      </c>
      <c r="J681" s="61" t="str">
        <f>VLOOKUP(Corrections[[#This Row],[Employee]],[1]!Expense_Data[#Data],14,0)</f>
        <v>derek.schillinger@tidalwaveautospa.com</v>
      </c>
      <c r="K681" s="68">
        <v>45292</v>
      </c>
      <c r="L681" s="65"/>
      <c r="M681" s="65"/>
      <c r="N681" s="65"/>
      <c r="O681" s="65"/>
    </row>
    <row r="682" spans="1:15" hidden="1" x14ac:dyDescent="0.25">
      <c r="A682" s="61" t="s">
        <v>174</v>
      </c>
      <c r="B682" s="61" t="s">
        <v>13144</v>
      </c>
      <c r="C682" s="50">
        <v>66.47</v>
      </c>
      <c r="D682" s="66">
        <v>45448</v>
      </c>
      <c r="E682" s="61" t="s">
        <v>521</v>
      </c>
      <c r="F682" s="61"/>
      <c r="G682" s="61" t="str">
        <f>VLOOKUP(Corrections[[#This Row],[Employee]],'[1]Management Hierarchy Report'!$A$2:$C$3607, 3, 0)</f>
        <v>Bruce Maxwell</v>
      </c>
      <c r="H682" s="48" t="s">
        <v>77</v>
      </c>
      <c r="I682" s="61" t="s">
        <v>70</v>
      </c>
      <c r="J682" s="61" t="str">
        <f>VLOOKUP(Corrections[[#This Row],[Employee]],[1]!Expense_Data[#Data],14,0)</f>
        <v>derek.schillinger@tidalwaveautospa.com</v>
      </c>
      <c r="K682" s="68">
        <v>45292</v>
      </c>
      <c r="L682" s="65"/>
      <c r="M682" s="65"/>
      <c r="N682" s="65"/>
      <c r="O682" s="65"/>
    </row>
    <row r="683" spans="1:15" hidden="1" x14ac:dyDescent="0.25">
      <c r="A683" s="61" t="s">
        <v>174</v>
      </c>
      <c r="B683" s="61" t="s">
        <v>13144</v>
      </c>
      <c r="C683" s="50">
        <v>770.96</v>
      </c>
      <c r="D683" s="66">
        <v>45449</v>
      </c>
      <c r="E683" s="61" t="s">
        <v>71</v>
      </c>
      <c r="F683" s="61"/>
      <c r="G683" s="61" t="str">
        <f>VLOOKUP(Corrections[[#This Row],[Employee]],'[1]Management Hierarchy Report'!$A$2:$C$3607, 3, 0)</f>
        <v>Bruce Maxwell</v>
      </c>
      <c r="H683" s="48" t="s">
        <v>77</v>
      </c>
      <c r="I683" s="61" t="s">
        <v>70</v>
      </c>
      <c r="J683" s="61" t="str">
        <f>VLOOKUP(Corrections[[#This Row],[Employee]],[1]!Expense_Data[#Data],14,0)</f>
        <v>derek.schillinger@tidalwaveautospa.com</v>
      </c>
      <c r="K683" s="68">
        <v>45292</v>
      </c>
      <c r="L683" s="65"/>
      <c r="M683" s="65"/>
      <c r="N683" s="65"/>
      <c r="O683" s="65"/>
    </row>
    <row r="684" spans="1:15" hidden="1" x14ac:dyDescent="0.25">
      <c r="A684" s="61" t="s">
        <v>174</v>
      </c>
      <c r="B684" s="61" t="s">
        <v>13144</v>
      </c>
      <c r="C684" s="50">
        <v>90.14</v>
      </c>
      <c r="D684" s="66">
        <v>45449</v>
      </c>
      <c r="E684" s="61" t="s">
        <v>521</v>
      </c>
      <c r="F684" s="61"/>
      <c r="G684" s="61" t="str">
        <f>VLOOKUP(Corrections[[#This Row],[Employee]],'[1]Management Hierarchy Report'!$A$2:$C$3607, 3, 0)</f>
        <v>Bruce Maxwell</v>
      </c>
      <c r="H684" s="48" t="s">
        <v>77</v>
      </c>
      <c r="I684" s="61" t="s">
        <v>70</v>
      </c>
      <c r="J684" s="61" t="str">
        <f>VLOOKUP(Corrections[[#This Row],[Employee]],[1]!Expense_Data[#Data],14,0)</f>
        <v>derek.schillinger@tidalwaveautospa.com</v>
      </c>
      <c r="K684" s="68">
        <v>45292</v>
      </c>
      <c r="L684" s="65"/>
      <c r="M684" s="65"/>
      <c r="N684" s="65"/>
      <c r="O684" s="65"/>
    </row>
    <row r="685" spans="1:15" hidden="1" x14ac:dyDescent="0.25">
      <c r="A685" s="61" t="s">
        <v>174</v>
      </c>
      <c r="B685" s="61" t="s">
        <v>13144</v>
      </c>
      <c r="C685" s="50">
        <v>38.520000000000003</v>
      </c>
      <c r="D685" s="66">
        <v>45450</v>
      </c>
      <c r="E685" s="61" t="s">
        <v>521</v>
      </c>
      <c r="F685" s="61"/>
      <c r="G685" s="61" t="str">
        <f>VLOOKUP(Corrections[[#This Row],[Employee]],'[1]Management Hierarchy Report'!$A$2:$C$3607, 3, 0)</f>
        <v>Bruce Maxwell</v>
      </c>
      <c r="H685" s="48" t="s">
        <v>77</v>
      </c>
      <c r="I685" s="61" t="s">
        <v>70</v>
      </c>
      <c r="J685" s="61" t="str">
        <f>VLOOKUP(Corrections[[#This Row],[Employee]],[1]!Expense_Data[#Data],14,0)</f>
        <v>derek.schillinger@tidalwaveautospa.com</v>
      </c>
      <c r="K685" s="68">
        <v>45292</v>
      </c>
      <c r="L685" s="65"/>
      <c r="M685" s="65"/>
      <c r="N685" s="65"/>
      <c r="O685" s="65"/>
    </row>
    <row r="686" spans="1:15" hidden="1" x14ac:dyDescent="0.25">
      <c r="A686" s="61" t="s">
        <v>174</v>
      </c>
      <c r="B686" s="61" t="s">
        <v>13144</v>
      </c>
      <c r="C686" s="50">
        <v>45.53</v>
      </c>
      <c r="D686" s="66">
        <v>45451</v>
      </c>
      <c r="E686" s="61" t="s">
        <v>521</v>
      </c>
      <c r="F686" s="61"/>
      <c r="G686" s="61" t="str">
        <f>VLOOKUP(Corrections[[#This Row],[Employee]],'[1]Management Hierarchy Report'!$A$2:$C$3607, 3, 0)</f>
        <v>Bruce Maxwell</v>
      </c>
      <c r="H686" s="48" t="s">
        <v>77</v>
      </c>
      <c r="I686" s="61" t="s">
        <v>70</v>
      </c>
      <c r="J686" s="61" t="str">
        <f>VLOOKUP(Corrections[[#This Row],[Employee]],[1]!Expense_Data[#Data],14,0)</f>
        <v>derek.schillinger@tidalwaveautospa.com</v>
      </c>
      <c r="K686" s="68">
        <v>45292</v>
      </c>
      <c r="L686" s="65"/>
      <c r="M686" s="65"/>
      <c r="N686" s="65"/>
      <c r="O686" s="65"/>
    </row>
    <row r="687" spans="1:15" hidden="1" x14ac:dyDescent="0.25">
      <c r="A687" s="61" t="s">
        <v>174</v>
      </c>
      <c r="B687" s="61" t="s">
        <v>13144</v>
      </c>
      <c r="C687" s="50">
        <v>-65.44</v>
      </c>
      <c r="D687" s="66">
        <v>45452</v>
      </c>
      <c r="E687" s="61" t="s">
        <v>521</v>
      </c>
      <c r="F687" s="61"/>
      <c r="G687" s="61" t="str">
        <f>VLOOKUP(Corrections[[#This Row],[Employee]],'[1]Management Hierarchy Report'!$A$2:$C$3607, 3, 0)</f>
        <v>Bruce Maxwell</v>
      </c>
      <c r="H687" s="48" t="s">
        <v>77</v>
      </c>
      <c r="I687" s="61" t="s">
        <v>70</v>
      </c>
      <c r="J687" s="61" t="str">
        <f>VLOOKUP(Corrections[[#This Row],[Employee]],[1]!Expense_Data[#Data],14,0)</f>
        <v>derek.schillinger@tidalwaveautospa.com</v>
      </c>
      <c r="K687" s="68">
        <v>45292</v>
      </c>
      <c r="L687" s="65"/>
      <c r="M687" s="65"/>
      <c r="N687" s="65"/>
      <c r="O687" s="65"/>
    </row>
    <row r="688" spans="1:15" hidden="1" x14ac:dyDescent="0.25">
      <c r="A688" s="61" t="s">
        <v>174</v>
      </c>
      <c r="B688" s="61" t="s">
        <v>13144</v>
      </c>
      <c r="C688" s="50">
        <v>-65.44</v>
      </c>
      <c r="D688" s="66">
        <v>45452</v>
      </c>
      <c r="E688" s="61" t="s">
        <v>521</v>
      </c>
      <c r="F688" s="61"/>
      <c r="G688" s="61" t="str">
        <f>VLOOKUP(Corrections[[#This Row],[Employee]],'[1]Management Hierarchy Report'!$A$2:$C$3607, 3, 0)</f>
        <v>Bruce Maxwell</v>
      </c>
      <c r="H688" s="48" t="s">
        <v>77</v>
      </c>
      <c r="I688" s="61" t="s">
        <v>70</v>
      </c>
      <c r="J688" s="61" t="str">
        <f>VLOOKUP(Corrections[[#This Row],[Employee]],[1]!Expense_Data[#Data],14,0)</f>
        <v>derek.schillinger@tidalwaveautospa.com</v>
      </c>
      <c r="K688" s="68">
        <v>45292</v>
      </c>
      <c r="L688" s="65"/>
      <c r="M688" s="65"/>
      <c r="N688" s="65"/>
      <c r="O688" s="65"/>
    </row>
    <row r="689" spans="1:15" hidden="1" x14ac:dyDescent="0.25">
      <c r="A689" s="61" t="s">
        <v>174</v>
      </c>
      <c r="B689" s="61" t="s">
        <v>13098</v>
      </c>
      <c r="C689" s="50">
        <v>304.36</v>
      </c>
      <c r="D689" s="52">
        <v>45485</v>
      </c>
      <c r="E689" s="66" t="s">
        <v>71</v>
      </c>
      <c r="F689" s="61"/>
      <c r="G689" s="61" t="str">
        <f>VLOOKUP(Corrections[[#This Row],[Employee]],'[1]Management Hierarchy Report'!$A$2:$C$3607, 3, 0)</f>
        <v>Bruce Maxwell</v>
      </c>
      <c r="H689" s="61" t="s">
        <v>77</v>
      </c>
      <c r="I689" s="61" t="s">
        <v>70</v>
      </c>
      <c r="J689" s="61" t="str">
        <f>VLOOKUP(Corrections[[#This Row],[Employee]],[1]!Expense_Data[#Data],14,0)</f>
        <v>derek.schillinger@tidalwaveautospa.com</v>
      </c>
      <c r="K689" s="68">
        <v>45292</v>
      </c>
      <c r="L689" s="65"/>
      <c r="M689" s="65"/>
      <c r="N689" s="65"/>
      <c r="O689" s="65"/>
    </row>
    <row r="690" spans="1:15" hidden="1" x14ac:dyDescent="0.25">
      <c r="A690" s="61" t="s">
        <v>11582</v>
      </c>
      <c r="B690" s="61" t="s">
        <v>13188</v>
      </c>
      <c r="C690" s="50">
        <v>15.13</v>
      </c>
      <c r="D690" s="66">
        <v>45488</v>
      </c>
      <c r="E690" s="61" t="s">
        <v>13082</v>
      </c>
      <c r="F690" s="61"/>
      <c r="G690" s="61" t="str">
        <f>VLOOKUP(Corrections[[#This Row],[Employee]],'[1]Management Hierarchy Report'!$A$2:$C$3607, 3, 0)</f>
        <v>Derek Schillinger</v>
      </c>
      <c r="H690" s="48" t="s">
        <v>77</v>
      </c>
      <c r="I690" s="61" t="s">
        <v>70</v>
      </c>
      <c r="J690" s="61" t="str">
        <f>VLOOKUP(Corrections[[#This Row],[Employee]],[1]!Expense_Data[#Data],14,0)</f>
        <v>SL156@tidalwaveautospa.com</v>
      </c>
      <c r="K690" s="68">
        <v>45292</v>
      </c>
      <c r="L690" s="65"/>
      <c r="M690" s="65"/>
      <c r="N690" s="65"/>
      <c r="O690" s="65"/>
    </row>
    <row r="691" spans="1:15" hidden="1" x14ac:dyDescent="0.25">
      <c r="A691" s="70" t="s">
        <v>11582</v>
      </c>
      <c r="B691" s="70" t="s">
        <v>13188</v>
      </c>
      <c r="C691" s="57">
        <v>87.64</v>
      </c>
      <c r="D691" s="71">
        <v>45488</v>
      </c>
      <c r="E691" s="70" t="s">
        <v>13030</v>
      </c>
      <c r="F691" s="61"/>
      <c r="G691" s="61" t="str">
        <f>VLOOKUP(Corrections[[#This Row],[Employee]],'[1]Management Hierarchy Report'!$A$2:$C$3607, 3, 0)</f>
        <v>Derek Schillinger</v>
      </c>
      <c r="H691" s="48" t="s">
        <v>77</v>
      </c>
      <c r="I691" s="61" t="s">
        <v>70</v>
      </c>
      <c r="J691" s="61" t="str">
        <f>VLOOKUP(Corrections[[#This Row],[Employee]],[1]!Expense_Data[#Data],14,0)</f>
        <v>SL156@tidalwaveautospa.com</v>
      </c>
      <c r="K691" s="68">
        <v>45292</v>
      </c>
      <c r="L691" s="65"/>
      <c r="M691" s="65"/>
      <c r="N691" s="65"/>
      <c r="O691" s="65"/>
    </row>
    <row r="692" spans="1:15" hidden="1" x14ac:dyDescent="0.25">
      <c r="A692" s="70" t="s">
        <v>11582</v>
      </c>
      <c r="B692" s="70" t="s">
        <v>13188</v>
      </c>
      <c r="C692" s="57">
        <v>42.02</v>
      </c>
      <c r="D692" s="71">
        <v>45488</v>
      </c>
      <c r="E692" s="70" t="s">
        <v>13030</v>
      </c>
      <c r="F692" s="61"/>
      <c r="G692" s="61" t="str">
        <f>VLOOKUP(Corrections[[#This Row],[Employee]],'[1]Management Hierarchy Report'!$A$2:$C$3607, 3, 0)</f>
        <v>Derek Schillinger</v>
      </c>
      <c r="H692" s="48" t="s">
        <v>77</v>
      </c>
      <c r="I692" s="61" t="s">
        <v>70</v>
      </c>
      <c r="J692" s="61" t="str">
        <f>VLOOKUP(Corrections[[#This Row],[Employee]],[1]!Expense_Data[#Data],14,0)</f>
        <v>SL156@tidalwaveautospa.com</v>
      </c>
      <c r="K692" s="68">
        <v>45292</v>
      </c>
      <c r="L692" s="65"/>
      <c r="M692" s="65"/>
      <c r="N692" s="65"/>
      <c r="O692" s="65"/>
    </row>
    <row r="693" spans="1:15" hidden="1" x14ac:dyDescent="0.25">
      <c r="A693" s="61" t="s">
        <v>11582</v>
      </c>
      <c r="B693" s="61" t="s">
        <v>13188</v>
      </c>
      <c r="C693" s="50">
        <v>0.6</v>
      </c>
      <c r="D693" s="66">
        <v>45489</v>
      </c>
      <c r="E693" s="61" t="s">
        <v>13082</v>
      </c>
      <c r="F693" s="61"/>
      <c r="G693" s="61" t="str">
        <f>VLOOKUP(Corrections[[#This Row],[Employee]],'[1]Management Hierarchy Report'!$A$2:$C$3607, 3, 0)</f>
        <v>Derek Schillinger</v>
      </c>
      <c r="H693" s="48" t="s">
        <v>77</v>
      </c>
      <c r="I693" s="61" t="s">
        <v>70</v>
      </c>
      <c r="J693" s="61" t="str">
        <f>VLOOKUP(Corrections[[#This Row],[Employee]],[1]!Expense_Data[#Data],14,0)</f>
        <v>SL156@tidalwaveautospa.com</v>
      </c>
      <c r="K693" s="68">
        <v>45292</v>
      </c>
      <c r="L693" s="65"/>
      <c r="M693" s="65"/>
      <c r="N693" s="65"/>
      <c r="O693" s="65"/>
    </row>
    <row r="694" spans="1:15" hidden="1" x14ac:dyDescent="0.25">
      <c r="A694" s="61" t="s">
        <v>11582</v>
      </c>
      <c r="B694" s="61" t="s">
        <v>13188</v>
      </c>
      <c r="C694" s="50">
        <v>0.6</v>
      </c>
      <c r="D694" s="66">
        <v>45489</v>
      </c>
      <c r="E694" s="61" t="s">
        <v>13082</v>
      </c>
      <c r="F694" s="61"/>
      <c r="G694" s="61" t="str">
        <f>VLOOKUP(Corrections[[#This Row],[Employee]],'[1]Management Hierarchy Report'!$A$2:$C$3607, 3, 0)</f>
        <v>Derek Schillinger</v>
      </c>
      <c r="H694" s="48" t="s">
        <v>77</v>
      </c>
      <c r="I694" s="61" t="s">
        <v>70</v>
      </c>
      <c r="J694" s="61" t="str">
        <f>VLOOKUP(Corrections[[#This Row],[Employee]],[1]!Expense_Data[#Data],14,0)</f>
        <v>SL156@tidalwaveautospa.com</v>
      </c>
      <c r="K694" s="68">
        <v>45292</v>
      </c>
      <c r="L694" s="65"/>
      <c r="M694" s="65"/>
      <c r="N694" s="65"/>
      <c r="O694" s="65"/>
    </row>
    <row r="695" spans="1:15" hidden="1" x14ac:dyDescent="0.25">
      <c r="A695" s="61" t="s">
        <v>11582</v>
      </c>
      <c r="B695" s="61" t="s">
        <v>13188</v>
      </c>
      <c r="C695" s="50">
        <v>2.6</v>
      </c>
      <c r="D695" s="66">
        <v>45489</v>
      </c>
      <c r="E695" s="61" t="s">
        <v>13082</v>
      </c>
      <c r="F695" s="61"/>
      <c r="G695" s="61" t="str">
        <f>VLOOKUP(Corrections[[#This Row],[Employee]],'[1]Management Hierarchy Report'!$A$2:$C$3607, 3, 0)</f>
        <v>Derek Schillinger</v>
      </c>
      <c r="H695" s="48" t="s">
        <v>77</v>
      </c>
      <c r="I695" s="61" t="s">
        <v>70</v>
      </c>
      <c r="J695" s="61" t="str">
        <f>VLOOKUP(Corrections[[#This Row],[Employee]],[1]!Expense_Data[#Data],14,0)</f>
        <v>SL156@tidalwaveautospa.com</v>
      </c>
      <c r="K695" s="68">
        <v>45292</v>
      </c>
      <c r="L695" s="65"/>
      <c r="M695" s="65"/>
      <c r="N695" s="65"/>
      <c r="O695" s="65"/>
    </row>
    <row r="696" spans="1:15" hidden="1" x14ac:dyDescent="0.25">
      <c r="A696" s="61" t="s">
        <v>11582</v>
      </c>
      <c r="B696" s="61" t="s">
        <v>13188</v>
      </c>
      <c r="C696" s="50">
        <v>0.6</v>
      </c>
      <c r="D696" s="66">
        <v>45489</v>
      </c>
      <c r="E696" s="61" t="s">
        <v>13082</v>
      </c>
      <c r="F696" s="61"/>
      <c r="G696" s="61" t="str">
        <f>VLOOKUP(Corrections[[#This Row],[Employee]],'[1]Management Hierarchy Report'!$A$2:$C$3607, 3, 0)</f>
        <v>Derek Schillinger</v>
      </c>
      <c r="H696" s="48" t="s">
        <v>77</v>
      </c>
      <c r="I696" s="61" t="s">
        <v>70</v>
      </c>
      <c r="J696" s="61" t="str">
        <f>VLOOKUP(Corrections[[#This Row],[Employee]],[1]!Expense_Data[#Data],14,0)</f>
        <v>SL156@tidalwaveautospa.com</v>
      </c>
      <c r="K696" s="68">
        <v>45292</v>
      </c>
      <c r="L696" s="65"/>
      <c r="M696" s="65"/>
      <c r="N696" s="65"/>
      <c r="O696" s="65"/>
    </row>
    <row r="697" spans="1:15" hidden="1" x14ac:dyDescent="0.25">
      <c r="A697" s="61" t="s">
        <v>11582</v>
      </c>
      <c r="B697" s="61" t="s">
        <v>13188</v>
      </c>
      <c r="C697" s="50">
        <v>2.6</v>
      </c>
      <c r="D697" s="66">
        <v>45489</v>
      </c>
      <c r="E697" s="61" t="s">
        <v>13082</v>
      </c>
      <c r="F697" s="61"/>
      <c r="G697" s="61" t="str">
        <f>VLOOKUP(Corrections[[#This Row],[Employee]],'[1]Management Hierarchy Report'!$A$2:$C$3607, 3, 0)</f>
        <v>Derek Schillinger</v>
      </c>
      <c r="H697" s="48" t="s">
        <v>77</v>
      </c>
      <c r="I697" s="61" t="s">
        <v>70</v>
      </c>
      <c r="J697" s="61" t="str">
        <f>VLOOKUP(Corrections[[#This Row],[Employee]],[1]!Expense_Data[#Data],14,0)</f>
        <v>SL156@tidalwaveautospa.com</v>
      </c>
      <c r="K697" s="68">
        <v>45292</v>
      </c>
      <c r="L697" s="65"/>
      <c r="M697" s="65"/>
      <c r="N697" s="65"/>
      <c r="O697" s="65"/>
    </row>
    <row r="698" spans="1:15" hidden="1" x14ac:dyDescent="0.25">
      <c r="A698" s="61" t="s">
        <v>11582</v>
      </c>
      <c r="B698" s="61" t="s">
        <v>13188</v>
      </c>
      <c r="C698" s="50">
        <v>0.6</v>
      </c>
      <c r="D698" s="66">
        <v>45489</v>
      </c>
      <c r="E698" s="61" t="s">
        <v>521</v>
      </c>
      <c r="F698" s="61"/>
      <c r="G698" s="61" t="str">
        <f>VLOOKUP(Corrections[[#This Row],[Employee]],'[1]Management Hierarchy Report'!$A$2:$C$3607, 3, 0)</f>
        <v>Derek Schillinger</v>
      </c>
      <c r="H698" s="48" t="s">
        <v>77</v>
      </c>
      <c r="I698" s="61" t="s">
        <v>70</v>
      </c>
      <c r="J698" s="61" t="str">
        <f>VLOOKUP(Corrections[[#This Row],[Employee]],[1]!Expense_Data[#Data],14,0)</f>
        <v>SL156@tidalwaveautospa.com</v>
      </c>
      <c r="K698" s="68">
        <v>45292</v>
      </c>
      <c r="L698" s="65"/>
      <c r="M698" s="65"/>
      <c r="N698" s="65"/>
      <c r="O698" s="65"/>
    </row>
    <row r="699" spans="1:15" hidden="1" x14ac:dyDescent="0.25">
      <c r="A699" s="61" t="s">
        <v>396</v>
      </c>
      <c r="B699" s="61" t="s">
        <v>397</v>
      </c>
      <c r="C699" s="69">
        <v>477.88</v>
      </c>
      <c r="D699" s="66">
        <v>45243</v>
      </c>
      <c r="E699" s="61" t="s">
        <v>106</v>
      </c>
      <c r="F699" s="61"/>
      <c r="G699" s="61" t="str">
        <f>VLOOKUP(Corrections[[#This Row],[Employee]],'[1]Management Hierarchy Report'!$A$2:$C$3607, 3, 0)</f>
        <v>Patrick Rollins</v>
      </c>
      <c r="H699" s="61" t="s">
        <v>77</v>
      </c>
      <c r="I699" s="61" t="s">
        <v>70</v>
      </c>
      <c r="J699" s="67" t="str">
        <f>VLOOKUP(Corrections[[#This Row],[Employee]],[1]!Expense_Data[#Data],14,0)</f>
        <v>SL69@tidalwaveautospa.com</v>
      </c>
      <c r="K699" s="68">
        <v>45292</v>
      </c>
      <c r="L699" s="65"/>
      <c r="M699" s="65"/>
      <c r="N699" s="65"/>
      <c r="O699" s="65"/>
    </row>
    <row r="700" spans="1:15" hidden="1" x14ac:dyDescent="0.25">
      <c r="A700" s="61" t="s">
        <v>396</v>
      </c>
      <c r="B700" s="61" t="s">
        <v>397</v>
      </c>
      <c r="C700" s="50">
        <v>79.23</v>
      </c>
      <c r="D700" s="66">
        <v>45246</v>
      </c>
      <c r="E700" s="61" t="s">
        <v>71</v>
      </c>
      <c r="F700" s="61"/>
      <c r="G700" s="61" t="str">
        <f>VLOOKUP(Corrections[[#This Row],[Employee]],'[1]Management Hierarchy Report'!$A$2:$C$3607, 3, 0)</f>
        <v>Patrick Rollins</v>
      </c>
      <c r="H700" s="61" t="s">
        <v>77</v>
      </c>
      <c r="I700" s="61" t="s">
        <v>70</v>
      </c>
      <c r="J700" s="67" t="str">
        <f>VLOOKUP(Corrections[[#This Row],[Employee]],[1]!Expense_Data[#Data],14,0)</f>
        <v>SL69@tidalwaveautospa.com</v>
      </c>
      <c r="K700" s="68">
        <v>45292</v>
      </c>
      <c r="L700" s="65"/>
      <c r="M700" s="65"/>
      <c r="N700" s="65"/>
      <c r="O700" s="65"/>
    </row>
    <row r="701" spans="1:15" hidden="1" x14ac:dyDescent="0.25">
      <c r="A701" s="61" t="s">
        <v>396</v>
      </c>
      <c r="B701" s="61" t="s">
        <v>11605</v>
      </c>
      <c r="C701" s="50">
        <v>1338.75</v>
      </c>
      <c r="D701" s="66">
        <v>45461</v>
      </c>
      <c r="E701" s="61" t="s">
        <v>152</v>
      </c>
      <c r="F701" s="61"/>
      <c r="G701" s="61" t="str">
        <f>VLOOKUP(Corrections[[#This Row],[Employee]],'[1]Management Hierarchy Report'!$A$2:$C$3607, 3, 0)</f>
        <v>Patrick Rollins</v>
      </c>
      <c r="H701" s="61" t="e">
        <f>IF(#REF!&gt;=0.2,"Sent Back", "Removed")</f>
        <v>#REF!</v>
      </c>
      <c r="I701" s="61" t="s">
        <v>70</v>
      </c>
      <c r="J701" s="61" t="str">
        <f>VLOOKUP(Corrections[[#This Row],[Employee]],[1]!Expense_Data[#Data],14,0)</f>
        <v>SL69@tidalwaveautospa.com</v>
      </c>
      <c r="K701" s="68">
        <v>45292</v>
      </c>
      <c r="L701" s="65"/>
      <c r="M701" s="65"/>
      <c r="N701" s="65"/>
      <c r="O701" s="65"/>
    </row>
    <row r="702" spans="1:15" hidden="1" x14ac:dyDescent="0.25">
      <c r="A702" s="61" t="s">
        <v>396</v>
      </c>
      <c r="B702" s="61" t="s">
        <v>13103</v>
      </c>
      <c r="C702" s="50">
        <v>73.62</v>
      </c>
      <c r="D702" s="66">
        <v>45490</v>
      </c>
      <c r="E702" s="61" t="s">
        <v>521</v>
      </c>
      <c r="F702" s="61"/>
      <c r="G702" s="61" t="str">
        <f>VLOOKUP(Corrections[[#This Row],[Employee]],'[1]Management Hierarchy Report'!$A$2:$C$3607, 3, 0)</f>
        <v>Patrick Rollins</v>
      </c>
      <c r="H702" s="61" t="s">
        <v>77</v>
      </c>
      <c r="I702" s="61" t="s">
        <v>70</v>
      </c>
      <c r="J702" s="61" t="str">
        <f>VLOOKUP(Corrections[[#This Row],[Employee]],[1]!Expense_Data[#Data],14,0)</f>
        <v>SL69@tidalwaveautospa.com</v>
      </c>
      <c r="K702" s="68">
        <v>45292</v>
      </c>
      <c r="L702" s="65"/>
      <c r="M702" s="65"/>
      <c r="N702" s="65"/>
      <c r="O702" s="65"/>
    </row>
    <row r="703" spans="1:15" hidden="1" x14ac:dyDescent="0.25">
      <c r="A703" s="70" t="s">
        <v>396</v>
      </c>
      <c r="B703" s="70" t="s">
        <v>13808</v>
      </c>
      <c r="C703" s="50">
        <v>44.21</v>
      </c>
      <c r="D703" s="71">
        <v>45493</v>
      </c>
      <c r="E703" s="61" t="s">
        <v>13030</v>
      </c>
      <c r="F703" s="61"/>
      <c r="G703" s="61" t="str">
        <f>VLOOKUP(Corrections[[#This Row],[Employee]],'[1]Management Hierarchy Report'!$A$2:$C$3607, 3, 0)</f>
        <v>Patrick Rollins</v>
      </c>
      <c r="H703" s="48" t="s">
        <v>77</v>
      </c>
      <c r="I703" s="61" t="s">
        <v>70</v>
      </c>
      <c r="J703" s="61" t="str">
        <f>VLOOKUP(Corrections[[#This Row],[Employee]],[1]!Expense_Data[#Data],14,0)</f>
        <v>SL69@tidalwaveautospa.com</v>
      </c>
      <c r="K703" s="68">
        <v>45292</v>
      </c>
      <c r="L703" s="65"/>
      <c r="M703" s="65"/>
      <c r="N703" s="65"/>
      <c r="O703" s="65"/>
    </row>
    <row r="704" spans="1:15" hidden="1" x14ac:dyDescent="0.25">
      <c r="A704" s="61" t="s">
        <v>376</v>
      </c>
      <c r="B704" s="61" t="s">
        <v>377</v>
      </c>
      <c r="C704" s="50">
        <v>957.87</v>
      </c>
      <c r="D704" s="66">
        <v>45230</v>
      </c>
      <c r="E704" s="61" t="s">
        <v>318</v>
      </c>
      <c r="F704" s="61"/>
      <c r="G704" s="61" t="e">
        <f>VLOOKUP(Corrections[[#This Row],[Employee]],'[1]Management Hierarchy Report'!$A$2:$C$3607, 3, 0)</f>
        <v>#N/A</v>
      </c>
      <c r="H704" s="61" t="s">
        <v>77</v>
      </c>
      <c r="I704" s="61" t="s">
        <v>70</v>
      </c>
      <c r="J704" s="67" t="e">
        <f>VLOOKUP(Corrections[[#This Row],[Employee]],[1]!Expense_Data[#Data],14,0)</f>
        <v>#N/A</v>
      </c>
      <c r="K704" s="68">
        <v>45292</v>
      </c>
      <c r="L704" s="65"/>
      <c r="M704" s="65"/>
      <c r="N704" s="65"/>
      <c r="O704" s="65"/>
    </row>
    <row r="705" spans="1:15" hidden="1" x14ac:dyDescent="0.25">
      <c r="A705" s="61" t="s">
        <v>376</v>
      </c>
      <c r="B705" s="61" t="s">
        <v>504</v>
      </c>
      <c r="C705" s="50">
        <v>21.39</v>
      </c>
      <c r="D705" s="66">
        <v>45314</v>
      </c>
      <c r="E705" s="61" t="s">
        <v>268</v>
      </c>
      <c r="F705" s="61"/>
      <c r="G705" s="61" t="e">
        <f>VLOOKUP(Corrections[[#This Row],[Employee]],'[1]Management Hierarchy Report'!$A$2:$C$3607, 3, 0)</f>
        <v>#N/A</v>
      </c>
      <c r="H705" s="61" t="s">
        <v>69</v>
      </c>
      <c r="I705" s="61" t="s">
        <v>70</v>
      </c>
      <c r="J705" s="67" t="e">
        <f>VLOOKUP(Corrections[[#This Row],[Employee]],[1]!Expense_Data[#Data],14,0)</f>
        <v>#N/A</v>
      </c>
      <c r="K705" s="68">
        <v>45292</v>
      </c>
      <c r="L705" s="65"/>
      <c r="M705" s="65"/>
      <c r="N705" s="65"/>
      <c r="O705" s="65"/>
    </row>
    <row r="706" spans="1:15" hidden="1" x14ac:dyDescent="0.25">
      <c r="A706" s="61" t="s">
        <v>376</v>
      </c>
      <c r="B706" s="61" t="s">
        <v>504</v>
      </c>
      <c r="C706" s="69">
        <v>21.39</v>
      </c>
      <c r="D706" s="66">
        <v>45315</v>
      </c>
      <c r="E706" s="61" t="s">
        <v>268</v>
      </c>
      <c r="F706" s="61"/>
      <c r="G706" s="61" t="e">
        <f>VLOOKUP(Corrections[[#This Row],[Employee]],'[1]Management Hierarchy Report'!$A$2:$C$3607, 3, 0)</f>
        <v>#N/A</v>
      </c>
      <c r="H706" s="61" t="s">
        <v>69</v>
      </c>
      <c r="I706" s="61" t="s">
        <v>70</v>
      </c>
      <c r="J706" s="67" t="e">
        <f>VLOOKUP(Corrections[[#This Row],[Employee]],[1]!Expense_Data[#Data],14,0)</f>
        <v>#N/A</v>
      </c>
      <c r="K706" s="68">
        <v>45292</v>
      </c>
      <c r="L706" s="65"/>
      <c r="M706" s="65"/>
      <c r="N706" s="65"/>
      <c r="O706" s="65"/>
    </row>
    <row r="707" spans="1:15" hidden="1" x14ac:dyDescent="0.25">
      <c r="A707" s="61" t="s">
        <v>1604</v>
      </c>
      <c r="B707" s="61" t="s">
        <v>13157</v>
      </c>
      <c r="C707" s="50">
        <v>180.67</v>
      </c>
      <c r="D707" s="66">
        <v>45476</v>
      </c>
      <c r="E707" s="61" t="s">
        <v>521</v>
      </c>
      <c r="F707" s="61"/>
      <c r="G707" s="61" t="str">
        <f>VLOOKUP(Corrections[[#This Row],[Employee]],'[1]Management Hierarchy Report'!$A$2:$C$3607, 3, 0)</f>
        <v>Douglas Boeres</v>
      </c>
      <c r="H707" s="48" t="s">
        <v>77</v>
      </c>
      <c r="I707" s="61" t="s">
        <v>70</v>
      </c>
      <c r="J707" s="61" t="str">
        <f>VLOOKUP(Corrections[[#This Row],[Employee]],[1]!Expense_Data[#Data],14,0)</f>
        <v>SL152@tidalwaveautospa.com</v>
      </c>
      <c r="K707" s="68">
        <v>45292</v>
      </c>
      <c r="L707" s="65"/>
      <c r="M707" s="65"/>
      <c r="N707" s="65"/>
      <c r="O707" s="65"/>
    </row>
    <row r="708" spans="1:15" hidden="1" x14ac:dyDescent="0.25">
      <c r="A708" s="61" t="s">
        <v>776</v>
      </c>
      <c r="B708" s="61" t="s">
        <v>777</v>
      </c>
      <c r="C708" s="50">
        <v>179.25</v>
      </c>
      <c r="D708" s="66">
        <v>45428</v>
      </c>
      <c r="E708" s="61" t="s">
        <v>71</v>
      </c>
      <c r="F708" s="61"/>
      <c r="G708" s="61" t="str">
        <f>VLOOKUP(Corrections[[#This Row],[Employee]],'[1]Management Hierarchy Report'!$A$2:$C$3607, 3, 0)</f>
        <v>Michael Dodge</v>
      </c>
      <c r="H708" s="61" t="s">
        <v>77</v>
      </c>
      <c r="I708" s="61" t="s">
        <v>70</v>
      </c>
      <c r="J708" s="67" t="str">
        <f>VLOOKUP(Corrections[[#This Row],[Employee]],[1]!Expense_Data[#Data],14,0)</f>
        <v>SL226@tidalwaveautospa.com</v>
      </c>
      <c r="K708" s="68">
        <v>45292</v>
      </c>
      <c r="L708" s="65"/>
      <c r="M708" s="65"/>
      <c r="N708" s="65"/>
      <c r="O708" s="65"/>
    </row>
    <row r="709" spans="1:15" hidden="1" x14ac:dyDescent="0.25">
      <c r="A709" s="61" t="s">
        <v>776</v>
      </c>
      <c r="B709" s="61" t="s">
        <v>777</v>
      </c>
      <c r="C709" s="69">
        <v>372.94</v>
      </c>
      <c r="D709" s="66">
        <v>45433</v>
      </c>
      <c r="E709" s="61" t="s">
        <v>71</v>
      </c>
      <c r="F709" s="61"/>
      <c r="G709" s="61" t="str">
        <f>VLOOKUP(Corrections[[#This Row],[Employee]],'[1]Management Hierarchy Report'!$A$2:$C$3607, 3, 0)</f>
        <v>Michael Dodge</v>
      </c>
      <c r="H709" s="61" t="s">
        <v>77</v>
      </c>
      <c r="I709" s="61" t="s">
        <v>70</v>
      </c>
      <c r="J709" s="67" t="str">
        <f>VLOOKUP(Corrections[[#This Row],[Employee]],[1]!Expense_Data[#Data],14,0)</f>
        <v>SL226@tidalwaveautospa.com</v>
      </c>
      <c r="K709" s="68">
        <v>45292</v>
      </c>
      <c r="L709" s="65"/>
      <c r="M709" s="65"/>
      <c r="N709" s="65"/>
      <c r="O709" s="65"/>
    </row>
    <row r="710" spans="1:15" hidden="1" x14ac:dyDescent="0.25">
      <c r="A710" s="61" t="s">
        <v>629</v>
      </c>
      <c r="B710" s="61" t="s">
        <v>630</v>
      </c>
      <c r="C710" s="50">
        <v>813.89</v>
      </c>
      <c r="D710" s="66">
        <v>45369</v>
      </c>
      <c r="E710" s="61" t="s">
        <v>71</v>
      </c>
      <c r="F710" s="61"/>
      <c r="G710" s="61" t="str">
        <f>VLOOKUP(Corrections[[#This Row],[Employee]],'[1]Management Hierarchy Report'!$A$2:$C$3607, 3, 0)</f>
        <v>Lane Carr</v>
      </c>
      <c r="H710" s="61" t="s">
        <v>77</v>
      </c>
      <c r="I710" s="61" t="s">
        <v>70</v>
      </c>
      <c r="J710" s="67" t="e">
        <f>VLOOKUP(Corrections[[#This Row],[Employee]],[1]!Expense_Data[#Data],14,0)</f>
        <v>#N/A</v>
      </c>
      <c r="K710" s="68">
        <v>45292</v>
      </c>
      <c r="L710" s="65"/>
      <c r="M710" s="65"/>
      <c r="N710" s="65"/>
      <c r="O710" s="65"/>
    </row>
    <row r="711" spans="1:15" hidden="1" x14ac:dyDescent="0.25">
      <c r="A711" s="61" t="s">
        <v>629</v>
      </c>
      <c r="B711" s="61" t="s">
        <v>630</v>
      </c>
      <c r="C711" s="50">
        <v>813.89</v>
      </c>
      <c r="D711" s="66">
        <v>45376</v>
      </c>
      <c r="E711" s="61" t="s">
        <v>71</v>
      </c>
      <c r="F711" s="61"/>
      <c r="G711" s="61" t="str">
        <f>VLOOKUP(Corrections[[#This Row],[Employee]],'[1]Management Hierarchy Report'!$A$2:$C$3607, 3, 0)</f>
        <v>Lane Carr</v>
      </c>
      <c r="H711" s="61" t="s">
        <v>77</v>
      </c>
      <c r="I711" s="61" t="s">
        <v>70</v>
      </c>
      <c r="J711" s="67" t="e">
        <f>VLOOKUP(Corrections[[#This Row],[Employee]],[1]!Expense_Data[#Data],14,0)</f>
        <v>#N/A</v>
      </c>
      <c r="K711" s="68">
        <v>45292</v>
      </c>
      <c r="L711" s="65"/>
      <c r="M711" s="65"/>
      <c r="N711" s="65"/>
      <c r="O711" s="65"/>
    </row>
    <row r="712" spans="1:15" hidden="1" x14ac:dyDescent="0.25">
      <c r="A712" s="61" t="s">
        <v>629</v>
      </c>
      <c r="B712" s="61" t="s">
        <v>630</v>
      </c>
      <c r="C712" s="69">
        <v>763.73</v>
      </c>
      <c r="D712" s="66">
        <v>45380</v>
      </c>
      <c r="E712" s="61" t="s">
        <v>71</v>
      </c>
      <c r="F712" s="61"/>
      <c r="G712" s="61" t="str">
        <f>VLOOKUP(Corrections[[#This Row],[Employee]],'[1]Management Hierarchy Report'!$A$2:$C$3607, 3, 0)</f>
        <v>Lane Carr</v>
      </c>
      <c r="H712" s="61" t="s">
        <v>77</v>
      </c>
      <c r="I712" s="61" t="s">
        <v>70</v>
      </c>
      <c r="J712" s="67" t="e">
        <f>VLOOKUP(Corrections[[#This Row],[Employee]],[1]!Expense_Data[#Data],14,0)</f>
        <v>#N/A</v>
      </c>
      <c r="K712" s="68">
        <v>45292</v>
      </c>
      <c r="L712" s="65"/>
      <c r="M712" s="65"/>
      <c r="N712" s="65"/>
      <c r="O712" s="65"/>
    </row>
    <row r="713" spans="1:15" hidden="1" x14ac:dyDescent="0.25">
      <c r="A713" s="61" t="s">
        <v>629</v>
      </c>
      <c r="B713" s="61" t="s">
        <v>706</v>
      </c>
      <c r="C713" s="50">
        <v>120.81</v>
      </c>
      <c r="D713" s="66">
        <v>45406</v>
      </c>
      <c r="E713" s="61" t="s">
        <v>71</v>
      </c>
      <c r="F713" s="61"/>
      <c r="G713" s="61" t="str">
        <f>VLOOKUP(Corrections[[#This Row],[Employee]],'[1]Management Hierarchy Report'!$A$2:$C$3607, 3, 0)</f>
        <v>Lane Carr</v>
      </c>
      <c r="H713" s="61" t="s">
        <v>69</v>
      </c>
      <c r="I713" s="61" t="s">
        <v>70</v>
      </c>
      <c r="J713" s="67" t="e">
        <f>VLOOKUP(Corrections[[#This Row],[Employee]],[1]!Expense_Data[#Data],14,0)</f>
        <v>#N/A</v>
      </c>
      <c r="K713" s="68">
        <v>45292</v>
      </c>
      <c r="L713" s="65"/>
      <c r="M713" s="65"/>
      <c r="N713" s="65"/>
      <c r="O713" s="65"/>
    </row>
    <row r="714" spans="1:15" hidden="1" x14ac:dyDescent="0.25">
      <c r="A714" s="61" t="s">
        <v>629</v>
      </c>
      <c r="B714" s="61" t="s">
        <v>706</v>
      </c>
      <c r="C714" s="69">
        <v>86.32</v>
      </c>
      <c r="D714" s="66">
        <v>45407</v>
      </c>
      <c r="E714" s="61" t="s">
        <v>71</v>
      </c>
      <c r="F714" s="61"/>
      <c r="G714" s="61" t="str">
        <f>VLOOKUP(Corrections[[#This Row],[Employee]],'[1]Management Hierarchy Report'!$A$2:$C$3607, 3, 0)</f>
        <v>Lane Carr</v>
      </c>
      <c r="H714" s="61" t="s">
        <v>69</v>
      </c>
      <c r="I714" s="61" t="s">
        <v>70</v>
      </c>
      <c r="J714" s="67" t="e">
        <f>VLOOKUP(Corrections[[#This Row],[Employee]],[1]!Expense_Data[#Data],14,0)</f>
        <v>#N/A</v>
      </c>
      <c r="K714" s="68">
        <v>45292</v>
      </c>
      <c r="L714" s="65"/>
      <c r="M714" s="65"/>
      <c r="N714" s="65"/>
      <c r="O714" s="65"/>
    </row>
    <row r="715" spans="1:15" hidden="1" x14ac:dyDescent="0.25">
      <c r="A715" s="61" t="s">
        <v>629</v>
      </c>
      <c r="B715" s="61" t="s">
        <v>830</v>
      </c>
      <c r="C715" s="50">
        <v>86.32</v>
      </c>
      <c r="D715" s="66">
        <v>45407</v>
      </c>
      <c r="E715" s="61" t="s">
        <v>71</v>
      </c>
      <c r="F715" s="61"/>
      <c r="G715" s="61" t="str">
        <f>VLOOKUP(Corrections[[#This Row],[Employee]],'[1]Management Hierarchy Report'!$A$2:$C$3607, 3, 0)</f>
        <v>Lane Carr</v>
      </c>
      <c r="H715" s="61" t="s">
        <v>69</v>
      </c>
      <c r="I715" s="61" t="s">
        <v>70</v>
      </c>
      <c r="J715" s="61" t="e">
        <f>VLOOKUP(Corrections[[#This Row],[Employee]],[1]!Expense_Data[#Data],14,0)</f>
        <v>#N/A</v>
      </c>
      <c r="K715" s="68">
        <v>45292</v>
      </c>
      <c r="L715" s="65"/>
      <c r="M715" s="65"/>
      <c r="N715" s="65"/>
      <c r="O715" s="65"/>
    </row>
    <row r="716" spans="1:15" hidden="1" x14ac:dyDescent="0.25">
      <c r="A716" s="61" t="s">
        <v>629</v>
      </c>
      <c r="B716" s="61" t="s">
        <v>830</v>
      </c>
      <c r="C716" s="69">
        <v>244.45</v>
      </c>
      <c r="D716" s="66">
        <v>45432</v>
      </c>
      <c r="E716" s="61" t="s">
        <v>176</v>
      </c>
      <c r="F716" s="61"/>
      <c r="G716" s="61" t="str">
        <f>VLOOKUP(Corrections[[#This Row],[Employee]],'[1]Management Hierarchy Report'!$A$2:$C$3607, 3, 0)</f>
        <v>Lane Carr</v>
      </c>
      <c r="H716" s="61" t="s">
        <v>69</v>
      </c>
      <c r="I716" s="61" t="s">
        <v>70</v>
      </c>
      <c r="J716" s="61" t="e">
        <f>VLOOKUP(Corrections[[#This Row],[Employee]],[1]!Expense_Data[#Data],14,0)</f>
        <v>#N/A</v>
      </c>
      <c r="K716" s="68">
        <v>45292</v>
      </c>
      <c r="L716" s="65"/>
      <c r="M716" s="65"/>
      <c r="N716" s="65"/>
      <c r="O716" s="65"/>
    </row>
    <row r="717" spans="1:15" hidden="1" x14ac:dyDescent="0.25">
      <c r="A717" s="61" t="s">
        <v>442</v>
      </c>
      <c r="B717" s="61" t="s">
        <v>443</v>
      </c>
      <c r="C717" s="50">
        <v>137.74</v>
      </c>
      <c r="D717" s="66">
        <v>45251</v>
      </c>
      <c r="E717" s="61" t="s">
        <v>71</v>
      </c>
      <c r="F717" s="61"/>
      <c r="G717" s="61" t="e">
        <f>VLOOKUP(Corrections[[#This Row],[Employee]],'[1]Management Hierarchy Report'!$A$2:$C$3607, 3, 0)</f>
        <v>#N/A</v>
      </c>
      <c r="H717" s="61" t="e">
        <f>IF(#REF!&gt;=20,"Sent Back", "Removed")</f>
        <v>#REF!</v>
      </c>
      <c r="I717" s="61" t="s">
        <v>70</v>
      </c>
      <c r="J717" s="67" t="e">
        <f>VLOOKUP(Corrections[[#This Row],[Employee]],[1]!Expense_Data[#Data],14,0)</f>
        <v>#N/A</v>
      </c>
      <c r="K717" s="68">
        <v>45292</v>
      </c>
      <c r="L717" s="65"/>
      <c r="M717" s="65"/>
      <c r="N717" s="65"/>
      <c r="O717" s="65"/>
    </row>
    <row r="718" spans="1:15" hidden="1" x14ac:dyDescent="0.25">
      <c r="A718" s="61" t="s">
        <v>442</v>
      </c>
      <c r="B718" s="61" t="s">
        <v>11630</v>
      </c>
      <c r="C718" s="50">
        <v>239.57</v>
      </c>
      <c r="D718" s="66">
        <v>45428</v>
      </c>
      <c r="E718" s="61" t="s">
        <v>71</v>
      </c>
      <c r="F718" s="61"/>
      <c r="G718" s="61" t="e">
        <f>VLOOKUP(Corrections[[#This Row],[Employee]],'[1]Management Hierarchy Report'!$A$2:$C$3607, 3, 0)</f>
        <v>#N/A</v>
      </c>
      <c r="H718" s="61" t="s">
        <v>77</v>
      </c>
      <c r="I718" s="61" t="s">
        <v>70</v>
      </c>
      <c r="J718" s="61" t="e">
        <f>VLOOKUP(Corrections[[#This Row],[Employee]],[1]!Expense_Data[#Data],14,0)</f>
        <v>#N/A</v>
      </c>
      <c r="K718" s="68">
        <v>45292</v>
      </c>
      <c r="L718" s="65"/>
      <c r="M718" s="65"/>
      <c r="N718" s="65"/>
      <c r="O718" s="65"/>
    </row>
    <row r="719" spans="1:15" hidden="1" x14ac:dyDescent="0.25">
      <c r="A719" s="61" t="s">
        <v>442</v>
      </c>
      <c r="B719" s="61" t="s">
        <v>11630</v>
      </c>
      <c r="C719" s="69">
        <v>305.89</v>
      </c>
      <c r="D719" s="66">
        <v>45429</v>
      </c>
      <c r="E719" s="61" t="s">
        <v>71</v>
      </c>
      <c r="F719" s="61"/>
      <c r="G719" s="61" t="e">
        <f>VLOOKUP(Corrections[[#This Row],[Employee]],'[1]Management Hierarchy Report'!$A$2:$C$3607, 3, 0)</f>
        <v>#N/A</v>
      </c>
      <c r="H719" s="61" t="s">
        <v>77</v>
      </c>
      <c r="I719" s="61" t="s">
        <v>70</v>
      </c>
      <c r="J719" s="61" t="e">
        <f>VLOOKUP(Corrections[[#This Row],[Employee]],[1]!Expense_Data[#Data],14,0)</f>
        <v>#N/A</v>
      </c>
      <c r="K719" s="68">
        <v>45292</v>
      </c>
      <c r="L719" s="65"/>
      <c r="M719" s="65"/>
      <c r="N719" s="65"/>
      <c r="O719" s="65"/>
    </row>
    <row r="720" spans="1:15" hidden="1" x14ac:dyDescent="0.25">
      <c r="A720" s="61" t="s">
        <v>442</v>
      </c>
      <c r="B720" s="61" t="s">
        <v>11630</v>
      </c>
      <c r="C720" s="50">
        <v>305.89</v>
      </c>
      <c r="D720" s="66">
        <v>45429</v>
      </c>
      <c r="E720" s="61" t="s">
        <v>705</v>
      </c>
      <c r="F720" s="61"/>
      <c r="G720" s="61" t="e">
        <f>VLOOKUP(Corrections[[#This Row],[Employee]],'[1]Management Hierarchy Report'!$A$2:$C$3607, 3, 0)</f>
        <v>#N/A</v>
      </c>
      <c r="H720" s="61" t="s">
        <v>77</v>
      </c>
      <c r="I720" s="61" t="s">
        <v>70</v>
      </c>
      <c r="J720" s="61" t="e">
        <f>VLOOKUP(Corrections[[#This Row],[Employee]],[1]!Expense_Data[#Data],14,0)</f>
        <v>#N/A</v>
      </c>
      <c r="K720" s="68">
        <v>45292</v>
      </c>
      <c r="L720" s="65"/>
      <c r="M720" s="65"/>
      <c r="N720" s="65"/>
      <c r="O720" s="65"/>
    </row>
    <row r="721" spans="1:15" hidden="1" x14ac:dyDescent="0.25">
      <c r="A721" s="61" t="s">
        <v>442</v>
      </c>
      <c r="B721" s="61" t="s">
        <v>11630</v>
      </c>
      <c r="C721" s="50">
        <v>305.89</v>
      </c>
      <c r="D721" s="66">
        <v>45429</v>
      </c>
      <c r="E721" s="61" t="s">
        <v>12978</v>
      </c>
      <c r="F721" s="61"/>
      <c r="G721" s="61" t="e">
        <f>VLOOKUP(Corrections[[#This Row],[Employee]],'[1]Management Hierarchy Report'!$A$2:$C$3607, 3, 0)</f>
        <v>#N/A</v>
      </c>
      <c r="H721" s="48" t="s">
        <v>77</v>
      </c>
      <c r="I721" s="61" t="s">
        <v>70</v>
      </c>
      <c r="J721" s="61" t="e">
        <f>VLOOKUP(Corrections[[#This Row],[Employee]],[1]!Expense_Data[#Data],14,0)</f>
        <v>#N/A</v>
      </c>
      <c r="K721" s="68">
        <v>45292</v>
      </c>
      <c r="L721" s="65"/>
      <c r="M721" s="65"/>
      <c r="N721" s="65"/>
      <c r="O721" s="65"/>
    </row>
    <row r="722" spans="1:15" hidden="1" x14ac:dyDescent="0.25">
      <c r="A722" s="61" t="s">
        <v>442</v>
      </c>
      <c r="B722" s="61" t="s">
        <v>11630</v>
      </c>
      <c r="C722" s="50">
        <v>242.8</v>
      </c>
      <c r="D722" s="66">
        <v>45429</v>
      </c>
      <c r="E722" s="61" t="s">
        <v>521</v>
      </c>
      <c r="F722" s="61"/>
      <c r="G722" s="61" t="e">
        <f>VLOOKUP(Corrections[[#This Row],[Employee]],'[1]Management Hierarchy Report'!$A$2:$C$3607, 3, 0)</f>
        <v>#N/A</v>
      </c>
      <c r="H722" s="48" t="s">
        <v>77</v>
      </c>
      <c r="I722" s="61" t="s">
        <v>70</v>
      </c>
      <c r="J722" s="61" t="e">
        <f>VLOOKUP(Corrections[[#This Row],[Employee]],[1]!Expense_Data[#Data],14,0)</f>
        <v>#N/A</v>
      </c>
      <c r="K722" s="68">
        <v>45292</v>
      </c>
      <c r="L722" s="65"/>
      <c r="M722" s="65"/>
      <c r="N722" s="65"/>
      <c r="O722" s="65"/>
    </row>
    <row r="723" spans="1:15" hidden="1" x14ac:dyDescent="0.25">
      <c r="A723" s="61" t="s">
        <v>442</v>
      </c>
      <c r="B723" s="61" t="s">
        <v>11630</v>
      </c>
      <c r="C723" s="69">
        <v>1035</v>
      </c>
      <c r="D723" s="66">
        <v>45430</v>
      </c>
      <c r="E723" s="61" t="s">
        <v>71</v>
      </c>
      <c r="F723" s="61"/>
      <c r="G723" s="61" t="e">
        <f>VLOOKUP(Corrections[[#This Row],[Employee]],'[1]Management Hierarchy Report'!$A$2:$C$3607, 3, 0)</f>
        <v>#N/A</v>
      </c>
      <c r="H723" s="61" t="s">
        <v>77</v>
      </c>
      <c r="I723" s="61" t="s">
        <v>70</v>
      </c>
      <c r="J723" s="61" t="e">
        <f>VLOOKUP(Corrections[[#This Row],[Employee]],[1]!Expense_Data[#Data],14,0)</f>
        <v>#N/A</v>
      </c>
      <c r="K723" s="68">
        <v>45292</v>
      </c>
      <c r="L723" s="65"/>
      <c r="M723" s="65"/>
      <c r="N723" s="65"/>
      <c r="O723" s="65"/>
    </row>
    <row r="724" spans="1:15" hidden="1" x14ac:dyDescent="0.25">
      <c r="A724" s="61" t="s">
        <v>442</v>
      </c>
      <c r="B724" s="61" t="s">
        <v>11630</v>
      </c>
      <c r="C724" s="50">
        <v>1035</v>
      </c>
      <c r="D724" s="66">
        <v>45430</v>
      </c>
      <c r="E724" s="61" t="s">
        <v>705</v>
      </c>
      <c r="F724" s="61"/>
      <c r="G724" s="61" t="e">
        <f>VLOOKUP(Corrections[[#This Row],[Employee]],'[1]Management Hierarchy Report'!$A$2:$C$3607, 3, 0)</f>
        <v>#N/A</v>
      </c>
      <c r="H724" s="61" t="s">
        <v>77</v>
      </c>
      <c r="I724" s="61" t="s">
        <v>70</v>
      </c>
      <c r="J724" s="61" t="e">
        <f>VLOOKUP(Corrections[[#This Row],[Employee]],[1]!Expense_Data[#Data],14,0)</f>
        <v>#N/A</v>
      </c>
      <c r="K724" s="68">
        <v>45292</v>
      </c>
      <c r="L724" s="65"/>
      <c r="M724" s="65"/>
      <c r="N724" s="65"/>
      <c r="O724" s="65"/>
    </row>
    <row r="725" spans="1:15" hidden="1" x14ac:dyDescent="0.25">
      <c r="A725" s="61" t="s">
        <v>442</v>
      </c>
      <c r="B725" s="61" t="s">
        <v>11630</v>
      </c>
      <c r="C725" s="50">
        <v>1035</v>
      </c>
      <c r="D725" s="66">
        <v>45430</v>
      </c>
      <c r="E725" s="61" t="s">
        <v>705</v>
      </c>
      <c r="F725" s="61"/>
      <c r="G725" s="61" t="e">
        <f>VLOOKUP(Corrections[[#This Row],[Employee]],'[1]Management Hierarchy Report'!$A$2:$C$3607, 3, 0)</f>
        <v>#N/A</v>
      </c>
      <c r="H725" s="48" t="s">
        <v>77</v>
      </c>
      <c r="I725" s="61" t="s">
        <v>70</v>
      </c>
      <c r="J725" s="61" t="e">
        <f>VLOOKUP(Corrections[[#This Row],[Employee]],[1]!Expense_Data[#Data],14,0)</f>
        <v>#N/A</v>
      </c>
      <c r="K725" s="68">
        <v>45292</v>
      </c>
      <c r="L725" s="65"/>
      <c r="M725" s="65"/>
      <c r="N725" s="65"/>
      <c r="O725" s="65"/>
    </row>
    <row r="726" spans="1:15" hidden="1" x14ac:dyDescent="0.25">
      <c r="A726" s="61" t="s">
        <v>442</v>
      </c>
      <c r="B726" s="61" t="s">
        <v>11630</v>
      </c>
      <c r="C726" s="50">
        <v>58.91</v>
      </c>
      <c r="D726" s="66">
        <v>45438</v>
      </c>
      <c r="E726" s="61" t="s">
        <v>13030</v>
      </c>
      <c r="F726" s="61"/>
      <c r="G726" s="61" t="e">
        <f>VLOOKUP(Corrections[[#This Row],[Employee]],'[1]Management Hierarchy Report'!$A$2:$C$3607, 3, 0)</f>
        <v>#N/A</v>
      </c>
      <c r="H726" s="48" t="s">
        <v>77</v>
      </c>
      <c r="I726" s="61" t="s">
        <v>70</v>
      </c>
      <c r="J726" s="61" t="e">
        <f>VLOOKUP(Corrections[[#This Row],[Employee]],[1]!Expense_Data[#Data],14,0)</f>
        <v>#N/A</v>
      </c>
      <c r="K726" s="68">
        <v>45292</v>
      </c>
      <c r="L726" s="65"/>
      <c r="M726" s="65"/>
      <c r="N726" s="65"/>
      <c r="O726" s="65"/>
    </row>
    <row r="727" spans="1:15" hidden="1" x14ac:dyDescent="0.25">
      <c r="A727" s="61" t="s">
        <v>442</v>
      </c>
      <c r="B727" s="61" t="s">
        <v>13071</v>
      </c>
      <c r="C727" s="50">
        <v>105.31</v>
      </c>
      <c r="D727" s="52">
        <v>45470</v>
      </c>
      <c r="E727" s="66" t="s">
        <v>13030</v>
      </c>
      <c r="F727" s="61"/>
      <c r="G727" s="61" t="e">
        <f>VLOOKUP(Corrections[[#This Row],[Employee]],'[1]Management Hierarchy Report'!$A$2:$C$3607, 3, 0)</f>
        <v>#N/A</v>
      </c>
      <c r="H727" s="61" t="s">
        <v>77</v>
      </c>
      <c r="I727" s="61" t="s">
        <v>70</v>
      </c>
      <c r="J727" s="61" t="e">
        <f>VLOOKUP(Corrections[[#This Row],[Employee]],[1]!Expense_Data[#Data],14,0)</f>
        <v>#N/A</v>
      </c>
      <c r="K727" s="68">
        <v>45292</v>
      </c>
      <c r="L727" s="65"/>
      <c r="M727" s="65"/>
      <c r="N727" s="65"/>
      <c r="O727" s="65"/>
    </row>
    <row r="728" spans="1:15" hidden="1" x14ac:dyDescent="0.25">
      <c r="A728" s="61" t="s">
        <v>442</v>
      </c>
      <c r="B728" s="61" t="s">
        <v>13071</v>
      </c>
      <c r="C728" s="50">
        <v>105.31</v>
      </c>
      <c r="D728" s="66">
        <v>45470</v>
      </c>
      <c r="E728" s="61" t="s">
        <v>521</v>
      </c>
      <c r="F728" s="61"/>
      <c r="G728" s="61" t="e">
        <f>VLOOKUP(Corrections[[#This Row],[Employee]],'[1]Management Hierarchy Report'!$A$2:$C$3607, 3, 0)</f>
        <v>#N/A</v>
      </c>
      <c r="H728" s="48" t="s">
        <v>77</v>
      </c>
      <c r="I728" s="61" t="s">
        <v>70</v>
      </c>
      <c r="J728" s="61" t="e">
        <f>VLOOKUP(Corrections[[#This Row],[Employee]],[1]!Expense_Data[#Data],14,0)</f>
        <v>#N/A</v>
      </c>
      <c r="K728" s="68">
        <v>45292</v>
      </c>
      <c r="L728" s="65"/>
      <c r="M728" s="65"/>
      <c r="N728" s="65"/>
      <c r="O728" s="65"/>
    </row>
    <row r="729" spans="1:15" hidden="1" x14ac:dyDescent="0.25">
      <c r="A729" s="61" t="s">
        <v>442</v>
      </c>
      <c r="B729" s="61" t="s">
        <v>13071</v>
      </c>
      <c r="C729" s="50">
        <v>58.76</v>
      </c>
      <c r="D729" s="52">
        <v>45482</v>
      </c>
      <c r="E729" s="66" t="s">
        <v>13030</v>
      </c>
      <c r="F729" s="61"/>
      <c r="G729" s="61" t="e">
        <f>VLOOKUP(Corrections[[#This Row],[Employee]],'[1]Management Hierarchy Report'!$A$2:$C$3607, 3, 0)</f>
        <v>#N/A</v>
      </c>
      <c r="H729" s="61" t="s">
        <v>77</v>
      </c>
      <c r="I729" s="61" t="s">
        <v>70</v>
      </c>
      <c r="J729" s="61" t="e">
        <f>VLOOKUP(Corrections[[#This Row],[Employee]],[1]!Expense_Data[#Data],14,0)</f>
        <v>#N/A</v>
      </c>
      <c r="K729" s="68">
        <v>45292</v>
      </c>
      <c r="L729" s="65"/>
      <c r="M729" s="65"/>
      <c r="N729" s="65"/>
      <c r="O729" s="65"/>
    </row>
    <row r="730" spans="1:15" hidden="1" x14ac:dyDescent="0.25">
      <c r="A730" s="61" t="s">
        <v>442</v>
      </c>
      <c r="B730" s="61" t="s">
        <v>13071</v>
      </c>
      <c r="C730" s="50">
        <v>58.76</v>
      </c>
      <c r="D730" s="66">
        <v>45482</v>
      </c>
      <c r="E730" s="61" t="s">
        <v>521</v>
      </c>
      <c r="F730" s="61"/>
      <c r="G730" s="61" t="e">
        <f>VLOOKUP(Corrections[[#This Row],[Employee]],'[1]Management Hierarchy Report'!$A$2:$C$3607, 3, 0)</f>
        <v>#N/A</v>
      </c>
      <c r="H730" s="48" t="s">
        <v>77</v>
      </c>
      <c r="I730" s="61" t="s">
        <v>70</v>
      </c>
      <c r="J730" s="61" t="e">
        <f>VLOOKUP(Corrections[[#This Row],[Employee]],[1]!Expense_Data[#Data],14,0)</f>
        <v>#N/A</v>
      </c>
      <c r="K730" s="68">
        <v>45292</v>
      </c>
      <c r="L730" s="65"/>
      <c r="M730" s="65"/>
      <c r="N730" s="65"/>
      <c r="O730" s="65"/>
    </row>
    <row r="731" spans="1:15" hidden="1" x14ac:dyDescent="0.25">
      <c r="A731" s="61" t="s">
        <v>442</v>
      </c>
      <c r="B731" s="61" t="s">
        <v>13071</v>
      </c>
      <c r="C731" s="50">
        <v>296.19</v>
      </c>
      <c r="D731" s="52">
        <v>45489</v>
      </c>
      <c r="E731" s="66" t="s">
        <v>13030</v>
      </c>
      <c r="F731" s="61"/>
      <c r="G731" s="61" t="e">
        <f>VLOOKUP(Corrections[[#This Row],[Employee]],'[1]Management Hierarchy Report'!$A$2:$C$3607, 3, 0)</f>
        <v>#N/A</v>
      </c>
      <c r="H731" s="61" t="s">
        <v>77</v>
      </c>
      <c r="I731" s="61" t="s">
        <v>70</v>
      </c>
      <c r="J731" s="61" t="e">
        <f>VLOOKUP(Corrections[[#This Row],[Employee]],[1]!Expense_Data[#Data],14,0)</f>
        <v>#N/A</v>
      </c>
      <c r="K731" s="68">
        <v>45292</v>
      </c>
      <c r="L731" s="65"/>
      <c r="M731" s="65"/>
      <c r="N731" s="65"/>
      <c r="O731" s="65"/>
    </row>
    <row r="732" spans="1:15" hidden="1" x14ac:dyDescent="0.25">
      <c r="A732" s="61" t="s">
        <v>442</v>
      </c>
      <c r="B732" s="61" t="s">
        <v>13071</v>
      </c>
      <c r="C732" s="50">
        <v>296.19</v>
      </c>
      <c r="D732" s="66">
        <v>45489</v>
      </c>
      <c r="E732" s="61" t="s">
        <v>521</v>
      </c>
      <c r="F732" s="61"/>
      <c r="G732" s="61" t="e">
        <f>VLOOKUP(Corrections[[#This Row],[Employee]],'[1]Management Hierarchy Report'!$A$2:$C$3607, 3, 0)</f>
        <v>#N/A</v>
      </c>
      <c r="H732" s="48" t="s">
        <v>77</v>
      </c>
      <c r="I732" s="61" t="s">
        <v>70</v>
      </c>
      <c r="J732" s="61" t="e">
        <f>VLOOKUP(Corrections[[#This Row],[Employee]],[1]!Expense_Data[#Data],14,0)</f>
        <v>#N/A</v>
      </c>
      <c r="K732" s="68">
        <v>45292</v>
      </c>
      <c r="L732" s="65"/>
      <c r="M732" s="65"/>
      <c r="N732" s="65"/>
      <c r="O732" s="65"/>
    </row>
    <row r="733" spans="1:15" hidden="1" x14ac:dyDescent="0.25">
      <c r="A733" s="61" t="s">
        <v>416</v>
      </c>
      <c r="B733" s="61" t="s">
        <v>418</v>
      </c>
      <c r="C733" s="50">
        <v>1156.4000000000001</v>
      </c>
      <c r="D733" s="66">
        <v>45249</v>
      </c>
      <c r="E733" s="61" t="s">
        <v>71</v>
      </c>
      <c r="F733" s="61"/>
      <c r="G733" s="61" t="str">
        <f>VLOOKUP(Corrections[[#This Row],[Employee]],'[1]Management Hierarchy Report'!$A$2:$C$3607, 3, 0)</f>
        <v>Bruce Maxwell</v>
      </c>
      <c r="H733" s="61" t="s">
        <v>77</v>
      </c>
      <c r="I733" s="61" t="s">
        <v>70</v>
      </c>
      <c r="J733" s="67" t="str">
        <f>VLOOKUP(Corrections[[#This Row],[Employee]],[1]!Expense_Data[#Data],14,0)</f>
        <v>edward.bayliss@tidalwaveautospa.com</v>
      </c>
      <c r="K733" s="68">
        <v>45292</v>
      </c>
      <c r="L733" s="65"/>
      <c r="M733" s="65"/>
      <c r="N733" s="65"/>
      <c r="O733" s="65"/>
    </row>
    <row r="734" spans="1:15" hidden="1" x14ac:dyDescent="0.25">
      <c r="A734" s="61" t="s">
        <v>416</v>
      </c>
      <c r="B734" s="61" t="s">
        <v>418</v>
      </c>
      <c r="C734" s="69">
        <v>1817.2</v>
      </c>
      <c r="D734" s="66">
        <v>45260</v>
      </c>
      <c r="E734" s="61" t="s">
        <v>71</v>
      </c>
      <c r="F734" s="61"/>
      <c r="G734" s="61" t="str">
        <f>VLOOKUP(Corrections[[#This Row],[Employee]],'[1]Management Hierarchy Report'!$A$2:$C$3607, 3, 0)</f>
        <v>Bruce Maxwell</v>
      </c>
      <c r="H734" s="61" t="s">
        <v>77</v>
      </c>
      <c r="I734" s="61" t="s">
        <v>70</v>
      </c>
      <c r="J734" s="67" t="str">
        <f>VLOOKUP(Corrections[[#This Row],[Employee]],[1]!Expense_Data[#Data],14,0)</f>
        <v>edward.bayliss@tidalwaveautospa.com</v>
      </c>
      <c r="K734" s="68">
        <v>45292</v>
      </c>
      <c r="L734" s="65"/>
      <c r="M734" s="65"/>
      <c r="N734" s="65"/>
      <c r="O734" s="65"/>
    </row>
    <row r="735" spans="1:15" hidden="1" x14ac:dyDescent="0.25">
      <c r="A735" s="61" t="s">
        <v>416</v>
      </c>
      <c r="B735" s="61" t="s">
        <v>418</v>
      </c>
      <c r="C735" s="50">
        <v>1817.2</v>
      </c>
      <c r="D735" s="66">
        <v>45260</v>
      </c>
      <c r="E735" s="61" t="s">
        <v>71</v>
      </c>
      <c r="F735" s="61"/>
      <c r="G735" s="61" t="str">
        <f>VLOOKUP(Corrections[[#This Row],[Employee]],'[1]Management Hierarchy Report'!$A$2:$C$3607, 3, 0)</f>
        <v>Bruce Maxwell</v>
      </c>
      <c r="H735" s="61" t="e">
        <f>IF(#REF!&gt;=20,"Sent Back", "Removed")</f>
        <v>#REF!</v>
      </c>
      <c r="I735" s="61" t="s">
        <v>70</v>
      </c>
      <c r="J735" s="67" t="str">
        <f>VLOOKUP(Corrections[[#This Row],[Employee]],[1]!Expense_Data[#Data],14,0)</f>
        <v>edward.bayliss@tidalwaveautospa.com</v>
      </c>
      <c r="K735" s="68">
        <v>45292</v>
      </c>
      <c r="L735" s="65"/>
      <c r="M735" s="65"/>
      <c r="N735" s="65"/>
      <c r="O735" s="65"/>
    </row>
    <row r="736" spans="1:15" hidden="1" x14ac:dyDescent="0.25">
      <c r="A736" s="61" t="s">
        <v>416</v>
      </c>
      <c r="B736" s="61" t="s">
        <v>417</v>
      </c>
      <c r="C736" s="50">
        <v>1156.4000000000001</v>
      </c>
      <c r="D736" s="66">
        <v>45267</v>
      </c>
      <c r="E736" s="61" t="s">
        <v>71</v>
      </c>
      <c r="F736" s="61"/>
      <c r="G736" s="61" t="str">
        <f>VLOOKUP(Corrections[[#This Row],[Employee]],'[1]Management Hierarchy Report'!$A$2:$C$3607, 3, 0)</f>
        <v>Bruce Maxwell</v>
      </c>
      <c r="H736" s="61" t="s">
        <v>77</v>
      </c>
      <c r="I736" s="61" t="s">
        <v>70</v>
      </c>
      <c r="J736" s="67" t="str">
        <f>VLOOKUP(Corrections[[#This Row],[Employee]],[1]!Expense_Data[#Data],14,0)</f>
        <v>edward.bayliss@tidalwaveautospa.com</v>
      </c>
      <c r="K736" s="68">
        <v>45292</v>
      </c>
      <c r="L736" s="65"/>
      <c r="M736" s="65"/>
      <c r="N736" s="65"/>
      <c r="O736" s="65"/>
    </row>
    <row r="737" spans="1:15" hidden="1" x14ac:dyDescent="0.25">
      <c r="A737" s="61" t="s">
        <v>416</v>
      </c>
      <c r="B737" s="61" t="s">
        <v>667</v>
      </c>
      <c r="C737" s="50">
        <v>0.01</v>
      </c>
      <c r="D737" s="66">
        <v>45602</v>
      </c>
      <c r="E737" s="61" t="s">
        <v>268</v>
      </c>
      <c r="F737" s="61"/>
      <c r="G737" s="61" t="str">
        <f>VLOOKUP(Corrections[[#This Row],[Employee]],'[1]Management Hierarchy Report'!$A$2:$C$3607, 3, 0)</f>
        <v>Bruce Maxwell</v>
      </c>
      <c r="H737" s="61" t="s">
        <v>69</v>
      </c>
      <c r="I737" s="61" t="s">
        <v>70</v>
      </c>
      <c r="J737" s="67" t="str">
        <f>VLOOKUP(Corrections[[#This Row],[Employee]],[1]!Expense_Data[#Data],14,0)</f>
        <v>edward.bayliss@tidalwaveautospa.com</v>
      </c>
      <c r="K737" s="68">
        <v>45292</v>
      </c>
      <c r="L737" s="65"/>
      <c r="M737" s="65"/>
      <c r="N737" s="65"/>
      <c r="O737" s="65"/>
    </row>
    <row r="738" spans="1:15" hidden="1" x14ac:dyDescent="0.25">
      <c r="A738" s="61" t="s">
        <v>416</v>
      </c>
      <c r="B738" s="61" t="s">
        <v>13036</v>
      </c>
      <c r="C738" s="50">
        <v>1054.78</v>
      </c>
      <c r="D738" s="52">
        <v>45481</v>
      </c>
      <c r="E738" s="61" t="s">
        <v>13030</v>
      </c>
      <c r="F738" s="61"/>
      <c r="G738" s="61" t="str">
        <f>VLOOKUP(Corrections[[#This Row],[Employee]],'[1]Management Hierarchy Report'!$A$2:$C$3607, 3, 0)</f>
        <v>Bruce Maxwell</v>
      </c>
      <c r="H738" s="61" t="s">
        <v>77</v>
      </c>
      <c r="I738" s="61" t="s">
        <v>70</v>
      </c>
      <c r="J738" s="61" t="str">
        <f>VLOOKUP(Corrections[[#This Row],[Employee]],[1]!Expense_Data[#Data],14,0)</f>
        <v>edward.bayliss@tidalwaveautospa.com</v>
      </c>
      <c r="K738" s="68">
        <v>45292</v>
      </c>
      <c r="L738" s="65"/>
      <c r="M738" s="65"/>
      <c r="N738" s="65"/>
      <c r="O738" s="65"/>
    </row>
    <row r="739" spans="1:15" hidden="1" x14ac:dyDescent="0.25">
      <c r="A739" s="61" t="s">
        <v>416</v>
      </c>
      <c r="B739" s="61" t="s">
        <v>13036</v>
      </c>
      <c r="C739" s="50">
        <v>35.380000000000003</v>
      </c>
      <c r="D739" s="52">
        <v>45481</v>
      </c>
      <c r="E739" s="61" t="s">
        <v>13030</v>
      </c>
      <c r="F739" s="61"/>
      <c r="G739" s="61" t="str">
        <f>VLOOKUP(Corrections[[#This Row],[Employee]],'[1]Management Hierarchy Report'!$A$2:$C$3607, 3, 0)</f>
        <v>Bruce Maxwell</v>
      </c>
      <c r="H739" s="61" t="s">
        <v>77</v>
      </c>
      <c r="I739" s="61" t="s">
        <v>70</v>
      </c>
      <c r="J739" s="61" t="str">
        <f>VLOOKUP(Corrections[[#This Row],[Employee]],[1]!Expense_Data[#Data],14,0)</f>
        <v>edward.bayliss@tidalwaveautospa.com</v>
      </c>
      <c r="K739" s="68">
        <v>45292</v>
      </c>
      <c r="L739" s="65"/>
      <c r="M739" s="65"/>
      <c r="N739" s="65"/>
      <c r="O739" s="65"/>
    </row>
    <row r="740" spans="1:15" hidden="1" x14ac:dyDescent="0.25">
      <c r="A740" s="61" t="s">
        <v>416</v>
      </c>
      <c r="B740" s="61" t="s">
        <v>13036</v>
      </c>
      <c r="C740" s="50">
        <v>35.380000000000003</v>
      </c>
      <c r="D740" s="66">
        <v>45481</v>
      </c>
      <c r="E740" s="61" t="s">
        <v>13030</v>
      </c>
      <c r="F740" s="61"/>
      <c r="G740" s="61" t="str">
        <f>VLOOKUP(Corrections[[#This Row],[Employee]],'[1]Management Hierarchy Report'!$A$2:$C$3607, 3, 0)</f>
        <v>Bruce Maxwell</v>
      </c>
      <c r="H740" s="48" t="s">
        <v>77</v>
      </c>
      <c r="I740" s="61" t="s">
        <v>70</v>
      </c>
      <c r="J740" s="61" t="str">
        <f>VLOOKUP(Corrections[[#This Row],[Employee]],[1]!Expense_Data[#Data],14,0)</f>
        <v>edward.bayliss@tidalwaveautospa.com</v>
      </c>
      <c r="K740" s="68">
        <v>45292</v>
      </c>
      <c r="L740" s="65"/>
      <c r="M740" s="65"/>
      <c r="N740" s="65"/>
      <c r="O740" s="65"/>
    </row>
    <row r="741" spans="1:15" hidden="1" x14ac:dyDescent="0.25">
      <c r="A741" s="61" t="s">
        <v>416</v>
      </c>
      <c r="B741" s="61" t="s">
        <v>13036</v>
      </c>
      <c r="C741" s="50">
        <v>269.64999999999998</v>
      </c>
      <c r="D741" s="52">
        <v>45485</v>
      </c>
      <c r="E741" s="61" t="s">
        <v>13030</v>
      </c>
      <c r="F741" s="61"/>
      <c r="G741" s="61" t="str">
        <f>VLOOKUP(Corrections[[#This Row],[Employee]],'[1]Management Hierarchy Report'!$A$2:$C$3607, 3, 0)</f>
        <v>Bruce Maxwell</v>
      </c>
      <c r="H741" s="61" t="s">
        <v>77</v>
      </c>
      <c r="I741" s="61" t="s">
        <v>70</v>
      </c>
      <c r="J741" s="61" t="str">
        <f>VLOOKUP(Corrections[[#This Row],[Employee]],[1]!Expense_Data[#Data],14,0)</f>
        <v>edward.bayliss@tidalwaveautospa.com</v>
      </c>
      <c r="K741" s="68">
        <v>45292</v>
      </c>
      <c r="L741" s="65"/>
      <c r="M741" s="65"/>
      <c r="N741" s="65"/>
      <c r="O741" s="65"/>
    </row>
    <row r="742" spans="1:15" hidden="1" x14ac:dyDescent="0.25">
      <c r="A742" s="61" t="s">
        <v>416</v>
      </c>
      <c r="B742" s="61" t="s">
        <v>13036</v>
      </c>
      <c r="C742" s="50">
        <v>269.64999999999998</v>
      </c>
      <c r="D742" s="66">
        <v>45485</v>
      </c>
      <c r="E742" s="61" t="s">
        <v>13030</v>
      </c>
      <c r="F742" s="61"/>
      <c r="G742" s="61" t="str">
        <f>VLOOKUP(Corrections[[#This Row],[Employee]],'[1]Management Hierarchy Report'!$A$2:$C$3607, 3, 0)</f>
        <v>Bruce Maxwell</v>
      </c>
      <c r="H742" s="48" t="s">
        <v>77</v>
      </c>
      <c r="I742" s="61" t="s">
        <v>70</v>
      </c>
      <c r="J742" s="61" t="str">
        <f>VLOOKUP(Corrections[[#This Row],[Employee]],[1]!Expense_Data[#Data],14,0)</f>
        <v>edward.bayliss@tidalwaveautospa.com</v>
      </c>
      <c r="K742" s="68">
        <v>45292</v>
      </c>
      <c r="L742" s="65"/>
      <c r="M742" s="65"/>
      <c r="N742" s="65"/>
      <c r="O742" s="65"/>
    </row>
    <row r="743" spans="1:15" hidden="1" x14ac:dyDescent="0.25">
      <c r="A743" s="61" t="s">
        <v>416</v>
      </c>
      <c r="B743" s="61" t="s">
        <v>13036</v>
      </c>
      <c r="C743" s="50">
        <v>1408.27</v>
      </c>
      <c r="D743" s="52">
        <v>45489</v>
      </c>
      <c r="E743" s="61" t="s">
        <v>13030</v>
      </c>
      <c r="F743" s="61"/>
      <c r="G743" s="61" t="str">
        <f>VLOOKUP(Corrections[[#This Row],[Employee]],'[1]Management Hierarchy Report'!$A$2:$C$3607, 3, 0)</f>
        <v>Bruce Maxwell</v>
      </c>
      <c r="H743" s="61" t="s">
        <v>77</v>
      </c>
      <c r="I743" s="61" t="s">
        <v>70</v>
      </c>
      <c r="J743" s="61" t="str">
        <f>VLOOKUP(Corrections[[#This Row],[Employee]],[1]!Expense_Data[#Data],14,0)</f>
        <v>edward.bayliss@tidalwaveautospa.com</v>
      </c>
      <c r="K743" s="68">
        <v>45292</v>
      </c>
      <c r="L743" s="65"/>
      <c r="M743" s="65"/>
      <c r="N743" s="65"/>
      <c r="O743" s="65"/>
    </row>
    <row r="744" spans="1:15" hidden="1" x14ac:dyDescent="0.25">
      <c r="A744" s="61" t="s">
        <v>416</v>
      </c>
      <c r="B744" s="61" t="s">
        <v>13036</v>
      </c>
      <c r="C744" s="50">
        <v>1408.27</v>
      </c>
      <c r="D744" s="66">
        <v>45489</v>
      </c>
      <c r="E744" s="61" t="s">
        <v>13030</v>
      </c>
      <c r="F744" s="61"/>
      <c r="G744" s="61" t="str">
        <f>VLOOKUP(Corrections[[#This Row],[Employee]],'[1]Management Hierarchy Report'!$A$2:$C$3607, 3, 0)</f>
        <v>Bruce Maxwell</v>
      </c>
      <c r="H744" s="48" t="s">
        <v>77</v>
      </c>
      <c r="I744" s="61" t="s">
        <v>70</v>
      </c>
      <c r="J744" s="61" t="str">
        <f>VLOOKUP(Corrections[[#This Row],[Employee]],[1]!Expense_Data[#Data],14,0)</f>
        <v>edward.bayliss@tidalwaveautospa.com</v>
      </c>
      <c r="K744" s="68">
        <v>45292</v>
      </c>
      <c r="L744" s="65"/>
      <c r="M744" s="65"/>
      <c r="N744" s="65"/>
      <c r="O744" s="65"/>
    </row>
    <row r="745" spans="1:15" hidden="1" x14ac:dyDescent="0.25">
      <c r="A745" s="61" t="s">
        <v>383</v>
      </c>
      <c r="B745" s="61" t="s">
        <v>384</v>
      </c>
      <c r="C745" s="50">
        <v>448.65</v>
      </c>
      <c r="D745" s="66">
        <v>45198</v>
      </c>
      <c r="E745" s="61" t="s">
        <v>130</v>
      </c>
      <c r="F745" s="61"/>
      <c r="G745" s="61" t="str">
        <f>VLOOKUP(Corrections[[#This Row],[Employee]],'[1]Management Hierarchy Report'!$A$2:$C$3607, 3, 0)</f>
        <v>Derek Schillinger</v>
      </c>
      <c r="H745" s="61" t="s">
        <v>77</v>
      </c>
      <c r="I745" s="61" t="s">
        <v>70</v>
      </c>
      <c r="J745" s="67" t="str">
        <f>VLOOKUP(Corrections[[#This Row],[Employee]],[1]!Expense_Data[#Data],14,0)</f>
        <v>SL260@tidalwaveautospa.com</v>
      </c>
      <c r="K745" s="68">
        <v>45292</v>
      </c>
      <c r="L745" s="65"/>
      <c r="M745" s="65"/>
      <c r="N745" s="65"/>
      <c r="O745" s="65"/>
    </row>
    <row r="746" spans="1:15" hidden="1" x14ac:dyDescent="0.25">
      <c r="A746" s="61" t="s">
        <v>383</v>
      </c>
      <c r="B746" s="61" t="s">
        <v>13187</v>
      </c>
      <c r="C746" s="50">
        <v>158.65</v>
      </c>
      <c r="D746" s="66">
        <v>45430</v>
      </c>
      <c r="E746" s="61" t="s">
        <v>521</v>
      </c>
      <c r="F746" s="61"/>
      <c r="G746" s="61" t="str">
        <f>VLOOKUP(Corrections[[#This Row],[Employee]],'[1]Management Hierarchy Report'!$A$2:$C$3607, 3, 0)</f>
        <v>Derek Schillinger</v>
      </c>
      <c r="H746" s="48" t="s">
        <v>77</v>
      </c>
      <c r="I746" s="61" t="s">
        <v>70</v>
      </c>
      <c r="J746" s="61" t="str">
        <f>VLOOKUP(Corrections[[#This Row],[Employee]],[1]!Expense_Data[#Data],14,0)</f>
        <v>SL260@tidalwaveautospa.com</v>
      </c>
      <c r="K746" s="68">
        <v>45292</v>
      </c>
      <c r="L746" s="65"/>
      <c r="M746" s="65"/>
      <c r="N746" s="65"/>
      <c r="O746" s="65"/>
    </row>
    <row r="747" spans="1:15" hidden="1" x14ac:dyDescent="0.25">
      <c r="A747" s="61" t="s">
        <v>383</v>
      </c>
      <c r="B747" s="61" t="s">
        <v>13187</v>
      </c>
      <c r="C747" s="50">
        <v>81.540000000000006</v>
      </c>
      <c r="D747" s="66">
        <v>45430</v>
      </c>
      <c r="E747" s="61" t="s">
        <v>521</v>
      </c>
      <c r="F747" s="61"/>
      <c r="G747" s="61" t="str">
        <f>VLOOKUP(Corrections[[#This Row],[Employee]],'[1]Management Hierarchy Report'!$A$2:$C$3607, 3, 0)</f>
        <v>Derek Schillinger</v>
      </c>
      <c r="H747" s="48" t="s">
        <v>77</v>
      </c>
      <c r="I747" s="61" t="s">
        <v>70</v>
      </c>
      <c r="J747" s="61" t="str">
        <f>VLOOKUP(Corrections[[#This Row],[Employee]],[1]!Expense_Data[#Data],14,0)</f>
        <v>SL260@tidalwaveautospa.com</v>
      </c>
      <c r="K747" s="68">
        <v>45292</v>
      </c>
      <c r="L747" s="65"/>
      <c r="M747" s="65"/>
      <c r="N747" s="65"/>
      <c r="O747" s="65"/>
    </row>
    <row r="748" spans="1:15" hidden="1" x14ac:dyDescent="0.25">
      <c r="A748" s="61" t="s">
        <v>383</v>
      </c>
      <c r="B748" s="61" t="s">
        <v>13187</v>
      </c>
      <c r="C748" s="50">
        <v>91.99</v>
      </c>
      <c r="D748" s="66">
        <v>45432</v>
      </c>
      <c r="E748" s="61" t="s">
        <v>12978</v>
      </c>
      <c r="F748" s="61"/>
      <c r="G748" s="61" t="str">
        <f>VLOOKUP(Corrections[[#This Row],[Employee]],'[1]Management Hierarchy Report'!$A$2:$C$3607, 3, 0)</f>
        <v>Derek Schillinger</v>
      </c>
      <c r="H748" s="48" t="s">
        <v>77</v>
      </c>
      <c r="I748" s="61" t="s">
        <v>70</v>
      </c>
      <c r="J748" s="61" t="str">
        <f>VLOOKUP(Corrections[[#This Row],[Employee]],[1]!Expense_Data[#Data],14,0)</f>
        <v>SL260@tidalwaveautospa.com</v>
      </c>
      <c r="K748" s="68">
        <v>45292</v>
      </c>
      <c r="L748" s="65"/>
      <c r="M748" s="65"/>
      <c r="N748" s="65"/>
      <c r="O748" s="65"/>
    </row>
    <row r="749" spans="1:15" hidden="1" x14ac:dyDescent="0.25">
      <c r="A749" s="61" t="s">
        <v>383</v>
      </c>
      <c r="B749" s="61" t="s">
        <v>13187</v>
      </c>
      <c r="C749" s="50">
        <v>-27.03</v>
      </c>
      <c r="D749" s="66">
        <v>45432</v>
      </c>
      <c r="E749" s="61" t="s">
        <v>521</v>
      </c>
      <c r="F749" s="61"/>
      <c r="G749" s="61" t="str">
        <f>VLOOKUP(Corrections[[#This Row],[Employee]],'[1]Management Hierarchy Report'!$A$2:$C$3607, 3, 0)</f>
        <v>Derek Schillinger</v>
      </c>
      <c r="H749" s="48" t="s">
        <v>77</v>
      </c>
      <c r="I749" s="61" t="s">
        <v>70</v>
      </c>
      <c r="J749" s="61" t="str">
        <f>VLOOKUP(Corrections[[#This Row],[Employee]],[1]!Expense_Data[#Data],14,0)</f>
        <v>SL260@tidalwaveautospa.com</v>
      </c>
      <c r="K749" s="68">
        <v>45292</v>
      </c>
      <c r="L749" s="65"/>
      <c r="M749" s="65"/>
      <c r="N749" s="65"/>
      <c r="O749" s="65"/>
    </row>
    <row r="750" spans="1:15" hidden="1" x14ac:dyDescent="0.25">
      <c r="A750" s="61" t="s">
        <v>383</v>
      </c>
      <c r="B750" s="61" t="s">
        <v>13187</v>
      </c>
      <c r="C750" s="50">
        <v>89.21</v>
      </c>
      <c r="D750" s="66">
        <v>45432</v>
      </c>
      <c r="E750" s="61" t="s">
        <v>521</v>
      </c>
      <c r="F750" s="61"/>
      <c r="G750" s="61" t="str">
        <f>VLOOKUP(Corrections[[#This Row],[Employee]],'[1]Management Hierarchy Report'!$A$2:$C$3607, 3, 0)</f>
        <v>Derek Schillinger</v>
      </c>
      <c r="H750" s="48" t="s">
        <v>77</v>
      </c>
      <c r="I750" s="61" t="s">
        <v>70</v>
      </c>
      <c r="J750" s="61" t="str">
        <f>VLOOKUP(Corrections[[#This Row],[Employee]],[1]!Expense_Data[#Data],14,0)</f>
        <v>SL260@tidalwaveautospa.com</v>
      </c>
      <c r="K750" s="68">
        <v>45292</v>
      </c>
      <c r="L750" s="65"/>
      <c r="M750" s="65"/>
      <c r="N750" s="65"/>
      <c r="O750" s="65"/>
    </row>
    <row r="751" spans="1:15" hidden="1" x14ac:dyDescent="0.25">
      <c r="A751" s="61" t="s">
        <v>383</v>
      </c>
      <c r="B751" s="61" t="s">
        <v>13187</v>
      </c>
      <c r="C751" s="50">
        <v>817.06</v>
      </c>
      <c r="D751" s="66">
        <v>45432</v>
      </c>
      <c r="E751" s="61" t="s">
        <v>521</v>
      </c>
      <c r="F751" s="61"/>
      <c r="G751" s="61" t="str">
        <f>VLOOKUP(Corrections[[#This Row],[Employee]],'[1]Management Hierarchy Report'!$A$2:$C$3607, 3, 0)</f>
        <v>Derek Schillinger</v>
      </c>
      <c r="H751" s="48" t="s">
        <v>77</v>
      </c>
      <c r="I751" s="61" t="s">
        <v>70</v>
      </c>
      <c r="J751" s="61" t="str">
        <f>VLOOKUP(Corrections[[#This Row],[Employee]],[1]!Expense_Data[#Data],14,0)</f>
        <v>SL260@tidalwaveautospa.com</v>
      </c>
      <c r="K751" s="68">
        <v>45292</v>
      </c>
      <c r="L751" s="65"/>
      <c r="M751" s="65"/>
      <c r="N751" s="65"/>
      <c r="O751" s="65"/>
    </row>
    <row r="752" spans="1:15" hidden="1" x14ac:dyDescent="0.25">
      <c r="A752" s="61" t="s">
        <v>383</v>
      </c>
      <c r="B752" s="61" t="s">
        <v>13187</v>
      </c>
      <c r="C752" s="50">
        <v>24.87</v>
      </c>
      <c r="D752" s="66">
        <v>45433</v>
      </c>
      <c r="E752" s="61" t="s">
        <v>521</v>
      </c>
      <c r="F752" s="61"/>
      <c r="G752" s="61" t="str">
        <f>VLOOKUP(Corrections[[#This Row],[Employee]],'[1]Management Hierarchy Report'!$A$2:$C$3607, 3, 0)</f>
        <v>Derek Schillinger</v>
      </c>
      <c r="H752" s="48" t="s">
        <v>77</v>
      </c>
      <c r="I752" s="61" t="s">
        <v>70</v>
      </c>
      <c r="J752" s="61" t="str">
        <f>VLOOKUP(Corrections[[#This Row],[Employee]],[1]!Expense_Data[#Data],14,0)</f>
        <v>SL260@tidalwaveautospa.com</v>
      </c>
      <c r="K752" s="68">
        <v>45292</v>
      </c>
      <c r="L752" s="65"/>
      <c r="M752" s="65"/>
      <c r="N752" s="65"/>
      <c r="O752" s="65"/>
    </row>
    <row r="753" spans="1:15" hidden="1" x14ac:dyDescent="0.25">
      <c r="A753" s="61" t="s">
        <v>383</v>
      </c>
      <c r="B753" s="61" t="s">
        <v>13187</v>
      </c>
      <c r="C753" s="50">
        <v>395.08</v>
      </c>
      <c r="D753" s="66">
        <v>45434</v>
      </c>
      <c r="E753" s="61" t="s">
        <v>521</v>
      </c>
      <c r="F753" s="61"/>
      <c r="G753" s="61" t="str">
        <f>VLOOKUP(Corrections[[#This Row],[Employee]],'[1]Management Hierarchy Report'!$A$2:$C$3607, 3, 0)</f>
        <v>Derek Schillinger</v>
      </c>
      <c r="H753" s="48" t="s">
        <v>77</v>
      </c>
      <c r="I753" s="61" t="s">
        <v>70</v>
      </c>
      <c r="J753" s="61" t="str">
        <f>VLOOKUP(Corrections[[#This Row],[Employee]],[1]!Expense_Data[#Data],14,0)</f>
        <v>SL260@tidalwaveautospa.com</v>
      </c>
      <c r="K753" s="68">
        <v>45292</v>
      </c>
      <c r="L753" s="65"/>
      <c r="M753" s="65"/>
      <c r="N753" s="65"/>
      <c r="O753" s="65"/>
    </row>
    <row r="754" spans="1:15" hidden="1" x14ac:dyDescent="0.25">
      <c r="A754" s="61" t="s">
        <v>383</v>
      </c>
      <c r="B754" s="61" t="s">
        <v>13187</v>
      </c>
      <c r="C754" s="50">
        <v>-70.290000000000006</v>
      </c>
      <c r="D754" s="66">
        <v>45434</v>
      </c>
      <c r="E754" s="61" t="s">
        <v>521</v>
      </c>
      <c r="F754" s="61"/>
      <c r="G754" s="61" t="str">
        <f>VLOOKUP(Corrections[[#This Row],[Employee]],'[1]Management Hierarchy Report'!$A$2:$C$3607, 3, 0)</f>
        <v>Derek Schillinger</v>
      </c>
      <c r="H754" s="48" t="s">
        <v>77</v>
      </c>
      <c r="I754" s="61" t="s">
        <v>70</v>
      </c>
      <c r="J754" s="61" t="str">
        <f>VLOOKUP(Corrections[[#This Row],[Employee]],[1]!Expense_Data[#Data],14,0)</f>
        <v>SL260@tidalwaveautospa.com</v>
      </c>
      <c r="K754" s="68">
        <v>45292</v>
      </c>
      <c r="L754" s="65"/>
      <c r="M754" s="65"/>
      <c r="N754" s="65"/>
      <c r="O754" s="65"/>
    </row>
    <row r="755" spans="1:15" hidden="1" x14ac:dyDescent="0.25">
      <c r="A755" s="61" t="s">
        <v>383</v>
      </c>
      <c r="B755" s="61" t="s">
        <v>13187</v>
      </c>
      <c r="C755" s="50">
        <v>33.96</v>
      </c>
      <c r="D755" s="66">
        <v>45438</v>
      </c>
      <c r="E755" s="61" t="s">
        <v>521</v>
      </c>
      <c r="F755" s="61"/>
      <c r="G755" s="61" t="str">
        <f>VLOOKUP(Corrections[[#This Row],[Employee]],'[1]Management Hierarchy Report'!$A$2:$C$3607, 3, 0)</f>
        <v>Derek Schillinger</v>
      </c>
      <c r="H755" s="48" t="s">
        <v>77</v>
      </c>
      <c r="I755" s="61" t="s">
        <v>70</v>
      </c>
      <c r="J755" s="61" t="str">
        <f>VLOOKUP(Corrections[[#This Row],[Employee]],[1]!Expense_Data[#Data],14,0)</f>
        <v>SL260@tidalwaveautospa.com</v>
      </c>
      <c r="K755" s="68">
        <v>45292</v>
      </c>
      <c r="L755" s="65"/>
      <c r="M755" s="65"/>
      <c r="N755" s="65"/>
      <c r="O755" s="65"/>
    </row>
    <row r="756" spans="1:15" hidden="1" x14ac:dyDescent="0.25">
      <c r="A756" s="61" t="s">
        <v>383</v>
      </c>
      <c r="B756" s="61" t="s">
        <v>13187</v>
      </c>
      <c r="C756" s="50">
        <v>440.46</v>
      </c>
      <c r="D756" s="66">
        <v>45440</v>
      </c>
      <c r="E756" s="61" t="s">
        <v>521</v>
      </c>
      <c r="F756" s="61"/>
      <c r="G756" s="61" t="str">
        <f>VLOOKUP(Corrections[[#This Row],[Employee]],'[1]Management Hierarchy Report'!$A$2:$C$3607, 3, 0)</f>
        <v>Derek Schillinger</v>
      </c>
      <c r="H756" s="48" t="s">
        <v>77</v>
      </c>
      <c r="I756" s="61" t="s">
        <v>70</v>
      </c>
      <c r="J756" s="61" t="str">
        <f>VLOOKUP(Corrections[[#This Row],[Employee]],[1]!Expense_Data[#Data],14,0)</f>
        <v>SL260@tidalwaveautospa.com</v>
      </c>
      <c r="K756" s="68">
        <v>45292</v>
      </c>
      <c r="L756" s="65"/>
      <c r="M756" s="65"/>
      <c r="N756" s="65"/>
      <c r="O756" s="65"/>
    </row>
    <row r="757" spans="1:15" hidden="1" x14ac:dyDescent="0.25">
      <c r="A757" s="61" t="s">
        <v>383</v>
      </c>
      <c r="B757" s="61" t="s">
        <v>13187</v>
      </c>
      <c r="C757" s="50">
        <v>61.35</v>
      </c>
      <c r="D757" s="66">
        <v>45440</v>
      </c>
      <c r="E757" s="61" t="s">
        <v>521</v>
      </c>
      <c r="F757" s="61"/>
      <c r="G757" s="61" t="str">
        <f>VLOOKUP(Corrections[[#This Row],[Employee]],'[1]Management Hierarchy Report'!$A$2:$C$3607, 3, 0)</f>
        <v>Derek Schillinger</v>
      </c>
      <c r="H757" s="48" t="s">
        <v>77</v>
      </c>
      <c r="I757" s="61" t="s">
        <v>70</v>
      </c>
      <c r="J757" s="61" t="str">
        <f>VLOOKUP(Corrections[[#This Row],[Employee]],[1]!Expense_Data[#Data],14,0)</f>
        <v>SL260@tidalwaveautospa.com</v>
      </c>
      <c r="K757" s="68">
        <v>45292</v>
      </c>
      <c r="L757" s="65"/>
      <c r="M757" s="65"/>
      <c r="N757" s="65"/>
      <c r="O757" s="65"/>
    </row>
    <row r="758" spans="1:15" hidden="1" x14ac:dyDescent="0.25">
      <c r="A758" s="61" t="s">
        <v>383</v>
      </c>
      <c r="B758" s="61" t="s">
        <v>13187</v>
      </c>
      <c r="C758" s="50">
        <v>242.43</v>
      </c>
      <c r="D758" s="66">
        <v>45441</v>
      </c>
      <c r="E758" s="61" t="s">
        <v>521</v>
      </c>
      <c r="F758" s="61"/>
      <c r="G758" s="61" t="str">
        <f>VLOOKUP(Corrections[[#This Row],[Employee]],'[1]Management Hierarchy Report'!$A$2:$C$3607, 3, 0)</f>
        <v>Derek Schillinger</v>
      </c>
      <c r="H758" s="48" t="s">
        <v>77</v>
      </c>
      <c r="I758" s="61" t="s">
        <v>70</v>
      </c>
      <c r="J758" s="61" t="str">
        <f>VLOOKUP(Corrections[[#This Row],[Employee]],[1]!Expense_Data[#Data],14,0)</f>
        <v>SL260@tidalwaveautospa.com</v>
      </c>
      <c r="K758" s="68">
        <v>45292</v>
      </c>
      <c r="L758" s="65"/>
      <c r="M758" s="65"/>
      <c r="N758" s="65"/>
      <c r="O758" s="65"/>
    </row>
    <row r="759" spans="1:15" hidden="1" x14ac:dyDescent="0.25">
      <c r="A759" s="61" t="s">
        <v>383</v>
      </c>
      <c r="B759" s="61" t="s">
        <v>13187</v>
      </c>
      <c r="C759" s="50">
        <v>72.88</v>
      </c>
      <c r="D759" s="66">
        <v>45441</v>
      </c>
      <c r="E759" s="61" t="s">
        <v>521</v>
      </c>
      <c r="F759" s="61"/>
      <c r="G759" s="61" t="str">
        <f>VLOOKUP(Corrections[[#This Row],[Employee]],'[1]Management Hierarchy Report'!$A$2:$C$3607, 3, 0)</f>
        <v>Derek Schillinger</v>
      </c>
      <c r="H759" s="48" t="s">
        <v>77</v>
      </c>
      <c r="I759" s="61" t="s">
        <v>70</v>
      </c>
      <c r="J759" s="61" t="str">
        <f>VLOOKUP(Corrections[[#This Row],[Employee]],[1]!Expense_Data[#Data],14,0)</f>
        <v>SL260@tidalwaveautospa.com</v>
      </c>
      <c r="K759" s="68">
        <v>45292</v>
      </c>
      <c r="L759" s="65"/>
      <c r="M759" s="65"/>
      <c r="N759" s="65"/>
      <c r="O759" s="65"/>
    </row>
    <row r="760" spans="1:15" hidden="1" x14ac:dyDescent="0.25">
      <c r="A760" s="61" t="s">
        <v>383</v>
      </c>
      <c r="B760" s="61" t="s">
        <v>13187</v>
      </c>
      <c r="C760" s="50">
        <v>62.29</v>
      </c>
      <c r="D760" s="66">
        <v>45441</v>
      </c>
      <c r="E760" s="61" t="s">
        <v>521</v>
      </c>
      <c r="F760" s="61"/>
      <c r="G760" s="61" t="str">
        <f>VLOOKUP(Corrections[[#This Row],[Employee]],'[1]Management Hierarchy Report'!$A$2:$C$3607, 3, 0)</f>
        <v>Derek Schillinger</v>
      </c>
      <c r="H760" s="48" t="s">
        <v>77</v>
      </c>
      <c r="I760" s="61" t="s">
        <v>70</v>
      </c>
      <c r="J760" s="61" t="str">
        <f>VLOOKUP(Corrections[[#This Row],[Employee]],[1]!Expense_Data[#Data],14,0)</f>
        <v>SL260@tidalwaveautospa.com</v>
      </c>
      <c r="K760" s="68">
        <v>45292</v>
      </c>
      <c r="L760" s="65"/>
      <c r="M760" s="65"/>
      <c r="N760" s="65"/>
      <c r="O760" s="65"/>
    </row>
    <row r="761" spans="1:15" hidden="1" x14ac:dyDescent="0.25">
      <c r="A761" s="61" t="s">
        <v>383</v>
      </c>
      <c r="B761" s="61" t="s">
        <v>13193</v>
      </c>
      <c r="C761" s="50">
        <v>8.64</v>
      </c>
      <c r="D761" s="66">
        <v>45447</v>
      </c>
      <c r="E761" s="61" t="s">
        <v>521</v>
      </c>
      <c r="F761" s="61"/>
      <c r="G761" s="61" t="str">
        <f>VLOOKUP(Corrections[[#This Row],[Employee]],'[1]Management Hierarchy Report'!$A$2:$C$3607, 3, 0)</f>
        <v>Derek Schillinger</v>
      </c>
      <c r="H761" s="48" t="s">
        <v>77</v>
      </c>
      <c r="I761" s="61" t="s">
        <v>70</v>
      </c>
      <c r="J761" s="61" t="str">
        <f>VLOOKUP(Corrections[[#This Row],[Employee]],[1]!Expense_Data[#Data],14,0)</f>
        <v>SL260@tidalwaveautospa.com</v>
      </c>
      <c r="K761" s="68">
        <v>45292</v>
      </c>
      <c r="L761" s="65"/>
      <c r="M761" s="65"/>
      <c r="N761" s="65"/>
      <c r="O761" s="65"/>
    </row>
    <row r="762" spans="1:15" hidden="1" x14ac:dyDescent="0.25">
      <c r="A762" s="61" t="s">
        <v>383</v>
      </c>
      <c r="B762" s="61" t="s">
        <v>13193</v>
      </c>
      <c r="C762" s="50">
        <v>77.81</v>
      </c>
      <c r="D762" s="66">
        <v>45449</v>
      </c>
      <c r="E762" s="61" t="s">
        <v>521</v>
      </c>
      <c r="F762" s="61"/>
      <c r="G762" s="61" t="str">
        <f>VLOOKUP(Corrections[[#This Row],[Employee]],'[1]Management Hierarchy Report'!$A$2:$C$3607, 3, 0)</f>
        <v>Derek Schillinger</v>
      </c>
      <c r="H762" s="48" t="s">
        <v>77</v>
      </c>
      <c r="I762" s="61" t="s">
        <v>70</v>
      </c>
      <c r="J762" s="61" t="str">
        <f>VLOOKUP(Corrections[[#This Row],[Employee]],[1]!Expense_Data[#Data],14,0)</f>
        <v>SL260@tidalwaveautospa.com</v>
      </c>
      <c r="K762" s="68">
        <v>45292</v>
      </c>
      <c r="L762" s="65"/>
      <c r="M762" s="65"/>
      <c r="N762" s="65"/>
      <c r="O762" s="65"/>
    </row>
    <row r="763" spans="1:15" hidden="1" x14ac:dyDescent="0.25">
      <c r="A763" s="61" t="s">
        <v>383</v>
      </c>
      <c r="B763" s="61" t="s">
        <v>13193</v>
      </c>
      <c r="C763" s="50">
        <v>23.77</v>
      </c>
      <c r="D763" s="66">
        <v>45457</v>
      </c>
      <c r="E763" s="61" t="s">
        <v>521</v>
      </c>
      <c r="F763" s="61"/>
      <c r="G763" s="61" t="str">
        <f>VLOOKUP(Corrections[[#This Row],[Employee]],'[1]Management Hierarchy Report'!$A$2:$C$3607, 3, 0)</f>
        <v>Derek Schillinger</v>
      </c>
      <c r="H763" s="48" t="s">
        <v>77</v>
      </c>
      <c r="I763" s="61" t="s">
        <v>70</v>
      </c>
      <c r="J763" s="61" t="str">
        <f>VLOOKUP(Corrections[[#This Row],[Employee]],[1]!Expense_Data[#Data],14,0)</f>
        <v>SL260@tidalwaveautospa.com</v>
      </c>
      <c r="K763" s="68">
        <v>45292</v>
      </c>
      <c r="L763" s="65"/>
      <c r="M763" s="65"/>
      <c r="N763" s="65"/>
      <c r="O763" s="65"/>
    </row>
    <row r="764" spans="1:15" hidden="1" x14ac:dyDescent="0.25">
      <c r="A764" s="61" t="s">
        <v>383</v>
      </c>
      <c r="B764" s="61" t="s">
        <v>13193</v>
      </c>
      <c r="C764" s="50">
        <v>84.07</v>
      </c>
      <c r="D764" s="66">
        <v>45462</v>
      </c>
      <c r="E764" s="61" t="s">
        <v>521</v>
      </c>
      <c r="F764" s="61"/>
      <c r="G764" s="61" t="str">
        <f>VLOOKUP(Corrections[[#This Row],[Employee]],'[1]Management Hierarchy Report'!$A$2:$C$3607, 3, 0)</f>
        <v>Derek Schillinger</v>
      </c>
      <c r="H764" s="48" t="s">
        <v>77</v>
      </c>
      <c r="I764" s="61" t="s">
        <v>70</v>
      </c>
      <c r="J764" s="61" t="str">
        <f>VLOOKUP(Corrections[[#This Row],[Employee]],[1]!Expense_Data[#Data],14,0)</f>
        <v>SL260@tidalwaveautospa.com</v>
      </c>
      <c r="K764" s="68">
        <v>45292</v>
      </c>
      <c r="L764" s="65"/>
      <c r="M764" s="65"/>
      <c r="N764" s="65"/>
      <c r="O764" s="65"/>
    </row>
    <row r="765" spans="1:15" hidden="1" x14ac:dyDescent="0.25">
      <c r="A765" s="61" t="s">
        <v>383</v>
      </c>
      <c r="B765" s="61" t="s">
        <v>13193</v>
      </c>
      <c r="C765" s="50">
        <v>69.260000000000005</v>
      </c>
      <c r="D765" s="66">
        <v>45470</v>
      </c>
      <c r="E765" s="61" t="s">
        <v>521</v>
      </c>
      <c r="F765" s="61"/>
      <c r="G765" s="61" t="str">
        <f>VLOOKUP(Corrections[[#This Row],[Employee]],'[1]Management Hierarchy Report'!$A$2:$C$3607, 3, 0)</f>
        <v>Derek Schillinger</v>
      </c>
      <c r="H765" s="48" t="s">
        <v>77</v>
      </c>
      <c r="I765" s="61" t="s">
        <v>70</v>
      </c>
      <c r="J765" s="61" t="str">
        <f>VLOOKUP(Corrections[[#This Row],[Employee]],[1]!Expense_Data[#Data],14,0)</f>
        <v>SL260@tidalwaveautospa.com</v>
      </c>
      <c r="K765" s="68">
        <v>45292</v>
      </c>
      <c r="L765" s="65"/>
      <c r="M765" s="65"/>
      <c r="N765" s="65"/>
      <c r="O765" s="65"/>
    </row>
    <row r="766" spans="1:15" hidden="1" x14ac:dyDescent="0.25">
      <c r="A766" s="61" t="s">
        <v>9928</v>
      </c>
      <c r="B766" s="61" t="s">
        <v>13114</v>
      </c>
      <c r="C766" s="50">
        <v>857.39</v>
      </c>
      <c r="D766" s="66">
        <v>45444</v>
      </c>
      <c r="E766" s="61" t="s">
        <v>71</v>
      </c>
      <c r="F766" s="61"/>
      <c r="G766" s="61" t="str">
        <f>VLOOKUP(Corrections[[#This Row],[Employee]],'[1]Management Hierarchy Report'!$A$2:$C$3607, 3, 0)</f>
        <v>Leigh Stallings</v>
      </c>
      <c r="H766" s="48" t="s">
        <v>77</v>
      </c>
      <c r="I766" s="61" t="s">
        <v>70</v>
      </c>
      <c r="J766" s="61" t="str">
        <f>VLOOKUP(Corrections[[#This Row],[Employee]],[1]!Expense_Data[#Data],14,0)</f>
        <v>Ericka.Gosha@twavelead.com</v>
      </c>
      <c r="K766" s="68">
        <v>45292</v>
      </c>
      <c r="L766" s="65"/>
      <c r="M766" s="65"/>
      <c r="N766" s="65"/>
      <c r="O766" s="65"/>
    </row>
    <row r="767" spans="1:15" hidden="1" x14ac:dyDescent="0.25">
      <c r="A767" s="61" t="s">
        <v>9928</v>
      </c>
      <c r="B767" s="61" t="s">
        <v>13114</v>
      </c>
      <c r="C767" s="50">
        <v>38.61</v>
      </c>
      <c r="D767" s="66">
        <v>45447</v>
      </c>
      <c r="E767" s="61" t="s">
        <v>13082</v>
      </c>
      <c r="F767" s="61"/>
      <c r="G767" s="61" t="str">
        <f>VLOOKUP(Corrections[[#This Row],[Employee]],'[1]Management Hierarchy Report'!$A$2:$C$3607, 3, 0)</f>
        <v>Leigh Stallings</v>
      </c>
      <c r="H767" s="48" t="s">
        <v>77</v>
      </c>
      <c r="I767" s="61" t="s">
        <v>70</v>
      </c>
      <c r="J767" s="61" t="str">
        <f>VLOOKUP(Corrections[[#This Row],[Employee]],[1]!Expense_Data[#Data],14,0)</f>
        <v>Ericka.Gosha@twavelead.com</v>
      </c>
      <c r="K767" s="68">
        <v>45292</v>
      </c>
      <c r="L767" s="65"/>
      <c r="M767" s="65"/>
      <c r="N767" s="65"/>
      <c r="O767" s="65"/>
    </row>
    <row r="768" spans="1:15" hidden="1" x14ac:dyDescent="0.25">
      <c r="A768" s="61" t="s">
        <v>9928</v>
      </c>
      <c r="B768" s="61" t="s">
        <v>13114</v>
      </c>
      <c r="C768" s="50">
        <v>39.93</v>
      </c>
      <c r="D768" s="66">
        <v>45448</v>
      </c>
      <c r="E768" s="61" t="s">
        <v>13082</v>
      </c>
      <c r="F768" s="61"/>
      <c r="G768" s="61" t="str">
        <f>VLOOKUP(Corrections[[#This Row],[Employee]],'[1]Management Hierarchy Report'!$A$2:$C$3607, 3, 0)</f>
        <v>Leigh Stallings</v>
      </c>
      <c r="H768" s="48" t="s">
        <v>77</v>
      </c>
      <c r="I768" s="61" t="s">
        <v>70</v>
      </c>
      <c r="J768" s="61" t="str">
        <f>VLOOKUP(Corrections[[#This Row],[Employee]],[1]!Expense_Data[#Data],14,0)</f>
        <v>Ericka.Gosha@twavelead.com</v>
      </c>
      <c r="K768" s="68">
        <v>45292</v>
      </c>
      <c r="L768" s="65"/>
      <c r="M768" s="65"/>
      <c r="N768" s="65"/>
      <c r="O768" s="65"/>
    </row>
    <row r="769" spans="1:15" hidden="1" x14ac:dyDescent="0.25">
      <c r="A769" s="61" t="s">
        <v>9928</v>
      </c>
      <c r="B769" s="61" t="s">
        <v>13114</v>
      </c>
      <c r="C769" s="50">
        <v>7.65</v>
      </c>
      <c r="D769" s="66">
        <v>45461</v>
      </c>
      <c r="E769" s="61" t="s">
        <v>13082</v>
      </c>
      <c r="F769" s="61"/>
      <c r="G769" s="61" t="str">
        <f>VLOOKUP(Corrections[[#This Row],[Employee]],'[1]Management Hierarchy Report'!$A$2:$C$3607, 3, 0)</f>
        <v>Leigh Stallings</v>
      </c>
      <c r="H769" s="48" t="s">
        <v>77</v>
      </c>
      <c r="I769" s="61" t="s">
        <v>70</v>
      </c>
      <c r="J769" s="61" t="str">
        <f>VLOOKUP(Corrections[[#This Row],[Employee]],[1]!Expense_Data[#Data],14,0)</f>
        <v>Ericka.Gosha@twavelead.com</v>
      </c>
      <c r="K769" s="68">
        <v>45292</v>
      </c>
      <c r="L769" s="65"/>
      <c r="M769" s="65"/>
      <c r="N769" s="65"/>
      <c r="O769" s="65"/>
    </row>
    <row r="770" spans="1:15" hidden="1" x14ac:dyDescent="0.25">
      <c r="A770" s="61" t="s">
        <v>11610</v>
      </c>
      <c r="B770" s="61" t="s">
        <v>11611</v>
      </c>
      <c r="C770" s="50">
        <v>39.82</v>
      </c>
      <c r="D770" s="66">
        <v>45476</v>
      </c>
      <c r="E770" s="61" t="s">
        <v>268</v>
      </c>
      <c r="F770" s="61"/>
      <c r="G770" s="61" t="e">
        <f>VLOOKUP(Corrections[[#This Row],[Employee]],'[1]Management Hierarchy Report'!$A$2:$C$3607, 3, 0)</f>
        <v>#N/A</v>
      </c>
      <c r="H770" s="61" t="s">
        <v>268</v>
      </c>
      <c r="I770" s="61" t="s">
        <v>70</v>
      </c>
      <c r="J770" s="61" t="e">
        <f>VLOOKUP(Corrections[[#This Row],[Employee]],[1]!Expense_Data[#Data],14,0)</f>
        <v>#N/A</v>
      </c>
      <c r="K770" s="68">
        <v>45292</v>
      </c>
      <c r="L770" s="65"/>
      <c r="M770" s="65"/>
      <c r="N770" s="65"/>
      <c r="O770" s="65"/>
    </row>
    <row r="771" spans="1:15" hidden="1" x14ac:dyDescent="0.25">
      <c r="A771" s="61" t="s">
        <v>1635</v>
      </c>
      <c r="B771" s="61" t="s">
        <v>13130</v>
      </c>
      <c r="C771" s="50">
        <v>32.43</v>
      </c>
      <c r="D771" s="66">
        <v>45475</v>
      </c>
      <c r="E771" s="61" t="s">
        <v>12979</v>
      </c>
      <c r="F771" s="61"/>
      <c r="G771" s="61" t="str">
        <f>VLOOKUP(Corrections[[#This Row],[Employee]],'[1]Management Hierarchy Report'!$A$2:$C$3607, 3, 0)</f>
        <v>David Foster</v>
      </c>
      <c r="H771" s="48" t="s">
        <v>77</v>
      </c>
      <c r="I771" s="61" t="s">
        <v>70</v>
      </c>
      <c r="J771" s="61" t="str">
        <f>VLOOKUP(Corrections[[#This Row],[Employee]],[1]!Expense_Data[#Data],14,0)</f>
        <v>SL16@tidalwaveautospa.com</v>
      </c>
      <c r="K771" s="68">
        <v>45292</v>
      </c>
      <c r="L771" s="65"/>
      <c r="M771" s="65"/>
      <c r="N771" s="65"/>
      <c r="O771" s="65"/>
    </row>
    <row r="772" spans="1:15" hidden="1" x14ac:dyDescent="0.25">
      <c r="A772" s="61" t="s">
        <v>1635</v>
      </c>
      <c r="B772" s="61" t="s">
        <v>13130</v>
      </c>
      <c r="C772" s="50">
        <v>56.97</v>
      </c>
      <c r="D772" s="66">
        <v>45475</v>
      </c>
      <c r="E772" s="61" t="s">
        <v>12979</v>
      </c>
      <c r="F772" s="61"/>
      <c r="G772" s="61" t="str">
        <f>VLOOKUP(Corrections[[#This Row],[Employee]],'[1]Management Hierarchy Report'!$A$2:$C$3607, 3, 0)</f>
        <v>David Foster</v>
      </c>
      <c r="H772" s="48" t="s">
        <v>77</v>
      </c>
      <c r="I772" s="61" t="s">
        <v>70</v>
      </c>
      <c r="J772" s="61" t="str">
        <f>VLOOKUP(Corrections[[#This Row],[Employee]],[1]!Expense_Data[#Data],14,0)</f>
        <v>SL16@tidalwaveautospa.com</v>
      </c>
      <c r="K772" s="68">
        <v>45292</v>
      </c>
      <c r="L772" s="65"/>
      <c r="M772" s="65"/>
      <c r="N772" s="65"/>
      <c r="O772" s="65"/>
    </row>
    <row r="773" spans="1:15" hidden="1" x14ac:dyDescent="0.25">
      <c r="A773" s="61" t="s">
        <v>1635</v>
      </c>
      <c r="B773" s="61" t="s">
        <v>13130</v>
      </c>
      <c r="C773" s="50">
        <v>4</v>
      </c>
      <c r="D773" s="66">
        <v>45476</v>
      </c>
      <c r="E773" s="61" t="s">
        <v>12979</v>
      </c>
      <c r="F773" s="61"/>
      <c r="G773" s="61" t="str">
        <f>VLOOKUP(Corrections[[#This Row],[Employee]],'[1]Management Hierarchy Report'!$A$2:$C$3607, 3, 0)</f>
        <v>David Foster</v>
      </c>
      <c r="H773" s="48" t="s">
        <v>77</v>
      </c>
      <c r="I773" s="61" t="s">
        <v>70</v>
      </c>
      <c r="J773" s="61" t="str">
        <f>VLOOKUP(Corrections[[#This Row],[Employee]],[1]!Expense_Data[#Data],14,0)</f>
        <v>SL16@tidalwaveautospa.com</v>
      </c>
      <c r="K773" s="68">
        <v>45292</v>
      </c>
      <c r="L773" s="65"/>
      <c r="M773" s="65"/>
      <c r="N773" s="65"/>
      <c r="O773" s="65"/>
    </row>
    <row r="774" spans="1:15" hidden="1" x14ac:dyDescent="0.25">
      <c r="A774" s="61" t="s">
        <v>1635</v>
      </c>
      <c r="B774" s="61" t="s">
        <v>13130</v>
      </c>
      <c r="C774" s="50">
        <v>86.66</v>
      </c>
      <c r="D774" s="66">
        <v>45483</v>
      </c>
      <c r="E774" s="61" t="s">
        <v>12979</v>
      </c>
      <c r="F774" s="61"/>
      <c r="G774" s="61" t="str">
        <f>VLOOKUP(Corrections[[#This Row],[Employee]],'[1]Management Hierarchy Report'!$A$2:$C$3607, 3, 0)</f>
        <v>David Foster</v>
      </c>
      <c r="H774" s="48" t="s">
        <v>77</v>
      </c>
      <c r="I774" s="61" t="s">
        <v>70</v>
      </c>
      <c r="J774" s="61" t="str">
        <f>VLOOKUP(Corrections[[#This Row],[Employee]],[1]!Expense_Data[#Data],14,0)</f>
        <v>SL16@tidalwaveautospa.com</v>
      </c>
      <c r="K774" s="68">
        <v>45292</v>
      </c>
      <c r="L774" s="65"/>
      <c r="M774" s="65"/>
      <c r="N774" s="65"/>
      <c r="O774" s="65"/>
    </row>
    <row r="775" spans="1:15" hidden="1" x14ac:dyDescent="0.25">
      <c r="A775" s="61" t="s">
        <v>1635</v>
      </c>
      <c r="B775" s="61" t="s">
        <v>13130</v>
      </c>
      <c r="C775" s="50">
        <v>86.66</v>
      </c>
      <c r="D775" s="66">
        <v>45483</v>
      </c>
      <c r="E775" s="61" t="s">
        <v>13030</v>
      </c>
      <c r="F775" s="61"/>
      <c r="G775" s="61" t="str">
        <f>VLOOKUP(Corrections[[#This Row],[Employee]],'[1]Management Hierarchy Report'!$A$2:$C$3607, 3, 0)</f>
        <v>David Foster</v>
      </c>
      <c r="H775" s="48" t="s">
        <v>77</v>
      </c>
      <c r="I775" s="61" t="s">
        <v>70</v>
      </c>
      <c r="J775" s="61" t="str">
        <f>VLOOKUP(Corrections[[#This Row],[Employee]],[1]!Expense_Data[#Data],14,0)</f>
        <v>SL16@tidalwaveautospa.com</v>
      </c>
      <c r="K775" s="68">
        <v>45292</v>
      </c>
      <c r="L775" s="65"/>
      <c r="M775" s="65"/>
      <c r="N775" s="65"/>
      <c r="O775" s="65"/>
    </row>
    <row r="776" spans="1:15" hidden="1" x14ac:dyDescent="0.25">
      <c r="A776" s="61" t="s">
        <v>1635</v>
      </c>
      <c r="B776" s="61" t="s">
        <v>13130</v>
      </c>
      <c r="C776" s="50">
        <v>86.66</v>
      </c>
      <c r="D776" s="66">
        <v>45483</v>
      </c>
      <c r="E776" s="61" t="s">
        <v>12979</v>
      </c>
      <c r="F776" s="61"/>
      <c r="G776" s="61" t="str">
        <f>VLOOKUP(Corrections[[#This Row],[Employee]],'[1]Management Hierarchy Report'!$A$2:$C$3607, 3, 0)</f>
        <v>David Foster</v>
      </c>
      <c r="H776" s="48" t="s">
        <v>77</v>
      </c>
      <c r="I776" s="61" t="s">
        <v>70</v>
      </c>
      <c r="J776" s="61" t="str">
        <f>VLOOKUP(Corrections[[#This Row],[Employee]],[1]!Expense_Data[#Data],14,0)</f>
        <v>SL16@tidalwaveautospa.com</v>
      </c>
      <c r="K776" s="68">
        <v>45292</v>
      </c>
      <c r="L776" s="65"/>
      <c r="M776" s="65"/>
      <c r="N776" s="65"/>
      <c r="O776" s="65"/>
    </row>
    <row r="777" spans="1:15" hidden="1" x14ac:dyDescent="0.25">
      <c r="A777" s="61" t="s">
        <v>1635</v>
      </c>
      <c r="B777" s="61" t="s">
        <v>13130</v>
      </c>
      <c r="C777" s="50">
        <v>86.66</v>
      </c>
      <c r="D777" s="66">
        <v>45483</v>
      </c>
      <c r="E777" s="61" t="s">
        <v>13030</v>
      </c>
      <c r="F777" s="61"/>
      <c r="G777" s="61" t="str">
        <f>VLOOKUP(Corrections[[#This Row],[Employee]],'[1]Management Hierarchy Report'!$A$2:$C$3607, 3, 0)</f>
        <v>David Foster</v>
      </c>
      <c r="H777" s="48" t="s">
        <v>77</v>
      </c>
      <c r="I777" s="61" t="s">
        <v>70</v>
      </c>
      <c r="J777" s="61" t="str">
        <f>VLOOKUP(Corrections[[#This Row],[Employee]],[1]!Expense_Data[#Data],14,0)</f>
        <v>SL16@tidalwaveautospa.com</v>
      </c>
      <c r="K777" s="68">
        <v>45292</v>
      </c>
      <c r="L777" s="65"/>
      <c r="M777" s="65"/>
      <c r="N777" s="65"/>
      <c r="O777" s="65"/>
    </row>
    <row r="778" spans="1:15" hidden="1" x14ac:dyDescent="0.25">
      <c r="A778" s="61" t="s">
        <v>1635</v>
      </c>
      <c r="B778" s="61" t="s">
        <v>13166</v>
      </c>
      <c r="C778" s="50">
        <v>32.17</v>
      </c>
      <c r="D778" s="66">
        <v>32.17</v>
      </c>
      <c r="E778" s="61" t="s">
        <v>130</v>
      </c>
      <c r="F778" s="61"/>
      <c r="G778" s="61" t="str">
        <f>VLOOKUP(Corrections[[#This Row],[Employee]],'[1]Management Hierarchy Report'!$A$2:$C$3607, 3, 0)</f>
        <v>David Foster</v>
      </c>
      <c r="H778" s="48" t="s">
        <v>77</v>
      </c>
      <c r="I778" s="61" t="s">
        <v>70</v>
      </c>
      <c r="J778" s="61" t="str">
        <f>VLOOKUP(Corrections[[#This Row],[Employee]],[1]!Expense_Data[#Data],14,0)</f>
        <v>SL16@tidalwaveautospa.com</v>
      </c>
      <c r="K778" s="68">
        <v>45292</v>
      </c>
      <c r="L778" s="65"/>
      <c r="M778" s="65"/>
      <c r="N778" s="65"/>
      <c r="O778" s="65"/>
    </row>
    <row r="779" spans="1:15" hidden="1" x14ac:dyDescent="0.25">
      <c r="A779" s="61" t="s">
        <v>1635</v>
      </c>
      <c r="B779" s="61" t="s">
        <v>13166</v>
      </c>
      <c r="C779" s="50">
        <v>32.340000000000003</v>
      </c>
      <c r="D779" s="66">
        <v>45467</v>
      </c>
      <c r="E779" s="61" t="s">
        <v>12979</v>
      </c>
      <c r="F779" s="61"/>
      <c r="G779" s="61" t="str">
        <f>VLOOKUP(Corrections[[#This Row],[Employee]],'[1]Management Hierarchy Report'!$A$2:$C$3607, 3, 0)</f>
        <v>David Foster</v>
      </c>
      <c r="H779" s="48" t="s">
        <v>77</v>
      </c>
      <c r="I779" s="61" t="s">
        <v>70</v>
      </c>
      <c r="J779" s="61" t="str">
        <f>VLOOKUP(Corrections[[#This Row],[Employee]],[1]!Expense_Data[#Data],14,0)</f>
        <v>SL16@tidalwaveautospa.com</v>
      </c>
      <c r="K779" s="68">
        <v>45292</v>
      </c>
      <c r="L779" s="65"/>
      <c r="M779" s="65"/>
      <c r="N779" s="65"/>
      <c r="O779" s="65"/>
    </row>
    <row r="780" spans="1:15" hidden="1" x14ac:dyDescent="0.25">
      <c r="A780" s="61" t="s">
        <v>1635</v>
      </c>
      <c r="B780" s="61" t="s">
        <v>13166</v>
      </c>
      <c r="C780" s="50">
        <v>16.93</v>
      </c>
      <c r="D780" s="66">
        <v>45469</v>
      </c>
      <c r="E780" s="61" t="s">
        <v>13082</v>
      </c>
      <c r="F780" s="61"/>
      <c r="G780" s="61" t="str">
        <f>VLOOKUP(Corrections[[#This Row],[Employee]],'[1]Management Hierarchy Report'!$A$2:$C$3607, 3, 0)</f>
        <v>David Foster</v>
      </c>
      <c r="H780" s="48" t="s">
        <v>77</v>
      </c>
      <c r="I780" s="61" t="s">
        <v>70</v>
      </c>
      <c r="J780" s="61" t="str">
        <f>VLOOKUP(Corrections[[#This Row],[Employee]],[1]!Expense_Data[#Data],14,0)</f>
        <v>SL16@tidalwaveautospa.com</v>
      </c>
      <c r="K780" s="68">
        <v>45292</v>
      </c>
      <c r="L780" s="65"/>
      <c r="M780" s="65"/>
      <c r="N780" s="65"/>
      <c r="O780" s="65"/>
    </row>
    <row r="781" spans="1:15" hidden="1" x14ac:dyDescent="0.25">
      <c r="A781" s="61" t="s">
        <v>1635</v>
      </c>
      <c r="B781" s="61" t="s">
        <v>13166</v>
      </c>
      <c r="C781" s="50">
        <v>16.93</v>
      </c>
      <c r="D781" s="66">
        <v>45469</v>
      </c>
      <c r="E781" s="61" t="s">
        <v>13082</v>
      </c>
      <c r="F781" s="61"/>
      <c r="G781" s="61" t="str">
        <f>VLOOKUP(Corrections[[#This Row],[Employee]],'[1]Management Hierarchy Report'!$A$2:$C$3607, 3, 0)</f>
        <v>David Foster</v>
      </c>
      <c r="H781" s="48" t="s">
        <v>77</v>
      </c>
      <c r="I781" s="61" t="s">
        <v>70</v>
      </c>
      <c r="J781" s="61" t="str">
        <f>VLOOKUP(Corrections[[#This Row],[Employee]],[1]!Expense_Data[#Data],14,0)</f>
        <v>SL16@tidalwaveautospa.com</v>
      </c>
      <c r="K781" s="68">
        <v>45292</v>
      </c>
      <c r="L781" s="65"/>
      <c r="M781" s="65"/>
      <c r="N781" s="65"/>
      <c r="O781" s="65"/>
    </row>
    <row r="782" spans="1:15" hidden="1" x14ac:dyDescent="0.25">
      <c r="A782" s="61" t="s">
        <v>1635</v>
      </c>
      <c r="B782" s="61" t="s">
        <v>13166</v>
      </c>
      <c r="C782" s="50">
        <v>387.72</v>
      </c>
      <c r="D782" s="66">
        <v>45470</v>
      </c>
      <c r="E782" s="61" t="s">
        <v>13030</v>
      </c>
      <c r="F782" s="61"/>
      <c r="G782" s="61" t="str">
        <f>VLOOKUP(Corrections[[#This Row],[Employee]],'[1]Management Hierarchy Report'!$A$2:$C$3607, 3, 0)</f>
        <v>David Foster</v>
      </c>
      <c r="H782" s="48" t="s">
        <v>77</v>
      </c>
      <c r="I782" s="61" t="s">
        <v>70</v>
      </c>
      <c r="J782" s="61" t="str">
        <f>VLOOKUP(Corrections[[#This Row],[Employee]],[1]!Expense_Data[#Data],14,0)</f>
        <v>SL16@tidalwaveautospa.com</v>
      </c>
      <c r="K782" s="68">
        <v>45292</v>
      </c>
      <c r="L782" s="65"/>
      <c r="M782" s="65"/>
      <c r="N782" s="65"/>
      <c r="O782" s="65"/>
    </row>
    <row r="783" spans="1:15" hidden="1" x14ac:dyDescent="0.25">
      <c r="A783" s="61" t="s">
        <v>1635</v>
      </c>
      <c r="B783" s="61" t="s">
        <v>13166</v>
      </c>
      <c r="C783" s="50">
        <v>387.72</v>
      </c>
      <c r="D783" s="66">
        <v>45470</v>
      </c>
      <c r="E783" s="61" t="s">
        <v>13030</v>
      </c>
      <c r="F783" s="61"/>
      <c r="G783" s="61" t="str">
        <f>VLOOKUP(Corrections[[#This Row],[Employee]],'[1]Management Hierarchy Report'!$A$2:$C$3607, 3, 0)</f>
        <v>David Foster</v>
      </c>
      <c r="H783" s="48" t="s">
        <v>77</v>
      </c>
      <c r="I783" s="61" t="s">
        <v>70</v>
      </c>
      <c r="J783" s="61" t="str">
        <f>VLOOKUP(Corrections[[#This Row],[Employee]],[1]!Expense_Data[#Data],14,0)</f>
        <v>SL16@tidalwaveautospa.com</v>
      </c>
      <c r="K783" s="68">
        <v>45292</v>
      </c>
      <c r="L783" s="65"/>
      <c r="M783" s="65"/>
      <c r="N783" s="65"/>
      <c r="O783" s="65"/>
    </row>
    <row r="784" spans="1:15" hidden="1" x14ac:dyDescent="0.25">
      <c r="A784" s="61" t="s">
        <v>1635</v>
      </c>
      <c r="B784" s="61" t="s">
        <v>13166</v>
      </c>
      <c r="C784" s="50">
        <v>46.61</v>
      </c>
      <c r="D784" s="66">
        <v>45472</v>
      </c>
      <c r="E784" s="61" t="s">
        <v>12978</v>
      </c>
      <c r="F784" s="61"/>
      <c r="G784" s="61" t="str">
        <f>VLOOKUP(Corrections[[#This Row],[Employee]],'[1]Management Hierarchy Report'!$A$2:$C$3607, 3, 0)</f>
        <v>David Foster</v>
      </c>
      <c r="H784" s="48" t="s">
        <v>77</v>
      </c>
      <c r="I784" s="61" t="s">
        <v>70</v>
      </c>
      <c r="J784" s="61" t="str">
        <f>VLOOKUP(Corrections[[#This Row],[Employee]],[1]!Expense_Data[#Data],14,0)</f>
        <v>SL16@tidalwaveautospa.com</v>
      </c>
      <c r="K784" s="68">
        <v>45292</v>
      </c>
      <c r="L784" s="65"/>
      <c r="M784" s="65"/>
      <c r="N784" s="65"/>
      <c r="O784" s="65"/>
    </row>
    <row r="785" spans="1:15" hidden="1" x14ac:dyDescent="0.25">
      <c r="A785" s="61" t="s">
        <v>1635</v>
      </c>
      <c r="B785" s="61" t="s">
        <v>13166</v>
      </c>
      <c r="C785" s="50">
        <v>46.61</v>
      </c>
      <c r="D785" s="66">
        <v>45472</v>
      </c>
      <c r="E785" s="61" t="s">
        <v>12978</v>
      </c>
      <c r="F785" s="61"/>
      <c r="G785" s="61" t="str">
        <f>VLOOKUP(Corrections[[#This Row],[Employee]],'[1]Management Hierarchy Report'!$A$2:$C$3607, 3, 0)</f>
        <v>David Foster</v>
      </c>
      <c r="H785" s="48" t="s">
        <v>77</v>
      </c>
      <c r="I785" s="61" t="s">
        <v>70</v>
      </c>
      <c r="J785" s="61" t="str">
        <f>VLOOKUP(Corrections[[#This Row],[Employee]],[1]!Expense_Data[#Data],14,0)</f>
        <v>SL16@tidalwaveautospa.com</v>
      </c>
      <c r="K785" s="68">
        <v>45292</v>
      </c>
      <c r="L785" s="65"/>
      <c r="M785" s="65"/>
      <c r="N785" s="65"/>
      <c r="O785" s="65"/>
    </row>
    <row r="786" spans="1:15" hidden="1" x14ac:dyDescent="0.25">
      <c r="A786" s="61" t="s">
        <v>178</v>
      </c>
      <c r="B786" s="61" t="s">
        <v>179</v>
      </c>
      <c r="C786" s="69">
        <v>1104.43</v>
      </c>
      <c r="D786" s="66">
        <v>45156</v>
      </c>
      <c r="E786" s="61" t="s">
        <v>71</v>
      </c>
      <c r="F786" s="61"/>
      <c r="G786" s="61" t="str">
        <f>VLOOKUP(Corrections[[#This Row],[Employee]],'[1]Management Hierarchy Report'!$A$2:$C$3607, 3, 0)</f>
        <v>Coty Stevens</v>
      </c>
      <c r="H786" s="61" t="s">
        <v>77</v>
      </c>
      <c r="I786" s="61" t="s">
        <v>70</v>
      </c>
      <c r="J786" s="67" t="str">
        <f>VLOOKUP(Corrections[[#This Row],[Employee]],[1]!Expense_Data[#Data],14,0)</f>
        <v>evan.williams@tidalwaveautospa.com</v>
      </c>
      <c r="K786" s="68">
        <v>45292</v>
      </c>
      <c r="L786" s="65"/>
      <c r="M786" s="65"/>
      <c r="N786" s="65"/>
      <c r="O786" s="65"/>
    </row>
    <row r="787" spans="1:15" hidden="1" x14ac:dyDescent="0.25">
      <c r="A787" s="61" t="s">
        <v>178</v>
      </c>
      <c r="B787" s="61" t="s">
        <v>179</v>
      </c>
      <c r="C787" s="50">
        <v>1104.43</v>
      </c>
      <c r="D787" s="66">
        <v>45166</v>
      </c>
      <c r="E787" s="61" t="s">
        <v>71</v>
      </c>
      <c r="F787" s="61"/>
      <c r="G787" s="61" t="str">
        <f>VLOOKUP(Corrections[[#This Row],[Employee]],'[1]Management Hierarchy Report'!$A$2:$C$3607, 3, 0)</f>
        <v>Coty Stevens</v>
      </c>
      <c r="H787" s="61" t="s">
        <v>77</v>
      </c>
      <c r="I787" s="61" t="s">
        <v>70</v>
      </c>
      <c r="J787" s="67" t="str">
        <f>VLOOKUP(Corrections[[#This Row],[Employee]],[1]!Expense_Data[#Data],14,0)</f>
        <v>evan.williams@tidalwaveautospa.com</v>
      </c>
      <c r="K787" s="68">
        <v>45292</v>
      </c>
      <c r="L787" s="65"/>
      <c r="M787" s="65"/>
      <c r="N787" s="65"/>
      <c r="O787" s="65"/>
    </row>
    <row r="788" spans="1:15" hidden="1" x14ac:dyDescent="0.25">
      <c r="A788" s="61" t="s">
        <v>178</v>
      </c>
      <c r="B788" s="61" t="s">
        <v>179</v>
      </c>
      <c r="C788" s="69">
        <v>1104.43</v>
      </c>
      <c r="D788" s="66">
        <v>45166</v>
      </c>
      <c r="E788" s="61" t="s">
        <v>71</v>
      </c>
      <c r="F788" s="61"/>
      <c r="G788" s="61" t="str">
        <f>VLOOKUP(Corrections[[#This Row],[Employee]],'[1]Management Hierarchy Report'!$A$2:$C$3607, 3, 0)</f>
        <v>Coty Stevens</v>
      </c>
      <c r="H788" s="61" t="s">
        <v>77</v>
      </c>
      <c r="I788" s="61" t="s">
        <v>70</v>
      </c>
      <c r="J788" s="67" t="str">
        <f>VLOOKUP(Corrections[[#This Row],[Employee]],[1]!Expense_Data[#Data],14,0)</f>
        <v>evan.williams@tidalwaveautospa.com</v>
      </c>
      <c r="K788" s="68">
        <v>45292</v>
      </c>
      <c r="L788" s="65"/>
      <c r="M788" s="65"/>
      <c r="N788" s="65"/>
      <c r="O788" s="65"/>
    </row>
    <row r="789" spans="1:15" hidden="1" x14ac:dyDescent="0.25">
      <c r="A789" s="61" t="s">
        <v>178</v>
      </c>
      <c r="B789" s="61" t="s">
        <v>179</v>
      </c>
      <c r="C789" s="69">
        <v>1388.52</v>
      </c>
      <c r="D789" s="66">
        <v>45167</v>
      </c>
      <c r="E789" s="66" t="s">
        <v>71</v>
      </c>
      <c r="F789" s="61"/>
      <c r="G789" s="61" t="str">
        <f>VLOOKUP(Corrections[[#This Row],[Employee]],'[1]Management Hierarchy Report'!$A$2:$C$3607, 3, 0)</f>
        <v>Coty Stevens</v>
      </c>
      <c r="H789" s="61" t="s">
        <v>77</v>
      </c>
      <c r="I789" s="61" t="s">
        <v>70</v>
      </c>
      <c r="J789" s="67" t="str">
        <f>VLOOKUP(Corrections[[#This Row],[Employee]],[1]!Expense_Data[#Data],14,0)</f>
        <v>evan.williams@tidalwaveautospa.com</v>
      </c>
      <c r="K789" s="68">
        <v>45292</v>
      </c>
      <c r="L789" s="65"/>
      <c r="M789" s="65"/>
      <c r="N789" s="65"/>
      <c r="O789" s="65"/>
    </row>
    <row r="790" spans="1:15" hidden="1" x14ac:dyDescent="0.25">
      <c r="A790" s="61" t="s">
        <v>178</v>
      </c>
      <c r="B790" s="61" t="s">
        <v>190</v>
      </c>
      <c r="C790" s="50">
        <v>1263.5999999999999</v>
      </c>
      <c r="D790" s="66">
        <v>45172</v>
      </c>
      <c r="E790" s="61" t="s">
        <v>71</v>
      </c>
      <c r="F790" s="61"/>
      <c r="G790" s="61" t="str">
        <f>VLOOKUP(Corrections[[#This Row],[Employee]],'[1]Management Hierarchy Report'!$A$2:$C$3607, 3, 0)</f>
        <v>Coty Stevens</v>
      </c>
      <c r="H790" s="61" t="s">
        <v>77</v>
      </c>
      <c r="I790" s="61" t="s">
        <v>70</v>
      </c>
      <c r="J790" s="67" t="str">
        <f>VLOOKUP(Corrections[[#This Row],[Employee]],[1]!Expense_Data[#Data],14,0)</f>
        <v>evan.williams@tidalwaveautospa.com</v>
      </c>
      <c r="K790" s="68">
        <v>45292</v>
      </c>
      <c r="L790" s="65"/>
      <c r="M790" s="65"/>
      <c r="N790" s="65"/>
      <c r="O790" s="65"/>
    </row>
    <row r="791" spans="1:15" hidden="1" x14ac:dyDescent="0.25">
      <c r="A791" s="61" t="s">
        <v>178</v>
      </c>
      <c r="B791" s="61" t="s">
        <v>190</v>
      </c>
      <c r="C791" s="69">
        <v>5060.43</v>
      </c>
      <c r="D791" s="66">
        <v>45175</v>
      </c>
      <c r="E791" s="61" t="s">
        <v>71</v>
      </c>
      <c r="F791" s="61"/>
      <c r="G791" s="61" t="str">
        <f>VLOOKUP(Corrections[[#This Row],[Employee]],'[1]Management Hierarchy Report'!$A$2:$C$3607, 3, 0)</f>
        <v>Coty Stevens</v>
      </c>
      <c r="H791" s="61" t="s">
        <v>77</v>
      </c>
      <c r="I791" s="61" t="s">
        <v>70</v>
      </c>
      <c r="J791" s="67" t="str">
        <f>VLOOKUP(Corrections[[#This Row],[Employee]],[1]!Expense_Data[#Data],14,0)</f>
        <v>evan.williams@tidalwaveautospa.com</v>
      </c>
      <c r="K791" s="68">
        <v>45292</v>
      </c>
      <c r="L791" s="65"/>
      <c r="M791" s="65"/>
      <c r="N791" s="65"/>
      <c r="O791" s="65"/>
    </row>
    <row r="792" spans="1:15" hidden="1" x14ac:dyDescent="0.25">
      <c r="A792" s="61" t="s">
        <v>178</v>
      </c>
      <c r="B792" s="61" t="s">
        <v>190</v>
      </c>
      <c r="C792" s="69">
        <v>1167.3599999999999</v>
      </c>
      <c r="D792" s="66">
        <v>45181</v>
      </c>
      <c r="E792" s="61" t="s">
        <v>71</v>
      </c>
      <c r="F792" s="61"/>
      <c r="G792" s="61" t="str">
        <f>VLOOKUP(Corrections[[#This Row],[Employee]],'[1]Management Hierarchy Report'!$A$2:$C$3607, 3, 0)</f>
        <v>Coty Stevens</v>
      </c>
      <c r="H792" s="61" t="s">
        <v>77</v>
      </c>
      <c r="I792" s="61" t="s">
        <v>70</v>
      </c>
      <c r="J792" s="67" t="str">
        <f>VLOOKUP(Corrections[[#This Row],[Employee]],[1]!Expense_Data[#Data],14,0)</f>
        <v>evan.williams@tidalwaveautospa.com</v>
      </c>
      <c r="K792" s="68">
        <v>45292</v>
      </c>
      <c r="L792" s="65"/>
      <c r="M792" s="65"/>
      <c r="N792" s="65"/>
      <c r="O792" s="65"/>
    </row>
    <row r="793" spans="1:15" hidden="1" x14ac:dyDescent="0.25">
      <c r="A793" s="61" t="s">
        <v>178</v>
      </c>
      <c r="B793" s="61" t="s">
        <v>190</v>
      </c>
      <c r="C793" s="69">
        <v>836.59</v>
      </c>
      <c r="D793" s="66">
        <v>45184</v>
      </c>
      <c r="E793" s="66" t="s">
        <v>71</v>
      </c>
      <c r="F793" s="61"/>
      <c r="G793" s="61" t="str">
        <f>VLOOKUP(Corrections[[#This Row],[Employee]],'[1]Management Hierarchy Report'!$A$2:$C$3607, 3, 0)</f>
        <v>Coty Stevens</v>
      </c>
      <c r="H793" s="61" t="s">
        <v>77</v>
      </c>
      <c r="I793" s="61" t="s">
        <v>70</v>
      </c>
      <c r="J793" s="67" t="str">
        <f>VLOOKUP(Corrections[[#This Row],[Employee]],[1]!Expense_Data[#Data],14,0)</f>
        <v>evan.williams@tidalwaveautospa.com</v>
      </c>
      <c r="K793" s="68">
        <v>45292</v>
      </c>
      <c r="L793" s="65"/>
      <c r="M793" s="65"/>
      <c r="N793" s="65"/>
      <c r="O793" s="65"/>
    </row>
    <row r="794" spans="1:15" hidden="1" x14ac:dyDescent="0.25">
      <c r="A794" s="61" t="s">
        <v>178</v>
      </c>
      <c r="B794" s="61" t="s">
        <v>188</v>
      </c>
      <c r="C794" s="50">
        <v>1047.8800000000001</v>
      </c>
      <c r="D794" s="66">
        <v>45172</v>
      </c>
      <c r="E794" s="61" t="s">
        <v>71</v>
      </c>
      <c r="F794" s="61"/>
      <c r="G794" s="61" t="str">
        <f>VLOOKUP(Corrections[[#This Row],[Employee]],'[1]Management Hierarchy Report'!$A$2:$C$3607, 3, 0)</f>
        <v>Coty Stevens</v>
      </c>
      <c r="H794" s="61" t="s">
        <v>77</v>
      </c>
      <c r="I794" s="61" t="s">
        <v>70</v>
      </c>
      <c r="J794" s="67" t="str">
        <f>VLOOKUP(Corrections[[#This Row],[Employee]],[1]!Expense_Data[#Data],14,0)</f>
        <v>evan.williams@tidalwaveautospa.com</v>
      </c>
      <c r="K794" s="68">
        <v>45292</v>
      </c>
      <c r="L794" s="65"/>
      <c r="M794" s="65"/>
      <c r="N794" s="65"/>
      <c r="O794" s="65"/>
    </row>
    <row r="795" spans="1:15" hidden="1" x14ac:dyDescent="0.25">
      <c r="A795" s="61" t="s">
        <v>178</v>
      </c>
      <c r="B795" s="61" t="s">
        <v>188</v>
      </c>
      <c r="C795" s="69">
        <v>1167.3599999999999</v>
      </c>
      <c r="D795" s="66">
        <v>45181</v>
      </c>
      <c r="E795" s="61" t="s">
        <v>71</v>
      </c>
      <c r="F795" s="61"/>
      <c r="G795" s="61" t="str">
        <f>VLOOKUP(Corrections[[#This Row],[Employee]],'[1]Management Hierarchy Report'!$A$2:$C$3607, 3, 0)</f>
        <v>Coty Stevens</v>
      </c>
      <c r="H795" s="61" t="s">
        <v>77</v>
      </c>
      <c r="I795" s="61" t="s">
        <v>70</v>
      </c>
      <c r="J795" s="67" t="str">
        <f>VLOOKUP(Corrections[[#This Row],[Employee]],[1]!Expense_Data[#Data],14,0)</f>
        <v>evan.williams@tidalwaveautospa.com</v>
      </c>
      <c r="K795" s="68">
        <v>45292</v>
      </c>
      <c r="L795" s="65"/>
      <c r="M795" s="65"/>
      <c r="N795" s="65"/>
      <c r="O795" s="65"/>
    </row>
    <row r="796" spans="1:15" hidden="1" x14ac:dyDescent="0.25">
      <c r="A796" s="61" t="s">
        <v>178</v>
      </c>
      <c r="B796" s="61" t="s">
        <v>188</v>
      </c>
      <c r="C796" s="69">
        <v>5424.92</v>
      </c>
      <c r="D796" s="66">
        <v>45183</v>
      </c>
      <c r="E796" s="61" t="s">
        <v>71</v>
      </c>
      <c r="F796" s="61"/>
      <c r="G796" s="61" t="str">
        <f>VLOOKUP(Corrections[[#This Row],[Employee]],'[1]Management Hierarchy Report'!$A$2:$C$3607, 3, 0)</f>
        <v>Coty Stevens</v>
      </c>
      <c r="H796" s="61" t="s">
        <v>77</v>
      </c>
      <c r="I796" s="61" t="s">
        <v>70</v>
      </c>
      <c r="J796" s="67" t="str">
        <f>VLOOKUP(Corrections[[#This Row],[Employee]],[1]!Expense_Data[#Data],14,0)</f>
        <v>evan.williams@tidalwaveautospa.com</v>
      </c>
      <c r="K796" s="68">
        <v>45292</v>
      </c>
      <c r="L796" s="65"/>
      <c r="M796" s="65"/>
      <c r="N796" s="65"/>
      <c r="O796" s="65"/>
    </row>
    <row r="797" spans="1:15" hidden="1" x14ac:dyDescent="0.25">
      <c r="A797" s="61" t="s">
        <v>178</v>
      </c>
      <c r="B797" s="61" t="s">
        <v>188</v>
      </c>
      <c r="C797" s="69">
        <v>860.15</v>
      </c>
      <c r="D797" s="66">
        <v>45184</v>
      </c>
      <c r="E797" s="66" t="s">
        <v>71</v>
      </c>
      <c r="F797" s="61"/>
      <c r="G797" s="61" t="str">
        <f>VLOOKUP(Corrections[[#This Row],[Employee]],'[1]Management Hierarchy Report'!$A$2:$C$3607, 3, 0)</f>
        <v>Coty Stevens</v>
      </c>
      <c r="H797" s="61" t="s">
        <v>77</v>
      </c>
      <c r="I797" s="61" t="s">
        <v>70</v>
      </c>
      <c r="J797" s="67" t="str">
        <f>VLOOKUP(Corrections[[#This Row],[Employee]],[1]!Expense_Data[#Data],14,0)</f>
        <v>evan.williams@tidalwaveautospa.com</v>
      </c>
      <c r="K797" s="68">
        <v>45292</v>
      </c>
      <c r="L797" s="65"/>
      <c r="M797" s="65"/>
      <c r="N797" s="65"/>
      <c r="O797" s="65"/>
    </row>
    <row r="798" spans="1:15" hidden="1" x14ac:dyDescent="0.25">
      <c r="A798" s="61" t="s">
        <v>178</v>
      </c>
      <c r="B798" s="61" t="s">
        <v>187</v>
      </c>
      <c r="C798" s="50">
        <v>918.25</v>
      </c>
      <c r="D798" s="66">
        <v>45172</v>
      </c>
      <c r="E798" s="61" t="s">
        <v>71</v>
      </c>
      <c r="F798" s="61"/>
      <c r="G798" s="61" t="str">
        <f>VLOOKUP(Corrections[[#This Row],[Employee]],'[1]Management Hierarchy Report'!$A$2:$C$3607, 3, 0)</f>
        <v>Coty Stevens</v>
      </c>
      <c r="H798" s="61" t="s">
        <v>77</v>
      </c>
      <c r="I798" s="61" t="s">
        <v>70</v>
      </c>
      <c r="J798" s="67" t="str">
        <f>VLOOKUP(Corrections[[#This Row],[Employee]],[1]!Expense_Data[#Data],14,0)</f>
        <v>evan.williams@tidalwaveautospa.com</v>
      </c>
      <c r="K798" s="68">
        <v>45292</v>
      </c>
      <c r="L798" s="65"/>
      <c r="M798" s="65"/>
      <c r="N798" s="65"/>
      <c r="O798" s="65"/>
    </row>
    <row r="799" spans="1:15" hidden="1" x14ac:dyDescent="0.25">
      <c r="A799" s="61" t="s">
        <v>178</v>
      </c>
      <c r="B799" s="61" t="s">
        <v>187</v>
      </c>
      <c r="C799" s="69">
        <v>497.01</v>
      </c>
      <c r="D799" s="66">
        <v>45172</v>
      </c>
      <c r="E799" s="61" t="s">
        <v>71</v>
      </c>
      <c r="F799" s="61"/>
      <c r="G799" s="61" t="str">
        <f>VLOOKUP(Corrections[[#This Row],[Employee]],'[1]Management Hierarchy Report'!$A$2:$C$3607, 3, 0)</f>
        <v>Coty Stevens</v>
      </c>
      <c r="H799" s="61" t="s">
        <v>77</v>
      </c>
      <c r="I799" s="61" t="s">
        <v>70</v>
      </c>
      <c r="J799" s="67" t="str">
        <f>VLOOKUP(Corrections[[#This Row],[Employee]],[1]!Expense_Data[#Data],14,0)</f>
        <v>evan.williams@tidalwaveautospa.com</v>
      </c>
      <c r="K799" s="68">
        <v>45292</v>
      </c>
      <c r="L799" s="65"/>
      <c r="M799" s="65"/>
      <c r="N799" s="65"/>
      <c r="O799" s="65"/>
    </row>
    <row r="800" spans="1:15" hidden="1" x14ac:dyDescent="0.25">
      <c r="A800" s="61" t="s">
        <v>178</v>
      </c>
      <c r="B800" s="61" t="s">
        <v>187</v>
      </c>
      <c r="C800" s="69">
        <v>4675.51</v>
      </c>
      <c r="D800" s="66">
        <v>45175</v>
      </c>
      <c r="E800" s="61" t="s">
        <v>71</v>
      </c>
      <c r="F800" s="61"/>
      <c r="G800" s="61" t="str">
        <f>VLOOKUP(Corrections[[#This Row],[Employee]],'[1]Management Hierarchy Report'!$A$2:$C$3607, 3, 0)</f>
        <v>Coty Stevens</v>
      </c>
      <c r="H800" s="61" t="s">
        <v>77</v>
      </c>
      <c r="I800" s="61" t="s">
        <v>70</v>
      </c>
      <c r="J800" s="67" t="str">
        <f>VLOOKUP(Corrections[[#This Row],[Employee]],[1]!Expense_Data[#Data],14,0)</f>
        <v>evan.williams@tidalwaveautospa.com</v>
      </c>
      <c r="K800" s="68">
        <v>45292</v>
      </c>
      <c r="L800" s="65"/>
      <c r="M800" s="65"/>
      <c r="N800" s="65"/>
      <c r="O800" s="65"/>
    </row>
    <row r="801" spans="1:15" hidden="1" x14ac:dyDescent="0.25">
      <c r="A801" s="61" t="s">
        <v>178</v>
      </c>
      <c r="B801" s="61" t="s">
        <v>187</v>
      </c>
      <c r="C801" s="69">
        <v>1167.3599999999999</v>
      </c>
      <c r="D801" s="66">
        <v>45181</v>
      </c>
      <c r="E801" s="66" t="s">
        <v>71</v>
      </c>
      <c r="F801" s="61"/>
      <c r="G801" s="61" t="str">
        <f>VLOOKUP(Corrections[[#This Row],[Employee]],'[1]Management Hierarchy Report'!$A$2:$C$3607, 3, 0)</f>
        <v>Coty Stevens</v>
      </c>
      <c r="H801" s="61" t="s">
        <v>77</v>
      </c>
      <c r="I801" s="61" t="s">
        <v>70</v>
      </c>
      <c r="J801" s="67" t="str">
        <f>VLOOKUP(Corrections[[#This Row],[Employee]],[1]!Expense_Data[#Data],14,0)</f>
        <v>evan.williams@tidalwaveautospa.com</v>
      </c>
      <c r="K801" s="68">
        <v>45292</v>
      </c>
      <c r="L801" s="65"/>
      <c r="M801" s="65"/>
      <c r="N801" s="65"/>
      <c r="O801" s="65"/>
    </row>
    <row r="802" spans="1:15" hidden="1" x14ac:dyDescent="0.25">
      <c r="A802" s="61" t="s">
        <v>178</v>
      </c>
      <c r="B802" s="61" t="s">
        <v>187</v>
      </c>
      <c r="C802" s="69">
        <v>834.66</v>
      </c>
      <c r="D802" s="66">
        <v>45184</v>
      </c>
      <c r="E802" s="61" t="s">
        <v>71</v>
      </c>
      <c r="F802" s="61"/>
      <c r="G802" s="61" t="str">
        <f>VLOOKUP(Corrections[[#This Row],[Employee]],'[1]Management Hierarchy Report'!$A$2:$C$3607, 3, 0)</f>
        <v>Coty Stevens</v>
      </c>
      <c r="H802" s="61" t="s">
        <v>77</v>
      </c>
      <c r="I802" s="61" t="s">
        <v>70</v>
      </c>
      <c r="J802" s="67" t="str">
        <f>VLOOKUP(Corrections[[#This Row],[Employee]],[1]!Expense_Data[#Data],14,0)</f>
        <v>evan.williams@tidalwaveautospa.com</v>
      </c>
      <c r="K802" s="68">
        <v>45292</v>
      </c>
      <c r="L802" s="65"/>
      <c r="M802" s="65"/>
      <c r="N802" s="65"/>
      <c r="O802" s="65"/>
    </row>
    <row r="803" spans="1:15" hidden="1" x14ac:dyDescent="0.25">
      <c r="A803" s="61" t="s">
        <v>178</v>
      </c>
      <c r="B803" s="61" t="s">
        <v>189</v>
      </c>
      <c r="C803" s="50">
        <v>1749.47</v>
      </c>
      <c r="D803" s="66">
        <v>45172</v>
      </c>
      <c r="E803" s="61" t="s">
        <v>71</v>
      </c>
      <c r="F803" s="61"/>
      <c r="G803" s="61" t="str">
        <f>VLOOKUP(Corrections[[#This Row],[Employee]],'[1]Management Hierarchy Report'!$A$2:$C$3607, 3, 0)</f>
        <v>Coty Stevens</v>
      </c>
      <c r="H803" s="61" t="s">
        <v>77</v>
      </c>
      <c r="I803" s="61" t="s">
        <v>70</v>
      </c>
      <c r="J803" s="67" t="str">
        <f>VLOOKUP(Corrections[[#This Row],[Employee]],[1]!Expense_Data[#Data],14,0)</f>
        <v>evan.williams@tidalwaveautospa.com</v>
      </c>
      <c r="K803" s="68">
        <v>45292</v>
      </c>
      <c r="L803" s="65"/>
      <c r="M803" s="65"/>
      <c r="N803" s="65"/>
      <c r="O803" s="65"/>
    </row>
    <row r="804" spans="1:15" hidden="1" x14ac:dyDescent="0.25">
      <c r="A804" s="61" t="s">
        <v>178</v>
      </c>
      <c r="B804" s="61" t="s">
        <v>189</v>
      </c>
      <c r="C804" s="69">
        <v>5745.96</v>
      </c>
      <c r="D804" s="66">
        <v>45175</v>
      </c>
      <c r="E804" s="61" t="s">
        <v>71</v>
      </c>
      <c r="F804" s="61"/>
      <c r="G804" s="61" t="str">
        <f>VLOOKUP(Corrections[[#This Row],[Employee]],'[1]Management Hierarchy Report'!$A$2:$C$3607, 3, 0)</f>
        <v>Coty Stevens</v>
      </c>
      <c r="H804" s="61" t="s">
        <v>77</v>
      </c>
      <c r="I804" s="61" t="s">
        <v>70</v>
      </c>
      <c r="J804" s="67" t="str">
        <f>VLOOKUP(Corrections[[#This Row],[Employee]],[1]!Expense_Data[#Data],14,0)</f>
        <v>evan.williams@tidalwaveautospa.com</v>
      </c>
      <c r="K804" s="68">
        <v>45292</v>
      </c>
      <c r="L804" s="65"/>
      <c r="M804" s="65"/>
      <c r="N804" s="65"/>
      <c r="O804" s="65"/>
    </row>
    <row r="805" spans="1:15" hidden="1" x14ac:dyDescent="0.25">
      <c r="A805" s="61" t="s">
        <v>178</v>
      </c>
      <c r="B805" s="61" t="s">
        <v>189</v>
      </c>
      <c r="C805" s="69">
        <v>1167.3599999999999</v>
      </c>
      <c r="D805" s="66">
        <v>45181</v>
      </c>
      <c r="E805" s="61" t="s">
        <v>71</v>
      </c>
      <c r="F805" s="61"/>
      <c r="G805" s="61" t="str">
        <f>VLOOKUP(Corrections[[#This Row],[Employee]],'[1]Management Hierarchy Report'!$A$2:$C$3607, 3, 0)</f>
        <v>Coty Stevens</v>
      </c>
      <c r="H805" s="61" t="s">
        <v>77</v>
      </c>
      <c r="I805" s="61" t="s">
        <v>70</v>
      </c>
      <c r="J805" s="67" t="str">
        <f>VLOOKUP(Corrections[[#This Row],[Employee]],[1]!Expense_Data[#Data],14,0)</f>
        <v>evan.williams@tidalwaveautospa.com</v>
      </c>
      <c r="K805" s="68">
        <v>45292</v>
      </c>
      <c r="L805" s="65"/>
      <c r="M805" s="65"/>
      <c r="N805" s="65"/>
      <c r="O805" s="65"/>
    </row>
    <row r="806" spans="1:15" hidden="1" x14ac:dyDescent="0.25">
      <c r="A806" s="61" t="s">
        <v>178</v>
      </c>
      <c r="B806" s="61" t="s">
        <v>186</v>
      </c>
      <c r="C806" s="50">
        <v>4569.87</v>
      </c>
      <c r="D806" s="66">
        <v>45183</v>
      </c>
      <c r="E806" s="61" t="s">
        <v>71</v>
      </c>
      <c r="F806" s="61"/>
      <c r="G806" s="61" t="str">
        <f>VLOOKUP(Corrections[[#This Row],[Employee]],'[1]Management Hierarchy Report'!$A$2:$C$3607, 3, 0)</f>
        <v>Coty Stevens</v>
      </c>
      <c r="H806" s="61" t="s">
        <v>77</v>
      </c>
      <c r="I806" s="61" t="s">
        <v>70</v>
      </c>
      <c r="J806" s="67" t="str">
        <f>VLOOKUP(Corrections[[#This Row],[Employee]],[1]!Expense_Data[#Data],14,0)</f>
        <v>evan.williams@tidalwaveautospa.com</v>
      </c>
      <c r="K806" s="68">
        <v>45292</v>
      </c>
      <c r="L806" s="65"/>
      <c r="M806" s="65"/>
      <c r="N806" s="65"/>
      <c r="O806" s="65"/>
    </row>
    <row r="807" spans="1:15" hidden="1" x14ac:dyDescent="0.25">
      <c r="A807" s="61" t="s">
        <v>178</v>
      </c>
      <c r="B807" s="61" t="s">
        <v>186</v>
      </c>
      <c r="C807" s="69">
        <v>814.24</v>
      </c>
      <c r="D807" s="66">
        <v>45184</v>
      </c>
      <c r="E807" s="61" t="s">
        <v>71</v>
      </c>
      <c r="F807" s="61"/>
      <c r="G807" s="61" t="str">
        <f>VLOOKUP(Corrections[[#This Row],[Employee]],'[1]Management Hierarchy Report'!$A$2:$C$3607, 3, 0)</f>
        <v>Coty Stevens</v>
      </c>
      <c r="H807" s="61" t="s">
        <v>77</v>
      </c>
      <c r="I807" s="61" t="s">
        <v>70</v>
      </c>
      <c r="J807" s="67" t="str">
        <f>VLOOKUP(Corrections[[#This Row],[Employee]],[1]!Expense_Data[#Data],14,0)</f>
        <v>evan.williams@tidalwaveautospa.com</v>
      </c>
      <c r="K807" s="68">
        <v>45292</v>
      </c>
      <c r="L807" s="65"/>
      <c r="M807" s="65"/>
      <c r="N807" s="65"/>
      <c r="O807" s="65"/>
    </row>
    <row r="808" spans="1:15" hidden="1" x14ac:dyDescent="0.25">
      <c r="A808" s="61" t="s">
        <v>178</v>
      </c>
      <c r="B808" s="61" t="s">
        <v>180</v>
      </c>
      <c r="C808" s="50">
        <v>653.32000000000005</v>
      </c>
      <c r="D808" s="66">
        <v>45177</v>
      </c>
      <c r="E808" s="61" t="s">
        <v>71</v>
      </c>
      <c r="F808" s="61"/>
      <c r="G808" s="61" t="str">
        <f>VLOOKUP(Corrections[[#This Row],[Employee]],'[1]Management Hierarchy Report'!$A$2:$C$3607, 3, 0)</f>
        <v>Coty Stevens</v>
      </c>
      <c r="H808" s="61" t="s">
        <v>77</v>
      </c>
      <c r="I808" s="61" t="s">
        <v>70</v>
      </c>
      <c r="J808" s="67" t="str">
        <f>VLOOKUP(Corrections[[#This Row],[Employee]],[1]!Expense_Data[#Data],14,0)</f>
        <v>evan.williams@tidalwaveautospa.com</v>
      </c>
      <c r="K808" s="68">
        <v>45292</v>
      </c>
      <c r="L808" s="65"/>
      <c r="M808" s="65"/>
      <c r="N808" s="65"/>
      <c r="O808" s="65"/>
    </row>
    <row r="809" spans="1:15" hidden="1" x14ac:dyDescent="0.25">
      <c r="A809" s="61" t="s">
        <v>178</v>
      </c>
      <c r="B809" s="61" t="s">
        <v>181</v>
      </c>
      <c r="C809" s="50">
        <v>786.96</v>
      </c>
      <c r="D809" s="66">
        <v>45184</v>
      </c>
      <c r="E809" s="61" t="s">
        <v>71</v>
      </c>
      <c r="F809" s="61"/>
      <c r="G809" s="61" t="str">
        <f>VLOOKUP(Corrections[[#This Row],[Employee]],'[1]Management Hierarchy Report'!$A$2:$C$3607, 3, 0)</f>
        <v>Coty Stevens</v>
      </c>
      <c r="H809" s="61" t="s">
        <v>77</v>
      </c>
      <c r="I809" s="61" t="s">
        <v>70</v>
      </c>
      <c r="J809" s="67" t="str">
        <f>VLOOKUP(Corrections[[#This Row],[Employee]],[1]!Expense_Data[#Data],14,0)</f>
        <v>evan.williams@tidalwaveautospa.com</v>
      </c>
      <c r="K809" s="68">
        <v>45292</v>
      </c>
      <c r="L809" s="65"/>
      <c r="M809" s="65"/>
      <c r="N809" s="65"/>
      <c r="O809" s="65"/>
    </row>
    <row r="810" spans="1:15" hidden="1" x14ac:dyDescent="0.25">
      <c r="A810" s="61" t="s">
        <v>178</v>
      </c>
      <c r="B810" s="61" t="s">
        <v>401</v>
      </c>
      <c r="C810" s="50">
        <v>5912.81</v>
      </c>
      <c r="D810" s="66">
        <v>45223</v>
      </c>
      <c r="E810" s="61" t="s">
        <v>71</v>
      </c>
      <c r="F810" s="61"/>
      <c r="G810" s="61" t="str">
        <f>VLOOKUP(Corrections[[#This Row],[Employee]],'[1]Management Hierarchy Report'!$A$2:$C$3607, 3, 0)</f>
        <v>Coty Stevens</v>
      </c>
      <c r="H810" s="61" t="s">
        <v>77</v>
      </c>
      <c r="I810" s="61" t="s">
        <v>70</v>
      </c>
      <c r="J810" s="67" t="str">
        <f>VLOOKUP(Corrections[[#This Row],[Employee]],[1]!Expense_Data[#Data],14,0)</f>
        <v>evan.williams@tidalwaveautospa.com</v>
      </c>
      <c r="K810" s="68">
        <v>45292</v>
      </c>
      <c r="L810" s="65"/>
      <c r="M810" s="65"/>
      <c r="N810" s="65"/>
      <c r="O810" s="65"/>
    </row>
    <row r="811" spans="1:15" hidden="1" x14ac:dyDescent="0.25">
      <c r="A811" s="61" t="s">
        <v>178</v>
      </c>
      <c r="B811" s="61" t="s">
        <v>402</v>
      </c>
      <c r="C811" s="50">
        <v>817.9</v>
      </c>
      <c r="D811" s="66">
        <v>45228</v>
      </c>
      <c r="E811" s="61" t="s">
        <v>71</v>
      </c>
      <c r="F811" s="61"/>
      <c r="G811" s="61" t="str">
        <f>VLOOKUP(Corrections[[#This Row],[Employee]],'[1]Management Hierarchy Report'!$A$2:$C$3607, 3, 0)</f>
        <v>Coty Stevens</v>
      </c>
      <c r="H811" s="61" t="s">
        <v>77</v>
      </c>
      <c r="I811" s="61" t="s">
        <v>70</v>
      </c>
      <c r="J811" s="67" t="str">
        <f>VLOOKUP(Corrections[[#This Row],[Employee]],[1]!Expense_Data[#Data],14,0)</f>
        <v>evan.williams@tidalwaveautospa.com</v>
      </c>
      <c r="K811" s="68">
        <v>45292</v>
      </c>
      <c r="L811" s="65"/>
      <c r="M811" s="65"/>
      <c r="N811" s="65"/>
      <c r="O811" s="65"/>
    </row>
    <row r="812" spans="1:15" hidden="1" x14ac:dyDescent="0.25">
      <c r="A812" s="61" t="s">
        <v>178</v>
      </c>
      <c r="B812" s="61" t="s">
        <v>13796</v>
      </c>
      <c r="C812" s="50">
        <v>31.9</v>
      </c>
      <c r="D812" s="66">
        <v>45474</v>
      </c>
      <c r="E812" s="61" t="s">
        <v>13082</v>
      </c>
      <c r="F812" s="61"/>
      <c r="G812" s="61" t="str">
        <f>VLOOKUP(Corrections[[#This Row],[Employee]],'[1]Management Hierarchy Report'!$A$2:$C$3607, 3, 0)</f>
        <v>Coty Stevens</v>
      </c>
      <c r="H812" s="48" t="s">
        <v>77</v>
      </c>
      <c r="I812" s="61" t="s">
        <v>70</v>
      </c>
      <c r="J812" s="61" t="str">
        <f>VLOOKUP(Corrections[[#This Row],[Employee]],[1]!Expense_Data[#Data],14,0)</f>
        <v>evan.williams@tidalwaveautospa.com</v>
      </c>
      <c r="K812" s="68">
        <v>45292</v>
      </c>
      <c r="L812" s="65"/>
      <c r="M812" s="65"/>
      <c r="N812" s="65"/>
      <c r="O812" s="65"/>
    </row>
    <row r="813" spans="1:15" hidden="1" x14ac:dyDescent="0.25">
      <c r="A813" s="61" t="s">
        <v>178</v>
      </c>
      <c r="B813" s="61" t="s">
        <v>13796</v>
      </c>
      <c r="C813" s="50">
        <v>145.53</v>
      </c>
      <c r="D813" s="66">
        <v>45475</v>
      </c>
      <c r="E813" s="61" t="s">
        <v>13082</v>
      </c>
      <c r="F813" s="61"/>
      <c r="G813" s="61" t="str">
        <f>VLOOKUP(Corrections[[#This Row],[Employee]],'[1]Management Hierarchy Report'!$A$2:$C$3607, 3, 0)</f>
        <v>Coty Stevens</v>
      </c>
      <c r="H813" s="48" t="s">
        <v>77</v>
      </c>
      <c r="I813" s="61" t="s">
        <v>70</v>
      </c>
      <c r="J813" s="61" t="str">
        <f>VLOOKUP(Corrections[[#This Row],[Employee]],[1]!Expense_Data[#Data],14,0)</f>
        <v>evan.williams@tidalwaveautospa.com</v>
      </c>
      <c r="K813" s="68">
        <v>45292</v>
      </c>
      <c r="L813" s="65"/>
      <c r="M813" s="65"/>
      <c r="N813" s="65"/>
      <c r="O813" s="65"/>
    </row>
    <row r="814" spans="1:15" hidden="1" x14ac:dyDescent="0.25">
      <c r="A814" s="61" t="s">
        <v>178</v>
      </c>
      <c r="B814" s="61" t="s">
        <v>13796</v>
      </c>
      <c r="C814" s="50">
        <v>43.33</v>
      </c>
      <c r="D814" s="66">
        <v>45476</v>
      </c>
      <c r="E814" s="61" t="s">
        <v>13082</v>
      </c>
      <c r="F814" s="61"/>
      <c r="G814" s="61" t="str">
        <f>VLOOKUP(Corrections[[#This Row],[Employee]],'[1]Management Hierarchy Report'!$A$2:$C$3607, 3, 0)</f>
        <v>Coty Stevens</v>
      </c>
      <c r="H814" s="48" t="s">
        <v>77</v>
      </c>
      <c r="I814" s="61" t="s">
        <v>70</v>
      </c>
      <c r="J814" s="61" t="str">
        <f>VLOOKUP(Corrections[[#This Row],[Employee]],[1]!Expense_Data[#Data],14,0)</f>
        <v>evan.williams@tidalwaveautospa.com</v>
      </c>
      <c r="K814" s="68">
        <v>45292</v>
      </c>
      <c r="L814" s="65"/>
      <c r="M814" s="65"/>
      <c r="N814" s="65"/>
      <c r="O814" s="65"/>
    </row>
    <row r="815" spans="1:15" hidden="1" x14ac:dyDescent="0.25">
      <c r="A815" s="61" t="s">
        <v>178</v>
      </c>
      <c r="B815" s="61" t="s">
        <v>13796</v>
      </c>
      <c r="C815" s="50">
        <v>26.76</v>
      </c>
      <c r="D815" s="66">
        <v>45476</v>
      </c>
      <c r="E815" s="61" t="s">
        <v>13082</v>
      </c>
      <c r="F815" s="61"/>
      <c r="G815" s="61" t="str">
        <f>VLOOKUP(Corrections[[#This Row],[Employee]],'[1]Management Hierarchy Report'!$A$2:$C$3607, 3, 0)</f>
        <v>Coty Stevens</v>
      </c>
      <c r="H815" s="48" t="s">
        <v>77</v>
      </c>
      <c r="I815" s="61" t="s">
        <v>70</v>
      </c>
      <c r="J815" s="61" t="str">
        <f>VLOOKUP(Corrections[[#This Row],[Employee]],[1]!Expense_Data[#Data],14,0)</f>
        <v>evan.williams@tidalwaveautospa.com</v>
      </c>
      <c r="K815" s="68">
        <v>45292</v>
      </c>
      <c r="L815" s="65"/>
      <c r="M815" s="65"/>
      <c r="N815" s="65"/>
      <c r="O815" s="65"/>
    </row>
    <row r="816" spans="1:15" hidden="1" x14ac:dyDescent="0.25">
      <c r="A816" s="61" t="s">
        <v>178</v>
      </c>
      <c r="B816" s="61" t="s">
        <v>13796</v>
      </c>
      <c r="C816" s="50">
        <v>39.94</v>
      </c>
      <c r="D816" s="66">
        <v>45481</v>
      </c>
      <c r="E816" s="61" t="s">
        <v>13082</v>
      </c>
      <c r="F816" s="61"/>
      <c r="G816" s="61" t="str">
        <f>VLOOKUP(Corrections[[#This Row],[Employee]],'[1]Management Hierarchy Report'!$A$2:$C$3607, 3, 0)</f>
        <v>Coty Stevens</v>
      </c>
      <c r="H816" s="48" t="s">
        <v>77</v>
      </c>
      <c r="I816" s="61" t="s">
        <v>70</v>
      </c>
      <c r="J816" s="61" t="str">
        <f>VLOOKUP(Corrections[[#This Row],[Employee]],[1]!Expense_Data[#Data],14,0)</f>
        <v>evan.williams@tidalwaveautospa.com</v>
      </c>
      <c r="K816" s="68">
        <v>45292</v>
      </c>
      <c r="L816" s="65"/>
      <c r="M816" s="65"/>
      <c r="N816" s="65"/>
      <c r="O816" s="65"/>
    </row>
    <row r="817" spans="1:15" hidden="1" x14ac:dyDescent="0.25">
      <c r="A817" s="61" t="s">
        <v>178</v>
      </c>
      <c r="B817" s="61" t="s">
        <v>13796</v>
      </c>
      <c r="C817" s="50">
        <v>33.15</v>
      </c>
      <c r="D817" s="66">
        <v>45482</v>
      </c>
      <c r="E817" s="61" t="s">
        <v>13082</v>
      </c>
      <c r="F817" s="61"/>
      <c r="G817" s="61" t="str">
        <f>VLOOKUP(Corrections[[#This Row],[Employee]],'[1]Management Hierarchy Report'!$A$2:$C$3607, 3, 0)</f>
        <v>Coty Stevens</v>
      </c>
      <c r="H817" s="48" t="s">
        <v>77</v>
      </c>
      <c r="I817" s="61" t="s">
        <v>70</v>
      </c>
      <c r="J817" s="61" t="str">
        <f>VLOOKUP(Corrections[[#This Row],[Employee]],[1]!Expense_Data[#Data],14,0)</f>
        <v>evan.williams@tidalwaveautospa.com</v>
      </c>
      <c r="K817" s="68">
        <v>45292</v>
      </c>
      <c r="L817" s="65"/>
      <c r="M817" s="65"/>
      <c r="N817" s="65"/>
      <c r="O817" s="65"/>
    </row>
    <row r="818" spans="1:15" hidden="1" x14ac:dyDescent="0.25">
      <c r="A818" s="61" t="s">
        <v>178</v>
      </c>
      <c r="B818" s="61" t="s">
        <v>13795</v>
      </c>
      <c r="C818" s="50">
        <v>34.17</v>
      </c>
      <c r="D818" s="66">
        <v>45489</v>
      </c>
      <c r="E818" s="61" t="s">
        <v>13082</v>
      </c>
      <c r="F818" s="61"/>
      <c r="G818" s="61" t="str">
        <f>VLOOKUP(Corrections[[#This Row],[Employee]],'[1]Management Hierarchy Report'!$A$2:$C$3607, 3, 0)</f>
        <v>Coty Stevens</v>
      </c>
      <c r="H818" s="48" t="s">
        <v>77</v>
      </c>
      <c r="I818" s="61" t="s">
        <v>70</v>
      </c>
      <c r="J818" s="61" t="str">
        <f>VLOOKUP(Corrections[[#This Row],[Employee]],[1]!Expense_Data[#Data],14,0)</f>
        <v>evan.williams@tidalwaveautospa.com</v>
      </c>
      <c r="K818" s="68">
        <v>45292</v>
      </c>
      <c r="L818" s="65"/>
      <c r="M818" s="65"/>
      <c r="N818" s="65"/>
      <c r="O818" s="65"/>
    </row>
    <row r="819" spans="1:15" hidden="1" x14ac:dyDescent="0.25">
      <c r="A819" s="61" t="s">
        <v>581</v>
      </c>
      <c r="B819" s="61" t="s">
        <v>600</v>
      </c>
      <c r="C819" s="69">
        <v>30.27</v>
      </c>
      <c r="D819" s="66">
        <v>45299</v>
      </c>
      <c r="E819" s="61" t="s">
        <v>100</v>
      </c>
      <c r="F819" s="61"/>
      <c r="G819" s="61" t="str">
        <f>VLOOKUP(Corrections[[#This Row],[Employee]],'[1]Management Hierarchy Report'!$A$2:$C$3607, 3, 0)</f>
        <v>Cory Cummings</v>
      </c>
      <c r="H819" s="61" t="s">
        <v>69</v>
      </c>
      <c r="I819" s="61" t="s">
        <v>70</v>
      </c>
      <c r="J819" s="67" t="str">
        <f>VLOOKUP(Corrections[[#This Row],[Employee]],[1]!Expense_Data[#Data],14,0)</f>
        <v>SL205@tidalwaveautospa.com</v>
      </c>
      <c r="K819" s="68">
        <v>45292</v>
      </c>
      <c r="L819" s="65"/>
      <c r="M819" s="65"/>
      <c r="N819" s="65"/>
      <c r="O819" s="65"/>
    </row>
    <row r="820" spans="1:15" hidden="1" x14ac:dyDescent="0.25">
      <c r="A820" s="61" t="s">
        <v>581</v>
      </c>
      <c r="B820" s="61" t="s">
        <v>600</v>
      </c>
      <c r="C820" s="69">
        <v>20.69</v>
      </c>
      <c r="D820" s="66">
        <v>45299</v>
      </c>
      <c r="E820" s="61" t="s">
        <v>100</v>
      </c>
      <c r="F820" s="61"/>
      <c r="G820" s="61" t="str">
        <f>VLOOKUP(Corrections[[#This Row],[Employee]],'[1]Management Hierarchy Report'!$A$2:$C$3607, 3, 0)</f>
        <v>Cory Cummings</v>
      </c>
      <c r="H820" s="61" t="s">
        <v>69</v>
      </c>
      <c r="I820" s="61" t="s">
        <v>70</v>
      </c>
      <c r="J820" s="67" t="str">
        <f>VLOOKUP(Corrections[[#This Row],[Employee]],[1]!Expense_Data[#Data],14,0)</f>
        <v>SL205@tidalwaveautospa.com</v>
      </c>
      <c r="K820" s="68">
        <v>45292</v>
      </c>
      <c r="L820" s="65"/>
      <c r="M820" s="65"/>
      <c r="N820" s="65"/>
      <c r="O820" s="65"/>
    </row>
    <row r="821" spans="1:15" hidden="1" x14ac:dyDescent="0.25">
      <c r="A821" s="61" t="s">
        <v>581</v>
      </c>
      <c r="B821" s="61" t="s">
        <v>600</v>
      </c>
      <c r="C821" s="69">
        <v>18.59</v>
      </c>
      <c r="D821" s="66">
        <v>45299</v>
      </c>
      <c r="E821" s="61" t="s">
        <v>100</v>
      </c>
      <c r="F821" s="61"/>
      <c r="G821" s="61" t="str">
        <f>VLOOKUP(Corrections[[#This Row],[Employee]],'[1]Management Hierarchy Report'!$A$2:$C$3607, 3, 0)</f>
        <v>Cory Cummings</v>
      </c>
      <c r="H821" s="61" t="s">
        <v>69</v>
      </c>
      <c r="I821" s="61" t="s">
        <v>70</v>
      </c>
      <c r="J821" s="67" t="str">
        <f>VLOOKUP(Corrections[[#This Row],[Employee]],[1]!Expense_Data[#Data],14,0)</f>
        <v>SL205@tidalwaveautospa.com</v>
      </c>
      <c r="K821" s="68">
        <v>45292</v>
      </c>
      <c r="L821" s="65"/>
      <c r="M821" s="65"/>
      <c r="N821" s="65"/>
      <c r="O821" s="65"/>
    </row>
    <row r="822" spans="1:15" hidden="1" x14ac:dyDescent="0.25">
      <c r="A822" s="61" t="s">
        <v>581</v>
      </c>
      <c r="B822" s="61" t="s">
        <v>600</v>
      </c>
      <c r="C822" s="69">
        <v>17.52</v>
      </c>
      <c r="D822" s="66">
        <v>45299</v>
      </c>
      <c r="E822" s="61" t="s">
        <v>100</v>
      </c>
      <c r="F822" s="61"/>
      <c r="G822" s="61" t="str">
        <f>VLOOKUP(Corrections[[#This Row],[Employee]],'[1]Management Hierarchy Report'!$A$2:$C$3607, 3, 0)</f>
        <v>Cory Cummings</v>
      </c>
      <c r="H822" s="61" t="s">
        <v>69</v>
      </c>
      <c r="I822" s="61" t="s">
        <v>70</v>
      </c>
      <c r="J822" s="67" t="str">
        <f>VLOOKUP(Corrections[[#This Row],[Employee]],[1]!Expense_Data[#Data],14,0)</f>
        <v>SL205@tidalwaveautospa.com</v>
      </c>
      <c r="K822" s="68">
        <v>45292</v>
      </c>
      <c r="L822" s="65"/>
      <c r="M822" s="65"/>
      <c r="N822" s="65"/>
      <c r="O822" s="65"/>
    </row>
    <row r="823" spans="1:15" hidden="1" x14ac:dyDescent="0.25">
      <c r="A823" s="61" t="s">
        <v>581</v>
      </c>
      <c r="B823" s="61" t="s">
        <v>600</v>
      </c>
      <c r="C823" s="69">
        <v>17.93</v>
      </c>
      <c r="D823" s="66">
        <v>45299</v>
      </c>
      <c r="E823" s="61" t="s">
        <v>100</v>
      </c>
      <c r="F823" s="61"/>
      <c r="G823" s="61" t="str">
        <f>VLOOKUP(Corrections[[#This Row],[Employee]],'[1]Management Hierarchy Report'!$A$2:$C$3607, 3, 0)</f>
        <v>Cory Cummings</v>
      </c>
      <c r="H823" s="61" t="s">
        <v>69</v>
      </c>
      <c r="I823" s="61" t="s">
        <v>70</v>
      </c>
      <c r="J823" s="67" t="str">
        <f>VLOOKUP(Corrections[[#This Row],[Employee]],[1]!Expense_Data[#Data],14,0)</f>
        <v>SL205@tidalwaveautospa.com</v>
      </c>
      <c r="K823" s="68">
        <v>45292</v>
      </c>
      <c r="L823" s="65"/>
      <c r="M823" s="65"/>
      <c r="N823" s="65"/>
      <c r="O823" s="65"/>
    </row>
    <row r="824" spans="1:15" hidden="1" x14ac:dyDescent="0.25">
      <c r="A824" s="61" t="s">
        <v>581</v>
      </c>
      <c r="B824" s="61" t="s">
        <v>600</v>
      </c>
      <c r="C824" s="69">
        <v>71.87</v>
      </c>
      <c r="D824" s="66">
        <v>45300</v>
      </c>
      <c r="E824" s="61" t="s">
        <v>100</v>
      </c>
      <c r="F824" s="61"/>
      <c r="G824" s="61" t="str">
        <f>VLOOKUP(Corrections[[#This Row],[Employee]],'[1]Management Hierarchy Report'!$A$2:$C$3607, 3, 0)</f>
        <v>Cory Cummings</v>
      </c>
      <c r="H824" s="61" t="s">
        <v>69</v>
      </c>
      <c r="I824" s="61" t="s">
        <v>70</v>
      </c>
      <c r="J824" s="67" t="str">
        <f>VLOOKUP(Corrections[[#This Row],[Employee]],[1]!Expense_Data[#Data],14,0)</f>
        <v>SL205@tidalwaveautospa.com</v>
      </c>
      <c r="K824" s="68">
        <v>45292</v>
      </c>
      <c r="L824" s="65"/>
      <c r="M824" s="65"/>
      <c r="N824" s="65"/>
      <c r="O824" s="65"/>
    </row>
    <row r="825" spans="1:15" hidden="1" x14ac:dyDescent="0.25">
      <c r="A825" s="61" t="s">
        <v>581</v>
      </c>
      <c r="B825" s="61" t="s">
        <v>600</v>
      </c>
      <c r="C825" s="69">
        <v>17.04</v>
      </c>
      <c r="D825" s="66">
        <v>45300</v>
      </c>
      <c r="E825" s="61" t="s">
        <v>100</v>
      </c>
      <c r="F825" s="61"/>
      <c r="G825" s="61" t="str">
        <f>VLOOKUP(Corrections[[#This Row],[Employee]],'[1]Management Hierarchy Report'!$A$2:$C$3607, 3, 0)</f>
        <v>Cory Cummings</v>
      </c>
      <c r="H825" s="61" t="s">
        <v>69</v>
      </c>
      <c r="I825" s="61" t="s">
        <v>70</v>
      </c>
      <c r="J825" s="67" t="str">
        <f>VLOOKUP(Corrections[[#This Row],[Employee]],[1]!Expense_Data[#Data],14,0)</f>
        <v>SL205@tidalwaveautospa.com</v>
      </c>
      <c r="K825" s="68">
        <v>45292</v>
      </c>
      <c r="L825" s="65"/>
      <c r="M825" s="65"/>
      <c r="N825" s="65"/>
      <c r="O825" s="65"/>
    </row>
    <row r="826" spans="1:15" hidden="1" x14ac:dyDescent="0.25">
      <c r="A826" s="61" t="s">
        <v>581</v>
      </c>
      <c r="B826" s="61" t="s">
        <v>600</v>
      </c>
      <c r="C826" s="69">
        <v>64.14</v>
      </c>
      <c r="D826" s="66">
        <v>45311</v>
      </c>
      <c r="E826" s="61" t="s">
        <v>100</v>
      </c>
      <c r="F826" s="61"/>
      <c r="G826" s="61" t="str">
        <f>VLOOKUP(Corrections[[#This Row],[Employee]],'[1]Management Hierarchy Report'!$A$2:$C$3607, 3, 0)</f>
        <v>Cory Cummings</v>
      </c>
      <c r="H826" s="61" t="s">
        <v>69</v>
      </c>
      <c r="I826" s="61" t="s">
        <v>70</v>
      </c>
      <c r="J826" s="67" t="str">
        <f>VLOOKUP(Corrections[[#This Row],[Employee]],[1]!Expense_Data[#Data],14,0)</f>
        <v>SL205@tidalwaveautospa.com</v>
      </c>
      <c r="K826" s="68">
        <v>45292</v>
      </c>
      <c r="L826" s="65"/>
      <c r="M826" s="65"/>
      <c r="N826" s="65"/>
      <c r="O826" s="65"/>
    </row>
    <row r="827" spans="1:15" hidden="1" x14ac:dyDescent="0.25">
      <c r="A827" s="61" t="s">
        <v>581</v>
      </c>
      <c r="B827" s="61" t="s">
        <v>600</v>
      </c>
      <c r="C827" s="69">
        <v>43.5</v>
      </c>
      <c r="D827" s="66">
        <v>45311</v>
      </c>
      <c r="E827" s="61" t="s">
        <v>100</v>
      </c>
      <c r="F827" s="61"/>
      <c r="G827" s="61" t="str">
        <f>VLOOKUP(Corrections[[#This Row],[Employee]],'[1]Management Hierarchy Report'!$A$2:$C$3607, 3, 0)</f>
        <v>Cory Cummings</v>
      </c>
      <c r="H827" s="61" t="s">
        <v>69</v>
      </c>
      <c r="I827" s="61" t="s">
        <v>70</v>
      </c>
      <c r="J827" s="67" t="str">
        <f>VLOOKUP(Corrections[[#This Row],[Employee]],[1]!Expense_Data[#Data],14,0)</f>
        <v>SL205@tidalwaveautospa.com</v>
      </c>
      <c r="K827" s="68">
        <v>45292</v>
      </c>
      <c r="L827" s="65"/>
      <c r="M827" s="65"/>
      <c r="N827" s="65"/>
      <c r="O827" s="65"/>
    </row>
    <row r="828" spans="1:15" hidden="1" x14ac:dyDescent="0.25">
      <c r="A828" s="61" t="s">
        <v>581</v>
      </c>
      <c r="B828" s="61" t="s">
        <v>600</v>
      </c>
      <c r="C828" s="50">
        <v>44.92</v>
      </c>
      <c r="D828" s="66">
        <v>45339</v>
      </c>
      <c r="E828" s="61" t="s">
        <v>100</v>
      </c>
      <c r="F828" s="61"/>
      <c r="G828" s="61" t="str">
        <f>VLOOKUP(Corrections[[#This Row],[Employee]],'[1]Management Hierarchy Report'!$A$2:$C$3607, 3, 0)</f>
        <v>Cory Cummings</v>
      </c>
      <c r="H828" s="61" t="s">
        <v>69</v>
      </c>
      <c r="I828" s="61" t="s">
        <v>70</v>
      </c>
      <c r="J828" s="67" t="str">
        <f>VLOOKUP(Corrections[[#This Row],[Employee]],[1]!Expense_Data[#Data],14,0)</f>
        <v>SL205@tidalwaveautospa.com</v>
      </c>
      <c r="K828" s="68">
        <v>45292</v>
      </c>
      <c r="L828" s="65"/>
      <c r="M828" s="65"/>
      <c r="N828" s="65"/>
      <c r="O828" s="65"/>
    </row>
    <row r="829" spans="1:15" hidden="1" x14ac:dyDescent="0.25">
      <c r="A829" s="61" t="s">
        <v>581</v>
      </c>
      <c r="B829" s="61" t="s">
        <v>582</v>
      </c>
      <c r="C829" s="50">
        <v>454.65</v>
      </c>
      <c r="D829" s="66">
        <v>45384</v>
      </c>
      <c r="E829" s="61" t="s">
        <v>584</v>
      </c>
      <c r="F829" s="61"/>
      <c r="G829" s="61" t="str">
        <f>VLOOKUP(Corrections[[#This Row],[Employee]],'[1]Management Hierarchy Report'!$A$2:$C$3607, 3, 0)</f>
        <v>Cory Cummings</v>
      </c>
      <c r="H829" s="61" t="s">
        <v>583</v>
      </c>
      <c r="I829" s="61" t="s">
        <v>70</v>
      </c>
      <c r="J829" s="67" t="str">
        <f>VLOOKUP(Corrections[[#This Row],[Employee]],[1]!Expense_Data[#Data],14,0)</f>
        <v>SL205@tidalwaveautospa.com</v>
      </c>
      <c r="K829" s="68">
        <v>45292</v>
      </c>
      <c r="L829" s="65"/>
      <c r="M829" s="65"/>
      <c r="N829" s="65"/>
      <c r="O829" s="65"/>
    </row>
    <row r="830" spans="1:15" hidden="1" x14ac:dyDescent="0.25">
      <c r="A830" s="61" t="s">
        <v>581</v>
      </c>
      <c r="B830" s="61" t="s">
        <v>599</v>
      </c>
      <c r="C830" s="50">
        <v>90.76</v>
      </c>
      <c r="D830" s="66">
        <v>45358</v>
      </c>
      <c r="E830" s="61" t="s">
        <v>100</v>
      </c>
      <c r="F830" s="61"/>
      <c r="G830" s="61" t="str">
        <f>VLOOKUP(Corrections[[#This Row],[Employee]],'[1]Management Hierarchy Report'!$A$2:$C$3607, 3, 0)</f>
        <v>Cory Cummings</v>
      </c>
      <c r="H830" s="61" t="s">
        <v>69</v>
      </c>
      <c r="I830" s="61" t="s">
        <v>70</v>
      </c>
      <c r="J830" s="67" t="str">
        <f>VLOOKUP(Corrections[[#This Row],[Employee]],[1]!Expense_Data[#Data],14,0)</f>
        <v>SL205@tidalwaveautospa.com</v>
      </c>
      <c r="K830" s="68">
        <v>45292</v>
      </c>
      <c r="L830" s="65"/>
      <c r="M830" s="65"/>
      <c r="N830" s="65"/>
      <c r="O830" s="65"/>
    </row>
    <row r="831" spans="1:15" hidden="1" x14ac:dyDescent="0.25">
      <c r="A831" s="61" t="s">
        <v>581</v>
      </c>
      <c r="B831" s="61" t="s">
        <v>599</v>
      </c>
      <c r="C831" s="69">
        <v>18.12</v>
      </c>
      <c r="D831" s="66">
        <v>45360</v>
      </c>
      <c r="E831" s="61" t="s">
        <v>100</v>
      </c>
      <c r="F831" s="61"/>
      <c r="G831" s="61" t="str">
        <f>VLOOKUP(Corrections[[#This Row],[Employee]],'[1]Management Hierarchy Report'!$A$2:$C$3607, 3, 0)</f>
        <v>Cory Cummings</v>
      </c>
      <c r="H831" s="61" t="s">
        <v>69</v>
      </c>
      <c r="I831" s="61" t="s">
        <v>70</v>
      </c>
      <c r="J831" s="67" t="str">
        <f>VLOOKUP(Corrections[[#This Row],[Employee]],[1]!Expense_Data[#Data],14,0)</f>
        <v>SL205@tidalwaveautospa.com</v>
      </c>
      <c r="K831" s="68">
        <v>45292</v>
      </c>
      <c r="L831" s="65"/>
      <c r="M831" s="65"/>
      <c r="N831" s="65"/>
      <c r="O831" s="65"/>
    </row>
    <row r="832" spans="1:15" hidden="1" x14ac:dyDescent="0.25">
      <c r="A832" s="61" t="s">
        <v>581</v>
      </c>
      <c r="B832" s="61" t="s">
        <v>599</v>
      </c>
      <c r="C832" s="69">
        <v>7.62</v>
      </c>
      <c r="D832" s="66">
        <v>45363</v>
      </c>
      <c r="E832" s="61" t="s">
        <v>100</v>
      </c>
      <c r="F832" s="61"/>
      <c r="G832" s="61" t="str">
        <f>VLOOKUP(Corrections[[#This Row],[Employee]],'[1]Management Hierarchy Report'!$A$2:$C$3607, 3, 0)</f>
        <v>Cory Cummings</v>
      </c>
      <c r="H832" s="61" t="s">
        <v>69</v>
      </c>
      <c r="I832" s="61" t="s">
        <v>70</v>
      </c>
      <c r="J832" s="67" t="str">
        <f>VLOOKUP(Corrections[[#This Row],[Employee]],[1]!Expense_Data[#Data],14,0)</f>
        <v>SL205@tidalwaveautospa.com</v>
      </c>
      <c r="K832" s="68">
        <v>45292</v>
      </c>
      <c r="L832" s="65"/>
      <c r="M832" s="65"/>
      <c r="N832" s="65"/>
      <c r="O832" s="65"/>
    </row>
    <row r="833" spans="1:15" hidden="1" x14ac:dyDescent="0.25">
      <c r="A833" s="61" t="s">
        <v>581</v>
      </c>
      <c r="B833" s="61" t="s">
        <v>599</v>
      </c>
      <c r="C833" s="69">
        <v>12.95</v>
      </c>
      <c r="D833" s="66">
        <v>45363</v>
      </c>
      <c r="E833" s="61" t="s">
        <v>100</v>
      </c>
      <c r="F833" s="61"/>
      <c r="G833" s="61" t="str">
        <f>VLOOKUP(Corrections[[#This Row],[Employee]],'[1]Management Hierarchy Report'!$A$2:$C$3607, 3, 0)</f>
        <v>Cory Cummings</v>
      </c>
      <c r="H833" s="61" t="s">
        <v>69</v>
      </c>
      <c r="I833" s="61" t="s">
        <v>70</v>
      </c>
      <c r="J833" s="67" t="str">
        <f>VLOOKUP(Corrections[[#This Row],[Employee]],[1]!Expense_Data[#Data],14,0)</f>
        <v>SL205@tidalwaveautospa.com</v>
      </c>
      <c r="K833" s="68">
        <v>45292</v>
      </c>
      <c r="L833" s="65"/>
      <c r="M833" s="65"/>
      <c r="N833" s="65"/>
      <c r="O833" s="65"/>
    </row>
    <row r="834" spans="1:15" hidden="1" x14ac:dyDescent="0.25">
      <c r="A834" s="61" t="s">
        <v>581</v>
      </c>
      <c r="B834" s="61" t="s">
        <v>599</v>
      </c>
      <c r="C834" s="69">
        <v>192.47</v>
      </c>
      <c r="D834" s="66">
        <v>45367</v>
      </c>
      <c r="E834" s="61" t="s">
        <v>100</v>
      </c>
      <c r="F834" s="61"/>
      <c r="G834" s="61" t="str">
        <f>VLOOKUP(Corrections[[#This Row],[Employee]],'[1]Management Hierarchy Report'!$A$2:$C$3607, 3, 0)</f>
        <v>Cory Cummings</v>
      </c>
      <c r="H834" s="61" t="s">
        <v>69</v>
      </c>
      <c r="I834" s="61" t="s">
        <v>70</v>
      </c>
      <c r="J834" s="67" t="str">
        <f>VLOOKUP(Corrections[[#This Row],[Employee]],[1]!Expense_Data[#Data],14,0)</f>
        <v>SL205@tidalwaveautospa.com</v>
      </c>
      <c r="K834" s="68">
        <v>45292</v>
      </c>
      <c r="L834" s="65"/>
      <c r="M834" s="65"/>
      <c r="N834" s="65"/>
      <c r="O834" s="65"/>
    </row>
    <row r="835" spans="1:15" hidden="1" x14ac:dyDescent="0.25">
      <c r="A835" s="61" t="s">
        <v>581</v>
      </c>
      <c r="B835" s="61" t="s">
        <v>703</v>
      </c>
      <c r="C835" s="50">
        <v>149.01</v>
      </c>
      <c r="D835" s="66">
        <v>45416</v>
      </c>
      <c r="E835" s="61" t="s">
        <v>71</v>
      </c>
      <c r="F835" s="61"/>
      <c r="G835" s="61" t="str">
        <f>VLOOKUP(Corrections[[#This Row],[Employee]],'[1]Management Hierarchy Report'!$A$2:$C$3607, 3, 0)</f>
        <v>Cory Cummings</v>
      </c>
      <c r="H835" s="61" t="s">
        <v>77</v>
      </c>
      <c r="I835" s="61" t="s">
        <v>70</v>
      </c>
      <c r="J835" s="67" t="str">
        <f>VLOOKUP(Corrections[[#This Row],[Employee]],[1]!Expense_Data[#Data],14,0)</f>
        <v>SL205@tidalwaveautospa.com</v>
      </c>
      <c r="K835" s="68">
        <v>45292</v>
      </c>
      <c r="L835" s="65"/>
      <c r="M835" s="65"/>
      <c r="N835" s="65"/>
      <c r="O835" s="65"/>
    </row>
    <row r="836" spans="1:15" hidden="1" x14ac:dyDescent="0.25">
      <c r="A836" s="61" t="s">
        <v>581</v>
      </c>
      <c r="B836" s="61" t="s">
        <v>703</v>
      </c>
      <c r="C836" s="69">
        <v>161.99</v>
      </c>
      <c r="D836" s="66">
        <v>45418</v>
      </c>
      <c r="E836" s="61" t="s">
        <v>71</v>
      </c>
      <c r="F836" s="61"/>
      <c r="G836" s="61" t="str">
        <f>VLOOKUP(Corrections[[#This Row],[Employee]],'[1]Management Hierarchy Report'!$A$2:$C$3607, 3, 0)</f>
        <v>Cory Cummings</v>
      </c>
      <c r="H836" s="61" t="s">
        <v>77</v>
      </c>
      <c r="I836" s="61" t="s">
        <v>70</v>
      </c>
      <c r="J836" s="67" t="str">
        <f>VLOOKUP(Corrections[[#This Row],[Employee]],[1]!Expense_Data[#Data],14,0)</f>
        <v>SL205@tidalwaveautospa.com</v>
      </c>
      <c r="K836" s="68">
        <v>45292</v>
      </c>
      <c r="L836" s="65"/>
      <c r="M836" s="65"/>
      <c r="N836" s="65"/>
      <c r="O836" s="65"/>
    </row>
    <row r="837" spans="1:15" hidden="1" x14ac:dyDescent="0.25">
      <c r="A837" s="61" t="s">
        <v>581</v>
      </c>
      <c r="B837" s="61" t="s">
        <v>13058</v>
      </c>
      <c r="C837" s="50">
        <v>142.03</v>
      </c>
      <c r="D837" s="52">
        <v>45451</v>
      </c>
      <c r="E837" s="66" t="s">
        <v>71</v>
      </c>
      <c r="F837" s="61"/>
      <c r="G837" s="61" t="str">
        <f>VLOOKUP(Corrections[[#This Row],[Employee]],'[1]Management Hierarchy Report'!$A$2:$C$3607, 3, 0)</f>
        <v>Cory Cummings</v>
      </c>
      <c r="H837" s="61" t="s">
        <v>77</v>
      </c>
      <c r="I837" s="61" t="s">
        <v>70</v>
      </c>
      <c r="J837" s="61" t="str">
        <f>VLOOKUP(Corrections[[#This Row],[Employee]],[1]!Expense_Data[#Data],14,0)</f>
        <v>SL205@tidalwaveautospa.com</v>
      </c>
      <c r="K837" s="68">
        <v>45292</v>
      </c>
      <c r="L837" s="65"/>
      <c r="M837" s="65"/>
      <c r="N837" s="65"/>
      <c r="O837" s="65"/>
    </row>
    <row r="838" spans="1:15" hidden="1" x14ac:dyDescent="0.25">
      <c r="A838" s="61" t="s">
        <v>581</v>
      </c>
      <c r="B838" s="61" t="s">
        <v>13058</v>
      </c>
      <c r="C838" s="50">
        <v>142.03</v>
      </c>
      <c r="D838" s="66">
        <v>45451</v>
      </c>
      <c r="E838" s="61" t="s">
        <v>71</v>
      </c>
      <c r="F838" s="61"/>
      <c r="G838" s="61" t="str">
        <f>VLOOKUP(Corrections[[#This Row],[Employee]],'[1]Management Hierarchy Report'!$A$2:$C$3607, 3, 0)</f>
        <v>Cory Cummings</v>
      </c>
      <c r="H838" s="48" t="s">
        <v>77</v>
      </c>
      <c r="I838" s="61" t="s">
        <v>70</v>
      </c>
      <c r="J838" s="61" t="str">
        <f>VLOOKUP(Corrections[[#This Row],[Employee]],[1]!Expense_Data[#Data],14,0)</f>
        <v>SL205@tidalwaveautospa.com</v>
      </c>
      <c r="K838" s="68">
        <v>45292</v>
      </c>
      <c r="L838" s="65"/>
      <c r="M838" s="65"/>
      <c r="N838" s="65"/>
      <c r="O838" s="65"/>
    </row>
    <row r="839" spans="1:15" hidden="1" x14ac:dyDescent="0.25">
      <c r="A839" s="61" t="s">
        <v>581</v>
      </c>
      <c r="B839" s="61" t="s">
        <v>13058</v>
      </c>
      <c r="C839" s="50">
        <v>98.29</v>
      </c>
      <c r="D839" s="52">
        <v>45469</v>
      </c>
      <c r="E839" s="66" t="s">
        <v>521</v>
      </c>
      <c r="F839" s="61"/>
      <c r="G839" s="61" t="str">
        <f>VLOOKUP(Corrections[[#This Row],[Employee]],'[1]Management Hierarchy Report'!$A$2:$C$3607, 3, 0)</f>
        <v>Cory Cummings</v>
      </c>
      <c r="H839" s="61" t="s">
        <v>77</v>
      </c>
      <c r="I839" s="61" t="s">
        <v>70</v>
      </c>
      <c r="J839" s="61" t="str">
        <f>VLOOKUP(Corrections[[#This Row],[Employee]],[1]!Expense_Data[#Data],14,0)</f>
        <v>SL205@tidalwaveautospa.com</v>
      </c>
      <c r="K839" s="68">
        <v>45292</v>
      </c>
      <c r="L839" s="65"/>
      <c r="M839" s="65"/>
      <c r="N839" s="65"/>
      <c r="O839" s="65"/>
    </row>
    <row r="840" spans="1:15" hidden="1" x14ac:dyDescent="0.25">
      <c r="A840" s="70" t="s">
        <v>581</v>
      </c>
      <c r="B840" s="70" t="s">
        <v>13058</v>
      </c>
      <c r="C840" s="50">
        <v>98.29</v>
      </c>
      <c r="D840" s="71">
        <v>45469</v>
      </c>
      <c r="E840" s="61" t="s">
        <v>13030</v>
      </c>
      <c r="F840" s="61"/>
      <c r="G840" s="61" t="str">
        <f>VLOOKUP(Corrections[[#This Row],[Employee]],'[1]Management Hierarchy Report'!$A$2:$C$3607, 3, 0)</f>
        <v>Cory Cummings</v>
      </c>
      <c r="H840" s="48" t="s">
        <v>77</v>
      </c>
      <c r="I840" s="61" t="s">
        <v>70</v>
      </c>
      <c r="J840" s="61" t="str">
        <f>VLOOKUP(Corrections[[#This Row],[Employee]],[1]!Expense_Data[#Data],14,0)</f>
        <v>SL205@tidalwaveautospa.com</v>
      </c>
      <c r="K840" s="68">
        <v>45292</v>
      </c>
      <c r="L840" s="65"/>
      <c r="M840" s="65"/>
      <c r="N840" s="65"/>
      <c r="O840" s="65"/>
    </row>
    <row r="841" spans="1:15" hidden="1" x14ac:dyDescent="0.25">
      <c r="A841" s="61" t="s">
        <v>581</v>
      </c>
      <c r="B841" s="61" t="s">
        <v>13058</v>
      </c>
      <c r="C841" s="50">
        <v>96.84</v>
      </c>
      <c r="D841" s="52">
        <v>45481</v>
      </c>
      <c r="E841" s="66" t="s">
        <v>12978</v>
      </c>
      <c r="F841" s="61"/>
      <c r="G841" s="61" t="str">
        <f>VLOOKUP(Corrections[[#This Row],[Employee]],'[1]Management Hierarchy Report'!$A$2:$C$3607, 3, 0)</f>
        <v>Cory Cummings</v>
      </c>
      <c r="H841" s="61" t="s">
        <v>77</v>
      </c>
      <c r="I841" s="61" t="s">
        <v>70</v>
      </c>
      <c r="J841" s="61" t="str">
        <f>VLOOKUP(Corrections[[#This Row],[Employee]],[1]!Expense_Data[#Data],14,0)</f>
        <v>SL205@tidalwaveautospa.com</v>
      </c>
      <c r="K841" s="68">
        <v>45292</v>
      </c>
      <c r="L841" s="65"/>
      <c r="M841" s="65"/>
      <c r="N841" s="65"/>
      <c r="O841" s="65"/>
    </row>
    <row r="842" spans="1:15" hidden="1" x14ac:dyDescent="0.25">
      <c r="A842" s="61" t="s">
        <v>336</v>
      </c>
      <c r="B842" s="61" t="s">
        <v>337</v>
      </c>
      <c r="C842" s="50">
        <v>56</v>
      </c>
      <c r="D842" s="66">
        <v>45205</v>
      </c>
      <c r="E842" s="61" t="s">
        <v>106</v>
      </c>
      <c r="F842" s="61"/>
      <c r="G842" s="61" t="str">
        <f>VLOOKUP(Corrections[[#This Row],[Employee]],'[1]Management Hierarchy Report'!$A$2:$C$3607, 3, 0)</f>
        <v>Patrick Rollins</v>
      </c>
      <c r="H842" s="61" t="s">
        <v>69</v>
      </c>
      <c r="I842" s="61" t="s">
        <v>70</v>
      </c>
      <c r="J842" s="67" t="str">
        <f>VLOOKUP(Corrections[[#This Row],[Employee]],[1]!Expense_Data[#Data],14,0)</f>
        <v>SL127@tidalwaveautospa.com</v>
      </c>
      <c r="K842" s="68">
        <v>45292</v>
      </c>
      <c r="L842" s="65"/>
      <c r="M842" s="65"/>
      <c r="N842" s="65"/>
      <c r="O842" s="65"/>
    </row>
    <row r="843" spans="1:15" hidden="1" x14ac:dyDescent="0.25">
      <c r="A843" s="61" t="s">
        <v>336</v>
      </c>
      <c r="B843" s="61" t="s">
        <v>337</v>
      </c>
      <c r="C843" s="69">
        <v>78.36</v>
      </c>
      <c r="D843" s="66">
        <v>45207</v>
      </c>
      <c r="E843" s="61" t="s">
        <v>106</v>
      </c>
      <c r="F843" s="61"/>
      <c r="G843" s="61" t="str">
        <f>VLOOKUP(Corrections[[#This Row],[Employee]],'[1]Management Hierarchy Report'!$A$2:$C$3607, 3, 0)</f>
        <v>Patrick Rollins</v>
      </c>
      <c r="H843" s="61" t="s">
        <v>69</v>
      </c>
      <c r="I843" s="61" t="s">
        <v>70</v>
      </c>
      <c r="J843" s="67" t="str">
        <f>VLOOKUP(Corrections[[#This Row],[Employee]],[1]!Expense_Data[#Data],14,0)</f>
        <v>SL127@tidalwaveautospa.com</v>
      </c>
      <c r="K843" s="68">
        <v>45292</v>
      </c>
      <c r="L843" s="65"/>
      <c r="M843" s="65"/>
      <c r="N843" s="65"/>
      <c r="O843" s="65"/>
    </row>
    <row r="844" spans="1:15" hidden="1" x14ac:dyDescent="0.25">
      <c r="A844" s="61" t="s">
        <v>336</v>
      </c>
      <c r="B844" s="61" t="s">
        <v>337</v>
      </c>
      <c r="C844" s="69">
        <v>48.21</v>
      </c>
      <c r="D844" s="66">
        <v>45207</v>
      </c>
      <c r="E844" s="61" t="s">
        <v>106</v>
      </c>
      <c r="F844" s="61"/>
      <c r="G844" s="61" t="str">
        <f>VLOOKUP(Corrections[[#This Row],[Employee]],'[1]Management Hierarchy Report'!$A$2:$C$3607, 3, 0)</f>
        <v>Patrick Rollins</v>
      </c>
      <c r="H844" s="61" t="s">
        <v>69</v>
      </c>
      <c r="I844" s="61" t="s">
        <v>70</v>
      </c>
      <c r="J844" s="67" t="str">
        <f>VLOOKUP(Corrections[[#This Row],[Employee]],[1]!Expense_Data[#Data],14,0)</f>
        <v>SL127@tidalwaveautospa.com</v>
      </c>
      <c r="K844" s="68">
        <v>45292</v>
      </c>
      <c r="L844" s="65"/>
      <c r="M844" s="65"/>
      <c r="N844" s="65"/>
      <c r="O844" s="65"/>
    </row>
    <row r="845" spans="1:15" hidden="1" x14ac:dyDescent="0.25">
      <c r="A845" s="61" t="s">
        <v>336</v>
      </c>
      <c r="B845" s="61" t="s">
        <v>337</v>
      </c>
      <c r="C845" s="69">
        <v>49.64</v>
      </c>
      <c r="D845" s="66">
        <v>45213</v>
      </c>
      <c r="E845" s="61" t="s">
        <v>106</v>
      </c>
      <c r="F845" s="61"/>
      <c r="G845" s="61" t="str">
        <f>VLOOKUP(Corrections[[#This Row],[Employee]],'[1]Management Hierarchy Report'!$A$2:$C$3607, 3, 0)</f>
        <v>Patrick Rollins</v>
      </c>
      <c r="H845" s="61" t="s">
        <v>69</v>
      </c>
      <c r="I845" s="61" t="s">
        <v>70</v>
      </c>
      <c r="J845" s="67" t="str">
        <f>VLOOKUP(Corrections[[#This Row],[Employee]],[1]!Expense_Data[#Data],14,0)</f>
        <v>SL127@tidalwaveautospa.com</v>
      </c>
      <c r="K845" s="68">
        <v>45292</v>
      </c>
      <c r="L845" s="65"/>
      <c r="M845" s="65"/>
      <c r="N845" s="65"/>
      <c r="O845" s="65"/>
    </row>
    <row r="846" spans="1:15" hidden="1" x14ac:dyDescent="0.25">
      <c r="A846" s="61" t="s">
        <v>387</v>
      </c>
      <c r="B846" s="61" t="s">
        <v>388</v>
      </c>
      <c r="C846" s="50">
        <v>2152.75</v>
      </c>
      <c r="D846" s="66">
        <v>45233</v>
      </c>
      <c r="E846" s="61" t="s">
        <v>71</v>
      </c>
      <c r="F846" s="61"/>
      <c r="G846" s="61" t="e">
        <f>VLOOKUP(Corrections[[#This Row],[Employee]],'[1]Management Hierarchy Report'!$A$2:$C$3607, 3, 0)</f>
        <v>#N/A</v>
      </c>
      <c r="H846" s="61" t="s">
        <v>77</v>
      </c>
      <c r="I846" s="61" t="s">
        <v>70</v>
      </c>
      <c r="J846" s="67" t="e">
        <f>VLOOKUP(Corrections[[#This Row],[Employee]],[1]!Expense_Data[#Data],14,0)</f>
        <v>#N/A</v>
      </c>
      <c r="K846" s="68">
        <v>45292</v>
      </c>
      <c r="L846" s="65"/>
      <c r="M846" s="65"/>
      <c r="N846" s="65"/>
      <c r="O846" s="65"/>
    </row>
    <row r="847" spans="1:15" hidden="1" x14ac:dyDescent="0.25">
      <c r="A847" s="61" t="s">
        <v>387</v>
      </c>
      <c r="B847" s="61" t="s">
        <v>413</v>
      </c>
      <c r="C847" s="50">
        <v>820.39</v>
      </c>
      <c r="D847" s="66">
        <v>45241</v>
      </c>
      <c r="E847" s="61" t="s">
        <v>176</v>
      </c>
      <c r="F847" s="61"/>
      <c r="G847" s="61" t="e">
        <f>VLOOKUP(Corrections[[#This Row],[Employee]],'[1]Management Hierarchy Report'!$A$2:$C$3607, 3, 0)</f>
        <v>#N/A</v>
      </c>
      <c r="H847" s="61" t="s">
        <v>77</v>
      </c>
      <c r="I847" s="61" t="s">
        <v>70</v>
      </c>
      <c r="J847" s="67" t="e">
        <f>VLOOKUP(Corrections[[#This Row],[Employee]],[1]!Expense_Data[#Data],14,0)</f>
        <v>#N/A</v>
      </c>
      <c r="K847" s="68">
        <v>45292</v>
      </c>
      <c r="L847" s="65"/>
      <c r="M847" s="65"/>
      <c r="N847" s="65"/>
      <c r="O847" s="65"/>
    </row>
    <row r="848" spans="1:15" hidden="1" x14ac:dyDescent="0.25">
      <c r="A848" s="61" t="s">
        <v>245</v>
      </c>
      <c r="B848" s="61" t="s">
        <v>246</v>
      </c>
      <c r="C848" s="50" t="s">
        <v>197</v>
      </c>
      <c r="D848" s="66">
        <v>45190</v>
      </c>
      <c r="E848" s="61" t="s">
        <v>81</v>
      </c>
      <c r="F848" s="61"/>
      <c r="G848" s="61" t="str">
        <f>VLOOKUP(Corrections[[#This Row],[Employee]],'[1]Management Hierarchy Report'!$A$2:$C$3607, 3, 0)</f>
        <v>Bruce Maxwell</v>
      </c>
      <c r="H848" s="61" t="s">
        <v>77</v>
      </c>
      <c r="I848" s="61" t="s">
        <v>70</v>
      </c>
      <c r="J848" s="67" t="str">
        <f>VLOOKUP(Corrections[[#This Row],[Employee]],[1]!Expense_Data[#Data],14,0)</f>
        <v>gary.bradley@tidalwaveautospa.com</v>
      </c>
      <c r="K848" s="68">
        <v>45292</v>
      </c>
      <c r="L848" s="65"/>
      <c r="M848" s="65"/>
      <c r="N848" s="65"/>
      <c r="O848" s="65"/>
    </row>
    <row r="849" spans="1:15" hidden="1" x14ac:dyDescent="0.25">
      <c r="A849" s="61" t="s">
        <v>245</v>
      </c>
      <c r="B849" s="61" t="s">
        <v>247</v>
      </c>
      <c r="C849" s="50">
        <v>3659.04</v>
      </c>
      <c r="D849" s="66">
        <v>45170</v>
      </c>
      <c r="E849" s="61" t="s">
        <v>130</v>
      </c>
      <c r="F849" s="61"/>
      <c r="G849" s="61" t="str">
        <f>VLOOKUP(Corrections[[#This Row],[Employee]],'[1]Management Hierarchy Report'!$A$2:$C$3607, 3, 0)</f>
        <v>Bruce Maxwell</v>
      </c>
      <c r="H849" s="61" t="s">
        <v>77</v>
      </c>
      <c r="I849" s="61" t="s">
        <v>70</v>
      </c>
      <c r="J849" s="67" t="str">
        <f>VLOOKUP(Corrections[[#This Row],[Employee]],[1]!Expense_Data[#Data],14,0)</f>
        <v>gary.bradley@tidalwaveautospa.com</v>
      </c>
      <c r="K849" s="68">
        <v>45292</v>
      </c>
      <c r="L849" s="65"/>
      <c r="M849" s="65"/>
      <c r="N849" s="65"/>
      <c r="O849" s="65"/>
    </row>
    <row r="850" spans="1:15" hidden="1" x14ac:dyDescent="0.25">
      <c r="A850" s="61" t="s">
        <v>245</v>
      </c>
      <c r="B850" s="61" t="s">
        <v>248</v>
      </c>
      <c r="C850" s="50" t="s">
        <v>242</v>
      </c>
      <c r="D850" s="66">
        <v>45190</v>
      </c>
      <c r="E850" s="61" t="s">
        <v>81</v>
      </c>
      <c r="F850" s="61"/>
      <c r="G850" s="61" t="str">
        <f>VLOOKUP(Corrections[[#This Row],[Employee]],'[1]Management Hierarchy Report'!$A$2:$C$3607, 3, 0)</f>
        <v>Bruce Maxwell</v>
      </c>
      <c r="H850" s="61" t="s">
        <v>77</v>
      </c>
      <c r="I850" s="61" t="s">
        <v>70</v>
      </c>
      <c r="J850" s="67" t="str">
        <f>VLOOKUP(Corrections[[#This Row],[Employee]],[1]!Expense_Data[#Data],14,0)</f>
        <v>gary.bradley@tidalwaveautospa.com</v>
      </c>
      <c r="K850" s="68">
        <v>45292</v>
      </c>
      <c r="L850" s="65"/>
      <c r="M850" s="65"/>
      <c r="N850" s="65"/>
      <c r="O850" s="65"/>
    </row>
    <row r="851" spans="1:15" hidden="1" x14ac:dyDescent="0.25">
      <c r="A851" s="61" t="s">
        <v>245</v>
      </c>
      <c r="B851" s="61" t="s">
        <v>249</v>
      </c>
      <c r="C851" s="69">
        <v>297.68</v>
      </c>
      <c r="D851" s="66">
        <v>45160</v>
      </c>
      <c r="E851" s="61" t="s">
        <v>130</v>
      </c>
      <c r="F851" s="61"/>
      <c r="G851" s="61" t="str">
        <f>VLOOKUP(Corrections[[#This Row],[Employee]],'[1]Management Hierarchy Report'!$A$2:$C$3607, 3, 0)</f>
        <v>Bruce Maxwell</v>
      </c>
      <c r="H851" s="61" t="s">
        <v>77</v>
      </c>
      <c r="I851" s="61" t="s">
        <v>70</v>
      </c>
      <c r="J851" s="67" t="str">
        <f>VLOOKUP(Corrections[[#This Row],[Employee]],[1]!Expense_Data[#Data],14,0)</f>
        <v>gary.bradley@tidalwaveautospa.com</v>
      </c>
      <c r="K851" s="68">
        <v>45292</v>
      </c>
      <c r="L851" s="65"/>
      <c r="M851" s="65"/>
      <c r="N851" s="65"/>
      <c r="O851" s="65"/>
    </row>
    <row r="852" spans="1:15" hidden="1" x14ac:dyDescent="0.25">
      <c r="A852" s="61" t="s">
        <v>245</v>
      </c>
      <c r="B852" s="61" t="s">
        <v>249</v>
      </c>
      <c r="C852" s="50">
        <v>297.68</v>
      </c>
      <c r="D852" s="66">
        <v>45160</v>
      </c>
      <c r="E852" s="61" t="s">
        <v>71</v>
      </c>
      <c r="F852" s="61"/>
      <c r="G852" s="61" t="str">
        <f>VLOOKUP(Corrections[[#This Row],[Employee]],'[1]Management Hierarchy Report'!$A$2:$C$3607, 3, 0)</f>
        <v>Bruce Maxwell</v>
      </c>
      <c r="H852" s="61" t="s">
        <v>77</v>
      </c>
      <c r="I852" s="61" t="s">
        <v>70</v>
      </c>
      <c r="J852" s="67" t="str">
        <f>VLOOKUP(Corrections[[#This Row],[Employee]],[1]!Expense_Data[#Data],14,0)</f>
        <v>gary.bradley@tidalwaveautospa.com</v>
      </c>
      <c r="K852" s="68">
        <v>45292</v>
      </c>
      <c r="L852" s="65"/>
      <c r="M852" s="65"/>
      <c r="N852" s="65"/>
      <c r="O852" s="65"/>
    </row>
    <row r="853" spans="1:15" hidden="1" x14ac:dyDescent="0.25">
      <c r="A853" s="61" t="s">
        <v>245</v>
      </c>
      <c r="B853" s="61" t="s">
        <v>249</v>
      </c>
      <c r="C853" s="50" t="s">
        <v>206</v>
      </c>
      <c r="D853" s="66">
        <v>45190</v>
      </c>
      <c r="E853" s="61" t="s">
        <v>81</v>
      </c>
      <c r="F853" s="61"/>
      <c r="G853" s="61" t="str">
        <f>VLOOKUP(Corrections[[#This Row],[Employee]],'[1]Management Hierarchy Report'!$A$2:$C$3607, 3, 0)</f>
        <v>Bruce Maxwell</v>
      </c>
      <c r="H853" s="61" t="s">
        <v>77</v>
      </c>
      <c r="I853" s="61" t="s">
        <v>70</v>
      </c>
      <c r="J853" s="67" t="str">
        <f>VLOOKUP(Corrections[[#This Row],[Employee]],[1]!Expense_Data[#Data],14,0)</f>
        <v>gary.bradley@tidalwaveautospa.com</v>
      </c>
      <c r="K853" s="68">
        <v>45292</v>
      </c>
      <c r="L853" s="65"/>
      <c r="M853" s="65"/>
      <c r="N853" s="65"/>
      <c r="O853" s="65"/>
    </row>
    <row r="854" spans="1:15" hidden="1" x14ac:dyDescent="0.25">
      <c r="A854" s="61" t="s">
        <v>245</v>
      </c>
      <c r="B854" s="61" t="s">
        <v>341</v>
      </c>
      <c r="C854" s="50">
        <v>505.95</v>
      </c>
      <c r="D854" s="66">
        <v>45189</v>
      </c>
      <c r="E854" s="61" t="s">
        <v>130</v>
      </c>
      <c r="F854" s="61"/>
      <c r="G854" s="61" t="str">
        <f>VLOOKUP(Corrections[[#This Row],[Employee]],'[1]Management Hierarchy Report'!$A$2:$C$3607, 3, 0)</f>
        <v>Bruce Maxwell</v>
      </c>
      <c r="H854" s="61" t="s">
        <v>77</v>
      </c>
      <c r="I854" s="61" t="s">
        <v>70</v>
      </c>
      <c r="J854" s="67" t="str">
        <f>VLOOKUP(Corrections[[#This Row],[Employee]],[1]!Expense_Data[#Data],14,0)</f>
        <v>gary.bradley@tidalwaveautospa.com</v>
      </c>
      <c r="K854" s="68">
        <v>45292</v>
      </c>
      <c r="L854" s="65"/>
      <c r="M854" s="65"/>
      <c r="N854" s="65"/>
      <c r="O854" s="65"/>
    </row>
    <row r="855" spans="1:15" hidden="1" x14ac:dyDescent="0.25">
      <c r="A855" s="61" t="s">
        <v>245</v>
      </c>
      <c r="B855" s="61" t="s">
        <v>341</v>
      </c>
      <c r="C855" s="69">
        <v>505.95</v>
      </c>
      <c r="D855" s="66">
        <v>45190</v>
      </c>
      <c r="E855" s="61" t="s">
        <v>130</v>
      </c>
      <c r="F855" s="61"/>
      <c r="G855" s="61" t="str">
        <f>VLOOKUP(Corrections[[#This Row],[Employee]],'[1]Management Hierarchy Report'!$A$2:$C$3607, 3, 0)</f>
        <v>Bruce Maxwell</v>
      </c>
      <c r="H855" s="61" t="s">
        <v>77</v>
      </c>
      <c r="I855" s="61" t="s">
        <v>70</v>
      </c>
      <c r="J855" s="67" t="str">
        <f>VLOOKUP(Corrections[[#This Row],[Employee]],[1]!Expense_Data[#Data],14,0)</f>
        <v>gary.bradley@tidalwaveautospa.com</v>
      </c>
      <c r="K855" s="68">
        <v>45292</v>
      </c>
      <c r="L855" s="65"/>
      <c r="M855" s="65"/>
      <c r="N855" s="65"/>
      <c r="O855" s="65"/>
    </row>
    <row r="856" spans="1:15" hidden="1" x14ac:dyDescent="0.25">
      <c r="A856" s="61" t="s">
        <v>245</v>
      </c>
      <c r="B856" s="61" t="s">
        <v>341</v>
      </c>
      <c r="C856" s="69">
        <v>505.95</v>
      </c>
      <c r="D856" s="66">
        <v>45201</v>
      </c>
      <c r="E856" s="61" t="s">
        <v>130</v>
      </c>
      <c r="F856" s="61"/>
      <c r="G856" s="61" t="str">
        <f>VLOOKUP(Corrections[[#This Row],[Employee]],'[1]Management Hierarchy Report'!$A$2:$C$3607, 3, 0)</f>
        <v>Bruce Maxwell</v>
      </c>
      <c r="H856" s="61" t="s">
        <v>77</v>
      </c>
      <c r="I856" s="61" t="s">
        <v>70</v>
      </c>
      <c r="J856" s="67" t="str">
        <f>VLOOKUP(Corrections[[#This Row],[Employee]],[1]!Expense_Data[#Data],14,0)</f>
        <v>gary.bradley@tidalwaveautospa.com</v>
      </c>
      <c r="K856" s="68">
        <v>45292</v>
      </c>
      <c r="L856" s="65"/>
      <c r="M856" s="65"/>
      <c r="N856" s="65"/>
      <c r="O856" s="65"/>
    </row>
    <row r="857" spans="1:15" hidden="1" x14ac:dyDescent="0.25">
      <c r="A857" s="61" t="s">
        <v>245</v>
      </c>
      <c r="B857" s="61" t="s">
        <v>340</v>
      </c>
      <c r="C857" s="50">
        <v>423.96</v>
      </c>
      <c r="D857" s="66">
        <v>45184</v>
      </c>
      <c r="E857" s="61" t="s">
        <v>130</v>
      </c>
      <c r="F857" s="61"/>
      <c r="G857" s="61" t="str">
        <f>VLOOKUP(Corrections[[#This Row],[Employee]],'[1]Management Hierarchy Report'!$A$2:$C$3607, 3, 0)</f>
        <v>Bruce Maxwell</v>
      </c>
      <c r="H857" s="61" t="s">
        <v>77</v>
      </c>
      <c r="I857" s="61" t="s">
        <v>70</v>
      </c>
      <c r="J857" s="67" t="str">
        <f>VLOOKUP(Corrections[[#This Row],[Employee]],[1]!Expense_Data[#Data],14,0)</f>
        <v>gary.bradley@tidalwaveautospa.com</v>
      </c>
      <c r="K857" s="68">
        <v>45292</v>
      </c>
      <c r="L857" s="65"/>
      <c r="M857" s="65"/>
      <c r="N857" s="65"/>
      <c r="O857" s="65"/>
    </row>
    <row r="858" spans="1:15" hidden="1" x14ac:dyDescent="0.25">
      <c r="A858" s="61" t="s">
        <v>245</v>
      </c>
      <c r="B858" s="61" t="s">
        <v>779</v>
      </c>
      <c r="C858" s="50">
        <v>179.37</v>
      </c>
      <c r="D858" s="66">
        <v>45411</v>
      </c>
      <c r="E858" s="61" t="s">
        <v>71</v>
      </c>
      <c r="F858" s="61"/>
      <c r="G858" s="61" t="str">
        <f>VLOOKUP(Corrections[[#This Row],[Employee]],'[1]Management Hierarchy Report'!$A$2:$C$3607, 3, 0)</f>
        <v>Bruce Maxwell</v>
      </c>
      <c r="H858" s="61" t="s">
        <v>77</v>
      </c>
      <c r="I858" s="61" t="s">
        <v>70</v>
      </c>
      <c r="J858" s="67" t="str">
        <f>VLOOKUP(Corrections[[#This Row],[Employee]],[1]!Expense_Data[#Data],14,0)</f>
        <v>gary.bradley@tidalwaveautospa.com</v>
      </c>
      <c r="K858" s="68">
        <v>45292</v>
      </c>
      <c r="L858" s="65"/>
      <c r="M858" s="65"/>
      <c r="N858" s="65"/>
      <c r="O858" s="65"/>
    </row>
    <row r="859" spans="1:15" hidden="1" x14ac:dyDescent="0.25">
      <c r="A859" s="61" t="s">
        <v>245</v>
      </c>
      <c r="B859" s="61" t="s">
        <v>779</v>
      </c>
      <c r="C859" s="69">
        <v>988.7</v>
      </c>
      <c r="D859" s="66">
        <v>45421</v>
      </c>
      <c r="E859" s="61" t="s">
        <v>71</v>
      </c>
      <c r="F859" s="61"/>
      <c r="G859" s="61" t="str">
        <f>VLOOKUP(Corrections[[#This Row],[Employee]],'[1]Management Hierarchy Report'!$A$2:$C$3607, 3, 0)</f>
        <v>Bruce Maxwell</v>
      </c>
      <c r="H859" s="61" t="s">
        <v>77</v>
      </c>
      <c r="I859" s="61" t="s">
        <v>70</v>
      </c>
      <c r="J859" s="67" t="str">
        <f>VLOOKUP(Corrections[[#This Row],[Employee]],[1]!Expense_Data[#Data],14,0)</f>
        <v>gary.bradley@tidalwaveautospa.com</v>
      </c>
      <c r="K859" s="68">
        <v>45292</v>
      </c>
      <c r="L859" s="65"/>
      <c r="M859" s="65"/>
      <c r="N859" s="65"/>
      <c r="O859" s="65"/>
    </row>
    <row r="860" spans="1:15" hidden="1" x14ac:dyDescent="0.25">
      <c r="A860" s="61" t="s">
        <v>245</v>
      </c>
      <c r="B860" s="61" t="s">
        <v>779</v>
      </c>
      <c r="C860" s="69">
        <v>2718.94</v>
      </c>
      <c r="D860" s="66">
        <v>45435</v>
      </c>
      <c r="E860" s="61" t="s">
        <v>71</v>
      </c>
      <c r="F860" s="61"/>
      <c r="G860" s="61" t="str">
        <f>VLOOKUP(Corrections[[#This Row],[Employee]],'[1]Management Hierarchy Report'!$A$2:$C$3607, 3, 0)</f>
        <v>Bruce Maxwell</v>
      </c>
      <c r="H860" s="61" t="s">
        <v>77</v>
      </c>
      <c r="I860" s="61" t="s">
        <v>70</v>
      </c>
      <c r="J860" s="67" t="str">
        <f>VLOOKUP(Corrections[[#This Row],[Employee]],[1]!Expense_Data[#Data],14,0)</f>
        <v>gary.bradley@tidalwaveautospa.com</v>
      </c>
      <c r="K860" s="68">
        <v>45292</v>
      </c>
      <c r="L860" s="65"/>
      <c r="M860" s="65"/>
      <c r="N860" s="65"/>
      <c r="O860" s="65"/>
    </row>
    <row r="861" spans="1:15" hidden="1" x14ac:dyDescent="0.25">
      <c r="A861" s="61" t="s">
        <v>648</v>
      </c>
      <c r="B861" s="61" t="s">
        <v>649</v>
      </c>
      <c r="C861" s="50">
        <v>136.36000000000001</v>
      </c>
      <c r="D861" s="66">
        <v>45391</v>
      </c>
      <c r="E861" s="61" t="s">
        <v>146</v>
      </c>
      <c r="F861" s="61"/>
      <c r="G861" s="61" t="e">
        <f>VLOOKUP(Corrections[[#This Row],[Employee]],'[1]Management Hierarchy Report'!$A$2:$C$3607, 3, 0)</f>
        <v>#N/A</v>
      </c>
      <c r="H861" s="61" t="s">
        <v>77</v>
      </c>
      <c r="I861" s="61" t="s">
        <v>70</v>
      </c>
      <c r="J861" s="67" t="e">
        <f>VLOOKUP(Corrections[[#This Row],[Employee]],[1]!Expense_Data[#Data],14,0)</f>
        <v>#N/A</v>
      </c>
      <c r="K861" s="68">
        <v>45292</v>
      </c>
      <c r="L861" s="65"/>
      <c r="M861" s="65"/>
      <c r="N861" s="65"/>
      <c r="O861" s="65"/>
    </row>
    <row r="862" spans="1:15" hidden="1" x14ac:dyDescent="0.25">
      <c r="A862" s="61" t="s">
        <v>648</v>
      </c>
      <c r="B862" s="61" t="s">
        <v>649</v>
      </c>
      <c r="C862" s="69">
        <v>390.82</v>
      </c>
      <c r="D862" s="66">
        <v>45392</v>
      </c>
      <c r="E862" s="61" t="s">
        <v>146</v>
      </c>
      <c r="F862" s="61"/>
      <c r="G862" s="61" t="e">
        <f>VLOOKUP(Corrections[[#This Row],[Employee]],'[1]Management Hierarchy Report'!$A$2:$C$3607, 3, 0)</f>
        <v>#N/A</v>
      </c>
      <c r="H862" s="61" t="s">
        <v>77</v>
      </c>
      <c r="I862" s="61" t="s">
        <v>70</v>
      </c>
      <c r="J862" s="67" t="e">
        <f>VLOOKUP(Corrections[[#This Row],[Employee]],[1]!Expense_Data[#Data],14,0)</f>
        <v>#N/A</v>
      </c>
      <c r="K862" s="68">
        <v>45292</v>
      </c>
      <c r="L862" s="65"/>
      <c r="M862" s="65"/>
      <c r="N862" s="65"/>
      <c r="O862" s="65"/>
    </row>
    <row r="863" spans="1:15" hidden="1" x14ac:dyDescent="0.25">
      <c r="A863" s="61" t="s">
        <v>648</v>
      </c>
      <c r="B863" s="61" t="s">
        <v>649</v>
      </c>
      <c r="C863" s="69">
        <v>102.11</v>
      </c>
      <c r="D863" s="66">
        <v>45393</v>
      </c>
      <c r="E863" s="61" t="s">
        <v>146</v>
      </c>
      <c r="F863" s="61"/>
      <c r="G863" s="61" t="e">
        <f>VLOOKUP(Corrections[[#This Row],[Employee]],'[1]Management Hierarchy Report'!$A$2:$C$3607, 3, 0)</f>
        <v>#N/A</v>
      </c>
      <c r="H863" s="61" t="s">
        <v>77</v>
      </c>
      <c r="I863" s="61" t="s">
        <v>70</v>
      </c>
      <c r="J863" s="67" t="e">
        <f>VLOOKUP(Corrections[[#This Row],[Employee]],[1]!Expense_Data[#Data],14,0)</f>
        <v>#N/A</v>
      </c>
      <c r="K863" s="68">
        <v>45292</v>
      </c>
      <c r="L863" s="65"/>
      <c r="M863" s="65"/>
      <c r="N863" s="65"/>
      <c r="O863" s="65"/>
    </row>
    <row r="864" spans="1:15" hidden="1" x14ac:dyDescent="0.25">
      <c r="A864" s="61" t="s">
        <v>13823</v>
      </c>
      <c r="B864" s="61" t="s">
        <v>13824</v>
      </c>
      <c r="C864" s="50">
        <v>35.479999999999997</v>
      </c>
      <c r="D864" s="66">
        <v>45503</v>
      </c>
      <c r="E864" s="61" t="s">
        <v>268</v>
      </c>
      <c r="F864" s="61"/>
      <c r="G864" s="61" t="str">
        <f>VLOOKUP(Corrections[[#This Row],[Employee]],'[1]Management Hierarchy Report'!$A$2:$C$3607, 3, 0)</f>
        <v>Brandon Dean</v>
      </c>
      <c r="H864" s="48" t="s">
        <v>268</v>
      </c>
      <c r="I864" s="61" t="s">
        <v>70</v>
      </c>
      <c r="J864" s="61" t="e">
        <f>VLOOKUP(Corrections[[#This Row],[Employee]],[1]!Expense_Data[#Data],14,0)</f>
        <v>#N/A</v>
      </c>
      <c r="K864" s="68">
        <v>45292</v>
      </c>
      <c r="L864" s="65"/>
      <c r="M864" s="65"/>
      <c r="N864" s="65"/>
      <c r="O864" s="65"/>
    </row>
    <row r="865" spans="1:15" hidden="1" x14ac:dyDescent="0.25">
      <c r="A865" s="61" t="s">
        <v>13823</v>
      </c>
      <c r="B865" s="61" t="s">
        <v>13824</v>
      </c>
      <c r="C865" s="50">
        <v>108.53</v>
      </c>
      <c r="D865" s="66">
        <v>45503</v>
      </c>
      <c r="E865" s="61" t="s">
        <v>268</v>
      </c>
      <c r="F865" s="61"/>
      <c r="G865" s="61" t="str">
        <f>VLOOKUP(Corrections[[#This Row],[Employee]],'[1]Management Hierarchy Report'!$A$2:$C$3607, 3, 0)</f>
        <v>Brandon Dean</v>
      </c>
      <c r="H865" s="48" t="s">
        <v>268</v>
      </c>
      <c r="I865" s="61" t="s">
        <v>70</v>
      </c>
      <c r="J865" s="61" t="e">
        <f>VLOOKUP(Corrections[[#This Row],[Employee]],[1]!Expense_Data[#Data],14,0)</f>
        <v>#N/A</v>
      </c>
      <c r="K865" s="68">
        <v>45292</v>
      </c>
      <c r="L865" s="65"/>
      <c r="M865" s="65"/>
      <c r="N865" s="65"/>
      <c r="O865" s="65"/>
    </row>
    <row r="866" spans="1:15" hidden="1" x14ac:dyDescent="0.25">
      <c r="A866" s="61" t="s">
        <v>13823</v>
      </c>
      <c r="B866" s="61" t="s">
        <v>13824</v>
      </c>
      <c r="C866" s="50">
        <v>35.479999999999997</v>
      </c>
      <c r="D866" s="66">
        <v>45503</v>
      </c>
      <c r="E866" s="61" t="s">
        <v>521</v>
      </c>
      <c r="F866" s="61"/>
      <c r="G866" s="61" t="str">
        <f>VLOOKUP(Corrections[[#This Row],[Employee]],'[1]Management Hierarchy Report'!$A$2:$C$3607, 3, 0)</f>
        <v>Brandon Dean</v>
      </c>
      <c r="H866" s="48" t="s">
        <v>77</v>
      </c>
      <c r="I866" s="61" t="s">
        <v>70</v>
      </c>
      <c r="J866" s="61" t="e">
        <f>VLOOKUP(Corrections[[#This Row],[Employee]],[1]!Expense_Data[#Data],14,0)</f>
        <v>#N/A</v>
      </c>
      <c r="K866" s="68">
        <v>45292</v>
      </c>
      <c r="L866" s="65"/>
      <c r="M866" s="65"/>
      <c r="N866" s="65"/>
      <c r="O866" s="65"/>
    </row>
    <row r="867" spans="1:15" hidden="1" x14ac:dyDescent="0.25">
      <c r="A867" s="61" t="s">
        <v>453</v>
      </c>
      <c r="B867" s="61" t="s">
        <v>454</v>
      </c>
      <c r="C867" s="57">
        <v>469.37</v>
      </c>
      <c r="D867" s="66">
        <v>45255</v>
      </c>
      <c r="E867" s="61" t="s">
        <v>146</v>
      </c>
      <c r="F867" s="61"/>
      <c r="G867" s="61" t="str">
        <f>VLOOKUP(Corrections[[#This Row],[Employee]],'[1]Management Hierarchy Report'!$A$2:$C$3607, 3, 0)</f>
        <v>Michael Donnelly</v>
      </c>
      <c r="H867" s="61" t="s">
        <v>77</v>
      </c>
      <c r="I867" s="61" t="s">
        <v>70</v>
      </c>
      <c r="J867" s="67" t="str">
        <f>VLOOKUP(Corrections[[#This Row],[Employee]],[1]!Expense_Data[#Data],14,0)</f>
        <v>SL136@tidalwaveautospa.com</v>
      </c>
      <c r="K867" s="68">
        <v>45292</v>
      </c>
      <c r="L867" s="65"/>
      <c r="M867" s="65"/>
      <c r="N867" s="65"/>
      <c r="O867" s="65"/>
    </row>
    <row r="868" spans="1:15" hidden="1" x14ac:dyDescent="0.25">
      <c r="A868" s="61" t="s">
        <v>453</v>
      </c>
      <c r="B868" s="61" t="s">
        <v>454</v>
      </c>
      <c r="C868" s="69">
        <v>132.47</v>
      </c>
      <c r="D868" s="66">
        <v>45267</v>
      </c>
      <c r="E868" s="61" t="s">
        <v>146</v>
      </c>
      <c r="F868" s="61"/>
      <c r="G868" s="61" t="str">
        <f>VLOOKUP(Corrections[[#This Row],[Employee]],'[1]Management Hierarchy Report'!$A$2:$C$3607, 3, 0)</f>
        <v>Michael Donnelly</v>
      </c>
      <c r="H868" s="61" t="s">
        <v>77</v>
      </c>
      <c r="I868" s="61" t="s">
        <v>70</v>
      </c>
      <c r="J868" s="67" t="str">
        <f>VLOOKUP(Corrections[[#This Row],[Employee]],[1]!Expense_Data[#Data],14,0)</f>
        <v>SL136@tidalwaveautospa.com</v>
      </c>
      <c r="K868" s="68">
        <v>45292</v>
      </c>
      <c r="L868" s="65"/>
      <c r="M868" s="65"/>
      <c r="N868" s="65"/>
      <c r="O868" s="65"/>
    </row>
    <row r="869" spans="1:15" hidden="1" x14ac:dyDescent="0.25">
      <c r="A869" s="61" t="s">
        <v>453</v>
      </c>
      <c r="B869" s="61" t="s">
        <v>454</v>
      </c>
      <c r="C869" s="69">
        <v>235.93</v>
      </c>
      <c r="D869" s="66">
        <v>45268</v>
      </c>
      <c r="E869" s="61" t="s">
        <v>146</v>
      </c>
      <c r="F869" s="61"/>
      <c r="G869" s="61" t="str">
        <f>VLOOKUP(Corrections[[#This Row],[Employee]],'[1]Management Hierarchy Report'!$A$2:$C$3607, 3, 0)</f>
        <v>Michael Donnelly</v>
      </c>
      <c r="H869" s="61" t="s">
        <v>77</v>
      </c>
      <c r="I869" s="61" t="s">
        <v>70</v>
      </c>
      <c r="J869" s="67" t="str">
        <f>VLOOKUP(Corrections[[#This Row],[Employee]],[1]!Expense_Data[#Data],14,0)</f>
        <v>SL136@tidalwaveautospa.com</v>
      </c>
      <c r="K869" s="68">
        <v>45292</v>
      </c>
      <c r="L869" s="65"/>
      <c r="M869" s="65"/>
      <c r="N869" s="65"/>
      <c r="O869" s="65"/>
    </row>
    <row r="870" spans="1:15" hidden="1" x14ac:dyDescent="0.25">
      <c r="A870" s="61" t="s">
        <v>453</v>
      </c>
      <c r="B870" s="61" t="s">
        <v>454</v>
      </c>
      <c r="C870" s="69">
        <v>1049.03</v>
      </c>
      <c r="D870" s="66">
        <v>45271</v>
      </c>
      <c r="E870" s="61" t="s">
        <v>130</v>
      </c>
      <c r="F870" s="61"/>
      <c r="G870" s="61" t="str">
        <f>VLOOKUP(Corrections[[#This Row],[Employee]],'[1]Management Hierarchy Report'!$A$2:$C$3607, 3, 0)</f>
        <v>Michael Donnelly</v>
      </c>
      <c r="H870" s="61" t="s">
        <v>77</v>
      </c>
      <c r="I870" s="61" t="s">
        <v>70</v>
      </c>
      <c r="J870" s="67" t="str">
        <f>VLOOKUP(Corrections[[#This Row],[Employee]],[1]!Expense_Data[#Data],14,0)</f>
        <v>SL136@tidalwaveautospa.com</v>
      </c>
      <c r="K870" s="68">
        <v>45292</v>
      </c>
      <c r="L870" s="65"/>
      <c r="M870" s="65"/>
      <c r="N870" s="65"/>
      <c r="O870" s="65"/>
    </row>
    <row r="871" spans="1:15" hidden="1" x14ac:dyDescent="0.25">
      <c r="A871" s="61" t="s">
        <v>453</v>
      </c>
      <c r="B871" s="61" t="s">
        <v>563</v>
      </c>
      <c r="C871" s="57">
        <v>269.14999999999998</v>
      </c>
      <c r="D871" s="66">
        <v>45346</v>
      </c>
      <c r="E871" s="61" t="s">
        <v>130</v>
      </c>
      <c r="F871" s="61"/>
      <c r="G871" s="61" t="str">
        <f>VLOOKUP(Corrections[[#This Row],[Employee]],'[1]Management Hierarchy Report'!$A$2:$C$3607, 3, 0)</f>
        <v>Michael Donnelly</v>
      </c>
      <c r="H871" s="61" t="s">
        <v>69</v>
      </c>
      <c r="I871" s="61" t="s">
        <v>70</v>
      </c>
      <c r="J871" s="67" t="str">
        <f>VLOOKUP(Corrections[[#This Row],[Employee]],[1]!Expense_Data[#Data],14,0)</f>
        <v>SL136@tidalwaveautospa.com</v>
      </c>
      <c r="K871" s="68">
        <v>45292</v>
      </c>
      <c r="L871" s="65"/>
      <c r="M871" s="65"/>
      <c r="N871" s="65"/>
      <c r="O871" s="65"/>
    </row>
    <row r="872" spans="1:15" hidden="1" x14ac:dyDescent="0.25">
      <c r="A872" s="61" t="s">
        <v>453</v>
      </c>
      <c r="B872" s="61" t="s">
        <v>563</v>
      </c>
      <c r="C872" s="69">
        <v>139.07</v>
      </c>
      <c r="D872" s="66">
        <v>45364</v>
      </c>
      <c r="E872" s="61" t="s">
        <v>146</v>
      </c>
      <c r="F872" s="61"/>
      <c r="G872" s="61" t="str">
        <f>VLOOKUP(Corrections[[#This Row],[Employee]],'[1]Management Hierarchy Report'!$A$2:$C$3607, 3, 0)</f>
        <v>Michael Donnelly</v>
      </c>
      <c r="H872" s="61" t="s">
        <v>69</v>
      </c>
      <c r="I872" s="61" t="s">
        <v>70</v>
      </c>
      <c r="J872" s="67" t="str">
        <f>VLOOKUP(Corrections[[#This Row],[Employee]],[1]!Expense_Data[#Data],14,0)</f>
        <v>SL136@tidalwaveautospa.com</v>
      </c>
      <c r="K872" s="68">
        <v>45292</v>
      </c>
      <c r="L872" s="65"/>
      <c r="M872" s="65"/>
      <c r="N872" s="65"/>
      <c r="O872" s="65"/>
    </row>
    <row r="873" spans="1:15" hidden="1" x14ac:dyDescent="0.25">
      <c r="A873" s="61" t="s">
        <v>453</v>
      </c>
      <c r="B873" s="61" t="s">
        <v>11609</v>
      </c>
      <c r="C873" s="50">
        <v>205.27</v>
      </c>
      <c r="D873" s="66">
        <v>45433</v>
      </c>
      <c r="E873" s="61" t="s">
        <v>176</v>
      </c>
      <c r="F873" s="61"/>
      <c r="G873" s="61" t="str">
        <f>VLOOKUP(Corrections[[#This Row],[Employee]],'[1]Management Hierarchy Report'!$A$2:$C$3607, 3, 0)</f>
        <v>Michael Donnelly</v>
      </c>
      <c r="H873" s="61" t="s">
        <v>69</v>
      </c>
      <c r="I873" s="61" t="s">
        <v>70</v>
      </c>
      <c r="J873" s="61" t="str">
        <f>VLOOKUP(Corrections[[#This Row],[Employee]],[1]!Expense_Data[#Data],14,0)</f>
        <v>SL136@tidalwaveautospa.com</v>
      </c>
      <c r="K873" s="68">
        <v>45292</v>
      </c>
      <c r="L873" s="65"/>
      <c r="M873" s="65"/>
      <c r="N873" s="65"/>
      <c r="O873" s="65"/>
    </row>
    <row r="874" spans="1:15" hidden="1" x14ac:dyDescent="0.25">
      <c r="A874" s="61" t="s">
        <v>453</v>
      </c>
      <c r="B874" s="61" t="s">
        <v>13047</v>
      </c>
      <c r="C874" s="50">
        <v>75.06</v>
      </c>
      <c r="D874" s="52">
        <v>45443</v>
      </c>
      <c r="E874" s="66" t="s">
        <v>146</v>
      </c>
      <c r="F874" s="61"/>
      <c r="G874" s="61" t="str">
        <f>VLOOKUP(Corrections[[#This Row],[Employee]],'[1]Management Hierarchy Report'!$A$2:$C$3607, 3, 0)</f>
        <v>Michael Donnelly</v>
      </c>
      <c r="H874" s="61" t="s">
        <v>77</v>
      </c>
      <c r="I874" s="61" t="s">
        <v>70</v>
      </c>
      <c r="J874" s="61" t="str">
        <f>VLOOKUP(Corrections[[#This Row],[Employee]],[1]!Expense_Data[#Data],14,0)</f>
        <v>SL136@tidalwaveautospa.com</v>
      </c>
      <c r="K874" s="68">
        <v>45292</v>
      </c>
      <c r="L874" s="65"/>
      <c r="M874" s="65"/>
      <c r="N874" s="65"/>
      <c r="O874" s="65"/>
    </row>
    <row r="875" spans="1:15" hidden="1" x14ac:dyDescent="0.25">
      <c r="A875" s="61" t="s">
        <v>453</v>
      </c>
      <c r="B875" s="61" t="s">
        <v>13047</v>
      </c>
      <c r="C875" s="50">
        <v>75.06</v>
      </c>
      <c r="D875" s="52">
        <v>45443</v>
      </c>
      <c r="E875" s="66" t="s">
        <v>13030</v>
      </c>
      <c r="F875" s="61"/>
      <c r="G875" s="61" t="str">
        <f>VLOOKUP(Corrections[[#This Row],[Employee]],'[1]Management Hierarchy Report'!$A$2:$C$3607, 3, 0)</f>
        <v>Michael Donnelly</v>
      </c>
      <c r="H875" s="61" t="s">
        <v>77</v>
      </c>
      <c r="I875" s="61" t="s">
        <v>70</v>
      </c>
      <c r="J875" s="61" t="str">
        <f>VLOOKUP(Corrections[[#This Row],[Employee]],[1]!Expense_Data[#Data],14,0)</f>
        <v>SL136@tidalwaveautospa.com</v>
      </c>
      <c r="K875" s="68">
        <v>45292</v>
      </c>
      <c r="L875" s="65"/>
      <c r="M875" s="65"/>
      <c r="N875" s="65"/>
      <c r="O875" s="65"/>
    </row>
    <row r="876" spans="1:15" hidden="1" x14ac:dyDescent="0.25">
      <c r="A876" s="61" t="s">
        <v>453</v>
      </c>
      <c r="B876" s="61" t="s">
        <v>13047</v>
      </c>
      <c r="C876" s="50">
        <v>75.06</v>
      </c>
      <c r="D876" s="66">
        <v>45443</v>
      </c>
      <c r="E876" s="61" t="s">
        <v>13030</v>
      </c>
      <c r="F876" s="61"/>
      <c r="G876" s="61" t="str">
        <f>VLOOKUP(Corrections[[#This Row],[Employee]],'[1]Management Hierarchy Report'!$A$2:$C$3607, 3, 0)</f>
        <v>Michael Donnelly</v>
      </c>
      <c r="H876" s="48" t="s">
        <v>77</v>
      </c>
      <c r="I876" s="61" t="s">
        <v>70</v>
      </c>
      <c r="J876" s="61" t="str">
        <f>VLOOKUP(Corrections[[#This Row],[Employee]],[1]!Expense_Data[#Data],14,0)</f>
        <v>SL136@tidalwaveautospa.com</v>
      </c>
      <c r="K876" s="68">
        <v>45292</v>
      </c>
      <c r="L876" s="65"/>
      <c r="M876" s="65"/>
      <c r="N876" s="65"/>
      <c r="O876" s="65"/>
    </row>
    <row r="877" spans="1:15" hidden="1" x14ac:dyDescent="0.25">
      <c r="A877" s="61" t="s">
        <v>453</v>
      </c>
      <c r="B877" s="61" t="s">
        <v>13169</v>
      </c>
      <c r="C877" s="50">
        <v>205.27</v>
      </c>
      <c r="D877" s="66">
        <v>45433</v>
      </c>
      <c r="E877" s="61" t="s">
        <v>13082</v>
      </c>
      <c r="F877" s="61"/>
      <c r="G877" s="61" t="str">
        <f>VLOOKUP(Corrections[[#This Row],[Employee]],'[1]Management Hierarchy Report'!$A$2:$C$3607, 3, 0)</f>
        <v>Michael Donnelly</v>
      </c>
      <c r="H877" s="48" t="s">
        <v>77</v>
      </c>
      <c r="I877" s="61" t="s">
        <v>70</v>
      </c>
      <c r="J877" s="61" t="str">
        <f>VLOOKUP(Corrections[[#This Row],[Employee]],[1]!Expense_Data[#Data],14,0)</f>
        <v>SL136@tidalwaveautospa.com</v>
      </c>
      <c r="K877" s="68">
        <v>45292</v>
      </c>
      <c r="L877" s="65"/>
      <c r="M877" s="65"/>
      <c r="N877" s="65"/>
      <c r="O877" s="65"/>
    </row>
    <row r="878" spans="1:15" hidden="1" x14ac:dyDescent="0.25">
      <c r="A878" s="61" t="s">
        <v>277</v>
      </c>
      <c r="B878" s="61" t="s">
        <v>278</v>
      </c>
      <c r="C878" s="50">
        <v>85.59</v>
      </c>
      <c r="D878" s="66">
        <v>45166</v>
      </c>
      <c r="E878" s="61" t="s">
        <v>71</v>
      </c>
      <c r="F878" s="61"/>
      <c r="G878" s="61" t="e">
        <f>VLOOKUP(Corrections[[#This Row],[Employee]],'[1]Management Hierarchy Report'!$A$2:$C$3607, 3, 0)</f>
        <v>#N/A</v>
      </c>
      <c r="H878" s="61" t="s">
        <v>77</v>
      </c>
      <c r="I878" s="61" t="s">
        <v>70</v>
      </c>
      <c r="J878" s="67" t="e">
        <f>VLOOKUP(Corrections[[#This Row],[Employee]],[1]!Expense_Data[#Data],14,0)</f>
        <v>#N/A</v>
      </c>
      <c r="K878" s="68">
        <v>45292</v>
      </c>
      <c r="L878" s="65"/>
      <c r="M878" s="65"/>
      <c r="N878" s="65"/>
      <c r="O878" s="65"/>
    </row>
    <row r="879" spans="1:15" hidden="1" x14ac:dyDescent="0.25">
      <c r="A879" s="61" t="s">
        <v>277</v>
      </c>
      <c r="B879" s="61" t="s">
        <v>278</v>
      </c>
      <c r="C879" s="69">
        <v>1100</v>
      </c>
      <c r="D879" s="66">
        <v>45169</v>
      </c>
      <c r="E879" s="61" t="s">
        <v>176</v>
      </c>
      <c r="F879" s="61"/>
      <c r="G879" s="61" t="e">
        <f>VLOOKUP(Corrections[[#This Row],[Employee]],'[1]Management Hierarchy Report'!$A$2:$C$3607, 3, 0)</f>
        <v>#N/A</v>
      </c>
      <c r="H879" s="61" t="s">
        <v>77</v>
      </c>
      <c r="I879" s="61" t="s">
        <v>70</v>
      </c>
      <c r="J879" s="67" t="e">
        <f>VLOOKUP(Corrections[[#This Row],[Employee]],[1]!Expense_Data[#Data],14,0)</f>
        <v>#N/A</v>
      </c>
      <c r="K879" s="68">
        <v>45292</v>
      </c>
      <c r="L879" s="65"/>
      <c r="M879" s="65"/>
      <c r="N879" s="65"/>
      <c r="O879" s="65"/>
    </row>
    <row r="880" spans="1:15" hidden="1" x14ac:dyDescent="0.25">
      <c r="A880" s="61" t="s">
        <v>277</v>
      </c>
      <c r="B880" s="61" t="s">
        <v>278</v>
      </c>
      <c r="C880" s="69">
        <v>345.57</v>
      </c>
      <c r="D880" s="66">
        <v>45170</v>
      </c>
      <c r="E880" s="61" t="s">
        <v>71</v>
      </c>
      <c r="F880" s="61"/>
      <c r="G880" s="61" t="e">
        <f>VLOOKUP(Corrections[[#This Row],[Employee]],'[1]Management Hierarchy Report'!$A$2:$C$3607, 3, 0)</f>
        <v>#N/A</v>
      </c>
      <c r="H880" s="61" t="s">
        <v>77</v>
      </c>
      <c r="I880" s="61" t="s">
        <v>70</v>
      </c>
      <c r="J880" s="67" t="e">
        <f>VLOOKUP(Corrections[[#This Row],[Employee]],[1]!Expense_Data[#Data],14,0)</f>
        <v>#N/A</v>
      </c>
      <c r="K880" s="68">
        <v>45292</v>
      </c>
      <c r="L880" s="65"/>
      <c r="M880" s="65"/>
      <c r="N880" s="65"/>
      <c r="O880" s="65"/>
    </row>
    <row r="881" spans="1:15" hidden="1" x14ac:dyDescent="0.25">
      <c r="A881" s="61" t="s">
        <v>1753</v>
      </c>
      <c r="B881" s="61" t="s">
        <v>13083</v>
      </c>
      <c r="C881" s="50">
        <v>120.66</v>
      </c>
      <c r="D881" s="52">
        <v>45468</v>
      </c>
      <c r="E881" s="66" t="s">
        <v>12978</v>
      </c>
      <c r="F881" s="61"/>
      <c r="G881" s="61" t="str">
        <f>VLOOKUP(Corrections[[#This Row],[Employee]],'[1]Management Hierarchy Report'!$A$2:$C$3607, 3, 0)</f>
        <v>Ricky Doyle</v>
      </c>
      <c r="H881" s="61" t="s">
        <v>77</v>
      </c>
      <c r="I881" s="61" t="s">
        <v>70</v>
      </c>
      <c r="J881" s="61" t="str">
        <f>VLOOKUP(Corrections[[#This Row],[Employee]],[1]!Expense_Data[#Data],14,0)</f>
        <v>SL190@tidalwaveautospa.com</v>
      </c>
      <c r="K881" s="68">
        <v>45292</v>
      </c>
      <c r="L881" s="65"/>
      <c r="M881" s="65"/>
      <c r="N881" s="65"/>
      <c r="O881" s="65"/>
    </row>
    <row r="882" spans="1:15" hidden="1" x14ac:dyDescent="0.25">
      <c r="A882" s="61" t="s">
        <v>1753</v>
      </c>
      <c r="B882" s="61" t="s">
        <v>13083</v>
      </c>
      <c r="C882" s="50">
        <v>104.68</v>
      </c>
      <c r="D882" s="66">
        <v>45476</v>
      </c>
      <c r="E882" s="61" t="s">
        <v>521</v>
      </c>
      <c r="F882" s="61"/>
      <c r="G882" s="61" t="str">
        <f>VLOOKUP(Corrections[[#This Row],[Employee]],'[1]Management Hierarchy Report'!$A$2:$C$3607, 3, 0)</f>
        <v>Ricky Doyle</v>
      </c>
      <c r="H882" s="61" t="s">
        <v>77</v>
      </c>
      <c r="I882" s="61" t="s">
        <v>70</v>
      </c>
      <c r="J882" s="61" t="str">
        <f>VLOOKUP(Corrections[[#This Row],[Employee]],[1]!Expense_Data[#Data],14,0)</f>
        <v>SL190@tidalwaveautospa.com</v>
      </c>
      <c r="K882" s="68">
        <v>45292</v>
      </c>
      <c r="L882" s="65"/>
      <c r="M882" s="65"/>
      <c r="N882" s="65"/>
      <c r="O882" s="65"/>
    </row>
    <row r="883" spans="1:15" hidden="1" x14ac:dyDescent="0.25">
      <c r="A883" s="61" t="s">
        <v>1753</v>
      </c>
      <c r="B883" s="61" t="s">
        <v>13083</v>
      </c>
      <c r="C883" s="50">
        <v>34.729999999999997</v>
      </c>
      <c r="D883" s="66">
        <v>45484</v>
      </c>
      <c r="E883" s="61" t="s">
        <v>521</v>
      </c>
      <c r="F883" s="61"/>
      <c r="G883" s="61" t="str">
        <f>VLOOKUP(Corrections[[#This Row],[Employee]],'[1]Management Hierarchy Report'!$A$2:$C$3607, 3, 0)</f>
        <v>Ricky Doyle</v>
      </c>
      <c r="H883" s="61" t="s">
        <v>77</v>
      </c>
      <c r="I883" s="61" t="s">
        <v>70</v>
      </c>
      <c r="J883" s="61" t="str">
        <f>VLOOKUP(Corrections[[#This Row],[Employee]],[1]!Expense_Data[#Data],14,0)</f>
        <v>SL190@tidalwaveautospa.com</v>
      </c>
      <c r="K883" s="68">
        <v>45292</v>
      </c>
      <c r="L883" s="65"/>
      <c r="M883" s="65"/>
      <c r="N883" s="65"/>
      <c r="O883" s="65"/>
    </row>
    <row r="884" spans="1:15" hidden="1" x14ac:dyDescent="0.25">
      <c r="A884" s="61" t="s">
        <v>342</v>
      </c>
      <c r="B884" s="61" t="s">
        <v>343</v>
      </c>
      <c r="C884" s="50">
        <v>203.55</v>
      </c>
      <c r="D884" s="66">
        <v>45200</v>
      </c>
      <c r="E884" s="61" t="s">
        <v>152</v>
      </c>
      <c r="F884" s="61"/>
      <c r="G884" s="61" t="e">
        <f>VLOOKUP(Corrections[[#This Row],[Employee]],'[1]Management Hierarchy Report'!$A$2:$C$3607, 3, 0)</f>
        <v>#N/A</v>
      </c>
      <c r="H884" s="61" t="s">
        <v>77</v>
      </c>
      <c r="I884" s="61" t="s">
        <v>70</v>
      </c>
      <c r="J884" s="67" t="e">
        <f>VLOOKUP(Corrections[[#This Row],[Employee]],[1]!Expense_Data[#Data],14,0)</f>
        <v>#N/A</v>
      </c>
      <c r="K884" s="68">
        <v>45292</v>
      </c>
      <c r="L884" s="65"/>
      <c r="M884" s="65"/>
      <c r="N884" s="65"/>
      <c r="O884" s="65"/>
    </row>
    <row r="885" spans="1:15" hidden="1" x14ac:dyDescent="0.25">
      <c r="A885" s="61" t="s">
        <v>620</v>
      </c>
      <c r="B885" s="61" t="s">
        <v>621</v>
      </c>
      <c r="C885" s="50">
        <v>282.77999999999997</v>
      </c>
      <c r="D885" s="66">
        <v>45387</v>
      </c>
      <c r="E885" s="61" t="s">
        <v>71</v>
      </c>
      <c r="F885" s="61"/>
      <c r="G885" s="61" t="str">
        <f>VLOOKUP(Corrections[[#This Row],[Employee]],'[1]Management Hierarchy Report'!$A$2:$C$3607, 3, 0)</f>
        <v>Ricky Doyle</v>
      </c>
      <c r="H885" s="61" t="s">
        <v>77</v>
      </c>
      <c r="I885" s="61" t="s">
        <v>70</v>
      </c>
      <c r="J885" s="67" t="str">
        <f>VLOOKUP(Corrections[[#This Row],[Employee]],[1]!Expense_Data[#Data],14,0)</f>
        <v>SL116@tidalwaveautospa.com</v>
      </c>
      <c r="K885" s="68">
        <v>45292</v>
      </c>
      <c r="L885" s="65"/>
      <c r="M885" s="65"/>
      <c r="N885" s="65"/>
      <c r="O885" s="65"/>
    </row>
    <row r="886" spans="1:15" hidden="1" x14ac:dyDescent="0.25">
      <c r="A886" s="61" t="s">
        <v>620</v>
      </c>
      <c r="B886" s="61" t="s">
        <v>621</v>
      </c>
      <c r="C886" s="50">
        <v>282.77999999999997</v>
      </c>
      <c r="D886" s="66">
        <v>45387</v>
      </c>
      <c r="E886" s="61" t="s">
        <v>71</v>
      </c>
      <c r="F886" s="61"/>
      <c r="G886" s="61" t="str">
        <f>VLOOKUP(Corrections[[#This Row],[Employee]],'[1]Management Hierarchy Report'!$A$2:$C$3607, 3, 0)</f>
        <v>Ricky Doyle</v>
      </c>
      <c r="H886" s="61" t="e">
        <f>IF(#REF!&gt;=20,"Sent Back", "Removed")</f>
        <v>#REF!</v>
      </c>
      <c r="I886" s="61" t="s">
        <v>70</v>
      </c>
      <c r="J886" s="67" t="str">
        <f>VLOOKUP(Corrections[[#This Row],[Employee]],[1]!Expense_Data[#Data],14,0)</f>
        <v>SL116@tidalwaveautospa.com</v>
      </c>
      <c r="K886" s="68">
        <v>45292</v>
      </c>
      <c r="L886" s="65"/>
      <c r="M886" s="65"/>
      <c r="N886" s="65"/>
      <c r="O886" s="65"/>
    </row>
    <row r="887" spans="1:15" hidden="1" x14ac:dyDescent="0.25">
      <c r="A887" s="61" t="s">
        <v>620</v>
      </c>
      <c r="B887" s="61" t="s">
        <v>681</v>
      </c>
      <c r="C887" s="50">
        <v>322.02</v>
      </c>
      <c r="D887" s="66">
        <v>45397</v>
      </c>
      <c r="E887" s="61" t="s">
        <v>71</v>
      </c>
      <c r="F887" s="61"/>
      <c r="G887" s="61" t="str">
        <f>VLOOKUP(Corrections[[#This Row],[Employee]],'[1]Management Hierarchy Report'!$A$2:$C$3607, 3, 0)</f>
        <v>Ricky Doyle</v>
      </c>
      <c r="H887" s="61" t="e">
        <f>IF(#REF!&gt;=20,"Sent Back", "Removed")</f>
        <v>#REF!</v>
      </c>
      <c r="I887" s="61" t="s">
        <v>70</v>
      </c>
      <c r="J887" s="67" t="str">
        <f>VLOOKUP(Corrections[[#This Row],[Employee]],[1]!Expense_Data[#Data],14,0)</f>
        <v>SL116@tidalwaveautospa.com</v>
      </c>
      <c r="K887" s="68">
        <v>45292</v>
      </c>
      <c r="L887" s="65"/>
      <c r="M887" s="65"/>
      <c r="N887" s="65"/>
      <c r="O887" s="65"/>
    </row>
    <row r="888" spans="1:15" hidden="1" x14ac:dyDescent="0.25">
      <c r="A888" s="61" t="s">
        <v>620</v>
      </c>
      <c r="B888" s="61" t="s">
        <v>12987</v>
      </c>
      <c r="C888" s="50">
        <v>141.71</v>
      </c>
      <c r="D888" s="66">
        <v>45450</v>
      </c>
      <c r="E888" s="61" t="s">
        <v>13030</v>
      </c>
      <c r="F888" s="61"/>
      <c r="G888" s="61" t="str">
        <f>VLOOKUP(Corrections[[#This Row],[Employee]],'[1]Management Hierarchy Report'!$A$2:$C$3607, 3, 0)</f>
        <v>Ricky Doyle</v>
      </c>
      <c r="H888" s="61" t="s">
        <v>77</v>
      </c>
      <c r="I888" s="61" t="s">
        <v>70</v>
      </c>
      <c r="J888" s="61" t="str">
        <f>VLOOKUP(Corrections[[#This Row],[Employee]],[1]!Expense_Data[#Data],14,0)</f>
        <v>SL116@tidalwaveautospa.com</v>
      </c>
      <c r="K888" s="68">
        <v>45292</v>
      </c>
      <c r="L888" s="65"/>
      <c r="M888" s="65"/>
      <c r="N888" s="65"/>
      <c r="O888" s="65"/>
    </row>
    <row r="889" spans="1:15" hidden="1" x14ac:dyDescent="0.25">
      <c r="A889" s="61" t="s">
        <v>620</v>
      </c>
      <c r="B889" s="61" t="s">
        <v>12987</v>
      </c>
      <c r="C889" s="50">
        <v>190.44</v>
      </c>
      <c r="D889" s="66">
        <v>45456</v>
      </c>
      <c r="E889" s="61" t="s">
        <v>13030</v>
      </c>
      <c r="F889" s="61"/>
      <c r="G889" s="61" t="str">
        <f>VLOOKUP(Corrections[[#This Row],[Employee]],'[1]Management Hierarchy Report'!$A$2:$C$3607, 3, 0)</f>
        <v>Ricky Doyle</v>
      </c>
      <c r="H889" s="61" t="s">
        <v>77</v>
      </c>
      <c r="I889" s="61" t="s">
        <v>70</v>
      </c>
      <c r="J889" s="61" t="str">
        <f>VLOOKUP(Corrections[[#This Row],[Employee]],[1]!Expense_Data[#Data],14,0)</f>
        <v>SL116@tidalwaveautospa.com</v>
      </c>
      <c r="K889" s="68">
        <v>45292</v>
      </c>
      <c r="L889" s="65"/>
      <c r="M889" s="65"/>
      <c r="N889" s="65"/>
      <c r="O889" s="65"/>
    </row>
    <row r="890" spans="1:15" hidden="1" x14ac:dyDescent="0.25">
      <c r="A890" s="61" t="s">
        <v>370</v>
      </c>
      <c r="B890" s="61" t="s">
        <v>371</v>
      </c>
      <c r="C890" s="50">
        <v>121.88</v>
      </c>
      <c r="D890" s="66">
        <v>45211</v>
      </c>
      <c r="E890" s="74" t="s">
        <v>152</v>
      </c>
      <c r="F890" s="61"/>
      <c r="G890" s="61" t="str">
        <f>VLOOKUP(Corrections[[#This Row],[Employee]],'[1]Management Hierarchy Report'!$A$2:$C$3607, 3, 0)</f>
        <v>Christopher George</v>
      </c>
      <c r="H890" s="61" t="s">
        <v>77</v>
      </c>
      <c r="I890" s="61" t="s">
        <v>70</v>
      </c>
      <c r="J890" s="67" t="str">
        <f>VLOOKUP(Corrections[[#This Row],[Employee]],[1]!Expense_Data[#Data],14,0)</f>
        <v>heather.coleman@twavelead.com</v>
      </c>
      <c r="K890" s="68">
        <v>45292</v>
      </c>
      <c r="L890" s="65"/>
      <c r="M890" s="65"/>
      <c r="N890" s="65"/>
      <c r="O890" s="65"/>
    </row>
    <row r="891" spans="1:15" hidden="1" x14ac:dyDescent="0.25">
      <c r="A891" s="61" t="s">
        <v>370</v>
      </c>
      <c r="B891" s="61" t="s">
        <v>371</v>
      </c>
      <c r="C891" s="69">
        <v>44.22</v>
      </c>
      <c r="D891" s="66">
        <v>45212</v>
      </c>
      <c r="E891" s="74" t="s">
        <v>152</v>
      </c>
      <c r="F891" s="61"/>
      <c r="G891" s="61" t="str">
        <f>VLOOKUP(Corrections[[#This Row],[Employee]],'[1]Management Hierarchy Report'!$A$2:$C$3607, 3, 0)</f>
        <v>Christopher George</v>
      </c>
      <c r="H891" s="61" t="s">
        <v>77</v>
      </c>
      <c r="I891" s="61" t="s">
        <v>70</v>
      </c>
      <c r="J891" s="67" t="str">
        <f>VLOOKUP(Corrections[[#This Row],[Employee]],[1]!Expense_Data[#Data],14,0)</f>
        <v>heather.coleman@twavelead.com</v>
      </c>
      <c r="K891" s="68">
        <v>45292</v>
      </c>
      <c r="L891" s="65"/>
      <c r="M891" s="65"/>
      <c r="N891" s="65"/>
      <c r="O891" s="65"/>
    </row>
    <row r="892" spans="1:15" hidden="1" x14ac:dyDescent="0.25">
      <c r="A892" s="61" t="s">
        <v>213</v>
      </c>
      <c r="B892" s="61" t="s">
        <v>214</v>
      </c>
      <c r="C892" s="50">
        <v>118.2</v>
      </c>
      <c r="D892" s="66">
        <v>45161</v>
      </c>
      <c r="E892" s="61" t="s">
        <v>71</v>
      </c>
      <c r="F892" s="61"/>
      <c r="G892" s="61" t="str">
        <f>VLOOKUP(Corrections[[#This Row],[Employee]],'[1]Management Hierarchy Report'!$A$2:$C$3607, 3, 0)</f>
        <v>Jeff Mathis</v>
      </c>
      <c r="H892" s="61" t="s">
        <v>77</v>
      </c>
      <c r="I892" s="61" t="s">
        <v>70</v>
      </c>
      <c r="J892" s="67" t="str">
        <f>VLOOKUP(Corrections[[#This Row],[Employee]],[1]!Expense_Data[#Data],14,0)</f>
        <v>SL122@tidalwaveautospa.com</v>
      </c>
      <c r="K892" s="68">
        <v>45292</v>
      </c>
      <c r="L892" s="65"/>
      <c r="M892" s="65"/>
      <c r="N892" s="65"/>
      <c r="O892" s="65"/>
    </row>
    <row r="893" spans="1:15" hidden="1" x14ac:dyDescent="0.25">
      <c r="A893" s="61" t="s">
        <v>213</v>
      </c>
      <c r="B893" s="61" t="s">
        <v>364</v>
      </c>
      <c r="C893" s="50">
        <v>288.2</v>
      </c>
      <c r="D893" s="66">
        <v>45186</v>
      </c>
      <c r="E893" s="61" t="s">
        <v>71</v>
      </c>
      <c r="F893" s="61"/>
      <c r="G893" s="61" t="str">
        <f>VLOOKUP(Corrections[[#This Row],[Employee]],'[1]Management Hierarchy Report'!$A$2:$C$3607, 3, 0)</f>
        <v>Jeff Mathis</v>
      </c>
      <c r="H893" s="61" t="s">
        <v>69</v>
      </c>
      <c r="I893" s="61" t="s">
        <v>70</v>
      </c>
      <c r="J893" s="67" t="str">
        <f>VLOOKUP(Corrections[[#This Row],[Employee]],[1]!Expense_Data[#Data],14,0)</f>
        <v>SL122@tidalwaveautospa.com</v>
      </c>
      <c r="K893" s="68">
        <v>45292</v>
      </c>
      <c r="L893" s="65"/>
      <c r="M893" s="65"/>
      <c r="N893" s="65"/>
      <c r="O893" s="65"/>
    </row>
    <row r="894" spans="1:15" hidden="1" x14ac:dyDescent="0.25">
      <c r="A894" s="61" t="s">
        <v>213</v>
      </c>
      <c r="B894" s="61" t="s">
        <v>364</v>
      </c>
      <c r="C894" s="69">
        <v>116.89</v>
      </c>
      <c r="D894" s="66">
        <v>45186</v>
      </c>
      <c r="E894" s="61" t="s">
        <v>71</v>
      </c>
      <c r="F894" s="61"/>
      <c r="G894" s="61" t="str">
        <f>VLOOKUP(Corrections[[#This Row],[Employee]],'[1]Management Hierarchy Report'!$A$2:$C$3607, 3, 0)</f>
        <v>Jeff Mathis</v>
      </c>
      <c r="H894" s="61" t="s">
        <v>69</v>
      </c>
      <c r="I894" s="61" t="s">
        <v>70</v>
      </c>
      <c r="J894" s="67" t="str">
        <f>VLOOKUP(Corrections[[#This Row],[Employee]],[1]!Expense_Data[#Data],14,0)</f>
        <v>SL122@tidalwaveautospa.com</v>
      </c>
      <c r="K894" s="68">
        <v>45292</v>
      </c>
      <c r="L894" s="65"/>
      <c r="M894" s="65"/>
      <c r="N894" s="65"/>
      <c r="O894" s="65"/>
    </row>
    <row r="895" spans="1:15" hidden="1" x14ac:dyDescent="0.25">
      <c r="A895" s="61" t="s">
        <v>213</v>
      </c>
      <c r="B895" s="61" t="s">
        <v>13097</v>
      </c>
      <c r="C895" s="50">
        <v>220.19</v>
      </c>
      <c r="D895" s="66">
        <v>45466</v>
      </c>
      <c r="E895" s="61" t="s">
        <v>13030</v>
      </c>
      <c r="F895" s="61"/>
      <c r="G895" s="61" t="str">
        <f>VLOOKUP(Corrections[[#This Row],[Employee]],'[1]Management Hierarchy Report'!$A$2:$C$3607, 3, 0)</f>
        <v>Jeff Mathis</v>
      </c>
      <c r="H895" s="61" t="s">
        <v>77</v>
      </c>
      <c r="I895" s="61" t="s">
        <v>70</v>
      </c>
      <c r="J895" s="61" t="str">
        <f>VLOOKUP(Corrections[[#This Row],[Employee]],[1]!Expense_Data[#Data],14,0)</f>
        <v>SL122@tidalwaveautospa.com</v>
      </c>
      <c r="K895" s="68">
        <v>45292</v>
      </c>
      <c r="L895" s="65"/>
      <c r="M895" s="65"/>
      <c r="N895" s="65"/>
      <c r="O895" s="65"/>
    </row>
    <row r="896" spans="1:15" hidden="1" x14ac:dyDescent="0.25">
      <c r="A896" s="61" t="s">
        <v>213</v>
      </c>
      <c r="B896" s="61" t="s">
        <v>13097</v>
      </c>
      <c r="C896" s="50">
        <v>98.6</v>
      </c>
      <c r="D896" s="52">
        <v>45470</v>
      </c>
      <c r="E896" s="66" t="s">
        <v>12978</v>
      </c>
      <c r="F896" s="61"/>
      <c r="G896" s="61" t="str">
        <f>VLOOKUP(Corrections[[#This Row],[Employee]],'[1]Management Hierarchy Report'!$A$2:$C$3607, 3, 0)</f>
        <v>Jeff Mathis</v>
      </c>
      <c r="H896" s="61" t="s">
        <v>77</v>
      </c>
      <c r="I896" s="61" t="s">
        <v>70</v>
      </c>
      <c r="J896" s="61" t="str">
        <f>VLOOKUP(Corrections[[#This Row],[Employee]],[1]!Expense_Data[#Data],14,0)</f>
        <v>SL122@tidalwaveautospa.com</v>
      </c>
      <c r="K896" s="68">
        <v>45292</v>
      </c>
      <c r="L896" s="65"/>
      <c r="M896" s="65"/>
      <c r="N896" s="65"/>
      <c r="O896" s="65"/>
    </row>
    <row r="897" spans="1:15" hidden="1" x14ac:dyDescent="0.25">
      <c r="A897" s="61" t="s">
        <v>471</v>
      </c>
      <c r="B897" s="61" t="s">
        <v>472</v>
      </c>
      <c r="C897" s="50">
        <v>338.14</v>
      </c>
      <c r="D897" s="66">
        <v>45229</v>
      </c>
      <c r="E897" s="61" t="s">
        <v>71</v>
      </c>
      <c r="F897" s="61"/>
      <c r="G897" s="61" t="e">
        <f>VLOOKUP(Corrections[[#This Row],[Employee]],'[1]Management Hierarchy Report'!$A$2:$C$3607, 3, 0)</f>
        <v>#N/A</v>
      </c>
      <c r="H897" s="61" t="s">
        <v>69</v>
      </c>
      <c r="I897" s="61" t="s">
        <v>70</v>
      </c>
      <c r="J897" s="67" t="e">
        <f>VLOOKUP(Corrections[[#This Row],[Employee]],[1]!Expense_Data[#Data],14,0)</f>
        <v>#N/A</v>
      </c>
      <c r="K897" s="68">
        <v>45292</v>
      </c>
      <c r="L897" s="65"/>
      <c r="M897" s="65"/>
      <c r="N897" s="65"/>
      <c r="O897" s="65"/>
    </row>
    <row r="898" spans="1:15" hidden="1" x14ac:dyDescent="0.25">
      <c r="A898" s="61" t="s">
        <v>471</v>
      </c>
      <c r="B898" s="61" t="s">
        <v>472</v>
      </c>
      <c r="C898" s="69">
        <v>242.63</v>
      </c>
      <c r="D898" s="66">
        <v>45230</v>
      </c>
      <c r="E898" s="61" t="s">
        <v>146</v>
      </c>
      <c r="F898" s="61"/>
      <c r="G898" s="61" t="e">
        <f>VLOOKUP(Corrections[[#This Row],[Employee]],'[1]Management Hierarchy Report'!$A$2:$C$3607, 3, 0)</f>
        <v>#N/A</v>
      </c>
      <c r="H898" s="61" t="s">
        <v>69</v>
      </c>
      <c r="I898" s="61" t="s">
        <v>70</v>
      </c>
      <c r="J898" s="67" t="e">
        <f>VLOOKUP(Corrections[[#This Row],[Employee]],[1]!Expense_Data[#Data],14,0)</f>
        <v>#N/A</v>
      </c>
      <c r="K898" s="68">
        <v>45292</v>
      </c>
      <c r="L898" s="65"/>
      <c r="M898" s="65"/>
      <c r="N898" s="65"/>
      <c r="O898" s="65"/>
    </row>
    <row r="899" spans="1:15" hidden="1" x14ac:dyDescent="0.25">
      <c r="A899" s="61" t="s">
        <v>233</v>
      </c>
      <c r="B899" s="61" t="s">
        <v>234</v>
      </c>
      <c r="C899" s="50">
        <v>386.32</v>
      </c>
      <c r="D899" s="66">
        <v>45161</v>
      </c>
      <c r="E899" s="61" t="s">
        <v>71</v>
      </c>
      <c r="F899" s="61"/>
      <c r="G899" s="61" t="e">
        <f>VLOOKUP(Corrections[[#This Row],[Employee]],'[1]Management Hierarchy Report'!$A$2:$C$3607, 3, 0)</f>
        <v>#N/A</v>
      </c>
      <c r="H899" s="61" t="s">
        <v>77</v>
      </c>
      <c r="I899" s="61" t="s">
        <v>70</v>
      </c>
      <c r="J899" s="67" t="e">
        <f>VLOOKUP(Corrections[[#This Row],[Employee]],[1]!Expense_Data[#Data],14,0)</f>
        <v>#N/A</v>
      </c>
      <c r="K899" s="68">
        <v>45292</v>
      </c>
      <c r="L899" s="65"/>
      <c r="M899" s="65"/>
      <c r="N899" s="65"/>
      <c r="O899" s="65"/>
    </row>
    <row r="900" spans="1:15" hidden="1" x14ac:dyDescent="0.25">
      <c r="A900" s="61" t="s">
        <v>233</v>
      </c>
      <c r="B900" s="61" t="s">
        <v>234</v>
      </c>
      <c r="C900" s="69">
        <v>493.78</v>
      </c>
      <c r="D900" s="66">
        <v>45168</v>
      </c>
      <c r="E900" s="61" t="s">
        <v>71</v>
      </c>
      <c r="F900" s="61"/>
      <c r="G900" s="61" t="e">
        <f>VLOOKUP(Corrections[[#This Row],[Employee]],'[1]Management Hierarchy Report'!$A$2:$C$3607, 3, 0)</f>
        <v>#N/A</v>
      </c>
      <c r="H900" s="61" t="s">
        <v>77</v>
      </c>
      <c r="I900" s="61" t="s">
        <v>70</v>
      </c>
      <c r="J900" s="67" t="e">
        <f>VLOOKUP(Corrections[[#This Row],[Employee]],[1]!Expense_Data[#Data],14,0)</f>
        <v>#N/A</v>
      </c>
      <c r="K900" s="68">
        <v>45292</v>
      </c>
      <c r="L900" s="65"/>
      <c r="M900" s="65"/>
      <c r="N900" s="65"/>
      <c r="O900" s="65"/>
    </row>
    <row r="901" spans="1:15" hidden="1" x14ac:dyDescent="0.25">
      <c r="A901" s="61" t="s">
        <v>233</v>
      </c>
      <c r="B901" s="61" t="s">
        <v>291</v>
      </c>
      <c r="C901" s="50">
        <v>133</v>
      </c>
      <c r="D901" s="66">
        <v>45184</v>
      </c>
      <c r="E901" s="61" t="s">
        <v>91</v>
      </c>
      <c r="F901" s="61"/>
      <c r="G901" s="61" t="e">
        <f>VLOOKUP(Corrections[[#This Row],[Employee]],'[1]Management Hierarchy Report'!$A$2:$C$3607, 3, 0)</f>
        <v>#N/A</v>
      </c>
      <c r="H901" s="61" t="s">
        <v>77</v>
      </c>
      <c r="I901" s="61" t="s">
        <v>70</v>
      </c>
      <c r="J901" s="67" t="e">
        <f>VLOOKUP(Corrections[[#This Row],[Employee]],[1]!Expense_Data[#Data],14,0)</f>
        <v>#N/A</v>
      </c>
      <c r="K901" s="68">
        <v>45292</v>
      </c>
      <c r="L901" s="65"/>
      <c r="M901" s="65"/>
      <c r="N901" s="65"/>
      <c r="O901" s="65"/>
    </row>
    <row r="902" spans="1:15" hidden="1" x14ac:dyDescent="0.25">
      <c r="A902" s="61" t="s">
        <v>233</v>
      </c>
      <c r="B902" s="61" t="s">
        <v>291</v>
      </c>
      <c r="C902" s="50">
        <v>133</v>
      </c>
      <c r="D902" s="66">
        <v>45184</v>
      </c>
      <c r="E902" s="61" t="s">
        <v>91</v>
      </c>
      <c r="F902" s="61"/>
      <c r="G902" s="61" t="e">
        <f>VLOOKUP(Corrections[[#This Row],[Employee]],'[1]Management Hierarchy Report'!$A$2:$C$3607, 3, 0)</f>
        <v>#N/A</v>
      </c>
      <c r="H902" s="61" t="s">
        <v>77</v>
      </c>
      <c r="I902" s="61" t="s">
        <v>70</v>
      </c>
      <c r="J902" s="67" t="e">
        <f>VLOOKUP(Corrections[[#This Row],[Employee]],[1]!Expense_Data[#Data],14,0)</f>
        <v>#N/A</v>
      </c>
      <c r="K902" s="68">
        <v>45292</v>
      </c>
      <c r="L902" s="65"/>
      <c r="M902" s="65"/>
      <c r="N902" s="65"/>
      <c r="O902" s="65"/>
    </row>
    <row r="903" spans="1:15" hidden="1" x14ac:dyDescent="0.25">
      <c r="A903" s="61" t="s">
        <v>233</v>
      </c>
      <c r="B903" s="61" t="s">
        <v>291</v>
      </c>
      <c r="C903" s="69">
        <v>448.9</v>
      </c>
      <c r="D903" s="66">
        <v>45187</v>
      </c>
      <c r="E903" s="66" t="s">
        <v>71</v>
      </c>
      <c r="F903" s="61"/>
      <c r="G903" s="61" t="e">
        <f>VLOOKUP(Corrections[[#This Row],[Employee]],'[1]Management Hierarchy Report'!$A$2:$C$3607, 3, 0)</f>
        <v>#N/A</v>
      </c>
      <c r="H903" s="61" t="s">
        <v>77</v>
      </c>
      <c r="I903" s="61" t="s">
        <v>70</v>
      </c>
      <c r="J903" s="67" t="e">
        <f>VLOOKUP(Corrections[[#This Row],[Employee]],[1]!Expense_Data[#Data],14,0)</f>
        <v>#N/A</v>
      </c>
      <c r="K903" s="68">
        <v>45292</v>
      </c>
      <c r="L903" s="65"/>
      <c r="M903" s="65"/>
      <c r="N903" s="65"/>
      <c r="O903" s="65"/>
    </row>
    <row r="904" spans="1:15" hidden="1" x14ac:dyDescent="0.25">
      <c r="A904" s="61" t="s">
        <v>233</v>
      </c>
      <c r="B904" s="61" t="s">
        <v>291</v>
      </c>
      <c r="C904" s="69">
        <v>178.9</v>
      </c>
      <c r="D904" s="66">
        <v>45187</v>
      </c>
      <c r="E904" s="61" t="s">
        <v>71</v>
      </c>
      <c r="F904" s="61"/>
      <c r="G904" s="61" t="e">
        <f>VLOOKUP(Corrections[[#This Row],[Employee]],'[1]Management Hierarchy Report'!$A$2:$C$3607, 3, 0)</f>
        <v>#N/A</v>
      </c>
      <c r="H904" s="61" t="s">
        <v>77</v>
      </c>
      <c r="I904" s="61" t="s">
        <v>70</v>
      </c>
      <c r="J904" s="67" t="e">
        <f>VLOOKUP(Corrections[[#This Row],[Employee]],[1]!Expense_Data[#Data],14,0)</f>
        <v>#N/A</v>
      </c>
      <c r="K904" s="68">
        <v>45292</v>
      </c>
      <c r="L904" s="65"/>
      <c r="M904" s="65"/>
      <c r="N904" s="65"/>
      <c r="O904" s="65"/>
    </row>
    <row r="905" spans="1:15" hidden="1" x14ac:dyDescent="0.25">
      <c r="A905" s="61" t="s">
        <v>233</v>
      </c>
      <c r="B905" s="61" t="s">
        <v>291</v>
      </c>
      <c r="C905" s="69">
        <v>198.2</v>
      </c>
      <c r="D905" s="66">
        <v>45187</v>
      </c>
      <c r="E905" s="61" t="s">
        <v>71</v>
      </c>
      <c r="F905" s="61"/>
      <c r="G905" s="61" t="e">
        <f>VLOOKUP(Corrections[[#This Row],[Employee]],'[1]Management Hierarchy Report'!$A$2:$C$3607, 3, 0)</f>
        <v>#N/A</v>
      </c>
      <c r="H905" s="61" t="s">
        <v>77</v>
      </c>
      <c r="I905" s="61" t="s">
        <v>70</v>
      </c>
      <c r="J905" s="67" t="e">
        <f>VLOOKUP(Corrections[[#This Row],[Employee]],[1]!Expense_Data[#Data],14,0)</f>
        <v>#N/A</v>
      </c>
      <c r="K905" s="68">
        <v>45292</v>
      </c>
      <c r="L905" s="65"/>
      <c r="M905" s="65"/>
      <c r="N905" s="65"/>
      <c r="O905" s="65"/>
    </row>
    <row r="906" spans="1:15" hidden="1" x14ac:dyDescent="0.25">
      <c r="A906" s="61" t="s">
        <v>233</v>
      </c>
      <c r="B906" s="61" t="s">
        <v>291</v>
      </c>
      <c r="C906" s="69">
        <v>448.9</v>
      </c>
      <c r="D906" s="66">
        <v>45187</v>
      </c>
      <c r="E906" s="61" t="s">
        <v>71</v>
      </c>
      <c r="F906" s="61"/>
      <c r="G906" s="61" t="e">
        <f>VLOOKUP(Corrections[[#This Row],[Employee]],'[1]Management Hierarchy Report'!$A$2:$C$3607, 3, 0)</f>
        <v>#N/A</v>
      </c>
      <c r="H906" s="61" t="s">
        <v>77</v>
      </c>
      <c r="I906" s="61" t="s">
        <v>70</v>
      </c>
      <c r="J906" s="67" t="e">
        <f>VLOOKUP(Corrections[[#This Row],[Employee]],[1]!Expense_Data[#Data],14,0)</f>
        <v>#N/A</v>
      </c>
      <c r="K906" s="68">
        <v>45292</v>
      </c>
      <c r="L906" s="65"/>
      <c r="M906" s="65"/>
      <c r="N906" s="65"/>
      <c r="O906" s="65"/>
    </row>
    <row r="907" spans="1:15" hidden="1" x14ac:dyDescent="0.25">
      <c r="A907" s="61" t="s">
        <v>233</v>
      </c>
      <c r="B907" s="61" t="s">
        <v>291</v>
      </c>
      <c r="C907" s="69">
        <v>178.9</v>
      </c>
      <c r="D907" s="66">
        <v>45187</v>
      </c>
      <c r="E907" s="61" t="s">
        <v>71</v>
      </c>
      <c r="F907" s="61"/>
      <c r="G907" s="61" t="e">
        <f>VLOOKUP(Corrections[[#This Row],[Employee]],'[1]Management Hierarchy Report'!$A$2:$C$3607, 3, 0)</f>
        <v>#N/A</v>
      </c>
      <c r="H907" s="61" t="s">
        <v>77</v>
      </c>
      <c r="I907" s="61" t="s">
        <v>70</v>
      </c>
      <c r="J907" s="67" t="e">
        <f>VLOOKUP(Corrections[[#This Row],[Employee]],[1]!Expense_Data[#Data],14,0)</f>
        <v>#N/A</v>
      </c>
      <c r="K907" s="68">
        <v>45292</v>
      </c>
      <c r="L907" s="65"/>
      <c r="M907" s="65"/>
      <c r="N907" s="65"/>
      <c r="O907" s="65"/>
    </row>
    <row r="908" spans="1:15" hidden="1" x14ac:dyDescent="0.25">
      <c r="A908" s="61" t="s">
        <v>233</v>
      </c>
      <c r="B908" s="61" t="s">
        <v>291</v>
      </c>
      <c r="C908" s="69">
        <v>198.2</v>
      </c>
      <c r="D908" s="66">
        <v>45187</v>
      </c>
      <c r="E908" s="61" t="s">
        <v>71</v>
      </c>
      <c r="F908" s="61"/>
      <c r="G908" s="61" t="e">
        <f>VLOOKUP(Corrections[[#This Row],[Employee]],'[1]Management Hierarchy Report'!$A$2:$C$3607, 3, 0)</f>
        <v>#N/A</v>
      </c>
      <c r="H908" s="61" t="s">
        <v>77</v>
      </c>
      <c r="I908" s="61" t="s">
        <v>70</v>
      </c>
      <c r="J908" s="67" t="e">
        <f>VLOOKUP(Corrections[[#This Row],[Employee]],[1]!Expense_Data[#Data],14,0)</f>
        <v>#N/A</v>
      </c>
      <c r="K908" s="68">
        <v>45292</v>
      </c>
      <c r="L908" s="65"/>
      <c r="M908" s="65"/>
      <c r="N908" s="65"/>
      <c r="O908" s="65"/>
    </row>
    <row r="909" spans="1:15" hidden="1" x14ac:dyDescent="0.25">
      <c r="A909" s="61" t="s">
        <v>233</v>
      </c>
      <c r="B909" s="61" t="s">
        <v>291</v>
      </c>
      <c r="C909" s="69">
        <v>37.979999999999997</v>
      </c>
      <c r="D909" s="66">
        <v>45196</v>
      </c>
      <c r="E909" s="61" t="s">
        <v>71</v>
      </c>
      <c r="F909" s="61"/>
      <c r="G909" s="61" t="e">
        <f>VLOOKUP(Corrections[[#This Row],[Employee]],'[1]Management Hierarchy Report'!$A$2:$C$3607, 3, 0)</f>
        <v>#N/A</v>
      </c>
      <c r="H909" s="61" t="s">
        <v>77</v>
      </c>
      <c r="I909" s="61" t="s">
        <v>70</v>
      </c>
      <c r="J909" s="67" t="e">
        <f>VLOOKUP(Corrections[[#This Row],[Employee]],[1]!Expense_Data[#Data],14,0)</f>
        <v>#N/A</v>
      </c>
      <c r="K909" s="68">
        <v>45292</v>
      </c>
      <c r="L909" s="65"/>
      <c r="M909" s="65"/>
      <c r="N909" s="65"/>
      <c r="O909" s="65"/>
    </row>
    <row r="910" spans="1:15" hidden="1" x14ac:dyDescent="0.25">
      <c r="A910" s="61" t="s">
        <v>233</v>
      </c>
      <c r="B910" s="61" t="s">
        <v>291</v>
      </c>
      <c r="C910" s="69">
        <v>25.43</v>
      </c>
      <c r="D910" s="66">
        <v>45196</v>
      </c>
      <c r="E910" s="61" t="s">
        <v>71</v>
      </c>
      <c r="F910" s="61"/>
      <c r="G910" s="61" t="e">
        <f>VLOOKUP(Corrections[[#This Row],[Employee]],'[1]Management Hierarchy Report'!$A$2:$C$3607, 3, 0)</f>
        <v>#N/A</v>
      </c>
      <c r="H910" s="61" t="s">
        <v>77</v>
      </c>
      <c r="I910" s="61" t="s">
        <v>70</v>
      </c>
      <c r="J910" s="67" t="e">
        <f>VLOOKUP(Corrections[[#This Row],[Employee]],[1]!Expense_Data[#Data],14,0)</f>
        <v>#N/A</v>
      </c>
      <c r="K910" s="68">
        <v>45292</v>
      </c>
      <c r="L910" s="65"/>
      <c r="M910" s="65"/>
      <c r="N910" s="65"/>
      <c r="O910" s="65"/>
    </row>
    <row r="911" spans="1:15" hidden="1" x14ac:dyDescent="0.25">
      <c r="A911" s="61" t="s">
        <v>233</v>
      </c>
      <c r="B911" s="61" t="s">
        <v>291</v>
      </c>
      <c r="C911" s="69">
        <v>37.979999999999997</v>
      </c>
      <c r="D911" s="66">
        <v>45196</v>
      </c>
      <c r="E911" s="61" t="s">
        <v>71</v>
      </c>
      <c r="F911" s="61"/>
      <c r="G911" s="61" t="e">
        <f>VLOOKUP(Corrections[[#This Row],[Employee]],'[1]Management Hierarchy Report'!$A$2:$C$3607, 3, 0)</f>
        <v>#N/A</v>
      </c>
      <c r="H911" s="61" t="s">
        <v>77</v>
      </c>
      <c r="I911" s="61" t="s">
        <v>70</v>
      </c>
      <c r="J911" s="67" t="e">
        <f>VLOOKUP(Corrections[[#This Row],[Employee]],[1]!Expense_Data[#Data],14,0)</f>
        <v>#N/A</v>
      </c>
      <c r="K911" s="68">
        <v>45292</v>
      </c>
      <c r="L911" s="65"/>
      <c r="M911" s="65"/>
      <c r="N911" s="65"/>
      <c r="O911" s="65"/>
    </row>
    <row r="912" spans="1:15" hidden="1" x14ac:dyDescent="0.25">
      <c r="A912" s="61" t="s">
        <v>233</v>
      </c>
      <c r="B912" s="61" t="s">
        <v>291</v>
      </c>
      <c r="C912" s="69">
        <v>25.43</v>
      </c>
      <c r="D912" s="66">
        <v>45196</v>
      </c>
      <c r="E912" s="61" t="s">
        <v>71</v>
      </c>
      <c r="F912" s="61"/>
      <c r="G912" s="61" t="e">
        <f>VLOOKUP(Corrections[[#This Row],[Employee]],'[1]Management Hierarchy Report'!$A$2:$C$3607, 3, 0)</f>
        <v>#N/A</v>
      </c>
      <c r="H912" s="61" t="s">
        <v>77</v>
      </c>
      <c r="I912" s="61" t="s">
        <v>70</v>
      </c>
      <c r="J912" s="67" t="e">
        <f>VLOOKUP(Corrections[[#This Row],[Employee]],[1]!Expense_Data[#Data],14,0)</f>
        <v>#N/A</v>
      </c>
      <c r="K912" s="68">
        <v>45292</v>
      </c>
      <c r="L912" s="65"/>
      <c r="M912" s="65"/>
      <c r="N912" s="65"/>
      <c r="O912" s="65"/>
    </row>
    <row r="913" spans="1:15" hidden="1" x14ac:dyDescent="0.25">
      <c r="A913" s="61" t="s">
        <v>240</v>
      </c>
      <c r="B913" s="61" t="s">
        <v>241</v>
      </c>
      <c r="C913" s="69">
        <v>23.53</v>
      </c>
      <c r="D913" s="66">
        <v>45167</v>
      </c>
      <c r="E913" s="61" t="s">
        <v>71</v>
      </c>
      <c r="F913" s="61"/>
      <c r="G913" s="61" t="e">
        <f>VLOOKUP(Corrections[[#This Row],[Employee]],'[1]Management Hierarchy Report'!$A$2:$C$3607, 3, 0)</f>
        <v>#N/A</v>
      </c>
      <c r="H913" s="61" t="s">
        <v>77</v>
      </c>
      <c r="I913" s="61" t="s">
        <v>70</v>
      </c>
      <c r="J913" s="67" t="e">
        <f>VLOOKUP(Corrections[[#This Row],[Employee]],[1]!Expense_Data[#Data],14,0)</f>
        <v>#N/A</v>
      </c>
      <c r="K913" s="68">
        <v>45292</v>
      </c>
      <c r="L913" s="65"/>
      <c r="M913" s="65"/>
      <c r="N913" s="65"/>
      <c r="O913" s="65"/>
    </row>
    <row r="914" spans="1:15" hidden="1" x14ac:dyDescent="0.25">
      <c r="A914" s="61" t="s">
        <v>240</v>
      </c>
      <c r="B914" s="61" t="s">
        <v>241</v>
      </c>
      <c r="C914" s="69">
        <v>11.96</v>
      </c>
      <c r="D914" s="66">
        <v>45169</v>
      </c>
      <c r="E914" s="61" t="s">
        <v>71</v>
      </c>
      <c r="F914" s="61"/>
      <c r="G914" s="61" t="e">
        <f>VLOOKUP(Corrections[[#This Row],[Employee]],'[1]Management Hierarchy Report'!$A$2:$C$3607, 3, 0)</f>
        <v>#N/A</v>
      </c>
      <c r="H914" s="61" t="s">
        <v>77</v>
      </c>
      <c r="I914" s="61" t="s">
        <v>70</v>
      </c>
      <c r="J914" s="67" t="e">
        <f>VLOOKUP(Corrections[[#This Row],[Employee]],[1]!Expense_Data[#Data],14,0)</f>
        <v>#N/A</v>
      </c>
      <c r="K914" s="68">
        <v>45292</v>
      </c>
      <c r="L914" s="65"/>
      <c r="M914" s="65"/>
      <c r="N914" s="65"/>
      <c r="O914" s="65"/>
    </row>
    <row r="915" spans="1:15" hidden="1" x14ac:dyDescent="0.25">
      <c r="A915" s="61" t="s">
        <v>240</v>
      </c>
      <c r="B915" s="61" t="s">
        <v>241</v>
      </c>
      <c r="C915" s="50" t="s">
        <v>242</v>
      </c>
      <c r="D915" s="66">
        <v>45190</v>
      </c>
      <c r="E915" s="61" t="s">
        <v>152</v>
      </c>
      <c r="F915" s="61"/>
      <c r="G915" s="61" t="e">
        <f>VLOOKUP(Corrections[[#This Row],[Employee]],'[1]Management Hierarchy Report'!$A$2:$C$3607, 3, 0)</f>
        <v>#N/A</v>
      </c>
      <c r="H915" s="61" t="s">
        <v>77</v>
      </c>
      <c r="I915" s="61" t="s">
        <v>70</v>
      </c>
      <c r="J915" s="67" t="e">
        <f>VLOOKUP(Corrections[[#This Row],[Employee]],[1]!Expense_Data[#Data],14,0)</f>
        <v>#N/A</v>
      </c>
      <c r="K915" s="68">
        <v>45292</v>
      </c>
      <c r="L915" s="65"/>
      <c r="M915" s="65"/>
      <c r="N915" s="65"/>
      <c r="O915" s="65"/>
    </row>
    <row r="916" spans="1:15" hidden="1" x14ac:dyDescent="0.25">
      <c r="A916" s="61" t="s">
        <v>240</v>
      </c>
      <c r="B916" s="61" t="s">
        <v>391</v>
      </c>
      <c r="C916" s="69">
        <v>235.96</v>
      </c>
      <c r="D916" s="66">
        <v>45225</v>
      </c>
      <c r="E916" s="61" t="s">
        <v>146</v>
      </c>
      <c r="F916" s="61"/>
      <c r="G916" s="61" t="e">
        <f>VLOOKUP(Corrections[[#This Row],[Employee]],'[1]Management Hierarchy Report'!$A$2:$C$3607, 3, 0)</f>
        <v>#N/A</v>
      </c>
      <c r="H916" s="61" t="s">
        <v>77</v>
      </c>
      <c r="I916" s="61" t="s">
        <v>70</v>
      </c>
      <c r="J916" s="67" t="e">
        <f>VLOOKUP(Corrections[[#This Row],[Employee]],[1]!Expense_Data[#Data],14,0)</f>
        <v>#N/A</v>
      </c>
      <c r="K916" s="68">
        <v>45292</v>
      </c>
      <c r="L916" s="65"/>
      <c r="M916" s="65"/>
      <c r="N916" s="65"/>
      <c r="O916" s="65"/>
    </row>
    <row r="917" spans="1:15" hidden="1" x14ac:dyDescent="0.25">
      <c r="A917" s="61" t="s">
        <v>240</v>
      </c>
      <c r="B917" s="61" t="s">
        <v>391</v>
      </c>
      <c r="C917" s="50">
        <v>1248.5</v>
      </c>
      <c r="D917" s="66">
        <v>45237</v>
      </c>
      <c r="E917" s="61" t="s">
        <v>71</v>
      </c>
      <c r="F917" s="61"/>
      <c r="G917" s="61" t="e">
        <f>VLOOKUP(Corrections[[#This Row],[Employee]],'[1]Management Hierarchy Report'!$A$2:$C$3607, 3, 0)</f>
        <v>#N/A</v>
      </c>
      <c r="H917" s="61" t="s">
        <v>77</v>
      </c>
      <c r="I917" s="61" t="s">
        <v>70</v>
      </c>
      <c r="J917" s="67" t="e">
        <f>VLOOKUP(Corrections[[#This Row],[Employee]],[1]!Expense_Data[#Data],14,0)</f>
        <v>#N/A</v>
      </c>
      <c r="K917" s="68">
        <v>45292</v>
      </c>
      <c r="L917" s="65"/>
      <c r="M917" s="65"/>
      <c r="N917" s="65"/>
      <c r="O917" s="65"/>
    </row>
    <row r="918" spans="1:15" hidden="1" x14ac:dyDescent="0.25">
      <c r="A918" s="61" t="s">
        <v>367</v>
      </c>
      <c r="B918" s="61" t="s">
        <v>368</v>
      </c>
      <c r="C918" s="50">
        <v>111.03</v>
      </c>
      <c r="D918" s="66">
        <v>45190</v>
      </c>
      <c r="E918" s="61" t="s">
        <v>71</v>
      </c>
      <c r="F918" s="61"/>
      <c r="G918" s="61" t="str">
        <f>VLOOKUP(Corrections[[#This Row],[Employee]],'[1]Management Hierarchy Report'!$A$2:$C$3607, 3, 0)</f>
        <v>Michael Donnelly</v>
      </c>
      <c r="H918" s="61" t="s">
        <v>69</v>
      </c>
      <c r="I918" s="61" t="s">
        <v>70</v>
      </c>
      <c r="J918" s="67" t="str">
        <f>VLOOKUP(Corrections[[#This Row],[Employee]],[1]!Expense_Data[#Data],14,0)</f>
        <v>SL46@tidalwaveautospa.com</v>
      </c>
      <c r="K918" s="68">
        <v>45292</v>
      </c>
      <c r="L918" s="65"/>
      <c r="M918" s="65"/>
      <c r="N918" s="65"/>
      <c r="O918" s="65"/>
    </row>
    <row r="919" spans="1:15" hidden="1" x14ac:dyDescent="0.25">
      <c r="A919" s="61" t="s">
        <v>367</v>
      </c>
      <c r="B919" s="61" t="s">
        <v>652</v>
      </c>
      <c r="C919" s="50">
        <v>97.62</v>
      </c>
      <c r="D919" s="66">
        <v>45393</v>
      </c>
      <c r="E919" s="61" t="s">
        <v>71</v>
      </c>
      <c r="F919" s="61"/>
      <c r="G919" s="61" t="str">
        <f>VLOOKUP(Corrections[[#This Row],[Employee]],'[1]Management Hierarchy Report'!$A$2:$C$3607, 3, 0)</f>
        <v>Michael Donnelly</v>
      </c>
      <c r="H919" s="61" t="s">
        <v>77</v>
      </c>
      <c r="I919" s="61" t="s">
        <v>70</v>
      </c>
      <c r="J919" s="67" t="str">
        <f>VLOOKUP(Corrections[[#This Row],[Employee]],[1]!Expense_Data[#Data],14,0)</f>
        <v>SL46@tidalwaveautospa.com</v>
      </c>
      <c r="K919" s="68">
        <v>45292</v>
      </c>
      <c r="L919" s="65"/>
      <c r="M919" s="65"/>
      <c r="N919" s="65"/>
      <c r="O919" s="65"/>
    </row>
    <row r="920" spans="1:15" hidden="1" x14ac:dyDescent="0.25">
      <c r="A920" s="61" t="s">
        <v>367</v>
      </c>
      <c r="B920" s="61" t="s">
        <v>652</v>
      </c>
      <c r="C920" s="69">
        <v>471.52</v>
      </c>
      <c r="D920" s="66">
        <v>45394</v>
      </c>
      <c r="E920" s="61" t="s">
        <v>146</v>
      </c>
      <c r="F920" s="61"/>
      <c r="G920" s="61" t="str">
        <f>VLOOKUP(Corrections[[#This Row],[Employee]],'[1]Management Hierarchy Report'!$A$2:$C$3607, 3, 0)</f>
        <v>Michael Donnelly</v>
      </c>
      <c r="H920" s="61" t="s">
        <v>77</v>
      </c>
      <c r="I920" s="61" t="s">
        <v>70</v>
      </c>
      <c r="J920" s="67" t="str">
        <f>VLOOKUP(Corrections[[#This Row],[Employee]],[1]!Expense_Data[#Data],14,0)</f>
        <v>SL46@tidalwaveautospa.com</v>
      </c>
      <c r="K920" s="68">
        <v>45292</v>
      </c>
      <c r="L920" s="65"/>
      <c r="M920" s="65"/>
      <c r="N920" s="65"/>
      <c r="O920" s="65"/>
    </row>
    <row r="921" spans="1:15" hidden="1" x14ac:dyDescent="0.25">
      <c r="A921" s="61" t="s">
        <v>367</v>
      </c>
      <c r="B921" s="61" t="s">
        <v>13009</v>
      </c>
      <c r="C921" s="50">
        <v>80.59</v>
      </c>
      <c r="D921" s="66">
        <v>45466</v>
      </c>
      <c r="E921" s="61" t="s">
        <v>13030</v>
      </c>
      <c r="F921" s="61"/>
      <c r="G921" s="61" t="str">
        <f>VLOOKUP(Corrections[[#This Row],[Employee]],'[1]Management Hierarchy Report'!$A$2:$C$3607, 3, 0)</f>
        <v>Michael Donnelly</v>
      </c>
      <c r="H921" s="61" t="s">
        <v>77</v>
      </c>
      <c r="I921" s="61" t="s">
        <v>70</v>
      </c>
      <c r="J921" s="61" t="str">
        <f>VLOOKUP(Corrections[[#This Row],[Employee]],[1]!Expense_Data[#Data],14,0)</f>
        <v>SL46@tidalwaveautospa.com</v>
      </c>
      <c r="K921" s="68">
        <v>45292</v>
      </c>
      <c r="L921" s="65"/>
      <c r="M921" s="65"/>
      <c r="N921" s="65"/>
      <c r="O921" s="65"/>
    </row>
    <row r="922" spans="1:15" hidden="1" x14ac:dyDescent="0.25">
      <c r="A922" s="61" t="s">
        <v>11562</v>
      </c>
      <c r="B922" s="61" t="s">
        <v>13089</v>
      </c>
      <c r="C922" s="50">
        <v>6.41</v>
      </c>
      <c r="D922" s="66">
        <v>45457</v>
      </c>
      <c r="E922" s="61" t="s">
        <v>521</v>
      </c>
      <c r="F922" s="61"/>
      <c r="G922" s="61" t="str">
        <f>VLOOKUP(Corrections[[#This Row],[Employee]],'[1]Management Hierarchy Report'!$A$2:$C$3607, 3, 0)</f>
        <v>Andrew Stephens</v>
      </c>
      <c r="H922" s="61" t="s">
        <v>77</v>
      </c>
      <c r="I922" s="61" t="s">
        <v>70</v>
      </c>
      <c r="J922" s="61" t="str">
        <f>VLOOKUP(Corrections[[#This Row],[Employee]],[1]!Expense_Data[#Data],14,0)</f>
        <v>SL304@tidalwaveautospa.com</v>
      </c>
      <c r="K922" s="68">
        <v>45292</v>
      </c>
      <c r="L922" s="65"/>
      <c r="M922" s="65"/>
      <c r="N922" s="65"/>
      <c r="O922" s="65"/>
    </row>
    <row r="923" spans="1:15" hidden="1" x14ac:dyDescent="0.25">
      <c r="A923" s="61" t="s">
        <v>11562</v>
      </c>
      <c r="B923" s="61" t="s">
        <v>13089</v>
      </c>
      <c r="C923" s="50">
        <v>205.43</v>
      </c>
      <c r="D923" s="52">
        <v>45471</v>
      </c>
      <c r="E923" s="66" t="s">
        <v>12978</v>
      </c>
      <c r="F923" s="61"/>
      <c r="G923" s="61" t="str">
        <f>VLOOKUP(Corrections[[#This Row],[Employee]],'[1]Management Hierarchy Report'!$A$2:$C$3607, 3, 0)</f>
        <v>Andrew Stephens</v>
      </c>
      <c r="H923" s="61" t="s">
        <v>77</v>
      </c>
      <c r="I923" s="61" t="s">
        <v>70</v>
      </c>
      <c r="J923" s="61" t="str">
        <f>VLOOKUP(Corrections[[#This Row],[Employee]],[1]!Expense_Data[#Data],14,0)</f>
        <v>SL304@tidalwaveautospa.com</v>
      </c>
      <c r="K923" s="68">
        <v>45292</v>
      </c>
      <c r="L923" s="65"/>
      <c r="M923" s="65"/>
      <c r="N923" s="65"/>
      <c r="O923" s="65"/>
    </row>
    <row r="924" spans="1:15" hidden="1" x14ac:dyDescent="0.25">
      <c r="A924" s="70" t="s">
        <v>6263</v>
      </c>
      <c r="B924" s="70" t="s">
        <v>13819</v>
      </c>
      <c r="C924" s="50">
        <v>121.78</v>
      </c>
      <c r="D924" s="71">
        <v>45463</v>
      </c>
      <c r="E924" s="61" t="s">
        <v>521</v>
      </c>
      <c r="F924" s="61"/>
      <c r="G924" s="61" t="str">
        <f>VLOOKUP(Corrections[[#This Row],[Employee]],'[1]Management Hierarchy Report'!$A$2:$C$3607, 3, 0)</f>
        <v>Wesley Kurtz</v>
      </c>
      <c r="H924" s="48" t="s">
        <v>77</v>
      </c>
      <c r="I924" s="61" t="s">
        <v>70</v>
      </c>
      <c r="J924" s="61" t="str">
        <f>VLOOKUP(Corrections[[#This Row],[Employee]],[1]!Expense_Data[#Data],14,0)</f>
        <v>SL237@tidalwaveautospa.com</v>
      </c>
      <c r="K924" s="68">
        <v>45292</v>
      </c>
      <c r="L924" s="65"/>
      <c r="M924" s="65"/>
      <c r="N924" s="65"/>
      <c r="O924" s="65"/>
    </row>
    <row r="925" spans="1:15" hidden="1" x14ac:dyDescent="0.25">
      <c r="A925" s="70" t="s">
        <v>6263</v>
      </c>
      <c r="B925" s="70" t="s">
        <v>13819</v>
      </c>
      <c r="C925" s="50">
        <v>93.54</v>
      </c>
      <c r="D925" s="71">
        <v>45469</v>
      </c>
      <c r="E925" s="61" t="s">
        <v>521</v>
      </c>
      <c r="F925" s="61"/>
      <c r="G925" s="61" t="str">
        <f>VLOOKUP(Corrections[[#This Row],[Employee]],'[1]Management Hierarchy Report'!$A$2:$C$3607, 3, 0)</f>
        <v>Wesley Kurtz</v>
      </c>
      <c r="H925" s="48" t="s">
        <v>77</v>
      </c>
      <c r="I925" s="61" t="s">
        <v>70</v>
      </c>
      <c r="J925" s="61" t="str">
        <f>VLOOKUP(Corrections[[#This Row],[Employee]],[1]!Expense_Data[#Data],14,0)</f>
        <v>SL237@tidalwaveautospa.com</v>
      </c>
      <c r="K925" s="68">
        <v>45292</v>
      </c>
      <c r="L925" s="65"/>
      <c r="M925" s="65"/>
      <c r="N925" s="65"/>
      <c r="O925" s="65"/>
    </row>
    <row r="926" spans="1:15" hidden="1" x14ac:dyDescent="0.25">
      <c r="A926" s="70" t="s">
        <v>6263</v>
      </c>
      <c r="B926" s="70" t="s">
        <v>13819</v>
      </c>
      <c r="C926" s="50">
        <v>78.099999999999994</v>
      </c>
      <c r="D926" s="71">
        <v>45474</v>
      </c>
      <c r="E926" s="61" t="s">
        <v>521</v>
      </c>
      <c r="F926" s="61"/>
      <c r="G926" s="61" t="str">
        <f>VLOOKUP(Corrections[[#This Row],[Employee]],'[1]Management Hierarchy Report'!$A$2:$C$3607, 3, 0)</f>
        <v>Wesley Kurtz</v>
      </c>
      <c r="H926" s="48" t="s">
        <v>77</v>
      </c>
      <c r="I926" s="61" t="s">
        <v>70</v>
      </c>
      <c r="J926" s="61" t="str">
        <f>VLOOKUP(Corrections[[#This Row],[Employee]],[1]!Expense_Data[#Data],14,0)</f>
        <v>SL237@tidalwaveautospa.com</v>
      </c>
      <c r="K926" s="68">
        <v>45292</v>
      </c>
      <c r="L926" s="65"/>
      <c r="M926" s="65"/>
      <c r="N926" s="65"/>
      <c r="O926" s="65"/>
    </row>
    <row r="927" spans="1:15" hidden="1" x14ac:dyDescent="0.25">
      <c r="A927" s="70" t="s">
        <v>6263</v>
      </c>
      <c r="B927" s="70" t="s">
        <v>13819</v>
      </c>
      <c r="C927" s="50">
        <v>111.19</v>
      </c>
      <c r="D927" s="71">
        <v>45479</v>
      </c>
      <c r="E927" s="61" t="s">
        <v>13030</v>
      </c>
      <c r="F927" s="61"/>
      <c r="G927" s="61" t="str">
        <f>VLOOKUP(Corrections[[#This Row],[Employee]],'[1]Management Hierarchy Report'!$A$2:$C$3607, 3, 0)</f>
        <v>Wesley Kurtz</v>
      </c>
      <c r="H927" s="48" t="s">
        <v>77</v>
      </c>
      <c r="I927" s="61" t="s">
        <v>70</v>
      </c>
      <c r="J927" s="61" t="str">
        <f>VLOOKUP(Corrections[[#This Row],[Employee]],[1]!Expense_Data[#Data],14,0)</f>
        <v>SL237@tidalwaveautospa.com</v>
      </c>
      <c r="K927" s="68">
        <v>45292</v>
      </c>
      <c r="L927" s="65"/>
      <c r="M927" s="65"/>
      <c r="N927" s="65"/>
      <c r="O927" s="65"/>
    </row>
    <row r="928" spans="1:15" hidden="1" x14ac:dyDescent="0.25">
      <c r="A928" s="70" t="s">
        <v>6263</v>
      </c>
      <c r="B928" s="70" t="s">
        <v>13819</v>
      </c>
      <c r="C928" s="50">
        <v>44.38</v>
      </c>
      <c r="D928" s="71">
        <v>45485</v>
      </c>
      <c r="E928" s="61" t="s">
        <v>521</v>
      </c>
      <c r="F928" s="61"/>
      <c r="G928" s="61" t="str">
        <f>VLOOKUP(Corrections[[#This Row],[Employee]],'[1]Management Hierarchy Report'!$A$2:$C$3607, 3, 0)</f>
        <v>Wesley Kurtz</v>
      </c>
      <c r="H928" s="48" t="s">
        <v>77</v>
      </c>
      <c r="I928" s="61" t="s">
        <v>70</v>
      </c>
      <c r="J928" s="61" t="str">
        <f>VLOOKUP(Corrections[[#This Row],[Employee]],[1]!Expense_Data[#Data],14,0)</f>
        <v>SL237@tidalwaveautospa.com</v>
      </c>
      <c r="K928" s="68">
        <v>45292</v>
      </c>
      <c r="L928" s="65"/>
      <c r="M928" s="65"/>
      <c r="N928" s="65"/>
      <c r="O928" s="65"/>
    </row>
    <row r="929" spans="1:15" hidden="1" x14ac:dyDescent="0.25">
      <c r="A929" s="70" t="s">
        <v>6263</v>
      </c>
      <c r="B929" s="70" t="s">
        <v>13819</v>
      </c>
      <c r="C929" s="50">
        <v>103.02</v>
      </c>
      <c r="D929" s="71">
        <v>45485</v>
      </c>
      <c r="E929" s="61" t="s">
        <v>521</v>
      </c>
      <c r="F929" s="61"/>
      <c r="G929" s="61" t="str">
        <f>VLOOKUP(Corrections[[#This Row],[Employee]],'[1]Management Hierarchy Report'!$A$2:$C$3607, 3, 0)</f>
        <v>Wesley Kurtz</v>
      </c>
      <c r="H929" s="48" t="s">
        <v>77</v>
      </c>
      <c r="I929" s="61" t="s">
        <v>70</v>
      </c>
      <c r="J929" s="61" t="str">
        <f>VLOOKUP(Corrections[[#This Row],[Employee]],[1]!Expense_Data[#Data],14,0)</f>
        <v>SL237@tidalwaveautospa.com</v>
      </c>
      <c r="K929" s="68">
        <v>45292</v>
      </c>
      <c r="L929" s="65"/>
      <c r="M929" s="65"/>
      <c r="N929" s="65"/>
      <c r="O929" s="65"/>
    </row>
    <row r="930" spans="1:15" hidden="1" x14ac:dyDescent="0.25">
      <c r="A930" s="70" t="s">
        <v>6263</v>
      </c>
      <c r="B930" s="70" t="s">
        <v>13819</v>
      </c>
      <c r="C930" s="50">
        <v>56.06</v>
      </c>
      <c r="D930" s="71">
        <v>45490</v>
      </c>
      <c r="E930" s="61" t="s">
        <v>521</v>
      </c>
      <c r="F930" s="61"/>
      <c r="G930" s="61" t="str">
        <f>VLOOKUP(Corrections[[#This Row],[Employee]],'[1]Management Hierarchy Report'!$A$2:$C$3607, 3, 0)</f>
        <v>Wesley Kurtz</v>
      </c>
      <c r="H930" s="48" t="s">
        <v>77</v>
      </c>
      <c r="I930" s="61" t="s">
        <v>70</v>
      </c>
      <c r="J930" s="61" t="str">
        <f>VLOOKUP(Corrections[[#This Row],[Employee]],[1]!Expense_Data[#Data],14,0)</f>
        <v>SL237@tidalwaveautospa.com</v>
      </c>
      <c r="K930" s="68">
        <v>45292</v>
      </c>
      <c r="L930" s="65"/>
      <c r="M930" s="65"/>
      <c r="N930" s="65"/>
      <c r="O930" s="65"/>
    </row>
    <row r="931" spans="1:15" hidden="1" x14ac:dyDescent="0.25">
      <c r="A931" s="61" t="s">
        <v>6263</v>
      </c>
      <c r="B931" s="61" t="s">
        <v>13811</v>
      </c>
      <c r="C931" s="50">
        <v>276.12</v>
      </c>
      <c r="D931" s="66">
        <v>45373</v>
      </c>
      <c r="E931" s="61" t="s">
        <v>71</v>
      </c>
      <c r="F931" s="61"/>
      <c r="G931" s="61" t="str">
        <f>VLOOKUP(Corrections[[#This Row],[Employee]],'[1]Management Hierarchy Report'!$A$2:$C$3607, 3, 0)</f>
        <v>Wesley Kurtz</v>
      </c>
      <c r="H931" s="48" t="s">
        <v>77</v>
      </c>
      <c r="I931" s="61" t="s">
        <v>70</v>
      </c>
      <c r="J931" s="61" t="str">
        <f>VLOOKUP(Corrections[[#This Row],[Employee]],[1]!Expense_Data[#Data],14,0)</f>
        <v>SL237@tidalwaveautospa.com</v>
      </c>
      <c r="K931" s="68">
        <v>45292</v>
      </c>
      <c r="L931" s="65"/>
      <c r="M931" s="65"/>
      <c r="N931" s="65"/>
      <c r="O931" s="65"/>
    </row>
    <row r="932" spans="1:15" hidden="1" x14ac:dyDescent="0.25">
      <c r="A932" s="70" t="s">
        <v>6263</v>
      </c>
      <c r="B932" s="70" t="s">
        <v>13811</v>
      </c>
      <c r="C932" s="50">
        <v>276.12</v>
      </c>
      <c r="D932" s="71">
        <v>45373</v>
      </c>
      <c r="E932" s="61" t="s">
        <v>521</v>
      </c>
      <c r="F932" s="61"/>
      <c r="G932" s="61" t="str">
        <f>VLOOKUP(Corrections[[#This Row],[Employee]],'[1]Management Hierarchy Report'!$A$2:$C$3607, 3, 0)</f>
        <v>Wesley Kurtz</v>
      </c>
      <c r="H932" s="48" t="s">
        <v>77</v>
      </c>
      <c r="I932" s="61" t="s">
        <v>70</v>
      </c>
      <c r="J932" s="61" t="str">
        <f>VLOOKUP(Corrections[[#This Row],[Employee]],[1]!Expense_Data[#Data],14,0)</f>
        <v>SL237@tidalwaveautospa.com</v>
      </c>
      <c r="K932" s="68">
        <v>45292</v>
      </c>
      <c r="L932" s="65"/>
      <c r="M932" s="65"/>
      <c r="N932" s="65"/>
      <c r="O932" s="65"/>
    </row>
    <row r="933" spans="1:15" hidden="1" x14ac:dyDescent="0.25">
      <c r="A933" s="61" t="s">
        <v>1829</v>
      </c>
      <c r="B933" s="61" t="s">
        <v>13064</v>
      </c>
      <c r="C933" s="50">
        <v>588.35</v>
      </c>
      <c r="D933" s="52">
        <v>45485</v>
      </c>
      <c r="E933" s="66" t="s">
        <v>13030</v>
      </c>
      <c r="F933" s="61"/>
      <c r="G933" s="61" t="str">
        <f>VLOOKUP(Corrections[[#This Row],[Employee]],'[1]Management Hierarchy Report'!$A$2:$C$3607, 3, 0)</f>
        <v>Michael Donnelly</v>
      </c>
      <c r="H933" s="61" t="s">
        <v>77</v>
      </c>
      <c r="I933" s="61" t="s">
        <v>70</v>
      </c>
      <c r="J933" s="61" t="str">
        <f>VLOOKUP(Corrections[[#This Row],[Employee]],[1]!Expense_Data[#Data],14,0)</f>
        <v>SL194@tidalwaveautospa.com</v>
      </c>
      <c r="K933" s="68">
        <v>45292</v>
      </c>
      <c r="L933" s="65"/>
      <c r="M933" s="65"/>
      <c r="N933" s="65"/>
      <c r="O933" s="65"/>
    </row>
    <row r="934" spans="1:15" hidden="1" x14ac:dyDescent="0.25">
      <c r="A934" s="61" t="s">
        <v>645</v>
      </c>
      <c r="B934" s="61" t="s">
        <v>646</v>
      </c>
      <c r="C934" s="50">
        <v>85</v>
      </c>
      <c r="D934" s="66">
        <v>45385</v>
      </c>
      <c r="E934" s="61" t="s">
        <v>71</v>
      </c>
      <c r="F934" s="61"/>
      <c r="G934" s="61" t="str">
        <f>VLOOKUP(Corrections[[#This Row],[Employee]],'[1]Management Hierarchy Report'!$A$2:$C$3607, 3, 0)</f>
        <v>Ricky Doyle</v>
      </c>
      <c r="H934" s="61" t="e">
        <f>IF(#REF!&gt;=20,"Sent Back", "Removed")</f>
        <v>#REF!</v>
      </c>
      <c r="I934" s="61" t="s">
        <v>70</v>
      </c>
      <c r="J934" s="67" t="str">
        <f>VLOOKUP(Corrections[[#This Row],[Employee]],[1]!Expense_Data[#Data],14,0)</f>
        <v>SL222@tidalwaveautospa.com</v>
      </c>
      <c r="K934" s="68">
        <v>45292</v>
      </c>
      <c r="L934" s="65"/>
      <c r="M934" s="65"/>
      <c r="N934" s="65"/>
      <c r="O934" s="65"/>
    </row>
    <row r="935" spans="1:15" hidden="1" x14ac:dyDescent="0.25">
      <c r="A935" s="61" t="s">
        <v>645</v>
      </c>
      <c r="B935" s="61" t="s">
        <v>769</v>
      </c>
      <c r="C935" s="50">
        <v>328.15</v>
      </c>
      <c r="D935" s="66">
        <v>45423</v>
      </c>
      <c r="E935" s="61" t="s">
        <v>71</v>
      </c>
      <c r="F935" s="61"/>
      <c r="G935" s="61" t="str">
        <f>VLOOKUP(Corrections[[#This Row],[Employee]],'[1]Management Hierarchy Report'!$A$2:$C$3607, 3, 0)</f>
        <v>Ricky Doyle</v>
      </c>
      <c r="H935" s="61" t="s">
        <v>77</v>
      </c>
      <c r="I935" s="61" t="s">
        <v>70</v>
      </c>
      <c r="J935" s="67" t="str">
        <f>VLOOKUP(Corrections[[#This Row],[Employee]],[1]!Expense_Data[#Data],14,0)</f>
        <v>SL222@tidalwaveautospa.com</v>
      </c>
      <c r="K935" s="68">
        <v>45292</v>
      </c>
      <c r="L935" s="65"/>
      <c r="M935" s="65"/>
      <c r="N935" s="65"/>
      <c r="O935" s="65"/>
    </row>
    <row r="936" spans="1:15" hidden="1" x14ac:dyDescent="0.25">
      <c r="A936" s="61" t="s">
        <v>645</v>
      </c>
      <c r="B936" s="61" t="s">
        <v>769</v>
      </c>
      <c r="C936" s="69">
        <v>714.82</v>
      </c>
      <c r="D936" s="66">
        <v>45429</v>
      </c>
      <c r="E936" s="61" t="s">
        <v>71</v>
      </c>
      <c r="F936" s="61"/>
      <c r="G936" s="61" t="str">
        <f>VLOOKUP(Corrections[[#This Row],[Employee]],'[1]Management Hierarchy Report'!$A$2:$C$3607, 3, 0)</f>
        <v>Ricky Doyle</v>
      </c>
      <c r="H936" s="61" t="s">
        <v>77</v>
      </c>
      <c r="I936" s="61" t="s">
        <v>70</v>
      </c>
      <c r="J936" s="67" t="str">
        <f>VLOOKUP(Corrections[[#This Row],[Employee]],[1]!Expense_Data[#Data],14,0)</f>
        <v>SL222@tidalwaveautospa.com</v>
      </c>
      <c r="K936" s="68">
        <v>45292</v>
      </c>
      <c r="L936" s="65"/>
      <c r="M936" s="65"/>
      <c r="N936" s="65"/>
      <c r="O936" s="65"/>
    </row>
    <row r="937" spans="1:15" hidden="1" x14ac:dyDescent="0.25">
      <c r="A937" s="61" t="s">
        <v>645</v>
      </c>
      <c r="B937" s="61" t="s">
        <v>769</v>
      </c>
      <c r="C937" s="69">
        <v>438.99</v>
      </c>
      <c r="D937" s="66">
        <v>45444</v>
      </c>
      <c r="E937" s="61" t="s">
        <v>71</v>
      </c>
      <c r="F937" s="61"/>
      <c r="G937" s="61" t="str">
        <f>VLOOKUP(Corrections[[#This Row],[Employee]],'[1]Management Hierarchy Report'!$A$2:$C$3607, 3, 0)</f>
        <v>Ricky Doyle</v>
      </c>
      <c r="H937" s="61" t="s">
        <v>77</v>
      </c>
      <c r="I937" s="61" t="s">
        <v>70</v>
      </c>
      <c r="J937" s="67" t="str">
        <f>VLOOKUP(Corrections[[#This Row],[Employee]],[1]!Expense_Data[#Data],14,0)</f>
        <v>SL222@tidalwaveautospa.com</v>
      </c>
      <c r="K937" s="68">
        <v>45292</v>
      </c>
      <c r="L937" s="65"/>
      <c r="M937" s="65"/>
      <c r="N937" s="65"/>
      <c r="O937" s="65"/>
    </row>
    <row r="938" spans="1:15" hidden="1" x14ac:dyDescent="0.25">
      <c r="A938" s="61" t="s">
        <v>645</v>
      </c>
      <c r="B938" s="61" t="s">
        <v>769</v>
      </c>
      <c r="C938" s="69">
        <v>112</v>
      </c>
      <c r="D938" s="66">
        <v>45446</v>
      </c>
      <c r="E938" s="61" t="s">
        <v>71</v>
      </c>
      <c r="F938" s="61"/>
      <c r="G938" s="61" t="str">
        <f>VLOOKUP(Corrections[[#This Row],[Employee]],'[1]Management Hierarchy Report'!$A$2:$C$3607, 3, 0)</f>
        <v>Ricky Doyle</v>
      </c>
      <c r="H938" s="61" t="s">
        <v>77</v>
      </c>
      <c r="I938" s="61" t="s">
        <v>70</v>
      </c>
      <c r="J938" s="67" t="str">
        <f>VLOOKUP(Corrections[[#This Row],[Employee]],[1]!Expense_Data[#Data],14,0)</f>
        <v>SL222@tidalwaveautospa.com</v>
      </c>
      <c r="K938" s="68">
        <v>45292</v>
      </c>
      <c r="L938" s="65"/>
      <c r="M938" s="65"/>
      <c r="N938" s="65"/>
      <c r="O938" s="65"/>
    </row>
    <row r="939" spans="1:15" hidden="1" x14ac:dyDescent="0.25">
      <c r="A939" s="61" t="s">
        <v>279</v>
      </c>
      <c r="B939" s="61" t="s">
        <v>281</v>
      </c>
      <c r="C939" s="50" t="s">
        <v>282</v>
      </c>
      <c r="D939" s="66">
        <v>45139</v>
      </c>
      <c r="E939" s="61" t="s">
        <v>106</v>
      </c>
      <c r="F939" s="61"/>
      <c r="G939" s="61" t="e">
        <f>VLOOKUP(Corrections[[#This Row],[Employee]],'[1]Management Hierarchy Report'!$A$2:$C$3607, 3, 0)</f>
        <v>#N/A</v>
      </c>
      <c r="H939" s="61" t="s">
        <v>77</v>
      </c>
      <c r="I939" s="61" t="s">
        <v>70</v>
      </c>
      <c r="J939" s="67" t="e">
        <f>VLOOKUP(Corrections[[#This Row],[Employee]],[1]!Expense_Data[#Data],14,0)</f>
        <v>#N/A</v>
      </c>
      <c r="K939" s="68">
        <v>45292</v>
      </c>
      <c r="L939" s="65"/>
      <c r="M939" s="65"/>
      <c r="N939" s="65"/>
      <c r="O939" s="65"/>
    </row>
    <row r="940" spans="1:15" hidden="1" x14ac:dyDescent="0.25">
      <c r="A940" s="61" t="s">
        <v>279</v>
      </c>
      <c r="B940" s="61" t="s">
        <v>280</v>
      </c>
      <c r="C940" s="50" t="s">
        <v>242</v>
      </c>
      <c r="D940" s="66">
        <v>45177</v>
      </c>
      <c r="E940" s="61" t="s">
        <v>106</v>
      </c>
      <c r="F940" s="61"/>
      <c r="G940" s="61" t="e">
        <f>VLOOKUP(Corrections[[#This Row],[Employee]],'[1]Management Hierarchy Report'!$A$2:$C$3607, 3, 0)</f>
        <v>#N/A</v>
      </c>
      <c r="H940" s="61" t="s">
        <v>77</v>
      </c>
      <c r="I940" s="61" t="s">
        <v>70</v>
      </c>
      <c r="J940" s="67" t="e">
        <f>VLOOKUP(Corrections[[#This Row],[Employee]],[1]!Expense_Data[#Data],14,0)</f>
        <v>#N/A</v>
      </c>
      <c r="K940" s="68">
        <v>45292</v>
      </c>
      <c r="L940" s="65"/>
      <c r="M940" s="65"/>
      <c r="N940" s="65"/>
      <c r="O940" s="65"/>
    </row>
    <row r="941" spans="1:15" hidden="1" x14ac:dyDescent="0.25">
      <c r="A941" s="61" t="s">
        <v>279</v>
      </c>
      <c r="B941" s="61" t="s">
        <v>567</v>
      </c>
      <c r="C941" s="50">
        <v>169.54</v>
      </c>
      <c r="D941" s="66">
        <v>45350</v>
      </c>
      <c r="E941" s="61" t="s">
        <v>130</v>
      </c>
      <c r="F941" s="61"/>
      <c r="G941" s="61" t="e">
        <f>VLOOKUP(Corrections[[#This Row],[Employee]],'[1]Management Hierarchy Report'!$A$2:$C$3607, 3, 0)</f>
        <v>#N/A</v>
      </c>
      <c r="H941" s="61" t="e">
        <f>IF(#REF!&gt;=20,"Sent Back", "Removed")</f>
        <v>#REF!</v>
      </c>
      <c r="I941" s="61" t="s">
        <v>70</v>
      </c>
      <c r="J941" s="67" t="e">
        <f>VLOOKUP(Corrections[[#This Row],[Employee]],[1]!Expense_Data[#Data],14,0)</f>
        <v>#N/A</v>
      </c>
      <c r="K941" s="68">
        <v>45292</v>
      </c>
      <c r="L941" s="65"/>
      <c r="M941" s="65"/>
      <c r="N941" s="65"/>
      <c r="O941" s="65"/>
    </row>
    <row r="942" spans="1:15" hidden="1" x14ac:dyDescent="0.25">
      <c r="A942" s="61" t="s">
        <v>424</v>
      </c>
      <c r="B942" s="61" t="s">
        <v>425</v>
      </c>
      <c r="C942" s="50">
        <v>160.47</v>
      </c>
      <c r="D942" s="66">
        <v>45270</v>
      </c>
      <c r="E942" s="61" t="s">
        <v>71</v>
      </c>
      <c r="F942" s="61"/>
      <c r="G942" s="61" t="str">
        <f>VLOOKUP(Corrections[[#This Row],[Employee]],'[1]Management Hierarchy Report'!$A$2:$C$3607, 3, 0)</f>
        <v>Michael Donnelly</v>
      </c>
      <c r="H942" s="61" t="e">
        <f>IF(#REF!&gt;=20,"Sent Back", "Removed")</f>
        <v>#REF!</v>
      </c>
      <c r="I942" s="61" t="s">
        <v>70</v>
      </c>
      <c r="J942" s="67" t="str">
        <f>VLOOKUP(Corrections[[#This Row],[Employee]],[1]!Expense_Data[#Data],14,0)</f>
        <v>SL135@tidalwaveautospa.com</v>
      </c>
      <c r="K942" s="68">
        <v>45292</v>
      </c>
      <c r="L942" s="65"/>
      <c r="M942" s="65"/>
      <c r="N942" s="65"/>
      <c r="O942" s="65"/>
    </row>
    <row r="943" spans="1:15" hidden="1" x14ac:dyDescent="0.25">
      <c r="A943" s="61" t="s">
        <v>424</v>
      </c>
      <c r="B943" s="61" t="s">
        <v>831</v>
      </c>
      <c r="C943" s="50">
        <v>129.07</v>
      </c>
      <c r="D943" s="66">
        <v>45435</v>
      </c>
      <c r="E943" s="61" t="s">
        <v>71</v>
      </c>
      <c r="F943" s="61"/>
      <c r="G943" s="61" t="str">
        <f>VLOOKUP(Corrections[[#This Row],[Employee]],'[1]Management Hierarchy Report'!$A$2:$C$3607, 3, 0)</f>
        <v>Michael Donnelly</v>
      </c>
      <c r="H943" s="61" t="s">
        <v>77</v>
      </c>
      <c r="I943" s="61" t="s">
        <v>70</v>
      </c>
      <c r="J943" s="61" t="str">
        <f>VLOOKUP(Corrections[[#This Row],[Employee]],[1]!Expense_Data[#Data],14,0)</f>
        <v>SL135@tidalwaveautospa.com</v>
      </c>
      <c r="K943" s="68">
        <v>45292</v>
      </c>
      <c r="L943" s="65"/>
      <c r="M943" s="65"/>
      <c r="N943" s="65"/>
      <c r="O943" s="65"/>
    </row>
    <row r="944" spans="1:15" hidden="1" x14ac:dyDescent="0.25">
      <c r="A944" s="61" t="s">
        <v>424</v>
      </c>
      <c r="B944" s="61" t="s">
        <v>831</v>
      </c>
      <c r="C944" s="50">
        <v>129.07</v>
      </c>
      <c r="D944" s="66">
        <v>45435</v>
      </c>
      <c r="E944" s="61" t="s">
        <v>13030</v>
      </c>
      <c r="F944" s="61"/>
      <c r="G944" s="61" t="str">
        <f>VLOOKUP(Corrections[[#This Row],[Employee]],'[1]Management Hierarchy Report'!$A$2:$C$3607, 3, 0)</f>
        <v>Michael Donnelly</v>
      </c>
      <c r="H944" s="61" t="s">
        <v>77</v>
      </c>
      <c r="I944" s="61" t="s">
        <v>70</v>
      </c>
      <c r="J944" s="61" t="str">
        <f>VLOOKUP(Corrections[[#This Row],[Employee]],[1]!Expense_Data[#Data],14,0)</f>
        <v>SL135@tidalwaveautospa.com</v>
      </c>
      <c r="K944" s="68">
        <v>45292</v>
      </c>
      <c r="L944" s="65"/>
      <c r="M944" s="65"/>
      <c r="N944" s="65"/>
      <c r="O944" s="65"/>
    </row>
    <row r="945" spans="1:15" hidden="1" x14ac:dyDescent="0.25">
      <c r="A945" s="61" t="s">
        <v>424</v>
      </c>
      <c r="B945" s="61" t="s">
        <v>831</v>
      </c>
      <c r="C945" s="50">
        <v>145.84</v>
      </c>
      <c r="D945" s="66">
        <v>45444</v>
      </c>
      <c r="E945" s="61" t="s">
        <v>13030</v>
      </c>
      <c r="F945" s="61"/>
      <c r="G945" s="61" t="str">
        <f>VLOOKUP(Corrections[[#This Row],[Employee]],'[1]Management Hierarchy Report'!$A$2:$C$3607, 3, 0)</f>
        <v>Michael Donnelly</v>
      </c>
      <c r="H945" s="61" t="s">
        <v>77</v>
      </c>
      <c r="I945" s="61" t="s">
        <v>70</v>
      </c>
      <c r="J945" s="61" t="str">
        <f>VLOOKUP(Corrections[[#This Row],[Employee]],[1]!Expense_Data[#Data],14,0)</f>
        <v>SL135@tidalwaveautospa.com</v>
      </c>
      <c r="K945" s="68">
        <v>45292</v>
      </c>
      <c r="L945" s="65"/>
      <c r="M945" s="65"/>
      <c r="N945" s="65"/>
      <c r="O945" s="65"/>
    </row>
    <row r="946" spans="1:15" hidden="1" x14ac:dyDescent="0.25">
      <c r="A946" s="61" t="s">
        <v>424</v>
      </c>
      <c r="B946" s="61" t="s">
        <v>831</v>
      </c>
      <c r="C946" s="50">
        <v>25.29</v>
      </c>
      <c r="D946" s="66">
        <v>45445</v>
      </c>
      <c r="E946" s="61" t="s">
        <v>71</v>
      </c>
      <c r="F946" s="61"/>
      <c r="G946" s="61" t="str">
        <f>VLOOKUP(Corrections[[#This Row],[Employee]],'[1]Management Hierarchy Report'!$A$2:$C$3607, 3, 0)</f>
        <v>Michael Donnelly</v>
      </c>
      <c r="H946" s="61" t="s">
        <v>69</v>
      </c>
      <c r="I946" s="61" t="s">
        <v>70</v>
      </c>
      <c r="J946" s="61" t="str">
        <f>VLOOKUP(Corrections[[#This Row],[Employee]],[1]!Expense_Data[#Data],14,0)</f>
        <v>SL135@tidalwaveautospa.com</v>
      </c>
      <c r="K946" s="68">
        <v>45292</v>
      </c>
      <c r="L946" s="65"/>
      <c r="M946" s="65"/>
      <c r="N946" s="65"/>
      <c r="O946" s="65"/>
    </row>
    <row r="947" spans="1:15" hidden="1" x14ac:dyDescent="0.25">
      <c r="A947" s="61" t="s">
        <v>424</v>
      </c>
      <c r="B947" s="61" t="s">
        <v>831</v>
      </c>
      <c r="C947" s="50">
        <v>163.52000000000001</v>
      </c>
      <c r="D947" s="66">
        <v>45453</v>
      </c>
      <c r="E947" s="61" t="s">
        <v>13030</v>
      </c>
      <c r="F947" s="61"/>
      <c r="G947" s="61" t="str">
        <f>VLOOKUP(Corrections[[#This Row],[Employee]],'[1]Management Hierarchy Report'!$A$2:$C$3607, 3, 0)</f>
        <v>Michael Donnelly</v>
      </c>
      <c r="H947" s="61" t="s">
        <v>77</v>
      </c>
      <c r="I947" s="61" t="s">
        <v>70</v>
      </c>
      <c r="J947" s="61" t="str">
        <f>VLOOKUP(Corrections[[#This Row],[Employee]],[1]!Expense_Data[#Data],14,0)</f>
        <v>SL135@tidalwaveautospa.com</v>
      </c>
      <c r="K947" s="68">
        <v>45292</v>
      </c>
      <c r="L947" s="65"/>
      <c r="M947" s="65"/>
      <c r="N947" s="65"/>
      <c r="O947" s="65"/>
    </row>
    <row r="948" spans="1:15" hidden="1" x14ac:dyDescent="0.25">
      <c r="A948" s="61" t="s">
        <v>424</v>
      </c>
      <c r="B948" s="61" t="s">
        <v>831</v>
      </c>
      <c r="C948" s="69">
        <v>299.58999999999997</v>
      </c>
      <c r="D948" s="66">
        <v>45458</v>
      </c>
      <c r="E948" s="61" t="s">
        <v>176</v>
      </c>
      <c r="F948" s="61"/>
      <c r="G948" s="61" t="str">
        <f>VLOOKUP(Corrections[[#This Row],[Employee]],'[1]Management Hierarchy Report'!$A$2:$C$3607, 3, 0)</f>
        <v>Michael Donnelly</v>
      </c>
      <c r="H948" s="61" t="s">
        <v>77</v>
      </c>
      <c r="I948" s="61" t="s">
        <v>70</v>
      </c>
      <c r="J948" s="61" t="str">
        <f>VLOOKUP(Corrections[[#This Row],[Employee]],[1]!Expense_Data[#Data],14,0)</f>
        <v>SL135@tidalwaveautospa.com</v>
      </c>
      <c r="K948" s="68">
        <v>45292</v>
      </c>
      <c r="L948" s="65"/>
      <c r="M948" s="65"/>
      <c r="N948" s="65"/>
      <c r="O948" s="65"/>
    </row>
    <row r="949" spans="1:15" hidden="1" x14ac:dyDescent="0.25">
      <c r="A949" s="61" t="s">
        <v>424</v>
      </c>
      <c r="B949" s="61" t="s">
        <v>831</v>
      </c>
      <c r="C949" s="50">
        <v>90.34</v>
      </c>
      <c r="D949" s="66">
        <v>45460</v>
      </c>
      <c r="E949" s="61" t="s">
        <v>13030</v>
      </c>
      <c r="F949" s="61"/>
      <c r="G949" s="61" t="str">
        <f>VLOOKUP(Corrections[[#This Row],[Employee]],'[1]Management Hierarchy Report'!$A$2:$C$3607, 3, 0)</f>
        <v>Michael Donnelly</v>
      </c>
      <c r="H949" s="61" t="s">
        <v>77</v>
      </c>
      <c r="I949" s="61" t="s">
        <v>70</v>
      </c>
      <c r="J949" s="61" t="str">
        <f>VLOOKUP(Corrections[[#This Row],[Employee]],[1]!Expense_Data[#Data],14,0)</f>
        <v>SL135@tidalwaveautospa.com</v>
      </c>
      <c r="K949" s="68">
        <v>45292</v>
      </c>
      <c r="L949" s="65"/>
      <c r="M949" s="65"/>
      <c r="N949" s="65"/>
      <c r="O949" s="65"/>
    </row>
    <row r="950" spans="1:15" hidden="1" x14ac:dyDescent="0.25">
      <c r="A950" s="61" t="s">
        <v>424</v>
      </c>
      <c r="B950" s="61" t="s">
        <v>13135</v>
      </c>
      <c r="C950" s="50">
        <v>61.74</v>
      </c>
      <c r="D950" s="66">
        <v>45468</v>
      </c>
      <c r="E950" s="61" t="s">
        <v>13030</v>
      </c>
      <c r="F950" s="61"/>
      <c r="G950" s="61" t="str">
        <f>VLOOKUP(Corrections[[#This Row],[Employee]],'[1]Management Hierarchy Report'!$A$2:$C$3607, 3, 0)</f>
        <v>Michael Donnelly</v>
      </c>
      <c r="H950" s="48" t="s">
        <v>77</v>
      </c>
      <c r="I950" s="61" t="s">
        <v>70</v>
      </c>
      <c r="J950" s="61" t="str">
        <f>VLOOKUP(Corrections[[#This Row],[Employee]],[1]!Expense_Data[#Data],14,0)</f>
        <v>SL135@tidalwaveautospa.com</v>
      </c>
      <c r="K950" s="68">
        <v>45292</v>
      </c>
      <c r="L950" s="65"/>
      <c r="M950" s="65"/>
      <c r="N950" s="65"/>
      <c r="O950" s="65"/>
    </row>
    <row r="951" spans="1:15" hidden="1" x14ac:dyDescent="0.25">
      <c r="A951" s="61" t="s">
        <v>424</v>
      </c>
      <c r="B951" s="61" t="s">
        <v>13135</v>
      </c>
      <c r="C951" s="50">
        <v>119.94</v>
      </c>
      <c r="D951" s="66">
        <v>45470</v>
      </c>
      <c r="E951" s="61" t="s">
        <v>12978</v>
      </c>
      <c r="F951" s="61"/>
      <c r="G951" s="61" t="str">
        <f>VLOOKUP(Corrections[[#This Row],[Employee]],'[1]Management Hierarchy Report'!$A$2:$C$3607, 3, 0)</f>
        <v>Michael Donnelly</v>
      </c>
      <c r="H951" s="48" t="s">
        <v>77</v>
      </c>
      <c r="I951" s="61" t="s">
        <v>70</v>
      </c>
      <c r="J951" s="61" t="str">
        <f>VLOOKUP(Corrections[[#This Row],[Employee]],[1]!Expense_Data[#Data],14,0)</f>
        <v>SL135@tidalwaveautospa.com</v>
      </c>
      <c r="K951" s="68">
        <v>45292</v>
      </c>
      <c r="L951" s="65"/>
      <c r="M951" s="65"/>
      <c r="N951" s="65"/>
      <c r="O951" s="65"/>
    </row>
    <row r="952" spans="1:15" hidden="1" x14ac:dyDescent="0.25">
      <c r="A952" s="61" t="s">
        <v>424</v>
      </c>
      <c r="B952" s="61" t="s">
        <v>13135</v>
      </c>
      <c r="C952" s="50">
        <v>233.87</v>
      </c>
      <c r="D952" s="66">
        <v>45470</v>
      </c>
      <c r="E952" s="61" t="s">
        <v>13030</v>
      </c>
      <c r="F952" s="61"/>
      <c r="G952" s="61" t="str">
        <f>VLOOKUP(Corrections[[#This Row],[Employee]],'[1]Management Hierarchy Report'!$A$2:$C$3607, 3, 0)</f>
        <v>Michael Donnelly</v>
      </c>
      <c r="H952" s="48" t="s">
        <v>77</v>
      </c>
      <c r="I952" s="61" t="s">
        <v>70</v>
      </c>
      <c r="J952" s="61" t="str">
        <f>VLOOKUP(Corrections[[#This Row],[Employee]],[1]!Expense_Data[#Data],14,0)</f>
        <v>SL135@tidalwaveautospa.com</v>
      </c>
      <c r="K952" s="68">
        <v>45292</v>
      </c>
      <c r="L952" s="65"/>
      <c r="M952" s="65"/>
      <c r="N952" s="65"/>
      <c r="O952" s="65"/>
    </row>
    <row r="953" spans="1:15" hidden="1" x14ac:dyDescent="0.25">
      <c r="A953" s="61" t="s">
        <v>424</v>
      </c>
      <c r="B953" s="61" t="s">
        <v>13135</v>
      </c>
      <c r="C953" s="50">
        <v>246.09</v>
      </c>
      <c r="D953" s="66">
        <v>45471</v>
      </c>
      <c r="E953" s="61" t="s">
        <v>12978</v>
      </c>
      <c r="F953" s="61"/>
      <c r="G953" s="61" t="str">
        <f>VLOOKUP(Corrections[[#This Row],[Employee]],'[1]Management Hierarchy Report'!$A$2:$C$3607, 3, 0)</f>
        <v>Michael Donnelly</v>
      </c>
      <c r="H953" s="48" t="s">
        <v>77</v>
      </c>
      <c r="I953" s="61" t="s">
        <v>70</v>
      </c>
      <c r="J953" s="61" t="str">
        <f>VLOOKUP(Corrections[[#This Row],[Employee]],[1]!Expense_Data[#Data],14,0)</f>
        <v>SL135@tidalwaveautospa.com</v>
      </c>
      <c r="K953" s="68">
        <v>45292</v>
      </c>
      <c r="L953" s="65"/>
      <c r="M953" s="65"/>
      <c r="N953" s="65"/>
      <c r="O953" s="65"/>
    </row>
    <row r="954" spans="1:15" hidden="1" x14ac:dyDescent="0.25">
      <c r="A954" s="61" t="s">
        <v>424</v>
      </c>
      <c r="B954" s="61" t="s">
        <v>13135</v>
      </c>
      <c r="C954" s="50">
        <v>7.7</v>
      </c>
      <c r="D954" s="66">
        <v>45474</v>
      </c>
      <c r="E954" s="61" t="s">
        <v>13030</v>
      </c>
      <c r="F954" s="61"/>
      <c r="G954" s="61" t="str">
        <f>VLOOKUP(Corrections[[#This Row],[Employee]],'[1]Management Hierarchy Report'!$A$2:$C$3607, 3, 0)</f>
        <v>Michael Donnelly</v>
      </c>
      <c r="H954" s="48" t="s">
        <v>77</v>
      </c>
      <c r="I954" s="61" t="s">
        <v>70</v>
      </c>
      <c r="J954" s="61" t="str">
        <f>VLOOKUP(Corrections[[#This Row],[Employee]],[1]!Expense_Data[#Data],14,0)</f>
        <v>SL135@tidalwaveautospa.com</v>
      </c>
      <c r="K954" s="68">
        <v>45292</v>
      </c>
      <c r="L954" s="65"/>
      <c r="M954" s="65"/>
      <c r="N954" s="65"/>
      <c r="O954" s="65"/>
    </row>
    <row r="955" spans="1:15" hidden="1" x14ac:dyDescent="0.25">
      <c r="A955" s="61" t="s">
        <v>424</v>
      </c>
      <c r="B955" s="61" t="s">
        <v>13135</v>
      </c>
      <c r="C955" s="50">
        <v>68.930000000000007</v>
      </c>
      <c r="D955" s="66">
        <v>45476</v>
      </c>
      <c r="E955" s="61" t="s">
        <v>13030</v>
      </c>
      <c r="F955" s="61"/>
      <c r="G955" s="61" t="str">
        <f>VLOOKUP(Corrections[[#This Row],[Employee]],'[1]Management Hierarchy Report'!$A$2:$C$3607, 3, 0)</f>
        <v>Michael Donnelly</v>
      </c>
      <c r="H955" s="48" t="s">
        <v>77</v>
      </c>
      <c r="I955" s="61" t="s">
        <v>70</v>
      </c>
      <c r="J955" s="61" t="str">
        <f>VLOOKUP(Corrections[[#This Row],[Employee]],[1]!Expense_Data[#Data],14,0)</f>
        <v>SL135@tidalwaveautospa.com</v>
      </c>
      <c r="K955" s="68">
        <v>45292</v>
      </c>
      <c r="L955" s="65"/>
      <c r="M955" s="65"/>
      <c r="N955" s="65"/>
      <c r="O955" s="65"/>
    </row>
    <row r="956" spans="1:15" hidden="1" x14ac:dyDescent="0.25">
      <c r="A956" s="61" t="s">
        <v>424</v>
      </c>
      <c r="B956" s="61" t="s">
        <v>13135</v>
      </c>
      <c r="C956" s="50">
        <v>199.05</v>
      </c>
      <c r="D956" s="66">
        <v>45478</v>
      </c>
      <c r="E956" s="61" t="s">
        <v>12978</v>
      </c>
      <c r="F956" s="61"/>
      <c r="G956" s="61" t="str">
        <f>VLOOKUP(Corrections[[#This Row],[Employee]],'[1]Management Hierarchy Report'!$A$2:$C$3607, 3, 0)</f>
        <v>Michael Donnelly</v>
      </c>
      <c r="H956" s="48" t="s">
        <v>77</v>
      </c>
      <c r="I956" s="61" t="s">
        <v>70</v>
      </c>
      <c r="J956" s="61" t="str">
        <f>VLOOKUP(Corrections[[#This Row],[Employee]],[1]!Expense_Data[#Data],14,0)</f>
        <v>SL135@tidalwaveautospa.com</v>
      </c>
      <c r="K956" s="68">
        <v>45292</v>
      </c>
      <c r="L956" s="65"/>
      <c r="M956" s="65"/>
      <c r="N956" s="65"/>
      <c r="O956" s="65"/>
    </row>
    <row r="957" spans="1:15" hidden="1" x14ac:dyDescent="0.25">
      <c r="A957" s="61" t="s">
        <v>424</v>
      </c>
      <c r="B957" s="61" t="s">
        <v>13135</v>
      </c>
      <c r="C957" s="50">
        <v>67.349999999999994</v>
      </c>
      <c r="D957" s="66">
        <v>45486</v>
      </c>
      <c r="E957" s="61" t="s">
        <v>13030</v>
      </c>
      <c r="F957" s="61"/>
      <c r="G957" s="61" t="str">
        <f>VLOOKUP(Corrections[[#This Row],[Employee]],'[1]Management Hierarchy Report'!$A$2:$C$3607, 3, 0)</f>
        <v>Michael Donnelly</v>
      </c>
      <c r="H957" s="48" t="s">
        <v>77</v>
      </c>
      <c r="I957" s="61" t="s">
        <v>70</v>
      </c>
      <c r="J957" s="61" t="str">
        <f>VLOOKUP(Corrections[[#This Row],[Employee]],[1]!Expense_Data[#Data],14,0)</f>
        <v>SL135@tidalwaveautospa.com</v>
      </c>
      <c r="K957" s="68">
        <v>45292</v>
      </c>
      <c r="L957" s="65"/>
      <c r="M957" s="65"/>
      <c r="N957" s="65"/>
      <c r="O957" s="65"/>
    </row>
    <row r="958" spans="1:15" hidden="1" x14ac:dyDescent="0.25">
      <c r="A958" s="61" t="s">
        <v>690</v>
      </c>
      <c r="B958" s="61" t="s">
        <v>691</v>
      </c>
      <c r="C958" s="50">
        <v>14.92</v>
      </c>
      <c r="D958" s="66">
        <v>45426</v>
      </c>
      <c r="E958" s="61" t="s">
        <v>268</v>
      </c>
      <c r="F958" s="61"/>
      <c r="G958" s="61" t="str">
        <f>VLOOKUP(Corrections[[#This Row],[Employee]],'[1]Management Hierarchy Report'!$A$2:$C$3607, 3, 0)</f>
        <v>Andrew Nelson</v>
      </c>
      <c r="H958" s="61" t="s">
        <v>69</v>
      </c>
      <c r="I958" s="61" t="s">
        <v>70</v>
      </c>
      <c r="J958" s="67" t="e">
        <f>VLOOKUP(Corrections[[#This Row],[Employee]],[1]!Expense_Data[#Data],14,0)</f>
        <v>#N/A</v>
      </c>
      <c r="K958" s="68">
        <v>45292</v>
      </c>
      <c r="L958" s="65"/>
      <c r="M958" s="65"/>
      <c r="N958" s="65"/>
      <c r="O958" s="65"/>
    </row>
    <row r="959" spans="1:15" hidden="1" x14ac:dyDescent="0.25">
      <c r="A959" s="61" t="s">
        <v>184</v>
      </c>
      <c r="B959" s="61" t="s">
        <v>185</v>
      </c>
      <c r="C959" s="50">
        <v>713.35</v>
      </c>
      <c r="D959" s="66">
        <v>45168</v>
      </c>
      <c r="E959" s="61" t="s">
        <v>71</v>
      </c>
      <c r="F959" s="61"/>
      <c r="G959" s="61" t="str">
        <f>VLOOKUP(Corrections[[#This Row],[Employee]],'[1]Management Hierarchy Report'!$A$2:$C$3607, 3, 0)</f>
        <v>Steven Kyriazis</v>
      </c>
      <c r="H959" s="61" t="s">
        <v>69</v>
      </c>
      <c r="I959" s="61" t="s">
        <v>70</v>
      </c>
      <c r="J959" s="67" t="str">
        <f>VLOOKUP(Corrections[[#This Row],[Employee]],[1]!Expense_Data[#Data],14,0)</f>
        <v>SL40@tidalwaveautospa.com</v>
      </c>
      <c r="K959" s="68">
        <v>45292</v>
      </c>
      <c r="L959" s="65"/>
      <c r="M959" s="65"/>
      <c r="N959" s="65"/>
      <c r="O959" s="65"/>
    </row>
    <row r="960" spans="1:15" hidden="1" x14ac:dyDescent="0.25">
      <c r="A960" s="61" t="s">
        <v>184</v>
      </c>
      <c r="B960" s="61" t="s">
        <v>13073</v>
      </c>
      <c r="C960" s="50">
        <v>139.09</v>
      </c>
      <c r="D960" s="52">
        <v>45453</v>
      </c>
      <c r="E960" s="66" t="s">
        <v>12978</v>
      </c>
      <c r="F960" s="61"/>
      <c r="G960" s="61" t="str">
        <f>VLOOKUP(Corrections[[#This Row],[Employee]],'[1]Management Hierarchy Report'!$A$2:$C$3607, 3, 0)</f>
        <v>Steven Kyriazis</v>
      </c>
      <c r="H960" s="61" t="s">
        <v>77</v>
      </c>
      <c r="I960" s="61" t="s">
        <v>70</v>
      </c>
      <c r="J960" s="61" t="str">
        <f>VLOOKUP(Corrections[[#This Row],[Employee]],[1]!Expense_Data[#Data],14,0)</f>
        <v>SL40@tidalwaveautospa.com</v>
      </c>
      <c r="K960" s="68">
        <v>45292</v>
      </c>
      <c r="L960" s="65"/>
      <c r="M960" s="65"/>
      <c r="N960" s="65"/>
      <c r="O960" s="65"/>
    </row>
    <row r="961" spans="1:15" hidden="1" x14ac:dyDescent="0.25">
      <c r="A961" s="61" t="s">
        <v>184</v>
      </c>
      <c r="B961" s="61" t="s">
        <v>13073</v>
      </c>
      <c r="C961" s="50">
        <v>134.27000000000001</v>
      </c>
      <c r="D961" s="52">
        <v>45463</v>
      </c>
      <c r="E961" s="66" t="s">
        <v>71</v>
      </c>
      <c r="F961" s="61"/>
      <c r="G961" s="61" t="str">
        <f>VLOOKUP(Corrections[[#This Row],[Employee]],'[1]Management Hierarchy Report'!$A$2:$C$3607, 3, 0)</f>
        <v>Steven Kyriazis</v>
      </c>
      <c r="H961" s="61" t="s">
        <v>77</v>
      </c>
      <c r="I961" s="61" t="s">
        <v>70</v>
      </c>
      <c r="J961" s="61" t="str">
        <f>VLOOKUP(Corrections[[#This Row],[Employee]],[1]!Expense_Data[#Data],14,0)</f>
        <v>SL40@tidalwaveautospa.com</v>
      </c>
      <c r="K961" s="68">
        <v>45292</v>
      </c>
      <c r="L961" s="65"/>
      <c r="M961" s="65"/>
      <c r="N961" s="65"/>
      <c r="O961" s="65"/>
    </row>
    <row r="962" spans="1:15" hidden="1" x14ac:dyDescent="0.25">
      <c r="A962" s="61" t="s">
        <v>1868</v>
      </c>
      <c r="B962" s="61" t="s">
        <v>13006</v>
      </c>
      <c r="C962" s="50">
        <v>24.8</v>
      </c>
      <c r="D962" s="66">
        <v>45488</v>
      </c>
      <c r="E962" s="61" t="s">
        <v>13030</v>
      </c>
      <c r="F962" s="61"/>
      <c r="G962" s="61" t="str">
        <f>VLOOKUP(Corrections[[#This Row],[Employee]],'[1]Management Hierarchy Report'!$A$2:$C$3607, 3, 0)</f>
        <v>Joe Chavez</v>
      </c>
      <c r="H962" s="61" t="s">
        <v>77</v>
      </c>
      <c r="I962" s="61" t="s">
        <v>70</v>
      </c>
      <c r="J962" s="61" t="str">
        <f>VLOOKUP(Corrections[[#This Row],[Employee]],[1]!Expense_Data[#Data],14,0)</f>
        <v>SL221@tidalwaveautospa.com</v>
      </c>
      <c r="K962" s="68">
        <v>45292</v>
      </c>
      <c r="L962" s="65"/>
      <c r="M962" s="65"/>
      <c r="N962" s="65"/>
      <c r="O962" s="65"/>
    </row>
    <row r="963" spans="1:15" hidden="1" x14ac:dyDescent="0.25">
      <c r="A963" s="61" t="s">
        <v>1868</v>
      </c>
      <c r="B963" s="61" t="s">
        <v>13006</v>
      </c>
      <c r="C963" s="50">
        <v>24.8</v>
      </c>
      <c r="D963" s="66">
        <v>45488</v>
      </c>
      <c r="E963" s="61" t="s">
        <v>13030</v>
      </c>
      <c r="F963" s="61"/>
      <c r="G963" s="61" t="str">
        <f>VLOOKUP(Corrections[[#This Row],[Employee]],'[1]Management Hierarchy Report'!$A$2:$C$3607, 3, 0)</f>
        <v>Joe Chavez</v>
      </c>
      <c r="H963" s="48" t="s">
        <v>77</v>
      </c>
      <c r="I963" s="61" t="s">
        <v>70</v>
      </c>
      <c r="J963" s="61" t="str">
        <f>VLOOKUP(Corrections[[#This Row],[Employee]],[1]!Expense_Data[#Data],14,0)</f>
        <v>SL221@tidalwaveautospa.com</v>
      </c>
      <c r="K963" s="68">
        <v>45292</v>
      </c>
      <c r="L963" s="65"/>
      <c r="M963" s="65"/>
      <c r="N963" s="65"/>
      <c r="O963" s="65"/>
    </row>
    <row r="964" spans="1:15" hidden="1" x14ac:dyDescent="0.25">
      <c r="A964" s="61" t="s">
        <v>1868</v>
      </c>
      <c r="B964" s="61" t="s">
        <v>13176</v>
      </c>
      <c r="C964" s="50">
        <v>37.42</v>
      </c>
      <c r="D964" s="66">
        <v>45494</v>
      </c>
      <c r="E964" s="61" t="s">
        <v>13030</v>
      </c>
      <c r="F964" s="61"/>
      <c r="G964" s="61" t="str">
        <f>VLOOKUP(Corrections[[#This Row],[Employee]],'[1]Management Hierarchy Report'!$A$2:$C$3607, 3, 0)</f>
        <v>Joe Chavez</v>
      </c>
      <c r="H964" s="48" t="s">
        <v>77</v>
      </c>
      <c r="I964" s="61" t="s">
        <v>70</v>
      </c>
      <c r="J964" s="61" t="str">
        <f>VLOOKUP(Corrections[[#This Row],[Employee]],[1]!Expense_Data[#Data],14,0)</f>
        <v>SL221@tidalwaveautospa.com</v>
      </c>
      <c r="K964" s="68">
        <v>45292</v>
      </c>
      <c r="L964" s="65"/>
      <c r="M964" s="65"/>
      <c r="N964" s="65"/>
      <c r="O964" s="65"/>
    </row>
    <row r="965" spans="1:15" hidden="1" x14ac:dyDescent="0.25">
      <c r="A965" s="61" t="s">
        <v>403</v>
      </c>
      <c r="B965" s="61" t="s">
        <v>404</v>
      </c>
      <c r="C965" s="50">
        <v>174.22</v>
      </c>
      <c r="D965" s="66">
        <v>45237</v>
      </c>
      <c r="E965" s="61" t="s">
        <v>106</v>
      </c>
      <c r="F965" s="61"/>
      <c r="G965" s="61" t="e">
        <f>VLOOKUP(Corrections[[#This Row],[Employee]],'[1]Management Hierarchy Report'!$A$2:$C$3607, 3, 0)</f>
        <v>#N/A</v>
      </c>
      <c r="H965" s="61" t="s">
        <v>77</v>
      </c>
      <c r="I965" s="61" t="s">
        <v>70</v>
      </c>
      <c r="J965" s="67" t="e">
        <f>VLOOKUP(Corrections[[#This Row],[Employee]],[1]!Expense_Data[#Data],14,0)</f>
        <v>#N/A</v>
      </c>
      <c r="K965" s="68">
        <v>45292</v>
      </c>
      <c r="L965" s="65"/>
      <c r="M965" s="65"/>
      <c r="N965" s="65"/>
      <c r="O965" s="65"/>
    </row>
    <row r="966" spans="1:15" hidden="1" x14ac:dyDescent="0.25">
      <c r="A966" s="61" t="s">
        <v>403</v>
      </c>
      <c r="B966" s="61" t="s">
        <v>404</v>
      </c>
      <c r="C966" s="69">
        <v>52.36</v>
      </c>
      <c r="D966" s="66">
        <v>45237</v>
      </c>
      <c r="E966" s="74" t="s">
        <v>106</v>
      </c>
      <c r="F966" s="61"/>
      <c r="G966" s="61" t="e">
        <f>VLOOKUP(Corrections[[#This Row],[Employee]],'[1]Management Hierarchy Report'!$A$2:$C$3607, 3, 0)</f>
        <v>#N/A</v>
      </c>
      <c r="H966" s="61" t="s">
        <v>77</v>
      </c>
      <c r="I966" s="61" t="s">
        <v>70</v>
      </c>
      <c r="J966" s="67" t="e">
        <f>VLOOKUP(Corrections[[#This Row],[Employee]],[1]!Expense_Data[#Data],14,0)</f>
        <v>#N/A</v>
      </c>
      <c r="K966" s="68">
        <v>45292</v>
      </c>
      <c r="L966" s="65"/>
      <c r="M966" s="65"/>
      <c r="N966" s="65"/>
      <c r="O966" s="65"/>
    </row>
    <row r="967" spans="1:15" hidden="1" x14ac:dyDescent="0.25">
      <c r="A967" s="61" t="s">
        <v>403</v>
      </c>
      <c r="B967" s="61" t="s">
        <v>404</v>
      </c>
      <c r="C967" s="69">
        <v>770.62</v>
      </c>
      <c r="D967" s="66">
        <v>45239</v>
      </c>
      <c r="E967" s="61" t="s">
        <v>106</v>
      </c>
      <c r="F967" s="61"/>
      <c r="G967" s="61" t="e">
        <f>VLOOKUP(Corrections[[#This Row],[Employee]],'[1]Management Hierarchy Report'!$A$2:$C$3607, 3, 0)</f>
        <v>#N/A</v>
      </c>
      <c r="H967" s="61" t="s">
        <v>77</v>
      </c>
      <c r="I967" s="61" t="s">
        <v>70</v>
      </c>
      <c r="J967" s="67" t="e">
        <f>VLOOKUP(Corrections[[#This Row],[Employee]],[1]!Expense_Data[#Data],14,0)</f>
        <v>#N/A</v>
      </c>
      <c r="K967" s="68">
        <v>45292</v>
      </c>
      <c r="L967" s="65"/>
      <c r="M967" s="65"/>
      <c r="N967" s="65"/>
      <c r="O967" s="65"/>
    </row>
    <row r="968" spans="1:15" hidden="1" x14ac:dyDescent="0.25">
      <c r="A968" s="61" t="s">
        <v>403</v>
      </c>
      <c r="B968" s="61" t="s">
        <v>404</v>
      </c>
      <c r="C968" s="69">
        <v>146.41</v>
      </c>
      <c r="D968" s="66">
        <v>45239</v>
      </c>
      <c r="E968" s="74" t="s">
        <v>106</v>
      </c>
      <c r="F968" s="61"/>
      <c r="G968" s="61" t="e">
        <f>VLOOKUP(Corrections[[#This Row],[Employee]],'[1]Management Hierarchy Report'!$A$2:$C$3607, 3, 0)</f>
        <v>#N/A</v>
      </c>
      <c r="H968" s="61" t="s">
        <v>77</v>
      </c>
      <c r="I968" s="61" t="s">
        <v>70</v>
      </c>
      <c r="J968" s="67" t="e">
        <f>VLOOKUP(Corrections[[#This Row],[Employee]],[1]!Expense_Data[#Data],14,0)</f>
        <v>#N/A</v>
      </c>
      <c r="K968" s="68">
        <v>45292</v>
      </c>
      <c r="L968" s="65"/>
      <c r="M968" s="65"/>
      <c r="N968" s="65"/>
      <c r="O968" s="65"/>
    </row>
    <row r="969" spans="1:15" hidden="1" x14ac:dyDescent="0.25">
      <c r="A969" s="61" t="s">
        <v>144</v>
      </c>
      <c r="B969" s="61" t="s">
        <v>145</v>
      </c>
      <c r="C969" s="50">
        <v>586.48</v>
      </c>
      <c r="D969" s="66">
        <v>45171</v>
      </c>
      <c r="E969" s="61" t="s">
        <v>146</v>
      </c>
      <c r="F969" s="61"/>
      <c r="G969" s="61" t="str">
        <f>VLOOKUP(Corrections[[#This Row],[Employee]],'[1]Management Hierarchy Report'!$A$2:$C$3607, 3, 0)</f>
        <v>Joe Chavez</v>
      </c>
      <c r="H969" s="61" t="s">
        <v>77</v>
      </c>
      <c r="I969" s="61" t="s">
        <v>70</v>
      </c>
      <c r="J969" s="67" t="str">
        <f>VLOOKUP(Corrections[[#This Row],[Employee]],[1]!Expense_Data[#Data],14,0)</f>
        <v>jason.abbott@tidalwaveautospa.com</v>
      </c>
      <c r="K969" s="68">
        <v>45292</v>
      </c>
      <c r="L969" s="65"/>
      <c r="M969" s="65"/>
      <c r="N969" s="65"/>
      <c r="O969" s="65"/>
    </row>
    <row r="970" spans="1:15" hidden="1" x14ac:dyDescent="0.25">
      <c r="A970" s="61" t="s">
        <v>546</v>
      </c>
      <c r="B970" s="61" t="s">
        <v>547</v>
      </c>
      <c r="C970" s="50">
        <v>300.67</v>
      </c>
      <c r="D970" s="66">
        <v>45371</v>
      </c>
      <c r="E970" s="61" t="s">
        <v>71</v>
      </c>
      <c r="F970" s="61"/>
      <c r="G970" s="61" t="str">
        <f>VLOOKUP(Corrections[[#This Row],[Employee]],'[1]Management Hierarchy Report'!$A$2:$C$3607, 3, 0)</f>
        <v>Wesley Kurtz</v>
      </c>
      <c r="H970" s="61" t="e">
        <f>IF(#REF!&gt;=20,"Sent Back", "Removed")</f>
        <v>#REF!</v>
      </c>
      <c r="I970" s="61" t="s">
        <v>70</v>
      </c>
      <c r="J970" s="67" t="str">
        <f>VLOOKUP(Corrections[[#This Row],[Employee]],[1]!Expense_Data[#Data],14,0)</f>
        <v>SL14@tidalwaveautospa.com</v>
      </c>
      <c r="K970" s="68">
        <v>45292</v>
      </c>
      <c r="L970" s="65"/>
      <c r="M970" s="65"/>
      <c r="N970" s="65"/>
      <c r="O970" s="65"/>
    </row>
    <row r="971" spans="1:15" hidden="1" x14ac:dyDescent="0.25">
      <c r="A971" s="70" t="s">
        <v>546</v>
      </c>
      <c r="B971" s="70" t="s">
        <v>13814</v>
      </c>
      <c r="C971" s="50">
        <v>4.3499999999999996</v>
      </c>
      <c r="D971" s="71">
        <v>45473</v>
      </c>
      <c r="E971" s="61" t="s">
        <v>13030</v>
      </c>
      <c r="F971" s="61"/>
      <c r="G971" s="61" t="str">
        <f>VLOOKUP(Corrections[[#This Row],[Employee]],'[1]Management Hierarchy Report'!$A$2:$C$3607, 3, 0)</f>
        <v>Wesley Kurtz</v>
      </c>
      <c r="H971" s="48" t="s">
        <v>77</v>
      </c>
      <c r="I971" s="61" t="s">
        <v>70</v>
      </c>
      <c r="J971" s="61" t="str">
        <f>VLOOKUP(Corrections[[#This Row],[Employee]],[1]!Expense_Data[#Data],14,0)</f>
        <v>SL14@tidalwaveautospa.com</v>
      </c>
      <c r="K971" s="68">
        <v>45292</v>
      </c>
      <c r="L971" s="65"/>
      <c r="M971" s="65"/>
      <c r="N971" s="65"/>
      <c r="O971" s="65"/>
    </row>
    <row r="972" spans="1:15" hidden="1" x14ac:dyDescent="0.25">
      <c r="A972" s="61" t="s">
        <v>546</v>
      </c>
      <c r="B972" s="61" t="s">
        <v>13814</v>
      </c>
      <c r="C972" s="50">
        <v>5.29</v>
      </c>
      <c r="D972" s="66">
        <v>45477</v>
      </c>
      <c r="E972" s="61" t="s">
        <v>13082</v>
      </c>
      <c r="F972" s="61"/>
      <c r="G972" s="61" t="str">
        <f>VLOOKUP(Corrections[[#This Row],[Employee]],'[1]Management Hierarchy Report'!$A$2:$C$3607, 3, 0)</f>
        <v>Wesley Kurtz</v>
      </c>
      <c r="H972" s="48" t="s">
        <v>77</v>
      </c>
      <c r="I972" s="61" t="s">
        <v>70</v>
      </c>
      <c r="J972" s="61" t="str">
        <f>VLOOKUP(Corrections[[#This Row],[Employee]],[1]!Expense_Data[#Data],14,0)</f>
        <v>SL14@tidalwaveautospa.com</v>
      </c>
      <c r="K972" s="68">
        <v>45292</v>
      </c>
      <c r="L972" s="65"/>
      <c r="M972" s="65"/>
      <c r="N972" s="65"/>
      <c r="O972" s="65"/>
    </row>
    <row r="973" spans="1:15" hidden="1" x14ac:dyDescent="0.25">
      <c r="A973" s="61" t="s">
        <v>546</v>
      </c>
      <c r="B973" s="61" t="s">
        <v>13814</v>
      </c>
      <c r="C973" s="50">
        <v>19.239999999999998</v>
      </c>
      <c r="D973" s="66">
        <v>45486</v>
      </c>
      <c r="E973" s="61" t="s">
        <v>13082</v>
      </c>
      <c r="F973" s="61"/>
      <c r="G973" s="61" t="str">
        <f>VLOOKUP(Corrections[[#This Row],[Employee]],'[1]Management Hierarchy Report'!$A$2:$C$3607, 3, 0)</f>
        <v>Wesley Kurtz</v>
      </c>
      <c r="H973" s="48" t="s">
        <v>77</v>
      </c>
      <c r="I973" s="61" t="s">
        <v>70</v>
      </c>
      <c r="J973" s="61" t="str">
        <f>VLOOKUP(Corrections[[#This Row],[Employee]],[1]!Expense_Data[#Data],14,0)</f>
        <v>SL14@tidalwaveautospa.com</v>
      </c>
      <c r="K973" s="68">
        <v>45292</v>
      </c>
      <c r="L973" s="65"/>
      <c r="M973" s="65"/>
      <c r="N973" s="65"/>
      <c r="O973" s="65"/>
    </row>
    <row r="974" spans="1:15" hidden="1" x14ac:dyDescent="0.25">
      <c r="A974" s="61" t="s">
        <v>554</v>
      </c>
      <c r="B974" s="61" t="s">
        <v>555</v>
      </c>
      <c r="C974" s="50">
        <v>129.65</v>
      </c>
      <c r="D974" s="66">
        <v>45364</v>
      </c>
      <c r="E974" s="61" t="s">
        <v>71</v>
      </c>
      <c r="F974" s="61"/>
      <c r="G974" s="61" t="str">
        <f>VLOOKUP(Corrections[[#This Row],[Employee]],'[1]Management Hierarchy Report'!$A$2:$C$3607, 3, 0)</f>
        <v>Gary Bradley</v>
      </c>
      <c r="H974" s="61" t="e">
        <f>IF(#REF!&gt;=20,"Sent Back", "Removed")</f>
        <v>#REF!</v>
      </c>
      <c r="I974" s="61" t="s">
        <v>70</v>
      </c>
      <c r="J974" s="67" t="str">
        <f>VLOOKUP(Corrections[[#This Row],[Employee]],[1]!Expense_Data[#Data],14,0)</f>
        <v>SL24@tidalwaveautospa.com</v>
      </c>
      <c r="K974" s="68">
        <v>45292</v>
      </c>
      <c r="L974" s="65"/>
      <c r="M974" s="65"/>
      <c r="N974" s="65"/>
      <c r="O974" s="65"/>
    </row>
    <row r="975" spans="1:15" hidden="1" x14ac:dyDescent="0.25">
      <c r="A975" s="61" t="s">
        <v>554</v>
      </c>
      <c r="B975" s="61" t="s">
        <v>11597</v>
      </c>
      <c r="C975" s="50">
        <v>88.55</v>
      </c>
      <c r="D975" s="66">
        <v>45439</v>
      </c>
      <c r="E975" s="61" t="s">
        <v>71</v>
      </c>
      <c r="F975" s="61"/>
      <c r="G975" s="61" t="str">
        <f>VLOOKUP(Corrections[[#This Row],[Employee]],'[1]Management Hierarchy Report'!$A$2:$C$3607, 3, 0)</f>
        <v>Gary Bradley</v>
      </c>
      <c r="H975" s="61" t="s">
        <v>77</v>
      </c>
      <c r="I975" s="61" t="s">
        <v>70</v>
      </c>
      <c r="J975" s="61" t="str">
        <f>VLOOKUP(Corrections[[#This Row],[Employee]],[1]!Expense_Data[#Data],14,0)</f>
        <v>SL24@tidalwaveautospa.com</v>
      </c>
      <c r="K975" s="68">
        <v>45292</v>
      </c>
      <c r="L975" s="65"/>
      <c r="M975" s="65"/>
      <c r="N975" s="65"/>
      <c r="O975" s="65"/>
    </row>
    <row r="976" spans="1:15" hidden="1" x14ac:dyDescent="0.25">
      <c r="A976" s="61" t="s">
        <v>554</v>
      </c>
      <c r="B976" s="61" t="s">
        <v>11597</v>
      </c>
      <c r="C976" s="69">
        <v>75.44</v>
      </c>
      <c r="D976" s="66">
        <v>45441</v>
      </c>
      <c r="E976" s="61" t="s">
        <v>71</v>
      </c>
      <c r="F976" s="61"/>
      <c r="G976" s="61" t="str">
        <f>VLOOKUP(Corrections[[#This Row],[Employee]],'[1]Management Hierarchy Report'!$A$2:$C$3607, 3, 0)</f>
        <v>Gary Bradley</v>
      </c>
      <c r="H976" s="61" t="s">
        <v>77</v>
      </c>
      <c r="I976" s="61" t="s">
        <v>70</v>
      </c>
      <c r="J976" s="61" t="str">
        <f>VLOOKUP(Corrections[[#This Row],[Employee]],[1]!Expense_Data[#Data],14,0)</f>
        <v>SL24@tidalwaveautospa.com</v>
      </c>
      <c r="K976" s="68">
        <v>45292</v>
      </c>
      <c r="L976" s="65"/>
      <c r="M976" s="65"/>
      <c r="N976" s="65"/>
      <c r="O976" s="65"/>
    </row>
    <row r="977" spans="1:15" hidden="1" x14ac:dyDescent="0.25">
      <c r="A977" s="61" t="s">
        <v>554</v>
      </c>
      <c r="B977" s="61" t="s">
        <v>12986</v>
      </c>
      <c r="C977" s="50">
        <v>28.03</v>
      </c>
      <c r="D977" s="66">
        <v>45462</v>
      </c>
      <c r="E977" s="61" t="s">
        <v>13030</v>
      </c>
      <c r="F977" s="61"/>
      <c r="G977" s="61" t="str">
        <f>VLOOKUP(Corrections[[#This Row],[Employee]],'[1]Management Hierarchy Report'!$A$2:$C$3607, 3, 0)</f>
        <v>Gary Bradley</v>
      </c>
      <c r="H977" s="61" t="s">
        <v>77</v>
      </c>
      <c r="I977" s="61" t="s">
        <v>70</v>
      </c>
      <c r="J977" s="61" t="str">
        <f>VLOOKUP(Corrections[[#This Row],[Employee]],[1]!Expense_Data[#Data],14,0)</f>
        <v>SL24@tidalwaveautospa.com</v>
      </c>
      <c r="K977" s="68">
        <v>45292</v>
      </c>
      <c r="L977" s="65"/>
      <c r="M977" s="65"/>
      <c r="N977" s="65"/>
      <c r="O977" s="65"/>
    </row>
    <row r="978" spans="1:15" hidden="1" x14ac:dyDescent="0.25">
      <c r="A978" s="61" t="s">
        <v>554</v>
      </c>
      <c r="B978" s="61" t="s">
        <v>12986</v>
      </c>
      <c r="C978" s="50">
        <v>189.67</v>
      </c>
      <c r="D978" s="66">
        <v>45464</v>
      </c>
      <c r="E978" s="61" t="s">
        <v>13030</v>
      </c>
      <c r="F978" s="61"/>
      <c r="G978" s="61" t="str">
        <f>VLOOKUP(Corrections[[#This Row],[Employee]],'[1]Management Hierarchy Report'!$A$2:$C$3607, 3, 0)</f>
        <v>Gary Bradley</v>
      </c>
      <c r="H978" s="61" t="s">
        <v>77</v>
      </c>
      <c r="I978" s="61" t="s">
        <v>70</v>
      </c>
      <c r="J978" s="61" t="str">
        <f>VLOOKUP(Corrections[[#This Row],[Employee]],[1]!Expense_Data[#Data],14,0)</f>
        <v>SL24@tidalwaveautospa.com</v>
      </c>
      <c r="K978" s="68">
        <v>45292</v>
      </c>
      <c r="L978" s="65"/>
      <c r="M978" s="65"/>
      <c r="N978" s="65"/>
      <c r="O978" s="65"/>
    </row>
    <row r="979" spans="1:15" hidden="1" x14ac:dyDescent="0.25">
      <c r="A979" s="61" t="s">
        <v>554</v>
      </c>
      <c r="B979" s="61" t="s">
        <v>12986</v>
      </c>
      <c r="C979" s="50">
        <v>160.08000000000001</v>
      </c>
      <c r="D979" s="66">
        <v>45471</v>
      </c>
      <c r="E979" s="61" t="s">
        <v>13030</v>
      </c>
      <c r="F979" s="61"/>
      <c r="G979" s="61" t="str">
        <f>VLOOKUP(Corrections[[#This Row],[Employee]],'[1]Management Hierarchy Report'!$A$2:$C$3607, 3, 0)</f>
        <v>Gary Bradley</v>
      </c>
      <c r="H979" s="61" t="s">
        <v>77</v>
      </c>
      <c r="I979" s="61" t="s">
        <v>70</v>
      </c>
      <c r="J979" s="61" t="str">
        <f>VLOOKUP(Corrections[[#This Row],[Employee]],[1]!Expense_Data[#Data],14,0)</f>
        <v>SL24@tidalwaveautospa.com</v>
      </c>
      <c r="K979" s="68">
        <v>45292</v>
      </c>
      <c r="L979" s="65"/>
      <c r="M979" s="65"/>
      <c r="N979" s="65"/>
      <c r="O979" s="65"/>
    </row>
    <row r="980" spans="1:15" hidden="1" x14ac:dyDescent="0.25">
      <c r="A980" s="61" t="s">
        <v>338</v>
      </c>
      <c r="B980" s="61" t="s">
        <v>339</v>
      </c>
      <c r="C980" s="50">
        <v>101.76</v>
      </c>
      <c r="D980" s="66">
        <v>45198</v>
      </c>
      <c r="E980" s="61" t="s">
        <v>152</v>
      </c>
      <c r="F980" s="61"/>
      <c r="G980" s="61" t="e">
        <f>VLOOKUP(Corrections[[#This Row],[Employee]],'[1]Management Hierarchy Report'!$A$2:$C$3607, 3, 0)</f>
        <v>#N/A</v>
      </c>
      <c r="H980" s="61" t="s">
        <v>77</v>
      </c>
      <c r="I980" s="61" t="s">
        <v>70</v>
      </c>
      <c r="J980" s="67" t="e">
        <f>VLOOKUP(Corrections[[#This Row],[Employee]],[1]!Expense_Data[#Data],14,0)</f>
        <v>#N/A</v>
      </c>
      <c r="K980" s="68">
        <v>45292</v>
      </c>
      <c r="L980" s="65"/>
      <c r="M980" s="65"/>
      <c r="N980" s="65"/>
      <c r="O980" s="65"/>
    </row>
    <row r="981" spans="1:15" hidden="1" x14ac:dyDescent="0.25">
      <c r="A981" s="61" t="s">
        <v>338</v>
      </c>
      <c r="B981" s="61" t="s">
        <v>339</v>
      </c>
      <c r="C981" s="50">
        <v>101.76</v>
      </c>
      <c r="D981" s="66">
        <v>45198</v>
      </c>
      <c r="E981" s="61" t="s">
        <v>146</v>
      </c>
      <c r="F981" s="61"/>
      <c r="G981" s="61" t="e">
        <f>VLOOKUP(Corrections[[#This Row],[Employee]],'[1]Management Hierarchy Report'!$A$2:$C$3607, 3, 0)</f>
        <v>#N/A</v>
      </c>
      <c r="H981" s="61" t="s">
        <v>77</v>
      </c>
      <c r="I981" s="61" t="s">
        <v>70</v>
      </c>
      <c r="J981" s="67" t="e">
        <f>VLOOKUP(Corrections[[#This Row],[Employee]],[1]!Expense_Data[#Data],14,0)</f>
        <v>#N/A</v>
      </c>
      <c r="K981" s="68">
        <v>45292</v>
      </c>
      <c r="L981" s="65"/>
      <c r="M981" s="65"/>
      <c r="N981" s="65"/>
      <c r="O981" s="65"/>
    </row>
    <row r="982" spans="1:15" hidden="1" x14ac:dyDescent="0.25">
      <c r="A982" s="61" t="s">
        <v>338</v>
      </c>
      <c r="B982" s="61" t="s">
        <v>339</v>
      </c>
      <c r="C982" s="69">
        <v>153.86000000000001</v>
      </c>
      <c r="D982" s="66">
        <v>45203</v>
      </c>
      <c r="E982" s="61" t="s">
        <v>152</v>
      </c>
      <c r="F982" s="61"/>
      <c r="G982" s="61" t="e">
        <f>VLOOKUP(Corrections[[#This Row],[Employee]],'[1]Management Hierarchy Report'!$A$2:$C$3607, 3, 0)</f>
        <v>#N/A</v>
      </c>
      <c r="H982" s="61" t="s">
        <v>77</v>
      </c>
      <c r="I982" s="61" t="s">
        <v>70</v>
      </c>
      <c r="J982" s="67" t="e">
        <f>VLOOKUP(Corrections[[#This Row],[Employee]],[1]!Expense_Data[#Data],14,0)</f>
        <v>#N/A</v>
      </c>
      <c r="K982" s="68">
        <v>45292</v>
      </c>
      <c r="L982" s="65"/>
      <c r="M982" s="65"/>
      <c r="N982" s="65"/>
      <c r="O982" s="65"/>
    </row>
    <row r="983" spans="1:15" hidden="1" x14ac:dyDescent="0.25">
      <c r="A983" s="61" t="s">
        <v>338</v>
      </c>
      <c r="B983" s="61" t="s">
        <v>339</v>
      </c>
      <c r="C983" s="69">
        <v>153.86000000000001</v>
      </c>
      <c r="D983" s="66">
        <v>45203</v>
      </c>
      <c r="E983" s="61" t="s">
        <v>146</v>
      </c>
      <c r="F983" s="61"/>
      <c r="G983" s="61" t="e">
        <f>VLOOKUP(Corrections[[#This Row],[Employee]],'[1]Management Hierarchy Report'!$A$2:$C$3607, 3, 0)</f>
        <v>#N/A</v>
      </c>
      <c r="H983" s="61" t="s">
        <v>77</v>
      </c>
      <c r="I983" s="61" t="s">
        <v>70</v>
      </c>
      <c r="J983" s="67" t="e">
        <f>VLOOKUP(Corrections[[#This Row],[Employee]],[1]!Expense_Data[#Data],14,0)</f>
        <v>#N/A</v>
      </c>
      <c r="K983" s="68">
        <v>45292</v>
      </c>
      <c r="L983" s="65"/>
      <c r="M983" s="65"/>
      <c r="N983" s="65"/>
      <c r="O983" s="65"/>
    </row>
    <row r="984" spans="1:15" hidden="1" x14ac:dyDescent="0.25">
      <c r="A984" s="61" t="s">
        <v>338</v>
      </c>
      <c r="B984" s="61" t="s">
        <v>339</v>
      </c>
      <c r="C984" s="69">
        <v>103.68</v>
      </c>
      <c r="D984" s="66">
        <v>45215</v>
      </c>
      <c r="E984" s="61" t="s">
        <v>152</v>
      </c>
      <c r="F984" s="61"/>
      <c r="G984" s="61" t="e">
        <f>VLOOKUP(Corrections[[#This Row],[Employee]],'[1]Management Hierarchy Report'!$A$2:$C$3607, 3, 0)</f>
        <v>#N/A</v>
      </c>
      <c r="H984" s="61" t="s">
        <v>77</v>
      </c>
      <c r="I984" s="61" t="s">
        <v>70</v>
      </c>
      <c r="J984" s="67" t="e">
        <f>VLOOKUP(Corrections[[#This Row],[Employee]],[1]!Expense_Data[#Data],14,0)</f>
        <v>#N/A</v>
      </c>
      <c r="K984" s="68">
        <v>45292</v>
      </c>
      <c r="L984" s="65"/>
      <c r="M984" s="65"/>
      <c r="N984" s="65"/>
      <c r="O984" s="65"/>
    </row>
    <row r="985" spans="1:15" hidden="1" x14ac:dyDescent="0.25">
      <c r="A985" s="61" t="s">
        <v>338</v>
      </c>
      <c r="B985" s="61" t="s">
        <v>339</v>
      </c>
      <c r="C985" s="69">
        <v>213.89</v>
      </c>
      <c r="D985" s="66">
        <v>45215</v>
      </c>
      <c r="E985" s="61" t="s">
        <v>152</v>
      </c>
      <c r="F985" s="61"/>
      <c r="G985" s="61" t="e">
        <f>VLOOKUP(Corrections[[#This Row],[Employee]],'[1]Management Hierarchy Report'!$A$2:$C$3607, 3, 0)</f>
        <v>#N/A</v>
      </c>
      <c r="H985" s="61" t="s">
        <v>77</v>
      </c>
      <c r="I985" s="61" t="s">
        <v>70</v>
      </c>
      <c r="J985" s="67" t="e">
        <f>VLOOKUP(Corrections[[#This Row],[Employee]],[1]!Expense_Data[#Data],14,0)</f>
        <v>#N/A</v>
      </c>
      <c r="K985" s="68">
        <v>45292</v>
      </c>
      <c r="L985" s="65"/>
      <c r="M985" s="65"/>
      <c r="N985" s="65"/>
      <c r="O985" s="65"/>
    </row>
    <row r="986" spans="1:15" hidden="1" x14ac:dyDescent="0.25">
      <c r="A986" s="61" t="s">
        <v>338</v>
      </c>
      <c r="B986" s="61" t="s">
        <v>339</v>
      </c>
      <c r="C986" s="69">
        <v>103.68</v>
      </c>
      <c r="D986" s="66">
        <v>45215</v>
      </c>
      <c r="E986" s="61" t="s">
        <v>146</v>
      </c>
      <c r="F986" s="61"/>
      <c r="G986" s="61" t="e">
        <f>VLOOKUP(Corrections[[#This Row],[Employee]],'[1]Management Hierarchy Report'!$A$2:$C$3607, 3, 0)</f>
        <v>#N/A</v>
      </c>
      <c r="H986" s="61" t="s">
        <v>77</v>
      </c>
      <c r="I986" s="61" t="s">
        <v>70</v>
      </c>
      <c r="J986" s="67" t="e">
        <f>VLOOKUP(Corrections[[#This Row],[Employee]],[1]!Expense_Data[#Data],14,0)</f>
        <v>#N/A</v>
      </c>
      <c r="K986" s="68">
        <v>45292</v>
      </c>
      <c r="L986" s="65"/>
      <c r="M986" s="65"/>
      <c r="N986" s="65"/>
      <c r="O986" s="65"/>
    </row>
    <row r="987" spans="1:15" hidden="1" x14ac:dyDescent="0.25">
      <c r="A987" s="61" t="s">
        <v>338</v>
      </c>
      <c r="B987" s="61" t="s">
        <v>339</v>
      </c>
      <c r="C987" s="69">
        <v>213.89</v>
      </c>
      <c r="D987" s="66">
        <v>45215</v>
      </c>
      <c r="E987" s="61" t="s">
        <v>146</v>
      </c>
      <c r="F987" s="61"/>
      <c r="G987" s="61" t="e">
        <f>VLOOKUP(Corrections[[#This Row],[Employee]],'[1]Management Hierarchy Report'!$A$2:$C$3607, 3, 0)</f>
        <v>#N/A</v>
      </c>
      <c r="H987" s="61" t="s">
        <v>77</v>
      </c>
      <c r="I987" s="61" t="s">
        <v>70</v>
      </c>
      <c r="J987" s="67" t="e">
        <f>VLOOKUP(Corrections[[#This Row],[Employee]],[1]!Expense_Data[#Data],14,0)</f>
        <v>#N/A</v>
      </c>
      <c r="K987" s="68">
        <v>45292</v>
      </c>
      <c r="L987" s="65"/>
      <c r="M987" s="65"/>
      <c r="N987" s="65"/>
      <c r="O987" s="65"/>
    </row>
    <row r="988" spans="1:15" hidden="1" x14ac:dyDescent="0.25">
      <c r="A988" s="61" t="s">
        <v>338</v>
      </c>
      <c r="B988" s="61" t="s">
        <v>339</v>
      </c>
      <c r="C988" s="69">
        <v>118.19</v>
      </c>
      <c r="D988" s="66">
        <v>45216</v>
      </c>
      <c r="E988" s="61" t="s">
        <v>152</v>
      </c>
      <c r="F988" s="61"/>
      <c r="G988" s="61" t="e">
        <f>VLOOKUP(Corrections[[#This Row],[Employee]],'[1]Management Hierarchy Report'!$A$2:$C$3607, 3, 0)</f>
        <v>#N/A</v>
      </c>
      <c r="H988" s="61" t="s">
        <v>77</v>
      </c>
      <c r="I988" s="61" t="s">
        <v>70</v>
      </c>
      <c r="J988" s="67" t="e">
        <f>VLOOKUP(Corrections[[#This Row],[Employee]],[1]!Expense_Data[#Data],14,0)</f>
        <v>#N/A</v>
      </c>
      <c r="K988" s="68">
        <v>45292</v>
      </c>
      <c r="L988" s="65"/>
      <c r="M988" s="65"/>
      <c r="N988" s="65"/>
      <c r="O988" s="65"/>
    </row>
    <row r="989" spans="1:15" hidden="1" x14ac:dyDescent="0.25">
      <c r="A989" s="61" t="s">
        <v>338</v>
      </c>
      <c r="B989" s="61" t="s">
        <v>339</v>
      </c>
      <c r="C989" s="69">
        <v>115.82</v>
      </c>
      <c r="D989" s="66">
        <v>45216</v>
      </c>
      <c r="E989" s="61" t="s">
        <v>152</v>
      </c>
      <c r="F989" s="61"/>
      <c r="G989" s="61" t="e">
        <f>VLOOKUP(Corrections[[#This Row],[Employee]],'[1]Management Hierarchy Report'!$A$2:$C$3607, 3, 0)</f>
        <v>#N/A</v>
      </c>
      <c r="H989" s="61" t="s">
        <v>77</v>
      </c>
      <c r="I989" s="61" t="s">
        <v>70</v>
      </c>
      <c r="J989" s="67" t="e">
        <f>VLOOKUP(Corrections[[#This Row],[Employee]],[1]!Expense_Data[#Data],14,0)</f>
        <v>#N/A</v>
      </c>
      <c r="K989" s="68">
        <v>45292</v>
      </c>
      <c r="L989" s="65"/>
      <c r="M989" s="65"/>
      <c r="N989" s="65"/>
      <c r="O989" s="65"/>
    </row>
    <row r="990" spans="1:15" hidden="1" x14ac:dyDescent="0.25">
      <c r="A990" s="61" t="s">
        <v>338</v>
      </c>
      <c r="B990" s="61" t="s">
        <v>339</v>
      </c>
      <c r="C990" s="69">
        <v>118.19</v>
      </c>
      <c r="D990" s="66">
        <v>45216</v>
      </c>
      <c r="E990" s="61" t="s">
        <v>146</v>
      </c>
      <c r="F990" s="61"/>
      <c r="G990" s="61" t="e">
        <f>VLOOKUP(Corrections[[#This Row],[Employee]],'[1]Management Hierarchy Report'!$A$2:$C$3607, 3, 0)</f>
        <v>#N/A</v>
      </c>
      <c r="H990" s="61" t="s">
        <v>77</v>
      </c>
      <c r="I990" s="61" t="s">
        <v>70</v>
      </c>
      <c r="J990" s="67" t="e">
        <f>VLOOKUP(Corrections[[#This Row],[Employee]],[1]!Expense_Data[#Data],14,0)</f>
        <v>#N/A</v>
      </c>
      <c r="K990" s="68">
        <v>45292</v>
      </c>
      <c r="L990" s="65"/>
      <c r="M990" s="65"/>
      <c r="N990" s="65"/>
      <c r="O990" s="65"/>
    </row>
    <row r="991" spans="1:15" hidden="1" x14ac:dyDescent="0.25">
      <c r="A991" s="61" t="s">
        <v>338</v>
      </c>
      <c r="B991" s="61" t="s">
        <v>339</v>
      </c>
      <c r="C991" s="69">
        <v>115.82</v>
      </c>
      <c r="D991" s="66">
        <v>45216</v>
      </c>
      <c r="E991" s="61" t="s">
        <v>146</v>
      </c>
      <c r="F991" s="61"/>
      <c r="G991" s="61" t="e">
        <f>VLOOKUP(Corrections[[#This Row],[Employee]],'[1]Management Hierarchy Report'!$A$2:$C$3607, 3, 0)</f>
        <v>#N/A</v>
      </c>
      <c r="H991" s="61" t="s">
        <v>77</v>
      </c>
      <c r="I991" s="61" t="s">
        <v>70</v>
      </c>
      <c r="J991" s="67" t="e">
        <f>VLOOKUP(Corrections[[#This Row],[Employee]],[1]!Expense_Data[#Data],14,0)</f>
        <v>#N/A</v>
      </c>
      <c r="K991" s="68">
        <v>45292</v>
      </c>
      <c r="L991" s="65"/>
      <c r="M991" s="65"/>
      <c r="N991" s="65"/>
      <c r="O991" s="65"/>
    </row>
    <row r="992" spans="1:15" hidden="1" x14ac:dyDescent="0.25">
      <c r="A992" s="61" t="s">
        <v>338</v>
      </c>
      <c r="B992" s="61" t="s">
        <v>339</v>
      </c>
      <c r="C992" s="69" t="s">
        <v>80</v>
      </c>
      <c r="D992" s="66">
        <v>45219</v>
      </c>
      <c r="E992" s="61" t="s">
        <v>81</v>
      </c>
      <c r="F992" s="61"/>
      <c r="G992" s="61" t="e">
        <f>VLOOKUP(Corrections[[#This Row],[Employee]],'[1]Management Hierarchy Report'!$A$2:$C$3607, 3, 0)</f>
        <v>#N/A</v>
      </c>
      <c r="H992" s="61" t="s">
        <v>77</v>
      </c>
      <c r="I992" s="61" t="s">
        <v>70</v>
      </c>
      <c r="J992" s="67" t="e">
        <f>VLOOKUP(Corrections[[#This Row],[Employee]],[1]!Expense_Data[#Data],14,0)</f>
        <v>#N/A</v>
      </c>
      <c r="K992" s="68">
        <v>45292</v>
      </c>
      <c r="L992" s="65"/>
      <c r="M992" s="65"/>
      <c r="N992" s="65"/>
      <c r="O992" s="65"/>
    </row>
    <row r="993" spans="1:15" hidden="1" x14ac:dyDescent="0.25">
      <c r="A993" s="61" t="s">
        <v>338</v>
      </c>
      <c r="B993" s="61" t="s">
        <v>394</v>
      </c>
      <c r="C993" s="50" t="s">
        <v>395</v>
      </c>
      <c r="D993" s="66">
        <v>45247</v>
      </c>
      <c r="E993" s="61" t="s">
        <v>81</v>
      </c>
      <c r="F993" s="61"/>
      <c r="G993" s="61" t="e">
        <f>VLOOKUP(Corrections[[#This Row],[Employee]],'[1]Management Hierarchy Report'!$A$2:$C$3607, 3, 0)</f>
        <v>#N/A</v>
      </c>
      <c r="H993" s="61" t="s">
        <v>77</v>
      </c>
      <c r="I993" s="61" t="s">
        <v>70</v>
      </c>
      <c r="J993" s="67" t="e">
        <f>VLOOKUP(Corrections[[#This Row],[Employee]],[1]!Expense_Data[#Data],14,0)</f>
        <v>#N/A</v>
      </c>
      <c r="K993" s="68">
        <v>45292</v>
      </c>
      <c r="L993" s="65"/>
      <c r="M993" s="65"/>
      <c r="N993" s="65"/>
      <c r="O993" s="65"/>
    </row>
    <row r="994" spans="1:15" hidden="1" x14ac:dyDescent="0.25">
      <c r="A994" s="61" t="s">
        <v>229</v>
      </c>
      <c r="B994" s="61" t="s">
        <v>230</v>
      </c>
      <c r="C994" s="50">
        <v>2091.63</v>
      </c>
      <c r="D994" s="66">
        <v>45169</v>
      </c>
      <c r="E994" s="61" t="s">
        <v>71</v>
      </c>
      <c r="F994" s="61"/>
      <c r="G994" s="61" t="str">
        <f>VLOOKUP(Corrections[[#This Row],[Employee]],'[1]Management Hierarchy Report'!$A$2:$C$3607, 3, 0)</f>
        <v>Jeff Mathis</v>
      </c>
      <c r="H994" s="61" t="s">
        <v>77</v>
      </c>
      <c r="I994" s="61" t="s">
        <v>70</v>
      </c>
      <c r="J994" s="67" t="str">
        <f>VLOOKUP(Corrections[[#This Row],[Employee]],[1]!Expense_Data[#Data],14,0)</f>
        <v>SL265@tidalwaveautospa.com</v>
      </c>
      <c r="K994" s="68">
        <v>45292</v>
      </c>
      <c r="L994" s="65"/>
      <c r="M994" s="65"/>
      <c r="N994" s="65"/>
      <c r="O994" s="65"/>
    </row>
    <row r="995" spans="1:15" hidden="1" x14ac:dyDescent="0.25">
      <c r="A995" s="61" t="s">
        <v>229</v>
      </c>
      <c r="B995" s="61" t="s">
        <v>13022</v>
      </c>
      <c r="C995" s="50">
        <v>81.64</v>
      </c>
      <c r="D995" s="66">
        <v>45481</v>
      </c>
      <c r="E995" s="61" t="s">
        <v>13030</v>
      </c>
      <c r="F995" s="61"/>
      <c r="G995" s="61" t="str">
        <f>VLOOKUP(Corrections[[#This Row],[Employee]],'[1]Management Hierarchy Report'!$A$2:$C$3607, 3, 0)</f>
        <v>Jeff Mathis</v>
      </c>
      <c r="H995" s="61" t="s">
        <v>77</v>
      </c>
      <c r="I995" s="61" t="s">
        <v>70</v>
      </c>
      <c r="J995" s="61" t="str">
        <f>VLOOKUP(Corrections[[#This Row],[Employee]],[1]!Expense_Data[#Data],14,0)</f>
        <v>SL265@tidalwaveautospa.com</v>
      </c>
      <c r="K995" s="68">
        <v>45292</v>
      </c>
      <c r="L995" s="65"/>
      <c r="M995" s="65"/>
      <c r="N995" s="65"/>
      <c r="O995" s="65"/>
    </row>
    <row r="996" spans="1:15" hidden="1" x14ac:dyDescent="0.25">
      <c r="A996" s="61" t="s">
        <v>229</v>
      </c>
      <c r="B996" s="61" t="s">
        <v>13022</v>
      </c>
      <c r="C996" s="50">
        <v>81.64</v>
      </c>
      <c r="D996" s="66">
        <v>45481</v>
      </c>
      <c r="E996" s="61" t="s">
        <v>13030</v>
      </c>
      <c r="F996" s="61"/>
      <c r="G996" s="61" t="str">
        <f>VLOOKUP(Corrections[[#This Row],[Employee]],'[1]Management Hierarchy Report'!$A$2:$C$3607, 3, 0)</f>
        <v>Jeff Mathis</v>
      </c>
      <c r="H996" s="48" t="s">
        <v>77</v>
      </c>
      <c r="I996" s="61" t="s">
        <v>70</v>
      </c>
      <c r="J996" s="61" t="str">
        <f>VLOOKUP(Corrections[[#This Row],[Employee]],[1]!Expense_Data[#Data],14,0)</f>
        <v>SL265@tidalwaveautospa.com</v>
      </c>
      <c r="K996" s="68">
        <v>45292</v>
      </c>
      <c r="L996" s="65"/>
      <c r="M996" s="65"/>
      <c r="N996" s="65"/>
      <c r="O996" s="65"/>
    </row>
    <row r="997" spans="1:15" hidden="1" x14ac:dyDescent="0.25">
      <c r="A997" s="61" t="s">
        <v>350</v>
      </c>
      <c r="B997" s="61" t="s">
        <v>351</v>
      </c>
      <c r="C997" s="50">
        <v>105.83</v>
      </c>
      <c r="D997" s="66">
        <v>45194</v>
      </c>
      <c r="E997" s="61" t="s">
        <v>146</v>
      </c>
      <c r="F997" s="61"/>
      <c r="G997" s="61" t="str">
        <f>VLOOKUP(Corrections[[#This Row],[Employee]],'[1]Management Hierarchy Report'!$A$2:$C$3607, 3, 0)</f>
        <v>Steven Kyriazis</v>
      </c>
      <c r="H997" s="61" t="s">
        <v>77</v>
      </c>
      <c r="I997" s="61" t="s">
        <v>70</v>
      </c>
      <c r="J997" s="67" t="str">
        <f>VLOOKUP(Corrections[[#This Row],[Employee]],[1]!Expense_Data[#Data],14,0)</f>
        <v>SL130@tidalwaveautospa.com</v>
      </c>
      <c r="K997" s="68">
        <v>45292</v>
      </c>
      <c r="L997" s="65"/>
      <c r="M997" s="65"/>
      <c r="N997" s="65"/>
      <c r="O997" s="65"/>
    </row>
    <row r="998" spans="1:15" hidden="1" x14ac:dyDescent="0.25">
      <c r="A998" s="61" t="s">
        <v>350</v>
      </c>
      <c r="B998" s="61" t="s">
        <v>351</v>
      </c>
      <c r="C998" s="69">
        <v>149.97999999999999</v>
      </c>
      <c r="D998" s="66">
        <v>45195</v>
      </c>
      <c r="E998" s="61" t="s">
        <v>146</v>
      </c>
      <c r="F998" s="61"/>
      <c r="G998" s="61" t="str">
        <f>VLOOKUP(Corrections[[#This Row],[Employee]],'[1]Management Hierarchy Report'!$A$2:$C$3607, 3, 0)</f>
        <v>Steven Kyriazis</v>
      </c>
      <c r="H998" s="61" t="s">
        <v>77</v>
      </c>
      <c r="I998" s="61" t="s">
        <v>70</v>
      </c>
      <c r="J998" s="67" t="str">
        <f>VLOOKUP(Corrections[[#This Row],[Employee]],[1]!Expense_Data[#Data],14,0)</f>
        <v>SL130@tidalwaveautospa.com</v>
      </c>
      <c r="K998" s="68">
        <v>45292</v>
      </c>
      <c r="L998" s="65"/>
      <c r="M998" s="65"/>
      <c r="N998" s="65"/>
      <c r="O998" s="65"/>
    </row>
    <row r="999" spans="1:15" hidden="1" x14ac:dyDescent="0.25">
      <c r="A999" s="61" t="s">
        <v>350</v>
      </c>
      <c r="B999" s="61" t="s">
        <v>351</v>
      </c>
      <c r="C999" s="69">
        <v>410.08</v>
      </c>
      <c r="D999" s="66">
        <v>45197</v>
      </c>
      <c r="E999" s="61" t="s">
        <v>146</v>
      </c>
      <c r="F999" s="61"/>
      <c r="G999" s="61" t="str">
        <f>VLOOKUP(Corrections[[#This Row],[Employee]],'[1]Management Hierarchy Report'!$A$2:$C$3607, 3, 0)</f>
        <v>Steven Kyriazis</v>
      </c>
      <c r="H999" s="61" t="s">
        <v>77</v>
      </c>
      <c r="I999" s="61" t="s">
        <v>70</v>
      </c>
      <c r="J999" s="67" t="str">
        <f>VLOOKUP(Corrections[[#This Row],[Employee]],[1]!Expense_Data[#Data],14,0)</f>
        <v>SL130@tidalwaveautospa.com</v>
      </c>
      <c r="K999" s="68">
        <v>45292</v>
      </c>
      <c r="L999" s="65"/>
      <c r="M999" s="65"/>
      <c r="N999" s="65"/>
      <c r="O999" s="65"/>
    </row>
    <row r="1000" spans="1:15" hidden="1" x14ac:dyDescent="0.25">
      <c r="A1000" s="61" t="s">
        <v>350</v>
      </c>
      <c r="B1000" s="61" t="s">
        <v>351</v>
      </c>
      <c r="C1000" s="69">
        <v>21.95</v>
      </c>
      <c r="D1000" s="66">
        <v>45208</v>
      </c>
      <c r="E1000" s="61" t="s">
        <v>146</v>
      </c>
      <c r="F1000" s="61"/>
      <c r="G1000" s="61" t="str">
        <f>VLOOKUP(Corrections[[#This Row],[Employee]],'[1]Management Hierarchy Report'!$A$2:$C$3607, 3, 0)</f>
        <v>Steven Kyriazis</v>
      </c>
      <c r="H1000" s="61" t="s">
        <v>77</v>
      </c>
      <c r="I1000" s="61" t="s">
        <v>70</v>
      </c>
      <c r="J1000" s="67" t="str">
        <f>VLOOKUP(Corrections[[#This Row],[Employee]],[1]!Expense_Data[#Data],14,0)</f>
        <v>SL130@tidalwaveautospa.com</v>
      </c>
      <c r="K1000" s="68">
        <v>45292</v>
      </c>
      <c r="L1000" s="65"/>
      <c r="M1000" s="65"/>
      <c r="N1000" s="65"/>
      <c r="O1000" s="65"/>
    </row>
    <row r="1001" spans="1:15" hidden="1" x14ac:dyDescent="0.25">
      <c r="A1001" s="61" t="s">
        <v>350</v>
      </c>
      <c r="B1001" s="61" t="s">
        <v>351</v>
      </c>
      <c r="C1001" s="69">
        <v>10</v>
      </c>
      <c r="D1001" s="66">
        <v>45210</v>
      </c>
      <c r="E1001" s="61" t="s">
        <v>146</v>
      </c>
      <c r="F1001" s="61"/>
      <c r="G1001" s="61" t="str">
        <f>VLOOKUP(Corrections[[#This Row],[Employee]],'[1]Management Hierarchy Report'!$A$2:$C$3607, 3, 0)</f>
        <v>Steven Kyriazis</v>
      </c>
      <c r="H1001" s="61" t="s">
        <v>77</v>
      </c>
      <c r="I1001" s="61" t="s">
        <v>70</v>
      </c>
      <c r="J1001" s="67" t="str">
        <f>VLOOKUP(Corrections[[#This Row],[Employee]],[1]!Expense_Data[#Data],14,0)</f>
        <v>SL130@tidalwaveautospa.com</v>
      </c>
      <c r="K1001" s="68">
        <v>45292</v>
      </c>
      <c r="L1001" s="65"/>
      <c r="M1001" s="65"/>
      <c r="N1001" s="65"/>
      <c r="O1001" s="65"/>
    </row>
    <row r="1002" spans="1:15" hidden="1" x14ac:dyDescent="0.25">
      <c r="A1002" s="61" t="s">
        <v>350</v>
      </c>
      <c r="B1002" s="61" t="s">
        <v>13055</v>
      </c>
      <c r="C1002" s="50">
        <v>64.790000000000006</v>
      </c>
      <c r="D1002" s="52">
        <v>45465</v>
      </c>
      <c r="E1002" s="66" t="s">
        <v>12978</v>
      </c>
      <c r="F1002" s="61"/>
      <c r="G1002" s="61" t="str">
        <f>VLOOKUP(Corrections[[#This Row],[Employee]],'[1]Management Hierarchy Report'!$A$2:$C$3607, 3, 0)</f>
        <v>Steven Kyriazis</v>
      </c>
      <c r="H1002" s="61" t="s">
        <v>77</v>
      </c>
      <c r="I1002" s="61" t="s">
        <v>70</v>
      </c>
      <c r="J1002" s="61" t="str">
        <f>VLOOKUP(Corrections[[#This Row],[Employee]],[1]!Expense_Data[#Data],14,0)</f>
        <v>SL130@tidalwaveautospa.com</v>
      </c>
      <c r="K1002" s="68">
        <v>45292</v>
      </c>
      <c r="L1002" s="65"/>
      <c r="M1002" s="65"/>
      <c r="N1002" s="65"/>
      <c r="O1002" s="65"/>
    </row>
    <row r="1003" spans="1:15" hidden="1" x14ac:dyDescent="0.25">
      <c r="A1003" s="61" t="s">
        <v>350</v>
      </c>
      <c r="B1003" s="61" t="s">
        <v>13055</v>
      </c>
      <c r="C1003" s="50">
        <v>147.68</v>
      </c>
      <c r="D1003" s="52">
        <v>45482</v>
      </c>
      <c r="E1003" s="66" t="s">
        <v>71</v>
      </c>
      <c r="F1003" s="61"/>
      <c r="G1003" s="61" t="str">
        <f>VLOOKUP(Corrections[[#This Row],[Employee]],'[1]Management Hierarchy Report'!$A$2:$C$3607, 3, 0)</f>
        <v>Steven Kyriazis</v>
      </c>
      <c r="H1003" s="61" t="s">
        <v>77</v>
      </c>
      <c r="I1003" s="61" t="s">
        <v>70</v>
      </c>
      <c r="J1003" s="61" t="str">
        <f>VLOOKUP(Corrections[[#This Row],[Employee]],[1]!Expense_Data[#Data],14,0)</f>
        <v>SL130@tidalwaveautospa.com</v>
      </c>
      <c r="K1003" s="68">
        <v>45292</v>
      </c>
      <c r="L1003" s="65"/>
      <c r="M1003" s="65"/>
      <c r="N1003" s="65"/>
      <c r="O1003" s="65"/>
    </row>
    <row r="1004" spans="1:15" hidden="1" x14ac:dyDescent="0.25">
      <c r="A1004" s="61" t="s">
        <v>350</v>
      </c>
      <c r="B1004" s="61" t="s">
        <v>13055</v>
      </c>
      <c r="C1004" s="50">
        <v>147.68</v>
      </c>
      <c r="D1004" s="66">
        <v>45482</v>
      </c>
      <c r="E1004" s="61" t="s">
        <v>71</v>
      </c>
      <c r="F1004" s="61"/>
      <c r="G1004" s="61" t="str">
        <f>VLOOKUP(Corrections[[#This Row],[Employee]],'[1]Management Hierarchy Report'!$A$2:$C$3607, 3, 0)</f>
        <v>Steven Kyriazis</v>
      </c>
      <c r="H1004" s="48" t="s">
        <v>77</v>
      </c>
      <c r="I1004" s="61" t="s">
        <v>70</v>
      </c>
      <c r="J1004" s="61" t="str">
        <f>VLOOKUP(Corrections[[#This Row],[Employee]],[1]!Expense_Data[#Data],14,0)</f>
        <v>SL130@tidalwaveautospa.com</v>
      </c>
      <c r="K1004" s="68">
        <v>45292</v>
      </c>
      <c r="L1004" s="65"/>
      <c r="M1004" s="65"/>
      <c r="N1004" s="65"/>
      <c r="O1004" s="65"/>
    </row>
    <row r="1005" spans="1:15" hidden="1" x14ac:dyDescent="0.25">
      <c r="A1005" s="61" t="s">
        <v>1933</v>
      </c>
      <c r="B1005" s="61" t="s">
        <v>13043</v>
      </c>
      <c r="C1005" s="50">
        <v>91.96</v>
      </c>
      <c r="D1005" s="52">
        <v>45489</v>
      </c>
      <c r="E1005" s="66" t="s">
        <v>521</v>
      </c>
      <c r="F1005" s="61"/>
      <c r="G1005" s="61" t="str">
        <f>VLOOKUP(Corrections[[#This Row],[Employee]],'[1]Management Hierarchy Report'!$A$2:$C$3607, 3, 0)</f>
        <v>Michael Donnelly</v>
      </c>
      <c r="H1005" s="61" t="s">
        <v>77</v>
      </c>
      <c r="I1005" s="61" t="s">
        <v>70</v>
      </c>
      <c r="J1005" s="61" t="str">
        <f>VLOOKUP(Corrections[[#This Row],[Employee]],[1]!Expense_Data[#Data],14,0)</f>
        <v>SL139@tidalwaveautospa.com</v>
      </c>
      <c r="K1005" s="68">
        <v>45292</v>
      </c>
      <c r="L1005" s="65"/>
      <c r="M1005" s="65"/>
      <c r="N1005" s="65"/>
      <c r="O1005" s="65"/>
    </row>
    <row r="1006" spans="1:15" hidden="1" x14ac:dyDescent="0.25">
      <c r="A1006" s="61" t="s">
        <v>156</v>
      </c>
      <c r="B1006" s="61" t="s">
        <v>157</v>
      </c>
      <c r="C1006" s="50">
        <v>688.71</v>
      </c>
      <c r="D1006" s="66">
        <v>45168</v>
      </c>
      <c r="E1006" s="61" t="s">
        <v>106</v>
      </c>
      <c r="F1006" s="61"/>
      <c r="G1006" s="61" t="str">
        <f>VLOOKUP(Corrections[[#This Row],[Employee]],'[1]Management Hierarchy Report'!$A$2:$C$3607, 3, 0)</f>
        <v>Bruce Maxwell</v>
      </c>
      <c r="H1006" s="61" t="s">
        <v>77</v>
      </c>
      <c r="I1006" s="61" t="s">
        <v>70</v>
      </c>
      <c r="J1006" s="67" t="str">
        <f>VLOOKUP(Corrections[[#This Row],[Employee]],[1]!Expense_Data[#Data],14,0)</f>
        <v>jeff.mathis@twavelead.com</v>
      </c>
      <c r="K1006" s="68">
        <v>45292</v>
      </c>
      <c r="L1006" s="65"/>
      <c r="M1006" s="65"/>
      <c r="N1006" s="65"/>
      <c r="O1006" s="65"/>
    </row>
    <row r="1007" spans="1:15" hidden="1" x14ac:dyDescent="0.25">
      <c r="A1007" s="61" t="s">
        <v>156</v>
      </c>
      <c r="B1007" s="61" t="s">
        <v>157</v>
      </c>
      <c r="C1007" s="69">
        <v>248.9</v>
      </c>
      <c r="D1007" s="66">
        <v>45174</v>
      </c>
      <c r="E1007" s="61" t="s">
        <v>71</v>
      </c>
      <c r="F1007" s="61"/>
      <c r="G1007" s="61" t="str">
        <f>VLOOKUP(Corrections[[#This Row],[Employee]],'[1]Management Hierarchy Report'!$A$2:$C$3607, 3, 0)</f>
        <v>Bruce Maxwell</v>
      </c>
      <c r="H1007" s="61" t="s">
        <v>77</v>
      </c>
      <c r="I1007" s="61" t="s">
        <v>70</v>
      </c>
      <c r="J1007" s="67" t="str">
        <f>VLOOKUP(Corrections[[#This Row],[Employee]],[1]!Expense_Data[#Data],14,0)</f>
        <v>jeff.mathis@twavelead.com</v>
      </c>
      <c r="K1007" s="68">
        <v>45292</v>
      </c>
      <c r="L1007" s="65"/>
      <c r="M1007" s="65"/>
      <c r="N1007" s="65"/>
      <c r="O1007" s="65"/>
    </row>
    <row r="1008" spans="1:15" hidden="1" x14ac:dyDescent="0.25">
      <c r="A1008" s="61" t="s">
        <v>156</v>
      </c>
      <c r="B1008" s="61" t="s">
        <v>157</v>
      </c>
      <c r="C1008" s="69">
        <v>163.08000000000001</v>
      </c>
      <c r="D1008" s="66">
        <v>45177</v>
      </c>
      <c r="E1008" s="61" t="s">
        <v>71</v>
      </c>
      <c r="F1008" s="61"/>
      <c r="G1008" s="61" t="str">
        <f>VLOOKUP(Corrections[[#This Row],[Employee]],'[1]Management Hierarchy Report'!$A$2:$C$3607, 3, 0)</f>
        <v>Bruce Maxwell</v>
      </c>
      <c r="H1008" s="61" t="s">
        <v>77</v>
      </c>
      <c r="I1008" s="61" t="s">
        <v>70</v>
      </c>
      <c r="J1008" s="67" t="str">
        <f>VLOOKUP(Corrections[[#This Row],[Employee]],[1]!Expense_Data[#Data],14,0)</f>
        <v>jeff.mathis@twavelead.com</v>
      </c>
      <c r="K1008" s="68">
        <v>45292</v>
      </c>
      <c r="L1008" s="65"/>
      <c r="M1008" s="65"/>
      <c r="N1008" s="65"/>
      <c r="O1008" s="65"/>
    </row>
    <row r="1009" spans="1:15" hidden="1" x14ac:dyDescent="0.25">
      <c r="A1009" s="61" t="s">
        <v>365</v>
      </c>
      <c r="B1009" s="61" t="s">
        <v>366</v>
      </c>
      <c r="C1009" s="50">
        <v>714.37</v>
      </c>
      <c r="D1009" s="66">
        <v>45210</v>
      </c>
      <c r="E1009" s="61" t="s">
        <v>71</v>
      </c>
      <c r="F1009" s="61"/>
      <c r="G1009" s="61" t="e">
        <f>VLOOKUP(Corrections[[#This Row],[Employee]],'[1]Management Hierarchy Report'!$A$2:$C$3607, 3, 0)</f>
        <v>#N/A</v>
      </c>
      <c r="H1009" s="61" t="s">
        <v>77</v>
      </c>
      <c r="I1009" s="61" t="s">
        <v>70</v>
      </c>
      <c r="J1009" s="67" t="e">
        <f>VLOOKUP(Corrections[[#This Row],[Employee]],[1]!Expense_Data[#Data],14,0)</f>
        <v>#N/A</v>
      </c>
      <c r="K1009" s="68">
        <v>45292</v>
      </c>
      <c r="L1009" s="65"/>
      <c r="M1009" s="65"/>
      <c r="N1009" s="65"/>
      <c r="O1009" s="65"/>
    </row>
    <row r="1010" spans="1:15" hidden="1" x14ac:dyDescent="0.25">
      <c r="A1010" s="61" t="s">
        <v>365</v>
      </c>
      <c r="B1010" s="61" t="s">
        <v>366</v>
      </c>
      <c r="C1010" s="69">
        <v>714.37</v>
      </c>
      <c r="D1010" s="66">
        <v>45210</v>
      </c>
      <c r="E1010" s="61" t="s">
        <v>71</v>
      </c>
      <c r="F1010" s="61"/>
      <c r="G1010" s="61" t="e">
        <f>VLOOKUP(Corrections[[#This Row],[Employee]],'[1]Management Hierarchy Report'!$A$2:$C$3607, 3, 0)</f>
        <v>#N/A</v>
      </c>
      <c r="H1010" s="61" t="s">
        <v>77</v>
      </c>
      <c r="I1010" s="61" t="s">
        <v>70</v>
      </c>
      <c r="J1010" s="67" t="e">
        <f>VLOOKUP(Corrections[[#This Row],[Employee]],[1]!Expense_Data[#Data],14,0)</f>
        <v>#N/A</v>
      </c>
      <c r="K1010" s="68">
        <v>45292</v>
      </c>
      <c r="L1010" s="65"/>
      <c r="M1010" s="65"/>
      <c r="N1010" s="65"/>
      <c r="O1010" s="65"/>
    </row>
    <row r="1011" spans="1:15" hidden="1" x14ac:dyDescent="0.25">
      <c r="A1011" s="61" t="s">
        <v>365</v>
      </c>
      <c r="B1011" s="61" t="s">
        <v>423</v>
      </c>
      <c r="C1011" s="50">
        <v>546.39</v>
      </c>
      <c r="D1011" s="66">
        <v>45263</v>
      </c>
      <c r="E1011" s="61" t="s">
        <v>71</v>
      </c>
      <c r="F1011" s="61"/>
      <c r="G1011" s="61" t="e">
        <f>VLOOKUP(Corrections[[#This Row],[Employee]],'[1]Management Hierarchy Report'!$A$2:$C$3607, 3, 0)</f>
        <v>#N/A</v>
      </c>
      <c r="H1011" s="61" t="e">
        <f>IF(#REF!&gt;=20,"Sent Back", "Removed")</f>
        <v>#REF!</v>
      </c>
      <c r="I1011" s="61" t="s">
        <v>70</v>
      </c>
      <c r="J1011" s="67" t="e">
        <f>VLOOKUP(Corrections[[#This Row],[Employee]],[1]!Expense_Data[#Data],14,0)</f>
        <v>#N/A</v>
      </c>
      <c r="K1011" s="68">
        <v>45292</v>
      </c>
      <c r="L1011" s="65"/>
      <c r="M1011" s="65"/>
      <c r="N1011" s="65"/>
      <c r="O1011" s="65"/>
    </row>
    <row r="1012" spans="1:15" hidden="1" x14ac:dyDescent="0.25">
      <c r="A1012" s="61" t="s">
        <v>6144</v>
      </c>
      <c r="B1012" s="61" t="s">
        <v>13112</v>
      </c>
      <c r="C1012" s="50">
        <v>14.03</v>
      </c>
      <c r="D1012" s="66">
        <v>45467</v>
      </c>
      <c r="E1012" s="61" t="s">
        <v>13082</v>
      </c>
      <c r="F1012" s="61"/>
      <c r="G1012" s="61" t="str">
        <f>VLOOKUP(Corrections[[#This Row],[Employee]],'[1]Management Hierarchy Report'!$A$2:$C$3607, 3, 0)</f>
        <v>Kyle Rovansek</v>
      </c>
      <c r="H1012" s="48" t="s">
        <v>77</v>
      </c>
      <c r="I1012" s="61" t="s">
        <v>70</v>
      </c>
      <c r="J1012" s="61" t="str">
        <f>VLOOKUP(Corrections[[#This Row],[Employee]],[1]!Expense_Data[#Data],14,0)</f>
        <v>SL98@tidalwaveautospa.com</v>
      </c>
      <c r="K1012" s="68">
        <v>45292</v>
      </c>
      <c r="L1012" s="65"/>
      <c r="M1012" s="65"/>
      <c r="N1012" s="65"/>
      <c r="O1012" s="65"/>
    </row>
    <row r="1013" spans="1:15" hidden="1" x14ac:dyDescent="0.25">
      <c r="A1013" s="61" t="s">
        <v>6144</v>
      </c>
      <c r="B1013" s="61" t="s">
        <v>13112</v>
      </c>
      <c r="C1013" s="50">
        <v>15.08</v>
      </c>
      <c r="D1013" s="66">
        <v>45482</v>
      </c>
      <c r="E1013" s="61" t="s">
        <v>13082</v>
      </c>
      <c r="F1013" s="61"/>
      <c r="G1013" s="61" t="str">
        <f>VLOOKUP(Corrections[[#This Row],[Employee]],'[1]Management Hierarchy Report'!$A$2:$C$3607, 3, 0)</f>
        <v>Kyle Rovansek</v>
      </c>
      <c r="H1013" s="48" t="s">
        <v>77</v>
      </c>
      <c r="I1013" s="61" t="s">
        <v>70</v>
      </c>
      <c r="J1013" s="61" t="str">
        <f>VLOOKUP(Corrections[[#This Row],[Employee]],[1]!Expense_Data[#Data],14,0)</f>
        <v>SL98@tidalwaveautospa.com</v>
      </c>
      <c r="K1013" s="68">
        <v>45292</v>
      </c>
      <c r="L1013" s="65"/>
      <c r="M1013" s="65"/>
      <c r="N1013" s="65"/>
      <c r="O1013" s="65"/>
    </row>
    <row r="1014" spans="1:15" hidden="1" x14ac:dyDescent="0.25">
      <c r="A1014" s="61" t="s">
        <v>841</v>
      </c>
      <c r="B1014" s="61" t="s">
        <v>842</v>
      </c>
      <c r="C1014" s="50">
        <v>47.92</v>
      </c>
      <c r="D1014" s="66">
        <v>45468</v>
      </c>
      <c r="E1014" s="61" t="s">
        <v>268</v>
      </c>
      <c r="F1014" s="61"/>
      <c r="G1014" s="61" t="str">
        <f>VLOOKUP(Corrections[[#This Row],[Employee]],'[1]Management Hierarchy Report'!$A$2:$C$3607, 3, 0)</f>
        <v>Bradley Estis</v>
      </c>
      <c r="H1014" s="61" t="s">
        <v>268</v>
      </c>
      <c r="I1014" s="61" t="s">
        <v>70</v>
      </c>
      <c r="J1014" s="61" t="e">
        <f>VLOOKUP(Corrections[[#This Row],[Employee]],[1]!Expense_Data[#Data],14,0)</f>
        <v>#N/A</v>
      </c>
      <c r="K1014" s="68">
        <v>45292</v>
      </c>
      <c r="L1014" s="65"/>
      <c r="M1014" s="65"/>
      <c r="N1014" s="65"/>
      <c r="O1014" s="65"/>
    </row>
    <row r="1015" spans="1:15" hidden="1" x14ac:dyDescent="0.25">
      <c r="A1015" s="61" t="s">
        <v>138</v>
      </c>
      <c r="B1015" s="61" t="s">
        <v>139</v>
      </c>
      <c r="C1015" s="50">
        <v>500.07</v>
      </c>
      <c r="D1015" s="66">
        <v>45165</v>
      </c>
      <c r="E1015" s="61" t="s">
        <v>71</v>
      </c>
      <c r="F1015" s="61"/>
      <c r="G1015" s="61" t="str">
        <f>VLOOKUP(Corrections[[#This Row],[Employee]],'[1]Management Hierarchy Report'!$A$2:$C$3607, 3, 0)</f>
        <v>Kyle Rovansek</v>
      </c>
      <c r="H1015" s="61" t="s">
        <v>11649</v>
      </c>
      <c r="I1015" s="61" t="s">
        <v>70</v>
      </c>
      <c r="J1015" s="67" t="str">
        <f>VLOOKUP(Corrections[[#This Row],[Employee]],[1]!Expense_Data[#Data],14,0)</f>
        <v>SL51@tidalwaveautospa.com</v>
      </c>
      <c r="K1015" s="68">
        <v>45292</v>
      </c>
      <c r="L1015" s="65"/>
      <c r="M1015" s="65"/>
      <c r="N1015" s="65"/>
      <c r="O1015" s="65"/>
    </row>
    <row r="1016" spans="1:15" hidden="1" x14ac:dyDescent="0.25">
      <c r="A1016" s="61" t="s">
        <v>138</v>
      </c>
      <c r="B1016" s="61" t="s">
        <v>139</v>
      </c>
      <c r="C1016" s="50">
        <v>500.07</v>
      </c>
      <c r="D1016" s="66">
        <v>45165</v>
      </c>
      <c r="E1016" s="61" t="s">
        <v>71</v>
      </c>
      <c r="F1016" s="61"/>
      <c r="G1016" s="61" t="str">
        <f>VLOOKUP(Corrections[[#This Row],[Employee]],'[1]Management Hierarchy Report'!$A$2:$C$3607, 3, 0)</f>
        <v>Kyle Rovansek</v>
      </c>
      <c r="H1016" s="61" t="s">
        <v>77</v>
      </c>
      <c r="I1016" s="61" t="s">
        <v>70</v>
      </c>
      <c r="J1016" s="67" t="str">
        <f>VLOOKUP(Corrections[[#This Row],[Employee]],[1]!Expense_Data[#Data],14,0)</f>
        <v>SL51@tidalwaveautospa.com</v>
      </c>
      <c r="K1016" s="68">
        <v>45292</v>
      </c>
      <c r="L1016" s="65"/>
      <c r="M1016" s="65"/>
      <c r="N1016" s="65"/>
      <c r="O1016" s="65"/>
    </row>
    <row r="1017" spans="1:15" ht="15.75" hidden="1" customHeight="1" x14ac:dyDescent="0.25">
      <c r="A1017" s="74" t="s">
        <v>138</v>
      </c>
      <c r="B1017" s="74" t="s">
        <v>139</v>
      </c>
      <c r="C1017" s="50">
        <v>500.07</v>
      </c>
      <c r="D1017" s="66">
        <v>45165</v>
      </c>
      <c r="E1017" s="61" t="s">
        <v>71</v>
      </c>
      <c r="F1017" s="61"/>
      <c r="G1017" s="61" t="str">
        <f>VLOOKUP(Corrections[[#This Row],[Employee]],'[1]Management Hierarchy Report'!$A$2:$C$3607, 3, 0)</f>
        <v>Kyle Rovansek</v>
      </c>
      <c r="H1017" s="74" t="s">
        <v>77</v>
      </c>
      <c r="I1017" s="61" t="s">
        <v>70</v>
      </c>
      <c r="J1017" s="67" t="str">
        <f>VLOOKUP(Corrections[[#This Row],[Employee]],[1]!Expense_Data[#Data],14,0)</f>
        <v>SL51@tidalwaveautospa.com</v>
      </c>
      <c r="K1017" s="68">
        <v>45292</v>
      </c>
      <c r="L1017" s="65"/>
      <c r="M1017" s="65"/>
      <c r="N1017" s="65"/>
      <c r="O1017" s="65"/>
    </row>
    <row r="1018" spans="1:15" hidden="1" x14ac:dyDescent="0.25">
      <c r="A1018" s="61" t="s">
        <v>138</v>
      </c>
      <c r="B1018" s="61" t="s">
        <v>139</v>
      </c>
      <c r="C1018" s="69">
        <v>1400</v>
      </c>
      <c r="D1018" s="66">
        <v>45168</v>
      </c>
      <c r="E1018" s="61" t="s">
        <v>71</v>
      </c>
      <c r="F1018" s="61"/>
      <c r="G1018" s="61" t="str">
        <f>VLOOKUP(Corrections[[#This Row],[Employee]],'[1]Management Hierarchy Report'!$A$2:$C$3607, 3, 0)</f>
        <v>Kyle Rovansek</v>
      </c>
      <c r="H1018" s="61" t="s">
        <v>77</v>
      </c>
      <c r="I1018" s="61" t="s">
        <v>70</v>
      </c>
      <c r="J1018" s="67" t="str">
        <f>VLOOKUP(Corrections[[#This Row],[Employee]],[1]!Expense_Data[#Data],14,0)</f>
        <v>SL51@tidalwaveautospa.com</v>
      </c>
      <c r="K1018" s="68">
        <v>45292</v>
      </c>
      <c r="L1018" s="65"/>
      <c r="M1018" s="65"/>
      <c r="N1018" s="65"/>
      <c r="O1018" s="65"/>
    </row>
    <row r="1019" spans="1:15" hidden="1" x14ac:dyDescent="0.25">
      <c r="A1019" s="61" t="s">
        <v>138</v>
      </c>
      <c r="B1019" s="61" t="s">
        <v>139</v>
      </c>
      <c r="C1019" s="69">
        <v>62.58</v>
      </c>
      <c r="D1019" s="66">
        <v>45170</v>
      </c>
      <c r="E1019" s="61" t="s">
        <v>71</v>
      </c>
      <c r="F1019" s="61"/>
      <c r="G1019" s="61" t="str">
        <f>VLOOKUP(Corrections[[#This Row],[Employee]],'[1]Management Hierarchy Report'!$A$2:$C$3607, 3, 0)</f>
        <v>Kyle Rovansek</v>
      </c>
      <c r="H1019" s="61" t="s">
        <v>77</v>
      </c>
      <c r="I1019" s="61" t="s">
        <v>70</v>
      </c>
      <c r="J1019" s="67" t="str">
        <f>VLOOKUP(Corrections[[#This Row],[Employee]],[1]!Expense_Data[#Data],14,0)</f>
        <v>SL51@tidalwaveautospa.com</v>
      </c>
      <c r="K1019" s="68">
        <v>45292</v>
      </c>
      <c r="L1019" s="65"/>
      <c r="M1019" s="65"/>
      <c r="N1019" s="65"/>
      <c r="O1019" s="65"/>
    </row>
    <row r="1020" spans="1:15" hidden="1" x14ac:dyDescent="0.25">
      <c r="A1020" s="74" t="s">
        <v>138</v>
      </c>
      <c r="B1020" s="74" t="s">
        <v>139</v>
      </c>
      <c r="C1020" s="69">
        <v>62.58</v>
      </c>
      <c r="D1020" s="66">
        <v>45170</v>
      </c>
      <c r="E1020" s="61" t="s">
        <v>71</v>
      </c>
      <c r="F1020" s="61"/>
      <c r="G1020" s="61" t="str">
        <f>VLOOKUP(Corrections[[#This Row],[Employee]],'[1]Management Hierarchy Report'!$A$2:$C$3607, 3, 0)</f>
        <v>Kyle Rovansek</v>
      </c>
      <c r="H1020" s="74" t="s">
        <v>77</v>
      </c>
      <c r="I1020" s="61" t="s">
        <v>70</v>
      </c>
      <c r="J1020" s="67" t="str">
        <f>VLOOKUP(Corrections[[#This Row],[Employee]],[1]!Expense_Data[#Data],14,0)</f>
        <v>SL51@tidalwaveautospa.com</v>
      </c>
      <c r="K1020" s="68">
        <v>45292</v>
      </c>
      <c r="L1020" s="65"/>
      <c r="M1020" s="65"/>
      <c r="N1020" s="65"/>
      <c r="O1020" s="65"/>
    </row>
    <row r="1021" spans="1:15" hidden="1" x14ac:dyDescent="0.25">
      <c r="A1021" s="61" t="s">
        <v>138</v>
      </c>
      <c r="B1021" s="61" t="s">
        <v>139</v>
      </c>
      <c r="C1021" s="69">
        <v>149.46</v>
      </c>
      <c r="D1021" s="66">
        <v>45173</v>
      </c>
      <c r="E1021" s="66" t="s">
        <v>71</v>
      </c>
      <c r="F1021" s="61"/>
      <c r="G1021" s="61" t="str">
        <f>VLOOKUP(Corrections[[#This Row],[Employee]],'[1]Management Hierarchy Report'!$A$2:$C$3607, 3, 0)</f>
        <v>Kyle Rovansek</v>
      </c>
      <c r="H1021" s="61" t="s">
        <v>11649</v>
      </c>
      <c r="I1021" s="61" t="s">
        <v>70</v>
      </c>
      <c r="J1021" s="67" t="str">
        <f>VLOOKUP(Corrections[[#This Row],[Employee]],[1]!Expense_Data[#Data],14,0)</f>
        <v>SL51@tidalwaveautospa.com</v>
      </c>
      <c r="K1021" s="68">
        <v>45292</v>
      </c>
      <c r="L1021" s="65"/>
      <c r="M1021" s="65"/>
      <c r="N1021" s="65"/>
      <c r="O1021" s="65"/>
    </row>
    <row r="1022" spans="1:15" hidden="1" x14ac:dyDescent="0.25">
      <c r="A1022" s="61" t="s">
        <v>138</v>
      </c>
      <c r="B1022" s="61" t="s">
        <v>139</v>
      </c>
      <c r="C1022" s="69">
        <v>300</v>
      </c>
      <c r="D1022" s="66">
        <v>45173</v>
      </c>
      <c r="E1022" s="61" t="s">
        <v>71</v>
      </c>
      <c r="F1022" s="61"/>
      <c r="G1022" s="61" t="str">
        <f>VLOOKUP(Corrections[[#This Row],[Employee]],'[1]Management Hierarchy Report'!$A$2:$C$3607, 3, 0)</f>
        <v>Kyle Rovansek</v>
      </c>
      <c r="H1022" s="61" t="s">
        <v>11649</v>
      </c>
      <c r="I1022" s="61" t="s">
        <v>70</v>
      </c>
      <c r="J1022" s="67" t="str">
        <f>VLOOKUP(Corrections[[#This Row],[Employee]],[1]!Expense_Data[#Data],14,0)</f>
        <v>SL51@tidalwaveautospa.com</v>
      </c>
      <c r="K1022" s="68">
        <v>45292</v>
      </c>
      <c r="L1022" s="65"/>
      <c r="M1022" s="65"/>
      <c r="N1022" s="65"/>
      <c r="O1022" s="65"/>
    </row>
    <row r="1023" spans="1:15" hidden="1" x14ac:dyDescent="0.25">
      <c r="A1023" s="61" t="s">
        <v>138</v>
      </c>
      <c r="B1023" s="61" t="s">
        <v>139</v>
      </c>
      <c r="C1023" s="69">
        <v>120</v>
      </c>
      <c r="D1023" s="66">
        <v>45173</v>
      </c>
      <c r="E1023" s="61" t="s">
        <v>71</v>
      </c>
      <c r="F1023" s="61"/>
      <c r="G1023" s="61" t="str">
        <f>VLOOKUP(Corrections[[#This Row],[Employee]],'[1]Management Hierarchy Report'!$A$2:$C$3607, 3, 0)</f>
        <v>Kyle Rovansek</v>
      </c>
      <c r="H1023" s="61" t="s">
        <v>11649</v>
      </c>
      <c r="I1023" s="61" t="s">
        <v>70</v>
      </c>
      <c r="J1023" s="67" t="str">
        <f>VLOOKUP(Corrections[[#This Row],[Employee]],[1]!Expense_Data[#Data],14,0)</f>
        <v>SL51@tidalwaveautospa.com</v>
      </c>
      <c r="K1023" s="68">
        <v>45292</v>
      </c>
      <c r="L1023" s="65"/>
      <c r="M1023" s="65"/>
      <c r="N1023" s="65"/>
      <c r="O1023" s="65"/>
    </row>
    <row r="1024" spans="1:15" hidden="1" x14ac:dyDescent="0.25">
      <c r="A1024" s="61" t="s">
        <v>138</v>
      </c>
      <c r="B1024" s="61" t="s">
        <v>139</v>
      </c>
      <c r="C1024" s="69">
        <v>149.46</v>
      </c>
      <c r="D1024" s="66">
        <v>45173</v>
      </c>
      <c r="E1024" s="61" t="s">
        <v>71</v>
      </c>
      <c r="F1024" s="61"/>
      <c r="G1024" s="61" t="str">
        <f>VLOOKUP(Corrections[[#This Row],[Employee]],'[1]Management Hierarchy Report'!$A$2:$C$3607, 3, 0)</f>
        <v>Kyle Rovansek</v>
      </c>
      <c r="H1024" s="61" t="s">
        <v>77</v>
      </c>
      <c r="I1024" s="61" t="s">
        <v>70</v>
      </c>
      <c r="J1024" s="67" t="str">
        <f>VLOOKUP(Corrections[[#This Row],[Employee]],[1]!Expense_Data[#Data],14,0)</f>
        <v>SL51@tidalwaveautospa.com</v>
      </c>
      <c r="K1024" s="68">
        <v>45292</v>
      </c>
      <c r="L1024" s="65"/>
      <c r="M1024" s="65"/>
      <c r="N1024" s="65"/>
      <c r="O1024" s="65"/>
    </row>
    <row r="1025" spans="1:15" hidden="1" x14ac:dyDescent="0.25">
      <c r="A1025" s="61" t="s">
        <v>138</v>
      </c>
      <c r="B1025" s="61" t="s">
        <v>139</v>
      </c>
      <c r="C1025" s="69">
        <v>300</v>
      </c>
      <c r="D1025" s="66">
        <v>45173</v>
      </c>
      <c r="E1025" s="61" t="s">
        <v>71</v>
      </c>
      <c r="F1025" s="61"/>
      <c r="G1025" s="61" t="str">
        <f>VLOOKUP(Corrections[[#This Row],[Employee]],'[1]Management Hierarchy Report'!$A$2:$C$3607, 3, 0)</f>
        <v>Kyle Rovansek</v>
      </c>
      <c r="H1025" s="61" t="s">
        <v>77</v>
      </c>
      <c r="I1025" s="61" t="s">
        <v>70</v>
      </c>
      <c r="J1025" s="67" t="str">
        <f>VLOOKUP(Corrections[[#This Row],[Employee]],[1]!Expense_Data[#Data],14,0)</f>
        <v>SL51@tidalwaveautospa.com</v>
      </c>
      <c r="K1025" s="68">
        <v>45292</v>
      </c>
      <c r="L1025" s="65"/>
      <c r="M1025" s="65"/>
      <c r="N1025" s="65"/>
      <c r="O1025" s="65"/>
    </row>
    <row r="1026" spans="1:15" hidden="1" x14ac:dyDescent="0.25">
      <c r="A1026" s="61" t="s">
        <v>138</v>
      </c>
      <c r="B1026" s="61" t="s">
        <v>139</v>
      </c>
      <c r="C1026" s="69">
        <v>120</v>
      </c>
      <c r="D1026" s="66">
        <v>45173</v>
      </c>
      <c r="E1026" s="66" t="s">
        <v>71</v>
      </c>
      <c r="F1026" s="61"/>
      <c r="G1026" s="61" t="str">
        <f>VLOOKUP(Corrections[[#This Row],[Employee]],'[1]Management Hierarchy Report'!$A$2:$C$3607, 3, 0)</f>
        <v>Kyle Rovansek</v>
      </c>
      <c r="H1026" s="61" t="s">
        <v>77</v>
      </c>
      <c r="I1026" s="61" t="s">
        <v>70</v>
      </c>
      <c r="J1026" s="67" t="str">
        <f>VLOOKUP(Corrections[[#This Row],[Employee]],[1]!Expense_Data[#Data],14,0)</f>
        <v>SL51@tidalwaveautospa.com</v>
      </c>
      <c r="K1026" s="68">
        <v>45292</v>
      </c>
      <c r="L1026" s="65"/>
      <c r="M1026" s="65"/>
      <c r="N1026" s="65"/>
      <c r="O1026" s="65"/>
    </row>
    <row r="1027" spans="1:15" hidden="1" x14ac:dyDescent="0.25">
      <c r="A1027" s="74" t="s">
        <v>138</v>
      </c>
      <c r="B1027" s="74" t="s">
        <v>139</v>
      </c>
      <c r="C1027" s="69">
        <v>149.46</v>
      </c>
      <c r="D1027" s="66">
        <v>45173</v>
      </c>
      <c r="E1027" s="61" t="s">
        <v>71</v>
      </c>
      <c r="F1027" s="61"/>
      <c r="G1027" s="61" t="str">
        <f>VLOOKUP(Corrections[[#This Row],[Employee]],'[1]Management Hierarchy Report'!$A$2:$C$3607, 3, 0)</f>
        <v>Kyle Rovansek</v>
      </c>
      <c r="H1027" s="74" t="s">
        <v>77</v>
      </c>
      <c r="I1027" s="61" t="s">
        <v>70</v>
      </c>
      <c r="J1027" s="67" t="str">
        <f>VLOOKUP(Corrections[[#This Row],[Employee]],[1]!Expense_Data[#Data],14,0)</f>
        <v>SL51@tidalwaveautospa.com</v>
      </c>
      <c r="K1027" s="68">
        <v>45292</v>
      </c>
      <c r="L1027" s="65"/>
      <c r="M1027" s="65"/>
      <c r="N1027" s="65"/>
      <c r="O1027" s="65"/>
    </row>
    <row r="1028" spans="1:15" hidden="1" x14ac:dyDescent="0.25">
      <c r="A1028" s="74" t="s">
        <v>138</v>
      </c>
      <c r="B1028" s="74" t="s">
        <v>139</v>
      </c>
      <c r="C1028" s="69">
        <v>300</v>
      </c>
      <c r="D1028" s="66">
        <v>45173</v>
      </c>
      <c r="E1028" s="66" t="s">
        <v>71</v>
      </c>
      <c r="F1028" s="61"/>
      <c r="G1028" s="61" t="str">
        <f>VLOOKUP(Corrections[[#This Row],[Employee]],'[1]Management Hierarchy Report'!$A$2:$C$3607, 3, 0)</f>
        <v>Kyle Rovansek</v>
      </c>
      <c r="H1028" s="74" t="s">
        <v>77</v>
      </c>
      <c r="I1028" s="61" t="s">
        <v>70</v>
      </c>
      <c r="J1028" s="67" t="str">
        <f>VLOOKUP(Corrections[[#This Row],[Employee]],[1]!Expense_Data[#Data],14,0)</f>
        <v>SL51@tidalwaveautospa.com</v>
      </c>
      <c r="K1028" s="68">
        <v>45292</v>
      </c>
      <c r="L1028" s="65"/>
      <c r="M1028" s="65"/>
      <c r="N1028" s="65"/>
      <c r="O1028" s="65"/>
    </row>
    <row r="1029" spans="1:15" hidden="1" x14ac:dyDescent="0.25">
      <c r="A1029" s="74" t="s">
        <v>138</v>
      </c>
      <c r="B1029" s="74" t="s">
        <v>139</v>
      </c>
      <c r="C1029" s="69">
        <v>120</v>
      </c>
      <c r="D1029" s="66">
        <v>45173</v>
      </c>
      <c r="E1029" s="61" t="s">
        <v>71</v>
      </c>
      <c r="F1029" s="61"/>
      <c r="G1029" s="61" t="str">
        <f>VLOOKUP(Corrections[[#This Row],[Employee]],'[1]Management Hierarchy Report'!$A$2:$C$3607, 3, 0)</f>
        <v>Kyle Rovansek</v>
      </c>
      <c r="H1029" s="74" t="s">
        <v>77</v>
      </c>
      <c r="I1029" s="61" t="s">
        <v>70</v>
      </c>
      <c r="J1029" s="67" t="str">
        <f>VLOOKUP(Corrections[[#This Row],[Employee]],[1]!Expense_Data[#Data],14,0)</f>
        <v>SL51@tidalwaveautospa.com</v>
      </c>
      <c r="K1029" s="68">
        <v>45292</v>
      </c>
      <c r="L1029" s="65"/>
      <c r="M1029" s="65"/>
      <c r="N1029" s="65"/>
      <c r="O1029" s="65"/>
    </row>
    <row r="1030" spans="1:15" hidden="1" x14ac:dyDescent="0.25">
      <c r="A1030" s="61" t="s">
        <v>138</v>
      </c>
      <c r="B1030" s="61" t="s">
        <v>139</v>
      </c>
      <c r="C1030" s="69">
        <v>158</v>
      </c>
      <c r="D1030" s="66">
        <v>45183</v>
      </c>
      <c r="E1030" s="61" t="s">
        <v>71</v>
      </c>
      <c r="F1030" s="61"/>
      <c r="G1030" s="61" t="str">
        <f>VLOOKUP(Corrections[[#This Row],[Employee]],'[1]Management Hierarchy Report'!$A$2:$C$3607, 3, 0)</f>
        <v>Kyle Rovansek</v>
      </c>
      <c r="H1030" s="61" t="s">
        <v>11649</v>
      </c>
      <c r="I1030" s="61" t="s">
        <v>70</v>
      </c>
      <c r="J1030" s="67" t="str">
        <f>VLOOKUP(Corrections[[#This Row],[Employee]],[1]!Expense_Data[#Data],14,0)</f>
        <v>SL51@tidalwaveautospa.com</v>
      </c>
      <c r="K1030" s="68">
        <v>45292</v>
      </c>
      <c r="L1030" s="65"/>
      <c r="M1030" s="65"/>
      <c r="N1030" s="65"/>
      <c r="O1030" s="65"/>
    </row>
    <row r="1031" spans="1:15" hidden="1" x14ac:dyDescent="0.25">
      <c r="A1031" s="61" t="s">
        <v>138</v>
      </c>
      <c r="B1031" s="61" t="s">
        <v>139</v>
      </c>
      <c r="C1031" s="69">
        <v>158</v>
      </c>
      <c r="D1031" s="66">
        <v>45183</v>
      </c>
      <c r="E1031" s="61" t="s">
        <v>71</v>
      </c>
      <c r="F1031" s="61"/>
      <c r="G1031" s="61" t="str">
        <f>VLOOKUP(Corrections[[#This Row],[Employee]],'[1]Management Hierarchy Report'!$A$2:$C$3607, 3, 0)</f>
        <v>Kyle Rovansek</v>
      </c>
      <c r="H1031" s="61" t="s">
        <v>77</v>
      </c>
      <c r="I1031" s="61" t="s">
        <v>70</v>
      </c>
      <c r="J1031" s="67" t="str">
        <f>VLOOKUP(Corrections[[#This Row],[Employee]],[1]!Expense_Data[#Data],14,0)</f>
        <v>SL51@tidalwaveautospa.com</v>
      </c>
      <c r="K1031" s="68">
        <v>45292</v>
      </c>
      <c r="L1031" s="65"/>
      <c r="M1031" s="65"/>
      <c r="N1031" s="65"/>
      <c r="O1031" s="65"/>
    </row>
    <row r="1032" spans="1:15" hidden="1" x14ac:dyDescent="0.25">
      <c r="A1032" s="74" t="s">
        <v>138</v>
      </c>
      <c r="B1032" s="74" t="s">
        <v>139</v>
      </c>
      <c r="C1032" s="69">
        <v>158</v>
      </c>
      <c r="D1032" s="66">
        <v>45183</v>
      </c>
      <c r="E1032" s="61" t="s">
        <v>71</v>
      </c>
      <c r="F1032" s="61"/>
      <c r="G1032" s="61" t="str">
        <f>VLOOKUP(Corrections[[#This Row],[Employee]],'[1]Management Hierarchy Report'!$A$2:$C$3607, 3, 0)</f>
        <v>Kyle Rovansek</v>
      </c>
      <c r="H1032" s="74" t="s">
        <v>77</v>
      </c>
      <c r="I1032" s="61" t="s">
        <v>70</v>
      </c>
      <c r="J1032" s="67" t="str">
        <f>VLOOKUP(Corrections[[#This Row],[Employee]],[1]!Expense_Data[#Data],14,0)</f>
        <v>SL51@tidalwaveautospa.com</v>
      </c>
      <c r="K1032" s="68">
        <v>45292</v>
      </c>
      <c r="L1032" s="65"/>
      <c r="M1032" s="65"/>
      <c r="N1032" s="65"/>
      <c r="O1032" s="65"/>
    </row>
    <row r="1033" spans="1:15" hidden="1" x14ac:dyDescent="0.25">
      <c r="A1033" s="61" t="s">
        <v>138</v>
      </c>
      <c r="B1033" s="61" t="s">
        <v>572</v>
      </c>
      <c r="C1033" s="50">
        <v>104.16</v>
      </c>
      <c r="D1033" s="66">
        <v>45331</v>
      </c>
      <c r="E1033" s="61" t="s">
        <v>176</v>
      </c>
      <c r="F1033" s="61"/>
      <c r="G1033" s="61" t="str">
        <f>VLOOKUP(Corrections[[#This Row],[Employee]],'[1]Management Hierarchy Report'!$A$2:$C$3607, 3, 0)</f>
        <v>Kyle Rovansek</v>
      </c>
      <c r="H1033" s="61" t="s">
        <v>77</v>
      </c>
      <c r="I1033" s="61" t="s">
        <v>70</v>
      </c>
      <c r="J1033" s="67" t="str">
        <f>VLOOKUP(Corrections[[#This Row],[Employee]],[1]!Expense_Data[#Data],14,0)</f>
        <v>SL51@tidalwaveautospa.com</v>
      </c>
      <c r="K1033" s="68">
        <v>45292</v>
      </c>
      <c r="L1033" s="65"/>
      <c r="M1033" s="65"/>
      <c r="N1033" s="65"/>
      <c r="O1033" s="65"/>
    </row>
    <row r="1034" spans="1:15" hidden="1" x14ac:dyDescent="0.25">
      <c r="A1034" s="61" t="s">
        <v>138</v>
      </c>
      <c r="B1034" s="61" t="s">
        <v>572</v>
      </c>
      <c r="C1034" s="69">
        <v>208.12</v>
      </c>
      <c r="D1034" s="66">
        <v>45341</v>
      </c>
      <c r="E1034" s="61" t="s">
        <v>71</v>
      </c>
      <c r="F1034" s="61"/>
      <c r="G1034" s="61" t="str">
        <f>VLOOKUP(Corrections[[#This Row],[Employee]],'[1]Management Hierarchy Report'!$A$2:$C$3607, 3, 0)</f>
        <v>Kyle Rovansek</v>
      </c>
      <c r="H1034" s="61" t="s">
        <v>77</v>
      </c>
      <c r="I1034" s="61" t="s">
        <v>70</v>
      </c>
      <c r="J1034" s="67" t="str">
        <f>VLOOKUP(Corrections[[#This Row],[Employee]],[1]!Expense_Data[#Data],14,0)</f>
        <v>SL51@tidalwaveautospa.com</v>
      </c>
      <c r="K1034" s="68">
        <v>45292</v>
      </c>
      <c r="L1034" s="65"/>
      <c r="M1034" s="65"/>
      <c r="N1034" s="65"/>
      <c r="O1034" s="65"/>
    </row>
    <row r="1035" spans="1:15" hidden="1" x14ac:dyDescent="0.25">
      <c r="A1035" s="61" t="s">
        <v>138</v>
      </c>
      <c r="B1035" s="61" t="s">
        <v>668</v>
      </c>
      <c r="C1035" s="50">
        <v>422.32</v>
      </c>
      <c r="D1035" s="66">
        <v>45391</v>
      </c>
      <c r="E1035" s="61" t="s">
        <v>71</v>
      </c>
      <c r="F1035" s="61"/>
      <c r="G1035" s="61" t="str">
        <f>VLOOKUP(Corrections[[#This Row],[Employee]],'[1]Management Hierarchy Report'!$A$2:$C$3607, 3, 0)</f>
        <v>Kyle Rovansek</v>
      </c>
      <c r="H1035" s="61" t="s">
        <v>77</v>
      </c>
      <c r="I1035" s="61" t="s">
        <v>70</v>
      </c>
      <c r="J1035" s="67" t="str">
        <f>VLOOKUP(Corrections[[#This Row],[Employee]],[1]!Expense_Data[#Data],14,0)</f>
        <v>SL51@tidalwaveautospa.com</v>
      </c>
      <c r="K1035" s="68">
        <v>45292</v>
      </c>
      <c r="L1035" s="65"/>
      <c r="M1035" s="65"/>
      <c r="N1035" s="65"/>
      <c r="O1035" s="65"/>
    </row>
    <row r="1036" spans="1:15" hidden="1" x14ac:dyDescent="0.25">
      <c r="A1036" s="61" t="s">
        <v>138</v>
      </c>
      <c r="B1036" s="61" t="s">
        <v>668</v>
      </c>
      <c r="C1036" s="50">
        <v>422.32</v>
      </c>
      <c r="D1036" s="66">
        <v>45391</v>
      </c>
      <c r="E1036" s="61" t="s">
        <v>71</v>
      </c>
      <c r="F1036" s="61"/>
      <c r="G1036" s="61" t="str">
        <f>VLOOKUP(Corrections[[#This Row],[Employee]],'[1]Management Hierarchy Report'!$A$2:$C$3607, 3, 0)</f>
        <v>Kyle Rovansek</v>
      </c>
      <c r="H1036" s="61" t="s">
        <v>77</v>
      </c>
      <c r="I1036" s="61" t="s">
        <v>70</v>
      </c>
      <c r="J1036" s="67" t="str">
        <f>VLOOKUP(Corrections[[#This Row],[Employee]],[1]!Expense_Data[#Data],14,0)</f>
        <v>SL51@tidalwaveautospa.com</v>
      </c>
      <c r="K1036" s="68">
        <v>45292</v>
      </c>
      <c r="L1036" s="65"/>
      <c r="M1036" s="65"/>
      <c r="N1036" s="65"/>
      <c r="O1036" s="65"/>
    </row>
    <row r="1037" spans="1:15" hidden="1" x14ac:dyDescent="0.25">
      <c r="A1037" s="61" t="s">
        <v>138</v>
      </c>
      <c r="B1037" s="61" t="s">
        <v>668</v>
      </c>
      <c r="C1037" s="50">
        <v>422.32</v>
      </c>
      <c r="D1037" s="66">
        <v>45391</v>
      </c>
      <c r="E1037" s="61" t="s">
        <v>71</v>
      </c>
      <c r="F1037" s="61"/>
      <c r="G1037" s="61" t="str">
        <f>VLOOKUP(Corrections[[#This Row],[Employee]],'[1]Management Hierarchy Report'!$A$2:$C$3607, 3, 0)</f>
        <v>Kyle Rovansek</v>
      </c>
      <c r="H1037" s="61" t="s">
        <v>77</v>
      </c>
      <c r="I1037" s="61" t="s">
        <v>70</v>
      </c>
      <c r="J1037" s="67" t="str">
        <f>VLOOKUP(Corrections[[#This Row],[Employee]],[1]!Expense_Data[#Data],14,0)</f>
        <v>SL51@tidalwaveautospa.com</v>
      </c>
      <c r="K1037" s="68">
        <v>45292</v>
      </c>
      <c r="L1037" s="65"/>
      <c r="M1037" s="65"/>
      <c r="N1037" s="65"/>
      <c r="O1037" s="65"/>
    </row>
    <row r="1038" spans="1:15" hidden="1" x14ac:dyDescent="0.25">
      <c r="A1038" s="61" t="s">
        <v>138</v>
      </c>
      <c r="B1038" s="61" t="s">
        <v>668</v>
      </c>
      <c r="C1038" s="50">
        <v>422.32</v>
      </c>
      <c r="D1038" s="66">
        <v>45391</v>
      </c>
      <c r="E1038" s="61" t="s">
        <v>71</v>
      </c>
      <c r="F1038" s="61"/>
      <c r="G1038" s="61" t="str">
        <f>VLOOKUP(Corrections[[#This Row],[Employee]],'[1]Management Hierarchy Report'!$A$2:$C$3607, 3, 0)</f>
        <v>Kyle Rovansek</v>
      </c>
      <c r="H1038" s="61" t="s">
        <v>77</v>
      </c>
      <c r="I1038" s="61" t="s">
        <v>70</v>
      </c>
      <c r="J1038" s="61" t="str">
        <f>VLOOKUP(Corrections[[#This Row],[Employee]],[1]!Expense_Data[#Data],14,0)</f>
        <v>SL51@tidalwaveautospa.com</v>
      </c>
      <c r="K1038" s="68">
        <v>45292</v>
      </c>
      <c r="L1038" s="65"/>
      <c r="M1038" s="65"/>
      <c r="N1038" s="65"/>
      <c r="O1038" s="65"/>
    </row>
    <row r="1039" spans="1:15" hidden="1" x14ac:dyDescent="0.25">
      <c r="A1039" s="61" t="s">
        <v>138</v>
      </c>
      <c r="B1039" s="61" t="s">
        <v>668</v>
      </c>
      <c r="C1039" s="50">
        <v>67.83</v>
      </c>
      <c r="D1039" s="66">
        <v>45391</v>
      </c>
      <c r="E1039" s="61" t="s">
        <v>12978</v>
      </c>
      <c r="F1039" s="61"/>
      <c r="G1039" s="61" t="str">
        <f>VLOOKUP(Corrections[[#This Row],[Employee]],'[1]Management Hierarchy Report'!$A$2:$C$3607, 3, 0)</f>
        <v>Kyle Rovansek</v>
      </c>
      <c r="H1039" s="48" t="s">
        <v>77</v>
      </c>
      <c r="I1039" s="61" t="s">
        <v>70</v>
      </c>
      <c r="J1039" s="61" t="str">
        <f>VLOOKUP(Corrections[[#This Row],[Employee]],[1]!Expense_Data[#Data],14,0)</f>
        <v>SL51@tidalwaveautospa.com</v>
      </c>
      <c r="K1039" s="68">
        <v>45292</v>
      </c>
      <c r="L1039" s="65"/>
      <c r="M1039" s="65"/>
      <c r="N1039" s="65"/>
      <c r="O1039" s="65"/>
    </row>
    <row r="1040" spans="1:15" hidden="1" x14ac:dyDescent="0.25">
      <c r="A1040" s="61" t="s">
        <v>138</v>
      </c>
      <c r="B1040" s="61" t="s">
        <v>668</v>
      </c>
      <c r="C1040" s="50">
        <v>422.32</v>
      </c>
      <c r="D1040" s="66">
        <v>45391</v>
      </c>
      <c r="E1040" s="61" t="s">
        <v>12978</v>
      </c>
      <c r="F1040" s="61"/>
      <c r="G1040" s="61" t="str">
        <f>VLOOKUP(Corrections[[#This Row],[Employee]],'[1]Management Hierarchy Report'!$A$2:$C$3607, 3, 0)</f>
        <v>Kyle Rovansek</v>
      </c>
      <c r="H1040" s="48" t="s">
        <v>77</v>
      </c>
      <c r="I1040" s="61" t="s">
        <v>70</v>
      </c>
      <c r="J1040" s="61" t="str">
        <f>VLOOKUP(Corrections[[#This Row],[Employee]],[1]!Expense_Data[#Data],14,0)</f>
        <v>SL51@tidalwaveautospa.com</v>
      </c>
      <c r="K1040" s="68">
        <v>45292</v>
      </c>
      <c r="L1040" s="65"/>
      <c r="M1040" s="65"/>
      <c r="N1040" s="65"/>
      <c r="O1040" s="65"/>
    </row>
    <row r="1041" spans="1:15" hidden="1" x14ac:dyDescent="0.25">
      <c r="A1041" s="61" t="s">
        <v>138</v>
      </c>
      <c r="B1041" s="61" t="s">
        <v>668</v>
      </c>
      <c r="C1041" s="69">
        <v>86.66</v>
      </c>
      <c r="D1041" s="66">
        <v>45392</v>
      </c>
      <c r="E1041" s="61" t="s">
        <v>71</v>
      </c>
      <c r="F1041" s="61"/>
      <c r="G1041" s="61" t="str">
        <f>VLOOKUP(Corrections[[#This Row],[Employee]],'[1]Management Hierarchy Report'!$A$2:$C$3607, 3, 0)</f>
        <v>Kyle Rovansek</v>
      </c>
      <c r="H1041" s="61" t="s">
        <v>77</v>
      </c>
      <c r="I1041" s="61" t="s">
        <v>70</v>
      </c>
      <c r="J1041" s="67" t="str">
        <f>VLOOKUP(Corrections[[#This Row],[Employee]],[1]!Expense_Data[#Data],14,0)</f>
        <v>SL51@tidalwaveautospa.com</v>
      </c>
      <c r="K1041" s="68">
        <v>45292</v>
      </c>
      <c r="L1041" s="65"/>
      <c r="M1041" s="65"/>
      <c r="N1041" s="65"/>
      <c r="O1041" s="65"/>
    </row>
    <row r="1042" spans="1:15" hidden="1" x14ac:dyDescent="0.25">
      <c r="A1042" s="61" t="s">
        <v>138</v>
      </c>
      <c r="B1042" s="61" t="s">
        <v>668</v>
      </c>
      <c r="C1042" s="69">
        <v>585.05999999999995</v>
      </c>
      <c r="D1042" s="66">
        <v>45392</v>
      </c>
      <c r="E1042" s="61" t="s">
        <v>71</v>
      </c>
      <c r="F1042" s="61"/>
      <c r="G1042" s="61" t="str">
        <f>VLOOKUP(Corrections[[#This Row],[Employee]],'[1]Management Hierarchy Report'!$A$2:$C$3607, 3, 0)</f>
        <v>Kyle Rovansek</v>
      </c>
      <c r="H1042" s="61" t="s">
        <v>77</v>
      </c>
      <c r="I1042" s="61" t="s">
        <v>70</v>
      </c>
      <c r="J1042" s="67" t="str">
        <f>VLOOKUP(Corrections[[#This Row],[Employee]],[1]!Expense_Data[#Data],14,0)</f>
        <v>SL51@tidalwaveautospa.com</v>
      </c>
      <c r="K1042" s="68">
        <v>45292</v>
      </c>
      <c r="L1042" s="65"/>
      <c r="M1042" s="65"/>
      <c r="N1042" s="65"/>
      <c r="O1042" s="65"/>
    </row>
    <row r="1043" spans="1:15" hidden="1" x14ac:dyDescent="0.25">
      <c r="A1043" s="61" t="s">
        <v>138</v>
      </c>
      <c r="B1043" s="61" t="s">
        <v>668</v>
      </c>
      <c r="C1043" s="69">
        <v>86.66</v>
      </c>
      <c r="D1043" s="66">
        <v>45392</v>
      </c>
      <c r="E1043" s="61" t="s">
        <v>71</v>
      </c>
      <c r="F1043" s="61"/>
      <c r="G1043" s="61" t="str">
        <f>VLOOKUP(Corrections[[#This Row],[Employee]],'[1]Management Hierarchy Report'!$A$2:$C$3607, 3, 0)</f>
        <v>Kyle Rovansek</v>
      </c>
      <c r="H1043" s="61" t="s">
        <v>77</v>
      </c>
      <c r="I1043" s="61" t="s">
        <v>70</v>
      </c>
      <c r="J1043" s="67" t="str">
        <f>VLOOKUP(Corrections[[#This Row],[Employee]],[1]!Expense_Data[#Data],14,0)</f>
        <v>SL51@tidalwaveautospa.com</v>
      </c>
      <c r="K1043" s="68">
        <v>45292</v>
      </c>
      <c r="L1043" s="65"/>
      <c r="M1043" s="65"/>
      <c r="N1043" s="65"/>
      <c r="O1043" s="65"/>
    </row>
    <row r="1044" spans="1:15" hidden="1" x14ac:dyDescent="0.25">
      <c r="A1044" s="61" t="s">
        <v>138</v>
      </c>
      <c r="B1044" s="61" t="s">
        <v>668</v>
      </c>
      <c r="C1044" s="69">
        <v>585.05999999999995</v>
      </c>
      <c r="D1044" s="66">
        <v>45392</v>
      </c>
      <c r="E1044" s="61" t="s">
        <v>71</v>
      </c>
      <c r="F1044" s="61"/>
      <c r="G1044" s="61" t="str">
        <f>VLOOKUP(Corrections[[#This Row],[Employee]],'[1]Management Hierarchy Report'!$A$2:$C$3607, 3, 0)</f>
        <v>Kyle Rovansek</v>
      </c>
      <c r="H1044" s="61" t="s">
        <v>77</v>
      </c>
      <c r="I1044" s="61" t="s">
        <v>70</v>
      </c>
      <c r="J1044" s="67" t="str">
        <f>VLOOKUP(Corrections[[#This Row],[Employee]],[1]!Expense_Data[#Data],14,0)</f>
        <v>SL51@tidalwaveautospa.com</v>
      </c>
      <c r="K1044" s="68">
        <v>45292</v>
      </c>
      <c r="L1044" s="65"/>
      <c r="M1044" s="65"/>
      <c r="N1044" s="65"/>
      <c r="O1044" s="65"/>
    </row>
    <row r="1045" spans="1:15" hidden="1" x14ac:dyDescent="0.25">
      <c r="A1045" s="61" t="s">
        <v>138</v>
      </c>
      <c r="B1045" s="61" t="s">
        <v>668</v>
      </c>
      <c r="C1045" s="69">
        <v>86.66</v>
      </c>
      <c r="D1045" s="66">
        <v>45392</v>
      </c>
      <c r="E1045" s="61" t="s">
        <v>71</v>
      </c>
      <c r="F1045" s="61"/>
      <c r="G1045" s="61" t="str">
        <f>VLOOKUP(Corrections[[#This Row],[Employee]],'[1]Management Hierarchy Report'!$A$2:$C$3607, 3, 0)</f>
        <v>Kyle Rovansek</v>
      </c>
      <c r="H1045" s="61" t="s">
        <v>77</v>
      </c>
      <c r="I1045" s="61" t="s">
        <v>70</v>
      </c>
      <c r="J1045" s="67" t="str">
        <f>VLOOKUP(Corrections[[#This Row],[Employee]],[1]!Expense_Data[#Data],14,0)</f>
        <v>SL51@tidalwaveautospa.com</v>
      </c>
      <c r="K1045" s="68">
        <v>45292</v>
      </c>
      <c r="L1045" s="65"/>
      <c r="M1045" s="65"/>
      <c r="N1045" s="65"/>
      <c r="O1045" s="65"/>
    </row>
    <row r="1046" spans="1:15" hidden="1" x14ac:dyDescent="0.25">
      <c r="A1046" s="61" t="s">
        <v>138</v>
      </c>
      <c r="B1046" s="61" t="s">
        <v>668</v>
      </c>
      <c r="C1046" s="69">
        <v>585.05999999999995</v>
      </c>
      <c r="D1046" s="66">
        <v>45392</v>
      </c>
      <c r="E1046" s="61" t="s">
        <v>71</v>
      </c>
      <c r="F1046" s="61"/>
      <c r="G1046" s="61" t="str">
        <f>VLOOKUP(Corrections[[#This Row],[Employee]],'[1]Management Hierarchy Report'!$A$2:$C$3607, 3, 0)</f>
        <v>Kyle Rovansek</v>
      </c>
      <c r="H1046" s="61" t="s">
        <v>77</v>
      </c>
      <c r="I1046" s="61" t="s">
        <v>70</v>
      </c>
      <c r="J1046" s="67" t="str">
        <f>VLOOKUP(Corrections[[#This Row],[Employee]],[1]!Expense_Data[#Data],14,0)</f>
        <v>SL51@tidalwaveautospa.com</v>
      </c>
      <c r="K1046" s="68">
        <v>45292</v>
      </c>
      <c r="L1046" s="65"/>
      <c r="M1046" s="65"/>
      <c r="N1046" s="65"/>
      <c r="O1046" s="65"/>
    </row>
    <row r="1047" spans="1:15" hidden="1" x14ac:dyDescent="0.25">
      <c r="A1047" s="61" t="s">
        <v>138</v>
      </c>
      <c r="B1047" s="61" t="s">
        <v>668</v>
      </c>
      <c r="C1047" s="69">
        <v>86.66</v>
      </c>
      <c r="D1047" s="66">
        <v>45392</v>
      </c>
      <c r="E1047" s="61" t="s">
        <v>71</v>
      </c>
      <c r="F1047" s="61"/>
      <c r="G1047" s="61" t="str">
        <f>VLOOKUP(Corrections[[#This Row],[Employee]],'[1]Management Hierarchy Report'!$A$2:$C$3607, 3, 0)</f>
        <v>Kyle Rovansek</v>
      </c>
      <c r="H1047" s="61" t="s">
        <v>77</v>
      </c>
      <c r="I1047" s="61" t="s">
        <v>70</v>
      </c>
      <c r="J1047" s="61" t="str">
        <f>VLOOKUP(Corrections[[#This Row],[Employee]],[1]!Expense_Data[#Data],14,0)</f>
        <v>SL51@tidalwaveautospa.com</v>
      </c>
      <c r="K1047" s="68">
        <v>45292</v>
      </c>
      <c r="L1047" s="65"/>
      <c r="M1047" s="65"/>
      <c r="N1047" s="65"/>
      <c r="O1047" s="65"/>
    </row>
    <row r="1048" spans="1:15" hidden="1" x14ac:dyDescent="0.25">
      <c r="A1048" s="61" t="s">
        <v>138</v>
      </c>
      <c r="B1048" s="61" t="s">
        <v>668</v>
      </c>
      <c r="C1048" s="69">
        <v>585.05999999999995</v>
      </c>
      <c r="D1048" s="66">
        <v>45392</v>
      </c>
      <c r="E1048" s="61" t="s">
        <v>71</v>
      </c>
      <c r="F1048" s="61"/>
      <c r="G1048" s="61" t="str">
        <f>VLOOKUP(Corrections[[#This Row],[Employee]],'[1]Management Hierarchy Report'!$A$2:$C$3607, 3, 0)</f>
        <v>Kyle Rovansek</v>
      </c>
      <c r="H1048" s="61" t="s">
        <v>77</v>
      </c>
      <c r="I1048" s="61" t="s">
        <v>70</v>
      </c>
      <c r="J1048" s="61" t="str">
        <f>VLOOKUP(Corrections[[#This Row],[Employee]],[1]!Expense_Data[#Data],14,0)</f>
        <v>SL51@tidalwaveautospa.com</v>
      </c>
      <c r="K1048" s="68">
        <v>45292</v>
      </c>
      <c r="L1048" s="65"/>
      <c r="M1048" s="65"/>
      <c r="N1048" s="65"/>
      <c r="O1048" s="65"/>
    </row>
    <row r="1049" spans="1:15" hidden="1" x14ac:dyDescent="0.25">
      <c r="A1049" s="61" t="s">
        <v>138</v>
      </c>
      <c r="B1049" s="61" t="s">
        <v>668</v>
      </c>
      <c r="C1049" s="50">
        <v>585.05999999999995</v>
      </c>
      <c r="D1049" s="66">
        <v>45392</v>
      </c>
      <c r="E1049" s="61" t="s">
        <v>12978</v>
      </c>
      <c r="F1049" s="61"/>
      <c r="G1049" s="61" t="str">
        <f>VLOOKUP(Corrections[[#This Row],[Employee]],'[1]Management Hierarchy Report'!$A$2:$C$3607, 3, 0)</f>
        <v>Kyle Rovansek</v>
      </c>
      <c r="H1049" s="48" t="s">
        <v>77</v>
      </c>
      <c r="I1049" s="61" t="s">
        <v>70</v>
      </c>
      <c r="J1049" s="61" t="str">
        <f>VLOOKUP(Corrections[[#This Row],[Employee]],[1]!Expense_Data[#Data],14,0)</f>
        <v>SL51@tidalwaveautospa.com</v>
      </c>
      <c r="K1049" s="68">
        <v>45292</v>
      </c>
      <c r="L1049" s="65"/>
      <c r="M1049" s="65"/>
      <c r="N1049" s="65"/>
      <c r="O1049" s="65"/>
    </row>
    <row r="1050" spans="1:15" hidden="1" x14ac:dyDescent="0.25">
      <c r="A1050" s="61" t="s">
        <v>138</v>
      </c>
      <c r="B1050" s="61" t="s">
        <v>668</v>
      </c>
      <c r="C1050" s="50">
        <v>86.66</v>
      </c>
      <c r="D1050" s="66">
        <v>45392</v>
      </c>
      <c r="E1050" s="61" t="s">
        <v>12978</v>
      </c>
      <c r="F1050" s="61"/>
      <c r="G1050" s="61" t="str">
        <f>VLOOKUP(Corrections[[#This Row],[Employee]],'[1]Management Hierarchy Report'!$A$2:$C$3607, 3, 0)</f>
        <v>Kyle Rovansek</v>
      </c>
      <c r="H1050" s="48" t="s">
        <v>77</v>
      </c>
      <c r="I1050" s="61" t="s">
        <v>70</v>
      </c>
      <c r="J1050" s="61" t="str">
        <f>VLOOKUP(Corrections[[#This Row],[Employee]],[1]!Expense_Data[#Data],14,0)</f>
        <v>SL51@tidalwaveautospa.com</v>
      </c>
      <c r="K1050" s="68">
        <v>45292</v>
      </c>
      <c r="L1050" s="65"/>
      <c r="M1050" s="65"/>
      <c r="N1050" s="65"/>
      <c r="O1050" s="65"/>
    </row>
    <row r="1051" spans="1:15" hidden="1" x14ac:dyDescent="0.25">
      <c r="A1051" s="61" t="s">
        <v>138</v>
      </c>
      <c r="B1051" s="61" t="s">
        <v>668</v>
      </c>
      <c r="C1051" s="50">
        <v>585.05999999999995</v>
      </c>
      <c r="D1051" s="66">
        <v>45392</v>
      </c>
      <c r="E1051" s="61" t="s">
        <v>521</v>
      </c>
      <c r="F1051" s="61"/>
      <c r="G1051" s="61" t="str">
        <f>VLOOKUP(Corrections[[#This Row],[Employee]],'[1]Management Hierarchy Report'!$A$2:$C$3607, 3, 0)</f>
        <v>Kyle Rovansek</v>
      </c>
      <c r="H1051" s="48" t="s">
        <v>77</v>
      </c>
      <c r="I1051" s="61" t="s">
        <v>70</v>
      </c>
      <c r="J1051" s="61" t="str">
        <f>VLOOKUP(Corrections[[#This Row],[Employee]],[1]!Expense_Data[#Data],14,0)</f>
        <v>SL51@tidalwaveautospa.com</v>
      </c>
      <c r="K1051" s="68">
        <v>45292</v>
      </c>
      <c r="L1051" s="65"/>
      <c r="M1051" s="65"/>
      <c r="N1051" s="65"/>
      <c r="O1051" s="65"/>
    </row>
    <row r="1052" spans="1:15" hidden="1" x14ac:dyDescent="0.25">
      <c r="A1052" s="61" t="s">
        <v>138</v>
      </c>
      <c r="B1052" s="61" t="s">
        <v>668</v>
      </c>
      <c r="C1052" s="69">
        <v>156</v>
      </c>
      <c r="D1052" s="66">
        <v>45394</v>
      </c>
      <c r="E1052" s="61" t="s">
        <v>71</v>
      </c>
      <c r="F1052" s="61"/>
      <c r="G1052" s="61" t="str">
        <f>VLOOKUP(Corrections[[#This Row],[Employee]],'[1]Management Hierarchy Report'!$A$2:$C$3607, 3, 0)</f>
        <v>Kyle Rovansek</v>
      </c>
      <c r="H1052" s="61" t="s">
        <v>77</v>
      </c>
      <c r="I1052" s="61" t="s">
        <v>70</v>
      </c>
      <c r="J1052" s="67" t="str">
        <f>VLOOKUP(Corrections[[#This Row],[Employee]],[1]!Expense_Data[#Data],14,0)</f>
        <v>SL51@tidalwaveautospa.com</v>
      </c>
      <c r="K1052" s="68">
        <v>45292</v>
      </c>
      <c r="L1052" s="65"/>
      <c r="M1052" s="65"/>
      <c r="N1052" s="65"/>
      <c r="O1052" s="65"/>
    </row>
    <row r="1053" spans="1:15" hidden="1" x14ac:dyDescent="0.25">
      <c r="A1053" s="61" t="s">
        <v>138</v>
      </c>
      <c r="B1053" s="61" t="s">
        <v>668</v>
      </c>
      <c r="C1053" s="69">
        <v>156</v>
      </c>
      <c r="D1053" s="66">
        <v>45394</v>
      </c>
      <c r="E1053" s="61" t="s">
        <v>71</v>
      </c>
      <c r="F1053" s="61"/>
      <c r="G1053" s="61" t="str">
        <f>VLOOKUP(Corrections[[#This Row],[Employee]],'[1]Management Hierarchy Report'!$A$2:$C$3607, 3, 0)</f>
        <v>Kyle Rovansek</v>
      </c>
      <c r="H1053" s="61" t="s">
        <v>77</v>
      </c>
      <c r="I1053" s="61" t="s">
        <v>70</v>
      </c>
      <c r="J1053" s="67" t="str">
        <f>VLOOKUP(Corrections[[#This Row],[Employee]],[1]!Expense_Data[#Data],14,0)</f>
        <v>SL51@tidalwaveautospa.com</v>
      </c>
      <c r="K1053" s="68">
        <v>45292</v>
      </c>
      <c r="L1053" s="65"/>
      <c r="M1053" s="65"/>
      <c r="N1053" s="65"/>
      <c r="O1053" s="65"/>
    </row>
    <row r="1054" spans="1:15" hidden="1" x14ac:dyDescent="0.25">
      <c r="A1054" s="61" t="s">
        <v>138</v>
      </c>
      <c r="B1054" s="61" t="s">
        <v>668</v>
      </c>
      <c r="C1054" s="69">
        <v>156</v>
      </c>
      <c r="D1054" s="66">
        <v>45394</v>
      </c>
      <c r="E1054" s="61" t="s">
        <v>71</v>
      </c>
      <c r="F1054" s="61"/>
      <c r="G1054" s="61" t="str">
        <f>VLOOKUP(Corrections[[#This Row],[Employee]],'[1]Management Hierarchy Report'!$A$2:$C$3607, 3, 0)</f>
        <v>Kyle Rovansek</v>
      </c>
      <c r="H1054" s="61" t="s">
        <v>77</v>
      </c>
      <c r="I1054" s="61" t="s">
        <v>70</v>
      </c>
      <c r="J1054" s="67" t="str">
        <f>VLOOKUP(Corrections[[#This Row],[Employee]],[1]!Expense_Data[#Data],14,0)</f>
        <v>SL51@tidalwaveautospa.com</v>
      </c>
      <c r="K1054" s="68">
        <v>45292</v>
      </c>
      <c r="L1054" s="65"/>
      <c r="M1054" s="65"/>
      <c r="N1054" s="65"/>
      <c r="O1054" s="65"/>
    </row>
    <row r="1055" spans="1:15" hidden="1" x14ac:dyDescent="0.25">
      <c r="A1055" s="61" t="s">
        <v>138</v>
      </c>
      <c r="B1055" s="61" t="s">
        <v>668</v>
      </c>
      <c r="C1055" s="69">
        <v>156</v>
      </c>
      <c r="D1055" s="66">
        <v>45394</v>
      </c>
      <c r="E1055" s="61" t="s">
        <v>71</v>
      </c>
      <c r="F1055" s="61"/>
      <c r="G1055" s="61" t="str">
        <f>VLOOKUP(Corrections[[#This Row],[Employee]],'[1]Management Hierarchy Report'!$A$2:$C$3607, 3, 0)</f>
        <v>Kyle Rovansek</v>
      </c>
      <c r="H1055" s="61" t="s">
        <v>77</v>
      </c>
      <c r="I1055" s="61" t="s">
        <v>70</v>
      </c>
      <c r="J1055" s="61" t="str">
        <f>VLOOKUP(Corrections[[#This Row],[Employee]],[1]!Expense_Data[#Data],14,0)</f>
        <v>SL51@tidalwaveautospa.com</v>
      </c>
      <c r="K1055" s="68">
        <v>45292</v>
      </c>
      <c r="L1055" s="65"/>
      <c r="M1055" s="65"/>
      <c r="N1055" s="65"/>
      <c r="O1055" s="65"/>
    </row>
    <row r="1056" spans="1:15" hidden="1" x14ac:dyDescent="0.25">
      <c r="A1056" s="61" t="s">
        <v>138</v>
      </c>
      <c r="B1056" s="61" t="s">
        <v>668</v>
      </c>
      <c r="C1056" s="50">
        <v>156</v>
      </c>
      <c r="D1056" s="66">
        <v>45394</v>
      </c>
      <c r="E1056" s="61" t="s">
        <v>12978</v>
      </c>
      <c r="F1056" s="61"/>
      <c r="G1056" s="61" t="str">
        <f>VLOOKUP(Corrections[[#This Row],[Employee]],'[1]Management Hierarchy Report'!$A$2:$C$3607, 3, 0)</f>
        <v>Kyle Rovansek</v>
      </c>
      <c r="H1056" s="48" t="s">
        <v>77</v>
      </c>
      <c r="I1056" s="61" t="s">
        <v>70</v>
      </c>
      <c r="J1056" s="61" t="str">
        <f>VLOOKUP(Corrections[[#This Row],[Employee]],[1]!Expense_Data[#Data],14,0)</f>
        <v>SL51@tidalwaveautospa.com</v>
      </c>
      <c r="K1056" s="68">
        <v>45292</v>
      </c>
      <c r="L1056" s="65"/>
      <c r="M1056" s="65"/>
      <c r="N1056" s="65"/>
      <c r="O1056" s="65"/>
    </row>
    <row r="1057" spans="1:15" hidden="1" x14ac:dyDescent="0.25">
      <c r="A1057" s="61" t="s">
        <v>138</v>
      </c>
      <c r="B1057" s="61" t="s">
        <v>668</v>
      </c>
      <c r="C1057" s="69">
        <v>302.43</v>
      </c>
      <c r="D1057" s="66">
        <v>45395</v>
      </c>
      <c r="E1057" s="61" t="s">
        <v>71</v>
      </c>
      <c r="F1057" s="61"/>
      <c r="G1057" s="61" t="str">
        <f>VLOOKUP(Corrections[[#This Row],[Employee]],'[1]Management Hierarchy Report'!$A$2:$C$3607, 3, 0)</f>
        <v>Kyle Rovansek</v>
      </c>
      <c r="H1057" s="61" t="s">
        <v>77</v>
      </c>
      <c r="I1057" s="61" t="s">
        <v>70</v>
      </c>
      <c r="J1057" s="67" t="str">
        <f>VLOOKUP(Corrections[[#This Row],[Employee]],[1]!Expense_Data[#Data],14,0)</f>
        <v>SL51@tidalwaveautospa.com</v>
      </c>
      <c r="K1057" s="68">
        <v>45292</v>
      </c>
      <c r="L1057" s="65"/>
      <c r="M1057" s="65"/>
      <c r="N1057" s="65"/>
      <c r="O1057" s="65"/>
    </row>
    <row r="1058" spans="1:15" hidden="1" x14ac:dyDescent="0.25">
      <c r="A1058" s="61" t="s">
        <v>138</v>
      </c>
      <c r="B1058" s="61" t="s">
        <v>668</v>
      </c>
      <c r="C1058" s="69">
        <v>302.43</v>
      </c>
      <c r="D1058" s="66">
        <v>45395</v>
      </c>
      <c r="E1058" s="61" t="s">
        <v>71</v>
      </c>
      <c r="F1058" s="61"/>
      <c r="G1058" s="61" t="str">
        <f>VLOOKUP(Corrections[[#This Row],[Employee]],'[1]Management Hierarchy Report'!$A$2:$C$3607, 3, 0)</f>
        <v>Kyle Rovansek</v>
      </c>
      <c r="H1058" s="61" t="s">
        <v>77</v>
      </c>
      <c r="I1058" s="61" t="s">
        <v>70</v>
      </c>
      <c r="J1058" s="67" t="str">
        <f>VLOOKUP(Corrections[[#This Row],[Employee]],[1]!Expense_Data[#Data],14,0)</f>
        <v>SL51@tidalwaveautospa.com</v>
      </c>
      <c r="K1058" s="68">
        <v>45292</v>
      </c>
      <c r="L1058" s="65"/>
      <c r="M1058" s="65"/>
      <c r="N1058" s="65"/>
      <c r="O1058" s="65"/>
    </row>
    <row r="1059" spans="1:15" hidden="1" x14ac:dyDescent="0.25">
      <c r="A1059" s="61" t="s">
        <v>138</v>
      </c>
      <c r="B1059" s="61" t="s">
        <v>668</v>
      </c>
      <c r="C1059" s="69">
        <v>302.43</v>
      </c>
      <c r="D1059" s="66">
        <v>45395</v>
      </c>
      <c r="E1059" s="61" t="s">
        <v>71</v>
      </c>
      <c r="F1059" s="61"/>
      <c r="G1059" s="61" t="str">
        <f>VLOOKUP(Corrections[[#This Row],[Employee]],'[1]Management Hierarchy Report'!$A$2:$C$3607, 3, 0)</f>
        <v>Kyle Rovansek</v>
      </c>
      <c r="H1059" s="61" t="s">
        <v>77</v>
      </c>
      <c r="I1059" s="61" t="s">
        <v>70</v>
      </c>
      <c r="J1059" s="67" t="str">
        <f>VLOOKUP(Corrections[[#This Row],[Employee]],[1]!Expense_Data[#Data],14,0)</f>
        <v>SL51@tidalwaveautospa.com</v>
      </c>
      <c r="K1059" s="68">
        <v>45292</v>
      </c>
      <c r="L1059" s="65"/>
      <c r="M1059" s="65"/>
      <c r="N1059" s="65"/>
      <c r="O1059" s="65"/>
    </row>
    <row r="1060" spans="1:15" hidden="1" x14ac:dyDescent="0.25">
      <c r="A1060" s="61" t="s">
        <v>138</v>
      </c>
      <c r="B1060" s="61" t="s">
        <v>668</v>
      </c>
      <c r="C1060" s="69">
        <v>302.43</v>
      </c>
      <c r="D1060" s="66">
        <v>45395</v>
      </c>
      <c r="E1060" s="61" t="s">
        <v>71</v>
      </c>
      <c r="F1060" s="61"/>
      <c r="G1060" s="61" t="str">
        <f>VLOOKUP(Corrections[[#This Row],[Employee]],'[1]Management Hierarchy Report'!$A$2:$C$3607, 3, 0)</f>
        <v>Kyle Rovansek</v>
      </c>
      <c r="H1060" s="61" t="s">
        <v>77</v>
      </c>
      <c r="I1060" s="61" t="s">
        <v>70</v>
      </c>
      <c r="J1060" s="61" t="str">
        <f>VLOOKUP(Corrections[[#This Row],[Employee]],[1]!Expense_Data[#Data],14,0)</f>
        <v>SL51@tidalwaveautospa.com</v>
      </c>
      <c r="K1060" s="68">
        <v>45292</v>
      </c>
      <c r="L1060" s="65"/>
      <c r="M1060" s="65"/>
      <c r="N1060" s="65"/>
      <c r="O1060" s="65"/>
    </row>
    <row r="1061" spans="1:15" hidden="1" x14ac:dyDescent="0.25">
      <c r="A1061" s="61" t="s">
        <v>138</v>
      </c>
      <c r="B1061" s="61" t="s">
        <v>668</v>
      </c>
      <c r="C1061" s="50">
        <v>302.43</v>
      </c>
      <c r="D1061" s="66">
        <v>45395</v>
      </c>
      <c r="E1061" s="61" t="s">
        <v>12978</v>
      </c>
      <c r="F1061" s="61"/>
      <c r="G1061" s="61" t="str">
        <f>VLOOKUP(Corrections[[#This Row],[Employee]],'[1]Management Hierarchy Report'!$A$2:$C$3607, 3, 0)</f>
        <v>Kyle Rovansek</v>
      </c>
      <c r="H1061" s="48" t="s">
        <v>77</v>
      </c>
      <c r="I1061" s="61" t="s">
        <v>70</v>
      </c>
      <c r="J1061" s="61" t="str">
        <f>VLOOKUP(Corrections[[#This Row],[Employee]],[1]!Expense_Data[#Data],14,0)</f>
        <v>SL51@tidalwaveautospa.com</v>
      </c>
      <c r="K1061" s="68">
        <v>45292</v>
      </c>
      <c r="L1061" s="65"/>
      <c r="M1061" s="65"/>
      <c r="N1061" s="65"/>
      <c r="O1061" s="65"/>
    </row>
    <row r="1062" spans="1:15" hidden="1" x14ac:dyDescent="0.25">
      <c r="A1062" s="61" t="s">
        <v>138</v>
      </c>
      <c r="B1062" s="61" t="s">
        <v>668</v>
      </c>
      <c r="C1062" s="50">
        <v>302.43</v>
      </c>
      <c r="D1062" s="66">
        <v>45395</v>
      </c>
      <c r="E1062" s="61" t="s">
        <v>521</v>
      </c>
      <c r="F1062" s="61"/>
      <c r="G1062" s="61" t="str">
        <f>VLOOKUP(Corrections[[#This Row],[Employee]],'[1]Management Hierarchy Report'!$A$2:$C$3607, 3, 0)</f>
        <v>Kyle Rovansek</v>
      </c>
      <c r="H1062" s="48" t="s">
        <v>77</v>
      </c>
      <c r="I1062" s="61" t="s">
        <v>70</v>
      </c>
      <c r="J1062" s="61" t="str">
        <f>VLOOKUP(Corrections[[#This Row],[Employee]],[1]!Expense_Data[#Data],14,0)</f>
        <v>SL51@tidalwaveautospa.com</v>
      </c>
      <c r="K1062" s="68">
        <v>45292</v>
      </c>
      <c r="L1062" s="65"/>
      <c r="M1062" s="65"/>
      <c r="N1062" s="65"/>
      <c r="O1062" s="65"/>
    </row>
    <row r="1063" spans="1:15" hidden="1" x14ac:dyDescent="0.25">
      <c r="A1063" s="61" t="s">
        <v>138</v>
      </c>
      <c r="B1063" s="61" t="s">
        <v>699</v>
      </c>
      <c r="C1063" s="50">
        <v>42.83</v>
      </c>
      <c r="D1063" s="66">
        <v>45356</v>
      </c>
      <c r="E1063" s="61" t="s">
        <v>12978</v>
      </c>
      <c r="F1063" s="61"/>
      <c r="G1063" s="61" t="str">
        <f>VLOOKUP(Corrections[[#This Row],[Employee]],'[1]Management Hierarchy Report'!$A$2:$C$3607, 3, 0)</f>
        <v>Kyle Rovansek</v>
      </c>
      <c r="H1063" s="48" t="s">
        <v>77</v>
      </c>
      <c r="I1063" s="61" t="s">
        <v>70</v>
      </c>
      <c r="J1063" s="61" t="str">
        <f>VLOOKUP(Corrections[[#This Row],[Employee]],[1]!Expense_Data[#Data],14,0)</f>
        <v>SL51@tidalwaveautospa.com</v>
      </c>
      <c r="K1063" s="68">
        <v>45292</v>
      </c>
      <c r="L1063" s="65"/>
      <c r="M1063" s="65"/>
      <c r="N1063" s="65"/>
      <c r="O1063" s="65"/>
    </row>
    <row r="1064" spans="1:15" hidden="1" x14ac:dyDescent="0.25">
      <c r="A1064" s="61" t="s">
        <v>138</v>
      </c>
      <c r="B1064" s="61" t="s">
        <v>699</v>
      </c>
      <c r="C1064" s="50">
        <v>54.51</v>
      </c>
      <c r="D1064" s="66">
        <v>45360</v>
      </c>
      <c r="E1064" s="61" t="s">
        <v>12978</v>
      </c>
      <c r="F1064" s="61"/>
      <c r="G1064" s="61" t="str">
        <f>VLOOKUP(Corrections[[#This Row],[Employee]],'[1]Management Hierarchy Report'!$A$2:$C$3607, 3, 0)</f>
        <v>Kyle Rovansek</v>
      </c>
      <c r="H1064" s="48" t="s">
        <v>77</v>
      </c>
      <c r="I1064" s="61" t="s">
        <v>70</v>
      </c>
      <c r="J1064" s="61" t="str">
        <f>VLOOKUP(Corrections[[#This Row],[Employee]],[1]!Expense_Data[#Data],14,0)</f>
        <v>SL51@tidalwaveautospa.com</v>
      </c>
      <c r="K1064" s="68">
        <v>45292</v>
      </c>
      <c r="L1064" s="65"/>
      <c r="M1064" s="65"/>
      <c r="N1064" s="65"/>
      <c r="O1064" s="65"/>
    </row>
    <row r="1065" spans="1:15" hidden="1" x14ac:dyDescent="0.25">
      <c r="A1065" s="61" t="s">
        <v>138</v>
      </c>
      <c r="B1065" s="61" t="s">
        <v>699</v>
      </c>
      <c r="C1065" s="50">
        <v>54.51</v>
      </c>
      <c r="D1065" s="66">
        <v>45360</v>
      </c>
      <c r="E1065" s="61" t="s">
        <v>13030</v>
      </c>
      <c r="F1065" s="61"/>
      <c r="G1065" s="61" t="str">
        <f>VLOOKUP(Corrections[[#This Row],[Employee]],'[1]Management Hierarchy Report'!$A$2:$C$3607, 3, 0)</f>
        <v>Kyle Rovansek</v>
      </c>
      <c r="H1065" s="48" t="s">
        <v>77</v>
      </c>
      <c r="I1065" s="61" t="s">
        <v>70</v>
      </c>
      <c r="J1065" s="61" t="str">
        <f>VLOOKUP(Corrections[[#This Row],[Employee]],[1]!Expense_Data[#Data],14,0)</f>
        <v>SL51@tidalwaveautospa.com</v>
      </c>
      <c r="K1065" s="68">
        <v>45292</v>
      </c>
      <c r="L1065" s="65"/>
      <c r="M1065" s="65"/>
      <c r="N1065" s="65"/>
      <c r="O1065" s="65"/>
    </row>
    <row r="1066" spans="1:15" hidden="1" x14ac:dyDescent="0.25">
      <c r="A1066" s="61" t="s">
        <v>138</v>
      </c>
      <c r="B1066" s="61" t="s">
        <v>699</v>
      </c>
      <c r="C1066" s="50">
        <v>106.57</v>
      </c>
      <c r="D1066" s="66">
        <v>45362</v>
      </c>
      <c r="E1066" s="61" t="s">
        <v>12978</v>
      </c>
      <c r="F1066" s="61"/>
      <c r="G1066" s="61" t="str">
        <f>VLOOKUP(Corrections[[#This Row],[Employee]],'[1]Management Hierarchy Report'!$A$2:$C$3607, 3, 0)</f>
        <v>Kyle Rovansek</v>
      </c>
      <c r="H1066" s="48" t="s">
        <v>77</v>
      </c>
      <c r="I1066" s="61" t="s">
        <v>70</v>
      </c>
      <c r="J1066" s="61" t="str">
        <f>VLOOKUP(Corrections[[#This Row],[Employee]],[1]!Expense_Data[#Data],14,0)</f>
        <v>SL51@tidalwaveautospa.com</v>
      </c>
      <c r="K1066" s="68">
        <v>45292</v>
      </c>
      <c r="L1066" s="65"/>
      <c r="M1066" s="65"/>
      <c r="N1066" s="65"/>
      <c r="O1066" s="65"/>
    </row>
    <row r="1067" spans="1:15" hidden="1" x14ac:dyDescent="0.25">
      <c r="A1067" s="61" t="s">
        <v>138</v>
      </c>
      <c r="B1067" s="61" t="s">
        <v>699</v>
      </c>
      <c r="C1067" s="50">
        <v>106.57</v>
      </c>
      <c r="D1067" s="66">
        <v>45362</v>
      </c>
      <c r="E1067" s="61" t="s">
        <v>71</v>
      </c>
      <c r="F1067" s="61"/>
      <c r="G1067" s="61" t="str">
        <f>VLOOKUP(Corrections[[#This Row],[Employee]],'[1]Management Hierarchy Report'!$A$2:$C$3607, 3, 0)</f>
        <v>Kyle Rovansek</v>
      </c>
      <c r="H1067" s="61" t="e">
        <f>IF(#REF!&gt;=20,"Sent Back", "Removed")</f>
        <v>#REF!</v>
      </c>
      <c r="I1067" s="61" t="s">
        <v>70</v>
      </c>
      <c r="J1067" s="67" t="str">
        <f>VLOOKUP(Corrections[[#This Row],[Employee]],[1]!Expense_Data[#Data],14,0)</f>
        <v>SL51@tidalwaveautospa.com</v>
      </c>
      <c r="K1067" s="68">
        <v>45292</v>
      </c>
      <c r="L1067" s="65"/>
      <c r="M1067" s="65"/>
      <c r="N1067" s="65"/>
      <c r="O1067" s="65"/>
    </row>
    <row r="1068" spans="1:15" hidden="1" x14ac:dyDescent="0.25">
      <c r="A1068" s="61" t="s">
        <v>138</v>
      </c>
      <c r="B1068" s="61" t="s">
        <v>699</v>
      </c>
      <c r="C1068" s="50">
        <v>106.57</v>
      </c>
      <c r="D1068" s="66">
        <v>45362</v>
      </c>
      <c r="E1068" s="61" t="s">
        <v>71</v>
      </c>
      <c r="F1068" s="61"/>
      <c r="G1068" s="61" t="str">
        <f>VLOOKUP(Corrections[[#This Row],[Employee]],'[1]Management Hierarchy Report'!$A$2:$C$3607, 3, 0)</f>
        <v>Kyle Rovansek</v>
      </c>
      <c r="H1068" s="61" t="e">
        <f>IF(#REF!&gt;=0.2,"Sent Back", "Removed")</f>
        <v>#REF!</v>
      </c>
      <c r="I1068" s="61" t="s">
        <v>70</v>
      </c>
      <c r="J1068" s="67" t="str">
        <f>VLOOKUP(Corrections[[#This Row],[Employee]],[1]!Expense_Data[#Data],14,0)</f>
        <v>SL51@tidalwaveautospa.com</v>
      </c>
      <c r="K1068" s="68">
        <v>45292</v>
      </c>
      <c r="L1068" s="65"/>
      <c r="M1068" s="65"/>
      <c r="N1068" s="65"/>
      <c r="O1068" s="65"/>
    </row>
    <row r="1069" spans="1:15" hidden="1" x14ac:dyDescent="0.25">
      <c r="A1069" s="61" t="s">
        <v>138</v>
      </c>
      <c r="B1069" s="61" t="s">
        <v>699</v>
      </c>
      <c r="C1069" s="50">
        <v>106.57</v>
      </c>
      <c r="D1069" s="66">
        <v>45362</v>
      </c>
      <c r="E1069" s="61" t="s">
        <v>71</v>
      </c>
      <c r="F1069" s="61"/>
      <c r="G1069" s="61" t="str">
        <f>VLOOKUP(Corrections[[#This Row],[Employee]],'[1]Management Hierarchy Report'!$A$2:$C$3607, 3, 0)</f>
        <v>Kyle Rovansek</v>
      </c>
      <c r="H1069" s="61" t="e">
        <f>IF(#REF!&gt;=0.2,"Sent Back", "Removed")</f>
        <v>#REF!</v>
      </c>
      <c r="I1069" s="61" t="s">
        <v>70</v>
      </c>
      <c r="J1069" s="61" t="str">
        <f>VLOOKUP(Corrections[[#This Row],[Employee]],[1]!Expense_Data[#Data],14,0)</f>
        <v>SL51@tidalwaveautospa.com</v>
      </c>
      <c r="K1069" s="68">
        <v>45292</v>
      </c>
      <c r="L1069" s="65"/>
      <c r="M1069" s="65"/>
      <c r="N1069" s="65"/>
      <c r="O1069" s="65"/>
    </row>
    <row r="1070" spans="1:15" hidden="1" x14ac:dyDescent="0.25">
      <c r="A1070" s="61" t="s">
        <v>138</v>
      </c>
      <c r="B1070" s="61" t="s">
        <v>699</v>
      </c>
      <c r="C1070" s="50">
        <v>63.95</v>
      </c>
      <c r="D1070" s="66">
        <v>45363</v>
      </c>
      <c r="E1070" s="61" t="s">
        <v>12978</v>
      </c>
      <c r="F1070" s="61"/>
      <c r="G1070" s="61" t="str">
        <f>VLOOKUP(Corrections[[#This Row],[Employee]],'[1]Management Hierarchy Report'!$A$2:$C$3607, 3, 0)</f>
        <v>Kyle Rovansek</v>
      </c>
      <c r="H1070" s="48" t="s">
        <v>77</v>
      </c>
      <c r="I1070" s="61" t="s">
        <v>70</v>
      </c>
      <c r="J1070" s="61" t="str">
        <f>VLOOKUP(Corrections[[#This Row],[Employee]],[1]!Expense_Data[#Data],14,0)</f>
        <v>SL51@tidalwaveautospa.com</v>
      </c>
      <c r="K1070" s="68">
        <v>45292</v>
      </c>
      <c r="L1070" s="65"/>
      <c r="M1070" s="65"/>
      <c r="N1070" s="65"/>
      <c r="O1070" s="65"/>
    </row>
    <row r="1071" spans="1:15" hidden="1" x14ac:dyDescent="0.25">
      <c r="A1071" s="61" t="s">
        <v>138</v>
      </c>
      <c r="B1071" s="61" t="s">
        <v>699</v>
      </c>
      <c r="C1071" s="50">
        <v>120.15</v>
      </c>
      <c r="D1071" s="66">
        <v>45391</v>
      </c>
      <c r="E1071" s="61" t="s">
        <v>12978</v>
      </c>
      <c r="F1071" s="61"/>
      <c r="G1071" s="61" t="str">
        <f>VLOOKUP(Corrections[[#This Row],[Employee]],'[1]Management Hierarchy Report'!$A$2:$C$3607, 3, 0)</f>
        <v>Kyle Rovansek</v>
      </c>
      <c r="H1071" s="48" t="s">
        <v>77</v>
      </c>
      <c r="I1071" s="61" t="s">
        <v>70</v>
      </c>
      <c r="J1071" s="61" t="str">
        <f>VLOOKUP(Corrections[[#This Row],[Employee]],[1]!Expense_Data[#Data],14,0)</f>
        <v>SL51@tidalwaveautospa.com</v>
      </c>
      <c r="K1071" s="68">
        <v>45292</v>
      </c>
      <c r="L1071" s="65"/>
      <c r="M1071" s="65"/>
      <c r="N1071" s="65"/>
      <c r="O1071" s="65"/>
    </row>
    <row r="1072" spans="1:15" hidden="1" x14ac:dyDescent="0.25">
      <c r="A1072" s="61" t="s">
        <v>138</v>
      </c>
      <c r="B1072" s="61" t="s">
        <v>698</v>
      </c>
      <c r="C1072" s="50">
        <v>522.80999999999995</v>
      </c>
      <c r="D1072" s="66">
        <v>45377</v>
      </c>
      <c r="E1072" s="61" t="s">
        <v>13082</v>
      </c>
      <c r="F1072" s="61"/>
      <c r="G1072" s="61" t="str">
        <f>VLOOKUP(Corrections[[#This Row],[Employee]],'[1]Management Hierarchy Report'!$A$2:$C$3607, 3, 0)</f>
        <v>Kyle Rovansek</v>
      </c>
      <c r="H1072" s="48" t="s">
        <v>77</v>
      </c>
      <c r="I1072" s="61" t="s">
        <v>70</v>
      </c>
      <c r="J1072" s="61" t="str">
        <f>VLOOKUP(Corrections[[#This Row],[Employee]],[1]!Expense_Data[#Data],14,0)</f>
        <v>SL51@tidalwaveautospa.com</v>
      </c>
      <c r="K1072" s="68">
        <v>45292</v>
      </c>
      <c r="L1072" s="65"/>
      <c r="M1072" s="65"/>
      <c r="N1072" s="65"/>
      <c r="O1072" s="65"/>
    </row>
    <row r="1073" spans="1:15" hidden="1" x14ac:dyDescent="0.25">
      <c r="A1073" s="61" t="s">
        <v>138</v>
      </c>
      <c r="B1073" s="61" t="s">
        <v>698</v>
      </c>
      <c r="C1073" s="50">
        <v>522.80999999999995</v>
      </c>
      <c r="D1073" s="66">
        <v>45377</v>
      </c>
      <c r="E1073" s="61" t="s">
        <v>176</v>
      </c>
      <c r="F1073" s="61"/>
      <c r="G1073" s="61" t="str">
        <f>VLOOKUP(Corrections[[#This Row],[Employee]],'[1]Management Hierarchy Report'!$A$2:$C$3607, 3, 0)</f>
        <v>Kyle Rovansek</v>
      </c>
      <c r="H1073" s="61" t="e">
        <f>IF(#REF!&gt;=20,"Sent Back", "Removed")</f>
        <v>#REF!</v>
      </c>
      <c r="I1073" s="61" t="s">
        <v>70</v>
      </c>
      <c r="J1073" s="67" t="str">
        <f>VLOOKUP(Corrections[[#This Row],[Employee]],[1]!Expense_Data[#Data],14,0)</f>
        <v>SL51@tidalwaveautospa.com</v>
      </c>
      <c r="K1073" s="68">
        <v>45292</v>
      </c>
      <c r="L1073" s="65"/>
      <c r="M1073" s="65"/>
      <c r="N1073" s="65"/>
      <c r="O1073" s="65"/>
    </row>
    <row r="1074" spans="1:15" hidden="1" x14ac:dyDescent="0.25">
      <c r="A1074" s="61" t="s">
        <v>138</v>
      </c>
      <c r="B1074" s="61" t="s">
        <v>698</v>
      </c>
      <c r="C1074" s="50">
        <v>522.80999999999995</v>
      </c>
      <c r="D1074" s="66">
        <v>45377</v>
      </c>
      <c r="E1074" s="61" t="s">
        <v>71</v>
      </c>
      <c r="F1074" s="61"/>
      <c r="G1074" s="61" t="str">
        <f>VLOOKUP(Corrections[[#This Row],[Employee]],'[1]Management Hierarchy Report'!$A$2:$C$3607, 3, 0)</f>
        <v>Kyle Rovansek</v>
      </c>
      <c r="H1074" s="61" t="e">
        <f>IF(#REF!&gt;=0.2,"Sent Back", "Removed")</f>
        <v>#REF!</v>
      </c>
      <c r="I1074" s="61" t="s">
        <v>70</v>
      </c>
      <c r="J1074" s="67" t="str">
        <f>VLOOKUP(Corrections[[#This Row],[Employee]],[1]!Expense_Data[#Data],14,0)</f>
        <v>SL51@tidalwaveautospa.com</v>
      </c>
      <c r="K1074" s="68">
        <v>45292</v>
      </c>
      <c r="L1074" s="65"/>
      <c r="M1074" s="65"/>
      <c r="N1074" s="65"/>
      <c r="O1074" s="65"/>
    </row>
    <row r="1075" spans="1:15" hidden="1" x14ac:dyDescent="0.25">
      <c r="A1075" s="61" t="s">
        <v>138</v>
      </c>
      <c r="B1075" s="61" t="s">
        <v>698</v>
      </c>
      <c r="C1075" s="50">
        <v>522.80999999999995</v>
      </c>
      <c r="D1075" s="66">
        <v>45377</v>
      </c>
      <c r="E1075" s="61" t="s">
        <v>176</v>
      </c>
      <c r="F1075" s="61"/>
      <c r="G1075" s="61" t="str">
        <f>VLOOKUP(Corrections[[#This Row],[Employee]],'[1]Management Hierarchy Report'!$A$2:$C$3607, 3, 0)</f>
        <v>Kyle Rovansek</v>
      </c>
      <c r="H1075" s="61" t="e">
        <f>IF(#REF!&gt;=0.2,"Sent Back", "Removed")</f>
        <v>#REF!</v>
      </c>
      <c r="I1075" s="61" t="s">
        <v>70</v>
      </c>
      <c r="J1075" s="61" t="str">
        <f>VLOOKUP(Corrections[[#This Row],[Employee]],[1]!Expense_Data[#Data],14,0)</f>
        <v>SL51@tidalwaveautospa.com</v>
      </c>
      <c r="K1075" s="68">
        <v>45292</v>
      </c>
      <c r="L1075" s="65"/>
      <c r="M1075" s="65"/>
      <c r="N1075" s="65"/>
      <c r="O1075" s="65"/>
    </row>
    <row r="1076" spans="1:15" hidden="1" x14ac:dyDescent="0.25">
      <c r="A1076" s="61" t="s">
        <v>138</v>
      </c>
      <c r="B1076" s="61" t="s">
        <v>698</v>
      </c>
      <c r="C1076" s="50">
        <v>33.43</v>
      </c>
      <c r="D1076" s="66">
        <v>45392</v>
      </c>
      <c r="E1076" s="61" t="s">
        <v>521</v>
      </c>
      <c r="F1076" s="61"/>
      <c r="G1076" s="61" t="str">
        <f>VLOOKUP(Corrections[[#This Row],[Employee]],'[1]Management Hierarchy Report'!$A$2:$C$3607, 3, 0)</f>
        <v>Kyle Rovansek</v>
      </c>
      <c r="H1076" s="48" t="s">
        <v>77</v>
      </c>
      <c r="I1076" s="61" t="s">
        <v>70</v>
      </c>
      <c r="J1076" s="61" t="str">
        <f>VLOOKUP(Corrections[[#This Row],[Employee]],[1]!Expense_Data[#Data],14,0)</f>
        <v>SL51@tidalwaveautospa.com</v>
      </c>
      <c r="K1076" s="68">
        <v>45292</v>
      </c>
      <c r="L1076" s="65"/>
      <c r="M1076" s="65"/>
      <c r="N1076" s="65"/>
      <c r="O1076" s="65"/>
    </row>
    <row r="1077" spans="1:15" hidden="1" x14ac:dyDescent="0.25">
      <c r="A1077" s="61" t="s">
        <v>138</v>
      </c>
      <c r="B1077" s="61" t="s">
        <v>746</v>
      </c>
      <c r="C1077" s="50">
        <v>110.27</v>
      </c>
      <c r="D1077" s="66">
        <v>45412</v>
      </c>
      <c r="E1077" s="61" t="s">
        <v>71</v>
      </c>
      <c r="F1077" s="61"/>
      <c r="G1077" s="61" t="str">
        <f>VLOOKUP(Corrections[[#This Row],[Employee]],'[1]Management Hierarchy Report'!$A$2:$C$3607, 3, 0)</f>
        <v>Kyle Rovansek</v>
      </c>
      <c r="H1077" s="61" t="s">
        <v>69</v>
      </c>
      <c r="I1077" s="61" t="s">
        <v>70</v>
      </c>
      <c r="J1077" s="67" t="str">
        <f>VLOOKUP(Corrections[[#This Row],[Employee]],[1]!Expense_Data[#Data],14,0)</f>
        <v>SL51@tidalwaveautospa.com</v>
      </c>
      <c r="K1077" s="68">
        <v>45292</v>
      </c>
      <c r="L1077" s="65"/>
      <c r="M1077" s="65"/>
      <c r="N1077" s="65"/>
      <c r="O1077" s="65"/>
    </row>
    <row r="1078" spans="1:15" hidden="1" x14ac:dyDescent="0.25">
      <c r="A1078" s="61" t="s">
        <v>138</v>
      </c>
      <c r="B1078" s="61" t="s">
        <v>746</v>
      </c>
      <c r="C1078" s="69">
        <v>103.34</v>
      </c>
      <c r="D1078" s="66">
        <v>45413</v>
      </c>
      <c r="E1078" s="61" t="s">
        <v>71</v>
      </c>
      <c r="F1078" s="61"/>
      <c r="G1078" s="61" t="str">
        <f>VLOOKUP(Corrections[[#This Row],[Employee]],'[1]Management Hierarchy Report'!$A$2:$C$3607, 3, 0)</f>
        <v>Kyle Rovansek</v>
      </c>
      <c r="H1078" s="61" t="s">
        <v>69</v>
      </c>
      <c r="I1078" s="61" t="s">
        <v>70</v>
      </c>
      <c r="J1078" s="67" t="str">
        <f>VLOOKUP(Corrections[[#This Row],[Employee]],[1]!Expense_Data[#Data],14,0)</f>
        <v>SL51@tidalwaveautospa.com</v>
      </c>
      <c r="K1078" s="68">
        <v>45292</v>
      </c>
      <c r="L1078" s="65"/>
      <c r="M1078" s="65"/>
      <c r="N1078" s="65"/>
      <c r="O1078" s="65"/>
    </row>
    <row r="1079" spans="1:15" hidden="1" x14ac:dyDescent="0.25">
      <c r="A1079" s="61" t="s">
        <v>138</v>
      </c>
      <c r="B1079" s="61" t="s">
        <v>864</v>
      </c>
      <c r="C1079" s="50">
        <v>103.34</v>
      </c>
      <c r="D1079" s="66">
        <v>45413</v>
      </c>
      <c r="E1079" s="61" t="s">
        <v>71</v>
      </c>
      <c r="F1079" s="61"/>
      <c r="G1079" s="61" t="str">
        <f>VLOOKUP(Corrections[[#This Row],[Employee]],'[1]Management Hierarchy Report'!$A$2:$C$3607, 3, 0)</f>
        <v>Kyle Rovansek</v>
      </c>
      <c r="H1079" s="61" t="s">
        <v>69</v>
      </c>
      <c r="I1079" s="61" t="s">
        <v>70</v>
      </c>
      <c r="J1079" s="61" t="str">
        <f>VLOOKUP(Corrections[[#This Row],[Employee]],[1]!Expense_Data[#Data],14,0)</f>
        <v>SL51@tidalwaveautospa.com</v>
      </c>
      <c r="K1079" s="68">
        <v>45292</v>
      </c>
      <c r="L1079" s="65"/>
      <c r="M1079" s="65"/>
      <c r="N1079" s="65"/>
      <c r="O1079" s="65"/>
    </row>
    <row r="1080" spans="1:15" hidden="1" x14ac:dyDescent="0.25">
      <c r="A1080" s="61" t="s">
        <v>138</v>
      </c>
      <c r="B1080" s="61" t="s">
        <v>13142</v>
      </c>
      <c r="C1080" s="50">
        <v>347.97</v>
      </c>
      <c r="D1080" s="66">
        <v>45461</v>
      </c>
      <c r="E1080" s="61" t="s">
        <v>521</v>
      </c>
      <c r="F1080" s="61"/>
      <c r="G1080" s="61" t="str">
        <f>VLOOKUP(Corrections[[#This Row],[Employee]],'[1]Management Hierarchy Report'!$A$2:$C$3607, 3, 0)</f>
        <v>Kyle Rovansek</v>
      </c>
      <c r="H1080" s="48" t="s">
        <v>77</v>
      </c>
      <c r="I1080" s="61" t="s">
        <v>70</v>
      </c>
      <c r="J1080" s="61" t="str">
        <f>VLOOKUP(Corrections[[#This Row],[Employee]],[1]!Expense_Data[#Data],14,0)</f>
        <v>SL51@tidalwaveautospa.com</v>
      </c>
      <c r="K1080" s="68">
        <v>45292</v>
      </c>
      <c r="L1080" s="65"/>
      <c r="M1080" s="65"/>
      <c r="N1080" s="65"/>
      <c r="O1080" s="65"/>
    </row>
    <row r="1081" spans="1:15" hidden="1" x14ac:dyDescent="0.25">
      <c r="A1081" s="61" t="s">
        <v>13041</v>
      </c>
      <c r="B1081" s="61" t="s">
        <v>13042</v>
      </c>
      <c r="C1081" s="50">
        <v>115.78</v>
      </c>
      <c r="D1081" s="52">
        <v>45463</v>
      </c>
      <c r="E1081" s="66" t="s">
        <v>12978</v>
      </c>
      <c r="F1081" s="61"/>
      <c r="G1081" s="61" t="str">
        <f>VLOOKUP(Corrections[[#This Row],[Employee]],'[1]Management Hierarchy Report'!$A$2:$C$3607, 3, 0)</f>
        <v>Michael Donnelly</v>
      </c>
      <c r="H1081" s="61" t="s">
        <v>77</v>
      </c>
      <c r="I1081" s="61" t="s">
        <v>70</v>
      </c>
      <c r="J1081" s="61" t="str">
        <f>VLOOKUP(Corrections[[#This Row],[Employee]],[1]!Expense_Data[#Data],14,0)</f>
        <v>SL242@tidalwaveautospa.com</v>
      </c>
      <c r="K1081" s="68">
        <v>45292</v>
      </c>
      <c r="L1081" s="65"/>
      <c r="M1081" s="65"/>
      <c r="N1081" s="65"/>
      <c r="O1081" s="65"/>
    </row>
    <row r="1082" spans="1:15" hidden="1" x14ac:dyDescent="0.25">
      <c r="A1082" s="61" t="s">
        <v>5751</v>
      </c>
      <c r="B1082" s="61" t="s">
        <v>13042</v>
      </c>
      <c r="C1082" s="50">
        <v>106.96</v>
      </c>
      <c r="D1082" s="66">
        <v>45474</v>
      </c>
      <c r="E1082" s="61" t="s">
        <v>13030</v>
      </c>
      <c r="F1082" s="61"/>
      <c r="G1082" s="61" t="str">
        <f>VLOOKUP(Corrections[[#This Row],[Employee]],'[1]Management Hierarchy Report'!$A$2:$C$3607, 3, 0)</f>
        <v>Michael Donnelly</v>
      </c>
      <c r="H1082" s="61" t="s">
        <v>77</v>
      </c>
      <c r="I1082" s="61" t="s">
        <v>70</v>
      </c>
      <c r="J1082" s="61" t="str">
        <f>VLOOKUP(Corrections[[#This Row],[Employee]],[1]!Expense_Data[#Data],14,0)</f>
        <v>SL242@tidalwaveautospa.com</v>
      </c>
      <c r="K1082" s="68">
        <v>45292</v>
      </c>
      <c r="L1082" s="65"/>
      <c r="M1082" s="65"/>
      <c r="N1082" s="65"/>
      <c r="O1082" s="65"/>
    </row>
    <row r="1083" spans="1:15" hidden="1" x14ac:dyDescent="0.25">
      <c r="A1083" s="61" t="s">
        <v>13855</v>
      </c>
      <c r="B1083" s="61" t="s">
        <v>13042</v>
      </c>
      <c r="C1083" s="50">
        <v>106.96</v>
      </c>
      <c r="D1083" s="66">
        <v>45474</v>
      </c>
      <c r="E1083" s="61" t="s">
        <v>13828</v>
      </c>
      <c r="F1083" s="61"/>
      <c r="G1083" s="61" t="str">
        <f>VLOOKUP(Corrections[[#This Row],[Employee]],'[1]Management Hierarchy Report'!$A$2:$C$3607, 3, 0)</f>
        <v>Michael Donnelly</v>
      </c>
      <c r="H1083" s="48" t="s">
        <v>77</v>
      </c>
      <c r="I1083" s="61" t="s">
        <v>70</v>
      </c>
      <c r="J1083" s="61" t="str">
        <f>VLOOKUP(Corrections[[#This Row],[Employee]],[1]!Expense_Data[#Data],14,0)</f>
        <v>SL242@tidalwaveautospa.com</v>
      </c>
      <c r="K1083" s="68">
        <v>45292</v>
      </c>
      <c r="L1083" s="65"/>
      <c r="M1083" s="65"/>
      <c r="N1083" s="65"/>
      <c r="O1083" s="65"/>
    </row>
    <row r="1084" spans="1:15" hidden="1" x14ac:dyDescent="0.25">
      <c r="A1084" s="61" t="s">
        <v>5751</v>
      </c>
      <c r="B1084" s="61" t="s">
        <v>13042</v>
      </c>
      <c r="C1084" s="50">
        <v>651.73</v>
      </c>
      <c r="D1084" s="66">
        <v>45478</v>
      </c>
      <c r="E1084" s="61" t="s">
        <v>13030</v>
      </c>
      <c r="F1084" s="61"/>
      <c r="G1084" s="61" t="str">
        <f>VLOOKUP(Corrections[[#This Row],[Employee]],'[1]Management Hierarchy Report'!$A$2:$C$3607, 3, 0)</f>
        <v>Michael Donnelly</v>
      </c>
      <c r="H1084" s="61" t="s">
        <v>77</v>
      </c>
      <c r="I1084" s="61" t="s">
        <v>70</v>
      </c>
      <c r="J1084" s="61" t="str">
        <f>VLOOKUP(Corrections[[#This Row],[Employee]],[1]!Expense_Data[#Data],14,0)</f>
        <v>SL242@tidalwaveautospa.com</v>
      </c>
      <c r="K1084" s="68">
        <v>45292</v>
      </c>
      <c r="L1084" s="65"/>
      <c r="M1084" s="65"/>
      <c r="N1084" s="65"/>
      <c r="O1084" s="65"/>
    </row>
    <row r="1085" spans="1:15" hidden="1" x14ac:dyDescent="0.25">
      <c r="A1085" s="61" t="s">
        <v>13855</v>
      </c>
      <c r="B1085" s="61" t="s">
        <v>13042</v>
      </c>
      <c r="C1085" s="50">
        <v>651.73</v>
      </c>
      <c r="D1085" s="66">
        <v>45478</v>
      </c>
      <c r="E1085" s="61" t="s">
        <v>13828</v>
      </c>
      <c r="F1085" s="61"/>
      <c r="G1085" s="61" t="str">
        <f>VLOOKUP(Corrections[[#This Row],[Employee]],'[1]Management Hierarchy Report'!$A$2:$C$3607, 3, 0)</f>
        <v>Michael Donnelly</v>
      </c>
      <c r="H1085" s="48" t="s">
        <v>77</v>
      </c>
      <c r="I1085" s="61" t="s">
        <v>70</v>
      </c>
      <c r="J1085" s="61" t="str">
        <f>VLOOKUP(Corrections[[#This Row],[Employee]],[1]!Expense_Data[#Data],14,0)</f>
        <v>SL242@tidalwaveautospa.com</v>
      </c>
      <c r="K1085" s="68">
        <v>45292</v>
      </c>
      <c r="L1085" s="65"/>
      <c r="M1085" s="65"/>
      <c r="N1085" s="65"/>
      <c r="O1085" s="65"/>
    </row>
    <row r="1086" spans="1:15" hidden="1" x14ac:dyDescent="0.25">
      <c r="A1086" s="61" t="s">
        <v>1977</v>
      </c>
      <c r="B1086" s="61" t="s">
        <v>11590</v>
      </c>
      <c r="C1086" s="50">
        <v>111.42</v>
      </c>
      <c r="D1086" s="66">
        <v>45439</v>
      </c>
      <c r="E1086" s="61" t="s">
        <v>71</v>
      </c>
      <c r="F1086" s="61"/>
      <c r="G1086" s="61" t="str">
        <f>VLOOKUP(Corrections[[#This Row],[Employee]],'[1]Management Hierarchy Report'!$A$2:$C$3607, 3, 0)</f>
        <v>Patrick Rollins</v>
      </c>
      <c r="H1086" s="61" t="s">
        <v>69</v>
      </c>
      <c r="I1086" s="61" t="s">
        <v>70</v>
      </c>
      <c r="J1086" s="61" t="str">
        <f>VLOOKUP(Corrections[[#This Row],[Employee]],[1]!Expense_Data[#Data],14,0)</f>
        <v>SL303@tidalwaveautospa.com</v>
      </c>
      <c r="K1086" s="68">
        <v>45292</v>
      </c>
      <c r="L1086" s="65"/>
      <c r="M1086" s="65"/>
      <c r="N1086" s="65"/>
      <c r="O1086" s="65"/>
    </row>
    <row r="1087" spans="1:15" hidden="1" x14ac:dyDescent="0.25">
      <c r="A1087" s="61" t="s">
        <v>1977</v>
      </c>
      <c r="B1087" s="61" t="s">
        <v>11590</v>
      </c>
      <c r="C1087" s="69">
        <v>145.1</v>
      </c>
      <c r="D1087" s="66">
        <v>45452</v>
      </c>
      <c r="E1087" s="61" t="s">
        <v>71</v>
      </c>
      <c r="F1087" s="61"/>
      <c r="G1087" s="61" t="str">
        <f>VLOOKUP(Corrections[[#This Row],[Employee]],'[1]Management Hierarchy Report'!$A$2:$C$3607, 3, 0)</f>
        <v>Patrick Rollins</v>
      </c>
      <c r="H1087" s="61" t="s">
        <v>69</v>
      </c>
      <c r="I1087" s="61" t="s">
        <v>70</v>
      </c>
      <c r="J1087" s="61" t="str">
        <f>VLOOKUP(Corrections[[#This Row],[Employee]],[1]!Expense_Data[#Data],14,0)</f>
        <v>SL303@tidalwaveautospa.com</v>
      </c>
      <c r="K1087" s="68">
        <v>45292</v>
      </c>
      <c r="L1087" s="65"/>
      <c r="M1087" s="65"/>
      <c r="N1087" s="65"/>
      <c r="O1087" s="65"/>
    </row>
    <row r="1088" spans="1:15" hidden="1" x14ac:dyDescent="0.25">
      <c r="A1088" s="61" t="s">
        <v>1977</v>
      </c>
      <c r="B1088" s="61" t="s">
        <v>12970</v>
      </c>
      <c r="C1088" s="50">
        <v>111.42</v>
      </c>
      <c r="D1088" s="66">
        <v>45439</v>
      </c>
      <c r="E1088" s="61" t="s">
        <v>71</v>
      </c>
      <c r="F1088" s="61"/>
      <c r="G1088" s="61" t="str">
        <f>VLOOKUP(Corrections[[#This Row],[Employee]],'[1]Management Hierarchy Report'!$A$2:$C$3607, 3, 0)</f>
        <v>Patrick Rollins</v>
      </c>
      <c r="H1088" s="61" t="s">
        <v>77</v>
      </c>
      <c r="I1088" s="61" t="s">
        <v>70</v>
      </c>
      <c r="J1088" s="61" t="str">
        <f>VLOOKUP(Corrections[[#This Row],[Employee]],[1]!Expense_Data[#Data],14,0)</f>
        <v>SL303@tidalwaveautospa.com</v>
      </c>
      <c r="K1088" s="68">
        <v>45292</v>
      </c>
      <c r="L1088" s="65"/>
      <c r="M1088" s="65"/>
      <c r="N1088" s="65"/>
      <c r="O1088" s="65"/>
    </row>
    <row r="1089" spans="1:15" hidden="1" x14ac:dyDescent="0.25">
      <c r="A1089" s="61" t="s">
        <v>1977</v>
      </c>
      <c r="B1089" s="61" t="s">
        <v>12970</v>
      </c>
      <c r="C1089" s="50">
        <v>145.1</v>
      </c>
      <c r="D1089" s="66">
        <v>45452</v>
      </c>
      <c r="E1089" s="61" t="s">
        <v>71</v>
      </c>
      <c r="F1089" s="61"/>
      <c r="G1089" s="61" t="str">
        <f>VLOOKUP(Corrections[[#This Row],[Employee]],'[1]Management Hierarchy Report'!$A$2:$C$3607, 3, 0)</f>
        <v>Patrick Rollins</v>
      </c>
      <c r="H1089" s="61" t="s">
        <v>77</v>
      </c>
      <c r="I1089" s="61" t="s">
        <v>70</v>
      </c>
      <c r="J1089" s="61" t="str">
        <f>VLOOKUP(Corrections[[#This Row],[Employee]],[1]!Expense_Data[#Data],14,0)</f>
        <v>SL303@tidalwaveautospa.com</v>
      </c>
      <c r="K1089" s="68">
        <v>45292</v>
      </c>
      <c r="L1089" s="65"/>
      <c r="M1089" s="65"/>
      <c r="N1089" s="65"/>
      <c r="O1089" s="65"/>
    </row>
    <row r="1090" spans="1:15" hidden="1" x14ac:dyDescent="0.25">
      <c r="A1090" s="61" t="s">
        <v>1977</v>
      </c>
      <c r="B1090" s="61" t="s">
        <v>12970</v>
      </c>
      <c r="C1090" s="50">
        <v>86.65</v>
      </c>
      <c r="D1090" s="66">
        <v>45463</v>
      </c>
      <c r="E1090" s="61" t="s">
        <v>71</v>
      </c>
      <c r="F1090" s="61"/>
      <c r="G1090" s="61" t="str">
        <f>VLOOKUP(Corrections[[#This Row],[Employee]],'[1]Management Hierarchy Report'!$A$2:$C$3607, 3, 0)</f>
        <v>Patrick Rollins</v>
      </c>
      <c r="H1090" s="61" t="s">
        <v>77</v>
      </c>
      <c r="I1090" s="61" t="s">
        <v>70</v>
      </c>
      <c r="J1090" s="61" t="str">
        <f>VLOOKUP(Corrections[[#This Row],[Employee]],[1]!Expense_Data[#Data],14,0)</f>
        <v>SL303@tidalwaveautospa.com</v>
      </c>
      <c r="K1090" s="68">
        <v>45292</v>
      </c>
      <c r="L1090" s="65"/>
      <c r="M1090" s="65"/>
      <c r="N1090" s="65"/>
      <c r="O1090" s="65"/>
    </row>
    <row r="1091" spans="1:15" hidden="1" x14ac:dyDescent="0.25">
      <c r="A1091" s="61" t="s">
        <v>1977</v>
      </c>
      <c r="B1091" s="61" t="s">
        <v>12970</v>
      </c>
      <c r="C1091" s="50">
        <v>100.68</v>
      </c>
      <c r="D1091" s="66">
        <v>45475</v>
      </c>
      <c r="E1091" s="61" t="s">
        <v>71</v>
      </c>
      <c r="F1091" s="61"/>
      <c r="G1091" s="61" t="str">
        <f>VLOOKUP(Corrections[[#This Row],[Employee]],'[1]Management Hierarchy Report'!$A$2:$C$3607, 3, 0)</f>
        <v>Patrick Rollins</v>
      </c>
      <c r="H1091" s="61" t="s">
        <v>77</v>
      </c>
      <c r="I1091" s="61" t="s">
        <v>70</v>
      </c>
      <c r="J1091" s="61" t="str">
        <f>VLOOKUP(Corrections[[#This Row],[Employee]],[1]!Expense_Data[#Data],14,0)</f>
        <v>SL303@tidalwaveautospa.com</v>
      </c>
      <c r="K1091" s="68">
        <v>45292</v>
      </c>
      <c r="L1091" s="65"/>
      <c r="M1091" s="65"/>
      <c r="N1091" s="65"/>
      <c r="O1091" s="65"/>
    </row>
    <row r="1092" spans="1:15" hidden="1" x14ac:dyDescent="0.25">
      <c r="A1092" s="61" t="s">
        <v>1977</v>
      </c>
      <c r="B1092" s="61" t="s">
        <v>12970</v>
      </c>
      <c r="C1092" s="50">
        <v>78.75</v>
      </c>
      <c r="D1092" s="66">
        <v>45484</v>
      </c>
      <c r="E1092" s="61" t="s">
        <v>71</v>
      </c>
      <c r="F1092" s="61"/>
      <c r="G1092" s="61" t="str">
        <f>VLOOKUP(Corrections[[#This Row],[Employee]],'[1]Management Hierarchy Report'!$A$2:$C$3607, 3, 0)</f>
        <v>Patrick Rollins</v>
      </c>
      <c r="H1092" s="61" t="s">
        <v>77</v>
      </c>
      <c r="I1092" s="61" t="s">
        <v>70</v>
      </c>
      <c r="J1092" s="61" t="str">
        <f>VLOOKUP(Corrections[[#This Row],[Employee]],[1]!Expense_Data[#Data],14,0)</f>
        <v>SL303@tidalwaveautospa.com</v>
      </c>
      <c r="K1092" s="68">
        <v>45292</v>
      </c>
      <c r="L1092" s="65"/>
      <c r="M1092" s="65"/>
      <c r="N1092" s="65"/>
      <c r="O1092" s="65"/>
    </row>
    <row r="1093" spans="1:15" hidden="1" x14ac:dyDescent="0.25">
      <c r="A1093" s="61" t="s">
        <v>208</v>
      </c>
      <c r="B1093" s="61" t="s">
        <v>209</v>
      </c>
      <c r="C1093" s="50" t="s">
        <v>210</v>
      </c>
      <c r="D1093" s="66">
        <v>45169</v>
      </c>
      <c r="E1093" s="61" t="s">
        <v>81</v>
      </c>
      <c r="F1093" s="61"/>
      <c r="G1093" s="61" t="str">
        <f>VLOOKUP(Corrections[[#This Row],[Employee]],'[1]Management Hierarchy Report'!$A$2:$C$3607, 3, 0)</f>
        <v>Emily Popple</v>
      </c>
      <c r="H1093" s="61" t="s">
        <v>77</v>
      </c>
      <c r="I1093" s="61" t="s">
        <v>70</v>
      </c>
      <c r="J1093" s="67" t="str">
        <f>VLOOKUP(Corrections[[#This Row],[Employee]],[1]!Expense_Data[#Data],14,0)</f>
        <v>jennifer.paris@twavelead.com</v>
      </c>
      <c r="K1093" s="68">
        <v>45292</v>
      </c>
      <c r="L1093" s="65"/>
      <c r="M1093" s="65"/>
      <c r="N1093" s="65"/>
      <c r="O1093" s="65"/>
    </row>
    <row r="1094" spans="1:15" hidden="1" x14ac:dyDescent="0.25">
      <c r="A1094" s="61" t="s">
        <v>609</v>
      </c>
      <c r="B1094" s="61" t="s">
        <v>726</v>
      </c>
      <c r="C1094" s="50">
        <v>57.83</v>
      </c>
      <c r="D1094" s="66">
        <v>45353</v>
      </c>
      <c r="E1094" s="61" t="s">
        <v>13030</v>
      </c>
      <c r="F1094" s="61"/>
      <c r="G1094" s="61" t="str">
        <f>VLOOKUP(Corrections[[#This Row],[Employee]],'[1]Management Hierarchy Report'!$A$2:$C$3607, 3, 0)</f>
        <v>Michael Dodge</v>
      </c>
      <c r="H1094" s="48" t="s">
        <v>77</v>
      </c>
      <c r="I1094" s="61" t="s">
        <v>70</v>
      </c>
      <c r="J1094" s="61" t="str">
        <f>VLOOKUP(Corrections[[#This Row],[Employee]],[1]!Expense_Data[#Data],14,0)</f>
        <v>SL97@tidalwaveautospa.com</v>
      </c>
      <c r="K1094" s="68">
        <v>45292</v>
      </c>
      <c r="L1094" s="65"/>
      <c r="M1094" s="65"/>
      <c r="N1094" s="65"/>
      <c r="O1094" s="65"/>
    </row>
    <row r="1095" spans="1:15" hidden="1" x14ac:dyDescent="0.25">
      <c r="A1095" s="61" t="s">
        <v>609</v>
      </c>
      <c r="B1095" s="61" t="s">
        <v>726</v>
      </c>
      <c r="C1095" s="50">
        <v>213.49</v>
      </c>
      <c r="D1095" s="66">
        <v>45355</v>
      </c>
      <c r="E1095" s="61" t="s">
        <v>71</v>
      </c>
      <c r="F1095" s="61"/>
      <c r="G1095" s="61" t="str">
        <f>VLOOKUP(Corrections[[#This Row],[Employee]],'[1]Management Hierarchy Report'!$A$2:$C$3607, 3, 0)</f>
        <v>Michael Dodge</v>
      </c>
      <c r="H1095" s="61" t="s">
        <v>77</v>
      </c>
      <c r="I1095" s="61" t="s">
        <v>70</v>
      </c>
      <c r="J1095" s="67" t="str">
        <f>VLOOKUP(Corrections[[#This Row],[Employee]],[1]!Expense_Data[#Data],14,0)</f>
        <v>SL97@tidalwaveautospa.com</v>
      </c>
      <c r="K1095" s="68">
        <v>45292</v>
      </c>
      <c r="L1095" s="65"/>
      <c r="M1095" s="65"/>
      <c r="N1095" s="65"/>
      <c r="O1095" s="65"/>
    </row>
    <row r="1096" spans="1:15" hidden="1" x14ac:dyDescent="0.25">
      <c r="A1096" s="61" t="s">
        <v>609</v>
      </c>
      <c r="B1096" s="61" t="s">
        <v>726</v>
      </c>
      <c r="C1096" s="69">
        <v>197.59</v>
      </c>
      <c r="D1096" s="66">
        <v>45355</v>
      </c>
      <c r="E1096" s="61" t="s">
        <v>146</v>
      </c>
      <c r="F1096" s="61"/>
      <c r="G1096" s="61" t="str">
        <f>VLOOKUP(Corrections[[#This Row],[Employee]],'[1]Management Hierarchy Report'!$A$2:$C$3607, 3, 0)</f>
        <v>Michael Dodge</v>
      </c>
      <c r="H1096" s="61" t="s">
        <v>77</v>
      </c>
      <c r="I1096" s="61" t="s">
        <v>70</v>
      </c>
      <c r="J1096" s="67" t="str">
        <f>VLOOKUP(Corrections[[#This Row],[Employee]],[1]!Expense_Data[#Data],14,0)</f>
        <v>SL97@tidalwaveautospa.com</v>
      </c>
      <c r="K1096" s="68">
        <v>45292</v>
      </c>
      <c r="L1096" s="65"/>
      <c r="M1096" s="65"/>
      <c r="N1096" s="65"/>
      <c r="O1096" s="65"/>
    </row>
    <row r="1097" spans="1:15" hidden="1" x14ac:dyDescent="0.25">
      <c r="A1097" s="61" t="s">
        <v>609</v>
      </c>
      <c r="B1097" s="61" t="s">
        <v>726</v>
      </c>
      <c r="C1097" s="50">
        <v>213.49</v>
      </c>
      <c r="D1097" s="66">
        <v>45355</v>
      </c>
      <c r="E1097" s="61" t="s">
        <v>12978</v>
      </c>
      <c r="F1097" s="61"/>
      <c r="G1097" s="61" t="str">
        <f>VLOOKUP(Corrections[[#This Row],[Employee]],'[1]Management Hierarchy Report'!$A$2:$C$3607, 3, 0)</f>
        <v>Michael Dodge</v>
      </c>
      <c r="H1097" s="48" t="s">
        <v>77</v>
      </c>
      <c r="I1097" s="61" t="s">
        <v>70</v>
      </c>
      <c r="J1097" s="61" t="str">
        <f>VLOOKUP(Corrections[[#This Row],[Employee]],[1]!Expense_Data[#Data],14,0)</f>
        <v>SL97@tidalwaveautospa.com</v>
      </c>
      <c r="K1097" s="68">
        <v>45292</v>
      </c>
      <c r="L1097" s="65"/>
      <c r="M1097" s="65"/>
      <c r="N1097" s="65"/>
      <c r="O1097" s="65"/>
    </row>
    <row r="1098" spans="1:15" hidden="1" x14ac:dyDescent="0.25">
      <c r="A1098" s="61" t="s">
        <v>609</v>
      </c>
      <c r="B1098" s="61" t="s">
        <v>726</v>
      </c>
      <c r="C1098" s="50">
        <v>197.59</v>
      </c>
      <c r="D1098" s="66">
        <v>45355</v>
      </c>
      <c r="E1098" s="61" t="s">
        <v>13030</v>
      </c>
      <c r="F1098" s="61"/>
      <c r="G1098" s="61" t="str">
        <f>VLOOKUP(Corrections[[#This Row],[Employee]],'[1]Management Hierarchy Report'!$A$2:$C$3607, 3, 0)</f>
        <v>Michael Dodge</v>
      </c>
      <c r="H1098" s="48" t="s">
        <v>77</v>
      </c>
      <c r="I1098" s="61" t="s">
        <v>70</v>
      </c>
      <c r="J1098" s="61" t="str">
        <f>VLOOKUP(Corrections[[#This Row],[Employee]],[1]!Expense_Data[#Data],14,0)</f>
        <v>SL97@tidalwaveautospa.com</v>
      </c>
      <c r="K1098" s="68">
        <v>45292</v>
      </c>
      <c r="L1098" s="65"/>
      <c r="M1098" s="65"/>
      <c r="N1098" s="65"/>
      <c r="O1098" s="65"/>
    </row>
    <row r="1099" spans="1:15" hidden="1" x14ac:dyDescent="0.25">
      <c r="A1099" s="61" t="s">
        <v>609</v>
      </c>
      <c r="B1099" s="61" t="s">
        <v>726</v>
      </c>
      <c r="C1099" s="50">
        <v>213.49</v>
      </c>
      <c r="D1099" s="66">
        <v>45355</v>
      </c>
      <c r="E1099" s="61" t="s">
        <v>12978</v>
      </c>
      <c r="F1099" s="61"/>
      <c r="G1099" s="61" t="str">
        <f>VLOOKUP(Corrections[[#This Row],[Employee]],'[1]Management Hierarchy Report'!$A$2:$C$3607, 3, 0)</f>
        <v>Michael Dodge</v>
      </c>
      <c r="H1099" s="48" t="s">
        <v>77</v>
      </c>
      <c r="I1099" s="61" t="s">
        <v>70</v>
      </c>
      <c r="J1099" s="61" t="str">
        <f>VLOOKUP(Corrections[[#This Row],[Employee]],[1]!Expense_Data[#Data],14,0)</f>
        <v>SL97@tidalwaveautospa.com</v>
      </c>
      <c r="K1099" s="68">
        <v>45292</v>
      </c>
      <c r="L1099" s="65"/>
      <c r="M1099" s="65"/>
      <c r="N1099" s="65"/>
      <c r="O1099" s="65"/>
    </row>
    <row r="1100" spans="1:15" hidden="1" x14ac:dyDescent="0.25">
      <c r="A1100" s="61" t="s">
        <v>609</v>
      </c>
      <c r="B1100" s="61" t="s">
        <v>726</v>
      </c>
      <c r="C1100" s="50">
        <v>17.670000000000002</v>
      </c>
      <c r="D1100" s="66">
        <v>45357</v>
      </c>
      <c r="E1100" s="61" t="s">
        <v>13082</v>
      </c>
      <c r="F1100" s="61"/>
      <c r="G1100" s="61" t="str">
        <f>VLOOKUP(Corrections[[#This Row],[Employee]],'[1]Management Hierarchy Report'!$A$2:$C$3607, 3, 0)</f>
        <v>Michael Dodge</v>
      </c>
      <c r="H1100" s="48" t="s">
        <v>77</v>
      </c>
      <c r="I1100" s="61" t="s">
        <v>70</v>
      </c>
      <c r="J1100" s="61" t="str">
        <f>VLOOKUP(Corrections[[#This Row],[Employee]],[1]!Expense_Data[#Data],14,0)</f>
        <v>SL97@tidalwaveautospa.com</v>
      </c>
      <c r="K1100" s="68">
        <v>45292</v>
      </c>
      <c r="L1100" s="65"/>
      <c r="M1100" s="65"/>
      <c r="N1100" s="65"/>
      <c r="O1100" s="65"/>
    </row>
    <row r="1101" spans="1:15" hidden="1" x14ac:dyDescent="0.25">
      <c r="A1101" s="61" t="s">
        <v>609</v>
      </c>
      <c r="B1101" s="61" t="s">
        <v>726</v>
      </c>
      <c r="C1101" s="50">
        <v>17.670000000000002</v>
      </c>
      <c r="D1101" s="66">
        <v>45357</v>
      </c>
      <c r="E1101" s="61" t="s">
        <v>13082</v>
      </c>
      <c r="F1101" s="61"/>
      <c r="G1101" s="61" t="str">
        <f>VLOOKUP(Corrections[[#This Row],[Employee]],'[1]Management Hierarchy Report'!$A$2:$C$3607, 3, 0)</f>
        <v>Michael Dodge</v>
      </c>
      <c r="H1101" s="48" t="s">
        <v>77</v>
      </c>
      <c r="I1101" s="61" t="s">
        <v>70</v>
      </c>
      <c r="J1101" s="61" t="str">
        <f>VLOOKUP(Corrections[[#This Row],[Employee]],[1]!Expense_Data[#Data],14,0)</f>
        <v>SL97@tidalwaveautospa.com</v>
      </c>
      <c r="K1101" s="68">
        <v>45292</v>
      </c>
      <c r="L1101" s="65"/>
      <c r="M1101" s="65"/>
      <c r="N1101" s="65"/>
      <c r="O1101" s="65"/>
    </row>
    <row r="1102" spans="1:15" hidden="1" x14ac:dyDescent="0.25">
      <c r="A1102" s="61" t="s">
        <v>609</v>
      </c>
      <c r="B1102" s="61" t="s">
        <v>726</v>
      </c>
      <c r="C1102" s="50">
        <v>23.46</v>
      </c>
      <c r="D1102" s="66">
        <v>45380</v>
      </c>
      <c r="E1102" s="61" t="s">
        <v>13082</v>
      </c>
      <c r="F1102" s="61"/>
      <c r="G1102" s="61" t="str">
        <f>VLOOKUP(Corrections[[#This Row],[Employee]],'[1]Management Hierarchy Report'!$A$2:$C$3607, 3, 0)</f>
        <v>Michael Dodge</v>
      </c>
      <c r="H1102" s="48" t="s">
        <v>77</v>
      </c>
      <c r="I1102" s="61" t="s">
        <v>70</v>
      </c>
      <c r="J1102" s="61" t="str">
        <f>VLOOKUP(Corrections[[#This Row],[Employee]],[1]!Expense_Data[#Data],14,0)</f>
        <v>SL97@tidalwaveautospa.com</v>
      </c>
      <c r="K1102" s="68">
        <v>45292</v>
      </c>
      <c r="L1102" s="65"/>
      <c r="M1102" s="65"/>
      <c r="N1102" s="65"/>
      <c r="O1102" s="65"/>
    </row>
    <row r="1103" spans="1:15" hidden="1" x14ac:dyDescent="0.25">
      <c r="A1103" s="61" t="s">
        <v>609</v>
      </c>
      <c r="B1103" s="61" t="s">
        <v>726</v>
      </c>
      <c r="C1103" s="50">
        <v>23.46</v>
      </c>
      <c r="D1103" s="66">
        <v>45380</v>
      </c>
      <c r="E1103" s="61" t="s">
        <v>13082</v>
      </c>
      <c r="F1103" s="61"/>
      <c r="G1103" s="61" t="str">
        <f>VLOOKUP(Corrections[[#This Row],[Employee]],'[1]Management Hierarchy Report'!$A$2:$C$3607, 3, 0)</f>
        <v>Michael Dodge</v>
      </c>
      <c r="H1103" s="48" t="s">
        <v>77</v>
      </c>
      <c r="I1103" s="61" t="s">
        <v>70</v>
      </c>
      <c r="J1103" s="61" t="str">
        <f>VLOOKUP(Corrections[[#This Row],[Employee]],[1]!Expense_Data[#Data],14,0)</f>
        <v>SL97@tidalwaveautospa.com</v>
      </c>
      <c r="K1103" s="68">
        <v>45292</v>
      </c>
      <c r="L1103" s="65"/>
      <c r="M1103" s="65"/>
      <c r="N1103" s="65"/>
      <c r="O1103" s="65"/>
    </row>
    <row r="1104" spans="1:15" hidden="1" x14ac:dyDescent="0.25">
      <c r="A1104" s="61" t="s">
        <v>609</v>
      </c>
      <c r="B1104" s="61" t="s">
        <v>726</v>
      </c>
      <c r="C1104" s="50">
        <v>194.98</v>
      </c>
      <c r="D1104" s="66">
        <v>45381</v>
      </c>
      <c r="E1104" s="61" t="s">
        <v>12978</v>
      </c>
      <c r="F1104" s="61"/>
      <c r="G1104" s="61" t="str">
        <f>VLOOKUP(Corrections[[#This Row],[Employee]],'[1]Management Hierarchy Report'!$A$2:$C$3607, 3, 0)</f>
        <v>Michael Dodge</v>
      </c>
      <c r="H1104" s="48" t="s">
        <v>77</v>
      </c>
      <c r="I1104" s="61" t="s">
        <v>70</v>
      </c>
      <c r="J1104" s="61" t="str">
        <f>VLOOKUP(Corrections[[#This Row],[Employee]],[1]!Expense_Data[#Data],14,0)</f>
        <v>SL97@tidalwaveautospa.com</v>
      </c>
      <c r="K1104" s="68">
        <v>45292</v>
      </c>
      <c r="L1104" s="65"/>
      <c r="M1104" s="65"/>
      <c r="N1104" s="65"/>
      <c r="O1104" s="65"/>
    </row>
    <row r="1105" spans="1:15" hidden="1" x14ac:dyDescent="0.25">
      <c r="A1105" s="61" t="s">
        <v>609</v>
      </c>
      <c r="B1105" s="61" t="s">
        <v>726</v>
      </c>
      <c r="C1105" s="50">
        <v>194.98</v>
      </c>
      <c r="D1105" s="66">
        <v>45381</v>
      </c>
      <c r="E1105" s="61" t="s">
        <v>12978</v>
      </c>
      <c r="F1105" s="61"/>
      <c r="G1105" s="61" t="str">
        <f>VLOOKUP(Corrections[[#This Row],[Employee]],'[1]Management Hierarchy Report'!$A$2:$C$3607, 3, 0)</f>
        <v>Michael Dodge</v>
      </c>
      <c r="H1105" s="48" t="s">
        <v>77</v>
      </c>
      <c r="I1105" s="61" t="s">
        <v>70</v>
      </c>
      <c r="J1105" s="61" t="str">
        <f>VLOOKUP(Corrections[[#This Row],[Employee]],[1]!Expense_Data[#Data],14,0)</f>
        <v>SL97@tidalwaveautospa.com</v>
      </c>
      <c r="K1105" s="68">
        <v>45292</v>
      </c>
      <c r="L1105" s="65"/>
      <c r="M1105" s="65"/>
      <c r="N1105" s="65"/>
      <c r="O1105" s="65"/>
    </row>
    <row r="1106" spans="1:15" hidden="1" x14ac:dyDescent="0.25">
      <c r="A1106" s="61" t="s">
        <v>609</v>
      </c>
      <c r="B1106" s="61" t="s">
        <v>726</v>
      </c>
      <c r="C1106" s="50">
        <v>30.05</v>
      </c>
      <c r="D1106" s="66">
        <v>45382</v>
      </c>
      <c r="E1106" s="61" t="s">
        <v>13082</v>
      </c>
      <c r="F1106" s="61"/>
      <c r="G1106" s="61" t="str">
        <f>VLOOKUP(Corrections[[#This Row],[Employee]],'[1]Management Hierarchy Report'!$A$2:$C$3607, 3, 0)</f>
        <v>Michael Dodge</v>
      </c>
      <c r="H1106" s="48" t="s">
        <v>77</v>
      </c>
      <c r="I1106" s="61" t="s">
        <v>70</v>
      </c>
      <c r="J1106" s="61" t="str">
        <f>VLOOKUP(Corrections[[#This Row],[Employee]],[1]!Expense_Data[#Data],14,0)</f>
        <v>SL97@tidalwaveautospa.com</v>
      </c>
      <c r="K1106" s="68">
        <v>45292</v>
      </c>
      <c r="L1106" s="65"/>
      <c r="M1106" s="65"/>
      <c r="N1106" s="65"/>
      <c r="O1106" s="65"/>
    </row>
    <row r="1107" spans="1:15" hidden="1" x14ac:dyDescent="0.25">
      <c r="A1107" s="61" t="s">
        <v>609</v>
      </c>
      <c r="B1107" s="61" t="s">
        <v>726</v>
      </c>
      <c r="C1107" s="50">
        <v>8.3699999999999992</v>
      </c>
      <c r="D1107" s="66">
        <v>45382</v>
      </c>
      <c r="E1107" s="61" t="s">
        <v>13082</v>
      </c>
      <c r="F1107" s="61"/>
      <c r="G1107" s="61" t="str">
        <f>VLOOKUP(Corrections[[#This Row],[Employee]],'[1]Management Hierarchy Report'!$A$2:$C$3607, 3, 0)</f>
        <v>Michael Dodge</v>
      </c>
      <c r="H1107" s="48" t="s">
        <v>77</v>
      </c>
      <c r="I1107" s="61" t="s">
        <v>70</v>
      </c>
      <c r="J1107" s="61" t="str">
        <f>VLOOKUP(Corrections[[#This Row],[Employee]],[1]!Expense_Data[#Data],14,0)</f>
        <v>SL97@tidalwaveautospa.com</v>
      </c>
      <c r="K1107" s="68">
        <v>45292</v>
      </c>
      <c r="L1107" s="65"/>
      <c r="M1107" s="65"/>
      <c r="N1107" s="65"/>
      <c r="O1107" s="65"/>
    </row>
    <row r="1108" spans="1:15" hidden="1" x14ac:dyDescent="0.25">
      <c r="A1108" s="61" t="s">
        <v>609</v>
      </c>
      <c r="B1108" s="61" t="s">
        <v>726</v>
      </c>
      <c r="C1108" s="50">
        <v>30.05</v>
      </c>
      <c r="D1108" s="66">
        <v>45382</v>
      </c>
      <c r="E1108" s="61" t="s">
        <v>13082</v>
      </c>
      <c r="F1108" s="61"/>
      <c r="G1108" s="61" t="str">
        <f>VLOOKUP(Corrections[[#This Row],[Employee]],'[1]Management Hierarchy Report'!$A$2:$C$3607, 3, 0)</f>
        <v>Michael Dodge</v>
      </c>
      <c r="H1108" s="48" t="s">
        <v>77</v>
      </c>
      <c r="I1108" s="61" t="s">
        <v>70</v>
      </c>
      <c r="J1108" s="61" t="str">
        <f>VLOOKUP(Corrections[[#This Row],[Employee]],[1]!Expense_Data[#Data],14,0)</f>
        <v>SL97@tidalwaveautospa.com</v>
      </c>
      <c r="K1108" s="68">
        <v>45292</v>
      </c>
      <c r="L1108" s="65"/>
      <c r="M1108" s="65"/>
      <c r="N1108" s="65"/>
      <c r="O1108" s="65"/>
    </row>
    <row r="1109" spans="1:15" hidden="1" x14ac:dyDescent="0.25">
      <c r="A1109" s="61" t="s">
        <v>609</v>
      </c>
      <c r="B1109" s="61" t="s">
        <v>726</v>
      </c>
      <c r="C1109" s="50">
        <v>8.3699999999999992</v>
      </c>
      <c r="D1109" s="66">
        <v>45382</v>
      </c>
      <c r="E1109" s="61" t="s">
        <v>13082</v>
      </c>
      <c r="F1109" s="61"/>
      <c r="G1109" s="61" t="str">
        <f>VLOOKUP(Corrections[[#This Row],[Employee]],'[1]Management Hierarchy Report'!$A$2:$C$3607, 3, 0)</f>
        <v>Michael Dodge</v>
      </c>
      <c r="H1109" s="48" t="s">
        <v>77</v>
      </c>
      <c r="I1109" s="61" t="s">
        <v>70</v>
      </c>
      <c r="J1109" s="61" t="str">
        <f>VLOOKUP(Corrections[[#This Row],[Employee]],[1]!Expense_Data[#Data],14,0)</f>
        <v>SL97@tidalwaveautospa.com</v>
      </c>
      <c r="K1109" s="68">
        <v>45292</v>
      </c>
      <c r="L1109" s="65"/>
      <c r="M1109" s="65"/>
      <c r="N1109" s="65"/>
      <c r="O1109" s="65"/>
    </row>
    <row r="1110" spans="1:15" hidden="1" x14ac:dyDescent="0.25">
      <c r="A1110" s="61" t="s">
        <v>609</v>
      </c>
      <c r="B1110" s="61" t="s">
        <v>610</v>
      </c>
      <c r="C1110" s="50">
        <v>200.69</v>
      </c>
      <c r="D1110" s="66">
        <v>45340</v>
      </c>
      <c r="E1110" s="61" t="s">
        <v>130</v>
      </c>
      <c r="F1110" s="61"/>
      <c r="G1110" s="61" t="str">
        <f>VLOOKUP(Corrections[[#This Row],[Employee]],'[1]Management Hierarchy Report'!$A$2:$C$3607, 3, 0)</f>
        <v>Michael Dodge</v>
      </c>
      <c r="H1110" s="61" t="s">
        <v>77</v>
      </c>
      <c r="I1110" s="61" t="s">
        <v>70</v>
      </c>
      <c r="J1110" s="67" t="str">
        <f>VLOOKUP(Corrections[[#This Row],[Employee]],[1]!Expense_Data[#Data],14,0)</f>
        <v>SL97@tidalwaveautospa.com</v>
      </c>
      <c r="K1110" s="68">
        <v>45292</v>
      </c>
      <c r="L1110" s="65"/>
      <c r="M1110" s="65"/>
      <c r="N1110" s="65"/>
      <c r="O1110" s="65"/>
    </row>
    <row r="1111" spans="1:15" hidden="1" x14ac:dyDescent="0.25">
      <c r="A1111" s="61" t="s">
        <v>609</v>
      </c>
      <c r="B1111" s="61" t="s">
        <v>610</v>
      </c>
      <c r="C1111" s="50">
        <v>144.28</v>
      </c>
      <c r="D1111" s="66">
        <v>45342</v>
      </c>
      <c r="E1111" s="61" t="s">
        <v>130</v>
      </c>
      <c r="F1111" s="61"/>
      <c r="G1111" s="61" t="str">
        <f>VLOOKUP(Corrections[[#This Row],[Employee]],'[1]Management Hierarchy Report'!$A$2:$C$3607, 3, 0)</f>
        <v>Michael Dodge</v>
      </c>
      <c r="H1111" s="61" t="s">
        <v>77</v>
      </c>
      <c r="I1111" s="61" t="s">
        <v>70</v>
      </c>
      <c r="J1111" s="67" t="str">
        <f>VLOOKUP(Corrections[[#This Row],[Employee]],[1]!Expense_Data[#Data],14,0)</f>
        <v>SL97@tidalwaveautospa.com</v>
      </c>
      <c r="K1111" s="68">
        <v>45292</v>
      </c>
      <c r="L1111" s="65"/>
      <c r="M1111" s="65"/>
      <c r="N1111" s="65"/>
      <c r="O1111" s="65"/>
    </row>
    <row r="1112" spans="1:15" hidden="1" x14ac:dyDescent="0.25">
      <c r="A1112" s="61" t="s">
        <v>540</v>
      </c>
      <c r="B1112" s="61" t="s">
        <v>541</v>
      </c>
      <c r="C1112" s="50">
        <v>96.27</v>
      </c>
      <c r="D1112" s="66">
        <v>45344</v>
      </c>
      <c r="E1112" s="61" t="s">
        <v>71</v>
      </c>
      <c r="F1112" s="61"/>
      <c r="G1112" s="61" t="str">
        <f>VLOOKUP(Corrections[[#This Row],[Employee]],'[1]Management Hierarchy Report'!$A$2:$C$3607, 3, 0)</f>
        <v>Wesley Kurtz</v>
      </c>
      <c r="H1112" s="61" t="s">
        <v>77</v>
      </c>
      <c r="I1112" s="61" t="s">
        <v>70</v>
      </c>
      <c r="J1112" s="67" t="str">
        <f>VLOOKUP(Corrections[[#This Row],[Employee]],[1]!Expense_Data[#Data],14,0)</f>
        <v>SL17@tidalwaveautospa.com</v>
      </c>
      <c r="K1112" s="68">
        <v>45292</v>
      </c>
      <c r="L1112" s="65"/>
      <c r="M1112" s="65"/>
      <c r="N1112" s="65"/>
      <c r="O1112" s="65"/>
    </row>
    <row r="1113" spans="1:15" hidden="1" x14ac:dyDescent="0.25">
      <c r="A1113" s="61" t="s">
        <v>540</v>
      </c>
      <c r="B1113" s="61" t="s">
        <v>541</v>
      </c>
      <c r="C1113" s="69">
        <v>141.6</v>
      </c>
      <c r="D1113" s="66">
        <v>45347</v>
      </c>
      <c r="E1113" s="74" t="s">
        <v>71</v>
      </c>
      <c r="F1113" s="61"/>
      <c r="G1113" s="61" t="str">
        <f>VLOOKUP(Corrections[[#This Row],[Employee]],'[1]Management Hierarchy Report'!$A$2:$C$3607, 3, 0)</f>
        <v>Wesley Kurtz</v>
      </c>
      <c r="H1113" s="61" t="s">
        <v>77</v>
      </c>
      <c r="I1113" s="61" t="s">
        <v>70</v>
      </c>
      <c r="J1113" s="67" t="str">
        <f>VLOOKUP(Corrections[[#This Row],[Employee]],[1]!Expense_Data[#Data],14,0)</f>
        <v>SL17@tidalwaveautospa.com</v>
      </c>
      <c r="K1113" s="68">
        <v>45292</v>
      </c>
      <c r="L1113" s="65"/>
      <c r="M1113" s="65"/>
      <c r="N1113" s="65"/>
      <c r="O1113" s="65"/>
    </row>
    <row r="1114" spans="1:15" hidden="1" x14ac:dyDescent="0.25">
      <c r="A1114" s="61" t="s">
        <v>540</v>
      </c>
      <c r="B1114" s="61" t="s">
        <v>541</v>
      </c>
      <c r="C1114" s="69">
        <v>501.82</v>
      </c>
      <c r="D1114" s="66">
        <v>45354</v>
      </c>
      <c r="E1114" s="61" t="s">
        <v>71</v>
      </c>
      <c r="F1114" s="61"/>
      <c r="G1114" s="61" t="str">
        <f>VLOOKUP(Corrections[[#This Row],[Employee]],'[1]Management Hierarchy Report'!$A$2:$C$3607, 3, 0)</f>
        <v>Wesley Kurtz</v>
      </c>
      <c r="H1114" s="61" t="s">
        <v>77</v>
      </c>
      <c r="I1114" s="61" t="s">
        <v>70</v>
      </c>
      <c r="J1114" s="67" t="str">
        <f>VLOOKUP(Corrections[[#This Row],[Employee]],[1]!Expense_Data[#Data],14,0)</f>
        <v>SL17@tidalwaveautospa.com</v>
      </c>
      <c r="K1114" s="68">
        <v>45292</v>
      </c>
      <c r="L1114" s="65"/>
      <c r="M1114" s="65"/>
      <c r="N1114" s="65"/>
      <c r="O1114" s="65"/>
    </row>
    <row r="1115" spans="1:15" hidden="1" x14ac:dyDescent="0.25">
      <c r="A1115" s="61" t="s">
        <v>540</v>
      </c>
      <c r="B1115" s="61" t="s">
        <v>541</v>
      </c>
      <c r="C1115" s="69">
        <v>129</v>
      </c>
      <c r="D1115" s="66">
        <v>45358</v>
      </c>
      <c r="E1115" s="74" t="s">
        <v>71</v>
      </c>
      <c r="F1115" s="61"/>
      <c r="G1115" s="61" t="str">
        <f>VLOOKUP(Corrections[[#This Row],[Employee]],'[1]Management Hierarchy Report'!$A$2:$C$3607, 3, 0)</f>
        <v>Wesley Kurtz</v>
      </c>
      <c r="H1115" s="61" t="s">
        <v>77</v>
      </c>
      <c r="I1115" s="61" t="s">
        <v>70</v>
      </c>
      <c r="J1115" s="67" t="str">
        <f>VLOOKUP(Corrections[[#This Row],[Employee]],[1]!Expense_Data[#Data],14,0)</f>
        <v>SL17@tidalwaveautospa.com</v>
      </c>
      <c r="K1115" s="68">
        <v>45292</v>
      </c>
      <c r="L1115" s="65"/>
      <c r="M1115" s="65"/>
      <c r="N1115" s="65"/>
      <c r="O1115" s="65"/>
    </row>
    <row r="1116" spans="1:15" hidden="1" x14ac:dyDescent="0.25">
      <c r="A1116" s="61" t="s">
        <v>540</v>
      </c>
      <c r="B1116" s="61" t="s">
        <v>739</v>
      </c>
      <c r="C1116" s="50">
        <v>90.44</v>
      </c>
      <c r="D1116" s="66">
        <v>45411</v>
      </c>
      <c r="E1116" s="61" t="s">
        <v>71</v>
      </c>
      <c r="F1116" s="61"/>
      <c r="G1116" s="61" t="str">
        <f>VLOOKUP(Corrections[[#This Row],[Employee]],'[1]Management Hierarchy Report'!$A$2:$C$3607, 3, 0)</f>
        <v>Wesley Kurtz</v>
      </c>
      <c r="H1116" s="61" t="e">
        <f>IF(#REF!&gt;=0.2,"Sent Back", "Removed")</f>
        <v>#REF!</v>
      </c>
      <c r="I1116" s="61" t="s">
        <v>70</v>
      </c>
      <c r="J1116" s="67" t="str">
        <f>VLOOKUP(Corrections[[#This Row],[Employee]],[1]!Expense_Data[#Data],14,0)</f>
        <v>SL17@tidalwaveautospa.com</v>
      </c>
      <c r="K1116" s="68">
        <v>45292</v>
      </c>
      <c r="L1116" s="65"/>
      <c r="M1116" s="65"/>
      <c r="N1116" s="65"/>
      <c r="O1116" s="65"/>
    </row>
    <row r="1117" spans="1:15" hidden="1" x14ac:dyDescent="0.25">
      <c r="A1117" s="61" t="s">
        <v>540</v>
      </c>
      <c r="B1117" s="61" t="s">
        <v>11599</v>
      </c>
      <c r="C1117" s="50">
        <v>163.02000000000001</v>
      </c>
      <c r="D1117" s="66">
        <v>45429</v>
      </c>
      <c r="E1117" s="61" t="s">
        <v>12978</v>
      </c>
      <c r="F1117" s="61"/>
      <c r="G1117" s="61" t="str">
        <f>VLOOKUP(Corrections[[#This Row],[Employee]],'[1]Management Hierarchy Report'!$A$2:$C$3607, 3, 0)</f>
        <v>Wesley Kurtz</v>
      </c>
      <c r="H1117" s="48" t="s">
        <v>77</v>
      </c>
      <c r="I1117" s="61" t="s">
        <v>70</v>
      </c>
      <c r="J1117" s="61" t="str">
        <f>VLOOKUP(Corrections[[#This Row],[Employee]],[1]!Expense_Data[#Data],14,0)</f>
        <v>SL17@tidalwaveautospa.com</v>
      </c>
      <c r="K1117" s="68">
        <v>45292</v>
      </c>
      <c r="L1117" s="65"/>
      <c r="M1117" s="65"/>
      <c r="N1117" s="65"/>
      <c r="O1117" s="65"/>
    </row>
    <row r="1118" spans="1:15" hidden="1" x14ac:dyDescent="0.25">
      <c r="A1118" s="61" t="s">
        <v>540</v>
      </c>
      <c r="B1118" s="61" t="s">
        <v>11599</v>
      </c>
      <c r="C1118" s="50">
        <v>42.3</v>
      </c>
      <c r="D1118" s="66">
        <v>45430</v>
      </c>
      <c r="E1118" s="61" t="s">
        <v>12978</v>
      </c>
      <c r="F1118" s="61"/>
      <c r="G1118" s="61" t="str">
        <f>VLOOKUP(Corrections[[#This Row],[Employee]],'[1]Management Hierarchy Report'!$A$2:$C$3607, 3, 0)</f>
        <v>Wesley Kurtz</v>
      </c>
      <c r="H1118" s="48" t="s">
        <v>77</v>
      </c>
      <c r="I1118" s="61" t="s">
        <v>70</v>
      </c>
      <c r="J1118" s="61" t="str">
        <f>VLOOKUP(Corrections[[#This Row],[Employee]],[1]!Expense_Data[#Data],14,0)</f>
        <v>SL17@tidalwaveautospa.com</v>
      </c>
      <c r="K1118" s="68">
        <v>45292</v>
      </c>
      <c r="L1118" s="65"/>
      <c r="M1118" s="65"/>
      <c r="N1118" s="65"/>
      <c r="O1118" s="65"/>
    </row>
    <row r="1119" spans="1:15" hidden="1" x14ac:dyDescent="0.25">
      <c r="A1119" s="61" t="s">
        <v>540</v>
      </c>
      <c r="B1119" s="61" t="s">
        <v>11599</v>
      </c>
      <c r="C1119" s="50">
        <v>52.42</v>
      </c>
      <c r="D1119" s="66">
        <v>45430</v>
      </c>
      <c r="E1119" s="61" t="s">
        <v>12978</v>
      </c>
      <c r="F1119" s="61"/>
      <c r="G1119" s="61" t="str">
        <f>VLOOKUP(Corrections[[#This Row],[Employee]],'[1]Management Hierarchy Report'!$A$2:$C$3607, 3, 0)</f>
        <v>Wesley Kurtz</v>
      </c>
      <c r="H1119" s="48" t="s">
        <v>77</v>
      </c>
      <c r="I1119" s="61" t="s">
        <v>70</v>
      </c>
      <c r="J1119" s="61" t="str">
        <f>VLOOKUP(Corrections[[#This Row],[Employee]],[1]!Expense_Data[#Data],14,0)</f>
        <v>SL17@tidalwaveautospa.com</v>
      </c>
      <c r="K1119" s="68">
        <v>45292</v>
      </c>
      <c r="L1119" s="65"/>
      <c r="M1119" s="65"/>
      <c r="N1119" s="65"/>
      <c r="O1119" s="65"/>
    </row>
    <row r="1120" spans="1:15" hidden="1" x14ac:dyDescent="0.25">
      <c r="A1120" s="61" t="s">
        <v>540</v>
      </c>
      <c r="B1120" s="61" t="s">
        <v>11599</v>
      </c>
      <c r="C1120" s="50">
        <v>123.04</v>
      </c>
      <c r="D1120" s="66">
        <v>45433</v>
      </c>
      <c r="E1120" s="61" t="s">
        <v>71</v>
      </c>
      <c r="F1120" s="61"/>
      <c r="G1120" s="61" t="str">
        <f>VLOOKUP(Corrections[[#This Row],[Employee]],'[1]Management Hierarchy Report'!$A$2:$C$3607, 3, 0)</f>
        <v>Wesley Kurtz</v>
      </c>
      <c r="H1120" s="61" t="s">
        <v>77</v>
      </c>
      <c r="I1120" s="61" t="s">
        <v>70</v>
      </c>
      <c r="J1120" s="61" t="str">
        <f>VLOOKUP(Corrections[[#This Row],[Employee]],[1]!Expense_Data[#Data],14,0)</f>
        <v>SL17@tidalwaveautospa.com</v>
      </c>
      <c r="K1120" s="68">
        <v>45292</v>
      </c>
      <c r="L1120" s="65"/>
      <c r="M1120" s="65"/>
      <c r="N1120" s="65"/>
      <c r="O1120" s="65"/>
    </row>
    <row r="1121" spans="1:15" hidden="1" x14ac:dyDescent="0.25">
      <c r="A1121" s="61" t="s">
        <v>540</v>
      </c>
      <c r="B1121" s="61" t="s">
        <v>11599</v>
      </c>
      <c r="C1121" s="50">
        <v>12.58</v>
      </c>
      <c r="D1121" s="66">
        <v>45433</v>
      </c>
      <c r="E1121" s="61" t="s">
        <v>13082</v>
      </c>
      <c r="F1121" s="61"/>
      <c r="G1121" s="61" t="str">
        <f>VLOOKUP(Corrections[[#This Row],[Employee]],'[1]Management Hierarchy Report'!$A$2:$C$3607, 3, 0)</f>
        <v>Wesley Kurtz</v>
      </c>
      <c r="H1121" s="48" t="s">
        <v>77</v>
      </c>
      <c r="I1121" s="61" t="s">
        <v>70</v>
      </c>
      <c r="J1121" s="61" t="str">
        <f>VLOOKUP(Corrections[[#This Row],[Employee]],[1]!Expense_Data[#Data],14,0)</f>
        <v>SL17@tidalwaveautospa.com</v>
      </c>
      <c r="K1121" s="68">
        <v>45292</v>
      </c>
      <c r="L1121" s="65"/>
      <c r="M1121" s="65"/>
      <c r="N1121" s="65"/>
      <c r="O1121" s="65"/>
    </row>
    <row r="1122" spans="1:15" hidden="1" x14ac:dyDescent="0.25">
      <c r="A1122" s="61" t="s">
        <v>540</v>
      </c>
      <c r="B1122" s="61" t="s">
        <v>11599</v>
      </c>
      <c r="C1122" s="50">
        <v>123.04</v>
      </c>
      <c r="D1122" s="66">
        <v>45433</v>
      </c>
      <c r="E1122" s="61" t="s">
        <v>12978</v>
      </c>
      <c r="F1122" s="61"/>
      <c r="G1122" s="61" t="str">
        <f>VLOOKUP(Corrections[[#This Row],[Employee]],'[1]Management Hierarchy Report'!$A$2:$C$3607, 3, 0)</f>
        <v>Wesley Kurtz</v>
      </c>
      <c r="H1122" s="48" t="s">
        <v>77</v>
      </c>
      <c r="I1122" s="61" t="s">
        <v>70</v>
      </c>
      <c r="J1122" s="61" t="str">
        <f>VLOOKUP(Corrections[[#This Row],[Employee]],[1]!Expense_Data[#Data],14,0)</f>
        <v>SL17@tidalwaveautospa.com</v>
      </c>
      <c r="K1122" s="68">
        <v>45292</v>
      </c>
      <c r="L1122" s="65"/>
      <c r="M1122" s="65"/>
      <c r="N1122" s="65"/>
      <c r="O1122" s="65"/>
    </row>
    <row r="1123" spans="1:15" hidden="1" x14ac:dyDescent="0.25">
      <c r="A1123" s="61" t="s">
        <v>540</v>
      </c>
      <c r="B1123" s="61" t="s">
        <v>11599</v>
      </c>
      <c r="C1123" s="50">
        <v>49.62</v>
      </c>
      <c r="D1123" s="66">
        <v>45435</v>
      </c>
      <c r="E1123" s="61" t="s">
        <v>12978</v>
      </c>
      <c r="F1123" s="61"/>
      <c r="G1123" s="61" t="str">
        <f>VLOOKUP(Corrections[[#This Row],[Employee]],'[1]Management Hierarchy Report'!$A$2:$C$3607, 3, 0)</f>
        <v>Wesley Kurtz</v>
      </c>
      <c r="H1123" s="48" t="s">
        <v>77</v>
      </c>
      <c r="I1123" s="61" t="s">
        <v>70</v>
      </c>
      <c r="J1123" s="61" t="str">
        <f>VLOOKUP(Corrections[[#This Row],[Employee]],[1]!Expense_Data[#Data],14,0)</f>
        <v>SL17@tidalwaveautospa.com</v>
      </c>
      <c r="K1123" s="68">
        <v>45292</v>
      </c>
      <c r="L1123" s="65"/>
      <c r="M1123" s="65"/>
      <c r="N1123" s="65"/>
      <c r="O1123" s="65"/>
    </row>
    <row r="1124" spans="1:15" hidden="1" x14ac:dyDescent="0.25">
      <c r="A1124" s="61" t="s">
        <v>540</v>
      </c>
      <c r="B1124" s="61" t="s">
        <v>11599</v>
      </c>
      <c r="C1124" s="69">
        <v>117.64</v>
      </c>
      <c r="D1124" s="66">
        <v>45439</v>
      </c>
      <c r="E1124" s="61" t="s">
        <v>71</v>
      </c>
      <c r="F1124" s="61"/>
      <c r="G1124" s="61" t="str">
        <f>VLOOKUP(Corrections[[#This Row],[Employee]],'[1]Management Hierarchy Report'!$A$2:$C$3607, 3, 0)</f>
        <v>Wesley Kurtz</v>
      </c>
      <c r="H1124" s="61" t="s">
        <v>77</v>
      </c>
      <c r="I1124" s="61" t="s">
        <v>70</v>
      </c>
      <c r="J1124" s="61" t="str">
        <f>VLOOKUP(Corrections[[#This Row],[Employee]],[1]!Expense_Data[#Data],14,0)</f>
        <v>SL17@tidalwaveautospa.com</v>
      </c>
      <c r="K1124" s="68">
        <v>45292</v>
      </c>
      <c r="L1124" s="65"/>
      <c r="M1124" s="65"/>
      <c r="N1124" s="65"/>
      <c r="O1124" s="65"/>
    </row>
    <row r="1125" spans="1:15" hidden="1" x14ac:dyDescent="0.25">
      <c r="A1125" s="61" t="s">
        <v>540</v>
      </c>
      <c r="B1125" s="61" t="s">
        <v>11599</v>
      </c>
      <c r="C1125" s="50">
        <v>117.64</v>
      </c>
      <c r="D1125" s="66">
        <v>45439</v>
      </c>
      <c r="E1125" s="61" t="s">
        <v>12978</v>
      </c>
      <c r="F1125" s="61"/>
      <c r="G1125" s="61" t="str">
        <f>VLOOKUP(Corrections[[#This Row],[Employee]],'[1]Management Hierarchy Report'!$A$2:$C$3607, 3, 0)</f>
        <v>Wesley Kurtz</v>
      </c>
      <c r="H1125" s="48" t="s">
        <v>77</v>
      </c>
      <c r="I1125" s="61" t="s">
        <v>70</v>
      </c>
      <c r="J1125" s="61" t="str">
        <f>VLOOKUP(Corrections[[#This Row],[Employee]],[1]!Expense_Data[#Data],14,0)</f>
        <v>SL17@tidalwaveautospa.com</v>
      </c>
      <c r="K1125" s="68">
        <v>45292</v>
      </c>
      <c r="L1125" s="65"/>
      <c r="M1125" s="65"/>
      <c r="N1125" s="65"/>
      <c r="O1125" s="65"/>
    </row>
    <row r="1126" spans="1:15" hidden="1" x14ac:dyDescent="0.25">
      <c r="A1126" s="61" t="s">
        <v>540</v>
      </c>
      <c r="B1126" s="61" t="s">
        <v>11599</v>
      </c>
      <c r="C1126" s="50">
        <v>63.34</v>
      </c>
      <c r="D1126" s="66">
        <v>45444</v>
      </c>
      <c r="E1126" s="61" t="s">
        <v>12978</v>
      </c>
      <c r="F1126" s="61"/>
      <c r="G1126" s="61" t="str">
        <f>VLOOKUP(Corrections[[#This Row],[Employee]],'[1]Management Hierarchy Report'!$A$2:$C$3607, 3, 0)</f>
        <v>Wesley Kurtz</v>
      </c>
      <c r="H1126" s="48" t="s">
        <v>77</v>
      </c>
      <c r="I1126" s="61" t="s">
        <v>70</v>
      </c>
      <c r="J1126" s="61" t="str">
        <f>VLOOKUP(Corrections[[#This Row],[Employee]],[1]!Expense_Data[#Data],14,0)</f>
        <v>SL17@tidalwaveautospa.com</v>
      </c>
      <c r="K1126" s="68">
        <v>45292</v>
      </c>
      <c r="L1126" s="65"/>
      <c r="M1126" s="65"/>
      <c r="N1126" s="65"/>
      <c r="O1126" s="65"/>
    </row>
    <row r="1127" spans="1:15" hidden="1" x14ac:dyDescent="0.25">
      <c r="A1127" s="61" t="s">
        <v>540</v>
      </c>
      <c r="B1127" s="61" t="s">
        <v>11599</v>
      </c>
      <c r="C1127" s="50">
        <v>15.5</v>
      </c>
      <c r="D1127" s="66">
        <v>45448</v>
      </c>
      <c r="E1127" s="61" t="s">
        <v>13082</v>
      </c>
      <c r="F1127" s="61"/>
      <c r="G1127" s="61" t="str">
        <f>VLOOKUP(Corrections[[#This Row],[Employee]],'[1]Management Hierarchy Report'!$A$2:$C$3607, 3, 0)</f>
        <v>Wesley Kurtz</v>
      </c>
      <c r="H1127" s="48" t="s">
        <v>77</v>
      </c>
      <c r="I1127" s="61" t="s">
        <v>70</v>
      </c>
      <c r="J1127" s="61" t="str">
        <f>VLOOKUP(Corrections[[#This Row],[Employee]],[1]!Expense_Data[#Data],14,0)</f>
        <v>SL17@tidalwaveautospa.com</v>
      </c>
      <c r="K1127" s="68">
        <v>45292</v>
      </c>
      <c r="L1127" s="65"/>
      <c r="M1127" s="65"/>
      <c r="N1127" s="65"/>
      <c r="O1127" s="65"/>
    </row>
    <row r="1128" spans="1:15" hidden="1" x14ac:dyDescent="0.25">
      <c r="A1128" s="61" t="s">
        <v>540</v>
      </c>
      <c r="B1128" s="61" t="s">
        <v>11599</v>
      </c>
      <c r="C1128" s="69">
        <v>105.02</v>
      </c>
      <c r="D1128" s="66">
        <v>45454</v>
      </c>
      <c r="E1128" s="61" t="s">
        <v>71</v>
      </c>
      <c r="F1128" s="61"/>
      <c r="G1128" s="61" t="str">
        <f>VLOOKUP(Corrections[[#This Row],[Employee]],'[1]Management Hierarchy Report'!$A$2:$C$3607, 3, 0)</f>
        <v>Wesley Kurtz</v>
      </c>
      <c r="H1128" s="61" t="s">
        <v>77</v>
      </c>
      <c r="I1128" s="61" t="s">
        <v>70</v>
      </c>
      <c r="J1128" s="61" t="str">
        <f>VLOOKUP(Corrections[[#This Row],[Employee]],[1]!Expense_Data[#Data],14,0)</f>
        <v>SL17@tidalwaveautospa.com</v>
      </c>
      <c r="K1128" s="68">
        <v>45292</v>
      </c>
      <c r="L1128" s="65"/>
      <c r="M1128" s="65"/>
      <c r="N1128" s="65"/>
      <c r="O1128" s="65"/>
    </row>
    <row r="1129" spans="1:15" hidden="1" x14ac:dyDescent="0.25">
      <c r="A1129" s="61" t="s">
        <v>540</v>
      </c>
      <c r="B1129" s="61" t="s">
        <v>11599</v>
      </c>
      <c r="C1129" s="69">
        <v>160.46</v>
      </c>
      <c r="D1129" s="66">
        <v>45458</v>
      </c>
      <c r="E1129" s="61" t="s">
        <v>71</v>
      </c>
      <c r="F1129" s="61"/>
      <c r="G1129" s="61" t="str">
        <f>VLOOKUP(Corrections[[#This Row],[Employee]],'[1]Management Hierarchy Report'!$A$2:$C$3607, 3, 0)</f>
        <v>Wesley Kurtz</v>
      </c>
      <c r="H1129" s="61" t="s">
        <v>77</v>
      </c>
      <c r="I1129" s="61" t="s">
        <v>70</v>
      </c>
      <c r="J1129" s="61" t="str">
        <f>VLOOKUP(Corrections[[#This Row],[Employee]],[1]!Expense_Data[#Data],14,0)</f>
        <v>SL17@tidalwaveautospa.com</v>
      </c>
      <c r="K1129" s="68">
        <v>45292</v>
      </c>
      <c r="L1129" s="65"/>
      <c r="M1129" s="65"/>
      <c r="N1129" s="65"/>
      <c r="O1129" s="65"/>
    </row>
    <row r="1130" spans="1:15" hidden="1" x14ac:dyDescent="0.25">
      <c r="A1130" s="61" t="s">
        <v>540</v>
      </c>
      <c r="B1130" s="61" t="s">
        <v>11599</v>
      </c>
      <c r="C1130" s="50">
        <v>160.46</v>
      </c>
      <c r="D1130" s="66">
        <v>45458</v>
      </c>
      <c r="E1130" s="61" t="s">
        <v>12978</v>
      </c>
      <c r="F1130" s="61"/>
      <c r="G1130" s="61" t="str">
        <f>VLOOKUP(Corrections[[#This Row],[Employee]],'[1]Management Hierarchy Report'!$A$2:$C$3607, 3, 0)</f>
        <v>Wesley Kurtz</v>
      </c>
      <c r="H1130" s="48" t="s">
        <v>77</v>
      </c>
      <c r="I1130" s="61" t="s">
        <v>70</v>
      </c>
      <c r="J1130" s="61" t="str">
        <f>VLOOKUP(Corrections[[#This Row],[Employee]],[1]!Expense_Data[#Data],14,0)</f>
        <v>SL17@tidalwaveautospa.com</v>
      </c>
      <c r="K1130" s="68">
        <v>45292</v>
      </c>
      <c r="L1130" s="65"/>
      <c r="M1130" s="65"/>
      <c r="N1130" s="65"/>
      <c r="O1130" s="65"/>
    </row>
    <row r="1131" spans="1:15" hidden="1" x14ac:dyDescent="0.25">
      <c r="A1131" s="61" t="s">
        <v>540</v>
      </c>
      <c r="B1131" s="61" t="s">
        <v>13817</v>
      </c>
      <c r="C1131" s="50">
        <v>32.090000000000003</v>
      </c>
      <c r="D1131" s="66">
        <v>45463</v>
      </c>
      <c r="E1131" s="61" t="s">
        <v>12978</v>
      </c>
      <c r="F1131" s="61"/>
      <c r="G1131" s="61" t="str">
        <f>VLOOKUP(Corrections[[#This Row],[Employee]],'[1]Management Hierarchy Report'!$A$2:$C$3607, 3, 0)</f>
        <v>Wesley Kurtz</v>
      </c>
      <c r="H1131" s="48" t="s">
        <v>77</v>
      </c>
      <c r="I1131" s="61" t="s">
        <v>70</v>
      </c>
      <c r="J1131" s="61" t="str">
        <f>VLOOKUP(Corrections[[#This Row],[Employee]],[1]!Expense_Data[#Data],14,0)</f>
        <v>SL17@tidalwaveautospa.com</v>
      </c>
      <c r="K1131" s="68">
        <v>45292</v>
      </c>
      <c r="L1131" s="65"/>
      <c r="M1131" s="65"/>
      <c r="N1131" s="65"/>
      <c r="O1131" s="65"/>
    </row>
    <row r="1132" spans="1:15" hidden="1" x14ac:dyDescent="0.25">
      <c r="A1132" s="61" t="s">
        <v>540</v>
      </c>
      <c r="B1132" s="61" t="s">
        <v>13817</v>
      </c>
      <c r="C1132" s="50">
        <v>96.78</v>
      </c>
      <c r="D1132" s="66">
        <v>45466</v>
      </c>
      <c r="E1132" s="61" t="s">
        <v>12978</v>
      </c>
      <c r="F1132" s="61"/>
      <c r="G1132" s="61" t="str">
        <f>VLOOKUP(Corrections[[#This Row],[Employee]],'[1]Management Hierarchy Report'!$A$2:$C$3607, 3, 0)</f>
        <v>Wesley Kurtz</v>
      </c>
      <c r="H1132" s="48" t="s">
        <v>77</v>
      </c>
      <c r="I1132" s="61" t="s">
        <v>70</v>
      </c>
      <c r="J1132" s="61" t="str">
        <f>VLOOKUP(Corrections[[#This Row],[Employee]],[1]!Expense_Data[#Data],14,0)</f>
        <v>SL17@tidalwaveautospa.com</v>
      </c>
      <c r="K1132" s="68">
        <v>45292</v>
      </c>
      <c r="L1132" s="65"/>
      <c r="M1132" s="65"/>
      <c r="N1132" s="65"/>
      <c r="O1132" s="65"/>
    </row>
    <row r="1133" spans="1:15" hidden="1" x14ac:dyDescent="0.25">
      <c r="A1133" s="61" t="s">
        <v>540</v>
      </c>
      <c r="B1133" s="61" t="s">
        <v>13817</v>
      </c>
      <c r="C1133" s="50">
        <v>249.24</v>
      </c>
      <c r="D1133" s="66">
        <v>45466</v>
      </c>
      <c r="E1133" s="61" t="s">
        <v>12978</v>
      </c>
      <c r="F1133" s="61"/>
      <c r="G1133" s="61" t="str">
        <f>VLOOKUP(Corrections[[#This Row],[Employee]],'[1]Management Hierarchy Report'!$A$2:$C$3607, 3, 0)</f>
        <v>Wesley Kurtz</v>
      </c>
      <c r="H1133" s="48" t="s">
        <v>77</v>
      </c>
      <c r="I1133" s="61" t="s">
        <v>70</v>
      </c>
      <c r="J1133" s="61" t="str">
        <f>VLOOKUP(Corrections[[#This Row],[Employee]],[1]!Expense_Data[#Data],14,0)</f>
        <v>SL17@tidalwaveautospa.com</v>
      </c>
      <c r="K1133" s="68">
        <v>45292</v>
      </c>
      <c r="L1133" s="65"/>
      <c r="M1133" s="65"/>
      <c r="N1133" s="65"/>
      <c r="O1133" s="65"/>
    </row>
    <row r="1134" spans="1:15" hidden="1" x14ac:dyDescent="0.25">
      <c r="A1134" s="61" t="s">
        <v>540</v>
      </c>
      <c r="B1134" s="61" t="s">
        <v>13817</v>
      </c>
      <c r="C1134" s="50">
        <v>-79.12</v>
      </c>
      <c r="D1134" s="66">
        <v>45468</v>
      </c>
      <c r="E1134" s="61" t="s">
        <v>12978</v>
      </c>
      <c r="F1134" s="61"/>
      <c r="G1134" s="61" t="str">
        <f>VLOOKUP(Corrections[[#This Row],[Employee]],'[1]Management Hierarchy Report'!$A$2:$C$3607, 3, 0)</f>
        <v>Wesley Kurtz</v>
      </c>
      <c r="H1134" s="48" t="s">
        <v>77</v>
      </c>
      <c r="I1134" s="61" t="s">
        <v>70</v>
      </c>
      <c r="J1134" s="61" t="str">
        <f>VLOOKUP(Corrections[[#This Row],[Employee]],[1]!Expense_Data[#Data],14,0)</f>
        <v>SL17@tidalwaveautospa.com</v>
      </c>
      <c r="K1134" s="68">
        <v>45292</v>
      </c>
      <c r="L1134" s="65"/>
      <c r="M1134" s="65"/>
      <c r="N1134" s="65"/>
      <c r="O1134" s="65"/>
    </row>
    <row r="1135" spans="1:15" hidden="1" x14ac:dyDescent="0.25">
      <c r="A1135" s="61" t="s">
        <v>540</v>
      </c>
      <c r="B1135" s="61" t="s">
        <v>13817</v>
      </c>
      <c r="C1135" s="50">
        <v>14.97</v>
      </c>
      <c r="D1135" s="66">
        <v>45469</v>
      </c>
      <c r="E1135" s="61" t="s">
        <v>12978</v>
      </c>
      <c r="F1135" s="61"/>
      <c r="G1135" s="61" t="str">
        <f>VLOOKUP(Corrections[[#This Row],[Employee]],'[1]Management Hierarchy Report'!$A$2:$C$3607, 3, 0)</f>
        <v>Wesley Kurtz</v>
      </c>
      <c r="H1135" s="48" t="s">
        <v>77</v>
      </c>
      <c r="I1135" s="61" t="s">
        <v>70</v>
      </c>
      <c r="J1135" s="61" t="str">
        <f>VLOOKUP(Corrections[[#This Row],[Employee]],[1]!Expense_Data[#Data],14,0)</f>
        <v>SL17@tidalwaveautospa.com</v>
      </c>
      <c r="K1135" s="68">
        <v>45292</v>
      </c>
      <c r="L1135" s="65"/>
      <c r="M1135" s="65"/>
      <c r="N1135" s="65"/>
      <c r="O1135" s="65"/>
    </row>
    <row r="1136" spans="1:15" hidden="1" x14ac:dyDescent="0.25">
      <c r="A1136" s="61" t="s">
        <v>540</v>
      </c>
      <c r="B1136" s="61" t="s">
        <v>13817</v>
      </c>
      <c r="C1136" s="50">
        <v>128.38999999999999</v>
      </c>
      <c r="D1136" s="66">
        <v>45472</v>
      </c>
      <c r="E1136" s="61" t="s">
        <v>12978</v>
      </c>
      <c r="F1136" s="61"/>
      <c r="G1136" s="61" t="str">
        <f>VLOOKUP(Corrections[[#This Row],[Employee]],'[1]Management Hierarchy Report'!$A$2:$C$3607, 3, 0)</f>
        <v>Wesley Kurtz</v>
      </c>
      <c r="H1136" s="48" t="s">
        <v>77</v>
      </c>
      <c r="I1136" s="61" t="s">
        <v>70</v>
      </c>
      <c r="J1136" s="61" t="str">
        <f>VLOOKUP(Corrections[[#This Row],[Employee]],[1]!Expense_Data[#Data],14,0)</f>
        <v>SL17@tidalwaveautospa.com</v>
      </c>
      <c r="K1136" s="68">
        <v>45292</v>
      </c>
      <c r="L1136" s="65"/>
      <c r="M1136" s="65"/>
      <c r="N1136" s="65"/>
      <c r="O1136" s="65"/>
    </row>
    <row r="1137" spans="1:15" hidden="1" x14ac:dyDescent="0.25">
      <c r="A1137" s="61" t="s">
        <v>540</v>
      </c>
      <c r="B1137" s="61" t="s">
        <v>13817</v>
      </c>
      <c r="C1137" s="50">
        <v>23.48</v>
      </c>
      <c r="D1137" s="66">
        <v>45473</v>
      </c>
      <c r="E1137" s="61" t="s">
        <v>12978</v>
      </c>
      <c r="F1137" s="61"/>
      <c r="G1137" s="61" t="str">
        <f>VLOOKUP(Corrections[[#This Row],[Employee]],'[1]Management Hierarchy Report'!$A$2:$C$3607, 3, 0)</f>
        <v>Wesley Kurtz</v>
      </c>
      <c r="H1137" s="48" t="s">
        <v>77</v>
      </c>
      <c r="I1137" s="61" t="s">
        <v>70</v>
      </c>
      <c r="J1137" s="61" t="str">
        <f>VLOOKUP(Corrections[[#This Row],[Employee]],[1]!Expense_Data[#Data],14,0)</f>
        <v>SL17@tidalwaveautospa.com</v>
      </c>
      <c r="K1137" s="68">
        <v>45292</v>
      </c>
      <c r="L1137" s="65"/>
      <c r="M1137" s="65"/>
      <c r="N1137" s="65"/>
      <c r="O1137" s="65"/>
    </row>
    <row r="1138" spans="1:15" hidden="1" x14ac:dyDescent="0.25">
      <c r="A1138" s="61" t="s">
        <v>540</v>
      </c>
      <c r="B1138" s="61" t="s">
        <v>13817</v>
      </c>
      <c r="C1138" s="50">
        <v>136.93</v>
      </c>
      <c r="D1138" s="66">
        <v>45473</v>
      </c>
      <c r="E1138" s="61" t="s">
        <v>12978</v>
      </c>
      <c r="F1138" s="61"/>
      <c r="G1138" s="61" t="str">
        <f>VLOOKUP(Corrections[[#This Row],[Employee]],'[1]Management Hierarchy Report'!$A$2:$C$3607, 3, 0)</f>
        <v>Wesley Kurtz</v>
      </c>
      <c r="H1138" s="48" t="s">
        <v>77</v>
      </c>
      <c r="I1138" s="61" t="s">
        <v>70</v>
      </c>
      <c r="J1138" s="61" t="str">
        <f>VLOOKUP(Corrections[[#This Row],[Employee]],[1]!Expense_Data[#Data],14,0)</f>
        <v>SL17@tidalwaveautospa.com</v>
      </c>
      <c r="K1138" s="68">
        <v>45292</v>
      </c>
      <c r="L1138" s="65"/>
      <c r="M1138" s="65"/>
      <c r="N1138" s="65"/>
      <c r="O1138" s="65"/>
    </row>
    <row r="1139" spans="1:15" hidden="1" x14ac:dyDescent="0.25">
      <c r="A1139" s="70" t="s">
        <v>540</v>
      </c>
      <c r="B1139" s="70" t="s">
        <v>13817</v>
      </c>
      <c r="C1139" s="50">
        <v>136.93</v>
      </c>
      <c r="D1139" s="71">
        <v>45473</v>
      </c>
      <c r="E1139" s="61" t="s">
        <v>13030</v>
      </c>
      <c r="F1139" s="61"/>
      <c r="G1139" s="61" t="str">
        <f>VLOOKUP(Corrections[[#This Row],[Employee]],'[1]Management Hierarchy Report'!$A$2:$C$3607, 3, 0)</f>
        <v>Wesley Kurtz</v>
      </c>
      <c r="H1139" s="48" t="s">
        <v>77</v>
      </c>
      <c r="I1139" s="61" t="s">
        <v>70</v>
      </c>
      <c r="J1139" s="61" t="str">
        <f>VLOOKUP(Corrections[[#This Row],[Employee]],[1]!Expense_Data[#Data],14,0)</f>
        <v>SL17@tidalwaveautospa.com</v>
      </c>
      <c r="K1139" s="68">
        <v>45292</v>
      </c>
      <c r="L1139" s="65"/>
      <c r="M1139" s="65"/>
      <c r="N1139" s="65"/>
      <c r="O1139" s="65"/>
    </row>
    <row r="1140" spans="1:15" hidden="1" x14ac:dyDescent="0.25">
      <c r="A1140" s="61" t="s">
        <v>540</v>
      </c>
      <c r="B1140" s="61" t="s">
        <v>13817</v>
      </c>
      <c r="C1140" s="50">
        <v>34.18</v>
      </c>
      <c r="D1140" s="66">
        <v>45478</v>
      </c>
      <c r="E1140" s="61" t="s">
        <v>12978</v>
      </c>
      <c r="F1140" s="61"/>
      <c r="G1140" s="61" t="str">
        <f>VLOOKUP(Corrections[[#This Row],[Employee]],'[1]Management Hierarchy Report'!$A$2:$C$3607, 3, 0)</f>
        <v>Wesley Kurtz</v>
      </c>
      <c r="H1140" s="48" t="s">
        <v>77</v>
      </c>
      <c r="I1140" s="61" t="s">
        <v>70</v>
      </c>
      <c r="J1140" s="61" t="str">
        <f>VLOOKUP(Corrections[[#This Row],[Employee]],[1]!Expense_Data[#Data],14,0)</f>
        <v>SL17@tidalwaveautospa.com</v>
      </c>
      <c r="K1140" s="68">
        <v>45292</v>
      </c>
      <c r="L1140" s="65"/>
      <c r="M1140" s="65"/>
      <c r="N1140" s="65"/>
      <c r="O1140" s="65"/>
    </row>
    <row r="1141" spans="1:15" hidden="1" x14ac:dyDescent="0.25">
      <c r="A1141" s="61" t="s">
        <v>540</v>
      </c>
      <c r="B1141" s="61" t="s">
        <v>13817</v>
      </c>
      <c r="C1141" s="50">
        <v>24.06</v>
      </c>
      <c r="D1141" s="66">
        <v>45478</v>
      </c>
      <c r="E1141" s="61" t="s">
        <v>12978</v>
      </c>
      <c r="F1141" s="61"/>
      <c r="G1141" s="61" t="str">
        <f>VLOOKUP(Corrections[[#This Row],[Employee]],'[1]Management Hierarchy Report'!$A$2:$C$3607, 3, 0)</f>
        <v>Wesley Kurtz</v>
      </c>
      <c r="H1141" s="48" t="s">
        <v>77</v>
      </c>
      <c r="I1141" s="61" t="s">
        <v>70</v>
      </c>
      <c r="J1141" s="61" t="str">
        <f>VLOOKUP(Corrections[[#This Row],[Employee]],[1]!Expense_Data[#Data],14,0)</f>
        <v>SL17@tidalwaveautospa.com</v>
      </c>
      <c r="K1141" s="68">
        <v>45292</v>
      </c>
      <c r="L1141" s="65"/>
      <c r="M1141" s="65"/>
      <c r="N1141" s="65"/>
      <c r="O1141" s="65"/>
    </row>
    <row r="1142" spans="1:15" hidden="1" x14ac:dyDescent="0.25">
      <c r="A1142" s="61" t="s">
        <v>540</v>
      </c>
      <c r="B1142" s="61" t="s">
        <v>13817</v>
      </c>
      <c r="C1142" s="50">
        <v>169.62</v>
      </c>
      <c r="D1142" s="66">
        <v>45479</v>
      </c>
      <c r="E1142" s="61" t="s">
        <v>12978</v>
      </c>
      <c r="F1142" s="61"/>
      <c r="G1142" s="61" t="str">
        <f>VLOOKUP(Corrections[[#This Row],[Employee]],'[1]Management Hierarchy Report'!$A$2:$C$3607, 3, 0)</f>
        <v>Wesley Kurtz</v>
      </c>
      <c r="H1142" s="48" t="s">
        <v>77</v>
      </c>
      <c r="I1142" s="61" t="s">
        <v>70</v>
      </c>
      <c r="J1142" s="61" t="str">
        <f>VLOOKUP(Corrections[[#This Row],[Employee]],[1]!Expense_Data[#Data],14,0)</f>
        <v>SL17@tidalwaveautospa.com</v>
      </c>
      <c r="K1142" s="68">
        <v>45292</v>
      </c>
      <c r="L1142" s="65"/>
      <c r="M1142" s="65"/>
      <c r="N1142" s="65"/>
      <c r="O1142" s="65"/>
    </row>
    <row r="1143" spans="1:15" hidden="1" x14ac:dyDescent="0.25">
      <c r="A1143" s="70" t="s">
        <v>540</v>
      </c>
      <c r="B1143" s="70" t="s">
        <v>13820</v>
      </c>
      <c r="C1143" s="50">
        <v>86.82</v>
      </c>
      <c r="D1143" s="71">
        <v>45487</v>
      </c>
      <c r="E1143" s="61" t="s">
        <v>13030</v>
      </c>
      <c r="F1143" s="61"/>
      <c r="G1143" s="61" t="str">
        <f>VLOOKUP(Corrections[[#This Row],[Employee]],'[1]Management Hierarchy Report'!$A$2:$C$3607, 3, 0)</f>
        <v>Wesley Kurtz</v>
      </c>
      <c r="H1143" s="48" t="s">
        <v>77</v>
      </c>
      <c r="I1143" s="61" t="s">
        <v>70</v>
      </c>
      <c r="J1143" s="61" t="str">
        <f>VLOOKUP(Corrections[[#This Row],[Employee]],[1]!Expense_Data[#Data],14,0)</f>
        <v>SL17@tidalwaveautospa.com</v>
      </c>
      <c r="K1143" s="68">
        <v>45292</v>
      </c>
      <c r="L1143" s="65"/>
      <c r="M1143" s="65"/>
      <c r="N1143" s="65"/>
      <c r="O1143" s="65"/>
    </row>
    <row r="1144" spans="1:15" hidden="1" x14ac:dyDescent="0.25">
      <c r="A1144" s="61" t="s">
        <v>2010</v>
      </c>
      <c r="B1144" s="61" t="s">
        <v>13018</v>
      </c>
      <c r="C1144" s="50">
        <v>87.9</v>
      </c>
      <c r="D1144" s="66">
        <v>45483</v>
      </c>
      <c r="E1144" s="61" t="s">
        <v>13030</v>
      </c>
      <c r="F1144" s="61"/>
      <c r="G1144" s="61" t="str">
        <f>VLOOKUP(Corrections[[#This Row],[Employee]],'[1]Management Hierarchy Report'!$A$2:$C$3607, 3, 0)</f>
        <v>Andrew Strevel</v>
      </c>
      <c r="H1144" s="61" t="s">
        <v>77</v>
      </c>
      <c r="I1144" s="61" t="s">
        <v>70</v>
      </c>
      <c r="J1144" s="61" t="str">
        <f>VLOOKUP(Corrections[[#This Row],[Employee]],[1]!Expense_Data[#Data],14,0)</f>
        <v>SL42@tidalwaveautospa.com</v>
      </c>
      <c r="K1144" s="68">
        <v>45292</v>
      </c>
      <c r="L1144" s="65"/>
      <c r="M1144" s="65"/>
      <c r="N1144" s="65"/>
      <c r="O1144" s="65"/>
    </row>
    <row r="1145" spans="1:15" hidden="1" x14ac:dyDescent="0.25">
      <c r="A1145" s="61" t="s">
        <v>444</v>
      </c>
      <c r="B1145" s="61" t="s">
        <v>445</v>
      </c>
      <c r="C1145" s="50">
        <v>115.85</v>
      </c>
      <c r="D1145" s="66">
        <v>45243</v>
      </c>
      <c r="E1145" s="61" t="s">
        <v>146</v>
      </c>
      <c r="F1145" s="61"/>
      <c r="G1145" s="61" t="str">
        <f>VLOOKUP(Corrections[[#This Row],[Employee]],'[1]Management Hierarchy Report'!$A$2:$C$3607, 3, 0)</f>
        <v>Lee Davis</v>
      </c>
      <c r="H1145" s="61" t="s">
        <v>77</v>
      </c>
      <c r="I1145" s="61" t="s">
        <v>70</v>
      </c>
      <c r="J1145" s="67" t="str">
        <f>VLOOKUP(Corrections[[#This Row],[Employee]],[1]!Expense_Data[#Data],14,0)</f>
        <v>jerome.stevenson@twavelead.com</v>
      </c>
      <c r="K1145" s="68">
        <v>45292</v>
      </c>
      <c r="L1145" s="65"/>
      <c r="M1145" s="65"/>
      <c r="N1145" s="65"/>
      <c r="O1145" s="65"/>
    </row>
    <row r="1146" spans="1:15" hidden="1" x14ac:dyDescent="0.25">
      <c r="A1146" s="61" t="s">
        <v>444</v>
      </c>
      <c r="B1146" s="61" t="s">
        <v>445</v>
      </c>
      <c r="C1146" s="69">
        <v>104.76</v>
      </c>
      <c r="D1146" s="66">
        <v>45245</v>
      </c>
      <c r="E1146" s="61" t="s">
        <v>146</v>
      </c>
      <c r="F1146" s="61"/>
      <c r="G1146" s="61" t="str">
        <f>VLOOKUP(Corrections[[#This Row],[Employee]],'[1]Management Hierarchy Report'!$A$2:$C$3607, 3, 0)</f>
        <v>Lee Davis</v>
      </c>
      <c r="H1146" s="61" t="s">
        <v>77</v>
      </c>
      <c r="I1146" s="61" t="s">
        <v>70</v>
      </c>
      <c r="J1146" s="67" t="str">
        <f>VLOOKUP(Corrections[[#This Row],[Employee]],[1]!Expense_Data[#Data],14,0)</f>
        <v>jerome.stevenson@twavelead.com</v>
      </c>
      <c r="K1146" s="68">
        <v>45292</v>
      </c>
      <c r="L1146" s="65"/>
      <c r="M1146" s="65"/>
      <c r="N1146" s="65"/>
      <c r="O1146" s="65"/>
    </row>
    <row r="1147" spans="1:15" hidden="1" x14ac:dyDescent="0.25">
      <c r="A1147" s="61" t="s">
        <v>444</v>
      </c>
      <c r="B1147" s="61" t="s">
        <v>445</v>
      </c>
      <c r="C1147" s="69">
        <v>128.25</v>
      </c>
      <c r="D1147" s="66">
        <v>45245</v>
      </c>
      <c r="E1147" s="61" t="s">
        <v>146</v>
      </c>
      <c r="F1147" s="61"/>
      <c r="G1147" s="61" t="str">
        <f>VLOOKUP(Corrections[[#This Row],[Employee]],'[1]Management Hierarchy Report'!$A$2:$C$3607, 3, 0)</f>
        <v>Lee Davis</v>
      </c>
      <c r="H1147" s="61" t="s">
        <v>77</v>
      </c>
      <c r="I1147" s="61" t="s">
        <v>70</v>
      </c>
      <c r="J1147" s="67" t="str">
        <f>VLOOKUP(Corrections[[#This Row],[Employee]],[1]!Expense_Data[#Data],14,0)</f>
        <v>jerome.stevenson@twavelead.com</v>
      </c>
      <c r="K1147" s="68">
        <v>45292</v>
      </c>
      <c r="L1147" s="65"/>
      <c r="M1147" s="65"/>
      <c r="N1147" s="65"/>
      <c r="O1147" s="65"/>
    </row>
    <row r="1148" spans="1:15" hidden="1" x14ac:dyDescent="0.25">
      <c r="A1148" s="61" t="s">
        <v>444</v>
      </c>
      <c r="B1148" s="61" t="s">
        <v>445</v>
      </c>
      <c r="C1148" s="69">
        <v>364.54</v>
      </c>
      <c r="D1148" s="66">
        <v>45260</v>
      </c>
      <c r="E1148" s="61" t="s">
        <v>130</v>
      </c>
      <c r="F1148" s="61"/>
      <c r="G1148" s="61" t="str">
        <f>VLOOKUP(Corrections[[#This Row],[Employee]],'[1]Management Hierarchy Report'!$A$2:$C$3607, 3, 0)</f>
        <v>Lee Davis</v>
      </c>
      <c r="H1148" s="61" t="s">
        <v>77</v>
      </c>
      <c r="I1148" s="61" t="s">
        <v>70</v>
      </c>
      <c r="J1148" s="67" t="str">
        <f>VLOOKUP(Corrections[[#This Row],[Employee]],[1]!Expense_Data[#Data],14,0)</f>
        <v>jerome.stevenson@twavelead.com</v>
      </c>
      <c r="K1148" s="68">
        <v>45292</v>
      </c>
      <c r="L1148" s="65"/>
      <c r="M1148" s="65"/>
      <c r="N1148" s="65"/>
      <c r="O1148" s="65"/>
    </row>
    <row r="1149" spans="1:15" hidden="1" x14ac:dyDescent="0.25">
      <c r="A1149" s="61" t="s">
        <v>227</v>
      </c>
      <c r="B1149" s="61" t="s">
        <v>228</v>
      </c>
      <c r="C1149" s="50">
        <v>115.78</v>
      </c>
      <c r="D1149" s="66">
        <v>45159</v>
      </c>
      <c r="E1149" s="61" t="s">
        <v>71</v>
      </c>
      <c r="F1149" s="61"/>
      <c r="G1149" s="61" t="e">
        <f>VLOOKUP(Corrections[[#This Row],[Employee]],'[1]Management Hierarchy Report'!$A$2:$C$3607, 3, 0)</f>
        <v>#N/A</v>
      </c>
      <c r="H1149" s="61" t="s">
        <v>77</v>
      </c>
      <c r="I1149" s="61" t="s">
        <v>70</v>
      </c>
      <c r="J1149" s="67" t="e">
        <f>VLOOKUP(Corrections[[#This Row],[Employee]],[1]!Expense_Data[#Data],14,0)</f>
        <v>#N/A</v>
      </c>
      <c r="K1149" s="68">
        <v>45292</v>
      </c>
      <c r="L1149" s="65"/>
      <c r="M1149" s="65"/>
      <c r="N1149" s="65"/>
      <c r="O1149" s="65"/>
    </row>
    <row r="1150" spans="1:15" hidden="1" x14ac:dyDescent="0.25">
      <c r="A1150" s="61" t="s">
        <v>11644</v>
      </c>
      <c r="B1150" s="61" t="s">
        <v>13104</v>
      </c>
      <c r="C1150" s="50">
        <v>87.15</v>
      </c>
      <c r="D1150" s="66">
        <v>45466</v>
      </c>
      <c r="E1150" s="61" t="s">
        <v>13030</v>
      </c>
      <c r="F1150" s="61"/>
      <c r="G1150" s="61" t="str">
        <f>VLOOKUP(Corrections[[#This Row],[Employee]],'[1]Management Hierarchy Report'!$A$2:$C$3607, 3, 0)</f>
        <v>Jeff Mathis</v>
      </c>
      <c r="H1150" s="61" t="s">
        <v>77</v>
      </c>
      <c r="I1150" s="61" t="s">
        <v>70</v>
      </c>
      <c r="J1150" s="61" t="str">
        <f>VLOOKUP(Corrections[[#This Row],[Employee]],[1]!Expense_Data[#Data],14,0)</f>
        <v>SL123@tidalwaveautospa.com</v>
      </c>
      <c r="K1150" s="68">
        <v>45292</v>
      </c>
      <c r="L1150" s="65"/>
      <c r="M1150" s="65"/>
      <c r="N1150" s="65"/>
      <c r="O1150" s="65"/>
    </row>
    <row r="1151" spans="1:15" hidden="1" x14ac:dyDescent="0.25">
      <c r="A1151" s="61" t="s">
        <v>11644</v>
      </c>
      <c r="B1151" s="61" t="s">
        <v>13104</v>
      </c>
      <c r="C1151" s="50">
        <v>103.06</v>
      </c>
      <c r="D1151" s="66">
        <v>45467</v>
      </c>
      <c r="E1151" s="61" t="s">
        <v>13030</v>
      </c>
      <c r="F1151" s="61"/>
      <c r="G1151" s="61" t="str">
        <f>VLOOKUP(Corrections[[#This Row],[Employee]],'[1]Management Hierarchy Report'!$A$2:$C$3607, 3, 0)</f>
        <v>Jeff Mathis</v>
      </c>
      <c r="H1151" s="61" t="s">
        <v>77</v>
      </c>
      <c r="I1151" s="61" t="s">
        <v>70</v>
      </c>
      <c r="J1151" s="61" t="str">
        <f>VLOOKUP(Corrections[[#This Row],[Employee]],[1]!Expense_Data[#Data],14,0)</f>
        <v>SL123@tidalwaveautospa.com</v>
      </c>
      <c r="K1151" s="68">
        <v>45292</v>
      </c>
      <c r="L1151" s="65"/>
      <c r="M1151" s="65"/>
      <c r="N1151" s="65"/>
      <c r="O1151" s="65"/>
    </row>
    <row r="1152" spans="1:15" hidden="1" x14ac:dyDescent="0.25">
      <c r="A1152" s="61" t="s">
        <v>11644</v>
      </c>
      <c r="B1152" s="61" t="s">
        <v>13104</v>
      </c>
      <c r="C1152" s="50">
        <v>17.239999999999998</v>
      </c>
      <c r="D1152" s="66">
        <v>45474</v>
      </c>
      <c r="E1152" s="61" t="s">
        <v>13030</v>
      </c>
      <c r="F1152" s="61"/>
      <c r="G1152" s="61" t="str">
        <f>VLOOKUP(Corrections[[#This Row],[Employee]],'[1]Management Hierarchy Report'!$A$2:$C$3607, 3, 0)</f>
        <v>Jeff Mathis</v>
      </c>
      <c r="H1152" s="61" t="s">
        <v>77</v>
      </c>
      <c r="I1152" s="61" t="s">
        <v>70</v>
      </c>
      <c r="J1152" s="61" t="str">
        <f>VLOOKUP(Corrections[[#This Row],[Employee]],[1]!Expense_Data[#Data],14,0)</f>
        <v>SL123@tidalwaveautospa.com</v>
      </c>
      <c r="K1152" s="68">
        <v>45292</v>
      </c>
      <c r="L1152" s="65"/>
      <c r="M1152" s="65"/>
      <c r="N1152" s="65"/>
      <c r="O1152" s="65"/>
    </row>
    <row r="1153" spans="1:15" hidden="1" x14ac:dyDescent="0.25">
      <c r="A1153" s="61" t="s">
        <v>108</v>
      </c>
      <c r="B1153" s="61" t="s">
        <v>109</v>
      </c>
      <c r="C1153" s="50">
        <v>338.2</v>
      </c>
      <c r="D1153" s="66">
        <v>45162</v>
      </c>
      <c r="E1153" s="61" t="s">
        <v>71</v>
      </c>
      <c r="F1153" s="61"/>
      <c r="G1153" s="61" t="e">
        <f>VLOOKUP(Corrections[[#This Row],[Employee]],'[1]Management Hierarchy Report'!$A$2:$C$3607, 3, 0)</f>
        <v>#N/A</v>
      </c>
      <c r="H1153" s="61" t="s">
        <v>77</v>
      </c>
      <c r="I1153" s="61" t="s">
        <v>70</v>
      </c>
      <c r="J1153" s="67" t="e">
        <f>VLOOKUP(Corrections[[#This Row],[Employee]],[1]!Expense_Data[#Data],14,0)</f>
        <v>#N/A</v>
      </c>
      <c r="K1153" s="68">
        <v>45292</v>
      </c>
      <c r="L1153" s="65"/>
      <c r="M1153" s="65"/>
      <c r="N1153" s="65"/>
      <c r="O1153" s="65"/>
    </row>
    <row r="1154" spans="1:15" hidden="1" x14ac:dyDescent="0.25">
      <c r="A1154" s="61" t="s">
        <v>108</v>
      </c>
      <c r="B1154" s="61" t="s">
        <v>110</v>
      </c>
      <c r="C1154" s="50">
        <v>338.2</v>
      </c>
      <c r="D1154" s="66">
        <v>45168</v>
      </c>
      <c r="E1154" s="61" t="s">
        <v>71</v>
      </c>
      <c r="F1154" s="61"/>
      <c r="G1154" s="61" t="e">
        <f>VLOOKUP(Corrections[[#This Row],[Employee]],'[1]Management Hierarchy Report'!$A$2:$C$3607, 3, 0)</f>
        <v>#N/A</v>
      </c>
      <c r="H1154" s="61" t="s">
        <v>77</v>
      </c>
      <c r="I1154" s="61" t="s">
        <v>70</v>
      </c>
      <c r="J1154" s="67" t="e">
        <f>VLOOKUP(Corrections[[#This Row],[Employee]],[1]!Expense_Data[#Data],14,0)</f>
        <v>#N/A</v>
      </c>
      <c r="K1154" s="68">
        <v>45292</v>
      </c>
      <c r="L1154" s="65"/>
      <c r="M1154" s="65"/>
      <c r="N1154" s="65"/>
      <c r="O1154" s="65"/>
    </row>
    <row r="1155" spans="1:15" hidden="1" x14ac:dyDescent="0.25">
      <c r="A1155" s="61" t="s">
        <v>108</v>
      </c>
      <c r="B1155" s="61" t="s">
        <v>111</v>
      </c>
      <c r="C1155" s="50">
        <v>208.2</v>
      </c>
      <c r="D1155" s="66">
        <v>45169</v>
      </c>
      <c r="E1155" s="61" t="s">
        <v>71</v>
      </c>
      <c r="F1155" s="61"/>
      <c r="G1155" s="61" t="e">
        <f>VLOOKUP(Corrections[[#This Row],[Employee]],'[1]Management Hierarchy Report'!$A$2:$C$3607, 3, 0)</f>
        <v>#N/A</v>
      </c>
      <c r="H1155" s="61" t="s">
        <v>77</v>
      </c>
      <c r="I1155" s="61" t="s">
        <v>70</v>
      </c>
      <c r="J1155" s="67" t="e">
        <f>VLOOKUP(Corrections[[#This Row],[Employee]],[1]!Expense_Data[#Data],14,0)</f>
        <v>#N/A</v>
      </c>
      <c r="K1155" s="68">
        <v>45292</v>
      </c>
      <c r="L1155" s="65"/>
      <c r="M1155" s="65"/>
      <c r="N1155" s="65"/>
      <c r="O1155" s="65"/>
    </row>
    <row r="1156" spans="1:15" hidden="1" x14ac:dyDescent="0.25">
      <c r="A1156" s="61" t="s">
        <v>108</v>
      </c>
      <c r="B1156" s="61" t="s">
        <v>315</v>
      </c>
      <c r="C1156" s="50">
        <v>1625.42</v>
      </c>
      <c r="D1156" s="66">
        <v>45197</v>
      </c>
      <c r="E1156" s="61" t="s">
        <v>90</v>
      </c>
      <c r="F1156" s="61"/>
      <c r="G1156" s="61" t="e">
        <f>VLOOKUP(Corrections[[#This Row],[Employee]],'[1]Management Hierarchy Report'!$A$2:$C$3607, 3, 0)</f>
        <v>#N/A</v>
      </c>
      <c r="H1156" s="61" t="s">
        <v>77</v>
      </c>
      <c r="I1156" s="61" t="s">
        <v>70</v>
      </c>
      <c r="J1156" s="67" t="e">
        <f>VLOOKUP(Corrections[[#This Row],[Employee]],[1]!Expense_Data[#Data],14,0)</f>
        <v>#N/A</v>
      </c>
      <c r="K1156" s="68">
        <v>45292</v>
      </c>
      <c r="L1156" s="65"/>
      <c r="M1156" s="65"/>
      <c r="N1156" s="65"/>
      <c r="O1156" s="65"/>
    </row>
    <row r="1157" spans="1:15" hidden="1" x14ac:dyDescent="0.25">
      <c r="A1157" s="61" t="s">
        <v>7621</v>
      </c>
      <c r="B1157" s="61" t="s">
        <v>13045</v>
      </c>
      <c r="C1157" s="50">
        <v>42.38</v>
      </c>
      <c r="D1157" s="52">
        <v>45471</v>
      </c>
      <c r="E1157" s="66" t="s">
        <v>13030</v>
      </c>
      <c r="F1157" s="61"/>
      <c r="G1157" s="61" t="str">
        <f>VLOOKUP(Corrections[[#This Row],[Employee]],'[1]Management Hierarchy Report'!$A$2:$C$3607, 3, 0)</f>
        <v>Bruce Maxwell</v>
      </c>
      <c r="H1157" s="61" t="s">
        <v>77</v>
      </c>
      <c r="I1157" s="61" t="s">
        <v>70</v>
      </c>
      <c r="J1157" s="61" t="str">
        <f>VLOOKUP(Corrections[[#This Row],[Employee]],[1]!Expense_Data[#Data],14,0)</f>
        <v>Jesse.Ramirez@tidalwaveautospa.com</v>
      </c>
      <c r="K1157" s="68">
        <v>45292</v>
      </c>
      <c r="L1157" s="65"/>
      <c r="M1157" s="65"/>
      <c r="N1157" s="65"/>
      <c r="O1157" s="65"/>
    </row>
    <row r="1158" spans="1:15" hidden="1" x14ac:dyDescent="0.25">
      <c r="A1158" s="61" t="s">
        <v>585</v>
      </c>
      <c r="B1158" s="61" t="s">
        <v>586</v>
      </c>
      <c r="C1158" s="50">
        <v>12.23</v>
      </c>
      <c r="D1158" s="66">
        <v>45210</v>
      </c>
      <c r="E1158" s="61" t="s">
        <v>268</v>
      </c>
      <c r="F1158" s="61"/>
      <c r="G1158" s="61" t="str">
        <f>VLOOKUP(Corrections[[#This Row],[Employee]],'[1]Management Hierarchy Report'!$A$2:$C$3607, 3, 0)</f>
        <v>Ricky Doyle</v>
      </c>
      <c r="H1158" s="61" t="s">
        <v>583</v>
      </c>
      <c r="I1158" s="61" t="s">
        <v>70</v>
      </c>
      <c r="J1158" s="67" t="str">
        <f>VLOOKUP(Corrections[[#This Row],[Employee]],[1]!Expense_Data[#Data],14,0)</f>
        <v>SL199@tidalwaveautospa.com</v>
      </c>
      <c r="K1158" s="68">
        <v>45292</v>
      </c>
      <c r="L1158" s="65"/>
      <c r="M1158" s="65"/>
      <c r="N1158" s="65"/>
      <c r="O1158" s="65"/>
    </row>
    <row r="1159" spans="1:15" hidden="1" x14ac:dyDescent="0.25">
      <c r="A1159" s="61" t="s">
        <v>585</v>
      </c>
      <c r="B1159" s="61" t="s">
        <v>12989</v>
      </c>
      <c r="C1159" s="50">
        <v>78.3</v>
      </c>
      <c r="D1159" s="66">
        <v>45458</v>
      </c>
      <c r="E1159" s="61" t="s">
        <v>13030</v>
      </c>
      <c r="F1159" s="61"/>
      <c r="G1159" s="61" t="str">
        <f>VLOOKUP(Corrections[[#This Row],[Employee]],'[1]Management Hierarchy Report'!$A$2:$C$3607, 3, 0)</f>
        <v>Ricky Doyle</v>
      </c>
      <c r="H1159" s="61" t="s">
        <v>77</v>
      </c>
      <c r="I1159" s="61" t="s">
        <v>70</v>
      </c>
      <c r="J1159" s="61" t="str">
        <f>VLOOKUP(Corrections[[#This Row],[Employee]],[1]!Expense_Data[#Data],14,0)</f>
        <v>SL199@tidalwaveautospa.com</v>
      </c>
      <c r="K1159" s="68">
        <v>45292</v>
      </c>
      <c r="L1159" s="65"/>
      <c r="M1159" s="65"/>
      <c r="N1159" s="65"/>
      <c r="O1159" s="65"/>
    </row>
    <row r="1160" spans="1:15" hidden="1" x14ac:dyDescent="0.25">
      <c r="A1160" s="61" t="s">
        <v>585</v>
      </c>
      <c r="B1160" s="61" t="s">
        <v>11641</v>
      </c>
      <c r="C1160" s="50">
        <v>164.88</v>
      </c>
      <c r="D1160" s="66">
        <v>45455</v>
      </c>
      <c r="E1160" s="61" t="s">
        <v>71</v>
      </c>
      <c r="F1160" s="61"/>
      <c r="G1160" s="61" t="str">
        <f>VLOOKUP(Corrections[[#This Row],[Employee]],'[1]Management Hierarchy Report'!$A$2:$C$3607, 3, 0)</f>
        <v>Ricky Doyle</v>
      </c>
      <c r="H1160" s="61" t="s">
        <v>77</v>
      </c>
      <c r="I1160" s="61" t="s">
        <v>70</v>
      </c>
      <c r="J1160" s="61" t="str">
        <f>VLOOKUP(Corrections[[#This Row],[Employee]],[1]!Expense_Data[#Data],14,0)</f>
        <v>SL199@tidalwaveautospa.com</v>
      </c>
      <c r="K1160" s="68">
        <v>45292</v>
      </c>
      <c r="L1160" s="65"/>
      <c r="M1160" s="65"/>
      <c r="N1160" s="65"/>
      <c r="O1160" s="65"/>
    </row>
    <row r="1161" spans="1:15" hidden="1" x14ac:dyDescent="0.25">
      <c r="A1161" s="61" t="s">
        <v>497</v>
      </c>
      <c r="B1161" s="61" t="s">
        <v>498</v>
      </c>
      <c r="C1161" s="50">
        <v>1500</v>
      </c>
      <c r="D1161" s="66">
        <v>45306</v>
      </c>
      <c r="E1161" s="61" t="s">
        <v>130</v>
      </c>
      <c r="F1161" s="61"/>
      <c r="G1161" s="61" t="str">
        <f>VLOOKUP(Corrections[[#This Row],[Employee]],'[1]Management Hierarchy Report'!$A$2:$C$3607, 3, 0)</f>
        <v>Mary Hightower</v>
      </c>
      <c r="H1161" s="61" t="e">
        <f>IF(#REF!&gt;=20,"Sent Back", "Removed")</f>
        <v>#REF!</v>
      </c>
      <c r="I1161" s="61" t="s">
        <v>70</v>
      </c>
      <c r="J1161" s="67" t="str">
        <f>VLOOKUP(Corrections[[#This Row],[Employee]],[1]!Expense_Data[#Data],14,0)</f>
        <v>jill@twavelead.com</v>
      </c>
      <c r="K1161" s="68">
        <v>45292</v>
      </c>
      <c r="L1161" s="65"/>
      <c r="M1161" s="65"/>
      <c r="N1161" s="65"/>
      <c r="O1161" s="65"/>
    </row>
    <row r="1162" spans="1:15" hidden="1" x14ac:dyDescent="0.25">
      <c r="A1162" s="61" t="s">
        <v>193</v>
      </c>
      <c r="B1162" s="61" t="s">
        <v>194</v>
      </c>
      <c r="C1162" s="50">
        <v>43.83</v>
      </c>
      <c r="D1162" s="66">
        <v>45158</v>
      </c>
      <c r="E1162" s="61" t="s">
        <v>130</v>
      </c>
      <c r="F1162" s="61"/>
      <c r="G1162" s="61" t="e">
        <f>VLOOKUP(Corrections[[#This Row],[Employee]],'[1]Management Hierarchy Report'!$A$2:$C$3607, 3, 0)</f>
        <v>#N/A</v>
      </c>
      <c r="H1162" s="61" t="s">
        <v>77</v>
      </c>
      <c r="I1162" s="61" t="s">
        <v>70</v>
      </c>
      <c r="J1162" s="67" t="e">
        <f>VLOOKUP(Corrections[[#This Row],[Employee]],[1]!Expense_Data[#Data],14,0)</f>
        <v>#N/A</v>
      </c>
      <c r="K1162" s="68">
        <v>45292</v>
      </c>
      <c r="L1162" s="65"/>
      <c r="M1162" s="65"/>
      <c r="N1162" s="65"/>
      <c r="O1162" s="65"/>
    </row>
    <row r="1163" spans="1:15" hidden="1" x14ac:dyDescent="0.25">
      <c r="A1163" s="61" t="s">
        <v>193</v>
      </c>
      <c r="B1163" s="61" t="s">
        <v>194</v>
      </c>
      <c r="C1163" s="69">
        <v>1034.8800000000001</v>
      </c>
      <c r="D1163" s="66">
        <v>45158</v>
      </c>
      <c r="E1163" s="61" t="s">
        <v>71</v>
      </c>
      <c r="F1163" s="61"/>
      <c r="G1163" s="61" t="e">
        <f>VLOOKUP(Corrections[[#This Row],[Employee]],'[1]Management Hierarchy Report'!$A$2:$C$3607, 3, 0)</f>
        <v>#N/A</v>
      </c>
      <c r="H1163" s="61" t="s">
        <v>77</v>
      </c>
      <c r="I1163" s="61" t="s">
        <v>70</v>
      </c>
      <c r="J1163" s="67" t="e">
        <f>VLOOKUP(Corrections[[#This Row],[Employee]],[1]!Expense_Data[#Data],14,0)</f>
        <v>#N/A</v>
      </c>
      <c r="K1163" s="68">
        <v>45292</v>
      </c>
      <c r="L1163" s="65"/>
      <c r="M1163" s="65"/>
      <c r="N1163" s="65"/>
      <c r="O1163" s="65"/>
    </row>
    <row r="1164" spans="1:15" hidden="1" x14ac:dyDescent="0.25">
      <c r="A1164" s="61" t="s">
        <v>193</v>
      </c>
      <c r="B1164" s="61" t="s">
        <v>194</v>
      </c>
      <c r="C1164" s="69">
        <v>150.08000000000001</v>
      </c>
      <c r="D1164" s="66">
        <v>45170</v>
      </c>
      <c r="E1164" s="61" t="s">
        <v>71</v>
      </c>
      <c r="F1164" s="61"/>
      <c r="G1164" s="61" t="e">
        <f>VLOOKUP(Corrections[[#This Row],[Employee]],'[1]Management Hierarchy Report'!$A$2:$C$3607, 3, 0)</f>
        <v>#N/A</v>
      </c>
      <c r="H1164" s="61" t="s">
        <v>77</v>
      </c>
      <c r="I1164" s="61" t="s">
        <v>70</v>
      </c>
      <c r="J1164" s="67" t="e">
        <f>VLOOKUP(Corrections[[#This Row],[Employee]],[1]!Expense_Data[#Data],14,0)</f>
        <v>#N/A</v>
      </c>
      <c r="K1164" s="68">
        <v>45292</v>
      </c>
      <c r="L1164" s="65"/>
      <c r="M1164" s="65"/>
      <c r="N1164" s="65"/>
      <c r="O1164" s="65"/>
    </row>
    <row r="1165" spans="1:15" hidden="1" x14ac:dyDescent="0.25">
      <c r="A1165" s="61" t="s">
        <v>193</v>
      </c>
      <c r="B1165" s="61" t="s">
        <v>194</v>
      </c>
      <c r="C1165" s="69">
        <v>43</v>
      </c>
      <c r="D1165" s="66">
        <v>45177</v>
      </c>
      <c r="E1165" s="61" t="s">
        <v>130</v>
      </c>
      <c r="F1165" s="61"/>
      <c r="G1165" s="61" t="e">
        <f>VLOOKUP(Corrections[[#This Row],[Employee]],'[1]Management Hierarchy Report'!$A$2:$C$3607, 3, 0)</f>
        <v>#N/A</v>
      </c>
      <c r="H1165" s="61" t="s">
        <v>77</v>
      </c>
      <c r="I1165" s="61" t="s">
        <v>70</v>
      </c>
      <c r="J1165" s="67" t="e">
        <f>VLOOKUP(Corrections[[#This Row],[Employee]],[1]!Expense_Data[#Data],14,0)</f>
        <v>#N/A</v>
      </c>
      <c r="K1165" s="68">
        <v>45292</v>
      </c>
      <c r="L1165" s="65"/>
      <c r="M1165" s="65"/>
      <c r="N1165" s="65"/>
      <c r="O1165" s="65"/>
    </row>
    <row r="1166" spans="1:15" hidden="1" x14ac:dyDescent="0.25">
      <c r="A1166" s="61" t="s">
        <v>193</v>
      </c>
      <c r="B1166" s="61" t="s">
        <v>194</v>
      </c>
      <c r="C1166" s="69">
        <v>42.77</v>
      </c>
      <c r="D1166" s="66">
        <v>45183</v>
      </c>
      <c r="E1166" s="61" t="s">
        <v>91</v>
      </c>
      <c r="F1166" s="61"/>
      <c r="G1166" s="61" t="e">
        <f>VLOOKUP(Corrections[[#This Row],[Employee]],'[1]Management Hierarchy Report'!$A$2:$C$3607, 3, 0)</f>
        <v>#N/A</v>
      </c>
      <c r="H1166" s="61" t="s">
        <v>77</v>
      </c>
      <c r="I1166" s="61" t="s">
        <v>70</v>
      </c>
      <c r="J1166" s="67" t="e">
        <f>VLOOKUP(Corrections[[#This Row],[Employee]],[1]!Expense_Data[#Data],14,0)</f>
        <v>#N/A</v>
      </c>
      <c r="K1166" s="68">
        <v>45292</v>
      </c>
      <c r="L1166" s="65"/>
      <c r="M1166" s="65"/>
      <c r="N1166" s="65"/>
      <c r="O1166" s="65"/>
    </row>
    <row r="1167" spans="1:15" hidden="1" x14ac:dyDescent="0.25">
      <c r="A1167" s="61" t="s">
        <v>193</v>
      </c>
      <c r="B1167" s="61" t="s">
        <v>194</v>
      </c>
      <c r="C1167" s="69">
        <v>42.77</v>
      </c>
      <c r="D1167" s="66">
        <v>45183</v>
      </c>
      <c r="E1167" s="61" t="s">
        <v>91</v>
      </c>
      <c r="F1167" s="61"/>
      <c r="G1167" s="61" t="e">
        <f>VLOOKUP(Corrections[[#This Row],[Employee]],'[1]Management Hierarchy Report'!$A$2:$C$3607, 3, 0)</f>
        <v>#N/A</v>
      </c>
      <c r="H1167" s="61" t="s">
        <v>77</v>
      </c>
      <c r="I1167" s="61" t="s">
        <v>70</v>
      </c>
      <c r="J1167" s="67" t="e">
        <f>VLOOKUP(Corrections[[#This Row],[Employee]],[1]!Expense_Data[#Data],14,0)</f>
        <v>#N/A</v>
      </c>
      <c r="K1167" s="68">
        <v>45292</v>
      </c>
      <c r="L1167" s="65"/>
      <c r="M1167" s="65"/>
      <c r="N1167" s="65"/>
      <c r="O1167" s="65"/>
    </row>
    <row r="1168" spans="1:15" hidden="1" x14ac:dyDescent="0.25">
      <c r="A1168" s="61" t="s">
        <v>193</v>
      </c>
      <c r="B1168" s="61" t="s">
        <v>194</v>
      </c>
      <c r="C1168" s="50">
        <v>42.77</v>
      </c>
      <c r="D1168" s="66">
        <v>45183</v>
      </c>
      <c r="E1168" s="61" t="s">
        <v>91</v>
      </c>
      <c r="F1168" s="61"/>
      <c r="G1168" s="61" t="e">
        <f>VLOOKUP(Corrections[[#This Row],[Employee]],'[1]Management Hierarchy Report'!$A$2:$C$3607, 3, 0)</f>
        <v>#N/A</v>
      </c>
      <c r="H1168" s="61" t="s">
        <v>77</v>
      </c>
      <c r="I1168" s="61" t="s">
        <v>70</v>
      </c>
      <c r="J1168" s="67" t="e">
        <f>VLOOKUP(Corrections[[#This Row],[Employee]],[1]!Expense_Data[#Data],14,0)</f>
        <v>#N/A</v>
      </c>
      <c r="K1168" s="68">
        <v>45292</v>
      </c>
      <c r="L1168" s="65"/>
      <c r="M1168" s="65"/>
      <c r="N1168" s="65"/>
      <c r="O1168" s="65"/>
    </row>
    <row r="1169" spans="1:15" hidden="1" x14ac:dyDescent="0.25">
      <c r="A1169" s="61" t="s">
        <v>193</v>
      </c>
      <c r="B1169" s="61" t="s">
        <v>194</v>
      </c>
      <c r="C1169" s="69">
        <v>42.77</v>
      </c>
      <c r="D1169" s="66">
        <v>45183</v>
      </c>
      <c r="E1169" s="61" t="s">
        <v>91</v>
      </c>
      <c r="F1169" s="61"/>
      <c r="G1169" s="61" t="e">
        <f>VLOOKUP(Corrections[[#This Row],[Employee]],'[1]Management Hierarchy Report'!$A$2:$C$3607, 3, 0)</f>
        <v>#N/A</v>
      </c>
      <c r="H1169" s="61" t="s">
        <v>77</v>
      </c>
      <c r="I1169" s="61" t="s">
        <v>70</v>
      </c>
      <c r="J1169" s="67" t="e">
        <f>VLOOKUP(Corrections[[#This Row],[Employee]],[1]!Expense_Data[#Data],14,0)</f>
        <v>#N/A</v>
      </c>
      <c r="K1169" s="68">
        <v>45292</v>
      </c>
      <c r="L1169" s="65"/>
      <c r="M1169" s="65"/>
      <c r="N1169" s="65"/>
      <c r="O1169" s="65"/>
    </row>
    <row r="1170" spans="1:15" hidden="1" x14ac:dyDescent="0.25">
      <c r="A1170" s="61" t="s">
        <v>715</v>
      </c>
      <c r="B1170" s="61" t="s">
        <v>716</v>
      </c>
      <c r="C1170" s="50">
        <v>832.25</v>
      </c>
      <c r="D1170" s="66">
        <v>45426</v>
      </c>
      <c r="E1170" s="61" t="s">
        <v>146</v>
      </c>
      <c r="F1170" s="61"/>
      <c r="G1170" s="61" t="str">
        <f>VLOOKUP(Corrections[[#This Row],[Employee]],'[1]Management Hierarchy Report'!$A$2:$C$3607, 3, 0)</f>
        <v>Derek Schillinger</v>
      </c>
      <c r="H1170" s="61" t="e">
        <f>IF(#REF!&gt;=0.2,"Sent Back", "Removed")</f>
        <v>#REF!</v>
      </c>
      <c r="I1170" s="61" t="s">
        <v>70</v>
      </c>
      <c r="J1170" s="67" t="str">
        <f>VLOOKUP(Corrections[[#This Row],[Employee]],[1]!Expense_Data[#Data],14,0)</f>
        <v>SL43@tidalwaveautospa.com</v>
      </c>
      <c r="K1170" s="68">
        <v>45292</v>
      </c>
      <c r="L1170" s="65"/>
      <c r="M1170" s="65"/>
      <c r="N1170" s="65"/>
      <c r="O1170" s="65"/>
    </row>
    <row r="1171" spans="1:15" hidden="1" x14ac:dyDescent="0.25">
      <c r="A1171" s="61" t="s">
        <v>715</v>
      </c>
      <c r="B1171" s="61" t="s">
        <v>13014</v>
      </c>
      <c r="C1171" s="50">
        <v>125.02</v>
      </c>
      <c r="D1171" s="66">
        <v>45467</v>
      </c>
      <c r="E1171" s="61" t="s">
        <v>13030</v>
      </c>
      <c r="F1171" s="61"/>
      <c r="G1171" s="61" t="str">
        <f>VLOOKUP(Corrections[[#This Row],[Employee]],'[1]Management Hierarchy Report'!$A$2:$C$3607, 3, 0)</f>
        <v>Derek Schillinger</v>
      </c>
      <c r="H1171" s="61" t="s">
        <v>77</v>
      </c>
      <c r="I1171" s="61" t="s">
        <v>70</v>
      </c>
      <c r="J1171" s="61" t="str">
        <f>VLOOKUP(Corrections[[#This Row],[Employee]],[1]!Expense_Data[#Data],14,0)</f>
        <v>SL43@tidalwaveautospa.com</v>
      </c>
      <c r="K1171" s="68">
        <v>45292</v>
      </c>
      <c r="L1171" s="65"/>
      <c r="M1171" s="65"/>
      <c r="N1171" s="65"/>
      <c r="O1171" s="65"/>
    </row>
    <row r="1172" spans="1:15" hidden="1" x14ac:dyDescent="0.25">
      <c r="A1172" s="61" t="s">
        <v>715</v>
      </c>
      <c r="B1172" s="61" t="s">
        <v>13014</v>
      </c>
      <c r="C1172" s="50">
        <v>125.02</v>
      </c>
      <c r="D1172" s="66">
        <v>45467</v>
      </c>
      <c r="E1172" s="61" t="s">
        <v>13030</v>
      </c>
      <c r="F1172" s="61"/>
      <c r="G1172" s="61" t="str">
        <f>VLOOKUP(Corrections[[#This Row],[Employee]],'[1]Management Hierarchy Report'!$A$2:$C$3607, 3, 0)</f>
        <v>Derek Schillinger</v>
      </c>
      <c r="H1172" s="48" t="s">
        <v>77</v>
      </c>
      <c r="I1172" s="61" t="s">
        <v>70</v>
      </c>
      <c r="J1172" s="61" t="str">
        <f>VLOOKUP(Corrections[[#This Row],[Employee]],[1]!Expense_Data[#Data],14,0)</f>
        <v>SL43@tidalwaveautospa.com</v>
      </c>
      <c r="K1172" s="68">
        <v>45292</v>
      </c>
      <c r="L1172" s="65"/>
      <c r="M1172" s="65"/>
      <c r="N1172" s="65"/>
      <c r="O1172" s="65"/>
    </row>
    <row r="1173" spans="1:15" hidden="1" x14ac:dyDescent="0.25">
      <c r="A1173" s="61" t="s">
        <v>715</v>
      </c>
      <c r="B1173" s="61" t="s">
        <v>13014</v>
      </c>
      <c r="C1173" s="50">
        <v>18.66</v>
      </c>
      <c r="D1173" s="66">
        <v>45472</v>
      </c>
      <c r="E1173" s="61" t="s">
        <v>13030</v>
      </c>
      <c r="F1173" s="61"/>
      <c r="G1173" s="61" t="str">
        <f>VLOOKUP(Corrections[[#This Row],[Employee]],'[1]Management Hierarchy Report'!$A$2:$C$3607, 3, 0)</f>
        <v>Derek Schillinger</v>
      </c>
      <c r="H1173" s="61" t="s">
        <v>77</v>
      </c>
      <c r="I1173" s="61" t="s">
        <v>70</v>
      </c>
      <c r="J1173" s="61" t="str">
        <f>VLOOKUP(Corrections[[#This Row],[Employee]],[1]!Expense_Data[#Data],14,0)</f>
        <v>SL43@tidalwaveautospa.com</v>
      </c>
      <c r="K1173" s="68">
        <v>45292</v>
      </c>
      <c r="L1173" s="65"/>
      <c r="M1173" s="65"/>
      <c r="N1173" s="65"/>
      <c r="O1173" s="65"/>
    </row>
    <row r="1174" spans="1:15" hidden="1" x14ac:dyDescent="0.25">
      <c r="A1174" s="61" t="s">
        <v>715</v>
      </c>
      <c r="B1174" s="61" t="s">
        <v>13014</v>
      </c>
      <c r="C1174" s="50">
        <v>18.66</v>
      </c>
      <c r="D1174" s="66">
        <v>45472</v>
      </c>
      <c r="E1174" s="61" t="s">
        <v>13030</v>
      </c>
      <c r="F1174" s="61"/>
      <c r="G1174" s="61" t="str">
        <f>VLOOKUP(Corrections[[#This Row],[Employee]],'[1]Management Hierarchy Report'!$A$2:$C$3607, 3, 0)</f>
        <v>Derek Schillinger</v>
      </c>
      <c r="H1174" s="48" t="s">
        <v>77</v>
      </c>
      <c r="I1174" s="61" t="s">
        <v>70</v>
      </c>
      <c r="J1174" s="61" t="str">
        <f>VLOOKUP(Corrections[[#This Row],[Employee]],[1]!Expense_Data[#Data],14,0)</f>
        <v>SL43@tidalwaveautospa.com</v>
      </c>
      <c r="K1174" s="68">
        <v>45292</v>
      </c>
      <c r="L1174" s="65"/>
      <c r="M1174" s="65"/>
      <c r="N1174" s="65"/>
      <c r="O1174" s="65"/>
    </row>
    <row r="1175" spans="1:15" hidden="1" x14ac:dyDescent="0.25">
      <c r="A1175" s="61" t="s">
        <v>198</v>
      </c>
      <c r="B1175" s="61" t="s">
        <v>199</v>
      </c>
      <c r="C1175" s="50" t="s">
        <v>200</v>
      </c>
      <c r="D1175" s="66">
        <v>45157</v>
      </c>
      <c r="E1175" s="61" t="s">
        <v>81</v>
      </c>
      <c r="F1175" s="61"/>
      <c r="G1175" s="61" t="str">
        <f>VLOOKUP(Corrections[[#This Row],[Employee]],'[1]Management Hierarchy Report'!$A$2:$C$3607, 3, 0)</f>
        <v>Bruce Maxwell</v>
      </c>
      <c r="H1175" s="61" t="s">
        <v>77</v>
      </c>
      <c r="I1175" s="61" t="s">
        <v>70</v>
      </c>
      <c r="J1175" s="67" t="str">
        <f>VLOOKUP(Corrections[[#This Row],[Employee]],[1]!Expense_Data[#Data],14,0)</f>
        <v>joe.chavez@twavelead.com</v>
      </c>
      <c r="K1175" s="68">
        <v>45292</v>
      </c>
      <c r="L1175" s="65"/>
      <c r="M1175" s="65"/>
      <c r="N1175" s="65"/>
      <c r="O1175" s="65"/>
    </row>
    <row r="1176" spans="1:15" hidden="1" x14ac:dyDescent="0.25">
      <c r="A1176" s="61" t="s">
        <v>198</v>
      </c>
      <c r="B1176" s="61" t="s">
        <v>199</v>
      </c>
      <c r="C1176" s="50" t="s">
        <v>200</v>
      </c>
      <c r="D1176" s="66">
        <v>45189</v>
      </c>
      <c r="E1176" s="61" t="s">
        <v>81</v>
      </c>
      <c r="F1176" s="61"/>
      <c r="G1176" s="61" t="str">
        <f>VLOOKUP(Corrections[[#This Row],[Employee]],'[1]Management Hierarchy Report'!$A$2:$C$3607, 3, 0)</f>
        <v>Bruce Maxwell</v>
      </c>
      <c r="H1176" s="61" t="s">
        <v>77</v>
      </c>
      <c r="I1176" s="61" t="s">
        <v>70</v>
      </c>
      <c r="J1176" s="67" t="str">
        <f>VLOOKUP(Corrections[[#This Row],[Employee]],[1]!Expense_Data[#Data],14,0)</f>
        <v>joe.chavez@twavelead.com</v>
      </c>
      <c r="K1176" s="68">
        <v>45292</v>
      </c>
      <c r="L1176" s="65"/>
      <c r="M1176" s="65"/>
      <c r="N1176" s="65"/>
      <c r="O1176" s="65"/>
    </row>
    <row r="1177" spans="1:15" hidden="1" x14ac:dyDescent="0.25">
      <c r="A1177" s="61" t="s">
        <v>198</v>
      </c>
      <c r="B1177" s="61" t="s">
        <v>321</v>
      </c>
      <c r="C1177" s="50">
        <v>50.76</v>
      </c>
      <c r="D1177" s="66">
        <v>45194</v>
      </c>
      <c r="E1177" s="61" t="s">
        <v>130</v>
      </c>
      <c r="F1177" s="61"/>
      <c r="G1177" s="61" t="str">
        <f>VLOOKUP(Corrections[[#This Row],[Employee]],'[1]Management Hierarchy Report'!$A$2:$C$3607, 3, 0)</f>
        <v>Bruce Maxwell</v>
      </c>
      <c r="H1177" s="61" t="s">
        <v>69</v>
      </c>
      <c r="I1177" s="61" t="s">
        <v>70</v>
      </c>
      <c r="J1177" s="67" t="str">
        <f>VLOOKUP(Corrections[[#This Row],[Employee]],[1]!Expense_Data[#Data],14,0)</f>
        <v>joe.chavez@twavelead.com</v>
      </c>
      <c r="K1177" s="68">
        <v>45292</v>
      </c>
      <c r="L1177" s="65"/>
      <c r="M1177" s="65"/>
      <c r="N1177" s="65"/>
      <c r="O1177" s="65"/>
    </row>
    <row r="1178" spans="1:15" hidden="1" x14ac:dyDescent="0.25">
      <c r="A1178" s="61" t="s">
        <v>198</v>
      </c>
      <c r="B1178" s="61" t="s">
        <v>432</v>
      </c>
      <c r="C1178" s="50">
        <v>280.26</v>
      </c>
      <c r="D1178" s="66">
        <v>45276</v>
      </c>
      <c r="E1178" s="61" t="s">
        <v>130</v>
      </c>
      <c r="F1178" s="61"/>
      <c r="G1178" s="61" t="str">
        <f>VLOOKUP(Corrections[[#This Row],[Employee]],'[1]Management Hierarchy Report'!$A$2:$C$3607, 3, 0)</f>
        <v>Bruce Maxwell</v>
      </c>
      <c r="H1178" s="61" t="e">
        <f>IF(#REF!&gt;=20,"Sent Back", "Removed")</f>
        <v>#REF!</v>
      </c>
      <c r="I1178" s="61" t="s">
        <v>70</v>
      </c>
      <c r="J1178" s="67" t="str">
        <f>VLOOKUP(Corrections[[#This Row],[Employee]],[1]!Expense_Data[#Data],14,0)</f>
        <v>joe.chavez@twavelead.com</v>
      </c>
      <c r="K1178" s="68">
        <v>45292</v>
      </c>
      <c r="L1178" s="65"/>
      <c r="M1178" s="65"/>
      <c r="N1178" s="65"/>
      <c r="O1178" s="65"/>
    </row>
    <row r="1179" spans="1:15" hidden="1" x14ac:dyDescent="0.25">
      <c r="A1179" s="61" t="s">
        <v>198</v>
      </c>
      <c r="B1179" s="61" t="s">
        <v>655</v>
      </c>
      <c r="C1179" s="50">
        <v>1136.5899999999999</v>
      </c>
      <c r="D1179" s="66">
        <v>45359</v>
      </c>
      <c r="E1179" s="61" t="s">
        <v>71</v>
      </c>
      <c r="F1179" s="61"/>
      <c r="G1179" s="61" t="str">
        <f>VLOOKUP(Corrections[[#This Row],[Employee]],'[1]Management Hierarchy Report'!$A$2:$C$3607, 3, 0)</f>
        <v>Bruce Maxwell</v>
      </c>
      <c r="H1179" s="61" t="s">
        <v>77</v>
      </c>
      <c r="I1179" s="61" t="s">
        <v>70</v>
      </c>
      <c r="J1179" s="67" t="str">
        <f>VLOOKUP(Corrections[[#This Row],[Employee]],[1]!Expense_Data[#Data],14,0)</f>
        <v>joe.chavez@twavelead.com</v>
      </c>
      <c r="K1179" s="68">
        <v>45292</v>
      </c>
      <c r="L1179" s="65"/>
      <c r="M1179" s="65"/>
      <c r="N1179" s="65"/>
      <c r="O1179" s="65"/>
    </row>
    <row r="1180" spans="1:15" hidden="1" x14ac:dyDescent="0.25">
      <c r="A1180" s="61" t="s">
        <v>198</v>
      </c>
      <c r="B1180" s="61" t="s">
        <v>655</v>
      </c>
      <c r="C1180" s="69">
        <v>1286</v>
      </c>
      <c r="D1180" s="66">
        <v>45359</v>
      </c>
      <c r="E1180" s="61" t="s">
        <v>71</v>
      </c>
      <c r="F1180" s="61"/>
      <c r="G1180" s="61" t="str">
        <f>VLOOKUP(Corrections[[#This Row],[Employee]],'[1]Management Hierarchy Report'!$A$2:$C$3607, 3, 0)</f>
        <v>Bruce Maxwell</v>
      </c>
      <c r="H1180" s="61" t="s">
        <v>77</v>
      </c>
      <c r="I1180" s="61" t="s">
        <v>70</v>
      </c>
      <c r="J1180" s="67" t="str">
        <f>VLOOKUP(Corrections[[#This Row],[Employee]],[1]!Expense_Data[#Data],14,0)</f>
        <v>joe.chavez@twavelead.com</v>
      </c>
      <c r="K1180" s="68">
        <v>45292</v>
      </c>
      <c r="L1180" s="65"/>
      <c r="M1180" s="65"/>
      <c r="N1180" s="65"/>
      <c r="O1180" s="65"/>
    </row>
    <row r="1181" spans="1:15" hidden="1" x14ac:dyDescent="0.25">
      <c r="A1181" s="61" t="s">
        <v>198</v>
      </c>
      <c r="B1181" s="61" t="s">
        <v>655</v>
      </c>
      <c r="C1181" s="69">
        <v>1150.8</v>
      </c>
      <c r="D1181" s="66">
        <v>45369</v>
      </c>
      <c r="E1181" s="61" t="s">
        <v>71</v>
      </c>
      <c r="F1181" s="61"/>
      <c r="G1181" s="61" t="str">
        <f>VLOOKUP(Corrections[[#This Row],[Employee]],'[1]Management Hierarchy Report'!$A$2:$C$3607, 3, 0)</f>
        <v>Bruce Maxwell</v>
      </c>
      <c r="H1181" s="61" t="s">
        <v>77</v>
      </c>
      <c r="I1181" s="61" t="s">
        <v>70</v>
      </c>
      <c r="J1181" s="67" t="str">
        <f>VLOOKUP(Corrections[[#This Row],[Employee]],[1]!Expense_Data[#Data],14,0)</f>
        <v>joe.chavez@twavelead.com</v>
      </c>
      <c r="K1181" s="68">
        <v>45292</v>
      </c>
      <c r="L1181" s="65"/>
      <c r="M1181" s="65"/>
      <c r="N1181" s="65"/>
      <c r="O1181" s="65"/>
    </row>
    <row r="1182" spans="1:15" hidden="1" x14ac:dyDescent="0.25">
      <c r="A1182" s="61" t="s">
        <v>198</v>
      </c>
      <c r="B1182" s="61" t="s">
        <v>655</v>
      </c>
      <c r="C1182" s="69">
        <v>920.64</v>
      </c>
      <c r="D1182" s="66">
        <v>45379</v>
      </c>
      <c r="E1182" s="61" t="s">
        <v>71</v>
      </c>
      <c r="F1182" s="61"/>
      <c r="G1182" s="61" t="str">
        <f>VLOOKUP(Corrections[[#This Row],[Employee]],'[1]Management Hierarchy Report'!$A$2:$C$3607, 3, 0)</f>
        <v>Bruce Maxwell</v>
      </c>
      <c r="H1182" s="61" t="s">
        <v>77</v>
      </c>
      <c r="I1182" s="61" t="s">
        <v>70</v>
      </c>
      <c r="J1182" s="67" t="str">
        <f>VLOOKUP(Corrections[[#This Row],[Employee]],[1]!Expense_Data[#Data],14,0)</f>
        <v>joe.chavez@twavelead.com</v>
      </c>
      <c r="K1182" s="68">
        <v>45292</v>
      </c>
      <c r="L1182" s="65"/>
      <c r="M1182" s="65"/>
      <c r="N1182" s="65"/>
      <c r="O1182" s="65"/>
    </row>
    <row r="1183" spans="1:15" hidden="1" x14ac:dyDescent="0.25">
      <c r="A1183" s="61" t="s">
        <v>198</v>
      </c>
      <c r="B1183" s="61" t="s">
        <v>655</v>
      </c>
      <c r="C1183" s="69">
        <v>360.19</v>
      </c>
      <c r="D1183" s="66">
        <v>45391</v>
      </c>
      <c r="E1183" s="61" t="s">
        <v>71</v>
      </c>
      <c r="F1183" s="61"/>
      <c r="G1183" s="61" t="str">
        <f>VLOOKUP(Corrections[[#This Row],[Employee]],'[1]Management Hierarchy Report'!$A$2:$C$3607, 3, 0)</f>
        <v>Bruce Maxwell</v>
      </c>
      <c r="H1183" s="61" t="s">
        <v>77</v>
      </c>
      <c r="I1183" s="61" t="s">
        <v>70</v>
      </c>
      <c r="J1183" s="67" t="str">
        <f>VLOOKUP(Corrections[[#This Row],[Employee]],[1]!Expense_Data[#Data],14,0)</f>
        <v>joe.chavez@twavelead.com</v>
      </c>
      <c r="K1183" s="68">
        <v>45292</v>
      </c>
      <c r="L1183" s="65"/>
      <c r="M1183" s="65"/>
      <c r="N1183" s="65"/>
      <c r="O1183" s="65"/>
    </row>
    <row r="1184" spans="1:15" hidden="1" x14ac:dyDescent="0.25">
      <c r="A1184" s="61" t="s">
        <v>198</v>
      </c>
      <c r="B1184" s="61" t="s">
        <v>655</v>
      </c>
      <c r="C1184" s="69">
        <v>1676.76</v>
      </c>
      <c r="D1184" s="66">
        <v>45395</v>
      </c>
      <c r="E1184" s="61" t="s">
        <v>71</v>
      </c>
      <c r="F1184" s="61"/>
      <c r="G1184" s="61" t="str">
        <f>VLOOKUP(Corrections[[#This Row],[Employee]],'[1]Management Hierarchy Report'!$A$2:$C$3607, 3, 0)</f>
        <v>Bruce Maxwell</v>
      </c>
      <c r="H1184" s="61" t="s">
        <v>77</v>
      </c>
      <c r="I1184" s="61" t="s">
        <v>70</v>
      </c>
      <c r="J1184" s="67" t="str">
        <f>VLOOKUP(Corrections[[#This Row],[Employee]],[1]!Expense_Data[#Data],14,0)</f>
        <v>joe.chavez@twavelead.com</v>
      </c>
      <c r="K1184" s="68">
        <v>45292</v>
      </c>
      <c r="L1184" s="65"/>
      <c r="M1184" s="65"/>
      <c r="N1184" s="65"/>
      <c r="O1184" s="65"/>
    </row>
    <row r="1185" spans="1:15" hidden="1" x14ac:dyDescent="0.25">
      <c r="A1185" s="61" t="s">
        <v>198</v>
      </c>
      <c r="B1185" s="61" t="s">
        <v>12971</v>
      </c>
      <c r="C1185" s="50">
        <v>2585.0700000000002</v>
      </c>
      <c r="D1185" s="66">
        <v>45483</v>
      </c>
      <c r="E1185" s="61" t="s">
        <v>71</v>
      </c>
      <c r="F1185" s="61"/>
      <c r="G1185" s="61" t="str">
        <f>VLOOKUP(Corrections[[#This Row],[Employee]],'[1]Management Hierarchy Report'!$A$2:$C$3607, 3, 0)</f>
        <v>Bruce Maxwell</v>
      </c>
      <c r="H1185" s="61" t="s">
        <v>77</v>
      </c>
      <c r="I1185" s="61" t="s">
        <v>70</v>
      </c>
      <c r="J1185" s="61" t="str">
        <f>VLOOKUP(Corrections[[#This Row],[Employee]],[1]!Expense_Data[#Data],14,0)</f>
        <v>joe.chavez@twavelead.com</v>
      </c>
      <c r="K1185" s="68">
        <v>45292</v>
      </c>
      <c r="L1185" s="65"/>
      <c r="M1185" s="65"/>
      <c r="N1185" s="65"/>
      <c r="O1185" s="65"/>
    </row>
    <row r="1186" spans="1:15" hidden="1" x14ac:dyDescent="0.25">
      <c r="A1186" s="61" t="s">
        <v>198</v>
      </c>
      <c r="B1186" s="61" t="s">
        <v>12971</v>
      </c>
      <c r="C1186" s="50">
        <v>84.79</v>
      </c>
      <c r="D1186" s="66">
        <v>45486</v>
      </c>
      <c r="E1186" s="61" t="s">
        <v>71</v>
      </c>
      <c r="F1186" s="61"/>
      <c r="G1186" s="61" t="str">
        <f>VLOOKUP(Corrections[[#This Row],[Employee]],'[1]Management Hierarchy Report'!$A$2:$C$3607, 3, 0)</f>
        <v>Bruce Maxwell</v>
      </c>
      <c r="H1186" s="61" t="s">
        <v>77</v>
      </c>
      <c r="I1186" s="61" t="s">
        <v>70</v>
      </c>
      <c r="J1186" s="61" t="str">
        <f>VLOOKUP(Corrections[[#This Row],[Employee]],[1]!Expense_Data[#Data],14,0)</f>
        <v>joe.chavez@twavelead.com</v>
      </c>
      <c r="K1186" s="68">
        <v>45292</v>
      </c>
      <c r="L1186" s="65"/>
      <c r="M1186" s="65"/>
      <c r="N1186" s="65"/>
      <c r="O1186" s="65"/>
    </row>
    <row r="1187" spans="1:15" hidden="1" x14ac:dyDescent="0.25">
      <c r="A1187" s="61" t="s">
        <v>11616</v>
      </c>
      <c r="B1187" s="61" t="s">
        <v>11617</v>
      </c>
      <c r="C1187" s="50">
        <v>123.33</v>
      </c>
      <c r="D1187" s="66">
        <v>45477</v>
      </c>
      <c r="E1187" s="61" t="s">
        <v>268</v>
      </c>
      <c r="F1187" s="61"/>
      <c r="G1187" s="61" t="str">
        <f>VLOOKUP(Corrections[[#This Row],[Employee]],'[1]Management Hierarchy Report'!$A$2:$C$3607, 3, 0)</f>
        <v>Derek Schillinger</v>
      </c>
      <c r="H1187" s="61" t="s">
        <v>268</v>
      </c>
      <c r="I1187" s="61" t="s">
        <v>70</v>
      </c>
      <c r="J1187" s="61" t="str">
        <f>VLOOKUP(Corrections[[#This Row],[Employee]],[1]!Expense_Data[#Data],14,0)</f>
        <v>SL383@tidalwaveautospa.com</v>
      </c>
      <c r="K1187" s="68">
        <v>45292</v>
      </c>
      <c r="L1187" s="65"/>
      <c r="M1187" s="65"/>
      <c r="N1187" s="65"/>
      <c r="O1187" s="65"/>
    </row>
    <row r="1188" spans="1:15" hidden="1" x14ac:dyDescent="0.25">
      <c r="A1188" s="61" t="s">
        <v>11616</v>
      </c>
      <c r="B1188" s="61" t="s">
        <v>11617</v>
      </c>
      <c r="C1188" s="69">
        <v>6.38</v>
      </c>
      <c r="D1188" s="66">
        <v>45477</v>
      </c>
      <c r="E1188" s="61" t="s">
        <v>268</v>
      </c>
      <c r="F1188" s="61"/>
      <c r="G1188" s="61" t="str">
        <f>VLOOKUP(Corrections[[#This Row],[Employee]],'[1]Management Hierarchy Report'!$A$2:$C$3607, 3, 0)</f>
        <v>Derek Schillinger</v>
      </c>
      <c r="H1188" s="61" t="s">
        <v>268</v>
      </c>
      <c r="I1188" s="61" t="s">
        <v>70</v>
      </c>
      <c r="J1188" s="61" t="str">
        <f>VLOOKUP(Corrections[[#This Row],[Employee]],[1]!Expense_Data[#Data],14,0)</f>
        <v>SL383@tidalwaveautospa.com</v>
      </c>
      <c r="K1188" s="68">
        <v>45292</v>
      </c>
      <c r="L1188" s="65"/>
      <c r="M1188" s="65"/>
      <c r="N1188" s="65"/>
      <c r="O1188" s="65"/>
    </row>
    <row r="1189" spans="1:15" hidden="1" x14ac:dyDescent="0.25">
      <c r="A1189" s="61" t="s">
        <v>88</v>
      </c>
      <c r="B1189" s="61" t="s">
        <v>89</v>
      </c>
      <c r="C1189" s="50">
        <v>703.93</v>
      </c>
      <c r="D1189" s="66">
        <v>45085</v>
      </c>
      <c r="E1189" s="61" t="s">
        <v>90</v>
      </c>
      <c r="F1189" s="61"/>
      <c r="G1189" s="61" t="str">
        <f>VLOOKUP(Corrections[[#This Row],[Employee]],'[1]Management Hierarchy Report'!$A$2:$C$3607, 3, 0)</f>
        <v>Jeff Mathis</v>
      </c>
      <c r="H1189" s="61" t="s">
        <v>77</v>
      </c>
      <c r="I1189" s="61" t="s">
        <v>70</v>
      </c>
      <c r="J1189" s="67" t="str">
        <f>VLOOKUP(Corrections[[#This Row],[Employee]],[1]!Expense_Data[#Data],14,0)</f>
        <v>SL114@tidalwaveautospa.com</v>
      </c>
      <c r="K1189" s="68">
        <v>45292</v>
      </c>
      <c r="L1189" s="65"/>
      <c r="M1189" s="65"/>
      <c r="N1189" s="65"/>
      <c r="O1189" s="65"/>
    </row>
    <row r="1190" spans="1:15" hidden="1" x14ac:dyDescent="0.25">
      <c r="A1190" s="61" t="s">
        <v>88</v>
      </c>
      <c r="B1190" s="61" t="s">
        <v>89</v>
      </c>
      <c r="C1190" s="50">
        <v>185.96</v>
      </c>
      <c r="D1190" s="66">
        <v>45093</v>
      </c>
      <c r="E1190" s="61" t="s">
        <v>91</v>
      </c>
      <c r="F1190" s="61"/>
      <c r="G1190" s="61" t="str">
        <f>VLOOKUP(Corrections[[#This Row],[Employee]],'[1]Management Hierarchy Report'!$A$2:$C$3607, 3, 0)</f>
        <v>Jeff Mathis</v>
      </c>
      <c r="H1190" s="61" t="s">
        <v>77</v>
      </c>
      <c r="I1190" s="61" t="s">
        <v>70</v>
      </c>
      <c r="J1190" s="67" t="str">
        <f>VLOOKUP(Corrections[[#This Row],[Employee]],[1]!Expense_Data[#Data],14,0)</f>
        <v>SL114@tidalwaveautospa.com</v>
      </c>
      <c r="K1190" s="68">
        <v>45292</v>
      </c>
      <c r="L1190" s="65"/>
      <c r="M1190" s="65"/>
      <c r="N1190" s="65"/>
      <c r="O1190" s="65"/>
    </row>
    <row r="1191" spans="1:15" hidden="1" x14ac:dyDescent="0.25">
      <c r="A1191" s="61" t="s">
        <v>88</v>
      </c>
      <c r="B1191" s="61" t="s">
        <v>13024</v>
      </c>
      <c r="C1191" s="50">
        <v>45.61</v>
      </c>
      <c r="D1191" s="66">
        <v>45468</v>
      </c>
      <c r="E1191" s="61" t="s">
        <v>13030</v>
      </c>
      <c r="F1191" s="61"/>
      <c r="G1191" s="61" t="str">
        <f>VLOOKUP(Corrections[[#This Row],[Employee]],'[1]Management Hierarchy Report'!$A$2:$C$3607, 3, 0)</f>
        <v>Jeff Mathis</v>
      </c>
      <c r="H1191" s="61" t="s">
        <v>77</v>
      </c>
      <c r="I1191" s="61" t="s">
        <v>70</v>
      </c>
      <c r="J1191" s="61" t="str">
        <f>VLOOKUP(Corrections[[#This Row],[Employee]],[1]!Expense_Data[#Data],14,0)</f>
        <v>SL114@tidalwaveautospa.com</v>
      </c>
      <c r="K1191" s="68">
        <v>45292</v>
      </c>
      <c r="L1191" s="65"/>
      <c r="M1191" s="65"/>
      <c r="N1191" s="65"/>
      <c r="O1191" s="65"/>
    </row>
    <row r="1192" spans="1:15" hidden="1" x14ac:dyDescent="0.25">
      <c r="A1192" s="61" t="s">
        <v>88</v>
      </c>
      <c r="B1192" s="61" t="s">
        <v>13024</v>
      </c>
      <c r="C1192" s="50">
        <v>45.61</v>
      </c>
      <c r="D1192" s="66">
        <v>45468</v>
      </c>
      <c r="E1192" s="61" t="s">
        <v>13030</v>
      </c>
      <c r="F1192" s="61"/>
      <c r="G1192" s="61" t="str">
        <f>VLOOKUP(Corrections[[#This Row],[Employee]],'[1]Management Hierarchy Report'!$A$2:$C$3607, 3, 0)</f>
        <v>Jeff Mathis</v>
      </c>
      <c r="H1192" s="48" t="s">
        <v>77</v>
      </c>
      <c r="I1192" s="61" t="s">
        <v>70</v>
      </c>
      <c r="J1192" s="61" t="str">
        <f>VLOOKUP(Corrections[[#This Row],[Employee]],[1]!Expense_Data[#Data],14,0)</f>
        <v>SL114@tidalwaveautospa.com</v>
      </c>
      <c r="K1192" s="68">
        <v>45292</v>
      </c>
      <c r="L1192" s="65"/>
      <c r="M1192" s="65"/>
      <c r="N1192" s="65"/>
      <c r="O1192" s="65"/>
    </row>
    <row r="1193" spans="1:15" hidden="1" x14ac:dyDescent="0.25">
      <c r="A1193" s="61" t="s">
        <v>88</v>
      </c>
      <c r="B1193" s="61" t="s">
        <v>13024</v>
      </c>
      <c r="C1193" s="50">
        <v>79.13</v>
      </c>
      <c r="D1193" s="66">
        <v>45482</v>
      </c>
      <c r="E1193" s="61" t="s">
        <v>13030</v>
      </c>
      <c r="F1193" s="61"/>
      <c r="G1193" s="61" t="str">
        <f>VLOOKUP(Corrections[[#This Row],[Employee]],'[1]Management Hierarchy Report'!$A$2:$C$3607, 3, 0)</f>
        <v>Jeff Mathis</v>
      </c>
      <c r="H1193" s="61" t="s">
        <v>77</v>
      </c>
      <c r="I1193" s="61" t="s">
        <v>70</v>
      </c>
      <c r="J1193" s="61" t="str">
        <f>VLOOKUP(Corrections[[#This Row],[Employee]],[1]!Expense_Data[#Data],14,0)</f>
        <v>SL114@tidalwaveautospa.com</v>
      </c>
      <c r="K1193" s="68">
        <v>45292</v>
      </c>
      <c r="L1193" s="65"/>
      <c r="M1193" s="65"/>
      <c r="N1193" s="65"/>
      <c r="O1193" s="65"/>
    </row>
    <row r="1194" spans="1:15" hidden="1" x14ac:dyDescent="0.25">
      <c r="A1194" s="61" t="s">
        <v>88</v>
      </c>
      <c r="B1194" s="61" t="s">
        <v>13024</v>
      </c>
      <c r="C1194" s="50">
        <v>79.13</v>
      </c>
      <c r="D1194" s="66">
        <v>45482</v>
      </c>
      <c r="E1194" s="61" t="s">
        <v>13030</v>
      </c>
      <c r="F1194" s="61"/>
      <c r="G1194" s="61" t="str">
        <f>VLOOKUP(Corrections[[#This Row],[Employee]],'[1]Management Hierarchy Report'!$A$2:$C$3607, 3, 0)</f>
        <v>Jeff Mathis</v>
      </c>
      <c r="H1194" s="48" t="s">
        <v>77</v>
      </c>
      <c r="I1194" s="61" t="s">
        <v>70</v>
      </c>
      <c r="J1194" s="61" t="str">
        <f>VLOOKUP(Corrections[[#This Row],[Employee]],[1]!Expense_Data[#Data],14,0)</f>
        <v>SL114@tidalwaveautospa.com</v>
      </c>
      <c r="K1194" s="68">
        <v>45292</v>
      </c>
      <c r="L1194" s="65"/>
      <c r="M1194" s="65"/>
      <c r="N1194" s="65"/>
      <c r="O1194" s="65"/>
    </row>
    <row r="1195" spans="1:15" hidden="1" x14ac:dyDescent="0.25">
      <c r="A1195" s="61" t="s">
        <v>552</v>
      </c>
      <c r="B1195" s="61" t="s">
        <v>553</v>
      </c>
      <c r="C1195" s="50">
        <v>163.43</v>
      </c>
      <c r="D1195" s="66">
        <v>45350</v>
      </c>
      <c r="E1195" s="61" t="s">
        <v>71</v>
      </c>
      <c r="F1195" s="61"/>
      <c r="G1195" s="61" t="str">
        <f>VLOOKUP(Corrections[[#This Row],[Employee]],'[1]Management Hierarchy Report'!$A$2:$C$3607, 3, 0)</f>
        <v>Gary Bradley</v>
      </c>
      <c r="H1195" s="61" t="e">
        <f>IF(#REF!&gt;=20,"Sent Back", "Removed")</f>
        <v>#REF!</v>
      </c>
      <c r="I1195" s="61" t="s">
        <v>70</v>
      </c>
      <c r="J1195" s="67" t="str">
        <f>VLOOKUP(Corrections[[#This Row],[Employee]],[1]!Expense_Data[#Data],14,0)</f>
        <v>SL36@tidalwaveautospa.com</v>
      </c>
      <c r="K1195" s="68">
        <v>45292</v>
      </c>
      <c r="L1195" s="65"/>
      <c r="M1195" s="65"/>
      <c r="N1195" s="65"/>
      <c r="O1195" s="65"/>
    </row>
    <row r="1196" spans="1:15" hidden="1" x14ac:dyDescent="0.25">
      <c r="A1196" s="61" t="s">
        <v>552</v>
      </c>
      <c r="B1196" s="61" t="s">
        <v>11596</v>
      </c>
      <c r="C1196" s="50">
        <v>196.19</v>
      </c>
      <c r="D1196" s="66">
        <v>45436</v>
      </c>
      <c r="E1196" s="61" t="s">
        <v>71</v>
      </c>
      <c r="F1196" s="61"/>
      <c r="G1196" s="61" t="str">
        <f>VLOOKUP(Corrections[[#This Row],[Employee]],'[1]Management Hierarchy Report'!$A$2:$C$3607, 3, 0)</f>
        <v>Gary Bradley</v>
      </c>
      <c r="H1196" s="61" t="s">
        <v>69</v>
      </c>
      <c r="I1196" s="61" t="s">
        <v>70</v>
      </c>
      <c r="J1196" s="61" t="str">
        <f>VLOOKUP(Corrections[[#This Row],[Employee]],[1]!Expense_Data[#Data],14,0)</f>
        <v>SL36@tidalwaveautospa.com</v>
      </c>
      <c r="K1196" s="68">
        <v>45292</v>
      </c>
      <c r="L1196" s="65"/>
      <c r="M1196" s="65"/>
      <c r="N1196" s="65"/>
      <c r="O1196" s="65"/>
    </row>
    <row r="1197" spans="1:15" hidden="1" x14ac:dyDescent="0.25">
      <c r="A1197" s="61" t="s">
        <v>713</v>
      </c>
      <c r="B1197" s="61" t="s">
        <v>714</v>
      </c>
      <c r="C1197" s="69">
        <v>132.96</v>
      </c>
      <c r="D1197" s="66">
        <v>45390</v>
      </c>
      <c r="E1197" s="61" t="s">
        <v>71</v>
      </c>
      <c r="F1197" s="61"/>
      <c r="G1197" s="61" t="str">
        <f>VLOOKUP(Corrections[[#This Row],[Employee]],'[1]Management Hierarchy Report'!$A$2:$C$3607, 3, 0)</f>
        <v>Michael Dodge</v>
      </c>
      <c r="H1197" s="61" t="s">
        <v>69</v>
      </c>
      <c r="I1197" s="61" t="s">
        <v>70</v>
      </c>
      <c r="J1197" s="67" t="str">
        <f>VLOOKUP(Corrections[[#This Row],[Employee]],[1]!Expense_Data[#Data],14,0)</f>
        <v>SL275@tidalwaveautospa.com</v>
      </c>
      <c r="K1197" s="68">
        <v>45292</v>
      </c>
      <c r="L1197" s="65"/>
      <c r="M1197" s="65"/>
      <c r="N1197" s="65"/>
      <c r="O1197" s="65"/>
    </row>
    <row r="1198" spans="1:15" hidden="1" x14ac:dyDescent="0.25">
      <c r="A1198" s="61" t="s">
        <v>713</v>
      </c>
      <c r="B1198" s="61" t="s">
        <v>714</v>
      </c>
      <c r="C1198" s="50">
        <v>86.57</v>
      </c>
      <c r="D1198" s="66">
        <v>45393</v>
      </c>
      <c r="E1198" s="61" t="s">
        <v>71</v>
      </c>
      <c r="F1198" s="61"/>
      <c r="G1198" s="61" t="str">
        <f>VLOOKUP(Corrections[[#This Row],[Employee]],'[1]Management Hierarchy Report'!$A$2:$C$3607, 3, 0)</f>
        <v>Michael Dodge</v>
      </c>
      <c r="H1198" s="61" t="s">
        <v>69</v>
      </c>
      <c r="I1198" s="61" t="s">
        <v>70</v>
      </c>
      <c r="J1198" s="67" t="str">
        <f>VLOOKUP(Corrections[[#This Row],[Employee]],[1]!Expense_Data[#Data],14,0)</f>
        <v>SL275@tidalwaveautospa.com</v>
      </c>
      <c r="K1198" s="68">
        <v>45292</v>
      </c>
      <c r="L1198" s="65"/>
      <c r="M1198" s="65"/>
      <c r="N1198" s="65"/>
      <c r="O1198" s="65"/>
    </row>
    <row r="1199" spans="1:15" hidden="1" x14ac:dyDescent="0.25">
      <c r="A1199" s="61" t="s">
        <v>713</v>
      </c>
      <c r="B1199" s="61" t="s">
        <v>714</v>
      </c>
      <c r="C1199" s="69">
        <v>55.02</v>
      </c>
      <c r="D1199" s="66">
        <v>45404</v>
      </c>
      <c r="E1199" s="61" t="s">
        <v>71</v>
      </c>
      <c r="F1199" s="61"/>
      <c r="G1199" s="61" t="str">
        <f>VLOOKUP(Corrections[[#This Row],[Employee]],'[1]Management Hierarchy Report'!$A$2:$C$3607, 3, 0)</f>
        <v>Michael Dodge</v>
      </c>
      <c r="H1199" s="61" t="s">
        <v>69</v>
      </c>
      <c r="I1199" s="61" t="s">
        <v>70</v>
      </c>
      <c r="J1199" s="67" t="str">
        <f>VLOOKUP(Corrections[[#This Row],[Employee]],[1]!Expense_Data[#Data],14,0)</f>
        <v>SL275@tidalwaveautospa.com</v>
      </c>
      <c r="K1199" s="68">
        <v>45292</v>
      </c>
      <c r="L1199" s="65"/>
      <c r="M1199" s="65"/>
      <c r="N1199" s="65"/>
      <c r="O1199" s="65"/>
    </row>
    <row r="1200" spans="1:15" hidden="1" x14ac:dyDescent="0.25">
      <c r="A1200" s="61" t="s">
        <v>713</v>
      </c>
      <c r="B1200" s="61" t="s">
        <v>791</v>
      </c>
      <c r="C1200" s="50">
        <v>132.96</v>
      </c>
      <c r="D1200" s="66">
        <v>45390</v>
      </c>
      <c r="E1200" s="61" t="s">
        <v>71</v>
      </c>
      <c r="F1200" s="61"/>
      <c r="G1200" s="61" t="str">
        <f>VLOOKUP(Corrections[[#This Row],[Employee]],'[1]Management Hierarchy Report'!$A$2:$C$3607, 3, 0)</f>
        <v>Michael Dodge</v>
      </c>
      <c r="H1200" s="61" t="s">
        <v>77</v>
      </c>
      <c r="I1200" s="61" t="s">
        <v>70</v>
      </c>
      <c r="J1200" s="67" t="str">
        <f>VLOOKUP(Corrections[[#This Row],[Employee]],[1]!Expense_Data[#Data],14,0)</f>
        <v>SL275@tidalwaveautospa.com</v>
      </c>
      <c r="K1200" s="68">
        <v>45292</v>
      </c>
      <c r="L1200" s="65"/>
      <c r="M1200" s="65"/>
      <c r="N1200" s="65"/>
      <c r="O1200" s="65"/>
    </row>
    <row r="1201" spans="1:15" hidden="1" x14ac:dyDescent="0.25">
      <c r="A1201" s="61" t="s">
        <v>713</v>
      </c>
      <c r="B1201" s="61" t="s">
        <v>791</v>
      </c>
      <c r="C1201" s="69">
        <v>181.33</v>
      </c>
      <c r="D1201" s="66">
        <v>45415</v>
      </c>
      <c r="E1201" s="61" t="s">
        <v>71</v>
      </c>
      <c r="F1201" s="61"/>
      <c r="G1201" s="61" t="str">
        <f>VLOOKUP(Corrections[[#This Row],[Employee]],'[1]Management Hierarchy Report'!$A$2:$C$3607, 3, 0)</f>
        <v>Michael Dodge</v>
      </c>
      <c r="H1201" s="61" t="s">
        <v>77</v>
      </c>
      <c r="I1201" s="61" t="s">
        <v>70</v>
      </c>
      <c r="J1201" s="67" t="str">
        <f>VLOOKUP(Corrections[[#This Row],[Employee]],[1]!Expense_Data[#Data],14,0)</f>
        <v>SL275@tidalwaveautospa.com</v>
      </c>
      <c r="K1201" s="68">
        <v>45292</v>
      </c>
      <c r="L1201" s="65"/>
      <c r="M1201" s="65"/>
      <c r="N1201" s="65"/>
      <c r="O1201" s="65"/>
    </row>
    <row r="1202" spans="1:15" hidden="1" x14ac:dyDescent="0.25">
      <c r="A1202" s="61" t="s">
        <v>713</v>
      </c>
      <c r="B1202" s="61" t="s">
        <v>791</v>
      </c>
      <c r="C1202" s="69">
        <v>102.89</v>
      </c>
      <c r="D1202" s="66">
        <v>45435</v>
      </c>
      <c r="E1202" s="61" t="s">
        <v>71</v>
      </c>
      <c r="F1202" s="61"/>
      <c r="G1202" s="61" t="str">
        <f>VLOOKUP(Corrections[[#This Row],[Employee]],'[1]Management Hierarchy Report'!$A$2:$C$3607, 3, 0)</f>
        <v>Michael Dodge</v>
      </c>
      <c r="H1202" s="61" t="s">
        <v>77</v>
      </c>
      <c r="I1202" s="61" t="s">
        <v>70</v>
      </c>
      <c r="J1202" s="67" t="str">
        <f>VLOOKUP(Corrections[[#This Row],[Employee]],[1]!Expense_Data[#Data],14,0)</f>
        <v>SL275@tidalwaveautospa.com</v>
      </c>
      <c r="K1202" s="68">
        <v>45292</v>
      </c>
      <c r="L1202" s="65"/>
      <c r="M1202" s="65"/>
      <c r="N1202" s="65"/>
      <c r="O1202" s="65"/>
    </row>
    <row r="1203" spans="1:15" hidden="1" x14ac:dyDescent="0.25">
      <c r="A1203" s="61" t="s">
        <v>713</v>
      </c>
      <c r="B1203" s="61" t="s">
        <v>12998</v>
      </c>
      <c r="C1203" s="50">
        <v>47.93</v>
      </c>
      <c r="D1203" s="66">
        <v>45434</v>
      </c>
      <c r="E1203" s="61" t="s">
        <v>13030</v>
      </c>
      <c r="F1203" s="61"/>
      <c r="G1203" s="61" t="str">
        <f>VLOOKUP(Corrections[[#This Row],[Employee]],'[1]Management Hierarchy Report'!$A$2:$C$3607, 3, 0)</f>
        <v>Michael Dodge</v>
      </c>
      <c r="H1203" s="61" t="s">
        <v>77</v>
      </c>
      <c r="I1203" s="61" t="s">
        <v>70</v>
      </c>
      <c r="J1203" s="61" t="str">
        <f>VLOOKUP(Corrections[[#This Row],[Employee]],[1]!Expense_Data[#Data],14,0)</f>
        <v>SL275@tidalwaveautospa.com</v>
      </c>
      <c r="K1203" s="68">
        <v>45292</v>
      </c>
      <c r="L1203" s="65"/>
      <c r="M1203" s="65"/>
      <c r="N1203" s="65"/>
      <c r="O1203" s="65"/>
    </row>
    <row r="1204" spans="1:15" hidden="1" x14ac:dyDescent="0.25">
      <c r="A1204" s="61" t="s">
        <v>713</v>
      </c>
      <c r="B1204" s="61" t="s">
        <v>12998</v>
      </c>
      <c r="C1204" s="50">
        <v>144.88999999999999</v>
      </c>
      <c r="D1204" s="66">
        <v>45449</v>
      </c>
      <c r="E1204" s="61" t="s">
        <v>13030</v>
      </c>
      <c r="F1204" s="61"/>
      <c r="G1204" s="61" t="str">
        <f>VLOOKUP(Corrections[[#This Row],[Employee]],'[1]Management Hierarchy Report'!$A$2:$C$3607, 3, 0)</f>
        <v>Michael Dodge</v>
      </c>
      <c r="H1204" s="61" t="s">
        <v>77</v>
      </c>
      <c r="I1204" s="61" t="s">
        <v>70</v>
      </c>
      <c r="J1204" s="61" t="str">
        <f>VLOOKUP(Corrections[[#This Row],[Employee]],[1]!Expense_Data[#Data],14,0)</f>
        <v>SL275@tidalwaveautospa.com</v>
      </c>
      <c r="K1204" s="68">
        <v>45292</v>
      </c>
      <c r="L1204" s="65"/>
      <c r="M1204" s="65"/>
      <c r="N1204" s="65"/>
      <c r="O1204" s="65"/>
    </row>
    <row r="1205" spans="1:15" hidden="1" x14ac:dyDescent="0.25">
      <c r="A1205" s="61" t="s">
        <v>713</v>
      </c>
      <c r="B1205" s="61" t="s">
        <v>12998</v>
      </c>
      <c r="C1205" s="50">
        <v>281.3</v>
      </c>
      <c r="D1205" s="66">
        <v>45450</v>
      </c>
      <c r="E1205" s="61" t="s">
        <v>13030</v>
      </c>
      <c r="F1205" s="61"/>
      <c r="G1205" s="61" t="str">
        <f>VLOOKUP(Corrections[[#This Row],[Employee]],'[1]Management Hierarchy Report'!$A$2:$C$3607, 3, 0)</f>
        <v>Michael Dodge</v>
      </c>
      <c r="H1205" s="61" t="s">
        <v>77</v>
      </c>
      <c r="I1205" s="61" t="s">
        <v>70</v>
      </c>
      <c r="J1205" s="61" t="str">
        <f>VLOOKUP(Corrections[[#This Row],[Employee]],[1]!Expense_Data[#Data],14,0)</f>
        <v>SL275@tidalwaveautospa.com</v>
      </c>
      <c r="K1205" s="68">
        <v>45292</v>
      </c>
      <c r="L1205" s="65"/>
      <c r="M1205" s="65"/>
      <c r="N1205" s="65"/>
      <c r="O1205" s="65"/>
    </row>
    <row r="1206" spans="1:15" hidden="1" x14ac:dyDescent="0.25">
      <c r="A1206" s="61" t="s">
        <v>346</v>
      </c>
      <c r="B1206" s="61" t="s">
        <v>347</v>
      </c>
      <c r="C1206" s="50">
        <v>102.3</v>
      </c>
      <c r="D1206" s="66">
        <v>45214</v>
      </c>
      <c r="E1206" s="61" t="s">
        <v>71</v>
      </c>
      <c r="F1206" s="61"/>
      <c r="G1206" s="61" t="str">
        <f>VLOOKUP(Corrections[[#This Row],[Employee]],'[1]Management Hierarchy Report'!$A$2:$C$3607, 3, 0)</f>
        <v>Cory Cummings</v>
      </c>
      <c r="H1206" s="61" t="s">
        <v>77</v>
      </c>
      <c r="I1206" s="61" t="s">
        <v>70</v>
      </c>
      <c r="J1206" s="67" t="str">
        <f>VLOOKUP(Corrections[[#This Row],[Employee]],[1]!Expense_Data[#Data],14,0)</f>
        <v>SL60@tidalwaveautospa.com</v>
      </c>
      <c r="K1206" s="68">
        <v>45292</v>
      </c>
      <c r="L1206" s="65"/>
      <c r="M1206" s="65"/>
      <c r="N1206" s="65"/>
      <c r="O1206" s="65"/>
    </row>
    <row r="1207" spans="1:15" hidden="1" x14ac:dyDescent="0.25">
      <c r="A1207" s="61" t="s">
        <v>346</v>
      </c>
      <c r="B1207" s="61" t="s">
        <v>636</v>
      </c>
      <c r="C1207" s="50">
        <v>145.79</v>
      </c>
      <c r="D1207" s="66">
        <v>45378</v>
      </c>
      <c r="E1207" s="61" t="s">
        <v>71</v>
      </c>
      <c r="F1207" s="61"/>
      <c r="G1207" s="61" t="str">
        <f>VLOOKUP(Corrections[[#This Row],[Employee]],'[1]Management Hierarchy Report'!$A$2:$C$3607, 3, 0)</f>
        <v>Cory Cummings</v>
      </c>
      <c r="H1207" s="61" t="s">
        <v>69</v>
      </c>
      <c r="I1207" s="61" t="s">
        <v>70</v>
      </c>
      <c r="J1207" s="67" t="str">
        <f>VLOOKUP(Corrections[[#This Row],[Employee]],[1]!Expense_Data[#Data],14,0)</f>
        <v>SL60@tidalwaveautospa.com</v>
      </c>
      <c r="K1207" s="68">
        <v>45292</v>
      </c>
      <c r="L1207" s="65"/>
      <c r="M1207" s="65"/>
      <c r="N1207" s="65"/>
      <c r="O1207" s="65"/>
    </row>
    <row r="1208" spans="1:15" hidden="1" x14ac:dyDescent="0.25">
      <c r="A1208" s="61" t="s">
        <v>346</v>
      </c>
      <c r="B1208" s="61" t="s">
        <v>636</v>
      </c>
      <c r="C1208" s="69">
        <v>217.7</v>
      </c>
      <c r="D1208" s="66">
        <v>45508</v>
      </c>
      <c r="E1208" s="61" t="s">
        <v>71</v>
      </c>
      <c r="F1208" s="61"/>
      <c r="G1208" s="61" t="str">
        <f>VLOOKUP(Corrections[[#This Row],[Employee]],'[1]Management Hierarchy Report'!$A$2:$C$3607, 3, 0)</f>
        <v>Cory Cummings</v>
      </c>
      <c r="H1208" s="61" t="s">
        <v>69</v>
      </c>
      <c r="I1208" s="61" t="s">
        <v>70</v>
      </c>
      <c r="J1208" s="67" t="str">
        <f>VLOOKUP(Corrections[[#This Row],[Employee]],[1]!Expense_Data[#Data],14,0)</f>
        <v>SL60@tidalwaveautospa.com</v>
      </c>
      <c r="K1208" s="68">
        <v>45292</v>
      </c>
      <c r="L1208" s="65"/>
      <c r="M1208" s="65"/>
      <c r="N1208" s="65"/>
      <c r="O1208" s="65"/>
    </row>
    <row r="1209" spans="1:15" hidden="1" x14ac:dyDescent="0.25">
      <c r="A1209" s="61" t="s">
        <v>346</v>
      </c>
      <c r="B1209" s="61" t="s">
        <v>730</v>
      </c>
      <c r="C1209" s="50">
        <v>217.7</v>
      </c>
      <c r="D1209" s="66">
        <v>45386</v>
      </c>
      <c r="E1209" s="61" t="s">
        <v>71</v>
      </c>
      <c r="F1209" s="61"/>
      <c r="G1209" s="61" t="str">
        <f>VLOOKUP(Corrections[[#This Row],[Employee]],'[1]Management Hierarchy Report'!$A$2:$C$3607, 3, 0)</f>
        <v>Cory Cummings</v>
      </c>
      <c r="H1209" s="61" t="e">
        <f>IF(#REF!&gt;=0.2,"Sent Back", "Removed")</f>
        <v>#REF!</v>
      </c>
      <c r="I1209" s="61" t="s">
        <v>70</v>
      </c>
      <c r="J1209" s="67" t="str">
        <f>VLOOKUP(Corrections[[#This Row],[Employee]],[1]!Expense_Data[#Data],14,0)</f>
        <v>SL60@tidalwaveautospa.com</v>
      </c>
      <c r="K1209" s="68">
        <v>45292</v>
      </c>
      <c r="L1209" s="65"/>
      <c r="M1209" s="65"/>
      <c r="N1209" s="65"/>
      <c r="O1209" s="65"/>
    </row>
    <row r="1210" spans="1:15" hidden="1" x14ac:dyDescent="0.25">
      <c r="A1210" s="61" t="s">
        <v>346</v>
      </c>
      <c r="B1210" s="61" t="s">
        <v>867</v>
      </c>
      <c r="C1210" s="50">
        <v>217.7</v>
      </c>
      <c r="D1210" s="66">
        <v>45386</v>
      </c>
      <c r="E1210" s="61" t="s">
        <v>71</v>
      </c>
      <c r="F1210" s="61"/>
      <c r="G1210" s="61" t="str">
        <f>VLOOKUP(Corrections[[#This Row],[Employee]],'[1]Management Hierarchy Report'!$A$2:$C$3607, 3, 0)</f>
        <v>Cory Cummings</v>
      </c>
      <c r="H1210" s="61" t="s">
        <v>77</v>
      </c>
      <c r="I1210" s="61" t="s">
        <v>70</v>
      </c>
      <c r="J1210" s="61" t="str">
        <f>VLOOKUP(Corrections[[#This Row],[Employee]],[1]!Expense_Data[#Data],14,0)</f>
        <v>SL60@tidalwaveautospa.com</v>
      </c>
      <c r="K1210" s="68">
        <v>45292</v>
      </c>
      <c r="L1210" s="65"/>
      <c r="M1210" s="65"/>
      <c r="N1210" s="65"/>
      <c r="O1210" s="65"/>
    </row>
    <row r="1211" spans="1:15" hidden="1" x14ac:dyDescent="0.25">
      <c r="A1211" s="61" t="s">
        <v>346</v>
      </c>
      <c r="B1211" s="61" t="s">
        <v>867</v>
      </c>
      <c r="C1211" s="69">
        <v>451.5</v>
      </c>
      <c r="D1211" s="66">
        <v>45442</v>
      </c>
      <c r="E1211" s="61" t="s">
        <v>71</v>
      </c>
      <c r="F1211" s="61"/>
      <c r="G1211" s="61" t="str">
        <f>VLOOKUP(Corrections[[#This Row],[Employee]],'[1]Management Hierarchy Report'!$A$2:$C$3607, 3, 0)</f>
        <v>Cory Cummings</v>
      </c>
      <c r="H1211" s="61" t="s">
        <v>77</v>
      </c>
      <c r="I1211" s="61" t="s">
        <v>70</v>
      </c>
      <c r="J1211" s="61" t="str">
        <f>VLOOKUP(Corrections[[#This Row],[Employee]],[1]!Expense_Data[#Data],14,0)</f>
        <v>SL60@tidalwaveautospa.com</v>
      </c>
      <c r="K1211" s="68">
        <v>45292</v>
      </c>
      <c r="L1211" s="65"/>
      <c r="M1211" s="65"/>
      <c r="N1211" s="65"/>
      <c r="O1211" s="65"/>
    </row>
    <row r="1212" spans="1:15" hidden="1" x14ac:dyDescent="0.25">
      <c r="A1212" s="61" t="s">
        <v>346</v>
      </c>
      <c r="B1212" s="61" t="s">
        <v>867</v>
      </c>
      <c r="C1212" s="69">
        <v>99.39</v>
      </c>
      <c r="D1212" s="66">
        <v>45446</v>
      </c>
      <c r="E1212" s="61" t="s">
        <v>71</v>
      </c>
      <c r="F1212" s="61"/>
      <c r="G1212" s="61" t="str">
        <f>VLOOKUP(Corrections[[#This Row],[Employee]],'[1]Management Hierarchy Report'!$A$2:$C$3607, 3, 0)</f>
        <v>Cory Cummings</v>
      </c>
      <c r="H1212" s="61" t="s">
        <v>77</v>
      </c>
      <c r="I1212" s="61" t="s">
        <v>70</v>
      </c>
      <c r="J1212" s="61" t="str">
        <f>VLOOKUP(Corrections[[#This Row],[Employee]],[1]!Expense_Data[#Data],14,0)</f>
        <v>SL60@tidalwaveautospa.com</v>
      </c>
      <c r="K1212" s="68">
        <v>45292</v>
      </c>
      <c r="L1212" s="65"/>
      <c r="M1212" s="65"/>
      <c r="N1212" s="65"/>
      <c r="O1212" s="65"/>
    </row>
    <row r="1213" spans="1:15" hidden="1" x14ac:dyDescent="0.25">
      <c r="A1213" s="61" t="s">
        <v>5009</v>
      </c>
      <c r="B1213" s="61" t="s">
        <v>13084</v>
      </c>
      <c r="C1213" s="50">
        <v>272.01</v>
      </c>
      <c r="D1213" s="52">
        <v>45461</v>
      </c>
      <c r="E1213" s="66" t="s">
        <v>12978</v>
      </c>
      <c r="F1213" s="61"/>
      <c r="G1213" s="61" t="str">
        <f>VLOOKUP(Corrections[[#This Row],[Employee]],'[1]Management Hierarchy Report'!$A$2:$C$3607, 3, 0)</f>
        <v>Patrick Rollins</v>
      </c>
      <c r="H1213" s="61" t="s">
        <v>77</v>
      </c>
      <c r="I1213" s="61" t="s">
        <v>70</v>
      </c>
      <c r="J1213" s="61" t="str">
        <f>VLOOKUP(Corrections[[#This Row],[Employee]],[1]!Expense_Data[#Data],14,0)</f>
        <v>SL216@tidalwaveautospa.com</v>
      </c>
      <c r="K1213" s="68">
        <v>45292</v>
      </c>
      <c r="L1213" s="65"/>
      <c r="M1213" s="65"/>
      <c r="N1213" s="65"/>
      <c r="O1213" s="65"/>
    </row>
    <row r="1214" spans="1:15" hidden="1" x14ac:dyDescent="0.25">
      <c r="A1214" s="61" t="s">
        <v>5009</v>
      </c>
      <c r="B1214" s="61" t="s">
        <v>13084</v>
      </c>
      <c r="C1214" s="50">
        <v>148.74</v>
      </c>
      <c r="D1214" s="52">
        <v>45462</v>
      </c>
      <c r="E1214" s="66" t="s">
        <v>12978</v>
      </c>
      <c r="F1214" s="61"/>
      <c r="G1214" s="61" t="str">
        <f>VLOOKUP(Corrections[[#This Row],[Employee]],'[1]Management Hierarchy Report'!$A$2:$C$3607, 3, 0)</f>
        <v>Patrick Rollins</v>
      </c>
      <c r="H1214" s="61" t="s">
        <v>77</v>
      </c>
      <c r="I1214" s="61" t="s">
        <v>70</v>
      </c>
      <c r="J1214" s="61" t="str">
        <f>VLOOKUP(Corrections[[#This Row],[Employee]],[1]!Expense_Data[#Data],14,0)</f>
        <v>SL216@tidalwaveautospa.com</v>
      </c>
      <c r="K1214" s="68">
        <v>45292</v>
      </c>
      <c r="L1214" s="65"/>
      <c r="M1214" s="65"/>
      <c r="N1214" s="65"/>
      <c r="O1214" s="65"/>
    </row>
    <row r="1215" spans="1:15" hidden="1" x14ac:dyDescent="0.25">
      <c r="A1215" s="61" t="s">
        <v>5009</v>
      </c>
      <c r="B1215" s="61" t="s">
        <v>13084</v>
      </c>
      <c r="C1215" s="50">
        <v>25.15</v>
      </c>
      <c r="D1215" s="66">
        <v>45465</v>
      </c>
      <c r="E1215" s="61" t="s">
        <v>13030</v>
      </c>
      <c r="F1215" s="61"/>
      <c r="G1215" s="61" t="str">
        <f>VLOOKUP(Corrections[[#This Row],[Employee]],'[1]Management Hierarchy Report'!$A$2:$C$3607, 3, 0)</f>
        <v>Patrick Rollins</v>
      </c>
      <c r="H1215" s="61" t="s">
        <v>77</v>
      </c>
      <c r="I1215" s="61" t="s">
        <v>70</v>
      </c>
      <c r="J1215" s="61" t="str">
        <f>VLOOKUP(Corrections[[#This Row],[Employee]],[1]!Expense_Data[#Data],14,0)</f>
        <v>SL216@tidalwaveautospa.com</v>
      </c>
      <c r="K1215" s="68">
        <v>45292</v>
      </c>
      <c r="L1215" s="65"/>
      <c r="M1215" s="65"/>
      <c r="N1215" s="65"/>
      <c r="O1215" s="65"/>
    </row>
    <row r="1216" spans="1:15" hidden="1" x14ac:dyDescent="0.25">
      <c r="A1216" s="61" t="s">
        <v>300</v>
      </c>
      <c r="B1216" s="61" t="s">
        <v>301</v>
      </c>
      <c r="C1216" s="50">
        <v>680.28</v>
      </c>
      <c r="D1216" s="66">
        <v>45163</v>
      </c>
      <c r="E1216" s="61" t="s">
        <v>71</v>
      </c>
      <c r="F1216" s="61"/>
      <c r="G1216" s="61" t="str">
        <f>VLOOKUP(Corrections[[#This Row],[Employee]],'[1]Management Hierarchy Report'!$A$2:$C$3607, 3, 0)</f>
        <v>Coty Stevens</v>
      </c>
      <c r="H1216" s="61" t="s">
        <v>77</v>
      </c>
      <c r="I1216" s="61" t="s">
        <v>70</v>
      </c>
      <c r="J1216" s="67" t="str">
        <f>VLOOKUP(Corrections[[#This Row],[Employee]],[1]!Expense_Data[#Data],14,0)</f>
        <v>johnathan.harshbarger@tidalwaveautospa.com</v>
      </c>
      <c r="K1216" s="68">
        <v>45292</v>
      </c>
      <c r="L1216" s="65"/>
      <c r="M1216" s="65"/>
      <c r="N1216" s="65"/>
      <c r="O1216" s="65"/>
    </row>
    <row r="1217" spans="1:15" hidden="1" x14ac:dyDescent="0.25">
      <c r="A1217" s="61" t="s">
        <v>300</v>
      </c>
      <c r="B1217" s="61" t="s">
        <v>301</v>
      </c>
      <c r="C1217" s="50">
        <v>610.57000000000005</v>
      </c>
      <c r="D1217" s="66">
        <v>45163</v>
      </c>
      <c r="E1217" s="61" t="s">
        <v>71</v>
      </c>
      <c r="F1217" s="61"/>
      <c r="G1217" s="61" t="str">
        <f>VLOOKUP(Corrections[[#This Row],[Employee]],'[1]Management Hierarchy Report'!$A$2:$C$3607, 3, 0)</f>
        <v>Coty Stevens</v>
      </c>
      <c r="H1217" s="61" t="s">
        <v>77</v>
      </c>
      <c r="I1217" s="61" t="s">
        <v>70</v>
      </c>
      <c r="J1217" s="67" t="str">
        <f>VLOOKUP(Corrections[[#This Row],[Employee]],[1]!Expense_Data[#Data],14,0)</f>
        <v>johnathan.harshbarger@tidalwaveautospa.com</v>
      </c>
      <c r="K1217" s="68">
        <v>45292</v>
      </c>
      <c r="L1217" s="65"/>
      <c r="M1217" s="65"/>
      <c r="N1217" s="65"/>
      <c r="O1217" s="65"/>
    </row>
    <row r="1218" spans="1:15" hidden="1" x14ac:dyDescent="0.25">
      <c r="A1218" s="61" t="s">
        <v>300</v>
      </c>
      <c r="B1218" s="61" t="s">
        <v>301</v>
      </c>
      <c r="C1218" s="69">
        <v>610.57000000000005</v>
      </c>
      <c r="D1218" s="66">
        <v>45168</v>
      </c>
      <c r="E1218" s="61" t="s">
        <v>71</v>
      </c>
      <c r="F1218" s="61"/>
      <c r="G1218" s="61" t="str">
        <f>VLOOKUP(Corrections[[#This Row],[Employee]],'[1]Management Hierarchy Report'!$A$2:$C$3607, 3, 0)</f>
        <v>Coty Stevens</v>
      </c>
      <c r="H1218" s="61" t="s">
        <v>77</v>
      </c>
      <c r="I1218" s="61" t="s">
        <v>70</v>
      </c>
      <c r="J1218" s="67" t="str">
        <f>VLOOKUP(Corrections[[#This Row],[Employee]],[1]!Expense_Data[#Data],14,0)</f>
        <v>johnathan.harshbarger@tidalwaveautospa.com</v>
      </c>
      <c r="K1218" s="68">
        <v>45292</v>
      </c>
      <c r="L1218" s="65"/>
      <c r="M1218" s="65"/>
      <c r="N1218" s="65"/>
      <c r="O1218" s="65"/>
    </row>
    <row r="1219" spans="1:15" hidden="1" x14ac:dyDescent="0.25">
      <c r="A1219" s="61" t="s">
        <v>300</v>
      </c>
      <c r="B1219" s="61" t="s">
        <v>301</v>
      </c>
      <c r="C1219" s="69">
        <v>1441.44</v>
      </c>
      <c r="D1219" s="66">
        <v>45173</v>
      </c>
      <c r="E1219" s="61" t="s">
        <v>71</v>
      </c>
      <c r="F1219" s="61"/>
      <c r="G1219" s="61" t="str">
        <f>VLOOKUP(Corrections[[#This Row],[Employee]],'[1]Management Hierarchy Report'!$A$2:$C$3607, 3, 0)</f>
        <v>Coty Stevens</v>
      </c>
      <c r="H1219" s="61" t="s">
        <v>77</v>
      </c>
      <c r="I1219" s="61" t="s">
        <v>70</v>
      </c>
      <c r="J1219" s="67" t="str">
        <f>VLOOKUP(Corrections[[#This Row],[Employee]],[1]!Expense_Data[#Data],14,0)</f>
        <v>johnathan.harshbarger@tidalwaveautospa.com</v>
      </c>
      <c r="K1219" s="68">
        <v>45292</v>
      </c>
      <c r="L1219" s="65"/>
      <c r="M1219" s="65"/>
      <c r="N1219" s="65"/>
      <c r="O1219" s="65"/>
    </row>
    <row r="1220" spans="1:15" hidden="1" x14ac:dyDescent="0.25">
      <c r="A1220" s="61" t="s">
        <v>300</v>
      </c>
      <c r="B1220" s="61" t="s">
        <v>301</v>
      </c>
      <c r="C1220" s="69">
        <v>1441.44</v>
      </c>
      <c r="D1220" s="66">
        <v>45173</v>
      </c>
      <c r="E1220" s="61" t="s">
        <v>130</v>
      </c>
      <c r="F1220" s="61"/>
      <c r="G1220" s="61" t="str">
        <f>VLOOKUP(Corrections[[#This Row],[Employee]],'[1]Management Hierarchy Report'!$A$2:$C$3607, 3, 0)</f>
        <v>Coty Stevens</v>
      </c>
      <c r="H1220" s="61" t="s">
        <v>77</v>
      </c>
      <c r="I1220" s="61" t="s">
        <v>70</v>
      </c>
      <c r="J1220" s="67" t="str">
        <f>VLOOKUP(Corrections[[#This Row],[Employee]],[1]!Expense_Data[#Data],14,0)</f>
        <v>johnathan.harshbarger@tidalwaveautospa.com</v>
      </c>
      <c r="K1220" s="68">
        <v>45292</v>
      </c>
      <c r="L1220" s="65"/>
      <c r="M1220" s="65"/>
      <c r="N1220" s="65"/>
      <c r="O1220" s="65"/>
    </row>
    <row r="1221" spans="1:15" hidden="1" x14ac:dyDescent="0.25">
      <c r="A1221" s="61" t="s">
        <v>300</v>
      </c>
      <c r="B1221" s="61" t="s">
        <v>301</v>
      </c>
      <c r="C1221" s="69">
        <v>84.52</v>
      </c>
      <c r="D1221" s="66">
        <v>45174</v>
      </c>
      <c r="E1221" s="61" t="s">
        <v>106</v>
      </c>
      <c r="F1221" s="61"/>
      <c r="G1221" s="61" t="str">
        <f>VLOOKUP(Corrections[[#This Row],[Employee]],'[1]Management Hierarchy Report'!$A$2:$C$3607, 3, 0)</f>
        <v>Coty Stevens</v>
      </c>
      <c r="H1221" s="61" t="s">
        <v>77</v>
      </c>
      <c r="I1221" s="61" t="s">
        <v>70</v>
      </c>
      <c r="J1221" s="67" t="str">
        <f>VLOOKUP(Corrections[[#This Row],[Employee]],[1]!Expense_Data[#Data],14,0)</f>
        <v>johnathan.harshbarger@tidalwaveautospa.com</v>
      </c>
      <c r="K1221" s="68">
        <v>45292</v>
      </c>
      <c r="L1221" s="65"/>
      <c r="M1221" s="65"/>
      <c r="N1221" s="65"/>
      <c r="O1221" s="65"/>
    </row>
    <row r="1222" spans="1:15" hidden="1" x14ac:dyDescent="0.25">
      <c r="A1222" s="61" t="s">
        <v>300</v>
      </c>
      <c r="B1222" s="61" t="s">
        <v>301</v>
      </c>
      <c r="C1222" s="69">
        <v>84.52</v>
      </c>
      <c r="D1222" s="66">
        <v>45174</v>
      </c>
      <c r="E1222" s="61" t="s">
        <v>106</v>
      </c>
      <c r="F1222" s="61"/>
      <c r="G1222" s="61" t="str">
        <f>VLOOKUP(Corrections[[#This Row],[Employee]],'[1]Management Hierarchy Report'!$A$2:$C$3607, 3, 0)</f>
        <v>Coty Stevens</v>
      </c>
      <c r="H1222" s="61" t="s">
        <v>77</v>
      </c>
      <c r="I1222" s="61" t="s">
        <v>70</v>
      </c>
      <c r="J1222" s="67" t="str">
        <f>VLOOKUP(Corrections[[#This Row],[Employee]],[1]!Expense_Data[#Data],14,0)</f>
        <v>johnathan.harshbarger@tidalwaveautospa.com</v>
      </c>
      <c r="K1222" s="68">
        <v>45292</v>
      </c>
      <c r="L1222" s="65"/>
      <c r="M1222" s="65"/>
      <c r="N1222" s="65"/>
      <c r="O1222" s="65"/>
    </row>
    <row r="1223" spans="1:15" hidden="1" x14ac:dyDescent="0.25">
      <c r="A1223" s="61" t="s">
        <v>300</v>
      </c>
      <c r="B1223" s="61" t="s">
        <v>301</v>
      </c>
      <c r="C1223" s="69" t="s">
        <v>217</v>
      </c>
      <c r="D1223" s="66">
        <v>45183</v>
      </c>
      <c r="E1223" s="61" t="s">
        <v>81</v>
      </c>
      <c r="F1223" s="61"/>
      <c r="G1223" s="61" t="str">
        <f>VLOOKUP(Corrections[[#This Row],[Employee]],'[1]Management Hierarchy Report'!$A$2:$C$3607, 3, 0)</f>
        <v>Coty Stevens</v>
      </c>
      <c r="H1223" s="61" t="s">
        <v>77</v>
      </c>
      <c r="I1223" s="61" t="s">
        <v>70</v>
      </c>
      <c r="J1223" s="67" t="str">
        <f>VLOOKUP(Corrections[[#This Row],[Employee]],[1]!Expense_Data[#Data],14,0)</f>
        <v>johnathan.harshbarger@tidalwaveautospa.com</v>
      </c>
      <c r="K1223" s="68">
        <v>45292</v>
      </c>
      <c r="L1223" s="65"/>
      <c r="M1223" s="65"/>
      <c r="N1223" s="65"/>
      <c r="O1223" s="65"/>
    </row>
    <row r="1224" spans="1:15" hidden="1" x14ac:dyDescent="0.25">
      <c r="A1224" s="61" t="s">
        <v>300</v>
      </c>
      <c r="B1224" s="61" t="s">
        <v>301</v>
      </c>
      <c r="C1224" s="69" t="s">
        <v>217</v>
      </c>
      <c r="D1224" s="66">
        <v>45183</v>
      </c>
      <c r="E1224" s="61" t="s">
        <v>81</v>
      </c>
      <c r="F1224" s="61"/>
      <c r="G1224" s="61" t="str">
        <f>VLOOKUP(Corrections[[#This Row],[Employee]],'[1]Management Hierarchy Report'!$A$2:$C$3607, 3, 0)</f>
        <v>Coty Stevens</v>
      </c>
      <c r="H1224" s="61" t="s">
        <v>77</v>
      </c>
      <c r="I1224" s="61" t="s">
        <v>70</v>
      </c>
      <c r="J1224" s="67" t="str">
        <f>VLOOKUP(Corrections[[#This Row],[Employee]],[1]!Expense_Data[#Data],14,0)</f>
        <v>johnathan.harshbarger@tidalwaveautospa.com</v>
      </c>
      <c r="K1224" s="68">
        <v>45292</v>
      </c>
      <c r="L1224" s="65"/>
      <c r="M1224" s="65"/>
      <c r="N1224" s="65"/>
      <c r="O1224" s="65"/>
    </row>
    <row r="1225" spans="1:15" hidden="1" x14ac:dyDescent="0.25">
      <c r="A1225" s="61" t="s">
        <v>300</v>
      </c>
      <c r="B1225" s="61" t="s">
        <v>837</v>
      </c>
      <c r="C1225" s="50">
        <v>613.46</v>
      </c>
      <c r="D1225" s="66">
        <v>45433</v>
      </c>
      <c r="E1225" s="61" t="s">
        <v>71</v>
      </c>
      <c r="F1225" s="61"/>
      <c r="G1225" s="61" t="str">
        <f>VLOOKUP(Corrections[[#This Row],[Employee]],'[1]Management Hierarchy Report'!$A$2:$C$3607, 3, 0)</f>
        <v>Coty Stevens</v>
      </c>
      <c r="H1225" s="61" t="s">
        <v>69</v>
      </c>
      <c r="I1225" s="61" t="s">
        <v>70</v>
      </c>
      <c r="J1225" s="61" t="str">
        <f>VLOOKUP(Corrections[[#This Row],[Employee]],[1]!Expense_Data[#Data],14,0)</f>
        <v>johnathan.harshbarger@tidalwaveautospa.com</v>
      </c>
      <c r="K1225" s="68">
        <v>45292</v>
      </c>
      <c r="L1225" s="65"/>
      <c r="M1225" s="65"/>
      <c r="N1225" s="65"/>
      <c r="O1225" s="65"/>
    </row>
    <row r="1226" spans="1:15" hidden="1" x14ac:dyDescent="0.25">
      <c r="A1226" s="61" t="s">
        <v>300</v>
      </c>
      <c r="B1226" s="61" t="s">
        <v>837</v>
      </c>
      <c r="C1226" s="69">
        <v>500.12</v>
      </c>
      <c r="D1226" s="66">
        <v>45441</v>
      </c>
      <c r="E1226" s="61" t="s">
        <v>71</v>
      </c>
      <c r="F1226" s="61"/>
      <c r="G1226" s="61" t="str">
        <f>VLOOKUP(Corrections[[#This Row],[Employee]],'[1]Management Hierarchy Report'!$A$2:$C$3607, 3, 0)</f>
        <v>Coty Stevens</v>
      </c>
      <c r="H1226" s="61" t="s">
        <v>69</v>
      </c>
      <c r="I1226" s="61" t="s">
        <v>70</v>
      </c>
      <c r="J1226" s="61" t="str">
        <f>VLOOKUP(Corrections[[#This Row],[Employee]],[1]!Expense_Data[#Data],14,0)</f>
        <v>johnathan.harshbarger@tidalwaveautospa.com</v>
      </c>
      <c r="K1226" s="68">
        <v>45292</v>
      </c>
      <c r="L1226" s="65"/>
      <c r="M1226" s="65"/>
      <c r="N1226" s="65"/>
      <c r="O1226" s="65"/>
    </row>
    <row r="1227" spans="1:15" hidden="1" x14ac:dyDescent="0.25">
      <c r="A1227" s="61" t="s">
        <v>300</v>
      </c>
      <c r="B1227" s="61" t="s">
        <v>13798</v>
      </c>
      <c r="C1227" s="50">
        <v>9.5</v>
      </c>
      <c r="D1227" s="66">
        <v>45490</v>
      </c>
      <c r="E1227" s="61" t="s">
        <v>13082</v>
      </c>
      <c r="F1227" s="61"/>
      <c r="G1227" s="61" t="str">
        <f>VLOOKUP(Corrections[[#This Row],[Employee]],'[1]Management Hierarchy Report'!$A$2:$C$3607, 3, 0)</f>
        <v>Coty Stevens</v>
      </c>
      <c r="H1227" s="48" t="s">
        <v>77</v>
      </c>
      <c r="I1227" s="61" t="s">
        <v>70</v>
      </c>
      <c r="J1227" s="61" t="str">
        <f>VLOOKUP(Corrections[[#This Row],[Employee]],[1]!Expense_Data[#Data],14,0)</f>
        <v>johnathan.harshbarger@tidalwaveautospa.com</v>
      </c>
      <c r="K1227" s="68">
        <v>45292</v>
      </c>
      <c r="L1227" s="65"/>
      <c r="M1227" s="65"/>
      <c r="N1227" s="65"/>
      <c r="O1227" s="65"/>
    </row>
    <row r="1228" spans="1:15" hidden="1" x14ac:dyDescent="0.25">
      <c r="A1228" s="61" t="s">
        <v>147</v>
      </c>
      <c r="B1228" s="61" t="s">
        <v>149</v>
      </c>
      <c r="C1228" s="50">
        <v>524.91</v>
      </c>
      <c r="D1228" s="66">
        <v>45127</v>
      </c>
      <c r="E1228" s="61" t="s">
        <v>71</v>
      </c>
      <c r="F1228" s="61"/>
      <c r="G1228" s="61" t="e">
        <f>VLOOKUP(Corrections[[#This Row],[Employee]],'[1]Management Hierarchy Report'!$A$2:$C$3607, 3, 0)</f>
        <v>#N/A</v>
      </c>
      <c r="H1228" s="61" t="s">
        <v>77</v>
      </c>
      <c r="I1228" s="61" t="s">
        <v>70</v>
      </c>
      <c r="J1228" s="67" t="e">
        <f>VLOOKUP(Corrections[[#This Row],[Employee]],[1]!Expense_Data[#Data],14,0)</f>
        <v>#N/A</v>
      </c>
      <c r="K1228" s="68">
        <v>45292</v>
      </c>
      <c r="L1228" s="65"/>
      <c r="M1228" s="65"/>
      <c r="N1228" s="65"/>
      <c r="O1228" s="65"/>
    </row>
    <row r="1229" spans="1:15" hidden="1" x14ac:dyDescent="0.25">
      <c r="A1229" s="61" t="s">
        <v>147</v>
      </c>
      <c r="B1229" s="61" t="s">
        <v>148</v>
      </c>
      <c r="C1229" s="50">
        <v>674.57</v>
      </c>
      <c r="D1229" s="66">
        <v>45131</v>
      </c>
      <c r="E1229" s="61" t="s">
        <v>71</v>
      </c>
      <c r="F1229" s="61"/>
      <c r="G1229" s="61" t="e">
        <f>VLOOKUP(Corrections[[#This Row],[Employee]],'[1]Management Hierarchy Report'!$A$2:$C$3607, 3, 0)</f>
        <v>#N/A</v>
      </c>
      <c r="H1229" s="61" t="s">
        <v>77</v>
      </c>
      <c r="I1229" s="61" t="s">
        <v>70</v>
      </c>
      <c r="J1229" s="67" t="e">
        <f>VLOOKUP(Corrections[[#This Row],[Employee]],[1]!Expense_Data[#Data],14,0)</f>
        <v>#N/A</v>
      </c>
      <c r="K1229" s="68">
        <v>45292</v>
      </c>
      <c r="L1229" s="65"/>
      <c r="M1229" s="65"/>
      <c r="N1229" s="65"/>
      <c r="O1229" s="65"/>
    </row>
    <row r="1230" spans="1:15" hidden="1" x14ac:dyDescent="0.25">
      <c r="A1230" s="61" t="s">
        <v>728</v>
      </c>
      <c r="B1230" s="61" t="s">
        <v>729</v>
      </c>
      <c r="C1230" s="50">
        <v>28.8</v>
      </c>
      <c r="D1230" s="66">
        <v>45389</v>
      </c>
      <c r="E1230" s="61" t="s">
        <v>268</v>
      </c>
      <c r="F1230" s="61"/>
      <c r="G1230" s="61" t="str">
        <f>VLOOKUP(Corrections[[#This Row],[Employee]],'[1]Management Hierarchy Report'!$A$2:$C$3607, 3, 0)</f>
        <v>Patrick Rollins</v>
      </c>
      <c r="H1230" s="61" t="s">
        <v>69</v>
      </c>
      <c r="I1230" s="61" t="s">
        <v>70</v>
      </c>
      <c r="J1230" s="67" t="str">
        <f>VLOOKUP(Corrections[[#This Row],[Employee]],[1]!Expense_Data[#Data],14,0)</f>
        <v>SL284@tidalwaveautospa.com</v>
      </c>
      <c r="K1230" s="68">
        <v>45292</v>
      </c>
      <c r="L1230" s="65"/>
      <c r="M1230" s="65"/>
      <c r="N1230" s="65"/>
      <c r="O1230" s="65"/>
    </row>
    <row r="1231" spans="1:15" hidden="1" x14ac:dyDescent="0.25">
      <c r="A1231" s="61" t="s">
        <v>728</v>
      </c>
      <c r="B1231" s="61" t="s">
        <v>729</v>
      </c>
      <c r="C1231" s="69">
        <v>23.65</v>
      </c>
      <c r="D1231" s="66">
        <v>45394</v>
      </c>
      <c r="E1231" s="61" t="s">
        <v>268</v>
      </c>
      <c r="F1231" s="61"/>
      <c r="G1231" s="61" t="str">
        <f>VLOOKUP(Corrections[[#This Row],[Employee]],'[1]Management Hierarchy Report'!$A$2:$C$3607, 3, 0)</f>
        <v>Patrick Rollins</v>
      </c>
      <c r="H1231" s="61" t="s">
        <v>69</v>
      </c>
      <c r="I1231" s="61" t="s">
        <v>70</v>
      </c>
      <c r="J1231" s="67" t="str">
        <f>VLOOKUP(Corrections[[#This Row],[Employee]],[1]!Expense_Data[#Data],14,0)</f>
        <v>SL284@tidalwaveautospa.com</v>
      </c>
      <c r="K1231" s="68">
        <v>45292</v>
      </c>
      <c r="L1231" s="65"/>
      <c r="M1231" s="65"/>
      <c r="N1231" s="65"/>
      <c r="O1231" s="65"/>
    </row>
    <row r="1232" spans="1:15" hidden="1" x14ac:dyDescent="0.25">
      <c r="A1232" s="61" t="s">
        <v>728</v>
      </c>
      <c r="B1232" s="61" t="s">
        <v>13797</v>
      </c>
      <c r="C1232" s="50">
        <v>35.979999999999997</v>
      </c>
      <c r="D1232" s="66">
        <v>45463</v>
      </c>
      <c r="E1232" s="61" t="s">
        <v>130</v>
      </c>
      <c r="F1232" s="61"/>
      <c r="G1232" s="61" t="str">
        <f>VLOOKUP(Corrections[[#This Row],[Employee]],'[1]Management Hierarchy Report'!$A$2:$C$3607, 3, 0)</f>
        <v>Patrick Rollins</v>
      </c>
      <c r="H1232" s="48" t="s">
        <v>77</v>
      </c>
      <c r="I1232" s="61" t="s">
        <v>70</v>
      </c>
      <c r="J1232" s="61" t="str">
        <f>VLOOKUP(Corrections[[#This Row],[Employee]],[1]!Expense_Data[#Data],14,0)</f>
        <v>SL284@tidalwaveautospa.com</v>
      </c>
      <c r="K1232" s="68">
        <v>45292</v>
      </c>
      <c r="L1232" s="65"/>
      <c r="M1232" s="65"/>
      <c r="N1232" s="65"/>
      <c r="O1232" s="65"/>
    </row>
    <row r="1233" spans="1:15" hidden="1" x14ac:dyDescent="0.25">
      <c r="A1233" s="61" t="s">
        <v>728</v>
      </c>
      <c r="B1233" s="61" t="s">
        <v>13797</v>
      </c>
      <c r="C1233" s="50">
        <v>34.92</v>
      </c>
      <c r="D1233" s="66">
        <v>45467</v>
      </c>
      <c r="E1233" s="61" t="s">
        <v>13082</v>
      </c>
      <c r="F1233" s="61"/>
      <c r="G1233" s="61" t="str">
        <f>VLOOKUP(Corrections[[#This Row],[Employee]],'[1]Management Hierarchy Report'!$A$2:$C$3607, 3, 0)</f>
        <v>Patrick Rollins</v>
      </c>
      <c r="H1233" s="48" t="s">
        <v>77</v>
      </c>
      <c r="I1233" s="61" t="s">
        <v>70</v>
      </c>
      <c r="J1233" s="61" t="str">
        <f>VLOOKUP(Corrections[[#This Row],[Employee]],[1]!Expense_Data[#Data],14,0)</f>
        <v>SL284@tidalwaveautospa.com</v>
      </c>
      <c r="K1233" s="68">
        <v>45292</v>
      </c>
      <c r="L1233" s="65"/>
      <c r="M1233" s="65"/>
      <c r="N1233" s="65"/>
      <c r="O1233" s="65"/>
    </row>
    <row r="1234" spans="1:15" hidden="1" x14ac:dyDescent="0.25">
      <c r="A1234" s="61" t="s">
        <v>728</v>
      </c>
      <c r="B1234" s="61" t="s">
        <v>13797</v>
      </c>
      <c r="C1234" s="50">
        <v>449.04</v>
      </c>
      <c r="D1234" s="66">
        <v>45469</v>
      </c>
      <c r="E1234" s="61" t="s">
        <v>130</v>
      </c>
      <c r="F1234" s="61"/>
      <c r="G1234" s="61" t="str">
        <f>VLOOKUP(Corrections[[#This Row],[Employee]],'[1]Management Hierarchy Report'!$A$2:$C$3607, 3, 0)</f>
        <v>Patrick Rollins</v>
      </c>
      <c r="H1234" s="48" t="s">
        <v>77</v>
      </c>
      <c r="I1234" s="61" t="s">
        <v>70</v>
      </c>
      <c r="J1234" s="61" t="str">
        <f>VLOOKUP(Corrections[[#This Row],[Employee]],[1]!Expense_Data[#Data],14,0)</f>
        <v>SL284@tidalwaveautospa.com</v>
      </c>
      <c r="K1234" s="68">
        <v>45292</v>
      </c>
      <c r="L1234" s="65"/>
      <c r="M1234" s="65"/>
      <c r="N1234" s="65"/>
      <c r="O1234" s="65"/>
    </row>
    <row r="1235" spans="1:15" hidden="1" x14ac:dyDescent="0.25">
      <c r="A1235" s="70" t="s">
        <v>6127</v>
      </c>
      <c r="B1235" s="70" t="s">
        <v>13859</v>
      </c>
      <c r="C1235" s="50">
        <v>120.78</v>
      </c>
      <c r="D1235" s="71">
        <v>45474</v>
      </c>
      <c r="E1235" s="61" t="s">
        <v>13030</v>
      </c>
      <c r="F1235" s="61"/>
      <c r="G1235" s="61" t="str">
        <f>VLOOKUP(Corrections[[#This Row],[Employee]],'[1]Management Hierarchy Report'!$A$2:$C$3607, 3, 0)</f>
        <v>Cory Cummings</v>
      </c>
      <c r="H1235" s="48" t="s">
        <v>77</v>
      </c>
      <c r="I1235" s="61" t="s">
        <v>70</v>
      </c>
      <c r="J1235" s="61" t="str">
        <f>VLOOKUP(Corrections[[#This Row],[Employee]],[1]!Expense_Data[#Data],14,0)</f>
        <v>SL310@tidalwaveautospa.com</v>
      </c>
      <c r="K1235" s="68">
        <v>45292</v>
      </c>
      <c r="L1235" s="65"/>
      <c r="M1235" s="65"/>
      <c r="N1235" s="65"/>
      <c r="O1235" s="65"/>
    </row>
    <row r="1236" spans="1:15" hidden="1" x14ac:dyDescent="0.25">
      <c r="A1236" s="70" t="s">
        <v>6127</v>
      </c>
      <c r="B1236" s="70" t="s">
        <v>13859</v>
      </c>
      <c r="C1236" s="50">
        <v>359.67</v>
      </c>
      <c r="D1236" s="71">
        <v>45490</v>
      </c>
      <c r="E1236" s="61" t="s">
        <v>13030</v>
      </c>
      <c r="F1236" s="61"/>
      <c r="G1236" s="61" t="str">
        <f>VLOOKUP(Corrections[[#This Row],[Employee]],'[1]Management Hierarchy Report'!$A$2:$C$3607, 3, 0)</f>
        <v>Cory Cummings</v>
      </c>
      <c r="H1236" s="48" t="s">
        <v>77</v>
      </c>
      <c r="I1236" s="61" t="s">
        <v>70</v>
      </c>
      <c r="J1236" s="61" t="str">
        <f>VLOOKUP(Corrections[[#This Row],[Employee]],[1]!Expense_Data[#Data],14,0)</f>
        <v>SL310@tidalwaveautospa.com</v>
      </c>
      <c r="K1236" s="68">
        <v>45292</v>
      </c>
      <c r="L1236" s="65"/>
      <c r="M1236" s="65"/>
      <c r="N1236" s="65"/>
      <c r="O1236" s="65"/>
    </row>
    <row r="1237" spans="1:15" hidden="1" x14ac:dyDescent="0.25">
      <c r="A1237" s="61" t="s">
        <v>5322</v>
      </c>
      <c r="B1237" s="61" t="s">
        <v>13065</v>
      </c>
      <c r="C1237" s="50">
        <v>168.14</v>
      </c>
      <c r="D1237" s="52">
        <v>45472</v>
      </c>
      <c r="E1237" s="66" t="s">
        <v>13030</v>
      </c>
      <c r="F1237" s="61"/>
      <c r="G1237" s="61" t="str">
        <f>VLOOKUP(Corrections[[#This Row],[Employee]],'[1]Management Hierarchy Report'!$A$2:$C$3607, 3, 0)</f>
        <v>Bruce Maxwell</v>
      </c>
      <c r="H1237" s="61" t="s">
        <v>77</v>
      </c>
      <c r="I1237" s="61" t="s">
        <v>70</v>
      </c>
      <c r="J1237" s="61" t="str">
        <f>VLOOKUP(Corrections[[#This Row],[Employee]],[1]!Expense_Data[#Data],14,0)</f>
        <v>jonathan.ackerman@tidalwaveautospa.com</v>
      </c>
      <c r="K1237" s="68">
        <v>45292</v>
      </c>
      <c r="L1237" s="65"/>
      <c r="M1237" s="65"/>
      <c r="N1237" s="65"/>
      <c r="O1237" s="65"/>
    </row>
    <row r="1238" spans="1:15" hidden="1" x14ac:dyDescent="0.25">
      <c r="A1238" s="61" t="s">
        <v>5322</v>
      </c>
      <c r="B1238" s="61" t="s">
        <v>13065</v>
      </c>
      <c r="C1238" s="50">
        <v>71.67</v>
      </c>
      <c r="D1238" s="52">
        <v>45472</v>
      </c>
      <c r="E1238" s="66" t="s">
        <v>13030</v>
      </c>
      <c r="F1238" s="61"/>
      <c r="G1238" s="61" t="str">
        <f>VLOOKUP(Corrections[[#This Row],[Employee]],'[1]Management Hierarchy Report'!$A$2:$C$3607, 3, 0)</f>
        <v>Bruce Maxwell</v>
      </c>
      <c r="H1238" s="61" t="s">
        <v>77</v>
      </c>
      <c r="I1238" s="61" t="s">
        <v>70</v>
      </c>
      <c r="J1238" s="61" t="str">
        <f>VLOOKUP(Corrections[[#This Row],[Employee]],[1]!Expense_Data[#Data],14,0)</f>
        <v>jonathan.ackerman@tidalwaveautospa.com</v>
      </c>
      <c r="K1238" s="68">
        <v>45292</v>
      </c>
      <c r="L1238" s="65"/>
      <c r="M1238" s="65"/>
      <c r="N1238" s="65"/>
      <c r="O1238" s="65"/>
    </row>
    <row r="1239" spans="1:15" hidden="1" x14ac:dyDescent="0.25">
      <c r="A1239" s="61" t="s">
        <v>5322</v>
      </c>
      <c r="B1239" s="61" t="s">
        <v>13065</v>
      </c>
      <c r="C1239" s="50">
        <v>55.43</v>
      </c>
      <c r="D1239" s="52">
        <v>45473</v>
      </c>
      <c r="E1239" s="66" t="s">
        <v>13030</v>
      </c>
      <c r="F1239" s="61"/>
      <c r="G1239" s="61" t="str">
        <f>VLOOKUP(Corrections[[#This Row],[Employee]],'[1]Management Hierarchy Report'!$A$2:$C$3607, 3, 0)</f>
        <v>Bruce Maxwell</v>
      </c>
      <c r="H1239" s="61" t="s">
        <v>77</v>
      </c>
      <c r="I1239" s="61" t="s">
        <v>70</v>
      </c>
      <c r="J1239" s="61" t="str">
        <f>VLOOKUP(Corrections[[#This Row],[Employee]],[1]!Expense_Data[#Data],14,0)</f>
        <v>jonathan.ackerman@tidalwaveautospa.com</v>
      </c>
      <c r="K1239" s="68">
        <v>45292</v>
      </c>
      <c r="L1239" s="65"/>
      <c r="M1239" s="65"/>
      <c r="N1239" s="65"/>
      <c r="O1239" s="65"/>
    </row>
    <row r="1240" spans="1:15" hidden="1" x14ac:dyDescent="0.25">
      <c r="A1240" s="61" t="s">
        <v>5322</v>
      </c>
      <c r="B1240" s="61" t="s">
        <v>13065</v>
      </c>
      <c r="C1240" s="50">
        <v>46.85</v>
      </c>
      <c r="D1240" s="52">
        <v>45485</v>
      </c>
      <c r="E1240" s="66" t="s">
        <v>13030</v>
      </c>
      <c r="F1240" s="61"/>
      <c r="G1240" s="61" t="str">
        <f>VLOOKUP(Corrections[[#This Row],[Employee]],'[1]Management Hierarchy Report'!$A$2:$C$3607, 3, 0)</f>
        <v>Bruce Maxwell</v>
      </c>
      <c r="H1240" s="61" t="s">
        <v>77</v>
      </c>
      <c r="I1240" s="61" t="s">
        <v>70</v>
      </c>
      <c r="J1240" s="61" t="str">
        <f>VLOOKUP(Corrections[[#This Row],[Employee]],[1]!Expense_Data[#Data],14,0)</f>
        <v>jonathan.ackerman@tidalwaveautospa.com</v>
      </c>
      <c r="K1240" s="68">
        <v>45292</v>
      </c>
      <c r="L1240" s="65"/>
      <c r="M1240" s="65"/>
      <c r="N1240" s="65"/>
      <c r="O1240" s="65"/>
    </row>
    <row r="1241" spans="1:15" hidden="1" x14ac:dyDescent="0.25">
      <c r="A1241" s="61" t="s">
        <v>5322</v>
      </c>
      <c r="B1241" s="61" t="s">
        <v>13153</v>
      </c>
      <c r="C1241" s="50">
        <v>13.89</v>
      </c>
      <c r="D1241" s="66">
        <v>45492</v>
      </c>
      <c r="E1241" s="61" t="s">
        <v>13082</v>
      </c>
      <c r="F1241" s="61"/>
      <c r="G1241" s="61" t="str">
        <f>VLOOKUP(Corrections[[#This Row],[Employee]],'[1]Management Hierarchy Report'!$A$2:$C$3607, 3, 0)</f>
        <v>Bruce Maxwell</v>
      </c>
      <c r="H1241" s="48" t="s">
        <v>77</v>
      </c>
      <c r="I1241" s="61" t="s">
        <v>70</v>
      </c>
      <c r="J1241" s="61" t="str">
        <f>VLOOKUP(Corrections[[#This Row],[Employee]],[1]!Expense_Data[#Data],14,0)</f>
        <v>jonathan.ackerman@tidalwaveautospa.com</v>
      </c>
      <c r="K1241" s="68">
        <v>45292</v>
      </c>
      <c r="L1241" s="65"/>
      <c r="M1241" s="65"/>
      <c r="N1241" s="65"/>
      <c r="O1241" s="65"/>
    </row>
    <row r="1242" spans="1:15" hidden="1" x14ac:dyDescent="0.25">
      <c r="A1242" s="61" t="s">
        <v>5322</v>
      </c>
      <c r="B1242" s="61" t="s">
        <v>13153</v>
      </c>
      <c r="C1242" s="50">
        <v>3.41</v>
      </c>
      <c r="D1242" s="66">
        <v>45492</v>
      </c>
      <c r="E1242" s="61" t="s">
        <v>13082</v>
      </c>
      <c r="F1242" s="61"/>
      <c r="G1242" s="61" t="str">
        <f>VLOOKUP(Corrections[[#This Row],[Employee]],'[1]Management Hierarchy Report'!$A$2:$C$3607, 3, 0)</f>
        <v>Bruce Maxwell</v>
      </c>
      <c r="H1242" s="48" t="s">
        <v>77</v>
      </c>
      <c r="I1242" s="61" t="s">
        <v>70</v>
      </c>
      <c r="J1242" s="61" t="str">
        <f>VLOOKUP(Corrections[[#This Row],[Employee]],[1]!Expense_Data[#Data],14,0)</f>
        <v>jonathan.ackerman@tidalwaveautospa.com</v>
      </c>
      <c r="K1242" s="68">
        <v>45292</v>
      </c>
      <c r="L1242" s="65"/>
      <c r="M1242" s="65"/>
      <c r="N1242" s="65"/>
      <c r="O1242" s="65"/>
    </row>
    <row r="1243" spans="1:15" hidden="1" x14ac:dyDescent="0.25">
      <c r="A1243" s="61" t="s">
        <v>5322</v>
      </c>
      <c r="B1243" s="61" t="s">
        <v>13153</v>
      </c>
      <c r="C1243" s="50">
        <v>21.25</v>
      </c>
      <c r="D1243" s="66">
        <v>45493</v>
      </c>
      <c r="E1243" s="61" t="s">
        <v>13082</v>
      </c>
      <c r="F1243" s="61"/>
      <c r="G1243" s="61" t="str">
        <f>VLOOKUP(Corrections[[#This Row],[Employee]],'[1]Management Hierarchy Report'!$A$2:$C$3607, 3, 0)</f>
        <v>Bruce Maxwell</v>
      </c>
      <c r="H1243" s="48" t="s">
        <v>77</v>
      </c>
      <c r="I1243" s="61" t="s">
        <v>70</v>
      </c>
      <c r="J1243" s="61" t="str">
        <f>VLOOKUP(Corrections[[#This Row],[Employee]],[1]!Expense_Data[#Data],14,0)</f>
        <v>jonathan.ackerman@tidalwaveautospa.com</v>
      </c>
      <c r="K1243" s="68">
        <v>45292</v>
      </c>
      <c r="L1243" s="65"/>
      <c r="M1243" s="65"/>
      <c r="N1243" s="65"/>
      <c r="O1243" s="65"/>
    </row>
    <row r="1244" spans="1:15" hidden="1" x14ac:dyDescent="0.25">
      <c r="A1244" s="61" t="s">
        <v>5322</v>
      </c>
      <c r="B1244" s="61" t="s">
        <v>13153</v>
      </c>
      <c r="C1244" s="50">
        <v>10.69</v>
      </c>
      <c r="D1244" s="66">
        <v>45494</v>
      </c>
      <c r="E1244" s="61" t="s">
        <v>13082</v>
      </c>
      <c r="F1244" s="61"/>
      <c r="G1244" s="61" t="str">
        <f>VLOOKUP(Corrections[[#This Row],[Employee]],'[1]Management Hierarchy Report'!$A$2:$C$3607, 3, 0)</f>
        <v>Bruce Maxwell</v>
      </c>
      <c r="H1244" s="48" t="s">
        <v>77</v>
      </c>
      <c r="I1244" s="61" t="s">
        <v>70</v>
      </c>
      <c r="J1244" s="61" t="str">
        <f>VLOOKUP(Corrections[[#This Row],[Employee]],[1]!Expense_Data[#Data],14,0)</f>
        <v>jonathan.ackerman@tidalwaveautospa.com</v>
      </c>
      <c r="K1244" s="68">
        <v>45292</v>
      </c>
      <c r="L1244" s="65"/>
      <c r="M1244" s="65"/>
      <c r="N1244" s="65"/>
      <c r="O1244" s="65"/>
    </row>
    <row r="1245" spans="1:15" hidden="1" x14ac:dyDescent="0.25">
      <c r="A1245" s="61" t="s">
        <v>221</v>
      </c>
      <c r="B1245" s="61" t="s">
        <v>222</v>
      </c>
      <c r="C1245" s="50">
        <v>34.71</v>
      </c>
      <c r="D1245" s="66">
        <v>45175</v>
      </c>
      <c r="E1245" s="61" t="s">
        <v>130</v>
      </c>
      <c r="F1245" s="61"/>
      <c r="G1245" s="61" t="e">
        <f>VLOOKUP(Corrections[[#This Row],[Employee]],'[1]Management Hierarchy Report'!$A$2:$C$3607, 3, 0)</f>
        <v>#N/A</v>
      </c>
      <c r="H1245" s="61" t="s">
        <v>77</v>
      </c>
      <c r="I1245" s="61" t="s">
        <v>70</v>
      </c>
      <c r="J1245" s="67" t="e">
        <f>VLOOKUP(Corrections[[#This Row],[Employee]],[1]!Expense_Data[#Data],14,0)</f>
        <v>#N/A</v>
      </c>
      <c r="K1245" s="68">
        <v>45292</v>
      </c>
      <c r="L1245" s="65"/>
      <c r="M1245" s="65"/>
      <c r="N1245" s="65"/>
      <c r="O1245" s="65"/>
    </row>
    <row r="1246" spans="1:15" hidden="1" x14ac:dyDescent="0.25">
      <c r="A1246" s="61" t="s">
        <v>221</v>
      </c>
      <c r="B1246" s="61" t="s">
        <v>363</v>
      </c>
      <c r="C1246" s="50">
        <v>87.18</v>
      </c>
      <c r="D1246" s="66">
        <v>45198</v>
      </c>
      <c r="E1246" s="61" t="s">
        <v>130</v>
      </c>
      <c r="F1246" s="61"/>
      <c r="G1246" s="61" t="e">
        <f>VLOOKUP(Corrections[[#This Row],[Employee]],'[1]Management Hierarchy Report'!$A$2:$C$3607, 3, 0)</f>
        <v>#N/A</v>
      </c>
      <c r="H1246" s="61" t="s">
        <v>69</v>
      </c>
      <c r="I1246" s="61" t="s">
        <v>70</v>
      </c>
      <c r="J1246" s="67" t="e">
        <f>VLOOKUP(Corrections[[#This Row],[Employee]],[1]!Expense_Data[#Data],14,0)</f>
        <v>#N/A</v>
      </c>
      <c r="K1246" s="68">
        <v>45292</v>
      </c>
      <c r="L1246" s="65"/>
      <c r="M1246" s="65"/>
      <c r="N1246" s="65"/>
      <c r="O1246" s="65"/>
    </row>
    <row r="1247" spans="1:15" hidden="1" x14ac:dyDescent="0.25">
      <c r="A1247" s="61" t="s">
        <v>536</v>
      </c>
      <c r="B1247" s="61" t="s">
        <v>537</v>
      </c>
      <c r="C1247" s="50">
        <v>113.69</v>
      </c>
      <c r="D1247" s="66">
        <v>45323</v>
      </c>
      <c r="E1247" s="61" t="s">
        <v>71</v>
      </c>
      <c r="F1247" s="61"/>
      <c r="G1247" s="61" t="str">
        <f>VLOOKUP(Corrections[[#This Row],[Employee]],'[1]Management Hierarchy Report'!$A$2:$C$3607, 3, 0)</f>
        <v>Kyle Rovansek</v>
      </c>
      <c r="H1247" s="61" t="e">
        <f>IF(#REF!&gt;=20,"Sent Back", "Removed")</f>
        <v>#REF!</v>
      </c>
      <c r="I1247" s="61" t="s">
        <v>70</v>
      </c>
      <c r="J1247" s="67" t="str">
        <f>VLOOKUP(Corrections[[#This Row],[Employee]],[1]!Expense_Data[#Data],14,0)</f>
        <v>SL2@tidalwaveautospa.com</v>
      </c>
      <c r="K1247" s="68">
        <v>45292</v>
      </c>
      <c r="L1247" s="65"/>
      <c r="M1247" s="65"/>
      <c r="N1247" s="65"/>
      <c r="O1247" s="65"/>
    </row>
    <row r="1248" spans="1:15" hidden="1" x14ac:dyDescent="0.25">
      <c r="A1248" s="61" t="s">
        <v>536</v>
      </c>
      <c r="B1248" s="61" t="s">
        <v>13125</v>
      </c>
      <c r="C1248" s="50">
        <v>28.16</v>
      </c>
      <c r="D1248" s="66">
        <v>45413</v>
      </c>
      <c r="E1248" s="61" t="s">
        <v>521</v>
      </c>
      <c r="F1248" s="61"/>
      <c r="G1248" s="61" t="str">
        <f>VLOOKUP(Corrections[[#This Row],[Employee]],'[1]Management Hierarchy Report'!$A$2:$C$3607, 3, 0)</f>
        <v>Kyle Rovansek</v>
      </c>
      <c r="H1248" s="48" t="s">
        <v>77</v>
      </c>
      <c r="I1248" s="61" t="s">
        <v>70</v>
      </c>
      <c r="J1248" s="61" t="str">
        <f>VLOOKUP(Corrections[[#This Row],[Employee]],[1]!Expense_Data[#Data],14,0)</f>
        <v>SL2@tidalwaveautospa.com</v>
      </c>
      <c r="K1248" s="68">
        <v>45292</v>
      </c>
      <c r="L1248" s="65"/>
      <c r="M1248" s="65"/>
      <c r="N1248" s="65"/>
      <c r="O1248" s="65"/>
    </row>
    <row r="1249" spans="1:15" hidden="1" x14ac:dyDescent="0.25">
      <c r="A1249" s="61" t="s">
        <v>536</v>
      </c>
      <c r="B1249" s="61" t="s">
        <v>13125</v>
      </c>
      <c r="C1249" s="50">
        <v>22.1</v>
      </c>
      <c r="D1249" s="66">
        <v>45415</v>
      </c>
      <c r="E1249" s="61" t="s">
        <v>521</v>
      </c>
      <c r="F1249" s="61"/>
      <c r="G1249" s="61" t="str">
        <f>VLOOKUP(Corrections[[#This Row],[Employee]],'[1]Management Hierarchy Report'!$A$2:$C$3607, 3, 0)</f>
        <v>Kyle Rovansek</v>
      </c>
      <c r="H1249" s="48" t="s">
        <v>77</v>
      </c>
      <c r="I1249" s="61" t="s">
        <v>70</v>
      </c>
      <c r="J1249" s="61" t="str">
        <f>VLOOKUP(Corrections[[#This Row],[Employee]],[1]!Expense_Data[#Data],14,0)</f>
        <v>SL2@tidalwaveautospa.com</v>
      </c>
      <c r="K1249" s="68">
        <v>45292</v>
      </c>
      <c r="L1249" s="65"/>
      <c r="M1249" s="65"/>
      <c r="N1249" s="65"/>
      <c r="O1249" s="65"/>
    </row>
    <row r="1250" spans="1:15" hidden="1" x14ac:dyDescent="0.25">
      <c r="A1250" s="61" t="s">
        <v>536</v>
      </c>
      <c r="B1250" s="61" t="s">
        <v>13125</v>
      </c>
      <c r="C1250" s="50">
        <v>12.41</v>
      </c>
      <c r="D1250" s="66">
        <v>45416</v>
      </c>
      <c r="E1250" s="61" t="s">
        <v>521</v>
      </c>
      <c r="F1250" s="61"/>
      <c r="G1250" s="61" t="str">
        <f>VLOOKUP(Corrections[[#This Row],[Employee]],'[1]Management Hierarchy Report'!$A$2:$C$3607, 3, 0)</f>
        <v>Kyle Rovansek</v>
      </c>
      <c r="H1250" s="48" t="s">
        <v>77</v>
      </c>
      <c r="I1250" s="61" t="s">
        <v>70</v>
      </c>
      <c r="J1250" s="61" t="str">
        <f>VLOOKUP(Corrections[[#This Row],[Employee]],[1]!Expense_Data[#Data],14,0)</f>
        <v>SL2@tidalwaveautospa.com</v>
      </c>
      <c r="K1250" s="68">
        <v>45292</v>
      </c>
      <c r="L1250" s="65"/>
      <c r="M1250" s="65"/>
      <c r="N1250" s="65"/>
      <c r="O1250" s="65"/>
    </row>
    <row r="1251" spans="1:15" hidden="1" x14ac:dyDescent="0.25">
      <c r="A1251" s="61" t="s">
        <v>536</v>
      </c>
      <c r="B1251" s="61" t="s">
        <v>13125</v>
      </c>
      <c r="C1251" s="50">
        <v>2.2000000000000002</v>
      </c>
      <c r="D1251" s="66">
        <v>45417</v>
      </c>
      <c r="E1251" s="61" t="s">
        <v>521</v>
      </c>
      <c r="F1251" s="61"/>
      <c r="G1251" s="61" t="str">
        <f>VLOOKUP(Corrections[[#This Row],[Employee]],'[1]Management Hierarchy Report'!$A$2:$C$3607, 3, 0)</f>
        <v>Kyle Rovansek</v>
      </c>
      <c r="H1251" s="48" t="s">
        <v>77</v>
      </c>
      <c r="I1251" s="61" t="s">
        <v>70</v>
      </c>
      <c r="J1251" s="61" t="str">
        <f>VLOOKUP(Corrections[[#This Row],[Employee]],[1]!Expense_Data[#Data],14,0)</f>
        <v>SL2@tidalwaveautospa.com</v>
      </c>
      <c r="K1251" s="68">
        <v>45292</v>
      </c>
      <c r="L1251" s="65"/>
      <c r="M1251" s="65"/>
      <c r="N1251" s="65"/>
      <c r="O1251" s="65"/>
    </row>
    <row r="1252" spans="1:15" hidden="1" x14ac:dyDescent="0.25">
      <c r="A1252" s="61" t="s">
        <v>536</v>
      </c>
      <c r="B1252" s="61" t="s">
        <v>13125</v>
      </c>
      <c r="C1252" s="50">
        <v>22.66</v>
      </c>
      <c r="D1252" s="66">
        <v>45418</v>
      </c>
      <c r="E1252" s="61" t="s">
        <v>521</v>
      </c>
      <c r="F1252" s="61"/>
      <c r="G1252" s="61" t="str">
        <f>VLOOKUP(Corrections[[#This Row],[Employee]],'[1]Management Hierarchy Report'!$A$2:$C$3607, 3, 0)</f>
        <v>Kyle Rovansek</v>
      </c>
      <c r="H1252" s="48" t="s">
        <v>77</v>
      </c>
      <c r="I1252" s="61" t="s">
        <v>70</v>
      </c>
      <c r="J1252" s="61" t="str">
        <f>VLOOKUP(Corrections[[#This Row],[Employee]],[1]!Expense_Data[#Data],14,0)</f>
        <v>SL2@tidalwaveautospa.com</v>
      </c>
      <c r="K1252" s="68">
        <v>45292</v>
      </c>
      <c r="L1252" s="65"/>
      <c r="M1252" s="65"/>
      <c r="N1252" s="65"/>
      <c r="O1252" s="65"/>
    </row>
    <row r="1253" spans="1:15" hidden="1" x14ac:dyDescent="0.25">
      <c r="A1253" s="61" t="s">
        <v>536</v>
      </c>
      <c r="B1253" s="61" t="s">
        <v>13125</v>
      </c>
      <c r="C1253" s="50">
        <v>91.95</v>
      </c>
      <c r="D1253" s="66">
        <v>45419</v>
      </c>
      <c r="E1253" s="61" t="s">
        <v>521</v>
      </c>
      <c r="F1253" s="61"/>
      <c r="G1253" s="61" t="str">
        <f>VLOOKUP(Corrections[[#This Row],[Employee]],'[1]Management Hierarchy Report'!$A$2:$C$3607, 3, 0)</f>
        <v>Kyle Rovansek</v>
      </c>
      <c r="H1253" s="48" t="s">
        <v>77</v>
      </c>
      <c r="I1253" s="61" t="s">
        <v>70</v>
      </c>
      <c r="J1253" s="61" t="str">
        <f>VLOOKUP(Corrections[[#This Row],[Employee]],[1]!Expense_Data[#Data],14,0)</f>
        <v>SL2@tidalwaveautospa.com</v>
      </c>
      <c r="K1253" s="68">
        <v>45292</v>
      </c>
      <c r="L1253" s="65"/>
      <c r="M1253" s="65"/>
      <c r="N1253" s="65"/>
      <c r="O1253" s="65"/>
    </row>
    <row r="1254" spans="1:15" hidden="1" x14ac:dyDescent="0.25">
      <c r="A1254" s="61" t="s">
        <v>536</v>
      </c>
      <c r="B1254" s="61" t="s">
        <v>13125</v>
      </c>
      <c r="C1254" s="50">
        <v>55.57</v>
      </c>
      <c r="D1254" s="66">
        <v>45420</v>
      </c>
      <c r="E1254" s="61" t="s">
        <v>521</v>
      </c>
      <c r="F1254" s="61"/>
      <c r="G1254" s="61" t="str">
        <f>VLOOKUP(Corrections[[#This Row],[Employee]],'[1]Management Hierarchy Report'!$A$2:$C$3607, 3, 0)</f>
        <v>Kyle Rovansek</v>
      </c>
      <c r="H1254" s="48" t="s">
        <v>77</v>
      </c>
      <c r="I1254" s="61" t="s">
        <v>70</v>
      </c>
      <c r="J1254" s="61" t="str">
        <f>VLOOKUP(Corrections[[#This Row],[Employee]],[1]!Expense_Data[#Data],14,0)</f>
        <v>SL2@tidalwaveautospa.com</v>
      </c>
      <c r="K1254" s="68">
        <v>45292</v>
      </c>
      <c r="L1254" s="65"/>
      <c r="M1254" s="65"/>
      <c r="N1254" s="65"/>
      <c r="O1254" s="65"/>
    </row>
    <row r="1255" spans="1:15" hidden="1" x14ac:dyDescent="0.25">
      <c r="A1255" s="61" t="s">
        <v>536</v>
      </c>
      <c r="B1255" s="61" t="s">
        <v>13125</v>
      </c>
      <c r="C1255" s="50">
        <v>3.89</v>
      </c>
      <c r="D1255" s="66">
        <v>45420</v>
      </c>
      <c r="E1255" s="61" t="s">
        <v>521</v>
      </c>
      <c r="F1255" s="61"/>
      <c r="G1255" s="61" t="str">
        <f>VLOOKUP(Corrections[[#This Row],[Employee]],'[1]Management Hierarchy Report'!$A$2:$C$3607, 3, 0)</f>
        <v>Kyle Rovansek</v>
      </c>
      <c r="H1255" s="48" t="s">
        <v>77</v>
      </c>
      <c r="I1255" s="61" t="s">
        <v>70</v>
      </c>
      <c r="J1255" s="61" t="str">
        <f>VLOOKUP(Corrections[[#This Row],[Employee]],[1]!Expense_Data[#Data],14,0)</f>
        <v>SL2@tidalwaveautospa.com</v>
      </c>
      <c r="K1255" s="68">
        <v>45292</v>
      </c>
      <c r="L1255" s="65"/>
      <c r="M1255" s="65"/>
      <c r="N1255" s="65"/>
      <c r="O1255" s="65"/>
    </row>
    <row r="1256" spans="1:15" hidden="1" x14ac:dyDescent="0.25">
      <c r="A1256" s="61" t="s">
        <v>536</v>
      </c>
      <c r="B1256" s="61" t="s">
        <v>13125</v>
      </c>
      <c r="C1256" s="50">
        <v>80.989999999999995</v>
      </c>
      <c r="D1256" s="66">
        <v>45420</v>
      </c>
      <c r="E1256" s="61" t="s">
        <v>521</v>
      </c>
      <c r="F1256" s="61"/>
      <c r="G1256" s="61" t="str">
        <f>VLOOKUP(Corrections[[#This Row],[Employee]],'[1]Management Hierarchy Report'!$A$2:$C$3607, 3, 0)</f>
        <v>Kyle Rovansek</v>
      </c>
      <c r="H1256" s="48" t="s">
        <v>77</v>
      </c>
      <c r="I1256" s="61" t="s">
        <v>70</v>
      </c>
      <c r="J1256" s="61" t="str">
        <f>VLOOKUP(Corrections[[#This Row],[Employee]],[1]!Expense_Data[#Data],14,0)</f>
        <v>SL2@tidalwaveautospa.com</v>
      </c>
      <c r="K1256" s="68">
        <v>45292</v>
      </c>
      <c r="L1256" s="65"/>
      <c r="M1256" s="65"/>
      <c r="N1256" s="65"/>
      <c r="O1256" s="65"/>
    </row>
    <row r="1257" spans="1:15" hidden="1" x14ac:dyDescent="0.25">
      <c r="A1257" s="61" t="s">
        <v>536</v>
      </c>
      <c r="B1257" s="61" t="s">
        <v>13125</v>
      </c>
      <c r="C1257" s="50">
        <v>15.58</v>
      </c>
      <c r="D1257" s="66">
        <v>45422</v>
      </c>
      <c r="E1257" s="61" t="s">
        <v>521</v>
      </c>
      <c r="F1257" s="61"/>
      <c r="G1257" s="61" t="str">
        <f>VLOOKUP(Corrections[[#This Row],[Employee]],'[1]Management Hierarchy Report'!$A$2:$C$3607, 3, 0)</f>
        <v>Kyle Rovansek</v>
      </c>
      <c r="H1257" s="48" t="s">
        <v>77</v>
      </c>
      <c r="I1257" s="61" t="s">
        <v>70</v>
      </c>
      <c r="J1257" s="61" t="str">
        <f>VLOOKUP(Corrections[[#This Row],[Employee]],[1]!Expense_Data[#Data],14,0)</f>
        <v>SL2@tidalwaveautospa.com</v>
      </c>
      <c r="K1257" s="68">
        <v>45292</v>
      </c>
      <c r="L1257" s="65"/>
      <c r="M1257" s="65"/>
      <c r="N1257" s="65"/>
      <c r="O1257" s="65"/>
    </row>
    <row r="1258" spans="1:15" hidden="1" x14ac:dyDescent="0.25">
      <c r="A1258" s="61" t="s">
        <v>536</v>
      </c>
      <c r="B1258" s="61" t="s">
        <v>13125</v>
      </c>
      <c r="C1258" s="50">
        <v>96.28</v>
      </c>
      <c r="D1258" s="66">
        <v>45423</v>
      </c>
      <c r="E1258" s="61" t="s">
        <v>13082</v>
      </c>
      <c r="F1258" s="61"/>
      <c r="G1258" s="61" t="str">
        <f>VLOOKUP(Corrections[[#This Row],[Employee]],'[1]Management Hierarchy Report'!$A$2:$C$3607, 3, 0)</f>
        <v>Kyle Rovansek</v>
      </c>
      <c r="H1258" s="48" t="s">
        <v>77</v>
      </c>
      <c r="I1258" s="61" t="s">
        <v>70</v>
      </c>
      <c r="J1258" s="61" t="str">
        <f>VLOOKUP(Corrections[[#This Row],[Employee]],[1]!Expense_Data[#Data],14,0)</f>
        <v>SL2@tidalwaveautospa.com</v>
      </c>
      <c r="K1258" s="68">
        <v>45292</v>
      </c>
      <c r="L1258" s="65"/>
      <c r="M1258" s="65"/>
      <c r="N1258" s="65"/>
      <c r="O1258" s="65"/>
    </row>
    <row r="1259" spans="1:15" hidden="1" x14ac:dyDescent="0.25">
      <c r="A1259" s="61" t="s">
        <v>536</v>
      </c>
      <c r="B1259" s="61" t="s">
        <v>13125</v>
      </c>
      <c r="C1259" s="50">
        <v>96.28</v>
      </c>
      <c r="D1259" s="66">
        <v>45423</v>
      </c>
      <c r="E1259" s="61" t="s">
        <v>521</v>
      </c>
      <c r="F1259" s="61"/>
      <c r="G1259" s="61" t="str">
        <f>VLOOKUP(Corrections[[#This Row],[Employee]],'[1]Management Hierarchy Report'!$A$2:$C$3607, 3, 0)</f>
        <v>Kyle Rovansek</v>
      </c>
      <c r="H1259" s="48" t="s">
        <v>77</v>
      </c>
      <c r="I1259" s="61" t="s">
        <v>70</v>
      </c>
      <c r="J1259" s="61" t="str">
        <f>VLOOKUP(Corrections[[#This Row],[Employee]],[1]!Expense_Data[#Data],14,0)</f>
        <v>SL2@tidalwaveautospa.com</v>
      </c>
      <c r="K1259" s="68">
        <v>45292</v>
      </c>
      <c r="L1259" s="65"/>
      <c r="M1259" s="65"/>
      <c r="N1259" s="65"/>
      <c r="O1259" s="65"/>
    </row>
    <row r="1260" spans="1:15" hidden="1" x14ac:dyDescent="0.25">
      <c r="A1260" s="61" t="s">
        <v>536</v>
      </c>
      <c r="B1260" s="61" t="s">
        <v>13125</v>
      </c>
      <c r="C1260" s="50">
        <v>62.6</v>
      </c>
      <c r="D1260" s="66">
        <v>45425</v>
      </c>
      <c r="E1260" s="61" t="s">
        <v>521</v>
      </c>
      <c r="F1260" s="61"/>
      <c r="G1260" s="61" t="str">
        <f>VLOOKUP(Corrections[[#This Row],[Employee]],'[1]Management Hierarchy Report'!$A$2:$C$3607, 3, 0)</f>
        <v>Kyle Rovansek</v>
      </c>
      <c r="H1260" s="48" t="s">
        <v>77</v>
      </c>
      <c r="I1260" s="61" t="s">
        <v>70</v>
      </c>
      <c r="J1260" s="61" t="str">
        <f>VLOOKUP(Corrections[[#This Row],[Employee]],[1]!Expense_Data[#Data],14,0)</f>
        <v>SL2@tidalwaveautospa.com</v>
      </c>
      <c r="K1260" s="68">
        <v>45292</v>
      </c>
      <c r="L1260" s="65"/>
      <c r="M1260" s="65"/>
      <c r="N1260" s="65"/>
      <c r="O1260" s="65"/>
    </row>
    <row r="1261" spans="1:15" hidden="1" x14ac:dyDescent="0.25">
      <c r="A1261" s="61" t="s">
        <v>536</v>
      </c>
      <c r="B1261" s="61" t="s">
        <v>13125</v>
      </c>
      <c r="C1261" s="50">
        <v>25.9</v>
      </c>
      <c r="D1261" s="66">
        <v>45425</v>
      </c>
      <c r="E1261" s="61" t="s">
        <v>521</v>
      </c>
      <c r="F1261" s="61"/>
      <c r="G1261" s="61" t="str">
        <f>VLOOKUP(Corrections[[#This Row],[Employee]],'[1]Management Hierarchy Report'!$A$2:$C$3607, 3, 0)</f>
        <v>Kyle Rovansek</v>
      </c>
      <c r="H1261" s="48" t="s">
        <v>77</v>
      </c>
      <c r="I1261" s="61" t="s">
        <v>70</v>
      </c>
      <c r="J1261" s="61" t="str">
        <f>VLOOKUP(Corrections[[#This Row],[Employee]],[1]!Expense_Data[#Data],14,0)</f>
        <v>SL2@tidalwaveautospa.com</v>
      </c>
      <c r="K1261" s="68">
        <v>45292</v>
      </c>
      <c r="L1261" s="65"/>
      <c r="M1261" s="65"/>
      <c r="N1261" s="65"/>
      <c r="O1261" s="65"/>
    </row>
    <row r="1262" spans="1:15" hidden="1" x14ac:dyDescent="0.25">
      <c r="A1262" s="61" t="s">
        <v>536</v>
      </c>
      <c r="B1262" s="61" t="s">
        <v>13125</v>
      </c>
      <c r="C1262" s="50">
        <v>53.84</v>
      </c>
      <c r="D1262" s="66">
        <v>45426</v>
      </c>
      <c r="E1262" s="61" t="s">
        <v>521</v>
      </c>
      <c r="F1262" s="61"/>
      <c r="G1262" s="61" t="str">
        <f>VLOOKUP(Corrections[[#This Row],[Employee]],'[1]Management Hierarchy Report'!$A$2:$C$3607, 3, 0)</f>
        <v>Kyle Rovansek</v>
      </c>
      <c r="H1262" s="48" t="s">
        <v>77</v>
      </c>
      <c r="I1262" s="61" t="s">
        <v>70</v>
      </c>
      <c r="J1262" s="61" t="str">
        <f>VLOOKUP(Corrections[[#This Row],[Employee]],[1]!Expense_Data[#Data],14,0)</f>
        <v>SL2@tidalwaveautospa.com</v>
      </c>
      <c r="K1262" s="68">
        <v>45292</v>
      </c>
      <c r="L1262" s="65"/>
      <c r="M1262" s="65"/>
      <c r="N1262" s="65"/>
      <c r="O1262" s="65"/>
    </row>
    <row r="1263" spans="1:15" hidden="1" x14ac:dyDescent="0.25">
      <c r="A1263" s="61" t="s">
        <v>536</v>
      </c>
      <c r="B1263" s="61" t="s">
        <v>13125</v>
      </c>
      <c r="C1263" s="50">
        <v>53.55</v>
      </c>
      <c r="D1263" s="66">
        <v>45428</v>
      </c>
      <c r="E1263" s="61" t="s">
        <v>521</v>
      </c>
      <c r="F1263" s="61"/>
      <c r="G1263" s="61" t="str">
        <f>VLOOKUP(Corrections[[#This Row],[Employee]],'[1]Management Hierarchy Report'!$A$2:$C$3607, 3, 0)</f>
        <v>Kyle Rovansek</v>
      </c>
      <c r="H1263" s="48" t="s">
        <v>77</v>
      </c>
      <c r="I1263" s="61" t="s">
        <v>70</v>
      </c>
      <c r="J1263" s="61" t="str">
        <f>VLOOKUP(Corrections[[#This Row],[Employee]],[1]!Expense_Data[#Data],14,0)</f>
        <v>SL2@tidalwaveautospa.com</v>
      </c>
      <c r="K1263" s="68">
        <v>45292</v>
      </c>
      <c r="L1263" s="65"/>
      <c r="M1263" s="65"/>
      <c r="N1263" s="65"/>
      <c r="O1263" s="65"/>
    </row>
    <row r="1264" spans="1:15" hidden="1" x14ac:dyDescent="0.25">
      <c r="A1264" s="61" t="s">
        <v>536</v>
      </c>
      <c r="B1264" s="61" t="s">
        <v>13125</v>
      </c>
      <c r="C1264" s="50">
        <v>37.64</v>
      </c>
      <c r="D1264" s="66">
        <v>45430</v>
      </c>
      <c r="E1264" s="61" t="s">
        <v>521</v>
      </c>
      <c r="F1264" s="61"/>
      <c r="G1264" s="61" t="str">
        <f>VLOOKUP(Corrections[[#This Row],[Employee]],'[1]Management Hierarchy Report'!$A$2:$C$3607, 3, 0)</f>
        <v>Kyle Rovansek</v>
      </c>
      <c r="H1264" s="48" t="s">
        <v>77</v>
      </c>
      <c r="I1264" s="61" t="s">
        <v>70</v>
      </c>
      <c r="J1264" s="61" t="str">
        <f>VLOOKUP(Corrections[[#This Row],[Employee]],[1]!Expense_Data[#Data],14,0)</f>
        <v>SL2@tidalwaveautospa.com</v>
      </c>
      <c r="K1264" s="68">
        <v>45292</v>
      </c>
      <c r="L1264" s="65"/>
      <c r="M1264" s="65"/>
      <c r="N1264" s="65"/>
      <c r="O1264" s="65"/>
    </row>
    <row r="1265" spans="1:15" hidden="1" x14ac:dyDescent="0.25">
      <c r="A1265" s="61" t="s">
        <v>536</v>
      </c>
      <c r="B1265" s="61" t="s">
        <v>13125</v>
      </c>
      <c r="C1265" s="50">
        <v>5.38</v>
      </c>
      <c r="D1265" s="66">
        <v>45430</v>
      </c>
      <c r="E1265" s="61" t="s">
        <v>521</v>
      </c>
      <c r="F1265" s="61"/>
      <c r="G1265" s="61" t="str">
        <f>VLOOKUP(Corrections[[#This Row],[Employee]],'[1]Management Hierarchy Report'!$A$2:$C$3607, 3, 0)</f>
        <v>Kyle Rovansek</v>
      </c>
      <c r="H1265" s="48" t="s">
        <v>77</v>
      </c>
      <c r="I1265" s="61" t="s">
        <v>70</v>
      </c>
      <c r="J1265" s="61" t="str">
        <f>VLOOKUP(Corrections[[#This Row],[Employee]],[1]!Expense_Data[#Data],14,0)</f>
        <v>SL2@tidalwaveautospa.com</v>
      </c>
      <c r="K1265" s="68">
        <v>45292</v>
      </c>
      <c r="L1265" s="65"/>
      <c r="M1265" s="65"/>
      <c r="N1265" s="65"/>
      <c r="O1265" s="65"/>
    </row>
    <row r="1266" spans="1:15" hidden="1" x14ac:dyDescent="0.25">
      <c r="A1266" s="61" t="s">
        <v>536</v>
      </c>
      <c r="B1266" s="61" t="s">
        <v>13125</v>
      </c>
      <c r="C1266" s="50">
        <v>32.299999999999997</v>
      </c>
      <c r="D1266" s="66">
        <v>45431</v>
      </c>
      <c r="E1266" s="61" t="s">
        <v>521</v>
      </c>
      <c r="F1266" s="61"/>
      <c r="G1266" s="61" t="str">
        <f>VLOOKUP(Corrections[[#This Row],[Employee]],'[1]Management Hierarchy Report'!$A$2:$C$3607, 3, 0)</f>
        <v>Kyle Rovansek</v>
      </c>
      <c r="H1266" s="48" t="s">
        <v>77</v>
      </c>
      <c r="I1266" s="61" t="s">
        <v>70</v>
      </c>
      <c r="J1266" s="61" t="str">
        <f>VLOOKUP(Corrections[[#This Row],[Employee]],[1]!Expense_Data[#Data],14,0)</f>
        <v>SL2@tidalwaveautospa.com</v>
      </c>
      <c r="K1266" s="68">
        <v>45292</v>
      </c>
      <c r="L1266" s="65"/>
      <c r="M1266" s="65"/>
      <c r="N1266" s="65"/>
      <c r="O1266" s="65"/>
    </row>
    <row r="1267" spans="1:15" hidden="1" x14ac:dyDescent="0.25">
      <c r="A1267" s="61" t="s">
        <v>536</v>
      </c>
      <c r="B1267" s="61" t="s">
        <v>13125</v>
      </c>
      <c r="C1267" s="50">
        <v>51.68</v>
      </c>
      <c r="D1267" s="66">
        <v>45432</v>
      </c>
      <c r="E1267" s="61" t="s">
        <v>521</v>
      </c>
      <c r="F1267" s="61"/>
      <c r="G1267" s="61" t="str">
        <f>VLOOKUP(Corrections[[#This Row],[Employee]],'[1]Management Hierarchy Report'!$A$2:$C$3607, 3, 0)</f>
        <v>Kyle Rovansek</v>
      </c>
      <c r="H1267" s="48" t="s">
        <v>77</v>
      </c>
      <c r="I1267" s="61" t="s">
        <v>70</v>
      </c>
      <c r="J1267" s="61" t="str">
        <f>VLOOKUP(Corrections[[#This Row],[Employee]],[1]!Expense_Data[#Data],14,0)</f>
        <v>SL2@tidalwaveautospa.com</v>
      </c>
      <c r="K1267" s="68">
        <v>45292</v>
      </c>
      <c r="L1267" s="65"/>
      <c r="M1267" s="65"/>
      <c r="N1267" s="65"/>
      <c r="O1267" s="65"/>
    </row>
    <row r="1268" spans="1:15" hidden="1" x14ac:dyDescent="0.25">
      <c r="A1268" s="61" t="s">
        <v>536</v>
      </c>
      <c r="B1268" s="61" t="s">
        <v>13125</v>
      </c>
      <c r="C1268" s="50">
        <v>8.31</v>
      </c>
      <c r="D1268" s="66">
        <v>45434</v>
      </c>
      <c r="E1268" s="61" t="s">
        <v>521</v>
      </c>
      <c r="F1268" s="61"/>
      <c r="G1268" s="61" t="str">
        <f>VLOOKUP(Corrections[[#This Row],[Employee]],'[1]Management Hierarchy Report'!$A$2:$C$3607, 3, 0)</f>
        <v>Kyle Rovansek</v>
      </c>
      <c r="H1268" s="48" t="s">
        <v>77</v>
      </c>
      <c r="I1268" s="61" t="s">
        <v>70</v>
      </c>
      <c r="J1268" s="61" t="str">
        <f>VLOOKUP(Corrections[[#This Row],[Employee]],[1]!Expense_Data[#Data],14,0)</f>
        <v>SL2@tidalwaveautospa.com</v>
      </c>
      <c r="K1268" s="68">
        <v>45292</v>
      </c>
      <c r="L1268" s="65"/>
      <c r="M1268" s="65"/>
      <c r="N1268" s="65"/>
      <c r="O1268" s="65"/>
    </row>
    <row r="1269" spans="1:15" hidden="1" x14ac:dyDescent="0.25">
      <c r="A1269" s="61" t="s">
        <v>536</v>
      </c>
      <c r="B1269" s="61" t="s">
        <v>13125</v>
      </c>
      <c r="C1269" s="50">
        <v>16.71</v>
      </c>
      <c r="D1269" s="66">
        <v>45435</v>
      </c>
      <c r="E1269" s="61" t="s">
        <v>521</v>
      </c>
      <c r="F1269" s="61"/>
      <c r="G1269" s="61" t="str">
        <f>VLOOKUP(Corrections[[#This Row],[Employee]],'[1]Management Hierarchy Report'!$A$2:$C$3607, 3, 0)</f>
        <v>Kyle Rovansek</v>
      </c>
      <c r="H1269" s="48" t="s">
        <v>77</v>
      </c>
      <c r="I1269" s="61" t="s">
        <v>70</v>
      </c>
      <c r="J1269" s="61" t="str">
        <f>VLOOKUP(Corrections[[#This Row],[Employee]],[1]!Expense_Data[#Data],14,0)</f>
        <v>SL2@tidalwaveautospa.com</v>
      </c>
      <c r="K1269" s="68">
        <v>45292</v>
      </c>
      <c r="L1269" s="65"/>
      <c r="M1269" s="65"/>
      <c r="N1269" s="65"/>
      <c r="O1269" s="65"/>
    </row>
    <row r="1270" spans="1:15" hidden="1" x14ac:dyDescent="0.25">
      <c r="A1270" s="61" t="s">
        <v>536</v>
      </c>
      <c r="B1270" s="61" t="s">
        <v>13125</v>
      </c>
      <c r="C1270" s="50">
        <v>18.34</v>
      </c>
      <c r="D1270" s="66">
        <v>45436</v>
      </c>
      <c r="E1270" s="61" t="s">
        <v>521</v>
      </c>
      <c r="F1270" s="61"/>
      <c r="G1270" s="61" t="str">
        <f>VLOOKUP(Corrections[[#This Row],[Employee]],'[1]Management Hierarchy Report'!$A$2:$C$3607, 3, 0)</f>
        <v>Kyle Rovansek</v>
      </c>
      <c r="H1270" s="48" t="s">
        <v>77</v>
      </c>
      <c r="I1270" s="61" t="s">
        <v>70</v>
      </c>
      <c r="J1270" s="61" t="str">
        <f>VLOOKUP(Corrections[[#This Row],[Employee]],[1]!Expense_Data[#Data],14,0)</f>
        <v>SL2@tidalwaveautospa.com</v>
      </c>
      <c r="K1270" s="68">
        <v>45292</v>
      </c>
      <c r="L1270" s="65"/>
      <c r="M1270" s="65"/>
      <c r="N1270" s="65"/>
      <c r="O1270" s="65"/>
    </row>
    <row r="1271" spans="1:15" hidden="1" x14ac:dyDescent="0.25">
      <c r="A1271" s="61" t="s">
        <v>536</v>
      </c>
      <c r="B1271" s="61" t="s">
        <v>13125</v>
      </c>
      <c r="C1271" s="50">
        <v>1.35</v>
      </c>
      <c r="D1271" s="66">
        <v>45437</v>
      </c>
      <c r="E1271" s="61" t="s">
        <v>521</v>
      </c>
      <c r="F1271" s="61"/>
      <c r="G1271" s="61" t="str">
        <f>VLOOKUP(Corrections[[#This Row],[Employee]],'[1]Management Hierarchy Report'!$A$2:$C$3607, 3, 0)</f>
        <v>Kyle Rovansek</v>
      </c>
      <c r="H1271" s="48" t="s">
        <v>77</v>
      </c>
      <c r="I1271" s="61" t="s">
        <v>70</v>
      </c>
      <c r="J1271" s="61" t="str">
        <f>VLOOKUP(Corrections[[#This Row],[Employee]],[1]!Expense_Data[#Data],14,0)</f>
        <v>SL2@tidalwaveautospa.com</v>
      </c>
      <c r="K1271" s="68">
        <v>45292</v>
      </c>
      <c r="L1271" s="65"/>
      <c r="M1271" s="65"/>
      <c r="N1271" s="65"/>
      <c r="O1271" s="65"/>
    </row>
    <row r="1272" spans="1:15" hidden="1" x14ac:dyDescent="0.25">
      <c r="A1272" s="61" t="s">
        <v>536</v>
      </c>
      <c r="B1272" s="61" t="s">
        <v>13125</v>
      </c>
      <c r="C1272" s="50">
        <v>161.97999999999999</v>
      </c>
      <c r="D1272" s="66">
        <v>45439</v>
      </c>
      <c r="E1272" s="61" t="s">
        <v>521</v>
      </c>
      <c r="F1272" s="61"/>
      <c r="G1272" s="61" t="str">
        <f>VLOOKUP(Corrections[[#This Row],[Employee]],'[1]Management Hierarchy Report'!$A$2:$C$3607, 3, 0)</f>
        <v>Kyle Rovansek</v>
      </c>
      <c r="H1272" s="48" t="s">
        <v>77</v>
      </c>
      <c r="I1272" s="61" t="s">
        <v>70</v>
      </c>
      <c r="J1272" s="61" t="str">
        <f>VLOOKUP(Corrections[[#This Row],[Employee]],[1]!Expense_Data[#Data],14,0)</f>
        <v>SL2@tidalwaveautospa.com</v>
      </c>
      <c r="K1272" s="68">
        <v>45292</v>
      </c>
      <c r="L1272" s="65"/>
      <c r="M1272" s="65"/>
      <c r="N1272" s="65"/>
      <c r="O1272" s="65"/>
    </row>
    <row r="1273" spans="1:15" hidden="1" x14ac:dyDescent="0.25">
      <c r="A1273" s="61" t="s">
        <v>536</v>
      </c>
      <c r="B1273" s="61" t="s">
        <v>13125</v>
      </c>
      <c r="C1273" s="50">
        <v>5.89</v>
      </c>
      <c r="D1273" s="66">
        <v>45439</v>
      </c>
      <c r="E1273" s="61" t="s">
        <v>521</v>
      </c>
      <c r="F1273" s="61"/>
      <c r="G1273" s="61" t="str">
        <f>VLOOKUP(Corrections[[#This Row],[Employee]],'[1]Management Hierarchy Report'!$A$2:$C$3607, 3, 0)</f>
        <v>Kyle Rovansek</v>
      </c>
      <c r="H1273" s="48" t="s">
        <v>77</v>
      </c>
      <c r="I1273" s="61" t="s">
        <v>70</v>
      </c>
      <c r="J1273" s="61" t="str">
        <f>VLOOKUP(Corrections[[#This Row],[Employee]],[1]!Expense_Data[#Data],14,0)</f>
        <v>SL2@tidalwaveautospa.com</v>
      </c>
      <c r="K1273" s="68">
        <v>45292</v>
      </c>
      <c r="L1273" s="65"/>
      <c r="M1273" s="65"/>
      <c r="N1273" s="65"/>
      <c r="O1273" s="65"/>
    </row>
    <row r="1274" spans="1:15" hidden="1" x14ac:dyDescent="0.25">
      <c r="A1274" s="61" t="s">
        <v>536</v>
      </c>
      <c r="B1274" s="61" t="s">
        <v>13125</v>
      </c>
      <c r="C1274" s="50">
        <v>161.97999999999999</v>
      </c>
      <c r="D1274" s="66">
        <v>45439</v>
      </c>
      <c r="E1274" s="61" t="s">
        <v>521</v>
      </c>
      <c r="F1274" s="61"/>
      <c r="G1274" s="61" t="str">
        <f>VLOOKUP(Corrections[[#This Row],[Employee]],'[1]Management Hierarchy Report'!$A$2:$C$3607, 3, 0)</f>
        <v>Kyle Rovansek</v>
      </c>
      <c r="H1274" s="48" t="s">
        <v>77</v>
      </c>
      <c r="I1274" s="61" t="s">
        <v>70</v>
      </c>
      <c r="J1274" s="61" t="str">
        <f>VLOOKUP(Corrections[[#This Row],[Employee]],[1]!Expense_Data[#Data],14,0)</f>
        <v>SL2@tidalwaveautospa.com</v>
      </c>
      <c r="K1274" s="68">
        <v>45292</v>
      </c>
      <c r="L1274" s="65"/>
      <c r="M1274" s="65"/>
      <c r="N1274" s="65"/>
      <c r="O1274" s="65"/>
    </row>
    <row r="1275" spans="1:15" hidden="1" x14ac:dyDescent="0.25">
      <c r="A1275" s="61" t="s">
        <v>536</v>
      </c>
      <c r="B1275" s="61" t="s">
        <v>13125</v>
      </c>
      <c r="C1275" s="50">
        <v>5.89</v>
      </c>
      <c r="D1275" s="66">
        <v>45439</v>
      </c>
      <c r="E1275" s="61" t="s">
        <v>521</v>
      </c>
      <c r="F1275" s="61"/>
      <c r="G1275" s="61" t="str">
        <f>VLOOKUP(Corrections[[#This Row],[Employee]],'[1]Management Hierarchy Report'!$A$2:$C$3607, 3, 0)</f>
        <v>Kyle Rovansek</v>
      </c>
      <c r="H1275" s="48" t="s">
        <v>77</v>
      </c>
      <c r="I1275" s="61" t="s">
        <v>70</v>
      </c>
      <c r="J1275" s="61" t="str">
        <f>VLOOKUP(Corrections[[#This Row],[Employee]],[1]!Expense_Data[#Data],14,0)</f>
        <v>SL2@tidalwaveautospa.com</v>
      </c>
      <c r="K1275" s="68">
        <v>45292</v>
      </c>
      <c r="L1275" s="65"/>
      <c r="M1275" s="65"/>
      <c r="N1275" s="65"/>
      <c r="O1275" s="65"/>
    </row>
    <row r="1276" spans="1:15" hidden="1" x14ac:dyDescent="0.25">
      <c r="A1276" s="61" t="s">
        <v>536</v>
      </c>
      <c r="B1276" s="61" t="s">
        <v>13125</v>
      </c>
      <c r="C1276" s="50">
        <v>161.97999999999999</v>
      </c>
      <c r="D1276" s="66">
        <v>45440</v>
      </c>
      <c r="E1276" s="61" t="s">
        <v>521</v>
      </c>
      <c r="F1276" s="61"/>
      <c r="G1276" s="61" t="str">
        <f>VLOOKUP(Corrections[[#This Row],[Employee]],'[1]Management Hierarchy Report'!$A$2:$C$3607, 3, 0)</f>
        <v>Kyle Rovansek</v>
      </c>
      <c r="H1276" s="48" t="s">
        <v>77</v>
      </c>
      <c r="I1276" s="61" t="s">
        <v>70</v>
      </c>
      <c r="J1276" s="61" t="str">
        <f>VLOOKUP(Corrections[[#This Row],[Employee]],[1]!Expense_Data[#Data],14,0)</f>
        <v>SL2@tidalwaveautospa.com</v>
      </c>
      <c r="K1276" s="68">
        <v>45292</v>
      </c>
      <c r="L1276" s="65"/>
      <c r="M1276" s="65"/>
      <c r="N1276" s="65"/>
      <c r="O1276" s="65"/>
    </row>
    <row r="1277" spans="1:15" hidden="1" x14ac:dyDescent="0.25">
      <c r="A1277" s="61" t="s">
        <v>536</v>
      </c>
      <c r="B1277" s="61" t="s">
        <v>13125</v>
      </c>
      <c r="C1277" s="50">
        <v>80.989999999999995</v>
      </c>
      <c r="D1277" s="66">
        <v>45440</v>
      </c>
      <c r="E1277" s="61" t="s">
        <v>521</v>
      </c>
      <c r="F1277" s="61"/>
      <c r="G1277" s="61" t="str">
        <f>VLOOKUP(Corrections[[#This Row],[Employee]],'[1]Management Hierarchy Report'!$A$2:$C$3607, 3, 0)</f>
        <v>Kyle Rovansek</v>
      </c>
      <c r="H1277" s="48" t="s">
        <v>77</v>
      </c>
      <c r="I1277" s="61" t="s">
        <v>70</v>
      </c>
      <c r="J1277" s="61" t="str">
        <f>VLOOKUP(Corrections[[#This Row],[Employee]],[1]!Expense_Data[#Data],14,0)</f>
        <v>SL2@tidalwaveautospa.com</v>
      </c>
      <c r="K1277" s="68">
        <v>45292</v>
      </c>
      <c r="L1277" s="65"/>
      <c r="M1277" s="65"/>
      <c r="N1277" s="65"/>
      <c r="O1277" s="65"/>
    </row>
    <row r="1278" spans="1:15" hidden="1" x14ac:dyDescent="0.25">
      <c r="A1278" s="61" t="s">
        <v>536</v>
      </c>
      <c r="B1278" s="61" t="s">
        <v>13125</v>
      </c>
      <c r="C1278" s="50">
        <v>14.03</v>
      </c>
      <c r="D1278" s="66">
        <v>45442</v>
      </c>
      <c r="E1278" s="61" t="s">
        <v>521</v>
      </c>
      <c r="F1278" s="61"/>
      <c r="G1278" s="61" t="str">
        <f>VLOOKUP(Corrections[[#This Row],[Employee]],'[1]Management Hierarchy Report'!$A$2:$C$3607, 3, 0)</f>
        <v>Kyle Rovansek</v>
      </c>
      <c r="H1278" s="48" t="s">
        <v>77</v>
      </c>
      <c r="I1278" s="61" t="s">
        <v>70</v>
      </c>
      <c r="J1278" s="61" t="str">
        <f>VLOOKUP(Corrections[[#This Row],[Employee]],[1]!Expense_Data[#Data],14,0)</f>
        <v>SL2@tidalwaveautospa.com</v>
      </c>
      <c r="K1278" s="68">
        <v>45292</v>
      </c>
      <c r="L1278" s="65"/>
      <c r="M1278" s="65"/>
      <c r="N1278" s="65"/>
      <c r="O1278" s="65"/>
    </row>
    <row r="1279" spans="1:15" hidden="1" x14ac:dyDescent="0.25">
      <c r="A1279" s="61" t="s">
        <v>536</v>
      </c>
      <c r="B1279" s="61" t="s">
        <v>13110</v>
      </c>
      <c r="C1279" s="50">
        <v>-59.4</v>
      </c>
      <c r="D1279" s="66">
        <v>45444</v>
      </c>
      <c r="E1279" s="61" t="s">
        <v>521</v>
      </c>
      <c r="F1279" s="61"/>
      <c r="G1279" s="61" t="str">
        <f>VLOOKUP(Corrections[[#This Row],[Employee]],'[1]Management Hierarchy Report'!$A$2:$C$3607, 3, 0)</f>
        <v>Kyle Rovansek</v>
      </c>
      <c r="H1279" s="48" t="s">
        <v>77</v>
      </c>
      <c r="I1279" s="61" t="s">
        <v>70</v>
      </c>
      <c r="J1279" s="61" t="str">
        <f>VLOOKUP(Corrections[[#This Row],[Employee]],[1]!Expense_Data[#Data],14,0)</f>
        <v>SL2@tidalwaveautospa.com</v>
      </c>
      <c r="K1279" s="68">
        <v>45292</v>
      </c>
      <c r="L1279" s="65"/>
      <c r="M1279" s="65"/>
      <c r="N1279" s="65"/>
      <c r="O1279" s="65"/>
    </row>
    <row r="1280" spans="1:15" hidden="1" x14ac:dyDescent="0.25">
      <c r="A1280" s="61" t="s">
        <v>536</v>
      </c>
      <c r="B1280" s="61" t="s">
        <v>13110</v>
      </c>
      <c r="C1280" s="50">
        <v>61.12</v>
      </c>
      <c r="D1280" s="66">
        <v>45444</v>
      </c>
      <c r="E1280" s="61" t="s">
        <v>521</v>
      </c>
      <c r="F1280" s="61"/>
      <c r="G1280" s="61" t="str">
        <f>VLOOKUP(Corrections[[#This Row],[Employee]],'[1]Management Hierarchy Report'!$A$2:$C$3607, 3, 0)</f>
        <v>Kyle Rovansek</v>
      </c>
      <c r="H1280" s="48" t="s">
        <v>77</v>
      </c>
      <c r="I1280" s="61" t="s">
        <v>70</v>
      </c>
      <c r="J1280" s="61" t="str">
        <f>VLOOKUP(Corrections[[#This Row],[Employee]],[1]!Expense_Data[#Data],14,0)</f>
        <v>SL2@tidalwaveautospa.com</v>
      </c>
      <c r="K1280" s="68">
        <v>45292</v>
      </c>
      <c r="L1280" s="65"/>
      <c r="M1280" s="65"/>
      <c r="N1280" s="65"/>
      <c r="O1280" s="65"/>
    </row>
    <row r="1281" spans="1:15" hidden="1" x14ac:dyDescent="0.25">
      <c r="A1281" s="61" t="s">
        <v>536</v>
      </c>
      <c r="B1281" s="61" t="s">
        <v>13110</v>
      </c>
      <c r="C1281" s="57">
        <v>28.12</v>
      </c>
      <c r="D1281" s="66">
        <v>45455</v>
      </c>
      <c r="E1281" s="61" t="s">
        <v>521</v>
      </c>
      <c r="F1281" s="61"/>
      <c r="G1281" s="61" t="str">
        <f>VLOOKUP(Corrections[[#This Row],[Employee]],'[1]Management Hierarchy Report'!$A$2:$C$3607, 3, 0)</f>
        <v>Kyle Rovansek</v>
      </c>
      <c r="H1281" s="48" t="s">
        <v>77</v>
      </c>
      <c r="I1281" s="61" t="s">
        <v>70</v>
      </c>
      <c r="J1281" s="61" t="str">
        <f>VLOOKUP(Corrections[[#This Row],[Employee]],[1]!Expense_Data[#Data],14,0)</f>
        <v>SL2@tidalwaveautospa.com</v>
      </c>
      <c r="K1281" s="68">
        <v>45292</v>
      </c>
      <c r="L1281" s="65"/>
      <c r="M1281" s="65"/>
      <c r="N1281" s="65"/>
      <c r="O1281" s="65"/>
    </row>
    <row r="1282" spans="1:15" hidden="1" x14ac:dyDescent="0.25">
      <c r="A1282" s="61" t="s">
        <v>536</v>
      </c>
      <c r="B1282" s="61" t="s">
        <v>13110</v>
      </c>
      <c r="C1282" s="57">
        <v>180.53</v>
      </c>
      <c r="D1282" s="66">
        <v>45460</v>
      </c>
      <c r="E1282" s="61" t="s">
        <v>13030</v>
      </c>
      <c r="F1282" s="61"/>
      <c r="G1282" s="61" t="str">
        <f>VLOOKUP(Corrections[[#This Row],[Employee]],'[1]Management Hierarchy Report'!$A$2:$C$3607, 3, 0)</f>
        <v>Kyle Rovansek</v>
      </c>
      <c r="H1282" s="48" t="s">
        <v>77</v>
      </c>
      <c r="I1282" s="61" t="s">
        <v>70</v>
      </c>
      <c r="J1282" s="61" t="str">
        <f>VLOOKUP(Corrections[[#This Row],[Employee]],[1]!Expense_Data[#Data],14,0)</f>
        <v>SL2@tidalwaveautospa.com</v>
      </c>
      <c r="K1282" s="68">
        <v>45292</v>
      </c>
      <c r="L1282" s="65"/>
      <c r="M1282" s="65"/>
      <c r="N1282" s="65"/>
      <c r="O1282" s="65"/>
    </row>
    <row r="1283" spans="1:15" hidden="1" x14ac:dyDescent="0.25">
      <c r="A1283" s="61" t="s">
        <v>536</v>
      </c>
      <c r="B1283" s="61" t="s">
        <v>13110</v>
      </c>
      <c r="C1283" s="57">
        <v>54.82</v>
      </c>
      <c r="D1283" s="66">
        <v>45463</v>
      </c>
      <c r="E1283" s="61" t="s">
        <v>521</v>
      </c>
      <c r="F1283" s="61"/>
      <c r="G1283" s="61" t="str">
        <f>VLOOKUP(Corrections[[#This Row],[Employee]],'[1]Management Hierarchy Report'!$A$2:$C$3607, 3, 0)</f>
        <v>Kyle Rovansek</v>
      </c>
      <c r="H1283" s="48" t="s">
        <v>77</v>
      </c>
      <c r="I1283" s="61" t="s">
        <v>70</v>
      </c>
      <c r="J1283" s="61" t="str">
        <f>VLOOKUP(Corrections[[#This Row],[Employee]],[1]!Expense_Data[#Data],14,0)</f>
        <v>SL2@tidalwaveautospa.com</v>
      </c>
      <c r="K1283" s="68">
        <v>45292</v>
      </c>
      <c r="L1283" s="65"/>
      <c r="M1283" s="65"/>
      <c r="N1283" s="65"/>
      <c r="O1283" s="65"/>
    </row>
    <row r="1284" spans="1:15" hidden="1" x14ac:dyDescent="0.25">
      <c r="A1284" s="61" t="s">
        <v>536</v>
      </c>
      <c r="B1284" s="61" t="s">
        <v>13110</v>
      </c>
      <c r="C1284" s="57">
        <v>16.2</v>
      </c>
      <c r="D1284" s="66">
        <v>45464</v>
      </c>
      <c r="E1284" s="61" t="s">
        <v>521</v>
      </c>
      <c r="F1284" s="61"/>
      <c r="G1284" s="61" t="str">
        <f>VLOOKUP(Corrections[[#This Row],[Employee]],'[1]Management Hierarchy Report'!$A$2:$C$3607, 3, 0)</f>
        <v>Kyle Rovansek</v>
      </c>
      <c r="H1284" s="48" t="s">
        <v>77</v>
      </c>
      <c r="I1284" s="61" t="s">
        <v>70</v>
      </c>
      <c r="J1284" s="61" t="str">
        <f>VLOOKUP(Corrections[[#This Row],[Employee]],[1]!Expense_Data[#Data],14,0)</f>
        <v>SL2@tidalwaveautospa.com</v>
      </c>
      <c r="K1284" s="68">
        <v>45292</v>
      </c>
      <c r="L1284" s="65"/>
      <c r="M1284" s="65"/>
      <c r="N1284" s="65"/>
      <c r="O1284" s="65"/>
    </row>
    <row r="1285" spans="1:15" hidden="1" x14ac:dyDescent="0.25">
      <c r="A1285" s="61" t="s">
        <v>536</v>
      </c>
      <c r="B1285" s="61" t="s">
        <v>13110</v>
      </c>
      <c r="C1285" s="57">
        <v>15.27</v>
      </c>
      <c r="D1285" s="66">
        <v>45468</v>
      </c>
      <c r="E1285" s="61" t="s">
        <v>13030</v>
      </c>
      <c r="F1285" s="61"/>
      <c r="G1285" s="61" t="str">
        <f>VLOOKUP(Corrections[[#This Row],[Employee]],'[1]Management Hierarchy Report'!$A$2:$C$3607, 3, 0)</f>
        <v>Kyle Rovansek</v>
      </c>
      <c r="H1285" s="48" t="s">
        <v>77</v>
      </c>
      <c r="I1285" s="61" t="s">
        <v>70</v>
      </c>
      <c r="J1285" s="61" t="str">
        <f>VLOOKUP(Corrections[[#This Row],[Employee]],[1]!Expense_Data[#Data],14,0)</f>
        <v>SL2@tidalwaveautospa.com</v>
      </c>
      <c r="K1285" s="68">
        <v>45292</v>
      </c>
      <c r="L1285" s="65"/>
      <c r="M1285" s="65"/>
      <c r="N1285" s="65"/>
      <c r="O1285" s="65"/>
    </row>
    <row r="1286" spans="1:15" hidden="1" x14ac:dyDescent="0.25">
      <c r="A1286" s="61" t="s">
        <v>536</v>
      </c>
      <c r="B1286" s="61" t="s">
        <v>13110</v>
      </c>
      <c r="C1286" s="57">
        <v>16.41</v>
      </c>
      <c r="D1286" s="66">
        <v>45468</v>
      </c>
      <c r="E1286" s="61" t="s">
        <v>13030</v>
      </c>
      <c r="F1286" s="61"/>
      <c r="G1286" s="61" t="str">
        <f>VLOOKUP(Corrections[[#This Row],[Employee]],'[1]Management Hierarchy Report'!$A$2:$C$3607, 3, 0)</f>
        <v>Kyle Rovansek</v>
      </c>
      <c r="H1286" s="48" t="s">
        <v>77</v>
      </c>
      <c r="I1286" s="61" t="s">
        <v>70</v>
      </c>
      <c r="J1286" s="61" t="str">
        <f>VLOOKUP(Corrections[[#This Row],[Employee]],[1]!Expense_Data[#Data],14,0)</f>
        <v>SL2@tidalwaveautospa.com</v>
      </c>
      <c r="K1286" s="68">
        <v>45292</v>
      </c>
      <c r="L1286" s="65"/>
      <c r="M1286" s="65"/>
      <c r="N1286" s="65"/>
      <c r="O1286" s="65"/>
    </row>
    <row r="1287" spans="1:15" hidden="1" x14ac:dyDescent="0.25">
      <c r="A1287" s="61" t="s">
        <v>536</v>
      </c>
      <c r="B1287" s="61" t="s">
        <v>13110</v>
      </c>
      <c r="C1287" s="50">
        <v>611.41999999999996</v>
      </c>
      <c r="D1287" s="66">
        <v>45470</v>
      </c>
      <c r="E1287" s="61" t="s">
        <v>12978</v>
      </c>
      <c r="F1287" s="61"/>
      <c r="G1287" s="61" t="str">
        <f>VLOOKUP(Corrections[[#This Row],[Employee]],'[1]Management Hierarchy Report'!$A$2:$C$3607, 3, 0)</f>
        <v>Kyle Rovansek</v>
      </c>
      <c r="H1287" s="48" t="s">
        <v>77</v>
      </c>
      <c r="I1287" s="61" t="s">
        <v>70</v>
      </c>
      <c r="J1287" s="61" t="str">
        <f>VLOOKUP(Corrections[[#This Row],[Employee]],[1]!Expense_Data[#Data],14,0)</f>
        <v>SL2@tidalwaveautospa.com</v>
      </c>
      <c r="K1287" s="68">
        <v>45292</v>
      </c>
      <c r="L1287" s="65"/>
      <c r="M1287" s="65"/>
      <c r="N1287" s="65"/>
      <c r="O1287" s="65"/>
    </row>
    <row r="1288" spans="1:15" hidden="1" x14ac:dyDescent="0.25">
      <c r="A1288" s="61" t="s">
        <v>536</v>
      </c>
      <c r="B1288" s="61" t="s">
        <v>13110</v>
      </c>
      <c r="C1288" s="50">
        <v>19.2</v>
      </c>
      <c r="D1288" s="66">
        <v>45472</v>
      </c>
      <c r="E1288" s="61" t="s">
        <v>521</v>
      </c>
      <c r="F1288" s="61"/>
      <c r="G1288" s="61" t="str">
        <f>VLOOKUP(Corrections[[#This Row],[Employee]],'[1]Management Hierarchy Report'!$A$2:$C$3607, 3, 0)</f>
        <v>Kyle Rovansek</v>
      </c>
      <c r="H1288" s="48" t="s">
        <v>77</v>
      </c>
      <c r="I1288" s="61" t="s">
        <v>70</v>
      </c>
      <c r="J1288" s="61" t="str">
        <f>VLOOKUP(Corrections[[#This Row],[Employee]],[1]!Expense_Data[#Data],14,0)</f>
        <v>SL2@tidalwaveautospa.com</v>
      </c>
      <c r="K1288" s="68">
        <v>45292</v>
      </c>
      <c r="L1288" s="65"/>
      <c r="M1288" s="65"/>
      <c r="N1288" s="65"/>
      <c r="O1288" s="65"/>
    </row>
    <row r="1289" spans="1:15" hidden="1" x14ac:dyDescent="0.25">
      <c r="A1289" s="61" t="s">
        <v>11564</v>
      </c>
      <c r="B1289" s="61" t="s">
        <v>11619</v>
      </c>
      <c r="C1289" s="50">
        <v>64.28</v>
      </c>
      <c r="D1289" s="66">
        <v>45466</v>
      </c>
      <c r="E1289" s="61" t="s">
        <v>146</v>
      </c>
      <c r="F1289" s="61"/>
      <c r="G1289" s="61" t="str">
        <f>VLOOKUP(Corrections[[#This Row],[Employee]],'[1]Management Hierarchy Report'!$A$2:$C$3607, 3, 0)</f>
        <v>Derek Schillinger</v>
      </c>
      <c r="H1289" s="61" t="s">
        <v>69</v>
      </c>
      <c r="I1289" s="61" t="s">
        <v>70</v>
      </c>
      <c r="J1289" s="61" t="str">
        <f>VLOOKUP(Corrections[[#This Row],[Employee]],[1]!Expense_Data[#Data],14,0)</f>
        <v>SL316@tidalwaveautospa.com</v>
      </c>
      <c r="K1289" s="68">
        <v>45292</v>
      </c>
      <c r="L1289" s="65"/>
      <c r="M1289" s="65"/>
      <c r="N1289" s="65"/>
      <c r="O1289" s="65"/>
    </row>
    <row r="1290" spans="1:15" hidden="1" x14ac:dyDescent="0.25">
      <c r="A1290" s="61" t="s">
        <v>11564</v>
      </c>
      <c r="B1290" s="61" t="s">
        <v>11619</v>
      </c>
      <c r="C1290" s="50">
        <v>92.96</v>
      </c>
      <c r="D1290" s="66">
        <v>45474</v>
      </c>
      <c r="E1290" s="61" t="s">
        <v>146</v>
      </c>
      <c r="F1290" s="61"/>
      <c r="G1290" s="61" t="str">
        <f>VLOOKUP(Corrections[[#This Row],[Employee]],'[1]Management Hierarchy Report'!$A$2:$C$3607, 3, 0)</f>
        <v>Derek Schillinger</v>
      </c>
      <c r="H1290" s="61" t="e">
        <f>IF(#REF!&gt;=0.2,"Sent Back", "Removed")</f>
        <v>#REF!</v>
      </c>
      <c r="I1290" s="61" t="s">
        <v>70</v>
      </c>
      <c r="J1290" s="61" t="str">
        <f>VLOOKUP(Corrections[[#This Row],[Employee]],[1]!Expense_Data[#Data],14,0)</f>
        <v>SL316@tidalwaveautospa.com</v>
      </c>
      <c r="K1290" s="68">
        <v>45292</v>
      </c>
      <c r="L1290" s="65"/>
      <c r="M1290" s="65"/>
      <c r="N1290" s="65"/>
      <c r="O1290" s="65"/>
    </row>
    <row r="1291" spans="1:15" hidden="1" x14ac:dyDescent="0.25">
      <c r="A1291" s="61" t="s">
        <v>11564</v>
      </c>
      <c r="B1291" s="61" t="s">
        <v>13012</v>
      </c>
      <c r="C1291" s="50">
        <v>170.54</v>
      </c>
      <c r="D1291" s="66">
        <v>45478</v>
      </c>
      <c r="E1291" s="61" t="s">
        <v>13030</v>
      </c>
      <c r="F1291" s="61"/>
      <c r="G1291" s="61" t="str">
        <f>VLOOKUP(Corrections[[#This Row],[Employee]],'[1]Management Hierarchy Report'!$A$2:$C$3607, 3, 0)</f>
        <v>Derek Schillinger</v>
      </c>
      <c r="H1291" s="61" t="s">
        <v>77</v>
      </c>
      <c r="I1291" s="61" t="s">
        <v>70</v>
      </c>
      <c r="J1291" s="61" t="str">
        <f>VLOOKUP(Corrections[[#This Row],[Employee]],[1]!Expense_Data[#Data],14,0)</f>
        <v>SL316@tidalwaveautospa.com</v>
      </c>
      <c r="K1291" s="68">
        <v>45292</v>
      </c>
      <c r="L1291" s="65"/>
      <c r="M1291" s="65"/>
      <c r="N1291" s="65"/>
      <c r="O1291" s="65"/>
    </row>
    <row r="1292" spans="1:15" hidden="1" x14ac:dyDescent="0.25">
      <c r="A1292" s="61" t="s">
        <v>11564</v>
      </c>
      <c r="B1292" s="61" t="s">
        <v>13012</v>
      </c>
      <c r="C1292" s="50">
        <v>128.79</v>
      </c>
      <c r="D1292" s="66">
        <v>45478</v>
      </c>
      <c r="E1292" s="61" t="s">
        <v>13030</v>
      </c>
      <c r="F1292" s="61"/>
      <c r="G1292" s="61" t="str">
        <f>VLOOKUP(Corrections[[#This Row],[Employee]],'[1]Management Hierarchy Report'!$A$2:$C$3607, 3, 0)</f>
        <v>Derek Schillinger</v>
      </c>
      <c r="H1292" s="61" t="s">
        <v>77</v>
      </c>
      <c r="I1292" s="61" t="s">
        <v>70</v>
      </c>
      <c r="J1292" s="61" t="str">
        <f>VLOOKUP(Corrections[[#This Row],[Employee]],[1]!Expense_Data[#Data],14,0)</f>
        <v>SL316@tidalwaveautospa.com</v>
      </c>
      <c r="K1292" s="68">
        <v>45292</v>
      </c>
      <c r="L1292" s="65"/>
      <c r="M1292" s="65"/>
      <c r="N1292" s="65"/>
      <c r="O1292" s="65"/>
    </row>
    <row r="1293" spans="1:15" hidden="1" x14ac:dyDescent="0.25">
      <c r="A1293" s="61" t="s">
        <v>11564</v>
      </c>
      <c r="B1293" s="61" t="s">
        <v>13011</v>
      </c>
      <c r="C1293" s="50">
        <v>46.41</v>
      </c>
      <c r="D1293" s="66">
        <v>45487</v>
      </c>
      <c r="E1293" s="61" t="s">
        <v>13030</v>
      </c>
      <c r="F1293" s="61"/>
      <c r="G1293" s="61" t="str">
        <f>VLOOKUP(Corrections[[#This Row],[Employee]],'[1]Management Hierarchy Report'!$A$2:$C$3607, 3, 0)</f>
        <v>Derek Schillinger</v>
      </c>
      <c r="H1293" s="61" t="s">
        <v>77</v>
      </c>
      <c r="I1293" s="61" t="s">
        <v>70</v>
      </c>
      <c r="J1293" s="61" t="str">
        <f>VLOOKUP(Corrections[[#This Row],[Employee]],[1]!Expense_Data[#Data],14,0)</f>
        <v>SL316@tidalwaveautospa.com</v>
      </c>
      <c r="K1293" s="68">
        <v>45292</v>
      </c>
      <c r="L1293" s="65"/>
      <c r="M1293" s="65"/>
      <c r="N1293" s="65"/>
      <c r="O1293" s="65"/>
    </row>
    <row r="1294" spans="1:15" hidden="1" x14ac:dyDescent="0.25">
      <c r="A1294" s="61" t="s">
        <v>616</v>
      </c>
      <c r="B1294" s="61" t="s">
        <v>617</v>
      </c>
      <c r="C1294" s="50">
        <v>34.85</v>
      </c>
      <c r="D1294" s="66">
        <v>45373</v>
      </c>
      <c r="E1294" s="61" t="s">
        <v>268</v>
      </c>
      <c r="F1294" s="61"/>
      <c r="G1294" s="61" t="str">
        <f>VLOOKUP(Corrections[[#This Row],[Employee]],'[1]Management Hierarchy Report'!$A$2:$C$3607, 3, 0)</f>
        <v>Steven Kyriazis</v>
      </c>
      <c r="H1294" s="61" t="s">
        <v>69</v>
      </c>
      <c r="I1294" s="61" t="s">
        <v>70</v>
      </c>
      <c r="J1294" s="67" t="str">
        <f>VLOOKUP(Corrections[[#This Row],[Employee]],[1]!Expense_Data[#Data],14,0)</f>
        <v>SL259@tidalwaveautospa.com</v>
      </c>
      <c r="K1294" s="68">
        <v>45292</v>
      </c>
      <c r="L1294" s="65"/>
      <c r="M1294" s="65"/>
      <c r="N1294" s="65"/>
      <c r="O1294" s="65"/>
    </row>
    <row r="1295" spans="1:15" hidden="1" x14ac:dyDescent="0.25">
      <c r="A1295" s="61" t="s">
        <v>616</v>
      </c>
      <c r="B1295" s="61" t="s">
        <v>617</v>
      </c>
      <c r="C1295" s="69">
        <v>38.75</v>
      </c>
      <c r="D1295" s="66">
        <v>45378</v>
      </c>
      <c r="E1295" s="61" t="s">
        <v>268</v>
      </c>
      <c r="F1295" s="61"/>
      <c r="G1295" s="61" t="str">
        <f>VLOOKUP(Corrections[[#This Row],[Employee]],'[1]Management Hierarchy Report'!$A$2:$C$3607, 3, 0)</f>
        <v>Steven Kyriazis</v>
      </c>
      <c r="H1295" s="61" t="s">
        <v>69</v>
      </c>
      <c r="I1295" s="61" t="s">
        <v>70</v>
      </c>
      <c r="J1295" s="67" t="str">
        <f>VLOOKUP(Corrections[[#This Row],[Employee]],[1]!Expense_Data[#Data],14,0)</f>
        <v>SL259@tidalwaveautospa.com</v>
      </c>
      <c r="K1295" s="68">
        <v>45292</v>
      </c>
      <c r="L1295" s="65"/>
      <c r="M1295" s="65"/>
      <c r="N1295" s="65"/>
      <c r="O1295" s="65"/>
    </row>
    <row r="1296" spans="1:15" hidden="1" x14ac:dyDescent="0.25">
      <c r="A1296" s="61" t="s">
        <v>616</v>
      </c>
      <c r="B1296" s="61" t="s">
        <v>617</v>
      </c>
      <c r="C1296" s="69">
        <v>59.53</v>
      </c>
      <c r="D1296" s="66">
        <v>45382</v>
      </c>
      <c r="E1296" s="61" t="s">
        <v>268</v>
      </c>
      <c r="F1296" s="61"/>
      <c r="G1296" s="61" t="str">
        <f>VLOOKUP(Corrections[[#This Row],[Employee]],'[1]Management Hierarchy Report'!$A$2:$C$3607, 3, 0)</f>
        <v>Steven Kyriazis</v>
      </c>
      <c r="H1296" s="61" t="s">
        <v>69</v>
      </c>
      <c r="I1296" s="61" t="s">
        <v>70</v>
      </c>
      <c r="J1296" s="67" t="str">
        <f>VLOOKUP(Corrections[[#This Row],[Employee]],[1]!Expense_Data[#Data],14,0)</f>
        <v>SL259@tidalwaveautospa.com</v>
      </c>
      <c r="K1296" s="68">
        <v>45292</v>
      </c>
      <c r="L1296" s="65"/>
      <c r="M1296" s="65"/>
      <c r="N1296" s="65"/>
      <c r="O1296" s="65"/>
    </row>
    <row r="1297" spans="1:15" hidden="1" x14ac:dyDescent="0.25">
      <c r="A1297" s="61" t="s">
        <v>616</v>
      </c>
      <c r="B1297" s="61" t="s">
        <v>617</v>
      </c>
      <c r="C1297" s="69">
        <v>60.66</v>
      </c>
      <c r="D1297" s="66">
        <v>45384</v>
      </c>
      <c r="E1297" s="61" t="s">
        <v>268</v>
      </c>
      <c r="F1297" s="61"/>
      <c r="G1297" s="61" t="str">
        <f>VLOOKUP(Corrections[[#This Row],[Employee]],'[1]Management Hierarchy Report'!$A$2:$C$3607, 3, 0)</f>
        <v>Steven Kyriazis</v>
      </c>
      <c r="H1297" s="61" t="s">
        <v>69</v>
      </c>
      <c r="I1297" s="61" t="s">
        <v>70</v>
      </c>
      <c r="J1297" s="67" t="str">
        <f>VLOOKUP(Corrections[[#This Row],[Employee]],[1]!Expense_Data[#Data],14,0)</f>
        <v>SL259@tidalwaveautospa.com</v>
      </c>
      <c r="K1297" s="68">
        <v>45292</v>
      </c>
      <c r="L1297" s="65"/>
      <c r="M1297" s="65"/>
      <c r="N1297" s="65"/>
      <c r="O1297" s="65"/>
    </row>
    <row r="1298" spans="1:15" hidden="1" x14ac:dyDescent="0.25">
      <c r="A1298" s="61" t="s">
        <v>616</v>
      </c>
      <c r="B1298" s="61" t="s">
        <v>13053</v>
      </c>
      <c r="C1298" s="50">
        <v>77.03</v>
      </c>
      <c r="D1298" s="52">
        <v>45466</v>
      </c>
      <c r="E1298" s="66" t="s">
        <v>12978</v>
      </c>
      <c r="F1298" s="61"/>
      <c r="G1298" s="61" t="str">
        <f>VLOOKUP(Corrections[[#This Row],[Employee]],'[1]Management Hierarchy Report'!$A$2:$C$3607, 3, 0)</f>
        <v>Steven Kyriazis</v>
      </c>
      <c r="H1298" s="61" t="s">
        <v>77</v>
      </c>
      <c r="I1298" s="61" t="s">
        <v>70</v>
      </c>
      <c r="J1298" s="61" t="str">
        <f>VLOOKUP(Corrections[[#This Row],[Employee]],[1]!Expense_Data[#Data],14,0)</f>
        <v>SL259@tidalwaveautospa.com</v>
      </c>
      <c r="K1298" s="68">
        <v>45292</v>
      </c>
      <c r="L1298" s="65"/>
      <c r="M1298" s="65"/>
      <c r="N1298" s="65"/>
      <c r="O1298" s="65"/>
    </row>
    <row r="1299" spans="1:15" hidden="1" x14ac:dyDescent="0.25">
      <c r="A1299" s="61" t="s">
        <v>616</v>
      </c>
      <c r="B1299" s="61" t="s">
        <v>13053</v>
      </c>
      <c r="C1299" s="50">
        <v>47.76</v>
      </c>
      <c r="D1299" s="52">
        <v>45472</v>
      </c>
      <c r="E1299" s="66" t="s">
        <v>13030</v>
      </c>
      <c r="F1299" s="61"/>
      <c r="G1299" s="61" t="str">
        <f>VLOOKUP(Corrections[[#This Row],[Employee]],'[1]Management Hierarchy Report'!$A$2:$C$3607, 3, 0)</f>
        <v>Steven Kyriazis</v>
      </c>
      <c r="H1299" s="61" t="s">
        <v>77</v>
      </c>
      <c r="I1299" s="61" t="s">
        <v>70</v>
      </c>
      <c r="J1299" s="61" t="str">
        <f>VLOOKUP(Corrections[[#This Row],[Employee]],[1]!Expense_Data[#Data],14,0)</f>
        <v>SL259@tidalwaveautospa.com</v>
      </c>
      <c r="K1299" s="68">
        <v>45292</v>
      </c>
      <c r="L1299" s="65"/>
      <c r="M1299" s="65"/>
      <c r="N1299" s="65"/>
      <c r="O1299" s="65"/>
    </row>
    <row r="1300" spans="1:15" hidden="1" x14ac:dyDescent="0.25">
      <c r="A1300" s="61" t="s">
        <v>616</v>
      </c>
      <c r="B1300" s="61" t="s">
        <v>13053</v>
      </c>
      <c r="C1300" s="50">
        <v>47.76</v>
      </c>
      <c r="D1300" s="66">
        <v>45472</v>
      </c>
      <c r="E1300" s="61" t="s">
        <v>13030</v>
      </c>
      <c r="F1300" s="61"/>
      <c r="G1300" s="61" t="str">
        <f>VLOOKUP(Corrections[[#This Row],[Employee]],'[1]Management Hierarchy Report'!$A$2:$C$3607, 3, 0)</f>
        <v>Steven Kyriazis</v>
      </c>
      <c r="H1300" s="48" t="s">
        <v>77</v>
      </c>
      <c r="I1300" s="61" t="s">
        <v>70</v>
      </c>
      <c r="J1300" s="61" t="str">
        <f>VLOOKUP(Corrections[[#This Row],[Employee]],[1]!Expense_Data[#Data],14,0)</f>
        <v>SL259@tidalwaveautospa.com</v>
      </c>
      <c r="K1300" s="68">
        <v>45292</v>
      </c>
      <c r="L1300" s="65"/>
      <c r="M1300" s="65"/>
      <c r="N1300" s="65"/>
      <c r="O1300" s="65"/>
    </row>
    <row r="1301" spans="1:15" hidden="1" x14ac:dyDescent="0.25">
      <c r="A1301" s="61" t="s">
        <v>616</v>
      </c>
      <c r="B1301" s="61" t="s">
        <v>13053</v>
      </c>
      <c r="C1301" s="50">
        <v>39.83</v>
      </c>
      <c r="D1301" s="52">
        <v>45488</v>
      </c>
      <c r="E1301" s="66" t="s">
        <v>13030</v>
      </c>
      <c r="F1301" s="61"/>
      <c r="G1301" s="61" t="str">
        <f>VLOOKUP(Corrections[[#This Row],[Employee]],'[1]Management Hierarchy Report'!$A$2:$C$3607, 3, 0)</f>
        <v>Steven Kyriazis</v>
      </c>
      <c r="H1301" s="61" t="s">
        <v>77</v>
      </c>
      <c r="I1301" s="61" t="s">
        <v>70</v>
      </c>
      <c r="J1301" s="61" t="str">
        <f>VLOOKUP(Corrections[[#This Row],[Employee]],[1]!Expense_Data[#Data],14,0)</f>
        <v>SL259@tidalwaveautospa.com</v>
      </c>
      <c r="K1301" s="68">
        <v>45292</v>
      </c>
      <c r="L1301" s="65"/>
      <c r="M1301" s="65"/>
      <c r="N1301" s="65"/>
      <c r="O1301" s="65"/>
    </row>
    <row r="1302" spans="1:15" hidden="1" x14ac:dyDescent="0.25">
      <c r="A1302" s="61" t="s">
        <v>616</v>
      </c>
      <c r="B1302" s="61" t="s">
        <v>13053</v>
      </c>
      <c r="C1302" s="50">
        <v>39.83</v>
      </c>
      <c r="D1302" s="66">
        <v>45488</v>
      </c>
      <c r="E1302" s="61" t="s">
        <v>521</v>
      </c>
      <c r="F1302" s="61"/>
      <c r="G1302" s="61" t="str">
        <f>VLOOKUP(Corrections[[#This Row],[Employee]],'[1]Management Hierarchy Report'!$A$2:$C$3607, 3, 0)</f>
        <v>Steven Kyriazis</v>
      </c>
      <c r="H1302" s="48" t="s">
        <v>77</v>
      </c>
      <c r="I1302" s="61" t="s">
        <v>70</v>
      </c>
      <c r="J1302" s="61" t="str">
        <f>VLOOKUP(Corrections[[#This Row],[Employee]],[1]!Expense_Data[#Data],14,0)</f>
        <v>SL259@tidalwaveautospa.com</v>
      </c>
      <c r="K1302" s="68">
        <v>45292</v>
      </c>
      <c r="L1302" s="65"/>
      <c r="M1302" s="65"/>
      <c r="N1302" s="65"/>
      <c r="O1302" s="65"/>
    </row>
    <row r="1303" spans="1:15" hidden="1" x14ac:dyDescent="0.25">
      <c r="A1303" s="61" t="s">
        <v>616</v>
      </c>
      <c r="B1303" s="61" t="s">
        <v>13053</v>
      </c>
      <c r="C1303" s="50">
        <v>39.83</v>
      </c>
      <c r="D1303" s="66">
        <v>45488</v>
      </c>
      <c r="E1303" s="61" t="s">
        <v>13030</v>
      </c>
      <c r="F1303" s="61"/>
      <c r="G1303" s="61" t="str">
        <f>VLOOKUP(Corrections[[#This Row],[Employee]],'[1]Management Hierarchy Report'!$A$2:$C$3607, 3, 0)</f>
        <v>Steven Kyriazis</v>
      </c>
      <c r="H1303" s="48" t="s">
        <v>77</v>
      </c>
      <c r="I1303" s="61" t="s">
        <v>70</v>
      </c>
      <c r="J1303" s="61" t="str">
        <f>VLOOKUP(Corrections[[#This Row],[Employee]],[1]!Expense_Data[#Data],14,0)</f>
        <v>SL259@tidalwaveautospa.com</v>
      </c>
      <c r="K1303" s="68">
        <v>45292</v>
      </c>
      <c r="L1303" s="65"/>
      <c r="M1303" s="65"/>
      <c r="N1303" s="65"/>
      <c r="O1303" s="65"/>
    </row>
    <row r="1304" spans="1:15" hidden="1" x14ac:dyDescent="0.25">
      <c r="A1304" s="61" t="s">
        <v>674</v>
      </c>
      <c r="B1304" s="61" t="s">
        <v>675</v>
      </c>
      <c r="C1304" s="50">
        <v>372.95</v>
      </c>
      <c r="D1304" s="66">
        <v>45373</v>
      </c>
      <c r="E1304" s="61" t="s">
        <v>71</v>
      </c>
      <c r="F1304" s="61"/>
      <c r="G1304" s="61" t="str">
        <f>VLOOKUP(Corrections[[#This Row],[Employee]],'[1]Management Hierarchy Report'!$A$2:$C$3607, 3, 0)</f>
        <v>Wesley Kurtz</v>
      </c>
      <c r="H1304" s="61" t="e">
        <f>IF(#REF!&gt;=20,"Sent Back", "Removed")</f>
        <v>#REF!</v>
      </c>
      <c r="I1304" s="61" t="s">
        <v>70</v>
      </c>
      <c r="J1304" s="67" t="str">
        <f>VLOOKUP(Corrections[[#This Row],[Employee]],[1]!Expense_Data[#Data],14,0)</f>
        <v>SL20@tidalwaveautospa.com</v>
      </c>
      <c r="K1304" s="68">
        <v>45292</v>
      </c>
      <c r="L1304" s="65"/>
      <c r="M1304" s="65"/>
      <c r="N1304" s="65"/>
      <c r="O1304" s="65"/>
    </row>
    <row r="1305" spans="1:15" hidden="1" x14ac:dyDescent="0.25">
      <c r="A1305" s="61" t="s">
        <v>674</v>
      </c>
      <c r="B1305" s="61" t="s">
        <v>738</v>
      </c>
      <c r="C1305" s="50">
        <v>372.95</v>
      </c>
      <c r="D1305" s="66">
        <v>45373</v>
      </c>
      <c r="E1305" s="61" t="s">
        <v>71</v>
      </c>
      <c r="F1305" s="61"/>
      <c r="G1305" s="61" t="str">
        <f>VLOOKUP(Corrections[[#This Row],[Employee]],'[1]Management Hierarchy Report'!$A$2:$C$3607, 3, 0)</f>
        <v>Wesley Kurtz</v>
      </c>
      <c r="H1305" s="61" t="e">
        <f>IF(#REF!&gt;=0.2,"Sent Back", "Removed")</f>
        <v>#REF!</v>
      </c>
      <c r="I1305" s="61" t="s">
        <v>70</v>
      </c>
      <c r="J1305" s="67" t="str">
        <f>VLOOKUP(Corrections[[#This Row],[Employee]],[1]!Expense_Data[#Data],14,0)</f>
        <v>SL20@tidalwaveautospa.com</v>
      </c>
      <c r="K1305" s="68">
        <v>45292</v>
      </c>
      <c r="L1305" s="65"/>
      <c r="M1305" s="65"/>
      <c r="N1305" s="65"/>
      <c r="O1305" s="65"/>
    </row>
    <row r="1306" spans="1:15" hidden="1" x14ac:dyDescent="0.25">
      <c r="A1306" s="70" t="s">
        <v>674</v>
      </c>
      <c r="B1306" s="70" t="s">
        <v>13821</v>
      </c>
      <c r="C1306" s="50">
        <v>6.58</v>
      </c>
      <c r="D1306" s="71">
        <v>45472</v>
      </c>
      <c r="E1306" s="61" t="s">
        <v>521</v>
      </c>
      <c r="F1306" s="61"/>
      <c r="G1306" s="61" t="str">
        <f>VLOOKUP(Corrections[[#This Row],[Employee]],'[1]Management Hierarchy Report'!$A$2:$C$3607, 3, 0)</f>
        <v>Wesley Kurtz</v>
      </c>
      <c r="H1306" s="48" t="s">
        <v>77</v>
      </c>
      <c r="I1306" s="61" t="s">
        <v>70</v>
      </c>
      <c r="J1306" s="61" t="str">
        <f>VLOOKUP(Corrections[[#This Row],[Employee]],[1]!Expense_Data[#Data],14,0)</f>
        <v>SL20@tidalwaveautospa.com</v>
      </c>
      <c r="K1306" s="68">
        <v>45292</v>
      </c>
      <c r="L1306" s="65"/>
      <c r="M1306" s="65"/>
      <c r="N1306" s="65"/>
      <c r="O1306" s="65"/>
    </row>
    <row r="1307" spans="1:15" hidden="1" x14ac:dyDescent="0.25">
      <c r="A1307" s="70" t="s">
        <v>674</v>
      </c>
      <c r="B1307" s="70" t="s">
        <v>13821</v>
      </c>
      <c r="C1307" s="50">
        <v>3.29</v>
      </c>
      <c r="D1307" s="71">
        <v>45474</v>
      </c>
      <c r="E1307" s="61" t="s">
        <v>521</v>
      </c>
      <c r="F1307" s="61"/>
      <c r="G1307" s="61" t="str">
        <f>VLOOKUP(Corrections[[#This Row],[Employee]],'[1]Management Hierarchy Report'!$A$2:$C$3607, 3, 0)</f>
        <v>Wesley Kurtz</v>
      </c>
      <c r="H1307" s="48" t="s">
        <v>77</v>
      </c>
      <c r="I1307" s="61" t="s">
        <v>70</v>
      </c>
      <c r="J1307" s="61" t="str">
        <f>VLOOKUP(Corrections[[#This Row],[Employee]],[1]!Expense_Data[#Data],14,0)</f>
        <v>SL20@tidalwaveautospa.com</v>
      </c>
      <c r="K1307" s="68">
        <v>45292</v>
      </c>
      <c r="L1307" s="65"/>
      <c r="M1307" s="65"/>
      <c r="N1307" s="65"/>
      <c r="O1307" s="65"/>
    </row>
    <row r="1308" spans="1:15" hidden="1" x14ac:dyDescent="0.25">
      <c r="A1308" s="70" t="s">
        <v>674</v>
      </c>
      <c r="B1308" s="70" t="s">
        <v>13821</v>
      </c>
      <c r="C1308" s="50">
        <v>6.58</v>
      </c>
      <c r="D1308" s="71">
        <v>45481</v>
      </c>
      <c r="E1308" s="61" t="s">
        <v>521</v>
      </c>
      <c r="F1308" s="61"/>
      <c r="G1308" s="61" t="str">
        <f>VLOOKUP(Corrections[[#This Row],[Employee]],'[1]Management Hierarchy Report'!$A$2:$C$3607, 3, 0)</f>
        <v>Wesley Kurtz</v>
      </c>
      <c r="H1308" s="48" t="s">
        <v>77</v>
      </c>
      <c r="I1308" s="61" t="s">
        <v>70</v>
      </c>
      <c r="J1308" s="61" t="str">
        <f>VLOOKUP(Corrections[[#This Row],[Employee]],[1]!Expense_Data[#Data],14,0)</f>
        <v>SL20@tidalwaveautospa.com</v>
      </c>
      <c r="K1308" s="68">
        <v>45292</v>
      </c>
      <c r="L1308" s="65"/>
      <c r="M1308" s="65"/>
      <c r="N1308" s="65"/>
      <c r="O1308" s="65"/>
    </row>
    <row r="1309" spans="1:15" hidden="1" x14ac:dyDescent="0.25">
      <c r="A1309" s="61" t="s">
        <v>469</v>
      </c>
      <c r="B1309" s="61" t="s">
        <v>470</v>
      </c>
      <c r="C1309" s="50">
        <v>320.27999999999997</v>
      </c>
      <c r="D1309" s="66">
        <v>45251</v>
      </c>
      <c r="E1309" s="61" t="s">
        <v>71</v>
      </c>
      <c r="F1309" s="61"/>
      <c r="G1309" s="61" t="str">
        <f>VLOOKUP(Corrections[[#This Row],[Employee]],'[1]Management Hierarchy Report'!$A$2:$C$3607, 3, 0)</f>
        <v>Gary Bradley</v>
      </c>
      <c r="H1309" s="61" t="s">
        <v>77</v>
      </c>
      <c r="I1309" s="61" t="s">
        <v>70</v>
      </c>
      <c r="J1309" s="67" t="str">
        <f>VLOOKUP(Corrections[[#This Row],[Employee]],[1]!Expense_Data[#Data],14,0)</f>
        <v>SL50@tidalwaveautospa.com</v>
      </c>
      <c r="K1309" s="68">
        <v>45292</v>
      </c>
      <c r="L1309" s="65"/>
      <c r="M1309" s="65"/>
      <c r="N1309" s="65"/>
      <c r="O1309" s="65"/>
    </row>
    <row r="1310" spans="1:15" hidden="1" x14ac:dyDescent="0.25">
      <c r="A1310" s="61" t="s">
        <v>469</v>
      </c>
      <c r="B1310" s="61" t="s">
        <v>470</v>
      </c>
      <c r="C1310" s="69">
        <v>96.97</v>
      </c>
      <c r="D1310" s="66">
        <v>45252</v>
      </c>
      <c r="E1310" s="61" t="s">
        <v>146</v>
      </c>
      <c r="F1310" s="61"/>
      <c r="G1310" s="61" t="str">
        <f>VLOOKUP(Corrections[[#This Row],[Employee]],'[1]Management Hierarchy Report'!$A$2:$C$3607, 3, 0)</f>
        <v>Gary Bradley</v>
      </c>
      <c r="H1310" s="61" t="s">
        <v>77</v>
      </c>
      <c r="I1310" s="61" t="s">
        <v>70</v>
      </c>
      <c r="J1310" s="67" t="str">
        <f>VLOOKUP(Corrections[[#This Row],[Employee]],[1]!Expense_Data[#Data],14,0)</f>
        <v>SL50@tidalwaveautospa.com</v>
      </c>
      <c r="K1310" s="68">
        <v>45292</v>
      </c>
      <c r="L1310" s="65"/>
      <c r="M1310" s="65"/>
      <c r="N1310" s="65"/>
      <c r="O1310" s="65"/>
    </row>
    <row r="1311" spans="1:15" hidden="1" x14ac:dyDescent="0.25">
      <c r="A1311" s="61" t="s">
        <v>469</v>
      </c>
      <c r="B1311" s="61" t="s">
        <v>470</v>
      </c>
      <c r="C1311" s="69">
        <v>391.76</v>
      </c>
      <c r="D1311" s="66">
        <v>45259</v>
      </c>
      <c r="E1311" s="61" t="s">
        <v>146</v>
      </c>
      <c r="F1311" s="61"/>
      <c r="G1311" s="61" t="str">
        <f>VLOOKUP(Corrections[[#This Row],[Employee]],'[1]Management Hierarchy Report'!$A$2:$C$3607, 3, 0)</f>
        <v>Gary Bradley</v>
      </c>
      <c r="H1311" s="61" t="s">
        <v>77</v>
      </c>
      <c r="I1311" s="61" t="s">
        <v>70</v>
      </c>
      <c r="J1311" s="67" t="str">
        <f>VLOOKUP(Corrections[[#This Row],[Employee]],[1]!Expense_Data[#Data],14,0)</f>
        <v>SL50@tidalwaveautospa.com</v>
      </c>
      <c r="K1311" s="68">
        <v>45292</v>
      </c>
      <c r="L1311" s="65"/>
      <c r="M1311" s="65"/>
      <c r="N1311" s="65"/>
      <c r="O1311" s="65"/>
    </row>
    <row r="1312" spans="1:15" hidden="1" x14ac:dyDescent="0.25">
      <c r="A1312" s="61" t="s">
        <v>469</v>
      </c>
      <c r="B1312" s="61" t="s">
        <v>470</v>
      </c>
      <c r="C1312" s="69">
        <v>85.89</v>
      </c>
      <c r="D1312" s="66">
        <v>45262</v>
      </c>
      <c r="E1312" s="61" t="s">
        <v>71</v>
      </c>
      <c r="F1312" s="61"/>
      <c r="G1312" s="61" t="str">
        <f>VLOOKUP(Corrections[[#This Row],[Employee]],'[1]Management Hierarchy Report'!$A$2:$C$3607, 3, 0)</f>
        <v>Gary Bradley</v>
      </c>
      <c r="H1312" s="61" t="s">
        <v>77</v>
      </c>
      <c r="I1312" s="61" t="s">
        <v>70</v>
      </c>
      <c r="J1312" s="67" t="str">
        <f>VLOOKUP(Corrections[[#This Row],[Employee]],[1]!Expense_Data[#Data],14,0)</f>
        <v>SL50@tidalwaveautospa.com</v>
      </c>
      <c r="K1312" s="68">
        <v>45292</v>
      </c>
      <c r="L1312" s="65"/>
      <c r="M1312" s="65"/>
      <c r="N1312" s="65"/>
      <c r="O1312" s="65"/>
    </row>
    <row r="1313" spans="1:15" hidden="1" x14ac:dyDescent="0.25">
      <c r="A1313" s="61" t="s">
        <v>469</v>
      </c>
      <c r="B1313" s="61" t="s">
        <v>470</v>
      </c>
      <c r="C1313" s="69">
        <v>2965.24</v>
      </c>
      <c r="D1313" s="66">
        <v>45264</v>
      </c>
      <c r="E1313" s="61" t="s">
        <v>146</v>
      </c>
      <c r="F1313" s="61"/>
      <c r="G1313" s="61" t="str">
        <f>VLOOKUP(Corrections[[#This Row],[Employee]],'[1]Management Hierarchy Report'!$A$2:$C$3607, 3, 0)</f>
        <v>Gary Bradley</v>
      </c>
      <c r="H1313" s="61" t="s">
        <v>77</v>
      </c>
      <c r="I1313" s="61" t="s">
        <v>70</v>
      </c>
      <c r="J1313" s="67" t="str">
        <f>VLOOKUP(Corrections[[#This Row],[Employee]],[1]!Expense_Data[#Data],14,0)</f>
        <v>SL50@tidalwaveautospa.com</v>
      </c>
      <c r="K1313" s="68">
        <v>45292</v>
      </c>
      <c r="L1313" s="65"/>
      <c r="M1313" s="65"/>
      <c r="N1313" s="65"/>
      <c r="O1313" s="65"/>
    </row>
    <row r="1314" spans="1:15" hidden="1" x14ac:dyDescent="0.25">
      <c r="A1314" s="61" t="s">
        <v>469</v>
      </c>
      <c r="B1314" s="61" t="s">
        <v>755</v>
      </c>
      <c r="C1314" s="50">
        <v>271.06</v>
      </c>
      <c r="D1314" s="66">
        <v>45403</v>
      </c>
      <c r="E1314" s="61" t="s">
        <v>71</v>
      </c>
      <c r="F1314" s="61"/>
      <c r="G1314" s="61" t="str">
        <f>VLOOKUP(Corrections[[#This Row],[Employee]],'[1]Management Hierarchy Report'!$A$2:$C$3607, 3, 0)</f>
        <v>Gary Bradley</v>
      </c>
      <c r="H1314" s="61" t="s">
        <v>69</v>
      </c>
      <c r="I1314" s="61" t="s">
        <v>70</v>
      </c>
      <c r="J1314" s="67" t="str">
        <f>VLOOKUP(Corrections[[#This Row],[Employee]],[1]!Expense_Data[#Data],14,0)</f>
        <v>SL50@tidalwaveautospa.com</v>
      </c>
      <c r="K1314" s="68">
        <v>45292</v>
      </c>
      <c r="L1314" s="65"/>
      <c r="M1314" s="65"/>
      <c r="N1314" s="65"/>
      <c r="O1314" s="65"/>
    </row>
    <row r="1315" spans="1:15" hidden="1" x14ac:dyDescent="0.25">
      <c r="A1315" s="61" t="s">
        <v>469</v>
      </c>
      <c r="B1315" s="61" t="s">
        <v>755</v>
      </c>
      <c r="C1315" s="69">
        <v>233.02</v>
      </c>
      <c r="D1315" s="66">
        <v>45411</v>
      </c>
      <c r="E1315" s="61" t="s">
        <v>71</v>
      </c>
      <c r="F1315" s="61"/>
      <c r="G1315" s="61" t="str">
        <f>VLOOKUP(Corrections[[#This Row],[Employee]],'[1]Management Hierarchy Report'!$A$2:$C$3607, 3, 0)</f>
        <v>Gary Bradley</v>
      </c>
      <c r="H1315" s="61" t="s">
        <v>69</v>
      </c>
      <c r="I1315" s="61" t="s">
        <v>70</v>
      </c>
      <c r="J1315" s="67" t="str">
        <f>VLOOKUP(Corrections[[#This Row],[Employee]],[1]!Expense_Data[#Data],14,0)</f>
        <v>SL50@tidalwaveautospa.com</v>
      </c>
      <c r="K1315" s="68">
        <v>45292</v>
      </c>
      <c r="L1315" s="65"/>
      <c r="M1315" s="65"/>
      <c r="N1315" s="65"/>
      <c r="O1315" s="65"/>
    </row>
    <row r="1316" spans="1:15" hidden="1" x14ac:dyDescent="0.25">
      <c r="A1316" s="61" t="s">
        <v>469</v>
      </c>
      <c r="B1316" s="61" t="s">
        <v>755</v>
      </c>
      <c r="C1316" s="69">
        <v>294.07</v>
      </c>
      <c r="D1316" s="66">
        <v>45429</v>
      </c>
      <c r="E1316" s="61" t="s">
        <v>71</v>
      </c>
      <c r="F1316" s="61"/>
      <c r="G1316" s="61" t="str">
        <f>VLOOKUP(Corrections[[#This Row],[Employee]],'[1]Management Hierarchy Report'!$A$2:$C$3607, 3, 0)</f>
        <v>Gary Bradley</v>
      </c>
      <c r="H1316" s="61" t="s">
        <v>69</v>
      </c>
      <c r="I1316" s="61" t="s">
        <v>70</v>
      </c>
      <c r="J1316" s="67" t="str">
        <f>VLOOKUP(Corrections[[#This Row],[Employee]],[1]!Expense_Data[#Data],14,0)</f>
        <v>SL50@tidalwaveautospa.com</v>
      </c>
      <c r="K1316" s="68">
        <v>45292</v>
      </c>
      <c r="L1316" s="65"/>
      <c r="M1316" s="65"/>
      <c r="N1316" s="65"/>
      <c r="O1316" s="65"/>
    </row>
    <row r="1317" spans="1:15" ht="15" hidden="1" customHeight="1" x14ac:dyDescent="0.25">
      <c r="A1317" s="61" t="s">
        <v>469</v>
      </c>
      <c r="B1317" s="61" t="s">
        <v>755</v>
      </c>
      <c r="C1317" s="69">
        <v>90</v>
      </c>
      <c r="D1317" s="66">
        <v>45433</v>
      </c>
      <c r="E1317" s="61" t="s">
        <v>146</v>
      </c>
      <c r="F1317" s="61"/>
      <c r="G1317" s="61" t="str">
        <f>VLOOKUP(Corrections[[#This Row],[Employee]],'[1]Management Hierarchy Report'!$A$2:$C$3607, 3, 0)</f>
        <v>Gary Bradley</v>
      </c>
      <c r="H1317" s="61" t="s">
        <v>69</v>
      </c>
      <c r="I1317" s="61" t="s">
        <v>70</v>
      </c>
      <c r="J1317" s="67" t="str">
        <f>VLOOKUP(Corrections[[#This Row],[Employee]],[1]!Expense_Data[#Data],14,0)</f>
        <v>SL50@tidalwaveautospa.com</v>
      </c>
      <c r="K1317" s="68">
        <v>45292</v>
      </c>
      <c r="L1317" s="65"/>
      <c r="M1317" s="65"/>
      <c r="N1317" s="65"/>
      <c r="O1317" s="65"/>
    </row>
    <row r="1318" spans="1:15" hidden="1" x14ac:dyDescent="0.25">
      <c r="A1318" s="61" t="s">
        <v>469</v>
      </c>
      <c r="B1318" s="61" t="s">
        <v>755</v>
      </c>
      <c r="C1318" s="69">
        <v>314.27999999999997</v>
      </c>
      <c r="D1318" s="66">
        <v>45433</v>
      </c>
      <c r="E1318" s="61" t="s">
        <v>146</v>
      </c>
      <c r="F1318" s="61"/>
      <c r="G1318" s="61" t="str">
        <f>VLOOKUP(Corrections[[#This Row],[Employee]],'[1]Management Hierarchy Report'!$A$2:$C$3607, 3, 0)</f>
        <v>Gary Bradley</v>
      </c>
      <c r="H1318" s="61" t="s">
        <v>69</v>
      </c>
      <c r="I1318" s="61" t="s">
        <v>70</v>
      </c>
      <c r="J1318" s="67" t="str">
        <f>VLOOKUP(Corrections[[#This Row],[Employee]],[1]!Expense_Data[#Data],14,0)</f>
        <v>SL50@tidalwaveautospa.com</v>
      </c>
      <c r="K1318" s="68">
        <v>45292</v>
      </c>
      <c r="L1318" s="65"/>
      <c r="M1318" s="65"/>
      <c r="N1318" s="65"/>
      <c r="O1318" s="65"/>
    </row>
    <row r="1319" spans="1:15" hidden="1" x14ac:dyDescent="0.25">
      <c r="A1319" s="61" t="s">
        <v>469</v>
      </c>
      <c r="B1319" s="61" t="s">
        <v>11647</v>
      </c>
      <c r="C1319" s="50">
        <v>271.06</v>
      </c>
      <c r="D1319" s="66">
        <v>45403</v>
      </c>
      <c r="E1319" s="61" t="s">
        <v>176</v>
      </c>
      <c r="F1319" s="61"/>
      <c r="G1319" s="61" t="str">
        <f>VLOOKUP(Corrections[[#This Row],[Employee]],'[1]Management Hierarchy Report'!$A$2:$C$3607, 3, 0)</f>
        <v>Gary Bradley</v>
      </c>
      <c r="H1319" s="61" t="s">
        <v>77</v>
      </c>
      <c r="I1319" s="61" t="s">
        <v>70</v>
      </c>
      <c r="J1319" s="61" t="str">
        <f>VLOOKUP(Corrections[[#This Row],[Employee]],[1]!Expense_Data[#Data],14,0)</f>
        <v>SL50@tidalwaveautospa.com</v>
      </c>
      <c r="K1319" s="68">
        <v>45292</v>
      </c>
      <c r="L1319" s="65"/>
      <c r="M1319" s="65"/>
      <c r="N1319" s="65"/>
      <c r="O1319" s="65"/>
    </row>
    <row r="1320" spans="1:15" hidden="1" x14ac:dyDescent="0.25">
      <c r="A1320" s="61" t="s">
        <v>469</v>
      </c>
      <c r="B1320" s="61" t="s">
        <v>11647</v>
      </c>
      <c r="C1320" s="69">
        <v>233.02</v>
      </c>
      <c r="D1320" s="66">
        <v>45411</v>
      </c>
      <c r="E1320" s="61" t="s">
        <v>176</v>
      </c>
      <c r="F1320" s="61"/>
      <c r="G1320" s="61" t="str">
        <f>VLOOKUP(Corrections[[#This Row],[Employee]],'[1]Management Hierarchy Report'!$A$2:$C$3607, 3, 0)</f>
        <v>Gary Bradley</v>
      </c>
      <c r="H1320" s="61" t="s">
        <v>77</v>
      </c>
      <c r="I1320" s="61" t="s">
        <v>70</v>
      </c>
      <c r="J1320" s="61" t="str">
        <f>VLOOKUP(Corrections[[#This Row],[Employee]],[1]!Expense_Data[#Data],14,0)</f>
        <v>SL50@tidalwaveautospa.com</v>
      </c>
      <c r="K1320" s="68">
        <v>45292</v>
      </c>
      <c r="L1320" s="65"/>
      <c r="M1320" s="65"/>
      <c r="N1320" s="65"/>
      <c r="O1320" s="65"/>
    </row>
    <row r="1321" spans="1:15" hidden="1" x14ac:dyDescent="0.25">
      <c r="A1321" s="61" t="s">
        <v>469</v>
      </c>
      <c r="B1321" s="61" t="s">
        <v>11647</v>
      </c>
      <c r="C1321" s="69">
        <v>294.07</v>
      </c>
      <c r="D1321" s="66">
        <v>45429</v>
      </c>
      <c r="E1321" s="61" t="s">
        <v>176</v>
      </c>
      <c r="F1321" s="61"/>
      <c r="G1321" s="61" t="str">
        <f>VLOOKUP(Corrections[[#This Row],[Employee]],'[1]Management Hierarchy Report'!$A$2:$C$3607, 3, 0)</f>
        <v>Gary Bradley</v>
      </c>
      <c r="H1321" s="61" t="s">
        <v>77</v>
      </c>
      <c r="I1321" s="61" t="s">
        <v>70</v>
      </c>
      <c r="J1321" s="61" t="str">
        <f>VLOOKUP(Corrections[[#This Row],[Employee]],[1]!Expense_Data[#Data],14,0)</f>
        <v>SL50@tidalwaveautospa.com</v>
      </c>
      <c r="K1321" s="68">
        <v>45292</v>
      </c>
      <c r="L1321" s="65"/>
      <c r="M1321" s="65"/>
      <c r="N1321" s="65"/>
      <c r="O1321" s="65"/>
    </row>
    <row r="1322" spans="1:15" hidden="1" x14ac:dyDescent="0.25">
      <c r="A1322" s="61" t="s">
        <v>469</v>
      </c>
      <c r="B1322" s="61" t="s">
        <v>11647</v>
      </c>
      <c r="C1322" s="69">
        <v>90</v>
      </c>
      <c r="D1322" s="66">
        <v>45433</v>
      </c>
      <c r="E1322" s="61" t="s">
        <v>176</v>
      </c>
      <c r="F1322" s="61"/>
      <c r="G1322" s="61" t="str">
        <f>VLOOKUP(Corrections[[#This Row],[Employee]],'[1]Management Hierarchy Report'!$A$2:$C$3607, 3, 0)</f>
        <v>Gary Bradley</v>
      </c>
      <c r="H1322" s="61" t="s">
        <v>77</v>
      </c>
      <c r="I1322" s="61" t="s">
        <v>70</v>
      </c>
      <c r="J1322" s="61" t="str">
        <f>VLOOKUP(Corrections[[#This Row],[Employee]],[1]!Expense_Data[#Data],14,0)</f>
        <v>SL50@tidalwaveautospa.com</v>
      </c>
      <c r="K1322" s="68">
        <v>45292</v>
      </c>
      <c r="L1322" s="65"/>
      <c r="M1322" s="65"/>
      <c r="N1322" s="65"/>
      <c r="O1322" s="65"/>
    </row>
    <row r="1323" spans="1:15" hidden="1" x14ac:dyDescent="0.25">
      <c r="A1323" s="61" t="s">
        <v>469</v>
      </c>
      <c r="B1323" s="61" t="s">
        <v>11647</v>
      </c>
      <c r="C1323" s="69">
        <v>314.27999999999997</v>
      </c>
      <c r="D1323" s="66">
        <v>45433</v>
      </c>
      <c r="E1323" s="61" t="s">
        <v>176</v>
      </c>
      <c r="F1323" s="61"/>
      <c r="G1323" s="61" t="str">
        <f>VLOOKUP(Corrections[[#This Row],[Employee]],'[1]Management Hierarchy Report'!$A$2:$C$3607, 3, 0)</f>
        <v>Gary Bradley</v>
      </c>
      <c r="H1323" s="61" t="s">
        <v>77</v>
      </c>
      <c r="I1323" s="61" t="s">
        <v>70</v>
      </c>
      <c r="J1323" s="61" t="str">
        <f>VLOOKUP(Corrections[[#This Row],[Employee]],[1]!Expense_Data[#Data],14,0)</f>
        <v>SL50@tidalwaveautospa.com</v>
      </c>
      <c r="K1323" s="68">
        <v>45292</v>
      </c>
      <c r="L1323" s="65"/>
      <c r="M1323" s="65"/>
      <c r="N1323" s="65"/>
      <c r="O1323" s="65"/>
    </row>
    <row r="1324" spans="1:15" hidden="1" x14ac:dyDescent="0.25">
      <c r="A1324" s="61" t="s">
        <v>11565</v>
      </c>
      <c r="B1324" s="61" t="s">
        <v>13001</v>
      </c>
      <c r="C1324" s="50">
        <v>166.47</v>
      </c>
      <c r="D1324" s="66">
        <v>45455</v>
      </c>
      <c r="E1324" s="61" t="s">
        <v>13030</v>
      </c>
      <c r="F1324" s="61"/>
      <c r="G1324" s="61" t="str">
        <f>VLOOKUP(Corrections[[#This Row],[Employee]],'[1]Management Hierarchy Report'!$A$2:$C$3607, 3, 0)</f>
        <v>David Foster</v>
      </c>
      <c r="H1324" s="61" t="s">
        <v>77</v>
      </c>
      <c r="I1324" s="61" t="s">
        <v>70</v>
      </c>
      <c r="J1324" s="61" t="str">
        <f>VLOOKUP(Corrections[[#This Row],[Employee]],[1]!Expense_Data[#Data],14,0)</f>
        <v>SL56@tidalwaveautospa.com</v>
      </c>
      <c r="K1324" s="68">
        <v>45292</v>
      </c>
      <c r="L1324" s="65"/>
      <c r="M1324" s="65"/>
      <c r="N1324" s="65"/>
      <c r="O1324" s="65"/>
    </row>
    <row r="1325" spans="1:15" hidden="1" x14ac:dyDescent="0.25">
      <c r="A1325" s="61" t="s">
        <v>430</v>
      </c>
      <c r="B1325" s="61" t="s">
        <v>431</v>
      </c>
      <c r="C1325" s="50">
        <v>420.96</v>
      </c>
      <c r="D1325" s="66">
        <v>45252</v>
      </c>
      <c r="E1325" s="61" t="s">
        <v>71</v>
      </c>
      <c r="F1325" s="61"/>
      <c r="G1325" s="61" t="str">
        <f>VLOOKUP(Corrections[[#This Row],[Employee]],'[1]Management Hierarchy Report'!$A$2:$C$3607, 3, 0)</f>
        <v>Jacob Johnston</v>
      </c>
      <c r="H1325" s="61" t="s">
        <v>77</v>
      </c>
      <c r="I1325" s="61" t="s">
        <v>70</v>
      </c>
      <c r="J1325" s="67" t="str">
        <f>VLOOKUP(Corrections[[#This Row],[Employee]],[1]!Expense_Data[#Data],14,0)</f>
        <v>ASL46@tidalwaveautospa.com</v>
      </c>
      <c r="K1325" s="68">
        <v>45292</v>
      </c>
      <c r="L1325" s="65"/>
      <c r="M1325" s="65"/>
      <c r="N1325" s="65"/>
      <c r="O1325" s="65"/>
    </row>
    <row r="1326" spans="1:15" hidden="1" x14ac:dyDescent="0.25">
      <c r="A1326" s="61" t="s">
        <v>430</v>
      </c>
      <c r="B1326" s="61" t="s">
        <v>431</v>
      </c>
      <c r="C1326" s="69">
        <v>561.28</v>
      </c>
      <c r="D1326" s="66">
        <v>45256</v>
      </c>
      <c r="E1326" s="61" t="s">
        <v>71</v>
      </c>
      <c r="F1326" s="61"/>
      <c r="G1326" s="61" t="str">
        <f>VLOOKUP(Corrections[[#This Row],[Employee]],'[1]Management Hierarchy Report'!$A$2:$C$3607, 3, 0)</f>
        <v>Jacob Johnston</v>
      </c>
      <c r="H1326" s="61" t="s">
        <v>77</v>
      </c>
      <c r="I1326" s="61" t="s">
        <v>70</v>
      </c>
      <c r="J1326" s="67" t="str">
        <f>VLOOKUP(Corrections[[#This Row],[Employee]],[1]!Expense_Data[#Data],14,0)</f>
        <v>ASL46@tidalwaveautospa.com</v>
      </c>
      <c r="K1326" s="68">
        <v>45292</v>
      </c>
      <c r="L1326" s="65"/>
      <c r="M1326" s="65"/>
      <c r="N1326" s="65"/>
      <c r="O1326" s="65"/>
    </row>
    <row r="1327" spans="1:15" hidden="1" x14ac:dyDescent="0.25">
      <c r="A1327" s="61" t="s">
        <v>430</v>
      </c>
      <c r="B1327" s="61" t="s">
        <v>431</v>
      </c>
      <c r="C1327" s="69">
        <v>561.28</v>
      </c>
      <c r="D1327" s="66">
        <v>45260</v>
      </c>
      <c r="E1327" s="61" t="s">
        <v>71</v>
      </c>
      <c r="F1327" s="61"/>
      <c r="G1327" s="61" t="str">
        <f>VLOOKUP(Corrections[[#This Row],[Employee]],'[1]Management Hierarchy Report'!$A$2:$C$3607, 3, 0)</f>
        <v>Jacob Johnston</v>
      </c>
      <c r="H1327" s="61" t="s">
        <v>77</v>
      </c>
      <c r="I1327" s="61" t="s">
        <v>70</v>
      </c>
      <c r="J1327" s="67" t="str">
        <f>VLOOKUP(Corrections[[#This Row],[Employee]],[1]!Expense_Data[#Data],14,0)</f>
        <v>ASL46@tidalwaveautospa.com</v>
      </c>
      <c r="K1327" s="68">
        <v>45292</v>
      </c>
      <c r="L1327" s="65"/>
      <c r="M1327" s="65"/>
      <c r="N1327" s="65"/>
      <c r="O1327" s="65"/>
    </row>
    <row r="1328" spans="1:15" hidden="1" x14ac:dyDescent="0.25">
      <c r="A1328" s="61" t="s">
        <v>11584</v>
      </c>
      <c r="B1328" s="61" t="s">
        <v>13079</v>
      </c>
      <c r="C1328" s="50">
        <v>1999.2</v>
      </c>
      <c r="D1328" s="52">
        <v>45476</v>
      </c>
      <c r="E1328" s="66" t="s">
        <v>705</v>
      </c>
      <c r="F1328" s="61"/>
      <c r="G1328" s="61" t="str">
        <f>VLOOKUP(Corrections[[#This Row],[Employee]],'[1]Management Hierarchy Report'!$A$2:$C$3607, 3, 0)</f>
        <v>Michael Dodge</v>
      </c>
      <c r="H1328" s="61" t="s">
        <v>77</v>
      </c>
      <c r="I1328" s="61" t="s">
        <v>70</v>
      </c>
      <c r="J1328" s="61" t="str">
        <f>VLOOKUP(Corrections[[#This Row],[Employee]],[1]!Expense_Data[#Data],14,0)</f>
        <v>SL235@tidalwaveautospa.com</v>
      </c>
      <c r="K1328" s="68">
        <v>45292</v>
      </c>
      <c r="L1328" s="65"/>
      <c r="M1328" s="65"/>
      <c r="N1328" s="65"/>
      <c r="O1328" s="65"/>
    </row>
    <row r="1329" spans="1:15" hidden="1" x14ac:dyDescent="0.25">
      <c r="A1329" s="61" t="s">
        <v>201</v>
      </c>
      <c r="B1329" s="61" t="s">
        <v>202</v>
      </c>
      <c r="C1329" s="50">
        <v>41.63</v>
      </c>
      <c r="D1329" s="66">
        <v>45174</v>
      </c>
      <c r="E1329" s="61" t="s">
        <v>152</v>
      </c>
      <c r="F1329" s="61"/>
      <c r="G1329" s="61" t="str">
        <f>VLOOKUP(Corrections[[#This Row],[Employee]],'[1]Management Hierarchy Report'!$A$2:$C$3607, 3, 0)</f>
        <v>Marlan Nichols</v>
      </c>
      <c r="H1329" s="61" t="s">
        <v>77</v>
      </c>
      <c r="I1329" s="61" t="s">
        <v>70</v>
      </c>
      <c r="J1329" s="67" t="str">
        <f>VLOOKUP(Corrections[[#This Row],[Employee]],[1]!Expense_Data[#Data],14,0)</f>
        <v>jhenderson@twavelead.com</v>
      </c>
      <c r="K1329" s="68">
        <v>45292</v>
      </c>
      <c r="L1329" s="65"/>
      <c r="M1329" s="65"/>
      <c r="N1329" s="65"/>
      <c r="O1329" s="65"/>
    </row>
    <row r="1330" spans="1:15" hidden="1" x14ac:dyDescent="0.25">
      <c r="A1330" s="61" t="s">
        <v>201</v>
      </c>
      <c r="B1330" s="61" t="s">
        <v>202</v>
      </c>
      <c r="C1330" s="69">
        <v>47.97</v>
      </c>
      <c r="D1330" s="66">
        <v>45176</v>
      </c>
      <c r="E1330" s="61" t="s">
        <v>152</v>
      </c>
      <c r="F1330" s="61"/>
      <c r="G1330" s="61" t="str">
        <f>VLOOKUP(Corrections[[#This Row],[Employee]],'[1]Management Hierarchy Report'!$A$2:$C$3607, 3, 0)</f>
        <v>Marlan Nichols</v>
      </c>
      <c r="H1330" s="61" t="s">
        <v>77</v>
      </c>
      <c r="I1330" s="61" t="s">
        <v>70</v>
      </c>
      <c r="J1330" s="67" t="str">
        <f>VLOOKUP(Corrections[[#This Row],[Employee]],[1]!Expense_Data[#Data],14,0)</f>
        <v>jhenderson@twavelead.com</v>
      </c>
      <c r="K1330" s="68">
        <v>45292</v>
      </c>
      <c r="L1330" s="65"/>
      <c r="M1330" s="65"/>
      <c r="N1330" s="65"/>
      <c r="O1330" s="65"/>
    </row>
    <row r="1331" spans="1:15" hidden="1" x14ac:dyDescent="0.25">
      <c r="A1331" s="61" t="s">
        <v>201</v>
      </c>
      <c r="B1331" s="61" t="s">
        <v>202</v>
      </c>
      <c r="C1331" s="69">
        <v>30</v>
      </c>
      <c r="D1331" s="66">
        <v>45180</v>
      </c>
      <c r="E1331" s="61" t="s">
        <v>152</v>
      </c>
      <c r="F1331" s="61"/>
      <c r="G1331" s="61" t="str">
        <f>VLOOKUP(Corrections[[#This Row],[Employee]],'[1]Management Hierarchy Report'!$A$2:$C$3607, 3, 0)</f>
        <v>Marlan Nichols</v>
      </c>
      <c r="H1331" s="61" t="s">
        <v>77</v>
      </c>
      <c r="I1331" s="61" t="s">
        <v>70</v>
      </c>
      <c r="J1331" s="67" t="str">
        <f>VLOOKUP(Corrections[[#This Row],[Employee]],[1]!Expense_Data[#Data],14,0)</f>
        <v>jhenderson@twavelead.com</v>
      </c>
      <c r="K1331" s="68">
        <v>45292</v>
      </c>
      <c r="L1331" s="65"/>
      <c r="M1331" s="65"/>
      <c r="N1331" s="65"/>
      <c r="O1331" s="65"/>
    </row>
    <row r="1332" spans="1:15" hidden="1" x14ac:dyDescent="0.25">
      <c r="A1332" s="61" t="s">
        <v>201</v>
      </c>
      <c r="B1332" s="61" t="s">
        <v>202</v>
      </c>
      <c r="C1332" s="69">
        <v>32.1</v>
      </c>
      <c r="D1332" s="66">
        <v>45180</v>
      </c>
      <c r="E1332" s="61" t="s">
        <v>152</v>
      </c>
      <c r="F1332" s="61"/>
      <c r="G1332" s="61" t="str">
        <f>VLOOKUP(Corrections[[#This Row],[Employee]],'[1]Management Hierarchy Report'!$A$2:$C$3607, 3, 0)</f>
        <v>Marlan Nichols</v>
      </c>
      <c r="H1332" s="61" t="s">
        <v>77</v>
      </c>
      <c r="I1332" s="61" t="s">
        <v>70</v>
      </c>
      <c r="J1332" s="67" t="str">
        <f>VLOOKUP(Corrections[[#This Row],[Employee]],[1]!Expense_Data[#Data],14,0)</f>
        <v>jhenderson@twavelead.com</v>
      </c>
      <c r="K1332" s="68">
        <v>45292</v>
      </c>
      <c r="L1332" s="65"/>
      <c r="M1332" s="65"/>
      <c r="N1332" s="65"/>
      <c r="O1332" s="65"/>
    </row>
    <row r="1333" spans="1:15" hidden="1" x14ac:dyDescent="0.25">
      <c r="A1333" s="61" t="s">
        <v>201</v>
      </c>
      <c r="B1333" s="61" t="s">
        <v>202</v>
      </c>
      <c r="C1333" s="69">
        <v>177.35</v>
      </c>
      <c r="D1333" s="66">
        <v>45180</v>
      </c>
      <c r="E1333" s="61" t="s">
        <v>152</v>
      </c>
      <c r="F1333" s="61"/>
      <c r="G1333" s="61" t="str">
        <f>VLOOKUP(Corrections[[#This Row],[Employee]],'[1]Management Hierarchy Report'!$A$2:$C$3607, 3, 0)</f>
        <v>Marlan Nichols</v>
      </c>
      <c r="H1333" s="61" t="s">
        <v>77</v>
      </c>
      <c r="I1333" s="61" t="s">
        <v>70</v>
      </c>
      <c r="J1333" s="67" t="str">
        <f>VLOOKUP(Corrections[[#This Row],[Employee]],[1]!Expense_Data[#Data],14,0)</f>
        <v>jhenderson@twavelead.com</v>
      </c>
      <c r="K1333" s="68">
        <v>45292</v>
      </c>
      <c r="L1333" s="65"/>
      <c r="M1333" s="65"/>
      <c r="N1333" s="65"/>
      <c r="O1333" s="65"/>
    </row>
    <row r="1334" spans="1:15" hidden="1" x14ac:dyDescent="0.25">
      <c r="A1334" s="61" t="s">
        <v>201</v>
      </c>
      <c r="B1334" s="61" t="s">
        <v>202</v>
      </c>
      <c r="C1334" s="69">
        <v>25</v>
      </c>
      <c r="D1334" s="66">
        <v>45180</v>
      </c>
      <c r="E1334" s="61" t="s">
        <v>152</v>
      </c>
      <c r="F1334" s="61"/>
      <c r="G1334" s="61" t="str">
        <f>VLOOKUP(Corrections[[#This Row],[Employee]],'[1]Management Hierarchy Report'!$A$2:$C$3607, 3, 0)</f>
        <v>Marlan Nichols</v>
      </c>
      <c r="H1334" s="61" t="s">
        <v>77</v>
      </c>
      <c r="I1334" s="61" t="s">
        <v>70</v>
      </c>
      <c r="J1334" s="67" t="str">
        <f>VLOOKUP(Corrections[[#This Row],[Employee]],[1]!Expense_Data[#Data],14,0)</f>
        <v>jhenderson@twavelead.com</v>
      </c>
      <c r="K1334" s="68">
        <v>45292</v>
      </c>
      <c r="L1334" s="65"/>
      <c r="M1334" s="65"/>
      <c r="N1334" s="65"/>
      <c r="O1334" s="65"/>
    </row>
    <row r="1335" spans="1:15" hidden="1" x14ac:dyDescent="0.25">
      <c r="A1335" s="61" t="s">
        <v>201</v>
      </c>
      <c r="B1335" s="61" t="s">
        <v>202</v>
      </c>
      <c r="C1335" s="69">
        <v>30</v>
      </c>
      <c r="D1335" s="66">
        <v>45181</v>
      </c>
      <c r="E1335" s="61" t="s">
        <v>152</v>
      </c>
      <c r="F1335" s="61"/>
      <c r="G1335" s="61" t="str">
        <f>VLOOKUP(Corrections[[#This Row],[Employee]],'[1]Management Hierarchy Report'!$A$2:$C$3607, 3, 0)</f>
        <v>Marlan Nichols</v>
      </c>
      <c r="H1335" s="61" t="s">
        <v>77</v>
      </c>
      <c r="I1335" s="61" t="s">
        <v>70</v>
      </c>
      <c r="J1335" s="67" t="str">
        <f>VLOOKUP(Corrections[[#This Row],[Employee]],[1]!Expense_Data[#Data],14,0)</f>
        <v>jhenderson@twavelead.com</v>
      </c>
      <c r="K1335" s="68">
        <v>45292</v>
      </c>
      <c r="L1335" s="65"/>
      <c r="M1335" s="65"/>
      <c r="N1335" s="65"/>
      <c r="O1335" s="65"/>
    </row>
    <row r="1336" spans="1:15" hidden="1" x14ac:dyDescent="0.25">
      <c r="A1336" s="61" t="s">
        <v>201</v>
      </c>
      <c r="B1336" s="61" t="s">
        <v>202</v>
      </c>
      <c r="C1336" s="69">
        <v>25</v>
      </c>
      <c r="D1336" s="66">
        <v>45181</v>
      </c>
      <c r="E1336" s="61" t="s">
        <v>152</v>
      </c>
      <c r="F1336" s="61"/>
      <c r="G1336" s="61" t="str">
        <f>VLOOKUP(Corrections[[#This Row],[Employee]],'[1]Management Hierarchy Report'!$A$2:$C$3607, 3, 0)</f>
        <v>Marlan Nichols</v>
      </c>
      <c r="H1336" s="61" t="s">
        <v>77</v>
      </c>
      <c r="I1336" s="61" t="s">
        <v>70</v>
      </c>
      <c r="J1336" s="67" t="str">
        <f>VLOOKUP(Corrections[[#This Row],[Employee]],[1]!Expense_Data[#Data],14,0)</f>
        <v>jhenderson@twavelead.com</v>
      </c>
      <c r="K1336" s="68">
        <v>45292</v>
      </c>
      <c r="L1336" s="65"/>
      <c r="M1336" s="65"/>
      <c r="N1336" s="65"/>
      <c r="O1336" s="65"/>
    </row>
    <row r="1337" spans="1:15" hidden="1" x14ac:dyDescent="0.25">
      <c r="A1337" s="61" t="s">
        <v>201</v>
      </c>
      <c r="B1337" s="61" t="s">
        <v>202</v>
      </c>
      <c r="C1337" s="69">
        <v>128.15</v>
      </c>
      <c r="D1337" s="66">
        <v>45181</v>
      </c>
      <c r="E1337" s="61" t="s">
        <v>152</v>
      </c>
      <c r="F1337" s="61"/>
      <c r="G1337" s="61" t="str">
        <f>VLOOKUP(Corrections[[#This Row],[Employee]],'[1]Management Hierarchy Report'!$A$2:$C$3607, 3, 0)</f>
        <v>Marlan Nichols</v>
      </c>
      <c r="H1337" s="61" t="s">
        <v>77</v>
      </c>
      <c r="I1337" s="61" t="s">
        <v>70</v>
      </c>
      <c r="J1337" s="67" t="str">
        <f>VLOOKUP(Corrections[[#This Row],[Employee]],[1]!Expense_Data[#Data],14,0)</f>
        <v>jhenderson@twavelead.com</v>
      </c>
      <c r="K1337" s="68">
        <v>45292</v>
      </c>
      <c r="L1337" s="65"/>
      <c r="M1337" s="65"/>
      <c r="N1337" s="65"/>
      <c r="O1337" s="65"/>
    </row>
    <row r="1338" spans="1:15" hidden="1" x14ac:dyDescent="0.25">
      <c r="A1338" s="61" t="s">
        <v>201</v>
      </c>
      <c r="B1338" s="61" t="s">
        <v>202</v>
      </c>
      <c r="C1338" s="69">
        <v>67.010000000000005</v>
      </c>
      <c r="D1338" s="66">
        <v>45181</v>
      </c>
      <c r="E1338" s="61" t="s">
        <v>152</v>
      </c>
      <c r="F1338" s="61"/>
      <c r="G1338" s="61" t="str">
        <f>VLOOKUP(Corrections[[#This Row],[Employee]],'[1]Management Hierarchy Report'!$A$2:$C$3607, 3, 0)</f>
        <v>Marlan Nichols</v>
      </c>
      <c r="H1338" s="61" t="s">
        <v>77</v>
      </c>
      <c r="I1338" s="61" t="s">
        <v>70</v>
      </c>
      <c r="J1338" s="67" t="str">
        <f>VLOOKUP(Corrections[[#This Row],[Employee]],[1]!Expense_Data[#Data],14,0)</f>
        <v>jhenderson@twavelead.com</v>
      </c>
      <c r="K1338" s="68">
        <v>45292</v>
      </c>
      <c r="L1338" s="65"/>
      <c r="M1338" s="65"/>
      <c r="N1338" s="65"/>
      <c r="O1338" s="65"/>
    </row>
    <row r="1339" spans="1:15" hidden="1" x14ac:dyDescent="0.25">
      <c r="A1339" s="61" t="s">
        <v>201</v>
      </c>
      <c r="B1339" s="61" t="s">
        <v>407</v>
      </c>
      <c r="C1339" s="50">
        <v>100.38</v>
      </c>
      <c r="D1339" s="66">
        <v>45240</v>
      </c>
      <c r="E1339" s="61" t="s">
        <v>106</v>
      </c>
      <c r="F1339" s="61"/>
      <c r="G1339" s="61" t="str">
        <f>VLOOKUP(Corrections[[#This Row],[Employee]],'[1]Management Hierarchy Report'!$A$2:$C$3607, 3, 0)</f>
        <v>Marlan Nichols</v>
      </c>
      <c r="H1339" s="61" t="s">
        <v>77</v>
      </c>
      <c r="I1339" s="61" t="s">
        <v>70</v>
      </c>
      <c r="J1339" s="67" t="str">
        <f>VLOOKUP(Corrections[[#This Row],[Employee]],[1]!Expense_Data[#Data],14,0)</f>
        <v>jhenderson@twavelead.com</v>
      </c>
      <c r="K1339" s="68">
        <v>45292</v>
      </c>
      <c r="L1339" s="65"/>
      <c r="M1339" s="65"/>
      <c r="N1339" s="65"/>
      <c r="O1339" s="65"/>
    </row>
    <row r="1340" spans="1:15" hidden="1" x14ac:dyDescent="0.25">
      <c r="A1340" s="61" t="s">
        <v>201</v>
      </c>
      <c r="B1340" s="61" t="s">
        <v>407</v>
      </c>
      <c r="C1340" s="69">
        <v>267.05</v>
      </c>
      <c r="D1340" s="66">
        <v>45240</v>
      </c>
      <c r="E1340" s="61" t="s">
        <v>130</v>
      </c>
      <c r="F1340" s="61"/>
      <c r="G1340" s="61" t="str">
        <f>VLOOKUP(Corrections[[#This Row],[Employee]],'[1]Management Hierarchy Report'!$A$2:$C$3607, 3, 0)</f>
        <v>Marlan Nichols</v>
      </c>
      <c r="H1340" s="61" t="s">
        <v>77</v>
      </c>
      <c r="I1340" s="61" t="s">
        <v>70</v>
      </c>
      <c r="J1340" s="67" t="str">
        <f>VLOOKUP(Corrections[[#This Row],[Employee]],[1]!Expense_Data[#Data],14,0)</f>
        <v>jhenderson@twavelead.com</v>
      </c>
      <c r="K1340" s="68">
        <v>45292</v>
      </c>
      <c r="L1340" s="65"/>
      <c r="M1340" s="65"/>
      <c r="N1340" s="65"/>
      <c r="O1340" s="65"/>
    </row>
    <row r="1341" spans="1:15" hidden="1" x14ac:dyDescent="0.25">
      <c r="A1341" s="61" t="s">
        <v>2213</v>
      </c>
      <c r="B1341" s="61" t="s">
        <v>12980</v>
      </c>
      <c r="C1341" s="50">
        <v>139.38999999999999</v>
      </c>
      <c r="D1341" s="66">
        <v>45461</v>
      </c>
      <c r="E1341" s="61" t="s">
        <v>12979</v>
      </c>
      <c r="F1341" s="61"/>
      <c r="G1341" s="61" t="e">
        <f>VLOOKUP(Corrections[[#This Row],[Employee]],'[1]Management Hierarchy Report'!$A$2:$C$3607, 3, 0)</f>
        <v>#N/A</v>
      </c>
      <c r="H1341" s="61" t="s">
        <v>69</v>
      </c>
      <c r="I1341" s="61" t="s">
        <v>70</v>
      </c>
      <c r="J1341" s="61" t="e">
        <f>VLOOKUP(Corrections[[#This Row],[Employee]],[1]!Expense_Data[#Data],14,0)</f>
        <v>#N/A</v>
      </c>
      <c r="K1341" s="68">
        <v>45292</v>
      </c>
      <c r="L1341" s="65"/>
      <c r="M1341" s="65"/>
      <c r="N1341" s="65"/>
      <c r="O1341" s="65"/>
    </row>
    <row r="1342" spans="1:15" hidden="1" x14ac:dyDescent="0.25">
      <c r="A1342" s="61" t="s">
        <v>2213</v>
      </c>
      <c r="B1342" s="61" t="s">
        <v>13050</v>
      </c>
      <c r="C1342" s="50">
        <v>76.180000000000007</v>
      </c>
      <c r="D1342" s="52">
        <v>45482</v>
      </c>
      <c r="E1342" s="66" t="s">
        <v>12979</v>
      </c>
      <c r="F1342" s="61"/>
      <c r="G1342" s="61" t="e">
        <f>VLOOKUP(Corrections[[#This Row],[Employee]],'[1]Management Hierarchy Report'!$A$2:$C$3607, 3, 0)</f>
        <v>#N/A</v>
      </c>
      <c r="H1342" s="61" t="s">
        <v>77</v>
      </c>
      <c r="I1342" s="61" t="s">
        <v>70</v>
      </c>
      <c r="J1342" s="61" t="e">
        <f>VLOOKUP(Corrections[[#This Row],[Employee]],[1]!Expense_Data[#Data],14,0)</f>
        <v>#N/A</v>
      </c>
      <c r="K1342" s="68">
        <v>45292</v>
      </c>
      <c r="L1342" s="65"/>
      <c r="M1342" s="65"/>
      <c r="N1342" s="65"/>
      <c r="O1342" s="65"/>
    </row>
    <row r="1343" spans="1:15" hidden="1" x14ac:dyDescent="0.25">
      <c r="A1343" s="61" t="s">
        <v>2213</v>
      </c>
      <c r="B1343" s="61" t="s">
        <v>13050</v>
      </c>
      <c r="C1343" s="50">
        <v>71.91</v>
      </c>
      <c r="D1343" s="52">
        <v>45486</v>
      </c>
      <c r="E1343" s="66" t="s">
        <v>71</v>
      </c>
      <c r="F1343" s="61"/>
      <c r="G1343" s="61" t="e">
        <f>VLOOKUP(Corrections[[#This Row],[Employee]],'[1]Management Hierarchy Report'!$A$2:$C$3607, 3, 0)</f>
        <v>#N/A</v>
      </c>
      <c r="H1343" s="61" t="s">
        <v>77</v>
      </c>
      <c r="I1343" s="61" t="s">
        <v>70</v>
      </c>
      <c r="J1343" s="61" t="e">
        <f>VLOOKUP(Corrections[[#This Row],[Employee]],[1]!Expense_Data[#Data],14,0)</f>
        <v>#N/A</v>
      </c>
      <c r="K1343" s="68">
        <v>45292</v>
      </c>
      <c r="L1343" s="65"/>
      <c r="M1343" s="65"/>
      <c r="N1343" s="65"/>
      <c r="O1343" s="65"/>
    </row>
    <row r="1344" spans="1:15" hidden="1" x14ac:dyDescent="0.25">
      <c r="A1344" s="61" t="s">
        <v>2213</v>
      </c>
      <c r="B1344" s="61" t="s">
        <v>13050</v>
      </c>
      <c r="C1344" s="50">
        <v>21.45</v>
      </c>
      <c r="D1344" s="52">
        <v>45491</v>
      </c>
      <c r="E1344" s="66" t="s">
        <v>13030</v>
      </c>
      <c r="F1344" s="61"/>
      <c r="G1344" s="61" t="e">
        <f>VLOOKUP(Corrections[[#This Row],[Employee]],'[1]Management Hierarchy Report'!$A$2:$C$3607, 3, 0)</f>
        <v>#N/A</v>
      </c>
      <c r="H1344" s="61" t="s">
        <v>77</v>
      </c>
      <c r="I1344" s="61" t="s">
        <v>70</v>
      </c>
      <c r="J1344" s="61" t="e">
        <f>VLOOKUP(Corrections[[#This Row],[Employee]],[1]!Expense_Data[#Data],14,0)</f>
        <v>#N/A</v>
      </c>
      <c r="K1344" s="68">
        <v>45292</v>
      </c>
      <c r="L1344" s="65"/>
      <c r="M1344" s="65"/>
      <c r="N1344" s="65"/>
      <c r="O1344" s="65"/>
    </row>
    <row r="1345" spans="1:15" hidden="1" x14ac:dyDescent="0.25">
      <c r="A1345" s="61" t="s">
        <v>160</v>
      </c>
      <c r="B1345" s="61" t="s">
        <v>161</v>
      </c>
      <c r="C1345" s="50">
        <v>282.75</v>
      </c>
      <c r="D1345" s="66">
        <v>45169</v>
      </c>
      <c r="E1345" s="61" t="s">
        <v>71</v>
      </c>
      <c r="F1345" s="61"/>
      <c r="G1345" s="61" t="str">
        <f>VLOOKUP(Corrections[[#This Row],[Employee]],'[1]Management Hierarchy Report'!$A$2:$C$3607, 3, 0)</f>
        <v>Michael Dodge</v>
      </c>
      <c r="H1345" s="61" t="s">
        <v>77</v>
      </c>
      <c r="I1345" s="61" t="s">
        <v>70</v>
      </c>
      <c r="J1345" s="67" t="str">
        <f>VLOOKUP(Corrections[[#This Row],[Employee]],[1]!Expense_Data[#Data],14,0)</f>
        <v>SL32@tidalwaveautospa.com</v>
      </c>
      <c r="K1345" s="68">
        <v>45292</v>
      </c>
      <c r="L1345" s="65"/>
      <c r="M1345" s="65"/>
      <c r="N1345" s="65"/>
      <c r="O1345" s="65"/>
    </row>
    <row r="1346" spans="1:15" hidden="1" x14ac:dyDescent="0.25">
      <c r="A1346" s="61" t="s">
        <v>160</v>
      </c>
      <c r="B1346" s="61" t="s">
        <v>161</v>
      </c>
      <c r="C1346" s="69">
        <v>117.3</v>
      </c>
      <c r="D1346" s="66">
        <v>45175</v>
      </c>
      <c r="E1346" s="61" t="s">
        <v>71</v>
      </c>
      <c r="F1346" s="61"/>
      <c r="G1346" s="61" t="str">
        <f>VLOOKUP(Corrections[[#This Row],[Employee]],'[1]Management Hierarchy Report'!$A$2:$C$3607, 3, 0)</f>
        <v>Michael Dodge</v>
      </c>
      <c r="H1346" s="61" t="s">
        <v>77</v>
      </c>
      <c r="I1346" s="61" t="s">
        <v>70</v>
      </c>
      <c r="J1346" s="67" t="str">
        <f>VLOOKUP(Corrections[[#This Row],[Employee]],[1]!Expense_Data[#Data],14,0)</f>
        <v>SL32@tidalwaveautospa.com</v>
      </c>
      <c r="K1346" s="68">
        <v>45292</v>
      </c>
      <c r="L1346" s="65"/>
      <c r="M1346" s="65"/>
      <c r="N1346" s="65"/>
      <c r="O1346" s="65"/>
    </row>
    <row r="1347" spans="1:15" hidden="1" x14ac:dyDescent="0.25">
      <c r="A1347" s="61" t="s">
        <v>160</v>
      </c>
      <c r="B1347" s="61" t="s">
        <v>827</v>
      </c>
      <c r="C1347" s="50">
        <v>22.23</v>
      </c>
      <c r="D1347" s="66">
        <v>45463</v>
      </c>
      <c r="E1347" s="61" t="s">
        <v>268</v>
      </c>
      <c r="F1347" s="61"/>
      <c r="G1347" s="61" t="str">
        <f>VLOOKUP(Corrections[[#This Row],[Employee]],'[1]Management Hierarchy Report'!$A$2:$C$3607, 3, 0)</f>
        <v>Michael Dodge</v>
      </c>
      <c r="H1347" s="61" t="s">
        <v>268</v>
      </c>
      <c r="I1347" s="61" t="s">
        <v>70</v>
      </c>
      <c r="J1347" s="61" t="str">
        <f>VLOOKUP(Corrections[[#This Row],[Employee]],[1]!Expense_Data[#Data],14,0)</f>
        <v>SL32@tidalwaveautospa.com</v>
      </c>
      <c r="K1347" s="68">
        <v>45292</v>
      </c>
      <c r="L1347" s="65"/>
      <c r="M1347" s="65"/>
      <c r="N1347" s="65"/>
      <c r="O1347" s="65"/>
    </row>
    <row r="1348" spans="1:15" hidden="1" x14ac:dyDescent="0.25">
      <c r="A1348" s="61" t="s">
        <v>160</v>
      </c>
      <c r="B1348" s="61" t="s">
        <v>13002</v>
      </c>
      <c r="C1348" s="50">
        <v>134.46</v>
      </c>
      <c r="D1348" s="66">
        <v>45471</v>
      </c>
      <c r="E1348" s="61" t="s">
        <v>13030</v>
      </c>
      <c r="F1348" s="61"/>
      <c r="G1348" s="61" t="str">
        <f>VLOOKUP(Corrections[[#This Row],[Employee]],'[1]Management Hierarchy Report'!$A$2:$C$3607, 3, 0)</f>
        <v>Michael Dodge</v>
      </c>
      <c r="H1348" s="61" t="s">
        <v>77</v>
      </c>
      <c r="I1348" s="61" t="s">
        <v>70</v>
      </c>
      <c r="J1348" s="61" t="str">
        <f>VLOOKUP(Corrections[[#This Row],[Employee]],[1]!Expense_Data[#Data],14,0)</f>
        <v>SL32@tidalwaveautospa.com</v>
      </c>
      <c r="K1348" s="68">
        <v>45292</v>
      </c>
      <c r="L1348" s="65"/>
      <c r="M1348" s="65"/>
      <c r="N1348" s="65"/>
      <c r="O1348" s="65"/>
    </row>
    <row r="1349" spans="1:15" hidden="1" x14ac:dyDescent="0.25">
      <c r="A1349" s="61" t="s">
        <v>868</v>
      </c>
      <c r="B1349" s="61" t="s">
        <v>869</v>
      </c>
      <c r="C1349" s="50">
        <v>422.65</v>
      </c>
      <c r="D1349" s="66">
        <v>45450</v>
      </c>
      <c r="E1349" s="61" t="s">
        <v>71</v>
      </c>
      <c r="F1349" s="61"/>
      <c r="G1349" s="61" t="str">
        <f>VLOOKUP(Corrections[[#This Row],[Employee]],'[1]Management Hierarchy Report'!$A$2:$C$3607, 3, 0)</f>
        <v>Steven Kyriazis</v>
      </c>
      <c r="H1349" s="61" t="s">
        <v>69</v>
      </c>
      <c r="I1349" s="61" t="s">
        <v>70</v>
      </c>
      <c r="J1349" s="61" t="str">
        <f>VLOOKUP(Corrections[[#This Row],[Employee]],[1]!Expense_Data[#Data],14,0)</f>
        <v>SL66@tidalwaveautospa.com</v>
      </c>
      <c r="K1349" s="68">
        <v>45292</v>
      </c>
      <c r="L1349" s="65"/>
      <c r="M1349" s="65"/>
      <c r="N1349" s="65"/>
      <c r="O1349" s="65"/>
    </row>
    <row r="1350" spans="1:15" hidden="1" x14ac:dyDescent="0.25">
      <c r="A1350" s="61" t="s">
        <v>612</v>
      </c>
      <c r="B1350" s="61" t="s">
        <v>613</v>
      </c>
      <c r="C1350" s="50">
        <v>157.47999999999999</v>
      </c>
      <c r="D1350" s="66">
        <v>45386</v>
      </c>
      <c r="E1350" s="61" t="s">
        <v>71</v>
      </c>
      <c r="F1350" s="61"/>
      <c r="G1350" s="61" t="str">
        <f>VLOOKUP(Corrections[[#This Row],[Employee]],'[1]Management Hierarchy Report'!$A$2:$C$3607, 3, 0)</f>
        <v>Joe Chavez</v>
      </c>
      <c r="H1350" s="61" t="e">
        <f>IF(#REF!&gt;=20,"Sent Back", "Removed")</f>
        <v>#REF!</v>
      </c>
      <c r="I1350" s="61" t="s">
        <v>70</v>
      </c>
      <c r="J1350" s="67" t="str">
        <f>VLOOKUP(Corrections[[#This Row],[Employee]],[1]!Expense_Data[#Data],14,0)</f>
        <v>SL239@tidalwaveautospa.com</v>
      </c>
      <c r="K1350" s="68">
        <v>45292</v>
      </c>
      <c r="L1350" s="65"/>
      <c r="M1350" s="65"/>
      <c r="N1350" s="65"/>
      <c r="O1350" s="65"/>
    </row>
    <row r="1351" spans="1:15" hidden="1" x14ac:dyDescent="0.25">
      <c r="A1351" s="61" t="s">
        <v>612</v>
      </c>
      <c r="B1351" s="61" t="s">
        <v>633</v>
      </c>
      <c r="C1351" s="50">
        <v>2758.38</v>
      </c>
      <c r="D1351" s="66">
        <v>45390</v>
      </c>
      <c r="E1351" s="61" t="s">
        <v>130</v>
      </c>
      <c r="F1351" s="61"/>
      <c r="G1351" s="61" t="str">
        <f>VLOOKUP(Corrections[[#This Row],[Employee]],'[1]Management Hierarchy Report'!$A$2:$C$3607, 3, 0)</f>
        <v>Joe Chavez</v>
      </c>
      <c r="H1351" s="61" t="e">
        <f>IF(#REF!&gt;=20,"Sent Back", "Removed")</f>
        <v>#REF!</v>
      </c>
      <c r="I1351" s="61" t="s">
        <v>70</v>
      </c>
      <c r="J1351" s="67" t="str">
        <f>VLOOKUP(Corrections[[#This Row],[Employee]],[1]!Expense_Data[#Data],14,0)</f>
        <v>SL239@tidalwaveautospa.com</v>
      </c>
      <c r="K1351" s="68">
        <v>45292</v>
      </c>
      <c r="L1351" s="65"/>
      <c r="M1351" s="65"/>
      <c r="N1351" s="65"/>
      <c r="O1351" s="65"/>
    </row>
    <row r="1352" spans="1:15" hidden="1" x14ac:dyDescent="0.25">
      <c r="A1352" s="61" t="s">
        <v>612</v>
      </c>
      <c r="B1352" s="61" t="s">
        <v>693</v>
      </c>
      <c r="C1352" s="50">
        <v>114.32</v>
      </c>
      <c r="D1352" s="66">
        <v>45401</v>
      </c>
      <c r="E1352" s="61" t="s">
        <v>176</v>
      </c>
      <c r="F1352" s="61"/>
      <c r="G1352" s="61" t="str">
        <f>VLOOKUP(Corrections[[#This Row],[Employee]],'[1]Management Hierarchy Report'!$A$2:$C$3607, 3, 0)</f>
        <v>Joe Chavez</v>
      </c>
      <c r="H1352" s="61" t="s">
        <v>77</v>
      </c>
      <c r="I1352" s="61" t="s">
        <v>70</v>
      </c>
      <c r="J1352" s="67" t="str">
        <f>VLOOKUP(Corrections[[#This Row],[Employee]],[1]!Expense_Data[#Data],14,0)</f>
        <v>SL239@tidalwaveautospa.com</v>
      </c>
      <c r="K1352" s="68">
        <v>45292</v>
      </c>
      <c r="L1352" s="65"/>
      <c r="M1352" s="65"/>
      <c r="N1352" s="65"/>
      <c r="O1352" s="65"/>
    </row>
    <row r="1353" spans="1:15" hidden="1" x14ac:dyDescent="0.25">
      <c r="A1353" s="61" t="s">
        <v>612</v>
      </c>
      <c r="B1353" s="61" t="s">
        <v>693</v>
      </c>
      <c r="C1353" s="69">
        <v>459.65</v>
      </c>
      <c r="D1353" s="66">
        <v>45405</v>
      </c>
      <c r="E1353" s="61" t="s">
        <v>71</v>
      </c>
      <c r="F1353" s="61"/>
      <c r="G1353" s="61" t="str">
        <f>VLOOKUP(Corrections[[#This Row],[Employee]],'[1]Management Hierarchy Report'!$A$2:$C$3607, 3, 0)</f>
        <v>Joe Chavez</v>
      </c>
      <c r="H1353" s="61" t="s">
        <v>77</v>
      </c>
      <c r="I1353" s="61" t="s">
        <v>70</v>
      </c>
      <c r="J1353" s="67" t="str">
        <f>VLOOKUP(Corrections[[#This Row],[Employee]],[1]!Expense_Data[#Data],14,0)</f>
        <v>SL239@tidalwaveautospa.com</v>
      </c>
      <c r="K1353" s="68">
        <v>45292</v>
      </c>
      <c r="L1353" s="65"/>
      <c r="M1353" s="65"/>
      <c r="N1353" s="65"/>
      <c r="O1353" s="65"/>
    </row>
    <row r="1354" spans="1:15" hidden="1" x14ac:dyDescent="0.25">
      <c r="A1354" s="61" t="s">
        <v>612</v>
      </c>
      <c r="B1354" s="61" t="s">
        <v>693</v>
      </c>
      <c r="C1354" s="69">
        <v>498.55</v>
      </c>
      <c r="D1354" s="66">
        <v>45419</v>
      </c>
      <c r="E1354" s="61" t="s">
        <v>71</v>
      </c>
      <c r="F1354" s="61"/>
      <c r="G1354" s="61" t="str">
        <f>VLOOKUP(Corrections[[#This Row],[Employee]],'[1]Management Hierarchy Report'!$A$2:$C$3607, 3, 0)</f>
        <v>Joe Chavez</v>
      </c>
      <c r="H1354" s="61" t="s">
        <v>77</v>
      </c>
      <c r="I1354" s="61" t="s">
        <v>70</v>
      </c>
      <c r="J1354" s="67" t="str">
        <f>VLOOKUP(Corrections[[#This Row],[Employee]],[1]!Expense_Data[#Data],14,0)</f>
        <v>SL239@tidalwaveautospa.com</v>
      </c>
      <c r="K1354" s="68">
        <v>45292</v>
      </c>
      <c r="L1354" s="65"/>
      <c r="M1354" s="65"/>
      <c r="N1354" s="65"/>
      <c r="O1354" s="65"/>
    </row>
    <row r="1355" spans="1:15" hidden="1" x14ac:dyDescent="0.25">
      <c r="A1355" s="61" t="s">
        <v>612</v>
      </c>
      <c r="B1355" s="61" t="s">
        <v>762</v>
      </c>
      <c r="C1355" s="50">
        <v>1637.7</v>
      </c>
      <c r="D1355" s="66">
        <v>45438</v>
      </c>
      <c r="E1355" s="61" t="s">
        <v>146</v>
      </c>
      <c r="F1355" s="61"/>
      <c r="G1355" s="61" t="str">
        <f>VLOOKUP(Corrections[[#This Row],[Employee]],'[1]Management Hierarchy Report'!$A$2:$C$3607, 3, 0)</f>
        <v>Joe Chavez</v>
      </c>
      <c r="H1355" s="61" t="s">
        <v>69</v>
      </c>
      <c r="I1355" s="61" t="s">
        <v>70</v>
      </c>
      <c r="J1355" s="61" t="str">
        <f>VLOOKUP(Corrections[[#This Row],[Employee]],[1]!Expense_Data[#Data],14,0)</f>
        <v>SL239@tidalwaveautospa.com</v>
      </c>
      <c r="K1355" s="68">
        <v>45292</v>
      </c>
      <c r="L1355" s="65"/>
      <c r="M1355" s="65"/>
      <c r="N1355" s="65"/>
      <c r="O1355" s="65"/>
    </row>
    <row r="1356" spans="1:15" hidden="1" x14ac:dyDescent="0.25">
      <c r="A1356" s="61" t="s">
        <v>612</v>
      </c>
      <c r="B1356" s="61" t="s">
        <v>762</v>
      </c>
      <c r="C1356" s="57">
        <v>1637.7</v>
      </c>
      <c r="D1356" s="66">
        <v>45438</v>
      </c>
      <c r="E1356" s="61" t="s">
        <v>146</v>
      </c>
      <c r="F1356" s="61"/>
      <c r="G1356" s="61" t="str">
        <f>VLOOKUP(Corrections[[#This Row],[Employee]],'[1]Management Hierarchy Report'!$A$2:$C$3607, 3, 0)</f>
        <v>Joe Chavez</v>
      </c>
      <c r="H1356" s="61" t="s">
        <v>77</v>
      </c>
      <c r="I1356" s="61" t="s">
        <v>70</v>
      </c>
      <c r="J1356" s="67" t="str">
        <f>VLOOKUP(Corrections[[#This Row],[Employee]],[1]!Expense_Data[#Data],14,0)</f>
        <v>SL239@tidalwaveautospa.com</v>
      </c>
      <c r="K1356" s="68">
        <v>45292</v>
      </c>
      <c r="L1356" s="65"/>
      <c r="M1356" s="65"/>
      <c r="N1356" s="65"/>
      <c r="O1356" s="65"/>
    </row>
    <row r="1357" spans="1:15" hidden="1" x14ac:dyDescent="0.25">
      <c r="A1357" s="61" t="s">
        <v>612</v>
      </c>
      <c r="B1357" s="61" t="s">
        <v>762</v>
      </c>
      <c r="C1357" s="57">
        <v>1637.7</v>
      </c>
      <c r="D1357" s="66">
        <v>45438</v>
      </c>
      <c r="E1357" s="61" t="s">
        <v>146</v>
      </c>
      <c r="F1357" s="61"/>
      <c r="G1357" s="61" t="str">
        <f>VLOOKUP(Corrections[[#This Row],[Employee]],'[1]Management Hierarchy Report'!$A$2:$C$3607, 3, 0)</f>
        <v>Joe Chavez</v>
      </c>
      <c r="H1357" s="61" t="e">
        <f>IF(#REF!&gt;=0.2,"Sent Back", "Removed")</f>
        <v>#REF!</v>
      </c>
      <c r="I1357" s="61" t="s">
        <v>70</v>
      </c>
      <c r="J1357" s="67" t="str">
        <f>VLOOKUP(Corrections[[#This Row],[Employee]],[1]!Expense_Data[#Data],14,0)</f>
        <v>SL239@tidalwaveautospa.com</v>
      </c>
      <c r="K1357" s="68">
        <v>45292</v>
      </c>
      <c r="L1357" s="65"/>
      <c r="M1357" s="65"/>
      <c r="N1357" s="65"/>
      <c r="O1357" s="65"/>
    </row>
    <row r="1358" spans="1:15" hidden="1" x14ac:dyDescent="0.25">
      <c r="A1358" s="61" t="s">
        <v>612</v>
      </c>
      <c r="B1358" s="61" t="s">
        <v>762</v>
      </c>
      <c r="C1358" s="57">
        <v>1637.7</v>
      </c>
      <c r="D1358" s="66">
        <v>45438</v>
      </c>
      <c r="E1358" s="61" t="s">
        <v>146</v>
      </c>
      <c r="F1358" s="61"/>
      <c r="G1358" s="61" t="str">
        <f>VLOOKUP(Corrections[[#This Row],[Employee]],'[1]Management Hierarchy Report'!$A$2:$C$3607, 3, 0)</f>
        <v>Joe Chavez</v>
      </c>
      <c r="H1358" s="61" t="e">
        <f>IF(#REF!&gt;=0.2,"Sent Back", "Removed")</f>
        <v>#REF!</v>
      </c>
      <c r="I1358" s="61" t="s">
        <v>70</v>
      </c>
      <c r="J1358" s="61" t="str">
        <f>VLOOKUP(Corrections[[#This Row],[Employee]],[1]!Expense_Data[#Data],14,0)</f>
        <v>SL239@tidalwaveautospa.com</v>
      </c>
      <c r="K1358" s="68">
        <v>45292</v>
      </c>
      <c r="L1358" s="65"/>
      <c r="M1358" s="65"/>
      <c r="N1358" s="65"/>
      <c r="O1358" s="65"/>
    </row>
    <row r="1359" spans="1:15" hidden="1" x14ac:dyDescent="0.25">
      <c r="A1359" s="61" t="s">
        <v>612</v>
      </c>
      <c r="B1359" s="61" t="s">
        <v>13088</v>
      </c>
      <c r="C1359" s="50">
        <v>401.25</v>
      </c>
      <c r="D1359" s="52">
        <v>45398</v>
      </c>
      <c r="E1359" s="66" t="s">
        <v>13082</v>
      </c>
      <c r="F1359" s="61"/>
      <c r="G1359" s="61" t="str">
        <f>VLOOKUP(Corrections[[#This Row],[Employee]],'[1]Management Hierarchy Report'!$A$2:$C$3607, 3, 0)</f>
        <v>Joe Chavez</v>
      </c>
      <c r="H1359" s="61" t="s">
        <v>77</v>
      </c>
      <c r="I1359" s="61" t="s">
        <v>70</v>
      </c>
      <c r="J1359" s="61" t="str">
        <f>VLOOKUP(Corrections[[#This Row],[Employee]],[1]!Expense_Data[#Data],14,0)</f>
        <v>SL239@tidalwaveautospa.com</v>
      </c>
      <c r="K1359" s="68">
        <v>45292</v>
      </c>
      <c r="L1359" s="65"/>
      <c r="M1359" s="65"/>
      <c r="N1359" s="65"/>
      <c r="O1359" s="65"/>
    </row>
    <row r="1360" spans="1:15" hidden="1" x14ac:dyDescent="0.25">
      <c r="A1360" s="61" t="s">
        <v>2227</v>
      </c>
      <c r="B1360" s="61" t="s">
        <v>13146</v>
      </c>
      <c r="C1360" s="50">
        <v>160.56</v>
      </c>
      <c r="D1360" s="66">
        <v>45463</v>
      </c>
      <c r="E1360" s="61" t="s">
        <v>13030</v>
      </c>
      <c r="F1360" s="61"/>
      <c r="G1360" s="61" t="str">
        <f>VLOOKUP(Corrections[[#This Row],[Employee]],'[1]Management Hierarchy Report'!$A$2:$C$3607, 3, 0)</f>
        <v>Michael Dodge</v>
      </c>
      <c r="H1360" s="48" t="s">
        <v>77</v>
      </c>
      <c r="I1360" s="61" t="s">
        <v>70</v>
      </c>
      <c r="J1360" s="61" t="str">
        <f>VLOOKUP(Corrections[[#This Row],[Employee]],[1]!Expense_Data[#Data],14,0)</f>
        <v>SL59@tidalwaveautospa.com</v>
      </c>
      <c r="K1360" s="68">
        <v>45292</v>
      </c>
      <c r="L1360" s="65"/>
      <c r="M1360" s="65"/>
      <c r="N1360" s="65"/>
      <c r="O1360" s="65"/>
    </row>
    <row r="1361" spans="1:15" hidden="1" x14ac:dyDescent="0.25">
      <c r="A1361" s="61" t="s">
        <v>2227</v>
      </c>
      <c r="B1361" s="61" t="s">
        <v>13146</v>
      </c>
      <c r="C1361" s="50">
        <v>160.56</v>
      </c>
      <c r="D1361" s="66">
        <v>45463</v>
      </c>
      <c r="E1361" s="61" t="s">
        <v>13828</v>
      </c>
      <c r="F1361" s="61"/>
      <c r="G1361" s="61" t="str">
        <f>VLOOKUP(Corrections[[#This Row],[Employee]],'[1]Management Hierarchy Report'!$A$2:$C$3607, 3, 0)</f>
        <v>Michael Dodge</v>
      </c>
      <c r="H1361" s="48" t="s">
        <v>77</v>
      </c>
      <c r="I1361" s="61" t="s">
        <v>70</v>
      </c>
      <c r="J1361" s="61" t="str">
        <f>VLOOKUP(Corrections[[#This Row],[Employee]],[1]!Expense_Data[#Data],14,0)</f>
        <v>SL59@tidalwaveautospa.com</v>
      </c>
      <c r="K1361" s="68">
        <v>45292</v>
      </c>
      <c r="L1361" s="65"/>
      <c r="M1361" s="65"/>
      <c r="N1361" s="65"/>
      <c r="O1361" s="65"/>
    </row>
    <row r="1362" spans="1:15" hidden="1" x14ac:dyDescent="0.25">
      <c r="A1362" s="61" t="s">
        <v>2227</v>
      </c>
      <c r="B1362" s="61" t="s">
        <v>13146</v>
      </c>
      <c r="C1362" s="50">
        <v>79.22</v>
      </c>
      <c r="D1362" s="66">
        <v>45468</v>
      </c>
      <c r="E1362" s="61" t="s">
        <v>71</v>
      </c>
      <c r="F1362" s="61"/>
      <c r="G1362" s="61" t="str">
        <f>VLOOKUP(Corrections[[#This Row],[Employee]],'[1]Management Hierarchy Report'!$A$2:$C$3607, 3, 0)</f>
        <v>Michael Dodge</v>
      </c>
      <c r="H1362" s="48" t="s">
        <v>77</v>
      </c>
      <c r="I1362" s="61" t="s">
        <v>70</v>
      </c>
      <c r="J1362" s="61" t="str">
        <f>VLOOKUP(Corrections[[#This Row],[Employee]],[1]!Expense_Data[#Data],14,0)</f>
        <v>SL59@tidalwaveautospa.com</v>
      </c>
      <c r="K1362" s="68">
        <v>45292</v>
      </c>
      <c r="L1362" s="65"/>
      <c r="M1362" s="65"/>
      <c r="N1362" s="65"/>
      <c r="O1362" s="65"/>
    </row>
    <row r="1363" spans="1:15" hidden="1" x14ac:dyDescent="0.25">
      <c r="A1363" s="61" t="s">
        <v>2227</v>
      </c>
      <c r="B1363" s="61" t="s">
        <v>13146</v>
      </c>
      <c r="C1363" s="50">
        <v>209.7</v>
      </c>
      <c r="D1363" s="66">
        <v>45468</v>
      </c>
      <c r="E1363" s="61" t="s">
        <v>13030</v>
      </c>
      <c r="F1363" s="61"/>
      <c r="G1363" s="61" t="str">
        <f>VLOOKUP(Corrections[[#This Row],[Employee]],'[1]Management Hierarchy Report'!$A$2:$C$3607, 3, 0)</f>
        <v>Michael Dodge</v>
      </c>
      <c r="H1363" s="48" t="s">
        <v>77</v>
      </c>
      <c r="I1363" s="61" t="s">
        <v>70</v>
      </c>
      <c r="J1363" s="61" t="str">
        <f>VLOOKUP(Corrections[[#This Row],[Employee]],[1]!Expense_Data[#Data],14,0)</f>
        <v>SL59@tidalwaveautospa.com</v>
      </c>
      <c r="K1363" s="68">
        <v>45292</v>
      </c>
      <c r="L1363" s="65"/>
      <c r="M1363" s="65"/>
      <c r="N1363" s="65"/>
      <c r="O1363" s="65"/>
    </row>
    <row r="1364" spans="1:15" hidden="1" x14ac:dyDescent="0.25">
      <c r="A1364" s="61" t="s">
        <v>2227</v>
      </c>
      <c r="B1364" s="61" t="s">
        <v>13146</v>
      </c>
      <c r="C1364" s="50">
        <v>209.7</v>
      </c>
      <c r="D1364" s="66">
        <v>45468</v>
      </c>
      <c r="E1364" s="61" t="s">
        <v>13828</v>
      </c>
      <c r="F1364" s="61"/>
      <c r="G1364" s="61" t="str">
        <f>VLOOKUP(Corrections[[#This Row],[Employee]],'[1]Management Hierarchy Report'!$A$2:$C$3607, 3, 0)</f>
        <v>Michael Dodge</v>
      </c>
      <c r="H1364" s="48" t="s">
        <v>77</v>
      </c>
      <c r="I1364" s="61" t="s">
        <v>70</v>
      </c>
      <c r="J1364" s="61" t="str">
        <f>VLOOKUP(Corrections[[#This Row],[Employee]],[1]!Expense_Data[#Data],14,0)</f>
        <v>SL59@tidalwaveautospa.com</v>
      </c>
      <c r="K1364" s="68">
        <v>45292</v>
      </c>
      <c r="L1364" s="65"/>
      <c r="M1364" s="65"/>
      <c r="N1364" s="65"/>
      <c r="O1364" s="65"/>
    </row>
    <row r="1365" spans="1:15" hidden="1" x14ac:dyDescent="0.25">
      <c r="A1365" s="61" t="s">
        <v>2227</v>
      </c>
      <c r="B1365" s="61" t="s">
        <v>13146</v>
      </c>
      <c r="C1365" s="50">
        <v>88.75</v>
      </c>
      <c r="D1365" s="66">
        <v>45469</v>
      </c>
      <c r="E1365" s="61" t="s">
        <v>13030</v>
      </c>
      <c r="F1365" s="61"/>
      <c r="G1365" s="61" t="str">
        <f>VLOOKUP(Corrections[[#This Row],[Employee]],'[1]Management Hierarchy Report'!$A$2:$C$3607, 3, 0)</f>
        <v>Michael Dodge</v>
      </c>
      <c r="H1365" s="48" t="s">
        <v>77</v>
      </c>
      <c r="I1365" s="61" t="s">
        <v>70</v>
      </c>
      <c r="J1365" s="61" t="str">
        <f>VLOOKUP(Corrections[[#This Row],[Employee]],[1]!Expense_Data[#Data],14,0)</f>
        <v>SL59@tidalwaveautospa.com</v>
      </c>
      <c r="K1365" s="68">
        <v>45292</v>
      </c>
      <c r="L1365" s="65"/>
      <c r="M1365" s="65"/>
      <c r="N1365" s="65"/>
      <c r="O1365" s="65"/>
    </row>
    <row r="1366" spans="1:15" hidden="1" x14ac:dyDescent="0.25">
      <c r="A1366" s="61" t="s">
        <v>2227</v>
      </c>
      <c r="B1366" s="61" t="s">
        <v>13146</v>
      </c>
      <c r="C1366" s="50">
        <v>142.41999999999999</v>
      </c>
      <c r="D1366" s="66">
        <v>45478</v>
      </c>
      <c r="E1366" s="61" t="s">
        <v>13030</v>
      </c>
      <c r="F1366" s="61"/>
      <c r="G1366" s="61" t="str">
        <f>VLOOKUP(Corrections[[#This Row],[Employee]],'[1]Management Hierarchy Report'!$A$2:$C$3607, 3, 0)</f>
        <v>Michael Dodge</v>
      </c>
      <c r="H1366" s="48" t="s">
        <v>77</v>
      </c>
      <c r="I1366" s="61" t="s">
        <v>70</v>
      </c>
      <c r="J1366" s="61" t="str">
        <f>VLOOKUP(Corrections[[#This Row],[Employee]],[1]!Expense_Data[#Data],14,0)</f>
        <v>SL59@tidalwaveautospa.com</v>
      </c>
      <c r="K1366" s="68">
        <v>45292</v>
      </c>
      <c r="L1366" s="65"/>
      <c r="M1366" s="65"/>
      <c r="N1366" s="65"/>
      <c r="O1366" s="65"/>
    </row>
    <row r="1367" spans="1:15" hidden="1" x14ac:dyDescent="0.25">
      <c r="A1367" s="61" t="s">
        <v>2227</v>
      </c>
      <c r="B1367" s="61" t="s">
        <v>13146</v>
      </c>
      <c r="C1367" s="50">
        <v>43.82</v>
      </c>
      <c r="D1367" s="66">
        <v>45483</v>
      </c>
      <c r="E1367" s="61" t="s">
        <v>13030</v>
      </c>
      <c r="F1367" s="61"/>
      <c r="G1367" s="61" t="str">
        <f>VLOOKUP(Corrections[[#This Row],[Employee]],'[1]Management Hierarchy Report'!$A$2:$C$3607, 3, 0)</f>
        <v>Michael Dodge</v>
      </c>
      <c r="H1367" s="48" t="s">
        <v>77</v>
      </c>
      <c r="I1367" s="61" t="s">
        <v>70</v>
      </c>
      <c r="J1367" s="61" t="str">
        <f>VLOOKUP(Corrections[[#This Row],[Employee]],[1]!Expense_Data[#Data],14,0)</f>
        <v>SL59@tidalwaveautospa.com</v>
      </c>
      <c r="K1367" s="68">
        <v>45292</v>
      </c>
      <c r="L1367" s="65"/>
      <c r="M1367" s="65"/>
      <c r="N1367" s="65"/>
      <c r="O1367" s="65"/>
    </row>
    <row r="1368" spans="1:15" hidden="1" x14ac:dyDescent="0.25">
      <c r="A1368" s="61" t="s">
        <v>2227</v>
      </c>
      <c r="B1368" s="61" t="s">
        <v>13146</v>
      </c>
      <c r="C1368" s="50">
        <v>43.82</v>
      </c>
      <c r="D1368" s="66">
        <v>45483</v>
      </c>
      <c r="E1368" s="61" t="s">
        <v>13828</v>
      </c>
      <c r="F1368" s="61"/>
      <c r="G1368" s="61" t="str">
        <f>VLOOKUP(Corrections[[#This Row],[Employee]],'[1]Management Hierarchy Report'!$A$2:$C$3607, 3, 0)</f>
        <v>Michael Dodge</v>
      </c>
      <c r="H1368" s="48" t="s">
        <v>77</v>
      </c>
      <c r="I1368" s="61" t="s">
        <v>70</v>
      </c>
      <c r="J1368" s="61" t="str">
        <f>VLOOKUP(Corrections[[#This Row],[Employee]],[1]!Expense_Data[#Data],14,0)</f>
        <v>SL59@tidalwaveautospa.com</v>
      </c>
      <c r="K1368" s="68">
        <v>45292</v>
      </c>
      <c r="L1368" s="65"/>
      <c r="M1368" s="65"/>
      <c r="N1368" s="65"/>
      <c r="O1368" s="65"/>
    </row>
    <row r="1369" spans="1:15" hidden="1" x14ac:dyDescent="0.25">
      <c r="A1369" s="61" t="s">
        <v>2227</v>
      </c>
      <c r="B1369" s="61" t="s">
        <v>13146</v>
      </c>
      <c r="C1369" s="50">
        <v>140.27000000000001</v>
      </c>
      <c r="D1369" s="66">
        <v>45484</v>
      </c>
      <c r="E1369" s="61" t="s">
        <v>13030</v>
      </c>
      <c r="F1369" s="61"/>
      <c r="G1369" s="61" t="str">
        <f>VLOOKUP(Corrections[[#This Row],[Employee]],'[1]Management Hierarchy Report'!$A$2:$C$3607, 3, 0)</f>
        <v>Michael Dodge</v>
      </c>
      <c r="H1369" s="48" t="s">
        <v>77</v>
      </c>
      <c r="I1369" s="61" t="s">
        <v>70</v>
      </c>
      <c r="J1369" s="61" t="str">
        <f>VLOOKUP(Corrections[[#This Row],[Employee]],[1]!Expense_Data[#Data],14,0)</f>
        <v>SL59@tidalwaveautospa.com</v>
      </c>
      <c r="K1369" s="68">
        <v>45292</v>
      </c>
      <c r="L1369" s="65"/>
      <c r="M1369" s="65"/>
      <c r="N1369" s="65"/>
      <c r="O1369" s="65"/>
    </row>
    <row r="1370" spans="1:15" hidden="1" x14ac:dyDescent="0.25">
      <c r="A1370" s="61" t="s">
        <v>11628</v>
      </c>
      <c r="B1370" s="61" t="s">
        <v>11629</v>
      </c>
      <c r="C1370" s="57">
        <v>35</v>
      </c>
      <c r="D1370" s="66">
        <v>45474</v>
      </c>
      <c r="E1370" s="61" t="s">
        <v>268</v>
      </c>
      <c r="F1370" s="61"/>
      <c r="G1370" s="61" t="str">
        <f>VLOOKUP(Corrections[[#This Row],[Employee]],'[1]Management Hierarchy Report'!$A$2:$C$3607, 3, 0)</f>
        <v>Gregory Smith</v>
      </c>
      <c r="H1370" s="61" t="s">
        <v>268</v>
      </c>
      <c r="I1370" s="61" t="s">
        <v>70</v>
      </c>
      <c r="J1370" s="61" t="e">
        <f>VLOOKUP(Corrections[[#This Row],[Employee]],[1]!Expense_Data[#Data],14,0)</f>
        <v>#N/A</v>
      </c>
      <c r="K1370" s="68">
        <v>45292</v>
      </c>
      <c r="L1370" s="65"/>
      <c r="M1370" s="65"/>
      <c r="N1370" s="65"/>
      <c r="O1370" s="65"/>
    </row>
    <row r="1371" spans="1:15" hidden="1" x14ac:dyDescent="0.25">
      <c r="A1371" s="61" t="s">
        <v>11628</v>
      </c>
      <c r="B1371" s="61" t="s">
        <v>11629</v>
      </c>
      <c r="C1371" s="69">
        <v>35</v>
      </c>
      <c r="D1371" s="66">
        <v>45481</v>
      </c>
      <c r="E1371" s="61" t="s">
        <v>268</v>
      </c>
      <c r="F1371" s="61"/>
      <c r="G1371" s="61" t="str">
        <f>VLOOKUP(Corrections[[#This Row],[Employee]],'[1]Management Hierarchy Report'!$A$2:$C$3607, 3, 0)</f>
        <v>Gregory Smith</v>
      </c>
      <c r="H1371" s="61" t="s">
        <v>268</v>
      </c>
      <c r="I1371" s="61" t="s">
        <v>70</v>
      </c>
      <c r="J1371" s="61" t="e">
        <f>VLOOKUP(Corrections[[#This Row],[Employee]],[1]!Expense_Data[#Data],14,0)</f>
        <v>#N/A</v>
      </c>
      <c r="K1371" s="68">
        <v>45292</v>
      </c>
      <c r="L1371" s="65"/>
      <c r="M1371" s="65"/>
      <c r="N1371" s="65"/>
      <c r="O1371" s="65"/>
    </row>
    <row r="1372" spans="1:15" hidden="1" x14ac:dyDescent="0.25">
      <c r="A1372" s="61" t="s">
        <v>11628</v>
      </c>
      <c r="B1372" s="61" t="s">
        <v>12855</v>
      </c>
      <c r="C1372" s="50">
        <v>12.08</v>
      </c>
      <c r="D1372" s="66">
        <v>45471</v>
      </c>
      <c r="E1372" s="61" t="s">
        <v>268</v>
      </c>
      <c r="F1372" s="61"/>
      <c r="G1372" s="61" t="str">
        <f>VLOOKUP(Corrections[[#This Row],[Employee]],'[1]Management Hierarchy Report'!$A$2:$C$3607, 3, 0)</f>
        <v>Gregory Smith</v>
      </c>
      <c r="H1372" s="61" t="s">
        <v>268</v>
      </c>
      <c r="I1372" s="61" t="s">
        <v>70</v>
      </c>
      <c r="J1372" s="61" t="e">
        <f>VLOOKUP(Corrections[[#This Row],[Employee]],[1]!Expense_Data[#Data],14,0)</f>
        <v>#N/A</v>
      </c>
      <c r="K1372" s="68">
        <v>45292</v>
      </c>
      <c r="L1372" s="65"/>
      <c r="M1372" s="65"/>
      <c r="N1372" s="65"/>
      <c r="O1372" s="65"/>
    </row>
    <row r="1373" spans="1:15" hidden="1" x14ac:dyDescent="0.25">
      <c r="A1373" s="61" t="s">
        <v>484</v>
      </c>
      <c r="B1373" s="61" t="s">
        <v>485</v>
      </c>
      <c r="C1373" s="57">
        <v>107.13</v>
      </c>
      <c r="D1373" s="66">
        <v>45293</v>
      </c>
      <c r="E1373" s="61" t="s">
        <v>71</v>
      </c>
      <c r="F1373" s="61"/>
      <c r="G1373" s="61" t="str">
        <f>VLOOKUP(Corrections[[#This Row],[Employee]],'[1]Management Hierarchy Report'!$A$2:$C$3607, 3, 0)</f>
        <v>Derek Schillinger</v>
      </c>
      <c r="H1373" s="61" t="e">
        <f>IF(#REF!&gt;=20,"Sent Back", "Removed")</f>
        <v>#REF!</v>
      </c>
      <c r="I1373" s="61" t="s">
        <v>70</v>
      </c>
      <c r="J1373" s="67" t="str">
        <f>VLOOKUP(Corrections[[#This Row],[Employee]],[1]!Expense_Data[#Data],14,0)</f>
        <v>SL85@tidalwaveautospa.com</v>
      </c>
      <c r="K1373" s="68">
        <v>45292</v>
      </c>
      <c r="L1373" s="65"/>
      <c r="M1373" s="65"/>
      <c r="N1373" s="65"/>
      <c r="O1373" s="65"/>
    </row>
    <row r="1374" spans="1:15" hidden="1" x14ac:dyDescent="0.25">
      <c r="A1374" s="61" t="s">
        <v>484</v>
      </c>
      <c r="B1374" s="61" t="s">
        <v>754</v>
      </c>
      <c r="C1374" s="57">
        <v>85.23</v>
      </c>
      <c r="D1374" s="66">
        <v>45419</v>
      </c>
      <c r="E1374" s="61" t="s">
        <v>71</v>
      </c>
      <c r="F1374" s="61"/>
      <c r="G1374" s="61" t="str">
        <f>VLOOKUP(Corrections[[#This Row],[Employee]],'[1]Management Hierarchy Report'!$A$2:$C$3607, 3, 0)</f>
        <v>Derek Schillinger</v>
      </c>
      <c r="H1374" s="61" t="s">
        <v>69</v>
      </c>
      <c r="I1374" s="61" t="s">
        <v>70</v>
      </c>
      <c r="J1374" s="67" t="str">
        <f>VLOOKUP(Corrections[[#This Row],[Employee]],[1]!Expense_Data[#Data],14,0)</f>
        <v>SL85@tidalwaveautospa.com</v>
      </c>
      <c r="K1374" s="68">
        <v>45292</v>
      </c>
      <c r="L1374" s="65"/>
      <c r="M1374" s="65"/>
      <c r="N1374" s="65"/>
      <c r="O1374" s="65"/>
    </row>
    <row r="1375" spans="1:15" hidden="1" x14ac:dyDescent="0.25">
      <c r="A1375" s="61" t="s">
        <v>484</v>
      </c>
      <c r="B1375" s="61" t="s">
        <v>754</v>
      </c>
      <c r="C1375" s="69">
        <v>110.98</v>
      </c>
      <c r="D1375" s="66">
        <v>45425</v>
      </c>
      <c r="E1375" s="61" t="s">
        <v>71</v>
      </c>
      <c r="F1375" s="61"/>
      <c r="G1375" s="61" t="str">
        <f>VLOOKUP(Corrections[[#This Row],[Employee]],'[1]Management Hierarchy Report'!$A$2:$C$3607, 3, 0)</f>
        <v>Derek Schillinger</v>
      </c>
      <c r="H1375" s="61" t="s">
        <v>69</v>
      </c>
      <c r="I1375" s="61" t="s">
        <v>70</v>
      </c>
      <c r="J1375" s="67" t="str">
        <f>VLOOKUP(Corrections[[#This Row],[Employee]],[1]!Expense_Data[#Data],14,0)</f>
        <v>SL85@tidalwaveautospa.com</v>
      </c>
      <c r="K1375" s="68">
        <v>45292</v>
      </c>
      <c r="L1375" s="65"/>
      <c r="M1375" s="65"/>
      <c r="N1375" s="65"/>
      <c r="O1375" s="65"/>
    </row>
    <row r="1376" spans="1:15" hidden="1" x14ac:dyDescent="0.25">
      <c r="A1376" s="61" t="s">
        <v>484</v>
      </c>
      <c r="B1376" s="61" t="s">
        <v>11601</v>
      </c>
      <c r="C1376" s="57">
        <v>113.66</v>
      </c>
      <c r="D1376" s="66">
        <v>45451</v>
      </c>
      <c r="E1376" s="61" t="s">
        <v>71</v>
      </c>
      <c r="F1376" s="61"/>
      <c r="G1376" s="61" t="str">
        <f>VLOOKUP(Corrections[[#This Row],[Employee]],'[1]Management Hierarchy Report'!$A$2:$C$3607, 3, 0)</f>
        <v>Derek Schillinger</v>
      </c>
      <c r="H1376" s="61" t="s">
        <v>69</v>
      </c>
      <c r="I1376" s="61" t="s">
        <v>70</v>
      </c>
      <c r="J1376" s="61" t="str">
        <f>VLOOKUP(Corrections[[#This Row],[Employee]],[1]!Expense_Data[#Data],14,0)</f>
        <v>SL85@tidalwaveautospa.com</v>
      </c>
      <c r="K1376" s="68">
        <v>45292</v>
      </c>
      <c r="L1376" s="65"/>
      <c r="M1376" s="65"/>
      <c r="N1376" s="65"/>
      <c r="O1376" s="65"/>
    </row>
    <row r="1377" spans="1:15" hidden="1" x14ac:dyDescent="0.25">
      <c r="A1377" s="61" t="s">
        <v>484</v>
      </c>
      <c r="B1377" s="61" t="s">
        <v>13184</v>
      </c>
      <c r="C1377" s="50">
        <v>113.66</v>
      </c>
      <c r="D1377" s="66">
        <v>45451</v>
      </c>
      <c r="E1377" s="61" t="s">
        <v>12978</v>
      </c>
      <c r="F1377" s="61"/>
      <c r="G1377" s="61" t="str">
        <f>VLOOKUP(Corrections[[#This Row],[Employee]],'[1]Management Hierarchy Report'!$A$2:$C$3607, 3, 0)</f>
        <v>Derek Schillinger</v>
      </c>
      <c r="H1377" s="48" t="s">
        <v>77</v>
      </c>
      <c r="I1377" s="61" t="s">
        <v>70</v>
      </c>
      <c r="J1377" s="61" t="str">
        <f>VLOOKUP(Corrections[[#This Row],[Employee]],[1]!Expense_Data[#Data],14,0)</f>
        <v>SL85@tidalwaveautospa.com</v>
      </c>
      <c r="K1377" s="68">
        <v>45292</v>
      </c>
      <c r="L1377" s="65"/>
      <c r="M1377" s="65"/>
      <c r="N1377" s="65"/>
      <c r="O1377" s="65"/>
    </row>
    <row r="1378" spans="1:15" hidden="1" x14ac:dyDescent="0.25">
      <c r="A1378" s="61" t="s">
        <v>484</v>
      </c>
      <c r="B1378" s="61" t="s">
        <v>13184</v>
      </c>
      <c r="C1378" s="50">
        <v>73.67</v>
      </c>
      <c r="D1378" s="66">
        <v>45476</v>
      </c>
      <c r="E1378" s="61" t="s">
        <v>12978</v>
      </c>
      <c r="F1378" s="61"/>
      <c r="G1378" s="61" t="str">
        <f>VLOOKUP(Corrections[[#This Row],[Employee]],'[1]Management Hierarchy Report'!$A$2:$C$3607, 3, 0)</f>
        <v>Derek Schillinger</v>
      </c>
      <c r="H1378" s="48" t="s">
        <v>77</v>
      </c>
      <c r="I1378" s="61" t="s">
        <v>70</v>
      </c>
      <c r="J1378" s="61" t="str">
        <f>VLOOKUP(Corrections[[#This Row],[Employee]],[1]!Expense_Data[#Data],14,0)</f>
        <v>SL85@tidalwaveautospa.com</v>
      </c>
      <c r="K1378" s="68">
        <v>45292</v>
      </c>
      <c r="L1378" s="65"/>
      <c r="M1378" s="65"/>
      <c r="N1378" s="65"/>
      <c r="O1378" s="65"/>
    </row>
    <row r="1379" spans="1:15" hidden="1" x14ac:dyDescent="0.25">
      <c r="A1379" s="61" t="s">
        <v>484</v>
      </c>
      <c r="B1379" s="61" t="s">
        <v>13805</v>
      </c>
      <c r="C1379" s="50">
        <v>186.03</v>
      </c>
      <c r="D1379" s="66">
        <v>45497</v>
      </c>
      <c r="E1379" s="61" t="s">
        <v>12978</v>
      </c>
      <c r="F1379" s="61"/>
      <c r="G1379" s="61" t="str">
        <f>VLOOKUP(Corrections[[#This Row],[Employee]],'[1]Management Hierarchy Report'!$A$2:$C$3607, 3, 0)</f>
        <v>Derek Schillinger</v>
      </c>
      <c r="H1379" s="48" t="s">
        <v>77</v>
      </c>
      <c r="I1379" s="61" t="s">
        <v>70</v>
      </c>
      <c r="J1379" s="61" t="str">
        <f>VLOOKUP(Corrections[[#This Row],[Employee]],[1]!Expense_Data[#Data],14,0)</f>
        <v>SL85@tidalwaveautospa.com</v>
      </c>
      <c r="K1379" s="68">
        <v>45292</v>
      </c>
      <c r="L1379" s="65"/>
      <c r="M1379" s="65"/>
      <c r="N1379" s="65"/>
      <c r="O1379" s="65"/>
    </row>
    <row r="1380" spans="1:15" hidden="1" x14ac:dyDescent="0.25">
      <c r="A1380" s="61" t="s">
        <v>211</v>
      </c>
      <c r="B1380" s="61" t="s">
        <v>212</v>
      </c>
      <c r="C1380" s="50">
        <v>850.15</v>
      </c>
      <c r="D1380" s="66">
        <v>45129</v>
      </c>
      <c r="E1380" s="61" t="s">
        <v>146</v>
      </c>
      <c r="F1380" s="61"/>
      <c r="G1380" s="61" t="str">
        <f>VLOOKUP(Corrections[[#This Row],[Employee]],'[1]Management Hierarchy Report'!$A$2:$C$3607, 3, 0)</f>
        <v>David Foster</v>
      </c>
      <c r="H1380" s="61" t="s">
        <v>77</v>
      </c>
      <c r="I1380" s="61" t="s">
        <v>70</v>
      </c>
      <c r="J1380" s="67" t="str">
        <f>VLOOKUP(Corrections[[#This Row],[Employee]],[1]!Expense_Data[#Data],14,0)</f>
        <v>SL26@tidalwaveautospa.com</v>
      </c>
      <c r="K1380" s="68">
        <v>45292</v>
      </c>
      <c r="L1380" s="65"/>
      <c r="M1380" s="65"/>
      <c r="N1380" s="65"/>
      <c r="O1380" s="65"/>
    </row>
    <row r="1381" spans="1:15" hidden="1" x14ac:dyDescent="0.25">
      <c r="A1381" s="61" t="s">
        <v>211</v>
      </c>
      <c r="B1381" s="61" t="s">
        <v>212</v>
      </c>
      <c r="C1381" s="69">
        <v>81.739999999999995</v>
      </c>
      <c r="D1381" s="66">
        <v>45129</v>
      </c>
      <c r="E1381" s="61" t="s">
        <v>146</v>
      </c>
      <c r="F1381" s="61"/>
      <c r="G1381" s="61" t="str">
        <f>VLOOKUP(Corrections[[#This Row],[Employee]],'[1]Management Hierarchy Report'!$A$2:$C$3607, 3, 0)</f>
        <v>David Foster</v>
      </c>
      <c r="H1381" s="61" t="s">
        <v>77</v>
      </c>
      <c r="I1381" s="61" t="s">
        <v>70</v>
      </c>
      <c r="J1381" s="67" t="str">
        <f>VLOOKUP(Corrections[[#This Row],[Employee]],[1]!Expense_Data[#Data],14,0)</f>
        <v>SL26@tidalwaveautospa.com</v>
      </c>
      <c r="K1381" s="68">
        <v>45292</v>
      </c>
      <c r="L1381" s="65"/>
      <c r="M1381" s="65"/>
      <c r="N1381" s="65"/>
      <c r="O1381" s="65"/>
    </row>
    <row r="1382" spans="1:15" hidden="1" x14ac:dyDescent="0.25">
      <c r="A1382" s="61" t="s">
        <v>211</v>
      </c>
      <c r="B1382" s="61" t="s">
        <v>212</v>
      </c>
      <c r="C1382" s="69">
        <v>51.7</v>
      </c>
      <c r="D1382" s="66">
        <v>45129</v>
      </c>
      <c r="E1382" s="61" t="s">
        <v>146</v>
      </c>
      <c r="F1382" s="61"/>
      <c r="G1382" s="61" t="str">
        <f>VLOOKUP(Corrections[[#This Row],[Employee]],'[1]Management Hierarchy Report'!$A$2:$C$3607, 3, 0)</f>
        <v>David Foster</v>
      </c>
      <c r="H1382" s="61" t="s">
        <v>77</v>
      </c>
      <c r="I1382" s="61" t="s">
        <v>70</v>
      </c>
      <c r="J1382" s="67" t="str">
        <f>VLOOKUP(Corrections[[#This Row],[Employee]],[1]!Expense_Data[#Data],14,0)</f>
        <v>SL26@tidalwaveautospa.com</v>
      </c>
      <c r="K1382" s="68">
        <v>45292</v>
      </c>
      <c r="L1382" s="65"/>
      <c r="M1382" s="65"/>
      <c r="N1382" s="65"/>
      <c r="O1382" s="65"/>
    </row>
    <row r="1383" spans="1:15" hidden="1" x14ac:dyDescent="0.25">
      <c r="A1383" s="61" t="s">
        <v>211</v>
      </c>
      <c r="B1383" s="61" t="s">
        <v>212</v>
      </c>
      <c r="C1383" s="69">
        <v>69.09</v>
      </c>
      <c r="D1383" s="66">
        <v>45129</v>
      </c>
      <c r="E1383" s="61" t="s">
        <v>146</v>
      </c>
      <c r="F1383" s="61"/>
      <c r="G1383" s="61" t="str">
        <f>VLOOKUP(Corrections[[#This Row],[Employee]],'[1]Management Hierarchy Report'!$A$2:$C$3607, 3, 0)</f>
        <v>David Foster</v>
      </c>
      <c r="H1383" s="61" t="s">
        <v>77</v>
      </c>
      <c r="I1383" s="61" t="s">
        <v>70</v>
      </c>
      <c r="J1383" s="67" t="str">
        <f>VLOOKUP(Corrections[[#This Row],[Employee]],[1]!Expense_Data[#Data],14,0)</f>
        <v>SL26@tidalwaveautospa.com</v>
      </c>
      <c r="K1383" s="68">
        <v>45292</v>
      </c>
      <c r="L1383" s="65"/>
      <c r="M1383" s="65"/>
      <c r="N1383" s="65"/>
      <c r="O1383" s="65"/>
    </row>
    <row r="1384" spans="1:15" hidden="1" x14ac:dyDescent="0.25">
      <c r="A1384" s="61" t="s">
        <v>211</v>
      </c>
      <c r="B1384" s="61" t="s">
        <v>852</v>
      </c>
      <c r="C1384" s="50">
        <v>155.65</v>
      </c>
      <c r="D1384" s="66">
        <v>45436</v>
      </c>
      <c r="E1384" s="61" t="s">
        <v>176</v>
      </c>
      <c r="F1384" s="61"/>
      <c r="G1384" s="61" t="str">
        <f>VLOOKUP(Corrections[[#This Row],[Employee]],'[1]Management Hierarchy Report'!$A$2:$C$3607, 3, 0)</f>
        <v>David Foster</v>
      </c>
      <c r="H1384" s="61" t="s">
        <v>69</v>
      </c>
      <c r="I1384" s="61" t="s">
        <v>70</v>
      </c>
      <c r="J1384" s="61" t="str">
        <f>VLOOKUP(Corrections[[#This Row],[Employee]],[1]!Expense_Data[#Data],14,0)</f>
        <v>SL26@tidalwaveautospa.com</v>
      </c>
      <c r="K1384" s="68">
        <v>45292</v>
      </c>
      <c r="L1384" s="65"/>
      <c r="M1384" s="65"/>
      <c r="N1384" s="65"/>
      <c r="O1384" s="65"/>
    </row>
    <row r="1385" spans="1:15" hidden="1" x14ac:dyDescent="0.25">
      <c r="A1385" s="61" t="s">
        <v>2255</v>
      </c>
      <c r="B1385" s="61" t="s">
        <v>13105</v>
      </c>
      <c r="C1385" s="50">
        <v>25.68</v>
      </c>
      <c r="D1385" s="66">
        <v>45490</v>
      </c>
      <c r="E1385" s="61" t="s">
        <v>13030</v>
      </c>
      <c r="F1385" s="61"/>
      <c r="G1385" s="61" t="str">
        <f>VLOOKUP(Corrections[[#This Row],[Employee]],'[1]Management Hierarchy Report'!$A$2:$C$3607, 3, 0)</f>
        <v>Andrew Stephens</v>
      </c>
      <c r="H1385" s="61" t="s">
        <v>77</v>
      </c>
      <c r="I1385" s="61" t="s">
        <v>70</v>
      </c>
      <c r="J1385" s="61" t="str">
        <f>VLOOKUP(Corrections[[#This Row],[Employee]],[1]!Expense_Data[#Data],14,0)</f>
        <v>SL289@tidalwaveautospa.com</v>
      </c>
      <c r="K1385" s="68">
        <v>45292</v>
      </c>
      <c r="L1385" s="65"/>
      <c r="M1385" s="65"/>
      <c r="N1385" s="65"/>
      <c r="O1385" s="65"/>
    </row>
    <row r="1386" spans="1:15" hidden="1" x14ac:dyDescent="0.25">
      <c r="A1386" s="61" t="s">
        <v>2255</v>
      </c>
      <c r="B1386" s="61" t="s">
        <v>13850</v>
      </c>
      <c r="C1386" s="50">
        <v>894.04</v>
      </c>
      <c r="D1386" s="66">
        <v>45444</v>
      </c>
      <c r="E1386" s="61" t="s">
        <v>176</v>
      </c>
      <c r="F1386" s="61"/>
      <c r="G1386" s="61" t="str">
        <f>VLOOKUP(Corrections[[#This Row],[Employee]],'[1]Management Hierarchy Report'!$A$2:$C$3607, 3, 0)</f>
        <v>Andrew Stephens</v>
      </c>
      <c r="H1386" s="48" t="s">
        <v>77</v>
      </c>
      <c r="I1386" s="61" t="s">
        <v>70</v>
      </c>
      <c r="J1386" s="61" t="str">
        <f>VLOOKUP(Corrections[[#This Row],[Employee]],[1]!Expense_Data[#Data],14,0)</f>
        <v>SL289@tidalwaveautospa.com</v>
      </c>
      <c r="K1386" s="68">
        <v>45292</v>
      </c>
      <c r="L1386" s="65"/>
      <c r="M1386" s="65"/>
      <c r="N1386" s="65"/>
      <c r="O1386" s="65"/>
    </row>
    <row r="1387" spans="1:15" hidden="1" x14ac:dyDescent="0.25">
      <c r="A1387" s="70" t="s">
        <v>2255</v>
      </c>
      <c r="B1387" s="70" t="s">
        <v>13850</v>
      </c>
      <c r="C1387" s="50">
        <v>894.04</v>
      </c>
      <c r="D1387" s="71">
        <v>45444</v>
      </c>
      <c r="E1387" s="61" t="s">
        <v>13030</v>
      </c>
      <c r="F1387" s="61"/>
      <c r="G1387" s="61" t="str">
        <f>VLOOKUP(Corrections[[#This Row],[Employee]],'[1]Management Hierarchy Report'!$A$2:$C$3607, 3, 0)</f>
        <v>Andrew Stephens</v>
      </c>
      <c r="H1387" s="48" t="s">
        <v>77</v>
      </c>
      <c r="I1387" s="61" t="s">
        <v>70</v>
      </c>
      <c r="J1387" s="61" t="str">
        <f>VLOOKUP(Corrections[[#This Row],[Employee]],[1]!Expense_Data[#Data],14,0)</f>
        <v>SL289@tidalwaveautospa.com</v>
      </c>
      <c r="K1387" s="68">
        <v>45292</v>
      </c>
      <c r="L1387" s="65"/>
      <c r="M1387" s="65"/>
      <c r="N1387" s="65"/>
      <c r="O1387" s="65"/>
    </row>
    <row r="1388" spans="1:15" hidden="1" x14ac:dyDescent="0.25">
      <c r="A1388" s="61" t="s">
        <v>858</v>
      </c>
      <c r="B1388" s="61" t="s">
        <v>859</v>
      </c>
      <c r="C1388" s="50">
        <v>133.68</v>
      </c>
      <c r="D1388" s="66">
        <v>45456</v>
      </c>
      <c r="E1388" s="61" t="s">
        <v>13030</v>
      </c>
      <c r="F1388" s="61"/>
      <c r="G1388" s="61" t="str">
        <f>VLOOKUP(Corrections[[#This Row],[Employee]],'[1]Management Hierarchy Report'!$A$2:$C$3607, 3, 0)</f>
        <v>Andrew Stephens</v>
      </c>
      <c r="H1388" s="61" t="s">
        <v>77</v>
      </c>
      <c r="I1388" s="61" t="s">
        <v>70</v>
      </c>
      <c r="J1388" s="61" t="str">
        <f>VLOOKUP(Corrections[[#This Row],[Employee]],[1]!Expense_Data[#Data],14,0)</f>
        <v>SL88@tidalwaveautospa.com</v>
      </c>
      <c r="K1388" s="68">
        <v>45292</v>
      </c>
      <c r="L1388" s="65"/>
      <c r="M1388" s="65"/>
      <c r="N1388" s="65"/>
      <c r="O1388" s="65"/>
    </row>
    <row r="1389" spans="1:15" hidden="1" x14ac:dyDescent="0.25">
      <c r="A1389" s="61" t="s">
        <v>858</v>
      </c>
      <c r="B1389" s="61" t="s">
        <v>859</v>
      </c>
      <c r="C1389" s="50">
        <v>119.89</v>
      </c>
      <c r="D1389" s="66">
        <v>45456</v>
      </c>
      <c r="E1389" s="61" t="s">
        <v>13030</v>
      </c>
      <c r="F1389" s="61"/>
      <c r="G1389" s="61" t="str">
        <f>VLOOKUP(Corrections[[#This Row],[Employee]],'[1]Management Hierarchy Report'!$A$2:$C$3607, 3, 0)</f>
        <v>Andrew Stephens</v>
      </c>
      <c r="H1389" s="61" t="s">
        <v>77</v>
      </c>
      <c r="I1389" s="61" t="s">
        <v>70</v>
      </c>
      <c r="J1389" s="61" t="str">
        <f>VLOOKUP(Corrections[[#This Row],[Employee]],[1]!Expense_Data[#Data],14,0)</f>
        <v>SL88@tidalwaveautospa.com</v>
      </c>
      <c r="K1389" s="68">
        <v>45292</v>
      </c>
      <c r="L1389" s="65"/>
      <c r="M1389" s="65"/>
      <c r="N1389" s="65"/>
      <c r="O1389" s="65"/>
    </row>
    <row r="1390" spans="1:15" hidden="1" x14ac:dyDescent="0.25">
      <c r="A1390" s="61" t="s">
        <v>858</v>
      </c>
      <c r="B1390" s="61" t="s">
        <v>859</v>
      </c>
      <c r="C1390" s="50">
        <v>133.68</v>
      </c>
      <c r="D1390" s="66">
        <v>45456</v>
      </c>
      <c r="E1390" s="61" t="s">
        <v>13828</v>
      </c>
      <c r="F1390" s="61"/>
      <c r="G1390" s="61" t="str">
        <f>VLOOKUP(Corrections[[#This Row],[Employee]],'[1]Management Hierarchy Report'!$A$2:$C$3607, 3, 0)</f>
        <v>Andrew Stephens</v>
      </c>
      <c r="H1390" s="48" t="s">
        <v>77</v>
      </c>
      <c r="I1390" s="61" t="s">
        <v>70</v>
      </c>
      <c r="J1390" s="61" t="str">
        <f>VLOOKUP(Corrections[[#This Row],[Employee]],[1]!Expense_Data[#Data],14,0)</f>
        <v>SL88@tidalwaveautospa.com</v>
      </c>
      <c r="K1390" s="68">
        <v>45292</v>
      </c>
      <c r="L1390" s="65"/>
      <c r="M1390" s="65"/>
      <c r="N1390" s="65"/>
      <c r="O1390" s="65"/>
    </row>
    <row r="1391" spans="1:15" hidden="1" x14ac:dyDescent="0.25">
      <c r="A1391" s="61" t="s">
        <v>858</v>
      </c>
      <c r="B1391" s="61" t="s">
        <v>859</v>
      </c>
      <c r="C1391" s="50">
        <v>119.89</v>
      </c>
      <c r="D1391" s="66">
        <v>45456</v>
      </c>
      <c r="E1391" s="61" t="s">
        <v>13030</v>
      </c>
      <c r="F1391" s="61"/>
      <c r="G1391" s="61" t="str">
        <f>VLOOKUP(Corrections[[#This Row],[Employee]],'[1]Management Hierarchy Report'!$A$2:$C$3607, 3, 0)</f>
        <v>Andrew Stephens</v>
      </c>
      <c r="H1391" s="48" t="s">
        <v>77</v>
      </c>
      <c r="I1391" s="61" t="s">
        <v>70</v>
      </c>
      <c r="J1391" s="61" t="str">
        <f>VLOOKUP(Corrections[[#This Row],[Employee]],[1]!Expense_Data[#Data],14,0)</f>
        <v>SL88@tidalwaveautospa.com</v>
      </c>
      <c r="K1391" s="68">
        <v>45292</v>
      </c>
      <c r="L1391" s="65"/>
      <c r="M1391" s="65"/>
      <c r="N1391" s="65"/>
      <c r="O1391" s="65"/>
    </row>
    <row r="1392" spans="1:15" hidden="1" x14ac:dyDescent="0.25">
      <c r="A1392" s="61" t="s">
        <v>858</v>
      </c>
      <c r="B1392" s="61" t="s">
        <v>859</v>
      </c>
      <c r="C1392" s="50">
        <v>119.89</v>
      </c>
      <c r="D1392" s="66">
        <v>45456</v>
      </c>
      <c r="E1392" s="61" t="s">
        <v>71</v>
      </c>
      <c r="F1392" s="61"/>
      <c r="G1392" s="61" t="str">
        <f>VLOOKUP(Corrections[[#This Row],[Employee]],'[1]Management Hierarchy Report'!$A$2:$C$3607, 3, 0)</f>
        <v>Andrew Stephens</v>
      </c>
      <c r="H1392" s="61" t="e">
        <f>IF(#REF!&gt;=0.2,"Sent Back", "Removed")</f>
        <v>#REF!</v>
      </c>
      <c r="I1392" s="61" t="s">
        <v>70</v>
      </c>
      <c r="J1392" s="61" t="str">
        <f>VLOOKUP(Corrections[[#This Row],[Employee]],[1]!Expense_Data[#Data],14,0)</f>
        <v>SL88@tidalwaveautospa.com</v>
      </c>
      <c r="K1392" s="68">
        <v>45292</v>
      </c>
      <c r="L1392" s="65"/>
      <c r="M1392" s="65"/>
      <c r="N1392" s="65"/>
      <c r="O1392" s="65"/>
    </row>
    <row r="1393" spans="1:15" hidden="1" x14ac:dyDescent="0.25">
      <c r="A1393" s="61" t="s">
        <v>858</v>
      </c>
      <c r="B1393" s="61" t="s">
        <v>859</v>
      </c>
      <c r="C1393" s="50">
        <v>101.44</v>
      </c>
      <c r="D1393" s="66">
        <v>45460</v>
      </c>
      <c r="E1393" s="61" t="s">
        <v>13030</v>
      </c>
      <c r="F1393" s="61"/>
      <c r="G1393" s="61" t="str">
        <f>VLOOKUP(Corrections[[#This Row],[Employee]],'[1]Management Hierarchy Report'!$A$2:$C$3607, 3, 0)</f>
        <v>Andrew Stephens</v>
      </c>
      <c r="H1393" s="61" t="s">
        <v>77</v>
      </c>
      <c r="I1393" s="61" t="s">
        <v>70</v>
      </c>
      <c r="J1393" s="61" t="str">
        <f>VLOOKUP(Corrections[[#This Row],[Employee]],[1]!Expense_Data[#Data],14,0)</f>
        <v>SL88@tidalwaveautospa.com</v>
      </c>
      <c r="K1393" s="68">
        <v>45292</v>
      </c>
      <c r="L1393" s="65"/>
      <c r="M1393" s="65"/>
      <c r="N1393" s="65"/>
      <c r="O1393" s="65"/>
    </row>
    <row r="1394" spans="1:15" hidden="1" x14ac:dyDescent="0.25">
      <c r="A1394" s="61" t="s">
        <v>858</v>
      </c>
      <c r="B1394" s="61" t="s">
        <v>859</v>
      </c>
      <c r="C1394" s="50">
        <v>101.44</v>
      </c>
      <c r="D1394" s="66">
        <v>45460</v>
      </c>
      <c r="E1394" s="61" t="s">
        <v>13828</v>
      </c>
      <c r="F1394" s="61"/>
      <c r="G1394" s="61" t="str">
        <f>VLOOKUP(Corrections[[#This Row],[Employee]],'[1]Management Hierarchy Report'!$A$2:$C$3607, 3, 0)</f>
        <v>Andrew Stephens</v>
      </c>
      <c r="H1394" s="48" t="s">
        <v>77</v>
      </c>
      <c r="I1394" s="61" t="s">
        <v>70</v>
      </c>
      <c r="J1394" s="61" t="str">
        <f>VLOOKUP(Corrections[[#This Row],[Employee]],[1]!Expense_Data[#Data],14,0)</f>
        <v>SL88@tidalwaveautospa.com</v>
      </c>
      <c r="K1394" s="68">
        <v>45292</v>
      </c>
      <c r="L1394" s="65"/>
      <c r="M1394" s="65"/>
      <c r="N1394" s="65"/>
      <c r="O1394" s="65"/>
    </row>
    <row r="1395" spans="1:15" hidden="1" x14ac:dyDescent="0.25">
      <c r="A1395" s="61" t="s">
        <v>858</v>
      </c>
      <c r="B1395" s="61" t="s">
        <v>12994</v>
      </c>
      <c r="C1395" s="50">
        <v>88.48</v>
      </c>
      <c r="D1395" s="66">
        <v>45464</v>
      </c>
      <c r="E1395" s="61" t="s">
        <v>13030</v>
      </c>
      <c r="F1395" s="61"/>
      <c r="G1395" s="61" t="str">
        <f>VLOOKUP(Corrections[[#This Row],[Employee]],'[1]Management Hierarchy Report'!$A$2:$C$3607, 3, 0)</f>
        <v>Andrew Stephens</v>
      </c>
      <c r="H1395" s="61" t="s">
        <v>77</v>
      </c>
      <c r="I1395" s="61" t="s">
        <v>70</v>
      </c>
      <c r="J1395" s="61" t="str">
        <f>VLOOKUP(Corrections[[#This Row],[Employee]],[1]!Expense_Data[#Data],14,0)</f>
        <v>SL88@tidalwaveautospa.com</v>
      </c>
      <c r="K1395" s="68">
        <v>45292</v>
      </c>
      <c r="L1395" s="65"/>
      <c r="M1395" s="65"/>
      <c r="N1395" s="65"/>
      <c r="O1395" s="65"/>
    </row>
    <row r="1396" spans="1:15" hidden="1" x14ac:dyDescent="0.25">
      <c r="A1396" s="61" t="s">
        <v>858</v>
      </c>
      <c r="B1396" s="61" t="s">
        <v>12994</v>
      </c>
      <c r="C1396" s="50">
        <v>86.84</v>
      </c>
      <c r="D1396" s="66">
        <v>45475</v>
      </c>
      <c r="E1396" s="61" t="s">
        <v>13030</v>
      </c>
      <c r="F1396" s="61"/>
      <c r="G1396" s="61" t="str">
        <f>VLOOKUP(Corrections[[#This Row],[Employee]],'[1]Management Hierarchy Report'!$A$2:$C$3607, 3, 0)</f>
        <v>Andrew Stephens</v>
      </c>
      <c r="H1396" s="61" t="s">
        <v>77</v>
      </c>
      <c r="I1396" s="61" t="s">
        <v>70</v>
      </c>
      <c r="J1396" s="61" t="str">
        <f>VLOOKUP(Corrections[[#This Row],[Employee]],[1]!Expense_Data[#Data],14,0)</f>
        <v>SL88@tidalwaveautospa.com</v>
      </c>
      <c r="K1396" s="68">
        <v>45292</v>
      </c>
      <c r="L1396" s="65"/>
      <c r="M1396" s="65"/>
      <c r="N1396" s="65"/>
      <c r="O1396" s="65"/>
    </row>
    <row r="1397" spans="1:15" hidden="1" x14ac:dyDescent="0.25">
      <c r="A1397" s="61" t="s">
        <v>858</v>
      </c>
      <c r="B1397" s="61" t="s">
        <v>12994</v>
      </c>
      <c r="C1397" s="50">
        <v>86.84</v>
      </c>
      <c r="D1397" s="66">
        <v>45475</v>
      </c>
      <c r="E1397" s="61" t="s">
        <v>13030</v>
      </c>
      <c r="F1397" s="61"/>
      <c r="G1397" s="61" t="str">
        <f>VLOOKUP(Corrections[[#This Row],[Employee]],'[1]Management Hierarchy Report'!$A$2:$C$3607, 3, 0)</f>
        <v>Andrew Stephens</v>
      </c>
      <c r="H1397" s="48" t="s">
        <v>77</v>
      </c>
      <c r="I1397" s="61" t="s">
        <v>70</v>
      </c>
      <c r="J1397" s="61" t="str">
        <f>VLOOKUP(Corrections[[#This Row],[Employee]],[1]!Expense_Data[#Data],14,0)</f>
        <v>SL88@tidalwaveautospa.com</v>
      </c>
      <c r="K1397" s="68">
        <v>45292</v>
      </c>
      <c r="L1397" s="65"/>
      <c r="M1397" s="65"/>
      <c r="N1397" s="65"/>
      <c r="O1397" s="65"/>
    </row>
    <row r="1398" spans="1:15" hidden="1" x14ac:dyDescent="0.25">
      <c r="A1398" s="61" t="s">
        <v>858</v>
      </c>
      <c r="B1398" s="61" t="s">
        <v>13095</v>
      </c>
      <c r="C1398" s="50">
        <v>9</v>
      </c>
      <c r="D1398" s="52">
        <v>45485</v>
      </c>
      <c r="E1398" s="66" t="s">
        <v>13082</v>
      </c>
      <c r="F1398" s="61"/>
      <c r="G1398" s="61" t="str">
        <f>VLOOKUP(Corrections[[#This Row],[Employee]],'[1]Management Hierarchy Report'!$A$2:$C$3607, 3, 0)</f>
        <v>Andrew Stephens</v>
      </c>
      <c r="H1398" s="61" t="s">
        <v>77</v>
      </c>
      <c r="I1398" s="61" t="s">
        <v>70</v>
      </c>
      <c r="J1398" s="61" t="str">
        <f>VLOOKUP(Corrections[[#This Row],[Employee]],[1]!Expense_Data[#Data],14,0)</f>
        <v>SL88@tidalwaveautospa.com</v>
      </c>
      <c r="K1398" s="68">
        <v>45292</v>
      </c>
      <c r="L1398" s="65"/>
      <c r="M1398" s="65"/>
      <c r="N1398" s="65"/>
      <c r="O1398" s="65"/>
    </row>
    <row r="1399" spans="1:15" hidden="1" x14ac:dyDescent="0.25">
      <c r="A1399" s="70" t="s">
        <v>858</v>
      </c>
      <c r="B1399" s="70" t="s">
        <v>13095</v>
      </c>
      <c r="C1399" s="50">
        <v>169.48</v>
      </c>
      <c r="D1399" s="71">
        <v>45488</v>
      </c>
      <c r="E1399" s="61" t="s">
        <v>521</v>
      </c>
      <c r="F1399" s="61"/>
      <c r="G1399" s="61" t="str">
        <f>VLOOKUP(Corrections[[#This Row],[Employee]],'[1]Management Hierarchy Report'!$A$2:$C$3607, 3, 0)</f>
        <v>Andrew Stephens</v>
      </c>
      <c r="H1399" s="61" t="s">
        <v>77</v>
      </c>
      <c r="I1399" s="61" t="s">
        <v>70</v>
      </c>
      <c r="J1399" s="61" t="str">
        <f>VLOOKUP(Corrections[[#This Row],[Employee]],[1]!Expense_Data[#Data],14,0)</f>
        <v>SL88@tidalwaveautospa.com</v>
      </c>
      <c r="K1399" s="68">
        <v>45292</v>
      </c>
      <c r="L1399" s="65"/>
      <c r="M1399" s="65"/>
      <c r="N1399" s="65"/>
      <c r="O1399" s="65"/>
    </row>
    <row r="1400" spans="1:15" hidden="1" x14ac:dyDescent="0.25">
      <c r="A1400" s="61" t="s">
        <v>304</v>
      </c>
      <c r="B1400" s="61" t="s">
        <v>305</v>
      </c>
      <c r="C1400" s="50">
        <v>160.47999999999999</v>
      </c>
      <c r="D1400" s="66">
        <v>45177</v>
      </c>
      <c r="E1400" s="61" t="s">
        <v>130</v>
      </c>
      <c r="F1400" s="61"/>
      <c r="G1400" s="61" t="str">
        <f>VLOOKUP(Corrections[[#This Row],[Employee]],'[1]Management Hierarchy Report'!$A$2:$C$3607, 3, 0)</f>
        <v>Moran Mcgraw</v>
      </c>
      <c r="H1400" s="61" t="s">
        <v>77</v>
      </c>
      <c r="I1400" s="61" t="s">
        <v>70</v>
      </c>
      <c r="J1400" s="67" t="str">
        <f>VLOOKUP(Corrections[[#This Row],[Employee]],[1]!Expense_Data[#Data],14,0)</f>
        <v>justin.nix@twavelead.com</v>
      </c>
      <c r="K1400" s="68">
        <v>45292</v>
      </c>
      <c r="L1400" s="65"/>
      <c r="M1400" s="65"/>
      <c r="N1400" s="65"/>
      <c r="O1400" s="65"/>
    </row>
    <row r="1401" spans="1:15" hidden="1" x14ac:dyDescent="0.25">
      <c r="A1401" s="61" t="s">
        <v>304</v>
      </c>
      <c r="B1401" s="61" t="s">
        <v>305</v>
      </c>
      <c r="C1401" s="69">
        <v>140.27000000000001</v>
      </c>
      <c r="D1401" s="66">
        <v>45177</v>
      </c>
      <c r="E1401" s="61" t="s">
        <v>130</v>
      </c>
      <c r="F1401" s="61"/>
      <c r="G1401" s="61" t="str">
        <f>VLOOKUP(Corrections[[#This Row],[Employee]],'[1]Management Hierarchy Report'!$A$2:$C$3607, 3, 0)</f>
        <v>Moran Mcgraw</v>
      </c>
      <c r="H1401" s="61" t="s">
        <v>77</v>
      </c>
      <c r="I1401" s="61" t="s">
        <v>70</v>
      </c>
      <c r="J1401" s="67" t="str">
        <f>VLOOKUP(Corrections[[#This Row],[Employee]],[1]!Expense_Data[#Data],14,0)</f>
        <v>justin.nix@twavelead.com</v>
      </c>
      <c r="K1401" s="68">
        <v>45292</v>
      </c>
      <c r="L1401" s="65"/>
      <c r="M1401" s="65"/>
      <c r="N1401" s="65"/>
      <c r="O1401" s="65"/>
    </row>
    <row r="1402" spans="1:15" hidden="1" x14ac:dyDescent="0.25">
      <c r="A1402" s="61" t="s">
        <v>304</v>
      </c>
      <c r="B1402" s="61" t="s">
        <v>305</v>
      </c>
      <c r="C1402" s="69">
        <v>1107.47</v>
      </c>
      <c r="D1402" s="66">
        <v>45177</v>
      </c>
      <c r="E1402" s="61" t="s">
        <v>130</v>
      </c>
      <c r="F1402" s="61"/>
      <c r="G1402" s="61" t="str">
        <f>VLOOKUP(Corrections[[#This Row],[Employee]],'[1]Management Hierarchy Report'!$A$2:$C$3607, 3, 0)</f>
        <v>Moran Mcgraw</v>
      </c>
      <c r="H1402" s="61" t="s">
        <v>77</v>
      </c>
      <c r="I1402" s="61" t="s">
        <v>70</v>
      </c>
      <c r="J1402" s="67" t="str">
        <f>VLOOKUP(Corrections[[#This Row],[Employee]],[1]!Expense_Data[#Data],14,0)</f>
        <v>justin.nix@twavelead.com</v>
      </c>
      <c r="K1402" s="68">
        <v>45292</v>
      </c>
      <c r="L1402" s="65"/>
      <c r="M1402" s="65"/>
      <c r="N1402" s="65"/>
      <c r="O1402" s="65"/>
    </row>
    <row r="1403" spans="1:15" hidden="1" x14ac:dyDescent="0.25">
      <c r="A1403" s="61" t="s">
        <v>304</v>
      </c>
      <c r="B1403" s="61" t="s">
        <v>305</v>
      </c>
      <c r="C1403" s="69">
        <v>1652.74</v>
      </c>
      <c r="D1403" s="66">
        <v>45180</v>
      </c>
      <c r="E1403" s="61" t="s">
        <v>152</v>
      </c>
      <c r="F1403" s="61"/>
      <c r="G1403" s="61" t="str">
        <f>VLOOKUP(Corrections[[#This Row],[Employee]],'[1]Management Hierarchy Report'!$A$2:$C$3607, 3, 0)</f>
        <v>Moran Mcgraw</v>
      </c>
      <c r="H1403" s="61" t="s">
        <v>77</v>
      </c>
      <c r="I1403" s="61" t="s">
        <v>70</v>
      </c>
      <c r="J1403" s="67" t="str">
        <f>VLOOKUP(Corrections[[#This Row],[Employee]],[1]!Expense_Data[#Data],14,0)</f>
        <v>justin.nix@twavelead.com</v>
      </c>
      <c r="K1403" s="68">
        <v>45292</v>
      </c>
      <c r="L1403" s="65"/>
      <c r="M1403" s="65"/>
      <c r="N1403" s="65"/>
      <c r="O1403" s="65"/>
    </row>
    <row r="1404" spans="1:15" hidden="1" x14ac:dyDescent="0.25">
      <c r="A1404" s="61" t="s">
        <v>304</v>
      </c>
      <c r="B1404" s="61" t="s">
        <v>592</v>
      </c>
      <c r="C1404" s="50">
        <v>291.79000000000002</v>
      </c>
      <c r="D1404" s="66">
        <v>45342</v>
      </c>
      <c r="E1404" s="61" t="s">
        <v>176</v>
      </c>
      <c r="F1404" s="61"/>
      <c r="G1404" s="61" t="str">
        <f>VLOOKUP(Corrections[[#This Row],[Employee]],'[1]Management Hierarchy Report'!$A$2:$C$3607, 3, 0)</f>
        <v>Moran Mcgraw</v>
      </c>
      <c r="H1404" s="61" t="e">
        <f>IF(#REF!&gt;=20,"Sent Back", "Removed")</f>
        <v>#REF!</v>
      </c>
      <c r="I1404" s="61" t="s">
        <v>70</v>
      </c>
      <c r="J1404" s="67" t="str">
        <f>VLOOKUP(Corrections[[#This Row],[Employee]],[1]!Expense_Data[#Data],14,0)</f>
        <v>justin.nix@twavelead.com</v>
      </c>
      <c r="K1404" s="68">
        <v>45292</v>
      </c>
      <c r="L1404" s="65"/>
      <c r="M1404" s="65"/>
      <c r="N1404" s="65"/>
      <c r="O1404" s="65"/>
    </row>
    <row r="1405" spans="1:15" hidden="1" x14ac:dyDescent="0.25">
      <c r="A1405" s="61" t="s">
        <v>304</v>
      </c>
      <c r="B1405" s="61" t="s">
        <v>637</v>
      </c>
      <c r="C1405" s="50">
        <v>291.79000000000002</v>
      </c>
      <c r="D1405" s="66">
        <v>45342</v>
      </c>
      <c r="E1405" s="61" t="s">
        <v>176</v>
      </c>
      <c r="F1405" s="61"/>
      <c r="G1405" s="61" t="str">
        <f>VLOOKUP(Corrections[[#This Row],[Employee]],'[1]Management Hierarchy Report'!$A$2:$C$3607, 3, 0)</f>
        <v>Moran Mcgraw</v>
      </c>
      <c r="H1405" s="61" t="e">
        <f>IF(#REF!&gt;=20,"Sent Back", "Removed")</f>
        <v>#REF!</v>
      </c>
      <c r="I1405" s="61" t="s">
        <v>70</v>
      </c>
      <c r="J1405" s="67" t="str">
        <f>VLOOKUP(Corrections[[#This Row],[Employee]],[1]!Expense_Data[#Data],14,0)</f>
        <v>justin.nix@twavelead.com</v>
      </c>
      <c r="K1405" s="68">
        <v>45292</v>
      </c>
      <c r="L1405" s="65"/>
      <c r="M1405" s="65"/>
      <c r="N1405" s="65"/>
      <c r="O1405" s="65"/>
    </row>
    <row r="1406" spans="1:15" hidden="1" x14ac:dyDescent="0.25">
      <c r="A1406" s="61" t="s">
        <v>2280</v>
      </c>
      <c r="B1406" s="61" t="s">
        <v>13025</v>
      </c>
      <c r="C1406" s="50">
        <v>17.11</v>
      </c>
      <c r="D1406" s="66">
        <v>45480</v>
      </c>
      <c r="E1406" s="61" t="s">
        <v>13030</v>
      </c>
      <c r="F1406" s="61"/>
      <c r="G1406" s="61" t="str">
        <f>VLOOKUP(Corrections[[#This Row],[Employee]],'[1]Management Hierarchy Report'!$A$2:$C$3607, 3, 0)</f>
        <v>Jeff Mathis</v>
      </c>
      <c r="H1406" s="61" t="s">
        <v>77</v>
      </c>
      <c r="I1406" s="61" t="s">
        <v>70</v>
      </c>
      <c r="J1406" s="61" t="str">
        <f>VLOOKUP(Corrections[[#This Row],[Employee]],[1]!Expense_Data[#Data],14,0)</f>
        <v>SL251@tidalwaveautospa.com</v>
      </c>
      <c r="K1406" s="68">
        <v>45292</v>
      </c>
      <c r="L1406" s="65"/>
      <c r="M1406" s="65"/>
      <c r="N1406" s="65"/>
      <c r="O1406" s="65"/>
    </row>
    <row r="1407" spans="1:15" hidden="1" x14ac:dyDescent="0.25">
      <c r="A1407" s="61" t="s">
        <v>550</v>
      </c>
      <c r="B1407" s="61" t="s">
        <v>551</v>
      </c>
      <c r="C1407" s="50">
        <v>431.98</v>
      </c>
      <c r="D1407" s="66">
        <v>45352</v>
      </c>
      <c r="E1407" s="61" t="s">
        <v>71</v>
      </c>
      <c r="F1407" s="61"/>
      <c r="G1407" s="61" t="str">
        <f>VLOOKUP(Corrections[[#This Row],[Employee]],'[1]Management Hierarchy Report'!$A$2:$C$3607, 3, 0)</f>
        <v>Gary Bradley</v>
      </c>
      <c r="H1407" s="61" t="s">
        <v>77</v>
      </c>
      <c r="I1407" s="61" t="s">
        <v>70</v>
      </c>
      <c r="J1407" s="67" t="str">
        <f>VLOOKUP(Corrections[[#This Row],[Employee]],[1]!Expense_Data[#Data],14,0)</f>
        <v>SL144@tidalwaveautospa.com</v>
      </c>
      <c r="K1407" s="68">
        <v>45292</v>
      </c>
      <c r="L1407" s="65"/>
      <c r="M1407" s="65"/>
      <c r="N1407" s="65"/>
      <c r="O1407" s="65"/>
    </row>
    <row r="1408" spans="1:15" hidden="1" x14ac:dyDescent="0.25">
      <c r="A1408" s="61" t="s">
        <v>550</v>
      </c>
      <c r="B1408" s="61" t="s">
        <v>551</v>
      </c>
      <c r="C1408" s="69">
        <v>753.87</v>
      </c>
      <c r="D1408" s="66">
        <v>45354</v>
      </c>
      <c r="E1408" s="74" t="s">
        <v>71</v>
      </c>
      <c r="F1408" s="61"/>
      <c r="G1408" s="61" t="str">
        <f>VLOOKUP(Corrections[[#This Row],[Employee]],'[1]Management Hierarchy Report'!$A$2:$C$3607, 3, 0)</f>
        <v>Gary Bradley</v>
      </c>
      <c r="H1408" s="61" t="s">
        <v>77</v>
      </c>
      <c r="I1408" s="61" t="s">
        <v>70</v>
      </c>
      <c r="J1408" s="67" t="str">
        <f>VLOOKUP(Corrections[[#This Row],[Employee]],[1]!Expense_Data[#Data],14,0)</f>
        <v>SL144@tidalwaveautospa.com</v>
      </c>
      <c r="K1408" s="68">
        <v>45292</v>
      </c>
      <c r="L1408" s="65"/>
      <c r="M1408" s="65"/>
      <c r="N1408" s="65"/>
      <c r="O1408" s="65"/>
    </row>
    <row r="1409" spans="1:15" hidden="1" x14ac:dyDescent="0.25">
      <c r="A1409" s="61" t="s">
        <v>334</v>
      </c>
      <c r="B1409" s="61" t="s">
        <v>335</v>
      </c>
      <c r="C1409" s="50">
        <v>210.42</v>
      </c>
      <c r="D1409" s="66">
        <v>45168</v>
      </c>
      <c r="E1409" s="61" t="s">
        <v>120</v>
      </c>
      <c r="F1409" s="61"/>
      <c r="G1409" s="61" t="e">
        <f>VLOOKUP(Corrections[[#This Row],[Employee]],'[1]Management Hierarchy Report'!$A$2:$C$3607, 3, 0)</f>
        <v>#N/A</v>
      </c>
      <c r="H1409" s="61" t="s">
        <v>77</v>
      </c>
      <c r="I1409" s="61" t="s">
        <v>70</v>
      </c>
      <c r="J1409" s="67" t="e">
        <f>VLOOKUP(Corrections[[#This Row],[Employee]],[1]!Expense_Data[#Data],14,0)</f>
        <v>#N/A</v>
      </c>
      <c r="K1409" s="68">
        <v>45292</v>
      </c>
      <c r="L1409" s="65"/>
      <c r="M1409" s="65"/>
      <c r="N1409" s="65"/>
      <c r="O1409" s="65"/>
    </row>
    <row r="1410" spans="1:15" hidden="1" x14ac:dyDescent="0.25">
      <c r="A1410" s="61" t="s">
        <v>700</v>
      </c>
      <c r="B1410" s="61" t="s">
        <v>701</v>
      </c>
      <c r="C1410" s="50">
        <v>128.49</v>
      </c>
      <c r="D1410" s="66">
        <v>45391</v>
      </c>
      <c r="E1410" s="61" t="s">
        <v>71</v>
      </c>
      <c r="F1410" s="61"/>
      <c r="G1410" s="61" t="str">
        <f>VLOOKUP(Corrections[[#This Row],[Employee]],'[1]Management Hierarchy Report'!$A$2:$C$3607, 3, 0)</f>
        <v>Derek Schillinger</v>
      </c>
      <c r="H1410" s="61" t="s">
        <v>77</v>
      </c>
      <c r="I1410" s="61" t="s">
        <v>70</v>
      </c>
      <c r="J1410" s="67" t="str">
        <f>VLOOKUP(Corrections[[#This Row],[Employee]],[1]!Expense_Data[#Data],14,0)</f>
        <v>SL239@tidalwaveautospa.com</v>
      </c>
      <c r="K1410" s="68">
        <v>45292</v>
      </c>
      <c r="L1410" s="65"/>
      <c r="M1410" s="65"/>
      <c r="N1410" s="65"/>
      <c r="O1410" s="65"/>
    </row>
    <row r="1411" spans="1:15" hidden="1" x14ac:dyDescent="0.25">
      <c r="A1411" s="61" t="s">
        <v>700</v>
      </c>
      <c r="B1411" s="61" t="s">
        <v>701</v>
      </c>
      <c r="C1411" s="69">
        <v>294.02</v>
      </c>
      <c r="D1411" s="66">
        <v>45416</v>
      </c>
      <c r="E1411" s="61" t="s">
        <v>71</v>
      </c>
      <c r="F1411" s="61"/>
      <c r="G1411" s="61" t="str">
        <f>VLOOKUP(Corrections[[#This Row],[Employee]],'[1]Management Hierarchy Report'!$A$2:$C$3607, 3, 0)</f>
        <v>Derek Schillinger</v>
      </c>
      <c r="H1411" s="61" t="s">
        <v>77</v>
      </c>
      <c r="I1411" s="61" t="s">
        <v>70</v>
      </c>
      <c r="J1411" s="67" t="str">
        <f>VLOOKUP(Corrections[[#This Row],[Employee]],[1]!Expense_Data[#Data],14,0)</f>
        <v>SL239@tidalwaveautospa.com</v>
      </c>
      <c r="K1411" s="68">
        <v>45292</v>
      </c>
      <c r="L1411" s="65"/>
      <c r="M1411" s="65"/>
      <c r="N1411" s="65"/>
      <c r="O1411" s="65"/>
    </row>
    <row r="1412" spans="1:15" hidden="1" x14ac:dyDescent="0.25">
      <c r="A1412" s="61" t="s">
        <v>700</v>
      </c>
      <c r="B1412" s="61" t="s">
        <v>701</v>
      </c>
      <c r="C1412" s="69">
        <v>371.02</v>
      </c>
      <c r="D1412" s="66">
        <v>45419</v>
      </c>
      <c r="E1412" s="61" t="s">
        <v>71</v>
      </c>
      <c r="F1412" s="61"/>
      <c r="G1412" s="61" t="str">
        <f>VLOOKUP(Corrections[[#This Row],[Employee]],'[1]Management Hierarchy Report'!$A$2:$C$3607, 3, 0)</f>
        <v>Derek Schillinger</v>
      </c>
      <c r="H1412" s="61" t="s">
        <v>77</v>
      </c>
      <c r="I1412" s="61" t="s">
        <v>70</v>
      </c>
      <c r="J1412" s="67" t="str">
        <f>VLOOKUP(Corrections[[#This Row],[Employee]],[1]!Expense_Data[#Data],14,0)</f>
        <v>SL239@tidalwaveautospa.com</v>
      </c>
      <c r="K1412" s="68">
        <v>45292</v>
      </c>
      <c r="L1412" s="65"/>
      <c r="M1412" s="65"/>
      <c r="N1412" s="65"/>
      <c r="O1412" s="65"/>
    </row>
    <row r="1413" spans="1:15" hidden="1" x14ac:dyDescent="0.25">
      <c r="A1413" s="61" t="s">
        <v>700</v>
      </c>
      <c r="B1413" s="61" t="s">
        <v>11620</v>
      </c>
      <c r="C1413" s="50">
        <v>137.86000000000001</v>
      </c>
      <c r="D1413" s="66">
        <v>45429</v>
      </c>
      <c r="E1413" s="61" t="s">
        <v>71</v>
      </c>
      <c r="F1413" s="61"/>
      <c r="G1413" s="61" t="str">
        <f>VLOOKUP(Corrections[[#This Row],[Employee]],'[1]Management Hierarchy Report'!$A$2:$C$3607, 3, 0)</f>
        <v>Derek Schillinger</v>
      </c>
      <c r="H1413" s="61" t="s">
        <v>69</v>
      </c>
      <c r="I1413" s="61" t="s">
        <v>70</v>
      </c>
      <c r="J1413" s="61" t="str">
        <f>VLOOKUP(Corrections[[#This Row],[Employee]],[1]!Expense_Data[#Data],14,0)</f>
        <v>SL239@tidalwaveautospa.com</v>
      </c>
      <c r="K1413" s="68">
        <v>45292</v>
      </c>
      <c r="L1413" s="65"/>
      <c r="M1413" s="65"/>
      <c r="N1413" s="65"/>
      <c r="O1413" s="65"/>
    </row>
    <row r="1414" spans="1:15" hidden="1" x14ac:dyDescent="0.25">
      <c r="A1414" s="61" t="s">
        <v>700</v>
      </c>
      <c r="B1414" s="61" t="s">
        <v>13182</v>
      </c>
      <c r="C1414" s="57">
        <v>32.1</v>
      </c>
      <c r="D1414" s="66">
        <v>45377</v>
      </c>
      <c r="E1414" s="61" t="s">
        <v>13082</v>
      </c>
      <c r="F1414" s="61"/>
      <c r="G1414" s="61" t="str">
        <f>VLOOKUP(Corrections[[#This Row],[Employee]],'[1]Management Hierarchy Report'!$A$2:$C$3607, 3, 0)</f>
        <v>Derek Schillinger</v>
      </c>
      <c r="H1414" s="48" t="s">
        <v>77</v>
      </c>
      <c r="I1414" s="61" t="s">
        <v>70</v>
      </c>
      <c r="J1414" s="61" t="str">
        <f>VLOOKUP(Corrections[[#This Row],[Employee]],[1]!Expense_Data[#Data],14,0)</f>
        <v>SL239@tidalwaveautospa.com</v>
      </c>
      <c r="K1414" s="68">
        <v>45292</v>
      </c>
      <c r="L1414" s="65"/>
      <c r="M1414" s="65"/>
      <c r="N1414" s="65"/>
      <c r="O1414" s="65"/>
    </row>
    <row r="1415" spans="1:15" hidden="1" x14ac:dyDescent="0.25">
      <c r="A1415" s="61" t="s">
        <v>700</v>
      </c>
      <c r="B1415" s="61" t="s">
        <v>13182</v>
      </c>
      <c r="C1415" s="57">
        <v>33</v>
      </c>
      <c r="D1415" s="66">
        <v>45403</v>
      </c>
      <c r="E1415" s="61" t="s">
        <v>13082</v>
      </c>
      <c r="F1415" s="61"/>
      <c r="G1415" s="61" t="str">
        <f>VLOOKUP(Corrections[[#This Row],[Employee]],'[1]Management Hierarchy Report'!$A$2:$C$3607, 3, 0)</f>
        <v>Derek Schillinger</v>
      </c>
      <c r="H1415" s="48" t="s">
        <v>77</v>
      </c>
      <c r="I1415" s="61" t="s">
        <v>70</v>
      </c>
      <c r="J1415" s="61" t="str">
        <f>VLOOKUP(Corrections[[#This Row],[Employee]],[1]!Expense_Data[#Data],14,0)</f>
        <v>SL239@tidalwaveautospa.com</v>
      </c>
      <c r="K1415" s="68">
        <v>45292</v>
      </c>
      <c r="L1415" s="65"/>
      <c r="M1415" s="65"/>
      <c r="N1415" s="65"/>
      <c r="O1415" s="65"/>
    </row>
    <row r="1416" spans="1:15" hidden="1" x14ac:dyDescent="0.25">
      <c r="A1416" s="61" t="s">
        <v>700</v>
      </c>
      <c r="B1416" s="61" t="s">
        <v>13182</v>
      </c>
      <c r="C1416" s="57">
        <v>7.58</v>
      </c>
      <c r="D1416" s="66">
        <v>45425</v>
      </c>
      <c r="E1416" s="61" t="s">
        <v>13082</v>
      </c>
      <c r="F1416" s="61"/>
      <c r="G1416" s="61" t="str">
        <f>VLOOKUP(Corrections[[#This Row],[Employee]],'[1]Management Hierarchy Report'!$A$2:$C$3607, 3, 0)</f>
        <v>Derek Schillinger</v>
      </c>
      <c r="H1416" s="48" t="s">
        <v>77</v>
      </c>
      <c r="I1416" s="61" t="s">
        <v>70</v>
      </c>
      <c r="J1416" s="61" t="str">
        <f>VLOOKUP(Corrections[[#This Row],[Employee]],[1]!Expense_Data[#Data],14,0)</f>
        <v>SL239@tidalwaveautospa.com</v>
      </c>
      <c r="K1416" s="68">
        <v>45292</v>
      </c>
      <c r="L1416" s="65"/>
      <c r="M1416" s="65"/>
      <c r="N1416" s="65"/>
      <c r="O1416" s="65"/>
    </row>
    <row r="1417" spans="1:15" hidden="1" x14ac:dyDescent="0.25">
      <c r="A1417" s="61" t="s">
        <v>700</v>
      </c>
      <c r="B1417" s="61" t="s">
        <v>13182</v>
      </c>
      <c r="C1417" s="50">
        <v>12</v>
      </c>
      <c r="D1417" s="66">
        <v>45427</v>
      </c>
      <c r="E1417" s="61" t="s">
        <v>13082</v>
      </c>
      <c r="F1417" s="61"/>
      <c r="G1417" s="61" t="str">
        <f>VLOOKUP(Corrections[[#This Row],[Employee]],'[1]Management Hierarchy Report'!$A$2:$C$3607, 3, 0)</f>
        <v>Derek Schillinger</v>
      </c>
      <c r="H1417" s="48" t="s">
        <v>77</v>
      </c>
      <c r="I1417" s="61" t="s">
        <v>70</v>
      </c>
      <c r="J1417" s="61" t="str">
        <f>VLOOKUP(Corrections[[#This Row],[Employee]],[1]!Expense_Data[#Data],14,0)</f>
        <v>SL239@tidalwaveautospa.com</v>
      </c>
      <c r="K1417" s="68">
        <v>45292</v>
      </c>
      <c r="L1417" s="65"/>
      <c r="M1417" s="65"/>
      <c r="N1417" s="65"/>
      <c r="O1417" s="65"/>
    </row>
    <row r="1418" spans="1:15" hidden="1" x14ac:dyDescent="0.25">
      <c r="A1418" s="61" t="s">
        <v>700</v>
      </c>
      <c r="B1418" s="61" t="s">
        <v>13182</v>
      </c>
      <c r="C1418" s="50">
        <v>-12</v>
      </c>
      <c r="D1418" s="66">
        <v>45427</v>
      </c>
      <c r="E1418" s="61" t="s">
        <v>13082</v>
      </c>
      <c r="F1418" s="61"/>
      <c r="G1418" s="61" t="str">
        <f>VLOOKUP(Corrections[[#This Row],[Employee]],'[1]Management Hierarchy Report'!$A$2:$C$3607, 3, 0)</f>
        <v>Derek Schillinger</v>
      </c>
      <c r="H1418" s="48" t="s">
        <v>77</v>
      </c>
      <c r="I1418" s="61" t="s">
        <v>70</v>
      </c>
      <c r="J1418" s="61" t="str">
        <f>VLOOKUP(Corrections[[#This Row],[Employee]],[1]!Expense_Data[#Data],14,0)</f>
        <v>SL239@tidalwaveautospa.com</v>
      </c>
      <c r="K1418" s="68">
        <v>45292</v>
      </c>
      <c r="L1418" s="65"/>
      <c r="M1418" s="65"/>
      <c r="N1418" s="65"/>
      <c r="O1418" s="65"/>
    </row>
    <row r="1419" spans="1:15" hidden="1" x14ac:dyDescent="0.25">
      <c r="A1419" s="70" t="s">
        <v>700</v>
      </c>
      <c r="B1419" s="70" t="s">
        <v>13182</v>
      </c>
      <c r="C1419" s="57">
        <v>207.51</v>
      </c>
      <c r="D1419" s="71">
        <v>45441</v>
      </c>
      <c r="E1419" s="70" t="s">
        <v>13030</v>
      </c>
      <c r="F1419" s="61"/>
      <c r="G1419" s="61" t="str">
        <f>VLOOKUP(Corrections[[#This Row],[Employee]],'[1]Management Hierarchy Report'!$A$2:$C$3607, 3, 0)</f>
        <v>Derek Schillinger</v>
      </c>
      <c r="H1419" s="48" t="s">
        <v>77</v>
      </c>
      <c r="I1419" s="61" t="s">
        <v>70</v>
      </c>
      <c r="J1419" s="61" t="str">
        <f>VLOOKUP(Corrections[[#This Row],[Employee]],[1]!Expense_Data[#Data],14,0)</f>
        <v>SL239@tidalwaveautospa.com</v>
      </c>
      <c r="K1419" s="68">
        <v>45292</v>
      </c>
      <c r="L1419" s="65"/>
      <c r="M1419" s="65"/>
      <c r="N1419" s="65"/>
      <c r="O1419" s="65"/>
    </row>
    <row r="1420" spans="1:15" hidden="1" x14ac:dyDescent="0.25">
      <c r="A1420" s="70" t="s">
        <v>700</v>
      </c>
      <c r="B1420" s="70" t="s">
        <v>13182</v>
      </c>
      <c r="C1420" s="57">
        <v>315.89999999999998</v>
      </c>
      <c r="D1420" s="71">
        <v>45470</v>
      </c>
      <c r="E1420" s="70" t="s">
        <v>13030</v>
      </c>
      <c r="F1420" s="61"/>
      <c r="G1420" s="61" t="str">
        <f>VLOOKUP(Corrections[[#This Row],[Employee]],'[1]Management Hierarchy Report'!$A$2:$C$3607, 3, 0)</f>
        <v>Derek Schillinger</v>
      </c>
      <c r="H1420" s="48" t="s">
        <v>77</v>
      </c>
      <c r="I1420" s="61" t="s">
        <v>70</v>
      </c>
      <c r="J1420" s="61" t="str">
        <f>VLOOKUP(Corrections[[#This Row],[Employee]],[1]!Expense_Data[#Data],14,0)</f>
        <v>SL239@tidalwaveautospa.com</v>
      </c>
      <c r="K1420" s="68">
        <v>45292</v>
      </c>
      <c r="L1420" s="65"/>
      <c r="M1420" s="65"/>
      <c r="N1420" s="65"/>
      <c r="O1420" s="65"/>
    </row>
    <row r="1421" spans="1:15" hidden="1" x14ac:dyDescent="0.25">
      <c r="A1421" s="61" t="s">
        <v>7501</v>
      </c>
      <c r="B1421" s="61" t="s">
        <v>13174</v>
      </c>
      <c r="C1421" s="50">
        <v>39.94</v>
      </c>
      <c r="D1421" s="66">
        <v>45429</v>
      </c>
      <c r="E1421" s="61" t="s">
        <v>13082</v>
      </c>
      <c r="F1421" s="61"/>
      <c r="G1421" s="61" t="str">
        <f>VLOOKUP(Corrections[[#This Row],[Employee]],'[1]Management Hierarchy Report'!$A$2:$C$3607, 3, 0)</f>
        <v>Mary Hightower</v>
      </c>
      <c r="H1421" s="48" t="s">
        <v>77</v>
      </c>
      <c r="I1421" s="61" t="s">
        <v>70</v>
      </c>
      <c r="J1421" s="61" t="str">
        <f>VLOOKUP(Corrections[[#This Row],[Employee]],[1]!Expense_Data[#Data],14,0)</f>
        <v>katie@twavelead.com</v>
      </c>
      <c r="K1421" s="68">
        <v>45292</v>
      </c>
      <c r="L1421" s="65"/>
      <c r="M1421" s="65"/>
      <c r="N1421" s="65"/>
      <c r="O1421" s="65"/>
    </row>
    <row r="1422" spans="1:15" hidden="1" x14ac:dyDescent="0.25">
      <c r="A1422" s="61" t="s">
        <v>13031</v>
      </c>
      <c r="B1422" s="61" t="s">
        <v>13032</v>
      </c>
      <c r="C1422" s="50">
        <v>114.75</v>
      </c>
      <c r="D1422" s="52">
        <v>45463</v>
      </c>
      <c r="E1422" s="61" t="s">
        <v>71</v>
      </c>
      <c r="F1422" s="61"/>
      <c r="G1422" s="61" t="str">
        <f>VLOOKUP(Corrections[[#This Row],[Employee]],'[1]Management Hierarchy Report'!$A$2:$C$3607, 3, 0)</f>
        <v>Cory Cummings</v>
      </c>
      <c r="H1422" s="61" t="s">
        <v>77</v>
      </c>
      <c r="I1422" s="61" t="s">
        <v>70</v>
      </c>
      <c r="J1422" s="61" t="str">
        <f>VLOOKUP(Corrections[[#This Row],[Employee]],[1]!Expense_Data[#Data],14,0)</f>
        <v>SL151@tidalwaveautospa.com</v>
      </c>
      <c r="K1422" s="68">
        <v>45292</v>
      </c>
      <c r="L1422" s="65"/>
      <c r="M1422" s="65"/>
      <c r="N1422" s="65"/>
      <c r="O1422" s="65"/>
    </row>
    <row r="1423" spans="1:15" hidden="1" x14ac:dyDescent="0.25">
      <c r="A1423" s="61" t="s">
        <v>13031</v>
      </c>
      <c r="B1423" s="61" t="s">
        <v>13032</v>
      </c>
      <c r="C1423" s="50">
        <v>82.48</v>
      </c>
      <c r="D1423" s="52">
        <v>45477</v>
      </c>
      <c r="E1423" s="66" t="s">
        <v>71</v>
      </c>
      <c r="F1423" s="61"/>
      <c r="G1423" s="61" t="str">
        <f>VLOOKUP(Corrections[[#This Row],[Employee]],'[1]Management Hierarchy Report'!$A$2:$C$3607, 3, 0)</f>
        <v>Cory Cummings</v>
      </c>
      <c r="H1423" s="61" t="s">
        <v>77</v>
      </c>
      <c r="I1423" s="61" t="s">
        <v>70</v>
      </c>
      <c r="J1423" s="61" t="str">
        <f>VLOOKUP(Corrections[[#This Row],[Employee]],[1]!Expense_Data[#Data],14,0)</f>
        <v>SL151@tidalwaveautospa.com</v>
      </c>
      <c r="K1423" s="68">
        <v>45292</v>
      </c>
      <c r="L1423" s="65"/>
      <c r="M1423" s="65"/>
      <c r="N1423" s="65"/>
      <c r="O1423" s="65"/>
    </row>
    <row r="1424" spans="1:15" hidden="1" x14ac:dyDescent="0.25">
      <c r="A1424" s="61" t="s">
        <v>13031</v>
      </c>
      <c r="B1424" s="61" t="s">
        <v>13032</v>
      </c>
      <c r="C1424" s="50">
        <v>117.06</v>
      </c>
      <c r="D1424" s="52">
        <v>45489</v>
      </c>
      <c r="E1424" s="66" t="s">
        <v>71</v>
      </c>
      <c r="F1424" s="61"/>
      <c r="G1424" s="61" t="str">
        <f>VLOOKUP(Corrections[[#This Row],[Employee]],'[1]Management Hierarchy Report'!$A$2:$C$3607, 3, 0)</f>
        <v>Cory Cummings</v>
      </c>
      <c r="H1424" s="61" t="s">
        <v>77</v>
      </c>
      <c r="I1424" s="61" t="s">
        <v>70</v>
      </c>
      <c r="J1424" s="61" t="str">
        <f>VLOOKUP(Corrections[[#This Row],[Employee]],[1]!Expense_Data[#Data],14,0)</f>
        <v>SL151@tidalwaveautospa.com</v>
      </c>
      <c r="K1424" s="68">
        <v>45292</v>
      </c>
      <c r="L1424" s="65"/>
      <c r="M1424" s="65"/>
      <c r="N1424" s="65"/>
      <c r="O1424" s="65"/>
    </row>
    <row r="1425" spans="1:15" hidden="1" x14ac:dyDescent="0.25">
      <c r="A1425" s="61" t="s">
        <v>114</v>
      </c>
      <c r="B1425" s="61" t="s">
        <v>115</v>
      </c>
      <c r="C1425" s="50">
        <v>1123.6199999999999</v>
      </c>
      <c r="D1425" s="66">
        <v>45173</v>
      </c>
      <c r="E1425" s="61" t="s">
        <v>71</v>
      </c>
      <c r="F1425" s="61"/>
      <c r="G1425" s="61" t="e">
        <f>VLOOKUP(Corrections[[#This Row],[Employee]],'[1]Management Hierarchy Report'!$A$2:$C$3607, 3, 0)</f>
        <v>#N/A</v>
      </c>
      <c r="H1425" s="61" t="s">
        <v>77</v>
      </c>
      <c r="I1425" s="61" t="s">
        <v>70</v>
      </c>
      <c r="J1425" s="67" t="e">
        <f>VLOOKUP(Corrections[[#This Row],[Employee]],[1]!Expense_Data[#Data],14,0)</f>
        <v>#N/A</v>
      </c>
      <c r="K1425" s="68">
        <v>45292</v>
      </c>
      <c r="L1425" s="65"/>
      <c r="M1425" s="65"/>
      <c r="N1425" s="65"/>
      <c r="O1425" s="65"/>
    </row>
    <row r="1426" spans="1:15" hidden="1" x14ac:dyDescent="0.25">
      <c r="A1426" s="61" t="s">
        <v>114</v>
      </c>
      <c r="B1426" s="61" t="s">
        <v>400</v>
      </c>
      <c r="C1426" s="50">
        <v>767.67</v>
      </c>
      <c r="D1426" s="66">
        <v>45232</v>
      </c>
      <c r="E1426" s="61" t="s">
        <v>130</v>
      </c>
      <c r="F1426" s="61"/>
      <c r="G1426" s="61" t="e">
        <f>VLOOKUP(Corrections[[#This Row],[Employee]],'[1]Management Hierarchy Report'!$A$2:$C$3607, 3, 0)</f>
        <v>#N/A</v>
      </c>
      <c r="H1426" s="61" t="s">
        <v>69</v>
      </c>
      <c r="I1426" s="61" t="s">
        <v>70</v>
      </c>
      <c r="J1426" s="67" t="e">
        <f>VLOOKUP(Corrections[[#This Row],[Employee]],[1]!Expense_Data[#Data],14,0)</f>
        <v>#N/A</v>
      </c>
      <c r="K1426" s="68">
        <v>45292</v>
      </c>
      <c r="L1426" s="65"/>
      <c r="M1426" s="65"/>
      <c r="N1426" s="65"/>
      <c r="O1426" s="65"/>
    </row>
    <row r="1427" spans="1:15" hidden="1" x14ac:dyDescent="0.25">
      <c r="A1427" s="61" t="s">
        <v>102</v>
      </c>
      <c r="B1427" s="61" t="s">
        <v>103</v>
      </c>
      <c r="C1427" s="50">
        <v>402.8</v>
      </c>
      <c r="D1427" s="66">
        <v>45168</v>
      </c>
      <c r="E1427" s="61" t="s">
        <v>71</v>
      </c>
      <c r="F1427" s="61"/>
      <c r="G1427" s="61" t="e">
        <f>VLOOKUP(Corrections[[#This Row],[Employee]],'[1]Management Hierarchy Report'!$A$2:$C$3607, 3, 0)</f>
        <v>#N/A</v>
      </c>
      <c r="H1427" s="61" t="s">
        <v>77</v>
      </c>
      <c r="I1427" s="61" t="s">
        <v>70</v>
      </c>
      <c r="J1427" s="67" t="e">
        <f>VLOOKUP(Corrections[[#This Row],[Employee]],[1]!Expense_Data[#Data],14,0)</f>
        <v>#N/A</v>
      </c>
      <c r="K1427" s="68">
        <v>45292</v>
      </c>
      <c r="L1427" s="65"/>
      <c r="M1427" s="65"/>
      <c r="N1427" s="65"/>
      <c r="O1427" s="65"/>
    </row>
    <row r="1428" spans="1:15" hidden="1" x14ac:dyDescent="0.25">
      <c r="A1428" s="61" t="s">
        <v>102</v>
      </c>
      <c r="B1428" s="61" t="s">
        <v>103</v>
      </c>
      <c r="C1428" s="69">
        <v>402.8</v>
      </c>
      <c r="D1428" s="66">
        <v>45168</v>
      </c>
      <c r="E1428" s="61" t="s">
        <v>71</v>
      </c>
      <c r="F1428" s="61"/>
      <c r="G1428" s="61" t="e">
        <f>VLOOKUP(Corrections[[#This Row],[Employee]],'[1]Management Hierarchy Report'!$A$2:$C$3607, 3, 0)</f>
        <v>#N/A</v>
      </c>
      <c r="H1428" s="61" t="s">
        <v>77</v>
      </c>
      <c r="I1428" s="61" t="s">
        <v>70</v>
      </c>
      <c r="J1428" s="67" t="e">
        <f>VLOOKUP(Corrections[[#This Row],[Employee]],[1]!Expense_Data[#Data],14,0)</f>
        <v>#N/A</v>
      </c>
      <c r="K1428" s="68">
        <v>45292</v>
      </c>
      <c r="L1428" s="65"/>
      <c r="M1428" s="65"/>
      <c r="N1428" s="65"/>
      <c r="O1428" s="65"/>
    </row>
    <row r="1429" spans="1:15" hidden="1" x14ac:dyDescent="0.25">
      <c r="A1429" s="61" t="s">
        <v>385</v>
      </c>
      <c r="B1429" s="61" t="s">
        <v>386</v>
      </c>
      <c r="C1429" s="50">
        <v>2065.37</v>
      </c>
      <c r="D1429" s="66">
        <v>45233</v>
      </c>
      <c r="E1429" s="61" t="s">
        <v>130</v>
      </c>
      <c r="F1429" s="61"/>
      <c r="G1429" s="61" t="str">
        <f>VLOOKUP(Corrections[[#This Row],[Employee]],'[1]Management Hierarchy Report'!$A$2:$C$3607, 3, 0)</f>
        <v>Andrew Stephens</v>
      </c>
      <c r="H1429" s="61" t="s">
        <v>77</v>
      </c>
      <c r="I1429" s="61" t="s">
        <v>70</v>
      </c>
      <c r="J1429" s="67" t="str">
        <f>VLOOKUP(Corrections[[#This Row],[Employee]],[1]!Expense_Data[#Data],14,0)</f>
        <v>SL223@tidalwaveautospa.com</v>
      </c>
      <c r="K1429" s="68">
        <v>45292</v>
      </c>
      <c r="L1429" s="65"/>
      <c r="M1429" s="65"/>
      <c r="N1429" s="65"/>
      <c r="O1429" s="65"/>
    </row>
    <row r="1430" spans="1:15" hidden="1" x14ac:dyDescent="0.25">
      <c r="A1430" s="61" t="s">
        <v>385</v>
      </c>
      <c r="B1430" s="61" t="s">
        <v>412</v>
      </c>
      <c r="C1430" s="50">
        <v>368.9</v>
      </c>
      <c r="D1430" s="66">
        <v>45250</v>
      </c>
      <c r="E1430" s="61" t="s">
        <v>146</v>
      </c>
      <c r="F1430" s="61"/>
      <c r="G1430" s="61" t="str">
        <f>VLOOKUP(Corrections[[#This Row],[Employee]],'[1]Management Hierarchy Report'!$A$2:$C$3607, 3, 0)</f>
        <v>Andrew Stephens</v>
      </c>
      <c r="H1430" s="61" t="s">
        <v>77</v>
      </c>
      <c r="I1430" s="61" t="s">
        <v>70</v>
      </c>
      <c r="J1430" s="67" t="str">
        <f>VLOOKUP(Corrections[[#This Row],[Employee]],[1]!Expense_Data[#Data],14,0)</f>
        <v>SL223@tidalwaveautospa.com</v>
      </c>
      <c r="K1430" s="68">
        <v>45292</v>
      </c>
      <c r="L1430" s="65"/>
      <c r="M1430" s="65"/>
      <c r="N1430" s="65"/>
      <c r="O1430" s="65"/>
    </row>
    <row r="1431" spans="1:15" hidden="1" x14ac:dyDescent="0.25">
      <c r="A1431" s="61" t="s">
        <v>385</v>
      </c>
      <c r="B1431" s="61" t="s">
        <v>412</v>
      </c>
      <c r="C1431" s="69">
        <v>180.7</v>
      </c>
      <c r="D1431" s="66">
        <v>45250</v>
      </c>
      <c r="E1431" s="61" t="s">
        <v>146</v>
      </c>
      <c r="F1431" s="61"/>
      <c r="G1431" s="61" t="str">
        <f>VLOOKUP(Corrections[[#This Row],[Employee]],'[1]Management Hierarchy Report'!$A$2:$C$3607, 3, 0)</f>
        <v>Andrew Stephens</v>
      </c>
      <c r="H1431" s="61" t="s">
        <v>77</v>
      </c>
      <c r="I1431" s="61" t="s">
        <v>70</v>
      </c>
      <c r="J1431" s="67" t="str">
        <f>VLOOKUP(Corrections[[#This Row],[Employee]],[1]!Expense_Data[#Data],14,0)</f>
        <v>SL223@tidalwaveautospa.com</v>
      </c>
      <c r="K1431" s="68">
        <v>45292</v>
      </c>
      <c r="L1431" s="65"/>
      <c r="M1431" s="65"/>
      <c r="N1431" s="65"/>
      <c r="O1431" s="65"/>
    </row>
    <row r="1432" spans="1:15" hidden="1" x14ac:dyDescent="0.25">
      <c r="A1432" s="61" t="s">
        <v>385</v>
      </c>
      <c r="B1432" s="61" t="s">
        <v>412</v>
      </c>
      <c r="C1432" s="69">
        <v>299.41000000000003</v>
      </c>
      <c r="D1432" s="66">
        <v>45257</v>
      </c>
      <c r="E1432" s="61" t="s">
        <v>146</v>
      </c>
      <c r="F1432" s="61"/>
      <c r="G1432" s="61" t="str">
        <f>VLOOKUP(Corrections[[#This Row],[Employee]],'[1]Management Hierarchy Report'!$A$2:$C$3607, 3, 0)</f>
        <v>Andrew Stephens</v>
      </c>
      <c r="H1432" s="61" t="s">
        <v>77</v>
      </c>
      <c r="I1432" s="61" t="s">
        <v>70</v>
      </c>
      <c r="J1432" s="67" t="str">
        <f>VLOOKUP(Corrections[[#This Row],[Employee]],[1]!Expense_Data[#Data],14,0)</f>
        <v>SL223@tidalwaveautospa.com</v>
      </c>
      <c r="K1432" s="68">
        <v>45292</v>
      </c>
      <c r="L1432" s="65"/>
      <c r="M1432" s="65"/>
      <c r="N1432" s="65"/>
      <c r="O1432" s="65"/>
    </row>
    <row r="1433" spans="1:15" hidden="1" x14ac:dyDescent="0.25">
      <c r="A1433" s="61" t="s">
        <v>385</v>
      </c>
      <c r="B1433" s="61" t="s">
        <v>723</v>
      </c>
      <c r="C1433" s="50">
        <v>120.75</v>
      </c>
      <c r="D1433" s="66">
        <v>45398</v>
      </c>
      <c r="E1433" s="61" t="s">
        <v>176</v>
      </c>
      <c r="F1433" s="61"/>
      <c r="G1433" s="61" t="str">
        <f>VLOOKUP(Corrections[[#This Row],[Employee]],'[1]Management Hierarchy Report'!$A$2:$C$3607, 3, 0)</f>
        <v>Andrew Stephens</v>
      </c>
      <c r="H1433" s="61" t="s">
        <v>69</v>
      </c>
      <c r="I1433" s="61" t="s">
        <v>70</v>
      </c>
      <c r="J1433" s="67" t="str">
        <f>VLOOKUP(Corrections[[#This Row],[Employee]],[1]!Expense_Data[#Data],14,0)</f>
        <v>SL223@tidalwaveautospa.com</v>
      </c>
      <c r="K1433" s="68">
        <v>45292</v>
      </c>
      <c r="L1433" s="65"/>
      <c r="M1433" s="65"/>
      <c r="N1433" s="65"/>
      <c r="O1433" s="65"/>
    </row>
    <row r="1434" spans="1:15" hidden="1" x14ac:dyDescent="0.25">
      <c r="A1434" s="61" t="s">
        <v>385</v>
      </c>
      <c r="B1434" s="61" t="s">
        <v>723</v>
      </c>
      <c r="C1434" s="69">
        <v>98.35</v>
      </c>
      <c r="D1434" s="66">
        <v>45407</v>
      </c>
      <c r="E1434" s="61" t="s">
        <v>71</v>
      </c>
      <c r="F1434" s="61"/>
      <c r="G1434" s="61" t="str">
        <f>VLOOKUP(Corrections[[#This Row],[Employee]],'[1]Management Hierarchy Report'!$A$2:$C$3607, 3, 0)</f>
        <v>Andrew Stephens</v>
      </c>
      <c r="H1434" s="61" t="s">
        <v>69</v>
      </c>
      <c r="I1434" s="61" t="s">
        <v>70</v>
      </c>
      <c r="J1434" s="67" t="str">
        <f>VLOOKUP(Corrections[[#This Row],[Employee]],[1]!Expense_Data[#Data],14,0)</f>
        <v>SL223@tidalwaveautospa.com</v>
      </c>
      <c r="K1434" s="68">
        <v>45292</v>
      </c>
      <c r="L1434" s="65"/>
      <c r="M1434" s="65"/>
      <c r="N1434" s="65"/>
      <c r="O1434" s="65"/>
    </row>
    <row r="1435" spans="1:15" hidden="1" x14ac:dyDescent="0.25">
      <c r="A1435" s="61" t="s">
        <v>385</v>
      </c>
      <c r="B1435" s="61" t="s">
        <v>13091</v>
      </c>
      <c r="C1435" s="50">
        <v>175.74</v>
      </c>
      <c r="D1435" s="66">
        <v>45470</v>
      </c>
      <c r="E1435" s="61" t="s">
        <v>13030</v>
      </c>
      <c r="F1435" s="61"/>
      <c r="G1435" s="61" t="str">
        <f>VLOOKUP(Corrections[[#This Row],[Employee]],'[1]Management Hierarchy Report'!$A$2:$C$3607, 3, 0)</f>
        <v>Andrew Stephens</v>
      </c>
      <c r="H1435" s="61" t="s">
        <v>77</v>
      </c>
      <c r="I1435" s="61" t="s">
        <v>70</v>
      </c>
      <c r="J1435" s="61" t="str">
        <f>VLOOKUP(Corrections[[#This Row],[Employee]],[1]!Expense_Data[#Data],14,0)</f>
        <v>SL223@tidalwaveautospa.com</v>
      </c>
      <c r="K1435" s="68">
        <v>45292</v>
      </c>
      <c r="L1435" s="65"/>
      <c r="M1435" s="65"/>
      <c r="N1435" s="65"/>
      <c r="O1435" s="65"/>
    </row>
    <row r="1436" spans="1:15" hidden="1" x14ac:dyDescent="0.25">
      <c r="A1436" s="61" t="s">
        <v>385</v>
      </c>
      <c r="B1436" s="61" t="s">
        <v>13091</v>
      </c>
      <c r="C1436" s="50">
        <v>200.18</v>
      </c>
      <c r="D1436" s="66">
        <v>45482</v>
      </c>
      <c r="E1436" s="61" t="s">
        <v>13030</v>
      </c>
      <c r="F1436" s="61"/>
      <c r="G1436" s="61" t="str">
        <f>VLOOKUP(Corrections[[#This Row],[Employee]],'[1]Management Hierarchy Report'!$A$2:$C$3607, 3, 0)</f>
        <v>Andrew Stephens</v>
      </c>
      <c r="H1436" s="61" t="s">
        <v>77</v>
      </c>
      <c r="I1436" s="61" t="s">
        <v>70</v>
      </c>
      <c r="J1436" s="61" t="str">
        <f>VLOOKUP(Corrections[[#This Row],[Employee]],[1]!Expense_Data[#Data],14,0)</f>
        <v>SL223@tidalwaveautospa.com</v>
      </c>
      <c r="K1436" s="68">
        <v>45292</v>
      </c>
      <c r="L1436" s="65"/>
      <c r="M1436" s="65"/>
      <c r="N1436" s="65"/>
      <c r="O1436" s="65"/>
    </row>
    <row r="1437" spans="1:15" hidden="1" x14ac:dyDescent="0.25">
      <c r="A1437" s="61" t="s">
        <v>385</v>
      </c>
      <c r="B1437" s="61" t="s">
        <v>13091</v>
      </c>
      <c r="C1437" s="50">
        <v>153.97</v>
      </c>
      <c r="D1437" s="52">
        <v>45489</v>
      </c>
      <c r="E1437" s="66" t="s">
        <v>71</v>
      </c>
      <c r="F1437" s="61"/>
      <c r="G1437" s="61" t="str">
        <f>VLOOKUP(Corrections[[#This Row],[Employee]],'[1]Management Hierarchy Report'!$A$2:$C$3607, 3, 0)</f>
        <v>Andrew Stephens</v>
      </c>
      <c r="H1437" s="61" t="s">
        <v>77</v>
      </c>
      <c r="I1437" s="61" t="s">
        <v>70</v>
      </c>
      <c r="J1437" s="61" t="str">
        <f>VLOOKUP(Corrections[[#This Row],[Employee]],[1]!Expense_Data[#Data],14,0)</f>
        <v>SL223@tidalwaveautospa.com</v>
      </c>
      <c r="K1437" s="68">
        <v>45292</v>
      </c>
      <c r="L1437" s="65"/>
      <c r="M1437" s="65"/>
      <c r="N1437" s="65"/>
      <c r="O1437" s="65"/>
    </row>
    <row r="1438" spans="1:15" hidden="1" x14ac:dyDescent="0.25">
      <c r="A1438" s="61" t="s">
        <v>385</v>
      </c>
      <c r="B1438" s="61" t="s">
        <v>13091</v>
      </c>
      <c r="C1438" s="50">
        <v>9.4600000000000009</v>
      </c>
      <c r="D1438" s="52">
        <v>45490</v>
      </c>
      <c r="E1438" s="66" t="s">
        <v>13082</v>
      </c>
      <c r="F1438" s="61"/>
      <c r="G1438" s="61" t="str">
        <f>VLOOKUP(Corrections[[#This Row],[Employee]],'[1]Management Hierarchy Report'!$A$2:$C$3607, 3, 0)</f>
        <v>Andrew Stephens</v>
      </c>
      <c r="H1438" s="61" t="s">
        <v>77</v>
      </c>
      <c r="I1438" s="61" t="s">
        <v>70</v>
      </c>
      <c r="J1438" s="61" t="str">
        <f>VLOOKUP(Corrections[[#This Row],[Employee]],[1]!Expense_Data[#Data],14,0)</f>
        <v>SL223@tidalwaveautospa.com</v>
      </c>
      <c r="K1438" s="68">
        <v>45292</v>
      </c>
      <c r="L1438" s="65"/>
      <c r="M1438" s="65"/>
      <c r="N1438" s="65"/>
      <c r="O1438" s="65"/>
    </row>
    <row r="1439" spans="1:15" hidden="1" x14ac:dyDescent="0.25">
      <c r="A1439" s="61" t="s">
        <v>385</v>
      </c>
      <c r="B1439" s="61" t="s">
        <v>13091</v>
      </c>
      <c r="C1439" s="50">
        <v>40.799999999999997</v>
      </c>
      <c r="D1439" s="66">
        <v>45490</v>
      </c>
      <c r="E1439" s="61" t="s">
        <v>13030</v>
      </c>
      <c r="F1439" s="61"/>
      <c r="G1439" s="61" t="str">
        <f>VLOOKUP(Corrections[[#This Row],[Employee]],'[1]Management Hierarchy Report'!$A$2:$C$3607, 3, 0)</f>
        <v>Andrew Stephens</v>
      </c>
      <c r="H1439" s="61" t="s">
        <v>77</v>
      </c>
      <c r="I1439" s="61" t="s">
        <v>70</v>
      </c>
      <c r="J1439" s="61" t="str">
        <f>VLOOKUP(Corrections[[#This Row],[Employee]],[1]!Expense_Data[#Data],14,0)</f>
        <v>SL223@tidalwaveautospa.com</v>
      </c>
      <c r="K1439" s="68">
        <v>45292</v>
      </c>
      <c r="L1439" s="65"/>
      <c r="M1439" s="65"/>
      <c r="N1439" s="65"/>
      <c r="O1439" s="65"/>
    </row>
    <row r="1440" spans="1:15" hidden="1" x14ac:dyDescent="0.25">
      <c r="A1440" s="61" t="s">
        <v>568</v>
      </c>
      <c r="B1440" s="61" t="s">
        <v>569</v>
      </c>
      <c r="C1440" s="50">
        <v>112.29</v>
      </c>
      <c r="D1440" s="66">
        <v>45360</v>
      </c>
      <c r="E1440" s="61" t="s">
        <v>71</v>
      </c>
      <c r="F1440" s="61"/>
      <c r="G1440" s="61" t="str">
        <f>VLOOKUP(Corrections[[#This Row],[Employee]],'[1]Management Hierarchy Report'!$A$2:$C$3607, 3, 0)</f>
        <v>Andrew Strevel</v>
      </c>
      <c r="H1440" s="61" t="e">
        <f>IF(#REF!&gt;=20,"Sent Back", "Removed")</f>
        <v>#REF!</v>
      </c>
      <c r="I1440" s="61" t="s">
        <v>70</v>
      </c>
      <c r="J1440" s="67" t="str">
        <f>VLOOKUP(Corrections[[#This Row],[Employee]],[1]!Expense_Data[#Data],14,0)</f>
        <v>SL103@tidalwaveautospa.com</v>
      </c>
      <c r="K1440" s="68">
        <v>45292</v>
      </c>
      <c r="L1440" s="65"/>
      <c r="M1440" s="65"/>
      <c r="N1440" s="65"/>
      <c r="O1440" s="65"/>
    </row>
    <row r="1441" spans="1:15" hidden="1" x14ac:dyDescent="0.25">
      <c r="A1441" s="61" t="s">
        <v>568</v>
      </c>
      <c r="B1441" s="61" t="s">
        <v>847</v>
      </c>
      <c r="C1441" s="50">
        <v>168.41</v>
      </c>
      <c r="D1441" s="66">
        <v>45451</v>
      </c>
      <c r="E1441" s="61" t="s">
        <v>71</v>
      </c>
      <c r="F1441" s="61"/>
      <c r="G1441" s="61" t="str">
        <f>VLOOKUP(Corrections[[#This Row],[Employee]],'[1]Management Hierarchy Report'!$A$2:$C$3607, 3, 0)</f>
        <v>Andrew Strevel</v>
      </c>
      <c r="H1441" s="61" t="s">
        <v>77</v>
      </c>
      <c r="I1441" s="61" t="s">
        <v>70</v>
      </c>
      <c r="J1441" s="61" t="str">
        <f>VLOOKUP(Corrections[[#This Row],[Employee]],[1]!Expense_Data[#Data],14,0)</f>
        <v>SL103@tidalwaveautospa.com</v>
      </c>
      <c r="K1441" s="68">
        <v>45292</v>
      </c>
      <c r="L1441" s="65"/>
      <c r="M1441" s="65"/>
      <c r="N1441" s="65"/>
      <c r="O1441" s="65"/>
    </row>
    <row r="1442" spans="1:15" hidden="1" x14ac:dyDescent="0.25">
      <c r="A1442" s="61" t="s">
        <v>568</v>
      </c>
      <c r="B1442" s="61" t="s">
        <v>847</v>
      </c>
      <c r="C1442" s="50">
        <v>168.41</v>
      </c>
      <c r="D1442" s="66">
        <v>45451</v>
      </c>
      <c r="E1442" s="61" t="s">
        <v>71</v>
      </c>
      <c r="F1442" s="61"/>
      <c r="G1442" s="61" t="str">
        <f>VLOOKUP(Corrections[[#This Row],[Employee]],'[1]Management Hierarchy Report'!$A$2:$C$3607, 3, 0)</f>
        <v>Andrew Strevel</v>
      </c>
      <c r="H1442" s="61" t="e">
        <f>IF(#REF!&gt;=0.2,"Sent Back", "Removed")</f>
        <v>#REF!</v>
      </c>
      <c r="I1442" s="61" t="s">
        <v>70</v>
      </c>
      <c r="J1442" s="61" t="str">
        <f>VLOOKUP(Corrections[[#This Row],[Employee]],[1]!Expense_Data[#Data],14,0)</f>
        <v>SL103@tidalwaveautospa.com</v>
      </c>
      <c r="K1442" s="68">
        <v>45292</v>
      </c>
      <c r="L1442" s="65"/>
      <c r="M1442" s="65"/>
      <c r="N1442" s="65"/>
      <c r="O1442" s="65"/>
    </row>
    <row r="1443" spans="1:15" hidden="1" x14ac:dyDescent="0.25">
      <c r="A1443" s="61" t="s">
        <v>353</v>
      </c>
      <c r="B1443" s="61" t="s">
        <v>354</v>
      </c>
      <c r="C1443" s="50">
        <v>160.69999999999999</v>
      </c>
      <c r="D1443" s="66">
        <v>45182</v>
      </c>
      <c r="E1443" s="61" t="s">
        <v>71</v>
      </c>
      <c r="F1443" s="61"/>
      <c r="G1443" s="61" t="e">
        <f>VLOOKUP(Corrections[[#This Row],[Employee]],'[1]Management Hierarchy Report'!$A$2:$C$3607, 3, 0)</f>
        <v>#N/A</v>
      </c>
      <c r="H1443" s="61" t="s">
        <v>77</v>
      </c>
      <c r="I1443" s="61" t="s">
        <v>70</v>
      </c>
      <c r="J1443" s="67" t="e">
        <f>VLOOKUP(Corrections[[#This Row],[Employee]],[1]!Expense_Data[#Data],14,0)</f>
        <v>#N/A</v>
      </c>
      <c r="K1443" s="68">
        <v>45292</v>
      </c>
      <c r="L1443" s="65"/>
      <c r="M1443" s="65"/>
      <c r="N1443" s="65"/>
      <c r="O1443" s="65"/>
    </row>
    <row r="1444" spans="1:15" hidden="1" x14ac:dyDescent="0.25">
      <c r="A1444" s="61" t="s">
        <v>353</v>
      </c>
      <c r="B1444" s="61" t="s">
        <v>354</v>
      </c>
      <c r="C1444" s="69">
        <v>77.89</v>
      </c>
      <c r="D1444" s="66">
        <v>45182</v>
      </c>
      <c r="E1444" s="61" t="s">
        <v>71</v>
      </c>
      <c r="F1444" s="61"/>
      <c r="G1444" s="61" t="e">
        <f>VLOOKUP(Corrections[[#This Row],[Employee]],'[1]Management Hierarchy Report'!$A$2:$C$3607, 3, 0)</f>
        <v>#N/A</v>
      </c>
      <c r="H1444" s="61" t="s">
        <v>77</v>
      </c>
      <c r="I1444" s="61" t="s">
        <v>70</v>
      </c>
      <c r="J1444" s="67" t="e">
        <f>VLOOKUP(Corrections[[#This Row],[Employee]],[1]!Expense_Data[#Data],14,0)</f>
        <v>#N/A</v>
      </c>
      <c r="K1444" s="68">
        <v>45292</v>
      </c>
      <c r="L1444" s="65"/>
      <c r="M1444" s="65"/>
      <c r="N1444" s="65"/>
      <c r="O1444" s="65"/>
    </row>
    <row r="1445" spans="1:15" hidden="1" x14ac:dyDescent="0.25">
      <c r="A1445" s="61" t="s">
        <v>353</v>
      </c>
      <c r="B1445" s="61" t="s">
        <v>354</v>
      </c>
      <c r="C1445" s="69">
        <v>222.57</v>
      </c>
      <c r="D1445" s="66">
        <v>45210</v>
      </c>
      <c r="E1445" s="61" t="s">
        <v>130</v>
      </c>
      <c r="F1445" s="61"/>
      <c r="G1445" s="61" t="e">
        <f>VLOOKUP(Corrections[[#This Row],[Employee]],'[1]Management Hierarchy Report'!$A$2:$C$3607, 3, 0)</f>
        <v>#N/A</v>
      </c>
      <c r="H1445" s="61" t="s">
        <v>77</v>
      </c>
      <c r="I1445" s="61" t="s">
        <v>70</v>
      </c>
      <c r="J1445" s="67" t="e">
        <f>VLOOKUP(Corrections[[#This Row],[Employee]],[1]!Expense_Data[#Data],14,0)</f>
        <v>#N/A</v>
      </c>
      <c r="K1445" s="68">
        <v>45292</v>
      </c>
      <c r="L1445" s="65"/>
      <c r="M1445" s="65"/>
      <c r="N1445" s="65"/>
      <c r="O1445" s="65"/>
    </row>
    <row r="1446" spans="1:15" hidden="1" x14ac:dyDescent="0.25">
      <c r="A1446" s="61" t="s">
        <v>353</v>
      </c>
      <c r="B1446" s="61" t="s">
        <v>354</v>
      </c>
      <c r="C1446" s="69">
        <v>106.99</v>
      </c>
      <c r="D1446" s="66">
        <v>45210</v>
      </c>
      <c r="E1446" s="61" t="s">
        <v>146</v>
      </c>
      <c r="F1446" s="61"/>
      <c r="G1446" s="61" t="e">
        <f>VLOOKUP(Corrections[[#This Row],[Employee]],'[1]Management Hierarchy Report'!$A$2:$C$3607, 3, 0)</f>
        <v>#N/A</v>
      </c>
      <c r="H1446" s="61" t="s">
        <v>77</v>
      </c>
      <c r="I1446" s="61" t="s">
        <v>70</v>
      </c>
      <c r="J1446" s="67" t="e">
        <f>VLOOKUP(Corrections[[#This Row],[Employee]],[1]!Expense_Data[#Data],14,0)</f>
        <v>#N/A</v>
      </c>
      <c r="K1446" s="68">
        <v>45292</v>
      </c>
      <c r="L1446" s="65"/>
      <c r="M1446" s="65"/>
      <c r="N1446" s="65"/>
      <c r="O1446" s="65"/>
    </row>
    <row r="1447" spans="1:15" hidden="1" x14ac:dyDescent="0.25">
      <c r="A1447" s="61" t="s">
        <v>828</v>
      </c>
      <c r="B1447" s="61" t="s">
        <v>829</v>
      </c>
      <c r="C1447" s="50">
        <v>119.22</v>
      </c>
      <c r="D1447" s="66">
        <v>45371</v>
      </c>
      <c r="E1447" s="61" t="s">
        <v>71</v>
      </c>
      <c r="F1447" s="61"/>
      <c r="G1447" s="61" t="str">
        <f>VLOOKUP(Corrections[[#This Row],[Employee]],'[1]Management Hierarchy Report'!$A$2:$C$3607, 3, 0)</f>
        <v>Steven Kyriazis</v>
      </c>
      <c r="H1447" s="61" t="s">
        <v>69</v>
      </c>
      <c r="I1447" s="61" t="s">
        <v>70</v>
      </c>
      <c r="J1447" s="61" t="str">
        <f>VLOOKUP(Corrections[[#This Row],[Employee]],[1]!Expense_Data[#Data],14,0)</f>
        <v>SL37@tidalwaveautospa.com</v>
      </c>
      <c r="K1447" s="68">
        <v>45292</v>
      </c>
      <c r="L1447" s="65"/>
      <c r="M1447" s="65"/>
      <c r="N1447" s="65"/>
      <c r="O1447" s="65"/>
    </row>
    <row r="1448" spans="1:15" hidden="1" x14ac:dyDescent="0.25">
      <c r="A1448" s="61" t="s">
        <v>828</v>
      </c>
      <c r="B1448" s="61" t="s">
        <v>829</v>
      </c>
      <c r="C1448" s="69">
        <v>227.69</v>
      </c>
      <c r="D1448" s="66">
        <v>45372</v>
      </c>
      <c r="E1448" s="61" t="s">
        <v>71</v>
      </c>
      <c r="F1448" s="61"/>
      <c r="G1448" s="61" t="str">
        <f>VLOOKUP(Corrections[[#This Row],[Employee]],'[1]Management Hierarchy Report'!$A$2:$C$3607, 3, 0)</f>
        <v>Steven Kyriazis</v>
      </c>
      <c r="H1448" s="61" t="s">
        <v>69</v>
      </c>
      <c r="I1448" s="61" t="s">
        <v>70</v>
      </c>
      <c r="J1448" s="61" t="str">
        <f>VLOOKUP(Corrections[[#This Row],[Employee]],[1]!Expense_Data[#Data],14,0)</f>
        <v>SL37@tidalwaveautospa.com</v>
      </c>
      <c r="K1448" s="68">
        <v>45292</v>
      </c>
      <c r="L1448" s="65"/>
      <c r="M1448" s="65"/>
      <c r="N1448" s="65"/>
      <c r="O1448" s="65"/>
    </row>
    <row r="1449" spans="1:15" hidden="1" x14ac:dyDescent="0.25">
      <c r="A1449" s="61" t="s">
        <v>828</v>
      </c>
      <c r="B1449" s="61" t="s">
        <v>13049</v>
      </c>
      <c r="C1449" s="50">
        <v>118.2</v>
      </c>
      <c r="D1449" s="52">
        <v>45453</v>
      </c>
      <c r="E1449" s="66" t="s">
        <v>12978</v>
      </c>
      <c r="F1449" s="61"/>
      <c r="G1449" s="61" t="str">
        <f>VLOOKUP(Corrections[[#This Row],[Employee]],'[1]Management Hierarchy Report'!$A$2:$C$3607, 3, 0)</f>
        <v>Steven Kyriazis</v>
      </c>
      <c r="H1449" s="61" t="s">
        <v>77</v>
      </c>
      <c r="I1449" s="61" t="s">
        <v>70</v>
      </c>
      <c r="J1449" s="61" t="str">
        <f>VLOOKUP(Corrections[[#This Row],[Employee]],[1]!Expense_Data[#Data],14,0)</f>
        <v>SL37@tidalwaveautospa.com</v>
      </c>
      <c r="K1449" s="68">
        <v>45292</v>
      </c>
      <c r="L1449" s="65"/>
      <c r="M1449" s="65"/>
      <c r="N1449" s="65"/>
      <c r="O1449" s="65"/>
    </row>
    <row r="1450" spans="1:15" hidden="1" x14ac:dyDescent="0.25">
      <c r="A1450" s="61" t="s">
        <v>828</v>
      </c>
      <c r="B1450" s="61" t="s">
        <v>13049</v>
      </c>
      <c r="C1450" s="50">
        <v>234.95</v>
      </c>
      <c r="D1450" s="52">
        <v>45454</v>
      </c>
      <c r="E1450" s="66" t="s">
        <v>71</v>
      </c>
      <c r="F1450" s="61"/>
      <c r="G1450" s="61" t="str">
        <f>VLOOKUP(Corrections[[#This Row],[Employee]],'[1]Management Hierarchy Report'!$A$2:$C$3607, 3, 0)</f>
        <v>Steven Kyriazis</v>
      </c>
      <c r="H1450" s="61" t="s">
        <v>77</v>
      </c>
      <c r="I1450" s="61" t="s">
        <v>70</v>
      </c>
      <c r="J1450" s="61" t="str">
        <f>VLOOKUP(Corrections[[#This Row],[Employee]],[1]!Expense_Data[#Data],14,0)</f>
        <v>SL37@tidalwaveautospa.com</v>
      </c>
      <c r="K1450" s="68">
        <v>45292</v>
      </c>
      <c r="L1450" s="65"/>
      <c r="M1450" s="65"/>
      <c r="N1450" s="65"/>
      <c r="O1450" s="65"/>
    </row>
    <row r="1451" spans="1:15" hidden="1" x14ac:dyDescent="0.25">
      <c r="A1451" s="61" t="s">
        <v>828</v>
      </c>
      <c r="B1451" s="61" t="s">
        <v>13049</v>
      </c>
      <c r="C1451" s="50">
        <v>201.85</v>
      </c>
      <c r="D1451" s="52">
        <v>45462</v>
      </c>
      <c r="E1451" s="66" t="s">
        <v>71</v>
      </c>
      <c r="F1451" s="61"/>
      <c r="G1451" s="61" t="str">
        <f>VLOOKUP(Corrections[[#This Row],[Employee]],'[1]Management Hierarchy Report'!$A$2:$C$3607, 3, 0)</f>
        <v>Steven Kyriazis</v>
      </c>
      <c r="H1451" s="61" t="s">
        <v>77</v>
      </c>
      <c r="I1451" s="61" t="s">
        <v>70</v>
      </c>
      <c r="J1451" s="61" t="str">
        <f>VLOOKUP(Corrections[[#This Row],[Employee]],[1]!Expense_Data[#Data],14,0)</f>
        <v>SL37@tidalwaveautospa.com</v>
      </c>
      <c r="K1451" s="68">
        <v>45292</v>
      </c>
      <c r="L1451" s="65"/>
      <c r="M1451" s="65"/>
      <c r="N1451" s="65"/>
      <c r="O1451" s="65"/>
    </row>
    <row r="1452" spans="1:15" hidden="1" x14ac:dyDescent="0.25">
      <c r="A1452" s="61" t="s">
        <v>828</v>
      </c>
      <c r="B1452" s="61" t="s">
        <v>13049</v>
      </c>
      <c r="C1452" s="50">
        <v>234.95</v>
      </c>
      <c r="D1452" s="52">
        <v>45469</v>
      </c>
      <c r="E1452" s="66" t="s">
        <v>71</v>
      </c>
      <c r="F1452" s="61"/>
      <c r="G1452" s="61" t="str">
        <f>VLOOKUP(Corrections[[#This Row],[Employee]],'[1]Management Hierarchy Report'!$A$2:$C$3607, 3, 0)</f>
        <v>Steven Kyriazis</v>
      </c>
      <c r="H1452" s="61" t="s">
        <v>77</v>
      </c>
      <c r="I1452" s="61" t="s">
        <v>70</v>
      </c>
      <c r="J1452" s="61" t="str">
        <f>VLOOKUP(Corrections[[#This Row],[Employee]],[1]!Expense_Data[#Data],14,0)</f>
        <v>SL37@tidalwaveautospa.com</v>
      </c>
      <c r="K1452" s="68">
        <v>45292</v>
      </c>
      <c r="L1452" s="65"/>
      <c r="M1452" s="65"/>
      <c r="N1452" s="65"/>
      <c r="O1452" s="65"/>
    </row>
    <row r="1453" spans="1:15" hidden="1" x14ac:dyDescent="0.25">
      <c r="A1453" s="61" t="s">
        <v>828</v>
      </c>
      <c r="B1453" s="61" t="s">
        <v>13049</v>
      </c>
      <c r="C1453" s="50">
        <v>61.03</v>
      </c>
      <c r="D1453" s="52">
        <v>45469</v>
      </c>
      <c r="E1453" s="66" t="s">
        <v>13030</v>
      </c>
      <c r="F1453" s="61"/>
      <c r="G1453" s="61" t="str">
        <f>VLOOKUP(Corrections[[#This Row],[Employee]],'[1]Management Hierarchy Report'!$A$2:$C$3607, 3, 0)</f>
        <v>Steven Kyriazis</v>
      </c>
      <c r="H1453" s="61" t="s">
        <v>77</v>
      </c>
      <c r="I1453" s="61" t="s">
        <v>70</v>
      </c>
      <c r="J1453" s="61" t="str">
        <f>VLOOKUP(Corrections[[#This Row],[Employee]],[1]!Expense_Data[#Data],14,0)</f>
        <v>SL37@tidalwaveautospa.com</v>
      </c>
      <c r="K1453" s="68">
        <v>45292</v>
      </c>
      <c r="L1453" s="65"/>
      <c r="M1453" s="65"/>
      <c r="N1453" s="65"/>
      <c r="O1453" s="65"/>
    </row>
    <row r="1454" spans="1:15" hidden="1" x14ac:dyDescent="0.25">
      <c r="A1454" s="61" t="s">
        <v>828</v>
      </c>
      <c r="B1454" s="61" t="s">
        <v>13049</v>
      </c>
      <c r="C1454" s="50">
        <v>131.04</v>
      </c>
      <c r="D1454" s="52">
        <v>45475</v>
      </c>
      <c r="E1454" s="66" t="s">
        <v>12978</v>
      </c>
      <c r="F1454" s="61"/>
      <c r="G1454" s="61" t="str">
        <f>VLOOKUP(Corrections[[#This Row],[Employee]],'[1]Management Hierarchy Report'!$A$2:$C$3607, 3, 0)</f>
        <v>Steven Kyriazis</v>
      </c>
      <c r="H1454" s="61" t="s">
        <v>77</v>
      </c>
      <c r="I1454" s="61" t="s">
        <v>70</v>
      </c>
      <c r="J1454" s="61" t="str">
        <f>VLOOKUP(Corrections[[#This Row],[Employee]],[1]!Expense_Data[#Data],14,0)</f>
        <v>SL37@tidalwaveautospa.com</v>
      </c>
      <c r="K1454" s="68">
        <v>45292</v>
      </c>
      <c r="L1454" s="65"/>
      <c r="M1454" s="65"/>
      <c r="N1454" s="65"/>
      <c r="O1454" s="65"/>
    </row>
    <row r="1455" spans="1:15" hidden="1" x14ac:dyDescent="0.25">
      <c r="A1455" s="61" t="s">
        <v>828</v>
      </c>
      <c r="B1455" s="61" t="s">
        <v>13049</v>
      </c>
      <c r="C1455" s="50">
        <v>91.56</v>
      </c>
      <c r="D1455" s="52">
        <v>45476</v>
      </c>
      <c r="E1455" s="66" t="s">
        <v>12978</v>
      </c>
      <c r="F1455" s="61"/>
      <c r="G1455" s="61" t="str">
        <f>VLOOKUP(Corrections[[#This Row],[Employee]],'[1]Management Hierarchy Report'!$A$2:$C$3607, 3, 0)</f>
        <v>Steven Kyriazis</v>
      </c>
      <c r="H1455" s="61" t="s">
        <v>77</v>
      </c>
      <c r="I1455" s="61" t="s">
        <v>70</v>
      </c>
      <c r="J1455" s="61" t="str">
        <f>VLOOKUP(Corrections[[#This Row],[Employee]],[1]!Expense_Data[#Data],14,0)</f>
        <v>SL37@tidalwaveautospa.com</v>
      </c>
      <c r="K1455" s="68">
        <v>45292</v>
      </c>
      <c r="L1455" s="65"/>
      <c r="M1455" s="65"/>
      <c r="N1455" s="65"/>
      <c r="O1455" s="65"/>
    </row>
    <row r="1456" spans="1:15" hidden="1" x14ac:dyDescent="0.25">
      <c r="A1456" s="61" t="s">
        <v>828</v>
      </c>
      <c r="B1456" s="61" t="s">
        <v>13049</v>
      </c>
      <c r="C1456" s="50">
        <v>117.16</v>
      </c>
      <c r="D1456" s="52">
        <v>45482</v>
      </c>
      <c r="E1456" s="66" t="s">
        <v>12978</v>
      </c>
      <c r="F1456" s="61"/>
      <c r="G1456" s="61" t="str">
        <f>VLOOKUP(Corrections[[#This Row],[Employee]],'[1]Management Hierarchy Report'!$A$2:$C$3607, 3, 0)</f>
        <v>Steven Kyriazis</v>
      </c>
      <c r="H1456" s="61" t="s">
        <v>77</v>
      </c>
      <c r="I1456" s="61" t="s">
        <v>70</v>
      </c>
      <c r="J1456" s="61" t="str">
        <f>VLOOKUP(Corrections[[#This Row],[Employee]],[1]!Expense_Data[#Data],14,0)</f>
        <v>SL37@tidalwaveautospa.com</v>
      </c>
      <c r="K1456" s="68">
        <v>45292</v>
      </c>
      <c r="L1456" s="65"/>
      <c r="M1456" s="65"/>
      <c r="N1456" s="65"/>
      <c r="O1456" s="65"/>
    </row>
    <row r="1457" spans="1:15" hidden="1" x14ac:dyDescent="0.25">
      <c r="A1457" s="61" t="s">
        <v>828</v>
      </c>
      <c r="B1457" s="61" t="s">
        <v>13049</v>
      </c>
      <c r="C1457" s="50">
        <v>237.21</v>
      </c>
      <c r="D1457" s="52">
        <v>45488</v>
      </c>
      <c r="E1457" s="66" t="s">
        <v>71</v>
      </c>
      <c r="F1457" s="61"/>
      <c r="G1457" s="61" t="str">
        <f>VLOOKUP(Corrections[[#This Row],[Employee]],'[1]Management Hierarchy Report'!$A$2:$C$3607, 3, 0)</f>
        <v>Steven Kyriazis</v>
      </c>
      <c r="H1457" s="61" t="s">
        <v>77</v>
      </c>
      <c r="I1457" s="61" t="s">
        <v>70</v>
      </c>
      <c r="J1457" s="61" t="str">
        <f>VLOOKUP(Corrections[[#This Row],[Employee]],[1]!Expense_Data[#Data],14,0)</f>
        <v>SL37@tidalwaveautospa.com</v>
      </c>
      <c r="K1457" s="68">
        <v>45292</v>
      </c>
      <c r="L1457" s="65"/>
      <c r="M1457" s="65"/>
      <c r="N1457" s="65"/>
      <c r="O1457" s="65"/>
    </row>
    <row r="1458" spans="1:15" hidden="1" x14ac:dyDescent="0.25">
      <c r="A1458" s="61" t="s">
        <v>2355</v>
      </c>
      <c r="B1458" s="61" t="s">
        <v>13113</v>
      </c>
      <c r="C1458" s="50">
        <v>67.38</v>
      </c>
      <c r="D1458" s="66">
        <v>45467</v>
      </c>
      <c r="E1458" s="61" t="s">
        <v>12978</v>
      </c>
      <c r="F1458" s="61"/>
      <c r="G1458" s="61" t="str">
        <f>VLOOKUP(Corrections[[#This Row],[Employee]],'[1]Management Hierarchy Report'!$A$2:$C$3607, 3, 0)</f>
        <v>Kyle Rovansek</v>
      </c>
      <c r="H1458" s="48" t="s">
        <v>77</v>
      </c>
      <c r="I1458" s="61" t="s">
        <v>70</v>
      </c>
      <c r="J1458" s="61" t="str">
        <f>VLOOKUP(Corrections[[#This Row],[Employee]],[1]!Expense_Data[#Data],14,0)</f>
        <v>SL23@tidalwaveautospa.com</v>
      </c>
      <c r="K1458" s="68">
        <v>45292</v>
      </c>
      <c r="L1458" s="65"/>
      <c r="M1458" s="65"/>
      <c r="N1458" s="65"/>
      <c r="O1458" s="65"/>
    </row>
    <row r="1459" spans="1:15" hidden="1" x14ac:dyDescent="0.25">
      <c r="A1459" s="61" t="s">
        <v>2355</v>
      </c>
      <c r="B1459" s="61" t="s">
        <v>13113</v>
      </c>
      <c r="C1459" s="50">
        <v>64.19</v>
      </c>
      <c r="D1459" s="66">
        <v>45467</v>
      </c>
      <c r="E1459" s="61" t="s">
        <v>12978</v>
      </c>
      <c r="F1459" s="61"/>
      <c r="G1459" s="61" t="str">
        <f>VLOOKUP(Corrections[[#This Row],[Employee]],'[1]Management Hierarchy Report'!$A$2:$C$3607, 3, 0)</f>
        <v>Kyle Rovansek</v>
      </c>
      <c r="H1459" s="48" t="s">
        <v>77</v>
      </c>
      <c r="I1459" s="61" t="s">
        <v>70</v>
      </c>
      <c r="J1459" s="61" t="str">
        <f>VLOOKUP(Corrections[[#This Row],[Employee]],[1]!Expense_Data[#Data],14,0)</f>
        <v>SL23@tidalwaveautospa.com</v>
      </c>
      <c r="K1459" s="68">
        <v>45292</v>
      </c>
      <c r="L1459" s="65"/>
      <c r="M1459" s="65"/>
      <c r="N1459" s="65"/>
      <c r="O1459" s="65"/>
    </row>
    <row r="1460" spans="1:15" hidden="1" x14ac:dyDescent="0.25">
      <c r="A1460" s="61" t="s">
        <v>2355</v>
      </c>
      <c r="B1460" s="61" t="s">
        <v>13113</v>
      </c>
      <c r="C1460" s="50">
        <v>213.42</v>
      </c>
      <c r="D1460" s="66">
        <v>45468</v>
      </c>
      <c r="E1460" s="61" t="s">
        <v>12978</v>
      </c>
      <c r="F1460" s="61"/>
      <c r="G1460" s="61" t="str">
        <f>VLOOKUP(Corrections[[#This Row],[Employee]],'[1]Management Hierarchy Report'!$A$2:$C$3607, 3, 0)</f>
        <v>Kyle Rovansek</v>
      </c>
      <c r="H1460" s="48" t="s">
        <v>77</v>
      </c>
      <c r="I1460" s="61" t="s">
        <v>70</v>
      </c>
      <c r="J1460" s="61" t="str">
        <f>VLOOKUP(Corrections[[#This Row],[Employee]],[1]!Expense_Data[#Data],14,0)</f>
        <v>SL23@tidalwaveautospa.com</v>
      </c>
      <c r="K1460" s="68">
        <v>45292</v>
      </c>
      <c r="L1460" s="65"/>
      <c r="M1460" s="65"/>
      <c r="N1460" s="65"/>
      <c r="O1460" s="65"/>
    </row>
    <row r="1461" spans="1:15" hidden="1" x14ac:dyDescent="0.25">
      <c r="A1461" s="61" t="s">
        <v>2355</v>
      </c>
      <c r="B1461" s="61" t="s">
        <v>13113</v>
      </c>
      <c r="C1461" s="50">
        <v>111.67</v>
      </c>
      <c r="D1461" s="66">
        <v>45476</v>
      </c>
      <c r="E1461" s="61" t="s">
        <v>12978</v>
      </c>
      <c r="F1461" s="61"/>
      <c r="G1461" s="61" t="str">
        <f>VLOOKUP(Corrections[[#This Row],[Employee]],'[1]Management Hierarchy Report'!$A$2:$C$3607, 3, 0)</f>
        <v>Kyle Rovansek</v>
      </c>
      <c r="H1461" s="48" t="s">
        <v>77</v>
      </c>
      <c r="I1461" s="61" t="s">
        <v>70</v>
      </c>
      <c r="J1461" s="61" t="str">
        <f>VLOOKUP(Corrections[[#This Row],[Employee]],[1]!Expense_Data[#Data],14,0)</f>
        <v>SL23@tidalwaveautospa.com</v>
      </c>
      <c r="K1461" s="68">
        <v>45292</v>
      </c>
      <c r="L1461" s="65"/>
      <c r="M1461" s="65"/>
      <c r="N1461" s="65"/>
      <c r="O1461" s="65"/>
    </row>
    <row r="1462" spans="1:15" hidden="1" x14ac:dyDescent="0.25">
      <c r="A1462" s="61" t="s">
        <v>2355</v>
      </c>
      <c r="B1462" s="61" t="s">
        <v>13113</v>
      </c>
      <c r="C1462" s="50">
        <v>37.04</v>
      </c>
      <c r="D1462" s="66">
        <v>45483</v>
      </c>
      <c r="E1462" s="61" t="s">
        <v>12978</v>
      </c>
      <c r="F1462" s="61"/>
      <c r="G1462" s="61" t="str">
        <f>VLOOKUP(Corrections[[#This Row],[Employee]],'[1]Management Hierarchy Report'!$A$2:$C$3607, 3, 0)</f>
        <v>Kyle Rovansek</v>
      </c>
      <c r="H1462" s="48" t="s">
        <v>77</v>
      </c>
      <c r="I1462" s="61" t="s">
        <v>70</v>
      </c>
      <c r="J1462" s="61" t="str">
        <f>VLOOKUP(Corrections[[#This Row],[Employee]],[1]!Expense_Data[#Data],14,0)</f>
        <v>SL23@tidalwaveautospa.com</v>
      </c>
      <c r="K1462" s="68">
        <v>45292</v>
      </c>
      <c r="L1462" s="65"/>
      <c r="M1462" s="65"/>
      <c r="N1462" s="65"/>
      <c r="O1462" s="65"/>
    </row>
    <row r="1463" spans="1:15" hidden="1" x14ac:dyDescent="0.25">
      <c r="A1463" s="61" t="s">
        <v>275</v>
      </c>
      <c r="B1463" s="61" t="s">
        <v>276</v>
      </c>
      <c r="C1463" s="50">
        <v>29.86</v>
      </c>
      <c r="D1463" s="66">
        <v>45126</v>
      </c>
      <c r="E1463" s="61" t="s">
        <v>268</v>
      </c>
      <c r="F1463" s="61"/>
      <c r="G1463" s="61" t="str">
        <f>VLOOKUP(Corrections[[#This Row],[Employee]],'[1]Management Hierarchy Report'!$A$2:$C$3607, 3, 0)</f>
        <v>Andrew Strevel</v>
      </c>
      <c r="H1463" s="61" t="s">
        <v>69</v>
      </c>
      <c r="I1463" s="61" t="s">
        <v>70</v>
      </c>
      <c r="J1463" s="67" t="str">
        <f>VLOOKUP(Corrections[[#This Row],[Employee]],[1]!Expense_Data[#Data],14,0)</f>
        <v>SL22@tidalwaveautospa.com</v>
      </c>
      <c r="K1463" s="68">
        <v>45292</v>
      </c>
      <c r="L1463" s="65"/>
      <c r="M1463" s="65"/>
      <c r="N1463" s="65"/>
      <c r="O1463" s="65"/>
    </row>
    <row r="1464" spans="1:15" hidden="1" x14ac:dyDescent="0.25">
      <c r="A1464" s="61" t="s">
        <v>275</v>
      </c>
      <c r="B1464" s="61" t="s">
        <v>276</v>
      </c>
      <c r="C1464" s="69">
        <v>16</v>
      </c>
      <c r="D1464" s="66">
        <v>45126</v>
      </c>
      <c r="E1464" s="61" t="s">
        <v>268</v>
      </c>
      <c r="F1464" s="61"/>
      <c r="G1464" s="61" t="str">
        <f>VLOOKUP(Corrections[[#This Row],[Employee]],'[1]Management Hierarchy Report'!$A$2:$C$3607, 3, 0)</f>
        <v>Andrew Strevel</v>
      </c>
      <c r="H1464" s="61" t="s">
        <v>69</v>
      </c>
      <c r="I1464" s="61" t="s">
        <v>70</v>
      </c>
      <c r="J1464" s="67" t="str">
        <f>VLOOKUP(Corrections[[#This Row],[Employee]],[1]!Expense_Data[#Data],14,0)</f>
        <v>SL22@tidalwaveautospa.com</v>
      </c>
      <c r="K1464" s="68">
        <v>45292</v>
      </c>
      <c r="L1464" s="65"/>
      <c r="M1464" s="65"/>
      <c r="N1464" s="65"/>
      <c r="O1464" s="65"/>
    </row>
    <row r="1465" spans="1:15" hidden="1" x14ac:dyDescent="0.25">
      <c r="A1465" s="61" t="s">
        <v>275</v>
      </c>
      <c r="B1465" s="61" t="s">
        <v>12991</v>
      </c>
      <c r="C1465" s="50">
        <v>21.38</v>
      </c>
      <c r="D1465" s="66">
        <v>45455</v>
      </c>
      <c r="E1465" s="61" t="s">
        <v>13030</v>
      </c>
      <c r="F1465" s="61"/>
      <c r="G1465" s="61" t="str">
        <f>VLOOKUP(Corrections[[#This Row],[Employee]],'[1]Management Hierarchy Report'!$A$2:$C$3607, 3, 0)</f>
        <v>Andrew Strevel</v>
      </c>
      <c r="H1465" s="61" t="s">
        <v>77</v>
      </c>
      <c r="I1465" s="61" t="s">
        <v>70</v>
      </c>
      <c r="J1465" s="61" t="str">
        <f>VLOOKUP(Corrections[[#This Row],[Employee]],[1]!Expense_Data[#Data],14,0)</f>
        <v>SL22@tidalwaveautospa.com</v>
      </c>
      <c r="K1465" s="68">
        <v>45292</v>
      </c>
      <c r="L1465" s="65"/>
      <c r="M1465" s="65"/>
      <c r="N1465" s="65"/>
      <c r="O1465" s="65"/>
    </row>
    <row r="1466" spans="1:15" hidden="1" x14ac:dyDescent="0.25">
      <c r="A1466" s="61" t="s">
        <v>275</v>
      </c>
      <c r="B1466" s="61" t="s">
        <v>12991</v>
      </c>
      <c r="C1466" s="50">
        <v>28.71</v>
      </c>
      <c r="D1466" s="66">
        <v>45469</v>
      </c>
      <c r="E1466" s="61" t="s">
        <v>13030</v>
      </c>
      <c r="F1466" s="61"/>
      <c r="G1466" s="61" t="str">
        <f>VLOOKUP(Corrections[[#This Row],[Employee]],'[1]Management Hierarchy Report'!$A$2:$C$3607, 3, 0)</f>
        <v>Andrew Strevel</v>
      </c>
      <c r="H1466" s="61" t="s">
        <v>77</v>
      </c>
      <c r="I1466" s="61" t="s">
        <v>70</v>
      </c>
      <c r="J1466" s="61" t="str">
        <f>VLOOKUP(Corrections[[#This Row],[Employee]],[1]!Expense_Data[#Data],14,0)</f>
        <v>SL22@tidalwaveautospa.com</v>
      </c>
      <c r="K1466" s="68">
        <v>45292</v>
      </c>
      <c r="L1466" s="65"/>
      <c r="M1466" s="65"/>
      <c r="N1466" s="65"/>
      <c r="O1466" s="65"/>
    </row>
    <row r="1467" spans="1:15" hidden="1" x14ac:dyDescent="0.25">
      <c r="A1467" s="61" t="s">
        <v>275</v>
      </c>
      <c r="B1467" s="61" t="s">
        <v>11627</v>
      </c>
      <c r="C1467" s="50">
        <v>48.98</v>
      </c>
      <c r="D1467" s="66">
        <v>45462</v>
      </c>
      <c r="E1467" s="61" t="s">
        <v>268</v>
      </c>
      <c r="F1467" s="61"/>
      <c r="G1467" s="61" t="str">
        <f>VLOOKUP(Corrections[[#This Row],[Employee]],'[1]Management Hierarchy Report'!$A$2:$C$3607, 3, 0)</f>
        <v>Andrew Strevel</v>
      </c>
      <c r="H1467" s="61" t="s">
        <v>268</v>
      </c>
      <c r="I1467" s="61" t="s">
        <v>70</v>
      </c>
      <c r="J1467" s="61" t="str">
        <f>VLOOKUP(Corrections[[#This Row],[Employee]],[1]!Expense_Data[#Data],14,0)</f>
        <v>SL22@tidalwaveautospa.com</v>
      </c>
      <c r="K1467" s="68">
        <v>45292</v>
      </c>
      <c r="L1467" s="65"/>
      <c r="M1467" s="65"/>
      <c r="N1467" s="65"/>
      <c r="O1467" s="65"/>
    </row>
    <row r="1468" spans="1:15" hidden="1" x14ac:dyDescent="0.25">
      <c r="A1468" s="61" t="s">
        <v>275</v>
      </c>
      <c r="B1468" s="61" t="s">
        <v>13016</v>
      </c>
      <c r="C1468" s="50">
        <v>9.61</v>
      </c>
      <c r="D1468" s="66">
        <v>45473</v>
      </c>
      <c r="E1468" s="61" t="s">
        <v>13030</v>
      </c>
      <c r="F1468" s="61"/>
      <c r="G1468" s="61" t="str">
        <f>VLOOKUP(Corrections[[#This Row],[Employee]],'[1]Management Hierarchy Report'!$A$2:$C$3607, 3, 0)</f>
        <v>Andrew Strevel</v>
      </c>
      <c r="H1468" s="61" t="s">
        <v>77</v>
      </c>
      <c r="I1468" s="61" t="s">
        <v>70</v>
      </c>
      <c r="J1468" s="61" t="str">
        <f>VLOOKUP(Corrections[[#This Row],[Employee]],[1]!Expense_Data[#Data],14,0)</f>
        <v>SL22@tidalwaveautospa.com</v>
      </c>
      <c r="K1468" s="68">
        <v>45292</v>
      </c>
      <c r="L1468" s="65"/>
      <c r="M1468" s="65"/>
      <c r="N1468" s="65"/>
      <c r="O1468" s="65"/>
    </row>
    <row r="1469" spans="1:15" hidden="1" x14ac:dyDescent="0.25">
      <c r="A1469" s="61" t="s">
        <v>374</v>
      </c>
      <c r="B1469" s="61" t="s">
        <v>375</v>
      </c>
      <c r="C1469" s="50">
        <v>1138.8800000000001</v>
      </c>
      <c r="D1469" s="66">
        <v>45216</v>
      </c>
      <c r="E1469" s="61" t="s">
        <v>71</v>
      </c>
      <c r="F1469" s="61"/>
      <c r="G1469" s="61" t="str">
        <f>VLOOKUP(Corrections[[#This Row],[Employee]],'[1]Management Hierarchy Report'!$A$2:$C$3607, 3, 0)</f>
        <v>Cory Cummings</v>
      </c>
      <c r="H1469" s="61" t="s">
        <v>77</v>
      </c>
      <c r="I1469" s="61" t="s">
        <v>70</v>
      </c>
      <c r="J1469" s="67" t="str">
        <f>VLOOKUP(Corrections[[#This Row],[Employee]],[1]!Expense_Data[#Data],14,0)</f>
        <v>SL253@tidalwaveautospa.com</v>
      </c>
      <c r="K1469" s="68">
        <v>45292</v>
      </c>
      <c r="L1469" s="65"/>
      <c r="M1469" s="65"/>
      <c r="N1469" s="65"/>
      <c r="O1469" s="65"/>
    </row>
    <row r="1470" spans="1:15" hidden="1" x14ac:dyDescent="0.25">
      <c r="A1470" s="61" t="s">
        <v>374</v>
      </c>
      <c r="B1470" s="61" t="s">
        <v>375</v>
      </c>
      <c r="C1470" s="50">
        <v>1138.8800000000001</v>
      </c>
      <c r="D1470" s="66">
        <v>45216</v>
      </c>
      <c r="E1470" s="61" t="s">
        <v>71</v>
      </c>
      <c r="F1470" s="61"/>
      <c r="G1470" s="61" t="str">
        <f>VLOOKUP(Corrections[[#This Row],[Employee]],'[1]Management Hierarchy Report'!$A$2:$C$3607, 3, 0)</f>
        <v>Cory Cummings</v>
      </c>
      <c r="H1470" s="61" t="s">
        <v>77</v>
      </c>
      <c r="I1470" s="61" t="s">
        <v>70</v>
      </c>
      <c r="J1470" s="67" t="str">
        <f>VLOOKUP(Corrections[[#This Row],[Employee]],[1]!Expense_Data[#Data],14,0)</f>
        <v>SL253@tidalwaveautospa.com</v>
      </c>
      <c r="K1470" s="68">
        <v>45292</v>
      </c>
      <c r="L1470" s="65"/>
      <c r="M1470" s="65"/>
      <c r="N1470" s="65"/>
      <c r="O1470" s="65"/>
    </row>
    <row r="1471" spans="1:15" hidden="1" x14ac:dyDescent="0.25">
      <c r="A1471" s="61" t="s">
        <v>374</v>
      </c>
      <c r="B1471" s="61" t="s">
        <v>718</v>
      </c>
      <c r="C1471" s="50">
        <v>375.91</v>
      </c>
      <c r="D1471" s="66">
        <v>45402</v>
      </c>
      <c r="E1471" s="61" t="s">
        <v>130</v>
      </c>
      <c r="F1471" s="61"/>
      <c r="G1471" s="61" t="str">
        <f>VLOOKUP(Corrections[[#This Row],[Employee]],'[1]Management Hierarchy Report'!$A$2:$C$3607, 3, 0)</f>
        <v>Cory Cummings</v>
      </c>
      <c r="H1471" s="61" t="e">
        <f>IF(#REF!&gt;=0.2,"Sent Back", "Removed")</f>
        <v>#REF!</v>
      </c>
      <c r="I1471" s="61" t="s">
        <v>70</v>
      </c>
      <c r="J1471" s="67" t="str">
        <f>VLOOKUP(Corrections[[#This Row],[Employee]],[1]!Expense_Data[#Data],14,0)</f>
        <v>SL253@tidalwaveautospa.com</v>
      </c>
      <c r="K1471" s="68">
        <v>45292</v>
      </c>
      <c r="L1471" s="65"/>
      <c r="M1471" s="65"/>
      <c r="N1471" s="65"/>
      <c r="O1471" s="65"/>
    </row>
    <row r="1472" spans="1:15" hidden="1" x14ac:dyDescent="0.25">
      <c r="A1472" s="61" t="s">
        <v>374</v>
      </c>
      <c r="B1472" s="61" t="s">
        <v>778</v>
      </c>
      <c r="C1472" s="50">
        <v>139.88999999999999</v>
      </c>
      <c r="D1472" s="66">
        <v>45450</v>
      </c>
      <c r="E1472" s="61" t="s">
        <v>71</v>
      </c>
      <c r="F1472" s="61"/>
      <c r="G1472" s="61" t="str">
        <f>VLOOKUP(Corrections[[#This Row],[Employee]],'[1]Management Hierarchy Report'!$A$2:$C$3607, 3, 0)</f>
        <v>Cory Cummings</v>
      </c>
      <c r="H1472" s="61" t="e">
        <f>IF(#REF!&gt;=0.2,"Sent Back", "Removed")</f>
        <v>#REF!</v>
      </c>
      <c r="I1472" s="61" t="s">
        <v>70</v>
      </c>
      <c r="J1472" s="67" t="str">
        <f>VLOOKUP(Corrections[[#This Row],[Employee]],[1]!Expense_Data[#Data],14,0)</f>
        <v>SL253@tidalwaveautospa.com</v>
      </c>
      <c r="K1472" s="68">
        <v>45292</v>
      </c>
      <c r="L1472" s="65"/>
      <c r="M1472" s="65"/>
      <c r="N1472" s="65"/>
      <c r="O1472" s="65"/>
    </row>
    <row r="1473" spans="1:15" hidden="1" x14ac:dyDescent="0.25">
      <c r="A1473" s="61" t="s">
        <v>374</v>
      </c>
      <c r="B1473" s="61" t="s">
        <v>13077</v>
      </c>
      <c r="C1473" s="50">
        <v>139.88999999999999</v>
      </c>
      <c r="D1473" s="52">
        <v>45450</v>
      </c>
      <c r="E1473" s="66" t="s">
        <v>130</v>
      </c>
      <c r="F1473" s="61"/>
      <c r="G1473" s="61" t="str">
        <f>VLOOKUP(Corrections[[#This Row],[Employee]],'[1]Management Hierarchy Report'!$A$2:$C$3607, 3, 0)</f>
        <v>Cory Cummings</v>
      </c>
      <c r="H1473" s="61" t="s">
        <v>77</v>
      </c>
      <c r="I1473" s="61" t="s">
        <v>70</v>
      </c>
      <c r="J1473" s="61" t="str">
        <f>VLOOKUP(Corrections[[#This Row],[Employee]],[1]!Expense_Data[#Data],14,0)</f>
        <v>SL253@tidalwaveautospa.com</v>
      </c>
      <c r="K1473" s="68">
        <v>45292</v>
      </c>
      <c r="L1473" s="65"/>
      <c r="M1473" s="65"/>
      <c r="N1473" s="65"/>
      <c r="O1473" s="65"/>
    </row>
    <row r="1474" spans="1:15" hidden="1" x14ac:dyDescent="0.25">
      <c r="A1474" s="61" t="s">
        <v>374</v>
      </c>
      <c r="B1474" s="61" t="s">
        <v>13077</v>
      </c>
      <c r="C1474" s="50">
        <v>139.88999999999999</v>
      </c>
      <c r="D1474" s="52">
        <v>45450</v>
      </c>
      <c r="E1474" s="66" t="s">
        <v>521</v>
      </c>
      <c r="F1474" s="61"/>
      <c r="G1474" s="61" t="str">
        <f>VLOOKUP(Corrections[[#This Row],[Employee]],'[1]Management Hierarchy Report'!$A$2:$C$3607, 3, 0)</f>
        <v>Cory Cummings</v>
      </c>
      <c r="H1474" s="61" t="s">
        <v>77</v>
      </c>
      <c r="I1474" s="61" t="s">
        <v>70</v>
      </c>
      <c r="J1474" s="61" t="str">
        <f>VLOOKUP(Corrections[[#This Row],[Employee]],[1]!Expense_Data[#Data],14,0)</f>
        <v>SL253@tidalwaveautospa.com</v>
      </c>
      <c r="K1474" s="68">
        <v>45292</v>
      </c>
      <c r="L1474" s="65"/>
      <c r="M1474" s="65"/>
      <c r="N1474" s="65"/>
      <c r="O1474" s="65"/>
    </row>
    <row r="1475" spans="1:15" hidden="1" x14ac:dyDescent="0.25">
      <c r="A1475" s="61" t="s">
        <v>374</v>
      </c>
      <c r="B1475" s="61" t="s">
        <v>13077</v>
      </c>
      <c r="C1475" s="50">
        <v>139.88999999999999</v>
      </c>
      <c r="D1475" s="66">
        <v>45450</v>
      </c>
      <c r="E1475" s="61" t="s">
        <v>521</v>
      </c>
      <c r="F1475" s="61"/>
      <c r="G1475" s="61" t="str">
        <f>VLOOKUP(Corrections[[#This Row],[Employee]],'[1]Management Hierarchy Report'!$A$2:$C$3607, 3, 0)</f>
        <v>Cory Cummings</v>
      </c>
      <c r="H1475" s="61" t="s">
        <v>77</v>
      </c>
      <c r="I1475" s="61" t="s">
        <v>70</v>
      </c>
      <c r="J1475" s="61" t="str">
        <f>VLOOKUP(Corrections[[#This Row],[Employee]],[1]!Expense_Data[#Data],14,0)</f>
        <v>SL253@tidalwaveautospa.com</v>
      </c>
      <c r="K1475" s="68">
        <v>45292</v>
      </c>
      <c r="L1475" s="65"/>
      <c r="M1475" s="65"/>
      <c r="N1475" s="65"/>
      <c r="O1475" s="65"/>
    </row>
    <row r="1476" spans="1:15" hidden="1" x14ac:dyDescent="0.25">
      <c r="A1476" s="70" t="s">
        <v>374</v>
      </c>
      <c r="B1476" s="70" t="s">
        <v>13077</v>
      </c>
      <c r="C1476" s="50">
        <v>139.88999999999999</v>
      </c>
      <c r="D1476" s="71">
        <v>45450</v>
      </c>
      <c r="E1476" s="61" t="s">
        <v>13030</v>
      </c>
      <c r="F1476" s="61"/>
      <c r="G1476" s="61" t="str">
        <f>VLOOKUP(Corrections[[#This Row],[Employee]],'[1]Management Hierarchy Report'!$A$2:$C$3607, 3, 0)</f>
        <v>Cory Cummings</v>
      </c>
      <c r="H1476" s="48" t="s">
        <v>77</v>
      </c>
      <c r="I1476" s="61" t="s">
        <v>70</v>
      </c>
      <c r="J1476" s="61" t="str">
        <f>VLOOKUP(Corrections[[#This Row],[Employee]],[1]!Expense_Data[#Data],14,0)</f>
        <v>SL253@tidalwaveautospa.com</v>
      </c>
      <c r="K1476" s="68">
        <v>45292</v>
      </c>
      <c r="L1476" s="65"/>
      <c r="M1476" s="65"/>
      <c r="N1476" s="65"/>
      <c r="O1476" s="65"/>
    </row>
    <row r="1477" spans="1:15" hidden="1" x14ac:dyDescent="0.25">
      <c r="A1477" s="61" t="s">
        <v>374</v>
      </c>
      <c r="B1477" s="61" t="s">
        <v>13077</v>
      </c>
      <c r="C1477" s="50">
        <v>292.95999999999998</v>
      </c>
      <c r="D1477" s="66">
        <v>45457</v>
      </c>
      <c r="E1477" s="61" t="s">
        <v>521</v>
      </c>
      <c r="F1477" s="61"/>
      <c r="G1477" s="61" t="str">
        <f>VLOOKUP(Corrections[[#This Row],[Employee]],'[1]Management Hierarchy Report'!$A$2:$C$3607, 3, 0)</f>
        <v>Cory Cummings</v>
      </c>
      <c r="H1477" s="61" t="s">
        <v>77</v>
      </c>
      <c r="I1477" s="61" t="s">
        <v>70</v>
      </c>
      <c r="J1477" s="61" t="str">
        <f>VLOOKUP(Corrections[[#This Row],[Employee]],[1]!Expense_Data[#Data],14,0)</f>
        <v>SL253@tidalwaveautospa.com</v>
      </c>
      <c r="K1477" s="68">
        <v>45292</v>
      </c>
      <c r="L1477" s="65"/>
      <c r="M1477" s="65"/>
      <c r="N1477" s="65"/>
      <c r="O1477" s="65"/>
    </row>
    <row r="1478" spans="1:15" hidden="1" x14ac:dyDescent="0.25">
      <c r="A1478" s="61" t="s">
        <v>374</v>
      </c>
      <c r="B1478" s="61" t="s">
        <v>13077</v>
      </c>
      <c r="C1478" s="50">
        <v>21.69</v>
      </c>
      <c r="D1478" s="66">
        <v>45459</v>
      </c>
      <c r="E1478" s="61" t="s">
        <v>521</v>
      </c>
      <c r="F1478" s="61"/>
      <c r="G1478" s="61" t="str">
        <f>VLOOKUP(Corrections[[#This Row],[Employee]],'[1]Management Hierarchy Report'!$A$2:$C$3607, 3, 0)</f>
        <v>Cory Cummings</v>
      </c>
      <c r="H1478" s="61" t="s">
        <v>77</v>
      </c>
      <c r="I1478" s="61" t="s">
        <v>70</v>
      </c>
      <c r="J1478" s="61" t="str">
        <f>VLOOKUP(Corrections[[#This Row],[Employee]],[1]!Expense_Data[#Data],14,0)</f>
        <v>SL253@tidalwaveautospa.com</v>
      </c>
      <c r="K1478" s="68">
        <v>45292</v>
      </c>
      <c r="L1478" s="65"/>
      <c r="M1478" s="65"/>
      <c r="N1478" s="65"/>
      <c r="O1478" s="65"/>
    </row>
    <row r="1479" spans="1:15" hidden="1" x14ac:dyDescent="0.25">
      <c r="A1479" s="61" t="s">
        <v>374</v>
      </c>
      <c r="B1479" s="61" t="s">
        <v>13077</v>
      </c>
      <c r="C1479" s="50">
        <v>51.26</v>
      </c>
      <c r="D1479" s="66">
        <v>45461</v>
      </c>
      <c r="E1479" s="61" t="s">
        <v>13030</v>
      </c>
      <c r="F1479" s="61"/>
      <c r="G1479" s="61" t="str">
        <f>VLOOKUP(Corrections[[#This Row],[Employee]],'[1]Management Hierarchy Report'!$A$2:$C$3607, 3, 0)</f>
        <v>Cory Cummings</v>
      </c>
      <c r="H1479" s="61" t="s">
        <v>77</v>
      </c>
      <c r="I1479" s="61" t="s">
        <v>70</v>
      </c>
      <c r="J1479" s="61" t="str">
        <f>VLOOKUP(Corrections[[#This Row],[Employee]],[1]!Expense_Data[#Data],14,0)</f>
        <v>SL253@tidalwaveautospa.com</v>
      </c>
      <c r="K1479" s="68">
        <v>45292</v>
      </c>
      <c r="L1479" s="65"/>
      <c r="M1479" s="65"/>
      <c r="N1479" s="65"/>
      <c r="O1479" s="65"/>
    </row>
    <row r="1480" spans="1:15" hidden="1" x14ac:dyDescent="0.25">
      <c r="A1480" s="61" t="s">
        <v>374</v>
      </c>
      <c r="B1480" s="61" t="s">
        <v>13077</v>
      </c>
      <c r="C1480" s="50">
        <v>51.26</v>
      </c>
      <c r="D1480" s="66">
        <v>45461</v>
      </c>
      <c r="E1480" s="61" t="s">
        <v>13030</v>
      </c>
      <c r="F1480" s="61"/>
      <c r="G1480" s="61" t="str">
        <f>VLOOKUP(Corrections[[#This Row],[Employee]],'[1]Management Hierarchy Report'!$A$2:$C$3607, 3, 0)</f>
        <v>Cory Cummings</v>
      </c>
      <c r="H1480" s="48" t="s">
        <v>77</v>
      </c>
      <c r="I1480" s="61" t="s">
        <v>70</v>
      </c>
      <c r="J1480" s="61" t="str">
        <f>VLOOKUP(Corrections[[#This Row],[Employee]],[1]!Expense_Data[#Data],14,0)</f>
        <v>SL253@tidalwaveautospa.com</v>
      </c>
      <c r="K1480" s="68">
        <v>45292</v>
      </c>
      <c r="L1480" s="65"/>
      <c r="M1480" s="65"/>
      <c r="N1480" s="65"/>
      <c r="O1480" s="65"/>
    </row>
    <row r="1481" spans="1:15" hidden="1" x14ac:dyDescent="0.25">
      <c r="A1481" s="70" t="s">
        <v>374</v>
      </c>
      <c r="B1481" s="70" t="s">
        <v>13077</v>
      </c>
      <c r="C1481" s="50">
        <v>51.26</v>
      </c>
      <c r="D1481" s="71">
        <v>45461</v>
      </c>
      <c r="E1481" s="61" t="s">
        <v>13030</v>
      </c>
      <c r="F1481" s="61"/>
      <c r="G1481" s="61" t="str">
        <f>VLOOKUP(Corrections[[#This Row],[Employee]],'[1]Management Hierarchy Report'!$A$2:$C$3607, 3, 0)</f>
        <v>Cory Cummings</v>
      </c>
      <c r="H1481" s="48" t="s">
        <v>77</v>
      </c>
      <c r="I1481" s="61" t="s">
        <v>70</v>
      </c>
      <c r="J1481" s="61" t="str">
        <f>VLOOKUP(Corrections[[#This Row],[Employee]],[1]!Expense_Data[#Data],14,0)</f>
        <v>SL253@tidalwaveautospa.com</v>
      </c>
      <c r="K1481" s="68">
        <v>45292</v>
      </c>
      <c r="L1481" s="65"/>
      <c r="M1481" s="65"/>
      <c r="N1481" s="65"/>
      <c r="O1481" s="65"/>
    </row>
    <row r="1482" spans="1:15" hidden="1" x14ac:dyDescent="0.25">
      <c r="A1482" s="61" t="s">
        <v>374</v>
      </c>
      <c r="B1482" s="61" t="s">
        <v>13077</v>
      </c>
      <c r="C1482" s="50">
        <v>12.96</v>
      </c>
      <c r="D1482" s="66">
        <v>45467</v>
      </c>
      <c r="E1482" s="61" t="s">
        <v>521</v>
      </c>
      <c r="F1482" s="61"/>
      <c r="G1482" s="61" t="str">
        <f>VLOOKUP(Corrections[[#This Row],[Employee]],'[1]Management Hierarchy Report'!$A$2:$C$3607, 3, 0)</f>
        <v>Cory Cummings</v>
      </c>
      <c r="H1482" s="61" t="s">
        <v>77</v>
      </c>
      <c r="I1482" s="61" t="s">
        <v>70</v>
      </c>
      <c r="J1482" s="61" t="str">
        <f>VLOOKUP(Corrections[[#This Row],[Employee]],[1]!Expense_Data[#Data],14,0)</f>
        <v>SL253@tidalwaveautospa.com</v>
      </c>
      <c r="K1482" s="68">
        <v>45292</v>
      </c>
      <c r="L1482" s="65"/>
      <c r="M1482" s="65"/>
      <c r="N1482" s="65"/>
      <c r="O1482" s="65"/>
    </row>
    <row r="1483" spans="1:15" hidden="1" x14ac:dyDescent="0.25">
      <c r="A1483" s="61" t="s">
        <v>374</v>
      </c>
      <c r="B1483" s="61" t="s">
        <v>13077</v>
      </c>
      <c r="C1483" s="50">
        <v>395</v>
      </c>
      <c r="D1483" s="66">
        <v>45471</v>
      </c>
      <c r="E1483" s="61" t="s">
        <v>521</v>
      </c>
      <c r="F1483" s="61"/>
      <c r="G1483" s="61" t="str">
        <f>VLOOKUP(Corrections[[#This Row],[Employee]],'[1]Management Hierarchy Report'!$A$2:$C$3607, 3, 0)</f>
        <v>Cory Cummings</v>
      </c>
      <c r="H1483" s="61" t="s">
        <v>77</v>
      </c>
      <c r="I1483" s="61" t="s">
        <v>70</v>
      </c>
      <c r="J1483" s="61" t="str">
        <f>VLOOKUP(Corrections[[#This Row],[Employee]],[1]!Expense_Data[#Data],14,0)</f>
        <v>SL253@tidalwaveautospa.com</v>
      </c>
      <c r="K1483" s="68">
        <v>45292</v>
      </c>
      <c r="L1483" s="65"/>
      <c r="M1483" s="65"/>
      <c r="N1483" s="65"/>
      <c r="O1483" s="65"/>
    </row>
    <row r="1484" spans="1:15" hidden="1" x14ac:dyDescent="0.25">
      <c r="A1484" s="61" t="s">
        <v>374</v>
      </c>
      <c r="B1484" s="61" t="s">
        <v>13077</v>
      </c>
      <c r="C1484" s="50">
        <v>12.96</v>
      </c>
      <c r="D1484" s="66">
        <v>45472</v>
      </c>
      <c r="E1484" s="61" t="s">
        <v>521</v>
      </c>
      <c r="F1484" s="61"/>
      <c r="G1484" s="61" t="str">
        <f>VLOOKUP(Corrections[[#This Row],[Employee]],'[1]Management Hierarchy Report'!$A$2:$C$3607, 3, 0)</f>
        <v>Cory Cummings</v>
      </c>
      <c r="H1484" s="61" t="s">
        <v>77</v>
      </c>
      <c r="I1484" s="61" t="s">
        <v>70</v>
      </c>
      <c r="J1484" s="61" t="str">
        <f>VLOOKUP(Corrections[[#This Row],[Employee]],[1]!Expense_Data[#Data],14,0)</f>
        <v>SL253@tidalwaveautospa.com</v>
      </c>
      <c r="K1484" s="68">
        <v>45292</v>
      </c>
      <c r="L1484" s="65"/>
      <c r="M1484" s="65"/>
      <c r="N1484" s="65"/>
      <c r="O1484" s="65"/>
    </row>
    <row r="1485" spans="1:15" hidden="1" x14ac:dyDescent="0.25">
      <c r="A1485" s="61" t="s">
        <v>374</v>
      </c>
      <c r="B1485" s="61" t="s">
        <v>13077</v>
      </c>
      <c r="C1485" s="50">
        <v>19.79</v>
      </c>
      <c r="D1485" s="66">
        <v>45475</v>
      </c>
      <c r="E1485" s="61" t="s">
        <v>521</v>
      </c>
      <c r="F1485" s="61"/>
      <c r="G1485" s="61" t="str">
        <f>VLOOKUP(Corrections[[#This Row],[Employee]],'[1]Management Hierarchy Report'!$A$2:$C$3607, 3, 0)</f>
        <v>Cory Cummings</v>
      </c>
      <c r="H1485" s="61" t="s">
        <v>77</v>
      </c>
      <c r="I1485" s="61" t="s">
        <v>70</v>
      </c>
      <c r="J1485" s="61" t="str">
        <f>VLOOKUP(Corrections[[#This Row],[Employee]],[1]!Expense_Data[#Data],14,0)</f>
        <v>SL253@tidalwaveautospa.com</v>
      </c>
      <c r="K1485" s="68">
        <v>45292</v>
      </c>
      <c r="L1485" s="65"/>
      <c r="M1485" s="65"/>
      <c r="N1485" s="65"/>
      <c r="O1485" s="65"/>
    </row>
    <row r="1486" spans="1:15" hidden="1" x14ac:dyDescent="0.25">
      <c r="A1486" s="61" t="s">
        <v>374</v>
      </c>
      <c r="B1486" s="61" t="s">
        <v>13077</v>
      </c>
      <c r="C1486" s="50">
        <v>39.380000000000003</v>
      </c>
      <c r="D1486" s="66">
        <v>45475</v>
      </c>
      <c r="E1486" s="61" t="s">
        <v>521</v>
      </c>
      <c r="F1486" s="61"/>
      <c r="G1486" s="61" t="str">
        <f>VLOOKUP(Corrections[[#This Row],[Employee]],'[1]Management Hierarchy Report'!$A$2:$C$3607, 3, 0)</f>
        <v>Cory Cummings</v>
      </c>
      <c r="H1486" s="61" t="s">
        <v>77</v>
      </c>
      <c r="I1486" s="61" t="s">
        <v>70</v>
      </c>
      <c r="J1486" s="61" t="str">
        <f>VLOOKUP(Corrections[[#This Row],[Employee]],[1]!Expense_Data[#Data],14,0)</f>
        <v>SL253@tidalwaveautospa.com</v>
      </c>
      <c r="K1486" s="68">
        <v>45292</v>
      </c>
      <c r="L1486" s="65"/>
      <c r="M1486" s="65"/>
      <c r="N1486" s="65"/>
      <c r="O1486" s="65"/>
    </row>
    <row r="1487" spans="1:15" hidden="1" x14ac:dyDescent="0.25">
      <c r="A1487" s="61" t="s">
        <v>374</v>
      </c>
      <c r="B1487" s="61" t="s">
        <v>13077</v>
      </c>
      <c r="C1487" s="50">
        <v>71.84</v>
      </c>
      <c r="D1487" s="66">
        <v>45475</v>
      </c>
      <c r="E1487" s="61" t="s">
        <v>521</v>
      </c>
      <c r="F1487" s="61"/>
      <c r="G1487" s="61" t="str">
        <f>VLOOKUP(Corrections[[#This Row],[Employee]],'[1]Management Hierarchy Report'!$A$2:$C$3607, 3, 0)</f>
        <v>Cory Cummings</v>
      </c>
      <c r="H1487" s="61" t="s">
        <v>77</v>
      </c>
      <c r="I1487" s="61" t="s">
        <v>70</v>
      </c>
      <c r="J1487" s="61" t="str">
        <f>VLOOKUP(Corrections[[#This Row],[Employee]],[1]!Expense_Data[#Data],14,0)</f>
        <v>SL253@tidalwaveautospa.com</v>
      </c>
      <c r="K1487" s="68">
        <v>45292</v>
      </c>
      <c r="L1487" s="65"/>
      <c r="M1487" s="65"/>
      <c r="N1487" s="65"/>
      <c r="O1487" s="65"/>
    </row>
    <row r="1488" spans="1:15" hidden="1" x14ac:dyDescent="0.25">
      <c r="A1488" s="70" t="s">
        <v>374</v>
      </c>
      <c r="B1488" s="70" t="s">
        <v>13077</v>
      </c>
      <c r="C1488" s="50">
        <v>71.84</v>
      </c>
      <c r="D1488" s="71">
        <v>45475</v>
      </c>
      <c r="E1488" s="61" t="s">
        <v>13030</v>
      </c>
      <c r="F1488" s="61"/>
      <c r="G1488" s="61" t="str">
        <f>VLOOKUP(Corrections[[#This Row],[Employee]],'[1]Management Hierarchy Report'!$A$2:$C$3607, 3, 0)</f>
        <v>Cory Cummings</v>
      </c>
      <c r="H1488" s="48" t="s">
        <v>77</v>
      </c>
      <c r="I1488" s="61" t="s">
        <v>70</v>
      </c>
      <c r="J1488" s="61" t="str">
        <f>VLOOKUP(Corrections[[#This Row],[Employee]],[1]!Expense_Data[#Data],14,0)</f>
        <v>SL253@tidalwaveautospa.com</v>
      </c>
      <c r="K1488" s="68">
        <v>45292</v>
      </c>
      <c r="L1488" s="65"/>
      <c r="M1488" s="65"/>
      <c r="N1488" s="65"/>
      <c r="O1488" s="65"/>
    </row>
    <row r="1489" spans="1:15" hidden="1" x14ac:dyDescent="0.25">
      <c r="A1489" s="61" t="s">
        <v>374</v>
      </c>
      <c r="B1489" s="61" t="s">
        <v>13077</v>
      </c>
      <c r="C1489" s="50">
        <v>359.24</v>
      </c>
      <c r="D1489" s="52">
        <v>45479</v>
      </c>
      <c r="E1489" s="66" t="s">
        <v>71</v>
      </c>
      <c r="F1489" s="61"/>
      <c r="G1489" s="61" t="str">
        <f>VLOOKUP(Corrections[[#This Row],[Employee]],'[1]Management Hierarchy Report'!$A$2:$C$3607, 3, 0)</f>
        <v>Cory Cummings</v>
      </c>
      <c r="H1489" s="61" t="s">
        <v>77</v>
      </c>
      <c r="I1489" s="61" t="s">
        <v>70</v>
      </c>
      <c r="J1489" s="61" t="str">
        <f>VLOOKUP(Corrections[[#This Row],[Employee]],[1]!Expense_Data[#Data],14,0)</f>
        <v>SL253@tidalwaveautospa.com</v>
      </c>
      <c r="K1489" s="68">
        <v>45292</v>
      </c>
      <c r="L1489" s="65"/>
      <c r="M1489" s="65"/>
      <c r="N1489" s="65"/>
      <c r="O1489" s="65"/>
    </row>
    <row r="1490" spans="1:15" hidden="1" x14ac:dyDescent="0.25">
      <c r="A1490" s="61" t="s">
        <v>374</v>
      </c>
      <c r="B1490" s="61" t="s">
        <v>13077</v>
      </c>
      <c r="C1490" s="50">
        <v>359.24</v>
      </c>
      <c r="D1490" s="66">
        <v>45479</v>
      </c>
      <c r="E1490" s="61" t="s">
        <v>71</v>
      </c>
      <c r="F1490" s="61"/>
      <c r="G1490" s="61" t="str">
        <f>VLOOKUP(Corrections[[#This Row],[Employee]],'[1]Management Hierarchy Report'!$A$2:$C$3607, 3, 0)</f>
        <v>Cory Cummings</v>
      </c>
      <c r="H1490" s="48" t="s">
        <v>77</v>
      </c>
      <c r="I1490" s="61" t="s">
        <v>70</v>
      </c>
      <c r="J1490" s="61" t="str">
        <f>VLOOKUP(Corrections[[#This Row],[Employee]],[1]!Expense_Data[#Data],14,0)</f>
        <v>SL253@tidalwaveautospa.com</v>
      </c>
      <c r="K1490" s="68">
        <v>45292</v>
      </c>
      <c r="L1490" s="65"/>
      <c r="M1490" s="65"/>
      <c r="N1490" s="65"/>
      <c r="O1490" s="65"/>
    </row>
    <row r="1491" spans="1:15" hidden="1" x14ac:dyDescent="0.25">
      <c r="A1491" s="61" t="s">
        <v>374</v>
      </c>
      <c r="B1491" s="61" t="s">
        <v>13077</v>
      </c>
      <c r="C1491" s="50">
        <v>35.619999999999997</v>
      </c>
      <c r="D1491" s="66">
        <v>45484</v>
      </c>
      <c r="E1491" s="61" t="s">
        <v>521</v>
      </c>
      <c r="F1491" s="61"/>
      <c r="G1491" s="61" t="str">
        <f>VLOOKUP(Corrections[[#This Row],[Employee]],'[1]Management Hierarchy Report'!$A$2:$C$3607, 3, 0)</f>
        <v>Cory Cummings</v>
      </c>
      <c r="H1491" s="61" t="s">
        <v>77</v>
      </c>
      <c r="I1491" s="61" t="s">
        <v>70</v>
      </c>
      <c r="J1491" s="61" t="str">
        <f>VLOOKUP(Corrections[[#This Row],[Employee]],[1]!Expense_Data[#Data],14,0)</f>
        <v>SL253@tidalwaveautospa.com</v>
      </c>
      <c r="K1491" s="68">
        <v>45292</v>
      </c>
      <c r="L1491" s="65"/>
      <c r="M1491" s="65"/>
      <c r="N1491" s="65"/>
      <c r="O1491" s="65"/>
    </row>
    <row r="1492" spans="1:15" hidden="1" x14ac:dyDescent="0.25">
      <c r="A1492" s="61" t="s">
        <v>374</v>
      </c>
      <c r="B1492" s="61" t="s">
        <v>13077</v>
      </c>
      <c r="C1492" s="50">
        <v>29.32</v>
      </c>
      <c r="D1492" s="66">
        <v>45485</v>
      </c>
      <c r="E1492" s="61" t="s">
        <v>521</v>
      </c>
      <c r="F1492" s="61"/>
      <c r="G1492" s="61" t="str">
        <f>VLOOKUP(Corrections[[#This Row],[Employee]],'[1]Management Hierarchy Report'!$A$2:$C$3607, 3, 0)</f>
        <v>Cory Cummings</v>
      </c>
      <c r="H1492" s="61" t="s">
        <v>77</v>
      </c>
      <c r="I1492" s="61" t="s">
        <v>70</v>
      </c>
      <c r="J1492" s="61" t="str">
        <f>VLOOKUP(Corrections[[#This Row],[Employee]],[1]!Expense_Data[#Data],14,0)</f>
        <v>SL253@tidalwaveautospa.com</v>
      </c>
      <c r="K1492" s="68">
        <v>45292</v>
      </c>
      <c r="L1492" s="65"/>
      <c r="M1492" s="65"/>
      <c r="N1492" s="65"/>
      <c r="O1492" s="65"/>
    </row>
    <row r="1493" spans="1:15" hidden="1" x14ac:dyDescent="0.25">
      <c r="A1493" s="61" t="s">
        <v>374</v>
      </c>
      <c r="B1493" s="61" t="s">
        <v>13077</v>
      </c>
      <c r="C1493" s="50">
        <v>17.72</v>
      </c>
      <c r="D1493" s="66">
        <v>45485</v>
      </c>
      <c r="E1493" s="61" t="s">
        <v>521</v>
      </c>
      <c r="F1493" s="61"/>
      <c r="G1493" s="61" t="str">
        <f>VLOOKUP(Corrections[[#This Row],[Employee]],'[1]Management Hierarchy Report'!$A$2:$C$3607, 3, 0)</f>
        <v>Cory Cummings</v>
      </c>
      <c r="H1493" s="61" t="s">
        <v>77</v>
      </c>
      <c r="I1493" s="61" t="s">
        <v>70</v>
      </c>
      <c r="J1493" s="61" t="str">
        <f>VLOOKUP(Corrections[[#This Row],[Employee]],[1]!Expense_Data[#Data],14,0)</f>
        <v>SL253@tidalwaveautospa.com</v>
      </c>
      <c r="K1493" s="68">
        <v>45292</v>
      </c>
      <c r="L1493" s="65"/>
      <c r="M1493" s="65"/>
      <c r="N1493" s="65"/>
      <c r="O1493" s="65"/>
    </row>
    <row r="1494" spans="1:15" hidden="1" x14ac:dyDescent="0.25">
      <c r="A1494" s="61" t="s">
        <v>374</v>
      </c>
      <c r="B1494" s="61" t="s">
        <v>13077</v>
      </c>
      <c r="C1494" s="50">
        <v>6.98</v>
      </c>
      <c r="D1494" s="66">
        <v>45485</v>
      </c>
      <c r="E1494" s="61" t="s">
        <v>521</v>
      </c>
      <c r="F1494" s="61"/>
      <c r="G1494" s="61" t="str">
        <f>VLOOKUP(Corrections[[#This Row],[Employee]],'[1]Management Hierarchy Report'!$A$2:$C$3607, 3, 0)</f>
        <v>Cory Cummings</v>
      </c>
      <c r="H1494" s="61" t="s">
        <v>77</v>
      </c>
      <c r="I1494" s="61" t="s">
        <v>70</v>
      </c>
      <c r="J1494" s="61" t="str">
        <f>VLOOKUP(Corrections[[#This Row],[Employee]],[1]!Expense_Data[#Data],14,0)</f>
        <v>SL253@tidalwaveautospa.com</v>
      </c>
      <c r="K1494" s="68">
        <v>45292</v>
      </c>
      <c r="L1494" s="65"/>
      <c r="M1494" s="65"/>
      <c r="N1494" s="65"/>
      <c r="O1494" s="65"/>
    </row>
    <row r="1495" spans="1:15" hidden="1" x14ac:dyDescent="0.25">
      <c r="A1495" s="61" t="s">
        <v>374</v>
      </c>
      <c r="B1495" s="61" t="s">
        <v>13077</v>
      </c>
      <c r="C1495" s="50">
        <v>19.440000000000001</v>
      </c>
      <c r="D1495" s="66">
        <v>45489</v>
      </c>
      <c r="E1495" s="61" t="s">
        <v>521</v>
      </c>
      <c r="F1495" s="61"/>
      <c r="G1495" s="61" t="str">
        <f>VLOOKUP(Corrections[[#This Row],[Employee]],'[1]Management Hierarchy Report'!$A$2:$C$3607, 3, 0)</f>
        <v>Cory Cummings</v>
      </c>
      <c r="H1495" s="61" t="s">
        <v>77</v>
      </c>
      <c r="I1495" s="61" t="s">
        <v>70</v>
      </c>
      <c r="J1495" s="61" t="str">
        <f>VLOOKUP(Corrections[[#This Row],[Employee]],[1]!Expense_Data[#Data],14,0)</f>
        <v>SL253@tidalwaveautospa.com</v>
      </c>
      <c r="K1495" s="68">
        <v>45292</v>
      </c>
      <c r="L1495" s="65"/>
      <c r="M1495" s="65"/>
      <c r="N1495" s="65"/>
      <c r="O1495" s="65"/>
    </row>
    <row r="1496" spans="1:15" hidden="1" x14ac:dyDescent="0.25">
      <c r="A1496" s="61" t="s">
        <v>733</v>
      </c>
      <c r="B1496" s="61" t="s">
        <v>734</v>
      </c>
      <c r="C1496" s="50">
        <v>488.12</v>
      </c>
      <c r="D1496" s="66">
        <v>45404</v>
      </c>
      <c r="E1496" s="61" t="s">
        <v>130</v>
      </c>
      <c r="F1496" s="61"/>
      <c r="G1496" s="61" t="e">
        <f>VLOOKUP(Corrections[[#This Row],[Employee]],'[1]Management Hierarchy Report'!$A$2:$C$3607, 3, 0)</f>
        <v>#N/A</v>
      </c>
      <c r="H1496" s="61" t="e">
        <f>IF(#REF!&gt;=0.2,"Sent Back", "Removed")</f>
        <v>#REF!</v>
      </c>
      <c r="I1496" s="61" t="s">
        <v>70</v>
      </c>
      <c r="J1496" s="67" t="e">
        <f>VLOOKUP(Corrections[[#This Row],[Employee]],[1]!Expense_Data[#Data],14,0)</f>
        <v>#N/A</v>
      </c>
      <c r="K1496" s="68">
        <v>45292</v>
      </c>
      <c r="L1496" s="65"/>
      <c r="M1496" s="65"/>
      <c r="N1496" s="65"/>
      <c r="O1496" s="65"/>
    </row>
    <row r="1497" spans="1:15" hidden="1" x14ac:dyDescent="0.25">
      <c r="A1497" s="61" t="s">
        <v>421</v>
      </c>
      <c r="B1497" s="61" t="s">
        <v>422</v>
      </c>
      <c r="C1497" s="50">
        <v>338.8</v>
      </c>
      <c r="D1497" s="66">
        <v>45247</v>
      </c>
      <c r="E1497" s="61" t="s">
        <v>71</v>
      </c>
      <c r="F1497" s="61"/>
      <c r="G1497" s="61" t="str">
        <f>VLOOKUP(Corrections[[#This Row],[Employee]],'[1]Management Hierarchy Report'!$A$2:$C$3607, 3, 0)</f>
        <v>Michael Donnelly</v>
      </c>
      <c r="H1497" s="61" t="s">
        <v>77</v>
      </c>
      <c r="I1497" s="61" t="s">
        <v>70</v>
      </c>
      <c r="J1497" s="67" t="str">
        <f>VLOOKUP(Corrections[[#This Row],[Employee]],[1]!Expense_Data[#Data],14,0)</f>
        <v>SL28@tidalwaveautospa.com</v>
      </c>
      <c r="K1497" s="68">
        <v>45292</v>
      </c>
      <c r="L1497" s="65"/>
      <c r="M1497" s="65"/>
      <c r="N1497" s="65"/>
      <c r="O1497" s="65"/>
    </row>
    <row r="1498" spans="1:15" hidden="1" x14ac:dyDescent="0.25">
      <c r="A1498" s="61" t="s">
        <v>421</v>
      </c>
      <c r="B1498" s="61" t="s">
        <v>422</v>
      </c>
      <c r="C1498" s="69">
        <v>338.8</v>
      </c>
      <c r="D1498" s="66">
        <v>45247</v>
      </c>
      <c r="E1498" s="61" t="s">
        <v>71</v>
      </c>
      <c r="F1498" s="61"/>
      <c r="G1498" s="61" t="str">
        <f>VLOOKUP(Corrections[[#This Row],[Employee]],'[1]Management Hierarchy Report'!$A$2:$C$3607, 3, 0)</f>
        <v>Michael Donnelly</v>
      </c>
      <c r="H1498" s="61" t="s">
        <v>77</v>
      </c>
      <c r="I1498" s="61" t="s">
        <v>70</v>
      </c>
      <c r="J1498" s="67" t="str">
        <f>VLOOKUP(Corrections[[#This Row],[Employee]],[1]!Expense_Data[#Data],14,0)</f>
        <v>SL28@tidalwaveautospa.com</v>
      </c>
      <c r="K1498" s="68">
        <v>45292</v>
      </c>
      <c r="L1498" s="65"/>
      <c r="M1498" s="65"/>
      <c r="N1498" s="65"/>
      <c r="O1498" s="65"/>
    </row>
    <row r="1499" spans="1:15" hidden="1" x14ac:dyDescent="0.25">
      <c r="A1499" s="61" t="s">
        <v>421</v>
      </c>
      <c r="B1499" s="61" t="s">
        <v>422</v>
      </c>
      <c r="C1499" s="69">
        <v>338.8</v>
      </c>
      <c r="D1499" s="66">
        <v>45247</v>
      </c>
      <c r="E1499" s="61" t="s">
        <v>71</v>
      </c>
      <c r="F1499" s="61"/>
      <c r="G1499" s="61" t="str">
        <f>VLOOKUP(Corrections[[#This Row],[Employee]],'[1]Management Hierarchy Report'!$A$2:$C$3607, 3, 0)</f>
        <v>Michael Donnelly</v>
      </c>
      <c r="H1499" s="61" t="s">
        <v>77</v>
      </c>
      <c r="I1499" s="61" t="s">
        <v>70</v>
      </c>
      <c r="J1499" s="67" t="str">
        <f>VLOOKUP(Corrections[[#This Row],[Employee]],[1]!Expense_Data[#Data],14,0)</f>
        <v>SL28@tidalwaveautospa.com</v>
      </c>
      <c r="K1499" s="68">
        <v>45292</v>
      </c>
      <c r="L1499" s="65"/>
      <c r="M1499" s="65"/>
      <c r="N1499" s="65"/>
      <c r="O1499" s="65"/>
    </row>
    <row r="1500" spans="1:15" hidden="1" x14ac:dyDescent="0.25">
      <c r="A1500" s="61" t="s">
        <v>421</v>
      </c>
      <c r="B1500" s="61" t="s">
        <v>422</v>
      </c>
      <c r="C1500" s="69">
        <v>1293.69</v>
      </c>
      <c r="D1500" s="66">
        <v>45260</v>
      </c>
      <c r="E1500" s="61" t="s">
        <v>176</v>
      </c>
      <c r="F1500" s="61"/>
      <c r="G1500" s="61" t="str">
        <f>VLOOKUP(Corrections[[#This Row],[Employee]],'[1]Management Hierarchy Report'!$A$2:$C$3607, 3, 0)</f>
        <v>Michael Donnelly</v>
      </c>
      <c r="H1500" s="61" t="s">
        <v>77</v>
      </c>
      <c r="I1500" s="61" t="s">
        <v>70</v>
      </c>
      <c r="J1500" s="67" t="str">
        <f>VLOOKUP(Corrections[[#This Row],[Employee]],[1]!Expense_Data[#Data],14,0)</f>
        <v>SL28@tidalwaveautospa.com</v>
      </c>
      <c r="K1500" s="68">
        <v>45292</v>
      </c>
      <c r="L1500" s="65"/>
      <c r="M1500" s="65"/>
      <c r="N1500" s="65"/>
      <c r="O1500" s="65"/>
    </row>
    <row r="1501" spans="1:15" hidden="1" x14ac:dyDescent="0.25">
      <c r="A1501" s="61" t="s">
        <v>421</v>
      </c>
      <c r="B1501" s="61" t="s">
        <v>564</v>
      </c>
      <c r="C1501" s="50">
        <v>696.07</v>
      </c>
      <c r="D1501" s="66">
        <v>45342</v>
      </c>
      <c r="E1501" s="61" t="s">
        <v>176</v>
      </c>
      <c r="F1501" s="61"/>
      <c r="G1501" s="61" t="str">
        <f>VLOOKUP(Corrections[[#This Row],[Employee]],'[1]Management Hierarchy Report'!$A$2:$C$3607, 3, 0)</f>
        <v>Michael Donnelly</v>
      </c>
      <c r="H1501" s="61" t="s">
        <v>69</v>
      </c>
      <c r="I1501" s="61" t="s">
        <v>70</v>
      </c>
      <c r="J1501" s="67" t="str">
        <f>VLOOKUP(Corrections[[#This Row],[Employee]],[1]!Expense_Data[#Data],14,0)</f>
        <v>SL28@tidalwaveautospa.com</v>
      </c>
      <c r="K1501" s="68">
        <v>45292</v>
      </c>
      <c r="L1501" s="65"/>
      <c r="M1501" s="65"/>
      <c r="N1501" s="65"/>
      <c r="O1501" s="65"/>
    </row>
    <row r="1502" spans="1:15" hidden="1" x14ac:dyDescent="0.25">
      <c r="A1502" s="61" t="s">
        <v>421</v>
      </c>
      <c r="B1502" s="61" t="s">
        <v>564</v>
      </c>
      <c r="C1502" s="69">
        <v>301.85000000000002</v>
      </c>
      <c r="D1502" s="66">
        <v>45348</v>
      </c>
      <c r="E1502" s="61" t="s">
        <v>176</v>
      </c>
      <c r="F1502" s="61"/>
      <c r="G1502" s="61" t="str">
        <f>VLOOKUP(Corrections[[#This Row],[Employee]],'[1]Management Hierarchy Report'!$A$2:$C$3607, 3, 0)</f>
        <v>Michael Donnelly</v>
      </c>
      <c r="H1502" s="61" t="s">
        <v>69</v>
      </c>
      <c r="I1502" s="61" t="s">
        <v>70</v>
      </c>
      <c r="J1502" s="67" t="str">
        <f>VLOOKUP(Corrections[[#This Row],[Employee]],[1]!Expense_Data[#Data],14,0)</f>
        <v>SL28@tidalwaveautospa.com</v>
      </c>
      <c r="K1502" s="68">
        <v>45292</v>
      </c>
      <c r="L1502" s="65"/>
      <c r="M1502" s="65"/>
      <c r="N1502" s="65"/>
      <c r="O1502" s="65"/>
    </row>
    <row r="1503" spans="1:15" hidden="1" x14ac:dyDescent="0.25">
      <c r="A1503" s="61" t="s">
        <v>421</v>
      </c>
      <c r="B1503" s="61" t="s">
        <v>866</v>
      </c>
      <c r="C1503" s="50">
        <v>132.25</v>
      </c>
      <c r="D1503" s="66">
        <v>45430</v>
      </c>
      <c r="E1503" s="61" t="s">
        <v>71</v>
      </c>
      <c r="F1503" s="61"/>
      <c r="G1503" s="61" t="str">
        <f>VLOOKUP(Corrections[[#This Row],[Employee]],'[1]Management Hierarchy Report'!$A$2:$C$3607, 3, 0)</f>
        <v>Michael Donnelly</v>
      </c>
      <c r="H1503" s="61" t="s">
        <v>69</v>
      </c>
      <c r="I1503" s="61" t="s">
        <v>70</v>
      </c>
      <c r="J1503" s="61" t="str">
        <f>VLOOKUP(Corrections[[#This Row],[Employee]],[1]!Expense_Data[#Data],14,0)</f>
        <v>SL28@tidalwaveautospa.com</v>
      </c>
      <c r="K1503" s="68">
        <v>45292</v>
      </c>
      <c r="L1503" s="65"/>
      <c r="M1503" s="65"/>
      <c r="N1503" s="65"/>
      <c r="O1503" s="65"/>
    </row>
    <row r="1504" spans="1:15" hidden="1" x14ac:dyDescent="0.25">
      <c r="A1504" s="61" t="s">
        <v>421</v>
      </c>
      <c r="B1504" s="61" t="s">
        <v>13139</v>
      </c>
      <c r="C1504" s="50">
        <v>103.21</v>
      </c>
      <c r="D1504" s="66">
        <v>45437</v>
      </c>
      <c r="E1504" s="61" t="s">
        <v>13030</v>
      </c>
      <c r="F1504" s="61"/>
      <c r="G1504" s="61" t="str">
        <f>VLOOKUP(Corrections[[#This Row],[Employee]],'[1]Management Hierarchy Report'!$A$2:$C$3607, 3, 0)</f>
        <v>Michael Donnelly</v>
      </c>
      <c r="H1504" s="48" t="s">
        <v>77</v>
      </c>
      <c r="I1504" s="61" t="s">
        <v>70</v>
      </c>
      <c r="J1504" s="61" t="str">
        <f>VLOOKUP(Corrections[[#This Row],[Employee]],[1]!Expense_Data[#Data],14,0)</f>
        <v>SL28@tidalwaveautospa.com</v>
      </c>
      <c r="K1504" s="68">
        <v>45292</v>
      </c>
      <c r="L1504" s="65"/>
      <c r="M1504" s="65"/>
      <c r="N1504" s="65"/>
      <c r="O1504" s="65"/>
    </row>
    <row r="1505" spans="1:15" hidden="1" x14ac:dyDescent="0.25">
      <c r="A1505" s="61" t="s">
        <v>529</v>
      </c>
      <c r="B1505" s="61" t="s">
        <v>530</v>
      </c>
      <c r="C1505" s="50">
        <v>344.83</v>
      </c>
      <c r="D1505" s="66">
        <v>45362</v>
      </c>
      <c r="E1505" s="61" t="s">
        <v>71</v>
      </c>
      <c r="F1505" s="61"/>
      <c r="G1505" s="61" t="str">
        <f>VLOOKUP(Corrections[[#This Row],[Employee]],'[1]Management Hierarchy Report'!$A$2:$C$3607, 3, 0)</f>
        <v>Gary Bradley</v>
      </c>
      <c r="H1505" s="61" t="e">
        <f>IF(#REF!&gt;=20,"Sent Back", "Removed")</f>
        <v>#REF!</v>
      </c>
      <c r="I1505" s="61" t="s">
        <v>70</v>
      </c>
      <c r="J1505" s="67" t="str">
        <f>VLOOKUP(Corrections[[#This Row],[Employee]],[1]!Expense_Data[#Data],14,0)</f>
        <v>SL31@tidalwaveautospa.com</v>
      </c>
      <c r="K1505" s="68">
        <v>45292</v>
      </c>
      <c r="L1505" s="65"/>
      <c r="M1505" s="65"/>
      <c r="N1505" s="65"/>
      <c r="O1505" s="65"/>
    </row>
    <row r="1506" spans="1:15" hidden="1" x14ac:dyDescent="0.25">
      <c r="A1506" s="61" t="s">
        <v>529</v>
      </c>
      <c r="B1506" s="61" t="s">
        <v>753</v>
      </c>
      <c r="C1506" s="50">
        <v>126.39</v>
      </c>
      <c r="D1506" s="66">
        <v>45421</v>
      </c>
      <c r="E1506" s="61" t="s">
        <v>71</v>
      </c>
      <c r="F1506" s="61"/>
      <c r="G1506" s="61" t="str">
        <f>VLOOKUP(Corrections[[#This Row],[Employee]],'[1]Management Hierarchy Report'!$A$2:$C$3607, 3, 0)</f>
        <v>Gary Bradley</v>
      </c>
      <c r="H1506" s="61" t="e">
        <f>IF(#REF!&gt;=0.2,"Sent Back", "Removed")</f>
        <v>#REF!</v>
      </c>
      <c r="I1506" s="61" t="s">
        <v>70</v>
      </c>
      <c r="J1506" s="67" t="str">
        <f>VLOOKUP(Corrections[[#This Row],[Employee]],[1]!Expense_Data[#Data],14,0)</f>
        <v>SL31@tidalwaveautospa.com</v>
      </c>
      <c r="K1506" s="68">
        <v>45292</v>
      </c>
      <c r="L1506" s="65"/>
      <c r="M1506" s="65"/>
      <c r="N1506" s="65"/>
      <c r="O1506" s="65"/>
    </row>
    <row r="1507" spans="1:15" hidden="1" x14ac:dyDescent="0.25">
      <c r="A1507" s="61" t="s">
        <v>529</v>
      </c>
      <c r="B1507" s="61" t="s">
        <v>11594</v>
      </c>
      <c r="C1507" s="69">
        <v>155.12</v>
      </c>
      <c r="D1507" s="66">
        <v>45434</v>
      </c>
      <c r="E1507" s="61" t="s">
        <v>130</v>
      </c>
      <c r="F1507" s="61"/>
      <c r="G1507" s="61" t="str">
        <f>VLOOKUP(Corrections[[#This Row],[Employee]],'[1]Management Hierarchy Report'!$A$2:$C$3607, 3, 0)</f>
        <v>Gary Bradley</v>
      </c>
      <c r="H1507" s="61" t="s">
        <v>69</v>
      </c>
      <c r="I1507" s="61" t="s">
        <v>70</v>
      </c>
      <c r="J1507" s="61" t="str">
        <f>VLOOKUP(Corrections[[#This Row],[Employee]],[1]!Expense_Data[#Data],14,0)</f>
        <v>SL31@tidalwaveautospa.com</v>
      </c>
      <c r="K1507" s="68">
        <v>45292</v>
      </c>
      <c r="L1507" s="65"/>
      <c r="M1507" s="65"/>
      <c r="N1507" s="65"/>
      <c r="O1507" s="65"/>
    </row>
    <row r="1508" spans="1:15" hidden="1" x14ac:dyDescent="0.25">
      <c r="A1508" s="61" t="s">
        <v>529</v>
      </c>
      <c r="B1508" s="61" t="s">
        <v>11594</v>
      </c>
      <c r="C1508" s="50">
        <v>226.45</v>
      </c>
      <c r="D1508" s="66">
        <v>45450</v>
      </c>
      <c r="E1508" s="61" t="s">
        <v>71</v>
      </c>
      <c r="F1508" s="61"/>
      <c r="G1508" s="61" t="str">
        <f>VLOOKUP(Corrections[[#This Row],[Employee]],'[1]Management Hierarchy Report'!$A$2:$C$3607, 3, 0)</f>
        <v>Gary Bradley</v>
      </c>
      <c r="H1508" s="61" t="s">
        <v>69</v>
      </c>
      <c r="I1508" s="61" t="s">
        <v>70</v>
      </c>
      <c r="J1508" s="61" t="str">
        <f>VLOOKUP(Corrections[[#This Row],[Employee]],[1]!Expense_Data[#Data],14,0)</f>
        <v>SL31@tidalwaveautospa.com</v>
      </c>
      <c r="K1508" s="68">
        <v>45292</v>
      </c>
      <c r="L1508" s="65"/>
      <c r="M1508" s="65"/>
      <c r="N1508" s="65"/>
      <c r="O1508" s="65"/>
    </row>
    <row r="1509" spans="1:15" hidden="1" x14ac:dyDescent="0.25">
      <c r="A1509" s="61" t="s">
        <v>529</v>
      </c>
      <c r="B1509" s="61" t="s">
        <v>11594</v>
      </c>
      <c r="C1509" s="69">
        <v>130.69999999999999</v>
      </c>
      <c r="D1509" s="66">
        <v>45455</v>
      </c>
      <c r="E1509" s="61" t="s">
        <v>71</v>
      </c>
      <c r="F1509" s="61"/>
      <c r="G1509" s="61" t="str">
        <f>VLOOKUP(Corrections[[#This Row],[Employee]],'[1]Management Hierarchy Report'!$A$2:$C$3607, 3, 0)</f>
        <v>Gary Bradley</v>
      </c>
      <c r="H1509" s="61" t="s">
        <v>69</v>
      </c>
      <c r="I1509" s="61" t="s">
        <v>70</v>
      </c>
      <c r="J1509" s="61" t="str">
        <f>VLOOKUP(Corrections[[#This Row],[Employee]],[1]!Expense_Data[#Data],14,0)</f>
        <v>SL31@tidalwaveautospa.com</v>
      </c>
      <c r="K1509" s="68">
        <v>45292</v>
      </c>
      <c r="L1509" s="65"/>
      <c r="M1509" s="65"/>
      <c r="N1509" s="65"/>
      <c r="O1509" s="65"/>
    </row>
    <row r="1510" spans="1:15" hidden="1" x14ac:dyDescent="0.25">
      <c r="A1510" s="61" t="s">
        <v>167</v>
      </c>
      <c r="B1510" s="61" t="s">
        <v>168</v>
      </c>
      <c r="C1510" s="50">
        <v>42.76</v>
      </c>
      <c r="D1510" s="66">
        <v>45163</v>
      </c>
      <c r="E1510" s="61" t="s">
        <v>106</v>
      </c>
      <c r="F1510" s="61"/>
      <c r="G1510" s="61" t="str">
        <f>VLOOKUP(Corrections[[#This Row],[Employee]],'[1]Management Hierarchy Report'!$A$2:$C$3607, 3, 0)</f>
        <v>Bruce Maxwell</v>
      </c>
      <c r="H1510" s="61" t="s">
        <v>77</v>
      </c>
      <c r="I1510" s="61" t="s">
        <v>70</v>
      </c>
      <c r="J1510" s="67" t="str">
        <f>VLOOKUP(Corrections[[#This Row],[Employee]],[1]!Expense_Data[#Data],14,0)</f>
        <v>kyle.rovansek@tidalwaveautospa.com</v>
      </c>
      <c r="K1510" s="68">
        <v>45292</v>
      </c>
      <c r="L1510" s="65"/>
      <c r="M1510" s="65"/>
      <c r="N1510" s="65"/>
      <c r="O1510" s="65"/>
    </row>
    <row r="1511" spans="1:15" hidden="1" x14ac:dyDescent="0.25">
      <c r="A1511" s="61" t="s">
        <v>167</v>
      </c>
      <c r="B1511" s="61" t="s">
        <v>168</v>
      </c>
      <c r="C1511" s="69" t="s">
        <v>169</v>
      </c>
      <c r="D1511" s="66">
        <v>45188</v>
      </c>
      <c r="E1511" s="61" t="s">
        <v>106</v>
      </c>
      <c r="F1511" s="61"/>
      <c r="G1511" s="61" t="str">
        <f>VLOOKUP(Corrections[[#This Row],[Employee]],'[1]Management Hierarchy Report'!$A$2:$C$3607, 3, 0)</f>
        <v>Bruce Maxwell</v>
      </c>
      <c r="H1511" s="61" t="s">
        <v>77</v>
      </c>
      <c r="I1511" s="61" t="s">
        <v>70</v>
      </c>
      <c r="J1511" s="67" t="str">
        <f>VLOOKUP(Corrections[[#This Row],[Employee]],[1]!Expense_Data[#Data],14,0)</f>
        <v>kyle.rovansek@tidalwaveautospa.com</v>
      </c>
      <c r="K1511" s="68">
        <v>45292</v>
      </c>
      <c r="L1511" s="65"/>
      <c r="M1511" s="65"/>
      <c r="N1511" s="65"/>
      <c r="O1511" s="65"/>
    </row>
    <row r="1512" spans="1:15" hidden="1" x14ac:dyDescent="0.25">
      <c r="A1512" s="61" t="s">
        <v>167</v>
      </c>
      <c r="B1512" s="61" t="s">
        <v>574</v>
      </c>
      <c r="C1512" s="50">
        <v>609.1</v>
      </c>
      <c r="D1512" s="66">
        <v>45367</v>
      </c>
      <c r="E1512" s="61" t="s">
        <v>146</v>
      </c>
      <c r="F1512" s="61"/>
      <c r="G1512" s="61" t="str">
        <f>VLOOKUP(Corrections[[#This Row],[Employee]],'[1]Management Hierarchy Report'!$A$2:$C$3607, 3, 0)</f>
        <v>Bruce Maxwell</v>
      </c>
      <c r="H1512" s="61" t="s">
        <v>77</v>
      </c>
      <c r="I1512" s="61" t="s">
        <v>70</v>
      </c>
      <c r="J1512" s="67" t="str">
        <f>VLOOKUP(Corrections[[#This Row],[Employee]],[1]!Expense_Data[#Data],14,0)</f>
        <v>kyle.rovansek@tidalwaveautospa.com</v>
      </c>
      <c r="K1512" s="68">
        <v>45292</v>
      </c>
      <c r="L1512" s="65"/>
      <c r="M1512" s="65"/>
      <c r="N1512" s="65"/>
      <c r="O1512" s="65"/>
    </row>
    <row r="1513" spans="1:15" hidden="1" x14ac:dyDescent="0.25">
      <c r="A1513" s="61" t="s">
        <v>167</v>
      </c>
      <c r="B1513" s="61" t="s">
        <v>574</v>
      </c>
      <c r="C1513" s="69">
        <v>733.79</v>
      </c>
      <c r="D1513" s="66">
        <v>45374</v>
      </c>
      <c r="E1513" s="74" t="s">
        <v>146</v>
      </c>
      <c r="F1513" s="61"/>
      <c r="G1513" s="61" t="str">
        <f>VLOOKUP(Corrections[[#This Row],[Employee]],'[1]Management Hierarchy Report'!$A$2:$C$3607, 3, 0)</f>
        <v>Bruce Maxwell</v>
      </c>
      <c r="H1513" s="61" t="s">
        <v>77</v>
      </c>
      <c r="I1513" s="61" t="s">
        <v>70</v>
      </c>
      <c r="J1513" s="67" t="str">
        <f>VLOOKUP(Corrections[[#This Row],[Employee]],[1]!Expense_Data[#Data],14,0)</f>
        <v>kyle.rovansek@tidalwaveautospa.com</v>
      </c>
      <c r="K1513" s="68">
        <v>45292</v>
      </c>
      <c r="L1513" s="65"/>
      <c r="M1513" s="65"/>
      <c r="N1513" s="65"/>
      <c r="O1513" s="65"/>
    </row>
    <row r="1514" spans="1:15" hidden="1" x14ac:dyDescent="0.25">
      <c r="A1514" s="61" t="s">
        <v>3828</v>
      </c>
      <c r="B1514" s="61" t="s">
        <v>13052</v>
      </c>
      <c r="C1514" s="50">
        <v>193.63</v>
      </c>
      <c r="D1514" s="52">
        <v>45488</v>
      </c>
      <c r="E1514" s="66" t="s">
        <v>13030</v>
      </c>
      <c r="F1514" s="61"/>
      <c r="G1514" s="61" t="str">
        <f>VLOOKUP(Corrections[[#This Row],[Employee]],'[1]Management Hierarchy Report'!$A$2:$C$3607, 3, 0)</f>
        <v>Cory Cummings</v>
      </c>
      <c r="H1514" s="61" t="s">
        <v>77</v>
      </c>
      <c r="I1514" s="61" t="s">
        <v>70</v>
      </c>
      <c r="J1514" s="61" t="str">
        <f>VLOOKUP(Corrections[[#This Row],[Employee]],[1]!Expense_Data[#Data],14,0)</f>
        <v>SL164@tidalwaveautospa.com</v>
      </c>
      <c r="K1514" s="68">
        <v>45292</v>
      </c>
      <c r="L1514" s="65"/>
      <c r="M1514" s="65"/>
      <c r="N1514" s="65"/>
      <c r="O1514" s="65"/>
    </row>
    <row r="1515" spans="1:15" hidden="1" x14ac:dyDescent="0.25">
      <c r="A1515" s="61" t="s">
        <v>3828</v>
      </c>
      <c r="B1515" s="61" t="s">
        <v>13052</v>
      </c>
      <c r="C1515" s="50">
        <v>259.19</v>
      </c>
      <c r="D1515" s="52">
        <v>45490</v>
      </c>
      <c r="E1515" s="66" t="s">
        <v>71</v>
      </c>
      <c r="F1515" s="61"/>
      <c r="G1515" s="61" t="str">
        <f>VLOOKUP(Corrections[[#This Row],[Employee]],'[1]Management Hierarchy Report'!$A$2:$C$3607, 3, 0)</f>
        <v>Cory Cummings</v>
      </c>
      <c r="H1515" s="61" t="s">
        <v>77</v>
      </c>
      <c r="I1515" s="61" t="s">
        <v>70</v>
      </c>
      <c r="J1515" s="61" t="str">
        <f>VLOOKUP(Corrections[[#This Row],[Employee]],[1]!Expense_Data[#Data],14,0)</f>
        <v>SL164@tidalwaveautospa.com</v>
      </c>
      <c r="K1515" s="68">
        <v>45292</v>
      </c>
      <c r="L1515" s="65"/>
      <c r="M1515" s="65"/>
      <c r="N1515" s="65"/>
      <c r="O1515" s="65"/>
    </row>
    <row r="1516" spans="1:15" hidden="1" x14ac:dyDescent="0.25">
      <c r="A1516" s="61" t="s">
        <v>3828</v>
      </c>
      <c r="B1516" s="61" t="s">
        <v>13052</v>
      </c>
      <c r="C1516" s="50">
        <v>259.19</v>
      </c>
      <c r="D1516" s="52">
        <v>45490</v>
      </c>
      <c r="E1516" s="66" t="s">
        <v>13030</v>
      </c>
      <c r="F1516" s="61"/>
      <c r="G1516" s="61" t="str">
        <f>VLOOKUP(Corrections[[#This Row],[Employee]],'[1]Management Hierarchy Report'!$A$2:$C$3607, 3, 0)</f>
        <v>Cory Cummings</v>
      </c>
      <c r="H1516" s="61" t="s">
        <v>77</v>
      </c>
      <c r="I1516" s="61" t="s">
        <v>70</v>
      </c>
      <c r="J1516" s="61" t="str">
        <f>VLOOKUP(Corrections[[#This Row],[Employee]],[1]!Expense_Data[#Data],14,0)</f>
        <v>SL164@tidalwaveautospa.com</v>
      </c>
      <c r="K1516" s="68">
        <v>45292</v>
      </c>
      <c r="L1516" s="65"/>
      <c r="M1516" s="65"/>
      <c r="N1516" s="65"/>
      <c r="O1516" s="65"/>
    </row>
    <row r="1517" spans="1:15" hidden="1" x14ac:dyDescent="0.25">
      <c r="A1517" s="61" t="s">
        <v>6333</v>
      </c>
      <c r="B1517" s="61" t="s">
        <v>11606</v>
      </c>
      <c r="C1517" s="50">
        <v>414.69</v>
      </c>
      <c r="D1517" s="66">
        <v>45456</v>
      </c>
      <c r="E1517" s="61" t="s">
        <v>130</v>
      </c>
      <c r="F1517" s="61"/>
      <c r="G1517" s="61" t="e">
        <f>VLOOKUP(Corrections[[#This Row],[Employee]],'[1]Management Hierarchy Report'!$A$2:$C$3607, 3, 0)</f>
        <v>#N/A</v>
      </c>
      <c r="H1517" s="61" t="e">
        <f>IF(#REF!&gt;=0.2,"Sent Back", "Removed")</f>
        <v>#REF!</v>
      </c>
      <c r="I1517" s="61" t="s">
        <v>70</v>
      </c>
      <c r="J1517" s="61" t="e">
        <f>VLOOKUP(Corrections[[#This Row],[Employee]],[1]!Expense_Data[#Data],14,0)</f>
        <v>#N/A</v>
      </c>
      <c r="K1517" s="68">
        <v>45292</v>
      </c>
      <c r="L1517" s="65"/>
      <c r="M1517" s="65"/>
      <c r="N1517" s="65"/>
      <c r="O1517" s="65"/>
    </row>
    <row r="1518" spans="1:15" hidden="1" x14ac:dyDescent="0.25">
      <c r="A1518" s="61" t="s">
        <v>2434</v>
      </c>
      <c r="B1518" s="61" t="s">
        <v>13129</v>
      </c>
      <c r="C1518" s="50">
        <v>1012.09</v>
      </c>
      <c r="D1518" s="66">
        <v>45468</v>
      </c>
      <c r="E1518" s="61" t="s">
        <v>521</v>
      </c>
      <c r="F1518" s="61"/>
      <c r="G1518" s="61" t="str">
        <f>VLOOKUP(Corrections[[#This Row],[Employee]],'[1]Management Hierarchy Report'!$A$2:$C$3607, 3, 0)</f>
        <v>David Foster</v>
      </c>
      <c r="H1518" s="48" t="s">
        <v>77</v>
      </c>
      <c r="I1518" s="61" t="s">
        <v>70</v>
      </c>
      <c r="J1518" s="61" t="str">
        <f>VLOOKUP(Corrections[[#This Row],[Employee]],[1]!Expense_Data[#Data],14,0)</f>
        <v>SL146@tidalwaveautospa.com</v>
      </c>
      <c r="K1518" s="68">
        <v>45292</v>
      </c>
      <c r="L1518" s="65"/>
      <c r="M1518" s="65"/>
      <c r="N1518" s="65"/>
      <c r="O1518" s="65"/>
    </row>
    <row r="1519" spans="1:15" hidden="1" x14ac:dyDescent="0.25">
      <c r="A1519" s="61" t="s">
        <v>2434</v>
      </c>
      <c r="B1519" s="61" t="s">
        <v>13129</v>
      </c>
      <c r="C1519" s="50">
        <v>249.46</v>
      </c>
      <c r="D1519" s="66">
        <v>45482</v>
      </c>
      <c r="E1519" s="61" t="s">
        <v>12978</v>
      </c>
      <c r="F1519" s="61"/>
      <c r="G1519" s="61" t="str">
        <f>VLOOKUP(Corrections[[#This Row],[Employee]],'[1]Management Hierarchy Report'!$A$2:$C$3607, 3, 0)</f>
        <v>David Foster</v>
      </c>
      <c r="H1519" s="48" t="s">
        <v>77</v>
      </c>
      <c r="I1519" s="61" t="s">
        <v>70</v>
      </c>
      <c r="J1519" s="61" t="str">
        <f>VLOOKUP(Corrections[[#This Row],[Employee]],[1]!Expense_Data[#Data],14,0)</f>
        <v>SL146@tidalwaveautospa.com</v>
      </c>
      <c r="K1519" s="68">
        <v>45292</v>
      </c>
      <c r="L1519" s="65"/>
      <c r="M1519" s="65"/>
      <c r="N1519" s="65"/>
      <c r="O1519" s="65"/>
    </row>
    <row r="1520" spans="1:15" hidden="1" x14ac:dyDescent="0.25">
      <c r="A1520" s="61" t="s">
        <v>2434</v>
      </c>
      <c r="B1520" s="61" t="s">
        <v>13129</v>
      </c>
      <c r="C1520" s="50">
        <v>58.8</v>
      </c>
      <c r="D1520" s="66">
        <v>45483</v>
      </c>
      <c r="E1520" s="61" t="s">
        <v>12979</v>
      </c>
      <c r="F1520" s="61"/>
      <c r="G1520" s="61" t="str">
        <f>VLOOKUP(Corrections[[#This Row],[Employee]],'[1]Management Hierarchy Report'!$A$2:$C$3607, 3, 0)</f>
        <v>David Foster</v>
      </c>
      <c r="H1520" s="48" t="s">
        <v>77</v>
      </c>
      <c r="I1520" s="61" t="s">
        <v>70</v>
      </c>
      <c r="J1520" s="61" t="str">
        <f>VLOOKUP(Corrections[[#This Row],[Employee]],[1]!Expense_Data[#Data],14,0)</f>
        <v>SL146@tidalwaveautospa.com</v>
      </c>
      <c r="K1520" s="68">
        <v>45292</v>
      </c>
      <c r="L1520" s="65"/>
      <c r="M1520" s="65"/>
      <c r="N1520" s="65"/>
      <c r="O1520" s="65"/>
    </row>
    <row r="1521" spans="1:15" hidden="1" x14ac:dyDescent="0.25">
      <c r="A1521" s="61" t="s">
        <v>253</v>
      </c>
      <c r="B1521" s="61" t="s">
        <v>254</v>
      </c>
      <c r="C1521" s="50" t="s">
        <v>256</v>
      </c>
      <c r="D1521" s="66">
        <v>45071</v>
      </c>
      <c r="E1521" s="61" t="s">
        <v>146</v>
      </c>
      <c r="F1521" s="61"/>
      <c r="G1521" s="61" t="str">
        <f>VLOOKUP(Corrections[[#This Row],[Employee]],'[1]Management Hierarchy Report'!$A$2:$C$3607, 3, 0)</f>
        <v>Michael Donnelly</v>
      </c>
      <c r="H1521" s="61" t="s">
        <v>255</v>
      </c>
      <c r="I1521" s="61" t="s">
        <v>70</v>
      </c>
      <c r="J1521" s="67" t="str">
        <f>VLOOKUP(Corrections[[#This Row],[Employee]],[1]!Expense_Data[#Data],14,0)</f>
        <v>SL49@tidalwaveautospa.com</v>
      </c>
      <c r="K1521" s="68">
        <v>45292</v>
      </c>
      <c r="L1521" s="65"/>
      <c r="M1521" s="65"/>
      <c r="N1521" s="65"/>
      <c r="O1521" s="65"/>
    </row>
    <row r="1522" spans="1:15" hidden="1" x14ac:dyDescent="0.25">
      <c r="A1522" s="61" t="s">
        <v>253</v>
      </c>
      <c r="B1522" s="61" t="s">
        <v>369</v>
      </c>
      <c r="C1522" s="50">
        <v>507.65</v>
      </c>
      <c r="D1522" s="66">
        <v>45102</v>
      </c>
      <c r="E1522" s="61" t="s">
        <v>130</v>
      </c>
      <c r="F1522" s="61"/>
      <c r="G1522" s="61" t="str">
        <f>VLOOKUP(Corrections[[#This Row],[Employee]],'[1]Management Hierarchy Report'!$A$2:$C$3607, 3, 0)</f>
        <v>Michael Donnelly</v>
      </c>
      <c r="H1522" s="61" t="s">
        <v>77</v>
      </c>
      <c r="I1522" s="61" t="s">
        <v>70</v>
      </c>
      <c r="J1522" s="67" t="str">
        <f>VLOOKUP(Corrections[[#This Row],[Employee]],[1]!Expense_Data[#Data],14,0)</f>
        <v>SL49@tidalwaveautospa.com</v>
      </c>
      <c r="K1522" s="68">
        <v>45292</v>
      </c>
      <c r="L1522" s="65"/>
      <c r="M1522" s="65"/>
      <c r="N1522" s="65"/>
      <c r="O1522" s="65"/>
    </row>
    <row r="1523" spans="1:15" hidden="1" x14ac:dyDescent="0.25">
      <c r="A1523" s="61" t="s">
        <v>253</v>
      </c>
      <c r="B1523" s="61" t="s">
        <v>369</v>
      </c>
      <c r="C1523" s="69">
        <v>507.66</v>
      </c>
      <c r="D1523" s="66">
        <v>45134</v>
      </c>
      <c r="E1523" s="61" t="s">
        <v>130</v>
      </c>
      <c r="F1523" s="61"/>
      <c r="G1523" s="61" t="str">
        <f>VLOOKUP(Corrections[[#This Row],[Employee]],'[1]Management Hierarchy Report'!$A$2:$C$3607, 3, 0)</f>
        <v>Michael Donnelly</v>
      </c>
      <c r="H1523" s="61" t="s">
        <v>77</v>
      </c>
      <c r="I1523" s="61" t="s">
        <v>70</v>
      </c>
      <c r="J1523" s="67" t="str">
        <f>VLOOKUP(Corrections[[#This Row],[Employee]],[1]!Expense_Data[#Data],14,0)</f>
        <v>SL49@tidalwaveautospa.com</v>
      </c>
      <c r="K1523" s="68">
        <v>45292</v>
      </c>
      <c r="L1523" s="65"/>
      <c r="M1523" s="65"/>
      <c r="N1523" s="65"/>
      <c r="O1523" s="65"/>
    </row>
    <row r="1524" spans="1:15" hidden="1" x14ac:dyDescent="0.25">
      <c r="A1524" s="61" t="s">
        <v>253</v>
      </c>
      <c r="B1524" s="61" t="s">
        <v>369</v>
      </c>
      <c r="C1524" s="69">
        <v>464.18</v>
      </c>
      <c r="D1524" s="66">
        <v>45200</v>
      </c>
      <c r="E1524" s="61" t="s">
        <v>130</v>
      </c>
      <c r="F1524" s="61"/>
      <c r="G1524" s="61" t="str">
        <f>VLOOKUP(Corrections[[#This Row],[Employee]],'[1]Management Hierarchy Report'!$A$2:$C$3607, 3, 0)</f>
        <v>Michael Donnelly</v>
      </c>
      <c r="H1524" s="61" t="s">
        <v>77</v>
      </c>
      <c r="I1524" s="61" t="s">
        <v>70</v>
      </c>
      <c r="J1524" s="67" t="str">
        <f>VLOOKUP(Corrections[[#This Row],[Employee]],[1]!Expense_Data[#Data],14,0)</f>
        <v>SL49@tidalwaveautospa.com</v>
      </c>
      <c r="K1524" s="68">
        <v>45292</v>
      </c>
      <c r="L1524" s="65"/>
      <c r="M1524" s="65"/>
      <c r="N1524" s="65"/>
      <c r="O1524" s="65"/>
    </row>
    <row r="1525" spans="1:15" hidden="1" x14ac:dyDescent="0.25">
      <c r="A1525" s="61" t="s">
        <v>253</v>
      </c>
      <c r="B1525" s="61" t="s">
        <v>486</v>
      </c>
      <c r="C1525" s="50">
        <v>117.68</v>
      </c>
      <c r="D1525" s="66">
        <v>45293</v>
      </c>
      <c r="E1525" s="61" t="s">
        <v>71</v>
      </c>
      <c r="F1525" s="61"/>
      <c r="G1525" s="61" t="str">
        <f>VLOOKUP(Corrections[[#This Row],[Employee]],'[1]Management Hierarchy Report'!$A$2:$C$3607, 3, 0)</f>
        <v>Michael Donnelly</v>
      </c>
      <c r="H1525" s="61" t="s">
        <v>77</v>
      </c>
      <c r="I1525" s="61" t="s">
        <v>70</v>
      </c>
      <c r="J1525" s="67" t="str">
        <f>VLOOKUP(Corrections[[#This Row],[Employee]],[1]!Expense_Data[#Data],14,0)</f>
        <v>SL49@tidalwaveautospa.com</v>
      </c>
      <c r="K1525" s="68">
        <v>45292</v>
      </c>
      <c r="L1525" s="65"/>
      <c r="M1525" s="65"/>
      <c r="N1525" s="65"/>
      <c r="O1525" s="65"/>
    </row>
    <row r="1526" spans="1:15" hidden="1" x14ac:dyDescent="0.25">
      <c r="A1526" s="61" t="s">
        <v>253</v>
      </c>
      <c r="B1526" s="61" t="s">
        <v>486</v>
      </c>
      <c r="C1526" s="69">
        <v>297.76</v>
      </c>
      <c r="D1526" s="66">
        <v>45296</v>
      </c>
      <c r="E1526" s="61" t="s">
        <v>146</v>
      </c>
      <c r="F1526" s="61"/>
      <c r="G1526" s="61" t="str">
        <f>VLOOKUP(Corrections[[#This Row],[Employee]],'[1]Management Hierarchy Report'!$A$2:$C$3607, 3, 0)</f>
        <v>Michael Donnelly</v>
      </c>
      <c r="H1526" s="61" t="s">
        <v>77</v>
      </c>
      <c r="I1526" s="61" t="s">
        <v>70</v>
      </c>
      <c r="J1526" s="67" t="str">
        <f>VLOOKUP(Corrections[[#This Row],[Employee]],[1]!Expense_Data[#Data],14,0)</f>
        <v>SL49@tidalwaveautospa.com</v>
      </c>
      <c r="K1526" s="68">
        <v>45292</v>
      </c>
      <c r="L1526" s="65"/>
      <c r="M1526" s="65"/>
      <c r="N1526" s="65"/>
      <c r="O1526" s="65"/>
    </row>
    <row r="1527" spans="1:15" hidden="1" x14ac:dyDescent="0.25">
      <c r="A1527" s="61" t="s">
        <v>253</v>
      </c>
      <c r="B1527" s="61" t="s">
        <v>486</v>
      </c>
      <c r="C1527" s="69">
        <v>85.03</v>
      </c>
      <c r="D1527" s="66">
        <v>45304</v>
      </c>
      <c r="E1527" s="61" t="s">
        <v>146</v>
      </c>
      <c r="F1527" s="61"/>
      <c r="G1527" s="61" t="str">
        <f>VLOOKUP(Corrections[[#This Row],[Employee]],'[1]Management Hierarchy Report'!$A$2:$C$3607, 3, 0)</f>
        <v>Michael Donnelly</v>
      </c>
      <c r="H1527" s="61" t="s">
        <v>77</v>
      </c>
      <c r="I1527" s="61" t="s">
        <v>70</v>
      </c>
      <c r="J1527" s="67" t="str">
        <f>VLOOKUP(Corrections[[#This Row],[Employee]],[1]!Expense_Data[#Data],14,0)</f>
        <v>SL49@tidalwaveautospa.com</v>
      </c>
      <c r="K1527" s="68">
        <v>45292</v>
      </c>
      <c r="L1527" s="65"/>
      <c r="M1527" s="65"/>
      <c r="N1527" s="65"/>
      <c r="O1527" s="65"/>
    </row>
    <row r="1528" spans="1:15" hidden="1" x14ac:dyDescent="0.25">
      <c r="A1528" s="61" t="s">
        <v>253</v>
      </c>
      <c r="B1528" s="61" t="s">
        <v>486</v>
      </c>
      <c r="C1528" s="69">
        <v>131.66999999999999</v>
      </c>
      <c r="D1528" s="66">
        <v>45306</v>
      </c>
      <c r="E1528" s="61" t="s">
        <v>146</v>
      </c>
      <c r="F1528" s="61"/>
      <c r="G1528" s="61" t="str">
        <f>VLOOKUP(Corrections[[#This Row],[Employee]],'[1]Management Hierarchy Report'!$A$2:$C$3607, 3, 0)</f>
        <v>Michael Donnelly</v>
      </c>
      <c r="H1528" s="61" t="s">
        <v>77</v>
      </c>
      <c r="I1528" s="61" t="s">
        <v>70</v>
      </c>
      <c r="J1528" s="67" t="str">
        <f>VLOOKUP(Corrections[[#This Row],[Employee]],[1]!Expense_Data[#Data],14,0)</f>
        <v>SL49@tidalwaveautospa.com</v>
      </c>
      <c r="K1528" s="68">
        <v>45292</v>
      </c>
      <c r="L1528" s="65"/>
      <c r="M1528" s="65"/>
      <c r="N1528" s="65"/>
      <c r="O1528" s="65"/>
    </row>
    <row r="1529" spans="1:15" hidden="1" x14ac:dyDescent="0.25">
      <c r="A1529" s="61" t="s">
        <v>253</v>
      </c>
      <c r="B1529" s="61" t="s">
        <v>657</v>
      </c>
      <c r="C1529" s="50">
        <v>77.08</v>
      </c>
      <c r="D1529" s="66">
        <v>45377</v>
      </c>
      <c r="E1529" s="61" t="s">
        <v>146</v>
      </c>
      <c r="F1529" s="61"/>
      <c r="G1529" s="61" t="str">
        <f>VLOOKUP(Corrections[[#This Row],[Employee]],'[1]Management Hierarchy Report'!$A$2:$C$3607, 3, 0)</f>
        <v>Michael Donnelly</v>
      </c>
      <c r="H1529" s="61" t="s">
        <v>77</v>
      </c>
      <c r="I1529" s="61" t="s">
        <v>70</v>
      </c>
      <c r="J1529" s="67" t="str">
        <f>VLOOKUP(Corrections[[#This Row],[Employee]],[1]!Expense_Data[#Data],14,0)</f>
        <v>SL49@tidalwaveautospa.com</v>
      </c>
      <c r="K1529" s="68">
        <v>45292</v>
      </c>
      <c r="L1529" s="65"/>
      <c r="M1529" s="65"/>
      <c r="N1529" s="65"/>
      <c r="O1529" s="65"/>
    </row>
    <row r="1530" spans="1:15" hidden="1" x14ac:dyDescent="0.25">
      <c r="A1530" s="61" t="s">
        <v>253</v>
      </c>
      <c r="B1530" s="61" t="s">
        <v>657</v>
      </c>
      <c r="C1530" s="69">
        <v>399.2</v>
      </c>
      <c r="D1530" s="66">
        <v>45383</v>
      </c>
      <c r="E1530" s="61" t="s">
        <v>146</v>
      </c>
      <c r="F1530" s="61"/>
      <c r="G1530" s="61" t="str">
        <f>VLOOKUP(Corrections[[#This Row],[Employee]],'[1]Management Hierarchy Report'!$A$2:$C$3607, 3, 0)</f>
        <v>Michael Donnelly</v>
      </c>
      <c r="H1530" s="61" t="s">
        <v>77</v>
      </c>
      <c r="I1530" s="61" t="s">
        <v>70</v>
      </c>
      <c r="J1530" s="67" t="str">
        <f>VLOOKUP(Corrections[[#This Row],[Employee]],[1]!Expense_Data[#Data],14,0)</f>
        <v>SL49@tidalwaveautospa.com</v>
      </c>
      <c r="K1530" s="68">
        <v>45292</v>
      </c>
      <c r="L1530" s="65"/>
      <c r="M1530" s="65"/>
      <c r="N1530" s="65"/>
      <c r="O1530" s="65"/>
    </row>
    <row r="1531" spans="1:15" hidden="1" x14ac:dyDescent="0.25">
      <c r="A1531" s="61" t="s">
        <v>253</v>
      </c>
      <c r="B1531" s="61" t="s">
        <v>657</v>
      </c>
      <c r="C1531" s="69">
        <v>117.68</v>
      </c>
      <c r="D1531" s="66">
        <v>45397</v>
      </c>
      <c r="E1531" s="61" t="s">
        <v>146</v>
      </c>
      <c r="F1531" s="61"/>
      <c r="G1531" s="61" t="str">
        <f>VLOOKUP(Corrections[[#This Row],[Employee]],'[1]Management Hierarchy Report'!$A$2:$C$3607, 3, 0)</f>
        <v>Michael Donnelly</v>
      </c>
      <c r="H1531" s="61" t="s">
        <v>77</v>
      </c>
      <c r="I1531" s="61" t="s">
        <v>70</v>
      </c>
      <c r="J1531" s="67" t="str">
        <f>VLOOKUP(Corrections[[#This Row],[Employee]],[1]!Expense_Data[#Data],14,0)</f>
        <v>SL49@tidalwaveautospa.com</v>
      </c>
      <c r="K1531" s="68">
        <v>45292</v>
      </c>
      <c r="L1531" s="65"/>
      <c r="M1531" s="65"/>
      <c r="N1531" s="65"/>
      <c r="O1531" s="65"/>
    </row>
    <row r="1532" spans="1:15" hidden="1" x14ac:dyDescent="0.25">
      <c r="A1532" s="61" t="s">
        <v>253</v>
      </c>
      <c r="B1532" s="61" t="s">
        <v>12968</v>
      </c>
      <c r="C1532" s="50">
        <v>104.9</v>
      </c>
      <c r="D1532" s="66">
        <v>45465</v>
      </c>
      <c r="E1532" s="61" t="s">
        <v>13030</v>
      </c>
      <c r="F1532" s="61"/>
      <c r="G1532" s="61" t="str">
        <f>VLOOKUP(Corrections[[#This Row],[Employee]],'[1]Management Hierarchy Report'!$A$2:$C$3607, 3, 0)</f>
        <v>Michael Donnelly</v>
      </c>
      <c r="H1532" s="61" t="s">
        <v>77</v>
      </c>
      <c r="I1532" s="61" t="s">
        <v>70</v>
      </c>
      <c r="J1532" s="61" t="str">
        <f>VLOOKUP(Corrections[[#This Row],[Employee]],[1]!Expense_Data[#Data],14,0)</f>
        <v>SL49@tidalwaveautospa.com</v>
      </c>
      <c r="K1532" s="68">
        <v>45292</v>
      </c>
      <c r="L1532" s="65"/>
      <c r="M1532" s="65"/>
      <c r="N1532" s="65"/>
      <c r="O1532" s="65"/>
    </row>
    <row r="1533" spans="1:15" hidden="1" x14ac:dyDescent="0.25">
      <c r="A1533" s="61" t="s">
        <v>253</v>
      </c>
      <c r="B1533" s="61" t="s">
        <v>12968</v>
      </c>
      <c r="C1533" s="50">
        <v>104.9</v>
      </c>
      <c r="D1533" s="66">
        <v>45465</v>
      </c>
      <c r="E1533" s="61" t="s">
        <v>13030</v>
      </c>
      <c r="F1533" s="61"/>
      <c r="G1533" s="61" t="str">
        <f>VLOOKUP(Corrections[[#This Row],[Employee]],'[1]Management Hierarchy Report'!$A$2:$C$3607, 3, 0)</f>
        <v>Michael Donnelly</v>
      </c>
      <c r="H1533" s="48" t="s">
        <v>77</v>
      </c>
      <c r="I1533" s="61" t="s">
        <v>70</v>
      </c>
      <c r="J1533" s="61" t="str">
        <f>VLOOKUP(Corrections[[#This Row],[Employee]],[1]!Expense_Data[#Data],14,0)</f>
        <v>SL49@tidalwaveautospa.com</v>
      </c>
      <c r="K1533" s="68">
        <v>45292</v>
      </c>
      <c r="L1533" s="65"/>
      <c r="M1533" s="65"/>
      <c r="N1533" s="65"/>
      <c r="O1533" s="65"/>
    </row>
    <row r="1534" spans="1:15" hidden="1" x14ac:dyDescent="0.25">
      <c r="A1534" s="61" t="s">
        <v>253</v>
      </c>
      <c r="B1534" s="61" t="s">
        <v>12968</v>
      </c>
      <c r="C1534" s="50">
        <v>125.87</v>
      </c>
      <c r="D1534" s="66">
        <v>45475</v>
      </c>
      <c r="E1534" s="61" t="s">
        <v>71</v>
      </c>
      <c r="F1534" s="61"/>
      <c r="G1534" s="61" t="str">
        <f>VLOOKUP(Corrections[[#This Row],[Employee]],'[1]Management Hierarchy Report'!$A$2:$C$3607, 3, 0)</f>
        <v>Michael Donnelly</v>
      </c>
      <c r="H1534" s="61" t="s">
        <v>69</v>
      </c>
      <c r="I1534" s="61" t="s">
        <v>70</v>
      </c>
      <c r="J1534" s="61" t="str">
        <f>VLOOKUP(Corrections[[#This Row],[Employee]],[1]!Expense_Data[#Data],14,0)</f>
        <v>SL49@tidalwaveautospa.com</v>
      </c>
      <c r="K1534" s="68">
        <v>45292</v>
      </c>
      <c r="L1534" s="65"/>
      <c r="M1534" s="65"/>
      <c r="N1534" s="65"/>
      <c r="O1534" s="65"/>
    </row>
    <row r="1535" spans="1:15" hidden="1" x14ac:dyDescent="0.25">
      <c r="A1535" s="61" t="s">
        <v>253</v>
      </c>
      <c r="B1535" s="61" t="s">
        <v>12968</v>
      </c>
      <c r="C1535" s="50">
        <v>807.77</v>
      </c>
      <c r="D1535" s="66">
        <v>45485</v>
      </c>
      <c r="E1535" s="61" t="s">
        <v>13030</v>
      </c>
      <c r="F1535" s="61"/>
      <c r="G1535" s="61" t="str">
        <f>VLOOKUP(Corrections[[#This Row],[Employee]],'[1]Management Hierarchy Report'!$A$2:$C$3607, 3, 0)</f>
        <v>Michael Donnelly</v>
      </c>
      <c r="H1535" s="61" t="s">
        <v>77</v>
      </c>
      <c r="I1535" s="61" t="s">
        <v>70</v>
      </c>
      <c r="J1535" s="61" t="str">
        <f>VLOOKUP(Corrections[[#This Row],[Employee]],[1]!Expense_Data[#Data],14,0)</f>
        <v>SL49@tidalwaveautospa.com</v>
      </c>
      <c r="K1535" s="68">
        <v>45292</v>
      </c>
      <c r="L1535" s="65"/>
      <c r="M1535" s="65"/>
      <c r="N1535" s="65"/>
      <c r="O1535" s="65"/>
    </row>
    <row r="1536" spans="1:15" hidden="1" x14ac:dyDescent="0.25">
      <c r="A1536" s="61" t="s">
        <v>253</v>
      </c>
      <c r="B1536" s="61" t="s">
        <v>12968</v>
      </c>
      <c r="C1536" s="50">
        <v>807.77</v>
      </c>
      <c r="D1536" s="66">
        <v>45485</v>
      </c>
      <c r="E1536" s="61" t="s">
        <v>13030</v>
      </c>
      <c r="F1536" s="61"/>
      <c r="G1536" s="61" t="str">
        <f>VLOOKUP(Corrections[[#This Row],[Employee]],'[1]Management Hierarchy Report'!$A$2:$C$3607, 3, 0)</f>
        <v>Michael Donnelly</v>
      </c>
      <c r="H1536" s="48" t="s">
        <v>77</v>
      </c>
      <c r="I1536" s="61" t="s">
        <v>70</v>
      </c>
      <c r="J1536" s="61" t="str">
        <f>VLOOKUP(Corrections[[#This Row],[Employee]],[1]!Expense_Data[#Data],14,0)</f>
        <v>SL49@tidalwaveautospa.com</v>
      </c>
      <c r="K1536" s="68">
        <v>45292</v>
      </c>
      <c r="L1536" s="65"/>
      <c r="M1536" s="65"/>
      <c r="N1536" s="65"/>
      <c r="O1536" s="65"/>
    </row>
    <row r="1537" spans="1:15" hidden="1" x14ac:dyDescent="0.25">
      <c r="A1537" s="61" t="s">
        <v>253</v>
      </c>
      <c r="B1537" s="61" t="s">
        <v>12969</v>
      </c>
      <c r="C1537" s="50">
        <v>250.71</v>
      </c>
      <c r="D1537" s="66">
        <v>45475</v>
      </c>
      <c r="E1537" s="61" t="s">
        <v>71</v>
      </c>
      <c r="F1537" s="61"/>
      <c r="G1537" s="61" t="str">
        <f>VLOOKUP(Corrections[[#This Row],[Employee]],'[1]Management Hierarchy Report'!$A$2:$C$3607, 3, 0)</f>
        <v>Michael Donnelly</v>
      </c>
      <c r="H1537" s="61" t="s">
        <v>69</v>
      </c>
      <c r="I1537" s="61" t="s">
        <v>70</v>
      </c>
      <c r="J1537" s="61" t="str">
        <f>VLOOKUP(Corrections[[#This Row],[Employee]],[1]!Expense_Data[#Data],14,0)</f>
        <v>SL49@tidalwaveautospa.com</v>
      </c>
      <c r="K1537" s="68">
        <v>45292</v>
      </c>
      <c r="L1537" s="65"/>
      <c r="M1537" s="65"/>
      <c r="N1537" s="65"/>
      <c r="O1537" s="65"/>
    </row>
    <row r="1538" spans="1:15" hidden="1" x14ac:dyDescent="0.25">
      <c r="A1538" s="61" t="s">
        <v>8786</v>
      </c>
      <c r="B1538" s="61" t="s">
        <v>13126</v>
      </c>
      <c r="C1538" s="50">
        <v>48.84</v>
      </c>
      <c r="D1538" s="66">
        <v>45449</v>
      </c>
      <c r="E1538" s="61" t="s">
        <v>12978</v>
      </c>
      <c r="F1538" s="61"/>
      <c r="G1538" s="61" t="str">
        <f>VLOOKUP(Corrections[[#This Row],[Employee]],'[1]Management Hierarchy Report'!$A$2:$C$3607, 3, 0)</f>
        <v>Jeffrey Dunham, Jr</v>
      </c>
      <c r="H1538" s="48" t="s">
        <v>77</v>
      </c>
      <c r="I1538" s="61" t="s">
        <v>70</v>
      </c>
      <c r="J1538" s="61" t="str">
        <f>VLOOKUP(Corrections[[#This Row],[Employee]],[1]!Expense_Data[#Data],14,0)</f>
        <v>SL51@tidalwaveautospa.com</v>
      </c>
      <c r="K1538" s="68">
        <v>45292</v>
      </c>
      <c r="L1538" s="65"/>
      <c r="M1538" s="65"/>
      <c r="N1538" s="65"/>
      <c r="O1538" s="65"/>
    </row>
    <row r="1539" spans="1:15" hidden="1" x14ac:dyDescent="0.25">
      <c r="A1539" s="61" t="s">
        <v>8786</v>
      </c>
      <c r="B1539" s="61" t="s">
        <v>13126</v>
      </c>
      <c r="C1539" s="50">
        <v>224.93</v>
      </c>
      <c r="D1539" s="66">
        <v>45457</v>
      </c>
      <c r="E1539" s="61" t="s">
        <v>71</v>
      </c>
      <c r="F1539" s="61"/>
      <c r="G1539" s="61" t="str">
        <f>VLOOKUP(Corrections[[#This Row],[Employee]],'[1]Management Hierarchy Report'!$A$2:$C$3607, 3, 0)</f>
        <v>Jeffrey Dunham, Jr</v>
      </c>
      <c r="H1539" s="48" t="s">
        <v>77</v>
      </c>
      <c r="I1539" s="61" t="s">
        <v>70</v>
      </c>
      <c r="J1539" s="61" t="str">
        <f>VLOOKUP(Corrections[[#This Row],[Employee]],[1]!Expense_Data[#Data],14,0)</f>
        <v>SL51@tidalwaveautospa.com</v>
      </c>
      <c r="K1539" s="68">
        <v>45292</v>
      </c>
      <c r="L1539" s="65"/>
      <c r="M1539" s="65"/>
      <c r="N1539" s="65"/>
      <c r="O1539" s="65"/>
    </row>
    <row r="1540" spans="1:15" hidden="1" x14ac:dyDescent="0.25">
      <c r="A1540" s="61" t="s">
        <v>8786</v>
      </c>
      <c r="B1540" s="61" t="s">
        <v>13126</v>
      </c>
      <c r="C1540" s="50">
        <v>114.9</v>
      </c>
      <c r="D1540" s="66">
        <v>45460</v>
      </c>
      <c r="E1540" s="61" t="s">
        <v>12978</v>
      </c>
      <c r="F1540" s="61"/>
      <c r="G1540" s="61" t="str">
        <f>VLOOKUP(Corrections[[#This Row],[Employee]],'[1]Management Hierarchy Report'!$A$2:$C$3607, 3, 0)</f>
        <v>Jeffrey Dunham, Jr</v>
      </c>
      <c r="H1540" s="48" t="s">
        <v>77</v>
      </c>
      <c r="I1540" s="61" t="s">
        <v>70</v>
      </c>
      <c r="J1540" s="61" t="str">
        <f>VLOOKUP(Corrections[[#This Row],[Employee]],[1]!Expense_Data[#Data],14,0)</f>
        <v>SL51@tidalwaveautospa.com</v>
      </c>
      <c r="K1540" s="68">
        <v>45292</v>
      </c>
      <c r="L1540" s="65"/>
      <c r="M1540" s="65"/>
      <c r="N1540" s="65"/>
      <c r="O1540" s="65"/>
    </row>
    <row r="1541" spans="1:15" hidden="1" x14ac:dyDescent="0.25">
      <c r="A1541" s="61" t="s">
        <v>8786</v>
      </c>
      <c r="B1541" s="61" t="s">
        <v>13126</v>
      </c>
      <c r="C1541" s="50">
        <v>114.9</v>
      </c>
      <c r="D1541" s="66">
        <v>45460</v>
      </c>
      <c r="E1541" s="61" t="s">
        <v>13030</v>
      </c>
      <c r="F1541" s="61"/>
      <c r="G1541" s="61" t="str">
        <f>VLOOKUP(Corrections[[#This Row],[Employee]],'[1]Management Hierarchy Report'!$A$2:$C$3607, 3, 0)</f>
        <v>Jeffrey Dunham, Jr</v>
      </c>
      <c r="H1541" s="48" t="s">
        <v>77</v>
      </c>
      <c r="I1541" s="61" t="s">
        <v>70</v>
      </c>
      <c r="J1541" s="61" t="str">
        <f>VLOOKUP(Corrections[[#This Row],[Employee]],[1]!Expense_Data[#Data],14,0)</f>
        <v>SL51@tidalwaveautospa.com</v>
      </c>
      <c r="K1541" s="68">
        <v>45292</v>
      </c>
      <c r="L1541" s="65"/>
      <c r="M1541" s="65"/>
      <c r="N1541" s="65"/>
      <c r="O1541" s="65"/>
    </row>
    <row r="1542" spans="1:15" hidden="1" x14ac:dyDescent="0.25">
      <c r="A1542" s="61" t="s">
        <v>8786</v>
      </c>
      <c r="B1542" s="61" t="s">
        <v>13126</v>
      </c>
      <c r="C1542" s="50">
        <v>10.69</v>
      </c>
      <c r="D1542" s="66">
        <v>45461</v>
      </c>
      <c r="E1542" s="61" t="s">
        <v>521</v>
      </c>
      <c r="F1542" s="61"/>
      <c r="G1542" s="61" t="str">
        <f>VLOOKUP(Corrections[[#This Row],[Employee]],'[1]Management Hierarchy Report'!$A$2:$C$3607, 3, 0)</f>
        <v>Jeffrey Dunham, Jr</v>
      </c>
      <c r="H1542" s="48" t="s">
        <v>77</v>
      </c>
      <c r="I1542" s="61" t="s">
        <v>70</v>
      </c>
      <c r="J1542" s="61" t="str">
        <f>VLOOKUP(Corrections[[#This Row],[Employee]],[1]!Expense_Data[#Data],14,0)</f>
        <v>SL51@tidalwaveautospa.com</v>
      </c>
      <c r="K1542" s="68">
        <v>45292</v>
      </c>
      <c r="L1542" s="65"/>
      <c r="M1542" s="65"/>
      <c r="N1542" s="65"/>
      <c r="O1542" s="65"/>
    </row>
    <row r="1543" spans="1:15" hidden="1" x14ac:dyDescent="0.25">
      <c r="A1543" s="61" t="s">
        <v>8786</v>
      </c>
      <c r="B1543" s="61" t="s">
        <v>13126</v>
      </c>
      <c r="C1543" s="50">
        <v>169.58</v>
      </c>
      <c r="D1543" s="66">
        <v>45468</v>
      </c>
      <c r="E1543" s="61" t="s">
        <v>521</v>
      </c>
      <c r="F1543" s="61"/>
      <c r="G1543" s="61" t="str">
        <f>VLOOKUP(Corrections[[#This Row],[Employee]],'[1]Management Hierarchy Report'!$A$2:$C$3607, 3, 0)</f>
        <v>Jeffrey Dunham, Jr</v>
      </c>
      <c r="H1543" s="48" t="s">
        <v>77</v>
      </c>
      <c r="I1543" s="61" t="s">
        <v>70</v>
      </c>
      <c r="J1543" s="61" t="str">
        <f>VLOOKUP(Corrections[[#This Row],[Employee]],[1]!Expense_Data[#Data],14,0)</f>
        <v>SL51@tidalwaveautospa.com</v>
      </c>
      <c r="K1543" s="68">
        <v>45292</v>
      </c>
      <c r="L1543" s="65"/>
      <c r="M1543" s="65"/>
      <c r="N1543" s="65"/>
      <c r="O1543" s="65"/>
    </row>
    <row r="1544" spans="1:15" hidden="1" x14ac:dyDescent="0.25">
      <c r="A1544" s="61" t="s">
        <v>436</v>
      </c>
      <c r="B1544" s="61" t="s">
        <v>437</v>
      </c>
      <c r="C1544" s="50">
        <v>229.35</v>
      </c>
      <c r="D1544" s="66">
        <v>45250</v>
      </c>
      <c r="E1544" s="61" t="s">
        <v>71</v>
      </c>
      <c r="F1544" s="61"/>
      <c r="G1544" s="61" t="str">
        <f>VLOOKUP(Corrections[[#This Row],[Employee]],'[1]Management Hierarchy Report'!$A$2:$C$3607, 3, 0)</f>
        <v>Michael Donnelly</v>
      </c>
      <c r="H1544" s="61" t="s">
        <v>77</v>
      </c>
      <c r="I1544" s="61" t="s">
        <v>70</v>
      </c>
      <c r="J1544" s="67" t="str">
        <f>VLOOKUP(Corrections[[#This Row],[Employee]],[1]!Expense_Data[#Data],14,0)</f>
        <v>SL63@tidalwaveautospa.com</v>
      </c>
      <c r="K1544" s="68">
        <v>45292</v>
      </c>
      <c r="L1544" s="65"/>
      <c r="M1544" s="65"/>
      <c r="N1544" s="65"/>
      <c r="O1544" s="65"/>
    </row>
    <row r="1545" spans="1:15" hidden="1" x14ac:dyDescent="0.25">
      <c r="A1545" s="61" t="s">
        <v>436</v>
      </c>
      <c r="B1545" s="61" t="s">
        <v>437</v>
      </c>
      <c r="C1545" s="69">
        <v>486.9</v>
      </c>
      <c r="D1545" s="66">
        <v>45260</v>
      </c>
      <c r="E1545" s="61" t="s">
        <v>81</v>
      </c>
      <c r="F1545" s="61"/>
      <c r="G1545" s="61" t="str">
        <f>VLOOKUP(Corrections[[#This Row],[Employee]],'[1]Management Hierarchy Report'!$A$2:$C$3607, 3, 0)</f>
        <v>Michael Donnelly</v>
      </c>
      <c r="H1545" s="61" t="s">
        <v>77</v>
      </c>
      <c r="I1545" s="61" t="s">
        <v>70</v>
      </c>
      <c r="J1545" s="67" t="str">
        <f>VLOOKUP(Corrections[[#This Row],[Employee]],[1]!Expense_Data[#Data],14,0)</f>
        <v>SL63@tidalwaveautospa.com</v>
      </c>
      <c r="K1545" s="68">
        <v>45292</v>
      </c>
      <c r="L1545" s="65"/>
      <c r="M1545" s="65"/>
      <c r="N1545" s="65"/>
      <c r="O1545" s="65"/>
    </row>
    <row r="1546" spans="1:15" hidden="1" x14ac:dyDescent="0.25">
      <c r="A1546" s="61" t="s">
        <v>436</v>
      </c>
      <c r="B1546" s="61" t="s">
        <v>437</v>
      </c>
      <c r="C1546" s="69">
        <v>260.57</v>
      </c>
      <c r="D1546" s="66">
        <v>45274</v>
      </c>
      <c r="E1546" s="61" t="s">
        <v>71</v>
      </c>
      <c r="F1546" s="61"/>
      <c r="G1546" s="61" t="str">
        <f>VLOOKUP(Corrections[[#This Row],[Employee]],'[1]Management Hierarchy Report'!$A$2:$C$3607, 3, 0)</f>
        <v>Michael Donnelly</v>
      </c>
      <c r="H1546" s="61" t="s">
        <v>77</v>
      </c>
      <c r="I1546" s="61" t="s">
        <v>70</v>
      </c>
      <c r="J1546" s="67" t="str">
        <f>VLOOKUP(Corrections[[#This Row],[Employee]],[1]!Expense_Data[#Data],14,0)</f>
        <v>SL63@tidalwaveautospa.com</v>
      </c>
      <c r="K1546" s="68">
        <v>45292</v>
      </c>
      <c r="L1546" s="65"/>
      <c r="M1546" s="65"/>
      <c r="N1546" s="65"/>
      <c r="O1546" s="65"/>
    </row>
    <row r="1547" spans="1:15" hidden="1" x14ac:dyDescent="0.25">
      <c r="A1547" s="61" t="s">
        <v>436</v>
      </c>
      <c r="B1547" s="61" t="s">
        <v>13137</v>
      </c>
      <c r="C1547" s="50">
        <v>127.24</v>
      </c>
      <c r="D1547" s="66">
        <v>45470</v>
      </c>
      <c r="E1547" s="61" t="s">
        <v>13030</v>
      </c>
      <c r="F1547" s="61"/>
      <c r="G1547" s="61" t="str">
        <f>VLOOKUP(Corrections[[#This Row],[Employee]],'[1]Management Hierarchy Report'!$A$2:$C$3607, 3, 0)</f>
        <v>Michael Donnelly</v>
      </c>
      <c r="H1547" s="48" t="s">
        <v>77</v>
      </c>
      <c r="I1547" s="61" t="s">
        <v>70</v>
      </c>
      <c r="J1547" s="61" t="str">
        <f>VLOOKUP(Corrections[[#This Row],[Employee]],[1]!Expense_Data[#Data],14,0)</f>
        <v>SL63@tidalwaveautospa.com</v>
      </c>
      <c r="K1547" s="68">
        <v>45292</v>
      </c>
      <c r="L1547" s="65"/>
      <c r="M1547" s="65"/>
      <c r="N1547" s="65"/>
      <c r="O1547" s="65"/>
    </row>
    <row r="1548" spans="1:15" hidden="1" x14ac:dyDescent="0.25">
      <c r="A1548" s="61" t="s">
        <v>436</v>
      </c>
      <c r="B1548" s="61" t="s">
        <v>13137</v>
      </c>
      <c r="C1548" s="50">
        <v>208.39</v>
      </c>
      <c r="D1548" s="66">
        <v>45481</v>
      </c>
      <c r="E1548" s="61" t="s">
        <v>12978</v>
      </c>
      <c r="F1548" s="61"/>
      <c r="G1548" s="61" t="str">
        <f>VLOOKUP(Corrections[[#This Row],[Employee]],'[1]Management Hierarchy Report'!$A$2:$C$3607, 3, 0)</f>
        <v>Michael Donnelly</v>
      </c>
      <c r="H1548" s="48" t="s">
        <v>77</v>
      </c>
      <c r="I1548" s="61" t="s">
        <v>70</v>
      </c>
      <c r="J1548" s="61" t="str">
        <f>VLOOKUP(Corrections[[#This Row],[Employee]],[1]!Expense_Data[#Data],14,0)</f>
        <v>SL63@tidalwaveautospa.com</v>
      </c>
      <c r="K1548" s="68">
        <v>45292</v>
      </c>
      <c r="L1548" s="65"/>
      <c r="M1548" s="65"/>
      <c r="N1548" s="65"/>
      <c r="O1548" s="65"/>
    </row>
    <row r="1549" spans="1:15" hidden="1" x14ac:dyDescent="0.25">
      <c r="A1549" s="61" t="s">
        <v>436</v>
      </c>
      <c r="B1549" s="61" t="s">
        <v>13137</v>
      </c>
      <c r="C1549" s="50">
        <v>231.28</v>
      </c>
      <c r="D1549" s="66">
        <v>45482</v>
      </c>
      <c r="E1549" s="61" t="s">
        <v>12978</v>
      </c>
      <c r="F1549" s="61"/>
      <c r="G1549" s="61" t="str">
        <f>VLOOKUP(Corrections[[#This Row],[Employee]],'[1]Management Hierarchy Report'!$A$2:$C$3607, 3, 0)</f>
        <v>Michael Donnelly</v>
      </c>
      <c r="H1549" s="48" t="s">
        <v>77</v>
      </c>
      <c r="I1549" s="61" t="s">
        <v>70</v>
      </c>
      <c r="J1549" s="61" t="str">
        <f>VLOOKUP(Corrections[[#This Row],[Employee]],[1]!Expense_Data[#Data],14,0)</f>
        <v>SL63@tidalwaveautospa.com</v>
      </c>
      <c r="K1549" s="68">
        <v>45292</v>
      </c>
      <c r="L1549" s="65"/>
      <c r="M1549" s="65"/>
      <c r="N1549" s="65"/>
      <c r="O1549" s="65"/>
    </row>
    <row r="1550" spans="1:15" hidden="1" x14ac:dyDescent="0.25">
      <c r="A1550" s="61" t="s">
        <v>436</v>
      </c>
      <c r="B1550" s="61" t="s">
        <v>13137</v>
      </c>
      <c r="C1550" s="50">
        <v>145.30000000000001</v>
      </c>
      <c r="D1550" s="66">
        <v>45483</v>
      </c>
      <c r="E1550" s="61" t="s">
        <v>12978</v>
      </c>
      <c r="F1550" s="61"/>
      <c r="G1550" s="61" t="str">
        <f>VLOOKUP(Corrections[[#This Row],[Employee]],'[1]Management Hierarchy Report'!$A$2:$C$3607, 3, 0)</f>
        <v>Michael Donnelly</v>
      </c>
      <c r="H1550" s="48" t="s">
        <v>77</v>
      </c>
      <c r="I1550" s="61" t="s">
        <v>70</v>
      </c>
      <c r="J1550" s="61" t="str">
        <f>VLOOKUP(Corrections[[#This Row],[Employee]],[1]!Expense_Data[#Data],14,0)</f>
        <v>SL63@tidalwaveautospa.com</v>
      </c>
      <c r="K1550" s="68">
        <v>45292</v>
      </c>
      <c r="L1550" s="65"/>
      <c r="M1550" s="65"/>
      <c r="N1550" s="65"/>
      <c r="O1550" s="65"/>
    </row>
    <row r="1551" spans="1:15" hidden="1" x14ac:dyDescent="0.25">
      <c r="A1551" s="61" t="s">
        <v>436</v>
      </c>
      <c r="B1551" s="61" t="s">
        <v>13137</v>
      </c>
      <c r="C1551" s="50">
        <v>75.760000000000005</v>
      </c>
      <c r="D1551" s="66">
        <v>45484</v>
      </c>
      <c r="E1551" s="61" t="s">
        <v>12978</v>
      </c>
      <c r="F1551" s="61"/>
      <c r="G1551" s="61" t="str">
        <f>VLOOKUP(Corrections[[#This Row],[Employee]],'[1]Management Hierarchy Report'!$A$2:$C$3607, 3, 0)</f>
        <v>Michael Donnelly</v>
      </c>
      <c r="H1551" s="48" t="s">
        <v>77</v>
      </c>
      <c r="I1551" s="61" t="s">
        <v>70</v>
      </c>
      <c r="J1551" s="61" t="str">
        <f>VLOOKUP(Corrections[[#This Row],[Employee]],[1]!Expense_Data[#Data],14,0)</f>
        <v>SL63@tidalwaveautospa.com</v>
      </c>
      <c r="K1551" s="68">
        <v>45292</v>
      </c>
      <c r="L1551" s="65"/>
      <c r="M1551" s="65"/>
      <c r="N1551" s="65"/>
      <c r="O1551" s="65"/>
    </row>
    <row r="1552" spans="1:15" hidden="1" x14ac:dyDescent="0.25">
      <c r="A1552" s="61" t="s">
        <v>436</v>
      </c>
      <c r="B1552" s="61" t="s">
        <v>13137</v>
      </c>
      <c r="C1552" s="50">
        <v>174.41</v>
      </c>
      <c r="D1552" s="66">
        <v>45484</v>
      </c>
      <c r="E1552" s="61" t="s">
        <v>13030</v>
      </c>
      <c r="F1552" s="61"/>
      <c r="G1552" s="61" t="str">
        <f>VLOOKUP(Corrections[[#This Row],[Employee]],'[1]Management Hierarchy Report'!$A$2:$C$3607, 3, 0)</f>
        <v>Michael Donnelly</v>
      </c>
      <c r="H1552" s="48" t="s">
        <v>77</v>
      </c>
      <c r="I1552" s="61" t="s">
        <v>70</v>
      </c>
      <c r="J1552" s="61" t="str">
        <f>VLOOKUP(Corrections[[#This Row],[Employee]],[1]!Expense_Data[#Data],14,0)</f>
        <v>SL63@tidalwaveautospa.com</v>
      </c>
      <c r="K1552" s="68">
        <v>45292</v>
      </c>
      <c r="L1552" s="65"/>
      <c r="M1552" s="65"/>
      <c r="N1552" s="65"/>
      <c r="O1552" s="65"/>
    </row>
    <row r="1553" spans="1:15" hidden="1" x14ac:dyDescent="0.25">
      <c r="A1553" s="61" t="s">
        <v>436</v>
      </c>
      <c r="B1553" s="61" t="s">
        <v>13137</v>
      </c>
      <c r="C1553" s="50">
        <v>54.35</v>
      </c>
      <c r="D1553" s="66">
        <v>45489</v>
      </c>
      <c r="E1553" s="61" t="s">
        <v>13030</v>
      </c>
      <c r="F1553" s="61"/>
      <c r="G1553" s="61" t="str">
        <f>VLOOKUP(Corrections[[#This Row],[Employee]],'[1]Management Hierarchy Report'!$A$2:$C$3607, 3, 0)</f>
        <v>Michael Donnelly</v>
      </c>
      <c r="H1553" s="48" t="s">
        <v>77</v>
      </c>
      <c r="I1553" s="61" t="s">
        <v>70</v>
      </c>
      <c r="J1553" s="61" t="str">
        <f>VLOOKUP(Corrections[[#This Row],[Employee]],[1]!Expense_Data[#Data],14,0)</f>
        <v>SL63@tidalwaveautospa.com</v>
      </c>
      <c r="K1553" s="68">
        <v>45292</v>
      </c>
      <c r="L1553" s="65"/>
      <c r="M1553" s="65"/>
      <c r="N1553" s="65"/>
      <c r="O1553" s="65"/>
    </row>
    <row r="1554" spans="1:15" hidden="1" x14ac:dyDescent="0.25">
      <c r="A1554" s="61" t="s">
        <v>172</v>
      </c>
      <c r="B1554" s="61" t="s">
        <v>173</v>
      </c>
      <c r="C1554" s="50">
        <v>599.37</v>
      </c>
      <c r="D1554" s="66">
        <v>45164</v>
      </c>
      <c r="E1554" s="61" t="s">
        <v>81</v>
      </c>
      <c r="F1554" s="61"/>
      <c r="G1554" s="61" t="str">
        <f>VLOOKUP(Corrections[[#This Row],[Employee]],'[1]Management Hierarchy Report'!$A$2:$C$3607, 3, 0)</f>
        <v>Andrew Stephens</v>
      </c>
      <c r="H1554" s="61" t="s">
        <v>77</v>
      </c>
      <c r="I1554" s="61" t="s">
        <v>70</v>
      </c>
      <c r="J1554" s="67" t="str">
        <f>VLOOKUP(Corrections[[#This Row],[Employee]],[1]!Expense_Data[#Data],14,0)</f>
        <v>SL90@tidalwaveautospa.com</v>
      </c>
      <c r="K1554" s="68">
        <v>45292</v>
      </c>
      <c r="L1554" s="65"/>
      <c r="M1554" s="65"/>
      <c r="N1554" s="65"/>
      <c r="O1554" s="65"/>
    </row>
    <row r="1555" spans="1:15" hidden="1" x14ac:dyDescent="0.25">
      <c r="A1555" s="61" t="s">
        <v>172</v>
      </c>
      <c r="B1555" s="61" t="s">
        <v>333</v>
      </c>
      <c r="C1555" s="50">
        <v>832.58</v>
      </c>
      <c r="D1555" s="66">
        <v>45189</v>
      </c>
      <c r="E1555" s="61" t="s">
        <v>81</v>
      </c>
      <c r="F1555" s="61"/>
      <c r="G1555" s="61" t="str">
        <f>VLOOKUP(Corrections[[#This Row],[Employee]],'[1]Management Hierarchy Report'!$A$2:$C$3607, 3, 0)</f>
        <v>Andrew Stephens</v>
      </c>
      <c r="H1555" s="61" t="s">
        <v>77</v>
      </c>
      <c r="I1555" s="61" t="s">
        <v>70</v>
      </c>
      <c r="J1555" s="67" t="str">
        <f>VLOOKUP(Corrections[[#This Row],[Employee]],[1]!Expense_Data[#Data],14,0)</f>
        <v>SL90@tidalwaveautospa.com</v>
      </c>
      <c r="K1555" s="68">
        <v>45292</v>
      </c>
      <c r="L1555" s="65"/>
      <c r="M1555" s="65"/>
      <c r="N1555" s="65"/>
      <c r="O1555" s="65"/>
    </row>
    <row r="1556" spans="1:15" hidden="1" x14ac:dyDescent="0.25">
      <c r="A1556" s="61" t="s">
        <v>172</v>
      </c>
      <c r="B1556" s="61" t="s">
        <v>333</v>
      </c>
      <c r="C1556" s="69">
        <v>32.44</v>
      </c>
      <c r="D1556" s="66">
        <v>45199</v>
      </c>
      <c r="E1556" s="61" t="s">
        <v>81</v>
      </c>
      <c r="F1556" s="61"/>
      <c r="G1556" s="61" t="str">
        <f>VLOOKUP(Corrections[[#This Row],[Employee]],'[1]Management Hierarchy Report'!$A$2:$C$3607, 3, 0)</f>
        <v>Andrew Stephens</v>
      </c>
      <c r="H1556" s="61" t="s">
        <v>77</v>
      </c>
      <c r="I1556" s="61" t="s">
        <v>70</v>
      </c>
      <c r="J1556" s="67" t="str">
        <f>VLOOKUP(Corrections[[#This Row],[Employee]],[1]!Expense_Data[#Data],14,0)</f>
        <v>SL90@tidalwaveautospa.com</v>
      </c>
      <c r="K1556" s="68">
        <v>45292</v>
      </c>
      <c r="L1556" s="65"/>
      <c r="M1556" s="65"/>
      <c r="N1556" s="65"/>
      <c r="O1556" s="65"/>
    </row>
    <row r="1557" spans="1:15" hidden="1" x14ac:dyDescent="0.25">
      <c r="A1557" s="61" t="s">
        <v>172</v>
      </c>
      <c r="B1557" s="61" t="s">
        <v>333</v>
      </c>
      <c r="C1557" s="69">
        <v>496.27</v>
      </c>
      <c r="D1557" s="66">
        <v>45199</v>
      </c>
      <c r="E1557" s="61" t="s">
        <v>81</v>
      </c>
      <c r="F1557" s="61"/>
      <c r="G1557" s="61" t="str">
        <f>VLOOKUP(Corrections[[#This Row],[Employee]],'[1]Management Hierarchy Report'!$A$2:$C$3607, 3, 0)</f>
        <v>Andrew Stephens</v>
      </c>
      <c r="H1557" s="61" t="s">
        <v>77</v>
      </c>
      <c r="I1557" s="61" t="s">
        <v>70</v>
      </c>
      <c r="J1557" s="67" t="str">
        <f>VLOOKUP(Corrections[[#This Row],[Employee]],[1]!Expense_Data[#Data],14,0)</f>
        <v>SL90@tidalwaveautospa.com</v>
      </c>
      <c r="K1557" s="68">
        <v>45292</v>
      </c>
      <c r="L1557" s="65"/>
      <c r="M1557" s="65"/>
      <c r="N1557" s="65"/>
      <c r="O1557" s="65"/>
    </row>
    <row r="1558" spans="1:15" hidden="1" x14ac:dyDescent="0.25">
      <c r="A1558" s="61" t="s">
        <v>172</v>
      </c>
      <c r="B1558" s="61" t="s">
        <v>333</v>
      </c>
      <c r="C1558" s="69">
        <v>46.82</v>
      </c>
      <c r="D1558" s="66">
        <v>45200</v>
      </c>
      <c r="E1558" s="61" t="s">
        <v>81</v>
      </c>
      <c r="F1558" s="61"/>
      <c r="G1558" s="61" t="str">
        <f>VLOOKUP(Corrections[[#This Row],[Employee]],'[1]Management Hierarchy Report'!$A$2:$C$3607, 3, 0)</f>
        <v>Andrew Stephens</v>
      </c>
      <c r="H1558" s="61" t="s">
        <v>77</v>
      </c>
      <c r="I1558" s="61" t="s">
        <v>70</v>
      </c>
      <c r="J1558" s="67" t="str">
        <f>VLOOKUP(Corrections[[#This Row],[Employee]],[1]!Expense_Data[#Data],14,0)</f>
        <v>SL90@tidalwaveautospa.com</v>
      </c>
      <c r="K1558" s="68">
        <v>45292</v>
      </c>
      <c r="L1558" s="65"/>
      <c r="M1558" s="65"/>
      <c r="N1558" s="65"/>
      <c r="O1558" s="65"/>
    </row>
    <row r="1559" spans="1:15" hidden="1" x14ac:dyDescent="0.25">
      <c r="A1559" s="61" t="s">
        <v>172</v>
      </c>
      <c r="B1559" s="61" t="s">
        <v>333</v>
      </c>
      <c r="C1559" s="69">
        <v>217.38</v>
      </c>
      <c r="D1559" s="66">
        <v>45200</v>
      </c>
      <c r="E1559" s="61" t="s">
        <v>81</v>
      </c>
      <c r="F1559" s="61"/>
      <c r="G1559" s="61" t="str">
        <f>VLOOKUP(Corrections[[#This Row],[Employee]],'[1]Management Hierarchy Report'!$A$2:$C$3607, 3, 0)</f>
        <v>Andrew Stephens</v>
      </c>
      <c r="H1559" s="61" t="s">
        <v>77</v>
      </c>
      <c r="I1559" s="61" t="s">
        <v>70</v>
      </c>
      <c r="J1559" s="67" t="str">
        <f>VLOOKUP(Corrections[[#This Row],[Employee]],[1]!Expense_Data[#Data],14,0)</f>
        <v>SL90@tidalwaveautospa.com</v>
      </c>
      <c r="K1559" s="68">
        <v>45292</v>
      </c>
      <c r="L1559" s="65"/>
      <c r="M1559" s="65"/>
      <c r="N1559" s="65"/>
      <c r="O1559" s="65"/>
    </row>
    <row r="1560" spans="1:15" hidden="1" x14ac:dyDescent="0.25">
      <c r="A1560" s="61" t="s">
        <v>172</v>
      </c>
      <c r="B1560" s="61" t="s">
        <v>333</v>
      </c>
      <c r="C1560" s="69">
        <v>41.16</v>
      </c>
      <c r="D1560" s="66">
        <v>45201</v>
      </c>
      <c r="E1560" s="61" t="s">
        <v>81</v>
      </c>
      <c r="F1560" s="61"/>
      <c r="G1560" s="61" t="str">
        <f>VLOOKUP(Corrections[[#This Row],[Employee]],'[1]Management Hierarchy Report'!$A$2:$C$3607, 3, 0)</f>
        <v>Andrew Stephens</v>
      </c>
      <c r="H1560" s="61" t="s">
        <v>77</v>
      </c>
      <c r="I1560" s="61" t="s">
        <v>70</v>
      </c>
      <c r="J1560" s="67" t="str">
        <f>VLOOKUP(Corrections[[#This Row],[Employee]],[1]!Expense_Data[#Data],14,0)</f>
        <v>SL90@tidalwaveautospa.com</v>
      </c>
      <c r="K1560" s="68">
        <v>45292</v>
      </c>
      <c r="L1560" s="65"/>
      <c r="M1560" s="65"/>
      <c r="N1560" s="65"/>
      <c r="O1560" s="65"/>
    </row>
    <row r="1561" spans="1:15" hidden="1" x14ac:dyDescent="0.25">
      <c r="A1561" s="61" t="s">
        <v>172</v>
      </c>
      <c r="B1561" s="61" t="s">
        <v>333</v>
      </c>
      <c r="C1561" s="69">
        <v>502.43</v>
      </c>
      <c r="D1561" s="66">
        <v>45210</v>
      </c>
      <c r="E1561" s="61" t="s">
        <v>81</v>
      </c>
      <c r="F1561" s="61"/>
      <c r="G1561" s="61" t="str">
        <f>VLOOKUP(Corrections[[#This Row],[Employee]],'[1]Management Hierarchy Report'!$A$2:$C$3607, 3, 0)</f>
        <v>Andrew Stephens</v>
      </c>
      <c r="H1561" s="61" t="s">
        <v>77</v>
      </c>
      <c r="I1561" s="61" t="s">
        <v>70</v>
      </c>
      <c r="J1561" s="67" t="str">
        <f>VLOOKUP(Corrections[[#This Row],[Employee]],[1]!Expense_Data[#Data],14,0)</f>
        <v>SL90@tidalwaveautospa.com</v>
      </c>
      <c r="K1561" s="68">
        <v>45292</v>
      </c>
      <c r="L1561" s="65"/>
      <c r="M1561" s="65"/>
      <c r="N1561" s="65"/>
      <c r="O1561" s="65"/>
    </row>
    <row r="1562" spans="1:15" hidden="1" x14ac:dyDescent="0.25">
      <c r="A1562" s="61" t="s">
        <v>172</v>
      </c>
      <c r="B1562" s="61" t="s">
        <v>724</v>
      </c>
      <c r="C1562" s="50">
        <v>283.10000000000002</v>
      </c>
      <c r="D1562" s="66">
        <v>45408</v>
      </c>
      <c r="E1562" s="61" t="s">
        <v>71</v>
      </c>
      <c r="F1562" s="61"/>
      <c r="G1562" s="61" t="str">
        <f>VLOOKUP(Corrections[[#This Row],[Employee]],'[1]Management Hierarchy Report'!$A$2:$C$3607, 3, 0)</f>
        <v>Andrew Stephens</v>
      </c>
      <c r="H1562" s="61" t="s">
        <v>77</v>
      </c>
      <c r="I1562" s="61" t="s">
        <v>70</v>
      </c>
      <c r="J1562" s="67" t="str">
        <f>VLOOKUP(Corrections[[#This Row],[Employee]],[1]!Expense_Data[#Data],14,0)</f>
        <v>SL90@tidalwaveautospa.com</v>
      </c>
      <c r="K1562" s="68">
        <v>45292</v>
      </c>
      <c r="L1562" s="65"/>
      <c r="M1562" s="65"/>
      <c r="N1562" s="65"/>
      <c r="O1562" s="65"/>
    </row>
    <row r="1563" spans="1:15" hidden="1" x14ac:dyDescent="0.25">
      <c r="A1563" s="61" t="s">
        <v>172</v>
      </c>
      <c r="B1563" s="61" t="s">
        <v>724</v>
      </c>
      <c r="C1563" s="50">
        <v>283.10000000000002</v>
      </c>
      <c r="D1563" s="66">
        <v>45408</v>
      </c>
      <c r="E1563" s="61" t="s">
        <v>71</v>
      </c>
      <c r="F1563" s="61"/>
      <c r="G1563" s="61" t="str">
        <f>VLOOKUP(Corrections[[#This Row],[Employee]],'[1]Management Hierarchy Report'!$A$2:$C$3607, 3, 0)</f>
        <v>Andrew Stephens</v>
      </c>
      <c r="H1563" s="61" t="s">
        <v>77</v>
      </c>
      <c r="I1563" s="61" t="s">
        <v>70</v>
      </c>
      <c r="J1563" s="67" t="str">
        <f>VLOOKUP(Corrections[[#This Row],[Employee]],[1]!Expense_Data[#Data],14,0)</f>
        <v>SL90@tidalwaveautospa.com</v>
      </c>
      <c r="K1563" s="68">
        <v>45292</v>
      </c>
      <c r="L1563" s="65"/>
      <c r="M1563" s="65"/>
      <c r="N1563" s="65"/>
      <c r="O1563" s="65"/>
    </row>
    <row r="1564" spans="1:15" hidden="1" x14ac:dyDescent="0.25">
      <c r="A1564" s="61" t="s">
        <v>172</v>
      </c>
      <c r="B1564" s="61" t="s">
        <v>724</v>
      </c>
      <c r="C1564" s="50">
        <v>283.10000000000002</v>
      </c>
      <c r="D1564" s="66">
        <v>45408</v>
      </c>
      <c r="E1564" s="61" t="s">
        <v>71</v>
      </c>
      <c r="F1564" s="61"/>
      <c r="G1564" s="61" t="str">
        <f>VLOOKUP(Corrections[[#This Row],[Employee]],'[1]Management Hierarchy Report'!$A$2:$C$3607, 3, 0)</f>
        <v>Andrew Stephens</v>
      </c>
      <c r="H1564" s="61" t="s">
        <v>77</v>
      </c>
      <c r="I1564" s="61" t="s">
        <v>70</v>
      </c>
      <c r="J1564" s="67" t="str">
        <f>VLOOKUP(Corrections[[#This Row],[Employee]],[1]!Expense_Data[#Data],14,0)</f>
        <v>SL90@tidalwaveautospa.com</v>
      </c>
      <c r="K1564" s="68">
        <v>45292</v>
      </c>
      <c r="L1564" s="65"/>
      <c r="M1564" s="65"/>
      <c r="N1564" s="65"/>
      <c r="O1564" s="65"/>
    </row>
    <row r="1565" spans="1:15" hidden="1" x14ac:dyDescent="0.25">
      <c r="A1565" s="61" t="s">
        <v>172</v>
      </c>
      <c r="B1565" s="61" t="s">
        <v>724</v>
      </c>
      <c r="C1565" s="69">
        <v>1395</v>
      </c>
      <c r="D1565" s="66">
        <v>45412</v>
      </c>
      <c r="E1565" s="61" t="s">
        <v>71</v>
      </c>
      <c r="F1565" s="61"/>
      <c r="G1565" s="61" t="str">
        <f>VLOOKUP(Corrections[[#This Row],[Employee]],'[1]Management Hierarchy Report'!$A$2:$C$3607, 3, 0)</f>
        <v>Andrew Stephens</v>
      </c>
      <c r="H1565" s="61" t="s">
        <v>77</v>
      </c>
      <c r="I1565" s="61" t="s">
        <v>70</v>
      </c>
      <c r="J1565" s="67" t="str">
        <f>VLOOKUP(Corrections[[#This Row],[Employee]],[1]!Expense_Data[#Data],14,0)</f>
        <v>SL90@tidalwaveautospa.com</v>
      </c>
      <c r="K1565" s="68">
        <v>45292</v>
      </c>
      <c r="L1565" s="65"/>
      <c r="M1565" s="65"/>
      <c r="N1565" s="65"/>
      <c r="O1565" s="65"/>
    </row>
    <row r="1566" spans="1:15" hidden="1" x14ac:dyDescent="0.25">
      <c r="A1566" s="61" t="s">
        <v>172</v>
      </c>
      <c r="B1566" s="61" t="s">
        <v>724</v>
      </c>
      <c r="C1566" s="69">
        <v>1395</v>
      </c>
      <c r="D1566" s="66">
        <v>45412</v>
      </c>
      <c r="E1566" s="61" t="s">
        <v>71</v>
      </c>
      <c r="F1566" s="61"/>
      <c r="G1566" s="61" t="str">
        <f>VLOOKUP(Corrections[[#This Row],[Employee]],'[1]Management Hierarchy Report'!$A$2:$C$3607, 3, 0)</f>
        <v>Andrew Stephens</v>
      </c>
      <c r="H1566" s="61" t="s">
        <v>77</v>
      </c>
      <c r="I1566" s="61" t="s">
        <v>70</v>
      </c>
      <c r="J1566" s="67" t="str">
        <f>VLOOKUP(Corrections[[#This Row],[Employee]],[1]!Expense_Data[#Data],14,0)</f>
        <v>SL90@tidalwaveautospa.com</v>
      </c>
      <c r="K1566" s="68">
        <v>45292</v>
      </c>
      <c r="L1566" s="65"/>
      <c r="M1566" s="65"/>
      <c r="N1566" s="65"/>
      <c r="O1566" s="65"/>
    </row>
    <row r="1567" spans="1:15" hidden="1" x14ac:dyDescent="0.25">
      <c r="A1567" s="61" t="s">
        <v>172</v>
      </c>
      <c r="B1567" s="61" t="s">
        <v>724</v>
      </c>
      <c r="C1567" s="69">
        <v>512.83000000000004</v>
      </c>
      <c r="D1567" s="66">
        <v>45414</v>
      </c>
      <c r="E1567" s="61" t="s">
        <v>71</v>
      </c>
      <c r="F1567" s="61"/>
      <c r="G1567" s="61" t="str">
        <f>VLOOKUP(Corrections[[#This Row],[Employee]],'[1]Management Hierarchy Report'!$A$2:$C$3607, 3, 0)</f>
        <v>Andrew Stephens</v>
      </c>
      <c r="H1567" s="61" t="s">
        <v>77</v>
      </c>
      <c r="I1567" s="61" t="s">
        <v>70</v>
      </c>
      <c r="J1567" s="67" t="str">
        <f>VLOOKUP(Corrections[[#This Row],[Employee]],[1]!Expense_Data[#Data],14,0)</f>
        <v>SL90@tidalwaveautospa.com</v>
      </c>
      <c r="K1567" s="68">
        <v>45292</v>
      </c>
      <c r="L1567" s="65"/>
      <c r="M1567" s="65"/>
      <c r="N1567" s="65"/>
      <c r="O1567" s="65"/>
    </row>
    <row r="1568" spans="1:15" hidden="1" x14ac:dyDescent="0.25">
      <c r="A1568" s="61" t="s">
        <v>172</v>
      </c>
      <c r="B1568" s="61" t="s">
        <v>724</v>
      </c>
      <c r="C1568" s="69">
        <v>512.83000000000004</v>
      </c>
      <c r="D1568" s="66">
        <v>45414</v>
      </c>
      <c r="E1568" s="61" t="s">
        <v>71</v>
      </c>
      <c r="F1568" s="61"/>
      <c r="G1568" s="61" t="str">
        <f>VLOOKUP(Corrections[[#This Row],[Employee]],'[1]Management Hierarchy Report'!$A$2:$C$3607, 3, 0)</f>
        <v>Andrew Stephens</v>
      </c>
      <c r="H1568" s="61" t="s">
        <v>77</v>
      </c>
      <c r="I1568" s="61" t="s">
        <v>70</v>
      </c>
      <c r="J1568" s="67" t="str">
        <f>VLOOKUP(Corrections[[#This Row],[Employee]],[1]!Expense_Data[#Data],14,0)</f>
        <v>SL90@tidalwaveautospa.com</v>
      </c>
      <c r="K1568" s="68">
        <v>45292</v>
      </c>
      <c r="L1568" s="65"/>
      <c r="M1568" s="65"/>
      <c r="N1568" s="65"/>
      <c r="O1568" s="65"/>
    </row>
    <row r="1569" spans="1:15" hidden="1" x14ac:dyDescent="0.25">
      <c r="A1569" s="61" t="s">
        <v>172</v>
      </c>
      <c r="B1569" s="61" t="s">
        <v>724</v>
      </c>
      <c r="C1569" s="69">
        <v>512.83000000000004</v>
      </c>
      <c r="D1569" s="66">
        <v>45414</v>
      </c>
      <c r="E1569" s="61" t="s">
        <v>71</v>
      </c>
      <c r="F1569" s="61"/>
      <c r="G1569" s="61" t="str">
        <f>VLOOKUP(Corrections[[#This Row],[Employee]],'[1]Management Hierarchy Report'!$A$2:$C$3607, 3, 0)</f>
        <v>Andrew Stephens</v>
      </c>
      <c r="H1569" s="61" t="s">
        <v>77</v>
      </c>
      <c r="I1569" s="61" t="s">
        <v>70</v>
      </c>
      <c r="J1569" s="67" t="str">
        <f>VLOOKUP(Corrections[[#This Row],[Employee]],[1]!Expense_Data[#Data],14,0)</f>
        <v>SL90@tidalwaveautospa.com</v>
      </c>
      <c r="K1569" s="68">
        <v>45292</v>
      </c>
      <c r="L1569" s="65"/>
      <c r="M1569" s="65"/>
      <c r="N1569" s="65"/>
      <c r="O1569" s="65"/>
    </row>
    <row r="1570" spans="1:15" hidden="1" x14ac:dyDescent="0.25">
      <c r="A1570" s="61" t="s">
        <v>172</v>
      </c>
      <c r="B1570" s="61" t="s">
        <v>724</v>
      </c>
      <c r="C1570" s="69">
        <v>516.38</v>
      </c>
      <c r="D1570" s="66">
        <v>45418</v>
      </c>
      <c r="E1570" s="61" t="s">
        <v>71</v>
      </c>
      <c r="F1570" s="61"/>
      <c r="G1570" s="61" t="str">
        <f>VLOOKUP(Corrections[[#This Row],[Employee]],'[1]Management Hierarchy Report'!$A$2:$C$3607, 3, 0)</f>
        <v>Andrew Stephens</v>
      </c>
      <c r="H1570" s="61" t="s">
        <v>77</v>
      </c>
      <c r="I1570" s="61" t="s">
        <v>70</v>
      </c>
      <c r="J1570" s="67" t="str">
        <f>VLOOKUP(Corrections[[#This Row],[Employee]],[1]!Expense_Data[#Data],14,0)</f>
        <v>SL90@tidalwaveautospa.com</v>
      </c>
      <c r="K1570" s="68">
        <v>45292</v>
      </c>
      <c r="L1570" s="65"/>
      <c r="M1570" s="65"/>
      <c r="N1570" s="65"/>
      <c r="O1570" s="65"/>
    </row>
    <row r="1571" spans="1:15" hidden="1" x14ac:dyDescent="0.25">
      <c r="A1571" s="61" t="s">
        <v>172</v>
      </c>
      <c r="B1571" s="61" t="s">
        <v>724</v>
      </c>
      <c r="C1571" s="69">
        <v>126.14</v>
      </c>
      <c r="D1571" s="66">
        <v>45427</v>
      </c>
      <c r="E1571" s="61" t="s">
        <v>71</v>
      </c>
      <c r="F1571" s="61"/>
      <c r="G1571" s="61" t="str">
        <f>VLOOKUP(Corrections[[#This Row],[Employee]],'[1]Management Hierarchy Report'!$A$2:$C$3607, 3, 0)</f>
        <v>Andrew Stephens</v>
      </c>
      <c r="H1571" s="61" t="s">
        <v>77</v>
      </c>
      <c r="I1571" s="61" t="s">
        <v>70</v>
      </c>
      <c r="J1571" s="67" t="str">
        <f>VLOOKUP(Corrections[[#This Row],[Employee]],[1]!Expense_Data[#Data],14,0)</f>
        <v>SL90@tidalwaveautospa.com</v>
      </c>
      <c r="K1571" s="68">
        <v>45292</v>
      </c>
      <c r="L1571" s="65"/>
      <c r="M1571" s="65"/>
      <c r="N1571" s="65"/>
      <c r="O1571" s="65"/>
    </row>
    <row r="1572" spans="1:15" hidden="1" x14ac:dyDescent="0.25">
      <c r="A1572" s="61" t="s">
        <v>172</v>
      </c>
      <c r="B1572" s="61" t="s">
        <v>724</v>
      </c>
      <c r="C1572" s="69">
        <v>126.14</v>
      </c>
      <c r="D1572" s="66">
        <v>45427</v>
      </c>
      <c r="E1572" s="61" t="s">
        <v>71</v>
      </c>
      <c r="F1572" s="61"/>
      <c r="G1572" s="61" t="str">
        <f>VLOOKUP(Corrections[[#This Row],[Employee]],'[1]Management Hierarchy Report'!$A$2:$C$3607, 3, 0)</f>
        <v>Andrew Stephens</v>
      </c>
      <c r="H1572" s="61" t="s">
        <v>77</v>
      </c>
      <c r="I1572" s="61" t="s">
        <v>70</v>
      </c>
      <c r="J1572" s="67" t="str">
        <f>VLOOKUP(Corrections[[#This Row],[Employee]],[1]!Expense_Data[#Data],14,0)</f>
        <v>SL90@tidalwaveautospa.com</v>
      </c>
      <c r="K1572" s="68">
        <v>45292</v>
      </c>
      <c r="L1572" s="65"/>
      <c r="M1572" s="65"/>
      <c r="N1572" s="65"/>
      <c r="O1572" s="65"/>
    </row>
    <row r="1573" spans="1:15" hidden="1" x14ac:dyDescent="0.25">
      <c r="A1573" s="61" t="s">
        <v>172</v>
      </c>
      <c r="B1573" s="61" t="s">
        <v>724</v>
      </c>
      <c r="C1573" s="69">
        <v>126.14</v>
      </c>
      <c r="D1573" s="66">
        <v>45427</v>
      </c>
      <c r="E1573" s="61" t="s">
        <v>71</v>
      </c>
      <c r="F1573" s="61"/>
      <c r="G1573" s="61" t="str">
        <f>VLOOKUP(Corrections[[#This Row],[Employee]],'[1]Management Hierarchy Report'!$A$2:$C$3607, 3, 0)</f>
        <v>Andrew Stephens</v>
      </c>
      <c r="H1573" s="61" t="s">
        <v>77</v>
      </c>
      <c r="I1573" s="61" t="s">
        <v>70</v>
      </c>
      <c r="J1573" s="67" t="str">
        <f>VLOOKUP(Corrections[[#This Row],[Employee]],[1]!Expense_Data[#Data],14,0)</f>
        <v>SL90@tidalwaveautospa.com</v>
      </c>
      <c r="K1573" s="68">
        <v>45292</v>
      </c>
      <c r="L1573" s="65"/>
      <c r="M1573" s="65"/>
      <c r="N1573" s="65"/>
      <c r="O1573" s="65"/>
    </row>
    <row r="1574" spans="1:15" hidden="1" x14ac:dyDescent="0.25">
      <c r="A1574" s="61" t="s">
        <v>172</v>
      </c>
      <c r="B1574" s="61" t="s">
        <v>849</v>
      </c>
      <c r="C1574" s="50">
        <v>173.55</v>
      </c>
      <c r="D1574" s="66">
        <v>45429</v>
      </c>
      <c r="E1574" s="61" t="s">
        <v>71</v>
      </c>
      <c r="F1574" s="61"/>
      <c r="G1574" s="61" t="str">
        <f>VLOOKUP(Corrections[[#This Row],[Employee]],'[1]Management Hierarchy Report'!$A$2:$C$3607, 3, 0)</f>
        <v>Andrew Stephens</v>
      </c>
      <c r="H1574" s="61" t="s">
        <v>77</v>
      </c>
      <c r="I1574" s="61" t="s">
        <v>70</v>
      </c>
      <c r="J1574" s="61" t="str">
        <f>VLOOKUP(Corrections[[#This Row],[Employee]],[1]!Expense_Data[#Data],14,0)</f>
        <v>SL90@tidalwaveautospa.com</v>
      </c>
      <c r="K1574" s="68">
        <v>45292</v>
      </c>
      <c r="L1574" s="65"/>
      <c r="M1574" s="65"/>
      <c r="N1574" s="65"/>
      <c r="O1574" s="65"/>
    </row>
    <row r="1575" spans="1:15" hidden="1" x14ac:dyDescent="0.25">
      <c r="A1575" s="61" t="s">
        <v>172</v>
      </c>
      <c r="B1575" s="61" t="s">
        <v>849</v>
      </c>
      <c r="C1575" s="69">
        <v>150.11000000000001</v>
      </c>
      <c r="D1575" s="66">
        <v>45446</v>
      </c>
      <c r="E1575" s="61" t="s">
        <v>71</v>
      </c>
      <c r="F1575" s="61"/>
      <c r="G1575" s="61" t="str">
        <f>VLOOKUP(Corrections[[#This Row],[Employee]],'[1]Management Hierarchy Report'!$A$2:$C$3607, 3, 0)</f>
        <v>Andrew Stephens</v>
      </c>
      <c r="H1575" s="61" t="s">
        <v>77</v>
      </c>
      <c r="I1575" s="61" t="s">
        <v>70</v>
      </c>
      <c r="J1575" s="61" t="str">
        <f>VLOOKUP(Corrections[[#This Row],[Employee]],[1]!Expense_Data[#Data],14,0)</f>
        <v>SL90@tidalwaveautospa.com</v>
      </c>
      <c r="K1575" s="68">
        <v>45292</v>
      </c>
      <c r="L1575" s="65"/>
      <c r="M1575" s="65"/>
      <c r="N1575" s="65"/>
      <c r="O1575" s="65"/>
    </row>
    <row r="1576" spans="1:15" hidden="1" x14ac:dyDescent="0.25">
      <c r="A1576" s="61" t="s">
        <v>172</v>
      </c>
      <c r="B1576" s="61" t="s">
        <v>849</v>
      </c>
      <c r="C1576" s="69">
        <v>391.97</v>
      </c>
      <c r="D1576" s="66">
        <v>45454</v>
      </c>
      <c r="E1576" s="61" t="s">
        <v>71</v>
      </c>
      <c r="F1576" s="61"/>
      <c r="G1576" s="61" t="str">
        <f>VLOOKUP(Corrections[[#This Row],[Employee]],'[1]Management Hierarchy Report'!$A$2:$C$3607, 3, 0)</f>
        <v>Andrew Stephens</v>
      </c>
      <c r="H1576" s="61" t="s">
        <v>77</v>
      </c>
      <c r="I1576" s="61" t="s">
        <v>70</v>
      </c>
      <c r="J1576" s="61" t="str">
        <f>VLOOKUP(Corrections[[#This Row],[Employee]],[1]!Expense_Data[#Data],14,0)</f>
        <v>SL90@tidalwaveautospa.com</v>
      </c>
      <c r="K1576" s="68">
        <v>45292</v>
      </c>
      <c r="L1576" s="65"/>
      <c r="M1576" s="65"/>
      <c r="N1576" s="65"/>
      <c r="O1576" s="65"/>
    </row>
    <row r="1577" spans="1:15" hidden="1" x14ac:dyDescent="0.25">
      <c r="A1577" s="61" t="s">
        <v>172</v>
      </c>
      <c r="B1577" s="61" t="s">
        <v>13094</v>
      </c>
      <c r="C1577" s="50">
        <v>187.2</v>
      </c>
      <c r="D1577" s="52">
        <v>45471</v>
      </c>
      <c r="E1577" s="66" t="s">
        <v>12978</v>
      </c>
      <c r="F1577" s="61"/>
      <c r="G1577" s="61" t="str">
        <f>VLOOKUP(Corrections[[#This Row],[Employee]],'[1]Management Hierarchy Report'!$A$2:$C$3607, 3, 0)</f>
        <v>Andrew Stephens</v>
      </c>
      <c r="H1577" s="61" t="s">
        <v>77</v>
      </c>
      <c r="I1577" s="61" t="s">
        <v>70</v>
      </c>
      <c r="J1577" s="61" t="str">
        <f>VLOOKUP(Corrections[[#This Row],[Employee]],[1]!Expense_Data[#Data],14,0)</f>
        <v>SL90@tidalwaveautospa.com</v>
      </c>
      <c r="K1577" s="68">
        <v>45292</v>
      </c>
      <c r="L1577" s="65"/>
      <c r="M1577" s="65"/>
      <c r="N1577" s="65"/>
      <c r="O1577" s="65"/>
    </row>
    <row r="1578" spans="1:15" hidden="1" x14ac:dyDescent="0.25">
      <c r="A1578" s="61" t="s">
        <v>172</v>
      </c>
      <c r="B1578" s="61" t="s">
        <v>13094</v>
      </c>
      <c r="C1578" s="50">
        <v>187.2</v>
      </c>
      <c r="D1578" s="66">
        <v>45471</v>
      </c>
      <c r="E1578" s="61" t="s">
        <v>13030</v>
      </c>
      <c r="F1578" s="61"/>
      <c r="G1578" s="61" t="str">
        <f>VLOOKUP(Corrections[[#This Row],[Employee]],'[1]Management Hierarchy Report'!$A$2:$C$3607, 3, 0)</f>
        <v>Andrew Stephens</v>
      </c>
      <c r="H1578" s="61" t="s">
        <v>77</v>
      </c>
      <c r="I1578" s="61" t="s">
        <v>70</v>
      </c>
      <c r="J1578" s="61" t="str">
        <f>VLOOKUP(Corrections[[#This Row],[Employee]],[1]!Expense_Data[#Data],14,0)</f>
        <v>SL90@tidalwaveautospa.com</v>
      </c>
      <c r="K1578" s="68">
        <v>45292</v>
      </c>
      <c r="L1578" s="65"/>
      <c r="M1578" s="65"/>
      <c r="N1578" s="65"/>
      <c r="O1578" s="65"/>
    </row>
    <row r="1579" spans="1:15" hidden="1" x14ac:dyDescent="0.25">
      <c r="A1579" s="61" t="s">
        <v>172</v>
      </c>
      <c r="B1579" s="61" t="s">
        <v>13094</v>
      </c>
      <c r="C1579" s="50">
        <v>47.21</v>
      </c>
      <c r="D1579" s="66">
        <v>45476</v>
      </c>
      <c r="E1579" s="61" t="s">
        <v>13030</v>
      </c>
      <c r="F1579" s="61"/>
      <c r="G1579" s="61" t="str">
        <f>VLOOKUP(Corrections[[#This Row],[Employee]],'[1]Management Hierarchy Report'!$A$2:$C$3607, 3, 0)</f>
        <v>Andrew Stephens</v>
      </c>
      <c r="H1579" s="61" t="s">
        <v>77</v>
      </c>
      <c r="I1579" s="61" t="s">
        <v>70</v>
      </c>
      <c r="J1579" s="61" t="str">
        <f>VLOOKUP(Corrections[[#This Row],[Employee]],[1]!Expense_Data[#Data],14,0)</f>
        <v>SL90@tidalwaveautospa.com</v>
      </c>
      <c r="K1579" s="68">
        <v>45292</v>
      </c>
      <c r="L1579" s="65"/>
      <c r="M1579" s="65"/>
      <c r="N1579" s="65"/>
      <c r="O1579" s="65"/>
    </row>
    <row r="1580" spans="1:15" hidden="1" x14ac:dyDescent="0.25">
      <c r="A1580" s="61" t="s">
        <v>172</v>
      </c>
      <c r="B1580" s="61" t="s">
        <v>13094</v>
      </c>
      <c r="C1580" s="50">
        <v>81.61</v>
      </c>
      <c r="D1580" s="52">
        <v>45484</v>
      </c>
      <c r="E1580" s="66" t="s">
        <v>12978</v>
      </c>
      <c r="F1580" s="61"/>
      <c r="G1580" s="61" t="str">
        <f>VLOOKUP(Corrections[[#This Row],[Employee]],'[1]Management Hierarchy Report'!$A$2:$C$3607, 3, 0)</f>
        <v>Andrew Stephens</v>
      </c>
      <c r="H1580" s="61" t="s">
        <v>77</v>
      </c>
      <c r="I1580" s="61" t="s">
        <v>70</v>
      </c>
      <c r="J1580" s="61" t="str">
        <f>VLOOKUP(Corrections[[#This Row],[Employee]],[1]!Expense_Data[#Data],14,0)</f>
        <v>SL90@tidalwaveautospa.com</v>
      </c>
      <c r="K1580" s="68">
        <v>45292</v>
      </c>
      <c r="L1580" s="65"/>
      <c r="M1580" s="65"/>
      <c r="N1580" s="65"/>
      <c r="O1580" s="65"/>
    </row>
    <row r="1581" spans="1:15" hidden="1" x14ac:dyDescent="0.25">
      <c r="A1581" s="61" t="s">
        <v>172</v>
      </c>
      <c r="B1581" s="61" t="s">
        <v>13094</v>
      </c>
      <c r="C1581" s="50">
        <v>132.19999999999999</v>
      </c>
      <c r="D1581" s="52">
        <v>45485</v>
      </c>
      <c r="E1581" s="66" t="s">
        <v>12978</v>
      </c>
      <c r="F1581" s="61"/>
      <c r="G1581" s="61" t="str">
        <f>VLOOKUP(Corrections[[#This Row],[Employee]],'[1]Management Hierarchy Report'!$A$2:$C$3607, 3, 0)</f>
        <v>Andrew Stephens</v>
      </c>
      <c r="H1581" s="61" t="s">
        <v>77</v>
      </c>
      <c r="I1581" s="61" t="s">
        <v>70</v>
      </c>
      <c r="J1581" s="61" t="str">
        <f>VLOOKUP(Corrections[[#This Row],[Employee]],[1]!Expense_Data[#Data],14,0)</f>
        <v>SL90@tidalwaveautospa.com</v>
      </c>
      <c r="K1581" s="68">
        <v>45292</v>
      </c>
      <c r="L1581" s="65"/>
      <c r="M1581" s="65"/>
      <c r="N1581" s="65"/>
      <c r="O1581" s="65"/>
    </row>
    <row r="1582" spans="1:15" hidden="1" x14ac:dyDescent="0.25">
      <c r="A1582" s="61" t="s">
        <v>323</v>
      </c>
      <c r="B1582" s="61" t="s">
        <v>324</v>
      </c>
      <c r="C1582" s="50">
        <v>967.4</v>
      </c>
      <c r="D1582" s="66">
        <v>45202</v>
      </c>
      <c r="E1582" s="61" t="s">
        <v>146</v>
      </c>
      <c r="F1582" s="61"/>
      <c r="G1582" s="61" t="str">
        <f>VLOOKUP(Corrections[[#This Row],[Employee]],'[1]Management Hierarchy Report'!$A$2:$C$3607, 3, 0)</f>
        <v>Joe Chavez</v>
      </c>
      <c r="H1582" s="61" t="s">
        <v>77</v>
      </c>
      <c r="I1582" s="61" t="s">
        <v>70</v>
      </c>
      <c r="J1582" s="67" t="str">
        <f>VLOOKUP(Corrections[[#This Row],[Employee]],[1]!Expense_Data[#Data],14,0)</f>
        <v>SL198@tidalwaveautospa.com</v>
      </c>
      <c r="K1582" s="68">
        <v>45292</v>
      </c>
      <c r="L1582" s="65"/>
      <c r="M1582" s="65"/>
      <c r="N1582" s="65"/>
      <c r="O1582" s="65"/>
    </row>
    <row r="1583" spans="1:15" hidden="1" x14ac:dyDescent="0.25">
      <c r="A1583" s="61" t="s">
        <v>323</v>
      </c>
      <c r="B1583" s="61" t="s">
        <v>324</v>
      </c>
      <c r="C1583" s="69">
        <v>1281.0999999999999</v>
      </c>
      <c r="D1583" s="66">
        <v>45203</v>
      </c>
      <c r="E1583" s="61" t="s">
        <v>71</v>
      </c>
      <c r="F1583" s="61"/>
      <c r="G1583" s="61" t="str">
        <f>VLOOKUP(Corrections[[#This Row],[Employee]],'[1]Management Hierarchy Report'!$A$2:$C$3607, 3, 0)</f>
        <v>Joe Chavez</v>
      </c>
      <c r="H1583" s="61" t="s">
        <v>77</v>
      </c>
      <c r="I1583" s="61" t="s">
        <v>70</v>
      </c>
      <c r="J1583" s="67" t="str">
        <f>VLOOKUP(Corrections[[#This Row],[Employee]],[1]!Expense_Data[#Data],14,0)</f>
        <v>SL198@tidalwaveautospa.com</v>
      </c>
      <c r="K1583" s="68">
        <v>45292</v>
      </c>
      <c r="L1583" s="65"/>
      <c r="M1583" s="65"/>
      <c r="N1583" s="65"/>
      <c r="O1583" s="65"/>
    </row>
    <row r="1584" spans="1:15" hidden="1" x14ac:dyDescent="0.25">
      <c r="A1584" s="61" t="s">
        <v>323</v>
      </c>
      <c r="B1584" s="61" t="s">
        <v>435</v>
      </c>
      <c r="C1584" s="50">
        <v>485.67</v>
      </c>
      <c r="D1584" s="66">
        <v>45248</v>
      </c>
      <c r="E1584" s="61" t="s">
        <v>146</v>
      </c>
      <c r="F1584" s="61"/>
      <c r="G1584" s="61" t="str">
        <f>VLOOKUP(Corrections[[#This Row],[Employee]],'[1]Management Hierarchy Report'!$A$2:$C$3607, 3, 0)</f>
        <v>Joe Chavez</v>
      </c>
      <c r="H1584" s="61" t="s">
        <v>77</v>
      </c>
      <c r="I1584" s="61" t="s">
        <v>70</v>
      </c>
      <c r="J1584" s="67" t="str">
        <f>VLOOKUP(Corrections[[#This Row],[Employee]],[1]!Expense_Data[#Data],14,0)</f>
        <v>SL198@tidalwaveautospa.com</v>
      </c>
      <c r="K1584" s="68">
        <v>45292</v>
      </c>
      <c r="L1584" s="65"/>
      <c r="M1584" s="65"/>
      <c r="N1584" s="65"/>
      <c r="O1584" s="65"/>
    </row>
    <row r="1585" spans="1:15" hidden="1" x14ac:dyDescent="0.25">
      <c r="A1585" s="61" t="s">
        <v>323</v>
      </c>
      <c r="B1585" s="61" t="s">
        <v>435</v>
      </c>
      <c r="C1585" s="69">
        <v>1627.4</v>
      </c>
      <c r="D1585" s="66">
        <v>45252</v>
      </c>
      <c r="E1585" s="61" t="s">
        <v>146</v>
      </c>
      <c r="F1585" s="61"/>
      <c r="G1585" s="61" t="str">
        <f>VLOOKUP(Corrections[[#This Row],[Employee]],'[1]Management Hierarchy Report'!$A$2:$C$3607, 3, 0)</f>
        <v>Joe Chavez</v>
      </c>
      <c r="H1585" s="61" t="s">
        <v>77</v>
      </c>
      <c r="I1585" s="61" t="s">
        <v>70</v>
      </c>
      <c r="J1585" s="67" t="str">
        <f>VLOOKUP(Corrections[[#This Row],[Employee]],[1]!Expense_Data[#Data],14,0)</f>
        <v>SL198@tidalwaveautospa.com</v>
      </c>
      <c r="K1585" s="68">
        <v>45292</v>
      </c>
      <c r="L1585" s="65"/>
      <c r="M1585" s="65"/>
      <c r="N1585" s="65"/>
      <c r="O1585" s="65"/>
    </row>
    <row r="1586" spans="1:15" hidden="1" x14ac:dyDescent="0.25">
      <c r="A1586" s="61" t="s">
        <v>323</v>
      </c>
      <c r="B1586" s="61" t="s">
        <v>435</v>
      </c>
      <c r="C1586" s="69">
        <v>548.20000000000005</v>
      </c>
      <c r="D1586" s="66">
        <v>45260</v>
      </c>
      <c r="E1586" s="61" t="s">
        <v>146</v>
      </c>
      <c r="F1586" s="61"/>
      <c r="G1586" s="61" t="str">
        <f>VLOOKUP(Corrections[[#This Row],[Employee]],'[1]Management Hierarchy Report'!$A$2:$C$3607, 3, 0)</f>
        <v>Joe Chavez</v>
      </c>
      <c r="H1586" s="61" t="s">
        <v>77</v>
      </c>
      <c r="I1586" s="61" t="s">
        <v>70</v>
      </c>
      <c r="J1586" s="67" t="str">
        <f>VLOOKUP(Corrections[[#This Row],[Employee]],[1]!Expense_Data[#Data],14,0)</f>
        <v>SL198@tidalwaveautospa.com</v>
      </c>
      <c r="K1586" s="68">
        <v>45292</v>
      </c>
      <c r="L1586" s="65"/>
      <c r="M1586" s="65"/>
      <c r="N1586" s="65"/>
      <c r="O1586" s="65"/>
    </row>
    <row r="1587" spans="1:15" hidden="1" x14ac:dyDescent="0.25">
      <c r="A1587" s="61" t="s">
        <v>323</v>
      </c>
      <c r="B1587" s="61" t="s">
        <v>435</v>
      </c>
      <c r="C1587" s="69">
        <v>615.73</v>
      </c>
      <c r="D1587" s="66">
        <v>45261</v>
      </c>
      <c r="E1587" s="74" t="s">
        <v>146</v>
      </c>
      <c r="F1587" s="61"/>
      <c r="G1587" s="61" t="str">
        <f>VLOOKUP(Corrections[[#This Row],[Employee]],'[1]Management Hierarchy Report'!$A$2:$C$3607, 3, 0)</f>
        <v>Joe Chavez</v>
      </c>
      <c r="H1587" s="61" t="s">
        <v>77</v>
      </c>
      <c r="I1587" s="61" t="s">
        <v>70</v>
      </c>
      <c r="J1587" s="67" t="str">
        <f>VLOOKUP(Corrections[[#This Row],[Employee]],[1]!Expense_Data[#Data],14,0)</f>
        <v>SL198@tidalwaveautospa.com</v>
      </c>
      <c r="K1587" s="68">
        <v>45292</v>
      </c>
      <c r="L1587" s="65"/>
      <c r="M1587" s="65"/>
      <c r="N1587" s="65"/>
      <c r="O1587" s="65"/>
    </row>
    <row r="1588" spans="1:15" hidden="1" x14ac:dyDescent="0.25">
      <c r="A1588" s="61" t="s">
        <v>323</v>
      </c>
      <c r="B1588" s="61" t="s">
        <v>435</v>
      </c>
      <c r="C1588" s="69">
        <v>224.95</v>
      </c>
      <c r="D1588" s="66">
        <v>45261</v>
      </c>
      <c r="E1588" s="61" t="s">
        <v>146</v>
      </c>
      <c r="F1588" s="61"/>
      <c r="G1588" s="61" t="str">
        <f>VLOOKUP(Corrections[[#This Row],[Employee]],'[1]Management Hierarchy Report'!$A$2:$C$3607, 3, 0)</f>
        <v>Joe Chavez</v>
      </c>
      <c r="H1588" s="61" t="s">
        <v>77</v>
      </c>
      <c r="I1588" s="61" t="s">
        <v>70</v>
      </c>
      <c r="J1588" s="67" t="str">
        <f>VLOOKUP(Corrections[[#This Row],[Employee]],[1]!Expense_Data[#Data],14,0)</f>
        <v>SL198@tidalwaveautospa.com</v>
      </c>
      <c r="K1588" s="68">
        <v>45292</v>
      </c>
      <c r="L1588" s="65"/>
      <c r="M1588" s="65"/>
      <c r="N1588" s="65"/>
      <c r="O1588" s="65"/>
    </row>
    <row r="1589" spans="1:15" hidden="1" x14ac:dyDescent="0.25">
      <c r="A1589" s="61" t="s">
        <v>323</v>
      </c>
      <c r="B1589" s="61" t="s">
        <v>435</v>
      </c>
      <c r="C1589" s="69">
        <v>162.30000000000001</v>
      </c>
      <c r="D1589" s="66">
        <v>45264</v>
      </c>
      <c r="E1589" s="74" t="s">
        <v>146</v>
      </c>
      <c r="F1589" s="61"/>
      <c r="G1589" s="61" t="str">
        <f>VLOOKUP(Corrections[[#This Row],[Employee]],'[1]Management Hierarchy Report'!$A$2:$C$3607, 3, 0)</f>
        <v>Joe Chavez</v>
      </c>
      <c r="H1589" s="61" t="s">
        <v>77</v>
      </c>
      <c r="I1589" s="61" t="s">
        <v>70</v>
      </c>
      <c r="J1589" s="67" t="str">
        <f>VLOOKUP(Corrections[[#This Row],[Employee]],[1]!Expense_Data[#Data],14,0)</f>
        <v>SL198@tidalwaveautospa.com</v>
      </c>
      <c r="K1589" s="68">
        <v>45292</v>
      </c>
      <c r="L1589" s="65"/>
      <c r="M1589" s="65"/>
      <c r="N1589" s="65"/>
      <c r="O1589" s="65"/>
    </row>
    <row r="1590" spans="1:15" hidden="1" x14ac:dyDescent="0.25">
      <c r="A1590" s="61" t="s">
        <v>323</v>
      </c>
      <c r="B1590" s="61" t="s">
        <v>435</v>
      </c>
      <c r="C1590" s="69">
        <v>385</v>
      </c>
      <c r="D1590" s="66">
        <v>45266</v>
      </c>
      <c r="E1590" s="74" t="s">
        <v>146</v>
      </c>
      <c r="F1590" s="61"/>
      <c r="G1590" s="61" t="str">
        <f>VLOOKUP(Corrections[[#This Row],[Employee]],'[1]Management Hierarchy Report'!$A$2:$C$3607, 3, 0)</f>
        <v>Joe Chavez</v>
      </c>
      <c r="H1590" s="61" t="s">
        <v>77</v>
      </c>
      <c r="I1590" s="61" t="s">
        <v>70</v>
      </c>
      <c r="J1590" s="67" t="str">
        <f>VLOOKUP(Corrections[[#This Row],[Employee]],[1]!Expense_Data[#Data],14,0)</f>
        <v>SL198@tidalwaveautospa.com</v>
      </c>
      <c r="K1590" s="68">
        <v>45292</v>
      </c>
      <c r="L1590" s="65"/>
      <c r="M1590" s="65"/>
      <c r="N1590" s="65"/>
      <c r="O1590" s="65"/>
    </row>
    <row r="1591" spans="1:15" hidden="1" x14ac:dyDescent="0.25">
      <c r="A1591" s="61" t="s">
        <v>323</v>
      </c>
      <c r="B1591" s="61" t="s">
        <v>435</v>
      </c>
      <c r="C1591" s="69">
        <v>256</v>
      </c>
      <c r="D1591" s="66">
        <v>45269</v>
      </c>
      <c r="E1591" s="74" t="s">
        <v>146</v>
      </c>
      <c r="F1591" s="61"/>
      <c r="G1591" s="61" t="str">
        <f>VLOOKUP(Corrections[[#This Row],[Employee]],'[1]Management Hierarchy Report'!$A$2:$C$3607, 3, 0)</f>
        <v>Joe Chavez</v>
      </c>
      <c r="H1591" s="61" t="s">
        <v>77</v>
      </c>
      <c r="I1591" s="61" t="s">
        <v>70</v>
      </c>
      <c r="J1591" s="67" t="str">
        <f>VLOOKUP(Corrections[[#This Row],[Employee]],[1]!Expense_Data[#Data],14,0)</f>
        <v>SL198@tidalwaveautospa.com</v>
      </c>
      <c r="K1591" s="68">
        <v>45292</v>
      </c>
      <c r="L1591" s="65"/>
      <c r="M1591" s="65"/>
      <c r="N1591" s="65"/>
      <c r="O1591" s="65"/>
    </row>
    <row r="1592" spans="1:15" hidden="1" x14ac:dyDescent="0.25">
      <c r="A1592" s="61" t="s">
        <v>323</v>
      </c>
      <c r="B1592" s="61" t="s">
        <v>435</v>
      </c>
      <c r="C1592" s="69">
        <v>725.99</v>
      </c>
      <c r="D1592" s="66">
        <v>45269</v>
      </c>
      <c r="E1592" s="74" t="s">
        <v>146</v>
      </c>
      <c r="F1592" s="61"/>
      <c r="G1592" s="61" t="str">
        <f>VLOOKUP(Corrections[[#This Row],[Employee]],'[1]Management Hierarchy Report'!$A$2:$C$3607, 3, 0)</f>
        <v>Joe Chavez</v>
      </c>
      <c r="H1592" s="61" t="s">
        <v>77</v>
      </c>
      <c r="I1592" s="61" t="s">
        <v>70</v>
      </c>
      <c r="J1592" s="67" t="str">
        <f>VLOOKUP(Corrections[[#This Row],[Employee]],[1]!Expense_Data[#Data],14,0)</f>
        <v>SL198@tidalwaveautospa.com</v>
      </c>
      <c r="K1592" s="68">
        <v>45292</v>
      </c>
      <c r="L1592" s="65"/>
      <c r="M1592" s="65"/>
      <c r="N1592" s="65"/>
      <c r="O1592" s="65"/>
    </row>
    <row r="1593" spans="1:15" hidden="1" x14ac:dyDescent="0.25">
      <c r="A1593" s="61" t="s">
        <v>323</v>
      </c>
      <c r="B1593" s="61" t="s">
        <v>435</v>
      </c>
      <c r="C1593" s="69">
        <v>267.44</v>
      </c>
      <c r="D1593" s="66">
        <v>45270</v>
      </c>
      <c r="E1593" s="74" t="s">
        <v>146</v>
      </c>
      <c r="F1593" s="61"/>
      <c r="G1593" s="61" t="str">
        <f>VLOOKUP(Corrections[[#This Row],[Employee]],'[1]Management Hierarchy Report'!$A$2:$C$3607, 3, 0)</f>
        <v>Joe Chavez</v>
      </c>
      <c r="H1593" s="61" t="s">
        <v>77</v>
      </c>
      <c r="I1593" s="61" t="s">
        <v>70</v>
      </c>
      <c r="J1593" s="67" t="str">
        <f>VLOOKUP(Corrections[[#This Row],[Employee]],[1]!Expense_Data[#Data],14,0)</f>
        <v>SL198@tidalwaveautospa.com</v>
      </c>
      <c r="K1593" s="68">
        <v>45292</v>
      </c>
      <c r="L1593" s="65"/>
      <c r="M1593" s="65"/>
      <c r="N1593" s="65"/>
      <c r="O1593" s="65"/>
    </row>
    <row r="1594" spans="1:15" hidden="1" x14ac:dyDescent="0.25">
      <c r="A1594" s="61" t="s">
        <v>323</v>
      </c>
      <c r="B1594" s="61" t="s">
        <v>654</v>
      </c>
      <c r="C1594" s="50">
        <v>445.81</v>
      </c>
      <c r="D1594" s="66">
        <v>45394</v>
      </c>
      <c r="E1594" s="61" t="s">
        <v>146</v>
      </c>
      <c r="F1594" s="61"/>
      <c r="G1594" s="61" t="str">
        <f>VLOOKUP(Corrections[[#This Row],[Employee]],'[1]Management Hierarchy Report'!$A$2:$C$3607, 3, 0)</f>
        <v>Joe Chavez</v>
      </c>
      <c r="H1594" s="61" t="s">
        <v>77</v>
      </c>
      <c r="I1594" s="61" t="s">
        <v>70</v>
      </c>
      <c r="J1594" s="67" t="str">
        <f>VLOOKUP(Corrections[[#This Row],[Employee]],[1]!Expense_Data[#Data],14,0)</f>
        <v>SL198@tidalwaveautospa.com</v>
      </c>
      <c r="K1594" s="68">
        <v>45292</v>
      </c>
      <c r="L1594" s="65"/>
      <c r="M1594" s="65"/>
      <c r="N1594" s="65"/>
      <c r="O1594" s="65"/>
    </row>
    <row r="1595" spans="1:15" hidden="1" x14ac:dyDescent="0.25">
      <c r="A1595" s="61" t="s">
        <v>323</v>
      </c>
      <c r="B1595" s="61" t="s">
        <v>654</v>
      </c>
      <c r="C1595" s="69">
        <v>1300.74</v>
      </c>
      <c r="D1595" s="66">
        <v>45394</v>
      </c>
      <c r="E1595" s="61" t="s">
        <v>146</v>
      </c>
      <c r="F1595" s="61"/>
      <c r="G1595" s="61" t="str">
        <f>VLOOKUP(Corrections[[#This Row],[Employee]],'[1]Management Hierarchy Report'!$A$2:$C$3607, 3, 0)</f>
        <v>Joe Chavez</v>
      </c>
      <c r="H1595" s="61" t="s">
        <v>77</v>
      </c>
      <c r="I1595" s="61" t="s">
        <v>70</v>
      </c>
      <c r="J1595" s="67" t="str">
        <f>VLOOKUP(Corrections[[#This Row],[Employee]],[1]!Expense_Data[#Data],14,0)</f>
        <v>SL198@tidalwaveautospa.com</v>
      </c>
      <c r="K1595" s="68">
        <v>45292</v>
      </c>
      <c r="L1595" s="65"/>
      <c r="M1595" s="65"/>
      <c r="N1595" s="65"/>
      <c r="O1595" s="65"/>
    </row>
    <row r="1596" spans="1:15" hidden="1" x14ac:dyDescent="0.25">
      <c r="A1596" s="61" t="s">
        <v>527</v>
      </c>
      <c r="B1596" s="61" t="s">
        <v>528</v>
      </c>
      <c r="C1596" s="50" t="s">
        <v>217</v>
      </c>
      <c r="D1596" s="66">
        <v>45372</v>
      </c>
      <c r="E1596" s="61" t="s">
        <v>521</v>
      </c>
      <c r="F1596" s="61"/>
      <c r="G1596" s="61" t="str">
        <f>VLOOKUP(Corrections[[#This Row],[Employee]],'[1]Management Hierarchy Report'!$A$2:$C$3607, 3, 0)</f>
        <v>Andrew Stephens</v>
      </c>
      <c r="H1596" s="61" t="s">
        <v>77</v>
      </c>
      <c r="I1596" s="61" t="s">
        <v>70</v>
      </c>
      <c r="J1596" s="67" t="str">
        <f>VLOOKUP(Corrections[[#This Row],[Employee]],[1]!Expense_Data[#Data],14,0)</f>
        <v>SL143@tidalwaveautospa.com</v>
      </c>
      <c r="K1596" s="68">
        <v>45292</v>
      </c>
      <c r="L1596" s="65"/>
      <c r="M1596" s="65"/>
      <c r="N1596" s="65"/>
      <c r="O1596" s="65"/>
    </row>
    <row r="1597" spans="1:15" hidden="1" x14ac:dyDescent="0.25">
      <c r="A1597" s="61" t="s">
        <v>522</v>
      </c>
      <c r="B1597" s="61" t="s">
        <v>523</v>
      </c>
      <c r="C1597" s="50">
        <v>167.63</v>
      </c>
      <c r="D1597" s="66">
        <v>45312</v>
      </c>
      <c r="E1597" s="61" t="s">
        <v>176</v>
      </c>
      <c r="F1597" s="61"/>
      <c r="G1597" s="61" t="str">
        <f>VLOOKUP(Corrections[[#This Row],[Employee]],'[1]Management Hierarchy Report'!$A$2:$C$3607, 3, 0)</f>
        <v>Wesley Kurtz</v>
      </c>
      <c r="H1597" s="61" t="s">
        <v>77</v>
      </c>
      <c r="I1597" s="61" t="s">
        <v>70</v>
      </c>
      <c r="J1597" s="67" t="str">
        <f>VLOOKUP(Corrections[[#This Row],[Employee]],[1]!Expense_Data[#Data],14,0)</f>
        <v>SL150@tidalwaveautospa.com</v>
      </c>
      <c r="K1597" s="68">
        <v>45292</v>
      </c>
      <c r="L1597" s="65"/>
      <c r="M1597" s="65"/>
      <c r="N1597" s="65"/>
      <c r="O1597" s="65"/>
    </row>
    <row r="1598" spans="1:15" hidden="1" x14ac:dyDescent="0.25">
      <c r="A1598" s="61" t="s">
        <v>522</v>
      </c>
      <c r="B1598" s="61" t="s">
        <v>523</v>
      </c>
      <c r="C1598" s="69">
        <v>237.7</v>
      </c>
      <c r="D1598" s="66">
        <v>45315</v>
      </c>
      <c r="E1598" s="74" t="s">
        <v>176</v>
      </c>
      <c r="F1598" s="61"/>
      <c r="G1598" s="61" t="str">
        <f>VLOOKUP(Corrections[[#This Row],[Employee]],'[1]Management Hierarchy Report'!$A$2:$C$3607, 3, 0)</f>
        <v>Wesley Kurtz</v>
      </c>
      <c r="H1598" s="61" t="s">
        <v>77</v>
      </c>
      <c r="I1598" s="61" t="s">
        <v>70</v>
      </c>
      <c r="J1598" s="67" t="str">
        <f>VLOOKUP(Corrections[[#This Row],[Employee]],[1]!Expense_Data[#Data],14,0)</f>
        <v>SL150@tidalwaveautospa.com</v>
      </c>
      <c r="K1598" s="68">
        <v>45292</v>
      </c>
      <c r="L1598" s="65"/>
      <c r="M1598" s="65"/>
      <c r="N1598" s="65"/>
      <c r="O1598" s="65"/>
    </row>
    <row r="1599" spans="1:15" hidden="1" x14ac:dyDescent="0.25">
      <c r="A1599" s="61" t="s">
        <v>522</v>
      </c>
      <c r="B1599" s="61" t="s">
        <v>13812</v>
      </c>
      <c r="C1599" s="50">
        <v>32.07</v>
      </c>
      <c r="D1599" s="66">
        <v>45445</v>
      </c>
      <c r="E1599" s="61" t="s">
        <v>13082</v>
      </c>
      <c r="F1599" s="61"/>
      <c r="G1599" s="61" t="str">
        <f>VLOOKUP(Corrections[[#This Row],[Employee]],'[1]Management Hierarchy Report'!$A$2:$C$3607, 3, 0)</f>
        <v>Wesley Kurtz</v>
      </c>
      <c r="H1599" s="48" t="s">
        <v>77</v>
      </c>
      <c r="I1599" s="61" t="s">
        <v>70</v>
      </c>
      <c r="J1599" s="61" t="str">
        <f>VLOOKUP(Corrections[[#This Row],[Employee]],[1]!Expense_Data[#Data],14,0)</f>
        <v>SL150@tidalwaveautospa.com</v>
      </c>
      <c r="K1599" s="68">
        <v>45292</v>
      </c>
      <c r="L1599" s="65"/>
      <c r="M1599" s="65"/>
      <c r="N1599" s="65"/>
      <c r="O1599" s="65"/>
    </row>
    <row r="1600" spans="1:15" hidden="1" x14ac:dyDescent="0.25">
      <c r="A1600" s="61" t="s">
        <v>522</v>
      </c>
      <c r="B1600" s="61" t="s">
        <v>13812</v>
      </c>
      <c r="C1600" s="50">
        <v>2.6</v>
      </c>
      <c r="D1600" s="66">
        <v>45447</v>
      </c>
      <c r="E1600" s="61" t="s">
        <v>13082</v>
      </c>
      <c r="F1600" s="61"/>
      <c r="G1600" s="61" t="str">
        <f>VLOOKUP(Corrections[[#This Row],[Employee]],'[1]Management Hierarchy Report'!$A$2:$C$3607, 3, 0)</f>
        <v>Wesley Kurtz</v>
      </c>
      <c r="H1600" s="48" t="s">
        <v>77</v>
      </c>
      <c r="I1600" s="61" t="s">
        <v>70</v>
      </c>
      <c r="J1600" s="61" t="str">
        <f>VLOOKUP(Corrections[[#This Row],[Employee]],[1]!Expense_Data[#Data],14,0)</f>
        <v>SL150@tidalwaveautospa.com</v>
      </c>
      <c r="K1600" s="68">
        <v>45292</v>
      </c>
      <c r="L1600" s="65"/>
      <c r="M1600" s="65"/>
      <c r="N1600" s="65"/>
      <c r="O1600" s="65"/>
    </row>
    <row r="1601" spans="1:15" hidden="1" x14ac:dyDescent="0.25">
      <c r="A1601" s="61" t="s">
        <v>522</v>
      </c>
      <c r="B1601" s="61" t="s">
        <v>13812</v>
      </c>
      <c r="C1601" s="50">
        <v>2.6</v>
      </c>
      <c r="D1601" s="66">
        <v>45447</v>
      </c>
      <c r="E1601" s="61" t="s">
        <v>13082</v>
      </c>
      <c r="F1601" s="61"/>
      <c r="G1601" s="61" t="str">
        <f>VLOOKUP(Corrections[[#This Row],[Employee]],'[1]Management Hierarchy Report'!$A$2:$C$3607, 3, 0)</f>
        <v>Wesley Kurtz</v>
      </c>
      <c r="H1601" s="48" t="s">
        <v>77</v>
      </c>
      <c r="I1601" s="61" t="s">
        <v>70</v>
      </c>
      <c r="J1601" s="61" t="str">
        <f>VLOOKUP(Corrections[[#This Row],[Employee]],[1]!Expense_Data[#Data],14,0)</f>
        <v>SL150@tidalwaveautospa.com</v>
      </c>
      <c r="K1601" s="68">
        <v>45292</v>
      </c>
      <c r="L1601" s="65"/>
      <c r="M1601" s="65"/>
      <c r="N1601" s="65"/>
      <c r="O1601" s="65"/>
    </row>
    <row r="1602" spans="1:15" hidden="1" x14ac:dyDescent="0.25">
      <c r="A1602" s="61" t="s">
        <v>522</v>
      </c>
      <c r="B1602" s="61" t="s">
        <v>13812</v>
      </c>
      <c r="C1602" s="50">
        <v>2.6</v>
      </c>
      <c r="D1602" s="66">
        <v>45447</v>
      </c>
      <c r="E1602" s="61" t="s">
        <v>13082</v>
      </c>
      <c r="F1602" s="61"/>
      <c r="G1602" s="61" t="str">
        <f>VLOOKUP(Corrections[[#This Row],[Employee]],'[1]Management Hierarchy Report'!$A$2:$C$3607, 3, 0)</f>
        <v>Wesley Kurtz</v>
      </c>
      <c r="H1602" s="48" t="s">
        <v>77</v>
      </c>
      <c r="I1602" s="61" t="s">
        <v>70</v>
      </c>
      <c r="J1602" s="61" t="str">
        <f>VLOOKUP(Corrections[[#This Row],[Employee]],[1]!Expense_Data[#Data],14,0)</f>
        <v>SL150@tidalwaveautospa.com</v>
      </c>
      <c r="K1602" s="68">
        <v>45292</v>
      </c>
      <c r="L1602" s="65"/>
      <c r="M1602" s="65"/>
      <c r="N1602" s="65"/>
      <c r="O1602" s="65"/>
    </row>
    <row r="1603" spans="1:15" hidden="1" x14ac:dyDescent="0.25">
      <c r="A1603" s="61" t="s">
        <v>426</v>
      </c>
      <c r="B1603" s="61" t="s">
        <v>427</v>
      </c>
      <c r="C1603" s="50">
        <v>236.01</v>
      </c>
      <c r="D1603" s="66">
        <v>45267</v>
      </c>
      <c r="E1603" s="61" t="s">
        <v>71</v>
      </c>
      <c r="F1603" s="61"/>
      <c r="G1603" s="61" t="e">
        <f>VLOOKUP(Corrections[[#This Row],[Employee]],'[1]Management Hierarchy Report'!$A$2:$C$3607, 3, 0)</f>
        <v>#N/A</v>
      </c>
      <c r="H1603" s="61" t="s">
        <v>77</v>
      </c>
      <c r="I1603" s="61" t="s">
        <v>70</v>
      </c>
      <c r="J1603" s="67" t="e">
        <f>VLOOKUP(Corrections[[#This Row],[Employee]],[1]!Expense_Data[#Data],14,0)</f>
        <v>#N/A</v>
      </c>
      <c r="K1603" s="68">
        <v>45292</v>
      </c>
      <c r="L1603" s="65"/>
      <c r="M1603" s="65"/>
      <c r="N1603" s="65"/>
      <c r="O1603" s="65"/>
    </row>
    <row r="1604" spans="1:15" hidden="1" x14ac:dyDescent="0.25">
      <c r="A1604" s="61" t="s">
        <v>121</v>
      </c>
      <c r="B1604" s="61" t="s">
        <v>122</v>
      </c>
      <c r="C1604" s="50">
        <v>2593.8000000000002</v>
      </c>
      <c r="D1604" s="66">
        <v>45150</v>
      </c>
      <c r="E1604" s="61" t="s">
        <v>71</v>
      </c>
      <c r="F1604" s="61"/>
      <c r="G1604" s="61" t="e">
        <f>VLOOKUP(Corrections[[#This Row],[Employee]],'[1]Management Hierarchy Report'!$A$2:$C$3607, 3, 0)</f>
        <v>#N/A</v>
      </c>
      <c r="H1604" s="61" t="s">
        <v>77</v>
      </c>
      <c r="I1604" s="61" t="s">
        <v>70</v>
      </c>
      <c r="J1604" s="67" t="e">
        <f>VLOOKUP(Corrections[[#This Row],[Employee]],[1]!Expense_Data[#Data],14,0)</f>
        <v>#N/A</v>
      </c>
      <c r="K1604" s="68">
        <v>45292</v>
      </c>
      <c r="L1604" s="65"/>
      <c r="M1604" s="65"/>
      <c r="N1604" s="65"/>
      <c r="O1604" s="65"/>
    </row>
    <row r="1605" spans="1:15" hidden="1" x14ac:dyDescent="0.25">
      <c r="A1605" s="61" t="s">
        <v>121</v>
      </c>
      <c r="B1605" s="61" t="s">
        <v>122</v>
      </c>
      <c r="C1605" s="69">
        <v>3029.64</v>
      </c>
      <c r="D1605" s="66">
        <v>45150</v>
      </c>
      <c r="E1605" s="61" t="s">
        <v>71</v>
      </c>
      <c r="F1605" s="61"/>
      <c r="G1605" s="61" t="e">
        <f>VLOOKUP(Corrections[[#This Row],[Employee]],'[1]Management Hierarchy Report'!$A$2:$C$3607, 3, 0)</f>
        <v>#N/A</v>
      </c>
      <c r="H1605" s="61" t="s">
        <v>77</v>
      </c>
      <c r="I1605" s="61" t="s">
        <v>70</v>
      </c>
      <c r="J1605" s="67" t="e">
        <f>VLOOKUP(Corrections[[#This Row],[Employee]],[1]!Expense_Data[#Data],14,0)</f>
        <v>#N/A</v>
      </c>
      <c r="K1605" s="68">
        <v>45292</v>
      </c>
      <c r="L1605" s="65"/>
      <c r="M1605" s="65"/>
      <c r="N1605" s="65"/>
      <c r="O1605" s="65"/>
    </row>
    <row r="1606" spans="1:15" hidden="1" x14ac:dyDescent="0.25">
      <c r="A1606" s="61" t="s">
        <v>480</v>
      </c>
      <c r="B1606" s="61" t="s">
        <v>481</v>
      </c>
      <c r="C1606" s="50">
        <v>273.75</v>
      </c>
      <c r="D1606" s="66">
        <v>45259</v>
      </c>
      <c r="E1606" s="61" t="s">
        <v>146</v>
      </c>
      <c r="F1606" s="61"/>
      <c r="G1606" s="61" t="str">
        <f>VLOOKUP(Corrections[[#This Row],[Employee]],'[1]Management Hierarchy Report'!$A$2:$C$3607, 3, 0)</f>
        <v>Ricky Doyle</v>
      </c>
      <c r="H1606" s="61" t="s">
        <v>77</v>
      </c>
      <c r="I1606" s="61" t="s">
        <v>70</v>
      </c>
      <c r="J1606" s="67" t="str">
        <f>VLOOKUP(Corrections[[#This Row],[Employee]],[1]!Expense_Data[#Data],14,0)</f>
        <v>SL229@tidalwaveautospa.com</v>
      </c>
      <c r="K1606" s="68">
        <v>45292</v>
      </c>
      <c r="L1606" s="65"/>
      <c r="M1606" s="65"/>
      <c r="N1606" s="65"/>
      <c r="O1606" s="65"/>
    </row>
    <row r="1607" spans="1:15" hidden="1" x14ac:dyDescent="0.25">
      <c r="A1607" s="61" t="s">
        <v>480</v>
      </c>
      <c r="B1607" s="61" t="s">
        <v>481</v>
      </c>
      <c r="C1607" s="69">
        <v>273.75</v>
      </c>
      <c r="D1607" s="66">
        <v>45271</v>
      </c>
      <c r="E1607" s="74" t="s">
        <v>146</v>
      </c>
      <c r="F1607" s="61"/>
      <c r="G1607" s="61" t="str">
        <f>VLOOKUP(Corrections[[#This Row],[Employee]],'[1]Management Hierarchy Report'!$A$2:$C$3607, 3, 0)</f>
        <v>Ricky Doyle</v>
      </c>
      <c r="H1607" s="61" t="s">
        <v>77</v>
      </c>
      <c r="I1607" s="61" t="s">
        <v>70</v>
      </c>
      <c r="J1607" s="67" t="str">
        <f>VLOOKUP(Corrections[[#This Row],[Employee]],[1]!Expense_Data[#Data],14,0)</f>
        <v>SL229@tidalwaveautospa.com</v>
      </c>
      <c r="K1607" s="68">
        <v>45292</v>
      </c>
      <c r="L1607" s="65"/>
      <c r="M1607" s="65"/>
      <c r="N1607" s="65"/>
      <c r="O1607" s="65"/>
    </row>
    <row r="1608" spans="1:15" hidden="1" x14ac:dyDescent="0.25">
      <c r="A1608" s="61" t="s">
        <v>480</v>
      </c>
      <c r="B1608" s="61" t="s">
        <v>481</v>
      </c>
      <c r="C1608" s="69">
        <v>65.97</v>
      </c>
      <c r="D1608" s="66">
        <v>45286</v>
      </c>
      <c r="E1608" s="61" t="s">
        <v>146</v>
      </c>
      <c r="F1608" s="61"/>
      <c r="G1608" s="61" t="str">
        <f>VLOOKUP(Corrections[[#This Row],[Employee]],'[1]Management Hierarchy Report'!$A$2:$C$3607, 3, 0)</f>
        <v>Ricky Doyle</v>
      </c>
      <c r="H1608" s="61" t="s">
        <v>77</v>
      </c>
      <c r="I1608" s="61" t="s">
        <v>70</v>
      </c>
      <c r="J1608" s="67" t="str">
        <f>VLOOKUP(Corrections[[#This Row],[Employee]],[1]!Expense_Data[#Data],14,0)</f>
        <v>SL229@tidalwaveautospa.com</v>
      </c>
      <c r="K1608" s="68">
        <v>45292</v>
      </c>
      <c r="L1608" s="65"/>
      <c r="M1608" s="65"/>
      <c r="N1608" s="65"/>
      <c r="O1608" s="65"/>
    </row>
    <row r="1609" spans="1:15" hidden="1" x14ac:dyDescent="0.25">
      <c r="A1609" s="61" t="s">
        <v>480</v>
      </c>
      <c r="B1609" s="61" t="s">
        <v>481</v>
      </c>
      <c r="C1609" s="69">
        <v>56.91</v>
      </c>
      <c r="D1609" s="66">
        <v>45288</v>
      </c>
      <c r="E1609" s="61" t="s">
        <v>146</v>
      </c>
      <c r="F1609" s="61"/>
      <c r="G1609" s="61" t="str">
        <f>VLOOKUP(Corrections[[#This Row],[Employee]],'[1]Management Hierarchy Report'!$A$2:$C$3607, 3, 0)</f>
        <v>Ricky Doyle</v>
      </c>
      <c r="H1609" s="61" t="s">
        <v>77</v>
      </c>
      <c r="I1609" s="61" t="s">
        <v>70</v>
      </c>
      <c r="J1609" s="67" t="str">
        <f>VLOOKUP(Corrections[[#This Row],[Employee]],[1]!Expense_Data[#Data],14,0)</f>
        <v>SL229@tidalwaveautospa.com</v>
      </c>
      <c r="K1609" s="68">
        <v>45292</v>
      </c>
      <c r="L1609" s="65"/>
      <c r="M1609" s="65"/>
      <c r="N1609" s="65"/>
      <c r="O1609" s="65"/>
    </row>
    <row r="1610" spans="1:15" hidden="1" x14ac:dyDescent="0.25">
      <c r="A1610" s="61" t="s">
        <v>480</v>
      </c>
      <c r="B1610" s="61" t="s">
        <v>481</v>
      </c>
      <c r="C1610" s="69">
        <v>61.18</v>
      </c>
      <c r="D1610" s="66">
        <v>45294</v>
      </c>
      <c r="E1610" s="74" t="s">
        <v>146</v>
      </c>
      <c r="F1610" s="61"/>
      <c r="G1610" s="61" t="str">
        <f>VLOOKUP(Corrections[[#This Row],[Employee]],'[1]Management Hierarchy Report'!$A$2:$C$3607, 3, 0)</f>
        <v>Ricky Doyle</v>
      </c>
      <c r="H1610" s="61" t="s">
        <v>77</v>
      </c>
      <c r="I1610" s="61" t="s">
        <v>70</v>
      </c>
      <c r="J1610" s="67" t="str">
        <f>VLOOKUP(Corrections[[#This Row],[Employee]],[1]!Expense_Data[#Data],14,0)</f>
        <v>SL229@tidalwaveautospa.com</v>
      </c>
      <c r="K1610" s="68">
        <v>45292</v>
      </c>
      <c r="L1610" s="65"/>
      <c r="M1610" s="65"/>
      <c r="N1610" s="65"/>
      <c r="O1610" s="65"/>
    </row>
    <row r="1611" spans="1:15" hidden="1" x14ac:dyDescent="0.25">
      <c r="A1611" s="61" t="s">
        <v>480</v>
      </c>
      <c r="B1611" s="61" t="s">
        <v>481</v>
      </c>
      <c r="C1611" s="69">
        <v>273.75</v>
      </c>
      <c r="D1611" s="66">
        <v>45294</v>
      </c>
      <c r="E1611" s="74" t="s">
        <v>146</v>
      </c>
      <c r="F1611" s="61"/>
      <c r="G1611" s="61" t="str">
        <f>VLOOKUP(Corrections[[#This Row],[Employee]],'[1]Management Hierarchy Report'!$A$2:$C$3607, 3, 0)</f>
        <v>Ricky Doyle</v>
      </c>
      <c r="H1611" s="61" t="s">
        <v>77</v>
      </c>
      <c r="I1611" s="61" t="s">
        <v>70</v>
      </c>
      <c r="J1611" s="67" t="str">
        <f>VLOOKUP(Corrections[[#This Row],[Employee]],[1]!Expense_Data[#Data],14,0)</f>
        <v>SL229@tidalwaveautospa.com</v>
      </c>
      <c r="K1611" s="68">
        <v>45292</v>
      </c>
      <c r="L1611" s="65"/>
      <c r="M1611" s="65"/>
      <c r="N1611" s="65"/>
      <c r="O1611" s="65"/>
    </row>
    <row r="1612" spans="1:15" hidden="1" x14ac:dyDescent="0.25">
      <c r="A1612" s="61" t="s">
        <v>480</v>
      </c>
      <c r="B1612" s="61" t="s">
        <v>481</v>
      </c>
      <c r="C1612" s="69">
        <v>62.68</v>
      </c>
      <c r="D1612" s="66">
        <v>45295</v>
      </c>
      <c r="E1612" s="74" t="s">
        <v>146</v>
      </c>
      <c r="F1612" s="61"/>
      <c r="G1612" s="61" t="str">
        <f>VLOOKUP(Corrections[[#This Row],[Employee]],'[1]Management Hierarchy Report'!$A$2:$C$3607, 3, 0)</f>
        <v>Ricky Doyle</v>
      </c>
      <c r="H1612" s="61" t="s">
        <v>77</v>
      </c>
      <c r="I1612" s="61" t="s">
        <v>70</v>
      </c>
      <c r="J1612" s="67" t="str">
        <f>VLOOKUP(Corrections[[#This Row],[Employee]],[1]!Expense_Data[#Data],14,0)</f>
        <v>SL229@tidalwaveautospa.com</v>
      </c>
      <c r="K1612" s="68">
        <v>45292</v>
      </c>
      <c r="L1612" s="65"/>
      <c r="M1612" s="65"/>
      <c r="N1612" s="65"/>
      <c r="O1612" s="65"/>
    </row>
    <row r="1613" spans="1:15" hidden="1" x14ac:dyDescent="0.25">
      <c r="A1613" s="61" t="s">
        <v>480</v>
      </c>
      <c r="B1613" s="61" t="s">
        <v>481</v>
      </c>
      <c r="C1613" s="69">
        <v>696.2</v>
      </c>
      <c r="D1613" s="66">
        <v>45295</v>
      </c>
      <c r="E1613" s="74" t="s">
        <v>146</v>
      </c>
      <c r="F1613" s="61"/>
      <c r="G1613" s="61" t="str">
        <f>VLOOKUP(Corrections[[#This Row],[Employee]],'[1]Management Hierarchy Report'!$A$2:$C$3607, 3, 0)</f>
        <v>Ricky Doyle</v>
      </c>
      <c r="H1613" s="61" t="s">
        <v>77</v>
      </c>
      <c r="I1613" s="61" t="s">
        <v>70</v>
      </c>
      <c r="J1613" s="67" t="str">
        <f>VLOOKUP(Corrections[[#This Row],[Employee]],[1]!Expense_Data[#Data],14,0)</f>
        <v>SL229@tidalwaveautospa.com</v>
      </c>
      <c r="K1613" s="68">
        <v>45292</v>
      </c>
      <c r="L1613" s="65"/>
      <c r="M1613" s="65"/>
      <c r="N1613" s="65"/>
      <c r="O1613" s="65"/>
    </row>
    <row r="1614" spans="1:15" hidden="1" x14ac:dyDescent="0.25">
      <c r="A1614" s="61" t="s">
        <v>480</v>
      </c>
      <c r="B1614" s="61" t="s">
        <v>481</v>
      </c>
      <c r="C1614" s="69">
        <v>46.99</v>
      </c>
      <c r="D1614" s="66">
        <v>45295</v>
      </c>
      <c r="E1614" s="74" t="s">
        <v>146</v>
      </c>
      <c r="F1614" s="61"/>
      <c r="G1614" s="61" t="str">
        <f>VLOOKUP(Corrections[[#This Row],[Employee]],'[1]Management Hierarchy Report'!$A$2:$C$3607, 3, 0)</f>
        <v>Ricky Doyle</v>
      </c>
      <c r="H1614" s="61" t="s">
        <v>77</v>
      </c>
      <c r="I1614" s="61" t="s">
        <v>70</v>
      </c>
      <c r="J1614" s="67" t="str">
        <f>VLOOKUP(Corrections[[#This Row],[Employee]],[1]!Expense_Data[#Data],14,0)</f>
        <v>SL229@tidalwaveautospa.com</v>
      </c>
      <c r="K1614" s="68">
        <v>45292</v>
      </c>
      <c r="L1614" s="65"/>
      <c r="M1614" s="65"/>
      <c r="N1614" s="65"/>
      <c r="O1614" s="65"/>
    </row>
    <row r="1615" spans="1:15" hidden="1" x14ac:dyDescent="0.25">
      <c r="A1615" s="61" t="s">
        <v>480</v>
      </c>
      <c r="B1615" s="61" t="s">
        <v>481</v>
      </c>
      <c r="C1615" s="69">
        <v>110.88</v>
      </c>
      <c r="D1615" s="66">
        <v>45295</v>
      </c>
      <c r="E1615" s="74" t="s">
        <v>146</v>
      </c>
      <c r="F1615" s="61"/>
      <c r="G1615" s="61" t="str">
        <f>VLOOKUP(Corrections[[#This Row],[Employee]],'[1]Management Hierarchy Report'!$A$2:$C$3607, 3, 0)</f>
        <v>Ricky Doyle</v>
      </c>
      <c r="H1615" s="61" t="s">
        <v>77</v>
      </c>
      <c r="I1615" s="61" t="s">
        <v>70</v>
      </c>
      <c r="J1615" s="67" t="str">
        <f>VLOOKUP(Corrections[[#This Row],[Employee]],[1]!Expense_Data[#Data],14,0)</f>
        <v>SL229@tidalwaveautospa.com</v>
      </c>
      <c r="K1615" s="68">
        <v>45292</v>
      </c>
      <c r="L1615" s="65"/>
      <c r="M1615" s="65"/>
      <c r="N1615" s="65"/>
      <c r="O1615" s="65"/>
    </row>
    <row r="1616" spans="1:15" hidden="1" x14ac:dyDescent="0.25">
      <c r="A1616" s="61" t="s">
        <v>480</v>
      </c>
      <c r="B1616" s="61" t="s">
        <v>12997</v>
      </c>
      <c r="C1616" s="50">
        <v>224.71</v>
      </c>
      <c r="D1616" s="66">
        <v>45488</v>
      </c>
      <c r="E1616" s="61" t="s">
        <v>13030</v>
      </c>
      <c r="F1616" s="61"/>
      <c r="G1616" s="61" t="str">
        <f>VLOOKUP(Corrections[[#This Row],[Employee]],'[1]Management Hierarchy Report'!$A$2:$C$3607, 3, 0)</f>
        <v>Ricky Doyle</v>
      </c>
      <c r="H1616" s="61" t="s">
        <v>77</v>
      </c>
      <c r="I1616" s="61" t="s">
        <v>70</v>
      </c>
      <c r="J1616" s="61" t="str">
        <f>VLOOKUP(Corrections[[#This Row],[Employee]],[1]!Expense_Data[#Data],14,0)</f>
        <v>SL229@tidalwaveautospa.com</v>
      </c>
      <c r="K1616" s="68">
        <v>45292</v>
      </c>
      <c r="L1616" s="65"/>
      <c r="M1616" s="65"/>
      <c r="N1616" s="65"/>
      <c r="O1616" s="65"/>
    </row>
    <row r="1617" spans="1:15" hidden="1" x14ac:dyDescent="0.25">
      <c r="A1617" s="61" t="s">
        <v>98</v>
      </c>
      <c r="B1617" s="61" t="s">
        <v>99</v>
      </c>
      <c r="C1617" s="50">
        <v>416.64</v>
      </c>
      <c r="D1617" s="66">
        <v>45168</v>
      </c>
      <c r="E1617" s="61" t="s">
        <v>71</v>
      </c>
      <c r="F1617" s="61"/>
      <c r="G1617" s="61" t="str">
        <f>VLOOKUP(Corrections[[#This Row],[Employee]],'[1]Management Hierarchy Report'!$A$2:$C$3607, 3, 0)</f>
        <v>Steven Kyriazis</v>
      </c>
      <c r="H1617" s="61" t="s">
        <v>77</v>
      </c>
      <c r="I1617" s="61" t="s">
        <v>70</v>
      </c>
      <c r="J1617" s="67" t="str">
        <f>VLOOKUP(Corrections[[#This Row],[Employee]],[1]!Expense_Data[#Data],14,0)</f>
        <v>SL234@tidalwaveautospa.com</v>
      </c>
      <c r="K1617" s="68">
        <v>45292</v>
      </c>
      <c r="L1617" s="65"/>
      <c r="M1617" s="65"/>
      <c r="N1617" s="65"/>
      <c r="O1617" s="65"/>
    </row>
    <row r="1618" spans="1:15" hidden="1" x14ac:dyDescent="0.25">
      <c r="A1618" s="61" t="s">
        <v>98</v>
      </c>
      <c r="B1618" s="61" t="s">
        <v>99</v>
      </c>
      <c r="C1618" s="69">
        <v>7.47</v>
      </c>
      <c r="D1618" s="66">
        <v>45171</v>
      </c>
      <c r="E1618" s="61" t="s">
        <v>100</v>
      </c>
      <c r="F1618" s="61"/>
      <c r="G1618" s="61" t="str">
        <f>VLOOKUP(Corrections[[#This Row],[Employee]],'[1]Management Hierarchy Report'!$A$2:$C$3607, 3, 0)</f>
        <v>Steven Kyriazis</v>
      </c>
      <c r="H1618" s="61" t="s">
        <v>77</v>
      </c>
      <c r="I1618" s="61" t="s">
        <v>70</v>
      </c>
      <c r="J1618" s="67" t="str">
        <f>VLOOKUP(Corrections[[#This Row],[Employee]],[1]!Expense_Data[#Data],14,0)</f>
        <v>SL234@tidalwaveautospa.com</v>
      </c>
      <c r="K1618" s="68">
        <v>45292</v>
      </c>
      <c r="L1618" s="65"/>
      <c r="M1618" s="65"/>
      <c r="N1618" s="65"/>
      <c r="O1618" s="65"/>
    </row>
    <row r="1619" spans="1:15" hidden="1" x14ac:dyDescent="0.25">
      <c r="A1619" s="61" t="s">
        <v>223</v>
      </c>
      <c r="B1619" s="61" t="s">
        <v>224</v>
      </c>
      <c r="C1619" s="50">
        <v>146.55000000000001</v>
      </c>
      <c r="D1619" s="66">
        <v>45183</v>
      </c>
      <c r="E1619" s="61" t="s">
        <v>130</v>
      </c>
      <c r="F1619" s="61"/>
      <c r="G1619" s="61" t="str">
        <f>VLOOKUP(Corrections[[#This Row],[Employee]],'[1]Management Hierarchy Report'!$A$2:$C$3607, 3, 0)</f>
        <v>Cory Cummings</v>
      </c>
      <c r="H1619" s="61" t="s">
        <v>77</v>
      </c>
      <c r="I1619" s="61" t="s">
        <v>70</v>
      </c>
      <c r="J1619" s="67" t="str">
        <f>VLOOKUP(Corrections[[#This Row],[Employee]],[1]!Expense_Data[#Data],14,0)</f>
        <v>SL93@tidalwaveautospa.com</v>
      </c>
      <c r="K1619" s="68">
        <v>45292</v>
      </c>
      <c r="L1619" s="65"/>
      <c r="M1619" s="65"/>
      <c r="N1619" s="65"/>
      <c r="O1619" s="65"/>
    </row>
    <row r="1620" spans="1:15" hidden="1" x14ac:dyDescent="0.25">
      <c r="A1620" s="61" t="s">
        <v>162</v>
      </c>
      <c r="B1620" s="61" t="s">
        <v>163</v>
      </c>
      <c r="C1620" s="50">
        <v>53.17</v>
      </c>
      <c r="D1620" s="66">
        <v>45169</v>
      </c>
      <c r="E1620" s="61" t="s">
        <v>71</v>
      </c>
      <c r="F1620" s="61"/>
      <c r="G1620" s="61" t="str">
        <f>VLOOKUP(Corrections[[#This Row],[Employee]],'[1]Management Hierarchy Report'!$A$2:$C$3607, 3, 0)</f>
        <v>Derek Schillinger</v>
      </c>
      <c r="H1620" s="61" t="s">
        <v>77</v>
      </c>
      <c r="I1620" s="61" t="s">
        <v>70</v>
      </c>
      <c r="J1620" s="67" t="str">
        <f>VLOOKUP(Corrections[[#This Row],[Employee]],[1]!Expense_Data[#Data],14,0)</f>
        <v>SL70@tidalwaveautospa.com</v>
      </c>
      <c r="K1620" s="68">
        <v>45292</v>
      </c>
      <c r="L1620" s="65"/>
      <c r="M1620" s="65"/>
      <c r="N1620" s="65"/>
      <c r="O1620" s="65"/>
    </row>
    <row r="1621" spans="1:15" hidden="1" x14ac:dyDescent="0.25">
      <c r="A1621" s="61" t="s">
        <v>162</v>
      </c>
      <c r="B1621" s="61" t="s">
        <v>680</v>
      </c>
      <c r="C1621" s="50">
        <v>119.06</v>
      </c>
      <c r="D1621" s="66">
        <v>45398</v>
      </c>
      <c r="E1621" s="61" t="s">
        <v>71</v>
      </c>
      <c r="F1621" s="61"/>
      <c r="G1621" s="61" t="str">
        <f>VLOOKUP(Corrections[[#This Row],[Employee]],'[1]Management Hierarchy Report'!$A$2:$C$3607, 3, 0)</f>
        <v>Derek Schillinger</v>
      </c>
      <c r="H1621" s="61" t="e">
        <f>IF(#REF!&gt;=20,"Sent Back", "Removed")</f>
        <v>#REF!</v>
      </c>
      <c r="I1621" s="61" t="s">
        <v>70</v>
      </c>
      <c r="J1621" s="67" t="str">
        <f>VLOOKUP(Corrections[[#This Row],[Employee]],[1]!Expense_Data[#Data],14,0)</f>
        <v>SL70@tidalwaveautospa.com</v>
      </c>
      <c r="K1621" s="68">
        <v>45292</v>
      </c>
      <c r="L1621" s="65"/>
      <c r="M1621" s="65"/>
      <c r="N1621" s="65"/>
      <c r="O1621" s="65"/>
    </row>
    <row r="1622" spans="1:15" hidden="1" x14ac:dyDescent="0.25">
      <c r="A1622" s="61" t="s">
        <v>623</v>
      </c>
      <c r="B1622" s="61" t="s">
        <v>624</v>
      </c>
      <c r="C1622" s="50">
        <v>243.16</v>
      </c>
      <c r="D1622" s="66">
        <v>45391</v>
      </c>
      <c r="E1622" s="61" t="s">
        <v>71</v>
      </c>
      <c r="F1622" s="61"/>
      <c r="G1622" s="61" t="str">
        <f>VLOOKUP(Corrections[[#This Row],[Employee]],'[1]Management Hierarchy Report'!$A$2:$C$3607, 3, 0)</f>
        <v>Joe Chavez</v>
      </c>
      <c r="H1622" s="61" t="e">
        <f>IF(#REF!&gt;=20,"Sent Back", "Removed")</f>
        <v>#REF!</v>
      </c>
      <c r="I1622" s="61" t="s">
        <v>70</v>
      </c>
      <c r="J1622" s="67" t="str">
        <f>VLOOKUP(Corrections[[#This Row],[Employee]],[1]!Expense_Data[#Data],14,0)</f>
        <v>SL317@tidalwaveautospa.com</v>
      </c>
      <c r="K1622" s="68">
        <v>45292</v>
      </c>
      <c r="L1622" s="65"/>
      <c r="M1622" s="65"/>
      <c r="N1622" s="65"/>
      <c r="O1622" s="65"/>
    </row>
    <row r="1623" spans="1:15" hidden="1" x14ac:dyDescent="0.25">
      <c r="A1623" s="61" t="s">
        <v>623</v>
      </c>
      <c r="B1623" s="61" t="s">
        <v>12981</v>
      </c>
      <c r="C1623" s="50">
        <v>142.35</v>
      </c>
      <c r="D1623" s="66">
        <v>45458</v>
      </c>
      <c r="E1623" s="61" t="s">
        <v>13030</v>
      </c>
      <c r="F1623" s="61"/>
      <c r="G1623" s="61" t="str">
        <f>VLOOKUP(Corrections[[#This Row],[Employee]],'[1]Management Hierarchy Report'!$A$2:$C$3607, 3, 0)</f>
        <v>Joe Chavez</v>
      </c>
      <c r="H1623" s="61" t="s">
        <v>77</v>
      </c>
      <c r="I1623" s="61" t="s">
        <v>70</v>
      </c>
      <c r="J1623" s="61" t="str">
        <f>VLOOKUP(Corrections[[#This Row],[Employee]],[1]!Expense_Data[#Data],14,0)</f>
        <v>SL317@tidalwaveautospa.com</v>
      </c>
      <c r="K1623" s="68">
        <v>45292</v>
      </c>
      <c r="L1623" s="65"/>
      <c r="M1623" s="65"/>
      <c r="N1623" s="65"/>
      <c r="O1623" s="65"/>
    </row>
    <row r="1624" spans="1:15" hidden="1" x14ac:dyDescent="0.25">
      <c r="A1624" s="61" t="s">
        <v>623</v>
      </c>
      <c r="B1624" s="61" t="s">
        <v>13154</v>
      </c>
      <c r="C1624" s="50">
        <v>11.11</v>
      </c>
      <c r="D1624" s="66">
        <v>45478</v>
      </c>
      <c r="E1624" s="61" t="s">
        <v>521</v>
      </c>
      <c r="F1624" s="61"/>
      <c r="G1624" s="61" t="str">
        <f>VLOOKUP(Corrections[[#This Row],[Employee]],'[1]Management Hierarchy Report'!$A$2:$C$3607, 3, 0)</f>
        <v>Joe Chavez</v>
      </c>
      <c r="H1624" s="48" t="s">
        <v>77</v>
      </c>
      <c r="I1624" s="61" t="s">
        <v>70</v>
      </c>
      <c r="J1624" s="61" t="str">
        <f>VLOOKUP(Corrections[[#This Row],[Employee]],[1]!Expense_Data[#Data],14,0)</f>
        <v>SL317@tidalwaveautospa.com</v>
      </c>
      <c r="K1624" s="68">
        <v>45292</v>
      </c>
      <c r="L1624" s="65"/>
      <c r="M1624" s="65"/>
      <c r="N1624" s="65"/>
      <c r="O1624" s="65"/>
    </row>
    <row r="1625" spans="1:15" hidden="1" x14ac:dyDescent="0.25">
      <c r="A1625" s="61" t="s">
        <v>623</v>
      </c>
      <c r="B1625" s="61" t="s">
        <v>13154</v>
      </c>
      <c r="C1625" s="50">
        <v>5.61</v>
      </c>
      <c r="D1625" s="66">
        <v>45486</v>
      </c>
      <c r="E1625" s="61" t="s">
        <v>13082</v>
      </c>
      <c r="F1625" s="61"/>
      <c r="G1625" s="61" t="str">
        <f>VLOOKUP(Corrections[[#This Row],[Employee]],'[1]Management Hierarchy Report'!$A$2:$C$3607, 3, 0)</f>
        <v>Joe Chavez</v>
      </c>
      <c r="H1625" s="48" t="s">
        <v>77</v>
      </c>
      <c r="I1625" s="61" t="s">
        <v>70</v>
      </c>
      <c r="J1625" s="61" t="str">
        <f>VLOOKUP(Corrections[[#This Row],[Employee]],[1]!Expense_Data[#Data],14,0)</f>
        <v>SL317@tidalwaveautospa.com</v>
      </c>
      <c r="K1625" s="68">
        <v>45292</v>
      </c>
      <c r="L1625" s="65"/>
      <c r="M1625" s="65"/>
      <c r="N1625" s="65"/>
      <c r="O1625" s="65"/>
    </row>
    <row r="1626" spans="1:15" hidden="1" x14ac:dyDescent="0.25">
      <c r="A1626" s="61" t="s">
        <v>623</v>
      </c>
      <c r="B1626" s="61" t="s">
        <v>13154</v>
      </c>
      <c r="C1626" s="50">
        <v>19.920000000000002</v>
      </c>
      <c r="D1626" s="66">
        <v>45492</v>
      </c>
      <c r="E1626" s="61" t="s">
        <v>521</v>
      </c>
      <c r="F1626" s="61"/>
      <c r="G1626" s="61" t="str">
        <f>VLOOKUP(Corrections[[#This Row],[Employee]],'[1]Management Hierarchy Report'!$A$2:$C$3607, 3, 0)</f>
        <v>Joe Chavez</v>
      </c>
      <c r="H1626" s="48" t="s">
        <v>77</v>
      </c>
      <c r="I1626" s="61" t="s">
        <v>70</v>
      </c>
      <c r="J1626" s="61" t="str">
        <f>VLOOKUP(Corrections[[#This Row],[Employee]],[1]!Expense_Data[#Data],14,0)</f>
        <v>SL317@tidalwaveautospa.com</v>
      </c>
      <c r="K1626" s="68">
        <v>45292</v>
      </c>
      <c r="L1626" s="65"/>
      <c r="M1626" s="65"/>
      <c r="N1626" s="65"/>
      <c r="O1626" s="65"/>
    </row>
    <row r="1627" spans="1:15" hidden="1" x14ac:dyDescent="0.25">
      <c r="A1627" s="61" t="s">
        <v>499</v>
      </c>
      <c r="B1627" s="61" t="s">
        <v>500</v>
      </c>
      <c r="C1627" s="50">
        <v>379.1</v>
      </c>
      <c r="D1627" s="66">
        <v>45301</v>
      </c>
      <c r="E1627" s="61" t="s">
        <v>71</v>
      </c>
      <c r="F1627" s="61"/>
      <c r="G1627" s="61" t="e">
        <f>VLOOKUP(Corrections[[#This Row],[Employee]],'[1]Management Hierarchy Report'!$A$2:$C$3607, 3, 0)</f>
        <v>#N/A</v>
      </c>
      <c r="H1627" s="61" t="s">
        <v>69</v>
      </c>
      <c r="I1627" s="61" t="s">
        <v>70</v>
      </c>
      <c r="J1627" s="67" t="e">
        <f>VLOOKUP(Corrections[[#This Row],[Employee]],[1]!Expense_Data[#Data],14,0)</f>
        <v>#N/A</v>
      </c>
      <c r="K1627" s="68">
        <v>45292</v>
      </c>
      <c r="L1627" s="65"/>
      <c r="M1627" s="65"/>
      <c r="N1627" s="65"/>
      <c r="O1627" s="65"/>
    </row>
    <row r="1628" spans="1:15" hidden="1" x14ac:dyDescent="0.25">
      <c r="A1628" s="61" t="s">
        <v>499</v>
      </c>
      <c r="B1628" s="61" t="s">
        <v>500</v>
      </c>
      <c r="C1628" s="50">
        <v>379.1</v>
      </c>
      <c r="D1628" s="66">
        <v>45301</v>
      </c>
      <c r="E1628" s="61" t="s">
        <v>71</v>
      </c>
      <c r="F1628" s="61"/>
      <c r="G1628" s="61" t="e">
        <f>VLOOKUP(Corrections[[#This Row],[Employee]],'[1]Management Hierarchy Report'!$A$2:$C$3607, 3, 0)</f>
        <v>#N/A</v>
      </c>
      <c r="H1628" s="61" t="e">
        <f>IF(#REF!&gt;=20,"Sent Back", "Removed")</f>
        <v>#REF!</v>
      </c>
      <c r="I1628" s="61" t="s">
        <v>70</v>
      </c>
      <c r="J1628" s="67" t="e">
        <f>VLOOKUP(Corrections[[#This Row],[Employee]],[1]!Expense_Data[#Data],14,0)</f>
        <v>#N/A</v>
      </c>
      <c r="K1628" s="68">
        <v>45292</v>
      </c>
      <c r="L1628" s="65"/>
      <c r="M1628" s="65"/>
      <c r="N1628" s="65"/>
      <c r="O1628" s="65"/>
    </row>
    <row r="1629" spans="1:15" hidden="1" x14ac:dyDescent="0.25">
      <c r="A1629" s="61" t="s">
        <v>499</v>
      </c>
      <c r="B1629" s="61" t="s">
        <v>500</v>
      </c>
      <c r="C1629" s="50">
        <v>379.1</v>
      </c>
      <c r="D1629" s="66">
        <v>45301</v>
      </c>
      <c r="E1629" s="61" t="s">
        <v>71</v>
      </c>
      <c r="F1629" s="61"/>
      <c r="G1629" s="61" t="e">
        <f>VLOOKUP(Corrections[[#This Row],[Employee]],'[1]Management Hierarchy Report'!$A$2:$C$3607, 3, 0)</f>
        <v>#N/A</v>
      </c>
      <c r="H1629" s="61" t="e">
        <f>IF(#REF!&gt;=20,"Sent Back", "Removed")</f>
        <v>#REF!</v>
      </c>
      <c r="I1629" s="61" t="s">
        <v>70</v>
      </c>
      <c r="J1629" s="67" t="e">
        <f>VLOOKUP(Corrections[[#This Row],[Employee]],[1]!Expense_Data[#Data],14,0)</f>
        <v>#N/A</v>
      </c>
      <c r="K1629" s="68">
        <v>45292</v>
      </c>
      <c r="L1629" s="65"/>
      <c r="M1629" s="65"/>
      <c r="N1629" s="65"/>
      <c r="O1629" s="65"/>
    </row>
    <row r="1630" spans="1:15" hidden="1" x14ac:dyDescent="0.25">
      <c r="A1630" s="61" t="s">
        <v>499</v>
      </c>
      <c r="B1630" s="61" t="s">
        <v>557</v>
      </c>
      <c r="C1630" s="50" t="s">
        <v>282</v>
      </c>
      <c r="D1630" s="66">
        <v>45376</v>
      </c>
      <c r="E1630" s="61" t="s">
        <v>521</v>
      </c>
      <c r="F1630" s="61"/>
      <c r="G1630" s="61" t="e">
        <f>VLOOKUP(Corrections[[#This Row],[Employee]],'[1]Management Hierarchy Report'!$A$2:$C$3607, 3, 0)</f>
        <v>#N/A</v>
      </c>
      <c r="H1630" s="61" t="s">
        <v>77</v>
      </c>
      <c r="I1630" s="61" t="s">
        <v>70</v>
      </c>
      <c r="J1630" s="67" t="e">
        <f>VLOOKUP(Corrections[[#This Row],[Employee]],[1]!Expense_Data[#Data],14,0)</f>
        <v>#N/A</v>
      </c>
      <c r="K1630" s="68">
        <v>45292</v>
      </c>
      <c r="L1630" s="65"/>
      <c r="M1630" s="65"/>
      <c r="N1630" s="65"/>
      <c r="O1630" s="65"/>
    </row>
    <row r="1631" spans="1:15" hidden="1" x14ac:dyDescent="0.25">
      <c r="A1631" s="61" t="s">
        <v>499</v>
      </c>
      <c r="B1631" s="61" t="s">
        <v>557</v>
      </c>
      <c r="C1631" s="50" t="s">
        <v>282</v>
      </c>
      <c r="D1631" s="66">
        <v>45376</v>
      </c>
      <c r="E1631" s="61" t="s">
        <v>521</v>
      </c>
      <c r="F1631" s="61"/>
      <c r="G1631" s="61" t="e">
        <f>VLOOKUP(Corrections[[#This Row],[Employee]],'[1]Management Hierarchy Report'!$A$2:$C$3607, 3, 0)</f>
        <v>#N/A</v>
      </c>
      <c r="H1631" s="61" t="s">
        <v>77</v>
      </c>
      <c r="I1631" s="61" t="s">
        <v>70</v>
      </c>
      <c r="J1631" s="67" t="e">
        <f>VLOOKUP(Corrections[[#This Row],[Employee]],[1]!Expense_Data[#Data],14,0)</f>
        <v>#N/A</v>
      </c>
      <c r="K1631" s="68">
        <v>45292</v>
      </c>
      <c r="L1631" s="65"/>
      <c r="M1631" s="65"/>
      <c r="N1631" s="65"/>
      <c r="O1631" s="65"/>
    </row>
    <row r="1632" spans="1:15" hidden="1" x14ac:dyDescent="0.25">
      <c r="A1632" s="61" t="s">
        <v>499</v>
      </c>
      <c r="B1632" s="61" t="s">
        <v>557</v>
      </c>
      <c r="C1632" s="50" t="s">
        <v>282</v>
      </c>
      <c r="D1632" s="66">
        <v>45395</v>
      </c>
      <c r="E1632" s="61" t="s">
        <v>521</v>
      </c>
      <c r="F1632" s="61"/>
      <c r="G1632" s="61" t="e">
        <f>VLOOKUP(Corrections[[#This Row],[Employee]],'[1]Management Hierarchy Report'!$A$2:$C$3607, 3, 0)</f>
        <v>#N/A</v>
      </c>
      <c r="H1632" s="61" t="s">
        <v>77</v>
      </c>
      <c r="I1632" s="61" t="s">
        <v>70</v>
      </c>
      <c r="J1632" s="67" t="e">
        <f>VLOOKUP(Corrections[[#This Row],[Employee]],[1]!Expense_Data[#Data],14,0)</f>
        <v>#N/A</v>
      </c>
      <c r="K1632" s="68">
        <v>45292</v>
      </c>
      <c r="L1632" s="65"/>
      <c r="M1632" s="65"/>
      <c r="N1632" s="65"/>
      <c r="O1632" s="65"/>
    </row>
    <row r="1633" spans="1:15" hidden="1" x14ac:dyDescent="0.25">
      <c r="A1633" s="61" t="s">
        <v>499</v>
      </c>
      <c r="B1633" s="61" t="s">
        <v>658</v>
      </c>
      <c r="C1633" s="69">
        <v>210.5</v>
      </c>
      <c r="D1633" s="66">
        <v>45388</v>
      </c>
      <c r="E1633" s="61" t="s">
        <v>146</v>
      </c>
      <c r="F1633" s="61"/>
      <c r="G1633" s="61" t="e">
        <f>VLOOKUP(Corrections[[#This Row],[Employee]],'[1]Management Hierarchy Report'!$A$2:$C$3607, 3, 0)</f>
        <v>#N/A</v>
      </c>
      <c r="H1633" s="61" t="s">
        <v>77</v>
      </c>
      <c r="I1633" s="61" t="s">
        <v>70</v>
      </c>
      <c r="J1633" s="67" t="e">
        <f>VLOOKUP(Corrections[[#This Row],[Employee]],[1]!Expense_Data[#Data],14,0)</f>
        <v>#N/A</v>
      </c>
      <c r="K1633" s="68">
        <v>45292</v>
      </c>
      <c r="L1633" s="65"/>
      <c r="M1633" s="65"/>
      <c r="N1633" s="65"/>
      <c r="O1633" s="65"/>
    </row>
    <row r="1634" spans="1:15" hidden="1" x14ac:dyDescent="0.25">
      <c r="A1634" s="61" t="s">
        <v>499</v>
      </c>
      <c r="B1634" s="61" t="s">
        <v>658</v>
      </c>
      <c r="C1634" s="69">
        <v>770.6</v>
      </c>
      <c r="D1634" s="66">
        <v>45392</v>
      </c>
      <c r="E1634" s="61" t="s">
        <v>146</v>
      </c>
      <c r="F1634" s="61"/>
      <c r="G1634" s="61" t="e">
        <f>VLOOKUP(Corrections[[#This Row],[Employee]],'[1]Management Hierarchy Report'!$A$2:$C$3607, 3, 0)</f>
        <v>#N/A</v>
      </c>
      <c r="H1634" s="61" t="s">
        <v>77</v>
      </c>
      <c r="I1634" s="61" t="s">
        <v>70</v>
      </c>
      <c r="J1634" s="67" t="e">
        <f>VLOOKUP(Corrections[[#This Row],[Employee]],[1]!Expense_Data[#Data],14,0)</f>
        <v>#N/A</v>
      </c>
      <c r="K1634" s="68">
        <v>45292</v>
      </c>
      <c r="L1634" s="65"/>
      <c r="M1634" s="65"/>
      <c r="N1634" s="65"/>
      <c r="O1634" s="65"/>
    </row>
    <row r="1635" spans="1:15" hidden="1" x14ac:dyDescent="0.25">
      <c r="A1635" s="61" t="s">
        <v>499</v>
      </c>
      <c r="B1635" s="61" t="s">
        <v>658</v>
      </c>
      <c r="C1635" s="50" t="s">
        <v>659</v>
      </c>
      <c r="D1635" s="66">
        <v>45404</v>
      </c>
      <c r="E1635" s="61" t="s">
        <v>521</v>
      </c>
      <c r="F1635" s="61"/>
      <c r="G1635" s="61" t="e">
        <f>VLOOKUP(Corrections[[#This Row],[Employee]],'[1]Management Hierarchy Report'!$A$2:$C$3607, 3, 0)</f>
        <v>#N/A</v>
      </c>
      <c r="H1635" s="61" t="s">
        <v>77</v>
      </c>
      <c r="I1635" s="61" t="s">
        <v>70</v>
      </c>
      <c r="J1635" s="67" t="e">
        <f>VLOOKUP(Corrections[[#This Row],[Employee]],[1]!Expense_Data[#Data],14,0)</f>
        <v>#N/A</v>
      </c>
      <c r="K1635" s="68">
        <v>45292</v>
      </c>
      <c r="L1635" s="65"/>
      <c r="M1635" s="65"/>
      <c r="N1635" s="65"/>
      <c r="O1635" s="65"/>
    </row>
    <row r="1636" spans="1:15" hidden="1" x14ac:dyDescent="0.25">
      <c r="A1636" s="61" t="s">
        <v>499</v>
      </c>
      <c r="B1636" s="61" t="s">
        <v>11634</v>
      </c>
      <c r="C1636" s="50">
        <v>91.95</v>
      </c>
      <c r="D1636" s="66">
        <v>45418</v>
      </c>
      <c r="E1636" s="61" t="s">
        <v>13082</v>
      </c>
      <c r="F1636" s="61"/>
      <c r="G1636" s="61" t="e">
        <f>VLOOKUP(Corrections[[#This Row],[Employee]],'[1]Management Hierarchy Report'!$A$2:$C$3607, 3, 0)</f>
        <v>#N/A</v>
      </c>
      <c r="H1636" s="48" t="s">
        <v>77</v>
      </c>
      <c r="I1636" s="61" t="s">
        <v>70</v>
      </c>
      <c r="J1636" s="61" t="e">
        <f>VLOOKUP(Corrections[[#This Row],[Employee]],[1]!Expense_Data[#Data],14,0)</f>
        <v>#N/A</v>
      </c>
      <c r="K1636" s="68">
        <v>45292</v>
      </c>
      <c r="L1636" s="65"/>
      <c r="M1636" s="65"/>
      <c r="N1636" s="65"/>
      <c r="O1636" s="65"/>
    </row>
    <row r="1637" spans="1:15" hidden="1" x14ac:dyDescent="0.25">
      <c r="A1637" s="61" t="s">
        <v>499</v>
      </c>
      <c r="B1637" s="61" t="s">
        <v>11634</v>
      </c>
      <c r="C1637" s="50">
        <v>-38.79</v>
      </c>
      <c r="D1637" s="66">
        <v>45418</v>
      </c>
      <c r="E1637" s="61" t="s">
        <v>13030</v>
      </c>
      <c r="F1637" s="61"/>
      <c r="G1637" s="61" t="e">
        <f>VLOOKUP(Corrections[[#This Row],[Employee]],'[1]Management Hierarchy Report'!$A$2:$C$3607, 3, 0)</f>
        <v>#N/A</v>
      </c>
      <c r="H1637" s="48" t="s">
        <v>77</v>
      </c>
      <c r="I1637" s="61" t="s">
        <v>70</v>
      </c>
      <c r="J1637" s="61" t="e">
        <f>VLOOKUP(Corrections[[#This Row],[Employee]],[1]!Expense_Data[#Data],14,0)</f>
        <v>#N/A</v>
      </c>
      <c r="K1637" s="68">
        <v>45292</v>
      </c>
      <c r="L1637" s="65"/>
      <c r="M1637" s="65"/>
      <c r="N1637" s="65"/>
      <c r="O1637" s="65"/>
    </row>
    <row r="1638" spans="1:15" hidden="1" x14ac:dyDescent="0.25">
      <c r="A1638" s="61" t="s">
        <v>499</v>
      </c>
      <c r="B1638" s="61" t="s">
        <v>11634</v>
      </c>
      <c r="C1638" s="50">
        <v>91.95</v>
      </c>
      <c r="D1638" s="66">
        <v>45418</v>
      </c>
      <c r="E1638" s="61" t="s">
        <v>13082</v>
      </c>
      <c r="F1638" s="61"/>
      <c r="G1638" s="61" t="e">
        <f>VLOOKUP(Corrections[[#This Row],[Employee]],'[1]Management Hierarchy Report'!$A$2:$C$3607, 3, 0)</f>
        <v>#N/A</v>
      </c>
      <c r="H1638" s="48" t="s">
        <v>77</v>
      </c>
      <c r="I1638" s="61" t="s">
        <v>70</v>
      </c>
      <c r="J1638" s="61" t="e">
        <f>VLOOKUP(Corrections[[#This Row],[Employee]],[1]!Expense_Data[#Data],14,0)</f>
        <v>#N/A</v>
      </c>
      <c r="K1638" s="68">
        <v>45292</v>
      </c>
      <c r="L1638" s="65"/>
      <c r="M1638" s="65"/>
      <c r="N1638" s="65"/>
      <c r="O1638" s="65"/>
    </row>
    <row r="1639" spans="1:15" hidden="1" x14ac:dyDescent="0.25">
      <c r="A1639" s="61" t="s">
        <v>499</v>
      </c>
      <c r="B1639" s="61" t="s">
        <v>11634</v>
      </c>
      <c r="C1639" s="50">
        <v>-38.79</v>
      </c>
      <c r="D1639" s="66">
        <v>45418</v>
      </c>
      <c r="E1639" s="61" t="s">
        <v>13030</v>
      </c>
      <c r="F1639" s="61"/>
      <c r="G1639" s="61" t="e">
        <f>VLOOKUP(Corrections[[#This Row],[Employee]],'[1]Management Hierarchy Report'!$A$2:$C$3607, 3, 0)</f>
        <v>#N/A</v>
      </c>
      <c r="H1639" s="48" t="s">
        <v>77</v>
      </c>
      <c r="I1639" s="61" t="s">
        <v>70</v>
      </c>
      <c r="J1639" s="61" t="e">
        <f>VLOOKUP(Corrections[[#This Row],[Employee]],[1]!Expense_Data[#Data],14,0)</f>
        <v>#N/A</v>
      </c>
      <c r="K1639" s="68">
        <v>45292</v>
      </c>
      <c r="L1639" s="75"/>
      <c r="M1639" s="66"/>
      <c r="N1639" s="61"/>
      <c r="O1639" s="65"/>
    </row>
    <row r="1640" spans="1:15" hidden="1" x14ac:dyDescent="0.25">
      <c r="A1640" s="61" t="s">
        <v>499</v>
      </c>
      <c r="B1640" s="61" t="s">
        <v>11634</v>
      </c>
      <c r="C1640" s="50">
        <v>400</v>
      </c>
      <c r="D1640" s="66">
        <v>45421</v>
      </c>
      <c r="E1640" s="61" t="s">
        <v>13082</v>
      </c>
      <c r="F1640" s="61"/>
      <c r="G1640" s="61" t="e">
        <f>VLOOKUP(Corrections[[#This Row],[Employee]],'[1]Management Hierarchy Report'!$A$2:$C$3607, 3, 0)</f>
        <v>#N/A</v>
      </c>
      <c r="H1640" s="48" t="s">
        <v>77</v>
      </c>
      <c r="I1640" s="61" t="s">
        <v>70</v>
      </c>
      <c r="J1640" s="61" t="e">
        <f>VLOOKUP(Corrections[[#This Row],[Employee]],[1]!Expense_Data[#Data],14,0)</f>
        <v>#N/A</v>
      </c>
      <c r="K1640" s="68">
        <v>45292</v>
      </c>
      <c r="L1640" s="75"/>
      <c r="M1640" s="66"/>
      <c r="N1640" s="61"/>
      <c r="O1640" s="65"/>
    </row>
    <row r="1641" spans="1:15" hidden="1" x14ac:dyDescent="0.25">
      <c r="A1641" s="61" t="s">
        <v>499</v>
      </c>
      <c r="B1641" s="61" t="s">
        <v>11634</v>
      </c>
      <c r="C1641" s="50">
        <v>400</v>
      </c>
      <c r="D1641" s="66">
        <v>45421</v>
      </c>
      <c r="E1641" s="61" t="s">
        <v>176</v>
      </c>
      <c r="F1641" s="61"/>
      <c r="G1641" s="61" t="e">
        <f>VLOOKUP(Corrections[[#This Row],[Employee]],'[1]Management Hierarchy Report'!$A$2:$C$3607, 3, 0)</f>
        <v>#N/A</v>
      </c>
      <c r="H1641" s="48" t="s">
        <v>77</v>
      </c>
      <c r="I1641" s="61" t="s">
        <v>70</v>
      </c>
      <c r="J1641" s="61" t="e">
        <f>VLOOKUP(Corrections[[#This Row],[Employee]],[1]!Expense_Data[#Data],14,0)</f>
        <v>#N/A</v>
      </c>
      <c r="K1641" s="68">
        <v>45292</v>
      </c>
      <c r="L1641" s="75"/>
      <c r="M1641" s="66"/>
      <c r="N1641" s="61"/>
      <c r="O1641" s="65"/>
    </row>
    <row r="1642" spans="1:15" hidden="1" x14ac:dyDescent="0.25">
      <c r="A1642" s="61" t="s">
        <v>499</v>
      </c>
      <c r="B1642" s="61" t="s">
        <v>11634</v>
      </c>
      <c r="C1642" s="50">
        <v>94.5</v>
      </c>
      <c r="D1642" s="66">
        <v>45425</v>
      </c>
      <c r="E1642" s="61" t="s">
        <v>13082</v>
      </c>
      <c r="F1642" s="61"/>
      <c r="G1642" s="61" t="e">
        <f>VLOOKUP(Corrections[[#This Row],[Employee]],'[1]Management Hierarchy Report'!$A$2:$C$3607, 3, 0)</f>
        <v>#N/A</v>
      </c>
      <c r="H1642" s="48" t="s">
        <v>77</v>
      </c>
      <c r="I1642" s="61" t="s">
        <v>70</v>
      </c>
      <c r="J1642" s="61" t="e">
        <f>VLOOKUP(Corrections[[#This Row],[Employee]],[1]!Expense_Data[#Data],14,0)</f>
        <v>#N/A</v>
      </c>
      <c r="K1642" s="68">
        <v>45292</v>
      </c>
      <c r="L1642" s="75"/>
      <c r="M1642" s="66"/>
      <c r="N1642" s="61"/>
      <c r="O1642" s="65"/>
    </row>
    <row r="1643" spans="1:15" hidden="1" x14ac:dyDescent="0.25">
      <c r="A1643" s="61" t="s">
        <v>499</v>
      </c>
      <c r="B1643" s="61" t="s">
        <v>11634</v>
      </c>
      <c r="C1643" s="50">
        <v>94.5</v>
      </c>
      <c r="D1643" s="66">
        <v>45425</v>
      </c>
      <c r="E1643" s="61" t="s">
        <v>13082</v>
      </c>
      <c r="F1643" s="61"/>
      <c r="G1643" s="61" t="e">
        <f>VLOOKUP(Corrections[[#This Row],[Employee]],'[1]Management Hierarchy Report'!$A$2:$C$3607, 3, 0)</f>
        <v>#N/A</v>
      </c>
      <c r="H1643" s="48" t="s">
        <v>77</v>
      </c>
      <c r="I1643" s="61" t="s">
        <v>70</v>
      </c>
      <c r="J1643" s="61" t="e">
        <f>VLOOKUP(Corrections[[#This Row],[Employee]],[1]!Expense_Data[#Data],14,0)</f>
        <v>#N/A</v>
      </c>
      <c r="K1643" s="68">
        <v>45292</v>
      </c>
      <c r="L1643" s="75"/>
      <c r="M1643" s="66"/>
      <c r="N1643" s="61"/>
      <c r="O1643" s="65"/>
    </row>
    <row r="1644" spans="1:15" hidden="1" x14ac:dyDescent="0.25">
      <c r="A1644" s="61" t="s">
        <v>499</v>
      </c>
      <c r="B1644" s="61" t="s">
        <v>11634</v>
      </c>
      <c r="C1644" s="50">
        <v>92.75</v>
      </c>
      <c r="D1644" s="66">
        <v>45429</v>
      </c>
      <c r="E1644" s="61" t="s">
        <v>13082</v>
      </c>
      <c r="F1644" s="61"/>
      <c r="G1644" s="61" t="e">
        <f>VLOOKUP(Corrections[[#This Row],[Employee]],'[1]Management Hierarchy Report'!$A$2:$C$3607, 3, 0)</f>
        <v>#N/A</v>
      </c>
      <c r="H1644" s="48" t="s">
        <v>77</v>
      </c>
      <c r="I1644" s="61" t="s">
        <v>70</v>
      </c>
      <c r="J1644" s="61" t="e">
        <f>VLOOKUP(Corrections[[#This Row],[Employee]],[1]!Expense_Data[#Data],14,0)</f>
        <v>#N/A</v>
      </c>
      <c r="K1644" s="68">
        <v>45292</v>
      </c>
      <c r="L1644" s="75"/>
      <c r="M1644" s="66"/>
      <c r="N1644" s="61"/>
      <c r="O1644" s="65"/>
    </row>
    <row r="1645" spans="1:15" hidden="1" x14ac:dyDescent="0.25">
      <c r="A1645" s="61" t="s">
        <v>499</v>
      </c>
      <c r="B1645" s="61" t="s">
        <v>11634</v>
      </c>
      <c r="C1645" s="50">
        <v>92.75</v>
      </c>
      <c r="D1645" s="66">
        <v>45429</v>
      </c>
      <c r="E1645" s="61" t="s">
        <v>13082</v>
      </c>
      <c r="F1645" s="61"/>
      <c r="G1645" s="61" t="e">
        <f>VLOOKUP(Corrections[[#This Row],[Employee]],'[1]Management Hierarchy Report'!$A$2:$C$3607, 3, 0)</f>
        <v>#N/A</v>
      </c>
      <c r="H1645" s="48" t="s">
        <v>77</v>
      </c>
      <c r="I1645" s="61" t="s">
        <v>70</v>
      </c>
      <c r="J1645" s="61" t="e">
        <f>VLOOKUP(Corrections[[#This Row],[Employee]],[1]!Expense_Data[#Data],14,0)</f>
        <v>#N/A</v>
      </c>
      <c r="K1645" s="68">
        <v>45292</v>
      </c>
      <c r="L1645" s="75"/>
      <c r="M1645" s="66"/>
      <c r="N1645" s="61"/>
      <c r="O1645" s="65"/>
    </row>
    <row r="1646" spans="1:15" hidden="1" x14ac:dyDescent="0.25">
      <c r="A1646" s="61" t="s">
        <v>499</v>
      </c>
      <c r="B1646" s="61" t="s">
        <v>11634</v>
      </c>
      <c r="C1646" s="50">
        <v>65.56</v>
      </c>
      <c r="D1646" s="66">
        <v>45434</v>
      </c>
      <c r="E1646" s="61" t="s">
        <v>13030</v>
      </c>
      <c r="F1646" s="61"/>
      <c r="G1646" s="61" t="e">
        <f>VLOOKUP(Corrections[[#This Row],[Employee]],'[1]Management Hierarchy Report'!$A$2:$C$3607, 3, 0)</f>
        <v>#N/A</v>
      </c>
      <c r="H1646" s="48" t="s">
        <v>77</v>
      </c>
      <c r="I1646" s="61" t="s">
        <v>70</v>
      </c>
      <c r="J1646" s="61" t="e">
        <f>VLOOKUP(Corrections[[#This Row],[Employee]],[1]!Expense_Data[#Data],14,0)</f>
        <v>#N/A</v>
      </c>
      <c r="K1646" s="68">
        <v>45292</v>
      </c>
      <c r="L1646" s="75"/>
      <c r="M1646" s="66"/>
      <c r="N1646" s="61"/>
      <c r="O1646" s="65"/>
    </row>
    <row r="1647" spans="1:15" hidden="1" x14ac:dyDescent="0.25">
      <c r="A1647" s="61" t="s">
        <v>499</v>
      </c>
      <c r="B1647" s="61" t="s">
        <v>11634</v>
      </c>
      <c r="C1647" s="50">
        <v>65.56</v>
      </c>
      <c r="D1647" s="66">
        <v>45434</v>
      </c>
      <c r="E1647" s="61" t="s">
        <v>13828</v>
      </c>
      <c r="F1647" s="61"/>
      <c r="G1647" s="61" t="e">
        <f>VLOOKUP(Corrections[[#This Row],[Employee]],'[1]Management Hierarchy Report'!$A$2:$C$3607, 3, 0)</f>
        <v>#N/A</v>
      </c>
      <c r="H1647" s="48" t="s">
        <v>77</v>
      </c>
      <c r="I1647" s="61" t="s">
        <v>70</v>
      </c>
      <c r="J1647" s="61" t="e">
        <f>VLOOKUP(Corrections[[#This Row],[Employee]],[1]!Expense_Data[#Data],14,0)</f>
        <v>#N/A</v>
      </c>
      <c r="K1647" s="68">
        <v>45292</v>
      </c>
      <c r="L1647" s="75"/>
      <c r="M1647" s="66"/>
      <c r="N1647" s="61"/>
      <c r="O1647" s="65"/>
    </row>
    <row r="1648" spans="1:15" hidden="1" x14ac:dyDescent="0.25">
      <c r="A1648" s="61" t="s">
        <v>499</v>
      </c>
      <c r="B1648" s="61" t="s">
        <v>11634</v>
      </c>
      <c r="C1648" s="50">
        <v>86.6</v>
      </c>
      <c r="D1648" s="66">
        <v>45436</v>
      </c>
      <c r="E1648" s="61" t="s">
        <v>13082</v>
      </c>
      <c r="F1648" s="61"/>
      <c r="G1648" s="61" t="e">
        <f>VLOOKUP(Corrections[[#This Row],[Employee]],'[1]Management Hierarchy Report'!$A$2:$C$3607, 3, 0)</f>
        <v>#N/A</v>
      </c>
      <c r="H1648" s="48" t="s">
        <v>77</v>
      </c>
      <c r="I1648" s="61" t="s">
        <v>70</v>
      </c>
      <c r="J1648" s="61" t="e">
        <f>VLOOKUP(Corrections[[#This Row],[Employee]],[1]!Expense_Data[#Data],14,0)</f>
        <v>#N/A</v>
      </c>
      <c r="K1648" s="68">
        <v>45292</v>
      </c>
      <c r="L1648" s="75"/>
      <c r="M1648" s="66"/>
      <c r="N1648" s="61"/>
      <c r="O1648" s="65"/>
    </row>
    <row r="1649" spans="1:15" hidden="1" x14ac:dyDescent="0.25">
      <c r="A1649" s="61" t="s">
        <v>499</v>
      </c>
      <c r="B1649" s="61" t="s">
        <v>11634</v>
      </c>
      <c r="C1649" s="50">
        <v>205.65</v>
      </c>
      <c r="D1649" s="66">
        <v>45439</v>
      </c>
      <c r="E1649" s="61" t="s">
        <v>13030</v>
      </c>
      <c r="F1649" s="61"/>
      <c r="G1649" s="61" t="e">
        <f>VLOOKUP(Corrections[[#This Row],[Employee]],'[1]Management Hierarchy Report'!$A$2:$C$3607, 3, 0)</f>
        <v>#N/A</v>
      </c>
      <c r="H1649" s="48" t="s">
        <v>77</v>
      </c>
      <c r="I1649" s="61" t="s">
        <v>70</v>
      </c>
      <c r="J1649" s="61" t="e">
        <f>VLOOKUP(Corrections[[#This Row],[Employee]],[1]!Expense_Data[#Data],14,0)</f>
        <v>#N/A</v>
      </c>
      <c r="K1649" s="68">
        <v>45292</v>
      </c>
      <c r="L1649" s="75"/>
      <c r="M1649" s="66"/>
      <c r="N1649" s="61"/>
      <c r="O1649" s="65"/>
    </row>
    <row r="1650" spans="1:15" hidden="1" x14ac:dyDescent="0.25">
      <c r="A1650" s="61" t="s">
        <v>499</v>
      </c>
      <c r="B1650" s="61" t="s">
        <v>11634</v>
      </c>
      <c r="C1650" s="50">
        <v>64.62</v>
      </c>
      <c r="D1650" s="66">
        <v>45439</v>
      </c>
      <c r="E1650" s="61" t="s">
        <v>13030</v>
      </c>
      <c r="F1650" s="61"/>
      <c r="G1650" s="61" t="e">
        <f>VLOOKUP(Corrections[[#This Row],[Employee]],'[1]Management Hierarchy Report'!$A$2:$C$3607, 3, 0)</f>
        <v>#N/A</v>
      </c>
      <c r="H1650" s="48" t="s">
        <v>77</v>
      </c>
      <c r="I1650" s="61" t="s">
        <v>70</v>
      </c>
      <c r="J1650" s="61" t="e">
        <f>VLOOKUP(Corrections[[#This Row],[Employee]],[1]!Expense_Data[#Data],14,0)</f>
        <v>#N/A</v>
      </c>
      <c r="K1650" s="68">
        <v>45292</v>
      </c>
      <c r="L1650" s="75"/>
      <c r="M1650" s="66"/>
      <c r="N1650" s="61"/>
      <c r="O1650" s="65"/>
    </row>
    <row r="1651" spans="1:15" hidden="1" x14ac:dyDescent="0.25">
      <c r="A1651" s="61" t="s">
        <v>499</v>
      </c>
      <c r="B1651" s="61" t="s">
        <v>11634</v>
      </c>
      <c r="C1651" s="50">
        <v>205.65</v>
      </c>
      <c r="D1651" s="66">
        <v>45439</v>
      </c>
      <c r="E1651" s="61" t="s">
        <v>13828</v>
      </c>
      <c r="F1651" s="61"/>
      <c r="G1651" s="61" t="e">
        <f>VLOOKUP(Corrections[[#This Row],[Employee]],'[1]Management Hierarchy Report'!$A$2:$C$3607, 3, 0)</f>
        <v>#N/A</v>
      </c>
      <c r="H1651" s="48" t="s">
        <v>77</v>
      </c>
      <c r="I1651" s="61" t="s">
        <v>70</v>
      </c>
      <c r="J1651" s="61" t="e">
        <f>VLOOKUP(Corrections[[#This Row],[Employee]],[1]!Expense_Data[#Data],14,0)</f>
        <v>#N/A</v>
      </c>
      <c r="K1651" s="68">
        <v>45292</v>
      </c>
      <c r="L1651" s="75"/>
      <c r="M1651" s="66"/>
      <c r="N1651" s="61"/>
      <c r="O1651" s="65"/>
    </row>
    <row r="1652" spans="1:15" hidden="1" x14ac:dyDescent="0.25">
      <c r="A1652" s="61" t="s">
        <v>499</v>
      </c>
      <c r="B1652" s="61" t="s">
        <v>11634</v>
      </c>
      <c r="C1652" s="50">
        <v>64.62</v>
      </c>
      <c r="D1652" s="66">
        <v>45439</v>
      </c>
      <c r="E1652" s="61" t="s">
        <v>13828</v>
      </c>
      <c r="F1652" s="61"/>
      <c r="G1652" s="61" t="e">
        <f>VLOOKUP(Corrections[[#This Row],[Employee]],'[1]Management Hierarchy Report'!$A$2:$C$3607, 3, 0)</f>
        <v>#N/A</v>
      </c>
      <c r="H1652" s="48" t="s">
        <v>77</v>
      </c>
      <c r="I1652" s="61" t="s">
        <v>70</v>
      </c>
      <c r="J1652" s="61" t="e">
        <f>VLOOKUP(Corrections[[#This Row],[Employee]],[1]!Expense_Data[#Data],14,0)</f>
        <v>#N/A</v>
      </c>
      <c r="K1652" s="68">
        <v>45292</v>
      </c>
      <c r="L1652" s="75"/>
      <c r="M1652" s="66"/>
      <c r="N1652" s="61"/>
      <c r="O1652" s="65"/>
    </row>
    <row r="1653" spans="1:15" hidden="1" x14ac:dyDescent="0.25">
      <c r="A1653" s="61" t="s">
        <v>499</v>
      </c>
      <c r="B1653" s="61" t="s">
        <v>11634</v>
      </c>
      <c r="C1653" s="50">
        <v>99.15</v>
      </c>
      <c r="D1653" s="66">
        <v>45440</v>
      </c>
      <c r="E1653" s="61" t="s">
        <v>13082</v>
      </c>
      <c r="F1653" s="61"/>
      <c r="G1653" s="61" t="e">
        <f>VLOOKUP(Corrections[[#This Row],[Employee]],'[1]Management Hierarchy Report'!$A$2:$C$3607, 3, 0)</f>
        <v>#N/A</v>
      </c>
      <c r="H1653" s="48" t="s">
        <v>77</v>
      </c>
      <c r="I1653" s="61" t="s">
        <v>70</v>
      </c>
      <c r="J1653" s="61" t="e">
        <f>VLOOKUP(Corrections[[#This Row],[Employee]],[1]!Expense_Data[#Data],14,0)</f>
        <v>#N/A</v>
      </c>
      <c r="K1653" s="68">
        <v>45292</v>
      </c>
      <c r="L1653" s="75"/>
      <c r="M1653" s="66"/>
      <c r="N1653" s="61"/>
      <c r="O1653" s="65"/>
    </row>
    <row r="1654" spans="1:15" hidden="1" x14ac:dyDescent="0.25">
      <c r="A1654" s="61" t="s">
        <v>499</v>
      </c>
      <c r="B1654" s="61" t="s">
        <v>11634</v>
      </c>
      <c r="C1654" s="50">
        <v>160.16999999999999</v>
      </c>
      <c r="D1654" s="66">
        <v>45440</v>
      </c>
      <c r="E1654" s="61" t="s">
        <v>521</v>
      </c>
      <c r="F1654" s="61"/>
      <c r="G1654" s="61" t="e">
        <f>VLOOKUP(Corrections[[#This Row],[Employee]],'[1]Management Hierarchy Report'!$A$2:$C$3607, 3, 0)</f>
        <v>#N/A</v>
      </c>
      <c r="H1654" s="48" t="s">
        <v>77</v>
      </c>
      <c r="I1654" s="61" t="s">
        <v>70</v>
      </c>
      <c r="J1654" s="61" t="e">
        <f>VLOOKUP(Corrections[[#This Row],[Employee]],[1]!Expense_Data[#Data],14,0)</f>
        <v>#N/A</v>
      </c>
      <c r="K1654" s="68">
        <v>45292</v>
      </c>
      <c r="L1654" s="75"/>
      <c r="M1654" s="66"/>
      <c r="N1654" s="61"/>
      <c r="O1654" s="65"/>
    </row>
    <row r="1655" spans="1:15" hidden="1" x14ac:dyDescent="0.25">
      <c r="A1655" s="61" t="s">
        <v>499</v>
      </c>
      <c r="B1655" s="61" t="s">
        <v>11634</v>
      </c>
      <c r="C1655" s="50">
        <v>99.15</v>
      </c>
      <c r="D1655" s="66">
        <v>45440</v>
      </c>
      <c r="E1655" s="61" t="s">
        <v>13082</v>
      </c>
      <c r="F1655" s="61"/>
      <c r="G1655" s="61" t="e">
        <f>VLOOKUP(Corrections[[#This Row],[Employee]],'[1]Management Hierarchy Report'!$A$2:$C$3607, 3, 0)</f>
        <v>#N/A</v>
      </c>
      <c r="H1655" s="48" t="s">
        <v>77</v>
      </c>
      <c r="I1655" s="61" t="s">
        <v>70</v>
      </c>
      <c r="J1655" s="61" t="e">
        <f>VLOOKUP(Corrections[[#This Row],[Employee]],[1]!Expense_Data[#Data],14,0)</f>
        <v>#N/A</v>
      </c>
      <c r="K1655" s="68">
        <v>45292</v>
      </c>
      <c r="L1655" s="75"/>
      <c r="M1655" s="66"/>
      <c r="N1655" s="61"/>
      <c r="O1655" s="65"/>
    </row>
    <row r="1656" spans="1:15" hidden="1" x14ac:dyDescent="0.25">
      <c r="A1656" s="61" t="s">
        <v>499</v>
      </c>
      <c r="B1656" s="61" t="s">
        <v>11634</v>
      </c>
      <c r="C1656" s="50">
        <v>160.16999999999999</v>
      </c>
      <c r="D1656" s="66">
        <v>45440</v>
      </c>
      <c r="E1656" s="61" t="s">
        <v>13030</v>
      </c>
      <c r="F1656" s="61"/>
      <c r="G1656" s="61" t="e">
        <f>VLOOKUP(Corrections[[#This Row],[Employee]],'[1]Management Hierarchy Report'!$A$2:$C$3607, 3, 0)</f>
        <v>#N/A</v>
      </c>
      <c r="H1656" s="48" t="s">
        <v>77</v>
      </c>
      <c r="I1656" s="61" t="s">
        <v>70</v>
      </c>
      <c r="J1656" s="61" t="e">
        <f>VLOOKUP(Corrections[[#This Row],[Employee]],[1]!Expense_Data[#Data],14,0)</f>
        <v>#N/A</v>
      </c>
      <c r="K1656" s="68">
        <v>45292</v>
      </c>
      <c r="L1656" s="75"/>
      <c r="M1656" s="66"/>
      <c r="N1656" s="61"/>
      <c r="O1656" s="65"/>
    </row>
    <row r="1657" spans="1:15" hidden="1" x14ac:dyDescent="0.25">
      <c r="A1657" s="61" t="s">
        <v>499</v>
      </c>
      <c r="B1657" s="61" t="s">
        <v>11634</v>
      </c>
      <c r="C1657" s="50">
        <v>24.46</v>
      </c>
      <c r="D1657" s="66">
        <v>45441</v>
      </c>
      <c r="E1657" s="61" t="s">
        <v>521</v>
      </c>
      <c r="F1657" s="61"/>
      <c r="G1657" s="61" t="e">
        <f>VLOOKUP(Corrections[[#This Row],[Employee]],'[1]Management Hierarchy Report'!$A$2:$C$3607, 3, 0)</f>
        <v>#N/A</v>
      </c>
      <c r="H1657" s="48" t="s">
        <v>77</v>
      </c>
      <c r="I1657" s="61" t="s">
        <v>70</v>
      </c>
      <c r="J1657" s="61" t="e">
        <f>VLOOKUP(Corrections[[#This Row],[Employee]],[1]!Expense_Data[#Data],14,0)</f>
        <v>#N/A</v>
      </c>
      <c r="K1657" s="68">
        <v>45292</v>
      </c>
      <c r="L1657" s="75"/>
      <c r="M1657" s="66"/>
      <c r="N1657" s="61"/>
      <c r="O1657" s="65"/>
    </row>
    <row r="1658" spans="1:15" hidden="1" x14ac:dyDescent="0.25">
      <c r="A1658" s="61" t="s">
        <v>499</v>
      </c>
      <c r="B1658" s="61" t="s">
        <v>11634</v>
      </c>
      <c r="C1658" s="50">
        <v>79.23</v>
      </c>
      <c r="D1658" s="66">
        <v>45443</v>
      </c>
      <c r="E1658" s="61" t="s">
        <v>13082</v>
      </c>
      <c r="F1658" s="61"/>
      <c r="G1658" s="61" t="e">
        <f>VLOOKUP(Corrections[[#This Row],[Employee]],'[1]Management Hierarchy Report'!$A$2:$C$3607, 3, 0)</f>
        <v>#N/A</v>
      </c>
      <c r="H1658" s="48" t="s">
        <v>77</v>
      </c>
      <c r="I1658" s="61" t="s">
        <v>70</v>
      </c>
      <c r="J1658" s="61" t="e">
        <f>VLOOKUP(Corrections[[#This Row],[Employee]],[1]!Expense_Data[#Data],14,0)</f>
        <v>#N/A</v>
      </c>
      <c r="K1658" s="68">
        <v>45292</v>
      </c>
      <c r="L1658" s="75"/>
      <c r="M1658" s="66"/>
      <c r="N1658" s="61"/>
      <c r="O1658" s="65"/>
    </row>
    <row r="1659" spans="1:15" hidden="1" x14ac:dyDescent="0.25">
      <c r="A1659" s="61" t="s">
        <v>499</v>
      </c>
      <c r="B1659" s="61" t="s">
        <v>11634</v>
      </c>
      <c r="C1659" s="50">
        <v>79.23</v>
      </c>
      <c r="D1659" s="66">
        <v>45443</v>
      </c>
      <c r="E1659" s="61" t="s">
        <v>13082</v>
      </c>
      <c r="F1659" s="61"/>
      <c r="G1659" s="61" t="e">
        <f>VLOOKUP(Corrections[[#This Row],[Employee]],'[1]Management Hierarchy Report'!$A$2:$C$3607, 3, 0)</f>
        <v>#N/A</v>
      </c>
      <c r="H1659" s="48" t="s">
        <v>77</v>
      </c>
      <c r="I1659" s="61" t="s">
        <v>70</v>
      </c>
      <c r="J1659" s="61" t="e">
        <f>VLOOKUP(Corrections[[#This Row],[Employee]],[1]!Expense_Data[#Data],14,0)</f>
        <v>#N/A</v>
      </c>
      <c r="K1659" s="68">
        <v>45292</v>
      </c>
      <c r="L1659" s="75"/>
      <c r="M1659" s="66"/>
      <c r="N1659" s="61"/>
      <c r="O1659" s="65"/>
    </row>
    <row r="1660" spans="1:15" hidden="1" x14ac:dyDescent="0.25">
      <c r="A1660" s="61" t="s">
        <v>499</v>
      </c>
      <c r="B1660" s="61" t="s">
        <v>11634</v>
      </c>
      <c r="C1660" s="50" t="s">
        <v>11635</v>
      </c>
      <c r="D1660" s="66">
        <v>45460</v>
      </c>
      <c r="E1660" s="61" t="s">
        <v>521</v>
      </c>
      <c r="F1660" s="61"/>
      <c r="G1660" s="61" t="e">
        <f>VLOOKUP(Corrections[[#This Row],[Employee]],'[1]Management Hierarchy Report'!$A$2:$C$3607, 3, 0)</f>
        <v>#N/A</v>
      </c>
      <c r="H1660" s="61" t="s">
        <v>77</v>
      </c>
      <c r="I1660" s="61" t="s">
        <v>70</v>
      </c>
      <c r="J1660" s="61" t="e">
        <f>VLOOKUP(Corrections[[#This Row],[Employee]],[1]!Expense_Data[#Data],14,0)</f>
        <v>#N/A</v>
      </c>
      <c r="K1660" s="68">
        <v>45292</v>
      </c>
      <c r="L1660" s="75"/>
      <c r="M1660" s="66"/>
      <c r="N1660" s="61"/>
      <c r="O1660" s="65"/>
    </row>
    <row r="1661" spans="1:15" hidden="1" x14ac:dyDescent="0.25">
      <c r="A1661" s="61" t="s">
        <v>499</v>
      </c>
      <c r="B1661" s="61" t="s">
        <v>11634</v>
      </c>
      <c r="C1661" s="50" t="s">
        <v>11635</v>
      </c>
      <c r="D1661" s="66">
        <v>45463</v>
      </c>
      <c r="E1661" s="61" t="s">
        <v>521</v>
      </c>
      <c r="F1661" s="61"/>
      <c r="G1661" s="61" t="e">
        <f>VLOOKUP(Corrections[[#This Row],[Employee]],'[1]Management Hierarchy Report'!$A$2:$C$3607, 3, 0)</f>
        <v>#N/A</v>
      </c>
      <c r="H1661" s="61" t="s">
        <v>77</v>
      </c>
      <c r="I1661" s="61" t="s">
        <v>70</v>
      </c>
      <c r="J1661" s="61" t="e">
        <f>VLOOKUP(Corrections[[#This Row],[Employee]],[1]!Expense_Data[#Data],14,0)</f>
        <v>#N/A</v>
      </c>
      <c r="K1661" s="68">
        <v>45292</v>
      </c>
      <c r="L1661" s="75"/>
      <c r="M1661" s="66"/>
      <c r="N1661" s="61"/>
      <c r="O1661" s="65"/>
    </row>
    <row r="1662" spans="1:15" hidden="1" x14ac:dyDescent="0.25">
      <c r="A1662" s="61" t="s">
        <v>499</v>
      </c>
      <c r="B1662" s="61" t="s">
        <v>12995</v>
      </c>
      <c r="C1662" s="50">
        <v>304.51</v>
      </c>
      <c r="D1662" s="66">
        <v>45452</v>
      </c>
      <c r="E1662" s="61" t="s">
        <v>13030</v>
      </c>
      <c r="F1662" s="61"/>
      <c r="G1662" s="61" t="e">
        <f>VLOOKUP(Corrections[[#This Row],[Employee]],'[1]Management Hierarchy Report'!$A$2:$C$3607, 3, 0)</f>
        <v>#N/A</v>
      </c>
      <c r="H1662" s="61" t="s">
        <v>77</v>
      </c>
      <c r="I1662" s="61" t="s">
        <v>70</v>
      </c>
      <c r="J1662" s="61" t="e">
        <f>VLOOKUP(Corrections[[#This Row],[Employee]],[1]!Expense_Data[#Data],14,0)</f>
        <v>#N/A</v>
      </c>
      <c r="K1662" s="68">
        <v>45292</v>
      </c>
      <c r="L1662" s="75"/>
      <c r="M1662" s="66"/>
      <c r="N1662" s="61"/>
      <c r="O1662" s="65"/>
    </row>
    <row r="1663" spans="1:15" hidden="1" x14ac:dyDescent="0.25">
      <c r="A1663" s="61" t="s">
        <v>499</v>
      </c>
      <c r="B1663" s="61" t="s">
        <v>12995</v>
      </c>
      <c r="C1663" s="50">
        <v>304.51</v>
      </c>
      <c r="D1663" s="66">
        <v>45452</v>
      </c>
      <c r="E1663" s="61" t="s">
        <v>13030</v>
      </c>
      <c r="F1663" s="61"/>
      <c r="G1663" s="61" t="e">
        <f>VLOOKUP(Corrections[[#This Row],[Employee]],'[1]Management Hierarchy Report'!$A$2:$C$3607, 3, 0)</f>
        <v>#N/A</v>
      </c>
      <c r="H1663" s="48" t="s">
        <v>77</v>
      </c>
      <c r="I1663" s="61" t="s">
        <v>70</v>
      </c>
      <c r="J1663" s="61" t="e">
        <f>VLOOKUP(Corrections[[#This Row],[Employee]],[1]!Expense_Data[#Data],14,0)</f>
        <v>#N/A</v>
      </c>
      <c r="K1663" s="68">
        <v>45292</v>
      </c>
      <c r="L1663" s="75"/>
      <c r="M1663" s="66"/>
      <c r="N1663" s="61"/>
      <c r="O1663" s="65"/>
    </row>
    <row r="1664" spans="1:15" hidden="1" x14ac:dyDescent="0.25">
      <c r="A1664" s="61" t="s">
        <v>499</v>
      </c>
      <c r="B1664" s="61" t="s">
        <v>12995</v>
      </c>
      <c r="C1664" s="50">
        <v>304.51</v>
      </c>
      <c r="D1664" s="66">
        <v>45452</v>
      </c>
      <c r="E1664" s="61" t="s">
        <v>521</v>
      </c>
      <c r="F1664" s="61"/>
      <c r="G1664" s="61" t="e">
        <f>VLOOKUP(Corrections[[#This Row],[Employee]],'[1]Management Hierarchy Report'!$A$2:$C$3607, 3, 0)</f>
        <v>#N/A</v>
      </c>
      <c r="H1664" s="48" t="s">
        <v>77</v>
      </c>
      <c r="I1664" s="61" t="s">
        <v>70</v>
      </c>
      <c r="J1664" s="61" t="e">
        <f>VLOOKUP(Corrections[[#This Row],[Employee]],[1]!Expense_Data[#Data],14,0)</f>
        <v>#N/A</v>
      </c>
      <c r="K1664" s="68">
        <v>45292</v>
      </c>
      <c r="L1664" s="75"/>
      <c r="M1664" s="66"/>
      <c r="N1664" s="61"/>
      <c r="O1664" s="65"/>
    </row>
    <row r="1665" spans="1:15" hidden="1" x14ac:dyDescent="0.25">
      <c r="A1665" s="61" t="s">
        <v>2531</v>
      </c>
      <c r="B1665" s="61" t="s">
        <v>11588</v>
      </c>
      <c r="C1665" s="50">
        <v>362.36</v>
      </c>
      <c r="D1665" s="66">
        <v>45429</v>
      </c>
      <c r="E1665" s="61" t="s">
        <v>705</v>
      </c>
      <c r="F1665" s="61"/>
      <c r="G1665" s="61" t="str">
        <f>VLOOKUP(Corrections[[#This Row],[Employee]],'[1]Management Hierarchy Report'!$A$2:$C$3607, 3, 0)</f>
        <v>Patrick Rollins</v>
      </c>
      <c r="H1665" s="61" t="s">
        <v>77</v>
      </c>
      <c r="I1665" s="61" t="s">
        <v>70</v>
      </c>
      <c r="J1665" s="61" t="str">
        <f>VLOOKUP(Corrections[[#This Row],[Employee]],[1]!Expense_Data[#Data],14,0)</f>
        <v>SL118@tidalwaveautospa.com</v>
      </c>
      <c r="K1665" s="68">
        <v>45292</v>
      </c>
      <c r="L1665" s="75"/>
      <c r="M1665" s="66"/>
      <c r="N1665" s="61"/>
      <c r="O1665" s="65"/>
    </row>
    <row r="1666" spans="1:15" hidden="1" x14ac:dyDescent="0.25">
      <c r="A1666" s="61" t="s">
        <v>2531</v>
      </c>
      <c r="B1666" s="61" t="s">
        <v>11588</v>
      </c>
      <c r="C1666" s="69">
        <v>871.97</v>
      </c>
      <c r="D1666" s="66">
        <v>45435</v>
      </c>
      <c r="E1666" s="61" t="s">
        <v>705</v>
      </c>
      <c r="F1666" s="61"/>
      <c r="G1666" s="61" t="str">
        <f>VLOOKUP(Corrections[[#This Row],[Employee]],'[1]Management Hierarchy Report'!$A$2:$C$3607, 3, 0)</f>
        <v>Patrick Rollins</v>
      </c>
      <c r="H1666" s="61" t="s">
        <v>77</v>
      </c>
      <c r="I1666" s="61" t="s">
        <v>70</v>
      </c>
      <c r="J1666" s="61" t="str">
        <f>VLOOKUP(Corrections[[#This Row],[Employee]],[1]!Expense_Data[#Data],14,0)</f>
        <v>SL118@tidalwaveautospa.com</v>
      </c>
      <c r="K1666" s="68">
        <v>45292</v>
      </c>
      <c r="L1666" s="75"/>
      <c r="M1666" s="66"/>
      <c r="N1666" s="61"/>
      <c r="O1666" s="65"/>
    </row>
    <row r="1667" spans="1:15" hidden="1" x14ac:dyDescent="0.25">
      <c r="A1667" s="61" t="s">
        <v>2531</v>
      </c>
      <c r="B1667" s="61" t="s">
        <v>11588</v>
      </c>
      <c r="C1667" s="69">
        <v>956.95</v>
      </c>
      <c r="D1667" s="66">
        <v>45441</v>
      </c>
      <c r="E1667" s="61" t="s">
        <v>705</v>
      </c>
      <c r="F1667" s="61"/>
      <c r="G1667" s="61" t="str">
        <f>VLOOKUP(Corrections[[#This Row],[Employee]],'[1]Management Hierarchy Report'!$A$2:$C$3607, 3, 0)</f>
        <v>Patrick Rollins</v>
      </c>
      <c r="H1667" s="61" t="s">
        <v>77</v>
      </c>
      <c r="I1667" s="61" t="s">
        <v>70</v>
      </c>
      <c r="J1667" s="61" t="str">
        <f>VLOOKUP(Corrections[[#This Row],[Employee]],[1]!Expense_Data[#Data],14,0)</f>
        <v>SL118@tidalwaveautospa.com</v>
      </c>
      <c r="K1667" s="68">
        <v>45292</v>
      </c>
      <c r="L1667" s="75"/>
      <c r="M1667" s="66"/>
      <c r="N1667" s="61"/>
      <c r="O1667" s="65"/>
    </row>
    <row r="1668" spans="1:15" hidden="1" x14ac:dyDescent="0.25">
      <c r="A1668" s="61" t="s">
        <v>2531</v>
      </c>
      <c r="B1668" s="61" t="s">
        <v>11588</v>
      </c>
      <c r="C1668" s="69">
        <v>122.24</v>
      </c>
      <c r="D1668" s="66">
        <v>45441</v>
      </c>
      <c r="E1668" s="61" t="s">
        <v>705</v>
      </c>
      <c r="F1668" s="61"/>
      <c r="G1668" s="61" t="str">
        <f>VLOOKUP(Corrections[[#This Row],[Employee]],'[1]Management Hierarchy Report'!$A$2:$C$3607, 3, 0)</f>
        <v>Patrick Rollins</v>
      </c>
      <c r="H1668" s="61" t="s">
        <v>77</v>
      </c>
      <c r="I1668" s="61" t="s">
        <v>70</v>
      </c>
      <c r="J1668" s="61" t="str">
        <f>VLOOKUP(Corrections[[#This Row],[Employee]],[1]!Expense_Data[#Data],14,0)</f>
        <v>SL118@tidalwaveautospa.com</v>
      </c>
      <c r="K1668" s="68">
        <v>45292</v>
      </c>
      <c r="L1668" s="75"/>
      <c r="M1668" s="66"/>
      <c r="N1668" s="61"/>
      <c r="O1668" s="65"/>
    </row>
    <row r="1669" spans="1:15" hidden="1" x14ac:dyDescent="0.25">
      <c r="A1669" s="61" t="s">
        <v>2531</v>
      </c>
      <c r="B1669" s="61" t="s">
        <v>11588</v>
      </c>
      <c r="C1669" s="69">
        <v>133.61000000000001</v>
      </c>
      <c r="D1669" s="66">
        <v>45446</v>
      </c>
      <c r="E1669" s="61" t="s">
        <v>705</v>
      </c>
      <c r="F1669" s="61"/>
      <c r="G1669" s="61" t="str">
        <f>VLOOKUP(Corrections[[#This Row],[Employee]],'[1]Management Hierarchy Report'!$A$2:$C$3607, 3, 0)</f>
        <v>Patrick Rollins</v>
      </c>
      <c r="H1669" s="61" t="s">
        <v>77</v>
      </c>
      <c r="I1669" s="61" t="s">
        <v>70</v>
      </c>
      <c r="J1669" s="61" t="str">
        <f>VLOOKUP(Corrections[[#This Row],[Employee]],[1]!Expense_Data[#Data],14,0)</f>
        <v>SL118@tidalwaveautospa.com</v>
      </c>
      <c r="K1669" s="68">
        <v>45292</v>
      </c>
      <c r="L1669" s="75"/>
      <c r="M1669" s="66"/>
      <c r="N1669" s="61"/>
      <c r="O1669" s="65"/>
    </row>
    <row r="1670" spans="1:15" hidden="1" x14ac:dyDescent="0.25">
      <c r="A1670" s="61" t="s">
        <v>2531</v>
      </c>
      <c r="B1670" s="61" t="s">
        <v>11588</v>
      </c>
      <c r="C1670" s="69">
        <v>671.85</v>
      </c>
      <c r="D1670" s="66">
        <v>45450</v>
      </c>
      <c r="E1670" s="61" t="s">
        <v>71</v>
      </c>
      <c r="F1670" s="61"/>
      <c r="G1670" s="61" t="str">
        <f>VLOOKUP(Corrections[[#This Row],[Employee]],'[1]Management Hierarchy Report'!$A$2:$C$3607, 3, 0)</f>
        <v>Patrick Rollins</v>
      </c>
      <c r="H1670" s="61" t="s">
        <v>77</v>
      </c>
      <c r="I1670" s="61" t="s">
        <v>70</v>
      </c>
      <c r="J1670" s="61" t="str">
        <f>VLOOKUP(Corrections[[#This Row],[Employee]],[1]!Expense_Data[#Data],14,0)</f>
        <v>SL118@tidalwaveautospa.com</v>
      </c>
      <c r="K1670" s="68">
        <v>45292</v>
      </c>
      <c r="L1670" s="75"/>
      <c r="M1670" s="66"/>
      <c r="N1670" s="61"/>
      <c r="O1670" s="65"/>
    </row>
    <row r="1671" spans="1:15" hidden="1" x14ac:dyDescent="0.25">
      <c r="A1671" s="61" t="s">
        <v>2531</v>
      </c>
      <c r="B1671" s="61" t="s">
        <v>11588</v>
      </c>
      <c r="C1671" s="69">
        <v>389.68</v>
      </c>
      <c r="D1671" s="66">
        <v>45455</v>
      </c>
      <c r="E1671" s="61" t="s">
        <v>71</v>
      </c>
      <c r="F1671" s="61"/>
      <c r="G1671" s="61" t="str">
        <f>VLOOKUP(Corrections[[#This Row],[Employee]],'[1]Management Hierarchy Report'!$A$2:$C$3607, 3, 0)</f>
        <v>Patrick Rollins</v>
      </c>
      <c r="H1671" s="61" t="s">
        <v>77</v>
      </c>
      <c r="I1671" s="61" t="s">
        <v>70</v>
      </c>
      <c r="J1671" s="61" t="str">
        <f>VLOOKUP(Corrections[[#This Row],[Employee]],[1]!Expense_Data[#Data],14,0)</f>
        <v>SL118@tidalwaveautospa.com</v>
      </c>
      <c r="K1671" s="68">
        <v>45292</v>
      </c>
      <c r="L1671" s="75"/>
      <c r="M1671" s="66"/>
      <c r="N1671" s="61"/>
      <c r="O1671" s="65"/>
    </row>
    <row r="1672" spans="1:15" hidden="1" x14ac:dyDescent="0.25">
      <c r="A1672" s="61" t="s">
        <v>2531</v>
      </c>
      <c r="B1672" s="61" t="s">
        <v>11588</v>
      </c>
      <c r="C1672" s="69">
        <v>206.38</v>
      </c>
      <c r="D1672" s="66">
        <v>45456</v>
      </c>
      <c r="E1672" s="61" t="s">
        <v>705</v>
      </c>
      <c r="F1672" s="61"/>
      <c r="G1672" s="61" t="str">
        <f>VLOOKUP(Corrections[[#This Row],[Employee]],'[1]Management Hierarchy Report'!$A$2:$C$3607, 3, 0)</f>
        <v>Patrick Rollins</v>
      </c>
      <c r="H1672" s="61" t="s">
        <v>77</v>
      </c>
      <c r="I1672" s="61" t="s">
        <v>70</v>
      </c>
      <c r="J1672" s="61" t="str">
        <f>VLOOKUP(Corrections[[#This Row],[Employee]],[1]!Expense_Data[#Data],14,0)</f>
        <v>SL118@tidalwaveautospa.com</v>
      </c>
      <c r="K1672" s="68">
        <v>45292</v>
      </c>
      <c r="L1672" s="75"/>
      <c r="M1672" s="66"/>
      <c r="N1672" s="61"/>
      <c r="O1672" s="65"/>
    </row>
    <row r="1673" spans="1:15" hidden="1" x14ac:dyDescent="0.25">
      <c r="A1673" s="61" t="s">
        <v>2531</v>
      </c>
      <c r="B1673" s="61" t="s">
        <v>13165</v>
      </c>
      <c r="C1673" s="57">
        <v>812.12</v>
      </c>
      <c r="D1673" s="66">
        <v>45476</v>
      </c>
      <c r="E1673" s="61" t="s">
        <v>705</v>
      </c>
      <c r="F1673" s="61"/>
      <c r="G1673" s="61" t="str">
        <f>VLOOKUP(Corrections[[#This Row],[Employee]],'[1]Management Hierarchy Report'!$A$2:$C$3607, 3, 0)</f>
        <v>Patrick Rollins</v>
      </c>
      <c r="H1673" s="48" t="s">
        <v>77</v>
      </c>
      <c r="I1673" s="61" t="s">
        <v>70</v>
      </c>
      <c r="J1673" s="61" t="str">
        <f>VLOOKUP(Corrections[[#This Row],[Employee]],[1]!Expense_Data[#Data],14,0)</f>
        <v>SL118@tidalwaveautospa.com</v>
      </c>
      <c r="K1673" s="68">
        <v>45292</v>
      </c>
      <c r="L1673" s="75"/>
      <c r="M1673" s="66"/>
      <c r="N1673" s="61"/>
      <c r="O1673" s="65"/>
    </row>
    <row r="1674" spans="1:15" hidden="1" x14ac:dyDescent="0.25">
      <c r="A1674" s="61" t="s">
        <v>2531</v>
      </c>
      <c r="B1674" s="61" t="s">
        <v>13165</v>
      </c>
      <c r="C1674" s="57">
        <v>113.29</v>
      </c>
      <c r="D1674" s="66">
        <v>45481</v>
      </c>
      <c r="E1674" s="61" t="s">
        <v>705</v>
      </c>
      <c r="F1674" s="61"/>
      <c r="G1674" s="61" t="str">
        <f>VLOOKUP(Corrections[[#This Row],[Employee]],'[1]Management Hierarchy Report'!$A$2:$C$3607, 3, 0)</f>
        <v>Patrick Rollins</v>
      </c>
      <c r="H1674" s="48" t="s">
        <v>77</v>
      </c>
      <c r="I1674" s="61" t="s">
        <v>70</v>
      </c>
      <c r="J1674" s="61" t="str">
        <f>VLOOKUP(Corrections[[#This Row],[Employee]],[1]!Expense_Data[#Data],14,0)</f>
        <v>SL118@tidalwaveautospa.com</v>
      </c>
      <c r="K1674" s="68">
        <v>45292</v>
      </c>
      <c r="L1674" s="75"/>
      <c r="M1674" s="66"/>
      <c r="N1674" s="61"/>
      <c r="O1674" s="65"/>
    </row>
    <row r="1675" spans="1:15" hidden="1" x14ac:dyDescent="0.25">
      <c r="A1675" s="61" t="s">
        <v>2531</v>
      </c>
      <c r="B1675" s="61" t="s">
        <v>13165</v>
      </c>
      <c r="C1675" s="57">
        <v>158.05000000000001</v>
      </c>
      <c r="D1675" s="66">
        <v>45483</v>
      </c>
      <c r="E1675" s="61" t="s">
        <v>705</v>
      </c>
      <c r="F1675" s="61"/>
      <c r="G1675" s="61" t="str">
        <f>VLOOKUP(Corrections[[#This Row],[Employee]],'[1]Management Hierarchy Report'!$A$2:$C$3607, 3, 0)</f>
        <v>Patrick Rollins</v>
      </c>
      <c r="H1675" s="48" t="s">
        <v>77</v>
      </c>
      <c r="I1675" s="61" t="s">
        <v>70</v>
      </c>
      <c r="J1675" s="61" t="str">
        <f>VLOOKUP(Corrections[[#This Row],[Employee]],[1]!Expense_Data[#Data],14,0)</f>
        <v>SL118@tidalwaveautospa.com</v>
      </c>
      <c r="K1675" s="68">
        <v>45292</v>
      </c>
      <c r="L1675" s="75"/>
      <c r="M1675" s="66"/>
      <c r="N1675" s="61"/>
      <c r="O1675" s="65"/>
    </row>
    <row r="1676" spans="1:15" hidden="1" x14ac:dyDescent="0.25">
      <c r="A1676" s="61" t="s">
        <v>2531</v>
      </c>
      <c r="B1676" s="61" t="s">
        <v>13165</v>
      </c>
      <c r="C1676" s="50">
        <v>68</v>
      </c>
      <c r="D1676" s="66">
        <v>45487</v>
      </c>
      <c r="E1676" s="61" t="s">
        <v>705</v>
      </c>
      <c r="F1676" s="61"/>
      <c r="G1676" s="61" t="str">
        <f>VLOOKUP(Corrections[[#This Row],[Employee]],'[1]Management Hierarchy Report'!$A$2:$C$3607, 3, 0)</f>
        <v>Patrick Rollins</v>
      </c>
      <c r="H1676" s="48" t="s">
        <v>77</v>
      </c>
      <c r="I1676" s="61" t="s">
        <v>70</v>
      </c>
      <c r="J1676" s="61" t="str">
        <f>VLOOKUP(Corrections[[#This Row],[Employee]],[1]!Expense_Data[#Data],14,0)</f>
        <v>SL118@tidalwaveautospa.com</v>
      </c>
      <c r="K1676" s="68">
        <v>45292</v>
      </c>
      <c r="L1676" s="75"/>
      <c r="M1676" s="66"/>
      <c r="N1676" s="61"/>
      <c r="O1676" s="65"/>
    </row>
    <row r="1677" spans="1:15" hidden="1" x14ac:dyDescent="0.25">
      <c r="A1677" s="61" t="s">
        <v>2531</v>
      </c>
      <c r="B1677" s="61" t="s">
        <v>13165</v>
      </c>
      <c r="C1677" s="50">
        <v>205.52</v>
      </c>
      <c r="D1677" s="66">
        <v>45490</v>
      </c>
      <c r="E1677" s="61" t="s">
        <v>13030</v>
      </c>
      <c r="F1677" s="61"/>
      <c r="G1677" s="61" t="str">
        <f>VLOOKUP(Corrections[[#This Row],[Employee]],'[1]Management Hierarchy Report'!$A$2:$C$3607, 3, 0)</f>
        <v>Patrick Rollins</v>
      </c>
      <c r="H1677" s="48" t="s">
        <v>77</v>
      </c>
      <c r="I1677" s="61" t="s">
        <v>70</v>
      </c>
      <c r="J1677" s="61" t="str">
        <f>VLOOKUP(Corrections[[#This Row],[Employee]],[1]!Expense_Data[#Data],14,0)</f>
        <v>SL118@tidalwaveautospa.com</v>
      </c>
      <c r="K1677" s="68">
        <v>45292</v>
      </c>
      <c r="L1677" s="75"/>
      <c r="M1677" s="66"/>
      <c r="N1677" s="61"/>
      <c r="O1677" s="65"/>
    </row>
    <row r="1678" spans="1:15" hidden="1" x14ac:dyDescent="0.25">
      <c r="A1678" s="61" t="s">
        <v>2531</v>
      </c>
      <c r="B1678" s="61" t="s">
        <v>13165</v>
      </c>
      <c r="C1678" s="50">
        <v>52.77</v>
      </c>
      <c r="D1678" s="66">
        <v>45491</v>
      </c>
      <c r="E1678" s="61" t="s">
        <v>705</v>
      </c>
      <c r="F1678" s="61"/>
      <c r="G1678" s="61" t="str">
        <f>VLOOKUP(Corrections[[#This Row],[Employee]],'[1]Management Hierarchy Report'!$A$2:$C$3607, 3, 0)</f>
        <v>Patrick Rollins</v>
      </c>
      <c r="H1678" s="48" t="s">
        <v>77</v>
      </c>
      <c r="I1678" s="61" t="s">
        <v>70</v>
      </c>
      <c r="J1678" s="61" t="str">
        <f>VLOOKUP(Corrections[[#This Row],[Employee]],[1]!Expense_Data[#Data],14,0)</f>
        <v>SL118@tidalwaveautospa.com</v>
      </c>
      <c r="K1678" s="68">
        <v>45292</v>
      </c>
      <c r="L1678" s="75"/>
      <c r="M1678" s="66"/>
      <c r="N1678" s="61"/>
      <c r="O1678" s="65"/>
    </row>
    <row r="1679" spans="1:15" hidden="1" x14ac:dyDescent="0.25">
      <c r="A1679" s="61" t="s">
        <v>2546</v>
      </c>
      <c r="B1679" s="61" t="s">
        <v>13072</v>
      </c>
      <c r="C1679" s="50">
        <v>55.46</v>
      </c>
      <c r="D1679" s="52">
        <v>45463</v>
      </c>
      <c r="E1679" s="66" t="s">
        <v>13030</v>
      </c>
      <c r="F1679" s="61"/>
      <c r="G1679" s="61" t="str">
        <f>VLOOKUP(Corrections[[#This Row],[Employee]],'[1]Management Hierarchy Report'!$A$2:$C$3607, 3, 0)</f>
        <v>Steven Kyriazis</v>
      </c>
      <c r="H1679" s="61" t="s">
        <v>77</v>
      </c>
      <c r="I1679" s="61" t="s">
        <v>70</v>
      </c>
      <c r="J1679" s="61" t="str">
        <f>VLOOKUP(Corrections[[#This Row],[Employee]],[1]!Expense_Data[#Data],14,0)</f>
        <v>SL82@tidalwaveautospa.com</v>
      </c>
      <c r="K1679" s="68">
        <v>45292</v>
      </c>
      <c r="L1679" s="75"/>
      <c r="M1679" s="66"/>
      <c r="N1679" s="61"/>
      <c r="O1679" s="65"/>
    </row>
    <row r="1680" spans="1:15" hidden="1" x14ac:dyDescent="0.25">
      <c r="A1680" s="61" t="s">
        <v>2546</v>
      </c>
      <c r="B1680" s="61" t="s">
        <v>13072</v>
      </c>
      <c r="C1680" s="50">
        <v>53.5</v>
      </c>
      <c r="D1680" s="52">
        <v>45469</v>
      </c>
      <c r="E1680" s="66" t="s">
        <v>13030</v>
      </c>
      <c r="F1680" s="61"/>
      <c r="G1680" s="61" t="str">
        <f>VLOOKUP(Corrections[[#This Row],[Employee]],'[1]Management Hierarchy Report'!$A$2:$C$3607, 3, 0)</f>
        <v>Steven Kyriazis</v>
      </c>
      <c r="H1680" s="61" t="s">
        <v>77</v>
      </c>
      <c r="I1680" s="61" t="s">
        <v>70</v>
      </c>
      <c r="J1680" s="61" t="str">
        <f>VLOOKUP(Corrections[[#This Row],[Employee]],[1]!Expense_Data[#Data],14,0)</f>
        <v>SL82@tidalwaveautospa.com</v>
      </c>
      <c r="K1680" s="68">
        <v>45292</v>
      </c>
      <c r="L1680" s="75"/>
      <c r="M1680" s="66"/>
      <c r="N1680" s="61"/>
      <c r="O1680" s="65"/>
    </row>
    <row r="1681" spans="1:15" hidden="1" x14ac:dyDescent="0.25">
      <c r="A1681" s="61" t="s">
        <v>2546</v>
      </c>
      <c r="B1681" s="61" t="s">
        <v>13072</v>
      </c>
      <c r="C1681" s="50">
        <v>49.15</v>
      </c>
      <c r="D1681" s="52">
        <v>45477</v>
      </c>
      <c r="E1681" s="66" t="s">
        <v>13030</v>
      </c>
      <c r="F1681" s="61"/>
      <c r="G1681" s="61" t="str">
        <f>VLOOKUP(Corrections[[#This Row],[Employee]],'[1]Management Hierarchy Report'!$A$2:$C$3607, 3, 0)</f>
        <v>Steven Kyriazis</v>
      </c>
      <c r="H1681" s="61" t="s">
        <v>77</v>
      </c>
      <c r="I1681" s="61" t="s">
        <v>70</v>
      </c>
      <c r="J1681" s="61" t="str">
        <f>VLOOKUP(Corrections[[#This Row],[Employee]],[1]!Expense_Data[#Data],14,0)</f>
        <v>SL82@tidalwaveautospa.com</v>
      </c>
      <c r="K1681" s="68">
        <v>45292</v>
      </c>
      <c r="L1681" s="75"/>
      <c r="M1681" s="66"/>
      <c r="N1681" s="61"/>
      <c r="O1681" s="65"/>
    </row>
    <row r="1682" spans="1:15" hidden="1" x14ac:dyDescent="0.25">
      <c r="A1682" s="61" t="s">
        <v>2546</v>
      </c>
      <c r="B1682" s="61" t="s">
        <v>13072</v>
      </c>
      <c r="C1682" s="50">
        <v>114.77</v>
      </c>
      <c r="D1682" s="52">
        <v>45480</v>
      </c>
      <c r="E1682" s="66" t="s">
        <v>13030</v>
      </c>
      <c r="F1682" s="61"/>
      <c r="G1682" s="61" t="str">
        <f>VLOOKUP(Corrections[[#This Row],[Employee]],'[1]Management Hierarchy Report'!$A$2:$C$3607, 3, 0)</f>
        <v>Steven Kyriazis</v>
      </c>
      <c r="H1682" s="61" t="s">
        <v>77</v>
      </c>
      <c r="I1682" s="61" t="s">
        <v>70</v>
      </c>
      <c r="J1682" s="61" t="str">
        <f>VLOOKUP(Corrections[[#This Row],[Employee]],[1]!Expense_Data[#Data],14,0)</f>
        <v>SL82@tidalwaveautospa.com</v>
      </c>
      <c r="K1682" s="68">
        <v>45292</v>
      </c>
      <c r="L1682" s="75"/>
      <c r="M1682" s="66"/>
      <c r="N1682" s="61"/>
      <c r="O1682" s="65"/>
    </row>
    <row r="1683" spans="1:15" hidden="1" x14ac:dyDescent="0.25">
      <c r="A1683" s="61" t="s">
        <v>2546</v>
      </c>
      <c r="B1683" s="61" t="s">
        <v>13190</v>
      </c>
      <c r="C1683" s="50">
        <v>34.119999999999997</v>
      </c>
      <c r="D1683" s="66">
        <v>45464</v>
      </c>
      <c r="E1683" s="61" t="s">
        <v>13082</v>
      </c>
      <c r="F1683" s="61"/>
      <c r="G1683" s="61" t="str">
        <f>VLOOKUP(Corrections[[#This Row],[Employee]],'[1]Management Hierarchy Report'!$A$2:$C$3607, 3, 0)</f>
        <v>Steven Kyriazis</v>
      </c>
      <c r="H1683" s="48" t="s">
        <v>77</v>
      </c>
      <c r="I1683" s="61" t="s">
        <v>70</v>
      </c>
      <c r="J1683" s="61" t="str">
        <f>VLOOKUP(Corrections[[#This Row],[Employee]],[1]!Expense_Data[#Data],14,0)</f>
        <v>SL82@tidalwaveautospa.com</v>
      </c>
      <c r="K1683" s="68">
        <v>45292</v>
      </c>
      <c r="L1683" s="75"/>
      <c r="M1683" s="66"/>
      <c r="N1683" s="61"/>
      <c r="O1683" s="65"/>
    </row>
    <row r="1684" spans="1:15" hidden="1" x14ac:dyDescent="0.25">
      <c r="A1684" s="61" t="s">
        <v>2546</v>
      </c>
      <c r="B1684" s="61" t="s">
        <v>13190</v>
      </c>
      <c r="C1684" s="50">
        <v>29.28</v>
      </c>
      <c r="D1684" s="66">
        <v>45470</v>
      </c>
      <c r="E1684" s="61" t="s">
        <v>13082</v>
      </c>
      <c r="F1684" s="61"/>
      <c r="G1684" s="61" t="str">
        <f>VLOOKUP(Corrections[[#This Row],[Employee]],'[1]Management Hierarchy Report'!$A$2:$C$3607, 3, 0)</f>
        <v>Steven Kyriazis</v>
      </c>
      <c r="H1684" s="48" t="s">
        <v>77</v>
      </c>
      <c r="I1684" s="61" t="s">
        <v>70</v>
      </c>
      <c r="J1684" s="61" t="str">
        <f>VLOOKUP(Corrections[[#This Row],[Employee]],[1]!Expense_Data[#Data],14,0)</f>
        <v>SL82@tidalwaveautospa.com</v>
      </c>
      <c r="K1684" s="68">
        <v>45292</v>
      </c>
      <c r="L1684" s="75"/>
      <c r="M1684" s="66"/>
      <c r="N1684" s="61"/>
      <c r="O1684" s="65"/>
    </row>
    <row r="1685" spans="1:15" hidden="1" x14ac:dyDescent="0.25">
      <c r="A1685" s="61" t="s">
        <v>2546</v>
      </c>
      <c r="B1685" s="61" t="s">
        <v>13190</v>
      </c>
      <c r="C1685" s="50">
        <v>25.11</v>
      </c>
      <c r="D1685" s="66">
        <v>45474</v>
      </c>
      <c r="E1685" s="61" t="s">
        <v>13082</v>
      </c>
      <c r="F1685" s="61"/>
      <c r="G1685" s="61" t="str">
        <f>VLOOKUP(Corrections[[#This Row],[Employee]],'[1]Management Hierarchy Report'!$A$2:$C$3607, 3, 0)</f>
        <v>Steven Kyriazis</v>
      </c>
      <c r="H1685" s="48" t="s">
        <v>77</v>
      </c>
      <c r="I1685" s="61" t="s">
        <v>70</v>
      </c>
      <c r="J1685" s="61" t="str">
        <f>VLOOKUP(Corrections[[#This Row],[Employee]],[1]!Expense_Data[#Data],14,0)</f>
        <v>SL82@tidalwaveautospa.com</v>
      </c>
      <c r="K1685" s="68">
        <v>45292</v>
      </c>
      <c r="L1685" s="75"/>
      <c r="M1685" s="66"/>
      <c r="N1685" s="61"/>
      <c r="O1685" s="65"/>
    </row>
    <row r="1686" spans="1:15" hidden="1" x14ac:dyDescent="0.25">
      <c r="A1686" s="61" t="s">
        <v>2546</v>
      </c>
      <c r="B1686" s="61" t="s">
        <v>13190</v>
      </c>
      <c r="C1686" s="50">
        <v>59.48</v>
      </c>
      <c r="D1686" s="66">
        <v>45477</v>
      </c>
      <c r="E1686" s="61" t="s">
        <v>13082</v>
      </c>
      <c r="F1686" s="61"/>
      <c r="G1686" s="61" t="str">
        <f>VLOOKUP(Corrections[[#This Row],[Employee]],'[1]Management Hierarchy Report'!$A$2:$C$3607, 3, 0)</f>
        <v>Steven Kyriazis</v>
      </c>
      <c r="H1686" s="48" t="s">
        <v>77</v>
      </c>
      <c r="I1686" s="61" t="s">
        <v>70</v>
      </c>
      <c r="J1686" s="61" t="str">
        <f>VLOOKUP(Corrections[[#This Row],[Employee]],[1]!Expense_Data[#Data],14,0)</f>
        <v>SL82@tidalwaveautospa.com</v>
      </c>
      <c r="K1686" s="68">
        <v>45292</v>
      </c>
      <c r="L1686" s="75"/>
      <c r="M1686" s="66"/>
      <c r="N1686" s="61"/>
      <c r="O1686" s="65"/>
    </row>
    <row r="1687" spans="1:15" hidden="1" x14ac:dyDescent="0.25">
      <c r="A1687" s="61" t="s">
        <v>2546</v>
      </c>
      <c r="B1687" s="61" t="s">
        <v>13190</v>
      </c>
      <c r="C1687" s="50">
        <v>102.65</v>
      </c>
      <c r="D1687" s="66">
        <v>45478</v>
      </c>
      <c r="E1687" s="61" t="s">
        <v>521</v>
      </c>
      <c r="F1687" s="61"/>
      <c r="G1687" s="61" t="str">
        <f>VLOOKUP(Corrections[[#This Row],[Employee]],'[1]Management Hierarchy Report'!$A$2:$C$3607, 3, 0)</f>
        <v>Steven Kyriazis</v>
      </c>
      <c r="H1687" s="48" t="s">
        <v>77</v>
      </c>
      <c r="I1687" s="61" t="s">
        <v>70</v>
      </c>
      <c r="J1687" s="61" t="str">
        <f>VLOOKUP(Corrections[[#This Row],[Employee]],[1]!Expense_Data[#Data],14,0)</f>
        <v>SL82@tidalwaveautospa.com</v>
      </c>
      <c r="K1687" s="68">
        <v>45292</v>
      </c>
      <c r="L1687" s="75"/>
      <c r="M1687" s="66"/>
      <c r="N1687" s="61"/>
      <c r="O1687" s="65"/>
    </row>
    <row r="1688" spans="1:15" hidden="1" x14ac:dyDescent="0.25">
      <c r="A1688" s="61" t="s">
        <v>2546</v>
      </c>
      <c r="B1688" s="61" t="s">
        <v>13190</v>
      </c>
      <c r="C1688" s="50">
        <v>241.37</v>
      </c>
      <c r="D1688" s="66">
        <v>45478</v>
      </c>
      <c r="E1688" s="61" t="s">
        <v>521</v>
      </c>
      <c r="F1688" s="61"/>
      <c r="G1688" s="61" t="str">
        <f>VLOOKUP(Corrections[[#This Row],[Employee]],'[1]Management Hierarchy Report'!$A$2:$C$3607, 3, 0)</f>
        <v>Steven Kyriazis</v>
      </c>
      <c r="H1688" s="48" t="s">
        <v>77</v>
      </c>
      <c r="I1688" s="61" t="s">
        <v>70</v>
      </c>
      <c r="J1688" s="61" t="str">
        <f>VLOOKUP(Corrections[[#This Row],[Employee]],[1]!Expense_Data[#Data],14,0)</f>
        <v>SL82@tidalwaveautospa.com</v>
      </c>
      <c r="K1688" s="68">
        <v>45292</v>
      </c>
      <c r="L1688" s="75"/>
      <c r="M1688" s="66"/>
      <c r="N1688" s="61"/>
      <c r="O1688" s="65"/>
    </row>
    <row r="1689" spans="1:15" hidden="1" x14ac:dyDescent="0.25">
      <c r="A1689" s="61" t="s">
        <v>2546</v>
      </c>
      <c r="B1689" s="61" t="s">
        <v>13190</v>
      </c>
      <c r="C1689" s="50">
        <v>33.03</v>
      </c>
      <c r="D1689" s="66">
        <v>45485</v>
      </c>
      <c r="E1689" s="61" t="s">
        <v>521</v>
      </c>
      <c r="F1689" s="61"/>
      <c r="G1689" s="61" t="str">
        <f>VLOOKUP(Corrections[[#This Row],[Employee]],'[1]Management Hierarchy Report'!$A$2:$C$3607, 3, 0)</f>
        <v>Steven Kyriazis</v>
      </c>
      <c r="H1689" s="48" t="s">
        <v>77</v>
      </c>
      <c r="I1689" s="61" t="s">
        <v>70</v>
      </c>
      <c r="J1689" s="61" t="str">
        <f>VLOOKUP(Corrections[[#This Row],[Employee]],[1]!Expense_Data[#Data],14,0)</f>
        <v>SL82@tidalwaveautospa.com</v>
      </c>
      <c r="K1689" s="68">
        <v>45292</v>
      </c>
      <c r="L1689" s="75"/>
      <c r="M1689" s="66"/>
      <c r="N1689" s="61"/>
      <c r="O1689" s="65"/>
    </row>
    <row r="1690" spans="1:15" hidden="1" x14ac:dyDescent="0.25">
      <c r="A1690" s="61" t="s">
        <v>2546</v>
      </c>
      <c r="B1690" s="61" t="s">
        <v>13190</v>
      </c>
      <c r="C1690" s="50">
        <v>79.069999999999993</v>
      </c>
      <c r="D1690" s="66">
        <v>45489</v>
      </c>
      <c r="E1690" s="61" t="s">
        <v>521</v>
      </c>
      <c r="F1690" s="61"/>
      <c r="G1690" s="61" t="str">
        <f>VLOOKUP(Corrections[[#This Row],[Employee]],'[1]Management Hierarchy Report'!$A$2:$C$3607, 3, 0)</f>
        <v>Steven Kyriazis</v>
      </c>
      <c r="H1690" s="48" t="s">
        <v>77</v>
      </c>
      <c r="I1690" s="61" t="s">
        <v>70</v>
      </c>
      <c r="J1690" s="61" t="str">
        <f>VLOOKUP(Corrections[[#This Row],[Employee]],[1]!Expense_Data[#Data],14,0)</f>
        <v>SL82@tidalwaveautospa.com</v>
      </c>
      <c r="K1690" s="68">
        <v>45292</v>
      </c>
      <c r="L1690" s="75"/>
      <c r="M1690" s="66"/>
      <c r="N1690" s="61"/>
      <c r="O1690" s="65"/>
    </row>
    <row r="1691" spans="1:15" hidden="1" x14ac:dyDescent="0.25">
      <c r="A1691" s="61" t="s">
        <v>2546</v>
      </c>
      <c r="B1691" s="61" t="s">
        <v>13190</v>
      </c>
      <c r="C1691" s="50">
        <v>30.46</v>
      </c>
      <c r="D1691" s="66">
        <v>45490</v>
      </c>
      <c r="E1691" s="61" t="s">
        <v>13082</v>
      </c>
      <c r="F1691" s="61"/>
      <c r="G1691" s="61" t="str">
        <f>VLOOKUP(Corrections[[#This Row],[Employee]],'[1]Management Hierarchy Report'!$A$2:$C$3607, 3, 0)</f>
        <v>Steven Kyriazis</v>
      </c>
      <c r="H1691" s="48" t="s">
        <v>77</v>
      </c>
      <c r="I1691" s="61" t="s">
        <v>70</v>
      </c>
      <c r="J1691" s="61" t="str">
        <f>VLOOKUP(Corrections[[#This Row],[Employee]],[1]!Expense_Data[#Data],14,0)</f>
        <v>SL82@tidalwaveautospa.com</v>
      </c>
      <c r="K1691" s="68">
        <v>45292</v>
      </c>
      <c r="L1691" s="75"/>
      <c r="M1691" s="66"/>
      <c r="N1691" s="61"/>
      <c r="O1691" s="65"/>
    </row>
    <row r="1692" spans="1:15" hidden="1" x14ac:dyDescent="0.25">
      <c r="A1692" s="61" t="s">
        <v>460</v>
      </c>
      <c r="B1692" s="61" t="s">
        <v>461</v>
      </c>
      <c r="C1692" s="50">
        <v>251.72</v>
      </c>
      <c r="D1692" s="66">
        <v>45262</v>
      </c>
      <c r="E1692" s="61" t="s">
        <v>146</v>
      </c>
      <c r="F1692" s="61"/>
      <c r="G1692" s="61" t="str">
        <f>VLOOKUP(Corrections[[#This Row],[Employee]],'[1]Management Hierarchy Report'!$A$2:$C$3607, 3, 0)</f>
        <v>Gary Bradley</v>
      </c>
      <c r="H1692" s="61" t="s">
        <v>77</v>
      </c>
      <c r="I1692" s="61" t="s">
        <v>70</v>
      </c>
      <c r="J1692" s="67" t="str">
        <f>VLOOKUP(Corrections[[#This Row],[Employee]],[1]!Expense_Data[#Data],14,0)</f>
        <v>SL286@tidalwaveautospa.com</v>
      </c>
      <c r="K1692" s="68">
        <v>45292</v>
      </c>
      <c r="L1692" s="75"/>
      <c r="M1692" s="66"/>
      <c r="N1692" s="61"/>
      <c r="O1692" s="65"/>
    </row>
    <row r="1693" spans="1:15" hidden="1" x14ac:dyDescent="0.25">
      <c r="A1693" s="61" t="s">
        <v>460</v>
      </c>
      <c r="B1693" s="61" t="s">
        <v>461</v>
      </c>
      <c r="C1693" s="69">
        <v>84.13</v>
      </c>
      <c r="D1693" s="66">
        <v>45265</v>
      </c>
      <c r="E1693" s="61" t="s">
        <v>146</v>
      </c>
      <c r="F1693" s="61"/>
      <c r="G1693" s="61" t="str">
        <f>VLOOKUP(Corrections[[#This Row],[Employee]],'[1]Management Hierarchy Report'!$A$2:$C$3607, 3, 0)</f>
        <v>Gary Bradley</v>
      </c>
      <c r="H1693" s="61" t="s">
        <v>77</v>
      </c>
      <c r="I1693" s="61" t="s">
        <v>70</v>
      </c>
      <c r="J1693" s="67" t="str">
        <f>VLOOKUP(Corrections[[#This Row],[Employee]],[1]!Expense_Data[#Data],14,0)</f>
        <v>SL286@tidalwaveautospa.com</v>
      </c>
      <c r="K1693" s="68">
        <v>45292</v>
      </c>
      <c r="L1693" s="75"/>
      <c r="M1693" s="66"/>
      <c r="N1693" s="61"/>
      <c r="O1693" s="65"/>
    </row>
    <row r="1694" spans="1:15" hidden="1" x14ac:dyDescent="0.25">
      <c r="A1694" s="61" t="s">
        <v>460</v>
      </c>
      <c r="B1694" s="61" t="s">
        <v>461</v>
      </c>
      <c r="C1694" s="69">
        <v>450.36</v>
      </c>
      <c r="D1694" s="66">
        <v>45265</v>
      </c>
      <c r="E1694" s="61" t="s">
        <v>146</v>
      </c>
      <c r="F1694" s="61"/>
      <c r="G1694" s="61" t="str">
        <f>VLOOKUP(Corrections[[#This Row],[Employee]],'[1]Management Hierarchy Report'!$A$2:$C$3607, 3, 0)</f>
        <v>Gary Bradley</v>
      </c>
      <c r="H1694" s="61" t="s">
        <v>77</v>
      </c>
      <c r="I1694" s="61" t="s">
        <v>70</v>
      </c>
      <c r="J1694" s="67" t="str">
        <f>VLOOKUP(Corrections[[#This Row],[Employee]],[1]!Expense_Data[#Data],14,0)</f>
        <v>SL286@tidalwaveautospa.com</v>
      </c>
      <c r="K1694" s="68">
        <v>45292</v>
      </c>
      <c r="L1694" s="75"/>
      <c r="M1694" s="66"/>
      <c r="N1694" s="61"/>
      <c r="O1694" s="65"/>
    </row>
    <row r="1695" spans="1:15" hidden="1" x14ac:dyDescent="0.25">
      <c r="A1695" s="61" t="s">
        <v>460</v>
      </c>
      <c r="B1695" s="61" t="s">
        <v>556</v>
      </c>
      <c r="C1695" s="50">
        <v>187.41</v>
      </c>
      <c r="D1695" s="66">
        <v>45355</v>
      </c>
      <c r="E1695" s="61" t="s">
        <v>146</v>
      </c>
      <c r="F1695" s="61"/>
      <c r="G1695" s="61" t="str">
        <f>VLOOKUP(Corrections[[#This Row],[Employee]],'[1]Management Hierarchy Report'!$A$2:$C$3607, 3, 0)</f>
        <v>Gary Bradley</v>
      </c>
      <c r="H1695" s="61" t="s">
        <v>77</v>
      </c>
      <c r="I1695" s="61" t="s">
        <v>70</v>
      </c>
      <c r="J1695" s="67" t="str">
        <f>VLOOKUP(Corrections[[#This Row],[Employee]],[1]!Expense_Data[#Data],14,0)</f>
        <v>SL286@tidalwaveautospa.com</v>
      </c>
      <c r="K1695" s="68">
        <v>45292</v>
      </c>
      <c r="L1695" s="75"/>
      <c r="M1695" s="66"/>
      <c r="N1695" s="61"/>
      <c r="O1695" s="65"/>
    </row>
    <row r="1696" spans="1:15" hidden="1" x14ac:dyDescent="0.25">
      <c r="A1696" s="61" t="s">
        <v>460</v>
      </c>
      <c r="B1696" s="61" t="s">
        <v>556</v>
      </c>
      <c r="C1696" s="69">
        <v>105.21</v>
      </c>
      <c r="D1696" s="66">
        <v>45360</v>
      </c>
      <c r="E1696" s="61" t="s">
        <v>146</v>
      </c>
      <c r="F1696" s="61"/>
      <c r="G1696" s="61" t="str">
        <f>VLOOKUP(Corrections[[#This Row],[Employee]],'[1]Management Hierarchy Report'!$A$2:$C$3607, 3, 0)</f>
        <v>Gary Bradley</v>
      </c>
      <c r="H1696" s="61" t="s">
        <v>77</v>
      </c>
      <c r="I1696" s="61" t="s">
        <v>70</v>
      </c>
      <c r="J1696" s="67" t="str">
        <f>VLOOKUP(Corrections[[#This Row],[Employee]],[1]!Expense_Data[#Data],14,0)</f>
        <v>SL286@tidalwaveautospa.com</v>
      </c>
      <c r="K1696" s="68">
        <v>45292</v>
      </c>
      <c r="L1696" s="75"/>
      <c r="M1696" s="66"/>
      <c r="N1696" s="61"/>
      <c r="O1696" s="65"/>
    </row>
    <row r="1697" spans="1:15" hidden="1" x14ac:dyDescent="0.25">
      <c r="A1697" s="61" t="s">
        <v>460</v>
      </c>
      <c r="B1697" s="61" t="s">
        <v>556</v>
      </c>
      <c r="C1697" s="69">
        <v>110.59</v>
      </c>
      <c r="D1697" s="66">
        <v>45363</v>
      </c>
      <c r="E1697" s="61" t="s">
        <v>146</v>
      </c>
      <c r="F1697" s="61"/>
      <c r="G1697" s="61" t="str">
        <f>VLOOKUP(Corrections[[#This Row],[Employee]],'[1]Management Hierarchy Report'!$A$2:$C$3607, 3, 0)</f>
        <v>Gary Bradley</v>
      </c>
      <c r="H1697" s="61" t="s">
        <v>77</v>
      </c>
      <c r="I1697" s="61" t="s">
        <v>70</v>
      </c>
      <c r="J1697" s="67" t="str">
        <f>VLOOKUP(Corrections[[#This Row],[Employee]],[1]!Expense_Data[#Data],14,0)</f>
        <v>SL286@tidalwaveautospa.com</v>
      </c>
      <c r="K1697" s="68">
        <v>45292</v>
      </c>
      <c r="L1697" s="75"/>
      <c r="M1697" s="66"/>
      <c r="N1697" s="61"/>
      <c r="O1697" s="65"/>
    </row>
    <row r="1698" spans="1:15" hidden="1" x14ac:dyDescent="0.25">
      <c r="A1698" s="61" t="s">
        <v>262</v>
      </c>
      <c r="B1698" s="61" t="s">
        <v>263</v>
      </c>
      <c r="C1698" s="50">
        <v>141.11000000000001</v>
      </c>
      <c r="D1698" s="66">
        <v>45163</v>
      </c>
      <c r="E1698" s="61" t="s">
        <v>152</v>
      </c>
      <c r="F1698" s="61"/>
      <c r="G1698" s="61" t="str">
        <f>VLOOKUP(Corrections[[#This Row],[Employee]],'[1]Management Hierarchy Report'!$A$2:$C$3607, 3, 0)</f>
        <v>Kyle Rovansek</v>
      </c>
      <c r="H1698" s="61" t="s">
        <v>255</v>
      </c>
      <c r="I1698" s="61" t="s">
        <v>70</v>
      </c>
      <c r="J1698" s="67" t="str">
        <f>VLOOKUP(Corrections[[#This Row],[Employee]],[1]!Expense_Data[#Data],14,0)</f>
        <v>SL15@tidalwaveautospa.com</v>
      </c>
      <c r="K1698" s="68">
        <v>45292</v>
      </c>
      <c r="L1698" s="75"/>
      <c r="M1698" s="66"/>
      <c r="N1698" s="61"/>
      <c r="O1698" s="65"/>
    </row>
    <row r="1699" spans="1:15" hidden="1" x14ac:dyDescent="0.25">
      <c r="A1699" s="61" t="s">
        <v>262</v>
      </c>
      <c r="B1699" s="61" t="s">
        <v>263</v>
      </c>
      <c r="C1699" s="69">
        <v>1865.63</v>
      </c>
      <c r="D1699" s="66">
        <v>45179</v>
      </c>
      <c r="E1699" s="61" t="s">
        <v>71</v>
      </c>
      <c r="F1699" s="61"/>
      <c r="G1699" s="61" t="str">
        <f>VLOOKUP(Corrections[[#This Row],[Employee]],'[1]Management Hierarchy Report'!$A$2:$C$3607, 3, 0)</f>
        <v>Kyle Rovansek</v>
      </c>
      <c r="H1699" s="61" t="s">
        <v>255</v>
      </c>
      <c r="I1699" s="61" t="s">
        <v>70</v>
      </c>
      <c r="J1699" s="67" t="str">
        <f>VLOOKUP(Corrections[[#This Row],[Employee]],[1]!Expense_Data[#Data],14,0)</f>
        <v>SL15@tidalwaveautospa.com</v>
      </c>
      <c r="K1699" s="68">
        <v>45292</v>
      </c>
      <c r="L1699" s="75"/>
      <c r="M1699" s="66"/>
      <c r="N1699" s="61"/>
      <c r="O1699" s="65"/>
    </row>
    <row r="1700" spans="1:15" hidden="1" x14ac:dyDescent="0.25">
      <c r="A1700" s="61" t="s">
        <v>262</v>
      </c>
      <c r="B1700" s="61" t="s">
        <v>573</v>
      </c>
      <c r="C1700" s="50">
        <v>214.87</v>
      </c>
      <c r="D1700" s="66">
        <v>45349</v>
      </c>
      <c r="E1700" s="61" t="s">
        <v>71</v>
      </c>
      <c r="F1700" s="61"/>
      <c r="G1700" s="61" t="str">
        <f>VLOOKUP(Corrections[[#This Row],[Employee]],'[1]Management Hierarchy Report'!$A$2:$C$3607, 3, 0)</f>
        <v>Kyle Rovansek</v>
      </c>
      <c r="H1700" s="61" t="s">
        <v>69</v>
      </c>
      <c r="I1700" s="61" t="s">
        <v>70</v>
      </c>
      <c r="J1700" s="67" t="str">
        <f>VLOOKUP(Corrections[[#This Row],[Employee]],[1]!Expense_Data[#Data],14,0)</f>
        <v>SL15@tidalwaveautospa.com</v>
      </c>
      <c r="K1700" s="68">
        <v>45292</v>
      </c>
      <c r="L1700" s="75"/>
      <c r="M1700" s="66"/>
      <c r="N1700" s="61"/>
      <c r="O1700" s="65"/>
    </row>
    <row r="1701" spans="1:15" hidden="1" x14ac:dyDescent="0.25">
      <c r="A1701" s="61" t="s">
        <v>262</v>
      </c>
      <c r="B1701" s="61" t="s">
        <v>573</v>
      </c>
      <c r="C1701" s="69">
        <v>94</v>
      </c>
      <c r="D1701" s="66">
        <v>45365</v>
      </c>
      <c r="E1701" s="61" t="s">
        <v>71</v>
      </c>
      <c r="F1701" s="61"/>
      <c r="G1701" s="61" t="str">
        <f>VLOOKUP(Corrections[[#This Row],[Employee]],'[1]Management Hierarchy Report'!$A$2:$C$3607, 3, 0)</f>
        <v>Kyle Rovansek</v>
      </c>
      <c r="H1701" s="61" t="s">
        <v>69</v>
      </c>
      <c r="I1701" s="61" t="s">
        <v>70</v>
      </c>
      <c r="J1701" s="67" t="str">
        <f>VLOOKUP(Corrections[[#This Row],[Employee]],[1]!Expense_Data[#Data],14,0)</f>
        <v>SL15@tidalwaveautospa.com</v>
      </c>
      <c r="K1701" s="68">
        <v>45292</v>
      </c>
      <c r="L1701" s="75"/>
      <c r="M1701" s="66"/>
      <c r="N1701" s="61"/>
      <c r="O1701" s="65"/>
    </row>
    <row r="1702" spans="1:15" hidden="1" x14ac:dyDescent="0.25">
      <c r="A1702" s="61" t="s">
        <v>262</v>
      </c>
      <c r="B1702" s="61" t="s">
        <v>676</v>
      </c>
      <c r="C1702" s="50">
        <v>214.87</v>
      </c>
      <c r="D1702" s="66">
        <v>45349</v>
      </c>
      <c r="E1702" s="61" t="s">
        <v>71</v>
      </c>
      <c r="F1702" s="61"/>
      <c r="G1702" s="61" t="str">
        <f>VLOOKUP(Corrections[[#This Row],[Employee]],'[1]Management Hierarchy Report'!$A$2:$C$3607, 3, 0)</f>
        <v>Kyle Rovansek</v>
      </c>
      <c r="H1702" s="61" t="e">
        <f>IF(#REF!&gt;=20,"Sent Back", "Removed")</f>
        <v>#REF!</v>
      </c>
      <c r="I1702" s="61" t="s">
        <v>70</v>
      </c>
      <c r="J1702" s="67" t="str">
        <f>VLOOKUP(Corrections[[#This Row],[Employee]],[1]!Expense_Data[#Data],14,0)</f>
        <v>SL15@tidalwaveautospa.com</v>
      </c>
      <c r="K1702" s="68">
        <v>45292</v>
      </c>
      <c r="L1702" s="75"/>
      <c r="M1702" s="66"/>
      <c r="N1702" s="61"/>
      <c r="O1702" s="65"/>
    </row>
    <row r="1703" spans="1:15" hidden="1" x14ac:dyDescent="0.25">
      <c r="A1703" s="61" t="s">
        <v>262</v>
      </c>
      <c r="B1703" s="61" t="s">
        <v>13111</v>
      </c>
      <c r="C1703" s="50">
        <v>55.92</v>
      </c>
      <c r="D1703" s="66">
        <v>45466</v>
      </c>
      <c r="E1703" s="61" t="s">
        <v>12978</v>
      </c>
      <c r="F1703" s="61"/>
      <c r="G1703" s="61" t="str">
        <f>VLOOKUP(Corrections[[#This Row],[Employee]],'[1]Management Hierarchy Report'!$A$2:$C$3607, 3, 0)</f>
        <v>Kyle Rovansek</v>
      </c>
      <c r="H1703" s="48" t="s">
        <v>77</v>
      </c>
      <c r="I1703" s="61" t="s">
        <v>70</v>
      </c>
      <c r="J1703" s="61" t="str">
        <f>VLOOKUP(Corrections[[#This Row],[Employee]],[1]!Expense_Data[#Data],14,0)</f>
        <v>SL15@tidalwaveautospa.com</v>
      </c>
      <c r="K1703" s="68">
        <v>45292</v>
      </c>
      <c r="L1703" s="75"/>
      <c r="M1703" s="66"/>
      <c r="N1703" s="61"/>
      <c r="O1703" s="65"/>
    </row>
    <row r="1704" spans="1:15" hidden="1" x14ac:dyDescent="0.25">
      <c r="A1704" s="61" t="s">
        <v>262</v>
      </c>
      <c r="B1704" s="61" t="s">
        <v>13111</v>
      </c>
      <c r="C1704" s="50">
        <v>46.19</v>
      </c>
      <c r="D1704" s="66">
        <v>45470</v>
      </c>
      <c r="E1704" s="61" t="s">
        <v>12978</v>
      </c>
      <c r="F1704" s="61"/>
      <c r="G1704" s="61" t="str">
        <f>VLOOKUP(Corrections[[#This Row],[Employee]],'[1]Management Hierarchy Report'!$A$2:$C$3607, 3, 0)</f>
        <v>Kyle Rovansek</v>
      </c>
      <c r="H1704" s="48" t="s">
        <v>77</v>
      </c>
      <c r="I1704" s="61" t="s">
        <v>70</v>
      </c>
      <c r="J1704" s="61" t="str">
        <f>VLOOKUP(Corrections[[#This Row],[Employee]],[1]!Expense_Data[#Data],14,0)</f>
        <v>SL15@tidalwaveautospa.com</v>
      </c>
      <c r="K1704" s="68">
        <v>45292</v>
      </c>
      <c r="L1704" s="75"/>
      <c r="M1704" s="66"/>
      <c r="N1704" s="61"/>
      <c r="O1704" s="65"/>
    </row>
    <row r="1705" spans="1:15" hidden="1" x14ac:dyDescent="0.25">
      <c r="A1705" s="61" t="s">
        <v>262</v>
      </c>
      <c r="B1705" s="61" t="s">
        <v>13111</v>
      </c>
      <c r="C1705" s="50">
        <v>270.95999999999998</v>
      </c>
      <c r="D1705" s="66">
        <v>45480</v>
      </c>
      <c r="E1705" s="61" t="s">
        <v>13030</v>
      </c>
      <c r="F1705" s="61"/>
      <c r="G1705" s="61" t="str">
        <f>VLOOKUP(Corrections[[#This Row],[Employee]],'[1]Management Hierarchy Report'!$A$2:$C$3607, 3, 0)</f>
        <v>Kyle Rovansek</v>
      </c>
      <c r="H1705" s="48" t="s">
        <v>77</v>
      </c>
      <c r="I1705" s="61" t="s">
        <v>70</v>
      </c>
      <c r="J1705" s="61" t="str">
        <f>VLOOKUP(Corrections[[#This Row],[Employee]],[1]!Expense_Data[#Data],14,0)</f>
        <v>SL15@tidalwaveautospa.com</v>
      </c>
      <c r="K1705" s="68">
        <v>45292</v>
      </c>
      <c r="L1705" s="75"/>
      <c r="M1705" s="66"/>
      <c r="N1705" s="61"/>
      <c r="O1705" s="65"/>
    </row>
    <row r="1706" spans="1:15" hidden="1" x14ac:dyDescent="0.25">
      <c r="A1706" s="61" t="s">
        <v>262</v>
      </c>
      <c r="B1706" s="61" t="s">
        <v>13111</v>
      </c>
      <c r="C1706" s="50">
        <v>58.85</v>
      </c>
      <c r="D1706" s="66">
        <v>45482</v>
      </c>
      <c r="E1706" s="61" t="s">
        <v>12978</v>
      </c>
      <c r="F1706" s="61"/>
      <c r="G1706" s="61" t="str">
        <f>VLOOKUP(Corrections[[#This Row],[Employee]],'[1]Management Hierarchy Report'!$A$2:$C$3607, 3, 0)</f>
        <v>Kyle Rovansek</v>
      </c>
      <c r="H1706" s="48" t="s">
        <v>77</v>
      </c>
      <c r="I1706" s="61" t="s">
        <v>70</v>
      </c>
      <c r="J1706" s="61" t="str">
        <f>VLOOKUP(Corrections[[#This Row],[Employee]],[1]!Expense_Data[#Data],14,0)</f>
        <v>SL15@tidalwaveautospa.com</v>
      </c>
      <c r="K1706" s="68">
        <v>45292</v>
      </c>
      <c r="L1706" s="75"/>
      <c r="M1706" s="66"/>
      <c r="N1706" s="61"/>
      <c r="O1706" s="65"/>
    </row>
    <row r="1707" spans="1:15" hidden="1" x14ac:dyDescent="0.25">
      <c r="A1707" s="61" t="s">
        <v>262</v>
      </c>
      <c r="B1707" s="61" t="s">
        <v>13111</v>
      </c>
      <c r="C1707" s="50">
        <v>16.489999999999998</v>
      </c>
      <c r="D1707" s="66">
        <v>45482</v>
      </c>
      <c r="E1707" s="61" t="s">
        <v>12978</v>
      </c>
      <c r="F1707" s="61"/>
      <c r="G1707" s="61" t="str">
        <f>VLOOKUP(Corrections[[#This Row],[Employee]],'[1]Management Hierarchy Report'!$A$2:$C$3607, 3, 0)</f>
        <v>Kyle Rovansek</v>
      </c>
      <c r="H1707" s="48" t="s">
        <v>77</v>
      </c>
      <c r="I1707" s="61" t="s">
        <v>70</v>
      </c>
      <c r="J1707" s="61" t="str">
        <f>VLOOKUP(Corrections[[#This Row],[Employee]],[1]!Expense_Data[#Data],14,0)</f>
        <v>SL15@tidalwaveautospa.com</v>
      </c>
      <c r="K1707" s="68">
        <v>45292</v>
      </c>
      <c r="L1707" s="75"/>
      <c r="M1707" s="66"/>
      <c r="N1707" s="61"/>
      <c r="O1707" s="65"/>
    </row>
    <row r="1708" spans="1:15" hidden="1" x14ac:dyDescent="0.25">
      <c r="A1708" s="61" t="s">
        <v>262</v>
      </c>
      <c r="B1708" s="61" t="s">
        <v>13111</v>
      </c>
      <c r="C1708" s="50">
        <v>23.83</v>
      </c>
      <c r="D1708" s="66">
        <v>45486</v>
      </c>
      <c r="E1708" s="61" t="s">
        <v>13082</v>
      </c>
      <c r="F1708" s="61"/>
      <c r="G1708" s="61" t="str">
        <f>VLOOKUP(Corrections[[#This Row],[Employee]],'[1]Management Hierarchy Report'!$A$2:$C$3607, 3, 0)</f>
        <v>Kyle Rovansek</v>
      </c>
      <c r="H1708" s="48" t="s">
        <v>77</v>
      </c>
      <c r="I1708" s="61" t="s">
        <v>70</v>
      </c>
      <c r="J1708" s="61" t="str">
        <f>VLOOKUP(Corrections[[#This Row],[Employee]],[1]!Expense_Data[#Data],14,0)</f>
        <v>SL15@tidalwaveautospa.com</v>
      </c>
      <c r="K1708" s="68">
        <v>45292</v>
      </c>
      <c r="L1708" s="75"/>
      <c r="M1708" s="66"/>
      <c r="N1708" s="61"/>
      <c r="O1708" s="65"/>
    </row>
    <row r="1709" spans="1:15" hidden="1" x14ac:dyDescent="0.25">
      <c r="A1709" s="61" t="s">
        <v>262</v>
      </c>
      <c r="B1709" s="61" t="s">
        <v>13111</v>
      </c>
      <c r="C1709" s="50">
        <v>94</v>
      </c>
      <c r="D1709" s="66">
        <v>45488</v>
      </c>
      <c r="E1709" s="61" t="s">
        <v>71</v>
      </c>
      <c r="F1709" s="61"/>
      <c r="G1709" s="61" t="str">
        <f>VLOOKUP(Corrections[[#This Row],[Employee]],'[1]Management Hierarchy Report'!$A$2:$C$3607, 3, 0)</f>
        <v>Kyle Rovansek</v>
      </c>
      <c r="H1709" s="48" t="s">
        <v>77</v>
      </c>
      <c r="I1709" s="61" t="s">
        <v>70</v>
      </c>
      <c r="J1709" s="61" t="str">
        <f>VLOOKUP(Corrections[[#This Row],[Employee]],[1]!Expense_Data[#Data],14,0)</f>
        <v>SL15@tidalwaveautospa.com</v>
      </c>
      <c r="K1709" s="68">
        <v>45292</v>
      </c>
      <c r="L1709" s="75"/>
      <c r="M1709" s="66"/>
      <c r="N1709" s="61"/>
      <c r="O1709" s="65"/>
    </row>
    <row r="1710" spans="1:15" hidden="1" x14ac:dyDescent="0.25">
      <c r="A1710" s="61" t="s">
        <v>719</v>
      </c>
      <c r="B1710" s="61" t="s">
        <v>720</v>
      </c>
      <c r="C1710" s="50">
        <v>61.65</v>
      </c>
      <c r="D1710" s="66">
        <v>45425</v>
      </c>
      <c r="E1710" s="61" t="s">
        <v>71</v>
      </c>
      <c r="F1710" s="61"/>
      <c r="G1710" s="61" t="str">
        <f>VLOOKUP(Corrections[[#This Row],[Employee]],'[1]Management Hierarchy Report'!$A$2:$C$3607, 3, 0)</f>
        <v>Andrew Strevel</v>
      </c>
      <c r="H1710" s="61" t="e">
        <f>IF(#REF!&gt;=0.2,"Sent Back", "Removed")</f>
        <v>#REF!</v>
      </c>
      <c r="I1710" s="61" t="s">
        <v>70</v>
      </c>
      <c r="J1710" s="67" t="str">
        <f>VLOOKUP(Corrections[[#This Row],[Employee]],[1]!Expense_Data[#Data],14,0)</f>
        <v>SL203@tidalwaveautospa.com</v>
      </c>
      <c r="K1710" s="68">
        <v>45292</v>
      </c>
      <c r="L1710" s="75"/>
      <c r="M1710" s="66"/>
      <c r="N1710" s="61"/>
      <c r="O1710" s="65"/>
    </row>
    <row r="1711" spans="1:15" hidden="1" x14ac:dyDescent="0.25">
      <c r="A1711" s="61" t="s">
        <v>719</v>
      </c>
      <c r="B1711" s="61" t="s">
        <v>12984</v>
      </c>
      <c r="C1711" s="50">
        <v>58.83</v>
      </c>
      <c r="D1711" s="66">
        <v>45462</v>
      </c>
      <c r="E1711" s="61" t="s">
        <v>13030</v>
      </c>
      <c r="F1711" s="61"/>
      <c r="G1711" s="61" t="str">
        <f>VLOOKUP(Corrections[[#This Row],[Employee]],'[1]Management Hierarchy Report'!$A$2:$C$3607, 3, 0)</f>
        <v>Andrew Strevel</v>
      </c>
      <c r="H1711" s="61" t="s">
        <v>77</v>
      </c>
      <c r="I1711" s="61" t="s">
        <v>70</v>
      </c>
      <c r="J1711" s="61" t="str">
        <f>VLOOKUP(Corrections[[#This Row],[Employee]],[1]!Expense_Data[#Data],14,0)</f>
        <v>SL203@tidalwaveautospa.com</v>
      </c>
      <c r="K1711" s="68">
        <v>45292</v>
      </c>
      <c r="L1711" s="75"/>
      <c r="M1711" s="66"/>
      <c r="N1711" s="61"/>
      <c r="O1711" s="65"/>
    </row>
    <row r="1712" spans="1:15" hidden="1" x14ac:dyDescent="0.25">
      <c r="A1712" s="61" t="s">
        <v>719</v>
      </c>
      <c r="B1712" s="61" t="s">
        <v>12984</v>
      </c>
      <c r="C1712" s="50">
        <v>25.4</v>
      </c>
      <c r="D1712" s="66">
        <v>45471</v>
      </c>
      <c r="E1712" s="61" t="s">
        <v>13030</v>
      </c>
      <c r="F1712" s="61"/>
      <c r="G1712" s="61" t="str">
        <f>VLOOKUP(Corrections[[#This Row],[Employee]],'[1]Management Hierarchy Report'!$A$2:$C$3607, 3, 0)</f>
        <v>Andrew Strevel</v>
      </c>
      <c r="H1712" s="61" t="s">
        <v>77</v>
      </c>
      <c r="I1712" s="61" t="s">
        <v>70</v>
      </c>
      <c r="J1712" s="61" t="str">
        <f>VLOOKUP(Corrections[[#This Row],[Employee]],[1]!Expense_Data[#Data],14,0)</f>
        <v>SL203@tidalwaveautospa.com</v>
      </c>
      <c r="K1712" s="68">
        <v>45292</v>
      </c>
      <c r="L1712" s="75"/>
      <c r="M1712" s="66"/>
      <c r="N1712" s="61"/>
      <c r="O1712" s="65"/>
    </row>
    <row r="1713" spans="1:15" hidden="1" x14ac:dyDescent="0.25">
      <c r="A1713" s="61" t="s">
        <v>719</v>
      </c>
      <c r="B1713" s="61" t="s">
        <v>13017</v>
      </c>
      <c r="C1713" s="50">
        <v>142.69</v>
      </c>
      <c r="D1713" s="66">
        <v>45486</v>
      </c>
      <c r="E1713" s="61" t="s">
        <v>13030</v>
      </c>
      <c r="F1713" s="61"/>
      <c r="G1713" s="61" t="str">
        <f>VLOOKUP(Corrections[[#This Row],[Employee]],'[1]Management Hierarchy Report'!$A$2:$C$3607, 3, 0)</f>
        <v>Andrew Strevel</v>
      </c>
      <c r="H1713" s="61" t="s">
        <v>77</v>
      </c>
      <c r="I1713" s="61" t="s">
        <v>70</v>
      </c>
      <c r="J1713" s="61" t="str">
        <f>VLOOKUP(Corrections[[#This Row],[Employee]],[1]!Expense_Data[#Data],14,0)</f>
        <v>SL203@tidalwaveautospa.com</v>
      </c>
      <c r="K1713" s="68">
        <v>45292</v>
      </c>
      <c r="L1713" s="75"/>
      <c r="M1713" s="66"/>
      <c r="N1713" s="61"/>
      <c r="O1713" s="65"/>
    </row>
    <row r="1714" spans="1:15" hidden="1" x14ac:dyDescent="0.25">
      <c r="A1714" s="61" t="s">
        <v>2569</v>
      </c>
      <c r="B1714" s="61" t="s">
        <v>13147</v>
      </c>
      <c r="C1714" s="50">
        <v>83.68</v>
      </c>
      <c r="D1714" s="66">
        <v>45436</v>
      </c>
      <c r="E1714" s="61" t="s">
        <v>521</v>
      </c>
      <c r="F1714" s="61"/>
      <c r="G1714" s="61" t="str">
        <f>VLOOKUP(Corrections[[#This Row],[Employee]],'[1]Management Hierarchy Report'!$A$2:$C$3607, 3, 0)</f>
        <v>Joe Chavez</v>
      </c>
      <c r="H1714" s="48" t="s">
        <v>77</v>
      </c>
      <c r="I1714" s="61" t="s">
        <v>70</v>
      </c>
      <c r="J1714" s="61" t="str">
        <f>VLOOKUP(Corrections[[#This Row],[Employee]],[1]!Expense_Data[#Data],14,0)</f>
        <v>SL99@tidalwaveautospa.com</v>
      </c>
      <c r="K1714" s="68">
        <v>45292</v>
      </c>
      <c r="L1714" s="75"/>
      <c r="M1714" s="66"/>
      <c r="N1714" s="61"/>
      <c r="O1714" s="65"/>
    </row>
    <row r="1715" spans="1:15" hidden="1" x14ac:dyDescent="0.25">
      <c r="A1715" s="61" t="s">
        <v>2569</v>
      </c>
      <c r="B1715" s="61" t="s">
        <v>13147</v>
      </c>
      <c r="C1715" s="50">
        <v>36.799999999999997</v>
      </c>
      <c r="D1715" s="66">
        <v>45447</v>
      </c>
      <c r="E1715" s="61" t="s">
        <v>13030</v>
      </c>
      <c r="F1715" s="61"/>
      <c r="G1715" s="61" t="str">
        <f>VLOOKUP(Corrections[[#This Row],[Employee]],'[1]Management Hierarchy Report'!$A$2:$C$3607, 3, 0)</f>
        <v>Joe Chavez</v>
      </c>
      <c r="H1715" s="48" t="s">
        <v>77</v>
      </c>
      <c r="I1715" s="61" t="s">
        <v>70</v>
      </c>
      <c r="J1715" s="61" t="str">
        <f>VLOOKUP(Corrections[[#This Row],[Employee]],[1]!Expense_Data[#Data],14,0)</f>
        <v>SL99@tidalwaveautospa.com</v>
      </c>
      <c r="K1715" s="68">
        <v>45292</v>
      </c>
      <c r="L1715" s="75"/>
      <c r="M1715" s="66"/>
      <c r="N1715" s="61"/>
      <c r="O1715" s="65"/>
    </row>
    <row r="1716" spans="1:15" hidden="1" x14ac:dyDescent="0.25">
      <c r="A1716" s="61" t="s">
        <v>2569</v>
      </c>
      <c r="B1716" s="61" t="s">
        <v>13147</v>
      </c>
      <c r="C1716" s="50">
        <v>104.03</v>
      </c>
      <c r="D1716" s="66">
        <v>45448</v>
      </c>
      <c r="E1716" s="61" t="s">
        <v>12978</v>
      </c>
      <c r="F1716" s="61"/>
      <c r="G1716" s="61" t="str">
        <f>VLOOKUP(Corrections[[#This Row],[Employee]],'[1]Management Hierarchy Report'!$A$2:$C$3607, 3, 0)</f>
        <v>Joe Chavez</v>
      </c>
      <c r="H1716" s="48" t="s">
        <v>77</v>
      </c>
      <c r="I1716" s="61" t="s">
        <v>70</v>
      </c>
      <c r="J1716" s="61" t="str">
        <f>VLOOKUP(Corrections[[#This Row],[Employee]],[1]!Expense_Data[#Data],14,0)</f>
        <v>SL99@tidalwaveautospa.com</v>
      </c>
      <c r="K1716" s="68">
        <v>45292</v>
      </c>
      <c r="L1716" s="75"/>
      <c r="M1716" s="66"/>
      <c r="N1716" s="61"/>
      <c r="O1716" s="65"/>
    </row>
    <row r="1717" spans="1:15" hidden="1" x14ac:dyDescent="0.25">
      <c r="A1717" s="61" t="s">
        <v>2569</v>
      </c>
      <c r="B1717" s="61" t="s">
        <v>13147</v>
      </c>
      <c r="C1717" s="50">
        <v>452.89</v>
      </c>
      <c r="D1717" s="66">
        <v>45450</v>
      </c>
      <c r="E1717" s="61" t="s">
        <v>13030</v>
      </c>
      <c r="F1717" s="61"/>
      <c r="G1717" s="61" t="str">
        <f>VLOOKUP(Corrections[[#This Row],[Employee]],'[1]Management Hierarchy Report'!$A$2:$C$3607, 3, 0)</f>
        <v>Joe Chavez</v>
      </c>
      <c r="H1717" s="48" t="s">
        <v>77</v>
      </c>
      <c r="I1717" s="61" t="s">
        <v>70</v>
      </c>
      <c r="J1717" s="61" t="str">
        <f>VLOOKUP(Corrections[[#This Row],[Employee]],[1]!Expense_Data[#Data],14,0)</f>
        <v>SL99@tidalwaveautospa.com</v>
      </c>
      <c r="K1717" s="68">
        <v>45292</v>
      </c>
      <c r="L1717" s="75"/>
      <c r="M1717" s="66"/>
      <c r="N1717" s="61"/>
      <c r="O1717" s="65"/>
    </row>
    <row r="1718" spans="1:15" hidden="1" x14ac:dyDescent="0.25">
      <c r="A1718" s="61" t="s">
        <v>2569</v>
      </c>
      <c r="B1718" s="61" t="s">
        <v>13147</v>
      </c>
      <c r="C1718" s="50">
        <v>198.19</v>
      </c>
      <c r="D1718" s="66">
        <v>45460</v>
      </c>
      <c r="E1718" s="61" t="s">
        <v>13030</v>
      </c>
      <c r="F1718" s="61"/>
      <c r="G1718" s="61" t="str">
        <f>VLOOKUP(Corrections[[#This Row],[Employee]],'[1]Management Hierarchy Report'!$A$2:$C$3607, 3, 0)</f>
        <v>Joe Chavez</v>
      </c>
      <c r="H1718" s="48" t="s">
        <v>77</v>
      </c>
      <c r="I1718" s="61" t="s">
        <v>70</v>
      </c>
      <c r="J1718" s="61" t="str">
        <f>VLOOKUP(Corrections[[#This Row],[Employee]],[1]!Expense_Data[#Data],14,0)</f>
        <v>SL99@tidalwaveautospa.com</v>
      </c>
      <c r="K1718" s="68">
        <v>45292</v>
      </c>
      <c r="L1718" s="75"/>
      <c r="M1718" s="66"/>
      <c r="N1718" s="61"/>
      <c r="O1718" s="65"/>
    </row>
    <row r="1719" spans="1:15" hidden="1" x14ac:dyDescent="0.25">
      <c r="A1719" s="61" t="s">
        <v>10670</v>
      </c>
      <c r="B1719" s="61" t="s">
        <v>13181</v>
      </c>
      <c r="C1719" s="50">
        <v>190.46</v>
      </c>
      <c r="D1719" s="66">
        <v>45481</v>
      </c>
      <c r="E1719" s="61" t="s">
        <v>521</v>
      </c>
      <c r="F1719" s="61"/>
      <c r="G1719" s="61" t="str">
        <f>VLOOKUP(Corrections[[#This Row],[Employee]],'[1]Management Hierarchy Report'!$A$2:$C$3607, 3, 0)</f>
        <v>Derek Schillinger</v>
      </c>
      <c r="H1719" s="48" t="s">
        <v>77</v>
      </c>
      <c r="I1719" s="61" t="s">
        <v>70</v>
      </c>
      <c r="J1719" s="61" t="str">
        <f>VLOOKUP(Corrections[[#This Row],[Employee]],[1]!Expense_Data[#Data],14,0)</f>
        <v>SL384@tidalwaveautospa.com</v>
      </c>
      <c r="K1719" s="68">
        <v>45292</v>
      </c>
      <c r="L1719" s="75"/>
      <c r="M1719" s="66"/>
      <c r="N1719" s="61"/>
      <c r="O1719" s="65"/>
    </row>
    <row r="1720" spans="1:15" hidden="1" x14ac:dyDescent="0.25">
      <c r="A1720" s="61" t="s">
        <v>10670</v>
      </c>
      <c r="B1720" s="61" t="s">
        <v>13181</v>
      </c>
      <c r="C1720" s="50">
        <v>62.18</v>
      </c>
      <c r="D1720" s="66">
        <v>45481</v>
      </c>
      <c r="E1720" s="61" t="s">
        <v>521</v>
      </c>
      <c r="F1720" s="61"/>
      <c r="G1720" s="61" t="str">
        <f>VLOOKUP(Corrections[[#This Row],[Employee]],'[1]Management Hierarchy Report'!$A$2:$C$3607, 3, 0)</f>
        <v>Derek Schillinger</v>
      </c>
      <c r="H1720" s="48" t="s">
        <v>77</v>
      </c>
      <c r="I1720" s="61" t="s">
        <v>70</v>
      </c>
      <c r="J1720" s="61" t="str">
        <f>VLOOKUP(Corrections[[#This Row],[Employee]],[1]!Expense_Data[#Data],14,0)</f>
        <v>SL384@tidalwaveautospa.com</v>
      </c>
      <c r="K1720" s="68">
        <v>45292</v>
      </c>
      <c r="L1720" s="75"/>
      <c r="M1720" s="66"/>
      <c r="N1720" s="61"/>
      <c r="O1720" s="65"/>
    </row>
    <row r="1721" spans="1:15" hidden="1" x14ac:dyDescent="0.25">
      <c r="A1721" s="61" t="s">
        <v>10670</v>
      </c>
      <c r="B1721" s="61" t="s">
        <v>13181</v>
      </c>
      <c r="C1721" s="50">
        <v>35.21</v>
      </c>
      <c r="D1721" s="66">
        <v>45481</v>
      </c>
      <c r="E1721" s="61" t="s">
        <v>521</v>
      </c>
      <c r="F1721" s="61"/>
      <c r="G1721" s="61" t="str">
        <f>VLOOKUP(Corrections[[#This Row],[Employee]],'[1]Management Hierarchy Report'!$A$2:$C$3607, 3, 0)</f>
        <v>Derek Schillinger</v>
      </c>
      <c r="H1721" s="48" t="s">
        <v>77</v>
      </c>
      <c r="I1721" s="61" t="s">
        <v>70</v>
      </c>
      <c r="J1721" s="61" t="str">
        <f>VLOOKUP(Corrections[[#This Row],[Employee]],[1]!Expense_Data[#Data],14,0)</f>
        <v>SL384@tidalwaveautospa.com</v>
      </c>
      <c r="K1721" s="68">
        <v>45292</v>
      </c>
      <c r="L1721" s="75"/>
      <c r="M1721" s="66"/>
      <c r="N1721" s="61"/>
      <c r="O1721" s="65"/>
    </row>
    <row r="1722" spans="1:15" hidden="1" x14ac:dyDescent="0.25">
      <c r="A1722" s="61" t="s">
        <v>10670</v>
      </c>
      <c r="B1722" s="61" t="s">
        <v>13181</v>
      </c>
      <c r="C1722" s="50">
        <v>41.62</v>
      </c>
      <c r="D1722" s="66">
        <v>45488</v>
      </c>
      <c r="E1722" s="61" t="s">
        <v>13082</v>
      </c>
      <c r="F1722" s="61"/>
      <c r="G1722" s="61" t="str">
        <f>VLOOKUP(Corrections[[#This Row],[Employee]],'[1]Management Hierarchy Report'!$A$2:$C$3607, 3, 0)</f>
        <v>Derek Schillinger</v>
      </c>
      <c r="H1722" s="48" t="s">
        <v>77</v>
      </c>
      <c r="I1722" s="61" t="s">
        <v>70</v>
      </c>
      <c r="J1722" s="61" t="str">
        <f>VLOOKUP(Corrections[[#This Row],[Employee]],[1]!Expense_Data[#Data],14,0)</f>
        <v>SL384@tidalwaveautospa.com</v>
      </c>
      <c r="K1722" s="68">
        <v>45292</v>
      </c>
      <c r="L1722" s="75"/>
      <c r="M1722" s="66"/>
      <c r="N1722" s="61"/>
      <c r="O1722" s="65"/>
    </row>
    <row r="1723" spans="1:15" hidden="1" x14ac:dyDescent="0.25">
      <c r="A1723" s="61" t="s">
        <v>10670</v>
      </c>
      <c r="B1723" s="61" t="s">
        <v>13181</v>
      </c>
      <c r="C1723" s="50">
        <v>7.71</v>
      </c>
      <c r="D1723" s="66">
        <v>45488</v>
      </c>
      <c r="E1723" s="61" t="s">
        <v>521</v>
      </c>
      <c r="F1723" s="61"/>
      <c r="G1723" s="61" t="str">
        <f>VLOOKUP(Corrections[[#This Row],[Employee]],'[1]Management Hierarchy Report'!$A$2:$C$3607, 3, 0)</f>
        <v>Derek Schillinger</v>
      </c>
      <c r="H1723" s="48" t="s">
        <v>77</v>
      </c>
      <c r="I1723" s="61" t="s">
        <v>70</v>
      </c>
      <c r="J1723" s="61" t="str">
        <f>VLOOKUP(Corrections[[#This Row],[Employee]],[1]!Expense_Data[#Data],14,0)</f>
        <v>SL384@tidalwaveautospa.com</v>
      </c>
      <c r="K1723" s="68">
        <v>45292</v>
      </c>
      <c r="L1723" s="75"/>
      <c r="M1723" s="66"/>
      <c r="N1723" s="61"/>
      <c r="O1723" s="65"/>
    </row>
    <row r="1724" spans="1:15" hidden="1" x14ac:dyDescent="0.25">
      <c r="A1724" s="61" t="s">
        <v>10670</v>
      </c>
      <c r="B1724" s="61" t="s">
        <v>13181</v>
      </c>
      <c r="C1724" s="50">
        <v>42.3</v>
      </c>
      <c r="D1724" s="66">
        <v>45489</v>
      </c>
      <c r="E1724" s="61" t="s">
        <v>12978</v>
      </c>
      <c r="F1724" s="61"/>
      <c r="G1724" s="61" t="str">
        <f>VLOOKUP(Corrections[[#This Row],[Employee]],'[1]Management Hierarchy Report'!$A$2:$C$3607, 3, 0)</f>
        <v>Derek Schillinger</v>
      </c>
      <c r="H1724" s="48" t="s">
        <v>77</v>
      </c>
      <c r="I1724" s="61" t="s">
        <v>70</v>
      </c>
      <c r="J1724" s="61" t="str">
        <f>VLOOKUP(Corrections[[#This Row],[Employee]],[1]!Expense_Data[#Data],14,0)</f>
        <v>SL384@tidalwaveautospa.com</v>
      </c>
      <c r="K1724" s="68">
        <v>45292</v>
      </c>
      <c r="L1724" s="75"/>
      <c r="M1724" s="66"/>
      <c r="N1724" s="61"/>
      <c r="O1724" s="65"/>
    </row>
    <row r="1725" spans="1:15" hidden="1" x14ac:dyDescent="0.25">
      <c r="A1725" s="61" t="s">
        <v>13039</v>
      </c>
      <c r="B1725" s="61" t="s">
        <v>13040</v>
      </c>
      <c r="C1725" s="50">
        <v>250.73</v>
      </c>
      <c r="D1725" s="52">
        <v>45491</v>
      </c>
      <c r="E1725" s="66" t="s">
        <v>268</v>
      </c>
      <c r="F1725" s="61"/>
      <c r="G1725" s="61" t="str">
        <f>VLOOKUP(Corrections[[#This Row],[Employee]],'[1]Management Hierarchy Report'!$A$2:$C$3607, 3, 0)</f>
        <v>Philip Ray</v>
      </c>
      <c r="H1725" s="61" t="s">
        <v>268</v>
      </c>
      <c r="I1725" s="61" t="s">
        <v>70</v>
      </c>
      <c r="J1725" s="61" t="e">
        <f>VLOOKUP(Corrections[[#This Row],[Employee]],[1]!Expense_Data[#Data],14,0)</f>
        <v>#N/A</v>
      </c>
      <c r="K1725" s="68">
        <v>45292</v>
      </c>
      <c r="L1725" s="75"/>
      <c r="M1725" s="66"/>
      <c r="N1725" s="61"/>
      <c r="O1725" s="65"/>
    </row>
    <row r="1726" spans="1:15" hidden="1" x14ac:dyDescent="0.25">
      <c r="A1726" s="61" t="s">
        <v>798</v>
      </c>
      <c r="B1726" s="61" t="s">
        <v>799</v>
      </c>
      <c r="C1726" s="50">
        <v>207.47</v>
      </c>
      <c r="D1726" s="66">
        <v>45434</v>
      </c>
      <c r="E1726" s="61" t="s">
        <v>71</v>
      </c>
      <c r="F1726" s="61"/>
      <c r="G1726" s="61" t="str">
        <f>VLOOKUP(Corrections[[#This Row],[Employee]],'[1]Management Hierarchy Report'!$A$2:$C$3607, 3, 0)</f>
        <v>Derek Schillinger</v>
      </c>
      <c r="H1726" s="61" t="s">
        <v>69</v>
      </c>
      <c r="I1726" s="61" t="s">
        <v>70</v>
      </c>
      <c r="J1726" s="61" t="str">
        <f>VLOOKUP(Corrections[[#This Row],[Employee]],[1]!Expense_Data[#Data],14,0)</f>
        <v>SL181@tidalwaveautospa.com</v>
      </c>
      <c r="K1726" s="68">
        <v>45292</v>
      </c>
      <c r="L1726" s="75"/>
      <c r="M1726" s="66"/>
      <c r="N1726" s="61"/>
      <c r="O1726" s="65"/>
    </row>
    <row r="1727" spans="1:15" hidden="1" x14ac:dyDescent="0.25">
      <c r="A1727" s="61" t="s">
        <v>798</v>
      </c>
      <c r="B1727" s="61" t="s">
        <v>799</v>
      </c>
      <c r="C1727" s="50">
        <v>353</v>
      </c>
      <c r="D1727" s="66">
        <v>45434</v>
      </c>
      <c r="E1727" s="61" t="s">
        <v>71</v>
      </c>
      <c r="F1727" s="61"/>
      <c r="G1727" s="61" t="str">
        <f>VLOOKUP(Corrections[[#This Row],[Employee]],'[1]Management Hierarchy Report'!$A$2:$C$3607, 3, 0)</f>
        <v>Derek Schillinger</v>
      </c>
      <c r="H1727" s="61" t="s">
        <v>77</v>
      </c>
      <c r="I1727" s="61" t="s">
        <v>70</v>
      </c>
      <c r="J1727" s="67" t="str">
        <f>VLOOKUP(Corrections[[#This Row],[Employee]],[1]!Expense_Data[#Data],14,0)</f>
        <v>SL181@tidalwaveautospa.com</v>
      </c>
      <c r="K1727" s="68">
        <v>45292</v>
      </c>
      <c r="L1727" s="75"/>
      <c r="M1727" s="66"/>
      <c r="N1727" s="61"/>
      <c r="O1727" s="65"/>
    </row>
    <row r="1728" spans="1:15" hidden="1" x14ac:dyDescent="0.25">
      <c r="A1728" s="61" t="s">
        <v>798</v>
      </c>
      <c r="B1728" s="61" t="s">
        <v>799</v>
      </c>
      <c r="C1728" s="69">
        <v>207.47</v>
      </c>
      <c r="D1728" s="66">
        <v>45434</v>
      </c>
      <c r="E1728" s="61" t="s">
        <v>71</v>
      </c>
      <c r="F1728" s="61"/>
      <c r="G1728" s="61" t="str">
        <f>VLOOKUP(Corrections[[#This Row],[Employee]],'[1]Management Hierarchy Report'!$A$2:$C$3607, 3, 0)</f>
        <v>Derek Schillinger</v>
      </c>
      <c r="H1728" s="61" t="s">
        <v>77</v>
      </c>
      <c r="I1728" s="61" t="s">
        <v>70</v>
      </c>
      <c r="J1728" s="67" t="str">
        <f>VLOOKUP(Corrections[[#This Row],[Employee]],[1]!Expense_Data[#Data],14,0)</f>
        <v>SL181@tidalwaveautospa.com</v>
      </c>
      <c r="K1728" s="68">
        <v>45292</v>
      </c>
      <c r="L1728" s="75"/>
      <c r="M1728" s="66"/>
      <c r="N1728" s="61"/>
      <c r="O1728" s="65"/>
    </row>
    <row r="1729" spans="1:15" hidden="1" x14ac:dyDescent="0.25">
      <c r="A1729" s="61" t="s">
        <v>798</v>
      </c>
      <c r="B1729" s="61" t="s">
        <v>799</v>
      </c>
      <c r="C1729" s="69">
        <v>109.88</v>
      </c>
      <c r="D1729" s="66">
        <v>45435</v>
      </c>
      <c r="E1729" s="61" t="s">
        <v>71</v>
      </c>
      <c r="F1729" s="61"/>
      <c r="G1729" s="61" t="str">
        <f>VLOOKUP(Corrections[[#This Row],[Employee]],'[1]Management Hierarchy Report'!$A$2:$C$3607, 3, 0)</f>
        <v>Derek Schillinger</v>
      </c>
      <c r="H1729" s="61" t="s">
        <v>69</v>
      </c>
      <c r="I1729" s="61" t="s">
        <v>70</v>
      </c>
      <c r="J1729" s="61" t="str">
        <f>VLOOKUP(Corrections[[#This Row],[Employee]],[1]!Expense_Data[#Data],14,0)</f>
        <v>SL181@tidalwaveautospa.com</v>
      </c>
      <c r="K1729" s="68">
        <v>45292</v>
      </c>
      <c r="L1729" s="75"/>
      <c r="M1729" s="66"/>
      <c r="N1729" s="61"/>
      <c r="O1729" s="65"/>
    </row>
    <row r="1730" spans="1:15" hidden="1" x14ac:dyDescent="0.25">
      <c r="A1730" s="61" t="s">
        <v>798</v>
      </c>
      <c r="B1730" s="61" t="s">
        <v>799</v>
      </c>
      <c r="C1730" s="69">
        <v>109.88</v>
      </c>
      <c r="D1730" s="66">
        <v>45435</v>
      </c>
      <c r="E1730" s="61" t="s">
        <v>71</v>
      </c>
      <c r="F1730" s="61"/>
      <c r="G1730" s="61" t="str">
        <f>VLOOKUP(Corrections[[#This Row],[Employee]],'[1]Management Hierarchy Report'!$A$2:$C$3607, 3, 0)</f>
        <v>Derek Schillinger</v>
      </c>
      <c r="H1730" s="61" t="s">
        <v>77</v>
      </c>
      <c r="I1730" s="61" t="s">
        <v>70</v>
      </c>
      <c r="J1730" s="67" t="str">
        <f>VLOOKUP(Corrections[[#This Row],[Employee]],[1]!Expense_Data[#Data],14,0)</f>
        <v>SL181@tidalwaveautospa.com</v>
      </c>
      <c r="K1730" s="68">
        <v>45292</v>
      </c>
      <c r="L1730" s="75"/>
      <c r="M1730" s="66"/>
      <c r="N1730" s="61"/>
      <c r="O1730" s="65"/>
    </row>
    <row r="1731" spans="1:15" hidden="1" x14ac:dyDescent="0.25">
      <c r="A1731" s="61" t="s">
        <v>798</v>
      </c>
      <c r="B1731" s="61" t="s">
        <v>12973</v>
      </c>
      <c r="C1731" s="50">
        <v>207.47</v>
      </c>
      <c r="D1731" s="66">
        <v>45434</v>
      </c>
      <c r="E1731" s="61" t="s">
        <v>71</v>
      </c>
      <c r="F1731" s="61"/>
      <c r="G1731" s="61" t="str">
        <f>VLOOKUP(Corrections[[#This Row],[Employee]],'[1]Management Hierarchy Report'!$A$2:$C$3607, 3, 0)</f>
        <v>Derek Schillinger</v>
      </c>
      <c r="H1731" s="61" t="s">
        <v>77</v>
      </c>
      <c r="I1731" s="61" t="s">
        <v>70</v>
      </c>
      <c r="J1731" s="61" t="str">
        <f>VLOOKUP(Corrections[[#This Row],[Employee]],[1]!Expense_Data[#Data],14,0)</f>
        <v>SL181@tidalwaveautospa.com</v>
      </c>
      <c r="K1731" s="68">
        <v>45292</v>
      </c>
      <c r="L1731" s="75"/>
      <c r="M1731" s="66"/>
      <c r="N1731" s="61"/>
      <c r="O1731" s="65"/>
    </row>
    <row r="1732" spans="1:15" hidden="1" x14ac:dyDescent="0.25">
      <c r="A1732" s="61" t="s">
        <v>798</v>
      </c>
      <c r="B1732" s="61" t="s">
        <v>12973</v>
      </c>
      <c r="C1732" s="50">
        <v>173.76</v>
      </c>
      <c r="D1732" s="66">
        <v>45485</v>
      </c>
      <c r="E1732" s="61" t="s">
        <v>71</v>
      </c>
      <c r="F1732" s="61"/>
      <c r="G1732" s="61" t="str">
        <f>VLOOKUP(Corrections[[#This Row],[Employee]],'[1]Management Hierarchy Report'!$A$2:$C$3607, 3, 0)</f>
        <v>Derek Schillinger</v>
      </c>
      <c r="H1732" s="61" t="s">
        <v>77</v>
      </c>
      <c r="I1732" s="61" t="s">
        <v>70</v>
      </c>
      <c r="J1732" s="61" t="str">
        <f>VLOOKUP(Corrections[[#This Row],[Employee]],[1]!Expense_Data[#Data],14,0)</f>
        <v>SL181@tidalwaveautospa.com</v>
      </c>
      <c r="K1732" s="68">
        <v>45292</v>
      </c>
      <c r="L1732" s="75"/>
      <c r="M1732" s="66"/>
      <c r="N1732" s="61"/>
      <c r="O1732" s="65"/>
    </row>
    <row r="1733" spans="1:15" hidden="1" x14ac:dyDescent="0.25">
      <c r="A1733" s="61" t="s">
        <v>798</v>
      </c>
      <c r="B1733" s="61" t="s">
        <v>12973</v>
      </c>
      <c r="C1733" s="50">
        <v>173.76</v>
      </c>
      <c r="D1733" s="66">
        <v>45485</v>
      </c>
      <c r="E1733" s="61" t="s">
        <v>12978</v>
      </c>
      <c r="F1733" s="61"/>
      <c r="G1733" s="61" t="str">
        <f>VLOOKUP(Corrections[[#This Row],[Employee]],'[1]Management Hierarchy Report'!$A$2:$C$3607, 3, 0)</f>
        <v>Derek Schillinger</v>
      </c>
      <c r="H1733" s="48" t="s">
        <v>77</v>
      </c>
      <c r="I1733" s="61" t="s">
        <v>70</v>
      </c>
      <c r="J1733" s="61" t="str">
        <f>VLOOKUP(Corrections[[#This Row],[Employee]],[1]!Expense_Data[#Data],14,0)</f>
        <v>SL181@tidalwaveautospa.com</v>
      </c>
      <c r="K1733" s="68">
        <v>45292</v>
      </c>
      <c r="L1733" s="75"/>
      <c r="M1733" s="66"/>
      <c r="N1733" s="61"/>
      <c r="O1733" s="65"/>
    </row>
    <row r="1734" spans="1:15" hidden="1" x14ac:dyDescent="0.25">
      <c r="A1734" s="61" t="s">
        <v>798</v>
      </c>
      <c r="B1734" s="61" t="s">
        <v>12973</v>
      </c>
      <c r="C1734" s="50">
        <v>69.989999999999995</v>
      </c>
      <c r="D1734" s="66">
        <v>45491</v>
      </c>
      <c r="E1734" s="61" t="s">
        <v>268</v>
      </c>
      <c r="F1734" s="61"/>
      <c r="G1734" s="61" t="str">
        <f>VLOOKUP(Corrections[[#This Row],[Employee]],'[1]Management Hierarchy Report'!$A$2:$C$3607, 3, 0)</f>
        <v>Derek Schillinger</v>
      </c>
      <c r="H1734" s="48" t="s">
        <v>268</v>
      </c>
      <c r="I1734" s="61" t="s">
        <v>70</v>
      </c>
      <c r="J1734" s="61" t="str">
        <f>VLOOKUP(Corrections[[#This Row],[Employee]],[1]!Expense_Data[#Data],14,0)</f>
        <v>SL181@tidalwaveautospa.com</v>
      </c>
      <c r="K1734" s="68">
        <v>45292</v>
      </c>
      <c r="L1734" s="75"/>
      <c r="M1734" s="66"/>
      <c r="N1734" s="61"/>
      <c r="O1734" s="65"/>
    </row>
    <row r="1735" spans="1:15" hidden="1" x14ac:dyDescent="0.25">
      <c r="A1735" s="61" t="s">
        <v>781</v>
      </c>
      <c r="B1735" s="61" t="s">
        <v>782</v>
      </c>
      <c r="C1735" s="57">
        <v>194.81</v>
      </c>
      <c r="D1735" s="66">
        <v>45461</v>
      </c>
      <c r="E1735" s="61" t="s">
        <v>71</v>
      </c>
      <c r="F1735" s="61"/>
      <c r="G1735" s="61" t="str">
        <f>VLOOKUP(Corrections[[#This Row],[Employee]],'[1]Management Hierarchy Report'!$A$2:$C$3607, 3, 0)</f>
        <v>Ashley Wilson</v>
      </c>
      <c r="H1735" s="61" t="e">
        <f>IF(#REF!&gt;=0.2,"Sent Back", "Removed")</f>
        <v>#REF!</v>
      </c>
      <c r="I1735" s="61" t="s">
        <v>70</v>
      </c>
      <c r="J1735" s="67" t="str">
        <f>VLOOKUP(Corrections[[#This Row],[Employee]],[1]!Expense_Data[#Data],14,0)</f>
        <v>meghan.young@twavelead.com</v>
      </c>
      <c r="K1735" s="68">
        <v>45292</v>
      </c>
      <c r="L1735" s="75"/>
      <c r="M1735" s="66"/>
      <c r="N1735" s="61"/>
      <c r="O1735" s="65"/>
    </row>
    <row r="1736" spans="1:15" hidden="1" x14ac:dyDescent="0.25">
      <c r="A1736" s="61" t="s">
        <v>781</v>
      </c>
      <c r="B1736" s="61" t="s">
        <v>820</v>
      </c>
      <c r="C1736" s="57">
        <v>46.85</v>
      </c>
      <c r="D1736" s="66">
        <v>45468</v>
      </c>
      <c r="E1736" s="61" t="s">
        <v>268</v>
      </c>
      <c r="F1736" s="61"/>
      <c r="G1736" s="61" t="str">
        <f>VLOOKUP(Corrections[[#This Row],[Employee]],'[1]Management Hierarchy Report'!$A$2:$C$3607, 3, 0)</f>
        <v>Ashley Wilson</v>
      </c>
      <c r="H1736" s="61" t="s">
        <v>268</v>
      </c>
      <c r="I1736" s="61" t="s">
        <v>70</v>
      </c>
      <c r="J1736" s="61" t="str">
        <f>VLOOKUP(Corrections[[#This Row],[Employee]],[1]!Expense_Data[#Data],14,0)</f>
        <v>meghan.young@twavelead.com</v>
      </c>
      <c r="K1736" s="68">
        <v>45292</v>
      </c>
      <c r="L1736" s="75"/>
      <c r="M1736" s="66"/>
      <c r="N1736" s="61"/>
      <c r="O1736" s="65"/>
    </row>
    <row r="1737" spans="1:15" hidden="1" x14ac:dyDescent="0.25">
      <c r="A1737" s="61" t="s">
        <v>492</v>
      </c>
      <c r="B1737" s="61" t="s">
        <v>493</v>
      </c>
      <c r="C1737" s="57">
        <v>257.24</v>
      </c>
      <c r="D1737" s="66">
        <v>45278</v>
      </c>
      <c r="E1737" s="61" t="s">
        <v>130</v>
      </c>
      <c r="F1737" s="61"/>
      <c r="G1737" s="61" t="e">
        <f>VLOOKUP(Corrections[[#This Row],[Employee]],'[1]Management Hierarchy Report'!$A$2:$C$3607, 3, 0)</f>
        <v>#N/A</v>
      </c>
      <c r="H1737" s="61" t="s">
        <v>77</v>
      </c>
      <c r="I1737" s="61" t="s">
        <v>70</v>
      </c>
      <c r="J1737" s="67" t="e">
        <f>VLOOKUP(Corrections[[#This Row],[Employee]],[1]!Expense_Data[#Data],14,0)</f>
        <v>#N/A</v>
      </c>
      <c r="K1737" s="68">
        <v>45292</v>
      </c>
      <c r="L1737" s="75"/>
      <c r="M1737" s="66"/>
      <c r="N1737" s="61"/>
      <c r="O1737" s="65"/>
    </row>
    <row r="1738" spans="1:15" hidden="1" x14ac:dyDescent="0.25">
      <c r="A1738" s="61" t="s">
        <v>492</v>
      </c>
      <c r="B1738" s="61" t="s">
        <v>493</v>
      </c>
      <c r="C1738" s="69">
        <v>1242.5899999999999</v>
      </c>
      <c r="D1738" s="66">
        <v>45282</v>
      </c>
      <c r="E1738" s="61" t="s">
        <v>130</v>
      </c>
      <c r="F1738" s="61"/>
      <c r="G1738" s="61" t="e">
        <f>VLOOKUP(Corrections[[#This Row],[Employee]],'[1]Management Hierarchy Report'!$A$2:$C$3607, 3, 0)</f>
        <v>#N/A</v>
      </c>
      <c r="H1738" s="61" t="s">
        <v>77</v>
      </c>
      <c r="I1738" s="61" t="s">
        <v>70</v>
      </c>
      <c r="J1738" s="67" t="e">
        <f>VLOOKUP(Corrections[[#This Row],[Employee]],[1]!Expense_Data[#Data],14,0)</f>
        <v>#N/A</v>
      </c>
      <c r="K1738" s="68">
        <v>45292</v>
      </c>
      <c r="L1738" s="75"/>
      <c r="M1738" s="66"/>
      <c r="N1738" s="61"/>
      <c r="O1738" s="65"/>
    </row>
    <row r="1739" spans="1:15" hidden="1" x14ac:dyDescent="0.25">
      <c r="A1739" s="61" t="s">
        <v>492</v>
      </c>
      <c r="B1739" s="61" t="s">
        <v>493</v>
      </c>
      <c r="C1739" s="69">
        <v>730.14</v>
      </c>
      <c r="D1739" s="66">
        <v>45282</v>
      </c>
      <c r="E1739" s="61" t="s">
        <v>130</v>
      </c>
      <c r="F1739" s="61"/>
      <c r="G1739" s="61" t="e">
        <f>VLOOKUP(Corrections[[#This Row],[Employee]],'[1]Management Hierarchy Report'!$A$2:$C$3607, 3, 0)</f>
        <v>#N/A</v>
      </c>
      <c r="H1739" s="61" t="s">
        <v>77</v>
      </c>
      <c r="I1739" s="61" t="s">
        <v>70</v>
      </c>
      <c r="J1739" s="67" t="e">
        <f>VLOOKUP(Corrections[[#This Row],[Employee]],[1]!Expense_Data[#Data],14,0)</f>
        <v>#N/A</v>
      </c>
      <c r="K1739" s="68">
        <v>45292</v>
      </c>
      <c r="L1739" s="75"/>
      <c r="M1739" s="66"/>
      <c r="N1739" s="61"/>
      <c r="O1739" s="65"/>
    </row>
    <row r="1740" spans="1:15" hidden="1" x14ac:dyDescent="0.25">
      <c r="A1740" s="61" t="s">
        <v>492</v>
      </c>
      <c r="B1740" s="61" t="s">
        <v>493</v>
      </c>
      <c r="C1740" s="69">
        <v>1170</v>
      </c>
      <c r="D1740" s="66">
        <v>45293</v>
      </c>
      <c r="E1740" s="61" t="s">
        <v>71</v>
      </c>
      <c r="F1740" s="61"/>
      <c r="G1740" s="61" t="e">
        <f>VLOOKUP(Corrections[[#This Row],[Employee]],'[1]Management Hierarchy Report'!$A$2:$C$3607, 3, 0)</f>
        <v>#N/A</v>
      </c>
      <c r="H1740" s="61" t="s">
        <v>77</v>
      </c>
      <c r="I1740" s="61" t="s">
        <v>70</v>
      </c>
      <c r="J1740" s="67" t="e">
        <f>VLOOKUP(Corrections[[#This Row],[Employee]],[1]!Expense_Data[#Data],14,0)</f>
        <v>#N/A</v>
      </c>
      <c r="K1740" s="68">
        <v>45292</v>
      </c>
      <c r="L1740" s="75"/>
      <c r="M1740" s="66"/>
      <c r="N1740" s="61"/>
      <c r="O1740" s="65"/>
    </row>
    <row r="1741" spans="1:15" hidden="1" x14ac:dyDescent="0.25">
      <c r="A1741" s="61" t="s">
        <v>492</v>
      </c>
      <c r="B1741" s="61" t="s">
        <v>493</v>
      </c>
      <c r="C1741" s="69">
        <v>229.48</v>
      </c>
      <c r="D1741" s="66">
        <v>45295</v>
      </c>
      <c r="E1741" s="61" t="s">
        <v>146</v>
      </c>
      <c r="F1741" s="61"/>
      <c r="G1741" s="61" t="e">
        <f>VLOOKUP(Corrections[[#This Row],[Employee]],'[1]Management Hierarchy Report'!$A$2:$C$3607, 3, 0)</f>
        <v>#N/A</v>
      </c>
      <c r="H1741" s="61" t="s">
        <v>77</v>
      </c>
      <c r="I1741" s="61" t="s">
        <v>70</v>
      </c>
      <c r="J1741" s="67" t="e">
        <f>VLOOKUP(Corrections[[#This Row],[Employee]],[1]!Expense_Data[#Data],14,0)</f>
        <v>#N/A</v>
      </c>
      <c r="K1741" s="68">
        <v>45292</v>
      </c>
      <c r="L1741" s="75"/>
      <c r="M1741" s="66"/>
      <c r="N1741" s="61"/>
      <c r="O1741" s="65"/>
    </row>
    <row r="1742" spans="1:15" hidden="1" x14ac:dyDescent="0.25">
      <c r="A1742" s="61" t="s">
        <v>492</v>
      </c>
      <c r="B1742" s="61" t="s">
        <v>493</v>
      </c>
      <c r="C1742" s="69">
        <v>116.24</v>
      </c>
      <c r="D1742" s="66">
        <v>45295</v>
      </c>
      <c r="E1742" s="61" t="s">
        <v>71</v>
      </c>
      <c r="F1742" s="61"/>
      <c r="G1742" s="61" t="e">
        <f>VLOOKUP(Corrections[[#This Row],[Employee]],'[1]Management Hierarchy Report'!$A$2:$C$3607, 3, 0)</f>
        <v>#N/A</v>
      </c>
      <c r="H1742" s="61" t="s">
        <v>77</v>
      </c>
      <c r="I1742" s="61" t="s">
        <v>70</v>
      </c>
      <c r="J1742" s="67" t="e">
        <f>VLOOKUP(Corrections[[#This Row],[Employee]],[1]!Expense_Data[#Data],14,0)</f>
        <v>#N/A</v>
      </c>
      <c r="K1742" s="68">
        <v>45292</v>
      </c>
      <c r="L1742" s="75"/>
      <c r="M1742" s="66"/>
      <c r="N1742" s="61"/>
      <c r="O1742" s="65"/>
    </row>
    <row r="1743" spans="1:15" hidden="1" x14ac:dyDescent="0.25">
      <c r="A1743" s="61" t="s">
        <v>492</v>
      </c>
      <c r="B1743" s="61" t="s">
        <v>493</v>
      </c>
      <c r="C1743" s="69">
        <v>145.41999999999999</v>
      </c>
      <c r="D1743" s="66">
        <v>45308</v>
      </c>
      <c r="E1743" s="61" t="s">
        <v>130</v>
      </c>
      <c r="F1743" s="61"/>
      <c r="G1743" s="61" t="e">
        <f>VLOOKUP(Corrections[[#This Row],[Employee]],'[1]Management Hierarchy Report'!$A$2:$C$3607, 3, 0)</f>
        <v>#N/A</v>
      </c>
      <c r="H1743" s="61" t="s">
        <v>77</v>
      </c>
      <c r="I1743" s="61" t="s">
        <v>70</v>
      </c>
      <c r="J1743" s="67" t="e">
        <f>VLOOKUP(Corrections[[#This Row],[Employee]],[1]!Expense_Data[#Data],14,0)</f>
        <v>#N/A</v>
      </c>
      <c r="K1743" s="68">
        <v>45292</v>
      </c>
      <c r="L1743" s="75"/>
      <c r="M1743" s="66"/>
      <c r="N1743" s="61"/>
      <c r="O1743" s="65"/>
    </row>
    <row r="1744" spans="1:15" hidden="1" x14ac:dyDescent="0.25">
      <c r="A1744" s="61" t="s">
        <v>492</v>
      </c>
      <c r="B1744" s="61" t="s">
        <v>823</v>
      </c>
      <c r="C1744" s="50">
        <v>19.22</v>
      </c>
      <c r="D1744" s="66">
        <v>45433</v>
      </c>
      <c r="E1744" s="61" t="s">
        <v>268</v>
      </c>
      <c r="F1744" s="61"/>
      <c r="G1744" s="61" t="e">
        <f>VLOOKUP(Corrections[[#This Row],[Employee]],'[1]Management Hierarchy Report'!$A$2:$C$3607, 3, 0)</f>
        <v>#N/A</v>
      </c>
      <c r="H1744" s="61" t="s">
        <v>268</v>
      </c>
      <c r="I1744" s="61" t="s">
        <v>70</v>
      </c>
      <c r="J1744" s="61" t="e">
        <f>VLOOKUP(Corrections[[#This Row],[Employee]],[1]!Expense_Data[#Data],14,0)</f>
        <v>#N/A</v>
      </c>
      <c r="K1744" s="68">
        <v>45292</v>
      </c>
      <c r="L1744" s="75"/>
      <c r="M1744" s="66"/>
      <c r="N1744" s="61"/>
      <c r="O1744" s="65"/>
    </row>
    <row r="1745" spans="1:15" hidden="1" x14ac:dyDescent="0.25">
      <c r="A1745" s="61" t="s">
        <v>492</v>
      </c>
      <c r="B1745" s="61" t="s">
        <v>823</v>
      </c>
      <c r="C1745" s="50">
        <v>163.49</v>
      </c>
      <c r="D1745" s="66">
        <v>45435</v>
      </c>
      <c r="E1745" s="61" t="s">
        <v>71</v>
      </c>
      <c r="F1745" s="61"/>
      <c r="G1745" s="61" t="e">
        <f>VLOOKUP(Corrections[[#This Row],[Employee]],'[1]Management Hierarchy Report'!$A$2:$C$3607, 3, 0)</f>
        <v>#N/A</v>
      </c>
      <c r="H1745" s="61" t="s">
        <v>77</v>
      </c>
      <c r="I1745" s="61" t="s">
        <v>70</v>
      </c>
      <c r="J1745" s="61" t="e">
        <f>VLOOKUP(Corrections[[#This Row],[Employee]],[1]!Expense_Data[#Data],14,0)</f>
        <v>#N/A</v>
      </c>
      <c r="K1745" s="68">
        <v>45292</v>
      </c>
      <c r="L1745" s="75"/>
      <c r="M1745" s="66"/>
      <c r="N1745" s="61"/>
      <c r="O1745" s="65"/>
    </row>
    <row r="1746" spans="1:15" hidden="1" x14ac:dyDescent="0.25">
      <c r="A1746" s="61" t="s">
        <v>492</v>
      </c>
      <c r="B1746" s="61" t="s">
        <v>823</v>
      </c>
      <c r="C1746" s="69">
        <v>249.46</v>
      </c>
      <c r="D1746" s="66">
        <v>45440</v>
      </c>
      <c r="E1746" s="61" t="s">
        <v>130</v>
      </c>
      <c r="F1746" s="61"/>
      <c r="G1746" s="61" t="e">
        <f>VLOOKUP(Corrections[[#This Row],[Employee]],'[1]Management Hierarchy Report'!$A$2:$C$3607, 3, 0)</f>
        <v>#N/A</v>
      </c>
      <c r="H1746" s="61" t="s">
        <v>77</v>
      </c>
      <c r="I1746" s="61" t="s">
        <v>70</v>
      </c>
      <c r="J1746" s="61" t="e">
        <f>VLOOKUP(Corrections[[#This Row],[Employee]],[1]!Expense_Data[#Data],14,0)</f>
        <v>#N/A</v>
      </c>
      <c r="K1746" s="68">
        <v>45292</v>
      </c>
      <c r="L1746" s="75"/>
      <c r="M1746" s="66"/>
      <c r="N1746" s="61"/>
      <c r="O1746" s="65"/>
    </row>
    <row r="1747" spans="1:15" hidden="1" x14ac:dyDescent="0.25">
      <c r="A1747" s="61" t="s">
        <v>492</v>
      </c>
      <c r="B1747" s="61" t="s">
        <v>823</v>
      </c>
      <c r="C1747" s="69">
        <v>130.54</v>
      </c>
      <c r="D1747" s="66">
        <v>45441</v>
      </c>
      <c r="E1747" s="61" t="s">
        <v>71</v>
      </c>
      <c r="F1747" s="61"/>
      <c r="G1747" s="61" t="e">
        <f>VLOOKUP(Corrections[[#This Row],[Employee]],'[1]Management Hierarchy Report'!$A$2:$C$3607, 3, 0)</f>
        <v>#N/A</v>
      </c>
      <c r="H1747" s="61" t="s">
        <v>77</v>
      </c>
      <c r="I1747" s="61" t="s">
        <v>70</v>
      </c>
      <c r="J1747" s="61" t="e">
        <f>VLOOKUP(Corrections[[#This Row],[Employee]],[1]!Expense_Data[#Data],14,0)</f>
        <v>#N/A</v>
      </c>
      <c r="K1747" s="68">
        <v>45292</v>
      </c>
      <c r="L1747" s="75"/>
      <c r="M1747" s="66"/>
      <c r="N1747" s="61"/>
      <c r="O1747" s="65"/>
    </row>
    <row r="1748" spans="1:15" hidden="1" x14ac:dyDescent="0.25">
      <c r="A1748" s="61" t="s">
        <v>492</v>
      </c>
      <c r="B1748" s="61" t="s">
        <v>823</v>
      </c>
      <c r="C1748" s="69">
        <v>99.59</v>
      </c>
      <c r="D1748" s="66">
        <v>45448</v>
      </c>
      <c r="E1748" s="61" t="s">
        <v>71</v>
      </c>
      <c r="F1748" s="61"/>
      <c r="G1748" s="61" t="e">
        <f>VLOOKUP(Corrections[[#This Row],[Employee]],'[1]Management Hierarchy Report'!$A$2:$C$3607, 3, 0)</f>
        <v>#N/A</v>
      </c>
      <c r="H1748" s="61" t="s">
        <v>77</v>
      </c>
      <c r="I1748" s="61" t="s">
        <v>70</v>
      </c>
      <c r="J1748" s="61" t="e">
        <f>VLOOKUP(Corrections[[#This Row],[Employee]],[1]!Expense_Data[#Data],14,0)</f>
        <v>#N/A</v>
      </c>
      <c r="K1748" s="68">
        <v>45292</v>
      </c>
      <c r="L1748" s="75"/>
      <c r="M1748" s="66"/>
      <c r="N1748" s="61"/>
      <c r="O1748" s="65"/>
    </row>
    <row r="1749" spans="1:15" hidden="1" x14ac:dyDescent="0.25">
      <c r="A1749" s="61" t="s">
        <v>492</v>
      </c>
      <c r="B1749" s="61" t="s">
        <v>823</v>
      </c>
      <c r="C1749" s="69">
        <v>42.02</v>
      </c>
      <c r="D1749" s="66">
        <v>45458</v>
      </c>
      <c r="E1749" s="61" t="s">
        <v>268</v>
      </c>
      <c r="F1749" s="61"/>
      <c r="G1749" s="61" t="e">
        <f>VLOOKUP(Corrections[[#This Row],[Employee]],'[1]Management Hierarchy Report'!$A$2:$C$3607, 3, 0)</f>
        <v>#N/A</v>
      </c>
      <c r="H1749" s="61" t="s">
        <v>268</v>
      </c>
      <c r="I1749" s="61" t="s">
        <v>70</v>
      </c>
      <c r="J1749" s="61" t="e">
        <f>VLOOKUP(Corrections[[#This Row],[Employee]],[1]!Expense_Data[#Data],14,0)</f>
        <v>#N/A</v>
      </c>
      <c r="K1749" s="68">
        <v>45292</v>
      </c>
      <c r="L1749" s="75"/>
      <c r="M1749" s="66"/>
      <c r="N1749" s="61"/>
      <c r="O1749" s="65"/>
    </row>
    <row r="1750" spans="1:15" hidden="1" x14ac:dyDescent="0.25">
      <c r="A1750" s="61" t="s">
        <v>492</v>
      </c>
      <c r="B1750" s="61" t="s">
        <v>13134</v>
      </c>
      <c r="C1750" s="50">
        <v>222.98</v>
      </c>
      <c r="D1750" s="66">
        <v>45461</v>
      </c>
      <c r="E1750" s="61" t="s">
        <v>13030</v>
      </c>
      <c r="F1750" s="61"/>
      <c r="G1750" s="61" t="e">
        <f>VLOOKUP(Corrections[[#This Row],[Employee]],'[1]Management Hierarchy Report'!$A$2:$C$3607, 3, 0)</f>
        <v>#N/A</v>
      </c>
      <c r="H1750" s="48" t="s">
        <v>77</v>
      </c>
      <c r="I1750" s="61" t="s">
        <v>70</v>
      </c>
      <c r="J1750" s="61" t="e">
        <f>VLOOKUP(Corrections[[#This Row],[Employee]],[1]!Expense_Data[#Data],14,0)</f>
        <v>#N/A</v>
      </c>
      <c r="K1750" s="68">
        <v>45292</v>
      </c>
      <c r="L1750" s="75"/>
      <c r="M1750" s="66"/>
      <c r="N1750" s="61"/>
      <c r="O1750" s="65"/>
    </row>
    <row r="1751" spans="1:15" hidden="1" x14ac:dyDescent="0.25">
      <c r="A1751" s="61" t="s">
        <v>492</v>
      </c>
      <c r="B1751" s="61" t="s">
        <v>13134</v>
      </c>
      <c r="C1751" s="50">
        <v>42.61</v>
      </c>
      <c r="D1751" s="66">
        <v>45471</v>
      </c>
      <c r="E1751" s="61" t="s">
        <v>521</v>
      </c>
      <c r="F1751" s="61"/>
      <c r="G1751" s="61" t="e">
        <f>VLOOKUP(Corrections[[#This Row],[Employee]],'[1]Management Hierarchy Report'!$A$2:$C$3607, 3, 0)</f>
        <v>#N/A</v>
      </c>
      <c r="H1751" s="48" t="s">
        <v>77</v>
      </c>
      <c r="I1751" s="61" t="s">
        <v>70</v>
      </c>
      <c r="J1751" s="61" t="e">
        <f>VLOOKUP(Corrections[[#This Row],[Employee]],[1]!Expense_Data[#Data],14,0)</f>
        <v>#N/A</v>
      </c>
      <c r="K1751" s="68">
        <v>45292</v>
      </c>
      <c r="L1751" s="75"/>
      <c r="M1751" s="66"/>
      <c r="N1751" s="61"/>
      <c r="O1751" s="65"/>
    </row>
    <row r="1752" spans="1:15" hidden="1" x14ac:dyDescent="0.25">
      <c r="A1752" s="61" t="s">
        <v>492</v>
      </c>
      <c r="B1752" s="61" t="s">
        <v>13134</v>
      </c>
      <c r="C1752" s="50">
        <v>126.31</v>
      </c>
      <c r="D1752" s="66">
        <v>45472</v>
      </c>
      <c r="E1752" s="61" t="s">
        <v>12978</v>
      </c>
      <c r="F1752" s="61"/>
      <c r="G1752" s="61" t="e">
        <f>VLOOKUP(Corrections[[#This Row],[Employee]],'[1]Management Hierarchy Report'!$A$2:$C$3607, 3, 0)</f>
        <v>#N/A</v>
      </c>
      <c r="H1752" s="48" t="s">
        <v>77</v>
      </c>
      <c r="I1752" s="61" t="s">
        <v>70</v>
      </c>
      <c r="J1752" s="61" t="e">
        <f>VLOOKUP(Corrections[[#This Row],[Employee]],[1]!Expense_Data[#Data],14,0)</f>
        <v>#N/A</v>
      </c>
      <c r="K1752" s="68">
        <v>45292</v>
      </c>
      <c r="L1752" s="75"/>
      <c r="M1752" s="66"/>
      <c r="N1752" s="61"/>
      <c r="O1752" s="65"/>
    </row>
    <row r="1753" spans="1:15" hidden="1" x14ac:dyDescent="0.25">
      <c r="A1753" s="61" t="s">
        <v>492</v>
      </c>
      <c r="B1753" s="61" t="s">
        <v>13134</v>
      </c>
      <c r="C1753" s="50">
        <v>121.07</v>
      </c>
      <c r="D1753" s="66">
        <v>45473</v>
      </c>
      <c r="E1753" s="61" t="s">
        <v>12978</v>
      </c>
      <c r="F1753" s="61"/>
      <c r="G1753" s="61" t="e">
        <f>VLOOKUP(Corrections[[#This Row],[Employee]],'[1]Management Hierarchy Report'!$A$2:$C$3607, 3, 0)</f>
        <v>#N/A</v>
      </c>
      <c r="H1753" s="48" t="s">
        <v>77</v>
      </c>
      <c r="I1753" s="61" t="s">
        <v>70</v>
      </c>
      <c r="J1753" s="61" t="e">
        <f>VLOOKUP(Corrections[[#This Row],[Employee]],[1]!Expense_Data[#Data],14,0)</f>
        <v>#N/A</v>
      </c>
      <c r="K1753" s="68">
        <v>45292</v>
      </c>
      <c r="L1753" s="75"/>
      <c r="M1753" s="66"/>
      <c r="N1753" s="61"/>
      <c r="O1753" s="65"/>
    </row>
    <row r="1754" spans="1:15" hidden="1" x14ac:dyDescent="0.25">
      <c r="A1754" s="61" t="s">
        <v>492</v>
      </c>
      <c r="B1754" s="61" t="s">
        <v>13134</v>
      </c>
      <c r="C1754" s="50">
        <v>121.07</v>
      </c>
      <c r="D1754" s="66">
        <v>45473</v>
      </c>
      <c r="E1754" s="61" t="s">
        <v>13030</v>
      </c>
      <c r="F1754" s="61"/>
      <c r="G1754" s="61" t="e">
        <f>VLOOKUP(Corrections[[#This Row],[Employee]],'[1]Management Hierarchy Report'!$A$2:$C$3607, 3, 0)</f>
        <v>#N/A</v>
      </c>
      <c r="H1754" s="48" t="s">
        <v>77</v>
      </c>
      <c r="I1754" s="61" t="s">
        <v>70</v>
      </c>
      <c r="J1754" s="61" t="e">
        <f>VLOOKUP(Corrections[[#This Row],[Employee]],[1]!Expense_Data[#Data],14,0)</f>
        <v>#N/A</v>
      </c>
      <c r="K1754" s="68">
        <v>45292</v>
      </c>
      <c r="L1754" s="75"/>
      <c r="M1754" s="66"/>
      <c r="N1754" s="61"/>
      <c r="O1754" s="65"/>
    </row>
    <row r="1755" spans="1:15" hidden="1" x14ac:dyDescent="0.25">
      <c r="A1755" s="61" t="s">
        <v>492</v>
      </c>
      <c r="B1755" s="61" t="s">
        <v>13134</v>
      </c>
      <c r="C1755" s="50">
        <v>203.29</v>
      </c>
      <c r="D1755" s="66">
        <v>45474</v>
      </c>
      <c r="E1755" s="61" t="s">
        <v>12978</v>
      </c>
      <c r="F1755" s="61"/>
      <c r="G1755" s="61" t="e">
        <f>VLOOKUP(Corrections[[#This Row],[Employee]],'[1]Management Hierarchy Report'!$A$2:$C$3607, 3, 0)</f>
        <v>#N/A</v>
      </c>
      <c r="H1755" s="48" t="s">
        <v>77</v>
      </c>
      <c r="I1755" s="61" t="s">
        <v>70</v>
      </c>
      <c r="J1755" s="61" t="e">
        <f>VLOOKUP(Corrections[[#This Row],[Employee]],[1]!Expense_Data[#Data],14,0)</f>
        <v>#N/A</v>
      </c>
      <c r="K1755" s="68">
        <v>45292</v>
      </c>
      <c r="L1755" s="75"/>
      <c r="M1755" s="66"/>
      <c r="N1755" s="61"/>
      <c r="O1755" s="65"/>
    </row>
    <row r="1756" spans="1:15" hidden="1" x14ac:dyDescent="0.25">
      <c r="A1756" s="61" t="s">
        <v>492</v>
      </c>
      <c r="B1756" s="61" t="s">
        <v>13134</v>
      </c>
      <c r="C1756" s="50">
        <v>203.29</v>
      </c>
      <c r="D1756" s="66">
        <v>45474</v>
      </c>
      <c r="E1756" s="61" t="s">
        <v>13030</v>
      </c>
      <c r="F1756" s="61"/>
      <c r="G1756" s="61" t="e">
        <f>VLOOKUP(Corrections[[#This Row],[Employee]],'[1]Management Hierarchy Report'!$A$2:$C$3607, 3, 0)</f>
        <v>#N/A</v>
      </c>
      <c r="H1756" s="48" t="s">
        <v>77</v>
      </c>
      <c r="I1756" s="61" t="s">
        <v>70</v>
      </c>
      <c r="J1756" s="61" t="e">
        <f>VLOOKUP(Corrections[[#This Row],[Employee]],[1]!Expense_Data[#Data],14,0)</f>
        <v>#N/A</v>
      </c>
      <c r="K1756" s="68">
        <v>45292</v>
      </c>
      <c r="L1756" s="75"/>
      <c r="M1756" s="66"/>
      <c r="N1756" s="61"/>
      <c r="O1756" s="65"/>
    </row>
    <row r="1757" spans="1:15" hidden="1" x14ac:dyDescent="0.25">
      <c r="A1757" s="61" t="s">
        <v>492</v>
      </c>
      <c r="B1757" s="61" t="s">
        <v>13134</v>
      </c>
      <c r="C1757" s="50">
        <v>5</v>
      </c>
      <c r="D1757" s="66">
        <v>45475</v>
      </c>
      <c r="E1757" s="61" t="s">
        <v>521</v>
      </c>
      <c r="F1757" s="61"/>
      <c r="G1757" s="61" t="e">
        <f>VLOOKUP(Corrections[[#This Row],[Employee]],'[1]Management Hierarchy Report'!$A$2:$C$3607, 3, 0)</f>
        <v>#N/A</v>
      </c>
      <c r="H1757" s="48" t="s">
        <v>77</v>
      </c>
      <c r="I1757" s="61" t="s">
        <v>70</v>
      </c>
      <c r="J1757" s="61" t="e">
        <f>VLOOKUP(Corrections[[#This Row],[Employee]],[1]!Expense_Data[#Data],14,0)</f>
        <v>#N/A</v>
      </c>
      <c r="K1757" s="68">
        <v>45292</v>
      </c>
      <c r="L1757" s="75"/>
      <c r="M1757" s="66"/>
      <c r="N1757" s="61"/>
      <c r="O1757" s="65"/>
    </row>
    <row r="1758" spans="1:15" hidden="1" x14ac:dyDescent="0.25">
      <c r="A1758" s="61" t="s">
        <v>492</v>
      </c>
      <c r="B1758" s="61" t="s">
        <v>13134</v>
      </c>
      <c r="C1758" s="50">
        <v>87.17</v>
      </c>
      <c r="D1758" s="66">
        <v>45479</v>
      </c>
      <c r="E1758" s="61" t="s">
        <v>130</v>
      </c>
      <c r="F1758" s="61"/>
      <c r="G1758" s="61" t="e">
        <f>VLOOKUP(Corrections[[#This Row],[Employee]],'[1]Management Hierarchy Report'!$A$2:$C$3607, 3, 0)</f>
        <v>#N/A</v>
      </c>
      <c r="H1758" s="48" t="s">
        <v>77</v>
      </c>
      <c r="I1758" s="61" t="s">
        <v>70</v>
      </c>
      <c r="J1758" s="61" t="e">
        <f>VLOOKUP(Corrections[[#This Row],[Employee]],[1]!Expense_Data[#Data],14,0)</f>
        <v>#N/A</v>
      </c>
      <c r="K1758" s="68">
        <v>45292</v>
      </c>
      <c r="L1758" s="75"/>
      <c r="M1758" s="66"/>
      <c r="N1758" s="61"/>
      <c r="O1758" s="65"/>
    </row>
    <row r="1759" spans="1:15" hidden="1" x14ac:dyDescent="0.25">
      <c r="A1759" s="61" t="s">
        <v>492</v>
      </c>
      <c r="B1759" s="61" t="s">
        <v>13134</v>
      </c>
      <c r="C1759" s="50">
        <v>64.8</v>
      </c>
      <c r="D1759" s="66">
        <v>45480</v>
      </c>
      <c r="E1759" s="61" t="s">
        <v>13030</v>
      </c>
      <c r="F1759" s="61"/>
      <c r="G1759" s="61" t="e">
        <f>VLOOKUP(Corrections[[#This Row],[Employee]],'[1]Management Hierarchy Report'!$A$2:$C$3607, 3, 0)</f>
        <v>#N/A</v>
      </c>
      <c r="H1759" s="48" t="s">
        <v>77</v>
      </c>
      <c r="I1759" s="61" t="s">
        <v>70</v>
      </c>
      <c r="J1759" s="61" t="e">
        <f>VLOOKUP(Corrections[[#This Row],[Employee]],[1]!Expense_Data[#Data],14,0)</f>
        <v>#N/A</v>
      </c>
      <c r="K1759" s="68">
        <v>45292</v>
      </c>
      <c r="L1759" s="75"/>
      <c r="M1759" s="66"/>
      <c r="N1759" s="61"/>
      <c r="O1759" s="65"/>
    </row>
    <row r="1760" spans="1:15" hidden="1" x14ac:dyDescent="0.25">
      <c r="A1760" s="61" t="s">
        <v>492</v>
      </c>
      <c r="B1760" s="61" t="s">
        <v>13134</v>
      </c>
      <c r="C1760" s="50">
        <v>118.71</v>
      </c>
      <c r="D1760" s="66">
        <v>45491</v>
      </c>
      <c r="E1760" s="61" t="s">
        <v>13030</v>
      </c>
      <c r="F1760" s="61"/>
      <c r="G1760" s="61" t="e">
        <f>VLOOKUP(Corrections[[#This Row],[Employee]],'[1]Management Hierarchy Report'!$A$2:$C$3607, 3, 0)</f>
        <v>#N/A</v>
      </c>
      <c r="H1760" s="48" t="s">
        <v>77</v>
      </c>
      <c r="I1760" s="61" t="s">
        <v>70</v>
      </c>
      <c r="J1760" s="61" t="e">
        <f>VLOOKUP(Corrections[[#This Row],[Employee]],[1]!Expense_Data[#Data],14,0)</f>
        <v>#N/A</v>
      </c>
      <c r="K1760" s="68">
        <v>45292</v>
      </c>
      <c r="L1760" s="75"/>
      <c r="M1760" s="66"/>
      <c r="N1760" s="61"/>
      <c r="O1760" s="65"/>
    </row>
    <row r="1761" spans="1:15" hidden="1" x14ac:dyDescent="0.25">
      <c r="A1761" s="61" t="s">
        <v>4053</v>
      </c>
      <c r="B1761" s="61" t="s">
        <v>13086</v>
      </c>
      <c r="C1761" s="50">
        <v>78.73</v>
      </c>
      <c r="D1761" s="52">
        <v>45474</v>
      </c>
      <c r="E1761" s="66" t="s">
        <v>152</v>
      </c>
      <c r="F1761" s="61"/>
      <c r="G1761" s="61" t="str">
        <f>VLOOKUP(Corrections[[#This Row],[Employee]],'[1]Management Hierarchy Report'!$A$2:$C$3607, 3, 0)</f>
        <v>Patrick Rollins</v>
      </c>
      <c r="H1761" s="61" t="s">
        <v>77</v>
      </c>
      <c r="I1761" s="61" t="s">
        <v>70</v>
      </c>
      <c r="J1761" s="61" t="str">
        <f>VLOOKUP(Corrections[[#This Row],[Employee]],[1]!Expense_Data[#Data],14,0)</f>
        <v>SL110@tidalwaveautospa.com</v>
      </c>
      <c r="K1761" s="68">
        <v>45292</v>
      </c>
      <c r="L1761" s="75"/>
      <c r="M1761" s="66"/>
      <c r="N1761" s="61"/>
      <c r="O1761" s="65"/>
    </row>
    <row r="1762" spans="1:15" hidden="1" x14ac:dyDescent="0.25">
      <c r="A1762" s="61" t="s">
        <v>4053</v>
      </c>
      <c r="B1762" s="61" t="s">
        <v>13086</v>
      </c>
      <c r="C1762" s="50">
        <v>78.73</v>
      </c>
      <c r="D1762" s="66">
        <v>45474</v>
      </c>
      <c r="E1762" s="61" t="s">
        <v>12978</v>
      </c>
      <c r="F1762" s="61"/>
      <c r="G1762" s="61" t="str">
        <f>VLOOKUP(Corrections[[#This Row],[Employee]],'[1]Management Hierarchy Report'!$A$2:$C$3607, 3, 0)</f>
        <v>Patrick Rollins</v>
      </c>
      <c r="H1762" s="48" t="s">
        <v>77</v>
      </c>
      <c r="I1762" s="61" t="s">
        <v>70</v>
      </c>
      <c r="J1762" s="61" t="str">
        <f>VLOOKUP(Corrections[[#This Row],[Employee]],[1]!Expense_Data[#Data],14,0)</f>
        <v>SL110@tidalwaveautospa.com</v>
      </c>
      <c r="K1762" s="68">
        <v>45292</v>
      </c>
      <c r="L1762" s="75"/>
      <c r="M1762" s="66"/>
      <c r="N1762" s="61"/>
      <c r="O1762" s="65"/>
    </row>
    <row r="1763" spans="1:15" hidden="1" x14ac:dyDescent="0.25">
      <c r="A1763" s="61" t="s">
        <v>4053</v>
      </c>
      <c r="B1763" s="61" t="s">
        <v>13086</v>
      </c>
      <c r="C1763" s="50">
        <v>78.73</v>
      </c>
      <c r="D1763" s="66">
        <v>45474</v>
      </c>
      <c r="E1763" s="61" t="s">
        <v>12978</v>
      </c>
      <c r="F1763" s="61"/>
      <c r="G1763" s="61" t="str">
        <f>VLOOKUP(Corrections[[#This Row],[Employee]],'[1]Management Hierarchy Report'!$A$2:$C$3607, 3, 0)</f>
        <v>Patrick Rollins</v>
      </c>
      <c r="H1763" s="48" t="s">
        <v>77</v>
      </c>
      <c r="I1763" s="61" t="s">
        <v>70</v>
      </c>
      <c r="J1763" s="61" t="str">
        <f>VLOOKUP(Corrections[[#This Row],[Employee]],[1]!Expense_Data[#Data],14,0)</f>
        <v>SL110@tidalwaveautospa.com</v>
      </c>
      <c r="K1763" s="68">
        <v>45292</v>
      </c>
      <c r="L1763" s="75"/>
      <c r="M1763" s="66"/>
      <c r="N1763" s="61"/>
      <c r="O1763" s="65"/>
    </row>
    <row r="1764" spans="1:15" hidden="1" x14ac:dyDescent="0.25">
      <c r="A1764" s="61" t="s">
        <v>438</v>
      </c>
      <c r="B1764" s="61" t="s">
        <v>439</v>
      </c>
      <c r="C1764" s="50">
        <v>1004.35</v>
      </c>
      <c r="D1764" s="66">
        <v>45262</v>
      </c>
      <c r="E1764" s="61" t="s">
        <v>71</v>
      </c>
      <c r="F1764" s="61"/>
      <c r="G1764" s="61" t="str">
        <f>VLOOKUP(Corrections[[#This Row],[Employee]],'[1]Management Hierarchy Report'!$A$2:$C$3607, 3, 0)</f>
        <v>Michael Dodge</v>
      </c>
      <c r="H1764" s="61" t="s">
        <v>77</v>
      </c>
      <c r="I1764" s="61" t="s">
        <v>70</v>
      </c>
      <c r="J1764" s="67" t="str">
        <f>VLOOKUP(Corrections[[#This Row],[Employee]],[1]!Expense_Data[#Data],14,0)</f>
        <v>SL33@tidalwaveautospa.com</v>
      </c>
      <c r="K1764" s="68">
        <v>45292</v>
      </c>
      <c r="L1764" s="75"/>
      <c r="M1764" s="66"/>
      <c r="N1764" s="61"/>
      <c r="O1764" s="65"/>
    </row>
    <row r="1765" spans="1:15" hidden="1" x14ac:dyDescent="0.25">
      <c r="A1765" s="61" t="s">
        <v>438</v>
      </c>
      <c r="B1765" s="61" t="s">
        <v>439</v>
      </c>
      <c r="C1765" s="69">
        <v>148.9</v>
      </c>
      <c r="D1765" s="66">
        <v>45263</v>
      </c>
      <c r="E1765" s="61" t="s">
        <v>71</v>
      </c>
      <c r="F1765" s="61"/>
      <c r="G1765" s="61" t="str">
        <f>VLOOKUP(Corrections[[#This Row],[Employee]],'[1]Management Hierarchy Report'!$A$2:$C$3607, 3, 0)</f>
        <v>Michael Dodge</v>
      </c>
      <c r="H1765" s="61" t="s">
        <v>77</v>
      </c>
      <c r="I1765" s="61" t="s">
        <v>70</v>
      </c>
      <c r="J1765" s="67" t="str">
        <f>VLOOKUP(Corrections[[#This Row],[Employee]],[1]!Expense_Data[#Data],14,0)</f>
        <v>SL33@tidalwaveautospa.com</v>
      </c>
      <c r="K1765" s="68">
        <v>45292</v>
      </c>
      <c r="L1765" s="75"/>
      <c r="M1765" s="66"/>
      <c r="N1765" s="61"/>
      <c r="O1765" s="65"/>
    </row>
    <row r="1766" spans="1:15" hidden="1" x14ac:dyDescent="0.25">
      <c r="A1766" s="61" t="s">
        <v>438</v>
      </c>
      <c r="B1766" s="61" t="s">
        <v>13066</v>
      </c>
      <c r="C1766" s="50">
        <v>262.82</v>
      </c>
      <c r="D1766" s="52">
        <v>45468</v>
      </c>
      <c r="E1766" s="66" t="s">
        <v>13030</v>
      </c>
      <c r="F1766" s="61"/>
      <c r="G1766" s="61" t="str">
        <f>VLOOKUP(Corrections[[#This Row],[Employee]],'[1]Management Hierarchy Report'!$A$2:$C$3607, 3, 0)</f>
        <v>Michael Dodge</v>
      </c>
      <c r="H1766" s="61" t="s">
        <v>77</v>
      </c>
      <c r="I1766" s="61" t="s">
        <v>70</v>
      </c>
      <c r="J1766" s="61" t="str">
        <f>VLOOKUP(Corrections[[#This Row],[Employee]],[1]!Expense_Data[#Data],14,0)</f>
        <v>SL33@tidalwaveautospa.com</v>
      </c>
      <c r="K1766" s="68">
        <v>45292</v>
      </c>
      <c r="L1766" s="75"/>
      <c r="M1766" s="66"/>
      <c r="N1766" s="61"/>
      <c r="O1766" s="65"/>
    </row>
    <row r="1767" spans="1:15" hidden="1" x14ac:dyDescent="0.25">
      <c r="A1767" s="61" t="s">
        <v>438</v>
      </c>
      <c r="B1767" s="61" t="s">
        <v>13066</v>
      </c>
      <c r="C1767" s="50">
        <v>262.82</v>
      </c>
      <c r="D1767" s="66">
        <v>45468</v>
      </c>
      <c r="E1767" s="61" t="s">
        <v>13030</v>
      </c>
      <c r="F1767" s="61"/>
      <c r="G1767" s="61" t="str">
        <f>VLOOKUP(Corrections[[#This Row],[Employee]],'[1]Management Hierarchy Report'!$A$2:$C$3607, 3, 0)</f>
        <v>Michael Dodge</v>
      </c>
      <c r="H1767" s="48" t="s">
        <v>77</v>
      </c>
      <c r="I1767" s="61" t="s">
        <v>70</v>
      </c>
      <c r="J1767" s="61" t="str">
        <f>VLOOKUP(Corrections[[#This Row],[Employee]],[1]!Expense_Data[#Data],14,0)</f>
        <v>SL33@tidalwaveautospa.com</v>
      </c>
      <c r="K1767" s="68">
        <v>45292</v>
      </c>
      <c r="L1767" s="75"/>
      <c r="M1767" s="66"/>
      <c r="N1767" s="61"/>
      <c r="O1767" s="65"/>
    </row>
    <row r="1768" spans="1:15" hidden="1" x14ac:dyDescent="0.25">
      <c r="A1768" s="61" t="s">
        <v>438</v>
      </c>
      <c r="B1768" s="61" t="s">
        <v>13066</v>
      </c>
      <c r="C1768" s="50">
        <v>106.16</v>
      </c>
      <c r="D1768" s="52">
        <v>45470</v>
      </c>
      <c r="E1768" s="66" t="s">
        <v>13030</v>
      </c>
      <c r="F1768" s="61"/>
      <c r="G1768" s="61" t="str">
        <f>VLOOKUP(Corrections[[#This Row],[Employee]],'[1]Management Hierarchy Report'!$A$2:$C$3607, 3, 0)</f>
        <v>Michael Dodge</v>
      </c>
      <c r="H1768" s="61" t="s">
        <v>77</v>
      </c>
      <c r="I1768" s="61" t="s">
        <v>70</v>
      </c>
      <c r="J1768" s="61" t="str">
        <f>VLOOKUP(Corrections[[#This Row],[Employee]],[1]!Expense_Data[#Data],14,0)</f>
        <v>SL33@tidalwaveautospa.com</v>
      </c>
      <c r="K1768" s="68">
        <v>45292</v>
      </c>
      <c r="L1768" s="75"/>
      <c r="M1768" s="66"/>
      <c r="N1768" s="61"/>
      <c r="O1768" s="65"/>
    </row>
    <row r="1769" spans="1:15" hidden="1" x14ac:dyDescent="0.25">
      <c r="A1769" s="61" t="s">
        <v>438</v>
      </c>
      <c r="B1769" s="61" t="s">
        <v>13066</v>
      </c>
      <c r="C1769" s="50">
        <v>106.16</v>
      </c>
      <c r="D1769" s="66">
        <v>45470</v>
      </c>
      <c r="E1769" s="61" t="s">
        <v>13030</v>
      </c>
      <c r="F1769" s="61"/>
      <c r="G1769" s="61" t="str">
        <f>VLOOKUP(Corrections[[#This Row],[Employee]],'[1]Management Hierarchy Report'!$A$2:$C$3607, 3, 0)</f>
        <v>Michael Dodge</v>
      </c>
      <c r="H1769" s="48" t="s">
        <v>77</v>
      </c>
      <c r="I1769" s="61" t="s">
        <v>70</v>
      </c>
      <c r="J1769" s="61" t="str">
        <f>VLOOKUP(Corrections[[#This Row],[Employee]],[1]!Expense_Data[#Data],14,0)</f>
        <v>SL33@tidalwaveautospa.com</v>
      </c>
      <c r="K1769" s="68">
        <v>45292</v>
      </c>
      <c r="L1769" s="75"/>
      <c r="M1769" s="66"/>
      <c r="N1769" s="61"/>
      <c r="O1769" s="65"/>
    </row>
    <row r="1770" spans="1:15" hidden="1" x14ac:dyDescent="0.25">
      <c r="A1770" s="61" t="s">
        <v>438</v>
      </c>
      <c r="B1770" s="61" t="s">
        <v>13066</v>
      </c>
      <c r="C1770" s="50">
        <v>203</v>
      </c>
      <c r="D1770" s="52">
        <v>45478</v>
      </c>
      <c r="E1770" s="66" t="s">
        <v>13030</v>
      </c>
      <c r="F1770" s="61"/>
      <c r="G1770" s="61" t="str">
        <f>VLOOKUP(Corrections[[#This Row],[Employee]],'[1]Management Hierarchy Report'!$A$2:$C$3607, 3, 0)</f>
        <v>Michael Dodge</v>
      </c>
      <c r="H1770" s="61" t="s">
        <v>77</v>
      </c>
      <c r="I1770" s="61" t="s">
        <v>70</v>
      </c>
      <c r="J1770" s="61" t="str">
        <f>VLOOKUP(Corrections[[#This Row],[Employee]],[1]!Expense_Data[#Data],14,0)</f>
        <v>SL33@tidalwaveautospa.com</v>
      </c>
      <c r="K1770" s="68">
        <v>45292</v>
      </c>
      <c r="L1770" s="75"/>
      <c r="M1770" s="66"/>
      <c r="N1770" s="61"/>
      <c r="O1770" s="65"/>
    </row>
    <row r="1771" spans="1:15" hidden="1" x14ac:dyDescent="0.25">
      <c r="A1771" s="61" t="s">
        <v>438</v>
      </c>
      <c r="B1771" s="61" t="s">
        <v>13066</v>
      </c>
      <c r="C1771" s="50">
        <v>203</v>
      </c>
      <c r="D1771" s="66">
        <v>45478</v>
      </c>
      <c r="E1771" s="61" t="s">
        <v>13030</v>
      </c>
      <c r="F1771" s="61"/>
      <c r="G1771" s="61" t="str">
        <f>VLOOKUP(Corrections[[#This Row],[Employee]],'[1]Management Hierarchy Report'!$A$2:$C$3607, 3, 0)</f>
        <v>Michael Dodge</v>
      </c>
      <c r="H1771" s="48" t="s">
        <v>77</v>
      </c>
      <c r="I1771" s="61" t="s">
        <v>70</v>
      </c>
      <c r="J1771" s="61" t="str">
        <f>VLOOKUP(Corrections[[#This Row],[Employee]],[1]!Expense_Data[#Data],14,0)</f>
        <v>SL33@tidalwaveautospa.com</v>
      </c>
      <c r="K1771" s="68">
        <v>45292</v>
      </c>
      <c r="L1771" s="75"/>
      <c r="M1771" s="66"/>
      <c r="N1771" s="61"/>
      <c r="O1771" s="65"/>
    </row>
    <row r="1772" spans="1:15" hidden="1" x14ac:dyDescent="0.25">
      <c r="A1772" s="61" t="s">
        <v>462</v>
      </c>
      <c r="B1772" s="61" t="s">
        <v>463</v>
      </c>
      <c r="C1772" s="50">
        <v>197.18</v>
      </c>
      <c r="D1772" s="66">
        <v>45268</v>
      </c>
      <c r="E1772" s="61" t="s">
        <v>146</v>
      </c>
      <c r="F1772" s="61"/>
      <c r="G1772" s="61" t="e">
        <f>VLOOKUP(Corrections[[#This Row],[Employee]],'[1]Management Hierarchy Report'!$A$2:$C$3607, 3, 0)</f>
        <v>#N/A</v>
      </c>
      <c r="H1772" s="61" t="s">
        <v>77</v>
      </c>
      <c r="I1772" s="61" t="s">
        <v>70</v>
      </c>
      <c r="J1772" s="67" t="e">
        <f>VLOOKUP(Corrections[[#This Row],[Employee]],[1]!Expense_Data[#Data],14,0)</f>
        <v>#N/A</v>
      </c>
      <c r="K1772" s="68">
        <v>45292</v>
      </c>
      <c r="L1772" s="75"/>
      <c r="M1772" s="66"/>
      <c r="N1772" s="61"/>
      <c r="O1772" s="65"/>
    </row>
    <row r="1773" spans="1:15" hidden="1" x14ac:dyDescent="0.25">
      <c r="A1773" s="61" t="s">
        <v>462</v>
      </c>
      <c r="B1773" s="61" t="s">
        <v>463</v>
      </c>
      <c r="C1773" s="69">
        <v>675.8</v>
      </c>
      <c r="D1773" s="66">
        <v>45271</v>
      </c>
      <c r="E1773" s="61" t="s">
        <v>146</v>
      </c>
      <c r="F1773" s="61"/>
      <c r="G1773" s="61" t="e">
        <f>VLOOKUP(Corrections[[#This Row],[Employee]],'[1]Management Hierarchy Report'!$A$2:$C$3607, 3, 0)</f>
        <v>#N/A</v>
      </c>
      <c r="H1773" s="61" t="s">
        <v>77</v>
      </c>
      <c r="I1773" s="61" t="s">
        <v>70</v>
      </c>
      <c r="J1773" s="67" t="e">
        <f>VLOOKUP(Corrections[[#This Row],[Employee]],[1]!Expense_Data[#Data],14,0)</f>
        <v>#N/A</v>
      </c>
      <c r="K1773" s="68">
        <v>45292</v>
      </c>
      <c r="L1773" s="75"/>
      <c r="M1773" s="66"/>
      <c r="N1773" s="61"/>
      <c r="O1773" s="65"/>
    </row>
    <row r="1774" spans="1:15" hidden="1" x14ac:dyDescent="0.25">
      <c r="A1774" s="61" t="s">
        <v>462</v>
      </c>
      <c r="B1774" s="61" t="s">
        <v>463</v>
      </c>
      <c r="C1774" s="69">
        <v>120.64</v>
      </c>
      <c r="D1774" s="66">
        <v>45275</v>
      </c>
      <c r="E1774" s="61" t="s">
        <v>146</v>
      </c>
      <c r="F1774" s="61"/>
      <c r="G1774" s="61" t="e">
        <f>VLOOKUP(Corrections[[#This Row],[Employee]],'[1]Management Hierarchy Report'!$A$2:$C$3607, 3, 0)</f>
        <v>#N/A</v>
      </c>
      <c r="H1774" s="61" t="s">
        <v>77</v>
      </c>
      <c r="I1774" s="61" t="s">
        <v>70</v>
      </c>
      <c r="J1774" s="67" t="e">
        <f>VLOOKUP(Corrections[[#This Row],[Employee]],[1]!Expense_Data[#Data],14,0)</f>
        <v>#N/A</v>
      </c>
      <c r="K1774" s="68">
        <v>45292</v>
      </c>
      <c r="L1774" s="75"/>
      <c r="M1774" s="66"/>
      <c r="N1774" s="61"/>
      <c r="O1774" s="65"/>
    </row>
    <row r="1775" spans="1:15" hidden="1" x14ac:dyDescent="0.25">
      <c r="A1775" s="61" t="s">
        <v>462</v>
      </c>
      <c r="B1775" s="61" t="s">
        <v>463</v>
      </c>
      <c r="C1775" s="69">
        <v>348.14</v>
      </c>
      <c r="D1775" s="66">
        <v>45278</v>
      </c>
      <c r="E1775" s="61" t="s">
        <v>71</v>
      </c>
      <c r="F1775" s="61"/>
      <c r="G1775" s="61" t="e">
        <f>VLOOKUP(Corrections[[#This Row],[Employee]],'[1]Management Hierarchy Report'!$A$2:$C$3607, 3, 0)</f>
        <v>#N/A</v>
      </c>
      <c r="H1775" s="61" t="s">
        <v>77</v>
      </c>
      <c r="I1775" s="61" t="s">
        <v>70</v>
      </c>
      <c r="J1775" s="67" t="e">
        <f>VLOOKUP(Corrections[[#This Row],[Employee]],[1]!Expense_Data[#Data],14,0)</f>
        <v>#N/A</v>
      </c>
      <c r="K1775" s="68">
        <v>45292</v>
      </c>
      <c r="L1775" s="75"/>
      <c r="M1775" s="66"/>
      <c r="N1775" s="61"/>
      <c r="O1775" s="65"/>
    </row>
    <row r="1776" spans="1:15" hidden="1" x14ac:dyDescent="0.25">
      <c r="A1776" s="61" t="s">
        <v>462</v>
      </c>
      <c r="B1776" s="61" t="s">
        <v>710</v>
      </c>
      <c r="C1776" s="50">
        <v>583.21</v>
      </c>
      <c r="D1776" s="66">
        <v>45418</v>
      </c>
      <c r="E1776" s="61" t="s">
        <v>146</v>
      </c>
      <c r="F1776" s="61"/>
      <c r="G1776" s="61" t="e">
        <f>VLOOKUP(Corrections[[#This Row],[Employee]],'[1]Management Hierarchy Report'!$A$2:$C$3607, 3, 0)</f>
        <v>#N/A</v>
      </c>
      <c r="H1776" s="61" t="e">
        <f>IF(#REF!&gt;=20,"Sent Back", "Removed")</f>
        <v>#REF!</v>
      </c>
      <c r="I1776" s="61" t="s">
        <v>70</v>
      </c>
      <c r="J1776" s="67" t="e">
        <f>VLOOKUP(Corrections[[#This Row],[Employee]],[1]!Expense_Data[#Data],14,0)</f>
        <v>#N/A</v>
      </c>
      <c r="K1776" s="68">
        <v>45292</v>
      </c>
      <c r="L1776" s="75"/>
      <c r="M1776" s="66"/>
      <c r="N1776" s="61"/>
      <c r="O1776" s="65"/>
    </row>
    <row r="1777" spans="1:15" hidden="1" x14ac:dyDescent="0.25">
      <c r="A1777" s="61" t="s">
        <v>266</v>
      </c>
      <c r="B1777" s="61" t="s">
        <v>267</v>
      </c>
      <c r="C1777" s="50">
        <v>81.02</v>
      </c>
      <c r="D1777" s="66">
        <v>45149</v>
      </c>
      <c r="E1777" s="61" t="s">
        <v>268</v>
      </c>
      <c r="F1777" s="61"/>
      <c r="G1777" s="61" t="str">
        <f>VLOOKUP(Corrections[[#This Row],[Employee]],'[1]Management Hierarchy Report'!$A$2:$C$3607, 3, 0)</f>
        <v>Bruce Maxwell</v>
      </c>
      <c r="H1777" s="61" t="s">
        <v>77</v>
      </c>
      <c r="I1777" s="61" t="s">
        <v>70</v>
      </c>
      <c r="J1777" s="67" t="str">
        <f>VLOOKUP(Corrections[[#This Row],[Employee]],[1]!Expense_Data[#Data],14,0)</f>
        <v>mike.donnelly@tidalwaveautospa.com</v>
      </c>
      <c r="K1777" s="68">
        <v>45292</v>
      </c>
      <c r="L1777" s="75"/>
      <c r="M1777" s="66"/>
      <c r="N1777" s="61"/>
      <c r="O1777" s="65"/>
    </row>
    <row r="1778" spans="1:15" hidden="1" x14ac:dyDescent="0.25">
      <c r="A1778" s="61" t="s">
        <v>266</v>
      </c>
      <c r="B1778" s="61" t="s">
        <v>267</v>
      </c>
      <c r="C1778" s="69">
        <v>458</v>
      </c>
      <c r="D1778" s="66">
        <v>45185</v>
      </c>
      <c r="E1778" s="61" t="s">
        <v>130</v>
      </c>
      <c r="F1778" s="61"/>
      <c r="G1778" s="61" t="str">
        <f>VLOOKUP(Corrections[[#This Row],[Employee]],'[1]Management Hierarchy Report'!$A$2:$C$3607, 3, 0)</f>
        <v>Bruce Maxwell</v>
      </c>
      <c r="H1778" s="61" t="s">
        <v>77</v>
      </c>
      <c r="I1778" s="61" t="s">
        <v>70</v>
      </c>
      <c r="J1778" s="61" t="str">
        <f>VLOOKUP(Corrections[[#This Row],[Employee]],[1]!Expense_Data[#Data],14,0)</f>
        <v>mike.donnelly@tidalwaveautospa.com</v>
      </c>
      <c r="K1778" s="68">
        <v>45292</v>
      </c>
      <c r="L1778" s="75"/>
      <c r="M1778" s="66"/>
      <c r="N1778" s="61"/>
      <c r="O1778" s="65"/>
    </row>
    <row r="1779" spans="1:15" hidden="1" x14ac:dyDescent="0.25">
      <c r="A1779" s="61" t="s">
        <v>266</v>
      </c>
      <c r="B1779" s="61" t="s">
        <v>12956</v>
      </c>
      <c r="C1779" s="50">
        <v>727.2</v>
      </c>
      <c r="D1779" s="66">
        <v>45421</v>
      </c>
      <c r="E1779" s="61" t="s">
        <v>268</v>
      </c>
      <c r="F1779" s="61"/>
      <c r="G1779" s="61" t="str">
        <f>VLOOKUP(Corrections[[#This Row],[Employee]],'[1]Management Hierarchy Report'!$A$2:$C$3607, 3, 0)</f>
        <v>Bruce Maxwell</v>
      </c>
      <c r="H1779" s="61" t="s">
        <v>268</v>
      </c>
      <c r="I1779" s="61" t="s">
        <v>70</v>
      </c>
      <c r="J1779" s="61" t="str">
        <f>VLOOKUP(Corrections[[#This Row],[Employee]],[1]!Expense_Data[#Data],14,0)</f>
        <v>mike.donnelly@tidalwaveautospa.com</v>
      </c>
      <c r="K1779" s="68">
        <v>45292</v>
      </c>
      <c r="L1779" s="75"/>
      <c r="M1779" s="66"/>
      <c r="N1779" s="61"/>
      <c r="O1779" s="65"/>
    </row>
    <row r="1780" spans="1:15" hidden="1" x14ac:dyDescent="0.25">
      <c r="A1780" s="61" t="s">
        <v>266</v>
      </c>
      <c r="B1780" s="61" t="s">
        <v>13801</v>
      </c>
      <c r="C1780" s="50">
        <v>36.64</v>
      </c>
      <c r="D1780" s="66">
        <v>45467</v>
      </c>
      <c r="E1780" s="61" t="s">
        <v>13082</v>
      </c>
      <c r="F1780" s="61"/>
      <c r="G1780" s="61" t="str">
        <f>VLOOKUP(Corrections[[#This Row],[Employee]],'[1]Management Hierarchy Report'!$A$2:$C$3607, 3, 0)</f>
        <v>Bruce Maxwell</v>
      </c>
      <c r="H1780" s="48" t="s">
        <v>77</v>
      </c>
      <c r="I1780" s="61" t="s">
        <v>70</v>
      </c>
      <c r="J1780" s="61" t="str">
        <f>VLOOKUP(Corrections[[#This Row],[Employee]],[1]!Expense_Data[#Data],14,0)</f>
        <v>mike.donnelly@tidalwaveautospa.com</v>
      </c>
      <c r="K1780" s="68">
        <v>45292</v>
      </c>
      <c r="L1780" s="75"/>
      <c r="M1780" s="66"/>
      <c r="N1780" s="61"/>
      <c r="O1780" s="65"/>
    </row>
    <row r="1781" spans="1:15" hidden="1" x14ac:dyDescent="0.25">
      <c r="A1781" s="61" t="s">
        <v>266</v>
      </c>
      <c r="B1781" s="61" t="s">
        <v>13802</v>
      </c>
      <c r="C1781" s="50">
        <v>9.5500000000000007</v>
      </c>
      <c r="D1781" s="66">
        <v>45477</v>
      </c>
      <c r="E1781" s="61" t="s">
        <v>13082</v>
      </c>
      <c r="F1781" s="61"/>
      <c r="G1781" s="61" t="str">
        <f>VLOOKUP(Corrections[[#This Row],[Employee]],'[1]Management Hierarchy Report'!$A$2:$C$3607, 3, 0)</f>
        <v>Bruce Maxwell</v>
      </c>
      <c r="H1781" s="48" t="s">
        <v>77</v>
      </c>
      <c r="I1781" s="61" t="s">
        <v>70</v>
      </c>
      <c r="J1781" s="61" t="str">
        <f>VLOOKUP(Corrections[[#This Row],[Employee]],[1]!Expense_Data[#Data],14,0)</f>
        <v>mike.donnelly@tidalwaveautospa.com</v>
      </c>
      <c r="K1781" s="68">
        <v>45292</v>
      </c>
      <c r="L1781" s="75"/>
      <c r="M1781" s="66"/>
      <c r="N1781" s="61"/>
      <c r="O1781" s="65"/>
    </row>
    <row r="1782" spans="1:15" hidden="1" x14ac:dyDescent="0.25">
      <c r="A1782" s="70" t="s">
        <v>266</v>
      </c>
      <c r="B1782" s="70" t="s">
        <v>13802</v>
      </c>
      <c r="C1782" s="50">
        <v>734.96</v>
      </c>
      <c r="D1782" s="71">
        <v>45495</v>
      </c>
      <c r="E1782" s="61" t="s">
        <v>13030</v>
      </c>
      <c r="F1782" s="61"/>
      <c r="G1782" s="61" t="str">
        <f>VLOOKUP(Corrections[[#This Row],[Employee]],'[1]Management Hierarchy Report'!$A$2:$C$3607, 3, 0)</f>
        <v>Bruce Maxwell</v>
      </c>
      <c r="H1782" s="48" t="s">
        <v>77</v>
      </c>
      <c r="I1782" s="61" t="s">
        <v>70</v>
      </c>
      <c r="J1782" s="61" t="str">
        <f>VLOOKUP(Corrections[[#This Row],[Employee]],[1]!Expense_Data[#Data],14,0)</f>
        <v>mike.donnelly@tidalwaveautospa.com</v>
      </c>
      <c r="K1782" s="68">
        <v>45292</v>
      </c>
      <c r="L1782" s="75"/>
      <c r="M1782" s="66"/>
      <c r="N1782" s="61"/>
      <c r="O1782" s="65"/>
    </row>
    <row r="1783" spans="1:15" hidden="1" x14ac:dyDescent="0.25">
      <c r="A1783" s="61" t="s">
        <v>154</v>
      </c>
      <c r="B1783" s="61" t="s">
        <v>155</v>
      </c>
      <c r="C1783" s="50">
        <v>349.66</v>
      </c>
      <c r="D1783" s="66">
        <v>45170</v>
      </c>
      <c r="E1783" s="61" t="s">
        <v>152</v>
      </c>
      <c r="F1783" s="61"/>
      <c r="G1783" s="61" t="str">
        <f>VLOOKUP(Corrections[[#This Row],[Employee]],'[1]Management Hierarchy Report'!$A$2:$C$3607, 3, 0)</f>
        <v>Leigh Stallings</v>
      </c>
      <c r="H1783" s="61" t="s">
        <v>77</v>
      </c>
      <c r="I1783" s="61" t="s">
        <v>70</v>
      </c>
      <c r="J1783" s="67" t="str">
        <f>VLOOKUP(Corrections[[#This Row],[Employee]],[1]!Expense_Data[#Data],14,0)</f>
        <v>michael.gouldie@twavelead.com
michael.gouldie@twavelead.com</v>
      </c>
      <c r="K1783" s="68">
        <v>45292</v>
      </c>
      <c r="L1783" s="75"/>
      <c r="M1783" s="66"/>
      <c r="N1783" s="61"/>
      <c r="O1783" s="65"/>
    </row>
    <row r="1784" spans="1:15" hidden="1" x14ac:dyDescent="0.25">
      <c r="A1784" s="61" t="s">
        <v>154</v>
      </c>
      <c r="B1784" s="61" t="s">
        <v>155</v>
      </c>
      <c r="C1784" s="69">
        <v>504.17</v>
      </c>
      <c r="D1784" s="66">
        <v>45179</v>
      </c>
      <c r="E1784" s="61" t="s">
        <v>152</v>
      </c>
      <c r="F1784" s="61"/>
      <c r="G1784" s="61" t="str">
        <f>VLOOKUP(Corrections[[#This Row],[Employee]],'[1]Management Hierarchy Report'!$A$2:$C$3607, 3, 0)</f>
        <v>Leigh Stallings</v>
      </c>
      <c r="H1784" s="61" t="s">
        <v>77</v>
      </c>
      <c r="I1784" s="61" t="s">
        <v>70</v>
      </c>
      <c r="J1784" s="67" t="str">
        <f>VLOOKUP(Corrections[[#This Row],[Employee]],[1]!Expense_Data[#Data],14,0)</f>
        <v>michael.gouldie@twavelead.com
michael.gouldie@twavelead.com</v>
      </c>
      <c r="K1784" s="68">
        <v>45292</v>
      </c>
      <c r="L1784" s="75"/>
      <c r="M1784" s="66"/>
      <c r="N1784" s="61"/>
      <c r="O1784" s="65"/>
    </row>
    <row r="1785" spans="1:15" hidden="1" x14ac:dyDescent="0.25">
      <c r="A1785" s="61" t="s">
        <v>154</v>
      </c>
      <c r="B1785" s="61" t="s">
        <v>155</v>
      </c>
      <c r="C1785" s="69">
        <v>35</v>
      </c>
      <c r="D1785" s="66">
        <v>45179</v>
      </c>
      <c r="E1785" s="61" t="s">
        <v>152</v>
      </c>
      <c r="F1785" s="61"/>
      <c r="G1785" s="61" t="str">
        <f>VLOOKUP(Corrections[[#This Row],[Employee]],'[1]Management Hierarchy Report'!$A$2:$C$3607, 3, 0)</f>
        <v>Leigh Stallings</v>
      </c>
      <c r="H1785" s="61" t="s">
        <v>77</v>
      </c>
      <c r="I1785" s="61" t="s">
        <v>70</v>
      </c>
      <c r="J1785" s="67" t="str">
        <f>VLOOKUP(Corrections[[#This Row],[Employee]],[1]!Expense_Data[#Data],14,0)</f>
        <v>michael.gouldie@twavelead.com
michael.gouldie@twavelead.com</v>
      </c>
      <c r="K1785" s="68">
        <v>45292</v>
      </c>
      <c r="L1785" s="75"/>
      <c r="M1785" s="66"/>
      <c r="N1785" s="61"/>
      <c r="O1785" s="65"/>
    </row>
    <row r="1786" spans="1:15" hidden="1" x14ac:dyDescent="0.25">
      <c r="A1786" s="70" t="s">
        <v>4436</v>
      </c>
      <c r="B1786" s="70" t="s">
        <v>13810</v>
      </c>
      <c r="C1786" s="50">
        <v>21.1</v>
      </c>
      <c r="D1786" s="71">
        <v>45463</v>
      </c>
      <c r="E1786" s="61" t="s">
        <v>521</v>
      </c>
      <c r="F1786" s="61"/>
      <c r="G1786" s="61" t="e">
        <f>VLOOKUP(Corrections[[#This Row],[Employee]],'[1]Management Hierarchy Report'!$A$2:$C$3607, 3, 0)</f>
        <v>#N/A</v>
      </c>
      <c r="H1786" s="48" t="s">
        <v>77</v>
      </c>
      <c r="I1786" s="61" t="s">
        <v>70</v>
      </c>
      <c r="J1786" s="61" t="e">
        <f>VLOOKUP(Corrections[[#This Row],[Employee]],[1]!Expense_Data[#Data],14,0)</f>
        <v>#N/A</v>
      </c>
      <c r="K1786" s="68">
        <v>45292</v>
      </c>
      <c r="L1786" s="75"/>
      <c r="M1786" s="66"/>
      <c r="N1786" s="61"/>
      <c r="O1786" s="65"/>
    </row>
    <row r="1787" spans="1:15" hidden="1" x14ac:dyDescent="0.25">
      <c r="A1787" s="70" t="s">
        <v>4436</v>
      </c>
      <c r="B1787" s="70" t="s">
        <v>13810</v>
      </c>
      <c r="C1787" s="50">
        <v>106.74</v>
      </c>
      <c r="D1787" s="71">
        <v>45463</v>
      </c>
      <c r="E1787" s="61" t="s">
        <v>521</v>
      </c>
      <c r="F1787" s="61"/>
      <c r="G1787" s="61" t="e">
        <f>VLOOKUP(Corrections[[#This Row],[Employee]],'[1]Management Hierarchy Report'!$A$2:$C$3607, 3, 0)</f>
        <v>#N/A</v>
      </c>
      <c r="H1787" s="48" t="s">
        <v>77</v>
      </c>
      <c r="I1787" s="61" t="s">
        <v>70</v>
      </c>
      <c r="J1787" s="61" t="e">
        <f>VLOOKUP(Corrections[[#This Row],[Employee]],[1]!Expense_Data[#Data],14,0)</f>
        <v>#N/A</v>
      </c>
      <c r="K1787" s="68">
        <v>45292</v>
      </c>
      <c r="L1787" s="75"/>
      <c r="M1787" s="66"/>
      <c r="N1787" s="61"/>
      <c r="O1787" s="65"/>
    </row>
    <row r="1788" spans="1:15" hidden="1" x14ac:dyDescent="0.25">
      <c r="A1788" s="70" t="s">
        <v>4436</v>
      </c>
      <c r="B1788" s="70" t="s">
        <v>13810</v>
      </c>
      <c r="C1788" s="50">
        <v>230.27</v>
      </c>
      <c r="D1788" s="71">
        <v>45464</v>
      </c>
      <c r="E1788" s="61" t="s">
        <v>13030</v>
      </c>
      <c r="F1788" s="61"/>
      <c r="G1788" s="61" t="e">
        <f>VLOOKUP(Corrections[[#This Row],[Employee]],'[1]Management Hierarchy Report'!$A$2:$C$3607, 3, 0)</f>
        <v>#N/A</v>
      </c>
      <c r="H1788" s="48" t="s">
        <v>77</v>
      </c>
      <c r="I1788" s="61" t="s">
        <v>70</v>
      </c>
      <c r="J1788" s="61" t="e">
        <f>VLOOKUP(Corrections[[#This Row],[Employee]],[1]!Expense_Data[#Data],14,0)</f>
        <v>#N/A</v>
      </c>
      <c r="K1788" s="68">
        <v>45292</v>
      </c>
      <c r="L1788" s="75"/>
      <c r="M1788" s="66"/>
      <c r="N1788" s="61"/>
      <c r="O1788" s="65"/>
    </row>
    <row r="1789" spans="1:15" hidden="1" x14ac:dyDescent="0.25">
      <c r="A1789" s="70" t="s">
        <v>4436</v>
      </c>
      <c r="B1789" s="70" t="s">
        <v>13810</v>
      </c>
      <c r="C1789" s="50">
        <v>35.549999999999997</v>
      </c>
      <c r="D1789" s="71">
        <v>45465</v>
      </c>
      <c r="E1789" s="61" t="s">
        <v>521</v>
      </c>
      <c r="F1789" s="61"/>
      <c r="G1789" s="61" t="e">
        <f>VLOOKUP(Corrections[[#This Row],[Employee]],'[1]Management Hierarchy Report'!$A$2:$C$3607, 3, 0)</f>
        <v>#N/A</v>
      </c>
      <c r="H1789" s="48" t="s">
        <v>77</v>
      </c>
      <c r="I1789" s="61" t="s">
        <v>70</v>
      </c>
      <c r="J1789" s="61" t="e">
        <f>VLOOKUP(Corrections[[#This Row],[Employee]],[1]!Expense_Data[#Data],14,0)</f>
        <v>#N/A</v>
      </c>
      <c r="K1789" s="68">
        <v>45292</v>
      </c>
      <c r="L1789" s="75"/>
      <c r="M1789" s="66"/>
      <c r="N1789" s="61"/>
      <c r="O1789" s="65"/>
    </row>
    <row r="1790" spans="1:15" hidden="1" x14ac:dyDescent="0.25">
      <c r="A1790" s="70" t="s">
        <v>4436</v>
      </c>
      <c r="B1790" s="70" t="s">
        <v>13810</v>
      </c>
      <c r="C1790" s="50">
        <v>17.13</v>
      </c>
      <c r="D1790" s="71">
        <v>45468</v>
      </c>
      <c r="E1790" s="61" t="s">
        <v>521</v>
      </c>
      <c r="F1790" s="61"/>
      <c r="G1790" s="61" t="e">
        <f>VLOOKUP(Corrections[[#This Row],[Employee]],'[1]Management Hierarchy Report'!$A$2:$C$3607, 3, 0)</f>
        <v>#N/A</v>
      </c>
      <c r="H1790" s="48" t="s">
        <v>77</v>
      </c>
      <c r="I1790" s="61" t="s">
        <v>70</v>
      </c>
      <c r="J1790" s="61" t="e">
        <f>VLOOKUP(Corrections[[#This Row],[Employee]],[1]!Expense_Data[#Data],14,0)</f>
        <v>#N/A</v>
      </c>
      <c r="K1790" s="68">
        <v>45292</v>
      </c>
      <c r="L1790" s="75"/>
      <c r="M1790" s="66"/>
      <c r="N1790" s="61"/>
      <c r="O1790" s="65"/>
    </row>
    <row r="1791" spans="1:15" hidden="1" x14ac:dyDescent="0.25">
      <c r="A1791" s="70" t="s">
        <v>4436</v>
      </c>
      <c r="B1791" s="70" t="s">
        <v>13810</v>
      </c>
      <c r="C1791" s="50">
        <v>6.23</v>
      </c>
      <c r="D1791" s="71">
        <v>45469</v>
      </c>
      <c r="E1791" s="61" t="s">
        <v>521</v>
      </c>
      <c r="F1791" s="61"/>
      <c r="G1791" s="61" t="e">
        <f>VLOOKUP(Corrections[[#This Row],[Employee]],'[1]Management Hierarchy Report'!$A$2:$C$3607, 3, 0)</f>
        <v>#N/A</v>
      </c>
      <c r="H1791" s="48" t="s">
        <v>77</v>
      </c>
      <c r="I1791" s="61" t="s">
        <v>70</v>
      </c>
      <c r="J1791" s="61" t="e">
        <f>VLOOKUP(Corrections[[#This Row],[Employee]],[1]!Expense_Data[#Data],14,0)</f>
        <v>#N/A</v>
      </c>
      <c r="K1791" s="68">
        <v>45292</v>
      </c>
      <c r="L1791" s="75"/>
      <c r="M1791" s="66"/>
      <c r="N1791" s="61"/>
      <c r="O1791" s="65"/>
    </row>
    <row r="1792" spans="1:15" hidden="1" x14ac:dyDescent="0.25">
      <c r="A1792" s="70" t="s">
        <v>4436</v>
      </c>
      <c r="B1792" s="70" t="s">
        <v>13810</v>
      </c>
      <c r="C1792" s="50">
        <v>11.74</v>
      </c>
      <c r="D1792" s="71">
        <v>45470</v>
      </c>
      <c r="E1792" s="61" t="s">
        <v>521</v>
      </c>
      <c r="F1792" s="61"/>
      <c r="G1792" s="61" t="e">
        <f>VLOOKUP(Corrections[[#This Row],[Employee]],'[1]Management Hierarchy Report'!$A$2:$C$3607, 3, 0)</f>
        <v>#N/A</v>
      </c>
      <c r="H1792" s="48" t="s">
        <v>77</v>
      </c>
      <c r="I1792" s="61" t="s">
        <v>70</v>
      </c>
      <c r="J1792" s="61" t="e">
        <f>VLOOKUP(Corrections[[#This Row],[Employee]],[1]!Expense_Data[#Data],14,0)</f>
        <v>#N/A</v>
      </c>
      <c r="K1792" s="68">
        <v>45292</v>
      </c>
      <c r="L1792" s="75"/>
      <c r="M1792" s="66"/>
      <c r="N1792" s="61"/>
      <c r="O1792" s="65"/>
    </row>
    <row r="1793" spans="1:15" hidden="1" x14ac:dyDescent="0.25">
      <c r="A1793" s="70" t="s">
        <v>4436</v>
      </c>
      <c r="B1793" s="70" t="s">
        <v>13810</v>
      </c>
      <c r="C1793" s="50">
        <v>36.56</v>
      </c>
      <c r="D1793" s="71">
        <v>45474</v>
      </c>
      <c r="E1793" s="61" t="s">
        <v>521</v>
      </c>
      <c r="F1793" s="61"/>
      <c r="G1793" s="61" t="e">
        <f>VLOOKUP(Corrections[[#This Row],[Employee]],'[1]Management Hierarchy Report'!$A$2:$C$3607, 3, 0)</f>
        <v>#N/A</v>
      </c>
      <c r="H1793" s="48" t="s">
        <v>77</v>
      </c>
      <c r="I1793" s="61" t="s">
        <v>70</v>
      </c>
      <c r="J1793" s="61" t="e">
        <f>VLOOKUP(Corrections[[#This Row],[Employee]],[1]!Expense_Data[#Data],14,0)</f>
        <v>#N/A</v>
      </c>
      <c r="K1793" s="68">
        <v>45292</v>
      </c>
      <c r="L1793" s="75"/>
      <c r="M1793" s="66"/>
      <c r="N1793" s="61"/>
      <c r="O1793" s="65"/>
    </row>
    <row r="1794" spans="1:15" hidden="1" x14ac:dyDescent="0.25">
      <c r="A1794" s="70" t="s">
        <v>4436</v>
      </c>
      <c r="B1794" s="70" t="s">
        <v>13810</v>
      </c>
      <c r="C1794" s="50">
        <v>17.68</v>
      </c>
      <c r="D1794" s="71">
        <v>45484</v>
      </c>
      <c r="E1794" s="61" t="s">
        <v>521</v>
      </c>
      <c r="F1794" s="61"/>
      <c r="G1794" s="61" t="e">
        <f>VLOOKUP(Corrections[[#This Row],[Employee]],'[1]Management Hierarchy Report'!$A$2:$C$3607, 3, 0)</f>
        <v>#N/A</v>
      </c>
      <c r="H1794" s="48" t="s">
        <v>77</v>
      </c>
      <c r="I1794" s="61" t="s">
        <v>70</v>
      </c>
      <c r="J1794" s="61" t="e">
        <f>VLOOKUP(Corrections[[#This Row],[Employee]],[1]!Expense_Data[#Data],14,0)</f>
        <v>#N/A</v>
      </c>
      <c r="K1794" s="68">
        <v>45292</v>
      </c>
      <c r="L1794" s="75"/>
      <c r="M1794" s="66"/>
      <c r="N1794" s="61"/>
      <c r="O1794" s="65"/>
    </row>
    <row r="1795" spans="1:15" hidden="1" x14ac:dyDescent="0.25">
      <c r="A1795" s="61" t="s">
        <v>4436</v>
      </c>
      <c r="B1795" s="61" t="s">
        <v>13810</v>
      </c>
      <c r="C1795" s="50">
        <v>159.51</v>
      </c>
      <c r="D1795" s="66">
        <v>45488</v>
      </c>
      <c r="E1795" s="61" t="s">
        <v>12978</v>
      </c>
      <c r="F1795" s="61"/>
      <c r="G1795" s="61" t="e">
        <f>VLOOKUP(Corrections[[#This Row],[Employee]],'[1]Management Hierarchy Report'!$A$2:$C$3607, 3, 0)</f>
        <v>#N/A</v>
      </c>
      <c r="H1795" s="48" t="s">
        <v>77</v>
      </c>
      <c r="I1795" s="61" t="s">
        <v>70</v>
      </c>
      <c r="J1795" s="61" t="e">
        <f>VLOOKUP(Corrections[[#This Row],[Employee]],[1]!Expense_Data[#Data],14,0)</f>
        <v>#N/A</v>
      </c>
      <c r="K1795" s="68">
        <v>45292</v>
      </c>
      <c r="L1795" s="75"/>
      <c r="M1795" s="66"/>
      <c r="N1795" s="61"/>
      <c r="O1795" s="65"/>
    </row>
    <row r="1796" spans="1:15" hidden="1" x14ac:dyDescent="0.25">
      <c r="A1796" s="70" t="s">
        <v>4436</v>
      </c>
      <c r="B1796" s="70" t="s">
        <v>13810</v>
      </c>
      <c r="C1796" s="50">
        <v>248.4</v>
      </c>
      <c r="D1796" s="71">
        <v>45488</v>
      </c>
      <c r="E1796" s="61" t="s">
        <v>13030</v>
      </c>
      <c r="F1796" s="61"/>
      <c r="G1796" s="61" t="e">
        <f>VLOOKUP(Corrections[[#This Row],[Employee]],'[1]Management Hierarchy Report'!$A$2:$C$3607, 3, 0)</f>
        <v>#N/A</v>
      </c>
      <c r="H1796" s="48" t="s">
        <v>77</v>
      </c>
      <c r="I1796" s="61" t="s">
        <v>70</v>
      </c>
      <c r="J1796" s="61" t="e">
        <f>VLOOKUP(Corrections[[#This Row],[Employee]],[1]!Expense_Data[#Data],14,0)</f>
        <v>#N/A</v>
      </c>
      <c r="K1796" s="68">
        <v>45292</v>
      </c>
      <c r="L1796" s="75"/>
      <c r="M1796" s="66"/>
      <c r="N1796" s="61"/>
      <c r="O1796" s="65"/>
    </row>
    <row r="1797" spans="1:15" hidden="1" x14ac:dyDescent="0.25">
      <c r="A1797" s="70" t="s">
        <v>4436</v>
      </c>
      <c r="B1797" s="70" t="s">
        <v>13810</v>
      </c>
      <c r="C1797" s="50">
        <v>113.25</v>
      </c>
      <c r="D1797" s="71">
        <v>45488</v>
      </c>
      <c r="E1797" s="61" t="s">
        <v>521</v>
      </c>
      <c r="F1797" s="61"/>
      <c r="G1797" s="61" t="e">
        <f>VLOOKUP(Corrections[[#This Row],[Employee]],'[1]Management Hierarchy Report'!$A$2:$C$3607, 3, 0)</f>
        <v>#N/A</v>
      </c>
      <c r="H1797" s="48" t="s">
        <v>77</v>
      </c>
      <c r="I1797" s="61" t="s">
        <v>70</v>
      </c>
      <c r="J1797" s="61" t="e">
        <f>VLOOKUP(Corrections[[#This Row],[Employee]],[1]!Expense_Data[#Data],14,0)</f>
        <v>#N/A</v>
      </c>
      <c r="K1797" s="68">
        <v>45292</v>
      </c>
      <c r="L1797" s="75"/>
      <c r="M1797" s="66"/>
      <c r="N1797" s="61"/>
      <c r="O1797" s="65"/>
    </row>
    <row r="1798" spans="1:15" hidden="1" x14ac:dyDescent="0.25">
      <c r="A1798" s="70" t="s">
        <v>4436</v>
      </c>
      <c r="B1798" s="70" t="s">
        <v>13810</v>
      </c>
      <c r="C1798" s="50">
        <v>74.81</v>
      </c>
      <c r="D1798" s="71">
        <v>45489</v>
      </c>
      <c r="E1798" s="61" t="s">
        <v>521</v>
      </c>
      <c r="F1798" s="61"/>
      <c r="G1798" s="61" t="e">
        <f>VLOOKUP(Corrections[[#This Row],[Employee]],'[1]Management Hierarchy Report'!$A$2:$C$3607, 3, 0)</f>
        <v>#N/A</v>
      </c>
      <c r="H1798" s="48" t="s">
        <v>77</v>
      </c>
      <c r="I1798" s="61" t="s">
        <v>70</v>
      </c>
      <c r="J1798" s="61" t="e">
        <f>VLOOKUP(Corrections[[#This Row],[Employee]],[1]!Expense_Data[#Data],14,0)</f>
        <v>#N/A</v>
      </c>
      <c r="K1798" s="68">
        <v>45292</v>
      </c>
      <c r="L1798" s="75"/>
      <c r="M1798" s="66"/>
      <c r="N1798" s="61"/>
      <c r="O1798" s="65"/>
    </row>
    <row r="1799" spans="1:15" hidden="1" x14ac:dyDescent="0.25">
      <c r="A1799" s="61" t="s">
        <v>544</v>
      </c>
      <c r="B1799" s="61" t="s">
        <v>545</v>
      </c>
      <c r="C1799" s="50">
        <v>115.86</v>
      </c>
      <c r="D1799" s="66">
        <v>45349</v>
      </c>
      <c r="E1799" s="61" t="s">
        <v>71</v>
      </c>
      <c r="F1799" s="61"/>
      <c r="G1799" s="61" t="str">
        <f>VLOOKUP(Corrections[[#This Row],[Employee]],'[1]Management Hierarchy Report'!$A$2:$C$3607, 3, 0)</f>
        <v>Wesley Kurtz</v>
      </c>
      <c r="H1799" s="61" t="s">
        <v>77</v>
      </c>
      <c r="I1799" s="61" t="s">
        <v>70</v>
      </c>
      <c r="J1799" s="67" t="str">
        <f>VLOOKUP(Corrections[[#This Row],[Employee]],[1]!Expense_Data[#Data],14,0)</f>
        <v>SL55@tidalwaveautospa.com</v>
      </c>
      <c r="K1799" s="68">
        <v>45292</v>
      </c>
      <c r="L1799" s="75"/>
      <c r="M1799" s="66"/>
      <c r="N1799" s="61"/>
      <c r="O1799" s="65"/>
    </row>
    <row r="1800" spans="1:15" hidden="1" x14ac:dyDescent="0.25">
      <c r="A1800" s="61" t="s">
        <v>544</v>
      </c>
      <c r="B1800" s="61" t="s">
        <v>545</v>
      </c>
      <c r="C1800" s="69">
        <v>301.72000000000003</v>
      </c>
      <c r="D1800" s="66">
        <v>45351</v>
      </c>
      <c r="E1800" s="74" t="s">
        <v>71</v>
      </c>
      <c r="F1800" s="61"/>
      <c r="G1800" s="61" t="str">
        <f>VLOOKUP(Corrections[[#This Row],[Employee]],'[1]Management Hierarchy Report'!$A$2:$C$3607, 3, 0)</f>
        <v>Wesley Kurtz</v>
      </c>
      <c r="H1800" s="61" t="s">
        <v>77</v>
      </c>
      <c r="I1800" s="61" t="s">
        <v>70</v>
      </c>
      <c r="J1800" s="67" t="str">
        <f>VLOOKUP(Corrections[[#This Row],[Employee]],[1]!Expense_Data[#Data],14,0)</f>
        <v>SL55@tidalwaveautospa.com</v>
      </c>
      <c r="K1800" s="68">
        <v>45292</v>
      </c>
      <c r="L1800" s="75"/>
      <c r="M1800" s="66"/>
      <c r="N1800" s="61"/>
      <c r="O1800" s="65"/>
    </row>
    <row r="1801" spans="1:15" hidden="1" x14ac:dyDescent="0.25">
      <c r="A1801" s="61" t="s">
        <v>544</v>
      </c>
      <c r="B1801" s="61" t="s">
        <v>545</v>
      </c>
      <c r="C1801" s="69">
        <v>121.87</v>
      </c>
      <c r="D1801" s="66">
        <v>45355</v>
      </c>
      <c r="E1801" s="61" t="s">
        <v>71</v>
      </c>
      <c r="F1801" s="61"/>
      <c r="G1801" s="61" t="str">
        <f>VLOOKUP(Corrections[[#This Row],[Employee]],'[1]Management Hierarchy Report'!$A$2:$C$3607, 3, 0)</f>
        <v>Wesley Kurtz</v>
      </c>
      <c r="H1801" s="61" t="s">
        <v>77</v>
      </c>
      <c r="I1801" s="61" t="s">
        <v>70</v>
      </c>
      <c r="J1801" s="67" t="str">
        <f>VLOOKUP(Corrections[[#This Row],[Employee]],[1]!Expense_Data[#Data],14,0)</f>
        <v>SL55@tidalwaveautospa.com</v>
      </c>
      <c r="K1801" s="68">
        <v>45292</v>
      </c>
      <c r="L1801" s="75"/>
      <c r="M1801" s="66"/>
      <c r="N1801" s="61"/>
      <c r="O1801" s="65"/>
    </row>
    <row r="1802" spans="1:15" hidden="1" x14ac:dyDescent="0.25">
      <c r="A1802" s="61" t="s">
        <v>544</v>
      </c>
      <c r="B1802" s="61" t="s">
        <v>11621</v>
      </c>
      <c r="C1802" s="50">
        <v>35.119999999999997</v>
      </c>
      <c r="D1802" s="66">
        <v>45435</v>
      </c>
      <c r="E1802" s="61" t="s">
        <v>71</v>
      </c>
      <c r="F1802" s="61"/>
      <c r="G1802" s="61" t="str">
        <f>VLOOKUP(Corrections[[#This Row],[Employee]],'[1]Management Hierarchy Report'!$A$2:$C$3607, 3, 0)</f>
        <v>Wesley Kurtz</v>
      </c>
      <c r="H1802" s="61" t="s">
        <v>69</v>
      </c>
      <c r="I1802" s="61" t="s">
        <v>70</v>
      </c>
      <c r="J1802" s="61" t="str">
        <f>VLOOKUP(Corrections[[#This Row],[Employee]],[1]!Expense_Data[#Data],14,0)</f>
        <v>SL55@tidalwaveautospa.com</v>
      </c>
      <c r="K1802" s="68">
        <v>45292</v>
      </c>
      <c r="L1802" s="75"/>
      <c r="M1802" s="66"/>
      <c r="N1802" s="61"/>
      <c r="O1802" s="65"/>
    </row>
    <row r="1803" spans="1:15" hidden="1" x14ac:dyDescent="0.25">
      <c r="A1803" s="61" t="s">
        <v>544</v>
      </c>
      <c r="B1803" s="61" t="s">
        <v>13816</v>
      </c>
      <c r="C1803" s="50">
        <v>35.119999999999997</v>
      </c>
      <c r="D1803" s="66">
        <v>45435</v>
      </c>
      <c r="E1803" s="61" t="s">
        <v>12978</v>
      </c>
      <c r="F1803" s="61"/>
      <c r="G1803" s="61" t="str">
        <f>VLOOKUP(Corrections[[#This Row],[Employee]],'[1]Management Hierarchy Report'!$A$2:$C$3607, 3, 0)</f>
        <v>Wesley Kurtz</v>
      </c>
      <c r="H1803" s="48" t="s">
        <v>77</v>
      </c>
      <c r="I1803" s="61" t="s">
        <v>70</v>
      </c>
      <c r="J1803" s="61" t="str">
        <f>VLOOKUP(Corrections[[#This Row],[Employee]],[1]!Expense_Data[#Data],14,0)</f>
        <v>SL55@tidalwaveautospa.com</v>
      </c>
      <c r="K1803" s="68">
        <v>45292</v>
      </c>
      <c r="L1803" s="75"/>
      <c r="M1803" s="66"/>
      <c r="N1803" s="61"/>
      <c r="O1803" s="65"/>
    </row>
    <row r="1804" spans="1:15" hidden="1" x14ac:dyDescent="0.25">
      <c r="A1804" s="61" t="s">
        <v>133</v>
      </c>
      <c r="B1804" s="61" t="s">
        <v>134</v>
      </c>
      <c r="C1804" s="50" t="s">
        <v>135</v>
      </c>
      <c r="D1804" s="66">
        <v>45175</v>
      </c>
      <c r="E1804" s="61" t="s">
        <v>81</v>
      </c>
      <c r="F1804" s="61"/>
      <c r="G1804" s="61" t="str">
        <f>VLOOKUP(Corrections[[#This Row],[Employee]],'[1]Management Hierarchy Report'!$A$2:$C$3607, 3, 0)</f>
        <v>Lee Triggs</v>
      </c>
      <c r="H1804" s="61" t="s">
        <v>77</v>
      </c>
      <c r="I1804" s="61" t="s">
        <v>70</v>
      </c>
      <c r="J1804" s="67" t="e">
        <f>VLOOKUP(Corrections[[#This Row],[Employee]],[1]!Expense_Data[#Data],14,0)</f>
        <v>#N/A</v>
      </c>
      <c r="K1804" s="68">
        <v>45292</v>
      </c>
      <c r="L1804" s="75"/>
      <c r="M1804" s="66"/>
      <c r="N1804" s="61"/>
      <c r="O1804" s="65"/>
    </row>
    <row r="1805" spans="1:15" hidden="1" x14ac:dyDescent="0.25">
      <c r="A1805" s="61" t="s">
        <v>488</v>
      </c>
      <c r="B1805" s="61" t="s">
        <v>489</v>
      </c>
      <c r="C1805" s="50">
        <v>195.65</v>
      </c>
      <c r="D1805" s="66">
        <v>45293</v>
      </c>
      <c r="E1805" s="61" t="s">
        <v>146</v>
      </c>
      <c r="F1805" s="61"/>
      <c r="G1805" s="61" t="e">
        <f>VLOOKUP(Corrections[[#This Row],[Employee]],'[1]Management Hierarchy Report'!$A$2:$C$3607, 3, 0)</f>
        <v>#N/A</v>
      </c>
      <c r="H1805" s="61" t="s">
        <v>77</v>
      </c>
      <c r="I1805" s="61" t="s">
        <v>70</v>
      </c>
      <c r="J1805" s="67" t="e">
        <f>VLOOKUP(Corrections[[#This Row],[Employee]],[1]!Expense_Data[#Data],14,0)</f>
        <v>#N/A</v>
      </c>
      <c r="K1805" s="68">
        <v>45292</v>
      </c>
      <c r="L1805" s="75"/>
      <c r="M1805" s="66"/>
      <c r="N1805" s="61"/>
      <c r="O1805" s="65"/>
    </row>
    <row r="1806" spans="1:15" hidden="1" x14ac:dyDescent="0.25">
      <c r="A1806" s="61" t="s">
        <v>488</v>
      </c>
      <c r="B1806" s="61" t="s">
        <v>489</v>
      </c>
      <c r="C1806" s="69">
        <v>780</v>
      </c>
      <c r="D1806" s="66">
        <v>45300</v>
      </c>
      <c r="E1806" s="61" t="s">
        <v>146</v>
      </c>
      <c r="F1806" s="61"/>
      <c r="G1806" s="61" t="e">
        <f>VLOOKUP(Corrections[[#This Row],[Employee]],'[1]Management Hierarchy Report'!$A$2:$C$3607, 3, 0)</f>
        <v>#N/A</v>
      </c>
      <c r="H1806" s="61" t="s">
        <v>77</v>
      </c>
      <c r="I1806" s="61" t="s">
        <v>70</v>
      </c>
      <c r="J1806" s="67" t="e">
        <f>VLOOKUP(Corrections[[#This Row],[Employee]],[1]!Expense_Data[#Data],14,0)</f>
        <v>#N/A</v>
      </c>
      <c r="K1806" s="68">
        <v>45292</v>
      </c>
      <c r="L1806" s="75"/>
      <c r="M1806" s="66"/>
      <c r="N1806" s="61"/>
      <c r="O1806" s="65"/>
    </row>
    <row r="1807" spans="1:15" hidden="1" x14ac:dyDescent="0.25">
      <c r="A1807" s="61" t="s">
        <v>389</v>
      </c>
      <c r="B1807" s="61" t="s">
        <v>390</v>
      </c>
      <c r="C1807" s="50">
        <v>1360</v>
      </c>
      <c r="D1807" s="66">
        <v>45230</v>
      </c>
      <c r="E1807" s="61" t="s">
        <v>71</v>
      </c>
      <c r="F1807" s="61"/>
      <c r="G1807" s="61" t="str">
        <f>VLOOKUP(Corrections[[#This Row],[Employee]],'[1]Management Hierarchy Report'!$A$2:$C$3607, 3, 0)</f>
        <v>Steven Kyriazis</v>
      </c>
      <c r="H1807" s="61" t="s">
        <v>77</v>
      </c>
      <c r="I1807" s="61" t="s">
        <v>70</v>
      </c>
      <c r="J1807" s="67" t="str">
        <f>VLOOKUP(Corrections[[#This Row],[Employee]],[1]!Expense_Data[#Data],14,0)</f>
        <v>SL249@tidalwaveautospa.com</v>
      </c>
      <c r="K1807" s="68">
        <v>45292</v>
      </c>
      <c r="L1807" s="75"/>
      <c r="M1807" s="66"/>
      <c r="N1807" s="61"/>
      <c r="O1807" s="65"/>
    </row>
    <row r="1808" spans="1:15" hidden="1" x14ac:dyDescent="0.25">
      <c r="A1808" s="61" t="s">
        <v>389</v>
      </c>
      <c r="B1808" s="61" t="s">
        <v>390</v>
      </c>
      <c r="C1808" s="69">
        <v>94.12</v>
      </c>
      <c r="D1808" s="66">
        <v>45233</v>
      </c>
      <c r="E1808" s="61" t="s">
        <v>106</v>
      </c>
      <c r="F1808" s="61"/>
      <c r="G1808" s="61" t="str">
        <f>VLOOKUP(Corrections[[#This Row],[Employee]],'[1]Management Hierarchy Report'!$A$2:$C$3607, 3, 0)</f>
        <v>Steven Kyriazis</v>
      </c>
      <c r="H1808" s="61" t="s">
        <v>77</v>
      </c>
      <c r="I1808" s="61" t="s">
        <v>70</v>
      </c>
      <c r="J1808" s="67" t="str">
        <f>VLOOKUP(Corrections[[#This Row],[Employee]],[1]!Expense_Data[#Data],14,0)</f>
        <v>SL249@tidalwaveautospa.com</v>
      </c>
      <c r="K1808" s="68">
        <v>45292</v>
      </c>
      <c r="L1808" s="75"/>
      <c r="M1808" s="66"/>
      <c r="N1808" s="61"/>
      <c r="O1808" s="65"/>
    </row>
    <row r="1809" spans="1:15" hidden="1" x14ac:dyDescent="0.25">
      <c r="A1809" s="61" t="s">
        <v>389</v>
      </c>
      <c r="B1809" s="61" t="s">
        <v>689</v>
      </c>
      <c r="C1809" s="50">
        <v>325.23</v>
      </c>
      <c r="D1809" s="66">
        <v>45414</v>
      </c>
      <c r="E1809" s="61" t="s">
        <v>71</v>
      </c>
      <c r="F1809" s="61"/>
      <c r="G1809" s="61" t="str">
        <f>VLOOKUP(Corrections[[#This Row],[Employee]],'[1]Management Hierarchy Report'!$A$2:$C$3607, 3, 0)</f>
        <v>Steven Kyriazis</v>
      </c>
      <c r="H1809" s="61" t="e">
        <f>IF(#REF!&gt;=20,"Sent Back", "Removed")</f>
        <v>#REF!</v>
      </c>
      <c r="I1809" s="61" t="s">
        <v>70</v>
      </c>
      <c r="J1809" s="67" t="str">
        <f>VLOOKUP(Corrections[[#This Row],[Employee]],[1]!Expense_Data[#Data],14,0)</f>
        <v>SL249@tidalwaveautospa.com</v>
      </c>
      <c r="K1809" s="68">
        <v>45292</v>
      </c>
      <c r="L1809" s="75"/>
      <c r="M1809" s="66"/>
      <c r="N1809" s="61"/>
      <c r="O1809" s="65"/>
    </row>
    <row r="1810" spans="1:15" hidden="1" x14ac:dyDescent="0.25">
      <c r="A1810" s="61" t="s">
        <v>389</v>
      </c>
      <c r="B1810" s="61" t="s">
        <v>800</v>
      </c>
      <c r="C1810" s="50">
        <v>-15.94</v>
      </c>
      <c r="D1810" s="66">
        <v>45445</v>
      </c>
      <c r="E1810" s="61" t="s">
        <v>146</v>
      </c>
      <c r="F1810" s="61"/>
      <c r="G1810" s="61" t="str">
        <f>VLOOKUP(Corrections[[#This Row],[Employee]],'[1]Management Hierarchy Report'!$A$2:$C$3607, 3, 0)</f>
        <v>Steven Kyriazis</v>
      </c>
      <c r="H1810" s="61" t="s">
        <v>69</v>
      </c>
      <c r="I1810" s="61" t="s">
        <v>70</v>
      </c>
      <c r="J1810" s="61" t="str">
        <f>VLOOKUP(Corrections[[#This Row],[Employee]],[1]!Expense_Data[#Data],14,0)</f>
        <v>SL249@tidalwaveautospa.com</v>
      </c>
      <c r="K1810" s="68">
        <v>45292</v>
      </c>
      <c r="L1810" s="75"/>
      <c r="M1810" s="66"/>
      <c r="N1810" s="61"/>
      <c r="O1810" s="65"/>
    </row>
    <row r="1811" spans="1:15" hidden="1" x14ac:dyDescent="0.25">
      <c r="A1811" s="61" t="s">
        <v>389</v>
      </c>
      <c r="B1811" s="61" t="s">
        <v>800</v>
      </c>
      <c r="C1811" s="50">
        <v>86.16</v>
      </c>
      <c r="D1811" s="66">
        <v>45445</v>
      </c>
      <c r="E1811" s="61" t="s">
        <v>146</v>
      </c>
      <c r="F1811" s="61"/>
      <c r="G1811" s="61" t="str">
        <f>VLOOKUP(Corrections[[#This Row],[Employee]],'[1]Management Hierarchy Report'!$A$2:$C$3607, 3, 0)</f>
        <v>Steven Kyriazis</v>
      </c>
      <c r="H1811" s="61" t="s">
        <v>77</v>
      </c>
      <c r="I1811" s="61" t="s">
        <v>70</v>
      </c>
      <c r="J1811" s="67" t="str">
        <f>VLOOKUP(Corrections[[#This Row],[Employee]],[1]!Expense_Data[#Data],14,0)</f>
        <v>SL249@tidalwaveautospa.com</v>
      </c>
      <c r="K1811" s="68">
        <v>45292</v>
      </c>
      <c r="L1811" s="75"/>
      <c r="M1811" s="66"/>
      <c r="N1811" s="61"/>
      <c r="O1811" s="65"/>
    </row>
    <row r="1812" spans="1:15" hidden="1" x14ac:dyDescent="0.25">
      <c r="A1812" s="61" t="s">
        <v>389</v>
      </c>
      <c r="B1812" s="61" t="s">
        <v>800</v>
      </c>
      <c r="C1812" s="69">
        <v>81.260000000000005</v>
      </c>
      <c r="D1812" s="66">
        <v>45446</v>
      </c>
      <c r="E1812" s="61" t="s">
        <v>146</v>
      </c>
      <c r="F1812" s="61"/>
      <c r="G1812" s="61" t="str">
        <f>VLOOKUP(Corrections[[#This Row],[Employee]],'[1]Management Hierarchy Report'!$A$2:$C$3607, 3, 0)</f>
        <v>Steven Kyriazis</v>
      </c>
      <c r="H1812" s="61" t="s">
        <v>77</v>
      </c>
      <c r="I1812" s="61" t="s">
        <v>70</v>
      </c>
      <c r="J1812" s="67" t="str">
        <f>VLOOKUP(Corrections[[#This Row],[Employee]],[1]!Expense_Data[#Data],14,0)</f>
        <v>SL249@tidalwaveautospa.com</v>
      </c>
      <c r="K1812" s="68">
        <v>45292</v>
      </c>
      <c r="L1812" s="75"/>
      <c r="M1812" s="66"/>
      <c r="N1812" s="61"/>
      <c r="O1812" s="65"/>
    </row>
    <row r="1813" spans="1:15" hidden="1" x14ac:dyDescent="0.25">
      <c r="A1813" s="61" t="s">
        <v>389</v>
      </c>
      <c r="B1813" s="61" t="s">
        <v>871</v>
      </c>
      <c r="C1813" s="50">
        <v>521.38</v>
      </c>
      <c r="D1813" s="66">
        <v>45447</v>
      </c>
      <c r="E1813" s="61" t="s">
        <v>705</v>
      </c>
      <c r="F1813" s="61"/>
      <c r="G1813" s="61" t="str">
        <f>VLOOKUP(Corrections[[#This Row],[Employee]],'[1]Management Hierarchy Report'!$A$2:$C$3607, 3, 0)</f>
        <v>Steven Kyriazis</v>
      </c>
      <c r="H1813" s="61" t="s">
        <v>77</v>
      </c>
      <c r="I1813" s="61" t="s">
        <v>70</v>
      </c>
      <c r="J1813" s="61" t="str">
        <f>VLOOKUP(Corrections[[#This Row],[Employee]],[1]!Expense_Data[#Data],14,0)</f>
        <v>SL249@tidalwaveautospa.com</v>
      </c>
      <c r="K1813" s="68">
        <v>45292</v>
      </c>
      <c r="L1813" s="75"/>
      <c r="M1813" s="66"/>
      <c r="N1813" s="61"/>
      <c r="O1813" s="65"/>
    </row>
    <row r="1814" spans="1:15" hidden="1" x14ac:dyDescent="0.25">
      <c r="A1814" s="61" t="s">
        <v>389</v>
      </c>
      <c r="B1814" s="61" t="s">
        <v>871</v>
      </c>
      <c r="C1814" s="69">
        <v>750.5</v>
      </c>
      <c r="D1814" s="66">
        <v>45454</v>
      </c>
      <c r="E1814" s="61" t="s">
        <v>705</v>
      </c>
      <c r="F1814" s="61"/>
      <c r="G1814" s="61" t="str">
        <f>VLOOKUP(Corrections[[#This Row],[Employee]],'[1]Management Hierarchy Report'!$A$2:$C$3607, 3, 0)</f>
        <v>Steven Kyriazis</v>
      </c>
      <c r="H1814" s="61" t="s">
        <v>77</v>
      </c>
      <c r="I1814" s="61" t="s">
        <v>70</v>
      </c>
      <c r="J1814" s="61" t="str">
        <f>VLOOKUP(Corrections[[#This Row],[Employee]],[1]!Expense_Data[#Data],14,0)</f>
        <v>SL249@tidalwaveautospa.com</v>
      </c>
      <c r="K1814" s="68">
        <v>45292</v>
      </c>
      <c r="L1814" s="75"/>
      <c r="M1814" s="66"/>
      <c r="N1814" s="61"/>
      <c r="O1814" s="65"/>
    </row>
    <row r="1815" spans="1:15" hidden="1" x14ac:dyDescent="0.25">
      <c r="A1815" s="61" t="s">
        <v>389</v>
      </c>
      <c r="B1815" s="61" t="s">
        <v>13189</v>
      </c>
      <c r="C1815" s="50">
        <v>-15.94</v>
      </c>
      <c r="D1815" s="66">
        <v>45445</v>
      </c>
      <c r="E1815" s="61" t="s">
        <v>13082</v>
      </c>
      <c r="F1815" s="61"/>
      <c r="G1815" s="61" t="str">
        <f>VLOOKUP(Corrections[[#This Row],[Employee]],'[1]Management Hierarchy Report'!$A$2:$C$3607, 3, 0)</f>
        <v>Steven Kyriazis</v>
      </c>
      <c r="H1815" s="48" t="s">
        <v>77</v>
      </c>
      <c r="I1815" s="61" t="s">
        <v>70</v>
      </c>
      <c r="J1815" s="61" t="str">
        <f>VLOOKUP(Corrections[[#This Row],[Employee]],[1]!Expense_Data[#Data],14,0)</f>
        <v>SL249@tidalwaveautospa.com</v>
      </c>
      <c r="K1815" s="68">
        <v>45292</v>
      </c>
      <c r="L1815" s="75"/>
      <c r="M1815" s="66"/>
      <c r="N1815" s="61"/>
      <c r="O1815" s="65"/>
    </row>
    <row r="1816" spans="1:15" hidden="1" x14ac:dyDescent="0.25">
      <c r="A1816" s="61" t="s">
        <v>389</v>
      </c>
      <c r="B1816" s="61" t="s">
        <v>13189</v>
      </c>
      <c r="C1816" s="50">
        <v>-15.94</v>
      </c>
      <c r="D1816" s="66">
        <v>45445</v>
      </c>
      <c r="E1816" s="61" t="s">
        <v>521</v>
      </c>
      <c r="F1816" s="61"/>
      <c r="G1816" s="61" t="str">
        <f>VLOOKUP(Corrections[[#This Row],[Employee]],'[1]Management Hierarchy Report'!$A$2:$C$3607, 3, 0)</f>
        <v>Steven Kyriazis</v>
      </c>
      <c r="H1816" s="48" t="s">
        <v>77</v>
      </c>
      <c r="I1816" s="61" t="s">
        <v>70</v>
      </c>
      <c r="J1816" s="61" t="str">
        <f>VLOOKUP(Corrections[[#This Row],[Employee]],[1]!Expense_Data[#Data],14,0)</f>
        <v>SL249@tidalwaveautospa.com</v>
      </c>
      <c r="K1816" s="68">
        <v>45292</v>
      </c>
      <c r="L1816" s="75"/>
      <c r="M1816" s="66"/>
      <c r="N1816" s="61"/>
      <c r="O1816" s="65"/>
    </row>
    <row r="1817" spans="1:15" hidden="1" x14ac:dyDescent="0.25">
      <c r="A1817" s="61" t="s">
        <v>389</v>
      </c>
      <c r="B1817" s="61" t="s">
        <v>13189</v>
      </c>
      <c r="C1817" s="50">
        <v>14.92</v>
      </c>
      <c r="D1817" s="66">
        <v>45485</v>
      </c>
      <c r="E1817" s="61" t="s">
        <v>705</v>
      </c>
      <c r="F1817" s="61"/>
      <c r="G1817" s="61" t="str">
        <f>VLOOKUP(Corrections[[#This Row],[Employee]],'[1]Management Hierarchy Report'!$A$2:$C$3607, 3, 0)</f>
        <v>Steven Kyriazis</v>
      </c>
      <c r="H1817" s="48" t="s">
        <v>77</v>
      </c>
      <c r="I1817" s="61" t="s">
        <v>70</v>
      </c>
      <c r="J1817" s="61" t="str">
        <f>VLOOKUP(Corrections[[#This Row],[Employee]],[1]!Expense_Data[#Data],14,0)</f>
        <v>SL249@tidalwaveautospa.com</v>
      </c>
      <c r="K1817" s="68">
        <v>45292</v>
      </c>
      <c r="L1817" s="75"/>
      <c r="M1817" s="66"/>
      <c r="N1817" s="61"/>
      <c r="O1817" s="65"/>
    </row>
    <row r="1818" spans="1:15" hidden="1" x14ac:dyDescent="0.25">
      <c r="A1818" s="61" t="s">
        <v>575</v>
      </c>
      <c r="B1818" s="61" t="s">
        <v>576</v>
      </c>
      <c r="C1818" s="50">
        <v>986.4</v>
      </c>
      <c r="D1818" s="66">
        <v>45232</v>
      </c>
      <c r="E1818" s="61" t="s">
        <v>71</v>
      </c>
      <c r="F1818" s="61"/>
      <c r="G1818" s="61" t="e">
        <f>VLOOKUP(Corrections[[#This Row],[Employee]],'[1]Management Hierarchy Report'!$A$2:$C$3607, 3, 0)</f>
        <v>#N/A</v>
      </c>
      <c r="H1818" s="61" t="e">
        <f>IF(#REF!&gt;=20,"Sent Back", "Removed")</f>
        <v>#REF!</v>
      </c>
      <c r="I1818" s="61" t="s">
        <v>70</v>
      </c>
      <c r="J1818" s="67" t="e">
        <f>VLOOKUP(Corrections[[#This Row],[Employee]],[1]!Expense_Data[#Data],14,0)</f>
        <v>#N/A</v>
      </c>
      <c r="K1818" s="68">
        <v>45292</v>
      </c>
      <c r="L1818" s="75"/>
      <c r="M1818" s="66"/>
      <c r="N1818" s="61"/>
      <c r="O1818" s="65"/>
    </row>
    <row r="1819" spans="1:15" hidden="1" x14ac:dyDescent="0.25">
      <c r="A1819" s="61" t="s">
        <v>11569</v>
      </c>
      <c r="B1819" s="61" t="s">
        <v>11591</v>
      </c>
      <c r="C1819" s="50">
        <v>1009.36</v>
      </c>
      <c r="D1819" s="66">
        <v>45432</v>
      </c>
      <c r="E1819" s="61" t="s">
        <v>176</v>
      </c>
      <c r="F1819" s="61"/>
      <c r="G1819" s="61" t="str">
        <f>VLOOKUP(Corrections[[#This Row],[Employee]],'[1]Management Hierarchy Report'!$A$2:$C$3607, 3, 0)</f>
        <v>Jennifer Paris</v>
      </c>
      <c r="H1819" s="61" t="s">
        <v>69</v>
      </c>
      <c r="I1819" s="61" t="s">
        <v>70</v>
      </c>
      <c r="J1819" s="61" t="str">
        <f>VLOOKUP(Corrections[[#This Row],[Employee]],[1]!Expense_Data[#Data],14,0)</f>
        <v>mitchell.herndon@twavelead.com</v>
      </c>
      <c r="K1819" s="68">
        <v>45292</v>
      </c>
      <c r="L1819" s="75"/>
      <c r="M1819" s="66"/>
      <c r="N1819" s="61"/>
      <c r="O1819" s="65"/>
    </row>
    <row r="1820" spans="1:15" hidden="1" x14ac:dyDescent="0.25">
      <c r="A1820" s="61" t="s">
        <v>11569</v>
      </c>
      <c r="B1820" s="61" t="s">
        <v>13800</v>
      </c>
      <c r="C1820" s="50">
        <v>1009.36</v>
      </c>
      <c r="D1820" s="66">
        <v>45432</v>
      </c>
      <c r="E1820" s="61" t="s">
        <v>176</v>
      </c>
      <c r="F1820" s="61"/>
      <c r="G1820" s="61" t="str">
        <f>VLOOKUP(Corrections[[#This Row],[Employee]],'[1]Management Hierarchy Report'!$A$2:$C$3607, 3, 0)</f>
        <v>Jennifer Paris</v>
      </c>
      <c r="H1820" s="48" t="s">
        <v>77</v>
      </c>
      <c r="I1820" s="61" t="s">
        <v>70</v>
      </c>
      <c r="J1820" s="61" t="str">
        <f>VLOOKUP(Corrections[[#This Row],[Employee]],[1]!Expense_Data[#Data],14,0)</f>
        <v>mitchell.herndon@twavelead.com</v>
      </c>
      <c r="K1820" s="68">
        <v>45292</v>
      </c>
      <c r="L1820" s="75"/>
      <c r="M1820" s="66"/>
      <c r="N1820" s="61"/>
      <c r="O1820" s="65"/>
    </row>
    <row r="1821" spans="1:15" hidden="1" x14ac:dyDescent="0.25">
      <c r="A1821" s="61" t="s">
        <v>11569</v>
      </c>
      <c r="B1821" s="61" t="s">
        <v>13800</v>
      </c>
      <c r="C1821" s="50">
        <v>77.010000000000005</v>
      </c>
      <c r="D1821" s="66">
        <v>45462</v>
      </c>
      <c r="E1821" s="61" t="s">
        <v>176</v>
      </c>
      <c r="F1821" s="61"/>
      <c r="G1821" s="61" t="str">
        <f>VLOOKUP(Corrections[[#This Row],[Employee]],'[1]Management Hierarchy Report'!$A$2:$C$3607, 3, 0)</f>
        <v>Jennifer Paris</v>
      </c>
      <c r="H1821" s="48" t="s">
        <v>77</v>
      </c>
      <c r="I1821" s="61" t="s">
        <v>70</v>
      </c>
      <c r="J1821" s="61" t="str">
        <f>VLOOKUP(Corrections[[#This Row],[Employee]],[1]!Expense_Data[#Data],14,0)</f>
        <v>mitchell.herndon@twavelead.com</v>
      </c>
      <c r="K1821" s="68">
        <v>45292</v>
      </c>
      <c r="L1821" s="75"/>
      <c r="M1821" s="66"/>
      <c r="N1821" s="61"/>
      <c r="O1821" s="65"/>
    </row>
    <row r="1822" spans="1:15" hidden="1" x14ac:dyDescent="0.25">
      <c r="A1822" s="61" t="s">
        <v>11569</v>
      </c>
      <c r="B1822" s="61" t="s">
        <v>13800</v>
      </c>
      <c r="C1822" s="50">
        <v>860.89</v>
      </c>
      <c r="D1822" s="66">
        <v>45463</v>
      </c>
      <c r="E1822" s="61" t="s">
        <v>71</v>
      </c>
      <c r="F1822" s="61"/>
      <c r="G1822" s="61" t="str">
        <f>VLOOKUP(Corrections[[#This Row],[Employee]],'[1]Management Hierarchy Report'!$A$2:$C$3607, 3, 0)</f>
        <v>Jennifer Paris</v>
      </c>
      <c r="H1822" s="48" t="s">
        <v>77</v>
      </c>
      <c r="I1822" s="61" t="s">
        <v>70</v>
      </c>
      <c r="J1822" s="61" t="str">
        <f>VLOOKUP(Corrections[[#This Row],[Employee]],[1]!Expense_Data[#Data],14,0)</f>
        <v>mitchell.herndon@twavelead.com</v>
      </c>
      <c r="K1822" s="68">
        <v>45292</v>
      </c>
      <c r="L1822" s="75"/>
      <c r="M1822" s="66"/>
      <c r="N1822" s="61"/>
      <c r="O1822" s="65"/>
    </row>
    <row r="1823" spans="1:15" hidden="1" x14ac:dyDescent="0.25">
      <c r="A1823" s="61" t="s">
        <v>11569</v>
      </c>
      <c r="B1823" s="61" t="s">
        <v>13800</v>
      </c>
      <c r="C1823" s="50">
        <v>76.930000000000007</v>
      </c>
      <c r="D1823" s="66">
        <v>45470</v>
      </c>
      <c r="E1823" s="61" t="s">
        <v>12978</v>
      </c>
      <c r="F1823" s="61"/>
      <c r="G1823" s="61" t="str">
        <f>VLOOKUP(Corrections[[#This Row],[Employee]],'[1]Management Hierarchy Report'!$A$2:$C$3607, 3, 0)</f>
        <v>Jennifer Paris</v>
      </c>
      <c r="H1823" s="48" t="s">
        <v>77</v>
      </c>
      <c r="I1823" s="61" t="s">
        <v>70</v>
      </c>
      <c r="J1823" s="61" t="str">
        <f>VLOOKUP(Corrections[[#This Row],[Employee]],[1]!Expense_Data[#Data],14,0)</f>
        <v>mitchell.herndon@twavelead.com</v>
      </c>
      <c r="K1823" s="68">
        <v>45292</v>
      </c>
      <c r="L1823" s="75"/>
      <c r="M1823" s="66"/>
      <c r="N1823" s="61"/>
      <c r="O1823" s="65"/>
    </row>
    <row r="1824" spans="1:15" hidden="1" x14ac:dyDescent="0.25">
      <c r="A1824" s="61" t="s">
        <v>11569</v>
      </c>
      <c r="B1824" s="61" t="s">
        <v>13800</v>
      </c>
      <c r="C1824" s="50">
        <v>1608.92</v>
      </c>
      <c r="D1824" s="66">
        <v>45476</v>
      </c>
      <c r="E1824" s="61" t="s">
        <v>176</v>
      </c>
      <c r="F1824" s="61"/>
      <c r="G1824" s="61" t="str">
        <f>VLOOKUP(Corrections[[#This Row],[Employee]],'[1]Management Hierarchy Report'!$A$2:$C$3607, 3, 0)</f>
        <v>Jennifer Paris</v>
      </c>
      <c r="H1824" s="48" t="s">
        <v>77</v>
      </c>
      <c r="I1824" s="61" t="s">
        <v>70</v>
      </c>
      <c r="J1824" s="61" t="str">
        <f>VLOOKUP(Corrections[[#This Row],[Employee]],[1]!Expense_Data[#Data],14,0)</f>
        <v>mitchell.herndon@twavelead.com</v>
      </c>
      <c r="K1824" s="68">
        <v>45292</v>
      </c>
      <c r="L1824" s="75"/>
      <c r="M1824" s="66"/>
      <c r="N1824" s="61"/>
      <c r="O1824" s="65"/>
    </row>
    <row r="1825" spans="1:15" hidden="1" x14ac:dyDescent="0.25">
      <c r="A1825" s="61" t="s">
        <v>3373</v>
      </c>
      <c r="B1825" s="61" t="s">
        <v>13180</v>
      </c>
      <c r="C1825" s="50">
        <v>15</v>
      </c>
      <c r="D1825" s="66">
        <v>45454</v>
      </c>
      <c r="E1825" s="61" t="s">
        <v>13082</v>
      </c>
      <c r="F1825" s="61"/>
      <c r="G1825" s="61" t="str">
        <f>VLOOKUP(Corrections[[#This Row],[Employee]],'[1]Management Hierarchy Report'!$A$2:$C$3607, 3, 0)</f>
        <v>Cory Cummings</v>
      </c>
      <c r="H1825" s="48" t="s">
        <v>77</v>
      </c>
      <c r="I1825" s="61" t="s">
        <v>70</v>
      </c>
      <c r="J1825" s="61" t="str">
        <f>VLOOKUP(Corrections[[#This Row],[Employee]],[1]!Expense_Data[#Data],14,0)</f>
        <v>SL159@tidalwaveautospa.com</v>
      </c>
      <c r="K1825" s="68">
        <v>45292</v>
      </c>
      <c r="L1825" s="75"/>
      <c r="M1825" s="66"/>
      <c r="N1825" s="61"/>
      <c r="O1825" s="65"/>
    </row>
    <row r="1826" spans="1:15" hidden="1" x14ac:dyDescent="0.25">
      <c r="A1826" s="70" t="s">
        <v>3373</v>
      </c>
      <c r="B1826" s="70" t="s">
        <v>13180</v>
      </c>
      <c r="C1826" s="57">
        <v>68.260000000000005</v>
      </c>
      <c r="D1826" s="71">
        <v>45468</v>
      </c>
      <c r="E1826" s="70" t="s">
        <v>13030</v>
      </c>
      <c r="F1826" s="61"/>
      <c r="G1826" s="61" t="str">
        <f>VLOOKUP(Corrections[[#This Row],[Employee]],'[1]Management Hierarchy Report'!$A$2:$C$3607, 3, 0)</f>
        <v>Cory Cummings</v>
      </c>
      <c r="H1826" s="48" t="s">
        <v>77</v>
      </c>
      <c r="I1826" s="61" t="s">
        <v>70</v>
      </c>
      <c r="J1826" s="61" t="str">
        <f>VLOOKUP(Corrections[[#This Row],[Employee]],[1]!Expense_Data[#Data],14,0)</f>
        <v>SL159@tidalwaveautospa.com</v>
      </c>
      <c r="K1826" s="68">
        <v>45292</v>
      </c>
      <c r="L1826" s="75"/>
      <c r="M1826" s="66"/>
      <c r="N1826" s="61"/>
      <c r="O1826" s="65"/>
    </row>
    <row r="1827" spans="1:15" hidden="1" x14ac:dyDescent="0.25">
      <c r="A1827" s="70" t="s">
        <v>3373</v>
      </c>
      <c r="B1827" s="70" t="s">
        <v>13180</v>
      </c>
      <c r="C1827" s="57">
        <v>135.72999999999999</v>
      </c>
      <c r="D1827" s="71">
        <v>45470</v>
      </c>
      <c r="E1827" s="70" t="s">
        <v>13030</v>
      </c>
      <c r="F1827" s="61"/>
      <c r="G1827" s="61" t="str">
        <f>VLOOKUP(Corrections[[#This Row],[Employee]],'[1]Management Hierarchy Report'!$A$2:$C$3607, 3, 0)</f>
        <v>Cory Cummings</v>
      </c>
      <c r="H1827" s="48" t="s">
        <v>77</v>
      </c>
      <c r="I1827" s="61" t="s">
        <v>70</v>
      </c>
      <c r="J1827" s="61" t="str">
        <f>VLOOKUP(Corrections[[#This Row],[Employee]],[1]!Expense_Data[#Data],14,0)</f>
        <v>SL159@tidalwaveautospa.com</v>
      </c>
      <c r="K1827" s="68">
        <v>45292</v>
      </c>
      <c r="L1827" s="75"/>
      <c r="M1827" s="66"/>
      <c r="N1827" s="61"/>
      <c r="O1827" s="65"/>
    </row>
    <row r="1828" spans="1:15" hidden="1" x14ac:dyDescent="0.25">
      <c r="A1828" s="61" t="s">
        <v>3373</v>
      </c>
      <c r="B1828" s="61" t="s">
        <v>13180</v>
      </c>
      <c r="C1828" s="50">
        <v>46.86</v>
      </c>
      <c r="D1828" s="66">
        <v>45472</v>
      </c>
      <c r="E1828" s="61" t="s">
        <v>13082</v>
      </c>
      <c r="F1828" s="61"/>
      <c r="G1828" s="61" t="str">
        <f>VLOOKUP(Corrections[[#This Row],[Employee]],'[1]Management Hierarchy Report'!$A$2:$C$3607, 3, 0)</f>
        <v>Cory Cummings</v>
      </c>
      <c r="H1828" s="48" t="s">
        <v>77</v>
      </c>
      <c r="I1828" s="61" t="s">
        <v>70</v>
      </c>
      <c r="J1828" s="61" t="str">
        <f>VLOOKUP(Corrections[[#This Row],[Employee]],[1]!Expense_Data[#Data],14,0)</f>
        <v>SL159@tidalwaveautospa.com</v>
      </c>
      <c r="K1828" s="68">
        <v>45292</v>
      </c>
      <c r="L1828" s="75"/>
      <c r="M1828" s="66"/>
      <c r="N1828" s="61"/>
      <c r="O1828" s="65"/>
    </row>
    <row r="1829" spans="1:15" hidden="1" x14ac:dyDescent="0.25">
      <c r="A1829" s="61" t="s">
        <v>684</v>
      </c>
      <c r="B1829" s="61" t="s">
        <v>685</v>
      </c>
      <c r="C1829" s="50">
        <v>130.6</v>
      </c>
      <c r="D1829" s="66">
        <v>45392</v>
      </c>
      <c r="E1829" s="61" t="s">
        <v>71</v>
      </c>
      <c r="F1829" s="61"/>
      <c r="G1829" s="61" t="e">
        <f>VLOOKUP(Corrections[[#This Row],[Employee]],'[1]Management Hierarchy Report'!$A$2:$C$3607, 3, 0)</f>
        <v>#N/A</v>
      </c>
      <c r="H1829" s="61" t="e">
        <f>IF(#REF!&gt;=20,"Sent Back", "Removed")</f>
        <v>#REF!</v>
      </c>
      <c r="I1829" s="61" t="s">
        <v>70</v>
      </c>
      <c r="J1829" s="67" t="e">
        <f>VLOOKUP(Corrections[[#This Row],[Employee]],[1]!Expense_Data[#Data],14,0)</f>
        <v>#N/A</v>
      </c>
      <c r="K1829" s="68">
        <v>45292</v>
      </c>
      <c r="L1829" s="75"/>
      <c r="M1829" s="66"/>
      <c r="N1829" s="61"/>
      <c r="O1829" s="65"/>
    </row>
    <row r="1830" spans="1:15" hidden="1" x14ac:dyDescent="0.25">
      <c r="A1830" s="61" t="s">
        <v>684</v>
      </c>
      <c r="B1830" s="61" t="s">
        <v>11636</v>
      </c>
      <c r="C1830" s="50">
        <v>128.1</v>
      </c>
      <c r="D1830" s="66">
        <v>45447</v>
      </c>
      <c r="E1830" s="61" t="s">
        <v>12978</v>
      </c>
      <c r="F1830" s="61"/>
      <c r="G1830" s="61" t="e">
        <f>VLOOKUP(Corrections[[#This Row],[Employee]],'[1]Management Hierarchy Report'!$A$2:$C$3607, 3, 0)</f>
        <v>#N/A</v>
      </c>
      <c r="H1830" s="61" t="s">
        <v>69</v>
      </c>
      <c r="I1830" s="61" t="s">
        <v>70</v>
      </c>
      <c r="J1830" s="61" t="e">
        <f>VLOOKUP(Corrections[[#This Row],[Employee]],[1]!Expense_Data[#Data],14,0)</f>
        <v>#N/A</v>
      </c>
      <c r="K1830" s="68">
        <v>45292</v>
      </c>
      <c r="L1830" s="75"/>
      <c r="M1830" s="66"/>
      <c r="N1830" s="61"/>
      <c r="O1830" s="65"/>
    </row>
    <row r="1831" spans="1:15" hidden="1" x14ac:dyDescent="0.25">
      <c r="A1831" s="61" t="s">
        <v>684</v>
      </c>
      <c r="B1831" s="61" t="s">
        <v>11636</v>
      </c>
      <c r="C1831" s="50">
        <v>136.19</v>
      </c>
      <c r="D1831" s="66">
        <v>45454</v>
      </c>
      <c r="E1831" s="61" t="s">
        <v>71</v>
      </c>
      <c r="F1831" s="61"/>
      <c r="G1831" s="61" t="e">
        <f>VLOOKUP(Corrections[[#This Row],[Employee]],'[1]Management Hierarchy Report'!$A$2:$C$3607, 3, 0)</f>
        <v>#N/A</v>
      </c>
      <c r="H1831" s="61" t="s">
        <v>69</v>
      </c>
      <c r="I1831" s="61" t="s">
        <v>70</v>
      </c>
      <c r="J1831" s="61" t="e">
        <f>VLOOKUP(Corrections[[#This Row],[Employee]],[1]!Expense_Data[#Data],14,0)</f>
        <v>#N/A</v>
      </c>
      <c r="K1831" s="68">
        <v>45292</v>
      </c>
      <c r="L1831" s="75"/>
      <c r="M1831" s="66"/>
      <c r="N1831" s="61"/>
      <c r="O1831" s="65"/>
    </row>
    <row r="1832" spans="1:15" hidden="1" x14ac:dyDescent="0.25">
      <c r="A1832" s="61" t="s">
        <v>684</v>
      </c>
      <c r="B1832" s="61" t="s">
        <v>11636</v>
      </c>
      <c r="C1832" s="69">
        <v>134.27000000000001</v>
      </c>
      <c r="D1832" s="66">
        <v>45455</v>
      </c>
      <c r="E1832" s="61" t="s">
        <v>71</v>
      </c>
      <c r="F1832" s="61"/>
      <c r="G1832" s="61" t="e">
        <f>VLOOKUP(Corrections[[#This Row],[Employee]],'[1]Management Hierarchy Report'!$A$2:$C$3607, 3, 0)</f>
        <v>#N/A</v>
      </c>
      <c r="H1832" s="61" t="s">
        <v>69</v>
      </c>
      <c r="I1832" s="61" t="s">
        <v>70</v>
      </c>
      <c r="J1832" s="61" t="e">
        <f>VLOOKUP(Corrections[[#This Row],[Employee]],[1]!Expense_Data[#Data],14,0)</f>
        <v>#N/A</v>
      </c>
      <c r="K1832" s="68">
        <v>45292</v>
      </c>
      <c r="L1832" s="75"/>
      <c r="M1832" s="66"/>
      <c r="N1832" s="61"/>
      <c r="O1832" s="65"/>
    </row>
    <row r="1833" spans="1:15" hidden="1" x14ac:dyDescent="0.25">
      <c r="A1833" s="61" t="s">
        <v>809</v>
      </c>
      <c r="B1833" s="61" t="s">
        <v>810</v>
      </c>
      <c r="C1833" s="50">
        <v>6.73</v>
      </c>
      <c r="D1833" s="66">
        <v>45467</v>
      </c>
      <c r="E1833" s="61" t="s">
        <v>268</v>
      </c>
      <c r="F1833" s="61"/>
      <c r="G1833" s="61" t="str">
        <f>VLOOKUP(Corrections[[#This Row],[Employee]],'[1]Management Hierarchy Report'!$A$2:$C$3607, 3, 0)</f>
        <v>David Seymour</v>
      </c>
      <c r="H1833" s="61" t="s">
        <v>268</v>
      </c>
      <c r="I1833" s="61" t="s">
        <v>70</v>
      </c>
      <c r="J1833" s="61" t="e">
        <f>VLOOKUP(Corrections[[#This Row],[Employee]],[1]!Expense_Data[#Data],14,0)</f>
        <v>#N/A</v>
      </c>
      <c r="K1833" s="68">
        <v>45292</v>
      </c>
      <c r="L1833" s="75"/>
      <c r="M1833" s="66"/>
      <c r="N1833" s="61"/>
      <c r="O1833" s="65"/>
    </row>
    <row r="1834" spans="1:15" hidden="1" x14ac:dyDescent="0.25">
      <c r="A1834" s="61" t="s">
        <v>821</v>
      </c>
      <c r="B1834" s="61" t="s">
        <v>822</v>
      </c>
      <c r="C1834" s="50">
        <v>342.31</v>
      </c>
      <c r="D1834" s="66">
        <v>45468</v>
      </c>
      <c r="E1834" s="61" t="s">
        <v>268</v>
      </c>
      <c r="F1834" s="61"/>
      <c r="G1834" s="61" t="str">
        <f>VLOOKUP(Corrections[[#This Row],[Employee]],'[1]Management Hierarchy Report'!$A$2:$C$3607, 3, 0)</f>
        <v>Mark Kelly</v>
      </c>
      <c r="H1834" s="61" t="s">
        <v>268</v>
      </c>
      <c r="I1834" s="61" t="s">
        <v>70</v>
      </c>
      <c r="J1834" s="61" t="str">
        <f>VLOOKUP(Corrections[[#This Row],[Employee]],[1]!Expense_Data[#Data],14,0)</f>
        <v>moran.mcgraw@twavelead.com</v>
      </c>
      <c r="K1834" s="68">
        <v>45292</v>
      </c>
      <c r="L1834" s="75"/>
      <c r="M1834" s="66"/>
      <c r="N1834" s="61"/>
      <c r="O1834" s="65"/>
    </row>
    <row r="1835" spans="1:15" hidden="1" x14ac:dyDescent="0.25">
      <c r="A1835" s="61" t="s">
        <v>2624</v>
      </c>
      <c r="B1835" s="61" t="s">
        <v>11600</v>
      </c>
      <c r="C1835" s="50">
        <v>141.35</v>
      </c>
      <c r="D1835" s="66">
        <v>45431</v>
      </c>
      <c r="E1835" s="61" t="s">
        <v>71</v>
      </c>
      <c r="F1835" s="61"/>
      <c r="G1835" s="61" t="str">
        <f>VLOOKUP(Corrections[[#This Row],[Employee]],'[1]Management Hierarchy Report'!$A$2:$C$3607, 3, 0)</f>
        <v>Wesley Kurtz</v>
      </c>
      <c r="H1835" s="61" t="s">
        <v>69</v>
      </c>
      <c r="I1835" s="61" t="s">
        <v>70</v>
      </c>
      <c r="J1835" s="61" t="str">
        <f>VLOOKUP(Corrections[[#This Row],[Employee]],[1]!Expense_Data[#Data],14,0)</f>
        <v>SL278@tidalwaveautospa.com</v>
      </c>
      <c r="K1835" s="68">
        <v>45292</v>
      </c>
      <c r="L1835" s="75"/>
      <c r="M1835" s="66"/>
      <c r="N1835" s="61"/>
      <c r="O1835" s="65"/>
    </row>
    <row r="1836" spans="1:15" hidden="1" x14ac:dyDescent="0.25">
      <c r="A1836" s="61" t="s">
        <v>2624</v>
      </c>
      <c r="B1836" s="61" t="s">
        <v>13815</v>
      </c>
      <c r="C1836" s="50">
        <v>141.35</v>
      </c>
      <c r="D1836" s="66">
        <v>45431</v>
      </c>
      <c r="E1836" s="61" t="s">
        <v>12978</v>
      </c>
      <c r="F1836" s="61"/>
      <c r="G1836" s="61" t="str">
        <f>VLOOKUP(Corrections[[#This Row],[Employee]],'[1]Management Hierarchy Report'!$A$2:$C$3607, 3, 0)</f>
        <v>Wesley Kurtz</v>
      </c>
      <c r="H1836" s="48" t="s">
        <v>77</v>
      </c>
      <c r="I1836" s="61" t="s">
        <v>70</v>
      </c>
      <c r="J1836" s="61" t="str">
        <f>VLOOKUP(Corrections[[#This Row],[Employee]],[1]!Expense_Data[#Data],14,0)</f>
        <v>SL278@tidalwaveautospa.com</v>
      </c>
      <c r="K1836" s="68">
        <v>45292</v>
      </c>
      <c r="L1836" s="75"/>
      <c r="M1836" s="66"/>
      <c r="N1836" s="61"/>
      <c r="O1836" s="65"/>
    </row>
    <row r="1837" spans="1:15" hidden="1" x14ac:dyDescent="0.25">
      <c r="A1837" s="61" t="s">
        <v>2624</v>
      </c>
      <c r="B1837" s="61" t="s">
        <v>13815</v>
      </c>
      <c r="C1837" s="50">
        <v>167.62</v>
      </c>
      <c r="D1837" s="66">
        <v>45470</v>
      </c>
      <c r="E1837" s="61" t="s">
        <v>12978</v>
      </c>
      <c r="F1837" s="61"/>
      <c r="G1837" s="61" t="str">
        <f>VLOOKUP(Corrections[[#This Row],[Employee]],'[1]Management Hierarchy Report'!$A$2:$C$3607, 3, 0)</f>
        <v>Wesley Kurtz</v>
      </c>
      <c r="H1837" s="48" t="s">
        <v>77</v>
      </c>
      <c r="I1837" s="61" t="s">
        <v>70</v>
      </c>
      <c r="J1837" s="61" t="str">
        <f>VLOOKUP(Corrections[[#This Row],[Employee]],[1]!Expense_Data[#Data],14,0)</f>
        <v>SL278@tidalwaveautospa.com</v>
      </c>
      <c r="K1837" s="68">
        <v>45292</v>
      </c>
      <c r="L1837" s="75"/>
      <c r="M1837" s="66"/>
      <c r="N1837" s="61"/>
      <c r="O1837" s="65"/>
    </row>
    <row r="1838" spans="1:15" hidden="1" x14ac:dyDescent="0.25">
      <c r="A1838" s="70" t="s">
        <v>2624</v>
      </c>
      <c r="B1838" s="70" t="s">
        <v>13815</v>
      </c>
      <c r="C1838" s="50">
        <v>167.62</v>
      </c>
      <c r="D1838" s="71">
        <v>45470</v>
      </c>
      <c r="E1838" s="61" t="s">
        <v>13030</v>
      </c>
      <c r="F1838" s="61"/>
      <c r="G1838" s="61" t="str">
        <f>VLOOKUP(Corrections[[#This Row],[Employee]],'[1]Management Hierarchy Report'!$A$2:$C$3607, 3, 0)</f>
        <v>Wesley Kurtz</v>
      </c>
      <c r="H1838" s="48" t="s">
        <v>77</v>
      </c>
      <c r="I1838" s="61" t="s">
        <v>70</v>
      </c>
      <c r="J1838" s="61" t="str">
        <f>VLOOKUP(Corrections[[#This Row],[Employee]],[1]!Expense_Data[#Data],14,0)</f>
        <v>SL278@tidalwaveautospa.com</v>
      </c>
      <c r="K1838" s="68">
        <v>45292</v>
      </c>
      <c r="L1838" s="75"/>
      <c r="M1838" s="66"/>
      <c r="N1838" s="61"/>
      <c r="O1838" s="65"/>
    </row>
    <row r="1839" spans="1:15" hidden="1" x14ac:dyDescent="0.25">
      <c r="A1839" s="70" t="s">
        <v>2624</v>
      </c>
      <c r="B1839" s="70" t="s">
        <v>13815</v>
      </c>
      <c r="C1839" s="50">
        <v>50.15</v>
      </c>
      <c r="D1839" s="71">
        <v>45471</v>
      </c>
      <c r="E1839" s="61" t="s">
        <v>13030</v>
      </c>
      <c r="F1839" s="61"/>
      <c r="G1839" s="61" t="str">
        <f>VLOOKUP(Corrections[[#This Row],[Employee]],'[1]Management Hierarchy Report'!$A$2:$C$3607, 3, 0)</f>
        <v>Wesley Kurtz</v>
      </c>
      <c r="H1839" s="48" t="s">
        <v>77</v>
      </c>
      <c r="I1839" s="61" t="s">
        <v>70</v>
      </c>
      <c r="J1839" s="61" t="str">
        <f>VLOOKUP(Corrections[[#This Row],[Employee]],[1]!Expense_Data[#Data],14,0)</f>
        <v>SL278@tidalwaveautospa.com</v>
      </c>
      <c r="K1839" s="68">
        <v>45292</v>
      </c>
      <c r="L1839" s="75"/>
      <c r="M1839" s="66"/>
      <c r="N1839" s="61"/>
      <c r="O1839" s="65"/>
    </row>
    <row r="1840" spans="1:15" hidden="1" x14ac:dyDescent="0.25">
      <c r="A1840" s="61" t="s">
        <v>2624</v>
      </c>
      <c r="B1840" s="61" t="s">
        <v>13815</v>
      </c>
      <c r="C1840" s="50">
        <v>127.7</v>
      </c>
      <c r="D1840" s="66">
        <v>45476</v>
      </c>
      <c r="E1840" s="61" t="s">
        <v>71</v>
      </c>
      <c r="F1840" s="61"/>
      <c r="G1840" s="61" t="str">
        <f>VLOOKUP(Corrections[[#This Row],[Employee]],'[1]Management Hierarchy Report'!$A$2:$C$3607, 3, 0)</f>
        <v>Wesley Kurtz</v>
      </c>
      <c r="H1840" s="48" t="s">
        <v>77</v>
      </c>
      <c r="I1840" s="61" t="s">
        <v>70</v>
      </c>
      <c r="J1840" s="61" t="str">
        <f>VLOOKUP(Corrections[[#This Row],[Employee]],[1]!Expense_Data[#Data],14,0)</f>
        <v>SL278@tidalwaveautospa.com</v>
      </c>
      <c r="K1840" s="68">
        <v>45292</v>
      </c>
      <c r="L1840" s="75"/>
      <c r="M1840" s="66"/>
      <c r="N1840" s="61"/>
      <c r="O1840" s="65"/>
    </row>
    <row r="1841" spans="1:15" hidden="1" x14ac:dyDescent="0.25">
      <c r="A1841" s="70" t="s">
        <v>2624</v>
      </c>
      <c r="B1841" s="70" t="s">
        <v>13815</v>
      </c>
      <c r="C1841" s="50">
        <v>35.590000000000003</v>
      </c>
      <c r="D1841" s="71">
        <v>45481</v>
      </c>
      <c r="E1841" s="61" t="s">
        <v>13030</v>
      </c>
      <c r="F1841" s="61"/>
      <c r="G1841" s="61" t="str">
        <f>VLOOKUP(Corrections[[#This Row],[Employee]],'[1]Management Hierarchy Report'!$A$2:$C$3607, 3, 0)</f>
        <v>Wesley Kurtz</v>
      </c>
      <c r="H1841" s="48" t="s">
        <v>77</v>
      </c>
      <c r="I1841" s="61" t="s">
        <v>70</v>
      </c>
      <c r="J1841" s="61" t="str">
        <f>VLOOKUP(Corrections[[#This Row],[Employee]],[1]!Expense_Data[#Data],14,0)</f>
        <v>SL278@tidalwaveautospa.com</v>
      </c>
      <c r="K1841" s="68">
        <v>45292</v>
      </c>
      <c r="L1841" s="75"/>
      <c r="M1841" s="66"/>
      <c r="N1841" s="61"/>
      <c r="O1841" s="65"/>
    </row>
    <row r="1842" spans="1:15" hidden="1" x14ac:dyDescent="0.25">
      <c r="A1842" s="61" t="s">
        <v>2624</v>
      </c>
      <c r="B1842" s="61" t="s">
        <v>13815</v>
      </c>
      <c r="C1842" s="57">
        <v>100.94</v>
      </c>
      <c r="D1842" s="66">
        <v>45484</v>
      </c>
      <c r="E1842" s="61" t="s">
        <v>12978</v>
      </c>
      <c r="F1842" s="61"/>
      <c r="G1842" s="61" t="str">
        <f>VLOOKUP(Corrections[[#This Row],[Employee]],'[1]Management Hierarchy Report'!$A$2:$C$3607, 3, 0)</f>
        <v>Wesley Kurtz</v>
      </c>
      <c r="H1842" s="48" t="s">
        <v>77</v>
      </c>
      <c r="I1842" s="61" t="s">
        <v>70</v>
      </c>
      <c r="J1842" s="61" t="str">
        <f>VLOOKUP(Corrections[[#This Row],[Employee]],[1]!Expense_Data[#Data],14,0)</f>
        <v>SL278@tidalwaveautospa.com</v>
      </c>
      <c r="K1842" s="68">
        <v>45292</v>
      </c>
      <c r="L1842" s="75"/>
      <c r="M1842" s="66"/>
      <c r="N1842" s="61"/>
      <c r="O1842" s="65"/>
    </row>
    <row r="1843" spans="1:15" hidden="1" x14ac:dyDescent="0.25">
      <c r="A1843" s="61" t="s">
        <v>2624</v>
      </c>
      <c r="B1843" s="61" t="s">
        <v>13815</v>
      </c>
      <c r="C1843" s="57">
        <v>154.93</v>
      </c>
      <c r="D1843" s="66">
        <v>45490</v>
      </c>
      <c r="E1843" s="61" t="s">
        <v>12978</v>
      </c>
      <c r="F1843" s="61"/>
      <c r="G1843" s="61" t="str">
        <f>VLOOKUP(Corrections[[#This Row],[Employee]],'[1]Management Hierarchy Report'!$A$2:$C$3607, 3, 0)</f>
        <v>Wesley Kurtz</v>
      </c>
      <c r="H1843" s="48" t="s">
        <v>77</v>
      </c>
      <c r="I1843" s="61" t="s">
        <v>70</v>
      </c>
      <c r="J1843" s="61" t="str">
        <f>VLOOKUP(Corrections[[#This Row],[Employee]],[1]!Expense_Data[#Data],14,0)</f>
        <v>SL278@tidalwaveautospa.com</v>
      </c>
      <c r="K1843" s="68">
        <v>45292</v>
      </c>
      <c r="L1843" s="75"/>
      <c r="M1843" s="66"/>
      <c r="N1843" s="61"/>
      <c r="O1843" s="65"/>
    </row>
    <row r="1844" spans="1:15" hidden="1" x14ac:dyDescent="0.25">
      <c r="A1844" s="61" t="s">
        <v>2624</v>
      </c>
      <c r="B1844" s="61" t="s">
        <v>13815</v>
      </c>
      <c r="C1844" s="57">
        <v>96.06</v>
      </c>
      <c r="D1844" s="66">
        <v>45490</v>
      </c>
      <c r="E1844" s="61" t="s">
        <v>12978</v>
      </c>
      <c r="F1844" s="61"/>
      <c r="G1844" s="61" t="str">
        <f>VLOOKUP(Corrections[[#This Row],[Employee]],'[1]Management Hierarchy Report'!$A$2:$C$3607, 3, 0)</f>
        <v>Wesley Kurtz</v>
      </c>
      <c r="H1844" s="48" t="s">
        <v>77</v>
      </c>
      <c r="I1844" s="61" t="s">
        <v>70</v>
      </c>
      <c r="J1844" s="61" t="str">
        <f>VLOOKUP(Corrections[[#This Row],[Employee]],[1]!Expense_Data[#Data],14,0)</f>
        <v>SL278@tidalwaveautospa.com</v>
      </c>
      <c r="K1844" s="68">
        <v>45292</v>
      </c>
      <c r="L1844" s="75"/>
      <c r="M1844" s="66"/>
      <c r="N1844" s="61"/>
      <c r="O1844" s="65"/>
    </row>
    <row r="1845" spans="1:15" hidden="1" x14ac:dyDescent="0.25">
      <c r="A1845" s="70" t="s">
        <v>2624</v>
      </c>
      <c r="B1845" s="70" t="s">
        <v>13815</v>
      </c>
      <c r="C1845" s="57">
        <v>154.93</v>
      </c>
      <c r="D1845" s="71">
        <v>45490</v>
      </c>
      <c r="E1845" s="61" t="s">
        <v>13030</v>
      </c>
      <c r="F1845" s="61"/>
      <c r="G1845" s="61" t="str">
        <f>VLOOKUP(Corrections[[#This Row],[Employee]],'[1]Management Hierarchy Report'!$A$2:$C$3607, 3, 0)</f>
        <v>Wesley Kurtz</v>
      </c>
      <c r="H1845" s="48" t="s">
        <v>77</v>
      </c>
      <c r="I1845" s="61" t="s">
        <v>70</v>
      </c>
      <c r="J1845" s="61" t="str">
        <f>VLOOKUP(Corrections[[#This Row],[Employee]],[1]!Expense_Data[#Data],14,0)</f>
        <v>SL278@tidalwaveautospa.com</v>
      </c>
      <c r="K1845" s="68">
        <v>45292</v>
      </c>
      <c r="L1845" s="75"/>
      <c r="M1845" s="66"/>
      <c r="N1845" s="61"/>
      <c r="O1845" s="65"/>
    </row>
    <row r="1846" spans="1:15" hidden="1" x14ac:dyDescent="0.25">
      <c r="A1846" s="70" t="s">
        <v>2624</v>
      </c>
      <c r="B1846" s="70" t="s">
        <v>13815</v>
      </c>
      <c r="C1846" s="57">
        <v>64.56</v>
      </c>
      <c r="D1846" s="71">
        <v>45491</v>
      </c>
      <c r="E1846" s="61" t="s">
        <v>13030</v>
      </c>
      <c r="F1846" s="61"/>
      <c r="G1846" s="61" t="str">
        <f>VLOOKUP(Corrections[[#This Row],[Employee]],'[1]Management Hierarchy Report'!$A$2:$C$3607, 3, 0)</f>
        <v>Wesley Kurtz</v>
      </c>
      <c r="H1846" s="48" t="s">
        <v>77</v>
      </c>
      <c r="I1846" s="61" t="s">
        <v>70</v>
      </c>
      <c r="J1846" s="61" t="str">
        <f>VLOOKUP(Corrections[[#This Row],[Employee]],[1]!Expense_Data[#Data],14,0)</f>
        <v>SL278@tidalwaveautospa.com</v>
      </c>
      <c r="K1846" s="68">
        <v>45292</v>
      </c>
      <c r="L1846" s="75"/>
      <c r="M1846" s="66"/>
      <c r="N1846" s="61"/>
      <c r="O1846" s="65"/>
    </row>
    <row r="1847" spans="1:15" hidden="1" x14ac:dyDescent="0.25">
      <c r="A1847" s="61" t="s">
        <v>455</v>
      </c>
      <c r="B1847" s="61" t="s">
        <v>456</v>
      </c>
      <c r="C1847" s="57">
        <v>672.68</v>
      </c>
      <c r="D1847" s="66">
        <v>45257</v>
      </c>
      <c r="E1847" s="61" t="s">
        <v>146</v>
      </c>
      <c r="F1847" s="61"/>
      <c r="G1847" s="61" t="str">
        <f>VLOOKUP(Corrections[[#This Row],[Employee]],'[1]Management Hierarchy Report'!$A$2:$C$3607, 3, 0)</f>
        <v>Wesley Kurtz</v>
      </c>
      <c r="H1847" s="61" t="s">
        <v>77</v>
      </c>
      <c r="I1847" s="61" t="s">
        <v>70</v>
      </c>
      <c r="J1847" s="67" t="str">
        <f>VLOOKUP(Corrections[[#This Row],[Employee]],[1]!Expense_Data[#Data],14,0)</f>
        <v>SL19@tidalwaveautospa.com</v>
      </c>
      <c r="K1847" s="68">
        <v>45292</v>
      </c>
      <c r="L1847" s="75"/>
      <c r="M1847" s="66"/>
      <c r="N1847" s="61"/>
      <c r="O1847" s="65"/>
    </row>
    <row r="1848" spans="1:15" hidden="1" x14ac:dyDescent="0.25">
      <c r="A1848" s="61" t="s">
        <v>455</v>
      </c>
      <c r="B1848" s="61" t="s">
        <v>456</v>
      </c>
      <c r="C1848" s="69">
        <v>123.72</v>
      </c>
      <c r="D1848" s="66">
        <v>45258</v>
      </c>
      <c r="E1848" s="61" t="s">
        <v>146</v>
      </c>
      <c r="F1848" s="61"/>
      <c r="G1848" s="61" t="str">
        <f>VLOOKUP(Corrections[[#This Row],[Employee]],'[1]Management Hierarchy Report'!$A$2:$C$3607, 3, 0)</f>
        <v>Wesley Kurtz</v>
      </c>
      <c r="H1848" s="61" t="s">
        <v>77</v>
      </c>
      <c r="I1848" s="61" t="s">
        <v>70</v>
      </c>
      <c r="J1848" s="67" t="str">
        <f>VLOOKUP(Corrections[[#This Row],[Employee]],[1]!Expense_Data[#Data],14,0)</f>
        <v>SL19@tidalwaveautospa.com</v>
      </c>
      <c r="K1848" s="68">
        <v>45292</v>
      </c>
      <c r="L1848" s="75"/>
      <c r="M1848" s="66"/>
      <c r="N1848" s="61"/>
      <c r="O1848" s="65"/>
    </row>
    <row r="1849" spans="1:15" hidden="1" x14ac:dyDescent="0.25">
      <c r="A1849" s="61" t="s">
        <v>455</v>
      </c>
      <c r="B1849" s="61" t="s">
        <v>456</v>
      </c>
      <c r="C1849" s="69">
        <v>83.75</v>
      </c>
      <c r="D1849" s="66">
        <v>45264</v>
      </c>
      <c r="E1849" s="61" t="s">
        <v>71</v>
      </c>
      <c r="F1849" s="61"/>
      <c r="G1849" s="61" t="str">
        <f>VLOOKUP(Corrections[[#This Row],[Employee]],'[1]Management Hierarchy Report'!$A$2:$C$3607, 3, 0)</f>
        <v>Wesley Kurtz</v>
      </c>
      <c r="H1849" s="61" t="s">
        <v>77</v>
      </c>
      <c r="I1849" s="61" t="s">
        <v>70</v>
      </c>
      <c r="J1849" s="67" t="str">
        <f>VLOOKUP(Corrections[[#This Row],[Employee]],[1]!Expense_Data[#Data],14,0)</f>
        <v>SL19@tidalwaveautospa.com</v>
      </c>
      <c r="K1849" s="68">
        <v>45292</v>
      </c>
      <c r="L1849" s="75"/>
      <c r="M1849" s="66"/>
      <c r="N1849" s="61"/>
      <c r="O1849" s="65"/>
    </row>
    <row r="1850" spans="1:15" hidden="1" x14ac:dyDescent="0.25">
      <c r="A1850" s="61" t="s">
        <v>455</v>
      </c>
      <c r="B1850" s="61" t="s">
        <v>673</v>
      </c>
      <c r="C1850" s="50">
        <v>265.85000000000002</v>
      </c>
      <c r="D1850" s="66">
        <v>45372</v>
      </c>
      <c r="E1850" s="61" t="s">
        <v>146</v>
      </c>
      <c r="F1850" s="61"/>
      <c r="G1850" s="61" t="str">
        <f>VLOOKUP(Corrections[[#This Row],[Employee]],'[1]Management Hierarchy Report'!$A$2:$C$3607, 3, 0)</f>
        <v>Wesley Kurtz</v>
      </c>
      <c r="H1850" s="61" t="s">
        <v>77</v>
      </c>
      <c r="I1850" s="61" t="s">
        <v>70</v>
      </c>
      <c r="J1850" s="67" t="str">
        <f>VLOOKUP(Corrections[[#This Row],[Employee]],[1]!Expense_Data[#Data],14,0)</f>
        <v>SL19@tidalwaveautospa.com</v>
      </c>
      <c r="K1850" s="68">
        <v>45292</v>
      </c>
      <c r="L1850" s="75"/>
      <c r="M1850" s="66"/>
      <c r="N1850" s="61"/>
      <c r="O1850" s="65"/>
    </row>
    <row r="1851" spans="1:15" hidden="1" x14ac:dyDescent="0.25">
      <c r="A1851" s="61" t="s">
        <v>455</v>
      </c>
      <c r="B1851" s="61" t="s">
        <v>673</v>
      </c>
      <c r="C1851" s="69">
        <v>234.83</v>
      </c>
      <c r="D1851" s="66">
        <v>45386</v>
      </c>
      <c r="E1851" s="61" t="s">
        <v>146</v>
      </c>
      <c r="F1851" s="61"/>
      <c r="G1851" s="61" t="str">
        <f>VLOOKUP(Corrections[[#This Row],[Employee]],'[1]Management Hierarchy Report'!$A$2:$C$3607, 3, 0)</f>
        <v>Wesley Kurtz</v>
      </c>
      <c r="H1851" s="61" t="s">
        <v>77</v>
      </c>
      <c r="I1851" s="61" t="s">
        <v>70</v>
      </c>
      <c r="J1851" s="67" t="str">
        <f>VLOOKUP(Corrections[[#This Row],[Employee]],[1]!Expense_Data[#Data],14,0)</f>
        <v>SL19@tidalwaveautospa.com</v>
      </c>
      <c r="K1851" s="68">
        <v>45292</v>
      </c>
      <c r="L1851" s="75"/>
      <c r="M1851" s="66"/>
      <c r="N1851" s="61"/>
      <c r="O1851" s="65"/>
    </row>
    <row r="1852" spans="1:15" hidden="1" x14ac:dyDescent="0.25">
      <c r="A1852" s="61" t="s">
        <v>2658</v>
      </c>
      <c r="B1852" s="61" t="s">
        <v>13013</v>
      </c>
      <c r="C1852" s="50">
        <v>17.84</v>
      </c>
      <c r="D1852" s="66">
        <v>45490</v>
      </c>
      <c r="E1852" s="61" t="s">
        <v>13030</v>
      </c>
      <c r="F1852" s="61"/>
      <c r="G1852" s="61" t="str">
        <f>VLOOKUP(Corrections[[#This Row],[Employee]],'[1]Management Hierarchy Report'!$A$2:$C$3607, 3, 0)</f>
        <v>Derek Schillinger</v>
      </c>
      <c r="H1852" s="61" t="s">
        <v>77</v>
      </c>
      <c r="I1852" s="61" t="s">
        <v>70</v>
      </c>
      <c r="J1852" s="61" t="str">
        <f>VLOOKUP(Corrections[[#This Row],[Employee]],[1]!Expense_Data[#Data],14,0)</f>
        <v>SL47@tidalwaveautospa.com</v>
      </c>
      <c r="K1852" s="68">
        <v>45292</v>
      </c>
      <c r="L1852" s="75"/>
      <c r="M1852" s="66"/>
      <c r="N1852" s="61"/>
      <c r="O1852" s="65"/>
    </row>
    <row r="1853" spans="1:15" hidden="1" x14ac:dyDescent="0.25">
      <c r="A1853" s="61" t="s">
        <v>682</v>
      </c>
      <c r="B1853" s="61" t="s">
        <v>683</v>
      </c>
      <c r="C1853" s="50">
        <v>257.75</v>
      </c>
      <c r="D1853" s="66">
        <v>45411</v>
      </c>
      <c r="E1853" s="61" t="s">
        <v>268</v>
      </c>
      <c r="F1853" s="61"/>
      <c r="G1853" s="61" t="str">
        <f>VLOOKUP(Corrections[[#This Row],[Employee]],'[1]Management Hierarchy Report'!$A$2:$C$3607, 3, 0)</f>
        <v>Wesley Kurtz</v>
      </c>
      <c r="H1853" s="61" t="e">
        <f>IF(#REF!&gt;=20,"Sent Back", "Removed")</f>
        <v>#REF!</v>
      </c>
      <c r="I1853" s="61" t="s">
        <v>70</v>
      </c>
      <c r="J1853" s="67" t="str">
        <f>VLOOKUP(Corrections[[#This Row],[Employee]],[1]!Expense_Data[#Data],14,0)</f>
        <v>SL246@tidalwaveautospa.com</v>
      </c>
      <c r="K1853" s="68">
        <v>45292</v>
      </c>
      <c r="L1853" s="75"/>
      <c r="M1853" s="66"/>
      <c r="N1853" s="61"/>
      <c r="O1853" s="65"/>
    </row>
    <row r="1854" spans="1:15" hidden="1" x14ac:dyDescent="0.25">
      <c r="A1854" s="70" t="s">
        <v>682</v>
      </c>
      <c r="B1854" s="70" t="s">
        <v>13809</v>
      </c>
      <c r="C1854" s="50">
        <v>69.56</v>
      </c>
      <c r="D1854" s="71">
        <v>45440</v>
      </c>
      <c r="E1854" s="61" t="s">
        <v>13030</v>
      </c>
      <c r="F1854" s="61"/>
      <c r="G1854" s="61" t="str">
        <f>VLOOKUP(Corrections[[#This Row],[Employee]],'[1]Management Hierarchy Report'!$A$2:$C$3607, 3, 0)</f>
        <v>Wesley Kurtz</v>
      </c>
      <c r="H1854" s="48" t="s">
        <v>77</v>
      </c>
      <c r="I1854" s="61" t="s">
        <v>70</v>
      </c>
      <c r="J1854" s="61" t="str">
        <f>VLOOKUP(Corrections[[#This Row],[Employee]],[1]!Expense_Data[#Data],14,0)</f>
        <v>SL246@tidalwaveautospa.com</v>
      </c>
      <c r="K1854" s="68">
        <v>45292</v>
      </c>
      <c r="L1854" s="75"/>
      <c r="M1854" s="66"/>
      <c r="N1854" s="61"/>
      <c r="O1854" s="65"/>
    </row>
    <row r="1855" spans="1:15" hidden="1" x14ac:dyDescent="0.25">
      <c r="A1855" s="70" t="s">
        <v>682</v>
      </c>
      <c r="B1855" s="70" t="s">
        <v>13809</v>
      </c>
      <c r="C1855" s="50">
        <v>119.82</v>
      </c>
      <c r="D1855" s="71">
        <v>45444</v>
      </c>
      <c r="E1855" s="61" t="s">
        <v>13030</v>
      </c>
      <c r="F1855" s="61"/>
      <c r="G1855" s="61" t="str">
        <f>VLOOKUP(Corrections[[#This Row],[Employee]],'[1]Management Hierarchy Report'!$A$2:$C$3607, 3, 0)</f>
        <v>Wesley Kurtz</v>
      </c>
      <c r="H1855" s="48" t="s">
        <v>77</v>
      </c>
      <c r="I1855" s="61" t="s">
        <v>70</v>
      </c>
      <c r="J1855" s="61" t="str">
        <f>VLOOKUP(Corrections[[#This Row],[Employee]],[1]!Expense_Data[#Data],14,0)</f>
        <v>SL246@tidalwaveautospa.com</v>
      </c>
      <c r="K1855" s="68">
        <v>45292</v>
      </c>
      <c r="L1855" s="75"/>
      <c r="M1855" s="66"/>
      <c r="N1855" s="61"/>
      <c r="O1855" s="65"/>
    </row>
    <row r="1856" spans="1:15" hidden="1" x14ac:dyDescent="0.25">
      <c r="A1856" s="61" t="s">
        <v>682</v>
      </c>
      <c r="B1856" s="61" t="s">
        <v>13809</v>
      </c>
      <c r="C1856" s="50">
        <v>17.059999999999999</v>
      </c>
      <c r="D1856" s="66">
        <v>45445</v>
      </c>
      <c r="E1856" s="61" t="s">
        <v>13082</v>
      </c>
      <c r="F1856" s="61"/>
      <c r="G1856" s="61" t="str">
        <f>VLOOKUP(Corrections[[#This Row],[Employee]],'[1]Management Hierarchy Report'!$A$2:$C$3607, 3, 0)</f>
        <v>Wesley Kurtz</v>
      </c>
      <c r="H1856" s="48" t="s">
        <v>77</v>
      </c>
      <c r="I1856" s="61" t="s">
        <v>70</v>
      </c>
      <c r="J1856" s="61" t="str">
        <f>VLOOKUP(Corrections[[#This Row],[Employee]],[1]!Expense_Data[#Data],14,0)</f>
        <v>SL246@tidalwaveautospa.com</v>
      </c>
      <c r="K1856" s="68">
        <v>45292</v>
      </c>
      <c r="L1856" s="75"/>
      <c r="M1856" s="66"/>
      <c r="N1856" s="61"/>
      <c r="O1856" s="65"/>
    </row>
    <row r="1857" spans="1:15" hidden="1" x14ac:dyDescent="0.25">
      <c r="A1857" s="61" t="s">
        <v>682</v>
      </c>
      <c r="B1857" s="61" t="s">
        <v>13809</v>
      </c>
      <c r="C1857" s="50">
        <v>8.7100000000000009</v>
      </c>
      <c r="D1857" s="66">
        <v>45454</v>
      </c>
      <c r="E1857" s="61" t="s">
        <v>13082</v>
      </c>
      <c r="F1857" s="61"/>
      <c r="G1857" s="61" t="str">
        <f>VLOOKUP(Corrections[[#This Row],[Employee]],'[1]Management Hierarchy Report'!$A$2:$C$3607, 3, 0)</f>
        <v>Wesley Kurtz</v>
      </c>
      <c r="H1857" s="48" t="s">
        <v>77</v>
      </c>
      <c r="I1857" s="61" t="s">
        <v>70</v>
      </c>
      <c r="J1857" s="61" t="str">
        <f>VLOOKUP(Corrections[[#This Row],[Employee]],[1]!Expense_Data[#Data],14,0)</f>
        <v>SL246@tidalwaveautospa.com</v>
      </c>
      <c r="K1857" s="68">
        <v>45292</v>
      </c>
      <c r="L1857" s="75"/>
      <c r="M1857" s="66"/>
      <c r="N1857" s="61"/>
      <c r="O1857" s="65"/>
    </row>
    <row r="1858" spans="1:15" hidden="1" x14ac:dyDescent="0.25">
      <c r="A1858" s="70" t="s">
        <v>682</v>
      </c>
      <c r="B1858" s="70" t="s">
        <v>13813</v>
      </c>
      <c r="C1858" s="50">
        <v>171.58</v>
      </c>
      <c r="D1858" s="71">
        <v>45470</v>
      </c>
      <c r="E1858" s="61" t="s">
        <v>13030</v>
      </c>
      <c r="F1858" s="61"/>
      <c r="G1858" s="61" t="str">
        <f>VLOOKUP(Corrections[[#This Row],[Employee]],'[1]Management Hierarchy Report'!$A$2:$C$3607, 3, 0)</f>
        <v>Wesley Kurtz</v>
      </c>
      <c r="H1858" s="48" t="s">
        <v>77</v>
      </c>
      <c r="I1858" s="61" t="s">
        <v>70</v>
      </c>
      <c r="J1858" s="61" t="str">
        <f>VLOOKUP(Corrections[[#This Row],[Employee]],[1]!Expense_Data[#Data],14,0)</f>
        <v>SL246@tidalwaveautospa.com</v>
      </c>
      <c r="K1858" s="68">
        <v>45292</v>
      </c>
      <c r="L1858" s="75"/>
      <c r="M1858" s="66"/>
      <c r="N1858" s="61"/>
      <c r="O1858" s="65"/>
    </row>
    <row r="1859" spans="1:15" hidden="1" x14ac:dyDescent="0.25">
      <c r="A1859" s="70" t="s">
        <v>682</v>
      </c>
      <c r="B1859" s="70" t="s">
        <v>13813</v>
      </c>
      <c r="C1859" s="50">
        <v>149.38999999999999</v>
      </c>
      <c r="D1859" s="71">
        <v>45479</v>
      </c>
      <c r="E1859" s="61" t="s">
        <v>13030</v>
      </c>
      <c r="F1859" s="61"/>
      <c r="G1859" s="61" t="str">
        <f>VLOOKUP(Corrections[[#This Row],[Employee]],'[1]Management Hierarchy Report'!$A$2:$C$3607, 3, 0)</f>
        <v>Wesley Kurtz</v>
      </c>
      <c r="H1859" s="48" t="s">
        <v>77</v>
      </c>
      <c r="I1859" s="61" t="s">
        <v>70</v>
      </c>
      <c r="J1859" s="61" t="str">
        <f>VLOOKUP(Corrections[[#This Row],[Employee]],[1]!Expense_Data[#Data],14,0)</f>
        <v>SL246@tidalwaveautospa.com</v>
      </c>
      <c r="K1859" s="68">
        <v>45292</v>
      </c>
      <c r="L1859" s="75"/>
      <c r="M1859" s="66"/>
      <c r="N1859" s="61"/>
      <c r="O1859" s="65"/>
    </row>
    <row r="1860" spans="1:15" hidden="1" x14ac:dyDescent="0.25">
      <c r="A1860" s="70" t="s">
        <v>682</v>
      </c>
      <c r="B1860" s="70" t="s">
        <v>13813</v>
      </c>
      <c r="C1860" s="50">
        <v>118.49</v>
      </c>
      <c r="D1860" s="71">
        <v>45486</v>
      </c>
      <c r="E1860" s="61" t="s">
        <v>13030</v>
      </c>
      <c r="F1860" s="61"/>
      <c r="G1860" s="61" t="str">
        <f>VLOOKUP(Corrections[[#This Row],[Employee]],'[1]Management Hierarchy Report'!$A$2:$C$3607, 3, 0)</f>
        <v>Wesley Kurtz</v>
      </c>
      <c r="H1860" s="48" t="s">
        <v>77</v>
      </c>
      <c r="I1860" s="61" t="s">
        <v>70</v>
      </c>
      <c r="J1860" s="61" t="str">
        <f>VLOOKUP(Corrections[[#This Row],[Employee]],[1]!Expense_Data[#Data],14,0)</f>
        <v>SL246@tidalwaveautospa.com</v>
      </c>
      <c r="K1860" s="68">
        <v>45292</v>
      </c>
      <c r="L1860" s="75"/>
      <c r="M1860" s="66"/>
      <c r="N1860" s="61"/>
      <c r="O1860" s="65"/>
    </row>
    <row r="1861" spans="1:15" hidden="1" x14ac:dyDescent="0.25">
      <c r="A1861" s="61" t="s">
        <v>682</v>
      </c>
      <c r="B1861" s="61" t="s">
        <v>13813</v>
      </c>
      <c r="C1861" s="50">
        <v>1150</v>
      </c>
      <c r="D1861" s="66">
        <v>45491</v>
      </c>
      <c r="E1861" s="61" t="s">
        <v>71</v>
      </c>
      <c r="F1861" s="61"/>
      <c r="G1861" s="61" t="str">
        <f>VLOOKUP(Corrections[[#This Row],[Employee]],'[1]Management Hierarchy Report'!$A$2:$C$3607, 3, 0)</f>
        <v>Wesley Kurtz</v>
      </c>
      <c r="H1861" s="48" t="s">
        <v>77</v>
      </c>
      <c r="I1861" s="61" t="s">
        <v>70</v>
      </c>
      <c r="J1861" s="61" t="str">
        <f>VLOOKUP(Corrections[[#This Row],[Employee]],[1]!Expense_Data[#Data],14,0)</f>
        <v>SL246@tidalwaveautospa.com</v>
      </c>
      <c r="K1861" s="68">
        <v>45292</v>
      </c>
      <c r="L1861" s="75"/>
      <c r="M1861" s="66"/>
      <c r="N1861" s="61"/>
      <c r="O1861" s="65"/>
    </row>
    <row r="1862" spans="1:15" hidden="1" x14ac:dyDescent="0.25">
      <c r="A1862" s="61" t="s">
        <v>6060</v>
      </c>
      <c r="B1862" s="61" t="s">
        <v>13826</v>
      </c>
      <c r="C1862" s="50">
        <v>141.13999999999999</v>
      </c>
      <c r="D1862" s="66">
        <v>45472</v>
      </c>
      <c r="E1862" s="61" t="s">
        <v>521</v>
      </c>
      <c r="F1862" s="61"/>
      <c r="G1862" s="61" t="str">
        <f>VLOOKUP(Corrections[[#This Row],[Employee]],'[1]Management Hierarchy Report'!$A$2:$C$3607, 3, 0)</f>
        <v>Steven Kyriazis</v>
      </c>
      <c r="H1862" s="48" t="s">
        <v>77</v>
      </c>
      <c r="I1862" s="61" t="s">
        <v>70</v>
      </c>
      <c r="J1862" s="61" t="str">
        <f>VLOOKUP(Corrections[[#This Row],[Employee]],[1]!Expense_Data[#Data],14,0)</f>
        <v>SL219@tidalwaveautospa.com</v>
      </c>
      <c r="K1862" s="68">
        <v>45292</v>
      </c>
      <c r="L1862" s="75"/>
      <c r="M1862" s="66"/>
      <c r="N1862" s="61"/>
      <c r="O1862" s="65"/>
    </row>
    <row r="1863" spans="1:15" hidden="1" x14ac:dyDescent="0.25">
      <c r="A1863" s="61" t="s">
        <v>6060</v>
      </c>
      <c r="B1863" s="61" t="s">
        <v>13826</v>
      </c>
      <c r="C1863" s="50">
        <v>72.53</v>
      </c>
      <c r="D1863" s="66">
        <v>45486</v>
      </c>
      <c r="E1863" s="61" t="s">
        <v>521</v>
      </c>
      <c r="F1863" s="61"/>
      <c r="G1863" s="61" t="str">
        <f>VLOOKUP(Corrections[[#This Row],[Employee]],'[1]Management Hierarchy Report'!$A$2:$C$3607, 3, 0)</f>
        <v>Steven Kyriazis</v>
      </c>
      <c r="H1863" s="48" t="s">
        <v>77</v>
      </c>
      <c r="I1863" s="61" t="s">
        <v>70</v>
      </c>
      <c r="J1863" s="61" t="str">
        <f>VLOOKUP(Corrections[[#This Row],[Employee]],[1]!Expense_Data[#Data],14,0)</f>
        <v>SL219@tidalwaveautospa.com</v>
      </c>
      <c r="K1863" s="68">
        <v>45292</v>
      </c>
      <c r="L1863" s="75"/>
      <c r="M1863" s="66"/>
      <c r="N1863" s="61"/>
      <c r="O1863" s="65"/>
    </row>
    <row r="1864" spans="1:15" hidden="1" x14ac:dyDescent="0.25">
      <c r="A1864" s="61" t="s">
        <v>13825</v>
      </c>
      <c r="B1864" s="61" t="s">
        <v>13826</v>
      </c>
      <c r="C1864" s="50">
        <v>28.88</v>
      </c>
      <c r="D1864" s="66">
        <v>45492</v>
      </c>
      <c r="E1864" s="61" t="s">
        <v>71</v>
      </c>
      <c r="F1864" s="61"/>
      <c r="G1864" s="61" t="str">
        <f>VLOOKUP(Corrections[[#This Row],[Employee]],'[1]Management Hierarchy Report'!$A$2:$C$3607, 3, 0)</f>
        <v>Steven Kyriazis</v>
      </c>
      <c r="H1864" s="48" t="s">
        <v>77</v>
      </c>
      <c r="I1864" s="61" t="s">
        <v>70</v>
      </c>
      <c r="J1864" s="61" t="str">
        <f>VLOOKUP(Corrections[[#This Row],[Employee]],[1]!Expense_Data[#Data],14,0)</f>
        <v>SL219@tidalwaveautospa.com</v>
      </c>
      <c r="K1864" s="68">
        <v>45292</v>
      </c>
      <c r="L1864" s="75"/>
      <c r="M1864" s="66"/>
      <c r="N1864" s="61"/>
      <c r="O1864" s="65"/>
    </row>
    <row r="1865" spans="1:15" hidden="1" x14ac:dyDescent="0.25">
      <c r="A1865" s="61" t="s">
        <v>13825</v>
      </c>
      <c r="B1865" s="61" t="s">
        <v>13826</v>
      </c>
      <c r="C1865" s="50">
        <v>10.69</v>
      </c>
      <c r="D1865" s="66">
        <v>45492</v>
      </c>
      <c r="E1865" s="61" t="s">
        <v>71</v>
      </c>
      <c r="F1865" s="61"/>
      <c r="G1865" s="61" t="str">
        <f>VLOOKUP(Corrections[[#This Row],[Employee]],'[1]Management Hierarchy Report'!$A$2:$C$3607, 3, 0)</f>
        <v>Steven Kyriazis</v>
      </c>
      <c r="H1865" s="48" t="s">
        <v>77</v>
      </c>
      <c r="I1865" s="61" t="s">
        <v>70</v>
      </c>
      <c r="J1865" s="61" t="str">
        <f>VLOOKUP(Corrections[[#This Row],[Employee]],[1]!Expense_Data[#Data],14,0)</f>
        <v>SL219@tidalwaveautospa.com</v>
      </c>
      <c r="K1865" s="68">
        <v>45292</v>
      </c>
      <c r="L1865" s="75"/>
      <c r="M1865" s="66"/>
      <c r="N1865" s="61"/>
      <c r="O1865" s="65"/>
    </row>
    <row r="1866" spans="1:15" hidden="1" x14ac:dyDescent="0.25">
      <c r="A1866" s="61" t="s">
        <v>13825</v>
      </c>
      <c r="B1866" s="61" t="s">
        <v>13826</v>
      </c>
      <c r="C1866" s="50">
        <v>101.25</v>
      </c>
      <c r="D1866" s="66">
        <v>45492</v>
      </c>
      <c r="E1866" s="61" t="s">
        <v>71</v>
      </c>
      <c r="F1866" s="61"/>
      <c r="G1866" s="61" t="str">
        <f>VLOOKUP(Corrections[[#This Row],[Employee]],'[1]Management Hierarchy Report'!$A$2:$C$3607, 3, 0)</f>
        <v>Steven Kyriazis</v>
      </c>
      <c r="H1866" s="48" t="s">
        <v>77</v>
      </c>
      <c r="I1866" s="61" t="s">
        <v>70</v>
      </c>
      <c r="J1866" s="61" t="str">
        <f>VLOOKUP(Corrections[[#This Row],[Employee]],[1]!Expense_Data[#Data],14,0)</f>
        <v>SL219@tidalwaveautospa.com</v>
      </c>
      <c r="K1866" s="68">
        <v>45292</v>
      </c>
      <c r="L1866" s="75"/>
      <c r="M1866" s="66"/>
      <c r="N1866" s="61"/>
      <c r="O1866" s="65"/>
    </row>
    <row r="1867" spans="1:15" hidden="1" x14ac:dyDescent="0.25">
      <c r="A1867" s="61" t="s">
        <v>13825</v>
      </c>
      <c r="B1867" s="61" t="s">
        <v>13826</v>
      </c>
      <c r="C1867" s="50">
        <v>10.69</v>
      </c>
      <c r="D1867" s="66">
        <v>45495</v>
      </c>
      <c r="E1867" s="61" t="s">
        <v>71</v>
      </c>
      <c r="F1867" s="61"/>
      <c r="G1867" s="61" t="str">
        <f>VLOOKUP(Corrections[[#This Row],[Employee]],'[1]Management Hierarchy Report'!$A$2:$C$3607, 3, 0)</f>
        <v>Steven Kyriazis</v>
      </c>
      <c r="H1867" s="48" t="s">
        <v>77</v>
      </c>
      <c r="I1867" s="61" t="s">
        <v>70</v>
      </c>
      <c r="J1867" s="61" t="str">
        <f>VLOOKUP(Corrections[[#This Row],[Employee]],[1]!Expense_Data[#Data],14,0)</f>
        <v>SL219@tidalwaveautospa.com</v>
      </c>
      <c r="K1867" s="68">
        <v>45292</v>
      </c>
      <c r="L1867" s="75"/>
      <c r="M1867" s="66"/>
      <c r="N1867" s="61"/>
      <c r="O1867" s="65"/>
    </row>
    <row r="1868" spans="1:15" hidden="1" x14ac:dyDescent="0.25">
      <c r="A1868" s="61" t="s">
        <v>123</v>
      </c>
      <c r="B1868" s="61" t="s">
        <v>124</v>
      </c>
      <c r="C1868" s="50">
        <v>1231.5999999999999</v>
      </c>
      <c r="D1868" s="66">
        <v>45157</v>
      </c>
      <c r="E1868" s="61" t="s">
        <v>71</v>
      </c>
      <c r="F1868" s="61"/>
      <c r="G1868" s="61" t="e">
        <f>VLOOKUP(Corrections[[#This Row],[Employee]],'[1]Management Hierarchy Report'!$A$2:$C$3607, 3, 0)</f>
        <v>#N/A</v>
      </c>
      <c r="H1868" s="61" t="s">
        <v>77</v>
      </c>
      <c r="I1868" s="61" t="s">
        <v>70</v>
      </c>
      <c r="J1868" s="67" t="e">
        <f>VLOOKUP(Corrections[[#This Row],[Employee]],[1]!Expense_Data[#Data],14,0)</f>
        <v>#N/A</v>
      </c>
      <c r="K1868" s="68">
        <v>45292</v>
      </c>
      <c r="L1868" s="75"/>
      <c r="M1868" s="66"/>
      <c r="N1868" s="61"/>
      <c r="O1868" s="65"/>
    </row>
    <row r="1869" spans="1:15" hidden="1" x14ac:dyDescent="0.25">
      <c r="A1869" s="61" t="s">
        <v>123</v>
      </c>
      <c r="B1869" s="61" t="s">
        <v>207</v>
      </c>
      <c r="C1869" s="57">
        <v>769.75</v>
      </c>
      <c r="D1869" s="66">
        <v>45177</v>
      </c>
      <c r="E1869" s="61" t="s">
        <v>71</v>
      </c>
      <c r="F1869" s="61"/>
      <c r="G1869" s="61" t="e">
        <f>VLOOKUP(Corrections[[#This Row],[Employee]],'[1]Management Hierarchy Report'!$A$2:$C$3607, 3, 0)</f>
        <v>#N/A</v>
      </c>
      <c r="H1869" s="61" t="s">
        <v>77</v>
      </c>
      <c r="I1869" s="61" t="s">
        <v>70</v>
      </c>
      <c r="J1869" s="67" t="e">
        <f>VLOOKUP(Corrections[[#This Row],[Employee]],[1]!Expense_Data[#Data],14,0)</f>
        <v>#N/A</v>
      </c>
      <c r="K1869" s="68">
        <v>45292</v>
      </c>
      <c r="L1869" s="75"/>
      <c r="M1869" s="66"/>
      <c r="N1869" s="61"/>
      <c r="O1869" s="65"/>
    </row>
    <row r="1870" spans="1:15" hidden="1" x14ac:dyDescent="0.25">
      <c r="A1870" s="61" t="s">
        <v>123</v>
      </c>
      <c r="B1870" s="61" t="s">
        <v>464</v>
      </c>
      <c r="C1870" s="57">
        <v>1670.26</v>
      </c>
      <c r="D1870" s="66">
        <v>45287</v>
      </c>
      <c r="E1870" s="61" t="s">
        <v>71</v>
      </c>
      <c r="F1870" s="61"/>
      <c r="G1870" s="61" t="e">
        <f>VLOOKUP(Corrections[[#This Row],[Employee]],'[1]Management Hierarchy Report'!$A$2:$C$3607, 3, 0)</f>
        <v>#N/A</v>
      </c>
      <c r="H1870" s="61" t="e">
        <f>IF(#REF!&gt;=20,"Sent Back", "Removed")</f>
        <v>#REF!</v>
      </c>
      <c r="I1870" s="61" t="s">
        <v>70</v>
      </c>
      <c r="J1870" s="67" t="e">
        <f>VLOOKUP(Corrections[[#This Row],[Employee]],[1]!Expense_Data[#Data],14,0)</f>
        <v>#N/A</v>
      </c>
      <c r="K1870" s="68">
        <v>45292</v>
      </c>
      <c r="L1870" s="75"/>
      <c r="M1870" s="66"/>
      <c r="N1870" s="61"/>
      <c r="O1870" s="65"/>
    </row>
    <row r="1871" spans="1:15" hidden="1" x14ac:dyDescent="0.25">
      <c r="A1871" s="61" t="s">
        <v>2695</v>
      </c>
      <c r="B1871" s="61" t="s">
        <v>13067</v>
      </c>
      <c r="C1871" s="57">
        <v>85.97</v>
      </c>
      <c r="D1871" s="58">
        <v>45470</v>
      </c>
      <c r="E1871" s="66" t="s">
        <v>13030</v>
      </c>
      <c r="F1871" s="61"/>
      <c r="G1871" s="61" t="str">
        <f>VLOOKUP(Corrections[[#This Row],[Employee]],'[1]Management Hierarchy Report'!$A$2:$C$3607, 3, 0)</f>
        <v>Steven Kyriazis</v>
      </c>
      <c r="H1871" s="61" t="s">
        <v>77</v>
      </c>
      <c r="I1871" s="61" t="s">
        <v>70</v>
      </c>
      <c r="J1871" s="61" t="str">
        <f>VLOOKUP(Corrections[[#This Row],[Employee]],[1]!Expense_Data[#Data],14,0)</f>
        <v>SL106@tidalwaveautospa.com</v>
      </c>
      <c r="K1871" s="68">
        <v>45292</v>
      </c>
      <c r="L1871" s="75"/>
      <c r="M1871" s="66"/>
      <c r="N1871" s="61"/>
      <c r="O1871" s="65"/>
    </row>
    <row r="1872" spans="1:15" hidden="1" x14ac:dyDescent="0.25">
      <c r="A1872" s="61" t="s">
        <v>2695</v>
      </c>
      <c r="B1872" s="61" t="s">
        <v>13067</v>
      </c>
      <c r="C1872" s="50">
        <v>273.43</v>
      </c>
      <c r="D1872" s="52">
        <v>45476</v>
      </c>
      <c r="E1872" s="66" t="s">
        <v>13030</v>
      </c>
      <c r="F1872" s="61"/>
      <c r="G1872" s="61" t="str">
        <f>VLOOKUP(Corrections[[#This Row],[Employee]],'[1]Management Hierarchy Report'!$A$2:$C$3607, 3, 0)</f>
        <v>Steven Kyriazis</v>
      </c>
      <c r="H1872" s="61" t="s">
        <v>77</v>
      </c>
      <c r="I1872" s="61" t="s">
        <v>70</v>
      </c>
      <c r="J1872" s="61" t="str">
        <f>VLOOKUP(Corrections[[#This Row],[Employee]],[1]!Expense_Data[#Data],14,0)</f>
        <v>SL106@tidalwaveautospa.com</v>
      </c>
      <c r="K1872" s="68">
        <v>45292</v>
      </c>
      <c r="L1872" s="75"/>
      <c r="M1872" s="66"/>
      <c r="N1872" s="61"/>
      <c r="O1872" s="65"/>
    </row>
    <row r="1873" spans="1:15" hidden="1" x14ac:dyDescent="0.25">
      <c r="A1873" s="61" t="s">
        <v>2695</v>
      </c>
      <c r="B1873" s="61" t="s">
        <v>13067</v>
      </c>
      <c r="C1873" s="50">
        <v>273.43</v>
      </c>
      <c r="D1873" s="66">
        <v>45476</v>
      </c>
      <c r="E1873" s="61" t="s">
        <v>13030</v>
      </c>
      <c r="F1873" s="61"/>
      <c r="G1873" s="61" t="str">
        <f>VLOOKUP(Corrections[[#This Row],[Employee]],'[1]Management Hierarchy Report'!$A$2:$C$3607, 3, 0)</f>
        <v>Steven Kyriazis</v>
      </c>
      <c r="H1873" s="48" t="s">
        <v>77</v>
      </c>
      <c r="I1873" s="61" t="s">
        <v>70</v>
      </c>
      <c r="J1873" s="61" t="str">
        <f>VLOOKUP(Corrections[[#This Row],[Employee]],[1]!Expense_Data[#Data],14,0)</f>
        <v>SL106@tidalwaveautospa.com</v>
      </c>
      <c r="K1873" s="68">
        <v>45292</v>
      </c>
      <c r="L1873" s="75"/>
      <c r="M1873" s="66"/>
      <c r="N1873" s="61"/>
      <c r="O1873" s="65"/>
    </row>
    <row r="1874" spans="1:15" hidden="1" x14ac:dyDescent="0.25">
      <c r="A1874" s="61" t="s">
        <v>238</v>
      </c>
      <c r="B1874" s="61" t="s">
        <v>239</v>
      </c>
      <c r="C1874" s="50">
        <v>261.89999999999998</v>
      </c>
      <c r="D1874" s="66">
        <v>45177</v>
      </c>
      <c r="E1874" s="61" t="s">
        <v>146</v>
      </c>
      <c r="F1874" s="61"/>
      <c r="G1874" s="61" t="str">
        <f>VLOOKUP(Corrections[[#This Row],[Employee]],'[1]Management Hierarchy Report'!$A$2:$C$3607, 3, 0)</f>
        <v>Amanda Thompson</v>
      </c>
      <c r="H1874" s="61" t="s">
        <v>77</v>
      </c>
      <c r="I1874" s="61" t="s">
        <v>70</v>
      </c>
      <c r="J1874" s="67" t="str">
        <f>VLOOKUP(Corrections[[#This Row],[Employee]],[1]!Expense_Data[#Data],14,0)</f>
        <v>Paige.Canfield@tidalwaveautospa.com</v>
      </c>
      <c r="K1874" s="68">
        <v>45292</v>
      </c>
      <c r="L1874" s="75"/>
      <c r="M1874" s="66"/>
      <c r="N1874" s="61"/>
      <c r="O1874" s="65"/>
    </row>
    <row r="1875" spans="1:15" hidden="1" x14ac:dyDescent="0.25">
      <c r="A1875" s="61" t="s">
        <v>238</v>
      </c>
      <c r="B1875" s="61" t="s">
        <v>239</v>
      </c>
      <c r="C1875" s="69">
        <v>156.94999999999999</v>
      </c>
      <c r="D1875" s="66">
        <v>45177</v>
      </c>
      <c r="E1875" s="61" t="s">
        <v>146</v>
      </c>
      <c r="F1875" s="61"/>
      <c r="G1875" s="61" t="str">
        <f>VLOOKUP(Corrections[[#This Row],[Employee]],'[1]Management Hierarchy Report'!$A$2:$C$3607, 3, 0)</f>
        <v>Amanda Thompson</v>
      </c>
      <c r="H1875" s="61" t="s">
        <v>77</v>
      </c>
      <c r="I1875" s="61" t="s">
        <v>70</v>
      </c>
      <c r="J1875" s="67" t="str">
        <f>VLOOKUP(Corrections[[#This Row],[Employee]],[1]!Expense_Data[#Data],14,0)</f>
        <v>Paige.Canfield@tidalwaveautospa.com</v>
      </c>
      <c r="K1875" s="68">
        <v>45292</v>
      </c>
      <c r="L1875" s="75"/>
      <c r="M1875" s="66"/>
      <c r="N1875" s="61"/>
      <c r="O1875" s="65"/>
    </row>
    <row r="1876" spans="1:15" hidden="1" x14ac:dyDescent="0.25">
      <c r="A1876" s="61" t="s">
        <v>238</v>
      </c>
      <c r="B1876" s="61" t="s">
        <v>239</v>
      </c>
      <c r="C1876" s="69">
        <v>261.89999999999998</v>
      </c>
      <c r="D1876" s="66">
        <v>45177</v>
      </c>
      <c r="E1876" s="61" t="s">
        <v>146</v>
      </c>
      <c r="F1876" s="61"/>
      <c r="G1876" s="61" t="str">
        <f>VLOOKUP(Corrections[[#This Row],[Employee]],'[1]Management Hierarchy Report'!$A$2:$C$3607, 3, 0)</f>
        <v>Amanda Thompson</v>
      </c>
      <c r="H1876" s="61" t="s">
        <v>77</v>
      </c>
      <c r="I1876" s="61" t="s">
        <v>70</v>
      </c>
      <c r="J1876" s="67" t="str">
        <f>VLOOKUP(Corrections[[#This Row],[Employee]],[1]!Expense_Data[#Data],14,0)</f>
        <v>Paige.Canfield@tidalwaveautospa.com</v>
      </c>
      <c r="K1876" s="68">
        <v>45292</v>
      </c>
      <c r="L1876" s="75"/>
      <c r="M1876" s="66"/>
      <c r="N1876" s="61"/>
      <c r="O1876" s="65"/>
    </row>
    <row r="1877" spans="1:15" hidden="1" x14ac:dyDescent="0.25">
      <c r="A1877" s="61" t="s">
        <v>238</v>
      </c>
      <c r="B1877" s="61" t="s">
        <v>311</v>
      </c>
      <c r="C1877" s="50">
        <v>958.82</v>
      </c>
      <c r="D1877" s="66">
        <v>45195</v>
      </c>
      <c r="E1877" s="61" t="s">
        <v>90</v>
      </c>
      <c r="F1877" s="61"/>
      <c r="G1877" s="61" t="str">
        <f>VLOOKUP(Corrections[[#This Row],[Employee]],'[1]Management Hierarchy Report'!$A$2:$C$3607, 3, 0)</f>
        <v>Amanda Thompson</v>
      </c>
      <c r="H1877" s="61" t="s">
        <v>77</v>
      </c>
      <c r="I1877" s="61" t="s">
        <v>70</v>
      </c>
      <c r="J1877" s="67" t="str">
        <f>VLOOKUP(Corrections[[#This Row],[Employee]],[1]!Expense_Data[#Data],14,0)</f>
        <v>Paige.Canfield@tidalwaveautospa.com</v>
      </c>
      <c r="K1877" s="68">
        <v>45292</v>
      </c>
      <c r="L1877" s="75"/>
      <c r="M1877" s="66"/>
      <c r="N1877" s="61"/>
      <c r="O1877" s="65"/>
    </row>
    <row r="1878" spans="1:15" hidden="1" x14ac:dyDescent="0.25">
      <c r="A1878" s="61" t="s">
        <v>238</v>
      </c>
      <c r="B1878" s="61" t="s">
        <v>382</v>
      </c>
      <c r="C1878" s="50">
        <v>571.57000000000005</v>
      </c>
      <c r="D1878" s="66">
        <v>45226</v>
      </c>
      <c r="E1878" s="61" t="s">
        <v>130</v>
      </c>
      <c r="F1878" s="61"/>
      <c r="G1878" s="61" t="str">
        <f>VLOOKUP(Corrections[[#This Row],[Employee]],'[1]Management Hierarchy Report'!$A$2:$C$3607, 3, 0)</f>
        <v>Amanda Thompson</v>
      </c>
      <c r="H1878" s="61" t="s">
        <v>77</v>
      </c>
      <c r="I1878" s="61" t="s">
        <v>70</v>
      </c>
      <c r="J1878" s="67" t="str">
        <f>VLOOKUP(Corrections[[#This Row],[Employee]],[1]!Expense_Data[#Data],14,0)</f>
        <v>Paige.Canfield@tidalwaveautospa.com</v>
      </c>
      <c r="K1878" s="68">
        <v>45292</v>
      </c>
      <c r="L1878" s="75"/>
      <c r="M1878" s="66"/>
      <c r="N1878" s="61"/>
      <c r="O1878" s="65"/>
    </row>
    <row r="1879" spans="1:15" hidden="1" x14ac:dyDescent="0.25">
      <c r="A1879" s="61" t="s">
        <v>118</v>
      </c>
      <c r="B1879" s="61" t="s">
        <v>119</v>
      </c>
      <c r="C1879" s="50">
        <v>430.07</v>
      </c>
      <c r="D1879" s="66">
        <v>45161</v>
      </c>
      <c r="E1879" s="61" t="s">
        <v>71</v>
      </c>
      <c r="F1879" s="61"/>
      <c r="G1879" s="61" t="e">
        <f>VLOOKUP(Corrections[[#This Row],[Employee]],'[1]Management Hierarchy Report'!$A$2:$C$3607, 3, 0)</f>
        <v>#N/A</v>
      </c>
      <c r="H1879" s="61" t="s">
        <v>77</v>
      </c>
      <c r="I1879" s="61" t="s">
        <v>70</v>
      </c>
      <c r="J1879" s="67" t="e">
        <f>VLOOKUP(Corrections[[#This Row],[Employee]],[1]!Expense_Data[#Data],14,0)</f>
        <v>#N/A</v>
      </c>
      <c r="K1879" s="68">
        <v>45292</v>
      </c>
      <c r="L1879" s="75"/>
      <c r="M1879" s="66"/>
      <c r="N1879" s="61"/>
      <c r="O1879" s="65"/>
    </row>
    <row r="1880" spans="1:15" hidden="1" x14ac:dyDescent="0.25">
      <c r="A1880" s="61" t="s">
        <v>118</v>
      </c>
      <c r="B1880" s="61" t="s">
        <v>119</v>
      </c>
      <c r="C1880" s="69">
        <v>33.450000000000003</v>
      </c>
      <c r="D1880" s="66">
        <v>45170</v>
      </c>
      <c r="E1880" s="61" t="s">
        <v>120</v>
      </c>
      <c r="F1880" s="61"/>
      <c r="G1880" s="61" t="e">
        <f>VLOOKUP(Corrections[[#This Row],[Employee]],'[1]Management Hierarchy Report'!$A$2:$C$3607, 3, 0)</f>
        <v>#N/A</v>
      </c>
      <c r="H1880" s="61" t="s">
        <v>77</v>
      </c>
      <c r="I1880" s="61" t="s">
        <v>70</v>
      </c>
      <c r="J1880" s="67" t="e">
        <f>VLOOKUP(Corrections[[#This Row],[Employee]],[1]!Expense_Data[#Data],14,0)</f>
        <v>#N/A</v>
      </c>
      <c r="K1880" s="68">
        <v>45292</v>
      </c>
      <c r="L1880" s="75"/>
      <c r="M1880" s="66"/>
      <c r="N1880" s="61"/>
      <c r="O1880" s="65"/>
    </row>
    <row r="1881" spans="1:15" hidden="1" x14ac:dyDescent="0.25">
      <c r="A1881" s="61" t="s">
        <v>118</v>
      </c>
      <c r="B1881" s="61" t="s">
        <v>119</v>
      </c>
      <c r="C1881" s="69">
        <v>53.06</v>
      </c>
      <c r="D1881" s="66">
        <v>45172</v>
      </c>
      <c r="E1881" s="61" t="s">
        <v>120</v>
      </c>
      <c r="F1881" s="61"/>
      <c r="G1881" s="61" t="e">
        <f>VLOOKUP(Corrections[[#This Row],[Employee]],'[1]Management Hierarchy Report'!$A$2:$C$3607, 3, 0)</f>
        <v>#N/A</v>
      </c>
      <c r="H1881" s="61" t="s">
        <v>77</v>
      </c>
      <c r="I1881" s="61" t="s">
        <v>70</v>
      </c>
      <c r="J1881" s="67" t="e">
        <f>VLOOKUP(Corrections[[#This Row],[Employee]],[1]!Expense_Data[#Data],14,0)</f>
        <v>#N/A</v>
      </c>
      <c r="K1881" s="68">
        <v>45292</v>
      </c>
      <c r="L1881" s="75"/>
      <c r="M1881" s="66"/>
      <c r="N1881" s="61"/>
      <c r="O1881" s="65"/>
    </row>
    <row r="1882" spans="1:15" hidden="1" x14ac:dyDescent="0.25">
      <c r="A1882" s="61" t="s">
        <v>118</v>
      </c>
      <c r="B1882" s="61" t="s">
        <v>13121</v>
      </c>
      <c r="C1882" s="50">
        <v>140.27000000000001</v>
      </c>
      <c r="D1882" s="66">
        <v>45460</v>
      </c>
      <c r="E1882" s="61" t="s">
        <v>12978</v>
      </c>
      <c r="F1882" s="61"/>
      <c r="G1882" s="61" t="e">
        <f>VLOOKUP(Corrections[[#This Row],[Employee]],'[1]Management Hierarchy Report'!$A$2:$C$3607, 3, 0)</f>
        <v>#N/A</v>
      </c>
      <c r="H1882" s="48" t="s">
        <v>77</v>
      </c>
      <c r="I1882" s="61" t="s">
        <v>70</v>
      </c>
      <c r="J1882" s="61" t="e">
        <f>VLOOKUP(Corrections[[#This Row],[Employee]],[1]!Expense_Data[#Data],14,0)</f>
        <v>#N/A</v>
      </c>
      <c r="K1882" s="68">
        <v>45292</v>
      </c>
      <c r="L1882" s="75"/>
      <c r="M1882" s="66"/>
      <c r="N1882" s="61"/>
      <c r="O1882" s="65"/>
    </row>
    <row r="1883" spans="1:15" hidden="1" x14ac:dyDescent="0.25">
      <c r="A1883" s="61" t="s">
        <v>118</v>
      </c>
      <c r="B1883" s="61" t="s">
        <v>13121</v>
      </c>
      <c r="C1883" s="50">
        <v>140.27000000000001</v>
      </c>
      <c r="D1883" s="66">
        <v>45460</v>
      </c>
      <c r="E1883" s="61" t="s">
        <v>521</v>
      </c>
      <c r="F1883" s="61"/>
      <c r="G1883" s="61" t="e">
        <f>VLOOKUP(Corrections[[#This Row],[Employee]],'[1]Management Hierarchy Report'!$A$2:$C$3607, 3, 0)</f>
        <v>#N/A</v>
      </c>
      <c r="H1883" s="48" t="s">
        <v>77</v>
      </c>
      <c r="I1883" s="61" t="s">
        <v>70</v>
      </c>
      <c r="J1883" s="61" t="e">
        <f>VLOOKUP(Corrections[[#This Row],[Employee]],[1]!Expense_Data[#Data],14,0)</f>
        <v>#N/A</v>
      </c>
      <c r="K1883" s="68">
        <v>45292</v>
      </c>
      <c r="L1883" s="75"/>
      <c r="M1883" s="66"/>
      <c r="N1883" s="61"/>
      <c r="O1883" s="65"/>
    </row>
    <row r="1884" spans="1:15" hidden="1" x14ac:dyDescent="0.25">
      <c r="A1884" s="61" t="s">
        <v>118</v>
      </c>
      <c r="B1884" s="61" t="s">
        <v>844</v>
      </c>
      <c r="C1884" s="50">
        <v>140.27000000000001</v>
      </c>
      <c r="D1884" s="66">
        <v>45460</v>
      </c>
      <c r="E1884" s="61" t="s">
        <v>71</v>
      </c>
      <c r="F1884" s="61"/>
      <c r="G1884" s="61" t="e">
        <f>VLOOKUP(Corrections[[#This Row],[Employee]],'[1]Management Hierarchy Report'!$A$2:$C$3607, 3, 0)</f>
        <v>#N/A</v>
      </c>
      <c r="H1884" s="61" t="e">
        <f>IF(#REF!&gt;=0.2,"Sent Back", "Removed")</f>
        <v>#REF!</v>
      </c>
      <c r="I1884" s="61" t="s">
        <v>70</v>
      </c>
      <c r="J1884" s="61" t="e">
        <f>VLOOKUP(Corrections[[#This Row],[Employee]],[1]!Expense_Data[#Data],14,0)</f>
        <v>#N/A</v>
      </c>
      <c r="K1884" s="68">
        <v>45292</v>
      </c>
      <c r="L1884" s="75"/>
      <c r="M1884" s="66"/>
      <c r="N1884" s="61"/>
      <c r="O1884" s="65"/>
    </row>
    <row r="1885" spans="1:15" hidden="1" x14ac:dyDescent="0.25">
      <c r="A1885" s="61" t="s">
        <v>696</v>
      </c>
      <c r="B1885" s="61" t="s">
        <v>697</v>
      </c>
      <c r="C1885" s="50">
        <v>125.19</v>
      </c>
      <c r="D1885" s="66">
        <v>45412</v>
      </c>
      <c r="E1885" s="61" t="s">
        <v>71</v>
      </c>
      <c r="F1885" s="61"/>
      <c r="G1885" s="61" t="str">
        <f>VLOOKUP(Corrections[[#This Row],[Employee]],'[1]Management Hierarchy Report'!$A$2:$C$3607, 3, 0)</f>
        <v>Joe Chavez</v>
      </c>
      <c r="H1885" s="61" t="e">
        <f>IF(#REF!&gt;=20,"Sent Back", "Removed")</f>
        <v>#REF!</v>
      </c>
      <c r="I1885" s="61" t="s">
        <v>70</v>
      </c>
      <c r="J1885" s="67" t="str">
        <f>VLOOKUP(Corrections[[#This Row],[Employee]],[1]!Expense_Data[#Data],14,0)</f>
        <v>SL240@tidalwaveautospa.com</v>
      </c>
      <c r="K1885" s="68">
        <v>45292</v>
      </c>
      <c r="L1885" s="75"/>
      <c r="M1885" s="66"/>
      <c r="N1885" s="61"/>
      <c r="O1885" s="65"/>
    </row>
    <row r="1886" spans="1:15" hidden="1" x14ac:dyDescent="0.25">
      <c r="A1886" s="61" t="s">
        <v>696</v>
      </c>
      <c r="B1886" s="61" t="s">
        <v>11613</v>
      </c>
      <c r="C1886" s="69">
        <v>100.03</v>
      </c>
      <c r="D1886" s="66">
        <v>45443</v>
      </c>
      <c r="E1886" s="61" t="s">
        <v>521</v>
      </c>
      <c r="F1886" s="61"/>
      <c r="G1886" s="61" t="str">
        <f>VLOOKUP(Corrections[[#This Row],[Employee]],'[1]Management Hierarchy Report'!$A$2:$C$3607, 3, 0)</f>
        <v>Joe Chavez</v>
      </c>
      <c r="H1886" s="61" t="s">
        <v>77</v>
      </c>
      <c r="I1886" s="61" t="s">
        <v>70</v>
      </c>
      <c r="J1886" s="61" t="str">
        <f>VLOOKUP(Corrections[[#This Row],[Employee]],[1]!Expense_Data[#Data],14,0)</f>
        <v>SL240@tidalwaveautospa.com</v>
      </c>
      <c r="K1886" s="68">
        <v>45292</v>
      </c>
      <c r="L1886" s="75"/>
      <c r="M1886" s="66"/>
      <c r="N1886" s="61"/>
      <c r="O1886" s="65"/>
    </row>
    <row r="1887" spans="1:15" hidden="1" x14ac:dyDescent="0.25">
      <c r="A1887" s="61" t="s">
        <v>696</v>
      </c>
      <c r="B1887" s="61" t="s">
        <v>11613</v>
      </c>
      <c r="C1887" s="69">
        <v>101.83</v>
      </c>
      <c r="D1887" s="66">
        <v>45467</v>
      </c>
      <c r="E1887" s="61" t="s">
        <v>521</v>
      </c>
      <c r="F1887" s="61"/>
      <c r="G1887" s="61" t="str">
        <f>VLOOKUP(Corrections[[#This Row],[Employee]],'[1]Management Hierarchy Report'!$A$2:$C$3607, 3, 0)</f>
        <v>Joe Chavez</v>
      </c>
      <c r="H1887" s="61" t="s">
        <v>77</v>
      </c>
      <c r="I1887" s="61" t="s">
        <v>70</v>
      </c>
      <c r="J1887" s="61" t="str">
        <f>VLOOKUP(Corrections[[#This Row],[Employee]],[1]!Expense_Data[#Data],14,0)</f>
        <v>SL240@tidalwaveautospa.com</v>
      </c>
      <c r="K1887" s="68">
        <v>45292</v>
      </c>
      <c r="L1887" s="75"/>
      <c r="M1887" s="66"/>
      <c r="N1887" s="61"/>
      <c r="O1887" s="65"/>
    </row>
    <row r="1888" spans="1:15" hidden="1" x14ac:dyDescent="0.25">
      <c r="A1888" s="61" t="s">
        <v>696</v>
      </c>
      <c r="B1888" s="61" t="s">
        <v>11613</v>
      </c>
      <c r="C1888" s="50">
        <v>101.83</v>
      </c>
      <c r="D1888" s="66">
        <v>45467</v>
      </c>
      <c r="E1888" s="61" t="s">
        <v>13030</v>
      </c>
      <c r="F1888" s="61"/>
      <c r="G1888" s="61" t="str">
        <f>VLOOKUP(Corrections[[#This Row],[Employee]],'[1]Management Hierarchy Report'!$A$2:$C$3607, 3, 0)</f>
        <v>Joe Chavez</v>
      </c>
      <c r="H1888" s="61" t="s">
        <v>77</v>
      </c>
      <c r="I1888" s="61" t="s">
        <v>70</v>
      </c>
      <c r="J1888" s="61" t="str">
        <f>VLOOKUP(Corrections[[#This Row],[Employee]],[1]!Expense_Data[#Data],14,0)</f>
        <v>SL240@tidalwaveautospa.com</v>
      </c>
      <c r="K1888" s="68">
        <v>45292</v>
      </c>
      <c r="L1888" s="75"/>
      <c r="M1888" s="66"/>
      <c r="N1888" s="61"/>
      <c r="O1888" s="65"/>
    </row>
    <row r="1889" spans="1:15" hidden="1" x14ac:dyDescent="0.25">
      <c r="A1889" s="61" t="s">
        <v>696</v>
      </c>
      <c r="B1889" s="61" t="s">
        <v>11613</v>
      </c>
      <c r="C1889" s="50">
        <v>101.83</v>
      </c>
      <c r="D1889" s="66">
        <v>45467</v>
      </c>
      <c r="E1889" s="61" t="s">
        <v>13030</v>
      </c>
      <c r="F1889" s="61"/>
      <c r="G1889" s="61" t="str">
        <f>VLOOKUP(Corrections[[#This Row],[Employee]],'[1]Management Hierarchy Report'!$A$2:$C$3607, 3, 0)</f>
        <v>Joe Chavez</v>
      </c>
      <c r="H1889" s="48" t="s">
        <v>77</v>
      </c>
      <c r="I1889" s="61" t="s">
        <v>70</v>
      </c>
      <c r="J1889" s="61" t="str">
        <f>VLOOKUP(Corrections[[#This Row],[Employee]],[1]!Expense_Data[#Data],14,0)</f>
        <v>SL240@tidalwaveautospa.com</v>
      </c>
      <c r="K1889" s="68">
        <v>45292</v>
      </c>
      <c r="L1889" s="75"/>
      <c r="M1889" s="66"/>
      <c r="N1889" s="61"/>
      <c r="O1889" s="65"/>
    </row>
    <row r="1890" spans="1:15" hidden="1" x14ac:dyDescent="0.25">
      <c r="A1890" s="61" t="s">
        <v>696</v>
      </c>
      <c r="B1890" s="61" t="s">
        <v>11613</v>
      </c>
      <c r="C1890" s="57">
        <v>94.06</v>
      </c>
      <c r="D1890" s="66">
        <v>45468</v>
      </c>
      <c r="E1890" s="61" t="s">
        <v>71</v>
      </c>
      <c r="F1890" s="61"/>
      <c r="G1890" s="61" t="str">
        <f>VLOOKUP(Corrections[[#This Row],[Employee]],'[1]Management Hierarchy Report'!$A$2:$C$3607, 3, 0)</f>
        <v>Joe Chavez</v>
      </c>
      <c r="H1890" s="61" t="s">
        <v>77</v>
      </c>
      <c r="I1890" s="61" t="s">
        <v>70</v>
      </c>
      <c r="J1890" s="61" t="str">
        <f>VLOOKUP(Corrections[[#This Row],[Employee]],[1]!Expense_Data[#Data],14,0)</f>
        <v>SL240@tidalwaveautospa.com</v>
      </c>
      <c r="K1890" s="68">
        <v>45292</v>
      </c>
      <c r="L1890" s="75"/>
      <c r="M1890" s="66"/>
      <c r="N1890" s="61"/>
      <c r="O1890" s="65"/>
    </row>
    <row r="1891" spans="1:15" hidden="1" x14ac:dyDescent="0.25">
      <c r="A1891" s="61" t="s">
        <v>749</v>
      </c>
      <c r="B1891" s="61" t="s">
        <v>750</v>
      </c>
      <c r="C1891" s="50">
        <v>183.37</v>
      </c>
      <c r="D1891" s="66">
        <v>45379</v>
      </c>
      <c r="E1891" s="61" t="s">
        <v>71</v>
      </c>
      <c r="F1891" s="61"/>
      <c r="G1891" s="61" t="str">
        <f>VLOOKUP(Corrections[[#This Row],[Employee]],'[1]Management Hierarchy Report'!$A$2:$C$3607, 3, 0)</f>
        <v>Kyle Rovansek</v>
      </c>
      <c r="H1891" s="61" t="s">
        <v>77</v>
      </c>
      <c r="I1891" s="61" t="s">
        <v>70</v>
      </c>
      <c r="J1891" s="67" t="str">
        <f>VLOOKUP(Corrections[[#This Row],[Employee]],[1]!Expense_Data[#Data],14,0)</f>
        <v>SL54@tidalwaveautospa.com</v>
      </c>
      <c r="K1891" s="68">
        <v>45292</v>
      </c>
      <c r="L1891" s="75"/>
      <c r="M1891" s="66"/>
      <c r="N1891" s="61"/>
      <c r="O1891" s="65"/>
    </row>
    <row r="1892" spans="1:15" hidden="1" x14ac:dyDescent="0.25">
      <c r="A1892" s="61" t="s">
        <v>749</v>
      </c>
      <c r="B1892" s="61" t="s">
        <v>750</v>
      </c>
      <c r="C1892" s="69">
        <v>172.76</v>
      </c>
      <c r="D1892" s="66">
        <v>45379</v>
      </c>
      <c r="E1892" s="61" t="s">
        <v>71</v>
      </c>
      <c r="F1892" s="61"/>
      <c r="G1892" s="61" t="str">
        <f>VLOOKUP(Corrections[[#This Row],[Employee]],'[1]Management Hierarchy Report'!$A$2:$C$3607, 3, 0)</f>
        <v>Kyle Rovansek</v>
      </c>
      <c r="H1892" s="61" t="s">
        <v>77</v>
      </c>
      <c r="I1892" s="61" t="s">
        <v>70</v>
      </c>
      <c r="J1892" s="67" t="str">
        <f>VLOOKUP(Corrections[[#This Row],[Employee]],[1]!Expense_Data[#Data],14,0)</f>
        <v>SL54@tidalwaveautospa.com</v>
      </c>
      <c r="K1892" s="68">
        <v>45292</v>
      </c>
      <c r="L1892" s="75"/>
      <c r="M1892" s="66"/>
      <c r="N1892" s="61"/>
      <c r="O1892" s="65"/>
    </row>
    <row r="1893" spans="1:15" hidden="1" x14ac:dyDescent="0.25">
      <c r="A1893" s="61" t="s">
        <v>749</v>
      </c>
      <c r="B1893" s="61" t="s">
        <v>750</v>
      </c>
      <c r="C1893" s="69">
        <v>224.07</v>
      </c>
      <c r="D1893" s="66">
        <v>45394</v>
      </c>
      <c r="E1893" s="61" t="s">
        <v>71</v>
      </c>
      <c r="F1893" s="61"/>
      <c r="G1893" s="61" t="str">
        <f>VLOOKUP(Corrections[[#This Row],[Employee]],'[1]Management Hierarchy Report'!$A$2:$C$3607, 3, 0)</f>
        <v>Kyle Rovansek</v>
      </c>
      <c r="H1893" s="61" t="s">
        <v>77</v>
      </c>
      <c r="I1893" s="61" t="s">
        <v>70</v>
      </c>
      <c r="J1893" s="67" t="str">
        <f>VLOOKUP(Corrections[[#This Row],[Employee]],[1]!Expense_Data[#Data],14,0)</f>
        <v>SL54@tidalwaveautospa.com</v>
      </c>
      <c r="K1893" s="68">
        <v>45292</v>
      </c>
      <c r="L1893" s="75"/>
      <c r="M1893" s="66"/>
      <c r="N1893" s="61"/>
      <c r="O1893" s="65"/>
    </row>
    <row r="1894" spans="1:15" hidden="1" x14ac:dyDescent="0.25">
      <c r="A1894" s="61" t="s">
        <v>749</v>
      </c>
      <c r="B1894" s="61" t="s">
        <v>865</v>
      </c>
      <c r="C1894" s="50">
        <v>109.99</v>
      </c>
      <c r="D1894" s="66">
        <v>45432</v>
      </c>
      <c r="E1894" s="61" t="s">
        <v>176</v>
      </c>
      <c r="F1894" s="61"/>
      <c r="G1894" s="61" t="str">
        <f>VLOOKUP(Corrections[[#This Row],[Employee]],'[1]Management Hierarchy Report'!$A$2:$C$3607, 3, 0)</f>
        <v>Kyle Rovansek</v>
      </c>
      <c r="H1894" s="61" t="s">
        <v>69</v>
      </c>
      <c r="I1894" s="61" t="s">
        <v>70</v>
      </c>
      <c r="J1894" s="61" t="str">
        <f>VLOOKUP(Corrections[[#This Row],[Employee]],[1]!Expense_Data[#Data],14,0)</f>
        <v>SL54@tidalwaveautospa.com</v>
      </c>
      <c r="K1894" s="68">
        <v>45292</v>
      </c>
      <c r="L1894" s="75"/>
      <c r="M1894" s="66"/>
      <c r="N1894" s="61"/>
      <c r="O1894" s="65"/>
    </row>
    <row r="1895" spans="1:15" hidden="1" x14ac:dyDescent="0.25">
      <c r="A1895" s="61" t="s">
        <v>749</v>
      </c>
      <c r="B1895" s="61" t="s">
        <v>865</v>
      </c>
      <c r="C1895" s="69">
        <v>103.86</v>
      </c>
      <c r="D1895" s="66">
        <v>45433</v>
      </c>
      <c r="E1895" s="61" t="s">
        <v>130</v>
      </c>
      <c r="F1895" s="61"/>
      <c r="G1895" s="61" t="str">
        <f>VLOOKUP(Corrections[[#This Row],[Employee]],'[1]Management Hierarchy Report'!$A$2:$C$3607, 3, 0)</f>
        <v>Kyle Rovansek</v>
      </c>
      <c r="H1895" s="61" t="s">
        <v>69</v>
      </c>
      <c r="I1895" s="61" t="s">
        <v>70</v>
      </c>
      <c r="J1895" s="61" t="str">
        <f>VLOOKUP(Corrections[[#This Row],[Employee]],[1]!Expense_Data[#Data],14,0)</f>
        <v>SL54@tidalwaveautospa.com</v>
      </c>
      <c r="K1895" s="68">
        <v>45292</v>
      </c>
      <c r="L1895" s="75"/>
      <c r="M1895" s="66"/>
      <c r="N1895" s="61"/>
      <c r="O1895" s="65"/>
    </row>
    <row r="1896" spans="1:15" hidden="1" x14ac:dyDescent="0.25">
      <c r="A1896" s="61" t="s">
        <v>749</v>
      </c>
      <c r="B1896" s="61" t="s">
        <v>13123</v>
      </c>
      <c r="C1896" s="50">
        <v>79.489999999999995</v>
      </c>
      <c r="D1896" s="66">
        <v>45482</v>
      </c>
      <c r="E1896" s="61" t="s">
        <v>268</v>
      </c>
      <c r="F1896" s="61"/>
      <c r="G1896" s="61" t="str">
        <f>VLOOKUP(Corrections[[#This Row],[Employee]],'[1]Management Hierarchy Report'!$A$2:$C$3607, 3, 0)</f>
        <v>Kyle Rovansek</v>
      </c>
      <c r="H1896" s="48" t="s">
        <v>77</v>
      </c>
      <c r="I1896" s="61" t="s">
        <v>70</v>
      </c>
      <c r="J1896" s="61" t="str">
        <f>VLOOKUP(Corrections[[#This Row],[Employee]],[1]!Expense_Data[#Data],14,0)</f>
        <v>SL54@tidalwaveautospa.com</v>
      </c>
      <c r="K1896" s="68">
        <v>45292</v>
      </c>
      <c r="L1896" s="75"/>
      <c r="M1896" s="66"/>
      <c r="N1896" s="61"/>
      <c r="O1896" s="65"/>
    </row>
    <row r="1897" spans="1:15" hidden="1" x14ac:dyDescent="0.25">
      <c r="A1897" s="61" t="s">
        <v>749</v>
      </c>
      <c r="B1897" s="61" t="s">
        <v>13115</v>
      </c>
      <c r="C1897" s="50">
        <v>109.99</v>
      </c>
      <c r="D1897" s="66">
        <v>45432</v>
      </c>
      <c r="E1897" s="61" t="s">
        <v>176</v>
      </c>
      <c r="F1897" s="61"/>
      <c r="G1897" s="61" t="str">
        <f>VLOOKUP(Corrections[[#This Row],[Employee]],'[1]Management Hierarchy Report'!$A$2:$C$3607, 3, 0)</f>
        <v>Kyle Rovansek</v>
      </c>
      <c r="H1897" s="48" t="s">
        <v>77</v>
      </c>
      <c r="I1897" s="61" t="s">
        <v>70</v>
      </c>
      <c r="J1897" s="61" t="str">
        <f>VLOOKUP(Corrections[[#This Row],[Employee]],[1]!Expense_Data[#Data],14,0)</f>
        <v>SL54@tidalwaveautospa.com</v>
      </c>
      <c r="K1897" s="68">
        <v>45292</v>
      </c>
      <c r="L1897" s="75"/>
      <c r="M1897" s="66"/>
      <c r="N1897" s="61"/>
      <c r="O1897" s="65"/>
    </row>
    <row r="1898" spans="1:15" hidden="1" x14ac:dyDescent="0.25">
      <c r="A1898" s="61" t="s">
        <v>749</v>
      </c>
      <c r="B1898" s="61" t="s">
        <v>13115</v>
      </c>
      <c r="C1898" s="50">
        <v>103.86</v>
      </c>
      <c r="D1898" s="66">
        <v>45433</v>
      </c>
      <c r="E1898" s="61" t="s">
        <v>12978</v>
      </c>
      <c r="F1898" s="61"/>
      <c r="G1898" s="61" t="str">
        <f>VLOOKUP(Corrections[[#This Row],[Employee]],'[1]Management Hierarchy Report'!$A$2:$C$3607, 3, 0)</f>
        <v>Kyle Rovansek</v>
      </c>
      <c r="H1898" s="48" t="s">
        <v>77</v>
      </c>
      <c r="I1898" s="61" t="s">
        <v>70</v>
      </c>
      <c r="J1898" s="61" t="str">
        <f>VLOOKUP(Corrections[[#This Row],[Employee]],[1]!Expense_Data[#Data],14,0)</f>
        <v>SL54@tidalwaveautospa.com</v>
      </c>
      <c r="K1898" s="68">
        <v>45292</v>
      </c>
      <c r="L1898" s="75"/>
      <c r="M1898" s="66"/>
      <c r="N1898" s="61"/>
      <c r="O1898" s="65"/>
    </row>
    <row r="1899" spans="1:15" hidden="1" x14ac:dyDescent="0.25">
      <c r="A1899" s="61" t="s">
        <v>749</v>
      </c>
      <c r="B1899" s="61" t="s">
        <v>13115</v>
      </c>
      <c r="C1899" s="50">
        <v>90.09</v>
      </c>
      <c r="D1899" s="66">
        <v>45462</v>
      </c>
      <c r="E1899" s="61" t="s">
        <v>12978</v>
      </c>
      <c r="F1899" s="61"/>
      <c r="G1899" s="61" t="str">
        <f>VLOOKUP(Corrections[[#This Row],[Employee]],'[1]Management Hierarchy Report'!$A$2:$C$3607, 3, 0)</f>
        <v>Kyle Rovansek</v>
      </c>
      <c r="H1899" s="48" t="s">
        <v>77</v>
      </c>
      <c r="I1899" s="61" t="s">
        <v>70</v>
      </c>
      <c r="J1899" s="61" t="str">
        <f>VLOOKUP(Corrections[[#This Row],[Employee]],[1]!Expense_Data[#Data],14,0)</f>
        <v>SL54@tidalwaveautospa.com</v>
      </c>
      <c r="K1899" s="68">
        <v>45292</v>
      </c>
      <c r="L1899" s="75"/>
      <c r="M1899" s="66"/>
      <c r="N1899" s="61"/>
      <c r="O1899" s="65"/>
    </row>
    <row r="1900" spans="1:15" hidden="1" x14ac:dyDescent="0.25">
      <c r="A1900" s="61" t="s">
        <v>749</v>
      </c>
      <c r="B1900" s="61" t="s">
        <v>13115</v>
      </c>
      <c r="C1900" s="50">
        <v>33.909999999999997</v>
      </c>
      <c r="D1900" s="66">
        <v>45464</v>
      </c>
      <c r="E1900" s="61" t="s">
        <v>12978</v>
      </c>
      <c r="F1900" s="61"/>
      <c r="G1900" s="61" t="str">
        <f>VLOOKUP(Corrections[[#This Row],[Employee]],'[1]Management Hierarchy Report'!$A$2:$C$3607, 3, 0)</f>
        <v>Kyle Rovansek</v>
      </c>
      <c r="H1900" s="48" t="s">
        <v>77</v>
      </c>
      <c r="I1900" s="61" t="s">
        <v>70</v>
      </c>
      <c r="J1900" s="61" t="str">
        <f>VLOOKUP(Corrections[[#This Row],[Employee]],[1]!Expense_Data[#Data],14,0)</f>
        <v>SL54@tidalwaveautospa.com</v>
      </c>
      <c r="K1900" s="68">
        <v>45292</v>
      </c>
      <c r="L1900" s="75"/>
      <c r="M1900" s="66"/>
      <c r="N1900" s="61"/>
      <c r="O1900" s="65"/>
    </row>
    <row r="1901" spans="1:15" hidden="1" x14ac:dyDescent="0.25">
      <c r="A1901" s="61" t="s">
        <v>749</v>
      </c>
      <c r="B1901" s="61" t="s">
        <v>13115</v>
      </c>
      <c r="C1901" s="50">
        <v>20.13</v>
      </c>
      <c r="D1901" s="66">
        <v>45465</v>
      </c>
      <c r="E1901" s="61" t="s">
        <v>12978</v>
      </c>
      <c r="F1901" s="61"/>
      <c r="G1901" s="61" t="str">
        <f>VLOOKUP(Corrections[[#This Row],[Employee]],'[1]Management Hierarchy Report'!$A$2:$C$3607, 3, 0)</f>
        <v>Kyle Rovansek</v>
      </c>
      <c r="H1901" s="48" t="s">
        <v>77</v>
      </c>
      <c r="I1901" s="61" t="s">
        <v>70</v>
      </c>
      <c r="J1901" s="61" t="str">
        <f>VLOOKUP(Corrections[[#This Row],[Employee]],[1]!Expense_Data[#Data],14,0)</f>
        <v>SL54@tidalwaveautospa.com</v>
      </c>
      <c r="K1901" s="68">
        <v>45292</v>
      </c>
      <c r="L1901" s="75"/>
      <c r="M1901" s="66"/>
      <c r="N1901" s="61"/>
      <c r="O1901" s="65"/>
    </row>
    <row r="1902" spans="1:15" hidden="1" x14ac:dyDescent="0.25">
      <c r="A1902" s="61" t="s">
        <v>749</v>
      </c>
      <c r="B1902" s="61" t="s">
        <v>13115</v>
      </c>
      <c r="C1902" s="50">
        <v>58.29</v>
      </c>
      <c r="D1902" s="66">
        <v>45479</v>
      </c>
      <c r="E1902" s="61" t="s">
        <v>12978</v>
      </c>
      <c r="F1902" s="61"/>
      <c r="G1902" s="61" t="str">
        <f>VLOOKUP(Corrections[[#This Row],[Employee]],'[1]Management Hierarchy Report'!$A$2:$C$3607, 3, 0)</f>
        <v>Kyle Rovansek</v>
      </c>
      <c r="H1902" s="48" t="s">
        <v>77</v>
      </c>
      <c r="I1902" s="61" t="s">
        <v>70</v>
      </c>
      <c r="J1902" s="61" t="str">
        <f>VLOOKUP(Corrections[[#This Row],[Employee]],[1]!Expense_Data[#Data],14,0)</f>
        <v>SL54@tidalwaveautospa.com</v>
      </c>
      <c r="K1902" s="68">
        <v>45292</v>
      </c>
      <c r="L1902" s="75"/>
      <c r="M1902" s="66"/>
      <c r="N1902" s="61"/>
      <c r="O1902" s="65"/>
    </row>
    <row r="1903" spans="1:15" hidden="1" x14ac:dyDescent="0.25">
      <c r="A1903" s="61" t="s">
        <v>749</v>
      </c>
      <c r="B1903" s="61" t="s">
        <v>13115</v>
      </c>
      <c r="C1903" s="50">
        <v>58.05</v>
      </c>
      <c r="D1903" s="66">
        <v>45479</v>
      </c>
      <c r="E1903" s="61" t="s">
        <v>12978</v>
      </c>
      <c r="F1903" s="61"/>
      <c r="G1903" s="61" t="str">
        <f>VLOOKUP(Corrections[[#This Row],[Employee]],'[1]Management Hierarchy Report'!$A$2:$C$3607, 3, 0)</f>
        <v>Kyle Rovansek</v>
      </c>
      <c r="H1903" s="48" t="s">
        <v>77</v>
      </c>
      <c r="I1903" s="61" t="s">
        <v>70</v>
      </c>
      <c r="J1903" s="61" t="str">
        <f>VLOOKUP(Corrections[[#This Row],[Employee]],[1]!Expense_Data[#Data],14,0)</f>
        <v>SL54@tidalwaveautospa.com</v>
      </c>
      <c r="K1903" s="68">
        <v>45292</v>
      </c>
      <c r="L1903" s="75"/>
      <c r="M1903" s="66"/>
      <c r="N1903" s="61"/>
      <c r="O1903" s="65"/>
    </row>
    <row r="1904" spans="1:15" hidden="1" x14ac:dyDescent="0.25">
      <c r="A1904" s="61" t="s">
        <v>749</v>
      </c>
      <c r="B1904" s="61" t="s">
        <v>13115</v>
      </c>
      <c r="C1904" s="50">
        <v>21.19</v>
      </c>
      <c r="D1904" s="66">
        <v>45479</v>
      </c>
      <c r="E1904" s="61" t="s">
        <v>12978</v>
      </c>
      <c r="F1904" s="61"/>
      <c r="G1904" s="61" t="str">
        <f>VLOOKUP(Corrections[[#This Row],[Employee]],'[1]Management Hierarchy Report'!$A$2:$C$3607, 3, 0)</f>
        <v>Kyle Rovansek</v>
      </c>
      <c r="H1904" s="48" t="s">
        <v>77</v>
      </c>
      <c r="I1904" s="61" t="s">
        <v>70</v>
      </c>
      <c r="J1904" s="61" t="str">
        <f>VLOOKUP(Corrections[[#This Row],[Employee]],[1]!Expense_Data[#Data],14,0)</f>
        <v>SL54@tidalwaveautospa.com</v>
      </c>
      <c r="K1904" s="68">
        <v>45292</v>
      </c>
      <c r="L1904" s="75"/>
      <c r="M1904" s="66"/>
      <c r="N1904" s="61"/>
      <c r="O1904" s="65"/>
    </row>
    <row r="1905" spans="1:15" hidden="1" x14ac:dyDescent="0.25">
      <c r="A1905" s="61" t="s">
        <v>749</v>
      </c>
      <c r="B1905" s="61" t="s">
        <v>13115</v>
      </c>
      <c r="C1905" s="50">
        <v>24.42</v>
      </c>
      <c r="D1905" s="66">
        <v>45479</v>
      </c>
      <c r="E1905" s="61" t="s">
        <v>12978</v>
      </c>
      <c r="F1905" s="61"/>
      <c r="G1905" s="61" t="str">
        <f>VLOOKUP(Corrections[[#This Row],[Employee]],'[1]Management Hierarchy Report'!$A$2:$C$3607, 3, 0)</f>
        <v>Kyle Rovansek</v>
      </c>
      <c r="H1905" s="48" t="s">
        <v>77</v>
      </c>
      <c r="I1905" s="61" t="s">
        <v>70</v>
      </c>
      <c r="J1905" s="61" t="str">
        <f>VLOOKUP(Corrections[[#This Row],[Employee]],[1]!Expense_Data[#Data],14,0)</f>
        <v>SL54@tidalwaveautospa.com</v>
      </c>
      <c r="K1905" s="68">
        <v>45292</v>
      </c>
      <c r="L1905" s="75"/>
      <c r="M1905" s="66"/>
      <c r="N1905" s="61"/>
      <c r="O1905" s="65"/>
    </row>
    <row r="1906" spans="1:15" hidden="1" x14ac:dyDescent="0.25">
      <c r="A1906" s="61" t="s">
        <v>749</v>
      </c>
      <c r="B1906" s="61" t="s">
        <v>13115</v>
      </c>
      <c r="C1906" s="50">
        <v>7.41</v>
      </c>
      <c r="D1906" s="66">
        <v>45479</v>
      </c>
      <c r="E1906" s="61" t="s">
        <v>12978</v>
      </c>
      <c r="F1906" s="61"/>
      <c r="G1906" s="61" t="str">
        <f>VLOOKUP(Corrections[[#This Row],[Employee]],'[1]Management Hierarchy Report'!$A$2:$C$3607, 3, 0)</f>
        <v>Kyle Rovansek</v>
      </c>
      <c r="H1906" s="48" t="s">
        <v>77</v>
      </c>
      <c r="I1906" s="61" t="s">
        <v>70</v>
      </c>
      <c r="J1906" s="61" t="str">
        <f>VLOOKUP(Corrections[[#This Row],[Employee]],[1]!Expense_Data[#Data],14,0)</f>
        <v>SL54@tidalwaveautospa.com</v>
      </c>
      <c r="K1906" s="68">
        <v>45292</v>
      </c>
      <c r="L1906" s="75"/>
      <c r="M1906" s="66"/>
      <c r="N1906" s="61"/>
      <c r="O1906" s="65"/>
    </row>
    <row r="1907" spans="1:15" hidden="1" x14ac:dyDescent="0.25">
      <c r="A1907" s="61" t="s">
        <v>749</v>
      </c>
      <c r="B1907" s="61" t="s">
        <v>13115</v>
      </c>
      <c r="C1907" s="50">
        <v>22.25</v>
      </c>
      <c r="D1907" s="66">
        <v>45480</v>
      </c>
      <c r="E1907" s="61" t="s">
        <v>12978</v>
      </c>
      <c r="F1907" s="61"/>
      <c r="G1907" s="61" t="str">
        <f>VLOOKUP(Corrections[[#This Row],[Employee]],'[1]Management Hierarchy Report'!$A$2:$C$3607, 3, 0)</f>
        <v>Kyle Rovansek</v>
      </c>
      <c r="H1907" s="48" t="s">
        <v>77</v>
      </c>
      <c r="I1907" s="61" t="s">
        <v>70</v>
      </c>
      <c r="J1907" s="61" t="str">
        <f>VLOOKUP(Corrections[[#This Row],[Employee]],[1]!Expense_Data[#Data],14,0)</f>
        <v>SL54@tidalwaveautospa.com</v>
      </c>
      <c r="K1907" s="68">
        <v>45292</v>
      </c>
      <c r="L1907" s="75"/>
      <c r="M1907" s="66"/>
      <c r="N1907" s="61"/>
      <c r="O1907" s="65"/>
    </row>
    <row r="1908" spans="1:15" hidden="1" x14ac:dyDescent="0.25">
      <c r="A1908" s="61" t="s">
        <v>749</v>
      </c>
      <c r="B1908" s="61" t="s">
        <v>13115</v>
      </c>
      <c r="C1908" s="50">
        <v>42.93</v>
      </c>
      <c r="D1908" s="66">
        <v>45481</v>
      </c>
      <c r="E1908" s="61" t="s">
        <v>12978</v>
      </c>
      <c r="F1908" s="61"/>
      <c r="G1908" s="61" t="str">
        <f>VLOOKUP(Corrections[[#This Row],[Employee]],'[1]Management Hierarchy Report'!$A$2:$C$3607, 3, 0)</f>
        <v>Kyle Rovansek</v>
      </c>
      <c r="H1908" s="48" t="s">
        <v>77</v>
      </c>
      <c r="I1908" s="61" t="s">
        <v>70</v>
      </c>
      <c r="J1908" s="61" t="str">
        <f>VLOOKUP(Corrections[[#This Row],[Employee]],[1]!Expense_Data[#Data],14,0)</f>
        <v>SL54@tidalwaveautospa.com</v>
      </c>
      <c r="K1908" s="68">
        <v>45292</v>
      </c>
      <c r="L1908" s="75"/>
      <c r="M1908" s="66"/>
      <c r="N1908" s="61"/>
      <c r="O1908" s="65"/>
    </row>
    <row r="1909" spans="1:15" hidden="1" x14ac:dyDescent="0.25">
      <c r="A1909" s="61" t="s">
        <v>749</v>
      </c>
      <c r="B1909" s="61" t="s">
        <v>13115</v>
      </c>
      <c r="C1909" s="50">
        <v>-58.29</v>
      </c>
      <c r="D1909" s="66">
        <v>45482</v>
      </c>
      <c r="E1909" s="61" t="s">
        <v>12978</v>
      </c>
      <c r="F1909" s="61"/>
      <c r="G1909" s="61" t="str">
        <f>VLOOKUP(Corrections[[#This Row],[Employee]],'[1]Management Hierarchy Report'!$A$2:$C$3607, 3, 0)</f>
        <v>Kyle Rovansek</v>
      </c>
      <c r="H1909" s="48" t="s">
        <v>77</v>
      </c>
      <c r="I1909" s="61" t="s">
        <v>70</v>
      </c>
      <c r="J1909" s="61" t="str">
        <f>VLOOKUP(Corrections[[#This Row],[Employee]],[1]!Expense_Data[#Data],14,0)</f>
        <v>SL54@tidalwaveautospa.com</v>
      </c>
      <c r="K1909" s="68">
        <v>45292</v>
      </c>
      <c r="L1909" s="75"/>
      <c r="M1909" s="66"/>
      <c r="N1909" s="61"/>
      <c r="O1909" s="65"/>
    </row>
    <row r="1910" spans="1:15" hidden="1" x14ac:dyDescent="0.25">
      <c r="A1910" s="61" t="s">
        <v>749</v>
      </c>
      <c r="B1910" s="61" t="s">
        <v>13115</v>
      </c>
      <c r="C1910" s="50">
        <v>48.85</v>
      </c>
      <c r="D1910" s="66">
        <v>45483</v>
      </c>
      <c r="E1910" s="61" t="s">
        <v>12978</v>
      </c>
      <c r="F1910" s="61"/>
      <c r="G1910" s="61" t="str">
        <f>VLOOKUP(Corrections[[#This Row],[Employee]],'[1]Management Hierarchy Report'!$A$2:$C$3607, 3, 0)</f>
        <v>Kyle Rovansek</v>
      </c>
      <c r="H1910" s="48" t="s">
        <v>77</v>
      </c>
      <c r="I1910" s="61" t="s">
        <v>70</v>
      </c>
      <c r="J1910" s="61" t="str">
        <f>VLOOKUP(Corrections[[#This Row],[Employee]],[1]!Expense_Data[#Data],14,0)</f>
        <v>SL54@tidalwaveautospa.com</v>
      </c>
      <c r="K1910" s="68">
        <v>45292</v>
      </c>
      <c r="L1910" s="75"/>
      <c r="M1910" s="66"/>
      <c r="N1910" s="61"/>
      <c r="O1910" s="65"/>
    </row>
    <row r="1911" spans="1:15" hidden="1" x14ac:dyDescent="0.25">
      <c r="A1911" s="61" t="s">
        <v>749</v>
      </c>
      <c r="B1911" s="61" t="s">
        <v>13115</v>
      </c>
      <c r="C1911" s="50">
        <v>60.41</v>
      </c>
      <c r="D1911" s="66">
        <v>45484</v>
      </c>
      <c r="E1911" s="61" t="s">
        <v>12978</v>
      </c>
      <c r="F1911" s="61"/>
      <c r="G1911" s="61" t="str">
        <f>VLOOKUP(Corrections[[#This Row],[Employee]],'[1]Management Hierarchy Report'!$A$2:$C$3607, 3, 0)</f>
        <v>Kyle Rovansek</v>
      </c>
      <c r="H1911" s="48" t="s">
        <v>77</v>
      </c>
      <c r="I1911" s="61" t="s">
        <v>70</v>
      </c>
      <c r="J1911" s="61" t="str">
        <f>VLOOKUP(Corrections[[#This Row],[Employee]],[1]!Expense_Data[#Data],14,0)</f>
        <v>SL54@tidalwaveautospa.com</v>
      </c>
      <c r="K1911" s="68">
        <v>45292</v>
      </c>
      <c r="L1911" s="75"/>
      <c r="M1911" s="66"/>
      <c r="N1911" s="61"/>
      <c r="O1911" s="65"/>
    </row>
    <row r="1912" spans="1:15" hidden="1" x14ac:dyDescent="0.25">
      <c r="A1912" s="61" t="s">
        <v>231</v>
      </c>
      <c r="B1912" s="61" t="s">
        <v>232</v>
      </c>
      <c r="C1912" s="50">
        <v>231.76</v>
      </c>
      <c r="D1912" s="66">
        <v>45184</v>
      </c>
      <c r="E1912" s="61" t="s">
        <v>71</v>
      </c>
      <c r="F1912" s="61"/>
      <c r="G1912" s="61" t="str">
        <f>VLOOKUP(Corrections[[#This Row],[Employee]],'[1]Management Hierarchy Report'!$A$2:$C$3607, 3, 0)</f>
        <v>Timothy Fruge</v>
      </c>
      <c r="H1912" s="61" t="s">
        <v>77</v>
      </c>
      <c r="I1912" s="61" t="s">
        <v>70</v>
      </c>
      <c r="J1912" s="67" t="str">
        <f>VLOOKUP(Corrections[[#This Row],[Employee]],[1]!Expense_Data[#Data],14,0)</f>
        <v>Patrick.radford@tidalwaveautospa.com</v>
      </c>
      <c r="K1912" s="68">
        <v>45292</v>
      </c>
      <c r="L1912" s="75"/>
      <c r="M1912" s="66"/>
      <c r="N1912" s="61"/>
      <c r="O1912" s="65"/>
    </row>
    <row r="1913" spans="1:15" hidden="1" x14ac:dyDescent="0.25">
      <c r="A1913" s="61" t="s">
        <v>231</v>
      </c>
      <c r="B1913" s="61" t="s">
        <v>352</v>
      </c>
      <c r="C1913" s="50">
        <v>155.72999999999999</v>
      </c>
      <c r="D1913" s="66">
        <v>45191</v>
      </c>
      <c r="E1913" s="61" t="s">
        <v>71</v>
      </c>
      <c r="F1913" s="61"/>
      <c r="G1913" s="61" t="str">
        <f>VLOOKUP(Corrections[[#This Row],[Employee]],'[1]Management Hierarchy Report'!$A$2:$C$3607, 3, 0)</f>
        <v>Timothy Fruge</v>
      </c>
      <c r="H1913" s="61" t="s">
        <v>69</v>
      </c>
      <c r="I1913" s="61" t="s">
        <v>70</v>
      </c>
      <c r="J1913" s="67" t="str">
        <f>VLOOKUP(Corrections[[#This Row],[Employee]],[1]!Expense_Data[#Data],14,0)</f>
        <v>Patrick.radford@tidalwaveautospa.com</v>
      </c>
      <c r="K1913" s="68">
        <v>45292</v>
      </c>
      <c r="L1913" s="75"/>
      <c r="M1913" s="66"/>
      <c r="N1913" s="61"/>
      <c r="O1913" s="65"/>
    </row>
    <row r="1914" spans="1:15" hidden="1" x14ac:dyDescent="0.25">
      <c r="A1914" s="61" t="s">
        <v>231</v>
      </c>
      <c r="B1914" s="61" t="s">
        <v>13037</v>
      </c>
      <c r="C1914" s="50">
        <v>47.5</v>
      </c>
      <c r="D1914" s="52">
        <v>45483</v>
      </c>
      <c r="E1914" s="61" t="s">
        <v>13030</v>
      </c>
      <c r="F1914" s="61"/>
      <c r="G1914" s="61" t="str">
        <f>VLOOKUP(Corrections[[#This Row],[Employee]],'[1]Management Hierarchy Report'!$A$2:$C$3607, 3, 0)</f>
        <v>Timothy Fruge</v>
      </c>
      <c r="H1914" s="61" t="s">
        <v>77</v>
      </c>
      <c r="I1914" s="61" t="s">
        <v>70</v>
      </c>
      <c r="J1914" s="61" t="str">
        <f>VLOOKUP(Corrections[[#This Row],[Employee]],[1]!Expense_Data[#Data],14,0)</f>
        <v>Patrick.radford@tidalwaveautospa.com</v>
      </c>
      <c r="K1914" s="68">
        <v>45292</v>
      </c>
      <c r="L1914" s="75"/>
      <c r="M1914" s="66"/>
      <c r="N1914" s="61"/>
      <c r="O1914" s="65"/>
    </row>
    <row r="1915" spans="1:15" hidden="1" x14ac:dyDescent="0.25">
      <c r="A1915" s="61" t="s">
        <v>243</v>
      </c>
      <c r="B1915" s="61" t="s">
        <v>244</v>
      </c>
      <c r="C1915" s="50">
        <v>81.53</v>
      </c>
      <c r="D1915" s="66">
        <v>45175</v>
      </c>
      <c r="E1915" s="61" t="s">
        <v>152</v>
      </c>
      <c r="F1915" s="61"/>
      <c r="G1915" s="61" t="str">
        <f>VLOOKUP(Corrections[[#This Row],[Employee]],'[1]Management Hierarchy Report'!$A$2:$C$3607, 3, 0)</f>
        <v>Bruce Maxwell</v>
      </c>
      <c r="H1915" s="61" t="s">
        <v>77</v>
      </c>
      <c r="I1915" s="61" t="s">
        <v>70</v>
      </c>
      <c r="J1915" s="67" t="str">
        <f>VLOOKUP(Corrections[[#This Row],[Employee]],[1]!Expense_Data[#Data],14,0)</f>
        <v>patrick.rollins@tidalwaveautospa.com</v>
      </c>
      <c r="K1915" s="68">
        <v>45292</v>
      </c>
      <c r="L1915" s="75"/>
      <c r="M1915" s="66"/>
      <c r="N1915" s="61"/>
      <c r="O1915" s="65"/>
    </row>
    <row r="1916" spans="1:15" hidden="1" x14ac:dyDescent="0.25">
      <c r="A1916" s="61" t="s">
        <v>243</v>
      </c>
      <c r="B1916" s="61" t="s">
        <v>244</v>
      </c>
      <c r="C1916" s="69">
        <v>25</v>
      </c>
      <c r="D1916" s="66">
        <v>45181</v>
      </c>
      <c r="E1916" s="61" t="s">
        <v>106</v>
      </c>
      <c r="F1916" s="61"/>
      <c r="G1916" s="61" t="str">
        <f>VLOOKUP(Corrections[[#This Row],[Employee]],'[1]Management Hierarchy Report'!$A$2:$C$3607, 3, 0)</f>
        <v>Bruce Maxwell</v>
      </c>
      <c r="H1916" s="61" t="s">
        <v>77</v>
      </c>
      <c r="I1916" s="61" t="s">
        <v>70</v>
      </c>
      <c r="J1916" s="67" t="str">
        <f>VLOOKUP(Corrections[[#This Row],[Employee]],[1]!Expense_Data[#Data],14,0)</f>
        <v>patrick.rollins@tidalwaveautospa.com</v>
      </c>
      <c r="K1916" s="68">
        <v>45292</v>
      </c>
      <c r="L1916" s="75"/>
      <c r="M1916" s="66"/>
      <c r="N1916" s="61"/>
      <c r="O1916" s="65"/>
    </row>
    <row r="1917" spans="1:15" hidden="1" x14ac:dyDescent="0.25">
      <c r="A1917" s="61" t="s">
        <v>243</v>
      </c>
      <c r="B1917" s="61" t="s">
        <v>13145</v>
      </c>
      <c r="C1917" s="50">
        <v>787.95</v>
      </c>
      <c r="D1917" s="66">
        <v>45444</v>
      </c>
      <c r="E1917" s="61" t="s">
        <v>130</v>
      </c>
      <c r="F1917" s="61"/>
      <c r="G1917" s="61" t="str">
        <f>VLOOKUP(Corrections[[#This Row],[Employee]],'[1]Management Hierarchy Report'!$A$2:$C$3607, 3, 0)</f>
        <v>Bruce Maxwell</v>
      </c>
      <c r="H1917" s="48" t="s">
        <v>77</v>
      </c>
      <c r="I1917" s="61" t="s">
        <v>70</v>
      </c>
      <c r="J1917" s="61" t="str">
        <f>VLOOKUP(Corrections[[#This Row],[Employee]],[1]!Expense_Data[#Data],14,0)</f>
        <v>patrick.rollins@tidalwaveautospa.com</v>
      </c>
      <c r="K1917" s="68">
        <v>45292</v>
      </c>
      <c r="L1917" s="75"/>
      <c r="M1917" s="66"/>
      <c r="N1917" s="61"/>
      <c r="O1917" s="65"/>
    </row>
    <row r="1918" spans="1:15" hidden="1" x14ac:dyDescent="0.25">
      <c r="A1918" s="61" t="s">
        <v>243</v>
      </c>
      <c r="B1918" s="61" t="s">
        <v>13145</v>
      </c>
      <c r="C1918" s="50">
        <v>628.45000000000005</v>
      </c>
      <c r="D1918" s="66">
        <v>45446</v>
      </c>
      <c r="E1918" s="61" t="s">
        <v>130</v>
      </c>
      <c r="F1918" s="61"/>
      <c r="G1918" s="61" t="str">
        <f>VLOOKUP(Corrections[[#This Row],[Employee]],'[1]Management Hierarchy Report'!$A$2:$C$3607, 3, 0)</f>
        <v>Bruce Maxwell</v>
      </c>
      <c r="H1918" s="48" t="s">
        <v>77</v>
      </c>
      <c r="I1918" s="61" t="s">
        <v>70</v>
      </c>
      <c r="J1918" s="61" t="str">
        <f>VLOOKUP(Corrections[[#This Row],[Employee]],[1]!Expense_Data[#Data],14,0)</f>
        <v>patrick.rollins@tidalwaveautospa.com</v>
      </c>
      <c r="K1918" s="68">
        <v>45292</v>
      </c>
      <c r="L1918" s="75"/>
      <c r="M1918" s="66"/>
      <c r="N1918" s="61"/>
      <c r="O1918" s="65"/>
    </row>
    <row r="1919" spans="1:15" hidden="1" x14ac:dyDescent="0.25">
      <c r="A1919" s="61" t="s">
        <v>243</v>
      </c>
      <c r="B1919" s="61" t="s">
        <v>13145</v>
      </c>
      <c r="C1919" s="50">
        <v>24.98</v>
      </c>
      <c r="D1919" s="66">
        <v>45447</v>
      </c>
      <c r="E1919" s="61" t="s">
        <v>13082</v>
      </c>
      <c r="F1919" s="61"/>
      <c r="G1919" s="61" t="str">
        <f>VLOOKUP(Corrections[[#This Row],[Employee]],'[1]Management Hierarchy Report'!$A$2:$C$3607, 3, 0)</f>
        <v>Bruce Maxwell</v>
      </c>
      <c r="H1919" s="48" t="s">
        <v>77</v>
      </c>
      <c r="I1919" s="61" t="s">
        <v>70</v>
      </c>
      <c r="J1919" s="61" t="str">
        <f>VLOOKUP(Corrections[[#This Row],[Employee]],[1]!Expense_Data[#Data],14,0)</f>
        <v>patrick.rollins@tidalwaveautospa.com</v>
      </c>
      <c r="K1919" s="68">
        <v>45292</v>
      </c>
      <c r="L1919" s="75"/>
      <c r="M1919" s="66"/>
      <c r="N1919" s="61"/>
      <c r="O1919" s="65"/>
    </row>
    <row r="1920" spans="1:15" hidden="1" x14ac:dyDescent="0.25">
      <c r="A1920" s="61" t="s">
        <v>243</v>
      </c>
      <c r="B1920" s="61" t="s">
        <v>13145</v>
      </c>
      <c r="C1920" s="50">
        <v>96.47</v>
      </c>
      <c r="D1920" s="66">
        <v>45451</v>
      </c>
      <c r="E1920" s="61" t="s">
        <v>521</v>
      </c>
      <c r="F1920" s="61"/>
      <c r="G1920" s="61" t="str">
        <f>VLOOKUP(Corrections[[#This Row],[Employee]],'[1]Management Hierarchy Report'!$A$2:$C$3607, 3, 0)</f>
        <v>Bruce Maxwell</v>
      </c>
      <c r="H1920" s="48" t="s">
        <v>77</v>
      </c>
      <c r="I1920" s="61" t="s">
        <v>70</v>
      </c>
      <c r="J1920" s="61" t="str">
        <f>VLOOKUP(Corrections[[#This Row],[Employee]],[1]!Expense_Data[#Data],14,0)</f>
        <v>patrick.rollins@tidalwaveautospa.com</v>
      </c>
      <c r="K1920" s="68">
        <v>45292</v>
      </c>
      <c r="L1920" s="75"/>
      <c r="M1920" s="66"/>
      <c r="N1920" s="61"/>
      <c r="O1920" s="65"/>
    </row>
    <row r="1921" spans="1:15" hidden="1" x14ac:dyDescent="0.25">
      <c r="A1921" s="61" t="s">
        <v>243</v>
      </c>
      <c r="B1921" s="61" t="s">
        <v>13145</v>
      </c>
      <c r="C1921" s="50">
        <v>1570.32</v>
      </c>
      <c r="D1921" s="66">
        <v>45465</v>
      </c>
      <c r="E1921" s="61" t="s">
        <v>71</v>
      </c>
      <c r="F1921" s="61"/>
      <c r="G1921" s="61" t="str">
        <f>VLOOKUP(Corrections[[#This Row],[Employee]],'[1]Management Hierarchy Report'!$A$2:$C$3607, 3, 0)</f>
        <v>Bruce Maxwell</v>
      </c>
      <c r="H1921" s="48" t="s">
        <v>77</v>
      </c>
      <c r="I1921" s="61" t="s">
        <v>70</v>
      </c>
      <c r="J1921" s="61" t="str">
        <f>VLOOKUP(Corrections[[#This Row],[Employee]],[1]!Expense_Data[#Data],14,0)</f>
        <v>patrick.rollins@tidalwaveautospa.com</v>
      </c>
      <c r="K1921" s="68">
        <v>45292</v>
      </c>
      <c r="L1921" s="75"/>
      <c r="M1921" s="66"/>
      <c r="N1921" s="61"/>
      <c r="O1921" s="65"/>
    </row>
    <row r="1922" spans="1:15" hidden="1" x14ac:dyDescent="0.25">
      <c r="A1922" s="61" t="s">
        <v>446</v>
      </c>
      <c r="B1922" s="61" t="s">
        <v>447</v>
      </c>
      <c r="C1922" s="50">
        <v>142.91999999999999</v>
      </c>
      <c r="D1922" s="66">
        <v>45264</v>
      </c>
      <c r="E1922" s="61" t="s">
        <v>146</v>
      </c>
      <c r="F1922" s="61"/>
      <c r="G1922" s="61" t="str">
        <f>VLOOKUP(Corrections[[#This Row],[Employee]],'[1]Management Hierarchy Report'!$A$2:$C$3607, 3, 0)</f>
        <v>Cory Cummings</v>
      </c>
      <c r="H1922" s="61" t="s">
        <v>77</v>
      </c>
      <c r="I1922" s="61" t="s">
        <v>70</v>
      </c>
      <c r="J1922" s="67" t="str">
        <f>VLOOKUP(Corrections[[#This Row],[Employee]],[1]!Expense_Data[#Data],14,0)</f>
        <v>SL256@tidalwaveautospa.com</v>
      </c>
      <c r="K1922" s="68">
        <v>45292</v>
      </c>
      <c r="L1922" s="75"/>
      <c r="M1922" s="66"/>
      <c r="N1922" s="61"/>
      <c r="O1922" s="65"/>
    </row>
    <row r="1923" spans="1:15" hidden="1" x14ac:dyDescent="0.25">
      <c r="A1923" s="61" t="s">
        <v>446</v>
      </c>
      <c r="B1923" s="61" t="s">
        <v>447</v>
      </c>
      <c r="C1923" s="69">
        <v>93.9</v>
      </c>
      <c r="D1923" s="66">
        <v>45265</v>
      </c>
      <c r="E1923" s="61" t="s">
        <v>71</v>
      </c>
      <c r="F1923" s="61"/>
      <c r="G1923" s="61" t="str">
        <f>VLOOKUP(Corrections[[#This Row],[Employee]],'[1]Management Hierarchy Report'!$A$2:$C$3607, 3, 0)</f>
        <v>Cory Cummings</v>
      </c>
      <c r="H1923" s="61" t="s">
        <v>77</v>
      </c>
      <c r="I1923" s="61" t="s">
        <v>70</v>
      </c>
      <c r="J1923" s="67" t="str">
        <f>VLOOKUP(Corrections[[#This Row],[Employee]],[1]!Expense_Data[#Data],14,0)</f>
        <v>SL256@tidalwaveautospa.com</v>
      </c>
      <c r="K1923" s="68">
        <v>45292</v>
      </c>
      <c r="L1923" s="75"/>
      <c r="M1923" s="66"/>
      <c r="N1923" s="61"/>
      <c r="O1923" s="65"/>
    </row>
    <row r="1924" spans="1:15" hidden="1" x14ac:dyDescent="0.25">
      <c r="A1924" s="61" t="s">
        <v>446</v>
      </c>
      <c r="B1924" s="61" t="s">
        <v>447</v>
      </c>
      <c r="C1924" s="69" t="s">
        <v>448</v>
      </c>
      <c r="D1924" s="66">
        <v>45271</v>
      </c>
      <c r="E1924" s="61" t="s">
        <v>449</v>
      </c>
      <c r="F1924" s="61"/>
      <c r="G1924" s="61" t="str">
        <f>VLOOKUP(Corrections[[#This Row],[Employee]],'[1]Management Hierarchy Report'!$A$2:$C$3607, 3, 0)</f>
        <v>Cory Cummings</v>
      </c>
      <c r="H1924" s="61" t="s">
        <v>77</v>
      </c>
      <c r="I1924" s="61" t="s">
        <v>70</v>
      </c>
      <c r="J1924" s="67" t="str">
        <f>VLOOKUP(Corrections[[#This Row],[Employee]],[1]!Expense_Data[#Data],14,0)</f>
        <v>SL256@tidalwaveautospa.com</v>
      </c>
      <c r="K1924" s="68">
        <v>45292</v>
      </c>
      <c r="L1924" s="75"/>
      <c r="M1924" s="66"/>
      <c r="N1924" s="61"/>
      <c r="O1924" s="65"/>
    </row>
    <row r="1925" spans="1:15" hidden="1" x14ac:dyDescent="0.25">
      <c r="A1925" s="61" t="s">
        <v>446</v>
      </c>
      <c r="B1925" s="61" t="s">
        <v>13106</v>
      </c>
      <c r="C1925" s="50">
        <v>22.14</v>
      </c>
      <c r="D1925" s="66">
        <v>45462</v>
      </c>
      <c r="E1925" s="61" t="s">
        <v>13030</v>
      </c>
      <c r="F1925" s="61"/>
      <c r="G1925" s="61" t="str">
        <f>VLOOKUP(Corrections[[#This Row],[Employee]],'[1]Management Hierarchy Report'!$A$2:$C$3607, 3, 0)</f>
        <v>Cory Cummings</v>
      </c>
      <c r="H1925" s="61" t="s">
        <v>77</v>
      </c>
      <c r="I1925" s="61" t="s">
        <v>70</v>
      </c>
      <c r="J1925" s="61" t="str">
        <f>VLOOKUP(Corrections[[#This Row],[Employee]],[1]!Expense_Data[#Data],14,0)</f>
        <v>SL256@tidalwaveautospa.com</v>
      </c>
      <c r="K1925" s="68">
        <v>45292</v>
      </c>
      <c r="L1925" s="75"/>
      <c r="M1925" s="66"/>
      <c r="N1925" s="61"/>
      <c r="O1925" s="65"/>
    </row>
    <row r="1926" spans="1:15" hidden="1" x14ac:dyDescent="0.25">
      <c r="A1926" s="61" t="s">
        <v>835</v>
      </c>
      <c r="B1926" s="61" t="s">
        <v>836</v>
      </c>
      <c r="C1926" s="50">
        <v>64.17</v>
      </c>
      <c r="D1926" s="66">
        <v>45460</v>
      </c>
      <c r="E1926" s="61" t="s">
        <v>71</v>
      </c>
      <c r="F1926" s="61"/>
      <c r="G1926" s="61" t="e">
        <f>VLOOKUP(Corrections[[#This Row],[Employee]],'[1]Management Hierarchy Report'!$A$2:$C$3607, 3, 0)</f>
        <v>#N/A</v>
      </c>
      <c r="H1926" s="61" t="e">
        <f>IF(#REF!&gt;=0.2,"Sent Back", "Removed")</f>
        <v>#REF!</v>
      </c>
      <c r="I1926" s="61" t="s">
        <v>70</v>
      </c>
      <c r="J1926" s="61" t="e">
        <f>VLOOKUP(Corrections[[#This Row],[Employee]],[1]!Expense_Data[#Data],14,0)</f>
        <v>#N/A</v>
      </c>
      <c r="K1926" s="68">
        <v>45292</v>
      </c>
      <c r="L1926" s="75"/>
      <c r="M1926" s="66"/>
      <c r="N1926" s="61"/>
      <c r="O1926" s="65"/>
    </row>
    <row r="1927" spans="1:15" hidden="1" x14ac:dyDescent="0.25">
      <c r="A1927" s="61" t="s">
        <v>835</v>
      </c>
      <c r="B1927" s="61" t="s">
        <v>13021</v>
      </c>
      <c r="C1927" s="50">
        <v>57.95</v>
      </c>
      <c r="D1927" s="66">
        <v>45485</v>
      </c>
      <c r="E1927" s="61" t="s">
        <v>13030</v>
      </c>
      <c r="F1927" s="61"/>
      <c r="G1927" s="61" t="e">
        <f>VLOOKUP(Corrections[[#This Row],[Employee]],'[1]Management Hierarchy Report'!$A$2:$C$3607, 3, 0)</f>
        <v>#N/A</v>
      </c>
      <c r="H1927" s="61" t="s">
        <v>77</v>
      </c>
      <c r="I1927" s="61" t="s">
        <v>70</v>
      </c>
      <c r="J1927" s="61" t="e">
        <f>VLOOKUP(Corrections[[#This Row],[Employee]],[1]!Expense_Data[#Data],14,0)</f>
        <v>#N/A</v>
      </c>
      <c r="K1927" s="68">
        <v>45292</v>
      </c>
      <c r="L1927" s="75"/>
      <c r="M1927" s="66"/>
      <c r="N1927" s="61"/>
      <c r="O1927" s="65"/>
    </row>
    <row r="1928" spans="1:15" hidden="1" x14ac:dyDescent="0.25">
      <c r="A1928" s="61" t="s">
        <v>835</v>
      </c>
      <c r="B1928" s="61" t="s">
        <v>13021</v>
      </c>
      <c r="C1928" s="50">
        <v>57.95</v>
      </c>
      <c r="D1928" s="66">
        <v>45485</v>
      </c>
      <c r="E1928" s="61" t="s">
        <v>13030</v>
      </c>
      <c r="F1928" s="61"/>
      <c r="G1928" s="61" t="e">
        <f>VLOOKUP(Corrections[[#This Row],[Employee]],'[1]Management Hierarchy Report'!$A$2:$C$3607, 3, 0)</f>
        <v>#N/A</v>
      </c>
      <c r="H1928" s="48" t="s">
        <v>77</v>
      </c>
      <c r="I1928" s="61" t="s">
        <v>70</v>
      </c>
      <c r="J1928" s="61" t="e">
        <f>VLOOKUP(Corrections[[#This Row],[Employee]],[1]!Expense_Data[#Data],14,0)</f>
        <v>#N/A</v>
      </c>
      <c r="K1928" s="68">
        <v>45292</v>
      </c>
      <c r="L1928" s="75"/>
      <c r="M1928" s="66"/>
      <c r="N1928" s="61"/>
      <c r="O1928" s="65"/>
    </row>
    <row r="1929" spans="1:15" hidden="1" x14ac:dyDescent="0.25">
      <c r="A1929" s="61" t="s">
        <v>835</v>
      </c>
      <c r="B1929" s="61" t="s">
        <v>13155</v>
      </c>
      <c r="C1929" s="50">
        <v>56.13</v>
      </c>
      <c r="D1929" s="66">
        <v>45490</v>
      </c>
      <c r="E1929" s="61" t="s">
        <v>13030</v>
      </c>
      <c r="F1929" s="61"/>
      <c r="G1929" s="61" t="e">
        <f>VLOOKUP(Corrections[[#This Row],[Employee]],'[1]Management Hierarchy Report'!$A$2:$C$3607, 3, 0)</f>
        <v>#N/A</v>
      </c>
      <c r="H1929" s="48" t="s">
        <v>77</v>
      </c>
      <c r="I1929" s="61" t="s">
        <v>70</v>
      </c>
      <c r="J1929" s="61" t="e">
        <f>VLOOKUP(Corrections[[#This Row],[Employee]],[1]!Expense_Data[#Data],14,0)</f>
        <v>#N/A</v>
      </c>
      <c r="K1929" s="68">
        <v>45292</v>
      </c>
      <c r="L1929" s="75"/>
      <c r="M1929" s="66"/>
      <c r="N1929" s="61"/>
      <c r="O1929" s="65"/>
    </row>
    <row r="1930" spans="1:15" hidden="1" x14ac:dyDescent="0.25">
      <c r="A1930" s="61" t="s">
        <v>835</v>
      </c>
      <c r="B1930" s="61" t="s">
        <v>13155</v>
      </c>
      <c r="C1930" s="50">
        <v>94.32</v>
      </c>
      <c r="D1930" s="66">
        <v>45491</v>
      </c>
      <c r="E1930" s="61" t="s">
        <v>12978</v>
      </c>
      <c r="F1930" s="61"/>
      <c r="G1930" s="61" t="e">
        <f>VLOOKUP(Corrections[[#This Row],[Employee]],'[1]Management Hierarchy Report'!$A$2:$C$3607, 3, 0)</f>
        <v>#N/A</v>
      </c>
      <c r="H1930" s="48" t="s">
        <v>77</v>
      </c>
      <c r="I1930" s="61" t="s">
        <v>70</v>
      </c>
      <c r="J1930" s="61" t="e">
        <f>VLOOKUP(Corrections[[#This Row],[Employee]],[1]!Expense_Data[#Data],14,0)</f>
        <v>#N/A</v>
      </c>
      <c r="K1930" s="68">
        <v>45292</v>
      </c>
      <c r="L1930" s="75"/>
      <c r="M1930" s="66"/>
      <c r="N1930" s="61"/>
      <c r="O1930" s="65"/>
    </row>
    <row r="1931" spans="1:15" hidden="1" x14ac:dyDescent="0.25">
      <c r="A1931" s="61" t="s">
        <v>835</v>
      </c>
      <c r="B1931" s="61" t="s">
        <v>13155</v>
      </c>
      <c r="C1931" s="50">
        <v>23.35</v>
      </c>
      <c r="D1931" s="66">
        <v>45492</v>
      </c>
      <c r="E1931" s="61" t="s">
        <v>13030</v>
      </c>
      <c r="F1931" s="61"/>
      <c r="G1931" s="61" t="e">
        <f>VLOOKUP(Corrections[[#This Row],[Employee]],'[1]Management Hierarchy Report'!$A$2:$C$3607, 3, 0)</f>
        <v>#N/A</v>
      </c>
      <c r="H1931" s="48" t="s">
        <v>77</v>
      </c>
      <c r="I1931" s="61" t="s">
        <v>70</v>
      </c>
      <c r="J1931" s="61" t="e">
        <f>VLOOKUP(Corrections[[#This Row],[Employee]],[1]!Expense_Data[#Data],14,0)</f>
        <v>#N/A</v>
      </c>
      <c r="K1931" s="68">
        <v>45292</v>
      </c>
      <c r="L1931" s="75"/>
      <c r="M1931" s="66"/>
      <c r="N1931" s="61"/>
      <c r="O1931" s="65"/>
    </row>
    <row r="1932" spans="1:15" hidden="1" x14ac:dyDescent="0.25">
      <c r="A1932" s="61" t="s">
        <v>835</v>
      </c>
      <c r="B1932" s="61" t="s">
        <v>13155</v>
      </c>
      <c r="C1932" s="50">
        <v>61.25</v>
      </c>
      <c r="D1932" s="66">
        <v>45492</v>
      </c>
      <c r="E1932" s="61" t="s">
        <v>13030</v>
      </c>
      <c r="F1932" s="61"/>
      <c r="G1932" s="61" t="e">
        <f>VLOOKUP(Corrections[[#This Row],[Employee]],'[1]Management Hierarchy Report'!$A$2:$C$3607, 3, 0)</f>
        <v>#N/A</v>
      </c>
      <c r="H1932" s="48" t="s">
        <v>77</v>
      </c>
      <c r="I1932" s="61" t="s">
        <v>70</v>
      </c>
      <c r="J1932" s="61" t="e">
        <f>VLOOKUP(Corrections[[#This Row],[Employee]],[1]!Expense_Data[#Data],14,0)</f>
        <v>#N/A</v>
      </c>
      <c r="K1932" s="68">
        <v>45292</v>
      </c>
      <c r="L1932" s="75"/>
      <c r="M1932" s="66"/>
      <c r="N1932" s="61"/>
      <c r="O1932" s="65"/>
    </row>
    <row r="1933" spans="1:15" hidden="1" x14ac:dyDescent="0.25">
      <c r="A1933" s="61" t="s">
        <v>835</v>
      </c>
      <c r="B1933" s="61" t="s">
        <v>13155</v>
      </c>
      <c r="C1933" s="50">
        <v>210.94</v>
      </c>
      <c r="D1933" s="66">
        <v>45494</v>
      </c>
      <c r="E1933" s="61" t="s">
        <v>12978</v>
      </c>
      <c r="F1933" s="61"/>
      <c r="G1933" s="61" t="e">
        <f>VLOOKUP(Corrections[[#This Row],[Employee]],'[1]Management Hierarchy Report'!$A$2:$C$3607, 3, 0)</f>
        <v>#N/A</v>
      </c>
      <c r="H1933" s="48" t="s">
        <v>77</v>
      </c>
      <c r="I1933" s="61" t="s">
        <v>70</v>
      </c>
      <c r="J1933" s="61" t="e">
        <f>VLOOKUP(Corrections[[#This Row],[Employee]],[1]!Expense_Data[#Data],14,0)</f>
        <v>#N/A</v>
      </c>
      <c r="K1933" s="68">
        <v>45292</v>
      </c>
      <c r="L1933" s="75"/>
      <c r="M1933" s="66"/>
      <c r="N1933" s="61"/>
      <c r="O1933" s="65"/>
    </row>
    <row r="1934" spans="1:15" hidden="1" x14ac:dyDescent="0.25">
      <c r="A1934" s="61" t="s">
        <v>835</v>
      </c>
      <c r="B1934" s="61" t="s">
        <v>13822</v>
      </c>
      <c r="C1934" s="50">
        <v>60.09</v>
      </c>
      <c r="D1934" s="66">
        <v>45497</v>
      </c>
      <c r="E1934" s="61" t="s">
        <v>12978</v>
      </c>
      <c r="F1934" s="61"/>
      <c r="G1934" s="61" t="e">
        <f>VLOOKUP(Corrections[[#This Row],[Employee]],'[1]Management Hierarchy Report'!$A$2:$C$3607, 3, 0)</f>
        <v>#N/A</v>
      </c>
      <c r="H1934" s="48" t="s">
        <v>77</v>
      </c>
      <c r="I1934" s="61" t="s">
        <v>70</v>
      </c>
      <c r="J1934" s="61" t="e">
        <f>VLOOKUP(Corrections[[#This Row],[Employee]],[1]!Expense_Data[#Data],14,0)</f>
        <v>#N/A</v>
      </c>
      <c r="K1934" s="68">
        <v>45292</v>
      </c>
      <c r="L1934" s="75"/>
      <c r="M1934" s="66"/>
      <c r="N1934" s="61"/>
      <c r="O1934" s="65"/>
    </row>
    <row r="1935" spans="1:15" hidden="1" x14ac:dyDescent="0.25">
      <c r="A1935" s="61" t="s">
        <v>835</v>
      </c>
      <c r="B1935" s="61" t="s">
        <v>13822</v>
      </c>
      <c r="C1935" s="50">
        <v>123.74</v>
      </c>
      <c r="D1935" s="66">
        <v>45498</v>
      </c>
      <c r="E1935" s="61" t="s">
        <v>13030</v>
      </c>
      <c r="F1935" s="61"/>
      <c r="G1935" s="61" t="e">
        <f>VLOOKUP(Corrections[[#This Row],[Employee]],'[1]Management Hierarchy Report'!$A$2:$C$3607, 3, 0)</f>
        <v>#N/A</v>
      </c>
      <c r="H1935" s="48" t="s">
        <v>77</v>
      </c>
      <c r="I1935" s="61" t="s">
        <v>70</v>
      </c>
      <c r="J1935" s="61" t="e">
        <f>VLOOKUP(Corrections[[#This Row],[Employee]],[1]!Expense_Data[#Data],14,0)</f>
        <v>#N/A</v>
      </c>
      <c r="K1935" s="68">
        <v>45292</v>
      </c>
      <c r="L1935" s="75"/>
      <c r="M1935" s="66"/>
      <c r="N1935" s="61"/>
      <c r="O1935" s="65"/>
    </row>
    <row r="1936" spans="1:15" hidden="1" x14ac:dyDescent="0.25">
      <c r="A1936" s="61" t="s">
        <v>2727</v>
      </c>
      <c r="B1936" s="61" t="s">
        <v>13107</v>
      </c>
      <c r="C1936" s="50">
        <v>142.84</v>
      </c>
      <c r="D1936" s="66">
        <v>45461</v>
      </c>
      <c r="E1936" s="61" t="s">
        <v>13030</v>
      </c>
      <c r="F1936" s="61"/>
      <c r="G1936" s="61" t="str">
        <f>VLOOKUP(Corrections[[#This Row],[Employee]],'[1]Management Hierarchy Report'!$A$2:$C$3607, 3, 0)</f>
        <v>Patrick Rollins</v>
      </c>
      <c r="H1936" s="61" t="s">
        <v>77</v>
      </c>
      <c r="I1936" s="61" t="s">
        <v>70</v>
      </c>
      <c r="J1936" s="61" t="str">
        <f>VLOOKUP(Corrections[[#This Row],[Employee]],[1]!Expense_Data[#Data],14,0)</f>
        <v>SL291@tidalwaveautospa.com</v>
      </c>
      <c r="K1936" s="68">
        <v>45292</v>
      </c>
      <c r="L1936" s="75"/>
      <c r="M1936" s="66"/>
      <c r="N1936" s="61"/>
      <c r="O1936" s="65"/>
    </row>
    <row r="1937" spans="1:15" hidden="1" x14ac:dyDescent="0.25">
      <c r="A1937" s="61" t="s">
        <v>2727</v>
      </c>
      <c r="B1937" s="61" t="s">
        <v>13107</v>
      </c>
      <c r="C1937" s="50">
        <v>77.569999999999993</v>
      </c>
      <c r="D1937" s="66">
        <v>45466</v>
      </c>
      <c r="E1937" s="61" t="s">
        <v>521</v>
      </c>
      <c r="F1937" s="61"/>
      <c r="G1937" s="61" t="str">
        <f>VLOOKUP(Corrections[[#This Row],[Employee]],'[1]Management Hierarchy Report'!$A$2:$C$3607, 3, 0)</f>
        <v>Patrick Rollins</v>
      </c>
      <c r="H1937" s="61" t="s">
        <v>77</v>
      </c>
      <c r="I1937" s="61" t="s">
        <v>70</v>
      </c>
      <c r="J1937" s="61" t="str">
        <f>VLOOKUP(Corrections[[#This Row],[Employee]],[1]!Expense_Data[#Data],14,0)</f>
        <v>SL291@tidalwaveautospa.com</v>
      </c>
      <c r="K1937" s="68">
        <v>45292</v>
      </c>
      <c r="L1937" s="75"/>
      <c r="M1937" s="66"/>
      <c r="N1937" s="61"/>
      <c r="O1937" s="65"/>
    </row>
    <row r="1938" spans="1:15" hidden="1" x14ac:dyDescent="0.25">
      <c r="A1938" s="61" t="s">
        <v>2727</v>
      </c>
      <c r="B1938" s="61" t="s">
        <v>13107</v>
      </c>
      <c r="C1938" s="50">
        <v>67.3</v>
      </c>
      <c r="D1938" s="66">
        <v>45468</v>
      </c>
      <c r="E1938" s="61" t="s">
        <v>13030</v>
      </c>
      <c r="F1938" s="61"/>
      <c r="G1938" s="61" t="str">
        <f>VLOOKUP(Corrections[[#This Row],[Employee]],'[1]Management Hierarchy Report'!$A$2:$C$3607, 3, 0)</f>
        <v>Patrick Rollins</v>
      </c>
      <c r="H1938" s="61" t="s">
        <v>77</v>
      </c>
      <c r="I1938" s="61" t="s">
        <v>70</v>
      </c>
      <c r="J1938" s="61" t="str">
        <f>VLOOKUP(Corrections[[#This Row],[Employee]],[1]!Expense_Data[#Data],14,0)</f>
        <v>SL291@tidalwaveautospa.com</v>
      </c>
      <c r="K1938" s="68">
        <v>45292</v>
      </c>
      <c r="L1938" s="75"/>
      <c r="M1938" s="66"/>
      <c r="N1938" s="61"/>
      <c r="O1938" s="65"/>
    </row>
    <row r="1939" spans="1:15" hidden="1" x14ac:dyDescent="0.25">
      <c r="A1939" s="61" t="s">
        <v>2727</v>
      </c>
      <c r="B1939" s="61" t="s">
        <v>13107</v>
      </c>
      <c r="C1939" s="50">
        <v>67.3</v>
      </c>
      <c r="D1939" s="66">
        <v>45468</v>
      </c>
      <c r="E1939" s="61" t="s">
        <v>13030</v>
      </c>
      <c r="F1939" s="61"/>
      <c r="G1939" s="61" t="str">
        <f>VLOOKUP(Corrections[[#This Row],[Employee]],'[1]Management Hierarchy Report'!$A$2:$C$3607, 3, 0)</f>
        <v>Patrick Rollins</v>
      </c>
      <c r="H1939" s="48" t="s">
        <v>77</v>
      </c>
      <c r="I1939" s="61" t="s">
        <v>70</v>
      </c>
      <c r="J1939" s="61" t="str">
        <f>VLOOKUP(Corrections[[#This Row],[Employee]],[1]!Expense_Data[#Data],14,0)</f>
        <v>SL291@tidalwaveautospa.com</v>
      </c>
      <c r="K1939" s="68">
        <v>45292</v>
      </c>
      <c r="L1939" s="75"/>
      <c r="M1939" s="66"/>
      <c r="N1939" s="61"/>
      <c r="O1939" s="65"/>
    </row>
    <row r="1940" spans="1:15" hidden="1" x14ac:dyDescent="0.25">
      <c r="A1940" s="61" t="s">
        <v>2727</v>
      </c>
      <c r="B1940" s="61" t="s">
        <v>13107</v>
      </c>
      <c r="C1940" s="50">
        <v>441.14</v>
      </c>
      <c r="D1940" s="66">
        <v>45472</v>
      </c>
      <c r="E1940" s="61" t="s">
        <v>521</v>
      </c>
      <c r="F1940" s="61"/>
      <c r="G1940" s="61" t="str">
        <f>VLOOKUP(Corrections[[#This Row],[Employee]],'[1]Management Hierarchy Report'!$A$2:$C$3607, 3, 0)</f>
        <v>Patrick Rollins</v>
      </c>
      <c r="H1940" s="61" t="s">
        <v>77</v>
      </c>
      <c r="I1940" s="61" t="s">
        <v>70</v>
      </c>
      <c r="J1940" s="61" t="str">
        <f>VLOOKUP(Corrections[[#This Row],[Employee]],[1]!Expense_Data[#Data],14,0)</f>
        <v>SL291@tidalwaveautospa.com</v>
      </c>
      <c r="K1940" s="68">
        <v>45292</v>
      </c>
      <c r="L1940" s="75"/>
      <c r="M1940" s="66"/>
      <c r="N1940" s="61"/>
      <c r="O1940" s="65"/>
    </row>
    <row r="1941" spans="1:15" hidden="1" x14ac:dyDescent="0.25">
      <c r="A1941" s="61" t="s">
        <v>2727</v>
      </c>
      <c r="B1941" s="61" t="s">
        <v>13107</v>
      </c>
      <c r="C1941" s="50">
        <v>46.8</v>
      </c>
      <c r="D1941" s="66">
        <v>45472</v>
      </c>
      <c r="E1941" s="61" t="s">
        <v>521</v>
      </c>
      <c r="F1941" s="61"/>
      <c r="G1941" s="61" t="str">
        <f>VLOOKUP(Corrections[[#This Row],[Employee]],'[1]Management Hierarchy Report'!$A$2:$C$3607, 3, 0)</f>
        <v>Patrick Rollins</v>
      </c>
      <c r="H1941" s="61" t="s">
        <v>77</v>
      </c>
      <c r="I1941" s="61" t="s">
        <v>70</v>
      </c>
      <c r="J1941" s="61" t="str">
        <f>VLOOKUP(Corrections[[#This Row],[Employee]],[1]!Expense_Data[#Data],14,0)</f>
        <v>SL291@tidalwaveautospa.com</v>
      </c>
      <c r="K1941" s="68">
        <v>45292</v>
      </c>
      <c r="L1941" s="75"/>
      <c r="M1941" s="66"/>
      <c r="N1941" s="61"/>
      <c r="O1941" s="65"/>
    </row>
    <row r="1942" spans="1:15" hidden="1" x14ac:dyDescent="0.25">
      <c r="A1942" s="61" t="s">
        <v>2727</v>
      </c>
      <c r="B1942" s="61" t="s">
        <v>13107</v>
      </c>
      <c r="C1942" s="50">
        <v>203.06</v>
      </c>
      <c r="D1942" s="66">
        <v>45485</v>
      </c>
      <c r="E1942" s="61" t="s">
        <v>13030</v>
      </c>
      <c r="F1942" s="61"/>
      <c r="G1942" s="61" t="str">
        <f>VLOOKUP(Corrections[[#This Row],[Employee]],'[1]Management Hierarchy Report'!$A$2:$C$3607, 3, 0)</f>
        <v>Patrick Rollins</v>
      </c>
      <c r="H1942" s="61" t="s">
        <v>77</v>
      </c>
      <c r="I1942" s="61" t="s">
        <v>70</v>
      </c>
      <c r="J1942" s="61" t="str">
        <f>VLOOKUP(Corrections[[#This Row],[Employee]],[1]!Expense_Data[#Data],14,0)</f>
        <v>SL291@tidalwaveautospa.com</v>
      </c>
      <c r="K1942" s="68">
        <v>45292</v>
      </c>
      <c r="L1942" s="75"/>
      <c r="M1942" s="66"/>
      <c r="N1942" s="61"/>
      <c r="O1942" s="65"/>
    </row>
    <row r="1943" spans="1:15" hidden="1" x14ac:dyDescent="0.25">
      <c r="A1943" s="61" t="s">
        <v>2727</v>
      </c>
      <c r="B1943" s="61" t="s">
        <v>13107</v>
      </c>
      <c r="C1943" s="50">
        <v>3.45</v>
      </c>
      <c r="D1943" s="66">
        <v>45488</v>
      </c>
      <c r="E1943" s="61" t="s">
        <v>521</v>
      </c>
      <c r="F1943" s="61"/>
      <c r="G1943" s="61" t="str">
        <f>VLOOKUP(Corrections[[#This Row],[Employee]],'[1]Management Hierarchy Report'!$A$2:$C$3607, 3, 0)</f>
        <v>Patrick Rollins</v>
      </c>
      <c r="H1943" s="61" t="s">
        <v>77</v>
      </c>
      <c r="I1943" s="61" t="s">
        <v>70</v>
      </c>
      <c r="J1943" s="61" t="str">
        <f>VLOOKUP(Corrections[[#This Row],[Employee]],[1]!Expense_Data[#Data],14,0)</f>
        <v>SL291@tidalwaveautospa.com</v>
      </c>
      <c r="K1943" s="68">
        <v>45292</v>
      </c>
      <c r="L1943" s="75"/>
      <c r="M1943" s="66"/>
      <c r="N1943" s="61"/>
      <c r="O1943" s="65"/>
    </row>
    <row r="1944" spans="1:15" hidden="1" x14ac:dyDescent="0.25">
      <c r="A1944" s="61" t="s">
        <v>13861</v>
      </c>
      <c r="B1944" s="61" t="s">
        <v>13862</v>
      </c>
      <c r="C1944" s="50">
        <v>15.47</v>
      </c>
      <c r="D1944" s="66">
        <v>45480</v>
      </c>
      <c r="E1944" s="61" t="s">
        <v>268</v>
      </c>
      <c r="F1944" s="61"/>
      <c r="G1944" s="61" t="str">
        <f>VLOOKUP(Corrections[[#This Row],[Employee]],'[1]Management Hierarchy Report'!$A$2:$C$3607, 3, 0)</f>
        <v>Frankie Tadlock</v>
      </c>
      <c r="H1944" s="48" t="s">
        <v>268</v>
      </c>
      <c r="I1944" s="61" t="s">
        <v>70</v>
      </c>
      <c r="J1944" s="61" t="e">
        <f>VLOOKUP(Corrections[[#This Row],[Employee]],[1]!Expense_Data[#Data],14,0)</f>
        <v>#N/A</v>
      </c>
      <c r="K1944" s="68">
        <v>45292</v>
      </c>
      <c r="L1944" s="75"/>
      <c r="M1944" s="66"/>
      <c r="N1944" s="61"/>
      <c r="O1944" s="65"/>
    </row>
    <row r="1945" spans="1:15" hidden="1" x14ac:dyDescent="0.25">
      <c r="A1945" s="61" t="s">
        <v>804</v>
      </c>
      <c r="B1945" s="61" t="s">
        <v>805</v>
      </c>
      <c r="C1945" s="57">
        <v>251.6</v>
      </c>
      <c r="D1945" s="66">
        <v>45456</v>
      </c>
      <c r="E1945" s="61" t="s">
        <v>71</v>
      </c>
      <c r="F1945" s="61"/>
      <c r="G1945" s="61" t="str">
        <f>VLOOKUP(Corrections[[#This Row],[Employee]],'[1]Management Hierarchy Report'!$A$2:$C$3607, 3, 0)</f>
        <v>Andrew Stephens</v>
      </c>
      <c r="H1945" s="61" t="s">
        <v>77</v>
      </c>
      <c r="I1945" s="61" t="s">
        <v>70</v>
      </c>
      <c r="J1945" s="67" t="str">
        <f>VLOOKUP(Corrections[[#This Row],[Employee]],[1]!Expense_Data[#Data],14,0)</f>
        <v>SL147@tidalwaveautospa.com</v>
      </c>
      <c r="K1945" s="68">
        <v>45292</v>
      </c>
      <c r="L1945" s="75"/>
      <c r="M1945" s="66"/>
      <c r="N1945" s="61"/>
      <c r="O1945" s="65"/>
    </row>
    <row r="1946" spans="1:15" hidden="1" x14ac:dyDescent="0.25">
      <c r="A1946" s="61" t="s">
        <v>804</v>
      </c>
      <c r="B1946" s="61" t="s">
        <v>805</v>
      </c>
      <c r="C1946" s="57">
        <v>251.6</v>
      </c>
      <c r="D1946" s="66">
        <v>45456</v>
      </c>
      <c r="E1946" s="61" t="s">
        <v>71</v>
      </c>
      <c r="F1946" s="61"/>
      <c r="G1946" s="61" t="str">
        <f>VLOOKUP(Corrections[[#This Row],[Employee]],'[1]Management Hierarchy Report'!$A$2:$C$3607, 3, 0)</f>
        <v>Andrew Stephens</v>
      </c>
      <c r="H1946" s="61" t="e">
        <f>IF(#REF!&gt;=0.2,"Sent Back", "Removed")</f>
        <v>#REF!</v>
      </c>
      <c r="I1946" s="61" t="s">
        <v>70</v>
      </c>
      <c r="J1946" s="61" t="str">
        <f>VLOOKUP(Corrections[[#This Row],[Employee]],[1]!Expense_Data[#Data],14,0)</f>
        <v>SL147@tidalwaveautospa.com</v>
      </c>
      <c r="K1946" s="68">
        <v>45292</v>
      </c>
      <c r="L1946" s="75"/>
      <c r="M1946" s="66"/>
      <c r="N1946" s="61"/>
      <c r="O1946" s="65"/>
    </row>
    <row r="1947" spans="1:15" hidden="1" x14ac:dyDescent="0.25">
      <c r="A1947" s="61" t="s">
        <v>670</v>
      </c>
      <c r="B1947" s="61" t="s">
        <v>671</v>
      </c>
      <c r="C1947" s="50">
        <v>106.99</v>
      </c>
      <c r="D1947" s="66">
        <v>45399</v>
      </c>
      <c r="E1947" s="61" t="s">
        <v>71</v>
      </c>
      <c r="F1947" s="61"/>
      <c r="G1947" s="61" t="str">
        <f>VLOOKUP(Corrections[[#This Row],[Employee]],'[1]Management Hierarchy Report'!$A$2:$C$3607, 3, 0)</f>
        <v>Ricky Doyle</v>
      </c>
      <c r="H1947" s="61" t="e">
        <f>IF(#REF!&gt;=20,"Sent Back", "Removed")</f>
        <v>#REF!</v>
      </c>
      <c r="I1947" s="61" t="s">
        <v>70</v>
      </c>
      <c r="J1947" s="67" t="str">
        <f>VLOOKUP(Corrections[[#This Row],[Employee]],[1]!Expense_Data[#Data],14,0)</f>
        <v>SL186@tidalwaveautospa.com</v>
      </c>
      <c r="K1947" s="68">
        <v>45292</v>
      </c>
      <c r="L1947" s="75"/>
      <c r="M1947" s="66"/>
      <c r="N1947" s="61"/>
      <c r="O1947" s="65"/>
    </row>
    <row r="1948" spans="1:15" hidden="1" x14ac:dyDescent="0.25">
      <c r="A1948" s="61" t="s">
        <v>711</v>
      </c>
      <c r="B1948" s="61" t="s">
        <v>712</v>
      </c>
      <c r="C1948" s="50">
        <v>95.67</v>
      </c>
      <c r="D1948" s="66">
        <v>45412</v>
      </c>
      <c r="E1948" s="61" t="s">
        <v>71</v>
      </c>
      <c r="F1948" s="61"/>
      <c r="G1948" s="61" t="str">
        <f>VLOOKUP(Corrections[[#This Row],[Employee]],'[1]Management Hierarchy Report'!$A$2:$C$3607, 3, 0)</f>
        <v>Michael Dodge</v>
      </c>
      <c r="H1948" s="61" t="e">
        <f>IF(#REF!&gt;=0.2,"Sent Back", "Removed")</f>
        <v>#REF!</v>
      </c>
      <c r="I1948" s="61" t="s">
        <v>70</v>
      </c>
      <c r="J1948" s="67" t="str">
        <f>VLOOKUP(Corrections[[#This Row],[Employee]],[1]!Expense_Data[#Data],14,0)</f>
        <v>SL5@tidalwaveautospa.com</v>
      </c>
      <c r="K1948" s="68">
        <v>45292</v>
      </c>
      <c r="L1948" s="75"/>
      <c r="M1948" s="66"/>
      <c r="N1948" s="61"/>
      <c r="O1948" s="65"/>
    </row>
    <row r="1949" spans="1:15" hidden="1" x14ac:dyDescent="0.25">
      <c r="A1949" s="61" t="s">
        <v>711</v>
      </c>
      <c r="B1949" s="61" t="s">
        <v>780</v>
      </c>
      <c r="C1949" s="50">
        <v>95.67</v>
      </c>
      <c r="D1949" s="66">
        <v>45412</v>
      </c>
      <c r="E1949" s="61" t="s">
        <v>71</v>
      </c>
      <c r="F1949" s="61"/>
      <c r="G1949" s="61" t="str">
        <f>VLOOKUP(Corrections[[#This Row],[Employee]],'[1]Management Hierarchy Report'!$A$2:$C$3607, 3, 0)</f>
        <v>Michael Dodge</v>
      </c>
      <c r="H1949" s="61" t="s">
        <v>77</v>
      </c>
      <c r="I1949" s="61" t="s">
        <v>70</v>
      </c>
      <c r="J1949" s="67" t="str">
        <f>VLOOKUP(Corrections[[#This Row],[Employee]],[1]!Expense_Data[#Data],14,0)</f>
        <v>SL5@tidalwaveautospa.com</v>
      </c>
      <c r="K1949" s="68">
        <v>45292</v>
      </c>
      <c r="L1949" s="75"/>
      <c r="M1949" s="66"/>
      <c r="N1949" s="61"/>
      <c r="O1949" s="65"/>
    </row>
    <row r="1950" spans="1:15" hidden="1" x14ac:dyDescent="0.25">
      <c r="A1950" s="61" t="s">
        <v>711</v>
      </c>
      <c r="B1950" s="61" t="s">
        <v>780</v>
      </c>
      <c r="C1950" s="69">
        <v>195.49</v>
      </c>
      <c r="D1950" s="66">
        <v>45428</v>
      </c>
      <c r="E1950" s="61" t="s">
        <v>705</v>
      </c>
      <c r="F1950" s="61"/>
      <c r="G1950" s="61" t="str">
        <f>VLOOKUP(Corrections[[#This Row],[Employee]],'[1]Management Hierarchy Report'!$A$2:$C$3607, 3, 0)</f>
        <v>Michael Dodge</v>
      </c>
      <c r="H1950" s="61" t="s">
        <v>77</v>
      </c>
      <c r="I1950" s="61" t="s">
        <v>70</v>
      </c>
      <c r="J1950" s="67" t="str">
        <f>VLOOKUP(Corrections[[#This Row],[Employee]],[1]!Expense_Data[#Data],14,0)</f>
        <v>SL5@tidalwaveautospa.com</v>
      </c>
      <c r="K1950" s="68">
        <v>45292</v>
      </c>
      <c r="L1950" s="75"/>
      <c r="M1950" s="66"/>
      <c r="N1950" s="61"/>
      <c r="O1950" s="65"/>
    </row>
    <row r="1951" spans="1:15" hidden="1" x14ac:dyDescent="0.25">
      <c r="A1951" s="61" t="s">
        <v>711</v>
      </c>
      <c r="B1951" s="61" t="s">
        <v>780</v>
      </c>
      <c r="C1951" s="69">
        <v>150.9</v>
      </c>
      <c r="D1951" s="66">
        <v>45432</v>
      </c>
      <c r="E1951" s="61" t="s">
        <v>705</v>
      </c>
      <c r="F1951" s="61"/>
      <c r="G1951" s="61" t="str">
        <f>VLOOKUP(Corrections[[#This Row],[Employee]],'[1]Management Hierarchy Report'!$A$2:$C$3607, 3, 0)</f>
        <v>Michael Dodge</v>
      </c>
      <c r="H1951" s="61" t="s">
        <v>77</v>
      </c>
      <c r="I1951" s="61" t="s">
        <v>70</v>
      </c>
      <c r="J1951" s="67" t="str">
        <f>VLOOKUP(Corrections[[#This Row],[Employee]],[1]!Expense_Data[#Data],14,0)</f>
        <v>SL5@tidalwaveautospa.com</v>
      </c>
      <c r="K1951" s="68">
        <v>45292</v>
      </c>
      <c r="L1951" s="75"/>
      <c r="M1951" s="66"/>
      <c r="N1951" s="61"/>
      <c r="O1951" s="65"/>
    </row>
    <row r="1952" spans="1:15" hidden="1" x14ac:dyDescent="0.25">
      <c r="A1952" s="61" t="s">
        <v>711</v>
      </c>
      <c r="B1952" s="61" t="s">
        <v>780</v>
      </c>
      <c r="C1952" s="69">
        <v>750</v>
      </c>
      <c r="D1952" s="66">
        <v>45436</v>
      </c>
      <c r="E1952" s="61" t="s">
        <v>705</v>
      </c>
      <c r="F1952" s="61"/>
      <c r="G1952" s="61" t="str">
        <f>VLOOKUP(Corrections[[#This Row],[Employee]],'[1]Management Hierarchy Report'!$A$2:$C$3607, 3, 0)</f>
        <v>Michael Dodge</v>
      </c>
      <c r="H1952" s="61" t="s">
        <v>77</v>
      </c>
      <c r="I1952" s="61" t="s">
        <v>70</v>
      </c>
      <c r="J1952" s="67" t="str">
        <f>VLOOKUP(Corrections[[#This Row],[Employee]],[1]!Expense_Data[#Data],14,0)</f>
        <v>SL5@tidalwaveautospa.com</v>
      </c>
      <c r="K1952" s="68">
        <v>45292</v>
      </c>
      <c r="L1952" s="75"/>
      <c r="M1952" s="66"/>
      <c r="N1952" s="61"/>
      <c r="O1952" s="65"/>
    </row>
    <row r="1953" spans="1:15" hidden="1" x14ac:dyDescent="0.25">
      <c r="A1953" s="61" t="s">
        <v>711</v>
      </c>
      <c r="B1953" s="61" t="s">
        <v>13056</v>
      </c>
      <c r="C1953" s="50">
        <v>81.78</v>
      </c>
      <c r="D1953" s="52">
        <v>45462</v>
      </c>
      <c r="E1953" s="66" t="s">
        <v>12978</v>
      </c>
      <c r="F1953" s="61"/>
      <c r="G1953" s="61" t="str">
        <f>VLOOKUP(Corrections[[#This Row],[Employee]],'[1]Management Hierarchy Report'!$A$2:$C$3607, 3, 0)</f>
        <v>Michael Dodge</v>
      </c>
      <c r="H1953" s="61" t="s">
        <v>77</v>
      </c>
      <c r="I1953" s="61" t="s">
        <v>70</v>
      </c>
      <c r="J1953" s="61" t="str">
        <f>VLOOKUP(Corrections[[#This Row],[Employee]],[1]!Expense_Data[#Data],14,0)</f>
        <v>SL5@tidalwaveautospa.com</v>
      </c>
      <c r="K1953" s="68">
        <v>45292</v>
      </c>
      <c r="L1953" s="75"/>
      <c r="M1953" s="66"/>
      <c r="N1953" s="61"/>
      <c r="O1953" s="65"/>
    </row>
    <row r="1954" spans="1:15" hidden="1" x14ac:dyDescent="0.25">
      <c r="A1954" s="61" t="s">
        <v>711</v>
      </c>
      <c r="B1954" s="61" t="s">
        <v>13056</v>
      </c>
      <c r="C1954" s="50">
        <v>75.59</v>
      </c>
      <c r="D1954" s="52">
        <v>45465</v>
      </c>
      <c r="E1954" s="66" t="s">
        <v>12978</v>
      </c>
      <c r="F1954" s="61"/>
      <c r="G1954" s="61" t="str">
        <f>VLOOKUP(Corrections[[#This Row],[Employee]],'[1]Management Hierarchy Report'!$A$2:$C$3607, 3, 0)</f>
        <v>Michael Dodge</v>
      </c>
      <c r="H1954" s="61" t="s">
        <v>77</v>
      </c>
      <c r="I1954" s="61" t="s">
        <v>70</v>
      </c>
      <c r="J1954" s="61" t="str">
        <f>VLOOKUP(Corrections[[#This Row],[Employee]],[1]!Expense_Data[#Data],14,0)</f>
        <v>SL5@tidalwaveautospa.com</v>
      </c>
      <c r="K1954" s="68">
        <v>45292</v>
      </c>
      <c r="L1954" s="75"/>
      <c r="M1954" s="66"/>
      <c r="N1954" s="61"/>
      <c r="O1954" s="65"/>
    </row>
    <row r="1955" spans="1:15" hidden="1" x14ac:dyDescent="0.25">
      <c r="A1955" s="61" t="s">
        <v>711</v>
      </c>
      <c r="B1955" s="61" t="s">
        <v>13056</v>
      </c>
      <c r="C1955" s="50">
        <v>343.44</v>
      </c>
      <c r="D1955" s="52">
        <v>45485</v>
      </c>
      <c r="E1955" s="66" t="s">
        <v>12978</v>
      </c>
      <c r="F1955" s="61"/>
      <c r="G1955" s="61" t="str">
        <f>VLOOKUP(Corrections[[#This Row],[Employee]],'[1]Management Hierarchy Report'!$A$2:$C$3607, 3, 0)</f>
        <v>Michael Dodge</v>
      </c>
      <c r="H1955" s="61" t="s">
        <v>77</v>
      </c>
      <c r="I1955" s="61" t="s">
        <v>70</v>
      </c>
      <c r="J1955" s="61" t="str">
        <f>VLOOKUP(Corrections[[#This Row],[Employee]],[1]!Expense_Data[#Data],14,0)</f>
        <v>SL5@tidalwaveautospa.com</v>
      </c>
      <c r="K1955" s="68">
        <v>45292</v>
      </c>
      <c r="L1955" s="75"/>
      <c r="M1955" s="66"/>
      <c r="N1955" s="61"/>
      <c r="O1955" s="65"/>
    </row>
    <row r="1956" spans="1:15" hidden="1" x14ac:dyDescent="0.25">
      <c r="A1956" s="61" t="s">
        <v>203</v>
      </c>
      <c r="B1956" s="61" t="s">
        <v>204</v>
      </c>
      <c r="C1956" s="50" t="s">
        <v>205</v>
      </c>
      <c r="D1956" s="66">
        <v>45188</v>
      </c>
      <c r="E1956" s="61" t="s">
        <v>81</v>
      </c>
      <c r="F1956" s="61"/>
      <c r="G1956" s="61" t="str">
        <f>VLOOKUP(Corrections[[#This Row],[Employee]],'[1]Management Hierarchy Report'!$A$2:$C$3607, 3, 0)</f>
        <v>Jeff Mathis</v>
      </c>
      <c r="H1956" s="61" t="s">
        <v>77</v>
      </c>
      <c r="I1956" s="61" t="s">
        <v>70</v>
      </c>
      <c r="J1956" s="67" t="str">
        <f>VLOOKUP(Corrections[[#This Row],[Employee]],[1]!Expense_Data[#Data],14,0)</f>
        <v>SL113@tidalwaveautospa.com</v>
      </c>
      <c r="K1956" s="68">
        <v>45292</v>
      </c>
      <c r="L1956" s="75"/>
      <c r="M1956" s="66"/>
      <c r="N1956" s="61"/>
      <c r="O1956" s="65"/>
    </row>
    <row r="1957" spans="1:15" hidden="1" x14ac:dyDescent="0.25">
      <c r="A1957" s="61" t="s">
        <v>203</v>
      </c>
      <c r="B1957" s="61" t="s">
        <v>204</v>
      </c>
      <c r="C1957" s="69" t="s">
        <v>206</v>
      </c>
      <c r="D1957" s="66">
        <v>45188</v>
      </c>
      <c r="E1957" s="61" t="s">
        <v>106</v>
      </c>
      <c r="F1957" s="61"/>
      <c r="G1957" s="61" t="str">
        <f>VLOOKUP(Corrections[[#This Row],[Employee]],'[1]Management Hierarchy Report'!$A$2:$C$3607, 3, 0)</f>
        <v>Jeff Mathis</v>
      </c>
      <c r="H1957" s="61" t="s">
        <v>77</v>
      </c>
      <c r="I1957" s="61" t="s">
        <v>70</v>
      </c>
      <c r="J1957" s="67" t="str">
        <f>VLOOKUP(Corrections[[#This Row],[Employee]],[1]!Expense_Data[#Data],14,0)</f>
        <v>SL113@tidalwaveautospa.com</v>
      </c>
      <c r="K1957" s="68">
        <v>45292</v>
      </c>
      <c r="L1957" s="75"/>
      <c r="M1957" s="66"/>
      <c r="N1957" s="61"/>
      <c r="O1957" s="65"/>
    </row>
    <row r="1958" spans="1:15" hidden="1" x14ac:dyDescent="0.25">
      <c r="A1958" s="61" t="s">
        <v>203</v>
      </c>
      <c r="B1958" s="61" t="s">
        <v>204</v>
      </c>
      <c r="C1958" s="69" t="s">
        <v>205</v>
      </c>
      <c r="D1958" s="66">
        <v>45188</v>
      </c>
      <c r="E1958" s="61" t="s">
        <v>106</v>
      </c>
      <c r="F1958" s="61"/>
      <c r="G1958" s="61" t="str">
        <f>VLOOKUP(Corrections[[#This Row],[Employee]],'[1]Management Hierarchy Report'!$A$2:$C$3607, 3, 0)</f>
        <v>Jeff Mathis</v>
      </c>
      <c r="H1958" s="61" t="s">
        <v>77</v>
      </c>
      <c r="I1958" s="61" t="s">
        <v>70</v>
      </c>
      <c r="J1958" s="67" t="str">
        <f>VLOOKUP(Corrections[[#This Row],[Employee]],[1]!Expense_Data[#Data],14,0)</f>
        <v>SL113@tidalwaveautospa.com</v>
      </c>
      <c r="K1958" s="68">
        <v>45292</v>
      </c>
      <c r="L1958" s="75"/>
      <c r="M1958" s="66"/>
      <c r="N1958" s="61"/>
      <c r="O1958" s="65"/>
    </row>
    <row r="1959" spans="1:15" hidden="1" x14ac:dyDescent="0.25">
      <c r="A1959" s="61" t="s">
        <v>203</v>
      </c>
      <c r="B1959" s="61" t="s">
        <v>490</v>
      </c>
      <c r="C1959" s="50" t="s">
        <v>491</v>
      </c>
      <c r="D1959" s="66">
        <v>45309</v>
      </c>
      <c r="E1959" s="61" t="s">
        <v>106</v>
      </c>
      <c r="F1959" s="61"/>
      <c r="G1959" s="61" t="str">
        <f>VLOOKUP(Corrections[[#This Row],[Employee]],'[1]Management Hierarchy Report'!$A$2:$C$3607, 3, 0)</f>
        <v>Jeff Mathis</v>
      </c>
      <c r="H1959" s="61" t="s">
        <v>77</v>
      </c>
      <c r="I1959" s="61" t="s">
        <v>70</v>
      </c>
      <c r="J1959" s="67" t="str">
        <f>VLOOKUP(Corrections[[#This Row],[Employee]],[1]!Expense_Data[#Data],14,0)</f>
        <v>SL113@tidalwaveautospa.com</v>
      </c>
      <c r="K1959" s="68">
        <v>45292</v>
      </c>
      <c r="L1959" s="75"/>
      <c r="M1959" s="66"/>
      <c r="N1959" s="61"/>
      <c r="O1959" s="65"/>
    </row>
    <row r="1960" spans="1:15" hidden="1" x14ac:dyDescent="0.25">
      <c r="A1960" s="61" t="s">
        <v>203</v>
      </c>
      <c r="B1960" s="61" t="s">
        <v>12974</v>
      </c>
      <c r="C1960" s="50">
        <v>56.67</v>
      </c>
      <c r="D1960" s="66">
        <v>45467</v>
      </c>
      <c r="E1960" s="61" t="s">
        <v>13030</v>
      </c>
      <c r="F1960" s="61"/>
      <c r="G1960" s="61" t="str">
        <f>VLOOKUP(Corrections[[#This Row],[Employee]],'[1]Management Hierarchy Report'!$A$2:$C$3607, 3, 0)</f>
        <v>Jeff Mathis</v>
      </c>
      <c r="H1960" s="61" t="s">
        <v>77</v>
      </c>
      <c r="I1960" s="61" t="s">
        <v>70</v>
      </c>
      <c r="J1960" s="61" t="str">
        <f>VLOOKUP(Corrections[[#This Row],[Employee]],[1]!Expense_Data[#Data],14,0)</f>
        <v>SL113@tidalwaveautospa.com</v>
      </c>
      <c r="K1960" s="68">
        <v>45292</v>
      </c>
      <c r="L1960" s="75"/>
      <c r="M1960" s="66"/>
      <c r="N1960" s="61"/>
      <c r="O1960" s="65"/>
    </row>
    <row r="1961" spans="1:15" hidden="1" x14ac:dyDescent="0.25">
      <c r="A1961" s="61" t="s">
        <v>203</v>
      </c>
      <c r="B1961" s="61" t="s">
        <v>12974</v>
      </c>
      <c r="C1961" s="50">
        <v>56.67</v>
      </c>
      <c r="D1961" s="66">
        <v>45467</v>
      </c>
      <c r="E1961" s="61" t="s">
        <v>13030</v>
      </c>
      <c r="F1961" s="61"/>
      <c r="G1961" s="61" t="str">
        <f>VLOOKUP(Corrections[[#This Row],[Employee]],'[1]Management Hierarchy Report'!$A$2:$C$3607, 3, 0)</f>
        <v>Jeff Mathis</v>
      </c>
      <c r="H1961" s="48" t="s">
        <v>77</v>
      </c>
      <c r="I1961" s="61" t="s">
        <v>70</v>
      </c>
      <c r="J1961" s="61" t="str">
        <f>VLOOKUP(Corrections[[#This Row],[Employee]],[1]!Expense_Data[#Data],14,0)</f>
        <v>SL113@tidalwaveautospa.com</v>
      </c>
      <c r="K1961" s="68">
        <v>45292</v>
      </c>
      <c r="L1961" s="75"/>
      <c r="M1961" s="66"/>
      <c r="N1961" s="61"/>
      <c r="O1961" s="65"/>
    </row>
    <row r="1962" spans="1:15" hidden="1" x14ac:dyDescent="0.25">
      <c r="A1962" s="61" t="s">
        <v>203</v>
      </c>
      <c r="B1962" s="61" t="s">
        <v>12974</v>
      </c>
      <c r="C1962" s="50">
        <v>96.7</v>
      </c>
      <c r="D1962" s="66">
        <v>45472</v>
      </c>
      <c r="E1962" s="61" t="s">
        <v>13030</v>
      </c>
      <c r="F1962" s="61"/>
      <c r="G1962" s="61" t="str">
        <f>VLOOKUP(Corrections[[#This Row],[Employee]],'[1]Management Hierarchy Report'!$A$2:$C$3607, 3, 0)</f>
        <v>Jeff Mathis</v>
      </c>
      <c r="H1962" s="61" t="s">
        <v>77</v>
      </c>
      <c r="I1962" s="61" t="s">
        <v>70</v>
      </c>
      <c r="J1962" s="61" t="str">
        <f>VLOOKUP(Corrections[[#This Row],[Employee]],[1]!Expense_Data[#Data],14,0)</f>
        <v>SL113@tidalwaveautospa.com</v>
      </c>
      <c r="K1962" s="68">
        <v>45292</v>
      </c>
      <c r="L1962" s="75"/>
      <c r="M1962" s="66"/>
      <c r="N1962" s="61"/>
      <c r="O1962" s="65"/>
    </row>
    <row r="1963" spans="1:15" hidden="1" x14ac:dyDescent="0.25">
      <c r="A1963" s="61" t="s">
        <v>203</v>
      </c>
      <c r="B1963" s="61" t="s">
        <v>12974</v>
      </c>
      <c r="C1963" s="50">
        <v>96.7</v>
      </c>
      <c r="D1963" s="66">
        <v>45472</v>
      </c>
      <c r="E1963" s="61" t="s">
        <v>13030</v>
      </c>
      <c r="F1963" s="61"/>
      <c r="G1963" s="61" t="str">
        <f>VLOOKUP(Corrections[[#This Row],[Employee]],'[1]Management Hierarchy Report'!$A$2:$C$3607, 3, 0)</f>
        <v>Jeff Mathis</v>
      </c>
      <c r="H1963" s="48" t="s">
        <v>77</v>
      </c>
      <c r="I1963" s="61" t="s">
        <v>70</v>
      </c>
      <c r="J1963" s="61" t="str">
        <f>VLOOKUP(Corrections[[#This Row],[Employee]],[1]!Expense_Data[#Data],14,0)</f>
        <v>SL113@tidalwaveautospa.com</v>
      </c>
      <c r="K1963" s="68">
        <v>45292</v>
      </c>
      <c r="L1963" s="75"/>
      <c r="M1963" s="66"/>
      <c r="N1963" s="61"/>
      <c r="O1963" s="65"/>
    </row>
    <row r="1964" spans="1:15" hidden="1" x14ac:dyDescent="0.25">
      <c r="A1964" s="61" t="s">
        <v>203</v>
      </c>
      <c r="B1964" s="61" t="s">
        <v>12974</v>
      </c>
      <c r="C1964" s="50">
        <v>88.06</v>
      </c>
      <c r="D1964" s="66">
        <v>45473</v>
      </c>
      <c r="E1964" s="61" t="s">
        <v>13030</v>
      </c>
      <c r="F1964" s="61"/>
      <c r="G1964" s="61" t="str">
        <f>VLOOKUP(Corrections[[#This Row],[Employee]],'[1]Management Hierarchy Report'!$A$2:$C$3607, 3, 0)</f>
        <v>Jeff Mathis</v>
      </c>
      <c r="H1964" s="61" t="s">
        <v>77</v>
      </c>
      <c r="I1964" s="61" t="s">
        <v>70</v>
      </c>
      <c r="J1964" s="61" t="str">
        <f>VLOOKUP(Corrections[[#This Row],[Employee]],[1]!Expense_Data[#Data],14,0)</f>
        <v>SL113@tidalwaveautospa.com</v>
      </c>
      <c r="K1964" s="68">
        <v>45292</v>
      </c>
      <c r="L1964" s="75"/>
      <c r="M1964" s="66"/>
      <c r="N1964" s="61"/>
      <c r="O1964" s="65"/>
    </row>
    <row r="1965" spans="1:15" hidden="1" x14ac:dyDescent="0.25">
      <c r="A1965" s="61" t="s">
        <v>203</v>
      </c>
      <c r="B1965" s="61" t="s">
        <v>12974</v>
      </c>
      <c r="C1965" s="50">
        <v>88.06</v>
      </c>
      <c r="D1965" s="66">
        <v>45473</v>
      </c>
      <c r="E1965" s="61" t="s">
        <v>13030</v>
      </c>
      <c r="F1965" s="61"/>
      <c r="G1965" s="61" t="str">
        <f>VLOOKUP(Corrections[[#This Row],[Employee]],'[1]Management Hierarchy Report'!$A$2:$C$3607, 3, 0)</f>
        <v>Jeff Mathis</v>
      </c>
      <c r="H1965" s="48" t="s">
        <v>77</v>
      </c>
      <c r="I1965" s="61" t="s">
        <v>70</v>
      </c>
      <c r="J1965" s="61" t="str">
        <f>VLOOKUP(Corrections[[#This Row],[Employee]],[1]!Expense_Data[#Data],14,0)</f>
        <v>SL113@tidalwaveautospa.com</v>
      </c>
      <c r="K1965" s="68">
        <v>45292</v>
      </c>
      <c r="L1965" s="75"/>
      <c r="M1965" s="66"/>
      <c r="N1965" s="61"/>
      <c r="O1965" s="65"/>
    </row>
    <row r="1966" spans="1:15" hidden="1" x14ac:dyDescent="0.25">
      <c r="A1966" s="61" t="s">
        <v>203</v>
      </c>
      <c r="B1966" s="61" t="s">
        <v>12974</v>
      </c>
      <c r="C1966" s="50">
        <v>243.16</v>
      </c>
      <c r="D1966" s="66">
        <v>45476</v>
      </c>
      <c r="E1966" s="61" t="s">
        <v>71</v>
      </c>
      <c r="F1966" s="61"/>
      <c r="G1966" s="61" t="str">
        <f>VLOOKUP(Corrections[[#This Row],[Employee]],'[1]Management Hierarchy Report'!$A$2:$C$3607, 3, 0)</f>
        <v>Jeff Mathis</v>
      </c>
      <c r="H1966" s="61" t="s">
        <v>77</v>
      </c>
      <c r="I1966" s="61" t="s">
        <v>70</v>
      </c>
      <c r="J1966" s="61" t="str">
        <f>VLOOKUP(Corrections[[#This Row],[Employee]],[1]!Expense_Data[#Data],14,0)</f>
        <v>SL113@tidalwaveautospa.com</v>
      </c>
      <c r="K1966" s="68">
        <v>45292</v>
      </c>
      <c r="L1966" s="75"/>
      <c r="M1966" s="66"/>
      <c r="N1966" s="61"/>
      <c r="O1966" s="65"/>
    </row>
    <row r="1967" spans="1:15" hidden="1" x14ac:dyDescent="0.25">
      <c r="A1967" s="61" t="s">
        <v>203</v>
      </c>
      <c r="B1967" s="61" t="s">
        <v>12974</v>
      </c>
      <c r="C1967" s="50">
        <v>243.16</v>
      </c>
      <c r="D1967" s="66">
        <v>45476</v>
      </c>
      <c r="E1967" s="61" t="s">
        <v>71</v>
      </c>
      <c r="F1967" s="61"/>
      <c r="G1967" s="61" t="str">
        <f>VLOOKUP(Corrections[[#This Row],[Employee]],'[1]Management Hierarchy Report'!$A$2:$C$3607, 3, 0)</f>
        <v>Jeff Mathis</v>
      </c>
      <c r="H1967" s="48" t="s">
        <v>77</v>
      </c>
      <c r="I1967" s="61" t="s">
        <v>70</v>
      </c>
      <c r="J1967" s="61" t="str">
        <f>VLOOKUP(Corrections[[#This Row],[Employee]],[1]!Expense_Data[#Data],14,0)</f>
        <v>SL113@tidalwaveautospa.com</v>
      </c>
      <c r="K1967" s="68">
        <v>45292</v>
      </c>
      <c r="L1967" s="75"/>
      <c r="M1967" s="66"/>
      <c r="N1967" s="61"/>
      <c r="O1967" s="65"/>
    </row>
    <row r="1968" spans="1:15" hidden="1" x14ac:dyDescent="0.25">
      <c r="A1968" s="61" t="s">
        <v>203</v>
      </c>
      <c r="B1968" s="61" t="s">
        <v>12974</v>
      </c>
      <c r="C1968" s="50">
        <v>154.63</v>
      </c>
      <c r="D1968" s="66">
        <v>45478</v>
      </c>
      <c r="E1968" s="61" t="s">
        <v>13030</v>
      </c>
      <c r="F1968" s="61"/>
      <c r="G1968" s="61" t="str">
        <f>VLOOKUP(Corrections[[#This Row],[Employee]],'[1]Management Hierarchy Report'!$A$2:$C$3607, 3, 0)</f>
        <v>Jeff Mathis</v>
      </c>
      <c r="H1968" s="61" t="s">
        <v>77</v>
      </c>
      <c r="I1968" s="61" t="s">
        <v>70</v>
      </c>
      <c r="J1968" s="61" t="str">
        <f>VLOOKUP(Corrections[[#This Row],[Employee]],[1]!Expense_Data[#Data],14,0)</f>
        <v>SL113@tidalwaveautospa.com</v>
      </c>
      <c r="K1968" s="68">
        <v>45292</v>
      </c>
      <c r="L1968" s="75"/>
      <c r="M1968" s="66"/>
      <c r="N1968" s="61"/>
      <c r="O1968" s="65"/>
    </row>
    <row r="1969" spans="1:15" hidden="1" x14ac:dyDescent="0.25">
      <c r="A1969" s="61" t="s">
        <v>203</v>
      </c>
      <c r="B1969" s="61" t="s">
        <v>12974</v>
      </c>
      <c r="C1969" s="50">
        <v>154.63</v>
      </c>
      <c r="D1969" s="66">
        <v>45478</v>
      </c>
      <c r="E1969" s="61" t="s">
        <v>13030</v>
      </c>
      <c r="F1969" s="61"/>
      <c r="G1969" s="61" t="str">
        <f>VLOOKUP(Corrections[[#This Row],[Employee]],'[1]Management Hierarchy Report'!$A$2:$C$3607, 3, 0)</f>
        <v>Jeff Mathis</v>
      </c>
      <c r="H1969" s="48" t="s">
        <v>77</v>
      </c>
      <c r="I1969" s="61" t="s">
        <v>70</v>
      </c>
      <c r="J1969" s="61" t="str">
        <f>VLOOKUP(Corrections[[#This Row],[Employee]],[1]!Expense_Data[#Data],14,0)</f>
        <v>SL113@tidalwaveautospa.com</v>
      </c>
      <c r="K1969" s="68">
        <v>45292</v>
      </c>
      <c r="L1969" s="75"/>
      <c r="M1969" s="66"/>
      <c r="N1969" s="61"/>
      <c r="O1969" s="65"/>
    </row>
    <row r="1970" spans="1:15" hidden="1" x14ac:dyDescent="0.25">
      <c r="A1970" s="61" t="s">
        <v>203</v>
      </c>
      <c r="B1970" s="61" t="s">
        <v>12974</v>
      </c>
      <c r="C1970" s="50">
        <v>47.86</v>
      </c>
      <c r="D1970" s="66">
        <v>45484</v>
      </c>
      <c r="E1970" s="61" t="s">
        <v>13030</v>
      </c>
      <c r="F1970" s="61"/>
      <c r="G1970" s="61" t="str">
        <f>VLOOKUP(Corrections[[#This Row],[Employee]],'[1]Management Hierarchy Report'!$A$2:$C$3607, 3, 0)</f>
        <v>Jeff Mathis</v>
      </c>
      <c r="H1970" s="61" t="s">
        <v>77</v>
      </c>
      <c r="I1970" s="61" t="s">
        <v>70</v>
      </c>
      <c r="J1970" s="61" t="str">
        <f>VLOOKUP(Corrections[[#This Row],[Employee]],[1]!Expense_Data[#Data],14,0)</f>
        <v>SL113@tidalwaveautospa.com</v>
      </c>
      <c r="K1970" s="68">
        <v>45292</v>
      </c>
      <c r="L1970" s="75"/>
      <c r="M1970" s="66"/>
      <c r="N1970" s="61"/>
      <c r="O1970" s="65"/>
    </row>
    <row r="1971" spans="1:15" hidden="1" x14ac:dyDescent="0.25">
      <c r="A1971" s="61" t="s">
        <v>203</v>
      </c>
      <c r="B1971" s="61" t="s">
        <v>12974</v>
      </c>
      <c r="C1971" s="50">
        <v>47.86</v>
      </c>
      <c r="D1971" s="66">
        <v>45484</v>
      </c>
      <c r="E1971" s="61" t="s">
        <v>13030</v>
      </c>
      <c r="F1971" s="61"/>
      <c r="G1971" s="61" t="str">
        <f>VLOOKUP(Corrections[[#This Row],[Employee]],'[1]Management Hierarchy Report'!$A$2:$C$3607, 3, 0)</f>
        <v>Jeff Mathis</v>
      </c>
      <c r="H1971" s="48" t="s">
        <v>77</v>
      </c>
      <c r="I1971" s="61" t="s">
        <v>70</v>
      </c>
      <c r="J1971" s="61" t="str">
        <f>VLOOKUP(Corrections[[#This Row],[Employee]],[1]!Expense_Data[#Data],14,0)</f>
        <v>SL113@tidalwaveautospa.com</v>
      </c>
      <c r="K1971" s="68">
        <v>45292</v>
      </c>
      <c r="L1971" s="75"/>
      <c r="M1971" s="66"/>
      <c r="N1971" s="61"/>
      <c r="O1971" s="65"/>
    </row>
    <row r="1972" spans="1:15" hidden="1" x14ac:dyDescent="0.25">
      <c r="A1972" s="61" t="s">
        <v>625</v>
      </c>
      <c r="B1972" s="61" t="s">
        <v>626</v>
      </c>
      <c r="C1972" s="50">
        <v>75.180000000000007</v>
      </c>
      <c r="D1972" s="66">
        <v>45375</v>
      </c>
      <c r="E1972" s="61" t="s">
        <v>146</v>
      </c>
      <c r="F1972" s="61"/>
      <c r="G1972" s="61" t="str">
        <f>VLOOKUP(Corrections[[#This Row],[Employee]],'[1]Management Hierarchy Report'!$A$2:$C$3607, 3, 0)</f>
        <v>Joe Chavez</v>
      </c>
      <c r="H1972" s="61" t="s">
        <v>69</v>
      </c>
      <c r="I1972" s="61" t="s">
        <v>70</v>
      </c>
      <c r="J1972" s="67" t="str">
        <f>VLOOKUP(Corrections[[#This Row],[Employee]],[1]!Expense_Data[#Data],14,0)</f>
        <v>SL182@tidalwaveautospa.com</v>
      </c>
      <c r="K1972" s="68">
        <v>45292</v>
      </c>
      <c r="L1972" s="75"/>
      <c r="M1972" s="66"/>
      <c r="N1972" s="61"/>
      <c r="O1972" s="65"/>
    </row>
    <row r="1973" spans="1:15" hidden="1" x14ac:dyDescent="0.25">
      <c r="A1973" s="61" t="s">
        <v>625</v>
      </c>
      <c r="B1973" s="61" t="s">
        <v>626</v>
      </c>
      <c r="C1973" s="69">
        <v>66.11</v>
      </c>
      <c r="D1973" s="66">
        <v>45380</v>
      </c>
      <c r="E1973" s="61" t="s">
        <v>146</v>
      </c>
      <c r="F1973" s="61"/>
      <c r="G1973" s="61" t="str">
        <f>VLOOKUP(Corrections[[#This Row],[Employee]],'[1]Management Hierarchy Report'!$A$2:$C$3607, 3, 0)</f>
        <v>Joe Chavez</v>
      </c>
      <c r="H1973" s="61" t="s">
        <v>69</v>
      </c>
      <c r="I1973" s="61" t="s">
        <v>70</v>
      </c>
      <c r="J1973" s="67" t="str">
        <f>VLOOKUP(Corrections[[#This Row],[Employee]],[1]!Expense_Data[#Data],14,0)</f>
        <v>SL182@tidalwaveautospa.com</v>
      </c>
      <c r="K1973" s="68">
        <v>45292</v>
      </c>
      <c r="L1973" s="75"/>
      <c r="M1973" s="66"/>
      <c r="N1973" s="61"/>
      <c r="O1973" s="65"/>
    </row>
    <row r="1974" spans="1:15" hidden="1" x14ac:dyDescent="0.25">
      <c r="A1974" s="61" t="s">
        <v>625</v>
      </c>
      <c r="B1974" s="61" t="s">
        <v>626</v>
      </c>
      <c r="C1974" s="69">
        <v>41.21</v>
      </c>
      <c r="D1974" s="66">
        <v>45387</v>
      </c>
      <c r="E1974" s="61" t="s">
        <v>146</v>
      </c>
      <c r="F1974" s="61"/>
      <c r="G1974" s="61" t="str">
        <f>VLOOKUP(Corrections[[#This Row],[Employee]],'[1]Management Hierarchy Report'!$A$2:$C$3607, 3, 0)</f>
        <v>Joe Chavez</v>
      </c>
      <c r="H1974" s="61" t="s">
        <v>69</v>
      </c>
      <c r="I1974" s="61" t="s">
        <v>70</v>
      </c>
      <c r="J1974" s="67" t="str">
        <f>VLOOKUP(Corrections[[#This Row],[Employee]],[1]!Expense_Data[#Data],14,0)</f>
        <v>SL182@tidalwaveautospa.com</v>
      </c>
      <c r="K1974" s="68">
        <v>45292</v>
      </c>
      <c r="L1974" s="75"/>
      <c r="M1974" s="66"/>
      <c r="N1974" s="61"/>
      <c r="O1974" s="65"/>
    </row>
    <row r="1975" spans="1:15" hidden="1" x14ac:dyDescent="0.25">
      <c r="A1975" s="61" t="s">
        <v>625</v>
      </c>
      <c r="B1975" s="61" t="s">
        <v>12983</v>
      </c>
      <c r="C1975" s="50">
        <v>114.55</v>
      </c>
      <c r="D1975" s="66">
        <v>45481</v>
      </c>
      <c r="E1975" s="61" t="s">
        <v>13030</v>
      </c>
      <c r="F1975" s="61"/>
      <c r="G1975" s="61" t="str">
        <f>VLOOKUP(Corrections[[#This Row],[Employee]],'[1]Management Hierarchy Report'!$A$2:$C$3607, 3, 0)</f>
        <v>Joe Chavez</v>
      </c>
      <c r="H1975" s="61" t="s">
        <v>77</v>
      </c>
      <c r="I1975" s="61" t="s">
        <v>70</v>
      </c>
      <c r="J1975" s="61" t="str">
        <f>VLOOKUP(Corrections[[#This Row],[Employee]],[1]!Expense_Data[#Data],14,0)</f>
        <v>SL182@tidalwaveautospa.com</v>
      </c>
      <c r="K1975" s="68">
        <v>45292</v>
      </c>
      <c r="L1975" s="75"/>
      <c r="M1975" s="66"/>
      <c r="N1975" s="61"/>
      <c r="O1975" s="65"/>
    </row>
    <row r="1976" spans="1:15" hidden="1" x14ac:dyDescent="0.25">
      <c r="A1976" s="61" t="s">
        <v>82</v>
      </c>
      <c r="B1976" s="61" t="s">
        <v>83</v>
      </c>
      <c r="C1976" s="50">
        <v>234.22</v>
      </c>
      <c r="D1976" s="66">
        <v>45168</v>
      </c>
      <c r="E1976" s="61" t="s">
        <v>71</v>
      </c>
      <c r="F1976" s="61"/>
      <c r="G1976" s="61" t="e">
        <f>VLOOKUP(Corrections[[#This Row],[Employee]],'[1]Management Hierarchy Report'!$A$2:$C$3607, 3, 0)</f>
        <v>#N/A</v>
      </c>
      <c r="H1976" s="61" t="s">
        <v>77</v>
      </c>
      <c r="I1976" s="61" t="s">
        <v>70</v>
      </c>
      <c r="J1976" s="67" t="e">
        <f>VLOOKUP(Corrections[[#This Row],[Employee]],[1]!Expense_Data[#Data],14,0)</f>
        <v>#N/A</v>
      </c>
      <c r="K1976" s="68">
        <v>45292</v>
      </c>
      <c r="L1976" s="75"/>
      <c r="M1976" s="66"/>
      <c r="N1976" s="61"/>
      <c r="O1976" s="65"/>
    </row>
    <row r="1977" spans="1:15" hidden="1" x14ac:dyDescent="0.25">
      <c r="A1977" s="61" t="s">
        <v>5460</v>
      </c>
      <c r="B1977" s="61" t="s">
        <v>13004</v>
      </c>
      <c r="C1977" s="50">
        <v>157.21</v>
      </c>
      <c r="D1977" s="66">
        <v>45461</v>
      </c>
      <c r="E1977" s="61" t="s">
        <v>13030</v>
      </c>
      <c r="F1977" s="61"/>
      <c r="G1977" s="61" t="str">
        <f>VLOOKUP(Corrections[[#This Row],[Employee]],'[1]Management Hierarchy Report'!$A$2:$C$3607, 3, 0)</f>
        <v>Derek Schillinger</v>
      </c>
      <c r="H1977" s="61" t="s">
        <v>77</v>
      </c>
      <c r="I1977" s="61" t="s">
        <v>70</v>
      </c>
      <c r="J1977" s="61" t="str">
        <f>VLOOKUP(Corrections[[#This Row],[Employee]],[1]!Expense_Data[#Data],14,0)</f>
        <v>SL266@tidalwaveautospa.com</v>
      </c>
      <c r="K1977" s="68">
        <v>45292</v>
      </c>
      <c r="L1977" s="75"/>
      <c r="M1977" s="66"/>
      <c r="N1977" s="61"/>
      <c r="O1977" s="65"/>
    </row>
    <row r="1978" spans="1:15" hidden="1" x14ac:dyDescent="0.25">
      <c r="A1978" s="61" t="s">
        <v>5460</v>
      </c>
      <c r="B1978" s="61" t="s">
        <v>13004</v>
      </c>
      <c r="C1978" s="50">
        <v>104.78</v>
      </c>
      <c r="D1978" s="66">
        <v>45461</v>
      </c>
      <c r="E1978" s="61" t="s">
        <v>13030</v>
      </c>
      <c r="F1978" s="61"/>
      <c r="G1978" s="61" t="str">
        <f>VLOOKUP(Corrections[[#This Row],[Employee]],'[1]Management Hierarchy Report'!$A$2:$C$3607, 3, 0)</f>
        <v>Derek Schillinger</v>
      </c>
      <c r="H1978" s="61" t="s">
        <v>77</v>
      </c>
      <c r="I1978" s="61" t="s">
        <v>70</v>
      </c>
      <c r="J1978" s="61" t="str">
        <f>VLOOKUP(Corrections[[#This Row],[Employee]],[1]!Expense_Data[#Data],14,0)</f>
        <v>SL266@tidalwaveautospa.com</v>
      </c>
      <c r="K1978" s="68">
        <v>45292</v>
      </c>
      <c r="L1978" s="75"/>
      <c r="M1978" s="66"/>
      <c r="N1978" s="61"/>
      <c r="O1978" s="65"/>
    </row>
    <row r="1979" spans="1:15" hidden="1" x14ac:dyDescent="0.25">
      <c r="A1979" s="61" t="s">
        <v>5460</v>
      </c>
      <c r="B1979" s="61" t="s">
        <v>13004</v>
      </c>
      <c r="C1979" s="50">
        <v>157.21</v>
      </c>
      <c r="D1979" s="66">
        <v>45461</v>
      </c>
      <c r="E1979" s="61" t="s">
        <v>13030</v>
      </c>
      <c r="F1979" s="61"/>
      <c r="G1979" s="61" t="str">
        <f>VLOOKUP(Corrections[[#This Row],[Employee]],'[1]Management Hierarchy Report'!$A$2:$C$3607, 3, 0)</f>
        <v>Derek Schillinger</v>
      </c>
      <c r="H1979" s="48" t="s">
        <v>77</v>
      </c>
      <c r="I1979" s="61" t="s">
        <v>70</v>
      </c>
      <c r="J1979" s="61" t="str">
        <f>VLOOKUP(Corrections[[#This Row],[Employee]],[1]!Expense_Data[#Data],14,0)</f>
        <v>SL266@tidalwaveautospa.com</v>
      </c>
      <c r="K1979" s="68">
        <v>45292</v>
      </c>
      <c r="L1979" s="75"/>
      <c r="M1979" s="66"/>
      <c r="N1979" s="61"/>
      <c r="O1979" s="65"/>
    </row>
    <row r="1980" spans="1:15" hidden="1" x14ac:dyDescent="0.25">
      <c r="A1980" s="61" t="s">
        <v>5460</v>
      </c>
      <c r="B1980" s="61" t="s">
        <v>13004</v>
      </c>
      <c r="C1980" s="50">
        <v>104.78</v>
      </c>
      <c r="D1980" s="66">
        <v>45461</v>
      </c>
      <c r="E1980" s="61" t="s">
        <v>13030</v>
      </c>
      <c r="F1980" s="61"/>
      <c r="G1980" s="61" t="str">
        <f>VLOOKUP(Corrections[[#This Row],[Employee]],'[1]Management Hierarchy Report'!$A$2:$C$3607, 3, 0)</f>
        <v>Derek Schillinger</v>
      </c>
      <c r="H1980" s="48" t="s">
        <v>77</v>
      </c>
      <c r="I1980" s="61" t="s">
        <v>70</v>
      </c>
      <c r="J1980" s="61" t="str">
        <f>VLOOKUP(Corrections[[#This Row],[Employee]],[1]!Expense_Data[#Data],14,0)</f>
        <v>SL266@tidalwaveautospa.com</v>
      </c>
      <c r="K1980" s="68">
        <v>45292</v>
      </c>
      <c r="L1980" s="75"/>
      <c r="M1980" s="66"/>
      <c r="N1980" s="61"/>
      <c r="O1980" s="65"/>
    </row>
    <row r="1981" spans="1:15" hidden="1" x14ac:dyDescent="0.25">
      <c r="A1981" s="61" t="s">
        <v>5460</v>
      </c>
      <c r="B1981" s="61" t="s">
        <v>13004</v>
      </c>
      <c r="C1981" s="50">
        <v>149.04</v>
      </c>
      <c r="D1981" s="66">
        <v>45469</v>
      </c>
      <c r="E1981" s="61" t="s">
        <v>13030</v>
      </c>
      <c r="F1981" s="61"/>
      <c r="G1981" s="61" t="str">
        <f>VLOOKUP(Corrections[[#This Row],[Employee]],'[1]Management Hierarchy Report'!$A$2:$C$3607, 3, 0)</f>
        <v>Derek Schillinger</v>
      </c>
      <c r="H1981" s="61" t="s">
        <v>77</v>
      </c>
      <c r="I1981" s="61" t="s">
        <v>70</v>
      </c>
      <c r="J1981" s="61" t="str">
        <f>VLOOKUP(Corrections[[#This Row],[Employee]],[1]!Expense_Data[#Data],14,0)</f>
        <v>SL266@tidalwaveautospa.com</v>
      </c>
      <c r="K1981" s="68">
        <v>45292</v>
      </c>
      <c r="L1981" s="75"/>
      <c r="M1981" s="66"/>
      <c r="N1981" s="61"/>
      <c r="O1981" s="65"/>
    </row>
    <row r="1982" spans="1:15" hidden="1" x14ac:dyDescent="0.25">
      <c r="A1982" s="61" t="s">
        <v>5460</v>
      </c>
      <c r="B1982" s="61" t="s">
        <v>13004</v>
      </c>
      <c r="C1982" s="50">
        <v>149.04</v>
      </c>
      <c r="D1982" s="66">
        <v>45469</v>
      </c>
      <c r="E1982" s="61" t="s">
        <v>13030</v>
      </c>
      <c r="F1982" s="61"/>
      <c r="G1982" s="61" t="str">
        <f>VLOOKUP(Corrections[[#This Row],[Employee]],'[1]Management Hierarchy Report'!$A$2:$C$3607, 3, 0)</f>
        <v>Derek Schillinger</v>
      </c>
      <c r="H1982" s="48" t="s">
        <v>77</v>
      </c>
      <c r="I1982" s="61" t="s">
        <v>70</v>
      </c>
      <c r="J1982" s="61" t="str">
        <f>VLOOKUP(Corrections[[#This Row],[Employee]],[1]!Expense_Data[#Data],14,0)</f>
        <v>SL266@tidalwaveautospa.com</v>
      </c>
      <c r="K1982" s="68">
        <v>45292</v>
      </c>
      <c r="L1982" s="75"/>
      <c r="M1982" s="66"/>
      <c r="N1982" s="61"/>
      <c r="O1982" s="65"/>
    </row>
    <row r="1983" spans="1:15" hidden="1" x14ac:dyDescent="0.25">
      <c r="A1983" s="61" t="s">
        <v>5460</v>
      </c>
      <c r="B1983" s="61" t="s">
        <v>13004</v>
      </c>
      <c r="C1983" s="50">
        <v>35.369999999999997</v>
      </c>
      <c r="D1983" s="66">
        <v>45470</v>
      </c>
      <c r="E1983" s="61" t="s">
        <v>13030</v>
      </c>
      <c r="F1983" s="61"/>
      <c r="G1983" s="61" t="str">
        <f>VLOOKUP(Corrections[[#This Row],[Employee]],'[1]Management Hierarchy Report'!$A$2:$C$3607, 3, 0)</f>
        <v>Derek Schillinger</v>
      </c>
      <c r="H1983" s="61" t="s">
        <v>77</v>
      </c>
      <c r="I1983" s="61" t="s">
        <v>70</v>
      </c>
      <c r="J1983" s="61" t="str">
        <f>VLOOKUP(Corrections[[#This Row],[Employee]],[1]!Expense_Data[#Data],14,0)</f>
        <v>SL266@tidalwaveautospa.com</v>
      </c>
      <c r="K1983" s="68">
        <v>45292</v>
      </c>
      <c r="L1983" s="75"/>
      <c r="M1983" s="66"/>
      <c r="N1983" s="61"/>
      <c r="O1983" s="65"/>
    </row>
    <row r="1984" spans="1:15" hidden="1" x14ac:dyDescent="0.25">
      <c r="A1984" s="61" t="s">
        <v>5460</v>
      </c>
      <c r="B1984" s="61" t="s">
        <v>13004</v>
      </c>
      <c r="C1984" s="50">
        <v>62.97</v>
      </c>
      <c r="D1984" s="66">
        <v>45471</v>
      </c>
      <c r="E1984" s="61" t="s">
        <v>13030</v>
      </c>
      <c r="F1984" s="61"/>
      <c r="G1984" s="61" t="str">
        <f>VLOOKUP(Corrections[[#This Row],[Employee]],'[1]Management Hierarchy Report'!$A$2:$C$3607, 3, 0)</f>
        <v>Derek Schillinger</v>
      </c>
      <c r="H1984" s="61" t="s">
        <v>77</v>
      </c>
      <c r="I1984" s="61" t="s">
        <v>70</v>
      </c>
      <c r="J1984" s="61" t="str">
        <f>VLOOKUP(Corrections[[#This Row],[Employee]],[1]!Expense_Data[#Data],14,0)</f>
        <v>SL266@tidalwaveautospa.com</v>
      </c>
      <c r="K1984" s="68">
        <v>45292</v>
      </c>
      <c r="L1984" s="75"/>
      <c r="M1984" s="66"/>
      <c r="N1984" s="61"/>
      <c r="O1984" s="65"/>
    </row>
    <row r="1985" spans="1:15" hidden="1" x14ac:dyDescent="0.25">
      <c r="A1985" s="61" t="s">
        <v>5460</v>
      </c>
      <c r="B1985" s="61" t="s">
        <v>13004</v>
      </c>
      <c r="C1985" s="50">
        <v>62.97</v>
      </c>
      <c r="D1985" s="66">
        <v>45471</v>
      </c>
      <c r="E1985" s="61" t="s">
        <v>13030</v>
      </c>
      <c r="F1985" s="61"/>
      <c r="G1985" s="61" t="str">
        <f>VLOOKUP(Corrections[[#This Row],[Employee]],'[1]Management Hierarchy Report'!$A$2:$C$3607, 3, 0)</f>
        <v>Derek Schillinger</v>
      </c>
      <c r="H1985" s="48" t="s">
        <v>77</v>
      </c>
      <c r="I1985" s="61" t="s">
        <v>70</v>
      </c>
      <c r="J1985" s="61" t="str">
        <f>VLOOKUP(Corrections[[#This Row],[Employee]],[1]!Expense_Data[#Data],14,0)</f>
        <v>SL266@tidalwaveautospa.com</v>
      </c>
      <c r="K1985" s="68">
        <v>45292</v>
      </c>
      <c r="L1985" s="75"/>
      <c r="M1985" s="66"/>
      <c r="N1985" s="61"/>
      <c r="O1985" s="65"/>
    </row>
    <row r="1986" spans="1:15" hidden="1" x14ac:dyDescent="0.25">
      <c r="A1986" s="61" t="s">
        <v>5460</v>
      </c>
      <c r="B1986" s="61" t="s">
        <v>13004</v>
      </c>
      <c r="C1986" s="50">
        <v>15.13</v>
      </c>
      <c r="D1986" s="66">
        <v>45472</v>
      </c>
      <c r="E1986" s="61" t="s">
        <v>13030</v>
      </c>
      <c r="F1986" s="61"/>
      <c r="G1986" s="61" t="str">
        <f>VLOOKUP(Corrections[[#This Row],[Employee]],'[1]Management Hierarchy Report'!$A$2:$C$3607, 3, 0)</f>
        <v>Derek Schillinger</v>
      </c>
      <c r="H1986" s="61" t="s">
        <v>77</v>
      </c>
      <c r="I1986" s="61" t="s">
        <v>70</v>
      </c>
      <c r="J1986" s="61" t="str">
        <f>VLOOKUP(Corrections[[#This Row],[Employee]],[1]!Expense_Data[#Data],14,0)</f>
        <v>SL266@tidalwaveautospa.com</v>
      </c>
      <c r="K1986" s="68">
        <v>45292</v>
      </c>
      <c r="L1986" s="75"/>
      <c r="M1986" s="66"/>
      <c r="N1986" s="61"/>
      <c r="O1986" s="65"/>
    </row>
    <row r="1987" spans="1:15" hidden="1" x14ac:dyDescent="0.25">
      <c r="A1987" s="61" t="s">
        <v>5460</v>
      </c>
      <c r="B1987" s="61" t="s">
        <v>13004</v>
      </c>
      <c r="C1987" s="50">
        <v>42.45</v>
      </c>
      <c r="D1987" s="66">
        <v>45473</v>
      </c>
      <c r="E1987" s="61" t="s">
        <v>13030</v>
      </c>
      <c r="F1987" s="61"/>
      <c r="G1987" s="61" t="str">
        <f>VLOOKUP(Corrections[[#This Row],[Employee]],'[1]Management Hierarchy Report'!$A$2:$C$3607, 3, 0)</f>
        <v>Derek Schillinger</v>
      </c>
      <c r="H1987" s="61" t="s">
        <v>77</v>
      </c>
      <c r="I1987" s="61" t="s">
        <v>70</v>
      </c>
      <c r="J1987" s="61" t="str">
        <f>VLOOKUP(Corrections[[#This Row],[Employee]],[1]!Expense_Data[#Data],14,0)</f>
        <v>SL266@tidalwaveautospa.com</v>
      </c>
      <c r="K1987" s="68">
        <v>45292</v>
      </c>
      <c r="L1987" s="75"/>
      <c r="M1987" s="66"/>
      <c r="N1987" s="61"/>
      <c r="O1987" s="65"/>
    </row>
    <row r="1988" spans="1:15" hidden="1" x14ac:dyDescent="0.25">
      <c r="A1988" s="61" t="s">
        <v>5460</v>
      </c>
      <c r="B1988" s="61" t="s">
        <v>13004</v>
      </c>
      <c r="C1988" s="50">
        <v>96.95</v>
      </c>
      <c r="D1988" s="66">
        <v>45473</v>
      </c>
      <c r="E1988" s="61" t="s">
        <v>13030</v>
      </c>
      <c r="F1988" s="61"/>
      <c r="G1988" s="61" t="str">
        <f>VLOOKUP(Corrections[[#This Row],[Employee]],'[1]Management Hierarchy Report'!$A$2:$C$3607, 3, 0)</f>
        <v>Derek Schillinger</v>
      </c>
      <c r="H1988" s="61" t="s">
        <v>77</v>
      </c>
      <c r="I1988" s="61" t="s">
        <v>70</v>
      </c>
      <c r="J1988" s="61" t="str">
        <f>VLOOKUP(Corrections[[#This Row],[Employee]],[1]!Expense_Data[#Data],14,0)</f>
        <v>SL266@tidalwaveautospa.com</v>
      </c>
      <c r="K1988" s="68">
        <v>45292</v>
      </c>
      <c r="L1988" s="75"/>
      <c r="M1988" s="66"/>
      <c r="N1988" s="61"/>
      <c r="O1988" s="65"/>
    </row>
    <row r="1989" spans="1:15" hidden="1" x14ac:dyDescent="0.25">
      <c r="A1989" s="61" t="s">
        <v>5460</v>
      </c>
      <c r="B1989" s="61" t="s">
        <v>13010</v>
      </c>
      <c r="C1989" s="50">
        <v>32.58</v>
      </c>
      <c r="D1989" s="66">
        <v>45484</v>
      </c>
      <c r="E1989" s="61" t="s">
        <v>13030</v>
      </c>
      <c r="F1989" s="61"/>
      <c r="G1989" s="61" t="str">
        <f>VLOOKUP(Corrections[[#This Row],[Employee]],'[1]Management Hierarchy Report'!$A$2:$C$3607, 3, 0)</f>
        <v>Derek Schillinger</v>
      </c>
      <c r="H1989" s="61" t="s">
        <v>77</v>
      </c>
      <c r="I1989" s="61" t="s">
        <v>70</v>
      </c>
      <c r="J1989" s="61" t="str">
        <f>VLOOKUP(Corrections[[#This Row],[Employee]],[1]!Expense_Data[#Data],14,0)</f>
        <v>SL266@tidalwaveautospa.com</v>
      </c>
      <c r="K1989" s="68">
        <v>45292</v>
      </c>
      <c r="L1989" s="75"/>
      <c r="M1989" s="66"/>
      <c r="N1989" s="61"/>
      <c r="O1989" s="65"/>
    </row>
    <row r="1990" spans="1:15" hidden="1" x14ac:dyDescent="0.25">
      <c r="A1990" s="61" t="s">
        <v>5460</v>
      </c>
      <c r="B1990" s="61" t="s">
        <v>13010</v>
      </c>
      <c r="C1990" s="50">
        <v>129.08000000000001</v>
      </c>
      <c r="D1990" s="66">
        <v>45487</v>
      </c>
      <c r="E1990" s="61" t="s">
        <v>13030</v>
      </c>
      <c r="F1990" s="61"/>
      <c r="G1990" s="61" t="str">
        <f>VLOOKUP(Corrections[[#This Row],[Employee]],'[1]Management Hierarchy Report'!$A$2:$C$3607, 3, 0)</f>
        <v>Derek Schillinger</v>
      </c>
      <c r="H1990" s="61" t="s">
        <v>77</v>
      </c>
      <c r="I1990" s="61" t="s">
        <v>70</v>
      </c>
      <c r="J1990" s="61" t="str">
        <f>VLOOKUP(Corrections[[#This Row],[Employee]],[1]!Expense_Data[#Data],14,0)</f>
        <v>SL266@tidalwaveautospa.com</v>
      </c>
      <c r="K1990" s="68">
        <v>45292</v>
      </c>
      <c r="L1990" s="75"/>
      <c r="M1990" s="66"/>
      <c r="N1990" s="61"/>
      <c r="O1990" s="65"/>
    </row>
    <row r="1991" spans="1:15" hidden="1" x14ac:dyDescent="0.25">
      <c r="A1991" s="61" t="s">
        <v>5460</v>
      </c>
      <c r="B1991" s="61" t="s">
        <v>13010</v>
      </c>
      <c r="C1991" s="50">
        <v>129.08000000000001</v>
      </c>
      <c r="D1991" s="66">
        <v>45487</v>
      </c>
      <c r="E1991" s="61" t="s">
        <v>13030</v>
      </c>
      <c r="F1991" s="61"/>
      <c r="G1991" s="61" t="str">
        <f>VLOOKUP(Corrections[[#This Row],[Employee]],'[1]Management Hierarchy Report'!$A$2:$C$3607, 3, 0)</f>
        <v>Derek Schillinger</v>
      </c>
      <c r="H1991" s="48" t="s">
        <v>77</v>
      </c>
      <c r="I1991" s="61" t="s">
        <v>70</v>
      </c>
      <c r="J1991" s="61" t="str">
        <f>VLOOKUP(Corrections[[#This Row],[Employee]],[1]!Expense_Data[#Data],14,0)</f>
        <v>SL266@tidalwaveautospa.com</v>
      </c>
      <c r="K1991" s="68">
        <v>45292</v>
      </c>
      <c r="L1991" s="75"/>
      <c r="M1991" s="66"/>
      <c r="N1991" s="61"/>
      <c r="O1991" s="65"/>
    </row>
    <row r="1992" spans="1:15" hidden="1" x14ac:dyDescent="0.25">
      <c r="A1992" s="61" t="s">
        <v>5460</v>
      </c>
      <c r="B1992" s="61" t="s">
        <v>13010</v>
      </c>
      <c r="C1992" s="50">
        <v>18.53</v>
      </c>
      <c r="D1992" s="66">
        <v>45488</v>
      </c>
      <c r="E1992" s="61" t="s">
        <v>13030</v>
      </c>
      <c r="F1992" s="61"/>
      <c r="G1992" s="61" t="str">
        <f>VLOOKUP(Corrections[[#This Row],[Employee]],'[1]Management Hierarchy Report'!$A$2:$C$3607, 3, 0)</f>
        <v>Derek Schillinger</v>
      </c>
      <c r="H1992" s="61" t="s">
        <v>77</v>
      </c>
      <c r="I1992" s="61" t="s">
        <v>70</v>
      </c>
      <c r="J1992" s="61" t="str">
        <f>VLOOKUP(Corrections[[#This Row],[Employee]],[1]!Expense_Data[#Data],14,0)</f>
        <v>SL266@tidalwaveautospa.com</v>
      </c>
      <c r="K1992" s="68">
        <v>45292</v>
      </c>
      <c r="L1992" s="75"/>
      <c r="M1992" s="66"/>
      <c r="N1992" s="61"/>
      <c r="O1992" s="65"/>
    </row>
    <row r="1993" spans="1:15" hidden="1" x14ac:dyDescent="0.25">
      <c r="A1993" s="61" t="s">
        <v>5460</v>
      </c>
      <c r="B1993" s="61" t="s">
        <v>13010</v>
      </c>
      <c r="C1993" s="50">
        <v>6.1</v>
      </c>
      <c r="D1993" s="66">
        <v>45488</v>
      </c>
      <c r="E1993" s="61" t="s">
        <v>13030</v>
      </c>
      <c r="F1993" s="61"/>
      <c r="G1993" s="61" t="str">
        <f>VLOOKUP(Corrections[[#This Row],[Employee]],'[1]Management Hierarchy Report'!$A$2:$C$3607, 3, 0)</f>
        <v>Derek Schillinger</v>
      </c>
      <c r="H1993" s="61" t="s">
        <v>77</v>
      </c>
      <c r="I1993" s="61" t="s">
        <v>70</v>
      </c>
      <c r="J1993" s="61" t="str">
        <f>VLOOKUP(Corrections[[#This Row],[Employee]],[1]!Expense_Data[#Data],14,0)</f>
        <v>SL266@tidalwaveautospa.com</v>
      </c>
      <c r="K1993" s="68">
        <v>45292</v>
      </c>
      <c r="L1993" s="75"/>
      <c r="M1993" s="66"/>
      <c r="N1993" s="61"/>
      <c r="O1993" s="65"/>
    </row>
    <row r="1994" spans="1:15" hidden="1" x14ac:dyDescent="0.25">
      <c r="A1994" s="61" t="s">
        <v>5460</v>
      </c>
      <c r="B1994" s="61" t="s">
        <v>13010</v>
      </c>
      <c r="C1994" s="50">
        <v>37.07</v>
      </c>
      <c r="D1994" s="66">
        <v>45488</v>
      </c>
      <c r="E1994" s="61" t="s">
        <v>13030</v>
      </c>
      <c r="F1994" s="61"/>
      <c r="G1994" s="61" t="str">
        <f>VLOOKUP(Corrections[[#This Row],[Employee]],'[1]Management Hierarchy Report'!$A$2:$C$3607, 3, 0)</f>
        <v>Derek Schillinger</v>
      </c>
      <c r="H1994" s="61" t="s">
        <v>77</v>
      </c>
      <c r="I1994" s="61" t="s">
        <v>70</v>
      </c>
      <c r="J1994" s="61" t="str">
        <f>VLOOKUP(Corrections[[#This Row],[Employee]],[1]!Expense_Data[#Data],14,0)</f>
        <v>SL266@tidalwaveautospa.com</v>
      </c>
      <c r="K1994" s="68">
        <v>45292</v>
      </c>
      <c r="L1994" s="75"/>
      <c r="M1994" s="66"/>
      <c r="N1994" s="61"/>
      <c r="O1994" s="65"/>
    </row>
    <row r="1995" spans="1:15" hidden="1" x14ac:dyDescent="0.25">
      <c r="A1995" s="61" t="s">
        <v>5460</v>
      </c>
      <c r="B1995" s="61" t="s">
        <v>13806</v>
      </c>
      <c r="C1995" s="50">
        <v>3.66</v>
      </c>
      <c r="D1995" s="66">
        <v>45490</v>
      </c>
      <c r="E1995" s="61" t="s">
        <v>13082</v>
      </c>
      <c r="F1995" s="61"/>
      <c r="G1995" s="61" t="str">
        <f>VLOOKUP(Corrections[[#This Row],[Employee]],'[1]Management Hierarchy Report'!$A$2:$C$3607, 3, 0)</f>
        <v>Derek Schillinger</v>
      </c>
      <c r="H1995" s="48" t="s">
        <v>77</v>
      </c>
      <c r="I1995" s="61" t="s">
        <v>70</v>
      </c>
      <c r="J1995" s="61" t="str">
        <f>VLOOKUP(Corrections[[#This Row],[Employee]],[1]!Expense_Data[#Data],14,0)</f>
        <v>SL266@tidalwaveautospa.com</v>
      </c>
      <c r="K1995" s="68">
        <v>45292</v>
      </c>
      <c r="L1995" s="75"/>
      <c r="M1995" s="66"/>
      <c r="N1995" s="61"/>
      <c r="O1995" s="65"/>
    </row>
    <row r="1996" spans="1:15" hidden="1" x14ac:dyDescent="0.25">
      <c r="A1996" s="61" t="s">
        <v>5460</v>
      </c>
      <c r="B1996" s="61" t="s">
        <v>13806</v>
      </c>
      <c r="C1996" s="50">
        <v>16.899999999999999</v>
      </c>
      <c r="D1996" s="66">
        <v>45490</v>
      </c>
      <c r="E1996" s="61" t="s">
        <v>71</v>
      </c>
      <c r="F1996" s="61"/>
      <c r="G1996" s="61" t="str">
        <f>VLOOKUP(Corrections[[#This Row],[Employee]],'[1]Management Hierarchy Report'!$A$2:$C$3607, 3, 0)</f>
        <v>Derek Schillinger</v>
      </c>
      <c r="H1996" s="48" t="s">
        <v>77</v>
      </c>
      <c r="I1996" s="61" t="s">
        <v>70</v>
      </c>
      <c r="J1996" s="61" t="str">
        <f>VLOOKUP(Corrections[[#This Row],[Employee]],[1]!Expense_Data[#Data],14,0)</f>
        <v>SL266@tidalwaveautospa.com</v>
      </c>
      <c r="K1996" s="68">
        <v>45292</v>
      </c>
      <c r="L1996" s="75"/>
      <c r="M1996" s="66"/>
      <c r="N1996" s="61"/>
      <c r="O1996" s="65"/>
    </row>
    <row r="1997" spans="1:15" hidden="1" x14ac:dyDescent="0.25">
      <c r="A1997" s="61" t="s">
        <v>5460</v>
      </c>
      <c r="B1997" s="61" t="s">
        <v>13806</v>
      </c>
      <c r="C1997" s="50">
        <v>10.57</v>
      </c>
      <c r="D1997" s="66">
        <v>45491</v>
      </c>
      <c r="E1997" s="61" t="s">
        <v>71</v>
      </c>
      <c r="F1997" s="61"/>
      <c r="G1997" s="61" t="str">
        <f>VLOOKUP(Corrections[[#This Row],[Employee]],'[1]Management Hierarchy Report'!$A$2:$C$3607, 3, 0)</f>
        <v>Derek Schillinger</v>
      </c>
      <c r="H1997" s="48" t="s">
        <v>77</v>
      </c>
      <c r="I1997" s="61" t="s">
        <v>70</v>
      </c>
      <c r="J1997" s="61" t="str">
        <f>VLOOKUP(Corrections[[#This Row],[Employee]],[1]!Expense_Data[#Data],14,0)</f>
        <v>SL266@tidalwaveautospa.com</v>
      </c>
      <c r="K1997" s="68">
        <v>45292</v>
      </c>
      <c r="L1997" s="75"/>
      <c r="M1997" s="66"/>
      <c r="N1997" s="61"/>
      <c r="O1997" s="65"/>
    </row>
    <row r="1998" spans="1:15" hidden="1" x14ac:dyDescent="0.25">
      <c r="A1998" s="61" t="s">
        <v>5460</v>
      </c>
      <c r="B1998" s="61" t="s">
        <v>13806</v>
      </c>
      <c r="C1998" s="50">
        <v>35.979999999999997</v>
      </c>
      <c r="D1998" s="66">
        <v>45491</v>
      </c>
      <c r="E1998" s="61" t="s">
        <v>71</v>
      </c>
      <c r="F1998" s="61"/>
      <c r="G1998" s="61" t="str">
        <f>VLOOKUP(Corrections[[#This Row],[Employee]],'[1]Management Hierarchy Report'!$A$2:$C$3607, 3, 0)</f>
        <v>Derek Schillinger</v>
      </c>
      <c r="H1998" s="48" t="s">
        <v>77</v>
      </c>
      <c r="I1998" s="61" t="s">
        <v>70</v>
      </c>
      <c r="J1998" s="61" t="str">
        <f>VLOOKUP(Corrections[[#This Row],[Employee]],[1]!Expense_Data[#Data],14,0)</f>
        <v>SL266@tidalwaveautospa.com</v>
      </c>
      <c r="K1998" s="68">
        <v>45292</v>
      </c>
      <c r="L1998" s="75"/>
      <c r="M1998" s="66"/>
      <c r="N1998" s="61"/>
      <c r="O1998" s="65"/>
    </row>
    <row r="1999" spans="1:15" hidden="1" x14ac:dyDescent="0.25">
      <c r="A1999" s="61" t="s">
        <v>524</v>
      </c>
      <c r="B1999" s="61" t="s">
        <v>525</v>
      </c>
      <c r="C1999" s="50">
        <v>1288.58</v>
      </c>
      <c r="D1999" s="66">
        <v>45362</v>
      </c>
      <c r="E1999" s="61" t="s">
        <v>71</v>
      </c>
      <c r="F1999" s="61"/>
      <c r="G1999" s="61" t="e">
        <f>VLOOKUP(Corrections[[#This Row],[Employee]],'[1]Management Hierarchy Report'!$A$2:$C$3607, 3, 0)</f>
        <v>#N/A</v>
      </c>
      <c r="H1999" s="61" t="e">
        <f>IF(#REF!&gt;=20,"Sent Back", "Removed")</f>
        <v>#REF!</v>
      </c>
      <c r="I1999" s="61" t="s">
        <v>70</v>
      </c>
      <c r="J1999" s="67" t="e">
        <f>VLOOKUP(Corrections[[#This Row],[Employee]],[1]!Expense_Data[#Data],14,0)</f>
        <v>#N/A</v>
      </c>
      <c r="K1999" s="68">
        <v>45292</v>
      </c>
      <c r="L1999" s="75"/>
      <c r="M1999" s="66"/>
      <c r="N1999" s="61"/>
      <c r="O1999" s="65"/>
    </row>
    <row r="2000" spans="1:15" hidden="1" x14ac:dyDescent="0.25">
      <c r="A2000" s="61" t="s">
        <v>524</v>
      </c>
      <c r="B2000" s="61" t="s">
        <v>722</v>
      </c>
      <c r="C2000" s="50">
        <v>206.48</v>
      </c>
      <c r="D2000" s="66">
        <v>45428</v>
      </c>
      <c r="E2000" s="61" t="s">
        <v>71</v>
      </c>
      <c r="F2000" s="61"/>
      <c r="G2000" s="61" t="e">
        <f>VLOOKUP(Corrections[[#This Row],[Employee]],'[1]Management Hierarchy Report'!$A$2:$C$3607, 3, 0)</f>
        <v>#N/A</v>
      </c>
      <c r="H2000" s="61" t="e">
        <f>IF(#REF!&gt;=0.2,"Sent Back", "Removed")</f>
        <v>#REF!</v>
      </c>
      <c r="I2000" s="61" t="s">
        <v>70</v>
      </c>
      <c r="J2000" s="67" t="e">
        <f>VLOOKUP(Corrections[[#This Row],[Employee]],[1]!Expense_Data[#Data],14,0)</f>
        <v>#N/A</v>
      </c>
      <c r="K2000" s="68">
        <v>45292</v>
      </c>
      <c r="L2000" s="75"/>
      <c r="M2000" s="66"/>
      <c r="N2000" s="61"/>
      <c r="O2000" s="65"/>
    </row>
    <row r="2001" spans="1:15" hidden="1" x14ac:dyDescent="0.25">
      <c r="A2001" s="61" t="s">
        <v>524</v>
      </c>
      <c r="B2001" s="61" t="s">
        <v>772</v>
      </c>
      <c r="C2001" s="50">
        <v>206.48</v>
      </c>
      <c r="D2001" s="66">
        <v>45428</v>
      </c>
      <c r="E2001" s="61" t="s">
        <v>71</v>
      </c>
      <c r="F2001" s="61"/>
      <c r="G2001" s="61" t="e">
        <f>VLOOKUP(Corrections[[#This Row],[Employee]],'[1]Management Hierarchy Report'!$A$2:$C$3607, 3, 0)</f>
        <v>#N/A</v>
      </c>
      <c r="H2001" s="61" t="e">
        <f>IF(#REF!&gt;=0.2,"Sent Back", "Removed")</f>
        <v>#REF!</v>
      </c>
      <c r="I2001" s="61" t="s">
        <v>70</v>
      </c>
      <c r="J2001" s="67" t="e">
        <f>VLOOKUP(Corrections[[#This Row],[Employee]],[1]!Expense_Data[#Data],14,0)</f>
        <v>#N/A</v>
      </c>
      <c r="K2001" s="68">
        <v>45292</v>
      </c>
      <c r="L2001" s="75"/>
      <c r="M2001" s="66"/>
      <c r="N2001" s="61"/>
      <c r="O2001" s="65"/>
    </row>
    <row r="2002" spans="1:15" hidden="1" x14ac:dyDescent="0.25">
      <c r="A2002" s="61" t="s">
        <v>524</v>
      </c>
      <c r="B2002" s="61" t="s">
        <v>772</v>
      </c>
      <c r="C2002" s="50">
        <v>206.48</v>
      </c>
      <c r="D2002" s="66">
        <v>45428</v>
      </c>
      <c r="E2002" s="61" t="s">
        <v>71</v>
      </c>
      <c r="F2002" s="61"/>
      <c r="G2002" s="61" t="e">
        <f>VLOOKUP(Corrections[[#This Row],[Employee]],'[1]Management Hierarchy Report'!$A$2:$C$3607, 3, 0)</f>
        <v>#N/A</v>
      </c>
      <c r="H2002" s="61" t="e">
        <f>IF(#REF!&gt;=0.2,"Sent Back", "Removed")</f>
        <v>#REF!</v>
      </c>
      <c r="I2002" s="61" t="s">
        <v>70</v>
      </c>
      <c r="J2002" s="61" t="e">
        <f>VLOOKUP(Corrections[[#This Row],[Employee]],[1]!Expense_Data[#Data],14,0)</f>
        <v>#N/A</v>
      </c>
      <c r="K2002" s="68">
        <v>45292</v>
      </c>
      <c r="L2002" s="75"/>
      <c r="M2002" s="66"/>
      <c r="N2002" s="61"/>
      <c r="O2002" s="65"/>
    </row>
    <row r="2003" spans="1:15" hidden="1" x14ac:dyDescent="0.25">
      <c r="A2003" s="61" t="s">
        <v>524</v>
      </c>
      <c r="B2003" s="61" t="s">
        <v>13092</v>
      </c>
      <c r="C2003" s="50">
        <v>136.32</v>
      </c>
      <c r="D2003" s="52">
        <v>45476</v>
      </c>
      <c r="E2003" s="66" t="s">
        <v>71</v>
      </c>
      <c r="F2003" s="61"/>
      <c r="G2003" s="61" t="e">
        <f>VLOOKUP(Corrections[[#This Row],[Employee]],'[1]Management Hierarchy Report'!$A$2:$C$3607, 3, 0)</f>
        <v>#N/A</v>
      </c>
      <c r="H2003" s="61" t="s">
        <v>77</v>
      </c>
      <c r="I2003" s="61" t="s">
        <v>70</v>
      </c>
      <c r="J2003" s="61" t="e">
        <f>VLOOKUP(Corrections[[#This Row],[Employee]],[1]!Expense_Data[#Data],14,0)</f>
        <v>#N/A</v>
      </c>
      <c r="K2003" s="68">
        <v>45292</v>
      </c>
      <c r="L2003" s="75"/>
      <c r="M2003" s="66"/>
      <c r="N2003" s="61"/>
      <c r="O2003" s="65"/>
    </row>
    <row r="2004" spans="1:15" hidden="1" x14ac:dyDescent="0.25">
      <c r="A2004" s="61" t="s">
        <v>577</v>
      </c>
      <c r="B2004" s="61" t="s">
        <v>578</v>
      </c>
      <c r="C2004" s="50">
        <v>73.58</v>
      </c>
      <c r="D2004" s="66">
        <v>45356</v>
      </c>
      <c r="E2004" s="61" t="s">
        <v>130</v>
      </c>
      <c r="F2004" s="61"/>
      <c r="G2004" s="61" t="str">
        <f>VLOOKUP(Corrections[[#This Row],[Employee]],'[1]Management Hierarchy Report'!$A$2:$C$3607, 3, 0)</f>
        <v>David Foster</v>
      </c>
      <c r="H2004" s="61" t="e">
        <f>IF(#REF!&gt;=20,"Sent Back", "Removed")</f>
        <v>#REF!</v>
      </c>
      <c r="I2004" s="61" t="s">
        <v>70</v>
      </c>
      <c r="J2004" s="67" t="str">
        <f>VLOOKUP(Corrections[[#This Row],[Employee]],[1]!Expense_Data[#Data],14,0)</f>
        <v>SL18@tidalwaveautospa.com</v>
      </c>
      <c r="K2004" s="68">
        <v>45292</v>
      </c>
      <c r="L2004" s="75"/>
      <c r="M2004" s="66"/>
      <c r="N2004" s="61"/>
      <c r="O2004" s="65"/>
    </row>
    <row r="2005" spans="1:15" hidden="1" x14ac:dyDescent="0.25">
      <c r="A2005" s="61" t="s">
        <v>2791</v>
      </c>
      <c r="B2005" s="61" t="s">
        <v>13162</v>
      </c>
      <c r="C2005" s="50">
        <v>0.53</v>
      </c>
      <c r="D2005" s="66">
        <v>45465</v>
      </c>
      <c r="E2005" s="61" t="s">
        <v>13082</v>
      </c>
      <c r="F2005" s="61"/>
      <c r="G2005" s="61" t="str">
        <f>VLOOKUP(Corrections[[#This Row],[Employee]],'[1]Management Hierarchy Report'!$A$2:$C$3607, 3, 0)</f>
        <v>Michael Donnelly</v>
      </c>
      <c r="H2005" s="48" t="s">
        <v>77</v>
      </c>
      <c r="I2005" s="61" t="s">
        <v>70</v>
      </c>
      <c r="J2005" s="61" t="str">
        <f>VLOOKUP(Corrections[[#This Row],[Employee]],[1]!Expense_Data[#Data],14,0)</f>
        <v>SL62@tidalwaveautospa.com</v>
      </c>
      <c r="K2005" s="68">
        <v>45292</v>
      </c>
      <c r="L2005" s="75"/>
      <c r="M2005" s="66"/>
      <c r="N2005" s="61"/>
      <c r="O2005" s="65"/>
    </row>
    <row r="2006" spans="1:15" hidden="1" x14ac:dyDescent="0.25">
      <c r="A2006" s="61" t="s">
        <v>2791</v>
      </c>
      <c r="B2006" s="61" t="s">
        <v>13162</v>
      </c>
      <c r="C2006" s="50">
        <v>33.53</v>
      </c>
      <c r="D2006" s="66">
        <v>45484</v>
      </c>
      <c r="E2006" s="61" t="s">
        <v>12978</v>
      </c>
      <c r="F2006" s="61"/>
      <c r="G2006" s="61" t="str">
        <f>VLOOKUP(Corrections[[#This Row],[Employee]],'[1]Management Hierarchy Report'!$A$2:$C$3607, 3, 0)</f>
        <v>Michael Donnelly</v>
      </c>
      <c r="H2006" s="48" t="s">
        <v>77</v>
      </c>
      <c r="I2006" s="61" t="s">
        <v>70</v>
      </c>
      <c r="J2006" s="61" t="str">
        <f>VLOOKUP(Corrections[[#This Row],[Employee]],[1]!Expense_Data[#Data],14,0)</f>
        <v>SL62@tidalwaveautospa.com</v>
      </c>
      <c r="K2006" s="68">
        <v>45292</v>
      </c>
      <c r="L2006" s="75"/>
      <c r="M2006" s="66"/>
      <c r="N2006" s="61"/>
      <c r="O2006" s="65"/>
    </row>
    <row r="2007" spans="1:15" hidden="1" x14ac:dyDescent="0.25">
      <c r="A2007" s="61" t="s">
        <v>2791</v>
      </c>
      <c r="B2007" s="61" t="s">
        <v>13162</v>
      </c>
      <c r="C2007" s="50">
        <v>54.28</v>
      </c>
      <c r="D2007" s="66">
        <v>45488</v>
      </c>
      <c r="E2007" s="61" t="s">
        <v>12978</v>
      </c>
      <c r="F2007" s="61"/>
      <c r="G2007" s="61" t="str">
        <f>VLOOKUP(Corrections[[#This Row],[Employee]],'[1]Management Hierarchy Report'!$A$2:$C$3607, 3, 0)</f>
        <v>Michael Donnelly</v>
      </c>
      <c r="H2007" s="48" t="s">
        <v>77</v>
      </c>
      <c r="I2007" s="61" t="s">
        <v>70</v>
      </c>
      <c r="J2007" s="61" t="str">
        <f>VLOOKUP(Corrections[[#This Row],[Employee]],[1]!Expense_Data[#Data],14,0)</f>
        <v>SL62@tidalwaveautospa.com</v>
      </c>
      <c r="K2007" s="68">
        <v>45292</v>
      </c>
      <c r="L2007" s="75"/>
      <c r="M2007" s="66"/>
      <c r="N2007" s="61"/>
      <c r="O2007" s="65"/>
    </row>
    <row r="2008" spans="1:15" hidden="1" x14ac:dyDescent="0.25">
      <c r="A2008" s="61" t="s">
        <v>250</v>
      </c>
      <c r="B2008" s="61" t="s">
        <v>252</v>
      </c>
      <c r="C2008" s="50">
        <v>121.08</v>
      </c>
      <c r="D2008" s="66">
        <v>45183</v>
      </c>
      <c r="E2008" s="61" t="s">
        <v>146</v>
      </c>
      <c r="F2008" s="61"/>
      <c r="G2008" s="61" t="str">
        <f>VLOOKUP(Corrections[[#This Row],[Employee]],'[1]Management Hierarchy Report'!$A$2:$C$3607, 3, 0)</f>
        <v>Patrick Rollins</v>
      </c>
      <c r="H2008" s="61" t="s">
        <v>77</v>
      </c>
      <c r="I2008" s="61" t="s">
        <v>70</v>
      </c>
      <c r="J2008" s="67" t="str">
        <f>VLOOKUP(Corrections[[#This Row],[Employee]],[1]!Expense_Data[#Data],14,0)</f>
        <v>SL109@tidalwaveautospa.com</v>
      </c>
      <c r="K2008" s="68">
        <v>45292</v>
      </c>
      <c r="L2008" s="75"/>
      <c r="M2008" s="66"/>
      <c r="N2008" s="61"/>
      <c r="O2008" s="65"/>
    </row>
    <row r="2009" spans="1:15" hidden="1" x14ac:dyDescent="0.25">
      <c r="A2009" s="61" t="s">
        <v>250</v>
      </c>
      <c r="B2009" s="61" t="s">
        <v>251</v>
      </c>
      <c r="C2009" s="50">
        <v>587.39</v>
      </c>
      <c r="D2009" s="66">
        <v>45180</v>
      </c>
      <c r="E2009" s="61" t="s">
        <v>71</v>
      </c>
      <c r="F2009" s="61"/>
      <c r="G2009" s="61" t="str">
        <f>VLOOKUP(Corrections[[#This Row],[Employee]],'[1]Management Hierarchy Report'!$A$2:$C$3607, 3, 0)</f>
        <v>Patrick Rollins</v>
      </c>
      <c r="H2009" s="61" t="s">
        <v>77</v>
      </c>
      <c r="I2009" s="61" t="s">
        <v>70</v>
      </c>
      <c r="J2009" s="67" t="str">
        <f>VLOOKUP(Corrections[[#This Row],[Employee]],[1]!Expense_Data[#Data],14,0)</f>
        <v>SL109@tidalwaveautospa.com</v>
      </c>
      <c r="K2009" s="68">
        <v>45292</v>
      </c>
      <c r="L2009" s="75"/>
      <c r="M2009" s="66"/>
      <c r="N2009" s="61"/>
      <c r="O2009" s="65"/>
    </row>
    <row r="2010" spans="1:15" hidden="1" x14ac:dyDescent="0.25">
      <c r="A2010" s="61" t="s">
        <v>250</v>
      </c>
      <c r="B2010" s="61" t="s">
        <v>13085</v>
      </c>
      <c r="C2010" s="50">
        <v>63.17</v>
      </c>
      <c r="D2010" s="52">
        <v>45470</v>
      </c>
      <c r="E2010" s="66" t="s">
        <v>12978</v>
      </c>
      <c r="F2010" s="61"/>
      <c r="G2010" s="61" t="str">
        <f>VLOOKUP(Corrections[[#This Row],[Employee]],'[1]Management Hierarchy Report'!$A$2:$C$3607, 3, 0)</f>
        <v>Patrick Rollins</v>
      </c>
      <c r="H2010" s="61" t="s">
        <v>77</v>
      </c>
      <c r="I2010" s="61" t="s">
        <v>70</v>
      </c>
      <c r="J2010" s="61" t="str">
        <f>VLOOKUP(Corrections[[#This Row],[Employee]],[1]!Expense_Data[#Data],14,0)</f>
        <v>SL109@tidalwaveautospa.com</v>
      </c>
      <c r="K2010" s="68">
        <v>45292</v>
      </c>
      <c r="L2010" s="75"/>
      <c r="M2010" s="66"/>
      <c r="N2010" s="61"/>
      <c r="O2010" s="65"/>
    </row>
    <row r="2011" spans="1:15" hidden="1" x14ac:dyDescent="0.25">
      <c r="A2011" s="61" t="s">
        <v>250</v>
      </c>
      <c r="B2011" s="61" t="s">
        <v>13085</v>
      </c>
      <c r="C2011" s="50">
        <v>58.01</v>
      </c>
      <c r="D2011" s="66">
        <v>45480</v>
      </c>
      <c r="E2011" s="61" t="s">
        <v>13030</v>
      </c>
      <c r="F2011" s="61"/>
      <c r="G2011" s="61" t="str">
        <f>VLOOKUP(Corrections[[#This Row],[Employee]],'[1]Management Hierarchy Report'!$A$2:$C$3607, 3, 0)</f>
        <v>Patrick Rollins</v>
      </c>
      <c r="H2011" s="61" t="s">
        <v>77</v>
      </c>
      <c r="I2011" s="61" t="s">
        <v>70</v>
      </c>
      <c r="J2011" s="61" t="str">
        <f>VLOOKUP(Corrections[[#This Row],[Employee]],[1]!Expense_Data[#Data],14,0)</f>
        <v>SL109@tidalwaveautospa.com</v>
      </c>
      <c r="K2011" s="68">
        <v>45292</v>
      </c>
      <c r="L2011" s="75"/>
      <c r="M2011" s="66"/>
      <c r="N2011" s="61"/>
      <c r="O2011" s="65"/>
    </row>
    <row r="2012" spans="1:15" hidden="1" x14ac:dyDescent="0.25">
      <c r="A2012" s="61" t="s">
        <v>250</v>
      </c>
      <c r="B2012" s="61" t="s">
        <v>13085</v>
      </c>
      <c r="C2012" s="50">
        <v>58.01</v>
      </c>
      <c r="D2012" s="66">
        <v>45480</v>
      </c>
      <c r="E2012" s="61" t="s">
        <v>13828</v>
      </c>
      <c r="F2012" s="61"/>
      <c r="G2012" s="61" t="str">
        <f>VLOOKUP(Corrections[[#This Row],[Employee]],'[1]Management Hierarchy Report'!$A$2:$C$3607, 3, 0)</f>
        <v>Patrick Rollins</v>
      </c>
      <c r="H2012" s="48" t="s">
        <v>77</v>
      </c>
      <c r="I2012" s="61" t="s">
        <v>70</v>
      </c>
      <c r="J2012" s="61" t="str">
        <f>VLOOKUP(Corrections[[#This Row],[Employee]],[1]!Expense_Data[#Data],14,0)</f>
        <v>SL109@tidalwaveautospa.com</v>
      </c>
      <c r="K2012" s="68">
        <v>45292</v>
      </c>
      <c r="L2012" s="75"/>
      <c r="M2012" s="66"/>
      <c r="N2012" s="61"/>
      <c r="O2012" s="65"/>
    </row>
    <row r="2013" spans="1:15" hidden="1" x14ac:dyDescent="0.25">
      <c r="A2013" s="61" t="s">
        <v>250</v>
      </c>
      <c r="B2013" s="61" t="s">
        <v>13085</v>
      </c>
      <c r="C2013" s="50">
        <v>95.36</v>
      </c>
      <c r="D2013" s="52">
        <v>45486</v>
      </c>
      <c r="E2013" s="66" t="s">
        <v>12978</v>
      </c>
      <c r="F2013" s="61"/>
      <c r="G2013" s="61" t="str">
        <f>VLOOKUP(Corrections[[#This Row],[Employee]],'[1]Management Hierarchy Report'!$A$2:$C$3607, 3, 0)</f>
        <v>Patrick Rollins</v>
      </c>
      <c r="H2013" s="61" t="s">
        <v>77</v>
      </c>
      <c r="I2013" s="61" t="s">
        <v>70</v>
      </c>
      <c r="J2013" s="61" t="str">
        <f>VLOOKUP(Corrections[[#This Row],[Employee]],[1]!Expense_Data[#Data],14,0)</f>
        <v>SL109@tidalwaveautospa.com</v>
      </c>
      <c r="K2013" s="68">
        <v>45292</v>
      </c>
      <c r="L2013" s="75"/>
      <c r="M2013" s="66"/>
      <c r="N2013" s="61"/>
      <c r="O2013" s="65"/>
    </row>
    <row r="2014" spans="1:15" hidden="1" x14ac:dyDescent="0.25">
      <c r="A2014" s="61" t="s">
        <v>250</v>
      </c>
      <c r="B2014" s="61" t="s">
        <v>13085</v>
      </c>
      <c r="C2014" s="50">
        <v>95.36</v>
      </c>
      <c r="D2014" s="66">
        <v>45486</v>
      </c>
      <c r="E2014" s="61" t="s">
        <v>13030</v>
      </c>
      <c r="F2014" s="61"/>
      <c r="G2014" s="61" t="str">
        <f>VLOOKUP(Corrections[[#This Row],[Employee]],'[1]Management Hierarchy Report'!$A$2:$C$3607, 3, 0)</f>
        <v>Patrick Rollins</v>
      </c>
      <c r="H2014" s="61" t="s">
        <v>77</v>
      </c>
      <c r="I2014" s="61" t="s">
        <v>70</v>
      </c>
      <c r="J2014" s="61" t="str">
        <f>VLOOKUP(Corrections[[#This Row],[Employee]],[1]!Expense_Data[#Data],14,0)</f>
        <v>SL109@tidalwaveautospa.com</v>
      </c>
      <c r="K2014" s="68">
        <v>45292</v>
      </c>
      <c r="L2014" s="75"/>
      <c r="M2014" s="66"/>
      <c r="N2014" s="61"/>
      <c r="O2014" s="65"/>
    </row>
    <row r="2015" spans="1:15" hidden="1" x14ac:dyDescent="0.25">
      <c r="A2015" s="61" t="s">
        <v>250</v>
      </c>
      <c r="B2015" s="61" t="s">
        <v>13085</v>
      </c>
      <c r="C2015" s="50">
        <v>65.56</v>
      </c>
      <c r="D2015" s="52">
        <v>45490</v>
      </c>
      <c r="E2015" s="66" t="s">
        <v>12978</v>
      </c>
      <c r="F2015" s="61"/>
      <c r="G2015" s="61" t="str">
        <f>VLOOKUP(Corrections[[#This Row],[Employee]],'[1]Management Hierarchy Report'!$A$2:$C$3607, 3, 0)</f>
        <v>Patrick Rollins</v>
      </c>
      <c r="H2015" s="61" t="s">
        <v>77</v>
      </c>
      <c r="I2015" s="61" t="s">
        <v>70</v>
      </c>
      <c r="J2015" s="61" t="str">
        <f>VLOOKUP(Corrections[[#This Row],[Employee]],[1]!Expense_Data[#Data],14,0)</f>
        <v>SL109@tidalwaveautospa.com</v>
      </c>
      <c r="K2015" s="68">
        <v>45292</v>
      </c>
      <c r="L2015" s="75"/>
      <c r="M2015" s="66"/>
      <c r="N2015" s="61"/>
      <c r="O2015" s="65"/>
    </row>
    <row r="2016" spans="1:15" hidden="1" x14ac:dyDescent="0.25">
      <c r="A2016" s="61" t="s">
        <v>250</v>
      </c>
      <c r="B2016" s="61" t="s">
        <v>13085</v>
      </c>
      <c r="C2016" s="50">
        <v>163.19999999999999</v>
      </c>
      <c r="D2016" s="52">
        <v>45490</v>
      </c>
      <c r="E2016" s="66" t="s">
        <v>12978</v>
      </c>
      <c r="F2016" s="61"/>
      <c r="G2016" s="61" t="str">
        <f>VLOOKUP(Corrections[[#This Row],[Employee]],'[1]Management Hierarchy Report'!$A$2:$C$3607, 3, 0)</f>
        <v>Patrick Rollins</v>
      </c>
      <c r="H2016" s="61" t="s">
        <v>77</v>
      </c>
      <c r="I2016" s="61" t="s">
        <v>70</v>
      </c>
      <c r="J2016" s="61" t="str">
        <f>VLOOKUP(Corrections[[#This Row],[Employee]],[1]!Expense_Data[#Data],14,0)</f>
        <v>SL109@tidalwaveautospa.com</v>
      </c>
      <c r="K2016" s="68">
        <v>45292</v>
      </c>
      <c r="L2016" s="75"/>
      <c r="M2016" s="66"/>
      <c r="N2016" s="61"/>
      <c r="O2016" s="65"/>
    </row>
    <row r="2017" spans="1:15" hidden="1" x14ac:dyDescent="0.25">
      <c r="A2017" s="61" t="s">
        <v>862</v>
      </c>
      <c r="B2017" s="61" t="s">
        <v>863</v>
      </c>
      <c r="C2017" s="50">
        <v>31.93</v>
      </c>
      <c r="D2017" s="66">
        <v>45446</v>
      </c>
      <c r="E2017" s="61" t="s">
        <v>268</v>
      </c>
      <c r="F2017" s="61"/>
      <c r="G2017" s="61" t="str">
        <f>VLOOKUP(Corrections[[#This Row],[Employee]],'[1]Management Hierarchy Report'!$A$2:$C$3607, 3, 0)</f>
        <v>Kyle Rovansek</v>
      </c>
      <c r="H2017" s="61" t="s">
        <v>268</v>
      </c>
      <c r="I2017" s="61" t="s">
        <v>70</v>
      </c>
      <c r="J2017" s="61" t="str">
        <f>VLOOKUP(Corrections[[#This Row],[Employee]],[1]!Expense_Data[#Data],14,0)</f>
        <v>SL193@tidalwaveautospa.com</v>
      </c>
      <c r="K2017" s="68">
        <v>45292</v>
      </c>
      <c r="L2017" s="75"/>
      <c r="M2017" s="66"/>
      <c r="N2017" s="61"/>
      <c r="O2017" s="65"/>
    </row>
    <row r="2018" spans="1:15" hidden="1" x14ac:dyDescent="0.25">
      <c r="A2018" s="61" t="s">
        <v>862</v>
      </c>
      <c r="B2018" s="61" t="s">
        <v>13119</v>
      </c>
      <c r="C2018" s="50">
        <v>50.7</v>
      </c>
      <c r="D2018" s="66">
        <v>45470</v>
      </c>
      <c r="E2018" s="61" t="s">
        <v>521</v>
      </c>
      <c r="F2018" s="61"/>
      <c r="G2018" s="61" t="str">
        <f>VLOOKUP(Corrections[[#This Row],[Employee]],'[1]Management Hierarchy Report'!$A$2:$C$3607, 3, 0)</f>
        <v>Kyle Rovansek</v>
      </c>
      <c r="H2018" s="48" t="s">
        <v>77</v>
      </c>
      <c r="I2018" s="61" t="s">
        <v>70</v>
      </c>
      <c r="J2018" s="61" t="str">
        <f>VLOOKUP(Corrections[[#This Row],[Employee]],[1]!Expense_Data[#Data],14,0)</f>
        <v>SL193@tidalwaveautospa.com</v>
      </c>
      <c r="K2018" s="68">
        <v>45292</v>
      </c>
      <c r="L2018" s="75"/>
      <c r="M2018" s="66"/>
      <c r="N2018" s="61"/>
      <c r="O2018" s="65"/>
    </row>
    <row r="2019" spans="1:15" hidden="1" x14ac:dyDescent="0.25">
      <c r="A2019" s="61" t="s">
        <v>862</v>
      </c>
      <c r="B2019" s="61" t="s">
        <v>13119</v>
      </c>
      <c r="C2019" s="50">
        <v>4.78</v>
      </c>
      <c r="D2019" s="66">
        <v>45473</v>
      </c>
      <c r="E2019" s="61" t="s">
        <v>521</v>
      </c>
      <c r="F2019" s="61"/>
      <c r="G2019" s="61" t="str">
        <f>VLOOKUP(Corrections[[#This Row],[Employee]],'[1]Management Hierarchy Report'!$A$2:$C$3607, 3, 0)</f>
        <v>Kyle Rovansek</v>
      </c>
      <c r="H2019" s="48" t="s">
        <v>77</v>
      </c>
      <c r="I2019" s="61" t="s">
        <v>70</v>
      </c>
      <c r="J2019" s="61" t="str">
        <f>VLOOKUP(Corrections[[#This Row],[Employee]],[1]!Expense_Data[#Data],14,0)</f>
        <v>SL193@tidalwaveautospa.com</v>
      </c>
      <c r="K2019" s="68">
        <v>45292</v>
      </c>
      <c r="L2019" s="75"/>
      <c r="M2019" s="66"/>
      <c r="N2019" s="61"/>
      <c r="O2019" s="65"/>
    </row>
    <row r="2020" spans="1:15" hidden="1" x14ac:dyDescent="0.25">
      <c r="A2020" s="61" t="s">
        <v>862</v>
      </c>
      <c r="B2020" s="61" t="s">
        <v>13119</v>
      </c>
      <c r="C2020" s="50">
        <v>132.71</v>
      </c>
      <c r="D2020" s="66">
        <v>45480</v>
      </c>
      <c r="E2020" s="61" t="s">
        <v>12978</v>
      </c>
      <c r="F2020" s="61"/>
      <c r="G2020" s="61" t="str">
        <f>VLOOKUP(Corrections[[#This Row],[Employee]],'[1]Management Hierarchy Report'!$A$2:$C$3607, 3, 0)</f>
        <v>Kyle Rovansek</v>
      </c>
      <c r="H2020" s="48" t="s">
        <v>77</v>
      </c>
      <c r="I2020" s="61" t="s">
        <v>70</v>
      </c>
      <c r="J2020" s="61" t="str">
        <f>VLOOKUP(Corrections[[#This Row],[Employee]],[1]!Expense_Data[#Data],14,0)</f>
        <v>SL193@tidalwaveautospa.com</v>
      </c>
      <c r="K2020" s="68">
        <v>45292</v>
      </c>
      <c r="L2020" s="75"/>
      <c r="M2020" s="66"/>
      <c r="N2020" s="61"/>
      <c r="O2020" s="65"/>
    </row>
    <row r="2021" spans="1:15" hidden="1" x14ac:dyDescent="0.25">
      <c r="A2021" s="61" t="s">
        <v>862</v>
      </c>
      <c r="B2021" s="61" t="s">
        <v>13119</v>
      </c>
      <c r="C2021" s="50">
        <v>132.71</v>
      </c>
      <c r="D2021" s="66">
        <v>45480</v>
      </c>
      <c r="E2021" s="61" t="s">
        <v>13030</v>
      </c>
      <c r="F2021" s="61"/>
      <c r="G2021" s="61" t="str">
        <f>VLOOKUP(Corrections[[#This Row],[Employee]],'[1]Management Hierarchy Report'!$A$2:$C$3607, 3, 0)</f>
        <v>Kyle Rovansek</v>
      </c>
      <c r="H2021" s="48" t="s">
        <v>77</v>
      </c>
      <c r="I2021" s="61" t="s">
        <v>70</v>
      </c>
      <c r="J2021" s="61" t="str">
        <f>VLOOKUP(Corrections[[#This Row],[Employee]],[1]!Expense_Data[#Data],14,0)</f>
        <v>SL193@tidalwaveautospa.com</v>
      </c>
      <c r="K2021" s="68">
        <v>45292</v>
      </c>
      <c r="L2021" s="75"/>
      <c r="M2021" s="66"/>
      <c r="N2021" s="61"/>
      <c r="O2021" s="65"/>
    </row>
    <row r="2022" spans="1:15" hidden="1" x14ac:dyDescent="0.25">
      <c r="A2022" s="61" t="s">
        <v>862</v>
      </c>
      <c r="B2022" s="61" t="s">
        <v>13119</v>
      </c>
      <c r="C2022" s="50">
        <v>31.64</v>
      </c>
      <c r="D2022" s="66">
        <v>45486</v>
      </c>
      <c r="E2022" s="61" t="s">
        <v>13030</v>
      </c>
      <c r="F2022" s="61"/>
      <c r="G2022" s="61" t="str">
        <f>VLOOKUP(Corrections[[#This Row],[Employee]],'[1]Management Hierarchy Report'!$A$2:$C$3607, 3, 0)</f>
        <v>Kyle Rovansek</v>
      </c>
      <c r="H2022" s="48" t="s">
        <v>77</v>
      </c>
      <c r="I2022" s="61" t="s">
        <v>70</v>
      </c>
      <c r="J2022" s="61" t="str">
        <f>VLOOKUP(Corrections[[#This Row],[Employee]],[1]!Expense_Data[#Data],14,0)</f>
        <v>SL193@tidalwaveautospa.com</v>
      </c>
      <c r="K2022" s="68">
        <v>45292</v>
      </c>
      <c r="L2022" s="75"/>
      <c r="M2022" s="66"/>
      <c r="N2022" s="61"/>
      <c r="O2022" s="65"/>
    </row>
    <row r="2023" spans="1:15" hidden="1" x14ac:dyDescent="0.25">
      <c r="A2023" s="61" t="s">
        <v>862</v>
      </c>
      <c r="B2023" s="61" t="s">
        <v>13119</v>
      </c>
      <c r="C2023" s="50">
        <v>43.14</v>
      </c>
      <c r="D2023" s="66">
        <v>45488</v>
      </c>
      <c r="E2023" s="61" t="s">
        <v>13030</v>
      </c>
      <c r="F2023" s="61"/>
      <c r="G2023" s="61" t="str">
        <f>VLOOKUP(Corrections[[#This Row],[Employee]],'[1]Management Hierarchy Report'!$A$2:$C$3607, 3, 0)</f>
        <v>Kyle Rovansek</v>
      </c>
      <c r="H2023" s="48" t="s">
        <v>77</v>
      </c>
      <c r="I2023" s="61" t="s">
        <v>70</v>
      </c>
      <c r="J2023" s="61" t="str">
        <f>VLOOKUP(Corrections[[#This Row],[Employee]],[1]!Expense_Data[#Data],14,0)</f>
        <v>SL193@tidalwaveautospa.com</v>
      </c>
      <c r="K2023" s="68">
        <v>45292</v>
      </c>
      <c r="L2023" s="75"/>
      <c r="M2023" s="66"/>
      <c r="N2023" s="61"/>
      <c r="O2023" s="65"/>
    </row>
    <row r="2024" spans="1:15" hidden="1" x14ac:dyDescent="0.25">
      <c r="A2024" s="61" t="s">
        <v>329</v>
      </c>
      <c r="B2024" s="61" t="s">
        <v>330</v>
      </c>
      <c r="C2024" s="50">
        <v>1365</v>
      </c>
      <c r="D2024" s="66">
        <v>45202</v>
      </c>
      <c r="E2024" s="61" t="s">
        <v>106</v>
      </c>
      <c r="F2024" s="61"/>
      <c r="G2024" s="61" t="str">
        <f>VLOOKUP(Corrections[[#This Row],[Employee]],'[1]Management Hierarchy Report'!$A$2:$C$3607, 3, 0)</f>
        <v>Derek Schillinger</v>
      </c>
      <c r="H2024" s="61" t="s">
        <v>77</v>
      </c>
      <c r="I2024" s="61" t="s">
        <v>70</v>
      </c>
      <c r="J2024" s="67" t="str">
        <f>VLOOKUP(Corrections[[#This Row],[Employee]],[1]!Expense_Data[#Data],14,0)</f>
        <v>SL68@tidalwaveautospa.com</v>
      </c>
      <c r="K2024" s="68">
        <v>45292</v>
      </c>
      <c r="L2024" s="75"/>
      <c r="M2024" s="66"/>
      <c r="N2024" s="61"/>
      <c r="O2024" s="65"/>
    </row>
    <row r="2025" spans="1:15" hidden="1" x14ac:dyDescent="0.25">
      <c r="A2025" s="61" t="s">
        <v>329</v>
      </c>
      <c r="B2025" s="61" t="s">
        <v>330</v>
      </c>
      <c r="C2025" s="69">
        <v>38.979999999999997</v>
      </c>
      <c r="D2025" s="66">
        <v>45207</v>
      </c>
      <c r="E2025" s="61" t="s">
        <v>91</v>
      </c>
      <c r="F2025" s="61"/>
      <c r="G2025" s="61" t="str">
        <f>VLOOKUP(Corrections[[#This Row],[Employee]],'[1]Management Hierarchy Report'!$A$2:$C$3607, 3, 0)</f>
        <v>Derek Schillinger</v>
      </c>
      <c r="H2025" s="61" t="s">
        <v>77</v>
      </c>
      <c r="I2025" s="61" t="s">
        <v>70</v>
      </c>
      <c r="J2025" s="67" t="str">
        <f>VLOOKUP(Corrections[[#This Row],[Employee]],[1]!Expense_Data[#Data],14,0)</f>
        <v>SL68@tidalwaveautospa.com</v>
      </c>
      <c r="K2025" s="68">
        <v>45292</v>
      </c>
      <c r="L2025" s="75"/>
      <c r="M2025" s="66"/>
      <c r="N2025" s="61"/>
      <c r="O2025" s="65"/>
    </row>
    <row r="2026" spans="1:15" hidden="1" x14ac:dyDescent="0.25">
      <c r="A2026" s="61" t="s">
        <v>329</v>
      </c>
      <c r="B2026" s="61" t="s">
        <v>13185</v>
      </c>
      <c r="C2026" s="50">
        <v>84.8</v>
      </c>
      <c r="D2026" s="66">
        <v>45475</v>
      </c>
      <c r="E2026" s="61" t="s">
        <v>521</v>
      </c>
      <c r="F2026" s="61"/>
      <c r="G2026" s="61" t="str">
        <f>VLOOKUP(Corrections[[#This Row],[Employee]],'[1]Management Hierarchy Report'!$A$2:$C$3607, 3, 0)</f>
        <v>Derek Schillinger</v>
      </c>
      <c r="H2026" s="48" t="s">
        <v>77</v>
      </c>
      <c r="I2026" s="61" t="s">
        <v>70</v>
      </c>
      <c r="J2026" s="61" t="str">
        <f>VLOOKUP(Corrections[[#This Row],[Employee]],[1]!Expense_Data[#Data],14,0)</f>
        <v>SL68@tidalwaveautospa.com</v>
      </c>
      <c r="K2026" s="68">
        <v>45292</v>
      </c>
      <c r="L2026" s="75"/>
      <c r="M2026" s="66"/>
      <c r="N2026" s="61"/>
      <c r="O2026" s="65"/>
    </row>
    <row r="2027" spans="1:15" hidden="1" x14ac:dyDescent="0.25">
      <c r="A2027" s="61" t="s">
        <v>329</v>
      </c>
      <c r="B2027" s="61" t="s">
        <v>13185</v>
      </c>
      <c r="C2027" s="50">
        <v>77.17</v>
      </c>
      <c r="D2027" s="66">
        <v>45479</v>
      </c>
      <c r="E2027" s="61" t="s">
        <v>13082</v>
      </c>
      <c r="F2027" s="61"/>
      <c r="G2027" s="61" t="str">
        <f>VLOOKUP(Corrections[[#This Row],[Employee]],'[1]Management Hierarchy Report'!$A$2:$C$3607, 3, 0)</f>
        <v>Derek Schillinger</v>
      </c>
      <c r="H2027" s="48" t="s">
        <v>77</v>
      </c>
      <c r="I2027" s="61" t="s">
        <v>70</v>
      </c>
      <c r="J2027" s="61" t="str">
        <f>VLOOKUP(Corrections[[#This Row],[Employee]],[1]!Expense_Data[#Data],14,0)</f>
        <v>SL68@tidalwaveautospa.com</v>
      </c>
      <c r="K2027" s="68">
        <v>45292</v>
      </c>
      <c r="L2027" s="75"/>
      <c r="M2027" s="66"/>
      <c r="N2027" s="61"/>
      <c r="O2027" s="65"/>
    </row>
    <row r="2028" spans="1:15" hidden="1" x14ac:dyDescent="0.25">
      <c r="A2028" s="61" t="s">
        <v>329</v>
      </c>
      <c r="B2028" s="61" t="s">
        <v>13185</v>
      </c>
      <c r="C2028" s="50">
        <v>545.58000000000004</v>
      </c>
      <c r="D2028" s="66">
        <v>45479</v>
      </c>
      <c r="E2028" s="61" t="s">
        <v>176</v>
      </c>
      <c r="F2028" s="61"/>
      <c r="G2028" s="61" t="str">
        <f>VLOOKUP(Corrections[[#This Row],[Employee]],'[1]Management Hierarchy Report'!$A$2:$C$3607, 3, 0)</f>
        <v>Derek Schillinger</v>
      </c>
      <c r="H2028" s="48" t="s">
        <v>77</v>
      </c>
      <c r="I2028" s="61" t="s">
        <v>70</v>
      </c>
      <c r="J2028" s="61" t="str">
        <f>VLOOKUP(Corrections[[#This Row],[Employee]],[1]!Expense_Data[#Data],14,0)</f>
        <v>SL68@tidalwaveautospa.com</v>
      </c>
      <c r="K2028" s="68">
        <v>45292</v>
      </c>
      <c r="L2028" s="75"/>
      <c r="M2028" s="66"/>
      <c r="N2028" s="61"/>
      <c r="O2028" s="65"/>
    </row>
    <row r="2029" spans="1:15" hidden="1" x14ac:dyDescent="0.25">
      <c r="A2029" s="61" t="s">
        <v>329</v>
      </c>
      <c r="B2029" s="61" t="s">
        <v>13185</v>
      </c>
      <c r="C2029" s="50">
        <v>32.4</v>
      </c>
      <c r="D2029" s="66">
        <v>45481</v>
      </c>
      <c r="E2029" s="61" t="s">
        <v>521</v>
      </c>
      <c r="F2029" s="61"/>
      <c r="G2029" s="61" t="str">
        <f>VLOOKUP(Corrections[[#This Row],[Employee]],'[1]Management Hierarchy Report'!$A$2:$C$3607, 3, 0)</f>
        <v>Derek Schillinger</v>
      </c>
      <c r="H2029" s="48" t="s">
        <v>77</v>
      </c>
      <c r="I2029" s="61" t="s">
        <v>70</v>
      </c>
      <c r="J2029" s="61" t="str">
        <f>VLOOKUP(Corrections[[#This Row],[Employee]],[1]!Expense_Data[#Data],14,0)</f>
        <v>SL68@tidalwaveautospa.com</v>
      </c>
      <c r="K2029" s="68">
        <v>45292</v>
      </c>
      <c r="L2029" s="75"/>
      <c r="M2029" s="66"/>
      <c r="N2029" s="61"/>
      <c r="O2029" s="65"/>
    </row>
    <row r="2030" spans="1:15" hidden="1" x14ac:dyDescent="0.25">
      <c r="A2030" s="61" t="s">
        <v>329</v>
      </c>
      <c r="B2030" s="61" t="s">
        <v>13185</v>
      </c>
      <c r="C2030" s="57">
        <v>2.79</v>
      </c>
      <c r="D2030" s="66">
        <v>45487</v>
      </c>
      <c r="E2030" s="61" t="s">
        <v>521</v>
      </c>
      <c r="F2030" s="61"/>
      <c r="G2030" s="61" t="str">
        <f>VLOOKUP(Corrections[[#This Row],[Employee]],'[1]Management Hierarchy Report'!$A$2:$C$3607, 3, 0)</f>
        <v>Derek Schillinger</v>
      </c>
      <c r="H2030" s="48" t="s">
        <v>77</v>
      </c>
      <c r="I2030" s="61" t="s">
        <v>70</v>
      </c>
      <c r="J2030" s="61" t="str">
        <f>VLOOKUP(Corrections[[#This Row],[Employee]],[1]!Expense_Data[#Data],14,0)</f>
        <v>SL68@tidalwaveautospa.com</v>
      </c>
      <c r="K2030" s="68">
        <v>45292</v>
      </c>
      <c r="L2030" s="75"/>
      <c r="M2030" s="66"/>
      <c r="N2030" s="61"/>
      <c r="O2030" s="65"/>
    </row>
    <row r="2031" spans="1:15" hidden="1" x14ac:dyDescent="0.25">
      <c r="A2031" s="61" t="s">
        <v>475</v>
      </c>
      <c r="B2031" s="61" t="s">
        <v>477</v>
      </c>
      <c r="C2031" s="57">
        <v>724.8</v>
      </c>
      <c r="D2031" s="66">
        <v>45200</v>
      </c>
      <c r="E2031" s="61" t="s">
        <v>146</v>
      </c>
      <c r="F2031" s="61"/>
      <c r="G2031" s="61" t="str">
        <f>VLOOKUP(Corrections[[#This Row],[Employee]],'[1]Management Hierarchy Report'!$A$2:$C$3607, 3, 0)</f>
        <v>Bruce Maxwell</v>
      </c>
      <c r="H2031" s="61" t="s">
        <v>77</v>
      </c>
      <c r="I2031" s="61" t="s">
        <v>70</v>
      </c>
      <c r="J2031" s="67" t="str">
        <f>VLOOKUP(Corrections[[#This Row],[Employee]],[1]!Expense_Data[#Data],14,0)</f>
        <v>ricky.doyle@tidalwaveautospa.com</v>
      </c>
      <c r="K2031" s="68">
        <v>45292</v>
      </c>
      <c r="L2031" s="75"/>
      <c r="M2031" s="66"/>
      <c r="N2031" s="61"/>
      <c r="O2031" s="65"/>
    </row>
    <row r="2032" spans="1:15" hidden="1" x14ac:dyDescent="0.25">
      <c r="A2032" s="61" t="s">
        <v>475</v>
      </c>
      <c r="B2032" s="61" t="s">
        <v>477</v>
      </c>
      <c r="C2032" s="69">
        <v>94.99</v>
      </c>
      <c r="D2032" s="66">
        <v>45200</v>
      </c>
      <c r="E2032" s="74" t="s">
        <v>146</v>
      </c>
      <c r="F2032" s="61"/>
      <c r="G2032" s="61" t="str">
        <f>VLOOKUP(Corrections[[#This Row],[Employee]],'[1]Management Hierarchy Report'!$A$2:$C$3607, 3, 0)</f>
        <v>Bruce Maxwell</v>
      </c>
      <c r="H2032" s="61" t="s">
        <v>77</v>
      </c>
      <c r="I2032" s="61" t="s">
        <v>70</v>
      </c>
      <c r="J2032" s="67" t="str">
        <f>VLOOKUP(Corrections[[#This Row],[Employee]],[1]!Expense_Data[#Data],14,0)</f>
        <v>ricky.doyle@tidalwaveautospa.com</v>
      </c>
      <c r="K2032" s="68">
        <v>45292</v>
      </c>
      <c r="L2032" s="75"/>
      <c r="M2032" s="66"/>
      <c r="N2032" s="61"/>
      <c r="O2032" s="65"/>
    </row>
    <row r="2033" spans="1:15" hidden="1" x14ac:dyDescent="0.25">
      <c r="A2033" s="61" t="s">
        <v>475</v>
      </c>
      <c r="B2033" s="61" t="s">
        <v>477</v>
      </c>
      <c r="C2033" s="69">
        <v>89.31</v>
      </c>
      <c r="D2033" s="66">
        <v>45201</v>
      </c>
      <c r="E2033" s="61" t="s">
        <v>146</v>
      </c>
      <c r="F2033" s="61"/>
      <c r="G2033" s="61" t="str">
        <f>VLOOKUP(Corrections[[#This Row],[Employee]],'[1]Management Hierarchy Report'!$A$2:$C$3607, 3, 0)</f>
        <v>Bruce Maxwell</v>
      </c>
      <c r="H2033" s="61" t="s">
        <v>77</v>
      </c>
      <c r="I2033" s="61" t="s">
        <v>70</v>
      </c>
      <c r="J2033" s="67" t="str">
        <f>VLOOKUP(Corrections[[#This Row],[Employee]],[1]!Expense_Data[#Data],14,0)</f>
        <v>ricky.doyle@tidalwaveautospa.com</v>
      </c>
      <c r="K2033" s="68">
        <v>45292</v>
      </c>
      <c r="L2033" s="75"/>
      <c r="M2033" s="66"/>
      <c r="N2033" s="61"/>
      <c r="O2033" s="65"/>
    </row>
    <row r="2034" spans="1:15" hidden="1" x14ac:dyDescent="0.25">
      <c r="A2034" s="61" t="s">
        <v>475</v>
      </c>
      <c r="B2034" s="61" t="s">
        <v>477</v>
      </c>
      <c r="C2034" s="69">
        <v>159.66999999999999</v>
      </c>
      <c r="D2034" s="66">
        <v>45204</v>
      </c>
      <c r="E2034" s="61" t="s">
        <v>146</v>
      </c>
      <c r="F2034" s="61"/>
      <c r="G2034" s="61" t="str">
        <f>VLOOKUP(Corrections[[#This Row],[Employee]],'[1]Management Hierarchy Report'!$A$2:$C$3607, 3, 0)</f>
        <v>Bruce Maxwell</v>
      </c>
      <c r="H2034" s="61" t="s">
        <v>77</v>
      </c>
      <c r="I2034" s="61" t="s">
        <v>70</v>
      </c>
      <c r="J2034" s="67" t="str">
        <f>VLOOKUP(Corrections[[#This Row],[Employee]],[1]!Expense_Data[#Data],14,0)</f>
        <v>ricky.doyle@tidalwaveautospa.com</v>
      </c>
      <c r="K2034" s="68">
        <v>45292</v>
      </c>
      <c r="L2034" s="75"/>
      <c r="M2034" s="66"/>
      <c r="N2034" s="61"/>
      <c r="O2034" s="65"/>
    </row>
    <row r="2035" spans="1:15" hidden="1" x14ac:dyDescent="0.25">
      <c r="A2035" s="61" t="s">
        <v>475</v>
      </c>
      <c r="B2035" s="61" t="s">
        <v>477</v>
      </c>
      <c r="C2035" s="69">
        <v>166.88</v>
      </c>
      <c r="D2035" s="66">
        <v>45211</v>
      </c>
      <c r="E2035" s="61" t="s">
        <v>130</v>
      </c>
      <c r="F2035" s="61"/>
      <c r="G2035" s="61" t="str">
        <f>VLOOKUP(Corrections[[#This Row],[Employee]],'[1]Management Hierarchy Report'!$A$2:$C$3607, 3, 0)</f>
        <v>Bruce Maxwell</v>
      </c>
      <c r="H2035" s="61" t="s">
        <v>77</v>
      </c>
      <c r="I2035" s="61" t="s">
        <v>70</v>
      </c>
      <c r="J2035" s="67" t="str">
        <f>VLOOKUP(Corrections[[#This Row],[Employee]],[1]!Expense_Data[#Data],14,0)</f>
        <v>ricky.doyle@tidalwaveautospa.com</v>
      </c>
      <c r="K2035" s="68">
        <v>45292</v>
      </c>
      <c r="L2035" s="75"/>
      <c r="M2035" s="66"/>
      <c r="N2035" s="61"/>
      <c r="O2035" s="65"/>
    </row>
    <row r="2036" spans="1:15" hidden="1" x14ac:dyDescent="0.25">
      <c r="A2036" s="61" t="s">
        <v>475</v>
      </c>
      <c r="B2036" s="61" t="s">
        <v>477</v>
      </c>
      <c r="C2036" s="69">
        <v>145.72999999999999</v>
      </c>
      <c r="D2036" s="66">
        <v>45218</v>
      </c>
      <c r="E2036" s="74" t="s">
        <v>146</v>
      </c>
      <c r="F2036" s="61"/>
      <c r="G2036" s="61" t="str">
        <f>VLOOKUP(Corrections[[#This Row],[Employee]],'[1]Management Hierarchy Report'!$A$2:$C$3607, 3, 0)</f>
        <v>Bruce Maxwell</v>
      </c>
      <c r="H2036" s="61" t="s">
        <v>77</v>
      </c>
      <c r="I2036" s="61" t="s">
        <v>70</v>
      </c>
      <c r="J2036" s="67" t="str">
        <f>VLOOKUP(Corrections[[#This Row],[Employee]],[1]!Expense_Data[#Data],14,0)</f>
        <v>ricky.doyle@tidalwaveautospa.com</v>
      </c>
      <c r="K2036" s="68">
        <v>45292</v>
      </c>
      <c r="L2036" s="75"/>
      <c r="M2036" s="66"/>
      <c r="N2036" s="61"/>
      <c r="O2036" s="65"/>
    </row>
    <row r="2037" spans="1:15" hidden="1" x14ac:dyDescent="0.25">
      <c r="A2037" s="61" t="s">
        <v>475</v>
      </c>
      <c r="B2037" s="61" t="s">
        <v>477</v>
      </c>
      <c r="C2037" s="69">
        <v>321.08999999999997</v>
      </c>
      <c r="D2037" s="66">
        <v>45218</v>
      </c>
      <c r="E2037" s="74" t="s">
        <v>146</v>
      </c>
      <c r="F2037" s="61"/>
      <c r="G2037" s="61" t="str">
        <f>VLOOKUP(Corrections[[#This Row],[Employee]],'[1]Management Hierarchy Report'!$A$2:$C$3607, 3, 0)</f>
        <v>Bruce Maxwell</v>
      </c>
      <c r="H2037" s="61" t="s">
        <v>77</v>
      </c>
      <c r="I2037" s="61" t="s">
        <v>70</v>
      </c>
      <c r="J2037" s="67" t="str">
        <f>VLOOKUP(Corrections[[#This Row],[Employee]],[1]!Expense_Data[#Data],14,0)</f>
        <v>ricky.doyle@tidalwaveautospa.com</v>
      </c>
      <c r="K2037" s="68">
        <v>45292</v>
      </c>
      <c r="L2037" s="75"/>
      <c r="M2037" s="66"/>
      <c r="N2037" s="61"/>
      <c r="O2037" s="65"/>
    </row>
    <row r="2038" spans="1:15" hidden="1" x14ac:dyDescent="0.25">
      <c r="A2038" s="61" t="s">
        <v>475</v>
      </c>
      <c r="B2038" s="61" t="s">
        <v>477</v>
      </c>
      <c r="C2038" s="69">
        <v>410.2</v>
      </c>
      <c r="D2038" s="66">
        <v>45225</v>
      </c>
      <c r="E2038" s="74" t="s">
        <v>71</v>
      </c>
      <c r="F2038" s="61"/>
      <c r="G2038" s="61" t="str">
        <f>VLOOKUP(Corrections[[#This Row],[Employee]],'[1]Management Hierarchy Report'!$A$2:$C$3607, 3, 0)</f>
        <v>Bruce Maxwell</v>
      </c>
      <c r="H2038" s="61" t="s">
        <v>77</v>
      </c>
      <c r="I2038" s="61" t="s">
        <v>70</v>
      </c>
      <c r="J2038" s="67" t="str">
        <f>VLOOKUP(Corrections[[#This Row],[Employee]],[1]!Expense_Data[#Data],14,0)</f>
        <v>ricky.doyle@tidalwaveautospa.com</v>
      </c>
      <c r="K2038" s="68">
        <v>45292</v>
      </c>
      <c r="L2038" s="75"/>
      <c r="M2038" s="66"/>
      <c r="N2038" s="61"/>
      <c r="O2038" s="65"/>
    </row>
    <row r="2039" spans="1:15" hidden="1" x14ac:dyDescent="0.25">
      <c r="A2039" s="61" t="s">
        <v>475</v>
      </c>
      <c r="B2039" s="61" t="s">
        <v>476</v>
      </c>
      <c r="C2039" s="50">
        <v>123.12</v>
      </c>
      <c r="D2039" s="66">
        <v>45234</v>
      </c>
      <c r="E2039" s="61" t="s">
        <v>146</v>
      </c>
      <c r="F2039" s="61"/>
      <c r="G2039" s="61" t="str">
        <f>VLOOKUP(Corrections[[#This Row],[Employee]],'[1]Management Hierarchy Report'!$A$2:$C$3607, 3, 0)</f>
        <v>Bruce Maxwell</v>
      </c>
      <c r="H2039" s="61" t="s">
        <v>77</v>
      </c>
      <c r="I2039" s="61" t="s">
        <v>70</v>
      </c>
      <c r="J2039" s="67" t="str">
        <f>VLOOKUP(Corrections[[#This Row],[Employee]],[1]!Expense_Data[#Data],14,0)</f>
        <v>ricky.doyle@tidalwaveautospa.com</v>
      </c>
      <c r="K2039" s="68">
        <v>45292</v>
      </c>
      <c r="L2039" s="75"/>
      <c r="M2039" s="66"/>
      <c r="N2039" s="61"/>
      <c r="O2039" s="65"/>
    </row>
    <row r="2040" spans="1:15" hidden="1" x14ac:dyDescent="0.25">
      <c r="A2040" s="61" t="s">
        <v>475</v>
      </c>
      <c r="B2040" s="61" t="s">
        <v>476</v>
      </c>
      <c r="C2040" s="69">
        <v>117.23</v>
      </c>
      <c r="D2040" s="66">
        <v>45234</v>
      </c>
      <c r="E2040" s="61" t="s">
        <v>146</v>
      </c>
      <c r="F2040" s="61"/>
      <c r="G2040" s="61" t="str">
        <f>VLOOKUP(Corrections[[#This Row],[Employee]],'[1]Management Hierarchy Report'!$A$2:$C$3607, 3, 0)</f>
        <v>Bruce Maxwell</v>
      </c>
      <c r="H2040" s="61" t="s">
        <v>77</v>
      </c>
      <c r="I2040" s="61" t="s">
        <v>70</v>
      </c>
      <c r="J2040" s="67" t="str">
        <f>VLOOKUP(Corrections[[#This Row],[Employee]],[1]!Expense_Data[#Data],14,0)</f>
        <v>ricky.doyle@tidalwaveautospa.com</v>
      </c>
      <c r="K2040" s="68">
        <v>45292</v>
      </c>
      <c r="L2040" s="75"/>
      <c r="M2040" s="66"/>
      <c r="N2040" s="61"/>
      <c r="O2040" s="65"/>
    </row>
    <row r="2041" spans="1:15" hidden="1" x14ac:dyDescent="0.25">
      <c r="A2041" s="61" t="s">
        <v>475</v>
      </c>
      <c r="B2041" s="61" t="s">
        <v>476</v>
      </c>
      <c r="C2041" s="69">
        <v>667.8</v>
      </c>
      <c r="D2041" s="66">
        <v>45234</v>
      </c>
      <c r="E2041" s="61" t="s">
        <v>146</v>
      </c>
      <c r="F2041" s="61"/>
      <c r="G2041" s="61" t="str">
        <f>VLOOKUP(Corrections[[#This Row],[Employee]],'[1]Management Hierarchy Report'!$A$2:$C$3607, 3, 0)</f>
        <v>Bruce Maxwell</v>
      </c>
      <c r="H2041" s="61" t="s">
        <v>77</v>
      </c>
      <c r="I2041" s="61" t="s">
        <v>70</v>
      </c>
      <c r="J2041" s="67" t="str">
        <f>VLOOKUP(Corrections[[#This Row],[Employee]],[1]!Expense_Data[#Data],14,0)</f>
        <v>ricky.doyle@tidalwaveautospa.com</v>
      </c>
      <c r="K2041" s="68">
        <v>45292</v>
      </c>
      <c r="L2041" s="75"/>
      <c r="M2041" s="66"/>
      <c r="N2041" s="61"/>
      <c r="O2041" s="65"/>
    </row>
    <row r="2042" spans="1:15" hidden="1" x14ac:dyDescent="0.25">
      <c r="A2042" s="61" t="s">
        <v>475</v>
      </c>
      <c r="B2042" s="61" t="s">
        <v>476</v>
      </c>
      <c r="C2042" s="69">
        <v>123.74</v>
      </c>
      <c r="D2042" s="66">
        <v>45234</v>
      </c>
      <c r="E2042" s="74" t="s">
        <v>146</v>
      </c>
      <c r="F2042" s="61"/>
      <c r="G2042" s="61" t="str">
        <f>VLOOKUP(Corrections[[#This Row],[Employee]],'[1]Management Hierarchy Report'!$A$2:$C$3607, 3, 0)</f>
        <v>Bruce Maxwell</v>
      </c>
      <c r="H2042" s="61" t="s">
        <v>77</v>
      </c>
      <c r="I2042" s="61" t="s">
        <v>70</v>
      </c>
      <c r="J2042" s="67" t="str">
        <f>VLOOKUP(Corrections[[#This Row],[Employee]],[1]!Expense_Data[#Data],14,0)</f>
        <v>ricky.doyle@tidalwaveautospa.com</v>
      </c>
      <c r="K2042" s="68">
        <v>45292</v>
      </c>
      <c r="L2042" s="75"/>
      <c r="M2042" s="66"/>
      <c r="N2042" s="61"/>
      <c r="O2042" s="65"/>
    </row>
    <row r="2043" spans="1:15" hidden="1" x14ac:dyDescent="0.25">
      <c r="A2043" s="61" t="s">
        <v>475</v>
      </c>
      <c r="B2043" s="61" t="s">
        <v>476</v>
      </c>
      <c r="C2043" s="69">
        <v>387.6</v>
      </c>
      <c r="D2043" s="66">
        <v>45246</v>
      </c>
      <c r="E2043" s="61" t="s">
        <v>71</v>
      </c>
      <c r="F2043" s="61"/>
      <c r="G2043" s="61" t="str">
        <f>VLOOKUP(Corrections[[#This Row],[Employee]],'[1]Management Hierarchy Report'!$A$2:$C$3607, 3, 0)</f>
        <v>Bruce Maxwell</v>
      </c>
      <c r="H2043" s="61" t="s">
        <v>77</v>
      </c>
      <c r="I2043" s="61" t="s">
        <v>70</v>
      </c>
      <c r="J2043" s="67" t="str">
        <f>VLOOKUP(Corrections[[#This Row],[Employee]],[1]!Expense_Data[#Data],14,0)</f>
        <v>ricky.doyle@tidalwaveautospa.com</v>
      </c>
      <c r="K2043" s="68">
        <v>45292</v>
      </c>
      <c r="L2043" s="75"/>
      <c r="M2043" s="66"/>
      <c r="N2043" s="61"/>
      <c r="O2043" s="65"/>
    </row>
    <row r="2044" spans="1:15" hidden="1" x14ac:dyDescent="0.25">
      <c r="A2044" s="61" t="s">
        <v>475</v>
      </c>
      <c r="B2044" s="61" t="s">
        <v>476</v>
      </c>
      <c r="C2044" s="69">
        <v>132.82</v>
      </c>
      <c r="D2044" s="66">
        <v>45252</v>
      </c>
      <c r="E2044" s="61" t="s">
        <v>71</v>
      </c>
      <c r="F2044" s="61"/>
      <c r="G2044" s="61" t="str">
        <f>VLOOKUP(Corrections[[#This Row],[Employee]],'[1]Management Hierarchy Report'!$A$2:$C$3607, 3, 0)</f>
        <v>Bruce Maxwell</v>
      </c>
      <c r="H2044" s="61" t="s">
        <v>77</v>
      </c>
      <c r="I2044" s="61" t="s">
        <v>70</v>
      </c>
      <c r="J2044" s="67" t="str">
        <f>VLOOKUP(Corrections[[#This Row],[Employee]],[1]!Expense_Data[#Data],14,0)</f>
        <v>ricky.doyle@tidalwaveautospa.com</v>
      </c>
      <c r="K2044" s="68">
        <v>45292</v>
      </c>
      <c r="L2044" s="75"/>
      <c r="M2044" s="66"/>
      <c r="N2044" s="61"/>
      <c r="O2044" s="65"/>
    </row>
    <row r="2045" spans="1:15" hidden="1" x14ac:dyDescent="0.25">
      <c r="A2045" s="61" t="s">
        <v>475</v>
      </c>
      <c r="B2045" s="61" t="s">
        <v>476</v>
      </c>
      <c r="C2045" s="69">
        <v>537.79999999999995</v>
      </c>
      <c r="D2045" s="66">
        <v>45258</v>
      </c>
      <c r="E2045" s="74" t="s">
        <v>71</v>
      </c>
      <c r="F2045" s="61"/>
      <c r="G2045" s="61" t="str">
        <f>VLOOKUP(Corrections[[#This Row],[Employee]],'[1]Management Hierarchy Report'!$A$2:$C$3607, 3, 0)</f>
        <v>Bruce Maxwell</v>
      </c>
      <c r="H2045" s="61" t="s">
        <v>77</v>
      </c>
      <c r="I2045" s="61" t="s">
        <v>70</v>
      </c>
      <c r="J2045" s="67" t="str">
        <f>VLOOKUP(Corrections[[#This Row],[Employee]],[1]!Expense_Data[#Data],14,0)</f>
        <v>ricky.doyle@tidalwaveautospa.com</v>
      </c>
      <c r="K2045" s="68">
        <v>45292</v>
      </c>
      <c r="L2045" s="75"/>
      <c r="M2045" s="66"/>
      <c r="N2045" s="61"/>
      <c r="O2045" s="65"/>
    </row>
    <row r="2046" spans="1:15" hidden="1" x14ac:dyDescent="0.25">
      <c r="A2046" s="61" t="s">
        <v>475</v>
      </c>
      <c r="B2046" s="61" t="s">
        <v>476</v>
      </c>
      <c r="C2046" s="69">
        <v>165.6</v>
      </c>
      <c r="D2046" s="66">
        <v>45259</v>
      </c>
      <c r="E2046" s="74" t="s">
        <v>71</v>
      </c>
      <c r="F2046" s="61"/>
      <c r="G2046" s="61" t="str">
        <f>VLOOKUP(Corrections[[#This Row],[Employee]],'[1]Management Hierarchy Report'!$A$2:$C$3607, 3, 0)</f>
        <v>Bruce Maxwell</v>
      </c>
      <c r="H2046" s="61" t="s">
        <v>77</v>
      </c>
      <c r="I2046" s="61" t="s">
        <v>70</v>
      </c>
      <c r="J2046" s="67" t="str">
        <f>VLOOKUP(Corrections[[#This Row],[Employee]],[1]!Expense_Data[#Data],14,0)</f>
        <v>ricky.doyle@tidalwaveautospa.com</v>
      </c>
      <c r="K2046" s="68">
        <v>45292</v>
      </c>
      <c r="L2046" s="75"/>
      <c r="M2046" s="66"/>
      <c r="N2046" s="61"/>
      <c r="O2046" s="65"/>
    </row>
    <row r="2047" spans="1:15" hidden="1" x14ac:dyDescent="0.25">
      <c r="A2047" s="61" t="s">
        <v>475</v>
      </c>
      <c r="B2047" s="61" t="s">
        <v>476</v>
      </c>
      <c r="C2047" s="69">
        <v>175.45</v>
      </c>
      <c r="D2047" s="66">
        <v>45273</v>
      </c>
      <c r="E2047" s="74" t="s">
        <v>71</v>
      </c>
      <c r="F2047" s="61"/>
      <c r="G2047" s="61" t="str">
        <f>VLOOKUP(Corrections[[#This Row],[Employee]],'[1]Management Hierarchy Report'!$A$2:$C$3607, 3, 0)</f>
        <v>Bruce Maxwell</v>
      </c>
      <c r="H2047" s="61" t="s">
        <v>77</v>
      </c>
      <c r="I2047" s="61" t="s">
        <v>70</v>
      </c>
      <c r="J2047" s="67" t="str">
        <f>VLOOKUP(Corrections[[#This Row],[Employee]],[1]!Expense_Data[#Data],14,0)</f>
        <v>ricky.doyle@tidalwaveautospa.com</v>
      </c>
      <c r="K2047" s="68">
        <v>45292</v>
      </c>
      <c r="L2047" s="75"/>
      <c r="M2047" s="66"/>
      <c r="N2047" s="61"/>
      <c r="O2047" s="65"/>
    </row>
    <row r="2048" spans="1:15" hidden="1" x14ac:dyDescent="0.25">
      <c r="A2048" s="61" t="s">
        <v>475</v>
      </c>
      <c r="B2048" s="61" t="s">
        <v>476</v>
      </c>
      <c r="C2048" s="69">
        <v>132.53</v>
      </c>
      <c r="D2048" s="66">
        <v>45274</v>
      </c>
      <c r="E2048" s="74" t="s">
        <v>71</v>
      </c>
      <c r="F2048" s="61"/>
      <c r="G2048" s="61" t="str">
        <f>VLOOKUP(Corrections[[#This Row],[Employee]],'[1]Management Hierarchy Report'!$A$2:$C$3607, 3, 0)</f>
        <v>Bruce Maxwell</v>
      </c>
      <c r="H2048" s="61" t="s">
        <v>77</v>
      </c>
      <c r="I2048" s="61" t="s">
        <v>70</v>
      </c>
      <c r="J2048" s="67" t="str">
        <f>VLOOKUP(Corrections[[#This Row],[Employee]],[1]!Expense_Data[#Data],14,0)</f>
        <v>ricky.doyle@tidalwaveautospa.com</v>
      </c>
      <c r="K2048" s="68">
        <v>45292</v>
      </c>
      <c r="L2048" s="75"/>
      <c r="M2048" s="66"/>
      <c r="N2048" s="61"/>
      <c r="O2048" s="65"/>
    </row>
    <row r="2049" spans="1:15" hidden="1" x14ac:dyDescent="0.25">
      <c r="A2049" s="61" t="s">
        <v>475</v>
      </c>
      <c r="B2049" s="61" t="s">
        <v>476</v>
      </c>
      <c r="C2049" s="69">
        <v>93.75</v>
      </c>
      <c r="D2049" s="51">
        <v>45283</v>
      </c>
      <c r="E2049" s="74" t="s">
        <v>146</v>
      </c>
      <c r="F2049" s="61"/>
      <c r="G2049" s="61" t="str">
        <f>VLOOKUP(Corrections[[#This Row],[Employee]],'[1]Management Hierarchy Report'!$A$2:$C$3607, 3, 0)</f>
        <v>Bruce Maxwell</v>
      </c>
      <c r="H2049" s="61" t="s">
        <v>77</v>
      </c>
      <c r="I2049" s="61" t="s">
        <v>70</v>
      </c>
      <c r="J2049" s="67" t="str">
        <f>VLOOKUP(Corrections[[#This Row],[Employee]],[1]!Expense_Data[#Data],14,0)</f>
        <v>ricky.doyle@tidalwaveautospa.com</v>
      </c>
      <c r="K2049" s="68">
        <v>45292</v>
      </c>
      <c r="L2049" s="75"/>
      <c r="M2049" s="66"/>
      <c r="N2049" s="61"/>
      <c r="O2049" s="65"/>
    </row>
    <row r="2050" spans="1:15" hidden="1" x14ac:dyDescent="0.25">
      <c r="A2050" s="61" t="s">
        <v>475</v>
      </c>
      <c r="B2050" s="61" t="s">
        <v>476</v>
      </c>
      <c r="C2050" s="69">
        <v>161.44999999999999</v>
      </c>
      <c r="D2050" s="66">
        <v>45287</v>
      </c>
      <c r="E2050" s="74" t="s">
        <v>71</v>
      </c>
      <c r="F2050" s="61"/>
      <c r="G2050" s="61" t="str">
        <f>VLOOKUP(Corrections[[#This Row],[Employee]],'[1]Management Hierarchy Report'!$A$2:$C$3607, 3, 0)</f>
        <v>Bruce Maxwell</v>
      </c>
      <c r="H2050" s="61" t="s">
        <v>77</v>
      </c>
      <c r="I2050" s="61" t="s">
        <v>70</v>
      </c>
      <c r="J2050" s="67" t="str">
        <f>VLOOKUP(Corrections[[#This Row],[Employee]],[1]!Expense_Data[#Data],14,0)</f>
        <v>ricky.doyle@tidalwaveautospa.com</v>
      </c>
      <c r="K2050" s="68">
        <v>45292</v>
      </c>
      <c r="L2050" s="75"/>
      <c r="M2050" s="66"/>
      <c r="N2050" s="61"/>
      <c r="O2050" s="65"/>
    </row>
    <row r="2051" spans="1:15" hidden="1" x14ac:dyDescent="0.25">
      <c r="A2051" s="61" t="s">
        <v>475</v>
      </c>
      <c r="B2051" s="61" t="s">
        <v>622</v>
      </c>
      <c r="C2051" s="50">
        <v>370</v>
      </c>
      <c r="D2051" s="66">
        <v>45344</v>
      </c>
      <c r="E2051" s="61" t="s">
        <v>71</v>
      </c>
      <c r="F2051" s="61"/>
      <c r="G2051" s="61" t="str">
        <f>VLOOKUP(Corrections[[#This Row],[Employee]],'[1]Management Hierarchy Report'!$A$2:$C$3607, 3, 0)</f>
        <v>Bruce Maxwell</v>
      </c>
      <c r="H2051" s="61" t="s">
        <v>77</v>
      </c>
      <c r="I2051" s="61" t="s">
        <v>70</v>
      </c>
      <c r="J2051" s="67" t="str">
        <f>VLOOKUP(Corrections[[#This Row],[Employee]],[1]!Expense_Data[#Data],14,0)</f>
        <v>ricky.doyle@tidalwaveautospa.com</v>
      </c>
      <c r="K2051" s="68">
        <v>45292</v>
      </c>
      <c r="L2051" s="75"/>
      <c r="M2051" s="66"/>
      <c r="N2051" s="61"/>
      <c r="O2051" s="65"/>
    </row>
    <row r="2052" spans="1:15" hidden="1" x14ac:dyDescent="0.25">
      <c r="A2052" s="61" t="s">
        <v>475</v>
      </c>
      <c r="B2052" s="61" t="s">
        <v>622</v>
      </c>
      <c r="C2052" s="50">
        <v>370</v>
      </c>
      <c r="D2052" s="66">
        <v>45344</v>
      </c>
      <c r="E2052" s="61" t="s">
        <v>71</v>
      </c>
      <c r="F2052" s="61"/>
      <c r="G2052" s="61" t="str">
        <f>VLOOKUP(Corrections[[#This Row],[Employee]],'[1]Management Hierarchy Report'!$A$2:$C$3607, 3, 0)</f>
        <v>Bruce Maxwell</v>
      </c>
      <c r="H2052" s="61" t="s">
        <v>77</v>
      </c>
      <c r="I2052" s="61" t="s">
        <v>70</v>
      </c>
      <c r="J2052" s="67" t="str">
        <f>VLOOKUP(Corrections[[#This Row],[Employee]],[1]!Expense_Data[#Data],14,0)</f>
        <v>ricky.doyle@tidalwaveautospa.com</v>
      </c>
      <c r="K2052" s="68">
        <v>45292</v>
      </c>
      <c r="L2052" s="75"/>
      <c r="M2052" s="66"/>
      <c r="N2052" s="61"/>
      <c r="O2052" s="65"/>
    </row>
    <row r="2053" spans="1:15" hidden="1" x14ac:dyDescent="0.25">
      <c r="A2053" s="61" t="s">
        <v>475</v>
      </c>
      <c r="B2053" s="61" t="s">
        <v>622</v>
      </c>
      <c r="C2053" s="69">
        <v>114.7</v>
      </c>
      <c r="D2053" s="66">
        <v>45345</v>
      </c>
      <c r="E2053" s="61" t="s">
        <v>71</v>
      </c>
      <c r="F2053" s="61"/>
      <c r="G2053" s="61" t="str">
        <f>VLOOKUP(Corrections[[#This Row],[Employee]],'[1]Management Hierarchy Report'!$A$2:$C$3607, 3, 0)</f>
        <v>Bruce Maxwell</v>
      </c>
      <c r="H2053" s="61" t="s">
        <v>77</v>
      </c>
      <c r="I2053" s="61" t="s">
        <v>70</v>
      </c>
      <c r="J2053" s="67" t="str">
        <f>VLOOKUP(Corrections[[#This Row],[Employee]],[1]!Expense_Data[#Data],14,0)</f>
        <v>ricky.doyle@tidalwaveautospa.com</v>
      </c>
      <c r="K2053" s="68">
        <v>45292</v>
      </c>
      <c r="L2053" s="75"/>
      <c r="M2053" s="66"/>
      <c r="N2053" s="61"/>
      <c r="O2053" s="65"/>
    </row>
    <row r="2054" spans="1:15" hidden="1" x14ac:dyDescent="0.25">
      <c r="A2054" s="61" t="s">
        <v>475</v>
      </c>
      <c r="B2054" s="61" t="s">
        <v>622</v>
      </c>
      <c r="C2054" s="69">
        <v>223.58</v>
      </c>
      <c r="D2054" s="66">
        <v>45345</v>
      </c>
      <c r="E2054" s="61" t="s">
        <v>71</v>
      </c>
      <c r="F2054" s="61"/>
      <c r="G2054" s="61" t="str">
        <f>VLOOKUP(Corrections[[#This Row],[Employee]],'[1]Management Hierarchy Report'!$A$2:$C$3607, 3, 0)</f>
        <v>Bruce Maxwell</v>
      </c>
      <c r="H2054" s="61" t="s">
        <v>77</v>
      </c>
      <c r="I2054" s="61" t="s">
        <v>70</v>
      </c>
      <c r="J2054" s="67" t="str">
        <f>VLOOKUP(Corrections[[#This Row],[Employee]],[1]!Expense_Data[#Data],14,0)</f>
        <v>ricky.doyle@tidalwaveautospa.com</v>
      </c>
      <c r="K2054" s="68">
        <v>45292</v>
      </c>
      <c r="L2054" s="75"/>
      <c r="M2054" s="66"/>
      <c r="N2054" s="61"/>
      <c r="O2054" s="65"/>
    </row>
    <row r="2055" spans="1:15" hidden="1" x14ac:dyDescent="0.25">
      <c r="A2055" s="61" t="s">
        <v>475</v>
      </c>
      <c r="B2055" s="61" t="s">
        <v>622</v>
      </c>
      <c r="C2055" s="69">
        <v>114.7</v>
      </c>
      <c r="D2055" s="66">
        <v>45345</v>
      </c>
      <c r="E2055" s="61" t="s">
        <v>71</v>
      </c>
      <c r="F2055" s="61"/>
      <c r="G2055" s="61" t="str">
        <f>VLOOKUP(Corrections[[#This Row],[Employee]],'[1]Management Hierarchy Report'!$A$2:$C$3607, 3, 0)</f>
        <v>Bruce Maxwell</v>
      </c>
      <c r="H2055" s="61" t="s">
        <v>77</v>
      </c>
      <c r="I2055" s="61" t="s">
        <v>70</v>
      </c>
      <c r="J2055" s="67" t="str">
        <f>VLOOKUP(Corrections[[#This Row],[Employee]],[1]!Expense_Data[#Data],14,0)</f>
        <v>ricky.doyle@tidalwaveautospa.com</v>
      </c>
      <c r="K2055" s="68">
        <v>45292</v>
      </c>
      <c r="L2055" s="75"/>
      <c r="M2055" s="66"/>
      <c r="N2055" s="61"/>
      <c r="O2055" s="65"/>
    </row>
    <row r="2056" spans="1:15" hidden="1" x14ac:dyDescent="0.25">
      <c r="A2056" s="61" t="s">
        <v>475</v>
      </c>
      <c r="B2056" s="61" t="s">
        <v>622</v>
      </c>
      <c r="C2056" s="69">
        <v>223.58</v>
      </c>
      <c r="D2056" s="66">
        <v>45345</v>
      </c>
      <c r="E2056" s="61" t="s">
        <v>71</v>
      </c>
      <c r="F2056" s="61"/>
      <c r="G2056" s="61" t="str">
        <f>VLOOKUP(Corrections[[#This Row],[Employee]],'[1]Management Hierarchy Report'!$A$2:$C$3607, 3, 0)</f>
        <v>Bruce Maxwell</v>
      </c>
      <c r="H2056" s="61" t="s">
        <v>77</v>
      </c>
      <c r="I2056" s="61" t="s">
        <v>70</v>
      </c>
      <c r="J2056" s="67" t="str">
        <f>VLOOKUP(Corrections[[#This Row],[Employee]],[1]!Expense_Data[#Data],14,0)</f>
        <v>ricky.doyle@tidalwaveautospa.com</v>
      </c>
      <c r="K2056" s="68">
        <v>45292</v>
      </c>
      <c r="L2056" s="75"/>
      <c r="M2056" s="66"/>
      <c r="N2056" s="61"/>
      <c r="O2056" s="65"/>
    </row>
    <row r="2057" spans="1:15" hidden="1" x14ac:dyDescent="0.25">
      <c r="A2057" s="61" t="s">
        <v>475</v>
      </c>
      <c r="B2057" s="61" t="s">
        <v>622</v>
      </c>
      <c r="C2057" s="69">
        <v>441.19</v>
      </c>
      <c r="D2057" s="66">
        <v>45348</v>
      </c>
      <c r="E2057" s="61" t="s">
        <v>71</v>
      </c>
      <c r="F2057" s="61"/>
      <c r="G2057" s="61" t="str">
        <f>VLOOKUP(Corrections[[#This Row],[Employee]],'[1]Management Hierarchy Report'!$A$2:$C$3607, 3, 0)</f>
        <v>Bruce Maxwell</v>
      </c>
      <c r="H2057" s="61" t="s">
        <v>77</v>
      </c>
      <c r="I2057" s="61" t="s">
        <v>70</v>
      </c>
      <c r="J2057" s="67" t="str">
        <f>VLOOKUP(Corrections[[#This Row],[Employee]],[1]!Expense_Data[#Data],14,0)</f>
        <v>ricky.doyle@tidalwaveautospa.com</v>
      </c>
      <c r="K2057" s="68">
        <v>45292</v>
      </c>
      <c r="L2057" s="75"/>
      <c r="M2057" s="66"/>
      <c r="N2057" s="61"/>
      <c r="O2057" s="65"/>
    </row>
    <row r="2058" spans="1:15" hidden="1" x14ac:dyDescent="0.25">
      <c r="A2058" s="61" t="s">
        <v>475</v>
      </c>
      <c r="B2058" s="61" t="s">
        <v>622</v>
      </c>
      <c r="C2058" s="69">
        <v>441.19</v>
      </c>
      <c r="D2058" s="66">
        <v>45348</v>
      </c>
      <c r="E2058" s="61" t="s">
        <v>71</v>
      </c>
      <c r="F2058" s="61"/>
      <c r="G2058" s="61" t="str">
        <f>VLOOKUP(Corrections[[#This Row],[Employee]],'[1]Management Hierarchy Report'!$A$2:$C$3607, 3, 0)</f>
        <v>Bruce Maxwell</v>
      </c>
      <c r="H2058" s="61" t="s">
        <v>77</v>
      </c>
      <c r="I2058" s="61" t="s">
        <v>70</v>
      </c>
      <c r="J2058" s="67" t="str">
        <f>VLOOKUP(Corrections[[#This Row],[Employee]],[1]!Expense_Data[#Data],14,0)</f>
        <v>ricky.doyle@tidalwaveautospa.com</v>
      </c>
      <c r="K2058" s="68">
        <v>45292</v>
      </c>
      <c r="L2058" s="75"/>
      <c r="M2058" s="66"/>
      <c r="N2058" s="61"/>
      <c r="O2058" s="65"/>
    </row>
    <row r="2059" spans="1:15" hidden="1" x14ac:dyDescent="0.25">
      <c r="A2059" s="61" t="s">
        <v>475</v>
      </c>
      <c r="B2059" s="61" t="s">
        <v>622</v>
      </c>
      <c r="C2059" s="69">
        <v>115.13</v>
      </c>
      <c r="D2059" s="66">
        <v>45349</v>
      </c>
      <c r="E2059" s="61" t="s">
        <v>71</v>
      </c>
      <c r="F2059" s="61"/>
      <c r="G2059" s="61" t="str">
        <f>VLOOKUP(Corrections[[#This Row],[Employee]],'[1]Management Hierarchy Report'!$A$2:$C$3607, 3, 0)</f>
        <v>Bruce Maxwell</v>
      </c>
      <c r="H2059" s="61" t="s">
        <v>77</v>
      </c>
      <c r="I2059" s="61" t="s">
        <v>70</v>
      </c>
      <c r="J2059" s="67" t="str">
        <f>VLOOKUP(Corrections[[#This Row],[Employee]],[1]!Expense_Data[#Data],14,0)</f>
        <v>ricky.doyle@tidalwaveautospa.com</v>
      </c>
      <c r="K2059" s="68">
        <v>45292</v>
      </c>
      <c r="L2059" s="75"/>
      <c r="M2059" s="66"/>
      <c r="N2059" s="61"/>
      <c r="O2059" s="65"/>
    </row>
    <row r="2060" spans="1:15" hidden="1" x14ac:dyDescent="0.25">
      <c r="A2060" s="61" t="s">
        <v>475</v>
      </c>
      <c r="B2060" s="61" t="s">
        <v>622</v>
      </c>
      <c r="C2060" s="69">
        <v>114.81</v>
      </c>
      <c r="D2060" s="66">
        <v>45349</v>
      </c>
      <c r="E2060" s="61" t="s">
        <v>71</v>
      </c>
      <c r="F2060" s="61"/>
      <c r="G2060" s="61" t="str">
        <f>VLOOKUP(Corrections[[#This Row],[Employee]],'[1]Management Hierarchy Report'!$A$2:$C$3607, 3, 0)</f>
        <v>Bruce Maxwell</v>
      </c>
      <c r="H2060" s="61" t="s">
        <v>77</v>
      </c>
      <c r="I2060" s="61" t="s">
        <v>70</v>
      </c>
      <c r="J2060" s="67" t="str">
        <f>VLOOKUP(Corrections[[#This Row],[Employee]],[1]!Expense_Data[#Data],14,0)</f>
        <v>ricky.doyle@tidalwaveautospa.com</v>
      </c>
      <c r="K2060" s="68">
        <v>45292</v>
      </c>
      <c r="L2060" s="75"/>
      <c r="M2060" s="66"/>
      <c r="N2060" s="61"/>
      <c r="O2060" s="65"/>
    </row>
    <row r="2061" spans="1:15" hidden="1" x14ac:dyDescent="0.25">
      <c r="A2061" s="61" t="s">
        <v>475</v>
      </c>
      <c r="B2061" s="61" t="s">
        <v>622</v>
      </c>
      <c r="C2061" s="69">
        <v>113.06</v>
      </c>
      <c r="D2061" s="66">
        <v>45349</v>
      </c>
      <c r="E2061" s="61" t="s">
        <v>71</v>
      </c>
      <c r="F2061" s="61"/>
      <c r="G2061" s="61" t="str">
        <f>VLOOKUP(Corrections[[#This Row],[Employee]],'[1]Management Hierarchy Report'!$A$2:$C$3607, 3, 0)</f>
        <v>Bruce Maxwell</v>
      </c>
      <c r="H2061" s="61" t="s">
        <v>77</v>
      </c>
      <c r="I2061" s="61" t="s">
        <v>70</v>
      </c>
      <c r="J2061" s="67" t="str">
        <f>VLOOKUP(Corrections[[#This Row],[Employee]],[1]!Expense_Data[#Data],14,0)</f>
        <v>ricky.doyle@tidalwaveautospa.com</v>
      </c>
      <c r="K2061" s="68">
        <v>45292</v>
      </c>
      <c r="L2061" s="75"/>
      <c r="M2061" s="66"/>
      <c r="N2061" s="61"/>
      <c r="O2061" s="65"/>
    </row>
    <row r="2062" spans="1:15" hidden="1" x14ac:dyDescent="0.25">
      <c r="A2062" s="61" t="s">
        <v>475</v>
      </c>
      <c r="B2062" s="61" t="s">
        <v>622</v>
      </c>
      <c r="C2062" s="69">
        <v>149.09</v>
      </c>
      <c r="D2062" s="66">
        <v>45349</v>
      </c>
      <c r="E2062" s="61" t="s">
        <v>71</v>
      </c>
      <c r="F2062" s="61"/>
      <c r="G2062" s="61" t="str">
        <f>VLOOKUP(Corrections[[#This Row],[Employee]],'[1]Management Hierarchy Report'!$A$2:$C$3607, 3, 0)</f>
        <v>Bruce Maxwell</v>
      </c>
      <c r="H2062" s="61" t="s">
        <v>77</v>
      </c>
      <c r="I2062" s="61" t="s">
        <v>70</v>
      </c>
      <c r="J2062" s="67" t="str">
        <f>VLOOKUP(Corrections[[#This Row],[Employee]],[1]!Expense_Data[#Data],14,0)</f>
        <v>ricky.doyle@tidalwaveautospa.com</v>
      </c>
      <c r="K2062" s="68">
        <v>45292</v>
      </c>
      <c r="L2062" s="75"/>
      <c r="M2062" s="66"/>
      <c r="N2062" s="61"/>
      <c r="O2062" s="65"/>
    </row>
    <row r="2063" spans="1:15" hidden="1" x14ac:dyDescent="0.25">
      <c r="A2063" s="61" t="s">
        <v>475</v>
      </c>
      <c r="B2063" s="61" t="s">
        <v>622</v>
      </c>
      <c r="C2063" s="72">
        <v>211.7</v>
      </c>
      <c r="D2063" s="52">
        <v>45349</v>
      </c>
      <c r="E2063" s="61" t="s">
        <v>71</v>
      </c>
      <c r="F2063" s="61"/>
      <c r="G2063" s="61" t="str">
        <f>VLOOKUP(Corrections[[#This Row],[Employee]],'[1]Management Hierarchy Report'!$A$2:$C$3607, 3, 0)</f>
        <v>Bruce Maxwell</v>
      </c>
      <c r="H2063" s="61" t="s">
        <v>77</v>
      </c>
      <c r="I2063" s="61" t="s">
        <v>70</v>
      </c>
      <c r="J2063" s="67" t="str">
        <f>VLOOKUP(Corrections[[#This Row],[Employee]],[1]!Expense_Data[#Data],14,0)</f>
        <v>ricky.doyle@tidalwaveautospa.com</v>
      </c>
      <c r="K2063" s="68">
        <v>45292</v>
      </c>
      <c r="L2063" s="75"/>
      <c r="M2063" s="66"/>
      <c r="N2063" s="61"/>
      <c r="O2063" s="65"/>
    </row>
    <row r="2064" spans="1:15" hidden="1" x14ac:dyDescent="0.25">
      <c r="A2064" s="61" t="s">
        <v>475</v>
      </c>
      <c r="B2064" s="61" t="s">
        <v>622</v>
      </c>
      <c r="C2064" s="69">
        <v>131.94</v>
      </c>
      <c r="D2064" s="66">
        <v>45349</v>
      </c>
      <c r="E2064" s="61" t="s">
        <v>71</v>
      </c>
      <c r="F2064" s="61"/>
      <c r="G2064" s="61" t="str">
        <f>VLOOKUP(Corrections[[#This Row],[Employee]],'[1]Management Hierarchy Report'!$A$2:$C$3607, 3, 0)</f>
        <v>Bruce Maxwell</v>
      </c>
      <c r="H2064" s="61" t="s">
        <v>77</v>
      </c>
      <c r="I2064" s="61" t="s">
        <v>70</v>
      </c>
      <c r="J2064" s="67" t="str">
        <f>VLOOKUP(Corrections[[#This Row],[Employee]],[1]!Expense_Data[#Data],14,0)</f>
        <v>ricky.doyle@tidalwaveautospa.com</v>
      </c>
      <c r="K2064" s="68">
        <v>45292</v>
      </c>
      <c r="L2064" s="75"/>
      <c r="M2064" s="66"/>
      <c r="N2064" s="61"/>
      <c r="O2064" s="65"/>
    </row>
    <row r="2065" spans="1:15" hidden="1" x14ac:dyDescent="0.25">
      <c r="A2065" s="61" t="s">
        <v>475</v>
      </c>
      <c r="B2065" s="61" t="s">
        <v>622</v>
      </c>
      <c r="C2065" s="69">
        <v>101.01</v>
      </c>
      <c r="D2065" s="66">
        <v>45349</v>
      </c>
      <c r="E2065" s="61" t="s">
        <v>71</v>
      </c>
      <c r="F2065" s="61"/>
      <c r="G2065" s="61" t="str">
        <f>VLOOKUP(Corrections[[#This Row],[Employee]],'[1]Management Hierarchy Report'!$A$2:$C$3607, 3, 0)</f>
        <v>Bruce Maxwell</v>
      </c>
      <c r="H2065" s="61" t="s">
        <v>77</v>
      </c>
      <c r="I2065" s="61" t="s">
        <v>70</v>
      </c>
      <c r="J2065" s="67" t="str">
        <f>VLOOKUP(Corrections[[#This Row],[Employee]],[1]!Expense_Data[#Data],14,0)</f>
        <v>ricky.doyle@tidalwaveautospa.com</v>
      </c>
      <c r="K2065" s="68">
        <v>45292</v>
      </c>
      <c r="L2065" s="75"/>
      <c r="M2065" s="66"/>
      <c r="N2065" s="61"/>
      <c r="O2065" s="65"/>
    </row>
    <row r="2066" spans="1:15" hidden="1" x14ac:dyDescent="0.25">
      <c r="A2066" s="61" t="s">
        <v>475</v>
      </c>
      <c r="B2066" s="61" t="s">
        <v>622</v>
      </c>
      <c r="C2066" s="69">
        <v>115.8</v>
      </c>
      <c r="D2066" s="66">
        <v>45349</v>
      </c>
      <c r="E2066" s="61" t="s">
        <v>71</v>
      </c>
      <c r="F2066" s="61"/>
      <c r="G2066" s="61" t="str">
        <f>VLOOKUP(Corrections[[#This Row],[Employee]],'[1]Management Hierarchy Report'!$A$2:$C$3607, 3, 0)</f>
        <v>Bruce Maxwell</v>
      </c>
      <c r="H2066" s="61" t="s">
        <v>77</v>
      </c>
      <c r="I2066" s="61" t="s">
        <v>70</v>
      </c>
      <c r="J2066" s="67" t="str">
        <f>VLOOKUP(Corrections[[#This Row],[Employee]],[1]!Expense_Data[#Data],14,0)</f>
        <v>ricky.doyle@tidalwaveautospa.com</v>
      </c>
      <c r="K2066" s="68">
        <v>45292</v>
      </c>
      <c r="L2066" s="75"/>
      <c r="M2066" s="66"/>
      <c r="N2066" s="61"/>
      <c r="O2066" s="65"/>
    </row>
    <row r="2067" spans="1:15" hidden="1" x14ac:dyDescent="0.25">
      <c r="A2067" s="61" t="s">
        <v>475</v>
      </c>
      <c r="B2067" s="61" t="s">
        <v>622</v>
      </c>
      <c r="C2067" s="69">
        <v>118.77</v>
      </c>
      <c r="D2067" s="66">
        <v>45349</v>
      </c>
      <c r="E2067" s="61" t="s">
        <v>71</v>
      </c>
      <c r="F2067" s="61"/>
      <c r="G2067" s="61" t="str">
        <f>VLOOKUP(Corrections[[#This Row],[Employee]],'[1]Management Hierarchy Report'!$A$2:$C$3607, 3, 0)</f>
        <v>Bruce Maxwell</v>
      </c>
      <c r="H2067" s="61" t="s">
        <v>77</v>
      </c>
      <c r="I2067" s="61" t="s">
        <v>70</v>
      </c>
      <c r="J2067" s="67" t="str">
        <f>VLOOKUP(Corrections[[#This Row],[Employee]],[1]!Expense_Data[#Data],14,0)</f>
        <v>ricky.doyle@tidalwaveautospa.com</v>
      </c>
      <c r="K2067" s="68">
        <v>45292</v>
      </c>
      <c r="L2067" s="75"/>
      <c r="M2067" s="66"/>
      <c r="N2067" s="61"/>
      <c r="O2067" s="65"/>
    </row>
    <row r="2068" spans="1:15" hidden="1" x14ac:dyDescent="0.25">
      <c r="A2068" s="61" t="s">
        <v>475</v>
      </c>
      <c r="B2068" s="61" t="s">
        <v>622</v>
      </c>
      <c r="C2068" s="69">
        <v>115.13</v>
      </c>
      <c r="D2068" s="66">
        <v>45349</v>
      </c>
      <c r="E2068" s="61" t="s">
        <v>71</v>
      </c>
      <c r="F2068" s="61"/>
      <c r="G2068" s="61" t="str">
        <f>VLOOKUP(Corrections[[#This Row],[Employee]],'[1]Management Hierarchy Report'!$A$2:$C$3607, 3, 0)</f>
        <v>Bruce Maxwell</v>
      </c>
      <c r="H2068" s="61" t="s">
        <v>77</v>
      </c>
      <c r="I2068" s="61" t="s">
        <v>70</v>
      </c>
      <c r="J2068" s="67" t="str">
        <f>VLOOKUP(Corrections[[#This Row],[Employee]],[1]!Expense_Data[#Data],14,0)</f>
        <v>ricky.doyle@tidalwaveautospa.com</v>
      </c>
      <c r="K2068" s="68">
        <v>45292</v>
      </c>
      <c r="L2068" s="75"/>
      <c r="M2068" s="66"/>
      <c r="N2068" s="61"/>
      <c r="O2068" s="65"/>
    </row>
    <row r="2069" spans="1:15" hidden="1" x14ac:dyDescent="0.25">
      <c r="A2069" s="61" t="s">
        <v>475</v>
      </c>
      <c r="B2069" s="61" t="s">
        <v>622</v>
      </c>
      <c r="C2069" s="69">
        <v>114.81</v>
      </c>
      <c r="D2069" s="66">
        <v>45349</v>
      </c>
      <c r="E2069" s="61" t="s">
        <v>71</v>
      </c>
      <c r="F2069" s="61"/>
      <c r="G2069" s="61" t="str">
        <f>VLOOKUP(Corrections[[#This Row],[Employee]],'[1]Management Hierarchy Report'!$A$2:$C$3607, 3, 0)</f>
        <v>Bruce Maxwell</v>
      </c>
      <c r="H2069" s="61" t="s">
        <v>77</v>
      </c>
      <c r="I2069" s="61" t="s">
        <v>70</v>
      </c>
      <c r="J2069" s="67" t="str">
        <f>VLOOKUP(Corrections[[#This Row],[Employee]],[1]!Expense_Data[#Data],14,0)</f>
        <v>ricky.doyle@tidalwaveautospa.com</v>
      </c>
      <c r="K2069" s="68">
        <v>45292</v>
      </c>
      <c r="L2069" s="75"/>
      <c r="M2069" s="66"/>
      <c r="N2069" s="61"/>
      <c r="O2069" s="65"/>
    </row>
    <row r="2070" spans="1:15" hidden="1" x14ac:dyDescent="0.25">
      <c r="A2070" s="61" t="s">
        <v>475</v>
      </c>
      <c r="B2070" s="61" t="s">
        <v>622</v>
      </c>
      <c r="C2070" s="69">
        <v>113.06</v>
      </c>
      <c r="D2070" s="66">
        <v>45349</v>
      </c>
      <c r="E2070" s="61" t="s">
        <v>71</v>
      </c>
      <c r="F2070" s="61"/>
      <c r="G2070" s="61" t="str">
        <f>VLOOKUP(Corrections[[#This Row],[Employee]],'[1]Management Hierarchy Report'!$A$2:$C$3607, 3, 0)</f>
        <v>Bruce Maxwell</v>
      </c>
      <c r="H2070" s="61" t="s">
        <v>77</v>
      </c>
      <c r="I2070" s="61" t="s">
        <v>70</v>
      </c>
      <c r="J2070" s="67" t="str">
        <f>VLOOKUP(Corrections[[#This Row],[Employee]],[1]!Expense_Data[#Data],14,0)</f>
        <v>ricky.doyle@tidalwaveautospa.com</v>
      </c>
      <c r="K2070" s="68">
        <v>45292</v>
      </c>
      <c r="L2070" s="75"/>
      <c r="M2070" s="66"/>
      <c r="N2070" s="61"/>
      <c r="O2070" s="65"/>
    </row>
    <row r="2071" spans="1:15" hidden="1" x14ac:dyDescent="0.25">
      <c r="A2071" s="61" t="s">
        <v>475</v>
      </c>
      <c r="B2071" s="61" t="s">
        <v>622</v>
      </c>
      <c r="C2071" s="69">
        <v>149.09</v>
      </c>
      <c r="D2071" s="66">
        <v>45349</v>
      </c>
      <c r="E2071" s="61" t="s">
        <v>71</v>
      </c>
      <c r="F2071" s="61"/>
      <c r="G2071" s="61" t="str">
        <f>VLOOKUP(Corrections[[#This Row],[Employee]],'[1]Management Hierarchy Report'!$A$2:$C$3607, 3, 0)</f>
        <v>Bruce Maxwell</v>
      </c>
      <c r="H2071" s="61" t="s">
        <v>77</v>
      </c>
      <c r="I2071" s="61" t="s">
        <v>70</v>
      </c>
      <c r="J2071" s="67" t="str">
        <f>VLOOKUP(Corrections[[#This Row],[Employee]],[1]!Expense_Data[#Data],14,0)</f>
        <v>ricky.doyle@tidalwaveautospa.com</v>
      </c>
      <c r="K2071" s="68">
        <v>45292</v>
      </c>
      <c r="L2071" s="75"/>
      <c r="M2071" s="66"/>
      <c r="N2071" s="61"/>
      <c r="O2071" s="65"/>
    </row>
    <row r="2072" spans="1:15" hidden="1" x14ac:dyDescent="0.25">
      <c r="A2072" s="61" t="s">
        <v>475</v>
      </c>
      <c r="B2072" s="61" t="s">
        <v>622</v>
      </c>
      <c r="C2072" s="72">
        <v>211.7</v>
      </c>
      <c r="D2072" s="52">
        <v>45349</v>
      </c>
      <c r="E2072" s="61" t="s">
        <v>71</v>
      </c>
      <c r="F2072" s="61"/>
      <c r="G2072" s="61" t="str">
        <f>VLOOKUP(Corrections[[#This Row],[Employee]],'[1]Management Hierarchy Report'!$A$2:$C$3607, 3, 0)</f>
        <v>Bruce Maxwell</v>
      </c>
      <c r="H2072" s="61" t="s">
        <v>77</v>
      </c>
      <c r="I2072" s="61" t="s">
        <v>70</v>
      </c>
      <c r="J2072" s="67" t="str">
        <f>VLOOKUP(Corrections[[#This Row],[Employee]],[1]!Expense_Data[#Data],14,0)</f>
        <v>ricky.doyle@tidalwaveautospa.com</v>
      </c>
      <c r="K2072" s="68">
        <v>45292</v>
      </c>
      <c r="L2072" s="75"/>
      <c r="M2072" s="66"/>
      <c r="N2072" s="61"/>
      <c r="O2072" s="65"/>
    </row>
    <row r="2073" spans="1:15" hidden="1" x14ac:dyDescent="0.25">
      <c r="A2073" s="61" t="s">
        <v>475</v>
      </c>
      <c r="B2073" s="61" t="s">
        <v>622</v>
      </c>
      <c r="C2073" s="69">
        <v>131.94</v>
      </c>
      <c r="D2073" s="66">
        <v>45349</v>
      </c>
      <c r="E2073" s="61" t="s">
        <v>71</v>
      </c>
      <c r="F2073" s="61"/>
      <c r="G2073" s="61" t="str">
        <f>VLOOKUP(Corrections[[#This Row],[Employee]],'[1]Management Hierarchy Report'!$A$2:$C$3607, 3, 0)</f>
        <v>Bruce Maxwell</v>
      </c>
      <c r="H2073" s="61" t="s">
        <v>77</v>
      </c>
      <c r="I2073" s="61" t="s">
        <v>70</v>
      </c>
      <c r="J2073" s="67" t="str">
        <f>VLOOKUP(Corrections[[#This Row],[Employee]],[1]!Expense_Data[#Data],14,0)</f>
        <v>ricky.doyle@tidalwaveautospa.com</v>
      </c>
      <c r="K2073" s="68">
        <v>45292</v>
      </c>
      <c r="L2073" s="75"/>
      <c r="M2073" s="66"/>
      <c r="N2073" s="61"/>
      <c r="O2073" s="65"/>
    </row>
    <row r="2074" spans="1:15" hidden="1" x14ac:dyDescent="0.25">
      <c r="A2074" s="61" t="s">
        <v>475</v>
      </c>
      <c r="B2074" s="61" t="s">
        <v>622</v>
      </c>
      <c r="C2074" s="69">
        <v>101.01</v>
      </c>
      <c r="D2074" s="66">
        <v>45349</v>
      </c>
      <c r="E2074" s="61" t="s">
        <v>71</v>
      </c>
      <c r="F2074" s="61"/>
      <c r="G2074" s="61" t="str">
        <f>VLOOKUP(Corrections[[#This Row],[Employee]],'[1]Management Hierarchy Report'!$A$2:$C$3607, 3, 0)</f>
        <v>Bruce Maxwell</v>
      </c>
      <c r="H2074" s="61" t="s">
        <v>77</v>
      </c>
      <c r="I2074" s="61" t="s">
        <v>70</v>
      </c>
      <c r="J2074" s="67" t="str">
        <f>VLOOKUP(Corrections[[#This Row],[Employee]],[1]!Expense_Data[#Data],14,0)</f>
        <v>ricky.doyle@tidalwaveautospa.com</v>
      </c>
      <c r="K2074" s="68">
        <v>45292</v>
      </c>
      <c r="L2074" s="75"/>
      <c r="M2074" s="66"/>
      <c r="N2074" s="61"/>
      <c r="O2074" s="65"/>
    </row>
    <row r="2075" spans="1:15" hidden="1" x14ac:dyDescent="0.25">
      <c r="A2075" s="61" t="s">
        <v>475</v>
      </c>
      <c r="B2075" s="61" t="s">
        <v>622</v>
      </c>
      <c r="C2075" s="69">
        <v>115.8</v>
      </c>
      <c r="D2075" s="66">
        <v>45349</v>
      </c>
      <c r="E2075" s="61" t="s">
        <v>71</v>
      </c>
      <c r="F2075" s="61"/>
      <c r="G2075" s="61" t="str">
        <f>VLOOKUP(Corrections[[#This Row],[Employee]],'[1]Management Hierarchy Report'!$A$2:$C$3607, 3, 0)</f>
        <v>Bruce Maxwell</v>
      </c>
      <c r="H2075" s="61" t="s">
        <v>77</v>
      </c>
      <c r="I2075" s="61" t="s">
        <v>70</v>
      </c>
      <c r="J2075" s="67" t="str">
        <f>VLOOKUP(Corrections[[#This Row],[Employee]],[1]!Expense_Data[#Data],14,0)</f>
        <v>ricky.doyle@tidalwaveautospa.com</v>
      </c>
      <c r="K2075" s="68">
        <v>45292</v>
      </c>
      <c r="L2075" s="75"/>
      <c r="M2075" s="66"/>
      <c r="N2075" s="61"/>
      <c r="O2075" s="65"/>
    </row>
    <row r="2076" spans="1:15" hidden="1" x14ac:dyDescent="0.25">
      <c r="A2076" s="61" t="s">
        <v>475</v>
      </c>
      <c r="B2076" s="61" t="s">
        <v>622</v>
      </c>
      <c r="C2076" s="69">
        <v>118.77</v>
      </c>
      <c r="D2076" s="66">
        <v>45349</v>
      </c>
      <c r="E2076" s="61" t="s">
        <v>71</v>
      </c>
      <c r="F2076" s="61"/>
      <c r="G2076" s="61" t="str">
        <f>VLOOKUP(Corrections[[#This Row],[Employee]],'[1]Management Hierarchy Report'!$A$2:$C$3607, 3, 0)</f>
        <v>Bruce Maxwell</v>
      </c>
      <c r="H2076" s="61" t="s">
        <v>77</v>
      </c>
      <c r="I2076" s="61" t="s">
        <v>70</v>
      </c>
      <c r="J2076" s="67" t="str">
        <f>VLOOKUP(Corrections[[#This Row],[Employee]],[1]!Expense_Data[#Data],14,0)</f>
        <v>ricky.doyle@tidalwaveautospa.com</v>
      </c>
      <c r="K2076" s="68">
        <v>45292</v>
      </c>
      <c r="L2076" s="75"/>
      <c r="M2076" s="66"/>
      <c r="N2076" s="61"/>
      <c r="O2076" s="65"/>
    </row>
    <row r="2077" spans="1:15" hidden="1" x14ac:dyDescent="0.25">
      <c r="A2077" s="61" t="s">
        <v>475</v>
      </c>
      <c r="B2077" s="61" t="s">
        <v>622</v>
      </c>
      <c r="C2077" s="69">
        <v>111.41</v>
      </c>
      <c r="D2077" s="66">
        <v>45355</v>
      </c>
      <c r="E2077" s="61" t="s">
        <v>71</v>
      </c>
      <c r="F2077" s="61"/>
      <c r="G2077" s="61" t="str">
        <f>VLOOKUP(Corrections[[#This Row],[Employee]],'[1]Management Hierarchy Report'!$A$2:$C$3607, 3, 0)</f>
        <v>Bruce Maxwell</v>
      </c>
      <c r="H2077" s="61" t="s">
        <v>77</v>
      </c>
      <c r="I2077" s="61" t="s">
        <v>70</v>
      </c>
      <c r="J2077" s="67" t="str">
        <f>VLOOKUP(Corrections[[#This Row],[Employee]],[1]!Expense_Data[#Data],14,0)</f>
        <v>ricky.doyle@tidalwaveautospa.com</v>
      </c>
      <c r="K2077" s="68">
        <v>45292</v>
      </c>
      <c r="L2077" s="75"/>
      <c r="M2077" s="66"/>
      <c r="N2077" s="61"/>
      <c r="O2077" s="65"/>
    </row>
    <row r="2078" spans="1:15" hidden="1" x14ac:dyDescent="0.25">
      <c r="A2078" s="61" t="s">
        <v>475</v>
      </c>
      <c r="B2078" s="61" t="s">
        <v>622</v>
      </c>
      <c r="C2078" s="69">
        <v>111.41</v>
      </c>
      <c r="D2078" s="66">
        <v>45355</v>
      </c>
      <c r="E2078" s="61" t="s">
        <v>71</v>
      </c>
      <c r="F2078" s="61"/>
      <c r="G2078" s="61" t="str">
        <f>VLOOKUP(Corrections[[#This Row],[Employee]],'[1]Management Hierarchy Report'!$A$2:$C$3607, 3, 0)</f>
        <v>Bruce Maxwell</v>
      </c>
      <c r="H2078" s="61" t="s">
        <v>77</v>
      </c>
      <c r="I2078" s="61" t="s">
        <v>70</v>
      </c>
      <c r="J2078" s="67" t="str">
        <f>VLOOKUP(Corrections[[#This Row],[Employee]],[1]!Expense_Data[#Data],14,0)</f>
        <v>ricky.doyle@tidalwaveautospa.com</v>
      </c>
      <c r="K2078" s="68">
        <v>45292</v>
      </c>
      <c r="L2078" s="75"/>
      <c r="M2078" s="66"/>
      <c r="N2078" s="61"/>
      <c r="O2078" s="65"/>
    </row>
    <row r="2079" spans="1:15" hidden="1" x14ac:dyDescent="0.25">
      <c r="A2079" s="61" t="s">
        <v>475</v>
      </c>
      <c r="B2079" s="61" t="s">
        <v>622</v>
      </c>
      <c r="C2079" s="69">
        <v>177.44</v>
      </c>
      <c r="D2079" s="66">
        <v>45356</v>
      </c>
      <c r="E2079" s="61" t="s">
        <v>71</v>
      </c>
      <c r="F2079" s="61"/>
      <c r="G2079" s="61" t="str">
        <f>VLOOKUP(Corrections[[#This Row],[Employee]],'[1]Management Hierarchy Report'!$A$2:$C$3607, 3, 0)</f>
        <v>Bruce Maxwell</v>
      </c>
      <c r="H2079" s="61" t="s">
        <v>77</v>
      </c>
      <c r="I2079" s="61" t="s">
        <v>70</v>
      </c>
      <c r="J2079" s="67" t="str">
        <f>VLOOKUP(Corrections[[#This Row],[Employee]],[1]!Expense_Data[#Data],14,0)</f>
        <v>ricky.doyle@tidalwaveautospa.com</v>
      </c>
      <c r="K2079" s="68">
        <v>45292</v>
      </c>
      <c r="L2079" s="75"/>
      <c r="M2079" s="66"/>
      <c r="N2079" s="61"/>
      <c r="O2079" s="65"/>
    </row>
    <row r="2080" spans="1:15" hidden="1" x14ac:dyDescent="0.25">
      <c r="A2080" s="61" t="s">
        <v>475</v>
      </c>
      <c r="B2080" s="61" t="s">
        <v>622</v>
      </c>
      <c r="C2080" s="69">
        <v>177.44</v>
      </c>
      <c r="D2080" s="66">
        <v>45356</v>
      </c>
      <c r="E2080" s="61" t="s">
        <v>71</v>
      </c>
      <c r="F2080" s="61"/>
      <c r="G2080" s="61" t="str">
        <f>VLOOKUP(Corrections[[#This Row],[Employee]],'[1]Management Hierarchy Report'!$A$2:$C$3607, 3, 0)</f>
        <v>Bruce Maxwell</v>
      </c>
      <c r="H2080" s="61" t="s">
        <v>77</v>
      </c>
      <c r="I2080" s="61" t="s">
        <v>70</v>
      </c>
      <c r="J2080" s="67" t="str">
        <f>VLOOKUP(Corrections[[#This Row],[Employee]],[1]!Expense_Data[#Data],14,0)</f>
        <v>ricky.doyle@tidalwaveautospa.com</v>
      </c>
      <c r="K2080" s="68">
        <v>45292</v>
      </c>
      <c r="L2080" s="75"/>
      <c r="M2080" s="66"/>
      <c r="N2080" s="61"/>
      <c r="O2080" s="65"/>
    </row>
    <row r="2081" spans="1:15" hidden="1" x14ac:dyDescent="0.25">
      <c r="A2081" s="61" t="s">
        <v>348</v>
      </c>
      <c r="B2081" s="61" t="s">
        <v>349</v>
      </c>
      <c r="C2081" s="50">
        <v>82.07</v>
      </c>
      <c r="D2081" s="66">
        <v>45194</v>
      </c>
      <c r="E2081" s="61" t="s">
        <v>71</v>
      </c>
      <c r="F2081" s="61"/>
      <c r="G2081" s="61" t="e">
        <f>VLOOKUP(Corrections[[#This Row],[Employee]],'[1]Management Hierarchy Report'!$A$2:$C$3607, 3, 0)</f>
        <v>#N/A</v>
      </c>
      <c r="H2081" s="61" t="s">
        <v>77</v>
      </c>
      <c r="I2081" s="61" t="s">
        <v>70</v>
      </c>
      <c r="J2081" s="67" t="e">
        <f>VLOOKUP(Corrections[[#This Row],[Employee]],[1]!Expense_Data[#Data],14,0)</f>
        <v>#N/A</v>
      </c>
      <c r="K2081" s="68">
        <v>45292</v>
      </c>
      <c r="L2081" s="75"/>
      <c r="M2081" s="66"/>
      <c r="N2081" s="61"/>
      <c r="O2081" s="65"/>
    </row>
    <row r="2082" spans="1:15" hidden="1" x14ac:dyDescent="0.25">
      <c r="A2082" s="61" t="s">
        <v>348</v>
      </c>
      <c r="B2082" s="61" t="s">
        <v>349</v>
      </c>
      <c r="C2082" s="69">
        <v>275.69</v>
      </c>
      <c r="D2082" s="66">
        <v>45194</v>
      </c>
      <c r="E2082" s="61" t="s">
        <v>71</v>
      </c>
      <c r="F2082" s="61"/>
      <c r="G2082" s="61" t="e">
        <f>VLOOKUP(Corrections[[#This Row],[Employee]],'[1]Management Hierarchy Report'!$A$2:$C$3607, 3, 0)</f>
        <v>#N/A</v>
      </c>
      <c r="H2082" s="61" t="s">
        <v>77</v>
      </c>
      <c r="I2082" s="61" t="s">
        <v>70</v>
      </c>
      <c r="J2082" s="67" t="e">
        <f>VLOOKUP(Corrections[[#This Row],[Employee]],[1]!Expense_Data[#Data],14,0)</f>
        <v>#N/A</v>
      </c>
      <c r="K2082" s="68">
        <v>45292</v>
      </c>
      <c r="L2082" s="75"/>
      <c r="M2082" s="66"/>
      <c r="N2082" s="61"/>
      <c r="O2082" s="65"/>
    </row>
    <row r="2083" spans="1:15" hidden="1" x14ac:dyDescent="0.25">
      <c r="A2083" s="61" t="s">
        <v>348</v>
      </c>
      <c r="B2083" s="61" t="s">
        <v>349</v>
      </c>
      <c r="C2083" s="69">
        <v>485.89</v>
      </c>
      <c r="D2083" s="66">
        <v>45195</v>
      </c>
      <c r="E2083" s="61" t="s">
        <v>71</v>
      </c>
      <c r="F2083" s="61"/>
      <c r="G2083" s="61" t="e">
        <f>VLOOKUP(Corrections[[#This Row],[Employee]],'[1]Management Hierarchy Report'!$A$2:$C$3607, 3, 0)</f>
        <v>#N/A</v>
      </c>
      <c r="H2083" s="61" t="s">
        <v>77</v>
      </c>
      <c r="I2083" s="61" t="s">
        <v>70</v>
      </c>
      <c r="J2083" s="67" t="e">
        <f>VLOOKUP(Corrections[[#This Row],[Employee]],[1]!Expense_Data[#Data],14,0)</f>
        <v>#N/A</v>
      </c>
      <c r="K2083" s="68">
        <v>45292</v>
      </c>
      <c r="L2083" s="75"/>
      <c r="M2083" s="66"/>
      <c r="N2083" s="61"/>
      <c r="O2083" s="65"/>
    </row>
    <row r="2084" spans="1:15" hidden="1" x14ac:dyDescent="0.25">
      <c r="A2084" s="61" t="s">
        <v>495</v>
      </c>
      <c r="B2084" s="61" t="s">
        <v>496</v>
      </c>
      <c r="C2084" s="57">
        <v>392.21</v>
      </c>
      <c r="D2084" s="66">
        <v>45299</v>
      </c>
      <c r="E2084" s="61" t="s">
        <v>71</v>
      </c>
      <c r="F2084" s="61"/>
      <c r="G2084" s="61" t="e">
        <f>VLOOKUP(Corrections[[#This Row],[Employee]],'[1]Management Hierarchy Report'!$A$2:$C$3607, 3, 0)</f>
        <v>#N/A</v>
      </c>
      <c r="H2084" s="61" t="s">
        <v>77</v>
      </c>
      <c r="I2084" s="61" t="s">
        <v>70</v>
      </c>
      <c r="J2084" s="67" t="e">
        <f>VLOOKUP(Corrections[[#This Row],[Employee]],[1]!Expense_Data[#Data],14,0)</f>
        <v>#N/A</v>
      </c>
      <c r="K2084" s="68">
        <v>45292</v>
      </c>
      <c r="L2084" s="75"/>
      <c r="M2084" s="66"/>
      <c r="N2084" s="61"/>
      <c r="O2084" s="65"/>
    </row>
    <row r="2085" spans="1:15" hidden="1" x14ac:dyDescent="0.25">
      <c r="A2085" s="61" t="s">
        <v>495</v>
      </c>
      <c r="B2085" s="61" t="s">
        <v>496</v>
      </c>
      <c r="C2085" s="69">
        <v>80.63</v>
      </c>
      <c r="D2085" s="66">
        <v>45299</v>
      </c>
      <c r="E2085" s="61" t="s">
        <v>71</v>
      </c>
      <c r="F2085" s="61"/>
      <c r="G2085" s="61" t="e">
        <f>VLOOKUP(Corrections[[#This Row],[Employee]],'[1]Management Hierarchy Report'!$A$2:$C$3607, 3, 0)</f>
        <v>#N/A</v>
      </c>
      <c r="H2085" s="61" t="s">
        <v>77</v>
      </c>
      <c r="I2085" s="61" t="s">
        <v>70</v>
      </c>
      <c r="J2085" s="67" t="e">
        <f>VLOOKUP(Corrections[[#This Row],[Employee]],[1]!Expense_Data[#Data],14,0)</f>
        <v>#N/A</v>
      </c>
      <c r="K2085" s="68">
        <v>45292</v>
      </c>
      <c r="L2085" s="75"/>
      <c r="M2085" s="66"/>
      <c r="N2085" s="61"/>
      <c r="O2085" s="65"/>
    </row>
    <row r="2086" spans="1:15" hidden="1" x14ac:dyDescent="0.25">
      <c r="A2086" s="61" t="s">
        <v>495</v>
      </c>
      <c r="B2086" s="61" t="s">
        <v>601</v>
      </c>
      <c r="C2086" s="57">
        <v>30</v>
      </c>
      <c r="D2086" s="66">
        <v>45372</v>
      </c>
      <c r="E2086" s="61" t="s">
        <v>100</v>
      </c>
      <c r="F2086" s="61"/>
      <c r="G2086" s="61" t="e">
        <f>VLOOKUP(Corrections[[#This Row],[Employee]],'[1]Management Hierarchy Report'!$A$2:$C$3607, 3, 0)</f>
        <v>#N/A</v>
      </c>
      <c r="H2086" s="61" t="e">
        <f>IF(#REF!&gt;=20,"Sent Back", "Removed")</f>
        <v>#REF!</v>
      </c>
      <c r="I2086" s="61" t="s">
        <v>70</v>
      </c>
      <c r="J2086" s="67" t="e">
        <f>VLOOKUP(Corrections[[#This Row],[Employee]],[1]!Expense_Data[#Data],14,0)</f>
        <v>#N/A</v>
      </c>
      <c r="K2086" s="68">
        <v>45292</v>
      </c>
      <c r="L2086" s="75"/>
      <c r="M2086" s="66"/>
      <c r="N2086" s="61"/>
      <c r="O2086" s="65"/>
    </row>
    <row r="2087" spans="1:15" hidden="1" x14ac:dyDescent="0.25">
      <c r="A2087" s="61" t="s">
        <v>4837</v>
      </c>
      <c r="B2087" s="61" t="s">
        <v>13118</v>
      </c>
      <c r="C2087" s="57">
        <v>46.52</v>
      </c>
      <c r="D2087" s="66">
        <v>45462</v>
      </c>
      <c r="E2087" s="61" t="s">
        <v>521</v>
      </c>
      <c r="F2087" s="61"/>
      <c r="G2087" s="61" t="str">
        <f>VLOOKUP(Corrections[[#This Row],[Employee]],'[1]Management Hierarchy Report'!$A$2:$C$3607, 3, 0)</f>
        <v>Kyle Rovansek</v>
      </c>
      <c r="H2087" s="48" t="s">
        <v>77</v>
      </c>
      <c r="I2087" s="61" t="s">
        <v>70</v>
      </c>
      <c r="J2087" s="61" t="str">
        <f>VLOOKUP(Corrections[[#This Row],[Employee]],[1]!Expense_Data[#Data],14,0)</f>
        <v>SL30@tidalwaveautospa.com</v>
      </c>
      <c r="K2087" s="68">
        <v>45292</v>
      </c>
      <c r="L2087" s="75"/>
      <c r="M2087" s="66"/>
      <c r="N2087" s="61"/>
      <c r="O2087" s="65"/>
    </row>
    <row r="2088" spans="1:15" hidden="1" x14ac:dyDescent="0.25">
      <c r="A2088" s="61" t="s">
        <v>13117</v>
      </c>
      <c r="B2088" s="61" t="s">
        <v>13118</v>
      </c>
      <c r="C2088" s="57">
        <v>912.9</v>
      </c>
      <c r="D2088" s="66">
        <v>45465</v>
      </c>
      <c r="E2088" s="61" t="s">
        <v>71</v>
      </c>
      <c r="F2088" s="61"/>
      <c r="G2088" s="61" t="str">
        <f>VLOOKUP(Corrections[[#This Row],[Employee]],'[1]Management Hierarchy Report'!$A$2:$C$3607, 3, 0)</f>
        <v>Kyle Rovansek</v>
      </c>
      <c r="H2088" s="48" t="s">
        <v>77</v>
      </c>
      <c r="I2088" s="61" t="s">
        <v>70</v>
      </c>
      <c r="J2088" s="61" t="str">
        <f>VLOOKUP(Corrections[[#This Row],[Employee]],[1]!Expense_Data[#Data],14,0)</f>
        <v>SL30@tidalwaveautospa.com</v>
      </c>
      <c r="K2088" s="68">
        <v>45292</v>
      </c>
      <c r="L2088" s="75"/>
      <c r="M2088" s="66"/>
      <c r="N2088" s="61"/>
      <c r="O2088" s="65"/>
    </row>
    <row r="2089" spans="1:15" hidden="1" x14ac:dyDescent="0.25">
      <c r="A2089" s="61" t="s">
        <v>4837</v>
      </c>
      <c r="B2089" s="61" t="s">
        <v>13118</v>
      </c>
      <c r="C2089" s="57">
        <v>49.96</v>
      </c>
      <c r="D2089" s="66">
        <v>45473</v>
      </c>
      <c r="E2089" s="61" t="s">
        <v>13030</v>
      </c>
      <c r="F2089" s="61"/>
      <c r="G2089" s="61" t="str">
        <f>VLOOKUP(Corrections[[#This Row],[Employee]],'[1]Management Hierarchy Report'!$A$2:$C$3607, 3, 0)</f>
        <v>Kyle Rovansek</v>
      </c>
      <c r="H2089" s="48" t="s">
        <v>77</v>
      </c>
      <c r="I2089" s="61" t="s">
        <v>70</v>
      </c>
      <c r="J2089" s="61" t="str">
        <f>VLOOKUP(Corrections[[#This Row],[Employee]],[1]!Expense_Data[#Data],14,0)</f>
        <v>SL30@tidalwaveautospa.com</v>
      </c>
      <c r="K2089" s="68">
        <v>45292</v>
      </c>
      <c r="L2089" s="75"/>
      <c r="M2089" s="66"/>
      <c r="N2089" s="61"/>
      <c r="O2089" s="65"/>
    </row>
    <row r="2090" spans="1:15" hidden="1" x14ac:dyDescent="0.25">
      <c r="A2090" s="61" t="s">
        <v>4837</v>
      </c>
      <c r="B2090" s="61" t="s">
        <v>13118</v>
      </c>
      <c r="C2090" s="57">
        <v>449.17</v>
      </c>
      <c r="D2090" s="66">
        <v>45479</v>
      </c>
      <c r="E2090" s="61" t="s">
        <v>13030</v>
      </c>
      <c r="F2090" s="61"/>
      <c r="G2090" s="61" t="str">
        <f>VLOOKUP(Corrections[[#This Row],[Employee]],'[1]Management Hierarchy Report'!$A$2:$C$3607, 3, 0)</f>
        <v>Kyle Rovansek</v>
      </c>
      <c r="H2090" s="48" t="s">
        <v>77</v>
      </c>
      <c r="I2090" s="61" t="s">
        <v>70</v>
      </c>
      <c r="J2090" s="61" t="str">
        <f>VLOOKUP(Corrections[[#This Row],[Employee]],[1]!Expense_Data[#Data],14,0)</f>
        <v>SL30@tidalwaveautospa.com</v>
      </c>
      <c r="K2090" s="68">
        <v>45292</v>
      </c>
      <c r="L2090" s="75"/>
      <c r="M2090" s="66"/>
      <c r="N2090" s="61"/>
      <c r="O2090" s="65"/>
    </row>
    <row r="2091" spans="1:15" hidden="1" x14ac:dyDescent="0.25">
      <c r="A2091" s="61" t="s">
        <v>513</v>
      </c>
      <c r="B2091" s="61" t="s">
        <v>514</v>
      </c>
      <c r="C2091" s="50">
        <v>86.39</v>
      </c>
      <c r="D2091" s="66">
        <v>45334</v>
      </c>
      <c r="E2091" s="61" t="s">
        <v>146</v>
      </c>
      <c r="F2091" s="61"/>
      <c r="G2091" s="61" t="e">
        <f>VLOOKUP(Corrections[[#This Row],[Employee]],'[1]Management Hierarchy Report'!$A$2:$C$3607, 3, 0)</f>
        <v>#N/A</v>
      </c>
      <c r="H2091" s="61" t="e">
        <f>IF(#REF!&gt;=20,"Sent Back", "Removed")</f>
        <v>#REF!</v>
      </c>
      <c r="I2091" s="61" t="s">
        <v>70</v>
      </c>
      <c r="J2091" s="67" t="e">
        <f>VLOOKUP(Corrections[[#This Row],[Employee]],[1]!Expense_Data[#Data],14,0)</f>
        <v>#N/A</v>
      </c>
      <c r="K2091" s="68">
        <v>45292</v>
      </c>
      <c r="L2091" s="75"/>
      <c r="M2091" s="66"/>
      <c r="N2091" s="61"/>
      <c r="O2091" s="65"/>
    </row>
    <row r="2092" spans="1:15" hidden="1" x14ac:dyDescent="0.25">
      <c r="A2092" s="61" t="s">
        <v>380</v>
      </c>
      <c r="B2092" s="61" t="s">
        <v>381</v>
      </c>
      <c r="C2092" s="50">
        <v>1183.24</v>
      </c>
      <c r="D2092" s="66">
        <v>45212</v>
      </c>
      <c r="E2092" s="61" t="s">
        <v>146</v>
      </c>
      <c r="F2092" s="61"/>
      <c r="G2092" s="61" t="e">
        <f>VLOOKUP(Corrections[[#This Row],[Employee]],'[1]Management Hierarchy Report'!$A$2:$C$3607, 3, 0)</f>
        <v>#N/A</v>
      </c>
      <c r="H2092" s="61" t="s">
        <v>77</v>
      </c>
      <c r="I2092" s="61" t="s">
        <v>70</v>
      </c>
      <c r="J2092" s="67" t="e">
        <f>VLOOKUP(Corrections[[#This Row],[Employee]],[1]!Expense_Data[#Data],14,0)</f>
        <v>#N/A</v>
      </c>
      <c r="K2092" s="68">
        <v>45292</v>
      </c>
      <c r="L2092" s="75"/>
      <c r="M2092" s="66"/>
      <c r="N2092" s="61"/>
      <c r="O2092" s="65"/>
    </row>
    <row r="2093" spans="1:15" hidden="1" x14ac:dyDescent="0.25">
      <c r="A2093" s="61" t="s">
        <v>380</v>
      </c>
      <c r="B2093" s="61" t="s">
        <v>381</v>
      </c>
      <c r="C2093" s="69">
        <v>385.07</v>
      </c>
      <c r="D2093" s="66">
        <v>45216</v>
      </c>
      <c r="E2093" s="61" t="s">
        <v>146</v>
      </c>
      <c r="F2093" s="61"/>
      <c r="G2093" s="61" t="e">
        <f>VLOOKUP(Corrections[[#This Row],[Employee]],'[1]Management Hierarchy Report'!$A$2:$C$3607, 3, 0)</f>
        <v>#N/A</v>
      </c>
      <c r="H2093" s="61" t="s">
        <v>77</v>
      </c>
      <c r="I2093" s="61" t="s">
        <v>70</v>
      </c>
      <c r="J2093" s="67" t="e">
        <f>VLOOKUP(Corrections[[#This Row],[Employee]],[1]!Expense_Data[#Data],14,0)</f>
        <v>#N/A</v>
      </c>
      <c r="K2093" s="68">
        <v>45292</v>
      </c>
      <c r="L2093" s="75"/>
      <c r="M2093" s="66"/>
      <c r="N2093" s="61"/>
      <c r="O2093" s="65"/>
    </row>
    <row r="2094" spans="1:15" hidden="1" x14ac:dyDescent="0.25">
      <c r="A2094" s="61" t="s">
        <v>380</v>
      </c>
      <c r="B2094" s="61" t="s">
        <v>381</v>
      </c>
      <c r="C2094" s="69">
        <v>138.36000000000001</v>
      </c>
      <c r="D2094" s="66">
        <v>45217</v>
      </c>
      <c r="E2094" s="61" t="s">
        <v>146</v>
      </c>
      <c r="F2094" s="61"/>
      <c r="G2094" s="61" t="e">
        <f>VLOOKUP(Corrections[[#This Row],[Employee]],'[1]Management Hierarchy Report'!$A$2:$C$3607, 3, 0)</f>
        <v>#N/A</v>
      </c>
      <c r="H2094" s="61" t="s">
        <v>77</v>
      </c>
      <c r="I2094" s="61" t="s">
        <v>70</v>
      </c>
      <c r="J2094" s="67" t="e">
        <f>VLOOKUP(Corrections[[#This Row],[Employee]],[1]!Expense_Data[#Data],14,0)</f>
        <v>#N/A</v>
      </c>
      <c r="K2094" s="68">
        <v>45292</v>
      </c>
      <c r="L2094" s="75"/>
      <c r="M2094" s="66"/>
      <c r="N2094" s="61"/>
      <c r="O2094" s="65"/>
    </row>
    <row r="2095" spans="1:15" hidden="1" x14ac:dyDescent="0.25">
      <c r="A2095" s="61" t="s">
        <v>195</v>
      </c>
      <c r="B2095" s="61" t="s">
        <v>196</v>
      </c>
      <c r="C2095" s="50" t="s">
        <v>197</v>
      </c>
      <c r="D2095" s="66">
        <v>45188</v>
      </c>
      <c r="E2095" s="61" t="s">
        <v>81</v>
      </c>
      <c r="F2095" s="61"/>
      <c r="G2095" s="61" t="str">
        <f>VLOOKUP(Corrections[[#This Row],[Employee]],'[1]Management Hierarchy Report'!$A$2:$C$3607, 3, 0)</f>
        <v>Coty Stevens</v>
      </c>
      <c r="H2095" s="61" t="s">
        <v>77</v>
      </c>
      <c r="I2095" s="61" t="s">
        <v>70</v>
      </c>
      <c r="J2095" s="67" t="str">
        <f>VLOOKUP(Corrections[[#This Row],[Employee]],[1]!Expense_Data[#Data],14,0)</f>
        <v>robert.carnemolla@tidalwaveautospa.com</v>
      </c>
      <c r="K2095" s="68">
        <v>45292</v>
      </c>
      <c r="L2095" s="75"/>
      <c r="M2095" s="66"/>
      <c r="N2095" s="61"/>
      <c r="O2095" s="65"/>
    </row>
    <row r="2096" spans="1:15" hidden="1" x14ac:dyDescent="0.25">
      <c r="A2096" s="61" t="s">
        <v>195</v>
      </c>
      <c r="B2096" s="61" t="s">
        <v>196</v>
      </c>
      <c r="C2096" s="69" t="s">
        <v>197</v>
      </c>
      <c r="D2096" s="66">
        <v>45188</v>
      </c>
      <c r="E2096" s="61" t="s">
        <v>106</v>
      </c>
      <c r="F2096" s="61"/>
      <c r="G2096" s="61" t="str">
        <f>VLOOKUP(Corrections[[#This Row],[Employee]],'[1]Management Hierarchy Report'!$A$2:$C$3607, 3, 0)</f>
        <v>Coty Stevens</v>
      </c>
      <c r="H2096" s="61" t="s">
        <v>77</v>
      </c>
      <c r="I2096" s="61" t="s">
        <v>70</v>
      </c>
      <c r="J2096" s="67" t="str">
        <f>VLOOKUP(Corrections[[#This Row],[Employee]],[1]!Expense_Data[#Data],14,0)</f>
        <v>robert.carnemolla@tidalwaveautospa.com</v>
      </c>
      <c r="K2096" s="68">
        <v>45292</v>
      </c>
      <c r="L2096" s="75"/>
      <c r="M2096" s="66"/>
      <c r="N2096" s="61"/>
      <c r="O2096" s="65"/>
    </row>
    <row r="2097" spans="1:15" hidden="1" x14ac:dyDescent="0.25">
      <c r="A2097" s="61" t="s">
        <v>195</v>
      </c>
      <c r="B2097" s="61" t="s">
        <v>647</v>
      </c>
      <c r="C2097" s="50">
        <v>797.4</v>
      </c>
      <c r="D2097" s="66">
        <v>45387</v>
      </c>
      <c r="E2097" s="61" t="s">
        <v>71</v>
      </c>
      <c r="F2097" s="61"/>
      <c r="G2097" s="61" t="str">
        <f>VLOOKUP(Corrections[[#This Row],[Employee]],'[1]Management Hierarchy Report'!$A$2:$C$3607, 3, 0)</f>
        <v>Coty Stevens</v>
      </c>
      <c r="H2097" s="61" t="e">
        <f>IF(#REF!&gt;=20,"Sent Back", "Removed")</f>
        <v>#REF!</v>
      </c>
      <c r="I2097" s="61" t="s">
        <v>70</v>
      </c>
      <c r="J2097" s="67" t="str">
        <f>VLOOKUP(Corrections[[#This Row],[Employee]],[1]!Expense_Data[#Data],14,0)</f>
        <v>robert.carnemolla@tidalwaveautospa.com</v>
      </c>
      <c r="K2097" s="68">
        <v>45292</v>
      </c>
      <c r="L2097" s="75"/>
      <c r="M2097" s="66"/>
      <c r="N2097" s="61"/>
      <c r="O2097" s="65"/>
    </row>
    <row r="2098" spans="1:15" hidden="1" x14ac:dyDescent="0.25">
      <c r="A2098" s="61" t="s">
        <v>660</v>
      </c>
      <c r="B2098" s="61" t="s">
        <v>661</v>
      </c>
      <c r="C2098" s="50">
        <v>1540.49</v>
      </c>
      <c r="D2098" s="66">
        <v>45373</v>
      </c>
      <c r="E2098" s="61" t="s">
        <v>146</v>
      </c>
      <c r="F2098" s="61"/>
      <c r="G2098" s="61" t="str">
        <f>VLOOKUP(Corrections[[#This Row],[Employee]],'[1]Management Hierarchy Report'!$A$2:$C$3607, 3, 0)</f>
        <v>Steven Kyriazis</v>
      </c>
      <c r="H2098" s="61" t="s">
        <v>77</v>
      </c>
      <c r="I2098" s="61" t="s">
        <v>70</v>
      </c>
      <c r="J2098" s="67" t="str">
        <f>VLOOKUP(Corrections[[#This Row],[Employee]],[1]!Expense_Data[#Data],14,0)</f>
        <v>SL270@tidalwaveautospa.com</v>
      </c>
      <c r="K2098" s="68">
        <v>45292</v>
      </c>
      <c r="L2098" s="75"/>
      <c r="M2098" s="66"/>
      <c r="N2098" s="61"/>
      <c r="O2098" s="65"/>
    </row>
    <row r="2099" spans="1:15" hidden="1" x14ac:dyDescent="0.25">
      <c r="A2099" s="61" t="s">
        <v>660</v>
      </c>
      <c r="B2099" s="61" t="s">
        <v>661</v>
      </c>
      <c r="C2099" s="69">
        <v>375.57</v>
      </c>
      <c r="D2099" s="66">
        <v>45393</v>
      </c>
      <c r="E2099" s="61" t="s">
        <v>130</v>
      </c>
      <c r="F2099" s="61"/>
      <c r="G2099" s="61" t="str">
        <f>VLOOKUP(Corrections[[#This Row],[Employee]],'[1]Management Hierarchy Report'!$A$2:$C$3607, 3, 0)</f>
        <v>Steven Kyriazis</v>
      </c>
      <c r="H2099" s="61" t="s">
        <v>77</v>
      </c>
      <c r="I2099" s="61" t="s">
        <v>70</v>
      </c>
      <c r="J2099" s="67" t="str">
        <f>VLOOKUP(Corrections[[#This Row],[Employee]],[1]!Expense_Data[#Data],14,0)</f>
        <v>SL270@tidalwaveautospa.com</v>
      </c>
      <c r="K2099" s="68">
        <v>45292</v>
      </c>
      <c r="L2099" s="75"/>
      <c r="M2099" s="66"/>
      <c r="N2099" s="61"/>
      <c r="O2099" s="65"/>
    </row>
    <row r="2100" spans="1:15" hidden="1" x14ac:dyDescent="0.25">
      <c r="A2100" s="61" t="s">
        <v>660</v>
      </c>
      <c r="B2100" s="61" t="s">
        <v>661</v>
      </c>
      <c r="C2100" s="50">
        <v>375.57</v>
      </c>
      <c r="D2100" s="66">
        <v>45393</v>
      </c>
      <c r="E2100" s="61" t="s">
        <v>130</v>
      </c>
      <c r="F2100" s="61"/>
      <c r="G2100" s="61" t="str">
        <f>VLOOKUP(Corrections[[#This Row],[Employee]],'[1]Management Hierarchy Report'!$A$2:$C$3607, 3, 0)</f>
        <v>Steven Kyriazis</v>
      </c>
      <c r="H2100" s="61" t="e">
        <f>IF(#REF!&gt;=20,"Sent Back", "Removed")</f>
        <v>#REF!</v>
      </c>
      <c r="I2100" s="61" t="s">
        <v>70</v>
      </c>
      <c r="J2100" s="67" t="str">
        <f>VLOOKUP(Corrections[[#This Row],[Employee]],[1]!Expense_Data[#Data],14,0)</f>
        <v>SL270@tidalwaveautospa.com</v>
      </c>
      <c r="K2100" s="68">
        <v>45292</v>
      </c>
      <c r="L2100" s="75"/>
      <c r="M2100" s="66"/>
      <c r="N2100" s="61"/>
      <c r="O2100" s="65"/>
    </row>
    <row r="2101" spans="1:15" hidden="1" x14ac:dyDescent="0.25">
      <c r="A2101" s="61" t="s">
        <v>660</v>
      </c>
      <c r="B2101" s="61" t="s">
        <v>13068</v>
      </c>
      <c r="C2101" s="50">
        <v>172.85</v>
      </c>
      <c r="D2101" s="52">
        <v>45474</v>
      </c>
      <c r="E2101" s="66" t="s">
        <v>13030</v>
      </c>
      <c r="F2101" s="61"/>
      <c r="G2101" s="61" t="str">
        <f>VLOOKUP(Corrections[[#This Row],[Employee]],'[1]Management Hierarchy Report'!$A$2:$C$3607, 3, 0)</f>
        <v>Steven Kyriazis</v>
      </c>
      <c r="H2101" s="61" t="s">
        <v>77</v>
      </c>
      <c r="I2101" s="61" t="s">
        <v>70</v>
      </c>
      <c r="J2101" s="61" t="str">
        <f>VLOOKUP(Corrections[[#This Row],[Employee]],[1]!Expense_Data[#Data],14,0)</f>
        <v>SL270@tidalwaveautospa.com</v>
      </c>
      <c r="K2101" s="68">
        <v>45292</v>
      </c>
      <c r="L2101" s="75"/>
      <c r="M2101" s="66"/>
      <c r="N2101" s="61"/>
      <c r="O2101" s="65"/>
    </row>
    <row r="2102" spans="1:15" hidden="1" x14ac:dyDescent="0.25">
      <c r="A2102" s="61" t="s">
        <v>660</v>
      </c>
      <c r="B2102" s="61" t="s">
        <v>13068</v>
      </c>
      <c r="C2102" s="50">
        <v>52.97</v>
      </c>
      <c r="D2102" s="52">
        <v>45475</v>
      </c>
      <c r="E2102" s="66" t="s">
        <v>13030</v>
      </c>
      <c r="F2102" s="61"/>
      <c r="G2102" s="61" t="str">
        <f>VLOOKUP(Corrections[[#This Row],[Employee]],'[1]Management Hierarchy Report'!$A$2:$C$3607, 3, 0)</f>
        <v>Steven Kyriazis</v>
      </c>
      <c r="H2102" s="61" t="s">
        <v>77</v>
      </c>
      <c r="I2102" s="61" t="s">
        <v>70</v>
      </c>
      <c r="J2102" s="61" t="str">
        <f>VLOOKUP(Corrections[[#This Row],[Employee]],[1]!Expense_Data[#Data],14,0)</f>
        <v>SL270@tidalwaveautospa.com</v>
      </c>
      <c r="K2102" s="68">
        <v>45292</v>
      </c>
      <c r="L2102" s="75"/>
      <c r="M2102" s="66"/>
      <c r="N2102" s="61"/>
      <c r="O2102" s="65"/>
    </row>
    <row r="2103" spans="1:15" hidden="1" x14ac:dyDescent="0.25">
      <c r="A2103" s="61" t="s">
        <v>2850</v>
      </c>
      <c r="B2103" s="61" t="s">
        <v>12964</v>
      </c>
      <c r="C2103" s="50">
        <v>75.59</v>
      </c>
      <c r="D2103" s="66">
        <v>45443</v>
      </c>
      <c r="E2103" s="61" t="s">
        <v>71</v>
      </c>
      <c r="F2103" s="61"/>
      <c r="G2103" s="61" t="str">
        <f>VLOOKUP(Corrections[[#This Row],[Employee]],'[1]Management Hierarchy Report'!$A$2:$C$3607, 3, 0)</f>
        <v>David Foster</v>
      </c>
      <c r="H2103" s="61" t="s">
        <v>69</v>
      </c>
      <c r="I2103" s="61" t="s">
        <v>70</v>
      </c>
      <c r="J2103" s="61" t="str">
        <f>VLOOKUP(Corrections[[#This Row],[Employee]],[1]!Expense_Data[#Data],14,0)</f>
        <v>SL94@tidalwaveautospa.com</v>
      </c>
      <c r="K2103" s="68">
        <v>45292</v>
      </c>
      <c r="L2103" s="75"/>
      <c r="M2103" s="66"/>
      <c r="N2103" s="61"/>
      <c r="O2103" s="65"/>
    </row>
    <row r="2104" spans="1:15" hidden="1" x14ac:dyDescent="0.25">
      <c r="A2104" s="76" t="s">
        <v>2850</v>
      </c>
      <c r="B2104" s="77" t="s">
        <v>12964</v>
      </c>
      <c r="C2104" s="78">
        <v>454.62</v>
      </c>
      <c r="D2104" s="79">
        <v>45443</v>
      </c>
      <c r="E2104" s="80" t="s">
        <v>13030</v>
      </c>
      <c r="F2104" s="61"/>
      <c r="G2104" s="61" t="str">
        <f>VLOOKUP(Corrections[[#This Row],[Employee]],'[1]Management Hierarchy Report'!$A$2:$C$3607, 3, 0)</f>
        <v>David Foster</v>
      </c>
      <c r="H2104" s="61" t="s">
        <v>77</v>
      </c>
      <c r="I2104" s="61" t="s">
        <v>70</v>
      </c>
      <c r="J2104" s="61" t="str">
        <f>VLOOKUP(Corrections[[#This Row],[Employee]],[1]!Expense_Data[#Data],14,0)</f>
        <v>SL94@tidalwaveautospa.com</v>
      </c>
      <c r="K2104" s="68">
        <v>45292</v>
      </c>
      <c r="L2104" s="75"/>
      <c r="M2104" s="66"/>
      <c r="N2104" s="61"/>
      <c r="O2104" s="65"/>
    </row>
    <row r="2105" spans="1:15" hidden="1" x14ac:dyDescent="0.25">
      <c r="A2105" s="76" t="s">
        <v>2850</v>
      </c>
      <c r="B2105" s="77" t="s">
        <v>12964</v>
      </c>
      <c r="C2105" s="78">
        <v>112.31</v>
      </c>
      <c r="D2105" s="79">
        <v>45448</v>
      </c>
      <c r="E2105" s="80" t="s">
        <v>13030</v>
      </c>
      <c r="F2105" s="61"/>
      <c r="G2105" s="61" t="str">
        <f>VLOOKUP(Corrections[[#This Row],[Employee]],'[1]Management Hierarchy Report'!$A$2:$C$3607, 3, 0)</f>
        <v>David Foster</v>
      </c>
      <c r="H2105" s="61" t="s">
        <v>77</v>
      </c>
      <c r="I2105" s="61" t="s">
        <v>70</v>
      </c>
      <c r="J2105" s="61" t="str">
        <f>VLOOKUP(Corrections[[#This Row],[Employee]],[1]!Expense_Data[#Data],14,0)</f>
        <v>SL94@tidalwaveautospa.com</v>
      </c>
      <c r="K2105" s="68">
        <v>45292</v>
      </c>
      <c r="L2105" s="75"/>
      <c r="M2105" s="66"/>
      <c r="N2105" s="61"/>
      <c r="O2105" s="65"/>
    </row>
    <row r="2106" spans="1:15" hidden="1" x14ac:dyDescent="0.25">
      <c r="A2106" s="76" t="s">
        <v>2850</v>
      </c>
      <c r="B2106" s="77" t="s">
        <v>12964</v>
      </c>
      <c r="C2106" s="78">
        <v>21.73</v>
      </c>
      <c r="D2106" s="79">
        <v>45449</v>
      </c>
      <c r="E2106" s="80" t="s">
        <v>13030</v>
      </c>
      <c r="F2106" s="61"/>
      <c r="G2106" s="61" t="str">
        <f>VLOOKUP(Corrections[[#This Row],[Employee]],'[1]Management Hierarchy Report'!$A$2:$C$3607, 3, 0)</f>
        <v>David Foster</v>
      </c>
      <c r="H2106" s="61" t="s">
        <v>77</v>
      </c>
      <c r="I2106" s="61" t="s">
        <v>70</v>
      </c>
      <c r="J2106" s="61" t="str">
        <f>VLOOKUP(Corrections[[#This Row],[Employee]],[1]!Expense_Data[#Data],14,0)</f>
        <v>SL94@tidalwaveautospa.com</v>
      </c>
      <c r="K2106" s="68">
        <v>45292</v>
      </c>
      <c r="L2106" s="75"/>
      <c r="M2106" s="66"/>
      <c r="N2106" s="61"/>
      <c r="O2106" s="65"/>
    </row>
    <row r="2107" spans="1:15" hidden="1" x14ac:dyDescent="0.25">
      <c r="A2107" s="76" t="s">
        <v>2850</v>
      </c>
      <c r="B2107" s="77" t="s">
        <v>12964</v>
      </c>
      <c r="C2107" s="78">
        <v>29.65</v>
      </c>
      <c r="D2107" s="79">
        <v>45451</v>
      </c>
      <c r="E2107" s="80" t="s">
        <v>13030</v>
      </c>
      <c r="F2107" s="61"/>
      <c r="G2107" s="61" t="str">
        <f>VLOOKUP(Corrections[[#This Row],[Employee]],'[1]Management Hierarchy Report'!$A$2:$C$3607, 3, 0)</f>
        <v>David Foster</v>
      </c>
      <c r="H2107" s="61" t="s">
        <v>77</v>
      </c>
      <c r="I2107" s="61" t="s">
        <v>70</v>
      </c>
      <c r="J2107" s="61" t="str">
        <f>VLOOKUP(Corrections[[#This Row],[Employee]],[1]!Expense_Data[#Data],14,0)</f>
        <v>SL94@tidalwaveautospa.com</v>
      </c>
      <c r="K2107" s="68">
        <v>45292</v>
      </c>
      <c r="L2107" s="75"/>
      <c r="M2107" s="66"/>
      <c r="N2107" s="61"/>
      <c r="O2107" s="65"/>
    </row>
    <row r="2108" spans="1:15" hidden="1" x14ac:dyDescent="0.25">
      <c r="A2108" s="76" t="s">
        <v>2850</v>
      </c>
      <c r="B2108" s="77" t="s">
        <v>12964</v>
      </c>
      <c r="C2108" s="78">
        <v>66.22</v>
      </c>
      <c r="D2108" s="79">
        <v>45453</v>
      </c>
      <c r="E2108" s="80" t="s">
        <v>13030</v>
      </c>
      <c r="F2108" s="61"/>
      <c r="G2108" s="61" t="str">
        <f>VLOOKUP(Corrections[[#This Row],[Employee]],'[1]Management Hierarchy Report'!$A$2:$C$3607, 3, 0)</f>
        <v>David Foster</v>
      </c>
      <c r="H2108" s="61" t="s">
        <v>77</v>
      </c>
      <c r="I2108" s="61" t="s">
        <v>70</v>
      </c>
      <c r="J2108" s="61" t="str">
        <f>VLOOKUP(Corrections[[#This Row],[Employee]],[1]!Expense_Data[#Data],14,0)</f>
        <v>SL94@tidalwaveautospa.com</v>
      </c>
      <c r="K2108" s="68">
        <v>45292</v>
      </c>
      <c r="L2108" s="75"/>
      <c r="M2108" s="66"/>
      <c r="N2108" s="61"/>
      <c r="O2108" s="65"/>
    </row>
    <row r="2109" spans="1:15" hidden="1" x14ac:dyDescent="0.25">
      <c r="A2109" s="81" t="s">
        <v>2850</v>
      </c>
      <c r="B2109" s="82" t="s">
        <v>12964</v>
      </c>
      <c r="C2109" s="60">
        <v>88.55</v>
      </c>
      <c r="D2109" s="83">
        <v>45456</v>
      </c>
      <c r="E2109" s="80" t="s">
        <v>71</v>
      </c>
      <c r="F2109" s="61"/>
      <c r="G2109" s="61" t="str">
        <f>VLOOKUP(Corrections[[#This Row],[Employee]],'[1]Management Hierarchy Report'!$A$2:$C$3607, 3, 0)</f>
        <v>David Foster</v>
      </c>
      <c r="H2109" s="61" t="s">
        <v>69</v>
      </c>
      <c r="I2109" s="61" t="s">
        <v>70</v>
      </c>
      <c r="J2109" s="61" t="str">
        <f>VLOOKUP(Corrections[[#This Row],[Employee]],[1]!Expense_Data[#Data],14,0)</f>
        <v>SL94@tidalwaveautospa.com</v>
      </c>
      <c r="K2109" s="68">
        <v>45292</v>
      </c>
      <c r="L2109" s="75"/>
      <c r="M2109" s="66"/>
      <c r="N2109" s="61"/>
      <c r="O2109" s="65"/>
    </row>
    <row r="2110" spans="1:15" hidden="1" x14ac:dyDescent="0.25">
      <c r="A2110" s="61" t="s">
        <v>2850</v>
      </c>
      <c r="B2110" s="61" t="s">
        <v>12964</v>
      </c>
      <c r="C2110" s="57">
        <v>317.89999999999998</v>
      </c>
      <c r="D2110" s="66">
        <v>45469</v>
      </c>
      <c r="E2110" s="61" t="s">
        <v>13030</v>
      </c>
      <c r="F2110" s="61"/>
      <c r="G2110" s="61" t="str">
        <f>VLOOKUP(Corrections[[#This Row],[Employee]],'[1]Management Hierarchy Report'!$A$2:$C$3607, 3, 0)</f>
        <v>David Foster</v>
      </c>
      <c r="H2110" s="61" t="s">
        <v>77</v>
      </c>
      <c r="I2110" s="61" t="s">
        <v>70</v>
      </c>
      <c r="J2110" s="61" t="str">
        <f>VLOOKUP(Corrections[[#This Row],[Employee]],[1]!Expense_Data[#Data],14,0)</f>
        <v>SL94@tidalwaveautospa.com</v>
      </c>
      <c r="K2110" s="68">
        <v>45292</v>
      </c>
      <c r="L2110" s="75"/>
      <c r="M2110" s="66"/>
      <c r="N2110" s="61"/>
      <c r="O2110" s="65"/>
    </row>
    <row r="2111" spans="1:15" hidden="1" x14ac:dyDescent="0.25">
      <c r="A2111" s="61" t="s">
        <v>2850</v>
      </c>
      <c r="B2111" s="61" t="s">
        <v>12964</v>
      </c>
      <c r="C2111" s="57">
        <v>209.5</v>
      </c>
      <c r="D2111" s="66">
        <v>45476</v>
      </c>
      <c r="E2111" s="61" t="s">
        <v>13030</v>
      </c>
      <c r="F2111" s="61"/>
      <c r="G2111" s="61" t="str">
        <f>VLOOKUP(Corrections[[#This Row],[Employee]],'[1]Management Hierarchy Report'!$A$2:$C$3607, 3, 0)</f>
        <v>David Foster</v>
      </c>
      <c r="H2111" s="61" t="s">
        <v>77</v>
      </c>
      <c r="I2111" s="61" t="s">
        <v>70</v>
      </c>
      <c r="J2111" s="61" t="str">
        <f>VLOOKUP(Corrections[[#This Row],[Employee]],[1]!Expense_Data[#Data],14,0)</f>
        <v>SL94@tidalwaveautospa.com</v>
      </c>
      <c r="K2111" s="68">
        <v>45292</v>
      </c>
      <c r="L2111" s="75"/>
      <c r="M2111" s="66"/>
      <c r="N2111" s="61"/>
      <c r="O2111" s="65"/>
    </row>
    <row r="2112" spans="1:15" hidden="1" x14ac:dyDescent="0.25">
      <c r="A2112" s="61" t="s">
        <v>320</v>
      </c>
      <c r="B2112" s="61" t="s">
        <v>315</v>
      </c>
      <c r="C2112" s="50">
        <v>84.04</v>
      </c>
      <c r="D2112" s="66">
        <v>45195</v>
      </c>
      <c r="E2112" s="61" t="s">
        <v>130</v>
      </c>
      <c r="F2112" s="61"/>
      <c r="G2112" s="61" t="str">
        <f>VLOOKUP(Corrections[[#This Row],[Employee]],'[1]Management Hierarchy Report'!$A$2:$C$3607, 3, 0)</f>
        <v>Derek Schillinger</v>
      </c>
      <c r="H2112" s="61" t="s">
        <v>69</v>
      </c>
      <c r="I2112" s="61" t="s">
        <v>70</v>
      </c>
      <c r="J2112" s="67" t="str">
        <f>VLOOKUP(Corrections[[#This Row],[Employee]],[1]!Expense_Data[#Data],14,0)</f>
        <v>SL236@tidalwaveautospa.com</v>
      </c>
      <c r="K2112" s="68">
        <v>45292</v>
      </c>
      <c r="L2112" s="75"/>
      <c r="M2112" s="66"/>
      <c r="N2112" s="61"/>
      <c r="O2112" s="65"/>
    </row>
    <row r="2113" spans="1:15" hidden="1" x14ac:dyDescent="0.25">
      <c r="A2113" s="61" t="s">
        <v>320</v>
      </c>
      <c r="B2113" s="61" t="s">
        <v>518</v>
      </c>
      <c r="C2113" s="50">
        <v>558.20000000000005</v>
      </c>
      <c r="D2113" s="66">
        <v>45267</v>
      </c>
      <c r="E2113" s="61" t="s">
        <v>176</v>
      </c>
      <c r="F2113" s="61"/>
      <c r="G2113" s="61" t="str">
        <f>VLOOKUP(Corrections[[#This Row],[Employee]],'[1]Management Hierarchy Report'!$A$2:$C$3607, 3, 0)</f>
        <v>Derek Schillinger</v>
      </c>
      <c r="H2113" s="61" t="s">
        <v>77</v>
      </c>
      <c r="I2113" s="61" t="s">
        <v>70</v>
      </c>
      <c r="J2113" s="67" t="str">
        <f>VLOOKUP(Corrections[[#This Row],[Employee]],[1]!Expense_Data[#Data],14,0)</f>
        <v>SL236@tidalwaveautospa.com</v>
      </c>
      <c r="K2113" s="68">
        <v>45292</v>
      </c>
      <c r="L2113" s="75"/>
      <c r="M2113" s="66"/>
      <c r="N2113" s="61"/>
      <c r="O2113" s="65"/>
    </row>
    <row r="2114" spans="1:15" hidden="1" x14ac:dyDescent="0.25">
      <c r="A2114" s="61" t="s">
        <v>320</v>
      </c>
      <c r="B2114" s="61" t="s">
        <v>518</v>
      </c>
      <c r="C2114" s="69">
        <v>417.9</v>
      </c>
      <c r="D2114" s="66">
        <v>45288</v>
      </c>
      <c r="E2114" s="74" t="s">
        <v>176</v>
      </c>
      <c r="F2114" s="61"/>
      <c r="G2114" s="61" t="str">
        <f>VLOOKUP(Corrections[[#This Row],[Employee]],'[1]Management Hierarchy Report'!$A$2:$C$3607, 3, 0)</f>
        <v>Derek Schillinger</v>
      </c>
      <c r="H2114" s="61" t="s">
        <v>77</v>
      </c>
      <c r="I2114" s="61" t="s">
        <v>70</v>
      </c>
      <c r="J2114" s="67" t="str">
        <f>VLOOKUP(Corrections[[#This Row],[Employee]],[1]!Expense_Data[#Data],14,0)</f>
        <v>SL236@tidalwaveautospa.com</v>
      </c>
      <c r="K2114" s="68">
        <v>45292</v>
      </c>
      <c r="L2114" s="75"/>
      <c r="M2114" s="66"/>
      <c r="N2114" s="61"/>
      <c r="O2114" s="65"/>
    </row>
    <row r="2115" spans="1:15" hidden="1" x14ac:dyDescent="0.25">
      <c r="A2115" s="61" t="s">
        <v>320</v>
      </c>
      <c r="B2115" s="61" t="s">
        <v>518</v>
      </c>
      <c r="C2115" s="69">
        <v>153.35</v>
      </c>
      <c r="D2115" s="66">
        <v>45312</v>
      </c>
      <c r="E2115" s="74" t="s">
        <v>176</v>
      </c>
      <c r="F2115" s="61"/>
      <c r="G2115" s="61" t="str">
        <f>VLOOKUP(Corrections[[#This Row],[Employee]],'[1]Management Hierarchy Report'!$A$2:$C$3607, 3, 0)</f>
        <v>Derek Schillinger</v>
      </c>
      <c r="H2115" s="61" t="s">
        <v>77</v>
      </c>
      <c r="I2115" s="61" t="s">
        <v>70</v>
      </c>
      <c r="J2115" s="67" t="str">
        <f>VLOOKUP(Corrections[[#This Row],[Employee]],[1]!Expense_Data[#Data],14,0)</f>
        <v>SL236@tidalwaveautospa.com</v>
      </c>
      <c r="K2115" s="68">
        <v>45292</v>
      </c>
      <c r="L2115" s="75"/>
      <c r="M2115" s="66"/>
      <c r="N2115" s="61"/>
      <c r="O2115" s="65"/>
    </row>
    <row r="2116" spans="1:15" hidden="1" x14ac:dyDescent="0.25">
      <c r="A2116" s="61" t="s">
        <v>320</v>
      </c>
      <c r="B2116" s="61" t="s">
        <v>518</v>
      </c>
      <c r="C2116" s="69">
        <v>830.04</v>
      </c>
      <c r="D2116" s="66">
        <v>45317</v>
      </c>
      <c r="E2116" s="74" t="s">
        <v>176</v>
      </c>
      <c r="F2116" s="61"/>
      <c r="G2116" s="61" t="str">
        <f>VLOOKUP(Corrections[[#This Row],[Employee]],'[1]Management Hierarchy Report'!$A$2:$C$3607, 3, 0)</f>
        <v>Derek Schillinger</v>
      </c>
      <c r="H2116" s="61" t="s">
        <v>77</v>
      </c>
      <c r="I2116" s="61" t="s">
        <v>70</v>
      </c>
      <c r="J2116" s="67" t="str">
        <f>VLOOKUP(Corrections[[#This Row],[Employee]],[1]!Expense_Data[#Data],14,0)</f>
        <v>SL236@tidalwaveautospa.com</v>
      </c>
      <c r="K2116" s="68">
        <v>45292</v>
      </c>
      <c r="L2116" s="75"/>
      <c r="M2116" s="66"/>
      <c r="N2116" s="61"/>
      <c r="O2116" s="65"/>
    </row>
    <row r="2117" spans="1:15" hidden="1" x14ac:dyDescent="0.25">
      <c r="A2117" s="61" t="s">
        <v>320</v>
      </c>
      <c r="B2117" s="61" t="s">
        <v>518</v>
      </c>
      <c r="C2117" s="69">
        <v>351.06</v>
      </c>
      <c r="D2117" s="66">
        <v>45322</v>
      </c>
      <c r="E2117" s="74" t="s">
        <v>176</v>
      </c>
      <c r="F2117" s="61"/>
      <c r="G2117" s="61" t="str">
        <f>VLOOKUP(Corrections[[#This Row],[Employee]],'[1]Management Hierarchy Report'!$A$2:$C$3607, 3, 0)</f>
        <v>Derek Schillinger</v>
      </c>
      <c r="H2117" s="61" t="s">
        <v>77</v>
      </c>
      <c r="I2117" s="61" t="s">
        <v>70</v>
      </c>
      <c r="J2117" s="67" t="str">
        <f>VLOOKUP(Corrections[[#This Row],[Employee]],[1]!Expense_Data[#Data],14,0)</f>
        <v>SL236@tidalwaveautospa.com</v>
      </c>
      <c r="K2117" s="68">
        <v>45292</v>
      </c>
      <c r="L2117" s="75"/>
      <c r="M2117" s="66"/>
      <c r="N2117" s="61"/>
      <c r="O2117" s="65"/>
    </row>
    <row r="2118" spans="1:15" hidden="1" x14ac:dyDescent="0.25">
      <c r="A2118" s="61" t="s">
        <v>320</v>
      </c>
      <c r="B2118" s="61" t="s">
        <v>518</v>
      </c>
      <c r="C2118" s="69">
        <v>126.2</v>
      </c>
      <c r="D2118" s="66">
        <v>45326</v>
      </c>
      <c r="E2118" s="74" t="s">
        <v>176</v>
      </c>
      <c r="F2118" s="61"/>
      <c r="G2118" s="61" t="str">
        <f>VLOOKUP(Corrections[[#This Row],[Employee]],'[1]Management Hierarchy Report'!$A$2:$C$3607, 3, 0)</f>
        <v>Derek Schillinger</v>
      </c>
      <c r="H2118" s="61" t="s">
        <v>77</v>
      </c>
      <c r="I2118" s="61" t="s">
        <v>70</v>
      </c>
      <c r="J2118" s="67" t="str">
        <f>VLOOKUP(Corrections[[#This Row],[Employee]],[1]!Expense_Data[#Data],14,0)</f>
        <v>SL236@tidalwaveautospa.com</v>
      </c>
      <c r="K2118" s="68">
        <v>45292</v>
      </c>
      <c r="L2118" s="75"/>
      <c r="M2118" s="66"/>
      <c r="N2118" s="61"/>
      <c r="O2118" s="65"/>
    </row>
    <row r="2119" spans="1:15" hidden="1" x14ac:dyDescent="0.25">
      <c r="A2119" s="61" t="s">
        <v>320</v>
      </c>
      <c r="B2119" s="61" t="s">
        <v>591</v>
      </c>
      <c r="C2119" s="50">
        <v>424.75</v>
      </c>
      <c r="D2119" s="66">
        <v>45330</v>
      </c>
      <c r="E2119" s="61" t="s">
        <v>71</v>
      </c>
      <c r="F2119" s="61"/>
      <c r="G2119" s="61" t="str">
        <f>VLOOKUP(Corrections[[#This Row],[Employee]],'[1]Management Hierarchy Report'!$A$2:$C$3607, 3, 0)</f>
        <v>Derek Schillinger</v>
      </c>
      <c r="H2119" s="61" t="e">
        <f>IF(#REF!&gt;=20,"Sent Back", "Removed")</f>
        <v>#REF!</v>
      </c>
      <c r="I2119" s="61" t="s">
        <v>70</v>
      </c>
      <c r="J2119" s="67" t="str">
        <f>VLOOKUP(Corrections[[#This Row],[Employee]],[1]!Expense_Data[#Data],14,0)</f>
        <v>SL236@tidalwaveautospa.com</v>
      </c>
      <c r="K2119" s="68">
        <v>45292</v>
      </c>
      <c r="L2119" s="75"/>
      <c r="M2119" s="66"/>
      <c r="N2119" s="61"/>
      <c r="O2119" s="65"/>
    </row>
    <row r="2120" spans="1:15" hidden="1" x14ac:dyDescent="0.25">
      <c r="A2120" s="61" t="s">
        <v>2887</v>
      </c>
      <c r="B2120" s="61" t="s">
        <v>13044</v>
      </c>
      <c r="C2120" s="57">
        <v>19.52</v>
      </c>
      <c r="D2120" s="58">
        <v>45461</v>
      </c>
      <c r="E2120" s="66" t="s">
        <v>13030</v>
      </c>
      <c r="F2120" s="61"/>
      <c r="G2120" s="61" t="str">
        <f>VLOOKUP(Corrections[[#This Row],[Employee]],'[1]Management Hierarchy Report'!$A$2:$C$3607, 3, 0)</f>
        <v>Bruce Maxwell</v>
      </c>
      <c r="H2120" s="61" t="s">
        <v>77</v>
      </c>
      <c r="I2120" s="61" t="s">
        <v>70</v>
      </c>
      <c r="J2120" s="61" t="str">
        <f>VLOOKUP(Corrections[[#This Row],[Employee]],[1]!Expense_Data[#Data],14,0)</f>
        <v>robert.swigonski@tidalwaveautospa.com</v>
      </c>
      <c r="K2120" s="68">
        <v>45292</v>
      </c>
      <c r="L2120" s="75"/>
      <c r="M2120" s="66"/>
      <c r="N2120" s="61"/>
      <c r="O2120" s="65"/>
    </row>
    <row r="2121" spans="1:15" hidden="1" x14ac:dyDescent="0.25">
      <c r="A2121" s="61" t="s">
        <v>2887</v>
      </c>
      <c r="B2121" s="61" t="s">
        <v>13044</v>
      </c>
      <c r="C2121" s="50">
        <v>64.989999999999995</v>
      </c>
      <c r="D2121" s="52">
        <v>45470</v>
      </c>
      <c r="E2121" s="66" t="s">
        <v>521</v>
      </c>
      <c r="F2121" s="61"/>
      <c r="G2121" s="61" t="str">
        <f>VLOOKUP(Corrections[[#This Row],[Employee]],'[1]Management Hierarchy Report'!$A$2:$C$3607, 3, 0)</f>
        <v>Bruce Maxwell</v>
      </c>
      <c r="H2121" s="61" t="s">
        <v>77</v>
      </c>
      <c r="I2121" s="61" t="s">
        <v>70</v>
      </c>
      <c r="J2121" s="61" t="str">
        <f>VLOOKUP(Corrections[[#This Row],[Employee]],[1]!Expense_Data[#Data],14,0)</f>
        <v>robert.swigonski@tidalwaveautospa.com</v>
      </c>
      <c r="K2121" s="68">
        <v>45292</v>
      </c>
      <c r="L2121" s="75"/>
      <c r="M2121" s="66"/>
      <c r="N2121" s="61"/>
      <c r="O2121" s="65"/>
    </row>
    <row r="2122" spans="1:15" hidden="1" x14ac:dyDescent="0.25">
      <c r="A2122" s="61" t="s">
        <v>2887</v>
      </c>
      <c r="B2122" s="61" t="s">
        <v>13044</v>
      </c>
      <c r="C2122" s="57">
        <v>361.52</v>
      </c>
      <c r="D2122" s="58">
        <v>45482</v>
      </c>
      <c r="E2122" s="66" t="s">
        <v>521</v>
      </c>
      <c r="F2122" s="61"/>
      <c r="G2122" s="61" t="str">
        <f>VLOOKUP(Corrections[[#This Row],[Employee]],'[1]Management Hierarchy Report'!$A$2:$C$3607, 3, 0)</f>
        <v>Bruce Maxwell</v>
      </c>
      <c r="H2122" s="61" t="s">
        <v>77</v>
      </c>
      <c r="I2122" s="61" t="s">
        <v>70</v>
      </c>
      <c r="J2122" s="61" t="str">
        <f>VLOOKUP(Corrections[[#This Row],[Employee]],[1]!Expense_Data[#Data],14,0)</f>
        <v>robert.swigonski@tidalwaveautospa.com</v>
      </c>
      <c r="K2122" s="68">
        <v>45292</v>
      </c>
      <c r="L2122" s="75"/>
      <c r="M2122" s="66"/>
      <c r="N2122" s="61"/>
      <c r="O2122" s="65"/>
    </row>
    <row r="2123" spans="1:15" hidden="1" x14ac:dyDescent="0.25">
      <c r="A2123" s="61" t="s">
        <v>2891</v>
      </c>
      <c r="B2123" s="61" t="s">
        <v>13081</v>
      </c>
      <c r="C2123" s="50">
        <v>62.46</v>
      </c>
      <c r="D2123" s="66">
        <v>45463</v>
      </c>
      <c r="E2123" s="61" t="s">
        <v>13030</v>
      </c>
      <c r="F2123" s="61"/>
      <c r="G2123" s="61" t="str">
        <f>VLOOKUP(Corrections[[#This Row],[Employee]],'[1]Management Hierarchy Report'!$A$2:$C$3607, 3, 0)</f>
        <v>Michael Dodge</v>
      </c>
      <c r="H2123" s="61" t="s">
        <v>77</v>
      </c>
      <c r="I2123" s="61" t="s">
        <v>70</v>
      </c>
      <c r="J2123" s="61" t="str">
        <f>VLOOKUP(Corrections[[#This Row],[Employee]],[1]!Expense_Data[#Data],14,0)</f>
        <v>SL83@tidalwaveautospa.com</v>
      </c>
      <c r="K2123" s="68">
        <v>45292</v>
      </c>
      <c r="L2123" s="75"/>
      <c r="M2123" s="66"/>
      <c r="N2123" s="61"/>
      <c r="O2123" s="65"/>
    </row>
    <row r="2124" spans="1:15" hidden="1" x14ac:dyDescent="0.25">
      <c r="A2124" s="61" t="s">
        <v>2891</v>
      </c>
      <c r="B2124" s="61" t="s">
        <v>13081</v>
      </c>
      <c r="C2124" s="57">
        <v>129.63999999999999</v>
      </c>
      <c r="D2124" s="58">
        <v>45474</v>
      </c>
      <c r="E2124" s="66" t="s">
        <v>12978</v>
      </c>
      <c r="F2124" s="61"/>
      <c r="G2124" s="61" t="str">
        <f>VLOOKUP(Corrections[[#This Row],[Employee]],'[1]Management Hierarchy Report'!$A$2:$C$3607, 3, 0)</f>
        <v>Michael Dodge</v>
      </c>
      <c r="H2124" s="61" t="s">
        <v>77</v>
      </c>
      <c r="I2124" s="61" t="s">
        <v>70</v>
      </c>
      <c r="J2124" s="61" t="str">
        <f>VLOOKUP(Corrections[[#This Row],[Employee]],[1]!Expense_Data[#Data],14,0)</f>
        <v>SL83@tidalwaveautospa.com</v>
      </c>
      <c r="K2124" s="68">
        <v>45292</v>
      </c>
      <c r="L2124" s="75"/>
      <c r="M2124" s="66"/>
      <c r="N2124" s="61"/>
      <c r="O2124" s="65"/>
    </row>
    <row r="2125" spans="1:15" hidden="1" x14ac:dyDescent="0.25">
      <c r="A2125" s="61" t="s">
        <v>2891</v>
      </c>
      <c r="B2125" s="61" t="s">
        <v>13081</v>
      </c>
      <c r="C2125" s="57">
        <v>100.3</v>
      </c>
      <c r="D2125" s="58">
        <v>45475</v>
      </c>
      <c r="E2125" s="66" t="s">
        <v>12978</v>
      </c>
      <c r="F2125" s="61"/>
      <c r="G2125" s="61" t="str">
        <f>VLOOKUP(Corrections[[#This Row],[Employee]],'[1]Management Hierarchy Report'!$A$2:$C$3607, 3, 0)</f>
        <v>Michael Dodge</v>
      </c>
      <c r="H2125" s="61" t="s">
        <v>77</v>
      </c>
      <c r="I2125" s="61" t="s">
        <v>70</v>
      </c>
      <c r="J2125" s="61" t="str">
        <f>VLOOKUP(Corrections[[#This Row],[Employee]],[1]!Expense_Data[#Data],14,0)</f>
        <v>SL83@tidalwaveautospa.com</v>
      </c>
      <c r="K2125" s="68">
        <v>45292</v>
      </c>
      <c r="L2125" s="75"/>
      <c r="M2125" s="66"/>
      <c r="N2125" s="61"/>
      <c r="O2125" s="65"/>
    </row>
    <row r="2126" spans="1:15" hidden="1" x14ac:dyDescent="0.25">
      <c r="A2126" s="61" t="s">
        <v>2891</v>
      </c>
      <c r="B2126" s="61" t="s">
        <v>13081</v>
      </c>
      <c r="C2126" s="50">
        <v>27.95</v>
      </c>
      <c r="D2126" s="66">
        <v>45475</v>
      </c>
      <c r="E2126" s="61" t="s">
        <v>13030</v>
      </c>
      <c r="F2126" s="61"/>
      <c r="G2126" s="61" t="str">
        <f>VLOOKUP(Corrections[[#This Row],[Employee]],'[1]Management Hierarchy Report'!$A$2:$C$3607, 3, 0)</f>
        <v>Michael Dodge</v>
      </c>
      <c r="H2126" s="61" t="s">
        <v>77</v>
      </c>
      <c r="I2126" s="61" t="s">
        <v>70</v>
      </c>
      <c r="J2126" s="61" t="str">
        <f>VLOOKUP(Corrections[[#This Row],[Employee]],[1]!Expense_Data[#Data],14,0)</f>
        <v>SL83@tidalwaveautospa.com</v>
      </c>
      <c r="K2126" s="68">
        <v>45292</v>
      </c>
      <c r="L2126" s="75"/>
      <c r="M2126" s="66"/>
      <c r="N2126" s="61"/>
      <c r="O2126" s="65"/>
    </row>
    <row r="2127" spans="1:15" hidden="1" x14ac:dyDescent="0.25">
      <c r="A2127" s="61" t="s">
        <v>2891</v>
      </c>
      <c r="B2127" s="61" t="s">
        <v>13081</v>
      </c>
      <c r="C2127" s="57">
        <v>96.06</v>
      </c>
      <c r="D2127" s="58">
        <v>45476</v>
      </c>
      <c r="E2127" s="66" t="s">
        <v>12978</v>
      </c>
      <c r="F2127" s="61"/>
      <c r="G2127" s="61" t="str">
        <f>VLOOKUP(Corrections[[#This Row],[Employee]],'[1]Management Hierarchy Report'!$A$2:$C$3607, 3, 0)</f>
        <v>Michael Dodge</v>
      </c>
      <c r="H2127" s="61" t="s">
        <v>77</v>
      </c>
      <c r="I2127" s="61" t="s">
        <v>70</v>
      </c>
      <c r="J2127" s="61" t="str">
        <f>VLOOKUP(Corrections[[#This Row],[Employee]],[1]!Expense_Data[#Data],14,0)</f>
        <v>SL83@tidalwaveautospa.com</v>
      </c>
      <c r="K2127" s="68">
        <v>45292</v>
      </c>
      <c r="L2127" s="75"/>
      <c r="M2127" s="66"/>
      <c r="N2127" s="61"/>
      <c r="O2127" s="65"/>
    </row>
    <row r="2128" spans="1:15" hidden="1" x14ac:dyDescent="0.25">
      <c r="A2128" s="61" t="s">
        <v>2891</v>
      </c>
      <c r="B2128" s="61" t="s">
        <v>13081</v>
      </c>
      <c r="C2128" s="57">
        <v>140.88</v>
      </c>
      <c r="D2128" s="58">
        <v>45479</v>
      </c>
      <c r="E2128" s="66" t="s">
        <v>12978</v>
      </c>
      <c r="F2128" s="61"/>
      <c r="G2128" s="61" t="str">
        <f>VLOOKUP(Corrections[[#This Row],[Employee]],'[1]Management Hierarchy Report'!$A$2:$C$3607, 3, 0)</f>
        <v>Michael Dodge</v>
      </c>
      <c r="H2128" s="61" t="s">
        <v>77</v>
      </c>
      <c r="I2128" s="61" t="s">
        <v>70</v>
      </c>
      <c r="J2128" s="61" t="str">
        <f>VLOOKUP(Corrections[[#This Row],[Employee]],[1]!Expense_Data[#Data],14,0)</f>
        <v>SL83@tidalwaveautospa.com</v>
      </c>
      <c r="K2128" s="68">
        <v>45292</v>
      </c>
      <c r="L2128" s="75"/>
      <c r="M2128" s="66"/>
      <c r="N2128" s="61"/>
      <c r="O2128" s="65"/>
    </row>
    <row r="2129" spans="1:15" hidden="1" x14ac:dyDescent="0.25">
      <c r="A2129" s="61" t="s">
        <v>2891</v>
      </c>
      <c r="B2129" s="61" t="s">
        <v>13081</v>
      </c>
      <c r="C2129" s="50">
        <v>127.77</v>
      </c>
      <c r="D2129" s="52">
        <v>45481</v>
      </c>
      <c r="E2129" s="66" t="s">
        <v>12978</v>
      </c>
      <c r="F2129" s="61"/>
      <c r="G2129" s="61" t="str">
        <f>VLOOKUP(Corrections[[#This Row],[Employee]],'[1]Management Hierarchy Report'!$A$2:$C$3607, 3, 0)</f>
        <v>Michael Dodge</v>
      </c>
      <c r="H2129" s="61" t="s">
        <v>77</v>
      </c>
      <c r="I2129" s="61" t="s">
        <v>70</v>
      </c>
      <c r="J2129" s="61" t="str">
        <f>VLOOKUP(Corrections[[#This Row],[Employee]],[1]!Expense_Data[#Data],14,0)</f>
        <v>SL83@tidalwaveautospa.com</v>
      </c>
      <c r="K2129" s="68">
        <v>45292</v>
      </c>
      <c r="L2129" s="75"/>
      <c r="M2129" s="66"/>
      <c r="N2129" s="61"/>
      <c r="O2129" s="65"/>
    </row>
    <row r="2130" spans="1:15" hidden="1" x14ac:dyDescent="0.25">
      <c r="A2130" s="61" t="s">
        <v>2891</v>
      </c>
      <c r="B2130" s="61" t="s">
        <v>13081</v>
      </c>
      <c r="C2130" s="50">
        <v>43.27</v>
      </c>
      <c r="D2130" s="66">
        <v>45484</v>
      </c>
      <c r="E2130" s="61" t="s">
        <v>13030</v>
      </c>
      <c r="F2130" s="61"/>
      <c r="G2130" s="61" t="str">
        <f>VLOOKUP(Corrections[[#This Row],[Employee]],'[1]Management Hierarchy Report'!$A$2:$C$3607, 3, 0)</f>
        <v>Michael Dodge</v>
      </c>
      <c r="H2130" s="61" t="s">
        <v>77</v>
      </c>
      <c r="I2130" s="61" t="s">
        <v>70</v>
      </c>
      <c r="J2130" s="61" t="str">
        <f>VLOOKUP(Corrections[[#This Row],[Employee]],[1]!Expense_Data[#Data],14,0)</f>
        <v>SL83@tidalwaveautospa.com</v>
      </c>
      <c r="K2130" s="68">
        <v>45292</v>
      </c>
      <c r="L2130" s="75"/>
      <c r="M2130" s="66"/>
      <c r="N2130" s="61"/>
      <c r="O2130" s="65"/>
    </row>
    <row r="2131" spans="1:15" hidden="1" x14ac:dyDescent="0.25">
      <c r="A2131" s="61" t="s">
        <v>2891</v>
      </c>
      <c r="B2131" s="61" t="s">
        <v>13081</v>
      </c>
      <c r="C2131" s="50">
        <v>181.46</v>
      </c>
      <c r="D2131" s="52">
        <v>45490</v>
      </c>
      <c r="E2131" s="66" t="s">
        <v>12978</v>
      </c>
      <c r="F2131" s="61"/>
      <c r="G2131" s="61" t="str">
        <f>VLOOKUP(Corrections[[#This Row],[Employee]],'[1]Management Hierarchy Report'!$A$2:$C$3607, 3, 0)</f>
        <v>Michael Dodge</v>
      </c>
      <c r="H2131" s="61" t="s">
        <v>77</v>
      </c>
      <c r="I2131" s="61" t="s">
        <v>70</v>
      </c>
      <c r="J2131" s="61" t="str">
        <f>VLOOKUP(Corrections[[#This Row],[Employee]],[1]!Expense_Data[#Data],14,0)</f>
        <v>SL83@tidalwaveautospa.com</v>
      </c>
      <c r="K2131" s="68">
        <v>45292</v>
      </c>
      <c r="L2131" s="75"/>
      <c r="M2131" s="66"/>
      <c r="N2131" s="61"/>
      <c r="O2131" s="65"/>
    </row>
    <row r="2132" spans="1:15" hidden="1" x14ac:dyDescent="0.25">
      <c r="A2132" s="61" t="s">
        <v>11570</v>
      </c>
      <c r="B2132" s="61" t="s">
        <v>12999</v>
      </c>
      <c r="C2132" s="50">
        <v>1376.38</v>
      </c>
      <c r="D2132" s="66">
        <v>45465</v>
      </c>
      <c r="E2132" s="61" t="s">
        <v>13030</v>
      </c>
      <c r="F2132" s="61"/>
      <c r="G2132" s="61" t="str">
        <f>VLOOKUP(Corrections[[#This Row],[Employee]],'[1]Management Hierarchy Report'!$A$2:$C$3607, 3, 0)</f>
        <v>David Foster</v>
      </c>
      <c r="H2132" s="61" t="s">
        <v>77</v>
      </c>
      <c r="I2132" s="61" t="s">
        <v>70</v>
      </c>
      <c r="J2132" s="61" t="str">
        <f>VLOOKUP(Corrections[[#This Row],[Employee]],[1]!Expense_Data[#Data],14,0)</f>
        <v>ronald.beil@tidalwaveautospa.com</v>
      </c>
      <c r="K2132" s="68">
        <v>45292</v>
      </c>
      <c r="L2132" s="75"/>
      <c r="M2132" s="66"/>
      <c r="N2132" s="61"/>
      <c r="O2132" s="65"/>
    </row>
    <row r="2133" spans="1:15" hidden="1" x14ac:dyDescent="0.25">
      <c r="A2133" s="61" t="s">
        <v>11570</v>
      </c>
      <c r="B2133" s="61" t="s">
        <v>13143</v>
      </c>
      <c r="C2133" s="50">
        <v>70.63</v>
      </c>
      <c r="D2133" s="66">
        <v>45491</v>
      </c>
      <c r="E2133" s="61" t="s">
        <v>521</v>
      </c>
      <c r="F2133" s="61"/>
      <c r="G2133" s="61" t="str">
        <f>VLOOKUP(Corrections[[#This Row],[Employee]],'[1]Management Hierarchy Report'!$A$2:$C$3607, 3, 0)</f>
        <v>David Foster</v>
      </c>
      <c r="H2133" s="48" t="s">
        <v>77</v>
      </c>
      <c r="I2133" s="61" t="s">
        <v>70</v>
      </c>
      <c r="J2133" s="61" t="str">
        <f>VLOOKUP(Corrections[[#This Row],[Employee]],[1]!Expense_Data[#Data],14,0)</f>
        <v>ronald.beil@tidalwaveautospa.com</v>
      </c>
      <c r="K2133" s="68">
        <v>45292</v>
      </c>
      <c r="L2133" s="75"/>
      <c r="M2133" s="66"/>
      <c r="N2133" s="61"/>
      <c r="O2133" s="65"/>
    </row>
    <row r="2134" spans="1:15" hidden="1" x14ac:dyDescent="0.25">
      <c r="A2134" s="61" t="s">
        <v>2909</v>
      </c>
      <c r="B2134" s="61" t="s">
        <v>13046</v>
      </c>
      <c r="C2134" s="50">
        <v>38.17</v>
      </c>
      <c r="D2134" s="52">
        <v>45462</v>
      </c>
      <c r="E2134" s="66" t="s">
        <v>13030</v>
      </c>
      <c r="F2134" s="61"/>
      <c r="G2134" s="61" t="str">
        <f>VLOOKUP(Corrections[[#This Row],[Employee]],'[1]Management Hierarchy Report'!$A$2:$C$3607, 3, 0)</f>
        <v>Andrew Strevel</v>
      </c>
      <c r="H2134" s="61" t="s">
        <v>77</v>
      </c>
      <c r="I2134" s="61" t="s">
        <v>70</v>
      </c>
      <c r="J2134" s="61" t="str">
        <f>VLOOKUP(Corrections[[#This Row],[Employee]],[1]!Expense_Data[#Data],14,0)</f>
        <v>SL189@tidalwaveautospa.com</v>
      </c>
      <c r="K2134" s="68">
        <v>45292</v>
      </c>
      <c r="L2134" s="75"/>
      <c r="M2134" s="66"/>
      <c r="N2134" s="61"/>
      <c r="O2134" s="65"/>
    </row>
    <row r="2135" spans="1:15" hidden="1" x14ac:dyDescent="0.25">
      <c r="A2135" s="61" t="s">
        <v>677</v>
      </c>
      <c r="B2135" s="61" t="s">
        <v>678</v>
      </c>
      <c r="C2135" s="50">
        <v>958.41</v>
      </c>
      <c r="D2135" s="66">
        <v>45370</v>
      </c>
      <c r="E2135" s="61" t="s">
        <v>130</v>
      </c>
      <c r="F2135" s="61"/>
      <c r="G2135" s="61" t="str">
        <f>VLOOKUP(Corrections[[#This Row],[Employee]],'[1]Management Hierarchy Report'!$A$2:$C$3607, 3, 0)</f>
        <v>Derek Schillinger</v>
      </c>
      <c r="H2135" s="61" t="s">
        <v>77</v>
      </c>
      <c r="I2135" s="61" t="s">
        <v>70</v>
      </c>
      <c r="J2135" s="67" t="str">
        <f>VLOOKUP(Corrections[[#This Row],[Employee]],[1]!Expense_Data[#Data],14,0)</f>
        <v>roy.ramirez@tidalwaveautospa.com</v>
      </c>
      <c r="K2135" s="68">
        <v>45292</v>
      </c>
      <c r="L2135" s="75"/>
      <c r="M2135" s="66"/>
      <c r="N2135" s="61"/>
      <c r="O2135" s="65"/>
    </row>
    <row r="2136" spans="1:15" hidden="1" x14ac:dyDescent="0.25">
      <c r="A2136" s="61" t="s">
        <v>677</v>
      </c>
      <c r="B2136" s="61" t="s">
        <v>678</v>
      </c>
      <c r="C2136" s="69">
        <v>100</v>
      </c>
      <c r="D2136" s="66">
        <v>45393</v>
      </c>
      <c r="E2136" s="61" t="s">
        <v>91</v>
      </c>
      <c r="F2136" s="61"/>
      <c r="G2136" s="61" t="str">
        <f>VLOOKUP(Corrections[[#This Row],[Employee]],'[1]Management Hierarchy Report'!$A$2:$C$3607, 3, 0)</f>
        <v>Derek Schillinger</v>
      </c>
      <c r="H2136" s="61" t="s">
        <v>77</v>
      </c>
      <c r="I2136" s="61" t="s">
        <v>70</v>
      </c>
      <c r="J2136" s="67" t="str">
        <f>VLOOKUP(Corrections[[#This Row],[Employee]],[1]!Expense_Data[#Data],14,0)</f>
        <v>roy.ramirez@tidalwaveautospa.com</v>
      </c>
      <c r="K2136" s="68">
        <v>45292</v>
      </c>
      <c r="L2136" s="75"/>
      <c r="M2136" s="66"/>
      <c r="N2136" s="61"/>
      <c r="O2136" s="65"/>
    </row>
    <row r="2137" spans="1:15" hidden="1" x14ac:dyDescent="0.25">
      <c r="A2137" s="61" t="s">
        <v>677</v>
      </c>
      <c r="B2137" s="61" t="s">
        <v>13194</v>
      </c>
      <c r="C2137" s="50">
        <v>105.52</v>
      </c>
      <c r="D2137" s="66">
        <v>45454</v>
      </c>
      <c r="E2137" s="61" t="s">
        <v>521</v>
      </c>
      <c r="F2137" s="61"/>
      <c r="G2137" s="61" t="str">
        <f>VLOOKUP(Corrections[[#This Row],[Employee]],'[1]Management Hierarchy Report'!$A$2:$C$3607, 3, 0)</f>
        <v>Derek Schillinger</v>
      </c>
      <c r="H2137" s="48" t="s">
        <v>77</v>
      </c>
      <c r="I2137" s="61" t="s">
        <v>70</v>
      </c>
      <c r="J2137" s="61" t="str">
        <f>VLOOKUP(Corrections[[#This Row],[Employee]],[1]!Expense_Data[#Data],14,0)</f>
        <v>roy.ramirez@tidalwaveautospa.com</v>
      </c>
      <c r="K2137" s="68">
        <v>45292</v>
      </c>
      <c r="L2137" s="75"/>
      <c r="M2137" s="66"/>
      <c r="N2137" s="61"/>
      <c r="O2137" s="65"/>
    </row>
    <row r="2138" spans="1:15" hidden="1" x14ac:dyDescent="0.25">
      <c r="A2138" s="61" t="s">
        <v>677</v>
      </c>
      <c r="B2138" s="61" t="s">
        <v>13194</v>
      </c>
      <c r="C2138" s="50">
        <v>40.96</v>
      </c>
      <c r="D2138" s="66">
        <v>45458</v>
      </c>
      <c r="E2138" s="61" t="s">
        <v>521</v>
      </c>
      <c r="F2138" s="61"/>
      <c r="G2138" s="61" t="str">
        <f>VLOOKUP(Corrections[[#This Row],[Employee]],'[1]Management Hierarchy Report'!$A$2:$C$3607, 3, 0)</f>
        <v>Derek Schillinger</v>
      </c>
      <c r="H2138" s="48" t="s">
        <v>77</v>
      </c>
      <c r="I2138" s="61" t="s">
        <v>70</v>
      </c>
      <c r="J2138" s="61" t="str">
        <f>VLOOKUP(Corrections[[#This Row],[Employee]],[1]!Expense_Data[#Data],14,0)</f>
        <v>roy.ramirez@tidalwaveautospa.com</v>
      </c>
      <c r="K2138" s="68">
        <v>45292</v>
      </c>
      <c r="L2138" s="75"/>
      <c r="M2138" s="66"/>
      <c r="N2138" s="61"/>
      <c r="O2138" s="65"/>
    </row>
    <row r="2139" spans="1:15" hidden="1" x14ac:dyDescent="0.25">
      <c r="A2139" s="61" t="s">
        <v>11645</v>
      </c>
      <c r="B2139" s="61" t="s">
        <v>12985</v>
      </c>
      <c r="C2139" s="50">
        <v>214.75</v>
      </c>
      <c r="D2139" s="66">
        <v>45473</v>
      </c>
      <c r="E2139" s="61" t="s">
        <v>13030</v>
      </c>
      <c r="F2139" s="61"/>
      <c r="G2139" s="61" t="e">
        <f>VLOOKUP(Corrections[[#This Row],[Employee]],'[1]Management Hierarchy Report'!$A$2:$C$3607, 3, 0)</f>
        <v>#N/A</v>
      </c>
      <c r="H2139" s="61" t="s">
        <v>77</v>
      </c>
      <c r="I2139" s="61" t="s">
        <v>70</v>
      </c>
      <c r="J2139" s="61" t="e">
        <f>VLOOKUP(Corrections[[#This Row],[Employee]],[1]!Expense_Data[#Data],14,0)</f>
        <v>#N/A</v>
      </c>
      <c r="K2139" s="68">
        <v>45292</v>
      </c>
      <c r="L2139" s="75"/>
      <c r="M2139" s="66"/>
      <c r="N2139" s="61"/>
      <c r="O2139" s="65"/>
    </row>
    <row r="2140" spans="1:15" hidden="1" x14ac:dyDescent="0.25">
      <c r="A2140" s="61" t="s">
        <v>11645</v>
      </c>
      <c r="B2140" s="61" t="s">
        <v>12985</v>
      </c>
      <c r="C2140" s="50">
        <v>67.34</v>
      </c>
      <c r="D2140" s="66">
        <v>45476</v>
      </c>
      <c r="E2140" s="61" t="s">
        <v>13030</v>
      </c>
      <c r="F2140" s="61"/>
      <c r="G2140" s="61" t="e">
        <f>VLOOKUP(Corrections[[#This Row],[Employee]],'[1]Management Hierarchy Report'!$A$2:$C$3607, 3, 0)</f>
        <v>#N/A</v>
      </c>
      <c r="H2140" s="61" t="s">
        <v>77</v>
      </c>
      <c r="I2140" s="61" t="s">
        <v>70</v>
      </c>
      <c r="J2140" s="61" t="e">
        <f>VLOOKUP(Corrections[[#This Row],[Employee]],[1]!Expense_Data[#Data],14,0)</f>
        <v>#N/A</v>
      </c>
      <c r="K2140" s="68">
        <v>45292</v>
      </c>
      <c r="L2140" s="75"/>
      <c r="M2140" s="66"/>
      <c r="N2140" s="61"/>
      <c r="O2140" s="65"/>
    </row>
    <row r="2141" spans="1:15" hidden="1" x14ac:dyDescent="0.25">
      <c r="A2141" s="61" t="s">
        <v>603</v>
      </c>
      <c r="B2141" s="61" t="s">
        <v>604</v>
      </c>
      <c r="C2141" s="50">
        <v>33.409999999999997</v>
      </c>
      <c r="D2141" s="66">
        <v>45391</v>
      </c>
      <c r="E2141" s="61" t="s">
        <v>605</v>
      </c>
      <c r="F2141" s="61"/>
      <c r="G2141" s="61" t="e">
        <f>VLOOKUP(Corrections[[#This Row],[Employee]],'[1]Management Hierarchy Report'!$A$2:$C$3607, 3, 0)</f>
        <v>#N/A</v>
      </c>
      <c r="H2141" s="61" t="s">
        <v>69</v>
      </c>
      <c r="I2141" s="61" t="s">
        <v>70</v>
      </c>
      <c r="J2141" s="67" t="e">
        <f>VLOOKUP(Corrections[[#This Row],[Employee]],[1]!Expense_Data[#Data],14,0)</f>
        <v>#N/A</v>
      </c>
      <c r="K2141" s="68">
        <v>45292</v>
      </c>
      <c r="L2141" s="75"/>
      <c r="M2141" s="66"/>
      <c r="N2141" s="61"/>
      <c r="O2141" s="65"/>
    </row>
    <row r="2142" spans="1:15" hidden="1" x14ac:dyDescent="0.25">
      <c r="A2142" s="61" t="s">
        <v>634</v>
      </c>
      <c r="B2142" s="61" t="s">
        <v>635</v>
      </c>
      <c r="C2142" s="50">
        <v>140.97</v>
      </c>
      <c r="D2142" s="66">
        <v>45390</v>
      </c>
      <c r="E2142" s="61" t="s">
        <v>71</v>
      </c>
      <c r="F2142" s="61"/>
      <c r="G2142" s="61" t="e">
        <f>VLOOKUP(Corrections[[#This Row],[Employee]],'[1]Management Hierarchy Report'!$A$2:$C$3607, 3, 0)</f>
        <v>#N/A</v>
      </c>
      <c r="H2142" s="61" t="e">
        <f>IF(#REF!&gt;=20,"Sent Back", "Removed")</f>
        <v>#REF!</v>
      </c>
      <c r="I2142" s="61" t="s">
        <v>70</v>
      </c>
      <c r="J2142" s="67" t="e">
        <f>VLOOKUP(Corrections[[#This Row],[Employee]],[1]!Expense_Data[#Data],14,0)</f>
        <v>#N/A</v>
      </c>
      <c r="K2142" s="68">
        <v>45292</v>
      </c>
      <c r="L2142" s="75"/>
      <c r="M2142" s="66"/>
      <c r="N2142" s="61"/>
      <c r="O2142" s="65"/>
    </row>
    <row r="2143" spans="1:15" hidden="1" x14ac:dyDescent="0.25">
      <c r="A2143" s="61" t="s">
        <v>634</v>
      </c>
      <c r="B2143" s="61" t="s">
        <v>688</v>
      </c>
      <c r="C2143" s="50">
        <v>415.03</v>
      </c>
      <c r="D2143" s="66">
        <v>45409</v>
      </c>
      <c r="E2143" s="61" t="s">
        <v>71</v>
      </c>
      <c r="F2143" s="61"/>
      <c r="G2143" s="61" t="e">
        <f>VLOOKUP(Corrections[[#This Row],[Employee]],'[1]Management Hierarchy Report'!$A$2:$C$3607, 3, 0)</f>
        <v>#N/A</v>
      </c>
      <c r="H2143" s="61" t="e">
        <f>IF(#REF!&gt;=20,"Sent Back", "Removed")</f>
        <v>#REF!</v>
      </c>
      <c r="I2143" s="61" t="s">
        <v>70</v>
      </c>
      <c r="J2143" s="67" t="e">
        <f>VLOOKUP(Corrections[[#This Row],[Employee]],[1]!Expense_Data[#Data],14,0)</f>
        <v>#N/A</v>
      </c>
      <c r="K2143" s="68">
        <v>45292</v>
      </c>
      <c r="L2143" s="75"/>
      <c r="M2143" s="66"/>
      <c r="N2143" s="61"/>
      <c r="O2143" s="65"/>
    </row>
    <row r="2144" spans="1:15" hidden="1" x14ac:dyDescent="0.25">
      <c r="A2144" s="61" t="s">
        <v>634</v>
      </c>
      <c r="B2144" s="61" t="s">
        <v>761</v>
      </c>
      <c r="C2144" s="69">
        <v>91.18</v>
      </c>
      <c r="D2144" s="66">
        <v>45426</v>
      </c>
      <c r="E2144" s="61" t="s">
        <v>71</v>
      </c>
      <c r="F2144" s="61"/>
      <c r="G2144" s="61" t="e">
        <f>VLOOKUP(Corrections[[#This Row],[Employee]],'[1]Management Hierarchy Report'!$A$2:$C$3607, 3, 0)</f>
        <v>#N/A</v>
      </c>
      <c r="H2144" s="61" t="e">
        <f>IF(#REF!&gt;=0.2,"Sent Back", "Removed")</f>
        <v>#REF!</v>
      </c>
      <c r="I2144" s="61" t="s">
        <v>70</v>
      </c>
      <c r="J2144" s="67" t="e">
        <f>VLOOKUP(Corrections[[#This Row],[Employee]],[1]!Expense_Data[#Data],14,0)</f>
        <v>#N/A</v>
      </c>
      <c r="K2144" s="68">
        <v>45292</v>
      </c>
      <c r="L2144" s="75"/>
      <c r="M2144" s="66"/>
      <c r="N2144" s="61"/>
      <c r="O2144" s="65"/>
    </row>
    <row r="2145" spans="1:15" hidden="1" x14ac:dyDescent="0.25">
      <c r="A2145" s="61" t="s">
        <v>634</v>
      </c>
      <c r="B2145" s="61" t="s">
        <v>11607</v>
      </c>
      <c r="C2145" s="50">
        <v>91.18</v>
      </c>
      <c r="D2145" s="66">
        <v>45426</v>
      </c>
      <c r="E2145" s="61" t="s">
        <v>71</v>
      </c>
      <c r="F2145" s="61"/>
      <c r="G2145" s="61" t="e">
        <f>VLOOKUP(Corrections[[#This Row],[Employee]],'[1]Management Hierarchy Report'!$A$2:$C$3607, 3, 0)</f>
        <v>#N/A</v>
      </c>
      <c r="H2145" s="61" t="s">
        <v>69</v>
      </c>
      <c r="I2145" s="61" t="s">
        <v>70</v>
      </c>
      <c r="J2145" s="61" t="e">
        <f>VLOOKUP(Corrections[[#This Row],[Employee]],[1]!Expense_Data[#Data],14,0)</f>
        <v>#N/A</v>
      </c>
      <c r="K2145" s="68">
        <v>45292</v>
      </c>
      <c r="L2145" s="75"/>
      <c r="M2145" s="66"/>
      <c r="N2145" s="61"/>
      <c r="O2145" s="65"/>
    </row>
    <row r="2146" spans="1:15" hidden="1" x14ac:dyDescent="0.25">
      <c r="A2146" s="61" t="s">
        <v>634</v>
      </c>
      <c r="B2146" s="61" t="s">
        <v>11607</v>
      </c>
      <c r="C2146" s="69">
        <v>111.99</v>
      </c>
      <c r="D2146" s="66">
        <v>45465</v>
      </c>
      <c r="E2146" s="61" t="s">
        <v>71</v>
      </c>
      <c r="F2146" s="61"/>
      <c r="G2146" s="61" t="e">
        <f>VLOOKUP(Corrections[[#This Row],[Employee]],'[1]Management Hierarchy Report'!$A$2:$C$3607, 3, 0)</f>
        <v>#N/A</v>
      </c>
      <c r="H2146" s="61" t="s">
        <v>69</v>
      </c>
      <c r="I2146" s="61" t="s">
        <v>70</v>
      </c>
      <c r="J2146" s="61" t="e">
        <f>VLOOKUP(Corrections[[#This Row],[Employee]],[1]!Expense_Data[#Data],14,0)</f>
        <v>#N/A</v>
      </c>
      <c r="K2146" s="68">
        <v>45292</v>
      </c>
      <c r="L2146" s="75"/>
      <c r="M2146" s="66"/>
      <c r="N2146" s="61"/>
      <c r="O2146" s="65"/>
    </row>
    <row r="2147" spans="1:15" hidden="1" x14ac:dyDescent="0.25">
      <c r="A2147" s="61" t="s">
        <v>565</v>
      </c>
      <c r="B2147" s="61" t="s">
        <v>566</v>
      </c>
      <c r="C2147" s="50">
        <v>1560.75</v>
      </c>
      <c r="D2147" s="66">
        <v>45351</v>
      </c>
      <c r="E2147" s="61" t="s">
        <v>176</v>
      </c>
      <c r="F2147" s="61"/>
      <c r="G2147" s="61" t="str">
        <f>VLOOKUP(Corrections[[#This Row],[Employee]],'[1]Management Hierarchy Report'!$A$2:$C$3607, 3, 0)</f>
        <v>Andrew Strevel</v>
      </c>
      <c r="H2147" s="61" t="s">
        <v>77</v>
      </c>
      <c r="I2147" s="61" t="s">
        <v>70</v>
      </c>
      <c r="J2147" s="67" t="str">
        <f>VLOOKUP(Corrections[[#This Row],[Employee]],[1]!Expense_Data[#Data],14,0)</f>
        <v>SL27@tidalwaveautospa.com</v>
      </c>
      <c r="K2147" s="68">
        <v>45292</v>
      </c>
      <c r="L2147" s="75"/>
      <c r="M2147" s="66"/>
      <c r="N2147" s="61"/>
      <c r="O2147" s="65"/>
    </row>
    <row r="2148" spans="1:15" hidden="1" x14ac:dyDescent="0.25">
      <c r="A2148" s="61" t="s">
        <v>565</v>
      </c>
      <c r="B2148" s="61" t="s">
        <v>566</v>
      </c>
      <c r="C2148" s="69">
        <v>518.4</v>
      </c>
      <c r="D2148" s="66">
        <v>45356</v>
      </c>
      <c r="E2148" s="61" t="s">
        <v>176</v>
      </c>
      <c r="F2148" s="61"/>
      <c r="G2148" s="61" t="str">
        <f>VLOOKUP(Corrections[[#This Row],[Employee]],'[1]Management Hierarchy Report'!$A$2:$C$3607, 3, 0)</f>
        <v>Andrew Strevel</v>
      </c>
      <c r="H2148" s="61" t="s">
        <v>77</v>
      </c>
      <c r="I2148" s="61" t="s">
        <v>70</v>
      </c>
      <c r="J2148" s="67" t="str">
        <f>VLOOKUP(Corrections[[#This Row],[Employee]],[1]!Expense_Data[#Data],14,0)</f>
        <v>SL27@tidalwaveautospa.com</v>
      </c>
      <c r="K2148" s="68">
        <v>45292</v>
      </c>
      <c r="L2148" s="75"/>
      <c r="M2148" s="66"/>
      <c r="N2148" s="61"/>
      <c r="O2148" s="65"/>
    </row>
    <row r="2149" spans="1:15" hidden="1" x14ac:dyDescent="0.25">
      <c r="A2149" s="61" t="s">
        <v>451</v>
      </c>
      <c r="B2149" s="61" t="s">
        <v>452</v>
      </c>
      <c r="C2149" s="50">
        <v>168.29</v>
      </c>
      <c r="D2149" s="66">
        <v>45256</v>
      </c>
      <c r="E2149" s="61" t="s">
        <v>71</v>
      </c>
      <c r="F2149" s="61"/>
      <c r="G2149" s="61" t="str">
        <f>VLOOKUP(Corrections[[#This Row],[Employee]],'[1]Management Hierarchy Report'!$A$2:$C$3607, 3, 0)</f>
        <v>Ricky Doyle</v>
      </c>
      <c r="H2149" s="61" t="s">
        <v>77</v>
      </c>
      <c r="I2149" s="61" t="s">
        <v>70</v>
      </c>
      <c r="J2149" s="67" t="str">
        <f>VLOOKUP(Corrections[[#This Row],[Employee]],[1]!Expense_Data[#Data],14,0)</f>
        <v>SL192@tidalwaveautospa.com</v>
      </c>
      <c r="K2149" s="68">
        <v>45292</v>
      </c>
      <c r="L2149" s="75"/>
      <c r="M2149" s="66"/>
      <c r="N2149" s="61"/>
      <c r="O2149" s="65"/>
    </row>
    <row r="2150" spans="1:15" hidden="1" x14ac:dyDescent="0.25">
      <c r="A2150" s="61" t="s">
        <v>451</v>
      </c>
      <c r="B2150" s="61" t="s">
        <v>452</v>
      </c>
      <c r="C2150" s="69">
        <v>91.95</v>
      </c>
      <c r="D2150" s="66">
        <v>45271</v>
      </c>
      <c r="E2150" s="61" t="s">
        <v>71</v>
      </c>
      <c r="F2150" s="61"/>
      <c r="G2150" s="61" t="str">
        <f>VLOOKUP(Corrections[[#This Row],[Employee]],'[1]Management Hierarchy Report'!$A$2:$C$3607, 3, 0)</f>
        <v>Ricky Doyle</v>
      </c>
      <c r="H2150" s="61" t="s">
        <v>77</v>
      </c>
      <c r="I2150" s="61" t="s">
        <v>70</v>
      </c>
      <c r="J2150" s="67" t="str">
        <f>VLOOKUP(Corrections[[#This Row],[Employee]],[1]!Expense_Data[#Data],14,0)</f>
        <v>SL192@tidalwaveautospa.com</v>
      </c>
      <c r="K2150" s="68">
        <v>45292</v>
      </c>
      <c r="L2150" s="75"/>
      <c r="M2150" s="66"/>
      <c r="N2150" s="61"/>
      <c r="O2150" s="65"/>
    </row>
    <row r="2151" spans="1:15" hidden="1" x14ac:dyDescent="0.25">
      <c r="A2151" s="61" t="s">
        <v>451</v>
      </c>
      <c r="B2151" s="61" t="s">
        <v>452</v>
      </c>
      <c r="C2151" s="69">
        <v>181.38</v>
      </c>
      <c r="D2151" s="66">
        <v>45271</v>
      </c>
      <c r="E2151" s="61" t="s">
        <v>71</v>
      </c>
      <c r="F2151" s="61"/>
      <c r="G2151" s="61" t="str">
        <f>VLOOKUP(Corrections[[#This Row],[Employee]],'[1]Management Hierarchy Report'!$A$2:$C$3607, 3, 0)</f>
        <v>Ricky Doyle</v>
      </c>
      <c r="H2151" s="61" t="s">
        <v>77</v>
      </c>
      <c r="I2151" s="61" t="s">
        <v>70</v>
      </c>
      <c r="J2151" s="67" t="str">
        <f>VLOOKUP(Corrections[[#This Row],[Employee]],[1]!Expense_Data[#Data],14,0)</f>
        <v>SL192@tidalwaveautospa.com</v>
      </c>
      <c r="K2151" s="68">
        <v>45292</v>
      </c>
      <c r="L2151" s="75"/>
      <c r="M2151" s="66"/>
      <c r="N2151" s="61"/>
      <c r="O2151" s="65"/>
    </row>
    <row r="2152" spans="1:15" hidden="1" x14ac:dyDescent="0.25">
      <c r="A2152" s="61" t="s">
        <v>451</v>
      </c>
      <c r="B2152" s="61" t="s">
        <v>452</v>
      </c>
      <c r="C2152" s="69">
        <v>326.5</v>
      </c>
      <c r="D2152" s="66">
        <v>45271</v>
      </c>
      <c r="E2152" s="61" t="s">
        <v>71</v>
      </c>
      <c r="F2152" s="61"/>
      <c r="G2152" s="61" t="str">
        <f>VLOOKUP(Corrections[[#This Row],[Employee]],'[1]Management Hierarchy Report'!$A$2:$C$3607, 3, 0)</f>
        <v>Ricky Doyle</v>
      </c>
      <c r="H2152" s="61" t="s">
        <v>77</v>
      </c>
      <c r="I2152" s="61" t="s">
        <v>70</v>
      </c>
      <c r="J2152" s="67" t="str">
        <f>VLOOKUP(Corrections[[#This Row],[Employee]],[1]!Expense_Data[#Data],14,0)</f>
        <v>SL192@tidalwaveautospa.com</v>
      </c>
      <c r="K2152" s="68">
        <v>45292</v>
      </c>
      <c r="L2152" s="75"/>
      <c r="M2152" s="66"/>
      <c r="N2152" s="61"/>
      <c r="O2152" s="65"/>
    </row>
    <row r="2153" spans="1:15" hidden="1" x14ac:dyDescent="0.25">
      <c r="A2153" s="61" t="s">
        <v>451</v>
      </c>
      <c r="B2153" s="61" t="s">
        <v>725</v>
      </c>
      <c r="C2153" s="50">
        <v>621.85</v>
      </c>
      <c r="D2153" s="66">
        <v>45401</v>
      </c>
      <c r="E2153" s="61" t="s">
        <v>71</v>
      </c>
      <c r="F2153" s="61"/>
      <c r="G2153" s="61" t="str">
        <f>VLOOKUP(Corrections[[#This Row],[Employee]],'[1]Management Hierarchy Report'!$A$2:$C$3607, 3, 0)</f>
        <v>Ricky Doyle</v>
      </c>
      <c r="H2153" s="61" t="s">
        <v>77</v>
      </c>
      <c r="I2153" s="61" t="s">
        <v>70</v>
      </c>
      <c r="J2153" s="67" t="str">
        <f>VLOOKUP(Corrections[[#This Row],[Employee]],[1]!Expense_Data[#Data],14,0)</f>
        <v>SL192@tidalwaveautospa.com</v>
      </c>
      <c r="K2153" s="68">
        <v>45292</v>
      </c>
      <c r="L2153" s="75"/>
      <c r="M2153" s="66"/>
      <c r="N2153" s="61"/>
      <c r="O2153" s="65"/>
    </row>
    <row r="2154" spans="1:15" hidden="1" x14ac:dyDescent="0.25">
      <c r="A2154" s="61" t="s">
        <v>451</v>
      </c>
      <c r="B2154" s="61" t="s">
        <v>725</v>
      </c>
      <c r="C2154" s="69">
        <v>90.4</v>
      </c>
      <c r="D2154" s="66">
        <v>45427</v>
      </c>
      <c r="E2154" s="61" t="s">
        <v>71</v>
      </c>
      <c r="F2154" s="61"/>
      <c r="G2154" s="61" t="str">
        <f>VLOOKUP(Corrections[[#This Row],[Employee]],'[1]Management Hierarchy Report'!$A$2:$C$3607, 3, 0)</f>
        <v>Ricky Doyle</v>
      </c>
      <c r="H2154" s="61" t="s">
        <v>77</v>
      </c>
      <c r="I2154" s="61" t="s">
        <v>70</v>
      </c>
      <c r="J2154" s="67" t="str">
        <f>VLOOKUP(Corrections[[#This Row],[Employee]],[1]!Expense_Data[#Data],14,0)</f>
        <v>SL192@tidalwaveautospa.com</v>
      </c>
      <c r="K2154" s="68">
        <v>45292</v>
      </c>
      <c r="L2154" s="75"/>
      <c r="M2154" s="66"/>
      <c r="N2154" s="61"/>
      <c r="O2154" s="65"/>
    </row>
    <row r="2155" spans="1:15" hidden="1" x14ac:dyDescent="0.25">
      <c r="A2155" s="61" t="s">
        <v>451</v>
      </c>
      <c r="B2155" s="61" t="s">
        <v>13108</v>
      </c>
      <c r="C2155" s="50">
        <v>155.47999999999999</v>
      </c>
      <c r="D2155" s="66">
        <v>45461</v>
      </c>
      <c r="E2155" s="61" t="s">
        <v>13030</v>
      </c>
      <c r="F2155" s="61"/>
      <c r="G2155" s="61" t="str">
        <f>VLOOKUP(Corrections[[#This Row],[Employee]],'[1]Management Hierarchy Report'!$A$2:$C$3607, 3, 0)</f>
        <v>Ricky Doyle</v>
      </c>
      <c r="H2155" s="61" t="s">
        <v>77</v>
      </c>
      <c r="I2155" s="61" t="s">
        <v>70</v>
      </c>
      <c r="J2155" s="61" t="str">
        <f>VLOOKUP(Corrections[[#This Row],[Employee]],[1]!Expense_Data[#Data],14,0)</f>
        <v>SL192@tidalwaveautospa.com</v>
      </c>
      <c r="K2155" s="68">
        <v>45292</v>
      </c>
      <c r="L2155" s="75"/>
      <c r="M2155" s="66"/>
      <c r="N2155" s="61"/>
      <c r="O2155" s="65"/>
    </row>
    <row r="2156" spans="1:15" hidden="1" x14ac:dyDescent="0.25">
      <c r="A2156" s="61" t="s">
        <v>451</v>
      </c>
      <c r="B2156" s="61" t="s">
        <v>13108</v>
      </c>
      <c r="C2156" s="57">
        <v>56.96</v>
      </c>
      <c r="D2156" s="66">
        <v>45466</v>
      </c>
      <c r="E2156" s="61" t="s">
        <v>13030</v>
      </c>
      <c r="F2156" s="61"/>
      <c r="G2156" s="61" t="str">
        <f>VLOOKUP(Corrections[[#This Row],[Employee]],'[1]Management Hierarchy Report'!$A$2:$C$3607, 3, 0)</f>
        <v>Ricky Doyle</v>
      </c>
      <c r="H2156" s="61" t="s">
        <v>77</v>
      </c>
      <c r="I2156" s="61" t="s">
        <v>70</v>
      </c>
      <c r="J2156" s="61" t="str">
        <f>VLOOKUP(Corrections[[#This Row],[Employee]],[1]!Expense_Data[#Data],14,0)</f>
        <v>SL192@tidalwaveautospa.com</v>
      </c>
      <c r="K2156" s="68">
        <v>45292</v>
      </c>
      <c r="L2156" s="75"/>
      <c r="M2156" s="66"/>
      <c r="N2156" s="61"/>
      <c r="O2156" s="65"/>
    </row>
    <row r="2157" spans="1:15" hidden="1" x14ac:dyDescent="0.25">
      <c r="A2157" s="61" t="s">
        <v>451</v>
      </c>
      <c r="B2157" s="61" t="s">
        <v>13108</v>
      </c>
      <c r="C2157" s="57">
        <v>383.86</v>
      </c>
      <c r="D2157" s="66">
        <v>45472</v>
      </c>
      <c r="E2157" s="61" t="s">
        <v>13030</v>
      </c>
      <c r="F2157" s="61"/>
      <c r="G2157" s="61" t="str">
        <f>VLOOKUP(Corrections[[#This Row],[Employee]],'[1]Management Hierarchy Report'!$A$2:$C$3607, 3, 0)</f>
        <v>Ricky Doyle</v>
      </c>
      <c r="H2157" s="61" t="s">
        <v>77</v>
      </c>
      <c r="I2157" s="61" t="s">
        <v>70</v>
      </c>
      <c r="J2157" s="61" t="str">
        <f>VLOOKUP(Corrections[[#This Row],[Employee]],[1]!Expense_Data[#Data],14,0)</f>
        <v>SL192@tidalwaveautospa.com</v>
      </c>
      <c r="K2157" s="68">
        <v>45292</v>
      </c>
      <c r="L2157" s="75"/>
      <c r="M2157" s="66"/>
      <c r="N2157" s="61"/>
      <c r="O2157" s="65"/>
    </row>
    <row r="2158" spans="1:15" hidden="1" x14ac:dyDescent="0.25">
      <c r="A2158" s="61" t="s">
        <v>451</v>
      </c>
      <c r="B2158" s="61" t="s">
        <v>13108</v>
      </c>
      <c r="C2158" s="57">
        <v>166.6</v>
      </c>
      <c r="D2158" s="66">
        <v>45482</v>
      </c>
      <c r="E2158" s="61" t="s">
        <v>13030</v>
      </c>
      <c r="F2158" s="61"/>
      <c r="G2158" s="61" t="str">
        <f>VLOOKUP(Corrections[[#This Row],[Employee]],'[1]Management Hierarchy Report'!$A$2:$C$3607, 3, 0)</f>
        <v>Ricky Doyle</v>
      </c>
      <c r="H2158" s="61" t="s">
        <v>77</v>
      </c>
      <c r="I2158" s="61" t="s">
        <v>70</v>
      </c>
      <c r="J2158" s="61" t="str">
        <f>VLOOKUP(Corrections[[#This Row],[Employee]],[1]!Expense_Data[#Data],14,0)</f>
        <v>SL192@tidalwaveautospa.com</v>
      </c>
      <c r="K2158" s="68">
        <v>45292</v>
      </c>
      <c r="L2158" s="75"/>
      <c r="M2158" s="66"/>
      <c r="N2158" s="61"/>
      <c r="O2158" s="65"/>
    </row>
    <row r="2159" spans="1:15" hidden="1" x14ac:dyDescent="0.25">
      <c r="A2159" s="61" t="s">
        <v>142</v>
      </c>
      <c r="B2159" s="61" t="s">
        <v>143</v>
      </c>
      <c r="C2159" s="57">
        <v>1098</v>
      </c>
      <c r="D2159" s="66">
        <v>45175</v>
      </c>
      <c r="E2159" s="61" t="s">
        <v>71</v>
      </c>
      <c r="F2159" s="61"/>
      <c r="G2159" s="61" t="str">
        <f>VLOOKUP(Corrections[[#This Row],[Employee]],'[1]Management Hierarchy Report'!$A$2:$C$3607, 3, 0)</f>
        <v>Joe Chavez</v>
      </c>
      <c r="H2159" s="61" t="s">
        <v>77</v>
      </c>
      <c r="I2159" s="61" t="s">
        <v>70</v>
      </c>
      <c r="J2159" s="67" t="str">
        <f>VLOOKUP(Corrections[[#This Row],[Employee]],[1]!Expense_Data[#Data],14,0)</f>
        <v>SL129@tidalwaveautospa.com</v>
      </c>
      <c r="K2159" s="68">
        <v>45292</v>
      </c>
      <c r="L2159" s="75"/>
      <c r="M2159" s="66"/>
      <c r="N2159" s="61"/>
      <c r="O2159" s="65"/>
    </row>
    <row r="2160" spans="1:15" hidden="1" x14ac:dyDescent="0.25">
      <c r="A2160" s="61" t="s">
        <v>142</v>
      </c>
      <c r="B2160" s="61" t="s">
        <v>322</v>
      </c>
      <c r="C2160" s="57">
        <v>209.82</v>
      </c>
      <c r="D2160" s="66">
        <v>45209</v>
      </c>
      <c r="E2160" s="61" t="s">
        <v>71</v>
      </c>
      <c r="F2160" s="61"/>
      <c r="G2160" s="61" t="str">
        <f>VLOOKUP(Corrections[[#This Row],[Employee]],'[1]Management Hierarchy Report'!$A$2:$C$3607, 3, 0)</f>
        <v>Joe Chavez</v>
      </c>
      <c r="H2160" s="61" t="s">
        <v>77</v>
      </c>
      <c r="I2160" s="61" t="s">
        <v>70</v>
      </c>
      <c r="J2160" s="67" t="str">
        <f>VLOOKUP(Corrections[[#This Row],[Employee]],[1]!Expense_Data[#Data],14,0)</f>
        <v>SL129@tidalwaveautospa.com</v>
      </c>
      <c r="K2160" s="68">
        <v>45292</v>
      </c>
      <c r="L2160" s="75"/>
      <c r="M2160" s="66"/>
      <c r="N2160" s="61"/>
      <c r="O2160" s="65"/>
    </row>
    <row r="2161" spans="1:15" hidden="1" x14ac:dyDescent="0.25">
      <c r="A2161" s="61" t="s">
        <v>142</v>
      </c>
      <c r="B2161" s="61" t="s">
        <v>763</v>
      </c>
      <c r="C2161" s="57">
        <v>162.57</v>
      </c>
      <c r="D2161" s="66">
        <v>45430</v>
      </c>
      <c r="E2161" s="61" t="s">
        <v>71</v>
      </c>
      <c r="F2161" s="61"/>
      <c r="G2161" s="61" t="str">
        <f>VLOOKUP(Corrections[[#This Row],[Employee]],'[1]Management Hierarchy Report'!$A$2:$C$3607, 3, 0)</f>
        <v>Joe Chavez</v>
      </c>
      <c r="H2161" s="61" t="e">
        <f>IF(#REF!&gt;=0.2,"Sent Back", "Removed")</f>
        <v>#REF!</v>
      </c>
      <c r="I2161" s="61" t="s">
        <v>70</v>
      </c>
      <c r="J2161" s="67" t="str">
        <f>VLOOKUP(Corrections[[#This Row],[Employee]],[1]!Expense_Data[#Data],14,0)</f>
        <v>SL129@tidalwaveautospa.com</v>
      </c>
      <c r="K2161" s="68">
        <v>45292</v>
      </c>
      <c r="L2161" s="75"/>
      <c r="M2161" s="66"/>
      <c r="N2161" s="61"/>
      <c r="O2161" s="65"/>
    </row>
    <row r="2162" spans="1:15" hidden="1" x14ac:dyDescent="0.25">
      <c r="A2162" s="61" t="s">
        <v>142</v>
      </c>
      <c r="B2162" s="61" t="s">
        <v>795</v>
      </c>
      <c r="C2162" s="57">
        <v>203.74</v>
      </c>
      <c r="D2162" s="66">
        <v>45456</v>
      </c>
      <c r="E2162" s="61" t="s">
        <v>152</v>
      </c>
      <c r="F2162" s="61"/>
      <c r="G2162" s="61" t="str">
        <f>VLOOKUP(Corrections[[#This Row],[Employee]],'[1]Management Hierarchy Report'!$A$2:$C$3607, 3, 0)</f>
        <v>Joe Chavez</v>
      </c>
      <c r="H2162" s="61" t="s">
        <v>77</v>
      </c>
      <c r="I2162" s="61" t="s">
        <v>70</v>
      </c>
      <c r="J2162" s="67" t="str">
        <f>VLOOKUP(Corrections[[#This Row],[Employee]],[1]!Expense_Data[#Data],14,0)</f>
        <v>SL129@tidalwaveautospa.com</v>
      </c>
      <c r="K2162" s="68">
        <v>45292</v>
      </c>
      <c r="L2162" s="75"/>
      <c r="M2162" s="66"/>
      <c r="N2162" s="61"/>
      <c r="O2162" s="65"/>
    </row>
    <row r="2163" spans="1:15" hidden="1" x14ac:dyDescent="0.25">
      <c r="A2163" s="61" t="s">
        <v>694</v>
      </c>
      <c r="B2163" s="61" t="s">
        <v>695</v>
      </c>
      <c r="C2163" s="57">
        <v>378.31</v>
      </c>
      <c r="D2163" s="66">
        <v>45414</v>
      </c>
      <c r="E2163" s="61" t="s">
        <v>146</v>
      </c>
      <c r="F2163" s="61"/>
      <c r="G2163" s="61" t="str">
        <f>VLOOKUP(Corrections[[#This Row],[Employee]],'[1]Management Hierarchy Report'!$A$2:$C$3607, 3, 0)</f>
        <v>Joe Chavez</v>
      </c>
      <c r="H2163" s="61" t="e">
        <f>IF(#REF!&gt;=20,"Sent Back", "Removed")</f>
        <v>#REF!</v>
      </c>
      <c r="I2163" s="61" t="s">
        <v>70</v>
      </c>
      <c r="J2163" s="67" t="str">
        <f>VLOOKUP(Corrections[[#This Row],[Employee]],[1]!Expense_Data[#Data],14,0)</f>
        <v>SL183@tidalwaveautospa.com</v>
      </c>
      <c r="K2163" s="68">
        <v>45292</v>
      </c>
      <c r="L2163" s="75"/>
      <c r="M2163" s="66"/>
      <c r="N2163" s="61"/>
      <c r="O2163" s="65"/>
    </row>
    <row r="2164" spans="1:15" hidden="1" x14ac:dyDescent="0.25">
      <c r="A2164" s="61" t="s">
        <v>694</v>
      </c>
      <c r="B2164" s="61" t="s">
        <v>12982</v>
      </c>
      <c r="C2164" s="50">
        <v>28.36</v>
      </c>
      <c r="D2164" s="66">
        <v>45459</v>
      </c>
      <c r="E2164" s="61" t="s">
        <v>13030</v>
      </c>
      <c r="F2164" s="61"/>
      <c r="G2164" s="61" t="str">
        <f>VLOOKUP(Corrections[[#This Row],[Employee]],'[1]Management Hierarchy Report'!$A$2:$C$3607, 3, 0)</f>
        <v>Joe Chavez</v>
      </c>
      <c r="H2164" s="61" t="s">
        <v>77</v>
      </c>
      <c r="I2164" s="61" t="s">
        <v>70</v>
      </c>
      <c r="J2164" s="61" t="str">
        <f>VLOOKUP(Corrections[[#This Row],[Employee]],[1]!Expense_Data[#Data],14,0)</f>
        <v>SL183@tidalwaveautospa.com</v>
      </c>
      <c r="K2164" s="68">
        <v>45292</v>
      </c>
      <c r="L2164" s="75"/>
      <c r="M2164" s="66"/>
      <c r="N2164" s="61"/>
      <c r="O2164" s="65"/>
    </row>
    <row r="2165" spans="1:15" hidden="1" x14ac:dyDescent="0.25">
      <c r="A2165" s="61" t="s">
        <v>694</v>
      </c>
      <c r="B2165" s="61" t="s">
        <v>12982</v>
      </c>
      <c r="C2165" s="50">
        <v>28.36</v>
      </c>
      <c r="D2165" s="66">
        <v>45459</v>
      </c>
      <c r="E2165" s="61" t="s">
        <v>13030</v>
      </c>
      <c r="F2165" s="61"/>
      <c r="G2165" s="61" t="str">
        <f>VLOOKUP(Corrections[[#This Row],[Employee]],'[1]Management Hierarchy Report'!$A$2:$C$3607, 3, 0)</f>
        <v>Joe Chavez</v>
      </c>
      <c r="H2165" s="48" t="s">
        <v>77</v>
      </c>
      <c r="I2165" s="61" t="s">
        <v>70</v>
      </c>
      <c r="J2165" s="61" t="str">
        <f>VLOOKUP(Corrections[[#This Row],[Employee]],[1]!Expense_Data[#Data],14,0)</f>
        <v>SL183@tidalwaveautospa.com</v>
      </c>
      <c r="K2165" s="68">
        <v>45292</v>
      </c>
      <c r="L2165" s="75"/>
      <c r="M2165" s="66"/>
      <c r="N2165" s="61"/>
      <c r="O2165" s="65"/>
    </row>
    <row r="2166" spans="1:15" hidden="1" x14ac:dyDescent="0.25">
      <c r="A2166" s="61" t="s">
        <v>694</v>
      </c>
      <c r="B2166" s="61" t="s">
        <v>12982</v>
      </c>
      <c r="C2166" s="50">
        <v>39.33</v>
      </c>
      <c r="D2166" s="66">
        <v>45482</v>
      </c>
      <c r="E2166" s="61" t="s">
        <v>13030</v>
      </c>
      <c r="F2166" s="61"/>
      <c r="G2166" s="61" t="str">
        <f>VLOOKUP(Corrections[[#This Row],[Employee]],'[1]Management Hierarchy Report'!$A$2:$C$3607, 3, 0)</f>
        <v>Joe Chavez</v>
      </c>
      <c r="H2166" s="61" t="s">
        <v>77</v>
      </c>
      <c r="I2166" s="61" t="s">
        <v>70</v>
      </c>
      <c r="J2166" s="61" t="str">
        <f>VLOOKUP(Corrections[[#This Row],[Employee]],[1]!Expense_Data[#Data],14,0)</f>
        <v>SL183@tidalwaveautospa.com</v>
      </c>
      <c r="K2166" s="68">
        <v>45292</v>
      </c>
      <c r="L2166" s="75"/>
      <c r="M2166" s="66"/>
      <c r="N2166" s="61"/>
      <c r="O2166" s="65"/>
    </row>
    <row r="2167" spans="1:15" hidden="1" x14ac:dyDescent="0.25">
      <c r="A2167" s="61" t="s">
        <v>694</v>
      </c>
      <c r="B2167" s="61" t="s">
        <v>12982</v>
      </c>
      <c r="C2167" s="50">
        <v>39.33</v>
      </c>
      <c r="D2167" s="66">
        <v>45482</v>
      </c>
      <c r="E2167" s="61" t="s">
        <v>13030</v>
      </c>
      <c r="F2167" s="61"/>
      <c r="G2167" s="61" t="str">
        <f>VLOOKUP(Corrections[[#This Row],[Employee]],'[1]Management Hierarchy Report'!$A$2:$C$3607, 3, 0)</f>
        <v>Joe Chavez</v>
      </c>
      <c r="H2167" s="48" t="s">
        <v>77</v>
      </c>
      <c r="I2167" s="61" t="s">
        <v>70</v>
      </c>
      <c r="J2167" s="61" t="str">
        <f>VLOOKUP(Corrections[[#This Row],[Employee]],[1]!Expense_Data[#Data],14,0)</f>
        <v>SL183@tidalwaveautospa.com</v>
      </c>
      <c r="K2167" s="68">
        <v>45292</v>
      </c>
      <c r="L2167" s="75"/>
      <c r="M2167" s="66"/>
      <c r="N2167" s="61"/>
      <c r="O2167" s="65"/>
    </row>
    <row r="2168" spans="1:15" hidden="1" x14ac:dyDescent="0.25">
      <c r="A2168" s="61" t="s">
        <v>694</v>
      </c>
      <c r="B2168" s="61" t="s">
        <v>13069</v>
      </c>
      <c r="C2168" s="50">
        <v>41.64</v>
      </c>
      <c r="D2168" s="52">
        <v>45489</v>
      </c>
      <c r="E2168" s="66" t="s">
        <v>13030</v>
      </c>
      <c r="F2168" s="61"/>
      <c r="G2168" s="61" t="str">
        <f>VLOOKUP(Corrections[[#This Row],[Employee]],'[1]Management Hierarchy Report'!$A$2:$C$3607, 3, 0)</f>
        <v>Joe Chavez</v>
      </c>
      <c r="H2168" s="61" t="s">
        <v>77</v>
      </c>
      <c r="I2168" s="61" t="s">
        <v>70</v>
      </c>
      <c r="J2168" s="61" t="str">
        <f>VLOOKUP(Corrections[[#This Row],[Employee]],[1]!Expense_Data[#Data],14,0)</f>
        <v>SL183@tidalwaveautospa.com</v>
      </c>
      <c r="K2168" s="68">
        <v>45292</v>
      </c>
      <c r="L2168" s="75"/>
      <c r="M2168" s="66"/>
      <c r="N2168" s="61"/>
      <c r="O2168" s="65"/>
    </row>
    <row r="2169" spans="1:15" hidden="1" x14ac:dyDescent="0.25">
      <c r="A2169" s="61" t="s">
        <v>694</v>
      </c>
      <c r="B2169" s="61" t="s">
        <v>13069</v>
      </c>
      <c r="C2169" s="50">
        <v>41.64</v>
      </c>
      <c r="D2169" s="66">
        <v>45489</v>
      </c>
      <c r="E2169" s="61" t="s">
        <v>13030</v>
      </c>
      <c r="F2169" s="61"/>
      <c r="G2169" s="61" t="str">
        <f>VLOOKUP(Corrections[[#This Row],[Employee]],'[1]Management Hierarchy Report'!$A$2:$C$3607, 3, 0)</f>
        <v>Joe Chavez</v>
      </c>
      <c r="H2169" s="48" t="s">
        <v>77</v>
      </c>
      <c r="I2169" s="61" t="s">
        <v>70</v>
      </c>
      <c r="J2169" s="61" t="str">
        <f>VLOOKUP(Corrections[[#This Row],[Employee]],[1]!Expense_Data[#Data],14,0)</f>
        <v>SL183@tidalwaveautospa.com</v>
      </c>
      <c r="K2169" s="68">
        <v>45292</v>
      </c>
      <c r="L2169" s="75"/>
      <c r="M2169" s="66"/>
      <c r="N2169" s="61"/>
      <c r="O2169" s="65"/>
    </row>
    <row r="2170" spans="1:15" hidden="1" x14ac:dyDescent="0.25">
      <c r="A2170" s="61" t="s">
        <v>694</v>
      </c>
      <c r="B2170" s="61" t="s">
        <v>13069</v>
      </c>
      <c r="C2170" s="50">
        <v>41.64</v>
      </c>
      <c r="D2170" s="66">
        <v>45489</v>
      </c>
      <c r="E2170" s="61" t="s">
        <v>13030</v>
      </c>
      <c r="F2170" s="61"/>
      <c r="G2170" s="61" t="str">
        <f>VLOOKUP(Corrections[[#This Row],[Employee]],'[1]Management Hierarchy Report'!$A$2:$C$3607, 3, 0)</f>
        <v>Joe Chavez</v>
      </c>
      <c r="H2170" s="48" t="s">
        <v>77</v>
      </c>
      <c r="I2170" s="61" t="s">
        <v>70</v>
      </c>
      <c r="J2170" s="61" t="str">
        <f>VLOOKUP(Corrections[[#This Row],[Employee]],[1]!Expense_Data[#Data],14,0)</f>
        <v>SL183@tidalwaveautospa.com</v>
      </c>
      <c r="K2170" s="68">
        <v>45292</v>
      </c>
      <c r="L2170" s="75"/>
      <c r="M2170" s="66"/>
      <c r="N2170" s="61"/>
      <c r="O2170" s="65"/>
    </row>
    <row r="2171" spans="1:15" hidden="1" x14ac:dyDescent="0.25">
      <c r="A2171" s="61" t="s">
        <v>11652</v>
      </c>
      <c r="B2171" s="61" t="s">
        <v>11653</v>
      </c>
      <c r="C2171" s="50">
        <v>35</v>
      </c>
      <c r="D2171" s="66">
        <v>45488</v>
      </c>
      <c r="E2171" s="61" t="s">
        <v>268</v>
      </c>
      <c r="F2171" s="61"/>
      <c r="G2171" s="61" t="str">
        <f>VLOOKUP(Corrections[[#This Row],[Employee]],'[1]Management Hierarchy Report'!$A$2:$C$3607, 3, 0)</f>
        <v>Andrew Stephens</v>
      </c>
      <c r="H2171" s="61" t="s">
        <v>268</v>
      </c>
      <c r="I2171" s="61" t="s">
        <v>70</v>
      </c>
      <c r="J2171" s="61" t="str">
        <f>VLOOKUP(Corrections[[#This Row],[Employee]],[1]!Expense_Data[#Data],14,0)</f>
        <v>SL297@tidalwaveautospa.com</v>
      </c>
      <c r="K2171" s="68">
        <v>45292</v>
      </c>
      <c r="L2171" s="75"/>
      <c r="M2171" s="66"/>
      <c r="N2171" s="61"/>
      <c r="O2171" s="65"/>
    </row>
    <row r="2172" spans="1:15" hidden="1" x14ac:dyDescent="0.25">
      <c r="A2172" s="61" t="s">
        <v>419</v>
      </c>
      <c r="B2172" s="61" t="s">
        <v>420</v>
      </c>
      <c r="C2172" s="50">
        <v>562.63</v>
      </c>
      <c r="D2172" s="66">
        <v>45273</v>
      </c>
      <c r="E2172" s="61" t="s">
        <v>130</v>
      </c>
      <c r="F2172" s="61"/>
      <c r="G2172" s="61" t="str">
        <f>VLOOKUP(Corrections[[#This Row],[Employee]],'[1]Management Hierarchy Report'!$A$2:$C$3607, 3, 0)</f>
        <v>Joe Chavez</v>
      </c>
      <c r="H2172" s="61" t="s">
        <v>69</v>
      </c>
      <c r="I2172" s="61" t="s">
        <v>70</v>
      </c>
      <c r="J2172" s="67" t="str">
        <f>VLOOKUP(Corrections[[#This Row],[Employee]],[1]!Expense_Data[#Data],14,0)</f>
        <v>SL274@tidalwaveautospa.com</v>
      </c>
      <c r="K2172" s="68">
        <v>45292</v>
      </c>
      <c r="L2172" s="75"/>
      <c r="M2172" s="66"/>
      <c r="N2172" s="61"/>
      <c r="O2172" s="65"/>
    </row>
    <row r="2173" spans="1:15" hidden="1" x14ac:dyDescent="0.25">
      <c r="A2173" s="61" t="s">
        <v>419</v>
      </c>
      <c r="B2173" s="61" t="s">
        <v>512</v>
      </c>
      <c r="C2173" s="50">
        <v>107.03</v>
      </c>
      <c r="D2173" s="66">
        <v>45328</v>
      </c>
      <c r="E2173" s="61" t="s">
        <v>71</v>
      </c>
      <c r="F2173" s="61"/>
      <c r="G2173" s="61" t="str">
        <f>VLOOKUP(Corrections[[#This Row],[Employee]],'[1]Management Hierarchy Report'!$A$2:$C$3607, 3, 0)</f>
        <v>Joe Chavez</v>
      </c>
      <c r="H2173" s="61" t="s">
        <v>77</v>
      </c>
      <c r="I2173" s="61" t="s">
        <v>70</v>
      </c>
      <c r="J2173" s="67" t="str">
        <f>VLOOKUP(Corrections[[#This Row],[Employee]],[1]!Expense_Data[#Data],14,0)</f>
        <v>SL274@tidalwaveautospa.com</v>
      </c>
      <c r="K2173" s="68">
        <v>45292</v>
      </c>
      <c r="L2173" s="75"/>
      <c r="M2173" s="66"/>
      <c r="N2173" s="61"/>
      <c r="O2173" s="65"/>
    </row>
    <row r="2174" spans="1:15" hidden="1" x14ac:dyDescent="0.25">
      <c r="A2174" s="61" t="s">
        <v>419</v>
      </c>
      <c r="B2174" s="61" t="s">
        <v>512</v>
      </c>
      <c r="C2174" s="69">
        <v>258.89</v>
      </c>
      <c r="D2174" s="66">
        <v>45328</v>
      </c>
      <c r="E2174" s="61" t="s">
        <v>71</v>
      </c>
      <c r="F2174" s="61"/>
      <c r="G2174" s="61" t="str">
        <f>VLOOKUP(Corrections[[#This Row],[Employee]],'[1]Management Hierarchy Report'!$A$2:$C$3607, 3, 0)</f>
        <v>Joe Chavez</v>
      </c>
      <c r="H2174" s="61" t="s">
        <v>77</v>
      </c>
      <c r="I2174" s="61" t="s">
        <v>70</v>
      </c>
      <c r="J2174" s="67" t="str">
        <f>VLOOKUP(Corrections[[#This Row],[Employee]],[1]!Expense_Data[#Data],14,0)</f>
        <v>SL274@tidalwaveautospa.com</v>
      </c>
      <c r="K2174" s="68">
        <v>45292</v>
      </c>
      <c r="L2174" s="75"/>
      <c r="M2174" s="66"/>
      <c r="N2174" s="61"/>
      <c r="O2174" s="65"/>
    </row>
    <row r="2175" spans="1:15" hidden="1" x14ac:dyDescent="0.25">
      <c r="A2175" s="61" t="s">
        <v>419</v>
      </c>
      <c r="B2175" s="61" t="s">
        <v>512</v>
      </c>
      <c r="C2175" s="69">
        <v>76.91</v>
      </c>
      <c r="D2175" s="66">
        <v>45329</v>
      </c>
      <c r="E2175" s="61" t="s">
        <v>71</v>
      </c>
      <c r="F2175" s="61"/>
      <c r="G2175" s="61" t="str">
        <f>VLOOKUP(Corrections[[#This Row],[Employee]],'[1]Management Hierarchy Report'!$A$2:$C$3607, 3, 0)</f>
        <v>Joe Chavez</v>
      </c>
      <c r="H2175" s="61" t="s">
        <v>77</v>
      </c>
      <c r="I2175" s="61" t="s">
        <v>70</v>
      </c>
      <c r="J2175" s="67" t="str">
        <f>VLOOKUP(Corrections[[#This Row],[Employee]],[1]!Expense_Data[#Data],14,0)</f>
        <v>SL274@tidalwaveautospa.com</v>
      </c>
      <c r="K2175" s="68">
        <v>45292</v>
      </c>
      <c r="L2175" s="75"/>
      <c r="M2175" s="66"/>
      <c r="N2175" s="61"/>
      <c r="O2175" s="65"/>
    </row>
    <row r="2176" spans="1:15" hidden="1" x14ac:dyDescent="0.25">
      <c r="A2176" s="61" t="s">
        <v>283</v>
      </c>
      <c r="B2176" s="61" t="s">
        <v>284</v>
      </c>
      <c r="C2176" s="50">
        <v>151.09</v>
      </c>
      <c r="D2176" s="66">
        <v>45159</v>
      </c>
      <c r="E2176" s="61" t="s">
        <v>71</v>
      </c>
      <c r="F2176" s="61"/>
      <c r="G2176" s="61" t="e">
        <f>VLOOKUP(Corrections[[#This Row],[Employee]],'[1]Management Hierarchy Report'!$A$2:$C$3607, 3, 0)</f>
        <v>#N/A</v>
      </c>
      <c r="H2176" s="61" t="s">
        <v>77</v>
      </c>
      <c r="I2176" s="61" t="s">
        <v>70</v>
      </c>
      <c r="J2176" s="67" t="e">
        <f>VLOOKUP(Corrections[[#This Row],[Employee]],[1]!Expense_Data[#Data],14,0)</f>
        <v>#N/A</v>
      </c>
      <c r="K2176" s="68">
        <v>45292</v>
      </c>
      <c r="L2176" s="75"/>
      <c r="M2176" s="66"/>
      <c r="N2176" s="61"/>
      <c r="O2176" s="65"/>
    </row>
    <row r="2177" spans="1:15" hidden="1" x14ac:dyDescent="0.25">
      <c r="A2177" s="61" t="s">
        <v>283</v>
      </c>
      <c r="B2177" s="61" t="s">
        <v>588</v>
      </c>
      <c r="C2177" s="50">
        <v>86.38</v>
      </c>
      <c r="D2177" s="66">
        <v>45289</v>
      </c>
      <c r="E2177" s="61" t="s">
        <v>176</v>
      </c>
      <c r="F2177" s="61"/>
      <c r="G2177" s="61" t="e">
        <f>VLOOKUP(Corrections[[#This Row],[Employee]],'[1]Management Hierarchy Report'!$A$2:$C$3607, 3, 0)</f>
        <v>#N/A</v>
      </c>
      <c r="H2177" s="61" t="s">
        <v>77</v>
      </c>
      <c r="I2177" s="61" t="s">
        <v>70</v>
      </c>
      <c r="J2177" s="67" t="e">
        <f>VLOOKUP(Corrections[[#This Row],[Employee]],[1]!Expense_Data[#Data],14,0)</f>
        <v>#N/A</v>
      </c>
      <c r="K2177" s="68">
        <v>45292</v>
      </c>
      <c r="L2177" s="75"/>
      <c r="M2177" s="66"/>
      <c r="N2177" s="61"/>
      <c r="O2177" s="65"/>
    </row>
    <row r="2178" spans="1:15" hidden="1" x14ac:dyDescent="0.25">
      <c r="A2178" s="61" t="s">
        <v>283</v>
      </c>
      <c r="B2178" s="61" t="s">
        <v>588</v>
      </c>
      <c r="C2178" s="69">
        <v>108.31</v>
      </c>
      <c r="D2178" s="66">
        <v>45345</v>
      </c>
      <c r="E2178" s="61" t="s">
        <v>176</v>
      </c>
      <c r="F2178" s="61"/>
      <c r="G2178" s="61" t="e">
        <f>VLOOKUP(Corrections[[#This Row],[Employee]],'[1]Management Hierarchy Report'!$A$2:$C$3607, 3, 0)</f>
        <v>#N/A</v>
      </c>
      <c r="H2178" s="61" t="s">
        <v>77</v>
      </c>
      <c r="I2178" s="61" t="s">
        <v>70</v>
      </c>
      <c r="J2178" s="67" t="e">
        <f>VLOOKUP(Corrections[[#This Row],[Employee]],[1]!Expense_Data[#Data],14,0)</f>
        <v>#N/A</v>
      </c>
      <c r="K2178" s="68">
        <v>45292</v>
      </c>
      <c r="L2178" s="75"/>
      <c r="M2178" s="66"/>
      <c r="N2178" s="61"/>
      <c r="O2178" s="65"/>
    </row>
    <row r="2179" spans="1:15" hidden="1" x14ac:dyDescent="0.25">
      <c r="A2179" s="61" t="s">
        <v>191</v>
      </c>
      <c r="B2179" s="61" t="s">
        <v>192</v>
      </c>
      <c r="C2179" s="50">
        <v>491.68</v>
      </c>
      <c r="D2179" s="66">
        <v>45147</v>
      </c>
      <c r="E2179" s="61" t="s">
        <v>130</v>
      </c>
      <c r="F2179" s="61"/>
      <c r="G2179" s="61" t="str">
        <f>VLOOKUP(Corrections[[#This Row],[Employee]],'[1]Management Hierarchy Report'!$A$2:$C$3607, 3, 0)</f>
        <v>Jeff Mathis</v>
      </c>
      <c r="H2179" s="61" t="s">
        <v>77</v>
      </c>
      <c r="I2179" s="61" t="s">
        <v>70</v>
      </c>
      <c r="J2179" s="67" t="str">
        <f>VLOOKUP(Corrections[[#This Row],[Employee]],[1]!Expense_Data[#Data],14,0)</f>
        <v>SL184@tidalwaveautospa.com</v>
      </c>
      <c r="K2179" s="68">
        <v>45292</v>
      </c>
      <c r="L2179" s="75"/>
      <c r="M2179" s="66"/>
      <c r="N2179" s="61"/>
      <c r="O2179" s="65"/>
    </row>
    <row r="2180" spans="1:15" hidden="1" x14ac:dyDescent="0.25">
      <c r="A2180" s="61" t="s">
        <v>191</v>
      </c>
      <c r="B2180" s="61" t="s">
        <v>192</v>
      </c>
      <c r="C2180" s="69">
        <v>48.24</v>
      </c>
      <c r="D2180" s="66">
        <v>45161</v>
      </c>
      <c r="E2180" s="61" t="s">
        <v>130</v>
      </c>
      <c r="F2180" s="61"/>
      <c r="G2180" s="61" t="str">
        <f>VLOOKUP(Corrections[[#This Row],[Employee]],'[1]Management Hierarchy Report'!$A$2:$C$3607, 3, 0)</f>
        <v>Jeff Mathis</v>
      </c>
      <c r="H2180" s="61" t="s">
        <v>77</v>
      </c>
      <c r="I2180" s="61" t="s">
        <v>70</v>
      </c>
      <c r="J2180" s="67" t="str">
        <f>VLOOKUP(Corrections[[#This Row],[Employee]],[1]!Expense_Data[#Data],14,0)</f>
        <v>SL184@tidalwaveautospa.com</v>
      </c>
      <c r="K2180" s="68">
        <v>45292</v>
      </c>
      <c r="L2180" s="75"/>
      <c r="M2180" s="66"/>
      <c r="N2180" s="61"/>
      <c r="O2180" s="65"/>
    </row>
    <row r="2181" spans="1:15" hidden="1" x14ac:dyDescent="0.25">
      <c r="A2181" s="61" t="s">
        <v>191</v>
      </c>
      <c r="B2181" s="61" t="s">
        <v>192</v>
      </c>
      <c r="C2181" s="69">
        <v>68.73</v>
      </c>
      <c r="D2181" s="66">
        <v>45168</v>
      </c>
      <c r="E2181" s="66" t="s">
        <v>71</v>
      </c>
      <c r="F2181" s="61"/>
      <c r="G2181" s="61" t="str">
        <f>VLOOKUP(Corrections[[#This Row],[Employee]],'[1]Management Hierarchy Report'!$A$2:$C$3607, 3, 0)</f>
        <v>Jeff Mathis</v>
      </c>
      <c r="H2181" s="61" t="s">
        <v>77</v>
      </c>
      <c r="I2181" s="61" t="s">
        <v>70</v>
      </c>
      <c r="J2181" s="67" t="str">
        <f>VLOOKUP(Corrections[[#This Row],[Employee]],[1]!Expense_Data[#Data],14,0)</f>
        <v>SL184@tidalwaveautospa.com</v>
      </c>
      <c r="K2181" s="68">
        <v>45292</v>
      </c>
      <c r="L2181" s="75"/>
      <c r="M2181" s="66"/>
      <c r="N2181" s="61"/>
      <c r="O2181" s="65"/>
    </row>
    <row r="2182" spans="1:15" hidden="1" x14ac:dyDescent="0.25">
      <c r="A2182" s="61" t="s">
        <v>191</v>
      </c>
      <c r="B2182" s="61" t="s">
        <v>192</v>
      </c>
      <c r="C2182" s="69">
        <v>97.51</v>
      </c>
      <c r="D2182" s="66">
        <v>45168</v>
      </c>
      <c r="E2182" s="61" t="s">
        <v>71</v>
      </c>
      <c r="F2182" s="61"/>
      <c r="G2182" s="61" t="str">
        <f>VLOOKUP(Corrections[[#This Row],[Employee]],'[1]Management Hierarchy Report'!$A$2:$C$3607, 3, 0)</f>
        <v>Jeff Mathis</v>
      </c>
      <c r="H2182" s="61" t="s">
        <v>77</v>
      </c>
      <c r="I2182" s="61" t="s">
        <v>70</v>
      </c>
      <c r="J2182" s="67" t="str">
        <f>VLOOKUP(Corrections[[#This Row],[Employee]],[1]!Expense_Data[#Data],14,0)</f>
        <v>SL184@tidalwaveautospa.com</v>
      </c>
      <c r="K2182" s="68">
        <v>45292</v>
      </c>
      <c r="L2182" s="75"/>
      <c r="M2182" s="66"/>
      <c r="N2182" s="61"/>
      <c r="O2182" s="65"/>
    </row>
    <row r="2183" spans="1:15" hidden="1" x14ac:dyDescent="0.25">
      <c r="A2183" s="61" t="s">
        <v>191</v>
      </c>
      <c r="B2183" s="61" t="s">
        <v>735</v>
      </c>
      <c r="C2183" s="50">
        <v>32.9</v>
      </c>
      <c r="D2183" s="66">
        <v>45422</v>
      </c>
      <c r="E2183" s="61" t="s">
        <v>130</v>
      </c>
      <c r="F2183" s="61"/>
      <c r="G2183" s="61" t="str">
        <f>VLOOKUP(Corrections[[#This Row],[Employee]],'[1]Management Hierarchy Report'!$A$2:$C$3607, 3, 0)</f>
        <v>Jeff Mathis</v>
      </c>
      <c r="H2183" s="61" t="e">
        <f>IF(#REF!&gt;=0.2,"Sent Back", "Removed")</f>
        <v>#REF!</v>
      </c>
      <c r="I2183" s="61" t="s">
        <v>70</v>
      </c>
      <c r="J2183" s="67" t="str">
        <f>VLOOKUP(Corrections[[#This Row],[Employee]],[1]!Expense_Data[#Data],14,0)</f>
        <v>SL184@tidalwaveautospa.com</v>
      </c>
      <c r="K2183" s="68">
        <v>45292</v>
      </c>
      <c r="L2183" s="75"/>
      <c r="M2183" s="66"/>
      <c r="N2183" s="61"/>
      <c r="O2183" s="65"/>
    </row>
    <row r="2184" spans="1:15" hidden="1" x14ac:dyDescent="0.25">
      <c r="A2184" s="61" t="s">
        <v>191</v>
      </c>
      <c r="B2184" s="61" t="s">
        <v>11623</v>
      </c>
      <c r="C2184" s="50">
        <v>812.35</v>
      </c>
      <c r="D2184" s="66">
        <v>45436</v>
      </c>
      <c r="E2184" s="61" t="s">
        <v>71</v>
      </c>
      <c r="F2184" s="61"/>
      <c r="G2184" s="61" t="str">
        <f>VLOOKUP(Corrections[[#This Row],[Employee]],'[1]Management Hierarchy Report'!$A$2:$C$3607, 3, 0)</f>
        <v>Jeff Mathis</v>
      </c>
      <c r="H2184" s="61" t="e">
        <f>IF(#REF!&gt;=0.2,"Sent Back", "Removed")</f>
        <v>#REF!</v>
      </c>
      <c r="I2184" s="61" t="s">
        <v>70</v>
      </c>
      <c r="J2184" s="61" t="str">
        <f>VLOOKUP(Corrections[[#This Row],[Employee]],[1]!Expense_Data[#Data],14,0)</f>
        <v>SL184@tidalwaveautospa.com</v>
      </c>
      <c r="K2184" s="68">
        <v>45292</v>
      </c>
      <c r="L2184" s="75"/>
      <c r="M2184" s="66"/>
      <c r="N2184" s="61"/>
      <c r="O2184" s="65"/>
    </row>
    <row r="2185" spans="1:15" hidden="1" x14ac:dyDescent="0.25">
      <c r="A2185" s="61" t="s">
        <v>414</v>
      </c>
      <c r="B2185" s="61" t="s">
        <v>415</v>
      </c>
      <c r="C2185" s="50">
        <v>422.46</v>
      </c>
      <c r="D2185" s="66">
        <v>45251</v>
      </c>
      <c r="E2185" s="61" t="s">
        <v>71</v>
      </c>
      <c r="F2185" s="61"/>
      <c r="G2185" s="61" t="str">
        <f>VLOOKUP(Corrections[[#This Row],[Employee]],'[1]Management Hierarchy Report'!$A$2:$C$3607, 3, 0)</f>
        <v>Michael Dodge</v>
      </c>
      <c r="H2185" s="61" t="s">
        <v>77</v>
      </c>
      <c r="I2185" s="61" t="s">
        <v>70</v>
      </c>
      <c r="J2185" s="67" t="str">
        <f>VLOOKUP(Corrections[[#This Row],[Employee]],[1]!Expense_Data[#Data],14,0)</f>
        <v>SL155@tidalwaveautospa.com</v>
      </c>
      <c r="K2185" s="68">
        <v>45292</v>
      </c>
      <c r="L2185" s="75"/>
      <c r="M2185" s="66"/>
      <c r="N2185" s="61"/>
      <c r="O2185" s="65"/>
    </row>
    <row r="2186" spans="1:15" hidden="1" x14ac:dyDescent="0.25">
      <c r="A2186" s="61" t="s">
        <v>414</v>
      </c>
      <c r="B2186" s="61" t="s">
        <v>415</v>
      </c>
      <c r="C2186" s="69">
        <v>246.15</v>
      </c>
      <c r="D2186" s="66">
        <v>45267</v>
      </c>
      <c r="E2186" s="61" t="s">
        <v>71</v>
      </c>
      <c r="F2186" s="61"/>
      <c r="G2186" s="61" t="str">
        <f>VLOOKUP(Corrections[[#This Row],[Employee]],'[1]Management Hierarchy Report'!$A$2:$C$3607, 3, 0)</f>
        <v>Michael Dodge</v>
      </c>
      <c r="H2186" s="61" t="s">
        <v>77</v>
      </c>
      <c r="I2186" s="61" t="s">
        <v>70</v>
      </c>
      <c r="J2186" s="67" t="str">
        <f>VLOOKUP(Corrections[[#This Row],[Employee]],[1]!Expense_Data[#Data],14,0)</f>
        <v>SL155@tidalwaveautospa.com</v>
      </c>
      <c r="K2186" s="68">
        <v>45292</v>
      </c>
      <c r="L2186" s="75"/>
      <c r="M2186" s="66"/>
      <c r="N2186" s="61"/>
      <c r="O2186" s="65"/>
    </row>
    <row r="2187" spans="1:15" hidden="1" x14ac:dyDescent="0.25">
      <c r="A2187" s="61" t="s">
        <v>414</v>
      </c>
      <c r="B2187" s="61" t="s">
        <v>13059</v>
      </c>
      <c r="C2187" s="50">
        <v>15.36</v>
      </c>
      <c r="D2187" s="52">
        <v>45470</v>
      </c>
      <c r="E2187" s="66" t="s">
        <v>13030</v>
      </c>
      <c r="F2187" s="61"/>
      <c r="G2187" s="61" t="str">
        <f>VLOOKUP(Corrections[[#This Row],[Employee]],'[1]Management Hierarchy Report'!$A$2:$C$3607, 3, 0)</f>
        <v>Michael Dodge</v>
      </c>
      <c r="H2187" s="61" t="s">
        <v>77</v>
      </c>
      <c r="I2187" s="61" t="s">
        <v>70</v>
      </c>
      <c r="J2187" s="61" t="str">
        <f>VLOOKUP(Corrections[[#This Row],[Employee]],[1]!Expense_Data[#Data],14,0)</f>
        <v>SL155@tidalwaveautospa.com</v>
      </c>
      <c r="K2187" s="68">
        <v>45292</v>
      </c>
      <c r="L2187" s="75"/>
      <c r="M2187" s="66"/>
      <c r="N2187" s="61"/>
      <c r="O2187" s="65"/>
    </row>
    <row r="2188" spans="1:15" hidden="1" x14ac:dyDescent="0.25">
      <c r="A2188" s="61" t="s">
        <v>414</v>
      </c>
      <c r="B2188" s="61" t="s">
        <v>13059</v>
      </c>
      <c r="C2188" s="50">
        <v>55.88</v>
      </c>
      <c r="D2188" s="52">
        <v>45482</v>
      </c>
      <c r="E2188" s="66" t="s">
        <v>13030</v>
      </c>
      <c r="F2188" s="61"/>
      <c r="G2188" s="61" t="str">
        <f>VLOOKUP(Corrections[[#This Row],[Employee]],'[1]Management Hierarchy Report'!$A$2:$C$3607, 3, 0)</f>
        <v>Michael Dodge</v>
      </c>
      <c r="H2188" s="61" t="s">
        <v>77</v>
      </c>
      <c r="I2188" s="61" t="s">
        <v>70</v>
      </c>
      <c r="J2188" s="61" t="str">
        <f>VLOOKUP(Corrections[[#This Row],[Employee]],[1]!Expense_Data[#Data],14,0)</f>
        <v>SL155@tidalwaveautospa.com</v>
      </c>
      <c r="K2188" s="68">
        <v>45292</v>
      </c>
      <c r="L2188" s="75"/>
      <c r="M2188" s="66"/>
      <c r="N2188" s="61"/>
      <c r="O2188" s="65"/>
    </row>
    <row r="2189" spans="1:15" hidden="1" x14ac:dyDescent="0.25">
      <c r="A2189" s="61" t="s">
        <v>116</v>
      </c>
      <c r="B2189" s="61" t="s">
        <v>117</v>
      </c>
      <c r="C2189" s="50" t="s">
        <v>80</v>
      </c>
      <c r="D2189" s="66">
        <v>45186</v>
      </c>
      <c r="E2189" s="61" t="s">
        <v>106</v>
      </c>
      <c r="F2189" s="61"/>
      <c r="G2189" s="61" t="e">
        <f>VLOOKUP(Corrections[[#This Row],[Employee]],'[1]Management Hierarchy Report'!$A$2:$C$3607, 3, 0)</f>
        <v>#N/A</v>
      </c>
      <c r="H2189" s="61" t="s">
        <v>77</v>
      </c>
      <c r="I2189" s="61" t="s">
        <v>70</v>
      </c>
      <c r="J2189" s="67" t="e">
        <f>VLOOKUP(Corrections[[#This Row],[Employee]],[1]!Expense_Data[#Data],14,0)</f>
        <v>#N/A</v>
      </c>
      <c r="K2189" s="68">
        <v>45292</v>
      </c>
      <c r="L2189" s="75"/>
      <c r="M2189" s="66"/>
      <c r="N2189" s="61"/>
      <c r="O2189" s="65"/>
    </row>
    <row r="2190" spans="1:15" hidden="1" x14ac:dyDescent="0.25">
      <c r="A2190" s="61" t="s">
        <v>344</v>
      </c>
      <c r="B2190" s="61" t="s">
        <v>345</v>
      </c>
      <c r="C2190" s="50">
        <v>1097.17</v>
      </c>
      <c r="D2190" s="66">
        <v>45201</v>
      </c>
      <c r="E2190" s="61" t="s">
        <v>71</v>
      </c>
      <c r="F2190" s="61"/>
      <c r="G2190" s="61" t="e">
        <f>VLOOKUP(Corrections[[#This Row],[Employee]],'[1]Management Hierarchy Report'!$A$2:$C$3607, 3, 0)</f>
        <v>#N/A</v>
      </c>
      <c r="H2190" s="61" t="s">
        <v>77</v>
      </c>
      <c r="I2190" s="61" t="s">
        <v>70</v>
      </c>
      <c r="J2190" s="67" t="e">
        <f>VLOOKUP(Corrections[[#This Row],[Employee]],[1]!Expense_Data[#Data],14,0)</f>
        <v>#N/A</v>
      </c>
      <c r="K2190" s="68">
        <v>45292</v>
      </c>
      <c r="L2190" s="75"/>
      <c r="M2190" s="66"/>
      <c r="N2190" s="61"/>
      <c r="O2190" s="65"/>
    </row>
    <row r="2191" spans="1:15" hidden="1" x14ac:dyDescent="0.25">
      <c r="A2191" s="61" t="s">
        <v>289</v>
      </c>
      <c r="B2191" s="61" t="s">
        <v>290</v>
      </c>
      <c r="C2191" s="50">
        <v>165.78</v>
      </c>
      <c r="D2191" s="66">
        <v>45190</v>
      </c>
      <c r="E2191" s="61" t="s">
        <v>90</v>
      </c>
      <c r="F2191" s="61"/>
      <c r="G2191" s="61" t="str">
        <f>VLOOKUP(Corrections[[#This Row],[Employee]],'[1]Management Hierarchy Report'!$A$2:$C$3607, 3, 0)</f>
        <v>Bruce Maxwell</v>
      </c>
      <c r="H2191" s="61" t="s">
        <v>77</v>
      </c>
      <c r="I2191" s="61" t="s">
        <v>70</v>
      </c>
      <c r="J2191" s="67" t="str">
        <f>VLOOKUP(Corrections[[#This Row],[Employee]],[1]!Expense_Data[#Data],14,0)</f>
        <v>sean.bush@tidalwaveautospa.com</v>
      </c>
      <c r="K2191" s="68">
        <v>45292</v>
      </c>
      <c r="L2191" s="75"/>
      <c r="M2191" s="66"/>
      <c r="N2191" s="61"/>
      <c r="O2191" s="65"/>
    </row>
    <row r="2192" spans="1:15" hidden="1" x14ac:dyDescent="0.25">
      <c r="A2192" s="61" t="s">
        <v>289</v>
      </c>
      <c r="B2192" s="61" t="s">
        <v>290</v>
      </c>
      <c r="C2192" s="69">
        <v>975.56</v>
      </c>
      <c r="D2192" s="66">
        <v>45194</v>
      </c>
      <c r="E2192" s="61" t="s">
        <v>146</v>
      </c>
      <c r="F2192" s="61"/>
      <c r="G2192" s="61" t="str">
        <f>VLOOKUP(Corrections[[#This Row],[Employee]],'[1]Management Hierarchy Report'!$A$2:$C$3607, 3, 0)</f>
        <v>Bruce Maxwell</v>
      </c>
      <c r="H2192" s="61" t="s">
        <v>77</v>
      </c>
      <c r="I2192" s="61" t="s">
        <v>70</v>
      </c>
      <c r="J2192" s="67" t="str">
        <f>VLOOKUP(Corrections[[#This Row],[Employee]],[1]!Expense_Data[#Data],14,0)</f>
        <v>sean.bush@tidalwaveautospa.com</v>
      </c>
      <c r="K2192" s="68">
        <v>45292</v>
      </c>
      <c r="L2192" s="75"/>
      <c r="M2192" s="66"/>
      <c r="N2192" s="61"/>
      <c r="O2192" s="65"/>
    </row>
    <row r="2193" spans="1:15" hidden="1" x14ac:dyDescent="0.25">
      <c r="A2193" s="61" t="s">
        <v>289</v>
      </c>
      <c r="B2193" s="61" t="s">
        <v>12992</v>
      </c>
      <c r="C2193" s="50">
        <v>155.78</v>
      </c>
      <c r="D2193" s="66">
        <v>45464</v>
      </c>
      <c r="E2193" s="61" t="s">
        <v>13030</v>
      </c>
      <c r="F2193" s="61"/>
      <c r="G2193" s="61" t="str">
        <f>VLOOKUP(Corrections[[#This Row],[Employee]],'[1]Management Hierarchy Report'!$A$2:$C$3607, 3, 0)</f>
        <v>Bruce Maxwell</v>
      </c>
      <c r="H2193" s="61" t="s">
        <v>77</v>
      </c>
      <c r="I2193" s="61" t="s">
        <v>70</v>
      </c>
      <c r="J2193" s="61" t="str">
        <f>VLOOKUP(Corrections[[#This Row],[Employee]],[1]!Expense_Data[#Data],14,0)</f>
        <v>sean.bush@tidalwaveautospa.com</v>
      </c>
      <c r="K2193" s="68">
        <v>45292</v>
      </c>
      <c r="L2193" s="75"/>
      <c r="M2193" s="66"/>
      <c r="N2193" s="61"/>
      <c r="O2193" s="65"/>
    </row>
    <row r="2194" spans="1:15" hidden="1" x14ac:dyDescent="0.25">
      <c r="A2194" s="61" t="s">
        <v>289</v>
      </c>
      <c r="B2194" s="61" t="s">
        <v>12992</v>
      </c>
      <c r="C2194" s="50">
        <v>67.77</v>
      </c>
      <c r="D2194" s="66">
        <v>45465</v>
      </c>
      <c r="E2194" s="61" t="s">
        <v>13030</v>
      </c>
      <c r="F2194" s="61"/>
      <c r="G2194" s="61" t="str">
        <f>VLOOKUP(Corrections[[#This Row],[Employee]],'[1]Management Hierarchy Report'!$A$2:$C$3607, 3, 0)</f>
        <v>Bruce Maxwell</v>
      </c>
      <c r="H2194" s="61" t="s">
        <v>77</v>
      </c>
      <c r="I2194" s="61" t="s">
        <v>70</v>
      </c>
      <c r="J2194" s="61" t="str">
        <f>VLOOKUP(Corrections[[#This Row],[Employee]],[1]!Expense_Data[#Data],14,0)</f>
        <v>sean.bush@tidalwaveautospa.com</v>
      </c>
      <c r="K2194" s="68">
        <v>45292</v>
      </c>
      <c r="L2194" s="75"/>
      <c r="M2194" s="66"/>
      <c r="N2194" s="61"/>
      <c r="O2194" s="65"/>
    </row>
    <row r="2195" spans="1:15" hidden="1" x14ac:dyDescent="0.25">
      <c r="A2195" s="61" t="s">
        <v>289</v>
      </c>
      <c r="B2195" s="61" t="s">
        <v>12992</v>
      </c>
      <c r="C2195" s="50">
        <v>411.4</v>
      </c>
      <c r="D2195" s="66">
        <v>45465</v>
      </c>
      <c r="E2195" s="61" t="s">
        <v>13030</v>
      </c>
      <c r="F2195" s="61"/>
      <c r="G2195" s="61" t="str">
        <f>VLOOKUP(Corrections[[#This Row],[Employee]],'[1]Management Hierarchy Report'!$A$2:$C$3607, 3, 0)</f>
        <v>Bruce Maxwell</v>
      </c>
      <c r="H2195" s="61" t="s">
        <v>77</v>
      </c>
      <c r="I2195" s="61" t="s">
        <v>70</v>
      </c>
      <c r="J2195" s="61" t="str">
        <f>VLOOKUP(Corrections[[#This Row],[Employee]],[1]!Expense_Data[#Data],14,0)</f>
        <v>sean.bush@tidalwaveautospa.com</v>
      </c>
      <c r="K2195" s="68">
        <v>45292</v>
      </c>
      <c r="L2195" s="75"/>
      <c r="M2195" s="66"/>
      <c r="N2195" s="61"/>
      <c r="O2195" s="65"/>
    </row>
    <row r="2196" spans="1:15" hidden="1" x14ac:dyDescent="0.25">
      <c r="A2196" s="61" t="s">
        <v>289</v>
      </c>
      <c r="B2196" s="61" t="s">
        <v>12992</v>
      </c>
      <c r="C2196" s="50">
        <v>251.26</v>
      </c>
      <c r="D2196" s="66">
        <v>45469</v>
      </c>
      <c r="E2196" s="61" t="s">
        <v>13030</v>
      </c>
      <c r="F2196" s="61"/>
      <c r="G2196" s="61" t="str">
        <f>VLOOKUP(Corrections[[#This Row],[Employee]],'[1]Management Hierarchy Report'!$A$2:$C$3607, 3, 0)</f>
        <v>Bruce Maxwell</v>
      </c>
      <c r="H2196" s="61" t="s">
        <v>77</v>
      </c>
      <c r="I2196" s="61" t="s">
        <v>70</v>
      </c>
      <c r="J2196" s="61" t="str">
        <f>VLOOKUP(Corrections[[#This Row],[Employee]],[1]!Expense_Data[#Data],14,0)</f>
        <v>sean.bush@tidalwaveautospa.com</v>
      </c>
      <c r="K2196" s="68">
        <v>45292</v>
      </c>
      <c r="L2196" s="75"/>
      <c r="M2196" s="66"/>
      <c r="N2196" s="61"/>
      <c r="O2196" s="65"/>
    </row>
    <row r="2197" spans="1:15" hidden="1" x14ac:dyDescent="0.25">
      <c r="A2197" s="61" t="s">
        <v>289</v>
      </c>
      <c r="B2197" s="61" t="s">
        <v>12992</v>
      </c>
      <c r="C2197" s="50">
        <v>55.89</v>
      </c>
      <c r="D2197" s="66">
        <v>45490</v>
      </c>
      <c r="E2197" s="61" t="s">
        <v>13030</v>
      </c>
      <c r="F2197" s="61"/>
      <c r="G2197" s="61" t="str">
        <f>VLOOKUP(Corrections[[#This Row],[Employee]],'[1]Management Hierarchy Report'!$A$2:$C$3607, 3, 0)</f>
        <v>Bruce Maxwell</v>
      </c>
      <c r="H2197" s="61" t="s">
        <v>77</v>
      </c>
      <c r="I2197" s="61" t="s">
        <v>70</v>
      </c>
      <c r="J2197" s="61" t="str">
        <f>VLOOKUP(Corrections[[#This Row],[Employee]],[1]!Expense_Data[#Data],14,0)</f>
        <v>sean.bush@tidalwaveautospa.com</v>
      </c>
      <c r="K2197" s="68">
        <v>45292</v>
      </c>
      <c r="L2197" s="75"/>
      <c r="M2197" s="66"/>
      <c r="N2197" s="61"/>
      <c r="O2197" s="65"/>
    </row>
    <row r="2198" spans="1:15" hidden="1" x14ac:dyDescent="0.25">
      <c r="A2198" s="61" t="s">
        <v>3909</v>
      </c>
      <c r="B2198" s="61" t="s">
        <v>13070</v>
      </c>
      <c r="C2198" s="50">
        <v>68.13</v>
      </c>
      <c r="D2198" s="52">
        <v>45483</v>
      </c>
      <c r="E2198" s="66" t="s">
        <v>13030</v>
      </c>
      <c r="F2198" s="61"/>
      <c r="G2198" s="61" t="str">
        <f>VLOOKUP(Corrections[[#This Row],[Employee]],'[1]Management Hierarchy Report'!$A$2:$C$3607, 3, 0)</f>
        <v>Steven Kyriazis</v>
      </c>
      <c r="H2198" s="61" t="s">
        <v>77</v>
      </c>
      <c r="I2198" s="61" t="s">
        <v>70</v>
      </c>
      <c r="J2198" s="61" t="str">
        <f>VLOOKUP(Corrections[[#This Row],[Employee]],[1]!Expense_Data[#Data],14,0)</f>
        <v>SL269@tidalwaveautospa.com</v>
      </c>
      <c r="K2198" s="68">
        <v>45292</v>
      </c>
      <c r="L2198" s="75"/>
      <c r="M2198" s="66"/>
      <c r="N2198" s="61"/>
      <c r="O2198" s="65"/>
    </row>
    <row r="2199" spans="1:15" hidden="1" x14ac:dyDescent="0.25">
      <c r="A2199" s="61" t="s">
        <v>68</v>
      </c>
      <c r="B2199" s="61" t="s">
        <v>656</v>
      </c>
      <c r="C2199" s="50">
        <v>1022.96</v>
      </c>
      <c r="D2199" s="66">
        <v>45370</v>
      </c>
      <c r="E2199" s="61" t="s">
        <v>71</v>
      </c>
      <c r="F2199" s="61"/>
      <c r="G2199" s="61" t="str">
        <f>VLOOKUP(Corrections[[#This Row],[Employee]],'[1]Management Hierarchy Report'!$A$2:$C$3607, 3, 0)</f>
        <v>Bruce Maxwell</v>
      </c>
      <c r="H2199" s="61" t="s">
        <v>77</v>
      </c>
      <c r="I2199" s="61" t="s">
        <v>70</v>
      </c>
      <c r="J2199" s="67" t="str">
        <f>VLOOKUP(Corrections[[#This Row],[Employee]],[1]!Expense_Data[#Data],14,0)</f>
        <v>shawn.corway@tidalwaveautospa.com</v>
      </c>
      <c r="K2199" s="68">
        <v>45292</v>
      </c>
      <c r="L2199" s="75"/>
      <c r="M2199" s="66"/>
      <c r="N2199" s="61"/>
      <c r="O2199" s="65"/>
    </row>
    <row r="2200" spans="1:15" hidden="1" x14ac:dyDescent="0.25">
      <c r="A2200" s="61" t="s">
        <v>68</v>
      </c>
      <c r="B2200" s="61" t="s">
        <v>656</v>
      </c>
      <c r="C2200" s="69">
        <v>688.96</v>
      </c>
      <c r="D2200" s="66">
        <v>45387</v>
      </c>
      <c r="E2200" s="61" t="s">
        <v>71</v>
      </c>
      <c r="F2200" s="61"/>
      <c r="G2200" s="61" t="str">
        <f>VLOOKUP(Corrections[[#This Row],[Employee]],'[1]Management Hierarchy Report'!$A$2:$C$3607, 3, 0)</f>
        <v>Bruce Maxwell</v>
      </c>
      <c r="H2200" s="61" t="s">
        <v>77</v>
      </c>
      <c r="I2200" s="61" t="s">
        <v>70</v>
      </c>
      <c r="J2200" s="67" t="str">
        <f>VLOOKUP(Corrections[[#This Row],[Employee]],[1]!Expense_Data[#Data],14,0)</f>
        <v>shawn.corway@tidalwaveautospa.com</v>
      </c>
      <c r="K2200" s="68">
        <v>45292</v>
      </c>
      <c r="L2200" s="75"/>
      <c r="M2200" s="66"/>
      <c r="N2200" s="61"/>
      <c r="O2200" s="65"/>
    </row>
    <row r="2201" spans="1:15" hidden="1" x14ac:dyDescent="0.25">
      <c r="A2201" s="61" t="s">
        <v>68</v>
      </c>
      <c r="B2201" s="61" t="s">
        <v>874</v>
      </c>
      <c r="C2201" s="50">
        <v>44.77</v>
      </c>
      <c r="D2201" s="66">
        <v>45429</v>
      </c>
      <c r="E2201" s="61" t="s">
        <v>71</v>
      </c>
      <c r="F2201" s="61"/>
      <c r="G2201" s="61" t="str">
        <f>VLOOKUP(Corrections[[#This Row],[Employee]],'[1]Management Hierarchy Report'!$A$2:$C$3607, 3, 0)</f>
        <v>Bruce Maxwell</v>
      </c>
      <c r="H2201" s="61" t="s">
        <v>69</v>
      </c>
      <c r="I2201" s="61" t="s">
        <v>70</v>
      </c>
      <c r="J2201" s="61" t="str">
        <f>VLOOKUP(Corrections[[#This Row],[Employee]],[1]!Expense_Data[#Data],14,0)</f>
        <v>shawn.corway@tidalwaveautospa.com</v>
      </c>
      <c r="K2201" s="68">
        <v>45292</v>
      </c>
      <c r="L2201" s="75"/>
      <c r="M2201" s="66"/>
      <c r="N2201" s="61"/>
      <c r="O2201" s="65"/>
    </row>
    <row r="2202" spans="1:15" hidden="1" x14ac:dyDescent="0.25">
      <c r="A2202" s="61" t="s">
        <v>68</v>
      </c>
      <c r="B2202" s="61" t="s">
        <v>874</v>
      </c>
      <c r="C2202" s="69">
        <v>29.46</v>
      </c>
      <c r="D2202" s="66">
        <v>45446</v>
      </c>
      <c r="E2202" s="61" t="s">
        <v>71</v>
      </c>
      <c r="F2202" s="61"/>
      <c r="G2202" s="61" t="str">
        <f>VLOOKUP(Corrections[[#This Row],[Employee]],'[1]Management Hierarchy Report'!$A$2:$C$3607, 3, 0)</f>
        <v>Bruce Maxwell</v>
      </c>
      <c r="H2202" s="61" t="s">
        <v>69</v>
      </c>
      <c r="I2202" s="61" t="s">
        <v>70</v>
      </c>
      <c r="J2202" s="61" t="str">
        <f>VLOOKUP(Corrections[[#This Row],[Employee]],[1]!Expense_Data[#Data],14,0)</f>
        <v>shawn.corway@tidalwaveautospa.com</v>
      </c>
      <c r="K2202" s="68">
        <v>45292</v>
      </c>
      <c r="L2202" s="75"/>
      <c r="M2202" s="66"/>
      <c r="N2202" s="61"/>
      <c r="O2202" s="65"/>
    </row>
    <row r="2203" spans="1:15" hidden="1" x14ac:dyDescent="0.25">
      <c r="A2203" s="61" t="s">
        <v>68</v>
      </c>
      <c r="B2203" s="61" t="s">
        <v>11638</v>
      </c>
      <c r="C2203" s="50">
        <v>44.77</v>
      </c>
      <c r="D2203" s="66">
        <v>45429</v>
      </c>
      <c r="E2203" s="61" t="s">
        <v>71</v>
      </c>
      <c r="F2203" s="61"/>
      <c r="G2203" s="61" t="str">
        <f>VLOOKUP(Corrections[[#This Row],[Employee]],'[1]Management Hierarchy Report'!$A$2:$C$3607, 3, 0)</f>
        <v>Bruce Maxwell</v>
      </c>
      <c r="H2203" s="61" t="s">
        <v>77</v>
      </c>
      <c r="I2203" s="61" t="s">
        <v>70</v>
      </c>
      <c r="J2203" s="61" t="str">
        <f>VLOOKUP(Corrections[[#This Row],[Employee]],[1]!Expense_Data[#Data],14,0)</f>
        <v>shawn.corway@tidalwaveautospa.com</v>
      </c>
      <c r="K2203" s="68">
        <v>45292</v>
      </c>
      <c r="L2203" s="75"/>
      <c r="M2203" s="66"/>
      <c r="N2203" s="61"/>
      <c r="O2203" s="65"/>
    </row>
    <row r="2204" spans="1:15" hidden="1" x14ac:dyDescent="0.25">
      <c r="A2204" s="61" t="s">
        <v>68</v>
      </c>
      <c r="B2204" s="61" t="s">
        <v>11638</v>
      </c>
      <c r="C2204" s="50">
        <v>44.77</v>
      </c>
      <c r="D2204" s="52">
        <v>45429</v>
      </c>
      <c r="E2204" s="66" t="s">
        <v>521</v>
      </c>
      <c r="F2204" s="61"/>
      <c r="G2204" s="61" t="str">
        <f>VLOOKUP(Corrections[[#This Row],[Employee]],'[1]Management Hierarchy Report'!$A$2:$C$3607, 3, 0)</f>
        <v>Bruce Maxwell</v>
      </c>
      <c r="H2204" s="61" t="s">
        <v>77</v>
      </c>
      <c r="I2204" s="61" t="s">
        <v>70</v>
      </c>
      <c r="J2204" s="61" t="str">
        <f>VLOOKUP(Corrections[[#This Row],[Employee]],[1]!Expense_Data[#Data],14,0)</f>
        <v>shawn.corway@tidalwaveautospa.com</v>
      </c>
      <c r="K2204" s="68">
        <v>45292</v>
      </c>
      <c r="L2204" s="75"/>
      <c r="M2204" s="66"/>
      <c r="N2204" s="61"/>
      <c r="O2204" s="65"/>
    </row>
    <row r="2205" spans="1:15" hidden="1" x14ac:dyDescent="0.25">
      <c r="A2205" s="61" t="s">
        <v>68</v>
      </c>
      <c r="B2205" s="61" t="s">
        <v>11638</v>
      </c>
      <c r="C2205" s="50">
        <v>44.77</v>
      </c>
      <c r="D2205" s="66">
        <v>45429</v>
      </c>
      <c r="E2205" s="61" t="s">
        <v>12979</v>
      </c>
      <c r="F2205" s="61"/>
      <c r="G2205" s="61" t="str">
        <f>VLOOKUP(Corrections[[#This Row],[Employee]],'[1]Management Hierarchy Report'!$A$2:$C$3607, 3, 0)</f>
        <v>Bruce Maxwell</v>
      </c>
      <c r="H2205" s="48" t="s">
        <v>77</v>
      </c>
      <c r="I2205" s="61" t="s">
        <v>70</v>
      </c>
      <c r="J2205" s="61" t="str">
        <f>VLOOKUP(Corrections[[#This Row],[Employee]],[1]!Expense_Data[#Data],14,0)</f>
        <v>shawn.corway@tidalwaveautospa.com</v>
      </c>
      <c r="K2205" s="68">
        <v>45292</v>
      </c>
      <c r="L2205" s="75"/>
      <c r="M2205" s="66"/>
      <c r="N2205" s="61"/>
      <c r="O2205" s="65"/>
    </row>
    <row r="2206" spans="1:15" hidden="1" x14ac:dyDescent="0.25">
      <c r="A2206" s="61" t="s">
        <v>68</v>
      </c>
      <c r="B2206" s="61" t="s">
        <v>11638</v>
      </c>
      <c r="C2206" s="69">
        <v>29.46</v>
      </c>
      <c r="D2206" s="66">
        <v>45446</v>
      </c>
      <c r="E2206" s="61" t="s">
        <v>71</v>
      </c>
      <c r="F2206" s="61"/>
      <c r="G2206" s="61" t="str">
        <f>VLOOKUP(Corrections[[#This Row],[Employee]],'[1]Management Hierarchy Report'!$A$2:$C$3607, 3, 0)</f>
        <v>Bruce Maxwell</v>
      </c>
      <c r="H2206" s="61" t="s">
        <v>77</v>
      </c>
      <c r="I2206" s="61" t="s">
        <v>70</v>
      </c>
      <c r="J2206" s="61" t="str">
        <f>VLOOKUP(Corrections[[#This Row],[Employee]],[1]!Expense_Data[#Data],14,0)</f>
        <v>shawn.corway@tidalwaveautospa.com</v>
      </c>
      <c r="K2206" s="68">
        <v>45292</v>
      </c>
      <c r="L2206" s="75"/>
      <c r="M2206" s="66"/>
      <c r="N2206" s="61"/>
      <c r="O2206" s="65"/>
    </row>
    <row r="2207" spans="1:15" hidden="1" x14ac:dyDescent="0.25">
      <c r="A2207" s="61" t="s">
        <v>68</v>
      </c>
      <c r="B2207" s="61" t="s">
        <v>11638</v>
      </c>
      <c r="C2207" s="50">
        <v>29.46</v>
      </c>
      <c r="D2207" s="52">
        <v>45446</v>
      </c>
      <c r="E2207" s="66" t="s">
        <v>521</v>
      </c>
      <c r="F2207" s="61"/>
      <c r="G2207" s="61" t="str">
        <f>VLOOKUP(Corrections[[#This Row],[Employee]],'[1]Management Hierarchy Report'!$A$2:$C$3607, 3, 0)</f>
        <v>Bruce Maxwell</v>
      </c>
      <c r="H2207" s="61" t="s">
        <v>77</v>
      </c>
      <c r="I2207" s="61" t="s">
        <v>70</v>
      </c>
      <c r="J2207" s="61" t="str">
        <f>VLOOKUP(Corrections[[#This Row],[Employee]],[1]!Expense_Data[#Data],14,0)</f>
        <v>shawn.corway@tidalwaveautospa.com</v>
      </c>
      <c r="K2207" s="68">
        <v>45292</v>
      </c>
      <c r="L2207" s="75"/>
      <c r="M2207" s="66"/>
      <c r="N2207" s="61"/>
      <c r="O2207" s="65"/>
    </row>
    <row r="2208" spans="1:15" hidden="1" x14ac:dyDescent="0.25">
      <c r="A2208" s="61" t="s">
        <v>68</v>
      </c>
      <c r="B2208" s="61" t="s">
        <v>11638</v>
      </c>
      <c r="C2208" s="50">
        <v>29.46</v>
      </c>
      <c r="D2208" s="66">
        <v>45446</v>
      </c>
      <c r="E2208" s="61" t="s">
        <v>12979</v>
      </c>
      <c r="F2208" s="61"/>
      <c r="G2208" s="61" t="str">
        <f>VLOOKUP(Corrections[[#This Row],[Employee]],'[1]Management Hierarchy Report'!$A$2:$C$3607, 3, 0)</f>
        <v>Bruce Maxwell</v>
      </c>
      <c r="H2208" s="48" t="s">
        <v>77</v>
      </c>
      <c r="I2208" s="61" t="s">
        <v>70</v>
      </c>
      <c r="J2208" s="61" t="str">
        <f>VLOOKUP(Corrections[[#This Row],[Employee]],[1]!Expense_Data[#Data],14,0)</f>
        <v>shawn.corway@tidalwaveautospa.com</v>
      </c>
      <c r="K2208" s="68">
        <v>45292</v>
      </c>
      <c r="L2208" s="75"/>
      <c r="M2208" s="66"/>
      <c r="N2208" s="61"/>
      <c r="O2208" s="65"/>
    </row>
    <row r="2209" spans="1:15" hidden="1" x14ac:dyDescent="0.25">
      <c r="A2209" s="61" t="s">
        <v>68</v>
      </c>
      <c r="C2209" s="50">
        <v>99.85</v>
      </c>
      <c r="D2209" s="66">
        <v>45151</v>
      </c>
      <c r="E2209" s="61" t="s">
        <v>71</v>
      </c>
      <c r="F2209" s="61"/>
      <c r="G2209" s="61" t="str">
        <f>VLOOKUP(Corrections[[#This Row],[Employee]],'[1]Management Hierarchy Report'!$A$2:$C$3607, 3, 0)</f>
        <v>Bruce Maxwell</v>
      </c>
      <c r="H2209" s="61" t="s">
        <v>69</v>
      </c>
      <c r="I2209" s="61" t="s">
        <v>70</v>
      </c>
      <c r="J2209" s="67" t="str">
        <f>VLOOKUP(Corrections[[#This Row],[Employee]],[1]!Expense_Data[#Data],14,0)</f>
        <v>shawn.corway@tidalwaveautospa.com</v>
      </c>
      <c r="K2209" s="68">
        <v>45292</v>
      </c>
      <c r="L2209" s="75"/>
      <c r="M2209" s="66"/>
      <c r="N2209" s="61"/>
      <c r="O2209" s="65"/>
    </row>
    <row r="2210" spans="1:15" hidden="1" x14ac:dyDescent="0.25">
      <c r="A2210" s="61" t="s">
        <v>68</v>
      </c>
      <c r="C2210" s="50">
        <v>95.48</v>
      </c>
      <c r="D2210" s="66">
        <v>45151</v>
      </c>
      <c r="E2210" s="61" t="s">
        <v>71</v>
      </c>
      <c r="F2210" s="61"/>
      <c r="G2210" s="61" t="str">
        <f>VLOOKUP(Corrections[[#This Row],[Employee]],'[1]Management Hierarchy Report'!$A$2:$C$3607, 3, 0)</f>
        <v>Bruce Maxwell</v>
      </c>
      <c r="H2210" s="61" t="s">
        <v>69</v>
      </c>
      <c r="I2210" s="61" t="s">
        <v>70</v>
      </c>
      <c r="J2210" s="67" t="str">
        <f>VLOOKUP(Corrections[[#This Row],[Employee]],[1]!Expense_Data[#Data],14,0)</f>
        <v>shawn.corway@tidalwaveautospa.com</v>
      </c>
      <c r="K2210" s="68">
        <v>45292</v>
      </c>
      <c r="L2210" s="75"/>
      <c r="M2210" s="66"/>
      <c r="N2210" s="61"/>
      <c r="O2210" s="65"/>
    </row>
    <row r="2211" spans="1:15" hidden="1" x14ac:dyDescent="0.25">
      <c r="A2211" s="61" t="s">
        <v>12966</v>
      </c>
      <c r="B2211" s="61" t="s">
        <v>12967</v>
      </c>
      <c r="C2211" s="50">
        <v>55.89</v>
      </c>
      <c r="D2211" s="66">
        <v>45490</v>
      </c>
      <c r="E2211" s="61" t="s">
        <v>268</v>
      </c>
      <c r="F2211" s="61"/>
      <c r="G2211" s="61" t="str">
        <f>VLOOKUP(Corrections[[#This Row],[Employee]],'[1]Management Hierarchy Report'!$A$2:$C$3607, 3, 0)</f>
        <v>Brandon Ortega</v>
      </c>
      <c r="H2211" s="61" t="s">
        <v>268</v>
      </c>
      <c r="I2211" s="61" t="s">
        <v>70</v>
      </c>
      <c r="J2211" s="61" t="e">
        <f>VLOOKUP(Corrections[[#This Row],[Employee]],[1]!Expense_Data[#Data],14,0)</f>
        <v>#N/A</v>
      </c>
      <c r="K2211" s="68">
        <v>45292</v>
      </c>
      <c r="L2211" s="75"/>
      <c r="M2211" s="66"/>
      <c r="N2211" s="61"/>
      <c r="O2211" s="65"/>
    </row>
    <row r="2212" spans="1:15" hidden="1" x14ac:dyDescent="0.25">
      <c r="A2212" s="61" t="s">
        <v>13148</v>
      </c>
      <c r="B2212" s="61" t="s">
        <v>13149</v>
      </c>
      <c r="C2212" s="50">
        <v>26.88</v>
      </c>
      <c r="D2212" s="66">
        <v>45496</v>
      </c>
      <c r="E2212" s="61" t="s">
        <v>268</v>
      </c>
      <c r="F2212" s="61"/>
      <c r="G2212" s="61" t="str">
        <f>VLOOKUP(Corrections[[#This Row],[Employee]],'[1]Management Hierarchy Report'!$A$2:$C$3607, 3, 0)</f>
        <v>Aaron McVicker</v>
      </c>
      <c r="H2212" s="48" t="s">
        <v>268</v>
      </c>
      <c r="I2212" s="61" t="s">
        <v>70</v>
      </c>
      <c r="J2212" s="61" t="e">
        <f>VLOOKUP(Corrections[[#This Row],[Employee]],[1]!Expense_Data[#Data],14,0)</f>
        <v>#N/A</v>
      </c>
      <c r="K2212" s="68">
        <v>45292</v>
      </c>
      <c r="L2212" s="75"/>
      <c r="M2212" s="66"/>
      <c r="N2212" s="61"/>
      <c r="O2212" s="65"/>
    </row>
    <row r="2213" spans="1:15" hidden="1" x14ac:dyDescent="0.25">
      <c r="A2213" s="61" t="s">
        <v>8321</v>
      </c>
      <c r="B2213" s="61" t="s">
        <v>12990</v>
      </c>
      <c r="C2213" s="50">
        <v>62.63</v>
      </c>
      <c r="D2213" s="66">
        <v>45477</v>
      </c>
      <c r="E2213" s="61" t="s">
        <v>13030</v>
      </c>
      <c r="F2213" s="61"/>
      <c r="G2213" s="61" t="str">
        <f>VLOOKUP(Corrections[[#This Row],[Employee]],'[1]Management Hierarchy Report'!$A$2:$C$3607, 3, 0)</f>
        <v>Cory Cummings</v>
      </c>
      <c r="H2213" s="61" t="s">
        <v>77</v>
      </c>
      <c r="I2213" s="61" t="s">
        <v>70</v>
      </c>
      <c r="J2213" s="61" t="str">
        <f>VLOOKUP(Corrections[[#This Row],[Employee]],[1]!Expense_Data[#Data],14,0)</f>
        <v>SL372@tidalwaveautospa.com</v>
      </c>
      <c r="K2213" s="68">
        <v>45292</v>
      </c>
      <c r="L2213" s="75"/>
      <c r="M2213" s="66"/>
      <c r="N2213" s="61"/>
      <c r="O2213" s="65"/>
    </row>
    <row r="2214" spans="1:15" hidden="1" x14ac:dyDescent="0.25">
      <c r="A2214" s="61" t="s">
        <v>8321</v>
      </c>
      <c r="B2214" s="61" t="s">
        <v>12990</v>
      </c>
      <c r="C2214" s="50">
        <v>62.63</v>
      </c>
      <c r="D2214" s="66">
        <v>45477</v>
      </c>
      <c r="E2214" s="61" t="s">
        <v>13030</v>
      </c>
      <c r="F2214" s="61"/>
      <c r="G2214" s="61" t="str">
        <f>VLOOKUP(Corrections[[#This Row],[Employee]],'[1]Management Hierarchy Report'!$A$2:$C$3607, 3, 0)</f>
        <v>Cory Cummings</v>
      </c>
      <c r="H2214" s="61" t="s">
        <v>77</v>
      </c>
      <c r="I2214" s="61" t="s">
        <v>70</v>
      </c>
      <c r="J2214" s="61" t="str">
        <f>VLOOKUP(Corrections[[#This Row],[Employee]],[1]!Expense_Data[#Data],14,0)</f>
        <v>SL372@tidalwaveautospa.com</v>
      </c>
      <c r="K2214" s="68">
        <v>45292</v>
      </c>
      <c r="L2214" s="75"/>
      <c r="M2214" s="66"/>
      <c r="N2214" s="61"/>
      <c r="O2214" s="65"/>
    </row>
    <row r="2215" spans="1:15" hidden="1" x14ac:dyDescent="0.25">
      <c r="A2215" s="61" t="s">
        <v>538</v>
      </c>
      <c r="B2215" s="61" t="s">
        <v>539</v>
      </c>
      <c r="C2215" s="50">
        <v>396.11</v>
      </c>
      <c r="D2215" s="66">
        <v>45348</v>
      </c>
      <c r="E2215" s="61" t="s">
        <v>71</v>
      </c>
      <c r="F2215" s="61"/>
      <c r="G2215" s="61" t="str">
        <f>VLOOKUP(Corrections[[#This Row],[Employee]],'[1]Management Hierarchy Report'!$A$2:$C$3607, 3, 0)</f>
        <v>Jeff Mathis</v>
      </c>
      <c r="H2215" s="61" t="e">
        <f>IF(#REF!&gt;=20,"Sent Back", "Removed")</f>
        <v>#REF!</v>
      </c>
      <c r="I2215" s="61" t="s">
        <v>70</v>
      </c>
      <c r="J2215" s="67" t="str">
        <f>VLOOKUP(Corrections[[#This Row],[Employee]],[1]!Expense_Data[#Data],14,0)</f>
        <v>SL211@tidalwaveautospa.com</v>
      </c>
      <c r="K2215" s="68">
        <v>45292</v>
      </c>
      <c r="L2215" s="75"/>
      <c r="M2215" s="66"/>
      <c r="N2215" s="61"/>
      <c r="O2215" s="65"/>
    </row>
    <row r="2216" spans="1:15" hidden="1" x14ac:dyDescent="0.25">
      <c r="A2216" s="61" t="s">
        <v>538</v>
      </c>
      <c r="B2216" s="61" t="s">
        <v>13029</v>
      </c>
      <c r="C2216" s="50">
        <v>65.44</v>
      </c>
      <c r="D2216" s="66">
        <v>45471</v>
      </c>
      <c r="E2216" s="61" t="s">
        <v>13030</v>
      </c>
      <c r="F2216" s="61"/>
      <c r="G2216" s="61" t="str">
        <f>VLOOKUP(Corrections[[#This Row],[Employee]],'[1]Management Hierarchy Report'!$A$2:$C$3607, 3, 0)</f>
        <v>Jeff Mathis</v>
      </c>
      <c r="H2216" s="61" t="s">
        <v>77</v>
      </c>
      <c r="I2216" s="61" t="s">
        <v>70</v>
      </c>
      <c r="J2216" s="61" t="str">
        <f>VLOOKUP(Corrections[[#This Row],[Employee]],[1]!Expense_Data[#Data],14,0)</f>
        <v>SL211@tidalwaveautospa.com</v>
      </c>
      <c r="K2216" s="68">
        <v>45292</v>
      </c>
      <c r="L2216" s="75"/>
      <c r="M2216" s="66"/>
      <c r="N2216" s="61"/>
      <c r="O2216" s="65"/>
    </row>
    <row r="2217" spans="1:15" hidden="1" x14ac:dyDescent="0.25">
      <c r="A2217" s="61" t="s">
        <v>538</v>
      </c>
      <c r="B2217" s="61" t="s">
        <v>13029</v>
      </c>
      <c r="C2217" s="50">
        <v>65.44</v>
      </c>
      <c r="D2217" s="66">
        <v>45471</v>
      </c>
      <c r="E2217" s="61" t="s">
        <v>13030</v>
      </c>
      <c r="F2217" s="61"/>
      <c r="G2217" s="61" t="str">
        <f>VLOOKUP(Corrections[[#This Row],[Employee]],'[1]Management Hierarchy Report'!$A$2:$C$3607, 3, 0)</f>
        <v>Jeff Mathis</v>
      </c>
      <c r="H2217" s="48" t="s">
        <v>77</v>
      </c>
      <c r="I2217" s="61" t="s">
        <v>70</v>
      </c>
      <c r="J2217" s="61" t="str">
        <f>VLOOKUP(Corrections[[#This Row],[Employee]],[1]!Expense_Data[#Data],14,0)</f>
        <v>SL211@tidalwaveautospa.com</v>
      </c>
      <c r="K2217" s="68">
        <v>45292</v>
      </c>
      <c r="L2217" s="75"/>
      <c r="M2217" s="66"/>
      <c r="N2217" s="61"/>
      <c r="O2217" s="65"/>
    </row>
    <row r="2218" spans="1:15" hidden="1" x14ac:dyDescent="0.25">
      <c r="A2218" s="61" t="s">
        <v>538</v>
      </c>
      <c r="B2218" s="61" t="s">
        <v>13029</v>
      </c>
      <c r="C2218" s="50">
        <v>45.11</v>
      </c>
      <c r="D2218" s="66">
        <v>45477</v>
      </c>
      <c r="E2218" s="61" t="s">
        <v>13030</v>
      </c>
      <c r="F2218" s="61"/>
      <c r="G2218" s="61" t="str">
        <f>VLOOKUP(Corrections[[#This Row],[Employee]],'[1]Management Hierarchy Report'!$A$2:$C$3607, 3, 0)</f>
        <v>Jeff Mathis</v>
      </c>
      <c r="H2218" s="61" t="s">
        <v>77</v>
      </c>
      <c r="I2218" s="61" t="s">
        <v>70</v>
      </c>
      <c r="J2218" s="61" t="str">
        <f>VLOOKUP(Corrections[[#This Row],[Employee]],[1]!Expense_Data[#Data],14,0)</f>
        <v>SL211@tidalwaveautospa.com</v>
      </c>
      <c r="K2218" s="68">
        <v>45292</v>
      </c>
      <c r="L2218" s="75"/>
      <c r="M2218" s="66"/>
      <c r="N2218" s="61"/>
      <c r="O2218" s="65"/>
    </row>
    <row r="2219" spans="1:15" hidden="1" x14ac:dyDescent="0.25">
      <c r="A2219" s="61" t="s">
        <v>538</v>
      </c>
      <c r="B2219" s="61" t="s">
        <v>13029</v>
      </c>
      <c r="C2219" s="50">
        <v>45.11</v>
      </c>
      <c r="D2219" s="66">
        <v>45477</v>
      </c>
      <c r="E2219" s="61" t="s">
        <v>13030</v>
      </c>
      <c r="F2219" s="61"/>
      <c r="G2219" s="61" t="str">
        <f>VLOOKUP(Corrections[[#This Row],[Employee]],'[1]Management Hierarchy Report'!$A$2:$C$3607, 3, 0)</f>
        <v>Jeff Mathis</v>
      </c>
      <c r="H2219" s="48" t="s">
        <v>77</v>
      </c>
      <c r="I2219" s="61" t="s">
        <v>70</v>
      </c>
      <c r="J2219" s="61" t="str">
        <f>VLOOKUP(Corrections[[#This Row],[Employee]],[1]!Expense_Data[#Data],14,0)</f>
        <v>SL211@tidalwaveautospa.com</v>
      </c>
      <c r="K2219" s="68">
        <v>45292</v>
      </c>
      <c r="L2219" s="75"/>
      <c r="M2219" s="66"/>
      <c r="N2219" s="61"/>
      <c r="O2219" s="65"/>
    </row>
    <row r="2220" spans="1:15" hidden="1" x14ac:dyDescent="0.25">
      <c r="A2220" s="61" t="s">
        <v>538</v>
      </c>
      <c r="B2220" s="61" t="s">
        <v>13029</v>
      </c>
      <c r="C2220" s="50">
        <v>116.76</v>
      </c>
      <c r="D2220" s="66">
        <v>45482</v>
      </c>
      <c r="E2220" s="61" t="s">
        <v>13030</v>
      </c>
      <c r="F2220" s="61"/>
      <c r="G2220" s="61" t="str">
        <f>VLOOKUP(Corrections[[#This Row],[Employee]],'[1]Management Hierarchy Report'!$A$2:$C$3607, 3, 0)</f>
        <v>Jeff Mathis</v>
      </c>
      <c r="H2220" s="61" t="s">
        <v>77</v>
      </c>
      <c r="I2220" s="61" t="s">
        <v>70</v>
      </c>
      <c r="J2220" s="61" t="str">
        <f>VLOOKUP(Corrections[[#This Row],[Employee]],[1]!Expense_Data[#Data],14,0)</f>
        <v>SL211@tidalwaveautospa.com</v>
      </c>
      <c r="K2220" s="68">
        <v>45292</v>
      </c>
      <c r="L2220" s="75"/>
      <c r="M2220" s="66"/>
      <c r="N2220" s="61"/>
      <c r="O2220" s="65"/>
    </row>
    <row r="2221" spans="1:15" hidden="1" x14ac:dyDescent="0.25">
      <c r="A2221" s="61" t="s">
        <v>538</v>
      </c>
      <c r="B2221" s="61" t="s">
        <v>13029</v>
      </c>
      <c r="C2221" s="50">
        <v>116.76</v>
      </c>
      <c r="D2221" s="66">
        <v>45482</v>
      </c>
      <c r="E2221" s="61" t="s">
        <v>13030</v>
      </c>
      <c r="F2221" s="61"/>
      <c r="G2221" s="61" t="str">
        <f>VLOOKUP(Corrections[[#This Row],[Employee]],'[1]Management Hierarchy Report'!$A$2:$C$3607, 3, 0)</f>
        <v>Jeff Mathis</v>
      </c>
      <c r="H2221" s="48" t="s">
        <v>77</v>
      </c>
      <c r="I2221" s="61" t="s">
        <v>70</v>
      </c>
      <c r="J2221" s="61" t="str">
        <f>VLOOKUP(Corrections[[#This Row],[Employee]],[1]!Expense_Data[#Data],14,0)</f>
        <v>SL211@tidalwaveautospa.com</v>
      </c>
      <c r="K2221" s="68">
        <v>45292</v>
      </c>
      <c r="L2221" s="75"/>
      <c r="M2221" s="66"/>
      <c r="N2221" s="61"/>
      <c r="O2221" s="65"/>
    </row>
    <row r="2222" spans="1:15" hidden="1" x14ac:dyDescent="0.25">
      <c r="A2222" s="61" t="s">
        <v>538</v>
      </c>
      <c r="B2222" s="61" t="s">
        <v>13029</v>
      </c>
      <c r="C2222" s="50">
        <v>117.37</v>
      </c>
      <c r="D2222" s="66">
        <v>45483</v>
      </c>
      <c r="E2222" s="61" t="s">
        <v>13030</v>
      </c>
      <c r="F2222" s="61"/>
      <c r="G2222" s="61" t="str">
        <f>VLOOKUP(Corrections[[#This Row],[Employee]],'[1]Management Hierarchy Report'!$A$2:$C$3607, 3, 0)</f>
        <v>Jeff Mathis</v>
      </c>
      <c r="H2222" s="61" t="s">
        <v>77</v>
      </c>
      <c r="I2222" s="61" t="s">
        <v>70</v>
      </c>
      <c r="J2222" s="61" t="str">
        <f>VLOOKUP(Corrections[[#This Row],[Employee]],[1]!Expense_Data[#Data],14,0)</f>
        <v>SL211@tidalwaveautospa.com</v>
      </c>
      <c r="K2222" s="68">
        <v>45292</v>
      </c>
      <c r="L2222" s="75"/>
      <c r="M2222" s="66"/>
      <c r="N2222" s="61"/>
      <c r="O2222" s="65"/>
    </row>
    <row r="2223" spans="1:15" hidden="1" x14ac:dyDescent="0.25">
      <c r="A2223" s="61" t="s">
        <v>538</v>
      </c>
      <c r="B2223" s="61" t="s">
        <v>13029</v>
      </c>
      <c r="C2223" s="50">
        <v>117.37</v>
      </c>
      <c r="D2223" s="66">
        <v>45483</v>
      </c>
      <c r="E2223" s="61" t="s">
        <v>13030</v>
      </c>
      <c r="F2223" s="61"/>
      <c r="G2223" s="61" t="str">
        <f>VLOOKUP(Corrections[[#This Row],[Employee]],'[1]Management Hierarchy Report'!$A$2:$C$3607, 3, 0)</f>
        <v>Jeff Mathis</v>
      </c>
      <c r="H2223" s="48" t="s">
        <v>77</v>
      </c>
      <c r="I2223" s="61" t="s">
        <v>70</v>
      </c>
      <c r="J2223" s="61" t="str">
        <f>VLOOKUP(Corrections[[#This Row],[Employee]],[1]!Expense_Data[#Data],14,0)</f>
        <v>SL211@tidalwaveautospa.com</v>
      </c>
      <c r="K2223" s="68">
        <v>45292</v>
      </c>
      <c r="L2223" s="75"/>
      <c r="M2223" s="66"/>
      <c r="N2223" s="61"/>
      <c r="O2223" s="65"/>
    </row>
    <row r="2224" spans="1:15" hidden="1" x14ac:dyDescent="0.25">
      <c r="A2224" s="61" t="s">
        <v>662</v>
      </c>
      <c r="B2224" s="61" t="s">
        <v>663</v>
      </c>
      <c r="C2224" s="50">
        <v>86.31</v>
      </c>
      <c r="D2224" s="66">
        <v>45390</v>
      </c>
      <c r="E2224" s="61" t="s">
        <v>71</v>
      </c>
      <c r="F2224" s="61"/>
      <c r="G2224" s="61" t="str">
        <f>VLOOKUP(Corrections[[#This Row],[Employee]],'[1]Management Hierarchy Report'!$A$2:$C$3607, 3, 0)</f>
        <v>Cory Cummings</v>
      </c>
      <c r="H2224" s="61" t="s">
        <v>77</v>
      </c>
      <c r="I2224" s="61" t="s">
        <v>70</v>
      </c>
      <c r="J2224" s="67" t="str">
        <f>VLOOKUP(Corrections[[#This Row],[Employee]],[1]!Expense_Data[#Data],14,0)</f>
        <v>SL166@tidalwaveautospa.com</v>
      </c>
      <c r="K2224" s="68">
        <v>45292</v>
      </c>
      <c r="L2224" s="75"/>
      <c r="M2224" s="66"/>
      <c r="N2224" s="61"/>
      <c r="O2224" s="65"/>
    </row>
    <row r="2225" spans="1:15" hidden="1" x14ac:dyDescent="0.25">
      <c r="A2225" s="61" t="s">
        <v>662</v>
      </c>
      <c r="B2225" s="61" t="s">
        <v>663</v>
      </c>
      <c r="C2225" s="69">
        <v>319.45999999999998</v>
      </c>
      <c r="D2225" s="66">
        <v>45394</v>
      </c>
      <c r="E2225" s="61" t="s">
        <v>71</v>
      </c>
      <c r="F2225" s="61"/>
      <c r="G2225" s="61" t="str">
        <f>VLOOKUP(Corrections[[#This Row],[Employee]],'[1]Management Hierarchy Report'!$A$2:$C$3607, 3, 0)</f>
        <v>Cory Cummings</v>
      </c>
      <c r="H2225" s="61" t="s">
        <v>77</v>
      </c>
      <c r="I2225" s="61" t="s">
        <v>70</v>
      </c>
      <c r="J2225" s="67" t="str">
        <f>VLOOKUP(Corrections[[#This Row],[Employee]],[1]!Expense_Data[#Data],14,0)</f>
        <v>SL166@tidalwaveautospa.com</v>
      </c>
      <c r="K2225" s="68">
        <v>45292</v>
      </c>
      <c r="L2225" s="75"/>
      <c r="M2225" s="66"/>
      <c r="N2225" s="61"/>
      <c r="O2225" s="65"/>
    </row>
    <row r="2226" spans="1:15" hidden="1" x14ac:dyDescent="0.25">
      <c r="A2226" s="61" t="s">
        <v>662</v>
      </c>
      <c r="B2226" s="61" t="s">
        <v>663</v>
      </c>
      <c r="C2226" s="69">
        <v>285.48</v>
      </c>
      <c r="D2226" s="66">
        <v>45398</v>
      </c>
      <c r="E2226" s="61" t="s">
        <v>146</v>
      </c>
      <c r="F2226" s="61"/>
      <c r="G2226" s="61" t="str">
        <f>VLOOKUP(Corrections[[#This Row],[Employee]],'[1]Management Hierarchy Report'!$A$2:$C$3607, 3, 0)</f>
        <v>Cory Cummings</v>
      </c>
      <c r="H2226" s="61" t="s">
        <v>77</v>
      </c>
      <c r="I2226" s="61" t="s">
        <v>70</v>
      </c>
      <c r="J2226" s="67" t="str">
        <f>VLOOKUP(Corrections[[#This Row],[Employee]],[1]!Expense_Data[#Data],14,0)</f>
        <v>SL166@tidalwaveautospa.com</v>
      </c>
      <c r="K2226" s="68">
        <v>45292</v>
      </c>
      <c r="L2226" s="75"/>
      <c r="M2226" s="66"/>
      <c r="N2226" s="61"/>
      <c r="O2226" s="65"/>
    </row>
    <row r="2227" spans="1:15" hidden="1" x14ac:dyDescent="0.25">
      <c r="A2227" s="61" t="s">
        <v>510</v>
      </c>
      <c r="B2227" s="61" t="s">
        <v>511</v>
      </c>
      <c r="C2227" s="50">
        <v>878.52</v>
      </c>
      <c r="D2227" s="66">
        <v>45304</v>
      </c>
      <c r="E2227" s="61" t="s">
        <v>146</v>
      </c>
      <c r="F2227" s="61"/>
      <c r="G2227" s="61" t="str">
        <f>VLOOKUP(Corrections[[#This Row],[Employee]],'[1]Management Hierarchy Report'!$A$2:$C$3607, 3, 0)</f>
        <v>Bruce Maxwell</v>
      </c>
      <c r="H2227" s="61" t="s">
        <v>77</v>
      </c>
      <c r="I2227" s="61" t="s">
        <v>70</v>
      </c>
      <c r="J2227" s="67" t="str">
        <f>VLOOKUP(Corrections[[#This Row],[Employee]],[1]!Expense_Data[#Data],14,0)</f>
        <v>stephanie.huff@tidalwaveautospa.com</v>
      </c>
      <c r="K2227" s="68">
        <v>45292</v>
      </c>
      <c r="L2227" s="75"/>
      <c r="M2227" s="66"/>
      <c r="N2227" s="61"/>
      <c r="O2227" s="65"/>
    </row>
    <row r="2228" spans="1:15" hidden="1" x14ac:dyDescent="0.25">
      <c r="A2228" s="61" t="s">
        <v>510</v>
      </c>
      <c r="B2228" s="61" t="s">
        <v>511</v>
      </c>
      <c r="C2228" s="69">
        <v>679</v>
      </c>
      <c r="D2228" s="66">
        <v>45309</v>
      </c>
      <c r="E2228" s="61" t="s">
        <v>146</v>
      </c>
      <c r="F2228" s="61"/>
      <c r="G2228" s="61" t="str">
        <f>VLOOKUP(Corrections[[#This Row],[Employee]],'[1]Management Hierarchy Report'!$A$2:$C$3607, 3, 0)</f>
        <v>Bruce Maxwell</v>
      </c>
      <c r="H2228" s="61" t="s">
        <v>77</v>
      </c>
      <c r="I2228" s="61" t="s">
        <v>70</v>
      </c>
      <c r="J2228" s="67" t="str">
        <f>VLOOKUP(Corrections[[#This Row],[Employee]],[1]!Expense_Data[#Data],14,0)</f>
        <v>stephanie.huff@tidalwaveautospa.com</v>
      </c>
      <c r="K2228" s="68">
        <v>45292</v>
      </c>
      <c r="L2228" s="75"/>
      <c r="M2228" s="66"/>
      <c r="N2228" s="61"/>
      <c r="O2228" s="65"/>
    </row>
    <row r="2229" spans="1:15" hidden="1" x14ac:dyDescent="0.25">
      <c r="A2229" s="61" t="s">
        <v>510</v>
      </c>
      <c r="B2229" s="61" t="s">
        <v>511</v>
      </c>
      <c r="C2229" s="69">
        <v>291.52</v>
      </c>
      <c r="D2229" s="66">
        <v>45311</v>
      </c>
      <c r="E2229" s="61" t="s">
        <v>146</v>
      </c>
      <c r="F2229" s="61"/>
      <c r="G2229" s="61" t="str">
        <f>VLOOKUP(Corrections[[#This Row],[Employee]],'[1]Management Hierarchy Report'!$A$2:$C$3607, 3, 0)</f>
        <v>Bruce Maxwell</v>
      </c>
      <c r="H2229" s="61" t="s">
        <v>77</v>
      </c>
      <c r="I2229" s="61" t="s">
        <v>70</v>
      </c>
      <c r="J2229" s="67" t="str">
        <f>VLOOKUP(Corrections[[#This Row],[Employee]],[1]!Expense_Data[#Data],14,0)</f>
        <v>stephanie.huff@tidalwaveautospa.com</v>
      </c>
      <c r="K2229" s="68">
        <v>45292</v>
      </c>
      <c r="L2229" s="75"/>
      <c r="M2229" s="66"/>
      <c r="N2229" s="61"/>
      <c r="O2229" s="65"/>
    </row>
    <row r="2230" spans="1:15" hidden="1" x14ac:dyDescent="0.25">
      <c r="A2230" s="61" t="s">
        <v>510</v>
      </c>
      <c r="B2230" s="61" t="s">
        <v>511</v>
      </c>
      <c r="C2230" s="69">
        <v>147.9</v>
      </c>
      <c r="D2230" s="66">
        <v>45312</v>
      </c>
      <c r="E2230" s="61" t="s">
        <v>146</v>
      </c>
      <c r="F2230" s="61"/>
      <c r="G2230" s="61" t="str">
        <f>VLOOKUP(Corrections[[#This Row],[Employee]],'[1]Management Hierarchy Report'!$A$2:$C$3607, 3, 0)</f>
        <v>Bruce Maxwell</v>
      </c>
      <c r="H2230" s="61" t="s">
        <v>77</v>
      </c>
      <c r="I2230" s="61" t="s">
        <v>70</v>
      </c>
      <c r="J2230" s="67" t="str">
        <f>VLOOKUP(Corrections[[#This Row],[Employee]],[1]!Expense_Data[#Data],14,0)</f>
        <v>stephanie.huff@tidalwaveautospa.com</v>
      </c>
      <c r="K2230" s="68">
        <v>45292</v>
      </c>
      <c r="L2230" s="75"/>
      <c r="M2230" s="66"/>
      <c r="N2230" s="61"/>
      <c r="O2230" s="65"/>
    </row>
    <row r="2231" spans="1:15" hidden="1" x14ac:dyDescent="0.25">
      <c r="A2231" s="61" t="s">
        <v>510</v>
      </c>
      <c r="B2231" s="61" t="s">
        <v>511</v>
      </c>
      <c r="C2231" s="69">
        <v>682</v>
      </c>
      <c r="D2231" s="66">
        <v>45317</v>
      </c>
      <c r="E2231" s="61" t="s">
        <v>146</v>
      </c>
      <c r="F2231" s="61"/>
      <c r="G2231" s="61" t="str">
        <f>VLOOKUP(Corrections[[#This Row],[Employee]],'[1]Management Hierarchy Report'!$A$2:$C$3607, 3, 0)</f>
        <v>Bruce Maxwell</v>
      </c>
      <c r="H2231" s="61" t="s">
        <v>77</v>
      </c>
      <c r="I2231" s="61" t="s">
        <v>70</v>
      </c>
      <c r="J2231" s="67" t="str">
        <f>VLOOKUP(Corrections[[#This Row],[Employee]],[1]!Expense_Data[#Data],14,0)</f>
        <v>stephanie.huff@tidalwaveautospa.com</v>
      </c>
      <c r="K2231" s="68">
        <v>45292</v>
      </c>
      <c r="L2231" s="75"/>
      <c r="M2231" s="66"/>
      <c r="N2231" s="61"/>
      <c r="O2231" s="65"/>
    </row>
    <row r="2232" spans="1:15" hidden="1" x14ac:dyDescent="0.25">
      <c r="A2232" s="61" t="s">
        <v>510</v>
      </c>
      <c r="B2232" s="61" t="s">
        <v>511</v>
      </c>
      <c r="C2232" s="69">
        <v>1167.53</v>
      </c>
      <c r="D2232" s="66">
        <v>45317</v>
      </c>
      <c r="E2232" s="61" t="s">
        <v>146</v>
      </c>
      <c r="F2232" s="61"/>
      <c r="G2232" s="61" t="str">
        <f>VLOOKUP(Corrections[[#This Row],[Employee]],'[1]Management Hierarchy Report'!$A$2:$C$3607, 3, 0)</f>
        <v>Bruce Maxwell</v>
      </c>
      <c r="H2232" s="61" t="s">
        <v>77</v>
      </c>
      <c r="I2232" s="61" t="s">
        <v>70</v>
      </c>
      <c r="J2232" s="67" t="str">
        <f>VLOOKUP(Corrections[[#This Row],[Employee]],[1]!Expense_Data[#Data],14,0)</f>
        <v>stephanie.huff@tidalwaveautospa.com</v>
      </c>
      <c r="K2232" s="68">
        <v>45292</v>
      </c>
      <c r="L2232" s="75"/>
      <c r="M2232" s="66"/>
      <c r="N2232" s="61"/>
      <c r="O2232" s="65"/>
    </row>
    <row r="2233" spans="1:15" hidden="1" x14ac:dyDescent="0.25">
      <c r="A2233" s="61" t="s">
        <v>510</v>
      </c>
      <c r="B2233" s="61" t="s">
        <v>12993</v>
      </c>
      <c r="C2233" s="50">
        <v>249.79</v>
      </c>
      <c r="D2233" s="66">
        <v>45445</v>
      </c>
      <c r="E2233" s="61" t="s">
        <v>13030</v>
      </c>
      <c r="F2233" s="61"/>
      <c r="G2233" s="61" t="str">
        <f>VLOOKUP(Corrections[[#This Row],[Employee]],'[1]Management Hierarchy Report'!$A$2:$C$3607, 3, 0)</f>
        <v>Bruce Maxwell</v>
      </c>
      <c r="H2233" s="61" t="s">
        <v>77</v>
      </c>
      <c r="I2233" s="61" t="s">
        <v>70</v>
      </c>
      <c r="J2233" s="61" t="str">
        <f>VLOOKUP(Corrections[[#This Row],[Employee]],[1]!Expense_Data[#Data],14,0)</f>
        <v>stephanie.huff@tidalwaveautospa.com</v>
      </c>
      <c r="K2233" s="68">
        <v>45292</v>
      </c>
      <c r="L2233" s="75"/>
      <c r="M2233" s="66"/>
      <c r="N2233" s="61"/>
      <c r="O2233" s="65"/>
    </row>
    <row r="2234" spans="1:15" hidden="1" x14ac:dyDescent="0.25">
      <c r="A2234" s="61" t="s">
        <v>510</v>
      </c>
      <c r="B2234" s="61" t="s">
        <v>12993</v>
      </c>
      <c r="C2234" s="50">
        <v>109.43</v>
      </c>
      <c r="D2234" s="66">
        <v>45463</v>
      </c>
      <c r="E2234" s="61" t="s">
        <v>13030</v>
      </c>
      <c r="F2234" s="61"/>
      <c r="G2234" s="61" t="str">
        <f>VLOOKUP(Corrections[[#This Row],[Employee]],'[1]Management Hierarchy Report'!$A$2:$C$3607, 3, 0)</f>
        <v>Bruce Maxwell</v>
      </c>
      <c r="H2234" s="61" t="s">
        <v>77</v>
      </c>
      <c r="I2234" s="61" t="s">
        <v>70</v>
      </c>
      <c r="J2234" s="61" t="str">
        <f>VLOOKUP(Corrections[[#This Row],[Employee]],[1]!Expense_Data[#Data],14,0)</f>
        <v>stephanie.huff@tidalwaveautospa.com</v>
      </c>
      <c r="K2234" s="68">
        <v>45292</v>
      </c>
      <c r="L2234" s="75"/>
      <c r="M2234" s="66"/>
      <c r="N2234" s="61"/>
      <c r="O2234" s="65"/>
    </row>
    <row r="2235" spans="1:15" hidden="1" x14ac:dyDescent="0.25">
      <c r="A2235" s="61" t="s">
        <v>510</v>
      </c>
      <c r="B2235" s="61" t="s">
        <v>707</v>
      </c>
      <c r="C2235" s="50">
        <v>319.92</v>
      </c>
      <c r="D2235" s="66">
        <v>45409</v>
      </c>
      <c r="E2235" s="61" t="s">
        <v>146</v>
      </c>
      <c r="F2235" s="61"/>
      <c r="G2235" s="61" t="str">
        <f>VLOOKUP(Corrections[[#This Row],[Employee]],'[1]Management Hierarchy Report'!$A$2:$C$3607, 3, 0)</f>
        <v>Bruce Maxwell</v>
      </c>
      <c r="H2235" s="61" t="e">
        <f>IF(#REF!&gt;=20,"Sent Back", "Removed")</f>
        <v>#REF!</v>
      </c>
      <c r="I2235" s="61" t="s">
        <v>70</v>
      </c>
      <c r="J2235" s="67" t="str">
        <f>VLOOKUP(Corrections[[#This Row],[Employee]],[1]!Expense_Data[#Data],14,0)</f>
        <v>stephanie.huff@tidalwaveautospa.com</v>
      </c>
      <c r="K2235" s="68">
        <v>45292</v>
      </c>
      <c r="L2235" s="75"/>
      <c r="M2235" s="66"/>
      <c r="N2235" s="61"/>
      <c r="O2235" s="65"/>
    </row>
    <row r="2236" spans="1:15" hidden="1" x14ac:dyDescent="0.25">
      <c r="A2236" s="61" t="s">
        <v>510</v>
      </c>
      <c r="B2236" s="61" t="s">
        <v>11592</v>
      </c>
      <c r="C2236" s="50">
        <v>2885.36</v>
      </c>
      <c r="D2236" s="52">
        <v>45415</v>
      </c>
      <c r="E2236" s="66" t="s">
        <v>152</v>
      </c>
      <c r="F2236" s="61"/>
      <c r="G2236" s="61" t="str">
        <f>VLOOKUP(Corrections[[#This Row],[Employee]],'[1]Management Hierarchy Report'!$A$2:$C$3607, 3, 0)</f>
        <v>Bruce Maxwell</v>
      </c>
      <c r="H2236" s="61" t="s">
        <v>77</v>
      </c>
      <c r="I2236" s="61" t="s">
        <v>70</v>
      </c>
      <c r="J2236" s="61" t="str">
        <f>VLOOKUP(Corrections[[#This Row],[Employee]],[1]!Expense_Data[#Data],14,0)</f>
        <v>stephanie.huff@tidalwaveautospa.com</v>
      </c>
      <c r="K2236" s="68">
        <v>45292</v>
      </c>
      <c r="L2236" s="75"/>
      <c r="M2236" s="66"/>
      <c r="N2236" s="61"/>
      <c r="O2236" s="65"/>
    </row>
    <row r="2237" spans="1:15" hidden="1" x14ac:dyDescent="0.25">
      <c r="A2237" s="61" t="s">
        <v>510</v>
      </c>
      <c r="B2237" s="61" t="s">
        <v>11592</v>
      </c>
      <c r="C2237" s="50">
        <v>103.9</v>
      </c>
      <c r="D2237" s="66">
        <v>45431</v>
      </c>
      <c r="E2237" s="61" t="s">
        <v>130</v>
      </c>
      <c r="F2237" s="61"/>
      <c r="G2237" s="61" t="str">
        <f>VLOOKUP(Corrections[[#This Row],[Employee]],'[1]Management Hierarchy Report'!$A$2:$C$3607, 3, 0)</f>
        <v>Bruce Maxwell</v>
      </c>
      <c r="H2237" s="61" t="s">
        <v>77</v>
      </c>
      <c r="I2237" s="61" t="s">
        <v>70</v>
      </c>
      <c r="J2237" s="61" t="str">
        <f>VLOOKUP(Corrections[[#This Row],[Employee]],[1]!Expense_Data[#Data],14,0)</f>
        <v>stephanie.huff@tidalwaveautospa.com</v>
      </c>
      <c r="K2237" s="68">
        <v>45292</v>
      </c>
      <c r="L2237" s="75"/>
      <c r="M2237" s="66"/>
      <c r="N2237" s="61"/>
      <c r="O2237" s="65"/>
    </row>
    <row r="2238" spans="1:15" hidden="1" x14ac:dyDescent="0.25">
      <c r="A2238" s="61" t="s">
        <v>510</v>
      </c>
      <c r="B2238" s="61" t="s">
        <v>11592</v>
      </c>
      <c r="C2238" s="69">
        <v>726.95</v>
      </c>
      <c r="D2238" s="66">
        <v>45439</v>
      </c>
      <c r="E2238" s="61" t="s">
        <v>152</v>
      </c>
      <c r="F2238" s="61"/>
      <c r="G2238" s="61" t="str">
        <f>VLOOKUP(Corrections[[#This Row],[Employee]],'[1]Management Hierarchy Report'!$A$2:$C$3607, 3, 0)</f>
        <v>Bruce Maxwell</v>
      </c>
      <c r="H2238" s="61" t="s">
        <v>77</v>
      </c>
      <c r="I2238" s="61" t="s">
        <v>70</v>
      </c>
      <c r="J2238" s="61" t="str">
        <f>VLOOKUP(Corrections[[#This Row],[Employee]],[1]!Expense_Data[#Data],14,0)</f>
        <v>stephanie.huff@tidalwaveautospa.com</v>
      </c>
      <c r="K2238" s="68">
        <v>45292</v>
      </c>
      <c r="L2238" s="75"/>
      <c r="M2238" s="66"/>
      <c r="N2238" s="61"/>
      <c r="O2238" s="65"/>
    </row>
    <row r="2239" spans="1:15" hidden="1" x14ac:dyDescent="0.25">
      <c r="A2239" s="61" t="s">
        <v>510</v>
      </c>
      <c r="B2239" s="61" t="s">
        <v>11592</v>
      </c>
      <c r="C2239" s="50">
        <v>49.74</v>
      </c>
      <c r="D2239" s="52">
        <v>45439</v>
      </c>
      <c r="E2239" s="66" t="s">
        <v>13030</v>
      </c>
      <c r="F2239" s="61"/>
      <c r="G2239" s="61" t="str">
        <f>VLOOKUP(Corrections[[#This Row],[Employee]],'[1]Management Hierarchy Report'!$A$2:$C$3607, 3, 0)</f>
        <v>Bruce Maxwell</v>
      </c>
      <c r="H2239" s="61" t="s">
        <v>77</v>
      </c>
      <c r="I2239" s="61" t="s">
        <v>70</v>
      </c>
      <c r="J2239" s="61" t="str">
        <f>VLOOKUP(Corrections[[#This Row],[Employee]],[1]!Expense_Data[#Data],14,0)</f>
        <v>stephanie.huff@tidalwaveautospa.com</v>
      </c>
      <c r="K2239" s="68">
        <v>45292</v>
      </c>
      <c r="L2239" s="75"/>
      <c r="M2239" s="66"/>
      <c r="N2239" s="61"/>
      <c r="O2239" s="65"/>
    </row>
    <row r="2240" spans="1:15" hidden="1" x14ac:dyDescent="0.25">
      <c r="A2240" s="61" t="s">
        <v>510</v>
      </c>
      <c r="B2240" s="61" t="s">
        <v>11592</v>
      </c>
      <c r="C2240" s="69">
        <v>1713.25</v>
      </c>
      <c r="D2240" s="66">
        <v>45440</v>
      </c>
      <c r="E2240" s="61" t="s">
        <v>152</v>
      </c>
      <c r="F2240" s="61"/>
      <c r="G2240" s="61" t="str">
        <f>VLOOKUP(Corrections[[#This Row],[Employee]],'[1]Management Hierarchy Report'!$A$2:$C$3607, 3, 0)</f>
        <v>Bruce Maxwell</v>
      </c>
      <c r="H2240" s="61" t="s">
        <v>77</v>
      </c>
      <c r="I2240" s="61" t="s">
        <v>70</v>
      </c>
      <c r="J2240" s="61" t="str">
        <f>VLOOKUP(Corrections[[#This Row],[Employee]],[1]!Expense_Data[#Data],14,0)</f>
        <v>stephanie.huff@tidalwaveautospa.com</v>
      </c>
      <c r="K2240" s="68">
        <v>45292</v>
      </c>
      <c r="L2240" s="75"/>
      <c r="M2240" s="66"/>
      <c r="N2240" s="61"/>
      <c r="O2240" s="65"/>
    </row>
    <row r="2241" spans="1:15" hidden="1" x14ac:dyDescent="0.25">
      <c r="A2241" s="61" t="s">
        <v>510</v>
      </c>
      <c r="B2241" s="61" t="s">
        <v>11592</v>
      </c>
      <c r="C2241" s="50">
        <v>54.91</v>
      </c>
      <c r="D2241" s="52">
        <v>45440</v>
      </c>
      <c r="E2241" s="66" t="s">
        <v>13030</v>
      </c>
      <c r="F2241" s="61"/>
      <c r="G2241" s="61" t="str">
        <f>VLOOKUP(Corrections[[#This Row],[Employee]],'[1]Management Hierarchy Report'!$A$2:$C$3607, 3, 0)</f>
        <v>Bruce Maxwell</v>
      </c>
      <c r="H2241" s="61" t="s">
        <v>77</v>
      </c>
      <c r="I2241" s="61" t="s">
        <v>70</v>
      </c>
      <c r="J2241" s="61" t="str">
        <f>VLOOKUP(Corrections[[#This Row],[Employee]],[1]!Expense_Data[#Data],14,0)</f>
        <v>stephanie.huff@tidalwaveautospa.com</v>
      </c>
      <c r="K2241" s="68">
        <v>45292</v>
      </c>
      <c r="L2241" s="75"/>
      <c r="M2241" s="66"/>
      <c r="N2241" s="61"/>
      <c r="O2241" s="65"/>
    </row>
    <row r="2242" spans="1:15" hidden="1" x14ac:dyDescent="0.25">
      <c r="A2242" s="61" t="s">
        <v>510</v>
      </c>
      <c r="B2242" s="61" t="s">
        <v>11592</v>
      </c>
      <c r="C2242" s="69">
        <v>358.63</v>
      </c>
      <c r="D2242" s="66">
        <v>45444</v>
      </c>
      <c r="E2242" s="61" t="s">
        <v>146</v>
      </c>
      <c r="F2242" s="61"/>
      <c r="G2242" s="61" t="str">
        <f>VLOOKUP(Corrections[[#This Row],[Employee]],'[1]Management Hierarchy Report'!$A$2:$C$3607, 3, 0)</f>
        <v>Bruce Maxwell</v>
      </c>
      <c r="H2242" s="61" t="s">
        <v>77</v>
      </c>
      <c r="I2242" s="61" t="s">
        <v>70</v>
      </c>
      <c r="J2242" s="61" t="str">
        <f>VLOOKUP(Corrections[[#This Row],[Employee]],[1]!Expense_Data[#Data],14,0)</f>
        <v>stephanie.huff@tidalwaveautospa.com</v>
      </c>
      <c r="K2242" s="68">
        <v>45292</v>
      </c>
      <c r="L2242" s="75"/>
      <c r="M2242" s="66"/>
      <c r="N2242" s="61"/>
      <c r="O2242" s="65"/>
    </row>
    <row r="2243" spans="1:15" hidden="1" x14ac:dyDescent="0.25">
      <c r="A2243" s="61" t="s">
        <v>510</v>
      </c>
      <c r="B2243" s="61" t="s">
        <v>11592</v>
      </c>
      <c r="C2243" s="69">
        <v>90</v>
      </c>
      <c r="D2243" s="66">
        <v>45450</v>
      </c>
      <c r="E2243" s="61" t="s">
        <v>152</v>
      </c>
      <c r="F2243" s="61"/>
      <c r="G2243" s="61" t="str">
        <f>VLOOKUP(Corrections[[#This Row],[Employee]],'[1]Management Hierarchy Report'!$A$2:$C$3607, 3, 0)</f>
        <v>Bruce Maxwell</v>
      </c>
      <c r="H2243" s="61" t="s">
        <v>77</v>
      </c>
      <c r="I2243" s="61" t="s">
        <v>70</v>
      </c>
      <c r="J2243" s="61" t="str">
        <f>VLOOKUP(Corrections[[#This Row],[Employee]],[1]!Expense_Data[#Data],14,0)</f>
        <v>stephanie.huff@tidalwaveautospa.com</v>
      </c>
      <c r="K2243" s="68">
        <v>45292</v>
      </c>
      <c r="L2243" s="75"/>
      <c r="M2243" s="66"/>
      <c r="N2243" s="61"/>
      <c r="O2243" s="65"/>
    </row>
    <row r="2244" spans="1:15" hidden="1" x14ac:dyDescent="0.25">
      <c r="A2244" s="61" t="s">
        <v>510</v>
      </c>
      <c r="B2244" s="61" t="s">
        <v>11592</v>
      </c>
      <c r="C2244" s="69">
        <v>290.14</v>
      </c>
      <c r="D2244" s="66">
        <v>45454</v>
      </c>
      <c r="E2244" s="61" t="s">
        <v>152</v>
      </c>
      <c r="F2244" s="61"/>
      <c r="G2244" s="61" t="str">
        <f>VLOOKUP(Corrections[[#This Row],[Employee]],'[1]Management Hierarchy Report'!$A$2:$C$3607, 3, 0)</f>
        <v>Bruce Maxwell</v>
      </c>
      <c r="H2244" s="61" t="s">
        <v>77</v>
      </c>
      <c r="I2244" s="61" t="s">
        <v>70</v>
      </c>
      <c r="J2244" s="61" t="str">
        <f>VLOOKUP(Corrections[[#This Row],[Employee]],[1]!Expense_Data[#Data],14,0)</f>
        <v>stephanie.huff@tidalwaveautospa.com</v>
      </c>
      <c r="K2244" s="68">
        <v>45292</v>
      </c>
      <c r="L2244" s="75"/>
      <c r="M2244" s="66"/>
      <c r="N2244" s="61"/>
      <c r="O2244" s="65"/>
    </row>
    <row r="2245" spans="1:15" hidden="1" x14ac:dyDescent="0.25">
      <c r="A2245" s="61" t="s">
        <v>510</v>
      </c>
      <c r="B2245" s="61" t="s">
        <v>11592</v>
      </c>
      <c r="C2245" s="69">
        <v>120.82</v>
      </c>
      <c r="D2245" s="66">
        <v>45457</v>
      </c>
      <c r="E2245" s="61" t="s">
        <v>146</v>
      </c>
      <c r="F2245" s="61"/>
      <c r="G2245" s="61" t="str">
        <f>VLOOKUP(Corrections[[#This Row],[Employee]],'[1]Management Hierarchy Report'!$A$2:$C$3607, 3, 0)</f>
        <v>Bruce Maxwell</v>
      </c>
      <c r="H2245" s="61" t="s">
        <v>77</v>
      </c>
      <c r="I2245" s="61" t="s">
        <v>70</v>
      </c>
      <c r="J2245" s="61" t="str">
        <f>VLOOKUP(Corrections[[#This Row],[Employee]],[1]!Expense_Data[#Data],14,0)</f>
        <v>stephanie.huff@tidalwaveautospa.com</v>
      </c>
      <c r="K2245" s="68">
        <v>45292</v>
      </c>
      <c r="L2245" s="75"/>
      <c r="M2245" s="66"/>
      <c r="N2245" s="61"/>
      <c r="O2245" s="65"/>
    </row>
    <row r="2246" spans="1:15" hidden="1" x14ac:dyDescent="0.25">
      <c r="A2246" s="61" t="s">
        <v>510</v>
      </c>
      <c r="B2246" s="61" t="s">
        <v>11592</v>
      </c>
      <c r="C2246" s="69">
        <v>173.82</v>
      </c>
      <c r="D2246" s="66">
        <v>45459</v>
      </c>
      <c r="E2246" s="61" t="s">
        <v>152</v>
      </c>
      <c r="F2246" s="61"/>
      <c r="G2246" s="61" t="str">
        <f>VLOOKUP(Corrections[[#This Row],[Employee]],'[1]Management Hierarchy Report'!$A$2:$C$3607, 3, 0)</f>
        <v>Bruce Maxwell</v>
      </c>
      <c r="H2246" s="61" t="s">
        <v>77</v>
      </c>
      <c r="I2246" s="61" t="s">
        <v>70</v>
      </c>
      <c r="J2246" s="61" t="str">
        <f>VLOOKUP(Corrections[[#This Row],[Employee]],[1]!Expense_Data[#Data],14,0)</f>
        <v>stephanie.huff@tidalwaveautospa.com</v>
      </c>
      <c r="K2246" s="68">
        <v>45292</v>
      </c>
      <c r="L2246" s="75"/>
      <c r="M2246" s="66"/>
      <c r="N2246" s="61"/>
      <c r="O2246" s="65"/>
    </row>
    <row r="2247" spans="1:15" hidden="1" x14ac:dyDescent="0.25">
      <c r="A2247" s="61" t="s">
        <v>510</v>
      </c>
      <c r="B2247" s="61" t="s">
        <v>11592</v>
      </c>
      <c r="C2247" s="50">
        <v>15.48</v>
      </c>
      <c r="D2247" s="52">
        <v>45459</v>
      </c>
      <c r="E2247" s="66" t="s">
        <v>13030</v>
      </c>
      <c r="F2247" s="61"/>
      <c r="G2247" s="61" t="str">
        <f>VLOOKUP(Corrections[[#This Row],[Employee]],'[1]Management Hierarchy Report'!$A$2:$C$3607, 3, 0)</f>
        <v>Bruce Maxwell</v>
      </c>
      <c r="H2247" s="61" t="s">
        <v>77</v>
      </c>
      <c r="I2247" s="61" t="s">
        <v>70</v>
      </c>
      <c r="J2247" s="61" t="str">
        <f>VLOOKUP(Corrections[[#This Row],[Employee]],[1]!Expense_Data[#Data],14,0)</f>
        <v>stephanie.huff@tidalwaveautospa.com</v>
      </c>
      <c r="K2247" s="68">
        <v>45292</v>
      </c>
      <c r="L2247" s="75"/>
      <c r="M2247" s="66"/>
      <c r="N2247" s="61"/>
      <c r="O2247" s="65"/>
    </row>
    <row r="2248" spans="1:15" hidden="1" x14ac:dyDescent="0.25">
      <c r="A2248" s="61" t="s">
        <v>638</v>
      </c>
      <c r="B2248" s="61" t="s">
        <v>639</v>
      </c>
      <c r="C2248" s="50">
        <v>299.07</v>
      </c>
      <c r="D2248" s="66">
        <v>45394</v>
      </c>
      <c r="E2248" s="61" t="s">
        <v>71</v>
      </c>
      <c r="F2248" s="61"/>
      <c r="G2248" s="61" t="str">
        <f>VLOOKUP(Corrections[[#This Row],[Employee]],'[1]Management Hierarchy Report'!$A$2:$C$3607, 3, 0)</f>
        <v>Derek Schillinger</v>
      </c>
      <c r="H2248" s="61" t="s">
        <v>77</v>
      </c>
      <c r="I2248" s="61" t="s">
        <v>70</v>
      </c>
      <c r="J2248" s="67" t="e">
        <f>VLOOKUP(Corrections[[#This Row],[Employee]],[1]!Expense_Data[#Data],14,0)</f>
        <v>#N/A</v>
      </c>
      <c r="K2248" s="68">
        <v>45292</v>
      </c>
      <c r="L2248" s="75"/>
      <c r="M2248" s="66"/>
      <c r="N2248" s="61"/>
      <c r="O2248" s="65"/>
    </row>
    <row r="2249" spans="1:15" hidden="1" x14ac:dyDescent="0.25">
      <c r="A2249" s="61" t="s">
        <v>638</v>
      </c>
      <c r="B2249" s="61" t="s">
        <v>639</v>
      </c>
      <c r="C2249" s="69">
        <v>155.88</v>
      </c>
      <c r="D2249" s="66">
        <v>45395</v>
      </c>
      <c r="E2249" s="61" t="s">
        <v>146</v>
      </c>
      <c r="F2249" s="61"/>
      <c r="G2249" s="61" t="str">
        <f>VLOOKUP(Corrections[[#This Row],[Employee]],'[1]Management Hierarchy Report'!$A$2:$C$3607, 3, 0)</f>
        <v>Derek Schillinger</v>
      </c>
      <c r="H2249" s="61" t="s">
        <v>77</v>
      </c>
      <c r="I2249" s="61" t="s">
        <v>70</v>
      </c>
      <c r="J2249" s="67" t="e">
        <f>VLOOKUP(Corrections[[#This Row],[Employee]],[1]!Expense_Data[#Data],14,0)</f>
        <v>#N/A</v>
      </c>
      <c r="K2249" s="68">
        <v>45292</v>
      </c>
      <c r="L2249" s="75"/>
      <c r="M2249" s="66"/>
      <c r="N2249" s="61"/>
      <c r="O2249" s="65"/>
    </row>
    <row r="2250" spans="1:15" hidden="1" x14ac:dyDescent="0.25">
      <c r="A2250" s="61" t="s">
        <v>638</v>
      </c>
      <c r="B2250" s="61" t="s">
        <v>679</v>
      </c>
      <c r="C2250" s="50">
        <v>362.44</v>
      </c>
      <c r="D2250" s="66">
        <v>45407</v>
      </c>
      <c r="E2250" s="61" t="s">
        <v>146</v>
      </c>
      <c r="F2250" s="61"/>
      <c r="G2250" s="61" t="str">
        <f>VLOOKUP(Corrections[[#This Row],[Employee]],'[1]Management Hierarchy Report'!$A$2:$C$3607, 3, 0)</f>
        <v>Derek Schillinger</v>
      </c>
      <c r="H2250" s="61" t="e">
        <f>IF(#REF!&gt;=20,"Sent Back", "Removed")</f>
        <v>#REF!</v>
      </c>
      <c r="I2250" s="61" t="s">
        <v>70</v>
      </c>
      <c r="J2250" s="67" t="e">
        <f>VLOOKUP(Corrections[[#This Row],[Employee]],[1]!Expense_Data[#Data],14,0)</f>
        <v>#N/A</v>
      </c>
      <c r="K2250" s="68">
        <v>45292</v>
      </c>
      <c r="L2250" s="75"/>
      <c r="M2250" s="66"/>
      <c r="N2250" s="61"/>
      <c r="O2250" s="65"/>
    </row>
    <row r="2251" spans="1:15" hidden="1" x14ac:dyDescent="0.25">
      <c r="A2251" s="61" t="s">
        <v>756</v>
      </c>
      <c r="B2251" s="61" t="s">
        <v>757</v>
      </c>
      <c r="C2251" s="50">
        <v>84.08</v>
      </c>
      <c r="D2251" s="66">
        <v>45432</v>
      </c>
      <c r="E2251" s="61" t="s">
        <v>71</v>
      </c>
      <c r="F2251" s="61"/>
      <c r="G2251" s="61" t="str">
        <f>VLOOKUP(Corrections[[#This Row],[Employee]],'[1]Management Hierarchy Report'!$A$2:$C$3607, 3, 0)</f>
        <v>Gary Bradley</v>
      </c>
      <c r="H2251" s="61" t="e">
        <f>IF(#REF!&gt;=0.2,"Sent Back", "Removed")</f>
        <v>#REF!</v>
      </c>
      <c r="I2251" s="61" t="s">
        <v>70</v>
      </c>
      <c r="J2251" s="67" t="str">
        <f>VLOOKUP(Corrections[[#This Row],[Employee]],[1]!Expense_Data[#Data],14,0)</f>
        <v>SL45@tidalwaveautospa.com</v>
      </c>
      <c r="K2251" s="68">
        <v>45292</v>
      </c>
      <c r="L2251" s="75"/>
      <c r="M2251" s="66"/>
      <c r="N2251" s="61"/>
      <c r="O2251" s="65"/>
    </row>
    <row r="2252" spans="1:15" hidden="1" x14ac:dyDescent="0.25">
      <c r="A2252" s="61" t="s">
        <v>756</v>
      </c>
      <c r="B2252" s="61" t="s">
        <v>11646</v>
      </c>
      <c r="C2252" s="50">
        <v>228.94</v>
      </c>
      <c r="D2252" s="66">
        <v>45438</v>
      </c>
      <c r="E2252" s="61" t="s">
        <v>71</v>
      </c>
      <c r="F2252" s="61"/>
      <c r="G2252" s="61" t="str">
        <f>VLOOKUP(Corrections[[#This Row],[Employee]],'[1]Management Hierarchy Report'!$A$2:$C$3607, 3, 0)</f>
        <v>Gary Bradley</v>
      </c>
      <c r="H2252" s="61" t="s">
        <v>77</v>
      </c>
      <c r="I2252" s="61" t="s">
        <v>70</v>
      </c>
      <c r="J2252" s="61" t="str">
        <f>VLOOKUP(Corrections[[#This Row],[Employee]],[1]!Expense_Data[#Data],14,0)</f>
        <v>SL45@tidalwaveautospa.com</v>
      </c>
      <c r="K2252" s="68">
        <v>45292</v>
      </c>
      <c r="L2252" s="75"/>
      <c r="M2252" s="66"/>
      <c r="N2252" s="61"/>
      <c r="O2252" s="65"/>
    </row>
    <row r="2253" spans="1:15" hidden="1" x14ac:dyDescent="0.25">
      <c r="A2253" s="61" t="s">
        <v>756</v>
      </c>
      <c r="B2253" s="61" t="s">
        <v>11646</v>
      </c>
      <c r="C2253" s="69">
        <v>187.52</v>
      </c>
      <c r="D2253" s="66">
        <v>45439</v>
      </c>
      <c r="E2253" s="61" t="s">
        <v>71</v>
      </c>
      <c r="F2253" s="61"/>
      <c r="G2253" s="61" t="str">
        <f>VLOOKUP(Corrections[[#This Row],[Employee]],'[1]Management Hierarchy Report'!$A$2:$C$3607, 3, 0)</f>
        <v>Gary Bradley</v>
      </c>
      <c r="H2253" s="61" t="s">
        <v>77</v>
      </c>
      <c r="I2253" s="61" t="s">
        <v>70</v>
      </c>
      <c r="J2253" s="61" t="str">
        <f>VLOOKUP(Corrections[[#This Row],[Employee]],[1]!Expense_Data[#Data],14,0)</f>
        <v>SL45@tidalwaveautospa.com</v>
      </c>
      <c r="K2253" s="68">
        <v>45292</v>
      </c>
      <c r="L2253" s="75"/>
      <c r="M2253" s="66"/>
      <c r="N2253" s="61"/>
      <c r="O2253" s="65"/>
    </row>
    <row r="2254" spans="1:15" hidden="1" x14ac:dyDescent="0.25">
      <c r="A2254" s="61" t="s">
        <v>756</v>
      </c>
      <c r="B2254" s="61" t="s">
        <v>11646</v>
      </c>
      <c r="C2254" s="69">
        <v>978.5</v>
      </c>
      <c r="D2254" s="66">
        <v>45440</v>
      </c>
      <c r="E2254" s="61" t="s">
        <v>71</v>
      </c>
      <c r="F2254" s="61"/>
      <c r="G2254" s="61" t="str">
        <f>VLOOKUP(Corrections[[#This Row],[Employee]],'[1]Management Hierarchy Report'!$A$2:$C$3607, 3, 0)</f>
        <v>Gary Bradley</v>
      </c>
      <c r="H2254" s="61" t="s">
        <v>77</v>
      </c>
      <c r="I2254" s="61" t="s">
        <v>70</v>
      </c>
      <c r="J2254" s="61" t="str">
        <f>VLOOKUP(Corrections[[#This Row],[Employee]],[1]!Expense_Data[#Data],14,0)</f>
        <v>SL45@tidalwaveautospa.com</v>
      </c>
      <c r="K2254" s="68">
        <v>45292</v>
      </c>
      <c r="L2254" s="75"/>
      <c r="M2254" s="66"/>
      <c r="N2254" s="61"/>
      <c r="O2254" s="65"/>
    </row>
    <row r="2255" spans="1:15" hidden="1" x14ac:dyDescent="0.25">
      <c r="A2255" s="61" t="s">
        <v>756</v>
      </c>
      <c r="B2255" s="61" t="s">
        <v>11646</v>
      </c>
      <c r="C2255" s="69">
        <v>305.81</v>
      </c>
      <c r="D2255" s="66">
        <v>45440</v>
      </c>
      <c r="E2255" s="61" t="s">
        <v>71</v>
      </c>
      <c r="F2255" s="61"/>
      <c r="G2255" s="61" t="str">
        <f>VLOOKUP(Corrections[[#This Row],[Employee]],'[1]Management Hierarchy Report'!$A$2:$C$3607, 3, 0)</f>
        <v>Gary Bradley</v>
      </c>
      <c r="H2255" s="61" t="s">
        <v>77</v>
      </c>
      <c r="I2255" s="61" t="s">
        <v>70</v>
      </c>
      <c r="J2255" s="61" t="str">
        <f>VLOOKUP(Corrections[[#This Row],[Employee]],[1]!Expense_Data[#Data],14,0)</f>
        <v>SL45@tidalwaveautospa.com</v>
      </c>
      <c r="K2255" s="68">
        <v>45292</v>
      </c>
      <c r="L2255" s="75"/>
      <c r="M2255" s="66"/>
      <c r="N2255" s="61"/>
      <c r="O2255" s="65"/>
    </row>
    <row r="2256" spans="1:15" hidden="1" x14ac:dyDescent="0.25">
      <c r="A2256" s="61" t="s">
        <v>225</v>
      </c>
      <c r="B2256" s="61" t="s">
        <v>226</v>
      </c>
      <c r="C2256" s="50">
        <v>150</v>
      </c>
      <c r="D2256" s="66">
        <v>45162</v>
      </c>
      <c r="E2256" s="61" t="s">
        <v>130</v>
      </c>
      <c r="F2256" s="61"/>
      <c r="G2256" s="61" t="str">
        <f>VLOOKUP(Corrections[[#This Row],[Employee]],'[1]Management Hierarchy Report'!$A$2:$C$3607, 3, 0)</f>
        <v>Andrew Strevel</v>
      </c>
      <c r="H2256" s="61" t="s">
        <v>77</v>
      </c>
      <c r="I2256" s="61" t="s">
        <v>70</v>
      </c>
      <c r="J2256" s="67" t="str">
        <f>VLOOKUP(Corrections[[#This Row],[Employee]],[1]!Expense_Data[#Data],14,0)</f>
        <v>SL167@tidalwaveautospa.com</v>
      </c>
      <c r="K2256" s="68">
        <v>45292</v>
      </c>
      <c r="L2256" s="75"/>
      <c r="M2256" s="66"/>
      <c r="N2256" s="61"/>
      <c r="O2256" s="65"/>
    </row>
    <row r="2257" spans="1:15" hidden="1" x14ac:dyDescent="0.25">
      <c r="A2257" s="61" t="s">
        <v>225</v>
      </c>
      <c r="B2257" s="61" t="s">
        <v>653</v>
      </c>
      <c r="C2257" s="50">
        <v>109.6</v>
      </c>
      <c r="D2257" s="66">
        <v>45371</v>
      </c>
      <c r="E2257" s="61" t="s">
        <v>130</v>
      </c>
      <c r="F2257" s="61"/>
      <c r="G2257" s="61" t="str">
        <f>VLOOKUP(Corrections[[#This Row],[Employee]],'[1]Management Hierarchy Report'!$A$2:$C$3607, 3, 0)</f>
        <v>Andrew Strevel</v>
      </c>
      <c r="H2257" s="61" t="e">
        <f>IF(#REF!&gt;=20,"Sent Back", "Removed")</f>
        <v>#REF!</v>
      </c>
      <c r="I2257" s="61" t="s">
        <v>70</v>
      </c>
      <c r="J2257" s="67" t="str">
        <f>VLOOKUP(Corrections[[#This Row],[Employee]],[1]!Expense_Data[#Data],14,0)</f>
        <v>SL167@tidalwaveautospa.com</v>
      </c>
      <c r="K2257" s="68">
        <v>45292</v>
      </c>
      <c r="L2257" s="75"/>
      <c r="M2257" s="66"/>
      <c r="N2257" s="61"/>
      <c r="O2257" s="65"/>
    </row>
    <row r="2258" spans="1:15" hidden="1" x14ac:dyDescent="0.25">
      <c r="A2258" s="61" t="s">
        <v>140</v>
      </c>
      <c r="B2258" s="61" t="s">
        <v>141</v>
      </c>
      <c r="C2258" s="50">
        <v>45.4</v>
      </c>
      <c r="D2258" s="66">
        <v>45170</v>
      </c>
      <c r="E2258" s="61" t="s">
        <v>71</v>
      </c>
      <c r="F2258" s="61"/>
      <c r="G2258" s="61" t="str">
        <f>VLOOKUP(Corrections[[#This Row],[Employee]],'[1]Management Hierarchy Report'!$A$2:$C$3607, 3, 0)</f>
        <v>Bruce Maxwell</v>
      </c>
      <c r="H2258" s="61" t="s">
        <v>77</v>
      </c>
      <c r="I2258" s="61" t="s">
        <v>70</v>
      </c>
      <c r="J2258" s="67" t="str">
        <f>VLOOKUP(Corrections[[#This Row],[Employee]],[1]!Expense_Data[#Data],14,0)</f>
        <v>steve.kyriazis@tidalwaveautospa.com</v>
      </c>
      <c r="K2258" s="68">
        <v>45292</v>
      </c>
      <c r="L2258" s="75"/>
      <c r="M2258" s="66"/>
      <c r="N2258" s="61"/>
      <c r="O2258" s="65"/>
    </row>
    <row r="2259" spans="1:15" hidden="1" x14ac:dyDescent="0.25">
      <c r="A2259" s="61" t="s">
        <v>140</v>
      </c>
      <c r="B2259" s="61" t="s">
        <v>611</v>
      </c>
      <c r="C2259" s="50">
        <v>380.52</v>
      </c>
      <c r="D2259" s="66">
        <v>45385</v>
      </c>
      <c r="E2259" s="61" t="s">
        <v>71</v>
      </c>
      <c r="F2259" s="61"/>
      <c r="G2259" s="61" t="str">
        <f>VLOOKUP(Corrections[[#This Row],[Employee]],'[1]Management Hierarchy Report'!$A$2:$C$3607, 3, 0)</f>
        <v>Bruce Maxwell</v>
      </c>
      <c r="H2259" s="61" t="s">
        <v>77</v>
      </c>
      <c r="I2259" s="61" t="s">
        <v>70</v>
      </c>
      <c r="J2259" s="67" t="str">
        <f>VLOOKUP(Corrections[[#This Row],[Employee]],[1]!Expense_Data[#Data],14,0)</f>
        <v>steve.kyriazis@tidalwaveautospa.com</v>
      </c>
      <c r="K2259" s="68">
        <v>45292</v>
      </c>
      <c r="L2259" s="75"/>
      <c r="M2259" s="66"/>
      <c r="N2259" s="61"/>
      <c r="O2259" s="65"/>
    </row>
    <row r="2260" spans="1:15" hidden="1" x14ac:dyDescent="0.25">
      <c r="A2260" s="61" t="s">
        <v>140</v>
      </c>
      <c r="B2260" s="61" t="s">
        <v>611</v>
      </c>
      <c r="C2260" s="50">
        <v>380.52</v>
      </c>
      <c r="D2260" s="66">
        <v>45385</v>
      </c>
      <c r="E2260" s="61" t="s">
        <v>71</v>
      </c>
      <c r="F2260" s="61"/>
      <c r="G2260" s="61" t="str">
        <f>VLOOKUP(Corrections[[#This Row],[Employee]],'[1]Management Hierarchy Report'!$A$2:$C$3607, 3, 0)</f>
        <v>Bruce Maxwell</v>
      </c>
      <c r="H2260" s="61" t="s">
        <v>77</v>
      </c>
      <c r="I2260" s="61" t="s">
        <v>70</v>
      </c>
      <c r="J2260" s="67" t="str">
        <f>VLOOKUP(Corrections[[#This Row],[Employee]],[1]!Expense_Data[#Data],14,0)</f>
        <v>steve.kyriazis@tidalwaveautospa.com</v>
      </c>
      <c r="K2260" s="68">
        <v>45292</v>
      </c>
      <c r="L2260" s="75"/>
      <c r="M2260" s="66"/>
      <c r="N2260" s="61"/>
      <c r="O2260" s="65"/>
    </row>
    <row r="2261" spans="1:15" hidden="1" x14ac:dyDescent="0.25">
      <c r="A2261" s="61" t="s">
        <v>140</v>
      </c>
      <c r="B2261" s="61" t="s">
        <v>611</v>
      </c>
      <c r="C2261" s="69">
        <v>553.20000000000005</v>
      </c>
      <c r="D2261" s="66">
        <v>45387</v>
      </c>
      <c r="E2261" s="61" t="s">
        <v>71</v>
      </c>
      <c r="F2261" s="61"/>
      <c r="G2261" s="61" t="str">
        <f>VLOOKUP(Corrections[[#This Row],[Employee]],'[1]Management Hierarchy Report'!$A$2:$C$3607, 3, 0)</f>
        <v>Bruce Maxwell</v>
      </c>
      <c r="H2261" s="61" t="s">
        <v>77</v>
      </c>
      <c r="I2261" s="61" t="s">
        <v>70</v>
      </c>
      <c r="J2261" s="67" t="str">
        <f>VLOOKUP(Corrections[[#This Row],[Employee]],[1]!Expense_Data[#Data],14,0)</f>
        <v>steve.kyriazis@tidalwaveautospa.com</v>
      </c>
      <c r="K2261" s="68">
        <v>45292</v>
      </c>
      <c r="L2261" s="75"/>
      <c r="M2261" s="66"/>
      <c r="N2261" s="61"/>
      <c r="O2261" s="65"/>
    </row>
    <row r="2262" spans="1:15" hidden="1" x14ac:dyDescent="0.25">
      <c r="A2262" s="61" t="s">
        <v>140</v>
      </c>
      <c r="B2262" s="61" t="s">
        <v>611</v>
      </c>
      <c r="C2262" s="69">
        <v>553.20000000000005</v>
      </c>
      <c r="D2262" s="66">
        <v>45387</v>
      </c>
      <c r="E2262" s="61" t="s">
        <v>71</v>
      </c>
      <c r="F2262" s="61"/>
      <c r="G2262" s="61" t="str">
        <f>VLOOKUP(Corrections[[#This Row],[Employee]],'[1]Management Hierarchy Report'!$A$2:$C$3607, 3, 0)</f>
        <v>Bruce Maxwell</v>
      </c>
      <c r="H2262" s="61" t="s">
        <v>77</v>
      </c>
      <c r="I2262" s="61" t="s">
        <v>70</v>
      </c>
      <c r="J2262" s="67" t="str">
        <f>VLOOKUP(Corrections[[#This Row],[Employee]],[1]!Expense_Data[#Data],14,0)</f>
        <v>steve.kyriazis@tidalwaveautospa.com</v>
      </c>
      <c r="K2262" s="68">
        <v>45292</v>
      </c>
      <c r="L2262" s="75"/>
      <c r="M2262" s="66"/>
      <c r="N2262" s="61"/>
      <c r="O2262" s="65"/>
    </row>
    <row r="2263" spans="1:15" hidden="1" x14ac:dyDescent="0.25">
      <c r="A2263" s="61" t="s">
        <v>140</v>
      </c>
      <c r="B2263" s="61" t="s">
        <v>801</v>
      </c>
      <c r="C2263" s="50">
        <v>533.95000000000005</v>
      </c>
      <c r="D2263" s="66">
        <v>45442</v>
      </c>
      <c r="E2263" s="61" t="s">
        <v>71</v>
      </c>
      <c r="F2263" s="61"/>
      <c r="G2263" s="61" t="str">
        <f>VLOOKUP(Corrections[[#This Row],[Employee]],'[1]Management Hierarchy Report'!$A$2:$C$3607, 3, 0)</f>
        <v>Bruce Maxwell</v>
      </c>
      <c r="H2263" s="61" t="s">
        <v>77</v>
      </c>
      <c r="I2263" s="61" t="s">
        <v>70</v>
      </c>
      <c r="J2263" s="67" t="str">
        <f>VLOOKUP(Corrections[[#This Row],[Employee]],[1]!Expense_Data[#Data],14,0)</f>
        <v>steve.kyriazis@tidalwaveautospa.com</v>
      </c>
      <c r="K2263" s="68">
        <v>45292</v>
      </c>
      <c r="L2263" s="75"/>
      <c r="M2263" s="66"/>
      <c r="N2263" s="61"/>
      <c r="O2263" s="65"/>
    </row>
    <row r="2264" spans="1:15" hidden="1" x14ac:dyDescent="0.25">
      <c r="A2264" s="61" t="s">
        <v>140</v>
      </c>
      <c r="B2264" s="61" t="s">
        <v>13087</v>
      </c>
      <c r="C2264" s="50">
        <v>12.55</v>
      </c>
      <c r="D2264" s="52">
        <v>45467</v>
      </c>
      <c r="E2264" s="66" t="s">
        <v>13082</v>
      </c>
      <c r="F2264" s="61"/>
      <c r="G2264" s="61" t="str">
        <f>VLOOKUP(Corrections[[#This Row],[Employee]],'[1]Management Hierarchy Report'!$A$2:$C$3607, 3, 0)</f>
        <v>Bruce Maxwell</v>
      </c>
      <c r="H2264" s="61" t="s">
        <v>77</v>
      </c>
      <c r="I2264" s="61" t="s">
        <v>70</v>
      </c>
      <c r="J2264" s="61" t="str">
        <f>VLOOKUP(Corrections[[#This Row],[Employee]],[1]!Expense_Data[#Data],14,0)</f>
        <v>steve.kyriazis@tidalwaveautospa.com</v>
      </c>
      <c r="K2264" s="68">
        <v>45292</v>
      </c>
      <c r="L2264" s="75"/>
      <c r="M2264" s="66"/>
      <c r="N2264" s="61"/>
      <c r="O2264" s="65"/>
    </row>
    <row r="2265" spans="1:15" hidden="1" x14ac:dyDescent="0.25">
      <c r="A2265" s="61" t="s">
        <v>140</v>
      </c>
      <c r="B2265" s="61" t="s">
        <v>13087</v>
      </c>
      <c r="C2265" s="50">
        <v>18.84</v>
      </c>
      <c r="D2265" s="52">
        <v>45483</v>
      </c>
      <c r="E2265" s="66" t="s">
        <v>13082</v>
      </c>
      <c r="F2265" s="61"/>
      <c r="G2265" s="61" t="str">
        <f>VLOOKUP(Corrections[[#This Row],[Employee]],'[1]Management Hierarchy Report'!$A$2:$C$3607, 3, 0)</f>
        <v>Bruce Maxwell</v>
      </c>
      <c r="H2265" s="61" t="s">
        <v>77</v>
      </c>
      <c r="I2265" s="61" t="s">
        <v>70</v>
      </c>
      <c r="J2265" s="61" t="str">
        <f>VLOOKUP(Corrections[[#This Row],[Employee]],[1]!Expense_Data[#Data],14,0)</f>
        <v>steve.kyriazis@tidalwaveautospa.com</v>
      </c>
      <c r="K2265" s="68">
        <v>45292</v>
      </c>
      <c r="L2265" s="75"/>
      <c r="M2265" s="66"/>
      <c r="N2265" s="61"/>
      <c r="O2265" s="65"/>
    </row>
    <row r="2266" spans="1:15" hidden="1" x14ac:dyDescent="0.25">
      <c r="A2266" s="61" t="s">
        <v>140</v>
      </c>
      <c r="B2266" s="61" t="s">
        <v>13087</v>
      </c>
      <c r="C2266" s="50">
        <v>43.47</v>
      </c>
      <c r="D2266" s="52">
        <v>45489</v>
      </c>
      <c r="E2266" s="66" t="s">
        <v>13082</v>
      </c>
      <c r="F2266" s="61"/>
      <c r="G2266" s="61" t="str">
        <f>VLOOKUP(Corrections[[#This Row],[Employee]],'[1]Management Hierarchy Report'!$A$2:$C$3607, 3, 0)</f>
        <v>Bruce Maxwell</v>
      </c>
      <c r="H2266" s="61" t="s">
        <v>77</v>
      </c>
      <c r="I2266" s="61" t="s">
        <v>70</v>
      </c>
      <c r="J2266" s="61" t="str">
        <f>VLOOKUP(Corrections[[#This Row],[Employee]],[1]!Expense_Data[#Data],14,0)</f>
        <v>steve.kyriazis@tidalwaveautospa.com</v>
      </c>
      <c r="K2266" s="68">
        <v>45292</v>
      </c>
      <c r="L2266" s="75"/>
      <c r="M2266" s="66"/>
      <c r="N2266" s="61"/>
      <c r="O2266" s="65"/>
    </row>
    <row r="2267" spans="1:15" hidden="1" x14ac:dyDescent="0.25">
      <c r="A2267" s="61" t="s">
        <v>140</v>
      </c>
      <c r="B2267" s="61" t="s">
        <v>13087</v>
      </c>
      <c r="C2267" s="50">
        <v>29.9</v>
      </c>
      <c r="D2267" s="52">
        <v>45489</v>
      </c>
      <c r="E2267" s="66" t="s">
        <v>13082</v>
      </c>
      <c r="F2267" s="61"/>
      <c r="G2267" s="61" t="str">
        <f>VLOOKUP(Corrections[[#This Row],[Employee]],'[1]Management Hierarchy Report'!$A$2:$C$3607, 3, 0)</f>
        <v>Bruce Maxwell</v>
      </c>
      <c r="H2267" s="61" t="s">
        <v>77</v>
      </c>
      <c r="I2267" s="61" t="s">
        <v>70</v>
      </c>
      <c r="J2267" s="61" t="str">
        <f>VLOOKUP(Corrections[[#This Row],[Employee]],[1]!Expense_Data[#Data],14,0)</f>
        <v>steve.kyriazis@tidalwaveautospa.com</v>
      </c>
      <c r="K2267" s="68">
        <v>45292</v>
      </c>
      <c r="L2267" s="75"/>
      <c r="M2267" s="66"/>
      <c r="N2267" s="61"/>
      <c r="O2267" s="65"/>
    </row>
    <row r="2268" spans="1:15" hidden="1" x14ac:dyDescent="0.25">
      <c r="A2268" s="61" t="s">
        <v>140</v>
      </c>
      <c r="B2268" s="61" t="s">
        <v>13087</v>
      </c>
      <c r="C2268" s="50">
        <v>26.08</v>
      </c>
      <c r="D2268" s="52">
        <v>45490</v>
      </c>
      <c r="E2268" s="66" t="s">
        <v>13082</v>
      </c>
      <c r="F2268" s="61"/>
      <c r="G2268" s="61" t="str">
        <f>VLOOKUP(Corrections[[#This Row],[Employee]],'[1]Management Hierarchy Report'!$A$2:$C$3607, 3, 0)</f>
        <v>Bruce Maxwell</v>
      </c>
      <c r="H2268" s="61" t="s">
        <v>77</v>
      </c>
      <c r="I2268" s="61" t="s">
        <v>70</v>
      </c>
      <c r="J2268" s="61" t="str">
        <f>VLOOKUP(Corrections[[#This Row],[Employee]],[1]!Expense_Data[#Data],14,0)</f>
        <v>steve.kyriazis@tidalwaveautospa.com</v>
      </c>
      <c r="K2268" s="68">
        <v>45292</v>
      </c>
      <c r="L2268" s="75"/>
      <c r="M2268" s="66"/>
      <c r="N2268" s="61"/>
      <c r="O2268" s="65"/>
    </row>
    <row r="2269" spans="1:15" hidden="1" x14ac:dyDescent="0.25">
      <c r="A2269" s="61" t="s">
        <v>127</v>
      </c>
      <c r="B2269" s="61" t="s">
        <v>128</v>
      </c>
      <c r="C2269" s="50">
        <v>2278.0300000000002</v>
      </c>
      <c r="D2269" s="66">
        <v>45128</v>
      </c>
      <c r="E2269" s="61" t="s">
        <v>71</v>
      </c>
      <c r="F2269" s="61"/>
      <c r="G2269" s="61" t="e">
        <f>VLOOKUP(Corrections[[#This Row],[Employee]],'[1]Management Hierarchy Report'!$A$2:$C$3607, 3, 0)</f>
        <v>#N/A</v>
      </c>
      <c r="H2269" s="61" t="s">
        <v>77</v>
      </c>
      <c r="I2269" s="61" t="s">
        <v>70</v>
      </c>
      <c r="J2269" s="67" t="e">
        <f>VLOOKUP(Corrections[[#This Row],[Employee]],[1]!Expense_Data[#Data],14,0)</f>
        <v>#N/A</v>
      </c>
      <c r="K2269" s="68">
        <v>45292</v>
      </c>
      <c r="L2269" s="75"/>
      <c r="M2269" s="66"/>
      <c r="N2269" s="61"/>
      <c r="O2269" s="65"/>
    </row>
    <row r="2270" spans="1:15" hidden="1" x14ac:dyDescent="0.25">
      <c r="A2270" s="61" t="s">
        <v>127</v>
      </c>
      <c r="B2270" s="61" t="s">
        <v>131</v>
      </c>
      <c r="C2270" s="50" t="s">
        <v>132</v>
      </c>
      <c r="D2270" s="66">
        <v>45177</v>
      </c>
      <c r="E2270" s="61" t="s">
        <v>81</v>
      </c>
      <c r="F2270" s="61"/>
      <c r="G2270" s="61" t="e">
        <f>VLOOKUP(Corrections[[#This Row],[Employee]],'[1]Management Hierarchy Report'!$A$2:$C$3607, 3, 0)</f>
        <v>#N/A</v>
      </c>
      <c r="H2270" s="61" t="s">
        <v>77</v>
      </c>
      <c r="I2270" s="61" t="s">
        <v>70</v>
      </c>
      <c r="J2270" s="67" t="e">
        <f>VLOOKUP(Corrections[[#This Row],[Employee]],[1]!Expense_Data[#Data],14,0)</f>
        <v>#N/A</v>
      </c>
      <c r="K2270" s="68">
        <v>45292</v>
      </c>
      <c r="L2270" s="75"/>
      <c r="M2270" s="66"/>
      <c r="N2270" s="61"/>
      <c r="O2270" s="65"/>
    </row>
    <row r="2271" spans="1:15" hidden="1" x14ac:dyDescent="0.25">
      <c r="A2271" s="61" t="s">
        <v>6305</v>
      </c>
      <c r="B2271" s="61" t="s">
        <v>13167</v>
      </c>
      <c r="C2271" s="50">
        <v>90.14</v>
      </c>
      <c r="D2271" s="66">
        <v>45464</v>
      </c>
      <c r="E2271" s="61" t="s">
        <v>13030</v>
      </c>
      <c r="F2271" s="61"/>
      <c r="G2271" s="61" t="str">
        <f>VLOOKUP(Corrections[[#This Row],[Employee]],'[1]Management Hierarchy Report'!$A$2:$C$3607, 3, 0)</f>
        <v>Steven Kyriazis</v>
      </c>
      <c r="H2271" s="48" t="s">
        <v>77</v>
      </c>
      <c r="I2271" s="61" t="s">
        <v>70</v>
      </c>
      <c r="J2271" s="61" t="str">
        <f>VLOOKUP(Corrections[[#This Row],[Employee]],[1]!Expense_Data[#Data],14,0)</f>
        <v>SL104@tidalwaveautospa.com</v>
      </c>
      <c r="K2271" s="68">
        <v>45292</v>
      </c>
      <c r="L2271" s="75"/>
      <c r="M2271" s="66"/>
      <c r="N2271" s="61"/>
      <c r="O2271" s="65"/>
    </row>
    <row r="2272" spans="1:15" hidden="1" x14ac:dyDescent="0.25">
      <c r="A2272" s="61" t="s">
        <v>6305</v>
      </c>
      <c r="B2272" s="61" t="s">
        <v>13167</v>
      </c>
      <c r="C2272" s="50">
        <v>372.36</v>
      </c>
      <c r="D2272" s="66">
        <v>45478</v>
      </c>
      <c r="E2272" s="61" t="s">
        <v>176</v>
      </c>
      <c r="F2272" s="61"/>
      <c r="G2272" s="61" t="str">
        <f>VLOOKUP(Corrections[[#This Row],[Employee]],'[1]Management Hierarchy Report'!$A$2:$C$3607, 3, 0)</f>
        <v>Steven Kyriazis</v>
      </c>
      <c r="H2272" s="48" t="s">
        <v>77</v>
      </c>
      <c r="I2272" s="61" t="s">
        <v>70</v>
      </c>
      <c r="J2272" s="61" t="str">
        <f>VLOOKUP(Corrections[[#This Row],[Employee]],[1]!Expense_Data[#Data],14,0)</f>
        <v>SL104@tidalwaveautospa.com</v>
      </c>
      <c r="K2272" s="68">
        <v>45292</v>
      </c>
      <c r="L2272" s="75"/>
      <c r="M2272" s="66"/>
      <c r="N2272" s="61"/>
      <c r="O2272" s="65"/>
    </row>
    <row r="2273" spans="1:15" hidden="1" x14ac:dyDescent="0.25">
      <c r="A2273" s="61" t="s">
        <v>6305</v>
      </c>
      <c r="B2273" s="61" t="s">
        <v>13167</v>
      </c>
      <c r="C2273" s="50">
        <v>191.39</v>
      </c>
      <c r="D2273" s="66">
        <v>45491</v>
      </c>
      <c r="E2273" s="61" t="s">
        <v>13030</v>
      </c>
      <c r="F2273" s="61"/>
      <c r="G2273" s="61" t="str">
        <f>VLOOKUP(Corrections[[#This Row],[Employee]],'[1]Management Hierarchy Report'!$A$2:$C$3607, 3, 0)</f>
        <v>Steven Kyriazis</v>
      </c>
      <c r="H2273" s="48" t="s">
        <v>77</v>
      </c>
      <c r="I2273" s="61" t="s">
        <v>70</v>
      </c>
      <c r="J2273" s="61" t="str">
        <f>VLOOKUP(Corrections[[#This Row],[Employee]],[1]!Expense_Data[#Data],14,0)</f>
        <v>SL104@tidalwaveautospa.com</v>
      </c>
      <c r="K2273" s="68">
        <v>45292</v>
      </c>
      <c r="L2273" s="75"/>
      <c r="M2273" s="66"/>
      <c r="N2273" s="61"/>
      <c r="O2273" s="65"/>
    </row>
    <row r="2274" spans="1:15" hidden="1" x14ac:dyDescent="0.25">
      <c r="A2274" s="61" t="s">
        <v>3144</v>
      </c>
      <c r="B2274" s="61" t="s">
        <v>13140</v>
      </c>
      <c r="C2274" s="50">
        <v>59.96</v>
      </c>
      <c r="D2274" s="66">
        <v>45470</v>
      </c>
      <c r="E2274" s="61" t="s">
        <v>13030</v>
      </c>
      <c r="F2274" s="61"/>
      <c r="G2274" s="61" t="str">
        <f>VLOOKUP(Corrections[[#This Row],[Employee]],'[1]Management Hierarchy Report'!$A$2:$C$3607, 3, 0)</f>
        <v>David Foster</v>
      </c>
      <c r="H2274" s="48" t="s">
        <v>77</v>
      </c>
      <c r="I2274" s="61" t="s">
        <v>70</v>
      </c>
      <c r="J2274" s="61" t="str">
        <f>VLOOKUP(Corrections[[#This Row],[Employee]],[1]!Expense_Data[#Data],14,0)</f>
        <v>SL102@tidalwaveautospa.com</v>
      </c>
      <c r="K2274" s="68">
        <v>45292</v>
      </c>
      <c r="L2274" s="75"/>
      <c r="M2274" s="66"/>
      <c r="N2274" s="61"/>
      <c r="O2274" s="65"/>
    </row>
    <row r="2275" spans="1:15" hidden="1" x14ac:dyDescent="0.25">
      <c r="A2275" s="61" t="s">
        <v>618</v>
      </c>
      <c r="B2275" s="61" t="s">
        <v>619</v>
      </c>
      <c r="C2275" s="50">
        <v>238.74</v>
      </c>
      <c r="D2275" s="66">
        <v>45377</v>
      </c>
      <c r="E2275" s="61" t="s">
        <v>71</v>
      </c>
      <c r="F2275" s="61"/>
      <c r="G2275" s="61" t="e">
        <f>VLOOKUP(Corrections[[#This Row],[Employee]],'[1]Management Hierarchy Report'!$A$2:$C$3607, 3, 0)</f>
        <v>#N/A</v>
      </c>
      <c r="H2275" s="61" t="s">
        <v>69</v>
      </c>
      <c r="I2275" s="61" t="s">
        <v>70</v>
      </c>
      <c r="J2275" s="67" t="e">
        <f>VLOOKUP(Corrections[[#This Row],[Employee]],[1]!Expense_Data[#Data],14,0)</f>
        <v>#N/A</v>
      </c>
      <c r="K2275" s="68">
        <v>45292</v>
      </c>
      <c r="L2275" s="75"/>
      <c r="M2275" s="66"/>
      <c r="N2275" s="61"/>
      <c r="O2275" s="65"/>
    </row>
    <row r="2276" spans="1:15" hidden="1" x14ac:dyDescent="0.25">
      <c r="A2276" s="61" t="s">
        <v>618</v>
      </c>
      <c r="B2276" s="61" t="s">
        <v>737</v>
      </c>
      <c r="C2276" s="50">
        <v>120.93</v>
      </c>
      <c r="D2276" s="66">
        <v>45424</v>
      </c>
      <c r="E2276" s="61" t="s">
        <v>71</v>
      </c>
      <c r="F2276" s="61"/>
      <c r="G2276" s="61" t="e">
        <f>VLOOKUP(Corrections[[#This Row],[Employee]],'[1]Management Hierarchy Report'!$A$2:$C$3607, 3, 0)</f>
        <v>#N/A</v>
      </c>
      <c r="H2276" s="61" t="s">
        <v>69</v>
      </c>
      <c r="I2276" s="61" t="s">
        <v>70</v>
      </c>
      <c r="J2276" s="67" t="e">
        <f>VLOOKUP(Corrections[[#This Row],[Employee]],[1]!Expense_Data[#Data],14,0)</f>
        <v>#N/A</v>
      </c>
      <c r="K2276" s="68">
        <v>45292</v>
      </c>
      <c r="L2276" s="75"/>
      <c r="M2276" s="66"/>
      <c r="N2276" s="61"/>
      <c r="O2276" s="65"/>
    </row>
    <row r="2277" spans="1:15" hidden="1" x14ac:dyDescent="0.25">
      <c r="A2277" s="61" t="s">
        <v>618</v>
      </c>
      <c r="B2277" s="61" t="s">
        <v>737</v>
      </c>
      <c r="C2277" s="69">
        <v>216.43</v>
      </c>
      <c r="D2277" s="66">
        <v>45437</v>
      </c>
      <c r="E2277" s="61" t="s">
        <v>71</v>
      </c>
      <c r="F2277" s="61"/>
      <c r="G2277" s="61" t="e">
        <f>VLOOKUP(Corrections[[#This Row],[Employee]],'[1]Management Hierarchy Report'!$A$2:$C$3607, 3, 0)</f>
        <v>#N/A</v>
      </c>
      <c r="H2277" s="61" t="s">
        <v>69</v>
      </c>
      <c r="I2277" s="61" t="s">
        <v>70</v>
      </c>
      <c r="J2277" s="67" t="e">
        <f>VLOOKUP(Corrections[[#This Row],[Employee]],[1]!Expense_Data[#Data],14,0)</f>
        <v>#N/A</v>
      </c>
      <c r="K2277" s="68">
        <v>45292</v>
      </c>
      <c r="L2277" s="75"/>
      <c r="M2277" s="66"/>
      <c r="N2277" s="61"/>
      <c r="O2277" s="65"/>
    </row>
    <row r="2278" spans="1:15" hidden="1" x14ac:dyDescent="0.25">
      <c r="A2278" s="61" t="s">
        <v>618</v>
      </c>
      <c r="B2278" s="61" t="s">
        <v>764</v>
      </c>
      <c r="C2278" s="50">
        <v>396.46</v>
      </c>
      <c r="D2278" s="66">
        <v>45446</v>
      </c>
      <c r="E2278" s="61" t="s">
        <v>71</v>
      </c>
      <c r="F2278" s="61"/>
      <c r="G2278" s="61" t="e">
        <f>VLOOKUP(Corrections[[#This Row],[Employee]],'[1]Management Hierarchy Report'!$A$2:$C$3607, 3, 0)</f>
        <v>#N/A</v>
      </c>
      <c r="H2278" s="61" t="s">
        <v>77</v>
      </c>
      <c r="I2278" s="61" t="s">
        <v>70</v>
      </c>
      <c r="J2278" s="67" t="e">
        <f>VLOOKUP(Corrections[[#This Row],[Employee]],[1]!Expense_Data[#Data],14,0)</f>
        <v>#N/A</v>
      </c>
      <c r="K2278" s="68">
        <v>45292</v>
      </c>
      <c r="L2278" s="75"/>
      <c r="M2278" s="66"/>
      <c r="N2278" s="61"/>
      <c r="O2278" s="65"/>
    </row>
    <row r="2279" spans="1:15" hidden="1" x14ac:dyDescent="0.25">
      <c r="A2279" s="61" t="s">
        <v>618</v>
      </c>
      <c r="B2279" s="61" t="s">
        <v>764</v>
      </c>
      <c r="C2279" s="50">
        <v>396.46</v>
      </c>
      <c r="D2279" s="66">
        <v>45446</v>
      </c>
      <c r="E2279" s="61" t="s">
        <v>71</v>
      </c>
      <c r="F2279" s="61"/>
      <c r="G2279" s="61" t="e">
        <f>VLOOKUP(Corrections[[#This Row],[Employee]],'[1]Management Hierarchy Report'!$A$2:$C$3607, 3, 0)</f>
        <v>#N/A</v>
      </c>
      <c r="H2279" s="61" t="s">
        <v>77</v>
      </c>
      <c r="I2279" s="61" t="s">
        <v>70</v>
      </c>
      <c r="J2279" s="67" t="e">
        <f>VLOOKUP(Corrections[[#This Row],[Employee]],[1]!Expense_Data[#Data],14,0)</f>
        <v>#N/A</v>
      </c>
      <c r="K2279" s="68">
        <v>45292</v>
      </c>
      <c r="L2279" s="75"/>
      <c r="M2279" s="66"/>
      <c r="N2279" s="61"/>
      <c r="O2279" s="65"/>
    </row>
    <row r="2280" spans="1:15" hidden="1" x14ac:dyDescent="0.25">
      <c r="A2280" s="61" t="s">
        <v>618</v>
      </c>
      <c r="B2280" s="61" t="s">
        <v>764</v>
      </c>
      <c r="C2280" s="50">
        <v>396.46</v>
      </c>
      <c r="D2280" s="66">
        <v>45446</v>
      </c>
      <c r="E2280" s="61" t="s">
        <v>71</v>
      </c>
      <c r="F2280" s="61"/>
      <c r="G2280" s="61" t="e">
        <f>VLOOKUP(Corrections[[#This Row],[Employee]],'[1]Management Hierarchy Report'!$A$2:$C$3607, 3, 0)</f>
        <v>#N/A</v>
      </c>
      <c r="H2280" s="61" t="s">
        <v>77</v>
      </c>
      <c r="I2280" s="61" t="s">
        <v>70</v>
      </c>
      <c r="J2280" s="61" t="e">
        <f>VLOOKUP(Corrections[[#This Row],[Employee]],[1]!Expense_Data[#Data],14,0)</f>
        <v>#N/A</v>
      </c>
      <c r="K2280" s="68">
        <v>45292</v>
      </c>
      <c r="L2280" s="75"/>
      <c r="M2280" s="66"/>
      <c r="N2280" s="61"/>
      <c r="O2280" s="65"/>
    </row>
    <row r="2281" spans="1:15" hidden="1" x14ac:dyDescent="0.25">
      <c r="A2281" s="61" t="s">
        <v>618</v>
      </c>
      <c r="B2281" s="61" t="s">
        <v>764</v>
      </c>
      <c r="C2281" s="69">
        <v>137.38</v>
      </c>
      <c r="D2281" s="66">
        <v>45448</v>
      </c>
      <c r="E2281" s="61" t="s">
        <v>71</v>
      </c>
      <c r="F2281" s="61"/>
      <c r="G2281" s="61" t="e">
        <f>VLOOKUP(Corrections[[#This Row],[Employee]],'[1]Management Hierarchy Report'!$A$2:$C$3607, 3, 0)</f>
        <v>#N/A</v>
      </c>
      <c r="H2281" s="61" t="s">
        <v>77</v>
      </c>
      <c r="I2281" s="61" t="s">
        <v>70</v>
      </c>
      <c r="J2281" s="67" t="e">
        <f>VLOOKUP(Corrections[[#This Row],[Employee]],[1]!Expense_Data[#Data],14,0)</f>
        <v>#N/A</v>
      </c>
      <c r="K2281" s="68">
        <v>45292</v>
      </c>
      <c r="L2281" s="75"/>
      <c r="M2281" s="66"/>
      <c r="N2281" s="61"/>
      <c r="O2281" s="65"/>
    </row>
    <row r="2282" spans="1:15" hidden="1" x14ac:dyDescent="0.25">
      <c r="A2282" s="61" t="s">
        <v>618</v>
      </c>
      <c r="B2282" s="61" t="s">
        <v>764</v>
      </c>
      <c r="C2282" s="69">
        <v>137.38</v>
      </c>
      <c r="D2282" s="66">
        <v>45448</v>
      </c>
      <c r="E2282" s="61" t="s">
        <v>71</v>
      </c>
      <c r="F2282" s="61"/>
      <c r="G2282" s="61" t="e">
        <f>VLOOKUP(Corrections[[#This Row],[Employee]],'[1]Management Hierarchy Report'!$A$2:$C$3607, 3, 0)</f>
        <v>#N/A</v>
      </c>
      <c r="H2282" s="61" t="s">
        <v>77</v>
      </c>
      <c r="I2282" s="61" t="s">
        <v>70</v>
      </c>
      <c r="J2282" s="67" t="e">
        <f>VLOOKUP(Corrections[[#This Row],[Employee]],[1]!Expense_Data[#Data],14,0)</f>
        <v>#N/A</v>
      </c>
      <c r="K2282" s="68">
        <v>45292</v>
      </c>
      <c r="L2282" s="75"/>
      <c r="M2282" s="66"/>
      <c r="N2282" s="61"/>
      <c r="O2282" s="65"/>
    </row>
    <row r="2283" spans="1:15" hidden="1" x14ac:dyDescent="0.25">
      <c r="A2283" s="61" t="s">
        <v>618</v>
      </c>
      <c r="B2283" s="61" t="s">
        <v>764</v>
      </c>
      <c r="C2283" s="69">
        <v>137.38</v>
      </c>
      <c r="D2283" s="66">
        <v>45448</v>
      </c>
      <c r="E2283" s="61" t="s">
        <v>71</v>
      </c>
      <c r="F2283" s="61"/>
      <c r="G2283" s="61" t="e">
        <f>VLOOKUP(Corrections[[#This Row],[Employee]],'[1]Management Hierarchy Report'!$A$2:$C$3607, 3, 0)</f>
        <v>#N/A</v>
      </c>
      <c r="H2283" s="61" t="s">
        <v>77</v>
      </c>
      <c r="I2283" s="61" t="s">
        <v>70</v>
      </c>
      <c r="J2283" s="61" t="e">
        <f>VLOOKUP(Corrections[[#This Row],[Employee]],[1]!Expense_Data[#Data],14,0)</f>
        <v>#N/A</v>
      </c>
      <c r="K2283" s="68">
        <v>45292</v>
      </c>
      <c r="L2283" s="75"/>
      <c r="M2283" s="66"/>
      <c r="N2283" s="61"/>
      <c r="O2283" s="65"/>
    </row>
    <row r="2284" spans="1:15" hidden="1" x14ac:dyDescent="0.25">
      <c r="A2284" s="61" t="s">
        <v>618</v>
      </c>
      <c r="B2284" s="61" t="s">
        <v>13035</v>
      </c>
      <c r="C2284" s="50">
        <v>196.79</v>
      </c>
      <c r="D2284" s="52">
        <v>45461</v>
      </c>
      <c r="E2284" s="61" t="s">
        <v>13030</v>
      </c>
      <c r="F2284" s="61"/>
      <c r="G2284" s="61" t="e">
        <f>VLOOKUP(Corrections[[#This Row],[Employee]],'[1]Management Hierarchy Report'!$A$2:$C$3607, 3, 0)</f>
        <v>#N/A</v>
      </c>
      <c r="H2284" s="61" t="s">
        <v>77</v>
      </c>
      <c r="I2284" s="61" t="s">
        <v>70</v>
      </c>
      <c r="J2284" s="61" t="e">
        <f>VLOOKUP(Corrections[[#This Row],[Employee]],[1]!Expense_Data[#Data],14,0)</f>
        <v>#N/A</v>
      </c>
      <c r="K2284" s="68">
        <v>45292</v>
      </c>
      <c r="L2284" s="75"/>
      <c r="M2284" s="66"/>
      <c r="N2284" s="61"/>
      <c r="O2284" s="65"/>
    </row>
    <row r="2285" spans="1:15" hidden="1" x14ac:dyDescent="0.25">
      <c r="A2285" s="61" t="s">
        <v>618</v>
      </c>
      <c r="B2285" s="61" t="s">
        <v>13035</v>
      </c>
      <c r="C2285" s="50">
        <v>64.81</v>
      </c>
      <c r="D2285" s="52">
        <v>45461</v>
      </c>
      <c r="E2285" s="61" t="s">
        <v>13030</v>
      </c>
      <c r="F2285" s="61"/>
      <c r="G2285" s="61" t="e">
        <f>VLOOKUP(Corrections[[#This Row],[Employee]],'[1]Management Hierarchy Report'!$A$2:$C$3607, 3, 0)</f>
        <v>#N/A</v>
      </c>
      <c r="H2285" s="61" t="s">
        <v>77</v>
      </c>
      <c r="I2285" s="61" t="s">
        <v>70</v>
      </c>
      <c r="J2285" s="61" t="e">
        <f>VLOOKUP(Corrections[[#This Row],[Employee]],[1]!Expense_Data[#Data],14,0)</f>
        <v>#N/A</v>
      </c>
      <c r="K2285" s="68">
        <v>45292</v>
      </c>
      <c r="L2285" s="75"/>
      <c r="M2285" s="66"/>
      <c r="N2285" s="61"/>
      <c r="O2285" s="65"/>
    </row>
    <row r="2286" spans="1:15" hidden="1" x14ac:dyDescent="0.25">
      <c r="A2286" s="61" t="s">
        <v>618</v>
      </c>
      <c r="B2286" s="61" t="s">
        <v>13035</v>
      </c>
      <c r="C2286" s="50">
        <v>44.3</v>
      </c>
      <c r="D2286" s="52">
        <v>45461</v>
      </c>
      <c r="E2286" s="61" t="s">
        <v>13030</v>
      </c>
      <c r="F2286" s="61"/>
      <c r="G2286" s="61" t="e">
        <f>VLOOKUP(Corrections[[#This Row],[Employee]],'[1]Management Hierarchy Report'!$A$2:$C$3607, 3, 0)</f>
        <v>#N/A</v>
      </c>
      <c r="H2286" s="61" t="s">
        <v>77</v>
      </c>
      <c r="I2286" s="61" t="s">
        <v>70</v>
      </c>
      <c r="J2286" s="61" t="e">
        <f>VLOOKUP(Corrections[[#This Row],[Employee]],[1]!Expense_Data[#Data],14,0)</f>
        <v>#N/A</v>
      </c>
      <c r="K2286" s="68">
        <v>45292</v>
      </c>
      <c r="L2286" s="75"/>
      <c r="M2286" s="66"/>
      <c r="N2286" s="61"/>
      <c r="O2286" s="65"/>
    </row>
    <row r="2287" spans="1:15" hidden="1" x14ac:dyDescent="0.25">
      <c r="A2287" s="61" t="s">
        <v>627</v>
      </c>
      <c r="B2287" s="61" t="s">
        <v>628</v>
      </c>
      <c r="C2287" s="50">
        <v>193.04</v>
      </c>
      <c r="D2287" s="66">
        <v>45380</v>
      </c>
      <c r="E2287" s="61" t="s">
        <v>146</v>
      </c>
      <c r="F2287" s="61"/>
      <c r="G2287" s="61" t="str">
        <f>VLOOKUP(Corrections[[#This Row],[Employee]],'[1]Management Hierarchy Report'!$A$2:$C$3607, 3, 0)</f>
        <v>Michael Donnelly</v>
      </c>
      <c r="H2287" s="61" t="s">
        <v>77</v>
      </c>
      <c r="I2287" s="61" t="s">
        <v>70</v>
      </c>
      <c r="J2287" s="67" t="str">
        <f>VLOOKUP(Corrections[[#This Row],[Employee]],[1]!Expense_Data[#Data],14,0)</f>
        <v>SL227@tidalwaveautospa.com</v>
      </c>
      <c r="K2287" s="68">
        <v>45292</v>
      </c>
      <c r="L2287" s="75"/>
      <c r="M2287" s="66"/>
      <c r="N2287" s="61"/>
      <c r="O2287" s="65"/>
    </row>
    <row r="2288" spans="1:15" hidden="1" x14ac:dyDescent="0.25">
      <c r="A2288" s="61" t="s">
        <v>627</v>
      </c>
      <c r="B2288" s="61" t="s">
        <v>628</v>
      </c>
      <c r="C2288" s="69">
        <v>90.92</v>
      </c>
      <c r="D2288" s="66">
        <v>45385</v>
      </c>
      <c r="E2288" s="61" t="s">
        <v>146</v>
      </c>
      <c r="F2288" s="61"/>
      <c r="G2288" s="61" t="str">
        <f>VLOOKUP(Corrections[[#This Row],[Employee]],'[1]Management Hierarchy Report'!$A$2:$C$3607, 3, 0)</f>
        <v>Michael Donnelly</v>
      </c>
      <c r="H2288" s="61" t="s">
        <v>77</v>
      </c>
      <c r="I2288" s="61" t="s">
        <v>70</v>
      </c>
      <c r="J2288" s="67" t="str">
        <f>VLOOKUP(Corrections[[#This Row],[Employee]],[1]!Expense_Data[#Data],14,0)</f>
        <v>SL227@tidalwaveautospa.com</v>
      </c>
      <c r="K2288" s="68">
        <v>45292</v>
      </c>
      <c r="L2288" s="75"/>
      <c r="M2288" s="66"/>
      <c r="N2288" s="61"/>
      <c r="O2288" s="65"/>
    </row>
    <row r="2289" spans="1:15" hidden="1" x14ac:dyDescent="0.25">
      <c r="A2289" s="61" t="s">
        <v>627</v>
      </c>
      <c r="B2289" s="61" t="s">
        <v>628</v>
      </c>
      <c r="C2289" s="69">
        <v>16.61</v>
      </c>
      <c r="D2289" s="66">
        <v>45390</v>
      </c>
      <c r="E2289" s="61" t="s">
        <v>146</v>
      </c>
      <c r="F2289" s="61"/>
      <c r="G2289" s="61" t="str">
        <f>VLOOKUP(Corrections[[#This Row],[Employee]],'[1]Management Hierarchy Report'!$A$2:$C$3607, 3, 0)</f>
        <v>Michael Donnelly</v>
      </c>
      <c r="H2289" s="61" t="s">
        <v>77</v>
      </c>
      <c r="I2289" s="61" t="s">
        <v>70</v>
      </c>
      <c r="J2289" s="67" t="str">
        <f>VLOOKUP(Corrections[[#This Row],[Employee]],[1]!Expense_Data[#Data],14,0)</f>
        <v>SL227@tidalwaveautospa.com</v>
      </c>
      <c r="K2289" s="68">
        <v>45292</v>
      </c>
      <c r="L2289" s="75"/>
      <c r="M2289" s="66"/>
      <c r="N2289" s="61"/>
      <c r="O2289" s="65"/>
    </row>
    <row r="2290" spans="1:15" hidden="1" x14ac:dyDescent="0.25">
      <c r="A2290" s="61" t="s">
        <v>627</v>
      </c>
      <c r="B2290" s="61" t="s">
        <v>628</v>
      </c>
      <c r="C2290" s="69">
        <v>21.38</v>
      </c>
      <c r="D2290" s="66">
        <v>45391</v>
      </c>
      <c r="E2290" s="61" t="s">
        <v>146</v>
      </c>
      <c r="F2290" s="61"/>
      <c r="G2290" s="61" t="str">
        <f>VLOOKUP(Corrections[[#This Row],[Employee]],'[1]Management Hierarchy Report'!$A$2:$C$3607, 3, 0)</f>
        <v>Michael Donnelly</v>
      </c>
      <c r="H2290" s="61" t="s">
        <v>77</v>
      </c>
      <c r="I2290" s="61" t="s">
        <v>70</v>
      </c>
      <c r="J2290" s="67" t="str">
        <f>VLOOKUP(Corrections[[#This Row],[Employee]],[1]!Expense_Data[#Data],14,0)</f>
        <v>SL227@tidalwaveautospa.com</v>
      </c>
      <c r="K2290" s="68">
        <v>45292</v>
      </c>
      <c r="L2290" s="75"/>
      <c r="M2290" s="66"/>
      <c r="N2290" s="61"/>
      <c r="O2290" s="65"/>
    </row>
    <row r="2291" spans="1:15" hidden="1" x14ac:dyDescent="0.25">
      <c r="A2291" s="61" t="s">
        <v>627</v>
      </c>
      <c r="B2291" s="61" t="s">
        <v>741</v>
      </c>
      <c r="C2291" s="50">
        <v>130.46</v>
      </c>
      <c r="D2291" s="66">
        <v>45435</v>
      </c>
      <c r="E2291" s="61" t="s">
        <v>71</v>
      </c>
      <c r="F2291" s="61"/>
      <c r="G2291" s="61" t="str">
        <f>VLOOKUP(Corrections[[#This Row],[Employee]],'[1]Management Hierarchy Report'!$A$2:$C$3607, 3, 0)</f>
        <v>Michael Donnelly</v>
      </c>
      <c r="H2291" s="61" t="e">
        <f>IF(#REF!&gt;=0.2,"Sent Back", "Removed")</f>
        <v>#REF!</v>
      </c>
      <c r="I2291" s="61" t="s">
        <v>70</v>
      </c>
      <c r="J2291" s="67" t="str">
        <f>VLOOKUP(Corrections[[#This Row],[Employee]],[1]!Expense_Data[#Data],14,0)</f>
        <v>SL227@tidalwaveautospa.com</v>
      </c>
      <c r="K2291" s="68">
        <v>45292</v>
      </c>
      <c r="L2291" s="75"/>
      <c r="M2291" s="66"/>
      <c r="N2291" s="61"/>
      <c r="O2291" s="65"/>
    </row>
    <row r="2292" spans="1:15" hidden="1" x14ac:dyDescent="0.25">
      <c r="A2292" s="61" t="s">
        <v>627</v>
      </c>
      <c r="B2292" s="61" t="s">
        <v>857</v>
      </c>
      <c r="C2292" s="50">
        <v>10.8</v>
      </c>
      <c r="D2292" s="66">
        <v>45455</v>
      </c>
      <c r="E2292" s="61" t="s">
        <v>13082</v>
      </c>
      <c r="F2292" s="61"/>
      <c r="G2292" s="61" t="str">
        <f>VLOOKUP(Corrections[[#This Row],[Employee]],'[1]Management Hierarchy Report'!$A$2:$C$3607, 3, 0)</f>
        <v>Michael Donnelly</v>
      </c>
      <c r="H2292" s="48" t="s">
        <v>77</v>
      </c>
      <c r="I2292" s="61" t="s">
        <v>70</v>
      </c>
      <c r="J2292" s="61" t="str">
        <f>VLOOKUP(Corrections[[#This Row],[Employee]],[1]!Expense_Data[#Data],14,0)</f>
        <v>SL227@tidalwaveautospa.com</v>
      </c>
      <c r="K2292" s="68">
        <v>45292</v>
      </c>
      <c r="L2292" s="75"/>
      <c r="M2292" s="66"/>
      <c r="N2292" s="61"/>
      <c r="O2292" s="65"/>
    </row>
    <row r="2293" spans="1:15" hidden="1" x14ac:dyDescent="0.25">
      <c r="A2293" s="61" t="s">
        <v>627</v>
      </c>
      <c r="B2293" s="61" t="s">
        <v>857</v>
      </c>
      <c r="C2293" s="50">
        <v>11.22</v>
      </c>
      <c r="D2293" s="66">
        <v>45456</v>
      </c>
      <c r="E2293" s="61" t="s">
        <v>13082</v>
      </c>
      <c r="F2293" s="61"/>
      <c r="G2293" s="61" t="str">
        <f>VLOOKUP(Corrections[[#This Row],[Employee]],'[1]Management Hierarchy Report'!$A$2:$C$3607, 3, 0)</f>
        <v>Michael Donnelly</v>
      </c>
      <c r="H2293" s="48" t="s">
        <v>77</v>
      </c>
      <c r="I2293" s="61" t="s">
        <v>70</v>
      </c>
      <c r="J2293" s="61" t="str">
        <f>VLOOKUP(Corrections[[#This Row],[Employee]],[1]!Expense_Data[#Data],14,0)</f>
        <v>SL227@tidalwaveautospa.com</v>
      </c>
      <c r="K2293" s="68">
        <v>45292</v>
      </c>
      <c r="L2293" s="75"/>
      <c r="M2293" s="66"/>
      <c r="N2293" s="61"/>
      <c r="O2293" s="65"/>
    </row>
    <row r="2294" spans="1:15" hidden="1" x14ac:dyDescent="0.25">
      <c r="A2294" s="61" t="s">
        <v>627</v>
      </c>
      <c r="B2294" s="61" t="s">
        <v>857</v>
      </c>
      <c r="C2294" s="50">
        <v>22.45</v>
      </c>
      <c r="D2294" s="66">
        <v>45458</v>
      </c>
      <c r="E2294" s="61" t="s">
        <v>12978</v>
      </c>
      <c r="F2294" s="61"/>
      <c r="G2294" s="61" t="str">
        <f>VLOOKUP(Corrections[[#This Row],[Employee]],'[1]Management Hierarchy Report'!$A$2:$C$3607, 3, 0)</f>
        <v>Michael Donnelly</v>
      </c>
      <c r="H2294" s="48" t="s">
        <v>77</v>
      </c>
      <c r="I2294" s="61" t="s">
        <v>70</v>
      </c>
      <c r="J2294" s="61" t="str">
        <f>VLOOKUP(Corrections[[#This Row],[Employee]],[1]!Expense_Data[#Data],14,0)</f>
        <v>SL227@tidalwaveautospa.com</v>
      </c>
      <c r="K2294" s="68">
        <v>45292</v>
      </c>
      <c r="L2294" s="75"/>
      <c r="M2294" s="66"/>
      <c r="N2294" s="61"/>
      <c r="O2294" s="65"/>
    </row>
    <row r="2295" spans="1:15" hidden="1" x14ac:dyDescent="0.25">
      <c r="A2295" s="61" t="s">
        <v>627</v>
      </c>
      <c r="B2295" s="61" t="s">
        <v>857</v>
      </c>
      <c r="C2295" s="50">
        <v>193.9</v>
      </c>
      <c r="D2295" s="66">
        <v>45458</v>
      </c>
      <c r="E2295" s="61" t="s">
        <v>71</v>
      </c>
      <c r="F2295" s="61"/>
      <c r="G2295" s="61" t="str">
        <f>VLOOKUP(Corrections[[#This Row],[Employee]],'[1]Management Hierarchy Report'!$A$2:$C$3607, 3, 0)</f>
        <v>Michael Donnelly</v>
      </c>
      <c r="H2295" s="61" t="e">
        <f>IF(#REF!&gt;=0.2,"Sent Back", "Removed")</f>
        <v>#REF!</v>
      </c>
      <c r="I2295" s="61" t="s">
        <v>70</v>
      </c>
      <c r="J2295" s="61" t="str">
        <f>VLOOKUP(Corrections[[#This Row],[Employee]],[1]!Expense_Data[#Data],14,0)</f>
        <v>SL227@tidalwaveautospa.com</v>
      </c>
      <c r="K2295" s="68">
        <v>45292</v>
      </c>
      <c r="L2295" s="75"/>
      <c r="M2295" s="66"/>
      <c r="N2295" s="61"/>
      <c r="O2295" s="65"/>
    </row>
    <row r="2296" spans="1:15" hidden="1" x14ac:dyDescent="0.25">
      <c r="A2296" s="61" t="s">
        <v>627</v>
      </c>
      <c r="B2296" s="61" t="s">
        <v>857</v>
      </c>
      <c r="C2296" s="50">
        <v>21.38</v>
      </c>
      <c r="D2296" s="66">
        <v>45459</v>
      </c>
      <c r="E2296" s="61" t="s">
        <v>12978</v>
      </c>
      <c r="F2296" s="61"/>
      <c r="G2296" s="61" t="str">
        <f>VLOOKUP(Corrections[[#This Row],[Employee]],'[1]Management Hierarchy Report'!$A$2:$C$3607, 3, 0)</f>
        <v>Michael Donnelly</v>
      </c>
      <c r="H2296" s="48" t="s">
        <v>77</v>
      </c>
      <c r="I2296" s="61" t="s">
        <v>70</v>
      </c>
      <c r="J2296" s="61" t="str">
        <f>VLOOKUP(Corrections[[#This Row],[Employee]],[1]!Expense_Data[#Data],14,0)</f>
        <v>SL227@tidalwaveautospa.com</v>
      </c>
      <c r="K2296" s="68">
        <v>45292</v>
      </c>
      <c r="L2296" s="75"/>
      <c r="M2296" s="66"/>
      <c r="N2296" s="61"/>
      <c r="O2296" s="65"/>
    </row>
    <row r="2297" spans="1:15" hidden="1" x14ac:dyDescent="0.25">
      <c r="A2297" s="61" t="s">
        <v>825</v>
      </c>
      <c r="B2297" s="61" t="s">
        <v>826</v>
      </c>
      <c r="C2297" s="50">
        <v>129.31</v>
      </c>
      <c r="D2297" s="66">
        <v>45453</v>
      </c>
      <c r="E2297" s="61" t="s">
        <v>817</v>
      </c>
      <c r="F2297" s="61"/>
      <c r="G2297" s="61" t="str">
        <f>VLOOKUP(Corrections[[#This Row],[Employee]],'[1]Management Hierarchy Report'!$A$2:$C$3607, 3, 0)</f>
        <v>Rene Gonzales</v>
      </c>
      <c r="H2297" s="61" t="e">
        <f>IF(#REF!&gt;=0.2,"Sent Back", "Removed")</f>
        <v>#REF!</v>
      </c>
      <c r="I2297" s="61" t="s">
        <v>70</v>
      </c>
      <c r="J2297" s="61" t="e">
        <f>VLOOKUP(Corrections[[#This Row],[Employee]],[1]!Expense_Data[#Data],14,0)</f>
        <v>#N/A</v>
      </c>
      <c r="K2297" s="68">
        <v>45292</v>
      </c>
      <c r="L2297" s="75"/>
      <c r="M2297" s="66"/>
      <c r="N2297" s="61"/>
      <c r="O2297" s="65"/>
    </row>
    <row r="2298" spans="1:15" hidden="1" x14ac:dyDescent="0.25">
      <c r="A2298" s="61" t="s">
        <v>3170</v>
      </c>
      <c r="B2298" s="61" t="s">
        <v>11595</v>
      </c>
      <c r="C2298" s="50">
        <v>106.99</v>
      </c>
      <c r="D2298" s="66">
        <v>45434</v>
      </c>
      <c r="E2298" s="61" t="s">
        <v>71</v>
      </c>
      <c r="F2298" s="61"/>
      <c r="G2298" s="61" t="str">
        <f>VLOOKUP(Corrections[[#This Row],[Employee]],'[1]Management Hierarchy Report'!$A$2:$C$3607, 3, 0)</f>
        <v>Gary Bradley</v>
      </c>
      <c r="H2298" s="61" t="s">
        <v>69</v>
      </c>
      <c r="I2298" s="61" t="s">
        <v>70</v>
      </c>
      <c r="J2298" s="61" t="str">
        <f>VLOOKUP(Corrections[[#This Row],[Employee]],[1]!Expense_Data[#Data],14,0)</f>
        <v>SL6@tidalwaveautospa.com</v>
      </c>
      <c r="K2298" s="68">
        <v>45292</v>
      </c>
      <c r="L2298" s="75"/>
      <c r="M2298" s="66"/>
      <c r="N2298" s="61"/>
      <c r="O2298" s="65"/>
    </row>
    <row r="2299" spans="1:15" hidden="1" x14ac:dyDescent="0.25">
      <c r="A2299" s="61" t="s">
        <v>3170</v>
      </c>
      <c r="B2299" s="61" t="s">
        <v>11595</v>
      </c>
      <c r="C2299" s="69">
        <v>150</v>
      </c>
      <c r="D2299" s="66">
        <v>45447</v>
      </c>
      <c r="E2299" s="61" t="s">
        <v>71</v>
      </c>
      <c r="F2299" s="61"/>
      <c r="G2299" s="61" t="str">
        <f>VLOOKUP(Corrections[[#This Row],[Employee]],'[1]Management Hierarchy Report'!$A$2:$C$3607, 3, 0)</f>
        <v>Gary Bradley</v>
      </c>
      <c r="H2299" s="61" t="s">
        <v>69</v>
      </c>
      <c r="I2299" s="61" t="s">
        <v>70</v>
      </c>
      <c r="J2299" s="61" t="str">
        <f>VLOOKUP(Corrections[[#This Row],[Employee]],[1]!Expense_Data[#Data],14,0)</f>
        <v>SL6@tidalwaveautospa.com</v>
      </c>
      <c r="K2299" s="68">
        <v>45292</v>
      </c>
      <c r="L2299" s="75"/>
      <c r="M2299" s="66"/>
      <c r="N2299" s="61"/>
      <c r="O2299" s="65"/>
    </row>
    <row r="2300" spans="1:15" hidden="1" x14ac:dyDescent="0.25">
      <c r="A2300" s="61" t="s">
        <v>3170</v>
      </c>
      <c r="B2300" s="61" t="s">
        <v>11595</v>
      </c>
      <c r="C2300" s="50">
        <v>150</v>
      </c>
      <c r="D2300" s="66">
        <v>45477</v>
      </c>
      <c r="E2300" s="61" t="s">
        <v>71</v>
      </c>
      <c r="F2300" s="61"/>
      <c r="G2300" s="61" t="str">
        <f>VLOOKUP(Corrections[[#This Row],[Employee]],'[1]Management Hierarchy Report'!$A$2:$C$3607, 3, 0)</f>
        <v>Gary Bradley</v>
      </c>
      <c r="H2300" s="61" t="s">
        <v>69</v>
      </c>
      <c r="I2300" s="61" t="s">
        <v>70</v>
      </c>
      <c r="J2300" s="61" t="str">
        <f>VLOOKUP(Corrections[[#This Row],[Employee]],[1]!Expense_Data[#Data],14,0)</f>
        <v>SL6@tidalwaveautospa.com</v>
      </c>
      <c r="K2300" s="68">
        <v>45292</v>
      </c>
      <c r="L2300" s="75"/>
      <c r="M2300" s="66"/>
      <c r="N2300" s="61"/>
      <c r="O2300" s="65"/>
    </row>
    <row r="2301" spans="1:15" hidden="1" x14ac:dyDescent="0.25">
      <c r="A2301" s="61" t="s">
        <v>107</v>
      </c>
      <c r="C2301" s="50">
        <v>471.2</v>
      </c>
      <c r="D2301" s="66">
        <v>45019</v>
      </c>
      <c r="E2301" s="61" t="s">
        <v>71</v>
      </c>
      <c r="F2301" s="61"/>
      <c r="G2301" s="61" t="e">
        <f>VLOOKUP(Corrections[[#This Row],[Employee]],'[1]Management Hierarchy Report'!$A$2:$C$3607, 3, 0)</f>
        <v>#N/A</v>
      </c>
      <c r="H2301" s="61" t="s">
        <v>69</v>
      </c>
      <c r="I2301" s="61" t="s">
        <v>70</v>
      </c>
      <c r="J2301" s="67" t="e">
        <f>VLOOKUP(Corrections[[#This Row],[Employee]],[1]!Expense_Data[#Data],14,0)</f>
        <v>#N/A</v>
      </c>
      <c r="K2301" s="68">
        <v>45292</v>
      </c>
      <c r="L2301" s="75"/>
      <c r="M2301" s="66"/>
      <c r="N2301" s="61"/>
      <c r="O2301" s="65"/>
    </row>
    <row r="2302" spans="1:15" hidden="1" x14ac:dyDescent="0.25">
      <c r="A2302" s="61" t="s">
        <v>731</v>
      </c>
      <c r="B2302" s="61" t="s">
        <v>732</v>
      </c>
      <c r="C2302" s="50">
        <v>208.56</v>
      </c>
      <c r="D2302" s="66">
        <v>45412</v>
      </c>
      <c r="E2302" s="61" t="s">
        <v>71</v>
      </c>
      <c r="F2302" s="61"/>
      <c r="G2302" s="61" t="str">
        <f>VLOOKUP(Corrections[[#This Row],[Employee]],'[1]Management Hierarchy Report'!$A$2:$C$3607, 3, 0)</f>
        <v>Joe Chavez</v>
      </c>
      <c r="H2302" s="61" t="s">
        <v>69</v>
      </c>
      <c r="I2302" s="61" t="s">
        <v>70</v>
      </c>
      <c r="J2302" s="67" t="str">
        <f>VLOOKUP(Corrections[[#This Row],[Employee]],[1]!Expense_Data[#Data],14,0)</f>
        <v>SL207@tidalwaveautospa.com</v>
      </c>
      <c r="K2302" s="68">
        <v>45292</v>
      </c>
      <c r="L2302" s="75"/>
      <c r="M2302" s="66"/>
      <c r="N2302" s="61"/>
      <c r="O2302" s="65"/>
    </row>
    <row r="2303" spans="1:15" hidden="1" x14ac:dyDescent="0.25">
      <c r="A2303" s="61" t="s">
        <v>731</v>
      </c>
      <c r="B2303" s="61" t="s">
        <v>732</v>
      </c>
      <c r="C2303" s="69">
        <v>405.53</v>
      </c>
      <c r="D2303" s="66">
        <v>45418</v>
      </c>
      <c r="E2303" s="61" t="s">
        <v>71</v>
      </c>
      <c r="F2303" s="61"/>
      <c r="G2303" s="61" t="str">
        <f>VLOOKUP(Corrections[[#This Row],[Employee]],'[1]Management Hierarchy Report'!$A$2:$C$3607, 3, 0)</f>
        <v>Joe Chavez</v>
      </c>
      <c r="H2303" s="61" t="s">
        <v>69</v>
      </c>
      <c r="I2303" s="61" t="s">
        <v>70</v>
      </c>
      <c r="J2303" s="67" t="str">
        <f>VLOOKUP(Corrections[[#This Row],[Employee]],[1]!Expense_Data[#Data],14,0)</f>
        <v>SL207@tidalwaveautospa.com</v>
      </c>
      <c r="K2303" s="68">
        <v>45292</v>
      </c>
      <c r="L2303" s="75"/>
      <c r="M2303" s="66"/>
      <c r="N2303" s="61"/>
      <c r="O2303" s="65"/>
    </row>
    <row r="2304" spans="1:15" hidden="1" x14ac:dyDescent="0.25">
      <c r="A2304" s="61" t="s">
        <v>11631</v>
      </c>
      <c r="B2304" s="61" t="s">
        <v>11632</v>
      </c>
      <c r="C2304" s="50">
        <v>10.76</v>
      </c>
      <c r="D2304" s="66">
        <v>45488</v>
      </c>
      <c r="E2304" s="61" t="s">
        <v>268</v>
      </c>
      <c r="F2304" s="61"/>
      <c r="G2304" s="61" t="str">
        <f>VLOOKUP(Corrections[[#This Row],[Employee]],'[1]Management Hierarchy Report'!$A$2:$C$3607, 3, 0)</f>
        <v>Matthew Bridges</v>
      </c>
      <c r="H2304" s="61" t="s">
        <v>268</v>
      </c>
      <c r="I2304" s="61" t="s">
        <v>70</v>
      </c>
      <c r="J2304" s="61" t="e">
        <f>VLOOKUP(Corrections[[#This Row],[Employee]],[1]!Expense_Data[#Data],14,0)</f>
        <v>#N/A</v>
      </c>
      <c r="K2304" s="68">
        <v>45292</v>
      </c>
      <c r="L2304" s="75"/>
      <c r="M2304" s="66"/>
      <c r="N2304" s="61"/>
      <c r="O2304" s="65"/>
    </row>
    <row r="2305" spans="1:15" hidden="1" x14ac:dyDescent="0.25">
      <c r="A2305" s="61" t="s">
        <v>11631</v>
      </c>
      <c r="B2305" s="61" t="s">
        <v>13858</v>
      </c>
      <c r="C2305" s="50">
        <v>296.5</v>
      </c>
      <c r="D2305" s="66">
        <v>45504</v>
      </c>
      <c r="E2305" s="61" t="s">
        <v>268</v>
      </c>
      <c r="F2305" s="61"/>
      <c r="G2305" s="61" t="str">
        <f>VLOOKUP(Corrections[[#This Row],[Employee]],'[1]Management Hierarchy Report'!$A$2:$C$3607, 3, 0)</f>
        <v>Matthew Bridges</v>
      </c>
      <c r="H2305" s="48" t="s">
        <v>268</v>
      </c>
      <c r="I2305" s="61" t="s">
        <v>70</v>
      </c>
      <c r="J2305" s="61" t="e">
        <f>VLOOKUP(Corrections[[#This Row],[Employee]],[1]!Expense_Data[#Data],14,0)</f>
        <v>#N/A</v>
      </c>
      <c r="K2305" s="68">
        <v>45292</v>
      </c>
      <c r="L2305" s="75"/>
      <c r="M2305" s="66"/>
      <c r="N2305" s="61"/>
      <c r="O2305" s="65"/>
    </row>
    <row r="2306" spans="1:15" hidden="1" x14ac:dyDescent="0.25">
      <c r="A2306" s="61" t="s">
        <v>796</v>
      </c>
      <c r="B2306" s="61" t="s">
        <v>797</v>
      </c>
      <c r="C2306" s="50">
        <v>32.880000000000003</v>
      </c>
      <c r="D2306" s="66">
        <v>45444</v>
      </c>
      <c r="E2306" s="61" t="s">
        <v>705</v>
      </c>
      <c r="F2306" s="61"/>
      <c r="G2306" s="61" t="str">
        <f>VLOOKUP(Corrections[[#This Row],[Employee]],'[1]Management Hierarchy Report'!$A$2:$C$3607, 3, 0)</f>
        <v>Joe Chavez</v>
      </c>
      <c r="H2306" s="61" t="s">
        <v>77</v>
      </c>
      <c r="I2306" s="61" t="s">
        <v>70</v>
      </c>
      <c r="J2306" s="67" t="str">
        <f>VLOOKUP(Corrections[[#This Row],[Employee]],[1]!Expense_Data[#Data],14,0)</f>
        <v>SL228@tidalwaveautospa.com</v>
      </c>
      <c r="K2306" s="68">
        <v>45292</v>
      </c>
      <c r="L2306" s="75"/>
      <c r="M2306" s="66"/>
      <c r="N2306" s="61"/>
      <c r="O2306" s="65"/>
    </row>
    <row r="2307" spans="1:15" hidden="1" x14ac:dyDescent="0.25">
      <c r="A2307" s="61" t="s">
        <v>796</v>
      </c>
      <c r="B2307" s="61" t="s">
        <v>797</v>
      </c>
      <c r="C2307" s="50">
        <v>77</v>
      </c>
      <c r="D2307" s="66">
        <v>45445</v>
      </c>
      <c r="E2307" s="61" t="s">
        <v>71</v>
      </c>
      <c r="F2307" s="61"/>
      <c r="G2307" s="61" t="str">
        <f>VLOOKUP(Corrections[[#This Row],[Employee]],'[1]Management Hierarchy Report'!$A$2:$C$3607, 3, 0)</f>
        <v>Joe Chavez</v>
      </c>
      <c r="H2307" s="61" t="s">
        <v>69</v>
      </c>
      <c r="I2307" s="61" t="s">
        <v>70</v>
      </c>
      <c r="J2307" s="55" t="str">
        <f>VLOOKUP(Corrections[[#This Row],[Employee]],[1]!Expense_Data[#Data],14,0)</f>
        <v>SL228@tidalwaveautospa.com</v>
      </c>
      <c r="K2307" s="68">
        <v>45292</v>
      </c>
      <c r="L2307" s="75"/>
      <c r="M2307" s="66"/>
      <c r="N2307" s="61"/>
      <c r="O2307" s="65"/>
    </row>
    <row r="2308" spans="1:15" hidden="1" x14ac:dyDescent="0.25">
      <c r="A2308" s="61" t="s">
        <v>796</v>
      </c>
      <c r="B2308" s="61" t="s">
        <v>797</v>
      </c>
      <c r="C2308" s="69">
        <v>21.91</v>
      </c>
      <c r="D2308" s="66">
        <v>45445</v>
      </c>
      <c r="E2308" s="61" t="s">
        <v>705</v>
      </c>
      <c r="F2308" s="61"/>
      <c r="G2308" s="61" t="str">
        <f>VLOOKUP(Corrections[[#This Row],[Employee]],'[1]Management Hierarchy Report'!$A$2:$C$3607, 3, 0)</f>
        <v>Joe Chavez</v>
      </c>
      <c r="H2308" s="61" t="s">
        <v>77</v>
      </c>
      <c r="I2308" s="61" t="s">
        <v>70</v>
      </c>
      <c r="J2308" s="67" t="str">
        <f>VLOOKUP(Corrections[[#This Row],[Employee]],[1]!Expense_Data[#Data],14,0)</f>
        <v>SL228@tidalwaveautospa.com</v>
      </c>
      <c r="K2308" s="68">
        <v>45292</v>
      </c>
      <c r="L2308" s="75"/>
      <c r="M2308" s="66"/>
      <c r="N2308" s="61"/>
      <c r="O2308" s="65"/>
    </row>
    <row r="2309" spans="1:15" hidden="1" x14ac:dyDescent="0.25">
      <c r="A2309" s="61" t="s">
        <v>796</v>
      </c>
      <c r="B2309" s="61" t="s">
        <v>797</v>
      </c>
      <c r="C2309" s="69">
        <v>15.34</v>
      </c>
      <c r="D2309" s="66">
        <v>45445</v>
      </c>
      <c r="E2309" s="61" t="s">
        <v>705</v>
      </c>
      <c r="F2309" s="61"/>
      <c r="G2309" s="61" t="str">
        <f>VLOOKUP(Corrections[[#This Row],[Employee]],'[1]Management Hierarchy Report'!$A$2:$C$3607, 3, 0)</f>
        <v>Joe Chavez</v>
      </c>
      <c r="H2309" s="61" t="s">
        <v>77</v>
      </c>
      <c r="I2309" s="61" t="s">
        <v>70</v>
      </c>
      <c r="J2309" s="67" t="str">
        <f>VLOOKUP(Corrections[[#This Row],[Employee]],[1]!Expense_Data[#Data],14,0)</f>
        <v>SL228@tidalwaveautospa.com</v>
      </c>
      <c r="K2309" s="68">
        <v>45292</v>
      </c>
      <c r="L2309" s="75"/>
      <c r="M2309" s="66"/>
      <c r="N2309" s="61"/>
      <c r="O2309" s="65"/>
    </row>
    <row r="2310" spans="1:15" hidden="1" x14ac:dyDescent="0.25">
      <c r="A2310" s="61" t="s">
        <v>796</v>
      </c>
      <c r="B2310" s="61" t="s">
        <v>797</v>
      </c>
      <c r="C2310" s="69">
        <v>77</v>
      </c>
      <c r="D2310" s="66">
        <v>45445</v>
      </c>
      <c r="E2310" s="61" t="s">
        <v>705</v>
      </c>
      <c r="F2310" s="61"/>
      <c r="G2310" s="61" t="str">
        <f>VLOOKUP(Corrections[[#This Row],[Employee]],'[1]Management Hierarchy Report'!$A$2:$C$3607, 3, 0)</f>
        <v>Joe Chavez</v>
      </c>
      <c r="H2310" s="61" t="s">
        <v>77</v>
      </c>
      <c r="I2310" s="61" t="s">
        <v>70</v>
      </c>
      <c r="J2310" s="67" t="str">
        <f>VLOOKUP(Corrections[[#This Row],[Employee]],[1]!Expense_Data[#Data],14,0)</f>
        <v>SL228@tidalwaveautospa.com</v>
      </c>
      <c r="K2310" s="68">
        <v>45292</v>
      </c>
      <c r="L2310" s="75"/>
      <c r="M2310" s="66"/>
      <c r="N2310" s="61"/>
      <c r="O2310" s="65"/>
    </row>
    <row r="2311" spans="1:15" hidden="1" x14ac:dyDescent="0.25">
      <c r="A2311" s="61" t="s">
        <v>796</v>
      </c>
      <c r="B2311" s="61" t="s">
        <v>797</v>
      </c>
      <c r="C2311" s="69">
        <v>145.35</v>
      </c>
      <c r="D2311" s="66">
        <v>45446</v>
      </c>
      <c r="E2311" s="61" t="s">
        <v>705</v>
      </c>
      <c r="F2311" s="61"/>
      <c r="G2311" s="61" t="str">
        <f>VLOOKUP(Corrections[[#This Row],[Employee]],'[1]Management Hierarchy Report'!$A$2:$C$3607, 3, 0)</f>
        <v>Joe Chavez</v>
      </c>
      <c r="H2311" s="61" t="s">
        <v>77</v>
      </c>
      <c r="I2311" s="61" t="s">
        <v>70</v>
      </c>
      <c r="J2311" s="67" t="str">
        <f>VLOOKUP(Corrections[[#This Row],[Employee]],[1]!Expense_Data[#Data],14,0)</f>
        <v>SL228@tidalwaveautospa.com</v>
      </c>
      <c r="K2311" s="68">
        <v>45292</v>
      </c>
      <c r="L2311" s="75"/>
      <c r="M2311" s="66"/>
      <c r="N2311" s="61"/>
      <c r="O2311" s="65"/>
    </row>
    <row r="2312" spans="1:15" hidden="1" x14ac:dyDescent="0.25">
      <c r="A2312" s="61" t="s">
        <v>796</v>
      </c>
      <c r="B2312" s="61" t="s">
        <v>797</v>
      </c>
      <c r="C2312" s="69">
        <v>140.28</v>
      </c>
      <c r="D2312" s="66">
        <v>45447</v>
      </c>
      <c r="E2312" s="61" t="s">
        <v>705</v>
      </c>
      <c r="F2312" s="61"/>
      <c r="G2312" s="61" t="str">
        <f>VLOOKUP(Corrections[[#This Row],[Employee]],'[1]Management Hierarchy Report'!$A$2:$C$3607, 3, 0)</f>
        <v>Joe Chavez</v>
      </c>
      <c r="H2312" s="61" t="s">
        <v>77</v>
      </c>
      <c r="I2312" s="61" t="s">
        <v>70</v>
      </c>
      <c r="J2312" s="67" t="str">
        <f>VLOOKUP(Corrections[[#This Row],[Employee]],[1]!Expense_Data[#Data],14,0)</f>
        <v>SL228@tidalwaveautospa.com</v>
      </c>
      <c r="K2312" s="68">
        <v>45292</v>
      </c>
      <c r="L2312" s="75"/>
      <c r="M2312" s="66"/>
      <c r="N2312" s="61"/>
      <c r="O2312" s="65"/>
    </row>
    <row r="2313" spans="1:15" hidden="1" x14ac:dyDescent="0.25">
      <c r="A2313" s="61" t="s">
        <v>796</v>
      </c>
      <c r="B2313" s="61" t="s">
        <v>11614</v>
      </c>
      <c r="C2313" s="50">
        <v>116.05</v>
      </c>
      <c r="D2313" s="66">
        <v>45461</v>
      </c>
      <c r="E2313" s="61" t="s">
        <v>705</v>
      </c>
      <c r="F2313" s="61"/>
      <c r="G2313" s="61" t="str">
        <f>VLOOKUP(Corrections[[#This Row],[Employee]],'[1]Management Hierarchy Report'!$A$2:$C$3607, 3, 0)</f>
        <v>Joe Chavez</v>
      </c>
      <c r="H2313" s="61" t="s">
        <v>77</v>
      </c>
      <c r="I2313" s="61" t="s">
        <v>70</v>
      </c>
      <c r="J2313" s="61" t="str">
        <f>VLOOKUP(Corrections[[#This Row],[Employee]],[1]!Expense_Data[#Data],14,0)</f>
        <v>SL228@tidalwaveautospa.com</v>
      </c>
      <c r="K2313" s="68">
        <v>45292</v>
      </c>
      <c r="L2313" s="75"/>
      <c r="M2313" s="66"/>
      <c r="N2313" s="61"/>
      <c r="O2313" s="65"/>
    </row>
    <row r="2314" spans="1:15" hidden="1" x14ac:dyDescent="0.25">
      <c r="A2314" s="61" t="s">
        <v>796</v>
      </c>
      <c r="B2314" s="61" t="s">
        <v>11614</v>
      </c>
      <c r="C2314" s="69">
        <v>351.11</v>
      </c>
      <c r="D2314" s="66">
        <v>45461</v>
      </c>
      <c r="E2314" s="61" t="s">
        <v>705</v>
      </c>
      <c r="F2314" s="61"/>
      <c r="G2314" s="61" t="str">
        <f>VLOOKUP(Corrections[[#This Row],[Employee]],'[1]Management Hierarchy Report'!$A$2:$C$3607, 3, 0)</f>
        <v>Joe Chavez</v>
      </c>
      <c r="H2314" s="61" t="s">
        <v>77</v>
      </c>
      <c r="I2314" s="61" t="s">
        <v>70</v>
      </c>
      <c r="J2314" s="61" t="str">
        <f>VLOOKUP(Corrections[[#This Row],[Employee]],[1]!Expense_Data[#Data],14,0)</f>
        <v>SL228@tidalwaveautospa.com</v>
      </c>
      <c r="K2314" s="68">
        <v>45292</v>
      </c>
      <c r="L2314" s="75"/>
      <c r="M2314" s="66"/>
      <c r="N2314" s="61"/>
      <c r="O2314" s="65"/>
    </row>
    <row r="2315" spans="1:15" hidden="1" x14ac:dyDescent="0.25">
      <c r="A2315" s="61" t="s">
        <v>796</v>
      </c>
      <c r="B2315" s="61" t="s">
        <v>11614</v>
      </c>
      <c r="C2315" s="69">
        <v>101.98</v>
      </c>
      <c r="D2315" s="66">
        <v>45462</v>
      </c>
      <c r="E2315" s="61" t="s">
        <v>705</v>
      </c>
      <c r="F2315" s="61"/>
      <c r="G2315" s="61" t="str">
        <f>VLOOKUP(Corrections[[#This Row],[Employee]],'[1]Management Hierarchy Report'!$A$2:$C$3607, 3, 0)</f>
        <v>Joe Chavez</v>
      </c>
      <c r="H2315" s="61" t="s">
        <v>77</v>
      </c>
      <c r="I2315" s="61" t="s">
        <v>70</v>
      </c>
      <c r="J2315" s="61" t="str">
        <f>VLOOKUP(Corrections[[#This Row],[Employee]],[1]!Expense_Data[#Data],14,0)</f>
        <v>SL228@tidalwaveautospa.com</v>
      </c>
      <c r="K2315" s="68">
        <v>45292</v>
      </c>
      <c r="L2315" s="75"/>
      <c r="M2315" s="66"/>
      <c r="N2315" s="61"/>
      <c r="O2315" s="65"/>
    </row>
    <row r="2316" spans="1:15" hidden="1" x14ac:dyDescent="0.25">
      <c r="A2316" s="61" t="s">
        <v>796</v>
      </c>
      <c r="B2316" s="61" t="s">
        <v>11614</v>
      </c>
      <c r="C2316" s="69">
        <v>165.61</v>
      </c>
      <c r="D2316" s="66">
        <v>45469</v>
      </c>
      <c r="E2316" s="61" t="s">
        <v>705</v>
      </c>
      <c r="F2316" s="61"/>
      <c r="G2316" s="61" t="str">
        <f>VLOOKUP(Corrections[[#This Row],[Employee]],'[1]Management Hierarchy Report'!$A$2:$C$3607, 3, 0)</f>
        <v>Joe Chavez</v>
      </c>
      <c r="H2316" s="61" t="s">
        <v>77</v>
      </c>
      <c r="I2316" s="61" t="s">
        <v>70</v>
      </c>
      <c r="J2316" s="61" t="str">
        <f>VLOOKUP(Corrections[[#This Row],[Employee]],[1]!Expense_Data[#Data],14,0)</f>
        <v>SL228@tidalwaveautospa.com</v>
      </c>
      <c r="K2316" s="68">
        <v>45292</v>
      </c>
      <c r="L2316" s="75"/>
      <c r="M2316" s="66"/>
      <c r="N2316" s="61"/>
      <c r="O2316" s="65"/>
    </row>
    <row r="2317" spans="1:15" hidden="1" x14ac:dyDescent="0.25">
      <c r="A2317" s="61" t="s">
        <v>796</v>
      </c>
      <c r="B2317" s="61" t="s">
        <v>11614</v>
      </c>
      <c r="C2317" s="69">
        <v>125.21</v>
      </c>
      <c r="D2317" s="66">
        <v>45472</v>
      </c>
      <c r="E2317" s="61" t="s">
        <v>705</v>
      </c>
      <c r="F2317" s="61"/>
      <c r="G2317" s="61" t="str">
        <f>VLOOKUP(Corrections[[#This Row],[Employee]],'[1]Management Hierarchy Report'!$A$2:$C$3607, 3, 0)</f>
        <v>Joe Chavez</v>
      </c>
      <c r="H2317" s="61" t="s">
        <v>77</v>
      </c>
      <c r="I2317" s="61" t="s">
        <v>70</v>
      </c>
      <c r="J2317" s="61" t="str">
        <f>VLOOKUP(Corrections[[#This Row],[Employee]],[1]!Expense_Data[#Data],14,0)</f>
        <v>SL228@tidalwaveautospa.com</v>
      </c>
      <c r="K2317" s="68">
        <v>45292</v>
      </c>
      <c r="L2317" s="75"/>
      <c r="M2317" s="66"/>
      <c r="N2317" s="61"/>
      <c r="O2317" s="65"/>
    </row>
    <row r="2318" spans="1:15" hidden="1" x14ac:dyDescent="0.25">
      <c r="A2318" s="61" t="s">
        <v>796</v>
      </c>
      <c r="B2318" s="61" t="s">
        <v>12975</v>
      </c>
      <c r="C2318" s="50">
        <v>107.34</v>
      </c>
      <c r="D2318" s="66">
        <v>45478</v>
      </c>
      <c r="E2318" s="61" t="s">
        <v>705</v>
      </c>
      <c r="F2318" s="61"/>
      <c r="G2318" s="61" t="str">
        <f>VLOOKUP(Corrections[[#This Row],[Employee]],'[1]Management Hierarchy Report'!$A$2:$C$3607, 3, 0)</f>
        <v>Joe Chavez</v>
      </c>
      <c r="H2318" s="61" t="s">
        <v>77</v>
      </c>
      <c r="I2318" s="61" t="s">
        <v>70</v>
      </c>
      <c r="J2318" s="61" t="str">
        <f>VLOOKUP(Corrections[[#This Row],[Employee]],[1]!Expense_Data[#Data],14,0)</f>
        <v>SL228@tidalwaveautospa.com</v>
      </c>
      <c r="K2318" s="68">
        <v>45292</v>
      </c>
      <c r="L2318" s="75"/>
      <c r="M2318" s="66"/>
      <c r="N2318" s="61"/>
      <c r="O2318" s="65"/>
    </row>
    <row r="2319" spans="1:15" hidden="1" x14ac:dyDescent="0.25">
      <c r="A2319" s="61" t="s">
        <v>796</v>
      </c>
      <c r="B2319" s="61" t="s">
        <v>12975</v>
      </c>
      <c r="C2319" s="50">
        <v>116.95</v>
      </c>
      <c r="D2319" s="66">
        <v>45479</v>
      </c>
      <c r="E2319" s="61" t="s">
        <v>13030</v>
      </c>
      <c r="F2319" s="61"/>
      <c r="G2319" s="61" t="str">
        <f>VLOOKUP(Corrections[[#This Row],[Employee]],'[1]Management Hierarchy Report'!$A$2:$C$3607, 3, 0)</f>
        <v>Joe Chavez</v>
      </c>
      <c r="H2319" s="61" t="s">
        <v>77</v>
      </c>
      <c r="I2319" s="61" t="s">
        <v>70</v>
      </c>
      <c r="J2319" s="61" t="str">
        <f>VLOOKUP(Corrections[[#This Row],[Employee]],[1]!Expense_Data[#Data],14,0)</f>
        <v>SL228@tidalwaveautospa.com</v>
      </c>
      <c r="K2319" s="68">
        <v>45292</v>
      </c>
      <c r="L2319" s="75"/>
      <c r="M2319" s="66"/>
      <c r="N2319" s="61"/>
      <c r="O2319" s="65"/>
    </row>
    <row r="2320" spans="1:15" hidden="1" x14ac:dyDescent="0.25">
      <c r="A2320" s="61" t="s">
        <v>796</v>
      </c>
      <c r="B2320" s="61" t="s">
        <v>12975</v>
      </c>
      <c r="C2320" s="50">
        <v>103.34</v>
      </c>
      <c r="D2320" s="66">
        <v>45482</v>
      </c>
      <c r="E2320" s="61" t="s">
        <v>13030</v>
      </c>
      <c r="F2320" s="61"/>
      <c r="G2320" s="61" t="str">
        <f>VLOOKUP(Corrections[[#This Row],[Employee]],'[1]Management Hierarchy Report'!$A$2:$C$3607, 3, 0)</f>
        <v>Joe Chavez</v>
      </c>
      <c r="H2320" s="61" t="s">
        <v>77</v>
      </c>
      <c r="I2320" s="61" t="s">
        <v>70</v>
      </c>
      <c r="J2320" s="61" t="str">
        <f>VLOOKUP(Corrections[[#This Row],[Employee]],[1]!Expense_Data[#Data],14,0)</f>
        <v>SL228@tidalwaveautospa.com</v>
      </c>
      <c r="K2320" s="68">
        <v>45292</v>
      </c>
      <c r="L2320" s="75"/>
      <c r="M2320" s="66"/>
      <c r="N2320" s="61"/>
      <c r="O2320" s="65"/>
    </row>
    <row r="2321" spans="1:15" hidden="1" x14ac:dyDescent="0.25">
      <c r="A2321" s="61" t="s">
        <v>796</v>
      </c>
      <c r="B2321" s="61" t="s">
        <v>12975</v>
      </c>
      <c r="C2321" s="50">
        <v>265.31</v>
      </c>
      <c r="D2321" s="66">
        <v>45483</v>
      </c>
      <c r="E2321" s="61" t="s">
        <v>13030</v>
      </c>
      <c r="F2321" s="61"/>
      <c r="G2321" s="61" t="str">
        <f>VLOOKUP(Corrections[[#This Row],[Employee]],'[1]Management Hierarchy Report'!$A$2:$C$3607, 3, 0)</f>
        <v>Joe Chavez</v>
      </c>
      <c r="H2321" s="61" t="s">
        <v>77</v>
      </c>
      <c r="I2321" s="61" t="s">
        <v>70</v>
      </c>
      <c r="J2321" s="61" t="str">
        <f>VLOOKUP(Corrections[[#This Row],[Employee]],[1]!Expense_Data[#Data],14,0)</f>
        <v>SL228@tidalwaveautospa.com</v>
      </c>
      <c r="K2321" s="68">
        <v>45292</v>
      </c>
      <c r="L2321" s="75"/>
      <c r="M2321" s="66"/>
      <c r="N2321" s="61"/>
      <c r="O2321" s="65"/>
    </row>
    <row r="2322" spans="1:15" hidden="1" x14ac:dyDescent="0.25">
      <c r="A2322" s="61" t="s">
        <v>796</v>
      </c>
      <c r="B2322" s="61" t="s">
        <v>12975</v>
      </c>
      <c r="C2322" s="50">
        <v>125.32</v>
      </c>
      <c r="D2322" s="66">
        <v>45489</v>
      </c>
      <c r="E2322" s="61" t="s">
        <v>13030</v>
      </c>
      <c r="F2322" s="61"/>
      <c r="G2322" s="61" t="str">
        <f>VLOOKUP(Corrections[[#This Row],[Employee]],'[1]Management Hierarchy Report'!$A$2:$C$3607, 3, 0)</f>
        <v>Joe Chavez</v>
      </c>
      <c r="H2322" s="61" t="s">
        <v>77</v>
      </c>
      <c r="I2322" s="61" t="s">
        <v>70</v>
      </c>
      <c r="J2322" s="61" t="str">
        <f>VLOOKUP(Corrections[[#This Row],[Employee]],[1]!Expense_Data[#Data],14,0)</f>
        <v>SL228@tidalwaveautospa.com</v>
      </c>
      <c r="K2322" s="68">
        <v>45292</v>
      </c>
      <c r="L2322" s="75"/>
      <c r="M2322" s="66"/>
      <c r="N2322" s="61"/>
      <c r="O2322" s="65"/>
    </row>
    <row r="2323" spans="1:15" hidden="1" x14ac:dyDescent="0.25">
      <c r="A2323" s="61" t="s">
        <v>3189</v>
      </c>
      <c r="B2323" s="61" t="s">
        <v>13164</v>
      </c>
      <c r="C2323" s="50">
        <v>210.94</v>
      </c>
      <c r="D2323" s="66">
        <v>45492</v>
      </c>
      <c r="E2323" s="61" t="s">
        <v>12978</v>
      </c>
      <c r="F2323" s="61"/>
      <c r="G2323" s="61" t="e">
        <f>VLOOKUP(Corrections[[#This Row],[Employee]],'[1]Management Hierarchy Report'!$A$2:$C$3607, 3, 0)</f>
        <v>#N/A</v>
      </c>
      <c r="H2323" s="48" t="s">
        <v>77</v>
      </c>
      <c r="I2323" s="61" t="s">
        <v>70</v>
      </c>
      <c r="J2323" s="61" t="e">
        <f>VLOOKUP(Corrections[[#This Row],[Employee]],[1]!Expense_Data[#Data],14,0)</f>
        <v>#N/A</v>
      </c>
      <c r="K2323" s="68">
        <v>45292</v>
      </c>
      <c r="L2323" s="75"/>
      <c r="M2323" s="66"/>
      <c r="N2323" s="61"/>
      <c r="O2323" s="65"/>
    </row>
    <row r="2324" spans="1:15" hidden="1" x14ac:dyDescent="0.25">
      <c r="A2324" s="61" t="s">
        <v>13856</v>
      </c>
      <c r="B2324" s="61" t="s">
        <v>13857</v>
      </c>
      <c r="C2324" s="50">
        <v>296.98</v>
      </c>
      <c r="D2324" s="66">
        <v>45497</v>
      </c>
      <c r="E2324" s="61" t="s">
        <v>268</v>
      </c>
      <c r="F2324" s="61"/>
      <c r="G2324" s="61" t="e">
        <f>VLOOKUP(Corrections[[#This Row],[Employee]],'[1]Management Hierarchy Report'!$A$2:$C$3607, 3, 0)</f>
        <v>#N/A</v>
      </c>
      <c r="H2324" s="48" t="s">
        <v>268</v>
      </c>
      <c r="I2324" s="61" t="s">
        <v>70</v>
      </c>
      <c r="J2324" s="61" t="e">
        <f>VLOOKUP(Corrections[[#This Row],[Employee]],[1]!Expense_Data[#Data],14,0)</f>
        <v>#N/A</v>
      </c>
      <c r="K2324" s="68">
        <v>45292</v>
      </c>
      <c r="L2324" s="75"/>
      <c r="M2324" s="66"/>
      <c r="N2324" s="61"/>
      <c r="O2324" s="65"/>
    </row>
    <row r="2325" spans="1:15" hidden="1" x14ac:dyDescent="0.25">
      <c r="A2325" s="61" t="s">
        <v>589</v>
      </c>
      <c r="B2325" s="61" t="s">
        <v>590</v>
      </c>
      <c r="C2325" s="50">
        <v>201.39</v>
      </c>
      <c r="D2325" s="66">
        <v>45361</v>
      </c>
      <c r="E2325" s="61" t="s">
        <v>71</v>
      </c>
      <c r="F2325" s="61"/>
      <c r="G2325" s="61" t="str">
        <f>VLOOKUP(Corrections[[#This Row],[Employee]],'[1]Management Hierarchy Report'!$A$2:$C$3607, 3, 0)</f>
        <v>Kyle Rovansek</v>
      </c>
      <c r="H2325" s="61" t="e">
        <f>IF(#REF!&gt;=20,"Sent Back", "Removed")</f>
        <v>#REF!</v>
      </c>
      <c r="I2325" s="61" t="s">
        <v>70</v>
      </c>
      <c r="J2325" s="67" t="str">
        <f>VLOOKUP(Corrections[[#This Row],[Employee]],[1]!Expense_Data[#Data],14,0)</f>
        <v>SL35@tidalwaveautospa.com</v>
      </c>
      <c r="K2325" s="68">
        <v>45292</v>
      </c>
      <c r="L2325" s="75"/>
      <c r="M2325" s="66"/>
      <c r="N2325" s="61"/>
      <c r="O2325" s="65"/>
    </row>
    <row r="2326" spans="1:15" hidden="1" x14ac:dyDescent="0.25">
      <c r="A2326" s="61" t="s">
        <v>440</v>
      </c>
      <c r="B2326" s="61" t="s">
        <v>441</v>
      </c>
      <c r="C2326" s="50">
        <v>98.44</v>
      </c>
      <c r="D2326" s="66">
        <v>45260</v>
      </c>
      <c r="E2326" s="61" t="s">
        <v>71</v>
      </c>
      <c r="F2326" s="61"/>
      <c r="G2326" s="61" t="str">
        <f>VLOOKUP(Corrections[[#This Row],[Employee]],'[1]Management Hierarchy Report'!$A$2:$C$3607, 3, 0)</f>
        <v>Steven Kyriazis</v>
      </c>
      <c r="H2326" s="61" t="e">
        <f>IF(#REF!&gt;=20,"Sent Back", "Removed")</f>
        <v>#REF!</v>
      </c>
      <c r="I2326" s="61" t="s">
        <v>70</v>
      </c>
      <c r="J2326" s="67" t="str">
        <f>VLOOKUP(Corrections[[#This Row],[Employee]],[1]!Expense_Data[#Data],14,0)</f>
        <v>SL105@tidalwaveautospa.com</v>
      </c>
      <c r="K2326" s="68">
        <v>45292</v>
      </c>
      <c r="L2326" s="75"/>
      <c r="M2326" s="66"/>
      <c r="N2326" s="61"/>
      <c r="O2326" s="65"/>
    </row>
    <row r="2327" spans="1:15" hidden="1" x14ac:dyDescent="0.25">
      <c r="A2327" s="61" t="s">
        <v>792</v>
      </c>
      <c r="B2327" s="61" t="s">
        <v>793</v>
      </c>
      <c r="C2327" s="50">
        <v>40</v>
      </c>
      <c r="D2327" s="66">
        <v>45407</v>
      </c>
      <c r="E2327" s="61" t="s">
        <v>268</v>
      </c>
      <c r="F2327" s="61"/>
      <c r="G2327" s="61" t="str">
        <f>VLOOKUP(Corrections[[#This Row],[Employee]],'[1]Management Hierarchy Report'!$A$2:$C$3607, 3, 0)</f>
        <v>Derek Schillinger</v>
      </c>
      <c r="H2327" s="61" t="s">
        <v>268</v>
      </c>
      <c r="I2327" s="61" t="s">
        <v>70</v>
      </c>
      <c r="J2327" s="67" t="str">
        <f>VLOOKUP(Corrections[[#This Row],[Employee]],[1]!Expense_Data[#Data],14,0)</f>
        <v>SL218@tidalwaveautospa.com</v>
      </c>
      <c r="K2327" s="68">
        <v>45292</v>
      </c>
      <c r="L2327" s="75"/>
      <c r="M2327" s="66"/>
      <c r="N2327" s="61"/>
      <c r="O2327" s="65"/>
    </row>
    <row r="2328" spans="1:15" hidden="1" x14ac:dyDescent="0.25">
      <c r="A2328" s="61" t="s">
        <v>792</v>
      </c>
      <c r="B2328" s="61" t="s">
        <v>793</v>
      </c>
      <c r="C2328" s="69">
        <v>235.36</v>
      </c>
      <c r="D2328" s="66">
        <v>45461</v>
      </c>
      <c r="E2328" s="61" t="s">
        <v>268</v>
      </c>
      <c r="F2328" s="61"/>
      <c r="G2328" s="61" t="str">
        <f>VLOOKUP(Corrections[[#This Row],[Employee]],'[1]Management Hierarchy Report'!$A$2:$C$3607, 3, 0)</f>
        <v>Derek Schillinger</v>
      </c>
      <c r="H2328" s="61" t="s">
        <v>268</v>
      </c>
      <c r="I2328" s="61" t="s">
        <v>70</v>
      </c>
      <c r="J2328" s="67" t="str">
        <f>VLOOKUP(Corrections[[#This Row],[Employee]],[1]!Expense_Data[#Data],14,0)</f>
        <v>SL218@tidalwaveautospa.com</v>
      </c>
      <c r="K2328" s="68">
        <v>45292</v>
      </c>
      <c r="L2328" s="75"/>
      <c r="M2328" s="66"/>
      <c r="N2328" s="61"/>
      <c r="O2328" s="65"/>
    </row>
    <row r="2329" spans="1:15" hidden="1" x14ac:dyDescent="0.25">
      <c r="A2329" s="61" t="s">
        <v>792</v>
      </c>
      <c r="B2329" s="61" t="s">
        <v>13183</v>
      </c>
      <c r="C2329" s="50">
        <v>71.62</v>
      </c>
      <c r="D2329" s="66">
        <v>45418</v>
      </c>
      <c r="E2329" s="61" t="s">
        <v>13082</v>
      </c>
      <c r="F2329" s="61"/>
      <c r="G2329" s="61" t="str">
        <f>VLOOKUP(Corrections[[#This Row],[Employee]],'[1]Management Hierarchy Report'!$A$2:$C$3607, 3, 0)</f>
        <v>Derek Schillinger</v>
      </c>
      <c r="H2329" s="48" t="s">
        <v>77</v>
      </c>
      <c r="I2329" s="61" t="s">
        <v>70</v>
      </c>
      <c r="J2329" s="61" t="str">
        <f>VLOOKUP(Corrections[[#This Row],[Employee]],[1]!Expense_Data[#Data],14,0)</f>
        <v>SL218@tidalwaveautospa.com</v>
      </c>
      <c r="K2329" s="68">
        <v>45292</v>
      </c>
      <c r="L2329" s="75"/>
      <c r="M2329" s="66"/>
      <c r="N2329" s="61"/>
      <c r="O2329" s="65"/>
    </row>
    <row r="2330" spans="1:15" hidden="1" x14ac:dyDescent="0.25">
      <c r="A2330" s="61" t="s">
        <v>792</v>
      </c>
      <c r="B2330" s="61" t="s">
        <v>13183</v>
      </c>
      <c r="C2330" s="50">
        <v>14.36</v>
      </c>
      <c r="D2330" s="66">
        <v>45427</v>
      </c>
      <c r="E2330" s="61" t="s">
        <v>13082</v>
      </c>
      <c r="F2330" s="61"/>
      <c r="G2330" s="61" t="str">
        <f>VLOOKUP(Corrections[[#This Row],[Employee]],'[1]Management Hierarchy Report'!$A$2:$C$3607, 3, 0)</f>
        <v>Derek Schillinger</v>
      </c>
      <c r="H2330" s="48" t="s">
        <v>77</v>
      </c>
      <c r="I2330" s="61" t="s">
        <v>70</v>
      </c>
      <c r="J2330" s="61" t="str">
        <f>VLOOKUP(Corrections[[#This Row],[Employee]],[1]!Expense_Data[#Data],14,0)</f>
        <v>SL218@tidalwaveautospa.com</v>
      </c>
      <c r="K2330" s="68">
        <v>45292</v>
      </c>
      <c r="L2330" s="75"/>
      <c r="M2330" s="66"/>
      <c r="N2330" s="61"/>
      <c r="O2330" s="65"/>
    </row>
    <row r="2331" spans="1:15" hidden="1" x14ac:dyDescent="0.25">
      <c r="A2331" s="61" t="s">
        <v>792</v>
      </c>
      <c r="B2331" s="61" t="s">
        <v>13183</v>
      </c>
      <c r="C2331" s="50">
        <v>26.27</v>
      </c>
      <c r="D2331" s="66">
        <v>45437</v>
      </c>
      <c r="E2331" s="61" t="s">
        <v>13082</v>
      </c>
      <c r="F2331" s="61"/>
      <c r="G2331" s="61" t="str">
        <f>VLOOKUP(Corrections[[#This Row],[Employee]],'[1]Management Hierarchy Report'!$A$2:$C$3607, 3, 0)</f>
        <v>Derek Schillinger</v>
      </c>
      <c r="H2331" s="48" t="s">
        <v>77</v>
      </c>
      <c r="I2331" s="61" t="s">
        <v>70</v>
      </c>
      <c r="J2331" s="61" t="str">
        <f>VLOOKUP(Corrections[[#This Row],[Employee]],[1]!Expense_Data[#Data],14,0)</f>
        <v>SL218@tidalwaveautospa.com</v>
      </c>
      <c r="K2331" s="68">
        <v>45292</v>
      </c>
      <c r="L2331" s="75"/>
      <c r="M2331" s="66"/>
      <c r="N2331" s="61"/>
      <c r="O2331" s="65"/>
    </row>
    <row r="2332" spans="1:15" hidden="1" x14ac:dyDescent="0.25">
      <c r="A2332" s="61" t="s">
        <v>548</v>
      </c>
      <c r="B2332" s="61" t="s">
        <v>549</v>
      </c>
      <c r="C2332" s="50">
        <v>83.4</v>
      </c>
      <c r="D2332" s="66">
        <v>45360</v>
      </c>
      <c r="E2332" s="61" t="s">
        <v>130</v>
      </c>
      <c r="F2332" s="61"/>
      <c r="G2332" s="61" t="str">
        <f>VLOOKUP(Corrections[[#This Row],[Employee]],'[1]Management Hierarchy Report'!$A$2:$C$3607, 3, 0)</f>
        <v>Gary Bradley</v>
      </c>
      <c r="H2332" s="61" t="e">
        <f>IF(#REF!&gt;=20,"Sent Back", "Removed")</f>
        <v>#REF!</v>
      </c>
      <c r="I2332" s="61" t="s">
        <v>70</v>
      </c>
      <c r="J2332" s="67" t="str">
        <f>VLOOKUP(Corrections[[#This Row],[Employee]],[1]!Expense_Data[#Data],14,0)</f>
        <v>SL111@tidalwaveautospa.com</v>
      </c>
      <c r="K2332" s="68">
        <v>45292</v>
      </c>
      <c r="L2332" s="75"/>
      <c r="M2332" s="66"/>
      <c r="N2332" s="61"/>
      <c r="O2332" s="65"/>
    </row>
    <row r="2333" spans="1:15" hidden="1" x14ac:dyDescent="0.25">
      <c r="A2333" s="61" t="s">
        <v>3226</v>
      </c>
      <c r="B2333" s="61" t="s">
        <v>13141</v>
      </c>
      <c r="C2333" s="50">
        <v>222.81</v>
      </c>
      <c r="D2333" s="66">
        <v>45464</v>
      </c>
      <c r="E2333" s="61" t="s">
        <v>13030</v>
      </c>
      <c r="F2333" s="61"/>
      <c r="G2333" s="61" t="str">
        <f>VLOOKUP(Corrections[[#This Row],[Employee]],'[1]Management Hierarchy Report'!$A$2:$C$3607, 3, 0)</f>
        <v>David Foster</v>
      </c>
      <c r="H2333" s="48" t="s">
        <v>77</v>
      </c>
      <c r="I2333" s="61" t="s">
        <v>70</v>
      </c>
      <c r="J2333" s="61" t="str">
        <f>VLOOKUP(Corrections[[#This Row],[Employee]],[1]!Expense_Data[#Data],14,0)</f>
        <v>SL307@tidalwaveautospa.com</v>
      </c>
      <c r="K2333" s="68">
        <v>45292</v>
      </c>
      <c r="L2333" s="75"/>
      <c r="M2333" s="66"/>
      <c r="N2333" s="61"/>
      <c r="O2333" s="65"/>
    </row>
    <row r="2334" spans="1:15" hidden="1" x14ac:dyDescent="0.25">
      <c r="A2334" s="61" t="s">
        <v>3226</v>
      </c>
      <c r="B2334" s="61" t="s">
        <v>13141</v>
      </c>
      <c r="C2334" s="50">
        <v>103.53</v>
      </c>
      <c r="D2334" s="66">
        <v>45465</v>
      </c>
      <c r="E2334" s="61" t="s">
        <v>521</v>
      </c>
      <c r="F2334" s="61"/>
      <c r="G2334" s="61" t="str">
        <f>VLOOKUP(Corrections[[#This Row],[Employee]],'[1]Management Hierarchy Report'!$A$2:$C$3607, 3, 0)</f>
        <v>David Foster</v>
      </c>
      <c r="H2334" s="48" t="s">
        <v>77</v>
      </c>
      <c r="I2334" s="61" t="s">
        <v>70</v>
      </c>
      <c r="J2334" s="61" t="str">
        <f>VLOOKUP(Corrections[[#This Row],[Employee]],[1]!Expense_Data[#Data],14,0)</f>
        <v>SL307@tidalwaveautospa.com</v>
      </c>
      <c r="K2334" s="68">
        <v>45292</v>
      </c>
      <c r="L2334" s="75"/>
      <c r="M2334" s="66"/>
      <c r="N2334" s="61"/>
      <c r="O2334" s="65"/>
    </row>
    <row r="2335" spans="1:15" hidden="1" x14ac:dyDescent="0.25">
      <c r="A2335" s="61" t="s">
        <v>3226</v>
      </c>
      <c r="B2335" s="61" t="s">
        <v>13141</v>
      </c>
      <c r="C2335" s="50">
        <v>359</v>
      </c>
      <c r="D2335" s="66">
        <v>45475</v>
      </c>
      <c r="E2335" s="61" t="s">
        <v>13030</v>
      </c>
      <c r="F2335" s="61"/>
      <c r="G2335" s="61" t="str">
        <f>VLOOKUP(Corrections[[#This Row],[Employee]],'[1]Management Hierarchy Report'!$A$2:$C$3607, 3, 0)</f>
        <v>David Foster</v>
      </c>
      <c r="H2335" s="48" t="s">
        <v>77</v>
      </c>
      <c r="I2335" s="61" t="s">
        <v>70</v>
      </c>
      <c r="J2335" s="61" t="str">
        <f>VLOOKUP(Corrections[[#This Row],[Employee]],[1]!Expense_Data[#Data],14,0)</f>
        <v>SL307@tidalwaveautospa.com</v>
      </c>
      <c r="K2335" s="68">
        <v>45292</v>
      </c>
      <c r="L2335" s="75"/>
      <c r="M2335" s="66"/>
      <c r="N2335" s="61"/>
      <c r="O2335" s="65"/>
    </row>
    <row r="2336" spans="1:15" hidden="1" x14ac:dyDescent="0.25">
      <c r="A2336" s="61" t="s">
        <v>815</v>
      </c>
      <c r="B2336" s="61" t="s">
        <v>816</v>
      </c>
      <c r="C2336" s="50">
        <v>66.12</v>
      </c>
      <c r="D2336" s="66">
        <v>45463</v>
      </c>
      <c r="E2336" s="61" t="s">
        <v>817</v>
      </c>
      <c r="F2336" s="61"/>
      <c r="G2336" s="61" t="e">
        <f>VLOOKUP(Corrections[[#This Row],[Employee]],'[1]Management Hierarchy Report'!$A$2:$C$3607, 3, 0)</f>
        <v>#N/A</v>
      </c>
      <c r="H2336" s="61" t="s">
        <v>77</v>
      </c>
      <c r="I2336" s="61" t="s">
        <v>70</v>
      </c>
      <c r="J2336" s="61" t="e">
        <f>VLOOKUP(Corrections[[#This Row],[Employee]],[1]!Expense_Data[#Data],14,0)</f>
        <v>#N/A</v>
      </c>
      <c r="K2336" s="68">
        <v>45292</v>
      </c>
      <c r="L2336" s="75"/>
      <c r="M2336" s="66"/>
      <c r="N2336" s="61"/>
      <c r="O2336" s="65"/>
    </row>
    <row r="2337" spans="1:15" hidden="1" x14ac:dyDescent="0.25">
      <c r="A2337" s="61" t="s">
        <v>478</v>
      </c>
      <c r="B2337" s="61" t="s">
        <v>479</v>
      </c>
      <c r="C2337" s="50">
        <v>80.19</v>
      </c>
      <c r="D2337" s="66">
        <v>45268</v>
      </c>
      <c r="E2337" s="61" t="s">
        <v>71</v>
      </c>
      <c r="F2337" s="61"/>
      <c r="G2337" s="61" t="e">
        <f>VLOOKUP(Corrections[[#This Row],[Employee]],'[1]Management Hierarchy Report'!$A$2:$C$3607, 3, 0)</f>
        <v>#N/A</v>
      </c>
      <c r="H2337" s="61" t="s">
        <v>69</v>
      </c>
      <c r="I2337" s="61" t="s">
        <v>70</v>
      </c>
      <c r="J2337" s="67" t="e">
        <f>VLOOKUP(Corrections[[#This Row],[Employee]],[1]!Expense_Data[#Data],14,0)</f>
        <v>#N/A</v>
      </c>
      <c r="K2337" s="68">
        <v>45292</v>
      </c>
      <c r="L2337" s="75"/>
      <c r="M2337" s="66"/>
      <c r="N2337" s="61"/>
      <c r="O2337" s="65"/>
    </row>
    <row r="2338" spans="1:15" hidden="1" x14ac:dyDescent="0.25">
      <c r="A2338" s="61" t="s">
        <v>478</v>
      </c>
      <c r="B2338" s="61" t="s">
        <v>479</v>
      </c>
      <c r="C2338" s="69">
        <v>161.94999999999999</v>
      </c>
      <c r="D2338" s="66">
        <v>45273</v>
      </c>
      <c r="E2338" s="61" t="s">
        <v>146</v>
      </c>
      <c r="F2338" s="61"/>
      <c r="G2338" s="61" t="e">
        <f>VLOOKUP(Corrections[[#This Row],[Employee]],'[1]Management Hierarchy Report'!$A$2:$C$3607, 3, 0)</f>
        <v>#N/A</v>
      </c>
      <c r="H2338" s="61" t="s">
        <v>69</v>
      </c>
      <c r="I2338" s="61" t="s">
        <v>70</v>
      </c>
      <c r="J2338" s="67" t="e">
        <f>VLOOKUP(Corrections[[#This Row],[Employee]],[1]!Expense_Data[#Data],14,0)</f>
        <v>#N/A</v>
      </c>
      <c r="K2338" s="68">
        <v>45292</v>
      </c>
      <c r="L2338" s="75"/>
      <c r="M2338" s="66"/>
      <c r="N2338" s="61"/>
      <c r="O2338" s="65"/>
    </row>
    <row r="2339" spans="1:15" hidden="1" x14ac:dyDescent="0.25">
      <c r="A2339" s="61" t="s">
        <v>478</v>
      </c>
      <c r="B2339" s="61" t="s">
        <v>494</v>
      </c>
      <c r="C2339" s="69">
        <v>70.180000000000007</v>
      </c>
      <c r="D2339" s="66">
        <v>45279</v>
      </c>
      <c r="E2339" s="61" t="s">
        <v>71</v>
      </c>
      <c r="F2339" s="61"/>
      <c r="G2339" s="61" t="e">
        <f>VLOOKUP(Corrections[[#This Row],[Employee]],'[1]Management Hierarchy Report'!$A$2:$C$3607, 3, 0)</f>
        <v>#N/A</v>
      </c>
      <c r="H2339" s="61" t="s">
        <v>69</v>
      </c>
      <c r="I2339" s="61" t="s">
        <v>70</v>
      </c>
      <c r="J2339" s="67" t="e">
        <f>VLOOKUP(Corrections[[#This Row],[Employee]],[1]!Expense_Data[#Data],14,0)</f>
        <v>#N/A</v>
      </c>
      <c r="K2339" s="68">
        <v>45292</v>
      </c>
      <c r="L2339" s="75"/>
      <c r="M2339" s="66"/>
      <c r="N2339" s="61"/>
      <c r="O2339" s="65"/>
    </row>
    <row r="2340" spans="1:15" hidden="1" x14ac:dyDescent="0.25">
      <c r="A2340" s="61" t="s">
        <v>478</v>
      </c>
      <c r="B2340" s="61" t="s">
        <v>494</v>
      </c>
      <c r="C2340" s="50">
        <v>145.18</v>
      </c>
      <c r="D2340" s="66">
        <v>45283</v>
      </c>
      <c r="E2340" s="61" t="s">
        <v>71</v>
      </c>
      <c r="F2340" s="61"/>
      <c r="G2340" s="61" t="e">
        <f>VLOOKUP(Corrections[[#This Row],[Employee]],'[1]Management Hierarchy Report'!$A$2:$C$3607, 3, 0)</f>
        <v>#N/A</v>
      </c>
      <c r="H2340" s="61" t="s">
        <v>69</v>
      </c>
      <c r="I2340" s="61" t="s">
        <v>70</v>
      </c>
      <c r="J2340" s="67" t="e">
        <f>VLOOKUP(Corrections[[#This Row],[Employee]],[1]!Expense_Data[#Data],14,0)</f>
        <v>#N/A</v>
      </c>
      <c r="K2340" s="68">
        <v>45292</v>
      </c>
      <c r="L2340" s="75"/>
      <c r="M2340" s="66"/>
      <c r="N2340" s="61"/>
      <c r="O2340" s="65"/>
    </row>
    <row r="2341" spans="1:15" hidden="1" x14ac:dyDescent="0.25">
      <c r="A2341" s="61" t="s">
        <v>478</v>
      </c>
      <c r="B2341" s="61" t="s">
        <v>494</v>
      </c>
      <c r="C2341" s="69">
        <v>187</v>
      </c>
      <c r="D2341" s="66">
        <v>45286</v>
      </c>
      <c r="E2341" s="61" t="s">
        <v>71</v>
      </c>
      <c r="F2341" s="61"/>
      <c r="G2341" s="61" t="e">
        <f>VLOOKUP(Corrections[[#This Row],[Employee]],'[1]Management Hierarchy Report'!$A$2:$C$3607, 3, 0)</f>
        <v>#N/A</v>
      </c>
      <c r="H2341" s="61" t="s">
        <v>69</v>
      </c>
      <c r="I2341" s="61" t="s">
        <v>70</v>
      </c>
      <c r="J2341" s="67" t="e">
        <f>VLOOKUP(Corrections[[#This Row],[Employee]],[1]!Expense_Data[#Data],14,0)</f>
        <v>#N/A</v>
      </c>
      <c r="K2341" s="68">
        <v>45292</v>
      </c>
      <c r="L2341" s="75"/>
      <c r="M2341" s="66"/>
      <c r="N2341" s="61"/>
      <c r="O2341" s="65"/>
    </row>
    <row r="2342" spans="1:15" hidden="1" x14ac:dyDescent="0.25">
      <c r="A2342" s="61" t="s">
        <v>478</v>
      </c>
      <c r="B2342" s="61" t="s">
        <v>494</v>
      </c>
      <c r="C2342" s="69">
        <v>225.59</v>
      </c>
      <c r="D2342" s="66">
        <v>45294</v>
      </c>
      <c r="E2342" s="61" t="s">
        <v>71</v>
      </c>
      <c r="F2342" s="61"/>
      <c r="G2342" s="61" t="e">
        <f>VLOOKUP(Corrections[[#This Row],[Employee]],'[1]Management Hierarchy Report'!$A$2:$C$3607, 3, 0)</f>
        <v>#N/A</v>
      </c>
      <c r="H2342" s="61" t="s">
        <v>69</v>
      </c>
      <c r="I2342" s="61" t="s">
        <v>70</v>
      </c>
      <c r="J2342" s="67" t="e">
        <f>VLOOKUP(Corrections[[#This Row],[Employee]],[1]!Expense_Data[#Data],14,0)</f>
        <v>#N/A</v>
      </c>
      <c r="K2342" s="68">
        <v>45292</v>
      </c>
      <c r="L2342" s="75"/>
      <c r="M2342" s="66"/>
      <c r="N2342" s="61"/>
      <c r="O2342" s="65"/>
    </row>
    <row r="2343" spans="1:15" hidden="1" x14ac:dyDescent="0.25">
      <c r="A2343" s="61" t="s">
        <v>478</v>
      </c>
      <c r="B2343" s="61" t="s">
        <v>494</v>
      </c>
      <c r="C2343" s="69">
        <v>100.95</v>
      </c>
      <c r="D2343" s="66">
        <v>45295</v>
      </c>
      <c r="E2343" s="61" t="s">
        <v>71</v>
      </c>
      <c r="F2343" s="61"/>
      <c r="G2343" s="61" t="e">
        <f>VLOOKUP(Corrections[[#This Row],[Employee]],'[1]Management Hierarchy Report'!$A$2:$C$3607, 3, 0)</f>
        <v>#N/A</v>
      </c>
      <c r="H2343" s="61" t="s">
        <v>69</v>
      </c>
      <c r="I2343" s="61" t="s">
        <v>70</v>
      </c>
      <c r="J2343" s="67" t="e">
        <f>VLOOKUP(Corrections[[#This Row],[Employee]],[1]!Expense_Data[#Data],14,0)</f>
        <v>#N/A</v>
      </c>
      <c r="K2343" s="68">
        <v>45292</v>
      </c>
      <c r="L2343" s="75"/>
      <c r="M2343" s="66"/>
      <c r="N2343" s="61"/>
      <c r="O2343" s="65"/>
    </row>
    <row r="2344" spans="1:15" hidden="1" x14ac:dyDescent="0.25">
      <c r="A2344" s="61" t="s">
        <v>807</v>
      </c>
      <c r="B2344" s="61" t="s">
        <v>808</v>
      </c>
      <c r="C2344" s="50">
        <v>75.59</v>
      </c>
      <c r="D2344" s="66">
        <v>45417</v>
      </c>
      <c r="E2344" s="61" t="s">
        <v>71</v>
      </c>
      <c r="F2344" s="61"/>
      <c r="G2344" s="61" t="str">
        <f>VLOOKUP(Corrections[[#This Row],[Employee]],'[1]Management Hierarchy Report'!$A$2:$C$3607, 3, 0)</f>
        <v>Lucas Mininger</v>
      </c>
      <c r="H2344" s="61" t="s">
        <v>77</v>
      </c>
      <c r="I2344" s="61" t="s">
        <v>70</v>
      </c>
      <c r="J2344" s="61" t="str">
        <f>VLOOKUP(Corrections[[#This Row],[Employee]],[1]!Expense_Data[#Data],14,0)</f>
        <v>vince.harris@tidalwaveautospa.com</v>
      </c>
      <c r="K2344" s="68">
        <v>45292</v>
      </c>
      <c r="L2344" s="75"/>
      <c r="M2344" s="66"/>
      <c r="N2344" s="61"/>
      <c r="O2344" s="65"/>
    </row>
    <row r="2345" spans="1:15" hidden="1" x14ac:dyDescent="0.25">
      <c r="A2345" s="61" t="s">
        <v>807</v>
      </c>
      <c r="B2345" s="61" t="s">
        <v>11648</v>
      </c>
      <c r="C2345" s="50">
        <v>75.59</v>
      </c>
      <c r="D2345" s="66">
        <v>45417</v>
      </c>
      <c r="E2345" s="61" t="s">
        <v>71</v>
      </c>
      <c r="F2345" s="61"/>
      <c r="G2345" s="61" t="str">
        <f>VLOOKUP(Corrections[[#This Row],[Employee]],'[1]Management Hierarchy Report'!$A$2:$C$3607, 3, 0)</f>
        <v>Lucas Mininger</v>
      </c>
      <c r="H2345" s="61" t="s">
        <v>69</v>
      </c>
      <c r="I2345" s="61" t="s">
        <v>70</v>
      </c>
      <c r="J2345" s="61" t="str">
        <f>VLOOKUP(Corrections[[#This Row],[Employee]],[1]!Expense_Data[#Data],14,0)</f>
        <v>vince.harris@tidalwaveautospa.com</v>
      </c>
      <c r="K2345" s="68">
        <v>45292</v>
      </c>
      <c r="L2345" s="75"/>
      <c r="M2345" s="66"/>
      <c r="N2345" s="61"/>
      <c r="O2345" s="65"/>
    </row>
    <row r="2346" spans="1:15" hidden="1" x14ac:dyDescent="0.25">
      <c r="A2346" s="61" t="s">
        <v>807</v>
      </c>
      <c r="B2346" s="61" t="s">
        <v>13163</v>
      </c>
      <c r="C2346" s="50">
        <v>75.59</v>
      </c>
      <c r="D2346" s="66">
        <v>45417</v>
      </c>
      <c r="E2346" s="61" t="s">
        <v>12978</v>
      </c>
      <c r="F2346" s="61"/>
      <c r="G2346" s="61" t="str">
        <f>VLOOKUP(Corrections[[#This Row],[Employee]],'[1]Management Hierarchy Report'!$A$2:$C$3607, 3, 0)</f>
        <v>Lucas Mininger</v>
      </c>
      <c r="H2346" s="48" t="s">
        <v>77</v>
      </c>
      <c r="I2346" s="61" t="s">
        <v>70</v>
      </c>
      <c r="J2346" s="61" t="str">
        <f>VLOOKUP(Corrections[[#This Row],[Employee]],[1]!Expense_Data[#Data],14,0)</f>
        <v>vince.harris@tidalwaveautospa.com</v>
      </c>
      <c r="K2346" s="68">
        <v>45292</v>
      </c>
      <c r="L2346" s="75"/>
      <c r="M2346" s="66"/>
      <c r="N2346" s="61"/>
      <c r="O2346" s="65"/>
    </row>
    <row r="2347" spans="1:15" hidden="1" x14ac:dyDescent="0.25">
      <c r="A2347" s="61" t="s">
        <v>92</v>
      </c>
      <c r="B2347" s="61" t="s">
        <v>93</v>
      </c>
      <c r="C2347" s="50">
        <v>917.43</v>
      </c>
      <c r="D2347" s="66">
        <v>45173</v>
      </c>
      <c r="E2347" s="61" t="s">
        <v>71</v>
      </c>
      <c r="F2347" s="61"/>
      <c r="G2347" s="61" t="str">
        <f>VLOOKUP(Corrections[[#This Row],[Employee]],'[1]Management Hierarchy Report'!$A$2:$C$3607, 3, 0)</f>
        <v>Coty Stevens</v>
      </c>
      <c r="H2347" s="61" t="s">
        <v>77</v>
      </c>
      <c r="I2347" s="61" t="s">
        <v>70</v>
      </c>
      <c r="J2347" s="67" t="str">
        <f>VLOOKUP(Corrections[[#This Row],[Employee]],[1]!Expense_Data[#Data],14,0)</f>
        <v>waynesia.sherman@tidalwaveautospa.com</v>
      </c>
      <c r="K2347" s="68">
        <v>45292</v>
      </c>
      <c r="L2347" s="75"/>
      <c r="M2347" s="66"/>
      <c r="N2347" s="61"/>
      <c r="O2347" s="65"/>
    </row>
    <row r="2348" spans="1:15" hidden="1" x14ac:dyDescent="0.25">
      <c r="A2348" s="61" t="s">
        <v>92</v>
      </c>
      <c r="B2348" s="61" t="s">
        <v>93</v>
      </c>
      <c r="C2348" s="69">
        <v>1061.9000000000001</v>
      </c>
      <c r="D2348" s="66">
        <v>45173</v>
      </c>
      <c r="E2348" s="61" t="s">
        <v>71</v>
      </c>
      <c r="F2348" s="61"/>
      <c r="G2348" s="61" t="str">
        <f>VLOOKUP(Corrections[[#This Row],[Employee]],'[1]Management Hierarchy Report'!$A$2:$C$3607, 3, 0)</f>
        <v>Coty Stevens</v>
      </c>
      <c r="H2348" s="61" t="s">
        <v>77</v>
      </c>
      <c r="I2348" s="61" t="s">
        <v>70</v>
      </c>
      <c r="J2348" s="67" t="str">
        <f>VLOOKUP(Corrections[[#This Row],[Employee]],[1]!Expense_Data[#Data],14,0)</f>
        <v>waynesia.sherman@tidalwaveautospa.com</v>
      </c>
      <c r="K2348" s="68">
        <v>45292</v>
      </c>
      <c r="L2348" s="75"/>
      <c r="M2348" s="66"/>
      <c r="N2348" s="61"/>
      <c r="O2348" s="65"/>
    </row>
    <row r="2349" spans="1:15" hidden="1" x14ac:dyDescent="0.25">
      <c r="A2349" s="61" t="s">
        <v>92</v>
      </c>
      <c r="B2349" s="61" t="s">
        <v>93</v>
      </c>
      <c r="C2349" s="69">
        <v>5205.75</v>
      </c>
      <c r="D2349" s="66">
        <v>45175</v>
      </c>
      <c r="E2349" s="61" t="s">
        <v>71</v>
      </c>
      <c r="F2349" s="61"/>
      <c r="G2349" s="61" t="str">
        <f>VLOOKUP(Corrections[[#This Row],[Employee]],'[1]Management Hierarchy Report'!$A$2:$C$3607, 3, 0)</f>
        <v>Coty Stevens</v>
      </c>
      <c r="H2349" s="61" t="s">
        <v>77</v>
      </c>
      <c r="I2349" s="61" t="s">
        <v>70</v>
      </c>
      <c r="J2349" s="67" t="str">
        <f>VLOOKUP(Corrections[[#This Row],[Employee]],[1]!Expense_Data[#Data],14,0)</f>
        <v>waynesia.sherman@tidalwaveautospa.com</v>
      </c>
      <c r="K2349" s="68">
        <v>45292</v>
      </c>
      <c r="L2349" s="75"/>
      <c r="M2349" s="66"/>
      <c r="N2349" s="61"/>
      <c r="O2349" s="65"/>
    </row>
    <row r="2350" spans="1:15" hidden="1" x14ac:dyDescent="0.25">
      <c r="A2350" s="61" t="s">
        <v>92</v>
      </c>
      <c r="B2350" s="61" t="s">
        <v>93</v>
      </c>
      <c r="C2350" s="69">
        <v>4485.03</v>
      </c>
      <c r="D2350" s="66">
        <v>45176</v>
      </c>
      <c r="E2350" s="61" t="s">
        <v>71</v>
      </c>
      <c r="F2350" s="61"/>
      <c r="G2350" s="61" t="str">
        <f>VLOOKUP(Corrections[[#This Row],[Employee]],'[1]Management Hierarchy Report'!$A$2:$C$3607, 3, 0)</f>
        <v>Coty Stevens</v>
      </c>
      <c r="H2350" s="61" t="s">
        <v>77</v>
      </c>
      <c r="I2350" s="61" t="s">
        <v>70</v>
      </c>
      <c r="J2350" s="67" t="str">
        <f>VLOOKUP(Corrections[[#This Row],[Employee]],[1]!Expense_Data[#Data],14,0)</f>
        <v>waynesia.sherman@tidalwaveautospa.com</v>
      </c>
      <c r="K2350" s="68">
        <v>45292</v>
      </c>
      <c r="L2350" s="75"/>
      <c r="M2350" s="66"/>
      <c r="N2350" s="61"/>
      <c r="O2350" s="65"/>
    </row>
    <row r="2351" spans="1:15" hidden="1" x14ac:dyDescent="0.25">
      <c r="A2351" s="61" t="s">
        <v>92</v>
      </c>
      <c r="B2351" s="61" t="s">
        <v>93</v>
      </c>
      <c r="C2351" s="69">
        <v>4592.24</v>
      </c>
      <c r="D2351" s="66">
        <v>45176</v>
      </c>
      <c r="E2351" s="66" t="s">
        <v>71</v>
      </c>
      <c r="F2351" s="61"/>
      <c r="G2351" s="61" t="str">
        <f>VLOOKUP(Corrections[[#This Row],[Employee]],'[1]Management Hierarchy Report'!$A$2:$C$3607, 3, 0)</f>
        <v>Coty Stevens</v>
      </c>
      <c r="H2351" s="61" t="s">
        <v>77</v>
      </c>
      <c r="I2351" s="61" t="s">
        <v>70</v>
      </c>
      <c r="J2351" s="67" t="str">
        <f>VLOOKUP(Corrections[[#This Row],[Employee]],[1]!Expense_Data[#Data],14,0)</f>
        <v>waynesia.sherman@tidalwaveautospa.com</v>
      </c>
      <c r="K2351" s="68">
        <v>45292</v>
      </c>
      <c r="L2351" s="75"/>
      <c r="M2351" s="66"/>
      <c r="N2351" s="61"/>
      <c r="O2351" s="65"/>
    </row>
    <row r="2352" spans="1:15" hidden="1" x14ac:dyDescent="0.25">
      <c r="A2352" s="61" t="s">
        <v>92</v>
      </c>
      <c r="B2352" s="61" t="s">
        <v>292</v>
      </c>
      <c r="C2352" s="50" t="s">
        <v>293</v>
      </c>
      <c r="D2352" s="66">
        <v>45198</v>
      </c>
      <c r="E2352" s="61" t="s">
        <v>81</v>
      </c>
      <c r="F2352" s="61"/>
      <c r="G2352" s="61" t="str">
        <f>VLOOKUP(Corrections[[#This Row],[Employee]],'[1]Management Hierarchy Report'!$A$2:$C$3607, 3, 0)</f>
        <v>Coty Stevens</v>
      </c>
      <c r="H2352" s="61" t="s">
        <v>77</v>
      </c>
      <c r="I2352" s="61" t="s">
        <v>70</v>
      </c>
      <c r="J2352" s="67" t="str">
        <f>VLOOKUP(Corrections[[#This Row],[Employee]],[1]!Expense_Data[#Data],14,0)</f>
        <v>waynesia.sherman@tidalwaveautospa.com</v>
      </c>
      <c r="K2352" s="68">
        <v>45292</v>
      </c>
      <c r="L2352" s="75"/>
      <c r="M2352" s="66"/>
      <c r="N2352" s="61"/>
      <c r="O2352" s="65"/>
    </row>
    <row r="2353" spans="1:15" hidden="1" x14ac:dyDescent="0.25">
      <c r="A2353" s="61" t="s">
        <v>92</v>
      </c>
      <c r="B2353" s="61" t="s">
        <v>292</v>
      </c>
      <c r="C2353" s="50" t="s">
        <v>303</v>
      </c>
      <c r="D2353" s="66">
        <v>45198</v>
      </c>
      <c r="E2353" s="61" t="s">
        <v>81</v>
      </c>
      <c r="F2353" s="61"/>
      <c r="G2353" s="61" t="str">
        <f>VLOOKUP(Corrections[[#This Row],[Employee]],'[1]Management Hierarchy Report'!$A$2:$C$3607, 3, 0)</f>
        <v>Coty Stevens</v>
      </c>
      <c r="H2353" s="61" t="s">
        <v>77</v>
      </c>
      <c r="I2353" s="61" t="s">
        <v>70</v>
      </c>
      <c r="J2353" s="67" t="str">
        <f>VLOOKUP(Corrections[[#This Row],[Employee]],[1]!Expense_Data[#Data],14,0)</f>
        <v>waynesia.sherman@tidalwaveautospa.com</v>
      </c>
      <c r="K2353" s="68">
        <v>45292</v>
      </c>
      <c r="L2353" s="75"/>
      <c r="M2353" s="66"/>
      <c r="N2353" s="61"/>
      <c r="O2353" s="65"/>
    </row>
    <row r="2354" spans="1:15" hidden="1" x14ac:dyDescent="0.25">
      <c r="A2354" s="61" t="s">
        <v>92</v>
      </c>
      <c r="B2354" s="61" t="s">
        <v>302</v>
      </c>
      <c r="C2354" s="50" t="s">
        <v>216</v>
      </c>
      <c r="D2354" s="66">
        <v>45203</v>
      </c>
      <c r="E2354" s="61" t="s">
        <v>81</v>
      </c>
      <c r="F2354" s="61"/>
      <c r="G2354" s="61" t="str">
        <f>VLOOKUP(Corrections[[#This Row],[Employee]],'[1]Management Hierarchy Report'!$A$2:$C$3607, 3, 0)</f>
        <v>Coty Stevens</v>
      </c>
      <c r="H2354" s="61" t="s">
        <v>77</v>
      </c>
      <c r="I2354" s="61" t="s">
        <v>70</v>
      </c>
      <c r="J2354" s="67" t="str">
        <f>VLOOKUP(Corrections[[#This Row],[Employee]],[1]!Expense_Data[#Data],14,0)</f>
        <v>waynesia.sherman@tidalwaveautospa.com</v>
      </c>
      <c r="K2354" s="68">
        <v>45292</v>
      </c>
      <c r="L2354" s="75"/>
      <c r="M2354" s="66"/>
      <c r="N2354" s="61"/>
      <c r="O2354" s="65"/>
    </row>
    <row r="2355" spans="1:15" hidden="1" x14ac:dyDescent="0.25">
      <c r="A2355" s="61" t="s">
        <v>92</v>
      </c>
      <c r="B2355" s="61" t="s">
        <v>406</v>
      </c>
      <c r="C2355" s="69">
        <v>1296.4000000000001</v>
      </c>
      <c r="D2355" s="66">
        <v>45223</v>
      </c>
      <c r="E2355" s="61" t="s">
        <v>71</v>
      </c>
      <c r="F2355" s="61"/>
      <c r="G2355" s="61" t="str">
        <f>VLOOKUP(Corrections[[#This Row],[Employee]],'[1]Management Hierarchy Report'!$A$2:$C$3607, 3, 0)</f>
        <v>Coty Stevens</v>
      </c>
      <c r="H2355" s="61" t="s">
        <v>77</v>
      </c>
      <c r="I2355" s="61" t="s">
        <v>70</v>
      </c>
      <c r="J2355" s="67" t="str">
        <f>VLOOKUP(Corrections[[#This Row],[Employee]],[1]!Expense_Data[#Data],14,0)</f>
        <v>waynesia.sherman@tidalwaveautospa.com</v>
      </c>
      <c r="K2355" s="68">
        <v>45292</v>
      </c>
      <c r="L2355" s="75"/>
      <c r="M2355" s="66"/>
      <c r="N2355" s="61"/>
      <c r="O2355" s="65"/>
    </row>
    <row r="2356" spans="1:15" hidden="1" x14ac:dyDescent="0.25">
      <c r="A2356" s="61" t="s">
        <v>92</v>
      </c>
      <c r="B2356" s="61" t="s">
        <v>406</v>
      </c>
      <c r="C2356" s="50">
        <v>737.1</v>
      </c>
      <c r="D2356" s="66">
        <v>45260</v>
      </c>
      <c r="E2356" s="61" t="s">
        <v>71</v>
      </c>
      <c r="F2356" s="61"/>
      <c r="G2356" s="61" t="str">
        <f>VLOOKUP(Corrections[[#This Row],[Employee]],'[1]Management Hierarchy Report'!$A$2:$C$3607, 3, 0)</f>
        <v>Coty Stevens</v>
      </c>
      <c r="H2356" s="61" t="s">
        <v>77</v>
      </c>
      <c r="I2356" s="61" t="s">
        <v>70</v>
      </c>
      <c r="J2356" s="67" t="str">
        <f>VLOOKUP(Corrections[[#This Row],[Employee]],[1]!Expense_Data[#Data],14,0)</f>
        <v>waynesia.sherman@tidalwaveautospa.com</v>
      </c>
      <c r="K2356" s="68">
        <v>45292</v>
      </c>
      <c r="L2356" s="75"/>
      <c r="M2356" s="66"/>
      <c r="N2356" s="61"/>
      <c r="O2356" s="65"/>
    </row>
    <row r="2357" spans="1:15" hidden="1" x14ac:dyDescent="0.25">
      <c r="A2357" s="61" t="s">
        <v>92</v>
      </c>
      <c r="B2357" s="61" t="s">
        <v>406</v>
      </c>
      <c r="C2357" s="69">
        <v>807.8</v>
      </c>
      <c r="D2357" s="66">
        <v>45260</v>
      </c>
      <c r="E2357" s="66" t="s">
        <v>71</v>
      </c>
      <c r="F2357" s="61"/>
      <c r="G2357" s="61" t="str">
        <f>VLOOKUP(Corrections[[#This Row],[Employee]],'[1]Management Hierarchy Report'!$A$2:$C$3607, 3, 0)</f>
        <v>Coty Stevens</v>
      </c>
      <c r="H2357" s="61" t="s">
        <v>77</v>
      </c>
      <c r="I2357" s="61" t="s">
        <v>70</v>
      </c>
      <c r="J2357" s="67" t="str">
        <f>VLOOKUP(Corrections[[#This Row],[Employee]],[1]!Expense_Data[#Data],14,0)</f>
        <v>waynesia.sherman@tidalwaveautospa.com</v>
      </c>
      <c r="K2357" s="68">
        <v>45292</v>
      </c>
      <c r="L2357" s="75"/>
      <c r="M2357" s="66"/>
      <c r="N2357" s="61"/>
      <c r="O2357" s="65"/>
    </row>
    <row r="2358" spans="1:15" hidden="1" x14ac:dyDescent="0.25">
      <c r="A2358" s="61" t="s">
        <v>92</v>
      </c>
      <c r="B2358" s="61" t="s">
        <v>406</v>
      </c>
      <c r="C2358" s="69">
        <v>807.8</v>
      </c>
      <c r="D2358" s="66">
        <v>45260</v>
      </c>
      <c r="E2358" s="61" t="s">
        <v>71</v>
      </c>
      <c r="F2358" s="61"/>
      <c r="G2358" s="61" t="str">
        <f>VLOOKUP(Corrections[[#This Row],[Employee]],'[1]Management Hierarchy Report'!$A$2:$C$3607, 3, 0)</f>
        <v>Coty Stevens</v>
      </c>
      <c r="H2358" s="61" t="s">
        <v>77</v>
      </c>
      <c r="I2358" s="61" t="s">
        <v>70</v>
      </c>
      <c r="J2358" s="67" t="str">
        <f>VLOOKUP(Corrections[[#This Row],[Employee]],[1]!Expense_Data[#Data],14,0)</f>
        <v>waynesia.sherman@tidalwaveautospa.com</v>
      </c>
      <c r="K2358" s="68">
        <v>45292</v>
      </c>
      <c r="L2358" s="75"/>
      <c r="M2358" s="66"/>
      <c r="N2358" s="61"/>
      <c r="O2358" s="65"/>
    </row>
    <row r="2359" spans="1:15" hidden="1" x14ac:dyDescent="0.25">
      <c r="A2359" s="61" t="s">
        <v>92</v>
      </c>
      <c r="B2359" s="61" t="s">
        <v>505</v>
      </c>
      <c r="C2359" s="50">
        <v>1096.2</v>
      </c>
      <c r="D2359" s="66">
        <v>45305</v>
      </c>
      <c r="E2359" s="61" t="s">
        <v>71</v>
      </c>
      <c r="F2359" s="61"/>
      <c r="G2359" s="61" t="str">
        <f>VLOOKUP(Corrections[[#This Row],[Employee]],'[1]Management Hierarchy Report'!$A$2:$C$3607, 3, 0)</f>
        <v>Coty Stevens</v>
      </c>
      <c r="H2359" s="61" t="s">
        <v>69</v>
      </c>
      <c r="I2359" s="61" t="s">
        <v>70</v>
      </c>
      <c r="J2359" s="67" t="str">
        <f>VLOOKUP(Corrections[[#This Row],[Employee]],[1]!Expense_Data[#Data],14,0)</f>
        <v>waynesia.sherman@tidalwaveautospa.com</v>
      </c>
      <c r="K2359" s="68">
        <v>45292</v>
      </c>
      <c r="L2359" s="75"/>
      <c r="M2359" s="66"/>
      <c r="N2359" s="61"/>
      <c r="O2359" s="65"/>
    </row>
    <row r="2360" spans="1:15" hidden="1" x14ac:dyDescent="0.25">
      <c r="A2360" s="61" t="s">
        <v>92</v>
      </c>
      <c r="B2360" s="61" t="s">
        <v>505</v>
      </c>
      <c r="C2360" s="69">
        <v>1508.2</v>
      </c>
      <c r="D2360" s="66">
        <v>45316</v>
      </c>
      <c r="E2360" s="61" t="s">
        <v>71</v>
      </c>
      <c r="F2360" s="61"/>
      <c r="G2360" s="61" t="str">
        <f>VLOOKUP(Corrections[[#This Row],[Employee]],'[1]Management Hierarchy Report'!$A$2:$C$3607, 3, 0)</f>
        <v>Coty Stevens</v>
      </c>
      <c r="H2360" s="61" t="s">
        <v>69</v>
      </c>
      <c r="I2360" s="61" t="s">
        <v>70</v>
      </c>
      <c r="J2360" s="67" t="str">
        <f>VLOOKUP(Corrections[[#This Row],[Employee]],[1]!Expense_Data[#Data],14,0)</f>
        <v>waynesia.sherman@tidalwaveautospa.com</v>
      </c>
      <c r="K2360" s="68">
        <v>45292</v>
      </c>
      <c r="L2360" s="75"/>
      <c r="M2360" s="66"/>
      <c r="N2360" s="61"/>
      <c r="O2360" s="65"/>
    </row>
    <row r="2361" spans="1:15" hidden="1" x14ac:dyDescent="0.25">
      <c r="A2361" s="61" t="s">
        <v>92</v>
      </c>
      <c r="B2361" s="61" t="s">
        <v>594</v>
      </c>
      <c r="C2361" s="50">
        <v>915.1</v>
      </c>
      <c r="D2361" s="66">
        <v>45381</v>
      </c>
      <c r="E2361" s="61" t="s">
        <v>71</v>
      </c>
      <c r="F2361" s="61"/>
      <c r="G2361" s="61" t="str">
        <f>VLOOKUP(Corrections[[#This Row],[Employee]],'[1]Management Hierarchy Report'!$A$2:$C$3607, 3, 0)</f>
        <v>Coty Stevens</v>
      </c>
      <c r="H2361" s="61" t="e">
        <f>IF(#REF!&gt;=20,"Sent Back", "Removed")</f>
        <v>#REF!</v>
      </c>
      <c r="I2361" s="61" t="s">
        <v>70</v>
      </c>
      <c r="J2361" s="67" t="str">
        <f>VLOOKUP(Corrections[[#This Row],[Employee]],[1]!Expense_Data[#Data],14,0)</f>
        <v>waynesia.sherman@tidalwaveautospa.com</v>
      </c>
      <c r="K2361" s="68">
        <v>45292</v>
      </c>
      <c r="L2361" s="75"/>
      <c r="M2361" s="66"/>
      <c r="N2361" s="61"/>
      <c r="O2361" s="65"/>
    </row>
    <row r="2362" spans="1:15" hidden="1" x14ac:dyDescent="0.25">
      <c r="A2362" s="61" t="s">
        <v>92</v>
      </c>
      <c r="B2362" s="61" t="s">
        <v>12962</v>
      </c>
      <c r="C2362" s="50">
        <v>734.95</v>
      </c>
      <c r="D2362" s="66">
        <v>45478</v>
      </c>
      <c r="E2362" s="61" t="s">
        <v>71</v>
      </c>
      <c r="F2362" s="61"/>
      <c r="G2362" s="61" t="str">
        <f>VLOOKUP(Corrections[[#This Row],[Employee]],'[1]Management Hierarchy Report'!$A$2:$C$3607, 3, 0)</f>
        <v>Coty Stevens</v>
      </c>
      <c r="H2362" s="61" t="s">
        <v>69</v>
      </c>
      <c r="I2362" s="61" t="s">
        <v>70</v>
      </c>
      <c r="J2362" s="61" t="str">
        <f>VLOOKUP(Corrections[[#This Row],[Employee]],[1]!Expense_Data[#Data],14,0)</f>
        <v>waynesia.sherman@tidalwaveautospa.com</v>
      </c>
      <c r="K2362" s="68">
        <v>45292</v>
      </c>
      <c r="L2362" s="75"/>
      <c r="M2362" s="66"/>
      <c r="N2362" s="61"/>
      <c r="O2362" s="65"/>
    </row>
    <row r="2363" spans="1:15" hidden="1" x14ac:dyDescent="0.25">
      <c r="A2363" s="61" t="s">
        <v>272</v>
      </c>
      <c r="B2363" s="61" t="s">
        <v>273</v>
      </c>
      <c r="C2363" s="50">
        <v>3446.75</v>
      </c>
      <c r="D2363" s="66">
        <v>45157</v>
      </c>
      <c r="E2363" s="61" t="s">
        <v>71</v>
      </c>
      <c r="F2363" s="61"/>
      <c r="G2363" s="61" t="str">
        <f>VLOOKUP(Corrections[[#This Row],[Employee]],'[1]Management Hierarchy Report'!$A$2:$C$3607, 3, 0)</f>
        <v>Bruce Maxwell</v>
      </c>
      <c r="H2363" s="61" t="s">
        <v>77</v>
      </c>
      <c r="I2363" s="61" t="s">
        <v>70</v>
      </c>
      <c r="J2363" s="67" t="str">
        <f>VLOOKUP(Corrections[[#This Row],[Employee]],[1]!Expense_Data[#Data],14,0)</f>
        <v>wesley.kurtz@tidalwaveautospa.com</v>
      </c>
      <c r="K2363" s="68">
        <v>45292</v>
      </c>
      <c r="L2363" s="75"/>
      <c r="M2363" s="66"/>
      <c r="N2363" s="61"/>
      <c r="O2363" s="65"/>
    </row>
    <row r="2364" spans="1:15" hidden="1" x14ac:dyDescent="0.25">
      <c r="A2364" s="61" t="s">
        <v>272</v>
      </c>
      <c r="B2364" s="61" t="s">
        <v>273</v>
      </c>
      <c r="C2364" s="69">
        <v>329.67</v>
      </c>
      <c r="D2364" s="66">
        <v>45162</v>
      </c>
      <c r="E2364" s="61" t="s">
        <v>71</v>
      </c>
      <c r="F2364" s="61"/>
      <c r="G2364" s="61" t="str">
        <f>VLOOKUP(Corrections[[#This Row],[Employee]],'[1]Management Hierarchy Report'!$A$2:$C$3607, 3, 0)</f>
        <v>Bruce Maxwell</v>
      </c>
      <c r="H2364" s="61" t="s">
        <v>77</v>
      </c>
      <c r="I2364" s="61" t="s">
        <v>70</v>
      </c>
      <c r="J2364" s="67" t="str">
        <f>VLOOKUP(Corrections[[#This Row],[Employee]],[1]!Expense_Data[#Data],14,0)</f>
        <v>wesley.kurtz@tidalwaveautospa.com</v>
      </c>
      <c r="K2364" s="68">
        <v>45292</v>
      </c>
      <c r="L2364" s="75"/>
      <c r="M2364" s="66"/>
      <c r="N2364" s="61"/>
      <c r="O2364" s="65"/>
    </row>
    <row r="2365" spans="1:15" hidden="1" x14ac:dyDescent="0.25">
      <c r="A2365" s="61" t="s">
        <v>272</v>
      </c>
      <c r="B2365" s="61" t="s">
        <v>273</v>
      </c>
      <c r="C2365" s="69" t="s">
        <v>274</v>
      </c>
      <c r="D2365" s="66">
        <v>45191</v>
      </c>
      <c r="E2365" s="61" t="s">
        <v>81</v>
      </c>
      <c r="F2365" s="61"/>
      <c r="G2365" s="61" t="str">
        <f>VLOOKUP(Corrections[[#This Row],[Employee]],'[1]Management Hierarchy Report'!$A$2:$C$3607, 3, 0)</f>
        <v>Bruce Maxwell</v>
      </c>
      <c r="H2365" s="61" t="s">
        <v>77</v>
      </c>
      <c r="I2365" s="61" t="s">
        <v>70</v>
      </c>
      <c r="J2365" s="67" t="str">
        <f>VLOOKUP(Corrections[[#This Row],[Employee]],[1]!Expense_Data[#Data],14,0)</f>
        <v>wesley.kurtz@tidalwaveautospa.com</v>
      </c>
      <c r="K2365" s="68">
        <v>45292</v>
      </c>
      <c r="L2365" s="75"/>
      <c r="M2365" s="66"/>
      <c r="N2365" s="61"/>
      <c r="O2365" s="65"/>
    </row>
    <row r="2366" spans="1:15" hidden="1" x14ac:dyDescent="0.25">
      <c r="A2366" s="61" t="s">
        <v>272</v>
      </c>
      <c r="B2366" s="61" t="s">
        <v>672</v>
      </c>
      <c r="C2366" s="50">
        <v>138.51</v>
      </c>
      <c r="D2366" s="66">
        <v>45380</v>
      </c>
      <c r="E2366" s="61" t="s">
        <v>71</v>
      </c>
      <c r="F2366" s="61"/>
      <c r="G2366" s="61" t="str">
        <f>VLOOKUP(Corrections[[#This Row],[Employee]],'[1]Management Hierarchy Report'!$A$2:$C$3607, 3, 0)</f>
        <v>Bruce Maxwell</v>
      </c>
      <c r="H2366" s="61" t="e">
        <f>IF(#REF!&gt;=20,"Sent Back", "Removed")</f>
        <v>#REF!</v>
      </c>
      <c r="I2366" s="61" t="s">
        <v>70</v>
      </c>
      <c r="J2366" s="67" t="str">
        <f>VLOOKUP(Corrections[[#This Row],[Employee]],[1]!Expense_Data[#Data],14,0)</f>
        <v>wesley.kurtz@tidalwaveautospa.com</v>
      </c>
      <c r="K2366" s="68">
        <v>45292</v>
      </c>
      <c r="L2366" s="75"/>
      <c r="M2366" s="66"/>
      <c r="N2366" s="61"/>
      <c r="O2366" s="65"/>
    </row>
    <row r="2367" spans="1:15" hidden="1" x14ac:dyDescent="0.25">
      <c r="A2367" s="61" t="s">
        <v>272</v>
      </c>
      <c r="B2367" s="61" t="s">
        <v>11603</v>
      </c>
      <c r="C2367" s="50">
        <v>621.88</v>
      </c>
      <c r="D2367" s="66">
        <v>45414</v>
      </c>
      <c r="E2367" s="61" t="s">
        <v>71</v>
      </c>
      <c r="F2367" s="61"/>
      <c r="G2367" s="61" t="str">
        <f>VLOOKUP(Corrections[[#This Row],[Employee]],'[1]Management Hierarchy Report'!$A$2:$C$3607, 3, 0)</f>
        <v>Bruce Maxwell</v>
      </c>
      <c r="H2367" s="61" t="s">
        <v>77</v>
      </c>
      <c r="I2367" s="61" t="s">
        <v>70</v>
      </c>
      <c r="J2367" s="61" t="str">
        <f>VLOOKUP(Corrections[[#This Row],[Employee]],[1]!Expense_Data[#Data],14,0)</f>
        <v>wesley.kurtz@tidalwaveautospa.com</v>
      </c>
      <c r="K2367" s="68">
        <v>45292</v>
      </c>
      <c r="L2367" s="75"/>
      <c r="M2367" s="66"/>
      <c r="N2367" s="61"/>
      <c r="O2367" s="65"/>
    </row>
    <row r="2368" spans="1:15" hidden="1" x14ac:dyDescent="0.25">
      <c r="A2368" s="61" t="s">
        <v>272</v>
      </c>
      <c r="B2368" s="61" t="s">
        <v>11603</v>
      </c>
      <c r="C2368" s="69">
        <v>123.17</v>
      </c>
      <c r="D2368" s="66">
        <v>45448</v>
      </c>
      <c r="E2368" s="61" t="s">
        <v>71</v>
      </c>
      <c r="F2368" s="61"/>
      <c r="G2368" s="61" t="str">
        <f>VLOOKUP(Corrections[[#This Row],[Employee]],'[1]Management Hierarchy Report'!$A$2:$C$3607, 3, 0)</f>
        <v>Bruce Maxwell</v>
      </c>
      <c r="H2368" s="61" t="s">
        <v>77</v>
      </c>
      <c r="I2368" s="61" t="s">
        <v>70</v>
      </c>
      <c r="J2368" s="61" t="str">
        <f>VLOOKUP(Corrections[[#This Row],[Employee]],[1]!Expense_Data[#Data],14,0)</f>
        <v>wesley.kurtz@tidalwaveautospa.com</v>
      </c>
      <c r="K2368" s="68">
        <v>45292</v>
      </c>
      <c r="L2368" s="75"/>
      <c r="M2368" s="66"/>
      <c r="N2368" s="61"/>
      <c r="O2368" s="65"/>
    </row>
    <row r="2369" spans="1:15" hidden="1" x14ac:dyDescent="0.25">
      <c r="A2369" s="61" t="s">
        <v>860</v>
      </c>
      <c r="B2369" s="61" t="s">
        <v>13177</v>
      </c>
      <c r="C2369" s="50">
        <v>60.01</v>
      </c>
      <c r="D2369" s="66">
        <v>45428</v>
      </c>
      <c r="E2369" s="61" t="s">
        <v>13030</v>
      </c>
      <c r="F2369" s="61"/>
      <c r="G2369" s="61" t="str">
        <f>VLOOKUP(Corrections[[#This Row],[Employee]],'[1]Management Hierarchy Report'!$A$2:$C$3607, 3, 0)</f>
        <v>Ricky Doyle</v>
      </c>
      <c r="H2369" s="48" t="s">
        <v>77</v>
      </c>
      <c r="I2369" s="61" t="s">
        <v>70</v>
      </c>
      <c r="J2369" s="61" t="str">
        <f>VLOOKUP(Corrections[[#This Row],[Employee]],[1]!Expense_Data[#Data],14,0)</f>
        <v>SL140@tidalwaveautospa.com</v>
      </c>
      <c r="K2369" s="68">
        <v>45292</v>
      </c>
      <c r="L2369" s="75"/>
      <c r="M2369" s="66"/>
      <c r="N2369" s="61"/>
      <c r="O2369" s="65"/>
    </row>
    <row r="2370" spans="1:15" hidden="1" x14ac:dyDescent="0.25">
      <c r="A2370" s="61" t="s">
        <v>860</v>
      </c>
      <c r="B2370" s="61" t="s">
        <v>861</v>
      </c>
      <c r="C2370" s="50">
        <v>266.88</v>
      </c>
      <c r="D2370" s="66">
        <v>45463</v>
      </c>
      <c r="E2370" s="61" t="s">
        <v>71</v>
      </c>
      <c r="F2370" s="61"/>
      <c r="G2370" s="61" t="str">
        <f>VLOOKUP(Corrections[[#This Row],[Employee]],'[1]Management Hierarchy Report'!$A$2:$C$3607, 3, 0)</f>
        <v>Ricky Doyle</v>
      </c>
      <c r="H2370" s="61" t="s">
        <v>69</v>
      </c>
      <c r="I2370" s="61" t="s">
        <v>70</v>
      </c>
      <c r="J2370" s="61" t="str">
        <f>VLOOKUP(Corrections[[#This Row],[Employee]],[1]!Expense_Data[#Data],14,0)</f>
        <v>SL140@tidalwaveautospa.com</v>
      </c>
      <c r="K2370" s="68">
        <v>45292</v>
      </c>
      <c r="L2370" s="75"/>
      <c r="M2370" s="66"/>
      <c r="N2370" s="61"/>
      <c r="O2370" s="65"/>
    </row>
    <row r="2371" spans="1:15" hidden="1" x14ac:dyDescent="0.25">
      <c r="A2371" s="61" t="s">
        <v>860</v>
      </c>
      <c r="B2371" s="61" t="s">
        <v>13161</v>
      </c>
      <c r="C2371" s="50">
        <v>266.88</v>
      </c>
      <c r="D2371" s="66">
        <v>45463</v>
      </c>
      <c r="E2371" s="61" t="s">
        <v>12978</v>
      </c>
      <c r="F2371" s="61"/>
      <c r="G2371" s="61" t="str">
        <f>VLOOKUP(Corrections[[#This Row],[Employee]],'[1]Management Hierarchy Report'!$A$2:$C$3607, 3, 0)</f>
        <v>Ricky Doyle</v>
      </c>
      <c r="H2371" s="48" t="s">
        <v>77</v>
      </c>
      <c r="I2371" s="61" t="s">
        <v>70</v>
      </c>
      <c r="J2371" s="61" t="str">
        <f>VLOOKUP(Corrections[[#This Row],[Employee]],[1]!Expense_Data[#Data],14,0)</f>
        <v>SL140@tidalwaveautospa.com</v>
      </c>
      <c r="K2371" s="68">
        <v>45292</v>
      </c>
      <c r="L2371" s="75"/>
      <c r="M2371" s="66"/>
      <c r="N2371" s="61"/>
      <c r="O2371" s="65"/>
    </row>
    <row r="2372" spans="1:15" hidden="1" x14ac:dyDescent="0.25">
      <c r="A2372" s="61" t="s">
        <v>860</v>
      </c>
      <c r="B2372" s="61" t="s">
        <v>13161</v>
      </c>
      <c r="C2372" s="50">
        <v>-472</v>
      </c>
      <c r="D2372" s="66">
        <v>45485</v>
      </c>
      <c r="E2372" s="61" t="s">
        <v>13082</v>
      </c>
      <c r="F2372" s="61"/>
      <c r="G2372" s="61" t="str">
        <f>VLOOKUP(Corrections[[#This Row],[Employee]],'[1]Management Hierarchy Report'!$A$2:$C$3607, 3, 0)</f>
        <v>Ricky Doyle</v>
      </c>
      <c r="H2372" s="48" t="s">
        <v>77</v>
      </c>
      <c r="I2372" s="61" t="s">
        <v>70</v>
      </c>
      <c r="J2372" s="61" t="str">
        <f>VLOOKUP(Corrections[[#This Row],[Employee]],[1]!Expense_Data[#Data],14,0)</f>
        <v>SL140@tidalwaveautospa.com</v>
      </c>
      <c r="K2372" s="68">
        <v>45292</v>
      </c>
      <c r="L2372" s="75"/>
      <c r="M2372" s="66"/>
      <c r="N2372" s="61"/>
      <c r="O2372" s="65"/>
    </row>
    <row r="2373" spans="1:15" hidden="1" x14ac:dyDescent="0.25">
      <c r="A2373" s="61" t="s">
        <v>6195</v>
      </c>
      <c r="B2373" s="61" t="s">
        <v>13159</v>
      </c>
      <c r="C2373" s="50">
        <v>34.51</v>
      </c>
      <c r="D2373" s="66">
        <v>45440</v>
      </c>
      <c r="E2373" s="61" t="s">
        <v>521</v>
      </c>
      <c r="F2373" s="61"/>
      <c r="G2373" s="61" t="str">
        <f>VLOOKUP(Corrections[[#This Row],[Employee]],'[1]Management Hierarchy Report'!$A$2:$C$3607, 3, 0)</f>
        <v>Cory Cummings</v>
      </c>
      <c r="H2373" s="48" t="s">
        <v>77</v>
      </c>
      <c r="I2373" s="61" t="s">
        <v>70</v>
      </c>
      <c r="J2373" s="61" t="str">
        <f>VLOOKUP(Corrections[[#This Row],[Employee]],[1]!Expense_Data[#Data],14,0)</f>
        <v>SL298@tidalwaveautospa.com</v>
      </c>
      <c r="K2373" s="68">
        <v>45292</v>
      </c>
      <c r="L2373" s="75"/>
      <c r="M2373" s="66"/>
      <c r="N2373" s="61"/>
      <c r="O2373" s="65"/>
    </row>
    <row r="2374" spans="1:15" hidden="1" x14ac:dyDescent="0.25">
      <c r="A2374" s="61" t="s">
        <v>6195</v>
      </c>
      <c r="B2374" s="61" t="s">
        <v>13159</v>
      </c>
      <c r="C2374" s="50">
        <v>-0.55000000000000004</v>
      </c>
      <c r="D2374" s="66">
        <v>45444</v>
      </c>
      <c r="E2374" s="61" t="s">
        <v>521</v>
      </c>
      <c r="F2374" s="61"/>
      <c r="G2374" s="61" t="str">
        <f>VLOOKUP(Corrections[[#This Row],[Employee]],'[1]Management Hierarchy Report'!$A$2:$C$3607, 3, 0)</f>
        <v>Cory Cummings</v>
      </c>
      <c r="H2374" s="48" t="s">
        <v>77</v>
      </c>
      <c r="I2374" s="61" t="s">
        <v>70</v>
      </c>
      <c r="J2374" s="61" t="str">
        <f>VLOOKUP(Corrections[[#This Row],[Employee]],[1]!Expense_Data[#Data],14,0)</f>
        <v>SL298@tidalwaveautospa.com</v>
      </c>
      <c r="K2374" s="68">
        <v>45292</v>
      </c>
      <c r="L2374" s="75"/>
      <c r="M2374" s="66"/>
      <c r="N2374" s="61"/>
      <c r="O2374" s="65"/>
    </row>
    <row r="2375" spans="1:15" hidden="1" x14ac:dyDescent="0.25">
      <c r="A2375" s="61" t="s">
        <v>6195</v>
      </c>
      <c r="B2375" s="61" t="s">
        <v>13159</v>
      </c>
      <c r="C2375" s="50">
        <v>8.7899999999999991</v>
      </c>
      <c r="D2375" s="66">
        <v>45444</v>
      </c>
      <c r="E2375" s="61" t="s">
        <v>521</v>
      </c>
      <c r="F2375" s="61"/>
      <c r="G2375" s="61" t="str">
        <f>VLOOKUP(Corrections[[#This Row],[Employee]],'[1]Management Hierarchy Report'!$A$2:$C$3607, 3, 0)</f>
        <v>Cory Cummings</v>
      </c>
      <c r="H2375" s="48" t="s">
        <v>77</v>
      </c>
      <c r="I2375" s="61" t="s">
        <v>70</v>
      </c>
      <c r="J2375" s="61" t="str">
        <f>VLOOKUP(Corrections[[#This Row],[Employee]],[1]!Expense_Data[#Data],14,0)</f>
        <v>SL298@tidalwaveautospa.com</v>
      </c>
      <c r="K2375" s="68">
        <v>45292</v>
      </c>
      <c r="L2375" s="75"/>
      <c r="M2375" s="66"/>
      <c r="N2375" s="61"/>
      <c r="O2375" s="65"/>
    </row>
    <row r="2376" spans="1:15" hidden="1" x14ac:dyDescent="0.25">
      <c r="A2376" s="61" t="s">
        <v>6195</v>
      </c>
      <c r="B2376" s="61" t="s">
        <v>13159</v>
      </c>
      <c r="C2376" s="50">
        <v>17.53</v>
      </c>
      <c r="D2376" s="66">
        <v>45451</v>
      </c>
      <c r="E2376" s="61" t="s">
        <v>521</v>
      </c>
      <c r="F2376" s="61"/>
      <c r="G2376" s="61" t="str">
        <f>VLOOKUP(Corrections[[#This Row],[Employee]],'[1]Management Hierarchy Report'!$A$2:$C$3607, 3, 0)</f>
        <v>Cory Cummings</v>
      </c>
      <c r="H2376" s="48" t="s">
        <v>77</v>
      </c>
      <c r="I2376" s="61" t="s">
        <v>70</v>
      </c>
      <c r="J2376" s="61" t="str">
        <f>VLOOKUP(Corrections[[#This Row],[Employee]],[1]!Expense_Data[#Data],14,0)</f>
        <v>SL298@tidalwaveautospa.com</v>
      </c>
      <c r="K2376" s="68">
        <v>45292</v>
      </c>
      <c r="L2376" s="75"/>
      <c r="M2376" s="66"/>
      <c r="N2376" s="61"/>
      <c r="O2376" s="65"/>
    </row>
    <row r="2377" spans="1:15" hidden="1" x14ac:dyDescent="0.25">
      <c r="A2377" s="61" t="s">
        <v>6195</v>
      </c>
      <c r="B2377" s="61" t="s">
        <v>13159</v>
      </c>
      <c r="C2377" s="50">
        <v>84.72</v>
      </c>
      <c r="D2377" s="66">
        <v>45452</v>
      </c>
      <c r="E2377" s="61" t="s">
        <v>13030</v>
      </c>
      <c r="F2377" s="61"/>
      <c r="G2377" s="61" t="str">
        <f>VLOOKUP(Corrections[[#This Row],[Employee]],'[1]Management Hierarchy Report'!$A$2:$C$3607, 3, 0)</f>
        <v>Cory Cummings</v>
      </c>
      <c r="H2377" s="48" t="s">
        <v>77</v>
      </c>
      <c r="I2377" s="61" t="s">
        <v>70</v>
      </c>
      <c r="J2377" s="61" t="str">
        <f>VLOOKUP(Corrections[[#This Row],[Employee]],[1]!Expense_Data[#Data],14,0)</f>
        <v>SL298@tidalwaveautospa.com</v>
      </c>
      <c r="K2377" s="68">
        <v>45292</v>
      </c>
      <c r="L2377" s="75"/>
      <c r="M2377" s="66"/>
      <c r="N2377" s="61"/>
      <c r="O2377" s="65"/>
    </row>
    <row r="2378" spans="1:15" hidden="1" x14ac:dyDescent="0.25">
      <c r="A2378" s="61" t="s">
        <v>6195</v>
      </c>
      <c r="B2378" s="61" t="s">
        <v>13159</v>
      </c>
      <c r="C2378" s="50">
        <v>32.99</v>
      </c>
      <c r="D2378" s="66">
        <v>45452</v>
      </c>
      <c r="E2378" s="61" t="s">
        <v>521</v>
      </c>
      <c r="F2378" s="61"/>
      <c r="G2378" s="61" t="str">
        <f>VLOOKUP(Corrections[[#This Row],[Employee]],'[1]Management Hierarchy Report'!$A$2:$C$3607, 3, 0)</f>
        <v>Cory Cummings</v>
      </c>
      <c r="H2378" s="48" t="s">
        <v>77</v>
      </c>
      <c r="I2378" s="61" t="s">
        <v>70</v>
      </c>
      <c r="J2378" s="61" t="str">
        <f>VLOOKUP(Corrections[[#This Row],[Employee]],[1]!Expense_Data[#Data],14,0)</f>
        <v>SL298@tidalwaveautospa.com</v>
      </c>
      <c r="K2378" s="68">
        <v>45292</v>
      </c>
      <c r="L2378" s="75"/>
      <c r="M2378" s="66"/>
      <c r="N2378" s="61"/>
      <c r="O2378" s="65"/>
    </row>
    <row r="2379" spans="1:15" hidden="1" x14ac:dyDescent="0.25">
      <c r="A2379" s="61" t="s">
        <v>6195</v>
      </c>
      <c r="B2379" s="61" t="s">
        <v>13159</v>
      </c>
      <c r="C2379" s="50">
        <v>32.979999999999997</v>
      </c>
      <c r="D2379" s="66">
        <v>45452</v>
      </c>
      <c r="E2379" s="61" t="s">
        <v>521</v>
      </c>
      <c r="F2379" s="61"/>
      <c r="G2379" s="61" t="str">
        <f>VLOOKUP(Corrections[[#This Row],[Employee]],'[1]Management Hierarchy Report'!$A$2:$C$3607, 3, 0)</f>
        <v>Cory Cummings</v>
      </c>
      <c r="H2379" s="48" t="s">
        <v>77</v>
      </c>
      <c r="I2379" s="61" t="s">
        <v>70</v>
      </c>
      <c r="J2379" s="61" t="str">
        <f>VLOOKUP(Corrections[[#This Row],[Employee]],[1]!Expense_Data[#Data],14,0)</f>
        <v>SL298@tidalwaveautospa.com</v>
      </c>
      <c r="K2379" s="68">
        <v>45292</v>
      </c>
      <c r="L2379" s="75"/>
      <c r="M2379" s="66"/>
      <c r="N2379" s="61"/>
      <c r="O2379" s="65"/>
    </row>
    <row r="2380" spans="1:15" hidden="1" x14ac:dyDescent="0.25">
      <c r="A2380" s="61" t="s">
        <v>6195</v>
      </c>
      <c r="B2380" s="61" t="s">
        <v>13159</v>
      </c>
      <c r="C2380" s="50">
        <v>49.02</v>
      </c>
      <c r="D2380" s="66">
        <v>45453</v>
      </c>
      <c r="E2380" s="61" t="s">
        <v>13030</v>
      </c>
      <c r="F2380" s="61"/>
      <c r="G2380" s="61" t="str">
        <f>VLOOKUP(Corrections[[#This Row],[Employee]],'[1]Management Hierarchy Report'!$A$2:$C$3607, 3, 0)</f>
        <v>Cory Cummings</v>
      </c>
      <c r="H2380" s="48" t="s">
        <v>77</v>
      </c>
      <c r="I2380" s="61" t="s">
        <v>70</v>
      </c>
      <c r="J2380" s="61" t="str">
        <f>VLOOKUP(Corrections[[#This Row],[Employee]],[1]!Expense_Data[#Data],14,0)</f>
        <v>SL298@tidalwaveautospa.com</v>
      </c>
      <c r="K2380" s="68">
        <v>45292</v>
      </c>
      <c r="L2380" s="75"/>
      <c r="M2380" s="66"/>
      <c r="N2380" s="61"/>
      <c r="O2380" s="65"/>
    </row>
    <row r="2381" spans="1:15" hidden="1" x14ac:dyDescent="0.25">
      <c r="A2381" s="61" t="s">
        <v>6195</v>
      </c>
      <c r="B2381" s="61" t="s">
        <v>13158</v>
      </c>
      <c r="C2381" s="50">
        <v>17.53</v>
      </c>
      <c r="D2381" s="66">
        <v>45472</v>
      </c>
      <c r="E2381" s="61" t="s">
        <v>521</v>
      </c>
      <c r="F2381" s="61"/>
      <c r="G2381" s="61" t="str">
        <f>VLOOKUP(Corrections[[#This Row],[Employee]],'[1]Management Hierarchy Report'!$A$2:$C$3607, 3, 0)</f>
        <v>Cory Cummings</v>
      </c>
      <c r="H2381" s="48" t="s">
        <v>77</v>
      </c>
      <c r="I2381" s="61" t="s">
        <v>70</v>
      </c>
      <c r="J2381" s="61" t="str">
        <f>VLOOKUP(Corrections[[#This Row],[Employee]],[1]!Expense_Data[#Data],14,0)</f>
        <v>SL298@tidalwaveautospa.com</v>
      </c>
      <c r="K2381" s="68">
        <v>45292</v>
      </c>
      <c r="L2381" s="75"/>
      <c r="M2381" s="66"/>
      <c r="N2381" s="61"/>
      <c r="O2381" s="65"/>
    </row>
    <row r="2382" spans="1:15" hidden="1" x14ac:dyDescent="0.25">
      <c r="A2382" s="61" t="s">
        <v>6195</v>
      </c>
      <c r="B2382" s="61" t="s">
        <v>13158</v>
      </c>
      <c r="C2382" s="50">
        <v>28.36</v>
      </c>
      <c r="D2382" s="66">
        <v>45479</v>
      </c>
      <c r="E2382" s="61" t="s">
        <v>13030</v>
      </c>
      <c r="F2382" s="61"/>
      <c r="G2382" s="61" t="str">
        <f>VLOOKUP(Corrections[[#This Row],[Employee]],'[1]Management Hierarchy Report'!$A$2:$C$3607, 3, 0)</f>
        <v>Cory Cummings</v>
      </c>
      <c r="H2382" s="48" t="s">
        <v>77</v>
      </c>
      <c r="I2382" s="61" t="s">
        <v>70</v>
      </c>
      <c r="J2382" s="61" t="str">
        <f>VLOOKUP(Corrections[[#This Row],[Employee]],[1]!Expense_Data[#Data],14,0)</f>
        <v>SL298@tidalwaveautospa.com</v>
      </c>
      <c r="K2382" s="68">
        <v>45292</v>
      </c>
      <c r="L2382" s="75"/>
      <c r="M2382" s="66"/>
      <c r="N2382" s="61"/>
      <c r="O2382" s="65"/>
    </row>
    <row r="2383" spans="1:15" hidden="1" x14ac:dyDescent="0.25">
      <c r="A2383" s="61" t="s">
        <v>6195</v>
      </c>
      <c r="B2383" s="61" t="s">
        <v>13158</v>
      </c>
      <c r="C2383" s="50">
        <v>39.42</v>
      </c>
      <c r="D2383" s="66">
        <v>45482</v>
      </c>
      <c r="E2383" s="61" t="s">
        <v>13030</v>
      </c>
      <c r="F2383" s="61"/>
      <c r="G2383" s="61" t="str">
        <f>VLOOKUP(Corrections[[#This Row],[Employee]],'[1]Management Hierarchy Report'!$A$2:$C$3607, 3, 0)</f>
        <v>Cory Cummings</v>
      </c>
      <c r="H2383" s="48" t="s">
        <v>77</v>
      </c>
      <c r="I2383" s="61" t="s">
        <v>70</v>
      </c>
      <c r="J2383" s="61" t="str">
        <f>VLOOKUP(Corrections[[#This Row],[Employee]],[1]!Expense_Data[#Data],14,0)</f>
        <v>SL298@tidalwaveautospa.com</v>
      </c>
      <c r="K2383" s="68">
        <v>45292</v>
      </c>
      <c r="L2383" s="75"/>
      <c r="M2383" s="66"/>
      <c r="N2383" s="61"/>
      <c r="O2383" s="65"/>
    </row>
    <row r="2384" spans="1:15" hidden="1" x14ac:dyDescent="0.25">
      <c r="A2384" s="61" t="s">
        <v>6195</v>
      </c>
      <c r="B2384" s="61" t="s">
        <v>13158</v>
      </c>
      <c r="C2384" s="50">
        <v>17.53</v>
      </c>
      <c r="D2384" s="66">
        <v>45486</v>
      </c>
      <c r="E2384" s="61" t="s">
        <v>521</v>
      </c>
      <c r="F2384" s="61"/>
      <c r="G2384" s="61" t="str">
        <f>VLOOKUP(Corrections[[#This Row],[Employee]],'[1]Management Hierarchy Report'!$A$2:$C$3607, 3, 0)</f>
        <v>Cory Cummings</v>
      </c>
      <c r="H2384" s="48" t="s">
        <v>77</v>
      </c>
      <c r="I2384" s="61" t="s">
        <v>70</v>
      </c>
      <c r="J2384" s="61" t="str">
        <f>VLOOKUP(Corrections[[#This Row],[Employee]],[1]!Expense_Data[#Data],14,0)</f>
        <v>SL298@tidalwaveautospa.com</v>
      </c>
      <c r="K2384" s="68">
        <v>45292</v>
      </c>
      <c r="L2384" s="75"/>
      <c r="M2384" s="66"/>
      <c r="N2384" s="61"/>
      <c r="O2384" s="65"/>
    </row>
    <row r="2385" spans="1:15" hidden="1" x14ac:dyDescent="0.25">
      <c r="A2385" s="61" t="s">
        <v>6195</v>
      </c>
      <c r="B2385" s="61" t="s">
        <v>13158</v>
      </c>
      <c r="C2385" s="50">
        <v>56.55</v>
      </c>
      <c r="D2385" s="66">
        <v>45493</v>
      </c>
      <c r="E2385" s="61" t="s">
        <v>13030</v>
      </c>
      <c r="F2385" s="61"/>
      <c r="G2385" s="61" t="str">
        <f>VLOOKUP(Corrections[[#This Row],[Employee]],'[1]Management Hierarchy Report'!$A$2:$C$3607, 3, 0)</f>
        <v>Cory Cummings</v>
      </c>
      <c r="H2385" s="48" t="s">
        <v>77</v>
      </c>
      <c r="I2385" s="61" t="s">
        <v>70</v>
      </c>
      <c r="J2385" s="61" t="str">
        <f>VLOOKUP(Corrections[[#This Row],[Employee]],[1]!Expense_Data[#Data],14,0)</f>
        <v>SL298@tidalwaveautospa.com</v>
      </c>
      <c r="K2385" s="68">
        <v>45292</v>
      </c>
      <c r="L2385" s="75"/>
      <c r="M2385" s="66"/>
      <c r="N2385" s="61"/>
      <c r="O2385" s="65"/>
    </row>
    <row r="2386" spans="1:15" hidden="1" x14ac:dyDescent="0.25">
      <c r="A2386" s="61" t="s">
        <v>296</v>
      </c>
      <c r="B2386" s="61" t="s">
        <v>297</v>
      </c>
      <c r="C2386" s="50">
        <v>123.31</v>
      </c>
      <c r="D2386" s="66">
        <v>45156</v>
      </c>
      <c r="E2386" s="61" t="s">
        <v>91</v>
      </c>
      <c r="F2386" s="61"/>
      <c r="G2386" s="61" t="e">
        <f>VLOOKUP(Corrections[[#This Row],[Employee]],'[1]Management Hierarchy Report'!$A$2:$C$3607, 3, 0)</f>
        <v>#N/A</v>
      </c>
      <c r="H2386" s="61" t="s">
        <v>77</v>
      </c>
      <c r="I2386" s="61" t="s">
        <v>70</v>
      </c>
      <c r="J2386" s="67" t="e">
        <f>VLOOKUP(Corrections[[#This Row],[Employee]],[1]!Expense_Data[#Data],14,0)</f>
        <v>#N/A</v>
      </c>
      <c r="K2386" s="68">
        <v>45292</v>
      </c>
      <c r="L2386" s="75"/>
      <c r="M2386" s="66"/>
      <c r="N2386" s="61"/>
      <c r="O2386" s="65"/>
    </row>
    <row r="2387" spans="1:15" hidden="1" x14ac:dyDescent="0.25">
      <c r="A2387" s="61" t="s">
        <v>296</v>
      </c>
      <c r="B2387" s="61" t="s">
        <v>297</v>
      </c>
      <c r="C2387" s="69">
        <v>97.92</v>
      </c>
      <c r="D2387" s="66">
        <v>45163</v>
      </c>
      <c r="E2387" s="61" t="s">
        <v>71</v>
      </c>
      <c r="F2387" s="61"/>
      <c r="G2387" s="61" t="e">
        <f>VLOOKUP(Corrections[[#This Row],[Employee]],'[1]Management Hierarchy Report'!$A$2:$C$3607, 3, 0)</f>
        <v>#N/A</v>
      </c>
      <c r="H2387" s="61" t="s">
        <v>77</v>
      </c>
      <c r="I2387" s="61" t="s">
        <v>70</v>
      </c>
      <c r="J2387" s="67" t="e">
        <f>VLOOKUP(Corrections[[#This Row],[Employee]],[1]!Expense_Data[#Data],14,0)</f>
        <v>#N/A</v>
      </c>
      <c r="K2387" s="68">
        <v>45292</v>
      </c>
      <c r="L2387" s="75"/>
      <c r="M2387" s="66"/>
      <c r="N2387" s="61"/>
      <c r="O2387" s="65"/>
    </row>
    <row r="2388" spans="1:15" hidden="1" x14ac:dyDescent="0.25">
      <c r="A2388" s="61" t="s">
        <v>296</v>
      </c>
      <c r="B2388" s="61" t="s">
        <v>297</v>
      </c>
      <c r="C2388" s="69">
        <v>27.94</v>
      </c>
      <c r="D2388" s="66">
        <v>45164</v>
      </c>
      <c r="E2388" s="61" t="s">
        <v>91</v>
      </c>
      <c r="F2388" s="61"/>
      <c r="G2388" s="61" t="e">
        <f>VLOOKUP(Corrections[[#This Row],[Employee]],'[1]Management Hierarchy Report'!$A$2:$C$3607, 3, 0)</f>
        <v>#N/A</v>
      </c>
      <c r="H2388" s="61" t="s">
        <v>77</v>
      </c>
      <c r="I2388" s="61" t="s">
        <v>70</v>
      </c>
      <c r="J2388" s="67" t="e">
        <f>VLOOKUP(Corrections[[#This Row],[Employee]],[1]!Expense_Data[#Data],14,0)</f>
        <v>#N/A</v>
      </c>
      <c r="K2388" s="68">
        <v>45292</v>
      </c>
      <c r="L2388" s="75"/>
      <c r="M2388" s="66"/>
      <c r="N2388" s="61"/>
      <c r="O2388" s="65"/>
    </row>
    <row r="2389" spans="1:15" hidden="1" x14ac:dyDescent="0.25">
      <c r="A2389" s="61" t="s">
        <v>296</v>
      </c>
      <c r="B2389" s="61" t="s">
        <v>297</v>
      </c>
      <c r="C2389" s="69">
        <v>207.31</v>
      </c>
      <c r="D2389" s="66">
        <v>45168</v>
      </c>
      <c r="E2389" s="61" t="s">
        <v>71</v>
      </c>
      <c r="F2389" s="61"/>
      <c r="G2389" s="61" t="e">
        <f>VLOOKUP(Corrections[[#This Row],[Employee]],'[1]Management Hierarchy Report'!$A$2:$C$3607, 3, 0)</f>
        <v>#N/A</v>
      </c>
      <c r="H2389" s="61" t="s">
        <v>77</v>
      </c>
      <c r="I2389" s="61" t="s">
        <v>70</v>
      </c>
      <c r="J2389" s="67" t="e">
        <f>VLOOKUP(Corrections[[#This Row],[Employee]],[1]!Expense_Data[#Data],14,0)</f>
        <v>#N/A</v>
      </c>
      <c r="K2389" s="68">
        <v>45292</v>
      </c>
      <c r="L2389" s="75"/>
      <c r="M2389" s="66"/>
      <c r="N2389" s="61"/>
      <c r="O2389" s="65"/>
    </row>
    <row r="2390" spans="1:15" hidden="1" x14ac:dyDescent="0.25">
      <c r="A2390" s="61" t="s">
        <v>296</v>
      </c>
      <c r="B2390" s="61" t="s">
        <v>297</v>
      </c>
      <c r="C2390" s="69">
        <v>56.66</v>
      </c>
      <c r="D2390" s="66">
        <v>45168</v>
      </c>
      <c r="E2390" s="61" t="s">
        <v>91</v>
      </c>
      <c r="F2390" s="61"/>
      <c r="G2390" s="61" t="e">
        <f>VLOOKUP(Corrections[[#This Row],[Employee]],'[1]Management Hierarchy Report'!$A$2:$C$3607, 3, 0)</f>
        <v>#N/A</v>
      </c>
      <c r="H2390" s="61" t="s">
        <v>77</v>
      </c>
      <c r="I2390" s="61" t="s">
        <v>70</v>
      </c>
      <c r="J2390" s="67" t="e">
        <f>VLOOKUP(Corrections[[#This Row],[Employee]],[1]!Expense_Data[#Data],14,0)</f>
        <v>#N/A</v>
      </c>
      <c r="K2390" s="68">
        <v>45292</v>
      </c>
      <c r="L2390" s="75"/>
      <c r="M2390" s="66"/>
      <c r="N2390" s="61"/>
      <c r="O2390" s="65"/>
    </row>
    <row r="2391" spans="1:15" hidden="1" x14ac:dyDescent="0.25">
      <c r="A2391" s="61" t="s">
        <v>296</v>
      </c>
      <c r="B2391" s="61" t="s">
        <v>297</v>
      </c>
      <c r="C2391" s="69">
        <v>135.44</v>
      </c>
      <c r="D2391" s="66">
        <v>45175</v>
      </c>
      <c r="E2391" s="61" t="s">
        <v>146</v>
      </c>
      <c r="F2391" s="61"/>
      <c r="G2391" s="61" t="e">
        <f>VLOOKUP(Corrections[[#This Row],[Employee]],'[1]Management Hierarchy Report'!$A$2:$C$3607, 3, 0)</f>
        <v>#N/A</v>
      </c>
      <c r="H2391" s="61" t="s">
        <v>77</v>
      </c>
      <c r="I2391" s="61" t="s">
        <v>70</v>
      </c>
      <c r="J2391" s="67" t="e">
        <f>VLOOKUP(Corrections[[#This Row],[Employee]],[1]!Expense_Data[#Data],14,0)</f>
        <v>#N/A</v>
      </c>
      <c r="K2391" s="68">
        <v>45292</v>
      </c>
      <c r="L2391" s="75"/>
      <c r="M2391" s="66"/>
      <c r="N2391" s="61"/>
      <c r="O2391" s="65"/>
    </row>
    <row r="2392" spans="1:15" hidden="1" x14ac:dyDescent="0.25">
      <c r="A2392" s="61" t="s">
        <v>296</v>
      </c>
      <c r="B2392" s="61" t="s">
        <v>297</v>
      </c>
      <c r="C2392" s="69">
        <v>39.200000000000003</v>
      </c>
      <c r="D2392" s="66">
        <v>45176</v>
      </c>
      <c r="E2392" s="61" t="s">
        <v>106</v>
      </c>
      <c r="F2392" s="61"/>
      <c r="G2392" s="61" t="e">
        <f>VLOOKUP(Corrections[[#This Row],[Employee]],'[1]Management Hierarchy Report'!$A$2:$C$3607, 3, 0)</f>
        <v>#N/A</v>
      </c>
      <c r="H2392" s="61" t="s">
        <v>77</v>
      </c>
      <c r="I2392" s="61" t="s">
        <v>70</v>
      </c>
      <c r="J2392" s="67" t="e">
        <f>VLOOKUP(Corrections[[#This Row],[Employee]],[1]!Expense_Data[#Data],14,0)</f>
        <v>#N/A</v>
      </c>
      <c r="K2392" s="68">
        <v>45292</v>
      </c>
      <c r="L2392" s="75"/>
      <c r="M2392" s="66"/>
      <c r="N2392" s="61"/>
      <c r="O2392" s="65"/>
    </row>
    <row r="2393" spans="1:15" hidden="1" x14ac:dyDescent="0.25">
      <c r="A2393" s="61" t="s">
        <v>296</v>
      </c>
      <c r="B2393" s="61" t="s">
        <v>297</v>
      </c>
      <c r="C2393" s="69">
        <v>315.55</v>
      </c>
      <c r="D2393" s="66">
        <v>45182</v>
      </c>
      <c r="E2393" s="61" t="s">
        <v>71</v>
      </c>
      <c r="F2393" s="61"/>
      <c r="G2393" s="61" t="e">
        <f>VLOOKUP(Corrections[[#This Row],[Employee]],'[1]Management Hierarchy Report'!$A$2:$C$3607, 3, 0)</f>
        <v>#N/A</v>
      </c>
      <c r="H2393" s="61" t="s">
        <v>77</v>
      </c>
      <c r="I2393" s="61" t="s">
        <v>70</v>
      </c>
      <c r="J2393" s="67" t="e">
        <f>VLOOKUP(Corrections[[#This Row],[Employee]],[1]!Expense_Data[#Data],14,0)</f>
        <v>#N/A</v>
      </c>
      <c r="K2393" s="68">
        <v>45292</v>
      </c>
      <c r="L2393" s="75"/>
      <c r="M2393" s="66"/>
      <c r="N2393" s="61"/>
      <c r="O2393" s="65"/>
    </row>
    <row r="2394" spans="1:15" hidden="1" x14ac:dyDescent="0.25">
      <c r="A2394" s="61" t="s">
        <v>296</v>
      </c>
      <c r="B2394" s="61" t="s">
        <v>297</v>
      </c>
      <c r="C2394" s="69">
        <v>118.79</v>
      </c>
      <c r="D2394" s="66">
        <v>45184</v>
      </c>
      <c r="E2394" s="61" t="s">
        <v>146</v>
      </c>
      <c r="F2394" s="61"/>
      <c r="G2394" s="61" t="e">
        <f>VLOOKUP(Corrections[[#This Row],[Employee]],'[1]Management Hierarchy Report'!$A$2:$C$3607, 3, 0)</f>
        <v>#N/A</v>
      </c>
      <c r="H2394" s="61" t="s">
        <v>77</v>
      </c>
      <c r="I2394" s="61" t="s">
        <v>70</v>
      </c>
      <c r="J2394" s="67" t="e">
        <f>VLOOKUP(Corrections[[#This Row],[Employee]],[1]!Expense_Data[#Data],14,0)</f>
        <v>#N/A</v>
      </c>
      <c r="K2394" s="68">
        <v>45292</v>
      </c>
      <c r="L2394" s="75"/>
      <c r="M2394" s="66"/>
      <c r="N2394" s="61"/>
      <c r="O2394" s="65"/>
    </row>
    <row r="2395" spans="1:15" hidden="1" x14ac:dyDescent="0.25">
      <c r="A2395" s="61" t="s">
        <v>296</v>
      </c>
      <c r="B2395" s="61" t="s">
        <v>593</v>
      </c>
      <c r="C2395" s="50">
        <v>441.46</v>
      </c>
      <c r="D2395" s="66">
        <v>45366</v>
      </c>
      <c r="E2395" s="61" t="s">
        <v>71</v>
      </c>
      <c r="F2395" s="61"/>
      <c r="G2395" s="61" t="e">
        <f>VLOOKUP(Corrections[[#This Row],[Employee]],'[1]Management Hierarchy Report'!$A$2:$C$3607, 3, 0)</f>
        <v>#N/A</v>
      </c>
      <c r="H2395" s="61" t="s">
        <v>77</v>
      </c>
      <c r="I2395" s="61" t="s">
        <v>70</v>
      </c>
      <c r="J2395" s="67" t="e">
        <f>VLOOKUP(Corrections[[#This Row],[Employee]],[1]!Expense_Data[#Data],14,0)</f>
        <v>#N/A</v>
      </c>
      <c r="K2395" s="68">
        <v>45292</v>
      </c>
      <c r="L2395" s="75"/>
      <c r="M2395" s="66"/>
      <c r="N2395" s="61"/>
      <c r="O2395" s="65"/>
    </row>
    <row r="2396" spans="1:15" hidden="1" x14ac:dyDescent="0.25">
      <c r="A2396" s="61" t="s">
        <v>296</v>
      </c>
      <c r="B2396" s="61" t="s">
        <v>593</v>
      </c>
      <c r="C2396" s="69">
        <v>1658.01</v>
      </c>
      <c r="D2396" s="66">
        <v>45377</v>
      </c>
      <c r="E2396" s="61" t="s">
        <v>71</v>
      </c>
      <c r="F2396" s="61"/>
      <c r="G2396" s="61" t="e">
        <f>VLOOKUP(Corrections[[#This Row],[Employee]],'[1]Management Hierarchy Report'!$A$2:$C$3607, 3, 0)</f>
        <v>#N/A</v>
      </c>
      <c r="H2396" s="61" t="s">
        <v>77</v>
      </c>
      <c r="I2396" s="61" t="s">
        <v>70</v>
      </c>
      <c r="J2396" s="67" t="e">
        <f>VLOOKUP(Corrections[[#This Row],[Employee]],[1]!Expense_Data[#Data],14,0)</f>
        <v>#N/A</v>
      </c>
      <c r="K2396" s="68">
        <v>45292</v>
      </c>
      <c r="L2396" s="75"/>
      <c r="M2396" s="66"/>
      <c r="N2396" s="61"/>
      <c r="O2396" s="65"/>
    </row>
    <row r="2397" spans="1:15" hidden="1" x14ac:dyDescent="0.25">
      <c r="A2397" s="61" t="s">
        <v>3259</v>
      </c>
      <c r="B2397" s="61" t="s">
        <v>13057</v>
      </c>
      <c r="C2397" s="50">
        <v>233.01</v>
      </c>
      <c r="D2397" s="52">
        <v>45461</v>
      </c>
      <c r="E2397" s="66" t="s">
        <v>176</v>
      </c>
      <c r="F2397" s="61"/>
      <c r="G2397" s="61" t="str">
        <f>VLOOKUP(Corrections[[#This Row],[Employee]],'[1]Management Hierarchy Report'!$A$2:$C$3607, 3, 0)</f>
        <v>Michael Dodge</v>
      </c>
      <c r="H2397" s="61" t="s">
        <v>77</v>
      </c>
      <c r="I2397" s="61" t="s">
        <v>70</v>
      </c>
      <c r="J2397" s="61" t="str">
        <f>VLOOKUP(Corrections[[#This Row],[Employee]],[1]!Expense_Data[#Data],14,0)</f>
        <v>SL8@tidalwaveautospa.com</v>
      </c>
      <c r="K2397" s="68">
        <v>45292</v>
      </c>
      <c r="L2397" s="75"/>
      <c r="M2397" s="66"/>
      <c r="N2397" s="61"/>
      <c r="O2397" s="65"/>
    </row>
    <row r="2398" spans="1:15" ht="16.5" hidden="1" customHeight="1" x14ac:dyDescent="0.25">
      <c r="A2398" s="61" t="s">
        <v>3259</v>
      </c>
      <c r="B2398" s="61" t="s">
        <v>13057</v>
      </c>
      <c r="C2398" s="50">
        <v>360.91</v>
      </c>
      <c r="D2398" s="66">
        <v>45479</v>
      </c>
      <c r="E2398" s="61" t="s">
        <v>13030</v>
      </c>
      <c r="F2398" s="61"/>
      <c r="G2398" s="61" t="str">
        <f>VLOOKUP(Corrections[[#This Row],[Employee]],'[1]Management Hierarchy Report'!$A$2:$C$3607, 3, 0)</f>
        <v>Michael Dodge</v>
      </c>
      <c r="H2398" s="48" t="s">
        <v>77</v>
      </c>
      <c r="I2398" s="61" t="s">
        <v>70</v>
      </c>
      <c r="J2398" s="61" t="str">
        <f>VLOOKUP(Corrections[[#This Row],[Employee]],[1]!Expense_Data[#Data],14,0)</f>
        <v>SL8@tidalwaveautospa.com</v>
      </c>
      <c r="K2398" s="68">
        <v>45292</v>
      </c>
      <c r="L2398" s="75"/>
      <c r="M2398" s="66"/>
      <c r="N2398" s="61"/>
      <c r="O2398" s="65"/>
    </row>
    <row r="2399" spans="1:15" hidden="1" x14ac:dyDescent="0.25">
      <c r="A2399" s="61" t="s">
        <v>3259</v>
      </c>
      <c r="B2399" s="61" t="s">
        <v>13057</v>
      </c>
      <c r="C2399" s="50">
        <v>46.87</v>
      </c>
      <c r="D2399" s="66">
        <v>45480</v>
      </c>
      <c r="E2399" s="61" t="s">
        <v>13030</v>
      </c>
      <c r="F2399" s="61"/>
      <c r="G2399" s="61" t="str">
        <f>VLOOKUP(Corrections[[#This Row],[Employee]],'[1]Management Hierarchy Report'!$A$2:$C$3607, 3, 0)</f>
        <v>Michael Dodge</v>
      </c>
      <c r="H2399" s="48" t="s">
        <v>77</v>
      </c>
      <c r="I2399" s="61" t="s">
        <v>70</v>
      </c>
      <c r="J2399" s="61" t="str">
        <f>VLOOKUP(Corrections[[#This Row],[Employee]],[1]!Expense_Data[#Data],14,0)</f>
        <v>SL8@tidalwaveautospa.com</v>
      </c>
      <c r="K2399" s="68">
        <v>45292</v>
      </c>
      <c r="L2399" s="75"/>
      <c r="M2399" s="66"/>
      <c r="N2399" s="61"/>
      <c r="O2399" s="65"/>
    </row>
    <row r="2400" spans="1:15" hidden="1" x14ac:dyDescent="0.25">
      <c r="A2400" s="61" t="s">
        <v>813</v>
      </c>
      <c r="B2400" s="61" t="s">
        <v>814</v>
      </c>
      <c r="C2400" s="50">
        <v>110.74</v>
      </c>
      <c r="D2400" s="66">
        <v>45454</v>
      </c>
      <c r="E2400" s="61" t="s">
        <v>71</v>
      </c>
      <c r="F2400" s="61"/>
      <c r="G2400" s="61" t="str">
        <f>VLOOKUP(Corrections[[#This Row],[Employee]],'[1]Management Hierarchy Report'!$A$2:$C$3607, 3, 0)</f>
        <v>Ricky Doyle</v>
      </c>
      <c r="H2400" s="61" t="s">
        <v>77</v>
      </c>
      <c r="I2400" s="61" t="s">
        <v>70</v>
      </c>
      <c r="J2400" s="61" t="str">
        <f>VLOOKUP(Corrections[[#This Row],[Employee]],[1]!Expense_Data[#Data],14,0)</f>
        <v>SL281@tidalwaveautospa.com</v>
      </c>
      <c r="K2400" s="68">
        <v>45292</v>
      </c>
      <c r="L2400" s="75"/>
      <c r="M2400" s="66"/>
      <c r="N2400" s="61"/>
      <c r="O2400" s="65"/>
    </row>
    <row r="2401" spans="1:15" hidden="1" x14ac:dyDescent="0.25">
      <c r="A2401" s="61" t="s">
        <v>3921</v>
      </c>
      <c r="B2401" s="61" t="s">
        <v>13109</v>
      </c>
      <c r="C2401" s="50">
        <v>42.9</v>
      </c>
      <c r="D2401" s="66">
        <v>45482</v>
      </c>
      <c r="E2401" s="61" t="s">
        <v>13030</v>
      </c>
      <c r="F2401" s="61"/>
      <c r="G2401" s="61" t="e">
        <f>VLOOKUP(Corrections[[#This Row],[Employee]],'[1]Management Hierarchy Report'!$A$2:$C$3607, 3, 0)</f>
        <v>#N/A</v>
      </c>
      <c r="H2401" s="61" t="s">
        <v>77</v>
      </c>
      <c r="I2401" s="61" t="s">
        <v>70</v>
      </c>
      <c r="J2401" s="61" t="e">
        <f>VLOOKUP(Corrections[[#This Row],[Employee]],[1]!Expense_Data[#Data],14,0)</f>
        <v>#N/A</v>
      </c>
      <c r="K2401" s="68">
        <v>45292</v>
      </c>
      <c r="L2401" s="75"/>
      <c r="M2401" s="66"/>
      <c r="N2401" s="61"/>
      <c r="O2401" s="65"/>
    </row>
    <row r="2402" spans="1:15" hidden="1" x14ac:dyDescent="0.25">
      <c r="A2402" s="61" t="s">
        <v>3259</v>
      </c>
      <c r="B2402" s="61" t="s">
        <v>13057</v>
      </c>
      <c r="C2402" s="50">
        <v>233.01</v>
      </c>
      <c r="D2402" s="66">
        <v>45461</v>
      </c>
      <c r="E2402" s="61" t="s">
        <v>705</v>
      </c>
      <c r="F2402" s="61"/>
      <c r="G2402" s="61" t="str">
        <f>VLOOKUP(Corrections[[#This Row],[Employee]],'[1]Management Hierarchy Report'!$A$2:$C$3607, 3, 0)</f>
        <v>Michael Dodge</v>
      </c>
      <c r="H2402" s="48" t="s">
        <v>77</v>
      </c>
      <c r="I2402" s="61" t="s">
        <v>70</v>
      </c>
      <c r="J2402" s="61" t="str">
        <f>VLOOKUP(Corrections[[#This Row],[Employee]],[1]!Expense_Data[#Data],14,0)</f>
        <v>SL8@tidalwaveautospa.com</v>
      </c>
      <c r="K2402" s="68">
        <v>45506</v>
      </c>
      <c r="L2402" s="75"/>
      <c r="M2402" s="66"/>
      <c r="N2402" s="61"/>
      <c r="O2402" s="65"/>
    </row>
    <row r="2403" spans="1:15" hidden="1" x14ac:dyDescent="0.25">
      <c r="A2403" s="61" t="s">
        <v>3259</v>
      </c>
      <c r="B2403" s="61" t="s">
        <v>13057</v>
      </c>
      <c r="C2403" s="50">
        <v>360.91</v>
      </c>
      <c r="D2403" s="52">
        <v>45479</v>
      </c>
      <c r="E2403" s="66" t="s">
        <v>13030</v>
      </c>
      <c r="F2403" s="61"/>
      <c r="G2403" s="61" t="str">
        <f>VLOOKUP(Corrections[[#This Row],[Employee]],'[1]Management Hierarchy Report'!$A$2:$C$3607, 3, 0)</f>
        <v>Michael Dodge</v>
      </c>
      <c r="H2403" s="61" t="s">
        <v>77</v>
      </c>
      <c r="I2403" s="61" t="s">
        <v>70</v>
      </c>
      <c r="J2403" s="61" t="str">
        <f>VLOOKUP(Corrections[[#This Row],[Employee]],[1]!Expense_Data[#Data],14,0)</f>
        <v>SL8@tidalwaveautospa.com</v>
      </c>
      <c r="K2403" s="68">
        <v>45506</v>
      </c>
      <c r="L2403" s="75"/>
      <c r="M2403" s="66"/>
      <c r="N2403" s="61"/>
      <c r="O2403" s="65"/>
    </row>
    <row r="2404" spans="1:15" hidden="1" x14ac:dyDescent="0.25">
      <c r="A2404" s="61" t="s">
        <v>3259</v>
      </c>
      <c r="B2404" s="61" t="s">
        <v>13057</v>
      </c>
      <c r="C2404" s="50">
        <v>46.87</v>
      </c>
      <c r="D2404" s="52">
        <v>45480</v>
      </c>
      <c r="E2404" s="66" t="s">
        <v>13030</v>
      </c>
      <c r="F2404" s="61"/>
      <c r="G2404" s="61" t="str">
        <f>VLOOKUP(Corrections[[#This Row],[Employee]],'[1]Management Hierarchy Report'!$A$2:$C$3607, 3, 0)</f>
        <v>Michael Dodge</v>
      </c>
      <c r="H2404" s="61" t="s">
        <v>77</v>
      </c>
      <c r="I2404" s="61" t="s">
        <v>70</v>
      </c>
      <c r="J2404" s="61" t="str">
        <f>VLOOKUP(Corrections[[#This Row],[Employee]],[1]!Expense_Data[#Data],14,0)</f>
        <v>SL8@tidalwaveautospa.com</v>
      </c>
      <c r="K2404" s="68">
        <v>45506</v>
      </c>
      <c r="L2404" s="75"/>
      <c r="M2404" s="66"/>
      <c r="N2404" s="61"/>
      <c r="O2404" s="65"/>
    </row>
    <row r="2405" spans="1:15" hidden="1" x14ac:dyDescent="0.25">
      <c r="A2405" s="61" t="s">
        <v>561</v>
      </c>
      <c r="B2405" s="61" t="s">
        <v>11637</v>
      </c>
      <c r="C2405" s="50">
        <v>184.99</v>
      </c>
      <c r="D2405" s="66">
        <v>45448</v>
      </c>
      <c r="E2405" s="61" t="s">
        <v>13030</v>
      </c>
      <c r="F2405" s="61"/>
      <c r="G2405" s="61" t="str">
        <f>VLOOKUP(Corrections[[#This Row],[Employee]],'[1]Management Hierarchy Report'!$A$2:$C$3607, 3, 0)</f>
        <v>Andrew Strevel</v>
      </c>
      <c r="H2405" s="48" t="s">
        <v>77</v>
      </c>
      <c r="I2405" s="61" t="s">
        <v>70</v>
      </c>
      <c r="J2405" s="61" t="str">
        <f>VLOOKUP(Corrections[[#This Row],[Employee]],[1]!Expense_Data[#Data],14,0)</f>
        <v>SL3@tidalwaveautospa.com</v>
      </c>
      <c r="K2405" s="68">
        <v>45510</v>
      </c>
      <c r="L2405" s="75"/>
      <c r="M2405" s="66"/>
      <c r="N2405" s="61"/>
      <c r="O2405" s="65"/>
    </row>
    <row r="2406" spans="1:15" hidden="1" x14ac:dyDescent="0.25">
      <c r="A2406" s="61" t="s">
        <v>561</v>
      </c>
      <c r="B2406" s="61" t="s">
        <v>11637</v>
      </c>
      <c r="C2406" s="50">
        <v>448.11</v>
      </c>
      <c r="D2406" s="66">
        <v>45453</v>
      </c>
      <c r="E2406" s="61" t="s">
        <v>13030</v>
      </c>
      <c r="F2406" s="61"/>
      <c r="G2406" s="61" t="str">
        <f>VLOOKUP(Corrections[[#This Row],[Employee]],'[1]Management Hierarchy Report'!$A$2:$C$3607, 3, 0)</f>
        <v>Andrew Strevel</v>
      </c>
      <c r="H2406" s="48" t="s">
        <v>77</v>
      </c>
      <c r="I2406" s="61" t="s">
        <v>70</v>
      </c>
      <c r="J2406" s="61" t="str">
        <f>VLOOKUP(Corrections[[#This Row],[Employee]],[1]!Expense_Data[#Data],14,0)</f>
        <v>SL3@tidalwaveautospa.com</v>
      </c>
      <c r="K2406" s="68">
        <v>45510</v>
      </c>
      <c r="L2406" s="75"/>
      <c r="M2406" s="66"/>
      <c r="N2406" s="61"/>
      <c r="O2406" s="65"/>
    </row>
    <row r="2407" spans="1:15" hidden="1" x14ac:dyDescent="0.25">
      <c r="A2407" s="61" t="s">
        <v>561</v>
      </c>
      <c r="B2407" s="61" t="s">
        <v>13882</v>
      </c>
      <c r="C2407" s="50">
        <v>218.53</v>
      </c>
      <c r="D2407" s="66">
        <v>45462</v>
      </c>
      <c r="E2407" s="61" t="s">
        <v>13030</v>
      </c>
      <c r="F2407" s="61"/>
      <c r="G2407" s="61" t="str">
        <f>VLOOKUP(Corrections[[#This Row],[Employee]],'[1]Management Hierarchy Report'!$A$2:$C$3607, 3, 0)</f>
        <v>Andrew Strevel</v>
      </c>
      <c r="H2407" s="48" t="s">
        <v>77</v>
      </c>
      <c r="I2407" s="61" t="s">
        <v>70</v>
      </c>
      <c r="J2407" s="61" t="str">
        <f>VLOOKUP(Corrections[[#This Row],[Employee]],[1]!Expense_Data[#Data],14,0)</f>
        <v>SL3@tidalwaveautospa.com</v>
      </c>
      <c r="K2407" s="68">
        <v>45510</v>
      </c>
      <c r="L2407" s="75"/>
      <c r="M2407" s="66"/>
      <c r="N2407" s="61"/>
      <c r="O2407" s="65"/>
    </row>
    <row r="2408" spans="1:15" hidden="1" x14ac:dyDescent="0.25">
      <c r="A2408" s="61" t="s">
        <v>561</v>
      </c>
      <c r="B2408" s="61" t="s">
        <v>13882</v>
      </c>
      <c r="C2408" s="50">
        <v>5.28</v>
      </c>
      <c r="D2408" s="66">
        <v>45476</v>
      </c>
      <c r="E2408" s="61" t="s">
        <v>13082</v>
      </c>
      <c r="F2408" s="61"/>
      <c r="G2408" s="61" t="str">
        <f>VLOOKUP(Corrections[[#This Row],[Employee]],'[1]Management Hierarchy Report'!$A$2:$C$3607, 3, 0)</f>
        <v>Andrew Strevel</v>
      </c>
      <c r="H2408" s="48" t="s">
        <v>77</v>
      </c>
      <c r="I2408" s="61" t="s">
        <v>70</v>
      </c>
      <c r="J2408" s="61" t="str">
        <f>VLOOKUP(Corrections[[#This Row],[Employee]],[1]!Expense_Data[#Data],14,0)</f>
        <v>SL3@tidalwaveautospa.com</v>
      </c>
      <c r="K2408" s="68">
        <v>45510</v>
      </c>
      <c r="L2408" s="75"/>
      <c r="M2408" s="66"/>
      <c r="N2408" s="61"/>
      <c r="O2408" s="65"/>
    </row>
    <row r="2409" spans="1:15" hidden="1" x14ac:dyDescent="0.25">
      <c r="A2409" s="61" t="s">
        <v>650</v>
      </c>
      <c r="B2409" s="61" t="s">
        <v>11593</v>
      </c>
      <c r="C2409" s="50">
        <v>782.23</v>
      </c>
      <c r="D2409" s="66">
        <v>45416</v>
      </c>
      <c r="E2409" s="61" t="s">
        <v>13828</v>
      </c>
      <c r="F2409" s="61"/>
      <c r="G2409" s="61" t="str">
        <f>VLOOKUP(Corrections[[#This Row],[Employee]],'[1]Management Hierarchy Report'!$A$2:$C$3607, 3, 0)</f>
        <v>Michael Donnelly</v>
      </c>
      <c r="H2409" s="48" t="s">
        <v>77</v>
      </c>
      <c r="I2409" s="61" t="s">
        <v>70</v>
      </c>
      <c r="J2409" s="61" t="str">
        <f>VLOOKUP(Corrections[[#This Row],[Employee]],[1]!Expense_Data[#Data],14,0)</f>
        <v>SL73@tidalwaveautospa.com</v>
      </c>
      <c r="K2409" s="68">
        <v>45510</v>
      </c>
      <c r="L2409" s="75"/>
      <c r="M2409" s="66"/>
      <c r="N2409" s="61"/>
      <c r="O2409" s="65"/>
    </row>
    <row r="2410" spans="1:15" hidden="1" x14ac:dyDescent="0.25">
      <c r="A2410" s="61" t="s">
        <v>650</v>
      </c>
      <c r="B2410" s="61" t="s">
        <v>11593</v>
      </c>
      <c r="C2410" s="50">
        <v>322.66000000000003</v>
      </c>
      <c r="D2410" s="66">
        <v>45421</v>
      </c>
      <c r="E2410" s="61" t="s">
        <v>13828</v>
      </c>
      <c r="F2410" s="61"/>
      <c r="G2410" s="61" t="str">
        <f>VLOOKUP(Corrections[[#This Row],[Employee]],'[1]Management Hierarchy Report'!$A$2:$C$3607, 3, 0)</f>
        <v>Michael Donnelly</v>
      </c>
      <c r="H2410" s="48" t="s">
        <v>77</v>
      </c>
      <c r="I2410" s="61" t="s">
        <v>70</v>
      </c>
      <c r="J2410" s="61" t="str">
        <f>VLOOKUP(Corrections[[#This Row],[Employee]],[1]!Expense_Data[#Data],14,0)</f>
        <v>SL73@tidalwaveautospa.com</v>
      </c>
      <c r="K2410" s="68">
        <v>45510</v>
      </c>
      <c r="L2410" s="75"/>
      <c r="M2410" s="66"/>
      <c r="N2410" s="61"/>
      <c r="O2410" s="65"/>
    </row>
    <row r="2411" spans="1:15" hidden="1" x14ac:dyDescent="0.25">
      <c r="A2411" s="61" t="s">
        <v>650</v>
      </c>
      <c r="B2411" s="61" t="s">
        <v>11593</v>
      </c>
      <c r="C2411" s="50">
        <v>241.09</v>
      </c>
      <c r="D2411" s="66">
        <v>45422</v>
      </c>
      <c r="E2411" s="61" t="s">
        <v>13828</v>
      </c>
      <c r="F2411" s="61"/>
      <c r="G2411" s="61" t="str">
        <f>VLOOKUP(Corrections[[#This Row],[Employee]],'[1]Management Hierarchy Report'!$A$2:$C$3607, 3, 0)</f>
        <v>Michael Donnelly</v>
      </c>
      <c r="H2411" s="48" t="s">
        <v>77</v>
      </c>
      <c r="I2411" s="61" t="s">
        <v>70</v>
      </c>
      <c r="J2411" s="61" t="str">
        <f>VLOOKUP(Corrections[[#This Row],[Employee]],[1]!Expense_Data[#Data],14,0)</f>
        <v>SL73@tidalwaveautospa.com</v>
      </c>
      <c r="K2411" s="68">
        <v>45510</v>
      </c>
      <c r="L2411" s="75"/>
      <c r="M2411" s="66"/>
      <c r="N2411" s="61"/>
      <c r="O2411" s="65"/>
    </row>
    <row r="2412" spans="1:15" hidden="1" x14ac:dyDescent="0.25">
      <c r="A2412" s="61" t="s">
        <v>532</v>
      </c>
      <c r="B2412" s="61" t="s">
        <v>13019</v>
      </c>
      <c r="C2412" s="50">
        <v>6.22</v>
      </c>
      <c r="D2412" s="66">
        <v>45449</v>
      </c>
      <c r="E2412" s="61" t="s">
        <v>13082</v>
      </c>
      <c r="F2412" s="61"/>
      <c r="G2412" s="61" t="str">
        <f>VLOOKUP(Corrections[[#This Row],[Employee]],'[1]Management Hierarchy Report'!$A$2:$C$3607, 3, 0)</f>
        <v>Steven Kyriazis</v>
      </c>
      <c r="H2412" s="48" t="s">
        <v>77</v>
      </c>
      <c r="I2412" s="61" t="s">
        <v>70</v>
      </c>
      <c r="J2412" s="61" t="str">
        <f>VLOOKUP(Corrections[[#This Row],[Employee]],[1]!Expense_Data[#Data],14,0)</f>
        <v>SL162@tidalwaveautospa.com</v>
      </c>
      <c r="K2412" s="68">
        <v>45510</v>
      </c>
      <c r="L2412" s="75"/>
      <c r="M2412" s="66"/>
      <c r="N2412" s="61"/>
      <c r="O2412" s="65"/>
    </row>
    <row r="2413" spans="1:15" hidden="1" x14ac:dyDescent="0.25">
      <c r="A2413" s="61" t="s">
        <v>532</v>
      </c>
      <c r="B2413" s="61" t="s">
        <v>13019</v>
      </c>
      <c r="C2413" s="50">
        <v>30.11</v>
      </c>
      <c r="D2413" s="66">
        <v>45471</v>
      </c>
      <c r="E2413" s="61" t="s">
        <v>13030</v>
      </c>
      <c r="F2413" s="61"/>
      <c r="G2413" s="61" t="str">
        <f>VLOOKUP(Corrections[[#This Row],[Employee]],'[1]Management Hierarchy Report'!$A$2:$C$3607, 3, 0)</f>
        <v>Steven Kyriazis</v>
      </c>
      <c r="H2413" s="48" t="s">
        <v>77</v>
      </c>
      <c r="I2413" s="61" t="s">
        <v>70</v>
      </c>
      <c r="J2413" s="61" t="str">
        <f>VLOOKUP(Corrections[[#This Row],[Employee]],[1]!Expense_Data[#Data],14,0)</f>
        <v>SL162@tidalwaveautospa.com</v>
      </c>
      <c r="K2413" s="68">
        <v>45510</v>
      </c>
      <c r="L2413" s="75"/>
      <c r="M2413" s="66"/>
      <c r="N2413" s="61"/>
      <c r="O2413" s="65"/>
    </row>
    <row r="2414" spans="1:15" hidden="1" x14ac:dyDescent="0.25">
      <c r="A2414" s="61" t="s">
        <v>532</v>
      </c>
      <c r="B2414" s="61" t="s">
        <v>13877</v>
      </c>
      <c r="C2414" s="50">
        <v>89.79</v>
      </c>
      <c r="D2414" s="66">
        <v>45493</v>
      </c>
      <c r="E2414" s="61" t="s">
        <v>13030</v>
      </c>
      <c r="F2414" s="61"/>
      <c r="G2414" s="61" t="str">
        <f>VLOOKUP(Corrections[[#This Row],[Employee]],'[1]Management Hierarchy Report'!$A$2:$C$3607, 3, 0)</f>
        <v>Steven Kyriazis</v>
      </c>
      <c r="H2414" s="48" t="s">
        <v>77</v>
      </c>
      <c r="I2414" s="61" t="s">
        <v>70</v>
      </c>
      <c r="J2414" s="61" t="str">
        <f>VLOOKUP(Corrections[[#This Row],[Employee]],[1]!Expense_Data[#Data],14,0)</f>
        <v>SL162@tidalwaveautospa.com</v>
      </c>
      <c r="K2414" s="68">
        <v>45510</v>
      </c>
      <c r="L2414" s="75"/>
      <c r="M2414" s="66"/>
      <c r="N2414" s="61"/>
      <c r="O2414" s="65"/>
    </row>
    <row r="2415" spans="1:15" hidden="1" x14ac:dyDescent="0.25">
      <c r="A2415" s="61" t="s">
        <v>410</v>
      </c>
      <c r="B2415" s="61" t="s">
        <v>602</v>
      </c>
      <c r="C2415" s="50">
        <v>111.24</v>
      </c>
      <c r="D2415" s="66">
        <v>45373</v>
      </c>
      <c r="E2415" s="61" t="s">
        <v>12978</v>
      </c>
      <c r="F2415" s="61"/>
      <c r="G2415" s="61" t="str">
        <f>VLOOKUP(Corrections[[#This Row],[Employee]],'[1]Management Hierarchy Report'!$A$2:$C$3607, 3, 0)</f>
        <v>Andrew Strevel</v>
      </c>
      <c r="H2415" s="48" t="s">
        <v>77</v>
      </c>
      <c r="I2415" s="61" t="s">
        <v>70</v>
      </c>
      <c r="J2415" s="61" t="str">
        <f>VLOOKUP(Corrections[[#This Row],[Employee]],[1]!Expense_Data[#Data],14,0)</f>
        <v>SL302@tidalwaveautospa.com</v>
      </c>
      <c r="K2415" s="68">
        <v>45510</v>
      </c>
      <c r="L2415" s="75"/>
      <c r="M2415" s="66"/>
      <c r="N2415" s="61"/>
      <c r="O2415" s="65"/>
    </row>
    <row r="2416" spans="1:15" hidden="1" x14ac:dyDescent="0.25">
      <c r="A2416" s="61" t="s">
        <v>410</v>
      </c>
      <c r="B2416" s="61" t="s">
        <v>13880</v>
      </c>
      <c r="C2416" s="50">
        <v>54.3</v>
      </c>
      <c r="D2416" s="66">
        <v>45462</v>
      </c>
      <c r="E2416" s="61" t="s">
        <v>12978</v>
      </c>
      <c r="F2416" s="61"/>
      <c r="G2416" s="61" t="str">
        <f>VLOOKUP(Corrections[[#This Row],[Employee]],'[1]Management Hierarchy Report'!$A$2:$C$3607, 3, 0)</f>
        <v>Andrew Strevel</v>
      </c>
      <c r="H2416" s="48" t="s">
        <v>77</v>
      </c>
      <c r="I2416" s="61" t="s">
        <v>70</v>
      </c>
      <c r="J2416" s="61" t="str">
        <f>VLOOKUP(Corrections[[#This Row],[Employee]],[1]!Expense_Data[#Data],14,0)</f>
        <v>SL302@tidalwaveautospa.com</v>
      </c>
      <c r="K2416" s="68">
        <v>45510</v>
      </c>
      <c r="L2416" s="75"/>
      <c r="M2416" s="66"/>
      <c r="N2416" s="61"/>
      <c r="O2416" s="65"/>
    </row>
    <row r="2417" spans="1:15" hidden="1" x14ac:dyDescent="0.25">
      <c r="A2417" s="61" t="s">
        <v>410</v>
      </c>
      <c r="B2417" s="61" t="s">
        <v>13880</v>
      </c>
      <c r="C2417" s="50">
        <v>56.44</v>
      </c>
      <c r="D2417" s="66">
        <v>45462</v>
      </c>
      <c r="E2417" s="61" t="s">
        <v>12978</v>
      </c>
      <c r="F2417" s="61"/>
      <c r="G2417" s="61" t="str">
        <f>VLOOKUP(Corrections[[#This Row],[Employee]],'[1]Management Hierarchy Report'!$A$2:$C$3607, 3, 0)</f>
        <v>Andrew Strevel</v>
      </c>
      <c r="H2417" s="48" t="s">
        <v>77</v>
      </c>
      <c r="I2417" s="61" t="s">
        <v>70</v>
      </c>
      <c r="J2417" s="61" t="str">
        <f>VLOOKUP(Corrections[[#This Row],[Employee]],[1]!Expense_Data[#Data],14,0)</f>
        <v>SL302@tidalwaveautospa.com</v>
      </c>
      <c r="K2417" s="68">
        <v>45510</v>
      </c>
      <c r="L2417" s="75"/>
      <c r="M2417" s="66"/>
      <c r="N2417" s="61"/>
      <c r="O2417" s="65"/>
    </row>
    <row r="2418" spans="1:15" hidden="1" x14ac:dyDescent="0.25">
      <c r="A2418" s="61" t="s">
        <v>410</v>
      </c>
      <c r="B2418" s="61" t="s">
        <v>13880</v>
      </c>
      <c r="C2418" s="50">
        <v>463.62</v>
      </c>
      <c r="D2418" s="66">
        <v>45464</v>
      </c>
      <c r="E2418" s="61" t="s">
        <v>13852</v>
      </c>
      <c r="F2418" s="61"/>
      <c r="G2418" s="61" t="str">
        <f>VLOOKUP(Corrections[[#This Row],[Employee]],'[1]Management Hierarchy Report'!$A$2:$C$3607, 3, 0)</f>
        <v>Andrew Strevel</v>
      </c>
      <c r="H2418" s="48" t="s">
        <v>13854</v>
      </c>
      <c r="I2418" s="61" t="s">
        <v>70</v>
      </c>
      <c r="J2418" s="61" t="str">
        <f>VLOOKUP(Corrections[[#This Row],[Employee]],[1]!Expense_Data[#Data],14,0)</f>
        <v>SL302@tidalwaveautospa.com</v>
      </c>
      <c r="K2418" s="68">
        <v>45510</v>
      </c>
      <c r="L2418" s="75"/>
      <c r="M2418" s="66"/>
      <c r="N2418" s="61"/>
      <c r="O2418" s="65"/>
    </row>
    <row r="2419" spans="1:15" hidden="1" x14ac:dyDescent="0.25">
      <c r="A2419" s="61" t="s">
        <v>410</v>
      </c>
      <c r="B2419" s="61" t="s">
        <v>13880</v>
      </c>
      <c r="C2419" s="50">
        <v>-29.92</v>
      </c>
      <c r="D2419" s="66">
        <v>45464</v>
      </c>
      <c r="E2419" s="61" t="s">
        <v>12978</v>
      </c>
      <c r="F2419" s="61"/>
      <c r="G2419" s="61" t="str">
        <f>VLOOKUP(Corrections[[#This Row],[Employee]],'[1]Management Hierarchy Report'!$A$2:$C$3607, 3, 0)</f>
        <v>Andrew Strevel</v>
      </c>
      <c r="H2419" s="48" t="s">
        <v>77</v>
      </c>
      <c r="I2419" s="61" t="s">
        <v>70</v>
      </c>
      <c r="J2419" s="61" t="str">
        <f>VLOOKUP(Corrections[[#This Row],[Employee]],[1]!Expense_Data[#Data],14,0)</f>
        <v>SL302@tidalwaveautospa.com</v>
      </c>
      <c r="K2419" s="68">
        <v>45510</v>
      </c>
      <c r="L2419" s="75"/>
      <c r="M2419" s="66"/>
      <c r="N2419" s="61"/>
      <c r="O2419" s="65"/>
    </row>
    <row r="2420" spans="1:15" hidden="1" x14ac:dyDescent="0.25">
      <c r="A2420" s="61" t="s">
        <v>410</v>
      </c>
      <c r="B2420" s="61" t="s">
        <v>13880</v>
      </c>
      <c r="C2420" s="50">
        <v>26.2</v>
      </c>
      <c r="D2420" s="66">
        <v>45464</v>
      </c>
      <c r="E2420" s="61" t="s">
        <v>12978</v>
      </c>
      <c r="F2420" s="61"/>
      <c r="G2420" s="61" t="str">
        <f>VLOOKUP(Corrections[[#This Row],[Employee]],'[1]Management Hierarchy Report'!$A$2:$C$3607, 3, 0)</f>
        <v>Andrew Strevel</v>
      </c>
      <c r="H2420" s="48" t="s">
        <v>77</v>
      </c>
      <c r="I2420" s="61" t="s">
        <v>70</v>
      </c>
      <c r="J2420" s="61" t="str">
        <f>VLOOKUP(Corrections[[#This Row],[Employee]],[1]!Expense_Data[#Data],14,0)</f>
        <v>SL302@tidalwaveautospa.com</v>
      </c>
      <c r="K2420" s="68">
        <v>45510</v>
      </c>
      <c r="L2420" s="75"/>
      <c r="M2420" s="66"/>
      <c r="N2420" s="61"/>
      <c r="O2420" s="65"/>
    </row>
    <row r="2421" spans="1:15" hidden="1" x14ac:dyDescent="0.25">
      <c r="A2421" s="61" t="s">
        <v>410</v>
      </c>
      <c r="B2421" s="61" t="s">
        <v>13880</v>
      </c>
      <c r="C2421" s="50">
        <v>-29.92</v>
      </c>
      <c r="D2421" s="66">
        <v>45464</v>
      </c>
      <c r="E2421" s="61" t="s">
        <v>521</v>
      </c>
      <c r="F2421" s="61"/>
      <c r="G2421" s="61" t="str">
        <f>VLOOKUP(Corrections[[#This Row],[Employee]],'[1]Management Hierarchy Report'!$A$2:$C$3607, 3, 0)</f>
        <v>Andrew Strevel</v>
      </c>
      <c r="H2421" s="48" t="s">
        <v>77</v>
      </c>
      <c r="I2421" s="61" t="s">
        <v>70</v>
      </c>
      <c r="J2421" s="61" t="str">
        <f>VLOOKUP(Corrections[[#This Row],[Employee]],[1]!Expense_Data[#Data],14,0)</f>
        <v>SL302@tidalwaveautospa.com</v>
      </c>
      <c r="K2421" s="68">
        <v>45510</v>
      </c>
      <c r="L2421" s="75"/>
      <c r="M2421" s="66"/>
      <c r="N2421" s="61"/>
      <c r="O2421" s="65"/>
    </row>
    <row r="2422" spans="1:15" hidden="1" x14ac:dyDescent="0.25">
      <c r="A2422" s="61" t="s">
        <v>410</v>
      </c>
      <c r="B2422" s="61" t="s">
        <v>13880</v>
      </c>
      <c r="C2422" s="50">
        <v>39.57</v>
      </c>
      <c r="D2422" s="66">
        <v>45472</v>
      </c>
      <c r="E2422" s="61" t="s">
        <v>12978</v>
      </c>
      <c r="F2422" s="61"/>
      <c r="G2422" s="61" t="str">
        <f>VLOOKUP(Corrections[[#This Row],[Employee]],'[1]Management Hierarchy Report'!$A$2:$C$3607, 3, 0)</f>
        <v>Andrew Strevel</v>
      </c>
      <c r="H2422" s="48" t="s">
        <v>77</v>
      </c>
      <c r="I2422" s="61" t="s">
        <v>70</v>
      </c>
      <c r="J2422" s="61" t="str">
        <f>VLOOKUP(Corrections[[#This Row],[Employee]],[1]!Expense_Data[#Data],14,0)</f>
        <v>SL302@tidalwaveautospa.com</v>
      </c>
      <c r="K2422" s="68">
        <v>45510</v>
      </c>
      <c r="L2422" s="75"/>
      <c r="M2422" s="66"/>
      <c r="N2422" s="61"/>
      <c r="O2422" s="65"/>
    </row>
    <row r="2423" spans="1:15" hidden="1" x14ac:dyDescent="0.25">
      <c r="A2423" s="61" t="s">
        <v>410</v>
      </c>
      <c r="B2423" s="61" t="s">
        <v>13880</v>
      </c>
      <c r="C2423" s="50">
        <v>19.38</v>
      </c>
      <c r="D2423" s="66">
        <v>45473</v>
      </c>
      <c r="E2423" s="61" t="s">
        <v>12978</v>
      </c>
      <c r="F2423" s="61"/>
      <c r="G2423" s="61" t="str">
        <f>VLOOKUP(Corrections[[#This Row],[Employee]],'[1]Management Hierarchy Report'!$A$2:$C$3607, 3, 0)</f>
        <v>Andrew Strevel</v>
      </c>
      <c r="H2423" s="48" t="s">
        <v>77</v>
      </c>
      <c r="I2423" s="61" t="s">
        <v>70</v>
      </c>
      <c r="J2423" s="61" t="str">
        <f>VLOOKUP(Corrections[[#This Row],[Employee]],[1]!Expense_Data[#Data],14,0)</f>
        <v>SL302@tidalwaveautospa.com</v>
      </c>
      <c r="K2423" s="68">
        <v>45510</v>
      </c>
      <c r="L2423" s="75"/>
      <c r="M2423" s="66"/>
      <c r="N2423" s="61"/>
      <c r="O2423" s="65"/>
    </row>
    <row r="2424" spans="1:15" hidden="1" x14ac:dyDescent="0.25">
      <c r="A2424" s="61" t="s">
        <v>410</v>
      </c>
      <c r="B2424" s="61" t="s">
        <v>13880</v>
      </c>
      <c r="C2424" s="50">
        <v>22.14</v>
      </c>
      <c r="D2424" s="66">
        <v>45475</v>
      </c>
      <c r="E2424" s="61" t="s">
        <v>12978</v>
      </c>
      <c r="F2424" s="61"/>
      <c r="G2424" s="61" t="str">
        <f>VLOOKUP(Corrections[[#This Row],[Employee]],'[1]Management Hierarchy Report'!$A$2:$C$3607, 3, 0)</f>
        <v>Andrew Strevel</v>
      </c>
      <c r="H2424" s="48" t="s">
        <v>77</v>
      </c>
      <c r="I2424" s="61" t="s">
        <v>70</v>
      </c>
      <c r="J2424" s="61" t="str">
        <f>VLOOKUP(Corrections[[#This Row],[Employee]],[1]!Expense_Data[#Data],14,0)</f>
        <v>SL302@tidalwaveautospa.com</v>
      </c>
      <c r="K2424" s="68">
        <v>45510</v>
      </c>
      <c r="L2424" s="75"/>
      <c r="M2424" s="66"/>
      <c r="N2424" s="61"/>
      <c r="O2424" s="65"/>
    </row>
    <row r="2425" spans="1:15" hidden="1" x14ac:dyDescent="0.25">
      <c r="A2425" s="61" t="s">
        <v>410</v>
      </c>
      <c r="B2425" s="61" t="s">
        <v>13880</v>
      </c>
      <c r="C2425" s="50">
        <v>65.239999999999995</v>
      </c>
      <c r="D2425" s="66">
        <v>45478</v>
      </c>
      <c r="E2425" s="61" t="s">
        <v>12978</v>
      </c>
      <c r="F2425" s="61"/>
      <c r="G2425" s="61" t="str">
        <f>VLOOKUP(Corrections[[#This Row],[Employee]],'[1]Management Hierarchy Report'!$A$2:$C$3607, 3, 0)</f>
        <v>Andrew Strevel</v>
      </c>
      <c r="H2425" s="48" t="s">
        <v>77</v>
      </c>
      <c r="I2425" s="61" t="s">
        <v>70</v>
      </c>
      <c r="J2425" s="61" t="str">
        <f>VLOOKUP(Corrections[[#This Row],[Employee]],[1]!Expense_Data[#Data],14,0)</f>
        <v>SL302@tidalwaveautospa.com</v>
      </c>
      <c r="K2425" s="68">
        <v>45510</v>
      </c>
      <c r="L2425" s="75"/>
      <c r="M2425" s="66"/>
      <c r="N2425" s="61"/>
      <c r="O2425" s="65"/>
    </row>
    <row r="2426" spans="1:15" hidden="1" x14ac:dyDescent="0.25">
      <c r="A2426" s="61" t="s">
        <v>410</v>
      </c>
      <c r="B2426" s="61" t="s">
        <v>13880</v>
      </c>
      <c r="C2426" s="50">
        <v>308.95999999999998</v>
      </c>
      <c r="D2426" s="66">
        <v>45483</v>
      </c>
      <c r="E2426" s="61" t="s">
        <v>71</v>
      </c>
      <c r="F2426" s="61"/>
      <c r="G2426" s="61" t="str">
        <f>VLOOKUP(Corrections[[#This Row],[Employee]],'[1]Management Hierarchy Report'!$A$2:$C$3607, 3, 0)</f>
        <v>Andrew Strevel</v>
      </c>
      <c r="H2426" s="48" t="s">
        <v>77</v>
      </c>
      <c r="I2426" s="61" t="s">
        <v>70</v>
      </c>
      <c r="J2426" s="61" t="str">
        <f>VLOOKUP(Corrections[[#This Row],[Employee]],[1]!Expense_Data[#Data],14,0)</f>
        <v>SL302@tidalwaveautospa.com</v>
      </c>
      <c r="K2426" s="68">
        <v>45510</v>
      </c>
      <c r="L2426" s="75"/>
      <c r="M2426" s="66"/>
      <c r="N2426" s="61"/>
      <c r="O2426" s="65"/>
    </row>
    <row r="2427" spans="1:15" hidden="1" x14ac:dyDescent="0.25">
      <c r="A2427" s="61" t="s">
        <v>410</v>
      </c>
      <c r="B2427" s="61" t="s">
        <v>13880</v>
      </c>
      <c r="C2427" s="50">
        <v>16.170000000000002</v>
      </c>
      <c r="D2427" s="66">
        <v>45485</v>
      </c>
      <c r="E2427" s="61" t="s">
        <v>13082</v>
      </c>
      <c r="F2427" s="61"/>
      <c r="G2427" s="61" t="str">
        <f>VLOOKUP(Corrections[[#This Row],[Employee]],'[1]Management Hierarchy Report'!$A$2:$C$3607, 3, 0)</f>
        <v>Andrew Strevel</v>
      </c>
      <c r="H2427" s="48" t="s">
        <v>77</v>
      </c>
      <c r="I2427" s="61" t="s">
        <v>70</v>
      </c>
      <c r="J2427" s="61" t="str">
        <f>VLOOKUP(Corrections[[#This Row],[Employee]],[1]!Expense_Data[#Data],14,0)</f>
        <v>SL302@tidalwaveautospa.com</v>
      </c>
      <c r="K2427" s="68">
        <v>45510</v>
      </c>
      <c r="L2427" s="75"/>
      <c r="M2427" s="66"/>
      <c r="N2427" s="61"/>
      <c r="O2427" s="65"/>
    </row>
    <row r="2428" spans="1:15" hidden="1" x14ac:dyDescent="0.25">
      <c r="A2428" s="61" t="s">
        <v>458</v>
      </c>
      <c r="B2428" s="61" t="s">
        <v>13005</v>
      </c>
      <c r="C2428" s="50">
        <v>321.36</v>
      </c>
      <c r="D2428" s="66">
        <v>45465</v>
      </c>
      <c r="E2428" s="61" t="s">
        <v>13030</v>
      </c>
      <c r="F2428" s="61"/>
      <c r="G2428" s="61" t="str">
        <f>VLOOKUP(Corrections[[#This Row],[Employee]],'[1]Management Hierarchy Report'!$A$2:$C$3607, 3, 0)</f>
        <v>Michael Donnelly</v>
      </c>
      <c r="H2428" s="48" t="s">
        <v>77</v>
      </c>
      <c r="I2428" s="61" t="s">
        <v>70</v>
      </c>
      <c r="J2428" s="61" t="str">
        <f>VLOOKUP(Corrections[[#This Row],[Employee]],[1]!Expense_Data[#Data],14,0)</f>
        <v>SL67@tidalwaveautospa.com</v>
      </c>
      <c r="K2428" s="68">
        <v>45510</v>
      </c>
      <c r="L2428" s="75"/>
      <c r="M2428" s="66"/>
      <c r="N2428" s="61"/>
      <c r="O2428" s="65"/>
    </row>
    <row r="2429" spans="1:15" hidden="1" x14ac:dyDescent="0.25">
      <c r="A2429" s="61" t="s">
        <v>458</v>
      </c>
      <c r="B2429" s="61" t="s">
        <v>13005</v>
      </c>
      <c r="C2429" s="50">
        <v>230.56</v>
      </c>
      <c r="D2429" s="66">
        <v>45471</v>
      </c>
      <c r="E2429" s="61" t="s">
        <v>13030</v>
      </c>
      <c r="F2429" s="61"/>
      <c r="G2429" s="61" t="str">
        <f>VLOOKUP(Corrections[[#This Row],[Employee]],'[1]Management Hierarchy Report'!$A$2:$C$3607, 3, 0)</f>
        <v>Michael Donnelly</v>
      </c>
      <c r="H2429" s="48" t="s">
        <v>77</v>
      </c>
      <c r="I2429" s="61" t="s">
        <v>70</v>
      </c>
      <c r="J2429" s="61" t="str">
        <f>VLOOKUP(Corrections[[#This Row],[Employee]],[1]!Expense_Data[#Data],14,0)</f>
        <v>SL67@tidalwaveautospa.com</v>
      </c>
      <c r="K2429" s="68">
        <v>45510</v>
      </c>
      <c r="L2429" s="75"/>
      <c r="M2429" s="66"/>
      <c r="N2429" s="61"/>
      <c r="O2429" s="65"/>
    </row>
    <row r="2430" spans="1:15" hidden="1" x14ac:dyDescent="0.25">
      <c r="A2430" s="61" t="s">
        <v>845</v>
      </c>
      <c r="B2430" s="61" t="s">
        <v>13879</v>
      </c>
      <c r="C2430" s="50">
        <v>566</v>
      </c>
      <c r="D2430" s="66">
        <v>45435</v>
      </c>
      <c r="E2430" s="61" t="s">
        <v>12978</v>
      </c>
      <c r="F2430" s="61"/>
      <c r="G2430" s="61" t="str">
        <f>VLOOKUP(Corrections[[#This Row],[Employee]],'[1]Management Hierarchy Report'!$A$2:$C$3607, 3, 0)</f>
        <v>Andrew Strevel</v>
      </c>
      <c r="H2430" s="48" t="s">
        <v>77</v>
      </c>
      <c r="I2430" s="61" t="s">
        <v>70</v>
      </c>
      <c r="J2430" s="61" t="str">
        <f>VLOOKUP(Corrections[[#This Row],[Employee]],[1]!Expense_Data[#Data],14,0)</f>
        <v>SL9@tidalwaveautospa.com</v>
      </c>
      <c r="K2430" s="68">
        <v>45510</v>
      </c>
      <c r="L2430" s="75"/>
      <c r="M2430" s="66"/>
      <c r="N2430" s="61"/>
      <c r="O2430" s="65"/>
    </row>
    <row r="2431" spans="1:15" hidden="1" x14ac:dyDescent="0.25">
      <c r="A2431" s="61" t="s">
        <v>845</v>
      </c>
      <c r="B2431" s="61" t="s">
        <v>13879</v>
      </c>
      <c r="C2431" s="50">
        <v>566</v>
      </c>
      <c r="D2431" s="66">
        <v>45435</v>
      </c>
      <c r="E2431" s="61" t="s">
        <v>13030</v>
      </c>
      <c r="F2431" s="61"/>
      <c r="G2431" s="61" t="str">
        <f>VLOOKUP(Corrections[[#This Row],[Employee]],'[1]Management Hierarchy Report'!$A$2:$C$3607, 3, 0)</f>
        <v>Andrew Strevel</v>
      </c>
      <c r="H2431" s="48" t="s">
        <v>77</v>
      </c>
      <c r="I2431" s="61" t="s">
        <v>70</v>
      </c>
      <c r="J2431" s="61" t="str">
        <f>VLOOKUP(Corrections[[#This Row],[Employee]],[1]!Expense_Data[#Data],14,0)</f>
        <v>SL9@tidalwaveautospa.com</v>
      </c>
      <c r="K2431" s="68">
        <v>45510</v>
      </c>
      <c r="L2431" s="75"/>
      <c r="M2431" s="66"/>
      <c r="N2431" s="61"/>
      <c r="O2431" s="65"/>
    </row>
    <row r="2432" spans="1:15" hidden="1" x14ac:dyDescent="0.25">
      <c r="A2432" s="61" t="s">
        <v>845</v>
      </c>
      <c r="B2432" s="61" t="s">
        <v>13879</v>
      </c>
      <c r="C2432" s="50">
        <v>237.6</v>
      </c>
      <c r="D2432" s="66">
        <v>45441</v>
      </c>
      <c r="E2432" s="61" t="s">
        <v>176</v>
      </c>
      <c r="F2432" s="61"/>
      <c r="G2432" s="61" t="str">
        <f>VLOOKUP(Corrections[[#This Row],[Employee]],'[1]Management Hierarchy Report'!$A$2:$C$3607, 3, 0)</f>
        <v>Andrew Strevel</v>
      </c>
      <c r="H2432" s="48" t="s">
        <v>77</v>
      </c>
      <c r="I2432" s="61" t="s">
        <v>70</v>
      </c>
      <c r="J2432" s="61" t="str">
        <f>VLOOKUP(Corrections[[#This Row],[Employee]],[1]!Expense_Data[#Data],14,0)</f>
        <v>SL9@tidalwaveautospa.com</v>
      </c>
      <c r="K2432" s="68">
        <v>45510</v>
      </c>
      <c r="L2432" s="75"/>
      <c r="M2432" s="66"/>
      <c r="N2432" s="61"/>
      <c r="O2432" s="65"/>
    </row>
    <row r="2433" spans="1:15" hidden="1" x14ac:dyDescent="0.25">
      <c r="A2433" s="61" t="s">
        <v>845</v>
      </c>
      <c r="B2433" s="61" t="s">
        <v>13879</v>
      </c>
      <c r="C2433" s="50">
        <v>101.73</v>
      </c>
      <c r="D2433" s="66">
        <v>45443</v>
      </c>
      <c r="E2433" s="61" t="s">
        <v>12978</v>
      </c>
      <c r="F2433" s="61"/>
      <c r="G2433" s="61" t="str">
        <f>VLOOKUP(Corrections[[#This Row],[Employee]],'[1]Management Hierarchy Report'!$A$2:$C$3607, 3, 0)</f>
        <v>Andrew Strevel</v>
      </c>
      <c r="H2433" s="48" t="s">
        <v>77</v>
      </c>
      <c r="I2433" s="61" t="s">
        <v>70</v>
      </c>
      <c r="J2433" s="61" t="str">
        <f>VLOOKUP(Corrections[[#This Row],[Employee]],[1]!Expense_Data[#Data],14,0)</f>
        <v>SL9@tidalwaveautospa.com</v>
      </c>
      <c r="K2433" s="68">
        <v>45510</v>
      </c>
      <c r="L2433" s="75"/>
      <c r="M2433" s="66"/>
      <c r="N2433" s="61"/>
      <c r="O2433" s="65"/>
    </row>
    <row r="2434" spans="1:15" hidden="1" x14ac:dyDescent="0.25">
      <c r="A2434" s="61" t="s">
        <v>845</v>
      </c>
      <c r="B2434" s="61" t="s">
        <v>13879</v>
      </c>
      <c r="C2434" s="50">
        <v>29.4</v>
      </c>
      <c r="D2434" s="66">
        <v>45462</v>
      </c>
      <c r="E2434" s="61" t="s">
        <v>521</v>
      </c>
      <c r="F2434" s="61"/>
      <c r="G2434" s="61" t="str">
        <f>VLOOKUP(Corrections[[#This Row],[Employee]],'[1]Management Hierarchy Report'!$A$2:$C$3607, 3, 0)</f>
        <v>Andrew Strevel</v>
      </c>
      <c r="H2434" s="48" t="s">
        <v>77</v>
      </c>
      <c r="I2434" s="61" t="s">
        <v>70</v>
      </c>
      <c r="J2434" s="61" t="str">
        <f>VLOOKUP(Corrections[[#This Row],[Employee]],[1]!Expense_Data[#Data],14,0)</f>
        <v>SL9@tidalwaveautospa.com</v>
      </c>
      <c r="K2434" s="68">
        <v>45510</v>
      </c>
      <c r="L2434" s="75"/>
      <c r="M2434" s="66"/>
      <c r="N2434" s="61"/>
      <c r="O2434" s="65"/>
    </row>
    <row r="2435" spans="1:15" hidden="1" x14ac:dyDescent="0.25">
      <c r="A2435" s="61" t="s">
        <v>845</v>
      </c>
      <c r="B2435" s="61" t="s">
        <v>13879</v>
      </c>
      <c r="C2435" s="50">
        <v>95.78</v>
      </c>
      <c r="D2435" s="66">
        <v>45466</v>
      </c>
      <c r="E2435" s="61" t="s">
        <v>13030</v>
      </c>
      <c r="F2435" s="61"/>
      <c r="G2435" s="61" t="str">
        <f>VLOOKUP(Corrections[[#This Row],[Employee]],'[1]Management Hierarchy Report'!$A$2:$C$3607, 3, 0)</f>
        <v>Andrew Strevel</v>
      </c>
      <c r="H2435" s="48" t="s">
        <v>77</v>
      </c>
      <c r="I2435" s="61" t="s">
        <v>70</v>
      </c>
      <c r="J2435" s="61" t="str">
        <f>VLOOKUP(Corrections[[#This Row],[Employee]],[1]!Expense_Data[#Data],14,0)</f>
        <v>SL9@tidalwaveautospa.com</v>
      </c>
      <c r="K2435" s="68">
        <v>45510</v>
      </c>
      <c r="L2435" s="75"/>
      <c r="M2435" s="66"/>
      <c r="N2435" s="61"/>
      <c r="O2435" s="65"/>
    </row>
    <row r="2436" spans="1:15" hidden="1" x14ac:dyDescent="0.25">
      <c r="A2436" s="61" t="s">
        <v>845</v>
      </c>
      <c r="B2436" s="61" t="s">
        <v>13879</v>
      </c>
      <c r="C2436" s="50">
        <v>755.62</v>
      </c>
      <c r="D2436" s="66">
        <v>45467</v>
      </c>
      <c r="E2436" s="61" t="s">
        <v>176</v>
      </c>
      <c r="F2436" s="61"/>
      <c r="G2436" s="61" t="str">
        <f>VLOOKUP(Corrections[[#This Row],[Employee]],'[1]Management Hierarchy Report'!$A$2:$C$3607, 3, 0)</f>
        <v>Andrew Strevel</v>
      </c>
      <c r="H2436" s="48" t="s">
        <v>77</v>
      </c>
      <c r="I2436" s="61" t="s">
        <v>70</v>
      </c>
      <c r="J2436" s="61" t="str">
        <f>VLOOKUP(Corrections[[#This Row],[Employee]],[1]!Expense_Data[#Data],14,0)</f>
        <v>SL9@tidalwaveautospa.com</v>
      </c>
      <c r="K2436" s="68">
        <v>45510</v>
      </c>
      <c r="L2436" s="75"/>
      <c r="M2436" s="66"/>
      <c r="N2436" s="61"/>
      <c r="O2436" s="65"/>
    </row>
    <row r="2437" spans="1:15" hidden="1" x14ac:dyDescent="0.25">
      <c r="A2437" s="61" t="s">
        <v>845</v>
      </c>
      <c r="B2437" s="61" t="s">
        <v>13879</v>
      </c>
      <c r="C2437" s="50">
        <v>195.3</v>
      </c>
      <c r="D2437" s="66">
        <v>45467</v>
      </c>
      <c r="E2437" s="61" t="s">
        <v>176</v>
      </c>
      <c r="F2437" s="61"/>
      <c r="G2437" s="61" t="str">
        <f>VLOOKUP(Corrections[[#This Row],[Employee]],'[1]Management Hierarchy Report'!$A$2:$C$3607, 3, 0)</f>
        <v>Andrew Strevel</v>
      </c>
      <c r="H2437" s="48" t="s">
        <v>77</v>
      </c>
      <c r="I2437" s="61" t="s">
        <v>70</v>
      </c>
      <c r="J2437" s="61" t="str">
        <f>VLOOKUP(Corrections[[#This Row],[Employee]],[1]!Expense_Data[#Data],14,0)</f>
        <v>SL9@tidalwaveautospa.com</v>
      </c>
      <c r="K2437" s="68">
        <v>45510</v>
      </c>
      <c r="L2437" s="75"/>
      <c r="M2437" s="66"/>
      <c r="N2437" s="61"/>
      <c r="O2437" s="65"/>
    </row>
    <row r="2438" spans="1:15" hidden="1" x14ac:dyDescent="0.25">
      <c r="A2438" s="61" t="s">
        <v>845</v>
      </c>
      <c r="B2438" s="61" t="s">
        <v>13879</v>
      </c>
      <c r="C2438" s="50">
        <v>25</v>
      </c>
      <c r="D2438" s="66">
        <v>45469</v>
      </c>
      <c r="E2438" s="61" t="s">
        <v>13030</v>
      </c>
      <c r="F2438" s="61"/>
      <c r="G2438" s="61" t="str">
        <f>VLOOKUP(Corrections[[#This Row],[Employee]],'[1]Management Hierarchy Report'!$A$2:$C$3607, 3, 0)</f>
        <v>Andrew Strevel</v>
      </c>
      <c r="H2438" s="48" t="s">
        <v>77</v>
      </c>
      <c r="I2438" s="61" t="s">
        <v>70</v>
      </c>
      <c r="J2438" s="61" t="str">
        <f>VLOOKUP(Corrections[[#This Row],[Employee]],[1]!Expense_Data[#Data],14,0)</f>
        <v>SL9@tidalwaveautospa.com</v>
      </c>
      <c r="K2438" s="68">
        <v>45510</v>
      </c>
      <c r="L2438" s="75"/>
      <c r="M2438" s="66"/>
      <c r="N2438" s="61"/>
      <c r="O2438" s="65"/>
    </row>
    <row r="2439" spans="1:15" hidden="1" x14ac:dyDescent="0.25">
      <c r="A2439" s="61" t="s">
        <v>845</v>
      </c>
      <c r="B2439" s="61" t="s">
        <v>13879</v>
      </c>
      <c r="C2439" s="50">
        <v>241</v>
      </c>
      <c r="D2439" s="66">
        <v>45470</v>
      </c>
      <c r="E2439" s="61" t="s">
        <v>176</v>
      </c>
      <c r="F2439" s="61"/>
      <c r="G2439" s="61" t="str">
        <f>VLOOKUP(Corrections[[#This Row],[Employee]],'[1]Management Hierarchy Report'!$A$2:$C$3607, 3, 0)</f>
        <v>Andrew Strevel</v>
      </c>
      <c r="H2439" s="48" t="s">
        <v>77</v>
      </c>
      <c r="I2439" s="61" t="s">
        <v>70</v>
      </c>
      <c r="J2439" s="61" t="str">
        <f>VLOOKUP(Corrections[[#This Row],[Employee]],[1]!Expense_Data[#Data],14,0)</f>
        <v>SL9@tidalwaveautospa.com</v>
      </c>
      <c r="K2439" s="68">
        <v>45510</v>
      </c>
      <c r="L2439" s="75"/>
      <c r="M2439" s="66"/>
      <c r="N2439" s="61"/>
      <c r="O2439" s="65"/>
    </row>
    <row r="2440" spans="1:15" hidden="1" x14ac:dyDescent="0.25">
      <c r="A2440" s="61" t="s">
        <v>845</v>
      </c>
      <c r="B2440" s="61" t="s">
        <v>13879</v>
      </c>
      <c r="C2440" s="50">
        <v>55.9</v>
      </c>
      <c r="D2440" s="66">
        <v>45472</v>
      </c>
      <c r="E2440" s="61" t="s">
        <v>521</v>
      </c>
      <c r="F2440" s="61"/>
      <c r="G2440" s="61" t="str">
        <f>VLOOKUP(Corrections[[#This Row],[Employee]],'[1]Management Hierarchy Report'!$A$2:$C$3607, 3, 0)</f>
        <v>Andrew Strevel</v>
      </c>
      <c r="H2440" s="48" t="s">
        <v>77</v>
      </c>
      <c r="I2440" s="61" t="s">
        <v>70</v>
      </c>
      <c r="J2440" s="61" t="str">
        <f>VLOOKUP(Corrections[[#This Row],[Employee]],[1]!Expense_Data[#Data],14,0)</f>
        <v>SL9@tidalwaveautospa.com</v>
      </c>
      <c r="K2440" s="68">
        <v>45510</v>
      </c>
      <c r="L2440" s="75"/>
      <c r="M2440" s="66"/>
      <c r="N2440" s="61"/>
      <c r="O2440" s="65"/>
    </row>
    <row r="2441" spans="1:15" hidden="1" x14ac:dyDescent="0.25">
      <c r="A2441" s="61" t="s">
        <v>845</v>
      </c>
      <c r="B2441" s="61" t="s">
        <v>13879</v>
      </c>
      <c r="C2441" s="50">
        <v>99</v>
      </c>
      <c r="D2441" s="66">
        <v>45476</v>
      </c>
      <c r="E2441" s="61" t="s">
        <v>176</v>
      </c>
      <c r="F2441" s="61"/>
      <c r="G2441" s="61" t="str">
        <f>VLOOKUP(Corrections[[#This Row],[Employee]],'[1]Management Hierarchy Report'!$A$2:$C$3607, 3, 0)</f>
        <v>Andrew Strevel</v>
      </c>
      <c r="H2441" s="48" t="s">
        <v>77</v>
      </c>
      <c r="I2441" s="61" t="s">
        <v>70</v>
      </c>
      <c r="J2441" s="61" t="str">
        <f>VLOOKUP(Corrections[[#This Row],[Employee]],[1]!Expense_Data[#Data],14,0)</f>
        <v>SL9@tidalwaveautospa.com</v>
      </c>
      <c r="K2441" s="68">
        <v>45510</v>
      </c>
      <c r="L2441" s="75"/>
      <c r="M2441" s="66"/>
      <c r="N2441" s="61"/>
      <c r="O2441" s="65"/>
    </row>
    <row r="2442" spans="1:15" hidden="1" x14ac:dyDescent="0.25">
      <c r="A2442" s="61" t="s">
        <v>845</v>
      </c>
      <c r="B2442" s="61" t="s">
        <v>13879</v>
      </c>
      <c r="C2442" s="50">
        <v>89.93</v>
      </c>
      <c r="D2442" s="66">
        <v>45477</v>
      </c>
      <c r="E2442" s="61" t="s">
        <v>176</v>
      </c>
      <c r="F2442" s="61"/>
      <c r="G2442" s="61" t="str">
        <f>VLOOKUP(Corrections[[#This Row],[Employee]],'[1]Management Hierarchy Report'!$A$2:$C$3607, 3, 0)</f>
        <v>Andrew Strevel</v>
      </c>
      <c r="H2442" s="48" t="s">
        <v>77</v>
      </c>
      <c r="I2442" s="61" t="s">
        <v>70</v>
      </c>
      <c r="J2442" s="61" t="str">
        <f>VLOOKUP(Corrections[[#This Row],[Employee]],[1]!Expense_Data[#Data],14,0)</f>
        <v>SL9@tidalwaveautospa.com</v>
      </c>
      <c r="K2442" s="68">
        <v>45510</v>
      </c>
      <c r="L2442" s="75"/>
      <c r="M2442" s="66"/>
      <c r="N2442" s="61"/>
      <c r="O2442" s="65"/>
    </row>
    <row r="2443" spans="1:15" hidden="1" x14ac:dyDescent="0.25">
      <c r="A2443" s="61" t="s">
        <v>845</v>
      </c>
      <c r="B2443" s="61" t="s">
        <v>13879</v>
      </c>
      <c r="C2443" s="50">
        <v>38.33</v>
      </c>
      <c r="D2443" s="66">
        <v>45485</v>
      </c>
      <c r="E2443" s="61" t="s">
        <v>521</v>
      </c>
      <c r="F2443" s="61"/>
      <c r="G2443" s="61" t="str">
        <f>VLOOKUP(Corrections[[#This Row],[Employee]],'[1]Management Hierarchy Report'!$A$2:$C$3607, 3, 0)</f>
        <v>Andrew Strevel</v>
      </c>
      <c r="H2443" s="48" t="s">
        <v>77</v>
      </c>
      <c r="I2443" s="61" t="s">
        <v>70</v>
      </c>
      <c r="J2443" s="61" t="str">
        <f>VLOOKUP(Corrections[[#This Row],[Employee]],[1]!Expense_Data[#Data],14,0)</f>
        <v>SL9@tidalwaveautospa.com</v>
      </c>
      <c r="K2443" s="68">
        <v>45510</v>
      </c>
      <c r="L2443" s="75"/>
      <c r="M2443" s="66"/>
      <c r="N2443" s="61"/>
      <c r="O2443" s="65"/>
    </row>
    <row r="2444" spans="1:15" hidden="1" x14ac:dyDescent="0.25">
      <c r="A2444" s="61" t="s">
        <v>845</v>
      </c>
      <c r="B2444" s="61" t="s">
        <v>13879</v>
      </c>
      <c r="C2444" s="50">
        <v>192.59</v>
      </c>
      <c r="D2444" s="66">
        <v>45486</v>
      </c>
      <c r="E2444" s="61" t="s">
        <v>12978</v>
      </c>
      <c r="F2444" s="61"/>
      <c r="G2444" s="61" t="str">
        <f>VLOOKUP(Corrections[[#This Row],[Employee]],'[1]Management Hierarchy Report'!$A$2:$C$3607, 3, 0)</f>
        <v>Andrew Strevel</v>
      </c>
      <c r="H2444" s="48" t="s">
        <v>77</v>
      </c>
      <c r="I2444" s="61" t="s">
        <v>70</v>
      </c>
      <c r="J2444" s="61" t="str">
        <f>VLOOKUP(Corrections[[#This Row],[Employee]],[1]!Expense_Data[#Data],14,0)</f>
        <v>SL9@tidalwaveautospa.com</v>
      </c>
      <c r="K2444" s="68">
        <v>45510</v>
      </c>
      <c r="L2444" s="75"/>
      <c r="M2444" s="66"/>
      <c r="N2444" s="61"/>
      <c r="O2444" s="65"/>
    </row>
    <row r="2445" spans="1:15" hidden="1" x14ac:dyDescent="0.25">
      <c r="A2445" s="61" t="s">
        <v>845</v>
      </c>
      <c r="B2445" s="61" t="s">
        <v>13879</v>
      </c>
      <c r="C2445" s="50">
        <v>154.26</v>
      </c>
      <c r="D2445" s="66">
        <v>45487</v>
      </c>
      <c r="E2445" s="61" t="s">
        <v>521</v>
      </c>
      <c r="F2445" s="61"/>
      <c r="G2445" s="61" t="str">
        <f>VLOOKUP(Corrections[[#This Row],[Employee]],'[1]Management Hierarchy Report'!$A$2:$C$3607, 3, 0)</f>
        <v>Andrew Strevel</v>
      </c>
      <c r="H2445" s="48" t="s">
        <v>77</v>
      </c>
      <c r="I2445" s="61" t="s">
        <v>70</v>
      </c>
      <c r="J2445" s="61" t="str">
        <f>VLOOKUP(Corrections[[#This Row],[Employee]],[1]!Expense_Data[#Data],14,0)</f>
        <v>SL9@tidalwaveautospa.com</v>
      </c>
      <c r="K2445" s="68">
        <v>45510</v>
      </c>
      <c r="L2445" s="75"/>
      <c r="M2445" s="66"/>
      <c r="N2445" s="61"/>
      <c r="O2445" s="65"/>
    </row>
    <row r="2446" spans="1:15" hidden="1" x14ac:dyDescent="0.25">
      <c r="A2446" s="61" t="s">
        <v>845</v>
      </c>
      <c r="B2446" s="61" t="s">
        <v>13879</v>
      </c>
      <c r="C2446" s="50">
        <v>125</v>
      </c>
      <c r="D2446" s="66">
        <v>45488</v>
      </c>
      <c r="E2446" s="61" t="s">
        <v>176</v>
      </c>
      <c r="F2446" s="61"/>
      <c r="G2446" s="61" t="str">
        <f>VLOOKUP(Corrections[[#This Row],[Employee]],'[1]Management Hierarchy Report'!$A$2:$C$3607, 3, 0)</f>
        <v>Andrew Strevel</v>
      </c>
      <c r="H2446" s="48" t="s">
        <v>77</v>
      </c>
      <c r="I2446" s="61" t="s">
        <v>70</v>
      </c>
      <c r="J2446" s="61" t="str">
        <f>VLOOKUP(Corrections[[#This Row],[Employee]],[1]!Expense_Data[#Data],14,0)</f>
        <v>SL9@tidalwaveautospa.com</v>
      </c>
      <c r="K2446" s="68">
        <v>45510</v>
      </c>
      <c r="L2446" s="75"/>
      <c r="M2446" s="66"/>
      <c r="N2446" s="61"/>
      <c r="O2446" s="65"/>
    </row>
    <row r="2447" spans="1:15" hidden="1" x14ac:dyDescent="0.25">
      <c r="A2447" s="61" t="s">
        <v>153</v>
      </c>
      <c r="B2447" s="61" t="s">
        <v>13863</v>
      </c>
      <c r="C2447" s="50">
        <v>66.69</v>
      </c>
      <c r="D2447" s="66">
        <v>45500</v>
      </c>
      <c r="E2447" s="61" t="s">
        <v>521</v>
      </c>
      <c r="F2447" s="61"/>
      <c r="G2447" s="61" t="str">
        <f>VLOOKUP(Corrections[[#This Row],[Employee]],'[1]Management Hierarchy Report'!$A$2:$C$3607, 3, 0)</f>
        <v>Joe Chavez</v>
      </c>
      <c r="H2447" s="48" t="s">
        <v>77</v>
      </c>
      <c r="I2447" s="61" t="s">
        <v>70</v>
      </c>
      <c r="J2447" s="61" t="str">
        <f>VLOOKUP(Corrections[[#This Row],[Employee]],[1]!Expense_Data[#Data],14,0)</f>
        <v>SL142@tidalwaveautospa.com</v>
      </c>
      <c r="K2447" s="68">
        <v>45510</v>
      </c>
      <c r="L2447" s="75"/>
      <c r="M2447" s="66"/>
      <c r="N2447" s="61"/>
      <c r="O2447" s="65"/>
    </row>
    <row r="2448" spans="1:15" hidden="1" x14ac:dyDescent="0.25">
      <c r="A2448" s="61" t="s">
        <v>597</v>
      </c>
      <c r="B2448" s="61" t="s">
        <v>13873</v>
      </c>
      <c r="C2448" s="50">
        <v>29.6</v>
      </c>
      <c r="D2448" s="66">
        <v>45472</v>
      </c>
      <c r="E2448" s="61" t="s">
        <v>13030</v>
      </c>
      <c r="F2448" s="61"/>
      <c r="G2448" s="61" t="str">
        <f>VLOOKUP(Corrections[[#This Row],[Employee]],'[1]Management Hierarchy Report'!$A$2:$C$3607, 3, 0)</f>
        <v>Joe Chavez</v>
      </c>
      <c r="H2448" s="48" t="s">
        <v>77</v>
      </c>
      <c r="I2448" s="61" t="s">
        <v>70</v>
      </c>
      <c r="J2448" s="61" t="str">
        <f>VLOOKUP(Corrections[[#This Row],[Employee]],[1]!Expense_Data[#Data],14,0)</f>
        <v>SL264@tidalwaveautospa.com</v>
      </c>
      <c r="K2448" s="68">
        <v>45510</v>
      </c>
      <c r="L2448" s="75"/>
      <c r="M2448" s="66"/>
      <c r="N2448" s="61"/>
      <c r="O2448" s="65"/>
    </row>
    <row r="2449" spans="1:15" hidden="1" x14ac:dyDescent="0.25">
      <c r="A2449" s="61" t="s">
        <v>597</v>
      </c>
      <c r="B2449" s="61" t="s">
        <v>13873</v>
      </c>
      <c r="C2449" s="50">
        <v>98.24</v>
      </c>
      <c r="D2449" s="66">
        <v>45490</v>
      </c>
      <c r="E2449" s="61" t="s">
        <v>13030</v>
      </c>
      <c r="F2449" s="61"/>
      <c r="G2449" s="61" t="str">
        <f>VLOOKUP(Corrections[[#This Row],[Employee]],'[1]Management Hierarchy Report'!$A$2:$C$3607, 3, 0)</f>
        <v>Joe Chavez</v>
      </c>
      <c r="H2449" s="48" t="s">
        <v>77</v>
      </c>
      <c r="I2449" s="61" t="s">
        <v>70</v>
      </c>
      <c r="J2449" s="61" t="str">
        <f>VLOOKUP(Corrections[[#This Row],[Employee]],[1]!Expense_Data[#Data],14,0)</f>
        <v>SL264@tidalwaveautospa.com</v>
      </c>
      <c r="K2449" s="68">
        <v>45510</v>
      </c>
      <c r="L2449" s="75"/>
      <c r="M2449" s="66"/>
      <c r="N2449" s="61"/>
      <c r="O2449" s="65"/>
    </row>
    <row r="2450" spans="1:15" hidden="1" x14ac:dyDescent="0.25">
      <c r="A2450" s="61" t="s">
        <v>597</v>
      </c>
      <c r="B2450" s="61" t="s">
        <v>13873</v>
      </c>
      <c r="C2450" s="50">
        <v>103.89</v>
      </c>
      <c r="D2450" s="66">
        <v>45490</v>
      </c>
      <c r="E2450" s="61" t="s">
        <v>13030</v>
      </c>
      <c r="F2450" s="61"/>
      <c r="G2450" s="61" t="str">
        <f>VLOOKUP(Corrections[[#This Row],[Employee]],'[1]Management Hierarchy Report'!$A$2:$C$3607, 3, 0)</f>
        <v>Joe Chavez</v>
      </c>
      <c r="H2450" s="48" t="s">
        <v>77</v>
      </c>
      <c r="I2450" s="61" t="s">
        <v>70</v>
      </c>
      <c r="J2450" s="61" t="str">
        <f>VLOOKUP(Corrections[[#This Row],[Employee]],[1]!Expense_Data[#Data],14,0)</f>
        <v>SL264@tidalwaveautospa.com</v>
      </c>
      <c r="K2450" s="68">
        <v>45510</v>
      </c>
      <c r="L2450" s="75"/>
      <c r="M2450" s="66"/>
      <c r="N2450" s="61"/>
      <c r="O2450" s="65"/>
    </row>
    <row r="2451" spans="1:15" hidden="1" x14ac:dyDescent="0.25">
      <c r="A2451" s="61" t="s">
        <v>597</v>
      </c>
      <c r="B2451" s="61" t="s">
        <v>13873</v>
      </c>
      <c r="C2451" s="50">
        <v>59.56</v>
      </c>
      <c r="D2451" s="66">
        <v>45497</v>
      </c>
      <c r="E2451" s="61" t="s">
        <v>13030</v>
      </c>
      <c r="F2451" s="61"/>
      <c r="G2451" s="61" t="str">
        <f>VLOOKUP(Corrections[[#This Row],[Employee]],'[1]Management Hierarchy Report'!$A$2:$C$3607, 3, 0)</f>
        <v>Joe Chavez</v>
      </c>
      <c r="H2451" s="48" t="s">
        <v>77</v>
      </c>
      <c r="I2451" s="61" t="s">
        <v>70</v>
      </c>
      <c r="J2451" s="61" t="str">
        <f>VLOOKUP(Corrections[[#This Row],[Employee]],[1]!Expense_Data[#Data],14,0)</f>
        <v>SL264@tidalwaveautospa.com</v>
      </c>
      <c r="K2451" s="68">
        <v>45510</v>
      </c>
      <c r="L2451" s="75"/>
      <c r="M2451" s="66"/>
      <c r="N2451" s="61"/>
      <c r="O2451" s="65"/>
    </row>
    <row r="2452" spans="1:15" hidden="1" x14ac:dyDescent="0.25">
      <c r="A2452" s="61" t="s">
        <v>597</v>
      </c>
      <c r="B2452" s="61" t="s">
        <v>13873</v>
      </c>
      <c r="C2452" s="50">
        <v>85.29</v>
      </c>
      <c r="D2452" s="66">
        <v>45498</v>
      </c>
      <c r="E2452" s="61" t="s">
        <v>13030</v>
      </c>
      <c r="F2452" s="61"/>
      <c r="G2452" s="61" t="str">
        <f>VLOOKUP(Corrections[[#This Row],[Employee]],'[1]Management Hierarchy Report'!$A$2:$C$3607, 3, 0)</f>
        <v>Joe Chavez</v>
      </c>
      <c r="H2452" s="48" t="s">
        <v>77</v>
      </c>
      <c r="I2452" s="61" t="s">
        <v>70</v>
      </c>
      <c r="J2452" s="61" t="str">
        <f>VLOOKUP(Corrections[[#This Row],[Employee]],[1]!Expense_Data[#Data],14,0)</f>
        <v>SL264@tidalwaveautospa.com</v>
      </c>
      <c r="K2452" s="68">
        <v>45510</v>
      </c>
      <c r="L2452" s="75"/>
      <c r="M2452" s="66"/>
      <c r="N2452" s="61"/>
      <c r="O2452" s="65"/>
    </row>
    <row r="2453" spans="1:15" hidden="1" x14ac:dyDescent="0.25">
      <c r="A2453" s="61" t="s">
        <v>1508</v>
      </c>
      <c r="B2453" s="61" t="s">
        <v>13015</v>
      </c>
      <c r="C2453" s="50">
        <v>97.23</v>
      </c>
      <c r="D2453" s="66">
        <v>45479</v>
      </c>
      <c r="E2453" s="61" t="s">
        <v>12978</v>
      </c>
      <c r="F2453" s="61"/>
      <c r="G2453" s="61" t="str">
        <f>VLOOKUP(Corrections[[#This Row],[Employee]],'[1]Management Hierarchy Report'!$A$2:$C$3607, 3, 0)</f>
        <v>Andrew Strevel</v>
      </c>
      <c r="H2453" s="48" t="s">
        <v>77</v>
      </c>
      <c r="I2453" s="61" t="s">
        <v>70</v>
      </c>
      <c r="J2453" s="61" t="str">
        <f>VLOOKUP(Corrections[[#This Row],[Employee]],[1]!Expense_Data[#Data],14,0)</f>
        <v>SL64@tidalwaveautospa.com</v>
      </c>
      <c r="K2453" s="68">
        <v>45510</v>
      </c>
      <c r="L2453" s="75"/>
      <c r="M2453" s="66"/>
      <c r="N2453" s="61"/>
      <c r="O2453" s="65"/>
    </row>
    <row r="2454" spans="1:15" hidden="1" x14ac:dyDescent="0.25">
      <c r="A2454" s="61" t="s">
        <v>1508</v>
      </c>
      <c r="B2454" s="61" t="s">
        <v>13015</v>
      </c>
      <c r="C2454" s="50">
        <v>97.23</v>
      </c>
      <c r="D2454" s="66">
        <v>45479</v>
      </c>
      <c r="E2454" s="61" t="s">
        <v>13828</v>
      </c>
      <c r="F2454" s="61"/>
      <c r="G2454" s="61" t="str">
        <f>VLOOKUP(Corrections[[#This Row],[Employee]],'[1]Management Hierarchy Report'!$A$2:$C$3607, 3, 0)</f>
        <v>Andrew Strevel</v>
      </c>
      <c r="H2454" s="48" t="s">
        <v>77</v>
      </c>
      <c r="I2454" s="61" t="s">
        <v>70</v>
      </c>
      <c r="J2454" s="61" t="str">
        <f>VLOOKUP(Corrections[[#This Row],[Employee]],[1]!Expense_Data[#Data],14,0)</f>
        <v>SL64@tidalwaveautospa.com</v>
      </c>
      <c r="K2454" s="68">
        <v>45510</v>
      </c>
      <c r="L2454" s="75"/>
      <c r="M2454" s="66"/>
      <c r="N2454" s="61"/>
      <c r="O2454" s="65"/>
    </row>
    <row r="2455" spans="1:15" hidden="1" x14ac:dyDescent="0.25">
      <c r="A2455" s="61" t="s">
        <v>1508</v>
      </c>
      <c r="B2455" s="61" t="s">
        <v>13015</v>
      </c>
      <c r="C2455" s="50">
        <v>137.74</v>
      </c>
      <c r="D2455" s="66">
        <v>45483</v>
      </c>
      <c r="E2455" s="61" t="s">
        <v>13828</v>
      </c>
      <c r="F2455" s="61"/>
      <c r="G2455" s="61" t="str">
        <f>VLOOKUP(Corrections[[#This Row],[Employee]],'[1]Management Hierarchy Report'!$A$2:$C$3607, 3, 0)</f>
        <v>Andrew Strevel</v>
      </c>
      <c r="H2455" s="48" t="s">
        <v>77</v>
      </c>
      <c r="I2455" s="61" t="s">
        <v>70</v>
      </c>
      <c r="J2455" s="61" t="str">
        <f>VLOOKUP(Corrections[[#This Row],[Employee]],[1]!Expense_Data[#Data],14,0)</f>
        <v>SL64@tidalwaveautospa.com</v>
      </c>
      <c r="K2455" s="68">
        <v>45510</v>
      </c>
      <c r="L2455" s="75"/>
      <c r="M2455" s="66"/>
      <c r="N2455" s="61"/>
      <c r="O2455" s="65"/>
    </row>
    <row r="2456" spans="1:15" hidden="1" x14ac:dyDescent="0.25">
      <c r="A2456" s="61" t="s">
        <v>372</v>
      </c>
      <c r="B2456" s="61" t="s">
        <v>13878</v>
      </c>
      <c r="C2456" s="50">
        <v>80.239999999999995</v>
      </c>
      <c r="D2456" s="66">
        <v>45594</v>
      </c>
      <c r="E2456" s="61" t="s">
        <v>13082</v>
      </c>
      <c r="F2456" s="61"/>
      <c r="G2456" s="61" t="str">
        <f>VLOOKUP(Corrections[[#This Row],[Employee]],'[1]Management Hierarchy Report'!$A$2:$C$3607, 3, 0)</f>
        <v>Andrew Strevel</v>
      </c>
      <c r="H2456" s="48" t="s">
        <v>77</v>
      </c>
      <c r="I2456" s="61" t="s">
        <v>70</v>
      </c>
      <c r="J2456" s="61" t="str">
        <f>VLOOKUP(Corrections[[#This Row],[Employee]],[1]!Expense_Data[#Data],14,0)</f>
        <v>SL4@tidalwaveautospa.com</v>
      </c>
      <c r="K2456" s="68">
        <v>45510</v>
      </c>
      <c r="L2456" s="75"/>
      <c r="M2456" s="66"/>
      <c r="N2456" s="61"/>
      <c r="O2456" s="65"/>
    </row>
    <row r="2457" spans="1:15" hidden="1" x14ac:dyDescent="0.25">
      <c r="A2457" s="61" t="s">
        <v>2010</v>
      </c>
      <c r="B2457" s="61" t="s">
        <v>13018</v>
      </c>
      <c r="C2457" s="50">
        <v>87.9</v>
      </c>
      <c r="D2457" s="66">
        <v>45483</v>
      </c>
      <c r="E2457" s="61" t="s">
        <v>13828</v>
      </c>
      <c r="F2457" s="61"/>
      <c r="G2457" s="61" t="str">
        <f>VLOOKUP(Corrections[[#This Row],[Employee]],'[1]Management Hierarchy Report'!$A$2:$C$3607, 3, 0)</f>
        <v>Andrew Strevel</v>
      </c>
      <c r="H2457" s="48" t="s">
        <v>77</v>
      </c>
      <c r="I2457" s="61" t="s">
        <v>70</v>
      </c>
      <c r="J2457" s="61" t="str">
        <f>VLOOKUP(Corrections[[#This Row],[Employee]],[1]!Expense_Data[#Data],14,0)</f>
        <v>SL42@tidalwaveautospa.com</v>
      </c>
      <c r="K2457" s="68">
        <v>45510</v>
      </c>
      <c r="L2457" s="75"/>
      <c r="M2457" s="66"/>
      <c r="N2457" s="61"/>
      <c r="O2457" s="65"/>
    </row>
    <row r="2458" spans="1:15" hidden="1" x14ac:dyDescent="0.25">
      <c r="A2458" s="61" t="s">
        <v>5322</v>
      </c>
      <c r="B2458" s="61" t="s">
        <v>13065</v>
      </c>
      <c r="C2458" s="50">
        <v>71.67</v>
      </c>
      <c r="D2458" s="66">
        <v>45472</v>
      </c>
      <c r="E2458" s="61" t="s">
        <v>13030</v>
      </c>
      <c r="F2458" s="61"/>
      <c r="G2458" s="61" t="str">
        <f>VLOOKUP(Corrections[[#This Row],[Employee]],'[1]Management Hierarchy Report'!$A$2:$C$3607, 3, 0)</f>
        <v>Bruce Maxwell</v>
      </c>
      <c r="H2458" s="48" t="s">
        <v>77</v>
      </c>
      <c r="I2458" s="61" t="s">
        <v>70</v>
      </c>
      <c r="J2458" s="61" t="str">
        <f>VLOOKUP(Corrections[[#This Row],[Employee]],[1]!Expense_Data[#Data],14,0)</f>
        <v>jonathan.ackerman@tidalwaveautospa.com</v>
      </c>
      <c r="K2458" s="68">
        <v>45510</v>
      </c>
      <c r="L2458" s="75"/>
      <c r="M2458" s="66"/>
      <c r="N2458" s="61"/>
      <c r="O2458" s="65"/>
    </row>
    <row r="2459" spans="1:15" hidden="1" x14ac:dyDescent="0.25">
      <c r="A2459" s="61" t="s">
        <v>5322</v>
      </c>
      <c r="B2459" s="61" t="s">
        <v>13065</v>
      </c>
      <c r="C2459" s="50">
        <v>46.85</v>
      </c>
      <c r="D2459" s="66">
        <v>45485</v>
      </c>
      <c r="E2459" s="61" t="s">
        <v>13030</v>
      </c>
      <c r="F2459" s="61"/>
      <c r="G2459" s="61" t="str">
        <f>VLOOKUP(Corrections[[#This Row],[Employee]],'[1]Management Hierarchy Report'!$A$2:$C$3607, 3, 0)</f>
        <v>Bruce Maxwell</v>
      </c>
      <c r="H2459" s="48" t="s">
        <v>77</v>
      </c>
      <c r="I2459" s="61" t="s">
        <v>70</v>
      </c>
      <c r="J2459" s="61" t="str">
        <f>VLOOKUP(Corrections[[#This Row],[Employee]],[1]!Expense_Data[#Data],14,0)</f>
        <v>jonathan.ackerman@tidalwaveautospa.com</v>
      </c>
      <c r="K2459" s="68">
        <v>45510</v>
      </c>
      <c r="L2459" s="75"/>
      <c r="M2459" s="66"/>
      <c r="N2459" s="61"/>
      <c r="O2459" s="65"/>
    </row>
    <row r="2460" spans="1:15" hidden="1" x14ac:dyDescent="0.25">
      <c r="A2460" s="61" t="s">
        <v>5322</v>
      </c>
      <c r="B2460" s="61" t="s">
        <v>13153</v>
      </c>
      <c r="C2460" s="50">
        <v>21.25</v>
      </c>
      <c r="D2460" s="66">
        <v>45493</v>
      </c>
      <c r="E2460" s="61" t="s">
        <v>13082</v>
      </c>
      <c r="F2460" s="61"/>
      <c r="G2460" s="61" t="str">
        <f>VLOOKUP(Corrections[[#This Row],[Employee]],'[1]Management Hierarchy Report'!$A$2:$C$3607, 3, 0)</f>
        <v>Bruce Maxwell</v>
      </c>
      <c r="H2460" s="48" t="s">
        <v>77</v>
      </c>
      <c r="I2460" s="61" t="s">
        <v>70</v>
      </c>
      <c r="J2460" s="61" t="str">
        <f>VLOOKUP(Corrections[[#This Row],[Employee]],[1]!Expense_Data[#Data],14,0)</f>
        <v>jonathan.ackerman@tidalwaveautospa.com</v>
      </c>
      <c r="K2460" s="68">
        <v>45510</v>
      </c>
      <c r="L2460" s="75"/>
      <c r="M2460" s="66"/>
      <c r="N2460" s="61"/>
      <c r="O2460" s="65"/>
    </row>
    <row r="2461" spans="1:15" hidden="1" x14ac:dyDescent="0.25">
      <c r="A2461" s="61" t="s">
        <v>275</v>
      </c>
      <c r="B2461" s="61" t="s">
        <v>13869</v>
      </c>
      <c r="C2461" s="50" t="s">
        <v>197</v>
      </c>
      <c r="D2461" s="66">
        <v>45502</v>
      </c>
      <c r="E2461" s="61" t="s">
        <v>13870</v>
      </c>
      <c r="F2461" s="61"/>
      <c r="G2461" s="61" t="str">
        <f>VLOOKUP(Corrections[[#This Row],[Employee]],'[1]Management Hierarchy Report'!$A$2:$C$3607, 3, 0)</f>
        <v>Andrew Strevel</v>
      </c>
      <c r="H2461" s="48" t="s">
        <v>13872</v>
      </c>
      <c r="I2461" s="61" t="s">
        <v>70</v>
      </c>
      <c r="J2461" s="61" t="str">
        <f>VLOOKUP(Corrections[[#This Row],[Employee]],[1]!Expense_Data[#Data],14,0)</f>
        <v>SL22@tidalwaveautospa.com</v>
      </c>
      <c r="K2461" s="68">
        <v>45510</v>
      </c>
      <c r="L2461" s="75"/>
      <c r="M2461" s="66"/>
      <c r="N2461" s="61"/>
      <c r="O2461" s="65"/>
    </row>
    <row r="2462" spans="1:15" hidden="1" x14ac:dyDescent="0.25">
      <c r="A2462" s="61" t="s">
        <v>13883</v>
      </c>
      <c r="B2462" s="61" t="s">
        <v>13884</v>
      </c>
      <c r="C2462" s="50">
        <v>238.5</v>
      </c>
      <c r="D2462" s="66">
        <v>45497</v>
      </c>
      <c r="E2462" s="61" t="s">
        <v>268</v>
      </c>
      <c r="F2462" s="61"/>
      <c r="G2462" s="61" t="e">
        <f>VLOOKUP(Corrections[[#This Row],[Employee]],'[1]Management Hierarchy Report'!$A$2:$C$3607, 3, 0)</f>
        <v>#N/A</v>
      </c>
      <c r="H2462" s="48" t="s">
        <v>268</v>
      </c>
      <c r="I2462" s="61" t="s">
        <v>70</v>
      </c>
      <c r="J2462" s="61" t="e">
        <f>VLOOKUP(Corrections[[#This Row],[Employee]],[1]!Expense_Data[#Data],14,0)</f>
        <v>#N/A</v>
      </c>
      <c r="K2462" s="68">
        <v>45510</v>
      </c>
      <c r="L2462" s="75"/>
      <c r="M2462" s="66"/>
      <c r="N2462" s="61"/>
      <c r="O2462" s="65"/>
    </row>
    <row r="2463" spans="1:15" hidden="1" x14ac:dyDescent="0.25">
      <c r="A2463" s="61" t="s">
        <v>623</v>
      </c>
      <c r="B2463" s="61" t="s">
        <v>12981</v>
      </c>
      <c r="C2463" s="50">
        <v>142.35</v>
      </c>
      <c r="D2463" s="66">
        <v>45458</v>
      </c>
      <c r="E2463" s="61" t="s">
        <v>13852</v>
      </c>
      <c r="F2463" s="61"/>
      <c r="G2463" s="61" t="str">
        <f>VLOOKUP(Corrections[[#This Row],[Employee]],'[1]Management Hierarchy Report'!$A$2:$C$3607, 3, 0)</f>
        <v>Joe Chavez</v>
      </c>
      <c r="H2463" s="48" t="s">
        <v>13854</v>
      </c>
      <c r="I2463" s="61" t="s">
        <v>70</v>
      </c>
      <c r="J2463" s="61" t="str">
        <f>VLOOKUP(Corrections[[#This Row],[Employee]],[1]!Expense_Data[#Data],14,0)</f>
        <v>SL317@tidalwaveautospa.com</v>
      </c>
      <c r="K2463" s="68">
        <v>45510</v>
      </c>
      <c r="L2463" s="75"/>
      <c r="M2463" s="66"/>
      <c r="N2463" s="61"/>
      <c r="O2463" s="65"/>
    </row>
    <row r="2464" spans="1:15" hidden="1" x14ac:dyDescent="0.25">
      <c r="A2464" s="61" t="s">
        <v>623</v>
      </c>
      <c r="B2464" s="61" t="s">
        <v>12981</v>
      </c>
      <c r="C2464" s="50">
        <v>142.35</v>
      </c>
      <c r="D2464" s="66">
        <v>45458</v>
      </c>
      <c r="E2464" s="61" t="s">
        <v>13030</v>
      </c>
      <c r="F2464" s="61"/>
      <c r="G2464" s="61" t="str">
        <f>VLOOKUP(Corrections[[#This Row],[Employee]],'[1]Management Hierarchy Report'!$A$2:$C$3607, 3, 0)</f>
        <v>Joe Chavez</v>
      </c>
      <c r="H2464" s="48" t="s">
        <v>77</v>
      </c>
      <c r="I2464" s="61" t="s">
        <v>70</v>
      </c>
      <c r="J2464" s="61" t="str">
        <f>VLOOKUP(Corrections[[#This Row],[Employee]],[1]!Expense_Data[#Data],14,0)</f>
        <v>SL317@tidalwaveautospa.com</v>
      </c>
      <c r="K2464" s="68">
        <v>45510</v>
      </c>
      <c r="L2464" s="75"/>
      <c r="M2464" s="66"/>
      <c r="N2464" s="61"/>
      <c r="O2464" s="65"/>
    </row>
    <row r="2465" spans="1:15" hidden="1" x14ac:dyDescent="0.25">
      <c r="A2465" s="61" t="s">
        <v>719</v>
      </c>
      <c r="B2465" s="61" t="s">
        <v>12984</v>
      </c>
      <c r="C2465" s="50">
        <v>58.83</v>
      </c>
      <c r="D2465" s="66">
        <v>45462</v>
      </c>
      <c r="E2465" s="61" t="s">
        <v>13030</v>
      </c>
      <c r="F2465" s="61"/>
      <c r="G2465" s="61" t="str">
        <f>VLOOKUP(Corrections[[#This Row],[Employee]],'[1]Management Hierarchy Report'!$A$2:$C$3607, 3, 0)</f>
        <v>Andrew Strevel</v>
      </c>
      <c r="H2465" s="48" t="s">
        <v>77</v>
      </c>
      <c r="I2465" s="61" t="s">
        <v>70</v>
      </c>
      <c r="J2465" s="61" t="str">
        <f>VLOOKUP(Corrections[[#This Row],[Employee]],[1]!Expense_Data[#Data],14,0)</f>
        <v>SL203@tidalwaveautospa.com</v>
      </c>
      <c r="K2465" s="68">
        <v>45510</v>
      </c>
      <c r="L2465" s="75"/>
      <c r="M2465" s="66"/>
      <c r="N2465" s="61"/>
      <c r="O2465" s="65"/>
    </row>
    <row r="2466" spans="1:15" hidden="1" x14ac:dyDescent="0.25">
      <c r="A2466" s="61" t="s">
        <v>719</v>
      </c>
      <c r="B2466" s="61" t="s">
        <v>12984</v>
      </c>
      <c r="C2466" s="50">
        <v>25.4</v>
      </c>
      <c r="D2466" s="66">
        <v>45471</v>
      </c>
      <c r="E2466" s="61" t="s">
        <v>13030</v>
      </c>
      <c r="F2466" s="61"/>
      <c r="G2466" s="61" t="str">
        <f>VLOOKUP(Corrections[[#This Row],[Employee]],'[1]Management Hierarchy Report'!$A$2:$C$3607, 3, 0)</f>
        <v>Andrew Strevel</v>
      </c>
      <c r="H2466" s="48" t="s">
        <v>77</v>
      </c>
      <c r="I2466" s="61" t="s">
        <v>70</v>
      </c>
      <c r="J2466" s="61" t="str">
        <f>VLOOKUP(Corrections[[#This Row],[Employee]],[1]!Expense_Data[#Data],14,0)</f>
        <v>SL203@tidalwaveautospa.com</v>
      </c>
      <c r="K2466" s="68">
        <v>45510</v>
      </c>
      <c r="L2466" s="75"/>
      <c r="M2466" s="66"/>
      <c r="N2466" s="61"/>
      <c r="O2466" s="65"/>
    </row>
    <row r="2467" spans="1:15" hidden="1" x14ac:dyDescent="0.25">
      <c r="A2467" s="61" t="s">
        <v>719</v>
      </c>
      <c r="B2467" s="61" t="s">
        <v>13017</v>
      </c>
      <c r="C2467" s="50">
        <v>142.69</v>
      </c>
      <c r="D2467" s="66">
        <v>45486</v>
      </c>
      <c r="E2467" s="61" t="s">
        <v>13030</v>
      </c>
      <c r="F2467" s="61"/>
      <c r="G2467" s="61" t="str">
        <f>VLOOKUP(Corrections[[#This Row],[Employee]],'[1]Management Hierarchy Report'!$A$2:$C$3607, 3, 0)</f>
        <v>Andrew Strevel</v>
      </c>
      <c r="H2467" s="48" t="s">
        <v>77</v>
      </c>
      <c r="I2467" s="61" t="s">
        <v>70</v>
      </c>
      <c r="J2467" s="61" t="str">
        <f>VLOOKUP(Corrections[[#This Row],[Employee]],[1]!Expense_Data[#Data],14,0)</f>
        <v>SL203@tidalwaveautospa.com</v>
      </c>
      <c r="K2467" s="68">
        <v>45510</v>
      </c>
      <c r="L2467" s="75"/>
      <c r="M2467" s="66"/>
      <c r="N2467" s="61"/>
      <c r="O2467" s="65"/>
    </row>
    <row r="2468" spans="1:15" hidden="1" x14ac:dyDescent="0.25">
      <c r="A2468" s="61" t="s">
        <v>719</v>
      </c>
      <c r="B2468" s="61" t="s">
        <v>13874</v>
      </c>
      <c r="C2468" s="50">
        <v>16.38</v>
      </c>
      <c r="D2468" s="66">
        <v>45493</v>
      </c>
      <c r="E2468" s="61" t="s">
        <v>13030</v>
      </c>
      <c r="F2468" s="61"/>
      <c r="G2468" s="61" t="str">
        <f>VLOOKUP(Corrections[[#This Row],[Employee]],'[1]Management Hierarchy Report'!$A$2:$C$3607, 3, 0)</f>
        <v>Andrew Strevel</v>
      </c>
      <c r="H2468" s="48" t="s">
        <v>77</v>
      </c>
      <c r="I2468" s="61" t="s">
        <v>70</v>
      </c>
      <c r="J2468" s="61" t="str">
        <f>VLOOKUP(Corrections[[#This Row],[Employee]],[1]!Expense_Data[#Data],14,0)</f>
        <v>SL203@tidalwaveautospa.com</v>
      </c>
      <c r="K2468" s="68">
        <v>45510</v>
      </c>
      <c r="L2468" s="75"/>
      <c r="M2468" s="66"/>
      <c r="N2468" s="61"/>
      <c r="O2468" s="65"/>
    </row>
    <row r="2469" spans="1:15" hidden="1" x14ac:dyDescent="0.25">
      <c r="A2469" s="61" t="s">
        <v>492</v>
      </c>
      <c r="B2469" s="61" t="s">
        <v>13134</v>
      </c>
      <c r="C2469" s="50">
        <v>222.98</v>
      </c>
      <c r="D2469" s="66">
        <v>45461</v>
      </c>
      <c r="E2469" s="61" t="s">
        <v>13828</v>
      </c>
      <c r="F2469" s="61"/>
      <c r="G2469" s="61" t="e">
        <f>VLOOKUP(Corrections[[#This Row],[Employee]],'[1]Management Hierarchy Report'!$A$2:$C$3607, 3, 0)</f>
        <v>#N/A</v>
      </c>
      <c r="H2469" s="48" t="s">
        <v>77</v>
      </c>
      <c r="I2469" s="61" t="s">
        <v>70</v>
      </c>
      <c r="J2469" s="61" t="e">
        <f>VLOOKUP(Corrections[[#This Row],[Employee]],[1]!Expense_Data[#Data],14,0)</f>
        <v>#N/A</v>
      </c>
      <c r="K2469" s="68">
        <v>45510</v>
      </c>
      <c r="L2469" s="75"/>
      <c r="M2469" s="66"/>
      <c r="N2469" s="61"/>
      <c r="O2469" s="65"/>
    </row>
    <row r="2470" spans="1:15" hidden="1" x14ac:dyDescent="0.25">
      <c r="A2470" s="61" t="s">
        <v>492</v>
      </c>
      <c r="B2470" s="61" t="s">
        <v>13134</v>
      </c>
      <c r="C2470" s="50">
        <v>42.61</v>
      </c>
      <c r="D2470" s="66">
        <v>45471</v>
      </c>
      <c r="E2470" s="61" t="s">
        <v>13828</v>
      </c>
      <c r="F2470" s="61"/>
      <c r="G2470" s="61" t="e">
        <f>VLOOKUP(Corrections[[#This Row],[Employee]],'[1]Management Hierarchy Report'!$A$2:$C$3607, 3, 0)</f>
        <v>#N/A</v>
      </c>
      <c r="H2470" s="48" t="s">
        <v>77</v>
      </c>
      <c r="I2470" s="61" t="s">
        <v>70</v>
      </c>
      <c r="J2470" s="61" t="e">
        <f>VLOOKUP(Corrections[[#This Row],[Employee]],[1]!Expense_Data[#Data],14,0)</f>
        <v>#N/A</v>
      </c>
      <c r="K2470" s="68">
        <v>45510</v>
      </c>
      <c r="L2470" s="75"/>
      <c r="M2470" s="66"/>
      <c r="N2470" s="61"/>
      <c r="O2470" s="65"/>
    </row>
    <row r="2471" spans="1:15" hidden="1" x14ac:dyDescent="0.25">
      <c r="A2471" s="61" t="s">
        <v>492</v>
      </c>
      <c r="B2471" s="61" t="s">
        <v>13134</v>
      </c>
      <c r="C2471" s="50">
        <v>126.31</v>
      </c>
      <c r="D2471" s="66">
        <v>45472</v>
      </c>
      <c r="E2471" s="61" t="s">
        <v>12978</v>
      </c>
      <c r="F2471" s="61"/>
      <c r="G2471" s="61" t="e">
        <f>VLOOKUP(Corrections[[#This Row],[Employee]],'[1]Management Hierarchy Report'!$A$2:$C$3607, 3, 0)</f>
        <v>#N/A</v>
      </c>
      <c r="H2471" s="48" t="s">
        <v>77</v>
      </c>
      <c r="I2471" s="61" t="s">
        <v>70</v>
      </c>
      <c r="J2471" s="61" t="e">
        <f>VLOOKUP(Corrections[[#This Row],[Employee]],[1]!Expense_Data[#Data],14,0)</f>
        <v>#N/A</v>
      </c>
      <c r="K2471" s="68">
        <v>45510</v>
      </c>
      <c r="L2471" s="75"/>
      <c r="M2471" s="66"/>
      <c r="N2471" s="61"/>
      <c r="O2471" s="65"/>
    </row>
    <row r="2472" spans="1:15" hidden="1" x14ac:dyDescent="0.25">
      <c r="A2472" s="61" t="s">
        <v>492</v>
      </c>
      <c r="B2472" s="61" t="s">
        <v>13134</v>
      </c>
      <c r="C2472" s="50">
        <v>121.07</v>
      </c>
      <c r="D2472" s="66">
        <v>45473</v>
      </c>
      <c r="E2472" s="61" t="s">
        <v>13828</v>
      </c>
      <c r="F2472" s="61"/>
      <c r="G2472" s="61" t="e">
        <f>VLOOKUP(Corrections[[#This Row],[Employee]],'[1]Management Hierarchy Report'!$A$2:$C$3607, 3, 0)</f>
        <v>#N/A</v>
      </c>
      <c r="H2472" s="48" t="s">
        <v>77</v>
      </c>
      <c r="I2472" s="61" t="s">
        <v>70</v>
      </c>
      <c r="J2472" s="61" t="e">
        <f>VLOOKUP(Corrections[[#This Row],[Employee]],[1]!Expense_Data[#Data],14,0)</f>
        <v>#N/A</v>
      </c>
      <c r="K2472" s="68">
        <v>45510</v>
      </c>
      <c r="L2472" s="75"/>
      <c r="M2472" s="66"/>
      <c r="N2472" s="61"/>
      <c r="O2472" s="65"/>
    </row>
    <row r="2473" spans="1:15" hidden="1" x14ac:dyDescent="0.25">
      <c r="A2473" s="61" t="s">
        <v>492</v>
      </c>
      <c r="B2473" s="61" t="s">
        <v>13134</v>
      </c>
      <c r="C2473" s="50">
        <v>5</v>
      </c>
      <c r="D2473" s="66">
        <v>45475</v>
      </c>
      <c r="E2473" s="61" t="s">
        <v>521</v>
      </c>
      <c r="F2473" s="61"/>
      <c r="G2473" s="61" t="e">
        <f>VLOOKUP(Corrections[[#This Row],[Employee]],'[1]Management Hierarchy Report'!$A$2:$C$3607, 3, 0)</f>
        <v>#N/A</v>
      </c>
      <c r="H2473" s="48" t="s">
        <v>77</v>
      </c>
      <c r="I2473" s="61" t="s">
        <v>70</v>
      </c>
      <c r="J2473" s="61" t="e">
        <f>VLOOKUP(Corrections[[#This Row],[Employee]],[1]!Expense_Data[#Data],14,0)</f>
        <v>#N/A</v>
      </c>
      <c r="K2473" s="68">
        <v>45510</v>
      </c>
      <c r="L2473" s="75"/>
      <c r="M2473" s="66"/>
      <c r="N2473" s="61"/>
      <c r="O2473" s="65"/>
    </row>
    <row r="2474" spans="1:15" hidden="1" x14ac:dyDescent="0.25">
      <c r="A2474" s="61" t="s">
        <v>696</v>
      </c>
      <c r="B2474" s="61" t="s">
        <v>13875</v>
      </c>
      <c r="C2474" s="57">
        <v>636.29</v>
      </c>
      <c r="D2474" s="66">
        <v>45482</v>
      </c>
      <c r="E2474" s="61" t="s">
        <v>13030</v>
      </c>
      <c r="F2474" s="61"/>
      <c r="G2474" s="61" t="str">
        <f>VLOOKUP(Corrections[[#This Row],[Employee]],'[1]Management Hierarchy Report'!$A$2:$C$3607, 3, 0)</f>
        <v>Joe Chavez</v>
      </c>
      <c r="H2474" s="48" t="s">
        <v>77</v>
      </c>
      <c r="I2474" s="61" t="s">
        <v>70</v>
      </c>
      <c r="J2474" s="61" t="str">
        <f>VLOOKUP(Corrections[[#This Row],[Employee]],[1]!Expense_Data[#Data],14,0)</f>
        <v>SL240@tidalwaveautospa.com</v>
      </c>
      <c r="K2474" s="68">
        <v>45510</v>
      </c>
      <c r="L2474" s="75"/>
      <c r="M2474" s="66"/>
      <c r="N2474" s="61"/>
      <c r="O2474" s="65"/>
    </row>
    <row r="2475" spans="1:15" hidden="1" x14ac:dyDescent="0.25">
      <c r="A2475" s="61" t="s">
        <v>696</v>
      </c>
      <c r="B2475" s="61" t="s">
        <v>13875</v>
      </c>
      <c r="C2475" s="57">
        <v>59.83</v>
      </c>
      <c r="D2475" s="66">
        <v>45488</v>
      </c>
      <c r="E2475" s="61" t="s">
        <v>13030</v>
      </c>
      <c r="F2475" s="61"/>
      <c r="G2475" s="61" t="str">
        <f>VLOOKUP(Corrections[[#This Row],[Employee]],'[1]Management Hierarchy Report'!$A$2:$C$3607, 3, 0)</f>
        <v>Joe Chavez</v>
      </c>
      <c r="H2475" s="48" t="s">
        <v>77</v>
      </c>
      <c r="I2475" s="61" t="s">
        <v>70</v>
      </c>
      <c r="J2475" s="61" t="str">
        <f>VLOOKUP(Corrections[[#This Row],[Employee]],[1]!Expense_Data[#Data],14,0)</f>
        <v>SL240@tidalwaveautospa.com</v>
      </c>
      <c r="K2475" s="68">
        <v>45510</v>
      </c>
      <c r="L2475" s="75"/>
      <c r="M2475" s="66"/>
      <c r="N2475" s="61"/>
      <c r="O2475" s="65"/>
    </row>
    <row r="2476" spans="1:15" hidden="1" x14ac:dyDescent="0.25">
      <c r="A2476" s="61" t="s">
        <v>835</v>
      </c>
      <c r="B2476" s="61" t="s">
        <v>13155</v>
      </c>
      <c r="C2476" s="50">
        <v>56.13</v>
      </c>
      <c r="D2476" s="66">
        <v>45490</v>
      </c>
      <c r="E2476" s="61" t="s">
        <v>13030</v>
      </c>
      <c r="F2476" s="61"/>
      <c r="G2476" s="61" t="e">
        <f>VLOOKUP(Corrections[[#This Row],[Employee]],'[1]Management Hierarchy Report'!$A$2:$C$3607, 3, 0)</f>
        <v>#N/A</v>
      </c>
      <c r="H2476" s="48" t="s">
        <v>77</v>
      </c>
      <c r="I2476" s="61" t="s">
        <v>70</v>
      </c>
      <c r="J2476" s="61" t="e">
        <f>VLOOKUP(Corrections[[#This Row],[Employee]],[1]!Expense_Data[#Data],14,0)</f>
        <v>#N/A</v>
      </c>
      <c r="K2476" s="68">
        <v>45510</v>
      </c>
      <c r="L2476" s="75"/>
      <c r="M2476" s="66"/>
      <c r="N2476" s="61"/>
      <c r="O2476" s="65"/>
    </row>
    <row r="2477" spans="1:15" hidden="1" x14ac:dyDescent="0.25">
      <c r="A2477" s="61" t="s">
        <v>835</v>
      </c>
      <c r="B2477" s="61" t="s">
        <v>13155</v>
      </c>
      <c r="C2477" s="50">
        <v>94.32</v>
      </c>
      <c r="D2477" s="66">
        <v>45491</v>
      </c>
      <c r="E2477" s="61" t="s">
        <v>12978</v>
      </c>
      <c r="F2477" s="61"/>
      <c r="G2477" s="61" t="e">
        <f>VLOOKUP(Corrections[[#This Row],[Employee]],'[1]Management Hierarchy Report'!$A$2:$C$3607, 3, 0)</f>
        <v>#N/A</v>
      </c>
      <c r="H2477" s="48" t="s">
        <v>77</v>
      </c>
      <c r="I2477" s="61" t="s">
        <v>70</v>
      </c>
      <c r="J2477" s="61" t="e">
        <f>VLOOKUP(Corrections[[#This Row],[Employee]],[1]!Expense_Data[#Data],14,0)</f>
        <v>#N/A</v>
      </c>
      <c r="K2477" s="68">
        <v>45510</v>
      </c>
      <c r="L2477" s="75"/>
      <c r="M2477" s="66"/>
      <c r="N2477" s="61"/>
      <c r="O2477" s="65"/>
    </row>
    <row r="2478" spans="1:15" hidden="1" x14ac:dyDescent="0.25">
      <c r="A2478" s="61" t="s">
        <v>835</v>
      </c>
      <c r="B2478" s="61" t="s">
        <v>13155</v>
      </c>
      <c r="C2478" s="50">
        <v>23.35</v>
      </c>
      <c r="D2478" s="66">
        <v>45492</v>
      </c>
      <c r="E2478" s="61" t="s">
        <v>13030</v>
      </c>
      <c r="F2478" s="61"/>
      <c r="G2478" s="61" t="e">
        <f>VLOOKUP(Corrections[[#This Row],[Employee]],'[1]Management Hierarchy Report'!$A$2:$C$3607, 3, 0)</f>
        <v>#N/A</v>
      </c>
      <c r="H2478" s="48" t="s">
        <v>77</v>
      </c>
      <c r="I2478" s="61" t="s">
        <v>70</v>
      </c>
      <c r="J2478" s="61" t="e">
        <f>VLOOKUP(Corrections[[#This Row],[Employee]],[1]!Expense_Data[#Data],14,0)</f>
        <v>#N/A</v>
      </c>
      <c r="K2478" s="68">
        <v>45510</v>
      </c>
      <c r="L2478" s="75"/>
      <c r="M2478" s="66"/>
      <c r="N2478" s="61"/>
      <c r="O2478" s="65"/>
    </row>
    <row r="2479" spans="1:15" hidden="1" x14ac:dyDescent="0.25">
      <c r="A2479" s="61" t="s">
        <v>835</v>
      </c>
      <c r="B2479" s="61" t="s">
        <v>13155</v>
      </c>
      <c r="C2479" s="50">
        <v>61.25</v>
      </c>
      <c r="D2479" s="66">
        <v>45492</v>
      </c>
      <c r="E2479" s="61" t="s">
        <v>13030</v>
      </c>
      <c r="F2479" s="61"/>
      <c r="G2479" s="61" t="e">
        <f>VLOOKUP(Corrections[[#This Row],[Employee]],'[1]Management Hierarchy Report'!$A$2:$C$3607, 3, 0)</f>
        <v>#N/A</v>
      </c>
      <c r="H2479" s="48" t="s">
        <v>77</v>
      </c>
      <c r="I2479" s="61" t="s">
        <v>70</v>
      </c>
      <c r="J2479" s="61" t="e">
        <f>VLOOKUP(Corrections[[#This Row],[Employee]],[1]!Expense_Data[#Data],14,0)</f>
        <v>#N/A</v>
      </c>
      <c r="K2479" s="68">
        <v>45510</v>
      </c>
      <c r="L2479" s="75"/>
      <c r="M2479" s="66"/>
      <c r="N2479" s="61"/>
      <c r="O2479" s="65"/>
    </row>
    <row r="2480" spans="1:15" hidden="1" x14ac:dyDescent="0.25">
      <c r="A2480" s="61" t="s">
        <v>835</v>
      </c>
      <c r="B2480" s="61" t="s">
        <v>13155</v>
      </c>
      <c r="C2480" s="50">
        <v>210.94</v>
      </c>
      <c r="D2480" s="66">
        <v>45494</v>
      </c>
      <c r="E2480" s="61" t="s">
        <v>12978</v>
      </c>
      <c r="F2480" s="61"/>
      <c r="G2480" s="61" t="e">
        <f>VLOOKUP(Corrections[[#This Row],[Employee]],'[1]Management Hierarchy Report'!$A$2:$C$3607, 3, 0)</f>
        <v>#N/A</v>
      </c>
      <c r="H2480" s="48" t="s">
        <v>77</v>
      </c>
      <c r="I2480" s="61" t="s">
        <v>70</v>
      </c>
      <c r="J2480" s="61" t="e">
        <f>VLOOKUP(Corrections[[#This Row],[Employee]],[1]!Expense_Data[#Data],14,0)</f>
        <v>#N/A</v>
      </c>
      <c r="K2480" s="68">
        <v>45510</v>
      </c>
      <c r="L2480" s="75"/>
      <c r="M2480" s="66"/>
      <c r="N2480" s="61"/>
      <c r="O2480" s="65"/>
    </row>
    <row r="2481" spans="1:15" hidden="1" x14ac:dyDescent="0.25">
      <c r="A2481" s="61" t="s">
        <v>195</v>
      </c>
      <c r="B2481" s="61" t="s">
        <v>13162</v>
      </c>
      <c r="C2481" s="50">
        <v>6319.82</v>
      </c>
      <c r="D2481" s="66">
        <v>45505</v>
      </c>
      <c r="E2481" s="61" t="s">
        <v>13870</v>
      </c>
      <c r="F2481" s="61"/>
      <c r="G2481" s="61" t="str">
        <f>VLOOKUP(Corrections[[#This Row],[Employee]],'[1]Management Hierarchy Report'!$A$2:$C$3607, 3, 0)</f>
        <v>Coty Stevens</v>
      </c>
      <c r="H2481" s="48" t="s">
        <v>13872</v>
      </c>
      <c r="I2481" s="61" t="s">
        <v>70</v>
      </c>
      <c r="J2481" s="61" t="str">
        <f>VLOOKUP(Corrections[[#This Row],[Employee]],[1]!Expense_Data[#Data],14,0)</f>
        <v>robert.carnemolla@tidalwaveautospa.com</v>
      </c>
      <c r="K2481" s="68">
        <v>45510</v>
      </c>
      <c r="L2481" s="75"/>
      <c r="M2481" s="66"/>
      <c r="N2481" s="61"/>
      <c r="O2481" s="65"/>
    </row>
    <row r="2482" spans="1:15" hidden="1" x14ac:dyDescent="0.25">
      <c r="A2482" s="61" t="s">
        <v>565</v>
      </c>
      <c r="B2482" s="61" t="s">
        <v>13881</v>
      </c>
      <c r="C2482" s="50">
        <v>85.02</v>
      </c>
      <c r="D2482" s="66">
        <v>45435</v>
      </c>
      <c r="E2482" s="61" t="s">
        <v>13082</v>
      </c>
      <c r="F2482" s="61"/>
      <c r="G2482" s="61" t="str">
        <f>VLOOKUP(Corrections[[#This Row],[Employee]],'[1]Management Hierarchy Report'!$A$2:$C$3607, 3, 0)</f>
        <v>Andrew Strevel</v>
      </c>
      <c r="H2482" s="48" t="s">
        <v>77</v>
      </c>
      <c r="I2482" s="61" t="s">
        <v>70</v>
      </c>
      <c r="J2482" s="61" t="str">
        <f>VLOOKUP(Corrections[[#This Row],[Employee]],[1]!Expense_Data[#Data],14,0)</f>
        <v>SL27@tidalwaveautospa.com</v>
      </c>
      <c r="K2482" s="68">
        <v>45510</v>
      </c>
      <c r="L2482" s="75"/>
      <c r="M2482" s="66"/>
      <c r="N2482" s="61"/>
      <c r="O2482" s="65"/>
    </row>
    <row r="2483" spans="1:15" hidden="1" x14ac:dyDescent="0.25">
      <c r="A2483" s="61" t="s">
        <v>565</v>
      </c>
      <c r="B2483" s="61" t="s">
        <v>13881</v>
      </c>
      <c r="C2483" s="50">
        <v>23.72</v>
      </c>
      <c r="D2483" s="66">
        <v>45440</v>
      </c>
      <c r="E2483" s="61" t="s">
        <v>13082</v>
      </c>
      <c r="F2483" s="61"/>
      <c r="G2483" s="61" t="str">
        <f>VLOOKUP(Corrections[[#This Row],[Employee]],'[1]Management Hierarchy Report'!$A$2:$C$3607, 3, 0)</f>
        <v>Andrew Strevel</v>
      </c>
      <c r="H2483" s="48" t="s">
        <v>77</v>
      </c>
      <c r="I2483" s="61" t="s">
        <v>70</v>
      </c>
      <c r="J2483" s="61" t="str">
        <f>VLOOKUP(Corrections[[#This Row],[Employee]],[1]!Expense_Data[#Data],14,0)</f>
        <v>SL27@tidalwaveautospa.com</v>
      </c>
      <c r="K2483" s="68">
        <v>45510</v>
      </c>
      <c r="L2483" s="75"/>
      <c r="M2483" s="66"/>
      <c r="N2483" s="61"/>
      <c r="O2483" s="65"/>
    </row>
    <row r="2484" spans="1:15" hidden="1" x14ac:dyDescent="0.25">
      <c r="A2484" s="61" t="s">
        <v>565</v>
      </c>
      <c r="B2484" s="61" t="s">
        <v>13881</v>
      </c>
      <c r="C2484" s="50">
        <v>15.1</v>
      </c>
      <c r="D2484" s="66">
        <v>45440</v>
      </c>
      <c r="E2484" s="61" t="s">
        <v>13082</v>
      </c>
      <c r="F2484" s="61"/>
      <c r="G2484" s="61" t="str">
        <f>VLOOKUP(Corrections[[#This Row],[Employee]],'[1]Management Hierarchy Report'!$A$2:$C$3607, 3, 0)</f>
        <v>Andrew Strevel</v>
      </c>
      <c r="H2484" s="48" t="s">
        <v>77</v>
      </c>
      <c r="I2484" s="61" t="s">
        <v>70</v>
      </c>
      <c r="J2484" s="61" t="str">
        <f>VLOOKUP(Corrections[[#This Row],[Employee]],[1]!Expense_Data[#Data],14,0)</f>
        <v>SL27@tidalwaveautospa.com</v>
      </c>
      <c r="K2484" s="68">
        <v>45510</v>
      </c>
      <c r="L2484" s="75"/>
      <c r="M2484" s="66"/>
      <c r="N2484" s="61"/>
      <c r="O2484" s="65"/>
    </row>
    <row r="2485" spans="1:15" hidden="1" x14ac:dyDescent="0.25">
      <c r="A2485" s="61" t="s">
        <v>565</v>
      </c>
      <c r="B2485" s="61" t="s">
        <v>13881</v>
      </c>
      <c r="C2485" s="50">
        <v>17.93</v>
      </c>
      <c r="D2485" s="66">
        <v>45448</v>
      </c>
      <c r="E2485" s="61" t="s">
        <v>13082</v>
      </c>
      <c r="F2485" s="61"/>
      <c r="G2485" s="61" t="str">
        <f>VLOOKUP(Corrections[[#This Row],[Employee]],'[1]Management Hierarchy Report'!$A$2:$C$3607, 3, 0)</f>
        <v>Andrew Strevel</v>
      </c>
      <c r="H2485" s="48" t="s">
        <v>77</v>
      </c>
      <c r="I2485" s="61" t="s">
        <v>70</v>
      </c>
      <c r="J2485" s="61" t="str">
        <f>VLOOKUP(Corrections[[#This Row],[Employee]],[1]!Expense_Data[#Data],14,0)</f>
        <v>SL27@tidalwaveautospa.com</v>
      </c>
      <c r="K2485" s="68">
        <v>45510</v>
      </c>
      <c r="L2485" s="75"/>
      <c r="M2485" s="66"/>
      <c r="N2485" s="61"/>
      <c r="O2485" s="65"/>
    </row>
    <row r="2486" spans="1:15" hidden="1" x14ac:dyDescent="0.25">
      <c r="A2486" s="61" t="s">
        <v>565</v>
      </c>
      <c r="B2486" s="61" t="s">
        <v>13881</v>
      </c>
      <c r="C2486" s="50">
        <v>12.8</v>
      </c>
      <c r="D2486" s="66">
        <v>45461</v>
      </c>
      <c r="E2486" s="61" t="s">
        <v>13082</v>
      </c>
      <c r="F2486" s="61"/>
      <c r="G2486" s="61" t="str">
        <f>VLOOKUP(Corrections[[#This Row],[Employee]],'[1]Management Hierarchy Report'!$A$2:$C$3607, 3, 0)</f>
        <v>Andrew Strevel</v>
      </c>
      <c r="H2486" s="48" t="s">
        <v>77</v>
      </c>
      <c r="I2486" s="61" t="s">
        <v>70</v>
      </c>
      <c r="J2486" s="61" t="str">
        <f>VLOOKUP(Corrections[[#This Row],[Employee]],[1]!Expense_Data[#Data],14,0)</f>
        <v>SL27@tidalwaveautospa.com</v>
      </c>
      <c r="K2486" s="68">
        <v>45510</v>
      </c>
      <c r="L2486" s="75"/>
      <c r="M2486" s="66"/>
      <c r="N2486" s="61"/>
      <c r="O2486" s="65"/>
    </row>
    <row r="2487" spans="1:15" hidden="1" x14ac:dyDescent="0.25">
      <c r="A2487" s="61" t="s">
        <v>565</v>
      </c>
      <c r="B2487" s="61" t="s">
        <v>13881</v>
      </c>
      <c r="C2487" s="50">
        <v>4.05</v>
      </c>
      <c r="D2487" s="66">
        <v>45471</v>
      </c>
      <c r="E2487" s="61" t="s">
        <v>13082</v>
      </c>
      <c r="F2487" s="61"/>
      <c r="G2487" s="61" t="str">
        <f>VLOOKUP(Corrections[[#This Row],[Employee]],'[1]Management Hierarchy Report'!$A$2:$C$3607, 3, 0)</f>
        <v>Andrew Strevel</v>
      </c>
      <c r="H2487" s="48" t="s">
        <v>77</v>
      </c>
      <c r="I2487" s="61" t="s">
        <v>70</v>
      </c>
      <c r="J2487" s="61" t="str">
        <f>VLOOKUP(Corrections[[#This Row],[Employee]],[1]!Expense_Data[#Data],14,0)</f>
        <v>SL27@tidalwaveautospa.com</v>
      </c>
      <c r="K2487" s="68">
        <v>45510</v>
      </c>
      <c r="L2487" s="75"/>
      <c r="M2487" s="66"/>
      <c r="N2487" s="61"/>
      <c r="O2487" s="65"/>
    </row>
    <row r="2488" spans="1:15" hidden="1" x14ac:dyDescent="0.25">
      <c r="A2488" s="61" t="s">
        <v>565</v>
      </c>
      <c r="B2488" s="61" t="s">
        <v>13881</v>
      </c>
      <c r="C2488" s="50">
        <v>-19.399999999999999</v>
      </c>
      <c r="D2488" s="66">
        <v>45479</v>
      </c>
      <c r="E2488" s="61" t="s">
        <v>13082</v>
      </c>
      <c r="F2488" s="61"/>
      <c r="G2488" s="61" t="str">
        <f>VLOOKUP(Corrections[[#This Row],[Employee]],'[1]Management Hierarchy Report'!$A$2:$C$3607, 3, 0)</f>
        <v>Andrew Strevel</v>
      </c>
      <c r="H2488" s="48" t="s">
        <v>77</v>
      </c>
      <c r="I2488" s="61" t="s">
        <v>70</v>
      </c>
      <c r="J2488" s="61" t="str">
        <f>VLOOKUP(Corrections[[#This Row],[Employee]],[1]!Expense_Data[#Data],14,0)</f>
        <v>SL27@tidalwaveautospa.com</v>
      </c>
      <c r="K2488" s="68">
        <v>45510</v>
      </c>
      <c r="L2488" s="75"/>
      <c r="M2488" s="66"/>
      <c r="N2488" s="61"/>
      <c r="O2488" s="65"/>
    </row>
    <row r="2489" spans="1:15" hidden="1" x14ac:dyDescent="0.25">
      <c r="A2489" s="61" t="s">
        <v>565</v>
      </c>
      <c r="B2489" s="61" t="s">
        <v>13881</v>
      </c>
      <c r="C2489" s="50">
        <v>19.399999999999999</v>
      </c>
      <c r="D2489" s="66">
        <v>45479</v>
      </c>
      <c r="E2489" s="61" t="s">
        <v>13082</v>
      </c>
      <c r="F2489" s="61"/>
      <c r="G2489" s="61" t="str">
        <f>VLOOKUP(Corrections[[#This Row],[Employee]],'[1]Management Hierarchy Report'!$A$2:$C$3607, 3, 0)</f>
        <v>Andrew Strevel</v>
      </c>
      <c r="H2489" s="48" t="s">
        <v>77</v>
      </c>
      <c r="I2489" s="61" t="s">
        <v>70</v>
      </c>
      <c r="J2489" s="61" t="str">
        <f>VLOOKUP(Corrections[[#This Row],[Employee]],[1]!Expense_Data[#Data],14,0)</f>
        <v>SL27@tidalwaveautospa.com</v>
      </c>
      <c r="K2489" s="68">
        <v>45510</v>
      </c>
      <c r="L2489" s="75"/>
      <c r="M2489" s="66"/>
      <c r="N2489" s="61"/>
      <c r="O2489" s="65"/>
    </row>
    <row r="2490" spans="1:15" hidden="1" x14ac:dyDescent="0.25">
      <c r="A2490" s="61" t="s">
        <v>3135</v>
      </c>
      <c r="B2490" s="61" t="s">
        <v>13887</v>
      </c>
      <c r="C2490" s="50">
        <v>116.08</v>
      </c>
      <c r="D2490" s="66">
        <v>45462</v>
      </c>
      <c r="E2490" s="61" t="s">
        <v>13030</v>
      </c>
      <c r="F2490" s="61"/>
      <c r="G2490" s="61" t="str">
        <f>VLOOKUP(Corrections[[#This Row],[Employee]],'[1]Management Hierarchy Report'!$A$2:$C$3607, 3, 0)</f>
        <v>Andrew Strevel</v>
      </c>
      <c r="H2490" s="48" t="s">
        <v>77</v>
      </c>
      <c r="I2490" s="61" t="s">
        <v>70</v>
      </c>
      <c r="J2490" s="61" t="str">
        <f>VLOOKUP(Corrections[[#This Row],[Employee]],[1]!Expense_Data[#Data],14,0)</f>
        <v>SL96@tidalwaveautospa.com</v>
      </c>
      <c r="K2490" s="68">
        <v>45510</v>
      </c>
      <c r="L2490" s="75"/>
      <c r="M2490" s="66"/>
      <c r="N2490" s="61"/>
      <c r="O2490" s="65"/>
    </row>
    <row r="2491" spans="1:15" hidden="1" x14ac:dyDescent="0.25">
      <c r="A2491" s="61" t="s">
        <v>3135</v>
      </c>
      <c r="B2491" s="61" t="s">
        <v>13887</v>
      </c>
      <c r="C2491" s="50">
        <v>42.28</v>
      </c>
      <c r="D2491" s="66">
        <v>45470</v>
      </c>
      <c r="E2491" s="61" t="s">
        <v>13030</v>
      </c>
      <c r="F2491" s="61"/>
      <c r="G2491" s="61" t="str">
        <f>VLOOKUP(Corrections[[#This Row],[Employee]],'[1]Management Hierarchy Report'!$A$2:$C$3607, 3, 0)</f>
        <v>Andrew Strevel</v>
      </c>
      <c r="H2491" s="48" t="s">
        <v>77</v>
      </c>
      <c r="I2491" s="61" t="s">
        <v>70</v>
      </c>
      <c r="J2491" s="61" t="str">
        <f>VLOOKUP(Corrections[[#This Row],[Employee]],[1]!Expense_Data[#Data],14,0)</f>
        <v>SL96@tidalwaveautospa.com</v>
      </c>
      <c r="K2491" s="68">
        <v>45510</v>
      </c>
      <c r="L2491" s="75"/>
      <c r="M2491" s="66"/>
      <c r="N2491" s="61"/>
      <c r="O2491" s="65"/>
    </row>
    <row r="2492" spans="1:15" hidden="1" x14ac:dyDescent="0.25">
      <c r="A2492" s="61" t="s">
        <v>3135</v>
      </c>
      <c r="B2492" s="61" t="s">
        <v>13887</v>
      </c>
      <c r="C2492" s="50">
        <v>38.14</v>
      </c>
      <c r="D2492" s="66">
        <v>45486</v>
      </c>
      <c r="E2492" s="61" t="s">
        <v>13030</v>
      </c>
      <c r="F2492" s="61"/>
      <c r="G2492" s="61" t="str">
        <f>VLOOKUP(Corrections[[#This Row],[Employee]],'[1]Management Hierarchy Report'!$A$2:$C$3607, 3, 0)</f>
        <v>Andrew Strevel</v>
      </c>
      <c r="H2492" s="48" t="s">
        <v>77</v>
      </c>
      <c r="I2492" s="61" t="s">
        <v>70</v>
      </c>
      <c r="J2492" s="61" t="str">
        <f>VLOOKUP(Corrections[[#This Row],[Employee]],[1]!Expense_Data[#Data],14,0)</f>
        <v>SL96@tidalwaveautospa.com</v>
      </c>
      <c r="K2492" s="68">
        <v>45510</v>
      </c>
      <c r="L2492" s="75"/>
      <c r="M2492" s="66"/>
      <c r="N2492" s="61"/>
      <c r="O2492" s="65"/>
    </row>
    <row r="2493" spans="1:15" hidden="1" x14ac:dyDescent="0.25">
      <c r="A2493" s="61" t="s">
        <v>731</v>
      </c>
      <c r="B2493" s="61" t="s">
        <v>13864</v>
      </c>
      <c r="C2493" s="50">
        <v>212.93</v>
      </c>
      <c r="D2493" s="66">
        <v>45494</v>
      </c>
      <c r="E2493" s="61" t="s">
        <v>12978</v>
      </c>
      <c r="F2493" s="61"/>
      <c r="G2493" s="61" t="str">
        <f>VLOOKUP(Corrections[[#This Row],[Employee]],'[1]Management Hierarchy Report'!$A$2:$C$3607, 3, 0)</f>
        <v>Joe Chavez</v>
      </c>
      <c r="H2493" s="48" t="s">
        <v>77</v>
      </c>
      <c r="I2493" s="61" t="s">
        <v>70</v>
      </c>
      <c r="J2493" s="61" t="str">
        <f>VLOOKUP(Corrections[[#This Row],[Employee]],[1]!Expense_Data[#Data],14,0)</f>
        <v>SL207@tidalwaveautospa.com</v>
      </c>
      <c r="K2493" s="68">
        <v>45510</v>
      </c>
      <c r="L2493" s="75"/>
      <c r="M2493" s="66"/>
      <c r="N2493" s="61"/>
      <c r="O2493" s="65"/>
    </row>
    <row r="2494" spans="1:15" hidden="1" x14ac:dyDescent="0.25">
      <c r="A2494" s="61" t="s">
        <v>731</v>
      </c>
      <c r="B2494" s="61" t="s">
        <v>13864</v>
      </c>
      <c r="C2494" s="50">
        <v>85.69</v>
      </c>
      <c r="D2494" s="66">
        <v>45499</v>
      </c>
      <c r="E2494" s="61" t="s">
        <v>13030</v>
      </c>
      <c r="F2494" s="61"/>
      <c r="G2494" s="61" t="str">
        <f>VLOOKUP(Corrections[[#This Row],[Employee]],'[1]Management Hierarchy Report'!$A$2:$C$3607, 3, 0)</f>
        <v>Joe Chavez</v>
      </c>
      <c r="H2494" s="48" t="s">
        <v>77</v>
      </c>
      <c r="I2494" s="61" t="s">
        <v>70</v>
      </c>
      <c r="J2494" s="61" t="str">
        <f>VLOOKUP(Corrections[[#This Row],[Employee]],[1]!Expense_Data[#Data],14,0)</f>
        <v>SL207@tidalwaveautospa.com</v>
      </c>
      <c r="K2494" s="68">
        <v>45510</v>
      </c>
      <c r="L2494" s="75"/>
      <c r="M2494" s="66"/>
      <c r="N2494" s="61"/>
      <c r="O2494" s="65"/>
    </row>
    <row r="2495" spans="1:15" hidden="1" x14ac:dyDescent="0.25">
      <c r="A2495" s="61" t="s">
        <v>731</v>
      </c>
      <c r="B2495" s="61" t="s">
        <v>13864</v>
      </c>
      <c r="C2495" s="50">
        <v>-212.93</v>
      </c>
      <c r="D2495" s="66">
        <v>45500</v>
      </c>
      <c r="E2495" s="61" t="s">
        <v>12978</v>
      </c>
      <c r="F2495" s="61"/>
      <c r="G2495" s="61" t="str">
        <f>VLOOKUP(Corrections[[#This Row],[Employee]],'[1]Management Hierarchy Report'!$A$2:$C$3607, 3, 0)</f>
        <v>Joe Chavez</v>
      </c>
      <c r="H2495" s="48" t="s">
        <v>77</v>
      </c>
      <c r="I2495" s="61" t="s">
        <v>70</v>
      </c>
      <c r="J2495" s="61" t="str">
        <f>VLOOKUP(Corrections[[#This Row],[Employee]],[1]!Expense_Data[#Data],14,0)</f>
        <v>SL207@tidalwaveautospa.com</v>
      </c>
      <c r="K2495" s="68">
        <v>45510</v>
      </c>
      <c r="L2495" s="75"/>
      <c r="M2495" s="66"/>
      <c r="N2495" s="61"/>
      <c r="O2495" s="65"/>
    </row>
    <row r="2496" spans="1:15" hidden="1" x14ac:dyDescent="0.25">
      <c r="A2496" s="61" t="s">
        <v>478</v>
      </c>
      <c r="B2496" s="61" t="s">
        <v>13888</v>
      </c>
      <c r="C2496" s="50">
        <v>107.64</v>
      </c>
      <c r="D2496" s="66">
        <v>45467</v>
      </c>
      <c r="E2496" s="61" t="s">
        <v>521</v>
      </c>
      <c r="F2496" s="61"/>
      <c r="G2496" s="61" t="e">
        <f>VLOOKUP(Corrections[[#This Row],[Employee]],'[1]Management Hierarchy Report'!$A$2:$C$3607, 3, 0)</f>
        <v>#N/A</v>
      </c>
      <c r="H2496" s="48" t="s">
        <v>77</v>
      </c>
      <c r="I2496" s="61" t="s">
        <v>70</v>
      </c>
      <c r="J2496" s="61" t="e">
        <f>VLOOKUP(Corrections[[#This Row],[Employee]],[1]!Expense_Data[#Data],14,0)</f>
        <v>#N/A</v>
      </c>
      <c r="K2496" s="68">
        <v>45510</v>
      </c>
      <c r="L2496" s="75"/>
      <c r="M2496" s="66"/>
      <c r="N2496" s="61"/>
      <c r="O2496" s="65"/>
    </row>
    <row r="2497" spans="1:15" hidden="1" x14ac:dyDescent="0.25">
      <c r="A2497" s="61" t="s">
        <v>478</v>
      </c>
      <c r="B2497" s="61" t="s">
        <v>13888</v>
      </c>
      <c r="C2497" s="50">
        <v>44.14</v>
      </c>
      <c r="D2497" s="66">
        <v>45469</v>
      </c>
      <c r="E2497" s="61" t="s">
        <v>521</v>
      </c>
      <c r="F2497" s="61"/>
      <c r="G2497" s="61" t="e">
        <f>VLOOKUP(Corrections[[#This Row],[Employee]],'[1]Management Hierarchy Report'!$A$2:$C$3607, 3, 0)</f>
        <v>#N/A</v>
      </c>
      <c r="H2497" s="48" t="s">
        <v>77</v>
      </c>
      <c r="I2497" s="61" t="s">
        <v>70</v>
      </c>
      <c r="J2497" s="61" t="e">
        <f>VLOOKUP(Corrections[[#This Row],[Employee]],[1]!Expense_Data[#Data],14,0)</f>
        <v>#N/A</v>
      </c>
      <c r="K2497" s="68">
        <v>45510</v>
      </c>
      <c r="L2497" s="75"/>
      <c r="M2497" s="66"/>
      <c r="N2497" s="61"/>
      <c r="O2497" s="65"/>
    </row>
    <row r="2498" spans="1:15" hidden="1" x14ac:dyDescent="0.25">
      <c r="A2498" s="61" t="s">
        <v>92</v>
      </c>
      <c r="B2498" s="61" t="s">
        <v>13885</v>
      </c>
      <c r="C2498" s="50">
        <v>392.97</v>
      </c>
      <c r="D2498" s="66">
        <v>45506</v>
      </c>
      <c r="E2498" s="61" t="s">
        <v>13870</v>
      </c>
      <c r="F2498" s="61"/>
      <c r="G2498" s="61" t="str">
        <f>VLOOKUP(Corrections[[#This Row],[Employee]],'[1]Management Hierarchy Report'!$A$2:$C$3607, 3, 0)</f>
        <v>Coty Stevens</v>
      </c>
      <c r="H2498" s="48" t="s">
        <v>13872</v>
      </c>
      <c r="I2498" s="61" t="s">
        <v>70</v>
      </c>
      <c r="J2498" s="61" t="str">
        <f>VLOOKUP(Corrections[[#This Row],[Employee]],[1]!Expense_Data[#Data],14,0)</f>
        <v>waynesia.sherman@tidalwaveautospa.com</v>
      </c>
      <c r="K2498" s="68">
        <v>45510</v>
      </c>
      <c r="L2498" s="75"/>
      <c r="M2498" s="66"/>
      <c r="N2498" s="61"/>
      <c r="O2498" s="65"/>
    </row>
    <row r="2499" spans="1:15" hidden="1" x14ac:dyDescent="0.25">
      <c r="A2499" s="61" t="s">
        <v>92</v>
      </c>
      <c r="B2499" s="61" t="s">
        <v>13886</v>
      </c>
      <c r="C2499" s="50">
        <v>3322.37</v>
      </c>
      <c r="D2499" s="66">
        <v>45506</v>
      </c>
      <c r="E2499" s="61" t="s">
        <v>13870</v>
      </c>
      <c r="F2499" s="61"/>
      <c r="G2499" s="61" t="str">
        <f>VLOOKUP(Corrections[[#This Row],[Employee]],'[1]Management Hierarchy Report'!$A$2:$C$3607, 3, 0)</f>
        <v>Coty Stevens</v>
      </c>
      <c r="H2499" s="48" t="s">
        <v>13872</v>
      </c>
      <c r="I2499" s="61" t="s">
        <v>70</v>
      </c>
      <c r="J2499" s="61" t="str">
        <f>VLOOKUP(Corrections[[#This Row],[Employee]],[1]!Expense_Data[#Data],14,0)</f>
        <v>waynesia.sherman@tidalwaveautospa.com</v>
      </c>
      <c r="K2499" s="68">
        <v>45510</v>
      </c>
      <c r="L2499" s="75"/>
      <c r="M2499" s="66"/>
      <c r="N2499" s="61"/>
      <c r="O2499" s="65"/>
    </row>
    <row r="2500" spans="1:15" hidden="1" x14ac:dyDescent="0.25">
      <c r="A2500" s="61" t="s">
        <v>4128</v>
      </c>
      <c r="B2500" s="61" t="s">
        <v>13100</v>
      </c>
      <c r="C2500" s="50">
        <v>85.02</v>
      </c>
      <c r="D2500" s="66">
        <v>45476</v>
      </c>
      <c r="E2500" s="61" t="s">
        <v>13030</v>
      </c>
      <c r="F2500" s="61"/>
      <c r="G2500" s="61" t="str">
        <f>VLOOKUP(Corrections[[#This Row],[Employee]],'[1]Management Hierarchy Report'!$A$2:$C$3607, 3, 0)</f>
        <v>Andrew Stephens</v>
      </c>
      <c r="H2500" s="48" t="s">
        <v>77</v>
      </c>
      <c r="I2500" s="61" t="s">
        <v>70</v>
      </c>
      <c r="J2500" s="61" t="str">
        <f>VLOOKUP(Corrections[[#This Row],[Employee]],[1]!Expense_Data[#Data],14,0)</f>
        <v>SL91@tidalwaveautospa.com</v>
      </c>
      <c r="K2500" s="68">
        <v>45511</v>
      </c>
      <c r="L2500" s="75"/>
      <c r="M2500" s="66"/>
      <c r="N2500" s="61"/>
      <c r="O2500" s="65"/>
    </row>
    <row r="2501" spans="1:15" hidden="1" x14ac:dyDescent="0.25">
      <c r="A2501" s="61" t="s">
        <v>1155</v>
      </c>
      <c r="B2501" s="61" t="s">
        <v>11604</v>
      </c>
      <c r="C2501" s="50">
        <v>108.08</v>
      </c>
      <c r="D2501" s="66">
        <v>45423</v>
      </c>
      <c r="E2501" s="61" t="s">
        <v>13828</v>
      </c>
      <c r="F2501" s="61"/>
      <c r="G2501" s="61" t="str">
        <f>VLOOKUP(Corrections[[#This Row],[Employee]],'[1]Management Hierarchy Report'!$A$2:$C$3607, 3, 0)</f>
        <v>Ricky Doyle</v>
      </c>
      <c r="H2501" s="48" t="s">
        <v>77</v>
      </c>
      <c r="I2501" s="61" t="s">
        <v>70</v>
      </c>
      <c r="J2501" s="61" t="str">
        <f>VLOOKUP(Corrections[[#This Row],[Employee]],[1]!Expense_Data[#Data],14,0)</f>
        <v>SL213@tidalwaveautospa.com</v>
      </c>
      <c r="K2501" s="68">
        <v>45511</v>
      </c>
      <c r="L2501" s="75"/>
      <c r="M2501" s="66"/>
      <c r="N2501" s="61"/>
      <c r="O2501" s="65"/>
    </row>
    <row r="2502" spans="1:15" hidden="1" x14ac:dyDescent="0.25">
      <c r="A2502" s="61" t="s">
        <v>1155</v>
      </c>
      <c r="B2502" s="61" t="s">
        <v>11604</v>
      </c>
      <c r="C2502" s="50">
        <v>143.5</v>
      </c>
      <c r="D2502" s="66">
        <v>45432</v>
      </c>
      <c r="E2502" s="61" t="s">
        <v>12978</v>
      </c>
      <c r="F2502" s="61"/>
      <c r="G2502" s="61" t="str">
        <f>VLOOKUP(Corrections[[#This Row],[Employee]],'[1]Management Hierarchy Report'!$A$2:$C$3607, 3, 0)</f>
        <v>Ricky Doyle</v>
      </c>
      <c r="H2502" s="48" t="s">
        <v>77</v>
      </c>
      <c r="I2502" s="61" t="s">
        <v>70</v>
      </c>
      <c r="J2502" s="61" t="str">
        <f>VLOOKUP(Corrections[[#This Row],[Employee]],[1]!Expense_Data[#Data],14,0)</f>
        <v>SL213@tidalwaveautospa.com</v>
      </c>
      <c r="K2502" s="68">
        <v>45511</v>
      </c>
      <c r="L2502" s="75"/>
      <c r="M2502" s="66"/>
      <c r="N2502" s="61"/>
      <c r="O2502" s="65"/>
    </row>
    <row r="2503" spans="1:15" hidden="1" x14ac:dyDescent="0.25">
      <c r="A2503" s="61" t="s">
        <v>1155</v>
      </c>
      <c r="B2503" s="61" t="s">
        <v>11604</v>
      </c>
      <c r="C2503" s="50">
        <v>88.94</v>
      </c>
      <c r="D2503" s="66">
        <v>45440</v>
      </c>
      <c r="E2503" s="61" t="s">
        <v>12978</v>
      </c>
      <c r="F2503" s="61"/>
      <c r="G2503" s="61" t="str">
        <f>VLOOKUP(Corrections[[#This Row],[Employee]],'[1]Management Hierarchy Report'!$A$2:$C$3607, 3, 0)</f>
        <v>Ricky Doyle</v>
      </c>
      <c r="H2503" s="48" t="s">
        <v>77</v>
      </c>
      <c r="I2503" s="61" t="s">
        <v>70</v>
      </c>
      <c r="J2503" s="61" t="str">
        <f>VLOOKUP(Corrections[[#This Row],[Employee]],[1]!Expense_Data[#Data],14,0)</f>
        <v>SL213@tidalwaveautospa.com</v>
      </c>
      <c r="K2503" s="68">
        <v>45511</v>
      </c>
      <c r="L2503" s="75"/>
      <c r="M2503" s="66"/>
      <c r="N2503" s="61"/>
      <c r="O2503" s="65"/>
    </row>
    <row r="2504" spans="1:15" hidden="1" x14ac:dyDescent="0.25">
      <c r="A2504" s="61" t="s">
        <v>1155</v>
      </c>
      <c r="B2504" s="61" t="s">
        <v>11604</v>
      </c>
      <c r="C2504" s="50">
        <v>88.94</v>
      </c>
      <c r="D2504" s="66">
        <v>45440</v>
      </c>
      <c r="E2504" s="61" t="s">
        <v>13828</v>
      </c>
      <c r="F2504" s="61"/>
      <c r="G2504" s="61" t="str">
        <f>VLOOKUP(Corrections[[#This Row],[Employee]],'[1]Management Hierarchy Report'!$A$2:$C$3607, 3, 0)</f>
        <v>Ricky Doyle</v>
      </c>
      <c r="H2504" s="48" t="s">
        <v>77</v>
      </c>
      <c r="I2504" s="61" t="s">
        <v>70</v>
      </c>
      <c r="J2504" s="61" t="str">
        <f>VLOOKUP(Corrections[[#This Row],[Employee]],[1]!Expense_Data[#Data],14,0)</f>
        <v>SL213@tidalwaveautospa.com</v>
      </c>
      <c r="K2504" s="68">
        <v>45511</v>
      </c>
      <c r="L2504" s="75"/>
      <c r="M2504" s="66"/>
      <c r="N2504" s="61"/>
      <c r="O2504" s="65"/>
    </row>
    <row r="2505" spans="1:15" hidden="1" x14ac:dyDescent="0.25">
      <c r="A2505" s="61" t="s">
        <v>1155</v>
      </c>
      <c r="B2505" s="61" t="s">
        <v>11604</v>
      </c>
      <c r="C2505" s="50">
        <v>40.17</v>
      </c>
      <c r="D2505" s="66">
        <v>45443</v>
      </c>
      <c r="E2505" s="61" t="s">
        <v>13828</v>
      </c>
      <c r="F2505" s="61"/>
      <c r="G2505" s="61" t="str">
        <f>VLOOKUP(Corrections[[#This Row],[Employee]],'[1]Management Hierarchy Report'!$A$2:$C$3607, 3, 0)</f>
        <v>Ricky Doyle</v>
      </c>
      <c r="H2505" s="48" t="s">
        <v>77</v>
      </c>
      <c r="I2505" s="61" t="s">
        <v>70</v>
      </c>
      <c r="J2505" s="61" t="str">
        <f>VLOOKUP(Corrections[[#This Row],[Employee]],[1]!Expense_Data[#Data],14,0)</f>
        <v>SL213@tidalwaveautospa.com</v>
      </c>
      <c r="K2505" s="68">
        <v>45511</v>
      </c>
      <c r="L2505" s="75"/>
      <c r="M2505" s="66"/>
      <c r="N2505" s="61"/>
      <c r="O2505" s="65"/>
    </row>
    <row r="2506" spans="1:15" hidden="1" x14ac:dyDescent="0.25">
      <c r="A2506" s="61" t="s">
        <v>1155</v>
      </c>
      <c r="B2506" s="61" t="s">
        <v>11604</v>
      </c>
      <c r="C2506" s="50">
        <v>126.64</v>
      </c>
      <c r="D2506" s="66">
        <v>45448</v>
      </c>
      <c r="E2506" s="61" t="s">
        <v>12978</v>
      </c>
      <c r="F2506" s="61"/>
      <c r="G2506" s="61" t="str">
        <f>VLOOKUP(Corrections[[#This Row],[Employee]],'[1]Management Hierarchy Report'!$A$2:$C$3607, 3, 0)</f>
        <v>Ricky Doyle</v>
      </c>
      <c r="H2506" s="48" t="s">
        <v>77</v>
      </c>
      <c r="I2506" s="61" t="s">
        <v>70</v>
      </c>
      <c r="J2506" s="61" t="str">
        <f>VLOOKUP(Corrections[[#This Row],[Employee]],[1]!Expense_Data[#Data],14,0)</f>
        <v>SL213@tidalwaveautospa.com</v>
      </c>
      <c r="K2506" s="68">
        <v>45511</v>
      </c>
      <c r="L2506" s="75"/>
      <c r="M2506" s="66"/>
      <c r="N2506" s="61"/>
      <c r="O2506" s="65"/>
    </row>
    <row r="2507" spans="1:15" hidden="1" x14ac:dyDescent="0.25">
      <c r="A2507" s="61" t="s">
        <v>1155</v>
      </c>
      <c r="B2507" s="61" t="s">
        <v>11604</v>
      </c>
      <c r="C2507" s="50">
        <v>75.06</v>
      </c>
      <c r="D2507" s="66">
        <v>45454</v>
      </c>
      <c r="E2507" s="61" t="s">
        <v>13828</v>
      </c>
      <c r="F2507" s="61"/>
      <c r="G2507" s="61" t="str">
        <f>VLOOKUP(Corrections[[#This Row],[Employee]],'[1]Management Hierarchy Report'!$A$2:$C$3607, 3, 0)</f>
        <v>Ricky Doyle</v>
      </c>
      <c r="H2507" s="48" t="s">
        <v>77</v>
      </c>
      <c r="I2507" s="61" t="s">
        <v>70</v>
      </c>
      <c r="J2507" s="61" t="str">
        <f>VLOOKUP(Corrections[[#This Row],[Employee]],[1]!Expense_Data[#Data],14,0)</f>
        <v>SL213@tidalwaveautospa.com</v>
      </c>
      <c r="K2507" s="68">
        <v>45511</v>
      </c>
      <c r="L2507" s="75"/>
      <c r="M2507" s="66"/>
      <c r="N2507" s="61"/>
      <c r="O2507" s="65"/>
    </row>
    <row r="2508" spans="1:15" hidden="1" x14ac:dyDescent="0.25">
      <c r="A2508" s="61" t="s">
        <v>1155</v>
      </c>
      <c r="B2508" s="61" t="s">
        <v>11604</v>
      </c>
      <c r="C2508" s="50">
        <v>125.78</v>
      </c>
      <c r="D2508" s="66">
        <v>45463</v>
      </c>
      <c r="E2508" s="61" t="s">
        <v>13030</v>
      </c>
      <c r="F2508" s="61"/>
      <c r="G2508" s="61" t="str">
        <f>VLOOKUP(Corrections[[#This Row],[Employee]],'[1]Management Hierarchy Report'!$A$2:$C$3607, 3, 0)</f>
        <v>Ricky Doyle</v>
      </c>
      <c r="H2508" s="48" t="s">
        <v>77</v>
      </c>
      <c r="I2508" s="61" t="s">
        <v>70</v>
      </c>
      <c r="J2508" s="61" t="str">
        <f>VLOOKUP(Corrections[[#This Row],[Employee]],[1]!Expense_Data[#Data],14,0)</f>
        <v>SL213@tidalwaveautospa.com</v>
      </c>
      <c r="K2508" s="68">
        <v>45511</v>
      </c>
      <c r="L2508" s="75"/>
      <c r="M2508" s="66"/>
      <c r="N2508" s="61"/>
      <c r="O2508" s="65"/>
    </row>
    <row r="2509" spans="1:15" hidden="1" x14ac:dyDescent="0.25">
      <c r="A2509" s="61" t="s">
        <v>1155</v>
      </c>
      <c r="B2509" s="61" t="s">
        <v>11604</v>
      </c>
      <c r="C2509" s="50">
        <v>116.32</v>
      </c>
      <c r="D2509" s="66">
        <v>45464</v>
      </c>
      <c r="E2509" s="61" t="s">
        <v>12978</v>
      </c>
      <c r="F2509" s="61"/>
      <c r="G2509" s="61" t="str">
        <f>VLOOKUP(Corrections[[#This Row],[Employee]],'[1]Management Hierarchy Report'!$A$2:$C$3607, 3, 0)</f>
        <v>Ricky Doyle</v>
      </c>
      <c r="H2509" s="48" t="s">
        <v>77</v>
      </c>
      <c r="I2509" s="61" t="s">
        <v>70</v>
      </c>
      <c r="J2509" s="61" t="str">
        <f>VLOOKUP(Corrections[[#This Row],[Employee]],[1]!Expense_Data[#Data],14,0)</f>
        <v>SL213@tidalwaveautospa.com</v>
      </c>
      <c r="K2509" s="68">
        <v>45511</v>
      </c>
      <c r="L2509" s="75"/>
      <c r="M2509" s="66"/>
      <c r="N2509" s="61"/>
      <c r="O2509" s="65"/>
    </row>
    <row r="2510" spans="1:15" hidden="1" x14ac:dyDescent="0.25">
      <c r="A2510" s="61" t="s">
        <v>482</v>
      </c>
      <c r="B2510" s="61" t="s">
        <v>13894</v>
      </c>
      <c r="C2510" s="50">
        <v>781.75</v>
      </c>
      <c r="D2510" s="66">
        <v>45503</v>
      </c>
      <c r="E2510" s="61" t="s">
        <v>13870</v>
      </c>
      <c r="F2510" s="61"/>
      <c r="G2510" s="61" t="str">
        <f>VLOOKUP(Corrections[[#This Row],[Employee]],'[1]Management Hierarchy Report'!$A$2:$C$3607, 3, 0)</f>
        <v>Ricky Doyle</v>
      </c>
      <c r="H2510" s="48" t="s">
        <v>13872</v>
      </c>
      <c r="I2510" s="61" t="s">
        <v>70</v>
      </c>
      <c r="J2510" s="61" t="str">
        <f>VLOOKUP(Corrections[[#This Row],[Employee]],[1]!Expense_Data[#Data],14,0)</f>
        <v>SL204@tidalwaveautospa.com</v>
      </c>
      <c r="K2510" s="68">
        <v>45511</v>
      </c>
      <c r="L2510" s="75"/>
      <c r="M2510" s="66"/>
      <c r="N2510" s="61"/>
      <c r="O2510" s="65"/>
    </row>
    <row r="2511" spans="1:15" hidden="1" x14ac:dyDescent="0.25">
      <c r="A2511" s="61" t="s">
        <v>309</v>
      </c>
      <c r="B2511" s="61" t="s">
        <v>13911</v>
      </c>
      <c r="C2511" s="50">
        <v>113.34</v>
      </c>
      <c r="D2511" s="66">
        <v>45484</v>
      </c>
      <c r="E2511" s="61" t="s">
        <v>13030</v>
      </c>
      <c r="F2511" s="61"/>
      <c r="G2511" s="61" t="str">
        <f>VLOOKUP(Corrections[[#This Row],[Employee]],'[1]Management Hierarchy Report'!$A$2:$C$3607, 3, 0)</f>
        <v>Gary Bradley</v>
      </c>
      <c r="H2511" s="48" t="s">
        <v>77</v>
      </c>
      <c r="I2511" s="61" t="s">
        <v>70</v>
      </c>
      <c r="J2511" s="61" t="str">
        <f>VLOOKUP(Corrections[[#This Row],[Employee]],[1]!Expense_Data[#Data],14,0)</f>
        <v>SL128@tidalwaveautospa.com</v>
      </c>
      <c r="K2511" s="68">
        <v>45511</v>
      </c>
      <c r="L2511" s="75"/>
      <c r="M2511" s="66"/>
      <c r="N2511" s="61"/>
      <c r="O2511" s="65"/>
    </row>
    <row r="2512" spans="1:15" hidden="1" x14ac:dyDescent="0.25">
      <c r="A2512" s="61" t="s">
        <v>515</v>
      </c>
      <c r="B2512" s="61" t="s">
        <v>13799</v>
      </c>
      <c r="C2512" s="50">
        <v>62.43</v>
      </c>
      <c r="D2512" s="66">
        <v>45473</v>
      </c>
      <c r="E2512" s="61" t="s">
        <v>13030</v>
      </c>
      <c r="F2512" s="61"/>
      <c r="G2512" s="61" t="str">
        <f>VLOOKUP(Corrections[[#This Row],[Employee]],'[1]Management Hierarchy Report'!$A$2:$C$3607, 3, 0)</f>
        <v>Bruce Maxwell</v>
      </c>
      <c r="H2512" s="48" t="s">
        <v>77</v>
      </c>
      <c r="I2512" s="61" t="s">
        <v>70</v>
      </c>
      <c r="J2512" s="61" t="str">
        <f>VLOOKUP(Corrections[[#This Row],[Employee]],[1]!Expense_Data[#Data],14,0)</f>
        <v>byron.barnes@tidalwaveautospa.com</v>
      </c>
      <c r="K2512" s="68">
        <v>45511</v>
      </c>
      <c r="L2512" s="75"/>
      <c r="M2512" s="66"/>
      <c r="N2512" s="61"/>
      <c r="O2512" s="65"/>
    </row>
    <row r="2513" spans="1:15" hidden="1" x14ac:dyDescent="0.25">
      <c r="A2513" s="61" t="s">
        <v>515</v>
      </c>
      <c r="B2513" s="61" t="s">
        <v>13799</v>
      </c>
      <c r="C2513" s="50">
        <v>56.8</v>
      </c>
      <c r="D2513" s="66">
        <v>45479</v>
      </c>
      <c r="E2513" s="61" t="s">
        <v>521</v>
      </c>
      <c r="F2513" s="61"/>
      <c r="G2513" s="61" t="str">
        <f>VLOOKUP(Corrections[[#This Row],[Employee]],'[1]Management Hierarchy Report'!$A$2:$C$3607, 3, 0)</f>
        <v>Bruce Maxwell</v>
      </c>
      <c r="H2513" s="48" t="s">
        <v>77</v>
      </c>
      <c r="I2513" s="61" t="s">
        <v>70</v>
      </c>
      <c r="J2513" s="61" t="str">
        <f>VLOOKUP(Corrections[[#This Row],[Employee]],[1]!Expense_Data[#Data],14,0)</f>
        <v>byron.barnes@tidalwaveautospa.com</v>
      </c>
      <c r="K2513" s="68">
        <v>45511</v>
      </c>
      <c r="L2513" s="75"/>
      <c r="M2513" s="66"/>
      <c r="N2513" s="61"/>
      <c r="O2513" s="65"/>
    </row>
    <row r="2514" spans="1:15" hidden="1" x14ac:dyDescent="0.25">
      <c r="A2514" s="61" t="s">
        <v>515</v>
      </c>
      <c r="B2514" s="61" t="s">
        <v>13799</v>
      </c>
      <c r="C2514" s="50">
        <v>149.19999999999999</v>
      </c>
      <c r="D2514" s="66">
        <v>45483</v>
      </c>
      <c r="E2514" s="61" t="s">
        <v>71</v>
      </c>
      <c r="F2514" s="61"/>
      <c r="G2514" s="61" t="str">
        <f>VLOOKUP(Corrections[[#This Row],[Employee]],'[1]Management Hierarchy Report'!$A$2:$C$3607, 3, 0)</f>
        <v>Bruce Maxwell</v>
      </c>
      <c r="H2514" s="48" t="s">
        <v>77</v>
      </c>
      <c r="I2514" s="61" t="s">
        <v>70</v>
      </c>
      <c r="J2514" s="61" t="str">
        <f>VLOOKUP(Corrections[[#This Row],[Employee]],[1]!Expense_Data[#Data],14,0)</f>
        <v>byron.barnes@tidalwaveautospa.com</v>
      </c>
      <c r="K2514" s="68">
        <v>45511</v>
      </c>
      <c r="L2514" s="75"/>
      <c r="M2514" s="66"/>
      <c r="N2514" s="61"/>
      <c r="O2514" s="65"/>
    </row>
    <row r="2515" spans="1:15" hidden="1" x14ac:dyDescent="0.25">
      <c r="A2515" s="61" t="s">
        <v>515</v>
      </c>
      <c r="B2515" s="61" t="s">
        <v>13799</v>
      </c>
      <c r="C2515" s="50">
        <v>281.18</v>
      </c>
      <c r="D2515" s="66">
        <v>45487</v>
      </c>
      <c r="E2515" s="61" t="s">
        <v>71</v>
      </c>
      <c r="F2515" s="61"/>
      <c r="G2515" s="61" t="str">
        <f>VLOOKUP(Corrections[[#This Row],[Employee]],'[1]Management Hierarchy Report'!$A$2:$C$3607, 3, 0)</f>
        <v>Bruce Maxwell</v>
      </c>
      <c r="H2515" s="48" t="s">
        <v>77</v>
      </c>
      <c r="I2515" s="61" t="s">
        <v>70</v>
      </c>
      <c r="J2515" s="61" t="str">
        <f>VLOOKUP(Corrections[[#This Row],[Employee]],[1]!Expense_Data[#Data],14,0)</f>
        <v>byron.barnes@tidalwaveautospa.com</v>
      </c>
      <c r="K2515" s="68">
        <v>45511</v>
      </c>
      <c r="L2515" s="75"/>
      <c r="M2515" s="66"/>
      <c r="N2515" s="61"/>
      <c r="O2515" s="65"/>
    </row>
    <row r="2516" spans="1:15" hidden="1" x14ac:dyDescent="0.25">
      <c r="A2516" s="61" t="s">
        <v>515</v>
      </c>
      <c r="B2516" s="61" t="s">
        <v>13799</v>
      </c>
      <c r="C2516" s="50">
        <v>292.64999999999998</v>
      </c>
      <c r="D2516" s="66">
        <v>45491</v>
      </c>
      <c r="E2516" s="61" t="s">
        <v>71</v>
      </c>
      <c r="F2516" s="61"/>
      <c r="G2516" s="61" t="str">
        <f>VLOOKUP(Corrections[[#This Row],[Employee]],'[1]Management Hierarchy Report'!$A$2:$C$3607, 3, 0)</f>
        <v>Bruce Maxwell</v>
      </c>
      <c r="H2516" s="48" t="s">
        <v>77</v>
      </c>
      <c r="I2516" s="61" t="s">
        <v>70</v>
      </c>
      <c r="J2516" s="61" t="str">
        <f>VLOOKUP(Corrections[[#This Row],[Employee]],[1]!Expense_Data[#Data],14,0)</f>
        <v>byron.barnes@tidalwaveautospa.com</v>
      </c>
      <c r="K2516" s="68">
        <v>45511</v>
      </c>
      <c r="L2516" s="75"/>
      <c r="M2516" s="66"/>
      <c r="N2516" s="61"/>
      <c r="O2516" s="65"/>
    </row>
    <row r="2517" spans="1:15" hidden="1" x14ac:dyDescent="0.25">
      <c r="A2517" s="61" t="s">
        <v>74</v>
      </c>
      <c r="B2517" s="61" t="s">
        <v>13054</v>
      </c>
      <c r="C2517" s="50">
        <v>154.08000000000001</v>
      </c>
      <c r="D2517" s="66">
        <v>45464</v>
      </c>
      <c r="E2517" s="61" t="s">
        <v>13828</v>
      </c>
      <c r="F2517" s="61"/>
      <c r="G2517" s="61" t="str">
        <f>VLOOKUP(Corrections[[#This Row],[Employee]],'[1]Management Hierarchy Report'!$A$2:$C$3607, 3, 0)</f>
        <v>Steven Kyriazis</v>
      </c>
      <c r="H2517" s="48" t="s">
        <v>77</v>
      </c>
      <c r="I2517" s="61" t="s">
        <v>70</v>
      </c>
      <c r="J2517" s="61" t="str">
        <f>VLOOKUP(Corrections[[#This Row],[Employee]],[1]!Expense_Data[#Data],14,0)</f>
        <v>SL230@tidalwaveautospa.com</v>
      </c>
      <c r="K2517" s="68">
        <v>45511</v>
      </c>
      <c r="L2517" s="75"/>
      <c r="M2517" s="66"/>
      <c r="N2517" s="61"/>
      <c r="O2517" s="65"/>
    </row>
    <row r="2518" spans="1:15" hidden="1" x14ac:dyDescent="0.25">
      <c r="A2518" s="61" t="s">
        <v>74</v>
      </c>
      <c r="B2518" s="61" t="s">
        <v>13054</v>
      </c>
      <c r="C2518" s="50">
        <v>235.86</v>
      </c>
      <c r="D2518" s="66">
        <v>45467</v>
      </c>
      <c r="E2518" s="61" t="s">
        <v>12979</v>
      </c>
      <c r="F2518" s="61"/>
      <c r="G2518" s="61" t="str">
        <f>VLOOKUP(Corrections[[#This Row],[Employee]],'[1]Management Hierarchy Report'!$A$2:$C$3607, 3, 0)</f>
        <v>Steven Kyriazis</v>
      </c>
      <c r="H2518" s="48" t="s">
        <v>77</v>
      </c>
      <c r="I2518" s="61" t="s">
        <v>70</v>
      </c>
      <c r="J2518" s="61" t="str">
        <f>VLOOKUP(Corrections[[#This Row],[Employee]],[1]!Expense_Data[#Data],14,0)</f>
        <v>SL230@tidalwaveautospa.com</v>
      </c>
      <c r="K2518" s="68">
        <v>45511</v>
      </c>
      <c r="L2518" s="75"/>
      <c r="M2518" s="66"/>
      <c r="N2518" s="61"/>
      <c r="O2518" s="65"/>
    </row>
    <row r="2519" spans="1:15" hidden="1" x14ac:dyDescent="0.25">
      <c r="A2519" s="61" t="s">
        <v>74</v>
      </c>
      <c r="B2519" s="61" t="s">
        <v>13054</v>
      </c>
      <c r="C2519" s="50">
        <v>159.1</v>
      </c>
      <c r="D2519" s="66">
        <v>45484</v>
      </c>
      <c r="E2519" s="61" t="s">
        <v>13030</v>
      </c>
      <c r="F2519" s="61"/>
      <c r="G2519" s="61" t="str">
        <f>VLOOKUP(Corrections[[#This Row],[Employee]],'[1]Management Hierarchy Report'!$A$2:$C$3607, 3, 0)</f>
        <v>Steven Kyriazis</v>
      </c>
      <c r="H2519" s="48" t="s">
        <v>77</v>
      </c>
      <c r="I2519" s="61" t="s">
        <v>70</v>
      </c>
      <c r="J2519" s="61" t="str">
        <f>VLOOKUP(Corrections[[#This Row],[Employee]],[1]!Expense_Data[#Data],14,0)</f>
        <v>SL230@tidalwaveautospa.com</v>
      </c>
      <c r="K2519" s="68">
        <v>45511</v>
      </c>
      <c r="L2519" s="75"/>
      <c r="M2519" s="66"/>
      <c r="N2519" s="61"/>
      <c r="O2519" s="65"/>
    </row>
    <row r="2520" spans="1:15" hidden="1" x14ac:dyDescent="0.25">
      <c r="A2520" s="61" t="s">
        <v>744</v>
      </c>
      <c r="B2520" s="61" t="s">
        <v>13898</v>
      </c>
      <c r="C2520" s="50">
        <v>1143.0899999999999</v>
      </c>
      <c r="D2520" s="66">
        <v>45504</v>
      </c>
      <c r="E2520" s="61" t="s">
        <v>13870</v>
      </c>
      <c r="F2520" s="61"/>
      <c r="G2520" s="61" t="str">
        <f>VLOOKUP(Corrections[[#This Row],[Employee]],'[1]Management Hierarchy Report'!$A$2:$C$3607, 3, 0)</f>
        <v>Joshua Henderson</v>
      </c>
      <c r="H2520" s="48" t="s">
        <v>13872</v>
      </c>
      <c r="I2520" s="61" t="s">
        <v>70</v>
      </c>
      <c r="J2520" s="61" t="str">
        <f>VLOOKUP(Corrections[[#This Row],[Employee]],[1]!Expense_Data[#Data],14,0)</f>
        <v>christopher.george@twavelead.com</v>
      </c>
      <c r="K2520" s="68">
        <v>45511</v>
      </c>
      <c r="L2520" s="75"/>
      <c r="M2520" s="66"/>
      <c r="N2520" s="61"/>
      <c r="O2520" s="65"/>
    </row>
    <row r="2521" spans="1:15" hidden="1" x14ac:dyDescent="0.25">
      <c r="A2521" s="61" t="s">
        <v>767</v>
      </c>
      <c r="B2521" s="61" t="s">
        <v>13895</v>
      </c>
      <c r="C2521" s="50">
        <v>26.8</v>
      </c>
      <c r="D2521" s="66">
        <v>45500</v>
      </c>
      <c r="E2521" s="61" t="s">
        <v>13870</v>
      </c>
      <c r="F2521" s="61"/>
      <c r="G2521" s="61" t="str">
        <f>VLOOKUP(Corrections[[#This Row],[Employee]],'[1]Management Hierarchy Report'!$A$2:$C$3607, 3, 0)</f>
        <v>Ricky Doyle</v>
      </c>
      <c r="H2521" s="48" t="s">
        <v>13872</v>
      </c>
      <c r="I2521" s="61" t="s">
        <v>70</v>
      </c>
      <c r="J2521" s="61" t="str">
        <f>VLOOKUP(Corrections[[#This Row],[Employee]],[1]!Expense_Data[#Data],14,0)</f>
        <v>SL79@tidalwaveautospa.com</v>
      </c>
      <c r="K2521" s="68">
        <v>45511</v>
      </c>
      <c r="L2521" s="75"/>
      <c r="M2521" s="66"/>
      <c r="N2521" s="61"/>
      <c r="O2521" s="65"/>
    </row>
    <row r="2522" spans="1:15" hidden="1" x14ac:dyDescent="0.25">
      <c r="A2522" s="61" t="s">
        <v>442</v>
      </c>
      <c r="B2522" s="61" t="s">
        <v>11630</v>
      </c>
      <c r="C2522" s="50">
        <v>305.89</v>
      </c>
      <c r="D2522" s="66">
        <v>45429</v>
      </c>
      <c r="E2522" s="61" t="s">
        <v>705</v>
      </c>
      <c r="F2522" s="61"/>
      <c r="G2522" s="61" t="e">
        <f>VLOOKUP(Corrections[[#This Row],[Employee]],'[1]Management Hierarchy Report'!$A$2:$C$3607, 3, 0)</f>
        <v>#N/A</v>
      </c>
      <c r="H2522" s="48" t="s">
        <v>77</v>
      </c>
      <c r="I2522" s="61" t="s">
        <v>70</v>
      </c>
      <c r="J2522" s="61" t="e">
        <f>VLOOKUP(Corrections[[#This Row],[Employee]],[1]!Expense_Data[#Data],14,0)</f>
        <v>#N/A</v>
      </c>
      <c r="K2522" s="68">
        <v>45511</v>
      </c>
      <c r="L2522" s="75"/>
      <c r="M2522" s="66"/>
      <c r="N2522" s="61"/>
      <c r="O2522" s="65"/>
    </row>
    <row r="2523" spans="1:15" hidden="1" x14ac:dyDescent="0.25">
      <c r="A2523" s="61" t="s">
        <v>1686</v>
      </c>
      <c r="B2523" s="61" t="s">
        <v>13910</v>
      </c>
      <c r="C2523" s="50">
        <v>4069.14</v>
      </c>
      <c r="D2523" s="66">
        <v>45492</v>
      </c>
      <c r="E2523" s="61" t="s">
        <v>13870</v>
      </c>
      <c r="F2523" s="61"/>
      <c r="G2523" s="61" t="str">
        <f>VLOOKUP(Corrections[[#This Row],[Employee]],'[1]Management Hierarchy Report'!$A$2:$C$3607, 3, 0)</f>
        <v>Gary Bradley</v>
      </c>
      <c r="H2523" s="48" t="s">
        <v>13872</v>
      </c>
      <c r="I2523" s="61" t="s">
        <v>70</v>
      </c>
      <c r="J2523" s="61" t="str">
        <f>VLOOKUP(Corrections[[#This Row],[Employee]],[1]!Expense_Data[#Data],14,0)</f>
        <v>SL185@tidalwaveautospa.com</v>
      </c>
      <c r="K2523" s="68">
        <v>45511</v>
      </c>
      <c r="L2523" s="75"/>
      <c r="M2523" s="66"/>
      <c r="N2523" s="61"/>
      <c r="O2523" s="65"/>
    </row>
    <row r="2524" spans="1:15" hidden="1" x14ac:dyDescent="0.25">
      <c r="A2524" s="61" t="s">
        <v>1753</v>
      </c>
      <c r="B2524" s="61" t="s">
        <v>13083</v>
      </c>
      <c r="C2524" s="50">
        <v>104.68</v>
      </c>
      <c r="D2524" s="66">
        <v>45476</v>
      </c>
      <c r="E2524" s="61" t="s">
        <v>521</v>
      </c>
      <c r="F2524" s="61"/>
      <c r="G2524" s="61" t="str">
        <f>VLOOKUP(Corrections[[#This Row],[Employee]],'[1]Management Hierarchy Report'!$A$2:$C$3607, 3, 0)</f>
        <v>Ricky Doyle</v>
      </c>
      <c r="H2524" s="48" t="s">
        <v>77</v>
      </c>
      <c r="I2524" s="61" t="s">
        <v>70</v>
      </c>
      <c r="J2524" s="61" t="str">
        <f>VLOOKUP(Corrections[[#This Row],[Employee]],[1]!Expense_Data[#Data],14,0)</f>
        <v>SL190@tidalwaveautospa.com</v>
      </c>
      <c r="K2524" s="68">
        <v>45511</v>
      </c>
      <c r="L2524" s="75"/>
      <c r="M2524" s="66"/>
      <c r="N2524" s="61"/>
      <c r="O2524" s="65"/>
    </row>
    <row r="2525" spans="1:15" hidden="1" x14ac:dyDescent="0.25">
      <c r="A2525" s="61" t="s">
        <v>1753</v>
      </c>
      <c r="B2525" s="61" t="s">
        <v>13083</v>
      </c>
      <c r="C2525" s="50">
        <v>34.729999999999997</v>
      </c>
      <c r="D2525" s="66">
        <v>45484</v>
      </c>
      <c r="E2525" s="61" t="s">
        <v>521</v>
      </c>
      <c r="F2525" s="61"/>
      <c r="G2525" s="61" t="str">
        <f>VLOOKUP(Corrections[[#This Row],[Employee]],'[1]Management Hierarchy Report'!$A$2:$C$3607, 3, 0)</f>
        <v>Ricky Doyle</v>
      </c>
      <c r="H2525" s="48" t="s">
        <v>77</v>
      </c>
      <c r="I2525" s="61" t="s">
        <v>70</v>
      </c>
      <c r="J2525" s="61" t="str">
        <f>VLOOKUP(Corrections[[#This Row],[Employee]],[1]!Expense_Data[#Data],14,0)</f>
        <v>SL190@tidalwaveautospa.com</v>
      </c>
      <c r="K2525" s="68">
        <v>45511</v>
      </c>
      <c r="L2525" s="75"/>
      <c r="M2525" s="66"/>
      <c r="N2525" s="61"/>
      <c r="O2525" s="65"/>
    </row>
    <row r="2526" spans="1:15" hidden="1" x14ac:dyDescent="0.25">
      <c r="A2526" s="61" t="s">
        <v>620</v>
      </c>
      <c r="B2526" s="61" t="s">
        <v>12987</v>
      </c>
      <c r="C2526" s="50">
        <v>190.44</v>
      </c>
      <c r="D2526" s="66">
        <v>45456</v>
      </c>
      <c r="E2526" s="61" t="s">
        <v>13828</v>
      </c>
      <c r="F2526" s="61"/>
      <c r="G2526" s="61" t="str">
        <f>VLOOKUP(Corrections[[#This Row],[Employee]],'[1]Management Hierarchy Report'!$A$2:$C$3607, 3, 0)</f>
        <v>Ricky Doyle</v>
      </c>
      <c r="H2526" s="48" t="s">
        <v>77</v>
      </c>
      <c r="I2526" s="61" t="s">
        <v>70</v>
      </c>
      <c r="J2526" s="61" t="str">
        <f>VLOOKUP(Corrections[[#This Row],[Employee]],[1]!Expense_Data[#Data],14,0)</f>
        <v>SL116@tidalwaveautospa.com</v>
      </c>
      <c r="K2526" s="68">
        <v>45511</v>
      </c>
      <c r="L2526" s="75"/>
      <c r="M2526" s="66"/>
      <c r="N2526" s="61"/>
      <c r="O2526" s="65"/>
    </row>
    <row r="2527" spans="1:15" hidden="1" x14ac:dyDescent="0.25">
      <c r="A2527" s="61" t="s">
        <v>1893</v>
      </c>
      <c r="B2527" s="61" t="s">
        <v>13896</v>
      </c>
      <c r="C2527" s="50">
        <v>57.76</v>
      </c>
      <c r="D2527" s="66">
        <v>45454</v>
      </c>
      <c r="E2527" s="61" t="s">
        <v>12978</v>
      </c>
      <c r="F2527" s="61"/>
      <c r="G2527" s="61" t="str">
        <f>VLOOKUP(Corrections[[#This Row],[Employee]],'[1]Management Hierarchy Report'!$A$2:$C$3607, 3, 0)</f>
        <v>Ricky Doyle</v>
      </c>
      <c r="H2527" s="48" t="s">
        <v>77</v>
      </c>
      <c r="I2527" s="61" t="s">
        <v>70</v>
      </c>
      <c r="J2527" s="61" t="str">
        <f>VLOOKUP(Corrections[[#This Row],[Employee]],[1]!Expense_Data[#Data],14,0)</f>
        <v>SL115@tidalwaveautospa.com</v>
      </c>
      <c r="K2527" s="68">
        <v>45511</v>
      </c>
      <c r="L2527" s="75"/>
      <c r="M2527" s="66"/>
      <c r="N2527" s="61"/>
      <c r="O2527" s="65"/>
    </row>
    <row r="2528" spans="1:15" hidden="1" x14ac:dyDescent="0.25">
      <c r="A2528" s="61" t="s">
        <v>554</v>
      </c>
      <c r="B2528" s="61" t="s">
        <v>12986</v>
      </c>
      <c r="C2528" s="50">
        <v>28.03</v>
      </c>
      <c r="D2528" s="66">
        <v>45462</v>
      </c>
      <c r="E2528" s="61" t="s">
        <v>13828</v>
      </c>
      <c r="F2528" s="61"/>
      <c r="G2528" s="61" t="str">
        <f>VLOOKUP(Corrections[[#This Row],[Employee]],'[1]Management Hierarchy Report'!$A$2:$C$3607, 3, 0)</f>
        <v>Gary Bradley</v>
      </c>
      <c r="H2528" s="48" t="s">
        <v>77</v>
      </c>
      <c r="I2528" s="61" t="s">
        <v>70</v>
      </c>
      <c r="J2528" s="61" t="str">
        <f>VLOOKUP(Corrections[[#This Row],[Employee]],[1]!Expense_Data[#Data],14,0)</f>
        <v>SL24@tidalwaveautospa.com</v>
      </c>
      <c r="K2528" s="68">
        <v>45511</v>
      </c>
      <c r="L2528" s="75"/>
      <c r="M2528" s="66"/>
      <c r="N2528" s="61"/>
      <c r="O2528" s="65"/>
    </row>
    <row r="2529" spans="1:15" hidden="1" x14ac:dyDescent="0.25">
      <c r="A2529" s="61" t="s">
        <v>156</v>
      </c>
      <c r="B2529" s="61" t="s">
        <v>13890</v>
      </c>
      <c r="C2529" s="50">
        <v>1444.39</v>
      </c>
      <c r="D2529" s="66">
        <v>45497</v>
      </c>
      <c r="E2529" s="61" t="s">
        <v>13870</v>
      </c>
      <c r="F2529" s="61"/>
      <c r="G2529" s="61" t="str">
        <f>VLOOKUP(Corrections[[#This Row],[Employee]],'[1]Management Hierarchy Report'!$A$2:$C$3607, 3, 0)</f>
        <v>Bruce Maxwell</v>
      </c>
      <c r="H2529" s="48" t="s">
        <v>13872</v>
      </c>
      <c r="I2529" s="61" t="s">
        <v>70</v>
      </c>
      <c r="J2529" s="61" t="str">
        <f>VLOOKUP(Corrections[[#This Row],[Employee]],[1]!Expense_Data[#Data],14,0)</f>
        <v>jeff.mathis@twavelead.com</v>
      </c>
      <c r="K2529" s="68">
        <v>45511</v>
      </c>
      <c r="L2529" s="75"/>
      <c r="M2529" s="66"/>
      <c r="N2529" s="61"/>
      <c r="O2529" s="65"/>
    </row>
    <row r="2530" spans="1:15" hidden="1" x14ac:dyDescent="0.25">
      <c r="A2530" s="61" t="s">
        <v>728</v>
      </c>
      <c r="B2530" s="61" t="s">
        <v>13797</v>
      </c>
      <c r="C2530" s="50">
        <v>35.979999999999997</v>
      </c>
      <c r="D2530" s="66">
        <v>45463</v>
      </c>
      <c r="E2530" s="61" t="s">
        <v>130</v>
      </c>
      <c r="F2530" s="61"/>
      <c r="G2530" s="61" t="str">
        <f>VLOOKUP(Corrections[[#This Row],[Employee]],'[1]Management Hierarchy Report'!$A$2:$C$3607, 3, 0)</f>
        <v>Patrick Rollins</v>
      </c>
      <c r="H2530" s="48" t="s">
        <v>77</v>
      </c>
      <c r="I2530" s="61" t="s">
        <v>70</v>
      </c>
      <c r="J2530" s="61" t="str">
        <f>VLOOKUP(Corrections[[#This Row],[Employee]],[1]!Expense_Data[#Data],14,0)</f>
        <v>SL284@tidalwaveautospa.com</v>
      </c>
      <c r="K2530" s="68">
        <v>45511</v>
      </c>
      <c r="L2530" s="75"/>
      <c r="M2530" s="66"/>
      <c r="N2530" s="61"/>
      <c r="O2530" s="65"/>
    </row>
    <row r="2531" spans="1:15" hidden="1" x14ac:dyDescent="0.25">
      <c r="A2531" s="61" t="s">
        <v>728</v>
      </c>
      <c r="B2531" s="61" t="s">
        <v>13797</v>
      </c>
      <c r="C2531" s="50">
        <v>34.92</v>
      </c>
      <c r="D2531" s="66">
        <v>45467</v>
      </c>
      <c r="E2531" s="61" t="s">
        <v>13082</v>
      </c>
      <c r="F2531" s="61"/>
      <c r="G2531" s="61" t="str">
        <f>VLOOKUP(Corrections[[#This Row],[Employee]],'[1]Management Hierarchy Report'!$A$2:$C$3607, 3, 0)</f>
        <v>Patrick Rollins</v>
      </c>
      <c r="H2531" s="48" t="s">
        <v>77</v>
      </c>
      <c r="I2531" s="61" t="s">
        <v>70</v>
      </c>
      <c r="J2531" s="61" t="str">
        <f>VLOOKUP(Corrections[[#This Row],[Employee]],[1]!Expense_Data[#Data],14,0)</f>
        <v>SL284@tidalwaveautospa.com</v>
      </c>
      <c r="K2531" s="68">
        <v>45511</v>
      </c>
      <c r="L2531" s="75"/>
      <c r="M2531" s="66"/>
      <c r="N2531" s="61"/>
      <c r="O2531" s="65"/>
    </row>
    <row r="2532" spans="1:15" hidden="1" x14ac:dyDescent="0.25">
      <c r="A2532" s="61" t="s">
        <v>728</v>
      </c>
      <c r="B2532" s="61" t="s">
        <v>13797</v>
      </c>
      <c r="C2532" s="50">
        <v>449.04</v>
      </c>
      <c r="D2532" s="66">
        <v>45469</v>
      </c>
      <c r="E2532" s="61" t="s">
        <v>130</v>
      </c>
      <c r="F2532" s="61"/>
      <c r="G2532" s="61" t="str">
        <f>VLOOKUP(Corrections[[#This Row],[Employee]],'[1]Management Hierarchy Report'!$A$2:$C$3607, 3, 0)</f>
        <v>Patrick Rollins</v>
      </c>
      <c r="H2532" s="48" t="s">
        <v>77</v>
      </c>
      <c r="I2532" s="61" t="s">
        <v>70</v>
      </c>
      <c r="J2532" s="61" t="str">
        <f>VLOOKUP(Corrections[[#This Row],[Employee]],[1]!Expense_Data[#Data],14,0)</f>
        <v>SL284@tidalwaveautospa.com</v>
      </c>
      <c r="K2532" s="68">
        <v>45511</v>
      </c>
      <c r="L2532" s="75"/>
      <c r="M2532" s="66"/>
      <c r="N2532" s="61"/>
      <c r="O2532" s="65"/>
    </row>
    <row r="2533" spans="1:15" hidden="1" x14ac:dyDescent="0.25">
      <c r="A2533" s="61" t="s">
        <v>616</v>
      </c>
      <c r="B2533" s="61" t="s">
        <v>13053</v>
      </c>
      <c r="C2533" s="50">
        <v>47.76</v>
      </c>
      <c r="D2533" s="66">
        <v>45472</v>
      </c>
      <c r="E2533" s="61" t="s">
        <v>13828</v>
      </c>
      <c r="F2533" s="61"/>
      <c r="G2533" s="61" t="str">
        <f>VLOOKUP(Corrections[[#This Row],[Employee]],'[1]Management Hierarchy Report'!$A$2:$C$3607, 3, 0)</f>
        <v>Steven Kyriazis</v>
      </c>
      <c r="H2533" s="48" t="s">
        <v>77</v>
      </c>
      <c r="I2533" s="61" t="s">
        <v>70</v>
      </c>
      <c r="J2533" s="61" t="str">
        <f>VLOOKUP(Corrections[[#This Row],[Employee]],[1]!Expense_Data[#Data],14,0)</f>
        <v>SL259@tidalwaveautospa.com</v>
      </c>
      <c r="K2533" s="68">
        <v>45511</v>
      </c>
      <c r="L2533" s="75"/>
      <c r="M2533" s="66"/>
      <c r="N2533" s="61"/>
      <c r="O2533" s="65"/>
    </row>
    <row r="2534" spans="1:15" hidden="1" x14ac:dyDescent="0.25">
      <c r="A2534" s="61" t="s">
        <v>469</v>
      </c>
      <c r="B2534" s="61" t="s">
        <v>13912</v>
      </c>
      <c r="C2534" s="50">
        <v>200</v>
      </c>
      <c r="D2534" s="66">
        <v>45458</v>
      </c>
      <c r="E2534" s="61" t="s">
        <v>13030</v>
      </c>
      <c r="F2534" s="61"/>
      <c r="G2534" s="61" t="str">
        <f>VLOOKUP(Corrections[[#This Row],[Employee]],'[1]Management Hierarchy Report'!$A$2:$C$3607, 3, 0)</f>
        <v>Gary Bradley</v>
      </c>
      <c r="H2534" s="48" t="s">
        <v>77</v>
      </c>
      <c r="I2534" s="61" t="s">
        <v>70</v>
      </c>
      <c r="J2534" s="61" t="str">
        <f>VLOOKUP(Corrections[[#This Row],[Employee]],[1]!Expense_Data[#Data],14,0)</f>
        <v>SL50@tidalwaveautospa.com</v>
      </c>
      <c r="K2534" s="68">
        <v>45511</v>
      </c>
      <c r="L2534" s="75"/>
      <c r="M2534" s="66"/>
      <c r="N2534" s="61"/>
      <c r="O2534" s="65"/>
    </row>
    <row r="2535" spans="1:15" hidden="1" x14ac:dyDescent="0.25">
      <c r="A2535" s="61" t="s">
        <v>469</v>
      </c>
      <c r="B2535" s="61" t="s">
        <v>13912</v>
      </c>
      <c r="C2535" s="50">
        <v>40.5</v>
      </c>
      <c r="D2535" s="66">
        <v>45467</v>
      </c>
      <c r="E2535" s="61" t="s">
        <v>13030</v>
      </c>
      <c r="F2535" s="61"/>
      <c r="G2535" s="61" t="str">
        <f>VLOOKUP(Corrections[[#This Row],[Employee]],'[1]Management Hierarchy Report'!$A$2:$C$3607, 3, 0)</f>
        <v>Gary Bradley</v>
      </c>
      <c r="H2535" s="48" t="s">
        <v>77</v>
      </c>
      <c r="I2535" s="61" t="s">
        <v>70</v>
      </c>
      <c r="J2535" s="61" t="str">
        <f>VLOOKUP(Corrections[[#This Row],[Employee]],[1]!Expense_Data[#Data],14,0)</f>
        <v>SL50@tidalwaveautospa.com</v>
      </c>
      <c r="K2535" s="68">
        <v>45511</v>
      </c>
      <c r="L2535" s="75"/>
      <c r="M2535" s="66"/>
      <c r="N2535" s="61"/>
      <c r="O2535" s="65"/>
    </row>
    <row r="2536" spans="1:15" hidden="1" x14ac:dyDescent="0.25">
      <c r="A2536" s="61" t="s">
        <v>469</v>
      </c>
      <c r="B2536" s="61" t="s">
        <v>13912</v>
      </c>
      <c r="C2536" s="50">
        <v>26.5</v>
      </c>
      <c r="D2536" s="66">
        <v>45469</v>
      </c>
      <c r="E2536" s="61" t="s">
        <v>13030</v>
      </c>
      <c r="F2536" s="61"/>
      <c r="G2536" s="61" t="str">
        <f>VLOOKUP(Corrections[[#This Row],[Employee]],'[1]Management Hierarchy Report'!$A$2:$C$3607, 3, 0)</f>
        <v>Gary Bradley</v>
      </c>
      <c r="H2536" s="48" t="s">
        <v>77</v>
      </c>
      <c r="I2536" s="61" t="s">
        <v>70</v>
      </c>
      <c r="J2536" s="61" t="str">
        <f>VLOOKUP(Corrections[[#This Row],[Employee]],[1]!Expense_Data[#Data],14,0)</f>
        <v>SL50@tidalwaveautospa.com</v>
      </c>
      <c r="K2536" s="68">
        <v>45511</v>
      </c>
      <c r="L2536" s="75"/>
      <c r="M2536" s="66"/>
      <c r="N2536" s="61"/>
      <c r="O2536" s="65"/>
    </row>
    <row r="2537" spans="1:15" hidden="1" x14ac:dyDescent="0.25">
      <c r="A2537" s="61" t="s">
        <v>469</v>
      </c>
      <c r="B2537" s="61" t="s">
        <v>13912</v>
      </c>
      <c r="C2537" s="50">
        <v>116.93</v>
      </c>
      <c r="D2537" s="66">
        <v>45473</v>
      </c>
      <c r="E2537" s="61" t="s">
        <v>13030</v>
      </c>
      <c r="F2537" s="61"/>
      <c r="G2537" s="61" t="str">
        <f>VLOOKUP(Corrections[[#This Row],[Employee]],'[1]Management Hierarchy Report'!$A$2:$C$3607, 3, 0)</f>
        <v>Gary Bradley</v>
      </c>
      <c r="H2537" s="48" t="s">
        <v>77</v>
      </c>
      <c r="I2537" s="61" t="s">
        <v>70</v>
      </c>
      <c r="J2537" s="61" t="str">
        <f>VLOOKUP(Corrections[[#This Row],[Employee]],[1]!Expense_Data[#Data],14,0)</f>
        <v>SL50@tidalwaveautospa.com</v>
      </c>
      <c r="K2537" s="68">
        <v>45511</v>
      </c>
      <c r="L2537" s="75"/>
      <c r="M2537" s="66"/>
      <c r="N2537" s="61"/>
      <c r="O2537" s="65"/>
    </row>
    <row r="2538" spans="1:15" hidden="1" x14ac:dyDescent="0.25">
      <c r="A2538" s="61" t="s">
        <v>469</v>
      </c>
      <c r="B2538" s="61" t="s">
        <v>13912</v>
      </c>
      <c r="C2538" s="50">
        <v>220</v>
      </c>
      <c r="D2538" s="66">
        <v>45484</v>
      </c>
      <c r="E2538" s="61" t="s">
        <v>13030</v>
      </c>
      <c r="F2538" s="61"/>
      <c r="G2538" s="61" t="str">
        <f>VLOOKUP(Corrections[[#This Row],[Employee]],'[1]Management Hierarchy Report'!$A$2:$C$3607, 3, 0)</f>
        <v>Gary Bradley</v>
      </c>
      <c r="H2538" s="48" t="s">
        <v>77</v>
      </c>
      <c r="I2538" s="61" t="s">
        <v>70</v>
      </c>
      <c r="J2538" s="61" t="str">
        <f>VLOOKUP(Corrections[[#This Row],[Employee]],[1]!Expense_Data[#Data],14,0)</f>
        <v>SL50@tidalwaveautospa.com</v>
      </c>
      <c r="K2538" s="68">
        <v>45511</v>
      </c>
      <c r="L2538" s="75"/>
      <c r="M2538" s="66"/>
      <c r="N2538" s="61"/>
      <c r="O2538" s="65"/>
    </row>
    <row r="2539" spans="1:15" hidden="1" x14ac:dyDescent="0.25">
      <c r="A2539" s="61" t="s">
        <v>2213</v>
      </c>
      <c r="B2539" s="61" t="s">
        <v>13050</v>
      </c>
      <c r="C2539" s="50">
        <v>21.45</v>
      </c>
      <c r="D2539" s="66">
        <v>45491</v>
      </c>
      <c r="E2539" s="61" t="s">
        <v>13828</v>
      </c>
      <c r="F2539" s="61"/>
      <c r="G2539" s="61" t="e">
        <f>VLOOKUP(Corrections[[#This Row],[Employee]],'[1]Management Hierarchy Report'!$A$2:$C$3607, 3, 0)</f>
        <v>#N/A</v>
      </c>
      <c r="H2539" s="48" t="s">
        <v>77</v>
      </c>
      <c r="I2539" s="61" t="s">
        <v>70</v>
      </c>
      <c r="J2539" s="61" t="e">
        <f>VLOOKUP(Corrections[[#This Row],[Employee]],[1]!Expense_Data[#Data],14,0)</f>
        <v>#N/A</v>
      </c>
      <c r="K2539" s="68">
        <v>45511</v>
      </c>
      <c r="L2539" s="75"/>
      <c r="M2539" s="66"/>
      <c r="N2539" s="61"/>
      <c r="O2539" s="65"/>
    </row>
    <row r="2540" spans="1:15" hidden="1" x14ac:dyDescent="0.25">
      <c r="A2540" s="61" t="s">
        <v>2280</v>
      </c>
      <c r="B2540" s="61" t="s">
        <v>13892</v>
      </c>
      <c r="C2540" s="50">
        <v>472.31</v>
      </c>
      <c r="D2540" s="66">
        <v>45506</v>
      </c>
      <c r="E2540" s="61" t="s">
        <v>13870</v>
      </c>
      <c r="F2540" s="61"/>
      <c r="G2540" s="61" t="str">
        <f>VLOOKUP(Corrections[[#This Row],[Employee]],'[1]Management Hierarchy Report'!$A$2:$C$3607, 3, 0)</f>
        <v>Jeff Mathis</v>
      </c>
      <c r="H2540" s="48" t="s">
        <v>13872</v>
      </c>
      <c r="I2540" s="61" t="s">
        <v>70</v>
      </c>
      <c r="J2540" s="61" t="str">
        <f>VLOOKUP(Corrections[[#This Row],[Employee]],[1]!Expense_Data[#Data],14,0)</f>
        <v>SL251@tidalwaveautospa.com</v>
      </c>
      <c r="K2540" s="68">
        <v>45511</v>
      </c>
      <c r="L2540" s="75"/>
      <c r="M2540" s="66"/>
      <c r="N2540" s="61"/>
      <c r="O2540" s="65"/>
    </row>
    <row r="2541" spans="1:15" hidden="1" x14ac:dyDescent="0.25">
      <c r="A2541" s="61" t="s">
        <v>2280</v>
      </c>
      <c r="B2541" s="61" t="s">
        <v>13891</v>
      </c>
      <c r="C2541" s="50">
        <v>27.31</v>
      </c>
      <c r="D2541" s="66">
        <v>45502</v>
      </c>
      <c r="E2541" s="61" t="s">
        <v>13030</v>
      </c>
      <c r="F2541" s="61"/>
      <c r="G2541" s="61" t="str">
        <f>VLOOKUP(Corrections[[#This Row],[Employee]],'[1]Management Hierarchy Report'!$A$2:$C$3607, 3, 0)</f>
        <v>Jeff Mathis</v>
      </c>
      <c r="H2541" s="48" t="s">
        <v>77</v>
      </c>
      <c r="I2541" s="61" t="s">
        <v>70</v>
      </c>
      <c r="J2541" s="61" t="str">
        <f>VLOOKUP(Corrections[[#This Row],[Employee]],[1]!Expense_Data[#Data],14,0)</f>
        <v>SL251@tidalwaveautospa.com</v>
      </c>
      <c r="K2541" s="68">
        <v>45511</v>
      </c>
      <c r="L2541" s="75"/>
      <c r="M2541" s="66"/>
      <c r="N2541" s="61"/>
      <c r="O2541" s="65"/>
    </row>
    <row r="2542" spans="1:15" hidden="1" x14ac:dyDescent="0.25">
      <c r="A2542" s="61" t="s">
        <v>529</v>
      </c>
      <c r="B2542" s="61" t="s">
        <v>13907</v>
      </c>
      <c r="C2542" s="50">
        <v>130.69999999999999</v>
      </c>
      <c r="D2542" s="66">
        <v>45455</v>
      </c>
      <c r="E2542" s="61" t="s">
        <v>12978</v>
      </c>
      <c r="F2542" s="61"/>
      <c r="G2542" s="61" t="str">
        <f>VLOOKUP(Corrections[[#This Row],[Employee]],'[1]Management Hierarchy Report'!$A$2:$C$3607, 3, 0)</f>
        <v>Gary Bradley</v>
      </c>
      <c r="H2542" s="48" t="s">
        <v>77</v>
      </c>
      <c r="I2542" s="61" t="s">
        <v>70</v>
      </c>
      <c r="J2542" s="61" t="str">
        <f>VLOOKUP(Corrections[[#This Row],[Employee]],[1]!Expense_Data[#Data],14,0)</f>
        <v>SL31@tidalwaveautospa.com</v>
      </c>
      <c r="K2542" s="68">
        <v>45511</v>
      </c>
      <c r="L2542" s="75"/>
      <c r="M2542" s="66"/>
      <c r="N2542" s="61"/>
      <c r="O2542" s="65"/>
    </row>
    <row r="2543" spans="1:15" hidden="1" x14ac:dyDescent="0.25">
      <c r="A2543" s="61" t="s">
        <v>529</v>
      </c>
      <c r="B2543" s="61" t="s">
        <v>13907</v>
      </c>
      <c r="C2543" s="50">
        <v>52.25</v>
      </c>
      <c r="D2543" s="66">
        <v>45467</v>
      </c>
      <c r="E2543" s="61" t="s">
        <v>13082</v>
      </c>
      <c r="F2543" s="61"/>
      <c r="G2543" s="61" t="str">
        <f>VLOOKUP(Corrections[[#This Row],[Employee]],'[1]Management Hierarchy Report'!$A$2:$C$3607, 3, 0)</f>
        <v>Gary Bradley</v>
      </c>
      <c r="H2543" s="48" t="s">
        <v>77</v>
      </c>
      <c r="I2543" s="61" t="s">
        <v>70</v>
      </c>
      <c r="J2543" s="61" t="str">
        <f>VLOOKUP(Corrections[[#This Row],[Employee]],[1]!Expense_Data[#Data],14,0)</f>
        <v>SL31@tidalwaveautospa.com</v>
      </c>
      <c r="K2543" s="68">
        <v>45511</v>
      </c>
      <c r="L2543" s="75"/>
      <c r="M2543" s="66"/>
      <c r="N2543" s="61"/>
      <c r="O2543" s="65"/>
    </row>
    <row r="2544" spans="1:15" hidden="1" x14ac:dyDescent="0.25">
      <c r="A2544" s="61" t="s">
        <v>529</v>
      </c>
      <c r="B2544" s="61" t="s">
        <v>13907</v>
      </c>
      <c r="C2544" s="50">
        <v>59.76</v>
      </c>
      <c r="D2544" s="66">
        <v>45469</v>
      </c>
      <c r="E2544" s="61" t="s">
        <v>130</v>
      </c>
      <c r="F2544" s="61"/>
      <c r="G2544" s="61" t="str">
        <f>VLOOKUP(Corrections[[#This Row],[Employee]],'[1]Management Hierarchy Report'!$A$2:$C$3607, 3, 0)</f>
        <v>Gary Bradley</v>
      </c>
      <c r="H2544" s="48" t="s">
        <v>77</v>
      </c>
      <c r="I2544" s="61" t="s">
        <v>70</v>
      </c>
      <c r="J2544" s="61" t="str">
        <f>VLOOKUP(Corrections[[#This Row],[Employee]],[1]!Expense_Data[#Data],14,0)</f>
        <v>SL31@tidalwaveautospa.com</v>
      </c>
      <c r="K2544" s="68">
        <v>45511</v>
      </c>
      <c r="L2544" s="75"/>
      <c r="M2544" s="66"/>
      <c r="N2544" s="61"/>
      <c r="O2544" s="65"/>
    </row>
    <row r="2545" spans="1:15" hidden="1" x14ac:dyDescent="0.25">
      <c r="A2545" s="61" t="s">
        <v>529</v>
      </c>
      <c r="B2545" s="61" t="s">
        <v>13907</v>
      </c>
      <c r="C2545" s="50">
        <v>27.86</v>
      </c>
      <c r="D2545" s="66">
        <v>45469</v>
      </c>
      <c r="E2545" s="61" t="s">
        <v>12978</v>
      </c>
      <c r="F2545" s="61"/>
      <c r="G2545" s="61" t="str">
        <f>VLOOKUP(Corrections[[#This Row],[Employee]],'[1]Management Hierarchy Report'!$A$2:$C$3607, 3, 0)</f>
        <v>Gary Bradley</v>
      </c>
      <c r="H2545" s="48" t="s">
        <v>77</v>
      </c>
      <c r="I2545" s="61" t="s">
        <v>70</v>
      </c>
      <c r="J2545" s="61" t="str">
        <f>VLOOKUP(Corrections[[#This Row],[Employee]],[1]!Expense_Data[#Data],14,0)</f>
        <v>SL31@tidalwaveautospa.com</v>
      </c>
      <c r="K2545" s="68">
        <v>45511</v>
      </c>
      <c r="L2545" s="75"/>
      <c r="M2545" s="66"/>
      <c r="N2545" s="61"/>
      <c r="O2545" s="65"/>
    </row>
    <row r="2546" spans="1:15" hidden="1" x14ac:dyDescent="0.25">
      <c r="A2546" s="61" t="s">
        <v>529</v>
      </c>
      <c r="B2546" s="61" t="s">
        <v>13907</v>
      </c>
      <c r="C2546" s="50">
        <v>20.7</v>
      </c>
      <c r="D2546" s="66">
        <v>45472</v>
      </c>
      <c r="E2546" s="61" t="s">
        <v>12978</v>
      </c>
      <c r="F2546" s="61"/>
      <c r="G2546" s="61" t="str">
        <f>VLOOKUP(Corrections[[#This Row],[Employee]],'[1]Management Hierarchy Report'!$A$2:$C$3607, 3, 0)</f>
        <v>Gary Bradley</v>
      </c>
      <c r="H2546" s="48" t="s">
        <v>77</v>
      </c>
      <c r="I2546" s="61" t="s">
        <v>70</v>
      </c>
      <c r="J2546" s="61" t="str">
        <f>VLOOKUP(Corrections[[#This Row],[Employee]],[1]!Expense_Data[#Data],14,0)</f>
        <v>SL31@tidalwaveautospa.com</v>
      </c>
      <c r="K2546" s="68">
        <v>45511</v>
      </c>
      <c r="L2546" s="75"/>
      <c r="M2546" s="66"/>
      <c r="N2546" s="61"/>
      <c r="O2546" s="65"/>
    </row>
    <row r="2547" spans="1:15" hidden="1" x14ac:dyDescent="0.25">
      <c r="A2547" s="61" t="s">
        <v>529</v>
      </c>
      <c r="B2547" s="61" t="s">
        <v>13907</v>
      </c>
      <c r="C2547" s="50">
        <v>110.64</v>
      </c>
      <c r="D2547" s="66">
        <v>45478</v>
      </c>
      <c r="E2547" s="61" t="s">
        <v>12978</v>
      </c>
      <c r="F2547" s="61"/>
      <c r="G2547" s="61" t="str">
        <f>VLOOKUP(Corrections[[#This Row],[Employee]],'[1]Management Hierarchy Report'!$A$2:$C$3607, 3, 0)</f>
        <v>Gary Bradley</v>
      </c>
      <c r="H2547" s="48" t="s">
        <v>77</v>
      </c>
      <c r="I2547" s="61" t="s">
        <v>70</v>
      </c>
      <c r="J2547" s="61" t="str">
        <f>VLOOKUP(Corrections[[#This Row],[Employee]],[1]!Expense_Data[#Data],14,0)</f>
        <v>SL31@tidalwaveautospa.com</v>
      </c>
      <c r="K2547" s="68">
        <v>45511</v>
      </c>
      <c r="L2547" s="75"/>
      <c r="M2547" s="66"/>
      <c r="N2547" s="61"/>
      <c r="O2547" s="65"/>
    </row>
    <row r="2548" spans="1:15" hidden="1" x14ac:dyDescent="0.25">
      <c r="A2548" s="61" t="s">
        <v>529</v>
      </c>
      <c r="B2548" s="61" t="s">
        <v>13907</v>
      </c>
      <c r="C2548" s="50">
        <v>21.21</v>
      </c>
      <c r="D2548" s="66">
        <v>45489</v>
      </c>
      <c r="E2548" s="61" t="s">
        <v>13030</v>
      </c>
      <c r="F2548" s="61"/>
      <c r="G2548" s="61" t="str">
        <f>VLOOKUP(Corrections[[#This Row],[Employee]],'[1]Management Hierarchy Report'!$A$2:$C$3607, 3, 0)</f>
        <v>Gary Bradley</v>
      </c>
      <c r="H2548" s="48" t="s">
        <v>77</v>
      </c>
      <c r="I2548" s="61" t="s">
        <v>70</v>
      </c>
      <c r="J2548" s="61" t="str">
        <f>VLOOKUP(Corrections[[#This Row],[Employee]],[1]!Expense_Data[#Data],14,0)</f>
        <v>SL31@tidalwaveautospa.com</v>
      </c>
      <c r="K2548" s="68">
        <v>45511</v>
      </c>
      <c r="L2548" s="75"/>
      <c r="M2548" s="66"/>
      <c r="N2548" s="61"/>
      <c r="O2548" s="65"/>
    </row>
    <row r="2549" spans="1:15" hidden="1" x14ac:dyDescent="0.25">
      <c r="A2549" s="61" t="s">
        <v>13904</v>
      </c>
      <c r="B2549" s="61" t="s">
        <v>13905</v>
      </c>
      <c r="C2549" s="50">
        <v>50.31</v>
      </c>
      <c r="D2549" s="66">
        <v>45447</v>
      </c>
      <c r="E2549" s="61" t="s">
        <v>268</v>
      </c>
      <c r="F2549" s="61"/>
      <c r="G2549" s="61" t="str">
        <f>VLOOKUP(Corrections[[#This Row],[Employee]],'[1]Management Hierarchy Report'!$A$2:$C$3607, 3, 0)</f>
        <v>Matt Bachman</v>
      </c>
      <c r="H2549" s="48" t="s">
        <v>268</v>
      </c>
      <c r="I2549" s="61" t="s">
        <v>70</v>
      </c>
      <c r="J2549" s="61" t="e">
        <f>VLOOKUP(Corrections[[#This Row],[Employee]],[1]!Expense_Data[#Data],14,0)</f>
        <v>#N/A</v>
      </c>
      <c r="K2549" s="68">
        <v>45511</v>
      </c>
      <c r="L2549" s="75"/>
      <c r="M2549" s="66"/>
      <c r="N2549" s="61"/>
      <c r="O2549" s="65"/>
    </row>
    <row r="2550" spans="1:15" hidden="1" x14ac:dyDescent="0.25">
      <c r="A2550" s="61" t="s">
        <v>13904</v>
      </c>
      <c r="B2550" s="61" t="s">
        <v>13905</v>
      </c>
      <c r="C2550" s="50">
        <v>66.89</v>
      </c>
      <c r="D2550" s="66">
        <v>45453</v>
      </c>
      <c r="E2550" s="61" t="s">
        <v>268</v>
      </c>
      <c r="F2550" s="61"/>
      <c r="G2550" s="61" t="str">
        <f>VLOOKUP(Corrections[[#This Row],[Employee]],'[1]Management Hierarchy Report'!$A$2:$C$3607, 3, 0)</f>
        <v>Matt Bachman</v>
      </c>
      <c r="H2550" s="48" t="s">
        <v>268</v>
      </c>
      <c r="I2550" s="61" t="s">
        <v>70</v>
      </c>
      <c r="J2550" s="61" t="e">
        <f>VLOOKUP(Corrections[[#This Row],[Employee]],[1]!Expense_Data[#Data],14,0)</f>
        <v>#N/A</v>
      </c>
      <c r="K2550" s="68">
        <v>45511</v>
      </c>
      <c r="L2550" s="75"/>
      <c r="M2550" s="66"/>
      <c r="N2550" s="61"/>
      <c r="O2550" s="65"/>
    </row>
    <row r="2551" spans="1:15" hidden="1" x14ac:dyDescent="0.25">
      <c r="A2551" s="61" t="s">
        <v>436</v>
      </c>
      <c r="B2551" s="61" t="s">
        <v>13889</v>
      </c>
      <c r="C2551" s="50">
        <v>331.94</v>
      </c>
      <c r="D2551" s="66">
        <v>45495</v>
      </c>
      <c r="E2551" s="61" t="s">
        <v>13828</v>
      </c>
      <c r="F2551" s="61"/>
      <c r="G2551" s="61" t="str">
        <f>VLOOKUP(Corrections[[#This Row],[Employee]],'[1]Management Hierarchy Report'!$A$2:$C$3607, 3, 0)</f>
        <v>Michael Donnelly</v>
      </c>
      <c r="H2551" s="48" t="s">
        <v>77</v>
      </c>
      <c r="I2551" s="61" t="s">
        <v>70</v>
      </c>
      <c r="J2551" s="61" t="str">
        <f>VLOOKUP(Corrections[[#This Row],[Employee]],[1]!Expense_Data[#Data],14,0)</f>
        <v>SL63@tidalwaveautospa.com</v>
      </c>
      <c r="K2551" s="68">
        <v>45511</v>
      </c>
      <c r="L2551" s="75"/>
      <c r="M2551" s="66"/>
      <c r="N2551" s="61"/>
      <c r="O2551" s="65"/>
    </row>
    <row r="2552" spans="1:15" hidden="1" x14ac:dyDescent="0.25">
      <c r="A2552" s="61" t="s">
        <v>480</v>
      </c>
      <c r="B2552" s="61" t="s">
        <v>12997</v>
      </c>
      <c r="C2552" s="50">
        <v>224.71</v>
      </c>
      <c r="D2552" s="66">
        <v>45488</v>
      </c>
      <c r="E2552" s="61" t="s">
        <v>13828</v>
      </c>
      <c r="F2552" s="61"/>
      <c r="G2552" s="61" t="str">
        <f>VLOOKUP(Corrections[[#This Row],[Employee]],'[1]Management Hierarchy Report'!$A$2:$C$3607, 3, 0)</f>
        <v>Ricky Doyle</v>
      </c>
      <c r="H2552" s="48" t="s">
        <v>77</v>
      </c>
      <c r="I2552" s="61" t="s">
        <v>70</v>
      </c>
      <c r="J2552" s="61" t="str">
        <f>VLOOKUP(Corrections[[#This Row],[Employee]],[1]!Expense_Data[#Data],14,0)</f>
        <v>SL229@tidalwaveautospa.com</v>
      </c>
      <c r="K2552" s="68">
        <v>45511</v>
      </c>
      <c r="L2552" s="75"/>
      <c r="M2552" s="66"/>
      <c r="N2552" s="61"/>
      <c r="O2552" s="65"/>
    </row>
    <row r="2553" spans="1:15" hidden="1" x14ac:dyDescent="0.25">
      <c r="A2553" s="61" t="s">
        <v>499</v>
      </c>
      <c r="B2553" s="61" t="s">
        <v>12995</v>
      </c>
      <c r="C2553" s="50">
        <v>304.51</v>
      </c>
      <c r="D2553" s="66">
        <v>45452</v>
      </c>
      <c r="E2553" s="61" t="s">
        <v>13828</v>
      </c>
      <c r="F2553" s="61"/>
      <c r="G2553" s="61" t="e">
        <f>VLOOKUP(Corrections[[#This Row],[Employee]],'[1]Management Hierarchy Report'!$A$2:$C$3607, 3, 0)</f>
        <v>#N/A</v>
      </c>
      <c r="H2553" s="48" t="s">
        <v>77</v>
      </c>
      <c r="I2553" s="61" t="s">
        <v>70</v>
      </c>
      <c r="J2553" s="61" t="e">
        <f>VLOOKUP(Corrections[[#This Row],[Employee]],[1]!Expense_Data[#Data],14,0)</f>
        <v>#N/A</v>
      </c>
      <c r="K2553" s="68">
        <v>45511</v>
      </c>
      <c r="L2553" s="75"/>
      <c r="M2553" s="66"/>
      <c r="N2553" s="61"/>
      <c r="O2553" s="65"/>
    </row>
    <row r="2554" spans="1:15" hidden="1" x14ac:dyDescent="0.25">
      <c r="A2554" s="61" t="s">
        <v>460</v>
      </c>
      <c r="B2554" s="61" t="s">
        <v>13909</v>
      </c>
      <c r="C2554" s="50">
        <v>11.41</v>
      </c>
      <c r="D2554" s="66">
        <v>45429</v>
      </c>
      <c r="E2554" s="61" t="s">
        <v>13082</v>
      </c>
      <c r="F2554" s="61"/>
      <c r="G2554" s="61" t="str">
        <f>VLOOKUP(Corrections[[#This Row],[Employee]],'[1]Management Hierarchy Report'!$A$2:$C$3607, 3, 0)</f>
        <v>Gary Bradley</v>
      </c>
      <c r="H2554" s="48" t="s">
        <v>77</v>
      </c>
      <c r="I2554" s="61" t="s">
        <v>70</v>
      </c>
      <c r="J2554" s="61" t="str">
        <f>VLOOKUP(Corrections[[#This Row],[Employee]],[1]!Expense_Data[#Data],14,0)</f>
        <v>SL286@tidalwaveautospa.com</v>
      </c>
      <c r="K2554" s="68">
        <v>45511</v>
      </c>
      <c r="L2554" s="75"/>
      <c r="M2554" s="66"/>
      <c r="N2554" s="61"/>
      <c r="O2554" s="65"/>
    </row>
    <row r="2555" spans="1:15" hidden="1" x14ac:dyDescent="0.25">
      <c r="A2555" s="61" t="s">
        <v>460</v>
      </c>
      <c r="B2555" s="61" t="s">
        <v>13909</v>
      </c>
      <c r="C2555" s="50">
        <v>116.04</v>
      </c>
      <c r="D2555" s="66">
        <v>45430</v>
      </c>
      <c r="E2555" s="61" t="s">
        <v>13030</v>
      </c>
      <c r="F2555" s="61"/>
      <c r="G2555" s="61" t="str">
        <f>VLOOKUP(Corrections[[#This Row],[Employee]],'[1]Management Hierarchy Report'!$A$2:$C$3607, 3, 0)</f>
        <v>Gary Bradley</v>
      </c>
      <c r="H2555" s="48" t="s">
        <v>77</v>
      </c>
      <c r="I2555" s="61" t="s">
        <v>70</v>
      </c>
      <c r="J2555" s="61" t="str">
        <f>VLOOKUP(Corrections[[#This Row],[Employee]],[1]!Expense_Data[#Data],14,0)</f>
        <v>SL286@tidalwaveautospa.com</v>
      </c>
      <c r="K2555" s="68">
        <v>45511</v>
      </c>
      <c r="L2555" s="75"/>
      <c r="M2555" s="66"/>
      <c r="N2555" s="61"/>
      <c r="O2555" s="65"/>
    </row>
    <row r="2556" spans="1:15" hidden="1" x14ac:dyDescent="0.25">
      <c r="A2556" s="61" t="s">
        <v>460</v>
      </c>
      <c r="B2556" s="61" t="s">
        <v>13909</v>
      </c>
      <c r="C2556" s="50">
        <v>7.48</v>
      </c>
      <c r="D2556" s="66">
        <v>45431</v>
      </c>
      <c r="E2556" s="61" t="s">
        <v>13082</v>
      </c>
      <c r="F2556" s="61"/>
      <c r="G2556" s="61" t="str">
        <f>VLOOKUP(Corrections[[#This Row],[Employee]],'[1]Management Hierarchy Report'!$A$2:$C$3607, 3, 0)</f>
        <v>Gary Bradley</v>
      </c>
      <c r="H2556" s="48" t="s">
        <v>77</v>
      </c>
      <c r="I2556" s="61" t="s">
        <v>70</v>
      </c>
      <c r="J2556" s="61" t="str">
        <f>VLOOKUP(Corrections[[#This Row],[Employee]],[1]!Expense_Data[#Data],14,0)</f>
        <v>SL286@tidalwaveautospa.com</v>
      </c>
      <c r="K2556" s="68">
        <v>45511</v>
      </c>
      <c r="L2556" s="75"/>
      <c r="M2556" s="66"/>
      <c r="N2556" s="61"/>
      <c r="O2556" s="65"/>
    </row>
    <row r="2557" spans="1:15" hidden="1" x14ac:dyDescent="0.25">
      <c r="A2557" s="61" t="s">
        <v>460</v>
      </c>
      <c r="B2557" s="61" t="s">
        <v>13909</v>
      </c>
      <c r="C2557" s="50">
        <v>15.07</v>
      </c>
      <c r="D2557" s="66">
        <v>45433</v>
      </c>
      <c r="E2557" s="61" t="s">
        <v>13082</v>
      </c>
      <c r="F2557" s="61"/>
      <c r="G2557" s="61" t="str">
        <f>VLOOKUP(Corrections[[#This Row],[Employee]],'[1]Management Hierarchy Report'!$A$2:$C$3607, 3, 0)</f>
        <v>Gary Bradley</v>
      </c>
      <c r="H2557" s="48" t="s">
        <v>77</v>
      </c>
      <c r="I2557" s="61" t="s">
        <v>70</v>
      </c>
      <c r="J2557" s="61" t="str">
        <f>VLOOKUP(Corrections[[#This Row],[Employee]],[1]!Expense_Data[#Data],14,0)</f>
        <v>SL286@tidalwaveautospa.com</v>
      </c>
      <c r="K2557" s="68">
        <v>45511</v>
      </c>
      <c r="L2557" s="75"/>
      <c r="M2557" s="66"/>
      <c r="N2557" s="61"/>
      <c r="O2557" s="65"/>
    </row>
    <row r="2558" spans="1:15" hidden="1" x14ac:dyDescent="0.25">
      <c r="A2558" s="61" t="s">
        <v>460</v>
      </c>
      <c r="B2558" s="61" t="s">
        <v>13909</v>
      </c>
      <c r="C2558" s="50">
        <v>18.77</v>
      </c>
      <c r="D2558" s="66">
        <v>45434</v>
      </c>
      <c r="E2558" s="61" t="s">
        <v>13082</v>
      </c>
      <c r="F2558" s="61"/>
      <c r="G2558" s="61" t="str">
        <f>VLOOKUP(Corrections[[#This Row],[Employee]],'[1]Management Hierarchy Report'!$A$2:$C$3607, 3, 0)</f>
        <v>Gary Bradley</v>
      </c>
      <c r="H2558" s="48" t="s">
        <v>77</v>
      </c>
      <c r="I2558" s="61" t="s">
        <v>70</v>
      </c>
      <c r="J2558" s="61" t="str">
        <f>VLOOKUP(Corrections[[#This Row],[Employee]],[1]!Expense_Data[#Data],14,0)</f>
        <v>SL286@tidalwaveautospa.com</v>
      </c>
      <c r="K2558" s="68">
        <v>45511</v>
      </c>
      <c r="L2558" s="75"/>
      <c r="M2558" s="66"/>
      <c r="N2558" s="61"/>
      <c r="O2558" s="65"/>
    </row>
    <row r="2559" spans="1:15" hidden="1" x14ac:dyDescent="0.25">
      <c r="A2559" s="61" t="s">
        <v>460</v>
      </c>
      <c r="B2559" s="61" t="s">
        <v>13909</v>
      </c>
      <c r="C2559" s="50">
        <v>21</v>
      </c>
      <c r="D2559" s="66">
        <v>45434</v>
      </c>
      <c r="E2559" s="61" t="s">
        <v>13082</v>
      </c>
      <c r="F2559" s="61"/>
      <c r="G2559" s="61" t="str">
        <f>VLOOKUP(Corrections[[#This Row],[Employee]],'[1]Management Hierarchy Report'!$A$2:$C$3607, 3, 0)</f>
        <v>Gary Bradley</v>
      </c>
      <c r="H2559" s="48" t="s">
        <v>77</v>
      </c>
      <c r="I2559" s="61" t="s">
        <v>70</v>
      </c>
      <c r="J2559" s="61" t="str">
        <f>VLOOKUP(Corrections[[#This Row],[Employee]],[1]!Expense_Data[#Data],14,0)</f>
        <v>SL286@tidalwaveautospa.com</v>
      </c>
      <c r="K2559" s="68">
        <v>45511</v>
      </c>
      <c r="L2559" s="75"/>
      <c r="M2559" s="66"/>
      <c r="N2559" s="61"/>
      <c r="O2559" s="65"/>
    </row>
    <row r="2560" spans="1:15" hidden="1" x14ac:dyDescent="0.25">
      <c r="A2560" s="61" t="s">
        <v>460</v>
      </c>
      <c r="B2560" s="61" t="s">
        <v>13909</v>
      </c>
      <c r="C2560" s="50">
        <v>-50.97</v>
      </c>
      <c r="D2560" s="66">
        <v>45434</v>
      </c>
      <c r="E2560" s="61" t="s">
        <v>13082</v>
      </c>
      <c r="F2560" s="61"/>
      <c r="G2560" s="61" t="str">
        <f>VLOOKUP(Corrections[[#This Row],[Employee]],'[1]Management Hierarchy Report'!$A$2:$C$3607, 3, 0)</f>
        <v>Gary Bradley</v>
      </c>
      <c r="H2560" s="48" t="s">
        <v>77</v>
      </c>
      <c r="I2560" s="61" t="s">
        <v>70</v>
      </c>
      <c r="J2560" s="61" t="str">
        <f>VLOOKUP(Corrections[[#This Row],[Employee]],[1]!Expense_Data[#Data],14,0)</f>
        <v>SL286@tidalwaveautospa.com</v>
      </c>
      <c r="K2560" s="68">
        <v>45511</v>
      </c>
      <c r="L2560" s="75"/>
      <c r="M2560" s="66"/>
      <c r="N2560" s="61"/>
      <c r="O2560" s="65"/>
    </row>
    <row r="2561" spans="1:15" hidden="1" x14ac:dyDescent="0.25">
      <c r="A2561" s="61" t="s">
        <v>460</v>
      </c>
      <c r="B2561" s="61" t="s">
        <v>13909</v>
      </c>
      <c r="C2561" s="50">
        <v>67.599999999999994</v>
      </c>
      <c r="D2561" s="66">
        <v>45434</v>
      </c>
      <c r="E2561" s="61" t="s">
        <v>13030</v>
      </c>
      <c r="F2561" s="61"/>
      <c r="G2561" s="61" t="str">
        <f>VLOOKUP(Corrections[[#This Row],[Employee]],'[1]Management Hierarchy Report'!$A$2:$C$3607, 3, 0)</f>
        <v>Gary Bradley</v>
      </c>
      <c r="H2561" s="48" t="s">
        <v>77</v>
      </c>
      <c r="I2561" s="61" t="s">
        <v>70</v>
      </c>
      <c r="J2561" s="61" t="str">
        <f>VLOOKUP(Corrections[[#This Row],[Employee]],[1]!Expense_Data[#Data],14,0)</f>
        <v>SL286@tidalwaveautospa.com</v>
      </c>
      <c r="K2561" s="68">
        <v>45511</v>
      </c>
      <c r="L2561" s="75"/>
      <c r="M2561" s="66"/>
      <c r="N2561" s="61"/>
      <c r="O2561" s="65"/>
    </row>
    <row r="2562" spans="1:15" hidden="1" x14ac:dyDescent="0.25">
      <c r="A2562" s="61" t="s">
        <v>460</v>
      </c>
      <c r="B2562" s="61" t="s">
        <v>13909</v>
      </c>
      <c r="C2562" s="50">
        <v>14.65</v>
      </c>
      <c r="D2562" s="66">
        <v>45435</v>
      </c>
      <c r="E2562" s="61" t="s">
        <v>13082</v>
      </c>
      <c r="F2562" s="61"/>
      <c r="G2562" s="61" t="str">
        <f>VLOOKUP(Corrections[[#This Row],[Employee]],'[1]Management Hierarchy Report'!$A$2:$C$3607, 3, 0)</f>
        <v>Gary Bradley</v>
      </c>
      <c r="H2562" s="48" t="s">
        <v>77</v>
      </c>
      <c r="I2562" s="61" t="s">
        <v>70</v>
      </c>
      <c r="J2562" s="61" t="str">
        <f>VLOOKUP(Corrections[[#This Row],[Employee]],[1]!Expense_Data[#Data],14,0)</f>
        <v>SL286@tidalwaveautospa.com</v>
      </c>
      <c r="K2562" s="68">
        <v>45511</v>
      </c>
      <c r="L2562" s="75"/>
      <c r="M2562" s="66"/>
      <c r="N2562" s="61"/>
      <c r="O2562" s="65"/>
    </row>
    <row r="2563" spans="1:15" hidden="1" x14ac:dyDescent="0.25">
      <c r="A2563" s="61" t="s">
        <v>460</v>
      </c>
      <c r="B2563" s="61" t="s">
        <v>13909</v>
      </c>
      <c r="C2563" s="50">
        <v>6.12</v>
      </c>
      <c r="D2563" s="66">
        <v>45435</v>
      </c>
      <c r="E2563" s="61" t="s">
        <v>13082</v>
      </c>
      <c r="F2563" s="61"/>
      <c r="G2563" s="61" t="str">
        <f>VLOOKUP(Corrections[[#This Row],[Employee]],'[1]Management Hierarchy Report'!$A$2:$C$3607, 3, 0)</f>
        <v>Gary Bradley</v>
      </c>
      <c r="H2563" s="48" t="s">
        <v>77</v>
      </c>
      <c r="I2563" s="61" t="s">
        <v>70</v>
      </c>
      <c r="J2563" s="61" t="str">
        <f>VLOOKUP(Corrections[[#This Row],[Employee]],[1]!Expense_Data[#Data],14,0)</f>
        <v>SL286@tidalwaveautospa.com</v>
      </c>
      <c r="K2563" s="68">
        <v>45511</v>
      </c>
      <c r="L2563" s="75"/>
      <c r="M2563" s="66"/>
      <c r="N2563" s="61"/>
      <c r="O2563" s="65"/>
    </row>
    <row r="2564" spans="1:15" hidden="1" x14ac:dyDescent="0.25">
      <c r="A2564" s="61" t="s">
        <v>460</v>
      </c>
      <c r="B2564" s="61" t="s">
        <v>13909</v>
      </c>
      <c r="C2564" s="50">
        <v>57.1</v>
      </c>
      <c r="D2564" s="66">
        <v>45435</v>
      </c>
      <c r="E2564" s="61" t="s">
        <v>13030</v>
      </c>
      <c r="F2564" s="61"/>
      <c r="G2564" s="61" t="str">
        <f>VLOOKUP(Corrections[[#This Row],[Employee]],'[1]Management Hierarchy Report'!$A$2:$C$3607, 3, 0)</f>
        <v>Gary Bradley</v>
      </c>
      <c r="H2564" s="48" t="s">
        <v>77</v>
      </c>
      <c r="I2564" s="61" t="s">
        <v>70</v>
      </c>
      <c r="J2564" s="61" t="str">
        <f>VLOOKUP(Corrections[[#This Row],[Employee]],[1]!Expense_Data[#Data],14,0)</f>
        <v>SL286@tidalwaveautospa.com</v>
      </c>
      <c r="K2564" s="68">
        <v>45511</v>
      </c>
      <c r="L2564" s="75"/>
      <c r="M2564" s="66"/>
      <c r="N2564" s="61"/>
      <c r="O2564" s="65"/>
    </row>
    <row r="2565" spans="1:15" hidden="1" x14ac:dyDescent="0.25">
      <c r="A2565" s="61" t="s">
        <v>460</v>
      </c>
      <c r="B2565" s="61" t="s">
        <v>13909</v>
      </c>
      <c r="C2565" s="50">
        <v>38.85</v>
      </c>
      <c r="D2565" s="66">
        <v>45435</v>
      </c>
      <c r="E2565" s="61" t="s">
        <v>13030</v>
      </c>
      <c r="F2565" s="61"/>
      <c r="G2565" s="61" t="str">
        <f>VLOOKUP(Corrections[[#This Row],[Employee]],'[1]Management Hierarchy Report'!$A$2:$C$3607, 3, 0)</f>
        <v>Gary Bradley</v>
      </c>
      <c r="H2565" s="48" t="s">
        <v>77</v>
      </c>
      <c r="I2565" s="61" t="s">
        <v>70</v>
      </c>
      <c r="J2565" s="61" t="str">
        <f>VLOOKUP(Corrections[[#This Row],[Employee]],[1]!Expense_Data[#Data],14,0)</f>
        <v>SL286@tidalwaveautospa.com</v>
      </c>
      <c r="K2565" s="68">
        <v>45511</v>
      </c>
      <c r="L2565" s="75"/>
      <c r="M2565" s="66"/>
      <c r="N2565" s="61"/>
      <c r="O2565" s="65"/>
    </row>
    <row r="2566" spans="1:15" hidden="1" x14ac:dyDescent="0.25">
      <c r="A2566" s="61" t="s">
        <v>460</v>
      </c>
      <c r="B2566" s="61" t="s">
        <v>13909</v>
      </c>
      <c r="C2566" s="50">
        <v>73.86</v>
      </c>
      <c r="D2566" s="66">
        <v>45440</v>
      </c>
      <c r="E2566" s="61" t="s">
        <v>13030</v>
      </c>
      <c r="F2566" s="61"/>
      <c r="G2566" s="61" t="str">
        <f>VLOOKUP(Corrections[[#This Row],[Employee]],'[1]Management Hierarchy Report'!$A$2:$C$3607, 3, 0)</f>
        <v>Gary Bradley</v>
      </c>
      <c r="H2566" s="48" t="s">
        <v>77</v>
      </c>
      <c r="I2566" s="61" t="s">
        <v>70</v>
      </c>
      <c r="J2566" s="61" t="str">
        <f>VLOOKUP(Corrections[[#This Row],[Employee]],[1]!Expense_Data[#Data],14,0)</f>
        <v>SL286@tidalwaveautospa.com</v>
      </c>
      <c r="K2566" s="68">
        <v>45511</v>
      </c>
      <c r="L2566" s="75"/>
      <c r="M2566" s="66"/>
      <c r="N2566" s="61"/>
      <c r="O2566" s="65"/>
    </row>
    <row r="2567" spans="1:15" hidden="1" x14ac:dyDescent="0.25">
      <c r="A2567" s="61" t="s">
        <v>460</v>
      </c>
      <c r="B2567" s="61" t="s">
        <v>13909</v>
      </c>
      <c r="C2567" s="50">
        <v>18.350000000000001</v>
      </c>
      <c r="D2567" s="66">
        <v>45441</v>
      </c>
      <c r="E2567" s="61" t="s">
        <v>13082</v>
      </c>
      <c r="F2567" s="61"/>
      <c r="G2567" s="61" t="str">
        <f>VLOOKUP(Corrections[[#This Row],[Employee]],'[1]Management Hierarchy Report'!$A$2:$C$3607, 3, 0)</f>
        <v>Gary Bradley</v>
      </c>
      <c r="H2567" s="48" t="s">
        <v>77</v>
      </c>
      <c r="I2567" s="61" t="s">
        <v>70</v>
      </c>
      <c r="J2567" s="61" t="str">
        <f>VLOOKUP(Corrections[[#This Row],[Employee]],[1]!Expense_Data[#Data],14,0)</f>
        <v>SL286@tidalwaveautospa.com</v>
      </c>
      <c r="K2567" s="68">
        <v>45511</v>
      </c>
      <c r="L2567" s="75"/>
      <c r="M2567" s="66"/>
      <c r="N2567" s="61"/>
      <c r="O2567" s="65"/>
    </row>
    <row r="2568" spans="1:15" hidden="1" x14ac:dyDescent="0.25">
      <c r="A2568" s="61" t="s">
        <v>460</v>
      </c>
      <c r="B2568" s="61" t="s">
        <v>13909</v>
      </c>
      <c r="C2568" s="50">
        <v>119.75</v>
      </c>
      <c r="D2568" s="66">
        <v>45441</v>
      </c>
      <c r="E2568" s="61" t="s">
        <v>13030</v>
      </c>
      <c r="F2568" s="61"/>
      <c r="G2568" s="61" t="str">
        <f>VLOOKUP(Corrections[[#This Row],[Employee]],'[1]Management Hierarchy Report'!$A$2:$C$3607, 3, 0)</f>
        <v>Gary Bradley</v>
      </c>
      <c r="H2568" s="48" t="s">
        <v>77</v>
      </c>
      <c r="I2568" s="61" t="s">
        <v>70</v>
      </c>
      <c r="J2568" s="61" t="str">
        <f>VLOOKUP(Corrections[[#This Row],[Employee]],[1]!Expense_Data[#Data],14,0)</f>
        <v>SL286@tidalwaveautospa.com</v>
      </c>
      <c r="K2568" s="68">
        <v>45511</v>
      </c>
      <c r="L2568" s="75"/>
      <c r="M2568" s="66"/>
      <c r="N2568" s="61"/>
      <c r="O2568" s="65"/>
    </row>
    <row r="2569" spans="1:15" hidden="1" x14ac:dyDescent="0.25">
      <c r="A2569" s="61" t="s">
        <v>460</v>
      </c>
      <c r="B2569" s="61" t="s">
        <v>13909</v>
      </c>
      <c r="C2569" s="50">
        <v>11.76</v>
      </c>
      <c r="D2569" s="66">
        <v>45442</v>
      </c>
      <c r="E2569" s="61" t="s">
        <v>13082</v>
      </c>
      <c r="F2569" s="61"/>
      <c r="G2569" s="61" t="str">
        <f>VLOOKUP(Corrections[[#This Row],[Employee]],'[1]Management Hierarchy Report'!$A$2:$C$3607, 3, 0)</f>
        <v>Gary Bradley</v>
      </c>
      <c r="H2569" s="48" t="s">
        <v>77</v>
      </c>
      <c r="I2569" s="61" t="s">
        <v>70</v>
      </c>
      <c r="J2569" s="61" t="str">
        <f>VLOOKUP(Corrections[[#This Row],[Employee]],[1]!Expense_Data[#Data],14,0)</f>
        <v>SL286@tidalwaveautospa.com</v>
      </c>
      <c r="K2569" s="68">
        <v>45511</v>
      </c>
      <c r="L2569" s="75"/>
      <c r="M2569" s="66"/>
      <c r="N2569" s="61"/>
      <c r="O2569" s="65"/>
    </row>
    <row r="2570" spans="1:15" hidden="1" x14ac:dyDescent="0.25">
      <c r="A2570" s="61" t="s">
        <v>460</v>
      </c>
      <c r="B2570" s="61" t="s">
        <v>13909</v>
      </c>
      <c r="C2570" s="50">
        <v>52.11</v>
      </c>
      <c r="D2570" s="66">
        <v>45444</v>
      </c>
      <c r="E2570" s="61" t="s">
        <v>13030</v>
      </c>
      <c r="F2570" s="61"/>
      <c r="G2570" s="61" t="str">
        <f>VLOOKUP(Corrections[[#This Row],[Employee]],'[1]Management Hierarchy Report'!$A$2:$C$3607, 3, 0)</f>
        <v>Gary Bradley</v>
      </c>
      <c r="H2570" s="48" t="s">
        <v>77</v>
      </c>
      <c r="I2570" s="61" t="s">
        <v>70</v>
      </c>
      <c r="J2570" s="61" t="str">
        <f>VLOOKUP(Corrections[[#This Row],[Employee]],[1]!Expense_Data[#Data],14,0)</f>
        <v>SL286@tidalwaveautospa.com</v>
      </c>
      <c r="K2570" s="68">
        <v>45511</v>
      </c>
      <c r="L2570" s="75"/>
      <c r="M2570" s="66"/>
      <c r="N2570" s="61"/>
      <c r="O2570" s="65"/>
    </row>
    <row r="2571" spans="1:15" hidden="1" x14ac:dyDescent="0.25">
      <c r="A2571" s="61" t="s">
        <v>460</v>
      </c>
      <c r="B2571" s="61" t="s">
        <v>13909</v>
      </c>
      <c r="C2571" s="50">
        <v>17.27</v>
      </c>
      <c r="D2571" s="66">
        <v>45446</v>
      </c>
      <c r="E2571" s="61" t="s">
        <v>13082</v>
      </c>
      <c r="F2571" s="61"/>
      <c r="G2571" s="61" t="str">
        <f>VLOOKUP(Corrections[[#This Row],[Employee]],'[1]Management Hierarchy Report'!$A$2:$C$3607, 3, 0)</f>
        <v>Gary Bradley</v>
      </c>
      <c r="H2571" s="48" t="s">
        <v>77</v>
      </c>
      <c r="I2571" s="61" t="s">
        <v>70</v>
      </c>
      <c r="J2571" s="61" t="str">
        <f>VLOOKUP(Corrections[[#This Row],[Employee]],[1]!Expense_Data[#Data],14,0)</f>
        <v>SL286@tidalwaveautospa.com</v>
      </c>
      <c r="K2571" s="68">
        <v>45511</v>
      </c>
      <c r="L2571" s="75"/>
      <c r="M2571" s="66"/>
      <c r="N2571" s="61"/>
      <c r="O2571" s="65"/>
    </row>
    <row r="2572" spans="1:15" hidden="1" x14ac:dyDescent="0.25">
      <c r="A2572" s="61" t="s">
        <v>460</v>
      </c>
      <c r="B2572" s="61" t="s">
        <v>13909</v>
      </c>
      <c r="C2572" s="50">
        <v>10.02</v>
      </c>
      <c r="D2572" s="66">
        <v>45446</v>
      </c>
      <c r="E2572" s="61" t="s">
        <v>13082</v>
      </c>
      <c r="F2572" s="61"/>
      <c r="G2572" s="61" t="str">
        <f>VLOOKUP(Corrections[[#This Row],[Employee]],'[1]Management Hierarchy Report'!$A$2:$C$3607, 3, 0)</f>
        <v>Gary Bradley</v>
      </c>
      <c r="H2572" s="48" t="s">
        <v>77</v>
      </c>
      <c r="I2572" s="61" t="s">
        <v>70</v>
      </c>
      <c r="J2572" s="61" t="str">
        <f>VLOOKUP(Corrections[[#This Row],[Employee]],[1]!Expense_Data[#Data],14,0)</f>
        <v>SL286@tidalwaveautospa.com</v>
      </c>
      <c r="K2572" s="68">
        <v>45511</v>
      </c>
      <c r="L2572" s="75"/>
      <c r="M2572" s="66"/>
      <c r="N2572" s="61"/>
      <c r="O2572" s="65"/>
    </row>
    <row r="2573" spans="1:15" hidden="1" x14ac:dyDescent="0.25">
      <c r="A2573" s="61" t="s">
        <v>460</v>
      </c>
      <c r="B2573" s="61" t="s">
        <v>13909</v>
      </c>
      <c r="C2573" s="50">
        <v>111.31</v>
      </c>
      <c r="D2573" s="66">
        <v>45446</v>
      </c>
      <c r="E2573" s="61" t="s">
        <v>13030</v>
      </c>
      <c r="F2573" s="61"/>
      <c r="G2573" s="61" t="str">
        <f>VLOOKUP(Corrections[[#This Row],[Employee]],'[1]Management Hierarchy Report'!$A$2:$C$3607, 3, 0)</f>
        <v>Gary Bradley</v>
      </c>
      <c r="H2573" s="48" t="s">
        <v>77</v>
      </c>
      <c r="I2573" s="61" t="s">
        <v>70</v>
      </c>
      <c r="J2573" s="61" t="str">
        <f>VLOOKUP(Corrections[[#This Row],[Employee]],[1]!Expense_Data[#Data],14,0)</f>
        <v>SL286@tidalwaveautospa.com</v>
      </c>
      <c r="K2573" s="68">
        <v>45511</v>
      </c>
      <c r="L2573" s="75"/>
      <c r="M2573" s="66"/>
      <c r="N2573" s="61"/>
      <c r="O2573" s="65"/>
    </row>
    <row r="2574" spans="1:15" hidden="1" x14ac:dyDescent="0.25">
      <c r="A2574" s="61" t="s">
        <v>460</v>
      </c>
      <c r="B2574" s="61" t="s">
        <v>13909</v>
      </c>
      <c r="C2574" s="50">
        <v>185.28</v>
      </c>
      <c r="D2574" s="66">
        <v>45446</v>
      </c>
      <c r="E2574" s="61" t="s">
        <v>13030</v>
      </c>
      <c r="F2574" s="61"/>
      <c r="G2574" s="61" t="str">
        <f>VLOOKUP(Corrections[[#This Row],[Employee]],'[1]Management Hierarchy Report'!$A$2:$C$3607, 3, 0)</f>
        <v>Gary Bradley</v>
      </c>
      <c r="H2574" s="48" t="s">
        <v>77</v>
      </c>
      <c r="I2574" s="61" t="s">
        <v>70</v>
      </c>
      <c r="J2574" s="61" t="str">
        <f>VLOOKUP(Corrections[[#This Row],[Employee]],[1]!Expense_Data[#Data],14,0)</f>
        <v>SL286@tidalwaveautospa.com</v>
      </c>
      <c r="K2574" s="68">
        <v>45511</v>
      </c>
      <c r="L2574" s="75"/>
      <c r="M2574" s="66"/>
      <c r="N2574" s="61"/>
      <c r="O2574" s="65"/>
    </row>
    <row r="2575" spans="1:15" hidden="1" x14ac:dyDescent="0.25">
      <c r="A2575" s="61" t="s">
        <v>460</v>
      </c>
      <c r="B2575" s="61" t="s">
        <v>13909</v>
      </c>
      <c r="C2575" s="50">
        <v>15.75</v>
      </c>
      <c r="D2575" s="66">
        <v>45448</v>
      </c>
      <c r="E2575" s="61" t="s">
        <v>13082</v>
      </c>
      <c r="F2575" s="61"/>
      <c r="G2575" s="61" t="str">
        <f>VLOOKUP(Corrections[[#This Row],[Employee]],'[1]Management Hierarchy Report'!$A$2:$C$3607, 3, 0)</f>
        <v>Gary Bradley</v>
      </c>
      <c r="H2575" s="48" t="s">
        <v>77</v>
      </c>
      <c r="I2575" s="61" t="s">
        <v>70</v>
      </c>
      <c r="J2575" s="61" t="str">
        <f>VLOOKUP(Corrections[[#This Row],[Employee]],[1]!Expense_Data[#Data],14,0)</f>
        <v>SL286@tidalwaveautospa.com</v>
      </c>
      <c r="K2575" s="68">
        <v>45511</v>
      </c>
      <c r="L2575" s="75"/>
      <c r="M2575" s="66"/>
      <c r="N2575" s="61"/>
      <c r="O2575" s="65"/>
    </row>
    <row r="2576" spans="1:15" hidden="1" x14ac:dyDescent="0.25">
      <c r="A2576" s="61" t="s">
        <v>460</v>
      </c>
      <c r="B2576" s="61" t="s">
        <v>13909</v>
      </c>
      <c r="C2576" s="50">
        <v>23.36</v>
      </c>
      <c r="D2576" s="66">
        <v>45452</v>
      </c>
      <c r="E2576" s="61" t="s">
        <v>13030</v>
      </c>
      <c r="F2576" s="61"/>
      <c r="G2576" s="61" t="str">
        <f>VLOOKUP(Corrections[[#This Row],[Employee]],'[1]Management Hierarchy Report'!$A$2:$C$3607, 3, 0)</f>
        <v>Gary Bradley</v>
      </c>
      <c r="H2576" s="48" t="s">
        <v>77</v>
      </c>
      <c r="I2576" s="61" t="s">
        <v>70</v>
      </c>
      <c r="J2576" s="61" t="str">
        <f>VLOOKUP(Corrections[[#This Row],[Employee]],[1]!Expense_Data[#Data],14,0)</f>
        <v>SL286@tidalwaveautospa.com</v>
      </c>
      <c r="K2576" s="68">
        <v>45511</v>
      </c>
      <c r="L2576" s="75"/>
      <c r="M2576" s="66"/>
      <c r="N2576" s="61"/>
      <c r="O2576" s="65"/>
    </row>
    <row r="2577" spans="1:15" hidden="1" x14ac:dyDescent="0.25">
      <c r="A2577" s="61" t="s">
        <v>460</v>
      </c>
      <c r="B2577" s="61" t="s">
        <v>13909</v>
      </c>
      <c r="C2577" s="50">
        <v>10.82</v>
      </c>
      <c r="D2577" s="66">
        <v>45452</v>
      </c>
      <c r="E2577" s="61" t="s">
        <v>13030</v>
      </c>
      <c r="F2577" s="61"/>
      <c r="G2577" s="61" t="str">
        <f>VLOOKUP(Corrections[[#This Row],[Employee]],'[1]Management Hierarchy Report'!$A$2:$C$3607, 3, 0)</f>
        <v>Gary Bradley</v>
      </c>
      <c r="H2577" s="48" t="s">
        <v>77</v>
      </c>
      <c r="I2577" s="61" t="s">
        <v>70</v>
      </c>
      <c r="J2577" s="61" t="str">
        <f>VLOOKUP(Corrections[[#This Row],[Employee]],[1]!Expense_Data[#Data],14,0)</f>
        <v>SL286@tidalwaveautospa.com</v>
      </c>
      <c r="K2577" s="68">
        <v>45511</v>
      </c>
      <c r="L2577" s="75"/>
      <c r="M2577" s="66"/>
      <c r="N2577" s="61"/>
      <c r="O2577" s="65"/>
    </row>
    <row r="2578" spans="1:15" hidden="1" x14ac:dyDescent="0.25">
      <c r="A2578" s="61" t="s">
        <v>460</v>
      </c>
      <c r="B2578" s="61" t="s">
        <v>13909</v>
      </c>
      <c r="C2578" s="50">
        <v>6.47</v>
      </c>
      <c r="D2578" s="66">
        <v>45454</v>
      </c>
      <c r="E2578" s="61" t="s">
        <v>13082</v>
      </c>
      <c r="F2578" s="61"/>
      <c r="G2578" s="61" t="str">
        <f>VLOOKUP(Corrections[[#This Row],[Employee]],'[1]Management Hierarchy Report'!$A$2:$C$3607, 3, 0)</f>
        <v>Gary Bradley</v>
      </c>
      <c r="H2578" s="48" t="s">
        <v>77</v>
      </c>
      <c r="I2578" s="61" t="s">
        <v>70</v>
      </c>
      <c r="J2578" s="61" t="str">
        <f>VLOOKUP(Corrections[[#This Row],[Employee]],[1]!Expense_Data[#Data],14,0)</f>
        <v>SL286@tidalwaveautospa.com</v>
      </c>
      <c r="K2578" s="68">
        <v>45511</v>
      </c>
      <c r="L2578" s="75"/>
      <c r="M2578" s="66"/>
      <c r="N2578" s="61"/>
      <c r="O2578" s="65"/>
    </row>
    <row r="2579" spans="1:15" hidden="1" x14ac:dyDescent="0.25">
      <c r="A2579" s="61" t="s">
        <v>460</v>
      </c>
      <c r="B2579" s="61" t="s">
        <v>13909</v>
      </c>
      <c r="C2579" s="50">
        <v>52.55</v>
      </c>
      <c r="D2579" s="66">
        <v>45455</v>
      </c>
      <c r="E2579" s="61" t="s">
        <v>13030</v>
      </c>
      <c r="F2579" s="61"/>
      <c r="G2579" s="61" t="str">
        <f>VLOOKUP(Corrections[[#This Row],[Employee]],'[1]Management Hierarchy Report'!$A$2:$C$3607, 3, 0)</f>
        <v>Gary Bradley</v>
      </c>
      <c r="H2579" s="48" t="s">
        <v>77</v>
      </c>
      <c r="I2579" s="61" t="s">
        <v>70</v>
      </c>
      <c r="J2579" s="61" t="str">
        <f>VLOOKUP(Corrections[[#This Row],[Employee]],[1]!Expense_Data[#Data],14,0)</f>
        <v>SL286@tidalwaveautospa.com</v>
      </c>
      <c r="K2579" s="68">
        <v>45511</v>
      </c>
      <c r="L2579" s="75"/>
      <c r="M2579" s="66"/>
      <c r="N2579" s="61"/>
      <c r="O2579" s="65"/>
    </row>
    <row r="2580" spans="1:15" hidden="1" x14ac:dyDescent="0.25">
      <c r="A2580" s="61" t="s">
        <v>460</v>
      </c>
      <c r="B2580" s="61" t="s">
        <v>13909</v>
      </c>
      <c r="C2580" s="50">
        <v>19.59</v>
      </c>
      <c r="D2580" s="66">
        <v>45456</v>
      </c>
      <c r="E2580" s="61" t="s">
        <v>13082</v>
      </c>
      <c r="F2580" s="61"/>
      <c r="G2580" s="61" t="str">
        <f>VLOOKUP(Corrections[[#This Row],[Employee]],'[1]Management Hierarchy Report'!$A$2:$C$3607, 3, 0)</f>
        <v>Gary Bradley</v>
      </c>
      <c r="H2580" s="48" t="s">
        <v>77</v>
      </c>
      <c r="I2580" s="61" t="s">
        <v>70</v>
      </c>
      <c r="J2580" s="61" t="str">
        <f>VLOOKUP(Corrections[[#This Row],[Employee]],[1]!Expense_Data[#Data],14,0)</f>
        <v>SL286@tidalwaveautospa.com</v>
      </c>
      <c r="K2580" s="68">
        <v>45511</v>
      </c>
      <c r="L2580" s="75"/>
      <c r="M2580" s="66"/>
      <c r="N2580" s="61"/>
      <c r="O2580" s="65"/>
    </row>
    <row r="2581" spans="1:15" hidden="1" x14ac:dyDescent="0.25">
      <c r="A2581" s="61" t="s">
        <v>460</v>
      </c>
      <c r="B2581" s="61" t="s">
        <v>13909</v>
      </c>
      <c r="C2581" s="50">
        <v>14.13</v>
      </c>
      <c r="D2581" s="66">
        <v>45457</v>
      </c>
      <c r="E2581" s="61" t="s">
        <v>13082</v>
      </c>
      <c r="F2581" s="61"/>
      <c r="G2581" s="61" t="str">
        <f>VLOOKUP(Corrections[[#This Row],[Employee]],'[1]Management Hierarchy Report'!$A$2:$C$3607, 3, 0)</f>
        <v>Gary Bradley</v>
      </c>
      <c r="H2581" s="48" t="s">
        <v>77</v>
      </c>
      <c r="I2581" s="61" t="s">
        <v>70</v>
      </c>
      <c r="J2581" s="61" t="str">
        <f>VLOOKUP(Corrections[[#This Row],[Employee]],[1]!Expense_Data[#Data],14,0)</f>
        <v>SL286@tidalwaveautospa.com</v>
      </c>
      <c r="K2581" s="68">
        <v>45511</v>
      </c>
      <c r="L2581" s="75"/>
      <c r="M2581" s="66"/>
      <c r="N2581" s="61"/>
      <c r="O2581" s="65"/>
    </row>
    <row r="2582" spans="1:15" hidden="1" x14ac:dyDescent="0.25">
      <c r="A2582" s="61" t="s">
        <v>460</v>
      </c>
      <c r="B2582" s="61" t="s">
        <v>13909</v>
      </c>
      <c r="C2582" s="50">
        <v>14.13</v>
      </c>
      <c r="D2582" s="66">
        <v>45460</v>
      </c>
      <c r="E2582" s="61" t="s">
        <v>13082</v>
      </c>
      <c r="F2582" s="61"/>
      <c r="G2582" s="61" t="str">
        <f>VLOOKUP(Corrections[[#This Row],[Employee]],'[1]Management Hierarchy Report'!$A$2:$C$3607, 3, 0)</f>
        <v>Gary Bradley</v>
      </c>
      <c r="H2582" s="48" t="s">
        <v>77</v>
      </c>
      <c r="I2582" s="61" t="s">
        <v>70</v>
      </c>
      <c r="J2582" s="61" t="str">
        <f>VLOOKUP(Corrections[[#This Row],[Employee]],[1]!Expense_Data[#Data],14,0)</f>
        <v>SL286@tidalwaveautospa.com</v>
      </c>
      <c r="K2582" s="68">
        <v>45511</v>
      </c>
      <c r="L2582" s="75"/>
      <c r="M2582" s="66"/>
      <c r="N2582" s="61"/>
      <c r="O2582" s="65"/>
    </row>
    <row r="2583" spans="1:15" hidden="1" x14ac:dyDescent="0.25">
      <c r="A2583" s="61" t="s">
        <v>460</v>
      </c>
      <c r="B2583" s="61" t="s">
        <v>13909</v>
      </c>
      <c r="C2583" s="50">
        <v>12.09</v>
      </c>
      <c r="D2583" s="66">
        <v>45462</v>
      </c>
      <c r="E2583" s="61" t="s">
        <v>13082</v>
      </c>
      <c r="F2583" s="61"/>
      <c r="G2583" s="61" t="str">
        <f>VLOOKUP(Corrections[[#This Row],[Employee]],'[1]Management Hierarchy Report'!$A$2:$C$3607, 3, 0)</f>
        <v>Gary Bradley</v>
      </c>
      <c r="H2583" s="48" t="s">
        <v>77</v>
      </c>
      <c r="I2583" s="61" t="s">
        <v>70</v>
      </c>
      <c r="J2583" s="61" t="str">
        <f>VLOOKUP(Corrections[[#This Row],[Employee]],[1]!Expense_Data[#Data],14,0)</f>
        <v>SL286@tidalwaveautospa.com</v>
      </c>
      <c r="K2583" s="68">
        <v>45511</v>
      </c>
      <c r="L2583" s="75"/>
      <c r="M2583" s="66"/>
      <c r="N2583" s="61"/>
      <c r="O2583" s="65"/>
    </row>
    <row r="2584" spans="1:15" hidden="1" x14ac:dyDescent="0.25">
      <c r="A2584" s="61" t="s">
        <v>460</v>
      </c>
      <c r="B2584" s="61" t="s">
        <v>13909</v>
      </c>
      <c r="C2584" s="50">
        <v>18.41</v>
      </c>
      <c r="D2584" s="66">
        <v>45462</v>
      </c>
      <c r="E2584" s="61" t="s">
        <v>13082</v>
      </c>
      <c r="F2584" s="61"/>
      <c r="G2584" s="61" t="str">
        <f>VLOOKUP(Corrections[[#This Row],[Employee]],'[1]Management Hierarchy Report'!$A$2:$C$3607, 3, 0)</f>
        <v>Gary Bradley</v>
      </c>
      <c r="H2584" s="48" t="s">
        <v>77</v>
      </c>
      <c r="I2584" s="61" t="s">
        <v>70</v>
      </c>
      <c r="J2584" s="61" t="str">
        <f>VLOOKUP(Corrections[[#This Row],[Employee]],[1]!Expense_Data[#Data],14,0)</f>
        <v>SL286@tidalwaveautospa.com</v>
      </c>
      <c r="K2584" s="68">
        <v>45511</v>
      </c>
      <c r="L2584" s="75"/>
      <c r="M2584" s="66"/>
      <c r="N2584" s="61"/>
      <c r="O2584" s="65"/>
    </row>
    <row r="2585" spans="1:15" hidden="1" x14ac:dyDescent="0.25">
      <c r="A2585" s="61" t="s">
        <v>13893</v>
      </c>
      <c r="B2585" s="61" t="s">
        <v>13066</v>
      </c>
      <c r="C2585" s="50">
        <v>262.82</v>
      </c>
      <c r="D2585" s="66">
        <v>45468</v>
      </c>
      <c r="E2585" s="61" t="s">
        <v>13828</v>
      </c>
      <c r="F2585" s="61"/>
      <c r="G2585" s="61" t="str">
        <f>VLOOKUP(Corrections[[#This Row],[Employee]],'[1]Management Hierarchy Report'!$A$2:$C$3607, 3, 0)</f>
        <v>Michael Dodge</v>
      </c>
      <c r="H2585" s="48" t="s">
        <v>77</v>
      </c>
      <c r="I2585" s="61" t="s">
        <v>70</v>
      </c>
      <c r="J2585" s="61" t="str">
        <f>VLOOKUP(Corrections[[#This Row],[Employee]],[1]!Expense_Data[#Data],14,0)</f>
        <v>SL33@tidalwaveautospa.com</v>
      </c>
      <c r="K2585" s="68">
        <v>45511</v>
      </c>
      <c r="L2585" s="75"/>
      <c r="M2585" s="66"/>
      <c r="N2585" s="61"/>
      <c r="O2585" s="65"/>
    </row>
    <row r="2586" spans="1:15" hidden="1" x14ac:dyDescent="0.25">
      <c r="A2586" s="61" t="s">
        <v>13893</v>
      </c>
      <c r="B2586" s="61" t="s">
        <v>13066</v>
      </c>
      <c r="C2586" s="50">
        <v>203</v>
      </c>
      <c r="D2586" s="66">
        <v>45478</v>
      </c>
      <c r="E2586" s="61" t="s">
        <v>13828</v>
      </c>
      <c r="F2586" s="61"/>
      <c r="G2586" s="61" t="str">
        <f>VLOOKUP(Corrections[[#This Row],[Employee]],'[1]Management Hierarchy Report'!$A$2:$C$3607, 3, 0)</f>
        <v>Michael Dodge</v>
      </c>
      <c r="H2586" s="48" t="s">
        <v>77</v>
      </c>
      <c r="I2586" s="61" t="s">
        <v>70</v>
      </c>
      <c r="J2586" s="61" t="str">
        <f>VLOOKUP(Corrections[[#This Row],[Employee]],[1]!Expense_Data[#Data],14,0)</f>
        <v>SL33@tidalwaveautospa.com</v>
      </c>
      <c r="K2586" s="68">
        <v>45511</v>
      </c>
      <c r="L2586" s="75"/>
      <c r="M2586" s="66"/>
      <c r="N2586" s="61"/>
      <c r="O2586" s="65"/>
    </row>
    <row r="2587" spans="1:15" hidden="1" x14ac:dyDescent="0.25">
      <c r="A2587" s="61" t="s">
        <v>6845</v>
      </c>
      <c r="B2587" s="61" t="s">
        <v>13901</v>
      </c>
      <c r="C2587" s="50">
        <v>43.13</v>
      </c>
      <c r="D2587" s="66">
        <v>45498</v>
      </c>
      <c r="E2587" s="61" t="s">
        <v>13082</v>
      </c>
      <c r="F2587" s="61"/>
      <c r="G2587" s="61" t="str">
        <f>VLOOKUP(Corrections[[#This Row],[Employee]],'[1]Management Hierarchy Report'!$A$2:$C$3607, 3, 0)</f>
        <v>Bruce Maxwell</v>
      </c>
      <c r="H2587" s="48" t="s">
        <v>77</v>
      </c>
      <c r="I2587" s="61" t="s">
        <v>70</v>
      </c>
      <c r="J2587" s="61" t="str">
        <f>VLOOKUP(Corrections[[#This Row],[Employee]],[1]!Expense_Data[#Data],14,0)</f>
        <v>dodge@twavelead.com</v>
      </c>
      <c r="K2587" s="68">
        <v>45511</v>
      </c>
      <c r="L2587" s="75"/>
      <c r="M2587" s="66"/>
      <c r="N2587" s="61"/>
      <c r="O2587" s="65"/>
    </row>
    <row r="2588" spans="1:15" hidden="1" x14ac:dyDescent="0.25">
      <c r="A2588" s="61" t="s">
        <v>13825</v>
      </c>
      <c r="B2588" s="61" t="s">
        <v>13826</v>
      </c>
      <c r="C2588" s="50">
        <v>10.69</v>
      </c>
      <c r="D2588" s="66">
        <v>45492</v>
      </c>
      <c r="E2588" s="61" t="s">
        <v>130</v>
      </c>
      <c r="F2588" s="61"/>
      <c r="G2588" s="61" t="str">
        <f>VLOOKUP(Corrections[[#This Row],[Employee]],'[1]Management Hierarchy Report'!$A$2:$C$3607, 3, 0)</f>
        <v>Steven Kyriazis</v>
      </c>
      <c r="H2588" s="48" t="s">
        <v>77</v>
      </c>
      <c r="I2588" s="61" t="s">
        <v>70</v>
      </c>
      <c r="J2588" s="61" t="str">
        <f>VLOOKUP(Corrections[[#This Row],[Employee]],[1]!Expense_Data[#Data],14,0)</f>
        <v>SL219@tidalwaveautospa.com</v>
      </c>
      <c r="K2588" s="68">
        <v>45511</v>
      </c>
      <c r="L2588" s="75"/>
      <c r="M2588" s="66"/>
      <c r="N2588" s="61"/>
      <c r="O2588" s="65"/>
    </row>
    <row r="2589" spans="1:15" hidden="1" x14ac:dyDescent="0.25">
      <c r="A2589" s="61" t="s">
        <v>13825</v>
      </c>
      <c r="B2589" s="61" t="s">
        <v>13826</v>
      </c>
      <c r="C2589" s="50">
        <v>10.69</v>
      </c>
      <c r="D2589" s="66">
        <v>45495</v>
      </c>
      <c r="E2589" s="61" t="s">
        <v>130</v>
      </c>
      <c r="F2589" s="61"/>
      <c r="G2589" s="61" t="str">
        <f>VLOOKUP(Corrections[[#This Row],[Employee]],'[1]Management Hierarchy Report'!$A$2:$C$3607, 3, 0)</f>
        <v>Steven Kyriazis</v>
      </c>
      <c r="H2589" s="48" t="s">
        <v>77</v>
      </c>
      <c r="I2589" s="61" t="s">
        <v>70</v>
      </c>
      <c r="J2589" s="61" t="str">
        <f>VLOOKUP(Corrections[[#This Row],[Employee]],[1]!Expense_Data[#Data],14,0)</f>
        <v>SL219@tidalwaveautospa.com</v>
      </c>
      <c r="K2589" s="68">
        <v>45511</v>
      </c>
      <c r="L2589" s="75"/>
      <c r="M2589" s="66"/>
      <c r="N2589" s="61"/>
      <c r="O2589" s="65"/>
    </row>
    <row r="2590" spans="1:15" hidden="1" x14ac:dyDescent="0.25">
      <c r="A2590" s="61" t="s">
        <v>243</v>
      </c>
      <c r="B2590" s="61" t="s">
        <v>13145</v>
      </c>
      <c r="C2590" s="50">
        <v>96.47</v>
      </c>
      <c r="D2590" s="66">
        <v>45451</v>
      </c>
      <c r="E2590" s="61" t="s">
        <v>13030</v>
      </c>
      <c r="F2590" s="61"/>
      <c r="G2590" s="61" t="str">
        <f>VLOOKUP(Corrections[[#This Row],[Employee]],'[1]Management Hierarchy Report'!$A$2:$C$3607, 3, 0)</f>
        <v>Bruce Maxwell</v>
      </c>
      <c r="H2590" s="48" t="s">
        <v>77</v>
      </c>
      <c r="I2590" s="61" t="s">
        <v>70</v>
      </c>
      <c r="J2590" s="61" t="str">
        <f>VLOOKUP(Corrections[[#This Row],[Employee]],[1]!Expense_Data[#Data],14,0)</f>
        <v>patrick.rollins@tidalwaveautospa.com</v>
      </c>
      <c r="K2590" s="68">
        <v>45511</v>
      </c>
      <c r="L2590" s="75"/>
      <c r="M2590" s="66"/>
      <c r="N2590" s="61"/>
      <c r="O2590" s="65"/>
    </row>
    <row r="2591" spans="1:15" hidden="1" x14ac:dyDescent="0.25">
      <c r="A2591" s="61" t="s">
        <v>243</v>
      </c>
      <c r="B2591" s="61" t="s">
        <v>13899</v>
      </c>
      <c r="C2591" s="50">
        <v>858.03</v>
      </c>
      <c r="D2591" s="66">
        <v>45496</v>
      </c>
      <c r="E2591" s="61" t="s">
        <v>13870</v>
      </c>
      <c r="F2591" s="61"/>
      <c r="G2591" s="61" t="str">
        <f>VLOOKUP(Corrections[[#This Row],[Employee]],'[1]Management Hierarchy Report'!$A$2:$C$3607, 3, 0)</f>
        <v>Bruce Maxwell</v>
      </c>
      <c r="H2591" s="48" t="s">
        <v>13872</v>
      </c>
      <c r="I2591" s="61" t="s">
        <v>70</v>
      </c>
      <c r="J2591" s="61" t="str">
        <f>VLOOKUP(Corrections[[#This Row],[Employee]],[1]!Expense_Data[#Data],14,0)</f>
        <v>patrick.rollins@tidalwaveautospa.com</v>
      </c>
      <c r="K2591" s="68">
        <v>45511</v>
      </c>
      <c r="L2591" s="75"/>
      <c r="M2591" s="66"/>
      <c r="N2591" s="61"/>
      <c r="O2591" s="65"/>
    </row>
    <row r="2592" spans="1:15" hidden="1" x14ac:dyDescent="0.25">
      <c r="A2592" s="61" t="s">
        <v>243</v>
      </c>
      <c r="B2592" s="61" t="s">
        <v>13900</v>
      </c>
      <c r="C2592" s="50">
        <v>6630.24</v>
      </c>
      <c r="D2592" s="66">
        <v>45509</v>
      </c>
      <c r="E2592" s="61" t="s">
        <v>13870</v>
      </c>
      <c r="F2592" s="61"/>
      <c r="G2592" s="61" t="str">
        <f>VLOOKUP(Corrections[[#This Row],[Employee]],'[1]Management Hierarchy Report'!$A$2:$C$3607, 3, 0)</f>
        <v>Bruce Maxwell</v>
      </c>
      <c r="H2592" s="48" t="s">
        <v>13872</v>
      </c>
      <c r="I2592" s="61" t="s">
        <v>70</v>
      </c>
      <c r="J2592" s="61" t="str">
        <f>VLOOKUP(Corrections[[#This Row],[Employee]],[1]!Expense_Data[#Data],14,0)</f>
        <v>patrick.rollins@tidalwaveautospa.com</v>
      </c>
      <c r="K2592" s="68">
        <v>45511</v>
      </c>
      <c r="L2592" s="75"/>
      <c r="M2592" s="66"/>
      <c r="N2592" s="61"/>
      <c r="O2592" s="65"/>
    </row>
    <row r="2593" spans="1:15" hidden="1" x14ac:dyDescent="0.25">
      <c r="A2593" s="61" t="s">
        <v>243</v>
      </c>
      <c r="B2593" s="61" t="s">
        <v>13902</v>
      </c>
      <c r="C2593" s="50">
        <v>829.64</v>
      </c>
      <c r="D2593" s="66">
        <v>45509</v>
      </c>
      <c r="E2593" s="61" t="s">
        <v>13870</v>
      </c>
      <c r="F2593" s="61"/>
      <c r="G2593" s="61" t="str">
        <f>VLOOKUP(Corrections[[#This Row],[Employee]],'[1]Management Hierarchy Report'!$A$2:$C$3607, 3, 0)</f>
        <v>Bruce Maxwell</v>
      </c>
      <c r="H2593" s="48" t="s">
        <v>13872</v>
      </c>
      <c r="I2593" s="61" t="s">
        <v>70</v>
      </c>
      <c r="J2593" s="61" t="str">
        <f>VLOOKUP(Corrections[[#This Row],[Employee]],[1]!Expense_Data[#Data],14,0)</f>
        <v>patrick.rollins@tidalwaveautospa.com</v>
      </c>
      <c r="K2593" s="68">
        <v>45511</v>
      </c>
      <c r="L2593" s="75"/>
      <c r="M2593" s="66"/>
      <c r="N2593" s="61"/>
      <c r="O2593" s="65"/>
    </row>
    <row r="2594" spans="1:15" hidden="1" x14ac:dyDescent="0.25">
      <c r="A2594" s="61" t="s">
        <v>835</v>
      </c>
      <c r="B2594" s="61" t="s">
        <v>13021</v>
      </c>
      <c r="C2594" s="50">
        <v>57.95</v>
      </c>
      <c r="D2594" s="66">
        <v>45485</v>
      </c>
      <c r="E2594" s="61" t="s">
        <v>13828</v>
      </c>
      <c r="F2594" s="61"/>
      <c r="G2594" s="61" t="e">
        <f>VLOOKUP(Corrections[[#This Row],[Employee]],'[1]Management Hierarchy Report'!$A$2:$C$3607, 3, 0)</f>
        <v>#N/A</v>
      </c>
      <c r="H2594" s="48" t="s">
        <v>77</v>
      </c>
      <c r="I2594" s="61" t="s">
        <v>70</v>
      </c>
      <c r="J2594" s="61" t="e">
        <f>VLOOKUP(Corrections[[#This Row],[Employee]],[1]!Expense_Data[#Data],14,0)</f>
        <v>#N/A</v>
      </c>
      <c r="K2594" s="68">
        <v>45511</v>
      </c>
      <c r="L2594" s="75"/>
      <c r="M2594" s="66"/>
      <c r="N2594" s="61"/>
      <c r="O2594" s="65"/>
    </row>
    <row r="2595" spans="1:15" hidden="1" x14ac:dyDescent="0.25">
      <c r="A2595" s="61" t="s">
        <v>835</v>
      </c>
      <c r="B2595" s="61" t="s">
        <v>13822</v>
      </c>
      <c r="C2595" s="50">
        <v>60.09</v>
      </c>
      <c r="D2595" s="66">
        <v>45497</v>
      </c>
      <c r="E2595" s="61" t="s">
        <v>12978</v>
      </c>
      <c r="F2595" s="61"/>
      <c r="G2595" s="61" t="e">
        <f>VLOOKUP(Corrections[[#This Row],[Employee]],'[1]Management Hierarchy Report'!$A$2:$C$3607, 3, 0)</f>
        <v>#N/A</v>
      </c>
      <c r="H2595" s="48" t="s">
        <v>77</v>
      </c>
      <c r="I2595" s="61" t="s">
        <v>70</v>
      </c>
      <c r="J2595" s="61" t="e">
        <f>VLOOKUP(Corrections[[#This Row],[Employee]],[1]!Expense_Data[#Data],14,0)</f>
        <v>#N/A</v>
      </c>
      <c r="K2595" s="68">
        <v>45511</v>
      </c>
      <c r="L2595" s="75"/>
      <c r="M2595" s="66"/>
      <c r="N2595" s="61"/>
      <c r="O2595" s="65"/>
    </row>
    <row r="2596" spans="1:15" hidden="1" x14ac:dyDescent="0.25">
      <c r="A2596" s="61" t="s">
        <v>835</v>
      </c>
      <c r="B2596" s="61" t="s">
        <v>13822</v>
      </c>
      <c r="C2596" s="50">
        <v>123.74</v>
      </c>
      <c r="D2596" s="66">
        <v>45498</v>
      </c>
      <c r="E2596" s="61" t="s">
        <v>13030</v>
      </c>
      <c r="F2596" s="61"/>
      <c r="G2596" s="61" t="e">
        <f>VLOOKUP(Corrections[[#This Row],[Employee]],'[1]Management Hierarchy Report'!$A$2:$C$3607, 3, 0)</f>
        <v>#N/A</v>
      </c>
      <c r="H2596" s="48" t="s">
        <v>77</v>
      </c>
      <c r="I2596" s="61" t="s">
        <v>70</v>
      </c>
      <c r="J2596" s="61" t="e">
        <f>VLOOKUP(Corrections[[#This Row],[Employee]],[1]!Expense_Data[#Data],14,0)</f>
        <v>#N/A</v>
      </c>
      <c r="K2596" s="68">
        <v>45511</v>
      </c>
      <c r="L2596" s="75"/>
      <c r="M2596" s="66"/>
      <c r="N2596" s="61"/>
      <c r="O2596" s="65"/>
    </row>
    <row r="2597" spans="1:15" hidden="1" x14ac:dyDescent="0.25">
      <c r="A2597" s="61" t="s">
        <v>835</v>
      </c>
      <c r="B2597" s="61" t="s">
        <v>13903</v>
      </c>
      <c r="C2597" s="50">
        <v>48.74</v>
      </c>
      <c r="D2597" s="66">
        <v>45499</v>
      </c>
      <c r="E2597" s="61" t="s">
        <v>268</v>
      </c>
      <c r="F2597" s="61"/>
      <c r="G2597" s="61" t="e">
        <f>VLOOKUP(Corrections[[#This Row],[Employee]],'[1]Management Hierarchy Report'!$A$2:$C$3607, 3, 0)</f>
        <v>#N/A</v>
      </c>
      <c r="H2597" s="48" t="s">
        <v>268</v>
      </c>
      <c r="I2597" s="61" t="s">
        <v>70</v>
      </c>
      <c r="J2597" s="61" t="e">
        <f>VLOOKUP(Corrections[[#This Row],[Employee]],[1]!Expense_Data[#Data],14,0)</f>
        <v>#N/A</v>
      </c>
      <c r="K2597" s="68">
        <v>45511</v>
      </c>
      <c r="L2597" s="75"/>
      <c r="M2597" s="66"/>
      <c r="N2597" s="61"/>
      <c r="O2597" s="65"/>
    </row>
    <row r="2598" spans="1:15" hidden="1" x14ac:dyDescent="0.25">
      <c r="A2598" s="61" t="s">
        <v>670</v>
      </c>
      <c r="B2598" s="61" t="s">
        <v>13897</v>
      </c>
      <c r="C2598" s="50">
        <v>52.82</v>
      </c>
      <c r="D2598" s="66">
        <v>45489</v>
      </c>
      <c r="E2598" s="61" t="s">
        <v>12978</v>
      </c>
      <c r="F2598" s="61"/>
      <c r="G2598" s="61" t="str">
        <f>VLOOKUP(Corrections[[#This Row],[Employee]],'[1]Management Hierarchy Report'!$A$2:$C$3607, 3, 0)</f>
        <v>Ricky Doyle</v>
      </c>
      <c r="H2598" s="48" t="s">
        <v>77</v>
      </c>
      <c r="I2598" s="61" t="s">
        <v>70</v>
      </c>
      <c r="J2598" s="61" t="str">
        <f>VLOOKUP(Corrections[[#This Row],[Employee]],[1]!Expense_Data[#Data],14,0)</f>
        <v>SL186@tidalwaveautospa.com</v>
      </c>
      <c r="K2598" s="68">
        <v>45511</v>
      </c>
      <c r="L2598" s="75"/>
      <c r="M2598" s="66"/>
      <c r="N2598" s="61"/>
      <c r="O2598" s="65"/>
    </row>
    <row r="2599" spans="1:15" hidden="1" x14ac:dyDescent="0.25">
      <c r="A2599" s="61" t="s">
        <v>670</v>
      </c>
      <c r="B2599" s="61" t="s">
        <v>13897</v>
      </c>
      <c r="C2599" s="50">
        <v>74.48</v>
      </c>
      <c r="D2599" s="66">
        <v>45494</v>
      </c>
      <c r="E2599" s="61" t="s">
        <v>12978</v>
      </c>
      <c r="F2599" s="61"/>
      <c r="G2599" s="61" t="str">
        <f>VLOOKUP(Corrections[[#This Row],[Employee]],'[1]Management Hierarchy Report'!$A$2:$C$3607, 3, 0)</f>
        <v>Ricky Doyle</v>
      </c>
      <c r="H2599" s="48" t="s">
        <v>77</v>
      </c>
      <c r="I2599" s="61" t="s">
        <v>70</v>
      </c>
      <c r="J2599" s="61" t="str">
        <f>VLOOKUP(Corrections[[#This Row],[Employee]],[1]!Expense_Data[#Data],14,0)</f>
        <v>SL186@tidalwaveautospa.com</v>
      </c>
      <c r="K2599" s="68">
        <v>45511</v>
      </c>
      <c r="L2599" s="75"/>
      <c r="M2599" s="66"/>
      <c r="N2599" s="61"/>
      <c r="O2599" s="65"/>
    </row>
    <row r="2600" spans="1:15" hidden="1" x14ac:dyDescent="0.25">
      <c r="A2600" s="61" t="s">
        <v>2912</v>
      </c>
      <c r="B2600" s="61" t="s">
        <v>12985</v>
      </c>
      <c r="C2600" s="50">
        <v>214.75</v>
      </c>
      <c r="D2600" s="66">
        <v>45473</v>
      </c>
      <c r="E2600" s="61" t="s">
        <v>13030</v>
      </c>
      <c r="F2600" s="61"/>
      <c r="G2600" s="61" t="str">
        <f>VLOOKUP(Corrections[[#This Row],[Employee]],'[1]Management Hierarchy Report'!$A$2:$C$3607, 3, 0)</f>
        <v>Gary Bradley</v>
      </c>
      <c r="H2600" s="48" t="s">
        <v>77</v>
      </c>
      <c r="I2600" s="61" t="s">
        <v>70</v>
      </c>
      <c r="J2600" s="61" t="str">
        <f>VLOOKUP(Corrections[[#This Row],[Employee]],[1]!Expense_Data[#Data],14,0)</f>
        <v>SL78@tidalwaveautospa.com</v>
      </c>
      <c r="K2600" s="68">
        <v>45511</v>
      </c>
      <c r="L2600" s="75"/>
      <c r="M2600" s="66"/>
      <c r="N2600" s="61"/>
      <c r="O2600" s="65"/>
    </row>
    <row r="2601" spans="1:15" hidden="1" x14ac:dyDescent="0.25">
      <c r="A2601" s="61" t="s">
        <v>2912</v>
      </c>
      <c r="B2601" s="61" t="s">
        <v>12985</v>
      </c>
      <c r="C2601" s="50">
        <v>67.34</v>
      </c>
      <c r="D2601" s="66">
        <v>45476</v>
      </c>
      <c r="E2601" s="61" t="s">
        <v>13030</v>
      </c>
      <c r="F2601" s="61"/>
      <c r="G2601" s="61" t="str">
        <f>VLOOKUP(Corrections[[#This Row],[Employee]],'[1]Management Hierarchy Report'!$A$2:$C$3607, 3, 0)</f>
        <v>Gary Bradley</v>
      </c>
      <c r="H2601" s="48" t="s">
        <v>77</v>
      </c>
      <c r="I2601" s="61" t="s">
        <v>70</v>
      </c>
      <c r="J2601" s="61" t="str">
        <f>VLOOKUP(Corrections[[#This Row],[Employee]],[1]!Expense_Data[#Data],14,0)</f>
        <v>SL78@tidalwaveautospa.com</v>
      </c>
      <c r="K2601" s="68">
        <v>45511</v>
      </c>
      <c r="L2601" s="75"/>
      <c r="M2601" s="66"/>
      <c r="N2601" s="61"/>
      <c r="O2601" s="65"/>
    </row>
    <row r="2602" spans="1:15" hidden="1" x14ac:dyDescent="0.25">
      <c r="A2602" s="61" t="s">
        <v>451</v>
      </c>
      <c r="B2602" s="61" t="s">
        <v>13108</v>
      </c>
      <c r="C2602" s="50">
        <v>383.86</v>
      </c>
      <c r="D2602" s="66">
        <v>45472</v>
      </c>
      <c r="E2602" s="61" t="s">
        <v>13828</v>
      </c>
      <c r="F2602" s="61"/>
      <c r="G2602" s="61" t="str">
        <f>VLOOKUP(Corrections[[#This Row],[Employee]],'[1]Management Hierarchy Report'!$A$2:$C$3607, 3, 0)</f>
        <v>Ricky Doyle</v>
      </c>
      <c r="H2602" s="48" t="s">
        <v>77</v>
      </c>
      <c r="I2602" s="61" t="s">
        <v>70</v>
      </c>
      <c r="J2602" s="61" t="str">
        <f>VLOOKUP(Corrections[[#This Row],[Employee]],[1]!Expense_Data[#Data],14,0)</f>
        <v>SL192@tidalwaveautospa.com</v>
      </c>
      <c r="K2602" s="68">
        <v>45511</v>
      </c>
      <c r="L2602" s="75"/>
      <c r="M2602" s="66"/>
      <c r="N2602" s="61"/>
      <c r="O2602" s="65"/>
    </row>
    <row r="2603" spans="1:15" hidden="1" x14ac:dyDescent="0.25">
      <c r="A2603" s="61" t="s">
        <v>451</v>
      </c>
      <c r="B2603" s="61" t="s">
        <v>13108</v>
      </c>
      <c r="C2603" s="50">
        <v>166.6</v>
      </c>
      <c r="D2603" s="66">
        <v>45482</v>
      </c>
      <c r="E2603" s="61" t="s">
        <v>13828</v>
      </c>
      <c r="F2603" s="61"/>
      <c r="G2603" s="61" t="str">
        <f>VLOOKUP(Corrections[[#This Row],[Employee]],'[1]Management Hierarchy Report'!$A$2:$C$3607, 3, 0)</f>
        <v>Ricky Doyle</v>
      </c>
      <c r="H2603" s="48" t="s">
        <v>77</v>
      </c>
      <c r="I2603" s="61" t="s">
        <v>70</v>
      </c>
      <c r="J2603" s="61" t="str">
        <f>VLOOKUP(Corrections[[#This Row],[Employee]],[1]!Expense_Data[#Data],14,0)</f>
        <v>SL192@tidalwaveautospa.com</v>
      </c>
      <c r="K2603" s="68">
        <v>45511</v>
      </c>
      <c r="L2603" s="75"/>
      <c r="M2603" s="66"/>
      <c r="N2603" s="61"/>
      <c r="O2603" s="65"/>
    </row>
    <row r="2604" spans="1:15" hidden="1" x14ac:dyDescent="0.25">
      <c r="A2604" s="61" t="s">
        <v>11571</v>
      </c>
      <c r="B2604" s="61" t="s">
        <v>13906</v>
      </c>
      <c r="C2604" s="50">
        <v>57.8</v>
      </c>
      <c r="D2604" s="66">
        <v>45469</v>
      </c>
      <c r="E2604" s="61" t="s">
        <v>13082</v>
      </c>
      <c r="F2604" s="61"/>
      <c r="G2604" s="61" t="str">
        <f>VLOOKUP(Corrections[[#This Row],[Employee]],'[1]Management Hierarchy Report'!$A$2:$C$3607, 3, 0)</f>
        <v>Timothy Fruge</v>
      </c>
      <c r="H2604" s="48" t="s">
        <v>77</v>
      </c>
      <c r="I2604" s="61" t="s">
        <v>70</v>
      </c>
      <c r="J2604" s="61" t="str">
        <f>VLOOKUP(Corrections[[#This Row],[Employee]],[1]!Expense_Data[#Data],14,0)</f>
        <v>sean.cavender@twavelead.com</v>
      </c>
      <c r="K2604" s="68">
        <v>45511</v>
      </c>
      <c r="L2604" s="75"/>
      <c r="M2604" s="66"/>
      <c r="N2604" s="61"/>
      <c r="O2604" s="65"/>
    </row>
    <row r="2605" spans="1:15" hidden="1" x14ac:dyDescent="0.25">
      <c r="A2605" s="61" t="s">
        <v>68</v>
      </c>
      <c r="B2605" s="61" t="s">
        <v>11638</v>
      </c>
      <c r="C2605" s="50">
        <v>44.77</v>
      </c>
      <c r="D2605" s="66">
        <v>45429</v>
      </c>
      <c r="E2605" s="61" t="s">
        <v>13030</v>
      </c>
      <c r="F2605" s="61"/>
      <c r="G2605" s="61" t="str">
        <f>VLOOKUP(Corrections[[#This Row],[Employee]],'[1]Management Hierarchy Report'!$A$2:$C$3607, 3, 0)</f>
        <v>Bruce Maxwell</v>
      </c>
      <c r="H2605" s="48" t="s">
        <v>77</v>
      </c>
      <c r="I2605" s="61" t="s">
        <v>70</v>
      </c>
      <c r="J2605" s="61" t="str">
        <f>VLOOKUP(Corrections[[#This Row],[Employee]],[1]!Expense_Data[#Data],14,0)</f>
        <v>shawn.corway@tidalwaveautospa.com</v>
      </c>
      <c r="K2605" s="68">
        <v>45511</v>
      </c>
      <c r="L2605" s="75"/>
      <c r="M2605" s="66"/>
      <c r="N2605" s="61"/>
      <c r="O2605" s="65"/>
    </row>
    <row r="2606" spans="1:15" hidden="1" x14ac:dyDescent="0.25">
      <c r="A2606" s="61" t="s">
        <v>68</v>
      </c>
      <c r="B2606" s="61" t="s">
        <v>11638</v>
      </c>
      <c r="C2606" s="50">
        <v>29.46</v>
      </c>
      <c r="D2606" s="66">
        <v>45446</v>
      </c>
      <c r="E2606" s="61" t="s">
        <v>13030</v>
      </c>
      <c r="F2606" s="61"/>
      <c r="G2606" s="61" t="str">
        <f>VLOOKUP(Corrections[[#This Row],[Employee]],'[1]Management Hierarchy Report'!$A$2:$C$3607, 3, 0)</f>
        <v>Bruce Maxwell</v>
      </c>
      <c r="H2606" s="48" t="s">
        <v>77</v>
      </c>
      <c r="I2606" s="61" t="s">
        <v>70</v>
      </c>
      <c r="J2606" s="61" t="str">
        <f>VLOOKUP(Corrections[[#This Row],[Employee]],[1]!Expense_Data[#Data],14,0)</f>
        <v>shawn.corway@tidalwaveautospa.com</v>
      </c>
      <c r="K2606" s="68">
        <v>45511</v>
      </c>
      <c r="L2606" s="75"/>
      <c r="M2606" s="66"/>
      <c r="N2606" s="61"/>
      <c r="O2606" s="65"/>
    </row>
    <row r="2607" spans="1:15" hidden="1" x14ac:dyDescent="0.25">
      <c r="A2607" s="61" t="s">
        <v>510</v>
      </c>
      <c r="B2607" s="61" t="s">
        <v>12993</v>
      </c>
      <c r="C2607" s="50">
        <v>109.43</v>
      </c>
      <c r="D2607" s="66">
        <v>45463</v>
      </c>
      <c r="E2607" s="61" t="s">
        <v>521</v>
      </c>
      <c r="F2607" s="61"/>
      <c r="G2607" s="61" t="str">
        <f>VLOOKUP(Corrections[[#This Row],[Employee]],'[1]Management Hierarchy Report'!$A$2:$C$3607, 3, 0)</f>
        <v>Bruce Maxwell</v>
      </c>
      <c r="H2607" s="48" t="s">
        <v>77</v>
      </c>
      <c r="I2607" s="61" t="s">
        <v>70</v>
      </c>
      <c r="J2607" s="61" t="str">
        <f>VLOOKUP(Corrections[[#This Row],[Employee]],[1]!Expense_Data[#Data],14,0)</f>
        <v>stephanie.huff@tidalwaveautospa.com</v>
      </c>
      <c r="K2607" s="68">
        <v>45511</v>
      </c>
      <c r="L2607" s="75"/>
      <c r="M2607" s="66"/>
      <c r="N2607" s="61"/>
      <c r="O2607" s="65"/>
    </row>
    <row r="2608" spans="1:15" hidden="1" x14ac:dyDescent="0.25">
      <c r="A2608" s="61" t="s">
        <v>510</v>
      </c>
      <c r="B2608" s="61" t="s">
        <v>12993</v>
      </c>
      <c r="C2608" s="50">
        <v>109.43</v>
      </c>
      <c r="D2608" s="66">
        <v>45463</v>
      </c>
      <c r="E2608" s="61" t="s">
        <v>13030</v>
      </c>
      <c r="F2608" s="61"/>
      <c r="G2608" s="61" t="str">
        <f>VLOOKUP(Corrections[[#This Row],[Employee]],'[1]Management Hierarchy Report'!$A$2:$C$3607, 3, 0)</f>
        <v>Bruce Maxwell</v>
      </c>
      <c r="H2608" s="48" t="s">
        <v>77</v>
      </c>
      <c r="I2608" s="61" t="s">
        <v>70</v>
      </c>
      <c r="J2608" s="61" t="str">
        <f>VLOOKUP(Corrections[[#This Row],[Employee]],[1]!Expense_Data[#Data],14,0)</f>
        <v>stephanie.huff@tidalwaveautospa.com</v>
      </c>
      <c r="K2608" s="68">
        <v>45511</v>
      </c>
      <c r="L2608" s="75"/>
      <c r="M2608" s="66"/>
      <c r="N2608" s="61"/>
      <c r="O2608" s="65"/>
    </row>
    <row r="2609" spans="1:15" hidden="1" x14ac:dyDescent="0.25">
      <c r="A2609" s="61" t="s">
        <v>510</v>
      </c>
      <c r="B2609" s="61" t="s">
        <v>11592</v>
      </c>
      <c r="C2609" s="50">
        <v>49.74</v>
      </c>
      <c r="D2609" s="66">
        <v>45439</v>
      </c>
      <c r="E2609" s="61" t="s">
        <v>152</v>
      </c>
      <c r="F2609" s="61"/>
      <c r="G2609" s="61" t="str">
        <f>VLOOKUP(Corrections[[#This Row],[Employee]],'[1]Management Hierarchy Report'!$A$2:$C$3607, 3, 0)</f>
        <v>Bruce Maxwell</v>
      </c>
      <c r="H2609" s="48" t="s">
        <v>77</v>
      </c>
      <c r="I2609" s="61" t="s">
        <v>70</v>
      </c>
      <c r="J2609" s="61" t="str">
        <f>VLOOKUP(Corrections[[#This Row],[Employee]],[1]!Expense_Data[#Data],14,0)</f>
        <v>stephanie.huff@tidalwaveautospa.com</v>
      </c>
      <c r="K2609" s="68">
        <v>45511</v>
      </c>
      <c r="L2609" s="75"/>
      <c r="M2609" s="66"/>
      <c r="N2609" s="61"/>
      <c r="O2609" s="65"/>
    </row>
    <row r="2610" spans="1:15" hidden="1" x14ac:dyDescent="0.25">
      <c r="A2610" s="61" t="s">
        <v>510</v>
      </c>
      <c r="B2610" s="61" t="s">
        <v>11592</v>
      </c>
      <c r="C2610" s="50">
        <v>49.74</v>
      </c>
      <c r="D2610" s="66">
        <v>45439</v>
      </c>
      <c r="E2610" s="61" t="s">
        <v>13828</v>
      </c>
      <c r="F2610" s="61"/>
      <c r="G2610" s="61" t="str">
        <f>VLOOKUP(Corrections[[#This Row],[Employee]],'[1]Management Hierarchy Report'!$A$2:$C$3607, 3, 0)</f>
        <v>Bruce Maxwell</v>
      </c>
      <c r="H2610" s="48" t="s">
        <v>77</v>
      </c>
      <c r="I2610" s="61" t="s">
        <v>70</v>
      </c>
      <c r="J2610" s="61" t="str">
        <f>VLOOKUP(Corrections[[#This Row],[Employee]],[1]!Expense_Data[#Data],14,0)</f>
        <v>stephanie.huff@tidalwaveautospa.com</v>
      </c>
      <c r="K2610" s="68">
        <v>45511</v>
      </c>
      <c r="L2610" s="75"/>
      <c r="M2610" s="66"/>
      <c r="N2610" s="61"/>
      <c r="O2610" s="65"/>
    </row>
    <row r="2611" spans="1:15" hidden="1" x14ac:dyDescent="0.25">
      <c r="A2611" s="61" t="s">
        <v>510</v>
      </c>
      <c r="B2611" s="61" t="s">
        <v>11592</v>
      </c>
      <c r="C2611" s="50">
        <v>54.91</v>
      </c>
      <c r="D2611" s="66">
        <v>45440</v>
      </c>
      <c r="E2611" s="61" t="s">
        <v>146</v>
      </c>
      <c r="F2611" s="61"/>
      <c r="G2611" s="61" t="str">
        <f>VLOOKUP(Corrections[[#This Row],[Employee]],'[1]Management Hierarchy Report'!$A$2:$C$3607, 3, 0)</f>
        <v>Bruce Maxwell</v>
      </c>
      <c r="H2611" s="48" t="s">
        <v>77</v>
      </c>
      <c r="I2611" s="61" t="s">
        <v>70</v>
      </c>
      <c r="J2611" s="61" t="str">
        <f>VLOOKUP(Corrections[[#This Row],[Employee]],[1]!Expense_Data[#Data],14,0)</f>
        <v>stephanie.huff@tidalwaveautospa.com</v>
      </c>
      <c r="K2611" s="68">
        <v>45511</v>
      </c>
      <c r="L2611" s="75"/>
      <c r="M2611" s="66"/>
      <c r="N2611" s="61"/>
      <c r="O2611" s="65"/>
    </row>
    <row r="2612" spans="1:15" hidden="1" x14ac:dyDescent="0.25">
      <c r="A2612" s="61" t="s">
        <v>510</v>
      </c>
      <c r="B2612" s="61" t="s">
        <v>11592</v>
      </c>
      <c r="C2612" s="50">
        <v>15.48</v>
      </c>
      <c r="D2612" s="66">
        <v>45459</v>
      </c>
      <c r="E2612" s="61" t="s">
        <v>152</v>
      </c>
      <c r="F2612" s="61"/>
      <c r="G2612" s="61" t="str">
        <f>VLOOKUP(Corrections[[#This Row],[Employee]],'[1]Management Hierarchy Report'!$A$2:$C$3607, 3, 0)</f>
        <v>Bruce Maxwell</v>
      </c>
      <c r="H2612" s="48" t="s">
        <v>77</v>
      </c>
      <c r="I2612" s="61" t="s">
        <v>70</v>
      </c>
      <c r="J2612" s="61" t="str">
        <f>VLOOKUP(Corrections[[#This Row],[Employee]],[1]!Expense_Data[#Data],14,0)</f>
        <v>stephanie.huff@tidalwaveautospa.com</v>
      </c>
      <c r="K2612" s="68">
        <v>45511</v>
      </c>
      <c r="L2612" s="75"/>
      <c r="M2612" s="66"/>
      <c r="N2612" s="61"/>
      <c r="O2612" s="65"/>
    </row>
    <row r="2613" spans="1:15" hidden="1" x14ac:dyDescent="0.25">
      <c r="A2613" s="61" t="s">
        <v>3170</v>
      </c>
      <c r="B2613" s="61" t="s">
        <v>13908</v>
      </c>
      <c r="C2613" s="50">
        <v>209.39</v>
      </c>
      <c r="D2613" s="66">
        <v>45465</v>
      </c>
      <c r="E2613" s="61" t="s">
        <v>13030</v>
      </c>
      <c r="F2613" s="61"/>
      <c r="G2613" s="61" t="str">
        <f>VLOOKUP(Corrections[[#This Row],[Employee]],'[1]Management Hierarchy Report'!$A$2:$C$3607, 3, 0)</f>
        <v>Gary Bradley</v>
      </c>
      <c r="H2613" s="48" t="s">
        <v>77</v>
      </c>
      <c r="I2613" s="61" t="s">
        <v>70</v>
      </c>
      <c r="J2613" s="61" t="str">
        <f>VLOOKUP(Corrections[[#This Row],[Employee]],[1]!Expense_Data[#Data],14,0)</f>
        <v>SL6@tidalwaveautospa.com</v>
      </c>
      <c r="K2613" s="68">
        <v>45511</v>
      </c>
      <c r="L2613" s="75"/>
      <c r="M2613" s="66"/>
      <c r="N2613" s="61"/>
      <c r="O2613" s="65"/>
    </row>
    <row r="2614" spans="1:15" hidden="1" x14ac:dyDescent="0.25">
      <c r="A2614" s="61" t="s">
        <v>3170</v>
      </c>
      <c r="B2614" s="61" t="s">
        <v>13908</v>
      </c>
      <c r="C2614" s="50">
        <v>62.36</v>
      </c>
      <c r="D2614" s="66">
        <v>45468</v>
      </c>
      <c r="E2614" s="61" t="s">
        <v>13030</v>
      </c>
      <c r="F2614" s="61"/>
      <c r="G2614" s="61" t="str">
        <f>VLOOKUP(Corrections[[#This Row],[Employee]],'[1]Management Hierarchy Report'!$A$2:$C$3607, 3, 0)</f>
        <v>Gary Bradley</v>
      </c>
      <c r="H2614" s="48" t="s">
        <v>77</v>
      </c>
      <c r="I2614" s="61" t="s">
        <v>70</v>
      </c>
      <c r="J2614" s="61" t="str">
        <f>VLOOKUP(Corrections[[#This Row],[Employee]],[1]!Expense_Data[#Data],14,0)</f>
        <v>SL6@tidalwaveautospa.com</v>
      </c>
      <c r="K2614" s="68">
        <v>45511</v>
      </c>
      <c r="L2614" s="75"/>
      <c r="M2614" s="66"/>
      <c r="N2614" s="61"/>
      <c r="O2614" s="65"/>
    </row>
    <row r="2615" spans="1:15" hidden="1" x14ac:dyDescent="0.25">
      <c r="A2615" s="61" t="s">
        <v>3170</v>
      </c>
      <c r="B2615" s="61" t="s">
        <v>13908</v>
      </c>
      <c r="C2615" s="50">
        <v>20.11</v>
      </c>
      <c r="D2615" s="66">
        <v>45473</v>
      </c>
      <c r="E2615" s="61" t="s">
        <v>13030</v>
      </c>
      <c r="F2615" s="61"/>
      <c r="G2615" s="61" t="str">
        <f>VLOOKUP(Corrections[[#This Row],[Employee]],'[1]Management Hierarchy Report'!$A$2:$C$3607, 3, 0)</f>
        <v>Gary Bradley</v>
      </c>
      <c r="H2615" s="48" t="s">
        <v>77</v>
      </c>
      <c r="I2615" s="61" t="s">
        <v>70</v>
      </c>
      <c r="J2615" s="61" t="str">
        <f>VLOOKUP(Corrections[[#This Row],[Employee]],[1]!Expense_Data[#Data],14,0)</f>
        <v>SL6@tidalwaveautospa.com</v>
      </c>
      <c r="K2615" s="68">
        <v>45511</v>
      </c>
      <c r="L2615" s="75"/>
      <c r="M2615" s="66"/>
      <c r="N2615" s="61"/>
      <c r="O2615" s="65"/>
    </row>
    <row r="2616" spans="1:15" hidden="1" x14ac:dyDescent="0.25">
      <c r="A2616" s="61" t="s">
        <v>3170</v>
      </c>
      <c r="B2616" s="61" t="s">
        <v>13908</v>
      </c>
      <c r="C2616" s="50">
        <v>50</v>
      </c>
      <c r="D2616" s="66">
        <v>45482</v>
      </c>
      <c r="E2616" s="61" t="s">
        <v>13082</v>
      </c>
      <c r="F2616" s="61"/>
      <c r="G2616" s="61" t="str">
        <f>VLOOKUP(Corrections[[#This Row],[Employee]],'[1]Management Hierarchy Report'!$A$2:$C$3607, 3, 0)</f>
        <v>Gary Bradley</v>
      </c>
      <c r="H2616" s="48" t="s">
        <v>77</v>
      </c>
      <c r="I2616" s="61" t="s">
        <v>70</v>
      </c>
      <c r="J2616" s="61" t="str">
        <f>VLOOKUP(Corrections[[#This Row],[Employee]],[1]!Expense_Data[#Data],14,0)</f>
        <v>SL6@tidalwaveautospa.com</v>
      </c>
      <c r="K2616" s="68">
        <v>45511</v>
      </c>
      <c r="L2616" s="75"/>
      <c r="M2616" s="66"/>
      <c r="N2616" s="61"/>
      <c r="O2616" s="65"/>
    </row>
    <row r="2617" spans="1:15" hidden="1" x14ac:dyDescent="0.25">
      <c r="A2617" s="61" t="s">
        <v>3170</v>
      </c>
      <c r="B2617" s="61" t="s">
        <v>13908</v>
      </c>
      <c r="C2617" s="50">
        <v>32.909999999999997</v>
      </c>
      <c r="D2617" s="66">
        <v>45483</v>
      </c>
      <c r="E2617" s="61" t="s">
        <v>13082</v>
      </c>
      <c r="F2617" s="61"/>
      <c r="G2617" s="61" t="str">
        <f>VLOOKUP(Corrections[[#This Row],[Employee]],'[1]Management Hierarchy Report'!$A$2:$C$3607, 3, 0)</f>
        <v>Gary Bradley</v>
      </c>
      <c r="H2617" s="48" t="s">
        <v>77</v>
      </c>
      <c r="I2617" s="61" t="s">
        <v>70</v>
      </c>
      <c r="J2617" s="61" t="str">
        <f>VLOOKUP(Corrections[[#This Row],[Employee]],[1]!Expense_Data[#Data],14,0)</f>
        <v>SL6@tidalwaveautospa.com</v>
      </c>
      <c r="K2617" s="68">
        <v>45511</v>
      </c>
      <c r="L2617" s="75"/>
      <c r="M2617" s="66"/>
      <c r="N2617" s="61"/>
      <c r="O2617" s="65"/>
    </row>
    <row r="2618" spans="1:15" hidden="1" x14ac:dyDescent="0.25">
      <c r="A2618" s="61" t="s">
        <v>3170</v>
      </c>
      <c r="B2618" s="61" t="s">
        <v>13908</v>
      </c>
      <c r="C2618" s="50">
        <v>348.65</v>
      </c>
      <c r="D2618" s="66">
        <v>45488</v>
      </c>
      <c r="E2618" s="61" t="s">
        <v>176</v>
      </c>
      <c r="F2618" s="61"/>
      <c r="G2618" s="61" t="str">
        <f>VLOOKUP(Corrections[[#This Row],[Employee]],'[1]Management Hierarchy Report'!$A$2:$C$3607, 3, 0)</f>
        <v>Gary Bradley</v>
      </c>
      <c r="H2618" s="48" t="s">
        <v>77</v>
      </c>
      <c r="I2618" s="61" t="s">
        <v>70</v>
      </c>
      <c r="J2618" s="61" t="str">
        <f>VLOOKUP(Corrections[[#This Row],[Employee]],[1]!Expense_Data[#Data],14,0)</f>
        <v>SL6@tidalwaveautospa.com</v>
      </c>
      <c r="K2618" s="68">
        <v>45511</v>
      </c>
      <c r="L2618" s="75"/>
      <c r="M2618" s="66"/>
      <c r="N2618" s="61"/>
      <c r="O2618" s="65"/>
    </row>
    <row r="2619" spans="1:15" hidden="1" x14ac:dyDescent="0.25">
      <c r="A2619" s="61" t="s">
        <v>548</v>
      </c>
      <c r="B2619" s="61" t="s">
        <v>13913</v>
      </c>
      <c r="C2619" s="50">
        <v>28.61</v>
      </c>
      <c r="D2619" s="66">
        <v>45444</v>
      </c>
      <c r="E2619" s="61" t="s">
        <v>521</v>
      </c>
      <c r="F2619" s="61"/>
      <c r="G2619" s="61" t="str">
        <f>VLOOKUP(Corrections[[#This Row],[Employee]],'[1]Management Hierarchy Report'!$A$2:$C$3607, 3, 0)</f>
        <v>Gary Bradley</v>
      </c>
      <c r="H2619" s="48" t="s">
        <v>77</v>
      </c>
      <c r="I2619" s="61" t="s">
        <v>70</v>
      </c>
      <c r="J2619" s="61" t="str">
        <f>VLOOKUP(Corrections[[#This Row],[Employee]],[1]!Expense_Data[#Data],14,0)</f>
        <v>SL111@tidalwaveautospa.com</v>
      </c>
      <c r="K2619" s="68">
        <v>45511</v>
      </c>
      <c r="L2619" s="75"/>
      <c r="M2619" s="66"/>
      <c r="N2619" s="61"/>
      <c r="O2619" s="65"/>
    </row>
    <row r="2620" spans="1:15" hidden="1" x14ac:dyDescent="0.25">
      <c r="A2620" s="61" t="s">
        <v>548</v>
      </c>
      <c r="B2620" s="61" t="s">
        <v>13913</v>
      </c>
      <c r="C2620" s="50">
        <v>50.22</v>
      </c>
      <c r="D2620" s="66">
        <v>45450</v>
      </c>
      <c r="E2620" s="61" t="s">
        <v>521</v>
      </c>
      <c r="F2620" s="61"/>
      <c r="G2620" s="61" t="str">
        <f>VLOOKUP(Corrections[[#This Row],[Employee]],'[1]Management Hierarchy Report'!$A$2:$C$3607, 3, 0)</f>
        <v>Gary Bradley</v>
      </c>
      <c r="H2620" s="48" t="s">
        <v>77</v>
      </c>
      <c r="I2620" s="61" t="s">
        <v>70</v>
      </c>
      <c r="J2620" s="61" t="str">
        <f>VLOOKUP(Corrections[[#This Row],[Employee]],[1]!Expense_Data[#Data],14,0)</f>
        <v>SL111@tidalwaveautospa.com</v>
      </c>
      <c r="K2620" s="68">
        <v>45511</v>
      </c>
      <c r="L2620" s="75"/>
      <c r="M2620" s="66"/>
      <c r="N2620" s="61"/>
      <c r="O2620" s="65"/>
    </row>
    <row r="2621" spans="1:15" hidden="1" x14ac:dyDescent="0.25">
      <c r="A2621" s="61" t="s">
        <v>548</v>
      </c>
      <c r="B2621" s="61" t="s">
        <v>13913</v>
      </c>
      <c r="C2621" s="50">
        <v>185.7</v>
      </c>
      <c r="D2621" s="66">
        <v>45450</v>
      </c>
      <c r="E2621" s="61" t="s">
        <v>521</v>
      </c>
      <c r="F2621" s="61"/>
      <c r="G2621" s="61" t="str">
        <f>VLOOKUP(Corrections[[#This Row],[Employee]],'[1]Management Hierarchy Report'!$A$2:$C$3607, 3, 0)</f>
        <v>Gary Bradley</v>
      </c>
      <c r="H2621" s="48" t="s">
        <v>77</v>
      </c>
      <c r="I2621" s="61" t="s">
        <v>70</v>
      </c>
      <c r="J2621" s="61" t="str">
        <f>VLOOKUP(Corrections[[#This Row],[Employee]],[1]!Expense_Data[#Data],14,0)</f>
        <v>SL111@tidalwaveautospa.com</v>
      </c>
      <c r="K2621" s="68">
        <v>45511</v>
      </c>
      <c r="L2621" s="75"/>
      <c r="M2621" s="66"/>
      <c r="N2621" s="61"/>
      <c r="O2621" s="65"/>
    </row>
    <row r="2622" spans="1:15" hidden="1" x14ac:dyDescent="0.25">
      <c r="A2622" s="61" t="s">
        <v>548</v>
      </c>
      <c r="B2622" s="61" t="s">
        <v>13913</v>
      </c>
      <c r="C2622" s="50">
        <v>37.75</v>
      </c>
      <c r="D2622" s="66">
        <v>45450</v>
      </c>
      <c r="E2622" s="61" t="s">
        <v>521</v>
      </c>
      <c r="F2622" s="61"/>
      <c r="G2622" s="61" t="str">
        <f>VLOOKUP(Corrections[[#This Row],[Employee]],'[1]Management Hierarchy Report'!$A$2:$C$3607, 3, 0)</f>
        <v>Gary Bradley</v>
      </c>
      <c r="H2622" s="48" t="s">
        <v>77</v>
      </c>
      <c r="I2622" s="61" t="s">
        <v>70</v>
      </c>
      <c r="J2622" s="61" t="str">
        <f>VLOOKUP(Corrections[[#This Row],[Employee]],[1]!Expense_Data[#Data],14,0)</f>
        <v>SL111@tidalwaveautospa.com</v>
      </c>
      <c r="K2622" s="68">
        <v>45511</v>
      </c>
      <c r="L2622" s="75"/>
      <c r="M2622" s="66"/>
      <c r="N2622" s="61"/>
      <c r="O2622" s="65"/>
    </row>
    <row r="2623" spans="1:15" hidden="1" x14ac:dyDescent="0.25">
      <c r="A2623" s="61" t="s">
        <v>548</v>
      </c>
      <c r="B2623" s="61" t="s">
        <v>13913</v>
      </c>
      <c r="C2623" s="50">
        <v>113.18</v>
      </c>
      <c r="D2623" s="66">
        <v>45460</v>
      </c>
      <c r="E2623" s="61" t="s">
        <v>521</v>
      </c>
      <c r="F2623" s="61"/>
      <c r="G2623" s="61" t="str">
        <f>VLOOKUP(Corrections[[#This Row],[Employee]],'[1]Management Hierarchy Report'!$A$2:$C$3607, 3, 0)</f>
        <v>Gary Bradley</v>
      </c>
      <c r="H2623" s="48" t="s">
        <v>77</v>
      </c>
      <c r="I2623" s="61" t="s">
        <v>70</v>
      </c>
      <c r="J2623" s="61" t="str">
        <f>VLOOKUP(Corrections[[#This Row],[Employee]],[1]!Expense_Data[#Data],14,0)</f>
        <v>SL111@tidalwaveautospa.com</v>
      </c>
      <c r="K2623" s="68">
        <v>45511</v>
      </c>
      <c r="L2623" s="75"/>
      <c r="M2623" s="66"/>
      <c r="N2623" s="61"/>
      <c r="O2623" s="65"/>
    </row>
    <row r="2624" spans="1:15" hidden="1" x14ac:dyDescent="0.25">
      <c r="A2624" s="61" t="s">
        <v>548</v>
      </c>
      <c r="B2624" s="61" t="s">
        <v>13914</v>
      </c>
      <c r="C2624" s="50">
        <v>48.63</v>
      </c>
      <c r="D2624" s="66">
        <v>45470</v>
      </c>
      <c r="E2624" s="61" t="s">
        <v>521</v>
      </c>
      <c r="F2624" s="61"/>
      <c r="G2624" s="61" t="str">
        <f>VLOOKUP(Corrections[[#This Row],[Employee]],'[1]Management Hierarchy Report'!$A$2:$C$3607, 3, 0)</f>
        <v>Gary Bradley</v>
      </c>
      <c r="H2624" s="48" t="s">
        <v>77</v>
      </c>
      <c r="I2624" s="61" t="s">
        <v>70</v>
      </c>
      <c r="J2624" s="61" t="str">
        <f>VLOOKUP(Corrections[[#This Row],[Employee]],[1]!Expense_Data[#Data],14,0)</f>
        <v>SL111@tidalwaveautospa.com</v>
      </c>
      <c r="K2624" s="68">
        <v>45511</v>
      </c>
      <c r="L2624" s="75"/>
      <c r="M2624" s="66"/>
      <c r="N2624" s="61"/>
      <c r="O2624" s="65"/>
    </row>
    <row r="2625" spans="1:15" hidden="1" x14ac:dyDescent="0.25">
      <c r="A2625" s="61" t="s">
        <v>548</v>
      </c>
      <c r="B2625" s="61" t="s">
        <v>13914</v>
      </c>
      <c r="C2625" s="50">
        <v>111.61</v>
      </c>
      <c r="D2625" s="66">
        <v>45470</v>
      </c>
      <c r="E2625" s="61" t="s">
        <v>521</v>
      </c>
      <c r="F2625" s="61"/>
      <c r="G2625" s="61" t="str">
        <f>VLOOKUP(Corrections[[#This Row],[Employee]],'[1]Management Hierarchy Report'!$A$2:$C$3607, 3, 0)</f>
        <v>Gary Bradley</v>
      </c>
      <c r="H2625" s="48" t="s">
        <v>77</v>
      </c>
      <c r="I2625" s="61" t="s">
        <v>70</v>
      </c>
      <c r="J2625" s="61" t="str">
        <f>VLOOKUP(Corrections[[#This Row],[Employee]],[1]!Expense_Data[#Data],14,0)</f>
        <v>SL111@tidalwaveautospa.com</v>
      </c>
      <c r="K2625" s="68">
        <v>45511</v>
      </c>
      <c r="L2625" s="75"/>
      <c r="M2625" s="66"/>
      <c r="N2625" s="61"/>
      <c r="O2625" s="65"/>
    </row>
    <row r="2626" spans="1:15" hidden="1" x14ac:dyDescent="0.25">
      <c r="A2626" s="61" t="s">
        <v>548</v>
      </c>
      <c r="B2626" s="61" t="s">
        <v>13914</v>
      </c>
      <c r="C2626" s="50">
        <v>82.64</v>
      </c>
      <c r="D2626" s="66">
        <v>45470</v>
      </c>
      <c r="E2626" s="61" t="s">
        <v>521</v>
      </c>
      <c r="F2626" s="61"/>
      <c r="G2626" s="61" t="str">
        <f>VLOOKUP(Corrections[[#This Row],[Employee]],'[1]Management Hierarchy Report'!$A$2:$C$3607, 3, 0)</f>
        <v>Gary Bradley</v>
      </c>
      <c r="H2626" s="48" t="s">
        <v>77</v>
      </c>
      <c r="I2626" s="61" t="s">
        <v>70</v>
      </c>
      <c r="J2626" s="61" t="str">
        <f>VLOOKUP(Corrections[[#This Row],[Employee]],[1]!Expense_Data[#Data],14,0)</f>
        <v>SL111@tidalwaveautospa.com</v>
      </c>
      <c r="K2626" s="68">
        <v>45511</v>
      </c>
      <c r="L2626" s="75"/>
      <c r="M2626" s="66"/>
      <c r="N2626" s="61"/>
      <c r="O2626" s="65"/>
    </row>
    <row r="2627" spans="1:15" hidden="1" x14ac:dyDescent="0.25">
      <c r="A2627" s="61" t="s">
        <v>548</v>
      </c>
      <c r="B2627" s="61" t="s">
        <v>13914</v>
      </c>
      <c r="C2627" s="50">
        <v>38.64</v>
      </c>
      <c r="D2627" s="66">
        <v>45471</v>
      </c>
      <c r="E2627" s="61" t="s">
        <v>521</v>
      </c>
      <c r="F2627" s="61"/>
      <c r="G2627" s="61" t="str">
        <f>VLOOKUP(Corrections[[#This Row],[Employee]],'[1]Management Hierarchy Report'!$A$2:$C$3607, 3, 0)</f>
        <v>Gary Bradley</v>
      </c>
      <c r="H2627" s="48" t="s">
        <v>77</v>
      </c>
      <c r="I2627" s="61" t="s">
        <v>70</v>
      </c>
      <c r="J2627" s="61" t="str">
        <f>VLOOKUP(Corrections[[#This Row],[Employee]],[1]!Expense_Data[#Data],14,0)</f>
        <v>SL111@tidalwaveautospa.com</v>
      </c>
      <c r="K2627" s="68">
        <v>45511</v>
      </c>
      <c r="L2627" s="75"/>
      <c r="M2627" s="66"/>
      <c r="N2627" s="61"/>
      <c r="O2627" s="65"/>
    </row>
    <row r="2628" spans="1:15" hidden="1" x14ac:dyDescent="0.25">
      <c r="A2628" s="61" t="s">
        <v>548</v>
      </c>
      <c r="B2628" s="61" t="s">
        <v>13914</v>
      </c>
      <c r="C2628" s="50">
        <v>47.42</v>
      </c>
      <c r="D2628" s="66">
        <v>45479</v>
      </c>
      <c r="E2628" s="61" t="s">
        <v>521</v>
      </c>
      <c r="F2628" s="61"/>
      <c r="G2628" s="61" t="str">
        <f>VLOOKUP(Corrections[[#This Row],[Employee]],'[1]Management Hierarchy Report'!$A$2:$C$3607, 3, 0)</f>
        <v>Gary Bradley</v>
      </c>
      <c r="H2628" s="48" t="s">
        <v>77</v>
      </c>
      <c r="I2628" s="61" t="s">
        <v>70</v>
      </c>
      <c r="J2628" s="61" t="str">
        <f>VLOOKUP(Corrections[[#This Row],[Employee]],[1]!Expense_Data[#Data],14,0)</f>
        <v>SL111@tidalwaveautospa.com</v>
      </c>
      <c r="K2628" s="68">
        <v>45511</v>
      </c>
      <c r="L2628" s="75"/>
      <c r="M2628" s="66"/>
      <c r="N2628" s="61"/>
      <c r="O2628" s="65"/>
    </row>
    <row r="2629" spans="1:15" hidden="1" x14ac:dyDescent="0.25">
      <c r="A2629" s="61" t="s">
        <v>548</v>
      </c>
      <c r="B2629" s="61" t="s">
        <v>13914</v>
      </c>
      <c r="C2629" s="50">
        <v>63.93</v>
      </c>
      <c r="D2629" s="66">
        <v>45485</v>
      </c>
      <c r="E2629" s="61" t="s">
        <v>521</v>
      </c>
      <c r="F2629" s="61"/>
      <c r="G2629" s="61" t="str">
        <f>VLOOKUP(Corrections[[#This Row],[Employee]],'[1]Management Hierarchy Report'!$A$2:$C$3607, 3, 0)</f>
        <v>Gary Bradley</v>
      </c>
      <c r="H2629" s="48" t="s">
        <v>77</v>
      </c>
      <c r="I2629" s="61" t="s">
        <v>70</v>
      </c>
      <c r="J2629" s="61" t="str">
        <f>VLOOKUP(Corrections[[#This Row],[Employee]],[1]!Expense_Data[#Data],14,0)</f>
        <v>SL111@tidalwaveautospa.com</v>
      </c>
      <c r="K2629" s="68">
        <v>45511</v>
      </c>
      <c r="L2629" s="75"/>
      <c r="M2629" s="66"/>
      <c r="N2629" s="61"/>
      <c r="O2629" s="65"/>
    </row>
    <row r="2630" spans="1:15" hidden="1" x14ac:dyDescent="0.25">
      <c r="A2630" s="61" t="s">
        <v>548</v>
      </c>
      <c r="B2630" s="61" t="s">
        <v>13914</v>
      </c>
      <c r="C2630" s="50">
        <v>55.17</v>
      </c>
      <c r="D2630" s="66">
        <v>45487</v>
      </c>
      <c r="E2630" s="61" t="s">
        <v>521</v>
      </c>
      <c r="F2630" s="61"/>
      <c r="G2630" s="61" t="str">
        <f>VLOOKUP(Corrections[[#This Row],[Employee]],'[1]Management Hierarchy Report'!$A$2:$C$3607, 3, 0)</f>
        <v>Gary Bradley</v>
      </c>
      <c r="H2630" s="48" t="s">
        <v>77</v>
      </c>
      <c r="I2630" s="61" t="s">
        <v>70</v>
      </c>
      <c r="J2630" s="61" t="str">
        <f>VLOOKUP(Corrections[[#This Row],[Employee]],[1]!Expense_Data[#Data],14,0)</f>
        <v>SL111@tidalwaveautospa.com</v>
      </c>
      <c r="K2630" s="68">
        <v>45511</v>
      </c>
      <c r="L2630" s="75"/>
      <c r="M2630" s="66"/>
      <c r="N2630" s="61"/>
      <c r="O2630" s="65"/>
    </row>
    <row r="2631" spans="1:15" hidden="1" x14ac:dyDescent="0.25">
      <c r="A2631" s="61" t="s">
        <v>548</v>
      </c>
      <c r="B2631" s="61" t="s">
        <v>13914</v>
      </c>
      <c r="C2631" s="50">
        <v>160.93</v>
      </c>
      <c r="D2631" s="66">
        <v>45489</v>
      </c>
      <c r="E2631" s="61" t="s">
        <v>521</v>
      </c>
      <c r="F2631" s="61"/>
      <c r="G2631" s="61" t="str">
        <f>VLOOKUP(Corrections[[#This Row],[Employee]],'[1]Management Hierarchy Report'!$A$2:$C$3607, 3, 0)</f>
        <v>Gary Bradley</v>
      </c>
      <c r="H2631" s="48" t="s">
        <v>77</v>
      </c>
      <c r="I2631" s="61" t="s">
        <v>70</v>
      </c>
      <c r="J2631" s="61" t="str">
        <f>VLOOKUP(Corrections[[#This Row],[Employee]],[1]!Expense_Data[#Data],14,0)</f>
        <v>SL111@tidalwaveautospa.com</v>
      </c>
      <c r="K2631" s="68">
        <v>45511</v>
      </c>
      <c r="L2631" s="75"/>
      <c r="M2631" s="66"/>
      <c r="N2631" s="61"/>
      <c r="O2631" s="65"/>
    </row>
    <row r="2632" spans="1:15" hidden="1" x14ac:dyDescent="0.25">
      <c r="A2632" s="61" t="s">
        <v>765</v>
      </c>
      <c r="B2632" s="61" t="s">
        <v>766</v>
      </c>
      <c r="C2632" s="50">
        <v>27.54</v>
      </c>
      <c r="D2632" s="66">
        <v>45446</v>
      </c>
      <c r="E2632" s="61" t="s">
        <v>13828</v>
      </c>
      <c r="F2632" s="61"/>
      <c r="G2632" s="61" t="str">
        <f>VLOOKUP(Corrections[[#This Row],[Employee]],'[1]Management Hierarchy Report'!$A$2:$C$3607, 3, 0)</f>
        <v>Derek Schillinger</v>
      </c>
      <c r="H2632" s="48" t="s">
        <v>77</v>
      </c>
      <c r="I2632" s="61" t="s">
        <v>70</v>
      </c>
      <c r="J2632" s="61" t="str">
        <f>VLOOKUP(Corrections[[#This Row],[Employee]],[1]!Expense_Data[#Data],14,0)</f>
        <v>SL319@tidalwaveautospa.com</v>
      </c>
      <c r="K2632" s="68">
        <v>45512</v>
      </c>
      <c r="L2632" s="75"/>
      <c r="M2632" s="66"/>
      <c r="N2632" s="61"/>
      <c r="O2632" s="65"/>
    </row>
    <row r="2633" spans="1:15" hidden="1" x14ac:dyDescent="0.25">
      <c r="A2633" s="61" t="s">
        <v>765</v>
      </c>
      <c r="B2633" s="61" t="s">
        <v>13926</v>
      </c>
      <c r="C2633" s="50">
        <v>50.4</v>
      </c>
      <c r="D2633" s="66">
        <v>45465</v>
      </c>
      <c r="E2633" s="61" t="s">
        <v>146</v>
      </c>
      <c r="F2633" s="61"/>
      <c r="G2633" s="61" t="str">
        <f>VLOOKUP(Corrections[[#This Row],[Employee]],'[1]Management Hierarchy Report'!$A$2:$C$3607, 3, 0)</f>
        <v>Derek Schillinger</v>
      </c>
      <c r="H2633" s="48" t="s">
        <v>77</v>
      </c>
      <c r="I2633" s="61" t="s">
        <v>70</v>
      </c>
      <c r="J2633" s="61" t="str">
        <f>VLOOKUP(Corrections[[#This Row],[Employee]],[1]!Expense_Data[#Data],14,0)</f>
        <v>SL319@tidalwaveautospa.com</v>
      </c>
      <c r="K2633" s="68">
        <v>45512</v>
      </c>
      <c r="L2633" s="75"/>
      <c r="M2633" s="66"/>
      <c r="N2633" s="61"/>
      <c r="O2633" s="65"/>
    </row>
    <row r="2634" spans="1:15" hidden="1" x14ac:dyDescent="0.25">
      <c r="A2634" s="61" t="s">
        <v>765</v>
      </c>
      <c r="B2634" s="61" t="s">
        <v>13926</v>
      </c>
      <c r="C2634" s="50">
        <v>63.81</v>
      </c>
      <c r="D2634" s="66">
        <v>45466</v>
      </c>
      <c r="E2634" s="61" t="s">
        <v>146</v>
      </c>
      <c r="F2634" s="61"/>
      <c r="G2634" s="61" t="str">
        <f>VLOOKUP(Corrections[[#This Row],[Employee]],'[1]Management Hierarchy Report'!$A$2:$C$3607, 3, 0)</f>
        <v>Derek Schillinger</v>
      </c>
      <c r="H2634" s="48" t="s">
        <v>77</v>
      </c>
      <c r="I2634" s="61" t="s">
        <v>70</v>
      </c>
      <c r="J2634" s="61" t="str">
        <f>VLOOKUP(Corrections[[#This Row],[Employee]],[1]!Expense_Data[#Data],14,0)</f>
        <v>SL319@tidalwaveautospa.com</v>
      </c>
      <c r="K2634" s="68">
        <v>45512</v>
      </c>
      <c r="L2634" s="75"/>
      <c r="M2634" s="66"/>
      <c r="N2634" s="61"/>
      <c r="O2634" s="65"/>
    </row>
    <row r="2635" spans="1:15" hidden="1" x14ac:dyDescent="0.25">
      <c r="A2635" s="61" t="s">
        <v>765</v>
      </c>
      <c r="B2635" s="61" t="s">
        <v>13926</v>
      </c>
      <c r="C2635" s="50">
        <v>14.3</v>
      </c>
      <c r="D2635" s="66">
        <v>45468</v>
      </c>
      <c r="E2635" s="61" t="s">
        <v>13082</v>
      </c>
      <c r="F2635" s="61"/>
      <c r="G2635" s="61" t="str">
        <f>VLOOKUP(Corrections[[#This Row],[Employee]],'[1]Management Hierarchy Report'!$A$2:$C$3607, 3, 0)</f>
        <v>Derek Schillinger</v>
      </c>
      <c r="H2635" s="48" t="s">
        <v>77</v>
      </c>
      <c r="I2635" s="61" t="s">
        <v>70</v>
      </c>
      <c r="J2635" s="61" t="str">
        <f>VLOOKUP(Corrections[[#This Row],[Employee]],[1]!Expense_Data[#Data],14,0)</f>
        <v>SL319@tidalwaveautospa.com</v>
      </c>
      <c r="K2635" s="68">
        <v>45512</v>
      </c>
      <c r="L2635" s="75"/>
      <c r="M2635" s="66"/>
      <c r="N2635" s="61"/>
      <c r="O2635" s="65"/>
    </row>
    <row r="2636" spans="1:15" hidden="1" x14ac:dyDescent="0.25">
      <c r="A2636" s="61" t="s">
        <v>765</v>
      </c>
      <c r="B2636" s="61" t="s">
        <v>13926</v>
      </c>
      <c r="C2636" s="50">
        <v>78.61</v>
      </c>
      <c r="D2636" s="66">
        <v>45470</v>
      </c>
      <c r="E2636" s="61" t="s">
        <v>146</v>
      </c>
      <c r="F2636" s="61"/>
      <c r="G2636" s="61" t="str">
        <f>VLOOKUP(Corrections[[#This Row],[Employee]],'[1]Management Hierarchy Report'!$A$2:$C$3607, 3, 0)</f>
        <v>Derek Schillinger</v>
      </c>
      <c r="H2636" s="48" t="s">
        <v>77</v>
      </c>
      <c r="I2636" s="61" t="s">
        <v>70</v>
      </c>
      <c r="J2636" s="61" t="str">
        <f>VLOOKUP(Corrections[[#This Row],[Employee]],[1]!Expense_Data[#Data],14,0)</f>
        <v>SL319@tidalwaveautospa.com</v>
      </c>
      <c r="K2636" s="68">
        <v>45512</v>
      </c>
      <c r="L2636" s="75"/>
      <c r="M2636" s="66"/>
      <c r="N2636" s="61"/>
      <c r="O2636" s="65"/>
    </row>
    <row r="2637" spans="1:15" hidden="1" x14ac:dyDescent="0.25">
      <c r="A2637" s="61" t="s">
        <v>765</v>
      </c>
      <c r="B2637" s="61" t="s">
        <v>13926</v>
      </c>
      <c r="C2637" s="50">
        <v>11.43</v>
      </c>
      <c r="D2637" s="66">
        <v>45471</v>
      </c>
      <c r="E2637" s="61" t="s">
        <v>13082</v>
      </c>
      <c r="F2637" s="61"/>
      <c r="G2637" s="61" t="str">
        <f>VLOOKUP(Corrections[[#This Row],[Employee]],'[1]Management Hierarchy Report'!$A$2:$C$3607, 3, 0)</f>
        <v>Derek Schillinger</v>
      </c>
      <c r="H2637" s="48" t="s">
        <v>77</v>
      </c>
      <c r="I2637" s="61" t="s">
        <v>70</v>
      </c>
      <c r="J2637" s="61" t="str">
        <f>VLOOKUP(Corrections[[#This Row],[Employee]],[1]!Expense_Data[#Data],14,0)</f>
        <v>SL319@tidalwaveautospa.com</v>
      </c>
      <c r="K2637" s="68">
        <v>45512</v>
      </c>
      <c r="L2637" s="75"/>
      <c r="M2637" s="66"/>
      <c r="N2637" s="61"/>
      <c r="O2637" s="65"/>
    </row>
    <row r="2638" spans="1:15" hidden="1" x14ac:dyDescent="0.25">
      <c r="A2638" s="61" t="s">
        <v>765</v>
      </c>
      <c r="B2638" s="61" t="s">
        <v>13926</v>
      </c>
      <c r="C2638" s="50">
        <v>17.690000000000001</v>
      </c>
      <c r="D2638" s="66">
        <v>45477</v>
      </c>
      <c r="E2638" s="61" t="s">
        <v>146</v>
      </c>
      <c r="F2638" s="61"/>
      <c r="G2638" s="61" t="str">
        <f>VLOOKUP(Corrections[[#This Row],[Employee]],'[1]Management Hierarchy Report'!$A$2:$C$3607, 3, 0)</f>
        <v>Derek Schillinger</v>
      </c>
      <c r="H2638" s="48" t="s">
        <v>77</v>
      </c>
      <c r="I2638" s="61" t="s">
        <v>70</v>
      </c>
      <c r="J2638" s="61" t="str">
        <f>VLOOKUP(Corrections[[#This Row],[Employee]],[1]!Expense_Data[#Data],14,0)</f>
        <v>SL319@tidalwaveautospa.com</v>
      </c>
      <c r="K2638" s="68">
        <v>45512</v>
      </c>
      <c r="L2638" s="75"/>
      <c r="M2638" s="66"/>
      <c r="N2638" s="61"/>
      <c r="O2638" s="65"/>
    </row>
    <row r="2639" spans="1:15" hidden="1" x14ac:dyDescent="0.25">
      <c r="A2639" s="61" t="s">
        <v>765</v>
      </c>
      <c r="B2639" s="61" t="s">
        <v>13926</v>
      </c>
      <c r="C2639" s="50">
        <v>17.690000000000001</v>
      </c>
      <c r="D2639" s="66">
        <v>45477</v>
      </c>
      <c r="E2639" s="61" t="s">
        <v>13030</v>
      </c>
      <c r="F2639" s="61"/>
      <c r="G2639" s="61" t="str">
        <f>VLOOKUP(Corrections[[#This Row],[Employee]],'[1]Management Hierarchy Report'!$A$2:$C$3607, 3, 0)</f>
        <v>Derek Schillinger</v>
      </c>
      <c r="H2639" s="48" t="s">
        <v>77</v>
      </c>
      <c r="I2639" s="61" t="s">
        <v>70</v>
      </c>
      <c r="J2639" s="61" t="str">
        <f>VLOOKUP(Corrections[[#This Row],[Employee]],[1]!Expense_Data[#Data],14,0)</f>
        <v>SL319@tidalwaveautospa.com</v>
      </c>
      <c r="K2639" s="68">
        <v>45512</v>
      </c>
      <c r="L2639" s="75"/>
      <c r="M2639" s="66"/>
      <c r="N2639" s="61"/>
      <c r="O2639" s="65"/>
    </row>
    <row r="2640" spans="1:15" hidden="1" x14ac:dyDescent="0.25">
      <c r="A2640" s="61" t="s">
        <v>650</v>
      </c>
      <c r="B2640" s="61" t="s">
        <v>13136</v>
      </c>
      <c r="C2640" s="50">
        <v>74.069999999999993</v>
      </c>
      <c r="D2640" s="66">
        <v>45472</v>
      </c>
      <c r="E2640" s="61" t="s">
        <v>13828</v>
      </c>
      <c r="F2640" s="61"/>
      <c r="G2640" s="61" t="str">
        <f>VLOOKUP(Corrections[[#This Row],[Employee]],'[1]Management Hierarchy Report'!$A$2:$C$3607, 3, 0)</f>
        <v>Michael Donnelly</v>
      </c>
      <c r="H2640" s="48" t="s">
        <v>77</v>
      </c>
      <c r="I2640" s="61" t="s">
        <v>70</v>
      </c>
      <c r="J2640" s="61" t="str">
        <f>VLOOKUP(Corrections[[#This Row],[Employee]],[1]!Expense_Data[#Data],14,0)</f>
        <v>SL73@tidalwaveautospa.com</v>
      </c>
      <c r="K2640" s="68">
        <v>45512</v>
      </c>
      <c r="L2640" s="75"/>
      <c r="M2640" s="66"/>
      <c r="N2640" s="61"/>
      <c r="O2640" s="65"/>
    </row>
    <row r="2641" spans="1:15" hidden="1" x14ac:dyDescent="0.25">
      <c r="A2641" s="61" t="s">
        <v>747</v>
      </c>
      <c r="B2641" s="61" t="s">
        <v>13003</v>
      </c>
      <c r="C2641" s="50">
        <v>29.75</v>
      </c>
      <c r="D2641" s="66">
        <v>45484</v>
      </c>
      <c r="E2641" s="61" t="s">
        <v>13030</v>
      </c>
      <c r="F2641" s="61"/>
      <c r="G2641" s="61" t="str">
        <f>VLOOKUP(Corrections[[#This Row],[Employee]],'[1]Management Hierarchy Report'!$A$2:$C$3607, 3, 0)</f>
        <v>Derek Schillinger</v>
      </c>
      <c r="H2641" s="48" t="s">
        <v>77</v>
      </c>
      <c r="I2641" s="61" t="s">
        <v>70</v>
      </c>
      <c r="J2641" s="61" t="str">
        <f>VLOOKUP(Corrections[[#This Row],[Employee]],[1]!Expense_Data[#Data],14,0)</f>
        <v>SL311@tidalwaveautospa.com</v>
      </c>
      <c r="K2641" s="68">
        <v>45512</v>
      </c>
      <c r="L2641" s="75"/>
      <c r="M2641" s="66"/>
      <c r="N2641" s="61"/>
      <c r="O2641" s="65"/>
    </row>
    <row r="2642" spans="1:15" hidden="1" x14ac:dyDescent="0.25">
      <c r="A2642" s="61" t="s">
        <v>747</v>
      </c>
      <c r="B2642" s="61" t="s">
        <v>13925</v>
      </c>
      <c r="C2642" s="50">
        <v>67.349999999999994</v>
      </c>
      <c r="D2642" s="66">
        <v>45466</v>
      </c>
      <c r="E2642" s="61" t="s">
        <v>12979</v>
      </c>
      <c r="F2642" s="61"/>
      <c r="G2642" s="61" t="str">
        <f>VLOOKUP(Corrections[[#This Row],[Employee]],'[1]Management Hierarchy Report'!$A$2:$C$3607, 3, 0)</f>
        <v>Derek Schillinger</v>
      </c>
      <c r="H2642" s="48" t="s">
        <v>77</v>
      </c>
      <c r="I2642" s="61" t="s">
        <v>70</v>
      </c>
      <c r="J2642" s="61" t="str">
        <f>VLOOKUP(Corrections[[#This Row],[Employee]],[1]!Expense_Data[#Data],14,0)</f>
        <v>SL311@tidalwaveautospa.com</v>
      </c>
      <c r="K2642" s="68">
        <v>45512</v>
      </c>
      <c r="L2642" s="75"/>
      <c r="M2642" s="66"/>
      <c r="N2642" s="61"/>
      <c r="O2642" s="65"/>
    </row>
    <row r="2643" spans="1:15" hidden="1" x14ac:dyDescent="0.25">
      <c r="A2643" s="61" t="s">
        <v>747</v>
      </c>
      <c r="B2643" s="61" t="s">
        <v>13925</v>
      </c>
      <c r="C2643" s="50">
        <v>67.349999999999994</v>
      </c>
      <c r="D2643" s="66">
        <v>45466</v>
      </c>
      <c r="E2643" s="61" t="s">
        <v>13828</v>
      </c>
      <c r="F2643" s="61"/>
      <c r="G2643" s="61" t="str">
        <f>VLOOKUP(Corrections[[#This Row],[Employee]],'[1]Management Hierarchy Report'!$A$2:$C$3607, 3, 0)</f>
        <v>Derek Schillinger</v>
      </c>
      <c r="H2643" s="48" t="s">
        <v>77</v>
      </c>
      <c r="I2643" s="61" t="s">
        <v>70</v>
      </c>
      <c r="J2643" s="61" t="str">
        <f>VLOOKUP(Corrections[[#This Row],[Employee]],[1]!Expense_Data[#Data],14,0)</f>
        <v>SL311@tidalwaveautospa.com</v>
      </c>
      <c r="K2643" s="68">
        <v>45512</v>
      </c>
      <c r="L2643" s="75"/>
      <c r="M2643" s="66"/>
      <c r="N2643" s="61"/>
      <c r="O2643" s="65"/>
    </row>
    <row r="2644" spans="1:15" hidden="1" x14ac:dyDescent="0.25">
      <c r="A2644" s="61" t="s">
        <v>747</v>
      </c>
      <c r="B2644" s="61" t="s">
        <v>13925</v>
      </c>
      <c r="C2644" s="50">
        <v>4.8499999999999996</v>
      </c>
      <c r="D2644" s="66">
        <v>45489</v>
      </c>
      <c r="E2644" s="61" t="s">
        <v>521</v>
      </c>
      <c r="F2644" s="61"/>
      <c r="G2644" s="61" t="str">
        <f>VLOOKUP(Corrections[[#This Row],[Employee]],'[1]Management Hierarchy Report'!$A$2:$C$3607, 3, 0)</f>
        <v>Derek Schillinger</v>
      </c>
      <c r="H2644" s="48" t="s">
        <v>77</v>
      </c>
      <c r="I2644" s="61" t="s">
        <v>70</v>
      </c>
      <c r="J2644" s="61" t="str">
        <f>VLOOKUP(Corrections[[#This Row],[Employee]],[1]!Expense_Data[#Data],14,0)</f>
        <v>SL311@tidalwaveautospa.com</v>
      </c>
      <c r="K2644" s="68">
        <v>45512</v>
      </c>
      <c r="L2644" s="75"/>
      <c r="M2644" s="66"/>
      <c r="N2644" s="61"/>
      <c r="O2644" s="65"/>
    </row>
    <row r="2645" spans="1:15" hidden="1" x14ac:dyDescent="0.25">
      <c r="A2645" s="61" t="s">
        <v>747</v>
      </c>
      <c r="B2645" s="61" t="s">
        <v>13925</v>
      </c>
      <c r="C2645" s="50">
        <v>23.74</v>
      </c>
      <c r="D2645" s="66">
        <v>45491</v>
      </c>
      <c r="E2645" s="61" t="s">
        <v>12979</v>
      </c>
      <c r="F2645" s="61"/>
      <c r="G2645" s="61" t="str">
        <f>VLOOKUP(Corrections[[#This Row],[Employee]],'[1]Management Hierarchy Report'!$A$2:$C$3607, 3, 0)</f>
        <v>Derek Schillinger</v>
      </c>
      <c r="H2645" s="48" t="s">
        <v>77</v>
      </c>
      <c r="I2645" s="61" t="s">
        <v>70</v>
      </c>
      <c r="J2645" s="61" t="str">
        <f>VLOOKUP(Corrections[[#This Row],[Employee]],[1]!Expense_Data[#Data],14,0)</f>
        <v>SL311@tidalwaveautospa.com</v>
      </c>
      <c r="K2645" s="68">
        <v>45512</v>
      </c>
      <c r="L2645" s="75"/>
      <c r="M2645" s="66"/>
      <c r="N2645" s="61"/>
      <c r="O2645" s="65"/>
    </row>
    <row r="2646" spans="1:15" hidden="1" x14ac:dyDescent="0.25">
      <c r="A2646" s="61" t="s">
        <v>747</v>
      </c>
      <c r="B2646" s="61" t="s">
        <v>13925</v>
      </c>
      <c r="C2646" s="50">
        <v>60.54</v>
      </c>
      <c r="D2646" s="66">
        <v>45491</v>
      </c>
      <c r="E2646" s="61" t="s">
        <v>521</v>
      </c>
      <c r="F2646" s="61"/>
      <c r="G2646" s="61" t="str">
        <f>VLOOKUP(Corrections[[#This Row],[Employee]],'[1]Management Hierarchy Report'!$A$2:$C$3607, 3, 0)</f>
        <v>Derek Schillinger</v>
      </c>
      <c r="H2646" s="48" t="s">
        <v>77</v>
      </c>
      <c r="I2646" s="61" t="s">
        <v>70</v>
      </c>
      <c r="J2646" s="61" t="str">
        <f>VLOOKUP(Corrections[[#This Row],[Employee]],[1]!Expense_Data[#Data],14,0)</f>
        <v>SL311@tidalwaveautospa.com</v>
      </c>
      <c r="K2646" s="68">
        <v>45512</v>
      </c>
      <c r="L2646" s="75"/>
      <c r="M2646" s="66"/>
      <c r="N2646" s="61"/>
      <c r="O2646" s="65"/>
    </row>
    <row r="2647" spans="1:15" hidden="1" x14ac:dyDescent="0.25">
      <c r="A2647" s="61" t="s">
        <v>747</v>
      </c>
      <c r="B2647" s="61" t="s">
        <v>13925</v>
      </c>
      <c r="C2647" s="50">
        <v>23.74</v>
      </c>
      <c r="D2647" s="66">
        <v>45491</v>
      </c>
      <c r="E2647" s="61" t="s">
        <v>521</v>
      </c>
      <c r="F2647" s="61"/>
      <c r="G2647" s="61" t="str">
        <f>VLOOKUP(Corrections[[#This Row],[Employee]],'[1]Management Hierarchy Report'!$A$2:$C$3607, 3, 0)</f>
        <v>Derek Schillinger</v>
      </c>
      <c r="H2647" s="48" t="s">
        <v>77</v>
      </c>
      <c r="I2647" s="61" t="s">
        <v>70</v>
      </c>
      <c r="J2647" s="61" t="str">
        <f>VLOOKUP(Corrections[[#This Row],[Employee]],[1]!Expense_Data[#Data],14,0)</f>
        <v>SL311@tidalwaveautospa.com</v>
      </c>
      <c r="K2647" s="68">
        <v>45512</v>
      </c>
      <c r="L2647" s="75"/>
      <c r="M2647" s="66"/>
      <c r="N2647" s="61"/>
      <c r="O2647" s="65"/>
    </row>
    <row r="2648" spans="1:15" hidden="1" x14ac:dyDescent="0.25">
      <c r="A2648" s="61" t="s">
        <v>747</v>
      </c>
      <c r="B2648" s="61" t="s">
        <v>13925</v>
      </c>
      <c r="C2648" s="50">
        <v>197.07</v>
      </c>
      <c r="D2648" s="66">
        <v>45492</v>
      </c>
      <c r="E2648" s="61" t="s">
        <v>13852</v>
      </c>
      <c r="F2648" s="61"/>
      <c r="G2648" s="61" t="str">
        <f>VLOOKUP(Corrections[[#This Row],[Employee]],'[1]Management Hierarchy Report'!$A$2:$C$3607, 3, 0)</f>
        <v>Derek Schillinger</v>
      </c>
      <c r="H2648" s="48" t="s">
        <v>13854</v>
      </c>
      <c r="I2648" s="61" t="s">
        <v>70</v>
      </c>
      <c r="J2648" s="61" t="str">
        <f>VLOOKUP(Corrections[[#This Row],[Employee]],[1]!Expense_Data[#Data],14,0)</f>
        <v>SL311@tidalwaveautospa.com</v>
      </c>
      <c r="K2648" s="68">
        <v>45512</v>
      </c>
      <c r="L2648" s="75"/>
      <c r="M2648" s="66"/>
      <c r="N2648" s="61"/>
      <c r="O2648" s="65"/>
    </row>
    <row r="2649" spans="1:15" hidden="1" x14ac:dyDescent="0.25">
      <c r="A2649" s="61" t="s">
        <v>747</v>
      </c>
      <c r="B2649" s="61" t="s">
        <v>13925</v>
      </c>
      <c r="C2649" s="50">
        <v>37.82</v>
      </c>
      <c r="D2649" s="66">
        <v>45499</v>
      </c>
      <c r="E2649" s="61" t="s">
        <v>12979</v>
      </c>
      <c r="F2649" s="61"/>
      <c r="G2649" s="61" t="str">
        <f>VLOOKUP(Corrections[[#This Row],[Employee]],'[1]Management Hierarchy Report'!$A$2:$C$3607, 3, 0)</f>
        <v>Derek Schillinger</v>
      </c>
      <c r="H2649" s="48" t="s">
        <v>77</v>
      </c>
      <c r="I2649" s="61" t="s">
        <v>70</v>
      </c>
      <c r="J2649" s="61" t="str">
        <f>VLOOKUP(Corrections[[#This Row],[Employee]],[1]!Expense_Data[#Data],14,0)</f>
        <v>SL311@tidalwaveautospa.com</v>
      </c>
      <c r="K2649" s="68">
        <v>45512</v>
      </c>
      <c r="L2649" s="75"/>
      <c r="M2649" s="66"/>
      <c r="N2649" s="61"/>
      <c r="O2649" s="65"/>
    </row>
    <row r="2650" spans="1:15" hidden="1" x14ac:dyDescent="0.25">
      <c r="A2650" s="61" t="s">
        <v>747</v>
      </c>
      <c r="B2650" s="61" t="s">
        <v>13925</v>
      </c>
      <c r="C2650" s="50">
        <v>384.28</v>
      </c>
      <c r="D2650" s="66">
        <v>45499</v>
      </c>
      <c r="E2650" s="61" t="s">
        <v>12978</v>
      </c>
      <c r="F2650" s="61"/>
      <c r="G2650" s="61" t="str">
        <f>VLOOKUP(Corrections[[#This Row],[Employee]],'[1]Management Hierarchy Report'!$A$2:$C$3607, 3, 0)</f>
        <v>Derek Schillinger</v>
      </c>
      <c r="H2650" s="48" t="s">
        <v>77</v>
      </c>
      <c r="I2650" s="61" t="s">
        <v>70</v>
      </c>
      <c r="J2650" s="61" t="str">
        <f>VLOOKUP(Corrections[[#This Row],[Employee]],[1]!Expense_Data[#Data],14,0)</f>
        <v>SL311@tidalwaveautospa.com</v>
      </c>
      <c r="K2650" s="68">
        <v>45512</v>
      </c>
      <c r="L2650" s="75"/>
      <c r="M2650" s="66"/>
      <c r="N2650" s="61"/>
      <c r="O2650" s="65"/>
    </row>
    <row r="2651" spans="1:15" hidden="1" x14ac:dyDescent="0.25">
      <c r="A2651" s="61" t="s">
        <v>747</v>
      </c>
      <c r="B2651" s="61" t="s">
        <v>13925</v>
      </c>
      <c r="C2651" s="50">
        <v>37.82</v>
      </c>
      <c r="D2651" s="66">
        <v>45499</v>
      </c>
      <c r="E2651" s="61" t="s">
        <v>13030</v>
      </c>
      <c r="F2651" s="61"/>
      <c r="G2651" s="61" t="str">
        <f>VLOOKUP(Corrections[[#This Row],[Employee]],'[1]Management Hierarchy Report'!$A$2:$C$3607, 3, 0)</f>
        <v>Derek Schillinger</v>
      </c>
      <c r="H2651" s="48" t="s">
        <v>77</v>
      </c>
      <c r="I2651" s="61" t="s">
        <v>70</v>
      </c>
      <c r="J2651" s="61" t="str">
        <f>VLOOKUP(Corrections[[#This Row],[Employee]],[1]!Expense_Data[#Data],14,0)</f>
        <v>SL311@tidalwaveautospa.com</v>
      </c>
      <c r="K2651" s="68">
        <v>45512</v>
      </c>
      <c r="L2651" s="75"/>
      <c r="M2651" s="66"/>
      <c r="N2651" s="61"/>
      <c r="O2651" s="65"/>
    </row>
    <row r="2652" spans="1:15" hidden="1" x14ac:dyDescent="0.25">
      <c r="A2652" s="61" t="s">
        <v>8760</v>
      </c>
      <c r="B2652" s="61" t="s">
        <v>13186</v>
      </c>
      <c r="C2652" s="50">
        <v>177.63</v>
      </c>
      <c r="D2652" s="66">
        <v>45470</v>
      </c>
      <c r="E2652" s="61" t="s">
        <v>13030</v>
      </c>
      <c r="F2652" s="61"/>
      <c r="G2652" s="61" t="str">
        <f>VLOOKUP(Corrections[[#This Row],[Employee]],'[1]Management Hierarchy Report'!$A$2:$C$3607, 3, 0)</f>
        <v>Derek Schillinger</v>
      </c>
      <c r="H2652" s="48" t="s">
        <v>77</v>
      </c>
      <c r="I2652" s="61" t="s">
        <v>70</v>
      </c>
      <c r="J2652" s="61" t="str">
        <f>VLOOKUP(Corrections[[#This Row],[Employee]],[1]!Expense_Data[#Data],14,0)</f>
        <v>christopher.lopez@tidalwaveautospa.com</v>
      </c>
      <c r="K2652" s="68">
        <v>45512</v>
      </c>
      <c r="L2652" s="75"/>
      <c r="M2652" s="66"/>
      <c r="N2652" s="61"/>
      <c r="O2652" s="65"/>
    </row>
    <row r="2653" spans="1:15" hidden="1" x14ac:dyDescent="0.25">
      <c r="A2653" s="61" t="s">
        <v>11582</v>
      </c>
      <c r="B2653" s="61" t="s">
        <v>13188</v>
      </c>
      <c r="C2653" s="50">
        <v>87.64</v>
      </c>
      <c r="D2653" s="66">
        <v>45488</v>
      </c>
      <c r="E2653" s="61" t="s">
        <v>13828</v>
      </c>
      <c r="F2653" s="61"/>
      <c r="G2653" s="61" t="str">
        <f>VLOOKUP(Corrections[[#This Row],[Employee]],'[1]Management Hierarchy Report'!$A$2:$C$3607, 3, 0)</f>
        <v>Derek Schillinger</v>
      </c>
      <c r="H2653" s="48" t="s">
        <v>77</v>
      </c>
      <c r="I2653" s="61" t="s">
        <v>70</v>
      </c>
      <c r="J2653" s="61" t="str">
        <f>VLOOKUP(Corrections[[#This Row],[Employee]],[1]!Expense_Data[#Data],14,0)</f>
        <v>SL156@tidalwaveautospa.com</v>
      </c>
      <c r="K2653" s="68">
        <v>45512</v>
      </c>
      <c r="L2653" s="75"/>
      <c r="M2653" s="66"/>
      <c r="N2653" s="61"/>
      <c r="O2653" s="65"/>
    </row>
    <row r="2654" spans="1:15" hidden="1" x14ac:dyDescent="0.25">
      <c r="A2654" s="61" t="s">
        <v>424</v>
      </c>
      <c r="B2654" s="61" t="s">
        <v>13135</v>
      </c>
      <c r="C2654" s="50">
        <v>61.74</v>
      </c>
      <c r="D2654" s="66">
        <v>45468</v>
      </c>
      <c r="E2654" s="61" t="s">
        <v>13828</v>
      </c>
      <c r="F2654" s="61"/>
      <c r="G2654" s="61" t="str">
        <f>VLOOKUP(Corrections[[#This Row],[Employee]],'[1]Management Hierarchy Report'!$A$2:$C$3607, 3, 0)</f>
        <v>Michael Donnelly</v>
      </c>
      <c r="H2654" s="48" t="s">
        <v>77</v>
      </c>
      <c r="I2654" s="61" t="s">
        <v>70</v>
      </c>
      <c r="J2654" s="61" t="str">
        <f>VLOOKUP(Corrections[[#This Row],[Employee]],[1]!Expense_Data[#Data],14,0)</f>
        <v>SL135@tidalwaveautospa.com</v>
      </c>
      <c r="K2654" s="68">
        <v>45512</v>
      </c>
      <c r="L2654" s="75"/>
      <c r="M2654" s="66"/>
      <c r="N2654" s="61"/>
      <c r="O2654" s="65"/>
    </row>
    <row r="2655" spans="1:15" hidden="1" x14ac:dyDescent="0.25">
      <c r="A2655" s="61" t="s">
        <v>552</v>
      </c>
      <c r="B2655" s="61" t="s">
        <v>13919</v>
      </c>
      <c r="C2655" s="50">
        <v>196.19</v>
      </c>
      <c r="D2655" s="66">
        <v>45436</v>
      </c>
      <c r="E2655" s="61" t="s">
        <v>12978</v>
      </c>
      <c r="F2655" s="61"/>
      <c r="G2655" s="61" t="str">
        <f>VLOOKUP(Corrections[[#This Row],[Employee]],'[1]Management Hierarchy Report'!$A$2:$C$3607, 3, 0)</f>
        <v>Gary Bradley</v>
      </c>
      <c r="H2655" s="48" t="s">
        <v>77</v>
      </c>
      <c r="I2655" s="61" t="s">
        <v>70</v>
      </c>
      <c r="J2655" s="61" t="str">
        <f>VLOOKUP(Corrections[[#This Row],[Employee]],[1]!Expense_Data[#Data],14,0)</f>
        <v>SL36@tidalwaveautospa.com</v>
      </c>
      <c r="K2655" s="68">
        <v>45512</v>
      </c>
      <c r="L2655" s="75"/>
      <c r="M2655" s="66"/>
      <c r="N2655" s="61"/>
      <c r="O2655" s="65"/>
    </row>
    <row r="2656" spans="1:15" hidden="1" x14ac:dyDescent="0.25">
      <c r="A2656" s="61" t="s">
        <v>552</v>
      </c>
      <c r="B2656" s="61" t="s">
        <v>13919</v>
      </c>
      <c r="C2656" s="50">
        <v>12.01</v>
      </c>
      <c r="D2656" s="66">
        <v>45464</v>
      </c>
      <c r="E2656" s="61" t="s">
        <v>13082</v>
      </c>
      <c r="F2656" s="61"/>
      <c r="G2656" s="61" t="str">
        <f>VLOOKUP(Corrections[[#This Row],[Employee]],'[1]Management Hierarchy Report'!$A$2:$C$3607, 3, 0)</f>
        <v>Gary Bradley</v>
      </c>
      <c r="H2656" s="48" t="s">
        <v>77</v>
      </c>
      <c r="I2656" s="61" t="s">
        <v>70</v>
      </c>
      <c r="J2656" s="61" t="str">
        <f>VLOOKUP(Corrections[[#This Row],[Employee]],[1]!Expense_Data[#Data],14,0)</f>
        <v>SL36@tidalwaveautospa.com</v>
      </c>
      <c r="K2656" s="68">
        <v>45512</v>
      </c>
      <c r="L2656" s="75"/>
      <c r="M2656" s="66"/>
      <c r="N2656" s="61"/>
      <c r="O2656" s="65"/>
    </row>
    <row r="2657" spans="1:15" hidden="1" x14ac:dyDescent="0.25">
      <c r="A2657" s="61" t="s">
        <v>552</v>
      </c>
      <c r="B2657" s="61" t="s">
        <v>13919</v>
      </c>
      <c r="C2657" s="50">
        <v>99.15</v>
      </c>
      <c r="D2657" s="66">
        <v>45464</v>
      </c>
      <c r="E2657" s="61" t="s">
        <v>13030</v>
      </c>
      <c r="F2657" s="61"/>
      <c r="G2657" s="61" t="str">
        <f>VLOOKUP(Corrections[[#This Row],[Employee]],'[1]Management Hierarchy Report'!$A$2:$C$3607, 3, 0)</f>
        <v>Gary Bradley</v>
      </c>
      <c r="H2657" s="48" t="s">
        <v>77</v>
      </c>
      <c r="I2657" s="61" t="s">
        <v>70</v>
      </c>
      <c r="J2657" s="61" t="str">
        <f>VLOOKUP(Corrections[[#This Row],[Employee]],[1]!Expense_Data[#Data],14,0)</f>
        <v>SL36@tidalwaveautospa.com</v>
      </c>
      <c r="K2657" s="68">
        <v>45512</v>
      </c>
      <c r="L2657" s="75"/>
      <c r="M2657" s="66"/>
      <c r="N2657" s="61"/>
      <c r="O2657" s="65"/>
    </row>
    <row r="2658" spans="1:15" hidden="1" x14ac:dyDescent="0.25">
      <c r="A2658" s="61" t="s">
        <v>552</v>
      </c>
      <c r="B2658" s="61" t="s">
        <v>13919</v>
      </c>
      <c r="C2658" s="50">
        <v>33.28</v>
      </c>
      <c r="D2658" s="66">
        <v>45483</v>
      </c>
      <c r="E2658" s="61" t="s">
        <v>12978</v>
      </c>
      <c r="F2658" s="61"/>
      <c r="G2658" s="61" t="str">
        <f>VLOOKUP(Corrections[[#This Row],[Employee]],'[1]Management Hierarchy Report'!$A$2:$C$3607, 3, 0)</f>
        <v>Gary Bradley</v>
      </c>
      <c r="H2658" s="48" t="s">
        <v>77</v>
      </c>
      <c r="I2658" s="61" t="s">
        <v>70</v>
      </c>
      <c r="J2658" s="61" t="str">
        <f>VLOOKUP(Corrections[[#This Row],[Employee]],[1]!Expense_Data[#Data],14,0)</f>
        <v>SL36@tidalwaveautospa.com</v>
      </c>
      <c r="K2658" s="68">
        <v>45512</v>
      </c>
      <c r="L2658" s="75"/>
      <c r="M2658" s="66"/>
      <c r="N2658" s="61"/>
      <c r="O2658" s="65"/>
    </row>
    <row r="2659" spans="1:15" hidden="1" x14ac:dyDescent="0.25">
      <c r="A2659" s="61" t="s">
        <v>552</v>
      </c>
      <c r="B2659" s="61" t="s">
        <v>13919</v>
      </c>
      <c r="C2659" s="50">
        <v>289.45999999999998</v>
      </c>
      <c r="D2659" s="66">
        <v>45483</v>
      </c>
      <c r="E2659" s="61" t="s">
        <v>13030</v>
      </c>
      <c r="F2659" s="61"/>
      <c r="G2659" s="61" t="str">
        <f>VLOOKUP(Corrections[[#This Row],[Employee]],'[1]Management Hierarchy Report'!$A$2:$C$3607, 3, 0)</f>
        <v>Gary Bradley</v>
      </c>
      <c r="H2659" s="48" t="s">
        <v>77</v>
      </c>
      <c r="I2659" s="61" t="s">
        <v>70</v>
      </c>
      <c r="J2659" s="61" t="str">
        <f>VLOOKUP(Corrections[[#This Row],[Employee]],[1]!Expense_Data[#Data],14,0)</f>
        <v>SL36@tidalwaveautospa.com</v>
      </c>
      <c r="K2659" s="68">
        <v>45512</v>
      </c>
      <c r="L2659" s="75"/>
      <c r="M2659" s="66"/>
      <c r="N2659" s="61"/>
      <c r="O2659" s="65"/>
    </row>
    <row r="2660" spans="1:15" hidden="1" x14ac:dyDescent="0.25">
      <c r="A2660" s="61" t="s">
        <v>484</v>
      </c>
      <c r="B2660" s="61" t="s">
        <v>13922</v>
      </c>
      <c r="C2660" s="50">
        <v>43.93</v>
      </c>
      <c r="D2660" s="66">
        <v>45507</v>
      </c>
      <c r="E2660" s="61" t="s">
        <v>268</v>
      </c>
      <c r="F2660" s="61"/>
      <c r="G2660" s="61" t="str">
        <f>VLOOKUP(Corrections[[#This Row],[Employee]],'[1]Management Hierarchy Report'!$A$2:$C$3607, 3, 0)</f>
        <v>Derek Schillinger</v>
      </c>
      <c r="H2660" s="48" t="s">
        <v>268</v>
      </c>
      <c r="I2660" s="61" t="s">
        <v>70</v>
      </c>
      <c r="J2660" s="61" t="str">
        <f>VLOOKUP(Corrections[[#This Row],[Employee]],[1]!Expense_Data[#Data],14,0)</f>
        <v>SL85@tidalwaveautospa.com</v>
      </c>
      <c r="K2660" s="68">
        <v>45512</v>
      </c>
      <c r="L2660" s="75"/>
      <c r="M2660" s="66"/>
      <c r="N2660" s="61"/>
      <c r="O2660" s="65"/>
    </row>
    <row r="2661" spans="1:15" hidden="1" x14ac:dyDescent="0.25">
      <c r="A2661" s="61" t="s">
        <v>550</v>
      </c>
      <c r="B2661" s="61" t="s">
        <v>13920</v>
      </c>
      <c r="C2661" s="50">
        <v>261.35000000000002</v>
      </c>
      <c r="D2661" s="66">
        <v>45464</v>
      </c>
      <c r="E2661" s="61" t="s">
        <v>13030</v>
      </c>
      <c r="F2661" s="61"/>
      <c r="G2661" s="61" t="str">
        <f>VLOOKUP(Corrections[[#This Row],[Employee]],'[1]Management Hierarchy Report'!$A$2:$C$3607, 3, 0)</f>
        <v>Gary Bradley</v>
      </c>
      <c r="H2661" s="48" t="s">
        <v>77</v>
      </c>
      <c r="I2661" s="61" t="s">
        <v>70</v>
      </c>
      <c r="J2661" s="61" t="str">
        <f>VLOOKUP(Corrections[[#This Row],[Employee]],[1]!Expense_Data[#Data],14,0)</f>
        <v>SL144@tidalwaveautospa.com</v>
      </c>
      <c r="K2661" s="68">
        <v>45512</v>
      </c>
      <c r="L2661" s="75"/>
      <c r="M2661" s="66"/>
      <c r="N2661" s="61"/>
      <c r="O2661" s="65"/>
    </row>
    <row r="2662" spans="1:15" hidden="1" x14ac:dyDescent="0.25">
      <c r="A2662" s="61" t="s">
        <v>550</v>
      </c>
      <c r="B2662" s="61" t="s">
        <v>13920</v>
      </c>
      <c r="C2662" s="50">
        <v>97.19</v>
      </c>
      <c r="D2662" s="66">
        <v>45472</v>
      </c>
      <c r="E2662" s="61" t="s">
        <v>12978</v>
      </c>
      <c r="F2662" s="61"/>
      <c r="G2662" s="61" t="str">
        <f>VLOOKUP(Corrections[[#This Row],[Employee]],'[1]Management Hierarchy Report'!$A$2:$C$3607, 3, 0)</f>
        <v>Gary Bradley</v>
      </c>
      <c r="H2662" s="48" t="s">
        <v>77</v>
      </c>
      <c r="I2662" s="61" t="s">
        <v>70</v>
      </c>
      <c r="J2662" s="61" t="str">
        <f>VLOOKUP(Corrections[[#This Row],[Employee]],[1]!Expense_Data[#Data],14,0)</f>
        <v>SL144@tidalwaveautospa.com</v>
      </c>
      <c r="K2662" s="68">
        <v>45512</v>
      </c>
      <c r="L2662" s="75"/>
      <c r="M2662" s="66"/>
      <c r="N2662" s="61"/>
      <c r="O2662" s="65"/>
    </row>
    <row r="2663" spans="1:15" hidden="1" x14ac:dyDescent="0.25">
      <c r="A2663" s="61" t="s">
        <v>550</v>
      </c>
      <c r="B2663" s="61" t="s">
        <v>13920</v>
      </c>
      <c r="C2663" s="50">
        <v>182.5</v>
      </c>
      <c r="D2663" s="66">
        <v>45472</v>
      </c>
      <c r="E2663" s="61" t="s">
        <v>13030</v>
      </c>
      <c r="F2663" s="61"/>
      <c r="G2663" s="61" t="str">
        <f>VLOOKUP(Corrections[[#This Row],[Employee]],'[1]Management Hierarchy Report'!$A$2:$C$3607, 3, 0)</f>
        <v>Gary Bradley</v>
      </c>
      <c r="H2663" s="48" t="s">
        <v>77</v>
      </c>
      <c r="I2663" s="61" t="s">
        <v>70</v>
      </c>
      <c r="J2663" s="61" t="str">
        <f>VLOOKUP(Corrections[[#This Row],[Employee]],[1]!Expense_Data[#Data],14,0)</f>
        <v>SL144@tidalwaveautospa.com</v>
      </c>
      <c r="K2663" s="68">
        <v>45512</v>
      </c>
      <c r="L2663" s="75"/>
      <c r="M2663" s="66"/>
      <c r="N2663" s="61"/>
      <c r="O2663" s="65"/>
    </row>
    <row r="2664" spans="1:15" hidden="1" x14ac:dyDescent="0.25">
      <c r="A2664" s="61" t="s">
        <v>550</v>
      </c>
      <c r="B2664" s="61" t="s">
        <v>13920</v>
      </c>
      <c r="C2664" s="50">
        <v>141.91999999999999</v>
      </c>
      <c r="D2664" s="66">
        <v>45472</v>
      </c>
      <c r="E2664" s="61" t="s">
        <v>521</v>
      </c>
      <c r="F2664" s="61"/>
      <c r="G2664" s="61" t="str">
        <f>VLOOKUP(Corrections[[#This Row],[Employee]],'[1]Management Hierarchy Report'!$A$2:$C$3607, 3, 0)</f>
        <v>Gary Bradley</v>
      </c>
      <c r="H2664" s="48" t="s">
        <v>77</v>
      </c>
      <c r="I2664" s="61" t="s">
        <v>70</v>
      </c>
      <c r="J2664" s="61" t="str">
        <f>VLOOKUP(Corrections[[#This Row],[Employee]],[1]!Expense_Data[#Data],14,0)</f>
        <v>SL144@tidalwaveautospa.com</v>
      </c>
      <c r="K2664" s="68">
        <v>45512</v>
      </c>
      <c r="L2664" s="75"/>
      <c r="M2664" s="66"/>
      <c r="N2664" s="61"/>
      <c r="O2664" s="65"/>
    </row>
    <row r="2665" spans="1:15" hidden="1" x14ac:dyDescent="0.25">
      <c r="A2665" s="61" t="s">
        <v>550</v>
      </c>
      <c r="B2665" s="61" t="s">
        <v>13920</v>
      </c>
      <c r="C2665" s="50">
        <v>60.18</v>
      </c>
      <c r="D2665" s="66">
        <v>45473</v>
      </c>
      <c r="E2665" s="61" t="s">
        <v>13030</v>
      </c>
      <c r="F2665" s="61"/>
      <c r="G2665" s="61" t="str">
        <f>VLOOKUP(Corrections[[#This Row],[Employee]],'[1]Management Hierarchy Report'!$A$2:$C$3607, 3, 0)</f>
        <v>Gary Bradley</v>
      </c>
      <c r="H2665" s="48" t="s">
        <v>77</v>
      </c>
      <c r="I2665" s="61" t="s">
        <v>70</v>
      </c>
      <c r="J2665" s="61" t="str">
        <f>VLOOKUP(Corrections[[#This Row],[Employee]],[1]!Expense_Data[#Data],14,0)</f>
        <v>SL144@tidalwaveautospa.com</v>
      </c>
      <c r="K2665" s="68">
        <v>45512</v>
      </c>
      <c r="L2665" s="75"/>
      <c r="M2665" s="66"/>
      <c r="N2665" s="61"/>
      <c r="O2665" s="65"/>
    </row>
    <row r="2666" spans="1:15" hidden="1" x14ac:dyDescent="0.25">
      <c r="A2666" s="61" t="s">
        <v>550</v>
      </c>
      <c r="B2666" s="61" t="s">
        <v>13920</v>
      </c>
      <c r="C2666" s="50">
        <v>97.19</v>
      </c>
      <c r="D2666" s="66">
        <v>45480</v>
      </c>
      <c r="E2666" s="61" t="s">
        <v>12978</v>
      </c>
      <c r="F2666" s="61"/>
      <c r="G2666" s="61" t="str">
        <f>VLOOKUP(Corrections[[#This Row],[Employee]],'[1]Management Hierarchy Report'!$A$2:$C$3607, 3, 0)</f>
        <v>Gary Bradley</v>
      </c>
      <c r="H2666" s="48" t="s">
        <v>77</v>
      </c>
      <c r="I2666" s="61" t="s">
        <v>70</v>
      </c>
      <c r="J2666" s="61" t="str">
        <f>VLOOKUP(Corrections[[#This Row],[Employee]],[1]!Expense_Data[#Data],14,0)</f>
        <v>SL144@tidalwaveautospa.com</v>
      </c>
      <c r="K2666" s="68">
        <v>45512</v>
      </c>
      <c r="L2666" s="75"/>
      <c r="M2666" s="66"/>
      <c r="N2666" s="61"/>
      <c r="O2666" s="65"/>
    </row>
    <row r="2667" spans="1:15" hidden="1" x14ac:dyDescent="0.25">
      <c r="A2667" s="61" t="s">
        <v>550</v>
      </c>
      <c r="B2667" s="61" t="s">
        <v>13920</v>
      </c>
      <c r="C2667" s="50">
        <v>16.190000000000001</v>
      </c>
      <c r="D2667" s="66">
        <v>45483</v>
      </c>
      <c r="E2667" s="61" t="s">
        <v>146</v>
      </c>
      <c r="F2667" s="61"/>
      <c r="G2667" s="61" t="str">
        <f>VLOOKUP(Corrections[[#This Row],[Employee]],'[1]Management Hierarchy Report'!$A$2:$C$3607, 3, 0)</f>
        <v>Gary Bradley</v>
      </c>
      <c r="H2667" s="48" t="s">
        <v>77</v>
      </c>
      <c r="I2667" s="61" t="s">
        <v>70</v>
      </c>
      <c r="J2667" s="61" t="str">
        <f>VLOOKUP(Corrections[[#This Row],[Employee]],[1]!Expense_Data[#Data],14,0)</f>
        <v>SL144@tidalwaveautospa.com</v>
      </c>
      <c r="K2667" s="68">
        <v>45512</v>
      </c>
      <c r="L2667" s="75"/>
      <c r="M2667" s="66"/>
      <c r="N2667" s="61"/>
      <c r="O2667" s="65"/>
    </row>
    <row r="2668" spans="1:15" hidden="1" x14ac:dyDescent="0.25">
      <c r="A2668" s="61" t="s">
        <v>550</v>
      </c>
      <c r="B2668" s="61" t="s">
        <v>13920</v>
      </c>
      <c r="C2668" s="50">
        <v>16.190000000000001</v>
      </c>
      <c r="D2668" s="66">
        <v>45483</v>
      </c>
      <c r="E2668" s="61" t="s">
        <v>521</v>
      </c>
      <c r="F2668" s="61"/>
      <c r="G2668" s="61" t="str">
        <f>VLOOKUP(Corrections[[#This Row],[Employee]],'[1]Management Hierarchy Report'!$A$2:$C$3607, 3, 0)</f>
        <v>Gary Bradley</v>
      </c>
      <c r="H2668" s="48" t="s">
        <v>77</v>
      </c>
      <c r="I2668" s="61" t="s">
        <v>70</v>
      </c>
      <c r="J2668" s="61" t="str">
        <f>VLOOKUP(Corrections[[#This Row],[Employee]],[1]!Expense_Data[#Data],14,0)</f>
        <v>SL144@tidalwaveautospa.com</v>
      </c>
      <c r="K2668" s="68">
        <v>45512</v>
      </c>
      <c r="L2668" s="75"/>
      <c r="M2668" s="66"/>
      <c r="N2668" s="61"/>
      <c r="O2668" s="65"/>
    </row>
    <row r="2669" spans="1:15" hidden="1" x14ac:dyDescent="0.25">
      <c r="A2669" s="61" t="s">
        <v>550</v>
      </c>
      <c r="B2669" s="61" t="s">
        <v>13920</v>
      </c>
      <c r="C2669" s="50">
        <v>121.4</v>
      </c>
      <c r="D2669" s="66">
        <v>45484</v>
      </c>
      <c r="E2669" s="61" t="s">
        <v>13030</v>
      </c>
      <c r="F2669" s="61"/>
      <c r="G2669" s="61" t="str">
        <f>VLOOKUP(Corrections[[#This Row],[Employee]],'[1]Management Hierarchy Report'!$A$2:$C$3607, 3, 0)</f>
        <v>Gary Bradley</v>
      </c>
      <c r="H2669" s="48" t="s">
        <v>77</v>
      </c>
      <c r="I2669" s="61" t="s">
        <v>70</v>
      </c>
      <c r="J2669" s="61" t="str">
        <f>VLOOKUP(Corrections[[#This Row],[Employee]],[1]!Expense_Data[#Data],14,0)</f>
        <v>SL144@tidalwaveautospa.com</v>
      </c>
      <c r="K2669" s="68">
        <v>45512</v>
      </c>
      <c r="L2669" s="75"/>
      <c r="M2669" s="66"/>
      <c r="N2669" s="61"/>
      <c r="O2669" s="65"/>
    </row>
    <row r="2670" spans="1:15" hidden="1" x14ac:dyDescent="0.25">
      <c r="A2670" s="61" t="s">
        <v>550</v>
      </c>
      <c r="B2670" s="61" t="s">
        <v>13920</v>
      </c>
      <c r="C2670" s="50">
        <v>5.5</v>
      </c>
      <c r="D2670" s="66">
        <v>45487</v>
      </c>
      <c r="E2670" s="61" t="s">
        <v>521</v>
      </c>
      <c r="F2670" s="61"/>
      <c r="G2670" s="61" t="str">
        <f>VLOOKUP(Corrections[[#This Row],[Employee]],'[1]Management Hierarchy Report'!$A$2:$C$3607, 3, 0)</f>
        <v>Gary Bradley</v>
      </c>
      <c r="H2670" s="48" t="s">
        <v>77</v>
      </c>
      <c r="I2670" s="61" t="s">
        <v>70</v>
      </c>
      <c r="J2670" s="61" t="str">
        <f>VLOOKUP(Corrections[[#This Row],[Employee]],[1]!Expense_Data[#Data],14,0)</f>
        <v>SL144@tidalwaveautospa.com</v>
      </c>
      <c r="K2670" s="68">
        <v>45512</v>
      </c>
      <c r="L2670" s="75"/>
      <c r="M2670" s="66"/>
      <c r="N2670" s="61"/>
      <c r="O2670" s="65"/>
    </row>
    <row r="2671" spans="1:15" hidden="1" x14ac:dyDescent="0.25">
      <c r="A2671" s="61" t="s">
        <v>13915</v>
      </c>
      <c r="B2671" s="61" t="s">
        <v>13916</v>
      </c>
      <c r="C2671" s="50">
        <v>90.36</v>
      </c>
      <c r="D2671" s="66">
        <v>45511</v>
      </c>
      <c r="E2671" s="61" t="s">
        <v>268</v>
      </c>
      <c r="F2671" s="61"/>
      <c r="G2671" s="61" t="str">
        <f>VLOOKUP(Corrections[[#This Row],[Employee]],'[1]Management Hierarchy Report'!$A$2:$C$3607, 3, 0)</f>
        <v>Kevin McGonigle</v>
      </c>
      <c r="H2671" s="48" t="s">
        <v>268</v>
      </c>
      <c r="I2671" s="61" t="s">
        <v>70</v>
      </c>
      <c r="J2671" s="61" t="str">
        <f>VLOOKUP(Corrections[[#This Row],[Employee]],[1]!Expense_Data[#Data],14,0)</f>
        <v>Keri.Pack@twavelead.com</v>
      </c>
      <c r="K2671" s="68">
        <v>45512</v>
      </c>
      <c r="L2671" s="75"/>
      <c r="M2671" s="66"/>
      <c r="N2671" s="61"/>
      <c r="O2671" s="65"/>
    </row>
    <row r="2672" spans="1:15" hidden="1" x14ac:dyDescent="0.25">
      <c r="A2672" s="61" t="s">
        <v>253</v>
      </c>
      <c r="B2672" s="61" t="s">
        <v>12968</v>
      </c>
      <c r="C2672" s="50">
        <v>104.9</v>
      </c>
      <c r="D2672" s="66">
        <v>45465</v>
      </c>
      <c r="E2672" s="61" t="s">
        <v>13828</v>
      </c>
      <c r="F2672" s="61"/>
      <c r="G2672" s="61" t="str">
        <f>VLOOKUP(Corrections[[#This Row],[Employee]],'[1]Management Hierarchy Report'!$A$2:$C$3607, 3, 0)</f>
        <v>Michael Donnelly</v>
      </c>
      <c r="H2672" s="48" t="s">
        <v>77</v>
      </c>
      <c r="I2672" s="61" t="s">
        <v>70</v>
      </c>
      <c r="J2672" s="61" t="str">
        <f>VLOOKUP(Corrections[[#This Row],[Employee]],[1]!Expense_Data[#Data],14,0)</f>
        <v>SL49@tidalwaveautospa.com</v>
      </c>
      <c r="K2672" s="68">
        <v>45512</v>
      </c>
      <c r="L2672" s="75"/>
      <c r="M2672" s="66"/>
      <c r="N2672" s="61"/>
      <c r="O2672" s="65"/>
    </row>
    <row r="2673" spans="1:15" hidden="1" x14ac:dyDescent="0.25">
      <c r="A2673" s="61" t="s">
        <v>253</v>
      </c>
      <c r="B2673" s="61" t="s">
        <v>12968</v>
      </c>
      <c r="C2673" s="50">
        <v>807.77</v>
      </c>
      <c r="D2673" s="66">
        <v>45485</v>
      </c>
      <c r="E2673" s="61" t="s">
        <v>13828</v>
      </c>
      <c r="F2673" s="61"/>
      <c r="G2673" s="61" t="str">
        <f>VLOOKUP(Corrections[[#This Row],[Employee]],'[1]Management Hierarchy Report'!$A$2:$C$3607, 3, 0)</f>
        <v>Michael Donnelly</v>
      </c>
      <c r="H2673" s="48" t="s">
        <v>77</v>
      </c>
      <c r="I2673" s="61" t="s">
        <v>70</v>
      </c>
      <c r="J2673" s="61" t="str">
        <f>VLOOKUP(Corrections[[#This Row],[Employee]],[1]!Expense_Data[#Data],14,0)</f>
        <v>SL49@tidalwaveautospa.com</v>
      </c>
      <c r="K2673" s="68">
        <v>45512</v>
      </c>
      <c r="L2673" s="75"/>
      <c r="M2673" s="66"/>
      <c r="N2673" s="61"/>
      <c r="O2673" s="65"/>
    </row>
    <row r="2674" spans="1:15" hidden="1" x14ac:dyDescent="0.25">
      <c r="A2674" s="61" t="s">
        <v>13917</v>
      </c>
      <c r="B2674" s="61" t="s">
        <v>13918</v>
      </c>
      <c r="C2674" s="50">
        <v>33.08</v>
      </c>
      <c r="D2674" s="66">
        <v>45495</v>
      </c>
      <c r="E2674" s="61" t="s">
        <v>268</v>
      </c>
      <c r="F2674" s="61"/>
      <c r="G2674" s="61" t="str">
        <f>VLOOKUP(Corrections[[#This Row],[Employee]],'[1]Management Hierarchy Report'!$A$2:$C$3607, 3, 0)</f>
        <v>Richard Gibbons</v>
      </c>
      <c r="H2674" s="48" t="s">
        <v>268</v>
      </c>
      <c r="I2674" s="61" t="s">
        <v>70</v>
      </c>
      <c r="J2674" s="61" t="e">
        <f>VLOOKUP(Corrections[[#This Row],[Employee]],[1]!Expense_Data[#Data],14,0)</f>
        <v>#N/A</v>
      </c>
      <c r="K2674" s="68">
        <v>45512</v>
      </c>
      <c r="L2674" s="75"/>
      <c r="M2674" s="66"/>
      <c r="N2674" s="61"/>
      <c r="O2674" s="65"/>
    </row>
    <row r="2675" spans="1:15" hidden="1" x14ac:dyDescent="0.25">
      <c r="A2675" s="61" t="s">
        <v>13917</v>
      </c>
      <c r="B2675" s="61" t="s">
        <v>13918</v>
      </c>
      <c r="C2675" s="50">
        <v>38.020000000000003</v>
      </c>
      <c r="D2675" s="66">
        <v>45495</v>
      </c>
      <c r="E2675" s="61" t="s">
        <v>268</v>
      </c>
      <c r="F2675" s="61"/>
      <c r="G2675" s="61" t="str">
        <f>VLOOKUP(Corrections[[#This Row],[Employee]],'[1]Management Hierarchy Report'!$A$2:$C$3607, 3, 0)</f>
        <v>Richard Gibbons</v>
      </c>
      <c r="H2675" s="48" t="s">
        <v>268</v>
      </c>
      <c r="I2675" s="61" t="s">
        <v>70</v>
      </c>
      <c r="J2675" s="61" t="e">
        <f>VLOOKUP(Corrections[[#This Row],[Employee]],[1]!Expense_Data[#Data],14,0)</f>
        <v>#N/A</v>
      </c>
      <c r="K2675" s="68">
        <v>45512</v>
      </c>
      <c r="L2675" s="75"/>
      <c r="M2675" s="66"/>
      <c r="N2675" s="61"/>
      <c r="O2675" s="65"/>
    </row>
    <row r="2676" spans="1:15" hidden="1" x14ac:dyDescent="0.25">
      <c r="A2676" s="61" t="s">
        <v>13917</v>
      </c>
      <c r="B2676" s="61" t="s">
        <v>13918</v>
      </c>
      <c r="C2676" s="50">
        <v>36</v>
      </c>
      <c r="D2676" s="66">
        <v>45503</v>
      </c>
      <c r="E2676" s="61" t="s">
        <v>268</v>
      </c>
      <c r="F2676" s="61"/>
      <c r="G2676" s="61" t="str">
        <f>VLOOKUP(Corrections[[#This Row],[Employee]],'[1]Management Hierarchy Report'!$A$2:$C$3607, 3, 0)</f>
        <v>Richard Gibbons</v>
      </c>
      <c r="H2676" s="48" t="s">
        <v>268</v>
      </c>
      <c r="I2676" s="61" t="s">
        <v>70</v>
      </c>
      <c r="J2676" s="61" t="e">
        <f>VLOOKUP(Corrections[[#This Row],[Employee]],[1]!Expense_Data[#Data],14,0)</f>
        <v>#N/A</v>
      </c>
      <c r="K2676" s="68">
        <v>45512</v>
      </c>
      <c r="L2676" s="75"/>
      <c r="M2676" s="66"/>
      <c r="N2676" s="61"/>
      <c r="O2676" s="65"/>
    </row>
    <row r="2677" spans="1:15" hidden="1" x14ac:dyDescent="0.25">
      <c r="A2677" s="61" t="s">
        <v>13917</v>
      </c>
      <c r="B2677" s="61" t="s">
        <v>13918</v>
      </c>
      <c r="C2677" s="50">
        <v>96</v>
      </c>
      <c r="D2677" s="66">
        <v>45506</v>
      </c>
      <c r="E2677" s="61" t="s">
        <v>268</v>
      </c>
      <c r="F2677" s="61"/>
      <c r="G2677" s="61" t="str">
        <f>VLOOKUP(Corrections[[#This Row],[Employee]],'[1]Management Hierarchy Report'!$A$2:$C$3607, 3, 0)</f>
        <v>Richard Gibbons</v>
      </c>
      <c r="H2677" s="48" t="s">
        <v>268</v>
      </c>
      <c r="I2677" s="61" t="s">
        <v>70</v>
      </c>
      <c r="J2677" s="61" t="e">
        <f>VLOOKUP(Corrections[[#This Row],[Employee]],[1]!Expense_Data[#Data],14,0)</f>
        <v>#N/A</v>
      </c>
      <c r="K2677" s="68">
        <v>45512</v>
      </c>
      <c r="L2677" s="75"/>
      <c r="M2677" s="66"/>
      <c r="N2677" s="61"/>
      <c r="O2677" s="65"/>
    </row>
    <row r="2678" spans="1:15" hidden="1" x14ac:dyDescent="0.25">
      <c r="A2678" s="61" t="s">
        <v>13917</v>
      </c>
      <c r="B2678" s="61" t="s">
        <v>13918</v>
      </c>
      <c r="C2678" s="50">
        <v>23.49</v>
      </c>
      <c r="D2678" s="66">
        <v>45506</v>
      </c>
      <c r="E2678" s="61" t="s">
        <v>268</v>
      </c>
      <c r="F2678" s="61"/>
      <c r="G2678" s="61" t="str">
        <f>VLOOKUP(Corrections[[#This Row],[Employee]],'[1]Management Hierarchy Report'!$A$2:$C$3607, 3, 0)</f>
        <v>Richard Gibbons</v>
      </c>
      <c r="H2678" s="48" t="s">
        <v>268</v>
      </c>
      <c r="I2678" s="61" t="s">
        <v>70</v>
      </c>
      <c r="J2678" s="61" t="e">
        <f>VLOOKUP(Corrections[[#This Row],[Employee]],[1]!Expense_Data[#Data],14,0)</f>
        <v>#N/A</v>
      </c>
      <c r="K2678" s="68">
        <v>45512</v>
      </c>
      <c r="L2678" s="75"/>
      <c r="M2678" s="66"/>
      <c r="N2678" s="61"/>
      <c r="O2678" s="65"/>
    </row>
    <row r="2679" spans="1:15" hidden="1" x14ac:dyDescent="0.25">
      <c r="A2679" s="61" t="s">
        <v>798</v>
      </c>
      <c r="B2679" s="61" t="s">
        <v>12973</v>
      </c>
      <c r="C2679" s="50">
        <v>173.76</v>
      </c>
      <c r="D2679" s="66">
        <v>45485</v>
      </c>
      <c r="E2679" s="61" t="s">
        <v>12978</v>
      </c>
      <c r="F2679" s="61"/>
      <c r="G2679" s="61" t="str">
        <f>VLOOKUP(Corrections[[#This Row],[Employee]],'[1]Management Hierarchy Report'!$A$2:$C$3607, 3, 0)</f>
        <v>Derek Schillinger</v>
      </c>
      <c r="H2679" s="48" t="s">
        <v>77</v>
      </c>
      <c r="I2679" s="61" t="s">
        <v>70</v>
      </c>
      <c r="J2679" s="61" t="str">
        <f>VLOOKUP(Corrections[[#This Row],[Employee]],[1]!Expense_Data[#Data],14,0)</f>
        <v>SL181@tidalwaveautospa.com</v>
      </c>
      <c r="K2679" s="68">
        <v>45512</v>
      </c>
      <c r="L2679" s="75"/>
      <c r="M2679" s="66"/>
      <c r="N2679" s="61"/>
      <c r="O2679" s="65"/>
    </row>
    <row r="2680" spans="1:15" hidden="1" x14ac:dyDescent="0.25">
      <c r="A2680" s="61" t="s">
        <v>798</v>
      </c>
      <c r="B2680" s="61" t="s">
        <v>13923</v>
      </c>
      <c r="C2680" s="50">
        <v>581.46</v>
      </c>
      <c r="D2680" s="66">
        <v>45498</v>
      </c>
      <c r="E2680" s="61" t="s">
        <v>13030</v>
      </c>
      <c r="F2680" s="61"/>
      <c r="G2680" s="61" t="str">
        <f>VLOOKUP(Corrections[[#This Row],[Employee]],'[1]Management Hierarchy Report'!$A$2:$C$3607, 3, 0)</f>
        <v>Derek Schillinger</v>
      </c>
      <c r="H2680" s="48" t="s">
        <v>77</v>
      </c>
      <c r="I2680" s="61" t="s">
        <v>70</v>
      </c>
      <c r="J2680" s="61" t="str">
        <f>VLOOKUP(Corrections[[#This Row],[Employee]],[1]!Expense_Data[#Data],14,0)</f>
        <v>SL181@tidalwaveautospa.com</v>
      </c>
      <c r="K2680" s="68">
        <v>45512</v>
      </c>
      <c r="L2680" s="75"/>
      <c r="M2680" s="66"/>
      <c r="N2680" s="61"/>
      <c r="O2680" s="65"/>
    </row>
    <row r="2681" spans="1:15" hidden="1" x14ac:dyDescent="0.25">
      <c r="A2681" s="61" t="s">
        <v>203</v>
      </c>
      <c r="B2681" s="61" t="s">
        <v>13010</v>
      </c>
      <c r="C2681" s="50">
        <v>129.08000000000001</v>
      </c>
      <c r="D2681" s="66">
        <v>45487</v>
      </c>
      <c r="E2681" s="61" t="s">
        <v>13828</v>
      </c>
      <c r="F2681" s="61"/>
      <c r="G2681" s="61" t="str">
        <f>VLOOKUP(Corrections[[#This Row],[Employee]],'[1]Management Hierarchy Report'!$A$2:$C$3607, 3, 0)</f>
        <v>Jeff Mathis</v>
      </c>
      <c r="H2681" s="48" t="s">
        <v>77</v>
      </c>
      <c r="I2681" s="61" t="s">
        <v>70</v>
      </c>
      <c r="J2681" s="61" t="str">
        <f>VLOOKUP(Corrections[[#This Row],[Employee]],[1]!Expense_Data[#Data],14,0)</f>
        <v>SL113@tidalwaveautospa.com</v>
      </c>
      <c r="K2681" s="68">
        <v>45512</v>
      </c>
      <c r="L2681" s="75"/>
      <c r="M2681" s="66"/>
      <c r="N2681" s="61"/>
      <c r="O2681" s="65"/>
    </row>
    <row r="2682" spans="1:15" hidden="1" x14ac:dyDescent="0.25">
      <c r="A2682" s="61" t="s">
        <v>5460</v>
      </c>
      <c r="B2682" s="61" t="s">
        <v>13004</v>
      </c>
      <c r="C2682" s="50">
        <v>157.21</v>
      </c>
      <c r="D2682" s="66">
        <v>45461</v>
      </c>
      <c r="E2682" s="61" t="s">
        <v>13828</v>
      </c>
      <c r="F2682" s="61"/>
      <c r="G2682" s="61" t="str">
        <f>VLOOKUP(Corrections[[#This Row],[Employee]],'[1]Management Hierarchy Report'!$A$2:$C$3607, 3, 0)</f>
        <v>Derek Schillinger</v>
      </c>
      <c r="H2682" s="48" t="s">
        <v>77</v>
      </c>
      <c r="I2682" s="61" t="s">
        <v>70</v>
      </c>
      <c r="J2682" s="61" t="str">
        <f>VLOOKUP(Corrections[[#This Row],[Employee]],[1]!Expense_Data[#Data],14,0)</f>
        <v>SL266@tidalwaveautospa.com</v>
      </c>
      <c r="K2682" s="68">
        <v>45512</v>
      </c>
      <c r="L2682" s="75"/>
      <c r="M2682" s="66"/>
      <c r="N2682" s="61"/>
      <c r="O2682" s="65"/>
    </row>
    <row r="2683" spans="1:15" hidden="1" x14ac:dyDescent="0.25">
      <c r="A2683" s="61" t="s">
        <v>5460</v>
      </c>
      <c r="B2683" s="61" t="s">
        <v>13004</v>
      </c>
      <c r="C2683" s="50">
        <v>104.78</v>
      </c>
      <c r="D2683" s="66">
        <v>45461</v>
      </c>
      <c r="E2683" s="61" t="s">
        <v>13828</v>
      </c>
      <c r="F2683" s="61"/>
      <c r="G2683" s="61" t="str">
        <f>VLOOKUP(Corrections[[#This Row],[Employee]],'[1]Management Hierarchy Report'!$A$2:$C$3607, 3, 0)</f>
        <v>Derek Schillinger</v>
      </c>
      <c r="H2683" s="48" t="s">
        <v>77</v>
      </c>
      <c r="I2683" s="61" t="s">
        <v>70</v>
      </c>
      <c r="J2683" s="61" t="str">
        <f>VLOOKUP(Corrections[[#This Row],[Employee]],[1]!Expense_Data[#Data],14,0)</f>
        <v>SL266@tidalwaveautospa.com</v>
      </c>
      <c r="K2683" s="68">
        <v>45512</v>
      </c>
      <c r="L2683" s="75"/>
      <c r="M2683" s="66"/>
      <c r="N2683" s="61"/>
      <c r="O2683" s="65"/>
    </row>
    <row r="2684" spans="1:15" hidden="1" x14ac:dyDescent="0.25">
      <c r="A2684" s="61" t="s">
        <v>5460</v>
      </c>
      <c r="B2684" s="61" t="s">
        <v>13004</v>
      </c>
      <c r="C2684" s="50">
        <v>149.04</v>
      </c>
      <c r="D2684" s="66">
        <v>45469</v>
      </c>
      <c r="E2684" s="61" t="s">
        <v>13828</v>
      </c>
      <c r="F2684" s="61"/>
      <c r="G2684" s="61" t="str">
        <f>VLOOKUP(Corrections[[#This Row],[Employee]],'[1]Management Hierarchy Report'!$A$2:$C$3607, 3, 0)</f>
        <v>Derek Schillinger</v>
      </c>
      <c r="H2684" s="48" t="s">
        <v>77</v>
      </c>
      <c r="I2684" s="61" t="s">
        <v>70</v>
      </c>
      <c r="J2684" s="61" t="str">
        <f>VLOOKUP(Corrections[[#This Row],[Employee]],[1]!Expense_Data[#Data],14,0)</f>
        <v>SL266@tidalwaveautospa.com</v>
      </c>
      <c r="K2684" s="68">
        <v>45512</v>
      </c>
      <c r="L2684" s="75"/>
      <c r="M2684" s="66"/>
      <c r="N2684" s="61"/>
      <c r="O2684" s="65"/>
    </row>
    <row r="2685" spans="1:15" hidden="1" x14ac:dyDescent="0.25">
      <c r="A2685" s="61" t="s">
        <v>5460</v>
      </c>
      <c r="B2685" s="61" t="s">
        <v>13004</v>
      </c>
      <c r="C2685" s="50">
        <v>62.97</v>
      </c>
      <c r="D2685" s="66">
        <v>45471</v>
      </c>
      <c r="E2685" s="61" t="s">
        <v>13828</v>
      </c>
      <c r="F2685" s="61"/>
      <c r="G2685" s="61" t="str">
        <f>VLOOKUP(Corrections[[#This Row],[Employee]],'[1]Management Hierarchy Report'!$A$2:$C$3607, 3, 0)</f>
        <v>Derek Schillinger</v>
      </c>
      <c r="H2685" s="48" t="s">
        <v>77</v>
      </c>
      <c r="I2685" s="61" t="s">
        <v>70</v>
      </c>
      <c r="J2685" s="61" t="str">
        <f>VLOOKUP(Corrections[[#This Row],[Employee]],[1]!Expense_Data[#Data],14,0)</f>
        <v>SL266@tidalwaveautospa.com</v>
      </c>
      <c r="K2685" s="68">
        <v>45512</v>
      </c>
      <c r="L2685" s="75"/>
      <c r="M2685" s="66"/>
      <c r="N2685" s="61"/>
      <c r="O2685" s="65"/>
    </row>
    <row r="2686" spans="1:15" hidden="1" x14ac:dyDescent="0.25">
      <c r="A2686" s="61" t="s">
        <v>2805</v>
      </c>
      <c r="B2686" s="61" t="s">
        <v>13921</v>
      </c>
      <c r="C2686" s="50">
        <v>446.93</v>
      </c>
      <c r="D2686" s="66">
        <v>45487</v>
      </c>
      <c r="E2686" s="61" t="s">
        <v>176</v>
      </c>
      <c r="F2686" s="61"/>
      <c r="G2686" s="61" t="str">
        <f>VLOOKUP(Corrections[[#This Row],[Employee]],'[1]Management Hierarchy Report'!$A$2:$C$3607, 3, 0)</f>
        <v>Gary Bradley</v>
      </c>
      <c r="H2686" s="48" t="s">
        <v>77</v>
      </c>
      <c r="I2686" s="61" t="s">
        <v>70</v>
      </c>
      <c r="J2686" s="61" t="str">
        <f>VLOOKUP(Corrections[[#This Row],[Employee]],[1]!Expense_Data[#Data],14,0)</f>
        <v>SL44@tidalwaveautospa.com</v>
      </c>
      <c r="K2686" s="68">
        <v>45512</v>
      </c>
      <c r="L2686" s="75"/>
      <c r="M2686" s="66"/>
      <c r="N2686" s="61"/>
      <c r="O2686" s="65"/>
    </row>
    <row r="2687" spans="1:15" hidden="1" x14ac:dyDescent="0.25">
      <c r="A2687" s="61" t="s">
        <v>677</v>
      </c>
      <c r="B2687" s="61" t="s">
        <v>13194</v>
      </c>
      <c r="C2687" s="50">
        <v>105.52</v>
      </c>
      <c r="D2687" s="66">
        <v>45454</v>
      </c>
      <c r="E2687" s="61" t="s">
        <v>13030</v>
      </c>
      <c r="F2687" s="61"/>
      <c r="G2687" s="61" t="str">
        <f>VLOOKUP(Corrections[[#This Row],[Employee]],'[1]Management Hierarchy Report'!$A$2:$C$3607, 3, 0)</f>
        <v>Derek Schillinger</v>
      </c>
      <c r="H2687" s="48" t="s">
        <v>77</v>
      </c>
      <c r="I2687" s="61" t="s">
        <v>70</v>
      </c>
      <c r="J2687" s="61" t="str">
        <f>VLOOKUP(Corrections[[#This Row],[Employee]],[1]!Expense_Data[#Data],14,0)</f>
        <v>roy.ramirez@tidalwaveautospa.com</v>
      </c>
      <c r="K2687" s="68">
        <v>45512</v>
      </c>
      <c r="L2687" s="75"/>
      <c r="M2687" s="66"/>
      <c r="N2687" s="61"/>
      <c r="O2687" s="65"/>
    </row>
    <row r="2688" spans="1:15" hidden="1" x14ac:dyDescent="0.25">
      <c r="A2688" s="61" t="s">
        <v>638</v>
      </c>
      <c r="B2688" s="61" t="s">
        <v>13924</v>
      </c>
      <c r="C2688" s="50">
        <v>64.599999999999994</v>
      </c>
      <c r="D2688" s="66">
        <v>45503</v>
      </c>
      <c r="E2688" s="61" t="s">
        <v>13030</v>
      </c>
      <c r="F2688" s="61"/>
      <c r="G2688" s="61" t="str">
        <f>VLOOKUP(Corrections[[#This Row],[Employee]],'[1]Management Hierarchy Report'!$A$2:$C$3607, 3, 0)</f>
        <v>Derek Schillinger</v>
      </c>
      <c r="H2688" s="48" t="s">
        <v>77</v>
      </c>
      <c r="I2688" s="61" t="s">
        <v>70</v>
      </c>
      <c r="J2688" s="61" t="e">
        <f>VLOOKUP(Corrections[[#This Row],[Employee]],[1]!Expense_Data[#Data],14,0)</f>
        <v>#N/A</v>
      </c>
      <c r="K2688" s="68">
        <v>45512</v>
      </c>
      <c r="L2688" s="75"/>
      <c r="M2688" s="66"/>
      <c r="N2688" s="61"/>
      <c r="O2688" s="65"/>
    </row>
    <row r="2689" spans="1:15" hidden="1" x14ac:dyDescent="0.25">
      <c r="A2689" s="61" t="s">
        <v>756</v>
      </c>
      <c r="B2689" s="61" t="s">
        <v>11646</v>
      </c>
      <c r="C2689" s="50">
        <v>228.94</v>
      </c>
      <c r="D2689" s="66">
        <v>45438</v>
      </c>
      <c r="E2689" s="61" t="s">
        <v>12978</v>
      </c>
      <c r="F2689" s="61"/>
      <c r="G2689" s="61" t="str">
        <f>VLOOKUP(Corrections[[#This Row],[Employee]],'[1]Management Hierarchy Report'!$A$2:$C$3607, 3, 0)</f>
        <v>Gary Bradley</v>
      </c>
      <c r="H2689" s="48" t="s">
        <v>77</v>
      </c>
      <c r="I2689" s="61" t="s">
        <v>70</v>
      </c>
      <c r="J2689" s="61" t="str">
        <f>VLOOKUP(Corrections[[#This Row],[Employee]],[1]!Expense_Data[#Data],14,0)</f>
        <v>SL45@tidalwaveautospa.com</v>
      </c>
      <c r="K2689" s="68">
        <v>45512</v>
      </c>
      <c r="L2689" s="75"/>
      <c r="M2689" s="66"/>
      <c r="N2689" s="61"/>
      <c r="O2689" s="65"/>
    </row>
    <row r="2690" spans="1:15" hidden="1" x14ac:dyDescent="0.25">
      <c r="A2690" s="61" t="s">
        <v>756</v>
      </c>
      <c r="B2690" s="61" t="s">
        <v>11646</v>
      </c>
      <c r="C2690" s="50">
        <v>187.52</v>
      </c>
      <c r="D2690" s="66">
        <v>45439</v>
      </c>
      <c r="E2690" s="61" t="s">
        <v>12978</v>
      </c>
      <c r="F2690" s="61"/>
      <c r="G2690" s="61" t="str">
        <f>VLOOKUP(Corrections[[#This Row],[Employee]],'[1]Management Hierarchy Report'!$A$2:$C$3607, 3, 0)</f>
        <v>Gary Bradley</v>
      </c>
      <c r="H2690" s="48" t="s">
        <v>77</v>
      </c>
      <c r="I2690" s="61" t="s">
        <v>70</v>
      </c>
      <c r="J2690" s="61" t="str">
        <f>VLOOKUP(Corrections[[#This Row],[Employee]],[1]!Expense_Data[#Data],14,0)</f>
        <v>SL45@tidalwaveautospa.com</v>
      </c>
      <c r="K2690" s="68">
        <v>45512</v>
      </c>
      <c r="L2690" s="75"/>
      <c r="M2690" s="66"/>
      <c r="N2690" s="61"/>
      <c r="O2690" s="65"/>
    </row>
    <row r="2691" spans="1:15" hidden="1" x14ac:dyDescent="0.25">
      <c r="A2691" s="61" t="s">
        <v>13803</v>
      </c>
      <c r="B2691" s="61" t="s">
        <v>13804</v>
      </c>
      <c r="C2691" s="50">
        <v>208.51</v>
      </c>
      <c r="D2691" s="66">
        <v>45502</v>
      </c>
      <c r="E2691" s="61" t="s">
        <v>268</v>
      </c>
      <c r="F2691" s="61"/>
      <c r="G2691" s="61" t="str">
        <f>VLOOKUP(Corrections[[#This Row],[Employee]],'[1]Management Hierarchy Report'!$A$2:$C$3607, 3, 0)</f>
        <v>Brandon Dean</v>
      </c>
      <c r="H2691" s="48" t="s">
        <v>268</v>
      </c>
      <c r="I2691" s="61" t="s">
        <v>70</v>
      </c>
      <c r="J2691" s="61" t="e">
        <f>VLOOKUP(Corrections[[#This Row],[Employee]],[1]!Expense_Data[#Data],14,0)</f>
        <v>#N/A</v>
      </c>
      <c r="K2691" s="68">
        <v>45512</v>
      </c>
      <c r="L2691" s="75"/>
      <c r="M2691" s="66"/>
      <c r="N2691" s="61"/>
      <c r="O2691" s="65"/>
    </row>
    <row r="2692" spans="1:15" hidden="1" x14ac:dyDescent="0.25">
      <c r="A2692" s="61" t="s">
        <v>11563</v>
      </c>
      <c r="B2692" s="61" t="s">
        <v>13927</v>
      </c>
      <c r="C2692" s="50">
        <v>162.35</v>
      </c>
      <c r="D2692" s="66">
        <v>45506</v>
      </c>
      <c r="E2692" s="61" t="s">
        <v>521</v>
      </c>
      <c r="F2692" s="61"/>
      <c r="G2692" s="61" t="str">
        <f>VLOOKUP(Corrections[[#This Row],[Employee]],'[1]Management Hierarchy Report'!$A$2:$C$3607, 3, 0)</f>
        <v>Derek Schillinger</v>
      </c>
      <c r="H2692" s="48" t="s">
        <v>77</v>
      </c>
      <c r="I2692" s="61" t="s">
        <v>70</v>
      </c>
      <c r="J2692" s="61" t="str">
        <f>VLOOKUP(Corrections[[#This Row],[Employee]],[1]!Expense_Data[#Data],14,0)</f>
        <v>SL148@tidalwaveautospa.com</v>
      </c>
      <c r="K2692" s="68">
        <v>45516</v>
      </c>
      <c r="L2692" s="75"/>
      <c r="M2692" s="66"/>
      <c r="N2692" s="61"/>
      <c r="O2692" s="65"/>
    </row>
    <row r="2693" spans="1:15" hidden="1" x14ac:dyDescent="0.25">
      <c r="A2693" s="61" t="s">
        <v>11563</v>
      </c>
      <c r="B2693" s="61" t="s">
        <v>13927</v>
      </c>
      <c r="C2693" s="50">
        <v>162.35</v>
      </c>
      <c r="D2693" s="66">
        <v>45506</v>
      </c>
      <c r="E2693" s="61" t="s">
        <v>152</v>
      </c>
      <c r="F2693" s="61"/>
      <c r="G2693" s="61" t="str">
        <f>VLOOKUP(Corrections[[#This Row],[Employee]],'[1]Management Hierarchy Report'!$A$2:$C$3607, 3, 0)</f>
        <v>Derek Schillinger</v>
      </c>
      <c r="H2693" s="48" t="s">
        <v>77</v>
      </c>
      <c r="I2693" s="61" t="s">
        <v>70</v>
      </c>
      <c r="J2693" s="61" t="str">
        <f>VLOOKUP(Corrections[[#This Row],[Employee]],[1]!Expense_Data[#Data],14,0)</f>
        <v>SL148@tidalwaveautospa.com</v>
      </c>
      <c r="K2693" s="68">
        <v>45516</v>
      </c>
      <c r="L2693" s="75"/>
      <c r="M2693" s="66"/>
      <c r="N2693" s="61"/>
      <c r="O2693" s="65"/>
    </row>
    <row r="2694" spans="1:15" hidden="1" x14ac:dyDescent="0.25">
      <c r="A2694" s="61" t="s">
        <v>11563</v>
      </c>
      <c r="B2694" s="61" t="s">
        <v>13928</v>
      </c>
      <c r="C2694" s="50">
        <v>-81.180000000000007</v>
      </c>
      <c r="D2694" s="66">
        <v>45506</v>
      </c>
      <c r="E2694" s="61" t="s">
        <v>521</v>
      </c>
      <c r="F2694" s="61"/>
      <c r="G2694" s="61" t="str">
        <f>VLOOKUP(Corrections[[#This Row],[Employee]],'[1]Management Hierarchy Report'!$A$2:$C$3607, 3, 0)</f>
        <v>Derek Schillinger</v>
      </c>
      <c r="H2694" s="48" t="s">
        <v>77</v>
      </c>
      <c r="I2694" s="61" t="s">
        <v>70</v>
      </c>
      <c r="J2694" s="61" t="str">
        <f>VLOOKUP(Corrections[[#This Row],[Employee]],[1]!Expense_Data[#Data],14,0)</f>
        <v>SL148@tidalwaveautospa.com</v>
      </c>
      <c r="K2694" s="68">
        <v>45516</v>
      </c>
      <c r="L2694" s="75"/>
      <c r="M2694" s="66"/>
      <c r="N2694" s="61"/>
      <c r="O2694" s="65"/>
    </row>
    <row r="2695" spans="1:15" hidden="1" x14ac:dyDescent="0.25">
      <c r="A2695" s="61" t="s">
        <v>11563</v>
      </c>
      <c r="B2695" s="61" t="s">
        <v>13929</v>
      </c>
      <c r="C2695" s="50">
        <v>12.93</v>
      </c>
      <c r="D2695" s="66">
        <v>45506</v>
      </c>
      <c r="E2695" s="61" t="s">
        <v>521</v>
      </c>
      <c r="F2695" s="61"/>
      <c r="G2695" s="61" t="str">
        <f>VLOOKUP(Corrections[[#This Row],[Employee]],'[1]Management Hierarchy Report'!$A$2:$C$3607, 3, 0)</f>
        <v>Derek Schillinger</v>
      </c>
      <c r="H2695" s="48" t="s">
        <v>77</v>
      </c>
      <c r="I2695" s="61" t="s">
        <v>70</v>
      </c>
      <c r="J2695" s="61" t="str">
        <f>VLOOKUP(Corrections[[#This Row],[Employee]],[1]!Expense_Data[#Data],14,0)</f>
        <v>SL148@tidalwaveautospa.com</v>
      </c>
      <c r="K2695" s="68">
        <v>45516</v>
      </c>
      <c r="L2695" s="75"/>
      <c r="M2695" s="66"/>
      <c r="N2695" s="61"/>
      <c r="O2695" s="65"/>
    </row>
    <row r="2696" spans="1:15" hidden="1" x14ac:dyDescent="0.25">
      <c r="A2696" s="61" t="s">
        <v>11563</v>
      </c>
      <c r="B2696" s="61" t="s">
        <v>13930</v>
      </c>
      <c r="C2696" s="50">
        <v>66.02</v>
      </c>
      <c r="D2696" s="66">
        <v>45507</v>
      </c>
      <c r="E2696" s="61" t="s">
        <v>521</v>
      </c>
      <c r="F2696" s="61"/>
      <c r="G2696" s="61" t="str">
        <f>VLOOKUP(Corrections[[#This Row],[Employee]],'[1]Management Hierarchy Report'!$A$2:$C$3607, 3, 0)</f>
        <v>Derek Schillinger</v>
      </c>
      <c r="H2696" s="48" t="s">
        <v>77</v>
      </c>
      <c r="I2696" s="61" t="s">
        <v>70</v>
      </c>
      <c r="J2696" s="61" t="str">
        <f>VLOOKUP(Corrections[[#This Row],[Employee]],[1]!Expense_Data[#Data],14,0)</f>
        <v>SL148@tidalwaveautospa.com</v>
      </c>
      <c r="K2696" s="68">
        <v>45516</v>
      </c>
      <c r="L2696" s="75"/>
      <c r="M2696" s="66"/>
      <c r="N2696" s="61"/>
      <c r="O2696" s="65"/>
    </row>
    <row r="2697" spans="1:15" hidden="1" x14ac:dyDescent="0.25">
      <c r="A2697" s="61" t="s">
        <v>11563</v>
      </c>
      <c r="B2697" s="61" t="s">
        <v>13931</v>
      </c>
      <c r="C2697" s="50">
        <v>51.38</v>
      </c>
      <c r="D2697" s="66">
        <v>45507</v>
      </c>
      <c r="E2697" s="61" t="s">
        <v>521</v>
      </c>
      <c r="F2697" s="61"/>
      <c r="G2697" s="61" t="str">
        <f>VLOOKUP(Corrections[[#This Row],[Employee]],'[1]Management Hierarchy Report'!$A$2:$C$3607, 3, 0)</f>
        <v>Derek Schillinger</v>
      </c>
      <c r="H2697" s="48" t="s">
        <v>77</v>
      </c>
      <c r="I2697" s="61" t="s">
        <v>70</v>
      </c>
      <c r="J2697" s="61" t="str">
        <f>VLOOKUP(Corrections[[#This Row],[Employee]],[1]!Expense_Data[#Data],14,0)</f>
        <v>SL148@tidalwaveautospa.com</v>
      </c>
      <c r="K2697" s="68">
        <v>45516</v>
      </c>
      <c r="L2697" s="75"/>
      <c r="M2697" s="66"/>
      <c r="N2697" s="61"/>
      <c r="O2697" s="65"/>
    </row>
    <row r="2698" spans="1:15" hidden="1" x14ac:dyDescent="0.25">
      <c r="A2698" s="61" t="s">
        <v>11563</v>
      </c>
      <c r="B2698" s="61" t="s">
        <v>13932</v>
      </c>
      <c r="C2698" s="50">
        <v>226.23</v>
      </c>
      <c r="D2698" s="66">
        <v>45506</v>
      </c>
      <c r="E2698" s="61" t="s">
        <v>521</v>
      </c>
      <c r="F2698" s="61"/>
      <c r="G2698" s="61" t="str">
        <f>VLOOKUP(Corrections[[#This Row],[Employee]],'[1]Management Hierarchy Report'!$A$2:$C$3607, 3, 0)</f>
        <v>Derek Schillinger</v>
      </c>
      <c r="H2698" s="48" t="s">
        <v>77</v>
      </c>
      <c r="I2698" s="61" t="s">
        <v>70</v>
      </c>
      <c r="J2698" s="61" t="str">
        <f>VLOOKUP(Corrections[[#This Row],[Employee]],[1]!Expense_Data[#Data],14,0)</f>
        <v>SL148@tidalwaveautospa.com</v>
      </c>
      <c r="K2698" s="68">
        <v>45516</v>
      </c>
      <c r="L2698" s="75"/>
      <c r="M2698" s="66"/>
      <c r="N2698" s="61"/>
      <c r="O2698" s="65"/>
    </row>
    <row r="2699" spans="1:15" hidden="1" x14ac:dyDescent="0.25">
      <c r="A2699" s="61" t="s">
        <v>11563</v>
      </c>
      <c r="B2699" s="61" t="s">
        <v>13933</v>
      </c>
      <c r="C2699" s="50">
        <v>291.19</v>
      </c>
      <c r="D2699" s="66">
        <v>45468</v>
      </c>
      <c r="E2699" s="61" t="s">
        <v>521</v>
      </c>
      <c r="F2699" s="61"/>
      <c r="G2699" s="61" t="str">
        <f>VLOOKUP(Corrections[[#This Row],[Employee]],'[1]Management Hierarchy Report'!$A$2:$C$3607, 3, 0)</f>
        <v>Derek Schillinger</v>
      </c>
      <c r="H2699" s="48" t="s">
        <v>77</v>
      </c>
      <c r="I2699" s="61" t="s">
        <v>70</v>
      </c>
      <c r="J2699" s="61" t="str">
        <f>VLOOKUP(Corrections[[#This Row],[Employee]],[1]!Expense_Data[#Data],14,0)</f>
        <v>SL148@tidalwaveautospa.com</v>
      </c>
      <c r="K2699" s="68">
        <v>45516</v>
      </c>
      <c r="L2699" s="75"/>
      <c r="M2699" s="66"/>
      <c r="N2699" s="61"/>
      <c r="O2699" s="65"/>
    </row>
    <row r="2700" spans="1:15" hidden="1" x14ac:dyDescent="0.25">
      <c r="A2700" s="61" t="s">
        <v>11563</v>
      </c>
      <c r="B2700" s="61" t="s">
        <v>13934</v>
      </c>
      <c r="C2700" s="50">
        <v>76.64</v>
      </c>
      <c r="D2700" s="66">
        <v>45467</v>
      </c>
      <c r="E2700" s="61" t="s">
        <v>521</v>
      </c>
      <c r="F2700" s="61"/>
      <c r="G2700" s="61" t="str">
        <f>VLOOKUP(Corrections[[#This Row],[Employee]],'[1]Management Hierarchy Report'!$A$2:$C$3607, 3, 0)</f>
        <v>Derek Schillinger</v>
      </c>
      <c r="H2700" s="48" t="s">
        <v>77</v>
      </c>
      <c r="I2700" s="61" t="s">
        <v>70</v>
      </c>
      <c r="J2700" s="61" t="str">
        <f>VLOOKUP(Corrections[[#This Row],[Employee]],[1]!Expense_Data[#Data],14,0)</f>
        <v>SL148@tidalwaveautospa.com</v>
      </c>
      <c r="K2700" s="68">
        <v>45516</v>
      </c>
      <c r="L2700" s="75"/>
      <c r="M2700" s="66"/>
      <c r="N2700" s="61"/>
      <c r="O2700" s="65"/>
    </row>
    <row r="2701" spans="1:15" hidden="1" x14ac:dyDescent="0.25">
      <c r="A2701" s="61" t="s">
        <v>11563</v>
      </c>
      <c r="B2701" s="61" t="s">
        <v>13935</v>
      </c>
      <c r="C2701" s="50">
        <v>81.180000000000007</v>
      </c>
      <c r="D2701" s="66">
        <v>45503</v>
      </c>
      <c r="E2701" s="61" t="s">
        <v>521</v>
      </c>
      <c r="F2701" s="61"/>
      <c r="G2701" s="61" t="str">
        <f>VLOOKUP(Corrections[[#This Row],[Employee]],'[1]Management Hierarchy Report'!$A$2:$C$3607, 3, 0)</f>
        <v>Derek Schillinger</v>
      </c>
      <c r="H2701" s="48" t="s">
        <v>77</v>
      </c>
      <c r="I2701" s="61" t="s">
        <v>70</v>
      </c>
      <c r="J2701" s="61" t="str">
        <f>VLOOKUP(Corrections[[#This Row],[Employee]],[1]!Expense_Data[#Data],14,0)</f>
        <v>SL148@tidalwaveautospa.com</v>
      </c>
      <c r="K2701" s="68">
        <v>45516</v>
      </c>
      <c r="L2701" s="75"/>
      <c r="M2701" s="66"/>
      <c r="N2701" s="61"/>
      <c r="O2701" s="65"/>
    </row>
    <row r="2702" spans="1:15" hidden="1" x14ac:dyDescent="0.25">
      <c r="A2702" s="61" t="s">
        <v>11563</v>
      </c>
      <c r="B2702" s="61" t="s">
        <v>13936</v>
      </c>
      <c r="C2702" s="50">
        <v>16.670000000000002</v>
      </c>
      <c r="D2702" s="66">
        <v>45467</v>
      </c>
      <c r="E2702" s="61" t="s">
        <v>521</v>
      </c>
      <c r="F2702" s="61"/>
      <c r="G2702" s="61" t="str">
        <f>VLOOKUP(Corrections[[#This Row],[Employee]],'[1]Management Hierarchy Report'!$A$2:$C$3607, 3, 0)</f>
        <v>Derek Schillinger</v>
      </c>
      <c r="H2702" s="48" t="s">
        <v>77</v>
      </c>
      <c r="I2702" s="61" t="s">
        <v>70</v>
      </c>
      <c r="J2702" s="61" t="str">
        <f>VLOOKUP(Corrections[[#This Row],[Employee]],[1]!Expense_Data[#Data],14,0)</f>
        <v>SL148@tidalwaveautospa.com</v>
      </c>
      <c r="K2702" s="68">
        <v>45516</v>
      </c>
      <c r="L2702" s="75"/>
      <c r="M2702" s="66"/>
      <c r="N2702" s="61"/>
      <c r="O2702" s="65"/>
    </row>
    <row r="2703" spans="1:15" hidden="1" x14ac:dyDescent="0.25">
      <c r="A2703" s="61" t="s">
        <v>11563</v>
      </c>
      <c r="B2703" s="61" t="s">
        <v>13937</v>
      </c>
      <c r="C2703" s="50">
        <v>15.44</v>
      </c>
      <c r="D2703" s="66">
        <v>45463</v>
      </c>
      <c r="E2703" s="61" t="s">
        <v>521</v>
      </c>
      <c r="F2703" s="61"/>
      <c r="G2703" s="61" t="str">
        <f>VLOOKUP(Corrections[[#This Row],[Employee]],'[1]Management Hierarchy Report'!$A$2:$C$3607, 3, 0)</f>
        <v>Derek Schillinger</v>
      </c>
      <c r="H2703" s="48" t="s">
        <v>77</v>
      </c>
      <c r="I2703" s="61" t="s">
        <v>70</v>
      </c>
      <c r="J2703" s="61" t="str">
        <f>VLOOKUP(Corrections[[#This Row],[Employee]],[1]!Expense_Data[#Data],14,0)</f>
        <v>SL148@tidalwaveautospa.com</v>
      </c>
      <c r="K2703" s="68">
        <v>45516</v>
      </c>
      <c r="L2703" s="75"/>
      <c r="M2703" s="66"/>
      <c r="N2703" s="61"/>
      <c r="O2703" s="65"/>
    </row>
    <row r="2704" spans="1:15" hidden="1" x14ac:dyDescent="0.25">
      <c r="A2704" s="61" t="s">
        <v>11563</v>
      </c>
      <c r="B2704" s="61" t="s">
        <v>13938</v>
      </c>
      <c r="C2704" s="50">
        <v>309</v>
      </c>
      <c r="D2704" s="66">
        <v>45505</v>
      </c>
      <c r="E2704" s="61" t="s">
        <v>521</v>
      </c>
      <c r="F2704" s="61"/>
      <c r="G2704" s="61" t="str">
        <f>VLOOKUP(Corrections[[#This Row],[Employee]],'[1]Management Hierarchy Report'!$A$2:$C$3607, 3, 0)</f>
        <v>Derek Schillinger</v>
      </c>
      <c r="H2704" s="48" t="s">
        <v>77</v>
      </c>
      <c r="I2704" s="61" t="s">
        <v>70</v>
      </c>
      <c r="J2704" s="61" t="str">
        <f>VLOOKUP(Corrections[[#This Row],[Employee]],[1]!Expense_Data[#Data],14,0)</f>
        <v>SL148@tidalwaveautospa.com</v>
      </c>
      <c r="K2704" s="68">
        <v>45516</v>
      </c>
      <c r="L2704" s="75"/>
      <c r="M2704" s="66"/>
      <c r="N2704" s="61"/>
      <c r="O2704" s="65"/>
    </row>
    <row r="2705" spans="1:15" hidden="1" x14ac:dyDescent="0.25">
      <c r="A2705" s="61" t="s">
        <v>11563</v>
      </c>
      <c r="B2705" s="61" t="s">
        <v>13938</v>
      </c>
      <c r="C2705" s="50">
        <v>309</v>
      </c>
      <c r="D2705" s="66">
        <v>45505</v>
      </c>
      <c r="E2705" s="61" t="s">
        <v>152</v>
      </c>
      <c r="F2705" s="61"/>
      <c r="G2705" s="61" t="str">
        <f>VLOOKUP(Corrections[[#This Row],[Employee]],'[1]Management Hierarchy Report'!$A$2:$C$3607, 3, 0)</f>
        <v>Derek Schillinger</v>
      </c>
      <c r="H2705" s="48" t="s">
        <v>77</v>
      </c>
      <c r="I2705" s="61" t="s">
        <v>70</v>
      </c>
      <c r="J2705" s="61" t="str">
        <f>VLOOKUP(Corrections[[#This Row],[Employee]],[1]!Expense_Data[#Data],14,0)</f>
        <v>SL148@tidalwaveautospa.com</v>
      </c>
      <c r="K2705" s="68">
        <v>45516</v>
      </c>
      <c r="L2705" s="75"/>
      <c r="M2705" s="66"/>
      <c r="N2705" s="61"/>
      <c r="O2705" s="65"/>
    </row>
    <row r="2706" spans="1:15" hidden="1" x14ac:dyDescent="0.25">
      <c r="A2706" s="61" t="s">
        <v>11563</v>
      </c>
      <c r="B2706" s="61" t="s">
        <v>13939</v>
      </c>
      <c r="C2706" s="50">
        <v>300</v>
      </c>
      <c r="D2706" s="66">
        <v>45448</v>
      </c>
      <c r="E2706" s="61" t="s">
        <v>521</v>
      </c>
      <c r="F2706" s="61"/>
      <c r="G2706" s="61" t="str">
        <f>VLOOKUP(Corrections[[#This Row],[Employee]],'[1]Management Hierarchy Report'!$A$2:$C$3607, 3, 0)</f>
        <v>Derek Schillinger</v>
      </c>
      <c r="H2706" s="48" t="s">
        <v>77</v>
      </c>
      <c r="I2706" s="61" t="s">
        <v>70</v>
      </c>
      <c r="J2706" s="61" t="str">
        <f>VLOOKUP(Corrections[[#This Row],[Employee]],[1]!Expense_Data[#Data],14,0)</f>
        <v>SL148@tidalwaveautospa.com</v>
      </c>
      <c r="K2706" s="68">
        <v>45516</v>
      </c>
      <c r="L2706" s="75"/>
      <c r="M2706" s="66"/>
      <c r="N2706" s="61"/>
      <c r="O2706" s="65"/>
    </row>
    <row r="2707" spans="1:15" hidden="1" x14ac:dyDescent="0.25">
      <c r="A2707" s="61" t="s">
        <v>11563</v>
      </c>
      <c r="B2707" s="61" t="s">
        <v>13939</v>
      </c>
      <c r="C2707" s="50">
        <v>300</v>
      </c>
      <c r="D2707" s="66">
        <v>45448</v>
      </c>
      <c r="E2707" s="61" t="s">
        <v>152</v>
      </c>
      <c r="F2707" s="61"/>
      <c r="G2707" s="61" t="str">
        <f>VLOOKUP(Corrections[[#This Row],[Employee]],'[1]Management Hierarchy Report'!$A$2:$C$3607, 3, 0)</f>
        <v>Derek Schillinger</v>
      </c>
      <c r="H2707" s="48" t="s">
        <v>77</v>
      </c>
      <c r="I2707" s="61" t="s">
        <v>70</v>
      </c>
      <c r="J2707" s="61" t="str">
        <f>VLOOKUP(Corrections[[#This Row],[Employee]],[1]!Expense_Data[#Data],14,0)</f>
        <v>SL148@tidalwaveautospa.com</v>
      </c>
      <c r="K2707" s="68">
        <v>45516</v>
      </c>
      <c r="L2707" s="75"/>
      <c r="M2707" s="66"/>
      <c r="N2707" s="61"/>
      <c r="O2707" s="65"/>
    </row>
    <row r="2708" spans="1:15" hidden="1" x14ac:dyDescent="0.25">
      <c r="A2708" s="61" t="s">
        <v>11563</v>
      </c>
      <c r="B2708" s="61" t="s">
        <v>13964</v>
      </c>
      <c r="C2708" s="50">
        <v>55.56</v>
      </c>
      <c r="D2708" s="66">
        <v>45447</v>
      </c>
      <c r="E2708" s="61" t="s">
        <v>152</v>
      </c>
      <c r="F2708" s="61"/>
      <c r="G2708" s="61" t="str">
        <f>VLOOKUP(Corrections[[#This Row],[Employee]],'[1]Management Hierarchy Report'!$A$2:$C$3607, 3, 0)</f>
        <v>Derek Schillinger</v>
      </c>
      <c r="H2708" s="48" t="s">
        <v>77</v>
      </c>
      <c r="I2708" s="61" t="s">
        <v>70</v>
      </c>
      <c r="J2708" s="61" t="str">
        <f>VLOOKUP(Corrections[[#This Row],[Employee]],[1]!Expense_Data[#Data],14,0)</f>
        <v>SL148@tidalwaveautospa.com</v>
      </c>
      <c r="K2708" s="68">
        <v>45516</v>
      </c>
      <c r="L2708" s="75"/>
      <c r="M2708" s="66"/>
      <c r="N2708" s="61"/>
      <c r="O2708" s="65"/>
    </row>
    <row r="2709" spans="1:15" hidden="1" x14ac:dyDescent="0.25">
      <c r="A2709" s="61" t="s">
        <v>11563</v>
      </c>
      <c r="B2709" s="61" t="s">
        <v>13965</v>
      </c>
      <c r="C2709" s="50">
        <v>63.79</v>
      </c>
      <c r="D2709" s="66">
        <v>45475</v>
      </c>
      <c r="E2709" s="61" t="s">
        <v>152</v>
      </c>
      <c r="F2709" s="61"/>
      <c r="G2709" s="61" t="str">
        <f>VLOOKUP(Corrections[[#This Row],[Employee]],'[1]Management Hierarchy Report'!$A$2:$C$3607, 3, 0)</f>
        <v>Derek Schillinger</v>
      </c>
      <c r="H2709" s="48" t="s">
        <v>77</v>
      </c>
      <c r="I2709" s="61" t="s">
        <v>70</v>
      </c>
      <c r="J2709" s="61" t="str">
        <f>VLOOKUP(Corrections[[#This Row],[Employee]],[1]!Expense_Data[#Data],14,0)</f>
        <v>SL148@tidalwaveautospa.com</v>
      </c>
      <c r="K2709" s="68">
        <v>45516</v>
      </c>
      <c r="L2709" s="75"/>
      <c r="M2709" s="66"/>
      <c r="N2709" s="61"/>
      <c r="O2709" s="65"/>
    </row>
    <row r="2710" spans="1:15" hidden="1" x14ac:dyDescent="0.25">
      <c r="A2710" s="61" t="s">
        <v>11563</v>
      </c>
      <c r="B2710" s="61" t="s">
        <v>13966</v>
      </c>
      <c r="C2710" s="50">
        <v>47.33</v>
      </c>
      <c r="D2710" s="66">
        <v>45461</v>
      </c>
      <c r="E2710" s="61" t="s">
        <v>152</v>
      </c>
      <c r="F2710" s="61"/>
      <c r="G2710" s="61" t="str">
        <f>VLOOKUP(Corrections[[#This Row],[Employee]],'[1]Management Hierarchy Report'!$A$2:$C$3607, 3, 0)</f>
        <v>Derek Schillinger</v>
      </c>
      <c r="H2710" s="48" t="s">
        <v>77</v>
      </c>
      <c r="I2710" s="61" t="s">
        <v>70</v>
      </c>
      <c r="J2710" s="61" t="str">
        <f>VLOOKUP(Corrections[[#This Row],[Employee]],[1]!Expense_Data[#Data],14,0)</f>
        <v>SL148@tidalwaveautospa.com</v>
      </c>
      <c r="K2710" s="68">
        <v>45516</v>
      </c>
      <c r="L2710" s="75"/>
      <c r="M2710" s="66"/>
      <c r="N2710" s="61"/>
      <c r="O2710" s="65"/>
    </row>
    <row r="2711" spans="1:15" hidden="1" x14ac:dyDescent="0.25">
      <c r="A2711" s="61" t="s">
        <v>11563</v>
      </c>
      <c r="B2711" s="61" t="s">
        <v>13967</v>
      </c>
      <c r="C2711" s="50">
        <v>47.33</v>
      </c>
      <c r="D2711" s="66">
        <v>45489</v>
      </c>
      <c r="E2711" s="61" t="s">
        <v>152</v>
      </c>
      <c r="F2711" s="61"/>
      <c r="G2711" s="61" t="str">
        <f>VLOOKUP(Corrections[[#This Row],[Employee]],'[1]Management Hierarchy Report'!$A$2:$C$3607, 3, 0)</f>
        <v>Derek Schillinger</v>
      </c>
      <c r="H2711" s="48" t="s">
        <v>77</v>
      </c>
      <c r="I2711" s="61" t="s">
        <v>70</v>
      </c>
      <c r="J2711" s="61" t="str">
        <f>VLOOKUP(Corrections[[#This Row],[Employee]],[1]!Expense_Data[#Data],14,0)</f>
        <v>SL148@tidalwaveautospa.com</v>
      </c>
      <c r="K2711" s="68">
        <v>45516</v>
      </c>
      <c r="L2711" s="75"/>
      <c r="M2711" s="66"/>
      <c r="N2711" s="61"/>
      <c r="O2711" s="65"/>
    </row>
    <row r="2712" spans="1:15" hidden="1" x14ac:dyDescent="0.25">
      <c r="A2712" s="61" t="s">
        <v>11563</v>
      </c>
      <c r="B2712" s="61" t="s">
        <v>13940</v>
      </c>
      <c r="C2712" s="50">
        <v>39.1</v>
      </c>
      <c r="D2712" s="66">
        <v>45503</v>
      </c>
      <c r="E2712" s="61" t="s">
        <v>521</v>
      </c>
      <c r="F2712" s="61"/>
      <c r="G2712" s="61" t="str">
        <f>VLOOKUP(Corrections[[#This Row],[Employee]],'[1]Management Hierarchy Report'!$A$2:$C$3607, 3, 0)</f>
        <v>Derek Schillinger</v>
      </c>
      <c r="H2712" s="48" t="s">
        <v>77</v>
      </c>
      <c r="I2712" s="61" t="s">
        <v>70</v>
      </c>
      <c r="J2712" s="61" t="str">
        <f>VLOOKUP(Corrections[[#This Row],[Employee]],[1]!Expense_Data[#Data],14,0)</f>
        <v>SL148@tidalwaveautospa.com</v>
      </c>
      <c r="K2712" s="68">
        <v>45516</v>
      </c>
      <c r="L2712" s="75"/>
      <c r="M2712" s="66"/>
      <c r="N2712" s="61"/>
      <c r="O2712" s="65"/>
    </row>
    <row r="2713" spans="1:15" hidden="1" x14ac:dyDescent="0.25">
      <c r="A2713" s="61" t="s">
        <v>11563</v>
      </c>
      <c r="B2713" s="61" t="s">
        <v>13940</v>
      </c>
      <c r="C2713" s="50">
        <v>39.1</v>
      </c>
      <c r="D2713" s="66">
        <v>45503</v>
      </c>
      <c r="E2713" s="61" t="s">
        <v>152</v>
      </c>
      <c r="F2713" s="61"/>
      <c r="G2713" s="61" t="str">
        <f>VLOOKUP(Corrections[[#This Row],[Employee]],'[1]Management Hierarchy Report'!$A$2:$C$3607, 3, 0)</f>
        <v>Derek Schillinger</v>
      </c>
      <c r="H2713" s="48" t="s">
        <v>77</v>
      </c>
      <c r="I2713" s="61" t="s">
        <v>70</v>
      </c>
      <c r="J2713" s="61" t="str">
        <f>VLOOKUP(Corrections[[#This Row],[Employee]],[1]!Expense_Data[#Data],14,0)</f>
        <v>SL148@tidalwaveautospa.com</v>
      </c>
      <c r="K2713" s="68">
        <v>45516</v>
      </c>
      <c r="L2713" s="75"/>
      <c r="M2713" s="66"/>
      <c r="N2713" s="61"/>
      <c r="O2713" s="65"/>
    </row>
    <row r="2714" spans="1:15" hidden="1" x14ac:dyDescent="0.25">
      <c r="A2714" s="61" t="s">
        <v>11563</v>
      </c>
      <c r="B2714" s="61" t="s">
        <v>13941</v>
      </c>
      <c r="C2714" s="50">
        <v>190.47</v>
      </c>
      <c r="D2714" s="66">
        <v>45485</v>
      </c>
      <c r="E2714" s="61" t="s">
        <v>521</v>
      </c>
      <c r="F2714" s="61"/>
      <c r="G2714" s="61" t="str">
        <f>VLOOKUP(Corrections[[#This Row],[Employee]],'[1]Management Hierarchy Report'!$A$2:$C$3607, 3, 0)</f>
        <v>Derek Schillinger</v>
      </c>
      <c r="H2714" s="48" t="s">
        <v>77</v>
      </c>
      <c r="I2714" s="61" t="s">
        <v>70</v>
      </c>
      <c r="J2714" s="61" t="str">
        <f>VLOOKUP(Corrections[[#This Row],[Employee]],[1]!Expense_Data[#Data],14,0)</f>
        <v>SL148@tidalwaveautospa.com</v>
      </c>
      <c r="K2714" s="68">
        <v>45516</v>
      </c>
      <c r="L2714" s="75"/>
      <c r="M2714" s="66"/>
      <c r="N2714" s="61"/>
      <c r="O2714" s="65"/>
    </row>
    <row r="2715" spans="1:15" hidden="1" x14ac:dyDescent="0.25">
      <c r="A2715" s="61" t="s">
        <v>11563</v>
      </c>
      <c r="B2715" s="61" t="s">
        <v>13942</v>
      </c>
      <c r="C2715" s="50">
        <v>129.88999999999999</v>
      </c>
      <c r="D2715" s="66">
        <v>45483</v>
      </c>
      <c r="E2715" s="61" t="s">
        <v>521</v>
      </c>
      <c r="F2715" s="61"/>
      <c r="G2715" s="61" t="str">
        <f>VLOOKUP(Corrections[[#This Row],[Employee]],'[1]Management Hierarchy Report'!$A$2:$C$3607, 3, 0)</f>
        <v>Derek Schillinger</v>
      </c>
      <c r="H2715" s="48" t="s">
        <v>77</v>
      </c>
      <c r="I2715" s="61" t="s">
        <v>70</v>
      </c>
      <c r="J2715" s="61" t="str">
        <f>VLOOKUP(Corrections[[#This Row],[Employee]],[1]!Expense_Data[#Data],14,0)</f>
        <v>SL148@tidalwaveautospa.com</v>
      </c>
      <c r="K2715" s="68">
        <v>45516</v>
      </c>
      <c r="L2715" s="75"/>
      <c r="M2715" s="66"/>
      <c r="N2715" s="61"/>
      <c r="O2715" s="65"/>
    </row>
    <row r="2716" spans="1:15" hidden="1" x14ac:dyDescent="0.25">
      <c r="A2716" s="61" t="s">
        <v>11563</v>
      </c>
      <c r="B2716" s="61" t="s">
        <v>13943</v>
      </c>
      <c r="C2716" s="50">
        <v>760.46</v>
      </c>
      <c r="D2716" s="66">
        <v>45486</v>
      </c>
      <c r="E2716" s="61" t="s">
        <v>521</v>
      </c>
      <c r="F2716" s="61"/>
      <c r="G2716" s="61" t="str">
        <f>VLOOKUP(Corrections[[#This Row],[Employee]],'[1]Management Hierarchy Report'!$A$2:$C$3607, 3, 0)</f>
        <v>Derek Schillinger</v>
      </c>
      <c r="H2716" s="48" t="s">
        <v>77</v>
      </c>
      <c r="I2716" s="61" t="s">
        <v>70</v>
      </c>
      <c r="J2716" s="61" t="str">
        <f>VLOOKUP(Corrections[[#This Row],[Employee]],[1]!Expense_Data[#Data],14,0)</f>
        <v>SL148@tidalwaveautospa.com</v>
      </c>
      <c r="K2716" s="68">
        <v>45516</v>
      </c>
      <c r="L2716" s="75"/>
      <c r="M2716" s="66"/>
      <c r="N2716" s="61"/>
      <c r="O2716" s="65"/>
    </row>
    <row r="2717" spans="1:15" hidden="1" x14ac:dyDescent="0.25">
      <c r="A2717" s="61" t="s">
        <v>11563</v>
      </c>
      <c r="B2717" s="61" t="s">
        <v>13944</v>
      </c>
      <c r="C2717" s="50">
        <v>324.75</v>
      </c>
      <c r="D2717" s="66">
        <v>45474</v>
      </c>
      <c r="E2717" s="61" t="s">
        <v>521</v>
      </c>
      <c r="F2717" s="61"/>
      <c r="G2717" s="61" t="str">
        <f>VLOOKUP(Corrections[[#This Row],[Employee]],'[1]Management Hierarchy Report'!$A$2:$C$3607, 3, 0)</f>
        <v>Derek Schillinger</v>
      </c>
      <c r="H2717" s="48" t="s">
        <v>77</v>
      </c>
      <c r="I2717" s="61" t="s">
        <v>70</v>
      </c>
      <c r="J2717" s="61" t="str">
        <f>VLOOKUP(Corrections[[#This Row],[Employee]],[1]!Expense_Data[#Data],14,0)</f>
        <v>SL148@tidalwaveautospa.com</v>
      </c>
      <c r="K2717" s="68">
        <v>45516</v>
      </c>
      <c r="L2717" s="75"/>
      <c r="M2717" s="66"/>
      <c r="N2717" s="61"/>
      <c r="O2717" s="65"/>
    </row>
    <row r="2718" spans="1:15" hidden="1" x14ac:dyDescent="0.25">
      <c r="A2718" s="61" t="s">
        <v>11563</v>
      </c>
      <c r="B2718" s="61" t="s">
        <v>13945</v>
      </c>
      <c r="C2718" s="50">
        <v>89.78</v>
      </c>
      <c r="D2718" s="66">
        <v>45487</v>
      </c>
      <c r="E2718" s="61" t="s">
        <v>521</v>
      </c>
      <c r="F2718" s="61"/>
      <c r="G2718" s="61" t="str">
        <f>VLOOKUP(Corrections[[#This Row],[Employee]],'[1]Management Hierarchy Report'!$A$2:$C$3607, 3, 0)</f>
        <v>Derek Schillinger</v>
      </c>
      <c r="H2718" s="48" t="s">
        <v>77</v>
      </c>
      <c r="I2718" s="61" t="s">
        <v>70</v>
      </c>
      <c r="J2718" s="61" t="str">
        <f>VLOOKUP(Corrections[[#This Row],[Employee]],[1]!Expense_Data[#Data],14,0)</f>
        <v>SL148@tidalwaveautospa.com</v>
      </c>
      <c r="K2718" s="68">
        <v>45516</v>
      </c>
      <c r="L2718" s="75"/>
      <c r="M2718" s="66"/>
      <c r="N2718" s="61"/>
      <c r="O2718" s="65"/>
    </row>
    <row r="2719" spans="1:15" hidden="1" x14ac:dyDescent="0.25">
      <c r="A2719" s="61" t="s">
        <v>11563</v>
      </c>
      <c r="B2719" s="61" t="s">
        <v>13946</v>
      </c>
      <c r="C2719" s="50">
        <v>35.18</v>
      </c>
      <c r="D2719" s="66">
        <v>45456</v>
      </c>
      <c r="E2719" s="61" t="s">
        <v>521</v>
      </c>
      <c r="F2719" s="61"/>
      <c r="G2719" s="61" t="str">
        <f>VLOOKUP(Corrections[[#This Row],[Employee]],'[1]Management Hierarchy Report'!$A$2:$C$3607, 3, 0)</f>
        <v>Derek Schillinger</v>
      </c>
      <c r="H2719" s="48" t="s">
        <v>77</v>
      </c>
      <c r="I2719" s="61" t="s">
        <v>70</v>
      </c>
      <c r="J2719" s="61" t="str">
        <f>VLOOKUP(Corrections[[#This Row],[Employee]],[1]!Expense_Data[#Data],14,0)</f>
        <v>SL148@tidalwaveautospa.com</v>
      </c>
      <c r="K2719" s="68">
        <v>45516</v>
      </c>
      <c r="L2719" s="75"/>
      <c r="M2719" s="66"/>
      <c r="N2719" s="61"/>
      <c r="O2719" s="65"/>
    </row>
    <row r="2720" spans="1:15" hidden="1" x14ac:dyDescent="0.25">
      <c r="A2720" s="61" t="s">
        <v>11563</v>
      </c>
      <c r="B2720" s="61" t="s">
        <v>13947</v>
      </c>
      <c r="C2720" s="50">
        <v>35.18</v>
      </c>
      <c r="D2720" s="66">
        <v>45449</v>
      </c>
      <c r="E2720" s="61" t="s">
        <v>521</v>
      </c>
      <c r="F2720" s="61"/>
      <c r="G2720" s="61" t="str">
        <f>VLOOKUP(Corrections[[#This Row],[Employee]],'[1]Management Hierarchy Report'!$A$2:$C$3607, 3, 0)</f>
        <v>Derek Schillinger</v>
      </c>
      <c r="H2720" s="48" t="s">
        <v>77</v>
      </c>
      <c r="I2720" s="61" t="s">
        <v>70</v>
      </c>
      <c r="J2720" s="61" t="str">
        <f>VLOOKUP(Corrections[[#This Row],[Employee]],[1]!Expense_Data[#Data],14,0)</f>
        <v>SL148@tidalwaveautospa.com</v>
      </c>
      <c r="K2720" s="68">
        <v>45516</v>
      </c>
      <c r="L2720" s="75"/>
      <c r="M2720" s="66"/>
      <c r="N2720" s="61"/>
      <c r="O2720" s="65"/>
    </row>
    <row r="2721" spans="1:15" hidden="1" x14ac:dyDescent="0.25">
      <c r="A2721" s="61" t="s">
        <v>11563</v>
      </c>
      <c r="B2721" s="61" t="s">
        <v>13948</v>
      </c>
      <c r="C2721" s="50">
        <v>67.17</v>
      </c>
      <c r="D2721" s="66">
        <v>45491</v>
      </c>
      <c r="E2721" s="61" t="s">
        <v>521</v>
      </c>
      <c r="F2721" s="61"/>
      <c r="G2721" s="61" t="str">
        <f>VLOOKUP(Corrections[[#This Row],[Employee]],'[1]Management Hierarchy Report'!$A$2:$C$3607, 3, 0)</f>
        <v>Derek Schillinger</v>
      </c>
      <c r="H2721" s="48" t="s">
        <v>77</v>
      </c>
      <c r="I2721" s="61" t="s">
        <v>70</v>
      </c>
      <c r="J2721" s="61" t="str">
        <f>VLOOKUP(Corrections[[#This Row],[Employee]],[1]!Expense_Data[#Data],14,0)</f>
        <v>SL148@tidalwaveautospa.com</v>
      </c>
      <c r="K2721" s="68">
        <v>45516</v>
      </c>
      <c r="L2721" s="75"/>
      <c r="M2721" s="66"/>
      <c r="N2721" s="61"/>
      <c r="O2721" s="65"/>
    </row>
    <row r="2722" spans="1:15" hidden="1" x14ac:dyDescent="0.25">
      <c r="A2722" s="61" t="s">
        <v>11563</v>
      </c>
      <c r="B2722" s="61" t="s">
        <v>13949</v>
      </c>
      <c r="C2722" s="50">
        <v>35.18</v>
      </c>
      <c r="D2722" s="66">
        <v>45484</v>
      </c>
      <c r="E2722" s="61" t="s">
        <v>521</v>
      </c>
      <c r="F2722" s="61"/>
      <c r="G2722" s="61" t="str">
        <f>VLOOKUP(Corrections[[#This Row],[Employee]],'[1]Management Hierarchy Report'!$A$2:$C$3607, 3, 0)</f>
        <v>Derek Schillinger</v>
      </c>
      <c r="H2722" s="48" t="s">
        <v>77</v>
      </c>
      <c r="I2722" s="61" t="s">
        <v>70</v>
      </c>
      <c r="J2722" s="61" t="str">
        <f>VLOOKUP(Corrections[[#This Row],[Employee]],[1]!Expense_Data[#Data],14,0)</f>
        <v>SL148@tidalwaveautospa.com</v>
      </c>
      <c r="K2722" s="68">
        <v>45516</v>
      </c>
      <c r="L2722" s="75"/>
      <c r="M2722" s="66"/>
      <c r="N2722" s="61"/>
      <c r="O2722" s="65"/>
    </row>
    <row r="2723" spans="1:15" hidden="1" x14ac:dyDescent="0.25">
      <c r="A2723" s="61" t="s">
        <v>11563</v>
      </c>
      <c r="B2723" s="61" t="s">
        <v>13950</v>
      </c>
      <c r="C2723" s="50">
        <v>364.61</v>
      </c>
      <c r="D2723" s="66">
        <v>45469</v>
      </c>
      <c r="E2723" s="61" t="s">
        <v>521</v>
      </c>
      <c r="F2723" s="61"/>
      <c r="G2723" s="61" t="str">
        <f>VLOOKUP(Corrections[[#This Row],[Employee]],'[1]Management Hierarchy Report'!$A$2:$C$3607, 3, 0)</f>
        <v>Derek Schillinger</v>
      </c>
      <c r="H2723" s="48" t="s">
        <v>77</v>
      </c>
      <c r="I2723" s="61" t="s">
        <v>70</v>
      </c>
      <c r="J2723" s="61" t="str">
        <f>VLOOKUP(Corrections[[#This Row],[Employee]],[1]!Expense_Data[#Data],14,0)</f>
        <v>SL148@tidalwaveautospa.com</v>
      </c>
      <c r="K2723" s="68">
        <v>45516</v>
      </c>
      <c r="L2723" s="75"/>
      <c r="M2723" s="66"/>
      <c r="N2723" s="61"/>
      <c r="O2723" s="65"/>
    </row>
    <row r="2724" spans="1:15" hidden="1" x14ac:dyDescent="0.25">
      <c r="A2724" s="61" t="s">
        <v>11563</v>
      </c>
      <c r="B2724" s="61" t="s">
        <v>13951</v>
      </c>
      <c r="C2724" s="50">
        <v>169.07</v>
      </c>
      <c r="D2724" s="66">
        <v>45504</v>
      </c>
      <c r="E2724" s="61" t="s">
        <v>521</v>
      </c>
      <c r="F2724" s="61"/>
      <c r="G2724" s="61" t="str">
        <f>VLOOKUP(Corrections[[#This Row],[Employee]],'[1]Management Hierarchy Report'!$A$2:$C$3607, 3, 0)</f>
        <v>Derek Schillinger</v>
      </c>
      <c r="H2724" s="48" t="s">
        <v>77</v>
      </c>
      <c r="I2724" s="61" t="s">
        <v>70</v>
      </c>
      <c r="J2724" s="61" t="str">
        <f>VLOOKUP(Corrections[[#This Row],[Employee]],[1]!Expense_Data[#Data],14,0)</f>
        <v>SL148@tidalwaveautospa.com</v>
      </c>
      <c r="K2724" s="68">
        <v>45516</v>
      </c>
      <c r="L2724" s="75"/>
      <c r="M2724" s="66"/>
      <c r="N2724" s="61"/>
      <c r="O2724" s="65"/>
    </row>
    <row r="2725" spans="1:15" hidden="1" x14ac:dyDescent="0.25">
      <c r="A2725" s="61" t="s">
        <v>11563</v>
      </c>
      <c r="B2725" s="61" t="s">
        <v>13952</v>
      </c>
      <c r="C2725" s="50">
        <v>489.25</v>
      </c>
      <c r="D2725" s="66">
        <v>45503</v>
      </c>
      <c r="E2725" s="61" t="s">
        <v>521</v>
      </c>
      <c r="F2725" s="61"/>
      <c r="G2725" s="61" t="str">
        <f>VLOOKUP(Corrections[[#This Row],[Employee]],'[1]Management Hierarchy Report'!$A$2:$C$3607, 3, 0)</f>
        <v>Derek Schillinger</v>
      </c>
      <c r="H2725" s="48" t="s">
        <v>77</v>
      </c>
      <c r="I2725" s="61" t="s">
        <v>70</v>
      </c>
      <c r="J2725" s="61" t="str">
        <f>VLOOKUP(Corrections[[#This Row],[Employee]],[1]!Expense_Data[#Data],14,0)</f>
        <v>SL148@tidalwaveautospa.com</v>
      </c>
      <c r="K2725" s="68">
        <v>45516</v>
      </c>
      <c r="L2725" s="75"/>
      <c r="M2725" s="66"/>
      <c r="N2725" s="61"/>
      <c r="O2725" s="65"/>
    </row>
    <row r="2726" spans="1:15" hidden="1" x14ac:dyDescent="0.25">
      <c r="A2726" s="61" t="s">
        <v>11563</v>
      </c>
      <c r="B2726" s="61" t="s">
        <v>13953</v>
      </c>
      <c r="C2726" s="50">
        <v>32.409999999999997</v>
      </c>
      <c r="D2726" s="66">
        <v>45506</v>
      </c>
      <c r="E2726" s="61" t="s">
        <v>521</v>
      </c>
      <c r="F2726" s="61"/>
      <c r="G2726" s="61" t="str">
        <f>VLOOKUP(Corrections[[#This Row],[Employee]],'[1]Management Hierarchy Report'!$A$2:$C$3607, 3, 0)</f>
        <v>Derek Schillinger</v>
      </c>
      <c r="H2726" s="48" t="s">
        <v>77</v>
      </c>
      <c r="I2726" s="61" t="s">
        <v>70</v>
      </c>
      <c r="J2726" s="61" t="str">
        <f>VLOOKUP(Corrections[[#This Row],[Employee]],[1]!Expense_Data[#Data],14,0)</f>
        <v>SL148@tidalwaveautospa.com</v>
      </c>
      <c r="K2726" s="68">
        <v>45516</v>
      </c>
      <c r="L2726" s="75"/>
      <c r="M2726" s="66"/>
      <c r="N2726" s="61"/>
      <c r="O2726" s="65"/>
    </row>
    <row r="2727" spans="1:15" hidden="1" x14ac:dyDescent="0.25">
      <c r="A2727" s="61" t="s">
        <v>11563</v>
      </c>
      <c r="B2727" s="61" t="s">
        <v>13954</v>
      </c>
      <c r="C2727" s="50">
        <v>81.180000000000007</v>
      </c>
      <c r="D2727" s="66">
        <v>45498</v>
      </c>
      <c r="E2727" s="61" t="s">
        <v>521</v>
      </c>
      <c r="F2727" s="61"/>
      <c r="G2727" s="61" t="str">
        <f>VLOOKUP(Corrections[[#This Row],[Employee]],'[1]Management Hierarchy Report'!$A$2:$C$3607, 3, 0)</f>
        <v>Derek Schillinger</v>
      </c>
      <c r="H2727" s="48" t="s">
        <v>77</v>
      </c>
      <c r="I2727" s="61" t="s">
        <v>70</v>
      </c>
      <c r="J2727" s="61" t="str">
        <f>VLOOKUP(Corrections[[#This Row],[Employee]],[1]!Expense_Data[#Data],14,0)</f>
        <v>SL148@tidalwaveautospa.com</v>
      </c>
      <c r="K2727" s="68">
        <v>45516</v>
      </c>
      <c r="L2727" s="75"/>
      <c r="M2727" s="66"/>
      <c r="N2727" s="61"/>
      <c r="O2727" s="65"/>
    </row>
    <row r="2728" spans="1:15" hidden="1" x14ac:dyDescent="0.25">
      <c r="A2728" s="61" t="s">
        <v>11563</v>
      </c>
      <c r="B2728" s="61" t="s">
        <v>13955</v>
      </c>
      <c r="C2728" s="50">
        <v>122.23</v>
      </c>
      <c r="D2728" s="66">
        <v>45468</v>
      </c>
      <c r="E2728" s="61" t="s">
        <v>521</v>
      </c>
      <c r="F2728" s="61"/>
      <c r="G2728" s="61" t="str">
        <f>VLOOKUP(Corrections[[#This Row],[Employee]],'[1]Management Hierarchy Report'!$A$2:$C$3607, 3, 0)</f>
        <v>Derek Schillinger</v>
      </c>
      <c r="H2728" s="48" t="s">
        <v>77</v>
      </c>
      <c r="I2728" s="61" t="s">
        <v>70</v>
      </c>
      <c r="J2728" s="61" t="str">
        <f>VLOOKUP(Corrections[[#This Row],[Employee]],[1]!Expense_Data[#Data],14,0)</f>
        <v>SL148@tidalwaveautospa.com</v>
      </c>
      <c r="K2728" s="68">
        <v>45516</v>
      </c>
      <c r="L2728" s="75"/>
      <c r="M2728" s="66"/>
      <c r="N2728" s="61"/>
      <c r="O2728" s="65"/>
    </row>
    <row r="2729" spans="1:15" hidden="1" x14ac:dyDescent="0.25">
      <c r="A2729" s="61" t="s">
        <v>11563</v>
      </c>
      <c r="B2729" s="61" t="s">
        <v>13956</v>
      </c>
      <c r="C2729" s="50">
        <v>43.28</v>
      </c>
      <c r="D2729" s="66">
        <v>45483</v>
      </c>
      <c r="E2729" s="61" t="s">
        <v>521</v>
      </c>
      <c r="F2729" s="61"/>
      <c r="G2729" s="61" t="str">
        <f>VLOOKUP(Corrections[[#This Row],[Employee]],'[1]Management Hierarchy Report'!$A$2:$C$3607, 3, 0)</f>
        <v>Derek Schillinger</v>
      </c>
      <c r="H2729" s="48" t="s">
        <v>77</v>
      </c>
      <c r="I2729" s="61" t="s">
        <v>70</v>
      </c>
      <c r="J2729" s="61" t="str">
        <f>VLOOKUP(Corrections[[#This Row],[Employee]],[1]!Expense_Data[#Data],14,0)</f>
        <v>SL148@tidalwaveautospa.com</v>
      </c>
      <c r="K2729" s="68">
        <v>45516</v>
      </c>
      <c r="L2729" s="75"/>
      <c r="M2729" s="66"/>
      <c r="N2729" s="61"/>
      <c r="O2729" s="65"/>
    </row>
    <row r="2730" spans="1:15" hidden="1" x14ac:dyDescent="0.25">
      <c r="A2730" s="61" t="s">
        <v>11563</v>
      </c>
      <c r="B2730" s="61" t="s">
        <v>13957</v>
      </c>
      <c r="C2730" s="50">
        <v>7.04</v>
      </c>
      <c r="D2730" s="66">
        <v>45497</v>
      </c>
      <c r="E2730" s="61" t="s">
        <v>521</v>
      </c>
      <c r="F2730" s="61"/>
      <c r="G2730" s="61" t="str">
        <f>VLOOKUP(Corrections[[#This Row],[Employee]],'[1]Management Hierarchy Report'!$A$2:$C$3607, 3, 0)</f>
        <v>Derek Schillinger</v>
      </c>
      <c r="H2730" s="48" t="s">
        <v>77</v>
      </c>
      <c r="I2730" s="61" t="s">
        <v>70</v>
      </c>
      <c r="J2730" s="61" t="str">
        <f>VLOOKUP(Corrections[[#This Row],[Employee]],[1]!Expense_Data[#Data],14,0)</f>
        <v>SL148@tidalwaveautospa.com</v>
      </c>
      <c r="K2730" s="68">
        <v>45516</v>
      </c>
      <c r="L2730" s="75"/>
      <c r="M2730" s="66"/>
      <c r="N2730" s="61"/>
      <c r="O2730" s="65"/>
    </row>
    <row r="2731" spans="1:15" hidden="1" x14ac:dyDescent="0.25">
      <c r="A2731" s="61" t="s">
        <v>11563</v>
      </c>
      <c r="B2731" s="61" t="s">
        <v>13958</v>
      </c>
      <c r="C2731" s="50">
        <v>309</v>
      </c>
      <c r="D2731" s="66">
        <v>45475</v>
      </c>
      <c r="E2731" s="61" t="s">
        <v>521</v>
      </c>
      <c r="F2731" s="61"/>
      <c r="G2731" s="61" t="str">
        <f>VLOOKUP(Corrections[[#This Row],[Employee]],'[1]Management Hierarchy Report'!$A$2:$C$3607, 3, 0)</f>
        <v>Derek Schillinger</v>
      </c>
      <c r="H2731" s="48" t="s">
        <v>77</v>
      </c>
      <c r="I2731" s="61" t="s">
        <v>70</v>
      </c>
      <c r="J2731" s="61" t="str">
        <f>VLOOKUP(Corrections[[#This Row],[Employee]],[1]!Expense_Data[#Data],14,0)</f>
        <v>SL148@tidalwaveautospa.com</v>
      </c>
      <c r="K2731" s="68">
        <v>45516</v>
      </c>
      <c r="L2731" s="75"/>
      <c r="M2731" s="66"/>
      <c r="N2731" s="61"/>
      <c r="O2731" s="65"/>
    </row>
    <row r="2732" spans="1:15" hidden="1" x14ac:dyDescent="0.25">
      <c r="A2732" s="61" t="s">
        <v>11563</v>
      </c>
      <c r="B2732" s="61" t="s">
        <v>13958</v>
      </c>
      <c r="C2732" s="50">
        <v>309</v>
      </c>
      <c r="D2732" s="66">
        <v>45475</v>
      </c>
      <c r="E2732" s="61" t="s">
        <v>152</v>
      </c>
      <c r="F2732" s="61"/>
      <c r="G2732" s="61" t="str">
        <f>VLOOKUP(Corrections[[#This Row],[Employee]],'[1]Management Hierarchy Report'!$A$2:$C$3607, 3, 0)</f>
        <v>Derek Schillinger</v>
      </c>
      <c r="H2732" s="48" t="s">
        <v>77</v>
      </c>
      <c r="I2732" s="61" t="s">
        <v>70</v>
      </c>
      <c r="J2732" s="61" t="str">
        <f>VLOOKUP(Corrections[[#This Row],[Employee]],[1]!Expense_Data[#Data],14,0)</f>
        <v>SL148@tidalwaveautospa.com</v>
      </c>
      <c r="K2732" s="68">
        <v>45516</v>
      </c>
      <c r="L2732" s="75"/>
      <c r="M2732" s="66"/>
      <c r="N2732" s="61"/>
      <c r="O2732" s="65"/>
    </row>
    <row r="2733" spans="1:15" hidden="1" x14ac:dyDescent="0.25">
      <c r="A2733" s="61" t="s">
        <v>11563</v>
      </c>
      <c r="B2733" s="61" t="s">
        <v>13959</v>
      </c>
      <c r="C2733" s="50">
        <v>7.04</v>
      </c>
      <c r="D2733" s="66">
        <v>45457</v>
      </c>
      <c r="E2733" s="61" t="s">
        <v>521</v>
      </c>
      <c r="F2733" s="61"/>
      <c r="G2733" s="61" t="str">
        <f>VLOOKUP(Corrections[[#This Row],[Employee]],'[1]Management Hierarchy Report'!$A$2:$C$3607, 3, 0)</f>
        <v>Derek Schillinger</v>
      </c>
      <c r="H2733" s="48" t="s">
        <v>77</v>
      </c>
      <c r="I2733" s="61" t="s">
        <v>70</v>
      </c>
      <c r="J2733" s="61" t="str">
        <f>VLOOKUP(Corrections[[#This Row],[Employee]],[1]!Expense_Data[#Data],14,0)</f>
        <v>SL148@tidalwaveautospa.com</v>
      </c>
      <c r="K2733" s="68">
        <v>45516</v>
      </c>
      <c r="L2733" s="75"/>
      <c r="M2733" s="66"/>
      <c r="N2733" s="61"/>
      <c r="O2733" s="65"/>
    </row>
    <row r="2734" spans="1:15" hidden="1" x14ac:dyDescent="0.25">
      <c r="A2734" s="61" t="s">
        <v>11563</v>
      </c>
      <c r="B2734" s="61" t="s">
        <v>13959</v>
      </c>
      <c r="C2734" s="50">
        <v>7.04</v>
      </c>
      <c r="D2734" s="66">
        <v>45457</v>
      </c>
      <c r="E2734" s="61" t="s">
        <v>13082</v>
      </c>
      <c r="F2734" s="61"/>
      <c r="G2734" s="61" t="str">
        <f>VLOOKUP(Corrections[[#This Row],[Employee]],'[1]Management Hierarchy Report'!$A$2:$C$3607, 3, 0)</f>
        <v>Derek Schillinger</v>
      </c>
      <c r="H2734" s="48" t="s">
        <v>77</v>
      </c>
      <c r="I2734" s="61" t="s">
        <v>70</v>
      </c>
      <c r="J2734" s="61" t="str">
        <f>VLOOKUP(Corrections[[#This Row],[Employee]],[1]!Expense_Data[#Data],14,0)</f>
        <v>SL148@tidalwaveautospa.com</v>
      </c>
      <c r="K2734" s="68">
        <v>45516</v>
      </c>
      <c r="L2734" s="75"/>
      <c r="M2734" s="66"/>
      <c r="N2734" s="61"/>
      <c r="O2734" s="65"/>
    </row>
    <row r="2735" spans="1:15" hidden="1" x14ac:dyDescent="0.25">
      <c r="A2735" s="61" t="s">
        <v>11563</v>
      </c>
      <c r="B2735" s="61" t="s">
        <v>13960</v>
      </c>
      <c r="C2735" s="50">
        <v>67.17</v>
      </c>
      <c r="D2735" s="66">
        <v>45477</v>
      </c>
      <c r="E2735" s="61" t="s">
        <v>521</v>
      </c>
      <c r="F2735" s="61"/>
      <c r="G2735" s="61" t="str">
        <f>VLOOKUP(Corrections[[#This Row],[Employee]],'[1]Management Hierarchy Report'!$A$2:$C$3607, 3, 0)</f>
        <v>Derek Schillinger</v>
      </c>
      <c r="H2735" s="48" t="s">
        <v>77</v>
      </c>
      <c r="I2735" s="61" t="s">
        <v>70</v>
      </c>
      <c r="J2735" s="61" t="str">
        <f>VLOOKUP(Corrections[[#This Row],[Employee]],[1]!Expense_Data[#Data],14,0)</f>
        <v>SL148@tidalwaveautospa.com</v>
      </c>
      <c r="K2735" s="68">
        <v>45516</v>
      </c>
      <c r="L2735" s="75"/>
      <c r="M2735" s="66"/>
      <c r="N2735" s="61"/>
      <c r="O2735" s="65"/>
    </row>
    <row r="2736" spans="1:15" hidden="1" x14ac:dyDescent="0.25">
      <c r="A2736" s="61" t="s">
        <v>11563</v>
      </c>
      <c r="B2736" s="61" t="s">
        <v>13961</v>
      </c>
      <c r="C2736" s="50">
        <v>67.17</v>
      </c>
      <c r="D2736" s="66">
        <v>45505</v>
      </c>
      <c r="E2736" s="61" t="s">
        <v>521</v>
      </c>
      <c r="F2736" s="61"/>
      <c r="G2736" s="61" t="str">
        <f>VLOOKUP(Corrections[[#This Row],[Employee]],'[1]Management Hierarchy Report'!$A$2:$C$3607, 3, 0)</f>
        <v>Derek Schillinger</v>
      </c>
      <c r="H2736" s="48" t="s">
        <v>77</v>
      </c>
      <c r="I2736" s="61" t="s">
        <v>70</v>
      </c>
      <c r="J2736" s="61" t="str">
        <f>VLOOKUP(Corrections[[#This Row],[Employee]],[1]!Expense_Data[#Data],14,0)</f>
        <v>SL148@tidalwaveautospa.com</v>
      </c>
      <c r="K2736" s="68">
        <v>45516</v>
      </c>
      <c r="L2736" s="75"/>
      <c r="M2736" s="66"/>
      <c r="N2736" s="61"/>
      <c r="O2736" s="65"/>
    </row>
    <row r="2737" spans="1:15" hidden="1" x14ac:dyDescent="0.25">
      <c r="A2737" s="61" t="s">
        <v>11563</v>
      </c>
      <c r="B2737" s="61" t="s">
        <v>13962</v>
      </c>
      <c r="C2737" s="50">
        <v>35.18</v>
      </c>
      <c r="D2737" s="66">
        <v>45470</v>
      </c>
      <c r="E2737" s="61" t="s">
        <v>521</v>
      </c>
      <c r="F2737" s="61"/>
      <c r="G2737" s="61" t="str">
        <f>VLOOKUP(Corrections[[#This Row],[Employee]],'[1]Management Hierarchy Report'!$A$2:$C$3607, 3, 0)</f>
        <v>Derek Schillinger</v>
      </c>
      <c r="H2737" s="48" t="s">
        <v>77</v>
      </c>
      <c r="I2737" s="61" t="s">
        <v>70</v>
      </c>
      <c r="J2737" s="61" t="str">
        <f>VLOOKUP(Corrections[[#This Row],[Employee]],[1]!Expense_Data[#Data],14,0)</f>
        <v>SL148@tidalwaveautospa.com</v>
      </c>
      <c r="K2737" s="68">
        <v>45516</v>
      </c>
      <c r="L2737" s="75"/>
      <c r="M2737" s="66"/>
      <c r="N2737" s="61"/>
      <c r="O2737" s="65"/>
    </row>
    <row r="2738" spans="1:15" hidden="1" x14ac:dyDescent="0.25">
      <c r="A2738" s="61" t="s">
        <v>11563</v>
      </c>
      <c r="B2738" s="61" t="s">
        <v>13962</v>
      </c>
      <c r="C2738" s="50">
        <v>35.18</v>
      </c>
      <c r="D2738" s="66">
        <v>45470</v>
      </c>
      <c r="E2738" s="61" t="s">
        <v>152</v>
      </c>
      <c r="F2738" s="61"/>
      <c r="G2738" s="61" t="str">
        <f>VLOOKUP(Corrections[[#This Row],[Employee]],'[1]Management Hierarchy Report'!$A$2:$C$3607, 3, 0)</f>
        <v>Derek Schillinger</v>
      </c>
      <c r="H2738" s="48" t="s">
        <v>77</v>
      </c>
      <c r="I2738" s="61" t="s">
        <v>70</v>
      </c>
      <c r="J2738" s="61" t="str">
        <f>VLOOKUP(Corrections[[#This Row],[Employee]],[1]!Expense_Data[#Data],14,0)</f>
        <v>SL148@tidalwaveautospa.com</v>
      </c>
      <c r="K2738" s="68">
        <v>45516</v>
      </c>
      <c r="L2738" s="75"/>
      <c r="M2738" s="66"/>
      <c r="N2738" s="61"/>
      <c r="O2738" s="65"/>
    </row>
    <row r="2739" spans="1:15" hidden="1" x14ac:dyDescent="0.25">
      <c r="A2739" s="61" t="s">
        <v>11563</v>
      </c>
      <c r="B2739" s="61" t="s">
        <v>13963</v>
      </c>
      <c r="C2739" s="50">
        <v>690.84</v>
      </c>
      <c r="D2739" s="66">
        <v>45469</v>
      </c>
      <c r="E2739" s="61" t="s">
        <v>521</v>
      </c>
      <c r="F2739" s="61"/>
      <c r="G2739" s="61" t="str">
        <f>VLOOKUP(Corrections[[#This Row],[Employee]],'[1]Management Hierarchy Report'!$A$2:$C$3607, 3, 0)</f>
        <v>Derek Schillinger</v>
      </c>
      <c r="H2739" s="48" t="s">
        <v>77</v>
      </c>
      <c r="I2739" s="61" t="s">
        <v>70</v>
      </c>
      <c r="J2739" s="61" t="str">
        <f>VLOOKUP(Corrections[[#This Row],[Employee]],[1]!Expense_Data[#Data],14,0)</f>
        <v>SL148@tidalwaveautospa.com</v>
      </c>
      <c r="K2739" s="68">
        <v>45516</v>
      </c>
      <c r="L2739" s="75"/>
      <c r="M2739" s="66"/>
      <c r="N2739" s="61"/>
      <c r="O2739" s="65"/>
    </row>
    <row r="2740" spans="1:15" hidden="1" x14ac:dyDescent="0.25">
      <c r="A2740" s="61" t="s">
        <v>11563</v>
      </c>
      <c r="B2740" s="61" t="s">
        <v>13963</v>
      </c>
      <c r="C2740" s="50">
        <v>690.84</v>
      </c>
      <c r="D2740" s="66">
        <v>45469</v>
      </c>
      <c r="E2740" s="61" t="s">
        <v>152</v>
      </c>
      <c r="F2740" s="61"/>
      <c r="G2740" s="61" t="str">
        <f>VLOOKUP(Corrections[[#This Row],[Employee]],'[1]Management Hierarchy Report'!$A$2:$C$3607, 3, 0)</f>
        <v>Derek Schillinger</v>
      </c>
      <c r="H2740" s="48" t="s">
        <v>77</v>
      </c>
      <c r="I2740" s="61" t="s">
        <v>70</v>
      </c>
      <c r="J2740" s="61" t="str">
        <f>VLOOKUP(Corrections[[#This Row],[Employee]],[1]!Expense_Data[#Data],14,0)</f>
        <v>SL148@tidalwaveautospa.com</v>
      </c>
      <c r="K2740" s="68">
        <v>45516</v>
      </c>
      <c r="L2740" s="75"/>
      <c r="M2740" s="66"/>
      <c r="N2740" s="61"/>
      <c r="O2740" s="65"/>
    </row>
    <row r="2741" spans="1:15" hidden="1" x14ac:dyDescent="0.25">
      <c r="A2741" s="61" t="s">
        <v>798</v>
      </c>
      <c r="B2741" s="61" t="s">
        <v>12973</v>
      </c>
      <c r="C2741" s="50">
        <v>207.47</v>
      </c>
      <c r="D2741" s="66">
        <v>45434</v>
      </c>
      <c r="E2741" s="61" t="s">
        <v>13030</v>
      </c>
      <c r="F2741" s="61"/>
      <c r="G2741" s="61" t="str">
        <f>VLOOKUP(Corrections[[#This Row],[Employee]],'[1]Management Hierarchy Report'!$A$2:$C$3607, 3, 0)</f>
        <v>Derek Schillinger</v>
      </c>
      <c r="H2741" s="48" t="s">
        <v>77</v>
      </c>
      <c r="I2741" s="61" t="s">
        <v>70</v>
      </c>
      <c r="J2741" s="61" t="str">
        <f>VLOOKUP(Corrections[[#This Row],[Employee]],[1]!Expense_Data[#Data],14,0)</f>
        <v>SL181@tidalwaveautospa.com</v>
      </c>
      <c r="K2741" s="68">
        <v>45516</v>
      </c>
      <c r="L2741" s="75"/>
      <c r="M2741" s="66"/>
      <c r="N2741" s="61"/>
      <c r="O2741" s="65"/>
    </row>
    <row r="2742" spans="1:15" hidden="1" x14ac:dyDescent="0.25">
      <c r="A2742" s="61" t="s">
        <v>798</v>
      </c>
      <c r="B2742" s="61" t="s">
        <v>12973</v>
      </c>
      <c r="C2742" s="50">
        <v>113.41</v>
      </c>
      <c r="D2742" s="66">
        <v>45464</v>
      </c>
      <c r="E2742" s="61" t="s">
        <v>13030</v>
      </c>
      <c r="F2742" s="61"/>
      <c r="G2742" s="61" t="str">
        <f>VLOOKUP(Corrections[[#This Row],[Employee]],'[1]Management Hierarchy Report'!$A$2:$C$3607, 3, 0)</f>
        <v>Derek Schillinger</v>
      </c>
      <c r="H2742" s="48" t="s">
        <v>77</v>
      </c>
      <c r="I2742" s="61" t="s">
        <v>70</v>
      </c>
      <c r="J2742" s="61" t="str">
        <f>VLOOKUP(Corrections[[#This Row],[Employee]],[1]!Expense_Data[#Data],14,0)</f>
        <v>SL181@tidalwaveautospa.com</v>
      </c>
      <c r="K2742" s="68">
        <v>45516</v>
      </c>
      <c r="L2742" s="75"/>
      <c r="M2742" s="66"/>
      <c r="N2742" s="61"/>
      <c r="O2742" s="65"/>
    </row>
    <row r="2743" spans="1:15" hidden="1" x14ac:dyDescent="0.25">
      <c r="A2743" s="61" t="s">
        <v>798</v>
      </c>
      <c r="B2743" s="61" t="s">
        <v>12973</v>
      </c>
      <c r="C2743" s="50">
        <v>50.96</v>
      </c>
      <c r="D2743" s="66">
        <v>45472</v>
      </c>
      <c r="E2743" s="61" t="s">
        <v>13030</v>
      </c>
      <c r="F2743" s="61"/>
      <c r="G2743" s="61" t="str">
        <f>VLOOKUP(Corrections[[#This Row],[Employee]],'[1]Management Hierarchy Report'!$A$2:$C$3607, 3, 0)</f>
        <v>Derek Schillinger</v>
      </c>
      <c r="H2743" s="48" t="s">
        <v>77</v>
      </c>
      <c r="I2743" s="61" t="s">
        <v>70</v>
      </c>
      <c r="J2743" s="61" t="str">
        <f>VLOOKUP(Corrections[[#This Row],[Employee]],[1]!Expense_Data[#Data],14,0)</f>
        <v>SL181@tidalwaveautospa.com</v>
      </c>
      <c r="K2743" s="68">
        <v>45516</v>
      </c>
      <c r="L2743" s="75"/>
      <c r="M2743" s="66"/>
      <c r="N2743" s="61"/>
      <c r="O2743" s="65"/>
    </row>
    <row r="2744" spans="1:15" hidden="1" x14ac:dyDescent="0.25">
      <c r="A2744" s="61" t="s">
        <v>798</v>
      </c>
      <c r="B2744" s="61" t="s">
        <v>12973</v>
      </c>
      <c r="C2744" s="50">
        <v>187.54</v>
      </c>
      <c r="D2744" s="66">
        <v>45479</v>
      </c>
      <c r="E2744" s="61" t="s">
        <v>13030</v>
      </c>
      <c r="F2744" s="61"/>
      <c r="G2744" s="61" t="str">
        <f>VLOOKUP(Corrections[[#This Row],[Employee]],'[1]Management Hierarchy Report'!$A$2:$C$3607, 3, 0)</f>
        <v>Derek Schillinger</v>
      </c>
      <c r="H2744" s="48" t="s">
        <v>77</v>
      </c>
      <c r="I2744" s="61" t="s">
        <v>70</v>
      </c>
      <c r="J2744" s="61" t="str">
        <f>VLOOKUP(Corrections[[#This Row],[Employee]],[1]!Expense_Data[#Data],14,0)</f>
        <v>SL181@tidalwaveautospa.com</v>
      </c>
      <c r="K2744" s="68">
        <v>45516</v>
      </c>
      <c r="L2744" s="75"/>
      <c r="M2744" s="66"/>
      <c r="N2744" s="61"/>
      <c r="O2744" s="65"/>
    </row>
    <row r="2745" spans="1:15" hidden="1" x14ac:dyDescent="0.25">
      <c r="A2745" s="70" t="s">
        <v>758</v>
      </c>
      <c r="B2745" s="70" t="s">
        <v>14020</v>
      </c>
      <c r="C2745" s="57">
        <v>63.24</v>
      </c>
      <c r="D2745" s="73">
        <v>45487</v>
      </c>
      <c r="E2745" s="61" t="s">
        <v>13030</v>
      </c>
      <c r="F2745" s="61"/>
      <c r="G2745" s="61" t="str">
        <f>VLOOKUP(Corrections[[#This Row],[Employee]],'[1]Management Hierarchy Report'!$A$2:$C$3607, 3, 0)</f>
        <v>Cory Cummings</v>
      </c>
      <c r="H2745" s="48" t="s">
        <v>77</v>
      </c>
      <c r="I2745" s="61" t="s">
        <v>70</v>
      </c>
      <c r="J2745" s="61" t="str">
        <f>VLOOKUP(Corrections[[#This Row],[Employee]],[1]!Expense_Data[#Data],14,0)</f>
        <v>SL108@tidalwaveautospa.com</v>
      </c>
      <c r="K2745" s="68">
        <v>45523</v>
      </c>
      <c r="L2745" s="75"/>
      <c r="M2745" s="66"/>
      <c r="N2745" s="61"/>
      <c r="O2745" s="65"/>
    </row>
    <row r="2746" spans="1:15" hidden="1" x14ac:dyDescent="0.25">
      <c r="A2746" s="70" t="s">
        <v>758</v>
      </c>
      <c r="B2746" s="70" t="s">
        <v>14020</v>
      </c>
      <c r="C2746" s="57">
        <v>129.56</v>
      </c>
      <c r="D2746" s="73">
        <v>45498</v>
      </c>
      <c r="E2746" s="61" t="s">
        <v>13030</v>
      </c>
      <c r="F2746" s="61"/>
      <c r="G2746" s="61" t="str">
        <f>VLOOKUP(Corrections[[#This Row],[Employee]],'[1]Management Hierarchy Report'!$A$2:$C$3607, 3, 0)</f>
        <v>Cory Cummings</v>
      </c>
      <c r="H2746" s="48" t="s">
        <v>77</v>
      </c>
      <c r="I2746" s="61" t="s">
        <v>70</v>
      </c>
      <c r="J2746" s="61" t="str">
        <f>VLOOKUP(Corrections[[#This Row],[Employee]],[1]!Expense_Data[#Data],14,0)</f>
        <v>SL108@tidalwaveautospa.com</v>
      </c>
      <c r="K2746" s="68">
        <v>45523</v>
      </c>
      <c r="L2746" s="75"/>
      <c r="M2746" s="66"/>
      <c r="N2746" s="61"/>
      <c r="O2746" s="65"/>
    </row>
    <row r="2747" spans="1:15" hidden="1" x14ac:dyDescent="0.25">
      <c r="A2747" s="61" t="s">
        <v>14003</v>
      </c>
      <c r="B2747" s="61" t="s">
        <v>14004</v>
      </c>
      <c r="C2747" s="50">
        <v>96</v>
      </c>
      <c r="D2747" s="66">
        <v>45502</v>
      </c>
      <c r="E2747" s="61" t="s">
        <v>268</v>
      </c>
      <c r="F2747" s="61"/>
      <c r="G2747" s="61" t="str">
        <f>VLOOKUP(Corrections[[#This Row],[Employee]],'[1]Management Hierarchy Report'!$A$2:$C$3607, 3, 0)</f>
        <v>Ricky Doyle</v>
      </c>
      <c r="H2747" s="48" t="s">
        <v>268</v>
      </c>
      <c r="I2747" s="61" t="s">
        <v>70</v>
      </c>
      <c r="J2747" s="61" t="e">
        <f>VLOOKUP(Corrections[[#This Row],[Employee]],[1]!Expense_Data[#Data],14,0)</f>
        <v>#N/A</v>
      </c>
      <c r="K2747" s="68">
        <v>45523</v>
      </c>
      <c r="L2747" s="75"/>
      <c r="M2747" s="66"/>
      <c r="N2747" s="61"/>
      <c r="O2747" s="65"/>
    </row>
    <row r="2748" spans="1:15" hidden="1" x14ac:dyDescent="0.25">
      <c r="A2748" s="61" t="s">
        <v>378</v>
      </c>
      <c r="B2748" s="61" t="s">
        <v>13060</v>
      </c>
      <c r="C2748" s="50">
        <v>110.89</v>
      </c>
      <c r="D2748" s="66">
        <v>45474</v>
      </c>
      <c r="E2748" s="61" t="s">
        <v>13030</v>
      </c>
      <c r="F2748" s="61"/>
      <c r="G2748" s="61" t="str">
        <f>VLOOKUP(Corrections[[#This Row],[Employee]],'[1]Management Hierarchy Report'!$A$2:$C$3607, 3, 0)</f>
        <v>Cory Cummings</v>
      </c>
      <c r="H2748" s="48" t="s">
        <v>77</v>
      </c>
      <c r="I2748" s="61" t="s">
        <v>70</v>
      </c>
      <c r="J2748" s="61" t="str">
        <f>VLOOKUP(Corrections[[#This Row],[Employee]],[1]!Expense_Data[#Data],14,0)</f>
        <v>SL254@tidalwaveautospa.com</v>
      </c>
      <c r="K2748" s="68">
        <v>45523</v>
      </c>
      <c r="L2748" s="75"/>
      <c r="M2748" s="66"/>
      <c r="N2748" s="61"/>
      <c r="O2748" s="65"/>
    </row>
    <row r="2749" spans="1:15" hidden="1" x14ac:dyDescent="0.25">
      <c r="A2749" s="61" t="s">
        <v>378</v>
      </c>
      <c r="B2749" s="61" t="s">
        <v>13060</v>
      </c>
      <c r="C2749" s="50">
        <v>44.68</v>
      </c>
      <c r="D2749" s="66">
        <v>45486</v>
      </c>
      <c r="E2749" s="61" t="s">
        <v>13030</v>
      </c>
      <c r="F2749" s="61"/>
      <c r="G2749" s="61" t="str">
        <f>VLOOKUP(Corrections[[#This Row],[Employee]],'[1]Management Hierarchy Report'!$A$2:$C$3607, 3, 0)</f>
        <v>Cory Cummings</v>
      </c>
      <c r="H2749" s="48" t="s">
        <v>77</v>
      </c>
      <c r="I2749" s="61" t="s">
        <v>70</v>
      </c>
      <c r="J2749" s="61" t="str">
        <f>VLOOKUP(Corrections[[#This Row],[Employee]],[1]!Expense_Data[#Data],14,0)</f>
        <v>SL254@tidalwaveautospa.com</v>
      </c>
      <c r="K2749" s="68">
        <v>45523</v>
      </c>
      <c r="L2749" s="75"/>
      <c r="M2749" s="66"/>
      <c r="N2749" s="61"/>
      <c r="O2749" s="65"/>
    </row>
    <row r="2750" spans="1:15" hidden="1" x14ac:dyDescent="0.25">
      <c r="A2750" s="61" t="s">
        <v>11561</v>
      </c>
      <c r="B2750" s="61" t="s">
        <v>13976</v>
      </c>
      <c r="C2750" s="50">
        <v>1500.28</v>
      </c>
      <c r="D2750" s="66">
        <v>45495</v>
      </c>
      <c r="E2750" s="61" t="s">
        <v>13870</v>
      </c>
      <c r="F2750" s="61"/>
      <c r="G2750" s="61" t="str">
        <f>VLOOKUP(Corrections[[#This Row],[Employee]],'[1]Management Hierarchy Report'!$A$2:$C$3607, 3, 0)</f>
        <v>Timothy Fruge</v>
      </c>
      <c r="H2750" s="48" t="s">
        <v>13872</v>
      </c>
      <c r="I2750" s="61" t="s">
        <v>70</v>
      </c>
      <c r="J2750" s="61" t="str">
        <f>VLOOKUP(Corrections[[#This Row],[Employee]],[1]!Expense_Data[#Data],14,0)</f>
        <v>bobby.ferguson@tidalwaveautospa.com</v>
      </c>
      <c r="K2750" s="68">
        <v>45523</v>
      </c>
      <c r="L2750" s="75"/>
      <c r="M2750" s="66"/>
      <c r="N2750" s="61"/>
      <c r="O2750" s="65"/>
    </row>
    <row r="2751" spans="1:15" hidden="1" x14ac:dyDescent="0.25">
      <c r="A2751" s="61" t="s">
        <v>650</v>
      </c>
      <c r="B2751" s="61" t="s">
        <v>11593</v>
      </c>
      <c r="C2751" s="50">
        <v>782.23</v>
      </c>
      <c r="D2751" s="66">
        <v>45416</v>
      </c>
      <c r="E2751" s="61" t="s">
        <v>13828</v>
      </c>
      <c r="F2751" s="61"/>
      <c r="G2751" s="61" t="str">
        <f>VLOOKUP(Corrections[[#This Row],[Employee]],'[1]Management Hierarchy Report'!$A$2:$C$3607, 3, 0)</f>
        <v>Michael Donnelly</v>
      </c>
      <c r="H2751" s="48" t="s">
        <v>77</v>
      </c>
      <c r="I2751" s="61" t="s">
        <v>70</v>
      </c>
      <c r="J2751" s="61" t="str">
        <f>VLOOKUP(Corrections[[#This Row],[Employee]],[1]!Expense_Data[#Data],14,0)</f>
        <v>SL73@tidalwaveautospa.com</v>
      </c>
      <c r="K2751" s="68">
        <v>45523</v>
      </c>
      <c r="L2751" s="75"/>
      <c r="M2751" s="66"/>
      <c r="N2751" s="61"/>
      <c r="O2751" s="65"/>
    </row>
    <row r="2752" spans="1:15" hidden="1" x14ac:dyDescent="0.25">
      <c r="A2752" s="61" t="s">
        <v>650</v>
      </c>
      <c r="B2752" s="61" t="s">
        <v>11593</v>
      </c>
      <c r="C2752" s="50">
        <v>322.66000000000003</v>
      </c>
      <c r="D2752" s="66">
        <v>45421</v>
      </c>
      <c r="E2752" s="61" t="s">
        <v>13828</v>
      </c>
      <c r="F2752" s="61"/>
      <c r="G2752" s="61" t="str">
        <f>VLOOKUP(Corrections[[#This Row],[Employee]],'[1]Management Hierarchy Report'!$A$2:$C$3607, 3, 0)</f>
        <v>Michael Donnelly</v>
      </c>
      <c r="H2752" s="48" t="s">
        <v>77</v>
      </c>
      <c r="I2752" s="61" t="s">
        <v>70</v>
      </c>
      <c r="J2752" s="61" t="str">
        <f>VLOOKUP(Corrections[[#This Row],[Employee]],[1]!Expense_Data[#Data],14,0)</f>
        <v>SL73@tidalwaveautospa.com</v>
      </c>
      <c r="K2752" s="68">
        <v>45523</v>
      </c>
      <c r="L2752" s="75"/>
      <c r="M2752" s="66"/>
      <c r="N2752" s="61"/>
      <c r="O2752" s="65"/>
    </row>
    <row r="2753" spans="1:15" hidden="1" x14ac:dyDescent="0.25">
      <c r="A2753" s="61" t="s">
        <v>650</v>
      </c>
      <c r="B2753" s="61" t="s">
        <v>11593</v>
      </c>
      <c r="C2753" s="50">
        <v>241.09</v>
      </c>
      <c r="D2753" s="66">
        <v>45422</v>
      </c>
      <c r="E2753" s="61" t="s">
        <v>13828</v>
      </c>
      <c r="F2753" s="61"/>
      <c r="G2753" s="61" t="str">
        <f>VLOOKUP(Corrections[[#This Row],[Employee]],'[1]Management Hierarchy Report'!$A$2:$C$3607, 3, 0)</f>
        <v>Michael Donnelly</v>
      </c>
      <c r="H2753" s="48" t="s">
        <v>77</v>
      </c>
      <c r="I2753" s="61" t="s">
        <v>70</v>
      </c>
      <c r="J2753" s="61" t="str">
        <f>VLOOKUP(Corrections[[#This Row],[Employee]],[1]!Expense_Data[#Data],14,0)</f>
        <v>SL73@tidalwaveautospa.com</v>
      </c>
      <c r="K2753" s="68">
        <v>45523</v>
      </c>
      <c r="L2753" s="75"/>
      <c r="M2753" s="66"/>
      <c r="N2753" s="61"/>
      <c r="O2753" s="65"/>
    </row>
    <row r="2754" spans="1:15" hidden="1" x14ac:dyDescent="0.25">
      <c r="A2754" s="61" t="s">
        <v>650</v>
      </c>
      <c r="B2754" s="61" t="s">
        <v>13136</v>
      </c>
      <c r="C2754" s="50">
        <v>74.069999999999993</v>
      </c>
      <c r="D2754" s="66">
        <v>45472</v>
      </c>
      <c r="E2754" s="61" t="s">
        <v>13828</v>
      </c>
      <c r="F2754" s="61"/>
      <c r="G2754" s="61" t="str">
        <f>VLOOKUP(Corrections[[#This Row],[Employee]],'[1]Management Hierarchy Report'!$A$2:$C$3607, 3, 0)</f>
        <v>Michael Donnelly</v>
      </c>
      <c r="H2754" s="48" t="s">
        <v>77</v>
      </c>
      <c r="I2754" s="61" t="s">
        <v>70</v>
      </c>
      <c r="J2754" s="61" t="str">
        <f>VLOOKUP(Corrections[[#This Row],[Employee]],[1]!Expense_Data[#Data],14,0)</f>
        <v>SL73@tidalwaveautospa.com</v>
      </c>
      <c r="K2754" s="68">
        <v>45523</v>
      </c>
      <c r="L2754" s="75"/>
      <c r="M2754" s="66"/>
      <c r="N2754" s="61"/>
      <c r="O2754" s="65"/>
    </row>
    <row r="2755" spans="1:15" hidden="1" x14ac:dyDescent="0.25">
      <c r="A2755" s="61" t="s">
        <v>614</v>
      </c>
      <c r="B2755" s="61" t="s">
        <v>14001</v>
      </c>
      <c r="C2755" s="50">
        <v>106.18</v>
      </c>
      <c r="D2755" s="66">
        <v>45459</v>
      </c>
      <c r="E2755" s="61" t="s">
        <v>176</v>
      </c>
      <c r="F2755" s="61"/>
      <c r="G2755" s="61" t="str">
        <f>VLOOKUP(Corrections[[#This Row],[Employee]],'[1]Management Hierarchy Report'!$A$2:$C$3607, 3, 0)</f>
        <v>Jeff Mathis</v>
      </c>
      <c r="H2755" s="48" t="s">
        <v>77</v>
      </c>
      <c r="I2755" s="61" t="s">
        <v>70</v>
      </c>
      <c r="J2755" s="61" t="str">
        <f>VLOOKUP(Corrections[[#This Row],[Employee]],[1]!Expense_Data[#Data],14,0)</f>
        <v>SL261@tidalwaveautospa.com</v>
      </c>
      <c r="K2755" s="68">
        <v>45523</v>
      </c>
      <c r="L2755" s="75"/>
      <c r="M2755" s="66"/>
      <c r="N2755" s="61"/>
      <c r="O2755" s="65"/>
    </row>
    <row r="2756" spans="1:15" hidden="1" x14ac:dyDescent="0.25">
      <c r="A2756" s="61" t="s">
        <v>482</v>
      </c>
      <c r="B2756" s="61" t="s">
        <v>14007</v>
      </c>
      <c r="C2756" s="50">
        <v>839.9</v>
      </c>
      <c r="D2756" s="66">
        <v>45512</v>
      </c>
      <c r="E2756" s="61" t="s">
        <v>13870</v>
      </c>
      <c r="F2756" s="61"/>
      <c r="G2756" s="61" t="str">
        <f>VLOOKUP(Corrections[[#This Row],[Employee]],'[1]Management Hierarchy Report'!$A$2:$C$3607, 3, 0)</f>
        <v>Ricky Doyle</v>
      </c>
      <c r="H2756" s="48" t="s">
        <v>13872</v>
      </c>
      <c r="I2756" s="61" t="s">
        <v>70</v>
      </c>
      <c r="J2756" s="61" t="str">
        <f>VLOOKUP(Corrections[[#This Row],[Employee]],[1]!Expense_Data[#Data],14,0)</f>
        <v>SL204@tidalwaveautospa.com</v>
      </c>
      <c r="K2756" s="68">
        <v>45523</v>
      </c>
      <c r="L2756" s="75"/>
      <c r="M2756" s="66"/>
      <c r="N2756" s="61"/>
      <c r="O2756" s="65"/>
    </row>
    <row r="2757" spans="1:15" hidden="1" x14ac:dyDescent="0.25">
      <c r="A2757" s="61" t="s">
        <v>13990</v>
      </c>
      <c r="B2757" s="61" t="s">
        <v>13991</v>
      </c>
      <c r="C2757" s="50">
        <v>208.13</v>
      </c>
      <c r="D2757" s="66">
        <v>45452</v>
      </c>
      <c r="E2757" s="61" t="s">
        <v>13870</v>
      </c>
      <c r="F2757" s="61"/>
      <c r="G2757" s="61" t="str">
        <f>VLOOKUP(Corrections[[#This Row],[Employee]],'[1]Management Hierarchy Report'!$A$2:$C$3607, 3, 0)</f>
        <v>Joe Chavez</v>
      </c>
      <c r="H2757" s="48" t="s">
        <v>13872</v>
      </c>
      <c r="I2757" s="61" t="s">
        <v>70</v>
      </c>
      <c r="J2757" s="67" t="str">
        <f>VLOOKUP(Corrections[[#This Row],[Employee]],[1]!Expense_Data[#Data],14,0)</f>
        <v>carl.woessner@tidalwaveautospa.com</v>
      </c>
      <c r="K2757" s="68">
        <v>45523</v>
      </c>
      <c r="L2757" s="75"/>
      <c r="M2757" s="66"/>
      <c r="N2757" s="61"/>
      <c r="O2757" s="65"/>
    </row>
    <row r="2758" spans="1:15" hidden="1" x14ac:dyDescent="0.25">
      <c r="A2758" s="61" t="s">
        <v>13990</v>
      </c>
      <c r="B2758" s="61" t="s">
        <v>13992</v>
      </c>
      <c r="C2758" s="50">
        <v>551.08000000000004</v>
      </c>
      <c r="D2758" s="66">
        <v>45511</v>
      </c>
      <c r="E2758" s="61" t="s">
        <v>13870</v>
      </c>
      <c r="F2758" s="61"/>
      <c r="G2758" s="61" t="str">
        <f>VLOOKUP(Corrections[[#This Row],[Employee]],'[1]Management Hierarchy Report'!$A$2:$C$3607, 3, 0)</f>
        <v>Joe Chavez</v>
      </c>
      <c r="H2758" s="48" t="s">
        <v>13872</v>
      </c>
      <c r="I2758" s="61" t="s">
        <v>70</v>
      </c>
      <c r="J2758" s="67" t="str">
        <f>VLOOKUP(Corrections[[#This Row],[Employee]],[1]!Expense_Data[#Data],14,0)</f>
        <v>carl.woessner@tidalwaveautospa.com</v>
      </c>
      <c r="K2758" s="68">
        <v>45523</v>
      </c>
      <c r="L2758" s="75"/>
      <c r="M2758" s="66"/>
      <c r="N2758" s="61"/>
      <c r="O2758" s="65"/>
    </row>
    <row r="2759" spans="1:15" hidden="1" x14ac:dyDescent="0.25">
      <c r="A2759" s="61" t="s">
        <v>747</v>
      </c>
      <c r="B2759" s="61" t="s">
        <v>13003</v>
      </c>
      <c r="C2759" s="50">
        <v>29.75</v>
      </c>
      <c r="D2759" s="66">
        <v>45484</v>
      </c>
      <c r="E2759" s="61" t="s">
        <v>13828</v>
      </c>
      <c r="F2759" s="61"/>
      <c r="G2759" s="61" t="str">
        <f>VLOOKUP(Corrections[[#This Row],[Employee]],'[1]Management Hierarchy Report'!$A$2:$C$3607, 3, 0)</f>
        <v>Derek Schillinger</v>
      </c>
      <c r="H2759" s="48" t="s">
        <v>77</v>
      </c>
      <c r="I2759" s="61" t="s">
        <v>70</v>
      </c>
      <c r="J2759" s="61" t="str">
        <f>VLOOKUP(Corrections[[#This Row],[Employee]],[1]!Expense_Data[#Data],14,0)</f>
        <v>SL311@tidalwaveautospa.com</v>
      </c>
      <c r="K2759" s="68">
        <v>45523</v>
      </c>
      <c r="L2759" s="75"/>
      <c r="M2759" s="66"/>
      <c r="N2759" s="61"/>
      <c r="O2759" s="65"/>
    </row>
    <row r="2760" spans="1:15" hidden="1" x14ac:dyDescent="0.25">
      <c r="A2760" s="61" t="s">
        <v>747</v>
      </c>
      <c r="B2760" s="61" t="s">
        <v>13987</v>
      </c>
      <c r="C2760" s="50">
        <v>43.08</v>
      </c>
      <c r="D2760" s="66">
        <v>45504</v>
      </c>
      <c r="E2760" s="61" t="s">
        <v>12979</v>
      </c>
      <c r="F2760" s="61"/>
      <c r="G2760" s="61" t="str">
        <f>VLOOKUP(Corrections[[#This Row],[Employee]],'[1]Management Hierarchy Report'!$A$2:$C$3607, 3, 0)</f>
        <v>Derek Schillinger</v>
      </c>
      <c r="H2760" s="48" t="s">
        <v>77</v>
      </c>
      <c r="I2760" s="61" t="s">
        <v>70</v>
      </c>
      <c r="J2760" s="61" t="str">
        <f>VLOOKUP(Corrections[[#This Row],[Employee]],[1]!Expense_Data[#Data],14,0)</f>
        <v>SL311@tidalwaveautospa.com</v>
      </c>
      <c r="K2760" s="68">
        <v>45523</v>
      </c>
      <c r="L2760" s="75"/>
      <c r="M2760" s="66"/>
      <c r="N2760" s="61"/>
      <c r="O2760" s="65"/>
    </row>
    <row r="2761" spans="1:15" hidden="1" x14ac:dyDescent="0.25">
      <c r="A2761" s="61" t="s">
        <v>747</v>
      </c>
      <c r="B2761" s="61" t="s">
        <v>13987</v>
      </c>
      <c r="C2761" s="50">
        <v>58.44</v>
      </c>
      <c r="D2761" s="66">
        <v>45504</v>
      </c>
      <c r="E2761" s="61" t="s">
        <v>12978</v>
      </c>
      <c r="F2761" s="61"/>
      <c r="G2761" s="61" t="str">
        <f>VLOOKUP(Corrections[[#This Row],[Employee]],'[1]Management Hierarchy Report'!$A$2:$C$3607, 3, 0)</f>
        <v>Derek Schillinger</v>
      </c>
      <c r="H2761" s="48" t="s">
        <v>77</v>
      </c>
      <c r="I2761" s="61" t="s">
        <v>70</v>
      </c>
      <c r="J2761" s="61" t="str">
        <f>VLOOKUP(Corrections[[#This Row],[Employee]],[1]!Expense_Data[#Data],14,0)</f>
        <v>SL311@tidalwaveautospa.com</v>
      </c>
      <c r="K2761" s="68">
        <v>45523</v>
      </c>
      <c r="L2761" s="75"/>
      <c r="M2761" s="66"/>
      <c r="N2761" s="61"/>
      <c r="O2761" s="65"/>
    </row>
    <row r="2762" spans="1:15" hidden="1" x14ac:dyDescent="0.25">
      <c r="A2762" s="61" t="s">
        <v>747</v>
      </c>
      <c r="B2762" s="61" t="s">
        <v>13987</v>
      </c>
      <c r="C2762" s="50">
        <v>186.43</v>
      </c>
      <c r="D2762" s="66">
        <v>45505</v>
      </c>
      <c r="E2762" s="61" t="s">
        <v>12979</v>
      </c>
      <c r="F2762" s="61"/>
      <c r="G2762" s="61" t="str">
        <f>VLOOKUP(Corrections[[#This Row],[Employee]],'[1]Management Hierarchy Report'!$A$2:$C$3607, 3, 0)</f>
        <v>Derek Schillinger</v>
      </c>
      <c r="H2762" s="48" t="s">
        <v>77</v>
      </c>
      <c r="I2762" s="61" t="s">
        <v>70</v>
      </c>
      <c r="J2762" s="61" t="str">
        <f>VLOOKUP(Corrections[[#This Row],[Employee]],[1]!Expense_Data[#Data],14,0)</f>
        <v>SL311@tidalwaveautospa.com</v>
      </c>
      <c r="K2762" s="68">
        <v>45523</v>
      </c>
      <c r="L2762" s="75"/>
      <c r="M2762" s="66"/>
      <c r="N2762" s="61"/>
      <c r="O2762" s="65"/>
    </row>
    <row r="2763" spans="1:15" hidden="1" x14ac:dyDescent="0.25">
      <c r="A2763" s="61" t="s">
        <v>74</v>
      </c>
      <c r="B2763" s="61" t="s">
        <v>13054</v>
      </c>
      <c r="C2763" s="50">
        <v>159.1</v>
      </c>
      <c r="D2763" s="66">
        <v>45484</v>
      </c>
      <c r="E2763" s="61" t="s">
        <v>13030</v>
      </c>
      <c r="F2763" s="61"/>
      <c r="G2763" s="61" t="str">
        <f>VLOOKUP(Corrections[[#This Row],[Employee]],'[1]Management Hierarchy Report'!$A$2:$C$3607, 3, 0)</f>
        <v>Steven Kyriazis</v>
      </c>
      <c r="H2763" s="48" t="s">
        <v>77</v>
      </c>
      <c r="I2763" s="61" t="s">
        <v>70</v>
      </c>
      <c r="J2763" s="61" t="str">
        <f>VLOOKUP(Corrections[[#This Row],[Employee]],[1]!Expense_Data[#Data],14,0)</f>
        <v>SL230@tidalwaveautospa.com</v>
      </c>
      <c r="K2763" s="68">
        <v>45523</v>
      </c>
      <c r="L2763" s="75"/>
      <c r="M2763" s="66"/>
      <c r="N2763" s="61"/>
      <c r="O2763" s="65"/>
    </row>
    <row r="2764" spans="1:15" hidden="1" x14ac:dyDescent="0.25">
      <c r="A2764" s="61" t="s">
        <v>74</v>
      </c>
      <c r="B2764" s="61" t="s">
        <v>13999</v>
      </c>
      <c r="C2764" s="50">
        <v>785.35</v>
      </c>
      <c r="D2764" s="66">
        <v>45513</v>
      </c>
      <c r="E2764" s="61" t="s">
        <v>13870</v>
      </c>
      <c r="F2764" s="61"/>
      <c r="G2764" s="61" t="str">
        <f>VLOOKUP(Corrections[[#This Row],[Employee]],'[1]Management Hierarchy Report'!$A$2:$C$3607, 3, 0)</f>
        <v>Steven Kyriazis</v>
      </c>
      <c r="H2764" s="48" t="s">
        <v>13872</v>
      </c>
      <c r="I2764" s="61" t="s">
        <v>70</v>
      </c>
      <c r="J2764" s="61" t="str">
        <f>VLOOKUP(Corrections[[#This Row],[Employee]],[1]!Expense_Data[#Data],14,0)</f>
        <v>SL230@tidalwaveautospa.com</v>
      </c>
      <c r="K2764" s="68">
        <v>45523</v>
      </c>
      <c r="L2764" s="75"/>
      <c r="M2764" s="66"/>
      <c r="N2764" s="61"/>
      <c r="O2764" s="65"/>
    </row>
    <row r="2765" spans="1:15" hidden="1" x14ac:dyDescent="0.25">
      <c r="A2765" s="61" t="s">
        <v>10379</v>
      </c>
      <c r="B2765" s="61" t="s">
        <v>13175</v>
      </c>
      <c r="C2765" s="50">
        <v>68.510000000000005</v>
      </c>
      <c r="D2765" s="66">
        <v>45457</v>
      </c>
      <c r="E2765" s="61" t="s">
        <v>521</v>
      </c>
      <c r="F2765" s="61"/>
      <c r="G2765" s="61" t="str">
        <f>VLOOKUP(Corrections[[#This Row],[Employee]],'[1]Management Hierarchy Report'!$A$2:$C$3607, 3, 0)</f>
        <v>Andrew Stephens</v>
      </c>
      <c r="H2765" s="48" t="s">
        <v>77</v>
      </c>
      <c r="I2765" s="61" t="s">
        <v>70</v>
      </c>
      <c r="J2765" s="61" t="str">
        <f>VLOOKUP(Corrections[[#This Row],[Employee]],[1]!Expense_Data[#Data],14,0)</f>
        <v>SL324@tidalwaveautospa.com</v>
      </c>
      <c r="K2765" s="68">
        <v>45523</v>
      </c>
      <c r="L2765" s="75"/>
      <c r="M2765" s="66"/>
      <c r="N2765" s="61"/>
      <c r="O2765" s="65"/>
    </row>
    <row r="2766" spans="1:15" hidden="1" x14ac:dyDescent="0.25">
      <c r="A2766" s="61" t="s">
        <v>10379</v>
      </c>
      <c r="B2766" s="61" t="s">
        <v>13160</v>
      </c>
      <c r="C2766" s="50">
        <v>95.66</v>
      </c>
      <c r="D2766" s="66">
        <v>45446</v>
      </c>
      <c r="E2766" s="61" t="s">
        <v>152</v>
      </c>
      <c r="F2766" s="61"/>
      <c r="G2766" s="61" t="str">
        <f>VLOOKUP(Corrections[[#This Row],[Employee]],'[1]Management Hierarchy Report'!$A$2:$C$3607, 3, 0)</f>
        <v>Andrew Stephens</v>
      </c>
      <c r="H2766" s="48" t="s">
        <v>77</v>
      </c>
      <c r="I2766" s="61" t="s">
        <v>70</v>
      </c>
      <c r="J2766" s="61" t="str">
        <f>VLOOKUP(Corrections[[#This Row],[Employee]],[1]!Expense_Data[#Data],14,0)</f>
        <v>SL324@tidalwaveautospa.com</v>
      </c>
      <c r="K2766" s="68">
        <v>45523</v>
      </c>
      <c r="L2766" s="75"/>
      <c r="M2766" s="66"/>
      <c r="N2766" s="61"/>
      <c r="O2766" s="65"/>
    </row>
    <row r="2767" spans="1:15" hidden="1" x14ac:dyDescent="0.25">
      <c r="A2767" s="61" t="s">
        <v>10379</v>
      </c>
      <c r="B2767" s="61" t="s">
        <v>13160</v>
      </c>
      <c r="C2767" s="50">
        <v>12.69</v>
      </c>
      <c r="D2767" s="66">
        <v>45447</v>
      </c>
      <c r="E2767" s="61" t="s">
        <v>152</v>
      </c>
      <c r="F2767" s="61"/>
      <c r="G2767" s="61" t="str">
        <f>VLOOKUP(Corrections[[#This Row],[Employee]],'[1]Management Hierarchy Report'!$A$2:$C$3607, 3, 0)</f>
        <v>Andrew Stephens</v>
      </c>
      <c r="H2767" s="48" t="s">
        <v>77</v>
      </c>
      <c r="I2767" s="61" t="s">
        <v>70</v>
      </c>
      <c r="J2767" s="61" t="str">
        <f>VLOOKUP(Corrections[[#This Row],[Employee]],[1]!Expense_Data[#Data],14,0)</f>
        <v>SL324@tidalwaveautospa.com</v>
      </c>
      <c r="K2767" s="68">
        <v>45523</v>
      </c>
      <c r="L2767" s="75"/>
      <c r="M2767" s="66"/>
      <c r="N2767" s="61"/>
      <c r="O2767" s="65"/>
    </row>
    <row r="2768" spans="1:15" hidden="1" x14ac:dyDescent="0.25">
      <c r="A2768" s="61" t="s">
        <v>10379</v>
      </c>
      <c r="B2768" s="61" t="s">
        <v>13160</v>
      </c>
      <c r="C2768" s="50">
        <v>27.6</v>
      </c>
      <c r="D2768" s="66">
        <v>45452</v>
      </c>
      <c r="E2768" s="61" t="s">
        <v>152</v>
      </c>
      <c r="F2768" s="61"/>
      <c r="G2768" s="61" t="str">
        <f>VLOOKUP(Corrections[[#This Row],[Employee]],'[1]Management Hierarchy Report'!$A$2:$C$3607, 3, 0)</f>
        <v>Andrew Stephens</v>
      </c>
      <c r="H2768" s="48" t="s">
        <v>77</v>
      </c>
      <c r="I2768" s="61" t="s">
        <v>70</v>
      </c>
      <c r="J2768" s="61" t="str">
        <f>VLOOKUP(Corrections[[#This Row],[Employee]],[1]!Expense_Data[#Data],14,0)</f>
        <v>SL324@tidalwaveautospa.com</v>
      </c>
      <c r="K2768" s="68">
        <v>45523</v>
      </c>
      <c r="L2768" s="75"/>
      <c r="M2768" s="66"/>
      <c r="N2768" s="61"/>
      <c r="O2768" s="65"/>
    </row>
    <row r="2769" spans="1:15" hidden="1" x14ac:dyDescent="0.25">
      <c r="A2769" s="61" t="s">
        <v>10379</v>
      </c>
      <c r="B2769" s="61" t="s">
        <v>13160</v>
      </c>
      <c r="C2769" s="50">
        <v>75.59</v>
      </c>
      <c r="D2769" s="66">
        <v>45452</v>
      </c>
      <c r="E2769" s="61" t="s">
        <v>152</v>
      </c>
      <c r="F2769" s="61"/>
      <c r="G2769" s="61" t="str">
        <f>VLOOKUP(Corrections[[#This Row],[Employee]],'[1]Management Hierarchy Report'!$A$2:$C$3607, 3, 0)</f>
        <v>Andrew Stephens</v>
      </c>
      <c r="H2769" s="48" t="s">
        <v>77</v>
      </c>
      <c r="I2769" s="61" t="s">
        <v>70</v>
      </c>
      <c r="J2769" s="61" t="str">
        <f>VLOOKUP(Corrections[[#This Row],[Employee]],[1]!Expense_Data[#Data],14,0)</f>
        <v>SL324@tidalwaveautospa.com</v>
      </c>
      <c r="K2769" s="68">
        <v>45523</v>
      </c>
      <c r="L2769" s="75"/>
      <c r="M2769" s="66"/>
      <c r="N2769" s="61"/>
      <c r="O2769" s="65"/>
    </row>
    <row r="2770" spans="1:15" hidden="1" x14ac:dyDescent="0.25">
      <c r="A2770" s="61" t="s">
        <v>10379</v>
      </c>
      <c r="B2770" s="61" t="s">
        <v>13160</v>
      </c>
      <c r="C2770" s="50">
        <v>80.89</v>
      </c>
      <c r="D2770" s="66">
        <v>45472</v>
      </c>
      <c r="E2770" s="61" t="s">
        <v>152</v>
      </c>
      <c r="F2770" s="61"/>
      <c r="G2770" s="61" t="str">
        <f>VLOOKUP(Corrections[[#This Row],[Employee]],'[1]Management Hierarchy Report'!$A$2:$C$3607, 3, 0)</f>
        <v>Andrew Stephens</v>
      </c>
      <c r="H2770" s="48" t="s">
        <v>77</v>
      </c>
      <c r="I2770" s="61" t="s">
        <v>70</v>
      </c>
      <c r="J2770" s="61" t="str">
        <f>VLOOKUP(Corrections[[#This Row],[Employee]],[1]!Expense_Data[#Data],14,0)</f>
        <v>SL324@tidalwaveautospa.com</v>
      </c>
      <c r="K2770" s="68">
        <v>45523</v>
      </c>
      <c r="L2770" s="75"/>
      <c r="M2770" s="66"/>
      <c r="N2770" s="61"/>
      <c r="O2770" s="65"/>
    </row>
    <row r="2771" spans="1:15" hidden="1" x14ac:dyDescent="0.25">
      <c r="A2771" s="61" t="s">
        <v>10379</v>
      </c>
      <c r="B2771" s="61" t="s">
        <v>13849</v>
      </c>
      <c r="C2771" s="50">
        <v>46.53</v>
      </c>
      <c r="D2771" s="66">
        <v>45469</v>
      </c>
      <c r="E2771" s="61" t="s">
        <v>13030</v>
      </c>
      <c r="F2771" s="61"/>
      <c r="G2771" s="61" t="str">
        <f>VLOOKUP(Corrections[[#This Row],[Employee]],'[1]Management Hierarchy Report'!$A$2:$C$3607, 3, 0)</f>
        <v>Andrew Stephens</v>
      </c>
      <c r="H2771" s="48" t="s">
        <v>77</v>
      </c>
      <c r="I2771" s="61" t="s">
        <v>70</v>
      </c>
      <c r="J2771" s="61" t="str">
        <f>VLOOKUP(Corrections[[#This Row],[Employee]],[1]!Expense_Data[#Data],14,0)</f>
        <v>SL324@tidalwaveautospa.com</v>
      </c>
      <c r="K2771" s="68">
        <v>45523</v>
      </c>
      <c r="L2771" s="75"/>
      <c r="M2771" s="66"/>
      <c r="N2771" s="61"/>
      <c r="O2771" s="65"/>
    </row>
    <row r="2772" spans="1:15" hidden="1" x14ac:dyDescent="0.25">
      <c r="A2772" s="61" t="s">
        <v>10379</v>
      </c>
      <c r="B2772" s="61" t="s">
        <v>13849</v>
      </c>
      <c r="C2772" s="50">
        <v>40.04</v>
      </c>
      <c r="D2772" s="66">
        <v>45481</v>
      </c>
      <c r="E2772" s="61" t="s">
        <v>13030</v>
      </c>
      <c r="F2772" s="61"/>
      <c r="G2772" s="61" t="str">
        <f>VLOOKUP(Corrections[[#This Row],[Employee]],'[1]Management Hierarchy Report'!$A$2:$C$3607, 3, 0)</f>
        <v>Andrew Stephens</v>
      </c>
      <c r="H2772" s="48" t="s">
        <v>77</v>
      </c>
      <c r="I2772" s="61" t="s">
        <v>70</v>
      </c>
      <c r="J2772" s="61" t="str">
        <f>VLOOKUP(Corrections[[#This Row],[Employee]],[1]!Expense_Data[#Data],14,0)</f>
        <v>SL324@tidalwaveautospa.com</v>
      </c>
      <c r="K2772" s="68">
        <v>45523</v>
      </c>
      <c r="L2772" s="75"/>
      <c r="M2772" s="66"/>
      <c r="N2772" s="61"/>
      <c r="O2772" s="65"/>
    </row>
    <row r="2773" spans="1:15" hidden="1" x14ac:dyDescent="0.25">
      <c r="A2773" s="61" t="s">
        <v>10379</v>
      </c>
      <c r="B2773" s="61" t="s">
        <v>13849</v>
      </c>
      <c r="C2773" s="50">
        <v>39.200000000000003</v>
      </c>
      <c r="D2773" s="66">
        <v>45489</v>
      </c>
      <c r="E2773" s="61" t="s">
        <v>13030</v>
      </c>
      <c r="F2773" s="61"/>
      <c r="G2773" s="61" t="str">
        <f>VLOOKUP(Corrections[[#This Row],[Employee]],'[1]Management Hierarchy Report'!$A$2:$C$3607, 3, 0)</f>
        <v>Andrew Stephens</v>
      </c>
      <c r="H2773" s="48" t="s">
        <v>77</v>
      </c>
      <c r="I2773" s="61" t="s">
        <v>70</v>
      </c>
      <c r="J2773" s="61" t="str">
        <f>VLOOKUP(Corrections[[#This Row],[Employee]],[1]!Expense_Data[#Data],14,0)</f>
        <v>SL324@tidalwaveautospa.com</v>
      </c>
      <c r="K2773" s="68">
        <v>45523</v>
      </c>
      <c r="L2773" s="75"/>
      <c r="M2773" s="66"/>
      <c r="N2773" s="61"/>
      <c r="O2773" s="65"/>
    </row>
    <row r="2774" spans="1:15" hidden="1" x14ac:dyDescent="0.25">
      <c r="A2774" s="61" t="s">
        <v>641</v>
      </c>
      <c r="B2774" s="61" t="s">
        <v>12963</v>
      </c>
      <c r="C2774" s="50">
        <v>302.87</v>
      </c>
      <c r="D2774" s="66">
        <v>45461</v>
      </c>
      <c r="E2774" s="61" t="s">
        <v>13030</v>
      </c>
      <c r="F2774" s="61"/>
      <c r="G2774" s="61" t="str">
        <f>VLOOKUP(Corrections[[#This Row],[Employee]],'[1]Management Hierarchy Report'!$A$2:$C$3607, 3, 0)</f>
        <v>Coty Stevens</v>
      </c>
      <c r="H2774" s="48" t="s">
        <v>77</v>
      </c>
      <c r="I2774" s="61" t="s">
        <v>70</v>
      </c>
      <c r="J2774" s="61" t="str">
        <f>VLOOKUP(Corrections[[#This Row],[Employee]],[1]!Expense_Data[#Data],14,0)</f>
        <v>clayton.gibson@tidalwaveautospa.com</v>
      </c>
      <c r="K2774" s="68">
        <v>45523</v>
      </c>
      <c r="L2774" s="75"/>
      <c r="M2774" s="66"/>
      <c r="N2774" s="61"/>
      <c r="O2774" s="65"/>
    </row>
    <row r="2775" spans="1:15" hidden="1" x14ac:dyDescent="0.25">
      <c r="A2775" s="61" t="s">
        <v>641</v>
      </c>
      <c r="B2775" s="61" t="s">
        <v>12963</v>
      </c>
      <c r="C2775" s="50">
        <v>623.83000000000004</v>
      </c>
      <c r="D2775" s="66">
        <v>45461</v>
      </c>
      <c r="E2775" s="61" t="s">
        <v>13030</v>
      </c>
      <c r="F2775" s="61"/>
      <c r="G2775" s="61" t="str">
        <f>VLOOKUP(Corrections[[#This Row],[Employee]],'[1]Management Hierarchy Report'!$A$2:$C$3607, 3, 0)</f>
        <v>Coty Stevens</v>
      </c>
      <c r="H2775" s="48" t="s">
        <v>77</v>
      </c>
      <c r="I2775" s="61" t="s">
        <v>70</v>
      </c>
      <c r="J2775" s="61" t="str">
        <f>VLOOKUP(Corrections[[#This Row],[Employee]],[1]!Expense_Data[#Data],14,0)</f>
        <v>clayton.gibson@tidalwaveautospa.com</v>
      </c>
      <c r="K2775" s="68">
        <v>45523</v>
      </c>
      <c r="L2775" s="75"/>
      <c r="M2775" s="66"/>
      <c r="N2775" s="61"/>
      <c r="O2775" s="65"/>
    </row>
    <row r="2776" spans="1:15" hidden="1" x14ac:dyDescent="0.25">
      <c r="A2776" s="61" t="s">
        <v>641</v>
      </c>
      <c r="B2776" s="61" t="s">
        <v>13168</v>
      </c>
      <c r="C2776" s="50">
        <v>411.33</v>
      </c>
      <c r="D2776" s="66">
        <v>45475</v>
      </c>
      <c r="E2776" s="61" t="s">
        <v>13030</v>
      </c>
      <c r="F2776" s="61"/>
      <c r="G2776" s="61" t="str">
        <f>VLOOKUP(Corrections[[#This Row],[Employee]],'[1]Management Hierarchy Report'!$A$2:$C$3607, 3, 0)</f>
        <v>Coty Stevens</v>
      </c>
      <c r="H2776" s="48" t="s">
        <v>77</v>
      </c>
      <c r="I2776" s="61" t="s">
        <v>70</v>
      </c>
      <c r="J2776" s="61" t="str">
        <f>VLOOKUP(Corrections[[#This Row],[Employee]],[1]!Expense_Data[#Data],14,0)</f>
        <v>clayton.gibson@tidalwaveautospa.com</v>
      </c>
      <c r="K2776" s="68">
        <v>45523</v>
      </c>
      <c r="L2776" s="75"/>
      <c r="M2776" s="66"/>
      <c r="N2776" s="61"/>
      <c r="O2776" s="65"/>
    </row>
    <row r="2777" spans="1:15" hidden="1" x14ac:dyDescent="0.25">
      <c r="A2777" s="61" t="s">
        <v>641</v>
      </c>
      <c r="B2777" s="61" t="s">
        <v>13168</v>
      </c>
      <c r="C2777" s="50">
        <v>13</v>
      </c>
      <c r="D2777" s="66">
        <v>45477</v>
      </c>
      <c r="E2777" s="61" t="s">
        <v>13082</v>
      </c>
      <c r="F2777" s="61"/>
      <c r="G2777" s="61" t="str">
        <f>VLOOKUP(Corrections[[#This Row],[Employee]],'[1]Management Hierarchy Report'!$A$2:$C$3607, 3, 0)</f>
        <v>Coty Stevens</v>
      </c>
      <c r="H2777" s="48" t="s">
        <v>77</v>
      </c>
      <c r="I2777" s="61" t="s">
        <v>70</v>
      </c>
      <c r="J2777" s="61" t="str">
        <f>VLOOKUP(Corrections[[#This Row],[Employee]],[1]!Expense_Data[#Data],14,0)</f>
        <v>clayton.gibson@tidalwaveautospa.com</v>
      </c>
      <c r="K2777" s="68">
        <v>45523</v>
      </c>
      <c r="L2777" s="75"/>
      <c r="M2777" s="66"/>
      <c r="N2777" s="61"/>
      <c r="O2777" s="65"/>
    </row>
    <row r="2778" spans="1:15" hidden="1" x14ac:dyDescent="0.25">
      <c r="A2778" s="61" t="s">
        <v>641</v>
      </c>
      <c r="B2778" s="61" t="s">
        <v>12965</v>
      </c>
      <c r="C2778" s="50">
        <v>609.33000000000004</v>
      </c>
      <c r="D2778" s="66">
        <v>45468</v>
      </c>
      <c r="E2778" s="61" t="s">
        <v>13030</v>
      </c>
      <c r="F2778" s="61"/>
      <c r="G2778" s="61" t="str">
        <f>VLOOKUP(Corrections[[#This Row],[Employee]],'[1]Management Hierarchy Report'!$A$2:$C$3607, 3, 0)</f>
        <v>Coty Stevens</v>
      </c>
      <c r="H2778" s="48" t="s">
        <v>77</v>
      </c>
      <c r="I2778" s="61" t="s">
        <v>70</v>
      </c>
      <c r="J2778" s="61" t="str">
        <f>VLOOKUP(Corrections[[#This Row],[Employee]],[1]!Expense_Data[#Data],14,0)</f>
        <v>clayton.gibson@tidalwaveautospa.com</v>
      </c>
      <c r="K2778" s="68">
        <v>45523</v>
      </c>
      <c r="L2778" s="75"/>
      <c r="M2778" s="66"/>
      <c r="N2778" s="61"/>
      <c r="O2778" s="65"/>
    </row>
    <row r="2779" spans="1:15" hidden="1" x14ac:dyDescent="0.25">
      <c r="A2779" s="61" t="s">
        <v>641</v>
      </c>
      <c r="B2779" s="61" t="s">
        <v>13173</v>
      </c>
      <c r="C2779" s="50">
        <v>375.72</v>
      </c>
      <c r="D2779" s="66">
        <v>45482</v>
      </c>
      <c r="E2779" s="61" t="s">
        <v>13030</v>
      </c>
      <c r="F2779" s="61"/>
      <c r="G2779" s="61" t="str">
        <f>VLOOKUP(Corrections[[#This Row],[Employee]],'[1]Management Hierarchy Report'!$A$2:$C$3607, 3, 0)</f>
        <v>Coty Stevens</v>
      </c>
      <c r="H2779" s="48" t="s">
        <v>77</v>
      </c>
      <c r="I2779" s="61" t="s">
        <v>70</v>
      </c>
      <c r="J2779" s="61" t="str">
        <f>VLOOKUP(Corrections[[#This Row],[Employee]],[1]!Expense_Data[#Data],14,0)</f>
        <v>clayton.gibson@tidalwaveautospa.com</v>
      </c>
      <c r="K2779" s="68">
        <v>45523</v>
      </c>
      <c r="L2779" s="75"/>
      <c r="M2779" s="66"/>
      <c r="N2779" s="61"/>
      <c r="O2779" s="65"/>
    </row>
    <row r="2780" spans="1:15" hidden="1" x14ac:dyDescent="0.25">
      <c r="A2780" s="61" t="s">
        <v>641</v>
      </c>
      <c r="B2780" s="61" t="s">
        <v>13173</v>
      </c>
      <c r="C2780" s="50">
        <v>521.44000000000005</v>
      </c>
      <c r="D2780" s="66">
        <v>45483</v>
      </c>
      <c r="E2780" s="61" t="s">
        <v>13030</v>
      </c>
      <c r="F2780" s="61"/>
      <c r="G2780" s="61" t="str">
        <f>VLOOKUP(Corrections[[#This Row],[Employee]],'[1]Management Hierarchy Report'!$A$2:$C$3607, 3, 0)</f>
        <v>Coty Stevens</v>
      </c>
      <c r="H2780" s="48" t="s">
        <v>77</v>
      </c>
      <c r="I2780" s="61" t="s">
        <v>70</v>
      </c>
      <c r="J2780" s="61" t="str">
        <f>VLOOKUP(Corrections[[#This Row],[Employee]],[1]!Expense_Data[#Data],14,0)</f>
        <v>clayton.gibson@tidalwaveautospa.com</v>
      </c>
      <c r="K2780" s="68">
        <v>45523</v>
      </c>
      <c r="L2780" s="75"/>
      <c r="M2780" s="66"/>
      <c r="N2780" s="61"/>
      <c r="O2780" s="65"/>
    </row>
    <row r="2781" spans="1:15" hidden="1" x14ac:dyDescent="0.25">
      <c r="A2781" s="61" t="s">
        <v>641</v>
      </c>
      <c r="B2781" s="61" t="s">
        <v>13794</v>
      </c>
      <c r="C2781" s="50">
        <v>624.97</v>
      </c>
      <c r="D2781" s="66">
        <v>45496</v>
      </c>
      <c r="E2781" s="61" t="s">
        <v>13030</v>
      </c>
      <c r="F2781" s="61"/>
      <c r="G2781" s="61" t="str">
        <f>VLOOKUP(Corrections[[#This Row],[Employee]],'[1]Management Hierarchy Report'!$A$2:$C$3607, 3, 0)</f>
        <v>Coty Stevens</v>
      </c>
      <c r="H2781" s="48" t="s">
        <v>77</v>
      </c>
      <c r="I2781" s="61" t="s">
        <v>70</v>
      </c>
      <c r="J2781" s="61" t="str">
        <f>VLOOKUP(Corrections[[#This Row],[Employee]],[1]!Expense_Data[#Data],14,0)</f>
        <v>clayton.gibson@tidalwaveautospa.com</v>
      </c>
      <c r="K2781" s="68">
        <v>45523</v>
      </c>
      <c r="L2781" s="75"/>
      <c r="M2781" s="66"/>
      <c r="N2781" s="61"/>
      <c r="O2781" s="65"/>
    </row>
    <row r="2782" spans="1:15" hidden="1" x14ac:dyDescent="0.25">
      <c r="A2782" s="70" t="s">
        <v>1384</v>
      </c>
      <c r="B2782" s="70" t="s">
        <v>14021</v>
      </c>
      <c r="C2782" s="57">
        <v>13.99</v>
      </c>
      <c r="D2782" s="71">
        <v>45461</v>
      </c>
      <c r="E2782" s="61" t="s">
        <v>13030</v>
      </c>
      <c r="F2782" s="61"/>
      <c r="G2782" s="61" t="str">
        <f>VLOOKUP(Corrections[[#This Row],[Employee]],'[1]Management Hierarchy Report'!$A$2:$C$3607, 3, 0)</f>
        <v>Gary Bradley</v>
      </c>
      <c r="H2782" s="48" t="s">
        <v>77</v>
      </c>
      <c r="I2782" s="61" t="s">
        <v>70</v>
      </c>
      <c r="J2782" s="61" t="str">
        <f>VLOOKUP(Corrections[[#This Row],[Employee]],[1]!Expense_Data[#Data],14,0)</f>
        <v>SL76@tidalwaveautospa.com</v>
      </c>
      <c r="K2782" s="68">
        <v>45523</v>
      </c>
      <c r="L2782" s="75"/>
      <c r="M2782" s="66"/>
      <c r="N2782" s="61"/>
      <c r="O2782" s="65"/>
    </row>
    <row r="2783" spans="1:15" hidden="1" x14ac:dyDescent="0.25">
      <c r="A2783" s="61" t="s">
        <v>294</v>
      </c>
      <c r="B2783" s="61" t="s">
        <v>13974</v>
      </c>
      <c r="C2783" s="50">
        <v>35.909999999999997</v>
      </c>
      <c r="D2783" s="66">
        <v>45496</v>
      </c>
      <c r="E2783" s="61" t="s">
        <v>13082</v>
      </c>
      <c r="F2783" s="61"/>
      <c r="G2783" s="61" t="str">
        <f>VLOOKUP(Corrections[[#This Row],[Employee]],'[1]Management Hierarchy Report'!$A$2:$C$3607, 3, 0)</f>
        <v>Bruce Maxwell</v>
      </c>
      <c r="H2783" s="48" t="s">
        <v>77</v>
      </c>
      <c r="I2783" s="61" t="s">
        <v>70</v>
      </c>
      <c r="J2783" s="61" t="str">
        <f>VLOOKUP(Corrections[[#This Row],[Employee]],[1]!Expense_Data[#Data],14,0)</f>
        <v>cory.cummings@twavelead.com</v>
      </c>
      <c r="K2783" s="68">
        <v>45523</v>
      </c>
      <c r="L2783" s="75"/>
      <c r="M2783" s="66"/>
      <c r="N2783" s="61"/>
      <c r="O2783" s="65"/>
    </row>
    <row r="2784" spans="1:15" hidden="1" x14ac:dyDescent="0.25">
      <c r="A2784" s="61" t="s">
        <v>294</v>
      </c>
      <c r="B2784" s="61" t="s">
        <v>13974</v>
      </c>
      <c r="C2784" s="57">
        <v>36.119999999999997</v>
      </c>
      <c r="D2784" s="66">
        <v>45503</v>
      </c>
      <c r="E2784" s="61" t="s">
        <v>13082</v>
      </c>
      <c r="F2784" s="61"/>
      <c r="G2784" s="61" t="str">
        <f>VLOOKUP(Corrections[[#This Row],[Employee]],'[1]Management Hierarchy Report'!$A$2:$C$3607, 3, 0)</f>
        <v>Bruce Maxwell</v>
      </c>
      <c r="H2784" s="48" t="s">
        <v>77</v>
      </c>
      <c r="I2784" s="61" t="s">
        <v>70</v>
      </c>
      <c r="J2784" s="61" t="str">
        <f>VLOOKUP(Corrections[[#This Row],[Employee]],[1]!Expense_Data[#Data],14,0)</f>
        <v>cory.cummings@twavelead.com</v>
      </c>
      <c r="K2784" s="68">
        <v>45523</v>
      </c>
      <c r="L2784" s="75"/>
      <c r="M2784" s="66"/>
      <c r="N2784" s="61"/>
      <c r="O2784" s="65"/>
    </row>
    <row r="2785" spans="1:15" hidden="1" x14ac:dyDescent="0.25">
      <c r="A2785" s="61" t="s">
        <v>294</v>
      </c>
      <c r="B2785" s="61" t="s">
        <v>13974</v>
      </c>
      <c r="C2785" s="57">
        <v>25.6</v>
      </c>
      <c r="D2785" s="66">
        <v>45505</v>
      </c>
      <c r="E2785" s="61" t="s">
        <v>13082</v>
      </c>
      <c r="F2785" s="61"/>
      <c r="G2785" s="61" t="str">
        <f>VLOOKUP(Corrections[[#This Row],[Employee]],'[1]Management Hierarchy Report'!$A$2:$C$3607, 3, 0)</f>
        <v>Bruce Maxwell</v>
      </c>
      <c r="H2785" s="48" t="s">
        <v>77</v>
      </c>
      <c r="I2785" s="61" t="s">
        <v>70</v>
      </c>
      <c r="J2785" s="61" t="str">
        <f>VLOOKUP(Corrections[[#This Row],[Employee]],[1]!Expense_Data[#Data],14,0)</f>
        <v>cory.cummings@twavelead.com</v>
      </c>
      <c r="K2785" s="68">
        <v>45523</v>
      </c>
      <c r="L2785" s="75"/>
      <c r="M2785" s="66"/>
      <c r="N2785" s="61"/>
      <c r="O2785" s="65"/>
    </row>
    <row r="2786" spans="1:15" hidden="1" x14ac:dyDescent="0.25">
      <c r="A2786" s="61" t="s">
        <v>294</v>
      </c>
      <c r="B2786" s="61" t="s">
        <v>13974</v>
      </c>
      <c r="C2786" s="57">
        <v>33.119999999999997</v>
      </c>
      <c r="D2786" s="66">
        <v>45506</v>
      </c>
      <c r="E2786" s="61" t="s">
        <v>13082</v>
      </c>
      <c r="F2786" s="61"/>
      <c r="G2786" s="61" t="str">
        <f>VLOOKUP(Corrections[[#This Row],[Employee]],'[1]Management Hierarchy Report'!$A$2:$C$3607, 3, 0)</f>
        <v>Bruce Maxwell</v>
      </c>
      <c r="H2786" s="48" t="s">
        <v>77</v>
      </c>
      <c r="I2786" s="61" t="s">
        <v>70</v>
      </c>
      <c r="J2786" s="61" t="str">
        <f>VLOOKUP(Corrections[[#This Row],[Employee]],[1]!Expense_Data[#Data],14,0)</f>
        <v>cory.cummings@twavelead.com</v>
      </c>
      <c r="K2786" s="68">
        <v>45523</v>
      </c>
      <c r="L2786" s="75"/>
      <c r="M2786" s="66"/>
      <c r="N2786" s="61"/>
      <c r="O2786" s="65"/>
    </row>
    <row r="2787" spans="1:15" hidden="1" x14ac:dyDescent="0.25">
      <c r="A2787" s="61" t="s">
        <v>13997</v>
      </c>
      <c r="B2787" s="61" t="s">
        <v>13998</v>
      </c>
      <c r="C2787" s="50">
        <v>55</v>
      </c>
      <c r="D2787" s="66">
        <v>45510</v>
      </c>
      <c r="E2787" s="61" t="s">
        <v>268</v>
      </c>
      <c r="F2787" s="61"/>
      <c r="G2787" s="61" t="str">
        <f>VLOOKUP(Corrections[[#This Row],[Employee]],'[1]Management Hierarchy Report'!$A$2:$C$3607, 3, 0)</f>
        <v>Andrew Strevel</v>
      </c>
      <c r="H2787" s="48" t="s">
        <v>268</v>
      </c>
      <c r="I2787" s="61" t="s">
        <v>70</v>
      </c>
      <c r="J2787" s="61" t="e">
        <f>VLOOKUP(Corrections[[#This Row],[Employee]],[1]!Expense_Data[#Data],14,0)</f>
        <v>#N/A</v>
      </c>
      <c r="K2787" s="68">
        <v>45523</v>
      </c>
      <c r="L2787" s="75"/>
      <c r="M2787" s="66"/>
      <c r="N2787" s="61"/>
      <c r="O2787" s="65"/>
    </row>
    <row r="2788" spans="1:15" hidden="1" x14ac:dyDescent="0.25">
      <c r="A2788" s="61" t="s">
        <v>13983</v>
      </c>
      <c r="B2788" s="61" t="s">
        <v>13984</v>
      </c>
      <c r="C2788" s="50">
        <v>803.32</v>
      </c>
      <c r="D2788" s="66">
        <v>45511</v>
      </c>
      <c r="E2788" s="61" t="s">
        <v>13870</v>
      </c>
      <c r="F2788" s="61"/>
      <c r="G2788" s="61" t="str">
        <f>VLOOKUP(Corrections[[#This Row],[Employee]],'[1]Management Hierarchy Report'!$A$2:$C$3607, 3, 0)</f>
        <v>Michael Dodge</v>
      </c>
      <c r="H2788" s="48" t="s">
        <v>13872</v>
      </c>
      <c r="I2788" s="61" t="s">
        <v>70</v>
      </c>
      <c r="J2788" s="61" t="str">
        <f>VLOOKUP(Corrections[[#This Row],[Employee]],[1]!Expense_Data[#Data],14,0)</f>
        <v>SL225@tidalwaveautospa.com</v>
      </c>
      <c r="K2788" s="68">
        <v>45523</v>
      </c>
      <c r="L2788" s="75"/>
      <c r="M2788" s="66"/>
      <c r="N2788" s="61"/>
      <c r="O2788" s="65"/>
    </row>
    <row r="2789" spans="1:15" hidden="1" x14ac:dyDescent="0.25">
      <c r="A2789" s="61" t="s">
        <v>1635</v>
      </c>
      <c r="B2789" s="61" t="s">
        <v>13130</v>
      </c>
      <c r="C2789" s="50">
        <v>32.43</v>
      </c>
      <c r="D2789" s="66">
        <v>45475</v>
      </c>
      <c r="E2789" s="61" t="s">
        <v>13030</v>
      </c>
      <c r="F2789" s="61"/>
      <c r="G2789" s="61" t="str">
        <f>VLOOKUP(Corrections[[#This Row],[Employee]],'[1]Management Hierarchy Report'!$A$2:$C$3607, 3, 0)</f>
        <v>David Foster</v>
      </c>
      <c r="H2789" s="48" t="s">
        <v>77</v>
      </c>
      <c r="I2789" s="61" t="s">
        <v>70</v>
      </c>
      <c r="J2789" s="61" t="str">
        <f>VLOOKUP(Corrections[[#This Row],[Employee]],[1]!Expense_Data[#Data],14,0)</f>
        <v>SL16@tidalwaveautospa.com</v>
      </c>
      <c r="K2789" s="68">
        <v>45523</v>
      </c>
      <c r="L2789" s="75"/>
      <c r="M2789" s="66"/>
      <c r="N2789" s="61"/>
      <c r="O2789" s="65"/>
    </row>
    <row r="2790" spans="1:15" hidden="1" x14ac:dyDescent="0.25">
      <c r="A2790" s="61" t="s">
        <v>1635</v>
      </c>
      <c r="B2790" s="61" t="s">
        <v>13130</v>
      </c>
      <c r="C2790" s="50">
        <v>86.66</v>
      </c>
      <c r="D2790" s="66">
        <v>45483</v>
      </c>
      <c r="E2790" s="61" t="s">
        <v>13828</v>
      </c>
      <c r="F2790" s="61"/>
      <c r="G2790" s="61" t="str">
        <f>VLOOKUP(Corrections[[#This Row],[Employee]],'[1]Management Hierarchy Report'!$A$2:$C$3607, 3, 0)</f>
        <v>David Foster</v>
      </c>
      <c r="H2790" s="48" t="s">
        <v>77</v>
      </c>
      <c r="I2790" s="61" t="s">
        <v>70</v>
      </c>
      <c r="J2790" s="61" t="str">
        <f>VLOOKUP(Corrections[[#This Row],[Employee]],[1]!Expense_Data[#Data],14,0)</f>
        <v>SL16@tidalwaveautospa.com</v>
      </c>
      <c r="K2790" s="68">
        <v>45523</v>
      </c>
      <c r="L2790" s="75"/>
      <c r="M2790" s="66"/>
      <c r="N2790" s="61"/>
      <c r="O2790" s="65"/>
    </row>
    <row r="2791" spans="1:15" hidden="1" x14ac:dyDescent="0.25">
      <c r="A2791" s="61" t="s">
        <v>245</v>
      </c>
      <c r="B2791" s="61" t="s">
        <v>13972</v>
      </c>
      <c r="C2791" s="50">
        <v>39.549999999999997</v>
      </c>
      <c r="D2791" s="66">
        <v>45469</v>
      </c>
      <c r="E2791" s="61" t="s">
        <v>13082</v>
      </c>
      <c r="F2791" s="61"/>
      <c r="G2791" s="61" t="str">
        <f>VLOOKUP(Corrections[[#This Row],[Employee]],'[1]Management Hierarchy Report'!$A$2:$C$3607, 3, 0)</f>
        <v>Bruce Maxwell</v>
      </c>
      <c r="H2791" s="48" t="s">
        <v>77</v>
      </c>
      <c r="I2791" s="61" t="s">
        <v>70</v>
      </c>
      <c r="J2791" s="61" t="str">
        <f>VLOOKUP(Corrections[[#This Row],[Employee]],[1]!Expense_Data[#Data],14,0)</f>
        <v>gary.bradley@tidalwaveautospa.com</v>
      </c>
      <c r="K2791" s="68">
        <v>45523</v>
      </c>
      <c r="L2791" s="75"/>
      <c r="M2791" s="66"/>
      <c r="N2791" s="61"/>
      <c r="O2791" s="65"/>
    </row>
    <row r="2792" spans="1:15" hidden="1" x14ac:dyDescent="0.25">
      <c r="A2792" s="61" t="s">
        <v>245</v>
      </c>
      <c r="B2792" s="61" t="s">
        <v>13972</v>
      </c>
      <c r="C2792" s="50">
        <v>114</v>
      </c>
      <c r="D2792" s="66">
        <v>45472</v>
      </c>
      <c r="E2792" s="61" t="s">
        <v>13082</v>
      </c>
      <c r="F2792" s="61"/>
      <c r="G2792" s="61" t="str">
        <f>VLOOKUP(Corrections[[#This Row],[Employee]],'[1]Management Hierarchy Report'!$A$2:$C$3607, 3, 0)</f>
        <v>Bruce Maxwell</v>
      </c>
      <c r="H2792" s="48" t="s">
        <v>77</v>
      </c>
      <c r="I2792" s="61" t="s">
        <v>70</v>
      </c>
      <c r="J2792" s="61" t="str">
        <f>VLOOKUP(Corrections[[#This Row],[Employee]],[1]!Expense_Data[#Data],14,0)</f>
        <v>gary.bradley@tidalwaveautospa.com</v>
      </c>
      <c r="K2792" s="68">
        <v>45523</v>
      </c>
      <c r="L2792" s="75"/>
      <c r="M2792" s="66"/>
      <c r="N2792" s="61"/>
      <c r="O2792" s="65"/>
    </row>
    <row r="2793" spans="1:15" hidden="1" x14ac:dyDescent="0.25">
      <c r="A2793" s="61" t="s">
        <v>13074</v>
      </c>
      <c r="B2793" s="61" t="s">
        <v>14016</v>
      </c>
      <c r="C2793" s="50">
        <v>126.34</v>
      </c>
      <c r="D2793" s="66">
        <v>45505</v>
      </c>
      <c r="E2793" s="61" t="s">
        <v>13870</v>
      </c>
      <c r="F2793" s="61"/>
      <c r="G2793" s="61" t="str">
        <f>VLOOKUP(Corrections[[#This Row],[Employee]],'[1]Management Hierarchy Report'!$A$2:$C$3607, 3, 0)</f>
        <v>Gary Bradley</v>
      </c>
      <c r="H2793" s="48" t="s">
        <v>13872</v>
      </c>
      <c r="I2793" s="61" t="s">
        <v>70</v>
      </c>
      <c r="J2793" s="61" t="str">
        <f>VLOOKUP(Corrections[[#This Row],[Employee]],[1]!Expense_Data[#Data],14,0)</f>
        <v>SL92@tidalwaveautospa.com</v>
      </c>
      <c r="K2793" s="68">
        <v>45523</v>
      </c>
      <c r="L2793" s="75"/>
      <c r="M2793" s="66"/>
      <c r="N2793" s="61"/>
      <c r="O2793" s="65"/>
    </row>
    <row r="2794" spans="1:15" hidden="1" x14ac:dyDescent="0.25">
      <c r="A2794" s="61" t="s">
        <v>13074</v>
      </c>
      <c r="B2794" s="61" t="s">
        <v>14015</v>
      </c>
      <c r="C2794" s="50">
        <v>22.74</v>
      </c>
      <c r="D2794" s="66">
        <v>45510</v>
      </c>
      <c r="E2794" s="61" t="s">
        <v>13030</v>
      </c>
      <c r="F2794" s="61"/>
      <c r="G2794" s="61" t="str">
        <f>VLOOKUP(Corrections[[#This Row],[Employee]],'[1]Management Hierarchy Report'!$A$2:$C$3607, 3, 0)</f>
        <v>Gary Bradley</v>
      </c>
      <c r="H2794" s="48" t="s">
        <v>77</v>
      </c>
      <c r="I2794" s="61" t="s">
        <v>70</v>
      </c>
      <c r="J2794" s="61" t="str">
        <f>VLOOKUP(Corrections[[#This Row],[Employee]],[1]!Expense_Data[#Data],14,0)</f>
        <v>SL92@tidalwaveautospa.com</v>
      </c>
      <c r="K2794" s="68">
        <v>45523</v>
      </c>
      <c r="L2794" s="75"/>
      <c r="M2794" s="66"/>
      <c r="N2794" s="61"/>
      <c r="O2794" s="65"/>
    </row>
    <row r="2795" spans="1:15" hidden="1" x14ac:dyDescent="0.25">
      <c r="A2795" s="61" t="s">
        <v>13074</v>
      </c>
      <c r="B2795" s="61" t="s">
        <v>14014</v>
      </c>
      <c r="C2795" s="50">
        <v>142.05000000000001</v>
      </c>
      <c r="D2795" s="66">
        <v>45511</v>
      </c>
      <c r="E2795" s="61" t="s">
        <v>13870</v>
      </c>
      <c r="F2795" s="61"/>
      <c r="G2795" s="61" t="str">
        <f>VLOOKUP(Corrections[[#This Row],[Employee]],'[1]Management Hierarchy Report'!$A$2:$C$3607, 3, 0)</f>
        <v>Gary Bradley</v>
      </c>
      <c r="H2795" s="48" t="s">
        <v>13872</v>
      </c>
      <c r="I2795" s="61" t="s">
        <v>70</v>
      </c>
      <c r="J2795" s="61" t="str">
        <f>VLOOKUP(Corrections[[#This Row],[Employee]],[1]!Expense_Data[#Data],14,0)</f>
        <v>SL92@tidalwaveautospa.com</v>
      </c>
      <c r="K2795" s="68">
        <v>45523</v>
      </c>
      <c r="L2795" s="75"/>
      <c r="M2795" s="66"/>
      <c r="N2795" s="61"/>
      <c r="O2795" s="65"/>
    </row>
    <row r="2796" spans="1:15" hidden="1" x14ac:dyDescent="0.25">
      <c r="A2796" s="61" t="s">
        <v>1753</v>
      </c>
      <c r="B2796" s="61" t="s">
        <v>13083</v>
      </c>
      <c r="C2796" s="50">
        <v>104.68</v>
      </c>
      <c r="D2796" s="66">
        <v>45476</v>
      </c>
      <c r="E2796" s="61" t="s">
        <v>13030</v>
      </c>
      <c r="F2796" s="61"/>
      <c r="G2796" s="61" t="str">
        <f>VLOOKUP(Corrections[[#This Row],[Employee]],'[1]Management Hierarchy Report'!$A$2:$C$3607, 3, 0)</f>
        <v>Ricky Doyle</v>
      </c>
      <c r="H2796" s="48" t="s">
        <v>77</v>
      </c>
      <c r="I2796" s="61" t="s">
        <v>70</v>
      </c>
      <c r="J2796" s="61" t="str">
        <f>VLOOKUP(Corrections[[#This Row],[Employee]],[1]!Expense_Data[#Data],14,0)</f>
        <v>SL190@tidalwaveautospa.com</v>
      </c>
      <c r="K2796" s="68">
        <v>45523</v>
      </c>
      <c r="L2796" s="75"/>
      <c r="M2796" s="66"/>
      <c r="N2796" s="61"/>
      <c r="O2796" s="65"/>
    </row>
    <row r="2797" spans="1:15" hidden="1" x14ac:dyDescent="0.25">
      <c r="A2797" s="61" t="s">
        <v>1753</v>
      </c>
      <c r="B2797" s="61" t="s">
        <v>13083</v>
      </c>
      <c r="C2797" s="50">
        <v>34.729999999999997</v>
      </c>
      <c r="D2797" s="66">
        <v>45484</v>
      </c>
      <c r="E2797" s="61" t="s">
        <v>13030</v>
      </c>
      <c r="F2797" s="61"/>
      <c r="G2797" s="61" t="str">
        <f>VLOOKUP(Corrections[[#This Row],[Employee]],'[1]Management Hierarchy Report'!$A$2:$C$3607, 3, 0)</f>
        <v>Ricky Doyle</v>
      </c>
      <c r="H2797" s="48" t="s">
        <v>77</v>
      </c>
      <c r="I2797" s="61" t="s">
        <v>70</v>
      </c>
      <c r="J2797" s="61" t="str">
        <f>VLOOKUP(Corrections[[#This Row],[Employee]],[1]!Expense_Data[#Data],14,0)</f>
        <v>SL190@tidalwaveautospa.com</v>
      </c>
      <c r="K2797" s="68">
        <v>45523</v>
      </c>
      <c r="L2797" s="75"/>
      <c r="M2797" s="66"/>
      <c r="N2797" s="61"/>
      <c r="O2797" s="65"/>
    </row>
    <row r="2798" spans="1:15" hidden="1" x14ac:dyDescent="0.25">
      <c r="A2798" s="70" t="s">
        <v>5473</v>
      </c>
      <c r="B2798" s="70" t="s">
        <v>13970</v>
      </c>
      <c r="C2798" s="50">
        <v>121.25</v>
      </c>
      <c r="D2798" s="71">
        <v>45447</v>
      </c>
      <c r="E2798" s="61" t="s">
        <v>13030</v>
      </c>
      <c r="F2798" s="61"/>
      <c r="G2798" s="61" t="str">
        <f>VLOOKUP(Corrections[[#This Row],[Employee]],'[1]Management Hierarchy Report'!$A$2:$C$3607, 3, 0)</f>
        <v>Ricky Doyle</v>
      </c>
      <c r="H2798" s="48" t="s">
        <v>77</v>
      </c>
      <c r="I2798" s="61" t="s">
        <v>70</v>
      </c>
      <c r="J2798" s="61" t="str">
        <f>VLOOKUP(Corrections[[#This Row],[Employee]],[1]!Expense_Data[#Data],14,0)</f>
        <v>SL138@tidalwaveautospa.com</v>
      </c>
      <c r="K2798" s="68">
        <v>45523</v>
      </c>
      <c r="L2798" s="75"/>
      <c r="M2798" s="66"/>
      <c r="N2798" s="61"/>
      <c r="O2798" s="65"/>
    </row>
    <row r="2799" spans="1:15" hidden="1" x14ac:dyDescent="0.25">
      <c r="A2799" s="61" t="s">
        <v>5473</v>
      </c>
      <c r="B2799" s="61" t="s">
        <v>13970</v>
      </c>
      <c r="C2799" s="50">
        <v>121.25</v>
      </c>
      <c r="D2799" s="66">
        <v>45477</v>
      </c>
      <c r="E2799" s="61" t="s">
        <v>12978</v>
      </c>
      <c r="F2799" s="61"/>
      <c r="G2799" s="61" t="str">
        <f>VLOOKUP(Corrections[[#This Row],[Employee]],'[1]Management Hierarchy Report'!$A$2:$C$3607, 3, 0)</f>
        <v>Ricky Doyle</v>
      </c>
      <c r="H2799" s="48" t="s">
        <v>77</v>
      </c>
      <c r="I2799" s="61" t="s">
        <v>70</v>
      </c>
      <c r="J2799" s="61" t="str">
        <f>VLOOKUP(Corrections[[#This Row],[Employee]],[1]!Expense_Data[#Data],14,0)</f>
        <v>SL138@tidalwaveautospa.com</v>
      </c>
      <c r="K2799" s="68">
        <v>45523</v>
      </c>
      <c r="L2799" s="75"/>
      <c r="M2799" s="66"/>
      <c r="N2799" s="61"/>
      <c r="O2799" s="65"/>
    </row>
    <row r="2800" spans="1:15" hidden="1" x14ac:dyDescent="0.25">
      <c r="A2800" s="61" t="s">
        <v>5473</v>
      </c>
      <c r="B2800" s="61" t="s">
        <v>13970</v>
      </c>
      <c r="C2800" s="50">
        <v>21.39</v>
      </c>
      <c r="D2800" s="66">
        <v>45486</v>
      </c>
      <c r="E2800" s="61" t="s">
        <v>13082</v>
      </c>
      <c r="F2800" s="61"/>
      <c r="G2800" s="61" t="str">
        <f>VLOOKUP(Corrections[[#This Row],[Employee]],'[1]Management Hierarchy Report'!$A$2:$C$3607, 3, 0)</f>
        <v>Ricky Doyle</v>
      </c>
      <c r="H2800" s="48" t="s">
        <v>77</v>
      </c>
      <c r="I2800" s="61" t="s">
        <v>70</v>
      </c>
      <c r="J2800" s="61" t="str">
        <f>VLOOKUP(Corrections[[#This Row],[Employee]],[1]!Expense_Data[#Data],14,0)</f>
        <v>SL138@tidalwaveautospa.com</v>
      </c>
      <c r="K2800" s="68">
        <v>45523</v>
      </c>
      <c r="L2800" s="75"/>
      <c r="M2800" s="66"/>
      <c r="N2800" s="61"/>
      <c r="O2800" s="65"/>
    </row>
    <row r="2801" spans="1:15" hidden="1" x14ac:dyDescent="0.25">
      <c r="A2801" s="61" t="s">
        <v>5473</v>
      </c>
      <c r="B2801" s="61" t="s">
        <v>13970</v>
      </c>
      <c r="C2801" s="50">
        <v>112.88</v>
      </c>
      <c r="D2801" s="66">
        <v>45494</v>
      </c>
      <c r="E2801" s="61" t="s">
        <v>12978</v>
      </c>
      <c r="F2801" s="61"/>
      <c r="G2801" s="61" t="str">
        <f>VLOOKUP(Corrections[[#This Row],[Employee]],'[1]Management Hierarchy Report'!$A$2:$C$3607, 3, 0)</f>
        <v>Ricky Doyle</v>
      </c>
      <c r="H2801" s="48" t="s">
        <v>77</v>
      </c>
      <c r="I2801" s="61" t="s">
        <v>70</v>
      </c>
      <c r="J2801" s="61" t="str">
        <f>VLOOKUP(Corrections[[#This Row],[Employee]],[1]!Expense_Data[#Data],14,0)</f>
        <v>SL138@tidalwaveautospa.com</v>
      </c>
      <c r="K2801" s="68">
        <v>45523</v>
      </c>
      <c r="L2801" s="75"/>
      <c r="M2801" s="66"/>
      <c r="N2801" s="61"/>
      <c r="O2801" s="65"/>
    </row>
    <row r="2802" spans="1:15" hidden="1" x14ac:dyDescent="0.25">
      <c r="A2802" s="61" t="s">
        <v>5473</v>
      </c>
      <c r="B2802" s="61" t="s">
        <v>13970</v>
      </c>
      <c r="C2802" s="50">
        <v>96.29</v>
      </c>
      <c r="D2802" s="66">
        <v>45495</v>
      </c>
      <c r="E2802" s="61" t="s">
        <v>12978</v>
      </c>
      <c r="F2802" s="61"/>
      <c r="G2802" s="61" t="str">
        <f>VLOOKUP(Corrections[[#This Row],[Employee]],'[1]Management Hierarchy Report'!$A$2:$C$3607, 3, 0)</f>
        <v>Ricky Doyle</v>
      </c>
      <c r="H2802" s="48" t="s">
        <v>77</v>
      </c>
      <c r="I2802" s="61" t="s">
        <v>70</v>
      </c>
      <c r="J2802" s="61" t="str">
        <f>VLOOKUP(Corrections[[#This Row],[Employee]],[1]!Expense_Data[#Data],14,0)</f>
        <v>SL138@tidalwaveautospa.com</v>
      </c>
      <c r="K2802" s="68">
        <v>45523</v>
      </c>
      <c r="L2802" s="75"/>
      <c r="M2802" s="66"/>
      <c r="N2802" s="61"/>
      <c r="O2802" s="65"/>
    </row>
    <row r="2803" spans="1:15" hidden="1" x14ac:dyDescent="0.25">
      <c r="A2803" s="61" t="s">
        <v>5473</v>
      </c>
      <c r="B2803" s="61" t="s">
        <v>13970</v>
      </c>
      <c r="C2803" s="50">
        <v>51.32</v>
      </c>
      <c r="D2803" s="66">
        <v>45500</v>
      </c>
      <c r="E2803" s="61" t="s">
        <v>12978</v>
      </c>
      <c r="F2803" s="61"/>
      <c r="G2803" s="61" t="str">
        <f>VLOOKUP(Corrections[[#This Row],[Employee]],'[1]Management Hierarchy Report'!$A$2:$C$3607, 3, 0)</f>
        <v>Ricky Doyle</v>
      </c>
      <c r="H2803" s="48" t="s">
        <v>77</v>
      </c>
      <c r="I2803" s="61" t="s">
        <v>70</v>
      </c>
      <c r="J2803" s="61" t="str">
        <f>VLOOKUP(Corrections[[#This Row],[Employee]],[1]!Expense_Data[#Data],14,0)</f>
        <v>SL138@tidalwaveautospa.com</v>
      </c>
      <c r="K2803" s="68">
        <v>45523</v>
      </c>
      <c r="L2803" s="75"/>
      <c r="M2803" s="66"/>
      <c r="N2803" s="61"/>
      <c r="O2803" s="65"/>
    </row>
    <row r="2804" spans="1:15" hidden="1" x14ac:dyDescent="0.25">
      <c r="A2804" s="61" t="s">
        <v>5473</v>
      </c>
      <c r="B2804" s="61" t="s">
        <v>13969</v>
      </c>
      <c r="C2804" s="50">
        <v>24.6</v>
      </c>
      <c r="D2804" s="66">
        <v>45471</v>
      </c>
      <c r="E2804" s="61" t="s">
        <v>13082</v>
      </c>
      <c r="F2804" s="61"/>
      <c r="G2804" s="61" t="str">
        <f>VLOOKUP(Corrections[[#This Row],[Employee]],'[1]Management Hierarchy Report'!$A$2:$C$3607, 3, 0)</f>
        <v>Ricky Doyle</v>
      </c>
      <c r="H2804" s="48" t="s">
        <v>77</v>
      </c>
      <c r="I2804" s="61" t="s">
        <v>70</v>
      </c>
      <c r="J2804" s="61" t="str">
        <f>VLOOKUP(Corrections[[#This Row],[Employee]],[1]!Expense_Data[#Data],14,0)</f>
        <v>SL138@tidalwaveautospa.com</v>
      </c>
      <c r="K2804" s="68">
        <v>45523</v>
      </c>
      <c r="L2804" s="75"/>
      <c r="M2804" s="66"/>
      <c r="N2804" s="61"/>
      <c r="O2804" s="65"/>
    </row>
    <row r="2805" spans="1:15" hidden="1" x14ac:dyDescent="0.25">
      <c r="A2805" s="70" t="s">
        <v>5473</v>
      </c>
      <c r="B2805" s="70" t="s">
        <v>13969</v>
      </c>
      <c r="C2805" s="50">
        <v>64.03</v>
      </c>
      <c r="D2805" s="71">
        <v>45505</v>
      </c>
      <c r="E2805" s="61" t="s">
        <v>13030</v>
      </c>
      <c r="F2805" s="61"/>
      <c r="G2805" s="61" t="str">
        <f>VLOOKUP(Corrections[[#This Row],[Employee]],'[1]Management Hierarchy Report'!$A$2:$C$3607, 3, 0)</f>
        <v>Ricky Doyle</v>
      </c>
      <c r="H2805" s="48" t="s">
        <v>77</v>
      </c>
      <c r="I2805" s="61" t="s">
        <v>70</v>
      </c>
      <c r="J2805" s="61" t="str">
        <f>VLOOKUP(Corrections[[#This Row],[Employee]],[1]!Expense_Data[#Data],14,0)</f>
        <v>SL138@tidalwaveautospa.com</v>
      </c>
      <c r="K2805" s="68">
        <v>45523</v>
      </c>
      <c r="L2805" s="75"/>
      <c r="M2805" s="66"/>
      <c r="N2805" s="61"/>
      <c r="O2805" s="65"/>
    </row>
    <row r="2806" spans="1:15" hidden="1" x14ac:dyDescent="0.25">
      <c r="A2806" s="70" t="s">
        <v>5473</v>
      </c>
      <c r="B2806" s="70" t="s">
        <v>14022</v>
      </c>
      <c r="C2806" s="50">
        <v>69.19</v>
      </c>
      <c r="D2806" s="71">
        <v>45430</v>
      </c>
      <c r="E2806" s="61" t="s">
        <v>13030</v>
      </c>
      <c r="F2806" s="61"/>
      <c r="G2806" s="61" t="str">
        <f>VLOOKUP(Corrections[[#This Row],[Employee]],'[1]Management Hierarchy Report'!$A$2:$C$3607, 3, 0)</f>
        <v>Ricky Doyle</v>
      </c>
      <c r="H2806" s="48" t="s">
        <v>77</v>
      </c>
      <c r="I2806" s="61" t="s">
        <v>70</v>
      </c>
      <c r="J2806" s="61" t="str">
        <f>VLOOKUP(Corrections[[#This Row],[Employee]],[1]!Expense_Data[#Data],14,0)</f>
        <v>SL138@tidalwaveautospa.com</v>
      </c>
      <c r="K2806" s="68">
        <v>45523</v>
      </c>
      <c r="L2806" s="75"/>
      <c r="M2806" s="66"/>
      <c r="N2806" s="61"/>
      <c r="O2806" s="65"/>
    </row>
    <row r="2807" spans="1:15" hidden="1" x14ac:dyDescent="0.25">
      <c r="A2807" s="61" t="s">
        <v>645</v>
      </c>
      <c r="B2807" s="61" t="s">
        <v>14013</v>
      </c>
      <c r="C2807" s="50">
        <v>303.76</v>
      </c>
      <c r="D2807" s="66">
        <v>45480</v>
      </c>
      <c r="E2807" s="61" t="s">
        <v>12978</v>
      </c>
      <c r="F2807" s="61"/>
      <c r="G2807" s="61" t="str">
        <f>VLOOKUP(Corrections[[#This Row],[Employee]],'[1]Management Hierarchy Report'!$A$2:$C$3607, 3, 0)</f>
        <v>Ricky Doyle</v>
      </c>
      <c r="H2807" s="48" t="s">
        <v>77</v>
      </c>
      <c r="I2807" s="61" t="s">
        <v>70</v>
      </c>
      <c r="J2807" s="61" t="str">
        <f>VLOOKUP(Corrections[[#This Row],[Employee]],[1]!Expense_Data[#Data],14,0)</f>
        <v>SL222@tidalwaveautospa.com</v>
      </c>
      <c r="K2807" s="68">
        <v>45523</v>
      </c>
      <c r="L2807" s="75"/>
      <c r="M2807" s="66"/>
      <c r="N2807" s="61"/>
      <c r="O2807" s="65"/>
    </row>
    <row r="2808" spans="1:15" hidden="1" x14ac:dyDescent="0.25">
      <c r="A2808" s="61" t="s">
        <v>645</v>
      </c>
      <c r="B2808" s="61" t="s">
        <v>14013</v>
      </c>
      <c r="C2808" s="50">
        <v>36.28</v>
      </c>
      <c r="D2808" s="66">
        <v>45483</v>
      </c>
      <c r="E2808" s="61" t="s">
        <v>12978</v>
      </c>
      <c r="F2808" s="61"/>
      <c r="G2808" s="61" t="str">
        <f>VLOOKUP(Corrections[[#This Row],[Employee]],'[1]Management Hierarchy Report'!$A$2:$C$3607, 3, 0)</f>
        <v>Ricky Doyle</v>
      </c>
      <c r="H2808" s="48" t="s">
        <v>77</v>
      </c>
      <c r="I2808" s="61" t="s">
        <v>70</v>
      </c>
      <c r="J2808" s="61" t="str">
        <f>VLOOKUP(Corrections[[#This Row],[Employee]],[1]!Expense_Data[#Data],14,0)</f>
        <v>SL222@tidalwaveautospa.com</v>
      </c>
      <c r="K2808" s="68">
        <v>45523</v>
      </c>
      <c r="L2808" s="75"/>
      <c r="M2808" s="66"/>
      <c r="N2808" s="61"/>
      <c r="O2808" s="65"/>
    </row>
    <row r="2809" spans="1:15" hidden="1" x14ac:dyDescent="0.25">
      <c r="A2809" s="70" t="s">
        <v>1868</v>
      </c>
      <c r="B2809" s="70" t="s">
        <v>14023</v>
      </c>
      <c r="C2809" s="50">
        <v>132.61000000000001</v>
      </c>
      <c r="D2809" s="71">
        <v>45503</v>
      </c>
      <c r="E2809" s="61" t="s">
        <v>13030</v>
      </c>
      <c r="F2809" s="61"/>
      <c r="G2809" s="61" t="str">
        <f>VLOOKUP(Corrections[[#This Row],[Employee]],'[1]Management Hierarchy Report'!$A$2:$C$3607, 3, 0)</f>
        <v>Joe Chavez</v>
      </c>
      <c r="H2809" s="48" t="s">
        <v>77</v>
      </c>
      <c r="I2809" s="61" t="s">
        <v>70</v>
      </c>
      <c r="J2809" s="61" t="str">
        <f>VLOOKUP(Corrections[[#This Row],[Employee]],[1]!Expense_Data[#Data],14,0)</f>
        <v>SL221@tidalwaveautospa.com</v>
      </c>
      <c r="K2809" s="68">
        <v>45523</v>
      </c>
      <c r="L2809" s="75"/>
      <c r="M2809" s="66"/>
      <c r="N2809" s="61"/>
      <c r="O2809" s="65"/>
    </row>
    <row r="2810" spans="1:15" hidden="1" x14ac:dyDescent="0.25">
      <c r="A2810" s="61" t="s">
        <v>7621</v>
      </c>
      <c r="B2810" s="61" t="s">
        <v>14010</v>
      </c>
      <c r="C2810" s="50">
        <v>2844.18</v>
      </c>
      <c r="D2810" s="66">
        <v>45511</v>
      </c>
      <c r="E2810" s="61" t="s">
        <v>13870</v>
      </c>
      <c r="F2810" s="61"/>
      <c r="G2810" s="61" t="str">
        <f>VLOOKUP(Corrections[[#This Row],[Employee]],'[1]Management Hierarchy Report'!$A$2:$C$3607, 3, 0)</f>
        <v>Bruce Maxwell</v>
      </c>
      <c r="H2810" s="48" t="s">
        <v>13872</v>
      </c>
      <c r="I2810" s="61" t="s">
        <v>70</v>
      </c>
      <c r="J2810" s="61" t="str">
        <f>VLOOKUP(Corrections[[#This Row],[Employee]],[1]!Expense_Data[#Data],14,0)</f>
        <v>Jesse.Ramirez@tidalwaveautospa.com</v>
      </c>
      <c r="K2810" s="68">
        <v>45523</v>
      </c>
      <c r="L2810" s="75"/>
      <c r="M2810" s="66"/>
      <c r="N2810" s="61"/>
      <c r="O2810" s="65"/>
    </row>
    <row r="2811" spans="1:15" hidden="1" x14ac:dyDescent="0.25">
      <c r="A2811" s="61" t="s">
        <v>497</v>
      </c>
      <c r="B2811" s="61" t="s">
        <v>13971</v>
      </c>
      <c r="C2811" s="50">
        <v>132.54</v>
      </c>
      <c r="D2811" s="66">
        <v>45504</v>
      </c>
      <c r="E2811" s="61" t="s">
        <v>152</v>
      </c>
      <c r="F2811" s="61"/>
      <c r="G2811" s="61" t="str">
        <f>VLOOKUP(Corrections[[#This Row],[Employee]],'[1]Management Hierarchy Report'!$A$2:$C$3607, 3, 0)</f>
        <v>Mary Hightower</v>
      </c>
      <c r="H2811" s="48" t="s">
        <v>77</v>
      </c>
      <c r="I2811" s="61" t="s">
        <v>70</v>
      </c>
      <c r="J2811" s="61" t="str">
        <f>VLOOKUP(Corrections[[#This Row],[Employee]],[1]!Expense_Data[#Data],14,0)</f>
        <v>jill@twavelead.com</v>
      </c>
      <c r="K2811" s="68">
        <v>45523</v>
      </c>
      <c r="L2811" s="75"/>
      <c r="M2811" s="66"/>
      <c r="N2811" s="61"/>
      <c r="O2811" s="65"/>
    </row>
    <row r="2812" spans="1:15" hidden="1" x14ac:dyDescent="0.25">
      <c r="A2812" s="61" t="s">
        <v>497</v>
      </c>
      <c r="B2812" s="61" t="s">
        <v>13989</v>
      </c>
      <c r="C2812" s="50">
        <v>101.52</v>
      </c>
      <c r="D2812" s="66">
        <v>45511</v>
      </c>
      <c r="E2812" s="61" t="s">
        <v>705</v>
      </c>
      <c r="F2812" s="61"/>
      <c r="G2812" s="61" t="str">
        <f>VLOOKUP(Corrections[[#This Row],[Employee]],'[1]Management Hierarchy Report'!$A$2:$C$3607, 3, 0)</f>
        <v>Mary Hightower</v>
      </c>
      <c r="H2812" s="48" t="s">
        <v>77</v>
      </c>
      <c r="I2812" s="61" t="s">
        <v>70</v>
      </c>
      <c r="J2812" s="61" t="str">
        <f>VLOOKUP(Corrections[[#This Row],[Employee]],[1]!Expense_Data[#Data],14,0)</f>
        <v>jill@twavelead.com</v>
      </c>
      <c r="K2812" s="68">
        <v>45523</v>
      </c>
      <c r="L2812" s="75"/>
      <c r="M2812" s="66"/>
      <c r="N2812" s="61"/>
      <c r="O2812" s="65"/>
    </row>
    <row r="2813" spans="1:15" hidden="1" x14ac:dyDescent="0.25">
      <c r="A2813" s="61" t="s">
        <v>715</v>
      </c>
      <c r="B2813" s="61" t="s">
        <v>13014</v>
      </c>
      <c r="C2813" s="50">
        <v>125.02</v>
      </c>
      <c r="D2813" s="66">
        <v>45467</v>
      </c>
      <c r="E2813" s="61" t="s">
        <v>13828</v>
      </c>
      <c r="F2813" s="61"/>
      <c r="G2813" s="61" t="str">
        <f>VLOOKUP(Corrections[[#This Row],[Employee]],'[1]Management Hierarchy Report'!$A$2:$C$3607, 3, 0)</f>
        <v>Derek Schillinger</v>
      </c>
      <c r="H2813" s="48" t="s">
        <v>77</v>
      </c>
      <c r="I2813" s="61" t="s">
        <v>70</v>
      </c>
      <c r="J2813" s="61" t="str">
        <f>VLOOKUP(Corrections[[#This Row],[Employee]],[1]!Expense_Data[#Data],14,0)</f>
        <v>SL43@tidalwaveautospa.com</v>
      </c>
      <c r="K2813" s="68">
        <v>45523</v>
      </c>
      <c r="L2813" s="75"/>
      <c r="M2813" s="66"/>
      <c r="N2813" s="61"/>
      <c r="O2813" s="65"/>
    </row>
    <row r="2814" spans="1:15" hidden="1" x14ac:dyDescent="0.25">
      <c r="A2814" s="61" t="s">
        <v>715</v>
      </c>
      <c r="B2814" s="61" t="s">
        <v>13014</v>
      </c>
      <c r="C2814" s="50">
        <v>18.66</v>
      </c>
      <c r="D2814" s="66">
        <v>45472</v>
      </c>
      <c r="E2814" s="61" t="s">
        <v>13828</v>
      </c>
      <c r="F2814" s="61" t="s">
        <v>16</v>
      </c>
      <c r="G2814" s="61" t="str">
        <f>VLOOKUP(Corrections[[#This Row],[Employee]],'[1]Management Hierarchy Report'!$A$2:$C$3607, 3, 0)</f>
        <v>Derek Schillinger</v>
      </c>
      <c r="H2814" s="48" t="s">
        <v>77</v>
      </c>
      <c r="I2814" s="61" t="s">
        <v>70</v>
      </c>
      <c r="J2814" s="61" t="str">
        <f>VLOOKUP(Corrections[[#This Row],[Employee]],[1]!Expense_Data[#Data],14,0)</f>
        <v>SL43@tidalwaveautospa.com</v>
      </c>
      <c r="K2814" s="68">
        <v>45523</v>
      </c>
      <c r="L2814" s="75"/>
      <c r="M2814" s="66"/>
      <c r="N2814" s="61"/>
      <c r="O2814" s="65"/>
    </row>
    <row r="2815" spans="1:15" hidden="1" x14ac:dyDescent="0.25">
      <c r="A2815" s="61" t="s">
        <v>552</v>
      </c>
      <c r="B2815" s="61" t="s">
        <v>14017</v>
      </c>
      <c r="C2815" s="50">
        <v>32.69</v>
      </c>
      <c r="D2815" s="66">
        <v>45498</v>
      </c>
      <c r="E2815" s="61" t="s">
        <v>12978</v>
      </c>
      <c r="F2815" s="61"/>
      <c r="G2815" s="61" t="str">
        <f>VLOOKUP(Corrections[[#This Row],[Employee]],'[1]Management Hierarchy Report'!$A$2:$C$3607, 3, 0)</f>
        <v>Gary Bradley</v>
      </c>
      <c r="H2815" s="48" t="s">
        <v>77</v>
      </c>
      <c r="I2815" s="61" t="s">
        <v>70</v>
      </c>
      <c r="J2815" s="61" t="str">
        <f>VLOOKUP(Corrections[[#This Row],[Employee]],[1]!Expense_Data[#Data],14,0)</f>
        <v>SL36@tidalwaveautospa.com</v>
      </c>
      <c r="K2815" s="68">
        <v>45523</v>
      </c>
      <c r="L2815" s="75"/>
      <c r="M2815" s="66"/>
      <c r="N2815" s="61"/>
      <c r="O2815" s="65"/>
    </row>
    <row r="2816" spans="1:15" hidden="1" x14ac:dyDescent="0.25">
      <c r="A2816" s="61" t="s">
        <v>552</v>
      </c>
      <c r="B2816" s="61" t="s">
        <v>14017</v>
      </c>
      <c r="C2816" s="50">
        <v>66.22</v>
      </c>
      <c r="D2816" s="66">
        <v>45506</v>
      </c>
      <c r="E2816" s="61" t="s">
        <v>12978</v>
      </c>
      <c r="F2816" s="61"/>
      <c r="G2816" s="61" t="str">
        <f>VLOOKUP(Corrections[[#This Row],[Employee]],'[1]Management Hierarchy Report'!$A$2:$C$3607, 3, 0)</f>
        <v>Gary Bradley</v>
      </c>
      <c r="H2816" s="48" t="s">
        <v>77</v>
      </c>
      <c r="I2816" s="61" t="s">
        <v>70</v>
      </c>
      <c r="J2816" s="61" t="str">
        <f>VLOOKUP(Corrections[[#This Row],[Employee]],[1]!Expense_Data[#Data],14,0)</f>
        <v>SL36@tidalwaveautospa.com</v>
      </c>
      <c r="K2816" s="68">
        <v>45523</v>
      </c>
      <c r="L2816" s="75"/>
      <c r="M2816" s="66"/>
      <c r="N2816" s="61"/>
      <c r="O2816" s="65"/>
    </row>
    <row r="2817" spans="1:15" hidden="1" x14ac:dyDescent="0.25">
      <c r="A2817" s="61" t="s">
        <v>552</v>
      </c>
      <c r="B2817" s="61" t="s">
        <v>14017</v>
      </c>
      <c r="C2817" s="50">
        <v>115</v>
      </c>
      <c r="D2817" s="66">
        <v>45507</v>
      </c>
      <c r="E2817" s="61" t="s">
        <v>12978</v>
      </c>
      <c r="F2817" s="61"/>
      <c r="G2817" s="61" t="str">
        <f>VLOOKUP(Corrections[[#This Row],[Employee]],'[1]Management Hierarchy Report'!$A$2:$C$3607, 3, 0)</f>
        <v>Gary Bradley</v>
      </c>
      <c r="H2817" s="48" t="s">
        <v>77</v>
      </c>
      <c r="I2817" s="61" t="s">
        <v>70</v>
      </c>
      <c r="J2817" s="61" t="str">
        <f>VLOOKUP(Corrections[[#This Row],[Employee]],[1]!Expense_Data[#Data],14,0)</f>
        <v>SL36@tidalwaveautospa.com</v>
      </c>
      <c r="K2817" s="68">
        <v>45523</v>
      </c>
      <c r="L2817" s="75"/>
      <c r="M2817" s="66"/>
      <c r="N2817" s="61"/>
      <c r="O2817" s="65"/>
    </row>
    <row r="2818" spans="1:15" hidden="1" x14ac:dyDescent="0.25">
      <c r="A2818" s="61" t="s">
        <v>552</v>
      </c>
      <c r="B2818" s="61" t="s">
        <v>14017</v>
      </c>
      <c r="C2818" s="50">
        <v>12.63</v>
      </c>
      <c r="D2818" s="66">
        <v>45509</v>
      </c>
      <c r="E2818" s="61" t="s">
        <v>13082</v>
      </c>
      <c r="F2818" s="61"/>
      <c r="G2818" s="61" t="str">
        <f>VLOOKUP(Corrections[[#This Row],[Employee]],'[1]Management Hierarchy Report'!$A$2:$C$3607, 3, 0)</f>
        <v>Gary Bradley</v>
      </c>
      <c r="H2818" s="48" t="s">
        <v>77</v>
      </c>
      <c r="I2818" s="61" t="s">
        <v>70</v>
      </c>
      <c r="J2818" s="61" t="str">
        <f>VLOOKUP(Corrections[[#This Row],[Employee]],[1]!Expense_Data[#Data],14,0)</f>
        <v>SL36@tidalwaveautospa.com</v>
      </c>
      <c r="K2818" s="68">
        <v>45523</v>
      </c>
      <c r="L2818" s="75"/>
      <c r="M2818" s="66"/>
      <c r="N2818" s="61"/>
      <c r="O2818" s="65"/>
    </row>
    <row r="2819" spans="1:15" hidden="1" x14ac:dyDescent="0.25">
      <c r="A2819" s="61" t="s">
        <v>713</v>
      </c>
      <c r="B2819" s="61" t="s">
        <v>14018</v>
      </c>
      <c r="C2819" s="50">
        <v>44.74</v>
      </c>
      <c r="D2819" s="66">
        <v>45464</v>
      </c>
      <c r="E2819" s="61" t="s">
        <v>12979</v>
      </c>
      <c r="F2819" s="61"/>
      <c r="G2819" s="61" t="str">
        <f>VLOOKUP(Corrections[[#This Row],[Employee]],'[1]Management Hierarchy Report'!$A$2:$C$3607, 3, 0)</f>
        <v>Michael Dodge</v>
      </c>
      <c r="H2819" s="48" t="s">
        <v>77</v>
      </c>
      <c r="I2819" s="61" t="s">
        <v>70</v>
      </c>
      <c r="J2819" s="61" t="str">
        <f>VLOOKUP(Corrections[[#This Row],[Employee]],[1]!Expense_Data[#Data],14,0)</f>
        <v>SL275@tidalwaveautospa.com</v>
      </c>
      <c r="K2819" s="68">
        <v>45523</v>
      </c>
      <c r="L2819" s="75"/>
      <c r="M2819" s="66"/>
      <c r="N2819" s="61"/>
      <c r="O2819" s="65"/>
    </row>
    <row r="2820" spans="1:15" hidden="1" x14ac:dyDescent="0.25">
      <c r="A2820" s="61" t="s">
        <v>713</v>
      </c>
      <c r="B2820" s="61" t="s">
        <v>14018</v>
      </c>
      <c r="C2820" s="50">
        <v>44.74</v>
      </c>
      <c r="D2820" s="66">
        <v>45464</v>
      </c>
      <c r="E2820" s="61" t="s">
        <v>13828</v>
      </c>
      <c r="F2820" s="61"/>
      <c r="G2820" s="61" t="str">
        <f>VLOOKUP(Corrections[[#This Row],[Employee]],'[1]Management Hierarchy Report'!$A$2:$C$3607, 3, 0)</f>
        <v>Michael Dodge</v>
      </c>
      <c r="H2820" s="48" t="s">
        <v>77</v>
      </c>
      <c r="I2820" s="61" t="s">
        <v>70</v>
      </c>
      <c r="J2820" s="61" t="str">
        <f>VLOOKUP(Corrections[[#This Row],[Employee]],[1]!Expense_Data[#Data],14,0)</f>
        <v>SL275@tidalwaveautospa.com</v>
      </c>
      <c r="K2820" s="68">
        <v>45523</v>
      </c>
      <c r="L2820" s="75"/>
      <c r="M2820" s="66"/>
      <c r="N2820" s="61"/>
      <c r="O2820" s="65"/>
    </row>
    <row r="2821" spans="1:15" hidden="1" x14ac:dyDescent="0.25">
      <c r="A2821" s="61" t="s">
        <v>713</v>
      </c>
      <c r="B2821" s="61" t="s">
        <v>14018</v>
      </c>
      <c r="C2821" s="50">
        <v>25.09</v>
      </c>
      <c r="D2821" s="66">
        <v>45464</v>
      </c>
      <c r="E2821" s="61" t="s">
        <v>12979</v>
      </c>
      <c r="F2821" s="61"/>
      <c r="G2821" s="61" t="str">
        <f>VLOOKUP(Corrections[[#This Row],[Employee]],'[1]Management Hierarchy Report'!$A$2:$C$3607, 3, 0)</f>
        <v>Michael Dodge</v>
      </c>
      <c r="H2821" s="48" t="s">
        <v>77</v>
      </c>
      <c r="I2821" s="61" t="s">
        <v>70</v>
      </c>
      <c r="J2821" s="61" t="str">
        <f>VLOOKUP(Corrections[[#This Row],[Employee]],[1]!Expense_Data[#Data],14,0)</f>
        <v>SL275@tidalwaveautospa.com</v>
      </c>
      <c r="K2821" s="68">
        <v>45523</v>
      </c>
      <c r="L2821" s="75"/>
      <c r="M2821" s="66"/>
      <c r="N2821" s="61"/>
      <c r="O2821" s="65"/>
    </row>
    <row r="2822" spans="1:15" hidden="1" x14ac:dyDescent="0.25">
      <c r="A2822" s="61" t="s">
        <v>713</v>
      </c>
      <c r="B2822" s="61" t="s">
        <v>14018</v>
      </c>
      <c r="C2822" s="50">
        <v>34.549999999999997</v>
      </c>
      <c r="D2822" s="66">
        <v>45467</v>
      </c>
      <c r="E2822" s="61" t="s">
        <v>12978</v>
      </c>
      <c r="F2822" s="61"/>
      <c r="G2822" s="61" t="str">
        <f>VLOOKUP(Corrections[[#This Row],[Employee]],'[1]Management Hierarchy Report'!$A$2:$C$3607, 3, 0)</f>
        <v>Michael Dodge</v>
      </c>
      <c r="H2822" s="48" t="s">
        <v>77</v>
      </c>
      <c r="I2822" s="61" t="s">
        <v>70</v>
      </c>
      <c r="J2822" s="61" t="str">
        <f>VLOOKUP(Corrections[[#This Row],[Employee]],[1]!Expense_Data[#Data],14,0)</f>
        <v>SL275@tidalwaveautospa.com</v>
      </c>
      <c r="K2822" s="68">
        <v>45523</v>
      </c>
      <c r="L2822" s="75"/>
      <c r="M2822" s="66"/>
      <c r="N2822" s="61"/>
      <c r="O2822" s="65"/>
    </row>
    <row r="2823" spans="1:15" hidden="1" x14ac:dyDescent="0.25">
      <c r="A2823" s="61" t="s">
        <v>713</v>
      </c>
      <c r="B2823" s="61" t="s">
        <v>14018</v>
      </c>
      <c r="C2823" s="50">
        <v>53.39</v>
      </c>
      <c r="D2823" s="66">
        <v>45470</v>
      </c>
      <c r="E2823" s="61" t="s">
        <v>12979</v>
      </c>
      <c r="F2823" s="61"/>
      <c r="G2823" s="61" t="str">
        <f>VLOOKUP(Corrections[[#This Row],[Employee]],'[1]Management Hierarchy Report'!$A$2:$C$3607, 3, 0)</f>
        <v>Michael Dodge</v>
      </c>
      <c r="H2823" s="48" t="s">
        <v>77</v>
      </c>
      <c r="I2823" s="61" t="s">
        <v>70</v>
      </c>
      <c r="J2823" s="61" t="str">
        <f>VLOOKUP(Corrections[[#This Row],[Employee]],[1]!Expense_Data[#Data],14,0)</f>
        <v>SL275@tidalwaveautospa.com</v>
      </c>
      <c r="K2823" s="68">
        <v>45523</v>
      </c>
      <c r="L2823" s="75"/>
      <c r="M2823" s="66"/>
      <c r="N2823" s="61"/>
      <c r="O2823" s="65"/>
    </row>
    <row r="2824" spans="1:15" hidden="1" x14ac:dyDescent="0.25">
      <c r="A2824" s="61" t="s">
        <v>713</v>
      </c>
      <c r="B2824" s="61" t="s">
        <v>14018</v>
      </c>
      <c r="C2824" s="50">
        <v>53.39</v>
      </c>
      <c r="D2824" s="66">
        <v>45470</v>
      </c>
      <c r="E2824" s="61" t="s">
        <v>13828</v>
      </c>
      <c r="F2824" s="61"/>
      <c r="G2824" s="61" t="str">
        <f>VLOOKUP(Corrections[[#This Row],[Employee]],'[1]Management Hierarchy Report'!$A$2:$C$3607, 3, 0)</f>
        <v>Michael Dodge</v>
      </c>
      <c r="H2824" s="48" t="s">
        <v>77</v>
      </c>
      <c r="I2824" s="61" t="s">
        <v>70</v>
      </c>
      <c r="J2824" s="61" t="str">
        <f>VLOOKUP(Corrections[[#This Row],[Employee]],[1]!Expense_Data[#Data],14,0)</f>
        <v>SL275@tidalwaveautospa.com</v>
      </c>
      <c r="K2824" s="68">
        <v>45523</v>
      </c>
      <c r="L2824" s="75"/>
      <c r="M2824" s="66"/>
      <c r="N2824" s="61"/>
      <c r="O2824" s="65"/>
    </row>
    <row r="2825" spans="1:15" hidden="1" x14ac:dyDescent="0.25">
      <c r="A2825" s="61" t="s">
        <v>5322</v>
      </c>
      <c r="B2825" s="61" t="s">
        <v>13065</v>
      </c>
      <c r="C2825" s="50">
        <v>71.67</v>
      </c>
      <c r="D2825" s="66">
        <v>45472</v>
      </c>
      <c r="E2825" s="61" t="s">
        <v>13828</v>
      </c>
      <c r="F2825" s="61"/>
      <c r="G2825" s="61" t="str">
        <f>VLOOKUP(Corrections[[#This Row],[Employee]],'[1]Management Hierarchy Report'!$A$2:$C$3607, 3, 0)</f>
        <v>Bruce Maxwell</v>
      </c>
      <c r="H2825" s="48" t="s">
        <v>77</v>
      </c>
      <c r="I2825" s="61" t="s">
        <v>70</v>
      </c>
      <c r="J2825" s="61" t="str">
        <f>VLOOKUP(Corrections[[#This Row],[Employee]],[1]!Expense_Data[#Data],14,0)</f>
        <v>jonathan.ackerman@tidalwaveautospa.com</v>
      </c>
      <c r="K2825" s="68">
        <v>45523</v>
      </c>
      <c r="L2825" s="75"/>
      <c r="M2825" s="66"/>
      <c r="N2825" s="61"/>
      <c r="O2825" s="65"/>
    </row>
    <row r="2826" spans="1:15" hidden="1" x14ac:dyDescent="0.25">
      <c r="A2826" s="61" t="s">
        <v>5322</v>
      </c>
      <c r="B2826" s="61" t="s">
        <v>13065</v>
      </c>
      <c r="C2826" s="50">
        <v>46.85</v>
      </c>
      <c r="D2826" s="66">
        <v>45485</v>
      </c>
      <c r="E2826" s="61" t="s">
        <v>13828</v>
      </c>
      <c r="F2826" s="61"/>
      <c r="G2826" s="61" t="str">
        <f>VLOOKUP(Corrections[[#This Row],[Employee]],'[1]Management Hierarchy Report'!$A$2:$C$3607, 3, 0)</f>
        <v>Bruce Maxwell</v>
      </c>
      <c r="H2826" s="48" t="s">
        <v>77</v>
      </c>
      <c r="I2826" s="61" t="s">
        <v>70</v>
      </c>
      <c r="J2826" s="61" t="str">
        <f>VLOOKUP(Corrections[[#This Row],[Employee]],[1]!Expense_Data[#Data],14,0)</f>
        <v>jonathan.ackerman@tidalwaveautospa.com</v>
      </c>
      <c r="K2826" s="68">
        <v>45523</v>
      </c>
      <c r="L2826" s="75"/>
      <c r="M2826" s="66"/>
      <c r="N2826" s="61"/>
      <c r="O2826" s="65"/>
    </row>
    <row r="2827" spans="1:15" hidden="1" x14ac:dyDescent="0.25">
      <c r="A2827" s="61" t="s">
        <v>13075</v>
      </c>
      <c r="B2827" s="61" t="s">
        <v>13994</v>
      </c>
      <c r="C2827" s="50">
        <v>455.79</v>
      </c>
      <c r="D2827" s="66">
        <v>45510</v>
      </c>
      <c r="E2827" s="61" t="s">
        <v>13870</v>
      </c>
      <c r="F2827" s="61"/>
      <c r="G2827" s="61" t="str">
        <f>VLOOKUP(Corrections[[#This Row],[Employee]],'[1]Management Hierarchy Report'!$A$2:$C$3607, 3, 0)</f>
        <v>Joe Chavez</v>
      </c>
      <c r="H2827" s="48" t="s">
        <v>13872</v>
      </c>
      <c r="I2827" s="61" t="s">
        <v>70</v>
      </c>
      <c r="J2827" s="67" t="str">
        <f>VLOOKUP(Corrections[[#This Row],[Employee]],[1]!Expense_Data[#Data],14,0)</f>
        <v>jordan.mckindles@tidalwaveautospa.com</v>
      </c>
      <c r="K2827" s="68">
        <v>45523</v>
      </c>
      <c r="L2827" s="75"/>
      <c r="M2827" s="66"/>
      <c r="N2827" s="61"/>
      <c r="O2827" s="65"/>
    </row>
    <row r="2828" spans="1:15" hidden="1" x14ac:dyDescent="0.25">
      <c r="A2828" s="61" t="s">
        <v>2196</v>
      </c>
      <c r="B2828" s="61" t="s">
        <v>13985</v>
      </c>
      <c r="C2828" s="50">
        <v>38.31</v>
      </c>
      <c r="D2828" s="66">
        <v>45497</v>
      </c>
      <c r="E2828" s="61" t="s">
        <v>13828</v>
      </c>
      <c r="F2828" s="61"/>
      <c r="G2828" s="61" t="str">
        <f>VLOOKUP(Corrections[[#This Row],[Employee]],'[1]Management Hierarchy Report'!$A$2:$C$3607, 3, 0)</f>
        <v>Andrew Stephens</v>
      </c>
      <c r="H2828" s="48" t="s">
        <v>77</v>
      </c>
      <c r="I2828" s="61" t="s">
        <v>70</v>
      </c>
      <c r="J2828" s="61" t="str">
        <f>VLOOKUP(Corrections[[#This Row],[Employee]],[1]!Expense_Data[#Data],14,0)</f>
        <v>SL153@tidalwaveautospa.com</v>
      </c>
      <c r="K2828" s="68">
        <v>45523</v>
      </c>
      <c r="L2828" s="75"/>
      <c r="M2828" s="66"/>
      <c r="N2828" s="61"/>
      <c r="O2828" s="65"/>
    </row>
    <row r="2829" spans="1:15" hidden="1" x14ac:dyDescent="0.25">
      <c r="A2829" s="61" t="s">
        <v>2196</v>
      </c>
      <c r="B2829" s="61" t="s">
        <v>13985</v>
      </c>
      <c r="C2829" s="50">
        <v>25.29</v>
      </c>
      <c r="D2829" s="66">
        <v>45501</v>
      </c>
      <c r="E2829" s="61" t="s">
        <v>13828</v>
      </c>
      <c r="F2829" s="61"/>
      <c r="G2829" s="61" t="str">
        <f>VLOOKUP(Corrections[[#This Row],[Employee]],'[1]Management Hierarchy Report'!$A$2:$C$3607, 3, 0)</f>
        <v>Andrew Stephens</v>
      </c>
      <c r="H2829" s="48" t="s">
        <v>77</v>
      </c>
      <c r="I2829" s="61" t="s">
        <v>70</v>
      </c>
      <c r="J2829" s="61" t="str">
        <f>VLOOKUP(Corrections[[#This Row],[Employee]],[1]!Expense_Data[#Data],14,0)</f>
        <v>SL153@tidalwaveautospa.com</v>
      </c>
      <c r="K2829" s="68">
        <v>45523</v>
      </c>
      <c r="L2829" s="75"/>
      <c r="M2829" s="66"/>
      <c r="N2829" s="61"/>
      <c r="O2829" s="65"/>
    </row>
    <row r="2830" spans="1:15" hidden="1" x14ac:dyDescent="0.25">
      <c r="A2830" s="70" t="s">
        <v>2196</v>
      </c>
      <c r="B2830" s="70" t="s">
        <v>13985</v>
      </c>
      <c r="C2830" s="50">
        <v>25.29</v>
      </c>
      <c r="D2830" s="71">
        <v>45501</v>
      </c>
      <c r="E2830" s="61" t="s">
        <v>13030</v>
      </c>
      <c r="F2830" s="61"/>
      <c r="G2830" s="61" t="str">
        <f>VLOOKUP(Corrections[[#This Row],[Employee]],'[1]Management Hierarchy Report'!$A$2:$C$3607, 3, 0)</f>
        <v>Andrew Stephens</v>
      </c>
      <c r="H2830" s="48" t="s">
        <v>77</v>
      </c>
      <c r="I2830" s="61" t="s">
        <v>70</v>
      </c>
      <c r="J2830" s="61" t="str">
        <f>VLOOKUP(Corrections[[#This Row],[Employee]],[1]!Expense_Data[#Data],14,0)</f>
        <v>SL153@tidalwaveautospa.com</v>
      </c>
      <c r="K2830" s="68">
        <v>45523</v>
      </c>
      <c r="L2830" s="75"/>
      <c r="M2830" s="66"/>
      <c r="N2830" s="61"/>
      <c r="O2830" s="65"/>
    </row>
    <row r="2831" spans="1:15" hidden="1" x14ac:dyDescent="0.25">
      <c r="A2831" s="61" t="s">
        <v>2196</v>
      </c>
      <c r="B2831" s="61" t="s">
        <v>13985</v>
      </c>
      <c r="C2831" s="50">
        <v>73.489999999999995</v>
      </c>
      <c r="D2831" s="66">
        <v>45505</v>
      </c>
      <c r="E2831" s="61" t="s">
        <v>13030</v>
      </c>
      <c r="F2831" s="61"/>
      <c r="G2831" s="61" t="str">
        <f>VLOOKUP(Corrections[[#This Row],[Employee]],'[1]Management Hierarchy Report'!$A$2:$C$3607, 3, 0)</f>
        <v>Andrew Stephens</v>
      </c>
      <c r="H2831" s="48" t="s">
        <v>77</v>
      </c>
      <c r="I2831" s="61" t="s">
        <v>70</v>
      </c>
      <c r="J2831" s="61" t="str">
        <f>VLOOKUP(Corrections[[#This Row],[Employee]],[1]!Expense_Data[#Data],14,0)</f>
        <v>SL153@tidalwaveautospa.com</v>
      </c>
      <c r="K2831" s="68">
        <v>45523</v>
      </c>
      <c r="L2831" s="75"/>
      <c r="M2831" s="66"/>
      <c r="N2831" s="61"/>
      <c r="O2831" s="65"/>
    </row>
    <row r="2832" spans="1:15" hidden="1" x14ac:dyDescent="0.25">
      <c r="A2832" s="61" t="s">
        <v>201</v>
      </c>
      <c r="B2832" s="61" t="s">
        <v>13986</v>
      </c>
      <c r="C2832" s="50">
        <v>55.62</v>
      </c>
      <c r="D2832" s="66">
        <v>45502</v>
      </c>
      <c r="E2832" s="61" t="s">
        <v>13082</v>
      </c>
      <c r="F2832" s="61"/>
      <c r="G2832" s="61" t="str">
        <f>VLOOKUP(Corrections[[#This Row],[Employee]],'[1]Management Hierarchy Report'!$A$2:$C$3607, 3, 0)</f>
        <v>Marlan Nichols</v>
      </c>
      <c r="H2832" s="48" t="s">
        <v>77</v>
      </c>
      <c r="I2832" s="61" t="s">
        <v>70</v>
      </c>
      <c r="J2832" s="61" t="str">
        <f>VLOOKUP(Corrections[[#This Row],[Employee]],[1]!Expense_Data[#Data],14,0)</f>
        <v>jhenderson@twavelead.com</v>
      </c>
      <c r="K2832" s="68">
        <v>45523</v>
      </c>
      <c r="L2832" s="75"/>
      <c r="M2832" s="66"/>
      <c r="N2832" s="61"/>
      <c r="O2832" s="65"/>
    </row>
    <row r="2833" spans="1:15" hidden="1" x14ac:dyDescent="0.25">
      <c r="A2833" s="61" t="s">
        <v>2213</v>
      </c>
      <c r="B2833" s="61" t="s">
        <v>13050</v>
      </c>
      <c r="C2833" s="50">
        <v>21.45</v>
      </c>
      <c r="D2833" s="66">
        <v>45491</v>
      </c>
      <c r="E2833" s="61" t="s">
        <v>13828</v>
      </c>
      <c r="F2833" s="61"/>
      <c r="G2833" s="61" t="e">
        <f>VLOOKUP(Corrections[[#This Row],[Employee]],'[1]Management Hierarchy Report'!$A$2:$C$3607, 3, 0)</f>
        <v>#N/A</v>
      </c>
      <c r="H2833" s="48" t="s">
        <v>77</v>
      </c>
      <c r="I2833" s="61" t="s">
        <v>70</v>
      </c>
      <c r="J2833" s="61" t="e">
        <f>VLOOKUP(Corrections[[#This Row],[Employee]],[1]!Expense_Data[#Data],14,0)</f>
        <v>#N/A</v>
      </c>
      <c r="K2833" s="68">
        <v>45523</v>
      </c>
      <c r="L2833" s="75"/>
      <c r="M2833" s="66"/>
      <c r="N2833" s="61"/>
      <c r="O2833" s="65"/>
    </row>
    <row r="2834" spans="1:15" hidden="1" x14ac:dyDescent="0.25">
      <c r="A2834" s="61" t="s">
        <v>2227</v>
      </c>
      <c r="B2834" s="61" t="s">
        <v>13146</v>
      </c>
      <c r="C2834" s="50">
        <v>43.82</v>
      </c>
      <c r="D2834" s="66">
        <v>45483</v>
      </c>
      <c r="E2834" s="61" t="s">
        <v>13828</v>
      </c>
      <c r="F2834" s="61"/>
      <c r="G2834" s="61" t="str">
        <f>VLOOKUP(Corrections[[#This Row],[Employee]],'[1]Management Hierarchy Report'!$A$2:$C$3607, 3, 0)</f>
        <v>Michael Dodge</v>
      </c>
      <c r="H2834" s="48" t="s">
        <v>77</v>
      </c>
      <c r="I2834" s="61" t="s">
        <v>70</v>
      </c>
      <c r="J2834" s="61" t="str">
        <f>VLOOKUP(Corrections[[#This Row],[Employee]],[1]!Expense_Data[#Data],14,0)</f>
        <v>SL59@tidalwaveautospa.com</v>
      </c>
      <c r="K2834" s="68">
        <v>45523</v>
      </c>
      <c r="L2834" s="75"/>
      <c r="M2834" s="66"/>
      <c r="N2834" s="61"/>
      <c r="O2834" s="65"/>
    </row>
    <row r="2835" spans="1:15" hidden="1" x14ac:dyDescent="0.25">
      <c r="A2835" s="61" t="s">
        <v>550</v>
      </c>
      <c r="B2835" s="61" t="s">
        <v>13920</v>
      </c>
      <c r="C2835" s="50">
        <v>261.35000000000002</v>
      </c>
      <c r="D2835" s="66">
        <v>45464</v>
      </c>
      <c r="E2835" s="61" t="s">
        <v>13828</v>
      </c>
      <c r="F2835" s="61"/>
      <c r="G2835" s="61" t="str">
        <f>VLOOKUP(Corrections[[#This Row],[Employee]],'[1]Management Hierarchy Report'!$A$2:$C$3607, 3, 0)</f>
        <v>Gary Bradley</v>
      </c>
      <c r="H2835" s="48" t="s">
        <v>77</v>
      </c>
      <c r="I2835" s="61" t="s">
        <v>70</v>
      </c>
      <c r="J2835" s="61" t="str">
        <f>VLOOKUP(Corrections[[#This Row],[Employee]],[1]!Expense_Data[#Data],14,0)</f>
        <v>SL144@tidalwaveautospa.com</v>
      </c>
      <c r="K2835" s="68">
        <v>45523</v>
      </c>
      <c r="L2835" s="75"/>
      <c r="M2835" s="66"/>
      <c r="N2835" s="61"/>
      <c r="O2835" s="65"/>
    </row>
    <row r="2836" spans="1:15" hidden="1" x14ac:dyDescent="0.25">
      <c r="A2836" s="61" t="s">
        <v>700</v>
      </c>
      <c r="B2836" s="61" t="s">
        <v>13182</v>
      </c>
      <c r="C2836" s="57">
        <v>32.1</v>
      </c>
      <c r="D2836" s="66">
        <v>45377</v>
      </c>
      <c r="E2836" s="61" t="s">
        <v>13082</v>
      </c>
      <c r="F2836" s="61"/>
      <c r="G2836" s="61" t="str">
        <f>VLOOKUP(Corrections[[#This Row],[Employee]],'[1]Management Hierarchy Report'!$A$2:$C$3607, 3, 0)</f>
        <v>Derek Schillinger</v>
      </c>
      <c r="H2836" s="48" t="s">
        <v>77</v>
      </c>
      <c r="I2836" s="61" t="s">
        <v>70</v>
      </c>
      <c r="J2836" s="61" t="str">
        <f>VLOOKUP(Corrections[[#This Row],[Employee]],[1]!Expense_Data[#Data],14,0)</f>
        <v>SL239@tidalwaveautospa.com</v>
      </c>
      <c r="K2836" s="68">
        <v>45523</v>
      </c>
      <c r="L2836" s="75"/>
      <c r="M2836" s="66"/>
      <c r="N2836" s="61"/>
      <c r="O2836" s="65"/>
    </row>
    <row r="2837" spans="1:15" hidden="1" x14ac:dyDescent="0.25">
      <c r="A2837" s="61" t="s">
        <v>700</v>
      </c>
      <c r="B2837" s="61" t="s">
        <v>13182</v>
      </c>
      <c r="C2837" s="57">
        <v>33</v>
      </c>
      <c r="D2837" s="66">
        <v>45403</v>
      </c>
      <c r="E2837" s="61" t="s">
        <v>13082</v>
      </c>
      <c r="F2837" s="61"/>
      <c r="G2837" s="61" t="str">
        <f>VLOOKUP(Corrections[[#This Row],[Employee]],'[1]Management Hierarchy Report'!$A$2:$C$3607, 3, 0)</f>
        <v>Derek Schillinger</v>
      </c>
      <c r="H2837" s="48" t="s">
        <v>77</v>
      </c>
      <c r="I2837" s="61" t="s">
        <v>70</v>
      </c>
      <c r="J2837" s="61" t="str">
        <f>VLOOKUP(Corrections[[#This Row],[Employee]],[1]!Expense_Data[#Data],14,0)</f>
        <v>SL239@tidalwaveautospa.com</v>
      </c>
      <c r="K2837" s="68">
        <v>45523</v>
      </c>
      <c r="L2837" s="75"/>
      <c r="M2837" s="66"/>
      <c r="N2837" s="61"/>
      <c r="O2837" s="65"/>
    </row>
    <row r="2838" spans="1:15" hidden="1" x14ac:dyDescent="0.25">
      <c r="A2838" s="61" t="s">
        <v>700</v>
      </c>
      <c r="B2838" s="61" t="s">
        <v>13182</v>
      </c>
      <c r="C2838" s="57">
        <v>7.58</v>
      </c>
      <c r="D2838" s="66">
        <v>45425</v>
      </c>
      <c r="E2838" s="61" t="s">
        <v>13082</v>
      </c>
      <c r="F2838" s="61"/>
      <c r="G2838" s="61" t="str">
        <f>VLOOKUP(Corrections[[#This Row],[Employee]],'[1]Management Hierarchy Report'!$A$2:$C$3607, 3, 0)</f>
        <v>Derek Schillinger</v>
      </c>
      <c r="H2838" s="48" t="s">
        <v>77</v>
      </c>
      <c r="I2838" s="61" t="s">
        <v>70</v>
      </c>
      <c r="J2838" s="61" t="str">
        <f>VLOOKUP(Corrections[[#This Row],[Employee]],[1]!Expense_Data[#Data],14,0)</f>
        <v>SL239@tidalwaveautospa.com</v>
      </c>
      <c r="K2838" s="68">
        <v>45523</v>
      </c>
      <c r="L2838" s="75"/>
      <c r="M2838" s="66"/>
      <c r="N2838" s="61"/>
      <c r="O2838" s="65"/>
    </row>
    <row r="2839" spans="1:15" hidden="1" x14ac:dyDescent="0.25">
      <c r="A2839" s="61" t="s">
        <v>700</v>
      </c>
      <c r="B2839" s="61" t="s">
        <v>13182</v>
      </c>
      <c r="C2839" s="50">
        <v>12</v>
      </c>
      <c r="D2839" s="66">
        <v>45427</v>
      </c>
      <c r="E2839" s="61" t="s">
        <v>13082</v>
      </c>
      <c r="F2839" s="61"/>
      <c r="G2839" s="61" t="str">
        <f>VLOOKUP(Corrections[[#This Row],[Employee]],'[1]Management Hierarchy Report'!$A$2:$C$3607, 3, 0)</f>
        <v>Derek Schillinger</v>
      </c>
      <c r="H2839" s="48" t="s">
        <v>77</v>
      </c>
      <c r="I2839" s="61" t="s">
        <v>70</v>
      </c>
      <c r="J2839" s="61" t="str">
        <f>VLOOKUP(Corrections[[#This Row],[Employee]],[1]!Expense_Data[#Data],14,0)</f>
        <v>SL239@tidalwaveautospa.com</v>
      </c>
      <c r="K2839" s="68">
        <v>45523</v>
      </c>
      <c r="L2839" s="75"/>
      <c r="M2839" s="66"/>
      <c r="N2839" s="61"/>
      <c r="O2839" s="65"/>
    </row>
    <row r="2840" spans="1:15" hidden="1" x14ac:dyDescent="0.25">
      <c r="A2840" s="61" t="s">
        <v>700</v>
      </c>
      <c r="B2840" s="61" t="s">
        <v>13182</v>
      </c>
      <c r="C2840" s="50">
        <v>-12</v>
      </c>
      <c r="D2840" s="66">
        <v>45427</v>
      </c>
      <c r="E2840" s="61" t="s">
        <v>13082</v>
      </c>
      <c r="F2840" s="61"/>
      <c r="G2840" s="61" t="str">
        <f>VLOOKUP(Corrections[[#This Row],[Employee]],'[1]Management Hierarchy Report'!$A$2:$C$3607, 3, 0)</f>
        <v>Derek Schillinger</v>
      </c>
      <c r="H2840" s="48" t="s">
        <v>77</v>
      </c>
      <c r="I2840" s="61" t="s">
        <v>70</v>
      </c>
      <c r="J2840" s="61" t="str">
        <f>VLOOKUP(Corrections[[#This Row],[Employee]],[1]!Expense_Data[#Data],14,0)</f>
        <v>SL239@tidalwaveautospa.com</v>
      </c>
      <c r="K2840" s="68">
        <v>45523</v>
      </c>
      <c r="L2840" s="75"/>
      <c r="M2840" s="66"/>
      <c r="N2840" s="61"/>
      <c r="O2840" s="65"/>
    </row>
    <row r="2841" spans="1:15" hidden="1" x14ac:dyDescent="0.25">
      <c r="A2841" s="70" t="s">
        <v>700</v>
      </c>
      <c r="B2841" s="70" t="s">
        <v>13182</v>
      </c>
      <c r="C2841" s="57">
        <v>315.89999999999998</v>
      </c>
      <c r="D2841" s="71">
        <v>45470</v>
      </c>
      <c r="E2841" s="70" t="s">
        <v>13030</v>
      </c>
      <c r="F2841" s="61"/>
      <c r="G2841" s="61" t="str">
        <f>VLOOKUP(Corrections[[#This Row],[Employee]],'[1]Management Hierarchy Report'!$A$2:$C$3607, 3, 0)</f>
        <v>Derek Schillinger</v>
      </c>
      <c r="H2841" s="48" t="s">
        <v>77</v>
      </c>
      <c r="I2841" s="61" t="s">
        <v>70</v>
      </c>
      <c r="J2841" s="61" t="str">
        <f>VLOOKUP(Corrections[[#This Row],[Employee]],[1]!Expense_Data[#Data],14,0)</f>
        <v>SL239@tidalwaveautospa.com</v>
      </c>
      <c r="K2841" s="68">
        <v>45523</v>
      </c>
      <c r="L2841" s="75"/>
      <c r="M2841" s="66"/>
      <c r="N2841" s="61"/>
      <c r="O2841" s="65"/>
    </row>
    <row r="2842" spans="1:15" hidden="1" x14ac:dyDescent="0.25">
      <c r="A2842" s="61" t="s">
        <v>385</v>
      </c>
      <c r="B2842" s="61" t="s">
        <v>13091</v>
      </c>
      <c r="C2842" s="50">
        <v>175.74</v>
      </c>
      <c r="D2842" s="66">
        <v>45470</v>
      </c>
      <c r="E2842" s="61" t="s">
        <v>13030</v>
      </c>
      <c r="F2842" s="61"/>
      <c r="G2842" s="61" t="str">
        <f>VLOOKUP(Corrections[[#This Row],[Employee]],'[1]Management Hierarchy Report'!$A$2:$C$3607, 3, 0)</f>
        <v>Andrew Stephens</v>
      </c>
      <c r="H2842" s="48" t="s">
        <v>77</v>
      </c>
      <c r="I2842" s="61" t="s">
        <v>70</v>
      </c>
      <c r="J2842" s="61" t="str">
        <f>VLOOKUP(Corrections[[#This Row],[Employee]],[1]!Expense_Data[#Data],14,0)</f>
        <v>SL223@tidalwaveautospa.com</v>
      </c>
      <c r="K2842" s="68">
        <v>45523</v>
      </c>
      <c r="L2842" s="75"/>
      <c r="M2842" s="66"/>
      <c r="N2842" s="61"/>
      <c r="O2842" s="65"/>
    </row>
    <row r="2843" spans="1:15" hidden="1" x14ac:dyDescent="0.25">
      <c r="A2843" s="61" t="s">
        <v>385</v>
      </c>
      <c r="B2843" s="61" t="s">
        <v>13091</v>
      </c>
      <c r="C2843" s="50">
        <v>200.18</v>
      </c>
      <c r="D2843" s="66">
        <v>45482</v>
      </c>
      <c r="E2843" s="61" t="s">
        <v>13828</v>
      </c>
      <c r="F2843" s="61"/>
      <c r="G2843" s="61" t="str">
        <f>VLOOKUP(Corrections[[#This Row],[Employee]],'[1]Management Hierarchy Report'!$A$2:$C$3607, 3, 0)</f>
        <v>Andrew Stephens</v>
      </c>
      <c r="H2843" s="48" t="s">
        <v>77</v>
      </c>
      <c r="I2843" s="61" t="s">
        <v>70</v>
      </c>
      <c r="J2843" s="61" t="str">
        <f>VLOOKUP(Corrections[[#This Row],[Employee]],[1]!Expense_Data[#Data],14,0)</f>
        <v>SL223@tidalwaveautospa.com</v>
      </c>
      <c r="K2843" s="68">
        <v>45523</v>
      </c>
      <c r="L2843" s="75"/>
      <c r="M2843" s="66"/>
      <c r="N2843" s="61"/>
      <c r="O2843" s="65"/>
    </row>
    <row r="2844" spans="1:15" hidden="1" x14ac:dyDescent="0.25">
      <c r="A2844" s="61" t="s">
        <v>385</v>
      </c>
      <c r="B2844" s="61" t="s">
        <v>13091</v>
      </c>
      <c r="C2844" s="50">
        <v>40.799999999999997</v>
      </c>
      <c r="D2844" s="66">
        <v>45490</v>
      </c>
      <c r="E2844" s="61" t="s">
        <v>13030</v>
      </c>
      <c r="F2844" s="61"/>
      <c r="G2844" s="61" t="str">
        <f>VLOOKUP(Corrections[[#This Row],[Employee]],'[1]Management Hierarchy Report'!$A$2:$C$3607, 3, 0)</f>
        <v>Andrew Stephens</v>
      </c>
      <c r="H2844" s="48" t="s">
        <v>77</v>
      </c>
      <c r="I2844" s="61" t="s">
        <v>70</v>
      </c>
      <c r="J2844" s="61" t="str">
        <f>VLOOKUP(Corrections[[#This Row],[Employee]],[1]!Expense_Data[#Data],14,0)</f>
        <v>SL223@tidalwaveautospa.com</v>
      </c>
      <c r="K2844" s="68">
        <v>45523</v>
      </c>
      <c r="L2844" s="75"/>
      <c r="M2844" s="66"/>
      <c r="N2844" s="61"/>
      <c r="O2844" s="65"/>
    </row>
    <row r="2845" spans="1:15" hidden="1" x14ac:dyDescent="0.25">
      <c r="A2845" s="61" t="s">
        <v>13915</v>
      </c>
      <c r="B2845" s="61" t="s">
        <v>14011</v>
      </c>
      <c r="C2845" s="50">
        <v>85.76</v>
      </c>
      <c r="D2845" s="66">
        <v>45513</v>
      </c>
      <c r="E2845" s="61" t="s">
        <v>268</v>
      </c>
      <c r="F2845" s="61"/>
      <c r="G2845" s="61" t="str">
        <f>VLOOKUP(Corrections[[#This Row],[Employee]],'[1]Management Hierarchy Report'!$A$2:$C$3607, 3, 0)</f>
        <v>Kevin McGonigle</v>
      </c>
      <c r="H2845" s="48" t="s">
        <v>268</v>
      </c>
      <c r="I2845" s="61" t="s">
        <v>70</v>
      </c>
      <c r="J2845" s="61" t="str">
        <f>VLOOKUP(Corrections[[#This Row],[Employee]],[1]!Expense_Data[#Data],14,0)</f>
        <v>Keri.Pack@twavelead.com</v>
      </c>
      <c r="K2845" s="68">
        <v>45523</v>
      </c>
      <c r="L2845" s="75"/>
      <c r="M2845" s="66"/>
      <c r="N2845" s="61"/>
      <c r="O2845" s="65"/>
    </row>
    <row r="2846" spans="1:15" hidden="1" x14ac:dyDescent="0.25">
      <c r="A2846" s="61" t="s">
        <v>828</v>
      </c>
      <c r="B2846" s="61" t="s">
        <v>13049</v>
      </c>
      <c r="C2846" s="50">
        <v>118.2</v>
      </c>
      <c r="D2846" s="66">
        <v>45453</v>
      </c>
      <c r="E2846" s="61" t="s">
        <v>12978</v>
      </c>
      <c r="F2846" s="61"/>
      <c r="G2846" s="61" t="str">
        <f>VLOOKUP(Corrections[[#This Row],[Employee]],'[1]Management Hierarchy Report'!$A$2:$C$3607, 3, 0)</f>
        <v>Steven Kyriazis</v>
      </c>
      <c r="H2846" s="48" t="s">
        <v>77</v>
      </c>
      <c r="I2846" s="61" t="s">
        <v>70</v>
      </c>
      <c r="J2846" s="61" t="str">
        <f>VLOOKUP(Corrections[[#This Row],[Employee]],[1]!Expense_Data[#Data],14,0)</f>
        <v>SL37@tidalwaveautospa.com</v>
      </c>
      <c r="K2846" s="68">
        <v>45523</v>
      </c>
      <c r="L2846" s="75"/>
      <c r="M2846" s="66"/>
      <c r="N2846" s="61"/>
      <c r="O2846" s="65"/>
    </row>
    <row r="2847" spans="1:15" hidden="1" x14ac:dyDescent="0.25">
      <c r="A2847" s="61" t="s">
        <v>828</v>
      </c>
      <c r="B2847" s="61" t="s">
        <v>13049</v>
      </c>
      <c r="C2847" s="50">
        <v>234.95</v>
      </c>
      <c r="D2847" s="66">
        <v>45454</v>
      </c>
      <c r="E2847" s="61" t="s">
        <v>71</v>
      </c>
      <c r="F2847" s="61"/>
      <c r="G2847" s="61" t="str">
        <f>VLOOKUP(Corrections[[#This Row],[Employee]],'[1]Management Hierarchy Report'!$A$2:$C$3607, 3, 0)</f>
        <v>Steven Kyriazis</v>
      </c>
      <c r="H2847" s="48" t="s">
        <v>77</v>
      </c>
      <c r="I2847" s="61" t="s">
        <v>70</v>
      </c>
      <c r="J2847" s="61" t="str">
        <f>VLOOKUP(Corrections[[#This Row],[Employee]],[1]!Expense_Data[#Data],14,0)</f>
        <v>SL37@tidalwaveautospa.com</v>
      </c>
      <c r="K2847" s="68">
        <v>45523</v>
      </c>
      <c r="L2847" s="75"/>
      <c r="M2847" s="66"/>
      <c r="N2847" s="61"/>
      <c r="O2847" s="65"/>
    </row>
    <row r="2848" spans="1:15" hidden="1" x14ac:dyDescent="0.25">
      <c r="A2848" s="61" t="s">
        <v>828</v>
      </c>
      <c r="B2848" s="61" t="s">
        <v>13049</v>
      </c>
      <c r="C2848" s="50">
        <v>201.85</v>
      </c>
      <c r="D2848" s="66">
        <v>45462</v>
      </c>
      <c r="E2848" s="61" t="s">
        <v>71</v>
      </c>
      <c r="F2848" s="61"/>
      <c r="G2848" s="61" t="str">
        <f>VLOOKUP(Corrections[[#This Row],[Employee]],'[1]Management Hierarchy Report'!$A$2:$C$3607, 3, 0)</f>
        <v>Steven Kyriazis</v>
      </c>
      <c r="H2848" s="48" t="s">
        <v>77</v>
      </c>
      <c r="I2848" s="61" t="s">
        <v>70</v>
      </c>
      <c r="J2848" s="61" t="str">
        <f>VLOOKUP(Corrections[[#This Row],[Employee]],[1]!Expense_Data[#Data],14,0)</f>
        <v>SL37@tidalwaveautospa.com</v>
      </c>
      <c r="K2848" s="68">
        <v>45523</v>
      </c>
      <c r="L2848" s="75"/>
      <c r="M2848" s="66"/>
      <c r="N2848" s="61"/>
      <c r="O2848" s="65"/>
    </row>
    <row r="2849" spans="1:15" hidden="1" x14ac:dyDescent="0.25">
      <c r="A2849" s="61" t="s">
        <v>828</v>
      </c>
      <c r="B2849" s="61" t="s">
        <v>13049</v>
      </c>
      <c r="C2849" s="50">
        <v>234.95</v>
      </c>
      <c r="D2849" s="66">
        <v>45469</v>
      </c>
      <c r="E2849" s="61" t="s">
        <v>71</v>
      </c>
      <c r="F2849" s="61"/>
      <c r="G2849" s="61" t="str">
        <f>VLOOKUP(Corrections[[#This Row],[Employee]],'[1]Management Hierarchy Report'!$A$2:$C$3607, 3, 0)</f>
        <v>Steven Kyriazis</v>
      </c>
      <c r="H2849" s="48" t="s">
        <v>77</v>
      </c>
      <c r="I2849" s="61" t="s">
        <v>70</v>
      </c>
      <c r="J2849" s="61" t="str">
        <f>VLOOKUP(Corrections[[#This Row],[Employee]],[1]!Expense_Data[#Data],14,0)</f>
        <v>SL37@tidalwaveautospa.com</v>
      </c>
      <c r="K2849" s="68">
        <v>45523</v>
      </c>
      <c r="L2849" s="75"/>
      <c r="M2849" s="66"/>
      <c r="N2849" s="61"/>
      <c r="O2849" s="65"/>
    </row>
    <row r="2850" spans="1:15" hidden="1" x14ac:dyDescent="0.25">
      <c r="A2850" s="61" t="s">
        <v>828</v>
      </c>
      <c r="B2850" s="61" t="s">
        <v>13049</v>
      </c>
      <c r="C2850" s="50">
        <v>61.03</v>
      </c>
      <c r="D2850" s="66">
        <v>45469</v>
      </c>
      <c r="E2850" s="61" t="s">
        <v>13030</v>
      </c>
      <c r="F2850" s="61"/>
      <c r="G2850" s="61" t="str">
        <f>VLOOKUP(Corrections[[#This Row],[Employee]],'[1]Management Hierarchy Report'!$A$2:$C$3607, 3, 0)</f>
        <v>Steven Kyriazis</v>
      </c>
      <c r="H2850" s="48" t="s">
        <v>77</v>
      </c>
      <c r="I2850" s="61" t="s">
        <v>70</v>
      </c>
      <c r="J2850" s="61" t="str">
        <f>VLOOKUP(Corrections[[#This Row],[Employee]],[1]!Expense_Data[#Data],14,0)</f>
        <v>SL37@tidalwaveautospa.com</v>
      </c>
      <c r="K2850" s="68">
        <v>45523</v>
      </c>
      <c r="L2850" s="75"/>
      <c r="M2850" s="66"/>
      <c r="N2850" s="61"/>
      <c r="O2850" s="65"/>
    </row>
    <row r="2851" spans="1:15" hidden="1" x14ac:dyDescent="0.25">
      <c r="A2851" s="61" t="s">
        <v>828</v>
      </c>
      <c r="B2851" s="61" t="s">
        <v>13049</v>
      </c>
      <c r="C2851" s="50">
        <v>131.04</v>
      </c>
      <c r="D2851" s="66">
        <v>45475</v>
      </c>
      <c r="E2851" s="61" t="s">
        <v>12978</v>
      </c>
      <c r="F2851" s="61"/>
      <c r="G2851" s="61" t="str">
        <f>VLOOKUP(Corrections[[#This Row],[Employee]],'[1]Management Hierarchy Report'!$A$2:$C$3607, 3, 0)</f>
        <v>Steven Kyriazis</v>
      </c>
      <c r="H2851" s="48" t="s">
        <v>77</v>
      </c>
      <c r="I2851" s="61" t="s">
        <v>70</v>
      </c>
      <c r="J2851" s="61" t="str">
        <f>VLOOKUP(Corrections[[#This Row],[Employee]],[1]!Expense_Data[#Data],14,0)</f>
        <v>SL37@tidalwaveautospa.com</v>
      </c>
      <c r="K2851" s="68">
        <v>45523</v>
      </c>
      <c r="L2851" s="75"/>
      <c r="M2851" s="66"/>
      <c r="N2851" s="61"/>
      <c r="O2851" s="65"/>
    </row>
    <row r="2852" spans="1:15" hidden="1" x14ac:dyDescent="0.25">
      <c r="A2852" s="61" t="s">
        <v>828</v>
      </c>
      <c r="B2852" s="61" t="s">
        <v>13049</v>
      </c>
      <c r="C2852" s="50">
        <v>91.56</v>
      </c>
      <c r="D2852" s="66">
        <v>45476</v>
      </c>
      <c r="E2852" s="61" t="s">
        <v>12978</v>
      </c>
      <c r="F2852" s="61"/>
      <c r="G2852" s="61" t="str">
        <f>VLOOKUP(Corrections[[#This Row],[Employee]],'[1]Management Hierarchy Report'!$A$2:$C$3607, 3, 0)</f>
        <v>Steven Kyriazis</v>
      </c>
      <c r="H2852" s="48" t="s">
        <v>77</v>
      </c>
      <c r="I2852" s="61" t="s">
        <v>70</v>
      </c>
      <c r="J2852" s="61" t="str">
        <f>VLOOKUP(Corrections[[#This Row],[Employee]],[1]!Expense_Data[#Data],14,0)</f>
        <v>SL37@tidalwaveautospa.com</v>
      </c>
      <c r="K2852" s="68">
        <v>45523</v>
      </c>
      <c r="L2852" s="75"/>
      <c r="M2852" s="66"/>
      <c r="N2852" s="61"/>
      <c r="O2852" s="65"/>
    </row>
    <row r="2853" spans="1:15" hidden="1" x14ac:dyDescent="0.25">
      <c r="A2853" s="61" t="s">
        <v>828</v>
      </c>
      <c r="B2853" s="61" t="s">
        <v>13049</v>
      </c>
      <c r="C2853" s="50">
        <v>117.16</v>
      </c>
      <c r="D2853" s="66">
        <v>45482</v>
      </c>
      <c r="E2853" s="61" t="s">
        <v>12978</v>
      </c>
      <c r="F2853" s="61"/>
      <c r="G2853" s="61" t="str">
        <f>VLOOKUP(Corrections[[#This Row],[Employee]],'[1]Management Hierarchy Report'!$A$2:$C$3607, 3, 0)</f>
        <v>Steven Kyriazis</v>
      </c>
      <c r="H2853" s="48" t="s">
        <v>77</v>
      </c>
      <c r="I2853" s="61" t="s">
        <v>70</v>
      </c>
      <c r="J2853" s="61" t="str">
        <f>VLOOKUP(Corrections[[#This Row],[Employee]],[1]!Expense_Data[#Data],14,0)</f>
        <v>SL37@tidalwaveautospa.com</v>
      </c>
      <c r="K2853" s="68">
        <v>45523</v>
      </c>
      <c r="L2853" s="75"/>
      <c r="M2853" s="66"/>
      <c r="N2853" s="61"/>
      <c r="O2853" s="65"/>
    </row>
    <row r="2854" spans="1:15" hidden="1" x14ac:dyDescent="0.25">
      <c r="A2854" s="61" t="s">
        <v>828</v>
      </c>
      <c r="B2854" s="61" t="s">
        <v>13049</v>
      </c>
      <c r="C2854" s="50">
        <v>237.21</v>
      </c>
      <c r="D2854" s="66">
        <v>45488</v>
      </c>
      <c r="E2854" s="61" t="s">
        <v>71</v>
      </c>
      <c r="F2854" s="61"/>
      <c r="G2854" s="61" t="str">
        <f>VLOOKUP(Corrections[[#This Row],[Employee]],'[1]Management Hierarchy Report'!$A$2:$C$3607, 3, 0)</f>
        <v>Steven Kyriazis</v>
      </c>
      <c r="H2854" s="48" t="s">
        <v>77</v>
      </c>
      <c r="I2854" s="61" t="s">
        <v>70</v>
      </c>
      <c r="J2854" s="61" t="str">
        <f>VLOOKUP(Corrections[[#This Row],[Employee]],[1]!Expense_Data[#Data],14,0)</f>
        <v>SL37@tidalwaveautospa.com</v>
      </c>
      <c r="K2854" s="68">
        <v>45523</v>
      </c>
      <c r="L2854" s="75"/>
      <c r="M2854" s="66"/>
      <c r="N2854" s="61"/>
      <c r="O2854" s="65"/>
    </row>
    <row r="2855" spans="1:15" hidden="1" x14ac:dyDescent="0.25">
      <c r="A2855" s="61" t="s">
        <v>11566</v>
      </c>
      <c r="B2855" s="61" t="s">
        <v>13982</v>
      </c>
      <c r="C2855" s="50">
        <v>936.86</v>
      </c>
      <c r="D2855" s="66">
        <v>45512</v>
      </c>
      <c r="E2855" s="61" t="s">
        <v>13870</v>
      </c>
      <c r="F2855" s="61"/>
      <c r="G2855" s="61" t="str">
        <f>VLOOKUP(Corrections[[#This Row],[Employee]],'[1]Management Hierarchy Report'!$A$2:$C$3607, 3, 0)</f>
        <v>Kevin McGonigle</v>
      </c>
      <c r="H2855" s="48" t="s">
        <v>13872</v>
      </c>
      <c r="I2855" s="61" t="s">
        <v>70</v>
      </c>
      <c r="J2855" s="61" t="str">
        <f>VLOOKUP(Corrections[[#This Row],[Employee]],[1]!Expense_Data[#Data],14,0)</f>
        <v>kristin.balcerzak@twavelead.com
kristin.balcerzak@twavelead.com</v>
      </c>
      <c r="K2855" s="68">
        <v>45523</v>
      </c>
      <c r="L2855" s="75"/>
      <c r="M2855" s="66"/>
      <c r="N2855" s="61"/>
      <c r="O2855" s="65"/>
    </row>
    <row r="2856" spans="1:15" hidden="1" x14ac:dyDescent="0.25">
      <c r="A2856" s="61" t="s">
        <v>4716</v>
      </c>
      <c r="B2856" s="61" t="s">
        <v>14006</v>
      </c>
      <c r="C2856" s="50">
        <v>10.91</v>
      </c>
      <c r="D2856" s="66">
        <v>45490</v>
      </c>
      <c r="E2856" s="61" t="s">
        <v>13082</v>
      </c>
      <c r="F2856" s="61"/>
      <c r="G2856" s="61" t="str">
        <f>VLOOKUP(Corrections[[#This Row],[Employee]],'[1]Management Hierarchy Report'!$A$2:$C$3607, 3, 0)</f>
        <v>Coty Stevens</v>
      </c>
      <c r="H2856" s="48" t="s">
        <v>77</v>
      </c>
      <c r="I2856" s="61" t="s">
        <v>70</v>
      </c>
      <c r="J2856" s="61" t="str">
        <f>VLOOKUP(Corrections[[#This Row],[Employee]],[1]!Expense_Data[#Data],14,0)</f>
        <v>kristina.callow@tidalwaveautospa.com
kristina.callow@tidalwaveautospa.com</v>
      </c>
      <c r="K2856" s="68">
        <v>45523</v>
      </c>
      <c r="L2856" s="75"/>
      <c r="M2856" s="66"/>
      <c r="N2856" s="61"/>
      <c r="O2856" s="65"/>
    </row>
    <row r="2857" spans="1:15" hidden="1" x14ac:dyDescent="0.25">
      <c r="A2857" s="61" t="s">
        <v>4716</v>
      </c>
      <c r="B2857" s="61" t="s">
        <v>14006</v>
      </c>
      <c r="C2857" s="50">
        <v>54.92</v>
      </c>
      <c r="D2857" s="66">
        <v>45492</v>
      </c>
      <c r="E2857" s="61" t="s">
        <v>13082</v>
      </c>
      <c r="F2857" s="61"/>
      <c r="G2857" s="61" t="str">
        <f>VLOOKUP(Corrections[[#This Row],[Employee]],'[1]Management Hierarchy Report'!$A$2:$C$3607, 3, 0)</f>
        <v>Coty Stevens</v>
      </c>
      <c r="H2857" s="48" t="s">
        <v>77</v>
      </c>
      <c r="I2857" s="61" t="s">
        <v>70</v>
      </c>
      <c r="J2857" s="61" t="str">
        <f>VLOOKUP(Corrections[[#This Row],[Employee]],[1]!Expense_Data[#Data],14,0)</f>
        <v>kristina.callow@tidalwaveautospa.com
kristina.callow@tidalwaveautospa.com</v>
      </c>
      <c r="K2857" s="68">
        <v>45523</v>
      </c>
      <c r="L2857" s="75"/>
      <c r="M2857" s="66"/>
      <c r="N2857" s="61"/>
      <c r="O2857" s="65"/>
    </row>
    <row r="2858" spans="1:15" hidden="1" x14ac:dyDescent="0.25">
      <c r="A2858" s="61" t="s">
        <v>4716</v>
      </c>
      <c r="B2858" s="61" t="s">
        <v>14005</v>
      </c>
      <c r="C2858" s="50">
        <v>623.5</v>
      </c>
      <c r="D2858" s="66">
        <v>45504</v>
      </c>
      <c r="E2858" s="61" t="s">
        <v>13870</v>
      </c>
      <c r="F2858" s="61"/>
      <c r="G2858" s="61" t="str">
        <f>VLOOKUP(Corrections[[#This Row],[Employee]],'[1]Management Hierarchy Report'!$A$2:$C$3607, 3, 0)</f>
        <v>Coty Stevens</v>
      </c>
      <c r="H2858" s="48" t="s">
        <v>13872</v>
      </c>
      <c r="I2858" s="61" t="s">
        <v>70</v>
      </c>
      <c r="J2858" s="61" t="str">
        <f>VLOOKUP(Corrections[[#This Row],[Employee]],[1]!Expense_Data[#Data],14,0)</f>
        <v>kristina.callow@tidalwaveautospa.com
kristina.callow@tidalwaveautospa.com</v>
      </c>
      <c r="K2858" s="68">
        <v>45523</v>
      </c>
      <c r="L2858" s="75"/>
      <c r="M2858" s="66"/>
      <c r="N2858" s="61"/>
      <c r="O2858" s="65"/>
    </row>
    <row r="2859" spans="1:15" hidden="1" x14ac:dyDescent="0.25">
      <c r="A2859" s="61" t="s">
        <v>253</v>
      </c>
      <c r="B2859" s="61" t="s">
        <v>12968</v>
      </c>
      <c r="C2859" s="50">
        <v>104.9</v>
      </c>
      <c r="D2859" s="66">
        <v>45465</v>
      </c>
      <c r="E2859" s="61" t="s">
        <v>13828</v>
      </c>
      <c r="F2859" s="61"/>
      <c r="G2859" s="61" t="str">
        <f>VLOOKUP(Corrections[[#This Row],[Employee]],'[1]Management Hierarchy Report'!$A$2:$C$3607, 3, 0)</f>
        <v>Michael Donnelly</v>
      </c>
      <c r="H2859" s="48" t="s">
        <v>77</v>
      </c>
      <c r="I2859" s="61" t="s">
        <v>70</v>
      </c>
      <c r="J2859" s="61" t="str">
        <f>VLOOKUP(Corrections[[#This Row],[Employee]],[1]!Expense_Data[#Data],14,0)</f>
        <v>SL49@tidalwaveautospa.com</v>
      </c>
      <c r="K2859" s="68">
        <v>45523</v>
      </c>
      <c r="L2859" s="75"/>
      <c r="M2859" s="66"/>
      <c r="N2859" s="61"/>
      <c r="O2859" s="65"/>
    </row>
    <row r="2860" spans="1:15" hidden="1" x14ac:dyDescent="0.25">
      <c r="A2860" s="61" t="s">
        <v>253</v>
      </c>
      <c r="B2860" s="61" t="s">
        <v>12968</v>
      </c>
      <c r="C2860" s="50">
        <v>807.77</v>
      </c>
      <c r="D2860" s="66">
        <v>45485</v>
      </c>
      <c r="E2860" s="61" t="s">
        <v>13828</v>
      </c>
      <c r="F2860" s="61"/>
      <c r="G2860" s="61" t="str">
        <f>VLOOKUP(Corrections[[#This Row],[Employee]],'[1]Management Hierarchy Report'!$A$2:$C$3607, 3, 0)</f>
        <v>Michael Donnelly</v>
      </c>
      <c r="H2860" s="48" t="s">
        <v>77</v>
      </c>
      <c r="I2860" s="61" t="s">
        <v>70</v>
      </c>
      <c r="J2860" s="61" t="str">
        <f>VLOOKUP(Corrections[[#This Row],[Employee]],[1]!Expense_Data[#Data],14,0)</f>
        <v>SL49@tidalwaveautospa.com</v>
      </c>
      <c r="K2860" s="68">
        <v>45523</v>
      </c>
      <c r="L2860" s="75"/>
      <c r="M2860" s="66"/>
      <c r="N2860" s="61"/>
      <c r="O2860" s="65"/>
    </row>
    <row r="2861" spans="1:15" hidden="1" x14ac:dyDescent="0.25">
      <c r="A2861" s="61" t="s">
        <v>13904</v>
      </c>
      <c r="B2861" s="61" t="s">
        <v>14009</v>
      </c>
      <c r="C2861" s="50">
        <v>65.180000000000007</v>
      </c>
      <c r="D2861" s="66">
        <v>45513</v>
      </c>
      <c r="E2861" s="61" t="s">
        <v>268</v>
      </c>
      <c r="F2861" s="61"/>
      <c r="G2861" s="61" t="str">
        <f>VLOOKUP(Corrections[[#This Row],[Employee]],'[1]Management Hierarchy Report'!$A$2:$C$3607, 3, 0)</f>
        <v>Matt Bachman</v>
      </c>
      <c r="H2861" s="48" t="s">
        <v>268</v>
      </c>
      <c r="I2861" s="61" t="s">
        <v>70</v>
      </c>
      <c r="J2861" s="61" t="e">
        <f>VLOOKUP(Corrections[[#This Row],[Employee]],[1]!Expense_Data[#Data],14,0)</f>
        <v>#N/A</v>
      </c>
      <c r="K2861" s="68">
        <v>45523</v>
      </c>
      <c r="L2861" s="75"/>
      <c r="M2861" s="66"/>
      <c r="N2861" s="61"/>
      <c r="O2861" s="65"/>
    </row>
    <row r="2862" spans="1:15" hidden="1" x14ac:dyDescent="0.25">
      <c r="A2862" s="61" t="s">
        <v>172</v>
      </c>
      <c r="B2862" s="61" t="s">
        <v>13094</v>
      </c>
      <c r="C2862" s="50">
        <v>187.2</v>
      </c>
      <c r="D2862" s="66">
        <v>45471</v>
      </c>
      <c r="E2862" s="61" t="s">
        <v>13030</v>
      </c>
      <c r="F2862" s="61"/>
      <c r="G2862" s="61" t="str">
        <f>VLOOKUP(Corrections[[#This Row],[Employee]],'[1]Management Hierarchy Report'!$A$2:$C$3607, 3, 0)</f>
        <v>Andrew Stephens</v>
      </c>
      <c r="H2862" s="48" t="s">
        <v>77</v>
      </c>
      <c r="I2862" s="61" t="s">
        <v>70</v>
      </c>
      <c r="J2862" s="61" t="str">
        <f>VLOOKUP(Corrections[[#This Row],[Employee]],[1]!Expense_Data[#Data],14,0)</f>
        <v>SL90@tidalwaveautospa.com</v>
      </c>
      <c r="K2862" s="68">
        <v>45523</v>
      </c>
      <c r="L2862" s="75"/>
      <c r="M2862" s="66"/>
      <c r="N2862" s="61"/>
      <c r="O2862" s="65"/>
    </row>
    <row r="2863" spans="1:15" hidden="1" x14ac:dyDescent="0.25">
      <c r="A2863" s="61" t="s">
        <v>172</v>
      </c>
      <c r="B2863" s="61" t="s">
        <v>13094</v>
      </c>
      <c r="C2863" s="50">
        <v>47.21</v>
      </c>
      <c r="D2863" s="66">
        <v>45476</v>
      </c>
      <c r="E2863" s="61" t="s">
        <v>13030</v>
      </c>
      <c r="F2863" s="61"/>
      <c r="G2863" s="61" t="str">
        <f>VLOOKUP(Corrections[[#This Row],[Employee]],'[1]Management Hierarchy Report'!$A$2:$C$3607, 3, 0)</f>
        <v>Andrew Stephens</v>
      </c>
      <c r="H2863" s="48" t="s">
        <v>77</v>
      </c>
      <c r="I2863" s="61" t="s">
        <v>70</v>
      </c>
      <c r="J2863" s="61" t="str">
        <f>VLOOKUP(Corrections[[#This Row],[Employee]],[1]!Expense_Data[#Data],14,0)</f>
        <v>SL90@tidalwaveautospa.com</v>
      </c>
      <c r="K2863" s="68">
        <v>45523</v>
      </c>
      <c r="L2863" s="75"/>
      <c r="M2863" s="66"/>
      <c r="N2863" s="61"/>
      <c r="O2863" s="65"/>
    </row>
    <row r="2864" spans="1:15" hidden="1" x14ac:dyDescent="0.25">
      <c r="A2864" s="61" t="s">
        <v>172</v>
      </c>
      <c r="B2864" s="61" t="s">
        <v>13094</v>
      </c>
      <c r="C2864" s="50">
        <v>81.64</v>
      </c>
      <c r="D2864" s="66">
        <v>45484</v>
      </c>
      <c r="E2864" s="61" t="s">
        <v>12978</v>
      </c>
      <c r="F2864" s="61"/>
      <c r="G2864" s="61" t="str">
        <f>VLOOKUP(Corrections[[#This Row],[Employee]],'[1]Management Hierarchy Report'!$A$2:$C$3607, 3, 0)</f>
        <v>Andrew Stephens</v>
      </c>
      <c r="H2864" s="48" t="s">
        <v>77</v>
      </c>
      <c r="I2864" s="61" t="s">
        <v>70</v>
      </c>
      <c r="J2864" s="61" t="str">
        <f>VLOOKUP(Corrections[[#This Row],[Employee]],[1]!Expense_Data[#Data],14,0)</f>
        <v>SL90@tidalwaveautospa.com</v>
      </c>
      <c r="K2864" s="68">
        <v>45523</v>
      </c>
      <c r="L2864" s="75"/>
      <c r="M2864" s="66"/>
      <c r="N2864" s="61"/>
      <c r="O2864" s="65"/>
    </row>
    <row r="2865" spans="1:15" hidden="1" x14ac:dyDescent="0.25">
      <c r="A2865" s="61" t="s">
        <v>323</v>
      </c>
      <c r="B2865" s="61" t="s">
        <v>13993</v>
      </c>
      <c r="C2865" s="50">
        <v>212.93</v>
      </c>
      <c r="D2865" s="66">
        <v>45492</v>
      </c>
      <c r="E2865" s="61" t="s">
        <v>12978</v>
      </c>
      <c r="F2865" s="61"/>
      <c r="G2865" s="61" t="str">
        <f>VLOOKUP(Corrections[[#This Row],[Employee]],'[1]Management Hierarchy Report'!$A$2:$C$3607, 3, 0)</f>
        <v>Joe Chavez</v>
      </c>
      <c r="H2865" s="48" t="s">
        <v>77</v>
      </c>
      <c r="I2865" s="61" t="s">
        <v>70</v>
      </c>
      <c r="J2865" s="61" t="str">
        <f>VLOOKUP(Corrections[[#This Row],[Employee]],[1]!Expense_Data[#Data],14,0)</f>
        <v>SL198@tidalwaveautospa.com</v>
      </c>
      <c r="K2865" s="68">
        <v>45523</v>
      </c>
      <c r="L2865" s="75"/>
      <c r="M2865" s="66"/>
      <c r="N2865" s="61"/>
      <c r="O2865" s="65"/>
    </row>
    <row r="2866" spans="1:15" hidden="1" x14ac:dyDescent="0.25">
      <c r="A2866" s="61" t="s">
        <v>323</v>
      </c>
      <c r="B2866" s="61" t="s">
        <v>13993</v>
      </c>
      <c r="C2866" s="50">
        <v>60.66</v>
      </c>
      <c r="D2866" s="66">
        <v>45497</v>
      </c>
      <c r="E2866" s="61" t="s">
        <v>12978</v>
      </c>
      <c r="F2866" s="61"/>
      <c r="G2866" s="61" t="str">
        <f>VLOOKUP(Corrections[[#This Row],[Employee]],'[1]Management Hierarchy Report'!$A$2:$C$3607, 3, 0)</f>
        <v>Joe Chavez</v>
      </c>
      <c r="H2866" s="48" t="s">
        <v>77</v>
      </c>
      <c r="I2866" s="61" t="s">
        <v>70</v>
      </c>
      <c r="J2866" s="61" t="str">
        <f>VLOOKUP(Corrections[[#This Row],[Employee]],[1]!Expense_Data[#Data],14,0)</f>
        <v>SL198@tidalwaveautospa.com</v>
      </c>
      <c r="K2866" s="68">
        <v>45523</v>
      </c>
      <c r="L2866" s="75"/>
      <c r="M2866" s="66"/>
      <c r="N2866" s="61"/>
      <c r="O2866" s="65"/>
    </row>
    <row r="2867" spans="1:15" hidden="1" x14ac:dyDescent="0.25">
      <c r="A2867" s="61" t="s">
        <v>323</v>
      </c>
      <c r="B2867" s="61" t="s">
        <v>13993</v>
      </c>
      <c r="C2867" s="50">
        <v>27.91</v>
      </c>
      <c r="D2867" s="66">
        <v>45499</v>
      </c>
      <c r="E2867" s="61" t="s">
        <v>12978</v>
      </c>
      <c r="F2867" s="61"/>
      <c r="G2867" s="61" t="str">
        <f>VLOOKUP(Corrections[[#This Row],[Employee]],'[1]Management Hierarchy Report'!$A$2:$C$3607, 3, 0)</f>
        <v>Joe Chavez</v>
      </c>
      <c r="H2867" s="48" t="s">
        <v>77</v>
      </c>
      <c r="I2867" s="61" t="s">
        <v>70</v>
      </c>
      <c r="J2867" s="61" t="str">
        <f>VLOOKUP(Corrections[[#This Row],[Employee]],[1]!Expense_Data[#Data],14,0)</f>
        <v>SL198@tidalwaveautospa.com</v>
      </c>
      <c r="K2867" s="68">
        <v>45523</v>
      </c>
      <c r="L2867" s="75"/>
      <c r="M2867" s="66"/>
      <c r="N2867" s="61"/>
      <c r="O2867" s="65"/>
    </row>
    <row r="2868" spans="1:15" hidden="1" x14ac:dyDescent="0.25">
      <c r="A2868" s="61" t="s">
        <v>323</v>
      </c>
      <c r="B2868" s="61" t="s">
        <v>13993</v>
      </c>
      <c r="C2868" s="50">
        <v>10.69</v>
      </c>
      <c r="D2868" s="66">
        <v>45502</v>
      </c>
      <c r="E2868" s="61" t="s">
        <v>12978</v>
      </c>
      <c r="F2868" s="61"/>
      <c r="G2868" s="61" t="str">
        <f>VLOOKUP(Corrections[[#This Row],[Employee]],'[1]Management Hierarchy Report'!$A$2:$C$3607, 3, 0)</f>
        <v>Joe Chavez</v>
      </c>
      <c r="H2868" s="48" t="s">
        <v>77</v>
      </c>
      <c r="I2868" s="61" t="s">
        <v>70</v>
      </c>
      <c r="J2868" s="61" t="str">
        <f>VLOOKUP(Corrections[[#This Row],[Employee]],[1]!Expense_Data[#Data],14,0)</f>
        <v>SL198@tidalwaveautospa.com</v>
      </c>
      <c r="K2868" s="68">
        <v>45523</v>
      </c>
      <c r="L2868" s="75"/>
      <c r="M2868" s="66"/>
      <c r="N2868" s="61"/>
      <c r="O2868" s="65"/>
    </row>
    <row r="2869" spans="1:15" hidden="1" x14ac:dyDescent="0.25">
      <c r="A2869" s="61" t="s">
        <v>13076</v>
      </c>
      <c r="B2869" s="61" t="s">
        <v>13978</v>
      </c>
      <c r="C2869" s="50">
        <v>153.16</v>
      </c>
      <c r="D2869" s="66">
        <v>45511</v>
      </c>
      <c r="E2869" s="61" t="s">
        <v>13870</v>
      </c>
      <c r="F2869" s="61"/>
      <c r="G2869" s="61" t="str">
        <f>VLOOKUP(Corrections[[#This Row],[Employee]],'[1]Management Hierarchy Report'!$A$2:$C$3607, 3, 0)</f>
        <v>Joshua Henderson</v>
      </c>
      <c r="H2869" s="48" t="s">
        <v>13872</v>
      </c>
      <c r="I2869" s="61" t="s">
        <v>70</v>
      </c>
      <c r="J2869" s="61" t="str">
        <f>VLOOKUP(Corrections[[#This Row],[Employee]],[1]!Expense_Data[#Data],14,0)</f>
        <v>lucas.mininger@twavelead.com</v>
      </c>
      <c r="K2869" s="68">
        <v>45523</v>
      </c>
      <c r="L2869" s="75"/>
      <c r="M2869" s="66"/>
      <c r="N2869" s="61"/>
      <c r="O2869" s="65"/>
    </row>
    <row r="2870" spans="1:15" hidden="1" x14ac:dyDescent="0.25">
      <c r="A2870" s="61" t="s">
        <v>623</v>
      </c>
      <c r="B2870" s="61" t="s">
        <v>14002</v>
      </c>
      <c r="C2870" s="50">
        <v>706.03</v>
      </c>
      <c r="D2870" s="66">
        <v>45513</v>
      </c>
      <c r="E2870" s="61" t="s">
        <v>13870</v>
      </c>
      <c r="F2870" s="61"/>
      <c r="G2870" s="61" t="str">
        <f>VLOOKUP(Corrections[[#This Row],[Employee]],'[1]Management Hierarchy Report'!$A$2:$C$3607, 3, 0)</f>
        <v>Joe Chavez</v>
      </c>
      <c r="H2870" s="48" t="s">
        <v>13872</v>
      </c>
      <c r="I2870" s="61" t="s">
        <v>70</v>
      </c>
      <c r="J2870" s="61" t="str">
        <f>VLOOKUP(Corrections[[#This Row],[Employee]],[1]!Expense_Data[#Data],14,0)</f>
        <v>SL317@tidalwaveautospa.com</v>
      </c>
      <c r="K2870" s="68">
        <v>45523</v>
      </c>
      <c r="L2870" s="75"/>
      <c r="M2870" s="66"/>
      <c r="N2870" s="61"/>
      <c r="O2870" s="65"/>
    </row>
    <row r="2871" spans="1:15" hidden="1" x14ac:dyDescent="0.25">
      <c r="A2871" s="61" t="s">
        <v>2541</v>
      </c>
      <c r="B2871" s="61" t="s">
        <v>14012</v>
      </c>
      <c r="C2871" s="50">
        <v>178.24</v>
      </c>
      <c r="D2871" s="66">
        <v>45490</v>
      </c>
      <c r="E2871" s="61" t="s">
        <v>71</v>
      </c>
      <c r="F2871" s="61"/>
      <c r="G2871" s="61" t="str">
        <f>VLOOKUP(Corrections[[#This Row],[Employee]],'[1]Management Hierarchy Report'!$A$2:$C$3607, 3, 0)</f>
        <v>Michael Donnelly</v>
      </c>
      <c r="H2871" s="48" t="s">
        <v>77</v>
      </c>
      <c r="I2871" s="61" t="s">
        <v>70</v>
      </c>
      <c r="J2871" s="61" t="str">
        <f>VLOOKUP(Corrections[[#This Row],[Employee]],[1]!Expense_Data[#Data],14,0)</f>
        <v>SL61@tidalwaveautospa.com</v>
      </c>
      <c r="K2871" s="68">
        <v>45523</v>
      </c>
      <c r="L2871" s="75"/>
      <c r="M2871" s="66"/>
      <c r="N2871" s="61"/>
      <c r="O2871" s="65"/>
    </row>
    <row r="2872" spans="1:15" hidden="1" x14ac:dyDescent="0.25">
      <c r="A2872" s="61" t="s">
        <v>2561</v>
      </c>
      <c r="B2872" s="61" t="s">
        <v>14019</v>
      </c>
      <c r="C2872" s="50">
        <v>296.31</v>
      </c>
      <c r="D2872" s="66">
        <v>45495</v>
      </c>
      <c r="E2872" s="61" t="s">
        <v>12978</v>
      </c>
      <c r="F2872" s="61"/>
      <c r="G2872" s="61" t="str">
        <f>VLOOKUP(Corrections[[#This Row],[Employee]],'[1]Management Hierarchy Report'!$A$2:$C$3607, 3, 0)</f>
        <v>Joe Chavez</v>
      </c>
      <c r="H2872" s="48" t="s">
        <v>77</v>
      </c>
      <c r="I2872" s="61" t="s">
        <v>70</v>
      </c>
      <c r="J2872" s="61" t="str">
        <f>VLOOKUP(Corrections[[#This Row],[Employee]],[1]!Expense_Data[#Data],14,0)</f>
        <v>SL241@tidalwaveautospa.com</v>
      </c>
      <c r="K2872" s="68">
        <v>45523</v>
      </c>
      <c r="L2872" s="75"/>
      <c r="M2872" s="66"/>
      <c r="N2872" s="61"/>
      <c r="O2872" s="65"/>
    </row>
    <row r="2873" spans="1:15" hidden="1" x14ac:dyDescent="0.25">
      <c r="A2873" s="61" t="s">
        <v>2561</v>
      </c>
      <c r="B2873" s="61" t="s">
        <v>14019</v>
      </c>
      <c r="C2873" s="50">
        <v>255.12</v>
      </c>
      <c r="D2873" s="66">
        <v>45497</v>
      </c>
      <c r="E2873" s="61" t="s">
        <v>12978</v>
      </c>
      <c r="F2873" s="61"/>
      <c r="G2873" s="61" t="str">
        <f>VLOOKUP(Corrections[[#This Row],[Employee]],'[1]Management Hierarchy Report'!$A$2:$C$3607, 3, 0)</f>
        <v>Joe Chavez</v>
      </c>
      <c r="H2873" s="48" t="s">
        <v>77</v>
      </c>
      <c r="I2873" s="61" t="s">
        <v>70</v>
      </c>
      <c r="J2873" s="61" t="str">
        <f>VLOOKUP(Corrections[[#This Row],[Employee]],[1]!Expense_Data[#Data],14,0)</f>
        <v>SL241@tidalwaveautospa.com</v>
      </c>
      <c r="K2873" s="68">
        <v>45523</v>
      </c>
      <c r="L2873" s="75"/>
      <c r="M2873" s="66"/>
      <c r="N2873" s="61"/>
      <c r="O2873" s="65"/>
    </row>
    <row r="2874" spans="1:15" hidden="1" x14ac:dyDescent="0.25">
      <c r="A2874" s="61" t="s">
        <v>2561</v>
      </c>
      <c r="B2874" s="61" t="s">
        <v>14019</v>
      </c>
      <c r="C2874" s="50">
        <v>62.22</v>
      </c>
      <c r="D2874" s="66">
        <v>45498</v>
      </c>
      <c r="E2874" s="61" t="s">
        <v>12978</v>
      </c>
      <c r="F2874" s="61"/>
      <c r="G2874" s="61" t="str">
        <f>VLOOKUP(Corrections[[#This Row],[Employee]],'[1]Management Hierarchy Report'!$A$2:$C$3607, 3, 0)</f>
        <v>Joe Chavez</v>
      </c>
      <c r="H2874" s="48" t="s">
        <v>77</v>
      </c>
      <c r="I2874" s="61" t="s">
        <v>70</v>
      </c>
      <c r="J2874" s="61" t="str">
        <f>VLOOKUP(Corrections[[#This Row],[Employee]],[1]!Expense_Data[#Data],14,0)</f>
        <v>SL241@tidalwaveautospa.com</v>
      </c>
      <c r="K2874" s="68">
        <v>45523</v>
      </c>
      <c r="L2874" s="75"/>
      <c r="M2874" s="66"/>
      <c r="N2874" s="61"/>
      <c r="O2874" s="65"/>
    </row>
    <row r="2875" spans="1:15" hidden="1" x14ac:dyDescent="0.25">
      <c r="A2875" s="61" t="s">
        <v>2561</v>
      </c>
      <c r="B2875" s="61" t="s">
        <v>14019</v>
      </c>
      <c r="C2875" s="50">
        <v>111.4</v>
      </c>
      <c r="D2875" s="66">
        <v>45508</v>
      </c>
      <c r="E2875" s="61" t="s">
        <v>12978</v>
      </c>
      <c r="F2875" s="61"/>
      <c r="G2875" s="61" t="str">
        <f>VLOOKUP(Corrections[[#This Row],[Employee]],'[1]Management Hierarchy Report'!$A$2:$C$3607, 3, 0)</f>
        <v>Joe Chavez</v>
      </c>
      <c r="H2875" s="48" t="s">
        <v>77</v>
      </c>
      <c r="I2875" s="61" t="s">
        <v>70</v>
      </c>
      <c r="J2875" s="61" t="str">
        <f>VLOOKUP(Corrections[[#This Row],[Employee]],[1]!Expense_Data[#Data],14,0)</f>
        <v>SL241@tidalwaveautospa.com</v>
      </c>
      <c r="K2875" s="68">
        <v>45523</v>
      </c>
      <c r="L2875" s="75"/>
      <c r="M2875" s="66"/>
      <c r="N2875" s="61"/>
      <c r="O2875" s="65"/>
    </row>
    <row r="2876" spans="1:15" hidden="1" x14ac:dyDescent="0.25">
      <c r="A2876" s="61" t="s">
        <v>2569</v>
      </c>
      <c r="B2876" s="61" t="s">
        <v>13147</v>
      </c>
      <c r="C2876" s="50">
        <v>104.03</v>
      </c>
      <c r="D2876" s="66">
        <v>45448</v>
      </c>
      <c r="E2876" s="61" t="s">
        <v>12978</v>
      </c>
      <c r="F2876" s="61"/>
      <c r="G2876" s="61" t="str">
        <f>VLOOKUP(Corrections[[#This Row],[Employee]],'[1]Management Hierarchy Report'!$A$2:$C$3607, 3, 0)</f>
        <v>Joe Chavez</v>
      </c>
      <c r="H2876" s="48" t="s">
        <v>77</v>
      </c>
      <c r="I2876" s="61" t="s">
        <v>70</v>
      </c>
      <c r="J2876" s="61" t="str">
        <f>VLOOKUP(Corrections[[#This Row],[Employee]],[1]!Expense_Data[#Data],14,0)</f>
        <v>SL99@tidalwaveautospa.com</v>
      </c>
      <c r="K2876" s="68">
        <v>45523</v>
      </c>
      <c r="L2876" s="75"/>
      <c r="M2876" s="66"/>
      <c r="N2876" s="61"/>
      <c r="O2876" s="65"/>
    </row>
    <row r="2877" spans="1:15" hidden="1" x14ac:dyDescent="0.25">
      <c r="A2877" s="61" t="s">
        <v>2569</v>
      </c>
      <c r="B2877" s="61" t="s">
        <v>13996</v>
      </c>
      <c r="C2877" s="50">
        <v>251.64</v>
      </c>
      <c r="D2877" s="66">
        <v>45509</v>
      </c>
      <c r="E2877" s="61" t="s">
        <v>13870</v>
      </c>
      <c r="F2877" s="61"/>
      <c r="G2877" s="61" t="str">
        <f>VLOOKUP(Corrections[[#This Row],[Employee]],'[1]Management Hierarchy Report'!$A$2:$C$3607, 3, 0)</f>
        <v>Joe Chavez</v>
      </c>
      <c r="H2877" s="48" t="s">
        <v>13872</v>
      </c>
      <c r="I2877" s="61" t="s">
        <v>70</v>
      </c>
      <c r="J2877" s="61" t="str">
        <f>VLOOKUP(Corrections[[#This Row],[Employee]],[1]!Expense_Data[#Data],14,0)</f>
        <v>SL99@tidalwaveautospa.com</v>
      </c>
      <c r="K2877" s="68">
        <v>45523</v>
      </c>
      <c r="L2877" s="75"/>
      <c r="M2877" s="66"/>
      <c r="N2877" s="61"/>
      <c r="O2877" s="65"/>
    </row>
    <row r="2878" spans="1:15" hidden="1" x14ac:dyDescent="0.25">
      <c r="A2878" s="61" t="s">
        <v>492</v>
      </c>
      <c r="B2878" s="61" t="s">
        <v>13134</v>
      </c>
      <c r="C2878" s="50">
        <v>222.98</v>
      </c>
      <c r="D2878" s="66">
        <v>45461</v>
      </c>
      <c r="E2878" s="61" t="s">
        <v>13828</v>
      </c>
      <c r="F2878" s="61"/>
      <c r="G2878" s="61" t="e">
        <f>VLOOKUP(Corrections[[#This Row],[Employee]],'[1]Management Hierarchy Report'!$A$2:$C$3607, 3, 0)</f>
        <v>#N/A</v>
      </c>
      <c r="H2878" s="48" t="s">
        <v>77</v>
      </c>
      <c r="I2878" s="61" t="s">
        <v>70</v>
      </c>
      <c r="J2878" s="61" t="e">
        <f>VLOOKUP(Corrections[[#This Row],[Employee]],[1]!Expense_Data[#Data],14,0)</f>
        <v>#N/A</v>
      </c>
      <c r="K2878" s="68">
        <v>45523</v>
      </c>
      <c r="L2878" s="75"/>
      <c r="M2878" s="66"/>
      <c r="N2878" s="61"/>
      <c r="O2878" s="65"/>
    </row>
    <row r="2879" spans="1:15" hidden="1" x14ac:dyDescent="0.25">
      <c r="A2879" s="61" t="s">
        <v>266</v>
      </c>
      <c r="B2879" s="61" t="s">
        <v>13802</v>
      </c>
      <c r="C2879" s="50">
        <v>734.96</v>
      </c>
      <c r="D2879" s="66">
        <v>45495</v>
      </c>
      <c r="E2879" s="61" t="s">
        <v>13828</v>
      </c>
      <c r="F2879" s="61"/>
      <c r="G2879" s="61" t="str">
        <f>VLOOKUP(Corrections[[#This Row],[Employee]],'[1]Management Hierarchy Report'!$A$2:$C$3607, 3, 0)</f>
        <v>Bruce Maxwell</v>
      </c>
      <c r="H2879" s="48" t="s">
        <v>77</v>
      </c>
      <c r="I2879" s="61" t="s">
        <v>70</v>
      </c>
      <c r="J2879" s="61" t="str">
        <f>VLOOKUP(Corrections[[#This Row],[Employee]],[1]!Expense_Data[#Data],14,0)</f>
        <v>mike.donnelly@tidalwaveautospa.com</v>
      </c>
      <c r="K2879" s="68">
        <v>45523</v>
      </c>
      <c r="L2879" s="75"/>
      <c r="M2879" s="66"/>
      <c r="N2879" s="61"/>
      <c r="O2879" s="65"/>
    </row>
    <row r="2880" spans="1:15" hidden="1" x14ac:dyDescent="0.25">
      <c r="A2880" s="61" t="s">
        <v>389</v>
      </c>
      <c r="B2880" s="61" t="s">
        <v>14000</v>
      </c>
      <c r="C2880" s="50">
        <v>74.09</v>
      </c>
      <c r="D2880" s="66">
        <v>45504</v>
      </c>
      <c r="E2880" s="61" t="s">
        <v>13828</v>
      </c>
      <c r="F2880" s="61"/>
      <c r="G2880" s="61" t="str">
        <f>VLOOKUP(Corrections[[#This Row],[Employee]],'[1]Management Hierarchy Report'!$A$2:$C$3607, 3, 0)</f>
        <v>Steven Kyriazis</v>
      </c>
      <c r="H2880" s="48" t="s">
        <v>77</v>
      </c>
      <c r="I2880" s="61" t="s">
        <v>70</v>
      </c>
      <c r="J2880" s="61" t="str">
        <f>VLOOKUP(Corrections[[#This Row],[Employee]],[1]!Expense_Data[#Data],14,0)</f>
        <v>SL249@tidalwaveautospa.com</v>
      </c>
      <c r="K2880" s="68">
        <v>45523</v>
      </c>
      <c r="L2880" s="75"/>
      <c r="M2880" s="66"/>
      <c r="N2880" s="61"/>
      <c r="O2880" s="65"/>
    </row>
    <row r="2881" spans="1:15" hidden="1" x14ac:dyDescent="0.25">
      <c r="A2881" s="70" t="s">
        <v>389</v>
      </c>
      <c r="B2881" s="70" t="s">
        <v>14000</v>
      </c>
      <c r="C2881" s="50">
        <v>74.09</v>
      </c>
      <c r="D2881" s="71">
        <v>45504</v>
      </c>
      <c r="E2881" s="61" t="s">
        <v>13030</v>
      </c>
      <c r="F2881" s="61"/>
      <c r="G2881" s="61" t="str">
        <f>VLOOKUP(Corrections[[#This Row],[Employee]],'[1]Management Hierarchy Report'!$A$2:$C$3607, 3, 0)</f>
        <v>Steven Kyriazis</v>
      </c>
      <c r="H2881" s="48" t="s">
        <v>77</v>
      </c>
      <c r="I2881" s="61" t="s">
        <v>70</v>
      </c>
      <c r="J2881" s="61" t="str">
        <f>VLOOKUP(Corrections[[#This Row],[Employee]],[1]!Expense_Data[#Data],14,0)</f>
        <v>SL249@tidalwaveautospa.com</v>
      </c>
      <c r="K2881" s="68">
        <v>45523</v>
      </c>
      <c r="L2881" s="75"/>
      <c r="M2881" s="66"/>
      <c r="N2881" s="61"/>
      <c r="O2881" s="65"/>
    </row>
    <row r="2882" spans="1:15" hidden="1" x14ac:dyDescent="0.25">
      <c r="A2882" s="70" t="s">
        <v>389</v>
      </c>
      <c r="B2882" s="70" t="s">
        <v>14000</v>
      </c>
      <c r="C2882" s="50">
        <v>26.89</v>
      </c>
      <c r="D2882" s="71">
        <v>45505</v>
      </c>
      <c r="E2882" s="61" t="s">
        <v>13030</v>
      </c>
      <c r="F2882" s="61"/>
      <c r="G2882" s="61" t="str">
        <f>VLOOKUP(Corrections[[#This Row],[Employee]],'[1]Management Hierarchy Report'!$A$2:$C$3607, 3, 0)</f>
        <v>Steven Kyriazis</v>
      </c>
      <c r="H2882" s="48" t="s">
        <v>77</v>
      </c>
      <c r="I2882" s="61" t="s">
        <v>70</v>
      </c>
      <c r="J2882" s="61" t="str">
        <f>VLOOKUP(Corrections[[#This Row],[Employee]],[1]!Expense_Data[#Data],14,0)</f>
        <v>SL249@tidalwaveautospa.com</v>
      </c>
      <c r="K2882" s="68">
        <v>45523</v>
      </c>
      <c r="L2882" s="75"/>
      <c r="M2882" s="66"/>
      <c r="N2882" s="61"/>
      <c r="O2882" s="65"/>
    </row>
    <row r="2883" spans="1:15" hidden="1" x14ac:dyDescent="0.25">
      <c r="A2883" s="61" t="s">
        <v>13825</v>
      </c>
      <c r="B2883" s="61" t="s">
        <v>13826</v>
      </c>
      <c r="C2883" s="50">
        <v>10.69</v>
      </c>
      <c r="D2883" s="66">
        <v>45492</v>
      </c>
      <c r="E2883" s="61" t="s">
        <v>130</v>
      </c>
      <c r="F2883" s="61"/>
      <c r="G2883" s="61" t="str">
        <f>VLOOKUP(Corrections[[#This Row],[Employee]],'[1]Management Hierarchy Report'!$A$2:$C$3607, 3, 0)</f>
        <v>Steven Kyriazis</v>
      </c>
      <c r="H2883" s="48" t="s">
        <v>77</v>
      </c>
      <c r="I2883" s="61" t="s">
        <v>70</v>
      </c>
      <c r="J2883" s="61" t="str">
        <f>VLOOKUP(Corrections[[#This Row],[Employee]],[1]!Expense_Data[#Data],14,0)</f>
        <v>SL219@tidalwaveautospa.com</v>
      </c>
      <c r="K2883" s="68">
        <v>45523</v>
      </c>
      <c r="L2883" s="75"/>
      <c r="M2883" s="66"/>
      <c r="N2883" s="61"/>
      <c r="O2883" s="65"/>
    </row>
    <row r="2884" spans="1:15" hidden="1" x14ac:dyDescent="0.25">
      <c r="A2884" s="61" t="s">
        <v>13825</v>
      </c>
      <c r="B2884" s="61" t="s">
        <v>13826</v>
      </c>
      <c r="C2884" s="50">
        <v>10.69</v>
      </c>
      <c r="D2884" s="66">
        <v>45495</v>
      </c>
      <c r="E2884" s="61" t="s">
        <v>130</v>
      </c>
      <c r="F2884" s="61"/>
      <c r="G2884" s="61" t="str">
        <f>VLOOKUP(Corrections[[#This Row],[Employee]],'[1]Management Hierarchy Report'!$A$2:$C$3607, 3, 0)</f>
        <v>Steven Kyriazis</v>
      </c>
      <c r="H2884" s="48" t="s">
        <v>77</v>
      </c>
      <c r="I2884" s="61" t="s">
        <v>70</v>
      </c>
      <c r="J2884" s="61" t="str">
        <f>VLOOKUP(Corrections[[#This Row],[Employee]],[1]!Expense_Data[#Data],14,0)</f>
        <v>SL219@tidalwaveautospa.com</v>
      </c>
      <c r="K2884" s="68">
        <v>45523</v>
      </c>
      <c r="L2884" s="75"/>
      <c r="M2884" s="66"/>
      <c r="N2884" s="61"/>
      <c r="O2884" s="65"/>
    </row>
    <row r="2885" spans="1:15" hidden="1" x14ac:dyDescent="0.25">
      <c r="A2885" s="61" t="s">
        <v>238</v>
      </c>
      <c r="B2885" s="61" t="s">
        <v>13981</v>
      </c>
      <c r="C2885" s="50">
        <v>2021.12</v>
      </c>
      <c r="D2885" s="66">
        <v>45512</v>
      </c>
      <c r="E2885" s="61" t="s">
        <v>13870</v>
      </c>
      <c r="F2885" s="61"/>
      <c r="G2885" s="61" t="str">
        <f>VLOOKUP(Corrections[[#This Row],[Employee]],'[1]Management Hierarchy Report'!$A$2:$C$3607, 3, 0)</f>
        <v>Amanda Thompson</v>
      </c>
      <c r="H2885" s="48" t="s">
        <v>13872</v>
      </c>
      <c r="I2885" s="61" t="s">
        <v>70</v>
      </c>
      <c r="J2885" s="61" t="str">
        <f>VLOOKUP(Corrections[[#This Row],[Employee]],[1]!Expense_Data[#Data],14,0)</f>
        <v>Paige.Canfield@tidalwaveautospa.com</v>
      </c>
      <c r="K2885" s="68">
        <v>45523</v>
      </c>
      <c r="L2885" s="75"/>
      <c r="M2885" s="66"/>
      <c r="N2885" s="61"/>
      <c r="O2885" s="65"/>
    </row>
    <row r="2886" spans="1:15" hidden="1" x14ac:dyDescent="0.25">
      <c r="A2886" s="61" t="s">
        <v>696</v>
      </c>
      <c r="B2886" s="61" t="s">
        <v>13875</v>
      </c>
      <c r="C2886" s="50">
        <v>59.83</v>
      </c>
      <c r="D2886" s="66">
        <v>45488</v>
      </c>
      <c r="E2886" s="61" t="s">
        <v>13828</v>
      </c>
      <c r="F2886" s="61"/>
      <c r="G2886" s="61" t="str">
        <f>VLOOKUP(Corrections[[#This Row],[Employee]],'[1]Management Hierarchy Report'!$A$2:$C$3607, 3, 0)</f>
        <v>Joe Chavez</v>
      </c>
      <c r="H2886" s="48" t="s">
        <v>77</v>
      </c>
      <c r="I2886" s="61" t="s">
        <v>70</v>
      </c>
      <c r="J2886" s="61" t="str">
        <f>VLOOKUP(Corrections[[#This Row],[Employee]],[1]!Expense_Data[#Data],14,0)</f>
        <v>SL240@tidalwaveautospa.com</v>
      </c>
      <c r="K2886" s="68">
        <v>45523</v>
      </c>
      <c r="L2886" s="75"/>
      <c r="M2886" s="66"/>
      <c r="N2886" s="61"/>
      <c r="O2886" s="65"/>
    </row>
    <row r="2887" spans="1:15" hidden="1" x14ac:dyDescent="0.25">
      <c r="A2887" s="61" t="s">
        <v>835</v>
      </c>
      <c r="B2887" s="61" t="s">
        <v>13021</v>
      </c>
      <c r="C2887" s="50">
        <v>57.95</v>
      </c>
      <c r="D2887" s="66">
        <v>45485</v>
      </c>
      <c r="E2887" s="61" t="s">
        <v>13828</v>
      </c>
      <c r="F2887" s="61"/>
      <c r="G2887" s="61" t="e">
        <f>VLOOKUP(Corrections[[#This Row],[Employee]],'[1]Management Hierarchy Report'!$A$2:$C$3607, 3, 0)</f>
        <v>#N/A</v>
      </c>
      <c r="H2887" s="48" t="s">
        <v>77</v>
      </c>
      <c r="I2887" s="61" t="s">
        <v>70</v>
      </c>
      <c r="J2887" s="61" t="e">
        <f>VLOOKUP(Corrections[[#This Row],[Employee]],[1]!Expense_Data[#Data],14,0)</f>
        <v>#N/A</v>
      </c>
      <c r="K2887" s="68">
        <v>45523</v>
      </c>
      <c r="L2887" s="75"/>
      <c r="M2887" s="66"/>
      <c r="N2887" s="61"/>
      <c r="O2887" s="65"/>
    </row>
    <row r="2888" spans="1:15" hidden="1" x14ac:dyDescent="0.25">
      <c r="A2888" s="61" t="s">
        <v>835</v>
      </c>
      <c r="B2888" s="61" t="s">
        <v>13155</v>
      </c>
      <c r="C2888" s="50">
        <v>94.32</v>
      </c>
      <c r="D2888" s="66">
        <v>45491</v>
      </c>
      <c r="E2888" s="61" t="s">
        <v>12978</v>
      </c>
      <c r="F2888" s="61"/>
      <c r="G2888" s="61" t="e">
        <f>VLOOKUP(Corrections[[#This Row],[Employee]],'[1]Management Hierarchy Report'!$A$2:$C$3607, 3, 0)</f>
        <v>#N/A</v>
      </c>
      <c r="H2888" s="48" t="s">
        <v>77</v>
      </c>
      <c r="I2888" s="61" t="s">
        <v>70</v>
      </c>
      <c r="J2888" s="61" t="e">
        <f>VLOOKUP(Corrections[[#This Row],[Employee]],[1]!Expense_Data[#Data],14,0)</f>
        <v>#N/A</v>
      </c>
      <c r="K2888" s="68">
        <v>45523</v>
      </c>
      <c r="L2888" s="75"/>
      <c r="M2888" s="66"/>
      <c r="N2888" s="61"/>
      <c r="O2888" s="65"/>
    </row>
    <row r="2889" spans="1:15" hidden="1" x14ac:dyDescent="0.25">
      <c r="A2889" s="61" t="s">
        <v>835</v>
      </c>
      <c r="B2889" s="61" t="s">
        <v>13155</v>
      </c>
      <c r="C2889" s="50">
        <v>23.35</v>
      </c>
      <c r="D2889" s="66">
        <v>45492</v>
      </c>
      <c r="E2889" s="61" t="s">
        <v>13030</v>
      </c>
      <c r="F2889" s="61"/>
      <c r="G2889" s="61" t="e">
        <f>VLOOKUP(Corrections[[#This Row],[Employee]],'[1]Management Hierarchy Report'!$A$2:$C$3607, 3, 0)</f>
        <v>#N/A</v>
      </c>
      <c r="H2889" s="48" t="s">
        <v>77</v>
      </c>
      <c r="I2889" s="61" t="s">
        <v>70</v>
      </c>
      <c r="J2889" s="61" t="e">
        <f>VLOOKUP(Corrections[[#This Row],[Employee]],[1]!Expense_Data[#Data],14,0)</f>
        <v>#N/A</v>
      </c>
      <c r="K2889" s="68">
        <v>45523</v>
      </c>
      <c r="L2889" s="75"/>
      <c r="M2889" s="66"/>
      <c r="N2889" s="61"/>
      <c r="O2889" s="65"/>
    </row>
    <row r="2890" spans="1:15" hidden="1" x14ac:dyDescent="0.25">
      <c r="A2890" s="61" t="s">
        <v>835</v>
      </c>
      <c r="B2890" s="61" t="s">
        <v>13155</v>
      </c>
      <c r="C2890" s="50">
        <v>61.25</v>
      </c>
      <c r="D2890" s="66">
        <v>45492</v>
      </c>
      <c r="E2890" s="61" t="s">
        <v>13030</v>
      </c>
      <c r="F2890" s="61"/>
      <c r="G2890" s="61" t="e">
        <f>VLOOKUP(Corrections[[#This Row],[Employee]],'[1]Management Hierarchy Report'!$A$2:$C$3607, 3, 0)</f>
        <v>#N/A</v>
      </c>
      <c r="H2890" s="48" t="s">
        <v>77</v>
      </c>
      <c r="I2890" s="61" t="s">
        <v>70</v>
      </c>
      <c r="J2890" s="61" t="e">
        <f>VLOOKUP(Corrections[[#This Row],[Employee]],[1]!Expense_Data[#Data],14,0)</f>
        <v>#N/A</v>
      </c>
      <c r="K2890" s="68">
        <v>45523</v>
      </c>
      <c r="L2890" s="75"/>
      <c r="M2890" s="66"/>
      <c r="N2890" s="61"/>
      <c r="O2890" s="65"/>
    </row>
    <row r="2891" spans="1:15" hidden="1" x14ac:dyDescent="0.25">
      <c r="A2891" s="61" t="s">
        <v>835</v>
      </c>
      <c r="B2891" s="61" t="s">
        <v>13155</v>
      </c>
      <c r="C2891" s="50">
        <v>210.94</v>
      </c>
      <c r="D2891" s="66">
        <v>45494</v>
      </c>
      <c r="E2891" s="61" t="s">
        <v>12978</v>
      </c>
      <c r="F2891" s="61"/>
      <c r="G2891" s="61" t="e">
        <f>VLOOKUP(Corrections[[#This Row],[Employee]],'[1]Management Hierarchy Report'!$A$2:$C$3607, 3, 0)</f>
        <v>#N/A</v>
      </c>
      <c r="H2891" s="48" t="s">
        <v>77</v>
      </c>
      <c r="I2891" s="61" t="s">
        <v>70</v>
      </c>
      <c r="J2891" s="61" t="e">
        <f>VLOOKUP(Corrections[[#This Row],[Employee]],[1]!Expense_Data[#Data],14,0)</f>
        <v>#N/A</v>
      </c>
      <c r="K2891" s="68">
        <v>45523</v>
      </c>
      <c r="L2891" s="75"/>
      <c r="M2891" s="66"/>
      <c r="N2891" s="61"/>
      <c r="O2891" s="65"/>
    </row>
    <row r="2892" spans="1:15" hidden="1" x14ac:dyDescent="0.25">
      <c r="A2892" s="61" t="s">
        <v>835</v>
      </c>
      <c r="B2892" s="61" t="s">
        <v>13822</v>
      </c>
      <c r="C2892" s="50">
        <v>60.09</v>
      </c>
      <c r="D2892" s="66">
        <v>45497</v>
      </c>
      <c r="E2892" s="61" t="s">
        <v>12978</v>
      </c>
      <c r="F2892" s="61"/>
      <c r="G2892" s="61" t="e">
        <f>VLOOKUP(Corrections[[#This Row],[Employee]],'[1]Management Hierarchy Report'!$A$2:$C$3607, 3, 0)</f>
        <v>#N/A</v>
      </c>
      <c r="H2892" s="48" t="s">
        <v>77</v>
      </c>
      <c r="I2892" s="61" t="s">
        <v>70</v>
      </c>
      <c r="J2892" s="61" t="e">
        <f>VLOOKUP(Corrections[[#This Row],[Employee]],[1]!Expense_Data[#Data],14,0)</f>
        <v>#N/A</v>
      </c>
      <c r="K2892" s="68">
        <v>45523</v>
      </c>
      <c r="L2892" s="75"/>
      <c r="M2892" s="66"/>
      <c r="N2892" s="61"/>
      <c r="O2892" s="65"/>
    </row>
    <row r="2893" spans="1:15" hidden="1" x14ac:dyDescent="0.25">
      <c r="A2893" s="61" t="s">
        <v>835</v>
      </c>
      <c r="B2893" s="61" t="s">
        <v>13822</v>
      </c>
      <c r="C2893" s="50">
        <v>123.74</v>
      </c>
      <c r="D2893" s="66">
        <v>45498</v>
      </c>
      <c r="E2893" s="61" t="s">
        <v>13030</v>
      </c>
      <c r="F2893" s="61"/>
      <c r="G2893" s="61" t="e">
        <f>VLOOKUP(Corrections[[#This Row],[Employee]],'[1]Management Hierarchy Report'!$A$2:$C$3607, 3, 0)</f>
        <v>#N/A</v>
      </c>
      <c r="H2893" s="48" t="s">
        <v>77</v>
      </c>
      <c r="I2893" s="61" t="s">
        <v>70</v>
      </c>
      <c r="J2893" s="61" t="e">
        <f>VLOOKUP(Corrections[[#This Row],[Employee]],[1]!Expense_Data[#Data],14,0)</f>
        <v>#N/A</v>
      </c>
      <c r="K2893" s="68">
        <v>45523</v>
      </c>
      <c r="L2893" s="75"/>
      <c r="M2893" s="66"/>
      <c r="N2893" s="61"/>
      <c r="O2893" s="65"/>
    </row>
    <row r="2894" spans="1:15" hidden="1" x14ac:dyDescent="0.25">
      <c r="A2894" s="70" t="s">
        <v>835</v>
      </c>
      <c r="B2894" s="70" t="s">
        <v>14024</v>
      </c>
      <c r="C2894" s="50">
        <v>39.26</v>
      </c>
      <c r="D2894" s="71">
        <v>45504</v>
      </c>
      <c r="E2894" s="61" t="s">
        <v>13030</v>
      </c>
      <c r="F2894" s="61"/>
      <c r="G2894" s="61" t="e">
        <f>VLOOKUP(Corrections[[#This Row],[Employee]],'[1]Management Hierarchy Report'!$A$2:$C$3607, 3, 0)</f>
        <v>#N/A</v>
      </c>
      <c r="H2894" s="48" t="s">
        <v>77</v>
      </c>
      <c r="I2894" s="61" t="s">
        <v>70</v>
      </c>
      <c r="J2894" s="61" t="e">
        <f>VLOOKUP(Corrections[[#This Row],[Employee]],[1]!Expense_Data[#Data],14,0)</f>
        <v>#N/A</v>
      </c>
      <c r="K2894" s="68">
        <v>45523</v>
      </c>
      <c r="L2894" s="75"/>
      <c r="M2894" s="66"/>
      <c r="N2894" s="61"/>
      <c r="O2894" s="65"/>
    </row>
    <row r="2895" spans="1:15" hidden="1" x14ac:dyDescent="0.25">
      <c r="A2895" s="61" t="s">
        <v>670</v>
      </c>
      <c r="B2895" s="61" t="s">
        <v>13897</v>
      </c>
      <c r="C2895" s="50">
        <v>74.48</v>
      </c>
      <c r="D2895" s="66">
        <v>45494</v>
      </c>
      <c r="E2895" s="61" t="s">
        <v>13828</v>
      </c>
      <c r="F2895" s="61"/>
      <c r="G2895" s="61" t="str">
        <f>VLOOKUP(Corrections[[#This Row],[Employee]],'[1]Management Hierarchy Report'!$A$2:$C$3607, 3, 0)</f>
        <v>Ricky Doyle</v>
      </c>
      <c r="H2895" s="48" t="s">
        <v>77</v>
      </c>
      <c r="I2895" s="61" t="s">
        <v>70</v>
      </c>
      <c r="J2895" s="61" t="str">
        <f>VLOOKUP(Corrections[[#This Row],[Employee]],[1]!Expense_Data[#Data],14,0)</f>
        <v>SL186@tidalwaveautospa.com</v>
      </c>
      <c r="K2895" s="68">
        <v>45523</v>
      </c>
      <c r="L2895" s="75"/>
      <c r="M2895" s="66"/>
      <c r="N2895" s="61"/>
      <c r="O2895" s="65"/>
    </row>
    <row r="2896" spans="1:15" hidden="1" x14ac:dyDescent="0.25">
      <c r="A2896" s="61" t="s">
        <v>670</v>
      </c>
      <c r="B2896" s="61" t="s">
        <v>14008</v>
      </c>
      <c r="C2896" s="50">
        <v>188.89</v>
      </c>
      <c r="D2896" s="66">
        <v>45497</v>
      </c>
      <c r="E2896" s="61" t="s">
        <v>13828</v>
      </c>
      <c r="F2896" s="61"/>
      <c r="G2896" s="61" t="str">
        <f>VLOOKUP(Corrections[[#This Row],[Employee]],'[1]Management Hierarchy Report'!$A$2:$C$3607, 3, 0)</f>
        <v>Ricky Doyle</v>
      </c>
      <c r="H2896" s="48" t="s">
        <v>77</v>
      </c>
      <c r="I2896" s="61" t="s">
        <v>70</v>
      </c>
      <c r="J2896" s="61" t="str">
        <f>VLOOKUP(Corrections[[#This Row],[Employee]],[1]!Expense_Data[#Data],14,0)</f>
        <v>SL186@tidalwaveautospa.com</v>
      </c>
      <c r="K2896" s="68">
        <v>45523</v>
      </c>
      <c r="L2896" s="75"/>
      <c r="M2896" s="66"/>
      <c r="N2896" s="61"/>
      <c r="O2896" s="65"/>
    </row>
    <row r="2897" spans="1:15" hidden="1" x14ac:dyDescent="0.25">
      <c r="A2897" s="70" t="s">
        <v>524</v>
      </c>
      <c r="B2897" s="70" t="s">
        <v>772</v>
      </c>
      <c r="C2897" s="50">
        <v>18.97</v>
      </c>
      <c r="D2897" s="71">
        <v>45431</v>
      </c>
      <c r="E2897" s="61" t="s">
        <v>13030</v>
      </c>
      <c r="F2897" s="61"/>
      <c r="G2897" s="61" t="e">
        <f>VLOOKUP(Corrections[[#This Row],[Employee]],'[1]Management Hierarchy Report'!$A$2:$C$3607, 3, 0)</f>
        <v>#N/A</v>
      </c>
      <c r="H2897" s="48" t="s">
        <v>77</v>
      </c>
      <c r="I2897" s="61" t="s">
        <v>70</v>
      </c>
      <c r="J2897" s="61" t="e">
        <f>VLOOKUP(Corrections[[#This Row],[Employee]],[1]!Expense_Data[#Data],14,0)</f>
        <v>#N/A</v>
      </c>
      <c r="K2897" s="68">
        <v>45523</v>
      </c>
      <c r="L2897" s="75"/>
      <c r="M2897" s="66"/>
      <c r="N2897" s="61"/>
      <c r="O2897" s="65"/>
    </row>
    <row r="2898" spans="1:15" hidden="1" x14ac:dyDescent="0.25">
      <c r="A2898" s="61" t="s">
        <v>524</v>
      </c>
      <c r="B2898" s="61" t="s">
        <v>13092</v>
      </c>
      <c r="C2898" s="50">
        <v>136.32</v>
      </c>
      <c r="D2898" s="66">
        <v>45476</v>
      </c>
      <c r="E2898" s="61" t="s">
        <v>71</v>
      </c>
      <c r="F2898" s="61"/>
      <c r="G2898" s="61" t="e">
        <f>VLOOKUP(Corrections[[#This Row],[Employee]],'[1]Management Hierarchy Report'!$A$2:$C$3607, 3, 0)</f>
        <v>#N/A</v>
      </c>
      <c r="H2898" s="48" t="s">
        <v>77</v>
      </c>
      <c r="I2898" s="61" t="s">
        <v>70</v>
      </c>
      <c r="J2898" s="61" t="e">
        <f>VLOOKUP(Corrections[[#This Row],[Employee]],[1]!Expense_Data[#Data],14,0)</f>
        <v>#N/A</v>
      </c>
      <c r="K2898" s="68">
        <v>45523</v>
      </c>
      <c r="L2898" s="75"/>
      <c r="M2898" s="66"/>
      <c r="N2898" s="61"/>
      <c r="O2898" s="65"/>
    </row>
    <row r="2899" spans="1:15" hidden="1" x14ac:dyDescent="0.25">
      <c r="A2899" s="61" t="s">
        <v>660</v>
      </c>
      <c r="B2899" s="61" t="s">
        <v>13068</v>
      </c>
      <c r="C2899" s="50">
        <v>1304.01</v>
      </c>
      <c r="D2899" s="66">
        <v>45468</v>
      </c>
      <c r="E2899" s="61" t="s">
        <v>13828</v>
      </c>
      <c r="F2899" s="61"/>
      <c r="G2899" s="61" t="str">
        <f>VLOOKUP(Corrections[[#This Row],[Employee]],'[1]Management Hierarchy Report'!$A$2:$C$3607, 3, 0)</f>
        <v>Steven Kyriazis</v>
      </c>
      <c r="H2899" s="48" t="s">
        <v>77</v>
      </c>
      <c r="I2899" s="61" t="s">
        <v>70</v>
      </c>
      <c r="J2899" s="61" t="str">
        <f>VLOOKUP(Corrections[[#This Row],[Employee]],[1]!Expense_Data[#Data],14,0)</f>
        <v>SL270@tidalwaveautospa.com</v>
      </c>
      <c r="K2899" s="68">
        <v>45523</v>
      </c>
      <c r="L2899" s="75"/>
      <c r="M2899" s="66"/>
      <c r="N2899" s="61"/>
      <c r="O2899" s="65"/>
    </row>
    <row r="2900" spans="1:15" hidden="1" x14ac:dyDescent="0.25">
      <c r="A2900" s="61" t="s">
        <v>660</v>
      </c>
      <c r="B2900" s="61" t="s">
        <v>13068</v>
      </c>
      <c r="C2900" s="50">
        <v>172.85</v>
      </c>
      <c r="D2900" s="66">
        <v>45474</v>
      </c>
      <c r="E2900" s="61" t="s">
        <v>13828</v>
      </c>
      <c r="F2900" s="61"/>
      <c r="G2900" s="61" t="str">
        <f>VLOOKUP(Corrections[[#This Row],[Employee]],'[1]Management Hierarchy Report'!$A$2:$C$3607, 3, 0)</f>
        <v>Steven Kyriazis</v>
      </c>
      <c r="H2900" s="48" t="s">
        <v>77</v>
      </c>
      <c r="I2900" s="61" t="s">
        <v>70</v>
      </c>
      <c r="J2900" s="61" t="str">
        <f>VLOOKUP(Corrections[[#This Row],[Employee]],[1]!Expense_Data[#Data],14,0)</f>
        <v>SL270@tidalwaveautospa.com</v>
      </c>
      <c r="K2900" s="68">
        <v>45523</v>
      </c>
      <c r="L2900" s="75"/>
      <c r="M2900" s="66"/>
      <c r="N2900" s="61"/>
      <c r="O2900" s="65"/>
    </row>
    <row r="2901" spans="1:15" hidden="1" x14ac:dyDescent="0.25">
      <c r="A2901" s="61" t="s">
        <v>2912</v>
      </c>
      <c r="B2901" s="61" t="s">
        <v>12985</v>
      </c>
      <c r="C2901" s="50">
        <v>67.34</v>
      </c>
      <c r="D2901" s="66">
        <v>45476</v>
      </c>
      <c r="E2901" s="61" t="s">
        <v>13828</v>
      </c>
      <c r="F2901" s="61"/>
      <c r="G2901" s="61" t="str">
        <f>VLOOKUP(Corrections[[#This Row],[Employee]],'[1]Management Hierarchy Report'!$A$2:$C$3607, 3, 0)</f>
        <v>Gary Bradley</v>
      </c>
      <c r="H2901" s="48" t="s">
        <v>77</v>
      </c>
      <c r="I2901" s="61" t="s">
        <v>70</v>
      </c>
      <c r="J2901" s="61" t="str">
        <f>VLOOKUP(Corrections[[#This Row],[Employee]],[1]!Expense_Data[#Data],14,0)</f>
        <v>SL78@tidalwaveautospa.com</v>
      </c>
      <c r="K2901" s="68">
        <v>45523</v>
      </c>
      <c r="L2901" s="75"/>
      <c r="M2901" s="66"/>
      <c r="N2901" s="61"/>
      <c r="O2901" s="65"/>
    </row>
    <row r="2902" spans="1:15" hidden="1" x14ac:dyDescent="0.25">
      <c r="A2902" s="61" t="s">
        <v>142</v>
      </c>
      <c r="B2902" s="61" t="s">
        <v>13995</v>
      </c>
      <c r="C2902" s="50">
        <v>76.3</v>
      </c>
      <c r="D2902" s="66">
        <v>45505</v>
      </c>
      <c r="E2902" s="61" t="s">
        <v>12978</v>
      </c>
      <c r="F2902" s="61"/>
      <c r="G2902" s="61" t="str">
        <f>VLOOKUP(Corrections[[#This Row],[Employee]],'[1]Management Hierarchy Report'!$A$2:$C$3607, 3, 0)</f>
        <v>Joe Chavez</v>
      </c>
      <c r="H2902" s="48" t="s">
        <v>77</v>
      </c>
      <c r="I2902" s="61" t="s">
        <v>70</v>
      </c>
      <c r="J2902" s="61" t="str">
        <f>VLOOKUP(Corrections[[#This Row],[Employee]],[1]!Expense_Data[#Data],14,0)</f>
        <v>SL129@tidalwaveautospa.com</v>
      </c>
      <c r="K2902" s="68">
        <v>45523</v>
      </c>
      <c r="L2902" s="75"/>
      <c r="M2902" s="66"/>
      <c r="N2902" s="61"/>
      <c r="O2902" s="65"/>
    </row>
    <row r="2903" spans="1:15" hidden="1" x14ac:dyDescent="0.25">
      <c r="A2903" s="61" t="s">
        <v>142</v>
      </c>
      <c r="B2903" s="61" t="s">
        <v>13995</v>
      </c>
      <c r="C2903" s="50">
        <v>76.3</v>
      </c>
      <c r="D2903" s="66">
        <v>45505</v>
      </c>
      <c r="E2903" s="61" t="s">
        <v>13030</v>
      </c>
      <c r="F2903" s="61"/>
      <c r="G2903" s="61" t="str">
        <f>VLOOKUP(Corrections[[#This Row],[Employee]],'[1]Management Hierarchy Report'!$A$2:$C$3607, 3, 0)</f>
        <v>Joe Chavez</v>
      </c>
      <c r="H2903" s="48" t="s">
        <v>77</v>
      </c>
      <c r="I2903" s="61" t="s">
        <v>70</v>
      </c>
      <c r="J2903" s="61" t="str">
        <f>VLOOKUP(Corrections[[#This Row],[Employee]],[1]!Expense_Data[#Data],14,0)</f>
        <v>SL129@tidalwaveautospa.com</v>
      </c>
      <c r="K2903" s="68">
        <v>45523</v>
      </c>
      <c r="L2903" s="75"/>
      <c r="M2903" s="66"/>
      <c r="N2903" s="61"/>
      <c r="O2903" s="65"/>
    </row>
    <row r="2904" spans="1:15" hidden="1" x14ac:dyDescent="0.25">
      <c r="A2904" s="61" t="s">
        <v>694</v>
      </c>
      <c r="B2904" s="61" t="s">
        <v>12982</v>
      </c>
      <c r="C2904" s="50">
        <v>28.36</v>
      </c>
      <c r="D2904" s="66">
        <v>45459</v>
      </c>
      <c r="E2904" s="61" t="s">
        <v>13828</v>
      </c>
      <c r="F2904" s="61"/>
      <c r="G2904" s="61" t="str">
        <f>VLOOKUP(Corrections[[#This Row],[Employee]],'[1]Management Hierarchy Report'!$A$2:$C$3607, 3, 0)</f>
        <v>Joe Chavez</v>
      </c>
      <c r="H2904" s="48" t="s">
        <v>77</v>
      </c>
      <c r="I2904" s="61" t="s">
        <v>70</v>
      </c>
      <c r="J2904" s="61" t="str">
        <f>VLOOKUP(Corrections[[#This Row],[Employee]],[1]!Expense_Data[#Data],14,0)</f>
        <v>SL183@tidalwaveautospa.com</v>
      </c>
      <c r="K2904" s="68">
        <v>45523</v>
      </c>
      <c r="L2904" s="75"/>
      <c r="M2904" s="66"/>
      <c r="N2904" s="61"/>
      <c r="O2904" s="65"/>
    </row>
    <row r="2905" spans="1:15" hidden="1" x14ac:dyDescent="0.25">
      <c r="A2905" s="61" t="s">
        <v>694</v>
      </c>
      <c r="B2905" s="61" t="s">
        <v>12982</v>
      </c>
      <c r="C2905" s="50">
        <v>39.33</v>
      </c>
      <c r="D2905" s="66">
        <v>45482</v>
      </c>
      <c r="E2905" s="61" t="s">
        <v>13828</v>
      </c>
      <c r="F2905" s="61"/>
      <c r="G2905" s="61" t="str">
        <f>VLOOKUP(Corrections[[#This Row],[Employee]],'[1]Management Hierarchy Report'!$A$2:$C$3607, 3, 0)</f>
        <v>Joe Chavez</v>
      </c>
      <c r="H2905" s="48" t="s">
        <v>77</v>
      </c>
      <c r="I2905" s="61" t="s">
        <v>70</v>
      </c>
      <c r="J2905" s="61" t="str">
        <f>VLOOKUP(Corrections[[#This Row],[Employee]],[1]!Expense_Data[#Data],14,0)</f>
        <v>SL183@tidalwaveautospa.com</v>
      </c>
      <c r="K2905" s="68">
        <v>45523</v>
      </c>
      <c r="L2905" s="75"/>
      <c r="M2905" s="66"/>
      <c r="N2905" s="61"/>
      <c r="O2905" s="65"/>
    </row>
    <row r="2906" spans="1:15" hidden="1" x14ac:dyDescent="0.25">
      <c r="A2906" s="61" t="s">
        <v>662</v>
      </c>
      <c r="B2906" s="61" t="s">
        <v>13973</v>
      </c>
      <c r="C2906" s="50">
        <v>126.44</v>
      </c>
      <c r="D2906" s="66">
        <v>45462</v>
      </c>
      <c r="E2906" s="61" t="s">
        <v>12979</v>
      </c>
      <c r="F2906" s="61"/>
      <c r="G2906" s="61" t="str">
        <f>VLOOKUP(Corrections[[#This Row],[Employee]],'[1]Management Hierarchy Report'!$A$2:$C$3607, 3, 0)</f>
        <v>Cory Cummings</v>
      </c>
      <c r="H2906" s="48" t="s">
        <v>77</v>
      </c>
      <c r="I2906" s="61" t="s">
        <v>70</v>
      </c>
      <c r="J2906" s="61" t="str">
        <f>VLOOKUP(Corrections[[#This Row],[Employee]],[1]!Expense_Data[#Data],14,0)</f>
        <v>SL166@tidalwaveautospa.com</v>
      </c>
      <c r="K2906" s="68">
        <v>45523</v>
      </c>
      <c r="L2906" s="75"/>
      <c r="M2906" s="66"/>
      <c r="N2906" s="61"/>
      <c r="O2906" s="65"/>
    </row>
    <row r="2907" spans="1:15" hidden="1" x14ac:dyDescent="0.25">
      <c r="A2907" s="74" t="s">
        <v>662</v>
      </c>
      <c r="B2907" s="74" t="s">
        <v>13973</v>
      </c>
      <c r="C2907" s="50">
        <v>126.44</v>
      </c>
      <c r="D2907" s="73">
        <v>45462</v>
      </c>
      <c r="E2907" s="61" t="s">
        <v>13030</v>
      </c>
      <c r="F2907" s="61"/>
      <c r="G2907" s="61" t="str">
        <f>VLOOKUP(Corrections[[#This Row],[Employee]],'[1]Management Hierarchy Report'!$A$2:$C$3607, 3, 0)</f>
        <v>Cory Cummings</v>
      </c>
      <c r="H2907" s="48" t="s">
        <v>77</v>
      </c>
      <c r="I2907" s="61" t="s">
        <v>70</v>
      </c>
      <c r="J2907" s="61" t="str">
        <f>VLOOKUP(Corrections[[#This Row],[Employee]],[1]!Expense_Data[#Data],14,0)</f>
        <v>SL166@tidalwaveautospa.com</v>
      </c>
      <c r="K2907" s="68">
        <v>45523</v>
      </c>
      <c r="L2907" s="75"/>
      <c r="M2907" s="66"/>
      <c r="N2907" s="61"/>
      <c r="O2907" s="65"/>
    </row>
    <row r="2908" spans="1:15" hidden="1" x14ac:dyDescent="0.25">
      <c r="A2908" s="61" t="s">
        <v>662</v>
      </c>
      <c r="B2908" s="61" t="s">
        <v>13973</v>
      </c>
      <c r="C2908" s="50">
        <v>202.96</v>
      </c>
      <c r="D2908" s="66">
        <v>45463</v>
      </c>
      <c r="E2908" s="61" t="s">
        <v>12978</v>
      </c>
      <c r="F2908" s="61"/>
      <c r="G2908" s="61" t="str">
        <f>VLOOKUP(Corrections[[#This Row],[Employee]],'[1]Management Hierarchy Report'!$A$2:$C$3607, 3, 0)</f>
        <v>Cory Cummings</v>
      </c>
      <c r="H2908" s="48" t="s">
        <v>77</v>
      </c>
      <c r="I2908" s="61" t="s">
        <v>70</v>
      </c>
      <c r="J2908" s="61" t="str">
        <f>VLOOKUP(Corrections[[#This Row],[Employee]],[1]!Expense_Data[#Data],14,0)</f>
        <v>SL166@tidalwaveautospa.com</v>
      </c>
      <c r="K2908" s="68">
        <v>45523</v>
      </c>
      <c r="L2908" s="75"/>
      <c r="M2908" s="66"/>
      <c r="N2908" s="61"/>
      <c r="O2908" s="65"/>
    </row>
    <row r="2909" spans="1:15" hidden="1" x14ac:dyDescent="0.25">
      <c r="A2909" s="61" t="s">
        <v>662</v>
      </c>
      <c r="B2909" s="61" t="s">
        <v>13973</v>
      </c>
      <c r="C2909" s="50">
        <v>64.63</v>
      </c>
      <c r="D2909" s="66">
        <v>45463</v>
      </c>
      <c r="E2909" s="61" t="s">
        <v>521</v>
      </c>
      <c r="F2909" s="61"/>
      <c r="G2909" s="61" t="str">
        <f>VLOOKUP(Corrections[[#This Row],[Employee]],'[1]Management Hierarchy Report'!$A$2:$C$3607, 3, 0)</f>
        <v>Cory Cummings</v>
      </c>
      <c r="H2909" s="48" t="s">
        <v>77</v>
      </c>
      <c r="I2909" s="61" t="s">
        <v>70</v>
      </c>
      <c r="J2909" s="61" t="str">
        <f>VLOOKUP(Corrections[[#This Row],[Employee]],[1]!Expense_Data[#Data],14,0)</f>
        <v>SL166@tidalwaveautospa.com</v>
      </c>
      <c r="K2909" s="68">
        <v>45523</v>
      </c>
      <c r="L2909" s="75"/>
      <c r="M2909" s="66"/>
      <c r="N2909" s="61"/>
      <c r="O2909" s="65"/>
    </row>
    <row r="2910" spans="1:15" hidden="1" x14ac:dyDescent="0.25">
      <c r="A2910" s="84" t="s">
        <v>662</v>
      </c>
      <c r="B2910" s="84" t="s">
        <v>13973</v>
      </c>
      <c r="C2910" s="85">
        <v>63.77</v>
      </c>
      <c r="D2910" s="86">
        <v>45467</v>
      </c>
      <c r="E2910" s="61" t="s">
        <v>12979</v>
      </c>
      <c r="F2910" s="61"/>
      <c r="G2910" s="61" t="str">
        <f>VLOOKUP(Corrections[[#This Row],[Employee]],'[1]Management Hierarchy Report'!$A$2:$C$3607, 3, 0)</f>
        <v>Cory Cummings</v>
      </c>
      <c r="H2910" s="48" t="s">
        <v>77</v>
      </c>
      <c r="I2910" s="61" t="s">
        <v>70</v>
      </c>
      <c r="J2910" s="61" t="str">
        <f>VLOOKUP(Corrections[[#This Row],[Employee]],[1]!Expense_Data[#Data],14,0)</f>
        <v>SL166@tidalwaveautospa.com</v>
      </c>
      <c r="K2910" s="68">
        <v>45523</v>
      </c>
      <c r="L2910" s="75"/>
      <c r="M2910" s="66"/>
      <c r="N2910" s="61"/>
      <c r="O2910" s="65"/>
    </row>
    <row r="2911" spans="1:15" hidden="1" x14ac:dyDescent="0.25">
      <c r="A2911" s="93" t="s">
        <v>662</v>
      </c>
      <c r="B2911" s="93" t="s">
        <v>13973</v>
      </c>
      <c r="C2911" s="88">
        <v>63.77</v>
      </c>
      <c r="D2911" s="94">
        <v>45467</v>
      </c>
      <c r="E2911" s="61" t="s">
        <v>13030</v>
      </c>
      <c r="F2911" s="61"/>
      <c r="G2911" s="61" t="str">
        <f>VLOOKUP(Corrections[[#This Row],[Employee]],'[1]Management Hierarchy Report'!$A$2:$C$3607, 3, 0)</f>
        <v>Cory Cummings</v>
      </c>
      <c r="H2911" s="48" t="s">
        <v>77</v>
      </c>
      <c r="I2911" s="61" t="s">
        <v>70</v>
      </c>
      <c r="J2911" s="61" t="str">
        <f>VLOOKUP(Corrections[[#This Row],[Employee]],[1]!Expense_Data[#Data],14,0)</f>
        <v>SL166@tidalwaveautospa.com</v>
      </c>
      <c r="K2911" s="68">
        <v>45523</v>
      </c>
      <c r="L2911" s="75"/>
      <c r="M2911" s="66"/>
      <c r="N2911" s="61"/>
      <c r="O2911" s="65"/>
    </row>
    <row r="2912" spans="1:15" hidden="1" x14ac:dyDescent="0.25">
      <c r="A2912" s="87" t="s">
        <v>662</v>
      </c>
      <c r="B2912" s="87" t="s">
        <v>13973</v>
      </c>
      <c r="C2912" s="88">
        <v>45.35</v>
      </c>
      <c r="D2912" s="89">
        <v>45469</v>
      </c>
      <c r="E2912" s="61" t="s">
        <v>12978</v>
      </c>
      <c r="F2912" s="61"/>
      <c r="G2912" s="61" t="str">
        <f>VLOOKUP(Corrections[[#This Row],[Employee]],'[1]Management Hierarchy Report'!$A$2:$C$3607, 3, 0)</f>
        <v>Cory Cummings</v>
      </c>
      <c r="H2912" s="48" t="s">
        <v>77</v>
      </c>
      <c r="I2912" s="61" t="s">
        <v>70</v>
      </c>
      <c r="J2912" s="61" t="str">
        <f>VLOOKUP(Corrections[[#This Row],[Employee]],[1]!Expense_Data[#Data],14,0)</f>
        <v>SL166@tidalwaveautospa.com</v>
      </c>
      <c r="K2912" s="68">
        <v>45523</v>
      </c>
      <c r="L2912" s="75"/>
      <c r="M2912" s="66"/>
      <c r="N2912" s="61"/>
      <c r="O2912" s="65"/>
    </row>
    <row r="2913" spans="1:15" hidden="1" x14ac:dyDescent="0.25">
      <c r="A2913" s="61" t="s">
        <v>662</v>
      </c>
      <c r="B2913" s="61" t="s">
        <v>13973</v>
      </c>
      <c r="C2913" s="57">
        <v>147.91999999999999</v>
      </c>
      <c r="D2913" s="66">
        <v>45481</v>
      </c>
      <c r="E2913" s="61" t="s">
        <v>12978</v>
      </c>
      <c r="F2913" s="61"/>
      <c r="G2913" s="61" t="str">
        <f>VLOOKUP(Corrections[[#This Row],[Employee]],'[1]Management Hierarchy Report'!$A$2:$C$3607, 3, 0)</f>
        <v>Cory Cummings</v>
      </c>
      <c r="H2913" s="48" t="s">
        <v>77</v>
      </c>
      <c r="I2913" s="61" t="s">
        <v>70</v>
      </c>
      <c r="J2913" s="61" t="str">
        <f>VLOOKUP(Corrections[[#This Row],[Employee]],[1]!Expense_Data[#Data],14,0)</f>
        <v>SL166@tidalwaveautospa.com</v>
      </c>
      <c r="K2913" s="68">
        <v>45523</v>
      </c>
      <c r="L2913" s="75"/>
      <c r="M2913" s="66"/>
      <c r="N2913" s="61"/>
      <c r="O2913" s="65"/>
    </row>
    <row r="2914" spans="1:15" hidden="1" x14ac:dyDescent="0.25">
      <c r="A2914" s="74" t="s">
        <v>662</v>
      </c>
      <c r="B2914" s="74" t="s">
        <v>13973</v>
      </c>
      <c r="C2914" s="57">
        <v>148.26</v>
      </c>
      <c r="D2914" s="73">
        <v>45484</v>
      </c>
      <c r="E2914" s="61" t="s">
        <v>13030</v>
      </c>
      <c r="F2914" s="61"/>
      <c r="G2914" s="61" t="str">
        <f>VLOOKUP(Corrections[[#This Row],[Employee]],'[1]Management Hierarchy Report'!$A$2:$C$3607, 3, 0)</f>
        <v>Cory Cummings</v>
      </c>
      <c r="H2914" s="48" t="s">
        <v>77</v>
      </c>
      <c r="I2914" s="61" t="s">
        <v>70</v>
      </c>
      <c r="J2914" s="61" t="str">
        <f>VLOOKUP(Corrections[[#This Row],[Employee]],[1]!Expense_Data[#Data],14,0)</f>
        <v>SL166@tidalwaveautospa.com</v>
      </c>
      <c r="K2914" s="68">
        <v>45523</v>
      </c>
      <c r="L2914" s="75"/>
      <c r="M2914" s="66"/>
      <c r="N2914" s="61"/>
      <c r="O2914" s="65"/>
    </row>
    <row r="2915" spans="1:15" hidden="1" x14ac:dyDescent="0.25">
      <c r="A2915" s="61" t="s">
        <v>140</v>
      </c>
      <c r="B2915" s="61" t="s">
        <v>13975</v>
      </c>
      <c r="C2915" s="50">
        <v>22.86</v>
      </c>
      <c r="D2915" s="66">
        <v>45499</v>
      </c>
      <c r="E2915" s="61" t="s">
        <v>521</v>
      </c>
      <c r="F2915" s="61"/>
      <c r="G2915" s="61" t="str">
        <f>VLOOKUP(Corrections[[#This Row],[Employee]],'[1]Management Hierarchy Report'!$A$2:$C$3607, 3, 0)</f>
        <v>Bruce Maxwell</v>
      </c>
      <c r="H2915" s="48" t="s">
        <v>77</v>
      </c>
      <c r="I2915" s="61" t="s">
        <v>70</v>
      </c>
      <c r="J2915" s="61" t="str">
        <f>VLOOKUP(Corrections[[#This Row],[Employee]],[1]!Expense_Data[#Data],14,0)</f>
        <v>steve.kyriazis@tidalwaveautospa.com</v>
      </c>
      <c r="K2915" s="68">
        <v>45523</v>
      </c>
      <c r="L2915" s="75"/>
      <c r="M2915" s="66"/>
      <c r="N2915" s="61"/>
      <c r="O2915" s="65"/>
    </row>
    <row r="2916" spans="1:15" hidden="1" x14ac:dyDescent="0.25">
      <c r="A2916" s="61" t="s">
        <v>140</v>
      </c>
      <c r="B2916" s="61" t="s">
        <v>13975</v>
      </c>
      <c r="C2916" s="50">
        <v>22.86</v>
      </c>
      <c r="D2916" s="66">
        <v>45499</v>
      </c>
      <c r="E2916" s="61" t="s">
        <v>106</v>
      </c>
      <c r="F2916" s="61"/>
      <c r="G2916" s="61" t="str">
        <f>VLOOKUP(Corrections[[#This Row],[Employee]],'[1]Management Hierarchy Report'!$A$2:$C$3607, 3, 0)</f>
        <v>Bruce Maxwell</v>
      </c>
      <c r="H2916" s="48" t="s">
        <v>77</v>
      </c>
      <c r="I2916" s="61" t="s">
        <v>70</v>
      </c>
      <c r="J2916" s="61" t="str">
        <f>VLOOKUP(Corrections[[#This Row],[Employee]],[1]!Expense_Data[#Data],14,0)</f>
        <v>steve.kyriazis@tidalwaveautospa.com</v>
      </c>
      <c r="K2916" s="68">
        <v>45523</v>
      </c>
      <c r="L2916" s="75"/>
      <c r="M2916" s="66"/>
      <c r="N2916" s="61"/>
      <c r="O2916" s="65"/>
    </row>
    <row r="2917" spans="1:15" hidden="1" x14ac:dyDescent="0.25">
      <c r="A2917" s="61" t="s">
        <v>6305</v>
      </c>
      <c r="B2917" s="61" t="s">
        <v>13167</v>
      </c>
      <c r="C2917" s="50">
        <v>90.14</v>
      </c>
      <c r="D2917" s="66">
        <v>45464</v>
      </c>
      <c r="E2917" s="61" t="s">
        <v>13828</v>
      </c>
      <c r="F2917" s="61"/>
      <c r="G2917" s="61" t="str">
        <f>VLOOKUP(Corrections[[#This Row],[Employee]],'[1]Management Hierarchy Report'!$A$2:$C$3607, 3, 0)</f>
        <v>Steven Kyriazis</v>
      </c>
      <c r="H2917" s="48" t="s">
        <v>77</v>
      </c>
      <c r="I2917" s="61" t="s">
        <v>70</v>
      </c>
      <c r="J2917" s="61" t="str">
        <f>VLOOKUP(Corrections[[#This Row],[Employee]],[1]!Expense_Data[#Data],14,0)</f>
        <v>SL104@tidalwaveautospa.com</v>
      </c>
      <c r="K2917" s="68">
        <v>45523</v>
      </c>
      <c r="L2917" s="75"/>
      <c r="M2917" s="66"/>
      <c r="N2917" s="61"/>
      <c r="O2917" s="65"/>
    </row>
    <row r="2918" spans="1:15" hidden="1" x14ac:dyDescent="0.25">
      <c r="A2918" s="61" t="s">
        <v>3170</v>
      </c>
      <c r="B2918" s="61" t="s">
        <v>13908</v>
      </c>
      <c r="C2918" s="50">
        <v>209.39</v>
      </c>
      <c r="D2918" s="66">
        <v>45465</v>
      </c>
      <c r="E2918" s="61" t="s">
        <v>13030</v>
      </c>
      <c r="F2918" s="61"/>
      <c r="G2918" s="61" t="str">
        <f>VLOOKUP(Corrections[[#This Row],[Employee]],'[1]Management Hierarchy Report'!$A$2:$C$3607, 3, 0)</f>
        <v>Gary Bradley</v>
      </c>
      <c r="H2918" s="48" t="s">
        <v>77</v>
      </c>
      <c r="I2918" s="61" t="s">
        <v>70</v>
      </c>
      <c r="J2918" s="61" t="str">
        <f>VLOOKUP(Corrections[[#This Row],[Employee]],[1]!Expense_Data[#Data],14,0)</f>
        <v>SL6@tidalwaveautospa.com</v>
      </c>
      <c r="K2918" s="68">
        <v>45523</v>
      </c>
      <c r="L2918" s="75"/>
      <c r="M2918" s="66"/>
      <c r="N2918" s="61"/>
      <c r="O2918" s="65"/>
    </row>
    <row r="2919" spans="1:15" hidden="1" x14ac:dyDescent="0.25">
      <c r="A2919" s="61" t="s">
        <v>3170</v>
      </c>
      <c r="B2919" s="61" t="s">
        <v>13908</v>
      </c>
      <c r="C2919" s="50">
        <v>62.36</v>
      </c>
      <c r="D2919" s="66">
        <v>45468</v>
      </c>
      <c r="E2919" s="61" t="s">
        <v>13030</v>
      </c>
      <c r="F2919" s="61"/>
      <c r="G2919" s="61" t="str">
        <f>VLOOKUP(Corrections[[#This Row],[Employee]],'[1]Management Hierarchy Report'!$A$2:$C$3607, 3, 0)</f>
        <v>Gary Bradley</v>
      </c>
      <c r="H2919" s="48" t="s">
        <v>77</v>
      </c>
      <c r="I2919" s="61" t="s">
        <v>70</v>
      </c>
      <c r="J2919" s="61" t="str">
        <f>VLOOKUP(Corrections[[#This Row],[Employee]],[1]!Expense_Data[#Data],14,0)</f>
        <v>SL6@tidalwaveautospa.com</v>
      </c>
      <c r="K2919" s="68">
        <v>45523</v>
      </c>
      <c r="L2919" s="75"/>
      <c r="M2919" s="66"/>
      <c r="N2919" s="61"/>
      <c r="O2919" s="65"/>
    </row>
    <row r="2920" spans="1:15" hidden="1" x14ac:dyDescent="0.25">
      <c r="A2920" s="61" t="s">
        <v>3170</v>
      </c>
      <c r="B2920" s="61" t="s">
        <v>13908</v>
      </c>
      <c r="C2920" s="50">
        <v>20.11</v>
      </c>
      <c r="D2920" s="66">
        <v>45473</v>
      </c>
      <c r="E2920" s="61" t="s">
        <v>13030</v>
      </c>
      <c r="F2920" s="61"/>
      <c r="G2920" s="61" t="str">
        <f>VLOOKUP(Corrections[[#This Row],[Employee]],'[1]Management Hierarchy Report'!$A$2:$C$3607, 3, 0)</f>
        <v>Gary Bradley</v>
      </c>
      <c r="H2920" s="48" t="s">
        <v>77</v>
      </c>
      <c r="I2920" s="61" t="s">
        <v>70</v>
      </c>
      <c r="J2920" s="61" t="str">
        <f>VLOOKUP(Corrections[[#This Row],[Employee]],[1]!Expense_Data[#Data],14,0)</f>
        <v>SL6@tidalwaveautospa.com</v>
      </c>
      <c r="K2920" s="68">
        <v>45523</v>
      </c>
      <c r="L2920" s="75"/>
      <c r="M2920" s="66"/>
      <c r="N2920" s="61"/>
      <c r="O2920" s="65"/>
    </row>
    <row r="2921" spans="1:15" hidden="1" x14ac:dyDescent="0.25">
      <c r="A2921" s="70" t="s">
        <v>796</v>
      </c>
      <c r="B2921" s="70" t="s">
        <v>14025</v>
      </c>
      <c r="C2921" s="50">
        <v>58.12</v>
      </c>
      <c r="D2921" s="71">
        <v>45500</v>
      </c>
      <c r="E2921" s="61" t="s">
        <v>13030</v>
      </c>
      <c r="F2921" s="61"/>
      <c r="G2921" s="61" t="str">
        <f>VLOOKUP(Corrections[[#This Row],[Employee]],'[1]Management Hierarchy Report'!$A$2:$C$3607, 3, 0)</f>
        <v>Joe Chavez</v>
      </c>
      <c r="H2921" s="48" t="s">
        <v>77</v>
      </c>
      <c r="I2921" s="61" t="s">
        <v>70</v>
      </c>
      <c r="J2921" s="61" t="str">
        <f>VLOOKUP(Corrections[[#This Row],[Employee]],[1]!Expense_Data[#Data],14,0)</f>
        <v>SL228@tidalwaveautospa.com</v>
      </c>
      <c r="K2921" s="68">
        <v>45523</v>
      </c>
      <c r="L2921" s="75"/>
      <c r="M2921" s="66"/>
      <c r="N2921" s="61"/>
      <c r="O2921" s="65"/>
    </row>
    <row r="2922" spans="1:15" hidden="1" x14ac:dyDescent="0.25">
      <c r="A2922" s="61" t="s">
        <v>13979</v>
      </c>
      <c r="B2922" s="61" t="s">
        <v>13980</v>
      </c>
      <c r="C2922" s="50">
        <v>45</v>
      </c>
      <c r="D2922" s="66">
        <v>45511</v>
      </c>
      <c r="E2922" s="61" t="s">
        <v>268</v>
      </c>
      <c r="F2922" s="61"/>
      <c r="G2922" s="61" t="str">
        <f>VLOOKUP(Corrections[[#This Row],[Employee]],'[1]Management Hierarchy Report'!$A$2:$C$3607, 3, 0)</f>
        <v>Spencer Kappelman</v>
      </c>
      <c r="H2922" s="48" t="s">
        <v>268</v>
      </c>
      <c r="I2922" s="61" t="s">
        <v>70</v>
      </c>
      <c r="J2922" s="61" t="e">
        <f>VLOOKUP(Corrections[[#This Row],[Employee]],[1]!Expense_Data[#Data],14,0)</f>
        <v>#N/A</v>
      </c>
      <c r="K2922" s="68">
        <v>45523</v>
      </c>
      <c r="L2922" s="75"/>
      <c r="M2922" s="66"/>
      <c r="N2922" s="61"/>
      <c r="O2922" s="65"/>
    </row>
    <row r="2923" spans="1:15" hidden="1" x14ac:dyDescent="0.25">
      <c r="A2923" s="61" t="s">
        <v>92</v>
      </c>
      <c r="B2923" s="61" t="s">
        <v>13977</v>
      </c>
      <c r="C2923" s="50">
        <v>6178.05</v>
      </c>
      <c r="D2923" s="66">
        <v>45511</v>
      </c>
      <c r="E2923" s="61" t="s">
        <v>13870</v>
      </c>
      <c r="F2923" s="61"/>
      <c r="G2923" s="61" t="str">
        <f>VLOOKUP(Corrections[[#This Row],[Employee]],'[1]Management Hierarchy Report'!$A$2:$C$3607, 3, 0)</f>
        <v>Coty Stevens</v>
      </c>
      <c r="H2923" s="48" t="s">
        <v>13872</v>
      </c>
      <c r="I2923" s="61" t="s">
        <v>70</v>
      </c>
      <c r="J2923" s="61" t="str">
        <f>VLOOKUP(Corrections[[#This Row],[Employee]],[1]!Expense_Data[#Data],14,0)</f>
        <v>waynesia.sherman@tidalwaveautospa.com</v>
      </c>
      <c r="K2923" s="68">
        <v>45523</v>
      </c>
      <c r="L2923" s="75"/>
      <c r="M2923" s="66"/>
      <c r="N2923" s="61"/>
      <c r="O2923" s="65"/>
    </row>
    <row r="2924" spans="1:15" hidden="1" x14ac:dyDescent="0.25">
      <c r="A2924" s="61" t="s">
        <v>6195</v>
      </c>
      <c r="B2924" s="61" t="s">
        <v>13158</v>
      </c>
      <c r="C2924" s="50">
        <v>28.36</v>
      </c>
      <c r="D2924" s="66">
        <v>45479</v>
      </c>
      <c r="E2924" s="61" t="s">
        <v>13030</v>
      </c>
      <c r="F2924" s="61"/>
      <c r="G2924" s="61" t="str">
        <f>VLOOKUP(Corrections[[#This Row],[Employee]],'[1]Management Hierarchy Report'!$A$2:$C$3607, 3, 0)</f>
        <v>Cory Cummings</v>
      </c>
      <c r="H2924" s="48" t="s">
        <v>77</v>
      </c>
      <c r="I2924" s="61" t="s">
        <v>70</v>
      </c>
      <c r="J2924" s="61" t="str">
        <f>VLOOKUP(Corrections[[#This Row],[Employee]],[1]!Expense_Data[#Data],14,0)</f>
        <v>SL298@tidalwaveautospa.com</v>
      </c>
      <c r="K2924" s="68">
        <v>45523</v>
      </c>
      <c r="L2924" s="75"/>
      <c r="M2924" s="66"/>
      <c r="N2924" s="61"/>
      <c r="O2924" s="65"/>
    </row>
    <row r="2925" spans="1:15" hidden="1" x14ac:dyDescent="0.25">
      <c r="A2925" s="61" t="s">
        <v>6195</v>
      </c>
      <c r="B2925" s="61" t="s">
        <v>13158</v>
      </c>
      <c r="C2925" s="50">
        <v>39.42</v>
      </c>
      <c r="D2925" s="66">
        <v>45482</v>
      </c>
      <c r="E2925" s="61" t="s">
        <v>13030</v>
      </c>
      <c r="F2925" s="61"/>
      <c r="G2925" s="61" t="str">
        <f>VLOOKUP(Corrections[[#This Row],[Employee]],'[1]Management Hierarchy Report'!$A$2:$C$3607, 3, 0)</f>
        <v>Cory Cummings</v>
      </c>
      <c r="H2925" s="48" t="s">
        <v>77</v>
      </c>
      <c r="I2925" s="61" t="s">
        <v>70</v>
      </c>
      <c r="J2925" s="61" t="str">
        <f>VLOOKUP(Corrections[[#This Row],[Employee]],[1]!Expense_Data[#Data],14,0)</f>
        <v>SL298@tidalwaveautospa.com</v>
      </c>
      <c r="K2925" s="68">
        <v>45523</v>
      </c>
      <c r="L2925" s="75"/>
      <c r="M2925" s="66"/>
      <c r="N2925" s="61"/>
      <c r="O2925" s="65"/>
    </row>
    <row r="2926" spans="1:15" hidden="1" x14ac:dyDescent="0.25">
      <c r="A2926" s="61" t="s">
        <v>6195</v>
      </c>
      <c r="B2926" s="61" t="s">
        <v>13158</v>
      </c>
      <c r="C2926" s="50">
        <v>56.55</v>
      </c>
      <c r="D2926" s="66">
        <v>45493</v>
      </c>
      <c r="E2926" s="61" t="s">
        <v>13030</v>
      </c>
      <c r="F2926" s="61"/>
      <c r="G2926" s="61" t="str">
        <f>VLOOKUP(Corrections[[#This Row],[Employee]],'[1]Management Hierarchy Report'!$A$2:$C$3607, 3, 0)</f>
        <v>Cory Cummings</v>
      </c>
      <c r="H2926" s="48" t="s">
        <v>77</v>
      </c>
      <c r="I2926" s="61" t="s">
        <v>70</v>
      </c>
      <c r="J2926" s="61" t="str">
        <f>VLOOKUP(Corrections[[#This Row],[Employee]],[1]!Expense_Data[#Data],14,0)</f>
        <v>SL298@tidalwaveautospa.com</v>
      </c>
      <c r="K2926" s="68">
        <v>45523</v>
      </c>
      <c r="L2926" s="75"/>
      <c r="M2926" s="66"/>
      <c r="N2926" s="61"/>
      <c r="O2926" s="65"/>
    </row>
    <row r="2927" spans="1:15" hidden="1" x14ac:dyDescent="0.25">
      <c r="A2927" s="61" t="s">
        <v>8054</v>
      </c>
      <c r="B2927" s="61" t="s">
        <v>13988</v>
      </c>
      <c r="C2927" s="50">
        <v>444.69</v>
      </c>
      <c r="D2927" s="66">
        <v>45512</v>
      </c>
      <c r="E2927" s="61" t="s">
        <v>13870</v>
      </c>
      <c r="F2927" s="61"/>
      <c r="G2927" s="61" t="str">
        <f>VLOOKUP(Corrections[[#This Row],[Employee]],'[1]Management Hierarchy Report'!$A$2:$C$3607, 3, 0)</f>
        <v>Mark Kelly</v>
      </c>
      <c r="H2927" s="48" t="s">
        <v>13872</v>
      </c>
      <c r="I2927" s="61" t="s">
        <v>70</v>
      </c>
      <c r="J2927" s="61" t="str">
        <f>VLOOKUP(Corrections[[#This Row],[Employee]],[1]!Expense_Data[#Data],14,0)</f>
        <v>william.merrill@twavelead.com</v>
      </c>
      <c r="K2927" s="68">
        <v>45523</v>
      </c>
      <c r="L2927" s="75"/>
      <c r="M2927" s="66"/>
      <c r="N2927" s="61"/>
      <c r="O2927" s="65"/>
    </row>
    <row r="2928" spans="1:15" hidden="1" x14ac:dyDescent="0.25">
      <c r="A2928" s="61" t="s">
        <v>813</v>
      </c>
      <c r="B2928" s="61" t="s">
        <v>814</v>
      </c>
      <c r="C2928" s="50">
        <v>15.29</v>
      </c>
      <c r="D2928" s="66">
        <v>45421</v>
      </c>
      <c r="E2928" s="61" t="s">
        <v>13082</v>
      </c>
      <c r="F2928" s="61"/>
      <c r="G2928" s="61" t="str">
        <f>VLOOKUP(Corrections[[#This Row],[Employee]],'[1]Management Hierarchy Report'!$A$2:$C$3607, 3, 0)</f>
        <v>Ricky Doyle</v>
      </c>
      <c r="H2928" s="48" t="s">
        <v>77</v>
      </c>
      <c r="I2928" s="61" t="s">
        <v>70</v>
      </c>
      <c r="J2928" s="61" t="str">
        <f>VLOOKUP(Corrections[[#This Row],[Employee]],[1]!Expense_Data[#Data],14,0)</f>
        <v>SL281@tidalwaveautospa.com</v>
      </c>
      <c r="K2928" s="68">
        <v>45523</v>
      </c>
      <c r="L2928" s="75"/>
      <c r="M2928" s="66"/>
      <c r="N2928" s="61"/>
      <c r="O2928" s="65"/>
    </row>
    <row r="2929" spans="1:15" hidden="1" x14ac:dyDescent="0.25">
      <c r="A2929" s="61" t="s">
        <v>542</v>
      </c>
      <c r="B2929" s="61" t="s">
        <v>14057</v>
      </c>
      <c r="C2929" s="50">
        <v>1408.12</v>
      </c>
      <c r="D2929" s="66">
        <v>45519</v>
      </c>
      <c r="E2929" s="61" t="s">
        <v>13870</v>
      </c>
      <c r="F2929" s="61"/>
      <c r="G2929" s="61" t="str">
        <f>VLOOKUP(Corrections[[#This Row],[Employee]],'[1]Management Hierarchy Report'!$A$2:$C$3607, 3, 0)</f>
        <v>Bruce Maxwell</v>
      </c>
      <c r="H2929" s="48" t="s">
        <v>13872</v>
      </c>
      <c r="I2929" s="61" t="s">
        <v>70</v>
      </c>
      <c r="J2929" s="61" t="str">
        <f>VLOOKUP(Corrections[[#This Row],[Employee]],[1]!Expense_Data[#Data],14,0)</f>
        <v>abelardo.tamez@tidalwaveautospa.com</v>
      </c>
      <c r="K2929" s="68">
        <v>45524</v>
      </c>
      <c r="L2929" s="75"/>
      <c r="M2929" s="66"/>
      <c r="N2929" s="61"/>
      <c r="O2929" s="65"/>
    </row>
    <row r="2930" spans="1:15" hidden="1" x14ac:dyDescent="0.25">
      <c r="A2930" s="61" t="s">
        <v>325</v>
      </c>
      <c r="B2930" s="61" t="s">
        <v>14055</v>
      </c>
      <c r="C2930" s="50">
        <v>43.16</v>
      </c>
      <c r="D2930" s="66">
        <v>45499</v>
      </c>
      <c r="E2930" s="61" t="s">
        <v>71</v>
      </c>
      <c r="F2930" s="61"/>
      <c r="G2930" s="61" t="str">
        <f>VLOOKUP(Corrections[[#This Row],[Employee]],'[1]Management Hierarchy Report'!$A$2:$C$3607, 3, 0)</f>
        <v>Wesley Kurtz</v>
      </c>
      <c r="H2930" s="48" t="s">
        <v>77</v>
      </c>
      <c r="I2930" s="61" t="s">
        <v>70</v>
      </c>
      <c r="J2930" s="61" t="str">
        <f>VLOOKUP(Corrections[[#This Row],[Employee]],[1]!Expense_Data[#Data],14,0)</f>
        <v>SL271@tidalwaveautospa.com</v>
      </c>
      <c r="K2930" s="68">
        <v>45524</v>
      </c>
      <c r="L2930" s="75"/>
      <c r="M2930" s="66"/>
      <c r="N2930" s="61"/>
      <c r="O2930" s="65"/>
    </row>
    <row r="2931" spans="1:15" hidden="1" x14ac:dyDescent="0.25">
      <c r="A2931" s="61" t="s">
        <v>325</v>
      </c>
      <c r="B2931" s="61" t="s">
        <v>14055</v>
      </c>
      <c r="C2931" s="50">
        <v>135.52000000000001</v>
      </c>
      <c r="D2931" s="66">
        <v>45502</v>
      </c>
      <c r="E2931" s="61" t="s">
        <v>13030</v>
      </c>
      <c r="F2931" s="61"/>
      <c r="G2931" s="61" t="str">
        <f>VLOOKUP(Corrections[[#This Row],[Employee]],'[1]Management Hierarchy Report'!$A$2:$C$3607, 3, 0)</f>
        <v>Wesley Kurtz</v>
      </c>
      <c r="H2931" s="48" t="s">
        <v>77</v>
      </c>
      <c r="I2931" s="61" t="s">
        <v>70</v>
      </c>
      <c r="J2931" s="61" t="str">
        <f>VLOOKUP(Corrections[[#This Row],[Employee]],[1]!Expense_Data[#Data],14,0)</f>
        <v>SL271@tidalwaveautospa.com</v>
      </c>
      <c r="K2931" s="68">
        <v>45524</v>
      </c>
      <c r="L2931" s="75"/>
      <c r="M2931" s="66"/>
      <c r="N2931" s="61"/>
      <c r="O2931" s="65"/>
    </row>
    <row r="2932" spans="1:15" hidden="1" x14ac:dyDescent="0.25">
      <c r="A2932" s="61" t="s">
        <v>325</v>
      </c>
      <c r="B2932" s="61" t="s">
        <v>14068</v>
      </c>
      <c r="C2932" s="50">
        <v>56.05</v>
      </c>
      <c r="D2932" s="66">
        <v>45510</v>
      </c>
      <c r="E2932" s="61" t="s">
        <v>13030</v>
      </c>
      <c r="F2932" s="61"/>
      <c r="G2932" s="61" t="str">
        <f>VLOOKUP(Corrections[[#This Row],[Employee]],'[1]Management Hierarchy Report'!$A$2:$C$3607, 3, 0)</f>
        <v>Wesley Kurtz</v>
      </c>
      <c r="H2932" s="48" t="s">
        <v>77</v>
      </c>
      <c r="I2932" s="61" t="s">
        <v>70</v>
      </c>
      <c r="J2932" s="61" t="str">
        <f>VLOOKUP(Corrections[[#This Row],[Employee]],[1]!Expense_Data[#Data],14,0)</f>
        <v>SL271@tidalwaveautospa.com</v>
      </c>
      <c r="K2932" s="68">
        <v>45524</v>
      </c>
      <c r="L2932" s="75"/>
      <c r="M2932" s="66"/>
      <c r="N2932" s="61"/>
      <c r="O2932" s="65"/>
    </row>
    <row r="2933" spans="1:15" hidden="1" x14ac:dyDescent="0.25">
      <c r="A2933" s="61" t="s">
        <v>751</v>
      </c>
      <c r="B2933" s="61" t="s">
        <v>13124</v>
      </c>
      <c r="C2933" s="50">
        <v>247.36</v>
      </c>
      <c r="D2933" s="66">
        <v>45464</v>
      </c>
      <c r="E2933" s="61" t="s">
        <v>12978</v>
      </c>
      <c r="F2933" s="61"/>
      <c r="G2933" s="61" t="str">
        <f>VLOOKUP(Corrections[[#This Row],[Employee]],'[1]Management Hierarchy Report'!$A$2:$C$3607, 3, 0)</f>
        <v>Kyle Rovansek</v>
      </c>
      <c r="H2933" s="48" t="s">
        <v>77</v>
      </c>
      <c r="I2933" s="61" t="s">
        <v>70</v>
      </c>
      <c r="J2933" s="61" t="str">
        <f>VLOOKUP(Corrections[[#This Row],[Employee]],[1]!Expense_Data[#Data],14,0)</f>
        <v>SL58@tidalwaveautospa.com</v>
      </c>
      <c r="K2933" s="68">
        <v>45524</v>
      </c>
      <c r="L2933" s="75"/>
      <c r="M2933" s="66"/>
      <c r="N2933" s="61"/>
      <c r="O2933" s="65"/>
    </row>
    <row r="2934" spans="1:15" hidden="1" x14ac:dyDescent="0.25">
      <c r="A2934" s="61" t="s">
        <v>751</v>
      </c>
      <c r="B2934" s="61" t="s">
        <v>13124</v>
      </c>
      <c r="C2934" s="50">
        <v>57.6</v>
      </c>
      <c r="D2934" s="66">
        <v>45467</v>
      </c>
      <c r="E2934" s="61" t="s">
        <v>13030</v>
      </c>
      <c r="F2934" s="61"/>
      <c r="G2934" s="61" t="str">
        <f>VLOOKUP(Corrections[[#This Row],[Employee]],'[1]Management Hierarchy Report'!$A$2:$C$3607, 3, 0)</f>
        <v>Kyle Rovansek</v>
      </c>
      <c r="H2934" s="48" t="s">
        <v>77</v>
      </c>
      <c r="I2934" s="61" t="s">
        <v>70</v>
      </c>
      <c r="J2934" s="61" t="str">
        <f>VLOOKUP(Corrections[[#This Row],[Employee]],[1]!Expense_Data[#Data],14,0)</f>
        <v>SL58@tidalwaveautospa.com</v>
      </c>
      <c r="K2934" s="68">
        <v>45524</v>
      </c>
      <c r="L2934" s="75"/>
      <c r="M2934" s="66"/>
      <c r="N2934" s="61"/>
      <c r="O2934" s="65"/>
    </row>
    <row r="2935" spans="1:15" hidden="1" x14ac:dyDescent="0.25">
      <c r="A2935" s="61" t="s">
        <v>751</v>
      </c>
      <c r="B2935" s="61" t="s">
        <v>13122</v>
      </c>
      <c r="C2935" s="50">
        <v>166.22</v>
      </c>
      <c r="D2935" s="66">
        <v>45474</v>
      </c>
      <c r="E2935" s="61" t="s">
        <v>13030</v>
      </c>
      <c r="F2935" s="61"/>
      <c r="G2935" s="61" t="str">
        <f>VLOOKUP(Corrections[[#This Row],[Employee]],'[1]Management Hierarchy Report'!$A$2:$C$3607, 3, 0)</f>
        <v>Kyle Rovansek</v>
      </c>
      <c r="H2935" s="48" t="s">
        <v>77</v>
      </c>
      <c r="I2935" s="61" t="s">
        <v>70</v>
      </c>
      <c r="J2935" s="61" t="str">
        <f>VLOOKUP(Corrections[[#This Row],[Employee]],[1]!Expense_Data[#Data],14,0)</f>
        <v>SL58@tidalwaveautospa.com</v>
      </c>
      <c r="K2935" s="68">
        <v>45524</v>
      </c>
      <c r="L2935" s="75"/>
      <c r="M2935" s="66"/>
      <c r="N2935" s="61"/>
      <c r="O2935" s="65"/>
    </row>
    <row r="2936" spans="1:15" hidden="1" x14ac:dyDescent="0.25">
      <c r="A2936" s="61" t="s">
        <v>751</v>
      </c>
      <c r="B2936" s="61" t="s">
        <v>13122</v>
      </c>
      <c r="C2936" s="50">
        <v>319.77999999999997</v>
      </c>
      <c r="D2936" s="66">
        <v>45479</v>
      </c>
      <c r="E2936" s="61" t="s">
        <v>13030</v>
      </c>
      <c r="F2936" s="61"/>
      <c r="G2936" s="61" t="str">
        <f>VLOOKUP(Corrections[[#This Row],[Employee]],'[1]Management Hierarchy Report'!$A$2:$C$3607, 3, 0)</f>
        <v>Kyle Rovansek</v>
      </c>
      <c r="H2936" s="48" t="s">
        <v>77</v>
      </c>
      <c r="I2936" s="61" t="s">
        <v>70</v>
      </c>
      <c r="J2936" s="61" t="str">
        <f>VLOOKUP(Corrections[[#This Row],[Employee]],[1]!Expense_Data[#Data],14,0)</f>
        <v>SL58@tidalwaveautospa.com</v>
      </c>
      <c r="K2936" s="68">
        <v>45524</v>
      </c>
      <c r="L2936" s="75"/>
      <c r="M2936" s="66"/>
      <c r="N2936" s="61"/>
      <c r="O2936" s="65"/>
    </row>
    <row r="2937" spans="1:15" hidden="1" x14ac:dyDescent="0.25">
      <c r="A2937" s="61" t="s">
        <v>751</v>
      </c>
      <c r="B2937" s="61" t="s">
        <v>13122</v>
      </c>
      <c r="C2937" s="50">
        <v>115.5</v>
      </c>
      <c r="D2937" s="66">
        <v>45479</v>
      </c>
      <c r="E2937" s="61" t="s">
        <v>13030</v>
      </c>
      <c r="F2937" s="61"/>
      <c r="G2937" s="61" t="str">
        <f>VLOOKUP(Corrections[[#This Row],[Employee]],'[1]Management Hierarchy Report'!$A$2:$C$3607, 3, 0)</f>
        <v>Kyle Rovansek</v>
      </c>
      <c r="H2937" s="48" t="s">
        <v>77</v>
      </c>
      <c r="I2937" s="61" t="s">
        <v>70</v>
      </c>
      <c r="J2937" s="61" t="str">
        <f>VLOOKUP(Corrections[[#This Row],[Employee]],[1]!Expense_Data[#Data],14,0)</f>
        <v>SL58@tidalwaveautospa.com</v>
      </c>
      <c r="K2937" s="68">
        <v>45524</v>
      </c>
      <c r="L2937" s="75"/>
      <c r="M2937" s="66"/>
      <c r="N2937" s="61"/>
      <c r="O2937" s="65"/>
    </row>
    <row r="2938" spans="1:15" hidden="1" x14ac:dyDescent="0.25">
      <c r="A2938" s="61" t="s">
        <v>751</v>
      </c>
      <c r="B2938" s="61" t="s">
        <v>13122</v>
      </c>
      <c r="C2938" s="50">
        <v>105.64</v>
      </c>
      <c r="D2938" s="66">
        <v>45485</v>
      </c>
      <c r="E2938" s="61" t="s">
        <v>12978</v>
      </c>
      <c r="F2938" s="61"/>
      <c r="G2938" s="61" t="str">
        <f>VLOOKUP(Corrections[[#This Row],[Employee]],'[1]Management Hierarchy Report'!$A$2:$C$3607, 3, 0)</f>
        <v>Kyle Rovansek</v>
      </c>
      <c r="H2938" s="48" t="s">
        <v>77</v>
      </c>
      <c r="I2938" s="61" t="s">
        <v>70</v>
      </c>
      <c r="J2938" s="61" t="str">
        <f>VLOOKUP(Corrections[[#This Row],[Employee]],[1]!Expense_Data[#Data],14,0)</f>
        <v>SL58@tidalwaveautospa.com</v>
      </c>
      <c r="K2938" s="68">
        <v>45524</v>
      </c>
      <c r="L2938" s="75"/>
      <c r="M2938" s="66"/>
      <c r="N2938" s="61"/>
      <c r="O2938" s="65"/>
    </row>
    <row r="2939" spans="1:15" hidden="1" x14ac:dyDescent="0.25">
      <c r="A2939" s="61" t="s">
        <v>473</v>
      </c>
      <c r="B2939" s="61" t="s">
        <v>14050</v>
      </c>
      <c r="C2939" s="50">
        <v>128.38999999999999</v>
      </c>
      <c r="D2939" s="66">
        <v>45450</v>
      </c>
      <c r="E2939" s="61" t="s">
        <v>12978</v>
      </c>
      <c r="F2939" s="61"/>
      <c r="G2939" s="61" t="str">
        <f>VLOOKUP(Corrections[[#This Row],[Employee]],'[1]Management Hierarchy Report'!$A$2:$C$3607, 3, 0)</f>
        <v>Wesley Kurtz</v>
      </c>
      <c r="H2939" s="48" t="s">
        <v>77</v>
      </c>
      <c r="I2939" s="61" t="s">
        <v>70</v>
      </c>
      <c r="J2939" s="61" t="str">
        <f>VLOOKUP(Corrections[[#This Row],[Employee]],[1]!Expense_Data[#Data],14,0)</f>
        <v>SL245@tidalwaveautospa.com</v>
      </c>
      <c r="K2939" s="68">
        <v>45524</v>
      </c>
      <c r="L2939" s="75"/>
      <c r="M2939" s="66"/>
      <c r="N2939" s="61"/>
      <c r="O2939" s="65"/>
    </row>
    <row r="2940" spans="1:15" hidden="1" x14ac:dyDescent="0.25">
      <c r="A2940" s="61" t="s">
        <v>473</v>
      </c>
      <c r="B2940" s="61" t="s">
        <v>14050</v>
      </c>
      <c r="C2940" s="50">
        <v>251.84</v>
      </c>
      <c r="D2940" s="66">
        <v>45465</v>
      </c>
      <c r="E2940" s="61" t="s">
        <v>521</v>
      </c>
      <c r="F2940" s="61"/>
      <c r="G2940" s="61" t="str">
        <f>VLOOKUP(Corrections[[#This Row],[Employee]],'[1]Management Hierarchy Report'!$A$2:$C$3607, 3, 0)</f>
        <v>Wesley Kurtz</v>
      </c>
      <c r="H2940" s="48" t="s">
        <v>77</v>
      </c>
      <c r="I2940" s="61" t="s">
        <v>70</v>
      </c>
      <c r="J2940" s="61" t="str">
        <f>VLOOKUP(Corrections[[#This Row],[Employee]],[1]!Expense_Data[#Data],14,0)</f>
        <v>SL245@tidalwaveautospa.com</v>
      </c>
      <c r="K2940" s="68">
        <v>45524</v>
      </c>
      <c r="L2940" s="75"/>
      <c r="M2940" s="66"/>
      <c r="N2940" s="61"/>
      <c r="O2940" s="65"/>
    </row>
    <row r="2941" spans="1:15" hidden="1" x14ac:dyDescent="0.25">
      <c r="A2941" s="61" t="s">
        <v>473</v>
      </c>
      <c r="B2941" s="61" t="s">
        <v>14050</v>
      </c>
      <c r="C2941" s="50">
        <v>15.29</v>
      </c>
      <c r="D2941" s="66">
        <v>45472</v>
      </c>
      <c r="E2941" s="61" t="s">
        <v>13082</v>
      </c>
      <c r="F2941" s="61"/>
      <c r="G2941" s="61" t="str">
        <f>VLOOKUP(Corrections[[#This Row],[Employee]],'[1]Management Hierarchy Report'!$A$2:$C$3607, 3, 0)</f>
        <v>Wesley Kurtz</v>
      </c>
      <c r="H2941" s="48" t="s">
        <v>77</v>
      </c>
      <c r="I2941" s="61" t="s">
        <v>70</v>
      </c>
      <c r="J2941" s="61" t="str">
        <f>VLOOKUP(Corrections[[#This Row],[Employee]],[1]!Expense_Data[#Data],14,0)</f>
        <v>SL245@tidalwaveautospa.com</v>
      </c>
      <c r="K2941" s="68">
        <v>45524</v>
      </c>
      <c r="L2941" s="75"/>
      <c r="M2941" s="66"/>
      <c r="N2941" s="61"/>
      <c r="O2941" s="65"/>
    </row>
    <row r="2942" spans="1:15" hidden="1" x14ac:dyDescent="0.25">
      <c r="A2942" s="61" t="s">
        <v>473</v>
      </c>
      <c r="B2942" s="61" t="s">
        <v>14050</v>
      </c>
      <c r="C2942" s="50">
        <v>143.1</v>
      </c>
      <c r="D2942" s="66">
        <v>45475</v>
      </c>
      <c r="E2942" s="61" t="s">
        <v>13030</v>
      </c>
      <c r="F2942" s="61"/>
      <c r="G2942" s="61" t="str">
        <f>VLOOKUP(Corrections[[#This Row],[Employee]],'[1]Management Hierarchy Report'!$A$2:$C$3607, 3, 0)</f>
        <v>Wesley Kurtz</v>
      </c>
      <c r="H2942" s="48" t="s">
        <v>77</v>
      </c>
      <c r="I2942" s="61" t="s">
        <v>70</v>
      </c>
      <c r="J2942" s="61" t="str">
        <f>VLOOKUP(Corrections[[#This Row],[Employee]],[1]!Expense_Data[#Data],14,0)</f>
        <v>SL245@tidalwaveautospa.com</v>
      </c>
      <c r="K2942" s="68">
        <v>45524</v>
      </c>
      <c r="L2942" s="75"/>
      <c r="M2942" s="66"/>
      <c r="N2942" s="61"/>
      <c r="O2942" s="65"/>
    </row>
    <row r="2943" spans="1:15" hidden="1" x14ac:dyDescent="0.25">
      <c r="A2943" s="61" t="s">
        <v>473</v>
      </c>
      <c r="B2943" s="61" t="s">
        <v>14050</v>
      </c>
      <c r="C2943" s="50">
        <v>12.44</v>
      </c>
      <c r="D2943" s="66">
        <v>45482</v>
      </c>
      <c r="E2943" s="61" t="s">
        <v>13082</v>
      </c>
      <c r="F2943" s="61"/>
      <c r="G2943" s="61" t="str">
        <f>VLOOKUP(Corrections[[#This Row],[Employee]],'[1]Management Hierarchy Report'!$A$2:$C$3607, 3, 0)</f>
        <v>Wesley Kurtz</v>
      </c>
      <c r="H2943" s="48" t="s">
        <v>77</v>
      </c>
      <c r="I2943" s="61" t="s">
        <v>70</v>
      </c>
      <c r="J2943" s="61" t="str">
        <f>VLOOKUP(Corrections[[#This Row],[Employee]],[1]!Expense_Data[#Data],14,0)</f>
        <v>SL245@tidalwaveautospa.com</v>
      </c>
      <c r="K2943" s="68">
        <v>45524</v>
      </c>
      <c r="L2943" s="75"/>
      <c r="M2943" s="66"/>
      <c r="N2943" s="61"/>
      <c r="O2943" s="65"/>
    </row>
    <row r="2944" spans="1:15" hidden="1" x14ac:dyDescent="0.25">
      <c r="A2944" s="61" t="s">
        <v>473</v>
      </c>
      <c r="B2944" s="61" t="s">
        <v>14050</v>
      </c>
      <c r="C2944" s="50">
        <v>137.62</v>
      </c>
      <c r="D2944" s="66">
        <v>45484</v>
      </c>
      <c r="E2944" s="61" t="s">
        <v>13030</v>
      </c>
      <c r="F2944" s="61"/>
      <c r="G2944" s="61" t="str">
        <f>VLOOKUP(Corrections[[#This Row],[Employee]],'[1]Management Hierarchy Report'!$A$2:$C$3607, 3, 0)</f>
        <v>Wesley Kurtz</v>
      </c>
      <c r="H2944" s="48" t="s">
        <v>77</v>
      </c>
      <c r="I2944" s="61" t="s">
        <v>70</v>
      </c>
      <c r="J2944" s="61" t="str">
        <f>VLOOKUP(Corrections[[#This Row],[Employee]],[1]!Expense_Data[#Data],14,0)</f>
        <v>SL245@tidalwaveautospa.com</v>
      </c>
      <c r="K2944" s="68">
        <v>45524</v>
      </c>
      <c r="L2944" s="75"/>
      <c r="M2944" s="66"/>
      <c r="N2944" s="61"/>
      <c r="O2944" s="65"/>
    </row>
    <row r="2945" spans="1:15" hidden="1" x14ac:dyDescent="0.25">
      <c r="A2945" s="61" t="s">
        <v>473</v>
      </c>
      <c r="B2945" s="61" t="s">
        <v>14050</v>
      </c>
      <c r="C2945" s="50">
        <v>27.91</v>
      </c>
      <c r="D2945" s="66">
        <v>45485</v>
      </c>
      <c r="E2945" s="61" t="s">
        <v>12978</v>
      </c>
      <c r="F2945" s="61"/>
      <c r="G2945" s="61" t="str">
        <f>VLOOKUP(Corrections[[#This Row],[Employee]],'[1]Management Hierarchy Report'!$A$2:$C$3607, 3, 0)</f>
        <v>Wesley Kurtz</v>
      </c>
      <c r="H2945" s="48" t="s">
        <v>77</v>
      </c>
      <c r="I2945" s="61" t="s">
        <v>70</v>
      </c>
      <c r="J2945" s="61" t="str">
        <f>VLOOKUP(Corrections[[#This Row],[Employee]],[1]!Expense_Data[#Data],14,0)</f>
        <v>SL245@tidalwaveautospa.com</v>
      </c>
      <c r="K2945" s="68">
        <v>45524</v>
      </c>
      <c r="L2945" s="75"/>
      <c r="M2945" s="66"/>
      <c r="N2945" s="61"/>
      <c r="O2945" s="65"/>
    </row>
    <row r="2946" spans="1:15" hidden="1" x14ac:dyDescent="0.25">
      <c r="A2946" s="61" t="s">
        <v>473</v>
      </c>
      <c r="B2946" s="61" t="s">
        <v>14050</v>
      </c>
      <c r="C2946" s="50">
        <v>21.38</v>
      </c>
      <c r="D2946" s="66">
        <v>45488</v>
      </c>
      <c r="E2946" s="61" t="s">
        <v>12978</v>
      </c>
      <c r="F2946" s="61"/>
      <c r="G2946" s="61" t="str">
        <f>VLOOKUP(Corrections[[#This Row],[Employee]],'[1]Management Hierarchy Report'!$A$2:$C$3607, 3, 0)</f>
        <v>Wesley Kurtz</v>
      </c>
      <c r="H2946" s="48" t="s">
        <v>77</v>
      </c>
      <c r="I2946" s="61" t="s">
        <v>70</v>
      </c>
      <c r="J2946" s="61" t="str">
        <f>VLOOKUP(Corrections[[#This Row],[Employee]],[1]!Expense_Data[#Data],14,0)</f>
        <v>SL245@tidalwaveautospa.com</v>
      </c>
      <c r="K2946" s="68">
        <v>45524</v>
      </c>
      <c r="L2946" s="75"/>
      <c r="M2946" s="66"/>
      <c r="N2946" s="61"/>
      <c r="O2946" s="65"/>
    </row>
    <row r="2947" spans="1:15" hidden="1" x14ac:dyDescent="0.25">
      <c r="A2947" s="61" t="s">
        <v>473</v>
      </c>
      <c r="B2947" s="61" t="s">
        <v>14050</v>
      </c>
      <c r="C2947" s="50">
        <v>20</v>
      </c>
      <c r="D2947" s="66">
        <v>45489</v>
      </c>
      <c r="E2947" s="61" t="s">
        <v>13082</v>
      </c>
      <c r="F2947" s="61"/>
      <c r="G2947" s="61" t="str">
        <f>VLOOKUP(Corrections[[#This Row],[Employee]],'[1]Management Hierarchy Report'!$A$2:$C$3607, 3, 0)</f>
        <v>Wesley Kurtz</v>
      </c>
      <c r="H2947" s="48" t="s">
        <v>77</v>
      </c>
      <c r="I2947" s="61" t="s">
        <v>70</v>
      </c>
      <c r="J2947" s="61" t="str">
        <f>VLOOKUP(Corrections[[#This Row],[Employee]],[1]!Expense_Data[#Data],14,0)</f>
        <v>SL245@tidalwaveautospa.com</v>
      </c>
      <c r="K2947" s="68">
        <v>45524</v>
      </c>
      <c r="L2947" s="75"/>
      <c r="M2947" s="66"/>
      <c r="N2947" s="61"/>
      <c r="O2947" s="65"/>
    </row>
    <row r="2948" spans="1:15" hidden="1" x14ac:dyDescent="0.25">
      <c r="A2948" s="61" t="s">
        <v>473</v>
      </c>
      <c r="B2948" s="61" t="s">
        <v>14050</v>
      </c>
      <c r="C2948" s="50">
        <v>118.56</v>
      </c>
      <c r="D2948" s="66">
        <v>45492</v>
      </c>
      <c r="E2948" s="61" t="s">
        <v>13030</v>
      </c>
      <c r="F2948" s="61"/>
      <c r="G2948" s="61" t="str">
        <f>VLOOKUP(Corrections[[#This Row],[Employee]],'[1]Management Hierarchy Report'!$A$2:$C$3607, 3, 0)</f>
        <v>Wesley Kurtz</v>
      </c>
      <c r="H2948" s="48" t="s">
        <v>77</v>
      </c>
      <c r="I2948" s="61" t="s">
        <v>70</v>
      </c>
      <c r="J2948" s="61" t="str">
        <f>VLOOKUP(Corrections[[#This Row],[Employee]],[1]!Expense_Data[#Data],14,0)</f>
        <v>SL245@tidalwaveautospa.com</v>
      </c>
      <c r="K2948" s="68">
        <v>45524</v>
      </c>
      <c r="L2948" s="75"/>
      <c r="M2948" s="66"/>
      <c r="N2948" s="61"/>
      <c r="O2948" s="65"/>
    </row>
    <row r="2949" spans="1:15" hidden="1" x14ac:dyDescent="0.25">
      <c r="A2949" s="61" t="s">
        <v>473</v>
      </c>
      <c r="B2949" s="61" t="s">
        <v>14050</v>
      </c>
      <c r="C2949" s="50">
        <v>20</v>
      </c>
      <c r="D2949" s="66">
        <v>45493</v>
      </c>
      <c r="E2949" s="61" t="s">
        <v>13082</v>
      </c>
      <c r="F2949" s="61"/>
      <c r="G2949" s="61" t="str">
        <f>VLOOKUP(Corrections[[#This Row],[Employee]],'[1]Management Hierarchy Report'!$A$2:$C$3607, 3, 0)</f>
        <v>Wesley Kurtz</v>
      </c>
      <c r="H2949" s="48" t="s">
        <v>77</v>
      </c>
      <c r="I2949" s="61" t="s">
        <v>70</v>
      </c>
      <c r="J2949" s="61" t="str">
        <f>VLOOKUP(Corrections[[#This Row],[Employee]],[1]!Expense_Data[#Data],14,0)</f>
        <v>SL245@tidalwaveautospa.com</v>
      </c>
      <c r="K2949" s="68">
        <v>45524</v>
      </c>
      <c r="L2949" s="75"/>
      <c r="M2949" s="66"/>
      <c r="N2949" s="61"/>
      <c r="O2949" s="65"/>
    </row>
    <row r="2950" spans="1:15" hidden="1" x14ac:dyDescent="0.25">
      <c r="A2950" s="61" t="s">
        <v>650</v>
      </c>
      <c r="B2950" s="61" t="s">
        <v>14032</v>
      </c>
      <c r="C2950" s="50">
        <v>387.37</v>
      </c>
      <c r="D2950" s="66">
        <v>45496</v>
      </c>
      <c r="E2950" s="61" t="s">
        <v>13828</v>
      </c>
      <c r="F2950" s="61"/>
      <c r="G2950" s="61" t="str">
        <f>VLOOKUP(Corrections[[#This Row],[Employee]],'[1]Management Hierarchy Report'!$A$2:$C$3607, 3, 0)</f>
        <v>Michael Donnelly</v>
      </c>
      <c r="H2950" s="48" t="s">
        <v>77</v>
      </c>
      <c r="I2950" s="61" t="s">
        <v>70</v>
      </c>
      <c r="J2950" s="61" t="str">
        <f>VLOOKUP(Corrections[[#This Row],[Employee]],[1]!Expense_Data[#Data],14,0)</f>
        <v>SL73@tidalwaveautospa.com</v>
      </c>
      <c r="K2950" s="68">
        <v>45524</v>
      </c>
      <c r="L2950" s="75"/>
      <c r="M2950" s="66"/>
      <c r="N2950" s="61"/>
      <c r="O2950" s="65"/>
    </row>
    <row r="2951" spans="1:15" hidden="1" x14ac:dyDescent="0.25">
      <c r="A2951" s="61" t="s">
        <v>650</v>
      </c>
      <c r="B2951" s="61" t="s">
        <v>14032</v>
      </c>
      <c r="C2951" s="50">
        <v>109.07</v>
      </c>
      <c r="D2951" s="66">
        <v>45504</v>
      </c>
      <c r="E2951" s="61" t="s">
        <v>13828</v>
      </c>
      <c r="F2951" s="61"/>
      <c r="G2951" s="61" t="str">
        <f>VLOOKUP(Corrections[[#This Row],[Employee]],'[1]Management Hierarchy Report'!$A$2:$C$3607, 3, 0)</f>
        <v>Michael Donnelly</v>
      </c>
      <c r="H2951" s="48" t="s">
        <v>77</v>
      </c>
      <c r="I2951" s="61" t="s">
        <v>70</v>
      </c>
      <c r="J2951" s="61" t="str">
        <f>VLOOKUP(Corrections[[#This Row],[Employee]],[1]!Expense_Data[#Data],14,0)</f>
        <v>SL73@tidalwaveautospa.com</v>
      </c>
      <c r="K2951" s="68">
        <v>45524</v>
      </c>
      <c r="L2951" s="75"/>
      <c r="M2951" s="66"/>
      <c r="N2951" s="61"/>
      <c r="O2951" s="65"/>
    </row>
    <row r="2952" spans="1:15" hidden="1" x14ac:dyDescent="0.25">
      <c r="A2952" s="61" t="s">
        <v>650</v>
      </c>
      <c r="B2952" s="61" t="s">
        <v>14032</v>
      </c>
      <c r="C2952" s="50">
        <v>371.41</v>
      </c>
      <c r="D2952" s="66">
        <v>45510</v>
      </c>
      <c r="E2952" s="61" t="s">
        <v>13828</v>
      </c>
      <c r="F2952" s="61"/>
      <c r="G2952" s="61" t="str">
        <f>VLOOKUP(Corrections[[#This Row],[Employee]],'[1]Management Hierarchy Report'!$A$2:$C$3607, 3, 0)</f>
        <v>Michael Donnelly</v>
      </c>
      <c r="H2952" s="48" t="s">
        <v>77</v>
      </c>
      <c r="I2952" s="61" t="s">
        <v>70</v>
      </c>
      <c r="J2952" s="61" t="str">
        <f>VLOOKUP(Corrections[[#This Row],[Employee]],[1]!Expense_Data[#Data],14,0)</f>
        <v>SL73@tidalwaveautospa.com</v>
      </c>
      <c r="K2952" s="68">
        <v>45524</v>
      </c>
      <c r="L2952" s="75"/>
      <c r="M2952" s="66"/>
      <c r="N2952" s="61"/>
      <c r="O2952" s="65"/>
    </row>
    <row r="2953" spans="1:15" hidden="1" x14ac:dyDescent="0.25">
      <c r="A2953" s="61" t="s">
        <v>650</v>
      </c>
      <c r="B2953" s="61" t="s">
        <v>14032</v>
      </c>
      <c r="C2953" s="50">
        <v>99.71</v>
      </c>
      <c r="D2953" s="66">
        <v>45513</v>
      </c>
      <c r="E2953" s="61" t="s">
        <v>13828</v>
      </c>
      <c r="F2953" s="61"/>
      <c r="G2953" s="61" t="str">
        <f>VLOOKUP(Corrections[[#This Row],[Employee]],'[1]Management Hierarchy Report'!$A$2:$C$3607, 3, 0)</f>
        <v>Michael Donnelly</v>
      </c>
      <c r="H2953" s="48" t="s">
        <v>77</v>
      </c>
      <c r="I2953" s="61" t="s">
        <v>70</v>
      </c>
      <c r="J2953" s="61" t="str">
        <f>VLOOKUP(Corrections[[#This Row],[Employee]],[1]!Expense_Data[#Data],14,0)</f>
        <v>SL73@tidalwaveautospa.com</v>
      </c>
      <c r="K2953" s="68">
        <v>45524</v>
      </c>
      <c r="L2953" s="75"/>
      <c r="M2953" s="66"/>
      <c r="N2953" s="61"/>
      <c r="O2953" s="65"/>
    </row>
    <row r="2954" spans="1:15" hidden="1" x14ac:dyDescent="0.25">
      <c r="A2954" s="61" t="s">
        <v>515</v>
      </c>
      <c r="B2954" s="61" t="s">
        <v>13799</v>
      </c>
      <c r="C2954" s="50">
        <v>62.43</v>
      </c>
      <c r="D2954" s="66">
        <v>45473</v>
      </c>
      <c r="E2954" s="61" t="s">
        <v>13030</v>
      </c>
      <c r="F2954" s="61"/>
      <c r="G2954" s="61" t="str">
        <f>VLOOKUP(Corrections[[#This Row],[Employee]],'[1]Management Hierarchy Report'!$A$2:$C$3607, 3, 0)</f>
        <v>Bruce Maxwell</v>
      </c>
      <c r="H2954" s="48" t="s">
        <v>77</v>
      </c>
      <c r="I2954" s="61" t="s">
        <v>70</v>
      </c>
      <c r="J2954" s="61" t="str">
        <f>VLOOKUP(Corrections[[#This Row],[Employee]],[1]!Expense_Data[#Data],14,0)</f>
        <v>byron.barnes@tidalwaveautospa.com</v>
      </c>
      <c r="K2954" s="68">
        <v>45524</v>
      </c>
      <c r="L2954" s="75"/>
      <c r="M2954" s="66"/>
      <c r="N2954" s="61"/>
      <c r="O2954" s="65"/>
    </row>
    <row r="2955" spans="1:15" hidden="1" x14ac:dyDescent="0.25">
      <c r="A2955" s="61" t="s">
        <v>515</v>
      </c>
      <c r="B2955" s="61" t="s">
        <v>13799</v>
      </c>
      <c r="C2955" s="50">
        <v>56.8</v>
      </c>
      <c r="D2955" s="66">
        <v>45479</v>
      </c>
      <c r="E2955" s="61" t="s">
        <v>521</v>
      </c>
      <c r="F2955" s="61"/>
      <c r="G2955" s="61" t="str">
        <f>VLOOKUP(Corrections[[#This Row],[Employee]],'[1]Management Hierarchy Report'!$A$2:$C$3607, 3, 0)</f>
        <v>Bruce Maxwell</v>
      </c>
      <c r="H2955" s="48" t="s">
        <v>77</v>
      </c>
      <c r="I2955" s="61" t="s">
        <v>70</v>
      </c>
      <c r="J2955" s="61" t="str">
        <f>VLOOKUP(Corrections[[#This Row],[Employee]],[1]!Expense_Data[#Data],14,0)</f>
        <v>byron.barnes@tidalwaveautospa.com</v>
      </c>
      <c r="K2955" s="68">
        <v>45524</v>
      </c>
      <c r="L2955" s="75"/>
      <c r="M2955" s="66"/>
      <c r="N2955" s="61"/>
      <c r="O2955" s="65"/>
    </row>
    <row r="2956" spans="1:15" hidden="1" x14ac:dyDescent="0.25">
      <c r="A2956" s="61" t="s">
        <v>515</v>
      </c>
      <c r="B2956" s="61" t="s">
        <v>13799</v>
      </c>
      <c r="C2956" s="50">
        <v>149.19999999999999</v>
      </c>
      <c r="D2956" s="66">
        <v>45483</v>
      </c>
      <c r="E2956" s="61" t="s">
        <v>12978</v>
      </c>
      <c r="F2956" s="61"/>
      <c r="G2956" s="61" t="str">
        <f>VLOOKUP(Corrections[[#This Row],[Employee]],'[1]Management Hierarchy Report'!$A$2:$C$3607, 3, 0)</f>
        <v>Bruce Maxwell</v>
      </c>
      <c r="H2956" s="48" t="s">
        <v>77</v>
      </c>
      <c r="I2956" s="61" t="s">
        <v>70</v>
      </c>
      <c r="J2956" s="61" t="str">
        <f>VLOOKUP(Corrections[[#This Row],[Employee]],[1]!Expense_Data[#Data],14,0)</f>
        <v>byron.barnes@tidalwaveautospa.com</v>
      </c>
      <c r="K2956" s="68">
        <v>45524</v>
      </c>
      <c r="L2956" s="75"/>
      <c r="M2956" s="66"/>
      <c r="N2956" s="61"/>
      <c r="O2956" s="65"/>
    </row>
    <row r="2957" spans="1:15" hidden="1" x14ac:dyDescent="0.25">
      <c r="A2957" s="61" t="s">
        <v>515</v>
      </c>
      <c r="B2957" s="61" t="s">
        <v>13799</v>
      </c>
      <c r="C2957" s="50">
        <v>281.18</v>
      </c>
      <c r="D2957" s="66">
        <v>45487</v>
      </c>
      <c r="E2957" s="61" t="s">
        <v>12978</v>
      </c>
      <c r="F2957" s="61"/>
      <c r="G2957" s="61" t="str">
        <f>VLOOKUP(Corrections[[#This Row],[Employee]],'[1]Management Hierarchy Report'!$A$2:$C$3607, 3, 0)</f>
        <v>Bruce Maxwell</v>
      </c>
      <c r="H2957" s="48" t="s">
        <v>77</v>
      </c>
      <c r="I2957" s="61" t="s">
        <v>70</v>
      </c>
      <c r="J2957" s="61" t="str">
        <f>VLOOKUP(Corrections[[#This Row],[Employee]],[1]!Expense_Data[#Data],14,0)</f>
        <v>byron.barnes@tidalwaveautospa.com</v>
      </c>
      <c r="K2957" s="68">
        <v>45524</v>
      </c>
      <c r="L2957" s="75"/>
      <c r="M2957" s="66"/>
      <c r="N2957" s="61"/>
      <c r="O2957" s="65"/>
    </row>
    <row r="2958" spans="1:15" hidden="1" x14ac:dyDescent="0.25">
      <c r="A2958" s="61" t="s">
        <v>515</v>
      </c>
      <c r="B2958" s="61" t="s">
        <v>13799</v>
      </c>
      <c r="C2958" s="50">
        <v>292.64999999999998</v>
      </c>
      <c r="D2958" s="66">
        <v>45491</v>
      </c>
      <c r="E2958" s="61" t="s">
        <v>71</v>
      </c>
      <c r="F2958" s="61"/>
      <c r="G2958" s="61" t="str">
        <f>VLOOKUP(Corrections[[#This Row],[Employee]],'[1]Management Hierarchy Report'!$A$2:$C$3607, 3, 0)</f>
        <v>Bruce Maxwell</v>
      </c>
      <c r="H2958" s="48" t="s">
        <v>77</v>
      </c>
      <c r="I2958" s="61" t="s">
        <v>70</v>
      </c>
      <c r="J2958" s="61" t="str">
        <f>VLOOKUP(Corrections[[#This Row],[Employee]],[1]!Expense_Data[#Data],14,0)</f>
        <v>byron.barnes@tidalwaveautospa.com</v>
      </c>
      <c r="K2958" s="68">
        <v>45524</v>
      </c>
      <c r="L2958" s="75"/>
      <c r="M2958" s="66"/>
      <c r="N2958" s="61"/>
      <c r="O2958" s="65"/>
    </row>
    <row r="2959" spans="1:15" hidden="1" x14ac:dyDescent="0.25">
      <c r="A2959" s="61" t="s">
        <v>13990</v>
      </c>
      <c r="B2959" s="61" t="s">
        <v>14044</v>
      </c>
      <c r="C2959" s="50">
        <v>682.49</v>
      </c>
      <c r="D2959" s="66">
        <v>45505</v>
      </c>
      <c r="E2959" s="61" t="s">
        <v>13870</v>
      </c>
      <c r="F2959" s="61"/>
      <c r="G2959" s="61" t="str">
        <f>VLOOKUP(Corrections[[#This Row],[Employee]],'[1]Management Hierarchy Report'!$A$2:$C$3607, 3, 0)</f>
        <v>Joe Chavez</v>
      </c>
      <c r="H2959" s="48" t="s">
        <v>13872</v>
      </c>
      <c r="I2959" s="61" t="s">
        <v>70</v>
      </c>
      <c r="J2959" s="61" t="str">
        <f>VLOOKUP(Corrections[[#This Row],[Employee]],[1]!Expense_Data[#Data],14,0)</f>
        <v>carl.woessner@tidalwaveautospa.com</v>
      </c>
      <c r="K2959" s="68">
        <v>45524</v>
      </c>
      <c r="L2959" s="75"/>
      <c r="M2959" s="66"/>
      <c r="N2959" s="61"/>
      <c r="O2959" s="65"/>
    </row>
    <row r="2960" spans="1:15" hidden="1" x14ac:dyDescent="0.25">
      <c r="A2960" s="61" t="s">
        <v>13990</v>
      </c>
      <c r="B2960" s="61" t="s">
        <v>14045</v>
      </c>
      <c r="C2960" s="50">
        <v>444.8</v>
      </c>
      <c r="D2960" s="66">
        <v>45517</v>
      </c>
      <c r="E2960" s="61" t="s">
        <v>13870</v>
      </c>
      <c r="F2960" s="61"/>
      <c r="G2960" s="61" t="str">
        <f>VLOOKUP(Corrections[[#This Row],[Employee]],'[1]Management Hierarchy Report'!$A$2:$C$3607, 3, 0)</f>
        <v>Joe Chavez</v>
      </c>
      <c r="H2960" s="48" t="s">
        <v>13872</v>
      </c>
      <c r="I2960" s="61" t="s">
        <v>70</v>
      </c>
      <c r="J2960" s="61" t="str">
        <f>VLOOKUP(Corrections[[#This Row],[Employee]],[1]!Expense_Data[#Data],14,0)</f>
        <v>carl.woessner@tidalwaveautospa.com</v>
      </c>
      <c r="K2960" s="68">
        <v>45524</v>
      </c>
      <c r="L2960" s="75"/>
      <c r="M2960" s="66"/>
      <c r="N2960" s="61"/>
      <c r="O2960" s="65"/>
    </row>
    <row r="2961" spans="1:15" hidden="1" x14ac:dyDescent="0.25">
      <c r="A2961" s="61" t="s">
        <v>285</v>
      </c>
      <c r="B2961" s="61" t="s">
        <v>13827</v>
      </c>
      <c r="C2961" s="50">
        <v>31.65</v>
      </c>
      <c r="D2961" s="66">
        <v>45465</v>
      </c>
      <c r="E2961" s="61" t="s">
        <v>13082</v>
      </c>
      <c r="F2961" s="61"/>
      <c r="G2961" s="61" t="str">
        <f>VLOOKUP(Corrections[[#This Row],[Employee]],'[1]Management Hierarchy Report'!$A$2:$C$3607, 3, 0)</f>
        <v>Wesley Kurtz</v>
      </c>
      <c r="H2961" s="48" t="s">
        <v>77</v>
      </c>
      <c r="I2961" s="61" t="s">
        <v>70</v>
      </c>
      <c r="J2961" s="61" t="str">
        <f>VLOOKUP(Corrections[[#This Row],[Employee]],[1]!Expense_Data[#Data],14,0)</f>
        <v>SL21@tidalwaveautospa.com</v>
      </c>
      <c r="K2961" s="68">
        <v>45524</v>
      </c>
      <c r="L2961" s="75"/>
      <c r="M2961" s="66"/>
      <c r="N2961" s="61"/>
      <c r="O2961" s="65"/>
    </row>
    <row r="2962" spans="1:15" hidden="1" x14ac:dyDescent="0.25">
      <c r="A2962" s="61" t="s">
        <v>285</v>
      </c>
      <c r="B2962" s="61" t="s">
        <v>13827</v>
      </c>
      <c r="C2962" s="50">
        <v>10.58</v>
      </c>
      <c r="D2962" s="66">
        <v>45466</v>
      </c>
      <c r="E2962" s="61" t="s">
        <v>13082</v>
      </c>
      <c r="F2962" s="61"/>
      <c r="G2962" s="61" t="str">
        <f>VLOOKUP(Corrections[[#This Row],[Employee]],'[1]Management Hierarchy Report'!$A$2:$C$3607, 3, 0)</f>
        <v>Wesley Kurtz</v>
      </c>
      <c r="H2962" s="48" t="s">
        <v>77</v>
      </c>
      <c r="I2962" s="61" t="s">
        <v>70</v>
      </c>
      <c r="J2962" s="61" t="str">
        <f>VLOOKUP(Corrections[[#This Row],[Employee]],[1]!Expense_Data[#Data],14,0)</f>
        <v>SL21@tidalwaveautospa.com</v>
      </c>
      <c r="K2962" s="68">
        <v>45524</v>
      </c>
      <c r="L2962" s="75"/>
      <c r="M2962" s="66"/>
      <c r="N2962" s="61"/>
      <c r="O2962" s="65"/>
    </row>
    <row r="2963" spans="1:15" hidden="1" x14ac:dyDescent="0.25">
      <c r="A2963" s="61" t="s">
        <v>285</v>
      </c>
      <c r="B2963" s="61" t="s">
        <v>13827</v>
      </c>
      <c r="C2963" s="50">
        <v>54.33</v>
      </c>
      <c r="D2963" s="66">
        <v>45466</v>
      </c>
      <c r="E2963" s="61" t="s">
        <v>13030</v>
      </c>
      <c r="F2963" s="61"/>
      <c r="G2963" s="61" t="str">
        <f>VLOOKUP(Corrections[[#This Row],[Employee]],'[1]Management Hierarchy Report'!$A$2:$C$3607, 3, 0)</f>
        <v>Wesley Kurtz</v>
      </c>
      <c r="H2963" s="48" t="s">
        <v>77</v>
      </c>
      <c r="I2963" s="61" t="s">
        <v>70</v>
      </c>
      <c r="J2963" s="61" t="str">
        <f>VLOOKUP(Corrections[[#This Row],[Employee]],[1]!Expense_Data[#Data],14,0)</f>
        <v>SL21@tidalwaveautospa.com</v>
      </c>
      <c r="K2963" s="68">
        <v>45524</v>
      </c>
      <c r="L2963" s="75"/>
      <c r="M2963" s="66"/>
      <c r="N2963" s="61"/>
      <c r="O2963" s="65"/>
    </row>
    <row r="2964" spans="1:15" hidden="1" x14ac:dyDescent="0.25">
      <c r="A2964" s="61" t="s">
        <v>285</v>
      </c>
      <c r="B2964" s="61" t="s">
        <v>13827</v>
      </c>
      <c r="C2964" s="50">
        <v>10.7</v>
      </c>
      <c r="D2964" s="66">
        <v>45473</v>
      </c>
      <c r="E2964" s="61" t="s">
        <v>13082</v>
      </c>
      <c r="F2964" s="61"/>
      <c r="G2964" s="61" t="str">
        <f>VLOOKUP(Corrections[[#This Row],[Employee]],'[1]Management Hierarchy Report'!$A$2:$C$3607, 3, 0)</f>
        <v>Wesley Kurtz</v>
      </c>
      <c r="H2964" s="48" t="s">
        <v>77</v>
      </c>
      <c r="I2964" s="61" t="s">
        <v>70</v>
      </c>
      <c r="J2964" s="61" t="str">
        <f>VLOOKUP(Corrections[[#This Row],[Employee]],[1]!Expense_Data[#Data],14,0)</f>
        <v>SL21@tidalwaveautospa.com</v>
      </c>
      <c r="K2964" s="68">
        <v>45524</v>
      </c>
      <c r="L2964" s="75"/>
      <c r="M2964" s="66"/>
      <c r="N2964" s="61"/>
      <c r="O2964" s="65"/>
    </row>
    <row r="2965" spans="1:15" hidden="1" x14ac:dyDescent="0.25">
      <c r="A2965" s="61" t="s">
        <v>285</v>
      </c>
      <c r="B2965" s="61" t="s">
        <v>13827</v>
      </c>
      <c r="C2965" s="50">
        <v>382.44</v>
      </c>
      <c r="D2965" s="66">
        <v>45478</v>
      </c>
      <c r="E2965" s="61" t="s">
        <v>13082</v>
      </c>
      <c r="F2965" s="61"/>
      <c r="G2965" s="61" t="str">
        <f>VLOOKUP(Corrections[[#This Row],[Employee]],'[1]Management Hierarchy Report'!$A$2:$C$3607, 3, 0)</f>
        <v>Wesley Kurtz</v>
      </c>
      <c r="H2965" s="48" t="s">
        <v>77</v>
      </c>
      <c r="I2965" s="61" t="s">
        <v>70</v>
      </c>
      <c r="J2965" s="61" t="str">
        <f>VLOOKUP(Corrections[[#This Row],[Employee]],[1]!Expense_Data[#Data],14,0)</f>
        <v>SL21@tidalwaveautospa.com</v>
      </c>
      <c r="K2965" s="68">
        <v>45524</v>
      </c>
      <c r="L2965" s="75"/>
      <c r="M2965" s="66"/>
      <c r="N2965" s="61"/>
      <c r="O2965" s="65"/>
    </row>
    <row r="2966" spans="1:15" hidden="1" x14ac:dyDescent="0.25">
      <c r="A2966" s="61" t="s">
        <v>285</v>
      </c>
      <c r="B2966" s="61" t="s">
        <v>13827</v>
      </c>
      <c r="C2966" s="50">
        <v>258.68</v>
      </c>
      <c r="D2966" s="66">
        <v>45478</v>
      </c>
      <c r="E2966" s="61" t="s">
        <v>13030</v>
      </c>
      <c r="F2966" s="61"/>
      <c r="G2966" s="61" t="str">
        <f>VLOOKUP(Corrections[[#This Row],[Employee]],'[1]Management Hierarchy Report'!$A$2:$C$3607, 3, 0)</f>
        <v>Wesley Kurtz</v>
      </c>
      <c r="H2966" s="48" t="s">
        <v>77</v>
      </c>
      <c r="I2966" s="61" t="s">
        <v>70</v>
      </c>
      <c r="J2966" s="61" t="str">
        <f>VLOOKUP(Corrections[[#This Row],[Employee]],[1]!Expense_Data[#Data],14,0)</f>
        <v>SL21@tidalwaveautospa.com</v>
      </c>
      <c r="K2966" s="68">
        <v>45524</v>
      </c>
      <c r="L2966" s="75"/>
      <c r="M2966" s="66"/>
      <c r="N2966" s="61"/>
      <c r="O2966" s="65"/>
    </row>
    <row r="2967" spans="1:15" hidden="1" x14ac:dyDescent="0.25">
      <c r="A2967" s="61" t="s">
        <v>285</v>
      </c>
      <c r="B2967" s="61" t="s">
        <v>13827</v>
      </c>
      <c r="C2967" s="50">
        <v>20.309999999999999</v>
      </c>
      <c r="D2967" s="66">
        <v>45485</v>
      </c>
      <c r="E2967" s="61" t="s">
        <v>13082</v>
      </c>
      <c r="F2967" s="61"/>
      <c r="G2967" s="61" t="str">
        <f>VLOOKUP(Corrections[[#This Row],[Employee]],'[1]Management Hierarchy Report'!$A$2:$C$3607, 3, 0)</f>
        <v>Wesley Kurtz</v>
      </c>
      <c r="H2967" s="48" t="s">
        <v>77</v>
      </c>
      <c r="I2967" s="61" t="s">
        <v>70</v>
      </c>
      <c r="J2967" s="61" t="str">
        <f>VLOOKUP(Corrections[[#This Row],[Employee]],[1]!Expense_Data[#Data],14,0)</f>
        <v>SL21@tidalwaveautospa.com</v>
      </c>
      <c r="K2967" s="68">
        <v>45524</v>
      </c>
      <c r="L2967" s="75"/>
      <c r="M2967" s="66"/>
      <c r="N2967" s="61"/>
      <c r="O2967" s="65"/>
    </row>
    <row r="2968" spans="1:15" hidden="1" x14ac:dyDescent="0.25">
      <c r="A2968" s="61" t="s">
        <v>285</v>
      </c>
      <c r="B2968" s="61" t="s">
        <v>13827</v>
      </c>
      <c r="C2968" s="50">
        <v>16</v>
      </c>
      <c r="D2968" s="66">
        <v>45489</v>
      </c>
      <c r="E2968" s="61" t="s">
        <v>13082</v>
      </c>
      <c r="F2968" s="61"/>
      <c r="G2968" s="61" t="str">
        <f>VLOOKUP(Corrections[[#This Row],[Employee]],'[1]Management Hierarchy Report'!$A$2:$C$3607, 3, 0)</f>
        <v>Wesley Kurtz</v>
      </c>
      <c r="H2968" s="48" t="s">
        <v>77</v>
      </c>
      <c r="I2968" s="61" t="s">
        <v>70</v>
      </c>
      <c r="J2968" s="61" t="str">
        <f>VLOOKUP(Corrections[[#This Row],[Employee]],[1]!Expense_Data[#Data],14,0)</f>
        <v>SL21@tidalwaveautospa.com</v>
      </c>
      <c r="K2968" s="68">
        <v>45524</v>
      </c>
      <c r="L2968" s="75"/>
      <c r="M2968" s="66"/>
      <c r="N2968" s="61"/>
      <c r="O2968" s="65"/>
    </row>
    <row r="2969" spans="1:15" hidden="1" x14ac:dyDescent="0.25">
      <c r="A2969" s="61" t="s">
        <v>285</v>
      </c>
      <c r="B2969" s="61" t="s">
        <v>13827</v>
      </c>
      <c r="C2969" s="50">
        <v>44.16</v>
      </c>
      <c r="D2969" s="66">
        <v>45489</v>
      </c>
      <c r="E2969" s="61" t="s">
        <v>13082</v>
      </c>
      <c r="F2969" s="61"/>
      <c r="G2969" s="61" t="str">
        <f>VLOOKUP(Corrections[[#This Row],[Employee]],'[1]Management Hierarchy Report'!$A$2:$C$3607, 3, 0)</f>
        <v>Wesley Kurtz</v>
      </c>
      <c r="H2969" s="48" t="s">
        <v>77</v>
      </c>
      <c r="I2969" s="61" t="s">
        <v>70</v>
      </c>
      <c r="J2969" s="61" t="str">
        <f>VLOOKUP(Corrections[[#This Row],[Employee]],[1]!Expense_Data[#Data],14,0)</f>
        <v>SL21@tidalwaveautospa.com</v>
      </c>
      <c r="K2969" s="68">
        <v>45524</v>
      </c>
      <c r="L2969" s="75"/>
      <c r="M2969" s="66"/>
      <c r="N2969" s="61"/>
      <c r="O2969" s="65"/>
    </row>
    <row r="2970" spans="1:15" hidden="1" x14ac:dyDescent="0.25">
      <c r="A2970" s="61" t="s">
        <v>153</v>
      </c>
      <c r="B2970" s="61" t="s">
        <v>14043</v>
      </c>
      <c r="C2970" s="50">
        <v>16.260000000000002</v>
      </c>
      <c r="D2970" s="66">
        <v>45503</v>
      </c>
      <c r="E2970" s="61" t="s">
        <v>13082</v>
      </c>
      <c r="F2970" s="61"/>
      <c r="G2970" s="61" t="str">
        <f>VLOOKUP(Corrections[[#This Row],[Employee]],'[1]Management Hierarchy Report'!$A$2:$C$3607, 3, 0)</f>
        <v>Joe Chavez</v>
      </c>
      <c r="H2970" s="48" t="s">
        <v>77</v>
      </c>
      <c r="I2970" s="61" t="s">
        <v>70</v>
      </c>
      <c r="J2970" s="61" t="str">
        <f>VLOOKUP(Corrections[[#This Row],[Employee]],[1]!Expense_Data[#Data],14,0)</f>
        <v>SL142@tidalwaveautospa.com</v>
      </c>
      <c r="K2970" s="68">
        <v>45524</v>
      </c>
      <c r="L2970" s="75"/>
      <c r="M2970" s="66"/>
      <c r="N2970" s="61"/>
      <c r="O2970" s="65"/>
    </row>
    <row r="2971" spans="1:15" hidden="1" x14ac:dyDescent="0.25">
      <c r="A2971" s="61" t="s">
        <v>153</v>
      </c>
      <c r="B2971" s="61" t="s">
        <v>14043</v>
      </c>
      <c r="C2971" s="50">
        <v>-51.7</v>
      </c>
      <c r="D2971" s="66">
        <v>45512</v>
      </c>
      <c r="E2971" s="61" t="s">
        <v>521</v>
      </c>
      <c r="F2971" s="61"/>
      <c r="G2971" s="61" t="str">
        <f>VLOOKUP(Corrections[[#This Row],[Employee]],'[1]Management Hierarchy Report'!$A$2:$C$3607, 3, 0)</f>
        <v>Joe Chavez</v>
      </c>
      <c r="H2971" s="48" t="s">
        <v>77</v>
      </c>
      <c r="I2971" s="61" t="s">
        <v>70</v>
      </c>
      <c r="J2971" s="61" t="str">
        <f>VLOOKUP(Corrections[[#This Row],[Employee]],[1]!Expense_Data[#Data],14,0)</f>
        <v>SL142@tidalwaveautospa.com</v>
      </c>
      <c r="K2971" s="68">
        <v>45524</v>
      </c>
      <c r="L2971" s="75"/>
      <c r="M2971" s="66"/>
      <c r="N2971" s="61"/>
      <c r="O2971" s="65"/>
    </row>
    <row r="2972" spans="1:15" hidden="1" x14ac:dyDescent="0.25">
      <c r="A2972" s="61" t="s">
        <v>14197</v>
      </c>
      <c r="B2972" s="61" t="s">
        <v>14059</v>
      </c>
      <c r="C2972" s="50">
        <v>443.64</v>
      </c>
      <c r="D2972" s="66">
        <v>45505</v>
      </c>
      <c r="E2972" s="61" t="s">
        <v>13870</v>
      </c>
      <c r="F2972" s="61"/>
      <c r="G2972" s="61" t="str">
        <f>VLOOKUP(Corrections[[#This Row],[Employee]],'[1]Management Hierarchy Report'!$A$2:$C$3607, 3, 0)</f>
        <v>Kyle Rovansek</v>
      </c>
      <c r="H2972" s="48" t="s">
        <v>13872</v>
      </c>
      <c r="I2972" s="61" t="s">
        <v>70</v>
      </c>
      <c r="J2972" s="61" t="str">
        <f>VLOOKUP(Corrections[[#This Row],[Employee]],[1]!Expense_Data[#Data],14,0)</f>
        <v>SL233@tidalwaveautospa.com</v>
      </c>
      <c r="K2972" s="68">
        <v>45524</v>
      </c>
      <c r="L2972" s="75"/>
      <c r="M2972" s="66"/>
      <c r="N2972" s="61"/>
      <c r="O2972" s="65"/>
    </row>
    <row r="2973" spans="1:15" hidden="1" x14ac:dyDescent="0.25">
      <c r="A2973" s="61" t="s">
        <v>8703</v>
      </c>
      <c r="B2973" s="61" t="s">
        <v>13116</v>
      </c>
      <c r="C2973" s="50">
        <v>157.27000000000001</v>
      </c>
      <c r="D2973" s="66">
        <v>45471</v>
      </c>
      <c r="E2973" s="61" t="s">
        <v>12978</v>
      </c>
      <c r="F2973" s="61"/>
      <c r="G2973" s="61" t="str">
        <f>VLOOKUP(Corrections[[#This Row],[Employee]],'[1]Management Hierarchy Report'!$A$2:$C$3607, 3, 0)</f>
        <v>Kyle Rovansek</v>
      </c>
      <c r="H2973" s="48" t="s">
        <v>77</v>
      </c>
      <c r="I2973" s="61" t="s">
        <v>70</v>
      </c>
      <c r="J2973" s="61" t="str">
        <f>VLOOKUP(Corrections[[#This Row],[Employee]],[1]!Expense_Data[#Data],14,0)</f>
        <v>SL95@tidalwaveautospa.com</v>
      </c>
      <c r="K2973" s="68">
        <v>45524</v>
      </c>
      <c r="L2973" s="75"/>
      <c r="M2973" s="66"/>
      <c r="N2973" s="61"/>
      <c r="O2973" s="65"/>
    </row>
    <row r="2974" spans="1:15" hidden="1" x14ac:dyDescent="0.25">
      <c r="A2974" s="61" t="s">
        <v>8703</v>
      </c>
      <c r="B2974" s="61" t="s">
        <v>13116</v>
      </c>
      <c r="C2974" s="50">
        <v>160.47999999999999</v>
      </c>
      <c r="D2974" s="66">
        <v>45481</v>
      </c>
      <c r="E2974" s="61" t="s">
        <v>146</v>
      </c>
      <c r="F2974" s="61"/>
      <c r="G2974" s="61" t="str">
        <f>VLOOKUP(Corrections[[#This Row],[Employee]],'[1]Management Hierarchy Report'!$A$2:$C$3607, 3, 0)</f>
        <v>Kyle Rovansek</v>
      </c>
      <c r="H2974" s="48" t="s">
        <v>77</v>
      </c>
      <c r="I2974" s="61" t="s">
        <v>70</v>
      </c>
      <c r="J2974" s="61" t="str">
        <f>VLOOKUP(Corrections[[#This Row],[Employee]],[1]!Expense_Data[#Data],14,0)</f>
        <v>SL95@tidalwaveautospa.com</v>
      </c>
      <c r="K2974" s="68">
        <v>45524</v>
      </c>
      <c r="L2974" s="75"/>
      <c r="M2974" s="66"/>
      <c r="N2974" s="61"/>
      <c r="O2974" s="65"/>
    </row>
    <row r="2975" spans="1:15" hidden="1" x14ac:dyDescent="0.25">
      <c r="A2975" s="61" t="s">
        <v>13968</v>
      </c>
      <c r="B2975" s="61" t="s">
        <v>14041</v>
      </c>
      <c r="C2975" s="50">
        <v>104.05</v>
      </c>
      <c r="D2975" s="66">
        <v>45517</v>
      </c>
      <c r="E2975" s="61" t="s">
        <v>13870</v>
      </c>
      <c r="F2975" s="61"/>
      <c r="G2975" s="61" t="str">
        <f>VLOOKUP(Corrections[[#This Row],[Employee]],'[1]Management Hierarchy Report'!$A$2:$C$3607, 3, 0)</f>
        <v>Gary Bradley</v>
      </c>
      <c r="H2975" s="48" t="s">
        <v>13872</v>
      </c>
      <c r="I2975" s="61" t="s">
        <v>70</v>
      </c>
      <c r="J2975" s="61" t="str">
        <f>VLOOKUP(Corrections[[#This Row],[Employee]],[1]!Expense_Data[#Data],14,0)</f>
        <v>daniel.higgins@tidalwaveautospa.com</v>
      </c>
      <c r="K2975" s="68">
        <v>45524</v>
      </c>
      <c r="L2975" s="75"/>
      <c r="M2975" s="66"/>
      <c r="N2975" s="61"/>
      <c r="O2975" s="65"/>
    </row>
    <row r="2976" spans="1:15" hidden="1" x14ac:dyDescent="0.25">
      <c r="A2976" s="61" t="s">
        <v>1429</v>
      </c>
      <c r="B2976" s="61" t="s">
        <v>14034</v>
      </c>
      <c r="C2976" s="50">
        <v>888.95</v>
      </c>
      <c r="D2976" s="66">
        <v>45510</v>
      </c>
      <c r="E2976" s="61" t="s">
        <v>13870</v>
      </c>
      <c r="F2976" s="61"/>
      <c r="G2976" s="61" t="str">
        <f>VLOOKUP(Corrections[[#This Row],[Employee]],'[1]Management Hierarchy Report'!$A$2:$C$3607, 3, 0)</f>
        <v>Ricky Doyle</v>
      </c>
      <c r="H2976" s="48" t="s">
        <v>13872</v>
      </c>
      <c r="I2976" s="61" t="s">
        <v>70</v>
      </c>
      <c r="J2976" s="61" t="str">
        <f>VLOOKUP(Corrections[[#This Row],[Employee]],[1]!Expense_Data[#Data],14,0)</f>
        <v>SL117@tidalwaveautospa.com</v>
      </c>
      <c r="K2976" s="68">
        <v>45524</v>
      </c>
      <c r="L2976" s="75"/>
      <c r="M2976" s="66"/>
      <c r="N2976" s="61"/>
      <c r="O2976" s="65"/>
    </row>
    <row r="2977" spans="1:15" hidden="1" x14ac:dyDescent="0.25">
      <c r="A2977" s="61" t="s">
        <v>534</v>
      </c>
      <c r="B2977" s="61" t="s">
        <v>13063</v>
      </c>
      <c r="C2977" s="50">
        <v>227.74</v>
      </c>
      <c r="D2977" s="66">
        <v>45488</v>
      </c>
      <c r="E2977" s="61" t="s">
        <v>13030</v>
      </c>
      <c r="F2977" s="61"/>
      <c r="G2977" s="61" t="str">
        <f>VLOOKUP(Corrections[[#This Row],[Employee]],'[1]Management Hierarchy Report'!$A$2:$C$3607, 3, 0)</f>
        <v>Steven Kyriazis</v>
      </c>
      <c r="H2977" s="48" t="s">
        <v>77</v>
      </c>
      <c r="I2977" s="61" t="s">
        <v>70</v>
      </c>
      <c r="J2977" s="61" t="str">
        <f>VLOOKUP(Corrections[[#This Row],[Employee]],[1]!Expense_Data[#Data],14,0)</f>
        <v>SL57@tidalwaveautospa.com</v>
      </c>
      <c r="K2977" s="68">
        <v>45524</v>
      </c>
      <c r="L2977" s="75"/>
      <c r="M2977" s="66"/>
      <c r="N2977" s="61"/>
      <c r="O2977" s="65"/>
    </row>
    <row r="2978" spans="1:15" hidden="1" x14ac:dyDescent="0.25">
      <c r="A2978" s="61" t="s">
        <v>14028</v>
      </c>
      <c r="B2978" s="61" t="s">
        <v>14029</v>
      </c>
      <c r="C2978" s="50">
        <v>16</v>
      </c>
      <c r="D2978" s="66">
        <v>45509</v>
      </c>
      <c r="E2978" s="61" t="s">
        <v>152</v>
      </c>
      <c r="F2978" s="61"/>
      <c r="G2978" s="61" t="str">
        <f>VLOOKUP(Corrections[[#This Row],[Employee]],'[1]Management Hierarchy Report'!$A$2:$C$3607, 3, 0)</f>
        <v>Adam Hicks</v>
      </c>
      <c r="H2978" s="48" t="s">
        <v>77</v>
      </c>
      <c r="I2978" s="61" t="s">
        <v>70</v>
      </c>
      <c r="J2978" s="61" t="e">
        <f>VLOOKUP(Corrections[[#This Row],[Employee]],[1]!Expense_Data[#Data],14,0)</f>
        <v>#N/A</v>
      </c>
      <c r="K2978" s="68">
        <v>45524</v>
      </c>
      <c r="L2978" s="75"/>
      <c r="M2978" s="66"/>
      <c r="N2978" s="61"/>
      <c r="O2978" s="65"/>
    </row>
    <row r="2979" spans="1:15" hidden="1" x14ac:dyDescent="0.25">
      <c r="A2979" s="61" t="s">
        <v>14028</v>
      </c>
      <c r="B2979" s="61" t="s">
        <v>14029</v>
      </c>
      <c r="C2979" s="50">
        <v>79</v>
      </c>
      <c r="D2979" s="66">
        <v>45509</v>
      </c>
      <c r="E2979" s="61" t="s">
        <v>152</v>
      </c>
      <c r="F2979" s="61"/>
      <c r="G2979" s="61" t="str">
        <f>VLOOKUP(Corrections[[#This Row],[Employee]],'[1]Management Hierarchy Report'!$A$2:$C$3607, 3, 0)</f>
        <v>Adam Hicks</v>
      </c>
      <c r="H2979" s="48" t="s">
        <v>77</v>
      </c>
      <c r="I2979" s="61" t="s">
        <v>70</v>
      </c>
      <c r="J2979" s="61" t="e">
        <f>VLOOKUP(Corrections[[#This Row],[Employee]],[1]!Expense_Data[#Data],14,0)</f>
        <v>#N/A</v>
      </c>
      <c r="K2979" s="68">
        <v>45524</v>
      </c>
      <c r="L2979" s="75"/>
      <c r="M2979" s="66"/>
      <c r="N2979" s="61"/>
      <c r="O2979" s="65"/>
    </row>
    <row r="2980" spans="1:15" hidden="1" x14ac:dyDescent="0.25">
      <c r="A2980" s="61" t="s">
        <v>14028</v>
      </c>
      <c r="B2980" s="61" t="s">
        <v>14029</v>
      </c>
      <c r="C2980" s="50">
        <v>16</v>
      </c>
      <c r="D2980" s="66">
        <v>45516</v>
      </c>
      <c r="E2980" s="61" t="s">
        <v>152</v>
      </c>
      <c r="F2980" s="61"/>
      <c r="G2980" s="61" t="str">
        <f>VLOOKUP(Corrections[[#This Row],[Employee]],'[1]Management Hierarchy Report'!$A$2:$C$3607, 3, 0)</f>
        <v>Adam Hicks</v>
      </c>
      <c r="H2980" s="48" t="s">
        <v>77</v>
      </c>
      <c r="I2980" s="61" t="s">
        <v>70</v>
      </c>
      <c r="J2980" s="61" t="e">
        <f>VLOOKUP(Corrections[[#This Row],[Employee]],[1]!Expense_Data[#Data],14,0)</f>
        <v>#N/A</v>
      </c>
      <c r="K2980" s="68">
        <v>45524</v>
      </c>
      <c r="L2980" s="75"/>
      <c r="M2980" s="66"/>
      <c r="N2980" s="61"/>
      <c r="O2980" s="65"/>
    </row>
    <row r="2981" spans="1:15" hidden="1" x14ac:dyDescent="0.25">
      <c r="A2981" s="61" t="s">
        <v>14028</v>
      </c>
      <c r="B2981" s="61" t="s">
        <v>14029</v>
      </c>
      <c r="C2981" s="50">
        <v>27.71</v>
      </c>
      <c r="D2981" s="66">
        <v>45516</v>
      </c>
      <c r="E2981" s="61" t="s">
        <v>152</v>
      </c>
      <c r="F2981" s="61"/>
      <c r="G2981" s="61" t="str">
        <f>VLOOKUP(Corrections[[#This Row],[Employee]],'[1]Management Hierarchy Report'!$A$2:$C$3607, 3, 0)</f>
        <v>Adam Hicks</v>
      </c>
      <c r="H2981" s="48" t="s">
        <v>77</v>
      </c>
      <c r="I2981" s="61" t="s">
        <v>70</v>
      </c>
      <c r="J2981" s="61" t="e">
        <f>VLOOKUP(Corrections[[#This Row],[Employee]],[1]!Expense_Data[#Data],14,0)</f>
        <v>#N/A</v>
      </c>
      <c r="K2981" s="68">
        <v>45524</v>
      </c>
      <c r="L2981" s="75"/>
      <c r="M2981" s="66"/>
      <c r="N2981" s="61"/>
      <c r="O2981" s="65"/>
    </row>
    <row r="2982" spans="1:15" hidden="1" x14ac:dyDescent="0.25">
      <c r="A2982" s="61" t="s">
        <v>14028</v>
      </c>
      <c r="B2982" s="61" t="s">
        <v>14029</v>
      </c>
      <c r="C2982" s="50">
        <v>79</v>
      </c>
      <c r="D2982" s="66">
        <v>45516</v>
      </c>
      <c r="E2982" s="61" t="s">
        <v>152</v>
      </c>
      <c r="F2982" s="61"/>
      <c r="G2982" s="61" t="str">
        <f>VLOOKUP(Corrections[[#This Row],[Employee]],'[1]Management Hierarchy Report'!$A$2:$C$3607, 3, 0)</f>
        <v>Adam Hicks</v>
      </c>
      <c r="H2982" s="48" t="s">
        <v>77</v>
      </c>
      <c r="I2982" s="61" t="s">
        <v>70</v>
      </c>
      <c r="J2982" s="61" t="e">
        <f>VLOOKUP(Corrections[[#This Row],[Employee]],[1]!Expense_Data[#Data],14,0)</f>
        <v>#N/A</v>
      </c>
      <c r="K2982" s="68">
        <v>45524</v>
      </c>
      <c r="L2982" s="75"/>
      <c r="M2982" s="66"/>
      <c r="N2982" s="61"/>
      <c r="O2982" s="65"/>
    </row>
    <row r="2983" spans="1:15" hidden="1" x14ac:dyDescent="0.25">
      <c r="A2983" s="61" t="s">
        <v>174</v>
      </c>
      <c r="B2983" s="61" t="s">
        <v>14030</v>
      </c>
      <c r="C2983" s="50">
        <v>20.6</v>
      </c>
      <c r="D2983" s="66">
        <v>45498</v>
      </c>
      <c r="E2983" s="61" t="s">
        <v>13082</v>
      </c>
      <c r="F2983" s="61"/>
      <c r="G2983" s="61" t="str">
        <f>VLOOKUP(Corrections[[#This Row],[Employee]],'[1]Management Hierarchy Report'!$A$2:$C$3607, 3, 0)</f>
        <v>Bruce Maxwell</v>
      </c>
      <c r="H2983" s="48" t="s">
        <v>77</v>
      </c>
      <c r="I2983" s="61" t="s">
        <v>70</v>
      </c>
      <c r="J2983" s="61" t="str">
        <f>VLOOKUP(Corrections[[#This Row],[Employee]],[1]!Expense_Data[#Data],14,0)</f>
        <v>derek.schillinger@tidalwaveautospa.com</v>
      </c>
      <c r="K2983" s="68">
        <v>45524</v>
      </c>
      <c r="L2983" s="75"/>
      <c r="M2983" s="66"/>
      <c r="N2983" s="61"/>
      <c r="O2983" s="65"/>
    </row>
    <row r="2984" spans="1:15" hidden="1" x14ac:dyDescent="0.25">
      <c r="A2984" s="61" t="s">
        <v>174</v>
      </c>
      <c r="B2984" s="61" t="s">
        <v>14030</v>
      </c>
      <c r="C2984" s="50">
        <v>42.01</v>
      </c>
      <c r="D2984" s="66">
        <v>45504</v>
      </c>
      <c r="E2984" s="61" t="s">
        <v>13082</v>
      </c>
      <c r="F2984" s="61"/>
      <c r="G2984" s="61" t="str">
        <f>VLOOKUP(Corrections[[#This Row],[Employee]],'[1]Management Hierarchy Report'!$A$2:$C$3607, 3, 0)</f>
        <v>Bruce Maxwell</v>
      </c>
      <c r="H2984" s="48" t="s">
        <v>77</v>
      </c>
      <c r="I2984" s="61" t="s">
        <v>70</v>
      </c>
      <c r="J2984" s="61" t="str">
        <f>VLOOKUP(Corrections[[#This Row],[Employee]],[1]!Expense_Data[#Data],14,0)</f>
        <v>derek.schillinger@tidalwaveautospa.com</v>
      </c>
      <c r="K2984" s="68">
        <v>45524</v>
      </c>
      <c r="L2984" s="75"/>
      <c r="M2984" s="66"/>
      <c r="N2984" s="61"/>
      <c r="O2984" s="65"/>
    </row>
    <row r="2985" spans="1:15" hidden="1" x14ac:dyDescent="0.25">
      <c r="A2985" s="61" t="s">
        <v>174</v>
      </c>
      <c r="B2985" s="61" t="s">
        <v>14030</v>
      </c>
      <c r="C2985" s="50">
        <v>530.33000000000004</v>
      </c>
      <c r="D2985" s="66">
        <v>45509</v>
      </c>
      <c r="E2985" s="61" t="s">
        <v>176</v>
      </c>
      <c r="F2985" s="61"/>
      <c r="G2985" s="61" t="str">
        <f>VLOOKUP(Corrections[[#This Row],[Employee]],'[1]Management Hierarchy Report'!$A$2:$C$3607, 3, 0)</f>
        <v>Bruce Maxwell</v>
      </c>
      <c r="H2985" s="48" t="s">
        <v>77</v>
      </c>
      <c r="I2985" s="61" t="s">
        <v>70</v>
      </c>
      <c r="J2985" s="61" t="str">
        <f>VLOOKUP(Corrections[[#This Row],[Employee]],[1]!Expense_Data[#Data],14,0)</f>
        <v>derek.schillinger@tidalwaveautospa.com</v>
      </c>
      <c r="K2985" s="68">
        <v>45524</v>
      </c>
      <c r="L2985" s="75"/>
      <c r="M2985" s="66"/>
      <c r="N2985" s="61"/>
      <c r="O2985" s="65"/>
    </row>
    <row r="2986" spans="1:15" hidden="1" x14ac:dyDescent="0.25">
      <c r="A2986" s="61" t="s">
        <v>13074</v>
      </c>
      <c r="B2986" s="61" t="s">
        <v>14040</v>
      </c>
      <c r="C2986" s="50">
        <v>47.74</v>
      </c>
      <c r="D2986" s="66">
        <v>45514</v>
      </c>
      <c r="E2986" s="61" t="s">
        <v>13030</v>
      </c>
      <c r="F2986" s="61"/>
      <c r="G2986" s="61" t="str">
        <f>VLOOKUP(Corrections[[#This Row],[Employee]],'[1]Management Hierarchy Report'!$A$2:$C$3607, 3, 0)</f>
        <v>Gary Bradley</v>
      </c>
      <c r="H2986" s="48" t="s">
        <v>77</v>
      </c>
      <c r="I2986" s="61" t="s">
        <v>70</v>
      </c>
      <c r="J2986" s="61" t="str">
        <f>VLOOKUP(Corrections[[#This Row],[Employee]],[1]!Expense_Data[#Data],14,0)</f>
        <v>SL92@tidalwaveautospa.com</v>
      </c>
      <c r="K2986" s="68">
        <v>45524</v>
      </c>
      <c r="L2986" s="75"/>
      <c r="M2986" s="66"/>
      <c r="N2986" s="61"/>
      <c r="O2986" s="65"/>
    </row>
    <row r="2987" spans="1:15" hidden="1" x14ac:dyDescent="0.25">
      <c r="A2987" s="61" t="s">
        <v>620</v>
      </c>
      <c r="B2987" s="61" t="s">
        <v>12987</v>
      </c>
      <c r="C2987" s="50">
        <v>190.44</v>
      </c>
      <c r="D2987" s="66">
        <v>45456</v>
      </c>
      <c r="E2987" s="61" t="s">
        <v>13828</v>
      </c>
      <c r="F2987" s="61"/>
      <c r="G2987" s="61" t="str">
        <f>VLOOKUP(Corrections[[#This Row],[Employee]],'[1]Management Hierarchy Report'!$A$2:$C$3607, 3, 0)</f>
        <v>Ricky Doyle</v>
      </c>
      <c r="H2987" s="48" t="s">
        <v>77</v>
      </c>
      <c r="I2987" s="61" t="s">
        <v>70</v>
      </c>
      <c r="J2987" s="61" t="str">
        <f>VLOOKUP(Corrections[[#This Row],[Employee]],[1]!Expense_Data[#Data],14,0)</f>
        <v>SL116@tidalwaveautospa.com</v>
      </c>
      <c r="K2987" s="68">
        <v>45524</v>
      </c>
      <c r="L2987" s="75"/>
      <c r="M2987" s="66"/>
      <c r="N2987" s="61"/>
      <c r="O2987" s="65"/>
    </row>
    <row r="2988" spans="1:15" hidden="1" x14ac:dyDescent="0.25">
      <c r="A2988" s="61" t="s">
        <v>6263</v>
      </c>
      <c r="B2988" s="61" t="s">
        <v>13819</v>
      </c>
      <c r="C2988" s="50">
        <v>111.19</v>
      </c>
      <c r="D2988" s="66">
        <v>45479</v>
      </c>
      <c r="E2988" s="61" t="s">
        <v>13030</v>
      </c>
      <c r="F2988" s="61"/>
      <c r="G2988" s="61" t="str">
        <f>VLOOKUP(Corrections[[#This Row],[Employee]],'[1]Management Hierarchy Report'!$A$2:$C$3607, 3, 0)</f>
        <v>Wesley Kurtz</v>
      </c>
      <c r="H2988" s="48" t="s">
        <v>77</v>
      </c>
      <c r="I2988" s="61" t="s">
        <v>70</v>
      </c>
      <c r="J2988" s="61" t="str">
        <f>VLOOKUP(Corrections[[#This Row],[Employee]],[1]!Expense_Data[#Data],14,0)</f>
        <v>SL237@tidalwaveautospa.com</v>
      </c>
      <c r="K2988" s="68">
        <v>45524</v>
      </c>
      <c r="L2988" s="75"/>
      <c r="M2988" s="66"/>
      <c r="N2988" s="61"/>
      <c r="O2988" s="65"/>
    </row>
    <row r="2989" spans="1:15" hidden="1" x14ac:dyDescent="0.25">
      <c r="A2989" s="61" t="s">
        <v>6263</v>
      </c>
      <c r="B2989" s="61" t="s">
        <v>13819</v>
      </c>
      <c r="C2989" s="50">
        <v>44.38</v>
      </c>
      <c r="D2989" s="66">
        <v>45485</v>
      </c>
      <c r="E2989" s="61" t="s">
        <v>521</v>
      </c>
      <c r="F2989" s="61"/>
      <c r="G2989" s="61" t="str">
        <f>VLOOKUP(Corrections[[#This Row],[Employee]],'[1]Management Hierarchy Report'!$A$2:$C$3607, 3, 0)</f>
        <v>Wesley Kurtz</v>
      </c>
      <c r="H2989" s="48" t="s">
        <v>77</v>
      </c>
      <c r="I2989" s="61" t="s">
        <v>70</v>
      </c>
      <c r="J2989" s="61" t="str">
        <f>VLOOKUP(Corrections[[#This Row],[Employee]],[1]!Expense_Data[#Data],14,0)</f>
        <v>SL237@tidalwaveautospa.com</v>
      </c>
      <c r="K2989" s="68">
        <v>45524</v>
      </c>
      <c r="L2989" s="75"/>
      <c r="M2989" s="66"/>
      <c r="N2989" s="61"/>
      <c r="O2989" s="65"/>
    </row>
    <row r="2990" spans="1:15" hidden="1" x14ac:dyDescent="0.25">
      <c r="A2990" s="61" t="s">
        <v>6263</v>
      </c>
      <c r="B2990" s="61" t="s">
        <v>13811</v>
      </c>
      <c r="C2990" s="50">
        <v>276.12</v>
      </c>
      <c r="D2990" s="66">
        <v>45353</v>
      </c>
      <c r="E2990" s="61" t="s">
        <v>71</v>
      </c>
      <c r="F2990" s="61"/>
      <c r="G2990" s="61" t="str">
        <f>VLOOKUP(Corrections[[#This Row],[Employee]],'[1]Management Hierarchy Report'!$A$2:$C$3607, 3, 0)</f>
        <v>Wesley Kurtz</v>
      </c>
      <c r="H2990" s="48" t="s">
        <v>77</v>
      </c>
      <c r="I2990" s="61" t="s">
        <v>70</v>
      </c>
      <c r="J2990" s="61" t="str">
        <f>VLOOKUP(Corrections[[#This Row],[Employee]],[1]!Expense_Data[#Data],14,0)</f>
        <v>SL237@tidalwaveautospa.com</v>
      </c>
      <c r="K2990" s="68">
        <v>45524</v>
      </c>
      <c r="L2990" s="75"/>
      <c r="M2990" s="66"/>
      <c r="N2990" s="61"/>
      <c r="O2990" s="65"/>
    </row>
    <row r="2991" spans="1:15" hidden="1" x14ac:dyDescent="0.25">
      <c r="A2991" s="61" t="s">
        <v>6263</v>
      </c>
      <c r="B2991" s="61" t="s">
        <v>13811</v>
      </c>
      <c r="C2991" s="50">
        <v>276.12</v>
      </c>
      <c r="D2991" s="66">
        <v>45373</v>
      </c>
      <c r="E2991" s="61" t="s">
        <v>521</v>
      </c>
      <c r="F2991" s="61"/>
      <c r="G2991" s="61" t="str">
        <f>VLOOKUP(Corrections[[#This Row],[Employee]],'[1]Management Hierarchy Report'!$A$2:$C$3607, 3, 0)</f>
        <v>Wesley Kurtz</v>
      </c>
      <c r="H2991" s="48" t="s">
        <v>77</v>
      </c>
      <c r="I2991" s="61" t="s">
        <v>70</v>
      </c>
      <c r="J2991" s="61" t="str">
        <f>VLOOKUP(Corrections[[#This Row],[Employee]],[1]!Expense_Data[#Data],14,0)</f>
        <v>SL237@tidalwaveautospa.com</v>
      </c>
      <c r="K2991" s="68">
        <v>45524</v>
      </c>
      <c r="L2991" s="75"/>
      <c r="M2991" s="66"/>
      <c r="N2991" s="61"/>
      <c r="O2991" s="65"/>
    </row>
    <row r="2992" spans="1:15" hidden="1" x14ac:dyDescent="0.25">
      <c r="A2992" s="61" t="s">
        <v>6263</v>
      </c>
      <c r="B2992" s="61" t="s">
        <v>14049</v>
      </c>
      <c r="C2992" s="50">
        <v>395.86</v>
      </c>
      <c r="D2992" s="66">
        <v>45461</v>
      </c>
      <c r="E2992" s="61" t="s">
        <v>152</v>
      </c>
      <c r="F2992" s="61"/>
      <c r="G2992" s="61" t="str">
        <f>VLOOKUP(Corrections[[#This Row],[Employee]],'[1]Management Hierarchy Report'!$A$2:$C$3607, 3, 0)</f>
        <v>Wesley Kurtz</v>
      </c>
      <c r="H2992" s="48" t="s">
        <v>77</v>
      </c>
      <c r="I2992" s="61" t="s">
        <v>70</v>
      </c>
      <c r="J2992" s="61" t="str">
        <f>VLOOKUP(Corrections[[#This Row],[Employee]],[1]!Expense_Data[#Data],14,0)</f>
        <v>SL237@tidalwaveautospa.com</v>
      </c>
      <c r="K2992" s="68">
        <v>45524</v>
      </c>
      <c r="L2992" s="75"/>
      <c r="M2992" s="66"/>
      <c r="N2992" s="61"/>
      <c r="O2992" s="65"/>
    </row>
    <row r="2993" spans="1:15" hidden="1" x14ac:dyDescent="0.25">
      <c r="A2993" s="61" t="s">
        <v>1906</v>
      </c>
      <c r="B2993" s="61" t="s">
        <v>14064</v>
      </c>
      <c r="C2993" s="50">
        <v>127.18</v>
      </c>
      <c r="D2993" s="66">
        <v>45429</v>
      </c>
      <c r="E2993" s="61" t="s">
        <v>13082</v>
      </c>
      <c r="F2993" s="61"/>
      <c r="G2993" s="61" t="str">
        <f>VLOOKUP(Corrections[[#This Row],[Employee]],'[1]Management Hierarchy Report'!$A$2:$C$3607, 3, 0)</f>
        <v>Kyle Rovansek</v>
      </c>
      <c r="H2993" s="48" t="s">
        <v>77</v>
      </c>
      <c r="I2993" s="61" t="s">
        <v>70</v>
      </c>
      <c r="J2993" s="61" t="str">
        <f>VLOOKUP(Corrections[[#This Row],[Employee]],[1]!Expense_Data[#Data],14,0)</f>
        <v>SL38@tidalwaveautospa.com</v>
      </c>
      <c r="K2993" s="68">
        <v>45524</v>
      </c>
      <c r="L2993" s="75"/>
      <c r="M2993" s="66"/>
      <c r="N2993" s="61"/>
      <c r="O2993" s="65"/>
    </row>
    <row r="2994" spans="1:15" hidden="1" x14ac:dyDescent="0.25">
      <c r="A2994" s="61" t="s">
        <v>1906</v>
      </c>
      <c r="B2994" s="61" t="s">
        <v>14064</v>
      </c>
      <c r="C2994" s="50">
        <v>179.53</v>
      </c>
      <c r="D2994" s="66">
        <v>45442</v>
      </c>
      <c r="E2994" s="61" t="s">
        <v>13030</v>
      </c>
      <c r="F2994" s="61"/>
      <c r="G2994" s="61" t="str">
        <f>VLOOKUP(Corrections[[#This Row],[Employee]],'[1]Management Hierarchy Report'!$A$2:$C$3607, 3, 0)</f>
        <v>Kyle Rovansek</v>
      </c>
      <c r="H2994" s="48" t="s">
        <v>77</v>
      </c>
      <c r="I2994" s="61" t="s">
        <v>70</v>
      </c>
      <c r="J2994" s="61" t="str">
        <f>VLOOKUP(Corrections[[#This Row],[Employee]],[1]!Expense_Data[#Data],14,0)</f>
        <v>SL38@tidalwaveautospa.com</v>
      </c>
      <c r="K2994" s="68">
        <v>45524</v>
      </c>
      <c r="L2994" s="75"/>
      <c r="M2994" s="66"/>
      <c r="N2994" s="61"/>
      <c r="O2994" s="65"/>
    </row>
    <row r="2995" spans="1:15" hidden="1" x14ac:dyDescent="0.25">
      <c r="A2995" s="61" t="s">
        <v>1906</v>
      </c>
      <c r="B2995" s="61" t="s">
        <v>14064</v>
      </c>
      <c r="C2995" s="50">
        <v>378.31</v>
      </c>
      <c r="D2995" s="66">
        <v>45451</v>
      </c>
      <c r="E2995" s="61" t="s">
        <v>13030</v>
      </c>
      <c r="F2995" s="61"/>
      <c r="G2995" s="61" t="str">
        <f>VLOOKUP(Corrections[[#This Row],[Employee]],'[1]Management Hierarchy Report'!$A$2:$C$3607, 3, 0)</f>
        <v>Kyle Rovansek</v>
      </c>
      <c r="H2995" s="48" t="s">
        <v>77</v>
      </c>
      <c r="I2995" s="61" t="s">
        <v>70</v>
      </c>
      <c r="J2995" s="61" t="str">
        <f>VLOOKUP(Corrections[[#This Row],[Employee]],[1]!Expense_Data[#Data],14,0)</f>
        <v>SL38@tidalwaveautospa.com</v>
      </c>
      <c r="K2995" s="68">
        <v>45524</v>
      </c>
      <c r="L2995" s="75"/>
      <c r="M2995" s="66"/>
      <c r="N2995" s="61"/>
      <c r="O2995" s="65"/>
    </row>
    <row r="2996" spans="1:15" hidden="1" x14ac:dyDescent="0.25">
      <c r="A2996" s="61" t="s">
        <v>1906</v>
      </c>
      <c r="B2996" s="61" t="s">
        <v>14064</v>
      </c>
      <c r="C2996" s="50">
        <v>54.27</v>
      </c>
      <c r="D2996" s="66">
        <v>45453</v>
      </c>
      <c r="E2996" s="61" t="s">
        <v>13030</v>
      </c>
      <c r="F2996" s="61"/>
      <c r="G2996" s="61" t="str">
        <f>VLOOKUP(Corrections[[#This Row],[Employee]],'[1]Management Hierarchy Report'!$A$2:$C$3607, 3, 0)</f>
        <v>Kyle Rovansek</v>
      </c>
      <c r="H2996" s="48" t="s">
        <v>77</v>
      </c>
      <c r="I2996" s="61" t="s">
        <v>70</v>
      </c>
      <c r="J2996" s="61" t="str">
        <f>VLOOKUP(Corrections[[#This Row],[Employee]],[1]!Expense_Data[#Data],14,0)</f>
        <v>SL38@tidalwaveautospa.com</v>
      </c>
      <c r="K2996" s="68">
        <v>45524</v>
      </c>
      <c r="L2996" s="75"/>
      <c r="M2996" s="66"/>
      <c r="N2996" s="61"/>
      <c r="O2996" s="65"/>
    </row>
    <row r="2997" spans="1:15" hidden="1" x14ac:dyDescent="0.25">
      <c r="A2997" s="61" t="s">
        <v>1906</v>
      </c>
      <c r="B2997" s="61" t="s">
        <v>14063</v>
      </c>
      <c r="C2997" s="50">
        <v>112.3</v>
      </c>
      <c r="D2997" s="66">
        <v>45468</v>
      </c>
      <c r="E2997" s="61" t="s">
        <v>13030</v>
      </c>
      <c r="F2997" s="61"/>
      <c r="G2997" s="61" t="str">
        <f>VLOOKUP(Corrections[[#This Row],[Employee]],'[1]Management Hierarchy Report'!$A$2:$C$3607, 3, 0)</f>
        <v>Kyle Rovansek</v>
      </c>
      <c r="H2997" s="48" t="s">
        <v>77</v>
      </c>
      <c r="I2997" s="61" t="s">
        <v>70</v>
      </c>
      <c r="J2997" s="61" t="str">
        <f>VLOOKUP(Corrections[[#This Row],[Employee]],[1]!Expense_Data[#Data],14,0)</f>
        <v>SL38@tidalwaveautospa.com</v>
      </c>
      <c r="K2997" s="68">
        <v>45524</v>
      </c>
      <c r="L2997" s="75"/>
      <c r="M2997" s="66"/>
      <c r="N2997" s="61"/>
      <c r="O2997" s="65"/>
    </row>
    <row r="2998" spans="1:15" hidden="1" x14ac:dyDescent="0.25">
      <c r="A2998" s="61" t="s">
        <v>1906</v>
      </c>
      <c r="B2998" s="61" t="s">
        <v>14063</v>
      </c>
      <c r="C2998" s="50">
        <v>160.03</v>
      </c>
      <c r="D2998" s="66">
        <v>45472</v>
      </c>
      <c r="E2998" s="61" t="s">
        <v>12978</v>
      </c>
      <c r="F2998" s="61"/>
      <c r="G2998" s="61" t="str">
        <f>VLOOKUP(Corrections[[#This Row],[Employee]],'[1]Management Hierarchy Report'!$A$2:$C$3607, 3, 0)</f>
        <v>Kyle Rovansek</v>
      </c>
      <c r="H2998" s="48" t="s">
        <v>77</v>
      </c>
      <c r="I2998" s="61" t="s">
        <v>70</v>
      </c>
      <c r="J2998" s="61" t="str">
        <f>VLOOKUP(Corrections[[#This Row],[Employee]],[1]!Expense_Data[#Data],14,0)</f>
        <v>SL38@tidalwaveautospa.com</v>
      </c>
      <c r="K2998" s="68">
        <v>45524</v>
      </c>
      <c r="L2998" s="75"/>
      <c r="M2998" s="66"/>
      <c r="N2998" s="61"/>
      <c r="O2998" s="65"/>
    </row>
    <row r="2999" spans="1:15" hidden="1" x14ac:dyDescent="0.25">
      <c r="A2999" s="61" t="s">
        <v>1906</v>
      </c>
      <c r="B2999" s="61" t="s">
        <v>14063</v>
      </c>
      <c r="C2999" s="50">
        <v>47.19</v>
      </c>
      <c r="D2999" s="66">
        <v>45472</v>
      </c>
      <c r="E2999" s="61" t="s">
        <v>13030</v>
      </c>
      <c r="F2999" s="61"/>
      <c r="G2999" s="61" t="str">
        <f>VLOOKUP(Corrections[[#This Row],[Employee]],'[1]Management Hierarchy Report'!$A$2:$C$3607, 3, 0)</f>
        <v>Kyle Rovansek</v>
      </c>
      <c r="H2999" s="48" t="s">
        <v>77</v>
      </c>
      <c r="I2999" s="61" t="s">
        <v>70</v>
      </c>
      <c r="J2999" s="61" t="str">
        <f>VLOOKUP(Corrections[[#This Row],[Employee]],[1]!Expense_Data[#Data],14,0)</f>
        <v>SL38@tidalwaveautospa.com</v>
      </c>
      <c r="K2999" s="68">
        <v>45524</v>
      </c>
      <c r="L2999" s="75"/>
      <c r="M2999" s="66"/>
      <c r="N2999" s="61"/>
      <c r="O2999" s="65"/>
    </row>
    <row r="3000" spans="1:15" hidden="1" x14ac:dyDescent="0.25">
      <c r="A3000" s="61" t="s">
        <v>1906</v>
      </c>
      <c r="B3000" s="61" t="s">
        <v>14063</v>
      </c>
      <c r="C3000" s="50">
        <v>203.51</v>
      </c>
      <c r="D3000" s="66">
        <v>45473</v>
      </c>
      <c r="E3000" s="61" t="s">
        <v>12978</v>
      </c>
      <c r="F3000" s="61"/>
      <c r="G3000" s="61" t="str">
        <f>VLOOKUP(Corrections[[#This Row],[Employee]],'[1]Management Hierarchy Report'!$A$2:$C$3607, 3, 0)</f>
        <v>Kyle Rovansek</v>
      </c>
      <c r="H3000" s="48" t="s">
        <v>77</v>
      </c>
      <c r="I3000" s="61" t="s">
        <v>70</v>
      </c>
      <c r="J3000" s="61" t="str">
        <f>VLOOKUP(Corrections[[#This Row],[Employee]],[1]!Expense_Data[#Data],14,0)</f>
        <v>SL38@tidalwaveautospa.com</v>
      </c>
      <c r="K3000" s="68">
        <v>45524</v>
      </c>
      <c r="L3000" s="75"/>
      <c r="M3000" s="66"/>
      <c r="N3000" s="61"/>
      <c r="O3000" s="65"/>
    </row>
    <row r="3001" spans="1:15" hidden="1" x14ac:dyDescent="0.25">
      <c r="A3001" s="61" t="s">
        <v>1906</v>
      </c>
      <c r="B3001" s="61" t="s">
        <v>14063</v>
      </c>
      <c r="C3001" s="50">
        <v>92.21</v>
      </c>
      <c r="D3001" s="66">
        <v>45473</v>
      </c>
      <c r="E3001" s="61" t="s">
        <v>12978</v>
      </c>
      <c r="F3001" s="61"/>
      <c r="G3001" s="61" t="str">
        <f>VLOOKUP(Corrections[[#This Row],[Employee]],'[1]Management Hierarchy Report'!$A$2:$C$3607, 3, 0)</f>
        <v>Kyle Rovansek</v>
      </c>
      <c r="H3001" s="48" t="s">
        <v>77</v>
      </c>
      <c r="I3001" s="61" t="s">
        <v>70</v>
      </c>
      <c r="J3001" s="61" t="str">
        <f>VLOOKUP(Corrections[[#This Row],[Employee]],[1]!Expense_Data[#Data],14,0)</f>
        <v>SL38@tidalwaveautospa.com</v>
      </c>
      <c r="K3001" s="68">
        <v>45524</v>
      </c>
      <c r="L3001" s="75"/>
      <c r="M3001" s="66"/>
      <c r="N3001" s="61"/>
      <c r="O3001" s="65"/>
    </row>
    <row r="3002" spans="1:15" hidden="1" x14ac:dyDescent="0.25">
      <c r="A3002" s="61" t="s">
        <v>138</v>
      </c>
      <c r="B3002" s="61" t="s">
        <v>14061</v>
      </c>
      <c r="C3002" s="50">
        <v>139.27000000000001</v>
      </c>
      <c r="D3002" s="66">
        <v>45453</v>
      </c>
      <c r="E3002" s="61" t="s">
        <v>12978</v>
      </c>
      <c r="F3002" s="61"/>
      <c r="G3002" s="61" t="str">
        <f>VLOOKUP(Corrections[[#This Row],[Employee]],'[1]Management Hierarchy Report'!$A$2:$C$3607, 3, 0)</f>
        <v>Kyle Rovansek</v>
      </c>
      <c r="H3002" s="48" t="s">
        <v>77</v>
      </c>
      <c r="I3002" s="61" t="s">
        <v>70</v>
      </c>
      <c r="J3002" s="61" t="str">
        <f>VLOOKUP(Corrections[[#This Row],[Employee]],[1]!Expense_Data[#Data],14,0)</f>
        <v>SL51@tidalwaveautospa.com</v>
      </c>
      <c r="K3002" s="68">
        <v>45524</v>
      </c>
      <c r="L3002" s="75"/>
      <c r="M3002" s="66"/>
      <c r="N3002" s="61"/>
      <c r="O3002" s="65"/>
    </row>
    <row r="3003" spans="1:15" hidden="1" x14ac:dyDescent="0.25">
      <c r="A3003" s="61" t="s">
        <v>138</v>
      </c>
      <c r="B3003" s="61" t="s">
        <v>14061</v>
      </c>
      <c r="C3003" s="57">
        <v>61.76</v>
      </c>
      <c r="D3003" s="66">
        <v>45453</v>
      </c>
      <c r="E3003" s="61" t="s">
        <v>12978</v>
      </c>
      <c r="F3003" s="61"/>
      <c r="G3003" s="61" t="str">
        <f>VLOOKUP(Corrections[[#This Row],[Employee]],'[1]Management Hierarchy Report'!$A$2:$C$3607, 3, 0)</f>
        <v>Kyle Rovansek</v>
      </c>
      <c r="H3003" s="48" t="s">
        <v>77</v>
      </c>
      <c r="I3003" s="61" t="s">
        <v>70</v>
      </c>
      <c r="J3003" s="61" t="str">
        <f>VLOOKUP(Corrections[[#This Row],[Employee]],[1]!Expense_Data[#Data],14,0)</f>
        <v>SL51@tidalwaveautospa.com</v>
      </c>
      <c r="K3003" s="68">
        <v>45524</v>
      </c>
      <c r="L3003" s="75"/>
      <c r="M3003" s="66"/>
      <c r="N3003" s="61"/>
      <c r="O3003" s="65"/>
    </row>
    <row r="3004" spans="1:15" hidden="1" x14ac:dyDescent="0.25">
      <c r="A3004" s="61" t="s">
        <v>138</v>
      </c>
      <c r="B3004" s="61" t="s">
        <v>14061</v>
      </c>
      <c r="C3004" s="57">
        <v>70.48</v>
      </c>
      <c r="D3004" s="66">
        <v>45455</v>
      </c>
      <c r="E3004" s="61" t="s">
        <v>12978</v>
      </c>
      <c r="F3004" s="61"/>
      <c r="G3004" s="61" t="str">
        <f>VLOOKUP(Corrections[[#This Row],[Employee]],'[1]Management Hierarchy Report'!$A$2:$C$3607, 3, 0)</f>
        <v>Kyle Rovansek</v>
      </c>
      <c r="H3004" s="48" t="s">
        <v>77</v>
      </c>
      <c r="I3004" s="61" t="s">
        <v>70</v>
      </c>
      <c r="J3004" s="61" t="str">
        <f>VLOOKUP(Corrections[[#This Row],[Employee]],[1]!Expense_Data[#Data],14,0)</f>
        <v>SL51@tidalwaveautospa.com</v>
      </c>
      <c r="K3004" s="68">
        <v>45524</v>
      </c>
      <c r="L3004" s="75"/>
      <c r="M3004" s="66"/>
      <c r="N3004" s="61"/>
      <c r="O3004" s="65"/>
    </row>
    <row r="3005" spans="1:15" hidden="1" x14ac:dyDescent="0.25">
      <c r="A3005" s="61" t="s">
        <v>138</v>
      </c>
      <c r="B3005" s="61" t="s">
        <v>14061</v>
      </c>
      <c r="C3005" s="57">
        <v>7.93</v>
      </c>
      <c r="D3005" s="66">
        <v>45459</v>
      </c>
      <c r="E3005" s="61" t="s">
        <v>13082</v>
      </c>
      <c r="F3005" s="61"/>
      <c r="G3005" s="61" t="str">
        <f>VLOOKUP(Corrections[[#This Row],[Employee]],'[1]Management Hierarchy Report'!$A$2:$C$3607, 3, 0)</f>
        <v>Kyle Rovansek</v>
      </c>
      <c r="H3005" s="48" t="s">
        <v>77</v>
      </c>
      <c r="I3005" s="61" t="s">
        <v>70</v>
      </c>
      <c r="J3005" s="61" t="str">
        <f>VLOOKUP(Corrections[[#This Row],[Employee]],[1]!Expense_Data[#Data],14,0)</f>
        <v>SL51@tidalwaveautospa.com</v>
      </c>
      <c r="K3005" s="68">
        <v>45524</v>
      </c>
      <c r="L3005" s="75"/>
      <c r="M3005" s="66"/>
      <c r="N3005" s="61"/>
      <c r="O3005" s="65"/>
    </row>
    <row r="3006" spans="1:15" hidden="1" x14ac:dyDescent="0.25">
      <c r="A3006" s="61" t="s">
        <v>138</v>
      </c>
      <c r="B3006" s="61" t="s">
        <v>14061</v>
      </c>
      <c r="C3006" s="50">
        <v>190.77</v>
      </c>
      <c r="D3006" s="66">
        <v>45462</v>
      </c>
      <c r="E3006" s="61" t="s">
        <v>12978</v>
      </c>
      <c r="F3006" s="61"/>
      <c r="G3006" s="61" t="str">
        <f>VLOOKUP(Corrections[[#This Row],[Employee]],'[1]Management Hierarchy Report'!$A$2:$C$3607, 3, 0)</f>
        <v>Kyle Rovansek</v>
      </c>
      <c r="H3006" s="48" t="s">
        <v>77</v>
      </c>
      <c r="I3006" s="61" t="s">
        <v>70</v>
      </c>
      <c r="J3006" s="61" t="str">
        <f>VLOOKUP(Corrections[[#This Row],[Employee]],[1]!Expense_Data[#Data],14,0)</f>
        <v>SL51@tidalwaveautospa.com</v>
      </c>
      <c r="K3006" s="68">
        <v>45524</v>
      </c>
      <c r="L3006" s="75"/>
      <c r="M3006" s="66"/>
      <c r="N3006" s="61"/>
      <c r="O3006" s="65"/>
    </row>
    <row r="3007" spans="1:15" hidden="1" x14ac:dyDescent="0.25">
      <c r="A3007" s="61" t="s">
        <v>138</v>
      </c>
      <c r="B3007" s="61" t="s">
        <v>14061</v>
      </c>
      <c r="C3007" s="50">
        <v>24.66</v>
      </c>
      <c r="D3007" s="66">
        <v>45468</v>
      </c>
      <c r="E3007" s="61" t="s">
        <v>13082</v>
      </c>
      <c r="F3007" s="61"/>
      <c r="G3007" s="61" t="str">
        <f>VLOOKUP(Corrections[[#This Row],[Employee]],'[1]Management Hierarchy Report'!$A$2:$C$3607, 3, 0)</f>
        <v>Kyle Rovansek</v>
      </c>
      <c r="H3007" s="48" t="s">
        <v>77</v>
      </c>
      <c r="I3007" s="61" t="s">
        <v>70</v>
      </c>
      <c r="J3007" s="61" t="str">
        <f>VLOOKUP(Corrections[[#This Row],[Employee]],[1]!Expense_Data[#Data],14,0)</f>
        <v>SL51@tidalwaveautospa.com</v>
      </c>
      <c r="K3007" s="68">
        <v>45524</v>
      </c>
      <c r="L3007" s="75"/>
      <c r="M3007" s="66"/>
      <c r="N3007" s="61"/>
      <c r="O3007" s="65"/>
    </row>
    <row r="3008" spans="1:15" hidden="1" x14ac:dyDescent="0.25">
      <c r="A3008" s="61" t="s">
        <v>138</v>
      </c>
      <c r="B3008" s="61" t="s">
        <v>14061</v>
      </c>
      <c r="C3008" s="50">
        <v>140.47999999999999</v>
      </c>
      <c r="D3008" s="66">
        <v>45472</v>
      </c>
      <c r="E3008" s="61" t="s">
        <v>12978</v>
      </c>
      <c r="F3008" s="61"/>
      <c r="G3008" s="61" t="str">
        <f>VLOOKUP(Corrections[[#This Row],[Employee]],'[1]Management Hierarchy Report'!$A$2:$C$3607, 3, 0)</f>
        <v>Kyle Rovansek</v>
      </c>
      <c r="H3008" s="48" t="s">
        <v>77</v>
      </c>
      <c r="I3008" s="61" t="s">
        <v>70</v>
      </c>
      <c r="J3008" s="61" t="str">
        <f>VLOOKUP(Corrections[[#This Row],[Employee]],[1]!Expense_Data[#Data],14,0)</f>
        <v>SL51@tidalwaveautospa.com</v>
      </c>
      <c r="K3008" s="68">
        <v>45524</v>
      </c>
      <c r="L3008" s="75"/>
      <c r="M3008" s="66"/>
      <c r="N3008" s="61"/>
      <c r="O3008" s="65"/>
    </row>
    <row r="3009" spans="1:15" hidden="1" x14ac:dyDescent="0.25">
      <c r="A3009" s="61" t="s">
        <v>138</v>
      </c>
      <c r="B3009" s="61" t="s">
        <v>14062</v>
      </c>
      <c r="C3009" s="50">
        <v>-317.98</v>
      </c>
      <c r="D3009" s="66">
        <v>45474</v>
      </c>
      <c r="E3009" s="61" t="s">
        <v>521</v>
      </c>
      <c r="F3009" s="61"/>
      <c r="G3009" s="61" t="str">
        <f>VLOOKUP(Corrections[[#This Row],[Employee]],'[1]Management Hierarchy Report'!$A$2:$C$3607, 3, 0)</f>
        <v>Kyle Rovansek</v>
      </c>
      <c r="H3009" s="48" t="s">
        <v>77</v>
      </c>
      <c r="I3009" s="61" t="s">
        <v>70</v>
      </c>
      <c r="J3009" s="61" t="str">
        <f>VLOOKUP(Corrections[[#This Row],[Employee]],[1]!Expense_Data[#Data],14,0)</f>
        <v>SL51@tidalwaveautospa.com</v>
      </c>
      <c r="K3009" s="68">
        <v>45524</v>
      </c>
      <c r="L3009" s="75"/>
      <c r="M3009" s="66"/>
      <c r="N3009" s="61"/>
      <c r="O3009" s="65"/>
    </row>
    <row r="3010" spans="1:15" hidden="1" x14ac:dyDescent="0.25">
      <c r="A3010" s="61" t="s">
        <v>138</v>
      </c>
      <c r="B3010" s="61" t="s">
        <v>14062</v>
      </c>
      <c r="C3010" s="50">
        <v>24.62</v>
      </c>
      <c r="D3010" s="66">
        <v>45476</v>
      </c>
      <c r="E3010" s="61" t="s">
        <v>13082</v>
      </c>
      <c r="F3010" s="61"/>
      <c r="G3010" s="61" t="str">
        <f>VLOOKUP(Corrections[[#This Row],[Employee]],'[1]Management Hierarchy Report'!$A$2:$C$3607, 3, 0)</f>
        <v>Kyle Rovansek</v>
      </c>
      <c r="H3010" s="48" t="s">
        <v>77</v>
      </c>
      <c r="I3010" s="61" t="s">
        <v>70</v>
      </c>
      <c r="J3010" s="61" t="str">
        <f>VLOOKUP(Corrections[[#This Row],[Employee]],[1]!Expense_Data[#Data],14,0)</f>
        <v>SL51@tidalwaveautospa.com</v>
      </c>
      <c r="K3010" s="68">
        <v>45524</v>
      </c>
      <c r="L3010" s="75"/>
      <c r="M3010" s="66"/>
      <c r="N3010" s="61"/>
      <c r="O3010" s="65"/>
    </row>
    <row r="3011" spans="1:15" hidden="1" x14ac:dyDescent="0.25">
      <c r="A3011" s="61" t="s">
        <v>138</v>
      </c>
      <c r="B3011" s="61" t="s">
        <v>14062</v>
      </c>
      <c r="C3011" s="50">
        <v>413.74</v>
      </c>
      <c r="D3011" s="66">
        <v>45476</v>
      </c>
      <c r="E3011" s="61" t="s">
        <v>12978</v>
      </c>
      <c r="F3011" s="61"/>
      <c r="G3011" s="61" t="str">
        <f>VLOOKUP(Corrections[[#This Row],[Employee]],'[1]Management Hierarchy Report'!$A$2:$C$3607, 3, 0)</f>
        <v>Kyle Rovansek</v>
      </c>
      <c r="H3011" s="48" t="s">
        <v>77</v>
      </c>
      <c r="I3011" s="61" t="s">
        <v>70</v>
      </c>
      <c r="J3011" s="61" t="str">
        <f>VLOOKUP(Corrections[[#This Row],[Employee]],[1]!Expense_Data[#Data],14,0)</f>
        <v>SL51@tidalwaveautospa.com</v>
      </c>
      <c r="K3011" s="68">
        <v>45524</v>
      </c>
      <c r="L3011" s="75"/>
      <c r="M3011" s="66"/>
      <c r="N3011" s="61"/>
      <c r="O3011" s="65"/>
    </row>
    <row r="3012" spans="1:15" hidden="1" x14ac:dyDescent="0.25">
      <c r="A3012" s="61" t="s">
        <v>138</v>
      </c>
      <c r="B3012" s="61" t="s">
        <v>14062</v>
      </c>
      <c r="C3012" s="50">
        <v>43.08</v>
      </c>
      <c r="D3012" s="66">
        <v>45479</v>
      </c>
      <c r="E3012" s="61" t="s">
        <v>12978</v>
      </c>
      <c r="F3012" s="61"/>
      <c r="G3012" s="61" t="str">
        <f>VLOOKUP(Corrections[[#This Row],[Employee]],'[1]Management Hierarchy Report'!$A$2:$C$3607, 3, 0)</f>
        <v>Kyle Rovansek</v>
      </c>
      <c r="H3012" s="48" t="s">
        <v>77</v>
      </c>
      <c r="I3012" s="61" t="s">
        <v>70</v>
      </c>
      <c r="J3012" s="61" t="str">
        <f>VLOOKUP(Corrections[[#This Row],[Employee]],[1]!Expense_Data[#Data],14,0)</f>
        <v>SL51@tidalwaveautospa.com</v>
      </c>
      <c r="K3012" s="68">
        <v>45524</v>
      </c>
      <c r="L3012" s="75"/>
      <c r="M3012" s="66"/>
      <c r="N3012" s="61"/>
      <c r="O3012" s="65"/>
    </row>
    <row r="3013" spans="1:15" hidden="1" x14ac:dyDescent="0.25">
      <c r="A3013" s="61" t="s">
        <v>138</v>
      </c>
      <c r="B3013" s="61" t="s">
        <v>14062</v>
      </c>
      <c r="C3013" s="50">
        <v>43.08</v>
      </c>
      <c r="D3013" s="66">
        <v>45479</v>
      </c>
      <c r="E3013" s="61" t="s">
        <v>12978</v>
      </c>
      <c r="F3013" s="61"/>
      <c r="G3013" s="61" t="str">
        <f>VLOOKUP(Corrections[[#This Row],[Employee]],'[1]Management Hierarchy Report'!$A$2:$C$3607, 3, 0)</f>
        <v>Kyle Rovansek</v>
      </c>
      <c r="H3013" s="48" t="s">
        <v>77</v>
      </c>
      <c r="I3013" s="61" t="s">
        <v>70</v>
      </c>
      <c r="J3013" s="61" t="str">
        <f>VLOOKUP(Corrections[[#This Row],[Employee]],[1]!Expense_Data[#Data],14,0)</f>
        <v>SL51@tidalwaveautospa.com</v>
      </c>
      <c r="K3013" s="68">
        <v>45524</v>
      </c>
      <c r="L3013" s="75"/>
      <c r="M3013" s="66"/>
      <c r="N3013" s="61"/>
      <c r="O3013" s="65"/>
    </row>
    <row r="3014" spans="1:15" hidden="1" x14ac:dyDescent="0.25">
      <c r="A3014" s="61" t="s">
        <v>138</v>
      </c>
      <c r="B3014" s="61" t="s">
        <v>14062</v>
      </c>
      <c r="C3014" s="50">
        <v>24.75</v>
      </c>
      <c r="D3014" s="66">
        <v>45479</v>
      </c>
      <c r="E3014" s="61" t="s">
        <v>521</v>
      </c>
      <c r="F3014" s="61"/>
      <c r="G3014" s="61" t="str">
        <f>VLOOKUP(Corrections[[#This Row],[Employee]],'[1]Management Hierarchy Report'!$A$2:$C$3607, 3, 0)</f>
        <v>Kyle Rovansek</v>
      </c>
      <c r="H3014" s="48" t="s">
        <v>77</v>
      </c>
      <c r="I3014" s="61" t="s">
        <v>70</v>
      </c>
      <c r="J3014" s="61" t="str">
        <f>VLOOKUP(Corrections[[#This Row],[Employee]],[1]!Expense_Data[#Data],14,0)</f>
        <v>SL51@tidalwaveautospa.com</v>
      </c>
      <c r="K3014" s="68">
        <v>45524</v>
      </c>
      <c r="L3014" s="75"/>
      <c r="M3014" s="66"/>
      <c r="N3014" s="61"/>
      <c r="O3014" s="65"/>
    </row>
    <row r="3015" spans="1:15" hidden="1" x14ac:dyDescent="0.25">
      <c r="A3015" s="61" t="s">
        <v>138</v>
      </c>
      <c r="B3015" s="61" t="s">
        <v>14062</v>
      </c>
      <c r="C3015" s="50">
        <v>91.14</v>
      </c>
      <c r="D3015" s="66">
        <v>45484</v>
      </c>
      <c r="E3015" s="61" t="s">
        <v>12978</v>
      </c>
      <c r="F3015" s="61"/>
      <c r="G3015" s="61" t="str">
        <f>VLOOKUP(Corrections[[#This Row],[Employee]],'[1]Management Hierarchy Report'!$A$2:$C$3607, 3, 0)</f>
        <v>Kyle Rovansek</v>
      </c>
      <c r="H3015" s="48" t="s">
        <v>77</v>
      </c>
      <c r="I3015" s="61" t="s">
        <v>70</v>
      </c>
      <c r="J3015" s="61" t="str">
        <f>VLOOKUP(Corrections[[#This Row],[Employee]],[1]!Expense_Data[#Data],14,0)</f>
        <v>SL51@tidalwaveautospa.com</v>
      </c>
      <c r="K3015" s="68">
        <v>45524</v>
      </c>
      <c r="L3015" s="75"/>
      <c r="M3015" s="66"/>
      <c r="N3015" s="61"/>
      <c r="O3015" s="65"/>
    </row>
    <row r="3016" spans="1:15" hidden="1" x14ac:dyDescent="0.25">
      <c r="A3016" s="61" t="s">
        <v>138</v>
      </c>
      <c r="B3016" s="61" t="s">
        <v>14062</v>
      </c>
      <c r="C3016" s="50">
        <v>21.47</v>
      </c>
      <c r="D3016" s="66">
        <v>45486</v>
      </c>
      <c r="E3016" s="61" t="s">
        <v>12978</v>
      </c>
      <c r="F3016" s="61"/>
      <c r="G3016" s="61" t="str">
        <f>VLOOKUP(Corrections[[#This Row],[Employee]],'[1]Management Hierarchy Report'!$A$2:$C$3607, 3, 0)</f>
        <v>Kyle Rovansek</v>
      </c>
      <c r="H3016" s="48" t="s">
        <v>77</v>
      </c>
      <c r="I3016" s="61" t="s">
        <v>70</v>
      </c>
      <c r="J3016" s="61" t="str">
        <f>VLOOKUP(Corrections[[#This Row],[Employee]],[1]!Expense_Data[#Data],14,0)</f>
        <v>SL51@tidalwaveautospa.com</v>
      </c>
      <c r="K3016" s="68">
        <v>45524</v>
      </c>
      <c r="L3016" s="75"/>
      <c r="M3016" s="66"/>
      <c r="N3016" s="61"/>
      <c r="O3016" s="65"/>
    </row>
    <row r="3017" spans="1:15" hidden="1" x14ac:dyDescent="0.25">
      <c r="A3017" s="61" t="s">
        <v>138</v>
      </c>
      <c r="B3017" s="61" t="s">
        <v>14062</v>
      </c>
      <c r="C3017" s="50">
        <v>59.34</v>
      </c>
      <c r="D3017" s="66">
        <v>45488</v>
      </c>
      <c r="E3017" s="61" t="s">
        <v>12978</v>
      </c>
      <c r="F3017" s="61"/>
      <c r="G3017" s="61" t="str">
        <f>VLOOKUP(Corrections[[#This Row],[Employee]],'[1]Management Hierarchy Report'!$A$2:$C$3607, 3, 0)</f>
        <v>Kyle Rovansek</v>
      </c>
      <c r="H3017" s="48" t="s">
        <v>77</v>
      </c>
      <c r="I3017" s="61" t="s">
        <v>70</v>
      </c>
      <c r="J3017" s="61" t="str">
        <f>VLOOKUP(Corrections[[#This Row],[Employee]],[1]!Expense_Data[#Data],14,0)</f>
        <v>SL51@tidalwaveautospa.com</v>
      </c>
      <c r="K3017" s="68">
        <v>45524</v>
      </c>
      <c r="L3017" s="75"/>
      <c r="M3017" s="66"/>
      <c r="N3017" s="61"/>
      <c r="O3017" s="65"/>
    </row>
    <row r="3018" spans="1:15" hidden="1" x14ac:dyDescent="0.25">
      <c r="A3018" s="61" t="s">
        <v>138</v>
      </c>
      <c r="B3018" s="61" t="s">
        <v>14062</v>
      </c>
      <c r="C3018" s="50">
        <v>12.02</v>
      </c>
      <c r="D3018" s="66">
        <v>45488</v>
      </c>
      <c r="E3018" s="61" t="s">
        <v>12978</v>
      </c>
      <c r="F3018" s="61"/>
      <c r="G3018" s="61" t="str">
        <f>VLOOKUP(Corrections[[#This Row],[Employee]],'[1]Management Hierarchy Report'!$A$2:$C$3607, 3, 0)</f>
        <v>Kyle Rovansek</v>
      </c>
      <c r="H3018" s="48" t="s">
        <v>77</v>
      </c>
      <c r="I3018" s="61" t="s">
        <v>70</v>
      </c>
      <c r="J3018" s="61" t="str">
        <f>VLOOKUP(Corrections[[#This Row],[Employee]],[1]!Expense_Data[#Data],14,0)</f>
        <v>SL51@tidalwaveautospa.com</v>
      </c>
      <c r="K3018" s="68">
        <v>45524</v>
      </c>
      <c r="L3018" s="75"/>
      <c r="M3018" s="66"/>
      <c r="N3018" s="61"/>
      <c r="O3018" s="65"/>
    </row>
    <row r="3019" spans="1:15" hidden="1" x14ac:dyDescent="0.25">
      <c r="A3019" s="61" t="s">
        <v>138</v>
      </c>
      <c r="B3019" s="61" t="s">
        <v>14062</v>
      </c>
      <c r="C3019" s="50">
        <v>59.34</v>
      </c>
      <c r="D3019" s="66">
        <v>45488</v>
      </c>
      <c r="E3019" s="61" t="s">
        <v>521</v>
      </c>
      <c r="F3019" s="61"/>
      <c r="G3019" s="61" t="str">
        <f>VLOOKUP(Corrections[[#This Row],[Employee]],'[1]Management Hierarchy Report'!$A$2:$C$3607, 3, 0)</f>
        <v>Kyle Rovansek</v>
      </c>
      <c r="H3019" s="48" t="s">
        <v>77</v>
      </c>
      <c r="I3019" s="61" t="s">
        <v>70</v>
      </c>
      <c r="J3019" s="61" t="str">
        <f>VLOOKUP(Corrections[[#This Row],[Employee]],[1]!Expense_Data[#Data],14,0)</f>
        <v>SL51@tidalwaveautospa.com</v>
      </c>
      <c r="K3019" s="68">
        <v>45524</v>
      </c>
      <c r="L3019" s="75"/>
      <c r="M3019" s="66"/>
      <c r="N3019" s="61"/>
      <c r="O3019" s="65"/>
    </row>
    <row r="3020" spans="1:15" hidden="1" x14ac:dyDescent="0.25">
      <c r="A3020" s="61" t="s">
        <v>138</v>
      </c>
      <c r="B3020" s="61" t="s">
        <v>14060</v>
      </c>
      <c r="C3020" s="50">
        <v>437.07</v>
      </c>
      <c r="D3020" s="66">
        <v>45476</v>
      </c>
      <c r="E3020" s="61" t="s">
        <v>521</v>
      </c>
      <c r="F3020" s="61"/>
      <c r="G3020" s="61" t="str">
        <f>VLOOKUP(Corrections[[#This Row],[Employee]],'[1]Management Hierarchy Report'!$A$2:$C$3607, 3, 0)</f>
        <v>Kyle Rovansek</v>
      </c>
      <c r="H3020" s="48" t="s">
        <v>77</v>
      </c>
      <c r="I3020" s="61" t="s">
        <v>70</v>
      </c>
      <c r="J3020" s="61" t="str">
        <f>VLOOKUP(Corrections[[#This Row],[Employee]],[1]!Expense_Data[#Data],14,0)</f>
        <v>SL51@tidalwaveautospa.com</v>
      </c>
      <c r="K3020" s="68">
        <v>45524</v>
      </c>
      <c r="L3020" s="75"/>
      <c r="M3020" s="66"/>
      <c r="N3020" s="61"/>
      <c r="O3020" s="65"/>
    </row>
    <row r="3021" spans="1:15" hidden="1" x14ac:dyDescent="0.25">
      <c r="A3021" s="61" t="s">
        <v>138</v>
      </c>
      <c r="B3021" s="61" t="s">
        <v>14060</v>
      </c>
      <c r="C3021" s="50">
        <v>258.58999999999997</v>
      </c>
      <c r="D3021" s="66">
        <v>45488</v>
      </c>
      <c r="E3021" s="61" t="s">
        <v>12978</v>
      </c>
      <c r="F3021" s="61"/>
      <c r="G3021" s="61" t="str">
        <f>VLOOKUP(Corrections[[#This Row],[Employee]],'[1]Management Hierarchy Report'!$A$2:$C$3607, 3, 0)</f>
        <v>Kyle Rovansek</v>
      </c>
      <c r="H3021" s="48" t="s">
        <v>77</v>
      </c>
      <c r="I3021" s="61" t="s">
        <v>70</v>
      </c>
      <c r="J3021" s="61" t="str">
        <f>VLOOKUP(Corrections[[#This Row],[Employee]],[1]!Expense_Data[#Data],14,0)</f>
        <v>SL51@tidalwaveautospa.com</v>
      </c>
      <c r="K3021" s="68">
        <v>45524</v>
      </c>
      <c r="L3021" s="75"/>
      <c r="M3021" s="66"/>
      <c r="N3021" s="61"/>
      <c r="O3021" s="65"/>
    </row>
    <row r="3022" spans="1:15" hidden="1" x14ac:dyDescent="0.25">
      <c r="A3022" s="61" t="s">
        <v>1977</v>
      </c>
      <c r="B3022" s="61" t="s">
        <v>14027</v>
      </c>
      <c r="C3022" s="50">
        <v>4.01</v>
      </c>
      <c r="D3022" s="66">
        <v>45505</v>
      </c>
      <c r="E3022" s="61" t="s">
        <v>268</v>
      </c>
      <c r="F3022" s="61"/>
      <c r="G3022" s="61" t="str">
        <f>VLOOKUP(Corrections[[#This Row],[Employee]],'[1]Management Hierarchy Report'!$A$2:$C$3607, 3, 0)</f>
        <v>Patrick Rollins</v>
      </c>
      <c r="H3022" s="48" t="s">
        <v>268</v>
      </c>
      <c r="I3022" s="61" t="s">
        <v>70</v>
      </c>
      <c r="J3022" s="61" t="str">
        <f>VLOOKUP(Corrections[[#This Row],[Employee]],[1]!Expense_Data[#Data],14,0)</f>
        <v>SL303@tidalwaveautospa.com</v>
      </c>
      <c r="K3022" s="68">
        <v>45524</v>
      </c>
      <c r="L3022" s="75"/>
      <c r="M3022" s="66"/>
      <c r="N3022" s="61"/>
      <c r="O3022" s="65"/>
    </row>
    <row r="3023" spans="1:15" hidden="1" x14ac:dyDescent="0.25">
      <c r="A3023" s="61" t="s">
        <v>1977</v>
      </c>
      <c r="B3023" s="61" t="s">
        <v>14026</v>
      </c>
      <c r="C3023" s="50">
        <v>48.12</v>
      </c>
      <c r="D3023" s="66">
        <v>45491</v>
      </c>
      <c r="E3023" s="61" t="s">
        <v>13828</v>
      </c>
      <c r="F3023" s="61"/>
      <c r="G3023" s="61" t="str">
        <f>VLOOKUP(Corrections[[#This Row],[Employee]],'[1]Management Hierarchy Report'!$A$2:$C$3607, 3, 0)</f>
        <v>Patrick Rollins</v>
      </c>
      <c r="H3023" s="48" t="s">
        <v>77</v>
      </c>
      <c r="I3023" s="61" t="s">
        <v>70</v>
      </c>
      <c r="J3023" s="61" t="str">
        <f>VLOOKUP(Corrections[[#This Row],[Employee]],[1]!Expense_Data[#Data],14,0)</f>
        <v>SL303@tidalwaveautospa.com</v>
      </c>
      <c r="K3023" s="68">
        <v>45524</v>
      </c>
      <c r="L3023" s="75"/>
      <c r="M3023" s="66"/>
      <c r="N3023" s="61"/>
      <c r="O3023" s="65"/>
    </row>
    <row r="3024" spans="1:15" hidden="1" x14ac:dyDescent="0.25">
      <c r="A3024" s="61" t="s">
        <v>1977</v>
      </c>
      <c r="B3024" s="61" t="s">
        <v>14026</v>
      </c>
      <c r="C3024" s="57">
        <v>31.23</v>
      </c>
      <c r="D3024" s="66">
        <v>45492</v>
      </c>
      <c r="E3024" s="61" t="s">
        <v>12978</v>
      </c>
      <c r="F3024" s="61"/>
      <c r="G3024" s="61" t="str">
        <f>VLOOKUP(Corrections[[#This Row],[Employee]],'[1]Management Hierarchy Report'!$A$2:$C$3607, 3, 0)</f>
        <v>Patrick Rollins</v>
      </c>
      <c r="H3024" s="48" t="s">
        <v>77</v>
      </c>
      <c r="I3024" s="61" t="s">
        <v>70</v>
      </c>
      <c r="J3024" s="61" t="str">
        <f>VLOOKUP(Corrections[[#This Row],[Employee]],[1]!Expense_Data[#Data],14,0)</f>
        <v>SL303@tidalwaveautospa.com</v>
      </c>
      <c r="K3024" s="68">
        <v>45524</v>
      </c>
      <c r="L3024" s="75"/>
      <c r="M3024" s="66"/>
      <c r="N3024" s="61"/>
      <c r="O3024" s="65"/>
    </row>
    <row r="3025" spans="1:15" hidden="1" x14ac:dyDescent="0.25">
      <c r="A3025" s="61" t="s">
        <v>1977</v>
      </c>
      <c r="B3025" s="61" t="s">
        <v>14026</v>
      </c>
      <c r="C3025" s="57">
        <v>683.07</v>
      </c>
      <c r="D3025" s="66">
        <v>45495</v>
      </c>
      <c r="E3025" s="61" t="s">
        <v>13828</v>
      </c>
      <c r="F3025" s="61"/>
      <c r="G3025" s="61" t="str">
        <f>VLOOKUP(Corrections[[#This Row],[Employee]],'[1]Management Hierarchy Report'!$A$2:$C$3607, 3, 0)</f>
        <v>Patrick Rollins</v>
      </c>
      <c r="H3025" s="48" t="s">
        <v>77</v>
      </c>
      <c r="I3025" s="61" t="s">
        <v>70</v>
      </c>
      <c r="J3025" s="61" t="str">
        <f>VLOOKUP(Corrections[[#This Row],[Employee]],[1]!Expense_Data[#Data],14,0)</f>
        <v>SL303@tidalwaveautospa.com</v>
      </c>
      <c r="K3025" s="68">
        <v>45524</v>
      </c>
      <c r="L3025" s="75"/>
      <c r="M3025" s="66"/>
      <c r="N3025" s="61"/>
      <c r="O3025" s="65"/>
    </row>
    <row r="3026" spans="1:15" hidden="1" x14ac:dyDescent="0.25">
      <c r="A3026" s="61" t="s">
        <v>1977</v>
      </c>
      <c r="B3026" s="61" t="s">
        <v>14026</v>
      </c>
      <c r="C3026" s="57">
        <v>82.62</v>
      </c>
      <c r="D3026" s="66">
        <v>45509</v>
      </c>
      <c r="E3026" s="61" t="s">
        <v>13030</v>
      </c>
      <c r="F3026" s="61"/>
      <c r="G3026" s="61" t="str">
        <f>VLOOKUP(Corrections[[#This Row],[Employee]],'[1]Management Hierarchy Report'!$A$2:$C$3607, 3, 0)</f>
        <v>Patrick Rollins</v>
      </c>
      <c r="H3026" s="48" t="s">
        <v>77</v>
      </c>
      <c r="I3026" s="61" t="s">
        <v>70</v>
      </c>
      <c r="J3026" s="61" t="str">
        <f>VLOOKUP(Corrections[[#This Row],[Employee]],[1]!Expense_Data[#Data],14,0)</f>
        <v>SL303@tidalwaveautospa.com</v>
      </c>
      <c r="K3026" s="68">
        <v>45524</v>
      </c>
      <c r="L3026" s="75"/>
      <c r="M3026" s="66"/>
      <c r="N3026" s="61"/>
      <c r="O3026" s="65"/>
    </row>
    <row r="3027" spans="1:15" hidden="1" x14ac:dyDescent="0.25">
      <c r="A3027" s="70" t="s">
        <v>540</v>
      </c>
      <c r="B3027" s="70" t="s">
        <v>13817</v>
      </c>
      <c r="C3027" s="50">
        <v>136.93</v>
      </c>
      <c r="D3027" s="71">
        <v>45473</v>
      </c>
      <c r="E3027" s="61" t="s">
        <v>13030</v>
      </c>
      <c r="F3027" s="61"/>
      <c r="G3027" s="61" t="str">
        <f>VLOOKUP(Corrections[[#This Row],[Employee]],'[1]Management Hierarchy Report'!$A$2:$C$3607, 3, 0)</f>
        <v>Wesley Kurtz</v>
      </c>
      <c r="H3027" s="48" t="s">
        <v>77</v>
      </c>
      <c r="I3027" s="61" t="s">
        <v>70</v>
      </c>
      <c r="J3027" s="61" t="str">
        <f>VLOOKUP(Corrections[[#This Row],[Employee]],[1]!Expense_Data[#Data],14,0)</f>
        <v>SL17@tidalwaveautospa.com</v>
      </c>
      <c r="K3027" s="68">
        <v>45524</v>
      </c>
      <c r="L3027" s="75"/>
      <c r="M3027" s="66"/>
      <c r="N3027" s="61"/>
      <c r="O3027" s="65"/>
    </row>
    <row r="3028" spans="1:15" hidden="1" x14ac:dyDescent="0.25">
      <c r="A3028" s="61" t="s">
        <v>5009</v>
      </c>
      <c r="B3028" s="61" t="s">
        <v>13084</v>
      </c>
      <c r="C3028" s="50">
        <v>272.01</v>
      </c>
      <c r="D3028" s="52">
        <v>45461</v>
      </c>
      <c r="E3028" s="66" t="s">
        <v>12978</v>
      </c>
      <c r="F3028" s="61"/>
      <c r="G3028" s="61" t="str">
        <f>VLOOKUP(Corrections[[#This Row],[Employee]],'[1]Management Hierarchy Report'!$A$2:$C$3607, 3, 0)</f>
        <v>Patrick Rollins</v>
      </c>
      <c r="H3028" s="48" t="s">
        <v>77</v>
      </c>
      <c r="I3028" s="61" t="s">
        <v>70</v>
      </c>
      <c r="J3028" s="61" t="str">
        <f>VLOOKUP(Corrections[[#This Row],[Employee]],[1]!Expense_Data[#Data],14,0)</f>
        <v>SL216@tidalwaveautospa.com</v>
      </c>
      <c r="K3028" s="68">
        <v>45524</v>
      </c>
      <c r="L3028" s="75"/>
      <c r="M3028" s="66"/>
      <c r="N3028" s="61"/>
      <c r="O3028" s="65"/>
    </row>
    <row r="3029" spans="1:15" hidden="1" x14ac:dyDescent="0.25">
      <c r="A3029" s="61" t="s">
        <v>5009</v>
      </c>
      <c r="B3029" s="61" t="s">
        <v>13084</v>
      </c>
      <c r="C3029" s="50">
        <v>148.74</v>
      </c>
      <c r="D3029" s="52">
        <v>45462</v>
      </c>
      <c r="E3029" s="66" t="s">
        <v>12978</v>
      </c>
      <c r="F3029" s="61"/>
      <c r="G3029" s="61" t="str">
        <f>VLOOKUP(Corrections[[#This Row],[Employee]],'[1]Management Hierarchy Report'!$A$2:$C$3607, 3, 0)</f>
        <v>Patrick Rollins</v>
      </c>
      <c r="H3029" s="48" t="s">
        <v>77</v>
      </c>
      <c r="I3029" s="61" t="s">
        <v>70</v>
      </c>
      <c r="J3029" s="61" t="str">
        <f>VLOOKUP(Corrections[[#This Row],[Employee]],[1]!Expense_Data[#Data],14,0)</f>
        <v>SL216@tidalwaveautospa.com</v>
      </c>
      <c r="K3029" s="68">
        <v>45524</v>
      </c>
      <c r="L3029" s="75"/>
      <c r="M3029" s="66"/>
      <c r="N3029" s="61"/>
      <c r="O3029" s="65"/>
    </row>
    <row r="3030" spans="1:15" hidden="1" x14ac:dyDescent="0.25">
      <c r="A3030" s="61" t="s">
        <v>5009</v>
      </c>
      <c r="B3030" s="61" t="s">
        <v>13084</v>
      </c>
      <c r="C3030" s="50">
        <v>25.15</v>
      </c>
      <c r="D3030" s="66">
        <v>45465</v>
      </c>
      <c r="E3030" s="61" t="s">
        <v>13030</v>
      </c>
      <c r="F3030" s="61"/>
      <c r="G3030" s="61" t="str">
        <f>VLOOKUP(Corrections[[#This Row],[Employee]],'[1]Management Hierarchy Report'!$A$2:$C$3607, 3, 0)</f>
        <v>Patrick Rollins</v>
      </c>
      <c r="H3030" s="48" t="s">
        <v>77</v>
      </c>
      <c r="I3030" s="61" t="s">
        <v>70</v>
      </c>
      <c r="J3030" s="61" t="str">
        <f>VLOOKUP(Corrections[[#This Row],[Employee]],[1]!Expense_Data[#Data],14,0)</f>
        <v>SL216@tidalwaveautospa.com</v>
      </c>
      <c r="K3030" s="68">
        <v>45524</v>
      </c>
      <c r="L3030" s="75"/>
      <c r="M3030" s="66"/>
      <c r="N3030" s="61"/>
      <c r="O3030" s="65"/>
    </row>
    <row r="3031" spans="1:15" hidden="1" x14ac:dyDescent="0.25">
      <c r="A3031" s="61" t="s">
        <v>612</v>
      </c>
      <c r="B3031" s="61" t="s">
        <v>14047</v>
      </c>
      <c r="C3031" s="57">
        <v>96.91</v>
      </c>
      <c r="D3031" s="66">
        <v>45498</v>
      </c>
      <c r="E3031" s="61" t="s">
        <v>13030</v>
      </c>
      <c r="F3031" s="61"/>
      <c r="G3031" s="61" t="str">
        <f>VLOOKUP(Corrections[[#This Row],[Employee]],'[1]Management Hierarchy Report'!$A$2:$C$3607, 3, 0)</f>
        <v>Joe Chavez</v>
      </c>
      <c r="H3031" s="48" t="s">
        <v>77</v>
      </c>
      <c r="I3031" s="61" t="s">
        <v>70</v>
      </c>
      <c r="J3031" s="61" t="str">
        <f>VLOOKUP(Corrections[[#This Row],[Employee]],[1]!Expense_Data[#Data],14,0)</f>
        <v>SL239@tidalwaveautospa.com</v>
      </c>
      <c r="K3031" s="68">
        <v>45524</v>
      </c>
      <c r="L3031" s="75"/>
      <c r="M3031" s="66"/>
      <c r="N3031" s="61"/>
      <c r="O3031" s="65"/>
    </row>
    <row r="3032" spans="1:15" hidden="1" x14ac:dyDescent="0.25">
      <c r="A3032" s="61" t="s">
        <v>612</v>
      </c>
      <c r="B3032" s="61" t="s">
        <v>14047</v>
      </c>
      <c r="C3032" s="57">
        <v>215.71</v>
      </c>
      <c r="D3032" s="66">
        <v>45505</v>
      </c>
      <c r="E3032" s="61" t="s">
        <v>146</v>
      </c>
      <c r="F3032" s="61"/>
      <c r="G3032" s="61" t="str">
        <f>VLOOKUP(Corrections[[#This Row],[Employee]],'[1]Management Hierarchy Report'!$A$2:$C$3607, 3, 0)</f>
        <v>Joe Chavez</v>
      </c>
      <c r="H3032" s="48" t="s">
        <v>77</v>
      </c>
      <c r="I3032" s="61" t="s">
        <v>70</v>
      </c>
      <c r="J3032" s="61" t="str">
        <f>VLOOKUP(Corrections[[#This Row],[Employee]],[1]!Expense_Data[#Data],14,0)</f>
        <v>SL239@tidalwaveautospa.com</v>
      </c>
      <c r="K3032" s="68">
        <v>45524</v>
      </c>
      <c r="L3032" s="75"/>
      <c r="M3032" s="66"/>
      <c r="N3032" s="61"/>
      <c r="O3032" s="65"/>
    </row>
    <row r="3033" spans="1:15" hidden="1" x14ac:dyDescent="0.25">
      <c r="A3033" s="61" t="s">
        <v>612</v>
      </c>
      <c r="B3033" s="61" t="s">
        <v>14047</v>
      </c>
      <c r="C3033" s="57">
        <v>731.77</v>
      </c>
      <c r="D3033" s="66">
        <v>45509</v>
      </c>
      <c r="E3033" s="61" t="s">
        <v>146</v>
      </c>
      <c r="F3033" s="61"/>
      <c r="G3033" s="61" t="str">
        <f>VLOOKUP(Corrections[[#This Row],[Employee]],'[1]Management Hierarchy Report'!$A$2:$C$3607, 3, 0)</f>
        <v>Joe Chavez</v>
      </c>
      <c r="H3033" s="48" t="s">
        <v>77</v>
      </c>
      <c r="I3033" s="61" t="s">
        <v>70</v>
      </c>
      <c r="J3033" s="61" t="str">
        <f>VLOOKUP(Corrections[[#This Row],[Employee]],[1]!Expense_Data[#Data],14,0)</f>
        <v>SL239@tidalwaveautospa.com</v>
      </c>
      <c r="K3033" s="68">
        <v>45524</v>
      </c>
      <c r="L3033" s="75"/>
      <c r="M3033" s="66"/>
      <c r="N3033" s="61"/>
      <c r="O3033" s="65"/>
    </row>
    <row r="3034" spans="1:15" hidden="1" x14ac:dyDescent="0.25">
      <c r="A3034" s="61" t="s">
        <v>612</v>
      </c>
      <c r="B3034" s="61" t="s">
        <v>14047</v>
      </c>
      <c r="C3034" s="50">
        <v>90.35</v>
      </c>
      <c r="D3034" s="66">
        <v>45509</v>
      </c>
      <c r="E3034" s="61" t="s">
        <v>13030</v>
      </c>
      <c r="F3034" s="61"/>
      <c r="G3034" s="61" t="str">
        <f>VLOOKUP(Corrections[[#This Row],[Employee]],'[1]Management Hierarchy Report'!$A$2:$C$3607, 3, 0)</f>
        <v>Joe Chavez</v>
      </c>
      <c r="H3034" s="48" t="s">
        <v>77</v>
      </c>
      <c r="I3034" s="61" t="s">
        <v>70</v>
      </c>
      <c r="J3034" s="61" t="str">
        <f>VLOOKUP(Corrections[[#This Row],[Employee]],[1]!Expense_Data[#Data],14,0)</f>
        <v>SL239@tidalwaveautospa.com</v>
      </c>
      <c r="K3034" s="68">
        <v>45524</v>
      </c>
      <c r="L3034" s="75"/>
      <c r="M3034" s="66"/>
      <c r="N3034" s="61"/>
      <c r="O3034" s="65"/>
    </row>
    <row r="3035" spans="1:15" hidden="1" x14ac:dyDescent="0.25">
      <c r="A3035" s="61" t="s">
        <v>2355</v>
      </c>
      <c r="B3035" s="61" t="s">
        <v>13113</v>
      </c>
      <c r="C3035" s="50">
        <v>67.38</v>
      </c>
      <c r="D3035" s="66">
        <v>45467</v>
      </c>
      <c r="E3035" s="61" t="s">
        <v>12978</v>
      </c>
      <c r="F3035" s="61"/>
      <c r="G3035" s="61" t="str">
        <f>VLOOKUP(Corrections[[#This Row],[Employee]],'[1]Management Hierarchy Report'!$A$2:$C$3607, 3, 0)</f>
        <v>Kyle Rovansek</v>
      </c>
      <c r="H3035" s="48" t="s">
        <v>77</v>
      </c>
      <c r="I3035" s="61" t="s">
        <v>70</v>
      </c>
      <c r="J3035" s="61" t="str">
        <f>VLOOKUP(Corrections[[#This Row],[Employee]],[1]!Expense_Data[#Data],14,0)</f>
        <v>SL23@tidalwaveautospa.com</v>
      </c>
      <c r="K3035" s="68">
        <v>45524</v>
      </c>
      <c r="L3035" s="75"/>
      <c r="M3035" s="66"/>
      <c r="N3035" s="61"/>
      <c r="O3035" s="65"/>
    </row>
    <row r="3036" spans="1:15" hidden="1" x14ac:dyDescent="0.25">
      <c r="A3036" s="61" t="s">
        <v>2355</v>
      </c>
      <c r="B3036" s="61" t="s">
        <v>13113</v>
      </c>
      <c r="C3036" s="50">
        <v>64.19</v>
      </c>
      <c r="D3036" s="66">
        <v>45467</v>
      </c>
      <c r="E3036" s="61" t="s">
        <v>12978</v>
      </c>
      <c r="F3036" s="61"/>
      <c r="G3036" s="61" t="str">
        <f>VLOOKUP(Corrections[[#This Row],[Employee]],'[1]Management Hierarchy Report'!$A$2:$C$3607, 3, 0)</f>
        <v>Kyle Rovansek</v>
      </c>
      <c r="H3036" s="48" t="s">
        <v>77</v>
      </c>
      <c r="I3036" s="61" t="s">
        <v>70</v>
      </c>
      <c r="J3036" s="61" t="str">
        <f>VLOOKUP(Corrections[[#This Row],[Employee]],[1]!Expense_Data[#Data],14,0)</f>
        <v>SL23@tidalwaveautospa.com</v>
      </c>
      <c r="K3036" s="68">
        <v>45524</v>
      </c>
      <c r="L3036" s="75"/>
      <c r="M3036" s="66"/>
      <c r="N3036" s="61"/>
      <c r="O3036" s="65"/>
    </row>
    <row r="3037" spans="1:15" hidden="1" x14ac:dyDescent="0.25">
      <c r="A3037" s="61" t="s">
        <v>2355</v>
      </c>
      <c r="B3037" s="61" t="s">
        <v>13113</v>
      </c>
      <c r="C3037" s="50">
        <v>213.42</v>
      </c>
      <c r="D3037" s="66">
        <v>45468</v>
      </c>
      <c r="E3037" s="61" t="s">
        <v>12978</v>
      </c>
      <c r="F3037" s="61"/>
      <c r="G3037" s="61" t="str">
        <f>VLOOKUP(Corrections[[#This Row],[Employee]],'[1]Management Hierarchy Report'!$A$2:$C$3607, 3, 0)</f>
        <v>Kyle Rovansek</v>
      </c>
      <c r="H3037" s="48" t="s">
        <v>77</v>
      </c>
      <c r="I3037" s="61" t="s">
        <v>70</v>
      </c>
      <c r="J3037" s="61" t="str">
        <f>VLOOKUP(Corrections[[#This Row],[Employee]],[1]!Expense_Data[#Data],14,0)</f>
        <v>SL23@tidalwaveautospa.com</v>
      </c>
      <c r="K3037" s="68">
        <v>45524</v>
      </c>
      <c r="L3037" s="75"/>
      <c r="M3037" s="66"/>
      <c r="N3037" s="61"/>
      <c r="O3037" s="65"/>
    </row>
    <row r="3038" spans="1:15" hidden="1" x14ac:dyDescent="0.25">
      <c r="A3038" s="61" t="s">
        <v>2355</v>
      </c>
      <c r="B3038" s="61" t="s">
        <v>13113</v>
      </c>
      <c r="C3038" s="50">
        <v>111.67</v>
      </c>
      <c r="D3038" s="66">
        <v>45476</v>
      </c>
      <c r="E3038" s="61" t="s">
        <v>12978</v>
      </c>
      <c r="F3038" s="61"/>
      <c r="G3038" s="61" t="str">
        <f>VLOOKUP(Corrections[[#This Row],[Employee]],'[1]Management Hierarchy Report'!$A$2:$C$3607, 3, 0)</f>
        <v>Kyle Rovansek</v>
      </c>
      <c r="H3038" s="48" t="s">
        <v>77</v>
      </c>
      <c r="I3038" s="61" t="s">
        <v>70</v>
      </c>
      <c r="J3038" s="61" t="str">
        <f>VLOOKUP(Corrections[[#This Row],[Employee]],[1]!Expense_Data[#Data],14,0)</f>
        <v>SL23@tidalwaveautospa.com</v>
      </c>
      <c r="K3038" s="68">
        <v>45524</v>
      </c>
      <c r="L3038" s="75"/>
      <c r="M3038" s="66"/>
      <c r="N3038" s="61"/>
      <c r="O3038" s="65"/>
    </row>
    <row r="3039" spans="1:15" hidden="1" x14ac:dyDescent="0.25">
      <c r="A3039" s="61" t="s">
        <v>2355</v>
      </c>
      <c r="B3039" s="61" t="s">
        <v>13113</v>
      </c>
      <c r="C3039" s="50">
        <v>37.04</v>
      </c>
      <c r="D3039" s="66">
        <v>45483</v>
      </c>
      <c r="E3039" s="61" t="s">
        <v>12978</v>
      </c>
      <c r="F3039" s="61"/>
      <c r="G3039" s="61" t="str">
        <f>VLOOKUP(Corrections[[#This Row],[Employee]],'[1]Management Hierarchy Report'!$A$2:$C$3607, 3, 0)</f>
        <v>Kyle Rovansek</v>
      </c>
      <c r="H3039" s="48" t="s">
        <v>77</v>
      </c>
      <c r="I3039" s="61" t="s">
        <v>70</v>
      </c>
      <c r="J3039" s="61" t="str">
        <f>VLOOKUP(Corrections[[#This Row],[Employee]],[1]!Expense_Data[#Data],14,0)</f>
        <v>SL23@tidalwaveautospa.com</v>
      </c>
      <c r="K3039" s="68">
        <v>45524</v>
      </c>
      <c r="L3039" s="75"/>
      <c r="M3039" s="66"/>
      <c r="N3039" s="61"/>
      <c r="O3039" s="65"/>
    </row>
    <row r="3040" spans="1:15" hidden="1" x14ac:dyDescent="0.25">
      <c r="A3040" s="61" t="s">
        <v>2376</v>
      </c>
      <c r="B3040" s="61" t="s">
        <v>14066</v>
      </c>
      <c r="C3040" s="50">
        <v>19.91</v>
      </c>
      <c r="D3040" s="66">
        <v>45463</v>
      </c>
      <c r="E3040" s="61" t="s">
        <v>13082</v>
      </c>
      <c r="F3040" s="61"/>
      <c r="G3040" s="61" t="str">
        <f>VLOOKUP(Corrections[[#This Row],[Employee]],'[1]Management Hierarchy Report'!$A$2:$C$3607, 3, 0)</f>
        <v>Kyle Rovansek</v>
      </c>
      <c r="H3040" s="48" t="s">
        <v>77</v>
      </c>
      <c r="I3040" s="61" t="s">
        <v>70</v>
      </c>
      <c r="J3040" s="61" t="str">
        <f>VLOOKUP(Corrections[[#This Row],[Employee]],[1]!Expense_Data[#Data],14,0)</f>
        <v>SL34@tidalwaveautospa.com</v>
      </c>
      <c r="K3040" s="68">
        <v>45524</v>
      </c>
      <c r="L3040" s="75"/>
      <c r="M3040" s="66"/>
      <c r="N3040" s="61"/>
      <c r="O3040" s="65"/>
    </row>
    <row r="3041" spans="1:15" hidden="1" x14ac:dyDescent="0.25">
      <c r="A3041" s="61" t="s">
        <v>2376</v>
      </c>
      <c r="B3041" s="61" t="s">
        <v>14066</v>
      </c>
      <c r="C3041" s="50">
        <v>53.8</v>
      </c>
      <c r="D3041" s="66">
        <v>45463</v>
      </c>
      <c r="E3041" s="61" t="s">
        <v>12978</v>
      </c>
      <c r="F3041" s="61"/>
      <c r="G3041" s="61" t="str">
        <f>VLOOKUP(Corrections[[#This Row],[Employee]],'[1]Management Hierarchy Report'!$A$2:$C$3607, 3, 0)</f>
        <v>Kyle Rovansek</v>
      </c>
      <c r="H3041" s="48" t="s">
        <v>77</v>
      </c>
      <c r="I3041" s="61" t="s">
        <v>70</v>
      </c>
      <c r="J3041" s="61" t="str">
        <f>VLOOKUP(Corrections[[#This Row],[Employee]],[1]!Expense_Data[#Data],14,0)</f>
        <v>SL34@tidalwaveautospa.com</v>
      </c>
      <c r="K3041" s="68">
        <v>45524</v>
      </c>
      <c r="L3041" s="75"/>
      <c r="M3041" s="66"/>
      <c r="N3041" s="61"/>
      <c r="O3041" s="65"/>
    </row>
    <row r="3042" spans="1:15" hidden="1" x14ac:dyDescent="0.25">
      <c r="A3042" s="61" t="s">
        <v>2376</v>
      </c>
      <c r="B3042" s="61" t="s">
        <v>14066</v>
      </c>
      <c r="C3042" s="50">
        <v>117.59</v>
      </c>
      <c r="D3042" s="66">
        <v>45470</v>
      </c>
      <c r="E3042" s="61" t="s">
        <v>13030</v>
      </c>
      <c r="F3042" s="61"/>
      <c r="G3042" s="61" t="str">
        <f>VLOOKUP(Corrections[[#This Row],[Employee]],'[1]Management Hierarchy Report'!$A$2:$C$3607, 3, 0)</f>
        <v>Kyle Rovansek</v>
      </c>
      <c r="H3042" s="48" t="s">
        <v>77</v>
      </c>
      <c r="I3042" s="61" t="s">
        <v>70</v>
      </c>
      <c r="J3042" s="61" t="str">
        <f>VLOOKUP(Corrections[[#This Row],[Employee]],[1]!Expense_Data[#Data],14,0)</f>
        <v>SL34@tidalwaveautospa.com</v>
      </c>
      <c r="K3042" s="68">
        <v>45524</v>
      </c>
      <c r="L3042" s="75"/>
      <c r="M3042" s="66"/>
      <c r="N3042" s="61"/>
      <c r="O3042" s="65"/>
    </row>
    <row r="3043" spans="1:15" hidden="1" x14ac:dyDescent="0.25">
      <c r="A3043" s="61" t="s">
        <v>2376</v>
      </c>
      <c r="B3043" s="61" t="s">
        <v>14066</v>
      </c>
      <c r="C3043" s="50">
        <v>16.79</v>
      </c>
      <c r="D3043" s="66">
        <v>45476</v>
      </c>
      <c r="E3043" s="61" t="s">
        <v>13082</v>
      </c>
      <c r="F3043" s="61"/>
      <c r="G3043" s="61" t="str">
        <f>VLOOKUP(Corrections[[#This Row],[Employee]],'[1]Management Hierarchy Report'!$A$2:$C$3607, 3, 0)</f>
        <v>Kyle Rovansek</v>
      </c>
      <c r="H3043" s="48" t="s">
        <v>77</v>
      </c>
      <c r="I3043" s="61" t="s">
        <v>70</v>
      </c>
      <c r="J3043" s="61" t="str">
        <f>VLOOKUP(Corrections[[#This Row],[Employee]],[1]!Expense_Data[#Data],14,0)</f>
        <v>SL34@tidalwaveautospa.com</v>
      </c>
      <c r="K3043" s="68">
        <v>45524</v>
      </c>
      <c r="L3043" s="75"/>
      <c r="M3043" s="66"/>
      <c r="N3043" s="61"/>
      <c r="O3043" s="65"/>
    </row>
    <row r="3044" spans="1:15" hidden="1" x14ac:dyDescent="0.25">
      <c r="A3044" s="61" t="s">
        <v>2376</v>
      </c>
      <c r="B3044" s="61" t="s">
        <v>14066</v>
      </c>
      <c r="C3044" s="50">
        <v>166.06</v>
      </c>
      <c r="D3044" s="66">
        <v>45492</v>
      </c>
      <c r="E3044" s="61" t="s">
        <v>13030</v>
      </c>
      <c r="F3044" s="61"/>
      <c r="G3044" s="61" t="str">
        <f>VLOOKUP(Corrections[[#This Row],[Employee]],'[1]Management Hierarchy Report'!$A$2:$C$3607, 3, 0)</f>
        <v>Kyle Rovansek</v>
      </c>
      <c r="H3044" s="48" t="s">
        <v>77</v>
      </c>
      <c r="I3044" s="61" t="s">
        <v>70</v>
      </c>
      <c r="J3044" s="61" t="str">
        <f>VLOOKUP(Corrections[[#This Row],[Employee]],[1]!Expense_Data[#Data],14,0)</f>
        <v>SL34@tidalwaveautospa.com</v>
      </c>
      <c r="K3044" s="68">
        <v>45524</v>
      </c>
      <c r="L3044" s="75"/>
      <c r="M3044" s="66"/>
      <c r="N3044" s="61"/>
      <c r="O3044" s="65"/>
    </row>
    <row r="3045" spans="1:15" hidden="1" x14ac:dyDescent="0.25">
      <c r="A3045" s="61" t="s">
        <v>2376</v>
      </c>
      <c r="B3045" s="61" t="s">
        <v>14066</v>
      </c>
      <c r="C3045" s="50">
        <v>23.14</v>
      </c>
      <c r="D3045" s="66">
        <v>45492</v>
      </c>
      <c r="E3045" s="61" t="s">
        <v>13030</v>
      </c>
      <c r="F3045" s="61"/>
      <c r="G3045" s="61" t="str">
        <f>VLOOKUP(Corrections[[#This Row],[Employee]],'[1]Management Hierarchy Report'!$A$2:$C$3607, 3, 0)</f>
        <v>Kyle Rovansek</v>
      </c>
      <c r="H3045" s="48" t="s">
        <v>77</v>
      </c>
      <c r="I3045" s="61" t="s">
        <v>70</v>
      </c>
      <c r="J3045" s="61" t="str">
        <f>VLOOKUP(Corrections[[#This Row],[Employee]],[1]!Expense_Data[#Data],14,0)</f>
        <v>SL34@tidalwaveautospa.com</v>
      </c>
      <c r="K3045" s="68">
        <v>45524</v>
      </c>
      <c r="L3045" s="75"/>
      <c r="M3045" s="66"/>
      <c r="N3045" s="61"/>
      <c r="O3045" s="65"/>
    </row>
    <row r="3046" spans="1:15" hidden="1" x14ac:dyDescent="0.25">
      <c r="A3046" s="61" t="s">
        <v>4716</v>
      </c>
      <c r="B3046" s="61" t="s">
        <v>14031</v>
      </c>
      <c r="C3046" s="50">
        <v>50</v>
      </c>
      <c r="D3046" s="66">
        <v>45498</v>
      </c>
      <c r="E3046" s="61" t="s">
        <v>13082</v>
      </c>
      <c r="F3046" s="61"/>
      <c r="G3046" s="61" t="str">
        <f>VLOOKUP(Corrections[[#This Row],[Employee]],'[1]Management Hierarchy Report'!$A$2:$C$3607, 3, 0)</f>
        <v>Coty Stevens</v>
      </c>
      <c r="H3046" s="48" t="s">
        <v>77</v>
      </c>
      <c r="I3046" s="61" t="s">
        <v>70</v>
      </c>
      <c r="J3046" s="61" t="str">
        <f>VLOOKUP(Corrections[[#This Row],[Employee]],[1]!Expense_Data[#Data],14,0)</f>
        <v>kristina.callow@tidalwaveautospa.com
kristina.callow@tidalwaveautospa.com</v>
      </c>
      <c r="K3046" s="68">
        <v>45524</v>
      </c>
      <c r="L3046" s="75"/>
      <c r="M3046" s="66"/>
      <c r="N3046" s="61"/>
      <c r="O3046" s="65"/>
    </row>
    <row r="3047" spans="1:15" hidden="1" x14ac:dyDescent="0.25">
      <c r="A3047" s="61" t="s">
        <v>4716</v>
      </c>
      <c r="B3047" s="61" t="s">
        <v>14031</v>
      </c>
      <c r="C3047" s="50">
        <v>478.13</v>
      </c>
      <c r="D3047" s="66">
        <v>45503</v>
      </c>
      <c r="E3047" s="61" t="s">
        <v>521</v>
      </c>
      <c r="F3047" s="61"/>
      <c r="G3047" s="61" t="str">
        <f>VLOOKUP(Corrections[[#This Row],[Employee]],'[1]Management Hierarchy Report'!$A$2:$C$3607, 3, 0)</f>
        <v>Coty Stevens</v>
      </c>
      <c r="H3047" s="48" t="s">
        <v>77</v>
      </c>
      <c r="I3047" s="61" t="s">
        <v>70</v>
      </c>
      <c r="J3047" s="61" t="str">
        <f>VLOOKUP(Corrections[[#This Row],[Employee]],[1]!Expense_Data[#Data],14,0)</f>
        <v>kristina.callow@tidalwaveautospa.com
kristina.callow@tidalwaveautospa.com</v>
      </c>
      <c r="K3047" s="68">
        <v>45524</v>
      </c>
      <c r="L3047" s="75"/>
      <c r="M3047" s="66"/>
      <c r="N3047" s="61"/>
      <c r="O3047" s="65"/>
    </row>
    <row r="3048" spans="1:15" hidden="1" x14ac:dyDescent="0.25">
      <c r="A3048" s="61" t="s">
        <v>4716</v>
      </c>
      <c r="B3048" s="61" t="s">
        <v>14031</v>
      </c>
      <c r="C3048" s="50">
        <v>58.78</v>
      </c>
      <c r="D3048" s="66">
        <v>45505</v>
      </c>
      <c r="E3048" s="61" t="s">
        <v>13082</v>
      </c>
      <c r="F3048" s="61"/>
      <c r="G3048" s="61" t="str">
        <f>VLOOKUP(Corrections[[#This Row],[Employee]],'[1]Management Hierarchy Report'!$A$2:$C$3607, 3, 0)</f>
        <v>Coty Stevens</v>
      </c>
      <c r="H3048" s="48" t="s">
        <v>77</v>
      </c>
      <c r="I3048" s="61" t="s">
        <v>70</v>
      </c>
      <c r="J3048" s="61" t="str">
        <f>VLOOKUP(Corrections[[#This Row],[Employee]],[1]!Expense_Data[#Data],14,0)</f>
        <v>kristina.callow@tidalwaveautospa.com
kristina.callow@tidalwaveautospa.com</v>
      </c>
      <c r="K3048" s="68">
        <v>45524</v>
      </c>
      <c r="L3048" s="75"/>
      <c r="M3048" s="66"/>
      <c r="N3048" s="61"/>
      <c r="O3048" s="65"/>
    </row>
    <row r="3049" spans="1:15" hidden="1" x14ac:dyDescent="0.25">
      <c r="A3049" s="61" t="s">
        <v>4716</v>
      </c>
      <c r="B3049" s="61" t="s">
        <v>14031</v>
      </c>
      <c r="C3049" s="50">
        <v>110.29</v>
      </c>
      <c r="D3049" s="66">
        <v>45505</v>
      </c>
      <c r="E3049" s="61" t="s">
        <v>521</v>
      </c>
      <c r="F3049" s="61"/>
      <c r="G3049" s="61" t="str">
        <f>VLOOKUP(Corrections[[#This Row],[Employee]],'[1]Management Hierarchy Report'!$A$2:$C$3607, 3, 0)</f>
        <v>Coty Stevens</v>
      </c>
      <c r="H3049" s="48" t="s">
        <v>77</v>
      </c>
      <c r="I3049" s="61" t="s">
        <v>70</v>
      </c>
      <c r="J3049" s="61" t="str">
        <f>VLOOKUP(Corrections[[#This Row],[Employee]],[1]!Expense_Data[#Data],14,0)</f>
        <v>kristina.callow@tidalwaveautospa.com
kristina.callow@tidalwaveautospa.com</v>
      </c>
      <c r="K3049" s="68">
        <v>45524</v>
      </c>
      <c r="L3049" s="75"/>
      <c r="M3049" s="66"/>
      <c r="N3049" s="61"/>
      <c r="O3049" s="65"/>
    </row>
    <row r="3050" spans="1:15" hidden="1" x14ac:dyDescent="0.25">
      <c r="A3050" s="61" t="s">
        <v>4716</v>
      </c>
      <c r="B3050" s="61" t="s">
        <v>14031</v>
      </c>
      <c r="C3050" s="50">
        <v>44.15</v>
      </c>
      <c r="D3050" s="66">
        <v>45509</v>
      </c>
      <c r="E3050" s="61" t="s">
        <v>13082</v>
      </c>
      <c r="F3050" s="61"/>
      <c r="G3050" s="61" t="str">
        <f>VLOOKUP(Corrections[[#This Row],[Employee]],'[1]Management Hierarchy Report'!$A$2:$C$3607, 3, 0)</f>
        <v>Coty Stevens</v>
      </c>
      <c r="H3050" s="48" t="s">
        <v>77</v>
      </c>
      <c r="I3050" s="61" t="s">
        <v>70</v>
      </c>
      <c r="J3050" s="61" t="str">
        <f>VLOOKUP(Corrections[[#This Row],[Employee]],[1]!Expense_Data[#Data],14,0)</f>
        <v>kristina.callow@tidalwaveautospa.com
kristina.callow@tidalwaveautospa.com</v>
      </c>
      <c r="K3050" s="68">
        <v>45524</v>
      </c>
      <c r="L3050" s="75"/>
      <c r="M3050" s="66"/>
      <c r="N3050" s="61"/>
      <c r="O3050" s="65"/>
    </row>
    <row r="3051" spans="1:15" hidden="1" x14ac:dyDescent="0.25">
      <c r="A3051" s="61" t="s">
        <v>10487</v>
      </c>
      <c r="B3051" s="61" t="s">
        <v>14065</v>
      </c>
      <c r="C3051" s="50">
        <v>5.65</v>
      </c>
      <c r="D3051" s="66">
        <v>45466</v>
      </c>
      <c r="E3051" s="61" t="s">
        <v>521</v>
      </c>
      <c r="F3051" s="61"/>
      <c r="G3051" s="61" t="str">
        <f>VLOOKUP(Corrections[[#This Row],[Employee]],'[1]Management Hierarchy Report'!$A$2:$C$3607, 3, 0)</f>
        <v>Kyle Rovansek</v>
      </c>
      <c r="H3051" s="48" t="s">
        <v>77</v>
      </c>
      <c r="I3051" s="61" t="s">
        <v>70</v>
      </c>
      <c r="J3051" s="61" t="str">
        <f>VLOOKUP(Corrections[[#This Row],[Employee]],[1]!Expense_Data[#Data],14,0)</f>
        <v>SL107@tidalwaveautospa.com</v>
      </c>
      <c r="K3051" s="68">
        <v>45524</v>
      </c>
      <c r="L3051" s="75"/>
      <c r="M3051" s="66"/>
      <c r="N3051" s="61"/>
      <c r="O3051" s="65"/>
    </row>
    <row r="3052" spans="1:15" hidden="1" x14ac:dyDescent="0.25">
      <c r="A3052" s="61" t="s">
        <v>10487</v>
      </c>
      <c r="B3052" s="61" t="s">
        <v>14065</v>
      </c>
      <c r="C3052" s="50">
        <v>107.01</v>
      </c>
      <c r="D3052" s="66">
        <v>45468</v>
      </c>
      <c r="E3052" s="61" t="s">
        <v>12978</v>
      </c>
      <c r="F3052" s="61"/>
      <c r="G3052" s="61" t="str">
        <f>VLOOKUP(Corrections[[#This Row],[Employee]],'[1]Management Hierarchy Report'!$A$2:$C$3607, 3, 0)</f>
        <v>Kyle Rovansek</v>
      </c>
      <c r="H3052" s="48" t="s">
        <v>77</v>
      </c>
      <c r="I3052" s="61" t="s">
        <v>70</v>
      </c>
      <c r="J3052" s="61" t="str">
        <f>VLOOKUP(Corrections[[#This Row],[Employee]],[1]!Expense_Data[#Data],14,0)</f>
        <v>SL107@tidalwaveautospa.com</v>
      </c>
      <c r="K3052" s="68">
        <v>45524</v>
      </c>
      <c r="L3052" s="75"/>
      <c r="M3052" s="66"/>
      <c r="N3052" s="61"/>
      <c r="O3052" s="65"/>
    </row>
    <row r="3053" spans="1:15" hidden="1" x14ac:dyDescent="0.25">
      <c r="A3053" s="61" t="s">
        <v>10487</v>
      </c>
      <c r="B3053" s="61" t="s">
        <v>14065</v>
      </c>
      <c r="C3053" s="50">
        <v>92.06</v>
      </c>
      <c r="D3053" s="66">
        <v>45491</v>
      </c>
      <c r="E3053" s="61" t="s">
        <v>521</v>
      </c>
      <c r="F3053" s="61"/>
      <c r="G3053" s="61" t="str">
        <f>VLOOKUP(Corrections[[#This Row],[Employee]],'[1]Management Hierarchy Report'!$A$2:$C$3607, 3, 0)</f>
        <v>Kyle Rovansek</v>
      </c>
      <c r="H3053" s="48" t="s">
        <v>77</v>
      </c>
      <c r="I3053" s="61" t="s">
        <v>70</v>
      </c>
      <c r="J3053" s="61" t="str">
        <f>VLOOKUP(Corrections[[#This Row],[Employee]],[1]!Expense_Data[#Data],14,0)</f>
        <v>SL107@tidalwaveautospa.com</v>
      </c>
      <c r="K3053" s="68">
        <v>45524</v>
      </c>
      <c r="L3053" s="75"/>
      <c r="M3053" s="66"/>
      <c r="N3053" s="61"/>
      <c r="O3053" s="65"/>
    </row>
    <row r="3054" spans="1:15" hidden="1" x14ac:dyDescent="0.25">
      <c r="A3054" s="61" t="s">
        <v>6333</v>
      </c>
      <c r="B3054" s="61" t="s">
        <v>14073</v>
      </c>
      <c r="C3054" s="50">
        <v>-402.71</v>
      </c>
      <c r="D3054" s="66">
        <v>45456</v>
      </c>
      <c r="E3054" s="61" t="s">
        <v>521</v>
      </c>
      <c r="F3054" s="61"/>
      <c r="G3054" s="61" t="e">
        <f>VLOOKUP(Corrections[[#This Row],[Employee]],'[1]Management Hierarchy Report'!$A$2:$C$3607, 3, 0)</f>
        <v>#N/A</v>
      </c>
      <c r="H3054" s="48" t="s">
        <v>77</v>
      </c>
      <c r="I3054" s="61" t="s">
        <v>70</v>
      </c>
      <c r="J3054" s="61" t="e">
        <f>VLOOKUP(Corrections[[#This Row],[Employee]],[1]!Expense_Data[#Data],14,0)</f>
        <v>#N/A</v>
      </c>
      <c r="K3054" s="68">
        <v>45524</v>
      </c>
      <c r="L3054" s="75"/>
      <c r="M3054" s="66"/>
      <c r="N3054" s="61"/>
      <c r="O3054" s="65"/>
    </row>
    <row r="3055" spans="1:15" hidden="1" x14ac:dyDescent="0.25">
      <c r="A3055" s="61" t="s">
        <v>8786</v>
      </c>
      <c r="B3055" s="61" t="s">
        <v>13126</v>
      </c>
      <c r="C3055" s="50">
        <v>114.9</v>
      </c>
      <c r="D3055" s="66">
        <v>45460</v>
      </c>
      <c r="E3055" s="61" t="s">
        <v>13030</v>
      </c>
      <c r="F3055" s="61"/>
      <c r="G3055" s="61" t="str">
        <f>VLOOKUP(Corrections[[#This Row],[Employee]],'[1]Management Hierarchy Report'!$A$2:$C$3607, 3, 0)</f>
        <v>Jeffrey Dunham, Jr</v>
      </c>
      <c r="H3055" s="48" t="s">
        <v>77</v>
      </c>
      <c r="I3055" s="61" t="s">
        <v>70</v>
      </c>
      <c r="J3055" s="61" t="str">
        <f>VLOOKUP(Corrections[[#This Row],[Employee]],[1]!Expense_Data[#Data],14,0)</f>
        <v>SL51@tidalwaveautospa.com</v>
      </c>
      <c r="K3055" s="68">
        <v>45524</v>
      </c>
      <c r="L3055" s="75"/>
      <c r="M3055" s="66"/>
      <c r="N3055" s="61"/>
      <c r="O3055" s="65"/>
    </row>
    <row r="3056" spans="1:15" hidden="1" x14ac:dyDescent="0.25">
      <c r="A3056" s="61" t="s">
        <v>8786</v>
      </c>
      <c r="B3056" s="61" t="s">
        <v>14069</v>
      </c>
      <c r="C3056" s="50">
        <v>12.02</v>
      </c>
      <c r="D3056" s="66">
        <v>45481</v>
      </c>
      <c r="E3056" s="61" t="s">
        <v>521</v>
      </c>
      <c r="F3056" s="61"/>
      <c r="G3056" s="61" t="str">
        <f>VLOOKUP(Corrections[[#This Row],[Employee]],'[1]Management Hierarchy Report'!$A$2:$C$3607, 3, 0)</f>
        <v>Jeffrey Dunham, Jr</v>
      </c>
      <c r="H3056" s="48" t="s">
        <v>77</v>
      </c>
      <c r="I3056" s="61" t="s">
        <v>70</v>
      </c>
      <c r="J3056" s="61" t="str">
        <f>VLOOKUP(Corrections[[#This Row],[Employee]],[1]!Expense_Data[#Data],14,0)</f>
        <v>SL51@tidalwaveautospa.com</v>
      </c>
      <c r="K3056" s="68">
        <v>45524</v>
      </c>
      <c r="L3056" s="75"/>
      <c r="M3056" s="66"/>
      <c r="N3056" s="61"/>
      <c r="O3056" s="65"/>
    </row>
    <row r="3057" spans="1:15" hidden="1" x14ac:dyDescent="0.25">
      <c r="A3057" s="61" t="s">
        <v>8786</v>
      </c>
      <c r="B3057" s="61" t="s">
        <v>14069</v>
      </c>
      <c r="C3057" s="50">
        <v>52.5</v>
      </c>
      <c r="D3057" s="66">
        <v>45483</v>
      </c>
      <c r="E3057" s="61" t="s">
        <v>13030</v>
      </c>
      <c r="F3057" s="61"/>
      <c r="G3057" s="61" t="str">
        <f>VLOOKUP(Corrections[[#This Row],[Employee]],'[1]Management Hierarchy Report'!$A$2:$C$3607, 3, 0)</f>
        <v>Jeffrey Dunham, Jr</v>
      </c>
      <c r="H3057" s="48" t="s">
        <v>77</v>
      </c>
      <c r="I3057" s="61" t="s">
        <v>70</v>
      </c>
      <c r="J3057" s="61" t="str">
        <f>VLOOKUP(Corrections[[#This Row],[Employee]],[1]!Expense_Data[#Data],14,0)</f>
        <v>SL51@tidalwaveautospa.com</v>
      </c>
      <c r="K3057" s="68">
        <v>45524</v>
      </c>
      <c r="L3057" s="75"/>
      <c r="M3057" s="66"/>
      <c r="N3057" s="61"/>
      <c r="O3057" s="65"/>
    </row>
    <row r="3058" spans="1:15" hidden="1" x14ac:dyDescent="0.25">
      <c r="A3058" s="61" t="s">
        <v>8786</v>
      </c>
      <c r="B3058" s="61" t="s">
        <v>14069</v>
      </c>
      <c r="C3058" s="50">
        <v>48.41</v>
      </c>
      <c r="D3058" s="66">
        <v>45501</v>
      </c>
      <c r="E3058" s="61" t="s">
        <v>13030</v>
      </c>
      <c r="F3058" s="61"/>
      <c r="G3058" s="61" t="str">
        <f>VLOOKUP(Corrections[[#This Row],[Employee]],'[1]Management Hierarchy Report'!$A$2:$C$3607, 3, 0)</f>
        <v>Jeffrey Dunham, Jr</v>
      </c>
      <c r="H3058" s="48" t="s">
        <v>77</v>
      </c>
      <c r="I3058" s="61" t="s">
        <v>70</v>
      </c>
      <c r="J3058" s="61" t="str">
        <f>VLOOKUP(Corrections[[#This Row],[Employee]],[1]!Expense_Data[#Data],14,0)</f>
        <v>SL51@tidalwaveautospa.com</v>
      </c>
      <c r="K3058" s="68">
        <v>45524</v>
      </c>
      <c r="L3058" s="75"/>
      <c r="M3058" s="66"/>
      <c r="N3058" s="61"/>
      <c r="O3058" s="65"/>
    </row>
    <row r="3059" spans="1:15" hidden="1" x14ac:dyDescent="0.25">
      <c r="A3059" s="61" t="s">
        <v>323</v>
      </c>
      <c r="B3059" s="61" t="s">
        <v>14042</v>
      </c>
      <c r="C3059" s="50">
        <v>29.98</v>
      </c>
      <c r="D3059" s="66">
        <v>45512</v>
      </c>
      <c r="E3059" s="61" t="s">
        <v>13870</v>
      </c>
      <c r="F3059" s="61"/>
      <c r="G3059" s="61" t="str">
        <f>VLOOKUP(Corrections[[#This Row],[Employee]],'[1]Management Hierarchy Report'!$A$2:$C$3607, 3, 0)</f>
        <v>Joe Chavez</v>
      </c>
      <c r="H3059" s="48" t="s">
        <v>13872</v>
      </c>
      <c r="I3059" s="61" t="s">
        <v>70</v>
      </c>
      <c r="J3059" s="61" t="str">
        <f>VLOOKUP(Corrections[[#This Row],[Employee]],[1]!Expense_Data[#Data],14,0)</f>
        <v>SL198@tidalwaveautospa.com</v>
      </c>
      <c r="K3059" s="68">
        <v>45524</v>
      </c>
      <c r="L3059" s="75"/>
      <c r="M3059" s="66"/>
      <c r="N3059" s="61"/>
      <c r="O3059" s="65"/>
    </row>
    <row r="3060" spans="1:15" hidden="1" x14ac:dyDescent="0.25">
      <c r="A3060" s="61" t="s">
        <v>262</v>
      </c>
      <c r="B3060" s="61" t="s">
        <v>13111</v>
      </c>
      <c r="C3060" s="50">
        <v>55.92</v>
      </c>
      <c r="D3060" s="66">
        <v>45466</v>
      </c>
      <c r="E3060" s="61" t="s">
        <v>12978</v>
      </c>
      <c r="F3060" s="61"/>
      <c r="G3060" s="61" t="str">
        <f>VLOOKUP(Corrections[[#This Row],[Employee]],'[1]Management Hierarchy Report'!$A$2:$C$3607, 3, 0)</f>
        <v>Kyle Rovansek</v>
      </c>
      <c r="H3060" s="48" t="s">
        <v>77</v>
      </c>
      <c r="I3060" s="61" t="s">
        <v>70</v>
      </c>
      <c r="J3060" s="61" t="str">
        <f>VLOOKUP(Corrections[[#This Row],[Employee]],[1]!Expense_Data[#Data],14,0)</f>
        <v>SL15@tidalwaveautospa.com</v>
      </c>
      <c r="K3060" s="68">
        <v>45524</v>
      </c>
      <c r="L3060" s="75"/>
      <c r="M3060" s="66"/>
      <c r="N3060" s="61"/>
      <c r="O3060" s="65"/>
    </row>
    <row r="3061" spans="1:15" hidden="1" x14ac:dyDescent="0.25">
      <c r="A3061" s="61" t="s">
        <v>262</v>
      </c>
      <c r="B3061" s="61" t="s">
        <v>13111</v>
      </c>
      <c r="C3061" s="50">
        <v>55.92</v>
      </c>
      <c r="D3061" s="66">
        <v>45466</v>
      </c>
      <c r="E3061" s="61" t="s">
        <v>13030</v>
      </c>
      <c r="F3061" s="61"/>
      <c r="G3061" s="61" t="str">
        <f>VLOOKUP(Corrections[[#This Row],[Employee]],'[1]Management Hierarchy Report'!$A$2:$C$3607, 3, 0)</f>
        <v>Kyle Rovansek</v>
      </c>
      <c r="H3061" s="48" t="s">
        <v>77</v>
      </c>
      <c r="I3061" s="61" t="s">
        <v>70</v>
      </c>
      <c r="J3061" s="61" t="str">
        <f>VLOOKUP(Corrections[[#This Row],[Employee]],[1]!Expense_Data[#Data],14,0)</f>
        <v>SL15@tidalwaveautospa.com</v>
      </c>
      <c r="K3061" s="68">
        <v>45524</v>
      </c>
      <c r="L3061" s="75"/>
      <c r="M3061" s="66"/>
      <c r="N3061" s="61"/>
      <c r="O3061" s="65"/>
    </row>
    <row r="3062" spans="1:15" hidden="1" x14ac:dyDescent="0.25">
      <c r="A3062" s="61" t="s">
        <v>262</v>
      </c>
      <c r="B3062" s="61" t="s">
        <v>13111</v>
      </c>
      <c r="C3062" s="50">
        <v>46.19</v>
      </c>
      <c r="D3062" s="66">
        <v>45470</v>
      </c>
      <c r="E3062" s="61" t="s">
        <v>12978</v>
      </c>
      <c r="F3062" s="61"/>
      <c r="G3062" s="61" t="str">
        <f>VLOOKUP(Corrections[[#This Row],[Employee]],'[1]Management Hierarchy Report'!$A$2:$C$3607, 3, 0)</f>
        <v>Kyle Rovansek</v>
      </c>
      <c r="H3062" s="48" t="s">
        <v>77</v>
      </c>
      <c r="I3062" s="61" t="s">
        <v>70</v>
      </c>
      <c r="J3062" s="61" t="str">
        <f>VLOOKUP(Corrections[[#This Row],[Employee]],[1]!Expense_Data[#Data],14,0)</f>
        <v>SL15@tidalwaveautospa.com</v>
      </c>
      <c r="K3062" s="68">
        <v>45524</v>
      </c>
      <c r="L3062" s="75"/>
      <c r="M3062" s="66"/>
      <c r="N3062" s="61"/>
      <c r="O3062" s="65"/>
    </row>
    <row r="3063" spans="1:15" hidden="1" x14ac:dyDescent="0.25">
      <c r="A3063" s="61" t="s">
        <v>262</v>
      </c>
      <c r="B3063" s="61" t="s">
        <v>13111</v>
      </c>
      <c r="C3063" s="50">
        <v>46.19</v>
      </c>
      <c r="D3063" s="66">
        <v>45470</v>
      </c>
      <c r="E3063" s="61" t="s">
        <v>13030</v>
      </c>
      <c r="F3063" s="61"/>
      <c r="G3063" s="61" t="str">
        <f>VLOOKUP(Corrections[[#This Row],[Employee]],'[1]Management Hierarchy Report'!$A$2:$C$3607, 3, 0)</f>
        <v>Kyle Rovansek</v>
      </c>
      <c r="H3063" s="48" t="s">
        <v>77</v>
      </c>
      <c r="I3063" s="61" t="s">
        <v>70</v>
      </c>
      <c r="J3063" s="61" t="str">
        <f>VLOOKUP(Corrections[[#This Row],[Employee]],[1]!Expense_Data[#Data],14,0)</f>
        <v>SL15@tidalwaveautospa.com</v>
      </c>
      <c r="K3063" s="68">
        <v>45524</v>
      </c>
      <c r="L3063" s="75"/>
      <c r="M3063" s="66"/>
      <c r="N3063" s="61"/>
      <c r="O3063" s="65"/>
    </row>
    <row r="3064" spans="1:15" hidden="1" x14ac:dyDescent="0.25">
      <c r="A3064" s="61" t="s">
        <v>262</v>
      </c>
      <c r="B3064" s="61" t="s">
        <v>13111</v>
      </c>
      <c r="C3064" s="50">
        <v>270.95999999999998</v>
      </c>
      <c r="D3064" s="66">
        <v>45480</v>
      </c>
      <c r="E3064" s="61" t="s">
        <v>13030</v>
      </c>
      <c r="F3064" s="61"/>
      <c r="G3064" s="61" t="str">
        <f>VLOOKUP(Corrections[[#This Row],[Employee]],'[1]Management Hierarchy Report'!$A$2:$C$3607, 3, 0)</f>
        <v>Kyle Rovansek</v>
      </c>
      <c r="H3064" s="48" t="s">
        <v>77</v>
      </c>
      <c r="I3064" s="61" t="s">
        <v>70</v>
      </c>
      <c r="J3064" s="61" t="str">
        <f>VLOOKUP(Corrections[[#This Row],[Employee]],[1]!Expense_Data[#Data],14,0)</f>
        <v>SL15@tidalwaveautospa.com</v>
      </c>
      <c r="K3064" s="68">
        <v>45524</v>
      </c>
      <c r="L3064" s="75"/>
      <c r="M3064" s="66"/>
      <c r="N3064" s="61"/>
      <c r="O3064" s="65"/>
    </row>
    <row r="3065" spans="1:15" hidden="1" x14ac:dyDescent="0.25">
      <c r="A3065" s="61" t="s">
        <v>262</v>
      </c>
      <c r="B3065" s="61" t="s">
        <v>13111</v>
      </c>
      <c r="C3065" s="50">
        <v>58.85</v>
      </c>
      <c r="D3065" s="66">
        <v>45482</v>
      </c>
      <c r="E3065" s="61" t="s">
        <v>12978</v>
      </c>
      <c r="F3065" s="61"/>
      <c r="G3065" s="61" t="str">
        <f>VLOOKUP(Corrections[[#This Row],[Employee]],'[1]Management Hierarchy Report'!$A$2:$C$3607, 3, 0)</f>
        <v>Kyle Rovansek</v>
      </c>
      <c r="H3065" s="48" t="s">
        <v>77</v>
      </c>
      <c r="I3065" s="61" t="s">
        <v>70</v>
      </c>
      <c r="J3065" s="61" t="str">
        <f>VLOOKUP(Corrections[[#This Row],[Employee]],[1]!Expense_Data[#Data],14,0)</f>
        <v>SL15@tidalwaveautospa.com</v>
      </c>
      <c r="K3065" s="68">
        <v>45524</v>
      </c>
      <c r="L3065" s="75"/>
      <c r="M3065" s="66"/>
      <c r="N3065" s="61"/>
      <c r="O3065" s="65"/>
    </row>
    <row r="3066" spans="1:15" hidden="1" x14ac:dyDescent="0.25">
      <c r="A3066" s="61" t="s">
        <v>262</v>
      </c>
      <c r="B3066" s="61" t="s">
        <v>13111</v>
      </c>
      <c r="C3066" s="50">
        <v>58.85</v>
      </c>
      <c r="D3066" s="66">
        <v>45482</v>
      </c>
      <c r="E3066" s="61" t="s">
        <v>13030</v>
      </c>
      <c r="F3066" s="61"/>
      <c r="G3066" s="61" t="str">
        <f>VLOOKUP(Corrections[[#This Row],[Employee]],'[1]Management Hierarchy Report'!$A$2:$C$3607, 3, 0)</f>
        <v>Kyle Rovansek</v>
      </c>
      <c r="H3066" s="48" t="s">
        <v>77</v>
      </c>
      <c r="I3066" s="61" t="s">
        <v>70</v>
      </c>
      <c r="J3066" s="61" t="str">
        <f>VLOOKUP(Corrections[[#This Row],[Employee]],[1]!Expense_Data[#Data],14,0)</f>
        <v>SL15@tidalwaveautospa.com</v>
      </c>
      <c r="K3066" s="68">
        <v>45524</v>
      </c>
      <c r="L3066" s="75"/>
      <c r="M3066" s="66"/>
      <c r="N3066" s="61"/>
      <c r="O3066" s="65"/>
    </row>
    <row r="3067" spans="1:15" hidden="1" x14ac:dyDescent="0.25">
      <c r="A3067" s="61" t="s">
        <v>262</v>
      </c>
      <c r="B3067" s="61" t="s">
        <v>13111</v>
      </c>
      <c r="C3067" s="50">
        <v>16.489999999999998</v>
      </c>
      <c r="D3067" s="66">
        <v>45482</v>
      </c>
      <c r="E3067" s="61" t="s">
        <v>12978</v>
      </c>
      <c r="F3067" s="61"/>
      <c r="G3067" s="61" t="str">
        <f>VLOOKUP(Corrections[[#This Row],[Employee]],'[1]Management Hierarchy Report'!$A$2:$C$3607, 3, 0)</f>
        <v>Kyle Rovansek</v>
      </c>
      <c r="H3067" s="48" t="s">
        <v>77</v>
      </c>
      <c r="I3067" s="61" t="s">
        <v>70</v>
      </c>
      <c r="J3067" s="61" t="str">
        <f>VLOOKUP(Corrections[[#This Row],[Employee]],[1]!Expense_Data[#Data],14,0)</f>
        <v>SL15@tidalwaveautospa.com</v>
      </c>
      <c r="K3067" s="68">
        <v>45524</v>
      </c>
      <c r="L3067" s="75"/>
      <c r="M3067" s="66"/>
      <c r="N3067" s="61"/>
      <c r="O3067" s="65"/>
    </row>
    <row r="3068" spans="1:15" hidden="1" x14ac:dyDescent="0.25">
      <c r="A3068" s="61" t="s">
        <v>262</v>
      </c>
      <c r="B3068" s="61" t="s">
        <v>13111</v>
      </c>
      <c r="C3068" s="50">
        <v>16.489999999999998</v>
      </c>
      <c r="D3068" s="66">
        <v>45482</v>
      </c>
      <c r="E3068" s="61" t="s">
        <v>13030</v>
      </c>
      <c r="F3068" s="61"/>
      <c r="G3068" s="61" t="str">
        <f>VLOOKUP(Corrections[[#This Row],[Employee]],'[1]Management Hierarchy Report'!$A$2:$C$3607, 3, 0)</f>
        <v>Kyle Rovansek</v>
      </c>
      <c r="H3068" s="48" t="s">
        <v>77</v>
      </c>
      <c r="I3068" s="61" t="s">
        <v>70</v>
      </c>
      <c r="J3068" s="61" t="str">
        <f>VLOOKUP(Corrections[[#This Row],[Employee]],[1]!Expense_Data[#Data],14,0)</f>
        <v>SL15@tidalwaveautospa.com</v>
      </c>
      <c r="K3068" s="68">
        <v>45524</v>
      </c>
      <c r="L3068" s="75"/>
      <c r="M3068" s="66"/>
      <c r="N3068" s="61"/>
      <c r="O3068" s="65"/>
    </row>
    <row r="3069" spans="1:15" hidden="1" x14ac:dyDescent="0.25">
      <c r="A3069" s="61" t="s">
        <v>262</v>
      </c>
      <c r="B3069" s="61" t="s">
        <v>13111</v>
      </c>
      <c r="C3069" s="50">
        <v>23.83</v>
      </c>
      <c r="D3069" s="66">
        <v>45486</v>
      </c>
      <c r="E3069" s="61" t="s">
        <v>13082</v>
      </c>
      <c r="F3069" s="61"/>
      <c r="G3069" s="61" t="str">
        <f>VLOOKUP(Corrections[[#This Row],[Employee]],'[1]Management Hierarchy Report'!$A$2:$C$3607, 3, 0)</f>
        <v>Kyle Rovansek</v>
      </c>
      <c r="H3069" s="48" t="s">
        <v>77</v>
      </c>
      <c r="I3069" s="61" t="s">
        <v>70</v>
      </c>
      <c r="J3069" s="61" t="str">
        <f>VLOOKUP(Corrections[[#This Row],[Employee]],[1]!Expense_Data[#Data],14,0)</f>
        <v>SL15@tidalwaveautospa.com</v>
      </c>
      <c r="K3069" s="68">
        <v>45524</v>
      </c>
      <c r="L3069" s="75"/>
      <c r="M3069" s="66"/>
      <c r="N3069" s="61"/>
      <c r="O3069" s="65"/>
    </row>
    <row r="3070" spans="1:15" hidden="1" x14ac:dyDescent="0.25">
      <c r="A3070" s="61" t="s">
        <v>262</v>
      </c>
      <c r="B3070" s="61" t="s">
        <v>13111</v>
      </c>
      <c r="C3070" s="50">
        <v>94</v>
      </c>
      <c r="D3070" s="66">
        <v>45488</v>
      </c>
      <c r="E3070" s="61" t="s">
        <v>71</v>
      </c>
      <c r="F3070" s="61"/>
      <c r="G3070" s="61" t="str">
        <f>VLOOKUP(Corrections[[#This Row],[Employee]],'[1]Management Hierarchy Report'!$A$2:$C$3607, 3, 0)</f>
        <v>Kyle Rovansek</v>
      </c>
      <c r="H3070" s="48" t="s">
        <v>77</v>
      </c>
      <c r="I3070" s="61" t="s">
        <v>70</v>
      </c>
      <c r="J3070" s="61" t="str">
        <f>VLOOKUP(Corrections[[#This Row],[Employee]],[1]!Expense_Data[#Data],14,0)</f>
        <v>SL15@tidalwaveautospa.com</v>
      </c>
      <c r="K3070" s="68">
        <v>45524</v>
      </c>
      <c r="L3070" s="75"/>
      <c r="M3070" s="66"/>
      <c r="N3070" s="61"/>
      <c r="O3070" s="65"/>
    </row>
    <row r="3071" spans="1:15" hidden="1" x14ac:dyDescent="0.25">
      <c r="A3071" s="61" t="s">
        <v>14052</v>
      </c>
      <c r="B3071" s="61" t="s">
        <v>14053</v>
      </c>
      <c r="C3071" s="50">
        <v>44.99</v>
      </c>
      <c r="D3071" s="66">
        <v>45506</v>
      </c>
      <c r="E3071" s="61" t="s">
        <v>13870</v>
      </c>
      <c r="F3071" s="61"/>
      <c r="G3071" s="61" t="str">
        <f>VLOOKUP(Corrections[[#This Row],[Employee]],'[1]Management Hierarchy Report'!$A$2:$C$3607, 3, 0)</f>
        <v>Wesley Kurtz</v>
      </c>
      <c r="H3071" s="48" t="s">
        <v>13872</v>
      </c>
      <c r="I3071" s="61" t="s">
        <v>70</v>
      </c>
      <c r="J3071" s="61" t="str">
        <f>VLOOKUP(Corrections[[#This Row],[Employee]],[1]!Expense_Data[#Data],14,0)</f>
        <v>SL285@tidalwaveautospa.com</v>
      </c>
      <c r="K3071" s="68">
        <v>45524</v>
      </c>
      <c r="L3071" s="75"/>
      <c r="M3071" s="66"/>
      <c r="N3071" s="61"/>
      <c r="O3071" s="65"/>
    </row>
    <row r="3072" spans="1:15" hidden="1" x14ac:dyDescent="0.25">
      <c r="A3072" s="61" t="s">
        <v>14052</v>
      </c>
      <c r="B3072" s="61" t="s">
        <v>14054</v>
      </c>
      <c r="C3072" s="50">
        <v>306.89</v>
      </c>
      <c r="D3072" s="66">
        <v>45485</v>
      </c>
      <c r="E3072" s="61" t="s">
        <v>13030</v>
      </c>
      <c r="F3072" s="61"/>
      <c r="G3072" s="61" t="str">
        <f>VLOOKUP(Corrections[[#This Row],[Employee]],'[1]Management Hierarchy Report'!$A$2:$C$3607, 3, 0)</f>
        <v>Wesley Kurtz</v>
      </c>
      <c r="H3072" s="48" t="s">
        <v>77</v>
      </c>
      <c r="I3072" s="61" t="s">
        <v>70</v>
      </c>
      <c r="J3072" s="61" t="str">
        <f>VLOOKUP(Corrections[[#This Row],[Employee]],[1]!Expense_Data[#Data],14,0)</f>
        <v>SL285@tidalwaveautospa.com</v>
      </c>
      <c r="K3072" s="68">
        <v>45524</v>
      </c>
      <c r="L3072" s="75"/>
      <c r="M3072" s="66"/>
      <c r="N3072" s="61"/>
      <c r="O3072" s="65"/>
    </row>
    <row r="3073" spans="1:15" hidden="1" x14ac:dyDescent="0.25">
      <c r="A3073" s="61" t="s">
        <v>14052</v>
      </c>
      <c r="B3073" s="61" t="s">
        <v>14054</v>
      </c>
      <c r="C3073" s="50">
        <v>12.88</v>
      </c>
      <c r="D3073" s="66">
        <v>45489</v>
      </c>
      <c r="E3073" s="61" t="s">
        <v>13030</v>
      </c>
      <c r="F3073" s="61"/>
      <c r="G3073" s="61" t="str">
        <f>VLOOKUP(Corrections[[#This Row],[Employee]],'[1]Management Hierarchy Report'!$A$2:$C$3607, 3, 0)</f>
        <v>Wesley Kurtz</v>
      </c>
      <c r="H3073" s="48" t="s">
        <v>77</v>
      </c>
      <c r="I3073" s="61" t="s">
        <v>70</v>
      </c>
      <c r="J3073" s="61" t="str">
        <f>VLOOKUP(Corrections[[#This Row],[Employee]],[1]!Expense_Data[#Data],14,0)</f>
        <v>SL285@tidalwaveautospa.com</v>
      </c>
      <c r="K3073" s="68">
        <v>45524</v>
      </c>
      <c r="L3073" s="75"/>
      <c r="M3073" s="66"/>
      <c r="N3073" s="61"/>
      <c r="O3073" s="65"/>
    </row>
    <row r="3074" spans="1:15" hidden="1" x14ac:dyDescent="0.25">
      <c r="A3074" s="61" t="s">
        <v>14052</v>
      </c>
      <c r="B3074" s="61" t="s">
        <v>14054</v>
      </c>
      <c r="C3074" s="50">
        <v>799.62</v>
      </c>
      <c r="D3074" s="66">
        <v>45491</v>
      </c>
      <c r="E3074" s="61" t="s">
        <v>146</v>
      </c>
      <c r="F3074" s="61"/>
      <c r="G3074" s="61" t="str">
        <f>VLOOKUP(Corrections[[#This Row],[Employee]],'[1]Management Hierarchy Report'!$A$2:$C$3607, 3, 0)</f>
        <v>Wesley Kurtz</v>
      </c>
      <c r="H3074" s="48" t="s">
        <v>77</v>
      </c>
      <c r="I3074" s="61" t="s">
        <v>70</v>
      </c>
      <c r="J3074" s="61" t="str">
        <f>VLOOKUP(Corrections[[#This Row],[Employee]],[1]!Expense_Data[#Data],14,0)</f>
        <v>SL285@tidalwaveautospa.com</v>
      </c>
      <c r="K3074" s="68">
        <v>45524</v>
      </c>
      <c r="L3074" s="75"/>
      <c r="M3074" s="66"/>
      <c r="N3074" s="61"/>
      <c r="O3074" s="65"/>
    </row>
    <row r="3075" spans="1:15" hidden="1" x14ac:dyDescent="0.25">
      <c r="A3075" s="61" t="s">
        <v>14052</v>
      </c>
      <c r="B3075" s="61" t="s">
        <v>14070</v>
      </c>
      <c r="C3075" s="50">
        <v>158.44999999999999</v>
      </c>
      <c r="D3075" s="66">
        <v>45511</v>
      </c>
      <c r="E3075" s="61" t="s">
        <v>13030</v>
      </c>
      <c r="F3075" s="61"/>
      <c r="G3075" s="61" t="str">
        <f>VLOOKUP(Corrections[[#This Row],[Employee]],'[1]Management Hierarchy Report'!$A$2:$C$3607, 3, 0)</f>
        <v>Wesley Kurtz</v>
      </c>
      <c r="H3075" s="48" t="s">
        <v>77</v>
      </c>
      <c r="I3075" s="61" t="s">
        <v>70</v>
      </c>
      <c r="J3075" s="61" t="str">
        <f>VLOOKUP(Corrections[[#This Row],[Employee]],[1]!Expense_Data[#Data],14,0)</f>
        <v>SL285@tidalwaveautospa.com</v>
      </c>
      <c r="K3075" s="68">
        <v>45524</v>
      </c>
      <c r="L3075" s="75"/>
      <c r="M3075" s="66"/>
      <c r="N3075" s="61"/>
      <c r="O3075" s="65"/>
    </row>
    <row r="3076" spans="1:15" hidden="1" x14ac:dyDescent="0.25">
      <c r="A3076" s="70" t="s">
        <v>4436</v>
      </c>
      <c r="B3076" s="70" t="s">
        <v>13810</v>
      </c>
      <c r="C3076" s="50">
        <v>230.27</v>
      </c>
      <c r="D3076" s="71">
        <v>45464</v>
      </c>
      <c r="E3076" s="61" t="s">
        <v>13030</v>
      </c>
      <c r="F3076" s="61"/>
      <c r="G3076" s="61" t="e">
        <f>VLOOKUP(Corrections[[#This Row],[Employee]],'[1]Management Hierarchy Report'!$A$2:$C$3607, 3, 0)</f>
        <v>#N/A</v>
      </c>
      <c r="H3076" s="48" t="s">
        <v>77</v>
      </c>
      <c r="I3076" s="61" t="s">
        <v>70</v>
      </c>
      <c r="J3076" s="61" t="e">
        <f>VLOOKUP(Corrections[[#This Row],[Employee]],[1]!Expense_Data[#Data],14,0)</f>
        <v>#N/A</v>
      </c>
      <c r="K3076" s="68">
        <v>45524</v>
      </c>
      <c r="L3076" s="75"/>
      <c r="M3076" s="66"/>
      <c r="N3076" s="61"/>
      <c r="O3076" s="65"/>
    </row>
    <row r="3077" spans="1:15" hidden="1" x14ac:dyDescent="0.25">
      <c r="A3077" s="70" t="s">
        <v>4436</v>
      </c>
      <c r="B3077" s="70" t="s">
        <v>13810</v>
      </c>
      <c r="C3077" s="50">
        <v>35.549999999999997</v>
      </c>
      <c r="D3077" s="71">
        <v>45465</v>
      </c>
      <c r="E3077" s="61" t="s">
        <v>13030</v>
      </c>
      <c r="F3077" s="61"/>
      <c r="G3077" s="61" t="e">
        <f>VLOOKUP(Corrections[[#This Row],[Employee]],'[1]Management Hierarchy Report'!$A$2:$C$3607, 3, 0)</f>
        <v>#N/A</v>
      </c>
      <c r="H3077" s="48" t="s">
        <v>77</v>
      </c>
      <c r="I3077" s="61" t="s">
        <v>70</v>
      </c>
      <c r="J3077" s="61" t="e">
        <f>VLOOKUP(Corrections[[#This Row],[Employee]],[1]!Expense_Data[#Data],14,0)</f>
        <v>#N/A</v>
      </c>
      <c r="K3077" s="68">
        <v>45524</v>
      </c>
      <c r="L3077" s="75"/>
      <c r="M3077" s="66"/>
      <c r="N3077" s="61"/>
      <c r="O3077" s="65"/>
    </row>
    <row r="3078" spans="1:15" hidden="1" x14ac:dyDescent="0.25">
      <c r="A3078" s="70" t="s">
        <v>4436</v>
      </c>
      <c r="B3078" s="70" t="s">
        <v>13810</v>
      </c>
      <c r="C3078" s="50">
        <v>36.56</v>
      </c>
      <c r="D3078" s="71">
        <v>45474</v>
      </c>
      <c r="E3078" s="61" t="s">
        <v>13828</v>
      </c>
      <c r="F3078" s="61"/>
      <c r="G3078" s="61" t="e">
        <f>VLOOKUP(Corrections[[#This Row],[Employee]],'[1]Management Hierarchy Report'!$A$2:$C$3607, 3, 0)</f>
        <v>#N/A</v>
      </c>
      <c r="H3078" s="48" t="s">
        <v>77</v>
      </c>
      <c r="I3078" s="61" t="s">
        <v>70</v>
      </c>
      <c r="J3078" s="61" t="e">
        <f>VLOOKUP(Corrections[[#This Row],[Employee]],[1]!Expense_Data[#Data],14,0)</f>
        <v>#N/A</v>
      </c>
      <c r="K3078" s="68">
        <v>45524</v>
      </c>
      <c r="L3078" s="75"/>
      <c r="M3078" s="66"/>
      <c r="N3078" s="61"/>
      <c r="O3078" s="65"/>
    </row>
    <row r="3079" spans="1:15" hidden="1" x14ac:dyDescent="0.25">
      <c r="A3079" s="70" t="s">
        <v>4436</v>
      </c>
      <c r="B3079" s="70" t="s">
        <v>13810</v>
      </c>
      <c r="C3079" s="50">
        <v>113.25</v>
      </c>
      <c r="D3079" s="71">
        <v>45488</v>
      </c>
      <c r="E3079" s="61" t="s">
        <v>13030</v>
      </c>
      <c r="F3079" s="61"/>
      <c r="G3079" s="61" t="e">
        <f>VLOOKUP(Corrections[[#This Row],[Employee]],'[1]Management Hierarchy Report'!$A$2:$C$3607, 3, 0)</f>
        <v>#N/A</v>
      </c>
      <c r="H3079" s="48" t="s">
        <v>77</v>
      </c>
      <c r="I3079" s="61" t="s">
        <v>70</v>
      </c>
      <c r="J3079" s="61" t="e">
        <f>VLOOKUP(Corrections[[#This Row],[Employee]],[1]!Expense_Data[#Data],14,0)</f>
        <v>#N/A</v>
      </c>
      <c r="K3079" s="68">
        <v>45524</v>
      </c>
      <c r="L3079" s="75"/>
      <c r="M3079" s="66"/>
      <c r="N3079" s="61"/>
      <c r="O3079" s="65"/>
    </row>
    <row r="3080" spans="1:15" hidden="1" x14ac:dyDescent="0.25">
      <c r="A3080" s="70" t="s">
        <v>4436</v>
      </c>
      <c r="B3080" s="70" t="s">
        <v>13810</v>
      </c>
      <c r="C3080" s="50">
        <v>74.81</v>
      </c>
      <c r="D3080" s="71">
        <v>45489</v>
      </c>
      <c r="E3080" s="61" t="s">
        <v>13030</v>
      </c>
      <c r="F3080" s="61"/>
      <c r="G3080" s="61" t="e">
        <f>VLOOKUP(Corrections[[#This Row],[Employee]],'[1]Management Hierarchy Report'!$A$2:$C$3607, 3, 0)</f>
        <v>#N/A</v>
      </c>
      <c r="H3080" s="48" t="s">
        <v>77</v>
      </c>
      <c r="I3080" s="61" t="s">
        <v>70</v>
      </c>
      <c r="J3080" s="61" t="e">
        <f>VLOOKUP(Corrections[[#This Row],[Employee]],[1]!Expense_Data[#Data],14,0)</f>
        <v>#N/A</v>
      </c>
      <c r="K3080" s="68">
        <v>45524</v>
      </c>
      <c r="L3080" s="75"/>
      <c r="M3080" s="66"/>
      <c r="N3080" s="61"/>
      <c r="O3080" s="65"/>
    </row>
    <row r="3081" spans="1:15" hidden="1" x14ac:dyDescent="0.25">
      <c r="A3081" s="61" t="s">
        <v>2624</v>
      </c>
      <c r="B3081" s="61" t="s">
        <v>13815</v>
      </c>
      <c r="C3081" s="50">
        <v>50.15</v>
      </c>
      <c r="D3081" s="66">
        <v>45471</v>
      </c>
      <c r="E3081" s="61" t="s">
        <v>13030</v>
      </c>
      <c r="F3081" s="61"/>
      <c r="G3081" s="61" t="str">
        <f>VLOOKUP(Corrections[[#This Row],[Employee]],'[1]Management Hierarchy Report'!$A$2:$C$3607, 3, 0)</f>
        <v>Wesley Kurtz</v>
      </c>
      <c r="H3081" s="48" t="s">
        <v>77</v>
      </c>
      <c r="I3081" s="61" t="s">
        <v>70</v>
      </c>
      <c r="J3081" s="61" t="str">
        <f>VLOOKUP(Corrections[[#This Row],[Employee]],[1]!Expense_Data[#Data],14,0)</f>
        <v>SL278@tidalwaveautospa.com</v>
      </c>
      <c r="K3081" s="68">
        <v>45524</v>
      </c>
      <c r="L3081" s="75"/>
      <c r="M3081" s="66"/>
      <c r="N3081" s="61"/>
      <c r="O3081" s="65"/>
    </row>
    <row r="3082" spans="1:15" hidden="1" x14ac:dyDescent="0.25">
      <c r="A3082" s="61" t="s">
        <v>2624</v>
      </c>
      <c r="B3082" s="61" t="s">
        <v>13815</v>
      </c>
      <c r="C3082" s="50">
        <v>35.590000000000003</v>
      </c>
      <c r="D3082" s="66">
        <v>45481</v>
      </c>
      <c r="E3082" s="61" t="s">
        <v>13828</v>
      </c>
      <c r="F3082" s="61"/>
      <c r="G3082" s="61" t="str">
        <f>VLOOKUP(Corrections[[#This Row],[Employee]],'[1]Management Hierarchy Report'!$A$2:$C$3607, 3, 0)</f>
        <v>Wesley Kurtz</v>
      </c>
      <c r="H3082" s="48" t="s">
        <v>77</v>
      </c>
      <c r="I3082" s="61" t="s">
        <v>70</v>
      </c>
      <c r="J3082" s="61" t="str">
        <f>VLOOKUP(Corrections[[#This Row],[Employee]],[1]!Expense_Data[#Data],14,0)</f>
        <v>SL278@tidalwaveautospa.com</v>
      </c>
      <c r="K3082" s="68">
        <v>45524</v>
      </c>
      <c r="L3082" s="75"/>
      <c r="M3082" s="66"/>
      <c r="N3082" s="61"/>
      <c r="O3082" s="65"/>
    </row>
    <row r="3083" spans="1:15" hidden="1" x14ac:dyDescent="0.25">
      <c r="A3083" s="61" t="s">
        <v>2624</v>
      </c>
      <c r="B3083" s="61" t="s">
        <v>14051</v>
      </c>
      <c r="C3083" s="50">
        <v>141.35</v>
      </c>
      <c r="D3083" s="66">
        <v>45507</v>
      </c>
      <c r="E3083" s="61" t="s">
        <v>13870</v>
      </c>
      <c r="F3083" s="61"/>
      <c r="G3083" s="61" t="str">
        <f>VLOOKUP(Corrections[[#This Row],[Employee]],'[1]Management Hierarchy Report'!$A$2:$C$3607, 3, 0)</f>
        <v>Wesley Kurtz</v>
      </c>
      <c r="H3083" s="48" t="s">
        <v>13872</v>
      </c>
      <c r="I3083" s="61" t="s">
        <v>70</v>
      </c>
      <c r="J3083" s="61" t="str">
        <f>VLOOKUP(Corrections[[#This Row],[Employee]],[1]!Expense_Data[#Data],14,0)</f>
        <v>SL278@tidalwaveautospa.com</v>
      </c>
      <c r="K3083" s="68">
        <v>45524</v>
      </c>
      <c r="L3083" s="75"/>
      <c r="M3083" s="66"/>
      <c r="N3083" s="61"/>
      <c r="O3083" s="65"/>
    </row>
    <row r="3084" spans="1:15" hidden="1" x14ac:dyDescent="0.25">
      <c r="A3084" s="61" t="s">
        <v>14036</v>
      </c>
      <c r="B3084" s="61" t="s">
        <v>14035</v>
      </c>
      <c r="C3084" s="50">
        <v>569.96</v>
      </c>
      <c r="D3084" s="66">
        <v>45509</v>
      </c>
      <c r="E3084" s="61" t="s">
        <v>268</v>
      </c>
      <c r="F3084" s="61"/>
      <c r="G3084" s="61" t="str">
        <f>VLOOKUP(Corrections[[#This Row],[Employee]],'[1]Management Hierarchy Report'!$A$2:$C$3607, 3, 0)</f>
        <v>Jessica Kranz</v>
      </c>
      <c r="H3084" s="48" t="s">
        <v>268</v>
      </c>
      <c r="I3084" s="61" t="s">
        <v>70</v>
      </c>
      <c r="J3084" s="61" t="e">
        <f>VLOOKUP(Corrections[[#This Row],[Employee]],[1]!Expense_Data[#Data],14,0)</f>
        <v>#N/A</v>
      </c>
      <c r="K3084" s="68">
        <v>45524</v>
      </c>
      <c r="L3084" s="75"/>
      <c r="M3084" s="66"/>
      <c r="N3084" s="61"/>
      <c r="O3084" s="65"/>
    </row>
    <row r="3085" spans="1:15" hidden="1" x14ac:dyDescent="0.25">
      <c r="A3085" s="61" t="s">
        <v>14036</v>
      </c>
      <c r="B3085" s="61" t="s">
        <v>14037</v>
      </c>
      <c r="C3085" s="50">
        <v>283.05</v>
      </c>
      <c r="D3085" s="66">
        <v>45509</v>
      </c>
      <c r="E3085" s="61" t="s">
        <v>268</v>
      </c>
      <c r="F3085" s="61"/>
      <c r="G3085" s="61" t="str">
        <f>VLOOKUP(Corrections[[#This Row],[Employee]],'[1]Management Hierarchy Report'!$A$2:$C$3607, 3, 0)</f>
        <v>Jessica Kranz</v>
      </c>
      <c r="H3085" s="48" t="s">
        <v>268</v>
      </c>
      <c r="I3085" s="61" t="s">
        <v>70</v>
      </c>
      <c r="J3085" s="61" t="e">
        <f>VLOOKUP(Corrections[[#This Row],[Employee]],[1]!Expense_Data[#Data],14,0)</f>
        <v>#N/A</v>
      </c>
      <c r="K3085" s="68">
        <v>45524</v>
      </c>
      <c r="L3085" s="75"/>
      <c r="M3085" s="66"/>
      <c r="N3085" s="61"/>
      <c r="O3085" s="65"/>
    </row>
    <row r="3086" spans="1:15" hidden="1" x14ac:dyDescent="0.25">
      <c r="A3086" s="61" t="s">
        <v>14036</v>
      </c>
      <c r="B3086" s="61" t="s">
        <v>14038</v>
      </c>
      <c r="C3086" s="50">
        <v>37.47</v>
      </c>
      <c r="D3086" s="66">
        <v>45511</v>
      </c>
      <c r="E3086" s="61" t="s">
        <v>268</v>
      </c>
      <c r="F3086" s="61"/>
      <c r="G3086" s="61" t="str">
        <f>VLOOKUP(Corrections[[#This Row],[Employee]],'[1]Management Hierarchy Report'!$A$2:$C$3607, 3, 0)</f>
        <v>Jessica Kranz</v>
      </c>
      <c r="H3086" s="48" t="s">
        <v>268</v>
      </c>
      <c r="I3086" s="61" t="s">
        <v>70</v>
      </c>
      <c r="J3086" s="61" t="e">
        <f>VLOOKUP(Corrections[[#This Row],[Employee]],[1]!Expense_Data[#Data],14,0)</f>
        <v>#N/A</v>
      </c>
      <c r="K3086" s="68">
        <v>45524</v>
      </c>
      <c r="L3086" s="75"/>
      <c r="M3086" s="66"/>
      <c r="N3086" s="61"/>
      <c r="O3086" s="65"/>
    </row>
    <row r="3087" spans="1:15" hidden="1" x14ac:dyDescent="0.25">
      <c r="A3087" s="61" t="s">
        <v>14036</v>
      </c>
      <c r="B3087" s="61" t="s">
        <v>14039</v>
      </c>
      <c r="C3087" s="50">
        <v>370.82</v>
      </c>
      <c r="D3087" s="66">
        <v>45509</v>
      </c>
      <c r="E3087" s="61" t="s">
        <v>268</v>
      </c>
      <c r="F3087" s="61"/>
      <c r="G3087" s="61" t="str">
        <f>VLOOKUP(Corrections[[#This Row],[Employee]],'[1]Management Hierarchy Report'!$A$2:$C$3607, 3, 0)</f>
        <v>Jessica Kranz</v>
      </c>
      <c r="H3087" s="48" t="s">
        <v>268</v>
      </c>
      <c r="I3087" s="61" t="s">
        <v>70</v>
      </c>
      <c r="J3087" s="61" t="e">
        <f>VLOOKUP(Corrections[[#This Row],[Employee]],[1]!Expense_Data[#Data],14,0)</f>
        <v>#N/A</v>
      </c>
      <c r="K3087" s="68">
        <v>45524</v>
      </c>
      <c r="L3087" s="75"/>
      <c r="M3087" s="66"/>
      <c r="N3087" s="61"/>
      <c r="O3087" s="65"/>
    </row>
    <row r="3088" spans="1:15" hidden="1" x14ac:dyDescent="0.25">
      <c r="A3088" s="61" t="s">
        <v>696</v>
      </c>
      <c r="B3088" s="61" t="s">
        <v>14071</v>
      </c>
      <c r="C3088" s="50">
        <v>38.36</v>
      </c>
      <c r="D3088" s="66">
        <v>45501</v>
      </c>
      <c r="E3088" s="61" t="s">
        <v>13030</v>
      </c>
      <c r="F3088" s="61"/>
      <c r="G3088" s="61" t="str">
        <f>VLOOKUP(Corrections[[#This Row],[Employee]],'[1]Management Hierarchy Report'!$A$2:$C$3607, 3, 0)</f>
        <v>Joe Chavez</v>
      </c>
      <c r="H3088" s="48" t="s">
        <v>77</v>
      </c>
      <c r="I3088" s="61" t="s">
        <v>70</v>
      </c>
      <c r="J3088" s="61" t="str">
        <f>VLOOKUP(Corrections[[#This Row],[Employee]],[1]!Expense_Data[#Data],14,0)</f>
        <v>SL240@tidalwaveautospa.com</v>
      </c>
      <c r="K3088" s="68">
        <v>45524</v>
      </c>
      <c r="L3088" s="75"/>
      <c r="M3088" s="66"/>
      <c r="N3088" s="61"/>
      <c r="O3088" s="65"/>
    </row>
    <row r="3089" spans="1:15" hidden="1" x14ac:dyDescent="0.25">
      <c r="A3089" s="61" t="s">
        <v>243</v>
      </c>
      <c r="B3089" s="61" t="s">
        <v>13899</v>
      </c>
      <c r="C3089" s="50">
        <v>858.03</v>
      </c>
      <c r="D3089" s="66">
        <v>45496</v>
      </c>
      <c r="E3089" s="61" t="s">
        <v>13870</v>
      </c>
      <c r="F3089" s="61"/>
      <c r="G3089" s="61" t="str">
        <f>VLOOKUP(Corrections[[#This Row],[Employee]],'[1]Management Hierarchy Report'!$A$2:$C$3607, 3, 0)</f>
        <v>Bruce Maxwell</v>
      </c>
      <c r="H3089" s="48" t="s">
        <v>13872</v>
      </c>
      <c r="I3089" s="61" t="s">
        <v>70</v>
      </c>
      <c r="J3089" s="61" t="str">
        <f>VLOOKUP(Corrections[[#This Row],[Employee]],[1]!Expense_Data[#Data],14,0)</f>
        <v>patrick.rollins@tidalwaveautospa.com</v>
      </c>
      <c r="K3089" s="68">
        <v>45524</v>
      </c>
      <c r="L3089" s="75"/>
      <c r="M3089" s="66"/>
      <c r="N3089" s="61"/>
      <c r="O3089" s="65"/>
    </row>
    <row r="3090" spans="1:15" hidden="1" x14ac:dyDescent="0.25">
      <c r="A3090" s="61" t="s">
        <v>243</v>
      </c>
      <c r="B3090" s="61" t="s">
        <v>14056</v>
      </c>
      <c r="C3090" s="50">
        <v>1723.36</v>
      </c>
      <c r="D3090" s="66">
        <v>45519</v>
      </c>
      <c r="E3090" s="61" t="s">
        <v>13870</v>
      </c>
      <c r="F3090" s="61"/>
      <c r="G3090" s="61" t="str">
        <f>VLOOKUP(Corrections[[#This Row],[Employee]],'[1]Management Hierarchy Report'!$A$2:$C$3607, 3, 0)</f>
        <v>Bruce Maxwell</v>
      </c>
      <c r="H3090" s="48" t="s">
        <v>13872</v>
      </c>
      <c r="I3090" s="61" t="s">
        <v>70</v>
      </c>
      <c r="J3090" s="61" t="str">
        <f>VLOOKUP(Corrections[[#This Row],[Employee]],[1]!Expense_Data[#Data],14,0)</f>
        <v>patrick.rollins@tidalwaveautospa.com</v>
      </c>
      <c r="K3090" s="68">
        <v>45524</v>
      </c>
      <c r="L3090" s="75"/>
      <c r="M3090" s="66"/>
      <c r="N3090" s="61"/>
      <c r="O3090" s="65"/>
    </row>
    <row r="3091" spans="1:15" hidden="1" x14ac:dyDescent="0.25">
      <c r="A3091" s="61" t="s">
        <v>625</v>
      </c>
      <c r="B3091" s="61" t="s">
        <v>14074</v>
      </c>
      <c r="C3091" s="50">
        <v>49.92</v>
      </c>
      <c r="D3091" s="66">
        <v>45505</v>
      </c>
      <c r="E3091" s="61" t="s">
        <v>521</v>
      </c>
      <c r="F3091" s="61"/>
      <c r="G3091" s="61" t="str">
        <f>VLOOKUP(Corrections[[#This Row],[Employee]],'[1]Management Hierarchy Report'!$A$2:$C$3607, 3, 0)</f>
        <v>Joe Chavez</v>
      </c>
      <c r="H3091" s="48" t="s">
        <v>77</v>
      </c>
      <c r="I3091" s="61" t="s">
        <v>70</v>
      </c>
      <c r="J3091" s="61" t="str">
        <f>VLOOKUP(Corrections[[#This Row],[Employee]],[1]!Expense_Data[#Data],14,0)</f>
        <v>SL182@tidalwaveautospa.com</v>
      </c>
      <c r="K3091" s="68">
        <v>45524</v>
      </c>
      <c r="L3091" s="75"/>
      <c r="M3091" s="66"/>
      <c r="N3091" s="61"/>
      <c r="O3091" s="65"/>
    </row>
    <row r="3092" spans="1:15" hidden="1" x14ac:dyDescent="0.25">
      <c r="A3092" s="61" t="s">
        <v>625</v>
      </c>
      <c r="B3092" s="61" t="s">
        <v>14074</v>
      </c>
      <c r="C3092" s="50">
        <v>106.42</v>
      </c>
      <c r="D3092" s="66">
        <v>45509</v>
      </c>
      <c r="E3092" s="61" t="s">
        <v>521</v>
      </c>
      <c r="F3092" s="61"/>
      <c r="G3092" s="61" t="str">
        <f>VLOOKUP(Corrections[[#This Row],[Employee]],'[1]Management Hierarchy Report'!$A$2:$C$3607, 3, 0)</f>
        <v>Joe Chavez</v>
      </c>
      <c r="H3092" s="48" t="s">
        <v>77</v>
      </c>
      <c r="I3092" s="61" t="s">
        <v>70</v>
      </c>
      <c r="J3092" s="61" t="str">
        <f>VLOOKUP(Corrections[[#This Row],[Employee]],[1]!Expense_Data[#Data],14,0)</f>
        <v>SL182@tidalwaveautospa.com</v>
      </c>
      <c r="K3092" s="68">
        <v>45524</v>
      </c>
      <c r="L3092" s="75"/>
      <c r="M3092" s="66"/>
      <c r="N3092" s="61"/>
      <c r="O3092" s="65"/>
    </row>
    <row r="3093" spans="1:15" hidden="1" x14ac:dyDescent="0.25">
      <c r="A3093" s="61" t="s">
        <v>625</v>
      </c>
      <c r="B3093" s="61" t="s">
        <v>14074</v>
      </c>
      <c r="C3093" s="50">
        <v>102.94</v>
      </c>
      <c r="D3093" s="66">
        <v>45515</v>
      </c>
      <c r="E3093" s="61" t="s">
        <v>521</v>
      </c>
      <c r="F3093" s="61"/>
      <c r="G3093" s="61" t="str">
        <f>VLOOKUP(Corrections[[#This Row],[Employee]],'[1]Management Hierarchy Report'!$A$2:$C$3607, 3, 0)</f>
        <v>Joe Chavez</v>
      </c>
      <c r="H3093" s="48" t="s">
        <v>77</v>
      </c>
      <c r="I3093" s="61" t="s">
        <v>70</v>
      </c>
      <c r="J3093" s="61" t="str">
        <f>VLOOKUP(Corrections[[#This Row],[Employee]],[1]!Expense_Data[#Data],14,0)</f>
        <v>SL182@tidalwaveautospa.com</v>
      </c>
      <c r="K3093" s="68">
        <v>45524</v>
      </c>
      <c r="L3093" s="75"/>
      <c r="M3093" s="66"/>
      <c r="N3093" s="61"/>
      <c r="O3093" s="65"/>
    </row>
    <row r="3094" spans="1:15" hidden="1" x14ac:dyDescent="0.25">
      <c r="A3094" s="61" t="s">
        <v>862</v>
      </c>
      <c r="B3094" s="61" t="s">
        <v>13119</v>
      </c>
      <c r="C3094" s="50">
        <v>132.71</v>
      </c>
      <c r="D3094" s="66">
        <v>45480</v>
      </c>
      <c r="E3094" s="61" t="s">
        <v>13030</v>
      </c>
      <c r="F3094" s="61"/>
      <c r="G3094" s="61" t="str">
        <f>VLOOKUP(Corrections[[#This Row],[Employee]],'[1]Management Hierarchy Report'!$A$2:$C$3607, 3, 0)</f>
        <v>Kyle Rovansek</v>
      </c>
      <c r="H3094" s="48" t="s">
        <v>77</v>
      </c>
      <c r="I3094" s="61" t="s">
        <v>70</v>
      </c>
      <c r="J3094" s="61" t="str">
        <f>VLOOKUP(Corrections[[#This Row],[Employee]],[1]!Expense_Data[#Data],14,0)</f>
        <v>SL193@tidalwaveautospa.com</v>
      </c>
      <c r="K3094" s="68">
        <v>45524</v>
      </c>
      <c r="L3094" s="75"/>
      <c r="M3094" s="66"/>
      <c r="N3094" s="61"/>
      <c r="O3094" s="65"/>
    </row>
    <row r="3095" spans="1:15" hidden="1" x14ac:dyDescent="0.25">
      <c r="A3095" s="61" t="s">
        <v>862</v>
      </c>
      <c r="B3095" s="61" t="s">
        <v>13119</v>
      </c>
      <c r="C3095" s="50">
        <v>31.64</v>
      </c>
      <c r="D3095" s="66">
        <v>45486</v>
      </c>
      <c r="E3095" s="61" t="s">
        <v>13030</v>
      </c>
      <c r="F3095" s="61"/>
      <c r="G3095" s="61" t="str">
        <f>VLOOKUP(Corrections[[#This Row],[Employee]],'[1]Management Hierarchy Report'!$A$2:$C$3607, 3, 0)</f>
        <v>Kyle Rovansek</v>
      </c>
      <c r="H3095" s="48" t="s">
        <v>77</v>
      </c>
      <c r="I3095" s="61" t="s">
        <v>70</v>
      </c>
      <c r="J3095" s="61" t="str">
        <f>VLOOKUP(Corrections[[#This Row],[Employee]],[1]!Expense_Data[#Data],14,0)</f>
        <v>SL193@tidalwaveautospa.com</v>
      </c>
      <c r="K3095" s="68">
        <v>45524</v>
      </c>
      <c r="L3095" s="75"/>
      <c r="M3095" s="66"/>
      <c r="N3095" s="61"/>
      <c r="O3095" s="65"/>
    </row>
    <row r="3096" spans="1:15" hidden="1" x14ac:dyDescent="0.25">
      <c r="A3096" s="61" t="s">
        <v>862</v>
      </c>
      <c r="B3096" s="61" t="s">
        <v>13119</v>
      </c>
      <c r="C3096" s="50">
        <v>43.14</v>
      </c>
      <c r="D3096" s="66">
        <v>45488</v>
      </c>
      <c r="E3096" s="61" t="s">
        <v>13030</v>
      </c>
      <c r="F3096" s="61"/>
      <c r="G3096" s="61" t="str">
        <f>VLOOKUP(Corrections[[#This Row],[Employee]],'[1]Management Hierarchy Report'!$A$2:$C$3607, 3, 0)</f>
        <v>Kyle Rovansek</v>
      </c>
      <c r="H3096" s="48" t="s">
        <v>77</v>
      </c>
      <c r="I3096" s="61" t="s">
        <v>70</v>
      </c>
      <c r="J3096" s="61" t="str">
        <f>VLOOKUP(Corrections[[#This Row],[Employee]],[1]!Expense_Data[#Data],14,0)</f>
        <v>SL193@tidalwaveautospa.com</v>
      </c>
      <c r="K3096" s="68">
        <v>45524</v>
      </c>
      <c r="L3096" s="75"/>
      <c r="M3096" s="66"/>
      <c r="N3096" s="61"/>
      <c r="O3096" s="65"/>
    </row>
    <row r="3097" spans="1:15" hidden="1" x14ac:dyDescent="0.25">
      <c r="A3097" s="61" t="s">
        <v>195</v>
      </c>
      <c r="B3097" s="61" t="s">
        <v>14033</v>
      </c>
      <c r="C3097" s="50">
        <v>2609.81</v>
      </c>
      <c r="D3097" s="66">
        <v>45517</v>
      </c>
      <c r="E3097" s="61" t="s">
        <v>13870</v>
      </c>
      <c r="F3097" s="61"/>
      <c r="G3097" s="61" t="str">
        <f>VLOOKUP(Corrections[[#This Row],[Employee]],'[1]Management Hierarchy Report'!$A$2:$C$3607, 3, 0)</f>
        <v>Coty Stevens</v>
      </c>
      <c r="H3097" s="48" t="s">
        <v>13872</v>
      </c>
      <c r="I3097" s="61" t="s">
        <v>70</v>
      </c>
      <c r="J3097" s="61" t="str">
        <f>VLOOKUP(Corrections[[#This Row],[Employee]],[1]!Expense_Data[#Data],14,0)</f>
        <v>robert.carnemolla@tidalwaveautospa.com</v>
      </c>
      <c r="K3097" s="68">
        <v>45524</v>
      </c>
      <c r="L3097" s="75"/>
      <c r="M3097" s="66"/>
      <c r="N3097" s="61"/>
      <c r="O3097" s="65"/>
    </row>
    <row r="3098" spans="1:15" hidden="1" x14ac:dyDescent="0.25">
      <c r="A3098" s="61" t="s">
        <v>289</v>
      </c>
      <c r="B3098" s="61" t="s">
        <v>12992</v>
      </c>
      <c r="C3098" s="50">
        <v>155.78</v>
      </c>
      <c r="D3098" s="66">
        <v>45464</v>
      </c>
      <c r="E3098" s="61" t="s">
        <v>13828</v>
      </c>
      <c r="F3098" s="61"/>
      <c r="G3098" s="61" t="str">
        <f>VLOOKUP(Corrections[[#This Row],[Employee]],'[1]Management Hierarchy Report'!$A$2:$C$3607, 3, 0)</f>
        <v>Bruce Maxwell</v>
      </c>
      <c r="H3098" s="48" t="s">
        <v>77</v>
      </c>
      <c r="I3098" s="61" t="s">
        <v>70</v>
      </c>
      <c r="J3098" s="61" t="str">
        <f>VLOOKUP(Corrections[[#This Row],[Employee]],[1]!Expense_Data[#Data],14,0)</f>
        <v>sean.bush@tidalwaveautospa.com</v>
      </c>
      <c r="K3098" s="68">
        <v>45524</v>
      </c>
      <c r="L3098" s="75"/>
      <c r="M3098" s="66"/>
      <c r="N3098" s="61"/>
      <c r="O3098" s="65"/>
    </row>
    <row r="3099" spans="1:15" hidden="1" x14ac:dyDescent="0.25">
      <c r="A3099" s="61" t="s">
        <v>289</v>
      </c>
      <c r="B3099" s="61" t="s">
        <v>12992</v>
      </c>
      <c r="C3099" s="50">
        <v>67.77</v>
      </c>
      <c r="D3099" s="66">
        <v>45465</v>
      </c>
      <c r="E3099" s="61" t="s">
        <v>13030</v>
      </c>
      <c r="F3099" s="61"/>
      <c r="G3099" s="61" t="str">
        <f>VLOOKUP(Corrections[[#This Row],[Employee]],'[1]Management Hierarchy Report'!$A$2:$C$3607, 3, 0)</f>
        <v>Bruce Maxwell</v>
      </c>
      <c r="H3099" s="48" t="s">
        <v>77</v>
      </c>
      <c r="I3099" s="61" t="s">
        <v>70</v>
      </c>
      <c r="J3099" s="61" t="str">
        <f>VLOOKUP(Corrections[[#This Row],[Employee]],[1]!Expense_Data[#Data],14,0)</f>
        <v>sean.bush@tidalwaveautospa.com</v>
      </c>
      <c r="K3099" s="68">
        <v>45524</v>
      </c>
      <c r="L3099" s="75"/>
      <c r="M3099" s="66"/>
      <c r="N3099" s="61"/>
      <c r="O3099" s="65"/>
    </row>
    <row r="3100" spans="1:15" hidden="1" x14ac:dyDescent="0.25">
      <c r="A3100" s="61" t="s">
        <v>289</v>
      </c>
      <c r="B3100" s="61" t="s">
        <v>12992</v>
      </c>
      <c r="C3100" s="50">
        <v>411.4</v>
      </c>
      <c r="D3100" s="66">
        <v>45465</v>
      </c>
      <c r="E3100" s="61" t="s">
        <v>13030</v>
      </c>
      <c r="F3100" s="61"/>
      <c r="G3100" s="61" t="str">
        <f>VLOOKUP(Corrections[[#This Row],[Employee]],'[1]Management Hierarchy Report'!$A$2:$C$3607, 3, 0)</f>
        <v>Bruce Maxwell</v>
      </c>
      <c r="H3100" s="48" t="s">
        <v>77</v>
      </c>
      <c r="I3100" s="61" t="s">
        <v>70</v>
      </c>
      <c r="J3100" s="61" t="str">
        <f>VLOOKUP(Corrections[[#This Row],[Employee]],[1]!Expense_Data[#Data],14,0)</f>
        <v>sean.bush@tidalwaveautospa.com</v>
      </c>
      <c r="K3100" s="68">
        <v>45524</v>
      </c>
      <c r="L3100" s="75"/>
      <c r="M3100" s="66"/>
      <c r="N3100" s="61"/>
      <c r="O3100" s="65"/>
    </row>
    <row r="3101" spans="1:15" hidden="1" x14ac:dyDescent="0.25">
      <c r="A3101" s="61" t="s">
        <v>8321</v>
      </c>
      <c r="B3101" s="61" t="s">
        <v>14072</v>
      </c>
      <c r="C3101" s="50">
        <v>127.29</v>
      </c>
      <c r="D3101" s="66">
        <v>45514</v>
      </c>
      <c r="E3101" s="61" t="s">
        <v>13030</v>
      </c>
      <c r="F3101" s="61"/>
      <c r="G3101" s="61" t="str">
        <f>VLOOKUP(Corrections[[#This Row],[Employee]],'[1]Management Hierarchy Report'!$A$2:$C$3607, 3, 0)</f>
        <v>Cory Cummings</v>
      </c>
      <c r="H3101" s="48" t="s">
        <v>77</v>
      </c>
      <c r="I3101" s="61" t="s">
        <v>70</v>
      </c>
      <c r="J3101" s="61" t="str">
        <f>VLOOKUP(Corrections[[#This Row],[Employee]],[1]!Expense_Data[#Data],14,0)</f>
        <v>SL372@tidalwaveautospa.com</v>
      </c>
      <c r="K3101" s="68">
        <v>45524</v>
      </c>
      <c r="L3101" s="75"/>
      <c r="M3101" s="66"/>
      <c r="N3101" s="61"/>
      <c r="O3101" s="65"/>
    </row>
    <row r="3102" spans="1:15" hidden="1" x14ac:dyDescent="0.25">
      <c r="A3102" s="61" t="s">
        <v>756</v>
      </c>
      <c r="B3102" s="61" t="s">
        <v>11646</v>
      </c>
      <c r="C3102" s="50">
        <v>44.17</v>
      </c>
      <c r="D3102" s="66">
        <v>45443</v>
      </c>
      <c r="E3102" s="61" t="s">
        <v>521</v>
      </c>
      <c r="F3102" s="61"/>
      <c r="G3102" s="61" t="str">
        <f>VLOOKUP(Corrections[[#This Row],[Employee]],'[1]Management Hierarchy Report'!$A$2:$C$3607, 3, 0)</f>
        <v>Gary Bradley</v>
      </c>
      <c r="H3102" s="48" t="s">
        <v>77</v>
      </c>
      <c r="I3102" s="61" t="s">
        <v>70</v>
      </c>
      <c r="J3102" s="61" t="str">
        <f>VLOOKUP(Corrections[[#This Row],[Employee]],[1]!Expense_Data[#Data],14,0)</f>
        <v>SL45@tidalwaveautospa.com</v>
      </c>
      <c r="K3102" s="68">
        <v>45524</v>
      </c>
      <c r="L3102" s="75"/>
      <c r="M3102" s="66"/>
      <c r="N3102" s="61"/>
      <c r="O3102" s="65"/>
    </row>
    <row r="3103" spans="1:15" hidden="1" x14ac:dyDescent="0.25">
      <c r="A3103" s="61" t="s">
        <v>140</v>
      </c>
      <c r="B3103" s="61" t="s">
        <v>14058</v>
      </c>
      <c r="C3103" s="50">
        <v>4623.2700000000004</v>
      </c>
      <c r="D3103" s="66">
        <v>45519</v>
      </c>
      <c r="E3103" s="61" t="s">
        <v>13870</v>
      </c>
      <c r="F3103" s="61"/>
      <c r="G3103" s="61" t="str">
        <f>VLOOKUP(Corrections[[#This Row],[Employee]],'[1]Management Hierarchy Report'!$A$2:$C$3607, 3, 0)</f>
        <v>Bruce Maxwell</v>
      </c>
      <c r="H3103" s="48" t="s">
        <v>13872</v>
      </c>
      <c r="I3103" s="61" t="s">
        <v>70</v>
      </c>
      <c r="J3103" s="61" t="str">
        <f>VLOOKUP(Corrections[[#This Row],[Employee]],[1]!Expense_Data[#Data],14,0)</f>
        <v>steve.kyriazis@tidalwaveautospa.com</v>
      </c>
      <c r="K3103" s="68">
        <v>45524</v>
      </c>
      <c r="L3103" s="75"/>
      <c r="M3103" s="66"/>
      <c r="N3103" s="61"/>
      <c r="O3103" s="65"/>
    </row>
    <row r="3104" spans="1:15" hidden="1" x14ac:dyDescent="0.25">
      <c r="A3104" s="61" t="s">
        <v>825</v>
      </c>
      <c r="B3104" s="61" t="s">
        <v>14048</v>
      </c>
      <c r="C3104" s="50">
        <v>256</v>
      </c>
      <c r="D3104" s="66">
        <v>45509</v>
      </c>
      <c r="E3104" s="61" t="s">
        <v>176</v>
      </c>
      <c r="F3104" s="61"/>
      <c r="G3104" s="61" t="str">
        <f>VLOOKUP(Corrections[[#This Row],[Employee]],'[1]Management Hierarchy Report'!$A$2:$C$3607, 3, 0)</f>
        <v>Rene Gonzales</v>
      </c>
      <c r="H3104" s="48" t="s">
        <v>77</v>
      </c>
      <c r="I3104" s="61" t="s">
        <v>70</v>
      </c>
      <c r="J3104" s="61" t="e">
        <f>VLOOKUP(Corrections[[#This Row],[Employee]],[1]!Expense_Data[#Data],14,0)</f>
        <v>#N/A</v>
      </c>
      <c r="K3104" s="68">
        <v>45524</v>
      </c>
      <c r="L3104" s="75"/>
      <c r="M3104" s="66"/>
      <c r="N3104" s="61"/>
      <c r="O3104" s="65"/>
    </row>
    <row r="3105" spans="1:15" hidden="1" x14ac:dyDescent="0.25">
      <c r="A3105" s="61" t="s">
        <v>796</v>
      </c>
      <c r="B3105" s="61" t="s">
        <v>14046</v>
      </c>
      <c r="C3105" s="50">
        <v>91.6</v>
      </c>
      <c r="D3105" s="66">
        <v>45509</v>
      </c>
      <c r="E3105" s="61" t="s">
        <v>13828</v>
      </c>
      <c r="F3105" s="61"/>
      <c r="G3105" s="61" t="str">
        <f>VLOOKUP(Corrections[[#This Row],[Employee]],'[1]Management Hierarchy Report'!$A$2:$C$3607, 3, 0)</f>
        <v>Joe Chavez</v>
      </c>
      <c r="H3105" s="48" t="s">
        <v>77</v>
      </c>
      <c r="I3105" s="61" t="s">
        <v>70</v>
      </c>
      <c r="J3105" s="61" t="str">
        <f>VLOOKUP(Corrections[[#This Row],[Employee]],[1]!Expense_Data[#Data],14,0)</f>
        <v>SL228@tidalwaveautospa.com</v>
      </c>
      <c r="K3105" s="68">
        <v>45524</v>
      </c>
      <c r="L3105" s="75"/>
      <c r="M3105" s="66"/>
      <c r="N3105" s="61"/>
      <c r="O3105" s="65"/>
    </row>
    <row r="3106" spans="1:15" hidden="1" x14ac:dyDescent="0.25">
      <c r="A3106" s="61" t="s">
        <v>589</v>
      </c>
      <c r="B3106" s="61" t="s">
        <v>14067</v>
      </c>
      <c r="C3106" s="50">
        <v>63.55</v>
      </c>
      <c r="D3106" s="66">
        <v>45485</v>
      </c>
      <c r="E3106" s="61" t="s">
        <v>12978</v>
      </c>
      <c r="F3106" s="61"/>
      <c r="G3106" s="61" t="str">
        <f>VLOOKUP(Corrections[[#This Row],[Employee]],'[1]Management Hierarchy Report'!$A$2:$C$3607, 3, 0)</f>
        <v>Kyle Rovansek</v>
      </c>
      <c r="H3106" s="48" t="s">
        <v>77</v>
      </c>
      <c r="I3106" s="61" t="s">
        <v>70</v>
      </c>
      <c r="J3106" s="61" t="str">
        <f>VLOOKUP(Corrections[[#This Row],[Employee]],[1]!Expense_Data[#Data],14,0)</f>
        <v>SL35@tidalwaveautospa.com</v>
      </c>
      <c r="K3106" s="68">
        <v>45524</v>
      </c>
      <c r="L3106" s="75"/>
      <c r="M3106" s="66"/>
      <c r="N3106" s="61"/>
      <c r="O3106" s="65"/>
    </row>
    <row r="3107" spans="1:15" hidden="1" x14ac:dyDescent="0.25">
      <c r="A3107" s="61" t="s">
        <v>589</v>
      </c>
      <c r="B3107" s="61" t="s">
        <v>14067</v>
      </c>
      <c r="C3107" s="50">
        <v>63.55</v>
      </c>
      <c r="D3107" s="66">
        <v>45485</v>
      </c>
      <c r="E3107" s="61" t="s">
        <v>521</v>
      </c>
      <c r="F3107" s="61"/>
      <c r="G3107" s="61" t="str">
        <f>VLOOKUP(Corrections[[#This Row],[Employee]],'[1]Management Hierarchy Report'!$A$2:$C$3607, 3, 0)</f>
        <v>Kyle Rovansek</v>
      </c>
      <c r="H3107" s="48" t="s">
        <v>77</v>
      </c>
      <c r="I3107" s="61" t="s">
        <v>70</v>
      </c>
      <c r="J3107" s="61" t="str">
        <f>VLOOKUP(Corrections[[#This Row],[Employee]],[1]!Expense_Data[#Data],14,0)</f>
        <v>SL35@tidalwaveautospa.com</v>
      </c>
      <c r="K3107" s="68">
        <v>45524</v>
      </c>
      <c r="L3107" s="75"/>
      <c r="M3107" s="66"/>
      <c r="N3107" s="61"/>
      <c r="O3107" s="65"/>
    </row>
    <row r="3108" spans="1:15" hidden="1" x14ac:dyDescent="0.25">
      <c r="A3108" s="61" t="s">
        <v>589</v>
      </c>
      <c r="B3108" s="61" t="s">
        <v>14075</v>
      </c>
      <c r="C3108" s="50">
        <v>39.46</v>
      </c>
      <c r="D3108" s="66">
        <v>45475</v>
      </c>
      <c r="E3108" s="61" t="s">
        <v>521</v>
      </c>
      <c r="F3108" s="61"/>
      <c r="G3108" s="61" t="str">
        <f>VLOOKUP(Corrections[[#This Row],[Employee]],'[1]Management Hierarchy Report'!$A$2:$C$3607, 3, 0)</f>
        <v>Kyle Rovansek</v>
      </c>
      <c r="H3108" s="48" t="s">
        <v>77</v>
      </c>
      <c r="I3108" s="61" t="s">
        <v>70</v>
      </c>
      <c r="J3108" s="61" t="str">
        <f>VLOOKUP(Corrections[[#This Row],[Employee]],[1]!Expense_Data[#Data],14,0)</f>
        <v>SL35@tidalwaveautospa.com</v>
      </c>
      <c r="K3108" s="68">
        <v>45524</v>
      </c>
      <c r="L3108" s="75"/>
      <c r="M3108" s="66"/>
      <c r="N3108" s="61"/>
      <c r="O3108" s="65"/>
    </row>
    <row r="3109" spans="1:15" hidden="1" x14ac:dyDescent="0.25">
      <c r="A3109" s="61" t="s">
        <v>589</v>
      </c>
      <c r="B3109" s="61" t="s">
        <v>14075</v>
      </c>
      <c r="C3109" s="50">
        <v>103.53</v>
      </c>
      <c r="D3109" s="66">
        <v>45480</v>
      </c>
      <c r="E3109" s="61" t="s">
        <v>521</v>
      </c>
      <c r="F3109" s="61"/>
      <c r="G3109" s="61" t="str">
        <f>VLOOKUP(Corrections[[#This Row],[Employee]],'[1]Management Hierarchy Report'!$A$2:$C$3607, 3, 0)</f>
        <v>Kyle Rovansek</v>
      </c>
      <c r="H3109" s="48" t="s">
        <v>77</v>
      </c>
      <c r="I3109" s="61" t="s">
        <v>70</v>
      </c>
      <c r="J3109" s="61" t="str">
        <f>VLOOKUP(Corrections[[#This Row],[Employee]],[1]!Expense_Data[#Data],14,0)</f>
        <v>SL35@tidalwaveautospa.com</v>
      </c>
      <c r="K3109" s="68">
        <v>45524</v>
      </c>
      <c r="L3109" s="75"/>
      <c r="M3109" s="66"/>
      <c r="N3109" s="61"/>
      <c r="O3109" s="65"/>
    </row>
    <row r="3110" spans="1:15" hidden="1" x14ac:dyDescent="0.25">
      <c r="A3110" s="61" t="s">
        <v>548</v>
      </c>
      <c r="B3110" s="61" t="s">
        <v>13913</v>
      </c>
      <c r="C3110" s="50">
        <v>28.61</v>
      </c>
      <c r="D3110" s="66">
        <v>45444</v>
      </c>
      <c r="E3110" s="61" t="s">
        <v>521</v>
      </c>
      <c r="F3110" s="61"/>
      <c r="G3110" s="61" t="str">
        <f>VLOOKUP(Corrections[[#This Row],[Employee]],'[1]Management Hierarchy Report'!$A$2:$C$3607, 3, 0)</f>
        <v>Gary Bradley</v>
      </c>
      <c r="H3110" s="48" t="s">
        <v>77</v>
      </c>
      <c r="I3110" s="61" t="s">
        <v>70</v>
      </c>
      <c r="J3110" s="61" t="str">
        <f>VLOOKUP(Corrections[[#This Row],[Employee]],[1]!Expense_Data[#Data],14,0)</f>
        <v>SL111@tidalwaveautospa.com</v>
      </c>
      <c r="K3110" s="68">
        <v>45524</v>
      </c>
      <c r="L3110" s="75"/>
      <c r="M3110" s="66"/>
      <c r="N3110" s="61"/>
      <c r="O3110" s="65"/>
    </row>
    <row r="3111" spans="1:15" hidden="1" x14ac:dyDescent="0.25">
      <c r="A3111" s="61" t="s">
        <v>548</v>
      </c>
      <c r="B3111" s="61" t="s">
        <v>13913</v>
      </c>
      <c r="C3111" s="50">
        <v>50.22</v>
      </c>
      <c r="D3111" s="66">
        <v>45450</v>
      </c>
      <c r="E3111" s="61" t="s">
        <v>521</v>
      </c>
      <c r="F3111" s="61"/>
      <c r="G3111" s="61" t="str">
        <f>VLOOKUP(Corrections[[#This Row],[Employee]],'[1]Management Hierarchy Report'!$A$2:$C$3607, 3, 0)</f>
        <v>Gary Bradley</v>
      </c>
      <c r="H3111" s="48" t="s">
        <v>77</v>
      </c>
      <c r="I3111" s="61" t="s">
        <v>70</v>
      </c>
      <c r="J3111" s="61" t="str">
        <f>VLOOKUP(Corrections[[#This Row],[Employee]],[1]!Expense_Data[#Data],14,0)</f>
        <v>SL111@tidalwaveautospa.com</v>
      </c>
      <c r="K3111" s="68">
        <v>45524</v>
      </c>
      <c r="L3111" s="75"/>
      <c r="M3111" s="66"/>
      <c r="N3111" s="61"/>
      <c r="O3111" s="65"/>
    </row>
    <row r="3112" spans="1:15" hidden="1" x14ac:dyDescent="0.25">
      <c r="A3112" s="61" t="s">
        <v>548</v>
      </c>
      <c r="B3112" s="61" t="s">
        <v>13913</v>
      </c>
      <c r="C3112" s="50">
        <v>185.7</v>
      </c>
      <c r="D3112" s="66">
        <v>45450</v>
      </c>
      <c r="E3112" s="61" t="s">
        <v>521</v>
      </c>
      <c r="F3112" s="61"/>
      <c r="G3112" s="61" t="str">
        <f>VLOOKUP(Corrections[[#This Row],[Employee]],'[1]Management Hierarchy Report'!$A$2:$C$3607, 3, 0)</f>
        <v>Gary Bradley</v>
      </c>
      <c r="H3112" s="48" t="s">
        <v>77</v>
      </c>
      <c r="I3112" s="61" t="s">
        <v>70</v>
      </c>
      <c r="J3112" s="61" t="str">
        <f>VLOOKUP(Corrections[[#This Row],[Employee]],[1]!Expense_Data[#Data],14,0)</f>
        <v>SL111@tidalwaveautospa.com</v>
      </c>
      <c r="K3112" s="68">
        <v>45524</v>
      </c>
      <c r="L3112" s="75"/>
      <c r="M3112" s="66"/>
      <c r="N3112" s="61"/>
      <c r="O3112" s="65"/>
    </row>
    <row r="3113" spans="1:15" hidden="1" x14ac:dyDescent="0.25">
      <c r="A3113" s="61" t="s">
        <v>548</v>
      </c>
      <c r="B3113" s="61" t="s">
        <v>13913</v>
      </c>
      <c r="C3113" s="50">
        <v>37.75</v>
      </c>
      <c r="D3113" s="66">
        <v>45450</v>
      </c>
      <c r="E3113" s="61" t="s">
        <v>521</v>
      </c>
      <c r="F3113" s="61"/>
      <c r="G3113" s="61" t="str">
        <f>VLOOKUP(Corrections[[#This Row],[Employee]],'[1]Management Hierarchy Report'!$A$2:$C$3607, 3, 0)</f>
        <v>Gary Bradley</v>
      </c>
      <c r="H3113" s="48" t="s">
        <v>77</v>
      </c>
      <c r="I3113" s="61" t="s">
        <v>70</v>
      </c>
      <c r="J3113" s="61" t="str">
        <f>VLOOKUP(Corrections[[#This Row],[Employee]],[1]!Expense_Data[#Data],14,0)</f>
        <v>SL111@tidalwaveautospa.com</v>
      </c>
      <c r="K3113" s="68">
        <v>45524</v>
      </c>
      <c r="L3113" s="75"/>
      <c r="M3113" s="66"/>
      <c r="N3113" s="61"/>
      <c r="O3113" s="65"/>
    </row>
    <row r="3114" spans="1:15" hidden="1" x14ac:dyDescent="0.25">
      <c r="A3114" s="61" t="s">
        <v>548</v>
      </c>
      <c r="B3114" s="61" t="s">
        <v>13913</v>
      </c>
      <c r="C3114" s="50">
        <v>113.18</v>
      </c>
      <c r="D3114" s="66">
        <v>45460</v>
      </c>
      <c r="E3114" s="61" t="s">
        <v>521</v>
      </c>
      <c r="F3114" s="61"/>
      <c r="G3114" s="61" t="str">
        <f>VLOOKUP(Corrections[[#This Row],[Employee]],'[1]Management Hierarchy Report'!$A$2:$C$3607, 3, 0)</f>
        <v>Gary Bradley</v>
      </c>
      <c r="H3114" s="48" t="s">
        <v>77</v>
      </c>
      <c r="I3114" s="61" t="s">
        <v>70</v>
      </c>
      <c r="J3114" s="61" t="str">
        <f>VLOOKUP(Corrections[[#This Row],[Employee]],[1]!Expense_Data[#Data],14,0)</f>
        <v>SL111@tidalwaveautospa.com</v>
      </c>
      <c r="K3114" s="68">
        <v>45524</v>
      </c>
      <c r="L3114" s="75"/>
      <c r="M3114" s="66"/>
      <c r="N3114" s="61"/>
      <c r="O3114" s="65"/>
    </row>
    <row r="3115" spans="1:15" hidden="1" x14ac:dyDescent="0.25">
      <c r="A3115" s="61" t="s">
        <v>548</v>
      </c>
      <c r="B3115" s="61" t="s">
        <v>13914</v>
      </c>
      <c r="C3115" s="50">
        <v>48.63</v>
      </c>
      <c r="D3115" s="66">
        <v>45470</v>
      </c>
      <c r="E3115" s="61" t="s">
        <v>521</v>
      </c>
      <c r="F3115" s="61"/>
      <c r="G3115" s="61" t="str">
        <f>VLOOKUP(Corrections[[#This Row],[Employee]],'[1]Management Hierarchy Report'!$A$2:$C$3607, 3, 0)</f>
        <v>Gary Bradley</v>
      </c>
      <c r="H3115" s="48" t="s">
        <v>77</v>
      </c>
      <c r="I3115" s="61" t="s">
        <v>70</v>
      </c>
      <c r="J3115" s="61" t="str">
        <f>VLOOKUP(Corrections[[#This Row],[Employee]],[1]!Expense_Data[#Data],14,0)</f>
        <v>SL111@tidalwaveautospa.com</v>
      </c>
      <c r="K3115" s="68">
        <v>45524</v>
      </c>
      <c r="L3115" s="75"/>
      <c r="M3115" s="66"/>
      <c r="N3115" s="61"/>
      <c r="O3115" s="65"/>
    </row>
    <row r="3116" spans="1:15" hidden="1" x14ac:dyDescent="0.25">
      <c r="A3116" s="61" t="s">
        <v>548</v>
      </c>
      <c r="B3116" s="61" t="s">
        <v>13914</v>
      </c>
      <c r="C3116" s="50">
        <v>111.61</v>
      </c>
      <c r="D3116" s="66">
        <v>45470</v>
      </c>
      <c r="E3116" s="61" t="s">
        <v>521</v>
      </c>
      <c r="F3116" s="61"/>
      <c r="G3116" s="61" t="str">
        <f>VLOOKUP(Corrections[[#This Row],[Employee]],'[1]Management Hierarchy Report'!$A$2:$C$3607, 3, 0)</f>
        <v>Gary Bradley</v>
      </c>
      <c r="H3116" s="48" t="s">
        <v>77</v>
      </c>
      <c r="I3116" s="61" t="s">
        <v>70</v>
      </c>
      <c r="J3116" s="61" t="str">
        <f>VLOOKUP(Corrections[[#This Row],[Employee]],[1]!Expense_Data[#Data],14,0)</f>
        <v>SL111@tidalwaveautospa.com</v>
      </c>
      <c r="K3116" s="68">
        <v>45524</v>
      </c>
      <c r="L3116" s="75"/>
      <c r="M3116" s="66"/>
      <c r="N3116" s="61"/>
      <c r="O3116" s="65"/>
    </row>
    <row r="3117" spans="1:15" hidden="1" x14ac:dyDescent="0.25">
      <c r="A3117" s="61" t="s">
        <v>548</v>
      </c>
      <c r="B3117" s="61" t="s">
        <v>13914</v>
      </c>
      <c r="C3117" s="50">
        <v>82.64</v>
      </c>
      <c r="D3117" s="66">
        <v>45470</v>
      </c>
      <c r="E3117" s="61" t="s">
        <v>521</v>
      </c>
      <c r="F3117" s="61"/>
      <c r="G3117" s="61" t="str">
        <f>VLOOKUP(Corrections[[#This Row],[Employee]],'[1]Management Hierarchy Report'!$A$2:$C$3607, 3, 0)</f>
        <v>Gary Bradley</v>
      </c>
      <c r="H3117" s="48" t="s">
        <v>77</v>
      </c>
      <c r="I3117" s="61" t="s">
        <v>70</v>
      </c>
      <c r="J3117" s="61" t="str">
        <f>VLOOKUP(Corrections[[#This Row],[Employee]],[1]!Expense_Data[#Data],14,0)</f>
        <v>SL111@tidalwaveautospa.com</v>
      </c>
      <c r="K3117" s="68">
        <v>45524</v>
      </c>
      <c r="L3117" s="75"/>
      <c r="M3117" s="66"/>
      <c r="N3117" s="61"/>
      <c r="O3117" s="65"/>
    </row>
    <row r="3118" spans="1:15" hidden="1" x14ac:dyDescent="0.25">
      <c r="A3118" s="61" t="s">
        <v>548</v>
      </c>
      <c r="B3118" s="61" t="s">
        <v>13914</v>
      </c>
      <c r="C3118" s="50">
        <v>38.64</v>
      </c>
      <c r="D3118" s="66">
        <v>45471</v>
      </c>
      <c r="E3118" s="61" t="s">
        <v>521</v>
      </c>
      <c r="F3118" s="61"/>
      <c r="G3118" s="61" t="str">
        <f>VLOOKUP(Corrections[[#This Row],[Employee]],'[1]Management Hierarchy Report'!$A$2:$C$3607, 3, 0)</f>
        <v>Gary Bradley</v>
      </c>
      <c r="H3118" s="48" t="s">
        <v>77</v>
      </c>
      <c r="I3118" s="61" t="s">
        <v>70</v>
      </c>
      <c r="J3118" s="61" t="str">
        <f>VLOOKUP(Corrections[[#This Row],[Employee]],[1]!Expense_Data[#Data],14,0)</f>
        <v>SL111@tidalwaveautospa.com</v>
      </c>
      <c r="K3118" s="68">
        <v>45524</v>
      </c>
      <c r="L3118" s="75"/>
      <c r="M3118" s="66"/>
      <c r="N3118" s="61"/>
      <c r="O3118" s="65"/>
    </row>
    <row r="3119" spans="1:15" hidden="1" x14ac:dyDescent="0.25">
      <c r="A3119" s="61" t="s">
        <v>548</v>
      </c>
      <c r="B3119" s="61" t="s">
        <v>13914</v>
      </c>
      <c r="C3119" s="50">
        <v>47.42</v>
      </c>
      <c r="D3119" s="66">
        <v>45479</v>
      </c>
      <c r="E3119" s="61" t="s">
        <v>521</v>
      </c>
      <c r="F3119" s="61"/>
      <c r="G3119" s="61" t="str">
        <f>VLOOKUP(Corrections[[#This Row],[Employee]],'[1]Management Hierarchy Report'!$A$2:$C$3607, 3, 0)</f>
        <v>Gary Bradley</v>
      </c>
      <c r="H3119" s="48" t="s">
        <v>77</v>
      </c>
      <c r="I3119" s="61" t="s">
        <v>70</v>
      </c>
      <c r="J3119" s="61" t="str">
        <f>VLOOKUP(Corrections[[#This Row],[Employee]],[1]!Expense_Data[#Data],14,0)</f>
        <v>SL111@tidalwaveautospa.com</v>
      </c>
      <c r="K3119" s="68">
        <v>45524</v>
      </c>
      <c r="L3119" s="75"/>
      <c r="M3119" s="66"/>
      <c r="N3119" s="61"/>
      <c r="O3119" s="65"/>
    </row>
    <row r="3120" spans="1:15" hidden="1" x14ac:dyDescent="0.25">
      <c r="A3120" s="61" t="s">
        <v>548</v>
      </c>
      <c r="B3120" s="61" t="s">
        <v>13914</v>
      </c>
      <c r="C3120" s="50">
        <v>63.93</v>
      </c>
      <c r="D3120" s="66">
        <v>45485</v>
      </c>
      <c r="E3120" s="61" t="s">
        <v>521</v>
      </c>
      <c r="F3120" s="61"/>
      <c r="G3120" s="61" t="str">
        <f>VLOOKUP(Corrections[[#This Row],[Employee]],'[1]Management Hierarchy Report'!$A$2:$C$3607, 3, 0)</f>
        <v>Gary Bradley</v>
      </c>
      <c r="H3120" s="48" t="s">
        <v>77</v>
      </c>
      <c r="I3120" s="61" t="s">
        <v>70</v>
      </c>
      <c r="J3120" s="61" t="str">
        <f>VLOOKUP(Corrections[[#This Row],[Employee]],[1]!Expense_Data[#Data],14,0)</f>
        <v>SL111@tidalwaveautospa.com</v>
      </c>
      <c r="K3120" s="68">
        <v>45524</v>
      </c>
      <c r="L3120" s="75"/>
      <c r="M3120" s="66"/>
      <c r="N3120" s="61"/>
      <c r="O3120" s="65"/>
    </row>
    <row r="3121" spans="1:15" hidden="1" x14ac:dyDescent="0.25">
      <c r="A3121" s="61" t="s">
        <v>548</v>
      </c>
      <c r="B3121" s="61" t="s">
        <v>13914</v>
      </c>
      <c r="C3121" s="50">
        <v>55.17</v>
      </c>
      <c r="D3121" s="66">
        <v>45487</v>
      </c>
      <c r="E3121" s="61" t="s">
        <v>521</v>
      </c>
      <c r="F3121" s="61"/>
      <c r="G3121" s="61" t="str">
        <f>VLOOKUP(Corrections[[#This Row],[Employee]],'[1]Management Hierarchy Report'!$A$2:$C$3607, 3, 0)</f>
        <v>Gary Bradley</v>
      </c>
      <c r="H3121" s="48" t="s">
        <v>77</v>
      </c>
      <c r="I3121" s="61" t="s">
        <v>70</v>
      </c>
      <c r="J3121" s="61" t="str">
        <f>VLOOKUP(Corrections[[#This Row],[Employee]],[1]!Expense_Data[#Data],14,0)</f>
        <v>SL111@tidalwaveautospa.com</v>
      </c>
      <c r="K3121" s="68">
        <v>45524</v>
      </c>
      <c r="L3121" s="75"/>
      <c r="M3121" s="66"/>
      <c r="N3121" s="61"/>
      <c r="O3121" s="65"/>
    </row>
    <row r="3122" spans="1:15" hidden="1" x14ac:dyDescent="0.25">
      <c r="A3122" s="61" t="s">
        <v>548</v>
      </c>
      <c r="B3122" s="61" t="s">
        <v>13914</v>
      </c>
      <c r="C3122" s="50">
        <v>160.93</v>
      </c>
      <c r="D3122" s="66">
        <v>45489</v>
      </c>
      <c r="E3122" s="61" t="s">
        <v>521</v>
      </c>
      <c r="F3122" s="61"/>
      <c r="G3122" s="61" t="str">
        <f>VLOOKUP(Corrections[[#This Row],[Employee]],'[1]Management Hierarchy Report'!$A$2:$C$3607, 3, 0)</f>
        <v>Gary Bradley</v>
      </c>
      <c r="H3122" s="48" t="s">
        <v>77</v>
      </c>
      <c r="I3122" s="61" t="s">
        <v>70</v>
      </c>
      <c r="J3122" s="61" t="str">
        <f>VLOOKUP(Corrections[[#This Row],[Employee]],[1]!Expense_Data[#Data],14,0)</f>
        <v>SL111@tidalwaveautospa.com</v>
      </c>
      <c r="K3122" s="68">
        <v>45524</v>
      </c>
      <c r="L3122" s="75"/>
      <c r="M3122" s="66"/>
      <c r="N3122" s="61"/>
      <c r="O3122" s="65"/>
    </row>
    <row r="3123" spans="1:15" hidden="1" x14ac:dyDescent="0.25">
      <c r="A3123" s="61" t="s">
        <v>850</v>
      </c>
      <c r="B3123" s="61" t="s">
        <v>14079</v>
      </c>
      <c r="C3123" s="50">
        <v>2744.69</v>
      </c>
      <c r="D3123" s="66">
        <v>45519</v>
      </c>
      <c r="E3123" s="61" t="s">
        <v>13870</v>
      </c>
      <c r="F3123" s="61"/>
      <c r="G3123" s="61" t="str">
        <f>VLOOKUP(Corrections[[#This Row],[Employee]],'[1]Management Hierarchy Report'!$A$2:$C$3607, 3, 0)</f>
        <v>David Foster</v>
      </c>
      <c r="H3123" s="48" t="s">
        <v>13872</v>
      </c>
      <c r="I3123" s="61" t="s">
        <v>70</v>
      </c>
      <c r="J3123" s="61" t="str">
        <f>VLOOKUP(Corrections[[#This Row],[Employee]],[1]!Expense_Data[#Data],14,0)</f>
        <v>SL7@tidalwaveautospa.com</v>
      </c>
      <c r="K3123" s="68">
        <v>45525</v>
      </c>
      <c r="L3123" s="75"/>
      <c r="M3123" s="66"/>
      <c r="N3123" s="61"/>
      <c r="O3123" s="65"/>
    </row>
    <row r="3124" spans="1:15" hidden="1" x14ac:dyDescent="0.25">
      <c r="A3124" s="61" t="s">
        <v>298</v>
      </c>
      <c r="B3124" s="61" t="s">
        <v>14088</v>
      </c>
      <c r="C3124" s="50">
        <v>54.23</v>
      </c>
      <c r="D3124" s="66">
        <v>45414</v>
      </c>
      <c r="E3124" s="61" t="s">
        <v>13082</v>
      </c>
      <c r="F3124" s="61"/>
      <c r="G3124" s="61" t="str">
        <f>VLOOKUP(Corrections[[#This Row],[Employee]],'[1]Management Hierarchy Report'!$A$2:$C$3607, 3, 0)</f>
        <v>Bruce Maxwell</v>
      </c>
      <c r="H3124" s="48" t="s">
        <v>77</v>
      </c>
      <c r="I3124" s="61" t="s">
        <v>70</v>
      </c>
      <c r="J3124" s="61" t="str">
        <f>VLOOKUP(Corrections[[#This Row],[Employee]],[1]!Expense_Data[#Data],14,0)</f>
        <v>andrew.strevel@tidalwaveautospa.com</v>
      </c>
      <c r="K3124" s="68">
        <v>45525</v>
      </c>
      <c r="L3124" s="75"/>
      <c r="M3124" s="66"/>
      <c r="N3124" s="61"/>
      <c r="O3124" s="65"/>
    </row>
    <row r="3125" spans="1:15" hidden="1" x14ac:dyDescent="0.25">
      <c r="A3125" s="61" t="s">
        <v>298</v>
      </c>
      <c r="B3125" s="61" t="s">
        <v>14088</v>
      </c>
      <c r="C3125" s="50">
        <v>44.49</v>
      </c>
      <c r="D3125" s="66">
        <v>45414</v>
      </c>
      <c r="E3125" s="61" t="s">
        <v>13082</v>
      </c>
      <c r="F3125" s="61"/>
      <c r="G3125" s="61" t="str">
        <f>VLOOKUP(Corrections[[#This Row],[Employee]],'[1]Management Hierarchy Report'!$A$2:$C$3607, 3, 0)</f>
        <v>Bruce Maxwell</v>
      </c>
      <c r="H3125" s="48" t="s">
        <v>77</v>
      </c>
      <c r="I3125" s="61" t="s">
        <v>70</v>
      </c>
      <c r="J3125" s="61" t="str">
        <f>VLOOKUP(Corrections[[#This Row],[Employee]],[1]!Expense_Data[#Data],14,0)</f>
        <v>andrew.strevel@tidalwaveautospa.com</v>
      </c>
      <c r="K3125" s="68">
        <v>45525</v>
      </c>
      <c r="L3125" s="75"/>
      <c r="M3125" s="66"/>
      <c r="N3125" s="61"/>
      <c r="O3125" s="65"/>
    </row>
    <row r="3126" spans="1:15" hidden="1" x14ac:dyDescent="0.25">
      <c r="A3126" s="61" t="s">
        <v>298</v>
      </c>
      <c r="B3126" s="61" t="s">
        <v>14088</v>
      </c>
      <c r="C3126" s="50">
        <v>52.82</v>
      </c>
      <c r="D3126" s="66">
        <v>45420</v>
      </c>
      <c r="E3126" s="61" t="s">
        <v>13082</v>
      </c>
      <c r="F3126" s="61"/>
      <c r="G3126" s="61" t="str">
        <f>VLOOKUP(Corrections[[#This Row],[Employee]],'[1]Management Hierarchy Report'!$A$2:$C$3607, 3, 0)</f>
        <v>Bruce Maxwell</v>
      </c>
      <c r="H3126" s="48" t="s">
        <v>77</v>
      </c>
      <c r="I3126" s="61" t="s">
        <v>70</v>
      </c>
      <c r="J3126" s="61" t="str">
        <f>VLOOKUP(Corrections[[#This Row],[Employee]],[1]!Expense_Data[#Data],14,0)</f>
        <v>andrew.strevel@tidalwaveautospa.com</v>
      </c>
      <c r="K3126" s="68">
        <v>45525</v>
      </c>
      <c r="L3126" s="75"/>
      <c r="M3126" s="66"/>
      <c r="N3126" s="61"/>
      <c r="O3126" s="65"/>
    </row>
    <row r="3127" spans="1:15" hidden="1" x14ac:dyDescent="0.25">
      <c r="A3127" s="61" t="s">
        <v>298</v>
      </c>
      <c r="B3127" s="61" t="s">
        <v>14088</v>
      </c>
      <c r="C3127" s="50">
        <v>51.04</v>
      </c>
      <c r="D3127" s="66">
        <v>45432</v>
      </c>
      <c r="E3127" s="61" t="s">
        <v>13082</v>
      </c>
      <c r="F3127" s="61"/>
      <c r="G3127" s="61" t="str">
        <f>VLOOKUP(Corrections[[#This Row],[Employee]],'[1]Management Hierarchy Report'!$A$2:$C$3607, 3, 0)</f>
        <v>Bruce Maxwell</v>
      </c>
      <c r="H3127" s="48" t="s">
        <v>77</v>
      </c>
      <c r="I3127" s="61" t="s">
        <v>70</v>
      </c>
      <c r="J3127" s="61" t="str">
        <f>VLOOKUP(Corrections[[#This Row],[Employee]],[1]!Expense_Data[#Data],14,0)</f>
        <v>andrew.strevel@tidalwaveautospa.com</v>
      </c>
      <c r="K3127" s="68">
        <v>45525</v>
      </c>
      <c r="L3127" s="75"/>
      <c r="M3127" s="66"/>
      <c r="N3127" s="61"/>
      <c r="O3127" s="65"/>
    </row>
    <row r="3128" spans="1:15" hidden="1" x14ac:dyDescent="0.25">
      <c r="A3128" s="61" t="s">
        <v>650</v>
      </c>
      <c r="B3128" s="61" t="s">
        <v>14086</v>
      </c>
      <c r="C3128" s="50">
        <v>835.3</v>
      </c>
      <c r="D3128" s="66">
        <v>45497</v>
      </c>
      <c r="E3128" s="61" t="s">
        <v>13870</v>
      </c>
      <c r="F3128" s="61"/>
      <c r="G3128" s="61" t="str">
        <f>VLOOKUP(Corrections[[#This Row],[Employee]],'[1]Management Hierarchy Report'!$A$2:$C$3607, 3, 0)</f>
        <v>Michael Donnelly</v>
      </c>
      <c r="H3128" s="48" t="s">
        <v>13872</v>
      </c>
      <c r="I3128" s="61" t="s">
        <v>70</v>
      </c>
      <c r="J3128" s="61" t="str">
        <f>VLOOKUP(Corrections[[#This Row],[Employee]],[1]!Expense_Data[#Data],14,0)</f>
        <v>SL73@tidalwaveautospa.com</v>
      </c>
      <c r="K3128" s="68">
        <v>45525</v>
      </c>
      <c r="L3128" s="75"/>
      <c r="M3128" s="66"/>
      <c r="N3128" s="61"/>
      <c r="O3128" s="65"/>
    </row>
    <row r="3129" spans="1:15" hidden="1" x14ac:dyDescent="0.25">
      <c r="A3129" s="61" t="s">
        <v>650</v>
      </c>
      <c r="B3129" s="61" t="s">
        <v>14085</v>
      </c>
      <c r="C3129" s="50">
        <v>119.51</v>
      </c>
      <c r="D3129" s="66">
        <v>45496</v>
      </c>
      <c r="E3129" s="61" t="s">
        <v>13828</v>
      </c>
      <c r="F3129" s="61"/>
      <c r="G3129" s="61" t="str">
        <f>VLOOKUP(Corrections[[#This Row],[Employee]],'[1]Management Hierarchy Report'!$A$2:$C$3607, 3, 0)</f>
        <v>Michael Donnelly</v>
      </c>
      <c r="H3129" s="48" t="s">
        <v>77</v>
      </c>
      <c r="I3129" s="61" t="s">
        <v>70</v>
      </c>
      <c r="J3129" s="61" t="str">
        <f>VLOOKUP(Corrections[[#This Row],[Employee]],[1]!Expense_Data[#Data],14,0)</f>
        <v>SL73@tidalwaveautospa.com</v>
      </c>
      <c r="K3129" s="68">
        <v>45525</v>
      </c>
      <c r="L3129" s="75"/>
      <c r="M3129" s="66"/>
      <c r="N3129" s="61"/>
      <c r="O3129" s="65"/>
    </row>
    <row r="3130" spans="1:15" hidden="1" x14ac:dyDescent="0.25">
      <c r="A3130" s="61" t="s">
        <v>650</v>
      </c>
      <c r="B3130" s="61" t="s">
        <v>14085</v>
      </c>
      <c r="C3130" s="50">
        <v>212.72</v>
      </c>
      <c r="D3130" s="66">
        <v>45499</v>
      </c>
      <c r="E3130" s="61" t="s">
        <v>13828</v>
      </c>
      <c r="F3130" s="61"/>
      <c r="G3130" s="61" t="str">
        <f>VLOOKUP(Corrections[[#This Row],[Employee]],'[1]Management Hierarchy Report'!$A$2:$C$3607, 3, 0)</f>
        <v>Michael Donnelly</v>
      </c>
      <c r="H3130" s="48" t="s">
        <v>77</v>
      </c>
      <c r="I3130" s="61" t="s">
        <v>70</v>
      </c>
      <c r="J3130" s="61" t="str">
        <f>VLOOKUP(Corrections[[#This Row],[Employee]],[1]!Expense_Data[#Data],14,0)</f>
        <v>SL73@tidalwaveautospa.com</v>
      </c>
      <c r="K3130" s="68">
        <v>45525</v>
      </c>
      <c r="L3130" s="75"/>
      <c r="M3130" s="66"/>
      <c r="N3130" s="61"/>
      <c r="O3130" s="65"/>
    </row>
    <row r="3131" spans="1:15" hidden="1" x14ac:dyDescent="0.25">
      <c r="A3131" s="61" t="s">
        <v>614</v>
      </c>
      <c r="B3131" s="61" t="s">
        <v>13170</v>
      </c>
      <c r="C3131" s="50">
        <v>98.75</v>
      </c>
      <c r="D3131" s="66">
        <v>45463</v>
      </c>
      <c r="E3131" s="61" t="s">
        <v>13030</v>
      </c>
      <c r="F3131" s="61"/>
      <c r="G3131" s="61" t="str">
        <f>VLOOKUP(Corrections[[#This Row],[Employee]],'[1]Management Hierarchy Report'!$A$2:$C$3607, 3, 0)</f>
        <v>Jeff Mathis</v>
      </c>
      <c r="H3131" s="48" t="s">
        <v>77</v>
      </c>
      <c r="I3131" s="61" t="s">
        <v>70</v>
      </c>
      <c r="J3131" s="61" t="str">
        <f>VLOOKUP(Corrections[[#This Row],[Employee]],[1]!Expense_Data[#Data],14,0)</f>
        <v>SL261@tidalwaveautospa.com</v>
      </c>
      <c r="K3131" s="68">
        <v>45525</v>
      </c>
      <c r="L3131" s="75"/>
      <c r="M3131" s="66"/>
      <c r="N3131" s="61"/>
      <c r="O3131" s="65"/>
    </row>
    <row r="3132" spans="1:15" hidden="1" x14ac:dyDescent="0.25">
      <c r="A3132" s="61" t="s">
        <v>614</v>
      </c>
      <c r="B3132" s="61" t="s">
        <v>13170</v>
      </c>
      <c r="C3132" s="50">
        <v>97.08</v>
      </c>
      <c r="D3132" s="66">
        <v>45482</v>
      </c>
      <c r="E3132" s="61" t="s">
        <v>13030</v>
      </c>
      <c r="F3132" s="61"/>
      <c r="G3132" s="61" t="str">
        <f>VLOOKUP(Corrections[[#This Row],[Employee]],'[1]Management Hierarchy Report'!$A$2:$C$3607, 3, 0)</f>
        <v>Jeff Mathis</v>
      </c>
      <c r="H3132" s="48" t="s">
        <v>77</v>
      </c>
      <c r="I3132" s="61" t="s">
        <v>70</v>
      </c>
      <c r="J3132" s="61" t="str">
        <f>VLOOKUP(Corrections[[#This Row],[Employee]],[1]!Expense_Data[#Data],14,0)</f>
        <v>SL261@tidalwaveautospa.com</v>
      </c>
      <c r="K3132" s="68">
        <v>45525</v>
      </c>
      <c r="L3132" s="75"/>
      <c r="M3132" s="66"/>
      <c r="N3132" s="61"/>
      <c r="O3132" s="65"/>
    </row>
    <row r="3133" spans="1:15" hidden="1" x14ac:dyDescent="0.25">
      <c r="A3133" s="61" t="s">
        <v>614</v>
      </c>
      <c r="B3133" s="61" t="s">
        <v>13170</v>
      </c>
      <c r="C3133" s="50">
        <v>608.78</v>
      </c>
      <c r="D3133" s="66">
        <v>45482</v>
      </c>
      <c r="E3133" s="61" t="s">
        <v>13030</v>
      </c>
      <c r="F3133" s="61"/>
      <c r="G3133" s="61" t="str">
        <f>VLOOKUP(Corrections[[#This Row],[Employee]],'[1]Management Hierarchy Report'!$A$2:$C$3607, 3, 0)</f>
        <v>Jeff Mathis</v>
      </c>
      <c r="H3133" s="48" t="s">
        <v>77</v>
      </c>
      <c r="I3133" s="61" t="s">
        <v>70</v>
      </c>
      <c r="J3133" s="61" t="str">
        <f>VLOOKUP(Corrections[[#This Row],[Employee]],[1]!Expense_Data[#Data],14,0)</f>
        <v>SL261@tidalwaveautospa.com</v>
      </c>
      <c r="K3133" s="68">
        <v>45525</v>
      </c>
      <c r="L3133" s="75"/>
      <c r="M3133" s="66"/>
      <c r="N3133" s="61"/>
      <c r="O3133" s="65"/>
    </row>
    <row r="3134" spans="1:15" hidden="1" x14ac:dyDescent="0.25">
      <c r="A3134" s="61" t="s">
        <v>614</v>
      </c>
      <c r="B3134" s="61" t="s">
        <v>13170</v>
      </c>
      <c r="C3134" s="50">
        <v>104.17</v>
      </c>
      <c r="D3134" s="66">
        <v>45491</v>
      </c>
      <c r="E3134" s="61" t="s">
        <v>13030</v>
      </c>
      <c r="F3134" s="61"/>
      <c r="G3134" s="61" t="str">
        <f>VLOOKUP(Corrections[[#This Row],[Employee]],'[1]Management Hierarchy Report'!$A$2:$C$3607, 3, 0)</f>
        <v>Jeff Mathis</v>
      </c>
      <c r="H3134" s="48" t="s">
        <v>77</v>
      </c>
      <c r="I3134" s="61" t="s">
        <v>70</v>
      </c>
      <c r="J3134" s="61" t="str">
        <f>VLOOKUP(Corrections[[#This Row],[Employee]],[1]!Expense_Data[#Data],14,0)</f>
        <v>SL261@tidalwaveautospa.com</v>
      </c>
      <c r="K3134" s="68">
        <v>45525</v>
      </c>
      <c r="L3134" s="75"/>
      <c r="M3134" s="66"/>
      <c r="N3134" s="61"/>
      <c r="O3134" s="65"/>
    </row>
    <row r="3135" spans="1:15" hidden="1" x14ac:dyDescent="0.25">
      <c r="A3135" s="61" t="s">
        <v>3343</v>
      </c>
      <c r="B3135" s="61" t="s">
        <v>13096</v>
      </c>
      <c r="C3135" s="50">
        <v>204.97</v>
      </c>
      <c r="D3135" s="52">
        <v>45446</v>
      </c>
      <c r="E3135" s="66" t="s">
        <v>13030</v>
      </c>
      <c r="F3135" s="61"/>
      <c r="G3135" s="61" t="str">
        <f>VLOOKUP(Corrections[[#This Row],[Employee]],'[1]Management Hierarchy Report'!$A$2:$C$3607, 3, 0)</f>
        <v>Jeff Mathis</v>
      </c>
      <c r="H3135" s="48" t="s">
        <v>77</v>
      </c>
      <c r="I3135" s="61" t="s">
        <v>70</v>
      </c>
      <c r="J3135" s="61" t="str">
        <f>VLOOKUP(Corrections[[#This Row],[Employee]],[1]!Expense_Data[#Data],14,0)</f>
        <v>SL160@tidalwaveautospa.com</v>
      </c>
      <c r="K3135" s="68">
        <v>45525</v>
      </c>
      <c r="L3135" s="75"/>
      <c r="M3135" s="66"/>
      <c r="N3135" s="61"/>
      <c r="O3135" s="65"/>
    </row>
    <row r="3136" spans="1:15" hidden="1" x14ac:dyDescent="0.25">
      <c r="A3136" s="61" t="s">
        <v>3343</v>
      </c>
      <c r="B3136" s="61" t="s">
        <v>13096</v>
      </c>
      <c r="C3136" s="50">
        <v>98.34</v>
      </c>
      <c r="D3136" s="52">
        <v>45452</v>
      </c>
      <c r="E3136" s="66" t="s">
        <v>12979</v>
      </c>
      <c r="F3136" s="61"/>
      <c r="G3136" s="61" t="str">
        <f>VLOOKUP(Corrections[[#This Row],[Employee]],'[1]Management Hierarchy Report'!$A$2:$C$3607, 3, 0)</f>
        <v>Jeff Mathis</v>
      </c>
      <c r="H3136" s="48" t="s">
        <v>77</v>
      </c>
      <c r="I3136" s="61" t="s">
        <v>70</v>
      </c>
      <c r="J3136" s="61" t="str">
        <f>VLOOKUP(Corrections[[#This Row],[Employee]],[1]!Expense_Data[#Data],14,0)</f>
        <v>SL160@tidalwaveautospa.com</v>
      </c>
      <c r="K3136" s="68">
        <v>45525</v>
      </c>
      <c r="L3136" s="75"/>
      <c r="M3136" s="66"/>
      <c r="N3136" s="61"/>
      <c r="O3136" s="65"/>
    </row>
    <row r="3137" spans="1:15" hidden="1" x14ac:dyDescent="0.25">
      <c r="A3137" s="61" t="s">
        <v>3343</v>
      </c>
      <c r="B3137" s="61" t="s">
        <v>13096</v>
      </c>
      <c r="C3137" s="50">
        <v>257.31</v>
      </c>
      <c r="D3137" s="52">
        <v>45457</v>
      </c>
      <c r="E3137" s="66" t="s">
        <v>13030</v>
      </c>
      <c r="F3137" s="61"/>
      <c r="G3137" s="61" t="str">
        <f>VLOOKUP(Corrections[[#This Row],[Employee]],'[1]Management Hierarchy Report'!$A$2:$C$3607, 3, 0)</f>
        <v>Jeff Mathis</v>
      </c>
      <c r="H3137" s="48" t="s">
        <v>77</v>
      </c>
      <c r="I3137" s="61" t="s">
        <v>70</v>
      </c>
      <c r="J3137" s="61" t="str">
        <f>VLOOKUP(Corrections[[#This Row],[Employee]],[1]!Expense_Data[#Data],14,0)</f>
        <v>SL160@tidalwaveautospa.com</v>
      </c>
      <c r="K3137" s="68">
        <v>45525</v>
      </c>
      <c r="L3137" s="75"/>
      <c r="M3137" s="66"/>
      <c r="N3137" s="61"/>
      <c r="O3137" s="65"/>
    </row>
    <row r="3138" spans="1:15" hidden="1" x14ac:dyDescent="0.25">
      <c r="A3138" s="61" t="s">
        <v>3343</v>
      </c>
      <c r="B3138" s="61" t="s">
        <v>13096</v>
      </c>
      <c r="C3138" s="50">
        <v>23.26</v>
      </c>
      <c r="D3138" s="52">
        <v>45457</v>
      </c>
      <c r="E3138" s="66" t="s">
        <v>13030</v>
      </c>
      <c r="F3138" s="61"/>
      <c r="G3138" s="61" t="str">
        <f>VLOOKUP(Corrections[[#This Row],[Employee]],'[1]Management Hierarchy Report'!$A$2:$C$3607, 3, 0)</f>
        <v>Jeff Mathis</v>
      </c>
      <c r="H3138" s="48" t="s">
        <v>77</v>
      </c>
      <c r="I3138" s="61" t="s">
        <v>70</v>
      </c>
      <c r="J3138" s="61" t="str">
        <f>VLOOKUP(Corrections[[#This Row],[Employee]],[1]!Expense_Data[#Data],14,0)</f>
        <v>SL160@tidalwaveautospa.com</v>
      </c>
      <c r="K3138" s="68">
        <v>45525</v>
      </c>
      <c r="L3138" s="75"/>
      <c r="M3138" s="66"/>
      <c r="N3138" s="61"/>
      <c r="O3138" s="65"/>
    </row>
    <row r="3139" spans="1:15" hidden="1" x14ac:dyDescent="0.25">
      <c r="A3139" s="61" t="s">
        <v>747</v>
      </c>
      <c r="B3139" s="61" t="s">
        <v>14092</v>
      </c>
      <c r="C3139" s="50">
        <v>328.6</v>
      </c>
      <c r="D3139" s="66">
        <v>45519</v>
      </c>
      <c r="E3139" s="61" t="s">
        <v>13870</v>
      </c>
      <c r="F3139" s="61"/>
      <c r="G3139" s="61" t="str">
        <f>VLOOKUP(Corrections[[#This Row],[Employee]],'[1]Management Hierarchy Report'!$A$2:$C$3607, 3, 0)</f>
        <v>Derek Schillinger</v>
      </c>
      <c r="H3139" s="48" t="s">
        <v>13872</v>
      </c>
      <c r="I3139" s="61" t="s">
        <v>70</v>
      </c>
      <c r="J3139" s="61" t="str">
        <f>VLOOKUP(Corrections[[#This Row],[Employee]],[1]!Expense_Data[#Data],14,0)</f>
        <v>SL311@tidalwaveautospa.com</v>
      </c>
      <c r="K3139" s="68">
        <v>45525</v>
      </c>
      <c r="L3139" s="75"/>
      <c r="M3139" s="66"/>
      <c r="N3139" s="61"/>
      <c r="O3139" s="65"/>
    </row>
    <row r="3140" spans="1:15" hidden="1" x14ac:dyDescent="0.25">
      <c r="A3140" s="61" t="s">
        <v>14089</v>
      </c>
      <c r="B3140" s="61" t="s">
        <v>14090</v>
      </c>
      <c r="C3140" s="50">
        <v>96</v>
      </c>
      <c r="D3140" s="66">
        <v>45509</v>
      </c>
      <c r="E3140" s="61" t="s">
        <v>268</v>
      </c>
      <c r="F3140" s="61"/>
      <c r="G3140" s="61" t="str">
        <f>VLOOKUP(Corrections[[#This Row],[Employee]],'[1]Management Hierarchy Report'!$A$2:$C$3607, 3, 0)</f>
        <v>Richard Gibbons</v>
      </c>
      <c r="H3140" s="48" t="s">
        <v>268</v>
      </c>
      <c r="I3140" s="61" t="s">
        <v>70</v>
      </c>
      <c r="J3140" s="61" t="e">
        <f>VLOOKUP(Corrections[[#This Row],[Employee]],[1]!Expense_Data[#Data],14,0)</f>
        <v>#N/A</v>
      </c>
      <c r="K3140" s="68">
        <v>45525</v>
      </c>
      <c r="L3140" s="75"/>
      <c r="M3140" s="66"/>
      <c r="N3140" s="61"/>
      <c r="O3140" s="65"/>
    </row>
    <row r="3141" spans="1:15" hidden="1" x14ac:dyDescent="0.25">
      <c r="A3141" s="61" t="s">
        <v>14089</v>
      </c>
      <c r="B3141" s="61" t="s">
        <v>14090</v>
      </c>
      <c r="C3141" s="50">
        <v>96</v>
      </c>
      <c r="D3141" s="66">
        <v>45516</v>
      </c>
      <c r="E3141" s="61" t="s">
        <v>268</v>
      </c>
      <c r="F3141" s="61"/>
      <c r="G3141" s="61" t="str">
        <f>VLOOKUP(Corrections[[#This Row],[Employee]],'[1]Management Hierarchy Report'!$A$2:$C$3607, 3, 0)</f>
        <v>Richard Gibbons</v>
      </c>
      <c r="H3141" s="48" t="s">
        <v>268</v>
      </c>
      <c r="I3141" s="61" t="s">
        <v>70</v>
      </c>
      <c r="J3141" s="61" t="e">
        <f>VLOOKUP(Corrections[[#This Row],[Employee]],[1]!Expense_Data[#Data],14,0)</f>
        <v>#N/A</v>
      </c>
      <c r="K3141" s="68">
        <v>45525</v>
      </c>
      <c r="L3141" s="75"/>
      <c r="M3141" s="66"/>
      <c r="N3141" s="61"/>
      <c r="O3141" s="65"/>
    </row>
    <row r="3142" spans="1:15" hidden="1" x14ac:dyDescent="0.25">
      <c r="A3142" s="61" t="s">
        <v>229</v>
      </c>
      <c r="B3142" s="61" t="s">
        <v>13022</v>
      </c>
      <c r="C3142" s="50">
        <v>81.64</v>
      </c>
      <c r="D3142" s="66">
        <v>45481</v>
      </c>
      <c r="E3142" s="61" t="s">
        <v>13030</v>
      </c>
      <c r="F3142" s="61"/>
      <c r="G3142" s="61" t="str">
        <f>VLOOKUP(Corrections[[#This Row],[Employee]],'[1]Management Hierarchy Report'!$A$2:$C$3607, 3, 0)</f>
        <v>Jeff Mathis</v>
      </c>
      <c r="H3142" s="48" t="s">
        <v>77</v>
      </c>
      <c r="I3142" s="61" t="s">
        <v>70</v>
      </c>
      <c r="J3142" s="61" t="str">
        <f>VLOOKUP(Corrections[[#This Row],[Employee]],[1]!Expense_Data[#Data],14,0)</f>
        <v>SL265@tidalwaveautospa.com</v>
      </c>
      <c r="K3142" s="68">
        <v>45525</v>
      </c>
      <c r="L3142" s="75"/>
      <c r="M3142" s="66"/>
      <c r="N3142" s="61"/>
      <c r="O3142" s="65"/>
    </row>
    <row r="3143" spans="1:15" hidden="1" x14ac:dyDescent="0.25">
      <c r="A3143" s="61" t="s">
        <v>11616</v>
      </c>
      <c r="B3143" s="61" t="s">
        <v>14093</v>
      </c>
      <c r="C3143" s="50">
        <v>57.48</v>
      </c>
      <c r="D3143" s="66">
        <v>45504</v>
      </c>
      <c r="E3143" s="61" t="s">
        <v>13030</v>
      </c>
      <c r="F3143" s="61"/>
      <c r="G3143" s="61" t="str">
        <f>VLOOKUP(Corrections[[#This Row],[Employee]],'[1]Management Hierarchy Report'!$A$2:$C$3607, 3, 0)</f>
        <v>Derek Schillinger</v>
      </c>
      <c r="H3143" s="48" t="s">
        <v>77</v>
      </c>
      <c r="I3143" s="61" t="s">
        <v>70</v>
      </c>
      <c r="J3143" s="61" t="str">
        <f>VLOOKUP(Corrections[[#This Row],[Employee]],[1]!Expense_Data[#Data],14,0)</f>
        <v>SL383@tidalwaveautospa.com</v>
      </c>
      <c r="K3143" s="68">
        <v>45525</v>
      </c>
      <c r="L3143" s="75"/>
      <c r="M3143" s="66"/>
      <c r="N3143" s="61"/>
      <c r="O3143" s="65"/>
    </row>
    <row r="3144" spans="1:15" hidden="1" x14ac:dyDescent="0.25">
      <c r="A3144" s="61" t="s">
        <v>11616</v>
      </c>
      <c r="B3144" s="61" t="s">
        <v>14093</v>
      </c>
      <c r="C3144" s="50">
        <v>115.33</v>
      </c>
      <c r="D3144" s="66">
        <v>45508</v>
      </c>
      <c r="E3144" s="61" t="s">
        <v>13030</v>
      </c>
      <c r="F3144" s="61"/>
      <c r="G3144" s="61" t="str">
        <f>VLOOKUP(Corrections[[#This Row],[Employee]],'[1]Management Hierarchy Report'!$A$2:$C$3607, 3, 0)</f>
        <v>Derek Schillinger</v>
      </c>
      <c r="H3144" s="48" t="s">
        <v>77</v>
      </c>
      <c r="I3144" s="61" t="s">
        <v>70</v>
      </c>
      <c r="J3144" s="61" t="str">
        <f>VLOOKUP(Corrections[[#This Row],[Employee]],[1]!Expense_Data[#Data],14,0)</f>
        <v>SL383@tidalwaveautospa.com</v>
      </c>
      <c r="K3144" s="68">
        <v>45525</v>
      </c>
      <c r="L3144" s="75"/>
      <c r="M3144" s="66"/>
      <c r="N3144" s="61"/>
      <c r="O3144" s="65"/>
    </row>
    <row r="3145" spans="1:15" hidden="1" x14ac:dyDescent="0.25">
      <c r="A3145" s="61" t="s">
        <v>11616</v>
      </c>
      <c r="B3145" s="61" t="s">
        <v>14093</v>
      </c>
      <c r="C3145" s="50">
        <v>275.04000000000002</v>
      </c>
      <c r="D3145" s="66">
        <v>45508</v>
      </c>
      <c r="E3145" s="61" t="s">
        <v>13030</v>
      </c>
      <c r="F3145" s="61"/>
      <c r="G3145" s="61" t="str">
        <f>VLOOKUP(Corrections[[#This Row],[Employee]],'[1]Management Hierarchy Report'!$A$2:$C$3607, 3, 0)</f>
        <v>Derek Schillinger</v>
      </c>
      <c r="H3145" s="48" t="s">
        <v>77</v>
      </c>
      <c r="I3145" s="61" t="s">
        <v>70</v>
      </c>
      <c r="J3145" s="61" t="str">
        <f>VLOOKUP(Corrections[[#This Row],[Employee]],[1]!Expense_Data[#Data],14,0)</f>
        <v>SL383@tidalwaveautospa.com</v>
      </c>
      <c r="K3145" s="68">
        <v>45525</v>
      </c>
      <c r="L3145" s="75"/>
      <c r="M3145" s="66"/>
      <c r="N3145" s="61"/>
      <c r="O3145" s="65"/>
    </row>
    <row r="3146" spans="1:15" hidden="1" x14ac:dyDescent="0.25">
      <c r="A3146" s="61" t="s">
        <v>11616</v>
      </c>
      <c r="B3146" s="61" t="s">
        <v>14093</v>
      </c>
      <c r="C3146" s="50">
        <v>1.75</v>
      </c>
      <c r="D3146" s="66">
        <v>45511</v>
      </c>
      <c r="E3146" s="61" t="s">
        <v>13082</v>
      </c>
      <c r="F3146" s="61"/>
      <c r="G3146" s="61" t="str">
        <f>VLOOKUP(Corrections[[#This Row],[Employee]],'[1]Management Hierarchy Report'!$A$2:$C$3607, 3, 0)</f>
        <v>Derek Schillinger</v>
      </c>
      <c r="H3146" s="48" t="s">
        <v>77</v>
      </c>
      <c r="I3146" s="61" t="s">
        <v>70</v>
      </c>
      <c r="J3146" s="61" t="str">
        <f>VLOOKUP(Corrections[[#This Row],[Employee]],[1]!Expense_Data[#Data],14,0)</f>
        <v>SL383@tidalwaveautospa.com</v>
      </c>
      <c r="K3146" s="68">
        <v>45525</v>
      </c>
      <c r="L3146" s="75"/>
      <c r="M3146" s="66"/>
      <c r="N3146" s="61"/>
      <c r="O3146" s="65"/>
    </row>
    <row r="3147" spans="1:15" hidden="1" x14ac:dyDescent="0.25">
      <c r="A3147" s="61" t="s">
        <v>11616</v>
      </c>
      <c r="B3147" s="61" t="s">
        <v>14093</v>
      </c>
      <c r="C3147" s="50">
        <v>1.75</v>
      </c>
      <c r="D3147" s="66">
        <v>45511</v>
      </c>
      <c r="E3147" s="61" t="s">
        <v>13082</v>
      </c>
      <c r="F3147" s="61"/>
      <c r="G3147" s="61" t="str">
        <f>VLOOKUP(Corrections[[#This Row],[Employee]],'[1]Management Hierarchy Report'!$A$2:$C$3607, 3, 0)</f>
        <v>Derek Schillinger</v>
      </c>
      <c r="H3147" s="48" t="s">
        <v>77</v>
      </c>
      <c r="I3147" s="61" t="s">
        <v>70</v>
      </c>
      <c r="J3147" s="61" t="str">
        <f>VLOOKUP(Corrections[[#This Row],[Employee]],[1]!Expense_Data[#Data],14,0)</f>
        <v>SL383@tidalwaveautospa.com</v>
      </c>
      <c r="K3147" s="68">
        <v>45525</v>
      </c>
      <c r="L3147" s="75"/>
      <c r="M3147" s="66"/>
      <c r="N3147" s="61"/>
      <c r="O3147" s="65"/>
    </row>
    <row r="3148" spans="1:15" hidden="1" x14ac:dyDescent="0.25">
      <c r="A3148" s="61" t="s">
        <v>11616</v>
      </c>
      <c r="B3148" s="61" t="s">
        <v>14093</v>
      </c>
      <c r="C3148" s="50">
        <v>21</v>
      </c>
      <c r="D3148" s="66">
        <v>45511</v>
      </c>
      <c r="E3148" s="61" t="s">
        <v>13082</v>
      </c>
      <c r="F3148" s="61"/>
      <c r="G3148" s="61" t="str">
        <f>VLOOKUP(Corrections[[#This Row],[Employee]],'[1]Management Hierarchy Report'!$A$2:$C$3607, 3, 0)</f>
        <v>Derek Schillinger</v>
      </c>
      <c r="H3148" s="48" t="s">
        <v>77</v>
      </c>
      <c r="I3148" s="61" t="s">
        <v>70</v>
      </c>
      <c r="J3148" s="61" t="str">
        <f>VLOOKUP(Corrections[[#This Row],[Employee]],[1]!Expense_Data[#Data],14,0)</f>
        <v>SL383@tidalwaveautospa.com</v>
      </c>
      <c r="K3148" s="68">
        <v>45525</v>
      </c>
      <c r="L3148" s="75"/>
      <c r="M3148" s="66"/>
      <c r="N3148" s="61"/>
      <c r="O3148" s="65"/>
    </row>
    <row r="3149" spans="1:15" hidden="1" x14ac:dyDescent="0.25">
      <c r="A3149" s="61" t="s">
        <v>88</v>
      </c>
      <c r="B3149" s="61" t="s">
        <v>13024</v>
      </c>
      <c r="C3149" s="50">
        <v>45.61</v>
      </c>
      <c r="D3149" s="66">
        <v>45468</v>
      </c>
      <c r="E3149" s="61" t="s">
        <v>13030</v>
      </c>
      <c r="F3149" s="61"/>
      <c r="G3149" s="61" t="str">
        <f>VLOOKUP(Corrections[[#This Row],[Employee]],'[1]Management Hierarchy Report'!$A$2:$C$3607, 3, 0)</f>
        <v>Jeff Mathis</v>
      </c>
      <c r="H3149" s="48" t="s">
        <v>77</v>
      </c>
      <c r="I3149" s="61" t="s">
        <v>70</v>
      </c>
      <c r="J3149" s="61" t="str">
        <f>VLOOKUP(Corrections[[#This Row],[Employee]],[1]!Expense_Data[#Data],14,0)</f>
        <v>SL114@tidalwaveautospa.com</v>
      </c>
      <c r="K3149" s="68">
        <v>45525</v>
      </c>
      <c r="L3149" s="75"/>
      <c r="M3149" s="66"/>
      <c r="N3149" s="61"/>
      <c r="O3149" s="65"/>
    </row>
    <row r="3150" spans="1:15" hidden="1" x14ac:dyDescent="0.25">
      <c r="A3150" s="61" t="s">
        <v>88</v>
      </c>
      <c r="B3150" s="61" t="s">
        <v>13024</v>
      </c>
      <c r="C3150" s="50">
        <v>79.13</v>
      </c>
      <c r="D3150" s="66">
        <v>45482</v>
      </c>
      <c r="E3150" s="61" t="s">
        <v>13030</v>
      </c>
      <c r="F3150" s="61"/>
      <c r="G3150" s="61" t="str">
        <f>VLOOKUP(Corrections[[#This Row],[Employee]],'[1]Management Hierarchy Report'!$A$2:$C$3607, 3, 0)</f>
        <v>Jeff Mathis</v>
      </c>
      <c r="H3150" s="48" t="s">
        <v>77</v>
      </c>
      <c r="I3150" s="61" t="s">
        <v>70</v>
      </c>
      <c r="J3150" s="61" t="str">
        <f>VLOOKUP(Corrections[[#This Row],[Employee]],[1]!Expense_Data[#Data],14,0)</f>
        <v>SL114@tidalwaveautospa.com</v>
      </c>
      <c r="K3150" s="68">
        <v>45525</v>
      </c>
      <c r="L3150" s="75"/>
      <c r="M3150" s="66"/>
      <c r="N3150" s="61"/>
      <c r="O3150" s="65"/>
    </row>
    <row r="3151" spans="1:15" hidden="1" x14ac:dyDescent="0.25">
      <c r="A3151" s="61" t="s">
        <v>713</v>
      </c>
      <c r="B3151" s="61" t="s">
        <v>14091</v>
      </c>
      <c r="C3151" s="50">
        <v>69.099999999999994</v>
      </c>
      <c r="D3151" s="66">
        <v>45475</v>
      </c>
      <c r="E3151" s="61" t="s">
        <v>12978</v>
      </c>
      <c r="F3151" s="61"/>
      <c r="G3151" s="61" t="str">
        <f>VLOOKUP(Corrections[[#This Row],[Employee]],'[1]Management Hierarchy Report'!$A$2:$C$3607, 3, 0)</f>
        <v>Michael Dodge</v>
      </c>
      <c r="H3151" s="48" t="s">
        <v>77</v>
      </c>
      <c r="I3151" s="61" t="s">
        <v>70</v>
      </c>
      <c r="J3151" s="61" t="str">
        <f>VLOOKUP(Corrections[[#This Row],[Employee]],[1]!Expense_Data[#Data],14,0)</f>
        <v>SL275@tidalwaveautospa.com</v>
      </c>
      <c r="K3151" s="68">
        <v>45525</v>
      </c>
      <c r="L3151" s="75"/>
      <c r="M3151" s="66"/>
      <c r="N3151" s="61"/>
      <c r="O3151" s="65"/>
    </row>
    <row r="3152" spans="1:15" hidden="1" x14ac:dyDescent="0.25">
      <c r="A3152" s="61" t="s">
        <v>713</v>
      </c>
      <c r="B3152" s="61" t="s">
        <v>14091</v>
      </c>
      <c r="C3152" s="50">
        <v>10.43</v>
      </c>
      <c r="D3152" s="66">
        <v>45478</v>
      </c>
      <c r="E3152" s="61" t="s">
        <v>12978</v>
      </c>
      <c r="F3152" s="61"/>
      <c r="G3152" s="61" t="str">
        <f>VLOOKUP(Corrections[[#This Row],[Employee]],'[1]Management Hierarchy Report'!$A$2:$C$3607, 3, 0)</f>
        <v>Michael Dodge</v>
      </c>
      <c r="H3152" s="48" t="s">
        <v>77</v>
      </c>
      <c r="I3152" s="61" t="s">
        <v>70</v>
      </c>
      <c r="J3152" s="61" t="str">
        <f>VLOOKUP(Corrections[[#This Row],[Employee]],[1]!Expense_Data[#Data],14,0)</f>
        <v>SL275@tidalwaveautospa.com</v>
      </c>
      <c r="K3152" s="68">
        <v>45525</v>
      </c>
      <c r="L3152" s="75"/>
      <c r="M3152" s="66"/>
      <c r="N3152" s="61"/>
      <c r="O3152" s="65"/>
    </row>
    <row r="3153" spans="1:15" hidden="1" x14ac:dyDescent="0.25">
      <c r="A3153" s="61" t="s">
        <v>713</v>
      </c>
      <c r="B3153" s="61" t="s">
        <v>14091</v>
      </c>
      <c r="C3153" s="50">
        <v>21.52</v>
      </c>
      <c r="D3153" s="66">
        <v>45478</v>
      </c>
      <c r="E3153" s="61" t="s">
        <v>12978</v>
      </c>
      <c r="F3153" s="61"/>
      <c r="G3153" s="61" t="str">
        <f>VLOOKUP(Corrections[[#This Row],[Employee]],'[1]Management Hierarchy Report'!$A$2:$C$3607, 3, 0)</f>
        <v>Michael Dodge</v>
      </c>
      <c r="H3153" s="48" t="s">
        <v>77</v>
      </c>
      <c r="I3153" s="61" t="s">
        <v>70</v>
      </c>
      <c r="J3153" s="61" t="str">
        <f>VLOOKUP(Corrections[[#This Row],[Employee]],[1]!Expense_Data[#Data],14,0)</f>
        <v>SL275@tidalwaveautospa.com</v>
      </c>
      <c r="K3153" s="68">
        <v>45525</v>
      </c>
      <c r="L3153" s="75"/>
      <c r="M3153" s="66"/>
      <c r="N3153" s="61"/>
      <c r="O3153" s="65"/>
    </row>
    <row r="3154" spans="1:15" hidden="1" x14ac:dyDescent="0.25">
      <c r="A3154" s="61" t="s">
        <v>713</v>
      </c>
      <c r="B3154" s="61" t="s">
        <v>14091</v>
      </c>
      <c r="C3154" s="50">
        <v>81.510000000000005</v>
      </c>
      <c r="D3154" s="66">
        <v>45480</v>
      </c>
      <c r="E3154" s="61" t="s">
        <v>13828</v>
      </c>
      <c r="F3154" s="61"/>
      <c r="G3154" s="61" t="str">
        <f>VLOOKUP(Corrections[[#This Row],[Employee]],'[1]Management Hierarchy Report'!$A$2:$C$3607, 3, 0)</f>
        <v>Michael Dodge</v>
      </c>
      <c r="H3154" s="48" t="s">
        <v>77</v>
      </c>
      <c r="I3154" s="61" t="s">
        <v>70</v>
      </c>
      <c r="J3154" s="61" t="str">
        <f>VLOOKUP(Corrections[[#This Row],[Employee]],[1]!Expense_Data[#Data],14,0)</f>
        <v>SL275@tidalwaveautospa.com</v>
      </c>
      <c r="K3154" s="68">
        <v>45525</v>
      </c>
      <c r="L3154" s="75"/>
      <c r="M3154" s="66"/>
      <c r="N3154" s="61"/>
      <c r="O3154" s="65"/>
    </row>
    <row r="3155" spans="1:15" hidden="1" x14ac:dyDescent="0.25">
      <c r="A3155" s="61" t="s">
        <v>713</v>
      </c>
      <c r="B3155" s="61" t="s">
        <v>14091</v>
      </c>
      <c r="C3155" s="50">
        <v>232.19</v>
      </c>
      <c r="D3155" s="66">
        <v>45483</v>
      </c>
      <c r="E3155" s="61" t="s">
        <v>12978</v>
      </c>
      <c r="F3155" s="61"/>
      <c r="G3155" s="61" t="str">
        <f>VLOOKUP(Corrections[[#This Row],[Employee]],'[1]Management Hierarchy Report'!$A$2:$C$3607, 3, 0)</f>
        <v>Michael Dodge</v>
      </c>
      <c r="H3155" s="48" t="s">
        <v>77</v>
      </c>
      <c r="I3155" s="61" t="s">
        <v>70</v>
      </c>
      <c r="J3155" s="61" t="str">
        <f>VLOOKUP(Corrections[[#This Row],[Employee]],[1]!Expense_Data[#Data],14,0)</f>
        <v>SL275@tidalwaveautospa.com</v>
      </c>
      <c r="K3155" s="68">
        <v>45525</v>
      </c>
      <c r="L3155" s="75"/>
      <c r="M3155" s="66"/>
      <c r="N3155" s="61"/>
      <c r="O3155" s="65"/>
    </row>
    <row r="3156" spans="1:15" hidden="1" x14ac:dyDescent="0.25">
      <c r="A3156" s="61" t="s">
        <v>713</v>
      </c>
      <c r="B3156" s="61" t="s">
        <v>14091</v>
      </c>
      <c r="C3156" s="50">
        <v>29.15</v>
      </c>
      <c r="D3156" s="66">
        <v>45491</v>
      </c>
      <c r="E3156" s="61" t="s">
        <v>12978</v>
      </c>
      <c r="F3156" s="61"/>
      <c r="G3156" s="61" t="str">
        <f>VLOOKUP(Corrections[[#This Row],[Employee]],'[1]Management Hierarchy Report'!$A$2:$C$3607, 3, 0)</f>
        <v>Michael Dodge</v>
      </c>
      <c r="H3156" s="48" t="s">
        <v>77</v>
      </c>
      <c r="I3156" s="61" t="s">
        <v>70</v>
      </c>
      <c r="J3156" s="61" t="str">
        <f>VLOOKUP(Corrections[[#This Row],[Employee]],[1]!Expense_Data[#Data],14,0)</f>
        <v>SL275@tidalwaveautospa.com</v>
      </c>
      <c r="K3156" s="68">
        <v>45525</v>
      </c>
      <c r="L3156" s="75"/>
      <c r="M3156" s="66"/>
      <c r="N3156" s="61"/>
      <c r="O3156" s="65"/>
    </row>
    <row r="3157" spans="1:15" hidden="1" x14ac:dyDescent="0.25">
      <c r="A3157" s="61" t="s">
        <v>2434</v>
      </c>
      <c r="B3157" s="61" t="s">
        <v>14078</v>
      </c>
      <c r="C3157" s="50">
        <v>154.66999999999999</v>
      </c>
      <c r="D3157" s="66">
        <v>45504</v>
      </c>
      <c r="E3157" s="61" t="s">
        <v>13030</v>
      </c>
      <c r="F3157" s="61"/>
      <c r="G3157" s="61" t="str">
        <f>VLOOKUP(Corrections[[#This Row],[Employee]],'[1]Management Hierarchy Report'!$A$2:$C$3607, 3, 0)</f>
        <v>David Foster</v>
      </c>
      <c r="H3157" s="48" t="s">
        <v>77</v>
      </c>
      <c r="I3157" s="61" t="s">
        <v>70</v>
      </c>
      <c r="J3157" s="61" t="str">
        <f>VLOOKUP(Corrections[[#This Row],[Employee]],[1]!Expense_Data[#Data],14,0)</f>
        <v>SL146@tidalwaveautospa.com</v>
      </c>
      <c r="K3157" s="68">
        <v>45525</v>
      </c>
      <c r="L3157" s="75"/>
      <c r="M3157" s="66"/>
      <c r="N3157" s="61"/>
      <c r="O3157" s="65"/>
    </row>
    <row r="3158" spans="1:15" hidden="1" x14ac:dyDescent="0.25">
      <c r="A3158" s="61" t="s">
        <v>2434</v>
      </c>
      <c r="B3158" s="61" t="s">
        <v>14078</v>
      </c>
      <c r="C3158" s="50">
        <v>13.49</v>
      </c>
      <c r="D3158" s="66">
        <v>45512</v>
      </c>
      <c r="E3158" s="61" t="s">
        <v>13082</v>
      </c>
      <c r="F3158" s="61"/>
      <c r="G3158" s="61" t="str">
        <f>VLOOKUP(Corrections[[#This Row],[Employee]],'[1]Management Hierarchy Report'!$A$2:$C$3607, 3, 0)</f>
        <v>David Foster</v>
      </c>
      <c r="H3158" s="48" t="s">
        <v>77</v>
      </c>
      <c r="I3158" s="61" t="s">
        <v>70</v>
      </c>
      <c r="J3158" s="61" t="str">
        <f>VLOOKUP(Corrections[[#This Row],[Employee]],[1]!Expense_Data[#Data],14,0)</f>
        <v>SL146@tidalwaveautospa.com</v>
      </c>
      <c r="K3158" s="68">
        <v>45525</v>
      </c>
      <c r="L3158" s="75"/>
      <c r="M3158" s="66"/>
      <c r="N3158" s="61"/>
      <c r="O3158" s="65"/>
    </row>
    <row r="3159" spans="1:15" hidden="1" x14ac:dyDescent="0.25">
      <c r="A3159" s="61" t="s">
        <v>172</v>
      </c>
      <c r="B3159" s="61" t="s">
        <v>14076</v>
      </c>
      <c r="C3159" s="50">
        <v>23.33</v>
      </c>
      <c r="D3159" s="66">
        <v>45495</v>
      </c>
      <c r="E3159" s="61" t="s">
        <v>13082</v>
      </c>
      <c r="F3159" s="61"/>
      <c r="G3159" s="61" t="str">
        <f>VLOOKUP(Corrections[[#This Row],[Employee]],'[1]Management Hierarchy Report'!$A$2:$C$3607, 3, 0)</f>
        <v>Andrew Stephens</v>
      </c>
      <c r="H3159" s="48" t="s">
        <v>77</v>
      </c>
      <c r="I3159" s="61" t="s">
        <v>70</v>
      </c>
      <c r="J3159" s="61" t="str">
        <f>VLOOKUP(Corrections[[#This Row],[Employee]],[1]!Expense_Data[#Data],14,0)</f>
        <v>SL90@tidalwaveautospa.com</v>
      </c>
      <c r="K3159" s="68">
        <v>45525</v>
      </c>
      <c r="L3159" s="75"/>
      <c r="M3159" s="66"/>
      <c r="N3159" s="61"/>
      <c r="O3159" s="65"/>
    </row>
    <row r="3160" spans="1:15" hidden="1" x14ac:dyDescent="0.25">
      <c r="A3160" s="61" t="s">
        <v>172</v>
      </c>
      <c r="B3160" s="61" t="s">
        <v>14076</v>
      </c>
      <c r="C3160" s="50">
        <v>59.25</v>
      </c>
      <c r="D3160" s="66">
        <v>45496</v>
      </c>
      <c r="E3160" s="61" t="s">
        <v>13030</v>
      </c>
      <c r="F3160" s="61"/>
      <c r="G3160" s="61" t="str">
        <f>VLOOKUP(Corrections[[#This Row],[Employee]],'[1]Management Hierarchy Report'!$A$2:$C$3607, 3, 0)</f>
        <v>Andrew Stephens</v>
      </c>
      <c r="H3160" s="48" t="s">
        <v>77</v>
      </c>
      <c r="I3160" s="61" t="s">
        <v>70</v>
      </c>
      <c r="J3160" s="61" t="str">
        <f>VLOOKUP(Corrections[[#This Row],[Employee]],[1]!Expense_Data[#Data],14,0)</f>
        <v>SL90@tidalwaveautospa.com</v>
      </c>
      <c r="K3160" s="68">
        <v>45525</v>
      </c>
      <c r="L3160" s="75"/>
      <c r="M3160" s="66"/>
      <c r="N3160" s="61"/>
      <c r="O3160" s="65"/>
    </row>
    <row r="3161" spans="1:15" hidden="1" x14ac:dyDescent="0.25">
      <c r="A3161" s="61" t="s">
        <v>172</v>
      </c>
      <c r="B3161" s="61" t="s">
        <v>14076</v>
      </c>
      <c r="C3161" s="50">
        <v>166.31</v>
      </c>
      <c r="D3161" s="66">
        <v>45502</v>
      </c>
      <c r="E3161" s="61" t="s">
        <v>13030</v>
      </c>
      <c r="F3161" s="61"/>
      <c r="G3161" s="61" t="str">
        <f>VLOOKUP(Corrections[[#This Row],[Employee]],'[1]Management Hierarchy Report'!$A$2:$C$3607, 3, 0)</f>
        <v>Andrew Stephens</v>
      </c>
      <c r="H3161" s="48" t="s">
        <v>77</v>
      </c>
      <c r="I3161" s="61" t="s">
        <v>70</v>
      </c>
      <c r="J3161" s="61" t="str">
        <f>VLOOKUP(Corrections[[#This Row],[Employee]],[1]!Expense_Data[#Data],14,0)</f>
        <v>SL90@tidalwaveautospa.com</v>
      </c>
      <c r="K3161" s="68">
        <v>45525</v>
      </c>
      <c r="L3161" s="75"/>
      <c r="M3161" s="66"/>
      <c r="N3161" s="61"/>
      <c r="O3161" s="65"/>
    </row>
    <row r="3162" spans="1:15" hidden="1" x14ac:dyDescent="0.25">
      <c r="A3162" s="61" t="s">
        <v>172</v>
      </c>
      <c r="B3162" s="61" t="s">
        <v>14076</v>
      </c>
      <c r="C3162" s="50">
        <v>154.80000000000001</v>
      </c>
      <c r="D3162" s="66">
        <v>45512</v>
      </c>
      <c r="E3162" s="61" t="s">
        <v>13852</v>
      </c>
      <c r="F3162" s="61"/>
      <c r="G3162" s="61" t="str">
        <f>VLOOKUP(Corrections[[#This Row],[Employee]],'[1]Management Hierarchy Report'!$A$2:$C$3607, 3, 0)</f>
        <v>Andrew Stephens</v>
      </c>
      <c r="H3162" s="48" t="s">
        <v>13854</v>
      </c>
      <c r="I3162" s="61" t="s">
        <v>70</v>
      </c>
      <c r="J3162" s="61" t="str">
        <f>VLOOKUP(Corrections[[#This Row],[Employee]],[1]!Expense_Data[#Data],14,0)</f>
        <v>SL90@tidalwaveautospa.com</v>
      </c>
      <c r="K3162" s="68">
        <v>45525</v>
      </c>
      <c r="L3162" s="75"/>
      <c r="M3162" s="66"/>
      <c r="N3162" s="61"/>
      <c r="O3162" s="65"/>
    </row>
    <row r="3163" spans="1:15" hidden="1" x14ac:dyDescent="0.25">
      <c r="A3163" s="61" t="s">
        <v>172</v>
      </c>
      <c r="B3163" s="61" t="s">
        <v>14076</v>
      </c>
      <c r="C3163" s="50">
        <v>154.80000000000001</v>
      </c>
      <c r="D3163" s="66">
        <v>45512</v>
      </c>
      <c r="E3163" s="61" t="s">
        <v>71</v>
      </c>
      <c r="F3163" s="61"/>
      <c r="G3163" s="61" t="str">
        <f>VLOOKUP(Corrections[[#This Row],[Employee]],'[1]Management Hierarchy Report'!$A$2:$C$3607, 3, 0)</f>
        <v>Andrew Stephens</v>
      </c>
      <c r="H3163" s="48" t="s">
        <v>77</v>
      </c>
      <c r="I3163" s="61" t="s">
        <v>70</v>
      </c>
      <c r="J3163" s="61" t="str">
        <f>VLOOKUP(Corrections[[#This Row],[Employee]],[1]!Expense_Data[#Data],14,0)</f>
        <v>SL90@tidalwaveautospa.com</v>
      </c>
      <c r="K3163" s="68">
        <v>45525</v>
      </c>
      <c r="L3163" s="75"/>
      <c r="M3163" s="66"/>
      <c r="N3163" s="61"/>
      <c r="O3163" s="65"/>
    </row>
    <row r="3164" spans="1:15" hidden="1" x14ac:dyDescent="0.25">
      <c r="A3164" s="61" t="s">
        <v>14081</v>
      </c>
      <c r="B3164" s="61" t="s">
        <v>14082</v>
      </c>
      <c r="C3164" s="50">
        <v>71.72</v>
      </c>
      <c r="D3164" s="66">
        <v>45461</v>
      </c>
      <c r="E3164" s="61" t="s">
        <v>13082</v>
      </c>
      <c r="F3164" s="61"/>
      <c r="G3164" s="61" t="str">
        <f>VLOOKUP(Corrections[[#This Row],[Employee]],'[1]Management Hierarchy Report'!$A$2:$C$3607, 3, 0)</f>
        <v>Mark Kelly</v>
      </c>
      <c r="H3164" s="48" t="s">
        <v>77</v>
      </c>
      <c r="I3164" s="61" t="s">
        <v>70</v>
      </c>
      <c r="J3164" s="61" t="str">
        <f>VLOOKUP(Corrections[[#This Row],[Employee]],[1]!Expense_Data[#Data],14,0)</f>
        <v>moran.mcgraw@twavelead.com</v>
      </c>
      <c r="K3164" s="68">
        <v>45525</v>
      </c>
      <c r="L3164" s="75"/>
      <c r="M3164" s="66"/>
      <c r="N3164" s="61"/>
      <c r="O3164" s="65"/>
    </row>
    <row r="3165" spans="1:15" hidden="1" x14ac:dyDescent="0.25">
      <c r="A3165" s="61" t="s">
        <v>243</v>
      </c>
      <c r="B3165" s="61" t="s">
        <v>14077</v>
      </c>
      <c r="C3165" s="50">
        <v>412.55</v>
      </c>
      <c r="D3165" s="66">
        <v>45484</v>
      </c>
      <c r="E3165" s="61" t="s">
        <v>268</v>
      </c>
      <c r="F3165" s="61"/>
      <c r="G3165" s="61" t="str">
        <f>VLOOKUP(Corrections[[#This Row],[Employee]],'[1]Management Hierarchy Report'!$A$2:$C$3607, 3, 0)</f>
        <v>Bruce Maxwell</v>
      </c>
      <c r="H3165" s="48" t="s">
        <v>268</v>
      </c>
      <c r="I3165" s="61" t="s">
        <v>70</v>
      </c>
      <c r="J3165" s="61" t="str">
        <f>VLOOKUP(Corrections[[#This Row],[Employee]],[1]!Expense_Data[#Data],14,0)</f>
        <v>patrick.rollins@tidalwaveautospa.com</v>
      </c>
      <c r="K3165" s="68">
        <v>45525</v>
      </c>
      <c r="L3165" s="75"/>
      <c r="M3165" s="66"/>
      <c r="N3165" s="61"/>
      <c r="O3165" s="65"/>
    </row>
    <row r="3166" spans="1:15" hidden="1" x14ac:dyDescent="0.25">
      <c r="A3166" s="61" t="s">
        <v>2791</v>
      </c>
      <c r="B3166" s="61" t="s">
        <v>14087</v>
      </c>
      <c r="C3166" s="50">
        <v>1987.64</v>
      </c>
      <c r="D3166" s="66">
        <v>45506</v>
      </c>
      <c r="E3166" s="61" t="s">
        <v>13870</v>
      </c>
      <c r="F3166" s="61"/>
      <c r="G3166" s="61" t="str">
        <f>VLOOKUP(Corrections[[#This Row],[Employee]],'[1]Management Hierarchy Report'!$A$2:$C$3607, 3, 0)</f>
        <v>Michael Donnelly</v>
      </c>
      <c r="H3166" s="48" t="s">
        <v>13872</v>
      </c>
      <c r="I3166" s="61" t="s">
        <v>70</v>
      </c>
      <c r="J3166" s="61" t="str">
        <f>VLOOKUP(Corrections[[#This Row],[Employee]],[1]!Expense_Data[#Data],14,0)</f>
        <v>SL62@tidalwaveautospa.com</v>
      </c>
      <c r="K3166" s="68">
        <v>45525</v>
      </c>
      <c r="L3166" s="75"/>
      <c r="M3166" s="66"/>
      <c r="N3166" s="61"/>
      <c r="O3166" s="65"/>
    </row>
    <row r="3167" spans="1:15" hidden="1" x14ac:dyDescent="0.25">
      <c r="A3167" s="61" t="s">
        <v>627</v>
      </c>
      <c r="B3167" s="61" t="s">
        <v>14084</v>
      </c>
      <c r="C3167" s="50">
        <v>73.709999999999994</v>
      </c>
      <c r="D3167" s="66">
        <v>45512</v>
      </c>
      <c r="E3167" s="61" t="s">
        <v>13828</v>
      </c>
      <c r="F3167" s="61"/>
      <c r="G3167" s="61" t="str">
        <f>VLOOKUP(Corrections[[#This Row],[Employee]],'[1]Management Hierarchy Report'!$A$2:$C$3607, 3, 0)</f>
        <v>Michael Donnelly</v>
      </c>
      <c r="H3167" s="48" t="s">
        <v>77</v>
      </c>
      <c r="I3167" s="61" t="s">
        <v>70</v>
      </c>
      <c r="J3167" s="61" t="str">
        <f>VLOOKUP(Corrections[[#This Row],[Employee]],[1]!Expense_Data[#Data],14,0)</f>
        <v>SL227@tidalwaveautospa.com</v>
      </c>
      <c r="K3167" s="68">
        <v>45525</v>
      </c>
      <c r="L3167" s="75"/>
      <c r="M3167" s="66"/>
      <c r="N3167" s="61"/>
      <c r="O3167" s="65"/>
    </row>
    <row r="3168" spans="1:15" hidden="1" x14ac:dyDescent="0.25">
      <c r="A3168" s="61" t="s">
        <v>92</v>
      </c>
      <c r="B3168" s="61" t="s">
        <v>14080</v>
      </c>
      <c r="C3168" s="50">
        <v>2926.73</v>
      </c>
      <c r="D3168" s="66">
        <v>45520</v>
      </c>
      <c r="E3168" s="61" t="s">
        <v>13870</v>
      </c>
      <c r="F3168" s="61"/>
      <c r="G3168" s="61" t="str">
        <f>VLOOKUP(Corrections[[#This Row],[Employee]],'[1]Management Hierarchy Report'!$A$2:$C$3607, 3, 0)</f>
        <v>Coty Stevens</v>
      </c>
      <c r="H3168" s="48" t="s">
        <v>13872</v>
      </c>
      <c r="I3168" s="61" t="s">
        <v>70</v>
      </c>
      <c r="J3168" s="61" t="str">
        <f>VLOOKUP(Corrections[[#This Row],[Employee]],[1]!Expense_Data[#Data],14,0)</f>
        <v>waynesia.sherman@tidalwaveautospa.com</v>
      </c>
      <c r="K3168" s="68">
        <v>45525</v>
      </c>
      <c r="L3168" s="75"/>
      <c r="M3168" s="66"/>
      <c r="N3168" s="61"/>
      <c r="O3168" s="65"/>
    </row>
    <row r="3169" spans="1:15" hidden="1" x14ac:dyDescent="0.25">
      <c r="A3169" s="61" t="s">
        <v>92</v>
      </c>
      <c r="B3169" s="61" t="s">
        <v>14083</v>
      </c>
      <c r="C3169" s="50">
        <v>6277.03</v>
      </c>
      <c r="D3169" s="66">
        <v>45520</v>
      </c>
      <c r="E3169" s="61" t="s">
        <v>13870</v>
      </c>
      <c r="F3169" s="61"/>
      <c r="G3169" s="61" t="str">
        <f>VLOOKUP(Corrections[[#This Row],[Employee]],'[1]Management Hierarchy Report'!$A$2:$C$3607, 3, 0)</f>
        <v>Coty Stevens</v>
      </c>
      <c r="H3169" s="48" t="s">
        <v>13872</v>
      </c>
      <c r="I3169" s="61" t="s">
        <v>70</v>
      </c>
      <c r="J3169" s="61" t="str">
        <f>VLOOKUP(Corrections[[#This Row],[Employee]],[1]!Expense_Data[#Data],14,0)</f>
        <v>waynesia.sherman@tidalwaveautospa.com</v>
      </c>
      <c r="K3169" s="68">
        <v>45525</v>
      </c>
      <c r="L3169" s="75"/>
      <c r="M3169" s="66"/>
      <c r="N3169" s="61"/>
      <c r="O3169" s="65"/>
    </row>
    <row r="3170" spans="1:15" hidden="1" x14ac:dyDescent="0.25">
      <c r="A3170" s="61" t="s">
        <v>272</v>
      </c>
      <c r="B3170" s="61" t="s">
        <v>11603</v>
      </c>
      <c r="C3170" s="50">
        <v>621.88</v>
      </c>
      <c r="D3170" s="66">
        <v>45414</v>
      </c>
      <c r="E3170" s="61" t="s">
        <v>12978</v>
      </c>
      <c r="F3170" s="61"/>
      <c r="G3170" s="61" t="str">
        <f>VLOOKUP(Corrections[[#This Row],[Employee]],'[1]Management Hierarchy Report'!$A$2:$C$3607, 3, 0)</f>
        <v>Bruce Maxwell</v>
      </c>
      <c r="H3170" s="48" t="s">
        <v>77</v>
      </c>
      <c r="I3170" s="61" t="s">
        <v>70</v>
      </c>
      <c r="J3170" s="61" t="str">
        <f>VLOOKUP(Corrections[[#This Row],[Employee]],[1]!Expense_Data[#Data],14,0)</f>
        <v>wesley.kurtz@tidalwaveautospa.com</v>
      </c>
      <c r="K3170" s="68">
        <v>45525</v>
      </c>
      <c r="L3170" s="75"/>
      <c r="M3170" s="66"/>
      <c r="N3170" s="61"/>
      <c r="O3170" s="65"/>
    </row>
    <row r="3171" spans="1:15" hidden="1" x14ac:dyDescent="0.25">
      <c r="A3171" s="61" t="s">
        <v>758</v>
      </c>
      <c r="B3171" s="61" t="s">
        <v>14098</v>
      </c>
      <c r="C3171" s="50">
        <v>4.97</v>
      </c>
      <c r="D3171" s="66">
        <v>45512</v>
      </c>
      <c r="E3171" s="61" t="s">
        <v>13082</v>
      </c>
      <c r="F3171" s="61"/>
      <c r="G3171" s="61" t="str">
        <f>VLOOKUP(Corrections[[#This Row],[Employee]],'[1]Management Hierarchy Report'!$A$2:$C$3607, 3, 0)</f>
        <v>Cory Cummings</v>
      </c>
      <c r="H3171" s="48" t="s">
        <v>77</v>
      </c>
      <c r="I3171" s="61" t="s">
        <v>70</v>
      </c>
      <c r="J3171" s="61" t="str">
        <f>VLOOKUP(Corrections[[#This Row],[Employee]],[1]!Expense_Data[#Data],14,0)</f>
        <v>SL108@tidalwaveautospa.com</v>
      </c>
      <c r="K3171" s="68">
        <v>45526</v>
      </c>
      <c r="L3171" s="75"/>
      <c r="M3171" s="66"/>
      <c r="N3171" s="61"/>
      <c r="O3171" s="65"/>
    </row>
    <row r="3172" spans="1:15" hidden="1" x14ac:dyDescent="0.25">
      <c r="A3172" s="61" t="s">
        <v>758</v>
      </c>
      <c r="B3172" s="61" t="s">
        <v>14097</v>
      </c>
      <c r="C3172" s="50">
        <v>28.7</v>
      </c>
      <c r="D3172" s="66">
        <v>45494</v>
      </c>
      <c r="E3172" s="61" t="s">
        <v>12978</v>
      </c>
      <c r="F3172" s="61"/>
      <c r="G3172" s="61" t="str">
        <f>VLOOKUP(Corrections[[#This Row],[Employee]],'[1]Management Hierarchy Report'!$A$2:$C$3607, 3, 0)</f>
        <v>Cory Cummings</v>
      </c>
      <c r="H3172" s="48" t="s">
        <v>77</v>
      </c>
      <c r="I3172" s="61" t="s">
        <v>70</v>
      </c>
      <c r="J3172" s="61" t="str">
        <f>VLOOKUP(Corrections[[#This Row],[Employee]],[1]!Expense_Data[#Data],14,0)</f>
        <v>SL108@tidalwaveautospa.com</v>
      </c>
      <c r="K3172" s="68">
        <v>45526</v>
      </c>
      <c r="L3172" s="75"/>
      <c r="M3172" s="66"/>
      <c r="N3172" s="61"/>
      <c r="O3172" s="65"/>
    </row>
    <row r="3173" spans="1:15" hidden="1" x14ac:dyDescent="0.25">
      <c r="A3173" s="61" t="s">
        <v>758</v>
      </c>
      <c r="B3173" s="61" t="s">
        <v>14097</v>
      </c>
      <c r="C3173" s="50">
        <v>56.14</v>
      </c>
      <c r="D3173" s="66">
        <v>45498</v>
      </c>
      <c r="E3173" s="61" t="s">
        <v>12978</v>
      </c>
      <c r="F3173" s="61"/>
      <c r="G3173" s="61" t="str">
        <f>VLOOKUP(Corrections[[#This Row],[Employee]],'[1]Management Hierarchy Report'!$A$2:$C$3607, 3, 0)</f>
        <v>Cory Cummings</v>
      </c>
      <c r="H3173" s="48" t="s">
        <v>77</v>
      </c>
      <c r="I3173" s="61" t="s">
        <v>70</v>
      </c>
      <c r="J3173" s="61" t="str">
        <f>VLOOKUP(Corrections[[#This Row],[Employee]],[1]!Expense_Data[#Data],14,0)</f>
        <v>SL108@tidalwaveautospa.com</v>
      </c>
      <c r="K3173" s="68">
        <v>45526</v>
      </c>
      <c r="L3173" s="75"/>
      <c r="M3173" s="66"/>
      <c r="N3173" s="61"/>
      <c r="O3173" s="65"/>
    </row>
    <row r="3174" spans="1:15" hidden="1" x14ac:dyDescent="0.25">
      <c r="A3174" s="61" t="s">
        <v>758</v>
      </c>
      <c r="B3174" s="61" t="s">
        <v>14097</v>
      </c>
      <c r="C3174" s="50">
        <v>25.9</v>
      </c>
      <c r="D3174" s="66">
        <v>45503</v>
      </c>
      <c r="E3174" s="61" t="s">
        <v>12978</v>
      </c>
      <c r="F3174" s="61"/>
      <c r="G3174" s="61" t="str">
        <f>VLOOKUP(Corrections[[#This Row],[Employee]],'[1]Management Hierarchy Report'!$A$2:$C$3607, 3, 0)</f>
        <v>Cory Cummings</v>
      </c>
      <c r="H3174" s="48" t="s">
        <v>77</v>
      </c>
      <c r="I3174" s="61" t="s">
        <v>70</v>
      </c>
      <c r="J3174" s="61" t="str">
        <f>VLOOKUP(Corrections[[#This Row],[Employee]],[1]!Expense_Data[#Data],14,0)</f>
        <v>SL108@tidalwaveautospa.com</v>
      </c>
      <c r="K3174" s="68">
        <v>45526</v>
      </c>
      <c r="L3174" s="75"/>
      <c r="M3174" s="66"/>
      <c r="N3174" s="61"/>
      <c r="O3174" s="65"/>
    </row>
    <row r="3175" spans="1:15" hidden="1" x14ac:dyDescent="0.25">
      <c r="A3175" s="61" t="s">
        <v>182</v>
      </c>
      <c r="B3175" s="61" t="s">
        <v>14135</v>
      </c>
      <c r="C3175" s="50">
        <v>537.04</v>
      </c>
      <c r="D3175" s="66">
        <v>45491</v>
      </c>
      <c r="E3175" s="61" t="s">
        <v>13030</v>
      </c>
      <c r="F3175" s="61"/>
      <c r="G3175" s="61" t="str">
        <f>VLOOKUP(Corrections[[#This Row],[Employee]],'[1]Management Hierarchy Report'!$A$2:$C$3607, 3, 0)</f>
        <v>Bruce Maxwell</v>
      </c>
      <c r="H3175" s="48" t="s">
        <v>77</v>
      </c>
      <c r="I3175" s="61" t="s">
        <v>70</v>
      </c>
      <c r="J3175" s="61" t="str">
        <f>VLOOKUP(Corrections[[#This Row],[Employee]],[1]!Expense_Data[#Data],14,0)</f>
        <v>andrew.stephens@twavelead.com</v>
      </c>
      <c r="K3175" s="68">
        <v>45526</v>
      </c>
      <c r="L3175" s="75"/>
      <c r="M3175" s="66"/>
      <c r="N3175" s="61"/>
      <c r="O3175" s="65"/>
    </row>
    <row r="3176" spans="1:15" hidden="1" x14ac:dyDescent="0.25">
      <c r="A3176" s="61" t="s">
        <v>298</v>
      </c>
      <c r="B3176" s="61" t="s">
        <v>669</v>
      </c>
      <c r="C3176" s="50">
        <v>276.08</v>
      </c>
      <c r="D3176" s="66">
        <v>45403</v>
      </c>
      <c r="E3176" s="61" t="s">
        <v>12978</v>
      </c>
      <c r="F3176" s="61"/>
      <c r="G3176" s="61" t="str">
        <f>VLOOKUP(Corrections[[#This Row],[Employee]],'[1]Management Hierarchy Report'!$A$2:$C$3607, 3, 0)</f>
        <v>Bruce Maxwell</v>
      </c>
      <c r="H3176" s="48" t="s">
        <v>77</v>
      </c>
      <c r="I3176" s="61" t="s">
        <v>70</v>
      </c>
      <c r="J3176" s="61" t="str">
        <f>VLOOKUP(Corrections[[#This Row],[Employee]],[1]!Expense_Data[#Data],14,0)</f>
        <v>andrew.strevel@tidalwaveautospa.com</v>
      </c>
      <c r="K3176" s="68">
        <v>45526</v>
      </c>
      <c r="L3176" s="75"/>
      <c r="M3176" s="66"/>
      <c r="N3176" s="61"/>
      <c r="O3176" s="65"/>
    </row>
    <row r="3177" spans="1:15" hidden="1" x14ac:dyDescent="0.25">
      <c r="A3177" s="61" t="s">
        <v>298</v>
      </c>
      <c r="B3177" s="61" t="s">
        <v>14103</v>
      </c>
      <c r="C3177" s="50">
        <v>38.67</v>
      </c>
      <c r="D3177" s="66">
        <v>45482</v>
      </c>
      <c r="E3177" s="61" t="s">
        <v>13082</v>
      </c>
      <c r="F3177" s="61"/>
      <c r="G3177" s="61" t="str">
        <f>VLOOKUP(Corrections[[#This Row],[Employee]],'[1]Management Hierarchy Report'!$A$2:$C$3607, 3, 0)</f>
        <v>Bruce Maxwell</v>
      </c>
      <c r="H3177" s="48" t="s">
        <v>77</v>
      </c>
      <c r="I3177" s="61" t="s">
        <v>70</v>
      </c>
      <c r="J3177" s="61" t="str">
        <f>VLOOKUP(Corrections[[#This Row],[Employee]],[1]!Expense_Data[#Data],14,0)</f>
        <v>andrew.strevel@tidalwaveautospa.com</v>
      </c>
      <c r="K3177" s="68">
        <v>45526</v>
      </c>
      <c r="L3177" s="75"/>
      <c r="M3177" s="66"/>
      <c r="N3177" s="61"/>
      <c r="O3177" s="65"/>
    </row>
    <row r="3178" spans="1:15" hidden="1" x14ac:dyDescent="0.25">
      <c r="A3178" s="61" t="s">
        <v>298</v>
      </c>
      <c r="B3178" s="61" t="s">
        <v>14103</v>
      </c>
      <c r="C3178" s="50">
        <v>56.46</v>
      </c>
      <c r="D3178" s="66">
        <v>45488</v>
      </c>
      <c r="E3178" s="61" t="s">
        <v>13082</v>
      </c>
      <c r="F3178" s="61"/>
      <c r="G3178" s="61" t="str">
        <f>VLOOKUP(Corrections[[#This Row],[Employee]],'[1]Management Hierarchy Report'!$A$2:$C$3607, 3, 0)</f>
        <v>Bruce Maxwell</v>
      </c>
      <c r="H3178" s="48" t="s">
        <v>77</v>
      </c>
      <c r="I3178" s="61" t="s">
        <v>70</v>
      </c>
      <c r="J3178" s="61" t="str">
        <f>VLOOKUP(Corrections[[#This Row],[Employee]],[1]!Expense_Data[#Data],14,0)</f>
        <v>andrew.strevel@tidalwaveautospa.com</v>
      </c>
      <c r="K3178" s="68">
        <v>45526</v>
      </c>
      <c r="L3178" s="75"/>
      <c r="M3178" s="66"/>
      <c r="N3178" s="61"/>
      <c r="O3178" s="65"/>
    </row>
    <row r="3179" spans="1:15" hidden="1" x14ac:dyDescent="0.25">
      <c r="A3179" s="61" t="s">
        <v>298</v>
      </c>
      <c r="B3179" s="61" t="s">
        <v>14103</v>
      </c>
      <c r="C3179" s="50">
        <v>43.43</v>
      </c>
      <c r="D3179" s="66">
        <v>45490</v>
      </c>
      <c r="E3179" s="61" t="s">
        <v>13082</v>
      </c>
      <c r="F3179" s="61"/>
      <c r="G3179" s="61" t="str">
        <f>VLOOKUP(Corrections[[#This Row],[Employee]],'[1]Management Hierarchy Report'!$A$2:$C$3607, 3, 0)</f>
        <v>Bruce Maxwell</v>
      </c>
      <c r="H3179" s="48" t="s">
        <v>77</v>
      </c>
      <c r="I3179" s="61" t="s">
        <v>70</v>
      </c>
      <c r="J3179" s="61" t="str">
        <f>VLOOKUP(Corrections[[#This Row],[Employee]],[1]!Expense_Data[#Data],14,0)</f>
        <v>andrew.strevel@tidalwaveautospa.com</v>
      </c>
      <c r="K3179" s="68">
        <v>45526</v>
      </c>
      <c r="L3179" s="75"/>
      <c r="M3179" s="66"/>
      <c r="N3179" s="61"/>
      <c r="O3179" s="65"/>
    </row>
    <row r="3180" spans="1:15" hidden="1" x14ac:dyDescent="0.25">
      <c r="A3180" s="61" t="s">
        <v>298</v>
      </c>
      <c r="B3180" s="61" t="s">
        <v>14103</v>
      </c>
      <c r="C3180" s="50">
        <v>55.42</v>
      </c>
      <c r="D3180" s="66">
        <v>45493</v>
      </c>
      <c r="E3180" s="61" t="s">
        <v>13082</v>
      </c>
      <c r="F3180" s="61"/>
      <c r="G3180" s="61" t="str">
        <f>VLOOKUP(Corrections[[#This Row],[Employee]],'[1]Management Hierarchy Report'!$A$2:$C$3607, 3, 0)</f>
        <v>Bruce Maxwell</v>
      </c>
      <c r="H3180" s="48" t="s">
        <v>77</v>
      </c>
      <c r="I3180" s="61" t="s">
        <v>70</v>
      </c>
      <c r="J3180" s="61" t="str">
        <f>VLOOKUP(Corrections[[#This Row],[Employee]],[1]!Expense_Data[#Data],14,0)</f>
        <v>andrew.strevel@tidalwaveautospa.com</v>
      </c>
      <c r="K3180" s="68">
        <v>45526</v>
      </c>
      <c r="L3180" s="75"/>
      <c r="M3180" s="66"/>
      <c r="N3180" s="61"/>
      <c r="O3180" s="65"/>
    </row>
    <row r="3181" spans="1:15" hidden="1" x14ac:dyDescent="0.25">
      <c r="A3181" s="61" t="s">
        <v>298</v>
      </c>
      <c r="B3181" s="61" t="s">
        <v>14103</v>
      </c>
      <c r="C3181" s="50">
        <v>51.41</v>
      </c>
      <c r="D3181" s="66">
        <v>45503</v>
      </c>
      <c r="E3181" s="61" t="s">
        <v>13082</v>
      </c>
      <c r="F3181" s="61"/>
      <c r="G3181" s="61" t="str">
        <f>VLOOKUP(Corrections[[#This Row],[Employee]],'[1]Management Hierarchy Report'!$A$2:$C$3607, 3, 0)</f>
        <v>Bruce Maxwell</v>
      </c>
      <c r="H3181" s="48" t="s">
        <v>77</v>
      </c>
      <c r="I3181" s="61" t="s">
        <v>70</v>
      </c>
      <c r="J3181" s="61" t="str">
        <f>VLOOKUP(Corrections[[#This Row],[Employee]],[1]!Expense_Data[#Data],14,0)</f>
        <v>andrew.strevel@tidalwaveautospa.com</v>
      </c>
      <c r="K3181" s="68">
        <v>45526</v>
      </c>
      <c r="L3181" s="75"/>
      <c r="M3181" s="66"/>
      <c r="N3181" s="61"/>
      <c r="O3181" s="65"/>
    </row>
    <row r="3182" spans="1:15" hidden="1" x14ac:dyDescent="0.25">
      <c r="A3182" s="61" t="s">
        <v>11508</v>
      </c>
      <c r="B3182" s="61" t="s">
        <v>14160</v>
      </c>
      <c r="C3182" s="50">
        <v>212</v>
      </c>
      <c r="D3182" s="66">
        <v>45524</v>
      </c>
      <c r="E3182" s="61" t="s">
        <v>13870</v>
      </c>
      <c r="F3182" s="61"/>
      <c r="G3182" s="61" t="str">
        <f>VLOOKUP(Corrections[[#This Row],[Employee]],'[1]Management Hierarchy Report'!$A$2:$C$3607, 3, 0)</f>
        <v>Leigh Stallings</v>
      </c>
      <c r="H3182" s="48" t="s">
        <v>13872</v>
      </c>
      <c r="I3182" s="61" t="s">
        <v>70</v>
      </c>
      <c r="J3182" s="61" t="str">
        <f>VLOOKUP(Corrections[[#This Row],[Employee]],[1]!Expense_Data[#Data],14,0)</f>
        <v>anna@twavelead.com</v>
      </c>
      <c r="K3182" s="68">
        <v>45526</v>
      </c>
      <c r="L3182" s="75"/>
      <c r="M3182" s="66"/>
      <c r="N3182" s="61"/>
      <c r="O3182" s="65"/>
    </row>
    <row r="3183" spans="1:15" hidden="1" x14ac:dyDescent="0.25">
      <c r="A3183" s="61" t="s">
        <v>355</v>
      </c>
      <c r="B3183" s="61" t="s">
        <v>14156</v>
      </c>
      <c r="C3183" s="50">
        <v>8.92</v>
      </c>
      <c r="D3183" s="66">
        <v>45504</v>
      </c>
      <c r="E3183" s="61" t="s">
        <v>13082</v>
      </c>
      <c r="F3183" s="61"/>
      <c r="G3183" s="61" t="str">
        <f>VLOOKUP(Corrections[[#This Row],[Employee]],'[1]Management Hierarchy Report'!$A$2:$C$3607, 3, 0)</f>
        <v>Patrick Rollins</v>
      </c>
      <c r="H3183" s="48" t="s">
        <v>77</v>
      </c>
      <c r="I3183" s="61" t="s">
        <v>70</v>
      </c>
      <c r="J3183" s="61" t="str">
        <f>VLOOKUP(Corrections[[#This Row],[Employee]],[1]!Expense_Data[#Data],14,0)</f>
        <v>SL81@tidalwaveautospa.com</v>
      </c>
      <c r="K3183" s="68">
        <v>45526</v>
      </c>
      <c r="L3183" s="75"/>
      <c r="M3183" s="66"/>
      <c r="N3183" s="61"/>
      <c r="O3183" s="65"/>
    </row>
    <row r="3184" spans="1:15" hidden="1" x14ac:dyDescent="0.25">
      <c r="A3184" s="61" t="s">
        <v>398</v>
      </c>
      <c r="B3184" s="61" t="s">
        <v>13150</v>
      </c>
      <c r="C3184" s="50">
        <v>15.89</v>
      </c>
      <c r="D3184" s="66">
        <v>45464</v>
      </c>
      <c r="E3184" s="61" t="s">
        <v>146</v>
      </c>
      <c r="F3184" s="61"/>
      <c r="G3184" s="61" t="str">
        <f>VLOOKUP(Corrections[[#This Row],[Employee]],'[1]Management Hierarchy Report'!$A$2:$C$3607, 3, 0)</f>
        <v>Ricky Doyle</v>
      </c>
      <c r="H3184" s="48" t="s">
        <v>77</v>
      </c>
      <c r="I3184" s="61" t="s">
        <v>70</v>
      </c>
      <c r="J3184" s="61" t="str">
        <f>VLOOKUP(Corrections[[#This Row],[Employee]],[1]!Expense_Data[#Data],14,0)</f>
        <v>SL74@tidalwaveautospa.com</v>
      </c>
      <c r="K3184" s="68">
        <v>45526</v>
      </c>
      <c r="L3184" s="75"/>
      <c r="M3184" s="66"/>
      <c r="N3184" s="61"/>
      <c r="O3184" s="65"/>
    </row>
    <row r="3185" spans="1:15" hidden="1" x14ac:dyDescent="0.25">
      <c r="A3185" s="61" t="s">
        <v>398</v>
      </c>
      <c r="B3185" s="61" t="s">
        <v>13150</v>
      </c>
      <c r="C3185" s="50">
        <v>24.35</v>
      </c>
      <c r="D3185" s="66">
        <v>45465</v>
      </c>
      <c r="E3185" s="61" t="s">
        <v>146</v>
      </c>
      <c r="F3185" s="61"/>
      <c r="G3185" s="61" t="str">
        <f>VLOOKUP(Corrections[[#This Row],[Employee]],'[1]Management Hierarchy Report'!$A$2:$C$3607, 3, 0)</f>
        <v>Ricky Doyle</v>
      </c>
      <c r="H3185" s="48" t="s">
        <v>77</v>
      </c>
      <c r="I3185" s="61" t="s">
        <v>70</v>
      </c>
      <c r="J3185" s="61" t="str">
        <f>VLOOKUP(Corrections[[#This Row],[Employee]],[1]!Expense_Data[#Data],14,0)</f>
        <v>SL74@tidalwaveautospa.com</v>
      </c>
      <c r="K3185" s="68">
        <v>45526</v>
      </c>
      <c r="L3185" s="75"/>
      <c r="M3185" s="66"/>
      <c r="N3185" s="61"/>
      <c r="O3185" s="65"/>
    </row>
    <row r="3186" spans="1:15" hidden="1" x14ac:dyDescent="0.25">
      <c r="A3186" s="61" t="s">
        <v>398</v>
      </c>
      <c r="B3186" s="61" t="s">
        <v>13150</v>
      </c>
      <c r="C3186" s="50">
        <v>42.38</v>
      </c>
      <c r="D3186" s="66">
        <v>45466</v>
      </c>
      <c r="E3186" s="61" t="s">
        <v>146</v>
      </c>
      <c r="F3186" s="61"/>
      <c r="G3186" s="61" t="str">
        <f>VLOOKUP(Corrections[[#This Row],[Employee]],'[1]Management Hierarchy Report'!$A$2:$C$3607, 3, 0)</f>
        <v>Ricky Doyle</v>
      </c>
      <c r="H3186" s="48" t="s">
        <v>77</v>
      </c>
      <c r="I3186" s="61" t="s">
        <v>70</v>
      </c>
      <c r="J3186" s="61" t="str">
        <f>VLOOKUP(Corrections[[#This Row],[Employee]],[1]!Expense_Data[#Data],14,0)</f>
        <v>SL74@tidalwaveautospa.com</v>
      </c>
      <c r="K3186" s="68">
        <v>45526</v>
      </c>
      <c r="L3186" s="75"/>
      <c r="M3186" s="66"/>
      <c r="N3186" s="61"/>
      <c r="O3186" s="65"/>
    </row>
    <row r="3187" spans="1:15" hidden="1" x14ac:dyDescent="0.25">
      <c r="A3187" s="61" t="s">
        <v>398</v>
      </c>
      <c r="B3187" s="61" t="s">
        <v>13150</v>
      </c>
      <c r="C3187" s="50">
        <v>199.24</v>
      </c>
      <c r="D3187" s="66">
        <v>45466</v>
      </c>
      <c r="E3187" s="61" t="s">
        <v>146</v>
      </c>
      <c r="F3187" s="61"/>
      <c r="G3187" s="61" t="str">
        <f>VLOOKUP(Corrections[[#This Row],[Employee]],'[1]Management Hierarchy Report'!$A$2:$C$3607, 3, 0)</f>
        <v>Ricky Doyle</v>
      </c>
      <c r="H3187" s="48" t="s">
        <v>77</v>
      </c>
      <c r="I3187" s="61" t="s">
        <v>70</v>
      </c>
      <c r="J3187" s="61" t="str">
        <f>VLOOKUP(Corrections[[#This Row],[Employee]],[1]!Expense_Data[#Data],14,0)</f>
        <v>SL74@tidalwaveautospa.com</v>
      </c>
      <c r="K3187" s="68">
        <v>45526</v>
      </c>
      <c r="L3187" s="75"/>
      <c r="M3187" s="66"/>
      <c r="N3187" s="61"/>
      <c r="O3187" s="65"/>
    </row>
    <row r="3188" spans="1:15" hidden="1" x14ac:dyDescent="0.25">
      <c r="A3188" s="61" t="s">
        <v>398</v>
      </c>
      <c r="B3188" s="61" t="s">
        <v>13150</v>
      </c>
      <c r="C3188" s="50">
        <v>15.5</v>
      </c>
      <c r="D3188" s="66">
        <v>45470</v>
      </c>
      <c r="E3188" s="61" t="s">
        <v>146</v>
      </c>
      <c r="F3188" s="61"/>
      <c r="G3188" s="61" t="str">
        <f>VLOOKUP(Corrections[[#This Row],[Employee]],'[1]Management Hierarchy Report'!$A$2:$C$3607, 3, 0)</f>
        <v>Ricky Doyle</v>
      </c>
      <c r="H3188" s="48" t="s">
        <v>77</v>
      </c>
      <c r="I3188" s="61" t="s">
        <v>70</v>
      </c>
      <c r="J3188" s="61" t="str">
        <f>VLOOKUP(Corrections[[#This Row],[Employee]],[1]!Expense_Data[#Data],14,0)</f>
        <v>SL74@tidalwaveautospa.com</v>
      </c>
      <c r="K3188" s="68">
        <v>45526</v>
      </c>
      <c r="L3188" s="75"/>
      <c r="M3188" s="66"/>
      <c r="N3188" s="61"/>
      <c r="O3188" s="65"/>
    </row>
    <row r="3189" spans="1:15" hidden="1" x14ac:dyDescent="0.25">
      <c r="A3189" s="61" t="s">
        <v>398</v>
      </c>
      <c r="B3189" s="61" t="s">
        <v>13150</v>
      </c>
      <c r="C3189" s="50">
        <v>8.4700000000000006</v>
      </c>
      <c r="D3189" s="66">
        <v>45472</v>
      </c>
      <c r="E3189" s="61" t="s">
        <v>146</v>
      </c>
      <c r="F3189" s="61"/>
      <c r="G3189" s="61" t="str">
        <f>VLOOKUP(Corrections[[#This Row],[Employee]],'[1]Management Hierarchy Report'!$A$2:$C$3607, 3, 0)</f>
        <v>Ricky Doyle</v>
      </c>
      <c r="H3189" s="48" t="s">
        <v>77</v>
      </c>
      <c r="I3189" s="61" t="s">
        <v>70</v>
      </c>
      <c r="J3189" s="61" t="str">
        <f>VLOOKUP(Corrections[[#This Row],[Employee]],[1]!Expense_Data[#Data],14,0)</f>
        <v>SL74@tidalwaveautospa.com</v>
      </c>
      <c r="K3189" s="68">
        <v>45526</v>
      </c>
      <c r="L3189" s="75"/>
      <c r="M3189" s="66"/>
      <c r="N3189" s="61"/>
      <c r="O3189" s="65"/>
    </row>
    <row r="3190" spans="1:15" hidden="1" x14ac:dyDescent="0.25">
      <c r="A3190" s="61" t="s">
        <v>398</v>
      </c>
      <c r="B3190" s="61" t="s">
        <v>13150</v>
      </c>
      <c r="C3190" s="50">
        <v>14.02</v>
      </c>
      <c r="D3190" s="66">
        <v>45472</v>
      </c>
      <c r="E3190" s="61" t="s">
        <v>146</v>
      </c>
      <c r="F3190" s="61"/>
      <c r="G3190" s="61" t="str">
        <f>VLOOKUP(Corrections[[#This Row],[Employee]],'[1]Management Hierarchy Report'!$A$2:$C$3607, 3, 0)</f>
        <v>Ricky Doyle</v>
      </c>
      <c r="H3190" s="48" t="s">
        <v>77</v>
      </c>
      <c r="I3190" s="61" t="s">
        <v>70</v>
      </c>
      <c r="J3190" s="61" t="str">
        <f>VLOOKUP(Corrections[[#This Row],[Employee]],[1]!Expense_Data[#Data],14,0)</f>
        <v>SL74@tidalwaveautospa.com</v>
      </c>
      <c r="K3190" s="68">
        <v>45526</v>
      </c>
      <c r="L3190" s="75"/>
      <c r="M3190" s="66"/>
      <c r="N3190" s="61"/>
      <c r="O3190" s="65"/>
    </row>
    <row r="3191" spans="1:15" hidden="1" x14ac:dyDescent="0.25">
      <c r="A3191" s="61" t="s">
        <v>398</v>
      </c>
      <c r="B3191" s="61" t="s">
        <v>13150</v>
      </c>
      <c r="C3191" s="50">
        <v>59.35</v>
      </c>
      <c r="D3191" s="66">
        <v>45480</v>
      </c>
      <c r="E3191" s="61" t="s">
        <v>146</v>
      </c>
      <c r="F3191" s="61"/>
      <c r="G3191" s="61" t="str">
        <f>VLOOKUP(Corrections[[#This Row],[Employee]],'[1]Management Hierarchy Report'!$A$2:$C$3607, 3, 0)</f>
        <v>Ricky Doyle</v>
      </c>
      <c r="H3191" s="48" t="s">
        <v>77</v>
      </c>
      <c r="I3191" s="61" t="s">
        <v>70</v>
      </c>
      <c r="J3191" s="61" t="str">
        <f>VLOOKUP(Corrections[[#This Row],[Employee]],[1]!Expense_Data[#Data],14,0)</f>
        <v>SL74@tidalwaveautospa.com</v>
      </c>
      <c r="K3191" s="68">
        <v>45526</v>
      </c>
      <c r="L3191" s="75"/>
      <c r="M3191" s="66"/>
      <c r="N3191" s="61"/>
      <c r="O3191" s="65"/>
    </row>
    <row r="3192" spans="1:15" hidden="1" x14ac:dyDescent="0.25">
      <c r="A3192" s="61" t="s">
        <v>398</v>
      </c>
      <c r="B3192" s="61" t="s">
        <v>13150</v>
      </c>
      <c r="C3192" s="50">
        <v>96.63</v>
      </c>
      <c r="D3192" s="66">
        <v>45483</v>
      </c>
      <c r="E3192" s="61" t="s">
        <v>146</v>
      </c>
      <c r="F3192" s="61"/>
      <c r="G3192" s="61" t="str">
        <f>VLOOKUP(Corrections[[#This Row],[Employee]],'[1]Management Hierarchy Report'!$A$2:$C$3607, 3, 0)</f>
        <v>Ricky Doyle</v>
      </c>
      <c r="H3192" s="48" t="s">
        <v>77</v>
      </c>
      <c r="I3192" s="61" t="s">
        <v>70</v>
      </c>
      <c r="J3192" s="61" t="str">
        <f>VLOOKUP(Corrections[[#This Row],[Employee]],[1]!Expense_Data[#Data],14,0)</f>
        <v>SL74@tidalwaveautospa.com</v>
      </c>
      <c r="K3192" s="68">
        <v>45526</v>
      </c>
      <c r="L3192" s="75"/>
      <c r="M3192" s="66"/>
      <c r="N3192" s="61"/>
      <c r="O3192" s="65"/>
    </row>
    <row r="3193" spans="1:15" hidden="1" x14ac:dyDescent="0.25">
      <c r="A3193" s="61" t="s">
        <v>398</v>
      </c>
      <c r="B3193" s="61" t="s">
        <v>13150</v>
      </c>
      <c r="C3193" s="50">
        <v>20.92</v>
      </c>
      <c r="D3193" s="66">
        <v>45486</v>
      </c>
      <c r="E3193" s="61" t="s">
        <v>146</v>
      </c>
      <c r="F3193" s="61"/>
      <c r="G3193" s="61" t="str">
        <f>VLOOKUP(Corrections[[#This Row],[Employee]],'[1]Management Hierarchy Report'!$A$2:$C$3607, 3, 0)</f>
        <v>Ricky Doyle</v>
      </c>
      <c r="H3193" s="48" t="s">
        <v>77</v>
      </c>
      <c r="I3193" s="61" t="s">
        <v>70</v>
      </c>
      <c r="J3193" s="61" t="str">
        <f>VLOOKUP(Corrections[[#This Row],[Employee]],[1]!Expense_Data[#Data],14,0)</f>
        <v>SL74@tidalwaveautospa.com</v>
      </c>
      <c r="K3193" s="68">
        <v>45526</v>
      </c>
      <c r="L3193" s="75"/>
      <c r="M3193" s="66"/>
      <c r="N3193" s="61"/>
      <c r="O3193" s="65"/>
    </row>
    <row r="3194" spans="1:15" hidden="1" x14ac:dyDescent="0.25">
      <c r="A3194" s="61" t="s">
        <v>398</v>
      </c>
      <c r="B3194" s="61" t="s">
        <v>14150</v>
      </c>
      <c r="C3194" s="50">
        <v>383.77</v>
      </c>
      <c r="D3194" s="66">
        <v>45464</v>
      </c>
      <c r="E3194" s="61" t="s">
        <v>146</v>
      </c>
      <c r="F3194" s="61"/>
      <c r="G3194" s="61" t="str">
        <f>VLOOKUP(Corrections[[#This Row],[Employee]],'[1]Management Hierarchy Report'!$A$2:$C$3607, 3, 0)</f>
        <v>Ricky Doyle</v>
      </c>
      <c r="H3194" s="48" t="s">
        <v>77</v>
      </c>
      <c r="I3194" s="61" t="s">
        <v>70</v>
      </c>
      <c r="J3194" s="61" t="str">
        <f>VLOOKUP(Corrections[[#This Row],[Employee]],[1]!Expense_Data[#Data],14,0)</f>
        <v>SL74@tidalwaveautospa.com</v>
      </c>
      <c r="K3194" s="68">
        <v>45526</v>
      </c>
      <c r="L3194" s="75"/>
      <c r="M3194" s="66"/>
      <c r="N3194" s="61"/>
      <c r="O3194" s="65"/>
    </row>
    <row r="3195" spans="1:15" hidden="1" x14ac:dyDescent="0.25">
      <c r="A3195" s="61" t="s">
        <v>398</v>
      </c>
      <c r="B3195" s="61" t="s">
        <v>14150</v>
      </c>
      <c r="C3195" s="50">
        <v>37.28</v>
      </c>
      <c r="D3195" s="66">
        <v>45495</v>
      </c>
      <c r="E3195" s="61" t="s">
        <v>146</v>
      </c>
      <c r="F3195" s="61"/>
      <c r="G3195" s="61" t="str">
        <f>VLOOKUP(Corrections[[#This Row],[Employee]],'[1]Management Hierarchy Report'!$A$2:$C$3607, 3, 0)</f>
        <v>Ricky Doyle</v>
      </c>
      <c r="H3195" s="48" t="s">
        <v>77</v>
      </c>
      <c r="I3195" s="61" t="s">
        <v>70</v>
      </c>
      <c r="J3195" s="61" t="str">
        <f>VLOOKUP(Corrections[[#This Row],[Employee]],[1]!Expense_Data[#Data],14,0)</f>
        <v>SL74@tidalwaveautospa.com</v>
      </c>
      <c r="K3195" s="68">
        <v>45526</v>
      </c>
      <c r="L3195" s="75"/>
      <c r="M3195" s="66"/>
      <c r="N3195" s="61"/>
      <c r="O3195" s="65"/>
    </row>
    <row r="3196" spans="1:15" hidden="1" x14ac:dyDescent="0.25">
      <c r="A3196" s="61" t="s">
        <v>398</v>
      </c>
      <c r="B3196" s="61" t="s">
        <v>14150</v>
      </c>
      <c r="C3196" s="50">
        <v>9.0500000000000007</v>
      </c>
      <c r="D3196" s="66">
        <v>45497</v>
      </c>
      <c r="E3196" s="61" t="s">
        <v>146</v>
      </c>
      <c r="F3196" s="61"/>
      <c r="G3196" s="61" t="str">
        <f>VLOOKUP(Corrections[[#This Row],[Employee]],'[1]Management Hierarchy Report'!$A$2:$C$3607, 3, 0)</f>
        <v>Ricky Doyle</v>
      </c>
      <c r="H3196" s="48" t="s">
        <v>77</v>
      </c>
      <c r="I3196" s="61" t="s">
        <v>70</v>
      </c>
      <c r="J3196" s="61" t="str">
        <f>VLOOKUP(Corrections[[#This Row],[Employee]],[1]!Expense_Data[#Data],14,0)</f>
        <v>SL74@tidalwaveautospa.com</v>
      </c>
      <c r="K3196" s="68">
        <v>45526</v>
      </c>
      <c r="L3196" s="75"/>
      <c r="M3196" s="66"/>
      <c r="N3196" s="61"/>
      <c r="O3196" s="65"/>
    </row>
    <row r="3197" spans="1:15" hidden="1" x14ac:dyDescent="0.25">
      <c r="A3197" s="61" t="s">
        <v>398</v>
      </c>
      <c r="B3197" s="61" t="s">
        <v>14150</v>
      </c>
      <c r="C3197" s="50">
        <v>24.16</v>
      </c>
      <c r="D3197" s="66">
        <v>45498</v>
      </c>
      <c r="E3197" s="61" t="s">
        <v>146</v>
      </c>
      <c r="F3197" s="61"/>
      <c r="G3197" s="61" t="str">
        <f>VLOOKUP(Corrections[[#This Row],[Employee]],'[1]Management Hierarchy Report'!$A$2:$C$3607, 3, 0)</f>
        <v>Ricky Doyle</v>
      </c>
      <c r="H3197" s="48" t="s">
        <v>77</v>
      </c>
      <c r="I3197" s="61" t="s">
        <v>70</v>
      </c>
      <c r="J3197" s="61" t="str">
        <f>VLOOKUP(Corrections[[#This Row],[Employee]],[1]!Expense_Data[#Data],14,0)</f>
        <v>SL74@tidalwaveautospa.com</v>
      </c>
      <c r="K3197" s="68">
        <v>45526</v>
      </c>
      <c r="L3197" s="75"/>
      <c r="M3197" s="66"/>
      <c r="N3197" s="61"/>
      <c r="O3197" s="65"/>
    </row>
    <row r="3198" spans="1:15" hidden="1" x14ac:dyDescent="0.25">
      <c r="A3198" s="61" t="s">
        <v>398</v>
      </c>
      <c r="B3198" s="61" t="s">
        <v>14150</v>
      </c>
      <c r="C3198" s="50">
        <v>50.07</v>
      </c>
      <c r="D3198" s="66">
        <v>45504</v>
      </c>
      <c r="E3198" s="61" t="s">
        <v>146</v>
      </c>
      <c r="F3198" s="61"/>
      <c r="G3198" s="61" t="str">
        <f>VLOOKUP(Corrections[[#This Row],[Employee]],'[1]Management Hierarchy Report'!$A$2:$C$3607, 3, 0)</f>
        <v>Ricky Doyle</v>
      </c>
      <c r="H3198" s="48" t="s">
        <v>77</v>
      </c>
      <c r="I3198" s="61" t="s">
        <v>70</v>
      </c>
      <c r="J3198" s="61" t="str">
        <f>VLOOKUP(Corrections[[#This Row],[Employee]],[1]!Expense_Data[#Data],14,0)</f>
        <v>SL74@tidalwaveautospa.com</v>
      </c>
      <c r="K3198" s="68">
        <v>45526</v>
      </c>
      <c r="L3198" s="75"/>
      <c r="M3198" s="66"/>
      <c r="N3198" s="61"/>
      <c r="O3198" s="65"/>
    </row>
    <row r="3199" spans="1:15" hidden="1" x14ac:dyDescent="0.25">
      <c r="A3199" s="61" t="s">
        <v>398</v>
      </c>
      <c r="B3199" s="61" t="s">
        <v>14150</v>
      </c>
      <c r="C3199" s="50">
        <v>24.16</v>
      </c>
      <c r="D3199" s="66">
        <v>45515</v>
      </c>
      <c r="E3199" s="61" t="s">
        <v>146</v>
      </c>
      <c r="F3199" s="61"/>
      <c r="G3199" s="61" t="str">
        <f>VLOOKUP(Corrections[[#This Row],[Employee]],'[1]Management Hierarchy Report'!$A$2:$C$3607, 3, 0)</f>
        <v>Ricky Doyle</v>
      </c>
      <c r="H3199" s="48" t="s">
        <v>77</v>
      </c>
      <c r="I3199" s="61" t="s">
        <v>70</v>
      </c>
      <c r="J3199" s="61" t="str">
        <f>VLOOKUP(Corrections[[#This Row],[Employee]],[1]!Expense_Data[#Data],14,0)</f>
        <v>SL74@tidalwaveautospa.com</v>
      </c>
      <c r="K3199" s="68">
        <v>45526</v>
      </c>
      <c r="L3199" s="75"/>
      <c r="M3199" s="66"/>
      <c r="N3199" s="61"/>
      <c r="O3199" s="65"/>
    </row>
    <row r="3200" spans="1:15" hidden="1" x14ac:dyDescent="0.25">
      <c r="A3200" s="61" t="s">
        <v>11560</v>
      </c>
      <c r="B3200" s="61" t="s">
        <v>14119</v>
      </c>
      <c r="C3200" s="50">
        <v>39.409999999999997</v>
      </c>
      <c r="D3200" s="66">
        <v>45495</v>
      </c>
      <c r="E3200" s="61" t="s">
        <v>12978</v>
      </c>
      <c r="F3200" s="61"/>
      <c r="G3200" s="61" t="e">
        <f>VLOOKUP(Corrections[[#This Row],[Employee]],'[1]Management Hierarchy Report'!$A$2:$C$3607, 3, 0)</f>
        <v>#N/A</v>
      </c>
      <c r="H3200" s="48" t="s">
        <v>77</v>
      </c>
      <c r="I3200" s="61" t="s">
        <v>70</v>
      </c>
      <c r="J3200" s="61" t="e">
        <f>VLOOKUP(Corrections[[#This Row],[Employee]],[1]!Expense_Data[#Data],14,0)</f>
        <v>#N/A</v>
      </c>
      <c r="K3200" s="68">
        <v>45526</v>
      </c>
      <c r="L3200" s="75"/>
      <c r="M3200" s="66"/>
      <c r="N3200" s="61"/>
      <c r="O3200" s="65"/>
    </row>
    <row r="3201" spans="1:15" hidden="1" x14ac:dyDescent="0.25">
      <c r="A3201" s="61" t="s">
        <v>11560</v>
      </c>
      <c r="B3201" s="61" t="s">
        <v>14119</v>
      </c>
      <c r="C3201" s="50">
        <v>35.520000000000003</v>
      </c>
      <c r="D3201" s="66">
        <v>45514</v>
      </c>
      <c r="E3201" s="61" t="s">
        <v>152</v>
      </c>
      <c r="F3201" s="61"/>
      <c r="G3201" s="61" t="e">
        <f>VLOOKUP(Corrections[[#This Row],[Employee]],'[1]Management Hierarchy Report'!$A$2:$C$3607, 3, 0)</f>
        <v>#N/A</v>
      </c>
      <c r="H3201" s="48" t="s">
        <v>77</v>
      </c>
      <c r="I3201" s="61" t="s">
        <v>70</v>
      </c>
      <c r="J3201" s="61" t="e">
        <f>VLOOKUP(Corrections[[#This Row],[Employee]],[1]!Expense_Data[#Data],14,0)</f>
        <v>#N/A</v>
      </c>
      <c r="K3201" s="68">
        <v>45526</v>
      </c>
      <c r="L3201" s="75"/>
      <c r="M3201" s="66"/>
      <c r="N3201" s="61"/>
      <c r="O3201" s="65"/>
    </row>
    <row r="3202" spans="1:15" hidden="1" x14ac:dyDescent="0.25">
      <c r="A3202" s="61" t="s">
        <v>219</v>
      </c>
      <c r="B3202" s="61" t="s">
        <v>14124</v>
      </c>
      <c r="C3202" s="50">
        <v>77.040000000000006</v>
      </c>
      <c r="D3202" s="66">
        <v>45464</v>
      </c>
      <c r="E3202" s="61" t="s">
        <v>13030</v>
      </c>
      <c r="F3202" s="61"/>
      <c r="G3202" s="61" t="str">
        <f>VLOOKUP(Corrections[[#This Row],[Employee]],'[1]Management Hierarchy Report'!$A$2:$C$3607, 3, 0)</f>
        <v>Cory Cummings</v>
      </c>
      <c r="H3202" s="48" t="s">
        <v>77</v>
      </c>
      <c r="I3202" s="61" t="s">
        <v>70</v>
      </c>
      <c r="J3202" s="61" t="str">
        <f>VLOOKUP(Corrections[[#This Row],[Employee]],[1]!Expense_Data[#Data],14,0)</f>
        <v>SL232@tidalwaveautospa.com</v>
      </c>
      <c r="K3202" s="68">
        <v>45526</v>
      </c>
      <c r="L3202" s="75"/>
      <c r="M3202" s="66"/>
      <c r="N3202" s="61"/>
      <c r="O3202" s="65"/>
    </row>
    <row r="3203" spans="1:15" hidden="1" x14ac:dyDescent="0.25">
      <c r="A3203" s="61" t="s">
        <v>1155</v>
      </c>
      <c r="B3203" s="61" t="s">
        <v>11604</v>
      </c>
      <c r="C3203" s="50">
        <v>88.94</v>
      </c>
      <c r="D3203" s="66">
        <v>45440</v>
      </c>
      <c r="E3203" s="61" t="s">
        <v>13828</v>
      </c>
      <c r="F3203" s="61"/>
      <c r="G3203" s="61" t="str">
        <f>VLOOKUP(Corrections[[#This Row],[Employee]],'[1]Management Hierarchy Report'!$A$2:$C$3607, 3, 0)</f>
        <v>Ricky Doyle</v>
      </c>
      <c r="H3203" s="48" t="s">
        <v>77</v>
      </c>
      <c r="I3203" s="61" t="s">
        <v>70</v>
      </c>
      <c r="J3203" s="61" t="str">
        <f>VLOOKUP(Corrections[[#This Row],[Employee]],[1]!Expense_Data[#Data],14,0)</f>
        <v>SL213@tidalwaveautospa.com</v>
      </c>
      <c r="K3203" s="68">
        <v>45526</v>
      </c>
      <c r="L3203" s="75"/>
      <c r="M3203" s="66"/>
      <c r="N3203" s="61"/>
      <c r="O3203" s="65"/>
    </row>
    <row r="3204" spans="1:15" hidden="1" x14ac:dyDescent="0.25">
      <c r="A3204" s="61" t="s">
        <v>1155</v>
      </c>
      <c r="B3204" s="61" t="s">
        <v>14153</v>
      </c>
      <c r="C3204" s="50">
        <v>478.91</v>
      </c>
      <c r="D3204" s="66">
        <v>45518</v>
      </c>
      <c r="E3204" s="61" t="s">
        <v>13870</v>
      </c>
      <c r="F3204" s="61"/>
      <c r="G3204" s="61" t="str">
        <f>VLOOKUP(Corrections[[#This Row],[Employee]],'[1]Management Hierarchy Report'!$A$2:$C$3607, 3, 0)</f>
        <v>Ricky Doyle</v>
      </c>
      <c r="H3204" s="48" t="s">
        <v>13872</v>
      </c>
      <c r="I3204" s="61" t="s">
        <v>70</v>
      </c>
      <c r="J3204" s="61" t="str">
        <f>VLOOKUP(Corrections[[#This Row],[Employee]],[1]!Expense_Data[#Data],14,0)</f>
        <v>SL213@tidalwaveautospa.com</v>
      </c>
      <c r="K3204" s="68">
        <v>45526</v>
      </c>
      <c r="L3204" s="75"/>
      <c r="M3204" s="66"/>
      <c r="N3204" s="61"/>
      <c r="O3204" s="65"/>
    </row>
    <row r="3205" spans="1:15" hidden="1" x14ac:dyDescent="0.25">
      <c r="A3205" s="61" t="s">
        <v>482</v>
      </c>
      <c r="B3205" s="61" t="s">
        <v>14138</v>
      </c>
      <c r="C3205" s="50">
        <v>136.9</v>
      </c>
      <c r="D3205" s="66">
        <v>45524</v>
      </c>
      <c r="E3205" s="61" t="s">
        <v>13870</v>
      </c>
      <c r="F3205" s="61"/>
      <c r="G3205" s="61" t="str">
        <f>VLOOKUP(Corrections[[#This Row],[Employee]],'[1]Management Hierarchy Report'!$A$2:$C$3607, 3, 0)</f>
        <v>Ricky Doyle</v>
      </c>
      <c r="H3205" s="48" t="s">
        <v>13872</v>
      </c>
      <c r="I3205" s="61" t="s">
        <v>70</v>
      </c>
      <c r="J3205" s="61" t="str">
        <f>VLOOKUP(Corrections[[#This Row],[Employee]],[1]!Expense_Data[#Data],14,0)</f>
        <v>SL204@tidalwaveautospa.com</v>
      </c>
      <c r="K3205" s="68">
        <v>45526</v>
      </c>
      <c r="L3205" s="75"/>
      <c r="M3205" s="66"/>
      <c r="N3205" s="61"/>
      <c r="O3205" s="65"/>
    </row>
    <row r="3206" spans="1:15" hidden="1" x14ac:dyDescent="0.25">
      <c r="A3206" s="61" t="s">
        <v>313</v>
      </c>
      <c r="B3206" s="61" t="s">
        <v>14110</v>
      </c>
      <c r="C3206" s="50">
        <v>44.03</v>
      </c>
      <c r="D3206" s="66">
        <v>45483</v>
      </c>
      <c r="E3206" s="61" t="s">
        <v>13082</v>
      </c>
      <c r="F3206" s="61"/>
      <c r="G3206" s="61" t="str">
        <f>VLOOKUP(Corrections[[#This Row],[Employee]],'[1]Management Hierarchy Report'!$A$2:$C$3607, 3, 0)</f>
        <v>Timothy Fruge</v>
      </c>
      <c r="H3206" s="48" t="s">
        <v>77</v>
      </c>
      <c r="I3206" s="61" t="s">
        <v>70</v>
      </c>
      <c r="J3206" s="61" t="str">
        <f>VLOOKUP(Corrections[[#This Row],[Employee]],[1]!Expense_Data[#Data],14,0)</f>
        <v>bruce.maxwell@tidalwaveautospa.com</v>
      </c>
      <c r="K3206" s="68">
        <v>45526</v>
      </c>
      <c r="L3206" s="75"/>
      <c r="M3206" s="66"/>
      <c r="N3206" s="61"/>
      <c r="O3206" s="65"/>
    </row>
    <row r="3207" spans="1:15" hidden="1" x14ac:dyDescent="0.25">
      <c r="A3207" s="61" t="s">
        <v>313</v>
      </c>
      <c r="B3207" s="61" t="s">
        <v>14110</v>
      </c>
      <c r="C3207" s="50">
        <v>41.22</v>
      </c>
      <c r="D3207" s="66">
        <v>45503</v>
      </c>
      <c r="E3207" s="61" t="s">
        <v>13082</v>
      </c>
      <c r="F3207" s="61"/>
      <c r="G3207" s="61" t="str">
        <f>VLOOKUP(Corrections[[#This Row],[Employee]],'[1]Management Hierarchy Report'!$A$2:$C$3607, 3, 0)</f>
        <v>Timothy Fruge</v>
      </c>
      <c r="H3207" s="48" t="s">
        <v>77</v>
      </c>
      <c r="I3207" s="61" t="s">
        <v>70</v>
      </c>
      <c r="J3207" s="61" t="str">
        <f>VLOOKUP(Corrections[[#This Row],[Employee]],[1]!Expense_Data[#Data],14,0)</f>
        <v>bruce.maxwell@tidalwaveautospa.com</v>
      </c>
      <c r="K3207" s="68">
        <v>45526</v>
      </c>
      <c r="L3207" s="75"/>
      <c r="M3207" s="66"/>
      <c r="N3207" s="61"/>
      <c r="O3207" s="65"/>
    </row>
    <row r="3208" spans="1:15" hidden="1" x14ac:dyDescent="0.25">
      <c r="A3208" s="61" t="s">
        <v>747</v>
      </c>
      <c r="B3208" s="61" t="s">
        <v>13925</v>
      </c>
      <c r="C3208" s="50">
        <v>67.349999999999994</v>
      </c>
      <c r="D3208" s="66">
        <v>45466</v>
      </c>
      <c r="E3208" s="61" t="s">
        <v>13828</v>
      </c>
      <c r="F3208" s="61"/>
      <c r="G3208" s="61" t="str">
        <f>VLOOKUP(Corrections[[#This Row],[Employee]],'[1]Management Hierarchy Report'!$A$2:$C$3607, 3, 0)</f>
        <v>Derek Schillinger</v>
      </c>
      <c r="H3208" s="48" t="s">
        <v>77</v>
      </c>
      <c r="I3208" s="61" t="s">
        <v>70</v>
      </c>
      <c r="J3208" s="61" t="str">
        <f>VLOOKUP(Corrections[[#This Row],[Employee]],[1]!Expense_Data[#Data],14,0)</f>
        <v>SL311@tidalwaveautospa.com</v>
      </c>
      <c r="K3208" s="68">
        <v>45526</v>
      </c>
      <c r="L3208" s="75"/>
      <c r="M3208" s="66"/>
      <c r="N3208" s="61"/>
      <c r="O3208" s="65"/>
    </row>
    <row r="3209" spans="1:15" hidden="1" x14ac:dyDescent="0.25">
      <c r="A3209" s="61" t="s">
        <v>747</v>
      </c>
      <c r="B3209" s="61" t="s">
        <v>13925</v>
      </c>
      <c r="C3209" s="50">
        <v>4.8499999999999996</v>
      </c>
      <c r="D3209" s="66">
        <v>45489</v>
      </c>
      <c r="E3209" s="61" t="s">
        <v>521</v>
      </c>
      <c r="F3209" s="61"/>
      <c r="G3209" s="61" t="str">
        <f>VLOOKUP(Corrections[[#This Row],[Employee]],'[1]Management Hierarchy Report'!$A$2:$C$3607, 3, 0)</f>
        <v>Derek Schillinger</v>
      </c>
      <c r="H3209" s="48" t="s">
        <v>77</v>
      </c>
      <c r="I3209" s="61" t="s">
        <v>70</v>
      </c>
      <c r="J3209" s="61" t="str">
        <f>VLOOKUP(Corrections[[#This Row],[Employee]],[1]!Expense_Data[#Data],14,0)</f>
        <v>SL311@tidalwaveautospa.com</v>
      </c>
      <c r="K3209" s="68">
        <v>45526</v>
      </c>
      <c r="L3209" s="75"/>
      <c r="M3209" s="66"/>
      <c r="N3209" s="61"/>
      <c r="O3209" s="65"/>
    </row>
    <row r="3210" spans="1:15" hidden="1" x14ac:dyDescent="0.25">
      <c r="A3210" s="61" t="s">
        <v>747</v>
      </c>
      <c r="B3210" s="61" t="s">
        <v>13925</v>
      </c>
      <c r="C3210" s="50">
        <v>384.28</v>
      </c>
      <c r="D3210" s="66">
        <v>45499</v>
      </c>
      <c r="E3210" s="61" t="s">
        <v>12978</v>
      </c>
      <c r="F3210" s="61"/>
      <c r="G3210" s="61" t="str">
        <f>VLOOKUP(Corrections[[#This Row],[Employee]],'[1]Management Hierarchy Report'!$A$2:$C$3607, 3, 0)</f>
        <v>Derek Schillinger</v>
      </c>
      <c r="H3210" s="48" t="s">
        <v>77</v>
      </c>
      <c r="I3210" s="61" t="s">
        <v>70</v>
      </c>
      <c r="J3210" s="61" t="str">
        <f>VLOOKUP(Corrections[[#This Row],[Employee]],[1]!Expense_Data[#Data],14,0)</f>
        <v>SL311@tidalwaveautospa.com</v>
      </c>
      <c r="K3210" s="68">
        <v>45526</v>
      </c>
      <c r="L3210" s="75"/>
      <c r="M3210" s="66"/>
      <c r="N3210" s="61"/>
      <c r="O3210" s="65"/>
    </row>
    <row r="3211" spans="1:15" hidden="1" x14ac:dyDescent="0.25">
      <c r="A3211" s="61" t="s">
        <v>747</v>
      </c>
      <c r="B3211" s="61" t="s">
        <v>13925</v>
      </c>
      <c r="C3211" s="50">
        <v>37.82</v>
      </c>
      <c r="D3211" s="66">
        <v>45499</v>
      </c>
      <c r="E3211" s="61" t="s">
        <v>13828</v>
      </c>
      <c r="F3211" s="61"/>
      <c r="G3211" s="61" t="str">
        <f>VLOOKUP(Corrections[[#This Row],[Employee]],'[1]Management Hierarchy Report'!$A$2:$C$3607, 3, 0)</f>
        <v>Derek Schillinger</v>
      </c>
      <c r="H3211" s="48" t="s">
        <v>77</v>
      </c>
      <c r="I3211" s="61" t="s">
        <v>70</v>
      </c>
      <c r="J3211" s="61" t="str">
        <f>VLOOKUP(Corrections[[#This Row],[Employee]],[1]!Expense_Data[#Data],14,0)</f>
        <v>SL311@tidalwaveautospa.com</v>
      </c>
      <c r="K3211" s="68">
        <v>45526</v>
      </c>
      <c r="L3211" s="75"/>
      <c r="M3211" s="66"/>
      <c r="N3211" s="61"/>
      <c r="O3211" s="65"/>
    </row>
    <row r="3212" spans="1:15" hidden="1" x14ac:dyDescent="0.25">
      <c r="A3212" s="61" t="s">
        <v>14146</v>
      </c>
      <c r="B3212" s="61" t="s">
        <v>14147</v>
      </c>
      <c r="C3212" s="50">
        <v>85.98</v>
      </c>
      <c r="D3212" s="66">
        <v>45521</v>
      </c>
      <c r="E3212" s="61" t="s">
        <v>521</v>
      </c>
      <c r="F3212" s="61"/>
      <c r="G3212" s="61" t="str">
        <f>VLOOKUP(Corrections[[#This Row],[Employee]],'[1]Management Hierarchy Report'!$A$2:$C$3607, 3, 0)</f>
        <v>Leslie Conway</v>
      </c>
      <c r="H3212" s="48" t="s">
        <v>77</v>
      </c>
      <c r="I3212" s="61" t="s">
        <v>70</v>
      </c>
      <c r="J3212" s="61" t="e">
        <f>VLOOKUP(Corrections[[#This Row],[Employee]],[1]!Expense_Data[#Data],14,0)</f>
        <v>#N/A</v>
      </c>
      <c r="K3212" s="68">
        <v>45526</v>
      </c>
      <c r="L3212" s="75"/>
      <c r="M3212" s="66"/>
      <c r="N3212" s="61"/>
      <c r="O3212" s="65"/>
    </row>
    <row r="3213" spans="1:15" hidden="1" x14ac:dyDescent="0.25">
      <c r="A3213" s="61" t="s">
        <v>641</v>
      </c>
      <c r="B3213" s="61" t="s">
        <v>14141</v>
      </c>
      <c r="C3213" s="50">
        <v>784.48</v>
      </c>
      <c r="D3213" s="66">
        <v>45509</v>
      </c>
      <c r="E3213" s="61" t="s">
        <v>13030</v>
      </c>
      <c r="F3213" s="61"/>
      <c r="G3213" s="61" t="str">
        <f>VLOOKUP(Corrections[[#This Row],[Employee]],'[1]Management Hierarchy Report'!$A$2:$C$3607, 3, 0)</f>
        <v>Coty Stevens</v>
      </c>
      <c r="H3213" s="48" t="s">
        <v>77</v>
      </c>
      <c r="I3213" s="61" t="s">
        <v>70</v>
      </c>
      <c r="J3213" s="61" t="str">
        <f>VLOOKUP(Corrections[[#This Row],[Employee]],[1]!Expense_Data[#Data],14,0)</f>
        <v>clayton.gibson@tidalwaveautospa.com</v>
      </c>
      <c r="K3213" s="68">
        <v>45526</v>
      </c>
      <c r="L3213" s="75"/>
      <c r="M3213" s="66"/>
      <c r="N3213" s="61"/>
      <c r="O3213" s="65"/>
    </row>
    <row r="3214" spans="1:15" hidden="1" x14ac:dyDescent="0.25">
      <c r="A3214" s="61" t="s">
        <v>641</v>
      </c>
      <c r="B3214" s="61" t="s">
        <v>14141</v>
      </c>
      <c r="C3214" s="50">
        <v>168.35</v>
      </c>
      <c r="D3214" s="66">
        <v>45509</v>
      </c>
      <c r="E3214" s="61" t="s">
        <v>13030</v>
      </c>
      <c r="F3214" s="61"/>
      <c r="G3214" s="61" t="str">
        <f>VLOOKUP(Corrections[[#This Row],[Employee]],'[1]Management Hierarchy Report'!$A$2:$C$3607, 3, 0)</f>
        <v>Coty Stevens</v>
      </c>
      <c r="H3214" s="48" t="s">
        <v>77</v>
      </c>
      <c r="I3214" s="61" t="s">
        <v>70</v>
      </c>
      <c r="J3214" s="61" t="str">
        <f>VLOOKUP(Corrections[[#This Row],[Employee]],[1]!Expense_Data[#Data],14,0)</f>
        <v>clayton.gibson@tidalwaveautospa.com</v>
      </c>
      <c r="K3214" s="68">
        <v>45526</v>
      </c>
      <c r="L3214" s="75"/>
      <c r="M3214" s="66"/>
      <c r="N3214" s="61"/>
      <c r="O3214" s="65"/>
    </row>
    <row r="3215" spans="1:15" hidden="1" x14ac:dyDescent="0.25">
      <c r="A3215" s="61" t="s">
        <v>641</v>
      </c>
      <c r="B3215" s="61" t="s">
        <v>14125</v>
      </c>
      <c r="C3215" s="50">
        <v>2306.86</v>
      </c>
      <c r="D3215" s="66">
        <v>45523</v>
      </c>
      <c r="E3215" s="61" t="s">
        <v>13870</v>
      </c>
      <c r="F3215" s="61"/>
      <c r="G3215" s="61" t="str">
        <f>VLOOKUP(Corrections[[#This Row],[Employee]],'[1]Management Hierarchy Report'!$A$2:$C$3607, 3, 0)</f>
        <v>Coty Stevens</v>
      </c>
      <c r="H3215" s="48" t="s">
        <v>13872</v>
      </c>
      <c r="I3215" s="61" t="s">
        <v>70</v>
      </c>
      <c r="J3215" s="61" t="str">
        <f>VLOOKUP(Corrections[[#This Row],[Employee]],[1]!Expense_Data[#Data],14,0)</f>
        <v>clayton.gibson@tidalwaveautospa.com</v>
      </c>
      <c r="K3215" s="68">
        <v>45526</v>
      </c>
      <c r="L3215" s="75"/>
      <c r="M3215" s="66"/>
      <c r="N3215" s="61"/>
      <c r="O3215" s="65"/>
    </row>
    <row r="3216" spans="1:15" hidden="1" x14ac:dyDescent="0.25">
      <c r="A3216" s="61" t="s">
        <v>641</v>
      </c>
      <c r="B3216" s="61" t="s">
        <v>14126</v>
      </c>
      <c r="C3216" s="50">
        <v>803.45</v>
      </c>
      <c r="D3216" s="66">
        <v>45523</v>
      </c>
      <c r="E3216" s="61" t="s">
        <v>13870</v>
      </c>
      <c r="F3216" s="61"/>
      <c r="G3216" s="61" t="str">
        <f>VLOOKUP(Corrections[[#This Row],[Employee]],'[1]Management Hierarchy Report'!$A$2:$C$3607, 3, 0)</f>
        <v>Coty Stevens</v>
      </c>
      <c r="H3216" s="48" t="s">
        <v>13872</v>
      </c>
      <c r="I3216" s="61" t="s">
        <v>70</v>
      </c>
      <c r="J3216" s="61" t="str">
        <f>VLOOKUP(Corrections[[#This Row],[Employee]],[1]!Expense_Data[#Data],14,0)</f>
        <v>clayton.gibson@tidalwaveautospa.com</v>
      </c>
      <c r="K3216" s="68">
        <v>45526</v>
      </c>
      <c r="L3216" s="75"/>
      <c r="M3216" s="66"/>
      <c r="N3216" s="61"/>
      <c r="O3216" s="65"/>
    </row>
    <row r="3217" spans="1:15" hidden="1" x14ac:dyDescent="0.25">
      <c r="A3217" s="61" t="s">
        <v>294</v>
      </c>
      <c r="B3217" s="61" t="s">
        <v>14096</v>
      </c>
      <c r="C3217" s="50">
        <v>31.79</v>
      </c>
      <c r="D3217" s="66">
        <v>45510</v>
      </c>
      <c r="E3217" s="61" t="s">
        <v>13082</v>
      </c>
      <c r="F3217" s="61"/>
      <c r="G3217" s="61" t="str">
        <f>VLOOKUP(Corrections[[#This Row],[Employee]],'[1]Management Hierarchy Report'!$A$2:$C$3607, 3, 0)</f>
        <v>Bruce Maxwell</v>
      </c>
      <c r="H3217" s="48" t="s">
        <v>77</v>
      </c>
      <c r="I3217" s="61" t="s">
        <v>70</v>
      </c>
      <c r="J3217" s="61" t="str">
        <f>VLOOKUP(Corrections[[#This Row],[Employee]],[1]!Expense_Data[#Data],14,0)</f>
        <v>cory.cummings@twavelead.com</v>
      </c>
      <c r="K3217" s="68">
        <v>45526</v>
      </c>
      <c r="L3217" s="75"/>
      <c r="M3217" s="66"/>
      <c r="N3217" s="61"/>
      <c r="O3217" s="65"/>
    </row>
    <row r="3218" spans="1:15" hidden="1" x14ac:dyDescent="0.25">
      <c r="A3218" s="61" t="s">
        <v>294</v>
      </c>
      <c r="B3218" s="61" t="s">
        <v>14096</v>
      </c>
      <c r="C3218" s="50">
        <v>145.96</v>
      </c>
      <c r="D3218" s="66">
        <v>45510</v>
      </c>
      <c r="E3218" s="61" t="s">
        <v>705</v>
      </c>
      <c r="F3218" s="61"/>
      <c r="G3218" s="61" t="str">
        <f>VLOOKUP(Corrections[[#This Row],[Employee]],'[1]Management Hierarchy Report'!$A$2:$C$3607, 3, 0)</f>
        <v>Bruce Maxwell</v>
      </c>
      <c r="H3218" s="48" t="s">
        <v>77</v>
      </c>
      <c r="I3218" s="61" t="s">
        <v>70</v>
      </c>
      <c r="J3218" s="61" t="str">
        <f>VLOOKUP(Corrections[[#This Row],[Employee]],[1]!Expense_Data[#Data],14,0)</f>
        <v>cory.cummings@twavelead.com</v>
      </c>
      <c r="K3218" s="68">
        <v>45526</v>
      </c>
      <c r="L3218" s="75"/>
      <c r="M3218" s="66"/>
      <c r="N3218" s="61"/>
      <c r="O3218" s="65"/>
    </row>
    <row r="3219" spans="1:15" hidden="1" x14ac:dyDescent="0.25">
      <c r="A3219" s="61" t="s">
        <v>294</v>
      </c>
      <c r="B3219" s="61" t="s">
        <v>14096</v>
      </c>
      <c r="C3219" s="50">
        <v>220.97</v>
      </c>
      <c r="D3219" s="66">
        <v>45511</v>
      </c>
      <c r="E3219" s="61" t="s">
        <v>705</v>
      </c>
      <c r="F3219" s="61"/>
      <c r="G3219" s="61" t="str">
        <f>VLOOKUP(Corrections[[#This Row],[Employee]],'[1]Management Hierarchy Report'!$A$2:$C$3607, 3, 0)</f>
        <v>Bruce Maxwell</v>
      </c>
      <c r="H3219" s="48" t="s">
        <v>77</v>
      </c>
      <c r="I3219" s="61" t="s">
        <v>70</v>
      </c>
      <c r="J3219" s="61" t="str">
        <f>VLOOKUP(Corrections[[#This Row],[Employee]],[1]!Expense_Data[#Data],14,0)</f>
        <v>cory.cummings@twavelead.com</v>
      </c>
      <c r="K3219" s="68">
        <v>45526</v>
      </c>
      <c r="L3219" s="75"/>
      <c r="M3219" s="66"/>
      <c r="N3219" s="61"/>
      <c r="O3219" s="65"/>
    </row>
    <row r="3220" spans="1:15" hidden="1" x14ac:dyDescent="0.25">
      <c r="A3220" s="61" t="s">
        <v>294</v>
      </c>
      <c r="B3220" s="61" t="s">
        <v>14096</v>
      </c>
      <c r="C3220" s="50">
        <v>265.85000000000002</v>
      </c>
      <c r="D3220" s="66">
        <v>45512</v>
      </c>
      <c r="E3220" s="61" t="s">
        <v>705</v>
      </c>
      <c r="F3220" s="61"/>
      <c r="G3220" s="61" t="str">
        <f>VLOOKUP(Corrections[[#This Row],[Employee]],'[1]Management Hierarchy Report'!$A$2:$C$3607, 3, 0)</f>
        <v>Bruce Maxwell</v>
      </c>
      <c r="H3220" s="48" t="s">
        <v>77</v>
      </c>
      <c r="I3220" s="61" t="s">
        <v>70</v>
      </c>
      <c r="J3220" s="61" t="str">
        <f>VLOOKUP(Corrections[[#This Row],[Employee]],[1]!Expense_Data[#Data],14,0)</f>
        <v>cory.cummings@twavelead.com</v>
      </c>
      <c r="K3220" s="68">
        <v>45526</v>
      </c>
      <c r="L3220" s="75"/>
      <c r="M3220" s="66"/>
      <c r="N3220" s="61"/>
      <c r="O3220" s="65"/>
    </row>
    <row r="3221" spans="1:15" hidden="1" x14ac:dyDescent="0.25">
      <c r="A3221" s="61" t="s">
        <v>294</v>
      </c>
      <c r="B3221" s="61" t="s">
        <v>14096</v>
      </c>
      <c r="C3221" s="50">
        <v>216.17</v>
      </c>
      <c r="D3221" s="66">
        <v>45513</v>
      </c>
      <c r="E3221" s="61" t="s">
        <v>705</v>
      </c>
      <c r="F3221" s="61"/>
      <c r="G3221" s="61" t="str">
        <f>VLOOKUP(Corrections[[#This Row],[Employee]],'[1]Management Hierarchy Report'!$A$2:$C$3607, 3, 0)</f>
        <v>Bruce Maxwell</v>
      </c>
      <c r="H3221" s="48" t="s">
        <v>77</v>
      </c>
      <c r="I3221" s="61" t="s">
        <v>70</v>
      </c>
      <c r="J3221" s="61" t="str">
        <f>VLOOKUP(Corrections[[#This Row],[Employee]],[1]!Expense_Data[#Data],14,0)</f>
        <v>cory.cummings@twavelead.com</v>
      </c>
      <c r="K3221" s="68">
        <v>45526</v>
      </c>
      <c r="L3221" s="75"/>
      <c r="M3221" s="66"/>
      <c r="N3221" s="61"/>
      <c r="O3221" s="65"/>
    </row>
    <row r="3222" spans="1:15" hidden="1" x14ac:dyDescent="0.25">
      <c r="A3222" s="61" t="s">
        <v>294</v>
      </c>
      <c r="B3222" s="61" t="s">
        <v>14096</v>
      </c>
      <c r="C3222" s="50">
        <v>177.39</v>
      </c>
      <c r="D3222" s="66">
        <v>45517</v>
      </c>
      <c r="E3222" s="61" t="s">
        <v>705</v>
      </c>
      <c r="F3222" s="61"/>
      <c r="G3222" s="61" t="str">
        <f>VLOOKUP(Corrections[[#This Row],[Employee]],'[1]Management Hierarchy Report'!$A$2:$C$3607, 3, 0)</f>
        <v>Bruce Maxwell</v>
      </c>
      <c r="H3222" s="48" t="s">
        <v>77</v>
      </c>
      <c r="I3222" s="61" t="s">
        <v>70</v>
      </c>
      <c r="J3222" s="61" t="str">
        <f>VLOOKUP(Corrections[[#This Row],[Employee]],[1]!Expense_Data[#Data],14,0)</f>
        <v>cory.cummings@twavelead.com</v>
      </c>
      <c r="K3222" s="68">
        <v>45526</v>
      </c>
      <c r="L3222" s="75"/>
      <c r="M3222" s="66"/>
      <c r="N3222" s="61"/>
      <c r="O3222" s="65"/>
    </row>
    <row r="3223" spans="1:15" hidden="1" x14ac:dyDescent="0.25">
      <c r="A3223" s="61" t="s">
        <v>294</v>
      </c>
      <c r="B3223" s="61" t="s">
        <v>14096</v>
      </c>
      <c r="C3223" s="50">
        <v>35.6</v>
      </c>
      <c r="D3223" s="66">
        <v>45517</v>
      </c>
      <c r="E3223" s="61" t="s">
        <v>13082</v>
      </c>
      <c r="F3223" s="61"/>
      <c r="G3223" s="61" t="str">
        <f>VLOOKUP(Corrections[[#This Row],[Employee]],'[1]Management Hierarchy Report'!$A$2:$C$3607, 3, 0)</f>
        <v>Bruce Maxwell</v>
      </c>
      <c r="H3223" s="48" t="s">
        <v>77</v>
      </c>
      <c r="I3223" s="61" t="s">
        <v>70</v>
      </c>
      <c r="J3223" s="61" t="str">
        <f>VLOOKUP(Corrections[[#This Row],[Employee]],[1]!Expense_Data[#Data],14,0)</f>
        <v>cory.cummings@twavelead.com</v>
      </c>
      <c r="K3223" s="68">
        <v>45526</v>
      </c>
      <c r="L3223" s="75"/>
      <c r="M3223" s="66"/>
      <c r="N3223" s="61"/>
      <c r="O3223" s="65"/>
    </row>
    <row r="3224" spans="1:15" hidden="1" x14ac:dyDescent="0.25">
      <c r="A3224" s="61" t="s">
        <v>501</v>
      </c>
      <c r="B3224" s="61" t="s">
        <v>14118</v>
      </c>
      <c r="C3224" s="57">
        <v>96.34</v>
      </c>
      <c r="D3224" s="66">
        <v>45493</v>
      </c>
      <c r="E3224" s="61" t="s">
        <v>13828</v>
      </c>
      <c r="F3224" s="61"/>
      <c r="G3224" s="61" t="str">
        <f>VLOOKUP(Corrections[[#This Row],[Employee]],'[1]Management Hierarchy Report'!$A$2:$C$3607, 3, 0)</f>
        <v>Jeff Mathis</v>
      </c>
      <c r="H3224" s="48" t="s">
        <v>77</v>
      </c>
      <c r="I3224" s="61" t="s">
        <v>70</v>
      </c>
      <c r="J3224" s="61" t="str">
        <f>VLOOKUP(Corrections[[#This Row],[Employee]],[1]!Expense_Data[#Data],14,0)</f>
        <v>SL119@tidalwaveautospa.com</v>
      </c>
      <c r="K3224" s="68">
        <v>45526</v>
      </c>
      <c r="L3224" s="75"/>
      <c r="M3224" s="66"/>
      <c r="N3224" s="61"/>
      <c r="O3224" s="65"/>
    </row>
    <row r="3225" spans="1:15" hidden="1" x14ac:dyDescent="0.25">
      <c r="A3225" s="61" t="s">
        <v>501</v>
      </c>
      <c r="B3225" s="61" t="s">
        <v>14118</v>
      </c>
      <c r="C3225" s="57">
        <v>92.16</v>
      </c>
      <c r="D3225" s="66">
        <v>45512</v>
      </c>
      <c r="E3225" s="61" t="s">
        <v>12978</v>
      </c>
      <c r="F3225" s="61"/>
      <c r="G3225" s="61" t="str">
        <f>VLOOKUP(Corrections[[#This Row],[Employee]],'[1]Management Hierarchy Report'!$A$2:$C$3607, 3, 0)</f>
        <v>Jeff Mathis</v>
      </c>
      <c r="H3225" s="48" t="s">
        <v>77</v>
      </c>
      <c r="I3225" s="61" t="s">
        <v>70</v>
      </c>
      <c r="J3225" s="61" t="str">
        <f>VLOOKUP(Corrections[[#This Row],[Employee]],[1]!Expense_Data[#Data],14,0)</f>
        <v>SL119@tidalwaveautospa.com</v>
      </c>
      <c r="K3225" s="68">
        <v>45526</v>
      </c>
      <c r="L3225" s="75"/>
      <c r="M3225" s="66"/>
      <c r="N3225" s="61"/>
      <c r="O3225" s="65"/>
    </row>
    <row r="3226" spans="1:15" hidden="1" x14ac:dyDescent="0.25">
      <c r="A3226" s="61" t="s">
        <v>73</v>
      </c>
      <c r="B3226" s="61" t="s">
        <v>14130</v>
      </c>
      <c r="C3226" s="57">
        <v>215</v>
      </c>
      <c r="D3226" s="66">
        <v>45523</v>
      </c>
      <c r="E3226" s="61" t="s">
        <v>13870</v>
      </c>
      <c r="F3226" s="61"/>
      <c r="G3226" s="61" t="str">
        <f>VLOOKUP(Corrections[[#This Row],[Employee]],'[1]Management Hierarchy Report'!$A$2:$C$3607, 3, 0)</f>
        <v>Bruce Maxwell</v>
      </c>
      <c r="H3226" s="48" t="s">
        <v>13872</v>
      </c>
      <c r="I3226" s="61" t="s">
        <v>70</v>
      </c>
      <c r="J3226" s="61" t="str">
        <f>VLOOKUP(Corrections[[#This Row],[Employee]],[1]!Expense_Data[#Data],14,0)</f>
        <v>david.foster@tidalwaveautospa.com</v>
      </c>
      <c r="K3226" s="68">
        <v>45526</v>
      </c>
      <c r="L3226" s="75"/>
      <c r="M3226" s="66"/>
      <c r="N3226" s="61"/>
      <c r="O3226" s="65"/>
    </row>
    <row r="3227" spans="1:15" hidden="1" x14ac:dyDescent="0.25">
      <c r="A3227" s="61" t="s">
        <v>73</v>
      </c>
      <c r="B3227" s="61" t="s">
        <v>14131</v>
      </c>
      <c r="C3227" s="50">
        <v>404.14</v>
      </c>
      <c r="D3227" s="66">
        <v>45523</v>
      </c>
      <c r="E3227" s="61" t="s">
        <v>13870</v>
      </c>
      <c r="F3227" s="61"/>
      <c r="G3227" s="61" t="str">
        <f>VLOOKUP(Corrections[[#This Row],[Employee]],'[1]Management Hierarchy Report'!$A$2:$C$3607, 3, 0)</f>
        <v>Bruce Maxwell</v>
      </c>
      <c r="H3227" s="48" t="s">
        <v>13872</v>
      </c>
      <c r="I3227" s="61" t="s">
        <v>70</v>
      </c>
      <c r="J3227" s="61" t="str">
        <f>VLOOKUP(Corrections[[#This Row],[Employee]],[1]!Expense_Data[#Data],14,0)</f>
        <v>david.foster@tidalwaveautospa.com</v>
      </c>
      <c r="K3227" s="68">
        <v>45526</v>
      </c>
      <c r="L3227" s="75"/>
      <c r="M3227" s="66"/>
      <c r="N3227" s="61"/>
      <c r="O3227" s="65"/>
    </row>
    <row r="3228" spans="1:15" hidden="1" x14ac:dyDescent="0.25">
      <c r="A3228" s="61" t="s">
        <v>73</v>
      </c>
      <c r="B3228" s="61" t="s">
        <v>14132</v>
      </c>
      <c r="C3228" s="50">
        <v>3271.24</v>
      </c>
      <c r="D3228" s="66">
        <v>45504</v>
      </c>
      <c r="E3228" s="61" t="s">
        <v>71</v>
      </c>
      <c r="F3228" s="61"/>
      <c r="G3228" s="61" t="str">
        <f>VLOOKUP(Corrections[[#This Row],[Employee]],'[1]Management Hierarchy Report'!$A$2:$C$3607, 3, 0)</f>
        <v>Bruce Maxwell</v>
      </c>
      <c r="H3228" s="48" t="s">
        <v>77</v>
      </c>
      <c r="I3228" s="61" t="s">
        <v>70</v>
      </c>
      <c r="J3228" s="61" t="str">
        <f>VLOOKUP(Corrections[[#This Row],[Employee]],[1]!Expense_Data[#Data],14,0)</f>
        <v>david.foster@tidalwaveautospa.com</v>
      </c>
      <c r="K3228" s="68">
        <v>45526</v>
      </c>
      <c r="L3228" s="75"/>
      <c r="M3228" s="66"/>
      <c r="N3228" s="61"/>
      <c r="O3228" s="65"/>
    </row>
    <row r="3229" spans="1:15" hidden="1" x14ac:dyDescent="0.25">
      <c r="A3229" s="61" t="s">
        <v>73</v>
      </c>
      <c r="B3229" s="61" t="s">
        <v>14129</v>
      </c>
      <c r="C3229" s="50">
        <v>504.94</v>
      </c>
      <c r="D3229" s="66">
        <v>45519</v>
      </c>
      <c r="E3229" s="61" t="s">
        <v>521</v>
      </c>
      <c r="F3229" s="61"/>
      <c r="G3229" s="61" t="str">
        <f>VLOOKUP(Corrections[[#This Row],[Employee]],'[1]Management Hierarchy Report'!$A$2:$C$3607, 3, 0)</f>
        <v>Bruce Maxwell</v>
      </c>
      <c r="H3229" s="48" t="s">
        <v>77</v>
      </c>
      <c r="I3229" s="61" t="s">
        <v>70</v>
      </c>
      <c r="J3229" s="61" t="str">
        <f>VLOOKUP(Corrections[[#This Row],[Employee]],[1]!Expense_Data[#Data],14,0)</f>
        <v>david.foster@tidalwaveautospa.com</v>
      </c>
      <c r="K3229" s="68">
        <v>45526</v>
      </c>
      <c r="L3229" s="75"/>
      <c r="M3229" s="66"/>
      <c r="N3229" s="61"/>
      <c r="O3229" s="65"/>
    </row>
    <row r="3230" spans="1:15" hidden="1" x14ac:dyDescent="0.25">
      <c r="A3230" s="61" t="s">
        <v>73</v>
      </c>
      <c r="B3230" s="61" t="s">
        <v>14133</v>
      </c>
      <c r="C3230" s="50">
        <v>40.6</v>
      </c>
      <c r="D3230" s="66">
        <v>45523</v>
      </c>
      <c r="E3230" s="61" t="s">
        <v>13870</v>
      </c>
      <c r="F3230" s="61"/>
      <c r="G3230" s="61" t="str">
        <f>VLOOKUP(Corrections[[#This Row],[Employee]],'[1]Management Hierarchy Report'!$A$2:$C$3607, 3, 0)</f>
        <v>Bruce Maxwell</v>
      </c>
      <c r="H3230" s="48" t="s">
        <v>13872</v>
      </c>
      <c r="I3230" s="61" t="s">
        <v>70</v>
      </c>
      <c r="J3230" s="61" t="str">
        <f>VLOOKUP(Corrections[[#This Row],[Employee]],[1]!Expense_Data[#Data],14,0)</f>
        <v>david.foster@tidalwaveautospa.com</v>
      </c>
      <c r="K3230" s="68">
        <v>45526</v>
      </c>
      <c r="L3230" s="75"/>
      <c r="M3230" s="66"/>
      <c r="N3230" s="61"/>
      <c r="O3230" s="65"/>
    </row>
    <row r="3231" spans="1:15" hidden="1" x14ac:dyDescent="0.25">
      <c r="A3231" s="61" t="s">
        <v>73</v>
      </c>
      <c r="B3231" s="61" t="s">
        <v>14134</v>
      </c>
      <c r="C3231" s="50">
        <v>4.0999999999999996</v>
      </c>
      <c r="D3231" s="66">
        <v>45483</v>
      </c>
      <c r="E3231" s="61" t="s">
        <v>13082</v>
      </c>
      <c r="F3231" s="61"/>
      <c r="G3231" s="61" t="str">
        <f>VLOOKUP(Corrections[[#This Row],[Employee]],'[1]Management Hierarchy Report'!$A$2:$C$3607, 3, 0)</f>
        <v>Bruce Maxwell</v>
      </c>
      <c r="H3231" s="48" t="s">
        <v>77</v>
      </c>
      <c r="I3231" s="61" t="s">
        <v>70</v>
      </c>
      <c r="J3231" s="61" t="str">
        <f>VLOOKUP(Corrections[[#This Row],[Employee]],[1]!Expense_Data[#Data],14,0)</f>
        <v>david.foster@tidalwaveautospa.com</v>
      </c>
      <c r="K3231" s="68">
        <v>45526</v>
      </c>
      <c r="L3231" s="75"/>
      <c r="M3231" s="66"/>
      <c r="N3231" s="61"/>
      <c r="O3231" s="65"/>
    </row>
    <row r="3232" spans="1:15" hidden="1" x14ac:dyDescent="0.25">
      <c r="A3232" s="61" t="s">
        <v>1530</v>
      </c>
      <c r="B3232" s="61" t="s">
        <v>14128</v>
      </c>
      <c r="C3232" s="50">
        <v>10.7</v>
      </c>
      <c r="D3232" s="66">
        <v>45456</v>
      </c>
      <c r="E3232" s="61" t="s">
        <v>521</v>
      </c>
      <c r="F3232" s="61"/>
      <c r="G3232" s="61" t="str">
        <f>VLOOKUP(Corrections[[#This Row],[Employee]],'[1]Management Hierarchy Report'!$A$2:$C$3607, 3, 0)</f>
        <v>David Foster</v>
      </c>
      <c r="H3232" s="48" t="s">
        <v>77</v>
      </c>
      <c r="I3232" s="61" t="s">
        <v>70</v>
      </c>
      <c r="J3232" s="61" t="str">
        <f>VLOOKUP(Corrections[[#This Row],[Employee]],[1]!Expense_Data[#Data],14,0)</f>
        <v>SL121@tidalwaveautospa.com</v>
      </c>
      <c r="K3232" s="68">
        <v>45526</v>
      </c>
      <c r="L3232" s="75"/>
      <c r="M3232" s="66"/>
      <c r="N3232" s="61"/>
      <c r="O3232" s="65"/>
    </row>
    <row r="3233" spans="1:15" hidden="1" x14ac:dyDescent="0.25">
      <c r="A3233" s="61" t="s">
        <v>1530</v>
      </c>
      <c r="B3233" s="61" t="s">
        <v>14128</v>
      </c>
      <c r="C3233" s="50">
        <v>60.93</v>
      </c>
      <c r="D3233" s="66">
        <v>45490</v>
      </c>
      <c r="E3233" s="61" t="s">
        <v>13030</v>
      </c>
      <c r="F3233" s="61"/>
      <c r="G3233" s="61" t="str">
        <f>VLOOKUP(Corrections[[#This Row],[Employee]],'[1]Management Hierarchy Report'!$A$2:$C$3607, 3, 0)</f>
        <v>David Foster</v>
      </c>
      <c r="H3233" s="48" t="s">
        <v>77</v>
      </c>
      <c r="I3233" s="61" t="s">
        <v>70</v>
      </c>
      <c r="J3233" s="61" t="str">
        <f>VLOOKUP(Corrections[[#This Row],[Employee]],[1]!Expense_Data[#Data],14,0)</f>
        <v>SL121@tidalwaveautospa.com</v>
      </c>
      <c r="K3233" s="68">
        <v>45526</v>
      </c>
      <c r="L3233" s="75"/>
      <c r="M3233" s="66"/>
      <c r="N3233" s="61"/>
      <c r="O3233" s="65"/>
    </row>
    <row r="3234" spans="1:15" hidden="1" x14ac:dyDescent="0.25">
      <c r="A3234" s="61" t="s">
        <v>1530</v>
      </c>
      <c r="B3234" s="61" t="s">
        <v>14128</v>
      </c>
      <c r="C3234" s="50">
        <v>362.58</v>
      </c>
      <c r="D3234" s="66">
        <v>45507</v>
      </c>
      <c r="E3234" s="61" t="s">
        <v>13828</v>
      </c>
      <c r="F3234" s="61"/>
      <c r="G3234" s="61" t="str">
        <f>VLOOKUP(Corrections[[#This Row],[Employee]],'[1]Management Hierarchy Report'!$A$2:$C$3607, 3, 0)</f>
        <v>David Foster</v>
      </c>
      <c r="H3234" s="48" t="s">
        <v>77</v>
      </c>
      <c r="I3234" s="61" t="s">
        <v>70</v>
      </c>
      <c r="J3234" s="61" t="str">
        <f>VLOOKUP(Corrections[[#This Row],[Employee]],[1]!Expense_Data[#Data],14,0)</f>
        <v>SL121@tidalwaveautospa.com</v>
      </c>
      <c r="K3234" s="68">
        <v>45526</v>
      </c>
      <c r="L3234" s="75"/>
      <c r="M3234" s="66"/>
      <c r="N3234" s="61"/>
      <c r="O3234" s="65"/>
    </row>
    <row r="3235" spans="1:15" hidden="1" x14ac:dyDescent="0.25">
      <c r="A3235" s="61" t="s">
        <v>396</v>
      </c>
      <c r="B3235" s="61" t="s">
        <v>14155</v>
      </c>
      <c r="C3235" s="50">
        <v>44.61</v>
      </c>
      <c r="D3235" s="66">
        <v>45498</v>
      </c>
      <c r="E3235" s="61" t="s">
        <v>130</v>
      </c>
      <c r="F3235" s="61"/>
      <c r="G3235" s="61" t="str">
        <f>VLOOKUP(Corrections[[#This Row],[Employee]],'[1]Management Hierarchy Report'!$A$2:$C$3607, 3, 0)</f>
        <v>Patrick Rollins</v>
      </c>
      <c r="H3235" s="48" t="s">
        <v>77</v>
      </c>
      <c r="I3235" s="61" t="s">
        <v>70</v>
      </c>
      <c r="J3235" s="61" t="str">
        <f>VLOOKUP(Corrections[[#This Row],[Employee]],[1]!Expense_Data[#Data],14,0)</f>
        <v>SL69@tidalwaveautospa.com</v>
      </c>
      <c r="K3235" s="68">
        <v>45526</v>
      </c>
      <c r="L3235" s="75"/>
      <c r="M3235" s="66"/>
      <c r="N3235" s="61"/>
      <c r="O3235" s="65"/>
    </row>
    <row r="3236" spans="1:15" hidden="1" x14ac:dyDescent="0.25">
      <c r="A3236" s="61" t="s">
        <v>396</v>
      </c>
      <c r="B3236" s="61" t="s">
        <v>14155</v>
      </c>
      <c r="C3236" s="50">
        <v>212.93</v>
      </c>
      <c r="D3236" s="66">
        <v>45510</v>
      </c>
      <c r="E3236" s="61" t="s">
        <v>130</v>
      </c>
      <c r="F3236" s="61"/>
      <c r="G3236" s="61" t="str">
        <f>VLOOKUP(Corrections[[#This Row],[Employee]],'[1]Management Hierarchy Report'!$A$2:$C$3607, 3, 0)</f>
        <v>Patrick Rollins</v>
      </c>
      <c r="H3236" s="48" t="s">
        <v>77</v>
      </c>
      <c r="I3236" s="61" t="s">
        <v>70</v>
      </c>
      <c r="J3236" s="61" t="str">
        <f>VLOOKUP(Corrections[[#This Row],[Employee]],[1]!Expense_Data[#Data],14,0)</f>
        <v>SL69@tidalwaveautospa.com</v>
      </c>
      <c r="K3236" s="68">
        <v>45526</v>
      </c>
      <c r="L3236" s="75"/>
      <c r="M3236" s="66"/>
      <c r="N3236" s="61"/>
      <c r="O3236" s="65"/>
    </row>
    <row r="3237" spans="1:15" hidden="1" x14ac:dyDescent="0.25">
      <c r="A3237" s="61" t="s">
        <v>396</v>
      </c>
      <c r="B3237" s="61" t="s">
        <v>14155</v>
      </c>
      <c r="C3237" s="50">
        <v>24.99</v>
      </c>
      <c r="D3237" s="66">
        <v>45510</v>
      </c>
      <c r="E3237" s="61" t="s">
        <v>130</v>
      </c>
      <c r="F3237" s="61"/>
      <c r="G3237" s="61" t="str">
        <f>VLOOKUP(Corrections[[#This Row],[Employee]],'[1]Management Hierarchy Report'!$A$2:$C$3607, 3, 0)</f>
        <v>Patrick Rollins</v>
      </c>
      <c r="H3237" s="48" t="s">
        <v>77</v>
      </c>
      <c r="I3237" s="61" t="s">
        <v>70</v>
      </c>
      <c r="J3237" s="61" t="str">
        <f>VLOOKUP(Corrections[[#This Row],[Employee]],[1]!Expense_Data[#Data],14,0)</f>
        <v>SL69@tidalwaveautospa.com</v>
      </c>
      <c r="K3237" s="68">
        <v>45526</v>
      </c>
      <c r="L3237" s="75"/>
      <c r="M3237" s="66"/>
      <c r="N3237" s="61"/>
      <c r="O3237" s="65"/>
    </row>
    <row r="3238" spans="1:15" hidden="1" x14ac:dyDescent="0.25">
      <c r="A3238" s="61" t="s">
        <v>396</v>
      </c>
      <c r="B3238" s="61" t="s">
        <v>14155</v>
      </c>
      <c r="C3238" s="50">
        <v>201.13</v>
      </c>
      <c r="D3238" s="66">
        <v>45513</v>
      </c>
      <c r="E3238" s="61" t="s">
        <v>130</v>
      </c>
      <c r="F3238" s="61"/>
      <c r="G3238" s="61" t="str">
        <f>VLOOKUP(Corrections[[#This Row],[Employee]],'[1]Management Hierarchy Report'!$A$2:$C$3607, 3, 0)</f>
        <v>Patrick Rollins</v>
      </c>
      <c r="H3238" s="48" t="s">
        <v>77</v>
      </c>
      <c r="I3238" s="61" t="s">
        <v>70</v>
      </c>
      <c r="J3238" s="61" t="str">
        <f>VLOOKUP(Corrections[[#This Row],[Employee]],[1]!Expense_Data[#Data],14,0)</f>
        <v>SL69@tidalwaveautospa.com</v>
      </c>
      <c r="K3238" s="68">
        <v>45526</v>
      </c>
      <c r="L3238" s="75"/>
      <c r="M3238" s="66"/>
      <c r="N3238" s="61"/>
      <c r="O3238" s="65"/>
    </row>
    <row r="3239" spans="1:15" hidden="1" x14ac:dyDescent="0.25">
      <c r="A3239" s="61" t="s">
        <v>416</v>
      </c>
      <c r="B3239" s="61" t="s">
        <v>14106</v>
      </c>
      <c r="C3239" s="50">
        <v>4795.1000000000004</v>
      </c>
      <c r="D3239" s="66">
        <v>45519</v>
      </c>
      <c r="E3239" s="61" t="s">
        <v>13870</v>
      </c>
      <c r="F3239" s="61"/>
      <c r="G3239" s="61" t="str">
        <f>VLOOKUP(Corrections[[#This Row],[Employee]],'[1]Management Hierarchy Report'!$A$2:$C$3607, 3, 0)</f>
        <v>Bruce Maxwell</v>
      </c>
      <c r="H3239" s="48" t="s">
        <v>13872</v>
      </c>
      <c r="I3239" s="61" t="s">
        <v>70</v>
      </c>
      <c r="J3239" s="61" t="str">
        <f>VLOOKUP(Corrections[[#This Row],[Employee]],[1]!Expense_Data[#Data],14,0)</f>
        <v>edward.bayliss@tidalwaveautospa.com</v>
      </c>
      <c r="K3239" s="68">
        <v>45526</v>
      </c>
      <c r="L3239" s="75"/>
      <c r="M3239" s="66"/>
      <c r="N3239" s="61"/>
      <c r="O3239" s="65"/>
    </row>
    <row r="3240" spans="1:15" hidden="1" x14ac:dyDescent="0.25">
      <c r="A3240" s="61" t="s">
        <v>416</v>
      </c>
      <c r="B3240" s="61" t="s">
        <v>14104</v>
      </c>
      <c r="C3240" s="50">
        <v>47.39</v>
      </c>
      <c r="D3240" s="66">
        <v>45507</v>
      </c>
      <c r="E3240" s="61" t="s">
        <v>268</v>
      </c>
      <c r="F3240" s="61"/>
      <c r="G3240" s="61" t="str">
        <f>VLOOKUP(Corrections[[#This Row],[Employee]],'[1]Management Hierarchy Report'!$A$2:$C$3607, 3, 0)</f>
        <v>Bruce Maxwell</v>
      </c>
      <c r="H3240" s="48" t="s">
        <v>268</v>
      </c>
      <c r="I3240" s="61" t="s">
        <v>70</v>
      </c>
      <c r="J3240" s="61" t="str">
        <f>VLOOKUP(Corrections[[#This Row],[Employee]],[1]!Expense_Data[#Data],14,0)</f>
        <v>edward.bayliss@tidalwaveautospa.com</v>
      </c>
      <c r="K3240" s="68">
        <v>45526</v>
      </c>
      <c r="L3240" s="75"/>
      <c r="M3240" s="66"/>
      <c r="N3240" s="61"/>
      <c r="O3240" s="65"/>
    </row>
    <row r="3241" spans="1:15" hidden="1" x14ac:dyDescent="0.25">
      <c r="A3241" s="61" t="s">
        <v>416</v>
      </c>
      <c r="B3241" s="61" t="s">
        <v>14104</v>
      </c>
      <c r="C3241" s="50">
        <v>2066.5100000000002</v>
      </c>
      <c r="D3241" s="66">
        <v>45522</v>
      </c>
      <c r="E3241" s="61" t="s">
        <v>13870</v>
      </c>
      <c r="F3241" s="61"/>
      <c r="G3241" s="61" t="str">
        <f>VLOOKUP(Corrections[[#This Row],[Employee]],'[1]Management Hierarchy Report'!$A$2:$C$3607, 3, 0)</f>
        <v>Bruce Maxwell</v>
      </c>
      <c r="H3241" s="48" t="s">
        <v>13872</v>
      </c>
      <c r="I3241" s="61" t="s">
        <v>70</v>
      </c>
      <c r="J3241" s="61" t="str">
        <f>VLOOKUP(Corrections[[#This Row],[Employee]],[1]!Expense_Data[#Data],14,0)</f>
        <v>edward.bayliss@tidalwaveautospa.com</v>
      </c>
      <c r="K3241" s="68">
        <v>45526</v>
      </c>
      <c r="L3241" s="75"/>
      <c r="M3241" s="66"/>
      <c r="N3241" s="61"/>
      <c r="O3241" s="65"/>
    </row>
    <row r="3242" spans="1:15" hidden="1" x14ac:dyDescent="0.25">
      <c r="A3242" s="61" t="s">
        <v>1635</v>
      </c>
      <c r="B3242" s="61" t="s">
        <v>14127</v>
      </c>
      <c r="C3242" s="50">
        <v>846.78</v>
      </c>
      <c r="D3242" s="66">
        <v>45499</v>
      </c>
      <c r="E3242" s="61" t="s">
        <v>13870</v>
      </c>
      <c r="F3242" s="61"/>
      <c r="G3242" s="61" t="str">
        <f>VLOOKUP(Corrections[[#This Row],[Employee]],'[1]Management Hierarchy Report'!$A$2:$C$3607, 3, 0)</f>
        <v>David Foster</v>
      </c>
      <c r="H3242" s="48" t="s">
        <v>13872</v>
      </c>
      <c r="I3242" s="61" t="s">
        <v>70</v>
      </c>
      <c r="J3242" s="61" t="str">
        <f>VLOOKUP(Corrections[[#This Row],[Employee]],[1]!Expense_Data[#Data],14,0)</f>
        <v>SL16@tidalwaveautospa.com</v>
      </c>
      <c r="K3242" s="68">
        <v>45526</v>
      </c>
      <c r="L3242" s="75"/>
      <c r="M3242" s="66"/>
      <c r="N3242" s="61"/>
      <c r="O3242" s="65"/>
    </row>
    <row r="3243" spans="1:15" hidden="1" x14ac:dyDescent="0.25">
      <c r="A3243" s="61" t="s">
        <v>581</v>
      </c>
      <c r="B3243" s="61" t="s">
        <v>13058</v>
      </c>
      <c r="C3243" s="50">
        <v>142.03</v>
      </c>
      <c r="D3243" s="66">
        <v>45451</v>
      </c>
      <c r="E3243" s="61" t="s">
        <v>71</v>
      </c>
      <c r="F3243" s="61"/>
      <c r="G3243" s="61" t="str">
        <f>VLOOKUP(Corrections[[#This Row],[Employee]],'[1]Management Hierarchy Report'!$A$2:$C$3607, 3, 0)</f>
        <v>Cory Cummings</v>
      </c>
      <c r="H3243" s="48" t="s">
        <v>77</v>
      </c>
      <c r="I3243" s="61" t="s">
        <v>70</v>
      </c>
      <c r="J3243" s="61" t="str">
        <f>VLOOKUP(Corrections[[#This Row],[Employee]],[1]!Expense_Data[#Data],14,0)</f>
        <v>SL205@tidalwaveautospa.com</v>
      </c>
      <c r="K3243" s="68">
        <v>45526</v>
      </c>
      <c r="L3243" s="75"/>
      <c r="M3243" s="66"/>
      <c r="N3243" s="61"/>
      <c r="O3243" s="65"/>
    </row>
    <row r="3244" spans="1:15" hidden="1" x14ac:dyDescent="0.25">
      <c r="A3244" s="70" t="s">
        <v>581</v>
      </c>
      <c r="B3244" s="70" t="s">
        <v>13058</v>
      </c>
      <c r="C3244" s="50">
        <v>98.29</v>
      </c>
      <c r="D3244" s="71">
        <v>45469</v>
      </c>
      <c r="E3244" s="61" t="s">
        <v>13030</v>
      </c>
      <c r="F3244" s="61"/>
      <c r="G3244" s="61" t="str">
        <f>VLOOKUP(Corrections[[#This Row],[Employee]],'[1]Management Hierarchy Report'!$A$2:$C$3607, 3, 0)</f>
        <v>Cory Cummings</v>
      </c>
      <c r="H3244" s="48" t="s">
        <v>77</v>
      </c>
      <c r="I3244" s="61" t="s">
        <v>70</v>
      </c>
      <c r="J3244" s="61" t="str">
        <f>VLOOKUP(Corrections[[#This Row],[Employee]],[1]!Expense_Data[#Data],14,0)</f>
        <v>SL205@tidalwaveautospa.com</v>
      </c>
      <c r="K3244" s="68">
        <v>45526</v>
      </c>
      <c r="L3244" s="75"/>
      <c r="M3244" s="66"/>
      <c r="N3244" s="61"/>
      <c r="O3244" s="65"/>
    </row>
    <row r="3245" spans="1:15" hidden="1" x14ac:dyDescent="0.25">
      <c r="A3245" s="61" t="s">
        <v>581</v>
      </c>
      <c r="B3245" s="61" t="s">
        <v>14142</v>
      </c>
      <c r="C3245" s="50">
        <v>55.54</v>
      </c>
      <c r="D3245" s="66">
        <v>45496</v>
      </c>
      <c r="E3245" s="61" t="s">
        <v>13030</v>
      </c>
      <c r="F3245" s="61"/>
      <c r="G3245" s="61" t="str">
        <f>VLOOKUP(Corrections[[#This Row],[Employee]],'[1]Management Hierarchy Report'!$A$2:$C$3607, 3, 0)</f>
        <v>Cory Cummings</v>
      </c>
      <c r="H3245" s="48" t="s">
        <v>77</v>
      </c>
      <c r="I3245" s="61" t="s">
        <v>70</v>
      </c>
      <c r="J3245" s="61" t="str">
        <f>VLOOKUP(Corrections[[#This Row],[Employee]],[1]!Expense_Data[#Data],14,0)</f>
        <v>SL205@tidalwaveautospa.com</v>
      </c>
      <c r="K3245" s="68">
        <v>45526</v>
      </c>
      <c r="L3245" s="75"/>
      <c r="M3245" s="66"/>
      <c r="N3245" s="61"/>
      <c r="O3245" s="65"/>
    </row>
    <row r="3246" spans="1:15" hidden="1" x14ac:dyDescent="0.25">
      <c r="A3246" s="61" t="s">
        <v>581</v>
      </c>
      <c r="B3246" s="61" t="s">
        <v>14142</v>
      </c>
      <c r="C3246" s="50">
        <v>67.59</v>
      </c>
      <c r="D3246" s="66">
        <v>45506</v>
      </c>
      <c r="E3246" s="61" t="s">
        <v>13030</v>
      </c>
      <c r="F3246" s="61"/>
      <c r="G3246" s="61" t="str">
        <f>VLOOKUP(Corrections[[#This Row],[Employee]],'[1]Management Hierarchy Report'!$A$2:$C$3607, 3, 0)</f>
        <v>Cory Cummings</v>
      </c>
      <c r="H3246" s="48" t="s">
        <v>77</v>
      </c>
      <c r="I3246" s="61" t="s">
        <v>70</v>
      </c>
      <c r="J3246" s="61" t="str">
        <f>VLOOKUP(Corrections[[#This Row],[Employee]],[1]!Expense_Data[#Data],14,0)</f>
        <v>SL205@tidalwaveautospa.com</v>
      </c>
      <c r="K3246" s="68">
        <v>45526</v>
      </c>
      <c r="L3246" s="75"/>
      <c r="M3246" s="66"/>
      <c r="N3246" s="61"/>
      <c r="O3246" s="65"/>
    </row>
    <row r="3247" spans="1:15" hidden="1" x14ac:dyDescent="0.25">
      <c r="A3247" s="61" t="s">
        <v>13074</v>
      </c>
      <c r="B3247" s="61" t="s">
        <v>14114</v>
      </c>
      <c r="C3247" s="50">
        <v>195.03</v>
      </c>
      <c r="D3247" s="66">
        <v>45517</v>
      </c>
      <c r="E3247" s="61" t="s">
        <v>521</v>
      </c>
      <c r="F3247" s="61"/>
      <c r="G3247" s="61" t="str">
        <f>VLOOKUP(Corrections[[#This Row],[Employee]],'[1]Management Hierarchy Report'!$A$2:$C$3607, 3, 0)</f>
        <v>Gary Bradley</v>
      </c>
      <c r="H3247" s="48" t="s">
        <v>77</v>
      </c>
      <c r="I3247" s="61" t="s">
        <v>70</v>
      </c>
      <c r="J3247" s="61" t="str">
        <f>VLOOKUP(Corrections[[#This Row],[Employee]],[1]!Expense_Data[#Data],14,0)</f>
        <v>SL92@tidalwaveautospa.com</v>
      </c>
      <c r="K3247" s="68">
        <v>45526</v>
      </c>
      <c r="L3247" s="75"/>
      <c r="M3247" s="66"/>
      <c r="N3247" s="61"/>
      <c r="O3247" s="65"/>
    </row>
    <row r="3248" spans="1:15" hidden="1" x14ac:dyDescent="0.25">
      <c r="A3248" s="61" t="s">
        <v>13074</v>
      </c>
      <c r="B3248" s="61" t="s">
        <v>14114</v>
      </c>
      <c r="C3248" s="50">
        <v>195.03</v>
      </c>
      <c r="D3248" s="66">
        <v>45517</v>
      </c>
      <c r="E3248" s="61" t="s">
        <v>13030</v>
      </c>
      <c r="F3248" s="61"/>
      <c r="G3248" s="61" t="str">
        <f>VLOOKUP(Corrections[[#This Row],[Employee]],'[1]Management Hierarchy Report'!$A$2:$C$3607, 3, 0)</f>
        <v>Gary Bradley</v>
      </c>
      <c r="H3248" s="48" t="s">
        <v>77</v>
      </c>
      <c r="I3248" s="61" t="s">
        <v>70</v>
      </c>
      <c r="J3248" s="61" t="str">
        <f>VLOOKUP(Corrections[[#This Row],[Employee]],[1]!Expense_Data[#Data],14,0)</f>
        <v>SL92@tidalwaveautospa.com</v>
      </c>
      <c r="K3248" s="68">
        <v>45526</v>
      </c>
      <c r="L3248" s="75"/>
      <c r="M3248" s="66"/>
      <c r="N3248" s="61"/>
      <c r="O3248" s="65"/>
    </row>
    <row r="3249" spans="1:15" hidden="1" x14ac:dyDescent="0.25">
      <c r="A3249" s="61" t="s">
        <v>13074</v>
      </c>
      <c r="B3249" s="61" t="s">
        <v>14113</v>
      </c>
      <c r="C3249" s="50">
        <v>85.97</v>
      </c>
      <c r="D3249" s="66">
        <v>45521</v>
      </c>
      <c r="E3249" s="61" t="s">
        <v>13870</v>
      </c>
      <c r="F3249" s="61"/>
      <c r="G3249" s="61" t="str">
        <f>VLOOKUP(Corrections[[#This Row],[Employee]],'[1]Management Hierarchy Report'!$A$2:$C$3607, 3, 0)</f>
        <v>Gary Bradley</v>
      </c>
      <c r="H3249" s="48" t="s">
        <v>13872</v>
      </c>
      <c r="I3249" s="61" t="s">
        <v>70</v>
      </c>
      <c r="J3249" s="61" t="str">
        <f>VLOOKUP(Corrections[[#This Row],[Employee]],[1]!Expense_Data[#Data],14,0)</f>
        <v>SL92@tidalwaveautospa.com</v>
      </c>
      <c r="K3249" s="68">
        <v>45526</v>
      </c>
      <c r="L3249" s="75"/>
      <c r="M3249" s="66"/>
      <c r="N3249" s="61"/>
      <c r="O3249" s="65"/>
    </row>
    <row r="3250" spans="1:15" hidden="1" x14ac:dyDescent="0.25">
      <c r="A3250" s="61" t="s">
        <v>13074</v>
      </c>
      <c r="B3250" s="61" t="s">
        <v>14112</v>
      </c>
      <c r="C3250" s="50">
        <v>15</v>
      </c>
      <c r="D3250" s="66">
        <v>45521</v>
      </c>
      <c r="E3250" s="61" t="s">
        <v>13870</v>
      </c>
      <c r="F3250" s="61"/>
      <c r="G3250" s="61" t="str">
        <f>VLOOKUP(Corrections[[#This Row],[Employee]],'[1]Management Hierarchy Report'!$A$2:$C$3607, 3, 0)</f>
        <v>Gary Bradley</v>
      </c>
      <c r="H3250" s="48" t="s">
        <v>13872</v>
      </c>
      <c r="I3250" s="61" t="s">
        <v>70</v>
      </c>
      <c r="J3250" s="61" t="str">
        <f>VLOOKUP(Corrections[[#This Row],[Employee]],[1]!Expense_Data[#Data],14,0)</f>
        <v>SL92@tidalwaveautospa.com</v>
      </c>
      <c r="K3250" s="68">
        <v>45526</v>
      </c>
      <c r="L3250" s="75"/>
      <c r="M3250" s="66"/>
      <c r="N3250" s="61"/>
      <c r="O3250" s="65"/>
    </row>
    <row r="3251" spans="1:15" hidden="1" x14ac:dyDescent="0.25">
      <c r="A3251" s="61" t="s">
        <v>1770</v>
      </c>
      <c r="B3251" s="61" t="s">
        <v>14143</v>
      </c>
      <c r="C3251" s="50">
        <v>126.23</v>
      </c>
      <c r="D3251" s="66">
        <v>45493</v>
      </c>
      <c r="E3251" s="61" t="s">
        <v>13030</v>
      </c>
      <c r="F3251" s="61"/>
      <c r="G3251" s="61" t="str">
        <f>VLOOKUP(Corrections[[#This Row],[Employee]],'[1]Management Hierarchy Report'!$A$2:$C$3607, 3, 0)</f>
        <v>Michael Dodge</v>
      </c>
      <c r="H3251" s="48" t="s">
        <v>77</v>
      </c>
      <c r="I3251" s="61" t="s">
        <v>70</v>
      </c>
      <c r="J3251" s="61" t="str">
        <f>VLOOKUP(Corrections[[#This Row],[Employee]],[1]!Expense_Data[#Data],14,0)</f>
        <v>SL137@tidalwaveautospa.com</v>
      </c>
      <c r="K3251" s="68">
        <v>45526</v>
      </c>
      <c r="L3251" s="75"/>
      <c r="M3251" s="66"/>
      <c r="N3251" s="61"/>
      <c r="O3251" s="65"/>
    </row>
    <row r="3252" spans="1:15" hidden="1" x14ac:dyDescent="0.25">
      <c r="A3252" s="61" t="s">
        <v>1770</v>
      </c>
      <c r="B3252" s="61" t="s">
        <v>14143</v>
      </c>
      <c r="C3252" s="50">
        <v>-35.31</v>
      </c>
      <c r="D3252" s="66">
        <v>45493</v>
      </c>
      <c r="E3252" s="61" t="s">
        <v>521</v>
      </c>
      <c r="F3252" s="61"/>
      <c r="G3252" s="61" t="str">
        <f>VLOOKUP(Corrections[[#This Row],[Employee]],'[1]Management Hierarchy Report'!$A$2:$C$3607, 3, 0)</f>
        <v>Michael Dodge</v>
      </c>
      <c r="H3252" s="48" t="s">
        <v>77</v>
      </c>
      <c r="I3252" s="61" t="s">
        <v>70</v>
      </c>
      <c r="J3252" s="61" t="str">
        <f>VLOOKUP(Corrections[[#This Row],[Employee]],[1]!Expense_Data[#Data],14,0)</f>
        <v>SL137@tidalwaveautospa.com</v>
      </c>
      <c r="K3252" s="68">
        <v>45526</v>
      </c>
      <c r="L3252" s="75"/>
      <c r="M3252" s="66"/>
      <c r="N3252" s="61"/>
      <c r="O3252" s="65"/>
    </row>
    <row r="3253" spans="1:15" hidden="1" x14ac:dyDescent="0.25">
      <c r="A3253" s="61" t="s">
        <v>1770</v>
      </c>
      <c r="B3253" s="61" t="s">
        <v>14143</v>
      </c>
      <c r="C3253" s="50">
        <v>37.21</v>
      </c>
      <c r="D3253" s="66">
        <v>45500</v>
      </c>
      <c r="E3253" s="61" t="s">
        <v>13030</v>
      </c>
      <c r="F3253" s="61"/>
      <c r="G3253" s="61" t="str">
        <f>VLOOKUP(Corrections[[#This Row],[Employee]],'[1]Management Hierarchy Report'!$A$2:$C$3607, 3, 0)</f>
        <v>Michael Dodge</v>
      </c>
      <c r="H3253" s="48" t="s">
        <v>77</v>
      </c>
      <c r="I3253" s="61" t="s">
        <v>70</v>
      </c>
      <c r="J3253" s="61" t="str">
        <f>VLOOKUP(Corrections[[#This Row],[Employee]],[1]!Expense_Data[#Data],14,0)</f>
        <v>SL137@tidalwaveautospa.com</v>
      </c>
      <c r="K3253" s="68">
        <v>45526</v>
      </c>
      <c r="L3253" s="75"/>
      <c r="M3253" s="66"/>
      <c r="N3253" s="61"/>
      <c r="O3253" s="65"/>
    </row>
    <row r="3254" spans="1:15" hidden="1" x14ac:dyDescent="0.25">
      <c r="A3254" s="61" t="s">
        <v>1770</v>
      </c>
      <c r="B3254" s="61" t="s">
        <v>14143</v>
      </c>
      <c r="C3254" s="50">
        <v>29.66</v>
      </c>
      <c r="D3254" s="66">
        <v>45518</v>
      </c>
      <c r="E3254" s="61" t="s">
        <v>13030</v>
      </c>
      <c r="F3254" s="61"/>
      <c r="G3254" s="61" t="str">
        <f>VLOOKUP(Corrections[[#This Row],[Employee]],'[1]Management Hierarchy Report'!$A$2:$C$3607, 3, 0)</f>
        <v>Michael Dodge</v>
      </c>
      <c r="H3254" s="48" t="s">
        <v>77</v>
      </c>
      <c r="I3254" s="61" t="s">
        <v>70</v>
      </c>
      <c r="J3254" s="61" t="str">
        <f>VLOOKUP(Corrections[[#This Row],[Employee]],[1]!Expense_Data[#Data],14,0)</f>
        <v>SL137@tidalwaveautospa.com</v>
      </c>
      <c r="K3254" s="68">
        <v>45526</v>
      </c>
      <c r="L3254" s="75"/>
      <c r="M3254" s="66"/>
      <c r="N3254" s="61"/>
      <c r="O3254" s="65"/>
    </row>
    <row r="3255" spans="1:15" hidden="1" x14ac:dyDescent="0.25">
      <c r="A3255" s="61" t="s">
        <v>213</v>
      </c>
      <c r="B3255" s="61" t="s">
        <v>14117</v>
      </c>
      <c r="C3255" s="50">
        <v>21.94</v>
      </c>
      <c r="D3255" s="66">
        <v>45507</v>
      </c>
      <c r="E3255" s="61" t="s">
        <v>12978</v>
      </c>
      <c r="F3255" s="61"/>
      <c r="G3255" s="61" t="str">
        <f>VLOOKUP(Corrections[[#This Row],[Employee]],'[1]Management Hierarchy Report'!$A$2:$C$3607, 3, 0)</f>
        <v>Jeff Mathis</v>
      </c>
      <c r="H3255" s="48" t="s">
        <v>77</v>
      </c>
      <c r="I3255" s="61" t="s">
        <v>70</v>
      </c>
      <c r="J3255" s="61" t="str">
        <f>VLOOKUP(Corrections[[#This Row],[Employee]],[1]!Expense_Data[#Data],14,0)</f>
        <v>SL122@tidalwaveautospa.com</v>
      </c>
      <c r="K3255" s="68">
        <v>45526</v>
      </c>
      <c r="L3255" s="75"/>
      <c r="M3255" s="66"/>
      <c r="N3255" s="61"/>
      <c r="O3255" s="65"/>
    </row>
    <row r="3256" spans="1:15" hidden="1" x14ac:dyDescent="0.25">
      <c r="A3256" s="61" t="s">
        <v>5473</v>
      </c>
      <c r="B3256" s="61" t="s">
        <v>14140</v>
      </c>
      <c r="C3256" s="50">
        <v>74.790000000000006</v>
      </c>
      <c r="D3256" s="66">
        <v>45510</v>
      </c>
      <c r="E3256" s="61" t="s">
        <v>13852</v>
      </c>
      <c r="F3256" s="61"/>
      <c r="G3256" s="61" t="str">
        <f>VLOOKUP(Corrections[[#This Row],[Employee]],'[1]Management Hierarchy Report'!$A$2:$C$3607, 3, 0)</f>
        <v>Ricky Doyle</v>
      </c>
      <c r="H3256" s="48" t="s">
        <v>13854</v>
      </c>
      <c r="I3256" s="61" t="s">
        <v>70</v>
      </c>
      <c r="J3256" s="61" t="str">
        <f>VLOOKUP(Corrections[[#This Row],[Employee]],[1]!Expense_Data[#Data],14,0)</f>
        <v>SL138@tidalwaveautospa.com</v>
      </c>
      <c r="K3256" s="68">
        <v>45526</v>
      </c>
      <c r="L3256" s="75"/>
      <c r="M3256" s="66"/>
      <c r="N3256" s="61"/>
      <c r="O3256" s="65"/>
    </row>
    <row r="3257" spans="1:15" hidden="1" x14ac:dyDescent="0.25">
      <c r="A3257" s="61" t="s">
        <v>5473</v>
      </c>
      <c r="B3257" s="61" t="s">
        <v>14140</v>
      </c>
      <c r="C3257" s="50">
        <v>85.14</v>
      </c>
      <c r="D3257" s="66">
        <v>45516</v>
      </c>
      <c r="E3257" s="61" t="s">
        <v>13030</v>
      </c>
      <c r="F3257" s="61"/>
      <c r="G3257" s="61" t="str">
        <f>VLOOKUP(Corrections[[#This Row],[Employee]],'[1]Management Hierarchy Report'!$A$2:$C$3607, 3, 0)</f>
        <v>Ricky Doyle</v>
      </c>
      <c r="H3257" s="48" t="s">
        <v>77</v>
      </c>
      <c r="I3257" s="61" t="s">
        <v>70</v>
      </c>
      <c r="J3257" s="61" t="str">
        <f>VLOOKUP(Corrections[[#This Row],[Employee]],[1]!Expense_Data[#Data],14,0)</f>
        <v>SL138@tidalwaveautospa.com</v>
      </c>
      <c r="K3257" s="68">
        <v>45526</v>
      </c>
      <c r="L3257" s="75"/>
      <c r="M3257" s="66"/>
      <c r="N3257" s="61"/>
      <c r="O3257" s="65"/>
    </row>
    <row r="3258" spans="1:15" hidden="1" x14ac:dyDescent="0.25">
      <c r="A3258" s="61" t="s">
        <v>424</v>
      </c>
      <c r="B3258" s="61" t="s">
        <v>14136</v>
      </c>
      <c r="C3258" s="50">
        <v>2002.71</v>
      </c>
      <c r="D3258" s="66">
        <v>45523</v>
      </c>
      <c r="E3258" s="61" t="s">
        <v>13870</v>
      </c>
      <c r="F3258" s="61"/>
      <c r="G3258" s="61" t="str">
        <f>VLOOKUP(Corrections[[#This Row],[Employee]],'[1]Management Hierarchy Report'!$A$2:$C$3607, 3, 0)</f>
        <v>Michael Donnelly</v>
      </c>
      <c r="H3258" s="48" t="s">
        <v>13872</v>
      </c>
      <c r="I3258" s="61" t="s">
        <v>70</v>
      </c>
      <c r="J3258" s="61" t="str">
        <f>VLOOKUP(Corrections[[#This Row],[Employee]],[1]!Expense_Data[#Data],14,0)</f>
        <v>SL135@tidalwaveautospa.com</v>
      </c>
      <c r="K3258" s="68">
        <v>45526</v>
      </c>
      <c r="L3258" s="75"/>
      <c r="M3258" s="66"/>
      <c r="N3258" s="61"/>
      <c r="O3258" s="65"/>
    </row>
    <row r="3259" spans="1:15" hidden="1" x14ac:dyDescent="0.25">
      <c r="A3259" s="61" t="s">
        <v>11563</v>
      </c>
      <c r="B3259" s="61" t="s">
        <v>13927</v>
      </c>
      <c r="C3259" s="50">
        <v>162.35</v>
      </c>
      <c r="D3259" s="66">
        <v>45506</v>
      </c>
      <c r="E3259" s="61" t="s">
        <v>152</v>
      </c>
      <c r="F3259" s="61"/>
      <c r="G3259" s="61" t="str">
        <f>VLOOKUP(Corrections[[#This Row],[Employee]],'[1]Management Hierarchy Report'!$A$2:$C$3607, 3, 0)</f>
        <v>Derek Schillinger</v>
      </c>
      <c r="H3259" s="48" t="s">
        <v>77</v>
      </c>
      <c r="I3259" s="61" t="s">
        <v>70</v>
      </c>
      <c r="J3259" s="61" t="str">
        <f>VLOOKUP(Corrections[[#This Row],[Employee]],[1]!Expense_Data[#Data],14,0)</f>
        <v>SL148@tidalwaveautospa.com</v>
      </c>
      <c r="K3259" s="68">
        <v>45526</v>
      </c>
      <c r="L3259" s="75"/>
      <c r="M3259" s="66"/>
      <c r="N3259" s="61"/>
      <c r="O3259" s="65"/>
    </row>
    <row r="3260" spans="1:15" hidden="1" x14ac:dyDescent="0.25">
      <c r="A3260" s="61" t="s">
        <v>11563</v>
      </c>
      <c r="B3260" s="61" t="s">
        <v>13932</v>
      </c>
      <c r="C3260" s="50">
        <v>226.23</v>
      </c>
      <c r="D3260" s="66">
        <v>45506</v>
      </c>
      <c r="E3260" s="61" t="s">
        <v>13030</v>
      </c>
      <c r="F3260" s="61"/>
      <c r="G3260" s="61" t="str">
        <f>VLOOKUP(Corrections[[#This Row],[Employee]],'[1]Management Hierarchy Report'!$A$2:$C$3607, 3, 0)</f>
        <v>Derek Schillinger</v>
      </c>
      <c r="H3260" s="48" t="s">
        <v>77</v>
      </c>
      <c r="I3260" s="61" t="s">
        <v>70</v>
      </c>
      <c r="J3260" s="61" t="str">
        <f>VLOOKUP(Corrections[[#This Row],[Employee]],[1]!Expense_Data[#Data],14,0)</f>
        <v>SL148@tidalwaveautospa.com</v>
      </c>
      <c r="K3260" s="68">
        <v>45526</v>
      </c>
      <c r="L3260" s="75"/>
      <c r="M3260" s="66"/>
      <c r="N3260" s="61"/>
      <c r="O3260" s="65"/>
    </row>
    <row r="3261" spans="1:15" hidden="1" x14ac:dyDescent="0.25">
      <c r="A3261" s="61" t="s">
        <v>11563</v>
      </c>
      <c r="B3261" s="61" t="s">
        <v>13934</v>
      </c>
      <c r="C3261" s="50">
        <v>76.64</v>
      </c>
      <c r="D3261" s="66">
        <v>45467</v>
      </c>
      <c r="E3261" s="61" t="s">
        <v>13030</v>
      </c>
      <c r="F3261" s="61"/>
      <c r="G3261" s="61" t="str">
        <f>VLOOKUP(Corrections[[#This Row],[Employee]],'[1]Management Hierarchy Report'!$A$2:$C$3607, 3, 0)</f>
        <v>Derek Schillinger</v>
      </c>
      <c r="H3261" s="48" t="s">
        <v>77</v>
      </c>
      <c r="I3261" s="61" t="s">
        <v>70</v>
      </c>
      <c r="J3261" s="61" t="str">
        <f>VLOOKUP(Corrections[[#This Row],[Employee]],[1]!Expense_Data[#Data],14,0)</f>
        <v>SL148@tidalwaveautospa.com</v>
      </c>
      <c r="K3261" s="68">
        <v>45526</v>
      </c>
      <c r="L3261" s="75"/>
      <c r="M3261" s="66"/>
      <c r="N3261" s="61"/>
      <c r="O3261" s="65"/>
    </row>
    <row r="3262" spans="1:15" hidden="1" x14ac:dyDescent="0.25">
      <c r="A3262" s="61" t="s">
        <v>11563</v>
      </c>
      <c r="B3262" s="61" t="s">
        <v>13939</v>
      </c>
      <c r="C3262" s="50">
        <v>300</v>
      </c>
      <c r="D3262" s="66">
        <v>45448</v>
      </c>
      <c r="E3262" s="61" t="s">
        <v>152</v>
      </c>
      <c r="F3262" s="61"/>
      <c r="G3262" s="61" t="str">
        <f>VLOOKUP(Corrections[[#This Row],[Employee]],'[1]Management Hierarchy Report'!$A$2:$C$3607, 3, 0)</f>
        <v>Derek Schillinger</v>
      </c>
      <c r="H3262" s="48" t="s">
        <v>77</v>
      </c>
      <c r="I3262" s="61" t="s">
        <v>70</v>
      </c>
      <c r="J3262" s="61" t="str">
        <f>VLOOKUP(Corrections[[#This Row],[Employee]],[1]!Expense_Data[#Data],14,0)</f>
        <v>SL148@tidalwaveautospa.com</v>
      </c>
      <c r="K3262" s="68">
        <v>45526</v>
      </c>
      <c r="L3262" s="75"/>
      <c r="M3262" s="66"/>
      <c r="N3262" s="61"/>
      <c r="O3262" s="65"/>
    </row>
    <row r="3263" spans="1:15" hidden="1" x14ac:dyDescent="0.25">
      <c r="A3263" s="61" t="s">
        <v>11563</v>
      </c>
      <c r="B3263" s="61" t="s">
        <v>13939</v>
      </c>
      <c r="C3263" s="50">
        <v>300</v>
      </c>
      <c r="D3263" s="66">
        <v>45448</v>
      </c>
      <c r="E3263" s="61" t="s">
        <v>521</v>
      </c>
      <c r="F3263" s="61"/>
      <c r="G3263" s="61" t="str">
        <f>VLOOKUP(Corrections[[#This Row],[Employee]],'[1]Management Hierarchy Report'!$A$2:$C$3607, 3, 0)</f>
        <v>Derek Schillinger</v>
      </c>
      <c r="H3263" s="48" t="s">
        <v>77</v>
      </c>
      <c r="I3263" s="61" t="s">
        <v>70</v>
      </c>
      <c r="J3263" s="61" t="str">
        <f>VLOOKUP(Corrections[[#This Row],[Employee]],[1]!Expense_Data[#Data],14,0)</f>
        <v>SL148@tidalwaveautospa.com</v>
      </c>
      <c r="K3263" s="68">
        <v>45526</v>
      </c>
      <c r="L3263" s="75"/>
      <c r="M3263" s="66"/>
      <c r="N3263" s="61"/>
      <c r="O3263" s="65"/>
    </row>
    <row r="3264" spans="1:15" hidden="1" x14ac:dyDescent="0.25">
      <c r="A3264" s="61" t="s">
        <v>11563</v>
      </c>
      <c r="B3264" s="61" t="s">
        <v>13954</v>
      </c>
      <c r="C3264" s="50">
        <v>81.180000000000007</v>
      </c>
      <c r="D3264" s="66">
        <v>45498</v>
      </c>
      <c r="E3264" s="61" t="s">
        <v>130</v>
      </c>
      <c r="F3264" s="61"/>
      <c r="G3264" s="61" t="str">
        <f>VLOOKUP(Corrections[[#This Row],[Employee]],'[1]Management Hierarchy Report'!$A$2:$C$3607, 3, 0)</f>
        <v>Derek Schillinger</v>
      </c>
      <c r="H3264" s="48" t="s">
        <v>77</v>
      </c>
      <c r="I3264" s="61" t="s">
        <v>70</v>
      </c>
      <c r="J3264" s="61" t="str">
        <f>VLOOKUP(Corrections[[#This Row],[Employee]],[1]!Expense_Data[#Data],14,0)</f>
        <v>SL148@tidalwaveautospa.com</v>
      </c>
      <c r="K3264" s="68">
        <v>45526</v>
      </c>
      <c r="L3264" s="75"/>
      <c r="M3264" s="66"/>
      <c r="N3264" s="61"/>
      <c r="O3264" s="65"/>
    </row>
    <row r="3265" spans="1:15" hidden="1" x14ac:dyDescent="0.25">
      <c r="A3265" s="61" t="s">
        <v>11563</v>
      </c>
      <c r="B3265" s="61" t="s">
        <v>13962</v>
      </c>
      <c r="C3265" s="50">
        <v>35.18</v>
      </c>
      <c r="D3265" s="66">
        <v>45470</v>
      </c>
      <c r="E3265" s="61" t="s">
        <v>152</v>
      </c>
      <c r="F3265" s="61"/>
      <c r="G3265" s="61" t="str">
        <f>VLOOKUP(Corrections[[#This Row],[Employee]],'[1]Management Hierarchy Report'!$A$2:$C$3607, 3, 0)</f>
        <v>Derek Schillinger</v>
      </c>
      <c r="H3265" s="48" t="s">
        <v>77</v>
      </c>
      <c r="I3265" s="61" t="s">
        <v>70</v>
      </c>
      <c r="J3265" s="61" t="str">
        <f>VLOOKUP(Corrections[[#This Row],[Employee]],[1]!Expense_Data[#Data],14,0)</f>
        <v>SL148@tidalwaveautospa.com</v>
      </c>
      <c r="K3265" s="68">
        <v>45526</v>
      </c>
      <c r="L3265" s="75"/>
      <c r="M3265" s="66"/>
      <c r="N3265" s="61"/>
      <c r="O3265" s="65"/>
    </row>
    <row r="3266" spans="1:15" hidden="1" x14ac:dyDescent="0.25">
      <c r="A3266" s="61" t="s">
        <v>11563</v>
      </c>
      <c r="B3266" s="61" t="s">
        <v>13963</v>
      </c>
      <c r="C3266" s="50">
        <v>690.84</v>
      </c>
      <c r="D3266" s="66">
        <v>45469</v>
      </c>
      <c r="E3266" s="61" t="s">
        <v>152</v>
      </c>
      <c r="F3266" s="61"/>
      <c r="G3266" s="61" t="str">
        <f>VLOOKUP(Corrections[[#This Row],[Employee]],'[1]Management Hierarchy Report'!$A$2:$C$3607, 3, 0)</f>
        <v>Derek Schillinger</v>
      </c>
      <c r="H3266" s="48" t="s">
        <v>77</v>
      </c>
      <c r="I3266" s="61" t="s">
        <v>70</v>
      </c>
      <c r="J3266" s="61" t="str">
        <f>VLOOKUP(Corrections[[#This Row],[Employee]],[1]!Expense_Data[#Data],14,0)</f>
        <v>SL148@tidalwaveautospa.com</v>
      </c>
      <c r="K3266" s="68">
        <v>45526</v>
      </c>
      <c r="L3266" s="75"/>
      <c r="M3266" s="66"/>
      <c r="N3266" s="61"/>
      <c r="O3266" s="65"/>
    </row>
    <row r="3267" spans="1:15" hidden="1" x14ac:dyDescent="0.25">
      <c r="A3267" s="61" t="s">
        <v>198</v>
      </c>
      <c r="B3267" s="61" t="s">
        <v>14102</v>
      </c>
      <c r="C3267" s="50">
        <v>29.67</v>
      </c>
      <c r="D3267" s="66">
        <v>45492</v>
      </c>
      <c r="E3267" s="61" t="s">
        <v>12978</v>
      </c>
      <c r="F3267" s="61"/>
      <c r="G3267" s="61" t="str">
        <f>VLOOKUP(Corrections[[#This Row],[Employee]],'[1]Management Hierarchy Report'!$A$2:$C$3607, 3, 0)</f>
        <v>Bruce Maxwell</v>
      </c>
      <c r="H3267" s="48" t="s">
        <v>77</v>
      </c>
      <c r="I3267" s="61" t="s">
        <v>70</v>
      </c>
      <c r="J3267" s="61" t="str">
        <f>VLOOKUP(Corrections[[#This Row],[Employee]],[1]!Expense_Data[#Data],14,0)</f>
        <v>joe.chavez@twavelead.com</v>
      </c>
      <c r="K3267" s="68">
        <v>45526</v>
      </c>
      <c r="L3267" s="75"/>
      <c r="M3267" s="66"/>
      <c r="N3267" s="61"/>
      <c r="O3267" s="65"/>
    </row>
    <row r="3268" spans="1:15" hidden="1" x14ac:dyDescent="0.25">
      <c r="A3268" s="61" t="s">
        <v>198</v>
      </c>
      <c r="B3268" s="61" t="s">
        <v>14102</v>
      </c>
      <c r="C3268" s="50">
        <v>27.68</v>
      </c>
      <c r="D3268" s="66">
        <v>45515</v>
      </c>
      <c r="E3268" s="61" t="s">
        <v>12978</v>
      </c>
      <c r="F3268" s="61"/>
      <c r="G3268" s="61" t="str">
        <f>VLOOKUP(Corrections[[#This Row],[Employee]],'[1]Management Hierarchy Report'!$A$2:$C$3607, 3, 0)</f>
        <v>Bruce Maxwell</v>
      </c>
      <c r="H3268" s="48" t="s">
        <v>77</v>
      </c>
      <c r="I3268" s="61" t="s">
        <v>70</v>
      </c>
      <c r="J3268" s="61" t="str">
        <f>VLOOKUP(Corrections[[#This Row],[Employee]],[1]!Expense_Data[#Data],14,0)</f>
        <v>joe.chavez@twavelead.com</v>
      </c>
      <c r="K3268" s="68">
        <v>45526</v>
      </c>
      <c r="L3268" s="75"/>
      <c r="M3268" s="66"/>
      <c r="N3268" s="61"/>
      <c r="O3268" s="65"/>
    </row>
    <row r="3269" spans="1:15" hidden="1" x14ac:dyDescent="0.25">
      <c r="A3269" s="61" t="s">
        <v>198</v>
      </c>
      <c r="B3269" s="61" t="s">
        <v>14102</v>
      </c>
      <c r="C3269" s="50">
        <v>-27.68</v>
      </c>
      <c r="D3269" s="66">
        <v>45516</v>
      </c>
      <c r="E3269" s="61" t="s">
        <v>521</v>
      </c>
      <c r="F3269" s="61"/>
      <c r="G3269" s="61" t="str">
        <f>VLOOKUP(Corrections[[#This Row],[Employee]],'[1]Management Hierarchy Report'!$A$2:$C$3607, 3, 0)</f>
        <v>Bruce Maxwell</v>
      </c>
      <c r="H3269" s="48" t="s">
        <v>77</v>
      </c>
      <c r="I3269" s="61" t="s">
        <v>70</v>
      </c>
      <c r="J3269" s="61" t="str">
        <f>VLOOKUP(Corrections[[#This Row],[Employee]],[1]!Expense_Data[#Data],14,0)</f>
        <v>joe.chavez@twavelead.com</v>
      </c>
      <c r="K3269" s="68">
        <v>45526</v>
      </c>
      <c r="L3269" s="75"/>
      <c r="M3269" s="66"/>
      <c r="N3269" s="61"/>
      <c r="O3269" s="65"/>
    </row>
    <row r="3270" spans="1:15" hidden="1" x14ac:dyDescent="0.25">
      <c r="A3270" s="61" t="s">
        <v>198</v>
      </c>
      <c r="B3270" s="61" t="s">
        <v>14102</v>
      </c>
      <c r="C3270" s="50">
        <v>26.01</v>
      </c>
      <c r="D3270" s="66">
        <v>45519</v>
      </c>
      <c r="E3270" s="61" t="s">
        <v>12978</v>
      </c>
      <c r="F3270" s="61"/>
      <c r="G3270" s="61" t="str">
        <f>VLOOKUP(Corrections[[#This Row],[Employee]],'[1]Management Hierarchy Report'!$A$2:$C$3607, 3, 0)</f>
        <v>Bruce Maxwell</v>
      </c>
      <c r="H3270" s="48" t="s">
        <v>77</v>
      </c>
      <c r="I3270" s="61" t="s">
        <v>70</v>
      </c>
      <c r="J3270" s="61" t="str">
        <f>VLOOKUP(Corrections[[#This Row],[Employee]],[1]!Expense_Data[#Data],14,0)</f>
        <v>joe.chavez@twavelead.com</v>
      </c>
      <c r="K3270" s="68">
        <v>45526</v>
      </c>
      <c r="L3270" s="75"/>
      <c r="M3270" s="66"/>
      <c r="N3270" s="61"/>
      <c r="O3270" s="65"/>
    </row>
    <row r="3271" spans="1:15" hidden="1" x14ac:dyDescent="0.25">
      <c r="A3271" s="61" t="s">
        <v>469</v>
      </c>
      <c r="B3271" s="61" t="s">
        <v>13912</v>
      </c>
      <c r="C3271" s="50">
        <v>200</v>
      </c>
      <c r="D3271" s="66">
        <v>45458</v>
      </c>
      <c r="E3271" s="61" t="s">
        <v>13030</v>
      </c>
      <c r="F3271" s="61"/>
      <c r="G3271" s="61" t="str">
        <f>VLOOKUP(Corrections[[#This Row],[Employee]],'[1]Management Hierarchy Report'!$A$2:$C$3607, 3, 0)</f>
        <v>Gary Bradley</v>
      </c>
      <c r="H3271" s="48" t="s">
        <v>77</v>
      </c>
      <c r="I3271" s="61" t="s">
        <v>70</v>
      </c>
      <c r="J3271" s="61" t="str">
        <f>VLOOKUP(Corrections[[#This Row],[Employee]],[1]!Expense_Data[#Data],14,0)</f>
        <v>SL50@tidalwaveautospa.com</v>
      </c>
      <c r="K3271" s="68">
        <v>45526</v>
      </c>
      <c r="L3271" s="75"/>
      <c r="M3271" s="66"/>
      <c r="N3271" s="61"/>
      <c r="O3271" s="65"/>
    </row>
    <row r="3272" spans="1:15" hidden="1" x14ac:dyDescent="0.25">
      <c r="A3272" s="61" t="s">
        <v>469</v>
      </c>
      <c r="B3272" s="61" t="s">
        <v>13912</v>
      </c>
      <c r="C3272" s="50">
        <v>40.5</v>
      </c>
      <c r="D3272" s="66">
        <v>45467</v>
      </c>
      <c r="E3272" s="61" t="s">
        <v>13030</v>
      </c>
      <c r="F3272" s="61"/>
      <c r="G3272" s="61" t="str">
        <f>VLOOKUP(Corrections[[#This Row],[Employee]],'[1]Management Hierarchy Report'!$A$2:$C$3607, 3, 0)</f>
        <v>Gary Bradley</v>
      </c>
      <c r="H3272" s="48" t="s">
        <v>77</v>
      </c>
      <c r="I3272" s="61" t="s">
        <v>70</v>
      </c>
      <c r="J3272" s="61" t="str">
        <f>VLOOKUP(Corrections[[#This Row],[Employee]],[1]!Expense_Data[#Data],14,0)</f>
        <v>SL50@tidalwaveautospa.com</v>
      </c>
      <c r="K3272" s="68">
        <v>45526</v>
      </c>
      <c r="L3272" s="75"/>
      <c r="M3272" s="66"/>
      <c r="N3272" s="61"/>
      <c r="O3272" s="65"/>
    </row>
    <row r="3273" spans="1:15" hidden="1" x14ac:dyDescent="0.25">
      <c r="A3273" s="61" t="s">
        <v>469</v>
      </c>
      <c r="B3273" s="61" t="s">
        <v>13912</v>
      </c>
      <c r="C3273" s="50">
        <v>26.5</v>
      </c>
      <c r="D3273" s="66">
        <v>45469</v>
      </c>
      <c r="E3273" s="61" t="s">
        <v>13030</v>
      </c>
      <c r="F3273" s="61"/>
      <c r="G3273" s="61" t="str">
        <f>VLOOKUP(Corrections[[#This Row],[Employee]],'[1]Management Hierarchy Report'!$A$2:$C$3607, 3, 0)</f>
        <v>Gary Bradley</v>
      </c>
      <c r="H3273" s="48" t="s">
        <v>77</v>
      </c>
      <c r="I3273" s="61" t="s">
        <v>70</v>
      </c>
      <c r="J3273" s="61" t="str">
        <f>VLOOKUP(Corrections[[#This Row],[Employee]],[1]!Expense_Data[#Data],14,0)</f>
        <v>SL50@tidalwaveautospa.com</v>
      </c>
      <c r="K3273" s="68">
        <v>45526</v>
      </c>
      <c r="L3273" s="75"/>
      <c r="M3273" s="66"/>
      <c r="N3273" s="61"/>
      <c r="O3273" s="65"/>
    </row>
    <row r="3274" spans="1:15" hidden="1" x14ac:dyDescent="0.25">
      <c r="A3274" s="61" t="s">
        <v>469</v>
      </c>
      <c r="B3274" s="61" t="s">
        <v>13912</v>
      </c>
      <c r="C3274" s="50">
        <v>116.93</v>
      </c>
      <c r="D3274" s="66">
        <v>45473</v>
      </c>
      <c r="E3274" s="61" t="s">
        <v>13030</v>
      </c>
      <c r="F3274" s="61"/>
      <c r="G3274" s="61" t="str">
        <f>VLOOKUP(Corrections[[#This Row],[Employee]],'[1]Management Hierarchy Report'!$A$2:$C$3607, 3, 0)</f>
        <v>Gary Bradley</v>
      </c>
      <c r="H3274" s="48" t="s">
        <v>77</v>
      </c>
      <c r="I3274" s="61" t="s">
        <v>70</v>
      </c>
      <c r="J3274" s="61" t="str">
        <f>VLOOKUP(Corrections[[#This Row],[Employee]],[1]!Expense_Data[#Data],14,0)</f>
        <v>SL50@tidalwaveautospa.com</v>
      </c>
      <c r="K3274" s="68">
        <v>45526</v>
      </c>
      <c r="L3274" s="75"/>
      <c r="M3274" s="66"/>
      <c r="N3274" s="61"/>
      <c r="O3274" s="65"/>
    </row>
    <row r="3275" spans="1:15" hidden="1" x14ac:dyDescent="0.25">
      <c r="A3275" s="61" t="s">
        <v>469</v>
      </c>
      <c r="B3275" s="61" t="s">
        <v>13912</v>
      </c>
      <c r="C3275" s="50">
        <v>220</v>
      </c>
      <c r="D3275" s="66">
        <v>45484</v>
      </c>
      <c r="E3275" s="61" t="s">
        <v>13030</v>
      </c>
      <c r="F3275" s="61"/>
      <c r="G3275" s="61" t="str">
        <f>VLOOKUP(Corrections[[#This Row],[Employee]],'[1]Management Hierarchy Report'!$A$2:$C$3607, 3, 0)</f>
        <v>Gary Bradley</v>
      </c>
      <c r="H3275" s="48" t="s">
        <v>77</v>
      </c>
      <c r="I3275" s="61" t="s">
        <v>70</v>
      </c>
      <c r="J3275" s="61" t="str">
        <f>VLOOKUP(Corrections[[#This Row],[Employee]],[1]!Expense_Data[#Data],14,0)</f>
        <v>SL50@tidalwaveautospa.com</v>
      </c>
      <c r="K3275" s="68">
        <v>45526</v>
      </c>
      <c r="L3275" s="75"/>
      <c r="M3275" s="66"/>
      <c r="N3275" s="61"/>
      <c r="O3275" s="65"/>
    </row>
    <row r="3276" spans="1:15" hidden="1" x14ac:dyDescent="0.25">
      <c r="A3276" s="61" t="s">
        <v>2280</v>
      </c>
      <c r="B3276" s="61" t="s">
        <v>14123</v>
      </c>
      <c r="C3276" s="50">
        <v>23.9</v>
      </c>
      <c r="D3276" s="66">
        <v>45497</v>
      </c>
      <c r="E3276" s="61" t="s">
        <v>13870</v>
      </c>
      <c r="F3276" s="61"/>
      <c r="G3276" s="61" t="str">
        <f>VLOOKUP(Corrections[[#This Row],[Employee]],'[1]Management Hierarchy Report'!$A$2:$C$3607, 3, 0)</f>
        <v>Jeff Mathis</v>
      </c>
      <c r="H3276" s="48" t="s">
        <v>13872</v>
      </c>
      <c r="I3276" s="61" t="s">
        <v>70</v>
      </c>
      <c r="J3276" s="61" t="str">
        <f>VLOOKUP(Corrections[[#This Row],[Employee]],[1]!Expense_Data[#Data],14,0)</f>
        <v>SL251@tidalwaveautospa.com</v>
      </c>
      <c r="K3276" s="68">
        <v>45526</v>
      </c>
      <c r="L3276" s="75"/>
      <c r="M3276" s="66"/>
      <c r="N3276" s="61"/>
      <c r="O3276" s="65"/>
    </row>
    <row r="3277" spans="1:15" hidden="1" x14ac:dyDescent="0.25">
      <c r="A3277" s="61" t="s">
        <v>2280</v>
      </c>
      <c r="B3277" s="61" t="s">
        <v>14122</v>
      </c>
      <c r="C3277" s="50">
        <v>53.72</v>
      </c>
      <c r="D3277" s="66">
        <v>45520</v>
      </c>
      <c r="E3277" s="61" t="s">
        <v>13870</v>
      </c>
      <c r="F3277" s="61"/>
      <c r="G3277" s="61" t="str">
        <f>VLOOKUP(Corrections[[#This Row],[Employee]],'[1]Management Hierarchy Report'!$A$2:$C$3607, 3, 0)</f>
        <v>Jeff Mathis</v>
      </c>
      <c r="H3277" s="48" t="s">
        <v>13872</v>
      </c>
      <c r="I3277" s="61" t="s">
        <v>70</v>
      </c>
      <c r="J3277" s="61" t="str">
        <f>VLOOKUP(Corrections[[#This Row],[Employee]],[1]!Expense_Data[#Data],14,0)</f>
        <v>SL251@tidalwaveautospa.com</v>
      </c>
      <c r="K3277" s="68">
        <v>45526</v>
      </c>
      <c r="L3277" s="75"/>
      <c r="M3277" s="66"/>
      <c r="N3277" s="61"/>
      <c r="O3277" s="65"/>
    </row>
    <row r="3278" spans="1:15" hidden="1" x14ac:dyDescent="0.25">
      <c r="A3278" s="61" t="s">
        <v>2280</v>
      </c>
      <c r="B3278" s="61" t="s">
        <v>14121</v>
      </c>
      <c r="C3278" s="50">
        <v>96.07</v>
      </c>
      <c r="D3278" s="66">
        <v>45512</v>
      </c>
      <c r="E3278" s="61" t="s">
        <v>13828</v>
      </c>
      <c r="F3278" s="61"/>
      <c r="G3278" s="61" t="str">
        <f>VLOOKUP(Corrections[[#This Row],[Employee]],'[1]Management Hierarchy Report'!$A$2:$C$3607, 3, 0)</f>
        <v>Jeff Mathis</v>
      </c>
      <c r="H3278" s="48" t="s">
        <v>77</v>
      </c>
      <c r="I3278" s="61" t="s">
        <v>70</v>
      </c>
      <c r="J3278" s="61" t="str">
        <f>VLOOKUP(Corrections[[#This Row],[Employee]],[1]!Expense_Data[#Data],14,0)</f>
        <v>SL251@tidalwaveautospa.com</v>
      </c>
      <c r="K3278" s="68">
        <v>45526</v>
      </c>
      <c r="L3278" s="75"/>
      <c r="M3278" s="66"/>
      <c r="N3278" s="61"/>
      <c r="O3278" s="65"/>
    </row>
    <row r="3279" spans="1:15" hidden="1" x14ac:dyDescent="0.25">
      <c r="A3279" s="61" t="s">
        <v>2280</v>
      </c>
      <c r="B3279" s="61" t="s">
        <v>14120</v>
      </c>
      <c r="C3279" s="50">
        <v>87.4</v>
      </c>
      <c r="D3279" s="66">
        <v>45520</v>
      </c>
      <c r="E3279" s="61" t="s">
        <v>13870</v>
      </c>
      <c r="F3279" s="61"/>
      <c r="G3279" s="61" t="str">
        <f>VLOOKUP(Corrections[[#This Row],[Employee]],'[1]Management Hierarchy Report'!$A$2:$C$3607, 3, 0)</f>
        <v>Jeff Mathis</v>
      </c>
      <c r="H3279" s="48" t="s">
        <v>13872</v>
      </c>
      <c r="I3279" s="61" t="s">
        <v>70</v>
      </c>
      <c r="J3279" s="61" t="str">
        <f>VLOOKUP(Corrections[[#This Row],[Employee]],[1]!Expense_Data[#Data],14,0)</f>
        <v>SL251@tidalwaveautospa.com</v>
      </c>
      <c r="K3279" s="68">
        <v>45526</v>
      </c>
      <c r="L3279" s="75"/>
      <c r="M3279" s="66"/>
      <c r="N3279" s="61"/>
      <c r="O3279" s="65"/>
    </row>
    <row r="3280" spans="1:15" hidden="1" x14ac:dyDescent="0.25">
      <c r="A3280" s="70" t="s">
        <v>374</v>
      </c>
      <c r="B3280" s="70" t="s">
        <v>13077</v>
      </c>
      <c r="C3280" s="50">
        <v>51.26</v>
      </c>
      <c r="D3280" s="71">
        <v>45461</v>
      </c>
      <c r="E3280" s="61" t="s">
        <v>13030</v>
      </c>
      <c r="F3280" s="61"/>
      <c r="G3280" s="61" t="str">
        <f>VLOOKUP(Corrections[[#This Row],[Employee]],'[1]Management Hierarchy Report'!$A$2:$C$3607, 3, 0)</f>
        <v>Cory Cummings</v>
      </c>
      <c r="H3280" s="48" t="s">
        <v>77</v>
      </c>
      <c r="I3280" s="61" t="s">
        <v>70</v>
      </c>
      <c r="J3280" s="61" t="str">
        <f>VLOOKUP(Corrections[[#This Row],[Employee]],[1]!Expense_Data[#Data],14,0)</f>
        <v>SL253@tidalwaveautospa.com</v>
      </c>
      <c r="K3280" s="68">
        <v>45526</v>
      </c>
      <c r="L3280" s="75"/>
      <c r="M3280" s="66"/>
      <c r="N3280" s="61"/>
      <c r="O3280" s="65"/>
    </row>
    <row r="3281" spans="1:15" hidden="1" x14ac:dyDescent="0.25">
      <c r="A3281" s="70" t="s">
        <v>374</v>
      </c>
      <c r="B3281" s="70" t="s">
        <v>13077</v>
      </c>
      <c r="C3281" s="50">
        <v>71.84</v>
      </c>
      <c r="D3281" s="71">
        <v>45475</v>
      </c>
      <c r="E3281" s="61" t="s">
        <v>13030</v>
      </c>
      <c r="F3281" s="61"/>
      <c r="G3281" s="61" t="str">
        <f>VLOOKUP(Corrections[[#This Row],[Employee]],'[1]Management Hierarchy Report'!$A$2:$C$3607, 3, 0)</f>
        <v>Cory Cummings</v>
      </c>
      <c r="H3281" s="48" t="s">
        <v>77</v>
      </c>
      <c r="I3281" s="61" t="s">
        <v>70</v>
      </c>
      <c r="J3281" s="61" t="str">
        <f>VLOOKUP(Corrections[[#This Row],[Employee]],[1]!Expense_Data[#Data],14,0)</f>
        <v>SL253@tidalwaveautospa.com</v>
      </c>
      <c r="K3281" s="68">
        <v>45526</v>
      </c>
      <c r="L3281" s="75"/>
      <c r="M3281" s="66"/>
      <c r="N3281" s="61"/>
      <c r="O3281" s="65"/>
    </row>
    <row r="3282" spans="1:15" hidden="1" x14ac:dyDescent="0.25">
      <c r="A3282" s="61" t="s">
        <v>374</v>
      </c>
      <c r="B3282" s="61" t="s">
        <v>13077</v>
      </c>
      <c r="C3282" s="50">
        <v>359.24</v>
      </c>
      <c r="D3282" s="66">
        <v>45479</v>
      </c>
      <c r="E3282" s="61" t="s">
        <v>146</v>
      </c>
      <c r="F3282" s="61"/>
      <c r="G3282" s="61" t="str">
        <f>VLOOKUP(Corrections[[#This Row],[Employee]],'[1]Management Hierarchy Report'!$A$2:$C$3607, 3, 0)</f>
        <v>Cory Cummings</v>
      </c>
      <c r="H3282" s="48" t="s">
        <v>77</v>
      </c>
      <c r="I3282" s="61" t="s">
        <v>70</v>
      </c>
      <c r="J3282" s="61" t="str">
        <f>VLOOKUP(Corrections[[#This Row],[Employee]],[1]!Expense_Data[#Data],14,0)</f>
        <v>SL253@tidalwaveautospa.com</v>
      </c>
      <c r="K3282" s="68">
        <v>45526</v>
      </c>
      <c r="L3282" s="75"/>
      <c r="M3282" s="66"/>
      <c r="N3282" s="61"/>
      <c r="O3282" s="65"/>
    </row>
    <row r="3283" spans="1:15" hidden="1" x14ac:dyDescent="0.25">
      <c r="A3283" s="61" t="s">
        <v>11566</v>
      </c>
      <c r="B3283" s="61" t="s">
        <v>14137</v>
      </c>
      <c r="C3283" s="50">
        <v>726.91</v>
      </c>
      <c r="D3283" s="66">
        <v>45524</v>
      </c>
      <c r="E3283" s="61" t="s">
        <v>13870</v>
      </c>
      <c r="F3283" s="61"/>
      <c r="G3283" s="61" t="str">
        <f>VLOOKUP(Corrections[[#This Row],[Employee]],'[1]Management Hierarchy Report'!$A$2:$C$3607, 3, 0)</f>
        <v>Kevin McGonigle</v>
      </c>
      <c r="H3283" s="48" t="s">
        <v>13872</v>
      </c>
      <c r="I3283" s="61" t="s">
        <v>70</v>
      </c>
      <c r="J3283" s="61" t="str">
        <f>VLOOKUP(Corrections[[#This Row],[Employee]],[1]!Expense_Data[#Data],14,0)</f>
        <v>kristin.balcerzak@twavelead.com
kristin.balcerzak@twavelead.com</v>
      </c>
      <c r="K3283" s="68">
        <v>45526</v>
      </c>
      <c r="L3283" s="75"/>
      <c r="M3283" s="66"/>
      <c r="N3283" s="61"/>
      <c r="O3283" s="65"/>
    </row>
    <row r="3284" spans="1:15" hidden="1" x14ac:dyDescent="0.25">
      <c r="A3284" s="61" t="s">
        <v>529</v>
      </c>
      <c r="B3284" s="61" t="s">
        <v>13907</v>
      </c>
      <c r="C3284" s="50">
        <v>130.69999999999999</v>
      </c>
      <c r="D3284" s="66">
        <v>45455</v>
      </c>
      <c r="E3284" s="61" t="s">
        <v>12978</v>
      </c>
      <c r="F3284" s="61"/>
      <c r="G3284" s="61" t="str">
        <f>VLOOKUP(Corrections[[#This Row],[Employee]],'[1]Management Hierarchy Report'!$A$2:$C$3607, 3, 0)</f>
        <v>Gary Bradley</v>
      </c>
      <c r="H3284" s="48" t="s">
        <v>77</v>
      </c>
      <c r="I3284" s="61" t="s">
        <v>70</v>
      </c>
      <c r="J3284" s="61" t="str">
        <f>VLOOKUP(Corrections[[#This Row],[Employee]],[1]!Expense_Data[#Data],14,0)</f>
        <v>SL31@tidalwaveautospa.com</v>
      </c>
      <c r="K3284" s="68">
        <v>45526</v>
      </c>
      <c r="L3284" s="75"/>
      <c r="M3284" s="66"/>
      <c r="N3284" s="61"/>
      <c r="O3284" s="65"/>
    </row>
    <row r="3285" spans="1:15" hidden="1" x14ac:dyDescent="0.25">
      <c r="A3285" s="61" t="s">
        <v>529</v>
      </c>
      <c r="B3285" s="61" t="s">
        <v>13907</v>
      </c>
      <c r="C3285" s="50">
        <v>52.25</v>
      </c>
      <c r="D3285" s="66">
        <v>45467</v>
      </c>
      <c r="E3285" s="61" t="s">
        <v>13082</v>
      </c>
      <c r="F3285" s="61"/>
      <c r="G3285" s="61" t="str">
        <f>VLOOKUP(Corrections[[#This Row],[Employee]],'[1]Management Hierarchy Report'!$A$2:$C$3607, 3, 0)</f>
        <v>Gary Bradley</v>
      </c>
      <c r="H3285" s="48" t="s">
        <v>77</v>
      </c>
      <c r="I3285" s="61" t="s">
        <v>70</v>
      </c>
      <c r="J3285" s="61" t="str">
        <f>VLOOKUP(Corrections[[#This Row],[Employee]],[1]!Expense_Data[#Data],14,0)</f>
        <v>SL31@tidalwaveautospa.com</v>
      </c>
      <c r="K3285" s="68">
        <v>45526</v>
      </c>
      <c r="L3285" s="75"/>
      <c r="M3285" s="66"/>
      <c r="N3285" s="61"/>
      <c r="O3285" s="65"/>
    </row>
    <row r="3286" spans="1:15" hidden="1" x14ac:dyDescent="0.25">
      <c r="A3286" s="61" t="s">
        <v>529</v>
      </c>
      <c r="B3286" s="61" t="s">
        <v>13907</v>
      </c>
      <c r="C3286" s="50">
        <v>59.76</v>
      </c>
      <c r="D3286" s="66">
        <v>45469</v>
      </c>
      <c r="E3286" s="61" t="s">
        <v>130</v>
      </c>
      <c r="F3286" s="61"/>
      <c r="G3286" s="61" t="str">
        <f>VLOOKUP(Corrections[[#This Row],[Employee]],'[1]Management Hierarchy Report'!$A$2:$C$3607, 3, 0)</f>
        <v>Gary Bradley</v>
      </c>
      <c r="H3286" s="48" t="s">
        <v>77</v>
      </c>
      <c r="I3286" s="61" t="s">
        <v>70</v>
      </c>
      <c r="J3286" s="61" t="str">
        <f>VLOOKUP(Corrections[[#This Row],[Employee]],[1]!Expense_Data[#Data],14,0)</f>
        <v>SL31@tidalwaveautospa.com</v>
      </c>
      <c r="K3286" s="68">
        <v>45526</v>
      </c>
      <c r="L3286" s="75"/>
      <c r="M3286" s="66"/>
      <c r="N3286" s="61"/>
      <c r="O3286" s="65"/>
    </row>
    <row r="3287" spans="1:15" hidden="1" x14ac:dyDescent="0.25">
      <c r="A3287" s="61" t="s">
        <v>529</v>
      </c>
      <c r="B3287" s="61" t="s">
        <v>13907</v>
      </c>
      <c r="C3287" s="50">
        <v>27.86</v>
      </c>
      <c r="D3287" s="66">
        <v>45469</v>
      </c>
      <c r="E3287" s="61" t="s">
        <v>12978</v>
      </c>
      <c r="F3287" s="61"/>
      <c r="G3287" s="61" t="str">
        <f>VLOOKUP(Corrections[[#This Row],[Employee]],'[1]Management Hierarchy Report'!$A$2:$C$3607, 3, 0)</f>
        <v>Gary Bradley</v>
      </c>
      <c r="H3287" s="48" t="s">
        <v>77</v>
      </c>
      <c r="I3287" s="61" t="s">
        <v>70</v>
      </c>
      <c r="J3287" s="61" t="str">
        <f>VLOOKUP(Corrections[[#This Row],[Employee]],[1]!Expense_Data[#Data],14,0)</f>
        <v>SL31@tidalwaveautospa.com</v>
      </c>
      <c r="K3287" s="68">
        <v>45526</v>
      </c>
      <c r="L3287" s="75"/>
      <c r="M3287" s="66"/>
      <c r="N3287" s="61"/>
      <c r="O3287" s="65"/>
    </row>
    <row r="3288" spans="1:15" hidden="1" x14ac:dyDescent="0.25">
      <c r="A3288" s="61" t="s">
        <v>529</v>
      </c>
      <c r="B3288" s="61" t="s">
        <v>13907</v>
      </c>
      <c r="C3288" s="50">
        <v>20.7</v>
      </c>
      <c r="D3288" s="66">
        <v>45472</v>
      </c>
      <c r="E3288" s="61" t="s">
        <v>12978</v>
      </c>
      <c r="F3288" s="61"/>
      <c r="G3288" s="61" t="str">
        <f>VLOOKUP(Corrections[[#This Row],[Employee]],'[1]Management Hierarchy Report'!$A$2:$C$3607, 3, 0)</f>
        <v>Gary Bradley</v>
      </c>
      <c r="H3288" s="48" t="s">
        <v>77</v>
      </c>
      <c r="I3288" s="61" t="s">
        <v>70</v>
      </c>
      <c r="J3288" s="61" t="str">
        <f>VLOOKUP(Corrections[[#This Row],[Employee]],[1]!Expense_Data[#Data],14,0)</f>
        <v>SL31@tidalwaveautospa.com</v>
      </c>
      <c r="K3288" s="68">
        <v>45526</v>
      </c>
      <c r="L3288" s="75"/>
      <c r="M3288" s="66"/>
      <c r="N3288" s="61"/>
      <c r="O3288" s="65"/>
    </row>
    <row r="3289" spans="1:15" hidden="1" x14ac:dyDescent="0.25">
      <c r="A3289" s="61" t="s">
        <v>529</v>
      </c>
      <c r="B3289" s="61" t="s">
        <v>13907</v>
      </c>
      <c r="C3289" s="50">
        <v>110.64</v>
      </c>
      <c r="D3289" s="66">
        <v>45478</v>
      </c>
      <c r="E3289" s="61" t="s">
        <v>12978</v>
      </c>
      <c r="F3289" s="61"/>
      <c r="G3289" s="61" t="str">
        <f>VLOOKUP(Corrections[[#This Row],[Employee]],'[1]Management Hierarchy Report'!$A$2:$C$3607, 3, 0)</f>
        <v>Gary Bradley</v>
      </c>
      <c r="H3289" s="48" t="s">
        <v>77</v>
      </c>
      <c r="I3289" s="61" t="s">
        <v>70</v>
      </c>
      <c r="J3289" s="61" t="str">
        <f>VLOOKUP(Corrections[[#This Row],[Employee]],[1]!Expense_Data[#Data],14,0)</f>
        <v>SL31@tidalwaveautospa.com</v>
      </c>
      <c r="K3289" s="68">
        <v>45526</v>
      </c>
      <c r="L3289" s="75"/>
      <c r="M3289" s="66"/>
      <c r="N3289" s="61"/>
      <c r="O3289" s="65"/>
    </row>
    <row r="3290" spans="1:15" hidden="1" x14ac:dyDescent="0.25">
      <c r="A3290" s="61" t="s">
        <v>529</v>
      </c>
      <c r="B3290" s="61" t="s">
        <v>13907</v>
      </c>
      <c r="C3290" s="50">
        <v>21.21</v>
      </c>
      <c r="D3290" s="66">
        <v>45489</v>
      </c>
      <c r="E3290" s="61" t="s">
        <v>13030</v>
      </c>
      <c r="F3290" s="61"/>
      <c r="G3290" s="61" t="str">
        <f>VLOOKUP(Corrections[[#This Row],[Employee]],'[1]Management Hierarchy Report'!$A$2:$C$3607, 3, 0)</f>
        <v>Gary Bradley</v>
      </c>
      <c r="H3290" s="48" t="s">
        <v>77</v>
      </c>
      <c r="I3290" s="61" t="s">
        <v>70</v>
      </c>
      <c r="J3290" s="61" t="str">
        <f>VLOOKUP(Corrections[[#This Row],[Employee]],[1]!Expense_Data[#Data],14,0)</f>
        <v>SL31@tidalwaveautospa.com</v>
      </c>
      <c r="K3290" s="68">
        <v>45526</v>
      </c>
      <c r="L3290" s="75"/>
      <c r="M3290" s="66"/>
      <c r="N3290" s="61"/>
      <c r="O3290" s="65"/>
    </row>
    <row r="3291" spans="1:15" hidden="1" x14ac:dyDescent="0.25">
      <c r="A3291" s="61" t="s">
        <v>529</v>
      </c>
      <c r="B3291" s="61" t="s">
        <v>14115</v>
      </c>
      <c r="C3291" s="50">
        <v>78.14</v>
      </c>
      <c r="D3291" s="66">
        <v>45503</v>
      </c>
      <c r="E3291" s="61" t="s">
        <v>13030</v>
      </c>
      <c r="F3291" s="61"/>
      <c r="G3291" s="61" t="str">
        <f>VLOOKUP(Corrections[[#This Row],[Employee]],'[1]Management Hierarchy Report'!$A$2:$C$3607, 3, 0)</f>
        <v>Gary Bradley</v>
      </c>
      <c r="H3291" s="48" t="s">
        <v>77</v>
      </c>
      <c r="I3291" s="61" t="s">
        <v>70</v>
      </c>
      <c r="J3291" s="61" t="str">
        <f>VLOOKUP(Corrections[[#This Row],[Employee]],[1]!Expense_Data[#Data],14,0)</f>
        <v>SL31@tidalwaveautospa.com</v>
      </c>
      <c r="K3291" s="68">
        <v>45526</v>
      </c>
      <c r="L3291" s="75"/>
      <c r="M3291" s="66"/>
      <c r="N3291" s="61"/>
      <c r="O3291" s="65"/>
    </row>
    <row r="3292" spans="1:15" hidden="1" x14ac:dyDescent="0.25">
      <c r="A3292" s="61" t="s">
        <v>480</v>
      </c>
      <c r="B3292" s="61" t="s">
        <v>14149</v>
      </c>
      <c r="C3292" s="50">
        <v>157.75</v>
      </c>
      <c r="D3292" s="66">
        <v>45520</v>
      </c>
      <c r="E3292" s="61" t="s">
        <v>13870</v>
      </c>
      <c r="F3292" s="61"/>
      <c r="G3292" s="61" t="str">
        <f>VLOOKUP(Corrections[[#This Row],[Employee]],'[1]Management Hierarchy Report'!$A$2:$C$3607, 3, 0)</f>
        <v>Ricky Doyle</v>
      </c>
      <c r="H3292" s="48" t="s">
        <v>13872</v>
      </c>
      <c r="I3292" s="61" t="s">
        <v>70</v>
      </c>
      <c r="J3292" s="61" t="str">
        <f>VLOOKUP(Corrections[[#This Row],[Employee]],[1]!Expense_Data[#Data],14,0)</f>
        <v>SL229@tidalwaveautospa.com</v>
      </c>
      <c r="K3292" s="68">
        <v>45526</v>
      </c>
      <c r="L3292" s="75"/>
      <c r="M3292" s="66"/>
      <c r="N3292" s="61"/>
      <c r="O3292" s="65"/>
    </row>
    <row r="3293" spans="1:15" hidden="1" x14ac:dyDescent="0.25">
      <c r="A3293" s="61" t="s">
        <v>798</v>
      </c>
      <c r="B3293" s="61" t="s">
        <v>14094</v>
      </c>
      <c r="C3293" s="50">
        <v>252.5</v>
      </c>
      <c r="D3293" s="66">
        <v>45510</v>
      </c>
      <c r="E3293" s="61" t="s">
        <v>152</v>
      </c>
      <c r="F3293" s="61"/>
      <c r="G3293" s="61" t="str">
        <f>VLOOKUP(Corrections[[#This Row],[Employee]],'[1]Management Hierarchy Report'!$A$2:$C$3607, 3, 0)</f>
        <v>Derek Schillinger</v>
      </c>
      <c r="H3293" s="48" t="s">
        <v>77</v>
      </c>
      <c r="I3293" s="61" t="s">
        <v>70</v>
      </c>
      <c r="J3293" s="61" t="str">
        <f>VLOOKUP(Corrections[[#This Row],[Employee]],[1]!Expense_Data[#Data],14,0)</f>
        <v>SL181@tidalwaveautospa.com</v>
      </c>
      <c r="K3293" s="68">
        <v>45526</v>
      </c>
      <c r="L3293" s="75"/>
      <c r="M3293" s="66"/>
      <c r="N3293" s="61"/>
      <c r="O3293" s="65"/>
    </row>
    <row r="3294" spans="1:15" hidden="1" x14ac:dyDescent="0.25">
      <c r="A3294" s="61" t="s">
        <v>798</v>
      </c>
      <c r="B3294" s="61" t="s">
        <v>14094</v>
      </c>
      <c r="C3294" s="50">
        <v>1700</v>
      </c>
      <c r="D3294" s="66">
        <v>45512</v>
      </c>
      <c r="E3294" s="61" t="s">
        <v>152</v>
      </c>
      <c r="F3294" s="61"/>
      <c r="G3294" s="61" t="str">
        <f>VLOOKUP(Corrections[[#This Row],[Employee]],'[1]Management Hierarchy Report'!$A$2:$C$3607, 3, 0)</f>
        <v>Derek Schillinger</v>
      </c>
      <c r="H3294" s="48" t="s">
        <v>77</v>
      </c>
      <c r="I3294" s="61" t="s">
        <v>70</v>
      </c>
      <c r="J3294" s="61" t="str">
        <f>VLOOKUP(Corrections[[#This Row],[Employee]],[1]!Expense_Data[#Data],14,0)</f>
        <v>SL181@tidalwaveautospa.com</v>
      </c>
      <c r="K3294" s="68">
        <v>45526</v>
      </c>
      <c r="L3294" s="75"/>
      <c r="M3294" s="66"/>
      <c r="N3294" s="61"/>
      <c r="O3294" s="65"/>
    </row>
    <row r="3295" spans="1:15" hidden="1" x14ac:dyDescent="0.25">
      <c r="A3295" s="61" t="s">
        <v>4053</v>
      </c>
      <c r="B3295" s="61" t="s">
        <v>14154</v>
      </c>
      <c r="C3295" s="50">
        <v>46.59</v>
      </c>
      <c r="D3295" s="66">
        <v>45505</v>
      </c>
      <c r="E3295" s="61" t="s">
        <v>13852</v>
      </c>
      <c r="F3295" s="61"/>
      <c r="G3295" s="61" t="str">
        <f>VLOOKUP(Corrections[[#This Row],[Employee]],'[1]Management Hierarchy Report'!$A$2:$C$3607, 3, 0)</f>
        <v>Patrick Rollins</v>
      </c>
      <c r="H3295" s="48" t="s">
        <v>13854</v>
      </c>
      <c r="I3295" s="61" t="s">
        <v>70</v>
      </c>
      <c r="J3295" s="61" t="str">
        <f>VLOOKUP(Corrections[[#This Row],[Employee]],[1]!Expense_Data[#Data],14,0)</f>
        <v>SL110@tidalwaveautospa.com</v>
      </c>
      <c r="K3295" s="68">
        <v>45526</v>
      </c>
      <c r="L3295" s="75"/>
      <c r="M3295" s="66"/>
      <c r="N3295" s="61"/>
      <c r="O3295" s="65"/>
    </row>
    <row r="3296" spans="1:15" hidden="1" x14ac:dyDescent="0.25">
      <c r="A3296" s="61" t="s">
        <v>4053</v>
      </c>
      <c r="B3296" s="61" t="s">
        <v>14154</v>
      </c>
      <c r="C3296" s="50">
        <v>38.159999999999997</v>
      </c>
      <c r="D3296" s="66">
        <v>45511</v>
      </c>
      <c r="E3296" s="61" t="s">
        <v>13852</v>
      </c>
      <c r="F3296" s="61"/>
      <c r="G3296" s="61" t="str">
        <f>VLOOKUP(Corrections[[#This Row],[Employee]],'[1]Management Hierarchy Report'!$A$2:$C$3607, 3, 0)</f>
        <v>Patrick Rollins</v>
      </c>
      <c r="H3296" s="48" t="s">
        <v>13854</v>
      </c>
      <c r="I3296" s="61" t="s">
        <v>70</v>
      </c>
      <c r="J3296" s="61" t="str">
        <f>VLOOKUP(Corrections[[#This Row],[Employee]],[1]!Expense_Data[#Data],14,0)</f>
        <v>SL110@tidalwaveautospa.com</v>
      </c>
      <c r="K3296" s="68">
        <v>45526</v>
      </c>
      <c r="L3296" s="75"/>
      <c r="M3296" s="66"/>
      <c r="N3296" s="61"/>
      <c r="O3296" s="65"/>
    </row>
    <row r="3297" spans="1:15" hidden="1" x14ac:dyDescent="0.25">
      <c r="A3297" s="61" t="s">
        <v>4053</v>
      </c>
      <c r="B3297" s="61" t="s">
        <v>14154</v>
      </c>
      <c r="C3297" s="50">
        <v>93.17</v>
      </c>
      <c r="D3297" s="66">
        <v>45520</v>
      </c>
      <c r="E3297" s="61" t="s">
        <v>13852</v>
      </c>
      <c r="F3297" s="61"/>
      <c r="G3297" s="61" t="str">
        <f>VLOOKUP(Corrections[[#This Row],[Employee]],'[1]Management Hierarchy Report'!$A$2:$C$3607, 3, 0)</f>
        <v>Patrick Rollins</v>
      </c>
      <c r="H3297" s="48" t="s">
        <v>13854</v>
      </c>
      <c r="I3297" s="61" t="s">
        <v>70</v>
      </c>
      <c r="J3297" s="61" t="str">
        <f>VLOOKUP(Corrections[[#This Row],[Employee]],[1]!Expense_Data[#Data],14,0)</f>
        <v>SL110@tidalwaveautospa.com</v>
      </c>
      <c r="K3297" s="68">
        <v>45526</v>
      </c>
      <c r="L3297" s="75"/>
      <c r="M3297" s="66"/>
      <c r="N3297" s="61"/>
      <c r="O3297" s="65"/>
    </row>
    <row r="3298" spans="1:15" hidden="1" x14ac:dyDescent="0.25">
      <c r="A3298" s="61" t="s">
        <v>266</v>
      </c>
      <c r="B3298" s="61" t="s">
        <v>14099</v>
      </c>
      <c r="C3298" s="50">
        <v>5190.75</v>
      </c>
      <c r="D3298" s="66">
        <v>45520</v>
      </c>
      <c r="E3298" s="61" t="s">
        <v>13870</v>
      </c>
      <c r="F3298" s="61"/>
      <c r="G3298" s="61" t="str">
        <f>VLOOKUP(Corrections[[#This Row],[Employee]],'[1]Management Hierarchy Report'!$A$2:$C$3607, 3, 0)</f>
        <v>Bruce Maxwell</v>
      </c>
      <c r="H3298" s="48" t="s">
        <v>13872</v>
      </c>
      <c r="I3298" s="61" t="s">
        <v>70</v>
      </c>
      <c r="J3298" s="61" t="str">
        <f>VLOOKUP(Corrections[[#This Row],[Employee]],[1]!Expense_Data[#Data],14,0)</f>
        <v>mike.donnelly@tidalwaveautospa.com</v>
      </c>
      <c r="K3298" s="68">
        <v>45526</v>
      </c>
      <c r="L3298" s="75"/>
      <c r="M3298" s="66"/>
      <c r="N3298" s="61"/>
      <c r="O3298" s="65"/>
    </row>
    <row r="3299" spans="1:15" hidden="1" x14ac:dyDescent="0.25">
      <c r="A3299" s="61" t="s">
        <v>243</v>
      </c>
      <c r="B3299" s="61" t="s">
        <v>14158</v>
      </c>
      <c r="C3299" s="50">
        <v>2093.7600000000002</v>
      </c>
      <c r="D3299" s="66">
        <v>45519</v>
      </c>
      <c r="E3299" s="61" t="s">
        <v>13870</v>
      </c>
      <c r="F3299" s="61"/>
      <c r="G3299" s="61" t="str">
        <f>VLOOKUP(Corrections[[#This Row],[Employee]],'[1]Management Hierarchy Report'!$A$2:$C$3607, 3, 0)</f>
        <v>Bruce Maxwell</v>
      </c>
      <c r="H3299" s="48" t="s">
        <v>13872</v>
      </c>
      <c r="I3299" s="61" t="s">
        <v>70</v>
      </c>
      <c r="J3299" s="61" t="str">
        <f>VLOOKUP(Corrections[[#This Row],[Employee]],[1]!Expense_Data[#Data],14,0)</f>
        <v>patrick.rollins@tidalwaveautospa.com</v>
      </c>
      <c r="K3299" s="68">
        <v>45526</v>
      </c>
      <c r="L3299" s="75"/>
      <c r="M3299" s="66"/>
      <c r="N3299" s="61"/>
      <c r="O3299" s="65"/>
    </row>
    <row r="3300" spans="1:15" hidden="1" x14ac:dyDescent="0.25">
      <c r="A3300" s="61" t="s">
        <v>243</v>
      </c>
      <c r="B3300" s="61" t="s">
        <v>14159</v>
      </c>
      <c r="C3300" s="50">
        <v>1046.8800000000001</v>
      </c>
      <c r="D3300" s="66">
        <v>45524</v>
      </c>
      <c r="E3300" s="61" t="s">
        <v>13870</v>
      </c>
      <c r="F3300" s="61"/>
      <c r="G3300" s="61" t="str">
        <f>VLOOKUP(Corrections[[#This Row],[Employee]],'[1]Management Hierarchy Report'!$A$2:$C$3607, 3, 0)</f>
        <v>Bruce Maxwell</v>
      </c>
      <c r="H3300" s="48" t="s">
        <v>13872</v>
      </c>
      <c r="I3300" s="61" t="s">
        <v>70</v>
      </c>
      <c r="J3300" s="61" t="str">
        <f>VLOOKUP(Corrections[[#This Row],[Employee]],[1]!Expense_Data[#Data],14,0)</f>
        <v>patrick.rollins@tidalwaveautospa.com</v>
      </c>
      <c r="K3300" s="68">
        <v>45526</v>
      </c>
      <c r="L3300" s="75"/>
      <c r="M3300" s="66"/>
      <c r="N3300" s="61"/>
      <c r="O3300" s="65"/>
    </row>
    <row r="3301" spans="1:15" hidden="1" x14ac:dyDescent="0.25">
      <c r="A3301" s="61" t="s">
        <v>2727</v>
      </c>
      <c r="B3301" s="61" t="s">
        <v>14157</v>
      </c>
      <c r="C3301" s="50">
        <v>35.99</v>
      </c>
      <c r="D3301" s="66">
        <v>45510</v>
      </c>
      <c r="E3301" s="61" t="s">
        <v>13082</v>
      </c>
      <c r="F3301" s="61"/>
      <c r="G3301" s="61" t="str">
        <f>VLOOKUP(Corrections[[#This Row],[Employee]],'[1]Management Hierarchy Report'!$A$2:$C$3607, 3, 0)</f>
        <v>Patrick Rollins</v>
      </c>
      <c r="H3301" s="48" t="s">
        <v>77</v>
      </c>
      <c r="I3301" s="61" t="s">
        <v>70</v>
      </c>
      <c r="J3301" s="61" t="str">
        <f>VLOOKUP(Corrections[[#This Row],[Employee]],[1]!Expense_Data[#Data],14,0)</f>
        <v>SL291@tidalwaveautospa.com</v>
      </c>
      <c r="K3301" s="68">
        <v>45526</v>
      </c>
      <c r="L3301" s="75"/>
      <c r="M3301" s="66"/>
      <c r="N3301" s="61"/>
      <c r="O3301" s="65"/>
    </row>
    <row r="3302" spans="1:15" hidden="1" x14ac:dyDescent="0.25">
      <c r="A3302" s="61" t="s">
        <v>711</v>
      </c>
      <c r="B3302" s="61" t="s">
        <v>14144</v>
      </c>
      <c r="C3302" s="50">
        <v>94.28</v>
      </c>
      <c r="D3302" s="66">
        <v>45502</v>
      </c>
      <c r="E3302" s="61" t="s">
        <v>521</v>
      </c>
      <c r="F3302" s="61"/>
      <c r="G3302" s="61" t="str">
        <f>VLOOKUP(Corrections[[#This Row],[Employee]],'[1]Management Hierarchy Report'!$A$2:$C$3607, 3, 0)</f>
        <v>Michael Dodge</v>
      </c>
      <c r="H3302" s="48" t="s">
        <v>77</v>
      </c>
      <c r="I3302" s="61" t="s">
        <v>70</v>
      </c>
      <c r="J3302" s="61" t="str">
        <f>VLOOKUP(Corrections[[#This Row],[Employee]],[1]!Expense_Data[#Data],14,0)</f>
        <v>SL5@tidalwaveautospa.com</v>
      </c>
      <c r="K3302" s="68">
        <v>45526</v>
      </c>
      <c r="L3302" s="75"/>
      <c r="M3302" s="66"/>
      <c r="N3302" s="61"/>
      <c r="O3302" s="65"/>
    </row>
    <row r="3303" spans="1:15" hidden="1" x14ac:dyDescent="0.25">
      <c r="A3303" s="61" t="s">
        <v>711</v>
      </c>
      <c r="B3303" s="61" t="s">
        <v>14144</v>
      </c>
      <c r="C3303" s="50">
        <v>76.900000000000006</v>
      </c>
      <c r="D3303" s="66">
        <v>45516</v>
      </c>
      <c r="E3303" s="61" t="s">
        <v>13030</v>
      </c>
      <c r="F3303" s="61"/>
      <c r="G3303" s="61" t="str">
        <f>VLOOKUP(Corrections[[#This Row],[Employee]],'[1]Management Hierarchy Report'!$A$2:$C$3607, 3, 0)</f>
        <v>Michael Dodge</v>
      </c>
      <c r="H3303" s="48" t="s">
        <v>77</v>
      </c>
      <c r="I3303" s="61" t="s">
        <v>70</v>
      </c>
      <c r="J3303" s="61" t="str">
        <f>VLOOKUP(Corrections[[#This Row],[Employee]],[1]!Expense_Data[#Data],14,0)</f>
        <v>SL5@tidalwaveautospa.com</v>
      </c>
      <c r="K3303" s="68">
        <v>45526</v>
      </c>
      <c r="L3303" s="75"/>
      <c r="M3303" s="66"/>
      <c r="N3303" s="61"/>
      <c r="O3303" s="65"/>
    </row>
    <row r="3304" spans="1:15" hidden="1" x14ac:dyDescent="0.25">
      <c r="A3304" s="61" t="s">
        <v>5460</v>
      </c>
      <c r="B3304" s="61" t="s">
        <v>13004</v>
      </c>
      <c r="C3304" s="50">
        <v>157.21</v>
      </c>
      <c r="D3304" s="66">
        <v>45461</v>
      </c>
      <c r="E3304" s="61" t="s">
        <v>13828</v>
      </c>
      <c r="F3304" s="61"/>
      <c r="G3304" s="61" t="str">
        <f>VLOOKUP(Corrections[[#This Row],[Employee]],'[1]Management Hierarchy Report'!$A$2:$C$3607, 3, 0)</f>
        <v>Derek Schillinger</v>
      </c>
      <c r="H3304" s="48" t="s">
        <v>77</v>
      </c>
      <c r="I3304" s="61" t="s">
        <v>70</v>
      </c>
      <c r="J3304" s="61" t="str">
        <f>VLOOKUP(Corrections[[#This Row],[Employee]],[1]!Expense_Data[#Data],14,0)</f>
        <v>SL266@tidalwaveautospa.com</v>
      </c>
      <c r="K3304" s="68">
        <v>45526</v>
      </c>
      <c r="L3304" s="75"/>
      <c r="M3304" s="66"/>
      <c r="N3304" s="61"/>
      <c r="O3304" s="65"/>
    </row>
    <row r="3305" spans="1:15" hidden="1" x14ac:dyDescent="0.25">
      <c r="A3305" s="61" t="s">
        <v>5460</v>
      </c>
      <c r="B3305" s="61" t="s">
        <v>13004</v>
      </c>
      <c r="C3305" s="50">
        <v>104.78</v>
      </c>
      <c r="D3305" s="66">
        <v>45461</v>
      </c>
      <c r="E3305" s="61" t="s">
        <v>13828</v>
      </c>
      <c r="F3305" s="61"/>
      <c r="G3305" s="61" t="str">
        <f>VLOOKUP(Corrections[[#This Row],[Employee]],'[1]Management Hierarchy Report'!$A$2:$C$3607, 3, 0)</f>
        <v>Derek Schillinger</v>
      </c>
      <c r="H3305" s="48" t="s">
        <v>77</v>
      </c>
      <c r="I3305" s="61" t="s">
        <v>70</v>
      </c>
      <c r="J3305" s="61" t="str">
        <f>VLOOKUP(Corrections[[#This Row],[Employee]],[1]!Expense_Data[#Data],14,0)</f>
        <v>SL266@tidalwaveautospa.com</v>
      </c>
      <c r="K3305" s="68">
        <v>45526</v>
      </c>
      <c r="L3305" s="75"/>
      <c r="M3305" s="66"/>
      <c r="N3305" s="61"/>
      <c r="O3305" s="65"/>
    </row>
    <row r="3306" spans="1:15" hidden="1" x14ac:dyDescent="0.25">
      <c r="A3306" s="61" t="s">
        <v>5460</v>
      </c>
      <c r="B3306" s="61" t="s">
        <v>13004</v>
      </c>
      <c r="C3306" s="50">
        <v>149.04</v>
      </c>
      <c r="D3306" s="66">
        <v>45469</v>
      </c>
      <c r="E3306" s="61" t="s">
        <v>13828</v>
      </c>
      <c r="F3306" s="61"/>
      <c r="G3306" s="61" t="str">
        <f>VLOOKUP(Corrections[[#This Row],[Employee]],'[1]Management Hierarchy Report'!$A$2:$C$3607, 3, 0)</f>
        <v>Derek Schillinger</v>
      </c>
      <c r="H3306" s="48" t="s">
        <v>77</v>
      </c>
      <c r="I3306" s="61" t="s">
        <v>70</v>
      </c>
      <c r="J3306" s="61" t="str">
        <f>VLOOKUP(Corrections[[#This Row],[Employee]],[1]!Expense_Data[#Data],14,0)</f>
        <v>SL266@tidalwaveautospa.com</v>
      </c>
      <c r="K3306" s="68">
        <v>45526</v>
      </c>
      <c r="L3306" s="75"/>
      <c r="M3306" s="66"/>
      <c r="N3306" s="61"/>
      <c r="O3306" s="65"/>
    </row>
    <row r="3307" spans="1:15" hidden="1" x14ac:dyDescent="0.25">
      <c r="A3307" s="61" t="s">
        <v>5460</v>
      </c>
      <c r="B3307" s="61" t="s">
        <v>13004</v>
      </c>
      <c r="C3307" s="50">
        <v>62.97</v>
      </c>
      <c r="D3307" s="66">
        <v>45471</v>
      </c>
      <c r="E3307" s="61" t="s">
        <v>13828</v>
      </c>
      <c r="F3307" s="61"/>
      <c r="G3307" s="61" t="str">
        <f>VLOOKUP(Corrections[[#This Row],[Employee]],'[1]Management Hierarchy Report'!$A$2:$C$3607, 3, 0)</f>
        <v>Derek Schillinger</v>
      </c>
      <c r="H3307" s="48" t="s">
        <v>77</v>
      </c>
      <c r="I3307" s="61" t="s">
        <v>70</v>
      </c>
      <c r="J3307" s="61" t="str">
        <f>VLOOKUP(Corrections[[#This Row],[Employee]],[1]!Expense_Data[#Data],14,0)</f>
        <v>SL266@tidalwaveautospa.com</v>
      </c>
      <c r="K3307" s="68">
        <v>45526</v>
      </c>
      <c r="L3307" s="75"/>
      <c r="M3307" s="66"/>
      <c r="N3307" s="61"/>
      <c r="O3307" s="65"/>
    </row>
    <row r="3308" spans="1:15" hidden="1" x14ac:dyDescent="0.25">
      <c r="A3308" s="61" t="s">
        <v>5460</v>
      </c>
      <c r="B3308" s="61" t="s">
        <v>13010</v>
      </c>
      <c r="C3308" s="50">
        <v>129.08000000000001</v>
      </c>
      <c r="D3308" s="66">
        <v>45487</v>
      </c>
      <c r="E3308" s="61" t="s">
        <v>13828</v>
      </c>
      <c r="F3308" s="61"/>
      <c r="G3308" s="61" t="str">
        <f>VLOOKUP(Corrections[[#This Row],[Employee]],'[1]Management Hierarchy Report'!$A$2:$C$3607, 3, 0)</f>
        <v>Derek Schillinger</v>
      </c>
      <c r="H3308" s="48" t="s">
        <v>77</v>
      </c>
      <c r="I3308" s="61" t="s">
        <v>70</v>
      </c>
      <c r="J3308" s="61" t="str">
        <f>VLOOKUP(Corrections[[#This Row],[Employee]],[1]!Expense_Data[#Data],14,0)</f>
        <v>SL266@tidalwaveautospa.com</v>
      </c>
      <c r="K3308" s="68">
        <v>45526</v>
      </c>
      <c r="L3308" s="75"/>
      <c r="M3308" s="66"/>
      <c r="N3308" s="61"/>
      <c r="O3308" s="65"/>
    </row>
    <row r="3309" spans="1:15" hidden="1" x14ac:dyDescent="0.25">
      <c r="A3309" s="61" t="s">
        <v>2805</v>
      </c>
      <c r="B3309" s="61" t="s">
        <v>14111</v>
      </c>
      <c r="C3309" s="50">
        <v>96.19</v>
      </c>
      <c r="D3309" s="66">
        <v>45490</v>
      </c>
      <c r="E3309" s="61" t="s">
        <v>13030</v>
      </c>
      <c r="F3309" s="61"/>
      <c r="G3309" s="61" t="str">
        <f>VLOOKUP(Corrections[[#This Row],[Employee]],'[1]Management Hierarchy Report'!$A$2:$C$3607, 3, 0)</f>
        <v>Gary Bradley</v>
      </c>
      <c r="H3309" s="48" t="s">
        <v>77</v>
      </c>
      <c r="I3309" s="61" t="s">
        <v>70</v>
      </c>
      <c r="J3309" s="61" t="str">
        <f>VLOOKUP(Corrections[[#This Row],[Employee]],[1]!Expense_Data[#Data],14,0)</f>
        <v>SL44@tidalwaveautospa.com</v>
      </c>
      <c r="K3309" s="68">
        <v>45526</v>
      </c>
      <c r="L3309" s="75"/>
      <c r="M3309" s="66"/>
      <c r="N3309" s="61"/>
      <c r="O3309" s="65"/>
    </row>
    <row r="3310" spans="1:15" hidden="1" x14ac:dyDescent="0.25">
      <c r="A3310" s="61" t="s">
        <v>2805</v>
      </c>
      <c r="B3310" s="61" t="s">
        <v>14111</v>
      </c>
      <c r="C3310" s="50">
        <v>265.47000000000003</v>
      </c>
      <c r="D3310" s="66">
        <v>45515</v>
      </c>
      <c r="E3310" s="61" t="s">
        <v>13030</v>
      </c>
      <c r="F3310" s="61"/>
      <c r="G3310" s="61" t="str">
        <f>VLOOKUP(Corrections[[#This Row],[Employee]],'[1]Management Hierarchy Report'!$A$2:$C$3607, 3, 0)</f>
        <v>Gary Bradley</v>
      </c>
      <c r="H3310" s="48" t="s">
        <v>77</v>
      </c>
      <c r="I3310" s="61" t="s">
        <v>70</v>
      </c>
      <c r="J3310" s="61" t="str">
        <f>VLOOKUP(Corrections[[#This Row],[Employee]],[1]!Expense_Data[#Data],14,0)</f>
        <v>SL44@tidalwaveautospa.com</v>
      </c>
      <c r="K3310" s="68">
        <v>45526</v>
      </c>
      <c r="L3310" s="75"/>
      <c r="M3310" s="66"/>
      <c r="N3310" s="61"/>
      <c r="O3310" s="65"/>
    </row>
    <row r="3311" spans="1:15" hidden="1" x14ac:dyDescent="0.25">
      <c r="A3311" s="61" t="s">
        <v>2805</v>
      </c>
      <c r="B3311" s="61" t="s">
        <v>14111</v>
      </c>
      <c r="C3311" s="50">
        <v>37</v>
      </c>
      <c r="D3311" s="66">
        <v>45519</v>
      </c>
      <c r="E3311" s="61" t="s">
        <v>13082</v>
      </c>
      <c r="F3311" s="61"/>
      <c r="G3311" s="61" t="str">
        <f>VLOOKUP(Corrections[[#This Row],[Employee]],'[1]Management Hierarchy Report'!$A$2:$C$3607, 3, 0)</f>
        <v>Gary Bradley</v>
      </c>
      <c r="H3311" s="48" t="s">
        <v>77</v>
      </c>
      <c r="I3311" s="61" t="s">
        <v>70</v>
      </c>
      <c r="J3311" s="61" t="str">
        <f>VLOOKUP(Corrections[[#This Row],[Employee]],[1]!Expense_Data[#Data],14,0)</f>
        <v>SL44@tidalwaveautospa.com</v>
      </c>
      <c r="K3311" s="68">
        <v>45526</v>
      </c>
      <c r="L3311" s="75"/>
      <c r="M3311" s="66"/>
      <c r="N3311" s="61"/>
      <c r="O3311" s="65"/>
    </row>
    <row r="3312" spans="1:15" hidden="1" x14ac:dyDescent="0.25">
      <c r="A3312" s="61" t="s">
        <v>2850</v>
      </c>
      <c r="B3312" s="61" t="s">
        <v>12964</v>
      </c>
      <c r="C3312" s="50">
        <v>75.59</v>
      </c>
      <c r="D3312" s="66">
        <v>45443</v>
      </c>
      <c r="E3312" s="61" t="s">
        <v>12978</v>
      </c>
      <c r="F3312" s="61"/>
      <c r="G3312" s="61" t="str">
        <f>VLOOKUP(Corrections[[#This Row],[Employee]],'[1]Management Hierarchy Report'!$A$2:$C$3607, 3, 0)</f>
        <v>David Foster</v>
      </c>
      <c r="H3312" s="48" t="s">
        <v>77</v>
      </c>
      <c r="I3312" s="61" t="s">
        <v>70</v>
      </c>
      <c r="J3312" s="61" t="str">
        <f>VLOOKUP(Corrections[[#This Row],[Employee]],[1]!Expense_Data[#Data],14,0)</f>
        <v>SL94@tidalwaveautospa.com</v>
      </c>
      <c r="K3312" s="68">
        <v>45526</v>
      </c>
      <c r="L3312" s="75"/>
      <c r="M3312" s="66"/>
      <c r="N3312" s="61"/>
      <c r="O3312" s="65"/>
    </row>
    <row r="3313" spans="1:15" hidden="1" x14ac:dyDescent="0.25">
      <c r="A3313" s="61" t="s">
        <v>2850</v>
      </c>
      <c r="B3313" s="61" t="s">
        <v>12964</v>
      </c>
      <c r="C3313" s="57">
        <v>21.73</v>
      </c>
      <c r="D3313" s="66">
        <v>45449</v>
      </c>
      <c r="E3313" s="61" t="s">
        <v>13082</v>
      </c>
      <c r="F3313" s="61"/>
      <c r="G3313" s="61" t="str">
        <f>VLOOKUP(Corrections[[#This Row],[Employee]],'[1]Management Hierarchy Report'!$A$2:$C$3607, 3, 0)</f>
        <v>David Foster</v>
      </c>
      <c r="H3313" s="48" t="s">
        <v>77</v>
      </c>
      <c r="I3313" s="61" t="s">
        <v>70</v>
      </c>
      <c r="J3313" s="61" t="str">
        <f>VLOOKUP(Corrections[[#This Row],[Employee]],[1]!Expense_Data[#Data],14,0)</f>
        <v>SL94@tidalwaveautospa.com</v>
      </c>
      <c r="K3313" s="68">
        <v>45526</v>
      </c>
      <c r="L3313" s="75"/>
      <c r="M3313" s="66"/>
      <c r="N3313" s="61"/>
      <c r="O3313" s="65"/>
    </row>
    <row r="3314" spans="1:15" hidden="1" x14ac:dyDescent="0.25">
      <c r="A3314" s="61" t="s">
        <v>2850</v>
      </c>
      <c r="B3314" s="61" t="s">
        <v>12964</v>
      </c>
      <c r="C3314" s="57">
        <v>88.55</v>
      </c>
      <c r="D3314" s="66">
        <v>45456</v>
      </c>
      <c r="E3314" s="61" t="s">
        <v>12978</v>
      </c>
      <c r="F3314" s="61"/>
      <c r="G3314" s="61" t="str">
        <f>VLOOKUP(Corrections[[#This Row],[Employee]],'[1]Management Hierarchy Report'!$A$2:$C$3607, 3, 0)</f>
        <v>David Foster</v>
      </c>
      <c r="H3314" s="48" t="s">
        <v>77</v>
      </c>
      <c r="I3314" s="61" t="s">
        <v>70</v>
      </c>
      <c r="J3314" s="61" t="str">
        <f>VLOOKUP(Corrections[[#This Row],[Employee]],[1]!Expense_Data[#Data],14,0)</f>
        <v>SL94@tidalwaveautospa.com</v>
      </c>
      <c r="K3314" s="68">
        <v>45526</v>
      </c>
      <c r="L3314" s="75"/>
      <c r="M3314" s="66"/>
      <c r="N3314" s="61"/>
      <c r="O3314" s="65"/>
    </row>
    <row r="3315" spans="1:15" hidden="1" x14ac:dyDescent="0.25">
      <c r="A3315" s="61" t="s">
        <v>320</v>
      </c>
      <c r="B3315" s="61" t="s">
        <v>14095</v>
      </c>
      <c r="C3315" s="50">
        <v>106.42</v>
      </c>
      <c r="D3315" s="66">
        <v>45422</v>
      </c>
      <c r="E3315" s="61" t="s">
        <v>12978</v>
      </c>
      <c r="F3315" s="61"/>
      <c r="G3315" s="61" t="str">
        <f>VLOOKUP(Corrections[[#This Row],[Employee]],'[1]Management Hierarchy Report'!$A$2:$C$3607, 3, 0)</f>
        <v>Derek Schillinger</v>
      </c>
      <c r="H3315" s="48" t="s">
        <v>77</v>
      </c>
      <c r="I3315" s="61" t="s">
        <v>70</v>
      </c>
      <c r="J3315" s="61" t="str">
        <f>VLOOKUP(Corrections[[#This Row],[Employee]],[1]!Expense_Data[#Data],14,0)</f>
        <v>SL236@tidalwaveautospa.com</v>
      </c>
      <c r="K3315" s="68">
        <v>45526</v>
      </c>
      <c r="L3315" s="75"/>
      <c r="M3315" s="66"/>
      <c r="N3315" s="61"/>
      <c r="O3315" s="65"/>
    </row>
    <row r="3316" spans="1:15" hidden="1" x14ac:dyDescent="0.25">
      <c r="A3316" s="61" t="s">
        <v>320</v>
      </c>
      <c r="B3316" s="61" t="s">
        <v>14095</v>
      </c>
      <c r="C3316" s="50">
        <v>44.22</v>
      </c>
      <c r="D3316" s="66">
        <v>45422</v>
      </c>
      <c r="E3316" s="61" t="s">
        <v>12978</v>
      </c>
      <c r="F3316" s="61"/>
      <c r="G3316" s="61" t="str">
        <f>VLOOKUP(Corrections[[#This Row],[Employee]],'[1]Management Hierarchy Report'!$A$2:$C$3607, 3, 0)</f>
        <v>Derek Schillinger</v>
      </c>
      <c r="H3316" s="48" t="s">
        <v>77</v>
      </c>
      <c r="I3316" s="61" t="s">
        <v>70</v>
      </c>
      <c r="J3316" s="61" t="str">
        <f>VLOOKUP(Corrections[[#This Row],[Employee]],[1]!Expense_Data[#Data],14,0)</f>
        <v>SL236@tidalwaveautospa.com</v>
      </c>
      <c r="K3316" s="68">
        <v>45526</v>
      </c>
      <c r="L3316" s="75"/>
      <c r="M3316" s="66"/>
      <c r="N3316" s="61"/>
      <c r="O3316" s="65"/>
    </row>
    <row r="3317" spans="1:15" hidden="1" x14ac:dyDescent="0.25">
      <c r="A3317" s="61" t="s">
        <v>320</v>
      </c>
      <c r="B3317" s="61" t="s">
        <v>14095</v>
      </c>
      <c r="C3317" s="50">
        <v>15.03</v>
      </c>
      <c r="D3317" s="66">
        <v>45427</v>
      </c>
      <c r="E3317" s="61" t="s">
        <v>13082</v>
      </c>
      <c r="F3317" s="61"/>
      <c r="G3317" s="61" t="str">
        <f>VLOOKUP(Corrections[[#This Row],[Employee]],'[1]Management Hierarchy Report'!$A$2:$C$3607, 3, 0)</f>
        <v>Derek Schillinger</v>
      </c>
      <c r="H3317" s="48" t="s">
        <v>77</v>
      </c>
      <c r="I3317" s="61" t="s">
        <v>70</v>
      </c>
      <c r="J3317" s="61" t="str">
        <f>VLOOKUP(Corrections[[#This Row],[Employee]],[1]!Expense_Data[#Data],14,0)</f>
        <v>SL236@tidalwaveautospa.com</v>
      </c>
      <c r="K3317" s="68">
        <v>45526</v>
      </c>
      <c r="L3317" s="75"/>
      <c r="M3317" s="66"/>
      <c r="N3317" s="61"/>
      <c r="O3317" s="65"/>
    </row>
    <row r="3318" spans="1:15" hidden="1" x14ac:dyDescent="0.25">
      <c r="A3318" s="61" t="s">
        <v>320</v>
      </c>
      <c r="B3318" s="61" t="s">
        <v>14095</v>
      </c>
      <c r="C3318" s="50">
        <v>33.71</v>
      </c>
      <c r="D3318" s="66">
        <v>45435</v>
      </c>
      <c r="E3318" s="61" t="s">
        <v>12978</v>
      </c>
      <c r="F3318" s="61"/>
      <c r="G3318" s="61" t="str">
        <f>VLOOKUP(Corrections[[#This Row],[Employee]],'[1]Management Hierarchy Report'!$A$2:$C$3607, 3, 0)</f>
        <v>Derek Schillinger</v>
      </c>
      <c r="H3318" s="48" t="s">
        <v>77</v>
      </c>
      <c r="I3318" s="61" t="s">
        <v>70</v>
      </c>
      <c r="J3318" s="61" t="str">
        <f>VLOOKUP(Corrections[[#This Row],[Employee]],[1]!Expense_Data[#Data],14,0)</f>
        <v>SL236@tidalwaveautospa.com</v>
      </c>
      <c r="K3318" s="68">
        <v>45526</v>
      </c>
      <c r="L3318" s="75"/>
      <c r="M3318" s="66"/>
      <c r="N3318" s="61"/>
      <c r="O3318" s="65"/>
    </row>
    <row r="3319" spans="1:15" hidden="1" x14ac:dyDescent="0.25">
      <c r="A3319" s="61" t="s">
        <v>320</v>
      </c>
      <c r="B3319" s="61" t="s">
        <v>14095</v>
      </c>
      <c r="C3319" s="50">
        <v>78.19</v>
      </c>
      <c r="D3319" s="66">
        <v>45441</v>
      </c>
      <c r="E3319" s="61" t="s">
        <v>13030</v>
      </c>
      <c r="F3319" s="61"/>
      <c r="G3319" s="61" t="str">
        <f>VLOOKUP(Corrections[[#This Row],[Employee]],'[1]Management Hierarchy Report'!$A$2:$C$3607, 3, 0)</f>
        <v>Derek Schillinger</v>
      </c>
      <c r="H3319" s="48" t="s">
        <v>77</v>
      </c>
      <c r="I3319" s="61" t="s">
        <v>70</v>
      </c>
      <c r="J3319" s="61" t="str">
        <f>VLOOKUP(Corrections[[#This Row],[Employee]],[1]!Expense_Data[#Data],14,0)</f>
        <v>SL236@tidalwaveautospa.com</v>
      </c>
      <c r="K3319" s="68">
        <v>45526</v>
      </c>
      <c r="L3319" s="75"/>
      <c r="M3319" s="66"/>
      <c r="N3319" s="61"/>
      <c r="O3319" s="65"/>
    </row>
    <row r="3320" spans="1:15" hidden="1" x14ac:dyDescent="0.25">
      <c r="A3320" s="61" t="s">
        <v>320</v>
      </c>
      <c r="B3320" s="61" t="s">
        <v>14095</v>
      </c>
      <c r="C3320" s="50">
        <v>216.88</v>
      </c>
      <c r="D3320" s="66">
        <v>45449</v>
      </c>
      <c r="E3320" s="61" t="s">
        <v>13828</v>
      </c>
      <c r="F3320" s="61"/>
      <c r="G3320" s="61" t="str">
        <f>VLOOKUP(Corrections[[#This Row],[Employee]],'[1]Management Hierarchy Report'!$A$2:$C$3607, 3, 0)</f>
        <v>Derek Schillinger</v>
      </c>
      <c r="H3320" s="48" t="s">
        <v>77</v>
      </c>
      <c r="I3320" s="61" t="s">
        <v>70</v>
      </c>
      <c r="J3320" s="61" t="str">
        <f>VLOOKUP(Corrections[[#This Row],[Employee]],[1]!Expense_Data[#Data],14,0)</f>
        <v>SL236@tidalwaveautospa.com</v>
      </c>
      <c r="K3320" s="68">
        <v>45526</v>
      </c>
      <c r="L3320" s="75"/>
      <c r="M3320" s="66"/>
      <c r="N3320" s="61"/>
      <c r="O3320" s="65"/>
    </row>
    <row r="3321" spans="1:15" hidden="1" x14ac:dyDescent="0.25">
      <c r="A3321" s="61" t="s">
        <v>320</v>
      </c>
      <c r="B3321" s="61" t="s">
        <v>14095</v>
      </c>
      <c r="C3321" s="50">
        <v>143.97</v>
      </c>
      <c r="D3321" s="66">
        <v>45449</v>
      </c>
      <c r="E3321" s="61" t="s">
        <v>12978</v>
      </c>
      <c r="F3321" s="61"/>
      <c r="G3321" s="61" t="str">
        <f>VLOOKUP(Corrections[[#This Row],[Employee]],'[1]Management Hierarchy Report'!$A$2:$C$3607, 3, 0)</f>
        <v>Derek Schillinger</v>
      </c>
      <c r="H3321" s="48" t="s">
        <v>77</v>
      </c>
      <c r="I3321" s="61" t="s">
        <v>70</v>
      </c>
      <c r="J3321" s="61" t="str">
        <f>VLOOKUP(Corrections[[#This Row],[Employee]],[1]!Expense_Data[#Data],14,0)</f>
        <v>SL236@tidalwaveautospa.com</v>
      </c>
      <c r="K3321" s="68">
        <v>45526</v>
      </c>
      <c r="L3321" s="75"/>
      <c r="M3321" s="66"/>
      <c r="N3321" s="61"/>
      <c r="O3321" s="65"/>
    </row>
    <row r="3322" spans="1:15" hidden="1" x14ac:dyDescent="0.25">
      <c r="A3322" s="61" t="s">
        <v>320</v>
      </c>
      <c r="B3322" s="61" t="s">
        <v>14095</v>
      </c>
      <c r="C3322" s="50">
        <v>313.16000000000003</v>
      </c>
      <c r="D3322" s="66">
        <v>45471</v>
      </c>
      <c r="E3322" s="61" t="s">
        <v>13828</v>
      </c>
      <c r="F3322" s="61"/>
      <c r="G3322" s="61" t="str">
        <f>VLOOKUP(Corrections[[#This Row],[Employee]],'[1]Management Hierarchy Report'!$A$2:$C$3607, 3, 0)</f>
        <v>Derek Schillinger</v>
      </c>
      <c r="H3322" s="48" t="s">
        <v>77</v>
      </c>
      <c r="I3322" s="61" t="s">
        <v>70</v>
      </c>
      <c r="J3322" s="61" t="str">
        <f>VLOOKUP(Corrections[[#This Row],[Employee]],[1]!Expense_Data[#Data],14,0)</f>
        <v>SL236@tidalwaveautospa.com</v>
      </c>
      <c r="K3322" s="68">
        <v>45526</v>
      </c>
      <c r="L3322" s="75"/>
      <c r="M3322" s="66"/>
      <c r="N3322" s="61"/>
      <c r="O3322" s="65"/>
    </row>
    <row r="3323" spans="1:15" hidden="1" x14ac:dyDescent="0.25">
      <c r="A3323" s="61" t="s">
        <v>2891</v>
      </c>
      <c r="B3323" s="61" t="s">
        <v>14148</v>
      </c>
      <c r="C3323" s="50">
        <v>120.2</v>
      </c>
      <c r="D3323" s="66">
        <v>45495</v>
      </c>
      <c r="E3323" s="61" t="s">
        <v>521</v>
      </c>
      <c r="F3323" s="61"/>
      <c r="G3323" s="61" t="str">
        <f>VLOOKUP(Corrections[[#This Row],[Employee]],'[1]Management Hierarchy Report'!$A$2:$C$3607, 3, 0)</f>
        <v>Michael Dodge</v>
      </c>
      <c r="H3323" s="48" t="s">
        <v>77</v>
      </c>
      <c r="I3323" s="61" t="s">
        <v>70</v>
      </c>
      <c r="J3323" s="61" t="str">
        <f>VLOOKUP(Corrections[[#This Row],[Employee]],[1]!Expense_Data[#Data],14,0)</f>
        <v>SL83@tidalwaveautospa.com</v>
      </c>
      <c r="K3323" s="68">
        <v>45526</v>
      </c>
      <c r="L3323" s="75"/>
      <c r="M3323" s="66"/>
      <c r="N3323" s="61"/>
      <c r="O3323" s="65"/>
    </row>
    <row r="3324" spans="1:15" hidden="1" x14ac:dyDescent="0.25">
      <c r="A3324" s="61" t="s">
        <v>14100</v>
      </c>
      <c r="B3324" s="61" t="s">
        <v>14101</v>
      </c>
      <c r="C3324" s="50">
        <v>588.91</v>
      </c>
      <c r="D3324" s="66">
        <v>45520</v>
      </c>
      <c r="E3324" s="61" t="s">
        <v>13870</v>
      </c>
      <c r="F3324" s="61"/>
      <c r="G3324" s="61" t="str">
        <f>VLOOKUP(Corrections[[#This Row],[Employee]],'[1]Management Hierarchy Report'!$A$2:$C$3607, 3, 0)</f>
        <v>David Foster</v>
      </c>
      <c r="H3324" s="48" t="s">
        <v>13872</v>
      </c>
      <c r="I3324" s="61" t="s">
        <v>70</v>
      </c>
      <c r="J3324" s="61" t="str">
        <f>VLOOKUP(Corrections[[#This Row],[Employee]],[1]!Expense_Data[#Data],14,0)</f>
        <v>ronald.beil@tidalwaveautospa.com</v>
      </c>
      <c r="K3324" s="68">
        <v>45526</v>
      </c>
      <c r="L3324" s="75"/>
      <c r="M3324" s="66"/>
      <c r="N3324" s="61"/>
      <c r="O3324" s="65"/>
    </row>
    <row r="3325" spans="1:15" hidden="1" x14ac:dyDescent="0.25">
      <c r="A3325" s="61" t="s">
        <v>2912</v>
      </c>
      <c r="B3325" s="61" t="s">
        <v>14116</v>
      </c>
      <c r="C3325" s="50">
        <v>201.82</v>
      </c>
      <c r="D3325" s="66">
        <v>45482</v>
      </c>
      <c r="E3325" s="61" t="s">
        <v>13828</v>
      </c>
      <c r="F3325" s="61"/>
      <c r="G3325" s="61" t="str">
        <f>VLOOKUP(Corrections[[#This Row],[Employee]],'[1]Management Hierarchy Report'!$A$2:$C$3607, 3, 0)</f>
        <v>Gary Bradley</v>
      </c>
      <c r="H3325" s="48" t="s">
        <v>77</v>
      </c>
      <c r="I3325" s="61" t="s">
        <v>70</v>
      </c>
      <c r="J3325" s="61" t="str">
        <f>VLOOKUP(Corrections[[#This Row],[Employee]],[1]!Expense_Data[#Data],14,0)</f>
        <v>SL78@tidalwaveautospa.com</v>
      </c>
      <c r="K3325" s="68">
        <v>45526</v>
      </c>
      <c r="L3325" s="75"/>
      <c r="M3325" s="66"/>
      <c r="N3325" s="61"/>
      <c r="O3325" s="65"/>
    </row>
    <row r="3326" spans="1:15" hidden="1" x14ac:dyDescent="0.25">
      <c r="A3326" s="61" t="s">
        <v>2912</v>
      </c>
      <c r="B3326" s="61" t="s">
        <v>14116</v>
      </c>
      <c r="C3326" s="50">
        <v>35.26</v>
      </c>
      <c r="D3326" s="66">
        <v>45488</v>
      </c>
      <c r="E3326" s="61" t="s">
        <v>13828</v>
      </c>
      <c r="F3326" s="61"/>
      <c r="G3326" s="61" t="str">
        <f>VLOOKUP(Corrections[[#This Row],[Employee]],'[1]Management Hierarchy Report'!$A$2:$C$3607, 3, 0)</f>
        <v>Gary Bradley</v>
      </c>
      <c r="H3326" s="48" t="s">
        <v>77</v>
      </c>
      <c r="I3326" s="61" t="s">
        <v>70</v>
      </c>
      <c r="J3326" s="61" t="str">
        <f>VLOOKUP(Corrections[[#This Row],[Employee]],[1]!Expense_Data[#Data],14,0)</f>
        <v>SL78@tidalwaveautospa.com</v>
      </c>
      <c r="K3326" s="68">
        <v>45526</v>
      </c>
      <c r="L3326" s="75"/>
      <c r="M3326" s="66"/>
      <c r="N3326" s="61"/>
      <c r="O3326" s="65"/>
    </row>
    <row r="3327" spans="1:15" hidden="1" x14ac:dyDescent="0.25">
      <c r="A3327" s="61" t="s">
        <v>2912</v>
      </c>
      <c r="B3327" s="61" t="s">
        <v>14116</v>
      </c>
      <c r="C3327" s="50">
        <v>64.81</v>
      </c>
      <c r="D3327" s="66">
        <v>45495</v>
      </c>
      <c r="E3327" s="61" t="s">
        <v>13828</v>
      </c>
      <c r="F3327" s="61"/>
      <c r="G3327" s="61" t="str">
        <f>VLOOKUP(Corrections[[#This Row],[Employee]],'[1]Management Hierarchy Report'!$A$2:$C$3607, 3, 0)</f>
        <v>Gary Bradley</v>
      </c>
      <c r="H3327" s="48" t="s">
        <v>77</v>
      </c>
      <c r="I3327" s="61" t="s">
        <v>70</v>
      </c>
      <c r="J3327" s="61" t="str">
        <f>VLOOKUP(Corrections[[#This Row],[Employee]],[1]!Expense_Data[#Data],14,0)</f>
        <v>SL78@tidalwaveautospa.com</v>
      </c>
      <c r="K3327" s="68">
        <v>45526</v>
      </c>
      <c r="L3327" s="75"/>
      <c r="M3327" s="66"/>
      <c r="N3327" s="61"/>
      <c r="O3327" s="65"/>
    </row>
    <row r="3328" spans="1:15" hidden="1" x14ac:dyDescent="0.25">
      <c r="A3328" s="61" t="s">
        <v>451</v>
      </c>
      <c r="B3328" s="61" t="s">
        <v>14152</v>
      </c>
      <c r="C3328" s="50">
        <v>64.19</v>
      </c>
      <c r="D3328" s="66">
        <v>45524</v>
      </c>
      <c r="E3328" s="61" t="s">
        <v>13870</v>
      </c>
      <c r="F3328" s="61"/>
      <c r="G3328" s="61" t="str">
        <f>VLOOKUP(Corrections[[#This Row],[Employee]],'[1]Management Hierarchy Report'!$A$2:$C$3607, 3, 0)</f>
        <v>Ricky Doyle</v>
      </c>
      <c r="H3328" s="48" t="s">
        <v>13872</v>
      </c>
      <c r="I3328" s="61" t="s">
        <v>70</v>
      </c>
      <c r="J3328" s="61" t="str">
        <f>VLOOKUP(Corrections[[#This Row],[Employee]],[1]!Expense_Data[#Data],14,0)</f>
        <v>SL192@tidalwaveautospa.com</v>
      </c>
      <c r="K3328" s="68">
        <v>45526</v>
      </c>
      <c r="L3328" s="75"/>
      <c r="M3328" s="66"/>
      <c r="N3328" s="61"/>
      <c r="O3328" s="65"/>
    </row>
    <row r="3329" spans="1:15" hidden="1" x14ac:dyDescent="0.25">
      <c r="A3329" s="61" t="s">
        <v>451</v>
      </c>
      <c r="B3329" s="61" t="s">
        <v>14151</v>
      </c>
      <c r="C3329" s="50">
        <v>40.56</v>
      </c>
      <c r="D3329" s="66">
        <v>45497</v>
      </c>
      <c r="E3329" s="61" t="s">
        <v>13828</v>
      </c>
      <c r="F3329" s="61"/>
      <c r="G3329" s="61" t="str">
        <f>VLOOKUP(Corrections[[#This Row],[Employee]],'[1]Management Hierarchy Report'!$A$2:$C$3607, 3, 0)</f>
        <v>Ricky Doyle</v>
      </c>
      <c r="H3329" s="48" t="s">
        <v>77</v>
      </c>
      <c r="I3329" s="61" t="s">
        <v>70</v>
      </c>
      <c r="J3329" s="61" t="str">
        <f>VLOOKUP(Corrections[[#This Row],[Employee]],[1]!Expense_Data[#Data],14,0)</f>
        <v>SL192@tidalwaveautospa.com</v>
      </c>
      <c r="K3329" s="68">
        <v>45526</v>
      </c>
      <c r="L3329" s="75"/>
      <c r="M3329" s="66"/>
      <c r="N3329" s="61"/>
      <c r="O3329" s="65"/>
    </row>
    <row r="3330" spans="1:15" hidden="1" x14ac:dyDescent="0.25">
      <c r="A3330" s="61" t="s">
        <v>451</v>
      </c>
      <c r="B3330" s="61" t="s">
        <v>14151</v>
      </c>
      <c r="C3330" s="50">
        <v>21.38</v>
      </c>
      <c r="D3330" s="66">
        <v>45499</v>
      </c>
      <c r="E3330" s="61" t="s">
        <v>13082</v>
      </c>
      <c r="F3330" s="61"/>
      <c r="G3330" s="61" t="str">
        <f>VLOOKUP(Corrections[[#This Row],[Employee]],'[1]Management Hierarchy Report'!$A$2:$C$3607, 3, 0)</f>
        <v>Ricky Doyle</v>
      </c>
      <c r="H3330" s="48" t="s">
        <v>77</v>
      </c>
      <c r="I3330" s="61" t="s">
        <v>70</v>
      </c>
      <c r="J3330" s="61" t="str">
        <f>VLOOKUP(Corrections[[#This Row],[Employee]],[1]!Expense_Data[#Data],14,0)</f>
        <v>SL192@tidalwaveautospa.com</v>
      </c>
      <c r="K3330" s="68">
        <v>45526</v>
      </c>
      <c r="L3330" s="75"/>
      <c r="M3330" s="66"/>
      <c r="N3330" s="61"/>
      <c r="O3330" s="65"/>
    </row>
    <row r="3331" spans="1:15" hidden="1" x14ac:dyDescent="0.25">
      <c r="A3331" s="61" t="s">
        <v>14108</v>
      </c>
      <c r="B3331" s="61" t="s">
        <v>14109</v>
      </c>
      <c r="C3331" s="50">
        <v>46.95</v>
      </c>
      <c r="D3331" s="66">
        <v>45511</v>
      </c>
      <c r="E3331" s="61" t="s">
        <v>268</v>
      </c>
      <c r="F3331" s="61"/>
      <c r="G3331" s="61" t="str">
        <f>VLOOKUP(Corrections[[#This Row],[Employee]],'[1]Management Hierarchy Report'!$A$2:$C$3607, 3, 0)</f>
        <v>Andrew Stephens</v>
      </c>
      <c r="H3331" s="48" t="s">
        <v>268</v>
      </c>
      <c r="I3331" s="61" t="s">
        <v>70</v>
      </c>
      <c r="J3331" s="61" t="e">
        <f>VLOOKUP(Corrections[[#This Row],[Employee]],[1]!Expense_Data[#Data],14,0)</f>
        <v>#N/A</v>
      </c>
      <c r="K3331" s="68">
        <v>45526</v>
      </c>
      <c r="L3331" s="75"/>
      <c r="M3331" s="66"/>
      <c r="N3331" s="61"/>
      <c r="O3331" s="65"/>
    </row>
    <row r="3332" spans="1:15" hidden="1" x14ac:dyDescent="0.25">
      <c r="A3332" s="61" t="s">
        <v>14108</v>
      </c>
      <c r="B3332" s="61" t="s">
        <v>14109</v>
      </c>
      <c r="C3332" s="50">
        <v>70.02</v>
      </c>
      <c r="D3332" s="66">
        <v>45520</v>
      </c>
      <c r="E3332" s="61" t="s">
        <v>268</v>
      </c>
      <c r="F3332" s="61"/>
      <c r="G3332" s="61" t="str">
        <f>VLOOKUP(Corrections[[#This Row],[Employee]],'[1]Management Hierarchy Report'!$A$2:$C$3607, 3, 0)</f>
        <v>Andrew Stephens</v>
      </c>
      <c r="H3332" s="48" t="s">
        <v>268</v>
      </c>
      <c r="I3332" s="61" t="s">
        <v>70</v>
      </c>
      <c r="J3332" s="61" t="e">
        <f>VLOOKUP(Corrections[[#This Row],[Employee]],[1]!Expense_Data[#Data],14,0)</f>
        <v>#N/A</v>
      </c>
      <c r="K3332" s="68">
        <v>45526</v>
      </c>
      <c r="L3332" s="75"/>
      <c r="M3332" s="66"/>
      <c r="N3332" s="61"/>
      <c r="O3332" s="65"/>
    </row>
    <row r="3333" spans="1:15" hidden="1" x14ac:dyDescent="0.25">
      <c r="A3333" s="61" t="s">
        <v>638</v>
      </c>
      <c r="B3333" s="61" t="s">
        <v>13924</v>
      </c>
      <c r="C3333" s="50">
        <v>64.599999999999994</v>
      </c>
      <c r="D3333" s="66">
        <v>45503</v>
      </c>
      <c r="E3333" s="61" t="s">
        <v>13030</v>
      </c>
      <c r="F3333" s="61"/>
      <c r="G3333" s="61" t="str">
        <f>VLOOKUP(Corrections[[#This Row],[Employee]],'[1]Management Hierarchy Report'!$A$2:$C$3607, 3, 0)</f>
        <v>Derek Schillinger</v>
      </c>
      <c r="H3333" s="48" t="s">
        <v>77</v>
      </c>
      <c r="I3333" s="61" t="s">
        <v>70</v>
      </c>
      <c r="J3333" s="61" t="e">
        <f>VLOOKUP(Corrections[[#This Row],[Employee]],[1]!Expense_Data[#Data],14,0)</f>
        <v>#N/A</v>
      </c>
      <c r="K3333" s="68">
        <v>45526</v>
      </c>
      <c r="L3333" s="75"/>
      <c r="M3333" s="66"/>
      <c r="N3333" s="61"/>
      <c r="O3333" s="65"/>
    </row>
    <row r="3334" spans="1:15" hidden="1" x14ac:dyDescent="0.25">
      <c r="A3334" s="61" t="s">
        <v>618</v>
      </c>
      <c r="B3334" s="61" t="s">
        <v>14107</v>
      </c>
      <c r="C3334" s="50">
        <v>310.38</v>
      </c>
      <c r="D3334" s="66">
        <v>45520</v>
      </c>
      <c r="E3334" s="61" t="s">
        <v>13870</v>
      </c>
      <c r="F3334" s="61"/>
      <c r="G3334" s="61" t="e">
        <f>VLOOKUP(Corrections[[#This Row],[Employee]],'[1]Management Hierarchy Report'!$A$2:$C$3607, 3, 0)</f>
        <v>#N/A</v>
      </c>
      <c r="H3334" s="48" t="s">
        <v>13872</v>
      </c>
      <c r="I3334" s="61" t="s">
        <v>70</v>
      </c>
      <c r="J3334" s="61" t="e">
        <f>VLOOKUP(Corrections[[#This Row],[Employee]],[1]!Expense_Data[#Data],14,0)</f>
        <v>#N/A</v>
      </c>
      <c r="K3334" s="68">
        <v>45526</v>
      </c>
      <c r="L3334" s="75"/>
      <c r="M3334" s="66"/>
      <c r="N3334" s="61"/>
      <c r="O3334" s="65"/>
    </row>
    <row r="3335" spans="1:15" hidden="1" x14ac:dyDescent="0.25">
      <c r="A3335" s="61" t="s">
        <v>618</v>
      </c>
      <c r="B3335" s="61" t="s">
        <v>14145</v>
      </c>
      <c r="C3335" s="50">
        <v>134.29</v>
      </c>
      <c r="D3335" s="66">
        <v>45511</v>
      </c>
      <c r="E3335" s="61" t="s">
        <v>13030</v>
      </c>
      <c r="F3335" s="61"/>
      <c r="G3335" s="61" t="e">
        <f>VLOOKUP(Corrections[[#This Row],[Employee]],'[1]Management Hierarchy Report'!$A$2:$C$3607, 3, 0)</f>
        <v>#N/A</v>
      </c>
      <c r="H3335" s="48" t="s">
        <v>77</v>
      </c>
      <c r="I3335" s="61" t="s">
        <v>70</v>
      </c>
      <c r="J3335" s="61" t="e">
        <f>VLOOKUP(Corrections[[#This Row],[Employee]],[1]!Expense_Data[#Data],14,0)</f>
        <v>#N/A</v>
      </c>
      <c r="K3335" s="68">
        <v>45526</v>
      </c>
      <c r="L3335" s="75"/>
      <c r="M3335" s="66"/>
      <c r="N3335" s="61"/>
      <c r="O3335" s="65"/>
    </row>
    <row r="3336" spans="1:15" hidden="1" x14ac:dyDescent="0.25">
      <c r="A3336" s="61" t="s">
        <v>618</v>
      </c>
      <c r="B3336" s="61" t="s">
        <v>14145</v>
      </c>
      <c r="C3336" s="50">
        <v>51.45</v>
      </c>
      <c r="D3336" s="66">
        <v>45512</v>
      </c>
      <c r="E3336" s="61" t="s">
        <v>13030</v>
      </c>
      <c r="F3336" s="61"/>
      <c r="G3336" s="61" t="e">
        <f>VLOOKUP(Corrections[[#This Row],[Employee]],'[1]Management Hierarchy Report'!$A$2:$C$3607, 3, 0)</f>
        <v>#N/A</v>
      </c>
      <c r="H3336" s="48" t="s">
        <v>77</v>
      </c>
      <c r="I3336" s="61" t="s">
        <v>70</v>
      </c>
      <c r="J3336" s="61" t="e">
        <f>VLOOKUP(Corrections[[#This Row],[Employee]],[1]!Expense_Data[#Data],14,0)</f>
        <v>#N/A</v>
      </c>
      <c r="K3336" s="68">
        <v>45526</v>
      </c>
      <c r="L3336" s="75"/>
      <c r="M3336" s="66"/>
      <c r="N3336" s="61"/>
      <c r="O3336" s="65"/>
    </row>
    <row r="3337" spans="1:15" hidden="1" x14ac:dyDescent="0.25">
      <c r="A3337" s="61" t="s">
        <v>825</v>
      </c>
      <c r="B3337" s="61" t="s">
        <v>14105</v>
      </c>
      <c r="C3337" s="50">
        <v>35</v>
      </c>
      <c r="D3337" s="66">
        <v>45503</v>
      </c>
      <c r="E3337" s="61" t="s">
        <v>268</v>
      </c>
      <c r="F3337" s="61"/>
      <c r="G3337" s="61" t="str">
        <f>VLOOKUP(Corrections[[#This Row],[Employee]],'[1]Management Hierarchy Report'!$A$2:$C$3607, 3, 0)</f>
        <v>Rene Gonzales</v>
      </c>
      <c r="H3337" s="48" t="s">
        <v>268</v>
      </c>
      <c r="I3337" s="61" t="s">
        <v>70</v>
      </c>
      <c r="J3337" s="61" t="e">
        <f>VLOOKUP(Corrections[[#This Row],[Employee]],[1]!Expense_Data[#Data],14,0)</f>
        <v>#N/A</v>
      </c>
      <c r="K3337" s="68">
        <v>45526</v>
      </c>
      <c r="L3337" s="75"/>
      <c r="M3337" s="66"/>
      <c r="N3337" s="61"/>
      <c r="O3337" s="65"/>
    </row>
    <row r="3338" spans="1:15" hidden="1" x14ac:dyDescent="0.25">
      <c r="A3338" s="61" t="s">
        <v>825</v>
      </c>
      <c r="B3338" s="61" t="s">
        <v>14105</v>
      </c>
      <c r="C3338" s="50">
        <v>35</v>
      </c>
      <c r="D3338" s="66">
        <v>45509</v>
      </c>
      <c r="E3338" s="61" t="s">
        <v>268</v>
      </c>
      <c r="F3338" s="61"/>
      <c r="G3338" s="61" t="str">
        <f>VLOOKUP(Corrections[[#This Row],[Employee]],'[1]Management Hierarchy Report'!$A$2:$C$3607, 3, 0)</f>
        <v>Rene Gonzales</v>
      </c>
      <c r="H3338" s="48" t="s">
        <v>268</v>
      </c>
      <c r="I3338" s="61" t="s">
        <v>70</v>
      </c>
      <c r="J3338" s="61" t="e">
        <f>VLOOKUP(Corrections[[#This Row],[Employee]],[1]!Expense_Data[#Data],14,0)</f>
        <v>#N/A</v>
      </c>
      <c r="K3338" s="68">
        <v>45526</v>
      </c>
      <c r="L3338" s="75"/>
      <c r="M3338" s="66"/>
      <c r="N3338" s="61"/>
      <c r="O3338" s="65"/>
    </row>
    <row r="3339" spans="1:15" hidden="1" x14ac:dyDescent="0.25">
      <c r="A3339" s="61" t="s">
        <v>860</v>
      </c>
      <c r="B3339" s="61" t="s">
        <v>14139</v>
      </c>
      <c r="C3339" s="50">
        <v>995.28</v>
      </c>
      <c r="D3339" s="66">
        <v>45523</v>
      </c>
      <c r="E3339" s="61" t="s">
        <v>13870</v>
      </c>
      <c r="F3339" s="61"/>
      <c r="G3339" s="61" t="str">
        <f>VLOOKUP(Corrections[[#This Row],[Employee]],'[1]Management Hierarchy Report'!$A$2:$C$3607, 3, 0)</f>
        <v>Ricky Doyle</v>
      </c>
      <c r="H3339" s="48" t="s">
        <v>13872</v>
      </c>
      <c r="I3339" s="61" t="s">
        <v>70</v>
      </c>
      <c r="J3339" s="61" t="str">
        <f>VLOOKUP(Corrections[[#This Row],[Employee]],[1]!Expense_Data[#Data],14,0)</f>
        <v>SL140@tidalwaveautospa.com</v>
      </c>
      <c r="K3339" s="68">
        <v>45526</v>
      </c>
      <c r="L3339" s="75"/>
      <c r="M3339" s="66"/>
      <c r="N3339" s="61"/>
      <c r="O3339" s="65"/>
    </row>
    <row r="3340" spans="1:15" hidden="1" x14ac:dyDescent="0.25">
      <c r="A3340" s="61" t="s">
        <v>850</v>
      </c>
      <c r="B3340" s="61" t="s">
        <v>14172</v>
      </c>
      <c r="C3340" s="50">
        <v>139.04</v>
      </c>
      <c r="D3340" s="66">
        <v>45524</v>
      </c>
      <c r="E3340" s="61" t="s">
        <v>13870</v>
      </c>
      <c r="F3340" s="61"/>
      <c r="G3340" s="61" t="str">
        <f>VLOOKUP(Corrections[[#This Row],[Employee]],'[1]Management Hierarchy Report'!$A$2:$C$3607, 3, 0)</f>
        <v>David Foster</v>
      </c>
      <c r="H3340" s="48" t="s">
        <v>13872</v>
      </c>
      <c r="I3340" s="61" t="s">
        <v>70</v>
      </c>
      <c r="J3340" s="61" t="str">
        <f>VLOOKUP(Corrections[[#This Row],[Employee]],[1]!Expense_Data[#Data],14,0)</f>
        <v>SL7@tidalwaveautospa.com</v>
      </c>
      <c r="K3340" s="68">
        <v>45527</v>
      </c>
      <c r="L3340" s="75"/>
      <c r="M3340" s="66"/>
      <c r="N3340" s="61"/>
      <c r="O3340" s="65"/>
    </row>
    <row r="3341" spans="1:15" hidden="1" x14ac:dyDescent="0.25">
      <c r="A3341" s="61" t="s">
        <v>355</v>
      </c>
      <c r="B3341" s="61" t="s">
        <v>14156</v>
      </c>
      <c r="C3341" s="50">
        <v>323.11</v>
      </c>
      <c r="D3341" s="66">
        <v>45503</v>
      </c>
      <c r="E3341" s="61" t="s">
        <v>13030</v>
      </c>
      <c r="F3341" s="61"/>
      <c r="G3341" s="61" t="str">
        <f>VLOOKUP(Corrections[[#This Row],[Employee]],'[1]Management Hierarchy Report'!$A$2:$C$3607, 3, 0)</f>
        <v>Patrick Rollins</v>
      </c>
      <c r="H3341" s="48" t="s">
        <v>77</v>
      </c>
      <c r="I3341" s="61" t="s">
        <v>70</v>
      </c>
      <c r="J3341" s="61" t="str">
        <f>VLOOKUP(Corrections[[#This Row],[Employee]],[1]!Expense_Data[#Data],14,0)</f>
        <v>SL81@tidalwaveautospa.com</v>
      </c>
      <c r="K3341" s="68">
        <v>45527</v>
      </c>
      <c r="L3341" s="75"/>
      <c r="M3341" s="66"/>
      <c r="N3341" s="61"/>
      <c r="O3341" s="65"/>
    </row>
    <row r="3342" spans="1:15" hidden="1" x14ac:dyDescent="0.25">
      <c r="A3342" s="61" t="s">
        <v>4128</v>
      </c>
      <c r="B3342" s="61" t="s">
        <v>14161</v>
      </c>
      <c r="C3342" s="50">
        <v>12.67</v>
      </c>
      <c r="D3342" s="66">
        <v>45504</v>
      </c>
      <c r="E3342" s="61" t="s">
        <v>13082</v>
      </c>
      <c r="F3342" s="61"/>
      <c r="G3342" s="61" t="str">
        <f>VLOOKUP(Corrections[[#This Row],[Employee]],'[1]Management Hierarchy Report'!$A$2:$C$3607, 3, 0)</f>
        <v>Andrew Stephens</v>
      </c>
      <c r="H3342" s="48" t="s">
        <v>77</v>
      </c>
      <c r="I3342" s="61" t="s">
        <v>70</v>
      </c>
      <c r="J3342" s="61" t="str">
        <f>VLOOKUP(Corrections[[#This Row],[Employee]],[1]!Expense_Data[#Data],14,0)</f>
        <v>SL91@tidalwaveautospa.com</v>
      </c>
      <c r="K3342" s="68">
        <v>45527</v>
      </c>
      <c r="L3342" s="75"/>
      <c r="M3342" s="66"/>
      <c r="N3342" s="61"/>
      <c r="O3342" s="65"/>
    </row>
    <row r="3343" spans="1:15" hidden="1" x14ac:dyDescent="0.25">
      <c r="A3343" s="61" t="s">
        <v>331</v>
      </c>
      <c r="B3343" s="61" t="s">
        <v>14162</v>
      </c>
      <c r="C3343" s="50">
        <v>777.56</v>
      </c>
      <c r="D3343" s="66">
        <v>45497</v>
      </c>
      <c r="E3343" s="61" t="s">
        <v>13870</v>
      </c>
      <c r="F3343" s="61"/>
      <c r="G3343" s="61" t="str">
        <f>VLOOKUP(Corrections[[#This Row],[Employee]],'[1]Management Hierarchy Report'!$A$2:$C$3607, 3, 0)</f>
        <v>Andrew Stephens</v>
      </c>
      <c r="H3343" s="48" t="s">
        <v>13872</v>
      </c>
      <c r="I3343" s="61" t="s">
        <v>70</v>
      </c>
      <c r="J3343" s="61" t="str">
        <f>VLOOKUP(Corrections[[#This Row],[Employee]],[1]!Expense_Data[#Data],14,0)</f>
        <v>SL220@tidalwaveautospa.com</v>
      </c>
      <c r="K3343" s="68">
        <v>45527</v>
      </c>
      <c r="L3343" s="75"/>
      <c r="M3343" s="66"/>
      <c r="N3343" s="61"/>
      <c r="O3343" s="65"/>
    </row>
    <row r="3344" spans="1:15" hidden="1" x14ac:dyDescent="0.25">
      <c r="A3344" s="61" t="s">
        <v>13990</v>
      </c>
      <c r="B3344" s="61" t="s">
        <v>14175</v>
      </c>
      <c r="C3344" s="50">
        <v>596.77</v>
      </c>
      <c r="D3344" s="66">
        <v>45524</v>
      </c>
      <c r="E3344" s="61" t="s">
        <v>13870</v>
      </c>
      <c r="F3344" s="61"/>
      <c r="G3344" s="61" t="str">
        <f>VLOOKUP(Corrections[[#This Row],[Employee]],'[1]Management Hierarchy Report'!$A$2:$C$3607, 3, 0)</f>
        <v>Joe Chavez</v>
      </c>
      <c r="H3344" s="48" t="s">
        <v>13872</v>
      </c>
      <c r="I3344" s="61" t="s">
        <v>70</v>
      </c>
      <c r="J3344" s="61" t="str">
        <f>VLOOKUP(Corrections[[#This Row],[Employee]],[1]!Expense_Data[#Data],14,0)</f>
        <v>carl.woessner@tidalwaveautospa.com</v>
      </c>
      <c r="K3344" s="68">
        <v>45527</v>
      </c>
      <c r="L3344" s="75"/>
      <c r="M3344" s="66"/>
      <c r="N3344" s="61"/>
      <c r="O3344" s="65"/>
    </row>
    <row r="3345" spans="1:15" hidden="1" x14ac:dyDescent="0.25">
      <c r="A3345" s="61" t="s">
        <v>458</v>
      </c>
      <c r="B3345" s="61" t="s">
        <v>14180</v>
      </c>
      <c r="C3345" s="50">
        <v>96.19</v>
      </c>
      <c r="D3345" s="66">
        <v>45502</v>
      </c>
      <c r="E3345" s="61" t="s">
        <v>13870</v>
      </c>
      <c r="F3345" s="61"/>
      <c r="G3345" s="61" t="str">
        <f>VLOOKUP(Corrections[[#This Row],[Employee]],'[1]Management Hierarchy Report'!$A$2:$C$3607, 3, 0)</f>
        <v>Michael Donnelly</v>
      </c>
      <c r="H3345" s="48" t="s">
        <v>13872</v>
      </c>
      <c r="I3345" s="61" t="s">
        <v>70</v>
      </c>
      <c r="J3345" s="61" t="str">
        <f>VLOOKUP(Corrections[[#This Row],[Employee]],[1]!Expense_Data[#Data],14,0)</f>
        <v>SL67@tidalwaveautospa.com</v>
      </c>
      <c r="K3345" s="68">
        <v>45527</v>
      </c>
      <c r="L3345" s="75"/>
      <c r="M3345" s="66"/>
      <c r="N3345" s="61"/>
      <c r="O3345" s="65"/>
    </row>
    <row r="3346" spans="1:15" hidden="1" x14ac:dyDescent="0.25">
      <c r="A3346" s="61" t="s">
        <v>631</v>
      </c>
      <c r="B3346" s="61" t="s">
        <v>14169</v>
      </c>
      <c r="C3346" s="50">
        <v>42.7</v>
      </c>
      <c r="D3346" s="66">
        <v>45501</v>
      </c>
      <c r="E3346" s="61" t="s">
        <v>13082</v>
      </c>
      <c r="F3346" s="61"/>
      <c r="G3346" s="61" t="str">
        <f>VLOOKUP(Corrections[[#This Row],[Employee]],'[1]Management Hierarchy Report'!$A$2:$C$3607, 3, 0)</f>
        <v>Andrew Stephens</v>
      </c>
      <c r="H3346" s="48" t="s">
        <v>77</v>
      </c>
      <c r="I3346" s="61" t="s">
        <v>70</v>
      </c>
      <c r="J3346" s="61" t="str">
        <f>VLOOKUP(Corrections[[#This Row],[Employee]],[1]!Expense_Data[#Data],14,0)</f>
        <v>SL363@tidalwaveautospa.com</v>
      </c>
      <c r="K3346" s="68">
        <v>45527</v>
      </c>
      <c r="L3346" s="75"/>
      <c r="M3346" s="66"/>
      <c r="N3346" s="61"/>
      <c r="O3346" s="65"/>
    </row>
    <row r="3347" spans="1:15" hidden="1" x14ac:dyDescent="0.25">
      <c r="A3347" s="61" t="s">
        <v>631</v>
      </c>
      <c r="B3347" s="61" t="s">
        <v>14169</v>
      </c>
      <c r="C3347" s="50">
        <v>13.7</v>
      </c>
      <c r="D3347" s="66">
        <v>45501</v>
      </c>
      <c r="E3347" s="61" t="s">
        <v>13082</v>
      </c>
      <c r="F3347" s="61"/>
      <c r="G3347" s="61" t="str">
        <f>VLOOKUP(Corrections[[#This Row],[Employee]],'[1]Management Hierarchy Report'!$A$2:$C$3607, 3, 0)</f>
        <v>Andrew Stephens</v>
      </c>
      <c r="H3347" s="48" t="s">
        <v>77</v>
      </c>
      <c r="I3347" s="61" t="s">
        <v>70</v>
      </c>
      <c r="J3347" s="61" t="str">
        <f>VLOOKUP(Corrections[[#This Row],[Employee]],[1]!Expense_Data[#Data],14,0)</f>
        <v>SL363@tidalwaveautospa.com</v>
      </c>
      <c r="K3347" s="68">
        <v>45527</v>
      </c>
      <c r="L3347" s="75"/>
      <c r="M3347" s="66"/>
      <c r="N3347" s="61"/>
      <c r="O3347" s="65"/>
    </row>
    <row r="3348" spans="1:15" hidden="1" x14ac:dyDescent="0.25">
      <c r="A3348" s="61" t="s">
        <v>631</v>
      </c>
      <c r="B3348" s="61" t="s">
        <v>14169</v>
      </c>
      <c r="C3348" s="50">
        <v>7.9</v>
      </c>
      <c r="D3348" s="66">
        <v>45501</v>
      </c>
      <c r="E3348" s="61" t="s">
        <v>13082</v>
      </c>
      <c r="F3348" s="61"/>
      <c r="G3348" s="61" t="str">
        <f>VLOOKUP(Corrections[[#This Row],[Employee]],'[1]Management Hierarchy Report'!$A$2:$C$3607, 3, 0)</f>
        <v>Andrew Stephens</v>
      </c>
      <c r="H3348" s="48" t="s">
        <v>77</v>
      </c>
      <c r="I3348" s="61" t="s">
        <v>70</v>
      </c>
      <c r="J3348" s="61" t="str">
        <f>VLOOKUP(Corrections[[#This Row],[Employee]],[1]!Expense_Data[#Data],14,0)</f>
        <v>SL363@tidalwaveautospa.com</v>
      </c>
      <c r="K3348" s="68">
        <v>45527</v>
      </c>
      <c r="L3348" s="75"/>
      <c r="M3348" s="66"/>
      <c r="N3348" s="61"/>
      <c r="O3348" s="65"/>
    </row>
    <row r="3349" spans="1:15" hidden="1" x14ac:dyDescent="0.25">
      <c r="A3349" s="61" t="s">
        <v>631</v>
      </c>
      <c r="B3349" s="61" t="s">
        <v>14169</v>
      </c>
      <c r="C3349" s="50">
        <v>20.010000000000002</v>
      </c>
      <c r="D3349" s="66">
        <v>45509</v>
      </c>
      <c r="E3349" s="61" t="s">
        <v>13082</v>
      </c>
      <c r="F3349" s="61"/>
      <c r="G3349" s="61" t="str">
        <f>VLOOKUP(Corrections[[#This Row],[Employee]],'[1]Management Hierarchy Report'!$A$2:$C$3607, 3, 0)</f>
        <v>Andrew Stephens</v>
      </c>
      <c r="H3349" s="48" t="s">
        <v>77</v>
      </c>
      <c r="I3349" s="61" t="s">
        <v>70</v>
      </c>
      <c r="J3349" s="61" t="str">
        <f>VLOOKUP(Corrections[[#This Row],[Employee]],[1]!Expense_Data[#Data],14,0)</f>
        <v>SL363@tidalwaveautospa.com</v>
      </c>
      <c r="K3349" s="68">
        <v>45527</v>
      </c>
      <c r="L3349" s="75"/>
      <c r="M3349" s="66"/>
      <c r="N3349" s="61"/>
      <c r="O3349" s="65"/>
    </row>
    <row r="3350" spans="1:15" hidden="1" x14ac:dyDescent="0.25">
      <c r="A3350" s="61" t="s">
        <v>631</v>
      </c>
      <c r="B3350" s="61" t="s">
        <v>14169</v>
      </c>
      <c r="C3350" s="50">
        <v>10.72</v>
      </c>
      <c r="D3350" s="66">
        <v>45509</v>
      </c>
      <c r="E3350" s="61" t="s">
        <v>13082</v>
      </c>
      <c r="F3350" s="61"/>
      <c r="G3350" s="61" t="str">
        <f>VLOOKUP(Corrections[[#This Row],[Employee]],'[1]Management Hierarchy Report'!$A$2:$C$3607, 3, 0)</f>
        <v>Andrew Stephens</v>
      </c>
      <c r="H3350" s="48" t="s">
        <v>77</v>
      </c>
      <c r="I3350" s="61" t="s">
        <v>70</v>
      </c>
      <c r="J3350" s="61" t="str">
        <f>VLOOKUP(Corrections[[#This Row],[Employee]],[1]!Expense_Data[#Data],14,0)</f>
        <v>SL363@tidalwaveautospa.com</v>
      </c>
      <c r="K3350" s="68">
        <v>45527</v>
      </c>
      <c r="L3350" s="75"/>
      <c r="M3350" s="66"/>
      <c r="N3350" s="61"/>
      <c r="O3350" s="65"/>
    </row>
    <row r="3351" spans="1:15" hidden="1" x14ac:dyDescent="0.25">
      <c r="A3351" s="61" t="s">
        <v>14187</v>
      </c>
      <c r="B3351" s="61" t="s">
        <v>14188</v>
      </c>
      <c r="C3351" s="50">
        <v>342</v>
      </c>
      <c r="D3351" s="66">
        <v>45524</v>
      </c>
      <c r="E3351" s="61" t="s">
        <v>268</v>
      </c>
      <c r="F3351" s="61"/>
      <c r="G3351" s="61" t="e">
        <f>VLOOKUP(Corrections[[#This Row],[Employee]],'[1]Management Hierarchy Report'!$A$2:$C$3607, 3, 0)</f>
        <v>#N/A</v>
      </c>
      <c r="H3351" s="48" t="s">
        <v>268</v>
      </c>
      <c r="I3351" s="61" t="s">
        <v>70</v>
      </c>
      <c r="J3351" s="61" t="e">
        <f>VLOOKUP(Corrections[[#This Row],[Employee]],[1]!Expense_Data[#Data],14,0)</f>
        <v>#N/A</v>
      </c>
      <c r="K3351" s="68">
        <v>45527</v>
      </c>
      <c r="L3351" s="75"/>
      <c r="M3351" s="66"/>
      <c r="N3351" s="61"/>
      <c r="O3351" s="65"/>
    </row>
    <row r="3352" spans="1:15" hidden="1" x14ac:dyDescent="0.25">
      <c r="A3352" s="61" t="s">
        <v>770</v>
      </c>
      <c r="B3352" s="61" t="s">
        <v>14173</v>
      </c>
      <c r="C3352" s="50">
        <v>1403.32</v>
      </c>
      <c r="D3352" s="66">
        <v>45504</v>
      </c>
      <c r="E3352" s="61" t="s">
        <v>13870</v>
      </c>
      <c r="F3352" s="61"/>
      <c r="G3352" s="61" t="str">
        <f>VLOOKUP(Corrections[[#This Row],[Employee]],'[1]Management Hierarchy Report'!$A$2:$C$3607, 3, 0)</f>
        <v>David Foster</v>
      </c>
      <c r="H3352" s="48" t="s">
        <v>13872</v>
      </c>
      <c r="I3352" s="61" t="s">
        <v>70</v>
      </c>
      <c r="J3352" s="61" t="str">
        <f>VLOOKUP(Corrections[[#This Row],[Employee]],[1]!Expense_Data[#Data],14,0)</f>
        <v>SL250@tidalwaveautospa.com</v>
      </c>
      <c r="K3352" s="68">
        <v>45527</v>
      </c>
      <c r="L3352" s="75"/>
      <c r="M3352" s="66"/>
      <c r="N3352" s="61"/>
      <c r="O3352" s="65"/>
    </row>
    <row r="3353" spans="1:15" hidden="1" x14ac:dyDescent="0.25">
      <c r="A3353" s="61" t="s">
        <v>1678</v>
      </c>
      <c r="B3353" s="61" t="s">
        <v>14166</v>
      </c>
      <c r="C3353" s="50">
        <v>2159.35</v>
      </c>
      <c r="D3353" s="66">
        <v>45520</v>
      </c>
      <c r="E3353" s="61" t="s">
        <v>13870</v>
      </c>
      <c r="F3353" s="61"/>
      <c r="G3353" s="61" t="str">
        <f>VLOOKUP(Corrections[[#This Row],[Employee]],'[1]Management Hierarchy Report'!$A$2:$C$3607, 3, 0)</f>
        <v>Wesley Kurtz</v>
      </c>
      <c r="H3353" s="48" t="s">
        <v>13872</v>
      </c>
      <c r="I3353" s="61" t="s">
        <v>70</v>
      </c>
      <c r="J3353" s="61" t="str">
        <f>VLOOKUP(Corrections[[#This Row],[Employee]],[1]!Expense_Data[#Data],14,0)</f>
        <v>SL209@tidalwaveautospa.com</v>
      </c>
      <c r="K3353" s="68">
        <v>45527</v>
      </c>
      <c r="L3353" s="75"/>
      <c r="M3353" s="66"/>
      <c r="N3353" s="61"/>
      <c r="O3353" s="65"/>
    </row>
    <row r="3354" spans="1:15" hidden="1" x14ac:dyDescent="0.25">
      <c r="A3354" s="61" t="s">
        <v>367</v>
      </c>
      <c r="B3354" s="61" t="s">
        <v>14185</v>
      </c>
      <c r="C3354" s="50">
        <v>1148.1099999999999</v>
      </c>
      <c r="D3354" s="66">
        <v>45505</v>
      </c>
      <c r="E3354" s="61" t="s">
        <v>13870</v>
      </c>
      <c r="F3354" s="61"/>
      <c r="G3354" s="61" t="str">
        <f>VLOOKUP(Corrections[[#This Row],[Employee]],'[1]Management Hierarchy Report'!$A$2:$C$3607, 3, 0)</f>
        <v>Michael Donnelly</v>
      </c>
      <c r="H3354" s="48" t="s">
        <v>13872</v>
      </c>
      <c r="I3354" s="61" t="s">
        <v>70</v>
      </c>
      <c r="J3354" s="61" t="str">
        <f>VLOOKUP(Corrections[[#This Row],[Employee]],[1]!Expense_Data[#Data],14,0)</f>
        <v>SL46@tidalwaveautospa.com</v>
      </c>
      <c r="K3354" s="68">
        <v>45527</v>
      </c>
      <c r="L3354" s="75"/>
      <c r="M3354" s="66"/>
      <c r="N3354" s="61"/>
      <c r="O3354" s="65"/>
    </row>
    <row r="3355" spans="1:15" hidden="1" x14ac:dyDescent="0.25">
      <c r="A3355" s="61" t="s">
        <v>367</v>
      </c>
      <c r="B3355" s="61" t="s">
        <v>14184</v>
      </c>
      <c r="C3355" s="50">
        <v>188.28</v>
      </c>
      <c r="D3355" s="66">
        <v>45517</v>
      </c>
      <c r="E3355" s="61" t="s">
        <v>13870</v>
      </c>
      <c r="F3355" s="61"/>
      <c r="G3355" s="61" t="str">
        <f>VLOOKUP(Corrections[[#This Row],[Employee]],'[1]Management Hierarchy Report'!$A$2:$C$3607, 3, 0)</f>
        <v>Michael Donnelly</v>
      </c>
      <c r="H3355" s="48" t="s">
        <v>13872</v>
      </c>
      <c r="I3355" s="61" t="s">
        <v>70</v>
      </c>
      <c r="J3355" s="61" t="str">
        <f>VLOOKUP(Corrections[[#This Row],[Employee]],[1]!Expense_Data[#Data],14,0)</f>
        <v>SL46@tidalwaveautospa.com</v>
      </c>
      <c r="K3355" s="68">
        <v>45527</v>
      </c>
      <c r="L3355" s="75"/>
      <c r="M3355" s="66"/>
      <c r="N3355" s="61"/>
      <c r="O3355" s="65"/>
    </row>
    <row r="3356" spans="1:15" hidden="1" x14ac:dyDescent="0.25">
      <c r="A3356" s="61" t="s">
        <v>6263</v>
      </c>
      <c r="B3356" s="61" t="s">
        <v>14168</v>
      </c>
      <c r="C3356" s="50">
        <v>56.44</v>
      </c>
      <c r="D3356" s="66">
        <v>45490</v>
      </c>
      <c r="E3356" s="61" t="s">
        <v>12978</v>
      </c>
      <c r="F3356" s="61"/>
      <c r="G3356" s="61" t="str">
        <f>VLOOKUP(Corrections[[#This Row],[Employee]],'[1]Management Hierarchy Report'!$A$2:$C$3607, 3, 0)</f>
        <v>Wesley Kurtz</v>
      </c>
      <c r="H3356" s="48" t="s">
        <v>77</v>
      </c>
      <c r="I3356" s="61" t="s">
        <v>70</v>
      </c>
      <c r="J3356" s="61" t="str">
        <f>VLOOKUP(Corrections[[#This Row],[Employee]],[1]!Expense_Data[#Data],14,0)</f>
        <v>SL237@tidalwaveautospa.com</v>
      </c>
      <c r="K3356" s="68">
        <v>45527</v>
      </c>
      <c r="L3356" s="75"/>
      <c r="M3356" s="66"/>
      <c r="N3356" s="61"/>
      <c r="O3356" s="65"/>
    </row>
    <row r="3357" spans="1:15" hidden="1" x14ac:dyDescent="0.25">
      <c r="A3357" s="61" t="s">
        <v>1933</v>
      </c>
      <c r="B3357" s="61" t="s">
        <v>14186</v>
      </c>
      <c r="C3357" s="50">
        <v>1266.48</v>
      </c>
      <c r="D3357" s="66">
        <v>45524</v>
      </c>
      <c r="E3357" s="61" t="s">
        <v>13870</v>
      </c>
      <c r="F3357" s="61"/>
      <c r="G3357" s="61" t="str">
        <f>VLOOKUP(Corrections[[#This Row],[Employee]],'[1]Management Hierarchy Report'!$A$2:$C$3607, 3, 0)</f>
        <v>Michael Donnelly</v>
      </c>
      <c r="H3357" s="48" t="s">
        <v>13872</v>
      </c>
      <c r="I3357" s="61" t="s">
        <v>70</v>
      </c>
      <c r="J3357" s="61" t="str">
        <f>VLOOKUP(Corrections[[#This Row],[Employee]],[1]!Expense_Data[#Data],14,0)</f>
        <v>SL139@tidalwaveautospa.com</v>
      </c>
      <c r="K3357" s="68">
        <v>45527</v>
      </c>
      <c r="L3357" s="75"/>
      <c r="M3357" s="66"/>
      <c r="N3357" s="61"/>
      <c r="O3357" s="65"/>
    </row>
    <row r="3358" spans="1:15" hidden="1" x14ac:dyDescent="0.25">
      <c r="A3358" s="61" t="s">
        <v>1933</v>
      </c>
      <c r="B3358" s="61" t="s">
        <v>14181</v>
      </c>
      <c r="C3358" s="50">
        <v>47.78</v>
      </c>
      <c r="D3358" s="66">
        <v>45524</v>
      </c>
      <c r="E3358" s="61" t="s">
        <v>13870</v>
      </c>
      <c r="F3358" s="61"/>
      <c r="G3358" s="61" t="str">
        <f>VLOOKUP(Corrections[[#This Row],[Employee]],'[1]Management Hierarchy Report'!$A$2:$C$3607, 3, 0)</f>
        <v>Michael Donnelly</v>
      </c>
      <c r="H3358" s="48" t="s">
        <v>13872</v>
      </c>
      <c r="I3358" s="61" t="s">
        <v>70</v>
      </c>
      <c r="J3358" s="61" t="str">
        <f>VLOOKUP(Corrections[[#This Row],[Employee]],[1]!Expense_Data[#Data],14,0)</f>
        <v>SL139@tidalwaveautospa.com</v>
      </c>
      <c r="K3358" s="68">
        <v>45527</v>
      </c>
      <c r="L3358" s="75"/>
      <c r="M3358" s="66"/>
      <c r="N3358" s="61"/>
      <c r="O3358" s="65"/>
    </row>
    <row r="3359" spans="1:15" hidden="1" x14ac:dyDescent="0.25">
      <c r="A3359" s="61" t="s">
        <v>5009</v>
      </c>
      <c r="B3359" s="61" t="s">
        <v>14194</v>
      </c>
      <c r="C3359" s="50">
        <v>20.079999999999998</v>
      </c>
      <c r="D3359" s="66">
        <v>45493</v>
      </c>
      <c r="E3359" s="61" t="s">
        <v>13030</v>
      </c>
      <c r="F3359" s="61"/>
      <c r="G3359" s="61" t="str">
        <f>VLOOKUP(Corrections[[#This Row],[Employee]],'[1]Management Hierarchy Report'!$A$2:$C$3607, 3, 0)</f>
        <v>Patrick Rollins</v>
      </c>
      <c r="H3359" s="48" t="s">
        <v>77</v>
      </c>
      <c r="I3359" s="61" t="s">
        <v>70</v>
      </c>
      <c r="J3359" s="61" t="str">
        <f>VLOOKUP(Corrections[[#This Row],[Employee]],[1]!Expense_Data[#Data],14,0)</f>
        <v>SL216@tidalwaveautospa.com</v>
      </c>
      <c r="K3359" s="68">
        <v>45527</v>
      </c>
      <c r="L3359" s="75"/>
      <c r="M3359" s="66"/>
      <c r="N3359" s="61"/>
      <c r="O3359" s="65"/>
    </row>
    <row r="3360" spans="1:15" hidden="1" x14ac:dyDescent="0.25">
      <c r="A3360" s="61" t="s">
        <v>5009</v>
      </c>
      <c r="B3360" s="61" t="s">
        <v>14194</v>
      </c>
      <c r="C3360" s="50">
        <v>70.400000000000006</v>
      </c>
      <c r="D3360" s="66">
        <v>45495</v>
      </c>
      <c r="E3360" s="61" t="s">
        <v>13030</v>
      </c>
      <c r="F3360" s="61"/>
      <c r="G3360" s="61" t="str">
        <f>VLOOKUP(Corrections[[#This Row],[Employee]],'[1]Management Hierarchy Report'!$A$2:$C$3607, 3, 0)</f>
        <v>Patrick Rollins</v>
      </c>
      <c r="H3360" s="48" t="s">
        <v>77</v>
      </c>
      <c r="I3360" s="61" t="s">
        <v>70</v>
      </c>
      <c r="J3360" s="61" t="str">
        <f>VLOOKUP(Corrections[[#This Row],[Employee]],[1]!Expense_Data[#Data],14,0)</f>
        <v>SL216@tidalwaveautospa.com</v>
      </c>
      <c r="K3360" s="68">
        <v>45527</v>
      </c>
      <c r="L3360" s="75"/>
      <c r="M3360" s="66"/>
      <c r="N3360" s="61"/>
      <c r="O3360" s="65"/>
    </row>
    <row r="3361" spans="1:15" hidden="1" x14ac:dyDescent="0.25">
      <c r="A3361" s="61" t="s">
        <v>674</v>
      </c>
      <c r="B3361" s="61" t="s">
        <v>14167</v>
      </c>
      <c r="C3361" s="50">
        <v>5.54</v>
      </c>
      <c r="D3361" s="66">
        <v>45511</v>
      </c>
      <c r="E3361" s="61" t="s">
        <v>13082</v>
      </c>
      <c r="F3361" s="61"/>
      <c r="G3361" s="61" t="str">
        <f>VLOOKUP(Corrections[[#This Row],[Employee]],'[1]Management Hierarchy Report'!$A$2:$C$3607, 3, 0)</f>
        <v>Wesley Kurtz</v>
      </c>
      <c r="H3361" s="48" t="s">
        <v>77</v>
      </c>
      <c r="I3361" s="61" t="s">
        <v>70</v>
      </c>
      <c r="J3361" s="61" t="str">
        <f>VLOOKUP(Corrections[[#This Row],[Employee]],[1]!Expense_Data[#Data],14,0)</f>
        <v>SL20@tidalwaveautospa.com</v>
      </c>
      <c r="K3361" s="68">
        <v>45527</v>
      </c>
      <c r="L3361" s="75"/>
      <c r="M3361" s="66"/>
      <c r="N3361" s="61"/>
      <c r="O3361" s="65"/>
    </row>
    <row r="3362" spans="1:15" hidden="1" x14ac:dyDescent="0.25">
      <c r="A3362" s="61" t="s">
        <v>2196</v>
      </c>
      <c r="B3362" s="61" t="s">
        <v>14195</v>
      </c>
      <c r="C3362" s="50">
        <v>48.26</v>
      </c>
      <c r="D3362" s="66">
        <v>45516</v>
      </c>
      <c r="E3362" s="61" t="s">
        <v>13030</v>
      </c>
      <c r="F3362" s="61"/>
      <c r="G3362" s="61" t="str">
        <f>VLOOKUP(Corrections[[#This Row],[Employee]],'[1]Management Hierarchy Report'!$A$2:$C$3607, 3, 0)</f>
        <v>Andrew Stephens</v>
      </c>
      <c r="H3362" s="48" t="s">
        <v>77</v>
      </c>
      <c r="I3362" s="61" t="s">
        <v>70</v>
      </c>
      <c r="J3362" s="61" t="str">
        <f>VLOOKUP(Corrections[[#This Row],[Employee]],[1]!Expense_Data[#Data],14,0)</f>
        <v>SL153@tidalwaveautospa.com</v>
      </c>
      <c r="K3362" s="68">
        <v>45527</v>
      </c>
      <c r="L3362" s="75"/>
      <c r="M3362" s="66"/>
      <c r="N3362" s="61"/>
      <c r="O3362" s="65"/>
    </row>
    <row r="3363" spans="1:15" hidden="1" x14ac:dyDescent="0.25">
      <c r="A3363" s="61" t="s">
        <v>2196</v>
      </c>
      <c r="B3363" s="61" t="s">
        <v>14195</v>
      </c>
      <c r="C3363" s="50">
        <v>48.07</v>
      </c>
      <c r="D3363" s="66">
        <v>45520</v>
      </c>
      <c r="E3363" s="61" t="s">
        <v>13030</v>
      </c>
      <c r="F3363" s="61"/>
      <c r="G3363" s="61" t="str">
        <f>VLOOKUP(Corrections[[#This Row],[Employee]],'[1]Management Hierarchy Report'!$A$2:$C$3607, 3, 0)</f>
        <v>Andrew Stephens</v>
      </c>
      <c r="H3363" s="48" t="s">
        <v>77</v>
      </c>
      <c r="I3363" s="61" t="s">
        <v>70</v>
      </c>
      <c r="J3363" s="61" t="str">
        <f>VLOOKUP(Corrections[[#This Row],[Employee]],[1]!Expense_Data[#Data],14,0)</f>
        <v>SL153@tidalwaveautospa.com</v>
      </c>
      <c r="K3363" s="68">
        <v>45527</v>
      </c>
      <c r="L3363" s="75"/>
      <c r="M3363" s="66"/>
      <c r="N3363" s="61"/>
      <c r="O3363" s="65"/>
    </row>
    <row r="3364" spans="1:15" hidden="1" x14ac:dyDescent="0.25">
      <c r="A3364" s="61" t="s">
        <v>160</v>
      </c>
      <c r="B3364" s="61" t="s">
        <v>14192</v>
      </c>
      <c r="C3364" s="50">
        <v>101.76</v>
      </c>
      <c r="D3364" s="66">
        <v>45493</v>
      </c>
      <c r="E3364" s="61" t="s">
        <v>12978</v>
      </c>
      <c r="F3364" s="61"/>
      <c r="G3364" s="61" t="str">
        <f>VLOOKUP(Corrections[[#This Row],[Employee]],'[1]Management Hierarchy Report'!$A$2:$C$3607, 3, 0)</f>
        <v>Michael Dodge</v>
      </c>
      <c r="H3364" s="48" t="s">
        <v>77</v>
      </c>
      <c r="I3364" s="61" t="s">
        <v>70</v>
      </c>
      <c r="J3364" s="61" t="str">
        <f>VLOOKUP(Corrections[[#This Row],[Employee]],[1]!Expense_Data[#Data],14,0)</f>
        <v>SL32@tidalwaveautospa.com</v>
      </c>
      <c r="K3364" s="68">
        <v>45527</v>
      </c>
      <c r="L3364" s="75"/>
      <c r="M3364" s="66"/>
      <c r="N3364" s="61"/>
      <c r="O3364" s="65"/>
    </row>
    <row r="3365" spans="1:15" hidden="1" x14ac:dyDescent="0.25">
      <c r="A3365" s="61" t="s">
        <v>160</v>
      </c>
      <c r="B3365" s="61" t="s">
        <v>14192</v>
      </c>
      <c r="C3365" s="50">
        <v>98.94</v>
      </c>
      <c r="D3365" s="66">
        <v>45498</v>
      </c>
      <c r="E3365" s="61" t="s">
        <v>12979</v>
      </c>
      <c r="F3365" s="61"/>
      <c r="G3365" s="61" t="str">
        <f>VLOOKUP(Corrections[[#This Row],[Employee]],'[1]Management Hierarchy Report'!$A$2:$C$3607, 3, 0)</f>
        <v>Michael Dodge</v>
      </c>
      <c r="H3365" s="48" t="s">
        <v>77</v>
      </c>
      <c r="I3365" s="61" t="s">
        <v>70</v>
      </c>
      <c r="J3365" s="61" t="str">
        <f>VLOOKUP(Corrections[[#This Row],[Employee]],[1]!Expense_Data[#Data],14,0)</f>
        <v>SL32@tidalwaveautospa.com</v>
      </c>
      <c r="K3365" s="68">
        <v>45527</v>
      </c>
      <c r="L3365" s="75"/>
      <c r="M3365" s="66"/>
      <c r="N3365" s="61"/>
      <c r="O3365" s="65"/>
    </row>
    <row r="3366" spans="1:15" hidden="1" x14ac:dyDescent="0.25">
      <c r="A3366" s="61" t="s">
        <v>160</v>
      </c>
      <c r="B3366" s="61" t="s">
        <v>14192</v>
      </c>
      <c r="C3366" s="50">
        <v>158.11000000000001</v>
      </c>
      <c r="D3366" s="66">
        <v>45508</v>
      </c>
      <c r="E3366" s="61" t="s">
        <v>12978</v>
      </c>
      <c r="F3366" s="61"/>
      <c r="G3366" s="61" t="str">
        <f>VLOOKUP(Corrections[[#This Row],[Employee]],'[1]Management Hierarchy Report'!$A$2:$C$3607, 3, 0)</f>
        <v>Michael Dodge</v>
      </c>
      <c r="H3366" s="48" t="s">
        <v>77</v>
      </c>
      <c r="I3366" s="61" t="s">
        <v>70</v>
      </c>
      <c r="J3366" s="61" t="str">
        <f>VLOOKUP(Corrections[[#This Row],[Employee]],[1]!Expense_Data[#Data],14,0)</f>
        <v>SL32@tidalwaveautospa.com</v>
      </c>
      <c r="K3366" s="68">
        <v>45527</v>
      </c>
      <c r="L3366" s="75"/>
      <c r="M3366" s="66"/>
      <c r="N3366" s="61"/>
      <c r="O3366" s="65"/>
    </row>
    <row r="3367" spans="1:15" hidden="1" x14ac:dyDescent="0.25">
      <c r="A3367" s="61" t="s">
        <v>160</v>
      </c>
      <c r="B3367" s="61" t="s">
        <v>14192</v>
      </c>
      <c r="C3367" s="50">
        <v>46.79</v>
      </c>
      <c r="D3367" s="66">
        <v>45510</v>
      </c>
      <c r="E3367" s="61" t="s">
        <v>13030</v>
      </c>
      <c r="F3367" s="61"/>
      <c r="G3367" s="61" t="str">
        <f>VLOOKUP(Corrections[[#This Row],[Employee]],'[1]Management Hierarchy Report'!$A$2:$C$3607, 3, 0)</f>
        <v>Michael Dodge</v>
      </c>
      <c r="H3367" s="48" t="s">
        <v>77</v>
      </c>
      <c r="I3367" s="61" t="s">
        <v>70</v>
      </c>
      <c r="J3367" s="61" t="str">
        <f>VLOOKUP(Corrections[[#This Row],[Employee]],[1]!Expense_Data[#Data],14,0)</f>
        <v>SL32@tidalwaveautospa.com</v>
      </c>
      <c r="K3367" s="68">
        <v>45527</v>
      </c>
      <c r="L3367" s="75"/>
      <c r="M3367" s="66"/>
      <c r="N3367" s="61"/>
      <c r="O3367" s="65"/>
    </row>
    <row r="3368" spans="1:15" hidden="1" x14ac:dyDescent="0.25">
      <c r="A3368" s="61" t="s">
        <v>160</v>
      </c>
      <c r="B3368" s="61" t="s">
        <v>14192</v>
      </c>
      <c r="C3368" s="50">
        <v>95.81</v>
      </c>
      <c r="D3368" s="66">
        <v>45513</v>
      </c>
      <c r="E3368" s="61" t="s">
        <v>12978</v>
      </c>
      <c r="F3368" s="61"/>
      <c r="G3368" s="61" t="str">
        <f>VLOOKUP(Corrections[[#This Row],[Employee]],'[1]Management Hierarchy Report'!$A$2:$C$3607, 3, 0)</f>
        <v>Michael Dodge</v>
      </c>
      <c r="H3368" s="48" t="s">
        <v>77</v>
      </c>
      <c r="I3368" s="61" t="s">
        <v>70</v>
      </c>
      <c r="J3368" s="61" t="str">
        <f>VLOOKUP(Corrections[[#This Row],[Employee]],[1]!Expense_Data[#Data],14,0)</f>
        <v>SL32@tidalwaveautospa.com</v>
      </c>
      <c r="K3368" s="68">
        <v>45527</v>
      </c>
      <c r="L3368" s="75"/>
      <c r="M3368" s="66"/>
      <c r="N3368" s="61"/>
      <c r="O3368" s="65"/>
    </row>
    <row r="3369" spans="1:15" hidden="1" x14ac:dyDescent="0.25">
      <c r="A3369" s="61" t="s">
        <v>160</v>
      </c>
      <c r="B3369" s="61" t="s">
        <v>14192</v>
      </c>
      <c r="C3369" s="50">
        <v>207.16</v>
      </c>
      <c r="D3369" s="66">
        <v>45517</v>
      </c>
      <c r="E3369" s="61" t="s">
        <v>12978</v>
      </c>
      <c r="F3369" s="61"/>
      <c r="G3369" s="61" t="str">
        <f>VLOOKUP(Corrections[[#This Row],[Employee]],'[1]Management Hierarchy Report'!$A$2:$C$3607, 3, 0)</f>
        <v>Michael Dodge</v>
      </c>
      <c r="H3369" s="48" t="s">
        <v>77</v>
      </c>
      <c r="I3369" s="61" t="s">
        <v>70</v>
      </c>
      <c r="J3369" s="61" t="str">
        <f>VLOOKUP(Corrections[[#This Row],[Employee]],[1]!Expense_Data[#Data],14,0)</f>
        <v>SL32@tidalwaveautospa.com</v>
      </c>
      <c r="K3369" s="68">
        <v>45527</v>
      </c>
      <c r="L3369" s="75"/>
      <c r="M3369" s="66"/>
      <c r="N3369" s="61"/>
      <c r="O3369" s="65"/>
    </row>
    <row r="3370" spans="1:15" hidden="1" x14ac:dyDescent="0.25">
      <c r="A3370" s="61" t="s">
        <v>160</v>
      </c>
      <c r="B3370" s="61" t="s">
        <v>14192</v>
      </c>
      <c r="C3370" s="50">
        <v>29.71</v>
      </c>
      <c r="D3370" s="66">
        <v>45518</v>
      </c>
      <c r="E3370" s="61" t="s">
        <v>12978</v>
      </c>
      <c r="F3370" s="61"/>
      <c r="G3370" s="61" t="str">
        <f>VLOOKUP(Corrections[[#This Row],[Employee]],'[1]Management Hierarchy Report'!$A$2:$C$3607, 3, 0)</f>
        <v>Michael Dodge</v>
      </c>
      <c r="H3370" s="48" t="s">
        <v>77</v>
      </c>
      <c r="I3370" s="61" t="s">
        <v>70</v>
      </c>
      <c r="J3370" s="61" t="str">
        <f>VLOOKUP(Corrections[[#This Row],[Employee]],[1]!Expense_Data[#Data],14,0)</f>
        <v>SL32@tidalwaveautospa.com</v>
      </c>
      <c r="K3370" s="68">
        <v>45527</v>
      </c>
      <c r="L3370" s="75"/>
      <c r="M3370" s="66"/>
      <c r="N3370" s="61"/>
      <c r="O3370" s="65"/>
    </row>
    <row r="3371" spans="1:15" hidden="1" x14ac:dyDescent="0.25">
      <c r="A3371" s="61" t="s">
        <v>160</v>
      </c>
      <c r="B3371" s="61" t="s">
        <v>14192</v>
      </c>
      <c r="C3371" s="50">
        <v>47.4</v>
      </c>
      <c r="D3371" s="66">
        <v>45520</v>
      </c>
      <c r="E3371" s="61" t="s">
        <v>12978</v>
      </c>
      <c r="F3371" s="61"/>
      <c r="G3371" s="61" t="str">
        <f>VLOOKUP(Corrections[[#This Row],[Employee]],'[1]Management Hierarchy Report'!$A$2:$C$3607, 3, 0)</f>
        <v>Michael Dodge</v>
      </c>
      <c r="H3371" s="48" t="s">
        <v>77</v>
      </c>
      <c r="I3371" s="61" t="s">
        <v>70</v>
      </c>
      <c r="J3371" s="61" t="str">
        <f>VLOOKUP(Corrections[[#This Row],[Employee]],[1]!Expense_Data[#Data],14,0)</f>
        <v>SL32@tidalwaveautospa.com</v>
      </c>
      <c r="K3371" s="68">
        <v>45527</v>
      </c>
      <c r="L3371" s="75"/>
      <c r="M3371" s="66"/>
      <c r="N3371" s="61"/>
      <c r="O3371" s="65"/>
    </row>
    <row r="3372" spans="1:15" hidden="1" x14ac:dyDescent="0.25">
      <c r="A3372" s="61" t="s">
        <v>612</v>
      </c>
      <c r="B3372" s="61" t="s">
        <v>14176</v>
      </c>
      <c r="C3372" s="50">
        <v>38.119999999999997</v>
      </c>
      <c r="D3372" s="66">
        <v>45514</v>
      </c>
      <c r="E3372" s="61" t="s">
        <v>13030</v>
      </c>
      <c r="F3372" s="61"/>
      <c r="G3372" s="61" t="str">
        <f>VLOOKUP(Corrections[[#This Row],[Employee]],'[1]Management Hierarchy Report'!$A$2:$C$3607, 3, 0)</f>
        <v>Joe Chavez</v>
      </c>
      <c r="H3372" s="48" t="s">
        <v>77</v>
      </c>
      <c r="I3372" s="61" t="s">
        <v>70</v>
      </c>
      <c r="J3372" s="61" t="str">
        <f>VLOOKUP(Corrections[[#This Row],[Employee]],[1]!Expense_Data[#Data],14,0)</f>
        <v>SL239@tidalwaveautospa.com</v>
      </c>
      <c r="K3372" s="68">
        <v>45527</v>
      </c>
      <c r="L3372" s="75"/>
      <c r="M3372" s="66"/>
      <c r="N3372" s="61"/>
      <c r="O3372" s="65"/>
    </row>
    <row r="3373" spans="1:15" hidden="1" x14ac:dyDescent="0.25">
      <c r="A3373" s="61" t="s">
        <v>2227</v>
      </c>
      <c r="B3373" s="61" t="s">
        <v>14193</v>
      </c>
      <c r="C3373" s="50">
        <v>1957.19</v>
      </c>
      <c r="D3373" s="66">
        <v>45504</v>
      </c>
      <c r="E3373" s="61" t="s">
        <v>13870</v>
      </c>
      <c r="F3373" s="61"/>
      <c r="G3373" s="61" t="str">
        <f>VLOOKUP(Corrections[[#This Row],[Employee]],'[1]Management Hierarchy Report'!$A$2:$C$3607, 3, 0)</f>
        <v>Michael Dodge</v>
      </c>
      <c r="H3373" s="48" t="s">
        <v>13872</v>
      </c>
      <c r="I3373" s="61" t="s">
        <v>70</v>
      </c>
      <c r="J3373" s="61" t="str">
        <f>VLOOKUP(Corrections[[#This Row],[Employee]],[1]!Expense_Data[#Data],14,0)</f>
        <v>SL59@tidalwaveautospa.com</v>
      </c>
      <c r="K3373" s="68">
        <v>45527</v>
      </c>
      <c r="L3373" s="75"/>
      <c r="M3373" s="66"/>
      <c r="N3373" s="61"/>
      <c r="O3373" s="65"/>
    </row>
    <row r="3374" spans="1:15" hidden="1" x14ac:dyDescent="0.25">
      <c r="A3374" s="61" t="s">
        <v>211</v>
      </c>
      <c r="B3374" s="61" t="s">
        <v>14179</v>
      </c>
      <c r="C3374" s="50">
        <v>14.84</v>
      </c>
      <c r="D3374" s="66">
        <v>45471</v>
      </c>
      <c r="E3374" s="61" t="s">
        <v>13082</v>
      </c>
      <c r="F3374" s="61"/>
      <c r="G3374" s="61" t="str">
        <f>VLOOKUP(Corrections[[#This Row],[Employee]],'[1]Management Hierarchy Report'!$A$2:$C$3607, 3, 0)</f>
        <v>David Foster</v>
      </c>
      <c r="H3374" s="48" t="s">
        <v>77</v>
      </c>
      <c r="I3374" s="61" t="s">
        <v>70</v>
      </c>
      <c r="J3374" s="61" t="str">
        <f>VLOOKUP(Corrections[[#This Row],[Employee]],[1]!Expense_Data[#Data],14,0)</f>
        <v>SL26@tidalwaveautospa.com</v>
      </c>
      <c r="K3374" s="68">
        <v>45527</v>
      </c>
      <c r="L3374" s="75"/>
      <c r="M3374" s="66"/>
      <c r="N3374" s="61"/>
      <c r="O3374" s="65"/>
    </row>
    <row r="3375" spans="1:15" hidden="1" x14ac:dyDescent="0.25">
      <c r="A3375" s="61" t="s">
        <v>211</v>
      </c>
      <c r="B3375" s="61" t="s">
        <v>14179</v>
      </c>
      <c r="C3375" s="50">
        <v>231.04</v>
      </c>
      <c r="D3375" s="66">
        <v>45489</v>
      </c>
      <c r="E3375" s="61" t="s">
        <v>176</v>
      </c>
      <c r="F3375" s="61"/>
      <c r="G3375" s="61" t="str">
        <f>VLOOKUP(Corrections[[#This Row],[Employee]],'[1]Management Hierarchy Report'!$A$2:$C$3607, 3, 0)</f>
        <v>David Foster</v>
      </c>
      <c r="H3375" s="48" t="s">
        <v>77</v>
      </c>
      <c r="I3375" s="61" t="s">
        <v>70</v>
      </c>
      <c r="J3375" s="61" t="str">
        <f>VLOOKUP(Corrections[[#This Row],[Employee]],[1]!Expense_Data[#Data],14,0)</f>
        <v>SL26@tidalwaveautospa.com</v>
      </c>
      <c r="K3375" s="68">
        <v>45527</v>
      </c>
      <c r="L3375" s="75"/>
      <c r="M3375" s="66"/>
      <c r="N3375" s="61"/>
      <c r="O3375" s="65"/>
    </row>
    <row r="3376" spans="1:15" hidden="1" x14ac:dyDescent="0.25">
      <c r="A3376" s="61" t="s">
        <v>211</v>
      </c>
      <c r="B3376" s="61" t="s">
        <v>14179</v>
      </c>
      <c r="C3376" s="50">
        <v>737.93</v>
      </c>
      <c r="D3376" s="66">
        <v>45491</v>
      </c>
      <c r="E3376" s="61" t="s">
        <v>521</v>
      </c>
      <c r="F3376" s="61"/>
      <c r="G3376" s="61" t="str">
        <f>VLOOKUP(Corrections[[#This Row],[Employee]],'[1]Management Hierarchy Report'!$A$2:$C$3607, 3, 0)</f>
        <v>David Foster</v>
      </c>
      <c r="H3376" s="48" t="s">
        <v>77</v>
      </c>
      <c r="I3376" s="61" t="s">
        <v>70</v>
      </c>
      <c r="J3376" s="61" t="str">
        <f>VLOOKUP(Corrections[[#This Row],[Employee]],[1]!Expense_Data[#Data],14,0)</f>
        <v>SL26@tidalwaveautospa.com</v>
      </c>
      <c r="K3376" s="68">
        <v>45527</v>
      </c>
      <c r="L3376" s="75"/>
      <c r="M3376" s="66"/>
      <c r="N3376" s="61"/>
      <c r="O3376" s="65"/>
    </row>
    <row r="3377" spans="1:15" hidden="1" x14ac:dyDescent="0.25">
      <c r="A3377" s="61" t="s">
        <v>858</v>
      </c>
      <c r="B3377" s="61" t="s">
        <v>859</v>
      </c>
      <c r="C3377" s="50">
        <v>133.68</v>
      </c>
      <c r="D3377" s="66">
        <v>45456</v>
      </c>
      <c r="E3377" s="61" t="s">
        <v>13828</v>
      </c>
      <c r="F3377" s="61"/>
      <c r="G3377" s="61" t="str">
        <f>VLOOKUP(Corrections[[#This Row],[Employee]],'[1]Management Hierarchy Report'!$A$2:$C$3607, 3, 0)</f>
        <v>Andrew Stephens</v>
      </c>
      <c r="H3377" s="48" t="s">
        <v>77</v>
      </c>
      <c r="I3377" s="61" t="s">
        <v>70</v>
      </c>
      <c r="J3377" s="61" t="str">
        <f>VLOOKUP(Corrections[[#This Row],[Employee]],[1]!Expense_Data[#Data],14,0)</f>
        <v>SL88@tidalwaveautospa.com</v>
      </c>
      <c r="K3377" s="68">
        <v>45527</v>
      </c>
      <c r="L3377" s="75"/>
      <c r="M3377" s="66"/>
      <c r="N3377" s="61"/>
      <c r="O3377" s="65"/>
    </row>
    <row r="3378" spans="1:15" hidden="1" x14ac:dyDescent="0.25">
      <c r="A3378" s="61" t="s">
        <v>858</v>
      </c>
      <c r="B3378" s="61" t="s">
        <v>859</v>
      </c>
      <c r="C3378" s="50">
        <v>119.89</v>
      </c>
      <c r="D3378" s="66">
        <v>45456</v>
      </c>
      <c r="E3378" s="61" t="s">
        <v>13030</v>
      </c>
      <c r="F3378" s="61"/>
      <c r="G3378" s="61" t="str">
        <f>VLOOKUP(Corrections[[#This Row],[Employee]],'[1]Management Hierarchy Report'!$A$2:$C$3607, 3, 0)</f>
        <v>Andrew Stephens</v>
      </c>
      <c r="H3378" s="48" t="s">
        <v>77</v>
      </c>
      <c r="I3378" s="61" t="s">
        <v>70</v>
      </c>
      <c r="J3378" s="61" t="str">
        <f>VLOOKUP(Corrections[[#This Row],[Employee]],[1]!Expense_Data[#Data],14,0)</f>
        <v>SL88@tidalwaveautospa.com</v>
      </c>
      <c r="K3378" s="68">
        <v>45527</v>
      </c>
      <c r="L3378" s="75"/>
      <c r="M3378" s="66"/>
      <c r="N3378" s="61"/>
      <c r="O3378" s="65"/>
    </row>
    <row r="3379" spans="1:15" hidden="1" x14ac:dyDescent="0.25">
      <c r="A3379" s="61" t="s">
        <v>858</v>
      </c>
      <c r="B3379" s="61" t="s">
        <v>859</v>
      </c>
      <c r="C3379" s="50">
        <v>101.44</v>
      </c>
      <c r="D3379" s="66">
        <v>45460</v>
      </c>
      <c r="E3379" s="61" t="s">
        <v>13828</v>
      </c>
      <c r="F3379" s="61"/>
      <c r="G3379" s="61" t="str">
        <f>VLOOKUP(Corrections[[#This Row],[Employee]],'[1]Management Hierarchy Report'!$A$2:$C$3607, 3, 0)</f>
        <v>Andrew Stephens</v>
      </c>
      <c r="H3379" s="48" t="s">
        <v>77</v>
      </c>
      <c r="I3379" s="61" t="s">
        <v>70</v>
      </c>
      <c r="J3379" s="61" t="str">
        <f>VLOOKUP(Corrections[[#This Row],[Employee]],[1]!Expense_Data[#Data],14,0)</f>
        <v>SL88@tidalwaveautospa.com</v>
      </c>
      <c r="K3379" s="68">
        <v>45527</v>
      </c>
      <c r="L3379" s="75"/>
      <c r="M3379" s="66"/>
      <c r="N3379" s="61"/>
      <c r="O3379" s="65"/>
    </row>
    <row r="3380" spans="1:15" hidden="1" x14ac:dyDescent="0.25">
      <c r="A3380" s="61" t="s">
        <v>858</v>
      </c>
      <c r="B3380" s="61" t="s">
        <v>14171</v>
      </c>
      <c r="C3380" s="50">
        <v>46.45</v>
      </c>
      <c r="D3380" s="66">
        <v>45503</v>
      </c>
      <c r="E3380" s="61" t="s">
        <v>12978</v>
      </c>
      <c r="F3380" s="61"/>
      <c r="G3380" s="61" t="str">
        <f>VLOOKUP(Corrections[[#This Row],[Employee]],'[1]Management Hierarchy Report'!$A$2:$C$3607, 3, 0)</f>
        <v>Andrew Stephens</v>
      </c>
      <c r="H3380" s="48" t="s">
        <v>77</v>
      </c>
      <c r="I3380" s="61" t="s">
        <v>70</v>
      </c>
      <c r="J3380" s="61" t="str">
        <f>VLOOKUP(Corrections[[#This Row],[Employee]],[1]!Expense_Data[#Data],14,0)</f>
        <v>SL88@tidalwaveautospa.com</v>
      </c>
      <c r="K3380" s="68">
        <v>45527</v>
      </c>
      <c r="L3380" s="75"/>
      <c r="M3380" s="66"/>
      <c r="N3380" s="61"/>
      <c r="O3380" s="65"/>
    </row>
    <row r="3381" spans="1:15" hidden="1" x14ac:dyDescent="0.25">
      <c r="A3381" s="61" t="s">
        <v>858</v>
      </c>
      <c r="B3381" s="61" t="s">
        <v>14171</v>
      </c>
      <c r="C3381" s="50">
        <v>187.57</v>
      </c>
      <c r="D3381" s="66">
        <v>45508</v>
      </c>
      <c r="E3381" s="61" t="s">
        <v>13030</v>
      </c>
      <c r="F3381" s="61"/>
      <c r="G3381" s="61" t="str">
        <f>VLOOKUP(Corrections[[#This Row],[Employee]],'[1]Management Hierarchy Report'!$A$2:$C$3607, 3, 0)</f>
        <v>Andrew Stephens</v>
      </c>
      <c r="H3381" s="48" t="s">
        <v>77</v>
      </c>
      <c r="I3381" s="61" t="s">
        <v>70</v>
      </c>
      <c r="J3381" s="61" t="str">
        <f>VLOOKUP(Corrections[[#This Row],[Employee]],[1]!Expense_Data[#Data],14,0)</f>
        <v>SL88@tidalwaveautospa.com</v>
      </c>
      <c r="K3381" s="68">
        <v>45527</v>
      </c>
      <c r="L3381" s="75"/>
      <c r="M3381" s="66"/>
      <c r="N3381" s="61"/>
      <c r="O3381" s="65"/>
    </row>
    <row r="3382" spans="1:15" hidden="1" x14ac:dyDescent="0.25">
      <c r="A3382" s="61" t="s">
        <v>858</v>
      </c>
      <c r="B3382" s="61" t="s">
        <v>14171</v>
      </c>
      <c r="C3382" s="50">
        <v>18.62</v>
      </c>
      <c r="D3382" s="66">
        <v>45509</v>
      </c>
      <c r="E3382" s="61" t="s">
        <v>13082</v>
      </c>
      <c r="F3382" s="61"/>
      <c r="G3382" s="61" t="str">
        <f>VLOOKUP(Corrections[[#This Row],[Employee]],'[1]Management Hierarchy Report'!$A$2:$C$3607, 3, 0)</f>
        <v>Andrew Stephens</v>
      </c>
      <c r="H3382" s="48" t="s">
        <v>77</v>
      </c>
      <c r="I3382" s="61" t="s">
        <v>70</v>
      </c>
      <c r="J3382" s="61" t="str">
        <f>VLOOKUP(Corrections[[#This Row],[Employee]],[1]!Expense_Data[#Data],14,0)</f>
        <v>SL88@tidalwaveautospa.com</v>
      </c>
      <c r="K3382" s="68">
        <v>45527</v>
      </c>
      <c r="L3382" s="75"/>
      <c r="M3382" s="66"/>
      <c r="N3382" s="61"/>
      <c r="O3382" s="65"/>
    </row>
    <row r="3383" spans="1:15" hidden="1" x14ac:dyDescent="0.25">
      <c r="A3383" s="61" t="s">
        <v>858</v>
      </c>
      <c r="B3383" s="61" t="s">
        <v>14171</v>
      </c>
      <c r="C3383" s="50">
        <v>11.97</v>
      </c>
      <c r="D3383" s="66">
        <v>45513</v>
      </c>
      <c r="E3383" s="61" t="s">
        <v>13082</v>
      </c>
      <c r="F3383" s="61"/>
      <c r="G3383" s="61" t="str">
        <f>VLOOKUP(Corrections[[#This Row],[Employee]],'[1]Management Hierarchy Report'!$A$2:$C$3607, 3, 0)</f>
        <v>Andrew Stephens</v>
      </c>
      <c r="H3383" s="48" t="s">
        <v>77</v>
      </c>
      <c r="I3383" s="61" t="s">
        <v>70</v>
      </c>
      <c r="J3383" s="61" t="str">
        <f>VLOOKUP(Corrections[[#This Row],[Employee]],[1]!Expense_Data[#Data],14,0)</f>
        <v>SL88@tidalwaveautospa.com</v>
      </c>
      <c r="K3383" s="68">
        <v>45527</v>
      </c>
      <c r="L3383" s="75"/>
      <c r="M3383" s="66"/>
      <c r="N3383" s="61"/>
      <c r="O3383" s="65"/>
    </row>
    <row r="3384" spans="1:15" hidden="1" x14ac:dyDescent="0.25">
      <c r="A3384" s="61" t="s">
        <v>858</v>
      </c>
      <c r="B3384" s="61" t="s">
        <v>14171</v>
      </c>
      <c r="C3384" s="50">
        <v>456.14</v>
      </c>
      <c r="D3384" s="66">
        <v>45518</v>
      </c>
      <c r="E3384" s="61" t="s">
        <v>13030</v>
      </c>
      <c r="F3384" s="61"/>
      <c r="G3384" s="61" t="str">
        <f>VLOOKUP(Corrections[[#This Row],[Employee]],'[1]Management Hierarchy Report'!$A$2:$C$3607, 3, 0)</f>
        <v>Andrew Stephens</v>
      </c>
      <c r="H3384" s="48" t="s">
        <v>77</v>
      </c>
      <c r="I3384" s="61" t="s">
        <v>70</v>
      </c>
      <c r="J3384" s="61" t="str">
        <f>VLOOKUP(Corrections[[#This Row],[Employee]],[1]!Expense_Data[#Data],14,0)</f>
        <v>SL88@tidalwaveautospa.com</v>
      </c>
      <c r="K3384" s="68">
        <v>45527</v>
      </c>
      <c r="L3384" s="75"/>
      <c r="M3384" s="66"/>
      <c r="N3384" s="61"/>
      <c r="O3384" s="65"/>
    </row>
    <row r="3385" spans="1:15" hidden="1" x14ac:dyDescent="0.25">
      <c r="A3385" s="61" t="s">
        <v>858</v>
      </c>
      <c r="B3385" s="61" t="s">
        <v>14170</v>
      </c>
      <c r="C3385" s="50">
        <v>276.06</v>
      </c>
      <c r="D3385" s="66">
        <v>45500</v>
      </c>
      <c r="E3385" s="61" t="s">
        <v>13030</v>
      </c>
      <c r="F3385" s="61"/>
      <c r="G3385" s="61" t="str">
        <f>VLOOKUP(Corrections[[#This Row],[Employee]],'[1]Management Hierarchy Report'!$A$2:$C$3607, 3, 0)</f>
        <v>Andrew Stephens</v>
      </c>
      <c r="H3385" s="48" t="s">
        <v>77</v>
      </c>
      <c r="I3385" s="61" t="s">
        <v>70</v>
      </c>
      <c r="J3385" s="61" t="str">
        <f>VLOOKUP(Corrections[[#This Row],[Employee]],[1]!Expense_Data[#Data],14,0)</f>
        <v>SL88@tidalwaveautospa.com</v>
      </c>
      <c r="K3385" s="68">
        <v>45527</v>
      </c>
      <c r="L3385" s="75"/>
      <c r="M3385" s="66"/>
      <c r="N3385" s="61"/>
      <c r="O3385" s="65"/>
    </row>
    <row r="3386" spans="1:15" hidden="1" x14ac:dyDescent="0.25">
      <c r="A3386" s="61" t="s">
        <v>14163</v>
      </c>
      <c r="B3386" s="61" t="s">
        <v>14164</v>
      </c>
      <c r="C3386" s="50">
        <v>90.55</v>
      </c>
      <c r="D3386" s="66">
        <v>45519</v>
      </c>
      <c r="E3386" s="61" t="s">
        <v>13870</v>
      </c>
      <c r="F3386" s="61"/>
      <c r="G3386" s="61" t="str">
        <f>VLOOKUP(Corrections[[#This Row],[Employee]],'[1]Management Hierarchy Report'!$A$2:$C$3607, 3, 0)</f>
        <v>Andrew Stephens</v>
      </c>
      <c r="H3386" s="48" t="s">
        <v>13872</v>
      </c>
      <c r="I3386" s="61" t="s">
        <v>70</v>
      </c>
      <c r="J3386" s="61" t="str">
        <f>VLOOKUP(Corrections[[#This Row],[Employee]],[1]!Expense_Data[#Data],14,0)</f>
        <v>SL296@tidalwaveautospa.com</v>
      </c>
      <c r="K3386" s="68">
        <v>45527</v>
      </c>
      <c r="L3386" s="75"/>
      <c r="M3386" s="66"/>
      <c r="N3386" s="61"/>
      <c r="O3386" s="65"/>
    </row>
    <row r="3387" spans="1:15" hidden="1" x14ac:dyDescent="0.25">
      <c r="A3387" s="61" t="s">
        <v>253</v>
      </c>
      <c r="B3387" s="61" t="s">
        <v>14182</v>
      </c>
      <c r="C3387" s="50">
        <v>65.17</v>
      </c>
      <c r="D3387" s="66">
        <v>45489</v>
      </c>
      <c r="E3387" s="61" t="s">
        <v>13828</v>
      </c>
      <c r="F3387" s="61"/>
      <c r="G3387" s="61" t="str">
        <f>VLOOKUP(Corrections[[#This Row],[Employee]],'[1]Management Hierarchy Report'!$A$2:$C$3607, 3, 0)</f>
        <v>Michael Donnelly</v>
      </c>
      <c r="H3387" s="48" t="s">
        <v>77</v>
      </c>
      <c r="I3387" s="61" t="s">
        <v>70</v>
      </c>
      <c r="J3387" s="61" t="str">
        <f>VLOOKUP(Corrections[[#This Row],[Employee]],[1]!Expense_Data[#Data],14,0)</f>
        <v>SL49@tidalwaveautospa.com</v>
      </c>
      <c r="K3387" s="68">
        <v>45527</v>
      </c>
      <c r="L3387" s="75"/>
      <c r="M3387" s="66"/>
      <c r="N3387" s="61"/>
      <c r="O3387" s="65"/>
    </row>
    <row r="3388" spans="1:15" hidden="1" x14ac:dyDescent="0.25">
      <c r="A3388" s="61" t="s">
        <v>253</v>
      </c>
      <c r="B3388" s="61" t="s">
        <v>14182</v>
      </c>
      <c r="C3388" s="50">
        <v>33.82</v>
      </c>
      <c r="D3388" s="66">
        <v>45513</v>
      </c>
      <c r="E3388" s="61" t="s">
        <v>13828</v>
      </c>
      <c r="F3388" s="61"/>
      <c r="G3388" s="61" t="str">
        <f>VLOOKUP(Corrections[[#This Row],[Employee]],'[1]Management Hierarchy Report'!$A$2:$C$3607, 3, 0)</f>
        <v>Michael Donnelly</v>
      </c>
      <c r="H3388" s="48" t="s">
        <v>77</v>
      </c>
      <c r="I3388" s="61" t="s">
        <v>70</v>
      </c>
      <c r="J3388" s="61" t="str">
        <f>VLOOKUP(Corrections[[#This Row],[Employee]],[1]!Expense_Data[#Data],14,0)</f>
        <v>SL49@tidalwaveautospa.com</v>
      </c>
      <c r="K3388" s="68">
        <v>45527</v>
      </c>
      <c r="L3388" s="75"/>
      <c r="M3388" s="66"/>
      <c r="N3388" s="61"/>
      <c r="O3388" s="65"/>
    </row>
    <row r="3389" spans="1:15" hidden="1" x14ac:dyDescent="0.25">
      <c r="A3389" s="61" t="s">
        <v>253</v>
      </c>
      <c r="B3389" s="61" t="s">
        <v>14182</v>
      </c>
      <c r="C3389" s="50">
        <v>38.72</v>
      </c>
      <c r="D3389" s="66">
        <v>45517</v>
      </c>
      <c r="E3389" s="61" t="s">
        <v>13828</v>
      </c>
      <c r="F3389" s="61"/>
      <c r="G3389" s="61" t="str">
        <f>VLOOKUP(Corrections[[#This Row],[Employee]],'[1]Management Hierarchy Report'!$A$2:$C$3607, 3, 0)</f>
        <v>Michael Donnelly</v>
      </c>
      <c r="H3389" s="48" t="s">
        <v>77</v>
      </c>
      <c r="I3389" s="61" t="s">
        <v>70</v>
      </c>
      <c r="J3389" s="61" t="str">
        <f>VLOOKUP(Corrections[[#This Row],[Employee]],[1]!Expense_Data[#Data],14,0)</f>
        <v>SL49@tidalwaveautospa.com</v>
      </c>
      <c r="K3389" s="68">
        <v>45527</v>
      </c>
      <c r="L3389" s="75"/>
      <c r="M3389" s="66"/>
      <c r="N3389" s="61"/>
      <c r="O3389" s="65"/>
    </row>
    <row r="3390" spans="1:15" hidden="1" x14ac:dyDescent="0.25">
      <c r="A3390" s="61" t="s">
        <v>323</v>
      </c>
      <c r="B3390" s="61" t="s">
        <v>14177</v>
      </c>
      <c r="C3390" s="50">
        <v>207.23</v>
      </c>
      <c r="D3390" s="66">
        <v>45518</v>
      </c>
      <c r="E3390" s="61" t="s">
        <v>13870</v>
      </c>
      <c r="F3390" s="61"/>
      <c r="G3390" s="61" t="str">
        <f>VLOOKUP(Corrections[[#This Row],[Employee]],'[1]Management Hierarchy Report'!$A$2:$C$3607, 3, 0)</f>
        <v>Joe Chavez</v>
      </c>
      <c r="H3390" s="48" t="s">
        <v>13872</v>
      </c>
      <c r="I3390" s="61" t="s">
        <v>70</v>
      </c>
      <c r="J3390" s="61" t="str">
        <f>VLOOKUP(Corrections[[#This Row],[Employee]],[1]!Expense_Data[#Data],14,0)</f>
        <v>SL198@tidalwaveautospa.com</v>
      </c>
      <c r="K3390" s="68">
        <v>45527</v>
      </c>
      <c r="L3390" s="75"/>
      <c r="M3390" s="66"/>
      <c r="N3390" s="61"/>
      <c r="O3390" s="65"/>
    </row>
    <row r="3391" spans="1:15" hidden="1" x14ac:dyDescent="0.25">
      <c r="A3391" s="61" t="s">
        <v>4053</v>
      </c>
      <c r="B3391" s="61" t="s">
        <v>14154</v>
      </c>
      <c r="C3391" s="50">
        <v>64.42</v>
      </c>
      <c r="D3391" s="66">
        <v>45506</v>
      </c>
      <c r="E3391" s="61" t="s">
        <v>13030</v>
      </c>
      <c r="F3391" s="61"/>
      <c r="G3391" s="61" t="str">
        <f>VLOOKUP(Corrections[[#This Row],[Employee]],'[1]Management Hierarchy Report'!$A$2:$C$3607, 3, 0)</f>
        <v>Patrick Rollins</v>
      </c>
      <c r="H3391" s="48" t="s">
        <v>77</v>
      </c>
      <c r="I3391" s="61" t="s">
        <v>70</v>
      </c>
      <c r="J3391" s="61" t="str">
        <f>VLOOKUP(Corrections[[#This Row],[Employee]],[1]!Expense_Data[#Data],14,0)</f>
        <v>SL110@tidalwaveautospa.com</v>
      </c>
      <c r="K3391" s="68">
        <v>45527</v>
      </c>
      <c r="L3391" s="75"/>
      <c r="M3391" s="66"/>
      <c r="N3391" s="61"/>
      <c r="O3391" s="65"/>
    </row>
    <row r="3392" spans="1:15" hidden="1" x14ac:dyDescent="0.25">
      <c r="A3392" s="61" t="s">
        <v>4053</v>
      </c>
      <c r="B3392" s="61" t="s">
        <v>14154</v>
      </c>
      <c r="C3392" s="50">
        <v>81.3</v>
      </c>
      <c r="D3392" s="66">
        <v>45519</v>
      </c>
      <c r="E3392" s="61" t="s">
        <v>13030</v>
      </c>
      <c r="F3392" s="61"/>
      <c r="G3392" s="61" t="str">
        <f>VLOOKUP(Corrections[[#This Row],[Employee]],'[1]Management Hierarchy Report'!$A$2:$C$3607, 3, 0)</f>
        <v>Patrick Rollins</v>
      </c>
      <c r="H3392" s="48" t="s">
        <v>77</v>
      </c>
      <c r="I3392" s="61" t="s">
        <v>70</v>
      </c>
      <c r="J3392" s="61" t="str">
        <f>VLOOKUP(Corrections[[#This Row],[Employee]],[1]!Expense_Data[#Data],14,0)</f>
        <v>SL110@tidalwaveautospa.com</v>
      </c>
      <c r="K3392" s="68">
        <v>45527</v>
      </c>
      <c r="L3392" s="75"/>
      <c r="M3392" s="66"/>
      <c r="N3392" s="61"/>
      <c r="O3392" s="65"/>
    </row>
    <row r="3393" spans="1:15" hidden="1" x14ac:dyDescent="0.25">
      <c r="A3393" s="61" t="s">
        <v>438</v>
      </c>
      <c r="B3393" s="61" t="s">
        <v>14191</v>
      </c>
      <c r="C3393" s="50">
        <v>4115.76</v>
      </c>
      <c r="D3393" s="66">
        <v>45498</v>
      </c>
      <c r="E3393" s="61" t="s">
        <v>13870</v>
      </c>
      <c r="F3393" s="61"/>
      <c r="G3393" s="61" t="str">
        <f>VLOOKUP(Corrections[[#This Row],[Employee]],'[1]Management Hierarchy Report'!$A$2:$C$3607, 3, 0)</f>
        <v>Michael Dodge</v>
      </c>
      <c r="H3393" s="48" t="s">
        <v>13872</v>
      </c>
      <c r="I3393" s="61" t="s">
        <v>70</v>
      </c>
      <c r="J3393" s="61" t="str">
        <f>VLOOKUP(Corrections[[#This Row],[Employee]],[1]!Expense_Data[#Data],14,0)</f>
        <v>SL33@tidalwaveautospa.com</v>
      </c>
      <c r="K3393" s="68">
        <v>45527</v>
      </c>
      <c r="L3393" s="75"/>
      <c r="M3393" s="66"/>
      <c r="N3393" s="61"/>
      <c r="O3393" s="65"/>
    </row>
    <row r="3394" spans="1:15" hidden="1" x14ac:dyDescent="0.25">
      <c r="A3394" s="61" t="s">
        <v>6845</v>
      </c>
      <c r="B3394" s="61" t="s">
        <v>14189</v>
      </c>
      <c r="C3394" s="50">
        <v>2307.89</v>
      </c>
      <c r="D3394" s="66">
        <v>45524</v>
      </c>
      <c r="E3394" s="61" t="s">
        <v>13870</v>
      </c>
      <c r="F3394" s="61"/>
      <c r="G3394" s="61" t="str">
        <f>VLOOKUP(Corrections[[#This Row],[Employee]],'[1]Management Hierarchy Report'!$A$2:$C$3607, 3, 0)</f>
        <v>Bruce Maxwell</v>
      </c>
      <c r="H3394" s="48" t="s">
        <v>13872</v>
      </c>
      <c r="I3394" s="61" t="s">
        <v>70</v>
      </c>
      <c r="J3394" s="61" t="str">
        <f>VLOOKUP(Corrections[[#This Row],[Employee]],[1]!Expense_Data[#Data],14,0)</f>
        <v>dodge@twavelead.com</v>
      </c>
      <c r="K3394" s="68">
        <v>45527</v>
      </c>
      <c r="L3394" s="75"/>
      <c r="M3394" s="66"/>
      <c r="N3394" s="61"/>
      <c r="O3394" s="65"/>
    </row>
    <row r="3395" spans="1:15" hidden="1" x14ac:dyDescent="0.25">
      <c r="A3395" s="61" t="s">
        <v>2791</v>
      </c>
      <c r="B3395" s="61" t="s">
        <v>14183</v>
      </c>
      <c r="C3395" s="50">
        <v>25.06</v>
      </c>
      <c r="D3395" s="66">
        <v>45524</v>
      </c>
      <c r="E3395" s="61" t="s">
        <v>13870</v>
      </c>
      <c r="F3395" s="61"/>
      <c r="G3395" s="61" t="str">
        <f>VLOOKUP(Corrections[[#This Row],[Employee]],'[1]Management Hierarchy Report'!$A$2:$C$3607, 3, 0)</f>
        <v>Michael Donnelly</v>
      </c>
      <c r="H3395" s="48" t="s">
        <v>13872</v>
      </c>
      <c r="I3395" s="61" t="s">
        <v>70</v>
      </c>
      <c r="J3395" s="61" t="str">
        <f>VLOOKUP(Corrections[[#This Row],[Employee]],[1]!Expense_Data[#Data],14,0)</f>
        <v>SL62@tidalwaveautospa.com</v>
      </c>
      <c r="K3395" s="68">
        <v>45527</v>
      </c>
      <c r="L3395" s="75"/>
      <c r="M3395" s="66"/>
      <c r="N3395" s="61"/>
      <c r="O3395" s="65"/>
    </row>
    <row r="3396" spans="1:15" hidden="1" x14ac:dyDescent="0.25">
      <c r="A3396" s="61" t="s">
        <v>142</v>
      </c>
      <c r="B3396" s="61" t="s">
        <v>14178</v>
      </c>
      <c r="C3396" s="50">
        <v>34.86</v>
      </c>
      <c r="D3396" s="66">
        <v>45524</v>
      </c>
      <c r="E3396" s="61" t="s">
        <v>13870</v>
      </c>
      <c r="F3396" s="61"/>
      <c r="G3396" s="61" t="str">
        <f>VLOOKUP(Corrections[[#This Row],[Employee]],'[1]Management Hierarchy Report'!$A$2:$C$3607, 3, 0)</f>
        <v>Joe Chavez</v>
      </c>
      <c r="H3396" s="48" t="s">
        <v>13872</v>
      </c>
      <c r="I3396" s="61" t="s">
        <v>70</v>
      </c>
      <c r="J3396" s="61" t="str">
        <f>VLOOKUP(Corrections[[#This Row],[Employee]],[1]!Expense_Data[#Data],14,0)</f>
        <v>SL129@tidalwaveautospa.com</v>
      </c>
      <c r="K3396" s="68">
        <v>45527</v>
      </c>
      <c r="L3396" s="75"/>
      <c r="M3396" s="66"/>
      <c r="N3396" s="61"/>
      <c r="O3396" s="65"/>
    </row>
    <row r="3397" spans="1:15" hidden="1" x14ac:dyDescent="0.25">
      <c r="A3397" s="61" t="s">
        <v>11652</v>
      </c>
      <c r="B3397" s="61" t="s">
        <v>14165</v>
      </c>
      <c r="C3397" s="50">
        <v>478.2</v>
      </c>
      <c r="D3397" s="66">
        <v>45514</v>
      </c>
      <c r="E3397" s="61" t="s">
        <v>13030</v>
      </c>
      <c r="F3397" s="61"/>
      <c r="G3397" s="61" t="str">
        <f>VLOOKUP(Corrections[[#This Row],[Employee]],'[1]Management Hierarchy Report'!$A$2:$C$3607, 3, 0)</f>
        <v>Andrew Stephens</v>
      </c>
      <c r="H3397" s="48" t="s">
        <v>77</v>
      </c>
      <c r="I3397" s="61" t="s">
        <v>70</v>
      </c>
      <c r="J3397" s="61" t="str">
        <f>VLOOKUP(Corrections[[#This Row],[Employee]],[1]!Expense_Data[#Data],14,0)</f>
        <v>SL297@tidalwaveautospa.com</v>
      </c>
      <c r="K3397" s="68">
        <v>45527</v>
      </c>
      <c r="L3397" s="75"/>
      <c r="M3397" s="66"/>
      <c r="N3397" s="61"/>
      <c r="O3397" s="65"/>
    </row>
    <row r="3398" spans="1:15" hidden="1" x14ac:dyDescent="0.25">
      <c r="A3398" s="61" t="s">
        <v>11652</v>
      </c>
      <c r="B3398" s="61" t="s">
        <v>14165</v>
      </c>
      <c r="C3398" s="50">
        <v>97.68</v>
      </c>
      <c r="D3398" s="66">
        <v>45516</v>
      </c>
      <c r="E3398" s="61" t="s">
        <v>13030</v>
      </c>
      <c r="F3398" s="61"/>
      <c r="G3398" s="61" t="str">
        <f>VLOOKUP(Corrections[[#This Row],[Employee]],'[1]Management Hierarchy Report'!$A$2:$C$3607, 3, 0)</f>
        <v>Andrew Stephens</v>
      </c>
      <c r="H3398" s="48" t="s">
        <v>77</v>
      </c>
      <c r="I3398" s="61" t="s">
        <v>70</v>
      </c>
      <c r="J3398" s="61" t="str">
        <f>VLOOKUP(Corrections[[#This Row],[Employee]],[1]!Expense_Data[#Data],14,0)</f>
        <v>SL297@tidalwaveautospa.com</v>
      </c>
      <c r="K3398" s="68">
        <v>45527</v>
      </c>
      <c r="L3398" s="75"/>
      <c r="M3398" s="66"/>
      <c r="N3398" s="61"/>
      <c r="O3398" s="65"/>
    </row>
    <row r="3399" spans="1:15" hidden="1" x14ac:dyDescent="0.25">
      <c r="A3399" s="61" t="s">
        <v>11652</v>
      </c>
      <c r="B3399" s="61" t="s">
        <v>14165</v>
      </c>
      <c r="C3399" s="50">
        <v>22.32</v>
      </c>
      <c r="D3399" s="66">
        <v>45517</v>
      </c>
      <c r="E3399" s="61" t="s">
        <v>521</v>
      </c>
      <c r="F3399" s="61"/>
      <c r="G3399" s="61" t="str">
        <f>VLOOKUP(Corrections[[#This Row],[Employee]],'[1]Management Hierarchy Report'!$A$2:$C$3607, 3, 0)</f>
        <v>Andrew Stephens</v>
      </c>
      <c r="H3399" s="48" t="s">
        <v>77</v>
      </c>
      <c r="I3399" s="61" t="s">
        <v>70</v>
      </c>
      <c r="J3399" s="61" t="str">
        <f>VLOOKUP(Corrections[[#This Row],[Employee]],[1]!Expense_Data[#Data],14,0)</f>
        <v>SL297@tidalwaveautospa.com</v>
      </c>
      <c r="K3399" s="68">
        <v>45527</v>
      </c>
      <c r="L3399" s="75"/>
      <c r="M3399" s="66"/>
      <c r="N3399" s="61"/>
      <c r="O3399" s="65"/>
    </row>
    <row r="3400" spans="1:15" hidden="1" x14ac:dyDescent="0.25">
      <c r="A3400" s="61" t="s">
        <v>11652</v>
      </c>
      <c r="B3400" s="61" t="s">
        <v>14165</v>
      </c>
      <c r="C3400" s="50">
        <v>365.48</v>
      </c>
      <c r="D3400" s="66">
        <v>45518</v>
      </c>
      <c r="E3400" s="61" t="s">
        <v>13852</v>
      </c>
      <c r="F3400" s="61"/>
      <c r="G3400" s="61" t="str">
        <f>VLOOKUP(Corrections[[#This Row],[Employee]],'[1]Management Hierarchy Report'!$A$2:$C$3607, 3, 0)</f>
        <v>Andrew Stephens</v>
      </c>
      <c r="H3400" s="48" t="s">
        <v>13854</v>
      </c>
      <c r="I3400" s="61" t="s">
        <v>70</v>
      </c>
      <c r="J3400" s="61" t="str">
        <f>VLOOKUP(Corrections[[#This Row],[Employee]],[1]!Expense_Data[#Data],14,0)</f>
        <v>SL297@tidalwaveautospa.com</v>
      </c>
      <c r="K3400" s="68">
        <v>45527</v>
      </c>
      <c r="L3400" s="75"/>
      <c r="M3400" s="66"/>
      <c r="N3400" s="61"/>
      <c r="O3400" s="65"/>
    </row>
    <row r="3401" spans="1:15" hidden="1" x14ac:dyDescent="0.25">
      <c r="A3401" s="61" t="s">
        <v>3144</v>
      </c>
      <c r="B3401" s="61" t="s">
        <v>14196</v>
      </c>
      <c r="C3401" s="50">
        <v>105.18</v>
      </c>
      <c r="D3401" s="66">
        <v>45493</v>
      </c>
      <c r="E3401" s="61" t="s">
        <v>521</v>
      </c>
      <c r="F3401" s="61"/>
      <c r="G3401" s="61" t="str">
        <f>VLOOKUP(Corrections[[#This Row],[Employee]],'[1]Management Hierarchy Report'!$A$2:$C$3607, 3, 0)</f>
        <v>David Foster</v>
      </c>
      <c r="H3401" s="48" t="s">
        <v>77</v>
      </c>
      <c r="I3401" s="61" t="s">
        <v>70</v>
      </c>
      <c r="J3401" s="61" t="str">
        <f>VLOOKUP(Corrections[[#This Row],[Employee]],[1]!Expense_Data[#Data],14,0)</f>
        <v>SL102@tidalwaveautospa.com</v>
      </c>
      <c r="K3401" s="68">
        <v>45527</v>
      </c>
      <c r="L3401" s="75"/>
      <c r="M3401" s="66"/>
      <c r="N3401" s="61"/>
      <c r="O3401" s="65"/>
    </row>
    <row r="3402" spans="1:15" hidden="1" x14ac:dyDescent="0.25">
      <c r="A3402" s="61" t="s">
        <v>731</v>
      </c>
      <c r="B3402" s="61" t="s">
        <v>14174</v>
      </c>
      <c r="C3402" s="50">
        <v>862.33</v>
      </c>
      <c r="D3402" s="66">
        <v>45510</v>
      </c>
      <c r="E3402" s="61" t="s">
        <v>71</v>
      </c>
      <c r="F3402" s="61"/>
      <c r="G3402" s="61" t="str">
        <f>VLOOKUP(Corrections[[#This Row],[Employee]],'[1]Management Hierarchy Report'!$A$2:$C$3607, 3, 0)</f>
        <v>Joe Chavez</v>
      </c>
      <c r="H3402" s="48" t="s">
        <v>77</v>
      </c>
      <c r="I3402" s="61" t="s">
        <v>70</v>
      </c>
      <c r="J3402" s="61" t="str">
        <f>VLOOKUP(Corrections[[#This Row],[Employee]],[1]!Expense_Data[#Data],14,0)</f>
        <v>SL207@tidalwaveautospa.com</v>
      </c>
      <c r="K3402" s="68">
        <v>45527</v>
      </c>
      <c r="L3402" s="75"/>
      <c r="M3402" s="66"/>
      <c r="N3402" s="61"/>
      <c r="O3402" s="65"/>
    </row>
    <row r="3403" spans="1:15" hidden="1" x14ac:dyDescent="0.25">
      <c r="A3403" s="61" t="s">
        <v>3259</v>
      </c>
      <c r="B3403" s="61" t="s">
        <v>14190</v>
      </c>
      <c r="C3403" s="50">
        <v>124.01</v>
      </c>
      <c r="D3403" s="66">
        <v>45498</v>
      </c>
      <c r="E3403" s="61" t="s">
        <v>176</v>
      </c>
      <c r="F3403" s="61"/>
      <c r="G3403" s="61" t="str">
        <f>VLOOKUP(Corrections[[#This Row],[Employee]],'[1]Management Hierarchy Report'!$A$2:$C$3607, 3, 0)</f>
        <v>Michael Dodge</v>
      </c>
      <c r="H3403" s="48" t="s">
        <v>77</v>
      </c>
      <c r="I3403" s="61" t="s">
        <v>70</v>
      </c>
      <c r="J3403" s="61" t="str">
        <f>VLOOKUP(Corrections[[#This Row],[Employee]],[1]!Expense_Data[#Data],14,0)</f>
        <v>SL8@tidalwaveautospa.com</v>
      </c>
      <c r="K3403" s="68">
        <v>45527</v>
      </c>
      <c r="L3403" s="75"/>
      <c r="M3403" s="66"/>
      <c r="N3403" s="61"/>
      <c r="O3403" s="65"/>
    </row>
    <row r="3404" spans="1:15" hidden="1" x14ac:dyDescent="0.25">
      <c r="A3404" s="61" t="s">
        <v>3259</v>
      </c>
      <c r="B3404" s="61" t="s">
        <v>14190</v>
      </c>
      <c r="C3404" s="50">
        <v>243.35</v>
      </c>
      <c r="D3404" s="66">
        <v>45508</v>
      </c>
      <c r="E3404" s="61" t="s">
        <v>13030</v>
      </c>
      <c r="F3404" s="61"/>
      <c r="G3404" s="61" t="str">
        <f>VLOOKUP(Corrections[[#This Row],[Employee]],'[1]Management Hierarchy Report'!$A$2:$C$3607, 3, 0)</f>
        <v>Michael Dodge</v>
      </c>
      <c r="H3404" s="48" t="s">
        <v>77</v>
      </c>
      <c r="I3404" s="61" t="s">
        <v>70</v>
      </c>
      <c r="J3404" s="61" t="str">
        <f>VLOOKUP(Corrections[[#This Row],[Employee]],[1]!Expense_Data[#Data],14,0)</f>
        <v>SL8@tidalwaveautospa.com</v>
      </c>
      <c r="K3404" s="68">
        <v>45527</v>
      </c>
      <c r="L3404" s="75"/>
      <c r="M3404" s="66"/>
      <c r="N3404" s="61"/>
      <c r="O3404" s="65"/>
    </row>
    <row r="3405" spans="1:15" hidden="1" x14ac:dyDescent="0.25">
      <c r="A3405" s="61" t="s">
        <v>3259</v>
      </c>
      <c r="B3405" s="61" t="s">
        <v>14190</v>
      </c>
      <c r="C3405" s="50">
        <v>85.1</v>
      </c>
      <c r="D3405" s="66">
        <v>45513</v>
      </c>
      <c r="E3405" s="61" t="s">
        <v>13030</v>
      </c>
      <c r="F3405" s="61"/>
      <c r="G3405" s="61" t="str">
        <f>VLOOKUP(Corrections[[#This Row],[Employee]],'[1]Management Hierarchy Report'!$A$2:$C$3607, 3, 0)</f>
        <v>Michael Dodge</v>
      </c>
      <c r="H3405" s="48" t="s">
        <v>77</v>
      </c>
      <c r="I3405" s="61" t="s">
        <v>70</v>
      </c>
      <c r="J3405" s="61" t="str">
        <f>VLOOKUP(Corrections[[#This Row],[Employee]],[1]!Expense_Data[#Data],14,0)</f>
        <v>SL8@tidalwaveautospa.com</v>
      </c>
      <c r="K3405" s="68">
        <v>45527</v>
      </c>
      <c r="L3405" s="75"/>
      <c r="M3405" s="66"/>
      <c r="N3405" s="61"/>
      <c r="O3405" s="65"/>
    </row>
    <row r="3406" spans="1:15" hidden="1" x14ac:dyDescent="0.25">
      <c r="A3406" s="61" t="s">
        <v>3259</v>
      </c>
      <c r="B3406" s="61" t="s">
        <v>14190</v>
      </c>
      <c r="C3406" s="50">
        <v>198.09</v>
      </c>
      <c r="D3406" s="66">
        <v>45520</v>
      </c>
      <c r="E3406" s="61" t="s">
        <v>13030</v>
      </c>
      <c r="F3406" s="61"/>
      <c r="G3406" s="61" t="str">
        <f>VLOOKUP(Corrections[[#This Row],[Employee]],'[1]Management Hierarchy Report'!$A$2:$C$3607, 3, 0)</f>
        <v>Michael Dodge</v>
      </c>
      <c r="H3406" s="48" t="s">
        <v>77</v>
      </c>
      <c r="I3406" s="61" t="s">
        <v>70</v>
      </c>
      <c r="J3406" s="61" t="str">
        <f>VLOOKUP(Corrections[[#This Row],[Employee]],[1]!Expense_Data[#Data],14,0)</f>
        <v>SL8@tidalwaveautospa.com</v>
      </c>
      <c r="K3406" s="68">
        <v>45527</v>
      </c>
      <c r="L3406" s="75"/>
      <c r="M3406" s="66"/>
      <c r="N3406" s="61"/>
      <c r="O3406" s="65"/>
    </row>
    <row r="3407" spans="1:15" hidden="1" x14ac:dyDescent="0.25">
      <c r="A3407" s="61" t="s">
        <v>3259</v>
      </c>
      <c r="B3407" s="61" t="s">
        <v>14190</v>
      </c>
      <c r="C3407" s="50">
        <v>51.78</v>
      </c>
      <c r="D3407" s="66">
        <v>45521</v>
      </c>
      <c r="E3407" s="61" t="s">
        <v>13030</v>
      </c>
      <c r="F3407" s="61"/>
      <c r="G3407" s="61" t="str">
        <f>VLOOKUP(Corrections[[#This Row],[Employee]],'[1]Management Hierarchy Report'!$A$2:$C$3607, 3, 0)</f>
        <v>Michael Dodge</v>
      </c>
      <c r="H3407" s="48" t="s">
        <v>77</v>
      </c>
      <c r="I3407" s="61" t="s">
        <v>70</v>
      </c>
      <c r="J3407" s="61" t="str">
        <f>VLOOKUP(Corrections[[#This Row],[Employee]],[1]!Expense_Data[#Data],14,0)</f>
        <v>SL8@tidalwaveautospa.com</v>
      </c>
      <c r="K3407" s="68">
        <v>45527</v>
      </c>
      <c r="L3407" s="75"/>
      <c r="M3407" s="66"/>
      <c r="N3407" s="61"/>
      <c r="O3407" s="65"/>
    </row>
    <row r="3408" spans="1:15" hidden="1" x14ac:dyDescent="0.25">
      <c r="A3408" s="61" t="s">
        <v>758</v>
      </c>
      <c r="B3408" s="61" t="s">
        <v>14203</v>
      </c>
      <c r="C3408" s="50">
        <v>50.74</v>
      </c>
      <c r="D3408" s="66">
        <v>45519</v>
      </c>
      <c r="E3408" s="61" t="s">
        <v>12978</v>
      </c>
      <c r="F3408" s="61"/>
      <c r="G3408" s="61" t="str">
        <f>VLOOKUP(Corrections[[#This Row],[Employee]],'[1]Management Hierarchy Report'!$A$2:$C$3607, 3, 0)</f>
        <v>Cory Cummings</v>
      </c>
      <c r="H3408" s="48" t="s">
        <v>77</v>
      </c>
      <c r="I3408" s="61" t="s">
        <v>70</v>
      </c>
      <c r="J3408" s="61" t="str">
        <f>VLOOKUP(Corrections[[#This Row],[Employee]],[1]!Expense_Data[#Data],14,0)</f>
        <v>SL108@tidalwaveautospa.com</v>
      </c>
      <c r="K3408" s="68">
        <v>45534</v>
      </c>
      <c r="L3408" s="75"/>
      <c r="M3408" s="66"/>
      <c r="N3408" s="61"/>
      <c r="O3408" s="65"/>
    </row>
    <row r="3409" spans="1:15" hidden="1" x14ac:dyDescent="0.25">
      <c r="A3409" s="61" t="s">
        <v>542</v>
      </c>
      <c r="B3409" s="61" t="s">
        <v>14209</v>
      </c>
      <c r="C3409" s="50">
        <v>108.26</v>
      </c>
      <c r="D3409" s="66">
        <v>45524</v>
      </c>
      <c r="E3409" s="61" t="s">
        <v>13870</v>
      </c>
      <c r="F3409" s="61"/>
      <c r="G3409" s="61" t="str">
        <f>VLOOKUP(Corrections[[#This Row],[Employee]],'[1]Management Hierarchy Report'!$A$2:$C$3607, 3, 0)</f>
        <v>Bruce Maxwell</v>
      </c>
      <c r="H3409" s="48" t="s">
        <v>13872</v>
      </c>
      <c r="I3409" s="61" t="s">
        <v>70</v>
      </c>
      <c r="J3409" s="61" t="str">
        <f>VLOOKUP(Corrections[[#This Row],[Employee]],[1]!Expense_Data[#Data],14,0)</f>
        <v>abelardo.tamez@tidalwaveautospa.com</v>
      </c>
      <c r="K3409" s="68">
        <v>45534</v>
      </c>
      <c r="L3409" s="75"/>
      <c r="M3409" s="66"/>
      <c r="N3409" s="61"/>
      <c r="O3409" s="65"/>
    </row>
    <row r="3410" spans="1:15" hidden="1" x14ac:dyDescent="0.25">
      <c r="A3410" s="61" t="s">
        <v>361</v>
      </c>
      <c r="B3410" s="61" t="s">
        <v>14207</v>
      </c>
      <c r="C3410" s="50">
        <v>683.64</v>
      </c>
      <c r="D3410" s="66">
        <v>45479</v>
      </c>
      <c r="E3410" s="61" t="s">
        <v>13870</v>
      </c>
      <c r="F3410" s="61"/>
      <c r="G3410" s="61" t="str">
        <f>VLOOKUP(Corrections[[#This Row],[Employee]],'[1]Management Hierarchy Report'!$A$2:$C$3607, 3, 0)</f>
        <v>Christopher George</v>
      </c>
      <c r="H3410" s="48" t="s">
        <v>13872</v>
      </c>
      <c r="I3410" s="61" t="s">
        <v>70</v>
      </c>
      <c r="J3410" s="61" t="str">
        <f>VLOOKUP(Corrections[[#This Row],[Employee]],[1]!Expense_Data[#Data],14,0)</f>
        <v>amanda.thompson@tidalwaveautospa.com</v>
      </c>
      <c r="K3410" s="68">
        <v>45534</v>
      </c>
      <c r="L3410" s="75"/>
      <c r="M3410" s="66"/>
      <c r="N3410" s="61"/>
      <c r="O3410" s="65"/>
    </row>
    <row r="3411" spans="1:15" hidden="1" x14ac:dyDescent="0.25">
      <c r="A3411" s="61" t="s">
        <v>378</v>
      </c>
      <c r="B3411" s="61" t="s">
        <v>14204</v>
      </c>
      <c r="C3411" s="50">
        <v>112.32</v>
      </c>
      <c r="D3411" s="66">
        <v>45519</v>
      </c>
      <c r="E3411" s="61" t="s">
        <v>13030</v>
      </c>
      <c r="F3411" s="61"/>
      <c r="G3411" s="61" t="str">
        <f>VLOOKUP(Corrections[[#This Row],[Employee]],'[1]Management Hierarchy Report'!$A$2:$C$3607, 3, 0)</f>
        <v>Cory Cummings</v>
      </c>
      <c r="H3411" s="48" t="s">
        <v>77</v>
      </c>
      <c r="I3411" s="61" t="s">
        <v>70</v>
      </c>
      <c r="J3411" s="61" t="str">
        <f>VLOOKUP(Corrections[[#This Row],[Employee]],[1]!Expense_Data[#Data],14,0)</f>
        <v>SL254@tidalwaveautospa.com</v>
      </c>
      <c r="K3411" s="68">
        <v>45534</v>
      </c>
      <c r="L3411" s="75"/>
      <c r="M3411" s="66"/>
      <c r="N3411" s="61"/>
      <c r="O3411" s="65"/>
    </row>
    <row r="3412" spans="1:15" hidden="1" x14ac:dyDescent="0.25">
      <c r="A3412" s="61" t="s">
        <v>6112</v>
      </c>
      <c r="B3412" s="61" t="s">
        <v>14228</v>
      </c>
      <c r="C3412" s="50">
        <v>149.84</v>
      </c>
      <c r="D3412" s="66">
        <v>45523</v>
      </c>
      <c r="E3412" s="61" t="s">
        <v>521</v>
      </c>
      <c r="F3412" s="61"/>
      <c r="G3412" s="61" t="str">
        <f>VLOOKUP(Corrections[[#This Row],[Employee]],'[1]Management Hierarchy Report'!$A$2:$C$3607, 3, 0)</f>
        <v>Cory Cummings</v>
      </c>
      <c r="H3412" s="48" t="s">
        <v>77</v>
      </c>
      <c r="I3412" s="61" t="s">
        <v>70</v>
      </c>
      <c r="J3412" s="61" t="str">
        <f>VLOOKUP(Corrections[[#This Row],[Employee]],[1]!Expense_Data[#Data],14,0)</f>
        <v>SL195@tidalwaveautospa.com</v>
      </c>
      <c r="K3412" s="68">
        <v>45534</v>
      </c>
      <c r="L3412" s="75"/>
      <c r="M3412" s="66"/>
      <c r="N3412" s="61"/>
      <c r="O3412" s="65"/>
    </row>
    <row r="3413" spans="1:15" hidden="1" x14ac:dyDescent="0.25">
      <c r="A3413" s="61" t="s">
        <v>6112</v>
      </c>
      <c r="B3413" s="61" t="s">
        <v>14231</v>
      </c>
      <c r="C3413" s="50">
        <v>23.41</v>
      </c>
      <c r="D3413" s="66">
        <v>45507</v>
      </c>
      <c r="E3413" s="61" t="s">
        <v>521</v>
      </c>
      <c r="F3413" s="61"/>
      <c r="G3413" s="61" t="str">
        <f>VLOOKUP(Corrections[[#This Row],[Employee]],'[1]Management Hierarchy Report'!$A$2:$C$3607, 3, 0)</f>
        <v>Cory Cummings</v>
      </c>
      <c r="H3413" s="48" t="s">
        <v>77</v>
      </c>
      <c r="I3413" s="61" t="s">
        <v>70</v>
      </c>
      <c r="J3413" s="61" t="str">
        <f>VLOOKUP(Corrections[[#This Row],[Employee]],[1]!Expense_Data[#Data],14,0)</f>
        <v>SL195@tidalwaveautospa.com</v>
      </c>
      <c r="K3413" s="68">
        <v>45534</v>
      </c>
      <c r="L3413" s="75"/>
      <c r="M3413" s="66"/>
      <c r="N3413" s="61"/>
      <c r="O3413" s="65"/>
    </row>
    <row r="3414" spans="1:15" hidden="1" x14ac:dyDescent="0.25">
      <c r="A3414" s="61" t="s">
        <v>6112</v>
      </c>
      <c r="B3414" s="61" t="s">
        <v>14229</v>
      </c>
      <c r="C3414" s="50">
        <v>20</v>
      </c>
      <c r="D3414" s="66">
        <v>45529</v>
      </c>
      <c r="E3414" s="61" t="s">
        <v>13870</v>
      </c>
      <c r="F3414" s="61"/>
      <c r="G3414" s="61" t="str">
        <f>VLOOKUP(Corrections[[#This Row],[Employee]],'[1]Management Hierarchy Report'!$A$2:$C$3607, 3, 0)</f>
        <v>Cory Cummings</v>
      </c>
      <c r="H3414" s="48" t="s">
        <v>13872</v>
      </c>
      <c r="I3414" s="61" t="s">
        <v>70</v>
      </c>
      <c r="J3414" s="61" t="str">
        <f>VLOOKUP(Corrections[[#This Row],[Employee]],[1]!Expense_Data[#Data],14,0)</f>
        <v>SL195@tidalwaveautospa.com</v>
      </c>
      <c r="K3414" s="68">
        <v>45534</v>
      </c>
      <c r="L3414" s="75"/>
      <c r="M3414" s="66"/>
      <c r="N3414" s="61"/>
      <c r="O3414" s="65"/>
    </row>
    <row r="3415" spans="1:15" hidden="1" x14ac:dyDescent="0.25">
      <c r="A3415" s="61" t="s">
        <v>6112</v>
      </c>
      <c r="B3415" s="61" t="s">
        <v>14237</v>
      </c>
      <c r="C3415" s="50">
        <v>9.83</v>
      </c>
      <c r="D3415" s="66">
        <v>45401</v>
      </c>
      <c r="E3415" s="61" t="s">
        <v>13870</v>
      </c>
      <c r="F3415" s="61"/>
      <c r="G3415" s="61" t="str">
        <f>VLOOKUP(Corrections[[#This Row],[Employee]],'[1]Management Hierarchy Report'!$A$2:$C$3607, 3, 0)</f>
        <v>Cory Cummings</v>
      </c>
      <c r="H3415" s="48" t="s">
        <v>13872</v>
      </c>
      <c r="I3415" s="61" t="s">
        <v>70</v>
      </c>
      <c r="J3415" s="61" t="str">
        <f>VLOOKUP(Corrections[[#This Row],[Employee]],[1]!Expense_Data[#Data],14,0)</f>
        <v>SL195@tidalwaveautospa.com</v>
      </c>
      <c r="K3415" s="68">
        <v>45534</v>
      </c>
      <c r="L3415" s="75"/>
      <c r="M3415" s="66"/>
      <c r="N3415" s="61"/>
      <c r="O3415" s="65"/>
    </row>
    <row r="3416" spans="1:15" hidden="1" x14ac:dyDescent="0.25">
      <c r="A3416" s="61" t="s">
        <v>6112</v>
      </c>
      <c r="B3416" s="61" t="s">
        <v>14234</v>
      </c>
      <c r="C3416" s="50">
        <v>21.88</v>
      </c>
      <c r="D3416" s="66">
        <v>45498</v>
      </c>
      <c r="E3416" s="61" t="s">
        <v>521</v>
      </c>
      <c r="F3416" s="61"/>
      <c r="G3416" s="61" t="str">
        <f>VLOOKUP(Corrections[[#This Row],[Employee]],'[1]Management Hierarchy Report'!$A$2:$C$3607, 3, 0)</f>
        <v>Cory Cummings</v>
      </c>
      <c r="H3416" s="48" t="s">
        <v>77</v>
      </c>
      <c r="I3416" s="61" t="s">
        <v>70</v>
      </c>
      <c r="J3416" s="61" t="str">
        <f>VLOOKUP(Corrections[[#This Row],[Employee]],[1]!Expense_Data[#Data],14,0)</f>
        <v>SL195@tidalwaveautospa.com</v>
      </c>
      <c r="K3416" s="68">
        <v>45534</v>
      </c>
      <c r="L3416" s="75"/>
      <c r="M3416" s="66"/>
      <c r="N3416" s="61"/>
      <c r="O3416" s="65"/>
    </row>
    <row r="3417" spans="1:15" hidden="1" x14ac:dyDescent="0.25">
      <c r="A3417" s="61" t="s">
        <v>6112</v>
      </c>
      <c r="B3417" s="61" t="s">
        <v>14233</v>
      </c>
      <c r="C3417" s="50">
        <v>152.96</v>
      </c>
      <c r="D3417" s="66">
        <v>45512</v>
      </c>
      <c r="E3417" s="61" t="s">
        <v>521</v>
      </c>
      <c r="F3417" s="61"/>
      <c r="G3417" s="61" t="str">
        <f>VLOOKUP(Corrections[[#This Row],[Employee]],'[1]Management Hierarchy Report'!$A$2:$C$3607, 3, 0)</f>
        <v>Cory Cummings</v>
      </c>
      <c r="H3417" s="48" t="s">
        <v>77</v>
      </c>
      <c r="I3417" s="61" t="s">
        <v>70</v>
      </c>
      <c r="J3417" s="61" t="str">
        <f>VLOOKUP(Corrections[[#This Row],[Employee]],[1]!Expense_Data[#Data],14,0)</f>
        <v>SL195@tidalwaveautospa.com</v>
      </c>
      <c r="K3417" s="68">
        <v>45534</v>
      </c>
      <c r="L3417" s="75"/>
      <c r="M3417" s="66"/>
      <c r="N3417" s="61"/>
      <c r="O3417" s="65"/>
    </row>
    <row r="3418" spans="1:15" hidden="1" x14ac:dyDescent="0.25">
      <c r="A3418" s="61" t="s">
        <v>6112</v>
      </c>
      <c r="B3418" s="61" t="s">
        <v>14236</v>
      </c>
      <c r="C3418" s="50">
        <v>25.16</v>
      </c>
      <c r="D3418" s="66">
        <v>45401</v>
      </c>
      <c r="E3418" s="61" t="s">
        <v>13870</v>
      </c>
      <c r="F3418" s="61"/>
      <c r="G3418" s="61" t="str">
        <f>VLOOKUP(Corrections[[#This Row],[Employee]],'[1]Management Hierarchy Report'!$A$2:$C$3607, 3, 0)</f>
        <v>Cory Cummings</v>
      </c>
      <c r="H3418" s="48" t="s">
        <v>13872</v>
      </c>
      <c r="I3418" s="61" t="s">
        <v>70</v>
      </c>
      <c r="J3418" s="61" t="str">
        <f>VLOOKUP(Corrections[[#This Row],[Employee]],[1]!Expense_Data[#Data],14,0)</f>
        <v>SL195@tidalwaveautospa.com</v>
      </c>
      <c r="K3418" s="68">
        <v>45534</v>
      </c>
      <c r="L3418" s="75"/>
      <c r="M3418" s="66"/>
      <c r="N3418" s="61"/>
      <c r="O3418" s="65"/>
    </row>
    <row r="3419" spans="1:15" hidden="1" x14ac:dyDescent="0.25">
      <c r="A3419" s="61" t="s">
        <v>6112</v>
      </c>
      <c r="B3419" s="61" t="s">
        <v>14235</v>
      </c>
      <c r="C3419" s="50">
        <v>16.920000000000002</v>
      </c>
      <c r="D3419" s="66">
        <v>45496</v>
      </c>
      <c r="E3419" s="61" t="s">
        <v>13870</v>
      </c>
      <c r="F3419" s="61"/>
      <c r="G3419" s="61" t="str">
        <f>VLOOKUP(Corrections[[#This Row],[Employee]],'[1]Management Hierarchy Report'!$A$2:$C$3607, 3, 0)</f>
        <v>Cory Cummings</v>
      </c>
      <c r="H3419" s="48" t="s">
        <v>13872</v>
      </c>
      <c r="I3419" s="61" t="s">
        <v>70</v>
      </c>
      <c r="J3419" s="61" t="str">
        <f>VLOOKUP(Corrections[[#This Row],[Employee]],[1]!Expense_Data[#Data],14,0)</f>
        <v>SL195@tidalwaveautospa.com</v>
      </c>
      <c r="K3419" s="68">
        <v>45534</v>
      </c>
      <c r="L3419" s="75"/>
      <c r="M3419" s="66"/>
      <c r="N3419" s="61"/>
      <c r="O3419" s="65"/>
    </row>
    <row r="3420" spans="1:15" hidden="1" x14ac:dyDescent="0.25">
      <c r="A3420" s="61" t="s">
        <v>6112</v>
      </c>
      <c r="B3420" s="61" t="s">
        <v>14230</v>
      </c>
      <c r="C3420" s="50">
        <v>19.7</v>
      </c>
      <c r="D3420" s="66">
        <v>45529</v>
      </c>
      <c r="E3420" s="61" t="s">
        <v>13870</v>
      </c>
      <c r="F3420" s="61"/>
      <c r="G3420" s="61" t="str">
        <f>VLOOKUP(Corrections[[#This Row],[Employee]],'[1]Management Hierarchy Report'!$A$2:$C$3607, 3, 0)</f>
        <v>Cory Cummings</v>
      </c>
      <c r="H3420" s="48" t="s">
        <v>13872</v>
      </c>
      <c r="I3420" s="61" t="s">
        <v>70</v>
      </c>
      <c r="J3420" s="61" t="str">
        <f>VLOOKUP(Corrections[[#This Row],[Employee]],[1]!Expense_Data[#Data],14,0)</f>
        <v>SL195@tidalwaveautospa.com</v>
      </c>
      <c r="K3420" s="68">
        <v>45534</v>
      </c>
      <c r="L3420" s="75"/>
      <c r="M3420" s="66"/>
      <c r="N3420" s="61"/>
      <c r="O3420" s="65"/>
    </row>
    <row r="3421" spans="1:15" hidden="1" x14ac:dyDescent="0.25">
      <c r="A3421" s="61" t="s">
        <v>6112</v>
      </c>
      <c r="B3421" s="61" t="s">
        <v>14232</v>
      </c>
      <c r="C3421" s="50">
        <v>101.11</v>
      </c>
      <c r="D3421" s="66">
        <v>45499</v>
      </c>
      <c r="E3421" s="61" t="s">
        <v>13870</v>
      </c>
      <c r="F3421" s="61"/>
      <c r="G3421" s="61" t="str">
        <f>VLOOKUP(Corrections[[#This Row],[Employee]],'[1]Management Hierarchy Report'!$A$2:$C$3607, 3, 0)</f>
        <v>Cory Cummings</v>
      </c>
      <c r="H3421" s="48" t="s">
        <v>13872</v>
      </c>
      <c r="I3421" s="61" t="s">
        <v>70</v>
      </c>
      <c r="J3421" s="61" t="str">
        <f>VLOOKUP(Corrections[[#This Row],[Employee]],[1]!Expense_Data[#Data],14,0)</f>
        <v>SL195@tidalwaveautospa.com</v>
      </c>
      <c r="K3421" s="68">
        <v>45534</v>
      </c>
      <c r="L3421" s="75"/>
      <c r="M3421" s="66"/>
      <c r="N3421" s="61"/>
      <c r="O3421" s="65"/>
    </row>
    <row r="3422" spans="1:15" hidden="1" x14ac:dyDescent="0.25">
      <c r="A3422" s="61" t="s">
        <v>14238</v>
      </c>
      <c r="B3422" s="61" t="s">
        <v>14239</v>
      </c>
      <c r="C3422" s="50">
        <v>10.72</v>
      </c>
      <c r="D3422" s="66">
        <v>45530</v>
      </c>
      <c r="E3422" s="61" t="s">
        <v>268</v>
      </c>
      <c r="F3422" s="61"/>
      <c r="G3422" s="61" t="str">
        <f>VLOOKUP(Corrections[[#This Row],[Employee]],'[1]Management Hierarchy Report'!$A$2:$C$3607, 3, 0)</f>
        <v>Brandon Zarecor</v>
      </c>
      <c r="H3422" s="48" t="s">
        <v>268</v>
      </c>
      <c r="I3422" s="61" t="s">
        <v>70</v>
      </c>
      <c r="J3422" s="61" t="e">
        <f>VLOOKUP(Corrections[[#This Row],[Employee]],[1]!Expense_Data[#Data],14,0)</f>
        <v>#N/A</v>
      </c>
      <c r="K3422" s="68">
        <v>45534</v>
      </c>
      <c r="L3422" s="75"/>
      <c r="M3422" s="66"/>
      <c r="N3422" s="61"/>
      <c r="O3422" s="65"/>
    </row>
    <row r="3423" spans="1:15" hidden="1" x14ac:dyDescent="0.25">
      <c r="A3423" s="61" t="s">
        <v>294</v>
      </c>
      <c r="B3423" s="61" t="s">
        <v>14225</v>
      </c>
      <c r="C3423" s="50">
        <v>34.29</v>
      </c>
      <c r="D3423" s="66">
        <v>45518</v>
      </c>
      <c r="E3423" s="61" t="s">
        <v>13082</v>
      </c>
      <c r="F3423" s="61"/>
      <c r="G3423" s="61" t="str">
        <f>VLOOKUP(Corrections[[#This Row],[Employee]],'[1]Management Hierarchy Report'!$A$2:$C$3607, 3, 0)</f>
        <v>Bruce Maxwell</v>
      </c>
      <c r="H3423" s="48" t="s">
        <v>77</v>
      </c>
      <c r="I3423" s="61" t="s">
        <v>70</v>
      </c>
      <c r="J3423" s="61" t="str">
        <f>VLOOKUP(Corrections[[#This Row],[Employee]],[1]!Expense_Data[#Data],14,0)</f>
        <v>cory.cummings@twavelead.com</v>
      </c>
      <c r="K3423" s="68">
        <v>45534</v>
      </c>
      <c r="L3423" s="75"/>
      <c r="M3423" s="66"/>
      <c r="N3423" s="61"/>
      <c r="O3423" s="65"/>
    </row>
    <row r="3424" spans="1:15" hidden="1" x14ac:dyDescent="0.25">
      <c r="A3424" s="61" t="s">
        <v>294</v>
      </c>
      <c r="B3424" s="61" t="s">
        <v>14225</v>
      </c>
      <c r="C3424" s="50">
        <v>124.07</v>
      </c>
      <c r="D3424" s="66">
        <v>45518</v>
      </c>
      <c r="E3424" s="61" t="s">
        <v>705</v>
      </c>
      <c r="F3424" s="61"/>
      <c r="G3424" s="61" t="str">
        <f>VLOOKUP(Corrections[[#This Row],[Employee]],'[1]Management Hierarchy Report'!$A$2:$C$3607, 3, 0)</f>
        <v>Bruce Maxwell</v>
      </c>
      <c r="H3424" s="48" t="s">
        <v>77</v>
      </c>
      <c r="I3424" s="61" t="s">
        <v>70</v>
      </c>
      <c r="J3424" s="61" t="str">
        <f>VLOOKUP(Corrections[[#This Row],[Employee]],[1]!Expense_Data[#Data],14,0)</f>
        <v>cory.cummings@twavelead.com</v>
      </c>
      <c r="K3424" s="68">
        <v>45534</v>
      </c>
      <c r="L3424" s="75"/>
      <c r="M3424" s="66"/>
      <c r="N3424" s="61"/>
      <c r="O3424" s="65"/>
    </row>
    <row r="3425" spans="1:15" hidden="1" x14ac:dyDescent="0.25">
      <c r="A3425" s="61" t="s">
        <v>294</v>
      </c>
      <c r="B3425" s="61" t="s">
        <v>14225</v>
      </c>
      <c r="C3425" s="50">
        <v>25.05</v>
      </c>
      <c r="D3425" s="66">
        <v>45520</v>
      </c>
      <c r="E3425" s="61" t="s">
        <v>13082</v>
      </c>
      <c r="F3425" s="61"/>
      <c r="G3425" s="61" t="str">
        <f>VLOOKUP(Corrections[[#This Row],[Employee]],'[1]Management Hierarchy Report'!$A$2:$C$3607, 3, 0)</f>
        <v>Bruce Maxwell</v>
      </c>
      <c r="H3425" s="48" t="s">
        <v>77</v>
      </c>
      <c r="I3425" s="61" t="s">
        <v>70</v>
      </c>
      <c r="J3425" s="61" t="str">
        <f>VLOOKUP(Corrections[[#This Row],[Employee]],[1]!Expense_Data[#Data],14,0)</f>
        <v>cory.cummings@twavelead.com</v>
      </c>
      <c r="K3425" s="68">
        <v>45534</v>
      </c>
      <c r="L3425" s="75"/>
      <c r="M3425" s="66"/>
      <c r="N3425" s="61"/>
      <c r="O3425" s="65"/>
    </row>
    <row r="3426" spans="1:15" hidden="1" x14ac:dyDescent="0.25">
      <c r="A3426" s="61" t="s">
        <v>776</v>
      </c>
      <c r="B3426" s="61" t="s">
        <v>14200</v>
      </c>
      <c r="C3426" s="50">
        <v>425.24</v>
      </c>
      <c r="D3426" s="66">
        <v>45519</v>
      </c>
      <c r="E3426" s="61" t="s">
        <v>13870</v>
      </c>
      <c r="F3426" s="61"/>
      <c r="G3426" s="61" t="str">
        <f>VLOOKUP(Corrections[[#This Row],[Employee]],'[1]Management Hierarchy Report'!$A$2:$C$3607, 3, 0)</f>
        <v>Michael Dodge</v>
      </c>
      <c r="H3426" s="48" t="s">
        <v>13872</v>
      </c>
      <c r="I3426" s="61" t="s">
        <v>70</v>
      </c>
      <c r="J3426" s="61" t="str">
        <f>VLOOKUP(Corrections[[#This Row],[Employee]],[1]!Expense_Data[#Data],14,0)</f>
        <v>SL226@tidalwaveautospa.com</v>
      </c>
      <c r="K3426" s="68">
        <v>45534</v>
      </c>
      <c r="L3426" s="75"/>
      <c r="M3426" s="66"/>
      <c r="N3426" s="61"/>
      <c r="O3426" s="65"/>
    </row>
    <row r="3427" spans="1:15" hidden="1" x14ac:dyDescent="0.25">
      <c r="A3427" s="61" t="s">
        <v>13983</v>
      </c>
      <c r="B3427" s="61" t="s">
        <v>14201</v>
      </c>
      <c r="C3427" s="50">
        <v>67.73</v>
      </c>
      <c r="D3427" s="66">
        <v>45513</v>
      </c>
      <c r="E3427" s="61" t="s">
        <v>13030</v>
      </c>
      <c r="F3427" s="61"/>
      <c r="G3427" s="61" t="str">
        <f>VLOOKUP(Corrections[[#This Row],[Employee]],'[1]Management Hierarchy Report'!$A$2:$C$3607, 3, 0)</f>
        <v>Michael Dodge</v>
      </c>
      <c r="H3427" s="48" t="s">
        <v>77</v>
      </c>
      <c r="I3427" s="61" t="s">
        <v>70</v>
      </c>
      <c r="J3427" s="61" t="str">
        <f>VLOOKUP(Corrections[[#This Row],[Employee]],[1]!Expense_Data[#Data],14,0)</f>
        <v>SL225@tidalwaveautospa.com</v>
      </c>
      <c r="K3427" s="68">
        <v>45534</v>
      </c>
      <c r="L3427" s="75"/>
      <c r="M3427" s="66"/>
      <c r="N3427" s="61"/>
      <c r="O3427" s="65"/>
    </row>
    <row r="3428" spans="1:15" hidden="1" x14ac:dyDescent="0.25">
      <c r="A3428" s="61" t="s">
        <v>14223</v>
      </c>
      <c r="B3428" s="61" t="s">
        <v>14224</v>
      </c>
      <c r="C3428" s="50">
        <v>104.92</v>
      </c>
      <c r="D3428" s="66">
        <v>45524</v>
      </c>
      <c r="E3428" s="61" t="s">
        <v>521</v>
      </c>
      <c r="F3428" s="61"/>
      <c r="G3428" s="61" t="str">
        <f>VLOOKUP(Corrections[[#This Row],[Employee]],'[1]Management Hierarchy Report'!$A$2:$C$3607, 3, 0)</f>
        <v>Michael Dodge</v>
      </c>
      <c r="H3428" s="48" t="s">
        <v>77</v>
      </c>
      <c r="I3428" s="61" t="s">
        <v>70</v>
      </c>
      <c r="J3428" s="61" t="str">
        <f>VLOOKUP(Corrections[[#This Row],[Employee]],[1]!Expense_Data[#Data],14,0)</f>
        <v>jackson.mcdowell@tidalwaveautospa.com</v>
      </c>
      <c r="K3428" s="68">
        <v>45534</v>
      </c>
      <c r="L3428" s="75"/>
      <c r="M3428" s="66"/>
      <c r="N3428" s="61"/>
      <c r="O3428" s="65"/>
    </row>
    <row r="3429" spans="1:15" hidden="1" x14ac:dyDescent="0.25">
      <c r="A3429" s="61" t="s">
        <v>1868</v>
      </c>
      <c r="B3429" s="61" t="s">
        <v>14213</v>
      </c>
      <c r="C3429" s="50">
        <v>7.19</v>
      </c>
      <c r="D3429" s="66">
        <v>45525</v>
      </c>
      <c r="E3429" s="61" t="s">
        <v>13870</v>
      </c>
      <c r="F3429" s="61"/>
      <c r="G3429" s="61" t="str">
        <f>VLOOKUP(Corrections[[#This Row],[Employee]],'[1]Management Hierarchy Report'!$A$2:$C$3607, 3, 0)</f>
        <v>Joe Chavez</v>
      </c>
      <c r="H3429" s="48" t="s">
        <v>13872</v>
      </c>
      <c r="I3429" s="61" t="s">
        <v>70</v>
      </c>
      <c r="J3429" s="61" t="str">
        <f>VLOOKUP(Corrections[[#This Row],[Employee]],[1]!Expense_Data[#Data],14,0)</f>
        <v>SL221@tidalwaveautospa.com</v>
      </c>
      <c r="K3429" s="68">
        <v>45534</v>
      </c>
      <c r="L3429" s="75"/>
      <c r="M3429" s="66"/>
      <c r="N3429" s="61"/>
      <c r="O3429" s="65"/>
    </row>
    <row r="3430" spans="1:15" hidden="1" x14ac:dyDescent="0.25">
      <c r="A3430" s="61" t="s">
        <v>1868</v>
      </c>
      <c r="B3430" s="61" t="s">
        <v>14214</v>
      </c>
      <c r="C3430" s="50">
        <v>38.99</v>
      </c>
      <c r="D3430" s="66">
        <v>45525</v>
      </c>
      <c r="E3430" s="61" t="s">
        <v>13870</v>
      </c>
      <c r="F3430" s="61"/>
      <c r="G3430" s="61" t="str">
        <f>VLOOKUP(Corrections[[#This Row],[Employee]],'[1]Management Hierarchy Report'!$A$2:$C$3607, 3, 0)</f>
        <v>Joe Chavez</v>
      </c>
      <c r="H3430" s="48" t="s">
        <v>13872</v>
      </c>
      <c r="I3430" s="61" t="s">
        <v>70</v>
      </c>
      <c r="J3430" s="61" t="str">
        <f>VLOOKUP(Corrections[[#This Row],[Employee]],[1]!Expense_Data[#Data],14,0)</f>
        <v>SL221@tidalwaveautospa.com</v>
      </c>
      <c r="K3430" s="68">
        <v>45534</v>
      </c>
      <c r="L3430" s="75"/>
      <c r="M3430" s="66"/>
      <c r="N3430" s="61"/>
      <c r="O3430" s="65"/>
    </row>
    <row r="3431" spans="1:15" hidden="1" x14ac:dyDescent="0.25">
      <c r="A3431" s="61" t="s">
        <v>88</v>
      </c>
      <c r="B3431" s="61" t="s">
        <v>14222</v>
      </c>
      <c r="C3431" s="50">
        <v>37.36</v>
      </c>
      <c r="D3431" s="66">
        <v>45503</v>
      </c>
      <c r="E3431" s="61" t="s">
        <v>13030</v>
      </c>
      <c r="F3431" s="61"/>
      <c r="G3431" s="61" t="str">
        <f>VLOOKUP(Corrections[[#This Row],[Employee]],'[1]Management Hierarchy Report'!$A$2:$C$3607, 3, 0)</f>
        <v>Jeff Mathis</v>
      </c>
      <c r="H3431" s="48" t="s">
        <v>77</v>
      </c>
      <c r="I3431" s="61" t="s">
        <v>70</v>
      </c>
      <c r="J3431" s="61" t="str">
        <f>VLOOKUP(Corrections[[#This Row],[Employee]],[1]!Expense_Data[#Data],14,0)</f>
        <v>SL114@tidalwaveautospa.com</v>
      </c>
      <c r="K3431" s="68">
        <v>45534</v>
      </c>
      <c r="L3431" s="75"/>
      <c r="M3431" s="66"/>
      <c r="N3431" s="61"/>
      <c r="O3431" s="65"/>
    </row>
    <row r="3432" spans="1:15" hidden="1" x14ac:dyDescent="0.25">
      <c r="A3432" s="61" t="s">
        <v>88</v>
      </c>
      <c r="B3432" s="61" t="s">
        <v>14221</v>
      </c>
      <c r="C3432" s="50">
        <v>31.74</v>
      </c>
      <c r="D3432" s="66">
        <v>45524</v>
      </c>
      <c r="E3432" s="61" t="s">
        <v>13870</v>
      </c>
      <c r="F3432" s="61"/>
      <c r="G3432" s="61" t="str">
        <f>VLOOKUP(Corrections[[#This Row],[Employee]],'[1]Management Hierarchy Report'!$A$2:$C$3607, 3, 0)</f>
        <v>Jeff Mathis</v>
      </c>
      <c r="H3432" s="48" t="s">
        <v>13872</v>
      </c>
      <c r="I3432" s="61" t="s">
        <v>70</v>
      </c>
      <c r="J3432" s="61" t="str">
        <f>VLOOKUP(Corrections[[#This Row],[Employee]],[1]!Expense_Data[#Data],14,0)</f>
        <v>SL114@tidalwaveautospa.com</v>
      </c>
      <c r="K3432" s="68">
        <v>45534</v>
      </c>
      <c r="L3432" s="75"/>
      <c r="M3432" s="66"/>
      <c r="N3432" s="61"/>
      <c r="O3432" s="65"/>
    </row>
    <row r="3433" spans="1:15" hidden="1" x14ac:dyDescent="0.25">
      <c r="A3433" s="61" t="s">
        <v>88</v>
      </c>
      <c r="B3433" s="61" t="s">
        <v>14226</v>
      </c>
      <c r="C3433" s="50">
        <v>122.67</v>
      </c>
      <c r="D3433" s="66">
        <v>45524</v>
      </c>
      <c r="E3433" s="61" t="s">
        <v>13870</v>
      </c>
      <c r="F3433" s="61"/>
      <c r="G3433" s="61" t="str">
        <f>VLOOKUP(Corrections[[#This Row],[Employee]],'[1]Management Hierarchy Report'!$A$2:$C$3607, 3, 0)</f>
        <v>Jeff Mathis</v>
      </c>
      <c r="H3433" s="48" t="s">
        <v>13872</v>
      </c>
      <c r="I3433" s="61" t="s">
        <v>70</v>
      </c>
      <c r="J3433" s="61" t="str">
        <f>VLOOKUP(Corrections[[#This Row],[Employee]],[1]!Expense_Data[#Data],14,0)</f>
        <v>SL114@tidalwaveautospa.com</v>
      </c>
      <c r="K3433" s="68">
        <v>45534</v>
      </c>
      <c r="L3433" s="75"/>
      <c r="M3433" s="66"/>
      <c r="N3433" s="61"/>
      <c r="O3433" s="65"/>
    </row>
    <row r="3434" spans="1:15" hidden="1" x14ac:dyDescent="0.25">
      <c r="A3434" s="61" t="s">
        <v>11584</v>
      </c>
      <c r="B3434" s="61" t="s">
        <v>14199</v>
      </c>
      <c r="C3434" s="50">
        <v>76.81</v>
      </c>
      <c r="D3434" s="66">
        <v>45505</v>
      </c>
      <c r="E3434" s="61" t="s">
        <v>13852</v>
      </c>
      <c r="F3434" s="61"/>
      <c r="G3434" s="61" t="str">
        <f>VLOOKUP(Corrections[[#This Row],[Employee]],'[1]Management Hierarchy Report'!$A$2:$C$3607, 3, 0)</f>
        <v>Michael Dodge</v>
      </c>
      <c r="H3434" s="48" t="s">
        <v>13854</v>
      </c>
      <c r="I3434" s="61" t="s">
        <v>70</v>
      </c>
      <c r="J3434" s="61" t="str">
        <f>VLOOKUP(Corrections[[#This Row],[Employee]],[1]!Expense_Data[#Data],14,0)</f>
        <v>SL235@tidalwaveautospa.com</v>
      </c>
      <c r="K3434" s="68">
        <v>45534</v>
      </c>
      <c r="L3434" s="75"/>
      <c r="M3434" s="66"/>
      <c r="N3434" s="61"/>
      <c r="O3434" s="65"/>
    </row>
    <row r="3435" spans="1:15" hidden="1" x14ac:dyDescent="0.25">
      <c r="A3435" s="61" t="s">
        <v>11584</v>
      </c>
      <c r="B3435" s="61" t="s">
        <v>14199</v>
      </c>
      <c r="C3435" s="50">
        <v>143.16999999999999</v>
      </c>
      <c r="D3435" s="66">
        <v>45505</v>
      </c>
      <c r="E3435" s="61" t="s">
        <v>12979</v>
      </c>
      <c r="F3435" s="61"/>
      <c r="G3435" s="61" t="str">
        <f>VLOOKUP(Corrections[[#This Row],[Employee]],'[1]Management Hierarchy Report'!$A$2:$C$3607, 3, 0)</f>
        <v>Michael Dodge</v>
      </c>
      <c r="H3435" s="48" t="s">
        <v>77</v>
      </c>
      <c r="I3435" s="61" t="s">
        <v>70</v>
      </c>
      <c r="J3435" s="61" t="str">
        <f>VLOOKUP(Corrections[[#This Row],[Employee]],[1]!Expense_Data[#Data],14,0)</f>
        <v>SL235@tidalwaveautospa.com</v>
      </c>
      <c r="K3435" s="68">
        <v>45534</v>
      </c>
      <c r="L3435" s="75"/>
      <c r="M3435" s="66"/>
      <c r="N3435" s="61"/>
      <c r="O3435" s="65"/>
    </row>
    <row r="3436" spans="1:15" hidden="1" x14ac:dyDescent="0.25">
      <c r="A3436" s="61" t="s">
        <v>11584</v>
      </c>
      <c r="B3436" s="61" t="s">
        <v>14199</v>
      </c>
      <c r="C3436" s="50">
        <v>32.01</v>
      </c>
      <c r="D3436" s="66">
        <v>45505</v>
      </c>
      <c r="E3436" s="61" t="s">
        <v>12978</v>
      </c>
      <c r="F3436" s="61"/>
      <c r="G3436" s="61" t="str">
        <f>VLOOKUP(Corrections[[#This Row],[Employee]],'[1]Management Hierarchy Report'!$A$2:$C$3607, 3, 0)</f>
        <v>Michael Dodge</v>
      </c>
      <c r="H3436" s="48" t="s">
        <v>77</v>
      </c>
      <c r="I3436" s="61" t="s">
        <v>70</v>
      </c>
      <c r="J3436" s="61" t="str">
        <f>VLOOKUP(Corrections[[#This Row],[Employee]],[1]!Expense_Data[#Data],14,0)</f>
        <v>SL235@tidalwaveautospa.com</v>
      </c>
      <c r="K3436" s="68">
        <v>45534</v>
      </c>
      <c r="L3436" s="75"/>
      <c r="M3436" s="66"/>
      <c r="N3436" s="61"/>
      <c r="O3436" s="65"/>
    </row>
    <row r="3437" spans="1:15" hidden="1" x14ac:dyDescent="0.25">
      <c r="A3437" s="61" t="s">
        <v>11584</v>
      </c>
      <c r="B3437" s="61" t="s">
        <v>14199</v>
      </c>
      <c r="C3437" s="50">
        <v>92.82</v>
      </c>
      <c r="D3437" s="66">
        <v>45506</v>
      </c>
      <c r="E3437" s="61" t="s">
        <v>13852</v>
      </c>
      <c r="F3437" s="61"/>
      <c r="G3437" s="61" t="str">
        <f>VLOOKUP(Corrections[[#This Row],[Employee]],'[1]Management Hierarchy Report'!$A$2:$C$3607, 3, 0)</f>
        <v>Michael Dodge</v>
      </c>
      <c r="H3437" s="48" t="s">
        <v>13854</v>
      </c>
      <c r="I3437" s="61" t="s">
        <v>70</v>
      </c>
      <c r="J3437" s="61" t="str">
        <f>VLOOKUP(Corrections[[#This Row],[Employee]],[1]!Expense_Data[#Data],14,0)</f>
        <v>SL235@tidalwaveautospa.com</v>
      </c>
      <c r="K3437" s="68">
        <v>45534</v>
      </c>
      <c r="L3437" s="75"/>
      <c r="M3437" s="66"/>
      <c r="N3437" s="61"/>
      <c r="O3437" s="65"/>
    </row>
    <row r="3438" spans="1:15" hidden="1" x14ac:dyDescent="0.25">
      <c r="A3438" s="61" t="s">
        <v>11584</v>
      </c>
      <c r="B3438" s="61" t="s">
        <v>14199</v>
      </c>
      <c r="C3438" s="50">
        <v>30.74</v>
      </c>
      <c r="D3438" s="66">
        <v>45511</v>
      </c>
      <c r="E3438" s="61" t="s">
        <v>13852</v>
      </c>
      <c r="F3438" s="61"/>
      <c r="G3438" s="61" t="str">
        <f>VLOOKUP(Corrections[[#This Row],[Employee]],'[1]Management Hierarchy Report'!$A$2:$C$3607, 3, 0)</f>
        <v>Michael Dodge</v>
      </c>
      <c r="H3438" s="48" t="s">
        <v>13854</v>
      </c>
      <c r="I3438" s="61" t="s">
        <v>70</v>
      </c>
      <c r="J3438" s="61" t="str">
        <f>VLOOKUP(Corrections[[#This Row],[Employee]],[1]!Expense_Data[#Data],14,0)</f>
        <v>SL235@tidalwaveautospa.com</v>
      </c>
      <c r="K3438" s="68">
        <v>45534</v>
      </c>
      <c r="L3438" s="75"/>
      <c r="M3438" s="66"/>
      <c r="N3438" s="61"/>
      <c r="O3438" s="65"/>
    </row>
    <row r="3439" spans="1:15" hidden="1" x14ac:dyDescent="0.25">
      <c r="A3439" s="61" t="s">
        <v>11584</v>
      </c>
      <c r="B3439" s="61" t="s">
        <v>14199</v>
      </c>
      <c r="C3439" s="50">
        <v>101.41</v>
      </c>
      <c r="D3439" s="66">
        <v>45512</v>
      </c>
      <c r="E3439" s="61" t="s">
        <v>13852</v>
      </c>
      <c r="F3439" s="61"/>
      <c r="G3439" s="61" t="str">
        <f>VLOOKUP(Corrections[[#This Row],[Employee]],'[1]Management Hierarchy Report'!$A$2:$C$3607, 3, 0)</f>
        <v>Michael Dodge</v>
      </c>
      <c r="H3439" s="48" t="s">
        <v>13854</v>
      </c>
      <c r="I3439" s="61" t="s">
        <v>70</v>
      </c>
      <c r="J3439" s="61" t="str">
        <f>VLOOKUP(Corrections[[#This Row],[Employee]],[1]!Expense_Data[#Data],14,0)</f>
        <v>SL235@tidalwaveautospa.com</v>
      </c>
      <c r="K3439" s="68">
        <v>45534</v>
      </c>
      <c r="L3439" s="75"/>
      <c r="M3439" s="66"/>
      <c r="N3439" s="61"/>
      <c r="O3439" s="65"/>
    </row>
    <row r="3440" spans="1:15" hidden="1" x14ac:dyDescent="0.25">
      <c r="A3440" s="61" t="s">
        <v>11584</v>
      </c>
      <c r="B3440" s="61" t="s">
        <v>14199</v>
      </c>
      <c r="C3440" s="50">
        <v>7.69</v>
      </c>
      <c r="D3440" s="66">
        <v>45512</v>
      </c>
      <c r="E3440" s="61" t="s">
        <v>13852</v>
      </c>
      <c r="F3440" s="61"/>
      <c r="G3440" s="61" t="str">
        <f>VLOOKUP(Corrections[[#This Row],[Employee]],'[1]Management Hierarchy Report'!$A$2:$C$3607, 3, 0)</f>
        <v>Michael Dodge</v>
      </c>
      <c r="H3440" s="48" t="s">
        <v>13854</v>
      </c>
      <c r="I3440" s="61" t="s">
        <v>70</v>
      </c>
      <c r="J3440" s="61" t="str">
        <f>VLOOKUP(Corrections[[#This Row],[Employee]],[1]!Expense_Data[#Data],14,0)</f>
        <v>SL235@tidalwaveautospa.com</v>
      </c>
      <c r="K3440" s="68">
        <v>45534</v>
      </c>
      <c r="L3440" s="75"/>
      <c r="M3440" s="66"/>
      <c r="N3440" s="61"/>
      <c r="O3440" s="65"/>
    </row>
    <row r="3441" spans="1:15" hidden="1" x14ac:dyDescent="0.25">
      <c r="A3441" s="61" t="s">
        <v>11584</v>
      </c>
      <c r="B3441" s="61" t="s">
        <v>14199</v>
      </c>
      <c r="C3441" s="50">
        <v>31.97</v>
      </c>
      <c r="D3441" s="66">
        <v>45520</v>
      </c>
      <c r="E3441" s="61" t="s">
        <v>12978</v>
      </c>
      <c r="F3441" s="61"/>
      <c r="G3441" s="61" t="str">
        <f>VLOOKUP(Corrections[[#This Row],[Employee]],'[1]Management Hierarchy Report'!$A$2:$C$3607, 3, 0)</f>
        <v>Michael Dodge</v>
      </c>
      <c r="H3441" s="48" t="s">
        <v>77</v>
      </c>
      <c r="I3441" s="61" t="s">
        <v>70</v>
      </c>
      <c r="J3441" s="61" t="str">
        <f>VLOOKUP(Corrections[[#This Row],[Employee]],[1]!Expense_Data[#Data],14,0)</f>
        <v>SL235@tidalwaveautospa.com</v>
      </c>
      <c r="K3441" s="68">
        <v>45534</v>
      </c>
      <c r="L3441" s="75"/>
      <c r="M3441" s="66"/>
      <c r="N3441" s="61"/>
      <c r="O3441" s="65"/>
    </row>
    <row r="3442" spans="1:15" hidden="1" x14ac:dyDescent="0.25">
      <c r="A3442" s="61" t="s">
        <v>11584</v>
      </c>
      <c r="B3442" s="61" t="s">
        <v>14199</v>
      </c>
      <c r="C3442" s="50">
        <v>31.97</v>
      </c>
      <c r="D3442" s="66">
        <v>45520</v>
      </c>
      <c r="E3442" s="61" t="s">
        <v>521</v>
      </c>
      <c r="F3442" s="61"/>
      <c r="G3442" s="61" t="str">
        <f>VLOOKUP(Corrections[[#This Row],[Employee]],'[1]Management Hierarchy Report'!$A$2:$C$3607, 3, 0)</f>
        <v>Michael Dodge</v>
      </c>
      <c r="H3442" s="48" t="s">
        <v>77</v>
      </c>
      <c r="I3442" s="61" t="s">
        <v>70</v>
      </c>
      <c r="J3442" s="61" t="str">
        <f>VLOOKUP(Corrections[[#This Row],[Employee]],[1]!Expense_Data[#Data],14,0)</f>
        <v>SL235@tidalwaveautospa.com</v>
      </c>
      <c r="K3442" s="68">
        <v>45534</v>
      </c>
      <c r="L3442" s="75"/>
      <c r="M3442" s="66"/>
      <c r="N3442" s="61"/>
      <c r="O3442" s="65"/>
    </row>
    <row r="3443" spans="1:15" hidden="1" x14ac:dyDescent="0.25">
      <c r="A3443" s="61" t="s">
        <v>2280</v>
      </c>
      <c r="B3443" s="61" t="s">
        <v>14216</v>
      </c>
      <c r="C3443" s="50">
        <v>13.23</v>
      </c>
      <c r="D3443" s="66">
        <v>45524</v>
      </c>
      <c r="E3443" s="61" t="s">
        <v>13870</v>
      </c>
      <c r="F3443" s="61"/>
      <c r="G3443" s="61" t="str">
        <f>VLOOKUP(Corrections[[#This Row],[Employee]],'[1]Management Hierarchy Report'!$A$2:$C$3607, 3, 0)</f>
        <v>Jeff Mathis</v>
      </c>
      <c r="H3443" s="48" t="s">
        <v>13872</v>
      </c>
      <c r="I3443" s="61" t="s">
        <v>70</v>
      </c>
      <c r="J3443" s="61" t="str">
        <f>VLOOKUP(Corrections[[#This Row],[Employee]],[1]!Expense_Data[#Data],14,0)</f>
        <v>SL251@tidalwaveautospa.com</v>
      </c>
      <c r="K3443" s="68">
        <v>45534</v>
      </c>
      <c r="L3443" s="75"/>
      <c r="M3443" s="66"/>
      <c r="N3443" s="61"/>
      <c r="O3443" s="65"/>
    </row>
    <row r="3444" spans="1:15" hidden="1" x14ac:dyDescent="0.25">
      <c r="A3444" s="61" t="s">
        <v>2280</v>
      </c>
      <c r="B3444" s="61" t="s">
        <v>14217</v>
      </c>
      <c r="C3444" s="50">
        <v>29.91</v>
      </c>
      <c r="D3444" s="66">
        <v>45520</v>
      </c>
      <c r="E3444" s="61" t="s">
        <v>13030</v>
      </c>
      <c r="F3444" s="61"/>
      <c r="G3444" s="61" t="str">
        <f>VLOOKUP(Corrections[[#This Row],[Employee]],'[1]Management Hierarchy Report'!$A$2:$C$3607, 3, 0)</f>
        <v>Jeff Mathis</v>
      </c>
      <c r="H3444" s="48" t="s">
        <v>77</v>
      </c>
      <c r="I3444" s="61" t="s">
        <v>70</v>
      </c>
      <c r="J3444" s="61" t="str">
        <f>VLOOKUP(Corrections[[#This Row],[Employee]],[1]!Expense_Data[#Data],14,0)</f>
        <v>SL251@tidalwaveautospa.com</v>
      </c>
      <c r="K3444" s="68">
        <v>45534</v>
      </c>
      <c r="L3444" s="75"/>
      <c r="M3444" s="66"/>
      <c r="N3444" s="61"/>
      <c r="O3444" s="65"/>
    </row>
    <row r="3445" spans="1:15" hidden="1" x14ac:dyDescent="0.25">
      <c r="A3445" s="61" t="s">
        <v>14219</v>
      </c>
      <c r="B3445" s="61" t="s">
        <v>14220</v>
      </c>
      <c r="C3445" s="50">
        <v>16.95</v>
      </c>
      <c r="D3445" s="66">
        <v>45527</v>
      </c>
      <c r="E3445" s="61" t="s">
        <v>13870</v>
      </c>
      <c r="F3445" s="61"/>
      <c r="G3445" s="61" t="str">
        <f>VLOOKUP(Corrections[[#This Row],[Employee]],'[1]Management Hierarchy Report'!$A$2:$C$3607, 3, 0)</f>
        <v>Travis Powell</v>
      </c>
      <c r="H3445" s="48" t="s">
        <v>13872</v>
      </c>
      <c r="I3445" s="61" t="s">
        <v>70</v>
      </c>
      <c r="J3445" s="61" t="e">
        <f>VLOOKUP(Corrections[[#This Row],[Employee]],[1]!Expense_Data[#Data],14,0)</f>
        <v>#N/A</v>
      </c>
      <c r="K3445" s="68">
        <v>45534</v>
      </c>
      <c r="L3445" s="75"/>
      <c r="M3445" s="66"/>
      <c r="N3445" s="61"/>
      <c r="O3445" s="65"/>
    </row>
    <row r="3446" spans="1:15" hidden="1" x14ac:dyDescent="0.25">
      <c r="A3446" s="61" t="s">
        <v>2302</v>
      </c>
      <c r="B3446" s="61" t="s">
        <v>14206</v>
      </c>
      <c r="C3446" s="50">
        <v>128.03</v>
      </c>
      <c r="D3446" s="66">
        <v>45492</v>
      </c>
      <c r="E3446" s="61" t="s">
        <v>13030</v>
      </c>
      <c r="F3446" s="61"/>
      <c r="G3446" s="61" t="str">
        <f>VLOOKUP(Corrections[[#This Row],[Employee]],'[1]Management Hierarchy Report'!$A$2:$C$3607, 3, 0)</f>
        <v>Cory Cummings</v>
      </c>
      <c r="H3446" s="48" t="s">
        <v>77</v>
      </c>
      <c r="I3446" s="61" t="s">
        <v>70</v>
      </c>
      <c r="J3446" s="61" t="str">
        <f>VLOOKUP(Corrections[[#This Row],[Employee]],[1]!Expense_Data[#Data],14,0)</f>
        <v>SL151@tidalwaveautospa.com</v>
      </c>
      <c r="K3446" s="68">
        <v>45534</v>
      </c>
      <c r="L3446" s="75"/>
      <c r="M3446" s="66"/>
      <c r="N3446" s="61"/>
      <c r="O3446" s="65"/>
    </row>
    <row r="3447" spans="1:15" hidden="1" x14ac:dyDescent="0.25">
      <c r="A3447" s="61" t="s">
        <v>2302</v>
      </c>
      <c r="B3447" s="61" t="s">
        <v>14206</v>
      </c>
      <c r="C3447" s="50">
        <v>103.64</v>
      </c>
      <c r="D3447" s="66">
        <v>45506</v>
      </c>
      <c r="E3447" s="61" t="s">
        <v>13030</v>
      </c>
      <c r="F3447" s="61"/>
      <c r="G3447" s="61" t="str">
        <f>VLOOKUP(Corrections[[#This Row],[Employee]],'[1]Management Hierarchy Report'!$A$2:$C$3607, 3, 0)</f>
        <v>Cory Cummings</v>
      </c>
      <c r="H3447" s="48" t="s">
        <v>77</v>
      </c>
      <c r="I3447" s="61" t="s">
        <v>70</v>
      </c>
      <c r="J3447" s="61" t="str">
        <f>VLOOKUP(Corrections[[#This Row],[Employee]],[1]!Expense_Data[#Data],14,0)</f>
        <v>SL151@tidalwaveautospa.com</v>
      </c>
      <c r="K3447" s="68">
        <v>45534</v>
      </c>
      <c r="L3447" s="75"/>
      <c r="M3447" s="66"/>
      <c r="N3447" s="61"/>
      <c r="O3447" s="65"/>
    </row>
    <row r="3448" spans="1:15" hidden="1" x14ac:dyDescent="0.25">
      <c r="A3448" s="61" t="s">
        <v>14245</v>
      </c>
      <c r="B3448" s="61" t="s">
        <v>14246</v>
      </c>
      <c r="C3448" s="50">
        <v>35</v>
      </c>
      <c r="D3448" s="66">
        <v>45532</v>
      </c>
      <c r="E3448" s="61" t="s">
        <v>268</v>
      </c>
      <c r="F3448" s="61"/>
      <c r="G3448" s="61" t="str">
        <f>VLOOKUP(Corrections[[#This Row],[Employee]],'[1]Management Hierarchy Report'!$A$2:$C$3607, 3, 0)</f>
        <v>Mike Breitrick</v>
      </c>
      <c r="H3448" s="48" t="s">
        <v>268</v>
      </c>
      <c r="I3448" s="61" t="s">
        <v>70</v>
      </c>
      <c r="J3448" s="61" t="e">
        <f>VLOOKUP(Corrections[[#This Row],[Employee]],[1]!Expense_Data[#Data],14,0)</f>
        <v>#N/A</v>
      </c>
      <c r="K3448" s="68">
        <v>45534</v>
      </c>
      <c r="L3448" s="75"/>
      <c r="M3448" s="66"/>
      <c r="N3448" s="61"/>
      <c r="O3448" s="65"/>
    </row>
    <row r="3449" spans="1:15" hidden="1" x14ac:dyDescent="0.25">
      <c r="A3449" s="61" t="s">
        <v>14052</v>
      </c>
      <c r="B3449" s="61" t="s">
        <v>14215</v>
      </c>
      <c r="C3449" s="50">
        <v>14.3</v>
      </c>
      <c r="D3449" s="66">
        <v>45521</v>
      </c>
      <c r="E3449" s="61" t="s">
        <v>13870</v>
      </c>
      <c r="F3449" s="61"/>
      <c r="G3449" s="61" t="str">
        <f>VLOOKUP(Corrections[[#This Row],[Employee]],'[1]Management Hierarchy Report'!$A$2:$C$3607, 3, 0)</f>
        <v>Wesley Kurtz</v>
      </c>
      <c r="H3449" s="48" t="s">
        <v>13872</v>
      </c>
      <c r="I3449" s="61" t="s">
        <v>70</v>
      </c>
      <c r="J3449" s="61" t="str">
        <f>VLOOKUP(Corrections[[#This Row],[Employee]],[1]!Expense_Data[#Data],14,0)</f>
        <v>SL285@tidalwaveautospa.com</v>
      </c>
      <c r="K3449" s="68">
        <v>45534</v>
      </c>
      <c r="L3449" s="75"/>
      <c r="M3449" s="66"/>
      <c r="N3449" s="61"/>
      <c r="O3449" s="65"/>
    </row>
    <row r="3450" spans="1:15" hidden="1" x14ac:dyDescent="0.25">
      <c r="A3450" s="61" t="s">
        <v>719</v>
      </c>
      <c r="B3450" s="61" t="s">
        <v>13017</v>
      </c>
      <c r="C3450" s="50">
        <v>142.69</v>
      </c>
      <c r="D3450" s="66">
        <v>45486</v>
      </c>
      <c r="E3450" s="61" t="s">
        <v>13030</v>
      </c>
      <c r="F3450" s="61"/>
      <c r="G3450" s="61" t="str">
        <f>VLOOKUP(Corrections[[#This Row],[Employee]],'[1]Management Hierarchy Report'!$A$2:$C$3607, 3, 0)</f>
        <v>Andrew Strevel</v>
      </c>
      <c r="H3450" s="48" t="s">
        <v>77</v>
      </c>
      <c r="I3450" s="61" t="s">
        <v>70</v>
      </c>
      <c r="J3450" s="61" t="str">
        <f>VLOOKUP(Corrections[[#This Row],[Employee]],[1]!Expense_Data[#Data],14,0)</f>
        <v>SL203@tidalwaveautospa.com</v>
      </c>
      <c r="K3450" s="68">
        <v>45534</v>
      </c>
      <c r="L3450" s="75"/>
      <c r="M3450" s="66"/>
      <c r="N3450" s="61"/>
      <c r="O3450" s="65"/>
    </row>
    <row r="3451" spans="1:15" hidden="1" x14ac:dyDescent="0.25">
      <c r="A3451" s="61" t="s">
        <v>13825</v>
      </c>
      <c r="B3451" s="61" t="s">
        <v>14212</v>
      </c>
      <c r="C3451" s="50">
        <v>162.69999999999999</v>
      </c>
      <c r="D3451" s="66">
        <v>45509</v>
      </c>
      <c r="E3451" s="61" t="s">
        <v>13870</v>
      </c>
      <c r="F3451" s="61"/>
      <c r="G3451" s="61" t="str">
        <f>VLOOKUP(Corrections[[#This Row],[Employee]],'[1]Management Hierarchy Report'!$A$2:$C$3607, 3, 0)</f>
        <v>Steven Kyriazis</v>
      </c>
      <c r="H3451" s="48" t="s">
        <v>13872</v>
      </c>
      <c r="I3451" s="61" t="s">
        <v>70</v>
      </c>
      <c r="J3451" s="61" t="str">
        <f>VLOOKUP(Corrections[[#This Row],[Employee]],[1]!Expense_Data[#Data],14,0)</f>
        <v>SL219@tidalwaveautospa.com</v>
      </c>
      <c r="K3451" s="68">
        <v>45534</v>
      </c>
      <c r="L3451" s="75"/>
      <c r="M3451" s="66"/>
      <c r="N3451" s="61"/>
      <c r="O3451" s="65"/>
    </row>
    <row r="3452" spans="1:15" hidden="1" x14ac:dyDescent="0.25">
      <c r="A3452" s="61" t="s">
        <v>446</v>
      </c>
      <c r="B3452" s="61" t="s">
        <v>14205</v>
      </c>
      <c r="C3452" s="50">
        <v>135.53</v>
      </c>
      <c r="D3452" s="66">
        <v>45503</v>
      </c>
      <c r="E3452" s="61" t="s">
        <v>13030</v>
      </c>
      <c r="F3452" s="61"/>
      <c r="G3452" s="61" t="str">
        <f>VLOOKUP(Corrections[[#This Row],[Employee]],'[1]Management Hierarchy Report'!$A$2:$C$3607, 3, 0)</f>
        <v>Cory Cummings</v>
      </c>
      <c r="H3452" s="48" t="s">
        <v>77</v>
      </c>
      <c r="I3452" s="61" t="s">
        <v>70</v>
      </c>
      <c r="J3452" s="61" t="str">
        <f>VLOOKUP(Corrections[[#This Row],[Employee]],[1]!Expense_Data[#Data],14,0)</f>
        <v>SL256@tidalwaveautospa.com</v>
      </c>
      <c r="K3452" s="68">
        <v>45534</v>
      </c>
      <c r="L3452" s="75"/>
      <c r="M3452" s="66"/>
      <c r="N3452" s="61"/>
      <c r="O3452" s="65"/>
    </row>
    <row r="3453" spans="1:15" hidden="1" x14ac:dyDescent="0.25">
      <c r="A3453" s="61" t="s">
        <v>660</v>
      </c>
      <c r="B3453" s="61" t="s">
        <v>14218</v>
      </c>
      <c r="C3453" s="50">
        <v>19.07</v>
      </c>
      <c r="D3453" s="66">
        <v>45524</v>
      </c>
      <c r="E3453" s="61" t="s">
        <v>13870</v>
      </c>
      <c r="F3453" s="61"/>
      <c r="G3453" s="61" t="str">
        <f>VLOOKUP(Corrections[[#This Row],[Employee]],'[1]Management Hierarchy Report'!$A$2:$C$3607, 3, 0)</f>
        <v>Steven Kyriazis</v>
      </c>
      <c r="H3453" s="48" t="s">
        <v>13872</v>
      </c>
      <c r="I3453" s="61" t="s">
        <v>70</v>
      </c>
      <c r="J3453" s="61" t="str">
        <f>VLOOKUP(Corrections[[#This Row],[Employee]],[1]!Expense_Data[#Data],14,0)</f>
        <v>SL270@tidalwaveautospa.com</v>
      </c>
      <c r="K3453" s="68">
        <v>45534</v>
      </c>
      <c r="L3453" s="75"/>
      <c r="M3453" s="66"/>
      <c r="N3453" s="61"/>
      <c r="O3453" s="65"/>
    </row>
    <row r="3454" spans="1:15" hidden="1" x14ac:dyDescent="0.25">
      <c r="A3454" s="61" t="s">
        <v>14210</v>
      </c>
      <c r="B3454" s="61" t="s">
        <v>14211</v>
      </c>
      <c r="C3454" s="50">
        <v>5.36</v>
      </c>
      <c r="D3454" s="66">
        <v>45511</v>
      </c>
      <c r="E3454" s="61" t="s">
        <v>268</v>
      </c>
      <c r="F3454" s="61"/>
      <c r="G3454" s="61" t="str">
        <f>VLOOKUP(Corrections[[#This Row],[Employee]],'[1]Management Hierarchy Report'!$A$2:$C$3607, 3, 0)</f>
        <v>Patrick Bird</v>
      </c>
      <c r="H3454" s="48" t="s">
        <v>268</v>
      </c>
      <c r="I3454" s="61" t="s">
        <v>70</v>
      </c>
      <c r="J3454" s="61" t="e">
        <f>VLOOKUP(Corrections[[#This Row],[Employee]],[1]!Expense_Data[#Data],14,0)</f>
        <v>#N/A</v>
      </c>
      <c r="K3454" s="68">
        <v>45534</v>
      </c>
      <c r="L3454" s="75"/>
      <c r="M3454" s="66"/>
      <c r="N3454" s="61"/>
      <c r="O3454" s="65"/>
    </row>
    <row r="3455" spans="1:15" hidden="1" x14ac:dyDescent="0.25">
      <c r="A3455" s="61" t="s">
        <v>451</v>
      </c>
      <c r="B3455" s="61" t="s">
        <v>14152</v>
      </c>
      <c r="C3455" s="50">
        <v>64.19</v>
      </c>
      <c r="D3455" s="66">
        <v>45468</v>
      </c>
      <c r="E3455" s="61" t="s">
        <v>13870</v>
      </c>
      <c r="F3455" s="61"/>
      <c r="G3455" s="61" t="str">
        <f>VLOOKUP(Corrections[[#This Row],[Employee]],'[1]Management Hierarchy Report'!$A$2:$C$3607, 3, 0)</f>
        <v>Ricky Doyle</v>
      </c>
      <c r="H3455" s="48" t="s">
        <v>13872</v>
      </c>
      <c r="I3455" s="61" t="s">
        <v>70</v>
      </c>
      <c r="J3455" s="61" t="str">
        <f>VLOOKUP(Corrections[[#This Row],[Employee]],[1]!Expense_Data[#Data],14,0)</f>
        <v>SL192@tidalwaveautospa.com</v>
      </c>
      <c r="K3455" s="68">
        <v>45534</v>
      </c>
      <c r="L3455" s="75"/>
      <c r="M3455" s="66"/>
      <c r="N3455" s="61"/>
      <c r="O3455" s="65"/>
    </row>
    <row r="3456" spans="1:15" hidden="1" x14ac:dyDescent="0.25">
      <c r="A3456" s="61" t="s">
        <v>414</v>
      </c>
      <c r="B3456" s="61" t="s">
        <v>14202</v>
      </c>
      <c r="C3456" s="50">
        <v>20.7</v>
      </c>
      <c r="D3456" s="66">
        <v>45497</v>
      </c>
      <c r="E3456" s="61" t="s">
        <v>13082</v>
      </c>
      <c r="F3456" s="61"/>
      <c r="G3456" s="61" t="str">
        <f>VLOOKUP(Corrections[[#This Row],[Employee]],'[1]Management Hierarchy Report'!$A$2:$C$3607, 3, 0)</f>
        <v>Michael Dodge</v>
      </c>
      <c r="H3456" s="48" t="s">
        <v>77</v>
      </c>
      <c r="I3456" s="61" t="s">
        <v>70</v>
      </c>
      <c r="J3456" s="61" t="str">
        <f>VLOOKUP(Corrections[[#This Row],[Employee]],[1]!Expense_Data[#Data],14,0)</f>
        <v>SL155@tidalwaveautospa.com</v>
      </c>
      <c r="K3456" s="68">
        <v>45534</v>
      </c>
      <c r="L3456" s="75"/>
      <c r="M3456" s="66"/>
      <c r="N3456" s="61"/>
      <c r="O3456" s="65"/>
    </row>
    <row r="3457" spans="1:15" hidden="1" x14ac:dyDescent="0.25">
      <c r="A3457" s="61" t="s">
        <v>68</v>
      </c>
      <c r="B3457" s="61" t="s">
        <v>14208</v>
      </c>
      <c r="C3457" s="50">
        <v>61.66</v>
      </c>
      <c r="D3457" s="66">
        <v>45502</v>
      </c>
      <c r="E3457" s="61" t="s">
        <v>13870</v>
      </c>
      <c r="F3457" s="61"/>
      <c r="G3457" s="61" t="str">
        <f>VLOOKUP(Corrections[[#This Row],[Employee]],'[1]Management Hierarchy Report'!$A$2:$C$3607, 3, 0)</f>
        <v>Bruce Maxwell</v>
      </c>
      <c r="H3457" s="48" t="s">
        <v>13872</v>
      </c>
      <c r="I3457" s="61" t="s">
        <v>70</v>
      </c>
      <c r="J3457" s="61" t="str">
        <f>VLOOKUP(Corrections[[#This Row],[Employee]],[1]!Expense_Data[#Data],14,0)</f>
        <v>shawn.corway@tidalwaveautospa.com</v>
      </c>
      <c r="K3457" s="68">
        <v>45534</v>
      </c>
      <c r="L3457" s="75"/>
      <c r="M3457" s="66"/>
      <c r="N3457" s="61"/>
      <c r="O3457" s="65"/>
    </row>
    <row r="3458" spans="1:15" hidden="1" x14ac:dyDescent="0.25">
      <c r="A3458" s="61" t="s">
        <v>510</v>
      </c>
      <c r="B3458" s="61" t="s">
        <v>14198</v>
      </c>
      <c r="C3458" s="50">
        <v>249.79</v>
      </c>
      <c r="D3458" s="66">
        <v>45445</v>
      </c>
      <c r="E3458" s="61" t="s">
        <v>81</v>
      </c>
      <c r="F3458" s="61"/>
      <c r="G3458" s="61" t="str">
        <f>VLOOKUP(Corrections[[#This Row],[Employee]],'[1]Management Hierarchy Report'!$A$2:$C$3607, 3, 0)</f>
        <v>Bruce Maxwell</v>
      </c>
      <c r="H3458" s="48" t="s">
        <v>77</v>
      </c>
      <c r="I3458" s="61" t="s">
        <v>70</v>
      </c>
      <c r="J3458" s="61" t="str">
        <f>VLOOKUP(Corrections[[#This Row],[Employee]],[1]!Expense_Data[#Data],14,0)</f>
        <v>stephanie.huff@tidalwaveautospa.com</v>
      </c>
      <c r="K3458" s="68">
        <v>45534</v>
      </c>
      <c r="L3458" s="75"/>
      <c r="M3458" s="66"/>
      <c r="N3458" s="61"/>
      <c r="O3458" s="65"/>
    </row>
    <row r="3459" spans="1:15" hidden="1" x14ac:dyDescent="0.25">
      <c r="A3459" s="61" t="s">
        <v>510</v>
      </c>
      <c r="B3459" s="61" t="s">
        <v>14198</v>
      </c>
      <c r="C3459" s="50">
        <v>5393.71</v>
      </c>
      <c r="D3459" s="66">
        <v>45453</v>
      </c>
      <c r="E3459" s="61" t="s">
        <v>81</v>
      </c>
      <c r="F3459" s="61"/>
      <c r="G3459" s="61" t="str">
        <f>VLOOKUP(Corrections[[#This Row],[Employee]],'[1]Management Hierarchy Report'!$A$2:$C$3607, 3, 0)</f>
        <v>Bruce Maxwell</v>
      </c>
      <c r="H3459" s="48" t="s">
        <v>77</v>
      </c>
      <c r="I3459" s="61" t="s">
        <v>70</v>
      </c>
      <c r="J3459" s="61" t="str">
        <f>VLOOKUP(Corrections[[#This Row],[Employee]],[1]!Expense_Data[#Data],14,0)</f>
        <v>stephanie.huff@tidalwaveautospa.com</v>
      </c>
      <c r="K3459" s="68">
        <v>45534</v>
      </c>
      <c r="L3459" s="75"/>
      <c r="M3459" s="66"/>
      <c r="N3459" s="61"/>
      <c r="O3459" s="65"/>
    </row>
    <row r="3460" spans="1:15" hidden="1" x14ac:dyDescent="0.25">
      <c r="A3460" s="61" t="s">
        <v>510</v>
      </c>
      <c r="B3460" s="61" t="s">
        <v>14198</v>
      </c>
      <c r="C3460" s="50">
        <v>289.74</v>
      </c>
      <c r="D3460" s="66">
        <v>45492</v>
      </c>
      <c r="E3460" s="61" t="s">
        <v>521</v>
      </c>
      <c r="F3460" s="61"/>
      <c r="G3460" s="61" t="str">
        <f>VLOOKUP(Corrections[[#This Row],[Employee]],'[1]Management Hierarchy Report'!$A$2:$C$3607, 3, 0)</f>
        <v>Bruce Maxwell</v>
      </c>
      <c r="H3460" s="48" t="s">
        <v>77</v>
      </c>
      <c r="I3460" s="61" t="s">
        <v>70</v>
      </c>
      <c r="J3460" s="61" t="str">
        <f>VLOOKUP(Corrections[[#This Row],[Employee]],[1]!Expense_Data[#Data],14,0)</f>
        <v>stephanie.huff@tidalwaveautospa.com</v>
      </c>
      <c r="K3460" s="68">
        <v>45534</v>
      </c>
      <c r="L3460" s="75"/>
      <c r="M3460" s="66"/>
      <c r="N3460" s="61"/>
      <c r="O3460" s="65"/>
    </row>
    <row r="3461" spans="1:15" hidden="1" x14ac:dyDescent="0.25">
      <c r="A3461" s="61" t="s">
        <v>510</v>
      </c>
      <c r="B3461" s="61" t="s">
        <v>14198</v>
      </c>
      <c r="C3461" s="50">
        <v>499.38</v>
      </c>
      <c r="D3461" s="66">
        <v>45494</v>
      </c>
      <c r="E3461" s="61" t="s">
        <v>521</v>
      </c>
      <c r="F3461" s="61"/>
      <c r="G3461" s="61" t="str">
        <f>VLOOKUP(Corrections[[#This Row],[Employee]],'[1]Management Hierarchy Report'!$A$2:$C$3607, 3, 0)</f>
        <v>Bruce Maxwell</v>
      </c>
      <c r="H3461" s="48" t="s">
        <v>77</v>
      </c>
      <c r="I3461" s="61" t="s">
        <v>70</v>
      </c>
      <c r="J3461" s="61" t="str">
        <f>VLOOKUP(Corrections[[#This Row],[Employee]],[1]!Expense_Data[#Data],14,0)</f>
        <v>stephanie.huff@tidalwaveautospa.com</v>
      </c>
      <c r="K3461" s="68">
        <v>45534</v>
      </c>
      <c r="L3461" s="75"/>
      <c r="M3461" s="66"/>
      <c r="N3461" s="61"/>
      <c r="O3461" s="65"/>
    </row>
    <row r="3462" spans="1:15" hidden="1" x14ac:dyDescent="0.25">
      <c r="A3462" s="61" t="s">
        <v>510</v>
      </c>
      <c r="B3462" s="61" t="s">
        <v>14198</v>
      </c>
      <c r="C3462" s="50">
        <v>200.85</v>
      </c>
      <c r="D3462" s="66">
        <v>45494</v>
      </c>
      <c r="E3462" s="61" t="s">
        <v>521</v>
      </c>
      <c r="F3462" s="61"/>
      <c r="G3462" s="61" t="str">
        <f>VLOOKUP(Corrections[[#This Row],[Employee]],'[1]Management Hierarchy Report'!$A$2:$C$3607, 3, 0)</f>
        <v>Bruce Maxwell</v>
      </c>
      <c r="H3462" s="48" t="s">
        <v>77</v>
      </c>
      <c r="I3462" s="61" t="s">
        <v>70</v>
      </c>
      <c r="J3462" s="61" t="str">
        <f>VLOOKUP(Corrections[[#This Row],[Employee]],[1]!Expense_Data[#Data],14,0)</f>
        <v>stephanie.huff@tidalwaveautospa.com</v>
      </c>
      <c r="K3462" s="68">
        <v>45534</v>
      </c>
      <c r="L3462" s="75"/>
      <c r="M3462" s="66"/>
      <c r="N3462" s="61"/>
      <c r="O3462" s="65"/>
    </row>
    <row r="3463" spans="1:15" hidden="1" x14ac:dyDescent="0.25">
      <c r="A3463" s="61" t="s">
        <v>510</v>
      </c>
      <c r="B3463" s="61" t="s">
        <v>14198</v>
      </c>
      <c r="C3463" s="50">
        <v>585.19000000000005</v>
      </c>
      <c r="D3463" s="66">
        <v>45495</v>
      </c>
      <c r="E3463" s="61" t="s">
        <v>521</v>
      </c>
      <c r="F3463" s="61"/>
      <c r="G3463" s="61" t="str">
        <f>VLOOKUP(Corrections[[#This Row],[Employee]],'[1]Management Hierarchy Report'!$A$2:$C$3607, 3, 0)</f>
        <v>Bruce Maxwell</v>
      </c>
      <c r="H3463" s="48" t="s">
        <v>77</v>
      </c>
      <c r="I3463" s="61" t="s">
        <v>70</v>
      </c>
      <c r="J3463" s="61" t="str">
        <f>VLOOKUP(Corrections[[#This Row],[Employee]],[1]!Expense_Data[#Data],14,0)</f>
        <v>stephanie.huff@tidalwaveautospa.com</v>
      </c>
      <c r="K3463" s="68">
        <v>45534</v>
      </c>
      <c r="L3463" s="75"/>
      <c r="M3463" s="66"/>
      <c r="N3463" s="61"/>
      <c r="O3463" s="65"/>
    </row>
    <row r="3464" spans="1:15" hidden="1" x14ac:dyDescent="0.25">
      <c r="A3464" s="61" t="s">
        <v>510</v>
      </c>
      <c r="B3464" s="61" t="s">
        <v>14198</v>
      </c>
      <c r="C3464" s="50">
        <v>194.96</v>
      </c>
      <c r="D3464" s="66">
        <v>45498</v>
      </c>
      <c r="E3464" s="61" t="s">
        <v>12978</v>
      </c>
      <c r="F3464" s="61"/>
      <c r="G3464" s="61" t="str">
        <f>VLOOKUP(Corrections[[#This Row],[Employee]],'[1]Management Hierarchy Report'!$A$2:$C$3607, 3, 0)</f>
        <v>Bruce Maxwell</v>
      </c>
      <c r="H3464" s="48" t="s">
        <v>77</v>
      </c>
      <c r="I3464" s="61" t="s">
        <v>70</v>
      </c>
      <c r="J3464" s="61" t="str">
        <f>VLOOKUP(Corrections[[#This Row],[Employee]],[1]!Expense_Data[#Data],14,0)</f>
        <v>stephanie.huff@tidalwaveautospa.com</v>
      </c>
      <c r="K3464" s="68">
        <v>45534</v>
      </c>
      <c r="L3464" s="75"/>
      <c r="M3464" s="66"/>
      <c r="N3464" s="61"/>
      <c r="O3464" s="65"/>
    </row>
    <row r="3465" spans="1:15" hidden="1" x14ac:dyDescent="0.25">
      <c r="A3465" s="61" t="s">
        <v>510</v>
      </c>
      <c r="B3465" s="61" t="s">
        <v>14198</v>
      </c>
      <c r="C3465" s="50">
        <v>194.96</v>
      </c>
      <c r="D3465" s="66">
        <v>45498</v>
      </c>
      <c r="E3465" s="61" t="s">
        <v>521</v>
      </c>
      <c r="F3465" s="61"/>
      <c r="G3465" s="61" t="str">
        <f>VLOOKUP(Corrections[[#This Row],[Employee]],'[1]Management Hierarchy Report'!$A$2:$C$3607, 3, 0)</f>
        <v>Bruce Maxwell</v>
      </c>
      <c r="H3465" s="48" t="s">
        <v>77</v>
      </c>
      <c r="I3465" s="61" t="s">
        <v>70</v>
      </c>
      <c r="J3465" s="61" t="str">
        <f>VLOOKUP(Corrections[[#This Row],[Employee]],[1]!Expense_Data[#Data],14,0)</f>
        <v>stephanie.huff@tidalwaveautospa.com</v>
      </c>
      <c r="K3465" s="68">
        <v>45534</v>
      </c>
      <c r="L3465" s="75"/>
      <c r="M3465" s="66"/>
      <c r="N3465" s="61"/>
      <c r="O3465" s="65"/>
    </row>
    <row r="3466" spans="1:15" hidden="1" x14ac:dyDescent="0.25">
      <c r="A3466" s="61" t="s">
        <v>510</v>
      </c>
      <c r="B3466" s="61" t="s">
        <v>14198</v>
      </c>
      <c r="C3466" s="50">
        <v>74.55</v>
      </c>
      <c r="D3466" s="66">
        <v>45499</v>
      </c>
      <c r="E3466" s="61" t="s">
        <v>13030</v>
      </c>
      <c r="F3466" s="61"/>
      <c r="G3466" s="61" t="str">
        <f>VLOOKUP(Corrections[[#This Row],[Employee]],'[1]Management Hierarchy Report'!$A$2:$C$3607, 3, 0)</f>
        <v>Bruce Maxwell</v>
      </c>
      <c r="H3466" s="48" t="s">
        <v>77</v>
      </c>
      <c r="I3466" s="61" t="s">
        <v>70</v>
      </c>
      <c r="J3466" s="61" t="str">
        <f>VLOOKUP(Corrections[[#This Row],[Employee]],[1]!Expense_Data[#Data],14,0)</f>
        <v>stephanie.huff@tidalwaveautospa.com</v>
      </c>
      <c r="K3466" s="68">
        <v>45534</v>
      </c>
      <c r="L3466" s="75"/>
      <c r="M3466" s="66"/>
      <c r="N3466" s="61"/>
      <c r="O3466" s="65"/>
    </row>
    <row r="3467" spans="1:15" hidden="1" x14ac:dyDescent="0.25">
      <c r="A3467" s="61" t="s">
        <v>618</v>
      </c>
      <c r="B3467" s="61" t="s">
        <v>14227</v>
      </c>
      <c r="C3467" s="50">
        <v>103.43</v>
      </c>
      <c r="D3467" s="66">
        <v>45528</v>
      </c>
      <c r="E3467" s="61" t="s">
        <v>13870</v>
      </c>
      <c r="F3467" s="61"/>
      <c r="G3467" s="61" t="e">
        <f>VLOOKUP(Corrections[[#This Row],[Employee]],'[1]Management Hierarchy Report'!$A$2:$C$3607, 3, 0)</f>
        <v>#N/A</v>
      </c>
      <c r="H3467" s="48" t="s">
        <v>13872</v>
      </c>
      <c r="I3467" s="61" t="s">
        <v>70</v>
      </c>
      <c r="J3467" s="61" t="e">
        <f>VLOOKUP(Corrections[[#This Row],[Employee]],[1]!Expense_Data[#Data],14,0)</f>
        <v>#N/A</v>
      </c>
      <c r="K3467" s="68">
        <v>45534</v>
      </c>
      <c r="L3467" s="75"/>
      <c r="M3467" s="66"/>
      <c r="N3467" s="61"/>
      <c r="O3467" s="65"/>
    </row>
    <row r="3468" spans="1:15" hidden="1" x14ac:dyDescent="0.25">
      <c r="A3468" s="61" t="s">
        <v>627</v>
      </c>
      <c r="B3468" s="61" t="s">
        <v>14240</v>
      </c>
      <c r="C3468" s="50">
        <v>231.53</v>
      </c>
      <c r="D3468" s="66">
        <v>45532</v>
      </c>
      <c r="E3468" s="61" t="s">
        <v>13870</v>
      </c>
      <c r="F3468" s="61"/>
      <c r="G3468" s="61" t="str">
        <f>VLOOKUP(Corrections[[#This Row],[Employee]],'[1]Management Hierarchy Report'!$A$2:$C$3607, 3, 0)</f>
        <v>Michael Donnelly</v>
      </c>
      <c r="H3468" s="48" t="s">
        <v>13872</v>
      </c>
      <c r="I3468" s="61" t="s">
        <v>70</v>
      </c>
      <c r="J3468" s="61" t="str">
        <f>VLOOKUP(Corrections[[#This Row],[Employee]],[1]!Expense_Data[#Data],14,0)</f>
        <v>SL227@tidalwaveautospa.com</v>
      </c>
      <c r="K3468" s="68">
        <v>45534</v>
      </c>
      <c r="L3468" s="75"/>
      <c r="M3468" s="66"/>
      <c r="N3468" s="61"/>
      <c r="O3468" s="65"/>
    </row>
    <row r="3469" spans="1:15" hidden="1" x14ac:dyDescent="0.25">
      <c r="A3469" s="61" t="s">
        <v>92</v>
      </c>
      <c r="B3469" s="61" t="s">
        <v>14242</v>
      </c>
      <c r="C3469" s="50">
        <v>26.63</v>
      </c>
      <c r="D3469" s="66">
        <v>45530</v>
      </c>
      <c r="E3469" s="61" t="s">
        <v>13870</v>
      </c>
      <c r="F3469" s="61"/>
      <c r="G3469" s="61" t="str">
        <f>VLOOKUP(Corrections[[#This Row],[Employee]],'[1]Management Hierarchy Report'!$A$2:$C$3607, 3, 0)</f>
        <v>Coty Stevens</v>
      </c>
      <c r="H3469" s="48" t="s">
        <v>13872</v>
      </c>
      <c r="I3469" s="61" t="s">
        <v>70</v>
      </c>
      <c r="J3469" s="61" t="str">
        <f>VLOOKUP(Corrections[[#This Row],[Employee]],[1]!Expense_Data[#Data],14,0)</f>
        <v>waynesia.sherman@tidalwaveautospa.com</v>
      </c>
      <c r="K3469" s="68">
        <v>45534</v>
      </c>
      <c r="L3469" s="75"/>
      <c r="M3469" s="66"/>
      <c r="N3469" s="61"/>
      <c r="O3469" s="65"/>
    </row>
    <row r="3470" spans="1:15" hidden="1" x14ac:dyDescent="0.25">
      <c r="A3470" s="61" t="s">
        <v>92</v>
      </c>
      <c r="B3470" s="61" t="s">
        <v>14241</v>
      </c>
      <c r="C3470" s="50">
        <v>6.7</v>
      </c>
      <c r="D3470" s="66">
        <v>45532</v>
      </c>
      <c r="E3470" s="61" t="s">
        <v>13870</v>
      </c>
      <c r="F3470" s="61"/>
      <c r="G3470" s="61" t="str">
        <f>VLOOKUP(Corrections[[#This Row],[Employee]],'[1]Management Hierarchy Report'!$A$2:$C$3607, 3, 0)</f>
        <v>Coty Stevens</v>
      </c>
      <c r="H3470" s="48" t="s">
        <v>13872</v>
      </c>
      <c r="I3470" s="61" t="s">
        <v>70</v>
      </c>
      <c r="J3470" s="61" t="str">
        <f>VLOOKUP(Corrections[[#This Row],[Employee]],[1]!Expense_Data[#Data],14,0)</f>
        <v>waynesia.sherman@tidalwaveautospa.com</v>
      </c>
      <c r="K3470" s="68">
        <v>45534</v>
      </c>
      <c r="L3470" s="75"/>
      <c r="M3470" s="66"/>
      <c r="N3470" s="61"/>
      <c r="O3470" s="65"/>
    </row>
    <row r="3471" spans="1:15" hidden="1" x14ac:dyDescent="0.25">
      <c r="A3471" s="61" t="s">
        <v>14243</v>
      </c>
      <c r="B3471" s="61" t="s">
        <v>14244</v>
      </c>
      <c r="C3471" s="50">
        <v>61.81</v>
      </c>
      <c r="D3471" s="66">
        <v>45516</v>
      </c>
      <c r="E3471" s="61" t="s">
        <v>268</v>
      </c>
      <c r="F3471" s="61"/>
      <c r="G3471" s="61" t="str">
        <f>VLOOKUP(Corrections[[#This Row],[Employee]],'[1]Management Hierarchy Report'!$A$2:$C$3607, 3, 0)</f>
        <v>Kip Frew</v>
      </c>
      <c r="H3471" s="48" t="s">
        <v>268</v>
      </c>
      <c r="I3471" s="61" t="s">
        <v>70</v>
      </c>
      <c r="J3471" s="61" t="e">
        <f>VLOOKUP(Corrections[[#This Row],[Employee]],[1]!Expense_Data[#Data],14,0)</f>
        <v>#N/A</v>
      </c>
      <c r="K3471" s="68">
        <v>45534</v>
      </c>
      <c r="L3471" s="75"/>
      <c r="M3471" s="66"/>
      <c r="N3471" s="61"/>
      <c r="O3471" s="65"/>
    </row>
    <row r="3472" spans="1:15" hidden="1" x14ac:dyDescent="0.25">
      <c r="A3472" s="61" t="s">
        <v>6112</v>
      </c>
      <c r="B3472" s="61" t="s">
        <v>14302</v>
      </c>
      <c r="C3472" s="50">
        <v>143.44999999999999</v>
      </c>
      <c r="D3472" s="66">
        <v>45380</v>
      </c>
      <c r="E3472" s="61" t="s">
        <v>521</v>
      </c>
      <c r="F3472" s="61"/>
      <c r="G3472" s="61" t="str">
        <f>VLOOKUP(Corrections[[#This Row],[Employee]],'[1]Management Hierarchy Report'!$A$2:$C$3607, 3, 0)</f>
        <v>Cory Cummings</v>
      </c>
      <c r="H3472" s="48" t="s">
        <v>77</v>
      </c>
      <c r="I3472" s="61" t="s">
        <v>70</v>
      </c>
      <c r="J3472" s="61" t="str">
        <f>VLOOKUP(Corrections[[#This Row],[Employee]],[1]!Expense_Data[#Data],14,0)</f>
        <v>SL195@tidalwaveautospa.com</v>
      </c>
      <c r="K3472" s="68">
        <v>45538</v>
      </c>
      <c r="L3472" s="75"/>
      <c r="M3472" s="66"/>
      <c r="N3472" s="61"/>
      <c r="O3472" s="65"/>
    </row>
    <row r="3473" spans="1:15" hidden="1" x14ac:dyDescent="0.25">
      <c r="A3473" s="92" t="s">
        <v>6112</v>
      </c>
      <c r="B3473" s="61" t="s">
        <v>14302</v>
      </c>
      <c r="C3473" s="50">
        <v>110.52</v>
      </c>
      <c r="D3473" s="66">
        <v>45512</v>
      </c>
      <c r="E3473" s="61" t="s">
        <v>521</v>
      </c>
      <c r="F3473" s="61"/>
      <c r="G3473" s="61" t="str">
        <f>VLOOKUP(Corrections[[#This Row],[Employee]],'[1]Management Hierarchy Report'!$A$2:$C$3607, 3, 0)</f>
        <v>Cory Cummings</v>
      </c>
      <c r="H3473" s="48" t="s">
        <v>77</v>
      </c>
      <c r="I3473" s="61" t="s">
        <v>70</v>
      </c>
      <c r="J3473" s="61" t="str">
        <f>VLOOKUP(Corrections[[#This Row],[Employee]],[1]!Expense_Data[#Data],14,0)</f>
        <v>SL195@tidalwaveautospa.com</v>
      </c>
      <c r="K3473" s="68">
        <v>45538</v>
      </c>
      <c r="L3473" s="75"/>
      <c r="M3473" s="66"/>
      <c r="N3473" s="61"/>
      <c r="O3473" s="65"/>
    </row>
    <row r="3474" spans="1:15" hidden="1" x14ac:dyDescent="0.25">
      <c r="A3474" s="92" t="s">
        <v>6112</v>
      </c>
      <c r="B3474" s="61" t="s">
        <v>14290</v>
      </c>
      <c r="C3474" s="50">
        <v>53.78</v>
      </c>
      <c r="D3474" s="66">
        <v>45514</v>
      </c>
      <c r="E3474" s="61" t="s">
        <v>521</v>
      </c>
      <c r="F3474" s="61"/>
      <c r="G3474" s="61" t="str">
        <f>VLOOKUP(Corrections[[#This Row],[Employee]],'[1]Management Hierarchy Report'!$A$2:$C$3607, 3, 0)</f>
        <v>Cory Cummings</v>
      </c>
      <c r="H3474" s="48" t="s">
        <v>77</v>
      </c>
      <c r="I3474" s="61" t="s">
        <v>70</v>
      </c>
      <c r="J3474" s="61" t="str">
        <f>VLOOKUP(Corrections[[#This Row],[Employee]],[1]!Expense_Data[#Data],14,0)</f>
        <v>SL195@tidalwaveautospa.com</v>
      </c>
      <c r="K3474" s="68">
        <v>45538</v>
      </c>
      <c r="L3474" s="75"/>
      <c r="M3474" s="66"/>
      <c r="N3474" s="61"/>
      <c r="O3474" s="65"/>
    </row>
    <row r="3475" spans="1:15" hidden="1" x14ac:dyDescent="0.25">
      <c r="A3475" s="92" t="s">
        <v>6112</v>
      </c>
      <c r="B3475" s="61" t="s">
        <v>14289</v>
      </c>
      <c r="C3475" s="50">
        <v>15.17</v>
      </c>
      <c r="D3475" s="66">
        <v>45529</v>
      </c>
      <c r="E3475" s="61" t="s">
        <v>13870</v>
      </c>
      <c r="F3475" s="61"/>
      <c r="G3475" s="61" t="str">
        <f>VLOOKUP(Corrections[[#This Row],[Employee]],'[1]Management Hierarchy Report'!$A$2:$C$3607, 3, 0)</f>
        <v>Cory Cummings</v>
      </c>
      <c r="H3475" s="48" t="s">
        <v>13872</v>
      </c>
      <c r="I3475" s="61" t="s">
        <v>70</v>
      </c>
      <c r="J3475" s="61" t="str">
        <f>VLOOKUP(Corrections[[#This Row],[Employee]],[1]!Expense_Data[#Data],14,0)</f>
        <v>SL195@tidalwaveautospa.com</v>
      </c>
      <c r="K3475" s="68">
        <v>45538</v>
      </c>
      <c r="L3475" s="75"/>
      <c r="M3475" s="66"/>
      <c r="N3475" s="61"/>
      <c r="O3475" s="65"/>
    </row>
    <row r="3476" spans="1:15" hidden="1" x14ac:dyDescent="0.25">
      <c r="A3476" s="92" t="s">
        <v>6112</v>
      </c>
      <c r="B3476" s="61" t="s">
        <v>14284</v>
      </c>
      <c r="C3476" s="50">
        <v>18.32</v>
      </c>
      <c r="D3476" s="66">
        <v>45499</v>
      </c>
      <c r="E3476" s="61" t="s">
        <v>521</v>
      </c>
      <c r="F3476" s="61"/>
      <c r="G3476" s="61" t="str">
        <f>VLOOKUP(Corrections[[#This Row],[Employee]],'[1]Management Hierarchy Report'!$A$2:$C$3607, 3, 0)</f>
        <v>Cory Cummings</v>
      </c>
      <c r="H3476" s="48" t="s">
        <v>77</v>
      </c>
      <c r="I3476" s="61" t="s">
        <v>70</v>
      </c>
      <c r="J3476" s="61" t="str">
        <f>VLOOKUP(Corrections[[#This Row],[Employee]],[1]!Expense_Data[#Data],14,0)</f>
        <v>SL195@tidalwaveautospa.com</v>
      </c>
      <c r="K3476" s="68">
        <v>45538</v>
      </c>
      <c r="L3476" s="75"/>
      <c r="M3476" s="66"/>
      <c r="N3476" s="61"/>
      <c r="O3476" s="65"/>
    </row>
    <row r="3477" spans="1:15" hidden="1" x14ac:dyDescent="0.25">
      <c r="A3477" s="61" t="s">
        <v>6112</v>
      </c>
      <c r="B3477" s="61" t="s">
        <v>14288</v>
      </c>
      <c r="C3477" s="50">
        <v>143.44999999999999</v>
      </c>
      <c r="D3477" s="66">
        <v>45529</v>
      </c>
      <c r="E3477" s="61" t="s">
        <v>13870</v>
      </c>
      <c r="F3477" s="61"/>
      <c r="G3477" s="61" t="str">
        <f>VLOOKUP(Corrections[[#This Row],[Employee]],'[1]Management Hierarchy Report'!$A$2:$C$3607, 3, 0)</f>
        <v>Cory Cummings</v>
      </c>
      <c r="H3477" s="48" t="s">
        <v>13872</v>
      </c>
      <c r="I3477" s="61" t="s">
        <v>70</v>
      </c>
      <c r="J3477" s="61" t="str">
        <f>VLOOKUP(Corrections[[#This Row],[Employee]],[1]!Expense_Data[#Data],14,0)</f>
        <v>SL195@tidalwaveautospa.com</v>
      </c>
      <c r="K3477" s="68">
        <v>45538</v>
      </c>
      <c r="L3477" s="75"/>
      <c r="M3477" s="66"/>
      <c r="N3477" s="61"/>
      <c r="O3477" s="65"/>
    </row>
    <row r="3478" spans="1:15" hidden="1" x14ac:dyDescent="0.25">
      <c r="A3478" s="61" t="s">
        <v>6112</v>
      </c>
      <c r="B3478" s="61" t="s">
        <v>14287</v>
      </c>
      <c r="C3478" s="50">
        <v>20</v>
      </c>
      <c r="D3478" s="66">
        <v>45529</v>
      </c>
      <c r="E3478" s="61" t="s">
        <v>13870</v>
      </c>
      <c r="F3478" s="61"/>
      <c r="G3478" s="61" t="str">
        <f>VLOOKUP(Corrections[[#This Row],[Employee]],'[1]Management Hierarchy Report'!$A$2:$C$3607, 3, 0)</f>
        <v>Cory Cummings</v>
      </c>
      <c r="H3478" s="48" t="s">
        <v>13872</v>
      </c>
      <c r="I3478" s="61" t="s">
        <v>70</v>
      </c>
      <c r="J3478" s="61" t="str">
        <f>VLOOKUP(Corrections[[#This Row],[Employee]],[1]!Expense_Data[#Data],14,0)</f>
        <v>SL195@tidalwaveautospa.com</v>
      </c>
      <c r="K3478" s="68">
        <v>45538</v>
      </c>
      <c r="L3478" s="75"/>
      <c r="M3478" s="66"/>
      <c r="N3478" s="61"/>
      <c r="O3478" s="65"/>
    </row>
    <row r="3479" spans="1:15" hidden="1" x14ac:dyDescent="0.25">
      <c r="A3479" s="61" t="s">
        <v>6112</v>
      </c>
      <c r="B3479" s="61" t="s">
        <v>14286</v>
      </c>
      <c r="C3479" s="50">
        <v>20</v>
      </c>
      <c r="D3479" s="66">
        <v>45529</v>
      </c>
      <c r="E3479" s="61" t="s">
        <v>13870</v>
      </c>
      <c r="F3479" s="61"/>
      <c r="G3479" s="61" t="str">
        <f>VLOOKUP(Corrections[[#This Row],[Employee]],'[1]Management Hierarchy Report'!$A$2:$C$3607, 3, 0)</f>
        <v>Cory Cummings</v>
      </c>
      <c r="H3479" s="48" t="s">
        <v>13872</v>
      </c>
      <c r="I3479" s="61" t="s">
        <v>70</v>
      </c>
      <c r="J3479" s="61" t="str">
        <f>VLOOKUP(Corrections[[#This Row],[Employee]],[1]!Expense_Data[#Data],14,0)</f>
        <v>SL195@tidalwaveautospa.com</v>
      </c>
      <c r="K3479" s="68">
        <v>45538</v>
      </c>
      <c r="L3479" s="75"/>
      <c r="M3479" s="66"/>
      <c r="N3479" s="61"/>
      <c r="O3479" s="65"/>
    </row>
    <row r="3480" spans="1:15" hidden="1" x14ac:dyDescent="0.25">
      <c r="A3480" s="92" t="s">
        <v>6112</v>
      </c>
      <c r="B3480" s="61" t="s">
        <v>14285</v>
      </c>
      <c r="C3480" s="50">
        <v>10.16</v>
      </c>
      <c r="D3480" s="66">
        <v>45529</v>
      </c>
      <c r="E3480" s="61" t="s">
        <v>13870</v>
      </c>
      <c r="F3480" s="61"/>
      <c r="G3480" s="61" t="str">
        <f>VLOOKUP(Corrections[[#This Row],[Employee]],'[1]Management Hierarchy Report'!$A$2:$C$3607, 3, 0)</f>
        <v>Cory Cummings</v>
      </c>
      <c r="H3480" s="48" t="s">
        <v>13872</v>
      </c>
      <c r="I3480" s="61" t="s">
        <v>70</v>
      </c>
      <c r="J3480" s="61" t="str">
        <f>VLOOKUP(Corrections[[#This Row],[Employee]],[1]!Expense_Data[#Data],14,0)</f>
        <v>SL195@tidalwaveautospa.com</v>
      </c>
      <c r="K3480" s="68">
        <v>45538</v>
      </c>
      <c r="L3480" s="75"/>
      <c r="M3480" s="66"/>
      <c r="N3480" s="61"/>
      <c r="O3480" s="65"/>
    </row>
    <row r="3481" spans="1:15" hidden="1" x14ac:dyDescent="0.25">
      <c r="A3481" s="92" t="s">
        <v>6112</v>
      </c>
      <c r="B3481" s="61" t="s">
        <v>14301</v>
      </c>
      <c r="C3481" s="50">
        <v>320</v>
      </c>
      <c r="D3481" s="66">
        <v>45529</v>
      </c>
      <c r="E3481" s="61" t="s">
        <v>13870</v>
      </c>
      <c r="F3481" s="61"/>
      <c r="G3481" s="61" t="str">
        <f>VLOOKUP(Corrections[[#This Row],[Employee]],'[1]Management Hierarchy Report'!$A$2:$C$3607, 3, 0)</f>
        <v>Cory Cummings</v>
      </c>
      <c r="H3481" s="48" t="s">
        <v>13872</v>
      </c>
      <c r="I3481" s="61" t="s">
        <v>70</v>
      </c>
      <c r="J3481" s="61" t="str">
        <f>VLOOKUP(Corrections[[#This Row],[Employee]],[1]!Expense_Data[#Data],14,0)</f>
        <v>SL195@tidalwaveautospa.com</v>
      </c>
      <c r="K3481" s="68">
        <v>45538</v>
      </c>
      <c r="L3481" s="75"/>
      <c r="M3481" s="66"/>
      <c r="N3481" s="61"/>
      <c r="O3481" s="65"/>
    </row>
    <row r="3482" spans="1:15" hidden="1" x14ac:dyDescent="0.25">
      <c r="A3482" s="92" t="s">
        <v>6112</v>
      </c>
      <c r="B3482" s="61" t="s">
        <v>14300</v>
      </c>
      <c r="C3482" s="50">
        <v>960</v>
      </c>
      <c r="D3482" s="66">
        <v>45529</v>
      </c>
      <c r="E3482" s="61" t="s">
        <v>13870</v>
      </c>
      <c r="F3482" s="61"/>
      <c r="G3482" s="61" t="str">
        <f>VLOOKUP(Corrections[[#This Row],[Employee]],'[1]Management Hierarchy Report'!$A$2:$C$3607, 3, 0)</f>
        <v>Cory Cummings</v>
      </c>
      <c r="H3482" s="48" t="s">
        <v>13872</v>
      </c>
      <c r="I3482" s="61" t="s">
        <v>70</v>
      </c>
      <c r="J3482" s="61" t="str">
        <f>VLOOKUP(Corrections[[#This Row],[Employee]],[1]!Expense_Data[#Data],14,0)</f>
        <v>SL195@tidalwaveautospa.com</v>
      </c>
      <c r="K3482" s="68">
        <v>45538</v>
      </c>
      <c r="L3482" s="75"/>
      <c r="M3482" s="66"/>
      <c r="N3482" s="61"/>
      <c r="O3482" s="65"/>
    </row>
    <row r="3483" spans="1:15" hidden="1" x14ac:dyDescent="0.25">
      <c r="A3483" s="92" t="s">
        <v>6112</v>
      </c>
      <c r="B3483" s="61" t="s">
        <v>14299</v>
      </c>
      <c r="C3483" s="50">
        <v>320</v>
      </c>
      <c r="D3483" s="66">
        <v>45383</v>
      </c>
      <c r="E3483" s="61" t="s">
        <v>71</v>
      </c>
      <c r="F3483" s="61"/>
      <c r="G3483" s="61" t="str">
        <f>VLOOKUP(Corrections[[#This Row],[Employee]],'[1]Management Hierarchy Report'!$A$2:$C$3607, 3, 0)</f>
        <v>Cory Cummings</v>
      </c>
      <c r="H3483" s="48" t="s">
        <v>77</v>
      </c>
      <c r="I3483" s="61" t="s">
        <v>70</v>
      </c>
      <c r="J3483" s="61" t="str">
        <f>VLOOKUP(Corrections[[#This Row],[Employee]],[1]!Expense_Data[#Data],14,0)</f>
        <v>SL195@tidalwaveautospa.com</v>
      </c>
      <c r="K3483" s="68">
        <v>45538</v>
      </c>
      <c r="L3483" s="75"/>
      <c r="M3483" s="66"/>
      <c r="N3483" s="61"/>
      <c r="O3483" s="65"/>
    </row>
    <row r="3484" spans="1:15" hidden="1" x14ac:dyDescent="0.25">
      <c r="A3484" s="92" t="s">
        <v>359</v>
      </c>
      <c r="B3484" s="61" t="s">
        <v>14328</v>
      </c>
      <c r="C3484" s="50">
        <v>202.03</v>
      </c>
      <c r="D3484" s="66">
        <v>45506</v>
      </c>
      <c r="E3484" s="61" t="s">
        <v>13030</v>
      </c>
      <c r="F3484" s="61"/>
      <c r="G3484" s="61" t="str">
        <f>VLOOKUP(Corrections[[#This Row],[Employee]],'[1]Management Hierarchy Report'!$A$2:$C$3607, 3, 0)</f>
        <v>Cory Cummings</v>
      </c>
      <c r="H3484" s="48" t="s">
        <v>77</v>
      </c>
      <c r="I3484" s="61" t="s">
        <v>70</v>
      </c>
      <c r="J3484" s="61" t="str">
        <f>VLOOKUP(Corrections[[#This Row],[Employee]],[1]!Expense_Data[#Data],14,0)</f>
        <v>SL41@tidalwaveautospa.com</v>
      </c>
      <c r="K3484" s="68">
        <v>45538</v>
      </c>
      <c r="L3484" s="75"/>
      <c r="M3484" s="66"/>
      <c r="N3484" s="61"/>
      <c r="O3484" s="65"/>
    </row>
    <row r="3485" spans="1:15" hidden="1" x14ac:dyDescent="0.25">
      <c r="A3485" s="92" t="s">
        <v>13990</v>
      </c>
      <c r="B3485" s="61" t="s">
        <v>14269</v>
      </c>
      <c r="C3485" s="50">
        <v>58.88</v>
      </c>
      <c r="D3485" s="66">
        <v>45533</v>
      </c>
      <c r="E3485" s="61" t="s">
        <v>13870</v>
      </c>
      <c r="F3485" s="61"/>
      <c r="G3485" s="61" t="str">
        <f>VLOOKUP(Corrections[[#This Row],[Employee]],'[1]Management Hierarchy Report'!$A$2:$C$3607, 3, 0)</f>
        <v>Joe Chavez</v>
      </c>
      <c r="H3485" s="48" t="s">
        <v>13872</v>
      </c>
      <c r="I3485" s="61" t="s">
        <v>70</v>
      </c>
      <c r="J3485" s="61" t="str">
        <f>VLOOKUP(Corrections[[#This Row],[Employee]],[1]!Expense_Data[#Data],14,0)</f>
        <v>carl.woessner@tidalwaveautospa.com</v>
      </c>
      <c r="K3485" s="68">
        <v>45538</v>
      </c>
      <c r="L3485" s="75"/>
      <c r="M3485" s="66"/>
      <c r="N3485" s="61"/>
      <c r="O3485" s="65"/>
    </row>
    <row r="3486" spans="1:15" hidden="1" x14ac:dyDescent="0.25">
      <c r="A3486" s="61" t="s">
        <v>747</v>
      </c>
      <c r="B3486" s="61" t="s">
        <v>14264</v>
      </c>
      <c r="C3486" s="50">
        <v>229.51</v>
      </c>
      <c r="D3486" s="66">
        <v>45531</v>
      </c>
      <c r="E3486" s="61" t="s">
        <v>13870</v>
      </c>
      <c r="F3486" s="61"/>
      <c r="G3486" s="61" t="str">
        <f>VLOOKUP(Corrections[[#This Row],[Employee]],'[1]Management Hierarchy Report'!$A$2:$C$3607, 3, 0)</f>
        <v>Derek Schillinger</v>
      </c>
      <c r="H3486" s="48" t="s">
        <v>13872</v>
      </c>
      <c r="I3486" s="61" t="s">
        <v>70</v>
      </c>
      <c r="J3486" s="61" t="str">
        <f>VLOOKUP(Corrections[[#This Row],[Employee]],[1]!Expense_Data[#Data],14,0)</f>
        <v>SL311@tidalwaveautospa.com</v>
      </c>
      <c r="K3486" s="68">
        <v>45538</v>
      </c>
      <c r="L3486" s="75"/>
      <c r="M3486" s="66"/>
      <c r="N3486" s="61"/>
      <c r="O3486" s="65"/>
    </row>
    <row r="3487" spans="1:15" hidden="1" x14ac:dyDescent="0.25">
      <c r="A3487" s="61" t="s">
        <v>392</v>
      </c>
      <c r="B3487" s="61" t="s">
        <v>14329</v>
      </c>
      <c r="C3487" s="50">
        <v>211.39</v>
      </c>
      <c r="D3487" s="66">
        <v>45492</v>
      </c>
      <c r="E3487" s="61" t="s">
        <v>13030</v>
      </c>
      <c r="F3487" s="61"/>
      <c r="G3487" s="61" t="str">
        <f>VLOOKUP(Corrections[[#This Row],[Employee]],'[1]Management Hierarchy Report'!$A$2:$C$3607, 3, 0)</f>
        <v>Jeff Mathis</v>
      </c>
      <c r="H3487" s="48" t="s">
        <v>77</v>
      </c>
      <c r="I3487" s="61" t="s">
        <v>70</v>
      </c>
      <c r="J3487" s="61" t="str">
        <f>VLOOKUP(Corrections[[#This Row],[Employee]],[1]!Expense_Data[#Data],14,0)</f>
        <v>SL214@tidalwaveautospa.com</v>
      </c>
      <c r="K3487" s="68">
        <v>45538</v>
      </c>
      <c r="L3487" s="75"/>
      <c r="M3487" s="66"/>
      <c r="N3487" s="61"/>
      <c r="O3487" s="65"/>
    </row>
    <row r="3488" spans="1:15" hidden="1" x14ac:dyDescent="0.25">
      <c r="A3488" s="61" t="s">
        <v>153</v>
      </c>
      <c r="B3488" s="61" t="s">
        <v>14271</v>
      </c>
      <c r="C3488" s="50">
        <v>30.74</v>
      </c>
      <c r="D3488" s="66">
        <v>45531</v>
      </c>
      <c r="E3488" s="61" t="s">
        <v>13870</v>
      </c>
      <c r="F3488" s="61"/>
      <c r="G3488" s="61" t="str">
        <f>VLOOKUP(Corrections[[#This Row],[Employee]],'[1]Management Hierarchy Report'!$A$2:$C$3607, 3, 0)</f>
        <v>Joe Chavez</v>
      </c>
      <c r="H3488" s="48" t="s">
        <v>13872</v>
      </c>
      <c r="I3488" s="61" t="s">
        <v>70</v>
      </c>
      <c r="J3488" s="61" t="str">
        <f>VLOOKUP(Corrections[[#This Row],[Employee]],[1]!Expense_Data[#Data],14,0)</f>
        <v>SL142@tidalwaveautospa.com</v>
      </c>
      <c r="K3488" s="68">
        <v>45538</v>
      </c>
      <c r="L3488" s="75"/>
      <c r="M3488" s="66"/>
      <c r="N3488" s="61"/>
      <c r="O3488" s="65"/>
    </row>
    <row r="3489" spans="1:15" hidden="1" x14ac:dyDescent="0.25">
      <c r="A3489" s="61" t="s">
        <v>294</v>
      </c>
      <c r="B3489" s="61" t="s">
        <v>13974</v>
      </c>
      <c r="C3489" s="50">
        <v>35.909999999999997</v>
      </c>
      <c r="D3489" s="66">
        <v>45496</v>
      </c>
      <c r="E3489" s="61" t="s">
        <v>13082</v>
      </c>
      <c r="F3489" s="61"/>
      <c r="G3489" s="61" t="str">
        <f>VLOOKUP(Corrections[[#This Row],[Employee]],'[1]Management Hierarchy Report'!$A$2:$C$3607, 3, 0)</f>
        <v>Bruce Maxwell</v>
      </c>
      <c r="H3489" s="48" t="s">
        <v>77</v>
      </c>
      <c r="I3489" s="61" t="s">
        <v>70</v>
      </c>
      <c r="J3489" s="61" t="str">
        <f>VLOOKUP(Corrections[[#This Row],[Employee]],[1]!Expense_Data[#Data],14,0)</f>
        <v>cory.cummings@twavelead.com</v>
      </c>
      <c r="K3489" s="68">
        <v>45538</v>
      </c>
      <c r="L3489" s="75"/>
      <c r="M3489" s="66"/>
      <c r="N3489" s="61"/>
      <c r="O3489" s="65"/>
    </row>
    <row r="3490" spans="1:15" hidden="1" x14ac:dyDescent="0.25">
      <c r="A3490" s="61" t="s">
        <v>294</v>
      </c>
      <c r="B3490" s="61" t="s">
        <v>13974</v>
      </c>
      <c r="C3490" s="50">
        <v>36.119999999999997</v>
      </c>
      <c r="D3490" s="66">
        <v>45503</v>
      </c>
      <c r="E3490" s="61" t="s">
        <v>13082</v>
      </c>
      <c r="F3490" s="61"/>
      <c r="G3490" s="61" t="str">
        <f>VLOOKUP(Corrections[[#This Row],[Employee]],'[1]Management Hierarchy Report'!$A$2:$C$3607, 3, 0)</f>
        <v>Bruce Maxwell</v>
      </c>
      <c r="H3490" s="48" t="s">
        <v>77</v>
      </c>
      <c r="I3490" s="61" t="s">
        <v>70</v>
      </c>
      <c r="J3490" s="61" t="str">
        <f>VLOOKUP(Corrections[[#This Row],[Employee]],[1]!Expense_Data[#Data],14,0)</f>
        <v>cory.cummings@twavelead.com</v>
      </c>
      <c r="K3490" s="68">
        <v>45538</v>
      </c>
      <c r="L3490" s="75"/>
      <c r="M3490" s="66"/>
      <c r="N3490" s="61"/>
      <c r="O3490" s="65"/>
    </row>
    <row r="3491" spans="1:15" hidden="1" x14ac:dyDescent="0.25">
      <c r="A3491" s="61" t="s">
        <v>294</v>
      </c>
      <c r="B3491" s="61" t="s">
        <v>13974</v>
      </c>
      <c r="C3491" s="50">
        <v>25.6</v>
      </c>
      <c r="D3491" s="66">
        <v>45505</v>
      </c>
      <c r="E3491" s="61" t="s">
        <v>13082</v>
      </c>
      <c r="F3491" s="61"/>
      <c r="G3491" s="61" t="str">
        <f>VLOOKUP(Corrections[[#This Row],[Employee]],'[1]Management Hierarchy Report'!$A$2:$C$3607, 3, 0)</f>
        <v>Bruce Maxwell</v>
      </c>
      <c r="H3491" s="48" t="s">
        <v>77</v>
      </c>
      <c r="I3491" s="61" t="s">
        <v>70</v>
      </c>
      <c r="J3491" s="61" t="str">
        <f>VLOOKUP(Corrections[[#This Row],[Employee]],[1]!Expense_Data[#Data],14,0)</f>
        <v>cory.cummings@twavelead.com</v>
      </c>
      <c r="K3491" s="68">
        <v>45538</v>
      </c>
      <c r="L3491" s="75"/>
      <c r="M3491" s="66"/>
      <c r="N3491" s="61"/>
      <c r="O3491" s="65"/>
    </row>
    <row r="3492" spans="1:15" hidden="1" x14ac:dyDescent="0.25">
      <c r="A3492" s="61" t="s">
        <v>534</v>
      </c>
      <c r="B3492" s="61" t="s">
        <v>14320</v>
      </c>
      <c r="C3492" s="50">
        <v>36.9</v>
      </c>
      <c r="D3492" s="66">
        <v>45475</v>
      </c>
      <c r="E3492" s="61" t="s">
        <v>13082</v>
      </c>
      <c r="F3492" s="61"/>
      <c r="G3492" s="61" t="str">
        <f>VLOOKUP(Corrections[[#This Row],[Employee]],'[1]Management Hierarchy Report'!$A$2:$C$3607, 3, 0)</f>
        <v>Steven Kyriazis</v>
      </c>
      <c r="H3492" s="48" t="s">
        <v>77</v>
      </c>
      <c r="I3492" s="61" t="s">
        <v>70</v>
      </c>
      <c r="J3492" s="61" t="str">
        <f>VLOOKUP(Corrections[[#This Row],[Employee]],[1]!Expense_Data[#Data],14,0)</f>
        <v>SL57@tidalwaveautospa.com</v>
      </c>
      <c r="K3492" s="68">
        <v>45538</v>
      </c>
      <c r="L3492" s="75"/>
      <c r="M3492" s="66"/>
      <c r="N3492" s="61"/>
      <c r="O3492" s="65"/>
    </row>
    <row r="3493" spans="1:15" hidden="1" x14ac:dyDescent="0.25">
      <c r="A3493" s="61" t="s">
        <v>534</v>
      </c>
      <c r="B3493" s="61" t="s">
        <v>14320</v>
      </c>
      <c r="C3493" s="50">
        <v>12.81</v>
      </c>
      <c r="D3493" s="66">
        <v>45486</v>
      </c>
      <c r="E3493" s="61" t="s">
        <v>13082</v>
      </c>
      <c r="F3493" s="61"/>
      <c r="G3493" s="61" t="str">
        <f>VLOOKUP(Corrections[[#This Row],[Employee]],'[1]Management Hierarchy Report'!$A$2:$C$3607, 3, 0)</f>
        <v>Steven Kyriazis</v>
      </c>
      <c r="H3493" s="48" t="s">
        <v>77</v>
      </c>
      <c r="I3493" s="61" t="s">
        <v>70</v>
      </c>
      <c r="J3493" s="61" t="str">
        <f>VLOOKUP(Corrections[[#This Row],[Employee]],[1]!Expense_Data[#Data],14,0)</f>
        <v>SL57@tidalwaveautospa.com</v>
      </c>
      <c r="K3493" s="68">
        <v>45538</v>
      </c>
      <c r="L3493" s="75"/>
      <c r="M3493" s="66"/>
      <c r="N3493" s="61"/>
      <c r="O3493" s="65"/>
    </row>
    <row r="3494" spans="1:15" hidden="1" x14ac:dyDescent="0.25">
      <c r="A3494" s="61" t="s">
        <v>534</v>
      </c>
      <c r="B3494" s="61" t="s">
        <v>14320</v>
      </c>
      <c r="C3494" s="50">
        <v>9.58</v>
      </c>
      <c r="D3494" s="66">
        <v>45499</v>
      </c>
      <c r="E3494" s="61" t="s">
        <v>13082</v>
      </c>
      <c r="F3494" s="61"/>
      <c r="G3494" s="61" t="str">
        <f>VLOOKUP(Corrections[[#This Row],[Employee]],'[1]Management Hierarchy Report'!$A$2:$C$3607, 3, 0)</f>
        <v>Steven Kyriazis</v>
      </c>
      <c r="H3494" s="48" t="s">
        <v>77</v>
      </c>
      <c r="I3494" s="61" t="s">
        <v>70</v>
      </c>
      <c r="J3494" s="61" t="str">
        <f>VLOOKUP(Corrections[[#This Row],[Employee]],[1]!Expense_Data[#Data],14,0)</f>
        <v>SL57@tidalwaveautospa.com</v>
      </c>
      <c r="K3494" s="68">
        <v>45538</v>
      </c>
      <c r="L3494" s="75"/>
      <c r="M3494" s="66"/>
      <c r="N3494" s="61"/>
      <c r="O3494" s="65"/>
    </row>
    <row r="3495" spans="1:15" hidden="1" x14ac:dyDescent="0.25">
      <c r="A3495" s="92" t="s">
        <v>14303</v>
      </c>
      <c r="B3495" s="61" t="s">
        <v>14304</v>
      </c>
      <c r="C3495" s="50">
        <v>585.49</v>
      </c>
      <c r="D3495" s="66">
        <v>45530</v>
      </c>
      <c r="E3495" s="61" t="s">
        <v>13870</v>
      </c>
      <c r="F3495" s="61"/>
      <c r="G3495" s="61" t="str">
        <f>VLOOKUP(Corrections[[#This Row],[Employee]],'[1]Management Hierarchy Report'!$A$2:$C$3607, 3, 0)</f>
        <v>Mark Kelly</v>
      </c>
      <c r="H3495" s="48" t="s">
        <v>13872</v>
      </c>
      <c r="I3495" s="61" t="s">
        <v>70</v>
      </c>
      <c r="J3495" s="61" t="str">
        <f>VLOOKUP(Corrections[[#This Row],[Employee]],[1]!Expense_Data[#Data],14,0)</f>
        <v>michael@twavelead.com</v>
      </c>
      <c r="K3495" s="68">
        <v>45538</v>
      </c>
      <c r="L3495" s="75"/>
      <c r="M3495" s="66"/>
      <c r="N3495" s="61"/>
      <c r="O3495" s="65"/>
    </row>
    <row r="3496" spans="1:15" hidden="1" x14ac:dyDescent="0.25">
      <c r="A3496" s="61" t="s">
        <v>174</v>
      </c>
      <c r="B3496" s="61" t="s">
        <v>14317</v>
      </c>
      <c r="C3496" s="50">
        <v>408.67</v>
      </c>
      <c r="D3496" s="66">
        <v>45514</v>
      </c>
      <c r="E3496" s="61" t="s">
        <v>268</v>
      </c>
      <c r="F3496" s="61"/>
      <c r="G3496" s="61" t="str">
        <f>VLOOKUP(Corrections[[#This Row],[Employee]],'[1]Management Hierarchy Report'!$A$2:$C$3607, 3, 0)</f>
        <v>Bruce Maxwell</v>
      </c>
      <c r="H3496" s="48" t="s">
        <v>268</v>
      </c>
      <c r="I3496" s="61" t="s">
        <v>70</v>
      </c>
      <c r="J3496" s="61" t="str">
        <f>VLOOKUP(Corrections[[#This Row],[Employee]],[1]!Expense_Data[#Data],14,0)</f>
        <v>derek.schillinger@tidalwaveautospa.com</v>
      </c>
      <c r="K3496" s="68">
        <v>45538</v>
      </c>
      <c r="L3496" s="75"/>
      <c r="M3496" s="66"/>
      <c r="N3496" s="61"/>
      <c r="O3496" s="65"/>
    </row>
    <row r="3497" spans="1:15" hidden="1" x14ac:dyDescent="0.25">
      <c r="A3497" s="61" t="s">
        <v>174</v>
      </c>
      <c r="B3497" s="61" t="s">
        <v>14316</v>
      </c>
      <c r="C3497" s="50">
        <v>194.5</v>
      </c>
      <c r="D3497" s="66">
        <v>45538</v>
      </c>
      <c r="E3497" s="61" t="s">
        <v>268</v>
      </c>
      <c r="F3497" s="61"/>
      <c r="G3497" s="61" t="str">
        <f>VLOOKUP(Corrections[[#This Row],[Employee]],'[1]Management Hierarchy Report'!$A$2:$C$3607, 3, 0)</f>
        <v>Bruce Maxwell</v>
      </c>
      <c r="H3497" s="48" t="s">
        <v>268</v>
      </c>
      <c r="I3497" s="61" t="s">
        <v>70</v>
      </c>
      <c r="J3497" s="61" t="str">
        <f>VLOOKUP(Corrections[[#This Row],[Employee]],[1]!Expense_Data[#Data],14,0)</f>
        <v>derek.schillinger@tidalwaveautospa.com</v>
      </c>
      <c r="K3497" s="68">
        <v>45538</v>
      </c>
      <c r="L3497" s="75"/>
      <c r="M3497" s="66"/>
      <c r="N3497" s="61"/>
      <c r="O3497" s="65"/>
    </row>
    <row r="3498" spans="1:15" hidden="1" x14ac:dyDescent="0.25">
      <c r="A3498" s="61" t="s">
        <v>11582</v>
      </c>
      <c r="B3498" s="61" t="s">
        <v>14263</v>
      </c>
      <c r="C3498" s="50">
        <v>78.89</v>
      </c>
      <c r="D3498" s="66">
        <v>45531</v>
      </c>
      <c r="E3498" s="61" t="s">
        <v>13870</v>
      </c>
      <c r="F3498" s="61"/>
      <c r="G3498" s="61" t="str">
        <f>VLOOKUP(Corrections[[#This Row],[Employee]],'[1]Management Hierarchy Report'!$A$2:$C$3607, 3, 0)</f>
        <v>Derek Schillinger</v>
      </c>
      <c r="H3498" s="48" t="s">
        <v>13872</v>
      </c>
      <c r="I3498" s="61" t="s">
        <v>70</v>
      </c>
      <c r="J3498" s="61" t="str">
        <f>VLOOKUP(Corrections[[#This Row],[Employee]],[1]!Expense_Data[#Data],14,0)</f>
        <v>SL156@tidalwaveautospa.com</v>
      </c>
      <c r="K3498" s="68">
        <v>45538</v>
      </c>
      <c r="L3498" s="75"/>
      <c r="M3498" s="66"/>
      <c r="N3498" s="61"/>
      <c r="O3498" s="65"/>
    </row>
    <row r="3499" spans="1:15" hidden="1" x14ac:dyDescent="0.25">
      <c r="A3499" s="61" t="s">
        <v>383</v>
      </c>
      <c r="B3499" s="61" t="s">
        <v>14262</v>
      </c>
      <c r="C3499" s="50">
        <v>9.93</v>
      </c>
      <c r="D3499" s="66">
        <v>45444</v>
      </c>
      <c r="E3499" s="61" t="s">
        <v>13082</v>
      </c>
      <c r="F3499" s="61"/>
      <c r="G3499" s="61" t="str">
        <f>VLOOKUP(Corrections[[#This Row],[Employee]],'[1]Management Hierarchy Report'!$A$2:$C$3607, 3, 0)</f>
        <v>Derek Schillinger</v>
      </c>
      <c r="H3499" s="48" t="s">
        <v>77</v>
      </c>
      <c r="I3499" s="61" t="s">
        <v>70</v>
      </c>
      <c r="J3499" s="61" t="str">
        <f>VLOOKUP(Corrections[[#This Row],[Employee]],[1]!Expense_Data[#Data],14,0)</f>
        <v>SL260@tidalwaveautospa.com</v>
      </c>
      <c r="K3499" s="68">
        <v>45538</v>
      </c>
      <c r="L3499" s="75"/>
      <c r="M3499" s="66"/>
      <c r="N3499" s="61"/>
      <c r="O3499" s="65"/>
    </row>
    <row r="3500" spans="1:15" hidden="1" x14ac:dyDescent="0.25">
      <c r="A3500" s="61" t="s">
        <v>383</v>
      </c>
      <c r="B3500" s="61" t="s">
        <v>14262</v>
      </c>
      <c r="C3500" s="50">
        <v>6.58</v>
      </c>
      <c r="D3500" s="66">
        <v>45449</v>
      </c>
      <c r="E3500" s="61" t="s">
        <v>13082</v>
      </c>
      <c r="F3500" s="61"/>
      <c r="G3500" s="61" t="str">
        <f>VLOOKUP(Corrections[[#This Row],[Employee]],'[1]Management Hierarchy Report'!$A$2:$C$3607, 3, 0)</f>
        <v>Derek Schillinger</v>
      </c>
      <c r="H3500" s="48" t="s">
        <v>77</v>
      </c>
      <c r="I3500" s="61" t="s">
        <v>70</v>
      </c>
      <c r="J3500" s="61" t="str">
        <f>VLOOKUP(Corrections[[#This Row],[Employee]],[1]!Expense_Data[#Data],14,0)</f>
        <v>SL260@tidalwaveautospa.com</v>
      </c>
      <c r="K3500" s="68">
        <v>45538</v>
      </c>
      <c r="L3500" s="75"/>
      <c r="M3500" s="66"/>
      <c r="N3500" s="61"/>
      <c r="O3500" s="65"/>
    </row>
    <row r="3501" spans="1:15" hidden="1" x14ac:dyDescent="0.25">
      <c r="A3501" s="61" t="s">
        <v>383</v>
      </c>
      <c r="B3501" s="61" t="s">
        <v>14262</v>
      </c>
      <c r="C3501" s="50">
        <v>11.2</v>
      </c>
      <c r="D3501" s="66">
        <v>45474</v>
      </c>
      <c r="E3501" s="61" t="s">
        <v>13082</v>
      </c>
      <c r="F3501" s="61"/>
      <c r="G3501" s="61" t="str">
        <f>VLOOKUP(Corrections[[#This Row],[Employee]],'[1]Management Hierarchy Report'!$A$2:$C$3607, 3, 0)</f>
        <v>Derek Schillinger</v>
      </c>
      <c r="H3501" s="48" t="s">
        <v>77</v>
      </c>
      <c r="I3501" s="61" t="s">
        <v>70</v>
      </c>
      <c r="J3501" s="61" t="str">
        <f>VLOOKUP(Corrections[[#This Row],[Employee]],[1]!Expense_Data[#Data],14,0)</f>
        <v>SL260@tidalwaveautospa.com</v>
      </c>
      <c r="K3501" s="68">
        <v>45538</v>
      </c>
      <c r="L3501" s="75"/>
      <c r="M3501" s="66"/>
      <c r="N3501" s="61"/>
      <c r="O3501" s="65"/>
    </row>
    <row r="3502" spans="1:15" hidden="1" x14ac:dyDescent="0.25">
      <c r="A3502" s="61" t="s">
        <v>383</v>
      </c>
      <c r="B3502" s="61" t="s">
        <v>14262</v>
      </c>
      <c r="C3502" s="50">
        <v>11.2</v>
      </c>
      <c r="D3502" s="66">
        <v>45474</v>
      </c>
      <c r="E3502" s="61" t="s">
        <v>13082</v>
      </c>
      <c r="F3502" s="61"/>
      <c r="G3502" s="61" t="str">
        <f>VLOOKUP(Corrections[[#This Row],[Employee]],'[1]Management Hierarchy Report'!$A$2:$C$3607, 3, 0)</f>
        <v>Derek Schillinger</v>
      </c>
      <c r="H3502" s="48" t="s">
        <v>77</v>
      </c>
      <c r="I3502" s="61" t="s">
        <v>70</v>
      </c>
      <c r="J3502" s="61" t="str">
        <f>VLOOKUP(Corrections[[#This Row],[Employee]],[1]!Expense_Data[#Data],14,0)</f>
        <v>SL260@tidalwaveautospa.com</v>
      </c>
      <c r="K3502" s="68">
        <v>45538</v>
      </c>
      <c r="L3502" s="75"/>
      <c r="M3502" s="66"/>
      <c r="N3502" s="61"/>
      <c r="O3502" s="65"/>
    </row>
    <row r="3503" spans="1:15" hidden="1" x14ac:dyDescent="0.25">
      <c r="A3503" s="61" t="s">
        <v>383</v>
      </c>
      <c r="B3503" s="61" t="s">
        <v>14262</v>
      </c>
      <c r="C3503" s="50">
        <v>11.2</v>
      </c>
      <c r="D3503" s="66">
        <v>45474</v>
      </c>
      <c r="E3503" s="61" t="s">
        <v>13082</v>
      </c>
      <c r="F3503" s="61"/>
      <c r="G3503" s="61" t="str">
        <f>VLOOKUP(Corrections[[#This Row],[Employee]],'[1]Management Hierarchy Report'!$A$2:$C$3607, 3, 0)</f>
        <v>Derek Schillinger</v>
      </c>
      <c r="H3503" s="48" t="s">
        <v>77</v>
      </c>
      <c r="I3503" s="61" t="s">
        <v>70</v>
      </c>
      <c r="J3503" s="61" t="str">
        <f>VLOOKUP(Corrections[[#This Row],[Employee]],[1]!Expense_Data[#Data],14,0)</f>
        <v>SL260@tidalwaveautospa.com</v>
      </c>
      <c r="K3503" s="68">
        <v>45538</v>
      </c>
      <c r="L3503" s="75"/>
      <c r="M3503" s="66"/>
      <c r="N3503" s="61"/>
      <c r="O3503" s="65"/>
    </row>
    <row r="3504" spans="1:15" hidden="1" x14ac:dyDescent="0.25">
      <c r="A3504" s="61" t="s">
        <v>383</v>
      </c>
      <c r="B3504" s="61" t="s">
        <v>14262</v>
      </c>
      <c r="C3504" s="50">
        <v>11.2</v>
      </c>
      <c r="D3504" s="66">
        <v>45474</v>
      </c>
      <c r="E3504" s="61" t="s">
        <v>13082</v>
      </c>
      <c r="F3504" s="61"/>
      <c r="G3504" s="61" t="str">
        <f>VLOOKUP(Corrections[[#This Row],[Employee]],'[1]Management Hierarchy Report'!$A$2:$C$3607, 3, 0)</f>
        <v>Derek Schillinger</v>
      </c>
      <c r="H3504" s="48" t="s">
        <v>77</v>
      </c>
      <c r="I3504" s="61" t="s">
        <v>70</v>
      </c>
      <c r="J3504" s="61" t="str">
        <f>VLOOKUP(Corrections[[#This Row],[Employee]],[1]!Expense_Data[#Data],14,0)</f>
        <v>SL260@tidalwaveautospa.com</v>
      </c>
      <c r="K3504" s="68">
        <v>45538</v>
      </c>
      <c r="L3504" s="75"/>
      <c r="M3504" s="66"/>
      <c r="N3504" s="61"/>
      <c r="O3504" s="65"/>
    </row>
    <row r="3505" spans="1:15" hidden="1" x14ac:dyDescent="0.25">
      <c r="A3505" s="61" t="s">
        <v>178</v>
      </c>
      <c r="B3505" s="61" t="s">
        <v>14296</v>
      </c>
      <c r="C3505" s="50">
        <v>464.1</v>
      </c>
      <c r="D3505" s="66">
        <v>45523</v>
      </c>
      <c r="E3505" s="61" t="s">
        <v>13870</v>
      </c>
      <c r="F3505" s="61"/>
      <c r="G3505" s="61" t="str">
        <f>VLOOKUP(Corrections[[#This Row],[Employee]],'[1]Management Hierarchy Report'!$A$2:$C$3607, 3, 0)</f>
        <v>Coty Stevens</v>
      </c>
      <c r="H3505" s="48" t="s">
        <v>13872</v>
      </c>
      <c r="I3505" s="61" t="s">
        <v>70</v>
      </c>
      <c r="J3505" s="61" t="str">
        <f>VLOOKUP(Corrections[[#This Row],[Employee]],[1]!Expense_Data[#Data],14,0)</f>
        <v>evan.williams@tidalwaveautospa.com</v>
      </c>
      <c r="K3505" s="68">
        <v>45538</v>
      </c>
      <c r="L3505" s="75"/>
      <c r="M3505" s="66"/>
      <c r="N3505" s="61"/>
      <c r="O3505" s="65"/>
    </row>
    <row r="3506" spans="1:15" hidden="1" x14ac:dyDescent="0.25">
      <c r="A3506" s="61" t="s">
        <v>178</v>
      </c>
      <c r="B3506" s="61" t="s">
        <v>14326</v>
      </c>
      <c r="C3506" s="50">
        <v>1594.57</v>
      </c>
      <c r="D3506" s="66">
        <v>45523</v>
      </c>
      <c r="E3506" s="61" t="s">
        <v>13870</v>
      </c>
      <c r="F3506" s="61"/>
      <c r="G3506" s="61" t="str">
        <f>VLOOKUP(Corrections[[#This Row],[Employee]],'[1]Management Hierarchy Report'!$A$2:$C$3607, 3, 0)</f>
        <v>Coty Stevens</v>
      </c>
      <c r="H3506" s="48" t="s">
        <v>13872</v>
      </c>
      <c r="I3506" s="61" t="s">
        <v>70</v>
      </c>
      <c r="J3506" s="61" t="str">
        <f>VLOOKUP(Corrections[[#This Row],[Employee]],[1]!Expense_Data[#Data],14,0)</f>
        <v>evan.williams@tidalwaveautospa.com</v>
      </c>
      <c r="K3506" s="68">
        <v>45538</v>
      </c>
      <c r="L3506" s="75"/>
      <c r="M3506" s="66"/>
      <c r="N3506" s="61"/>
      <c r="O3506" s="65"/>
    </row>
    <row r="3507" spans="1:15" hidden="1" x14ac:dyDescent="0.25">
      <c r="A3507" s="61" t="s">
        <v>178</v>
      </c>
      <c r="B3507" s="61" t="s">
        <v>14295</v>
      </c>
      <c r="C3507" s="50">
        <v>322.89999999999998</v>
      </c>
      <c r="D3507" s="66">
        <v>45523</v>
      </c>
      <c r="E3507" s="61" t="s">
        <v>13870</v>
      </c>
      <c r="F3507" s="61"/>
      <c r="G3507" s="61" t="str">
        <f>VLOOKUP(Corrections[[#This Row],[Employee]],'[1]Management Hierarchy Report'!$A$2:$C$3607, 3, 0)</f>
        <v>Coty Stevens</v>
      </c>
      <c r="H3507" s="48" t="s">
        <v>13872</v>
      </c>
      <c r="I3507" s="61" t="s">
        <v>70</v>
      </c>
      <c r="J3507" s="61" t="str">
        <f>VLOOKUP(Corrections[[#This Row],[Employee]],[1]!Expense_Data[#Data],14,0)</f>
        <v>evan.williams@tidalwaveautospa.com</v>
      </c>
      <c r="K3507" s="68">
        <v>45538</v>
      </c>
      <c r="L3507" s="75"/>
      <c r="M3507" s="66"/>
      <c r="N3507" s="61"/>
      <c r="O3507" s="65"/>
    </row>
    <row r="3508" spans="1:15" hidden="1" x14ac:dyDescent="0.25">
      <c r="A3508" s="61" t="s">
        <v>245</v>
      </c>
      <c r="B3508" s="61" t="s">
        <v>14327</v>
      </c>
      <c r="C3508" s="50">
        <v>1197.93</v>
      </c>
      <c r="D3508" s="66">
        <v>45530</v>
      </c>
      <c r="E3508" s="61" t="s">
        <v>13870</v>
      </c>
      <c r="F3508" s="61"/>
      <c r="G3508" s="61" t="str">
        <f>VLOOKUP(Corrections[[#This Row],[Employee]],'[1]Management Hierarchy Report'!$A$2:$C$3607, 3, 0)</f>
        <v>Bruce Maxwell</v>
      </c>
      <c r="H3508" s="48" t="s">
        <v>13872</v>
      </c>
      <c r="I3508" s="61" t="s">
        <v>70</v>
      </c>
      <c r="J3508" s="61" t="str">
        <f>VLOOKUP(Corrections[[#This Row],[Employee]],[1]!Expense_Data[#Data],14,0)</f>
        <v>gary.bradley@tidalwaveautospa.com</v>
      </c>
      <c r="K3508" s="68">
        <v>45538</v>
      </c>
      <c r="L3508" s="75"/>
      <c r="M3508" s="66"/>
      <c r="N3508" s="61"/>
      <c r="O3508" s="65"/>
    </row>
    <row r="3509" spans="1:15" hidden="1" x14ac:dyDescent="0.25">
      <c r="A3509" s="61" t="s">
        <v>1753</v>
      </c>
      <c r="B3509" s="61" t="s">
        <v>14306</v>
      </c>
      <c r="C3509" s="50">
        <v>343.43</v>
      </c>
      <c r="D3509" s="66">
        <v>45528</v>
      </c>
      <c r="E3509" s="61" t="s">
        <v>13870</v>
      </c>
      <c r="F3509" s="61"/>
      <c r="G3509" s="61" t="str">
        <f>VLOOKUP(Corrections[[#This Row],[Employee]],'[1]Management Hierarchy Report'!$A$2:$C$3607, 3, 0)</f>
        <v>Ricky Doyle</v>
      </c>
      <c r="H3509" s="48" t="s">
        <v>13872</v>
      </c>
      <c r="I3509" s="61" t="s">
        <v>70</v>
      </c>
      <c r="J3509" s="61" t="str">
        <f>VLOOKUP(Corrections[[#This Row],[Employee]],[1]!Expense_Data[#Data],14,0)</f>
        <v>SL190@tidalwaveautospa.com</v>
      </c>
      <c r="K3509" s="68">
        <v>45538</v>
      </c>
      <c r="L3509" s="75"/>
      <c r="M3509" s="66"/>
      <c r="N3509" s="61"/>
      <c r="O3509" s="65"/>
    </row>
    <row r="3510" spans="1:15" hidden="1" x14ac:dyDescent="0.25">
      <c r="A3510" s="61" t="s">
        <v>14223</v>
      </c>
      <c r="B3510" s="61" t="s">
        <v>14315</v>
      </c>
      <c r="C3510" s="50">
        <v>36.340000000000003</v>
      </c>
      <c r="D3510" s="66">
        <v>45538</v>
      </c>
      <c r="E3510" s="61" t="s">
        <v>13870</v>
      </c>
      <c r="F3510" s="61"/>
      <c r="G3510" s="61" t="str">
        <f>VLOOKUP(Corrections[[#This Row],[Employee]],'[1]Management Hierarchy Report'!$A$2:$C$3607, 3, 0)</f>
        <v>Michael Dodge</v>
      </c>
      <c r="H3510" s="48" t="s">
        <v>13872</v>
      </c>
      <c r="I3510" s="61" t="s">
        <v>70</v>
      </c>
      <c r="J3510" s="61" t="str">
        <f>VLOOKUP(Corrections[[#This Row],[Employee]],[1]!Expense_Data[#Data],14,0)</f>
        <v>jackson.mcdowell@tidalwaveautospa.com</v>
      </c>
      <c r="K3510" s="68">
        <v>45538</v>
      </c>
      <c r="L3510" s="75"/>
      <c r="M3510" s="66"/>
      <c r="N3510" s="61"/>
      <c r="O3510" s="65"/>
    </row>
    <row r="3511" spans="1:15" hidden="1" x14ac:dyDescent="0.25">
      <c r="A3511" s="61" t="s">
        <v>14223</v>
      </c>
      <c r="B3511" s="61" t="s">
        <v>14314</v>
      </c>
      <c r="C3511" s="50">
        <v>10.78</v>
      </c>
      <c r="D3511" s="66">
        <v>45538</v>
      </c>
      <c r="E3511" s="61" t="s">
        <v>13870</v>
      </c>
      <c r="F3511" s="61"/>
      <c r="G3511" s="61" t="str">
        <f>VLOOKUP(Corrections[[#This Row],[Employee]],'[1]Management Hierarchy Report'!$A$2:$C$3607, 3, 0)</f>
        <v>Michael Dodge</v>
      </c>
      <c r="H3511" s="48" t="s">
        <v>13872</v>
      </c>
      <c r="I3511" s="61" t="s">
        <v>70</v>
      </c>
      <c r="J3511" s="61" t="str">
        <f>VLOOKUP(Corrections[[#This Row],[Employee]],[1]!Expense_Data[#Data],14,0)</f>
        <v>jackson.mcdowell@tidalwaveautospa.com</v>
      </c>
      <c r="K3511" s="68">
        <v>45538</v>
      </c>
      <c r="L3511" s="75"/>
      <c r="M3511" s="66"/>
      <c r="N3511" s="61"/>
      <c r="O3511" s="65"/>
    </row>
    <row r="3512" spans="1:15" hidden="1" x14ac:dyDescent="0.25">
      <c r="A3512" s="61" t="s">
        <v>1868</v>
      </c>
      <c r="B3512" s="61" t="s">
        <v>14023</v>
      </c>
      <c r="C3512" s="50">
        <v>132.61000000000001</v>
      </c>
      <c r="D3512" s="66">
        <v>45503</v>
      </c>
      <c r="E3512" s="61" t="s">
        <v>13030</v>
      </c>
      <c r="F3512" s="61"/>
      <c r="G3512" s="61" t="str">
        <f>VLOOKUP(Corrections[[#This Row],[Employee]],'[1]Management Hierarchy Report'!$A$2:$C$3607, 3, 0)</f>
        <v>Joe Chavez</v>
      </c>
      <c r="H3512" s="48" t="s">
        <v>77</v>
      </c>
      <c r="I3512" s="61" t="s">
        <v>70</v>
      </c>
      <c r="J3512" s="61" t="str">
        <f>VLOOKUP(Corrections[[#This Row],[Employee]],[1]!Expense_Data[#Data],14,0)</f>
        <v>SL221@tidalwaveautospa.com</v>
      </c>
      <c r="K3512" s="68">
        <v>45538</v>
      </c>
      <c r="L3512" s="75"/>
      <c r="M3512" s="66"/>
      <c r="N3512" s="61"/>
      <c r="O3512" s="65"/>
    </row>
    <row r="3513" spans="1:15" hidden="1" x14ac:dyDescent="0.25">
      <c r="A3513" s="61" t="s">
        <v>13855</v>
      </c>
      <c r="B3513" s="61" t="s">
        <v>14272</v>
      </c>
      <c r="C3513" s="50">
        <v>30.5</v>
      </c>
      <c r="D3513" s="66">
        <v>45530</v>
      </c>
      <c r="E3513" s="61" t="s">
        <v>268</v>
      </c>
      <c r="F3513" s="61"/>
      <c r="G3513" s="61" t="str">
        <f>VLOOKUP(Corrections[[#This Row],[Employee]],'[1]Management Hierarchy Report'!$A$2:$C$3607, 3, 0)</f>
        <v>Michael Donnelly</v>
      </c>
      <c r="H3513" s="48" t="s">
        <v>268</v>
      </c>
      <c r="I3513" s="61" t="s">
        <v>70</v>
      </c>
      <c r="J3513" s="61" t="str">
        <f>VLOOKUP(Corrections[[#This Row],[Employee]],[1]!Expense_Data[#Data],14,0)</f>
        <v>SL242@tidalwaveautospa.com</v>
      </c>
      <c r="K3513" s="68">
        <v>45538</v>
      </c>
      <c r="L3513" s="75"/>
      <c r="M3513" s="66"/>
      <c r="N3513" s="61"/>
      <c r="O3513" s="65"/>
    </row>
    <row r="3514" spans="1:15" hidden="1" x14ac:dyDescent="0.25">
      <c r="A3514" s="61" t="s">
        <v>11563</v>
      </c>
      <c r="B3514" s="61" t="s">
        <v>13932</v>
      </c>
      <c r="C3514" s="50">
        <v>226.23</v>
      </c>
      <c r="D3514" s="66">
        <v>45506</v>
      </c>
      <c r="E3514" s="61" t="s">
        <v>13030</v>
      </c>
      <c r="F3514" s="61"/>
      <c r="G3514" s="61" t="str">
        <f>VLOOKUP(Corrections[[#This Row],[Employee]],'[1]Management Hierarchy Report'!$A$2:$C$3607, 3, 0)</f>
        <v>Derek Schillinger</v>
      </c>
      <c r="H3514" s="48" t="s">
        <v>77</v>
      </c>
      <c r="I3514" s="61" t="s">
        <v>70</v>
      </c>
      <c r="J3514" s="61" t="str">
        <f>VLOOKUP(Corrections[[#This Row],[Employee]],[1]!Expense_Data[#Data],14,0)</f>
        <v>SL148@tidalwaveautospa.com</v>
      </c>
      <c r="K3514" s="68">
        <v>45538</v>
      </c>
      <c r="L3514" s="75"/>
      <c r="M3514" s="66"/>
      <c r="N3514" s="61"/>
      <c r="O3514" s="65"/>
    </row>
    <row r="3515" spans="1:15" hidden="1" x14ac:dyDescent="0.25">
      <c r="A3515" s="70" t="s">
        <v>11563</v>
      </c>
      <c r="B3515" s="61" t="s">
        <v>13953</v>
      </c>
      <c r="C3515" s="50">
        <v>32.409999999999997</v>
      </c>
      <c r="D3515" s="66">
        <v>45506</v>
      </c>
      <c r="E3515" s="61" t="s">
        <v>71</v>
      </c>
      <c r="F3515" s="61"/>
      <c r="G3515" s="61" t="str">
        <f>VLOOKUP(Corrections[[#This Row],[Employee]],'[1]Management Hierarchy Report'!$A$2:$C$3607, 3, 0)</f>
        <v>Derek Schillinger</v>
      </c>
      <c r="H3515" s="48" t="s">
        <v>77</v>
      </c>
      <c r="I3515" s="61" t="s">
        <v>70</v>
      </c>
      <c r="J3515" s="61" t="str">
        <f>VLOOKUP(Corrections[[#This Row],[Employee]],[1]!Expense_Data[#Data],14,0)</f>
        <v>SL148@tidalwaveautospa.com</v>
      </c>
      <c r="K3515" s="68">
        <v>45538</v>
      </c>
      <c r="L3515" s="75"/>
      <c r="M3515" s="66"/>
      <c r="N3515" s="61"/>
      <c r="O3515" s="65"/>
    </row>
    <row r="3516" spans="1:15" hidden="1" x14ac:dyDescent="0.25">
      <c r="A3516" s="61" t="s">
        <v>11563</v>
      </c>
      <c r="B3516" s="61" t="s">
        <v>14310</v>
      </c>
      <c r="C3516" s="50">
        <v>585.79</v>
      </c>
      <c r="D3516" s="66">
        <v>45520</v>
      </c>
      <c r="E3516" s="61" t="s">
        <v>71</v>
      </c>
      <c r="F3516" s="61"/>
      <c r="G3516" s="61" t="str">
        <f>VLOOKUP(Corrections[[#This Row],[Employee]],'[1]Management Hierarchy Report'!$A$2:$C$3607, 3, 0)</f>
        <v>Derek Schillinger</v>
      </c>
      <c r="H3516" s="48" t="s">
        <v>77</v>
      </c>
      <c r="I3516" s="61" t="s">
        <v>70</v>
      </c>
      <c r="J3516" s="61" t="str">
        <f>VLOOKUP(Corrections[[#This Row],[Employee]],[1]!Expense_Data[#Data],14,0)</f>
        <v>SL148@tidalwaveautospa.com</v>
      </c>
      <c r="K3516" s="68">
        <v>45538</v>
      </c>
      <c r="L3516" s="75"/>
      <c r="M3516" s="66"/>
      <c r="N3516" s="61"/>
      <c r="O3516" s="65"/>
    </row>
    <row r="3517" spans="1:15" hidden="1" x14ac:dyDescent="0.25">
      <c r="A3517" s="70" t="s">
        <v>11563</v>
      </c>
      <c r="B3517" s="61" t="s">
        <v>14255</v>
      </c>
      <c r="C3517" s="57">
        <v>55.22</v>
      </c>
      <c r="D3517" s="66">
        <v>45521</v>
      </c>
      <c r="E3517" s="61" t="s">
        <v>13870</v>
      </c>
      <c r="F3517" s="61"/>
      <c r="G3517" s="61" t="str">
        <f>VLOOKUP(Corrections[[#This Row],[Employee]],'[1]Management Hierarchy Report'!$A$2:$C$3607, 3, 0)</f>
        <v>Derek Schillinger</v>
      </c>
      <c r="H3517" s="91" t="s">
        <v>13872</v>
      </c>
      <c r="I3517" s="61" t="s">
        <v>70</v>
      </c>
      <c r="J3517" s="61" t="str">
        <f>VLOOKUP(Corrections[[#This Row],[Employee]],[1]!Expense_Data[#Data],14,0)</f>
        <v>SL148@tidalwaveautospa.com</v>
      </c>
      <c r="K3517" s="68">
        <v>45538</v>
      </c>
      <c r="L3517" s="75"/>
      <c r="M3517" s="66"/>
      <c r="N3517" s="61"/>
      <c r="O3517" s="65"/>
    </row>
    <row r="3518" spans="1:15" hidden="1" x14ac:dyDescent="0.25">
      <c r="A3518" s="70" t="s">
        <v>11563</v>
      </c>
      <c r="B3518" s="61" t="s">
        <v>14256</v>
      </c>
      <c r="C3518" s="57">
        <v>97.58</v>
      </c>
      <c r="D3518" s="66">
        <v>45521</v>
      </c>
      <c r="E3518" s="61" t="s">
        <v>13870</v>
      </c>
      <c r="F3518" s="61"/>
      <c r="G3518" s="61" t="str">
        <f>VLOOKUP(Corrections[[#This Row],[Employee]],'[1]Management Hierarchy Report'!$A$2:$C$3607, 3, 0)</f>
        <v>Derek Schillinger</v>
      </c>
      <c r="H3518" s="91" t="s">
        <v>13872</v>
      </c>
      <c r="I3518" s="61" t="s">
        <v>70</v>
      </c>
      <c r="J3518" s="61" t="str">
        <f>VLOOKUP(Corrections[[#This Row],[Employee]],[1]!Expense_Data[#Data],14,0)</f>
        <v>SL148@tidalwaveautospa.com</v>
      </c>
      <c r="K3518" s="68">
        <v>45538</v>
      </c>
      <c r="L3518" s="75"/>
      <c r="M3518" s="66"/>
      <c r="N3518" s="61"/>
      <c r="O3518" s="65"/>
    </row>
    <row r="3519" spans="1:15" hidden="1" x14ac:dyDescent="0.25">
      <c r="A3519" s="70" t="s">
        <v>11563</v>
      </c>
      <c r="B3519" s="61" t="s">
        <v>14257</v>
      </c>
      <c r="C3519" s="50">
        <v>194.85</v>
      </c>
      <c r="D3519" s="66">
        <v>45521</v>
      </c>
      <c r="E3519" s="61" t="s">
        <v>13870</v>
      </c>
      <c r="F3519" s="61"/>
      <c r="G3519" s="61" t="str">
        <f>VLOOKUP(Corrections[[#This Row],[Employee]],'[1]Management Hierarchy Report'!$A$2:$C$3607, 3, 0)</f>
        <v>Derek Schillinger</v>
      </c>
      <c r="H3519" s="48" t="s">
        <v>13872</v>
      </c>
      <c r="I3519" s="61" t="s">
        <v>70</v>
      </c>
      <c r="J3519" s="61" t="str">
        <f>VLOOKUP(Corrections[[#This Row],[Employee]],[1]!Expense_Data[#Data],14,0)</f>
        <v>SL148@tidalwaveautospa.com</v>
      </c>
      <c r="K3519" s="68">
        <v>45538</v>
      </c>
      <c r="L3519" s="75"/>
      <c r="M3519" s="66"/>
      <c r="N3519" s="61"/>
      <c r="O3519" s="65"/>
    </row>
    <row r="3520" spans="1:15" hidden="1" x14ac:dyDescent="0.25">
      <c r="A3520" s="70" t="s">
        <v>11563</v>
      </c>
      <c r="B3520" s="61" t="s">
        <v>14258</v>
      </c>
      <c r="C3520" s="50">
        <v>35.18</v>
      </c>
      <c r="D3520" s="66">
        <v>45521</v>
      </c>
      <c r="E3520" s="61" t="s">
        <v>13870</v>
      </c>
      <c r="F3520" s="61"/>
      <c r="G3520" s="61" t="str">
        <f>VLOOKUP(Corrections[[#This Row],[Employee]],'[1]Management Hierarchy Report'!$A$2:$C$3607, 3, 0)</f>
        <v>Derek Schillinger</v>
      </c>
      <c r="H3520" s="48" t="s">
        <v>13872</v>
      </c>
      <c r="I3520" s="61" t="s">
        <v>70</v>
      </c>
      <c r="J3520" s="61" t="str">
        <f>VLOOKUP(Corrections[[#This Row],[Employee]],[1]!Expense_Data[#Data],14,0)</f>
        <v>SL148@tidalwaveautospa.com</v>
      </c>
      <c r="K3520" s="68">
        <v>45538</v>
      </c>
      <c r="L3520" s="75"/>
      <c r="M3520" s="66"/>
      <c r="N3520" s="61"/>
      <c r="O3520" s="65"/>
    </row>
    <row r="3521" spans="1:15" hidden="1" x14ac:dyDescent="0.25">
      <c r="A3521" s="70" t="s">
        <v>11563</v>
      </c>
      <c r="B3521" s="61" t="s">
        <v>14259</v>
      </c>
      <c r="C3521" s="50">
        <v>51.07</v>
      </c>
      <c r="D3521" s="66">
        <v>45521</v>
      </c>
      <c r="E3521" s="61" t="s">
        <v>13870</v>
      </c>
      <c r="F3521" s="61"/>
      <c r="G3521" s="61" t="str">
        <f>VLOOKUP(Corrections[[#This Row],[Employee]],'[1]Management Hierarchy Report'!$A$2:$C$3607, 3, 0)</f>
        <v>Derek Schillinger</v>
      </c>
      <c r="H3521" s="48" t="s">
        <v>13872</v>
      </c>
      <c r="I3521" s="61" t="s">
        <v>70</v>
      </c>
      <c r="J3521" s="61" t="str">
        <f>VLOOKUP(Corrections[[#This Row],[Employee]],[1]!Expense_Data[#Data],14,0)</f>
        <v>SL148@tidalwaveautospa.com</v>
      </c>
      <c r="K3521" s="68">
        <v>45538</v>
      </c>
      <c r="L3521" s="75"/>
      <c r="M3521" s="66"/>
      <c r="N3521" s="61"/>
      <c r="O3521" s="65"/>
    </row>
    <row r="3522" spans="1:15" hidden="1" x14ac:dyDescent="0.25">
      <c r="A3522" s="70" t="s">
        <v>11563</v>
      </c>
      <c r="B3522" s="61" t="s">
        <v>14260</v>
      </c>
      <c r="C3522" s="50">
        <v>84.16</v>
      </c>
      <c r="D3522" s="66">
        <v>45523</v>
      </c>
      <c r="E3522" s="61" t="s">
        <v>13870</v>
      </c>
      <c r="F3522" s="61"/>
      <c r="G3522" s="61" t="str">
        <f>VLOOKUP(Corrections[[#This Row],[Employee]],'[1]Management Hierarchy Report'!$A$2:$C$3607, 3, 0)</f>
        <v>Derek Schillinger</v>
      </c>
      <c r="H3522" s="48" t="s">
        <v>13872</v>
      </c>
      <c r="I3522" s="61" t="s">
        <v>70</v>
      </c>
      <c r="J3522" s="61" t="str">
        <f>VLOOKUP(Corrections[[#This Row],[Employee]],[1]!Expense_Data[#Data],14,0)</f>
        <v>SL148@tidalwaveautospa.com</v>
      </c>
      <c r="K3522" s="68">
        <v>45538</v>
      </c>
      <c r="L3522" s="75"/>
      <c r="M3522" s="66"/>
      <c r="N3522" s="61"/>
      <c r="O3522" s="65"/>
    </row>
    <row r="3523" spans="1:15" hidden="1" x14ac:dyDescent="0.25">
      <c r="A3523" s="61" t="s">
        <v>11563</v>
      </c>
      <c r="B3523" s="61" t="s">
        <v>14247</v>
      </c>
      <c r="C3523" s="50">
        <v>51.07</v>
      </c>
      <c r="D3523" s="66">
        <v>45531</v>
      </c>
      <c r="E3523" s="61" t="s">
        <v>13870</v>
      </c>
      <c r="F3523" s="61"/>
      <c r="G3523" s="61" t="str">
        <f>VLOOKUP(Corrections[[#This Row],[Employee]],'[1]Management Hierarchy Report'!$A$2:$C$3607, 3, 0)</f>
        <v>Derek Schillinger</v>
      </c>
      <c r="H3523" s="48" t="s">
        <v>13872</v>
      </c>
      <c r="I3523" s="61" t="s">
        <v>70</v>
      </c>
      <c r="J3523" s="61" t="str">
        <f>VLOOKUP(Corrections[[#This Row],[Employee]],[1]!Expense_Data[#Data],14,0)</f>
        <v>SL148@tidalwaveautospa.com</v>
      </c>
      <c r="K3523" s="68">
        <v>45538</v>
      </c>
      <c r="L3523" s="75"/>
      <c r="M3523" s="66"/>
      <c r="N3523" s="61"/>
      <c r="O3523" s="65"/>
    </row>
    <row r="3524" spans="1:15" hidden="1" x14ac:dyDescent="0.25">
      <c r="A3524" s="70" t="s">
        <v>11563</v>
      </c>
      <c r="B3524" s="61" t="s">
        <v>14248</v>
      </c>
      <c r="C3524" s="50">
        <v>9.83</v>
      </c>
      <c r="D3524" s="66">
        <v>45531</v>
      </c>
      <c r="E3524" s="61" t="s">
        <v>13870</v>
      </c>
      <c r="F3524" s="61"/>
      <c r="G3524" s="61" t="str">
        <f>VLOOKUP(Corrections[[#This Row],[Employee]],'[1]Management Hierarchy Report'!$A$2:$C$3607, 3, 0)</f>
        <v>Derek Schillinger</v>
      </c>
      <c r="H3524" s="48" t="s">
        <v>13872</v>
      </c>
      <c r="I3524" s="61" t="s">
        <v>70</v>
      </c>
      <c r="J3524" s="61" t="str">
        <f>VLOOKUP(Corrections[[#This Row],[Employee]],[1]!Expense_Data[#Data],14,0)</f>
        <v>SL148@tidalwaveautospa.com</v>
      </c>
      <c r="K3524" s="68">
        <v>45538</v>
      </c>
      <c r="L3524" s="75"/>
      <c r="M3524" s="66"/>
      <c r="N3524" s="61"/>
      <c r="O3524" s="65"/>
    </row>
    <row r="3525" spans="1:15" hidden="1" x14ac:dyDescent="0.25">
      <c r="A3525" s="70" t="s">
        <v>11563</v>
      </c>
      <c r="B3525" s="61" t="s">
        <v>14249</v>
      </c>
      <c r="C3525" s="50">
        <v>24.33</v>
      </c>
      <c r="D3525" s="66">
        <v>45531</v>
      </c>
      <c r="E3525" s="61" t="s">
        <v>13870</v>
      </c>
      <c r="F3525" s="61"/>
      <c r="G3525" s="61" t="str">
        <f>VLOOKUP(Corrections[[#This Row],[Employee]],'[1]Management Hierarchy Report'!$A$2:$C$3607, 3, 0)</f>
        <v>Derek Schillinger</v>
      </c>
      <c r="H3525" s="48" t="s">
        <v>13872</v>
      </c>
      <c r="I3525" s="61" t="s">
        <v>70</v>
      </c>
      <c r="J3525" s="61" t="str">
        <f>VLOOKUP(Corrections[[#This Row],[Employee]],[1]!Expense_Data[#Data],14,0)</f>
        <v>SL148@tidalwaveautospa.com</v>
      </c>
      <c r="K3525" s="68">
        <v>45538</v>
      </c>
      <c r="L3525" s="75"/>
      <c r="M3525" s="66"/>
      <c r="N3525" s="61"/>
      <c r="O3525" s="65"/>
    </row>
    <row r="3526" spans="1:15" hidden="1" x14ac:dyDescent="0.25">
      <c r="A3526" s="70" t="s">
        <v>11563</v>
      </c>
      <c r="B3526" s="61" t="s">
        <v>14250</v>
      </c>
      <c r="C3526" s="50">
        <v>13.17</v>
      </c>
      <c r="D3526" s="66">
        <v>45531</v>
      </c>
      <c r="E3526" s="61" t="s">
        <v>13870</v>
      </c>
      <c r="F3526" s="61"/>
      <c r="G3526" s="61" t="str">
        <f>VLOOKUP(Corrections[[#This Row],[Employee]],'[1]Management Hierarchy Report'!$A$2:$C$3607, 3, 0)</f>
        <v>Derek Schillinger</v>
      </c>
      <c r="H3526" s="48" t="s">
        <v>13872</v>
      </c>
      <c r="I3526" s="61" t="s">
        <v>70</v>
      </c>
      <c r="J3526" s="61" t="str">
        <f>VLOOKUP(Corrections[[#This Row],[Employee]],[1]!Expense_Data[#Data],14,0)</f>
        <v>SL148@tidalwaveautospa.com</v>
      </c>
      <c r="K3526" s="68">
        <v>45538</v>
      </c>
      <c r="L3526" s="75"/>
      <c r="M3526" s="66"/>
      <c r="N3526" s="61"/>
      <c r="O3526" s="65"/>
    </row>
    <row r="3527" spans="1:15" hidden="1" x14ac:dyDescent="0.25">
      <c r="A3527" s="70" t="s">
        <v>11563</v>
      </c>
      <c r="B3527" s="61" t="s">
        <v>14251</v>
      </c>
      <c r="C3527" s="50">
        <v>160.72999999999999</v>
      </c>
      <c r="D3527" s="66">
        <v>45531</v>
      </c>
      <c r="E3527" s="61" t="s">
        <v>13870</v>
      </c>
      <c r="F3527" s="61"/>
      <c r="G3527" s="61" t="str">
        <f>VLOOKUP(Corrections[[#This Row],[Employee]],'[1]Management Hierarchy Report'!$A$2:$C$3607, 3, 0)</f>
        <v>Derek Schillinger</v>
      </c>
      <c r="H3527" s="48" t="s">
        <v>13872</v>
      </c>
      <c r="I3527" s="61" t="s">
        <v>70</v>
      </c>
      <c r="J3527" s="61" t="str">
        <f>VLOOKUP(Corrections[[#This Row],[Employee]],[1]!Expense_Data[#Data],14,0)</f>
        <v>SL148@tidalwaveautospa.com</v>
      </c>
      <c r="K3527" s="68">
        <v>45538</v>
      </c>
      <c r="L3527" s="75"/>
      <c r="M3527" s="66"/>
      <c r="N3527" s="61"/>
      <c r="O3527" s="65"/>
    </row>
    <row r="3528" spans="1:15" hidden="1" x14ac:dyDescent="0.25">
      <c r="A3528" s="61" t="s">
        <v>715</v>
      </c>
      <c r="B3528" s="61" t="s">
        <v>14308</v>
      </c>
      <c r="C3528" s="50">
        <v>558.9</v>
      </c>
      <c r="D3528" s="66">
        <v>45525</v>
      </c>
      <c r="E3528" s="61" t="s">
        <v>13870</v>
      </c>
      <c r="F3528" s="61"/>
      <c r="G3528" s="61" t="str">
        <f>VLOOKUP(Corrections[[#This Row],[Employee]],'[1]Management Hierarchy Report'!$A$2:$C$3607, 3, 0)</f>
        <v>Derek Schillinger</v>
      </c>
      <c r="H3528" s="48" t="s">
        <v>13872</v>
      </c>
      <c r="I3528" s="61" t="s">
        <v>70</v>
      </c>
      <c r="J3528" s="61" t="str">
        <f>VLOOKUP(Corrections[[#This Row],[Employee]],[1]!Expense_Data[#Data],14,0)</f>
        <v>SL43@tidalwaveautospa.com</v>
      </c>
      <c r="K3528" s="68">
        <v>45538</v>
      </c>
      <c r="L3528" s="75"/>
      <c r="M3528" s="66"/>
      <c r="N3528" s="61"/>
      <c r="O3528" s="65"/>
    </row>
    <row r="3529" spans="1:15" hidden="1" x14ac:dyDescent="0.25">
      <c r="A3529" s="61" t="s">
        <v>88</v>
      </c>
      <c r="B3529" s="61" t="s">
        <v>14292</v>
      </c>
      <c r="C3529" s="50">
        <v>260</v>
      </c>
      <c r="D3529" s="66">
        <v>45524</v>
      </c>
      <c r="E3529" s="61" t="s">
        <v>13870</v>
      </c>
      <c r="F3529" s="61"/>
      <c r="G3529" s="61" t="str">
        <f>VLOOKUP(Corrections[[#This Row],[Employee]],'[1]Management Hierarchy Report'!$A$2:$C$3607, 3, 0)</f>
        <v>Jeff Mathis</v>
      </c>
      <c r="H3529" s="48" t="s">
        <v>13872</v>
      </c>
      <c r="I3529" s="61" t="s">
        <v>70</v>
      </c>
      <c r="J3529" s="61" t="str">
        <f>VLOOKUP(Corrections[[#This Row],[Employee]],[1]!Expense_Data[#Data],14,0)</f>
        <v>SL114@tidalwaveautospa.com</v>
      </c>
      <c r="K3529" s="68">
        <v>45538</v>
      </c>
      <c r="L3529" s="75"/>
      <c r="M3529" s="66"/>
      <c r="N3529" s="61"/>
      <c r="O3529" s="65"/>
    </row>
    <row r="3530" spans="1:15" hidden="1" x14ac:dyDescent="0.25">
      <c r="A3530" s="61" t="s">
        <v>14277</v>
      </c>
      <c r="B3530" s="61" t="s">
        <v>14283</v>
      </c>
      <c r="C3530" s="50">
        <v>17.5</v>
      </c>
      <c r="D3530" s="66">
        <v>45501</v>
      </c>
      <c r="E3530" s="61" t="s">
        <v>152</v>
      </c>
      <c r="F3530" s="61"/>
      <c r="G3530" s="61" t="str">
        <f>VLOOKUP(Corrections[[#This Row],[Employee]],'[1]Management Hierarchy Report'!$A$2:$C$3607, 3, 0)</f>
        <v>Kevin McGonigle</v>
      </c>
      <c r="H3530" s="48" t="s">
        <v>77</v>
      </c>
      <c r="I3530" s="61" t="s">
        <v>70</v>
      </c>
      <c r="J3530" s="61" t="str">
        <f>VLOOKUP(Corrections[[#This Row],[Employee]],[1]!Expense_Data[#Data],14,0)</f>
        <v>jordan.brohm@twavelead.com</v>
      </c>
      <c r="K3530" s="68">
        <v>45538</v>
      </c>
      <c r="L3530" s="75"/>
      <c r="M3530" s="66"/>
      <c r="N3530" s="61"/>
      <c r="O3530" s="65"/>
    </row>
    <row r="3531" spans="1:15" hidden="1" x14ac:dyDescent="0.25">
      <c r="A3531" s="61" t="s">
        <v>14277</v>
      </c>
      <c r="B3531" s="61" t="s">
        <v>14283</v>
      </c>
      <c r="C3531" s="50">
        <v>227</v>
      </c>
      <c r="D3531" s="66">
        <v>45501</v>
      </c>
      <c r="E3531" s="61" t="s">
        <v>152</v>
      </c>
      <c r="F3531" s="61"/>
      <c r="G3531" s="61" t="str">
        <f>VLOOKUP(Corrections[[#This Row],[Employee]],'[1]Management Hierarchy Report'!$A$2:$C$3607, 3, 0)</f>
        <v>Kevin McGonigle</v>
      </c>
      <c r="H3531" s="48" t="s">
        <v>77</v>
      </c>
      <c r="I3531" s="61" t="s">
        <v>70</v>
      </c>
      <c r="J3531" s="61" t="str">
        <f>VLOOKUP(Corrections[[#This Row],[Employee]],[1]!Expense_Data[#Data],14,0)</f>
        <v>jordan.brohm@twavelead.com</v>
      </c>
      <c r="K3531" s="68">
        <v>45538</v>
      </c>
      <c r="L3531" s="75"/>
      <c r="M3531" s="66"/>
      <c r="N3531" s="61"/>
      <c r="O3531" s="65"/>
    </row>
    <row r="3532" spans="1:15" hidden="1" x14ac:dyDescent="0.25">
      <c r="A3532" s="61" t="s">
        <v>14277</v>
      </c>
      <c r="B3532" s="61" t="s">
        <v>14297</v>
      </c>
      <c r="C3532" s="50">
        <v>800.05</v>
      </c>
      <c r="D3532" s="66">
        <v>45498</v>
      </c>
      <c r="E3532" s="61" t="s">
        <v>152</v>
      </c>
      <c r="F3532" s="61"/>
      <c r="G3532" s="61" t="str">
        <f>VLOOKUP(Corrections[[#This Row],[Employee]],'[1]Management Hierarchy Report'!$A$2:$C$3607, 3, 0)</f>
        <v>Kevin McGonigle</v>
      </c>
      <c r="H3532" s="48" t="s">
        <v>77</v>
      </c>
      <c r="I3532" s="61" t="s">
        <v>70</v>
      </c>
      <c r="J3532" s="61" t="str">
        <f>VLOOKUP(Corrections[[#This Row],[Employee]],[1]!Expense_Data[#Data],14,0)</f>
        <v>jordan.brohm@twavelead.com</v>
      </c>
      <c r="K3532" s="68">
        <v>45538</v>
      </c>
      <c r="L3532" s="75"/>
      <c r="M3532" s="66"/>
      <c r="N3532" s="61"/>
      <c r="O3532" s="65"/>
    </row>
    <row r="3533" spans="1:15" hidden="1" x14ac:dyDescent="0.25">
      <c r="A3533" s="61" t="s">
        <v>14277</v>
      </c>
      <c r="B3533" s="61" t="s">
        <v>14278</v>
      </c>
      <c r="C3533" s="50">
        <v>66.19</v>
      </c>
      <c r="D3533" s="66">
        <v>45520</v>
      </c>
      <c r="E3533" s="61" t="s">
        <v>152</v>
      </c>
      <c r="F3533" s="61"/>
      <c r="G3533" s="61" t="str">
        <f>VLOOKUP(Corrections[[#This Row],[Employee]],'[1]Management Hierarchy Report'!$A$2:$C$3607, 3, 0)</f>
        <v>Kevin McGonigle</v>
      </c>
      <c r="H3533" s="48" t="s">
        <v>77</v>
      </c>
      <c r="I3533" s="61" t="s">
        <v>70</v>
      </c>
      <c r="J3533" s="61" t="str">
        <f>VLOOKUP(Corrections[[#This Row],[Employee]],[1]!Expense_Data[#Data],14,0)</f>
        <v>jordan.brohm@twavelead.com</v>
      </c>
      <c r="K3533" s="68">
        <v>45538</v>
      </c>
      <c r="L3533" s="75"/>
      <c r="M3533" s="66"/>
      <c r="N3533" s="61"/>
      <c r="O3533" s="65"/>
    </row>
    <row r="3534" spans="1:15" hidden="1" x14ac:dyDescent="0.25">
      <c r="A3534" s="61" t="s">
        <v>11564</v>
      </c>
      <c r="B3534" s="61" t="s">
        <v>14252</v>
      </c>
      <c r="C3534" s="50">
        <v>27.98</v>
      </c>
      <c r="D3534" s="66">
        <v>45499</v>
      </c>
      <c r="E3534" s="61" t="s">
        <v>13870</v>
      </c>
      <c r="F3534" s="61"/>
      <c r="G3534" s="61" t="str">
        <f>VLOOKUP(Corrections[[#This Row],[Employee]],'[1]Management Hierarchy Report'!$A$2:$C$3607, 3, 0)</f>
        <v>Derek Schillinger</v>
      </c>
      <c r="H3534" s="48" t="s">
        <v>13872</v>
      </c>
      <c r="I3534" s="61" t="s">
        <v>70</v>
      </c>
      <c r="J3534" s="61" t="str">
        <f>VLOOKUP(Corrections[[#This Row],[Employee]],[1]!Expense_Data[#Data],14,0)</f>
        <v>SL316@tidalwaveautospa.com</v>
      </c>
      <c r="K3534" s="68">
        <v>45538</v>
      </c>
      <c r="L3534" s="75"/>
      <c r="M3534" s="66"/>
      <c r="N3534" s="61"/>
      <c r="O3534" s="65"/>
    </row>
    <row r="3535" spans="1:15" hidden="1" x14ac:dyDescent="0.25">
      <c r="A3535" s="61" t="s">
        <v>11564</v>
      </c>
      <c r="B3535" s="61" t="s">
        <v>14254</v>
      </c>
      <c r="C3535" s="50">
        <v>14.82</v>
      </c>
      <c r="D3535" s="66">
        <v>45535</v>
      </c>
      <c r="E3535" s="61" t="s">
        <v>13870</v>
      </c>
      <c r="F3535" s="61"/>
      <c r="G3535" s="61" t="str">
        <f>VLOOKUP(Corrections[[#This Row],[Employee]],'[1]Management Hierarchy Report'!$A$2:$C$3607, 3, 0)</f>
        <v>Derek Schillinger</v>
      </c>
      <c r="H3535" s="48" t="s">
        <v>13872</v>
      </c>
      <c r="I3535" s="61" t="s">
        <v>70</v>
      </c>
      <c r="J3535" s="61" t="str">
        <f>VLOOKUP(Corrections[[#This Row],[Employee]],[1]!Expense_Data[#Data],14,0)</f>
        <v>SL316@tidalwaveautospa.com</v>
      </c>
      <c r="K3535" s="68">
        <v>45538</v>
      </c>
      <c r="L3535" s="75"/>
      <c r="M3535" s="66"/>
      <c r="N3535" s="61"/>
      <c r="O3535" s="65"/>
    </row>
    <row r="3536" spans="1:15" hidden="1" x14ac:dyDescent="0.25">
      <c r="A3536" s="61" t="s">
        <v>2196</v>
      </c>
      <c r="B3536" s="61" t="s">
        <v>14253</v>
      </c>
      <c r="C3536" s="50">
        <v>131.6</v>
      </c>
      <c r="D3536" s="66">
        <v>45537</v>
      </c>
      <c r="E3536" s="61" t="s">
        <v>13870</v>
      </c>
      <c r="F3536" s="61"/>
      <c r="G3536" s="61" t="str">
        <f>VLOOKUP(Corrections[[#This Row],[Employee]],'[1]Management Hierarchy Report'!$A$2:$C$3607, 3, 0)</f>
        <v>Andrew Stephens</v>
      </c>
      <c r="H3536" s="48" t="s">
        <v>13872</v>
      </c>
      <c r="I3536" s="61" t="s">
        <v>70</v>
      </c>
      <c r="J3536" s="61" t="str">
        <f>VLOOKUP(Corrections[[#This Row],[Employee]],[1]!Expense_Data[#Data],14,0)</f>
        <v>SL153@tidalwaveautospa.com</v>
      </c>
      <c r="K3536" s="68">
        <v>45538</v>
      </c>
      <c r="L3536" s="75"/>
      <c r="M3536" s="66"/>
      <c r="N3536" s="61"/>
      <c r="O3536" s="65"/>
    </row>
    <row r="3537" spans="1:15" hidden="1" x14ac:dyDescent="0.25">
      <c r="A3537" s="61" t="s">
        <v>612</v>
      </c>
      <c r="B3537" s="61" t="s">
        <v>14176</v>
      </c>
      <c r="C3537" s="50">
        <v>38.119999999999997</v>
      </c>
      <c r="D3537" s="66">
        <v>45514</v>
      </c>
      <c r="E3537" s="61" t="s">
        <v>13030</v>
      </c>
      <c r="F3537" s="61"/>
      <c r="G3537" s="61" t="str">
        <f>VLOOKUP(Corrections[[#This Row],[Employee]],'[1]Management Hierarchy Report'!$A$2:$C$3607, 3, 0)</f>
        <v>Joe Chavez</v>
      </c>
      <c r="H3537" s="48" t="s">
        <v>77</v>
      </c>
      <c r="I3537" s="61" t="s">
        <v>70</v>
      </c>
      <c r="J3537" s="61" t="str">
        <f>VLOOKUP(Corrections[[#This Row],[Employee]],[1]!Expense_Data[#Data],14,0)</f>
        <v>SL239@tidalwaveautospa.com</v>
      </c>
      <c r="K3537" s="68">
        <v>45538</v>
      </c>
      <c r="L3537" s="75"/>
      <c r="M3537" s="66"/>
      <c r="N3537" s="61"/>
      <c r="O3537" s="65"/>
    </row>
    <row r="3538" spans="1:15" hidden="1" x14ac:dyDescent="0.25">
      <c r="A3538" s="61" t="s">
        <v>858</v>
      </c>
      <c r="B3538" s="61" t="s">
        <v>859</v>
      </c>
      <c r="C3538" s="50">
        <v>133.68</v>
      </c>
      <c r="D3538" s="66">
        <v>45456</v>
      </c>
      <c r="E3538" s="61" t="s">
        <v>13030</v>
      </c>
      <c r="F3538" s="61"/>
      <c r="G3538" s="61" t="str">
        <f>VLOOKUP(Corrections[[#This Row],[Employee]],'[1]Management Hierarchy Report'!$A$2:$C$3607, 3, 0)</f>
        <v>Andrew Stephens</v>
      </c>
      <c r="H3538" s="48" t="s">
        <v>77</v>
      </c>
      <c r="I3538" s="61" t="s">
        <v>70</v>
      </c>
      <c r="J3538" s="61" t="str">
        <f>VLOOKUP(Corrections[[#This Row],[Employee]],[1]!Expense_Data[#Data],14,0)</f>
        <v>SL88@tidalwaveautospa.com</v>
      </c>
      <c r="K3538" s="68">
        <v>45538</v>
      </c>
      <c r="L3538" s="75"/>
      <c r="M3538" s="66"/>
      <c r="N3538" s="61"/>
      <c r="O3538" s="65"/>
    </row>
    <row r="3539" spans="1:15" hidden="1" x14ac:dyDescent="0.25">
      <c r="A3539" s="61" t="s">
        <v>858</v>
      </c>
      <c r="B3539" s="61" t="s">
        <v>859</v>
      </c>
      <c r="C3539" s="50">
        <v>119.89</v>
      </c>
      <c r="D3539" s="66">
        <v>45456</v>
      </c>
      <c r="E3539" s="61" t="s">
        <v>13030</v>
      </c>
      <c r="F3539" s="61"/>
      <c r="G3539" s="61" t="str">
        <f>VLOOKUP(Corrections[[#This Row],[Employee]],'[1]Management Hierarchy Report'!$A$2:$C$3607, 3, 0)</f>
        <v>Andrew Stephens</v>
      </c>
      <c r="H3539" s="48" t="s">
        <v>77</v>
      </c>
      <c r="I3539" s="61" t="s">
        <v>70</v>
      </c>
      <c r="J3539" s="61" t="str">
        <f>VLOOKUP(Corrections[[#This Row],[Employee]],[1]!Expense_Data[#Data],14,0)</f>
        <v>SL88@tidalwaveautospa.com</v>
      </c>
      <c r="K3539" s="68">
        <v>45538</v>
      </c>
      <c r="L3539" s="75"/>
      <c r="M3539" s="66"/>
      <c r="N3539" s="61"/>
      <c r="O3539" s="65"/>
    </row>
    <row r="3540" spans="1:15" hidden="1" x14ac:dyDescent="0.25">
      <c r="A3540" s="61" t="s">
        <v>858</v>
      </c>
      <c r="B3540" s="61" t="s">
        <v>859</v>
      </c>
      <c r="C3540" s="50">
        <v>101.44</v>
      </c>
      <c r="D3540" s="66">
        <v>45460</v>
      </c>
      <c r="E3540" s="61" t="s">
        <v>13030</v>
      </c>
      <c r="F3540" s="61"/>
      <c r="G3540" s="61" t="str">
        <f>VLOOKUP(Corrections[[#This Row],[Employee]],'[1]Management Hierarchy Report'!$A$2:$C$3607, 3, 0)</f>
        <v>Andrew Stephens</v>
      </c>
      <c r="H3540" s="48" t="s">
        <v>77</v>
      </c>
      <c r="I3540" s="61" t="s">
        <v>70</v>
      </c>
      <c r="J3540" s="61" t="str">
        <f>VLOOKUP(Corrections[[#This Row],[Employee]],[1]!Expense_Data[#Data],14,0)</f>
        <v>SL88@tidalwaveautospa.com</v>
      </c>
      <c r="K3540" s="68">
        <v>45538</v>
      </c>
      <c r="L3540" s="75"/>
      <c r="M3540" s="66"/>
      <c r="N3540" s="61"/>
      <c r="O3540" s="65"/>
    </row>
    <row r="3541" spans="1:15" hidden="1" x14ac:dyDescent="0.25">
      <c r="A3541" s="61" t="s">
        <v>858</v>
      </c>
      <c r="B3541" s="61" t="s">
        <v>14170</v>
      </c>
      <c r="C3541" s="50">
        <v>276.06</v>
      </c>
      <c r="D3541" s="66">
        <v>45500</v>
      </c>
      <c r="E3541" s="61" t="s">
        <v>13030</v>
      </c>
      <c r="F3541" s="61"/>
      <c r="G3541" s="61" t="str">
        <f>VLOOKUP(Corrections[[#This Row],[Employee]],'[1]Management Hierarchy Report'!$A$2:$C$3607, 3, 0)</f>
        <v>Andrew Stephens</v>
      </c>
      <c r="H3541" s="48" t="s">
        <v>77</v>
      </c>
      <c r="I3541" s="61" t="s">
        <v>70</v>
      </c>
      <c r="J3541" s="61" t="str">
        <f>VLOOKUP(Corrections[[#This Row],[Employee]],[1]!Expense_Data[#Data],14,0)</f>
        <v>SL88@tidalwaveautospa.com</v>
      </c>
      <c r="K3541" s="68">
        <v>45538</v>
      </c>
      <c r="L3541" s="75"/>
      <c r="M3541" s="66"/>
      <c r="N3541" s="61"/>
      <c r="O3541" s="65"/>
    </row>
    <row r="3542" spans="1:15" hidden="1" x14ac:dyDescent="0.25">
      <c r="A3542" s="61" t="s">
        <v>700</v>
      </c>
      <c r="B3542" s="61" t="s">
        <v>14307</v>
      </c>
      <c r="C3542" s="50">
        <v>868.17</v>
      </c>
      <c r="D3542" s="66">
        <v>45528</v>
      </c>
      <c r="E3542" s="61" t="s">
        <v>13870</v>
      </c>
      <c r="F3542" s="61"/>
      <c r="G3542" s="61" t="str">
        <f>VLOOKUP(Corrections[[#This Row],[Employee]],'[1]Management Hierarchy Report'!$A$2:$C$3607, 3, 0)</f>
        <v>Derek Schillinger</v>
      </c>
      <c r="H3542" s="48" t="s">
        <v>13872</v>
      </c>
      <c r="I3542" s="61" t="s">
        <v>70</v>
      </c>
      <c r="J3542" s="61" t="str">
        <f>VLOOKUP(Corrections[[#This Row],[Employee]],[1]!Expense_Data[#Data],14,0)</f>
        <v>SL239@tidalwaveautospa.com</v>
      </c>
      <c r="K3542" s="68">
        <v>45538</v>
      </c>
      <c r="L3542" s="75"/>
      <c r="M3542" s="66"/>
      <c r="N3542" s="61"/>
      <c r="O3542" s="65"/>
    </row>
    <row r="3543" spans="1:15" hidden="1" x14ac:dyDescent="0.25">
      <c r="A3543" s="61" t="s">
        <v>14219</v>
      </c>
      <c r="B3543" s="61" t="s">
        <v>14282</v>
      </c>
      <c r="C3543" s="50">
        <v>167.27</v>
      </c>
      <c r="D3543" s="66">
        <v>45530</v>
      </c>
      <c r="E3543" s="61" t="s">
        <v>13870</v>
      </c>
      <c r="F3543" s="61"/>
      <c r="G3543" s="61" t="str">
        <f>VLOOKUP(Corrections[[#This Row],[Employee]],'[1]Management Hierarchy Report'!$A$2:$C$3607, 3, 0)</f>
        <v>Travis Powell</v>
      </c>
      <c r="H3543" s="48" t="s">
        <v>13872</v>
      </c>
      <c r="I3543" s="61" t="s">
        <v>70</v>
      </c>
      <c r="J3543" s="61" t="e">
        <f>VLOOKUP(Corrections[[#This Row],[Employee]],[1]!Expense_Data[#Data],14,0)</f>
        <v>#N/A</v>
      </c>
      <c r="K3543" s="68">
        <v>45538</v>
      </c>
      <c r="L3543" s="75"/>
      <c r="M3543" s="66"/>
      <c r="N3543" s="61"/>
      <c r="O3543" s="65"/>
    </row>
    <row r="3544" spans="1:15" hidden="1" x14ac:dyDescent="0.25">
      <c r="A3544" s="61" t="s">
        <v>4716</v>
      </c>
      <c r="B3544" s="61" t="s">
        <v>14323</v>
      </c>
      <c r="C3544" s="50">
        <v>41.4</v>
      </c>
      <c r="D3544" s="66">
        <v>45516</v>
      </c>
      <c r="E3544" s="61" t="s">
        <v>13082</v>
      </c>
      <c r="F3544" s="61"/>
      <c r="G3544" s="61" t="str">
        <f>VLOOKUP(Corrections[[#This Row],[Employee]],'[1]Management Hierarchy Report'!$A$2:$C$3607, 3, 0)</f>
        <v>Coty Stevens</v>
      </c>
      <c r="H3544" s="48" t="s">
        <v>77</v>
      </c>
      <c r="I3544" s="61" t="s">
        <v>70</v>
      </c>
      <c r="J3544" s="61" t="str">
        <f>VLOOKUP(Corrections[[#This Row],[Employee]],[1]!Expense_Data[#Data],14,0)</f>
        <v>kristina.callow@tidalwaveautospa.com
kristina.callow@tidalwaveautospa.com</v>
      </c>
      <c r="K3544" s="68">
        <v>45538</v>
      </c>
      <c r="L3544" s="75"/>
      <c r="M3544" s="66"/>
      <c r="N3544" s="61"/>
      <c r="O3544" s="65"/>
    </row>
    <row r="3545" spans="1:15" hidden="1" x14ac:dyDescent="0.25">
      <c r="A3545" s="61" t="s">
        <v>421</v>
      </c>
      <c r="B3545" s="61" t="s">
        <v>13139</v>
      </c>
      <c r="C3545" s="50">
        <v>103.21</v>
      </c>
      <c r="D3545" s="66">
        <v>45437</v>
      </c>
      <c r="E3545" s="61" t="s">
        <v>13030</v>
      </c>
      <c r="F3545" s="61"/>
      <c r="G3545" s="61" t="str">
        <f>VLOOKUP(Corrections[[#This Row],[Employee]],'[1]Management Hierarchy Report'!$A$2:$C$3607, 3, 0)</f>
        <v>Michael Donnelly</v>
      </c>
      <c r="H3545" s="48" t="s">
        <v>77</v>
      </c>
      <c r="I3545" s="61" t="s">
        <v>70</v>
      </c>
      <c r="J3545" s="61" t="str">
        <f>VLOOKUP(Corrections[[#This Row],[Employee]],[1]!Expense_Data[#Data],14,0)</f>
        <v>SL28@tidalwaveautospa.com</v>
      </c>
      <c r="K3545" s="68">
        <v>45538</v>
      </c>
      <c r="L3545" s="75"/>
      <c r="M3545" s="66"/>
      <c r="N3545" s="61"/>
      <c r="O3545" s="65"/>
    </row>
    <row r="3546" spans="1:15" hidden="1" x14ac:dyDescent="0.25">
      <c r="A3546" s="61" t="s">
        <v>167</v>
      </c>
      <c r="B3546" s="61" t="s">
        <v>14325</v>
      </c>
      <c r="C3546" s="50">
        <v>327</v>
      </c>
      <c r="D3546" s="66">
        <v>45527</v>
      </c>
      <c r="E3546" s="61" t="s">
        <v>13870</v>
      </c>
      <c r="F3546" s="61"/>
      <c r="G3546" s="61" t="str">
        <f>VLOOKUP(Corrections[[#This Row],[Employee]],'[1]Management Hierarchy Report'!$A$2:$C$3607, 3, 0)</f>
        <v>Bruce Maxwell</v>
      </c>
      <c r="H3546" s="48" t="s">
        <v>13872</v>
      </c>
      <c r="I3546" s="61" t="s">
        <v>70</v>
      </c>
      <c r="J3546" s="61" t="str">
        <f>VLOOKUP(Corrections[[#This Row],[Employee]],[1]!Expense_Data[#Data],14,0)</f>
        <v>kyle.rovansek@tidalwaveautospa.com</v>
      </c>
      <c r="K3546" s="68">
        <v>45538</v>
      </c>
      <c r="L3546" s="75"/>
      <c r="M3546" s="66"/>
      <c r="N3546" s="61"/>
      <c r="O3546" s="65"/>
    </row>
    <row r="3547" spans="1:15" hidden="1" x14ac:dyDescent="0.25">
      <c r="A3547" s="61" t="s">
        <v>14312</v>
      </c>
      <c r="B3547" s="61" t="s">
        <v>14313</v>
      </c>
      <c r="C3547" s="50">
        <v>4698.54</v>
      </c>
      <c r="D3547" s="66">
        <v>45526</v>
      </c>
      <c r="E3547" s="61" t="s">
        <v>13870</v>
      </c>
      <c r="F3547" s="61"/>
      <c r="G3547" s="61" t="str">
        <f>VLOOKUP(Corrections[[#This Row],[Employee]],'[1]Management Hierarchy Report'!$A$2:$C$3607, 3, 0)</f>
        <v>Coty Stevens</v>
      </c>
      <c r="H3547" s="48" t="s">
        <v>13872</v>
      </c>
      <c r="I3547" s="61" t="s">
        <v>70</v>
      </c>
      <c r="J3547" s="61" t="str">
        <f>VLOOKUP(Corrections[[#This Row],[Employee]],[1]!Expense_Data[#Data],14,0)</f>
        <v>lauren.nix@twavelead.com
micheala.nix74@gmail.com</v>
      </c>
      <c r="K3547" s="68">
        <v>45538</v>
      </c>
      <c r="L3547" s="75"/>
      <c r="M3547" s="66"/>
      <c r="N3547" s="61"/>
      <c r="O3547" s="65"/>
    </row>
    <row r="3548" spans="1:15" hidden="1" x14ac:dyDescent="0.25">
      <c r="A3548" s="61" t="s">
        <v>162</v>
      </c>
      <c r="B3548" s="61" t="s">
        <v>14266</v>
      </c>
      <c r="C3548" s="50">
        <v>194.85</v>
      </c>
      <c r="D3548" s="66">
        <v>45533</v>
      </c>
      <c r="E3548" s="61" t="s">
        <v>13870</v>
      </c>
      <c r="F3548" s="61"/>
      <c r="G3548" s="61" t="str">
        <f>VLOOKUP(Corrections[[#This Row],[Employee]],'[1]Management Hierarchy Report'!$A$2:$C$3607, 3, 0)</f>
        <v>Derek Schillinger</v>
      </c>
      <c r="H3548" s="48" t="s">
        <v>13872</v>
      </c>
      <c r="I3548" s="61" t="s">
        <v>70</v>
      </c>
      <c r="J3548" s="61" t="str">
        <f>VLOOKUP(Corrections[[#This Row],[Employee]],[1]!Expense_Data[#Data],14,0)</f>
        <v>SL70@tidalwaveautospa.com</v>
      </c>
      <c r="K3548" s="68">
        <v>45538</v>
      </c>
      <c r="L3548" s="75"/>
      <c r="M3548" s="66"/>
      <c r="N3548" s="61"/>
      <c r="O3548" s="65"/>
    </row>
    <row r="3549" spans="1:15" hidden="1" x14ac:dyDescent="0.25">
      <c r="A3549" s="61" t="s">
        <v>2541</v>
      </c>
      <c r="B3549" s="61" t="s">
        <v>14012</v>
      </c>
      <c r="C3549" s="50">
        <v>178.24</v>
      </c>
      <c r="D3549" s="66">
        <v>45490</v>
      </c>
      <c r="E3549" s="61" t="s">
        <v>71</v>
      </c>
      <c r="F3549" s="61"/>
      <c r="G3549" s="61" t="str">
        <f>VLOOKUP(Corrections[[#This Row],[Employee]],'[1]Management Hierarchy Report'!$A$2:$C$3607, 3, 0)</f>
        <v>Michael Donnelly</v>
      </c>
      <c r="H3549" s="48" t="s">
        <v>77</v>
      </c>
      <c r="I3549" s="61" t="s">
        <v>70</v>
      </c>
      <c r="J3549" s="61" t="str">
        <f>VLOOKUP(Corrections[[#This Row],[Employee]],[1]!Expense_Data[#Data],14,0)</f>
        <v>SL61@tidalwaveautospa.com</v>
      </c>
      <c r="K3549" s="68">
        <v>45538</v>
      </c>
      <c r="L3549" s="75"/>
      <c r="M3549" s="66"/>
      <c r="N3549" s="61"/>
      <c r="O3549" s="65"/>
    </row>
    <row r="3550" spans="1:15" hidden="1" x14ac:dyDescent="0.25">
      <c r="A3550" s="61" t="s">
        <v>14274</v>
      </c>
      <c r="B3550" s="61" t="s">
        <v>14273</v>
      </c>
      <c r="C3550" s="50">
        <v>7.41</v>
      </c>
      <c r="D3550" s="66">
        <v>45530</v>
      </c>
      <c r="E3550" s="61" t="s">
        <v>268</v>
      </c>
      <c r="F3550" s="61"/>
      <c r="G3550" s="61" t="str">
        <f>VLOOKUP(Corrections[[#This Row],[Employee]],'[1]Management Hierarchy Report'!$A$2:$C$3607, 3, 0)</f>
        <v>JEFFREY MCDUFFIE</v>
      </c>
      <c r="H3550" s="48" t="s">
        <v>268</v>
      </c>
      <c r="I3550" s="61" t="s">
        <v>70</v>
      </c>
      <c r="J3550" s="61" t="e">
        <f>VLOOKUP(Corrections[[#This Row],[Employee]],[1]!Expense_Data[#Data],14,0)</f>
        <v>#N/A</v>
      </c>
      <c r="K3550" s="68">
        <v>45538</v>
      </c>
      <c r="L3550" s="75"/>
      <c r="M3550" s="66"/>
      <c r="N3550" s="61"/>
      <c r="O3550" s="65"/>
    </row>
    <row r="3551" spans="1:15" hidden="1" x14ac:dyDescent="0.25">
      <c r="A3551" s="61" t="s">
        <v>719</v>
      </c>
      <c r="B3551" s="61" t="s">
        <v>13017</v>
      </c>
      <c r="C3551" s="50">
        <v>142.69</v>
      </c>
      <c r="D3551" s="66">
        <v>45486</v>
      </c>
      <c r="E3551" s="61" t="s">
        <v>13030</v>
      </c>
      <c r="F3551" s="61"/>
      <c r="G3551" s="61" t="str">
        <f>VLOOKUP(Corrections[[#This Row],[Employee]],'[1]Management Hierarchy Report'!$A$2:$C$3607, 3, 0)</f>
        <v>Andrew Strevel</v>
      </c>
      <c r="H3551" s="48" t="s">
        <v>77</v>
      </c>
      <c r="I3551" s="61" t="s">
        <v>70</v>
      </c>
      <c r="J3551" s="61" t="str">
        <f>VLOOKUP(Corrections[[#This Row],[Employee]],[1]!Expense_Data[#Data],14,0)</f>
        <v>SL203@tidalwaveautospa.com</v>
      </c>
      <c r="K3551" s="68">
        <v>45538</v>
      </c>
      <c r="L3551" s="75"/>
      <c r="M3551" s="66"/>
      <c r="N3551" s="61"/>
      <c r="O3551" s="65"/>
    </row>
    <row r="3552" spans="1:15" hidden="1" x14ac:dyDescent="0.25">
      <c r="A3552" s="61" t="s">
        <v>2561</v>
      </c>
      <c r="B3552" s="61" t="s">
        <v>14318</v>
      </c>
      <c r="C3552" s="50">
        <v>143.03</v>
      </c>
      <c r="D3552" s="66">
        <v>45537</v>
      </c>
      <c r="E3552" s="61" t="s">
        <v>268</v>
      </c>
      <c r="F3552" s="61"/>
      <c r="G3552" s="61" t="str">
        <f>VLOOKUP(Corrections[[#This Row],[Employee]],'[1]Management Hierarchy Report'!$A$2:$C$3607, 3, 0)</f>
        <v>Joe Chavez</v>
      </c>
      <c r="H3552" s="48" t="s">
        <v>268</v>
      </c>
      <c r="I3552" s="61" t="s">
        <v>70</v>
      </c>
      <c r="J3552" s="61" t="str">
        <f>VLOOKUP(Corrections[[#This Row],[Employee]],[1]!Expense_Data[#Data],14,0)</f>
        <v>SL241@tidalwaveautospa.com</v>
      </c>
      <c r="K3552" s="68">
        <v>45538</v>
      </c>
      <c r="L3552" s="75"/>
      <c r="M3552" s="66"/>
      <c r="N3552" s="61"/>
      <c r="O3552" s="65"/>
    </row>
    <row r="3553" spans="1:15" hidden="1" x14ac:dyDescent="0.25">
      <c r="A3553" s="61" t="s">
        <v>2658</v>
      </c>
      <c r="B3553" s="61" t="s">
        <v>14309</v>
      </c>
      <c r="C3553" s="50">
        <v>271.70999999999998</v>
      </c>
      <c r="D3553" s="66">
        <v>45513</v>
      </c>
      <c r="E3553" s="61" t="s">
        <v>12978</v>
      </c>
      <c r="F3553" s="61"/>
      <c r="G3553" s="61" t="str">
        <f>VLOOKUP(Corrections[[#This Row],[Employee]],'[1]Management Hierarchy Report'!$A$2:$C$3607, 3, 0)</f>
        <v>Derek Schillinger</v>
      </c>
      <c r="H3553" s="48" t="s">
        <v>77</v>
      </c>
      <c r="I3553" s="61" t="s">
        <v>70</v>
      </c>
      <c r="J3553" s="61" t="str">
        <f>VLOOKUP(Corrections[[#This Row],[Employee]],[1]!Expense_Data[#Data],14,0)</f>
        <v>SL47@tidalwaveautospa.com</v>
      </c>
      <c r="K3553" s="68">
        <v>45538</v>
      </c>
      <c r="L3553" s="75"/>
      <c r="M3553" s="66"/>
      <c r="N3553" s="61"/>
      <c r="O3553" s="65"/>
    </row>
    <row r="3554" spans="1:15" hidden="1" x14ac:dyDescent="0.25">
      <c r="A3554" s="61" t="s">
        <v>2658</v>
      </c>
      <c r="B3554" s="61" t="s">
        <v>14309</v>
      </c>
      <c r="C3554" s="50">
        <v>122.85</v>
      </c>
      <c r="D3554" s="66">
        <v>45517</v>
      </c>
      <c r="E3554" s="61" t="s">
        <v>12978</v>
      </c>
      <c r="F3554" s="61"/>
      <c r="G3554" s="61" t="str">
        <f>VLOOKUP(Corrections[[#This Row],[Employee]],'[1]Management Hierarchy Report'!$A$2:$C$3607, 3, 0)</f>
        <v>Derek Schillinger</v>
      </c>
      <c r="H3554" s="48" t="s">
        <v>77</v>
      </c>
      <c r="I3554" s="61" t="s">
        <v>70</v>
      </c>
      <c r="J3554" s="61" t="str">
        <f>VLOOKUP(Corrections[[#This Row],[Employee]],[1]!Expense_Data[#Data],14,0)</f>
        <v>SL47@tidalwaveautospa.com</v>
      </c>
      <c r="K3554" s="68">
        <v>45538</v>
      </c>
      <c r="L3554" s="75"/>
      <c r="M3554" s="66"/>
      <c r="N3554" s="61"/>
      <c r="O3554" s="65"/>
    </row>
    <row r="3555" spans="1:15" hidden="1" x14ac:dyDescent="0.25">
      <c r="A3555" s="61" t="s">
        <v>231</v>
      </c>
      <c r="B3555" s="61" t="s">
        <v>14324</v>
      </c>
      <c r="C3555" s="50">
        <v>1573.81</v>
      </c>
      <c r="D3555" s="66">
        <v>45527</v>
      </c>
      <c r="E3555" s="61" t="s">
        <v>13870</v>
      </c>
      <c r="F3555" s="61"/>
      <c r="G3555" s="61" t="str">
        <f>VLOOKUP(Corrections[[#This Row],[Employee]],'[1]Management Hierarchy Report'!$A$2:$C$3607, 3, 0)</f>
        <v>Timothy Fruge</v>
      </c>
      <c r="H3555" s="48" t="s">
        <v>13872</v>
      </c>
      <c r="I3555" s="61" t="s">
        <v>70</v>
      </c>
      <c r="J3555" s="61" t="str">
        <f>VLOOKUP(Corrections[[#This Row],[Employee]],[1]!Expense_Data[#Data],14,0)</f>
        <v>Patrick.radford@tidalwaveautospa.com</v>
      </c>
      <c r="K3555" s="68">
        <v>45538</v>
      </c>
      <c r="L3555" s="75"/>
      <c r="M3555" s="66"/>
      <c r="N3555" s="61"/>
      <c r="O3555" s="65"/>
    </row>
    <row r="3556" spans="1:15" hidden="1" x14ac:dyDescent="0.25">
      <c r="A3556" s="61" t="s">
        <v>243</v>
      </c>
      <c r="B3556" s="61" t="s">
        <v>14293</v>
      </c>
      <c r="C3556" s="50">
        <v>377.96</v>
      </c>
      <c r="D3556" s="66">
        <v>45519</v>
      </c>
      <c r="E3556" s="61" t="s">
        <v>13870</v>
      </c>
      <c r="F3556" s="61"/>
      <c r="G3556" s="61" t="str">
        <f>VLOOKUP(Corrections[[#This Row],[Employee]],'[1]Management Hierarchy Report'!$A$2:$C$3607, 3, 0)</f>
        <v>Bruce Maxwell</v>
      </c>
      <c r="H3556" s="48" t="s">
        <v>13872</v>
      </c>
      <c r="I3556" s="61" t="s">
        <v>70</v>
      </c>
      <c r="J3556" s="61" t="str">
        <f>VLOOKUP(Corrections[[#This Row],[Employee]],[1]!Expense_Data[#Data],14,0)</f>
        <v>patrick.rollins@tidalwaveautospa.com</v>
      </c>
      <c r="K3556" s="68">
        <v>45538</v>
      </c>
      <c r="L3556" s="75"/>
      <c r="M3556" s="66"/>
      <c r="N3556" s="61"/>
      <c r="O3556" s="65"/>
    </row>
    <row r="3557" spans="1:15" hidden="1" x14ac:dyDescent="0.25">
      <c r="A3557" s="61" t="s">
        <v>243</v>
      </c>
      <c r="B3557" s="61" t="s">
        <v>14319</v>
      </c>
      <c r="C3557" s="50">
        <v>1043.0899999999999</v>
      </c>
      <c r="D3557" s="66">
        <v>45525</v>
      </c>
      <c r="E3557" s="61" t="s">
        <v>13870</v>
      </c>
      <c r="F3557" s="61"/>
      <c r="G3557" s="61" t="str">
        <f>VLOOKUP(Corrections[[#This Row],[Employee]],'[1]Management Hierarchy Report'!$A$2:$C$3607, 3, 0)</f>
        <v>Bruce Maxwell</v>
      </c>
      <c r="H3557" s="48" t="s">
        <v>13872</v>
      </c>
      <c r="I3557" s="61" t="s">
        <v>70</v>
      </c>
      <c r="J3557" s="61" t="str">
        <f>VLOOKUP(Corrections[[#This Row],[Employee]],[1]!Expense_Data[#Data],14,0)</f>
        <v>patrick.rollins@tidalwaveautospa.com</v>
      </c>
      <c r="K3557" s="68">
        <v>45538</v>
      </c>
      <c r="L3557" s="75"/>
      <c r="M3557" s="66"/>
      <c r="N3557" s="61"/>
      <c r="O3557" s="65"/>
    </row>
    <row r="3558" spans="1:15" hidden="1" x14ac:dyDescent="0.25">
      <c r="A3558" s="61" t="s">
        <v>804</v>
      </c>
      <c r="B3558" s="61" t="s">
        <v>14321</v>
      </c>
      <c r="C3558" s="57">
        <v>1468.45</v>
      </c>
      <c r="D3558" s="66">
        <v>45525</v>
      </c>
      <c r="E3558" s="61" t="s">
        <v>13870</v>
      </c>
      <c r="F3558" s="61"/>
      <c r="G3558" s="61" t="str">
        <f>VLOOKUP(Corrections[[#This Row],[Employee]],'[1]Management Hierarchy Report'!$A$2:$C$3607, 3, 0)</f>
        <v>Andrew Stephens</v>
      </c>
      <c r="H3558" s="48" t="s">
        <v>13872</v>
      </c>
      <c r="I3558" s="61" t="s">
        <v>70</v>
      </c>
      <c r="J3558" s="61" t="str">
        <f>VLOOKUP(Corrections[[#This Row],[Employee]],[1]!Expense_Data[#Data],14,0)</f>
        <v>SL147@tidalwaveautospa.com</v>
      </c>
      <c r="K3558" s="68">
        <v>45538</v>
      </c>
      <c r="L3558" s="75"/>
      <c r="M3558" s="66"/>
      <c r="N3558" s="61"/>
      <c r="O3558" s="65"/>
    </row>
    <row r="3559" spans="1:15" hidden="1" x14ac:dyDescent="0.25">
      <c r="A3559" s="61" t="s">
        <v>804</v>
      </c>
      <c r="B3559" s="61" t="s">
        <v>14332</v>
      </c>
      <c r="C3559" s="50">
        <v>240.3</v>
      </c>
      <c r="D3559" s="66">
        <v>45506</v>
      </c>
      <c r="E3559" s="61" t="s">
        <v>521</v>
      </c>
      <c r="F3559" s="61"/>
      <c r="G3559" s="61" t="str">
        <f>VLOOKUP(Corrections[[#This Row],[Employee]],'[1]Management Hierarchy Report'!$A$2:$C$3607, 3, 0)</f>
        <v>Andrew Stephens</v>
      </c>
      <c r="H3559" s="48" t="s">
        <v>77</v>
      </c>
      <c r="I3559" s="61" t="s">
        <v>70</v>
      </c>
      <c r="J3559" s="61" t="str">
        <f>VLOOKUP(Corrections[[#This Row],[Employee]],[1]!Expense_Data[#Data],14,0)</f>
        <v>SL147@tidalwaveautospa.com</v>
      </c>
      <c r="K3559" s="68">
        <v>45538</v>
      </c>
      <c r="L3559" s="75"/>
      <c r="M3559" s="66"/>
      <c r="N3559" s="61"/>
      <c r="O3559" s="65"/>
    </row>
    <row r="3560" spans="1:15" hidden="1" x14ac:dyDescent="0.25">
      <c r="A3560" s="61" t="s">
        <v>14100</v>
      </c>
      <c r="B3560" s="61" t="s">
        <v>14270</v>
      </c>
      <c r="C3560" s="50">
        <v>209.43</v>
      </c>
      <c r="D3560" s="66">
        <v>45532</v>
      </c>
      <c r="E3560" s="61" t="s">
        <v>13870</v>
      </c>
      <c r="F3560" s="61"/>
      <c r="G3560" s="61" t="str">
        <f>VLOOKUP(Corrections[[#This Row],[Employee]],'[1]Management Hierarchy Report'!$A$2:$C$3607, 3, 0)</f>
        <v>David Foster</v>
      </c>
      <c r="H3560" s="48" t="s">
        <v>13872</v>
      </c>
      <c r="I3560" s="61" t="s">
        <v>70</v>
      </c>
      <c r="J3560" s="61" t="str">
        <f>VLOOKUP(Corrections[[#This Row],[Employee]],[1]!Expense_Data[#Data],14,0)</f>
        <v>ronald.beil@tidalwaveautospa.com</v>
      </c>
      <c r="K3560" s="68">
        <v>45538</v>
      </c>
      <c r="L3560" s="75"/>
      <c r="M3560" s="66"/>
      <c r="N3560" s="61"/>
      <c r="O3560" s="65"/>
    </row>
    <row r="3561" spans="1:15" hidden="1" x14ac:dyDescent="0.25">
      <c r="A3561" s="61" t="s">
        <v>142</v>
      </c>
      <c r="B3561" s="61" t="s">
        <v>13995</v>
      </c>
      <c r="C3561" s="50">
        <v>76.3</v>
      </c>
      <c r="D3561" s="66">
        <v>45505</v>
      </c>
      <c r="E3561" s="61" t="s">
        <v>13030</v>
      </c>
      <c r="F3561" s="61"/>
      <c r="G3561" s="61" t="str">
        <f>VLOOKUP(Corrections[[#This Row],[Employee]],'[1]Management Hierarchy Report'!$A$2:$C$3607, 3, 0)</f>
        <v>Joe Chavez</v>
      </c>
      <c r="H3561" s="48" t="s">
        <v>77</v>
      </c>
      <c r="I3561" s="61" t="s">
        <v>70</v>
      </c>
      <c r="J3561" s="61" t="str">
        <f>VLOOKUP(Corrections[[#This Row],[Employee]],[1]!Expense_Data[#Data],14,0)</f>
        <v>SL129@tidalwaveautospa.com</v>
      </c>
      <c r="K3561" s="68">
        <v>45538</v>
      </c>
      <c r="L3561" s="75"/>
      <c r="M3561" s="66"/>
      <c r="N3561" s="61"/>
      <c r="O3561" s="65"/>
    </row>
    <row r="3562" spans="1:15" hidden="1" x14ac:dyDescent="0.25">
      <c r="A3562" s="61" t="s">
        <v>14267</v>
      </c>
      <c r="B3562" s="61" t="s">
        <v>14268</v>
      </c>
      <c r="C3562" s="50">
        <v>27.93</v>
      </c>
      <c r="D3562" s="66">
        <v>45475</v>
      </c>
      <c r="E3562" s="61" t="s">
        <v>268</v>
      </c>
      <c r="F3562" s="61"/>
      <c r="G3562" s="61" t="str">
        <f>VLOOKUP(Corrections[[#This Row],[Employee]],'[1]Management Hierarchy Report'!$A$2:$C$3607, 3, 0)</f>
        <v>Nicholas Huck</v>
      </c>
      <c r="H3562" s="48" t="s">
        <v>268</v>
      </c>
      <c r="I3562" s="61" t="s">
        <v>70</v>
      </c>
      <c r="J3562" s="61" t="e">
        <f>VLOOKUP(Corrections[[#This Row],[Employee]],[1]!Expense_Data[#Data],14,0)</f>
        <v>#N/A</v>
      </c>
      <c r="K3562" s="68">
        <v>45538</v>
      </c>
      <c r="L3562" s="75"/>
      <c r="M3562" s="66"/>
      <c r="N3562" s="61"/>
      <c r="O3562" s="65"/>
    </row>
    <row r="3563" spans="1:15" hidden="1" x14ac:dyDescent="0.25">
      <c r="A3563" s="61" t="s">
        <v>289</v>
      </c>
      <c r="B3563" s="61" t="s">
        <v>14279</v>
      </c>
      <c r="C3563" s="50">
        <v>23.99</v>
      </c>
      <c r="D3563" s="66">
        <v>45517</v>
      </c>
      <c r="E3563" s="61" t="s">
        <v>13082</v>
      </c>
      <c r="F3563" s="61"/>
      <c r="G3563" s="61" t="str">
        <f>VLOOKUP(Corrections[[#This Row],[Employee]],'[1]Management Hierarchy Report'!$A$2:$C$3607, 3, 0)</f>
        <v>Bruce Maxwell</v>
      </c>
      <c r="H3563" s="48" t="s">
        <v>77</v>
      </c>
      <c r="I3563" s="61" t="s">
        <v>70</v>
      </c>
      <c r="J3563" s="61" t="str">
        <f>VLOOKUP(Corrections[[#This Row],[Employee]],[1]!Expense_Data[#Data],14,0)</f>
        <v>sean.bush@tidalwaveautospa.com</v>
      </c>
      <c r="K3563" s="68">
        <v>45538</v>
      </c>
      <c r="L3563" s="75"/>
      <c r="M3563" s="66"/>
      <c r="N3563" s="61"/>
      <c r="O3563" s="65"/>
    </row>
    <row r="3564" spans="1:15" hidden="1" x14ac:dyDescent="0.25">
      <c r="A3564" s="61" t="s">
        <v>289</v>
      </c>
      <c r="B3564" s="61" t="s">
        <v>14279</v>
      </c>
      <c r="C3564" s="50">
        <v>23.99</v>
      </c>
      <c r="D3564" s="66">
        <v>45517</v>
      </c>
      <c r="E3564" s="61" t="s">
        <v>521</v>
      </c>
      <c r="F3564" s="61"/>
      <c r="G3564" s="61" t="str">
        <f>VLOOKUP(Corrections[[#This Row],[Employee]],'[1]Management Hierarchy Report'!$A$2:$C$3607, 3, 0)</f>
        <v>Bruce Maxwell</v>
      </c>
      <c r="H3564" s="48" t="s">
        <v>77</v>
      </c>
      <c r="I3564" s="61" t="s">
        <v>70</v>
      </c>
      <c r="J3564" s="61" t="str">
        <f>VLOOKUP(Corrections[[#This Row],[Employee]],[1]!Expense_Data[#Data],14,0)</f>
        <v>sean.bush@tidalwaveautospa.com</v>
      </c>
      <c r="K3564" s="68">
        <v>45538</v>
      </c>
      <c r="L3564" s="75"/>
      <c r="M3564" s="66"/>
      <c r="N3564" s="61"/>
      <c r="O3564" s="65"/>
    </row>
    <row r="3565" spans="1:15" hidden="1" x14ac:dyDescent="0.25">
      <c r="A3565" s="61" t="s">
        <v>289</v>
      </c>
      <c r="B3565" s="61" t="s">
        <v>14279</v>
      </c>
      <c r="C3565" s="50">
        <v>146.27000000000001</v>
      </c>
      <c r="D3565" s="66">
        <v>45518</v>
      </c>
      <c r="E3565" s="61" t="s">
        <v>521</v>
      </c>
      <c r="F3565" s="61"/>
      <c r="G3565" s="61" t="str">
        <f>VLOOKUP(Corrections[[#This Row],[Employee]],'[1]Management Hierarchy Report'!$A$2:$C$3607, 3, 0)</f>
        <v>Bruce Maxwell</v>
      </c>
      <c r="H3565" s="48" t="s">
        <v>77</v>
      </c>
      <c r="I3565" s="61" t="s">
        <v>70</v>
      </c>
      <c r="J3565" s="61" t="str">
        <f>VLOOKUP(Corrections[[#This Row],[Employee]],[1]!Expense_Data[#Data],14,0)</f>
        <v>sean.bush@tidalwaveautospa.com</v>
      </c>
      <c r="K3565" s="68">
        <v>45538</v>
      </c>
      <c r="L3565" s="75"/>
      <c r="M3565" s="66"/>
      <c r="N3565" s="61"/>
      <c r="O3565" s="65"/>
    </row>
    <row r="3566" spans="1:15" hidden="1" x14ac:dyDescent="0.25">
      <c r="A3566" s="61" t="s">
        <v>289</v>
      </c>
      <c r="B3566" s="61" t="s">
        <v>14279</v>
      </c>
      <c r="C3566" s="50">
        <v>-322.20999999999998</v>
      </c>
      <c r="D3566" s="66">
        <v>45522</v>
      </c>
      <c r="E3566" s="61" t="s">
        <v>521</v>
      </c>
      <c r="F3566" s="61"/>
      <c r="G3566" s="61" t="str">
        <f>VLOOKUP(Corrections[[#This Row],[Employee]],'[1]Management Hierarchy Report'!$A$2:$C$3607, 3, 0)</f>
        <v>Bruce Maxwell</v>
      </c>
      <c r="H3566" s="48" t="s">
        <v>77</v>
      </c>
      <c r="I3566" s="61" t="s">
        <v>70</v>
      </c>
      <c r="J3566" s="61" t="str">
        <f>VLOOKUP(Corrections[[#This Row],[Employee]],[1]!Expense_Data[#Data],14,0)</f>
        <v>sean.bush@tidalwaveautospa.com</v>
      </c>
      <c r="K3566" s="68">
        <v>45538</v>
      </c>
      <c r="L3566" s="75"/>
      <c r="M3566" s="66"/>
      <c r="N3566" s="61"/>
      <c r="O3566" s="65"/>
    </row>
    <row r="3567" spans="1:15" hidden="1" x14ac:dyDescent="0.25">
      <c r="A3567" s="61" t="s">
        <v>289</v>
      </c>
      <c r="B3567" s="61" t="s">
        <v>14279</v>
      </c>
      <c r="C3567" s="50">
        <v>-322.20999999999998</v>
      </c>
      <c r="D3567" s="66">
        <v>45522</v>
      </c>
      <c r="E3567" s="61" t="s">
        <v>13082</v>
      </c>
      <c r="F3567" s="61"/>
      <c r="G3567" s="61" t="str">
        <f>VLOOKUP(Corrections[[#This Row],[Employee]],'[1]Management Hierarchy Report'!$A$2:$C$3607, 3, 0)</f>
        <v>Bruce Maxwell</v>
      </c>
      <c r="H3567" s="48" t="s">
        <v>77</v>
      </c>
      <c r="I3567" s="61" t="s">
        <v>70</v>
      </c>
      <c r="J3567" s="61" t="str">
        <f>VLOOKUP(Corrections[[#This Row],[Employee]],[1]!Expense_Data[#Data],14,0)</f>
        <v>sean.bush@tidalwaveautospa.com</v>
      </c>
      <c r="K3567" s="68">
        <v>45538</v>
      </c>
      <c r="L3567" s="75"/>
      <c r="M3567" s="66"/>
      <c r="N3567" s="61"/>
      <c r="O3567" s="65"/>
    </row>
    <row r="3568" spans="1:15" hidden="1" x14ac:dyDescent="0.25">
      <c r="A3568" s="61" t="s">
        <v>11571</v>
      </c>
      <c r="B3568" s="61" t="s">
        <v>14322</v>
      </c>
      <c r="C3568" s="50">
        <v>611.4</v>
      </c>
      <c r="D3568" s="66">
        <v>45526</v>
      </c>
      <c r="E3568" s="61" t="s">
        <v>13870</v>
      </c>
      <c r="F3568" s="61"/>
      <c r="G3568" s="61" t="str">
        <f>VLOOKUP(Corrections[[#This Row],[Employee]],'[1]Management Hierarchy Report'!$A$2:$C$3607, 3, 0)</f>
        <v>Timothy Fruge</v>
      </c>
      <c r="H3568" s="48" t="s">
        <v>13872</v>
      </c>
      <c r="I3568" s="61" t="s">
        <v>70</v>
      </c>
      <c r="J3568" s="61" t="str">
        <f>VLOOKUP(Corrections[[#This Row],[Employee]],[1]!Expense_Data[#Data],14,0)</f>
        <v>sean.cavender@twavelead.com</v>
      </c>
      <c r="K3568" s="68">
        <v>45538</v>
      </c>
      <c r="L3568" s="75"/>
      <c r="M3568" s="66"/>
      <c r="N3568" s="61"/>
      <c r="O3568" s="65"/>
    </row>
    <row r="3569" spans="1:15" hidden="1" x14ac:dyDescent="0.25">
      <c r="A3569" s="61" t="s">
        <v>3909</v>
      </c>
      <c r="B3569" s="61" t="s">
        <v>14330</v>
      </c>
      <c r="C3569" s="50">
        <v>61.27</v>
      </c>
      <c r="D3569" s="66">
        <v>45494</v>
      </c>
      <c r="E3569" s="61" t="s">
        <v>13030</v>
      </c>
      <c r="F3569" s="61"/>
      <c r="G3569" s="61" t="str">
        <f>VLOOKUP(Corrections[[#This Row],[Employee]],'[1]Management Hierarchy Report'!$A$2:$C$3607, 3, 0)</f>
        <v>Steven Kyriazis</v>
      </c>
      <c r="H3569" s="48" t="s">
        <v>77</v>
      </c>
      <c r="I3569" s="61" t="s">
        <v>70</v>
      </c>
      <c r="J3569" s="61" t="str">
        <f>VLOOKUP(Corrections[[#This Row],[Employee]],[1]!Expense_Data[#Data],14,0)</f>
        <v>SL269@tidalwaveautospa.com</v>
      </c>
      <c r="K3569" s="68">
        <v>45538</v>
      </c>
      <c r="L3569" s="75"/>
      <c r="M3569" s="66"/>
      <c r="N3569" s="61"/>
      <c r="O3569" s="65"/>
    </row>
    <row r="3570" spans="1:15" hidden="1" x14ac:dyDescent="0.25">
      <c r="A3570" s="61" t="s">
        <v>638</v>
      </c>
      <c r="B3570" s="61" t="s">
        <v>14261</v>
      </c>
      <c r="C3570" s="50">
        <v>73.13</v>
      </c>
      <c r="D3570" s="66">
        <v>45523</v>
      </c>
      <c r="E3570" s="61" t="s">
        <v>13870</v>
      </c>
      <c r="F3570" s="61"/>
      <c r="G3570" s="61" t="str">
        <f>VLOOKUP(Corrections[[#This Row],[Employee]],'[1]Management Hierarchy Report'!$A$2:$C$3607, 3, 0)</f>
        <v>Derek Schillinger</v>
      </c>
      <c r="H3570" s="48" t="s">
        <v>13872</v>
      </c>
      <c r="I3570" s="61" t="s">
        <v>70</v>
      </c>
      <c r="J3570" s="61" t="e">
        <f>VLOOKUP(Corrections[[#This Row],[Employee]],[1]!Expense_Data[#Data],14,0)</f>
        <v>#N/A</v>
      </c>
      <c r="K3570" s="68">
        <v>45538</v>
      </c>
      <c r="L3570" s="75"/>
      <c r="M3570" s="66"/>
      <c r="N3570" s="61"/>
      <c r="O3570" s="65"/>
    </row>
    <row r="3571" spans="1:15" hidden="1" x14ac:dyDescent="0.25">
      <c r="A3571" s="61" t="s">
        <v>638</v>
      </c>
      <c r="B3571" s="61" t="s">
        <v>14265</v>
      </c>
      <c r="C3571" s="50">
        <v>207.12</v>
      </c>
      <c r="D3571" s="66">
        <v>45525</v>
      </c>
      <c r="E3571" s="61" t="s">
        <v>71</v>
      </c>
      <c r="F3571" s="61"/>
      <c r="G3571" s="61" t="str">
        <f>VLOOKUP(Corrections[[#This Row],[Employee]],'[1]Management Hierarchy Report'!$A$2:$C$3607, 3, 0)</f>
        <v>Derek Schillinger</v>
      </c>
      <c r="H3571" s="48" t="s">
        <v>77</v>
      </c>
      <c r="I3571" s="61" t="s">
        <v>70</v>
      </c>
      <c r="J3571" s="61" t="e">
        <f>VLOOKUP(Corrections[[#This Row],[Employee]],[1]!Expense_Data[#Data],14,0)</f>
        <v>#N/A</v>
      </c>
      <c r="K3571" s="68">
        <v>45538</v>
      </c>
      <c r="L3571" s="75"/>
      <c r="M3571" s="66"/>
      <c r="N3571" s="61"/>
      <c r="O3571" s="65"/>
    </row>
    <row r="3572" spans="1:15" hidden="1" x14ac:dyDescent="0.25">
      <c r="A3572" s="61" t="s">
        <v>638</v>
      </c>
      <c r="B3572" s="61" t="s">
        <v>14311</v>
      </c>
      <c r="C3572" s="50">
        <v>282.74</v>
      </c>
      <c r="D3572" s="66">
        <v>45535</v>
      </c>
      <c r="E3572" s="61" t="s">
        <v>13870</v>
      </c>
      <c r="F3572" s="61"/>
      <c r="G3572" s="61" t="str">
        <f>VLOOKUP(Corrections[[#This Row],[Employee]],'[1]Management Hierarchy Report'!$A$2:$C$3607, 3, 0)</f>
        <v>Derek Schillinger</v>
      </c>
      <c r="H3572" s="48" t="s">
        <v>13872</v>
      </c>
      <c r="I3572" s="61" t="s">
        <v>70</v>
      </c>
      <c r="J3572" s="61" t="e">
        <f>VLOOKUP(Corrections[[#This Row],[Employee]],[1]!Expense_Data[#Data],14,0)</f>
        <v>#N/A</v>
      </c>
      <c r="K3572" s="68">
        <v>45538</v>
      </c>
      <c r="L3572" s="75"/>
      <c r="M3572" s="66"/>
      <c r="N3572" s="61"/>
      <c r="O3572" s="65"/>
    </row>
    <row r="3573" spans="1:15" hidden="1" x14ac:dyDescent="0.25">
      <c r="A3573" s="61" t="s">
        <v>618</v>
      </c>
      <c r="B3573" s="61" t="s">
        <v>14275</v>
      </c>
      <c r="C3573" s="50">
        <v>69.33</v>
      </c>
      <c r="D3573" s="66">
        <v>45518</v>
      </c>
      <c r="E3573" s="61" t="s">
        <v>13870</v>
      </c>
      <c r="F3573" s="61"/>
      <c r="G3573" s="61" t="e">
        <f>VLOOKUP(Corrections[[#This Row],[Employee]],'[1]Management Hierarchy Report'!$A$2:$C$3607, 3, 0)</f>
        <v>#N/A</v>
      </c>
      <c r="H3573" s="48" t="s">
        <v>13872</v>
      </c>
      <c r="I3573" s="61" t="s">
        <v>70</v>
      </c>
      <c r="J3573" s="61" t="e">
        <f>VLOOKUP(Corrections[[#This Row],[Employee]],[1]!Expense_Data[#Data],14,0)</f>
        <v>#N/A</v>
      </c>
      <c r="K3573" s="68">
        <v>45538</v>
      </c>
      <c r="L3573" s="75"/>
      <c r="M3573" s="66"/>
      <c r="N3573" s="61"/>
      <c r="O3573" s="65"/>
    </row>
    <row r="3574" spans="1:15" hidden="1" x14ac:dyDescent="0.25">
      <c r="A3574" s="61" t="s">
        <v>618</v>
      </c>
      <c r="B3574" s="61" t="s">
        <v>14276</v>
      </c>
      <c r="C3574" s="50">
        <v>73.87</v>
      </c>
      <c r="D3574" s="66">
        <v>45521</v>
      </c>
      <c r="E3574" s="61" t="s">
        <v>13030</v>
      </c>
      <c r="F3574" s="61"/>
      <c r="G3574" s="61" t="e">
        <f>VLOOKUP(Corrections[[#This Row],[Employee]],'[1]Management Hierarchy Report'!$A$2:$C$3607, 3, 0)</f>
        <v>#N/A</v>
      </c>
      <c r="H3574" s="48" t="s">
        <v>77</v>
      </c>
      <c r="I3574" s="61" t="s">
        <v>70</v>
      </c>
      <c r="J3574" s="61" t="e">
        <f>VLOOKUP(Corrections[[#This Row],[Employee]],[1]!Expense_Data[#Data],14,0)</f>
        <v>#N/A</v>
      </c>
      <c r="K3574" s="68">
        <v>45538</v>
      </c>
      <c r="L3574" s="75"/>
      <c r="M3574" s="66"/>
      <c r="N3574" s="61"/>
      <c r="O3574" s="65"/>
    </row>
    <row r="3575" spans="1:15" hidden="1" x14ac:dyDescent="0.25">
      <c r="A3575" s="61" t="s">
        <v>618</v>
      </c>
      <c r="B3575" s="61" t="s">
        <v>14305</v>
      </c>
      <c r="C3575" s="50">
        <v>391.05</v>
      </c>
      <c r="D3575" s="66">
        <v>45528</v>
      </c>
      <c r="E3575" s="61" t="s">
        <v>13870</v>
      </c>
      <c r="F3575" s="61"/>
      <c r="G3575" s="61" t="e">
        <f>VLOOKUP(Corrections[[#This Row],[Employee]],'[1]Management Hierarchy Report'!$A$2:$C$3607, 3, 0)</f>
        <v>#N/A</v>
      </c>
      <c r="H3575" s="48" t="s">
        <v>13872</v>
      </c>
      <c r="I3575" s="61" t="s">
        <v>70</v>
      </c>
      <c r="J3575" s="61" t="e">
        <f>VLOOKUP(Corrections[[#This Row],[Employee]],[1]!Expense_Data[#Data],14,0)</f>
        <v>#N/A</v>
      </c>
      <c r="K3575" s="68">
        <v>45538</v>
      </c>
      <c r="L3575" s="75"/>
      <c r="M3575" s="66"/>
      <c r="N3575" s="61"/>
      <c r="O3575" s="65"/>
    </row>
    <row r="3576" spans="1:15" hidden="1" x14ac:dyDescent="0.25">
      <c r="A3576" s="61" t="s">
        <v>796</v>
      </c>
      <c r="B3576" s="61" t="s">
        <v>14331</v>
      </c>
      <c r="C3576" s="50">
        <v>329.05</v>
      </c>
      <c r="D3576" s="66">
        <v>45522</v>
      </c>
      <c r="E3576" s="61" t="s">
        <v>13030</v>
      </c>
      <c r="F3576" s="61"/>
      <c r="G3576" s="61" t="str">
        <f>VLOOKUP(Corrections[[#This Row],[Employee]],'[1]Management Hierarchy Report'!$A$2:$C$3607, 3, 0)</f>
        <v>Joe Chavez</v>
      </c>
      <c r="H3576" s="48" t="s">
        <v>77</v>
      </c>
      <c r="I3576" s="61" t="s">
        <v>70</v>
      </c>
      <c r="J3576" s="61" t="str">
        <f>VLOOKUP(Corrections[[#This Row],[Employee]],[1]!Expense_Data[#Data],14,0)</f>
        <v>SL228@tidalwaveautospa.com</v>
      </c>
      <c r="K3576" s="68">
        <v>45538</v>
      </c>
      <c r="L3576" s="75"/>
      <c r="M3576" s="66"/>
      <c r="N3576" s="61"/>
      <c r="O3576" s="65"/>
    </row>
    <row r="3577" spans="1:15" hidden="1" x14ac:dyDescent="0.25">
      <c r="A3577" s="61" t="s">
        <v>589</v>
      </c>
      <c r="B3577" s="61" t="s">
        <v>14294</v>
      </c>
      <c r="C3577" s="50">
        <v>540</v>
      </c>
      <c r="D3577" s="66">
        <v>45505</v>
      </c>
      <c r="E3577" s="61" t="s">
        <v>13870</v>
      </c>
      <c r="F3577" s="61"/>
      <c r="G3577" s="61" t="str">
        <f>VLOOKUP(Corrections[[#This Row],[Employee]],'[1]Management Hierarchy Report'!$A$2:$C$3607, 3, 0)</f>
        <v>Kyle Rovansek</v>
      </c>
      <c r="H3577" s="48" t="s">
        <v>13872</v>
      </c>
      <c r="I3577" s="61" t="s">
        <v>70</v>
      </c>
      <c r="J3577" s="61" t="str">
        <f>VLOOKUP(Corrections[[#This Row],[Employee]],[1]!Expense_Data[#Data],14,0)</f>
        <v>SL35@tidalwaveautospa.com</v>
      </c>
      <c r="K3577" s="68">
        <v>45538</v>
      </c>
      <c r="L3577" s="75"/>
      <c r="M3577" s="66"/>
      <c r="N3577" s="61"/>
      <c r="O3577" s="65"/>
    </row>
    <row r="3578" spans="1:15" hidden="1" x14ac:dyDescent="0.25">
      <c r="A3578" s="61" t="s">
        <v>8054</v>
      </c>
      <c r="B3578" s="61" t="s">
        <v>14298</v>
      </c>
      <c r="C3578" s="50">
        <v>424.22</v>
      </c>
      <c r="D3578" s="66">
        <v>45526</v>
      </c>
      <c r="E3578" s="61" t="s">
        <v>13870</v>
      </c>
      <c r="F3578" s="61"/>
      <c r="G3578" s="61" t="str">
        <f>VLOOKUP(Corrections[[#This Row],[Employee]],'[1]Management Hierarchy Report'!$A$2:$C$3607, 3, 0)</f>
        <v>Mark Kelly</v>
      </c>
      <c r="H3578" s="48" t="s">
        <v>13872</v>
      </c>
      <c r="I3578" s="61" t="s">
        <v>70</v>
      </c>
      <c r="J3578" s="61" t="str">
        <f>VLOOKUP(Corrections[[#This Row],[Employee]],[1]!Expense_Data[#Data],14,0)</f>
        <v>william.merrill@twavelead.com</v>
      </c>
      <c r="K3578" s="68">
        <v>45538</v>
      </c>
      <c r="L3578" s="75"/>
      <c r="M3578" s="66"/>
      <c r="N3578" s="61"/>
      <c r="O3578" s="65"/>
    </row>
    <row r="3579" spans="1:15" hidden="1" x14ac:dyDescent="0.25">
      <c r="A3579" s="61" t="s">
        <v>813</v>
      </c>
      <c r="B3579" s="61" t="s">
        <v>14291</v>
      </c>
      <c r="C3579" s="50">
        <v>52.15</v>
      </c>
      <c r="D3579" s="66">
        <v>45486</v>
      </c>
      <c r="E3579" s="61" t="s">
        <v>521</v>
      </c>
      <c r="F3579" s="61"/>
      <c r="G3579" s="61" t="str">
        <f>VLOOKUP(Corrections[[#This Row],[Employee]],'[1]Management Hierarchy Report'!$A$2:$C$3607, 3, 0)</f>
        <v>Ricky Doyle</v>
      </c>
      <c r="H3579" s="48" t="s">
        <v>77</v>
      </c>
      <c r="I3579" s="61" t="s">
        <v>70</v>
      </c>
      <c r="J3579" s="61" t="str">
        <f>VLOOKUP(Corrections[[#This Row],[Employee]],[1]!Expense_Data[#Data],14,0)</f>
        <v>SL281@tidalwaveautospa.com</v>
      </c>
      <c r="K3579" s="68">
        <v>45538</v>
      </c>
      <c r="L3579" s="75"/>
      <c r="M3579" s="66"/>
      <c r="N3579" s="61"/>
      <c r="O3579" s="65"/>
    </row>
    <row r="3580" spans="1:15" hidden="1" x14ac:dyDescent="0.25">
      <c r="A3580" s="61" t="s">
        <v>14280</v>
      </c>
      <c r="B3580" s="61" t="s">
        <v>14281</v>
      </c>
      <c r="C3580" s="50">
        <v>40.08</v>
      </c>
      <c r="D3580" s="66">
        <v>45517</v>
      </c>
      <c r="E3580" s="61" t="s">
        <v>268</v>
      </c>
      <c r="F3580" s="61"/>
      <c r="G3580" s="61" t="str">
        <f>VLOOKUP(Corrections[[#This Row],[Employee]],'[1]Management Hierarchy Report'!$A$2:$C$3607, 3, 0)</f>
        <v>Brandon Cobb</v>
      </c>
      <c r="H3580" s="48" t="s">
        <v>268</v>
      </c>
      <c r="I3580" s="61" t="s">
        <v>70</v>
      </c>
      <c r="J3580" s="61" t="e">
        <f>VLOOKUP(Corrections[[#This Row],[Employee]],[1]!Expense_Data[#Data],14,0)</f>
        <v>#N/A</v>
      </c>
      <c r="K3580" s="68">
        <v>45538</v>
      </c>
      <c r="L3580" s="75"/>
      <c r="M3580" s="66"/>
      <c r="N3580" s="61"/>
      <c r="O3580" s="65"/>
    </row>
    <row r="3581" spans="1:15" hidden="1" x14ac:dyDescent="0.25">
      <c r="A3581" s="61" t="s">
        <v>14280</v>
      </c>
      <c r="B3581" s="61" t="s">
        <v>14281</v>
      </c>
      <c r="C3581" s="50">
        <v>20</v>
      </c>
      <c r="D3581" s="66">
        <v>45520</v>
      </c>
      <c r="E3581" s="61" t="s">
        <v>268</v>
      </c>
      <c r="F3581" s="61"/>
      <c r="G3581" s="61" t="str">
        <f>VLOOKUP(Corrections[[#This Row],[Employee]],'[1]Management Hierarchy Report'!$A$2:$C$3607, 3, 0)</f>
        <v>Brandon Cobb</v>
      </c>
      <c r="H3581" s="48" t="s">
        <v>268</v>
      </c>
      <c r="I3581" s="61" t="s">
        <v>70</v>
      </c>
      <c r="J3581" s="61" t="e">
        <f>VLOOKUP(Corrections[[#This Row],[Employee]],[1]!Expense_Data[#Data],14,0)</f>
        <v>#N/A</v>
      </c>
      <c r="K3581" s="68">
        <v>45538</v>
      </c>
      <c r="L3581" s="75"/>
      <c r="M3581" s="66"/>
      <c r="N3581" s="61"/>
      <c r="O3581" s="65"/>
    </row>
    <row r="3582" spans="1:15" hidden="1" x14ac:dyDescent="0.25">
      <c r="A3582" s="61" t="s">
        <v>14280</v>
      </c>
      <c r="B3582" s="61" t="s">
        <v>14281</v>
      </c>
      <c r="C3582" s="50">
        <v>34.19</v>
      </c>
      <c r="D3582" s="66">
        <v>45521</v>
      </c>
      <c r="E3582" s="61" t="s">
        <v>268</v>
      </c>
      <c r="F3582" s="61"/>
      <c r="G3582" s="61" t="str">
        <f>VLOOKUP(Corrections[[#This Row],[Employee]],'[1]Management Hierarchy Report'!$A$2:$C$3607, 3, 0)</f>
        <v>Brandon Cobb</v>
      </c>
      <c r="H3582" s="48" t="s">
        <v>268</v>
      </c>
      <c r="I3582" s="61" t="s">
        <v>70</v>
      </c>
      <c r="J3582" s="61" t="e">
        <f>VLOOKUP(Corrections[[#This Row],[Employee]],[1]!Expense_Data[#Data],14,0)</f>
        <v>#N/A</v>
      </c>
      <c r="K3582" s="68">
        <v>45538</v>
      </c>
      <c r="L3582" s="75"/>
      <c r="M3582" s="66"/>
      <c r="N3582" s="61"/>
      <c r="O3582" s="65"/>
    </row>
    <row r="3583" spans="1:15" hidden="1" x14ac:dyDescent="0.25">
      <c r="A3583" s="61" t="s">
        <v>14280</v>
      </c>
      <c r="B3583" s="61" t="s">
        <v>14281</v>
      </c>
      <c r="C3583" s="50">
        <v>96</v>
      </c>
      <c r="D3583" s="66">
        <v>45523</v>
      </c>
      <c r="E3583" s="61" t="s">
        <v>268</v>
      </c>
      <c r="F3583" s="61"/>
      <c r="G3583" s="61" t="str">
        <f>VLOOKUP(Corrections[[#This Row],[Employee]],'[1]Management Hierarchy Report'!$A$2:$C$3607, 3, 0)</f>
        <v>Brandon Cobb</v>
      </c>
      <c r="H3583" s="48" t="s">
        <v>268</v>
      </c>
      <c r="I3583" s="61" t="s">
        <v>70</v>
      </c>
      <c r="J3583" s="61" t="e">
        <f>VLOOKUP(Corrections[[#This Row],[Employee]],[1]!Expense_Data[#Data],14,0)</f>
        <v>#N/A</v>
      </c>
      <c r="K3583" s="68">
        <v>45538</v>
      </c>
      <c r="L3583" s="75"/>
      <c r="M3583" s="66"/>
      <c r="N3583" s="61"/>
      <c r="O3583" s="65"/>
    </row>
    <row r="3584" spans="1:15" hidden="1" x14ac:dyDescent="0.25">
      <c r="A3584" s="61" t="s">
        <v>14334</v>
      </c>
      <c r="B3584" s="61" t="s">
        <v>14335</v>
      </c>
      <c r="C3584" s="50">
        <v>60</v>
      </c>
      <c r="D3584" s="66">
        <v>45534</v>
      </c>
      <c r="E3584" s="61" t="s">
        <v>13870</v>
      </c>
      <c r="F3584" s="61"/>
      <c r="G3584" s="61" t="str">
        <f>VLOOKUP(Corrections[[#This Row],[Employee]],'[1]Management Hierarchy Report'!$A$2:$C$3607, 3, 0)</f>
        <v>David Foster</v>
      </c>
      <c r="H3584" s="48" t="s">
        <v>13872</v>
      </c>
      <c r="I3584" s="61" t="s">
        <v>70</v>
      </c>
      <c r="J3584" s="61" t="str">
        <f>VLOOKUP(Corrections[[#This Row],[Employee]],[1]!Expense_Data[#Data],14,0)</f>
        <v>SL101@tidalwaveautospa.com</v>
      </c>
      <c r="K3584" s="68">
        <v>45539</v>
      </c>
      <c r="L3584" s="75"/>
      <c r="M3584" s="66"/>
      <c r="N3584" s="61"/>
      <c r="O3584" s="65"/>
    </row>
    <row r="3585" spans="1:15" hidden="1" x14ac:dyDescent="0.25">
      <c r="A3585" s="61" t="s">
        <v>561</v>
      </c>
      <c r="B3585" s="61" t="s">
        <v>13882</v>
      </c>
      <c r="C3585" s="50">
        <v>218.53</v>
      </c>
      <c r="D3585" s="66">
        <v>45462</v>
      </c>
      <c r="E3585" s="61" t="s">
        <v>13030</v>
      </c>
      <c r="F3585" s="61"/>
      <c r="G3585" s="61" t="str">
        <f>VLOOKUP(Corrections[[#This Row],[Employee]],'[1]Management Hierarchy Report'!$A$2:$C$3607, 3, 0)</f>
        <v>Andrew Strevel</v>
      </c>
      <c r="H3585" s="48" t="s">
        <v>77</v>
      </c>
      <c r="I3585" s="61" t="s">
        <v>70</v>
      </c>
      <c r="J3585" s="61" t="str">
        <f>VLOOKUP(Corrections[[#This Row],[Employee]],[1]!Expense_Data[#Data],14,0)</f>
        <v>SL3@tidalwaveautospa.com</v>
      </c>
      <c r="K3585" s="68">
        <v>45539</v>
      </c>
      <c r="L3585" s="75"/>
      <c r="M3585" s="66"/>
      <c r="N3585" s="61"/>
      <c r="O3585" s="65"/>
    </row>
    <row r="3586" spans="1:15" hidden="1" x14ac:dyDescent="0.25">
      <c r="A3586" s="61" t="s">
        <v>561</v>
      </c>
      <c r="B3586" s="61" t="s">
        <v>13882</v>
      </c>
      <c r="C3586" s="50">
        <v>5.28</v>
      </c>
      <c r="D3586" s="66">
        <v>45476</v>
      </c>
      <c r="E3586" s="61" t="s">
        <v>13082</v>
      </c>
      <c r="F3586" s="61"/>
      <c r="G3586" s="61" t="str">
        <f>VLOOKUP(Corrections[[#This Row],[Employee]],'[1]Management Hierarchy Report'!$A$2:$C$3607, 3, 0)</f>
        <v>Andrew Strevel</v>
      </c>
      <c r="H3586" s="48" t="s">
        <v>77</v>
      </c>
      <c r="I3586" s="61" t="s">
        <v>70</v>
      </c>
      <c r="J3586" s="61" t="str">
        <f>VLOOKUP(Corrections[[#This Row],[Employee]],[1]!Expense_Data[#Data],14,0)</f>
        <v>SL3@tidalwaveautospa.com</v>
      </c>
      <c r="K3586" s="68">
        <v>45539</v>
      </c>
      <c r="L3586" s="75"/>
      <c r="M3586" s="66"/>
      <c r="N3586" s="61"/>
      <c r="O3586" s="65"/>
    </row>
    <row r="3587" spans="1:15" hidden="1" x14ac:dyDescent="0.25">
      <c r="A3587" s="61" t="s">
        <v>78</v>
      </c>
      <c r="B3587" s="61" t="s">
        <v>13172</v>
      </c>
      <c r="C3587" s="50">
        <v>169.03</v>
      </c>
      <c r="D3587" s="66">
        <v>45494</v>
      </c>
      <c r="E3587" s="61" t="s">
        <v>12978</v>
      </c>
      <c r="F3587" s="61"/>
      <c r="G3587" s="61" t="str">
        <f>VLOOKUP(Corrections[[#This Row],[Employee]],'[1]Management Hierarchy Report'!$A$2:$C$3607, 3, 0)</f>
        <v>Jeff Mathis</v>
      </c>
      <c r="H3587" s="48" t="s">
        <v>77</v>
      </c>
      <c r="I3587" s="61" t="s">
        <v>70</v>
      </c>
      <c r="J3587" s="61" t="str">
        <f>VLOOKUP(Corrections[[#This Row],[Employee]],[1]!Expense_Data[#Data],14,0)</f>
        <v>SL315@tidalwaveautospa.com</v>
      </c>
      <c r="K3587" s="68">
        <v>45539</v>
      </c>
      <c r="L3587" s="75"/>
      <c r="M3587" s="66"/>
      <c r="N3587" s="61"/>
      <c r="O3587" s="65"/>
    </row>
    <row r="3588" spans="1:15" hidden="1" x14ac:dyDescent="0.25">
      <c r="A3588" s="61" t="s">
        <v>1155</v>
      </c>
      <c r="B3588" s="61" t="s">
        <v>11604</v>
      </c>
      <c r="C3588" s="50">
        <v>88.94</v>
      </c>
      <c r="D3588" s="66">
        <v>45440</v>
      </c>
      <c r="E3588" s="61" t="s">
        <v>13828</v>
      </c>
      <c r="F3588" s="61"/>
      <c r="G3588" s="61" t="str">
        <f>VLOOKUP(Corrections[[#This Row],[Employee]],'[1]Management Hierarchy Report'!$A$2:$C$3607, 3, 0)</f>
        <v>Ricky Doyle</v>
      </c>
      <c r="H3588" s="48" t="s">
        <v>77</v>
      </c>
      <c r="I3588" s="61" t="s">
        <v>70</v>
      </c>
      <c r="J3588" s="61" t="str">
        <f>VLOOKUP(Corrections[[#This Row],[Employee]],[1]!Expense_Data[#Data],14,0)</f>
        <v>SL213@tidalwaveautospa.com</v>
      </c>
      <c r="K3588" s="68">
        <v>45539</v>
      </c>
      <c r="L3588" s="75"/>
      <c r="M3588" s="66"/>
      <c r="N3588" s="61"/>
      <c r="O3588" s="65"/>
    </row>
    <row r="3589" spans="1:15" hidden="1" x14ac:dyDescent="0.25">
      <c r="A3589" s="61" t="s">
        <v>650</v>
      </c>
      <c r="B3589" s="61" t="s">
        <v>11593</v>
      </c>
      <c r="C3589" s="50">
        <v>782.23</v>
      </c>
      <c r="D3589" s="66">
        <v>45416</v>
      </c>
      <c r="E3589" s="61" t="s">
        <v>13828</v>
      </c>
      <c r="F3589" s="61"/>
      <c r="G3589" s="61" t="str">
        <f>VLOOKUP(Corrections[[#This Row],[Employee]],'[1]Management Hierarchy Report'!$A$2:$C$3607, 3, 0)</f>
        <v>Michael Donnelly</v>
      </c>
      <c r="H3589" s="48" t="s">
        <v>77</v>
      </c>
      <c r="I3589" s="61" t="s">
        <v>70</v>
      </c>
      <c r="J3589" s="61" t="str">
        <f>VLOOKUP(Corrections[[#This Row],[Employee]],[1]!Expense_Data[#Data],14,0)</f>
        <v>SL73@tidalwaveautospa.com</v>
      </c>
      <c r="K3589" s="68">
        <v>45539</v>
      </c>
      <c r="L3589" s="75"/>
      <c r="M3589" s="66"/>
      <c r="N3589" s="61"/>
      <c r="O3589" s="65"/>
    </row>
    <row r="3590" spans="1:15" hidden="1" x14ac:dyDescent="0.25">
      <c r="A3590" s="61" t="s">
        <v>650</v>
      </c>
      <c r="B3590" s="61" t="s">
        <v>11593</v>
      </c>
      <c r="C3590" s="50">
        <v>322.66000000000003</v>
      </c>
      <c r="D3590" s="66">
        <v>45421</v>
      </c>
      <c r="E3590" s="61" t="s">
        <v>13828</v>
      </c>
      <c r="F3590" s="61"/>
      <c r="G3590" s="61" t="str">
        <f>VLOOKUP(Corrections[[#This Row],[Employee]],'[1]Management Hierarchy Report'!$A$2:$C$3607, 3, 0)</f>
        <v>Michael Donnelly</v>
      </c>
      <c r="H3590" s="48" t="s">
        <v>77</v>
      </c>
      <c r="I3590" s="61" t="s">
        <v>70</v>
      </c>
      <c r="J3590" s="61" t="str">
        <f>VLOOKUP(Corrections[[#This Row],[Employee]],[1]!Expense_Data[#Data],14,0)</f>
        <v>SL73@tidalwaveautospa.com</v>
      </c>
      <c r="K3590" s="68">
        <v>45539</v>
      </c>
      <c r="L3590" s="75"/>
      <c r="M3590" s="66"/>
      <c r="N3590" s="61"/>
      <c r="O3590" s="65"/>
    </row>
    <row r="3591" spans="1:15" hidden="1" x14ac:dyDescent="0.25">
      <c r="A3591" s="61" t="s">
        <v>650</v>
      </c>
      <c r="B3591" s="61" t="s">
        <v>11593</v>
      </c>
      <c r="C3591" s="50">
        <v>241.09</v>
      </c>
      <c r="D3591" s="66">
        <v>45422</v>
      </c>
      <c r="E3591" s="61" t="s">
        <v>13828</v>
      </c>
      <c r="F3591" s="61"/>
      <c r="G3591" s="61" t="str">
        <f>VLOOKUP(Corrections[[#This Row],[Employee]],'[1]Management Hierarchy Report'!$A$2:$C$3607, 3, 0)</f>
        <v>Michael Donnelly</v>
      </c>
      <c r="H3591" s="48" t="s">
        <v>77</v>
      </c>
      <c r="I3591" s="61" t="s">
        <v>70</v>
      </c>
      <c r="J3591" s="61" t="str">
        <f>VLOOKUP(Corrections[[#This Row],[Employee]],[1]!Expense_Data[#Data],14,0)</f>
        <v>SL73@tidalwaveautospa.com</v>
      </c>
      <c r="K3591" s="68">
        <v>45539</v>
      </c>
      <c r="L3591" s="75"/>
      <c r="M3591" s="66"/>
      <c r="N3591" s="61"/>
      <c r="O3591" s="65"/>
    </row>
    <row r="3592" spans="1:15" hidden="1" x14ac:dyDescent="0.25">
      <c r="A3592" s="61" t="s">
        <v>614</v>
      </c>
      <c r="B3592" s="61" t="s">
        <v>13170</v>
      </c>
      <c r="C3592" s="50">
        <v>97.08</v>
      </c>
      <c r="D3592" s="66">
        <v>45482</v>
      </c>
      <c r="E3592" s="61" t="s">
        <v>13030</v>
      </c>
      <c r="F3592" s="61"/>
      <c r="G3592" s="61" t="str">
        <f>VLOOKUP(Corrections[[#This Row],[Employee]],'[1]Management Hierarchy Report'!$A$2:$C$3607, 3, 0)</f>
        <v>Jeff Mathis</v>
      </c>
      <c r="H3592" s="48" t="s">
        <v>77</v>
      </c>
      <c r="I3592" s="61" t="s">
        <v>70</v>
      </c>
      <c r="J3592" s="61" t="str">
        <f>VLOOKUP(Corrections[[#This Row],[Employee]],[1]!Expense_Data[#Data],14,0)</f>
        <v>SL261@tidalwaveautospa.com</v>
      </c>
      <c r="K3592" s="68">
        <v>45539</v>
      </c>
      <c r="L3592" s="75"/>
      <c r="M3592" s="66"/>
      <c r="N3592" s="61"/>
      <c r="O3592" s="65"/>
    </row>
    <row r="3593" spans="1:15" hidden="1" x14ac:dyDescent="0.25">
      <c r="A3593" s="61" t="s">
        <v>614</v>
      </c>
      <c r="B3593" s="61" t="s">
        <v>13170</v>
      </c>
      <c r="C3593" s="50">
        <v>608.78</v>
      </c>
      <c r="D3593" s="66">
        <v>45482</v>
      </c>
      <c r="E3593" s="61" t="s">
        <v>13030</v>
      </c>
      <c r="F3593" s="61"/>
      <c r="G3593" s="61" t="str">
        <f>VLOOKUP(Corrections[[#This Row],[Employee]],'[1]Management Hierarchy Report'!$A$2:$C$3607, 3, 0)</f>
        <v>Jeff Mathis</v>
      </c>
      <c r="H3593" s="48" t="s">
        <v>77</v>
      </c>
      <c r="I3593" s="61" t="s">
        <v>70</v>
      </c>
      <c r="J3593" s="61" t="str">
        <f>VLOOKUP(Corrections[[#This Row],[Employee]],[1]!Expense_Data[#Data],14,0)</f>
        <v>SL261@tidalwaveautospa.com</v>
      </c>
      <c r="K3593" s="68">
        <v>45539</v>
      </c>
      <c r="L3593" s="75"/>
      <c r="M3593" s="66"/>
      <c r="N3593" s="61"/>
      <c r="O3593" s="65"/>
    </row>
    <row r="3594" spans="1:15" hidden="1" x14ac:dyDescent="0.25">
      <c r="A3594" s="61" t="s">
        <v>614</v>
      </c>
      <c r="B3594" s="61" t="s">
        <v>13170</v>
      </c>
      <c r="C3594" s="50">
        <v>104.17</v>
      </c>
      <c r="D3594" s="66">
        <v>45491</v>
      </c>
      <c r="E3594" s="61" t="s">
        <v>13030</v>
      </c>
      <c r="F3594" s="61"/>
      <c r="G3594" s="61" t="str">
        <f>VLOOKUP(Corrections[[#This Row],[Employee]],'[1]Management Hierarchy Report'!$A$2:$C$3607, 3, 0)</f>
        <v>Jeff Mathis</v>
      </c>
      <c r="H3594" s="48" t="s">
        <v>77</v>
      </c>
      <c r="I3594" s="61" t="s">
        <v>70</v>
      </c>
      <c r="J3594" s="61" t="str">
        <f>VLOOKUP(Corrections[[#This Row],[Employee]],[1]!Expense_Data[#Data],14,0)</f>
        <v>SL261@tidalwaveautospa.com</v>
      </c>
      <c r="K3594" s="68">
        <v>45539</v>
      </c>
      <c r="L3594" s="75"/>
      <c r="M3594" s="66"/>
      <c r="N3594" s="61"/>
      <c r="O3594" s="65"/>
    </row>
    <row r="3595" spans="1:15" hidden="1" x14ac:dyDescent="0.25">
      <c r="A3595" s="61" t="s">
        <v>614</v>
      </c>
      <c r="B3595" s="61" t="s">
        <v>14333</v>
      </c>
      <c r="C3595" s="50">
        <v>1050</v>
      </c>
      <c r="D3595" s="66">
        <v>45531</v>
      </c>
      <c r="E3595" s="61" t="s">
        <v>13870</v>
      </c>
      <c r="F3595" s="61"/>
      <c r="G3595" s="61" t="str">
        <f>VLOOKUP(Corrections[[#This Row],[Employee]],'[1]Management Hierarchy Report'!$A$2:$C$3607, 3, 0)</f>
        <v>Jeff Mathis</v>
      </c>
      <c r="H3595" s="48" t="s">
        <v>13872</v>
      </c>
      <c r="I3595" s="61" t="s">
        <v>70</v>
      </c>
      <c r="J3595" s="61" t="str">
        <f>VLOOKUP(Corrections[[#This Row],[Employee]],[1]!Expense_Data[#Data],14,0)</f>
        <v>SL261@tidalwaveautospa.com</v>
      </c>
      <c r="K3595" s="68">
        <v>45539</v>
      </c>
      <c r="L3595" s="75"/>
      <c r="M3595" s="66"/>
      <c r="N3595" s="61"/>
      <c r="O3595" s="65"/>
    </row>
    <row r="3596" spans="1:15" hidden="1" x14ac:dyDescent="0.25">
      <c r="A3596" s="61" t="s">
        <v>532</v>
      </c>
      <c r="B3596" s="61" t="s">
        <v>13019</v>
      </c>
      <c r="C3596" s="50">
        <v>6.22</v>
      </c>
      <c r="D3596" s="66">
        <v>45449</v>
      </c>
      <c r="E3596" s="61" t="s">
        <v>13082</v>
      </c>
      <c r="F3596" s="61"/>
      <c r="G3596" s="61" t="str">
        <f>VLOOKUP(Corrections[[#This Row],[Employee]],'[1]Management Hierarchy Report'!$A$2:$C$3607, 3, 0)</f>
        <v>Steven Kyriazis</v>
      </c>
      <c r="H3596" s="48" t="s">
        <v>77</v>
      </c>
      <c r="I3596" s="61" t="s">
        <v>70</v>
      </c>
      <c r="J3596" s="61" t="str">
        <f>VLOOKUP(Corrections[[#This Row],[Employee]],[1]!Expense_Data[#Data],14,0)</f>
        <v>SL162@tidalwaveautospa.com</v>
      </c>
      <c r="K3596" s="68">
        <v>45539</v>
      </c>
      <c r="L3596" s="75"/>
      <c r="M3596" s="66"/>
      <c r="N3596" s="61"/>
      <c r="O3596" s="65"/>
    </row>
    <row r="3597" spans="1:15" hidden="1" x14ac:dyDescent="0.25">
      <c r="A3597" s="61" t="s">
        <v>532</v>
      </c>
      <c r="B3597" s="61" t="s">
        <v>13019</v>
      </c>
      <c r="C3597" s="50">
        <v>30.11</v>
      </c>
      <c r="D3597" s="66">
        <v>45471</v>
      </c>
      <c r="E3597" s="61" t="s">
        <v>13030</v>
      </c>
      <c r="F3597" s="61"/>
      <c r="G3597" s="61" t="str">
        <f>VLOOKUP(Corrections[[#This Row],[Employee]],'[1]Management Hierarchy Report'!$A$2:$C$3607, 3, 0)</f>
        <v>Steven Kyriazis</v>
      </c>
      <c r="H3597" s="48" t="s">
        <v>77</v>
      </c>
      <c r="I3597" s="61" t="s">
        <v>70</v>
      </c>
      <c r="J3597" s="61" t="str">
        <f>VLOOKUP(Corrections[[#This Row],[Employee]],[1]!Expense_Data[#Data],14,0)</f>
        <v>SL162@tidalwaveautospa.com</v>
      </c>
      <c r="K3597" s="68">
        <v>45539</v>
      </c>
      <c r="L3597" s="75"/>
      <c r="M3597" s="66"/>
      <c r="N3597" s="61"/>
      <c r="O3597" s="65"/>
    </row>
    <row r="3598" spans="1:15" hidden="1" x14ac:dyDescent="0.25">
      <c r="A3598" s="61" t="s">
        <v>515</v>
      </c>
      <c r="B3598" s="61" t="s">
        <v>13799</v>
      </c>
      <c r="C3598" s="50">
        <v>62.43</v>
      </c>
      <c r="D3598" s="66">
        <v>45473</v>
      </c>
      <c r="E3598" s="61" t="s">
        <v>13030</v>
      </c>
      <c r="F3598" s="61"/>
      <c r="G3598" s="61" t="str">
        <f>VLOOKUP(Corrections[[#This Row],[Employee]],'[1]Management Hierarchy Report'!$A$2:$C$3607, 3, 0)</f>
        <v>Bruce Maxwell</v>
      </c>
      <c r="H3598" s="48" t="s">
        <v>77</v>
      </c>
      <c r="I3598" s="61" t="s">
        <v>70</v>
      </c>
      <c r="J3598" s="61" t="str">
        <f>VLOOKUP(Corrections[[#This Row],[Employee]],[1]!Expense_Data[#Data],14,0)</f>
        <v>byron.barnes@tidalwaveautospa.com</v>
      </c>
      <c r="K3598" s="68">
        <v>45539</v>
      </c>
      <c r="L3598" s="75"/>
      <c r="M3598" s="66"/>
      <c r="N3598" s="61"/>
      <c r="O3598" s="65"/>
    </row>
    <row r="3599" spans="1:15" hidden="1" x14ac:dyDescent="0.25">
      <c r="A3599" s="61" t="s">
        <v>515</v>
      </c>
      <c r="B3599" s="61" t="s">
        <v>13799</v>
      </c>
      <c r="C3599" s="50">
        <v>56.8</v>
      </c>
      <c r="D3599" s="66">
        <v>45479</v>
      </c>
      <c r="E3599" s="61" t="s">
        <v>521</v>
      </c>
      <c r="F3599" s="61"/>
      <c r="G3599" s="61" t="str">
        <f>VLOOKUP(Corrections[[#This Row],[Employee]],'[1]Management Hierarchy Report'!$A$2:$C$3607, 3, 0)</f>
        <v>Bruce Maxwell</v>
      </c>
      <c r="H3599" s="48" t="s">
        <v>77</v>
      </c>
      <c r="I3599" s="61" t="s">
        <v>70</v>
      </c>
      <c r="J3599" s="61" t="str">
        <f>VLOOKUP(Corrections[[#This Row],[Employee]],[1]!Expense_Data[#Data],14,0)</f>
        <v>byron.barnes@tidalwaveautospa.com</v>
      </c>
      <c r="K3599" s="68">
        <v>45539</v>
      </c>
      <c r="L3599" s="75"/>
      <c r="M3599" s="66"/>
      <c r="N3599" s="61"/>
      <c r="O3599" s="65"/>
    </row>
    <row r="3600" spans="1:15" hidden="1" x14ac:dyDescent="0.25">
      <c r="A3600" s="61" t="s">
        <v>515</v>
      </c>
      <c r="B3600" s="61" t="s">
        <v>13799</v>
      </c>
      <c r="C3600" s="50">
        <v>149.19999999999999</v>
      </c>
      <c r="D3600" s="66">
        <v>45483</v>
      </c>
      <c r="E3600" s="61" t="s">
        <v>12978</v>
      </c>
      <c r="F3600" s="61"/>
      <c r="G3600" s="61" t="str">
        <f>VLOOKUP(Corrections[[#This Row],[Employee]],'[1]Management Hierarchy Report'!$A$2:$C$3607, 3, 0)</f>
        <v>Bruce Maxwell</v>
      </c>
      <c r="H3600" s="48" t="s">
        <v>77</v>
      </c>
      <c r="I3600" s="61" t="s">
        <v>70</v>
      </c>
      <c r="J3600" s="61" t="str">
        <f>VLOOKUP(Corrections[[#This Row],[Employee]],[1]!Expense_Data[#Data],14,0)</f>
        <v>byron.barnes@tidalwaveautospa.com</v>
      </c>
      <c r="K3600" s="68">
        <v>45539</v>
      </c>
      <c r="L3600" s="75"/>
      <c r="M3600" s="66"/>
      <c r="N3600" s="61"/>
      <c r="O3600" s="65"/>
    </row>
    <row r="3601" spans="1:15" hidden="1" x14ac:dyDescent="0.25">
      <c r="A3601" s="61" t="s">
        <v>515</v>
      </c>
      <c r="B3601" s="61" t="s">
        <v>13799</v>
      </c>
      <c r="C3601" s="50">
        <v>281.18</v>
      </c>
      <c r="D3601" s="66">
        <v>45487</v>
      </c>
      <c r="E3601" s="61" t="s">
        <v>12978</v>
      </c>
      <c r="F3601" s="61"/>
      <c r="G3601" s="61" t="str">
        <f>VLOOKUP(Corrections[[#This Row],[Employee]],'[1]Management Hierarchy Report'!$A$2:$C$3607, 3, 0)</f>
        <v>Bruce Maxwell</v>
      </c>
      <c r="H3601" s="48" t="s">
        <v>77</v>
      </c>
      <c r="I3601" s="61" t="s">
        <v>70</v>
      </c>
      <c r="J3601" s="61" t="str">
        <f>VLOOKUP(Corrections[[#This Row],[Employee]],[1]!Expense_Data[#Data],14,0)</f>
        <v>byron.barnes@tidalwaveautospa.com</v>
      </c>
      <c r="K3601" s="68">
        <v>45539</v>
      </c>
      <c r="L3601" s="75"/>
      <c r="M3601" s="66"/>
      <c r="N3601" s="61"/>
      <c r="O3601" s="65"/>
    </row>
    <row r="3602" spans="1:15" hidden="1" x14ac:dyDescent="0.25">
      <c r="A3602" s="61" t="s">
        <v>515</v>
      </c>
      <c r="B3602" s="61" t="s">
        <v>13799</v>
      </c>
      <c r="C3602" s="50">
        <v>292.64999999999998</v>
      </c>
      <c r="D3602" s="66">
        <v>45491</v>
      </c>
      <c r="E3602" s="61" t="s">
        <v>71</v>
      </c>
      <c r="F3602" s="61"/>
      <c r="G3602" s="61" t="str">
        <f>VLOOKUP(Corrections[[#This Row],[Employee]],'[1]Management Hierarchy Report'!$A$2:$C$3607, 3, 0)</f>
        <v>Bruce Maxwell</v>
      </c>
      <c r="H3602" s="48" t="s">
        <v>77</v>
      </c>
      <c r="I3602" s="61" t="s">
        <v>70</v>
      </c>
      <c r="J3602" s="61" t="str">
        <f>VLOOKUP(Corrections[[#This Row],[Employee]],[1]!Expense_Data[#Data],14,0)</f>
        <v>byron.barnes@tidalwaveautospa.com</v>
      </c>
      <c r="K3602" s="68">
        <v>45539</v>
      </c>
      <c r="L3602" s="75"/>
      <c r="M3602" s="66"/>
      <c r="N3602" s="61"/>
      <c r="O3602" s="65"/>
    </row>
    <row r="3603" spans="1:15" hidden="1" x14ac:dyDescent="0.25">
      <c r="A3603" s="61" t="s">
        <v>3343</v>
      </c>
      <c r="B3603" s="61" t="s">
        <v>13096</v>
      </c>
      <c r="C3603" s="50">
        <v>257.31</v>
      </c>
      <c r="D3603" s="52">
        <v>45457</v>
      </c>
      <c r="E3603" s="66" t="s">
        <v>13828</v>
      </c>
      <c r="F3603" s="61"/>
      <c r="G3603" s="61" t="str">
        <f>VLOOKUP(Corrections[[#This Row],[Employee]],'[1]Management Hierarchy Report'!$A$2:$C$3607, 3, 0)</f>
        <v>Jeff Mathis</v>
      </c>
      <c r="H3603" s="48" t="s">
        <v>77</v>
      </c>
      <c r="I3603" s="61" t="s">
        <v>70</v>
      </c>
      <c r="J3603" s="61" t="str">
        <f>VLOOKUP(Corrections[[#This Row],[Employee]],[1]!Expense_Data[#Data],14,0)</f>
        <v>SL160@tidalwaveautospa.com</v>
      </c>
      <c r="K3603" s="68">
        <v>45539</v>
      </c>
      <c r="L3603" s="75"/>
      <c r="M3603" s="66"/>
      <c r="N3603" s="61"/>
      <c r="O3603" s="65"/>
    </row>
    <row r="3604" spans="1:15" hidden="1" x14ac:dyDescent="0.25">
      <c r="A3604" s="61" t="s">
        <v>845</v>
      </c>
      <c r="B3604" s="61" t="s">
        <v>13879</v>
      </c>
      <c r="C3604" s="50">
        <v>566</v>
      </c>
      <c r="D3604" s="66">
        <v>45435</v>
      </c>
      <c r="E3604" s="61" t="s">
        <v>12978</v>
      </c>
      <c r="F3604" s="61"/>
      <c r="G3604" s="61" t="str">
        <f>VLOOKUP(Corrections[[#This Row],[Employee]],'[1]Management Hierarchy Report'!$A$2:$C$3607, 3, 0)</f>
        <v>Andrew Strevel</v>
      </c>
      <c r="H3604" s="48" t="s">
        <v>77</v>
      </c>
      <c r="I3604" s="61" t="s">
        <v>70</v>
      </c>
      <c r="J3604" s="61" t="str">
        <f>VLOOKUP(Corrections[[#This Row],[Employee]],[1]!Expense_Data[#Data],14,0)</f>
        <v>SL9@tidalwaveautospa.com</v>
      </c>
      <c r="K3604" s="68">
        <v>45539</v>
      </c>
      <c r="L3604" s="75"/>
      <c r="M3604" s="66"/>
      <c r="N3604" s="61"/>
      <c r="O3604" s="65"/>
    </row>
    <row r="3605" spans="1:15" hidden="1" x14ac:dyDescent="0.25">
      <c r="A3605" s="61" t="s">
        <v>845</v>
      </c>
      <c r="B3605" s="61" t="s">
        <v>13879</v>
      </c>
      <c r="C3605" s="50">
        <v>566</v>
      </c>
      <c r="D3605" s="66">
        <v>45435</v>
      </c>
      <c r="E3605" s="61" t="s">
        <v>13030</v>
      </c>
      <c r="F3605" s="61"/>
      <c r="G3605" s="61" t="str">
        <f>VLOOKUP(Corrections[[#This Row],[Employee]],'[1]Management Hierarchy Report'!$A$2:$C$3607, 3, 0)</f>
        <v>Andrew Strevel</v>
      </c>
      <c r="H3605" s="48" t="s">
        <v>77</v>
      </c>
      <c r="I3605" s="61" t="s">
        <v>70</v>
      </c>
      <c r="J3605" s="61" t="str">
        <f>VLOOKUP(Corrections[[#This Row],[Employee]],[1]!Expense_Data[#Data],14,0)</f>
        <v>SL9@tidalwaveautospa.com</v>
      </c>
      <c r="K3605" s="68">
        <v>45539</v>
      </c>
      <c r="L3605" s="75"/>
      <c r="M3605" s="66"/>
      <c r="N3605" s="61"/>
      <c r="O3605" s="65"/>
    </row>
    <row r="3606" spans="1:15" hidden="1" x14ac:dyDescent="0.25">
      <c r="A3606" s="61" t="s">
        <v>845</v>
      </c>
      <c r="B3606" s="61" t="s">
        <v>13879</v>
      </c>
      <c r="C3606" s="50">
        <v>237.6</v>
      </c>
      <c r="D3606" s="66">
        <v>45441</v>
      </c>
      <c r="E3606" s="61" t="s">
        <v>176</v>
      </c>
      <c r="F3606" s="61"/>
      <c r="G3606" s="61" t="str">
        <f>VLOOKUP(Corrections[[#This Row],[Employee]],'[1]Management Hierarchy Report'!$A$2:$C$3607, 3, 0)</f>
        <v>Andrew Strevel</v>
      </c>
      <c r="H3606" s="48" t="s">
        <v>77</v>
      </c>
      <c r="I3606" s="61" t="s">
        <v>70</v>
      </c>
      <c r="J3606" s="61" t="str">
        <f>VLOOKUP(Corrections[[#This Row],[Employee]],[1]!Expense_Data[#Data],14,0)</f>
        <v>SL9@tidalwaveautospa.com</v>
      </c>
      <c r="K3606" s="68">
        <v>45539</v>
      </c>
      <c r="L3606" s="75"/>
      <c r="M3606" s="66"/>
      <c r="N3606" s="61"/>
      <c r="O3606" s="65"/>
    </row>
    <row r="3607" spans="1:15" hidden="1" x14ac:dyDescent="0.25">
      <c r="A3607" s="61" t="s">
        <v>845</v>
      </c>
      <c r="B3607" s="61" t="s">
        <v>13879</v>
      </c>
      <c r="C3607" s="50">
        <v>101.73</v>
      </c>
      <c r="D3607" s="66">
        <v>45443</v>
      </c>
      <c r="E3607" s="61" t="s">
        <v>12978</v>
      </c>
      <c r="F3607" s="61"/>
      <c r="G3607" s="61" t="str">
        <f>VLOOKUP(Corrections[[#This Row],[Employee]],'[1]Management Hierarchy Report'!$A$2:$C$3607, 3, 0)</f>
        <v>Andrew Strevel</v>
      </c>
      <c r="H3607" s="48" t="s">
        <v>77</v>
      </c>
      <c r="I3607" s="61" t="s">
        <v>70</v>
      </c>
      <c r="J3607" s="61" t="str">
        <f>VLOOKUP(Corrections[[#This Row],[Employee]],[1]!Expense_Data[#Data],14,0)</f>
        <v>SL9@tidalwaveautospa.com</v>
      </c>
      <c r="K3607" s="68">
        <v>45539</v>
      </c>
      <c r="L3607" s="75"/>
      <c r="M3607" s="66"/>
      <c r="N3607" s="61"/>
      <c r="O3607" s="65"/>
    </row>
    <row r="3608" spans="1:15" hidden="1" x14ac:dyDescent="0.25">
      <c r="A3608" s="61" t="s">
        <v>845</v>
      </c>
      <c r="B3608" s="61" t="s">
        <v>13879</v>
      </c>
      <c r="C3608" s="50">
        <v>29.4</v>
      </c>
      <c r="D3608" s="66">
        <v>45462</v>
      </c>
      <c r="E3608" s="61" t="s">
        <v>521</v>
      </c>
      <c r="F3608" s="61"/>
      <c r="G3608" s="61" t="str">
        <f>VLOOKUP(Corrections[[#This Row],[Employee]],'[1]Management Hierarchy Report'!$A$2:$C$3607, 3, 0)</f>
        <v>Andrew Strevel</v>
      </c>
      <c r="H3608" s="48" t="s">
        <v>77</v>
      </c>
      <c r="I3608" s="61" t="s">
        <v>70</v>
      </c>
      <c r="J3608" s="61" t="str">
        <f>VLOOKUP(Corrections[[#This Row],[Employee]],[1]!Expense_Data[#Data],14,0)</f>
        <v>SL9@tidalwaveautospa.com</v>
      </c>
      <c r="K3608" s="68">
        <v>45539</v>
      </c>
      <c r="L3608" s="75"/>
      <c r="M3608" s="66"/>
      <c r="N3608" s="61"/>
      <c r="O3608" s="65"/>
    </row>
    <row r="3609" spans="1:15" hidden="1" x14ac:dyDescent="0.25">
      <c r="A3609" s="61" t="s">
        <v>845</v>
      </c>
      <c r="B3609" s="61" t="s">
        <v>13879</v>
      </c>
      <c r="C3609" s="50">
        <v>95.78</v>
      </c>
      <c r="D3609" s="66">
        <v>45466</v>
      </c>
      <c r="E3609" s="61" t="s">
        <v>13030</v>
      </c>
      <c r="F3609" s="61"/>
      <c r="G3609" s="61" t="str">
        <f>VLOOKUP(Corrections[[#This Row],[Employee]],'[1]Management Hierarchy Report'!$A$2:$C$3607, 3, 0)</f>
        <v>Andrew Strevel</v>
      </c>
      <c r="H3609" s="48" t="s">
        <v>77</v>
      </c>
      <c r="I3609" s="61" t="s">
        <v>70</v>
      </c>
      <c r="J3609" s="61" t="str">
        <f>VLOOKUP(Corrections[[#This Row],[Employee]],[1]!Expense_Data[#Data],14,0)</f>
        <v>SL9@tidalwaveautospa.com</v>
      </c>
      <c r="K3609" s="68">
        <v>45539</v>
      </c>
      <c r="L3609" s="75"/>
      <c r="M3609" s="66"/>
      <c r="N3609" s="61"/>
      <c r="O3609" s="65"/>
    </row>
    <row r="3610" spans="1:15" hidden="1" x14ac:dyDescent="0.25">
      <c r="A3610" s="61" t="s">
        <v>845</v>
      </c>
      <c r="B3610" s="61" t="s">
        <v>13879</v>
      </c>
      <c r="C3610" s="50">
        <v>755.62</v>
      </c>
      <c r="D3610" s="66">
        <v>45467</v>
      </c>
      <c r="E3610" s="61" t="s">
        <v>176</v>
      </c>
      <c r="F3610" s="61"/>
      <c r="G3610" s="61" t="str">
        <f>VLOOKUP(Corrections[[#This Row],[Employee]],'[1]Management Hierarchy Report'!$A$2:$C$3607, 3, 0)</f>
        <v>Andrew Strevel</v>
      </c>
      <c r="H3610" s="48" t="s">
        <v>77</v>
      </c>
      <c r="I3610" s="61" t="s">
        <v>70</v>
      </c>
      <c r="J3610" s="61" t="str">
        <f>VLOOKUP(Corrections[[#This Row],[Employee]],[1]!Expense_Data[#Data],14,0)</f>
        <v>SL9@tidalwaveautospa.com</v>
      </c>
      <c r="K3610" s="68">
        <v>45539</v>
      </c>
      <c r="L3610" s="75"/>
      <c r="M3610" s="66"/>
      <c r="N3610" s="61"/>
      <c r="O3610" s="65"/>
    </row>
    <row r="3611" spans="1:15" hidden="1" x14ac:dyDescent="0.25">
      <c r="A3611" s="61" t="s">
        <v>845</v>
      </c>
      <c r="B3611" s="61" t="s">
        <v>13879</v>
      </c>
      <c r="C3611" s="50">
        <v>195.3</v>
      </c>
      <c r="D3611" s="66">
        <v>45467</v>
      </c>
      <c r="E3611" s="61" t="s">
        <v>176</v>
      </c>
      <c r="F3611" s="61"/>
      <c r="G3611" s="61" t="str">
        <f>VLOOKUP(Corrections[[#This Row],[Employee]],'[1]Management Hierarchy Report'!$A$2:$C$3607, 3, 0)</f>
        <v>Andrew Strevel</v>
      </c>
      <c r="H3611" s="48" t="s">
        <v>77</v>
      </c>
      <c r="I3611" s="61" t="s">
        <v>70</v>
      </c>
      <c r="J3611" s="61" t="str">
        <f>VLOOKUP(Corrections[[#This Row],[Employee]],[1]!Expense_Data[#Data],14,0)</f>
        <v>SL9@tidalwaveautospa.com</v>
      </c>
      <c r="K3611" s="68">
        <v>45539</v>
      </c>
      <c r="L3611" s="75"/>
      <c r="M3611" s="66"/>
      <c r="N3611" s="61"/>
      <c r="O3611" s="65"/>
    </row>
    <row r="3612" spans="1:15" hidden="1" x14ac:dyDescent="0.25">
      <c r="A3612" s="61" t="s">
        <v>845</v>
      </c>
      <c r="B3612" s="61" t="s">
        <v>13879</v>
      </c>
      <c r="C3612" s="50">
        <v>25</v>
      </c>
      <c r="D3612" s="66">
        <v>45469</v>
      </c>
      <c r="E3612" s="61" t="s">
        <v>13030</v>
      </c>
      <c r="F3612" s="61"/>
      <c r="G3612" s="61" t="str">
        <f>VLOOKUP(Corrections[[#This Row],[Employee]],'[1]Management Hierarchy Report'!$A$2:$C$3607, 3, 0)</f>
        <v>Andrew Strevel</v>
      </c>
      <c r="H3612" s="48" t="s">
        <v>77</v>
      </c>
      <c r="I3612" s="61" t="s">
        <v>70</v>
      </c>
      <c r="J3612" s="61" t="str">
        <f>VLOOKUP(Corrections[[#This Row],[Employee]],[1]!Expense_Data[#Data],14,0)</f>
        <v>SL9@tidalwaveautospa.com</v>
      </c>
      <c r="K3612" s="68">
        <v>45539</v>
      </c>
      <c r="L3612" s="75"/>
      <c r="M3612" s="66"/>
      <c r="N3612" s="61"/>
      <c r="O3612" s="65"/>
    </row>
    <row r="3613" spans="1:15" hidden="1" x14ac:dyDescent="0.25">
      <c r="A3613" s="61" t="s">
        <v>845</v>
      </c>
      <c r="B3613" s="61" t="s">
        <v>13879</v>
      </c>
      <c r="C3613" s="50">
        <v>241</v>
      </c>
      <c r="D3613" s="66">
        <v>45470</v>
      </c>
      <c r="E3613" s="61" t="s">
        <v>176</v>
      </c>
      <c r="F3613" s="61"/>
      <c r="G3613" s="61" t="str">
        <f>VLOOKUP(Corrections[[#This Row],[Employee]],'[1]Management Hierarchy Report'!$A$2:$C$3607, 3, 0)</f>
        <v>Andrew Strevel</v>
      </c>
      <c r="H3613" s="48" t="s">
        <v>77</v>
      </c>
      <c r="I3613" s="61" t="s">
        <v>70</v>
      </c>
      <c r="J3613" s="61" t="str">
        <f>VLOOKUP(Corrections[[#This Row],[Employee]],[1]!Expense_Data[#Data],14,0)</f>
        <v>SL9@tidalwaveautospa.com</v>
      </c>
      <c r="K3613" s="68">
        <v>45539</v>
      </c>
      <c r="L3613" s="75"/>
      <c r="M3613" s="66"/>
      <c r="N3613" s="61"/>
      <c r="O3613" s="65"/>
    </row>
    <row r="3614" spans="1:15" hidden="1" x14ac:dyDescent="0.25">
      <c r="A3614" s="61" t="s">
        <v>845</v>
      </c>
      <c r="B3614" s="61" t="s">
        <v>13879</v>
      </c>
      <c r="C3614" s="50">
        <v>55.9</v>
      </c>
      <c r="D3614" s="66">
        <v>45472</v>
      </c>
      <c r="E3614" s="61" t="s">
        <v>521</v>
      </c>
      <c r="F3614" s="61"/>
      <c r="G3614" s="61" t="str">
        <f>VLOOKUP(Corrections[[#This Row],[Employee]],'[1]Management Hierarchy Report'!$A$2:$C$3607, 3, 0)</f>
        <v>Andrew Strevel</v>
      </c>
      <c r="H3614" s="48" t="s">
        <v>77</v>
      </c>
      <c r="I3614" s="61" t="s">
        <v>70</v>
      </c>
      <c r="J3614" s="61" t="str">
        <f>VLOOKUP(Corrections[[#This Row],[Employee]],[1]!Expense_Data[#Data],14,0)</f>
        <v>SL9@tidalwaveautospa.com</v>
      </c>
      <c r="K3614" s="68">
        <v>45539</v>
      </c>
      <c r="L3614" s="75"/>
      <c r="M3614" s="66"/>
      <c r="N3614" s="61"/>
      <c r="O3614" s="65"/>
    </row>
    <row r="3615" spans="1:15" hidden="1" x14ac:dyDescent="0.25">
      <c r="A3615" s="61" t="s">
        <v>845</v>
      </c>
      <c r="B3615" s="61" t="s">
        <v>13879</v>
      </c>
      <c r="C3615" s="50">
        <v>99</v>
      </c>
      <c r="D3615" s="66">
        <v>45476</v>
      </c>
      <c r="E3615" s="61" t="s">
        <v>176</v>
      </c>
      <c r="F3615" s="61"/>
      <c r="G3615" s="61" t="str">
        <f>VLOOKUP(Corrections[[#This Row],[Employee]],'[1]Management Hierarchy Report'!$A$2:$C$3607, 3, 0)</f>
        <v>Andrew Strevel</v>
      </c>
      <c r="H3615" s="48" t="s">
        <v>77</v>
      </c>
      <c r="I3615" s="61" t="s">
        <v>70</v>
      </c>
      <c r="J3615" s="61" t="str">
        <f>VLOOKUP(Corrections[[#This Row],[Employee]],[1]!Expense_Data[#Data],14,0)</f>
        <v>SL9@tidalwaveautospa.com</v>
      </c>
      <c r="K3615" s="68">
        <v>45539</v>
      </c>
      <c r="L3615" s="75"/>
      <c r="M3615" s="66"/>
      <c r="N3615" s="61"/>
      <c r="O3615" s="65"/>
    </row>
    <row r="3616" spans="1:15" hidden="1" x14ac:dyDescent="0.25">
      <c r="A3616" s="61" t="s">
        <v>845</v>
      </c>
      <c r="B3616" s="61" t="s">
        <v>13879</v>
      </c>
      <c r="C3616" s="50">
        <v>89.93</v>
      </c>
      <c r="D3616" s="66">
        <v>45477</v>
      </c>
      <c r="E3616" s="61" t="s">
        <v>176</v>
      </c>
      <c r="F3616" s="61"/>
      <c r="G3616" s="61" t="str">
        <f>VLOOKUP(Corrections[[#This Row],[Employee]],'[1]Management Hierarchy Report'!$A$2:$C$3607, 3, 0)</f>
        <v>Andrew Strevel</v>
      </c>
      <c r="H3616" s="48" t="s">
        <v>77</v>
      </c>
      <c r="I3616" s="61" t="s">
        <v>70</v>
      </c>
      <c r="J3616" s="61" t="str">
        <f>VLOOKUP(Corrections[[#This Row],[Employee]],[1]!Expense_Data[#Data],14,0)</f>
        <v>SL9@tidalwaveautospa.com</v>
      </c>
      <c r="K3616" s="68">
        <v>45539</v>
      </c>
      <c r="L3616" s="75"/>
      <c r="M3616" s="66"/>
      <c r="N3616" s="61"/>
      <c r="O3616" s="65"/>
    </row>
    <row r="3617" spans="1:15" hidden="1" x14ac:dyDescent="0.25">
      <c r="A3617" s="61" t="s">
        <v>845</v>
      </c>
      <c r="B3617" s="61" t="s">
        <v>13879</v>
      </c>
      <c r="C3617" s="50">
        <v>38.33</v>
      </c>
      <c r="D3617" s="66">
        <v>45485</v>
      </c>
      <c r="E3617" s="61" t="s">
        <v>521</v>
      </c>
      <c r="F3617" s="61"/>
      <c r="G3617" s="61" t="str">
        <f>VLOOKUP(Corrections[[#This Row],[Employee]],'[1]Management Hierarchy Report'!$A$2:$C$3607, 3, 0)</f>
        <v>Andrew Strevel</v>
      </c>
      <c r="H3617" s="48" t="s">
        <v>77</v>
      </c>
      <c r="I3617" s="61" t="s">
        <v>70</v>
      </c>
      <c r="J3617" s="61" t="str">
        <f>VLOOKUP(Corrections[[#This Row],[Employee]],[1]!Expense_Data[#Data],14,0)</f>
        <v>SL9@tidalwaveautospa.com</v>
      </c>
      <c r="K3617" s="68">
        <v>45539</v>
      </c>
      <c r="L3617" s="75"/>
      <c r="M3617" s="66"/>
      <c r="N3617" s="61"/>
      <c r="O3617" s="65"/>
    </row>
    <row r="3618" spans="1:15" hidden="1" x14ac:dyDescent="0.25">
      <c r="A3618" s="61" t="s">
        <v>845</v>
      </c>
      <c r="B3618" s="61" t="s">
        <v>13879</v>
      </c>
      <c r="C3618" s="50">
        <v>192.59</v>
      </c>
      <c r="D3618" s="66">
        <v>45486</v>
      </c>
      <c r="E3618" s="61" t="s">
        <v>12978</v>
      </c>
      <c r="F3618" s="61"/>
      <c r="G3618" s="61" t="str">
        <f>VLOOKUP(Corrections[[#This Row],[Employee]],'[1]Management Hierarchy Report'!$A$2:$C$3607, 3, 0)</f>
        <v>Andrew Strevel</v>
      </c>
      <c r="H3618" s="48" t="s">
        <v>77</v>
      </c>
      <c r="I3618" s="61" t="s">
        <v>70</v>
      </c>
      <c r="J3618" s="61" t="str">
        <f>VLOOKUP(Corrections[[#This Row],[Employee]],[1]!Expense_Data[#Data],14,0)</f>
        <v>SL9@tidalwaveautospa.com</v>
      </c>
      <c r="K3618" s="68">
        <v>45539</v>
      </c>
      <c r="L3618" s="75"/>
      <c r="M3618" s="66"/>
      <c r="N3618" s="61"/>
      <c r="O3618" s="65"/>
    </row>
    <row r="3619" spans="1:15" hidden="1" x14ac:dyDescent="0.25">
      <c r="A3619" s="61" t="s">
        <v>845</v>
      </c>
      <c r="B3619" s="61" t="s">
        <v>13879</v>
      </c>
      <c r="C3619" s="50">
        <v>154.26</v>
      </c>
      <c r="D3619" s="66">
        <v>45487</v>
      </c>
      <c r="E3619" s="61" t="s">
        <v>521</v>
      </c>
      <c r="F3619" s="61"/>
      <c r="G3619" s="61" t="str">
        <f>VLOOKUP(Corrections[[#This Row],[Employee]],'[1]Management Hierarchy Report'!$A$2:$C$3607, 3, 0)</f>
        <v>Andrew Strevel</v>
      </c>
      <c r="H3619" s="48" t="s">
        <v>77</v>
      </c>
      <c r="I3619" s="61" t="s">
        <v>70</v>
      </c>
      <c r="J3619" s="61" t="str">
        <f>VLOOKUP(Corrections[[#This Row],[Employee]],[1]!Expense_Data[#Data],14,0)</f>
        <v>SL9@tidalwaveautospa.com</v>
      </c>
      <c r="K3619" s="68">
        <v>45539</v>
      </c>
      <c r="L3619" s="75"/>
      <c r="M3619" s="66"/>
      <c r="N3619" s="61"/>
      <c r="O3619" s="65"/>
    </row>
    <row r="3620" spans="1:15" hidden="1" x14ac:dyDescent="0.25">
      <c r="A3620" s="61" t="s">
        <v>845</v>
      </c>
      <c r="B3620" s="61" t="s">
        <v>13879</v>
      </c>
      <c r="C3620" s="50">
        <v>125</v>
      </c>
      <c r="D3620" s="66">
        <v>45488</v>
      </c>
      <c r="E3620" s="61" t="s">
        <v>176</v>
      </c>
      <c r="F3620" s="61"/>
      <c r="G3620" s="61" t="str">
        <f>VLOOKUP(Corrections[[#This Row],[Employee]],'[1]Management Hierarchy Report'!$A$2:$C$3607, 3, 0)</f>
        <v>Andrew Strevel</v>
      </c>
      <c r="H3620" s="48" t="s">
        <v>77</v>
      </c>
      <c r="I3620" s="61" t="s">
        <v>70</v>
      </c>
      <c r="J3620" s="61" t="str">
        <f>VLOOKUP(Corrections[[#This Row],[Employee]],[1]!Expense_Data[#Data],14,0)</f>
        <v>SL9@tidalwaveautospa.com</v>
      </c>
      <c r="K3620" s="68">
        <v>45539</v>
      </c>
      <c r="L3620" s="75"/>
      <c r="M3620" s="66"/>
      <c r="N3620" s="61"/>
      <c r="O3620" s="65"/>
    </row>
    <row r="3621" spans="1:15" hidden="1" x14ac:dyDescent="0.25">
      <c r="A3621" s="61" t="s">
        <v>1508</v>
      </c>
      <c r="B3621" s="61" t="s">
        <v>13015</v>
      </c>
      <c r="C3621" s="50">
        <v>97.23</v>
      </c>
      <c r="D3621" s="66">
        <v>45479</v>
      </c>
      <c r="E3621" s="61" t="s">
        <v>12978</v>
      </c>
      <c r="F3621" s="61"/>
      <c r="G3621" s="61" t="str">
        <f>VLOOKUP(Corrections[[#This Row],[Employee]],'[1]Management Hierarchy Report'!$A$2:$C$3607, 3, 0)</f>
        <v>Andrew Strevel</v>
      </c>
      <c r="H3621" s="48" t="s">
        <v>77</v>
      </c>
      <c r="I3621" s="61" t="s">
        <v>70</v>
      </c>
      <c r="J3621" s="61" t="str">
        <f>VLOOKUP(Corrections[[#This Row],[Employee]],[1]!Expense_Data[#Data],14,0)</f>
        <v>SL64@tidalwaveautospa.com</v>
      </c>
      <c r="K3621" s="68">
        <v>45539</v>
      </c>
      <c r="L3621" s="75"/>
      <c r="M3621" s="66"/>
      <c r="N3621" s="61"/>
      <c r="O3621" s="65"/>
    </row>
    <row r="3622" spans="1:15" hidden="1" x14ac:dyDescent="0.25">
      <c r="A3622" s="61" t="s">
        <v>1753</v>
      </c>
      <c r="B3622" s="61" t="s">
        <v>13083</v>
      </c>
      <c r="C3622" s="50">
        <v>104.68</v>
      </c>
      <c r="D3622" s="66">
        <v>45476</v>
      </c>
      <c r="E3622" s="61" t="s">
        <v>13030</v>
      </c>
      <c r="F3622" s="61"/>
      <c r="G3622" s="61" t="str">
        <f>VLOOKUP(Corrections[[#This Row],[Employee]],'[1]Management Hierarchy Report'!$A$2:$C$3607, 3, 0)</f>
        <v>Ricky Doyle</v>
      </c>
      <c r="H3622" s="48" t="s">
        <v>77</v>
      </c>
      <c r="I3622" s="61" t="s">
        <v>70</v>
      </c>
      <c r="J3622" s="61" t="str">
        <f>VLOOKUP(Corrections[[#This Row],[Employee]],[1]!Expense_Data[#Data],14,0)</f>
        <v>SL190@tidalwaveautospa.com</v>
      </c>
      <c r="K3622" s="68">
        <v>45539</v>
      </c>
      <c r="L3622" s="75"/>
      <c r="M3622" s="66"/>
      <c r="N3622" s="61"/>
      <c r="O3622" s="65"/>
    </row>
    <row r="3623" spans="1:15" hidden="1" x14ac:dyDescent="0.25">
      <c r="A3623" s="61" t="s">
        <v>1753</v>
      </c>
      <c r="B3623" s="61" t="s">
        <v>13083</v>
      </c>
      <c r="C3623" s="50">
        <v>34.729999999999997</v>
      </c>
      <c r="D3623" s="66">
        <v>45484</v>
      </c>
      <c r="E3623" s="61" t="s">
        <v>13030</v>
      </c>
      <c r="F3623" s="61"/>
      <c r="G3623" s="61" t="str">
        <f>VLOOKUP(Corrections[[#This Row],[Employee]],'[1]Management Hierarchy Report'!$A$2:$C$3607, 3, 0)</f>
        <v>Ricky Doyle</v>
      </c>
      <c r="H3623" s="48" t="s">
        <v>77</v>
      </c>
      <c r="I3623" s="61" t="s">
        <v>70</v>
      </c>
      <c r="J3623" s="61" t="str">
        <f>VLOOKUP(Corrections[[#This Row],[Employee]],[1]!Expense_Data[#Data],14,0)</f>
        <v>SL190@tidalwaveautospa.com</v>
      </c>
      <c r="K3623" s="68">
        <v>45539</v>
      </c>
      <c r="L3623" s="75"/>
      <c r="M3623" s="66"/>
      <c r="N3623" s="61"/>
      <c r="O3623" s="65"/>
    </row>
    <row r="3624" spans="1:15" hidden="1" x14ac:dyDescent="0.25">
      <c r="A3624" s="61" t="s">
        <v>620</v>
      </c>
      <c r="B3624" s="61" t="s">
        <v>12987</v>
      </c>
      <c r="C3624" s="50">
        <v>190.44</v>
      </c>
      <c r="D3624" s="66">
        <v>45456</v>
      </c>
      <c r="E3624" s="61" t="s">
        <v>13828</v>
      </c>
      <c r="F3624" s="61"/>
      <c r="G3624" s="61" t="str">
        <f>VLOOKUP(Corrections[[#This Row],[Employee]],'[1]Management Hierarchy Report'!$A$2:$C$3607, 3, 0)</f>
        <v>Ricky Doyle</v>
      </c>
      <c r="H3624" s="48" t="s">
        <v>77</v>
      </c>
      <c r="I3624" s="61" t="s">
        <v>70</v>
      </c>
      <c r="J3624" s="61" t="str">
        <f>VLOOKUP(Corrections[[#This Row],[Employee]],[1]!Expense_Data[#Data],14,0)</f>
        <v>SL116@tidalwaveautospa.com</v>
      </c>
      <c r="K3624" s="68">
        <v>45539</v>
      </c>
      <c r="L3624" s="75"/>
      <c r="M3624" s="66"/>
      <c r="N3624" s="61"/>
      <c r="O3624" s="65"/>
    </row>
    <row r="3625" spans="1:15" hidden="1" x14ac:dyDescent="0.25">
      <c r="A3625" s="61" t="s">
        <v>6263</v>
      </c>
      <c r="B3625" s="61" t="s">
        <v>13811</v>
      </c>
      <c r="C3625" s="50">
        <v>276.12</v>
      </c>
      <c r="D3625" s="66">
        <v>45353</v>
      </c>
      <c r="E3625" s="61" t="s">
        <v>71</v>
      </c>
      <c r="F3625" s="61"/>
      <c r="G3625" s="61" t="str">
        <f>VLOOKUP(Corrections[[#This Row],[Employee]],'[1]Management Hierarchy Report'!$A$2:$C$3607, 3, 0)</f>
        <v>Wesley Kurtz</v>
      </c>
      <c r="H3625" s="48" t="s">
        <v>77</v>
      </c>
      <c r="I3625" s="61" t="s">
        <v>70</v>
      </c>
      <c r="J3625" s="61" t="str">
        <f>VLOOKUP(Corrections[[#This Row],[Employee]],[1]!Expense_Data[#Data],14,0)</f>
        <v>SL237@tidalwaveautospa.com</v>
      </c>
      <c r="K3625" s="68">
        <v>45539</v>
      </c>
      <c r="L3625" s="75"/>
      <c r="M3625" s="66"/>
      <c r="N3625" s="61"/>
      <c r="O3625" s="65"/>
    </row>
    <row r="3626" spans="1:15" hidden="1" x14ac:dyDescent="0.25">
      <c r="A3626" s="61" t="s">
        <v>6263</v>
      </c>
      <c r="B3626" s="61" t="s">
        <v>13811</v>
      </c>
      <c r="C3626" s="50">
        <v>276.12</v>
      </c>
      <c r="D3626" s="66">
        <v>45373</v>
      </c>
      <c r="E3626" s="61" t="s">
        <v>521</v>
      </c>
      <c r="F3626" s="61"/>
      <c r="G3626" s="61" t="str">
        <f>VLOOKUP(Corrections[[#This Row],[Employee]],'[1]Management Hierarchy Report'!$A$2:$C$3607, 3, 0)</f>
        <v>Wesley Kurtz</v>
      </c>
      <c r="H3626" s="48" t="s">
        <v>77</v>
      </c>
      <c r="I3626" s="61" t="s">
        <v>70</v>
      </c>
      <c r="J3626" s="61" t="str">
        <f>VLOOKUP(Corrections[[#This Row],[Employee]],[1]!Expense_Data[#Data],14,0)</f>
        <v>SL237@tidalwaveautospa.com</v>
      </c>
      <c r="K3626" s="68">
        <v>45539</v>
      </c>
      <c r="L3626" s="75"/>
      <c r="M3626" s="66"/>
      <c r="N3626" s="61"/>
      <c r="O3626" s="65"/>
    </row>
    <row r="3627" spans="1:15" hidden="1" x14ac:dyDescent="0.25">
      <c r="A3627" s="61" t="s">
        <v>6263</v>
      </c>
      <c r="B3627" s="61" t="s">
        <v>14049</v>
      </c>
      <c r="C3627" s="50">
        <v>395.86</v>
      </c>
      <c r="D3627" s="66">
        <v>45461</v>
      </c>
      <c r="E3627" s="61" t="s">
        <v>152</v>
      </c>
      <c r="F3627" s="61"/>
      <c r="G3627" s="61" t="str">
        <f>VLOOKUP(Corrections[[#This Row],[Employee]],'[1]Management Hierarchy Report'!$A$2:$C$3607, 3, 0)</f>
        <v>Wesley Kurtz</v>
      </c>
      <c r="H3627" s="48" t="s">
        <v>77</v>
      </c>
      <c r="I3627" s="61" t="s">
        <v>70</v>
      </c>
      <c r="J3627" s="61" t="str">
        <f>VLOOKUP(Corrections[[#This Row],[Employee]],[1]!Expense_Data[#Data],14,0)</f>
        <v>SL237@tidalwaveautospa.com</v>
      </c>
      <c r="K3627" s="68">
        <v>45539</v>
      </c>
      <c r="L3627" s="75"/>
      <c r="M3627" s="66"/>
      <c r="N3627" s="61"/>
      <c r="O3627" s="65"/>
    </row>
    <row r="3628" spans="1:15" hidden="1" x14ac:dyDescent="0.25">
      <c r="A3628" s="61" t="s">
        <v>4716</v>
      </c>
      <c r="B3628" s="61" t="s">
        <v>14031</v>
      </c>
      <c r="C3628" s="50">
        <v>110.29</v>
      </c>
      <c r="D3628" s="66">
        <v>45505</v>
      </c>
      <c r="E3628" s="61" t="s">
        <v>13030</v>
      </c>
      <c r="F3628" s="61"/>
      <c r="G3628" s="61" t="str">
        <f>VLOOKUP(Corrections[[#This Row],[Employee]],'[1]Management Hierarchy Report'!$A$2:$C$3607, 3, 0)</f>
        <v>Coty Stevens</v>
      </c>
      <c r="H3628" s="48" t="s">
        <v>77</v>
      </c>
      <c r="I3628" s="61" t="s">
        <v>70</v>
      </c>
      <c r="J3628" s="61" t="str">
        <f>VLOOKUP(Corrections[[#This Row],[Employee]],[1]!Expense_Data[#Data],14,0)</f>
        <v>kristina.callow@tidalwaveautospa.com
kristina.callow@tidalwaveautospa.com</v>
      </c>
      <c r="K3628" s="68">
        <v>45539</v>
      </c>
      <c r="L3628" s="75"/>
      <c r="M3628" s="66"/>
      <c r="N3628" s="61"/>
      <c r="O3628" s="65"/>
    </row>
    <row r="3629" spans="1:15" hidden="1" x14ac:dyDescent="0.25">
      <c r="A3629" s="61" t="s">
        <v>2546</v>
      </c>
      <c r="B3629" s="61" t="s">
        <v>13072</v>
      </c>
      <c r="C3629" s="50">
        <v>55.46</v>
      </c>
      <c r="D3629" s="52">
        <v>45463</v>
      </c>
      <c r="E3629" s="66" t="s">
        <v>13030</v>
      </c>
      <c r="F3629" s="61"/>
      <c r="G3629" s="61" t="str">
        <f>VLOOKUP(Corrections[[#This Row],[Employee]],'[1]Management Hierarchy Report'!$A$2:$C$3607, 3, 0)</f>
        <v>Steven Kyriazis</v>
      </c>
      <c r="H3629" s="48" t="s">
        <v>77</v>
      </c>
      <c r="I3629" s="61" t="s">
        <v>70</v>
      </c>
      <c r="J3629" s="61" t="str">
        <f>VLOOKUP(Corrections[[#This Row],[Employee]],[1]!Expense_Data[#Data],14,0)</f>
        <v>SL82@tidalwaveautospa.com</v>
      </c>
      <c r="K3629" s="68">
        <v>45539</v>
      </c>
      <c r="L3629" s="75"/>
      <c r="M3629" s="66"/>
      <c r="N3629" s="61"/>
      <c r="O3629" s="65"/>
    </row>
    <row r="3630" spans="1:15" hidden="1" x14ac:dyDescent="0.25">
      <c r="A3630" s="61" t="s">
        <v>2546</v>
      </c>
      <c r="B3630" s="61" t="s">
        <v>13072</v>
      </c>
      <c r="C3630" s="50">
        <v>49.15</v>
      </c>
      <c r="D3630" s="52">
        <v>45477</v>
      </c>
      <c r="E3630" s="66" t="s">
        <v>13030</v>
      </c>
      <c r="F3630" s="61"/>
      <c r="G3630" s="61" t="str">
        <f>VLOOKUP(Corrections[[#This Row],[Employee]],'[1]Management Hierarchy Report'!$A$2:$C$3607, 3, 0)</f>
        <v>Steven Kyriazis</v>
      </c>
      <c r="H3630" s="48" t="s">
        <v>77</v>
      </c>
      <c r="I3630" s="61" t="s">
        <v>70</v>
      </c>
      <c r="J3630" s="61" t="str">
        <f>VLOOKUP(Corrections[[#This Row],[Employee]],[1]!Expense_Data[#Data],14,0)</f>
        <v>SL82@tidalwaveautospa.com</v>
      </c>
      <c r="K3630" s="68">
        <v>45539</v>
      </c>
      <c r="L3630" s="75"/>
      <c r="M3630" s="66"/>
      <c r="N3630" s="61"/>
      <c r="O3630" s="65"/>
    </row>
    <row r="3631" spans="1:15" hidden="1" x14ac:dyDescent="0.25">
      <c r="A3631" s="61" t="s">
        <v>14052</v>
      </c>
      <c r="B3631" s="61" t="s">
        <v>14054</v>
      </c>
      <c r="C3631" s="50">
        <v>306.89</v>
      </c>
      <c r="D3631" s="66">
        <v>45485</v>
      </c>
      <c r="E3631" s="61" t="s">
        <v>13030</v>
      </c>
      <c r="F3631" s="61"/>
      <c r="G3631" s="61" t="str">
        <f>VLOOKUP(Corrections[[#This Row],[Employee]],'[1]Management Hierarchy Report'!$A$2:$C$3607, 3, 0)</f>
        <v>Wesley Kurtz</v>
      </c>
      <c r="H3631" s="48" t="s">
        <v>77</v>
      </c>
      <c r="I3631" s="61" t="s">
        <v>70</v>
      </c>
      <c r="J3631" s="61" t="str">
        <f>VLOOKUP(Corrections[[#This Row],[Employee]],[1]!Expense_Data[#Data],14,0)</f>
        <v>SL285@tidalwaveautospa.com</v>
      </c>
      <c r="K3631" s="68">
        <v>45539</v>
      </c>
      <c r="L3631" s="75"/>
      <c r="M3631" s="66"/>
      <c r="N3631" s="61"/>
      <c r="O3631" s="65"/>
    </row>
    <row r="3632" spans="1:15" hidden="1" x14ac:dyDescent="0.25">
      <c r="A3632" s="61" t="s">
        <v>14052</v>
      </c>
      <c r="B3632" s="61" t="s">
        <v>14054</v>
      </c>
      <c r="C3632" s="50">
        <v>12.88</v>
      </c>
      <c r="D3632" s="66">
        <v>45489</v>
      </c>
      <c r="E3632" s="61" t="s">
        <v>13030</v>
      </c>
      <c r="F3632" s="61"/>
      <c r="G3632" s="61" t="str">
        <f>VLOOKUP(Corrections[[#This Row],[Employee]],'[1]Management Hierarchy Report'!$A$2:$C$3607, 3, 0)</f>
        <v>Wesley Kurtz</v>
      </c>
      <c r="H3632" s="48" t="s">
        <v>77</v>
      </c>
      <c r="I3632" s="61" t="s">
        <v>70</v>
      </c>
      <c r="J3632" s="61" t="str">
        <f>VLOOKUP(Corrections[[#This Row],[Employee]],[1]!Expense_Data[#Data],14,0)</f>
        <v>SL285@tidalwaveautospa.com</v>
      </c>
      <c r="K3632" s="68">
        <v>45539</v>
      </c>
      <c r="L3632" s="75"/>
      <c r="M3632" s="66"/>
      <c r="N3632" s="61"/>
      <c r="O3632" s="65"/>
    </row>
    <row r="3633" spans="1:15" hidden="1" x14ac:dyDescent="0.25">
      <c r="A3633" s="61" t="s">
        <v>14052</v>
      </c>
      <c r="B3633" s="61" t="s">
        <v>14070</v>
      </c>
      <c r="C3633" s="50">
        <v>158.44999999999999</v>
      </c>
      <c r="D3633" s="66">
        <v>45511</v>
      </c>
      <c r="E3633" s="61" t="s">
        <v>13030</v>
      </c>
      <c r="F3633" s="61"/>
      <c r="G3633" s="61" t="str">
        <f>VLOOKUP(Corrections[[#This Row],[Employee]],'[1]Management Hierarchy Report'!$A$2:$C$3607, 3, 0)</f>
        <v>Wesley Kurtz</v>
      </c>
      <c r="H3633" s="48" t="s">
        <v>77</v>
      </c>
      <c r="I3633" s="61" t="s">
        <v>70</v>
      </c>
      <c r="J3633" s="61" t="str">
        <f>VLOOKUP(Corrections[[#This Row],[Employee]],[1]!Expense_Data[#Data],14,0)</f>
        <v>SL285@tidalwaveautospa.com</v>
      </c>
      <c r="K3633" s="68">
        <v>45539</v>
      </c>
      <c r="L3633" s="75"/>
      <c r="M3633" s="66"/>
      <c r="N3633" s="61"/>
      <c r="O3633" s="65"/>
    </row>
    <row r="3634" spans="1:15" hidden="1" x14ac:dyDescent="0.25">
      <c r="A3634" s="61" t="s">
        <v>266</v>
      </c>
      <c r="B3634" s="61" t="s">
        <v>13802</v>
      </c>
      <c r="C3634" s="50">
        <v>734.96</v>
      </c>
      <c r="D3634" s="66">
        <v>45495</v>
      </c>
      <c r="E3634" s="61" t="s">
        <v>13828</v>
      </c>
      <c r="F3634" s="61"/>
      <c r="G3634" s="61" t="str">
        <f>VLOOKUP(Corrections[[#This Row],[Employee]],'[1]Management Hierarchy Report'!$A$2:$C$3607, 3, 0)</f>
        <v>Bruce Maxwell</v>
      </c>
      <c r="H3634" s="48" t="s">
        <v>77</v>
      </c>
      <c r="I3634" s="61" t="s">
        <v>70</v>
      </c>
      <c r="J3634" s="61" t="str">
        <f>VLOOKUP(Corrections[[#This Row],[Employee]],[1]!Expense_Data[#Data],14,0)</f>
        <v>mike.donnelly@tidalwaveautospa.com</v>
      </c>
      <c r="K3634" s="68">
        <v>45539</v>
      </c>
      <c r="L3634" s="75"/>
      <c r="M3634" s="66"/>
      <c r="N3634" s="61"/>
      <c r="O3634" s="65"/>
    </row>
    <row r="3635" spans="1:15" hidden="1" x14ac:dyDescent="0.25">
      <c r="A3635" s="61" t="s">
        <v>804</v>
      </c>
      <c r="B3635" s="61" t="s">
        <v>14332</v>
      </c>
      <c r="C3635" s="50">
        <v>240.3</v>
      </c>
      <c r="D3635" s="66">
        <v>45506</v>
      </c>
      <c r="E3635" s="61" t="s">
        <v>13030</v>
      </c>
      <c r="F3635" s="61"/>
      <c r="G3635" s="61" t="str">
        <f>VLOOKUP(Corrections[[#This Row],[Employee]],'[1]Management Hierarchy Report'!$A$2:$C$3607, 3, 0)</f>
        <v>Andrew Stephens</v>
      </c>
      <c r="H3635" s="48" t="s">
        <v>77</v>
      </c>
      <c r="I3635" s="61" t="s">
        <v>70</v>
      </c>
      <c r="J3635" s="61" t="str">
        <f>VLOOKUP(Corrections[[#This Row],[Employee]],[1]!Expense_Data[#Data],14,0)</f>
        <v>SL147@tidalwaveautospa.com</v>
      </c>
      <c r="K3635" s="68">
        <v>45539</v>
      </c>
      <c r="L3635" s="75"/>
      <c r="M3635" s="66"/>
      <c r="N3635" s="61"/>
      <c r="O3635" s="65"/>
    </row>
    <row r="3636" spans="1:15" hidden="1" x14ac:dyDescent="0.25">
      <c r="A3636" s="61" t="s">
        <v>694</v>
      </c>
      <c r="B3636" s="61" t="s">
        <v>14337</v>
      </c>
      <c r="C3636" s="50">
        <v>241.95</v>
      </c>
      <c r="D3636" s="66">
        <v>45537</v>
      </c>
      <c r="E3636" s="61" t="s">
        <v>13870</v>
      </c>
      <c r="F3636" s="61"/>
      <c r="G3636" s="61" t="str">
        <f>VLOOKUP(Corrections[[#This Row],[Employee]],'[1]Management Hierarchy Report'!$A$2:$C$3607, 3, 0)</f>
        <v>Joe Chavez</v>
      </c>
      <c r="H3636" s="48" t="s">
        <v>13872</v>
      </c>
      <c r="I3636" s="61" t="s">
        <v>70</v>
      </c>
      <c r="J3636" s="61" t="str">
        <f>VLOOKUP(Corrections[[#This Row],[Employee]],[1]!Expense_Data[#Data],14,0)</f>
        <v>SL183@tidalwaveautospa.com</v>
      </c>
      <c r="K3636" s="68">
        <v>45539</v>
      </c>
      <c r="L3636" s="75"/>
      <c r="M3636" s="66"/>
      <c r="N3636" s="61"/>
      <c r="O3636" s="65"/>
    </row>
    <row r="3637" spans="1:15" hidden="1" x14ac:dyDescent="0.25">
      <c r="A3637" s="61" t="s">
        <v>478</v>
      </c>
      <c r="B3637" s="61" t="s">
        <v>13888</v>
      </c>
      <c r="C3637" s="50">
        <v>107.64</v>
      </c>
      <c r="D3637" s="66">
        <v>45467</v>
      </c>
      <c r="E3637" s="61" t="s">
        <v>521</v>
      </c>
      <c r="F3637" s="61"/>
      <c r="G3637" s="61" t="e">
        <f>VLOOKUP(Corrections[[#This Row],[Employee]],'[1]Management Hierarchy Report'!$A$2:$C$3607, 3, 0)</f>
        <v>#N/A</v>
      </c>
      <c r="H3637" s="48" t="s">
        <v>77</v>
      </c>
      <c r="I3637" s="61" t="s">
        <v>70</v>
      </c>
      <c r="J3637" s="61" t="e">
        <f>VLOOKUP(Corrections[[#This Row],[Employee]],[1]!Expense_Data[#Data],14,0)</f>
        <v>#N/A</v>
      </c>
      <c r="K3637" s="68">
        <v>45539</v>
      </c>
      <c r="L3637" s="75"/>
      <c r="M3637" s="66"/>
      <c r="N3637" s="61"/>
      <c r="O3637" s="65"/>
    </row>
    <row r="3638" spans="1:15" hidden="1" x14ac:dyDescent="0.25">
      <c r="A3638" s="61" t="s">
        <v>92</v>
      </c>
      <c r="B3638" s="61" t="s">
        <v>14336</v>
      </c>
      <c r="C3638" s="50">
        <v>5636.39</v>
      </c>
      <c r="D3638" s="66">
        <v>45532</v>
      </c>
      <c r="E3638" s="61" t="s">
        <v>13870</v>
      </c>
      <c r="F3638" s="61"/>
      <c r="G3638" s="61" t="str">
        <f>VLOOKUP(Corrections[[#This Row],[Employee]],'[1]Management Hierarchy Report'!$A$2:$C$3607, 3, 0)</f>
        <v>Coty Stevens</v>
      </c>
      <c r="H3638" s="48" t="s">
        <v>13872</v>
      </c>
      <c r="I3638" s="61" t="s">
        <v>70</v>
      </c>
      <c r="J3638" s="61" t="str">
        <f>VLOOKUP(Corrections[[#This Row],[Employee]],[1]!Expense_Data[#Data],14,0)</f>
        <v>waynesia.sherman@tidalwaveautospa.com</v>
      </c>
      <c r="K3638" s="68">
        <v>45539</v>
      </c>
      <c r="L3638" s="75"/>
      <c r="M3638" s="66"/>
      <c r="N3638" s="61"/>
      <c r="O3638" s="65"/>
    </row>
    <row r="3639" spans="1:15" hidden="1" x14ac:dyDescent="0.25">
      <c r="A3639" s="61" t="s">
        <v>6195</v>
      </c>
      <c r="B3639" s="61" t="s">
        <v>13159</v>
      </c>
      <c r="C3639" s="50">
        <v>34.51</v>
      </c>
      <c r="D3639" s="66">
        <v>45440</v>
      </c>
      <c r="E3639" s="61" t="s">
        <v>13030</v>
      </c>
      <c r="F3639" s="61"/>
      <c r="G3639" s="61" t="str">
        <f>VLOOKUP(Corrections[[#This Row],[Employee]],'[1]Management Hierarchy Report'!$A$2:$C$3607, 3, 0)</f>
        <v>Cory Cummings</v>
      </c>
      <c r="H3639" s="48" t="s">
        <v>77</v>
      </c>
      <c r="I3639" s="61" t="s">
        <v>70</v>
      </c>
      <c r="J3639" s="61" t="str">
        <f>VLOOKUP(Corrections[[#This Row],[Employee]],[1]!Expense_Data[#Data],14,0)</f>
        <v>SL298@tidalwaveautospa.com</v>
      </c>
      <c r="K3639" s="68">
        <v>45539</v>
      </c>
      <c r="L3639" s="75"/>
      <c r="M3639" s="66"/>
      <c r="N3639" s="61"/>
      <c r="O3639" s="65"/>
    </row>
    <row r="3640" spans="1:15" hidden="1" x14ac:dyDescent="0.25">
      <c r="A3640" s="61" t="s">
        <v>6195</v>
      </c>
      <c r="B3640" s="61" t="s">
        <v>13159</v>
      </c>
      <c r="C3640" s="50">
        <v>84.72</v>
      </c>
      <c r="D3640" s="66">
        <v>45452</v>
      </c>
      <c r="E3640" s="61" t="s">
        <v>13030</v>
      </c>
      <c r="F3640" s="61"/>
      <c r="G3640" s="61" t="str">
        <f>VLOOKUP(Corrections[[#This Row],[Employee]],'[1]Management Hierarchy Report'!$A$2:$C$3607, 3, 0)</f>
        <v>Cory Cummings</v>
      </c>
      <c r="H3640" s="48" t="s">
        <v>77</v>
      </c>
      <c r="I3640" s="61" t="s">
        <v>70</v>
      </c>
      <c r="J3640" s="61" t="str">
        <f>VLOOKUP(Corrections[[#This Row],[Employee]],[1]!Expense_Data[#Data],14,0)</f>
        <v>SL298@tidalwaveautospa.com</v>
      </c>
      <c r="K3640" s="68">
        <v>45539</v>
      </c>
      <c r="L3640" s="75"/>
      <c r="M3640" s="66"/>
      <c r="N3640" s="61"/>
      <c r="O3640" s="65"/>
    </row>
    <row r="3641" spans="1:15" hidden="1" x14ac:dyDescent="0.25">
      <c r="A3641" s="61" t="s">
        <v>6195</v>
      </c>
      <c r="B3641" s="61" t="s">
        <v>13159</v>
      </c>
      <c r="C3641" s="50">
        <v>49.02</v>
      </c>
      <c r="D3641" s="66">
        <v>45453</v>
      </c>
      <c r="E3641" s="61" t="s">
        <v>13030</v>
      </c>
      <c r="F3641" s="61"/>
      <c r="G3641" s="61" t="str">
        <f>VLOOKUP(Corrections[[#This Row],[Employee]],'[1]Management Hierarchy Report'!$A$2:$C$3607, 3, 0)</f>
        <v>Cory Cummings</v>
      </c>
      <c r="H3641" s="48" t="s">
        <v>77</v>
      </c>
      <c r="I3641" s="61" t="s">
        <v>70</v>
      </c>
      <c r="J3641" s="61" t="str">
        <f>VLOOKUP(Corrections[[#This Row],[Employee]],[1]!Expense_Data[#Data],14,0)</f>
        <v>SL298@tidalwaveautospa.com</v>
      </c>
      <c r="K3641" s="68">
        <v>45539</v>
      </c>
      <c r="L3641" s="75"/>
      <c r="M3641" s="66"/>
      <c r="N3641" s="61"/>
      <c r="O3641" s="65"/>
    </row>
    <row r="3642" spans="1:15" hidden="1" x14ac:dyDescent="0.25">
      <c r="A3642" s="61" t="s">
        <v>813</v>
      </c>
      <c r="B3642" s="61" t="s">
        <v>814</v>
      </c>
      <c r="C3642" s="50">
        <v>110.74</v>
      </c>
      <c r="D3642" s="66">
        <v>45454</v>
      </c>
      <c r="E3642" s="61" t="s">
        <v>13030</v>
      </c>
      <c r="F3642" s="61"/>
      <c r="G3642" s="61" t="str">
        <f>VLOOKUP(Corrections[[#This Row],[Employee]],'[1]Management Hierarchy Report'!$A$2:$C$3607, 3, 0)</f>
        <v>Ricky Doyle</v>
      </c>
      <c r="H3642" s="48" t="s">
        <v>77</v>
      </c>
      <c r="I3642" s="61" t="s">
        <v>70</v>
      </c>
      <c r="J3642" s="61" t="str">
        <f>VLOOKUP(Corrections[[#This Row],[Employee]],[1]!Expense_Data[#Data],14,0)</f>
        <v>SL281@tidalwaveautospa.com</v>
      </c>
      <c r="K3642" s="68">
        <v>45539</v>
      </c>
      <c r="L3642" s="75"/>
      <c r="M3642" s="66"/>
      <c r="N3642" s="61"/>
      <c r="O3642" s="65"/>
    </row>
    <row r="3643" spans="1:15" hidden="1" x14ac:dyDescent="0.25">
      <c r="A3643" s="61" t="s">
        <v>236</v>
      </c>
      <c r="B3643" s="61" t="s">
        <v>14344</v>
      </c>
      <c r="C3643" s="50">
        <v>7.53</v>
      </c>
      <c r="D3643" s="66">
        <v>45525</v>
      </c>
      <c r="E3643" s="61" t="s">
        <v>13082</v>
      </c>
      <c r="F3643" s="61"/>
      <c r="G3643" s="61" t="str">
        <f>VLOOKUP(Corrections[[#This Row],[Employee]],'[1]Management Hierarchy Report'!$A$2:$C$3607, 3, 0)</f>
        <v>Michael Dodge</v>
      </c>
      <c r="H3643" s="48" t="s">
        <v>77</v>
      </c>
      <c r="I3643" s="61" t="s">
        <v>70</v>
      </c>
      <c r="J3643" s="61" t="str">
        <f>VLOOKUP(Corrections[[#This Row],[Employee]],[1]!Expense_Data[#Data],14,0)</f>
        <v>SL39@tidalwaveautospa.com</v>
      </c>
      <c r="K3643" s="68">
        <v>45540</v>
      </c>
      <c r="L3643" s="75"/>
      <c r="M3643" s="66"/>
      <c r="N3643" s="61"/>
      <c r="O3643" s="65"/>
    </row>
    <row r="3644" spans="1:15" hidden="1" x14ac:dyDescent="0.25">
      <c r="A3644" s="61" t="s">
        <v>236</v>
      </c>
      <c r="B3644" s="61" t="s">
        <v>14344</v>
      </c>
      <c r="C3644" s="50">
        <v>21.33</v>
      </c>
      <c r="D3644" s="66">
        <v>45525</v>
      </c>
      <c r="E3644" s="61" t="s">
        <v>152</v>
      </c>
      <c r="F3644" s="61"/>
      <c r="G3644" s="61" t="str">
        <f>VLOOKUP(Corrections[[#This Row],[Employee]],'[1]Management Hierarchy Report'!$A$2:$C$3607, 3, 0)</f>
        <v>Michael Dodge</v>
      </c>
      <c r="H3644" s="48" t="s">
        <v>77</v>
      </c>
      <c r="I3644" s="61" t="s">
        <v>70</v>
      </c>
      <c r="J3644" s="61" t="str">
        <f>VLOOKUP(Corrections[[#This Row],[Employee]],[1]!Expense_Data[#Data],14,0)</f>
        <v>SL39@tidalwaveautospa.com</v>
      </c>
      <c r="K3644" s="68">
        <v>45540</v>
      </c>
      <c r="L3644" s="75"/>
      <c r="M3644" s="66"/>
      <c r="N3644" s="61"/>
      <c r="O3644" s="65"/>
    </row>
    <row r="3645" spans="1:15" hidden="1" x14ac:dyDescent="0.25">
      <c r="A3645" s="61" t="s">
        <v>236</v>
      </c>
      <c r="B3645" s="61" t="s">
        <v>14344</v>
      </c>
      <c r="C3645" s="50">
        <v>12.34</v>
      </c>
      <c r="D3645" s="66">
        <v>45525</v>
      </c>
      <c r="E3645" s="61" t="s">
        <v>152</v>
      </c>
      <c r="F3645" s="61"/>
      <c r="G3645" s="61" t="str">
        <f>VLOOKUP(Corrections[[#This Row],[Employee]],'[1]Management Hierarchy Report'!$A$2:$C$3607, 3, 0)</f>
        <v>Michael Dodge</v>
      </c>
      <c r="H3645" s="48" t="s">
        <v>77</v>
      </c>
      <c r="I3645" s="61" t="s">
        <v>70</v>
      </c>
      <c r="J3645" s="61" t="str">
        <f>VLOOKUP(Corrections[[#This Row],[Employee]],[1]!Expense_Data[#Data],14,0)</f>
        <v>SL39@tidalwaveautospa.com</v>
      </c>
      <c r="K3645" s="68">
        <v>45540</v>
      </c>
      <c r="L3645" s="75"/>
      <c r="M3645" s="66"/>
      <c r="N3645" s="61"/>
      <c r="O3645" s="65"/>
    </row>
    <row r="3646" spans="1:15" hidden="1" x14ac:dyDescent="0.25">
      <c r="A3646" s="61" t="s">
        <v>236</v>
      </c>
      <c r="B3646" s="61" t="s">
        <v>14344</v>
      </c>
      <c r="C3646" s="50">
        <v>15.5</v>
      </c>
      <c r="D3646" s="66">
        <v>45527</v>
      </c>
      <c r="E3646" s="61" t="s">
        <v>152</v>
      </c>
      <c r="F3646" s="61"/>
      <c r="G3646" s="61" t="str">
        <f>VLOOKUP(Corrections[[#This Row],[Employee]],'[1]Management Hierarchy Report'!$A$2:$C$3607, 3, 0)</f>
        <v>Michael Dodge</v>
      </c>
      <c r="H3646" s="48" t="s">
        <v>77</v>
      </c>
      <c r="I3646" s="61" t="s">
        <v>70</v>
      </c>
      <c r="J3646" s="61" t="str">
        <f>VLOOKUP(Corrections[[#This Row],[Employee]],[1]!Expense_Data[#Data],14,0)</f>
        <v>SL39@tidalwaveautospa.com</v>
      </c>
      <c r="K3646" s="68">
        <v>45540</v>
      </c>
      <c r="L3646" s="75"/>
      <c r="M3646" s="66"/>
      <c r="N3646" s="61"/>
      <c r="O3646" s="65"/>
    </row>
    <row r="3647" spans="1:15" hidden="1" x14ac:dyDescent="0.25">
      <c r="A3647" s="61" t="s">
        <v>236</v>
      </c>
      <c r="B3647" s="61" t="s">
        <v>14344</v>
      </c>
      <c r="C3647" s="50">
        <v>64.989999999999995</v>
      </c>
      <c r="D3647" s="66">
        <v>45527</v>
      </c>
      <c r="E3647" s="61" t="s">
        <v>152</v>
      </c>
      <c r="F3647" s="61"/>
      <c r="G3647" s="61" t="str">
        <f>VLOOKUP(Corrections[[#This Row],[Employee]],'[1]Management Hierarchy Report'!$A$2:$C$3607, 3, 0)</f>
        <v>Michael Dodge</v>
      </c>
      <c r="H3647" s="48" t="s">
        <v>77</v>
      </c>
      <c r="I3647" s="61" t="s">
        <v>70</v>
      </c>
      <c r="J3647" s="61" t="str">
        <f>VLOOKUP(Corrections[[#This Row],[Employee]],[1]!Expense_Data[#Data],14,0)</f>
        <v>SL39@tidalwaveautospa.com</v>
      </c>
      <c r="K3647" s="68">
        <v>45540</v>
      </c>
      <c r="L3647" s="75"/>
      <c r="M3647" s="66"/>
      <c r="N3647" s="61"/>
      <c r="O3647" s="65"/>
    </row>
    <row r="3648" spans="1:15" hidden="1" x14ac:dyDescent="0.25">
      <c r="A3648" s="61" t="s">
        <v>236</v>
      </c>
      <c r="B3648" s="61" t="s">
        <v>14344</v>
      </c>
      <c r="C3648" s="50">
        <v>11.73</v>
      </c>
      <c r="D3648" s="66">
        <v>45527</v>
      </c>
      <c r="E3648" s="61" t="s">
        <v>152</v>
      </c>
      <c r="F3648" s="61"/>
      <c r="G3648" s="61" t="str">
        <f>VLOOKUP(Corrections[[#This Row],[Employee]],'[1]Management Hierarchy Report'!$A$2:$C$3607, 3, 0)</f>
        <v>Michael Dodge</v>
      </c>
      <c r="H3648" s="48" t="s">
        <v>77</v>
      </c>
      <c r="I3648" s="61" t="s">
        <v>70</v>
      </c>
      <c r="J3648" s="61" t="str">
        <f>VLOOKUP(Corrections[[#This Row],[Employee]],[1]!Expense_Data[#Data],14,0)</f>
        <v>SL39@tidalwaveautospa.com</v>
      </c>
      <c r="K3648" s="68">
        <v>45540</v>
      </c>
      <c r="L3648" s="75"/>
      <c r="M3648" s="66"/>
      <c r="N3648" s="61"/>
      <c r="O3648" s="65"/>
    </row>
    <row r="3649" spans="1:15" hidden="1" x14ac:dyDescent="0.25">
      <c r="A3649" s="61" t="s">
        <v>236</v>
      </c>
      <c r="B3649" s="61" t="s">
        <v>14344</v>
      </c>
      <c r="C3649" s="50">
        <v>10.65</v>
      </c>
      <c r="D3649" s="66">
        <v>45527</v>
      </c>
      <c r="E3649" s="61" t="s">
        <v>152</v>
      </c>
      <c r="F3649" s="61"/>
      <c r="G3649" s="61" t="str">
        <f>VLOOKUP(Corrections[[#This Row],[Employee]],'[1]Management Hierarchy Report'!$A$2:$C$3607, 3, 0)</f>
        <v>Michael Dodge</v>
      </c>
      <c r="H3649" s="48" t="s">
        <v>77</v>
      </c>
      <c r="I3649" s="61" t="s">
        <v>70</v>
      </c>
      <c r="J3649" s="61" t="str">
        <f>VLOOKUP(Corrections[[#This Row],[Employee]],[1]!Expense_Data[#Data],14,0)</f>
        <v>SL39@tidalwaveautospa.com</v>
      </c>
      <c r="K3649" s="68">
        <v>45540</v>
      </c>
      <c r="L3649" s="75"/>
      <c r="M3649" s="66"/>
      <c r="N3649" s="61"/>
      <c r="O3649" s="65"/>
    </row>
    <row r="3650" spans="1:15" hidden="1" x14ac:dyDescent="0.25">
      <c r="A3650" s="61" t="s">
        <v>236</v>
      </c>
      <c r="B3650" s="61" t="s">
        <v>14344</v>
      </c>
      <c r="C3650" s="50">
        <v>64.989999999999995</v>
      </c>
      <c r="D3650" s="66">
        <v>45527</v>
      </c>
      <c r="E3650" s="61" t="s">
        <v>13030</v>
      </c>
      <c r="F3650" s="61"/>
      <c r="G3650" s="61" t="str">
        <f>VLOOKUP(Corrections[[#This Row],[Employee]],'[1]Management Hierarchy Report'!$A$2:$C$3607, 3, 0)</f>
        <v>Michael Dodge</v>
      </c>
      <c r="H3650" s="48" t="s">
        <v>77</v>
      </c>
      <c r="I3650" s="61" t="s">
        <v>70</v>
      </c>
      <c r="J3650" s="61" t="str">
        <f>VLOOKUP(Corrections[[#This Row],[Employee]],[1]!Expense_Data[#Data],14,0)</f>
        <v>SL39@tidalwaveautospa.com</v>
      </c>
      <c r="K3650" s="68">
        <v>45540</v>
      </c>
    </row>
    <row r="3651" spans="1:15" hidden="1" x14ac:dyDescent="0.25">
      <c r="A3651" s="61" t="s">
        <v>236</v>
      </c>
      <c r="B3651" s="61" t="s">
        <v>14344</v>
      </c>
      <c r="C3651" s="50">
        <v>21.18</v>
      </c>
      <c r="D3651" s="66">
        <v>45528</v>
      </c>
      <c r="E3651" s="61" t="s">
        <v>152</v>
      </c>
      <c r="F3651" s="61"/>
      <c r="G3651" s="61" t="str">
        <f>VLOOKUP(Corrections[[#This Row],[Employee]],'[1]Management Hierarchy Report'!$A$2:$C$3607, 3, 0)</f>
        <v>Michael Dodge</v>
      </c>
      <c r="H3651" s="48" t="s">
        <v>77</v>
      </c>
      <c r="I3651" s="61" t="s">
        <v>70</v>
      </c>
      <c r="J3651" s="61" t="str">
        <f>VLOOKUP(Corrections[[#This Row],[Employee]],[1]!Expense_Data[#Data],14,0)</f>
        <v>SL39@tidalwaveautospa.com</v>
      </c>
      <c r="K3651" s="68">
        <v>45540</v>
      </c>
    </row>
    <row r="3652" spans="1:15" hidden="1" x14ac:dyDescent="0.25">
      <c r="A3652" s="61" t="s">
        <v>378</v>
      </c>
      <c r="B3652" s="61" t="s">
        <v>13060</v>
      </c>
      <c r="C3652" s="50">
        <v>110.89</v>
      </c>
      <c r="D3652" s="66">
        <v>45474</v>
      </c>
      <c r="E3652" s="61" t="s">
        <v>13828</v>
      </c>
      <c r="F3652" s="61" t="s">
        <v>33</v>
      </c>
      <c r="G3652" s="61" t="str">
        <f>VLOOKUP(Corrections[[#This Row],[Employee]],'[1]Management Hierarchy Report'!$A$2:$C$3607, 3, 0)</f>
        <v>Cory Cummings</v>
      </c>
      <c r="H3652" s="48" t="s">
        <v>77</v>
      </c>
      <c r="I3652" s="61" t="s">
        <v>70</v>
      </c>
      <c r="J3652" s="61" t="str">
        <f>VLOOKUP(Corrections[[#This Row],[Employee]],[1]!Expense_Data[#Data],14,0)</f>
        <v>SL254@tidalwaveautospa.com</v>
      </c>
      <c r="K3652" s="68">
        <v>45540</v>
      </c>
    </row>
    <row r="3653" spans="1:15" hidden="1" x14ac:dyDescent="0.25">
      <c r="A3653" s="61" t="s">
        <v>378</v>
      </c>
      <c r="B3653" s="61" t="s">
        <v>13060</v>
      </c>
      <c r="C3653" s="50">
        <v>44.68</v>
      </c>
      <c r="D3653" s="66">
        <v>45486</v>
      </c>
      <c r="E3653" s="61" t="s">
        <v>13828</v>
      </c>
      <c r="F3653" s="61"/>
      <c r="G3653" s="61" t="str">
        <f>VLOOKUP(Corrections[[#This Row],[Employee]],'[1]Management Hierarchy Report'!$A$2:$C$3607, 3, 0)</f>
        <v>Cory Cummings</v>
      </c>
      <c r="H3653" s="48" t="s">
        <v>77</v>
      </c>
      <c r="I3653" s="61" t="s">
        <v>70</v>
      </c>
      <c r="J3653" s="61" t="str">
        <f>VLOOKUP(Corrections[[#This Row],[Employee]],[1]!Expense_Data[#Data],14,0)</f>
        <v>SL254@tidalwaveautospa.com</v>
      </c>
      <c r="K3653" s="68">
        <v>45540</v>
      </c>
    </row>
    <row r="3654" spans="1:15" hidden="1" x14ac:dyDescent="0.25">
      <c r="A3654" s="61" t="s">
        <v>561</v>
      </c>
      <c r="B3654" s="61" t="s">
        <v>11637</v>
      </c>
      <c r="C3654" s="50">
        <v>184.99</v>
      </c>
      <c r="D3654" s="66">
        <v>45448</v>
      </c>
      <c r="E3654" s="61" t="s">
        <v>13030</v>
      </c>
      <c r="F3654" s="61"/>
      <c r="G3654" s="61" t="str">
        <f>VLOOKUP(Corrections[[#This Row],[Employee]],'[1]Management Hierarchy Report'!$A$2:$C$3607, 3, 0)</f>
        <v>Andrew Strevel</v>
      </c>
      <c r="H3654" s="48" t="s">
        <v>77</v>
      </c>
      <c r="I3654" s="61" t="s">
        <v>70</v>
      </c>
      <c r="J3654" s="61" t="str">
        <f>VLOOKUP(Corrections[[#This Row],[Employee]],[1]!Expense_Data[#Data],14,0)</f>
        <v>SL3@tidalwaveautospa.com</v>
      </c>
      <c r="K3654" s="68">
        <v>45540</v>
      </c>
    </row>
    <row r="3655" spans="1:15" hidden="1" x14ac:dyDescent="0.25">
      <c r="A3655" s="61" t="s">
        <v>561</v>
      </c>
      <c r="B3655" s="61" t="s">
        <v>11637</v>
      </c>
      <c r="C3655" s="50">
        <v>448.11</v>
      </c>
      <c r="D3655" s="66">
        <v>45453</v>
      </c>
      <c r="E3655" s="61" t="s">
        <v>13030</v>
      </c>
      <c r="F3655" s="61"/>
      <c r="G3655" s="61" t="str">
        <f>VLOOKUP(Corrections[[#This Row],[Employee]],'[1]Management Hierarchy Report'!$A$2:$C$3607, 3, 0)</f>
        <v>Andrew Strevel</v>
      </c>
      <c r="H3655" s="48" t="s">
        <v>77</v>
      </c>
      <c r="I3655" s="61" t="s">
        <v>70</v>
      </c>
      <c r="J3655" s="61" t="str">
        <f>VLOOKUP(Corrections[[#This Row],[Employee]],[1]!Expense_Data[#Data],14,0)</f>
        <v>SL3@tidalwaveautospa.com</v>
      </c>
      <c r="K3655" s="68">
        <v>45540</v>
      </c>
    </row>
    <row r="3656" spans="1:15" hidden="1" x14ac:dyDescent="0.25">
      <c r="A3656" s="61" t="s">
        <v>650</v>
      </c>
      <c r="B3656" s="61" t="s">
        <v>11593</v>
      </c>
      <c r="C3656" s="50">
        <v>782.23</v>
      </c>
      <c r="D3656" s="66">
        <v>45416</v>
      </c>
      <c r="E3656" s="61" t="s">
        <v>13828</v>
      </c>
      <c r="F3656" s="61"/>
      <c r="G3656" s="61" t="str">
        <f>VLOOKUP(Corrections[[#This Row],[Employee]],'[1]Management Hierarchy Report'!$A$2:$C$3607, 3, 0)</f>
        <v>Michael Donnelly</v>
      </c>
      <c r="H3656" s="48" t="s">
        <v>77</v>
      </c>
      <c r="I3656" s="61" t="s">
        <v>70</v>
      </c>
      <c r="J3656" s="61" t="str">
        <f>VLOOKUP(Corrections[[#This Row],[Employee]],[1]!Expense_Data[#Data],14,0)</f>
        <v>SL73@tidalwaveautospa.com</v>
      </c>
      <c r="K3656" s="68">
        <v>45540</v>
      </c>
    </row>
    <row r="3657" spans="1:15" hidden="1" x14ac:dyDescent="0.25">
      <c r="A3657" s="61" t="s">
        <v>650</v>
      </c>
      <c r="B3657" s="61" t="s">
        <v>11593</v>
      </c>
      <c r="C3657" s="50">
        <v>322.66000000000003</v>
      </c>
      <c r="D3657" s="66">
        <v>45421</v>
      </c>
      <c r="E3657" s="61" t="s">
        <v>13828</v>
      </c>
      <c r="F3657" s="61"/>
      <c r="G3657" s="61" t="str">
        <f>VLOOKUP(Corrections[[#This Row],[Employee]],'[1]Management Hierarchy Report'!$A$2:$C$3607, 3, 0)</f>
        <v>Michael Donnelly</v>
      </c>
      <c r="H3657" s="48" t="s">
        <v>77</v>
      </c>
      <c r="I3657" s="61" t="s">
        <v>70</v>
      </c>
      <c r="J3657" s="61" t="str">
        <f>VLOOKUP(Corrections[[#This Row],[Employee]],[1]!Expense_Data[#Data],14,0)</f>
        <v>SL73@tidalwaveautospa.com</v>
      </c>
      <c r="K3657" s="68">
        <v>45540</v>
      </c>
    </row>
    <row r="3658" spans="1:15" hidden="1" x14ac:dyDescent="0.25">
      <c r="A3658" s="61" t="s">
        <v>650</v>
      </c>
      <c r="B3658" s="61" t="s">
        <v>11593</v>
      </c>
      <c r="C3658" s="50">
        <v>241.09</v>
      </c>
      <c r="D3658" s="66">
        <v>45422</v>
      </c>
      <c r="E3658" s="61" t="s">
        <v>13828</v>
      </c>
      <c r="F3658" s="61"/>
      <c r="G3658" s="61" t="str">
        <f>VLOOKUP(Corrections[[#This Row],[Employee]],'[1]Management Hierarchy Report'!$A$2:$C$3607, 3, 0)</f>
        <v>Michael Donnelly</v>
      </c>
      <c r="H3658" s="48" t="s">
        <v>77</v>
      </c>
      <c r="I3658" s="61" t="s">
        <v>70</v>
      </c>
      <c r="J3658" s="61" t="str">
        <f>VLOOKUP(Corrections[[#This Row],[Employee]],[1]!Expense_Data[#Data],14,0)</f>
        <v>SL73@tidalwaveautospa.com</v>
      </c>
      <c r="K3658" s="68">
        <v>45540</v>
      </c>
    </row>
    <row r="3659" spans="1:15" hidden="1" x14ac:dyDescent="0.25">
      <c r="A3659" s="61" t="s">
        <v>614</v>
      </c>
      <c r="B3659" s="61" t="s">
        <v>13170</v>
      </c>
      <c r="C3659" s="50">
        <v>97.08</v>
      </c>
      <c r="D3659" s="66">
        <v>45482</v>
      </c>
      <c r="E3659" s="61" t="s">
        <v>13030</v>
      </c>
      <c r="F3659" s="61"/>
      <c r="G3659" s="61" t="str">
        <f>VLOOKUP(Corrections[[#This Row],[Employee]],'[1]Management Hierarchy Report'!$A$2:$C$3607, 3, 0)</f>
        <v>Jeff Mathis</v>
      </c>
      <c r="H3659" s="48" t="s">
        <v>77</v>
      </c>
      <c r="I3659" s="61" t="s">
        <v>70</v>
      </c>
      <c r="J3659" s="61" t="str">
        <f>VLOOKUP(Corrections[[#This Row],[Employee]],[1]!Expense_Data[#Data],14,0)</f>
        <v>SL261@tidalwaveautospa.com</v>
      </c>
      <c r="K3659" s="68">
        <v>45540</v>
      </c>
    </row>
    <row r="3660" spans="1:15" hidden="1" x14ac:dyDescent="0.25">
      <c r="A3660" s="61" t="s">
        <v>614</v>
      </c>
      <c r="B3660" s="61" t="s">
        <v>13170</v>
      </c>
      <c r="C3660" s="50">
        <v>608.78</v>
      </c>
      <c r="D3660" s="66">
        <v>45482</v>
      </c>
      <c r="E3660" s="61" t="s">
        <v>13030</v>
      </c>
      <c r="F3660" s="61"/>
      <c r="G3660" s="61" t="str">
        <f>VLOOKUP(Corrections[[#This Row],[Employee]],'[1]Management Hierarchy Report'!$A$2:$C$3607, 3, 0)</f>
        <v>Jeff Mathis</v>
      </c>
      <c r="H3660" s="48" t="s">
        <v>77</v>
      </c>
      <c r="I3660" s="61" t="s">
        <v>70</v>
      </c>
      <c r="J3660" s="61" t="str">
        <f>VLOOKUP(Corrections[[#This Row],[Employee]],[1]!Expense_Data[#Data],14,0)</f>
        <v>SL261@tidalwaveautospa.com</v>
      </c>
      <c r="K3660" s="68">
        <v>45540</v>
      </c>
    </row>
    <row r="3661" spans="1:15" hidden="1" x14ac:dyDescent="0.25">
      <c r="A3661" s="61" t="s">
        <v>614</v>
      </c>
      <c r="B3661" s="61" t="s">
        <v>13170</v>
      </c>
      <c r="C3661" s="50">
        <v>104.17</v>
      </c>
      <c r="D3661" s="66">
        <v>45491</v>
      </c>
      <c r="E3661" s="61" t="s">
        <v>13030</v>
      </c>
      <c r="F3661" s="61"/>
      <c r="G3661" s="61" t="str">
        <f>VLOOKUP(Corrections[[#This Row],[Employee]],'[1]Management Hierarchy Report'!$A$2:$C$3607, 3, 0)</f>
        <v>Jeff Mathis</v>
      </c>
      <c r="H3661" s="48" t="s">
        <v>77</v>
      </c>
      <c r="I3661" s="61" t="s">
        <v>70</v>
      </c>
      <c r="J3661" s="61" t="str">
        <f>VLOOKUP(Corrections[[#This Row],[Employee]],[1]!Expense_Data[#Data],14,0)</f>
        <v>SL261@tidalwaveautospa.com</v>
      </c>
      <c r="K3661" s="68">
        <v>45540</v>
      </c>
    </row>
    <row r="3662" spans="1:15" hidden="1" x14ac:dyDescent="0.25">
      <c r="A3662" s="61" t="s">
        <v>13990</v>
      </c>
      <c r="B3662" s="61" t="s">
        <v>14342</v>
      </c>
      <c r="C3662" s="50">
        <v>1625.66</v>
      </c>
      <c r="D3662" s="66">
        <v>45536</v>
      </c>
      <c r="E3662" s="61" t="s">
        <v>13870</v>
      </c>
      <c r="F3662" s="61"/>
      <c r="G3662" s="61" t="str">
        <f>VLOOKUP(Corrections[[#This Row],[Employee]],'[1]Management Hierarchy Report'!$A$2:$C$3607, 3, 0)</f>
        <v>Joe Chavez</v>
      </c>
      <c r="H3662" s="48" t="s">
        <v>13872</v>
      </c>
      <c r="I3662" s="61" t="s">
        <v>70</v>
      </c>
      <c r="J3662" s="61" t="str">
        <f>VLOOKUP(Corrections[[#This Row],[Employee]],[1]!Expense_Data[#Data],14,0)</f>
        <v>carl.woessner@tidalwaveautospa.com</v>
      </c>
      <c r="K3662" s="68">
        <v>45540</v>
      </c>
    </row>
    <row r="3663" spans="1:15" hidden="1" x14ac:dyDescent="0.25">
      <c r="A3663" s="61" t="s">
        <v>410</v>
      </c>
      <c r="B3663" s="61" t="s">
        <v>602</v>
      </c>
      <c r="C3663" s="50">
        <v>111.24</v>
      </c>
      <c r="D3663" s="66">
        <v>45373</v>
      </c>
      <c r="E3663" s="61" t="s">
        <v>12978</v>
      </c>
      <c r="F3663" s="61"/>
      <c r="G3663" s="61" t="str">
        <f>VLOOKUP(Corrections[[#This Row],[Employee]],'[1]Management Hierarchy Report'!$A$2:$C$3607, 3, 0)</f>
        <v>Andrew Strevel</v>
      </c>
      <c r="H3663" s="48" t="s">
        <v>77</v>
      </c>
      <c r="I3663" s="61" t="s">
        <v>70</v>
      </c>
      <c r="J3663" s="61" t="str">
        <f>VLOOKUP(Corrections[[#This Row],[Employee]],[1]!Expense_Data[#Data],14,0)</f>
        <v>SL302@tidalwaveautospa.com</v>
      </c>
      <c r="K3663" s="68">
        <v>45540</v>
      </c>
    </row>
    <row r="3664" spans="1:15" hidden="1" x14ac:dyDescent="0.25">
      <c r="A3664" s="61" t="s">
        <v>285</v>
      </c>
      <c r="B3664" s="61" t="s">
        <v>13827</v>
      </c>
      <c r="C3664" s="50">
        <v>258.68</v>
      </c>
      <c r="D3664" s="66">
        <v>45478</v>
      </c>
      <c r="E3664" s="61" t="s">
        <v>13030</v>
      </c>
      <c r="F3664" s="61"/>
      <c r="G3664" s="61" t="str">
        <f>VLOOKUP(Corrections[[#This Row],[Employee]],'[1]Management Hierarchy Report'!$A$2:$C$3607, 3, 0)</f>
        <v>Wesley Kurtz</v>
      </c>
      <c r="H3664" s="48" t="s">
        <v>77</v>
      </c>
      <c r="I3664" s="61" t="s">
        <v>70</v>
      </c>
      <c r="J3664" s="61" t="str">
        <f>VLOOKUP(Corrections[[#This Row],[Employee]],[1]!Expense_Data[#Data],14,0)</f>
        <v>SL21@tidalwaveautospa.com</v>
      </c>
      <c r="K3664" s="68">
        <v>45540</v>
      </c>
    </row>
    <row r="3665" spans="1:11" hidden="1" x14ac:dyDescent="0.25">
      <c r="A3665" s="61" t="s">
        <v>10379</v>
      </c>
      <c r="B3665" s="61" t="s">
        <v>13849</v>
      </c>
      <c r="C3665" s="50">
        <v>46.53</v>
      </c>
      <c r="D3665" s="66">
        <v>45469</v>
      </c>
      <c r="E3665" s="61" t="s">
        <v>13030</v>
      </c>
      <c r="F3665" s="61"/>
      <c r="G3665" s="61" t="str">
        <f>VLOOKUP(Corrections[[#This Row],[Employee]],'[1]Management Hierarchy Report'!$A$2:$C$3607, 3, 0)</f>
        <v>Andrew Stephens</v>
      </c>
      <c r="H3665" s="48" t="s">
        <v>77</v>
      </c>
      <c r="I3665" s="61" t="s">
        <v>70</v>
      </c>
      <c r="J3665" s="61" t="str">
        <f>VLOOKUP(Corrections[[#This Row],[Employee]],[1]!Expense_Data[#Data],14,0)</f>
        <v>SL324@tidalwaveautospa.com</v>
      </c>
      <c r="K3665" s="68">
        <v>45540</v>
      </c>
    </row>
    <row r="3666" spans="1:11" hidden="1" x14ac:dyDescent="0.25">
      <c r="A3666" s="61" t="s">
        <v>10379</v>
      </c>
      <c r="B3666" s="61" t="s">
        <v>13849</v>
      </c>
      <c r="C3666" s="50">
        <v>40.04</v>
      </c>
      <c r="D3666" s="66">
        <v>45481</v>
      </c>
      <c r="E3666" s="61" t="s">
        <v>13030</v>
      </c>
      <c r="F3666" s="61"/>
      <c r="G3666" s="61" t="str">
        <f>VLOOKUP(Corrections[[#This Row],[Employee]],'[1]Management Hierarchy Report'!$A$2:$C$3607, 3, 0)</f>
        <v>Andrew Stephens</v>
      </c>
      <c r="H3666" s="48" t="s">
        <v>77</v>
      </c>
      <c r="I3666" s="61" t="s">
        <v>70</v>
      </c>
      <c r="J3666" s="61" t="str">
        <f>VLOOKUP(Corrections[[#This Row],[Employee]],[1]!Expense_Data[#Data],14,0)</f>
        <v>SL324@tidalwaveautospa.com</v>
      </c>
      <c r="K3666" s="68">
        <v>45540</v>
      </c>
    </row>
    <row r="3667" spans="1:11" hidden="1" x14ac:dyDescent="0.25">
      <c r="A3667" s="61" t="s">
        <v>10379</v>
      </c>
      <c r="B3667" s="61" t="s">
        <v>13849</v>
      </c>
      <c r="C3667" s="50">
        <v>39.200000000000003</v>
      </c>
      <c r="D3667" s="66">
        <v>45489</v>
      </c>
      <c r="E3667" s="61" t="s">
        <v>13030</v>
      </c>
      <c r="F3667" s="61"/>
      <c r="G3667" s="61" t="str">
        <f>VLOOKUP(Corrections[[#This Row],[Employee]],'[1]Management Hierarchy Report'!$A$2:$C$3607, 3, 0)</f>
        <v>Andrew Stephens</v>
      </c>
      <c r="H3667" s="48" t="s">
        <v>77</v>
      </c>
      <c r="I3667" s="61" t="s">
        <v>70</v>
      </c>
      <c r="J3667" s="61" t="str">
        <f>VLOOKUP(Corrections[[#This Row],[Employee]],[1]!Expense_Data[#Data],14,0)</f>
        <v>SL324@tidalwaveautospa.com</v>
      </c>
      <c r="K3667" s="68">
        <v>45540</v>
      </c>
    </row>
    <row r="3668" spans="1:11" hidden="1" x14ac:dyDescent="0.25">
      <c r="A3668" s="61" t="s">
        <v>606</v>
      </c>
      <c r="B3668" s="61" t="s">
        <v>13851</v>
      </c>
      <c r="C3668" s="50">
        <v>108.6</v>
      </c>
      <c r="D3668" s="66">
        <v>45449</v>
      </c>
      <c r="E3668" s="61" t="s">
        <v>12978</v>
      </c>
      <c r="F3668" s="61"/>
      <c r="G3668" s="61" t="str">
        <f>VLOOKUP(Corrections[[#This Row],[Employee]],'[1]Management Hierarchy Report'!$A$2:$C$3607, 3, 0)</f>
        <v>Cory Cummings</v>
      </c>
      <c r="H3668" s="48" t="s">
        <v>77</v>
      </c>
      <c r="I3668" s="61" t="s">
        <v>70</v>
      </c>
      <c r="J3668" s="61" t="str">
        <f>VLOOKUP(Corrections[[#This Row],[Employee]],[1]!Expense_Data[#Data],14,0)</f>
        <v>SL282@tidalwaveautospa.com</v>
      </c>
      <c r="K3668" s="68">
        <v>45540</v>
      </c>
    </row>
    <row r="3669" spans="1:11" hidden="1" x14ac:dyDescent="0.25">
      <c r="A3669" s="70" t="s">
        <v>606</v>
      </c>
      <c r="B3669" s="70" t="s">
        <v>13851</v>
      </c>
      <c r="C3669" s="50">
        <v>25.89</v>
      </c>
      <c r="D3669" s="71">
        <v>45490</v>
      </c>
      <c r="E3669" s="61" t="s">
        <v>13030</v>
      </c>
      <c r="F3669" s="61"/>
      <c r="G3669" s="61" t="str">
        <f>VLOOKUP(Corrections[[#This Row],[Employee]],'[1]Management Hierarchy Report'!$A$2:$C$3607, 3, 0)</f>
        <v>Cory Cummings</v>
      </c>
      <c r="H3669" s="48" t="s">
        <v>77</v>
      </c>
      <c r="I3669" s="61" t="s">
        <v>70</v>
      </c>
      <c r="J3669" s="61" t="str">
        <f>VLOOKUP(Corrections[[#This Row],[Employee]],[1]!Expense_Data[#Data],14,0)</f>
        <v>SL282@tidalwaveautospa.com</v>
      </c>
      <c r="K3669" s="68">
        <v>45540</v>
      </c>
    </row>
    <row r="3670" spans="1:11" hidden="1" x14ac:dyDescent="0.25">
      <c r="A3670" s="61" t="s">
        <v>1539</v>
      </c>
      <c r="B3670" s="61" t="s">
        <v>14347</v>
      </c>
      <c r="C3670" s="50">
        <v>112.02</v>
      </c>
      <c r="D3670" s="66">
        <v>45498</v>
      </c>
      <c r="E3670" s="61" t="s">
        <v>13030</v>
      </c>
      <c r="F3670" s="61"/>
      <c r="G3670" s="61" t="str">
        <f>VLOOKUP(Corrections[[#This Row],[Employee]],'[1]Management Hierarchy Report'!$A$2:$C$3607, 3, 0)</f>
        <v>Andrew Strevel</v>
      </c>
      <c r="H3670" s="48" t="s">
        <v>77</v>
      </c>
      <c r="I3670" s="61" t="s">
        <v>70</v>
      </c>
      <c r="J3670" s="61" t="str">
        <f>VLOOKUP(Corrections[[#This Row],[Employee]],[1]!Expense_Data[#Data],14,0)</f>
        <v>SL197@tidalwaveautospa.com</v>
      </c>
      <c r="K3670" s="68">
        <v>45540</v>
      </c>
    </row>
    <row r="3671" spans="1:11" hidden="1" x14ac:dyDescent="0.25">
      <c r="A3671" s="61" t="s">
        <v>1539</v>
      </c>
      <c r="B3671" s="61" t="s">
        <v>14347</v>
      </c>
      <c r="C3671" s="50">
        <v>87.21</v>
      </c>
      <c r="D3671" s="66">
        <v>45505</v>
      </c>
      <c r="E3671" s="61" t="s">
        <v>13030</v>
      </c>
      <c r="F3671" s="61"/>
      <c r="G3671" s="61" t="str">
        <f>VLOOKUP(Corrections[[#This Row],[Employee]],'[1]Management Hierarchy Report'!$A$2:$C$3607, 3, 0)</f>
        <v>Andrew Strevel</v>
      </c>
      <c r="H3671" s="48" t="s">
        <v>77</v>
      </c>
      <c r="I3671" s="61" t="s">
        <v>70</v>
      </c>
      <c r="J3671" s="61" t="str">
        <f>VLOOKUP(Corrections[[#This Row],[Employee]],[1]!Expense_Data[#Data],14,0)</f>
        <v>SL197@tidalwaveautospa.com</v>
      </c>
      <c r="K3671" s="68">
        <v>45540</v>
      </c>
    </row>
    <row r="3672" spans="1:11" hidden="1" x14ac:dyDescent="0.25">
      <c r="A3672" s="61" t="s">
        <v>1539</v>
      </c>
      <c r="B3672" s="61" t="s">
        <v>14347</v>
      </c>
      <c r="C3672" s="50">
        <v>55</v>
      </c>
      <c r="D3672" s="66">
        <v>45512</v>
      </c>
      <c r="E3672" s="61" t="s">
        <v>13030</v>
      </c>
      <c r="F3672" s="61"/>
      <c r="G3672" s="61" t="str">
        <f>VLOOKUP(Corrections[[#This Row],[Employee]],'[1]Management Hierarchy Report'!$A$2:$C$3607, 3, 0)</f>
        <v>Andrew Strevel</v>
      </c>
      <c r="H3672" s="48" t="s">
        <v>77</v>
      </c>
      <c r="I3672" s="61" t="s">
        <v>70</v>
      </c>
      <c r="J3672" s="61" t="str">
        <f>VLOOKUP(Corrections[[#This Row],[Employee]],[1]!Expense_Data[#Data],14,0)</f>
        <v>SL197@tidalwaveautospa.com</v>
      </c>
      <c r="K3672" s="68">
        <v>45540</v>
      </c>
    </row>
    <row r="3673" spans="1:11" hidden="1" x14ac:dyDescent="0.25">
      <c r="A3673" s="61" t="s">
        <v>383</v>
      </c>
      <c r="B3673" s="61" t="s">
        <v>13187</v>
      </c>
      <c r="C3673" s="50">
        <v>91.99</v>
      </c>
      <c r="D3673" s="66">
        <v>45432</v>
      </c>
      <c r="E3673" s="61" t="s">
        <v>12978</v>
      </c>
      <c r="F3673" s="61"/>
      <c r="G3673" s="61" t="str">
        <f>VLOOKUP(Corrections[[#This Row],[Employee]],'[1]Management Hierarchy Report'!$A$2:$C$3607, 3, 0)</f>
        <v>Derek Schillinger</v>
      </c>
      <c r="H3673" s="48" t="s">
        <v>77</v>
      </c>
      <c r="I3673" s="61" t="s">
        <v>70</v>
      </c>
      <c r="J3673" s="61" t="str">
        <f>VLOOKUP(Corrections[[#This Row],[Employee]],[1]!Expense_Data[#Data],14,0)</f>
        <v>SL260@tidalwaveautospa.com</v>
      </c>
      <c r="K3673" s="68">
        <v>45540</v>
      </c>
    </row>
    <row r="3674" spans="1:11" hidden="1" x14ac:dyDescent="0.25">
      <c r="A3674" s="61" t="s">
        <v>383</v>
      </c>
      <c r="B3674" s="61" t="s">
        <v>13187</v>
      </c>
      <c r="C3674" s="50">
        <v>-27.03</v>
      </c>
      <c r="D3674" s="66">
        <v>45432</v>
      </c>
      <c r="E3674" s="61" t="s">
        <v>521</v>
      </c>
      <c r="F3674" s="61"/>
      <c r="G3674" s="61" t="str">
        <f>VLOOKUP(Corrections[[#This Row],[Employee]],'[1]Management Hierarchy Report'!$A$2:$C$3607, 3, 0)</f>
        <v>Derek Schillinger</v>
      </c>
      <c r="H3674" s="48" t="s">
        <v>77</v>
      </c>
      <c r="I3674" s="61" t="s">
        <v>70</v>
      </c>
      <c r="J3674" s="61" t="str">
        <f>VLOOKUP(Corrections[[#This Row],[Employee]],[1]!Expense_Data[#Data],14,0)</f>
        <v>SL260@tidalwaveautospa.com</v>
      </c>
      <c r="K3674" s="68">
        <v>45540</v>
      </c>
    </row>
    <row r="3675" spans="1:11" hidden="1" x14ac:dyDescent="0.25">
      <c r="A3675" s="61" t="s">
        <v>383</v>
      </c>
      <c r="B3675" s="61" t="s">
        <v>13187</v>
      </c>
      <c r="C3675" s="50">
        <v>89.21</v>
      </c>
      <c r="D3675" s="66">
        <v>45432</v>
      </c>
      <c r="E3675" s="61" t="s">
        <v>521</v>
      </c>
      <c r="F3675" s="61"/>
      <c r="G3675" s="61" t="str">
        <f>VLOOKUP(Corrections[[#This Row],[Employee]],'[1]Management Hierarchy Report'!$A$2:$C$3607, 3, 0)</f>
        <v>Derek Schillinger</v>
      </c>
      <c r="H3675" s="48" t="s">
        <v>77</v>
      </c>
      <c r="I3675" s="61" t="s">
        <v>70</v>
      </c>
      <c r="J3675" s="61" t="str">
        <f>VLOOKUP(Corrections[[#This Row],[Employee]],[1]!Expense_Data[#Data],14,0)</f>
        <v>SL260@tidalwaveautospa.com</v>
      </c>
      <c r="K3675" s="68">
        <v>45540</v>
      </c>
    </row>
    <row r="3676" spans="1:11" hidden="1" x14ac:dyDescent="0.25">
      <c r="A3676" s="61" t="s">
        <v>383</v>
      </c>
      <c r="B3676" s="61" t="s">
        <v>13187</v>
      </c>
      <c r="C3676" s="50">
        <v>817.06</v>
      </c>
      <c r="D3676" s="66">
        <v>45432</v>
      </c>
      <c r="E3676" s="61" t="s">
        <v>521</v>
      </c>
      <c r="F3676" s="61"/>
      <c r="G3676" s="61" t="str">
        <f>VLOOKUP(Corrections[[#This Row],[Employee]],'[1]Management Hierarchy Report'!$A$2:$C$3607, 3, 0)</f>
        <v>Derek Schillinger</v>
      </c>
      <c r="H3676" s="48" t="s">
        <v>77</v>
      </c>
      <c r="I3676" s="61" t="s">
        <v>70</v>
      </c>
      <c r="J3676" s="61" t="str">
        <f>VLOOKUP(Corrections[[#This Row],[Employee]],[1]!Expense_Data[#Data],14,0)</f>
        <v>SL260@tidalwaveautospa.com</v>
      </c>
      <c r="K3676" s="68">
        <v>45540</v>
      </c>
    </row>
    <row r="3677" spans="1:11" hidden="1" x14ac:dyDescent="0.25">
      <c r="A3677" s="61" t="s">
        <v>383</v>
      </c>
      <c r="B3677" s="61" t="s">
        <v>13187</v>
      </c>
      <c r="C3677" s="50">
        <v>61.35</v>
      </c>
      <c r="D3677" s="66">
        <v>45440</v>
      </c>
      <c r="E3677" s="61" t="s">
        <v>521</v>
      </c>
      <c r="F3677" s="61"/>
      <c r="G3677" s="61" t="str">
        <f>VLOOKUP(Corrections[[#This Row],[Employee]],'[1]Management Hierarchy Report'!$A$2:$C$3607, 3, 0)</f>
        <v>Derek Schillinger</v>
      </c>
      <c r="H3677" s="48" t="s">
        <v>77</v>
      </c>
      <c r="I3677" s="61" t="s">
        <v>70</v>
      </c>
      <c r="J3677" s="61" t="str">
        <f>VLOOKUP(Corrections[[#This Row],[Employee]],[1]!Expense_Data[#Data],14,0)</f>
        <v>SL260@tidalwaveautospa.com</v>
      </c>
      <c r="K3677" s="68">
        <v>45540</v>
      </c>
    </row>
    <row r="3678" spans="1:11" hidden="1" x14ac:dyDescent="0.25">
      <c r="A3678" s="61" t="s">
        <v>6263</v>
      </c>
      <c r="B3678" s="61" t="s">
        <v>13819</v>
      </c>
      <c r="C3678" s="50">
        <v>111.19</v>
      </c>
      <c r="D3678" s="66">
        <v>45479</v>
      </c>
      <c r="E3678" s="61" t="s">
        <v>13030</v>
      </c>
      <c r="F3678" s="61"/>
      <c r="G3678" s="61" t="str">
        <f>VLOOKUP(Corrections[[#This Row],[Employee]],'[1]Management Hierarchy Report'!$A$2:$C$3607, 3, 0)</f>
        <v>Wesley Kurtz</v>
      </c>
      <c r="H3678" s="48" t="s">
        <v>77</v>
      </c>
      <c r="I3678" s="61" t="s">
        <v>70</v>
      </c>
      <c r="J3678" s="61" t="str">
        <f>VLOOKUP(Corrections[[#This Row],[Employee]],[1]!Expense_Data[#Data],14,0)</f>
        <v>SL237@tidalwaveautospa.com</v>
      </c>
      <c r="K3678" s="68">
        <v>45540</v>
      </c>
    </row>
    <row r="3679" spans="1:11" hidden="1" x14ac:dyDescent="0.25">
      <c r="A3679" s="61" t="s">
        <v>6263</v>
      </c>
      <c r="B3679" s="61" t="s">
        <v>13819</v>
      </c>
      <c r="C3679" s="50">
        <v>44.38</v>
      </c>
      <c r="D3679" s="66">
        <v>45485</v>
      </c>
      <c r="E3679" s="61" t="s">
        <v>521</v>
      </c>
      <c r="F3679" s="61"/>
      <c r="G3679" s="61" t="str">
        <f>VLOOKUP(Corrections[[#This Row],[Employee]],'[1]Management Hierarchy Report'!$A$2:$C$3607, 3, 0)</f>
        <v>Wesley Kurtz</v>
      </c>
      <c r="H3679" s="48" t="s">
        <v>77</v>
      </c>
      <c r="I3679" s="61" t="s">
        <v>70</v>
      </c>
      <c r="J3679" s="61" t="str">
        <f>VLOOKUP(Corrections[[#This Row],[Employee]],[1]!Expense_Data[#Data],14,0)</f>
        <v>SL237@tidalwaveautospa.com</v>
      </c>
      <c r="K3679" s="68">
        <v>45540</v>
      </c>
    </row>
    <row r="3680" spans="1:11" hidden="1" x14ac:dyDescent="0.25">
      <c r="A3680" s="61" t="s">
        <v>1893</v>
      </c>
      <c r="B3680" s="61" t="s">
        <v>13896</v>
      </c>
      <c r="C3680" s="50">
        <v>57.76</v>
      </c>
      <c r="D3680" s="66">
        <v>45454</v>
      </c>
      <c r="E3680" s="61" t="s">
        <v>12978</v>
      </c>
      <c r="F3680" s="61"/>
      <c r="G3680" s="61" t="str">
        <f>VLOOKUP(Corrections[[#This Row],[Employee]],'[1]Management Hierarchy Report'!$A$2:$C$3607, 3, 0)</f>
        <v>Ricky Doyle</v>
      </c>
      <c r="H3680" s="48" t="s">
        <v>77</v>
      </c>
      <c r="I3680" s="61" t="s">
        <v>70</v>
      </c>
      <c r="J3680" s="61" t="str">
        <f>VLOOKUP(Corrections[[#This Row],[Employee]],[1]!Expense_Data[#Data],14,0)</f>
        <v>SL115@tidalwaveautospa.com</v>
      </c>
      <c r="K3680" s="68">
        <v>45540</v>
      </c>
    </row>
    <row r="3681" spans="1:11" hidden="1" x14ac:dyDescent="0.25">
      <c r="A3681" s="61" t="s">
        <v>229</v>
      </c>
      <c r="B3681" s="61" t="s">
        <v>13022</v>
      </c>
      <c r="C3681" s="50">
        <v>81.64</v>
      </c>
      <c r="D3681" s="66">
        <v>45481</v>
      </c>
      <c r="E3681" s="61" t="s">
        <v>13030</v>
      </c>
      <c r="F3681" s="61" t="s">
        <v>14340</v>
      </c>
      <c r="G3681" s="61" t="str">
        <f>VLOOKUP(Corrections[[#This Row],[Employee]],'[1]Management Hierarchy Report'!$A$2:$C$3607, 3, 0)</f>
        <v>Jeff Mathis</v>
      </c>
      <c r="H3681" s="48" t="s">
        <v>77</v>
      </c>
      <c r="I3681" s="61" t="s">
        <v>70</v>
      </c>
      <c r="J3681" s="61" t="str">
        <f>VLOOKUP(Corrections[[#This Row],[Employee]],[1]!Expense_Data[#Data],14,0)</f>
        <v>SL265@tidalwaveautospa.com</v>
      </c>
      <c r="K3681" s="68">
        <v>45540</v>
      </c>
    </row>
    <row r="3682" spans="1:11" hidden="1" x14ac:dyDescent="0.25">
      <c r="A3682" s="61" t="s">
        <v>2010</v>
      </c>
      <c r="B3682" s="61" t="s">
        <v>14343</v>
      </c>
      <c r="C3682" s="50">
        <v>116.57</v>
      </c>
      <c r="D3682" s="66">
        <v>45496</v>
      </c>
      <c r="E3682" s="61" t="s">
        <v>13828</v>
      </c>
      <c r="F3682" s="61" t="s">
        <v>21</v>
      </c>
      <c r="G3682" s="61" t="str">
        <f>VLOOKUP(Corrections[[#This Row],[Employee]],'[1]Management Hierarchy Report'!$A$2:$C$3607, 3, 0)</f>
        <v>Andrew Strevel</v>
      </c>
      <c r="H3682" s="48" t="s">
        <v>77</v>
      </c>
      <c r="I3682" s="61" t="s">
        <v>70</v>
      </c>
      <c r="J3682" s="61" t="str">
        <f>VLOOKUP(Corrections[[#This Row],[Employee]],[1]!Expense_Data[#Data],14,0)</f>
        <v>SL42@tidalwaveautospa.com</v>
      </c>
      <c r="K3682" s="68">
        <v>45540</v>
      </c>
    </row>
    <row r="3683" spans="1:11" hidden="1" x14ac:dyDescent="0.25">
      <c r="A3683" s="61" t="s">
        <v>2010</v>
      </c>
      <c r="B3683" s="61" t="s">
        <v>14343</v>
      </c>
      <c r="C3683" s="50">
        <v>66.739999999999995</v>
      </c>
      <c r="D3683" s="66">
        <v>45503</v>
      </c>
      <c r="E3683" s="61" t="s">
        <v>13030</v>
      </c>
      <c r="F3683" s="61"/>
      <c r="G3683" s="61" t="str">
        <f>VLOOKUP(Corrections[[#This Row],[Employee]],'[1]Management Hierarchy Report'!$A$2:$C$3607, 3, 0)</f>
        <v>Andrew Strevel</v>
      </c>
      <c r="H3683" s="48" t="s">
        <v>77</v>
      </c>
      <c r="I3683" s="61" t="s">
        <v>70</v>
      </c>
      <c r="J3683" s="61" t="str">
        <f>VLOOKUP(Corrections[[#This Row],[Employee]],[1]!Expense_Data[#Data],14,0)</f>
        <v>SL42@tidalwaveautospa.com</v>
      </c>
      <c r="K3683" s="68">
        <v>45540</v>
      </c>
    </row>
    <row r="3684" spans="1:11" hidden="1" x14ac:dyDescent="0.25">
      <c r="A3684" s="61" t="s">
        <v>2010</v>
      </c>
      <c r="B3684" s="61" t="s">
        <v>14343</v>
      </c>
      <c r="C3684" s="50">
        <v>245.11</v>
      </c>
      <c r="D3684" s="66">
        <v>45509</v>
      </c>
      <c r="E3684" s="61" t="s">
        <v>13828</v>
      </c>
      <c r="F3684" s="61" t="s">
        <v>15</v>
      </c>
      <c r="G3684" s="61" t="str">
        <f>VLOOKUP(Corrections[[#This Row],[Employee]],'[1]Management Hierarchy Report'!$A$2:$C$3607, 3, 0)</f>
        <v>Andrew Strevel</v>
      </c>
      <c r="H3684" s="48" t="s">
        <v>77</v>
      </c>
      <c r="I3684" s="61" t="s">
        <v>70</v>
      </c>
      <c r="J3684" s="61" t="str">
        <f>VLOOKUP(Corrections[[#This Row],[Employee]],[1]!Expense_Data[#Data],14,0)</f>
        <v>SL42@tidalwaveautospa.com</v>
      </c>
      <c r="K3684" s="68">
        <v>45540</v>
      </c>
    </row>
    <row r="3685" spans="1:11" hidden="1" x14ac:dyDescent="0.25">
      <c r="A3685" s="61" t="s">
        <v>2010</v>
      </c>
      <c r="B3685" s="61" t="s">
        <v>14343</v>
      </c>
      <c r="C3685" s="50">
        <v>245.11</v>
      </c>
      <c r="D3685" s="66">
        <v>45509</v>
      </c>
      <c r="E3685" s="61" t="s">
        <v>13030</v>
      </c>
      <c r="F3685" s="61"/>
      <c r="G3685" s="61" t="str">
        <f>VLOOKUP(Corrections[[#This Row],[Employee]],'[1]Management Hierarchy Report'!$A$2:$C$3607, 3, 0)</f>
        <v>Andrew Strevel</v>
      </c>
      <c r="H3685" s="48" t="s">
        <v>77</v>
      </c>
      <c r="I3685" s="61" t="s">
        <v>70</v>
      </c>
      <c r="J3685" s="61" t="str">
        <f>VLOOKUP(Corrections[[#This Row],[Employee]],[1]!Expense_Data[#Data],14,0)</f>
        <v>SL42@tidalwaveautospa.com</v>
      </c>
      <c r="K3685" s="68">
        <v>45540</v>
      </c>
    </row>
    <row r="3686" spans="1:11" hidden="1" x14ac:dyDescent="0.25">
      <c r="A3686" s="61" t="s">
        <v>585</v>
      </c>
      <c r="B3686" s="61" t="s">
        <v>12989</v>
      </c>
      <c r="C3686" s="50">
        <v>78.3</v>
      </c>
      <c r="D3686" s="66">
        <v>45458</v>
      </c>
      <c r="E3686" s="61" t="s">
        <v>13030</v>
      </c>
      <c r="F3686" s="61"/>
      <c r="G3686" s="61" t="str">
        <f>VLOOKUP(Corrections[[#This Row],[Employee]],'[1]Management Hierarchy Report'!$A$2:$C$3607, 3, 0)</f>
        <v>Ricky Doyle</v>
      </c>
      <c r="H3686" s="48" t="s">
        <v>77</v>
      </c>
      <c r="I3686" s="61" t="s">
        <v>70</v>
      </c>
      <c r="J3686" s="61" t="str">
        <f>VLOOKUP(Corrections[[#This Row],[Employee]],[1]!Expense_Data[#Data],14,0)</f>
        <v>SL199@tidalwaveautospa.com</v>
      </c>
      <c r="K3686" s="68">
        <v>45540</v>
      </c>
    </row>
    <row r="3687" spans="1:11" hidden="1" x14ac:dyDescent="0.25">
      <c r="A3687" s="61" t="s">
        <v>5322</v>
      </c>
      <c r="B3687" s="61" t="s">
        <v>14346</v>
      </c>
      <c r="C3687" s="50">
        <v>295.14999999999998</v>
      </c>
      <c r="D3687" s="66">
        <v>45535</v>
      </c>
      <c r="E3687" s="61" t="s">
        <v>13870</v>
      </c>
      <c r="F3687" s="61"/>
      <c r="G3687" s="61" t="str">
        <f>VLOOKUP(Corrections[[#This Row],[Employee]],'[1]Management Hierarchy Report'!$A$2:$C$3607, 3, 0)</f>
        <v>Bruce Maxwell</v>
      </c>
      <c r="H3687" s="48" t="s">
        <v>13872</v>
      </c>
      <c r="I3687" s="61" t="s">
        <v>70</v>
      </c>
      <c r="J3687" s="61" t="str">
        <f>VLOOKUP(Corrections[[#This Row],[Employee]],[1]!Expense_Data[#Data],14,0)</f>
        <v>jonathan.ackerman@tidalwaveautospa.com</v>
      </c>
      <c r="K3687" s="68">
        <v>45540</v>
      </c>
    </row>
    <row r="3688" spans="1:11" hidden="1" x14ac:dyDescent="0.25">
      <c r="A3688" s="61" t="s">
        <v>385</v>
      </c>
      <c r="B3688" s="61" t="s">
        <v>13091</v>
      </c>
      <c r="C3688" s="50">
        <v>200.18</v>
      </c>
      <c r="D3688" s="66">
        <v>45482</v>
      </c>
      <c r="E3688" s="61" t="s">
        <v>13828</v>
      </c>
      <c r="F3688" s="61" t="s">
        <v>21</v>
      </c>
      <c r="G3688" s="61" t="str">
        <f>VLOOKUP(Corrections[[#This Row],[Employee]],'[1]Management Hierarchy Report'!$A$2:$C$3607, 3, 0)</f>
        <v>Andrew Stephens</v>
      </c>
      <c r="H3688" s="48" t="s">
        <v>77</v>
      </c>
      <c r="I3688" s="61" t="s">
        <v>70</v>
      </c>
      <c r="J3688" s="61" t="str">
        <f>VLOOKUP(Corrections[[#This Row],[Employee]],[1]!Expense_Data[#Data],14,0)</f>
        <v>SL223@tidalwaveautospa.com</v>
      </c>
      <c r="K3688" s="68">
        <v>45540</v>
      </c>
    </row>
    <row r="3689" spans="1:11" hidden="1" x14ac:dyDescent="0.25">
      <c r="A3689" s="61" t="s">
        <v>385</v>
      </c>
      <c r="B3689" s="61" t="s">
        <v>13091</v>
      </c>
      <c r="C3689" s="50">
        <v>40.799999999999997</v>
      </c>
      <c r="D3689" s="66">
        <v>45490</v>
      </c>
      <c r="E3689" s="61" t="s">
        <v>13030</v>
      </c>
      <c r="F3689" s="61"/>
      <c r="G3689" s="61" t="str">
        <f>VLOOKUP(Corrections[[#This Row],[Employee]],'[1]Management Hierarchy Report'!$A$2:$C$3607, 3, 0)</f>
        <v>Andrew Stephens</v>
      </c>
      <c r="H3689" s="48" t="s">
        <v>77</v>
      </c>
      <c r="I3689" s="61" t="s">
        <v>70</v>
      </c>
      <c r="J3689" s="61" t="str">
        <f>VLOOKUP(Corrections[[#This Row],[Employee]],[1]!Expense_Data[#Data],14,0)</f>
        <v>SL223@tidalwaveautospa.com</v>
      </c>
      <c r="K3689" s="68">
        <v>45540</v>
      </c>
    </row>
    <row r="3690" spans="1:11" hidden="1" x14ac:dyDescent="0.25">
      <c r="A3690" s="70" t="s">
        <v>374</v>
      </c>
      <c r="B3690" s="70" t="s">
        <v>13077</v>
      </c>
      <c r="C3690" s="50">
        <v>51.26</v>
      </c>
      <c r="D3690" s="71">
        <v>45461</v>
      </c>
      <c r="E3690" s="61" t="s">
        <v>13030</v>
      </c>
      <c r="F3690" s="61"/>
      <c r="G3690" s="61" t="str">
        <f>VLOOKUP(Corrections[[#This Row],[Employee]],'[1]Management Hierarchy Report'!$A$2:$C$3607, 3, 0)</f>
        <v>Cory Cummings</v>
      </c>
      <c r="H3690" s="48" t="s">
        <v>77</v>
      </c>
      <c r="I3690" s="61" t="s">
        <v>70</v>
      </c>
      <c r="J3690" s="61" t="str">
        <f>VLOOKUP(Corrections[[#This Row],[Employee]],[1]!Expense_Data[#Data],14,0)</f>
        <v>SL253@tidalwaveautospa.com</v>
      </c>
      <c r="K3690" s="68">
        <v>45540</v>
      </c>
    </row>
    <row r="3691" spans="1:11" hidden="1" x14ac:dyDescent="0.25">
      <c r="A3691" s="70" t="s">
        <v>374</v>
      </c>
      <c r="B3691" s="70" t="s">
        <v>13077</v>
      </c>
      <c r="C3691" s="50">
        <v>71.84</v>
      </c>
      <c r="D3691" s="71">
        <v>45475</v>
      </c>
      <c r="E3691" s="61" t="s">
        <v>13030</v>
      </c>
      <c r="F3691" s="61"/>
      <c r="G3691" s="61" t="str">
        <f>VLOOKUP(Corrections[[#This Row],[Employee]],'[1]Management Hierarchy Report'!$A$2:$C$3607, 3, 0)</f>
        <v>Cory Cummings</v>
      </c>
      <c r="H3691" s="48" t="s">
        <v>77</v>
      </c>
      <c r="I3691" s="61" t="s">
        <v>70</v>
      </c>
      <c r="J3691" s="61" t="str">
        <f>VLOOKUP(Corrections[[#This Row],[Employee]],[1]!Expense_Data[#Data],14,0)</f>
        <v>SL253@tidalwaveautospa.com</v>
      </c>
      <c r="K3691" s="68">
        <v>45540</v>
      </c>
    </row>
    <row r="3692" spans="1:11" hidden="1" x14ac:dyDescent="0.25">
      <c r="A3692" s="61" t="s">
        <v>374</v>
      </c>
      <c r="B3692" s="61" t="s">
        <v>13077</v>
      </c>
      <c r="C3692" s="50">
        <v>359.24</v>
      </c>
      <c r="D3692" s="66">
        <v>45479</v>
      </c>
      <c r="E3692" s="61" t="s">
        <v>146</v>
      </c>
      <c r="F3692" s="61"/>
      <c r="G3692" s="61" t="str">
        <f>VLOOKUP(Corrections[[#This Row],[Employee]],'[1]Management Hierarchy Report'!$A$2:$C$3607, 3, 0)</f>
        <v>Cory Cummings</v>
      </c>
      <c r="H3692" s="48" t="s">
        <v>77</v>
      </c>
      <c r="I3692" s="61" t="s">
        <v>70</v>
      </c>
      <c r="J3692" s="61" t="str">
        <f>VLOOKUP(Corrections[[#This Row],[Employee]],[1]!Expense_Data[#Data],14,0)</f>
        <v>SL253@tidalwaveautospa.com</v>
      </c>
      <c r="K3692" s="68">
        <v>45540</v>
      </c>
    </row>
    <row r="3693" spans="1:11" hidden="1" x14ac:dyDescent="0.25">
      <c r="A3693" s="61" t="s">
        <v>719</v>
      </c>
      <c r="B3693" s="61" t="s">
        <v>12984</v>
      </c>
      <c r="C3693" s="50">
        <v>58.83</v>
      </c>
      <c r="D3693" s="66">
        <v>45462</v>
      </c>
      <c r="E3693" s="61" t="s">
        <v>13030</v>
      </c>
      <c r="F3693" s="61"/>
      <c r="G3693" s="61" t="str">
        <f>VLOOKUP(Corrections[[#This Row],[Employee]],'[1]Management Hierarchy Report'!$A$2:$C$3607, 3, 0)</f>
        <v>Andrew Strevel</v>
      </c>
      <c r="H3693" s="48" t="s">
        <v>77</v>
      </c>
      <c r="I3693" s="61" t="s">
        <v>70</v>
      </c>
      <c r="J3693" s="61" t="str">
        <f>VLOOKUP(Corrections[[#This Row],[Employee]],[1]!Expense_Data[#Data],14,0)</f>
        <v>SL203@tidalwaveautospa.com</v>
      </c>
      <c r="K3693" s="68">
        <v>45540</v>
      </c>
    </row>
    <row r="3694" spans="1:11" hidden="1" x14ac:dyDescent="0.25">
      <c r="A3694" s="61" t="s">
        <v>719</v>
      </c>
      <c r="B3694" s="61" t="s">
        <v>12984</v>
      </c>
      <c r="C3694" s="50">
        <v>25.4</v>
      </c>
      <c r="D3694" s="66">
        <v>45471</v>
      </c>
      <c r="E3694" s="61" t="s">
        <v>13030</v>
      </c>
      <c r="F3694" s="61"/>
      <c r="G3694" s="61" t="str">
        <f>VLOOKUP(Corrections[[#This Row],[Employee]],'[1]Management Hierarchy Report'!$A$2:$C$3607, 3, 0)</f>
        <v>Andrew Strevel</v>
      </c>
      <c r="H3694" s="48" t="s">
        <v>77</v>
      </c>
      <c r="I3694" s="61" t="s">
        <v>70</v>
      </c>
      <c r="J3694" s="61" t="str">
        <f>VLOOKUP(Corrections[[#This Row],[Employee]],[1]!Expense_Data[#Data],14,0)</f>
        <v>SL203@tidalwaveautospa.com</v>
      </c>
      <c r="K3694" s="68">
        <v>45540</v>
      </c>
    </row>
    <row r="3695" spans="1:11" hidden="1" x14ac:dyDescent="0.25">
      <c r="A3695" s="61" t="s">
        <v>389</v>
      </c>
      <c r="B3695" s="61" t="s">
        <v>14000</v>
      </c>
      <c r="C3695" s="50">
        <v>74.09</v>
      </c>
      <c r="D3695" s="66">
        <v>45504</v>
      </c>
      <c r="E3695" s="61" t="s">
        <v>13828</v>
      </c>
      <c r="F3695" s="61" t="s">
        <v>25</v>
      </c>
      <c r="G3695" s="61" t="str">
        <f>VLOOKUP(Corrections[[#This Row],[Employee]],'[1]Management Hierarchy Report'!$A$2:$C$3607, 3, 0)</f>
        <v>Steven Kyriazis</v>
      </c>
      <c r="H3695" s="48" t="s">
        <v>77</v>
      </c>
      <c r="I3695" s="61" t="s">
        <v>70</v>
      </c>
      <c r="J3695" s="61" t="str">
        <f>VLOOKUP(Corrections[[#This Row],[Employee]],[1]!Expense_Data[#Data],14,0)</f>
        <v>SL249@tidalwaveautospa.com</v>
      </c>
      <c r="K3695" s="68">
        <v>45540</v>
      </c>
    </row>
    <row r="3696" spans="1:11" hidden="1" x14ac:dyDescent="0.25">
      <c r="A3696" s="70" t="s">
        <v>389</v>
      </c>
      <c r="B3696" s="70" t="s">
        <v>14000</v>
      </c>
      <c r="C3696" s="50">
        <v>26.89</v>
      </c>
      <c r="D3696" s="71">
        <v>45505</v>
      </c>
      <c r="E3696" s="61" t="s">
        <v>13828</v>
      </c>
      <c r="F3696" s="61" t="s">
        <v>13</v>
      </c>
      <c r="G3696" s="61" t="str">
        <f>VLOOKUP(Corrections[[#This Row],[Employee]],'[1]Management Hierarchy Report'!$A$2:$C$3607, 3, 0)</f>
        <v>Steven Kyriazis</v>
      </c>
      <c r="H3696" s="48" t="s">
        <v>77</v>
      </c>
      <c r="I3696" s="61" t="s">
        <v>70</v>
      </c>
      <c r="J3696" s="61" t="str">
        <f>VLOOKUP(Corrections[[#This Row],[Employee]],[1]!Expense_Data[#Data],14,0)</f>
        <v>SL249@tidalwaveautospa.com</v>
      </c>
      <c r="K3696" s="68">
        <v>45540</v>
      </c>
    </row>
    <row r="3697" spans="1:11" hidden="1" x14ac:dyDescent="0.25">
      <c r="A3697" s="61" t="s">
        <v>2624</v>
      </c>
      <c r="B3697" s="61" t="s">
        <v>13815</v>
      </c>
      <c r="C3697" s="50">
        <v>50.15</v>
      </c>
      <c r="D3697" s="66">
        <v>45471</v>
      </c>
      <c r="E3697" s="61" t="s">
        <v>13030</v>
      </c>
      <c r="F3697" s="61"/>
      <c r="G3697" s="61" t="str">
        <f>VLOOKUP(Corrections[[#This Row],[Employee]],'[1]Management Hierarchy Report'!$A$2:$C$3607, 3, 0)</f>
        <v>Wesley Kurtz</v>
      </c>
      <c r="H3697" s="48" t="s">
        <v>77</v>
      </c>
      <c r="I3697" s="61" t="s">
        <v>70</v>
      </c>
      <c r="J3697" s="61" t="str">
        <f>VLOOKUP(Corrections[[#This Row],[Employee]],[1]!Expense_Data[#Data],14,0)</f>
        <v>SL278@tidalwaveautospa.com</v>
      </c>
      <c r="K3697" s="68">
        <v>45540</v>
      </c>
    </row>
    <row r="3698" spans="1:11" hidden="1" x14ac:dyDescent="0.25">
      <c r="A3698" s="61" t="s">
        <v>670</v>
      </c>
      <c r="B3698" s="61" t="s">
        <v>14008</v>
      </c>
      <c r="C3698" s="50">
        <v>188.89</v>
      </c>
      <c r="D3698" s="66">
        <v>45497</v>
      </c>
      <c r="E3698" s="61" t="s">
        <v>13828</v>
      </c>
      <c r="F3698" s="61" t="s">
        <v>47</v>
      </c>
      <c r="G3698" s="61" t="str">
        <f>VLOOKUP(Corrections[[#This Row],[Employee]],'[1]Management Hierarchy Report'!$A$2:$C$3607, 3, 0)</f>
        <v>Ricky Doyle</v>
      </c>
      <c r="H3698" s="48" t="s">
        <v>77</v>
      </c>
      <c r="I3698" s="61" t="s">
        <v>70</v>
      </c>
      <c r="J3698" s="61" t="str">
        <f>VLOOKUP(Corrections[[#This Row],[Employee]],[1]!Expense_Data[#Data],14,0)</f>
        <v>SL186@tidalwaveautospa.com</v>
      </c>
      <c r="K3698" s="68">
        <v>45540</v>
      </c>
    </row>
    <row r="3699" spans="1:11" hidden="1" x14ac:dyDescent="0.25">
      <c r="A3699" s="61" t="s">
        <v>5460</v>
      </c>
      <c r="B3699" s="61" t="s">
        <v>13004</v>
      </c>
      <c r="C3699" s="50">
        <v>157.21</v>
      </c>
      <c r="D3699" s="66">
        <v>45461</v>
      </c>
      <c r="E3699" s="61" t="s">
        <v>13828</v>
      </c>
      <c r="F3699" s="61" t="s">
        <v>21</v>
      </c>
      <c r="G3699" s="61" t="str">
        <f>VLOOKUP(Corrections[[#This Row],[Employee]],'[1]Management Hierarchy Report'!$A$2:$C$3607, 3, 0)</f>
        <v>Derek Schillinger</v>
      </c>
      <c r="H3699" s="48" t="s">
        <v>77</v>
      </c>
      <c r="I3699" s="61" t="s">
        <v>70</v>
      </c>
      <c r="J3699" s="61" t="str">
        <f>VLOOKUP(Corrections[[#This Row],[Employee]],[1]!Expense_Data[#Data],14,0)</f>
        <v>SL266@tidalwaveautospa.com</v>
      </c>
      <c r="K3699" s="68">
        <v>45540</v>
      </c>
    </row>
    <row r="3700" spans="1:11" hidden="1" x14ac:dyDescent="0.25">
      <c r="A3700" s="61" t="s">
        <v>5460</v>
      </c>
      <c r="B3700" s="61" t="s">
        <v>13004</v>
      </c>
      <c r="C3700" s="50">
        <v>104.78</v>
      </c>
      <c r="D3700" s="66">
        <v>45461</v>
      </c>
      <c r="E3700" s="61" t="s">
        <v>13828</v>
      </c>
      <c r="F3700" s="61" t="s">
        <v>21</v>
      </c>
      <c r="G3700" s="61" t="str">
        <f>VLOOKUP(Corrections[[#This Row],[Employee]],'[1]Management Hierarchy Report'!$A$2:$C$3607, 3, 0)</f>
        <v>Derek Schillinger</v>
      </c>
      <c r="H3700" s="48" t="s">
        <v>77</v>
      </c>
      <c r="I3700" s="61" t="s">
        <v>70</v>
      </c>
      <c r="J3700" s="61" t="str">
        <f>VLOOKUP(Corrections[[#This Row],[Employee]],[1]!Expense_Data[#Data],14,0)</f>
        <v>SL266@tidalwaveautospa.com</v>
      </c>
      <c r="K3700" s="68">
        <v>45540</v>
      </c>
    </row>
    <row r="3701" spans="1:11" hidden="1" x14ac:dyDescent="0.25">
      <c r="A3701" s="61" t="s">
        <v>5460</v>
      </c>
      <c r="B3701" s="61" t="s">
        <v>13004</v>
      </c>
      <c r="C3701" s="50">
        <v>149.04</v>
      </c>
      <c r="D3701" s="66">
        <v>45469</v>
      </c>
      <c r="E3701" s="61" t="s">
        <v>13828</v>
      </c>
      <c r="F3701" s="61" t="s">
        <v>14339</v>
      </c>
      <c r="G3701" s="61" t="str">
        <f>VLOOKUP(Corrections[[#This Row],[Employee]],'[1]Management Hierarchy Report'!$A$2:$C$3607, 3, 0)</f>
        <v>Derek Schillinger</v>
      </c>
      <c r="H3701" s="48" t="s">
        <v>77</v>
      </c>
      <c r="I3701" s="61" t="s">
        <v>70</v>
      </c>
      <c r="J3701" s="61" t="str">
        <f>VLOOKUP(Corrections[[#This Row],[Employee]],[1]!Expense_Data[#Data],14,0)</f>
        <v>SL266@tidalwaveautospa.com</v>
      </c>
      <c r="K3701" s="68">
        <v>45540</v>
      </c>
    </row>
    <row r="3702" spans="1:11" hidden="1" x14ac:dyDescent="0.25">
      <c r="A3702" s="61" t="s">
        <v>5460</v>
      </c>
      <c r="B3702" s="61" t="s">
        <v>13004</v>
      </c>
      <c r="C3702" s="50">
        <v>62.97</v>
      </c>
      <c r="D3702" s="66">
        <v>45471</v>
      </c>
      <c r="E3702" s="61" t="s">
        <v>13828</v>
      </c>
      <c r="F3702" s="61" t="s">
        <v>21</v>
      </c>
      <c r="G3702" s="61" t="str">
        <f>VLOOKUP(Corrections[[#This Row],[Employee]],'[1]Management Hierarchy Report'!$A$2:$C$3607, 3, 0)</f>
        <v>Derek Schillinger</v>
      </c>
      <c r="H3702" s="48" t="s">
        <v>77</v>
      </c>
      <c r="I3702" s="61" t="s">
        <v>70</v>
      </c>
      <c r="J3702" s="61" t="str">
        <f>VLOOKUP(Corrections[[#This Row],[Employee]],[1]!Expense_Data[#Data],14,0)</f>
        <v>SL266@tidalwaveautospa.com</v>
      </c>
      <c r="K3702" s="68">
        <v>45540</v>
      </c>
    </row>
    <row r="3703" spans="1:11" hidden="1" x14ac:dyDescent="0.25">
      <c r="A3703" s="61" t="s">
        <v>5460</v>
      </c>
      <c r="B3703" s="61" t="s">
        <v>13010</v>
      </c>
      <c r="C3703" s="50">
        <v>129.08000000000001</v>
      </c>
      <c r="D3703" s="66">
        <v>45487</v>
      </c>
      <c r="E3703" s="61" t="s">
        <v>13828</v>
      </c>
      <c r="F3703" s="61" t="s">
        <v>21</v>
      </c>
      <c r="G3703" s="61" t="str">
        <f>VLOOKUP(Corrections[[#This Row],[Employee]],'[1]Management Hierarchy Report'!$A$2:$C$3607, 3, 0)</f>
        <v>Derek Schillinger</v>
      </c>
      <c r="H3703" s="48" t="s">
        <v>77</v>
      </c>
      <c r="I3703" s="61" t="s">
        <v>70</v>
      </c>
      <c r="J3703" s="61" t="str">
        <f>VLOOKUP(Corrections[[#This Row],[Employee]],[1]!Expense_Data[#Data],14,0)</f>
        <v>SL266@tidalwaveautospa.com</v>
      </c>
      <c r="K3703" s="68">
        <v>45540</v>
      </c>
    </row>
    <row r="3704" spans="1:11" hidden="1" x14ac:dyDescent="0.25">
      <c r="A3704" s="61" t="s">
        <v>660</v>
      </c>
      <c r="B3704" s="61" t="s">
        <v>13068</v>
      </c>
      <c r="C3704" s="50">
        <v>1304.01</v>
      </c>
      <c r="D3704" s="66">
        <v>45468</v>
      </c>
      <c r="E3704" s="61" t="s">
        <v>13828</v>
      </c>
      <c r="F3704" s="61"/>
      <c r="G3704" s="61" t="str">
        <f>VLOOKUP(Corrections[[#This Row],[Employee]],'[1]Management Hierarchy Report'!$A$2:$C$3607, 3, 0)</f>
        <v>Steven Kyriazis</v>
      </c>
      <c r="H3704" s="48" t="s">
        <v>77</v>
      </c>
      <c r="I3704" s="61" t="s">
        <v>70</v>
      </c>
      <c r="J3704" s="61" t="str">
        <f>VLOOKUP(Corrections[[#This Row],[Employee]],[1]!Expense_Data[#Data],14,0)</f>
        <v>SL270@tidalwaveautospa.com</v>
      </c>
      <c r="K3704" s="68">
        <v>45540</v>
      </c>
    </row>
    <row r="3705" spans="1:11" hidden="1" x14ac:dyDescent="0.25">
      <c r="A3705" s="61" t="s">
        <v>660</v>
      </c>
      <c r="B3705" s="61" t="s">
        <v>13068</v>
      </c>
      <c r="C3705" s="50">
        <v>172.85</v>
      </c>
      <c r="D3705" s="66">
        <v>45474</v>
      </c>
      <c r="E3705" s="61" t="s">
        <v>13828</v>
      </c>
      <c r="F3705" s="61"/>
      <c r="G3705" s="61" t="str">
        <f>VLOOKUP(Corrections[[#This Row],[Employee]],'[1]Management Hierarchy Report'!$A$2:$C$3607, 3, 0)</f>
        <v>Steven Kyriazis</v>
      </c>
      <c r="H3705" s="48" t="s">
        <v>77</v>
      </c>
      <c r="I3705" s="61" t="s">
        <v>70</v>
      </c>
      <c r="J3705" s="61" t="str">
        <f>VLOOKUP(Corrections[[#This Row],[Employee]],[1]!Expense_Data[#Data],14,0)</f>
        <v>SL270@tidalwaveautospa.com</v>
      </c>
      <c r="K3705" s="68">
        <v>45540</v>
      </c>
    </row>
    <row r="3706" spans="1:11" hidden="1" x14ac:dyDescent="0.25">
      <c r="A3706" s="61" t="s">
        <v>451</v>
      </c>
      <c r="B3706" s="61" t="s">
        <v>14151</v>
      </c>
      <c r="C3706" s="50">
        <v>40.56</v>
      </c>
      <c r="D3706" s="66">
        <v>45497</v>
      </c>
      <c r="E3706" s="61" t="s">
        <v>13828</v>
      </c>
      <c r="F3706" s="61" t="s">
        <v>14345</v>
      </c>
      <c r="G3706" s="61" t="str">
        <f>VLOOKUP(Corrections[[#This Row],[Employee]],'[1]Management Hierarchy Report'!$A$2:$C$3607, 3, 0)</f>
        <v>Ricky Doyle</v>
      </c>
      <c r="H3706" s="48" t="s">
        <v>77</v>
      </c>
      <c r="I3706" s="61" t="s">
        <v>70</v>
      </c>
      <c r="J3706" s="61" t="str">
        <f>VLOOKUP(Corrections[[#This Row],[Employee]],[1]!Expense_Data[#Data],14,0)</f>
        <v>SL192@tidalwaveautospa.com</v>
      </c>
      <c r="K3706" s="68">
        <v>45540</v>
      </c>
    </row>
    <row r="3707" spans="1:11" hidden="1" x14ac:dyDescent="0.25">
      <c r="A3707" s="61" t="s">
        <v>694</v>
      </c>
      <c r="B3707" s="61" t="s">
        <v>12982</v>
      </c>
      <c r="C3707" s="50">
        <v>39.33</v>
      </c>
      <c r="D3707" s="66">
        <v>45482</v>
      </c>
      <c r="E3707" s="61" t="s">
        <v>13828</v>
      </c>
      <c r="F3707" s="61"/>
      <c r="G3707" s="61" t="str">
        <f>VLOOKUP(Corrections[[#This Row],[Employee]],'[1]Management Hierarchy Report'!$A$2:$C$3607, 3, 0)</f>
        <v>Joe Chavez</v>
      </c>
      <c r="H3707" s="48" t="s">
        <v>77</v>
      </c>
      <c r="I3707" s="61" t="s">
        <v>70</v>
      </c>
      <c r="J3707" s="61" t="str">
        <f>VLOOKUP(Corrections[[#This Row],[Employee]],[1]!Expense_Data[#Data],14,0)</f>
        <v>SL183@tidalwaveautospa.com</v>
      </c>
      <c r="K3707" s="68">
        <v>45540</v>
      </c>
    </row>
    <row r="3708" spans="1:11" hidden="1" x14ac:dyDescent="0.25">
      <c r="A3708" s="61" t="s">
        <v>510</v>
      </c>
      <c r="B3708" s="61" t="s">
        <v>12993</v>
      </c>
      <c r="C3708" s="50">
        <v>109.43</v>
      </c>
      <c r="D3708" s="66">
        <v>45463</v>
      </c>
      <c r="E3708" s="61" t="s">
        <v>13828</v>
      </c>
      <c r="F3708" s="61"/>
      <c r="G3708" s="61" t="str">
        <f>VLOOKUP(Corrections[[#This Row],[Employee]],'[1]Management Hierarchy Report'!$A$2:$C$3607, 3, 0)</f>
        <v>Bruce Maxwell</v>
      </c>
      <c r="H3708" s="48" t="s">
        <v>77</v>
      </c>
      <c r="I3708" s="61" t="s">
        <v>70</v>
      </c>
      <c r="J3708" s="61" t="str">
        <f>VLOOKUP(Corrections[[#This Row],[Employee]],[1]!Expense_Data[#Data],14,0)</f>
        <v>stephanie.huff@tidalwaveautospa.com</v>
      </c>
      <c r="K3708" s="68">
        <v>45540</v>
      </c>
    </row>
    <row r="3709" spans="1:11" hidden="1" x14ac:dyDescent="0.25">
      <c r="A3709" s="61" t="s">
        <v>6195</v>
      </c>
      <c r="B3709" s="61" t="s">
        <v>13159</v>
      </c>
      <c r="C3709" s="50">
        <v>49.02</v>
      </c>
      <c r="D3709" s="66">
        <v>45453</v>
      </c>
      <c r="E3709" s="61" t="s">
        <v>13828</v>
      </c>
      <c r="F3709" s="61" t="s">
        <v>14341</v>
      </c>
      <c r="G3709" s="61" t="str">
        <f>VLOOKUP(Corrections[[#This Row],[Employee]],'[1]Management Hierarchy Report'!$A$2:$C$3607, 3, 0)</f>
        <v>Cory Cummings</v>
      </c>
      <c r="H3709" s="48" t="s">
        <v>77</v>
      </c>
      <c r="I3709" s="61" t="s">
        <v>70</v>
      </c>
      <c r="J3709" s="61" t="str">
        <f>VLOOKUP(Corrections[[#This Row],[Employee]],[1]!Expense_Data[#Data],14,0)</f>
        <v>SL298@tidalwaveautospa.com</v>
      </c>
      <c r="K3709" s="68">
        <v>45540</v>
      </c>
    </row>
    <row r="3710" spans="1:11" hidden="1" x14ac:dyDescent="0.25">
      <c r="A3710" s="61" t="s">
        <v>104</v>
      </c>
      <c r="B3710" s="61" t="s">
        <v>14392</v>
      </c>
      <c r="C3710" s="50">
        <v>1811.67</v>
      </c>
      <c r="D3710" s="66">
        <v>45546</v>
      </c>
      <c r="E3710" s="61" t="s">
        <v>13870</v>
      </c>
      <c r="F3710" s="61"/>
      <c r="G3710" s="61" t="str">
        <f>VLOOKUP(Corrections[[#This Row],[Employee]],'[1]Management Hierarchy Report'!$A$2:$C$3607, 3, 0)</f>
        <v>Joshua Henderson</v>
      </c>
      <c r="H3710" s="48" t="s">
        <v>13872</v>
      </c>
      <c r="I3710" s="61" t="s">
        <v>70</v>
      </c>
      <c r="J3710" s="61" t="str">
        <f>VLOOKUP(Corrections[[#This Row],[Employee]],[1]!Expense_Data[#Data],14,0)</f>
        <v>Andrea.Traylor@twavelead.com</v>
      </c>
      <c r="K3710" s="68">
        <v>45547</v>
      </c>
    </row>
    <row r="3711" spans="1:11" hidden="1" x14ac:dyDescent="0.25">
      <c r="A3711" s="61" t="s">
        <v>104</v>
      </c>
      <c r="B3711" s="61" t="s">
        <v>14391</v>
      </c>
      <c r="C3711" s="50">
        <v>204.99</v>
      </c>
      <c r="D3711" s="66">
        <v>45546</v>
      </c>
      <c r="E3711" s="61" t="s">
        <v>13870</v>
      </c>
      <c r="F3711" s="61"/>
      <c r="G3711" s="61" t="str">
        <f>VLOOKUP(Corrections[[#This Row],[Employee]],'[1]Management Hierarchy Report'!$A$2:$C$3607, 3, 0)</f>
        <v>Joshua Henderson</v>
      </c>
      <c r="H3711" s="48" t="s">
        <v>13872</v>
      </c>
      <c r="I3711" s="61" t="s">
        <v>70</v>
      </c>
      <c r="J3711" s="61" t="str">
        <f>VLOOKUP(Corrections[[#This Row],[Employee]],[1]!Expense_Data[#Data],14,0)</f>
        <v>Andrea.Traylor@twavelead.com</v>
      </c>
      <c r="K3711" s="68">
        <v>45547</v>
      </c>
    </row>
    <row r="3712" spans="1:11" hidden="1" x14ac:dyDescent="0.25">
      <c r="A3712" s="61" t="s">
        <v>14395</v>
      </c>
      <c r="B3712" s="61" t="s">
        <v>14396</v>
      </c>
      <c r="C3712" s="50">
        <v>76.5</v>
      </c>
      <c r="D3712" s="66">
        <v>45544</v>
      </c>
      <c r="E3712" s="61" t="s">
        <v>13870</v>
      </c>
      <c r="F3712" s="61"/>
      <c r="G3712" s="61" t="str">
        <f>VLOOKUP(Corrections[[#This Row],[Employee]],'[1]Management Hierarchy Report'!$A$2:$C$3607, 3, 0)</f>
        <v>Kevin McGonigle</v>
      </c>
      <c r="H3712" s="48" t="s">
        <v>13872</v>
      </c>
      <c r="I3712" s="61" t="s">
        <v>70</v>
      </c>
      <c r="J3712" s="61" t="e">
        <f>VLOOKUP(Corrections[[#This Row],[Employee]],[1]!Expense_Data[#Data],14,0)</f>
        <v>#N/A</v>
      </c>
      <c r="K3712" s="68">
        <v>45547</v>
      </c>
    </row>
    <row r="3713" spans="1:11" hidden="1" x14ac:dyDescent="0.25">
      <c r="A3713" s="61" t="s">
        <v>325</v>
      </c>
      <c r="B3713" s="61" t="s">
        <v>14361</v>
      </c>
      <c r="C3713" s="50">
        <v>56.38</v>
      </c>
      <c r="D3713" s="66">
        <v>45519</v>
      </c>
      <c r="E3713" s="61" t="s">
        <v>146</v>
      </c>
      <c r="F3713" s="61"/>
      <c r="G3713" s="61" t="str">
        <f>VLOOKUP(Corrections[[#This Row],[Employee]],'[1]Management Hierarchy Report'!$A$2:$C$3607, 3, 0)</f>
        <v>Wesley Kurtz</v>
      </c>
      <c r="H3713" s="48" t="s">
        <v>77</v>
      </c>
      <c r="I3713" s="61" t="s">
        <v>70</v>
      </c>
      <c r="J3713" s="61" t="str">
        <f>VLOOKUP(Corrections[[#This Row],[Employee]],[1]!Expense_Data[#Data],14,0)</f>
        <v>SL271@tidalwaveautospa.com</v>
      </c>
      <c r="K3713" s="68">
        <v>45547</v>
      </c>
    </row>
    <row r="3714" spans="1:11" hidden="1" x14ac:dyDescent="0.25">
      <c r="A3714" s="61" t="s">
        <v>325</v>
      </c>
      <c r="B3714" s="61" t="s">
        <v>14361</v>
      </c>
      <c r="C3714" s="50">
        <v>72.34</v>
      </c>
      <c r="D3714" s="66">
        <v>45521</v>
      </c>
      <c r="E3714" s="61" t="s">
        <v>146</v>
      </c>
      <c r="F3714" s="61"/>
      <c r="G3714" s="61" t="str">
        <f>VLOOKUP(Corrections[[#This Row],[Employee]],'[1]Management Hierarchy Report'!$A$2:$C$3607, 3, 0)</f>
        <v>Wesley Kurtz</v>
      </c>
      <c r="H3714" s="48" t="s">
        <v>77</v>
      </c>
      <c r="I3714" s="61" t="s">
        <v>70</v>
      </c>
      <c r="J3714" s="61" t="str">
        <f>VLOOKUP(Corrections[[#This Row],[Employee]],[1]!Expense_Data[#Data],14,0)</f>
        <v>SL271@tidalwaveautospa.com</v>
      </c>
      <c r="K3714" s="68">
        <v>45547</v>
      </c>
    </row>
    <row r="3715" spans="1:11" hidden="1" x14ac:dyDescent="0.25">
      <c r="A3715" s="61" t="s">
        <v>325</v>
      </c>
      <c r="B3715" s="61" t="s">
        <v>14361</v>
      </c>
      <c r="C3715" s="50">
        <v>236.52</v>
      </c>
      <c r="D3715" s="66">
        <v>45521</v>
      </c>
      <c r="E3715" s="61" t="s">
        <v>146</v>
      </c>
      <c r="F3715" s="61"/>
      <c r="G3715" s="61" t="str">
        <f>VLOOKUP(Corrections[[#This Row],[Employee]],'[1]Management Hierarchy Report'!$A$2:$C$3607, 3, 0)</f>
        <v>Wesley Kurtz</v>
      </c>
      <c r="H3715" s="48" t="s">
        <v>77</v>
      </c>
      <c r="I3715" s="61" t="s">
        <v>70</v>
      </c>
      <c r="J3715" s="61" t="str">
        <f>VLOOKUP(Corrections[[#This Row],[Employee]],[1]!Expense_Data[#Data],14,0)</f>
        <v>SL271@tidalwaveautospa.com</v>
      </c>
      <c r="K3715" s="68">
        <v>45547</v>
      </c>
    </row>
    <row r="3716" spans="1:11" hidden="1" x14ac:dyDescent="0.25">
      <c r="A3716" s="61" t="s">
        <v>325</v>
      </c>
      <c r="B3716" s="61" t="s">
        <v>14363</v>
      </c>
      <c r="C3716" s="50">
        <v>235.04</v>
      </c>
      <c r="D3716" s="66">
        <v>45529</v>
      </c>
      <c r="E3716" s="61" t="s">
        <v>13870</v>
      </c>
      <c r="F3716" s="61"/>
      <c r="G3716" s="61" t="str">
        <f>VLOOKUP(Corrections[[#This Row],[Employee]],'[1]Management Hierarchy Report'!$A$2:$C$3607, 3, 0)</f>
        <v>Wesley Kurtz</v>
      </c>
      <c r="H3716" s="48" t="s">
        <v>13872</v>
      </c>
      <c r="I3716" s="61" t="s">
        <v>70</v>
      </c>
      <c r="J3716" s="61" t="str">
        <f>VLOOKUP(Corrections[[#This Row],[Employee]],[1]!Expense_Data[#Data],14,0)</f>
        <v>SL271@tidalwaveautospa.com</v>
      </c>
      <c r="K3716" s="68">
        <v>45547</v>
      </c>
    </row>
    <row r="3717" spans="1:11" hidden="1" x14ac:dyDescent="0.25">
      <c r="A3717" s="61" t="s">
        <v>325</v>
      </c>
      <c r="B3717" s="61" t="s">
        <v>14404</v>
      </c>
      <c r="C3717" s="50">
        <v>141.72</v>
      </c>
      <c r="D3717" s="66">
        <v>45536</v>
      </c>
      <c r="E3717" s="61" t="s">
        <v>13870</v>
      </c>
      <c r="F3717" s="61"/>
      <c r="G3717" s="61" t="str">
        <f>VLOOKUP(Corrections[[#This Row],[Employee]],'[1]Management Hierarchy Report'!$A$2:$C$3607, 3, 0)</f>
        <v>Wesley Kurtz</v>
      </c>
      <c r="H3717" s="48" t="s">
        <v>13872</v>
      </c>
      <c r="I3717" s="61" t="s">
        <v>70</v>
      </c>
      <c r="J3717" s="61" t="str">
        <f>VLOOKUP(Corrections[[#This Row],[Employee]],[1]!Expense_Data[#Data],14,0)</f>
        <v>SL271@tidalwaveautospa.com</v>
      </c>
      <c r="K3717" s="68">
        <v>45547</v>
      </c>
    </row>
    <row r="3718" spans="1:11" hidden="1" x14ac:dyDescent="0.25">
      <c r="A3718" s="61" t="s">
        <v>6112</v>
      </c>
      <c r="B3718" s="61" t="s">
        <v>14364</v>
      </c>
      <c r="C3718" s="50">
        <v>25.16</v>
      </c>
      <c r="D3718" s="66">
        <v>45515</v>
      </c>
      <c r="E3718" s="61" t="s">
        <v>521</v>
      </c>
      <c r="F3718" s="61"/>
      <c r="G3718" s="61" t="str">
        <f>VLOOKUP(Corrections[[#This Row],[Employee]],'[1]Management Hierarchy Report'!$A$2:$C$3607, 3, 0)</f>
        <v>Cory Cummings</v>
      </c>
      <c r="H3718" s="48" t="s">
        <v>77</v>
      </c>
      <c r="I3718" s="61" t="s">
        <v>70</v>
      </c>
      <c r="J3718" s="61" t="str">
        <f>VLOOKUP(Corrections[[#This Row],[Employee]],[1]!Expense_Data[#Data],14,0)</f>
        <v>SL195@tidalwaveautospa.com</v>
      </c>
      <c r="K3718" s="68">
        <v>45547</v>
      </c>
    </row>
    <row r="3719" spans="1:11" hidden="1" x14ac:dyDescent="0.25">
      <c r="A3719" s="61" t="s">
        <v>6112</v>
      </c>
      <c r="B3719" s="61" t="s">
        <v>14299</v>
      </c>
      <c r="C3719" s="50">
        <v>320</v>
      </c>
      <c r="D3719" s="66">
        <v>45383</v>
      </c>
      <c r="E3719" s="61" t="s">
        <v>71</v>
      </c>
      <c r="F3719" s="61"/>
      <c r="G3719" s="61" t="str">
        <f>VLOOKUP(Corrections[[#This Row],[Employee]],'[1]Management Hierarchy Report'!$A$2:$C$3607, 3, 0)</f>
        <v>Cory Cummings</v>
      </c>
      <c r="H3719" s="48" t="s">
        <v>77</v>
      </c>
      <c r="I3719" s="61" t="s">
        <v>70</v>
      </c>
      <c r="J3719" s="61" t="str">
        <f>VLOOKUP(Corrections[[#This Row],[Employee]],[1]!Expense_Data[#Data],14,0)</f>
        <v>SL195@tidalwaveautospa.com</v>
      </c>
      <c r="K3719" s="68">
        <v>45547</v>
      </c>
    </row>
    <row r="3720" spans="1:11" hidden="1" x14ac:dyDescent="0.25">
      <c r="A3720" s="61" t="s">
        <v>219</v>
      </c>
      <c r="B3720" s="61" t="s">
        <v>14365</v>
      </c>
      <c r="C3720" s="50">
        <v>52.91</v>
      </c>
      <c r="D3720" s="66">
        <v>45531</v>
      </c>
      <c r="E3720" s="61" t="s">
        <v>13870</v>
      </c>
      <c r="F3720" s="61"/>
      <c r="G3720" s="61" t="str">
        <f>VLOOKUP(Corrections[[#This Row],[Employee]],'[1]Management Hierarchy Report'!$A$2:$C$3607, 3, 0)</f>
        <v>Cory Cummings</v>
      </c>
      <c r="H3720" s="48" t="s">
        <v>13872</v>
      </c>
      <c r="I3720" s="61" t="s">
        <v>70</v>
      </c>
      <c r="J3720" s="61" t="str">
        <f>VLOOKUP(Corrections[[#This Row],[Employee]],[1]!Expense_Data[#Data],14,0)</f>
        <v>SL232@tidalwaveautospa.com</v>
      </c>
      <c r="K3720" s="68">
        <v>45547</v>
      </c>
    </row>
    <row r="3721" spans="1:11" hidden="1" x14ac:dyDescent="0.25">
      <c r="A3721" s="61" t="s">
        <v>219</v>
      </c>
      <c r="B3721" s="61" t="s">
        <v>14382</v>
      </c>
      <c r="C3721" s="50">
        <v>379.95</v>
      </c>
      <c r="D3721" s="66">
        <v>45546</v>
      </c>
      <c r="E3721" s="61" t="s">
        <v>13870</v>
      </c>
      <c r="F3721" s="61"/>
      <c r="G3721" s="61" t="str">
        <f>VLOOKUP(Corrections[[#This Row],[Employee]],'[1]Management Hierarchy Report'!$A$2:$C$3607, 3, 0)</f>
        <v>Cory Cummings</v>
      </c>
      <c r="H3721" s="48" t="s">
        <v>13872</v>
      </c>
      <c r="I3721" s="61" t="s">
        <v>70</v>
      </c>
      <c r="J3721" s="61" t="str">
        <f>VLOOKUP(Corrections[[#This Row],[Employee]],[1]!Expense_Data[#Data],14,0)</f>
        <v>SL232@tidalwaveautospa.com</v>
      </c>
      <c r="K3721" s="68">
        <v>45547</v>
      </c>
    </row>
    <row r="3722" spans="1:11" hidden="1" x14ac:dyDescent="0.25">
      <c r="A3722" s="61" t="s">
        <v>14367</v>
      </c>
      <c r="B3722" s="61" t="s">
        <v>14368</v>
      </c>
      <c r="C3722" s="50">
        <v>31.32</v>
      </c>
      <c r="D3722" s="66">
        <v>45519</v>
      </c>
      <c r="E3722" s="61" t="s">
        <v>268</v>
      </c>
      <c r="F3722" s="61"/>
      <c r="G3722" s="61" t="str">
        <f>VLOOKUP(Corrections[[#This Row],[Employee]],'[1]Management Hierarchy Report'!$A$2:$C$3607, 3, 0)</f>
        <v>Andrew Strevel</v>
      </c>
      <c r="H3722" s="48" t="s">
        <v>268</v>
      </c>
      <c r="I3722" s="61" t="s">
        <v>70</v>
      </c>
      <c r="J3722" s="61" t="e">
        <f>VLOOKUP(Corrections[[#This Row],[Employee]],[1]!Expense_Data[#Data],14,0)</f>
        <v>#N/A</v>
      </c>
      <c r="K3722" s="68">
        <v>45547</v>
      </c>
    </row>
    <row r="3723" spans="1:11" hidden="1" x14ac:dyDescent="0.25">
      <c r="A3723" s="61" t="s">
        <v>316</v>
      </c>
      <c r="B3723" s="61" t="s">
        <v>14379</v>
      </c>
      <c r="C3723" s="50">
        <v>154.12</v>
      </c>
      <c r="D3723" s="66">
        <v>45540</v>
      </c>
      <c r="E3723" s="61" t="s">
        <v>13870</v>
      </c>
      <c r="F3723" s="61"/>
      <c r="G3723" s="61" t="str">
        <f>VLOOKUP(Corrections[[#This Row],[Employee]],'[1]Management Hierarchy Report'!$A$2:$C$3607, 3, 0)</f>
        <v>Derek Schillinger</v>
      </c>
      <c r="H3723" s="48" t="s">
        <v>13872</v>
      </c>
      <c r="I3723" s="61" t="s">
        <v>70</v>
      </c>
      <c r="J3723" s="61" t="str">
        <f>VLOOKUP(Corrections[[#This Row],[Employee]],[1]!Expense_Data[#Data],14,0)</f>
        <v>SL252@tidalwaveautospa.com</v>
      </c>
      <c r="K3723" s="68">
        <v>45547</v>
      </c>
    </row>
    <row r="3724" spans="1:11" hidden="1" x14ac:dyDescent="0.25">
      <c r="A3724" s="61" t="s">
        <v>532</v>
      </c>
      <c r="B3724" s="61" t="s">
        <v>14400</v>
      </c>
      <c r="C3724" s="50">
        <v>157.22999999999999</v>
      </c>
      <c r="D3724" s="66">
        <v>45528</v>
      </c>
      <c r="E3724" s="61" t="s">
        <v>13030</v>
      </c>
      <c r="F3724" s="61"/>
      <c r="G3724" s="61" t="str">
        <f>VLOOKUP(Corrections[[#This Row],[Employee]],'[1]Management Hierarchy Report'!$A$2:$C$3607, 3, 0)</f>
        <v>Steven Kyriazis</v>
      </c>
      <c r="H3724" s="48" t="s">
        <v>77</v>
      </c>
      <c r="I3724" s="61" t="s">
        <v>70</v>
      </c>
      <c r="J3724" s="61" t="str">
        <f>VLOOKUP(Corrections[[#This Row],[Employee]],[1]!Expense_Data[#Data],14,0)</f>
        <v>SL162@tidalwaveautospa.com</v>
      </c>
      <c r="K3724" s="68">
        <v>45547</v>
      </c>
    </row>
    <row r="3725" spans="1:11" hidden="1" x14ac:dyDescent="0.25">
      <c r="A3725" s="61" t="s">
        <v>532</v>
      </c>
      <c r="B3725" s="61" t="s">
        <v>14400</v>
      </c>
      <c r="C3725" s="50">
        <v>227.75</v>
      </c>
      <c r="D3725" s="66">
        <v>45531</v>
      </c>
      <c r="E3725" s="61" t="s">
        <v>12978</v>
      </c>
      <c r="F3725" s="61"/>
      <c r="G3725" s="61" t="str">
        <f>VLOOKUP(Corrections[[#This Row],[Employee]],'[1]Management Hierarchy Report'!$A$2:$C$3607, 3, 0)</f>
        <v>Steven Kyriazis</v>
      </c>
      <c r="H3725" s="48" t="s">
        <v>77</v>
      </c>
      <c r="I3725" s="61" t="s">
        <v>70</v>
      </c>
      <c r="J3725" s="61" t="str">
        <f>VLOOKUP(Corrections[[#This Row],[Employee]],[1]!Expense_Data[#Data],14,0)</f>
        <v>SL162@tidalwaveautospa.com</v>
      </c>
      <c r="K3725" s="68">
        <v>45547</v>
      </c>
    </row>
    <row r="3726" spans="1:11" hidden="1" x14ac:dyDescent="0.25">
      <c r="A3726" s="61" t="s">
        <v>482</v>
      </c>
      <c r="B3726" s="61" t="s">
        <v>14356</v>
      </c>
      <c r="C3726" s="50">
        <v>355.99</v>
      </c>
      <c r="D3726" s="66">
        <v>45534</v>
      </c>
      <c r="E3726" s="61" t="s">
        <v>13870</v>
      </c>
      <c r="F3726" s="61"/>
      <c r="G3726" s="61" t="str">
        <f>VLOOKUP(Corrections[[#This Row],[Employee]],'[1]Management Hierarchy Report'!$A$2:$C$3607, 3, 0)</f>
        <v>Ricky Doyle</v>
      </c>
      <c r="H3726" s="48" t="s">
        <v>13872</v>
      </c>
      <c r="I3726" s="61" t="s">
        <v>70</v>
      </c>
      <c r="J3726" s="61" t="str">
        <f>VLOOKUP(Corrections[[#This Row],[Employee]],[1]!Expense_Data[#Data],14,0)</f>
        <v>SL204@tidalwaveautospa.com</v>
      </c>
      <c r="K3726" s="68">
        <v>45547</v>
      </c>
    </row>
    <row r="3727" spans="1:11" hidden="1" x14ac:dyDescent="0.25">
      <c r="A3727" s="61" t="s">
        <v>13990</v>
      </c>
      <c r="B3727" s="61" t="s">
        <v>14374</v>
      </c>
      <c r="C3727" s="50">
        <v>756.12</v>
      </c>
      <c r="D3727" s="66">
        <v>45540</v>
      </c>
      <c r="E3727" s="61" t="s">
        <v>13870</v>
      </c>
      <c r="F3727" s="61"/>
      <c r="G3727" s="61" t="str">
        <f>VLOOKUP(Corrections[[#This Row],[Employee]],'[1]Management Hierarchy Report'!$A$2:$C$3607, 3, 0)</f>
        <v>Joe Chavez</v>
      </c>
      <c r="H3727" s="48" t="s">
        <v>13872</v>
      </c>
      <c r="I3727" s="61" t="s">
        <v>70</v>
      </c>
      <c r="J3727" s="61" t="str">
        <f>VLOOKUP(Corrections[[#This Row],[Employee]],[1]!Expense_Data[#Data],14,0)</f>
        <v>carl.woessner@tidalwaveautospa.com</v>
      </c>
      <c r="K3727" s="68">
        <v>45547</v>
      </c>
    </row>
    <row r="3728" spans="1:11" hidden="1" x14ac:dyDescent="0.25">
      <c r="A3728" s="61" t="s">
        <v>13990</v>
      </c>
      <c r="B3728" s="61" t="s">
        <v>14372</v>
      </c>
      <c r="C3728" s="50">
        <v>37.65</v>
      </c>
      <c r="D3728" s="66">
        <v>45540</v>
      </c>
      <c r="E3728" s="61" t="s">
        <v>13870</v>
      </c>
      <c r="F3728" s="61"/>
      <c r="G3728" s="61" t="str">
        <f>VLOOKUP(Corrections[[#This Row],[Employee]],'[1]Management Hierarchy Report'!$A$2:$C$3607, 3, 0)</f>
        <v>Joe Chavez</v>
      </c>
      <c r="H3728" s="48" t="s">
        <v>13872</v>
      </c>
      <c r="I3728" s="61" t="s">
        <v>70</v>
      </c>
      <c r="J3728" s="61" t="str">
        <f>VLOOKUP(Corrections[[#This Row],[Employee]],[1]!Expense_Data[#Data],14,0)</f>
        <v>carl.woessner@tidalwaveautospa.com</v>
      </c>
      <c r="K3728" s="68">
        <v>45547</v>
      </c>
    </row>
    <row r="3729" spans="1:11" hidden="1" x14ac:dyDescent="0.25">
      <c r="A3729" s="61" t="s">
        <v>13990</v>
      </c>
      <c r="B3729" s="61" t="s">
        <v>14373</v>
      </c>
      <c r="C3729" s="50">
        <v>21.9</v>
      </c>
      <c r="D3729" s="66">
        <v>45540</v>
      </c>
      <c r="E3729" s="61" t="s">
        <v>12978</v>
      </c>
      <c r="F3729" s="61"/>
      <c r="G3729" s="61" t="str">
        <f>VLOOKUP(Corrections[[#This Row],[Employee]],'[1]Management Hierarchy Report'!$A$2:$C$3607, 3, 0)</f>
        <v>Joe Chavez</v>
      </c>
      <c r="H3729" s="48" t="s">
        <v>77</v>
      </c>
      <c r="I3729" s="61" t="s">
        <v>70</v>
      </c>
      <c r="J3729" s="61" t="str">
        <f>VLOOKUP(Corrections[[#This Row],[Employee]],[1]!Expense_Data[#Data],14,0)</f>
        <v>carl.woessner@tidalwaveautospa.com</v>
      </c>
      <c r="K3729" s="68">
        <v>45547</v>
      </c>
    </row>
    <row r="3730" spans="1:11" hidden="1" x14ac:dyDescent="0.25">
      <c r="A3730" s="61" t="s">
        <v>13990</v>
      </c>
      <c r="B3730" s="61" t="s">
        <v>14373</v>
      </c>
      <c r="C3730" s="50">
        <v>40.32</v>
      </c>
      <c r="D3730" s="66">
        <v>45540</v>
      </c>
      <c r="E3730" s="61" t="s">
        <v>12978</v>
      </c>
      <c r="F3730" s="61"/>
      <c r="G3730" s="61" t="str">
        <f>VLOOKUP(Corrections[[#This Row],[Employee]],'[1]Management Hierarchy Report'!$A$2:$C$3607, 3, 0)</f>
        <v>Joe Chavez</v>
      </c>
      <c r="H3730" s="48" t="s">
        <v>77</v>
      </c>
      <c r="I3730" s="61" t="s">
        <v>70</v>
      </c>
      <c r="J3730" s="61" t="str">
        <f>VLOOKUP(Corrections[[#This Row],[Employee]],[1]!Expense_Data[#Data],14,0)</f>
        <v>carl.woessner@tidalwaveautospa.com</v>
      </c>
      <c r="K3730" s="68">
        <v>45547</v>
      </c>
    </row>
    <row r="3731" spans="1:11" hidden="1" x14ac:dyDescent="0.25">
      <c r="A3731" s="61" t="s">
        <v>13990</v>
      </c>
      <c r="B3731" s="61" t="s">
        <v>14378</v>
      </c>
      <c r="C3731" s="50">
        <v>265.82</v>
      </c>
      <c r="D3731" s="66">
        <v>45541</v>
      </c>
      <c r="E3731" s="61" t="s">
        <v>12978</v>
      </c>
      <c r="F3731" s="61"/>
      <c r="G3731" s="61" t="str">
        <f>VLOOKUP(Corrections[[#This Row],[Employee]],'[1]Management Hierarchy Report'!$A$2:$C$3607, 3, 0)</f>
        <v>Joe Chavez</v>
      </c>
      <c r="H3731" s="48" t="s">
        <v>77</v>
      </c>
      <c r="I3731" s="61" t="s">
        <v>70</v>
      </c>
      <c r="J3731" s="61" t="str">
        <f>VLOOKUP(Corrections[[#This Row],[Employee]],[1]!Expense_Data[#Data],14,0)</f>
        <v>carl.woessner@tidalwaveautospa.com</v>
      </c>
      <c r="K3731" s="68">
        <v>45547</v>
      </c>
    </row>
    <row r="3732" spans="1:11" hidden="1" x14ac:dyDescent="0.25">
      <c r="A3732" s="61" t="s">
        <v>13990</v>
      </c>
      <c r="B3732" s="61" t="s">
        <v>14377</v>
      </c>
      <c r="C3732" s="50">
        <v>32.24</v>
      </c>
      <c r="D3732" s="66">
        <v>45545</v>
      </c>
      <c r="E3732" s="61" t="s">
        <v>12978</v>
      </c>
      <c r="F3732" s="61"/>
      <c r="G3732" s="61" t="str">
        <f>VLOOKUP(Corrections[[#This Row],[Employee]],'[1]Management Hierarchy Report'!$A$2:$C$3607, 3, 0)</f>
        <v>Joe Chavez</v>
      </c>
      <c r="H3732" s="48" t="s">
        <v>77</v>
      </c>
      <c r="I3732" s="61" t="s">
        <v>70</v>
      </c>
      <c r="J3732" s="61" t="str">
        <f>VLOOKUP(Corrections[[#This Row],[Employee]],[1]!Expense_Data[#Data],14,0)</f>
        <v>carl.woessner@tidalwaveautospa.com</v>
      </c>
      <c r="K3732" s="68">
        <v>45547</v>
      </c>
    </row>
    <row r="3733" spans="1:11" hidden="1" x14ac:dyDescent="0.25">
      <c r="A3733" s="61" t="s">
        <v>10379</v>
      </c>
      <c r="B3733" s="61" t="s">
        <v>14399</v>
      </c>
      <c r="C3733" s="50">
        <v>539.29999999999995</v>
      </c>
      <c r="D3733" s="66">
        <v>45520</v>
      </c>
      <c r="E3733" s="61" t="s">
        <v>13870</v>
      </c>
      <c r="F3733" s="61"/>
      <c r="G3733" s="61" t="str">
        <f>VLOOKUP(Corrections[[#This Row],[Employee]],'[1]Management Hierarchy Report'!$A$2:$C$3607, 3, 0)</f>
        <v>Andrew Stephens</v>
      </c>
      <c r="H3733" s="48" t="s">
        <v>13872</v>
      </c>
      <c r="I3733" s="61" t="s">
        <v>70</v>
      </c>
      <c r="J3733" s="61" t="str">
        <f>VLOOKUP(Corrections[[#This Row],[Employee]],[1]!Expense_Data[#Data],14,0)</f>
        <v>SL324@tidalwaveautospa.com</v>
      </c>
      <c r="K3733" s="68">
        <v>45547</v>
      </c>
    </row>
    <row r="3734" spans="1:11" hidden="1" x14ac:dyDescent="0.25">
      <c r="A3734" s="61" t="s">
        <v>294</v>
      </c>
      <c r="B3734" s="61" t="s">
        <v>14096</v>
      </c>
      <c r="C3734" s="50">
        <v>31.79</v>
      </c>
      <c r="D3734" s="66">
        <v>45510</v>
      </c>
      <c r="E3734" s="61" t="s">
        <v>13082</v>
      </c>
      <c r="F3734" s="61"/>
      <c r="G3734" s="61" t="str">
        <f>VLOOKUP(Corrections[[#This Row],[Employee]],'[1]Management Hierarchy Report'!$A$2:$C$3607, 3, 0)</f>
        <v>Bruce Maxwell</v>
      </c>
      <c r="H3734" s="48" t="s">
        <v>77</v>
      </c>
      <c r="I3734" s="61" t="s">
        <v>70</v>
      </c>
      <c r="J3734" s="61" t="str">
        <f>VLOOKUP(Corrections[[#This Row],[Employee]],[1]!Expense_Data[#Data],14,0)</f>
        <v>cory.cummings@twavelead.com</v>
      </c>
      <c r="K3734" s="68">
        <v>45547</v>
      </c>
    </row>
    <row r="3735" spans="1:11" hidden="1" x14ac:dyDescent="0.25">
      <c r="A3735" s="61" t="s">
        <v>294</v>
      </c>
      <c r="B3735" s="61" t="s">
        <v>14096</v>
      </c>
      <c r="C3735" s="50">
        <v>145.96</v>
      </c>
      <c r="D3735" s="66">
        <v>45510</v>
      </c>
      <c r="E3735" s="61" t="s">
        <v>705</v>
      </c>
      <c r="F3735" s="61"/>
      <c r="G3735" s="61" t="str">
        <f>VLOOKUP(Corrections[[#This Row],[Employee]],'[1]Management Hierarchy Report'!$A$2:$C$3607, 3, 0)</f>
        <v>Bruce Maxwell</v>
      </c>
      <c r="H3735" s="48" t="s">
        <v>77</v>
      </c>
      <c r="I3735" s="61" t="s">
        <v>70</v>
      </c>
      <c r="J3735" s="61" t="str">
        <f>VLOOKUP(Corrections[[#This Row],[Employee]],[1]!Expense_Data[#Data],14,0)</f>
        <v>cory.cummings@twavelead.com</v>
      </c>
      <c r="K3735" s="68">
        <v>45547</v>
      </c>
    </row>
    <row r="3736" spans="1:11" hidden="1" x14ac:dyDescent="0.25">
      <c r="A3736" s="61" t="s">
        <v>294</v>
      </c>
      <c r="B3736" s="61" t="s">
        <v>14096</v>
      </c>
      <c r="C3736" s="50">
        <v>220.97</v>
      </c>
      <c r="D3736" s="66">
        <v>45511</v>
      </c>
      <c r="E3736" s="61" t="s">
        <v>705</v>
      </c>
      <c r="F3736" s="61"/>
      <c r="G3736" s="61" t="str">
        <f>VLOOKUP(Corrections[[#This Row],[Employee]],'[1]Management Hierarchy Report'!$A$2:$C$3607, 3, 0)</f>
        <v>Bruce Maxwell</v>
      </c>
      <c r="H3736" s="48" t="s">
        <v>77</v>
      </c>
      <c r="I3736" s="61" t="s">
        <v>70</v>
      </c>
      <c r="J3736" s="61" t="str">
        <f>VLOOKUP(Corrections[[#This Row],[Employee]],[1]!Expense_Data[#Data],14,0)</f>
        <v>cory.cummings@twavelead.com</v>
      </c>
      <c r="K3736" s="68">
        <v>45547</v>
      </c>
    </row>
    <row r="3737" spans="1:11" hidden="1" x14ac:dyDescent="0.25">
      <c r="A3737" s="61" t="s">
        <v>294</v>
      </c>
      <c r="B3737" s="61" t="s">
        <v>14096</v>
      </c>
      <c r="C3737" s="50">
        <v>265.85000000000002</v>
      </c>
      <c r="D3737" s="66">
        <v>45512</v>
      </c>
      <c r="E3737" s="61" t="s">
        <v>705</v>
      </c>
      <c r="F3737" s="61"/>
      <c r="G3737" s="61" t="str">
        <f>VLOOKUP(Corrections[[#This Row],[Employee]],'[1]Management Hierarchy Report'!$A$2:$C$3607, 3, 0)</f>
        <v>Bruce Maxwell</v>
      </c>
      <c r="H3737" s="48" t="s">
        <v>77</v>
      </c>
      <c r="I3737" s="61" t="s">
        <v>70</v>
      </c>
      <c r="J3737" s="61" t="str">
        <f>VLOOKUP(Corrections[[#This Row],[Employee]],[1]!Expense_Data[#Data],14,0)</f>
        <v>cory.cummings@twavelead.com</v>
      </c>
      <c r="K3737" s="68">
        <v>45547</v>
      </c>
    </row>
    <row r="3738" spans="1:11" hidden="1" x14ac:dyDescent="0.25">
      <c r="A3738" s="61" t="s">
        <v>294</v>
      </c>
      <c r="B3738" s="61" t="s">
        <v>14096</v>
      </c>
      <c r="C3738" s="50">
        <v>216.17</v>
      </c>
      <c r="D3738" s="66">
        <v>45513</v>
      </c>
      <c r="E3738" s="61" t="s">
        <v>705</v>
      </c>
      <c r="F3738" s="61"/>
      <c r="G3738" s="61" t="str">
        <f>VLOOKUP(Corrections[[#This Row],[Employee]],'[1]Management Hierarchy Report'!$A$2:$C$3607, 3, 0)</f>
        <v>Bruce Maxwell</v>
      </c>
      <c r="H3738" s="48" t="s">
        <v>77</v>
      </c>
      <c r="I3738" s="61" t="s">
        <v>70</v>
      </c>
      <c r="J3738" s="61" t="str">
        <f>VLOOKUP(Corrections[[#This Row],[Employee]],[1]!Expense_Data[#Data],14,0)</f>
        <v>cory.cummings@twavelead.com</v>
      </c>
      <c r="K3738" s="68">
        <v>45547</v>
      </c>
    </row>
    <row r="3739" spans="1:11" hidden="1" x14ac:dyDescent="0.25">
      <c r="A3739" s="61" t="s">
        <v>294</v>
      </c>
      <c r="B3739" s="61" t="s">
        <v>14096</v>
      </c>
      <c r="C3739" s="50">
        <v>177.39</v>
      </c>
      <c r="D3739" s="66">
        <v>45517</v>
      </c>
      <c r="E3739" s="61" t="s">
        <v>705</v>
      </c>
      <c r="F3739" s="61"/>
      <c r="G3739" s="61" t="str">
        <f>VLOOKUP(Corrections[[#This Row],[Employee]],'[1]Management Hierarchy Report'!$A$2:$C$3607, 3, 0)</f>
        <v>Bruce Maxwell</v>
      </c>
      <c r="H3739" s="48" t="s">
        <v>77</v>
      </c>
      <c r="I3739" s="61" t="s">
        <v>70</v>
      </c>
      <c r="J3739" s="61" t="str">
        <f>VLOOKUP(Corrections[[#This Row],[Employee]],[1]!Expense_Data[#Data],14,0)</f>
        <v>cory.cummings@twavelead.com</v>
      </c>
      <c r="K3739" s="68">
        <v>45547</v>
      </c>
    </row>
    <row r="3740" spans="1:11" hidden="1" x14ac:dyDescent="0.25">
      <c r="A3740" s="61" t="s">
        <v>767</v>
      </c>
      <c r="B3740" s="61" t="s">
        <v>14360</v>
      </c>
      <c r="C3740" s="50">
        <v>131.15</v>
      </c>
      <c r="D3740" s="66">
        <v>45532</v>
      </c>
      <c r="E3740" s="61" t="s">
        <v>13870</v>
      </c>
      <c r="F3740" s="61"/>
      <c r="G3740" s="61" t="str">
        <f>VLOOKUP(Corrections[[#This Row],[Employee]],'[1]Management Hierarchy Report'!$A$2:$C$3607, 3, 0)</f>
        <v>Ricky Doyle</v>
      </c>
      <c r="H3740" s="48" t="s">
        <v>13872</v>
      </c>
      <c r="I3740" s="61" t="s">
        <v>70</v>
      </c>
      <c r="J3740" s="61" t="str">
        <f>VLOOKUP(Corrections[[#This Row],[Employee]],[1]!Expense_Data[#Data],14,0)</f>
        <v>SL79@tidalwaveautospa.com</v>
      </c>
      <c r="K3740" s="68">
        <v>45547</v>
      </c>
    </row>
    <row r="3741" spans="1:11" hidden="1" x14ac:dyDescent="0.25">
      <c r="A3741" s="61" t="s">
        <v>767</v>
      </c>
      <c r="B3741" s="61" t="s">
        <v>14390</v>
      </c>
      <c r="C3741" s="50">
        <v>174.1</v>
      </c>
      <c r="D3741" s="66">
        <v>45546</v>
      </c>
      <c r="E3741" s="61" t="s">
        <v>171</v>
      </c>
      <c r="F3741" s="61"/>
      <c r="G3741" s="61" t="str">
        <f>VLOOKUP(Corrections[[#This Row],[Employee]],'[1]Management Hierarchy Report'!$A$2:$C$3607, 3, 0)</f>
        <v>Ricky Doyle</v>
      </c>
      <c r="H3741" s="48" t="s">
        <v>13872</v>
      </c>
      <c r="I3741" s="61" t="s">
        <v>70</v>
      </c>
      <c r="J3741" s="61" t="str">
        <f>VLOOKUP(Corrections[[#This Row],[Employee]],[1]!Expense_Data[#Data],14,0)</f>
        <v>SL79@tidalwaveautospa.com</v>
      </c>
      <c r="K3741" s="68">
        <v>45547</v>
      </c>
    </row>
    <row r="3742" spans="1:11" hidden="1" x14ac:dyDescent="0.25">
      <c r="A3742" s="61" t="s">
        <v>14397</v>
      </c>
      <c r="B3742" s="61" t="s">
        <v>14398</v>
      </c>
      <c r="C3742" s="50">
        <v>79.489999999999995</v>
      </c>
      <c r="D3742" s="66">
        <v>45538</v>
      </c>
      <c r="E3742" s="61" t="s">
        <v>268</v>
      </c>
      <c r="F3742" s="61"/>
      <c r="G3742" s="61" t="str">
        <f>VLOOKUP(Corrections[[#This Row],[Employee]],'[1]Management Hierarchy Report'!$A$2:$C$3607, 3, 0)</f>
        <v>Tristan Luther</v>
      </c>
      <c r="H3742" s="48" t="s">
        <v>268</v>
      </c>
      <c r="I3742" s="61" t="s">
        <v>70</v>
      </c>
      <c r="J3742" s="61" t="e">
        <f>VLOOKUP(Corrections[[#This Row],[Employee]],[1]!Expense_Data[#Data],14,0)</f>
        <v>#N/A</v>
      </c>
      <c r="K3742" s="68">
        <v>45547</v>
      </c>
    </row>
    <row r="3743" spans="1:11" hidden="1" x14ac:dyDescent="0.25">
      <c r="A3743" s="61" t="s">
        <v>534</v>
      </c>
      <c r="B3743" s="61" t="s">
        <v>14401</v>
      </c>
      <c r="C3743" s="50">
        <v>138.03</v>
      </c>
      <c r="D3743" s="66">
        <v>45527</v>
      </c>
      <c r="E3743" s="61" t="s">
        <v>13870</v>
      </c>
      <c r="F3743" s="61"/>
      <c r="G3743" s="61" t="str">
        <f>VLOOKUP(Corrections[[#This Row],[Employee]],'[1]Management Hierarchy Report'!$A$2:$C$3607, 3, 0)</f>
        <v>Steven Kyriazis</v>
      </c>
      <c r="H3743" s="48" t="s">
        <v>13872</v>
      </c>
      <c r="I3743" s="61" t="s">
        <v>70</v>
      </c>
      <c r="J3743" s="61" t="str">
        <f>VLOOKUP(Corrections[[#This Row],[Employee]],[1]!Expense_Data[#Data],14,0)</f>
        <v>SL57@tidalwaveautospa.com</v>
      </c>
      <c r="K3743" s="68">
        <v>45547</v>
      </c>
    </row>
    <row r="3744" spans="1:11" hidden="1" x14ac:dyDescent="0.25">
      <c r="A3744" s="61" t="s">
        <v>11582</v>
      </c>
      <c r="B3744" s="61" t="s">
        <v>14351</v>
      </c>
      <c r="C3744" s="50">
        <v>722.88</v>
      </c>
      <c r="D3744" s="66">
        <v>45513</v>
      </c>
      <c r="E3744" s="61" t="s">
        <v>13870</v>
      </c>
      <c r="F3744" s="61"/>
      <c r="G3744" s="61" t="str">
        <f>VLOOKUP(Corrections[[#This Row],[Employee]],'[1]Management Hierarchy Report'!$A$2:$C$3607, 3, 0)</f>
        <v>Derek Schillinger</v>
      </c>
      <c r="H3744" s="48" t="s">
        <v>13872</v>
      </c>
      <c r="I3744" s="61" t="s">
        <v>70</v>
      </c>
      <c r="J3744" s="61" t="str">
        <f>VLOOKUP(Corrections[[#This Row],[Employee]],[1]!Expense_Data[#Data],14,0)</f>
        <v>SL156@tidalwaveautospa.com</v>
      </c>
      <c r="K3744" s="68">
        <v>45547</v>
      </c>
    </row>
    <row r="3745" spans="1:11" hidden="1" x14ac:dyDescent="0.25">
      <c r="A3745" s="61" t="s">
        <v>581</v>
      </c>
      <c r="B3745" s="61" t="s">
        <v>14142</v>
      </c>
      <c r="C3745" s="50">
        <v>55.54</v>
      </c>
      <c r="D3745" s="66">
        <v>45496</v>
      </c>
      <c r="E3745" s="61" t="s">
        <v>13030</v>
      </c>
      <c r="F3745" s="61"/>
      <c r="G3745" s="61" t="str">
        <f>VLOOKUP(Corrections[[#This Row],[Employee]],'[1]Management Hierarchy Report'!$A$2:$C$3607, 3, 0)</f>
        <v>Cory Cummings</v>
      </c>
      <c r="H3745" s="48" t="s">
        <v>77</v>
      </c>
      <c r="I3745" s="61" t="s">
        <v>70</v>
      </c>
      <c r="J3745" s="61" t="str">
        <f>VLOOKUP(Corrections[[#This Row],[Employee]],[1]!Expense_Data[#Data],14,0)</f>
        <v>SL205@tidalwaveautospa.com</v>
      </c>
      <c r="K3745" s="68">
        <v>45547</v>
      </c>
    </row>
    <row r="3746" spans="1:11" hidden="1" x14ac:dyDescent="0.25">
      <c r="A3746" s="61" t="s">
        <v>581</v>
      </c>
      <c r="B3746" s="61" t="s">
        <v>14142</v>
      </c>
      <c r="C3746" s="50">
        <v>67.59</v>
      </c>
      <c r="D3746" s="66">
        <v>45506</v>
      </c>
      <c r="E3746" s="61" t="s">
        <v>13030</v>
      </c>
      <c r="F3746" s="61"/>
      <c r="G3746" s="61" t="str">
        <f>VLOOKUP(Corrections[[#This Row],[Employee]],'[1]Management Hierarchy Report'!$A$2:$C$3607, 3, 0)</f>
        <v>Cory Cummings</v>
      </c>
      <c r="H3746" s="48" t="s">
        <v>77</v>
      </c>
      <c r="I3746" s="61" t="s">
        <v>70</v>
      </c>
      <c r="J3746" s="61" t="str">
        <f>VLOOKUP(Corrections[[#This Row],[Employee]],[1]!Expense_Data[#Data],14,0)</f>
        <v>SL205@tidalwaveautospa.com</v>
      </c>
      <c r="K3746" s="68">
        <v>45547</v>
      </c>
    </row>
    <row r="3747" spans="1:11" hidden="1" x14ac:dyDescent="0.25">
      <c r="A3747" s="61" t="s">
        <v>1753</v>
      </c>
      <c r="B3747" s="61" t="s">
        <v>14357</v>
      </c>
      <c r="C3747" s="50">
        <v>931.23</v>
      </c>
      <c r="D3747" s="66">
        <v>45534</v>
      </c>
      <c r="E3747" s="61" t="s">
        <v>13870</v>
      </c>
      <c r="F3747" s="61"/>
      <c r="G3747" s="61" t="str">
        <f>VLOOKUP(Corrections[[#This Row],[Employee]],'[1]Management Hierarchy Report'!$A$2:$C$3607, 3, 0)</f>
        <v>Ricky Doyle</v>
      </c>
      <c r="H3747" s="48" t="s">
        <v>13872</v>
      </c>
      <c r="I3747" s="61" t="s">
        <v>70</v>
      </c>
      <c r="J3747" s="61" t="str">
        <f>VLOOKUP(Corrections[[#This Row],[Employee]],[1]!Expense_Data[#Data],14,0)</f>
        <v>SL190@tidalwaveautospa.com</v>
      </c>
      <c r="K3747" s="68">
        <v>45547</v>
      </c>
    </row>
    <row r="3748" spans="1:11" hidden="1" x14ac:dyDescent="0.25">
      <c r="A3748" s="61" t="s">
        <v>1893</v>
      </c>
      <c r="B3748" s="61" t="s">
        <v>14359</v>
      </c>
      <c r="C3748" s="50">
        <v>14.36</v>
      </c>
      <c r="D3748" s="66">
        <v>45502</v>
      </c>
      <c r="E3748" s="61" t="s">
        <v>14353</v>
      </c>
      <c r="F3748" s="61"/>
      <c r="G3748" s="61" t="str">
        <f>VLOOKUP(Corrections[[#This Row],[Employee]],'[1]Management Hierarchy Report'!$A$2:$C$3607, 3, 0)</f>
        <v>Ricky Doyle</v>
      </c>
      <c r="H3748" s="48" t="s">
        <v>77</v>
      </c>
      <c r="I3748" s="61" t="s">
        <v>70</v>
      </c>
      <c r="J3748" s="61" t="str">
        <f>VLOOKUP(Corrections[[#This Row],[Employee]],[1]!Expense_Data[#Data],14,0)</f>
        <v>SL115@tidalwaveautospa.com</v>
      </c>
      <c r="K3748" s="68">
        <v>45547</v>
      </c>
    </row>
    <row r="3749" spans="1:11" hidden="1" x14ac:dyDescent="0.25">
      <c r="A3749" s="61" t="s">
        <v>1893</v>
      </c>
      <c r="B3749" s="61" t="s">
        <v>14358</v>
      </c>
      <c r="C3749" s="50">
        <v>902.16</v>
      </c>
      <c r="D3749" s="66">
        <v>45534</v>
      </c>
      <c r="E3749" s="61" t="s">
        <v>13870</v>
      </c>
      <c r="F3749" s="61"/>
      <c r="G3749" s="61" t="str">
        <f>VLOOKUP(Corrections[[#This Row],[Employee]],'[1]Management Hierarchy Report'!$A$2:$C$3607, 3, 0)</f>
        <v>Ricky Doyle</v>
      </c>
      <c r="H3749" s="48" t="s">
        <v>13872</v>
      </c>
      <c r="I3749" s="61" t="s">
        <v>70</v>
      </c>
      <c r="J3749" s="61" t="str">
        <f>VLOOKUP(Corrections[[#This Row],[Employee]],[1]!Expense_Data[#Data],14,0)</f>
        <v>SL115@tidalwaveautospa.com</v>
      </c>
      <c r="K3749" s="68">
        <v>45547</v>
      </c>
    </row>
    <row r="3750" spans="1:11" hidden="1" x14ac:dyDescent="0.25">
      <c r="A3750" s="61" t="s">
        <v>1977</v>
      </c>
      <c r="B3750" s="61" t="s">
        <v>14381</v>
      </c>
      <c r="C3750" s="50">
        <v>200.16</v>
      </c>
      <c r="D3750" s="66">
        <v>45545</v>
      </c>
      <c r="E3750" s="61" t="s">
        <v>13870</v>
      </c>
      <c r="F3750" s="61"/>
      <c r="G3750" s="61" t="str">
        <f>VLOOKUP(Corrections[[#This Row],[Employee]],'[1]Management Hierarchy Report'!$A$2:$C$3607, 3, 0)</f>
        <v>Patrick Rollins</v>
      </c>
      <c r="H3750" s="48" t="s">
        <v>13872</v>
      </c>
      <c r="I3750" s="61" t="s">
        <v>70</v>
      </c>
      <c r="J3750" s="61" t="str">
        <f>VLOOKUP(Corrections[[#This Row],[Employee]],[1]!Expense_Data[#Data],14,0)</f>
        <v>SL303@tidalwaveautospa.com</v>
      </c>
      <c r="K3750" s="68">
        <v>45547</v>
      </c>
    </row>
    <row r="3751" spans="1:11" hidden="1" x14ac:dyDescent="0.25">
      <c r="A3751" s="61" t="s">
        <v>14277</v>
      </c>
      <c r="B3751" s="61" t="s">
        <v>14383</v>
      </c>
      <c r="C3751" s="50">
        <v>418.38</v>
      </c>
      <c r="D3751" s="66">
        <v>45511</v>
      </c>
      <c r="E3751" s="61" t="s">
        <v>13870</v>
      </c>
      <c r="F3751" s="61"/>
      <c r="G3751" s="61" t="str">
        <f>VLOOKUP(Corrections[[#This Row],[Employee]],'[1]Management Hierarchy Report'!$A$2:$C$3607, 3, 0)</f>
        <v>Kevin McGonigle</v>
      </c>
      <c r="H3751" s="48" t="s">
        <v>13872</v>
      </c>
      <c r="I3751" s="61" t="s">
        <v>70</v>
      </c>
      <c r="J3751" s="61" t="str">
        <f>VLOOKUP(Corrections[[#This Row],[Employee]],[1]!Expense_Data[#Data],14,0)</f>
        <v>jordan.brohm@twavelead.com</v>
      </c>
      <c r="K3751" s="68">
        <v>45547</v>
      </c>
    </row>
    <row r="3752" spans="1:11" hidden="1" x14ac:dyDescent="0.25">
      <c r="A3752" s="61" t="s">
        <v>13075</v>
      </c>
      <c r="B3752" s="61" t="s">
        <v>14369</v>
      </c>
      <c r="C3752" s="50">
        <v>34.08</v>
      </c>
      <c r="D3752" s="66">
        <v>45519</v>
      </c>
      <c r="E3752" s="61" t="s">
        <v>13030</v>
      </c>
      <c r="F3752" s="61"/>
      <c r="G3752" s="61" t="str">
        <f>VLOOKUP(Corrections[[#This Row],[Employee]],'[1]Management Hierarchy Report'!$A$2:$C$3607, 3, 0)</f>
        <v>Joe Chavez</v>
      </c>
      <c r="H3752" s="48" t="s">
        <v>77</v>
      </c>
      <c r="I3752" s="61" t="s">
        <v>70</v>
      </c>
      <c r="J3752" s="61" t="str">
        <f>VLOOKUP(Corrections[[#This Row],[Employee]],[1]!Expense_Data[#Data],14,0)</f>
        <v>jordan.mckindles@tidalwaveautospa.com</v>
      </c>
      <c r="K3752" s="68">
        <v>45547</v>
      </c>
    </row>
    <row r="3753" spans="1:11" hidden="1" x14ac:dyDescent="0.25">
      <c r="A3753" s="61" t="s">
        <v>700</v>
      </c>
      <c r="B3753" s="61" t="s">
        <v>14352</v>
      </c>
      <c r="C3753" s="50">
        <v>907.69</v>
      </c>
      <c r="D3753" s="66">
        <v>45528</v>
      </c>
      <c r="E3753" s="61" t="s">
        <v>13870</v>
      </c>
      <c r="F3753" s="61"/>
      <c r="G3753" s="61" t="str">
        <f>VLOOKUP(Corrections[[#This Row],[Employee]],'[1]Management Hierarchy Report'!$A$2:$C$3607, 3, 0)</f>
        <v>Derek Schillinger</v>
      </c>
      <c r="H3753" s="48" t="s">
        <v>13872</v>
      </c>
      <c r="I3753" s="61" t="s">
        <v>70</v>
      </c>
      <c r="J3753" s="61" t="str">
        <f>VLOOKUP(Corrections[[#This Row],[Employee]],[1]!Expense_Data[#Data],14,0)</f>
        <v>SL239@tidalwaveautospa.com</v>
      </c>
      <c r="K3753" s="68">
        <v>45547</v>
      </c>
    </row>
    <row r="3754" spans="1:11" hidden="1" x14ac:dyDescent="0.25">
      <c r="A3754" s="61" t="s">
        <v>11566</v>
      </c>
      <c r="B3754" s="61" t="s">
        <v>14393</v>
      </c>
      <c r="C3754" s="50">
        <v>456.1</v>
      </c>
      <c r="D3754" s="66">
        <v>45545</v>
      </c>
      <c r="E3754" s="61" t="s">
        <v>13870</v>
      </c>
      <c r="F3754" s="61"/>
      <c r="G3754" s="61" t="str">
        <f>VLOOKUP(Corrections[[#This Row],[Employee]],'[1]Management Hierarchy Report'!$A$2:$C$3607, 3, 0)</f>
        <v>Kevin McGonigle</v>
      </c>
      <c r="H3754" s="48" t="s">
        <v>13872</v>
      </c>
      <c r="I3754" s="61" t="s">
        <v>70</v>
      </c>
      <c r="J3754" s="61" t="str">
        <f>VLOOKUP(Corrections[[#This Row],[Employee]],[1]!Expense_Data[#Data],14,0)</f>
        <v>kristin.balcerzak@twavelead.com
kristin.balcerzak@twavelead.com</v>
      </c>
      <c r="K3754" s="68">
        <v>45547</v>
      </c>
    </row>
    <row r="3755" spans="1:11" hidden="1" x14ac:dyDescent="0.25">
      <c r="A3755" s="61" t="s">
        <v>13076</v>
      </c>
      <c r="B3755" s="61" t="s">
        <v>14380</v>
      </c>
      <c r="C3755" s="50">
        <v>497.6</v>
      </c>
      <c r="D3755" s="66">
        <v>45546</v>
      </c>
      <c r="E3755" s="61" t="s">
        <v>13870</v>
      </c>
      <c r="F3755" s="61"/>
      <c r="G3755" s="61" t="str">
        <f>VLOOKUP(Corrections[[#This Row],[Employee]],'[1]Management Hierarchy Report'!$A$2:$C$3607, 3, 0)</f>
        <v>Joshua Henderson</v>
      </c>
      <c r="H3755" s="48" t="s">
        <v>13872</v>
      </c>
      <c r="I3755" s="61" t="s">
        <v>70</v>
      </c>
      <c r="J3755" s="61" t="str">
        <f>VLOOKUP(Corrections[[#This Row],[Employee]],[1]!Expense_Data[#Data],14,0)</f>
        <v>lucas.mininger@twavelead.com</v>
      </c>
      <c r="K3755" s="68">
        <v>45547</v>
      </c>
    </row>
    <row r="3756" spans="1:11" hidden="1" x14ac:dyDescent="0.25">
      <c r="A3756" s="61" t="s">
        <v>480</v>
      </c>
      <c r="B3756" s="61" t="s">
        <v>14388</v>
      </c>
      <c r="C3756" s="50">
        <v>616.96</v>
      </c>
      <c r="D3756" s="66">
        <v>45540</v>
      </c>
      <c r="E3756" s="61" t="s">
        <v>14389</v>
      </c>
      <c r="F3756" s="61"/>
      <c r="G3756" s="61" t="str">
        <f>VLOOKUP(Corrections[[#This Row],[Employee]],'[1]Management Hierarchy Report'!$A$2:$C$3607, 3, 0)</f>
        <v>Ricky Doyle</v>
      </c>
      <c r="H3756" s="48" t="s">
        <v>77</v>
      </c>
      <c r="I3756" s="61" t="s">
        <v>70</v>
      </c>
      <c r="J3756" s="61" t="str">
        <f>VLOOKUP(Corrections[[#This Row],[Employee]],[1]!Expense_Data[#Data],14,0)</f>
        <v>SL229@tidalwaveautospa.com</v>
      </c>
      <c r="K3756" s="68">
        <v>45547</v>
      </c>
    </row>
    <row r="3757" spans="1:11" hidden="1" x14ac:dyDescent="0.25">
      <c r="A3757" s="61" t="s">
        <v>2531</v>
      </c>
      <c r="B3757" s="61" t="s">
        <v>14370</v>
      </c>
      <c r="C3757" s="50">
        <v>301.33999999999997</v>
      </c>
      <c r="D3757" s="66">
        <v>45512</v>
      </c>
      <c r="E3757" s="61" t="s">
        <v>13030</v>
      </c>
      <c r="F3757" s="61"/>
      <c r="G3757" s="61" t="str">
        <f>VLOOKUP(Corrections[[#This Row],[Employee]],'[1]Management Hierarchy Report'!$A$2:$C$3607, 3, 0)</f>
        <v>Patrick Rollins</v>
      </c>
      <c r="H3757" s="48" t="s">
        <v>77</v>
      </c>
      <c r="I3757" s="61" t="s">
        <v>70</v>
      </c>
      <c r="J3757" s="61" t="str">
        <f>VLOOKUP(Corrections[[#This Row],[Employee]],[1]!Expense_Data[#Data],14,0)</f>
        <v>SL118@tidalwaveautospa.com</v>
      </c>
      <c r="K3757" s="68">
        <v>45547</v>
      </c>
    </row>
    <row r="3758" spans="1:11" hidden="1" x14ac:dyDescent="0.25">
      <c r="A3758" s="61" t="s">
        <v>14052</v>
      </c>
      <c r="B3758" s="61" t="s">
        <v>14362</v>
      </c>
      <c r="C3758" s="50">
        <v>657.5</v>
      </c>
      <c r="D3758" s="66">
        <v>45531</v>
      </c>
      <c r="E3758" s="61" t="s">
        <v>13870</v>
      </c>
      <c r="F3758" s="61"/>
      <c r="G3758" s="61" t="str">
        <f>VLOOKUP(Corrections[[#This Row],[Employee]],'[1]Management Hierarchy Report'!$A$2:$C$3607, 3, 0)</f>
        <v>Wesley Kurtz</v>
      </c>
      <c r="H3758" s="48" t="s">
        <v>13872</v>
      </c>
      <c r="I3758" s="61" t="s">
        <v>70</v>
      </c>
      <c r="J3758" s="61" t="str">
        <f>VLOOKUP(Corrections[[#This Row],[Employee]],[1]!Expense_Data[#Data],14,0)</f>
        <v>SL285@tidalwaveautospa.com</v>
      </c>
      <c r="K3758" s="68">
        <v>45547</v>
      </c>
    </row>
    <row r="3759" spans="1:11" hidden="1" x14ac:dyDescent="0.25">
      <c r="A3759" s="61" t="s">
        <v>719</v>
      </c>
      <c r="B3759" s="61" t="s">
        <v>13017</v>
      </c>
      <c r="C3759" s="50">
        <v>142.69</v>
      </c>
      <c r="D3759" s="66">
        <v>45486</v>
      </c>
      <c r="E3759" s="61" t="s">
        <v>13030</v>
      </c>
      <c r="F3759" s="61"/>
      <c r="G3759" s="61" t="str">
        <f>VLOOKUP(Corrections[[#This Row],[Employee]],'[1]Management Hierarchy Report'!$A$2:$C$3607, 3, 0)</f>
        <v>Andrew Strevel</v>
      </c>
      <c r="H3759" s="48" t="s">
        <v>77</v>
      </c>
      <c r="I3759" s="61" t="s">
        <v>70</v>
      </c>
      <c r="J3759" s="61" t="str">
        <f>VLOOKUP(Corrections[[#This Row],[Employee]],[1]!Expense_Data[#Data],14,0)</f>
        <v>SL203@tidalwaveautospa.com</v>
      </c>
      <c r="K3759" s="68">
        <v>45547</v>
      </c>
    </row>
    <row r="3760" spans="1:11" hidden="1" x14ac:dyDescent="0.25">
      <c r="A3760" s="61" t="s">
        <v>389</v>
      </c>
      <c r="B3760" s="61" t="s">
        <v>14394</v>
      </c>
      <c r="C3760" s="50">
        <v>18.809999999999999</v>
      </c>
      <c r="D3760" s="66">
        <v>45538</v>
      </c>
      <c r="E3760" s="61" t="s">
        <v>14353</v>
      </c>
      <c r="F3760" s="61"/>
      <c r="G3760" s="61" t="str">
        <f>VLOOKUP(Corrections[[#This Row],[Employee]],'[1]Management Hierarchy Report'!$A$2:$C$3607, 3, 0)</f>
        <v>Steven Kyriazis</v>
      </c>
      <c r="H3760" s="48" t="s">
        <v>77</v>
      </c>
      <c r="I3760" s="61" t="s">
        <v>70</v>
      </c>
      <c r="J3760" s="61" t="str">
        <f>VLOOKUP(Corrections[[#This Row],[Employee]],[1]!Expense_Data[#Data],14,0)</f>
        <v>SL249@tidalwaveautospa.com</v>
      </c>
      <c r="K3760" s="68">
        <v>45547</v>
      </c>
    </row>
    <row r="3761" spans="1:11" hidden="1" x14ac:dyDescent="0.25">
      <c r="A3761" s="61" t="s">
        <v>2717</v>
      </c>
      <c r="B3761" s="61" t="s">
        <v>14349</v>
      </c>
      <c r="C3761" s="50">
        <v>80.150000000000006</v>
      </c>
      <c r="D3761" s="66">
        <v>45492</v>
      </c>
      <c r="E3761" s="61" t="s">
        <v>705</v>
      </c>
      <c r="F3761" s="61"/>
      <c r="G3761" s="61" t="str">
        <f>VLOOKUP(Corrections[[#This Row],[Employee]],'[1]Management Hierarchy Report'!$A$2:$C$3607, 3, 0)</f>
        <v>Patrick Rollins</v>
      </c>
      <c r="H3761" s="48" t="s">
        <v>77</v>
      </c>
      <c r="I3761" s="61" t="s">
        <v>70</v>
      </c>
      <c r="J3761" s="61" t="str">
        <f>VLOOKUP(Corrections[[#This Row],[Employee]],[1]!Expense_Data[#Data],14,0)</f>
        <v>SL72@tidalwaveautospa.com</v>
      </c>
      <c r="K3761" s="68">
        <v>45547</v>
      </c>
    </row>
    <row r="3762" spans="1:11" hidden="1" x14ac:dyDescent="0.25">
      <c r="A3762" s="61" t="s">
        <v>2717</v>
      </c>
      <c r="B3762" s="61" t="s">
        <v>14349</v>
      </c>
      <c r="C3762" s="50">
        <v>16.87</v>
      </c>
      <c r="D3762" s="66">
        <v>45492</v>
      </c>
      <c r="E3762" s="61" t="s">
        <v>705</v>
      </c>
      <c r="F3762" s="61"/>
      <c r="G3762" s="61" t="str">
        <f>VLOOKUP(Corrections[[#This Row],[Employee]],'[1]Management Hierarchy Report'!$A$2:$C$3607, 3, 0)</f>
        <v>Patrick Rollins</v>
      </c>
      <c r="H3762" s="48" t="s">
        <v>77</v>
      </c>
      <c r="I3762" s="61" t="s">
        <v>70</v>
      </c>
      <c r="J3762" s="61" t="str">
        <f>VLOOKUP(Corrections[[#This Row],[Employee]],[1]!Expense_Data[#Data],14,0)</f>
        <v>SL72@tidalwaveautospa.com</v>
      </c>
      <c r="K3762" s="68">
        <v>45547</v>
      </c>
    </row>
    <row r="3763" spans="1:11" hidden="1" x14ac:dyDescent="0.25">
      <c r="A3763" s="61" t="s">
        <v>2717</v>
      </c>
      <c r="B3763" s="61" t="s">
        <v>14349</v>
      </c>
      <c r="C3763" s="50">
        <v>234.33</v>
      </c>
      <c r="D3763" s="66">
        <v>45496</v>
      </c>
      <c r="E3763" s="61" t="s">
        <v>705</v>
      </c>
      <c r="F3763" s="61"/>
      <c r="G3763" s="61" t="str">
        <f>VLOOKUP(Corrections[[#This Row],[Employee]],'[1]Management Hierarchy Report'!$A$2:$C$3607, 3, 0)</f>
        <v>Patrick Rollins</v>
      </c>
      <c r="H3763" s="48" t="s">
        <v>77</v>
      </c>
      <c r="I3763" s="61" t="s">
        <v>70</v>
      </c>
      <c r="J3763" s="61" t="str">
        <f>VLOOKUP(Corrections[[#This Row],[Employee]],[1]!Expense_Data[#Data],14,0)</f>
        <v>SL72@tidalwaveautospa.com</v>
      </c>
      <c r="K3763" s="68">
        <v>45547</v>
      </c>
    </row>
    <row r="3764" spans="1:11" hidden="1" x14ac:dyDescent="0.25">
      <c r="A3764" s="61" t="s">
        <v>2717</v>
      </c>
      <c r="B3764" s="61" t="s">
        <v>14349</v>
      </c>
      <c r="C3764" s="50">
        <v>15.17</v>
      </c>
      <c r="D3764" s="66">
        <v>45497</v>
      </c>
      <c r="E3764" s="61" t="s">
        <v>705</v>
      </c>
      <c r="F3764" s="61"/>
      <c r="G3764" s="61" t="str">
        <f>VLOOKUP(Corrections[[#This Row],[Employee]],'[1]Management Hierarchy Report'!$A$2:$C$3607, 3, 0)</f>
        <v>Patrick Rollins</v>
      </c>
      <c r="H3764" s="48" t="s">
        <v>77</v>
      </c>
      <c r="I3764" s="61" t="s">
        <v>70</v>
      </c>
      <c r="J3764" s="61" t="str">
        <f>VLOOKUP(Corrections[[#This Row],[Employee]],[1]!Expense_Data[#Data],14,0)</f>
        <v>SL72@tidalwaveautospa.com</v>
      </c>
      <c r="K3764" s="68">
        <v>45547</v>
      </c>
    </row>
    <row r="3765" spans="1:11" hidden="1" x14ac:dyDescent="0.25">
      <c r="A3765" s="61" t="s">
        <v>2717</v>
      </c>
      <c r="B3765" s="61" t="s">
        <v>14349</v>
      </c>
      <c r="C3765" s="50">
        <v>50.21</v>
      </c>
      <c r="D3765" s="66">
        <v>45497</v>
      </c>
      <c r="E3765" s="61" t="s">
        <v>705</v>
      </c>
      <c r="F3765" s="61"/>
      <c r="G3765" s="61" t="str">
        <f>VLOOKUP(Corrections[[#This Row],[Employee]],'[1]Management Hierarchy Report'!$A$2:$C$3607, 3, 0)</f>
        <v>Patrick Rollins</v>
      </c>
      <c r="H3765" s="48" t="s">
        <v>77</v>
      </c>
      <c r="I3765" s="61" t="s">
        <v>70</v>
      </c>
      <c r="J3765" s="61" t="str">
        <f>VLOOKUP(Corrections[[#This Row],[Employee]],[1]!Expense_Data[#Data],14,0)</f>
        <v>SL72@tidalwaveautospa.com</v>
      </c>
      <c r="K3765" s="68">
        <v>45547</v>
      </c>
    </row>
    <row r="3766" spans="1:11" hidden="1" x14ac:dyDescent="0.25">
      <c r="A3766" s="61" t="s">
        <v>2717</v>
      </c>
      <c r="B3766" s="61" t="s">
        <v>14349</v>
      </c>
      <c r="C3766" s="50">
        <v>2.0099999999999998</v>
      </c>
      <c r="D3766" s="66">
        <v>45503</v>
      </c>
      <c r="E3766" s="61" t="s">
        <v>13082</v>
      </c>
      <c r="F3766" s="61"/>
      <c r="G3766" s="61" t="str">
        <f>VLOOKUP(Corrections[[#This Row],[Employee]],'[1]Management Hierarchy Report'!$A$2:$C$3607, 3, 0)</f>
        <v>Patrick Rollins</v>
      </c>
      <c r="H3766" s="48" t="s">
        <v>77</v>
      </c>
      <c r="I3766" s="61" t="s">
        <v>70</v>
      </c>
      <c r="J3766" s="61" t="str">
        <f>VLOOKUP(Corrections[[#This Row],[Employee]],[1]!Expense_Data[#Data],14,0)</f>
        <v>SL72@tidalwaveautospa.com</v>
      </c>
      <c r="K3766" s="68">
        <v>45547</v>
      </c>
    </row>
    <row r="3767" spans="1:11" hidden="1" x14ac:dyDescent="0.25">
      <c r="A3767" s="61" t="s">
        <v>2717</v>
      </c>
      <c r="B3767" s="61" t="s">
        <v>14349</v>
      </c>
      <c r="C3767" s="50">
        <v>15.8</v>
      </c>
      <c r="D3767" s="66">
        <v>45504</v>
      </c>
      <c r="E3767" s="61" t="s">
        <v>705</v>
      </c>
      <c r="F3767" s="61"/>
      <c r="G3767" s="61" t="str">
        <f>VLOOKUP(Corrections[[#This Row],[Employee]],'[1]Management Hierarchy Report'!$A$2:$C$3607, 3, 0)</f>
        <v>Patrick Rollins</v>
      </c>
      <c r="H3767" s="48" t="s">
        <v>77</v>
      </c>
      <c r="I3767" s="61" t="s">
        <v>70</v>
      </c>
      <c r="J3767" s="61" t="str">
        <f>VLOOKUP(Corrections[[#This Row],[Employee]],[1]!Expense_Data[#Data],14,0)</f>
        <v>SL72@tidalwaveautospa.com</v>
      </c>
      <c r="K3767" s="68">
        <v>45547</v>
      </c>
    </row>
    <row r="3768" spans="1:11" hidden="1" x14ac:dyDescent="0.25">
      <c r="A3768" s="61" t="s">
        <v>2717</v>
      </c>
      <c r="B3768" s="61" t="s">
        <v>14349</v>
      </c>
      <c r="C3768" s="50">
        <v>11.2</v>
      </c>
      <c r="D3768" s="66">
        <v>45504</v>
      </c>
      <c r="E3768" s="61" t="s">
        <v>705</v>
      </c>
      <c r="F3768" s="61"/>
      <c r="G3768" s="61" t="str">
        <f>VLOOKUP(Corrections[[#This Row],[Employee]],'[1]Management Hierarchy Report'!$A$2:$C$3607, 3, 0)</f>
        <v>Patrick Rollins</v>
      </c>
      <c r="H3768" s="48" t="s">
        <v>77</v>
      </c>
      <c r="I3768" s="61" t="s">
        <v>70</v>
      </c>
      <c r="J3768" s="61" t="str">
        <f>VLOOKUP(Corrections[[#This Row],[Employee]],[1]!Expense_Data[#Data],14,0)</f>
        <v>SL72@tidalwaveautospa.com</v>
      </c>
      <c r="K3768" s="68">
        <v>45547</v>
      </c>
    </row>
    <row r="3769" spans="1:11" hidden="1" x14ac:dyDescent="0.25">
      <c r="A3769" s="61" t="s">
        <v>2717</v>
      </c>
      <c r="B3769" s="61" t="s">
        <v>14349</v>
      </c>
      <c r="C3769" s="50">
        <v>10.07</v>
      </c>
      <c r="D3769" s="66">
        <v>45507</v>
      </c>
      <c r="E3769" s="61" t="s">
        <v>13082</v>
      </c>
      <c r="F3769" s="61"/>
      <c r="G3769" s="61" t="str">
        <f>VLOOKUP(Corrections[[#This Row],[Employee]],'[1]Management Hierarchy Report'!$A$2:$C$3607, 3, 0)</f>
        <v>Patrick Rollins</v>
      </c>
      <c r="H3769" s="48" t="s">
        <v>77</v>
      </c>
      <c r="I3769" s="61" t="s">
        <v>70</v>
      </c>
      <c r="J3769" s="61" t="str">
        <f>VLOOKUP(Corrections[[#This Row],[Employee]],[1]!Expense_Data[#Data],14,0)</f>
        <v>SL72@tidalwaveautospa.com</v>
      </c>
      <c r="K3769" s="68">
        <v>45547</v>
      </c>
    </row>
    <row r="3770" spans="1:11" hidden="1" x14ac:dyDescent="0.25">
      <c r="A3770" s="61" t="s">
        <v>2717</v>
      </c>
      <c r="B3770" s="61" t="s">
        <v>14349</v>
      </c>
      <c r="C3770" s="50">
        <v>15.01</v>
      </c>
      <c r="D3770" s="66">
        <v>45510</v>
      </c>
      <c r="E3770" s="61" t="s">
        <v>13082</v>
      </c>
      <c r="F3770" s="61"/>
      <c r="G3770" s="61" t="str">
        <f>VLOOKUP(Corrections[[#This Row],[Employee]],'[1]Management Hierarchy Report'!$A$2:$C$3607, 3, 0)</f>
        <v>Patrick Rollins</v>
      </c>
      <c r="H3770" s="48" t="s">
        <v>77</v>
      </c>
      <c r="I3770" s="61" t="s">
        <v>70</v>
      </c>
      <c r="J3770" s="61" t="str">
        <f>VLOOKUP(Corrections[[#This Row],[Employee]],[1]!Expense_Data[#Data],14,0)</f>
        <v>SL72@tidalwaveautospa.com</v>
      </c>
      <c r="K3770" s="68">
        <v>45547</v>
      </c>
    </row>
    <row r="3771" spans="1:11" hidden="1" x14ac:dyDescent="0.25">
      <c r="A3771" s="61" t="s">
        <v>2717</v>
      </c>
      <c r="B3771" s="61" t="s">
        <v>14349</v>
      </c>
      <c r="C3771" s="50">
        <v>11.46</v>
      </c>
      <c r="D3771" s="66">
        <v>45513</v>
      </c>
      <c r="E3771" s="61" t="s">
        <v>13082</v>
      </c>
      <c r="F3771" s="61"/>
      <c r="G3771" s="61" t="str">
        <f>VLOOKUP(Corrections[[#This Row],[Employee]],'[1]Management Hierarchy Report'!$A$2:$C$3607, 3, 0)</f>
        <v>Patrick Rollins</v>
      </c>
      <c r="H3771" s="48" t="s">
        <v>77</v>
      </c>
      <c r="I3771" s="61" t="s">
        <v>70</v>
      </c>
      <c r="J3771" s="61" t="str">
        <f>VLOOKUP(Corrections[[#This Row],[Employee]],[1]!Expense_Data[#Data],14,0)</f>
        <v>SL72@tidalwaveautospa.com</v>
      </c>
      <c r="K3771" s="68">
        <v>45547</v>
      </c>
    </row>
    <row r="3772" spans="1:11" hidden="1" x14ac:dyDescent="0.25">
      <c r="A3772" s="61" t="s">
        <v>2717</v>
      </c>
      <c r="B3772" s="61" t="s">
        <v>14349</v>
      </c>
      <c r="C3772" s="50">
        <v>53.51</v>
      </c>
      <c r="D3772" s="66">
        <v>45517</v>
      </c>
      <c r="E3772" s="61" t="s">
        <v>705</v>
      </c>
      <c r="F3772" s="61"/>
      <c r="G3772" s="61" t="str">
        <f>VLOOKUP(Corrections[[#This Row],[Employee]],'[1]Management Hierarchy Report'!$A$2:$C$3607, 3, 0)</f>
        <v>Patrick Rollins</v>
      </c>
      <c r="H3772" s="48" t="s">
        <v>77</v>
      </c>
      <c r="I3772" s="61" t="s">
        <v>70</v>
      </c>
      <c r="J3772" s="61" t="str">
        <f>VLOOKUP(Corrections[[#This Row],[Employee]],[1]!Expense_Data[#Data],14,0)</f>
        <v>SL72@tidalwaveautospa.com</v>
      </c>
      <c r="K3772" s="68">
        <v>45547</v>
      </c>
    </row>
    <row r="3773" spans="1:11" hidden="1" x14ac:dyDescent="0.25">
      <c r="A3773" s="61" t="s">
        <v>5460</v>
      </c>
      <c r="B3773" s="61" t="s">
        <v>14348</v>
      </c>
      <c r="C3773" s="50">
        <v>275.77</v>
      </c>
      <c r="D3773" s="66">
        <v>45527</v>
      </c>
      <c r="E3773" s="61" t="s">
        <v>13870</v>
      </c>
      <c r="F3773" s="61"/>
      <c r="G3773" s="61" t="str">
        <f>VLOOKUP(Corrections[[#This Row],[Employee]],'[1]Management Hierarchy Report'!$A$2:$C$3607, 3, 0)</f>
        <v>Derek Schillinger</v>
      </c>
      <c r="H3773" s="48" t="s">
        <v>13872</v>
      </c>
      <c r="I3773" s="61" t="s">
        <v>70</v>
      </c>
      <c r="J3773" s="61" t="str">
        <f>VLOOKUP(Corrections[[#This Row],[Employee]],[1]!Expense_Data[#Data],14,0)</f>
        <v>SL266@tidalwaveautospa.com</v>
      </c>
      <c r="K3773" s="68">
        <v>45547</v>
      </c>
    </row>
    <row r="3774" spans="1:11" hidden="1" x14ac:dyDescent="0.25">
      <c r="A3774" s="61" t="s">
        <v>195</v>
      </c>
      <c r="B3774" s="61" t="s">
        <v>14366</v>
      </c>
      <c r="C3774" s="50">
        <v>2968.02</v>
      </c>
      <c r="D3774" s="66">
        <v>45530</v>
      </c>
      <c r="E3774" s="61" t="s">
        <v>13870</v>
      </c>
      <c r="F3774" s="61"/>
      <c r="G3774" s="61" t="str">
        <f>VLOOKUP(Corrections[[#This Row],[Employee]],'[1]Management Hierarchy Report'!$A$2:$C$3607, 3, 0)</f>
        <v>Coty Stevens</v>
      </c>
      <c r="H3774" s="48" t="s">
        <v>13872</v>
      </c>
      <c r="I3774" s="61" t="s">
        <v>70</v>
      </c>
      <c r="J3774" s="61" t="str">
        <f>VLOOKUP(Corrections[[#This Row],[Employee]],[1]!Expense_Data[#Data],14,0)</f>
        <v>robert.carnemolla@tidalwaveautospa.com</v>
      </c>
      <c r="K3774" s="68">
        <v>45547</v>
      </c>
    </row>
    <row r="3775" spans="1:11" hidden="1" x14ac:dyDescent="0.25">
      <c r="A3775" s="61" t="s">
        <v>142</v>
      </c>
      <c r="B3775" s="61" t="s">
        <v>14403</v>
      </c>
      <c r="C3775" s="50">
        <v>142.32</v>
      </c>
      <c r="D3775" s="66">
        <v>45533</v>
      </c>
      <c r="E3775" s="61" t="s">
        <v>13030</v>
      </c>
      <c r="F3775" s="61"/>
      <c r="G3775" s="61" t="str">
        <f>VLOOKUP(Corrections[[#This Row],[Employee]],'[1]Management Hierarchy Report'!$A$2:$C$3607, 3, 0)</f>
        <v>Joe Chavez</v>
      </c>
      <c r="H3775" s="48" t="s">
        <v>77</v>
      </c>
      <c r="I3775" s="61" t="s">
        <v>70</v>
      </c>
      <c r="J3775" s="61" t="str">
        <f>VLOOKUP(Corrections[[#This Row],[Employee]],[1]!Expense_Data[#Data],14,0)</f>
        <v>SL129@tidalwaveautospa.com</v>
      </c>
      <c r="K3775" s="68">
        <v>45547</v>
      </c>
    </row>
    <row r="3776" spans="1:11" hidden="1" x14ac:dyDescent="0.25">
      <c r="A3776" s="61" t="s">
        <v>142</v>
      </c>
      <c r="B3776" s="61" t="s">
        <v>14375</v>
      </c>
      <c r="C3776" s="50">
        <v>404.63</v>
      </c>
      <c r="D3776" s="66">
        <v>45545</v>
      </c>
      <c r="E3776" s="61" t="s">
        <v>13870</v>
      </c>
      <c r="F3776" s="61"/>
      <c r="G3776" s="61" t="str">
        <f>VLOOKUP(Corrections[[#This Row],[Employee]],'[1]Management Hierarchy Report'!$A$2:$C$3607, 3, 0)</f>
        <v>Joe Chavez</v>
      </c>
      <c r="H3776" s="48" t="s">
        <v>13872</v>
      </c>
      <c r="I3776" s="61" t="s">
        <v>70</v>
      </c>
      <c r="J3776" s="61" t="str">
        <f>VLOOKUP(Corrections[[#This Row],[Employee]],[1]!Expense_Data[#Data],14,0)</f>
        <v>SL129@tidalwaveautospa.com</v>
      </c>
      <c r="K3776" s="68">
        <v>45547</v>
      </c>
    </row>
    <row r="3777" spans="1:11" hidden="1" x14ac:dyDescent="0.25">
      <c r="A3777" s="61" t="s">
        <v>419</v>
      </c>
      <c r="B3777" s="61" t="s">
        <v>14350</v>
      </c>
      <c r="C3777" s="50">
        <v>19.559999999999999</v>
      </c>
      <c r="D3777" s="66">
        <v>45504</v>
      </c>
      <c r="E3777" s="61" t="s">
        <v>13082</v>
      </c>
      <c r="F3777" s="61"/>
      <c r="G3777" s="61" t="str">
        <f>VLOOKUP(Corrections[[#This Row],[Employee]],'[1]Management Hierarchy Report'!$A$2:$C$3607, 3, 0)</f>
        <v>Joe Chavez</v>
      </c>
      <c r="H3777" s="48" t="s">
        <v>77</v>
      </c>
      <c r="I3777" s="61" t="s">
        <v>70</v>
      </c>
      <c r="J3777" s="61" t="str">
        <f>VLOOKUP(Corrections[[#This Row],[Employee]],[1]!Expense_Data[#Data],14,0)</f>
        <v>SL274@tidalwaveautospa.com</v>
      </c>
      <c r="K3777" s="68">
        <v>45547</v>
      </c>
    </row>
    <row r="3778" spans="1:11" hidden="1" x14ac:dyDescent="0.25">
      <c r="A3778" s="61" t="s">
        <v>419</v>
      </c>
      <c r="B3778" s="61" t="s">
        <v>14350</v>
      </c>
      <c r="C3778" s="50">
        <v>155.16</v>
      </c>
      <c r="D3778" s="66">
        <v>45518</v>
      </c>
      <c r="E3778" s="61" t="s">
        <v>176</v>
      </c>
      <c r="F3778" s="61"/>
      <c r="G3778" s="61" t="str">
        <f>VLOOKUP(Corrections[[#This Row],[Employee]],'[1]Management Hierarchy Report'!$A$2:$C$3607, 3, 0)</f>
        <v>Joe Chavez</v>
      </c>
      <c r="H3778" s="48" t="s">
        <v>77</v>
      </c>
      <c r="I3778" s="61" t="s">
        <v>70</v>
      </c>
      <c r="J3778" s="61" t="str">
        <f>VLOOKUP(Corrections[[#This Row],[Employee]],[1]!Expense_Data[#Data],14,0)</f>
        <v>SL274@tidalwaveautospa.com</v>
      </c>
      <c r="K3778" s="68">
        <v>45547</v>
      </c>
    </row>
    <row r="3779" spans="1:11" hidden="1" x14ac:dyDescent="0.25">
      <c r="A3779" s="61" t="s">
        <v>8321</v>
      </c>
      <c r="B3779" s="61" t="s">
        <v>14072</v>
      </c>
      <c r="C3779" s="50">
        <v>127.29</v>
      </c>
      <c r="D3779" s="66">
        <v>45514</v>
      </c>
      <c r="E3779" s="61" t="s">
        <v>13030</v>
      </c>
      <c r="F3779" s="61"/>
      <c r="G3779" s="61" t="str">
        <f>VLOOKUP(Corrections[[#This Row],[Employee]],'[1]Management Hierarchy Report'!$A$2:$C$3607, 3, 0)</f>
        <v>Cory Cummings</v>
      </c>
      <c r="H3779" s="48" t="s">
        <v>77</v>
      </c>
      <c r="I3779" s="61" t="s">
        <v>70</v>
      </c>
      <c r="J3779" s="61" t="str">
        <f>VLOOKUP(Corrections[[#This Row],[Employee]],[1]!Expense_Data[#Data],14,0)</f>
        <v>SL372@tidalwaveautospa.com</v>
      </c>
      <c r="K3779" s="68">
        <v>45547</v>
      </c>
    </row>
    <row r="3780" spans="1:11" hidden="1" x14ac:dyDescent="0.25">
      <c r="A3780" s="61" t="s">
        <v>510</v>
      </c>
      <c r="B3780" s="61" t="s">
        <v>14355</v>
      </c>
      <c r="C3780" s="50">
        <v>25</v>
      </c>
      <c r="D3780" s="66">
        <v>45506</v>
      </c>
      <c r="E3780" s="61" t="s">
        <v>14353</v>
      </c>
      <c r="F3780" s="61"/>
      <c r="G3780" s="61" t="str">
        <f>VLOOKUP(Corrections[[#This Row],[Employee]],'[1]Management Hierarchy Report'!$A$2:$C$3607, 3, 0)</f>
        <v>Bruce Maxwell</v>
      </c>
      <c r="H3780" s="48" t="s">
        <v>77</v>
      </c>
      <c r="I3780" s="61" t="s">
        <v>70</v>
      </c>
      <c r="J3780" s="61" t="str">
        <f>VLOOKUP(Corrections[[#This Row],[Employee]],[1]!Expense_Data[#Data],14,0)</f>
        <v>stephanie.huff@tidalwaveautospa.com</v>
      </c>
      <c r="K3780" s="68">
        <v>45547</v>
      </c>
    </row>
    <row r="3781" spans="1:11" hidden="1" x14ac:dyDescent="0.25">
      <c r="A3781" s="61" t="s">
        <v>510</v>
      </c>
      <c r="B3781" s="61" t="s">
        <v>14355</v>
      </c>
      <c r="C3781" s="50">
        <v>29</v>
      </c>
      <c r="D3781" s="66">
        <v>45508</v>
      </c>
      <c r="E3781" s="61" t="s">
        <v>14353</v>
      </c>
      <c r="F3781" s="61"/>
      <c r="G3781" s="61" t="str">
        <f>VLOOKUP(Corrections[[#This Row],[Employee]],'[1]Management Hierarchy Report'!$A$2:$C$3607, 3, 0)</f>
        <v>Bruce Maxwell</v>
      </c>
      <c r="H3781" s="48" t="s">
        <v>77</v>
      </c>
      <c r="I3781" s="61" t="s">
        <v>70</v>
      </c>
      <c r="J3781" s="61" t="str">
        <f>VLOOKUP(Corrections[[#This Row],[Employee]],[1]!Expense_Data[#Data],14,0)</f>
        <v>stephanie.huff@tidalwaveautospa.com</v>
      </c>
      <c r="K3781" s="68">
        <v>45547</v>
      </c>
    </row>
    <row r="3782" spans="1:11" hidden="1" x14ac:dyDescent="0.25">
      <c r="A3782" s="61" t="s">
        <v>14384</v>
      </c>
      <c r="B3782" s="61" t="s">
        <v>14385</v>
      </c>
      <c r="C3782" s="50">
        <v>488.95</v>
      </c>
      <c r="D3782" s="66">
        <v>45546</v>
      </c>
      <c r="E3782" s="61" t="s">
        <v>13870</v>
      </c>
      <c r="F3782" s="61"/>
      <c r="G3782" s="61" t="str">
        <f>VLOOKUP(Corrections[[#This Row],[Employee]],'[1]Management Hierarchy Report'!$A$2:$C$3607, 3, 0)</f>
        <v>Lucas Mininger</v>
      </c>
      <c r="H3782" s="48" t="s">
        <v>13872</v>
      </c>
      <c r="I3782" s="61" t="s">
        <v>70</v>
      </c>
      <c r="J3782" s="61" t="str">
        <f>VLOOKUP(Corrections[[#This Row],[Employee]],[1]!Expense_Data[#Data],14,0)</f>
        <v>timothy.shannon@twavelead.com</v>
      </c>
      <c r="K3782" s="68">
        <v>45547</v>
      </c>
    </row>
    <row r="3783" spans="1:11" hidden="1" x14ac:dyDescent="0.25">
      <c r="A3783" s="61" t="s">
        <v>796</v>
      </c>
      <c r="B3783" s="61" t="s">
        <v>14376</v>
      </c>
      <c r="C3783" s="50">
        <v>141.5</v>
      </c>
      <c r="D3783" s="66">
        <v>45546</v>
      </c>
      <c r="E3783" s="61" t="s">
        <v>13870</v>
      </c>
      <c r="F3783" s="61"/>
      <c r="G3783" s="61" t="str">
        <f>VLOOKUP(Corrections[[#This Row],[Employee]],'[1]Management Hierarchy Report'!$A$2:$C$3607, 3, 0)</f>
        <v>Joe Chavez</v>
      </c>
      <c r="H3783" s="48" t="s">
        <v>13872</v>
      </c>
      <c r="I3783" s="61" t="s">
        <v>70</v>
      </c>
      <c r="J3783" s="61" t="str">
        <f>VLOOKUP(Corrections[[#This Row],[Employee]],[1]!Expense_Data[#Data],14,0)</f>
        <v>SL228@tidalwaveautospa.com</v>
      </c>
      <c r="K3783" s="68">
        <v>45547</v>
      </c>
    </row>
    <row r="3784" spans="1:11" hidden="1" x14ac:dyDescent="0.25">
      <c r="A3784" s="61" t="s">
        <v>13803</v>
      </c>
      <c r="B3784" s="61" t="s">
        <v>14402</v>
      </c>
      <c r="C3784" s="50">
        <v>416.94</v>
      </c>
      <c r="D3784" s="66">
        <v>45540</v>
      </c>
      <c r="E3784" s="61" t="s">
        <v>268</v>
      </c>
      <c r="F3784" s="61"/>
      <c r="G3784" s="61" t="str">
        <f>VLOOKUP(Corrections[[#This Row],[Employee]],'[1]Management Hierarchy Report'!$A$2:$C$3607, 3, 0)</f>
        <v>Brandon Dean</v>
      </c>
      <c r="H3784" s="48" t="s">
        <v>268</v>
      </c>
      <c r="I3784" s="61" t="s">
        <v>70</v>
      </c>
      <c r="J3784" s="61" t="e">
        <f>VLOOKUP(Corrections[[#This Row],[Employee]],[1]!Expense_Data[#Data],14,0)</f>
        <v>#N/A</v>
      </c>
      <c r="K3784" s="68">
        <v>45547</v>
      </c>
    </row>
    <row r="3785" spans="1:11" hidden="1" x14ac:dyDescent="0.25">
      <c r="A3785" s="61" t="s">
        <v>813</v>
      </c>
      <c r="B3785" s="61" t="s">
        <v>14386</v>
      </c>
      <c r="C3785" s="50">
        <v>345.65</v>
      </c>
      <c r="D3785" s="66">
        <v>45510</v>
      </c>
      <c r="E3785" s="61" t="s">
        <v>521</v>
      </c>
      <c r="F3785" s="61"/>
      <c r="G3785" s="61" t="str">
        <f>VLOOKUP(Corrections[[#This Row],[Employee]],'[1]Management Hierarchy Report'!$A$2:$C$3607, 3, 0)</f>
        <v>Ricky Doyle</v>
      </c>
      <c r="H3785" s="48" t="s">
        <v>77</v>
      </c>
      <c r="I3785" s="61" t="s">
        <v>70</v>
      </c>
      <c r="J3785" s="61" t="str">
        <f>VLOOKUP(Corrections[[#This Row],[Employee]],[1]!Expense_Data[#Data],14,0)</f>
        <v>SL281@tidalwaveautospa.com</v>
      </c>
      <c r="K3785" s="68">
        <v>45547</v>
      </c>
    </row>
    <row r="3786" spans="1:11" hidden="1" x14ac:dyDescent="0.25">
      <c r="A3786" s="61" t="s">
        <v>508</v>
      </c>
      <c r="B3786" s="61" t="s">
        <v>14439</v>
      </c>
      <c r="C3786" s="50">
        <v>41.17</v>
      </c>
      <c r="D3786" s="66">
        <v>45498</v>
      </c>
      <c r="E3786" s="61" t="s">
        <v>13030</v>
      </c>
      <c r="F3786" s="61"/>
      <c r="G3786" s="61" t="str">
        <f>VLOOKUP(Corrections[[#This Row],[Employee]],'[1]Management Hierarchy Report'!$A$2:$C$3607, 3, 0)</f>
        <v>Michael Donnelly</v>
      </c>
      <c r="H3786" s="48" t="s">
        <v>77</v>
      </c>
      <c r="I3786" s="61" t="s">
        <v>70</v>
      </c>
      <c r="J3786" s="61" t="str">
        <f>VLOOKUP(Corrections[[#This Row],[Employee]],[1]!Expense_Data[#Data],14,0)</f>
        <v>SL212@tidalwaveautospa.com</v>
      </c>
      <c r="K3786" s="68">
        <v>45548</v>
      </c>
    </row>
    <row r="3787" spans="1:11" hidden="1" x14ac:dyDescent="0.25">
      <c r="A3787" s="61" t="s">
        <v>378</v>
      </c>
      <c r="B3787" s="61" t="s">
        <v>13060</v>
      </c>
      <c r="C3787" s="50">
        <v>44.68</v>
      </c>
      <c r="D3787" s="66">
        <v>45486</v>
      </c>
      <c r="E3787" s="61" t="s">
        <v>13828</v>
      </c>
      <c r="F3787" s="61"/>
      <c r="G3787" s="61" t="str">
        <f>VLOOKUP(Corrections[[#This Row],[Employee]],'[1]Management Hierarchy Report'!$A$2:$C$3607, 3, 0)</f>
        <v>Cory Cummings</v>
      </c>
      <c r="H3787" s="48" t="s">
        <v>77</v>
      </c>
      <c r="I3787" s="61" t="s">
        <v>70</v>
      </c>
      <c r="J3787" s="61" t="str">
        <f>VLOOKUP(Corrections[[#This Row],[Employee]],[1]!Expense_Data[#Data],14,0)</f>
        <v>SL254@tidalwaveautospa.com</v>
      </c>
      <c r="K3787" s="68">
        <v>45548</v>
      </c>
    </row>
    <row r="3788" spans="1:11" hidden="1" x14ac:dyDescent="0.25">
      <c r="A3788" s="61" t="s">
        <v>561</v>
      </c>
      <c r="B3788" s="61" t="s">
        <v>13882</v>
      </c>
      <c r="C3788" s="50">
        <v>218.53</v>
      </c>
      <c r="D3788" s="66">
        <v>45462</v>
      </c>
      <c r="E3788" s="61" t="s">
        <v>13030</v>
      </c>
      <c r="F3788" s="61"/>
      <c r="G3788" s="61" t="str">
        <f>VLOOKUP(Corrections[[#This Row],[Employee]],'[1]Management Hierarchy Report'!$A$2:$C$3607, 3, 0)</f>
        <v>Andrew Strevel</v>
      </c>
      <c r="H3788" s="48" t="s">
        <v>77</v>
      </c>
      <c r="I3788" s="61" t="s">
        <v>70</v>
      </c>
      <c r="J3788" s="61" t="str">
        <f>VLOOKUP(Corrections[[#This Row],[Employee]],[1]!Expense_Data[#Data],14,0)</f>
        <v>SL3@tidalwaveautospa.com</v>
      </c>
      <c r="K3788" s="68">
        <v>45548</v>
      </c>
    </row>
    <row r="3789" spans="1:11" hidden="1" x14ac:dyDescent="0.25">
      <c r="A3789" s="61" t="s">
        <v>561</v>
      </c>
      <c r="B3789" s="61" t="s">
        <v>13882</v>
      </c>
      <c r="C3789" s="50">
        <v>5.28</v>
      </c>
      <c r="D3789" s="66">
        <v>45476</v>
      </c>
      <c r="E3789" s="61" t="s">
        <v>13082</v>
      </c>
      <c r="F3789" s="61"/>
      <c r="G3789" s="61" t="str">
        <f>VLOOKUP(Corrections[[#This Row],[Employee]],'[1]Management Hierarchy Report'!$A$2:$C$3607, 3, 0)</f>
        <v>Andrew Strevel</v>
      </c>
      <c r="H3789" s="48" t="s">
        <v>77</v>
      </c>
      <c r="I3789" s="61" t="s">
        <v>70</v>
      </c>
      <c r="J3789" s="61" t="str">
        <f>VLOOKUP(Corrections[[#This Row],[Employee]],[1]!Expense_Data[#Data],14,0)</f>
        <v>SL3@tidalwaveautospa.com</v>
      </c>
      <c r="K3789" s="68">
        <v>45548</v>
      </c>
    </row>
    <row r="3790" spans="1:11" hidden="1" x14ac:dyDescent="0.25">
      <c r="A3790" s="61" t="s">
        <v>5280</v>
      </c>
      <c r="B3790" s="61" t="s">
        <v>14415</v>
      </c>
      <c r="C3790" s="50">
        <v>283.02999999999997</v>
      </c>
      <c r="D3790" s="66">
        <v>45547</v>
      </c>
      <c r="E3790" s="61" t="s">
        <v>13870</v>
      </c>
      <c r="F3790" s="61"/>
      <c r="G3790" s="61" t="str">
        <f>VLOOKUP(Corrections[[#This Row],[Employee]],'[1]Management Hierarchy Report'!$A$2:$C$3607, 3, 0)</f>
        <v>Lucas Mininger</v>
      </c>
      <c r="H3790" s="48" t="s">
        <v>13872</v>
      </c>
      <c r="I3790" s="61" t="s">
        <v>70</v>
      </c>
      <c r="J3790" s="61" t="e">
        <f>VLOOKUP(Corrections[[#This Row],[Employee]],[1]!Expense_Data[#Data],14,0)</f>
        <v>#N/A</v>
      </c>
      <c r="K3790" s="68">
        <v>45548</v>
      </c>
    </row>
    <row r="3791" spans="1:11" hidden="1" x14ac:dyDescent="0.25">
      <c r="A3791" s="61" t="s">
        <v>6760</v>
      </c>
      <c r="B3791" s="61" t="s">
        <v>14425</v>
      </c>
      <c r="C3791" s="50">
        <v>292.88</v>
      </c>
      <c r="D3791" s="66">
        <v>45548</v>
      </c>
      <c r="E3791" s="61" t="s">
        <v>13870</v>
      </c>
      <c r="F3791" s="61"/>
      <c r="G3791" s="61" t="str">
        <f>VLOOKUP(Corrections[[#This Row],[Employee]],'[1]Management Hierarchy Report'!$A$2:$C$3607, 3, 0)</f>
        <v>Lucas Mininger</v>
      </c>
      <c r="H3791" s="48" t="s">
        <v>13872</v>
      </c>
      <c r="I3791" s="61" t="s">
        <v>70</v>
      </c>
      <c r="J3791" s="61" t="e">
        <f>VLOOKUP(Corrections[[#This Row],[Employee]],[1]!Expense_Data[#Data],14,0)</f>
        <v>#N/A</v>
      </c>
      <c r="K3791" s="68">
        <v>45548</v>
      </c>
    </row>
    <row r="3792" spans="1:11" hidden="1" x14ac:dyDescent="0.25">
      <c r="A3792" s="61" t="s">
        <v>6760</v>
      </c>
      <c r="B3792" s="61" t="s">
        <v>14430</v>
      </c>
      <c r="C3792" s="50">
        <v>6.35</v>
      </c>
      <c r="D3792" s="66">
        <v>45539</v>
      </c>
      <c r="E3792" s="61" t="s">
        <v>13870</v>
      </c>
      <c r="F3792" s="61"/>
      <c r="G3792" s="61" t="str">
        <f>VLOOKUP(Corrections[[#This Row],[Employee]],'[1]Management Hierarchy Report'!$A$2:$C$3607, 3, 0)</f>
        <v>Lucas Mininger</v>
      </c>
      <c r="H3792" s="48" t="s">
        <v>13872</v>
      </c>
      <c r="I3792" s="61" t="s">
        <v>70</v>
      </c>
      <c r="J3792" s="61" t="e">
        <f>VLOOKUP(Corrections[[#This Row],[Employee]],[1]!Expense_Data[#Data],14,0)</f>
        <v>#N/A</v>
      </c>
      <c r="K3792" s="68">
        <v>45548</v>
      </c>
    </row>
    <row r="3793" spans="1:11" hidden="1" x14ac:dyDescent="0.25">
      <c r="A3793" s="61" t="s">
        <v>78</v>
      </c>
      <c r="B3793" s="61" t="s">
        <v>13172</v>
      </c>
      <c r="C3793" s="50">
        <v>169.03</v>
      </c>
      <c r="D3793" s="66">
        <v>45494</v>
      </c>
      <c r="E3793" s="61" t="s">
        <v>12978</v>
      </c>
      <c r="F3793" s="61"/>
      <c r="G3793" s="61" t="str">
        <f>VLOOKUP(Corrections[[#This Row],[Employee]],'[1]Management Hierarchy Report'!$A$2:$C$3607, 3, 0)</f>
        <v>Jeff Mathis</v>
      </c>
      <c r="H3793" s="48" t="s">
        <v>77</v>
      </c>
      <c r="I3793" s="61" t="s">
        <v>70</v>
      </c>
      <c r="J3793" s="61" t="str">
        <f>VLOOKUP(Corrections[[#This Row],[Employee]],[1]!Expense_Data[#Data],14,0)</f>
        <v>SL315@tidalwaveautospa.com</v>
      </c>
      <c r="K3793" s="68">
        <v>45548</v>
      </c>
    </row>
    <row r="3794" spans="1:11" hidden="1" x14ac:dyDescent="0.25">
      <c r="A3794" s="61" t="s">
        <v>219</v>
      </c>
      <c r="B3794" s="61" t="s">
        <v>14429</v>
      </c>
      <c r="C3794" s="50">
        <v>597.63</v>
      </c>
      <c r="D3794" s="66">
        <v>45531</v>
      </c>
      <c r="E3794" s="61" t="s">
        <v>13870</v>
      </c>
      <c r="F3794" s="61"/>
      <c r="G3794" s="61" t="str">
        <f>VLOOKUP(Corrections[[#This Row],[Employee]],'[1]Management Hierarchy Report'!$A$2:$C$3607, 3, 0)</f>
        <v>Cory Cummings</v>
      </c>
      <c r="H3794" s="48" t="s">
        <v>13872</v>
      </c>
      <c r="I3794" s="61" t="s">
        <v>70</v>
      </c>
      <c r="J3794" s="61" t="str">
        <f>VLOOKUP(Corrections[[#This Row],[Employee]],[1]!Expense_Data[#Data],14,0)</f>
        <v>SL232@tidalwaveautospa.com</v>
      </c>
      <c r="K3794" s="68">
        <v>45548</v>
      </c>
    </row>
    <row r="3795" spans="1:11" hidden="1" x14ac:dyDescent="0.25">
      <c r="A3795" s="61" t="s">
        <v>1155</v>
      </c>
      <c r="B3795" s="61" t="s">
        <v>11604</v>
      </c>
      <c r="C3795" s="50">
        <v>88.94</v>
      </c>
      <c r="D3795" s="66">
        <v>45440</v>
      </c>
      <c r="E3795" s="61" t="s">
        <v>13828</v>
      </c>
      <c r="F3795" s="61" t="s">
        <v>39</v>
      </c>
      <c r="G3795" s="61" t="str">
        <f>VLOOKUP(Corrections[[#This Row],[Employee]],'[1]Management Hierarchy Report'!$A$2:$C$3607, 3, 0)</f>
        <v>Ricky Doyle</v>
      </c>
      <c r="H3795" s="48" t="s">
        <v>77</v>
      </c>
      <c r="I3795" s="61" t="s">
        <v>70</v>
      </c>
      <c r="J3795" s="61" t="str">
        <f>VLOOKUP(Corrections[[#This Row],[Employee]],[1]!Expense_Data[#Data],14,0)</f>
        <v>SL213@tidalwaveautospa.com</v>
      </c>
      <c r="K3795" s="68">
        <v>45548</v>
      </c>
    </row>
    <row r="3796" spans="1:11" hidden="1" x14ac:dyDescent="0.25">
      <c r="A3796" s="61" t="s">
        <v>614</v>
      </c>
      <c r="B3796" s="61" t="s">
        <v>13170</v>
      </c>
      <c r="C3796" s="50">
        <v>97.08</v>
      </c>
      <c r="D3796" s="66">
        <v>45482</v>
      </c>
      <c r="E3796" s="61" t="s">
        <v>13030</v>
      </c>
      <c r="F3796" s="61"/>
      <c r="G3796" s="61" t="str">
        <f>VLOOKUP(Corrections[[#This Row],[Employee]],'[1]Management Hierarchy Report'!$A$2:$C$3607, 3, 0)</f>
        <v>Jeff Mathis</v>
      </c>
      <c r="H3796" s="48" t="s">
        <v>77</v>
      </c>
      <c r="I3796" s="61" t="s">
        <v>70</v>
      </c>
      <c r="J3796" s="61" t="str">
        <f>VLOOKUP(Corrections[[#This Row],[Employee]],[1]!Expense_Data[#Data],14,0)</f>
        <v>SL261@tidalwaveautospa.com</v>
      </c>
      <c r="K3796" s="68">
        <v>45548</v>
      </c>
    </row>
    <row r="3797" spans="1:11" hidden="1" x14ac:dyDescent="0.25">
      <c r="A3797" s="61" t="s">
        <v>614</v>
      </c>
      <c r="B3797" s="61" t="s">
        <v>14412</v>
      </c>
      <c r="C3797" s="50">
        <v>50.95</v>
      </c>
      <c r="D3797" s="66">
        <v>45547</v>
      </c>
      <c r="E3797" s="61" t="s">
        <v>13870</v>
      </c>
      <c r="F3797" s="61"/>
      <c r="G3797" s="61" t="str">
        <f>VLOOKUP(Corrections[[#This Row],[Employee]],'[1]Management Hierarchy Report'!$A$2:$C$3607, 3, 0)</f>
        <v>Jeff Mathis</v>
      </c>
      <c r="H3797" s="48" t="s">
        <v>13872</v>
      </c>
      <c r="I3797" s="61" t="s">
        <v>70</v>
      </c>
      <c r="J3797" s="61" t="str">
        <f>VLOOKUP(Corrections[[#This Row],[Employee]],[1]!Expense_Data[#Data],14,0)</f>
        <v>SL261@tidalwaveautospa.com</v>
      </c>
      <c r="K3797" s="68">
        <v>45548</v>
      </c>
    </row>
    <row r="3798" spans="1:11" hidden="1" x14ac:dyDescent="0.25">
      <c r="A3798" s="61" t="s">
        <v>614</v>
      </c>
      <c r="B3798" s="61" t="s">
        <v>14413</v>
      </c>
      <c r="C3798" s="50">
        <v>70.42</v>
      </c>
      <c r="D3798" s="66">
        <v>45547</v>
      </c>
      <c r="E3798" s="61" t="s">
        <v>13870</v>
      </c>
      <c r="F3798" s="61"/>
      <c r="G3798" s="61" t="str">
        <f>VLOOKUP(Corrections[[#This Row],[Employee]],'[1]Management Hierarchy Report'!$A$2:$C$3607, 3, 0)</f>
        <v>Jeff Mathis</v>
      </c>
      <c r="H3798" s="48" t="s">
        <v>13872</v>
      </c>
      <c r="I3798" s="61" t="s">
        <v>70</v>
      </c>
      <c r="J3798" s="61" t="str">
        <f>VLOOKUP(Corrections[[#This Row],[Employee]],[1]!Expense_Data[#Data],14,0)</f>
        <v>SL261@tidalwaveautospa.com</v>
      </c>
      <c r="K3798" s="68">
        <v>45548</v>
      </c>
    </row>
    <row r="3799" spans="1:11" hidden="1" x14ac:dyDescent="0.25">
      <c r="A3799" s="61" t="s">
        <v>614</v>
      </c>
      <c r="B3799" s="61" t="s">
        <v>14414</v>
      </c>
      <c r="C3799" s="50">
        <v>155.22999999999999</v>
      </c>
      <c r="D3799" s="66">
        <v>45547</v>
      </c>
      <c r="E3799" s="61" t="s">
        <v>13870</v>
      </c>
      <c r="F3799" s="61"/>
      <c r="G3799" s="61" t="str">
        <f>VLOOKUP(Corrections[[#This Row],[Employee]],'[1]Management Hierarchy Report'!$A$2:$C$3607, 3, 0)</f>
        <v>Jeff Mathis</v>
      </c>
      <c r="H3799" s="48" t="s">
        <v>13872</v>
      </c>
      <c r="I3799" s="61" t="s">
        <v>70</v>
      </c>
      <c r="J3799" s="61" t="str">
        <f>VLOOKUP(Corrections[[#This Row],[Employee]],[1]!Expense_Data[#Data],14,0)</f>
        <v>SL261@tidalwaveautospa.com</v>
      </c>
      <c r="K3799" s="68">
        <v>45548</v>
      </c>
    </row>
    <row r="3800" spans="1:11" hidden="1" x14ac:dyDescent="0.25">
      <c r="A3800" s="61" t="s">
        <v>532</v>
      </c>
      <c r="B3800" s="61" t="s">
        <v>13019</v>
      </c>
      <c r="C3800" s="50">
        <v>6.22</v>
      </c>
      <c r="D3800" s="66">
        <v>45449</v>
      </c>
      <c r="E3800" s="61" t="s">
        <v>13082</v>
      </c>
      <c r="F3800" s="61"/>
      <c r="G3800" s="61" t="str">
        <f>VLOOKUP(Corrections[[#This Row],[Employee]],'[1]Management Hierarchy Report'!$A$2:$C$3607, 3, 0)</f>
        <v>Steven Kyriazis</v>
      </c>
      <c r="H3800" s="48" t="s">
        <v>77</v>
      </c>
      <c r="I3800" s="61" t="s">
        <v>70</v>
      </c>
      <c r="J3800" s="61" t="str">
        <f>VLOOKUP(Corrections[[#This Row],[Employee]],[1]!Expense_Data[#Data],14,0)</f>
        <v>SL162@tidalwaveautospa.com</v>
      </c>
      <c r="K3800" s="68">
        <v>45548</v>
      </c>
    </row>
    <row r="3801" spans="1:11" hidden="1" x14ac:dyDescent="0.25">
      <c r="A3801" s="61" t="s">
        <v>532</v>
      </c>
      <c r="B3801" s="61" t="s">
        <v>13019</v>
      </c>
      <c r="C3801" s="50">
        <v>30.11</v>
      </c>
      <c r="D3801" s="66">
        <v>45471</v>
      </c>
      <c r="E3801" s="61" t="s">
        <v>13030</v>
      </c>
      <c r="F3801" s="61"/>
      <c r="G3801" s="61" t="str">
        <f>VLOOKUP(Corrections[[#This Row],[Employee]],'[1]Management Hierarchy Report'!$A$2:$C$3607, 3, 0)</f>
        <v>Steven Kyriazis</v>
      </c>
      <c r="H3801" s="48" t="s">
        <v>77</v>
      </c>
      <c r="I3801" s="61" t="s">
        <v>70</v>
      </c>
      <c r="J3801" s="61" t="str">
        <f>VLOOKUP(Corrections[[#This Row],[Employee]],[1]!Expense_Data[#Data],14,0)</f>
        <v>SL162@tidalwaveautospa.com</v>
      </c>
      <c r="K3801" s="68">
        <v>45548</v>
      </c>
    </row>
    <row r="3802" spans="1:11" hidden="1" x14ac:dyDescent="0.25">
      <c r="A3802" s="61" t="s">
        <v>515</v>
      </c>
      <c r="B3802" s="61" t="s">
        <v>13799</v>
      </c>
      <c r="C3802" s="50">
        <v>62.43</v>
      </c>
      <c r="D3802" s="66">
        <v>45473</v>
      </c>
      <c r="E3802" s="61" t="s">
        <v>13030</v>
      </c>
      <c r="F3802" s="61"/>
      <c r="G3802" s="61" t="str">
        <f>VLOOKUP(Corrections[[#This Row],[Employee]],'[1]Management Hierarchy Report'!$A$2:$C$3607, 3, 0)</f>
        <v>Bruce Maxwell</v>
      </c>
      <c r="H3802" s="48" t="s">
        <v>77</v>
      </c>
      <c r="I3802" s="61" t="s">
        <v>70</v>
      </c>
      <c r="J3802" s="61" t="str">
        <f>VLOOKUP(Corrections[[#This Row],[Employee]],[1]!Expense_Data[#Data],14,0)</f>
        <v>byron.barnes@tidalwaveautospa.com</v>
      </c>
      <c r="K3802" s="68">
        <v>45548</v>
      </c>
    </row>
    <row r="3803" spans="1:11" hidden="1" x14ac:dyDescent="0.25">
      <c r="A3803" s="61" t="s">
        <v>515</v>
      </c>
      <c r="B3803" s="61" t="s">
        <v>13799</v>
      </c>
      <c r="C3803" s="50">
        <v>292.64999999999998</v>
      </c>
      <c r="D3803" s="66">
        <v>45491</v>
      </c>
      <c r="E3803" s="61" t="s">
        <v>71</v>
      </c>
      <c r="F3803" s="61"/>
      <c r="G3803" s="61" t="str">
        <f>VLOOKUP(Corrections[[#This Row],[Employee]],'[1]Management Hierarchy Report'!$A$2:$C$3607, 3, 0)</f>
        <v>Bruce Maxwell</v>
      </c>
      <c r="H3803" s="48" t="s">
        <v>77</v>
      </c>
      <c r="I3803" s="61" t="s">
        <v>70</v>
      </c>
      <c r="J3803" s="61" t="str">
        <f>VLOOKUP(Corrections[[#This Row],[Employee]],[1]!Expense_Data[#Data],14,0)</f>
        <v>byron.barnes@tidalwaveautospa.com</v>
      </c>
      <c r="K3803" s="68">
        <v>45548</v>
      </c>
    </row>
    <row r="3804" spans="1:11" hidden="1" x14ac:dyDescent="0.25">
      <c r="A3804" s="61" t="s">
        <v>3343</v>
      </c>
      <c r="B3804" s="61" t="s">
        <v>13096</v>
      </c>
      <c r="C3804" s="50">
        <v>257.31</v>
      </c>
      <c r="D3804" s="52">
        <v>45457</v>
      </c>
      <c r="E3804" s="66" t="s">
        <v>13828</v>
      </c>
      <c r="F3804" s="61" t="s">
        <v>14417</v>
      </c>
      <c r="G3804" s="61" t="str">
        <f>VLOOKUP(Corrections[[#This Row],[Employee]],'[1]Management Hierarchy Report'!$A$2:$C$3607, 3, 0)</f>
        <v>Jeff Mathis</v>
      </c>
      <c r="H3804" s="48" t="s">
        <v>77</v>
      </c>
      <c r="I3804" s="61" t="s">
        <v>70</v>
      </c>
      <c r="J3804" s="61" t="str">
        <f>VLOOKUP(Corrections[[#This Row],[Employee]],[1]!Expense_Data[#Data],14,0)</f>
        <v>SL160@tidalwaveautospa.com</v>
      </c>
      <c r="K3804" s="68">
        <v>45548</v>
      </c>
    </row>
    <row r="3805" spans="1:11" hidden="1" x14ac:dyDescent="0.25">
      <c r="A3805" s="61" t="s">
        <v>13990</v>
      </c>
      <c r="B3805" s="61" t="s">
        <v>14408</v>
      </c>
      <c r="C3805" s="50">
        <v>476.94</v>
      </c>
      <c r="D3805" s="66">
        <v>45544</v>
      </c>
      <c r="E3805" s="61" t="s">
        <v>13870</v>
      </c>
      <c r="F3805" s="61"/>
      <c r="G3805" s="61" t="str">
        <f>VLOOKUP(Corrections[[#This Row],[Employee]],'[1]Management Hierarchy Report'!$A$2:$C$3607, 3, 0)</f>
        <v>Joe Chavez</v>
      </c>
      <c r="H3805" s="48" t="s">
        <v>13872</v>
      </c>
      <c r="I3805" s="61" t="s">
        <v>70</v>
      </c>
      <c r="J3805" s="61" t="str">
        <f>VLOOKUP(Corrections[[#This Row],[Employee]],[1]!Expense_Data[#Data],14,0)</f>
        <v>carl.woessner@tidalwaveautospa.com</v>
      </c>
      <c r="K3805" s="68">
        <v>45548</v>
      </c>
    </row>
    <row r="3806" spans="1:11" hidden="1" x14ac:dyDescent="0.25">
      <c r="A3806" s="61" t="s">
        <v>13990</v>
      </c>
      <c r="B3806" s="61" t="s">
        <v>14373</v>
      </c>
      <c r="C3806" s="50">
        <v>21.9</v>
      </c>
      <c r="D3806" s="66">
        <v>45540</v>
      </c>
      <c r="E3806" s="61" t="s">
        <v>12978</v>
      </c>
      <c r="F3806" s="61"/>
      <c r="G3806" s="61" t="str">
        <f>VLOOKUP(Corrections[[#This Row],[Employee]],'[1]Management Hierarchy Report'!$A$2:$C$3607, 3, 0)</f>
        <v>Joe Chavez</v>
      </c>
      <c r="H3806" s="48" t="s">
        <v>77</v>
      </c>
      <c r="I3806" s="61" t="s">
        <v>70</v>
      </c>
      <c r="J3806" s="61" t="str">
        <f>VLOOKUP(Corrections[[#This Row],[Employee]],[1]!Expense_Data[#Data],14,0)</f>
        <v>carl.woessner@tidalwaveautospa.com</v>
      </c>
      <c r="K3806" s="68">
        <v>45548</v>
      </c>
    </row>
    <row r="3807" spans="1:11" hidden="1" x14ac:dyDescent="0.25">
      <c r="A3807" s="61" t="s">
        <v>13990</v>
      </c>
      <c r="B3807" s="61" t="s">
        <v>14373</v>
      </c>
      <c r="C3807" s="50">
        <v>40.32</v>
      </c>
      <c r="D3807" s="66">
        <v>45540</v>
      </c>
      <c r="E3807" s="61" t="s">
        <v>12978</v>
      </c>
      <c r="F3807" s="61"/>
      <c r="G3807" s="61" t="str">
        <f>VLOOKUP(Corrections[[#This Row],[Employee]],'[1]Management Hierarchy Report'!$A$2:$C$3607, 3, 0)</f>
        <v>Joe Chavez</v>
      </c>
      <c r="H3807" s="48" t="s">
        <v>77</v>
      </c>
      <c r="I3807" s="61" t="s">
        <v>70</v>
      </c>
      <c r="J3807" s="61" t="str">
        <f>VLOOKUP(Corrections[[#This Row],[Employee]],[1]!Expense_Data[#Data],14,0)</f>
        <v>carl.woessner@tidalwaveautospa.com</v>
      </c>
      <c r="K3807" s="68">
        <v>45548</v>
      </c>
    </row>
    <row r="3808" spans="1:11" hidden="1" x14ac:dyDescent="0.25">
      <c r="A3808" s="61" t="s">
        <v>845</v>
      </c>
      <c r="B3808" s="61" t="s">
        <v>13879</v>
      </c>
      <c r="C3808" s="50">
        <v>566</v>
      </c>
      <c r="D3808" s="66">
        <v>45435</v>
      </c>
      <c r="E3808" s="61" t="s">
        <v>12978</v>
      </c>
      <c r="F3808" s="61"/>
      <c r="G3808" s="61" t="str">
        <f>VLOOKUP(Corrections[[#This Row],[Employee]],'[1]Management Hierarchy Report'!$A$2:$C$3607, 3, 0)</f>
        <v>Andrew Strevel</v>
      </c>
      <c r="H3808" s="48" t="s">
        <v>77</v>
      </c>
      <c r="I3808" s="61" t="s">
        <v>70</v>
      </c>
      <c r="J3808" s="61" t="str">
        <f>VLOOKUP(Corrections[[#This Row],[Employee]],[1]!Expense_Data[#Data],14,0)</f>
        <v>SL9@tidalwaveautospa.com</v>
      </c>
      <c r="K3808" s="68">
        <v>45548</v>
      </c>
    </row>
    <row r="3809" spans="1:11" hidden="1" x14ac:dyDescent="0.25">
      <c r="A3809" s="61" t="s">
        <v>845</v>
      </c>
      <c r="B3809" s="61" t="s">
        <v>13879</v>
      </c>
      <c r="C3809" s="50">
        <v>566</v>
      </c>
      <c r="D3809" s="66">
        <v>45435</v>
      </c>
      <c r="E3809" s="61" t="s">
        <v>13030</v>
      </c>
      <c r="F3809" s="61"/>
      <c r="G3809" s="61" t="str">
        <f>VLOOKUP(Corrections[[#This Row],[Employee]],'[1]Management Hierarchy Report'!$A$2:$C$3607, 3, 0)</f>
        <v>Andrew Strevel</v>
      </c>
      <c r="H3809" s="48" t="s">
        <v>77</v>
      </c>
      <c r="I3809" s="61" t="s">
        <v>70</v>
      </c>
      <c r="J3809" s="61" t="str">
        <f>VLOOKUP(Corrections[[#This Row],[Employee]],[1]!Expense_Data[#Data],14,0)</f>
        <v>SL9@tidalwaveautospa.com</v>
      </c>
      <c r="K3809" s="68">
        <v>45548</v>
      </c>
    </row>
    <row r="3810" spans="1:11" hidden="1" x14ac:dyDescent="0.25">
      <c r="A3810" s="61" t="s">
        <v>845</v>
      </c>
      <c r="B3810" s="61" t="s">
        <v>13879</v>
      </c>
      <c r="C3810" s="50">
        <v>237.6</v>
      </c>
      <c r="D3810" s="66">
        <v>45441</v>
      </c>
      <c r="E3810" s="61" t="s">
        <v>176</v>
      </c>
      <c r="F3810" s="61"/>
      <c r="G3810" s="61" t="str">
        <f>VLOOKUP(Corrections[[#This Row],[Employee]],'[1]Management Hierarchy Report'!$A$2:$C$3607, 3, 0)</f>
        <v>Andrew Strevel</v>
      </c>
      <c r="H3810" s="48" t="s">
        <v>77</v>
      </c>
      <c r="I3810" s="61" t="s">
        <v>70</v>
      </c>
      <c r="J3810" s="61" t="str">
        <f>VLOOKUP(Corrections[[#This Row],[Employee]],[1]!Expense_Data[#Data],14,0)</f>
        <v>SL9@tidalwaveautospa.com</v>
      </c>
      <c r="K3810" s="68">
        <v>45548</v>
      </c>
    </row>
    <row r="3811" spans="1:11" hidden="1" x14ac:dyDescent="0.25">
      <c r="A3811" s="61" t="s">
        <v>845</v>
      </c>
      <c r="B3811" s="61" t="s">
        <v>13879</v>
      </c>
      <c r="C3811" s="50">
        <v>101.73</v>
      </c>
      <c r="D3811" s="66">
        <v>45443</v>
      </c>
      <c r="E3811" s="61" t="s">
        <v>12978</v>
      </c>
      <c r="F3811" s="61"/>
      <c r="G3811" s="61" t="str">
        <f>VLOOKUP(Corrections[[#This Row],[Employee]],'[1]Management Hierarchy Report'!$A$2:$C$3607, 3, 0)</f>
        <v>Andrew Strevel</v>
      </c>
      <c r="H3811" s="48" t="s">
        <v>77</v>
      </c>
      <c r="I3811" s="61" t="s">
        <v>70</v>
      </c>
      <c r="J3811" s="61" t="str">
        <f>VLOOKUP(Corrections[[#This Row],[Employee]],[1]!Expense_Data[#Data],14,0)</f>
        <v>SL9@tidalwaveautospa.com</v>
      </c>
      <c r="K3811" s="68">
        <v>45548</v>
      </c>
    </row>
    <row r="3812" spans="1:11" hidden="1" x14ac:dyDescent="0.25">
      <c r="A3812" s="61" t="s">
        <v>845</v>
      </c>
      <c r="B3812" s="61" t="s">
        <v>13879</v>
      </c>
      <c r="C3812" s="50">
        <v>29.4</v>
      </c>
      <c r="D3812" s="66">
        <v>45462</v>
      </c>
      <c r="E3812" s="61" t="s">
        <v>521</v>
      </c>
      <c r="F3812" s="61"/>
      <c r="G3812" s="61" t="str">
        <f>VLOOKUP(Corrections[[#This Row],[Employee]],'[1]Management Hierarchy Report'!$A$2:$C$3607, 3, 0)</f>
        <v>Andrew Strevel</v>
      </c>
      <c r="H3812" s="48" t="s">
        <v>77</v>
      </c>
      <c r="I3812" s="61" t="s">
        <v>70</v>
      </c>
      <c r="J3812" s="61" t="str">
        <f>VLOOKUP(Corrections[[#This Row],[Employee]],[1]!Expense_Data[#Data],14,0)</f>
        <v>SL9@tidalwaveautospa.com</v>
      </c>
      <c r="K3812" s="68">
        <v>45548</v>
      </c>
    </row>
    <row r="3813" spans="1:11" hidden="1" x14ac:dyDescent="0.25">
      <c r="A3813" s="61" t="s">
        <v>845</v>
      </c>
      <c r="B3813" s="61" t="s">
        <v>13879</v>
      </c>
      <c r="C3813" s="50">
        <v>95.78</v>
      </c>
      <c r="D3813" s="66">
        <v>45466</v>
      </c>
      <c r="E3813" s="61" t="s">
        <v>13030</v>
      </c>
      <c r="F3813" s="61"/>
      <c r="G3813" s="61" t="str">
        <f>VLOOKUP(Corrections[[#This Row],[Employee]],'[1]Management Hierarchy Report'!$A$2:$C$3607, 3, 0)</f>
        <v>Andrew Strevel</v>
      </c>
      <c r="H3813" s="48" t="s">
        <v>77</v>
      </c>
      <c r="I3813" s="61" t="s">
        <v>70</v>
      </c>
      <c r="J3813" s="61" t="str">
        <f>VLOOKUP(Corrections[[#This Row],[Employee]],[1]!Expense_Data[#Data],14,0)</f>
        <v>SL9@tidalwaveautospa.com</v>
      </c>
      <c r="K3813" s="68">
        <v>45548</v>
      </c>
    </row>
    <row r="3814" spans="1:11" hidden="1" x14ac:dyDescent="0.25">
      <c r="A3814" s="61" t="s">
        <v>845</v>
      </c>
      <c r="B3814" s="61" t="s">
        <v>13879</v>
      </c>
      <c r="C3814" s="50">
        <v>755.62</v>
      </c>
      <c r="D3814" s="66">
        <v>45467</v>
      </c>
      <c r="E3814" s="61" t="s">
        <v>176</v>
      </c>
      <c r="F3814" s="61"/>
      <c r="G3814" s="61" t="str">
        <f>VLOOKUP(Corrections[[#This Row],[Employee]],'[1]Management Hierarchy Report'!$A$2:$C$3607, 3, 0)</f>
        <v>Andrew Strevel</v>
      </c>
      <c r="H3814" s="48" t="s">
        <v>77</v>
      </c>
      <c r="I3814" s="61" t="s">
        <v>70</v>
      </c>
      <c r="J3814" s="61" t="str">
        <f>VLOOKUP(Corrections[[#This Row],[Employee]],[1]!Expense_Data[#Data],14,0)</f>
        <v>SL9@tidalwaveautospa.com</v>
      </c>
      <c r="K3814" s="68">
        <v>45548</v>
      </c>
    </row>
    <row r="3815" spans="1:11" hidden="1" x14ac:dyDescent="0.25">
      <c r="A3815" s="61" t="s">
        <v>845</v>
      </c>
      <c r="B3815" s="61" t="s">
        <v>13879</v>
      </c>
      <c r="C3815" s="50">
        <v>195.3</v>
      </c>
      <c r="D3815" s="66">
        <v>45467</v>
      </c>
      <c r="E3815" s="61" t="s">
        <v>176</v>
      </c>
      <c r="F3815" s="61"/>
      <c r="G3815" s="61" t="str">
        <f>VLOOKUP(Corrections[[#This Row],[Employee]],'[1]Management Hierarchy Report'!$A$2:$C$3607, 3, 0)</f>
        <v>Andrew Strevel</v>
      </c>
      <c r="H3815" s="48" t="s">
        <v>77</v>
      </c>
      <c r="I3815" s="61" t="s">
        <v>70</v>
      </c>
      <c r="J3815" s="61" t="str">
        <f>VLOOKUP(Corrections[[#This Row],[Employee]],[1]!Expense_Data[#Data],14,0)</f>
        <v>SL9@tidalwaveautospa.com</v>
      </c>
      <c r="K3815" s="68">
        <v>45548</v>
      </c>
    </row>
    <row r="3816" spans="1:11" hidden="1" x14ac:dyDescent="0.25">
      <c r="A3816" s="61" t="s">
        <v>845</v>
      </c>
      <c r="B3816" s="61" t="s">
        <v>13879</v>
      </c>
      <c r="C3816" s="50">
        <v>25</v>
      </c>
      <c r="D3816" s="66">
        <v>45469</v>
      </c>
      <c r="E3816" s="61" t="s">
        <v>13030</v>
      </c>
      <c r="F3816" s="61"/>
      <c r="G3816" s="61" t="str">
        <f>VLOOKUP(Corrections[[#This Row],[Employee]],'[1]Management Hierarchy Report'!$A$2:$C$3607, 3, 0)</f>
        <v>Andrew Strevel</v>
      </c>
      <c r="H3816" s="48" t="s">
        <v>77</v>
      </c>
      <c r="I3816" s="61" t="s">
        <v>70</v>
      </c>
      <c r="J3816" s="61" t="str">
        <f>VLOOKUP(Corrections[[#This Row],[Employee]],[1]!Expense_Data[#Data],14,0)</f>
        <v>SL9@tidalwaveautospa.com</v>
      </c>
      <c r="K3816" s="68">
        <v>45548</v>
      </c>
    </row>
    <row r="3817" spans="1:11" hidden="1" x14ac:dyDescent="0.25">
      <c r="A3817" s="61" t="s">
        <v>845</v>
      </c>
      <c r="B3817" s="61" t="s">
        <v>13879</v>
      </c>
      <c r="C3817" s="50">
        <v>241</v>
      </c>
      <c r="D3817" s="66">
        <v>45470</v>
      </c>
      <c r="E3817" s="61" t="s">
        <v>176</v>
      </c>
      <c r="F3817" s="61"/>
      <c r="G3817" s="61" t="str">
        <f>VLOOKUP(Corrections[[#This Row],[Employee]],'[1]Management Hierarchy Report'!$A$2:$C$3607, 3, 0)</f>
        <v>Andrew Strevel</v>
      </c>
      <c r="H3817" s="48" t="s">
        <v>77</v>
      </c>
      <c r="I3817" s="61" t="s">
        <v>70</v>
      </c>
      <c r="J3817" s="61" t="str">
        <f>VLOOKUP(Corrections[[#This Row],[Employee]],[1]!Expense_Data[#Data],14,0)</f>
        <v>SL9@tidalwaveautospa.com</v>
      </c>
      <c r="K3817" s="68">
        <v>45548</v>
      </c>
    </row>
    <row r="3818" spans="1:11" hidden="1" x14ac:dyDescent="0.25">
      <c r="A3818" s="61" t="s">
        <v>845</v>
      </c>
      <c r="B3818" s="61" t="s">
        <v>13879</v>
      </c>
      <c r="C3818" s="50">
        <v>55.9</v>
      </c>
      <c r="D3818" s="66">
        <v>45472</v>
      </c>
      <c r="E3818" s="61" t="s">
        <v>521</v>
      </c>
      <c r="F3818" s="61"/>
      <c r="G3818" s="61" t="str">
        <f>VLOOKUP(Corrections[[#This Row],[Employee]],'[1]Management Hierarchy Report'!$A$2:$C$3607, 3, 0)</f>
        <v>Andrew Strevel</v>
      </c>
      <c r="H3818" s="48" t="s">
        <v>77</v>
      </c>
      <c r="I3818" s="61" t="s">
        <v>70</v>
      </c>
      <c r="J3818" s="61" t="str">
        <f>VLOOKUP(Corrections[[#This Row],[Employee]],[1]!Expense_Data[#Data],14,0)</f>
        <v>SL9@tidalwaveautospa.com</v>
      </c>
      <c r="K3818" s="68">
        <v>45548</v>
      </c>
    </row>
    <row r="3819" spans="1:11" hidden="1" x14ac:dyDescent="0.25">
      <c r="A3819" s="61" t="s">
        <v>845</v>
      </c>
      <c r="B3819" s="61" t="s">
        <v>13879</v>
      </c>
      <c r="C3819" s="50">
        <v>99</v>
      </c>
      <c r="D3819" s="66">
        <v>45476</v>
      </c>
      <c r="E3819" s="61" t="s">
        <v>176</v>
      </c>
      <c r="F3819" s="61"/>
      <c r="G3819" s="61" t="str">
        <f>VLOOKUP(Corrections[[#This Row],[Employee]],'[1]Management Hierarchy Report'!$A$2:$C$3607, 3, 0)</f>
        <v>Andrew Strevel</v>
      </c>
      <c r="H3819" s="48" t="s">
        <v>77</v>
      </c>
      <c r="I3819" s="61" t="s">
        <v>70</v>
      </c>
      <c r="J3819" s="61" t="str">
        <f>VLOOKUP(Corrections[[#This Row],[Employee]],[1]!Expense_Data[#Data],14,0)</f>
        <v>SL9@tidalwaveautospa.com</v>
      </c>
      <c r="K3819" s="68">
        <v>45548</v>
      </c>
    </row>
    <row r="3820" spans="1:11" hidden="1" x14ac:dyDescent="0.25">
      <c r="A3820" s="61" t="s">
        <v>845</v>
      </c>
      <c r="B3820" s="61" t="s">
        <v>13879</v>
      </c>
      <c r="C3820" s="50">
        <v>89.93</v>
      </c>
      <c r="D3820" s="66">
        <v>45477</v>
      </c>
      <c r="E3820" s="61" t="s">
        <v>176</v>
      </c>
      <c r="F3820" s="61"/>
      <c r="G3820" s="61" t="str">
        <f>VLOOKUP(Corrections[[#This Row],[Employee]],'[1]Management Hierarchy Report'!$A$2:$C$3607, 3, 0)</f>
        <v>Andrew Strevel</v>
      </c>
      <c r="H3820" s="48" t="s">
        <v>77</v>
      </c>
      <c r="I3820" s="61" t="s">
        <v>70</v>
      </c>
      <c r="J3820" s="61" t="str">
        <f>VLOOKUP(Corrections[[#This Row],[Employee]],[1]!Expense_Data[#Data],14,0)</f>
        <v>SL9@tidalwaveautospa.com</v>
      </c>
      <c r="K3820" s="68">
        <v>45548</v>
      </c>
    </row>
    <row r="3821" spans="1:11" hidden="1" x14ac:dyDescent="0.25">
      <c r="A3821" s="61" t="s">
        <v>845</v>
      </c>
      <c r="B3821" s="61" t="s">
        <v>13879</v>
      </c>
      <c r="C3821" s="50">
        <v>38.33</v>
      </c>
      <c r="D3821" s="66">
        <v>45485</v>
      </c>
      <c r="E3821" s="61" t="s">
        <v>521</v>
      </c>
      <c r="F3821" s="61"/>
      <c r="G3821" s="61" t="str">
        <f>VLOOKUP(Corrections[[#This Row],[Employee]],'[1]Management Hierarchy Report'!$A$2:$C$3607, 3, 0)</f>
        <v>Andrew Strevel</v>
      </c>
      <c r="H3821" s="48" t="s">
        <v>77</v>
      </c>
      <c r="I3821" s="61" t="s">
        <v>70</v>
      </c>
      <c r="J3821" s="61" t="str">
        <f>VLOOKUP(Corrections[[#This Row],[Employee]],[1]!Expense_Data[#Data],14,0)</f>
        <v>SL9@tidalwaveautospa.com</v>
      </c>
      <c r="K3821" s="68">
        <v>45548</v>
      </c>
    </row>
    <row r="3822" spans="1:11" hidden="1" x14ac:dyDescent="0.25">
      <c r="A3822" s="61" t="s">
        <v>845</v>
      </c>
      <c r="B3822" s="61" t="s">
        <v>13879</v>
      </c>
      <c r="C3822" s="50">
        <v>192.59</v>
      </c>
      <c r="D3822" s="66">
        <v>45486</v>
      </c>
      <c r="E3822" s="61" t="s">
        <v>12978</v>
      </c>
      <c r="F3822" s="61"/>
      <c r="G3822" s="61" t="str">
        <f>VLOOKUP(Corrections[[#This Row],[Employee]],'[1]Management Hierarchy Report'!$A$2:$C$3607, 3, 0)</f>
        <v>Andrew Strevel</v>
      </c>
      <c r="H3822" s="48" t="s">
        <v>77</v>
      </c>
      <c r="I3822" s="61" t="s">
        <v>70</v>
      </c>
      <c r="J3822" s="61" t="str">
        <f>VLOOKUP(Corrections[[#This Row],[Employee]],[1]!Expense_Data[#Data],14,0)</f>
        <v>SL9@tidalwaveautospa.com</v>
      </c>
      <c r="K3822" s="68">
        <v>45548</v>
      </c>
    </row>
    <row r="3823" spans="1:11" hidden="1" x14ac:dyDescent="0.25">
      <c r="A3823" s="61" t="s">
        <v>845</v>
      </c>
      <c r="B3823" s="61" t="s">
        <v>13879</v>
      </c>
      <c r="C3823" s="50">
        <v>154.26</v>
      </c>
      <c r="D3823" s="66">
        <v>45487</v>
      </c>
      <c r="E3823" s="61" t="s">
        <v>521</v>
      </c>
      <c r="F3823" s="61"/>
      <c r="G3823" s="61" t="str">
        <f>VLOOKUP(Corrections[[#This Row],[Employee]],'[1]Management Hierarchy Report'!$A$2:$C$3607, 3, 0)</f>
        <v>Andrew Strevel</v>
      </c>
      <c r="H3823" s="48" t="s">
        <v>77</v>
      </c>
      <c r="I3823" s="61" t="s">
        <v>70</v>
      </c>
      <c r="J3823" s="61" t="str">
        <f>VLOOKUP(Corrections[[#This Row],[Employee]],[1]!Expense_Data[#Data],14,0)</f>
        <v>SL9@tidalwaveautospa.com</v>
      </c>
      <c r="K3823" s="68">
        <v>45548</v>
      </c>
    </row>
    <row r="3824" spans="1:11" hidden="1" x14ac:dyDescent="0.25">
      <c r="A3824" s="61" t="s">
        <v>845</v>
      </c>
      <c r="B3824" s="61" t="s">
        <v>13879</v>
      </c>
      <c r="C3824" s="50">
        <v>125</v>
      </c>
      <c r="D3824" s="66">
        <v>45488</v>
      </c>
      <c r="E3824" s="61" t="s">
        <v>176</v>
      </c>
      <c r="F3824" s="61"/>
      <c r="G3824" s="61" t="str">
        <f>VLOOKUP(Corrections[[#This Row],[Employee]],'[1]Management Hierarchy Report'!$A$2:$C$3607, 3, 0)</f>
        <v>Andrew Strevel</v>
      </c>
      <c r="H3824" s="48" t="s">
        <v>77</v>
      </c>
      <c r="I3824" s="61" t="s">
        <v>70</v>
      </c>
      <c r="J3824" s="61" t="str">
        <f>VLOOKUP(Corrections[[#This Row],[Employee]],[1]!Expense_Data[#Data],14,0)</f>
        <v>SL9@tidalwaveautospa.com</v>
      </c>
      <c r="K3824" s="68">
        <v>45548</v>
      </c>
    </row>
    <row r="3825" spans="1:11" hidden="1" x14ac:dyDescent="0.25">
      <c r="A3825" s="61" t="s">
        <v>10379</v>
      </c>
      <c r="B3825" s="61" t="s">
        <v>13849</v>
      </c>
      <c r="C3825" s="50">
        <v>39.200000000000003</v>
      </c>
      <c r="D3825" s="66">
        <v>45489</v>
      </c>
      <c r="E3825" s="61" t="s">
        <v>13828</v>
      </c>
      <c r="F3825" s="61"/>
      <c r="G3825" s="61" t="str">
        <f>VLOOKUP(Corrections[[#This Row],[Employee]],'[1]Management Hierarchy Report'!$A$2:$C$3607, 3, 0)</f>
        <v>Andrew Stephens</v>
      </c>
      <c r="H3825" s="48" t="s">
        <v>77</v>
      </c>
      <c r="I3825" s="61" t="s">
        <v>70</v>
      </c>
      <c r="J3825" s="61" t="str">
        <f>VLOOKUP(Corrections[[#This Row],[Employee]],[1]!Expense_Data[#Data],14,0)</f>
        <v>SL324@tidalwaveautospa.com</v>
      </c>
      <c r="K3825" s="68">
        <v>45548</v>
      </c>
    </row>
    <row r="3826" spans="1:11" hidden="1" x14ac:dyDescent="0.25">
      <c r="A3826" s="70" t="s">
        <v>606</v>
      </c>
      <c r="B3826" s="70" t="s">
        <v>13851</v>
      </c>
      <c r="C3826" s="50">
        <v>25.89</v>
      </c>
      <c r="D3826" s="71">
        <v>45490</v>
      </c>
      <c r="E3826" s="61" t="s">
        <v>13030</v>
      </c>
      <c r="F3826" s="61"/>
      <c r="G3826" s="61" t="str">
        <f>VLOOKUP(Corrections[[#This Row],[Employee]],'[1]Management Hierarchy Report'!$A$2:$C$3607, 3, 0)</f>
        <v>Cory Cummings</v>
      </c>
      <c r="H3826" s="48" t="s">
        <v>77</v>
      </c>
      <c r="I3826" s="61" t="s">
        <v>70</v>
      </c>
      <c r="J3826" s="61" t="str">
        <f>VLOOKUP(Corrections[[#This Row],[Employee]],[1]!Expense_Data[#Data],14,0)</f>
        <v>SL282@tidalwaveautospa.com</v>
      </c>
      <c r="K3826" s="68">
        <v>45548</v>
      </c>
    </row>
    <row r="3827" spans="1:11" hidden="1" x14ac:dyDescent="0.25">
      <c r="A3827" s="61" t="s">
        <v>833</v>
      </c>
      <c r="B3827" s="61" t="s">
        <v>14423</v>
      </c>
      <c r="C3827" s="50">
        <v>72.010000000000005</v>
      </c>
      <c r="D3827" s="66">
        <v>45547</v>
      </c>
      <c r="E3827" s="61" t="s">
        <v>13870</v>
      </c>
      <c r="F3827" s="61"/>
      <c r="G3827" s="61" t="str">
        <f>VLOOKUP(Corrections[[#This Row],[Employee]],'[1]Management Hierarchy Report'!$A$2:$C$3607, 3, 0)</f>
        <v>Michael Donnelly</v>
      </c>
      <c r="H3827" s="48" t="s">
        <v>13872</v>
      </c>
      <c r="I3827" s="61" t="s">
        <v>70</v>
      </c>
      <c r="J3827" s="61" t="str">
        <f>VLOOKUP(Corrections[[#This Row],[Employee]],[1]!Expense_Data[#Data],14,0)</f>
        <v>SL141@tidalwaveautospa.com</v>
      </c>
      <c r="K3827" s="68">
        <v>45548</v>
      </c>
    </row>
    <row r="3828" spans="1:11" hidden="1" x14ac:dyDescent="0.25">
      <c r="A3828" s="61" t="s">
        <v>534</v>
      </c>
      <c r="B3828" s="61" t="s">
        <v>13063</v>
      </c>
      <c r="C3828" s="50">
        <v>227.74</v>
      </c>
      <c r="D3828" s="66">
        <v>45488</v>
      </c>
      <c r="E3828" s="61" t="s">
        <v>13030</v>
      </c>
      <c r="F3828" s="61"/>
      <c r="G3828" s="61" t="str">
        <f>VLOOKUP(Corrections[[#This Row],[Employee]],'[1]Management Hierarchy Report'!$A$2:$C$3607, 3, 0)</f>
        <v>Steven Kyriazis</v>
      </c>
      <c r="H3828" s="48" t="s">
        <v>77</v>
      </c>
      <c r="I3828" s="61" t="s">
        <v>70</v>
      </c>
      <c r="J3828" s="61" t="str">
        <f>VLOOKUP(Corrections[[#This Row],[Employee]],[1]!Expense_Data[#Data],14,0)</f>
        <v>SL57@tidalwaveautospa.com</v>
      </c>
      <c r="K3828" s="68">
        <v>45548</v>
      </c>
    </row>
    <row r="3829" spans="1:11" hidden="1" x14ac:dyDescent="0.25">
      <c r="A3829" s="61" t="s">
        <v>1604</v>
      </c>
      <c r="B3829" s="61" t="s">
        <v>14437</v>
      </c>
      <c r="C3829" s="50">
        <v>177.46</v>
      </c>
      <c r="D3829" s="66">
        <v>45511</v>
      </c>
      <c r="E3829" s="61" t="s">
        <v>13852</v>
      </c>
      <c r="F3829" s="61"/>
      <c r="G3829" s="61" t="str">
        <f>VLOOKUP(Corrections[[#This Row],[Employee]],'[1]Management Hierarchy Report'!$A$2:$C$3607, 3, 0)</f>
        <v>Douglas Boeres</v>
      </c>
      <c r="H3829" s="48" t="s">
        <v>13854</v>
      </c>
      <c r="I3829" s="61" t="s">
        <v>70</v>
      </c>
      <c r="J3829" s="61" t="str">
        <f>VLOOKUP(Corrections[[#This Row],[Employee]],[1]!Expense_Data[#Data],14,0)</f>
        <v>SL152@tidalwaveautospa.com</v>
      </c>
      <c r="K3829" s="68">
        <v>45548</v>
      </c>
    </row>
    <row r="3830" spans="1:11" hidden="1" x14ac:dyDescent="0.25">
      <c r="A3830" s="61" t="s">
        <v>1604</v>
      </c>
      <c r="B3830" s="61" t="s">
        <v>14437</v>
      </c>
      <c r="C3830" s="50">
        <v>32.04</v>
      </c>
      <c r="D3830" s="66">
        <v>45492</v>
      </c>
      <c r="E3830" s="61" t="s">
        <v>146</v>
      </c>
      <c r="F3830" s="61"/>
      <c r="G3830" s="61" t="str">
        <f>VLOOKUP(Corrections[[#This Row],[Employee]],'[1]Management Hierarchy Report'!$A$2:$C$3607, 3, 0)</f>
        <v>Douglas Boeres</v>
      </c>
      <c r="H3830" s="48" t="s">
        <v>77</v>
      </c>
      <c r="I3830" s="61" t="s">
        <v>70</v>
      </c>
      <c r="J3830" s="61" t="str">
        <f>VLOOKUP(Corrections[[#This Row],[Employee]],[1]!Expense_Data[#Data],14,0)</f>
        <v>SL152@tidalwaveautospa.com</v>
      </c>
      <c r="K3830" s="68">
        <v>45548</v>
      </c>
    </row>
    <row r="3831" spans="1:11" hidden="1" x14ac:dyDescent="0.25">
      <c r="A3831" s="61" t="s">
        <v>1604</v>
      </c>
      <c r="B3831" s="61" t="s">
        <v>14437</v>
      </c>
      <c r="C3831" s="50">
        <v>930</v>
      </c>
      <c r="D3831" s="66">
        <v>45496</v>
      </c>
      <c r="E3831" s="61" t="s">
        <v>146</v>
      </c>
      <c r="F3831" s="61"/>
      <c r="G3831" s="61" t="str">
        <f>VLOOKUP(Corrections[[#This Row],[Employee]],'[1]Management Hierarchy Report'!$A$2:$C$3607, 3, 0)</f>
        <v>Douglas Boeres</v>
      </c>
      <c r="H3831" s="48" t="s">
        <v>77</v>
      </c>
      <c r="I3831" s="61" t="s">
        <v>70</v>
      </c>
      <c r="J3831" s="61" t="str">
        <f>VLOOKUP(Corrections[[#This Row],[Employee]],[1]!Expense_Data[#Data],14,0)</f>
        <v>SL152@tidalwaveautospa.com</v>
      </c>
      <c r="K3831" s="68">
        <v>45548</v>
      </c>
    </row>
    <row r="3832" spans="1:11" hidden="1" x14ac:dyDescent="0.25">
      <c r="A3832" s="61" t="s">
        <v>1604</v>
      </c>
      <c r="B3832" s="61" t="s">
        <v>14437</v>
      </c>
      <c r="C3832" s="50">
        <v>325</v>
      </c>
      <c r="D3832" s="66">
        <v>45496</v>
      </c>
      <c r="E3832" s="61" t="s">
        <v>146</v>
      </c>
      <c r="F3832" s="61"/>
      <c r="G3832" s="61" t="str">
        <f>VLOOKUP(Corrections[[#This Row],[Employee]],'[1]Management Hierarchy Report'!$A$2:$C$3607, 3, 0)</f>
        <v>Douglas Boeres</v>
      </c>
      <c r="H3832" s="48" t="s">
        <v>77</v>
      </c>
      <c r="I3832" s="61" t="s">
        <v>70</v>
      </c>
      <c r="J3832" s="61" t="str">
        <f>VLOOKUP(Corrections[[#This Row],[Employee]],[1]!Expense_Data[#Data],14,0)</f>
        <v>SL152@tidalwaveautospa.com</v>
      </c>
      <c r="K3832" s="68">
        <v>45548</v>
      </c>
    </row>
    <row r="3833" spans="1:11" hidden="1" x14ac:dyDescent="0.25">
      <c r="A3833" s="61" t="s">
        <v>1604</v>
      </c>
      <c r="B3833" s="61" t="s">
        <v>14437</v>
      </c>
      <c r="C3833" s="50">
        <v>3.47</v>
      </c>
      <c r="D3833" s="66">
        <v>45499</v>
      </c>
      <c r="E3833" s="61" t="s">
        <v>146</v>
      </c>
      <c r="F3833" s="61"/>
      <c r="G3833" s="61" t="str">
        <f>VLOOKUP(Corrections[[#This Row],[Employee]],'[1]Management Hierarchy Report'!$A$2:$C$3607, 3, 0)</f>
        <v>Douglas Boeres</v>
      </c>
      <c r="H3833" s="48" t="s">
        <v>77</v>
      </c>
      <c r="I3833" s="61" t="s">
        <v>70</v>
      </c>
      <c r="J3833" s="61" t="str">
        <f>VLOOKUP(Corrections[[#This Row],[Employee]],[1]!Expense_Data[#Data],14,0)</f>
        <v>SL152@tidalwaveautospa.com</v>
      </c>
      <c r="K3833" s="68">
        <v>45548</v>
      </c>
    </row>
    <row r="3834" spans="1:11" hidden="1" x14ac:dyDescent="0.25">
      <c r="A3834" s="61" t="s">
        <v>1604</v>
      </c>
      <c r="B3834" s="61" t="s">
        <v>14437</v>
      </c>
      <c r="C3834" s="50">
        <v>40.770000000000003</v>
      </c>
      <c r="D3834" s="66">
        <v>45502</v>
      </c>
      <c r="E3834" s="61" t="s">
        <v>146</v>
      </c>
      <c r="F3834" s="61"/>
      <c r="G3834" s="61" t="str">
        <f>VLOOKUP(Corrections[[#This Row],[Employee]],'[1]Management Hierarchy Report'!$A$2:$C$3607, 3, 0)</f>
        <v>Douglas Boeres</v>
      </c>
      <c r="H3834" s="48" t="s">
        <v>77</v>
      </c>
      <c r="I3834" s="61" t="s">
        <v>70</v>
      </c>
      <c r="J3834" s="61" t="str">
        <f>VLOOKUP(Corrections[[#This Row],[Employee]],[1]!Expense_Data[#Data],14,0)</f>
        <v>SL152@tidalwaveautospa.com</v>
      </c>
      <c r="K3834" s="68">
        <v>45548</v>
      </c>
    </row>
    <row r="3835" spans="1:11" hidden="1" x14ac:dyDescent="0.25">
      <c r="A3835" s="61" t="s">
        <v>1604</v>
      </c>
      <c r="B3835" s="61" t="s">
        <v>14437</v>
      </c>
      <c r="C3835" s="50">
        <v>12.78</v>
      </c>
      <c r="D3835" s="66">
        <v>45502</v>
      </c>
      <c r="E3835" s="61" t="s">
        <v>146</v>
      </c>
      <c r="F3835" s="61"/>
      <c r="G3835" s="61" t="str">
        <f>VLOOKUP(Corrections[[#This Row],[Employee]],'[1]Management Hierarchy Report'!$A$2:$C$3607, 3, 0)</f>
        <v>Douglas Boeres</v>
      </c>
      <c r="H3835" s="48" t="s">
        <v>77</v>
      </c>
      <c r="I3835" s="61" t="s">
        <v>70</v>
      </c>
      <c r="J3835" s="61" t="str">
        <f>VLOOKUP(Corrections[[#This Row],[Employee]],[1]!Expense_Data[#Data],14,0)</f>
        <v>SL152@tidalwaveautospa.com</v>
      </c>
      <c r="K3835" s="68">
        <v>45548</v>
      </c>
    </row>
    <row r="3836" spans="1:11" hidden="1" x14ac:dyDescent="0.25">
      <c r="A3836" s="61" t="s">
        <v>1604</v>
      </c>
      <c r="B3836" s="61" t="s">
        <v>14437</v>
      </c>
      <c r="C3836" s="50">
        <v>49.53</v>
      </c>
      <c r="D3836" s="66">
        <v>45503</v>
      </c>
      <c r="E3836" s="61" t="s">
        <v>146</v>
      </c>
      <c r="F3836" s="61"/>
      <c r="G3836" s="61" t="str">
        <f>VLOOKUP(Corrections[[#This Row],[Employee]],'[1]Management Hierarchy Report'!$A$2:$C$3607, 3, 0)</f>
        <v>Douglas Boeres</v>
      </c>
      <c r="H3836" s="48" t="s">
        <v>77</v>
      </c>
      <c r="I3836" s="61" t="s">
        <v>70</v>
      </c>
      <c r="J3836" s="61" t="str">
        <f>VLOOKUP(Corrections[[#This Row],[Employee]],[1]!Expense_Data[#Data],14,0)</f>
        <v>SL152@tidalwaveautospa.com</v>
      </c>
      <c r="K3836" s="68">
        <v>45548</v>
      </c>
    </row>
    <row r="3837" spans="1:11" hidden="1" x14ac:dyDescent="0.25">
      <c r="A3837" s="61" t="s">
        <v>1604</v>
      </c>
      <c r="B3837" s="61" t="s">
        <v>14437</v>
      </c>
      <c r="C3837" s="50">
        <v>14.79</v>
      </c>
      <c r="D3837" s="66">
        <v>45507</v>
      </c>
      <c r="E3837" s="61" t="s">
        <v>146</v>
      </c>
      <c r="F3837" s="61"/>
      <c r="G3837" s="61" t="str">
        <f>VLOOKUP(Corrections[[#This Row],[Employee]],'[1]Management Hierarchy Report'!$A$2:$C$3607, 3, 0)</f>
        <v>Douglas Boeres</v>
      </c>
      <c r="H3837" s="48" t="s">
        <v>77</v>
      </c>
      <c r="I3837" s="61" t="s">
        <v>70</v>
      </c>
      <c r="J3837" s="61" t="str">
        <f>VLOOKUP(Corrections[[#This Row],[Employee]],[1]!Expense_Data[#Data],14,0)</f>
        <v>SL152@tidalwaveautospa.com</v>
      </c>
      <c r="K3837" s="68">
        <v>45548</v>
      </c>
    </row>
    <row r="3838" spans="1:11" hidden="1" x14ac:dyDescent="0.25">
      <c r="A3838" s="61" t="s">
        <v>1604</v>
      </c>
      <c r="B3838" s="61" t="s">
        <v>14437</v>
      </c>
      <c r="C3838" s="50">
        <v>85.24</v>
      </c>
      <c r="D3838" s="66">
        <v>45508</v>
      </c>
      <c r="E3838" s="61" t="s">
        <v>146</v>
      </c>
      <c r="F3838" s="61"/>
      <c r="G3838" s="61" t="str">
        <f>VLOOKUP(Corrections[[#This Row],[Employee]],'[1]Management Hierarchy Report'!$A$2:$C$3607, 3, 0)</f>
        <v>Douglas Boeres</v>
      </c>
      <c r="H3838" s="48" t="s">
        <v>77</v>
      </c>
      <c r="I3838" s="61" t="s">
        <v>70</v>
      </c>
      <c r="J3838" s="61" t="str">
        <f>VLOOKUP(Corrections[[#This Row],[Employee]],[1]!Expense_Data[#Data],14,0)</f>
        <v>SL152@tidalwaveautospa.com</v>
      </c>
      <c r="K3838" s="68">
        <v>45548</v>
      </c>
    </row>
    <row r="3839" spans="1:11" hidden="1" x14ac:dyDescent="0.25">
      <c r="A3839" s="61" t="s">
        <v>1604</v>
      </c>
      <c r="B3839" s="61" t="s">
        <v>14437</v>
      </c>
      <c r="C3839" s="50">
        <v>16.559999999999999</v>
      </c>
      <c r="D3839" s="66">
        <v>45509</v>
      </c>
      <c r="E3839" s="61" t="s">
        <v>146</v>
      </c>
      <c r="F3839" s="61"/>
      <c r="G3839" s="61" t="str">
        <f>VLOOKUP(Corrections[[#This Row],[Employee]],'[1]Management Hierarchy Report'!$A$2:$C$3607, 3, 0)</f>
        <v>Douglas Boeres</v>
      </c>
      <c r="H3839" s="48" t="s">
        <v>77</v>
      </c>
      <c r="I3839" s="61" t="s">
        <v>70</v>
      </c>
      <c r="J3839" s="61" t="str">
        <f>VLOOKUP(Corrections[[#This Row],[Employee]],[1]!Expense_Data[#Data],14,0)</f>
        <v>SL152@tidalwaveautospa.com</v>
      </c>
      <c r="K3839" s="68">
        <v>45548</v>
      </c>
    </row>
    <row r="3840" spans="1:11" hidden="1" x14ac:dyDescent="0.25">
      <c r="A3840" s="61" t="s">
        <v>1604</v>
      </c>
      <c r="B3840" s="61" t="s">
        <v>14437</v>
      </c>
      <c r="C3840" s="50">
        <v>177.46</v>
      </c>
      <c r="D3840" s="66">
        <v>45511</v>
      </c>
      <c r="E3840" s="61" t="s">
        <v>146</v>
      </c>
      <c r="F3840" s="61"/>
      <c r="G3840" s="61" t="str">
        <f>VLOOKUP(Corrections[[#This Row],[Employee]],'[1]Management Hierarchy Report'!$A$2:$C$3607, 3, 0)</f>
        <v>Douglas Boeres</v>
      </c>
      <c r="H3840" s="48" t="s">
        <v>77</v>
      </c>
      <c r="I3840" s="61" t="s">
        <v>70</v>
      </c>
      <c r="J3840" s="61" t="str">
        <f>VLOOKUP(Corrections[[#This Row],[Employee]],[1]!Expense_Data[#Data],14,0)</f>
        <v>SL152@tidalwaveautospa.com</v>
      </c>
      <c r="K3840" s="68">
        <v>45548</v>
      </c>
    </row>
    <row r="3841" spans="1:11" hidden="1" x14ac:dyDescent="0.25">
      <c r="A3841" s="61" t="s">
        <v>1604</v>
      </c>
      <c r="B3841" s="61" t="s">
        <v>14437</v>
      </c>
      <c r="C3841" s="50">
        <v>11.64</v>
      </c>
      <c r="D3841" s="66">
        <v>45513</v>
      </c>
      <c r="E3841" s="61" t="s">
        <v>146</v>
      </c>
      <c r="F3841" s="61"/>
      <c r="G3841" s="61" t="str">
        <f>VLOOKUP(Corrections[[#This Row],[Employee]],'[1]Management Hierarchy Report'!$A$2:$C$3607, 3, 0)</f>
        <v>Douglas Boeres</v>
      </c>
      <c r="H3841" s="48" t="s">
        <v>77</v>
      </c>
      <c r="I3841" s="61" t="s">
        <v>70</v>
      </c>
      <c r="J3841" s="61" t="str">
        <f>VLOOKUP(Corrections[[#This Row],[Employee]],[1]!Expense_Data[#Data],14,0)</f>
        <v>SL152@tidalwaveautospa.com</v>
      </c>
      <c r="K3841" s="68">
        <v>45548</v>
      </c>
    </row>
    <row r="3842" spans="1:11" hidden="1" x14ac:dyDescent="0.25">
      <c r="A3842" s="61" t="s">
        <v>1604</v>
      </c>
      <c r="B3842" s="61" t="s">
        <v>14437</v>
      </c>
      <c r="C3842" s="50">
        <v>32.04</v>
      </c>
      <c r="D3842" s="66">
        <v>45492</v>
      </c>
      <c r="E3842" s="61" t="s">
        <v>13030</v>
      </c>
      <c r="F3842" s="61"/>
      <c r="G3842" s="61" t="str">
        <f>VLOOKUP(Corrections[[#This Row],[Employee]],'[1]Management Hierarchy Report'!$A$2:$C$3607, 3, 0)</f>
        <v>Douglas Boeres</v>
      </c>
      <c r="H3842" s="48" t="s">
        <v>77</v>
      </c>
      <c r="I3842" s="61" t="s">
        <v>70</v>
      </c>
      <c r="J3842" s="61" t="str">
        <f>VLOOKUP(Corrections[[#This Row],[Employee]],[1]!Expense_Data[#Data],14,0)</f>
        <v>SL152@tidalwaveautospa.com</v>
      </c>
      <c r="K3842" s="68">
        <v>45548</v>
      </c>
    </row>
    <row r="3843" spans="1:11" hidden="1" x14ac:dyDescent="0.25">
      <c r="A3843" s="61" t="s">
        <v>1604</v>
      </c>
      <c r="B3843" s="61" t="s">
        <v>14437</v>
      </c>
      <c r="C3843" s="50">
        <v>40.770000000000003</v>
      </c>
      <c r="D3843" s="66">
        <v>45502</v>
      </c>
      <c r="E3843" s="61" t="s">
        <v>13030</v>
      </c>
      <c r="F3843" s="61"/>
      <c r="G3843" s="61" t="str">
        <f>VLOOKUP(Corrections[[#This Row],[Employee]],'[1]Management Hierarchy Report'!$A$2:$C$3607, 3, 0)</f>
        <v>Douglas Boeres</v>
      </c>
      <c r="H3843" s="48" t="s">
        <v>77</v>
      </c>
      <c r="I3843" s="61" t="s">
        <v>70</v>
      </c>
      <c r="J3843" s="61" t="str">
        <f>VLOOKUP(Corrections[[#This Row],[Employee]],[1]!Expense_Data[#Data],14,0)</f>
        <v>SL152@tidalwaveautospa.com</v>
      </c>
      <c r="K3843" s="68">
        <v>45548</v>
      </c>
    </row>
    <row r="3844" spans="1:11" hidden="1" x14ac:dyDescent="0.25">
      <c r="A3844" s="61" t="s">
        <v>14406</v>
      </c>
      <c r="B3844" s="61" t="s">
        <v>14407</v>
      </c>
      <c r="C3844" s="50">
        <v>793.85</v>
      </c>
      <c r="D3844" s="66">
        <v>45548</v>
      </c>
      <c r="E3844" s="61" t="s">
        <v>13870</v>
      </c>
      <c r="F3844" s="61"/>
      <c r="G3844" s="61" t="str">
        <f>VLOOKUP(Corrections[[#This Row],[Employee]],'[1]Management Hierarchy Report'!$A$2:$C$3607, 3, 0)</f>
        <v>Joshua Henderson</v>
      </c>
      <c r="H3844" s="48" t="s">
        <v>13872</v>
      </c>
      <c r="I3844" s="61" t="s">
        <v>70</v>
      </c>
      <c r="J3844" s="61" t="e">
        <f>VLOOKUP(Corrections[[#This Row],[Employee]],[1]!Expense_Data[#Data],14,0)</f>
        <v>#N/A</v>
      </c>
      <c r="K3844" s="68">
        <v>45548</v>
      </c>
    </row>
    <row r="3845" spans="1:11" hidden="1" x14ac:dyDescent="0.25">
      <c r="A3845" s="61" t="s">
        <v>13983</v>
      </c>
      <c r="B3845" s="61" t="s">
        <v>14427</v>
      </c>
      <c r="C3845" s="50">
        <v>350.35</v>
      </c>
      <c r="D3845" s="66">
        <v>45539</v>
      </c>
      <c r="E3845" s="61" t="s">
        <v>13870</v>
      </c>
      <c r="F3845" s="61"/>
      <c r="G3845" s="61" t="str">
        <f>VLOOKUP(Corrections[[#This Row],[Employee]],'[1]Management Hierarchy Report'!$A$2:$C$3607, 3, 0)</f>
        <v>Michael Dodge</v>
      </c>
      <c r="H3845" s="48" t="s">
        <v>13872</v>
      </c>
      <c r="I3845" s="61" t="s">
        <v>70</v>
      </c>
      <c r="J3845" s="61" t="str">
        <f>VLOOKUP(Corrections[[#This Row],[Employee]],[1]!Expense_Data[#Data],14,0)</f>
        <v>SL225@tidalwaveautospa.com</v>
      </c>
      <c r="K3845" s="68">
        <v>45548</v>
      </c>
    </row>
    <row r="3846" spans="1:11" hidden="1" x14ac:dyDescent="0.25">
      <c r="A3846" s="61" t="s">
        <v>1753</v>
      </c>
      <c r="B3846" s="61" t="s">
        <v>13083</v>
      </c>
      <c r="C3846" s="50">
        <v>104.68</v>
      </c>
      <c r="D3846" s="66">
        <v>45476</v>
      </c>
      <c r="E3846" s="61" t="s">
        <v>13030</v>
      </c>
      <c r="F3846" s="61"/>
      <c r="G3846" s="61" t="str">
        <f>VLOOKUP(Corrections[[#This Row],[Employee]],'[1]Management Hierarchy Report'!$A$2:$C$3607, 3, 0)</f>
        <v>Ricky Doyle</v>
      </c>
      <c r="H3846" s="48" t="s">
        <v>77</v>
      </c>
      <c r="I3846" s="61" t="s">
        <v>70</v>
      </c>
      <c r="J3846" s="61" t="str">
        <f>VLOOKUP(Corrections[[#This Row],[Employee]],[1]!Expense_Data[#Data],14,0)</f>
        <v>SL190@tidalwaveautospa.com</v>
      </c>
      <c r="K3846" s="68">
        <v>45548</v>
      </c>
    </row>
    <row r="3847" spans="1:11" hidden="1" x14ac:dyDescent="0.25">
      <c r="A3847" s="61" t="s">
        <v>1753</v>
      </c>
      <c r="B3847" s="61" t="s">
        <v>13083</v>
      </c>
      <c r="C3847" s="50">
        <v>34.729999999999997</v>
      </c>
      <c r="D3847" s="66">
        <v>45484</v>
      </c>
      <c r="E3847" s="61" t="s">
        <v>13030</v>
      </c>
      <c r="F3847" s="61"/>
      <c r="G3847" s="61" t="str">
        <f>VLOOKUP(Corrections[[#This Row],[Employee]],'[1]Management Hierarchy Report'!$A$2:$C$3607, 3, 0)</f>
        <v>Ricky Doyle</v>
      </c>
      <c r="H3847" s="48" t="s">
        <v>77</v>
      </c>
      <c r="I3847" s="61" t="s">
        <v>70</v>
      </c>
      <c r="J3847" s="61" t="str">
        <f>VLOOKUP(Corrections[[#This Row],[Employee]],[1]!Expense_Data[#Data],14,0)</f>
        <v>SL190@tidalwaveautospa.com</v>
      </c>
      <c r="K3847" s="68">
        <v>45548</v>
      </c>
    </row>
    <row r="3848" spans="1:11" hidden="1" x14ac:dyDescent="0.25">
      <c r="A3848" s="61" t="s">
        <v>620</v>
      </c>
      <c r="B3848" s="61" t="s">
        <v>12987</v>
      </c>
      <c r="C3848" s="50">
        <v>190.44</v>
      </c>
      <c r="D3848" s="66">
        <v>45456</v>
      </c>
      <c r="E3848" s="61" t="s">
        <v>13828</v>
      </c>
      <c r="F3848" s="61" t="s">
        <v>21</v>
      </c>
      <c r="G3848" s="61" t="str">
        <f>VLOOKUP(Corrections[[#This Row],[Employee]],'[1]Management Hierarchy Report'!$A$2:$C$3607, 3, 0)</f>
        <v>Ricky Doyle</v>
      </c>
      <c r="H3848" s="48" t="s">
        <v>77</v>
      </c>
      <c r="I3848" s="61" t="s">
        <v>70</v>
      </c>
      <c r="J3848" s="61" t="str">
        <f>VLOOKUP(Corrections[[#This Row],[Employee]],[1]!Expense_Data[#Data],14,0)</f>
        <v>SL116@tidalwaveautospa.com</v>
      </c>
      <c r="K3848" s="68">
        <v>45548</v>
      </c>
    </row>
    <row r="3849" spans="1:11" hidden="1" x14ac:dyDescent="0.25">
      <c r="A3849" s="61" t="s">
        <v>14223</v>
      </c>
      <c r="B3849" s="61" t="s">
        <v>14405</v>
      </c>
      <c r="C3849" s="50">
        <v>230.14</v>
      </c>
      <c r="D3849" s="66">
        <v>45538</v>
      </c>
      <c r="E3849" s="61" t="s">
        <v>13030</v>
      </c>
      <c r="F3849" s="61"/>
      <c r="G3849" s="61" t="str">
        <f>VLOOKUP(Corrections[[#This Row],[Employee]],'[1]Management Hierarchy Report'!$A$2:$C$3607, 3, 0)</f>
        <v>Michael Dodge</v>
      </c>
      <c r="H3849" s="48" t="s">
        <v>77</v>
      </c>
      <c r="I3849" s="61" t="s">
        <v>70</v>
      </c>
      <c r="J3849" s="61" t="str">
        <f>VLOOKUP(Corrections[[#This Row],[Employee]],[1]!Expense_Data[#Data],14,0)</f>
        <v>jackson.mcdowell@tidalwaveautospa.com</v>
      </c>
      <c r="K3849" s="68">
        <v>45548</v>
      </c>
    </row>
    <row r="3850" spans="1:11" hidden="1" x14ac:dyDescent="0.25">
      <c r="A3850" s="61" t="s">
        <v>1893</v>
      </c>
      <c r="B3850" s="61" t="s">
        <v>13896</v>
      </c>
      <c r="C3850" s="50">
        <v>239.57</v>
      </c>
      <c r="D3850" s="66">
        <v>45492</v>
      </c>
      <c r="E3850" s="61" t="s">
        <v>13030</v>
      </c>
      <c r="F3850" s="61"/>
      <c r="G3850" s="61" t="str">
        <f>VLOOKUP(Corrections[[#This Row],[Employee]],'[1]Management Hierarchy Report'!$A$2:$C$3607, 3, 0)</f>
        <v>Ricky Doyle</v>
      </c>
      <c r="H3850" s="48" t="s">
        <v>77</v>
      </c>
      <c r="I3850" s="61" t="s">
        <v>70</v>
      </c>
      <c r="J3850" s="61" t="str">
        <f>VLOOKUP(Corrections[[#This Row],[Employee]],[1]!Expense_Data[#Data],14,0)</f>
        <v>SL115@tidalwaveautospa.com</v>
      </c>
      <c r="K3850" s="68">
        <v>45548</v>
      </c>
    </row>
    <row r="3851" spans="1:11" hidden="1" x14ac:dyDescent="0.25">
      <c r="A3851" s="61" t="s">
        <v>229</v>
      </c>
      <c r="B3851" s="61" t="s">
        <v>13022</v>
      </c>
      <c r="C3851" s="50">
        <v>81.64</v>
      </c>
      <c r="D3851" s="66">
        <v>45481</v>
      </c>
      <c r="E3851" s="61" t="s">
        <v>13828</v>
      </c>
      <c r="F3851" s="61" t="s">
        <v>14418</v>
      </c>
      <c r="G3851" s="61" t="str">
        <f>VLOOKUP(Corrections[[#This Row],[Employee]],'[1]Management Hierarchy Report'!$A$2:$C$3607, 3, 0)</f>
        <v>Jeff Mathis</v>
      </c>
      <c r="H3851" s="48" t="s">
        <v>77</v>
      </c>
      <c r="I3851" s="61" t="s">
        <v>70</v>
      </c>
      <c r="J3851" s="61" t="str">
        <f>VLOOKUP(Corrections[[#This Row],[Employee]],[1]!Expense_Data[#Data],14,0)</f>
        <v>SL265@tidalwaveautospa.com</v>
      </c>
      <c r="K3851" s="68">
        <v>45548</v>
      </c>
    </row>
    <row r="3852" spans="1:11" hidden="1" x14ac:dyDescent="0.25">
      <c r="A3852" s="61" t="s">
        <v>350</v>
      </c>
      <c r="B3852" s="61" t="s">
        <v>14440</v>
      </c>
      <c r="C3852" s="50">
        <v>66.97</v>
      </c>
      <c r="D3852" s="66">
        <v>45499</v>
      </c>
      <c r="E3852" s="61" t="s">
        <v>13030</v>
      </c>
      <c r="F3852" s="61"/>
      <c r="G3852" s="61" t="str">
        <f>VLOOKUP(Corrections[[#This Row],[Employee]],'[1]Management Hierarchy Report'!$A$2:$C$3607, 3, 0)</f>
        <v>Steven Kyriazis</v>
      </c>
      <c r="H3852" s="48" t="s">
        <v>77</v>
      </c>
      <c r="I3852" s="61" t="s">
        <v>70</v>
      </c>
      <c r="J3852" s="61" t="str">
        <f>VLOOKUP(Corrections[[#This Row],[Employee]],[1]!Expense_Data[#Data],14,0)</f>
        <v>SL130@tidalwaveautospa.com</v>
      </c>
      <c r="K3852" s="68">
        <v>45548</v>
      </c>
    </row>
    <row r="3853" spans="1:11" hidden="1" x14ac:dyDescent="0.25">
      <c r="A3853" s="61" t="s">
        <v>13855</v>
      </c>
      <c r="B3853" s="61" t="s">
        <v>14272</v>
      </c>
      <c r="C3853" s="50">
        <v>30.5</v>
      </c>
      <c r="D3853" s="66">
        <v>45530</v>
      </c>
      <c r="E3853" s="61" t="s">
        <v>268</v>
      </c>
      <c r="F3853" s="61"/>
      <c r="G3853" s="61" t="str">
        <f>VLOOKUP(Corrections[[#This Row],[Employee]],'[1]Management Hierarchy Report'!$A$2:$C$3607, 3, 0)</f>
        <v>Michael Donnelly</v>
      </c>
      <c r="H3853" s="48" t="s">
        <v>268</v>
      </c>
      <c r="I3853" s="61" t="s">
        <v>70</v>
      </c>
      <c r="J3853" s="61" t="str">
        <f>VLOOKUP(Corrections[[#This Row],[Employee]],[1]!Expense_Data[#Data],14,0)</f>
        <v>SL242@tidalwaveautospa.com</v>
      </c>
      <c r="K3853" s="68">
        <v>45548</v>
      </c>
    </row>
    <row r="3854" spans="1:11" hidden="1" x14ac:dyDescent="0.25">
      <c r="A3854" s="61" t="s">
        <v>585</v>
      </c>
      <c r="B3854" s="61" t="s">
        <v>12989</v>
      </c>
      <c r="C3854" s="50">
        <v>78.3</v>
      </c>
      <c r="D3854" s="66">
        <v>45458</v>
      </c>
      <c r="E3854" s="61" t="s">
        <v>13030</v>
      </c>
      <c r="F3854" s="61"/>
      <c r="G3854" s="61" t="str">
        <f>VLOOKUP(Corrections[[#This Row],[Employee]],'[1]Management Hierarchy Report'!$A$2:$C$3607, 3, 0)</f>
        <v>Ricky Doyle</v>
      </c>
      <c r="H3854" s="48" t="s">
        <v>77</v>
      </c>
      <c r="I3854" s="61" t="s">
        <v>70</v>
      </c>
      <c r="J3854" s="61" t="str">
        <f>VLOOKUP(Corrections[[#This Row],[Employee]],[1]!Expense_Data[#Data],14,0)</f>
        <v>SL199@tidalwaveautospa.com</v>
      </c>
      <c r="K3854" s="68">
        <v>45548</v>
      </c>
    </row>
    <row r="3855" spans="1:11" hidden="1" x14ac:dyDescent="0.25">
      <c r="A3855" s="61" t="s">
        <v>715</v>
      </c>
      <c r="B3855" s="61" t="s">
        <v>13014</v>
      </c>
      <c r="C3855" s="50">
        <v>125.02</v>
      </c>
      <c r="D3855" s="66">
        <v>45467</v>
      </c>
      <c r="E3855" s="61" t="s">
        <v>13828</v>
      </c>
      <c r="F3855" s="61"/>
      <c r="G3855" s="61" t="str">
        <f>VLOOKUP(Corrections[[#This Row],[Employee]],'[1]Management Hierarchy Report'!$A$2:$C$3607, 3, 0)</f>
        <v>Derek Schillinger</v>
      </c>
      <c r="H3855" s="48" t="s">
        <v>77</v>
      </c>
      <c r="I3855" s="61" t="s">
        <v>70</v>
      </c>
      <c r="J3855" s="61" t="str">
        <f>VLOOKUP(Corrections[[#This Row],[Employee]],[1]!Expense_Data[#Data],14,0)</f>
        <v>SL43@tidalwaveautospa.com</v>
      </c>
      <c r="K3855" s="68">
        <v>45548</v>
      </c>
    </row>
    <row r="3856" spans="1:11" hidden="1" x14ac:dyDescent="0.25">
      <c r="A3856" s="61" t="s">
        <v>715</v>
      </c>
      <c r="B3856" s="61" t="s">
        <v>13014</v>
      </c>
      <c r="C3856" s="50">
        <v>18.66</v>
      </c>
      <c r="D3856" s="66">
        <v>45472</v>
      </c>
      <c r="E3856" s="61" t="s">
        <v>13828</v>
      </c>
      <c r="F3856" s="61" t="s">
        <v>16</v>
      </c>
      <c r="G3856" s="61" t="str">
        <f>VLOOKUP(Corrections[[#This Row],[Employee]],'[1]Management Hierarchy Report'!$A$2:$C$3607, 3, 0)</f>
        <v>Derek Schillinger</v>
      </c>
      <c r="H3856" s="48" t="s">
        <v>77</v>
      </c>
      <c r="I3856" s="61" t="s">
        <v>70</v>
      </c>
      <c r="J3856" s="61" t="str">
        <f>VLOOKUP(Corrections[[#This Row],[Employee]],[1]!Expense_Data[#Data],14,0)</f>
        <v>SL43@tidalwaveautospa.com</v>
      </c>
      <c r="K3856" s="68">
        <v>45548</v>
      </c>
    </row>
    <row r="3857" spans="1:11" hidden="1" x14ac:dyDescent="0.25">
      <c r="A3857" s="61" t="s">
        <v>2158</v>
      </c>
      <c r="B3857" s="61" t="s">
        <v>14432</v>
      </c>
      <c r="C3857" s="50">
        <v>133.38999999999999</v>
      </c>
      <c r="D3857" s="66">
        <v>45492</v>
      </c>
      <c r="E3857" s="61" t="s">
        <v>13030</v>
      </c>
      <c r="F3857" s="61"/>
      <c r="G3857" s="61" t="str">
        <f>VLOOKUP(Corrections[[#This Row],[Employee]],'[1]Management Hierarchy Report'!$A$2:$C$3607, 3, 0)</f>
        <v>Steven Kyriazis</v>
      </c>
      <c r="H3857" s="48" t="s">
        <v>77</v>
      </c>
      <c r="I3857" s="61" t="s">
        <v>70</v>
      </c>
      <c r="J3857" s="61" t="str">
        <f>VLOOKUP(Corrections[[#This Row],[Employee]],[1]!Expense_Data[#Data],14,0)</f>
        <v>SL248@tidalwaveautospa.com</v>
      </c>
      <c r="K3857" s="68">
        <v>45548</v>
      </c>
    </row>
    <row r="3858" spans="1:11" hidden="1" x14ac:dyDescent="0.25">
      <c r="A3858" s="61" t="s">
        <v>2158</v>
      </c>
      <c r="B3858" s="61" t="s">
        <v>14432</v>
      </c>
      <c r="C3858" s="50">
        <v>305.45999999999998</v>
      </c>
      <c r="D3858" s="66">
        <v>45505</v>
      </c>
      <c r="E3858" s="61" t="s">
        <v>13030</v>
      </c>
      <c r="F3858" s="61"/>
      <c r="G3858" s="61" t="str">
        <f>VLOOKUP(Corrections[[#This Row],[Employee]],'[1]Management Hierarchy Report'!$A$2:$C$3607, 3, 0)</f>
        <v>Steven Kyriazis</v>
      </c>
      <c r="H3858" s="48" t="s">
        <v>77</v>
      </c>
      <c r="I3858" s="61" t="s">
        <v>70</v>
      </c>
      <c r="J3858" s="61" t="str">
        <f>VLOOKUP(Corrections[[#This Row],[Employee]],[1]!Expense_Data[#Data],14,0)</f>
        <v>SL248@tidalwaveautospa.com</v>
      </c>
      <c r="K3858" s="68">
        <v>45548</v>
      </c>
    </row>
    <row r="3859" spans="1:11" hidden="1" x14ac:dyDescent="0.25">
      <c r="A3859" s="61" t="s">
        <v>616</v>
      </c>
      <c r="B3859" s="61" t="s">
        <v>14433</v>
      </c>
      <c r="C3859" s="50">
        <v>57.08</v>
      </c>
      <c r="D3859" s="66">
        <v>45490</v>
      </c>
      <c r="E3859" s="61" t="s">
        <v>13828</v>
      </c>
      <c r="F3859" s="61" t="s">
        <v>14345</v>
      </c>
      <c r="G3859" s="61" t="str">
        <f>VLOOKUP(Corrections[[#This Row],[Employee]],'[1]Management Hierarchy Report'!$A$2:$C$3607, 3, 0)</f>
        <v>Steven Kyriazis</v>
      </c>
      <c r="H3859" s="48" t="s">
        <v>77</v>
      </c>
      <c r="I3859" s="61" t="s">
        <v>70</v>
      </c>
      <c r="J3859" s="61" t="str">
        <f>VLOOKUP(Corrections[[#This Row],[Employee]],[1]!Expense_Data[#Data],14,0)</f>
        <v>SL259@tidalwaveautospa.com</v>
      </c>
      <c r="K3859" s="68">
        <v>45548</v>
      </c>
    </row>
    <row r="3860" spans="1:11" hidden="1" x14ac:dyDescent="0.25">
      <c r="A3860" s="61" t="s">
        <v>616</v>
      </c>
      <c r="B3860" s="61" t="s">
        <v>14433</v>
      </c>
      <c r="C3860" s="50">
        <v>63.63</v>
      </c>
      <c r="D3860" s="66">
        <v>45499</v>
      </c>
      <c r="E3860" s="61" t="s">
        <v>13828</v>
      </c>
      <c r="F3860" s="61" t="s">
        <v>17</v>
      </c>
      <c r="G3860" s="61" t="str">
        <f>VLOOKUP(Corrections[[#This Row],[Employee]],'[1]Management Hierarchy Report'!$A$2:$C$3607, 3, 0)</f>
        <v>Steven Kyriazis</v>
      </c>
      <c r="H3860" s="48" t="s">
        <v>77</v>
      </c>
      <c r="I3860" s="61" t="s">
        <v>70</v>
      </c>
      <c r="J3860" s="61" t="str">
        <f>VLOOKUP(Corrections[[#This Row],[Employee]],[1]!Expense_Data[#Data],14,0)</f>
        <v>SL259@tidalwaveautospa.com</v>
      </c>
      <c r="K3860" s="68">
        <v>45548</v>
      </c>
    </row>
    <row r="3861" spans="1:11" hidden="1" x14ac:dyDescent="0.25">
      <c r="A3861" s="61" t="s">
        <v>616</v>
      </c>
      <c r="B3861" s="61" t="s">
        <v>14433</v>
      </c>
      <c r="C3861" s="50">
        <v>98.25</v>
      </c>
      <c r="D3861" s="66">
        <v>45518</v>
      </c>
      <c r="E3861" s="61" t="s">
        <v>13828</v>
      </c>
      <c r="F3861" s="61" t="s">
        <v>25</v>
      </c>
      <c r="G3861" s="61" t="str">
        <f>VLOOKUP(Corrections[[#This Row],[Employee]],'[1]Management Hierarchy Report'!$A$2:$C$3607, 3, 0)</f>
        <v>Steven Kyriazis</v>
      </c>
      <c r="H3861" s="48" t="s">
        <v>77</v>
      </c>
      <c r="I3861" s="61" t="s">
        <v>70</v>
      </c>
      <c r="J3861" s="61" t="str">
        <f>VLOOKUP(Corrections[[#This Row],[Employee]],[1]!Expense_Data[#Data],14,0)</f>
        <v>SL259@tidalwaveautospa.com</v>
      </c>
      <c r="K3861" s="68">
        <v>45548</v>
      </c>
    </row>
    <row r="3862" spans="1:11" hidden="1" x14ac:dyDescent="0.25">
      <c r="A3862" s="61" t="s">
        <v>616</v>
      </c>
      <c r="B3862" s="61" t="s">
        <v>14433</v>
      </c>
      <c r="C3862" s="50">
        <v>92.2</v>
      </c>
      <c r="D3862" s="66">
        <v>45494</v>
      </c>
      <c r="E3862" s="61" t="s">
        <v>13030</v>
      </c>
      <c r="F3862" s="61"/>
      <c r="G3862" s="61" t="str">
        <f>VLOOKUP(Corrections[[#This Row],[Employee]],'[1]Management Hierarchy Report'!$A$2:$C$3607, 3, 0)</f>
        <v>Steven Kyriazis</v>
      </c>
      <c r="H3862" s="48" t="s">
        <v>77</v>
      </c>
      <c r="I3862" s="61" t="s">
        <v>70</v>
      </c>
      <c r="J3862" s="61" t="str">
        <f>VLOOKUP(Corrections[[#This Row],[Employee]],[1]!Expense_Data[#Data],14,0)</f>
        <v>SL259@tidalwaveautospa.com</v>
      </c>
      <c r="K3862" s="68">
        <v>45548</v>
      </c>
    </row>
    <row r="3863" spans="1:11" hidden="1" x14ac:dyDescent="0.25">
      <c r="A3863" s="61" t="s">
        <v>858</v>
      </c>
      <c r="B3863" s="61" t="s">
        <v>859</v>
      </c>
      <c r="C3863" s="50">
        <v>133.68</v>
      </c>
      <c r="D3863" s="66">
        <v>45456</v>
      </c>
      <c r="E3863" s="61" t="s">
        <v>13828</v>
      </c>
      <c r="F3863" s="61" t="s">
        <v>21</v>
      </c>
      <c r="G3863" s="61" t="str">
        <f>VLOOKUP(Corrections[[#This Row],[Employee]],'[1]Management Hierarchy Report'!$A$2:$C$3607, 3, 0)</f>
        <v>Andrew Stephens</v>
      </c>
      <c r="H3863" s="48" t="s">
        <v>77</v>
      </c>
      <c r="I3863" s="61" t="s">
        <v>70</v>
      </c>
      <c r="J3863" s="61" t="str">
        <f>VLOOKUP(Corrections[[#This Row],[Employee]],[1]!Expense_Data[#Data],14,0)</f>
        <v>SL88@tidalwaveautospa.com</v>
      </c>
      <c r="K3863" s="68">
        <v>45548</v>
      </c>
    </row>
    <row r="3864" spans="1:11" hidden="1" x14ac:dyDescent="0.25">
      <c r="A3864" s="61" t="s">
        <v>858</v>
      </c>
      <c r="B3864" s="61" t="s">
        <v>859</v>
      </c>
      <c r="C3864" s="50">
        <v>119.89</v>
      </c>
      <c r="D3864" s="66">
        <v>45456</v>
      </c>
      <c r="E3864" s="61" t="s">
        <v>13030</v>
      </c>
      <c r="F3864" s="61"/>
      <c r="G3864" s="61" t="str">
        <f>VLOOKUP(Corrections[[#This Row],[Employee]],'[1]Management Hierarchy Report'!$A$2:$C$3607, 3, 0)</f>
        <v>Andrew Stephens</v>
      </c>
      <c r="H3864" s="48" t="s">
        <v>77</v>
      </c>
      <c r="I3864" s="61" t="s">
        <v>70</v>
      </c>
      <c r="J3864" s="61" t="str">
        <f>VLOOKUP(Corrections[[#This Row],[Employee]],[1]!Expense_Data[#Data],14,0)</f>
        <v>SL88@tidalwaveautospa.com</v>
      </c>
      <c r="K3864" s="68">
        <v>45548</v>
      </c>
    </row>
    <row r="3865" spans="1:11" hidden="1" x14ac:dyDescent="0.25">
      <c r="A3865" s="61" t="s">
        <v>858</v>
      </c>
      <c r="B3865" s="61" t="s">
        <v>859</v>
      </c>
      <c r="C3865" s="50">
        <v>101.44</v>
      </c>
      <c r="D3865" s="66">
        <v>45460</v>
      </c>
      <c r="E3865" s="61" t="s">
        <v>13030</v>
      </c>
      <c r="F3865" s="61"/>
      <c r="G3865" s="61" t="str">
        <f>VLOOKUP(Corrections[[#This Row],[Employee]],'[1]Management Hierarchy Report'!$A$2:$C$3607, 3, 0)</f>
        <v>Andrew Stephens</v>
      </c>
      <c r="H3865" s="48" t="s">
        <v>77</v>
      </c>
      <c r="I3865" s="61" t="s">
        <v>70</v>
      </c>
      <c r="J3865" s="61" t="str">
        <f>VLOOKUP(Corrections[[#This Row],[Employee]],[1]!Expense_Data[#Data],14,0)</f>
        <v>SL88@tidalwaveautospa.com</v>
      </c>
      <c r="K3865" s="68">
        <v>45548</v>
      </c>
    </row>
    <row r="3866" spans="1:11" hidden="1" x14ac:dyDescent="0.25">
      <c r="A3866" s="61" t="s">
        <v>858</v>
      </c>
      <c r="B3866" s="61" t="s">
        <v>14170</v>
      </c>
      <c r="C3866" s="50">
        <v>276.06</v>
      </c>
      <c r="D3866" s="66">
        <v>45500</v>
      </c>
      <c r="E3866" s="61" t="s">
        <v>13828</v>
      </c>
      <c r="F3866" s="61" t="s">
        <v>21</v>
      </c>
      <c r="G3866" s="61" t="str">
        <f>VLOOKUP(Corrections[[#This Row],[Employee]],'[1]Management Hierarchy Report'!$A$2:$C$3607, 3, 0)</f>
        <v>Andrew Stephens</v>
      </c>
      <c r="H3866" s="48" t="s">
        <v>77</v>
      </c>
      <c r="I3866" s="61" t="s">
        <v>70</v>
      </c>
      <c r="J3866" s="61" t="str">
        <f>VLOOKUP(Corrections[[#This Row],[Employee]],[1]!Expense_Data[#Data],14,0)</f>
        <v>SL88@tidalwaveautospa.com</v>
      </c>
      <c r="K3866" s="68">
        <v>45548</v>
      </c>
    </row>
    <row r="3867" spans="1:11" hidden="1" x14ac:dyDescent="0.25">
      <c r="A3867" s="61" t="s">
        <v>828</v>
      </c>
      <c r="B3867" s="61" t="s">
        <v>13049</v>
      </c>
      <c r="C3867" s="50">
        <v>118.2</v>
      </c>
      <c r="D3867" s="66">
        <v>45453</v>
      </c>
      <c r="E3867" s="61" t="s">
        <v>12978</v>
      </c>
      <c r="F3867" s="61"/>
      <c r="G3867" s="61" t="str">
        <f>VLOOKUP(Corrections[[#This Row],[Employee]],'[1]Management Hierarchy Report'!$A$2:$C$3607, 3, 0)</f>
        <v>Steven Kyriazis</v>
      </c>
      <c r="H3867" s="48" t="s">
        <v>77</v>
      </c>
      <c r="I3867" s="61" t="s">
        <v>70</v>
      </c>
      <c r="J3867" s="61" t="str">
        <f>VLOOKUP(Corrections[[#This Row],[Employee]],[1]!Expense_Data[#Data],14,0)</f>
        <v>SL37@tidalwaveautospa.com</v>
      </c>
      <c r="K3867" s="68">
        <v>45548</v>
      </c>
    </row>
    <row r="3868" spans="1:11" hidden="1" x14ac:dyDescent="0.25">
      <c r="A3868" s="61" t="s">
        <v>828</v>
      </c>
      <c r="B3868" s="61" t="s">
        <v>13049</v>
      </c>
      <c r="C3868" s="50">
        <v>234.95</v>
      </c>
      <c r="D3868" s="66">
        <v>45454</v>
      </c>
      <c r="E3868" s="61" t="s">
        <v>71</v>
      </c>
      <c r="F3868" s="61"/>
      <c r="G3868" s="61" t="str">
        <f>VLOOKUP(Corrections[[#This Row],[Employee]],'[1]Management Hierarchy Report'!$A$2:$C$3607, 3, 0)</f>
        <v>Steven Kyriazis</v>
      </c>
      <c r="H3868" s="48" t="s">
        <v>77</v>
      </c>
      <c r="I3868" s="61" t="s">
        <v>70</v>
      </c>
      <c r="J3868" s="61" t="str">
        <f>VLOOKUP(Corrections[[#This Row],[Employee]],[1]!Expense_Data[#Data],14,0)</f>
        <v>SL37@tidalwaveautospa.com</v>
      </c>
      <c r="K3868" s="68">
        <v>45548</v>
      </c>
    </row>
    <row r="3869" spans="1:11" hidden="1" x14ac:dyDescent="0.25">
      <c r="A3869" s="61" t="s">
        <v>828</v>
      </c>
      <c r="B3869" s="61" t="s">
        <v>13049</v>
      </c>
      <c r="C3869" s="50">
        <v>201.85</v>
      </c>
      <c r="D3869" s="66">
        <v>45462</v>
      </c>
      <c r="E3869" s="61" t="s">
        <v>71</v>
      </c>
      <c r="F3869" s="61"/>
      <c r="G3869" s="61" t="str">
        <f>VLOOKUP(Corrections[[#This Row],[Employee]],'[1]Management Hierarchy Report'!$A$2:$C$3607, 3, 0)</f>
        <v>Steven Kyriazis</v>
      </c>
      <c r="H3869" s="48" t="s">
        <v>77</v>
      </c>
      <c r="I3869" s="61" t="s">
        <v>70</v>
      </c>
      <c r="J3869" s="61" t="str">
        <f>VLOOKUP(Corrections[[#This Row],[Employee]],[1]!Expense_Data[#Data],14,0)</f>
        <v>SL37@tidalwaveautospa.com</v>
      </c>
      <c r="K3869" s="68">
        <v>45548</v>
      </c>
    </row>
    <row r="3870" spans="1:11" hidden="1" x14ac:dyDescent="0.25">
      <c r="A3870" s="61" t="s">
        <v>828</v>
      </c>
      <c r="B3870" s="61" t="s">
        <v>13049</v>
      </c>
      <c r="C3870" s="50">
        <v>234.95</v>
      </c>
      <c r="D3870" s="66">
        <v>45469</v>
      </c>
      <c r="E3870" s="61" t="s">
        <v>71</v>
      </c>
      <c r="F3870" s="61"/>
      <c r="G3870" s="61" t="str">
        <f>VLOOKUP(Corrections[[#This Row],[Employee]],'[1]Management Hierarchy Report'!$A$2:$C$3607, 3, 0)</f>
        <v>Steven Kyriazis</v>
      </c>
      <c r="H3870" s="48" t="s">
        <v>77</v>
      </c>
      <c r="I3870" s="61" t="s">
        <v>70</v>
      </c>
      <c r="J3870" s="61" t="str">
        <f>VLOOKUP(Corrections[[#This Row],[Employee]],[1]!Expense_Data[#Data],14,0)</f>
        <v>SL37@tidalwaveautospa.com</v>
      </c>
      <c r="K3870" s="68">
        <v>45548</v>
      </c>
    </row>
    <row r="3871" spans="1:11" hidden="1" x14ac:dyDescent="0.25">
      <c r="A3871" s="61" t="s">
        <v>828</v>
      </c>
      <c r="B3871" s="61" t="s">
        <v>13049</v>
      </c>
      <c r="C3871" s="50">
        <v>61.03</v>
      </c>
      <c r="D3871" s="66">
        <v>45469</v>
      </c>
      <c r="E3871" s="61" t="s">
        <v>13030</v>
      </c>
      <c r="F3871" s="61"/>
      <c r="G3871" s="61" t="str">
        <f>VLOOKUP(Corrections[[#This Row],[Employee]],'[1]Management Hierarchy Report'!$A$2:$C$3607, 3, 0)</f>
        <v>Steven Kyriazis</v>
      </c>
      <c r="H3871" s="48" t="s">
        <v>77</v>
      </c>
      <c r="I3871" s="61" t="s">
        <v>70</v>
      </c>
      <c r="J3871" s="61" t="str">
        <f>VLOOKUP(Corrections[[#This Row],[Employee]],[1]!Expense_Data[#Data],14,0)</f>
        <v>SL37@tidalwaveautospa.com</v>
      </c>
      <c r="K3871" s="68">
        <v>45548</v>
      </c>
    </row>
    <row r="3872" spans="1:11" hidden="1" x14ac:dyDescent="0.25">
      <c r="A3872" s="61" t="s">
        <v>828</v>
      </c>
      <c r="B3872" s="61" t="s">
        <v>13049</v>
      </c>
      <c r="C3872" s="50">
        <v>131.04</v>
      </c>
      <c r="D3872" s="66">
        <v>45475</v>
      </c>
      <c r="E3872" s="61" t="s">
        <v>12978</v>
      </c>
      <c r="F3872" s="61"/>
      <c r="G3872" s="61" t="str">
        <f>VLOOKUP(Corrections[[#This Row],[Employee]],'[1]Management Hierarchy Report'!$A$2:$C$3607, 3, 0)</f>
        <v>Steven Kyriazis</v>
      </c>
      <c r="H3872" s="48" t="s">
        <v>77</v>
      </c>
      <c r="I3872" s="61" t="s">
        <v>70</v>
      </c>
      <c r="J3872" s="61" t="str">
        <f>VLOOKUP(Corrections[[#This Row],[Employee]],[1]!Expense_Data[#Data],14,0)</f>
        <v>SL37@tidalwaveautospa.com</v>
      </c>
      <c r="K3872" s="68">
        <v>45548</v>
      </c>
    </row>
    <row r="3873" spans="1:11" hidden="1" x14ac:dyDescent="0.25">
      <c r="A3873" s="61" t="s">
        <v>828</v>
      </c>
      <c r="B3873" s="61" t="s">
        <v>13049</v>
      </c>
      <c r="C3873" s="50">
        <v>91.56</v>
      </c>
      <c r="D3873" s="66">
        <v>45476</v>
      </c>
      <c r="E3873" s="61" t="s">
        <v>12978</v>
      </c>
      <c r="F3873" s="61"/>
      <c r="G3873" s="61" t="str">
        <f>VLOOKUP(Corrections[[#This Row],[Employee]],'[1]Management Hierarchy Report'!$A$2:$C$3607, 3, 0)</f>
        <v>Steven Kyriazis</v>
      </c>
      <c r="H3873" s="48" t="s">
        <v>77</v>
      </c>
      <c r="I3873" s="61" t="s">
        <v>70</v>
      </c>
      <c r="J3873" s="61" t="str">
        <f>VLOOKUP(Corrections[[#This Row],[Employee]],[1]!Expense_Data[#Data],14,0)</f>
        <v>SL37@tidalwaveautospa.com</v>
      </c>
      <c r="K3873" s="68">
        <v>45548</v>
      </c>
    </row>
    <row r="3874" spans="1:11" hidden="1" x14ac:dyDescent="0.25">
      <c r="A3874" s="61" t="s">
        <v>828</v>
      </c>
      <c r="B3874" s="61" t="s">
        <v>13049</v>
      </c>
      <c r="C3874" s="50">
        <v>117.16</v>
      </c>
      <c r="D3874" s="66">
        <v>45482</v>
      </c>
      <c r="E3874" s="61" t="s">
        <v>12978</v>
      </c>
      <c r="F3874" s="61"/>
      <c r="G3874" s="61" t="str">
        <f>VLOOKUP(Corrections[[#This Row],[Employee]],'[1]Management Hierarchy Report'!$A$2:$C$3607, 3, 0)</f>
        <v>Steven Kyriazis</v>
      </c>
      <c r="H3874" s="48" t="s">
        <v>77</v>
      </c>
      <c r="I3874" s="61" t="s">
        <v>70</v>
      </c>
      <c r="J3874" s="61" t="str">
        <f>VLOOKUP(Corrections[[#This Row],[Employee]],[1]!Expense_Data[#Data],14,0)</f>
        <v>SL37@tidalwaveautospa.com</v>
      </c>
      <c r="K3874" s="68">
        <v>45548</v>
      </c>
    </row>
    <row r="3875" spans="1:11" hidden="1" x14ac:dyDescent="0.25">
      <c r="A3875" s="61" t="s">
        <v>828</v>
      </c>
      <c r="B3875" s="61" t="s">
        <v>13049</v>
      </c>
      <c r="C3875" s="50">
        <v>237.21</v>
      </c>
      <c r="D3875" s="66">
        <v>45488</v>
      </c>
      <c r="E3875" s="61" t="s">
        <v>71</v>
      </c>
      <c r="F3875" s="61"/>
      <c r="G3875" s="61" t="str">
        <f>VLOOKUP(Corrections[[#This Row],[Employee]],'[1]Management Hierarchy Report'!$A$2:$C$3607, 3, 0)</f>
        <v>Steven Kyriazis</v>
      </c>
      <c r="H3875" s="48" t="s">
        <v>77</v>
      </c>
      <c r="I3875" s="61" t="s">
        <v>70</v>
      </c>
      <c r="J3875" s="61" t="str">
        <f>VLOOKUP(Corrections[[#This Row],[Employee]],[1]!Expense_Data[#Data],14,0)</f>
        <v>SL37@tidalwaveautospa.com</v>
      </c>
      <c r="K3875" s="68">
        <v>45548</v>
      </c>
    </row>
    <row r="3876" spans="1:11" hidden="1" x14ac:dyDescent="0.25">
      <c r="A3876" s="70" t="s">
        <v>374</v>
      </c>
      <c r="B3876" s="70" t="s">
        <v>13077</v>
      </c>
      <c r="C3876" s="50">
        <v>51.26</v>
      </c>
      <c r="D3876" s="71">
        <v>45461</v>
      </c>
      <c r="E3876" s="61" t="s">
        <v>13828</v>
      </c>
      <c r="F3876" s="61" t="s">
        <v>14416</v>
      </c>
      <c r="G3876" s="61" t="str">
        <f>VLOOKUP(Corrections[[#This Row],[Employee]],'[1]Management Hierarchy Report'!$A$2:$C$3607, 3, 0)</f>
        <v>Cory Cummings</v>
      </c>
      <c r="H3876" s="48" t="s">
        <v>77</v>
      </c>
      <c r="I3876" s="61" t="s">
        <v>70</v>
      </c>
      <c r="J3876" s="61" t="str">
        <f>VLOOKUP(Corrections[[#This Row],[Employee]],[1]!Expense_Data[#Data],14,0)</f>
        <v>SL253@tidalwaveautospa.com</v>
      </c>
      <c r="K3876" s="68">
        <v>45548</v>
      </c>
    </row>
    <row r="3877" spans="1:11" hidden="1" x14ac:dyDescent="0.25">
      <c r="A3877" s="70" t="s">
        <v>374</v>
      </c>
      <c r="B3877" s="70" t="s">
        <v>13077</v>
      </c>
      <c r="C3877" s="50">
        <v>71.84</v>
      </c>
      <c r="D3877" s="71">
        <v>45475</v>
      </c>
      <c r="E3877" s="61" t="s">
        <v>13030</v>
      </c>
      <c r="F3877" s="61"/>
      <c r="G3877" s="61" t="str">
        <f>VLOOKUP(Corrections[[#This Row],[Employee]],'[1]Management Hierarchy Report'!$A$2:$C$3607, 3, 0)</f>
        <v>Cory Cummings</v>
      </c>
      <c r="H3877" s="48" t="s">
        <v>77</v>
      </c>
      <c r="I3877" s="61" t="s">
        <v>70</v>
      </c>
      <c r="J3877" s="61" t="str">
        <f>VLOOKUP(Corrections[[#This Row],[Employee]],[1]!Expense_Data[#Data],14,0)</f>
        <v>SL253@tidalwaveautospa.com</v>
      </c>
      <c r="K3877" s="68">
        <v>45548</v>
      </c>
    </row>
    <row r="3878" spans="1:11" hidden="1" x14ac:dyDescent="0.25">
      <c r="A3878" s="61" t="s">
        <v>11567</v>
      </c>
      <c r="B3878" s="61" t="s">
        <v>14426</v>
      </c>
      <c r="C3878" s="50">
        <v>663.93</v>
      </c>
      <c r="D3878" s="66">
        <v>45538</v>
      </c>
      <c r="E3878" s="61" t="s">
        <v>13870</v>
      </c>
      <c r="F3878" s="61"/>
      <c r="G3878" s="61" t="str">
        <f>VLOOKUP(Corrections[[#This Row],[Employee]],'[1]Management Hierarchy Report'!$A$2:$C$3607, 3, 0)</f>
        <v>John Sillay</v>
      </c>
      <c r="H3878" s="48" t="s">
        <v>13872</v>
      </c>
      <c r="I3878" s="61" t="s">
        <v>70</v>
      </c>
      <c r="J3878" s="61" t="str">
        <f>VLOOKUP(Corrections[[#This Row],[Employee]],[1]!Expense_Data[#Data],14,0)</f>
        <v>lauren.drown@twavelead.com</v>
      </c>
      <c r="K3878" s="68">
        <v>45548</v>
      </c>
    </row>
    <row r="3879" spans="1:11" hidden="1" x14ac:dyDescent="0.25">
      <c r="A3879" s="61" t="s">
        <v>172</v>
      </c>
      <c r="B3879" s="61" t="s">
        <v>13094</v>
      </c>
      <c r="C3879" s="50">
        <v>187.2</v>
      </c>
      <c r="D3879" s="66">
        <v>45471</v>
      </c>
      <c r="E3879" s="61" t="s">
        <v>13030</v>
      </c>
      <c r="F3879" s="61"/>
      <c r="G3879" s="61" t="str">
        <f>VLOOKUP(Corrections[[#This Row],[Employee]],'[1]Management Hierarchy Report'!$A$2:$C$3607, 3, 0)</f>
        <v>Andrew Stephens</v>
      </c>
      <c r="H3879" s="48" t="s">
        <v>77</v>
      </c>
      <c r="I3879" s="61" t="s">
        <v>70</v>
      </c>
      <c r="J3879" s="61" t="str">
        <f>VLOOKUP(Corrections[[#This Row],[Employee]],[1]!Expense_Data[#Data],14,0)</f>
        <v>SL90@tidalwaveautospa.com</v>
      </c>
      <c r="K3879" s="68">
        <v>45548</v>
      </c>
    </row>
    <row r="3880" spans="1:11" hidden="1" x14ac:dyDescent="0.25">
      <c r="A3880" s="61" t="s">
        <v>172</v>
      </c>
      <c r="B3880" s="61" t="s">
        <v>13094</v>
      </c>
      <c r="C3880" s="50">
        <v>47.21</v>
      </c>
      <c r="D3880" s="66">
        <v>45476</v>
      </c>
      <c r="E3880" s="61" t="s">
        <v>13030</v>
      </c>
      <c r="F3880" s="61"/>
      <c r="G3880" s="61" t="str">
        <f>VLOOKUP(Corrections[[#This Row],[Employee]],'[1]Management Hierarchy Report'!$A$2:$C$3607, 3, 0)</f>
        <v>Andrew Stephens</v>
      </c>
      <c r="H3880" s="48" t="s">
        <v>77</v>
      </c>
      <c r="I3880" s="61" t="s">
        <v>70</v>
      </c>
      <c r="J3880" s="61" t="str">
        <f>VLOOKUP(Corrections[[#This Row],[Employee]],[1]!Expense_Data[#Data],14,0)</f>
        <v>SL90@tidalwaveautospa.com</v>
      </c>
      <c r="K3880" s="68">
        <v>45548</v>
      </c>
    </row>
    <row r="3881" spans="1:11" hidden="1" x14ac:dyDescent="0.25">
      <c r="A3881" s="61" t="s">
        <v>172</v>
      </c>
      <c r="B3881" s="61" t="s">
        <v>13094</v>
      </c>
      <c r="C3881" s="50">
        <v>81.64</v>
      </c>
      <c r="D3881" s="66">
        <v>45484</v>
      </c>
      <c r="E3881" s="61" t="s">
        <v>12978</v>
      </c>
      <c r="F3881" s="61"/>
      <c r="G3881" s="61" t="str">
        <f>VLOOKUP(Corrections[[#This Row],[Employee]],'[1]Management Hierarchy Report'!$A$2:$C$3607, 3, 0)</f>
        <v>Andrew Stephens</v>
      </c>
      <c r="H3881" s="48" t="s">
        <v>77</v>
      </c>
      <c r="I3881" s="61" t="s">
        <v>70</v>
      </c>
      <c r="J3881" s="61" t="str">
        <f>VLOOKUP(Corrections[[#This Row],[Employee]],[1]!Expense_Data[#Data],14,0)</f>
        <v>SL90@tidalwaveautospa.com</v>
      </c>
      <c r="K3881" s="68">
        <v>45548</v>
      </c>
    </row>
    <row r="3882" spans="1:11" hidden="1" x14ac:dyDescent="0.25">
      <c r="A3882" s="61" t="s">
        <v>13076</v>
      </c>
      <c r="B3882" s="61" t="s">
        <v>14411</v>
      </c>
      <c r="C3882" s="50">
        <v>191.36</v>
      </c>
      <c r="D3882" s="66">
        <v>45547</v>
      </c>
      <c r="E3882" s="61" t="s">
        <v>268</v>
      </c>
      <c r="F3882" s="61"/>
      <c r="G3882" s="61" t="str">
        <f>VLOOKUP(Corrections[[#This Row],[Employee]],'[1]Management Hierarchy Report'!$A$2:$C$3607, 3, 0)</f>
        <v>Joshua Henderson</v>
      </c>
      <c r="H3882" s="48" t="s">
        <v>268</v>
      </c>
      <c r="I3882" s="61" t="s">
        <v>70</v>
      </c>
      <c r="J3882" s="61" t="str">
        <f>VLOOKUP(Corrections[[#This Row],[Employee]],[1]!Expense_Data[#Data],14,0)</f>
        <v>lucas.mininger@twavelead.com</v>
      </c>
      <c r="K3882" s="68">
        <v>45548</v>
      </c>
    </row>
    <row r="3883" spans="1:11" hidden="1" x14ac:dyDescent="0.25">
      <c r="A3883" s="61" t="s">
        <v>2541</v>
      </c>
      <c r="B3883" s="61" t="s">
        <v>14422</v>
      </c>
      <c r="C3883" s="50">
        <v>896.34</v>
      </c>
      <c r="D3883" s="66">
        <v>45547</v>
      </c>
      <c r="E3883" s="61" t="s">
        <v>13870</v>
      </c>
      <c r="F3883" s="61"/>
      <c r="G3883" s="61" t="str">
        <f>VLOOKUP(Corrections[[#This Row],[Employee]],'[1]Management Hierarchy Report'!$A$2:$C$3607, 3, 0)</f>
        <v>Michael Donnelly</v>
      </c>
      <c r="H3883" s="48" t="s">
        <v>13872</v>
      </c>
      <c r="I3883" s="61" t="s">
        <v>70</v>
      </c>
      <c r="J3883" s="61" t="str">
        <f>VLOOKUP(Corrections[[#This Row],[Employee]],[1]!Expense_Data[#Data],14,0)</f>
        <v>SL61@tidalwaveautospa.com</v>
      </c>
      <c r="K3883" s="68">
        <v>45548</v>
      </c>
    </row>
    <row r="3884" spans="1:11" hidden="1" x14ac:dyDescent="0.25">
      <c r="A3884" s="61" t="s">
        <v>2541</v>
      </c>
      <c r="B3884" s="61" t="s">
        <v>14424</v>
      </c>
      <c r="C3884" s="50">
        <v>321.97000000000003</v>
      </c>
      <c r="D3884" s="66">
        <v>45547</v>
      </c>
      <c r="E3884" s="61" t="s">
        <v>13870</v>
      </c>
      <c r="F3884" s="61"/>
      <c r="G3884" s="61" t="str">
        <f>VLOOKUP(Corrections[[#This Row],[Employee]],'[1]Management Hierarchy Report'!$A$2:$C$3607, 3, 0)</f>
        <v>Michael Donnelly</v>
      </c>
      <c r="H3884" s="48" t="s">
        <v>13872</v>
      </c>
      <c r="I3884" s="61" t="s">
        <v>70</v>
      </c>
      <c r="J3884" s="61" t="str">
        <f>VLOOKUP(Corrections[[#This Row],[Employee]],[1]!Expense_Data[#Data],14,0)</f>
        <v>SL61@tidalwaveautospa.com</v>
      </c>
      <c r="K3884" s="68">
        <v>45548</v>
      </c>
    </row>
    <row r="3885" spans="1:11" hidden="1" x14ac:dyDescent="0.25">
      <c r="A3885" s="61" t="s">
        <v>719</v>
      </c>
      <c r="B3885" s="61" t="s">
        <v>12984</v>
      </c>
      <c r="C3885" s="50">
        <v>58.83</v>
      </c>
      <c r="D3885" s="66">
        <v>45462</v>
      </c>
      <c r="E3885" s="61" t="s">
        <v>13030</v>
      </c>
      <c r="F3885" s="61"/>
      <c r="G3885" s="61" t="str">
        <f>VLOOKUP(Corrections[[#This Row],[Employee]],'[1]Management Hierarchy Report'!$A$2:$C$3607, 3, 0)</f>
        <v>Andrew Strevel</v>
      </c>
      <c r="H3885" s="48" t="s">
        <v>77</v>
      </c>
      <c r="I3885" s="61" t="s">
        <v>70</v>
      </c>
      <c r="J3885" s="61" t="str">
        <f>VLOOKUP(Corrections[[#This Row],[Employee]],[1]!Expense_Data[#Data],14,0)</f>
        <v>SL203@tidalwaveautospa.com</v>
      </c>
      <c r="K3885" s="68">
        <v>45548</v>
      </c>
    </row>
    <row r="3886" spans="1:11" hidden="1" x14ac:dyDescent="0.25">
      <c r="A3886" s="70" t="s">
        <v>389</v>
      </c>
      <c r="B3886" s="70" t="s">
        <v>14000</v>
      </c>
      <c r="C3886" s="50">
        <v>26.89</v>
      </c>
      <c r="D3886" s="71">
        <v>45505</v>
      </c>
      <c r="E3886" s="61" t="s">
        <v>13828</v>
      </c>
      <c r="F3886" s="61" t="s">
        <v>13</v>
      </c>
      <c r="G3886" s="61" t="str">
        <f>VLOOKUP(Corrections[[#This Row],[Employee]],'[1]Management Hierarchy Report'!$A$2:$C$3607, 3, 0)</f>
        <v>Steven Kyriazis</v>
      </c>
      <c r="H3886" s="48" t="s">
        <v>77</v>
      </c>
      <c r="I3886" s="61" t="s">
        <v>70</v>
      </c>
      <c r="J3886" s="61" t="str">
        <f>VLOOKUP(Corrections[[#This Row],[Employee]],[1]!Expense_Data[#Data],14,0)</f>
        <v>SL249@tidalwaveautospa.com</v>
      </c>
      <c r="K3886" s="68">
        <v>45548</v>
      </c>
    </row>
    <row r="3887" spans="1:11" hidden="1" x14ac:dyDescent="0.25">
      <c r="A3887" s="61" t="s">
        <v>13825</v>
      </c>
      <c r="B3887" s="61" t="s">
        <v>14434</v>
      </c>
      <c r="C3887" s="50">
        <v>202.27</v>
      </c>
      <c r="D3887" s="66">
        <v>45498</v>
      </c>
      <c r="E3887" s="61" t="s">
        <v>13828</v>
      </c>
      <c r="F3887" s="61" t="s">
        <v>14435</v>
      </c>
      <c r="G3887" s="61" t="str">
        <f>VLOOKUP(Corrections[[#This Row],[Employee]],'[1]Management Hierarchy Report'!$A$2:$C$3607, 3, 0)</f>
        <v>Steven Kyriazis</v>
      </c>
      <c r="H3887" s="48" t="s">
        <v>77</v>
      </c>
      <c r="I3887" s="61" t="s">
        <v>70</v>
      </c>
      <c r="J3887" s="61" t="str">
        <f>VLOOKUP(Corrections[[#This Row],[Employee]],[1]!Expense_Data[#Data],14,0)</f>
        <v>SL219@tidalwaveautospa.com</v>
      </c>
      <c r="K3887" s="68">
        <v>45548</v>
      </c>
    </row>
    <row r="3888" spans="1:11" hidden="1" x14ac:dyDescent="0.25">
      <c r="A3888" s="61" t="s">
        <v>13825</v>
      </c>
      <c r="B3888" s="61" t="s">
        <v>14434</v>
      </c>
      <c r="C3888" s="50">
        <v>311.54000000000002</v>
      </c>
      <c r="D3888" s="66">
        <v>45500</v>
      </c>
      <c r="E3888" s="61" t="s">
        <v>13828</v>
      </c>
      <c r="F3888" s="61" t="s">
        <v>14436</v>
      </c>
      <c r="G3888" s="61" t="str">
        <f>VLOOKUP(Corrections[[#This Row],[Employee]],'[1]Management Hierarchy Report'!$A$2:$C$3607, 3, 0)</f>
        <v>Steven Kyriazis</v>
      </c>
      <c r="H3888" s="48" t="s">
        <v>77</v>
      </c>
      <c r="I3888" s="61" t="s">
        <v>70</v>
      </c>
      <c r="J3888" s="61" t="str">
        <f>VLOOKUP(Corrections[[#This Row],[Employee]],[1]!Expense_Data[#Data],14,0)</f>
        <v>SL219@tidalwaveautospa.com</v>
      </c>
      <c r="K3888" s="68">
        <v>45548</v>
      </c>
    </row>
    <row r="3889" spans="1:11" hidden="1" x14ac:dyDescent="0.25">
      <c r="A3889" s="61" t="s">
        <v>13825</v>
      </c>
      <c r="B3889" s="61" t="s">
        <v>14434</v>
      </c>
      <c r="C3889" s="50">
        <v>125.3</v>
      </c>
      <c r="D3889" s="66">
        <v>45517</v>
      </c>
      <c r="E3889" s="61" t="s">
        <v>13828</v>
      </c>
      <c r="F3889" s="61" t="s">
        <v>21</v>
      </c>
      <c r="G3889" s="61" t="str">
        <f>VLOOKUP(Corrections[[#This Row],[Employee]],'[1]Management Hierarchy Report'!$A$2:$C$3607, 3, 0)</f>
        <v>Steven Kyriazis</v>
      </c>
      <c r="H3889" s="48" t="s">
        <v>77</v>
      </c>
      <c r="I3889" s="61" t="s">
        <v>70</v>
      </c>
      <c r="J3889" s="61" t="str">
        <f>VLOOKUP(Corrections[[#This Row],[Employee]],[1]!Expense_Data[#Data],14,0)</f>
        <v>SL219@tidalwaveautospa.com</v>
      </c>
      <c r="K3889" s="68">
        <v>45548</v>
      </c>
    </row>
    <row r="3890" spans="1:11" hidden="1" x14ac:dyDescent="0.25">
      <c r="A3890" s="61" t="s">
        <v>2695</v>
      </c>
      <c r="B3890" s="61" t="s">
        <v>14438</v>
      </c>
      <c r="C3890" s="50">
        <v>82.76</v>
      </c>
      <c r="D3890" s="66">
        <v>45501</v>
      </c>
      <c r="E3890" s="61" t="s">
        <v>13828</v>
      </c>
      <c r="F3890" s="61" t="s">
        <v>39</v>
      </c>
      <c r="G3890" s="61" t="str">
        <f>VLOOKUP(Corrections[[#This Row],[Employee]],'[1]Management Hierarchy Report'!$A$2:$C$3607, 3, 0)</f>
        <v>Steven Kyriazis</v>
      </c>
      <c r="H3890" s="48" t="s">
        <v>77</v>
      </c>
      <c r="I3890" s="61" t="s">
        <v>70</v>
      </c>
      <c r="J3890" s="61" t="str">
        <f>VLOOKUP(Corrections[[#This Row],[Employee]],[1]!Expense_Data[#Data],14,0)</f>
        <v>SL106@tidalwaveautospa.com</v>
      </c>
      <c r="K3890" s="68">
        <v>45548</v>
      </c>
    </row>
    <row r="3891" spans="1:11" hidden="1" x14ac:dyDescent="0.25">
      <c r="A3891" s="61" t="s">
        <v>2695</v>
      </c>
      <c r="B3891" s="61" t="s">
        <v>14438</v>
      </c>
      <c r="C3891" s="50">
        <v>74.05</v>
      </c>
      <c r="D3891" s="66">
        <v>45512</v>
      </c>
      <c r="E3891" s="61" t="s">
        <v>13030</v>
      </c>
      <c r="F3891" s="61"/>
      <c r="G3891" s="61" t="str">
        <f>VLOOKUP(Corrections[[#This Row],[Employee]],'[1]Management Hierarchy Report'!$A$2:$C$3607, 3, 0)</f>
        <v>Steven Kyriazis</v>
      </c>
      <c r="H3891" s="48" t="s">
        <v>77</v>
      </c>
      <c r="I3891" s="61" t="s">
        <v>70</v>
      </c>
      <c r="J3891" s="61" t="str">
        <f>VLOOKUP(Corrections[[#This Row],[Employee]],[1]!Expense_Data[#Data],14,0)</f>
        <v>SL106@tidalwaveautospa.com</v>
      </c>
      <c r="K3891" s="68">
        <v>45548</v>
      </c>
    </row>
    <row r="3892" spans="1:11" hidden="1" x14ac:dyDescent="0.25">
      <c r="A3892" s="61" t="s">
        <v>696</v>
      </c>
      <c r="B3892" s="61" t="s">
        <v>13875</v>
      </c>
      <c r="C3892" s="50">
        <v>59.83</v>
      </c>
      <c r="D3892" s="66">
        <v>45488</v>
      </c>
      <c r="E3892" s="61" t="s">
        <v>13828</v>
      </c>
      <c r="F3892" s="61" t="s">
        <v>14428</v>
      </c>
      <c r="G3892" s="61" t="str">
        <f>VLOOKUP(Corrections[[#This Row],[Employee]],'[1]Management Hierarchy Report'!$A$2:$C$3607, 3, 0)</f>
        <v>Joe Chavez</v>
      </c>
      <c r="H3892" s="48" t="s">
        <v>77</v>
      </c>
      <c r="I3892" s="61" t="s">
        <v>70</v>
      </c>
      <c r="J3892" s="61" t="str">
        <f>VLOOKUP(Corrections[[#This Row],[Employee]],[1]!Expense_Data[#Data],14,0)</f>
        <v>SL240@tidalwaveautospa.com</v>
      </c>
      <c r="K3892" s="68">
        <v>45548</v>
      </c>
    </row>
    <row r="3893" spans="1:11" hidden="1" x14ac:dyDescent="0.25">
      <c r="A3893" s="61" t="s">
        <v>5460</v>
      </c>
      <c r="B3893" s="61" t="s">
        <v>14431</v>
      </c>
      <c r="C3893" s="50">
        <v>62.75</v>
      </c>
      <c r="D3893" s="66">
        <v>45498</v>
      </c>
      <c r="E3893" s="61" t="s">
        <v>13828</v>
      </c>
      <c r="F3893" s="61" t="s">
        <v>21</v>
      </c>
      <c r="G3893" s="61" t="str">
        <f>VLOOKUP(Corrections[[#This Row],[Employee]],'[1]Management Hierarchy Report'!$A$2:$C$3607, 3, 0)</f>
        <v>Derek Schillinger</v>
      </c>
      <c r="H3893" s="48" t="s">
        <v>77</v>
      </c>
      <c r="I3893" s="61" t="s">
        <v>70</v>
      </c>
      <c r="J3893" s="61" t="str">
        <f>VLOOKUP(Corrections[[#This Row],[Employee]],[1]!Expense_Data[#Data],14,0)</f>
        <v>SL266@tidalwaveautospa.com</v>
      </c>
      <c r="K3893" s="68">
        <v>45548</v>
      </c>
    </row>
    <row r="3894" spans="1:11" hidden="1" x14ac:dyDescent="0.25">
      <c r="A3894" s="61" t="s">
        <v>5460</v>
      </c>
      <c r="B3894" s="61" t="s">
        <v>14431</v>
      </c>
      <c r="C3894" s="50">
        <v>3.66</v>
      </c>
      <c r="D3894" s="66">
        <v>45514</v>
      </c>
      <c r="E3894" s="61" t="s">
        <v>13082</v>
      </c>
      <c r="F3894" s="61"/>
      <c r="G3894" s="61" t="str">
        <f>VLOOKUP(Corrections[[#This Row],[Employee]],'[1]Management Hierarchy Report'!$A$2:$C$3607, 3, 0)</f>
        <v>Derek Schillinger</v>
      </c>
      <c r="H3894" s="48" t="s">
        <v>77</v>
      </c>
      <c r="I3894" s="61" t="s">
        <v>70</v>
      </c>
      <c r="J3894" s="61" t="str">
        <f>VLOOKUP(Corrections[[#This Row],[Employee]],[1]!Expense_Data[#Data],14,0)</f>
        <v>SL266@tidalwaveautospa.com</v>
      </c>
      <c r="K3894" s="68">
        <v>45548</v>
      </c>
    </row>
    <row r="3895" spans="1:11" hidden="1" x14ac:dyDescent="0.25">
      <c r="A3895" s="61" t="s">
        <v>660</v>
      </c>
      <c r="B3895" s="61" t="s">
        <v>13068</v>
      </c>
      <c r="C3895" s="50">
        <v>1304.01</v>
      </c>
      <c r="D3895" s="66">
        <v>45468</v>
      </c>
      <c r="E3895" s="61" t="s">
        <v>13828</v>
      </c>
      <c r="F3895" s="61"/>
      <c r="G3895" s="61" t="str">
        <f>VLOOKUP(Corrections[[#This Row],[Employee]],'[1]Management Hierarchy Report'!$A$2:$C$3607, 3, 0)</f>
        <v>Steven Kyriazis</v>
      </c>
      <c r="H3895" s="48" t="s">
        <v>77</v>
      </c>
      <c r="I3895" s="61" t="s">
        <v>70</v>
      </c>
      <c r="J3895" s="61" t="str">
        <f>VLOOKUP(Corrections[[#This Row],[Employee]],[1]!Expense_Data[#Data],14,0)</f>
        <v>SL270@tidalwaveautospa.com</v>
      </c>
      <c r="K3895" s="68">
        <v>45548</v>
      </c>
    </row>
    <row r="3896" spans="1:11" hidden="1" x14ac:dyDescent="0.25">
      <c r="A3896" s="61" t="s">
        <v>660</v>
      </c>
      <c r="B3896" s="61" t="s">
        <v>13068</v>
      </c>
      <c r="C3896" s="50">
        <v>172.85</v>
      </c>
      <c r="D3896" s="66">
        <v>45474</v>
      </c>
      <c r="E3896" s="61" t="s">
        <v>13828</v>
      </c>
      <c r="F3896" s="61" t="s">
        <v>19</v>
      </c>
      <c r="G3896" s="61" t="str">
        <f>VLOOKUP(Corrections[[#This Row],[Employee]],'[1]Management Hierarchy Report'!$A$2:$C$3607, 3, 0)</f>
        <v>Steven Kyriazis</v>
      </c>
      <c r="H3896" s="48" t="s">
        <v>77</v>
      </c>
      <c r="I3896" s="61" t="s">
        <v>70</v>
      </c>
      <c r="J3896" s="61" t="str">
        <f>VLOOKUP(Corrections[[#This Row],[Employee]],[1]!Expense_Data[#Data],14,0)</f>
        <v>SL270@tidalwaveautospa.com</v>
      </c>
      <c r="K3896" s="68">
        <v>45548</v>
      </c>
    </row>
    <row r="3897" spans="1:11" hidden="1" x14ac:dyDescent="0.25">
      <c r="A3897" s="61" t="s">
        <v>3909</v>
      </c>
      <c r="B3897" s="61" t="s">
        <v>13070</v>
      </c>
      <c r="C3897" s="50">
        <v>68.13</v>
      </c>
      <c r="D3897" s="52">
        <v>45483</v>
      </c>
      <c r="E3897" s="66" t="s">
        <v>13030</v>
      </c>
      <c r="F3897" s="61"/>
      <c r="G3897" s="61" t="str">
        <f>VLOOKUP(Corrections[[#This Row],[Employee]],'[1]Management Hierarchy Report'!$A$2:$C$3607, 3, 0)</f>
        <v>Steven Kyriazis</v>
      </c>
      <c r="H3897" s="48" t="s">
        <v>77</v>
      </c>
      <c r="I3897" s="61" t="s">
        <v>70</v>
      </c>
      <c r="J3897" s="61" t="str">
        <f>VLOOKUP(Corrections[[#This Row],[Employee]],[1]!Expense_Data[#Data],14,0)</f>
        <v>SL269@tidalwaveautospa.com</v>
      </c>
      <c r="K3897" s="68">
        <v>45548</v>
      </c>
    </row>
    <row r="3898" spans="1:11" hidden="1" x14ac:dyDescent="0.25">
      <c r="A3898" s="61" t="s">
        <v>3909</v>
      </c>
      <c r="B3898" s="61" t="s">
        <v>14330</v>
      </c>
      <c r="C3898" s="50">
        <v>61.27</v>
      </c>
      <c r="D3898" s="66">
        <v>45494</v>
      </c>
      <c r="E3898" s="61" t="s">
        <v>13030</v>
      </c>
      <c r="F3898" s="61"/>
      <c r="G3898" s="61" t="str">
        <f>VLOOKUP(Corrections[[#This Row],[Employee]],'[1]Management Hierarchy Report'!$A$2:$C$3607, 3, 0)</f>
        <v>Steven Kyriazis</v>
      </c>
      <c r="H3898" s="48" t="s">
        <v>77</v>
      </c>
      <c r="I3898" s="61" t="s">
        <v>70</v>
      </c>
      <c r="J3898" s="61" t="str">
        <f>VLOOKUP(Corrections[[#This Row],[Employee]],[1]!Expense_Data[#Data],14,0)</f>
        <v>SL269@tidalwaveautospa.com</v>
      </c>
      <c r="K3898" s="68">
        <v>45548</v>
      </c>
    </row>
    <row r="3899" spans="1:11" hidden="1" x14ac:dyDescent="0.25">
      <c r="A3899" s="61" t="s">
        <v>14409</v>
      </c>
      <c r="B3899" s="61" t="s">
        <v>14410</v>
      </c>
      <c r="C3899" s="50">
        <v>62.99</v>
      </c>
      <c r="D3899" s="66">
        <v>45546</v>
      </c>
      <c r="E3899" s="61" t="s">
        <v>268</v>
      </c>
      <c r="F3899" s="61"/>
      <c r="G3899" s="61" t="str">
        <f>VLOOKUP(Corrections[[#This Row],[Employee]],'[1]Management Hierarchy Report'!$A$2:$C$3607, 3, 0)</f>
        <v>Casper Eckols</v>
      </c>
      <c r="H3899" s="48" t="s">
        <v>268</v>
      </c>
      <c r="I3899" s="61" t="s">
        <v>70</v>
      </c>
      <c r="J3899" s="61" t="e">
        <f>VLOOKUP(Corrections[[#This Row],[Employee]],[1]!Expense_Data[#Data],14,0)</f>
        <v>#N/A</v>
      </c>
      <c r="K3899" s="68">
        <v>45548</v>
      </c>
    </row>
    <row r="3900" spans="1:11" hidden="1" x14ac:dyDescent="0.25">
      <c r="A3900" s="61" t="s">
        <v>627</v>
      </c>
      <c r="B3900" s="61" t="s">
        <v>14421</v>
      </c>
      <c r="C3900" s="50">
        <v>115.61</v>
      </c>
      <c r="D3900" s="66">
        <v>45541</v>
      </c>
      <c r="E3900" s="61" t="s">
        <v>13870</v>
      </c>
      <c r="F3900" s="61"/>
      <c r="G3900" s="61" t="str">
        <f>VLOOKUP(Corrections[[#This Row],[Employee]],'[1]Management Hierarchy Report'!$A$2:$C$3607, 3, 0)</f>
        <v>Michael Donnelly</v>
      </c>
      <c r="H3900" s="48" t="s">
        <v>13872</v>
      </c>
      <c r="I3900" s="61" t="s">
        <v>70</v>
      </c>
      <c r="J3900" s="61" t="str">
        <f>VLOOKUP(Corrections[[#This Row],[Employee]],[1]!Expense_Data[#Data],14,0)</f>
        <v>SL227@tidalwaveautospa.com</v>
      </c>
      <c r="K3900" s="68">
        <v>45548</v>
      </c>
    </row>
    <row r="3901" spans="1:11" hidden="1" x14ac:dyDescent="0.25">
      <c r="A3901" s="61" t="s">
        <v>627</v>
      </c>
      <c r="B3901" s="61" t="s">
        <v>14419</v>
      </c>
      <c r="C3901" s="50">
        <v>488.05</v>
      </c>
      <c r="D3901" s="66">
        <v>45546</v>
      </c>
      <c r="E3901" s="61" t="s">
        <v>13870</v>
      </c>
      <c r="F3901" s="61"/>
      <c r="G3901" s="61" t="str">
        <f>VLOOKUP(Corrections[[#This Row],[Employee]],'[1]Management Hierarchy Report'!$A$2:$C$3607, 3, 0)</f>
        <v>Michael Donnelly</v>
      </c>
      <c r="H3901" s="48" t="s">
        <v>13872</v>
      </c>
      <c r="I3901" s="61" t="s">
        <v>70</v>
      </c>
      <c r="J3901" s="61" t="str">
        <f>VLOOKUP(Corrections[[#This Row],[Employee]],[1]!Expense_Data[#Data],14,0)</f>
        <v>SL227@tidalwaveautospa.com</v>
      </c>
      <c r="K3901" s="68">
        <v>45548</v>
      </c>
    </row>
    <row r="3902" spans="1:11" hidden="1" x14ac:dyDescent="0.25">
      <c r="A3902" s="61" t="s">
        <v>627</v>
      </c>
      <c r="B3902" s="61" t="s">
        <v>14420</v>
      </c>
      <c r="C3902" s="50">
        <v>228.48</v>
      </c>
      <c r="D3902" s="66">
        <v>45547</v>
      </c>
      <c r="E3902" s="61" t="s">
        <v>13870</v>
      </c>
      <c r="F3902" s="61"/>
      <c r="G3902" s="61" t="str">
        <f>VLOOKUP(Corrections[[#This Row],[Employee]],'[1]Management Hierarchy Report'!$A$2:$C$3607, 3, 0)</f>
        <v>Michael Donnelly</v>
      </c>
      <c r="H3902" s="48" t="s">
        <v>13872</v>
      </c>
      <c r="I3902" s="61" t="s">
        <v>70</v>
      </c>
      <c r="J3902" s="61" t="str">
        <f>VLOOKUP(Corrections[[#This Row],[Employee]],[1]!Expense_Data[#Data],14,0)</f>
        <v>SL227@tidalwaveautospa.com</v>
      </c>
      <c r="K3902" s="68">
        <v>45548</v>
      </c>
    </row>
    <row r="3903" spans="1:11" hidden="1" x14ac:dyDescent="0.25">
      <c r="A3903" s="61" t="s">
        <v>14484</v>
      </c>
      <c r="B3903" s="61" t="s">
        <v>14485</v>
      </c>
      <c r="C3903" s="50">
        <v>534.35</v>
      </c>
      <c r="D3903" s="66">
        <v>45545</v>
      </c>
      <c r="E3903" s="61" t="s">
        <v>13870</v>
      </c>
      <c r="F3903" s="61"/>
      <c r="G3903" s="61" t="str">
        <f>VLOOKUP(Corrections[[#This Row],[Employee]],'[1]Management Hierarchy Report'!$A$2:$C$3607, 3, 0)</f>
        <v>Steven Kyriazis</v>
      </c>
      <c r="H3903" s="48" t="s">
        <v>13872</v>
      </c>
      <c r="I3903" s="61" t="s">
        <v>70</v>
      </c>
      <c r="J3903" s="61" t="str">
        <f>VLOOKUP(Corrections[[#This Row],[Employee]],[1]!Expense_Data[#Data],14,0)</f>
        <v>andy.harp@tidalwaveautospa.com</v>
      </c>
      <c r="K3903" s="68">
        <v>45551</v>
      </c>
    </row>
    <row r="3904" spans="1:11" hidden="1" x14ac:dyDescent="0.25">
      <c r="A3904" s="61" t="s">
        <v>650</v>
      </c>
      <c r="B3904" s="61" t="s">
        <v>14032</v>
      </c>
      <c r="C3904" s="50">
        <v>387.37</v>
      </c>
      <c r="D3904" s="66">
        <v>45496</v>
      </c>
      <c r="E3904" s="61" t="s">
        <v>13828</v>
      </c>
      <c r="F3904" s="61"/>
      <c r="G3904" s="61" t="str">
        <f>VLOOKUP(Corrections[[#This Row],[Employee]],'[1]Management Hierarchy Report'!$A$2:$C$3607, 3, 0)</f>
        <v>Michael Donnelly</v>
      </c>
      <c r="H3904" s="48" t="s">
        <v>77</v>
      </c>
      <c r="I3904" s="61" t="s">
        <v>70</v>
      </c>
      <c r="J3904" s="61" t="str">
        <f>VLOOKUP(Corrections[[#This Row],[Employee]],[1]!Expense_Data[#Data],14,0)</f>
        <v>SL73@tidalwaveautospa.com</v>
      </c>
      <c r="K3904" s="68">
        <v>45551</v>
      </c>
    </row>
    <row r="3905" spans="1:11" hidden="1" x14ac:dyDescent="0.25">
      <c r="A3905" s="61" t="s">
        <v>650</v>
      </c>
      <c r="B3905" s="61" t="s">
        <v>14032</v>
      </c>
      <c r="C3905" s="50">
        <v>371.41</v>
      </c>
      <c r="D3905" s="66">
        <v>45510</v>
      </c>
      <c r="E3905" s="61" t="s">
        <v>13828</v>
      </c>
      <c r="F3905" s="61"/>
      <c r="G3905" s="61" t="str">
        <f>VLOOKUP(Corrections[[#This Row],[Employee]],'[1]Management Hierarchy Report'!$A$2:$C$3607, 3, 0)</f>
        <v>Michael Donnelly</v>
      </c>
      <c r="H3905" s="48" t="s">
        <v>77</v>
      </c>
      <c r="I3905" s="61" t="s">
        <v>70</v>
      </c>
      <c r="J3905" s="61" t="str">
        <f>VLOOKUP(Corrections[[#This Row],[Employee]],[1]!Expense_Data[#Data],14,0)</f>
        <v>SL73@tidalwaveautospa.com</v>
      </c>
      <c r="K3905" s="68">
        <v>45551</v>
      </c>
    </row>
    <row r="3906" spans="1:11" hidden="1" x14ac:dyDescent="0.25">
      <c r="A3906" s="61" t="s">
        <v>650</v>
      </c>
      <c r="B3906" s="61" t="s">
        <v>14032</v>
      </c>
      <c r="C3906" s="50">
        <v>99.71</v>
      </c>
      <c r="D3906" s="66">
        <v>45513</v>
      </c>
      <c r="E3906" s="61" t="s">
        <v>13828</v>
      </c>
      <c r="F3906" s="61"/>
      <c r="G3906" s="61" t="str">
        <f>VLOOKUP(Corrections[[#This Row],[Employee]],'[1]Management Hierarchy Report'!$A$2:$C$3607, 3, 0)</f>
        <v>Michael Donnelly</v>
      </c>
      <c r="H3906" s="48" t="s">
        <v>77</v>
      </c>
      <c r="I3906" s="61" t="s">
        <v>70</v>
      </c>
      <c r="J3906" s="61" t="str">
        <f>VLOOKUP(Corrections[[#This Row],[Employee]],[1]!Expense_Data[#Data],14,0)</f>
        <v>SL73@tidalwaveautospa.com</v>
      </c>
      <c r="K3906" s="68">
        <v>45551</v>
      </c>
    </row>
    <row r="3907" spans="1:11" hidden="1" x14ac:dyDescent="0.25">
      <c r="A3907" s="61" t="s">
        <v>650</v>
      </c>
      <c r="B3907" s="61" t="s">
        <v>14085</v>
      </c>
      <c r="C3907" s="50">
        <v>212.72</v>
      </c>
      <c r="D3907" s="66">
        <v>45499</v>
      </c>
      <c r="E3907" s="61" t="s">
        <v>13828</v>
      </c>
      <c r="F3907" s="61" t="s">
        <v>14441</v>
      </c>
      <c r="G3907" s="61" t="str">
        <f>VLOOKUP(Corrections[[#This Row],[Employee]],'[1]Management Hierarchy Report'!$A$2:$C$3607, 3, 0)</f>
        <v>Michael Donnelly</v>
      </c>
      <c r="H3907" s="48" t="s">
        <v>77</v>
      </c>
      <c r="I3907" s="61" t="s">
        <v>70</v>
      </c>
      <c r="J3907" s="61" t="str">
        <f>VLOOKUP(Corrections[[#This Row],[Employee]],[1]!Expense_Data[#Data],14,0)</f>
        <v>SL73@tidalwaveautospa.com</v>
      </c>
      <c r="K3907" s="68">
        <v>45551</v>
      </c>
    </row>
    <row r="3908" spans="1:11" hidden="1" x14ac:dyDescent="0.25">
      <c r="A3908" s="61" t="s">
        <v>833</v>
      </c>
      <c r="B3908" s="61" t="s">
        <v>14446</v>
      </c>
      <c r="C3908" s="50">
        <v>809.22</v>
      </c>
      <c r="D3908" s="66">
        <v>45524</v>
      </c>
      <c r="E3908" s="61" t="s">
        <v>13870</v>
      </c>
      <c r="F3908" s="61"/>
      <c r="G3908" s="61" t="str">
        <f>VLOOKUP(Corrections[[#This Row],[Employee]],'[1]Management Hierarchy Report'!$A$2:$C$3607, 3, 0)</f>
        <v>Michael Donnelly</v>
      </c>
      <c r="H3908" s="48" t="s">
        <v>13872</v>
      </c>
      <c r="I3908" s="61" t="s">
        <v>70</v>
      </c>
      <c r="J3908" s="61" t="str">
        <f>VLOOKUP(Corrections[[#This Row],[Employee]],[1]!Expense_Data[#Data],14,0)</f>
        <v>SL141@tidalwaveautospa.com</v>
      </c>
      <c r="K3908" s="68">
        <v>45551</v>
      </c>
    </row>
    <row r="3909" spans="1:11" hidden="1" x14ac:dyDescent="0.25">
      <c r="A3909" s="61" t="s">
        <v>14455</v>
      </c>
      <c r="B3909" s="61" t="s">
        <v>14457</v>
      </c>
      <c r="C3909" s="50">
        <v>30</v>
      </c>
      <c r="D3909" s="66">
        <v>45549</v>
      </c>
      <c r="E3909" s="61" t="s">
        <v>268</v>
      </c>
      <c r="F3909" s="61"/>
      <c r="G3909" s="61" t="e">
        <f>VLOOKUP(Corrections[[#This Row],[Employee]],'[1]Management Hierarchy Report'!$A$2:$C$3607, 3, 0)</f>
        <v>#N/A</v>
      </c>
      <c r="H3909" s="48" t="s">
        <v>268</v>
      </c>
      <c r="I3909" s="61" t="s">
        <v>70</v>
      </c>
      <c r="J3909" s="61" t="e">
        <f>VLOOKUP(Corrections[[#This Row],[Employee]],[1]!Expense_Data[#Data],14,0)</f>
        <v>#N/A</v>
      </c>
      <c r="K3909" s="68">
        <v>45551</v>
      </c>
    </row>
    <row r="3910" spans="1:11" hidden="1" x14ac:dyDescent="0.25">
      <c r="A3910" s="61" t="s">
        <v>14455</v>
      </c>
      <c r="B3910" s="61" t="s">
        <v>14458</v>
      </c>
      <c r="C3910" s="50">
        <v>16.37</v>
      </c>
      <c r="D3910" s="66">
        <v>45549</v>
      </c>
      <c r="E3910" s="61" t="s">
        <v>268</v>
      </c>
      <c r="F3910" s="61"/>
      <c r="G3910" s="61" t="e">
        <f>VLOOKUP(Corrections[[#This Row],[Employee]],'[1]Management Hierarchy Report'!$A$2:$C$3607, 3, 0)</f>
        <v>#N/A</v>
      </c>
      <c r="H3910" s="48" t="s">
        <v>268</v>
      </c>
      <c r="I3910" s="61" t="s">
        <v>70</v>
      </c>
      <c r="J3910" s="61" t="e">
        <f>VLOOKUP(Corrections[[#This Row],[Employee]],[1]!Expense_Data[#Data],14,0)</f>
        <v>#N/A</v>
      </c>
      <c r="K3910" s="68">
        <v>45551</v>
      </c>
    </row>
    <row r="3911" spans="1:11" hidden="1" x14ac:dyDescent="0.25">
      <c r="A3911" s="61" t="s">
        <v>14455</v>
      </c>
      <c r="B3911" s="61" t="s">
        <v>14456</v>
      </c>
      <c r="C3911" s="50">
        <v>47.91</v>
      </c>
      <c r="D3911" s="66">
        <v>45549</v>
      </c>
      <c r="E3911" s="61" t="s">
        <v>268</v>
      </c>
      <c r="F3911" s="61"/>
      <c r="G3911" s="61" t="e">
        <f>VLOOKUP(Corrections[[#This Row],[Employee]],'[1]Management Hierarchy Report'!$A$2:$C$3607, 3, 0)</f>
        <v>#N/A</v>
      </c>
      <c r="H3911" s="48" t="s">
        <v>268</v>
      </c>
      <c r="I3911" s="61" t="s">
        <v>70</v>
      </c>
      <c r="J3911" s="61" t="e">
        <f>VLOOKUP(Corrections[[#This Row],[Employee]],[1]!Expense_Data[#Data],14,0)</f>
        <v>#N/A</v>
      </c>
      <c r="K3911" s="68">
        <v>45551</v>
      </c>
    </row>
    <row r="3912" spans="1:11" hidden="1" x14ac:dyDescent="0.25">
      <c r="A3912" s="61" t="s">
        <v>336</v>
      </c>
      <c r="B3912" s="61" t="s">
        <v>14442</v>
      </c>
      <c r="C3912" s="50">
        <v>156.37</v>
      </c>
      <c r="D3912" s="66">
        <v>45424</v>
      </c>
      <c r="E3912" s="61" t="s">
        <v>13082</v>
      </c>
      <c r="F3912" s="61"/>
      <c r="G3912" s="61" t="str">
        <f>VLOOKUP(Corrections[[#This Row],[Employee]],'[1]Management Hierarchy Report'!$A$2:$C$3607, 3, 0)</f>
        <v>Patrick Rollins</v>
      </c>
      <c r="H3912" s="48" t="s">
        <v>77</v>
      </c>
      <c r="I3912" s="61" t="s">
        <v>70</v>
      </c>
      <c r="J3912" s="61" t="str">
        <f>VLOOKUP(Corrections[[#This Row],[Employee]],[1]!Expense_Data[#Data],14,0)</f>
        <v>SL127@tidalwaveautospa.com</v>
      </c>
      <c r="K3912" s="68">
        <v>45551</v>
      </c>
    </row>
    <row r="3913" spans="1:11" hidden="1" x14ac:dyDescent="0.25">
      <c r="A3913" s="61" t="s">
        <v>13074</v>
      </c>
      <c r="B3913" s="61" t="s">
        <v>14015</v>
      </c>
      <c r="C3913" s="50">
        <v>22.74</v>
      </c>
      <c r="D3913" s="66">
        <v>45510</v>
      </c>
      <c r="E3913" s="61" t="s">
        <v>13030</v>
      </c>
      <c r="F3913" s="61"/>
      <c r="G3913" s="61" t="str">
        <f>VLOOKUP(Corrections[[#This Row],[Employee]],'[1]Management Hierarchy Report'!$A$2:$C$3607, 3, 0)</f>
        <v>Gary Bradley</v>
      </c>
      <c r="H3913" s="48" t="s">
        <v>77</v>
      </c>
      <c r="I3913" s="61" t="s">
        <v>70</v>
      </c>
      <c r="J3913" s="61" t="str">
        <f>VLOOKUP(Corrections[[#This Row],[Employee]],[1]!Expense_Data[#Data],14,0)</f>
        <v>SL92@tidalwaveautospa.com</v>
      </c>
      <c r="K3913" s="68">
        <v>45551</v>
      </c>
    </row>
    <row r="3914" spans="1:11" hidden="1" x14ac:dyDescent="0.25">
      <c r="A3914" s="61" t="s">
        <v>13074</v>
      </c>
      <c r="B3914" s="61" t="s">
        <v>14040</v>
      </c>
      <c r="C3914" s="50">
        <v>47.74</v>
      </c>
      <c r="D3914" s="66">
        <v>45514</v>
      </c>
      <c r="E3914" s="61" t="s">
        <v>13030</v>
      </c>
      <c r="F3914" s="61"/>
      <c r="G3914" s="61" t="str">
        <f>VLOOKUP(Corrections[[#This Row],[Employee]],'[1]Management Hierarchy Report'!$A$2:$C$3607, 3, 0)</f>
        <v>Gary Bradley</v>
      </c>
      <c r="H3914" s="48" t="s">
        <v>77</v>
      </c>
      <c r="I3914" s="61" t="s">
        <v>70</v>
      </c>
      <c r="J3914" s="61" t="str">
        <f>VLOOKUP(Corrections[[#This Row],[Employee]],[1]!Expense_Data[#Data],14,0)</f>
        <v>SL92@tidalwaveautospa.com</v>
      </c>
      <c r="K3914" s="68">
        <v>45551</v>
      </c>
    </row>
    <row r="3915" spans="1:11" hidden="1" x14ac:dyDescent="0.25">
      <c r="A3915" s="61" t="s">
        <v>13074</v>
      </c>
      <c r="B3915" s="61" t="s">
        <v>14471</v>
      </c>
      <c r="C3915" s="50">
        <v>1214.81</v>
      </c>
      <c r="D3915" s="66">
        <v>45520</v>
      </c>
      <c r="E3915" s="61" t="s">
        <v>12978</v>
      </c>
      <c r="F3915" s="61"/>
      <c r="G3915" s="61" t="str">
        <f>VLOOKUP(Corrections[[#This Row],[Employee]],'[1]Management Hierarchy Report'!$A$2:$C$3607, 3, 0)</f>
        <v>Gary Bradley</v>
      </c>
      <c r="H3915" s="48" t="s">
        <v>77</v>
      </c>
      <c r="I3915" s="61" t="s">
        <v>70</v>
      </c>
      <c r="J3915" s="61" t="str">
        <f>VLOOKUP(Corrections[[#This Row],[Employee]],[1]!Expense_Data[#Data],14,0)</f>
        <v>SL92@tidalwaveautospa.com</v>
      </c>
      <c r="K3915" s="68">
        <v>45551</v>
      </c>
    </row>
    <row r="3916" spans="1:11" hidden="1" x14ac:dyDescent="0.25">
      <c r="A3916" s="61" t="s">
        <v>13074</v>
      </c>
      <c r="B3916" s="61" t="s">
        <v>14470</v>
      </c>
      <c r="C3916" s="50">
        <v>40.65</v>
      </c>
      <c r="D3916" s="66">
        <v>45525</v>
      </c>
      <c r="E3916" s="61" t="s">
        <v>13030</v>
      </c>
      <c r="F3916" s="61"/>
      <c r="G3916" s="61" t="str">
        <f>VLOOKUP(Corrections[[#This Row],[Employee]],'[1]Management Hierarchy Report'!$A$2:$C$3607, 3, 0)</f>
        <v>Gary Bradley</v>
      </c>
      <c r="H3916" s="48" t="s">
        <v>77</v>
      </c>
      <c r="I3916" s="61" t="s">
        <v>70</v>
      </c>
      <c r="J3916" s="61" t="str">
        <f>VLOOKUP(Corrections[[#This Row],[Employee]],[1]!Expense_Data[#Data],14,0)</f>
        <v>SL92@tidalwaveautospa.com</v>
      </c>
      <c r="K3916" s="68">
        <v>45551</v>
      </c>
    </row>
    <row r="3917" spans="1:11" hidden="1" x14ac:dyDescent="0.25">
      <c r="A3917" s="61" t="s">
        <v>13074</v>
      </c>
      <c r="B3917" s="61" t="s">
        <v>14468</v>
      </c>
      <c r="C3917" s="50">
        <v>59.54</v>
      </c>
      <c r="D3917" s="66">
        <v>45528</v>
      </c>
      <c r="E3917" s="61" t="s">
        <v>13030</v>
      </c>
      <c r="F3917" s="61"/>
      <c r="G3917" s="61" t="str">
        <f>VLOOKUP(Corrections[[#This Row],[Employee]],'[1]Management Hierarchy Report'!$A$2:$C$3607, 3, 0)</f>
        <v>Gary Bradley</v>
      </c>
      <c r="H3917" s="48" t="s">
        <v>77</v>
      </c>
      <c r="I3917" s="61" t="s">
        <v>70</v>
      </c>
      <c r="J3917" s="61" t="str">
        <f>VLOOKUP(Corrections[[#This Row],[Employee]],[1]!Expense_Data[#Data],14,0)</f>
        <v>SL92@tidalwaveautospa.com</v>
      </c>
      <c r="K3917" s="68">
        <v>45551</v>
      </c>
    </row>
    <row r="3918" spans="1:11" hidden="1" x14ac:dyDescent="0.25">
      <c r="A3918" s="61" t="s">
        <v>13074</v>
      </c>
      <c r="B3918" s="61" t="s">
        <v>14467</v>
      </c>
      <c r="C3918" s="50">
        <v>161.97999999999999</v>
      </c>
      <c r="D3918" s="66">
        <v>45533</v>
      </c>
      <c r="E3918" s="61" t="s">
        <v>13870</v>
      </c>
      <c r="F3918" s="61"/>
      <c r="G3918" s="61" t="str">
        <f>VLOOKUP(Corrections[[#This Row],[Employee]],'[1]Management Hierarchy Report'!$A$2:$C$3607, 3, 0)</f>
        <v>Gary Bradley</v>
      </c>
      <c r="H3918" s="48" t="s">
        <v>13872</v>
      </c>
      <c r="I3918" s="61" t="s">
        <v>70</v>
      </c>
      <c r="J3918" s="61" t="str">
        <f>VLOOKUP(Corrections[[#This Row],[Employee]],[1]!Expense_Data[#Data],14,0)</f>
        <v>SL92@tidalwaveautospa.com</v>
      </c>
      <c r="K3918" s="68">
        <v>45551</v>
      </c>
    </row>
    <row r="3919" spans="1:11" hidden="1" x14ac:dyDescent="0.25">
      <c r="A3919" s="61" t="s">
        <v>13074</v>
      </c>
      <c r="B3919" s="61" t="s">
        <v>14466</v>
      </c>
      <c r="C3919" s="50">
        <v>307.75</v>
      </c>
      <c r="D3919" s="66">
        <v>45533</v>
      </c>
      <c r="E3919" s="61" t="s">
        <v>13030</v>
      </c>
      <c r="F3919" s="61"/>
      <c r="G3919" s="61" t="str">
        <f>VLOOKUP(Corrections[[#This Row],[Employee]],'[1]Management Hierarchy Report'!$A$2:$C$3607, 3, 0)</f>
        <v>Gary Bradley</v>
      </c>
      <c r="H3919" s="48" t="s">
        <v>77</v>
      </c>
      <c r="I3919" s="61" t="s">
        <v>70</v>
      </c>
      <c r="J3919" s="61" t="str">
        <f>VLOOKUP(Corrections[[#This Row],[Employee]],[1]!Expense_Data[#Data],14,0)</f>
        <v>SL92@tidalwaveautospa.com</v>
      </c>
      <c r="K3919" s="68">
        <v>45551</v>
      </c>
    </row>
    <row r="3920" spans="1:11" hidden="1" x14ac:dyDescent="0.25">
      <c r="A3920" s="61" t="s">
        <v>13074</v>
      </c>
      <c r="B3920" s="61" t="s">
        <v>14463</v>
      </c>
      <c r="C3920" s="50">
        <v>70.19</v>
      </c>
      <c r="D3920" s="66">
        <v>45538</v>
      </c>
      <c r="E3920" s="61" t="s">
        <v>13870</v>
      </c>
      <c r="F3920" s="61"/>
      <c r="G3920" s="61" t="str">
        <f>VLOOKUP(Corrections[[#This Row],[Employee]],'[1]Management Hierarchy Report'!$A$2:$C$3607, 3, 0)</f>
        <v>Gary Bradley</v>
      </c>
      <c r="H3920" s="48" t="s">
        <v>13872</v>
      </c>
      <c r="I3920" s="61" t="s">
        <v>70</v>
      </c>
      <c r="J3920" s="61" t="str">
        <f>VLOOKUP(Corrections[[#This Row],[Employee]],[1]!Expense_Data[#Data],14,0)</f>
        <v>SL92@tidalwaveautospa.com</v>
      </c>
      <c r="K3920" s="68">
        <v>45551</v>
      </c>
    </row>
    <row r="3921" spans="1:11" hidden="1" x14ac:dyDescent="0.25">
      <c r="A3921" s="61" t="s">
        <v>13074</v>
      </c>
      <c r="B3921" s="61" t="s">
        <v>14462</v>
      </c>
      <c r="C3921" s="50">
        <v>17.37</v>
      </c>
      <c r="D3921" s="66">
        <v>45541</v>
      </c>
      <c r="E3921" s="61" t="s">
        <v>13870</v>
      </c>
      <c r="F3921" s="61"/>
      <c r="G3921" s="61" t="str">
        <f>VLOOKUP(Corrections[[#This Row],[Employee]],'[1]Management Hierarchy Report'!$A$2:$C$3607, 3, 0)</f>
        <v>Gary Bradley</v>
      </c>
      <c r="H3921" s="48" t="s">
        <v>13872</v>
      </c>
      <c r="I3921" s="61" t="s">
        <v>70</v>
      </c>
      <c r="J3921" s="61" t="str">
        <f>VLOOKUP(Corrections[[#This Row],[Employee]],[1]!Expense_Data[#Data],14,0)</f>
        <v>SL92@tidalwaveautospa.com</v>
      </c>
      <c r="K3921" s="68">
        <v>45551</v>
      </c>
    </row>
    <row r="3922" spans="1:11" hidden="1" x14ac:dyDescent="0.25">
      <c r="A3922" s="61" t="s">
        <v>13074</v>
      </c>
      <c r="B3922" s="61" t="s">
        <v>14461</v>
      </c>
      <c r="C3922" s="50">
        <v>14.55</v>
      </c>
      <c r="D3922" s="66">
        <v>45548</v>
      </c>
      <c r="E3922" s="61" t="s">
        <v>13870</v>
      </c>
      <c r="F3922" s="61"/>
      <c r="G3922" s="61" t="str">
        <f>VLOOKUP(Corrections[[#This Row],[Employee]],'[1]Management Hierarchy Report'!$A$2:$C$3607, 3, 0)</f>
        <v>Gary Bradley</v>
      </c>
      <c r="H3922" s="48" t="s">
        <v>13872</v>
      </c>
      <c r="I3922" s="61" t="s">
        <v>70</v>
      </c>
      <c r="J3922" s="61" t="str">
        <f>VLOOKUP(Corrections[[#This Row],[Employee]],[1]!Expense_Data[#Data],14,0)</f>
        <v>SL92@tidalwaveautospa.com</v>
      </c>
      <c r="K3922" s="68">
        <v>45551</v>
      </c>
    </row>
    <row r="3923" spans="1:11" hidden="1" x14ac:dyDescent="0.25">
      <c r="A3923" s="61" t="s">
        <v>13074</v>
      </c>
      <c r="B3923" s="61" t="s">
        <v>14460</v>
      </c>
      <c r="C3923" s="50">
        <v>10.74</v>
      </c>
      <c r="D3923" s="66">
        <v>45549</v>
      </c>
      <c r="E3923" s="61" t="s">
        <v>13870</v>
      </c>
      <c r="F3923" s="61"/>
      <c r="G3923" s="61" t="str">
        <f>VLOOKUP(Corrections[[#This Row],[Employee]],'[1]Management Hierarchy Report'!$A$2:$C$3607, 3, 0)</f>
        <v>Gary Bradley</v>
      </c>
      <c r="H3923" s="48" t="s">
        <v>13872</v>
      </c>
      <c r="I3923" s="61" t="s">
        <v>70</v>
      </c>
      <c r="J3923" s="61" t="str">
        <f>VLOOKUP(Corrections[[#This Row],[Employee]],[1]!Expense_Data[#Data],14,0)</f>
        <v>SL92@tidalwaveautospa.com</v>
      </c>
      <c r="K3923" s="68">
        <v>45551</v>
      </c>
    </row>
    <row r="3924" spans="1:11" hidden="1" x14ac:dyDescent="0.25">
      <c r="A3924" s="61" t="s">
        <v>14452</v>
      </c>
      <c r="B3924" s="61" t="s">
        <v>14453</v>
      </c>
      <c r="C3924" s="50">
        <v>29.92</v>
      </c>
      <c r="D3924" s="66">
        <v>45543</v>
      </c>
      <c r="E3924" s="61" t="s">
        <v>268</v>
      </c>
      <c r="F3924" s="61"/>
      <c r="G3924" s="61" t="str">
        <f>VLOOKUP(Corrections[[#This Row],[Employee]],'[1]Management Hierarchy Report'!$A$2:$C$3607, 3, 0)</f>
        <v>Matthew Bridges</v>
      </c>
      <c r="H3924" s="48" t="s">
        <v>268</v>
      </c>
      <c r="I3924" s="61" t="s">
        <v>70</v>
      </c>
      <c r="J3924" s="61" t="e">
        <f>VLOOKUP(Corrections[[#This Row],[Employee]],[1]!Expense_Data[#Data],14,0)</f>
        <v>#N/A</v>
      </c>
      <c r="K3924" s="68">
        <v>45551</v>
      </c>
    </row>
    <row r="3925" spans="1:11" hidden="1" x14ac:dyDescent="0.25">
      <c r="A3925" s="61" t="s">
        <v>6263</v>
      </c>
      <c r="B3925" s="61" t="s">
        <v>13811</v>
      </c>
      <c r="C3925" s="50">
        <v>276.12</v>
      </c>
      <c r="D3925" s="66">
        <v>45373</v>
      </c>
      <c r="E3925" s="61" t="s">
        <v>71</v>
      </c>
      <c r="F3925" s="61"/>
      <c r="G3925" s="61" t="str">
        <f>VLOOKUP(Corrections[[#This Row],[Employee]],'[1]Management Hierarchy Report'!$A$2:$C$3607, 3, 0)</f>
        <v>Wesley Kurtz</v>
      </c>
      <c r="H3925" s="48" t="s">
        <v>77</v>
      </c>
      <c r="I3925" s="61" t="s">
        <v>70</v>
      </c>
      <c r="J3925" s="61" t="str">
        <f>VLOOKUP(Corrections[[#This Row],[Employee]],[1]!Expense_Data[#Data],14,0)</f>
        <v>SL237@tidalwaveautospa.com</v>
      </c>
      <c r="K3925" s="68">
        <v>45551</v>
      </c>
    </row>
    <row r="3926" spans="1:11" hidden="1" x14ac:dyDescent="0.25">
      <c r="A3926" s="61" t="s">
        <v>6263</v>
      </c>
      <c r="B3926" s="61" t="s">
        <v>14049</v>
      </c>
      <c r="C3926" s="50">
        <v>395.86</v>
      </c>
      <c r="D3926" s="66">
        <v>45461</v>
      </c>
      <c r="E3926" s="61" t="s">
        <v>152</v>
      </c>
      <c r="F3926" s="61"/>
      <c r="G3926" s="61" t="str">
        <f>VLOOKUP(Corrections[[#This Row],[Employee]],'[1]Management Hierarchy Report'!$A$2:$C$3607, 3, 0)</f>
        <v>Wesley Kurtz</v>
      </c>
      <c r="H3926" s="48" t="s">
        <v>77</v>
      </c>
      <c r="I3926" s="61" t="s">
        <v>70</v>
      </c>
      <c r="J3926" s="61" t="str">
        <f>VLOOKUP(Corrections[[#This Row],[Employee]],[1]!Expense_Data[#Data],14,0)</f>
        <v>SL237@tidalwaveautospa.com</v>
      </c>
      <c r="K3926" s="68">
        <v>45551</v>
      </c>
    </row>
    <row r="3927" spans="1:11" hidden="1" x14ac:dyDescent="0.25">
      <c r="A3927" s="61" t="s">
        <v>14476</v>
      </c>
      <c r="B3927" s="61" t="s">
        <v>14477</v>
      </c>
      <c r="C3927" s="50">
        <v>426.95</v>
      </c>
      <c r="D3927" s="66">
        <v>45551</v>
      </c>
      <c r="E3927" s="61" t="s">
        <v>13870</v>
      </c>
      <c r="F3927" s="61"/>
      <c r="G3927" s="61" t="str">
        <f>VLOOKUP(Corrections[[#This Row],[Employee]],'[1]Management Hierarchy Report'!$A$2:$C$3607, 3, 0)</f>
        <v>Andrew Stephens</v>
      </c>
      <c r="H3927" s="48" t="s">
        <v>13872</v>
      </c>
      <c r="I3927" s="61" t="s">
        <v>70</v>
      </c>
      <c r="J3927" s="61" t="str">
        <f>VLOOKUP(Corrections[[#This Row],[Employee]],[1]!Expense_Data[#Data],14,0)</f>
        <v>james.fillinger@tidalwaveautospa.com</v>
      </c>
      <c r="K3927" s="68">
        <v>45551</v>
      </c>
    </row>
    <row r="3928" spans="1:11" hidden="1" x14ac:dyDescent="0.25">
      <c r="A3928" s="61" t="s">
        <v>144</v>
      </c>
      <c r="B3928" s="61" t="s">
        <v>14451</v>
      </c>
      <c r="C3928" s="50">
        <v>678.5</v>
      </c>
      <c r="D3928" s="66">
        <v>45548</v>
      </c>
      <c r="E3928" s="61" t="s">
        <v>13870</v>
      </c>
      <c r="F3928" s="61"/>
      <c r="G3928" s="61" t="str">
        <f>VLOOKUP(Corrections[[#This Row],[Employee]],'[1]Management Hierarchy Report'!$A$2:$C$3607, 3, 0)</f>
        <v>Joe Chavez</v>
      </c>
      <c r="H3928" s="48" t="s">
        <v>13872</v>
      </c>
      <c r="I3928" s="61" t="s">
        <v>70</v>
      </c>
      <c r="J3928" s="61" t="str">
        <f>VLOOKUP(Corrections[[#This Row],[Employee]],[1]!Expense_Data[#Data],14,0)</f>
        <v>jason.abbott@tidalwaveautospa.com</v>
      </c>
      <c r="K3928" s="68">
        <v>45551</v>
      </c>
    </row>
    <row r="3929" spans="1:11" hidden="1" x14ac:dyDescent="0.25">
      <c r="A3929" s="61" t="s">
        <v>554</v>
      </c>
      <c r="B3929" s="61" t="s">
        <v>14464</v>
      </c>
      <c r="C3929" s="50">
        <v>7.63</v>
      </c>
      <c r="D3929" s="66">
        <v>45542</v>
      </c>
      <c r="E3929" s="61" t="s">
        <v>13870</v>
      </c>
      <c r="F3929" s="61"/>
      <c r="G3929" s="61" t="str">
        <f>VLOOKUP(Corrections[[#This Row],[Employee]],'[1]Management Hierarchy Report'!$A$2:$C$3607, 3, 0)</f>
        <v>Gary Bradley</v>
      </c>
      <c r="H3929" s="48" t="s">
        <v>13872</v>
      </c>
      <c r="I3929" s="61" t="s">
        <v>70</v>
      </c>
      <c r="J3929" s="61" t="str">
        <f>VLOOKUP(Corrections[[#This Row],[Employee]],[1]!Expense_Data[#Data],14,0)</f>
        <v>SL24@tidalwaveautospa.com</v>
      </c>
      <c r="K3929" s="68">
        <v>45551</v>
      </c>
    </row>
    <row r="3930" spans="1:11" hidden="1" x14ac:dyDescent="0.25">
      <c r="A3930" s="61" t="s">
        <v>7621</v>
      </c>
      <c r="B3930" s="61" t="s">
        <v>14445</v>
      </c>
      <c r="C3930" s="50">
        <v>6792.71</v>
      </c>
      <c r="D3930" s="66">
        <v>45523</v>
      </c>
      <c r="E3930" s="61" t="s">
        <v>13870</v>
      </c>
      <c r="F3930" s="61"/>
      <c r="G3930" s="61" t="str">
        <f>VLOOKUP(Corrections[[#This Row],[Employee]],'[1]Management Hierarchy Report'!$A$2:$C$3607, 3, 0)</f>
        <v>Bruce Maxwell</v>
      </c>
      <c r="H3930" s="48" t="s">
        <v>13872</v>
      </c>
      <c r="I3930" s="61" t="s">
        <v>70</v>
      </c>
      <c r="J3930" s="61" t="str">
        <f>VLOOKUP(Corrections[[#This Row],[Employee]],[1]!Expense_Data[#Data],14,0)</f>
        <v>Jesse.Ramirez@tidalwaveautospa.com</v>
      </c>
      <c r="K3930" s="68">
        <v>45551</v>
      </c>
    </row>
    <row r="3931" spans="1:11" hidden="1" x14ac:dyDescent="0.25">
      <c r="A3931" s="61" t="s">
        <v>552</v>
      </c>
      <c r="B3931" s="61" t="s">
        <v>14486</v>
      </c>
      <c r="C3931" s="50">
        <v>12.2</v>
      </c>
      <c r="D3931" s="66">
        <v>45527</v>
      </c>
      <c r="E3931" s="61" t="s">
        <v>13082</v>
      </c>
      <c r="F3931" s="61"/>
      <c r="G3931" s="61" t="str">
        <f>VLOOKUP(Corrections[[#This Row],[Employee]],'[1]Management Hierarchy Report'!$A$2:$C$3607, 3, 0)</f>
        <v>Gary Bradley</v>
      </c>
      <c r="H3931" s="48" t="s">
        <v>77</v>
      </c>
      <c r="I3931" s="61" t="s">
        <v>70</v>
      </c>
      <c r="J3931" s="61" t="str">
        <f>VLOOKUP(Corrections[[#This Row],[Employee]],[1]!Expense_Data[#Data],14,0)</f>
        <v>SL36@tidalwaveautospa.com</v>
      </c>
      <c r="K3931" s="68">
        <v>45551</v>
      </c>
    </row>
    <row r="3932" spans="1:11" hidden="1" x14ac:dyDescent="0.25">
      <c r="A3932" s="61" t="s">
        <v>552</v>
      </c>
      <c r="B3932" s="61" t="s">
        <v>14486</v>
      </c>
      <c r="C3932" s="50">
        <v>21.78</v>
      </c>
      <c r="D3932" s="66">
        <v>45537</v>
      </c>
      <c r="E3932" s="61" t="s">
        <v>12978</v>
      </c>
      <c r="F3932" s="61"/>
      <c r="G3932" s="61" t="str">
        <f>VLOOKUP(Corrections[[#This Row],[Employee]],'[1]Management Hierarchy Report'!$A$2:$C$3607, 3, 0)</f>
        <v>Gary Bradley</v>
      </c>
      <c r="H3932" s="48" t="s">
        <v>77</v>
      </c>
      <c r="I3932" s="61" t="s">
        <v>70</v>
      </c>
      <c r="J3932" s="61" t="str">
        <f>VLOOKUP(Corrections[[#This Row],[Employee]],[1]!Expense_Data[#Data],14,0)</f>
        <v>SL36@tidalwaveautospa.com</v>
      </c>
      <c r="K3932" s="68">
        <v>45551</v>
      </c>
    </row>
    <row r="3933" spans="1:11" hidden="1" x14ac:dyDescent="0.25">
      <c r="A3933" s="61" t="s">
        <v>160</v>
      </c>
      <c r="B3933" s="61" t="s">
        <v>14192</v>
      </c>
      <c r="C3933" s="50">
        <v>46.79</v>
      </c>
      <c r="D3933" s="66">
        <v>45510</v>
      </c>
      <c r="E3933" s="61" t="s">
        <v>13030</v>
      </c>
      <c r="F3933" s="61"/>
      <c r="G3933" s="61" t="str">
        <f>VLOOKUP(Corrections[[#This Row],[Employee]],'[1]Management Hierarchy Report'!$A$2:$C$3607, 3, 0)</f>
        <v>Michael Dodge</v>
      </c>
      <c r="H3933" s="48" t="s">
        <v>77</v>
      </c>
      <c r="I3933" s="61" t="s">
        <v>70</v>
      </c>
      <c r="J3933" s="61" t="str">
        <f>VLOOKUP(Corrections[[#This Row],[Employee]],[1]!Expense_Data[#Data],14,0)</f>
        <v>SL32@tidalwaveautospa.com</v>
      </c>
      <c r="K3933" s="68">
        <v>45551</v>
      </c>
    </row>
    <row r="3934" spans="1:11" hidden="1" x14ac:dyDescent="0.25">
      <c r="A3934" s="61" t="s">
        <v>612</v>
      </c>
      <c r="B3934" s="61" t="s">
        <v>14047</v>
      </c>
      <c r="C3934" s="57">
        <v>96.91</v>
      </c>
      <c r="D3934" s="66">
        <v>45498</v>
      </c>
      <c r="E3934" s="61" t="s">
        <v>13030</v>
      </c>
      <c r="F3934" s="61"/>
      <c r="G3934" s="61" t="str">
        <f>VLOOKUP(Corrections[[#This Row],[Employee]],'[1]Management Hierarchy Report'!$A$2:$C$3607, 3, 0)</f>
        <v>Joe Chavez</v>
      </c>
      <c r="H3934" s="48" t="s">
        <v>77</v>
      </c>
      <c r="I3934" s="61" t="s">
        <v>70</v>
      </c>
      <c r="J3934" s="61" t="str">
        <f>VLOOKUP(Corrections[[#This Row],[Employee]],[1]!Expense_Data[#Data],14,0)</f>
        <v>SL239@tidalwaveautospa.com</v>
      </c>
      <c r="K3934" s="68">
        <v>45551</v>
      </c>
    </row>
    <row r="3935" spans="1:11" hidden="1" x14ac:dyDescent="0.25">
      <c r="A3935" s="61" t="s">
        <v>612</v>
      </c>
      <c r="B3935" s="61" t="s">
        <v>14047</v>
      </c>
      <c r="C3935" s="57">
        <v>215.71</v>
      </c>
      <c r="D3935" s="66">
        <v>45505</v>
      </c>
      <c r="E3935" s="61" t="s">
        <v>146</v>
      </c>
      <c r="F3935" s="61"/>
      <c r="G3935" s="61" t="str">
        <f>VLOOKUP(Corrections[[#This Row],[Employee]],'[1]Management Hierarchy Report'!$A$2:$C$3607, 3, 0)</f>
        <v>Joe Chavez</v>
      </c>
      <c r="H3935" s="48" t="s">
        <v>77</v>
      </c>
      <c r="I3935" s="61" t="s">
        <v>70</v>
      </c>
      <c r="J3935" s="61" t="str">
        <f>VLOOKUP(Corrections[[#This Row],[Employee]],[1]!Expense_Data[#Data],14,0)</f>
        <v>SL239@tidalwaveautospa.com</v>
      </c>
      <c r="K3935" s="68">
        <v>45551</v>
      </c>
    </row>
    <row r="3936" spans="1:11" hidden="1" x14ac:dyDescent="0.25">
      <c r="A3936" s="61" t="s">
        <v>612</v>
      </c>
      <c r="B3936" s="61" t="s">
        <v>14047</v>
      </c>
      <c r="C3936" s="57">
        <v>731.77</v>
      </c>
      <c r="D3936" s="66">
        <v>45509</v>
      </c>
      <c r="E3936" s="61" t="s">
        <v>146</v>
      </c>
      <c r="F3936" s="61"/>
      <c r="G3936" s="61" t="str">
        <f>VLOOKUP(Corrections[[#This Row],[Employee]],'[1]Management Hierarchy Report'!$A$2:$C$3607, 3, 0)</f>
        <v>Joe Chavez</v>
      </c>
      <c r="H3936" s="48" t="s">
        <v>77</v>
      </c>
      <c r="I3936" s="61" t="s">
        <v>70</v>
      </c>
      <c r="J3936" s="61" t="str">
        <f>VLOOKUP(Corrections[[#This Row],[Employee]],[1]!Expense_Data[#Data],14,0)</f>
        <v>SL239@tidalwaveautospa.com</v>
      </c>
      <c r="K3936" s="68">
        <v>45551</v>
      </c>
    </row>
    <row r="3937" spans="1:11" hidden="1" x14ac:dyDescent="0.25">
      <c r="A3937" s="61" t="s">
        <v>612</v>
      </c>
      <c r="B3937" s="61" t="s">
        <v>14047</v>
      </c>
      <c r="C3937" s="50">
        <v>90.35</v>
      </c>
      <c r="D3937" s="66">
        <v>45509</v>
      </c>
      <c r="E3937" s="61" t="s">
        <v>13030</v>
      </c>
      <c r="F3937" s="61"/>
      <c r="G3937" s="61" t="str">
        <f>VLOOKUP(Corrections[[#This Row],[Employee]],'[1]Management Hierarchy Report'!$A$2:$C$3607, 3, 0)</f>
        <v>Joe Chavez</v>
      </c>
      <c r="H3937" s="48" t="s">
        <v>77</v>
      </c>
      <c r="I3937" s="61" t="s">
        <v>70</v>
      </c>
      <c r="J3937" s="61" t="str">
        <f>VLOOKUP(Corrections[[#This Row],[Employee]],[1]!Expense_Data[#Data],14,0)</f>
        <v>SL239@tidalwaveautospa.com</v>
      </c>
      <c r="K3937" s="68">
        <v>45551</v>
      </c>
    </row>
    <row r="3938" spans="1:11" hidden="1" x14ac:dyDescent="0.25">
      <c r="A3938" s="61" t="s">
        <v>14449</v>
      </c>
      <c r="B3938" s="61" t="s">
        <v>14450</v>
      </c>
      <c r="C3938" s="50">
        <v>134</v>
      </c>
      <c r="D3938" s="66">
        <v>45529</v>
      </c>
      <c r="E3938" s="61" t="s">
        <v>268</v>
      </c>
      <c r="F3938" s="61"/>
      <c r="G3938" s="61" t="str">
        <f>VLOOKUP(Corrections[[#This Row],[Employee]],'[1]Management Hierarchy Report'!$A$2:$C$3607, 3, 0)</f>
        <v>Andrew Stephens</v>
      </c>
      <c r="H3938" s="48" t="s">
        <v>268</v>
      </c>
      <c r="I3938" s="61" t="s">
        <v>70</v>
      </c>
      <c r="J3938" s="61" t="e">
        <f>VLOOKUP(Corrections[[#This Row],[Employee]],[1]!Expense_Data[#Data],14,0)</f>
        <v>#N/A</v>
      </c>
      <c r="K3938" s="68">
        <v>45551</v>
      </c>
    </row>
    <row r="3939" spans="1:11" hidden="1" x14ac:dyDescent="0.25">
      <c r="A3939" s="61" t="s">
        <v>14312</v>
      </c>
      <c r="B3939" s="61" t="s">
        <v>14474</v>
      </c>
      <c r="C3939" s="50">
        <v>2908.62</v>
      </c>
      <c r="D3939" s="66">
        <v>45538</v>
      </c>
      <c r="E3939" s="61" t="s">
        <v>13870</v>
      </c>
      <c r="F3939" s="61"/>
      <c r="G3939" s="61" t="str">
        <f>VLOOKUP(Corrections[[#This Row],[Employee]],'[1]Management Hierarchy Report'!$A$2:$C$3607, 3, 0)</f>
        <v>Coty Stevens</v>
      </c>
      <c r="H3939" s="48" t="s">
        <v>13872</v>
      </c>
      <c r="I3939" s="61" t="s">
        <v>70</v>
      </c>
      <c r="J3939" s="61" t="str">
        <f>VLOOKUP(Corrections[[#This Row],[Employee]],[1]!Expense_Data[#Data],14,0)</f>
        <v>lauren.nix@twavelead.com
micheala.nix74@gmail.com</v>
      </c>
      <c r="K3939" s="68">
        <v>45551</v>
      </c>
    </row>
    <row r="3940" spans="1:11" hidden="1" x14ac:dyDescent="0.25">
      <c r="A3940" s="61" t="s">
        <v>14482</v>
      </c>
      <c r="B3940" s="61" t="s">
        <v>14483</v>
      </c>
      <c r="C3940" s="50">
        <v>163.13999999999999</v>
      </c>
      <c r="D3940" s="66">
        <v>45512</v>
      </c>
      <c r="E3940" s="61" t="s">
        <v>521</v>
      </c>
      <c r="F3940" s="61"/>
      <c r="G3940" s="61" t="str">
        <f>VLOOKUP(Corrections[[#This Row],[Employee]],'[1]Management Hierarchy Report'!$A$2:$C$3607, 3, 0)</f>
        <v>Kyle Rovansek</v>
      </c>
      <c r="H3940" s="48" t="s">
        <v>77</v>
      </c>
      <c r="I3940" s="61" t="s">
        <v>70</v>
      </c>
      <c r="J3940" s="61" t="str">
        <f>VLOOKUP(Corrections[[#This Row],[Employee]],[1]!Expense_Data[#Data],14,0)</f>
        <v>SL71@tidalwaveautospa.com</v>
      </c>
      <c r="K3940" s="68">
        <v>45551</v>
      </c>
    </row>
    <row r="3941" spans="1:11" hidden="1" x14ac:dyDescent="0.25">
      <c r="A3941" s="61" t="s">
        <v>2546</v>
      </c>
      <c r="B3941" s="61" t="s">
        <v>14443</v>
      </c>
      <c r="C3941" s="50">
        <v>12.49</v>
      </c>
      <c r="D3941" s="66">
        <v>45499</v>
      </c>
      <c r="E3941" s="61" t="s">
        <v>13082</v>
      </c>
      <c r="F3941" s="61"/>
      <c r="G3941" s="61" t="str">
        <f>VLOOKUP(Corrections[[#This Row],[Employee]],'[1]Management Hierarchy Report'!$A$2:$C$3607, 3, 0)</f>
        <v>Steven Kyriazis</v>
      </c>
      <c r="H3941" s="48" t="s">
        <v>77</v>
      </c>
      <c r="I3941" s="61" t="s">
        <v>70</v>
      </c>
      <c r="J3941" s="61" t="str">
        <f>VLOOKUP(Corrections[[#This Row],[Employee]],[1]!Expense_Data[#Data],14,0)</f>
        <v>SL82@tidalwaveautospa.com</v>
      </c>
      <c r="K3941" s="68">
        <v>45551</v>
      </c>
    </row>
    <row r="3942" spans="1:11" hidden="1" x14ac:dyDescent="0.25">
      <c r="A3942" s="61" t="s">
        <v>2546</v>
      </c>
      <c r="B3942" s="61" t="s">
        <v>14443</v>
      </c>
      <c r="C3942" s="50">
        <v>11.91</v>
      </c>
      <c r="D3942" s="66">
        <v>45500</v>
      </c>
      <c r="E3942" s="61" t="s">
        <v>13082</v>
      </c>
      <c r="F3942" s="61"/>
      <c r="G3942" s="61" t="str">
        <f>VLOOKUP(Corrections[[#This Row],[Employee]],'[1]Management Hierarchy Report'!$A$2:$C$3607, 3, 0)</f>
        <v>Steven Kyriazis</v>
      </c>
      <c r="H3942" s="48" t="s">
        <v>77</v>
      </c>
      <c r="I3942" s="61" t="s">
        <v>70</v>
      </c>
      <c r="J3942" s="61" t="str">
        <f>VLOOKUP(Corrections[[#This Row],[Employee]],[1]!Expense_Data[#Data],14,0)</f>
        <v>SL82@tidalwaveautospa.com</v>
      </c>
      <c r="K3942" s="68">
        <v>45551</v>
      </c>
    </row>
    <row r="3943" spans="1:11" hidden="1" x14ac:dyDescent="0.25">
      <c r="A3943" s="61" t="s">
        <v>2546</v>
      </c>
      <c r="B3943" s="61" t="s">
        <v>14443</v>
      </c>
      <c r="C3943" s="50">
        <v>23.53</v>
      </c>
      <c r="D3943" s="66">
        <v>45502</v>
      </c>
      <c r="E3943" s="61" t="s">
        <v>13082</v>
      </c>
      <c r="F3943" s="61"/>
      <c r="G3943" s="61" t="str">
        <f>VLOOKUP(Corrections[[#This Row],[Employee]],'[1]Management Hierarchy Report'!$A$2:$C$3607, 3, 0)</f>
        <v>Steven Kyriazis</v>
      </c>
      <c r="H3943" s="48" t="s">
        <v>77</v>
      </c>
      <c r="I3943" s="61" t="s">
        <v>70</v>
      </c>
      <c r="J3943" s="61" t="str">
        <f>VLOOKUP(Corrections[[#This Row],[Employee]],[1]!Expense_Data[#Data],14,0)</f>
        <v>SL82@tidalwaveautospa.com</v>
      </c>
      <c r="K3943" s="68">
        <v>45551</v>
      </c>
    </row>
    <row r="3944" spans="1:11" hidden="1" x14ac:dyDescent="0.25">
      <c r="A3944" s="61" t="s">
        <v>2546</v>
      </c>
      <c r="B3944" s="61" t="s">
        <v>14443</v>
      </c>
      <c r="C3944" s="50">
        <v>12</v>
      </c>
      <c r="D3944" s="66">
        <v>45508</v>
      </c>
      <c r="E3944" s="61" t="s">
        <v>13082</v>
      </c>
      <c r="F3944" s="61"/>
      <c r="G3944" s="61" t="str">
        <f>VLOOKUP(Corrections[[#This Row],[Employee]],'[1]Management Hierarchy Report'!$A$2:$C$3607, 3, 0)</f>
        <v>Steven Kyriazis</v>
      </c>
      <c r="H3944" s="48" t="s">
        <v>77</v>
      </c>
      <c r="I3944" s="61" t="s">
        <v>70</v>
      </c>
      <c r="J3944" s="61" t="str">
        <f>VLOOKUP(Corrections[[#This Row],[Employee]],[1]!Expense_Data[#Data],14,0)</f>
        <v>SL82@tidalwaveautospa.com</v>
      </c>
      <c r="K3944" s="68">
        <v>45551</v>
      </c>
    </row>
    <row r="3945" spans="1:11" hidden="1" x14ac:dyDescent="0.25">
      <c r="A3945" s="61" t="s">
        <v>2546</v>
      </c>
      <c r="B3945" s="61" t="s">
        <v>14443</v>
      </c>
      <c r="C3945" s="50">
        <v>14.57</v>
      </c>
      <c r="D3945" s="66">
        <v>45512</v>
      </c>
      <c r="E3945" s="61" t="s">
        <v>13082</v>
      </c>
      <c r="F3945" s="61"/>
      <c r="G3945" s="61" t="str">
        <f>VLOOKUP(Corrections[[#This Row],[Employee]],'[1]Management Hierarchy Report'!$A$2:$C$3607, 3, 0)</f>
        <v>Steven Kyriazis</v>
      </c>
      <c r="H3945" s="48" t="s">
        <v>77</v>
      </c>
      <c r="I3945" s="61" t="s">
        <v>70</v>
      </c>
      <c r="J3945" s="61" t="str">
        <f>VLOOKUP(Corrections[[#This Row],[Employee]],[1]!Expense_Data[#Data],14,0)</f>
        <v>SL82@tidalwaveautospa.com</v>
      </c>
      <c r="K3945" s="68">
        <v>45551</v>
      </c>
    </row>
    <row r="3946" spans="1:11" hidden="1" x14ac:dyDescent="0.25">
      <c r="A3946" s="61" t="s">
        <v>2546</v>
      </c>
      <c r="B3946" s="61" t="s">
        <v>14443</v>
      </c>
      <c r="C3946" s="50">
        <v>14.38</v>
      </c>
      <c r="D3946" s="66">
        <v>45514</v>
      </c>
      <c r="E3946" s="61" t="s">
        <v>13082</v>
      </c>
      <c r="F3946" s="61"/>
      <c r="G3946" s="61" t="str">
        <f>VLOOKUP(Corrections[[#This Row],[Employee]],'[1]Management Hierarchy Report'!$A$2:$C$3607, 3, 0)</f>
        <v>Steven Kyriazis</v>
      </c>
      <c r="H3946" s="48" t="s">
        <v>77</v>
      </c>
      <c r="I3946" s="61" t="s">
        <v>70</v>
      </c>
      <c r="J3946" s="61" t="str">
        <f>VLOOKUP(Corrections[[#This Row],[Employee]],[1]!Expense_Data[#Data],14,0)</f>
        <v>SL82@tidalwaveautospa.com</v>
      </c>
      <c r="K3946" s="68">
        <v>45551</v>
      </c>
    </row>
    <row r="3947" spans="1:11" hidden="1" x14ac:dyDescent="0.25">
      <c r="A3947" s="61" t="s">
        <v>2546</v>
      </c>
      <c r="B3947" s="61" t="s">
        <v>14443</v>
      </c>
      <c r="C3947" s="50">
        <v>15.69</v>
      </c>
      <c r="D3947" s="66">
        <v>45517</v>
      </c>
      <c r="E3947" s="61" t="s">
        <v>13082</v>
      </c>
      <c r="F3947" s="61"/>
      <c r="G3947" s="61" t="str">
        <f>VLOOKUP(Corrections[[#This Row],[Employee]],'[1]Management Hierarchy Report'!$A$2:$C$3607, 3, 0)</f>
        <v>Steven Kyriazis</v>
      </c>
      <c r="H3947" s="48" t="s">
        <v>77</v>
      </c>
      <c r="I3947" s="61" t="s">
        <v>70</v>
      </c>
      <c r="J3947" s="61" t="str">
        <f>VLOOKUP(Corrections[[#This Row],[Employee]],[1]!Expense_Data[#Data],14,0)</f>
        <v>SL82@tidalwaveautospa.com</v>
      </c>
      <c r="K3947" s="68">
        <v>45551</v>
      </c>
    </row>
    <row r="3948" spans="1:11" hidden="1" x14ac:dyDescent="0.25">
      <c r="A3948" s="61" t="s">
        <v>2546</v>
      </c>
      <c r="B3948" s="61" t="s">
        <v>14443</v>
      </c>
      <c r="C3948" s="50">
        <v>16.18</v>
      </c>
      <c r="D3948" s="66">
        <v>45519</v>
      </c>
      <c r="E3948" s="61" t="s">
        <v>13082</v>
      </c>
      <c r="F3948" s="61"/>
      <c r="G3948" s="61" t="str">
        <f>VLOOKUP(Corrections[[#This Row],[Employee]],'[1]Management Hierarchy Report'!$A$2:$C$3607, 3, 0)</f>
        <v>Steven Kyriazis</v>
      </c>
      <c r="H3948" s="48" t="s">
        <v>77</v>
      </c>
      <c r="I3948" s="61" t="s">
        <v>70</v>
      </c>
      <c r="J3948" s="61" t="str">
        <f>VLOOKUP(Corrections[[#This Row],[Employee]],[1]!Expense_Data[#Data],14,0)</f>
        <v>SL82@tidalwaveautospa.com</v>
      </c>
      <c r="K3948" s="68">
        <v>45551</v>
      </c>
    </row>
    <row r="3949" spans="1:11" hidden="1" x14ac:dyDescent="0.25">
      <c r="A3949" s="61" t="s">
        <v>2546</v>
      </c>
      <c r="B3949" s="61" t="s">
        <v>14443</v>
      </c>
      <c r="C3949" s="50">
        <v>15.56</v>
      </c>
      <c r="D3949" s="66">
        <v>45520</v>
      </c>
      <c r="E3949" s="61" t="s">
        <v>13082</v>
      </c>
      <c r="F3949" s="61"/>
      <c r="G3949" s="61" t="str">
        <f>VLOOKUP(Corrections[[#This Row],[Employee]],'[1]Management Hierarchy Report'!$A$2:$C$3607, 3, 0)</f>
        <v>Steven Kyriazis</v>
      </c>
      <c r="H3949" s="48" t="s">
        <v>77</v>
      </c>
      <c r="I3949" s="61" t="s">
        <v>70</v>
      </c>
      <c r="J3949" s="61" t="str">
        <f>VLOOKUP(Corrections[[#This Row],[Employee]],[1]!Expense_Data[#Data],14,0)</f>
        <v>SL82@tidalwaveautospa.com</v>
      </c>
      <c r="K3949" s="68">
        <v>45551</v>
      </c>
    </row>
    <row r="3950" spans="1:11" hidden="1" x14ac:dyDescent="0.25">
      <c r="A3950" s="61" t="s">
        <v>14487</v>
      </c>
      <c r="B3950" s="61" t="s">
        <v>14488</v>
      </c>
      <c r="C3950" s="50">
        <v>114.99</v>
      </c>
      <c r="D3950" s="66">
        <v>45550</v>
      </c>
      <c r="E3950" s="61" t="s">
        <v>13870</v>
      </c>
      <c r="F3950" s="61"/>
      <c r="G3950" s="61" t="str">
        <f>VLOOKUP(Corrections[[#This Row],[Employee]],'[1]Management Hierarchy Report'!$A$2:$C$3607, 3, 0)</f>
        <v>Michael Dodge</v>
      </c>
      <c r="H3950" s="48" t="s">
        <v>13872</v>
      </c>
      <c r="I3950" s="61" t="s">
        <v>70</v>
      </c>
      <c r="J3950" s="61" t="e">
        <f>VLOOKUP(Corrections[[#This Row],[Employee]],[1]!Expense_Data[#Data],14,0)</f>
        <v>#N/A</v>
      </c>
      <c r="K3950" s="68">
        <v>45551</v>
      </c>
    </row>
    <row r="3951" spans="1:11" hidden="1" x14ac:dyDescent="0.25">
      <c r="A3951" s="61" t="s">
        <v>243</v>
      </c>
      <c r="B3951" s="61" t="s">
        <v>14475</v>
      </c>
      <c r="C3951" s="50">
        <v>897.96</v>
      </c>
      <c r="D3951" s="66">
        <v>45527</v>
      </c>
      <c r="E3951" s="61" t="s">
        <v>13870</v>
      </c>
      <c r="F3951" s="61"/>
      <c r="G3951" s="61" t="str">
        <f>VLOOKUP(Corrections[[#This Row],[Employee]],'[1]Management Hierarchy Report'!$A$2:$C$3607, 3, 0)</f>
        <v>Bruce Maxwell</v>
      </c>
      <c r="H3951" s="48" t="s">
        <v>13872</v>
      </c>
      <c r="I3951" s="61" t="s">
        <v>70</v>
      </c>
      <c r="J3951" s="61" t="str">
        <f>VLOOKUP(Corrections[[#This Row],[Employee]],[1]!Expense_Data[#Data],14,0)</f>
        <v>patrick.rollins@tidalwaveautospa.com</v>
      </c>
      <c r="K3951" s="68">
        <v>45551</v>
      </c>
    </row>
    <row r="3952" spans="1:11" hidden="1" x14ac:dyDescent="0.25">
      <c r="A3952" s="61" t="s">
        <v>243</v>
      </c>
      <c r="B3952" s="61" t="s">
        <v>14479</v>
      </c>
      <c r="C3952" s="50">
        <v>482.5</v>
      </c>
      <c r="D3952" s="66">
        <v>45551</v>
      </c>
      <c r="E3952" s="61" t="s">
        <v>13870</v>
      </c>
      <c r="F3952" s="61"/>
      <c r="G3952" s="61" t="str">
        <f>VLOOKUP(Corrections[[#This Row],[Employee]],'[1]Management Hierarchy Report'!$A$2:$C$3607, 3, 0)</f>
        <v>Bruce Maxwell</v>
      </c>
      <c r="H3952" s="48" t="s">
        <v>13872</v>
      </c>
      <c r="I3952" s="61" t="s">
        <v>70</v>
      </c>
      <c r="J3952" s="61" t="str">
        <f>VLOOKUP(Corrections[[#This Row],[Employee]],[1]!Expense_Data[#Data],14,0)</f>
        <v>patrick.rollins@tidalwaveautospa.com</v>
      </c>
      <c r="K3952" s="68">
        <v>45551</v>
      </c>
    </row>
    <row r="3953" spans="1:11" hidden="1" x14ac:dyDescent="0.25">
      <c r="A3953" s="61" t="s">
        <v>243</v>
      </c>
      <c r="B3953" s="61" t="s">
        <v>14478</v>
      </c>
      <c r="C3953" s="50">
        <v>162.43</v>
      </c>
      <c r="D3953" s="66">
        <v>45551</v>
      </c>
      <c r="E3953" s="61" t="s">
        <v>13870</v>
      </c>
      <c r="F3953" s="61"/>
      <c r="G3953" s="61" t="str">
        <f>VLOOKUP(Corrections[[#This Row],[Employee]],'[1]Management Hierarchy Report'!$A$2:$C$3607, 3, 0)</f>
        <v>Bruce Maxwell</v>
      </c>
      <c r="H3953" s="48" t="s">
        <v>13872</v>
      </c>
      <c r="I3953" s="61" t="s">
        <v>70</v>
      </c>
      <c r="J3953" s="61" t="str">
        <f>VLOOKUP(Corrections[[#This Row],[Employee]],[1]!Expense_Data[#Data],14,0)</f>
        <v>patrick.rollins@tidalwaveautospa.com</v>
      </c>
      <c r="K3953" s="68">
        <v>45551</v>
      </c>
    </row>
    <row r="3954" spans="1:11" hidden="1" x14ac:dyDescent="0.25">
      <c r="A3954" s="61" t="s">
        <v>3869</v>
      </c>
      <c r="B3954" s="61" t="s">
        <v>14454</v>
      </c>
      <c r="C3954" s="50">
        <v>8.1999999999999993</v>
      </c>
      <c r="D3954" s="66">
        <v>45551</v>
      </c>
      <c r="E3954" s="61" t="s">
        <v>13870</v>
      </c>
      <c r="F3954" s="61"/>
      <c r="G3954" s="61" t="str">
        <f>VLOOKUP(Corrections[[#This Row],[Employee]],'[1]Management Hierarchy Report'!$A$2:$C$3607, 3, 0)</f>
        <v>John Sillay</v>
      </c>
      <c r="H3954" s="48" t="s">
        <v>13872</v>
      </c>
      <c r="I3954" s="61" t="s">
        <v>70</v>
      </c>
      <c r="J3954" s="61" t="str">
        <f>VLOOKUP(Corrections[[#This Row],[Employee]],[1]!Expense_Data[#Data],14,0)</f>
        <v>petagaye.daubon@twavelead.com</v>
      </c>
      <c r="K3954" s="68">
        <v>45551</v>
      </c>
    </row>
    <row r="3955" spans="1:11" hidden="1" x14ac:dyDescent="0.25">
      <c r="A3955" s="61" t="s">
        <v>3869</v>
      </c>
      <c r="B3955" s="61" t="s">
        <v>14459</v>
      </c>
      <c r="C3955" s="50">
        <v>21.59</v>
      </c>
      <c r="D3955" s="66">
        <v>45551</v>
      </c>
      <c r="E3955" s="61" t="s">
        <v>13870</v>
      </c>
      <c r="F3955" s="61"/>
      <c r="G3955" s="61" t="str">
        <f>VLOOKUP(Corrections[[#This Row],[Employee]],'[1]Management Hierarchy Report'!$A$2:$C$3607, 3, 0)</f>
        <v>John Sillay</v>
      </c>
      <c r="H3955" s="48" t="s">
        <v>13872</v>
      </c>
      <c r="I3955" s="61" t="s">
        <v>70</v>
      </c>
      <c r="J3955" s="61" t="str">
        <f>VLOOKUP(Corrections[[#This Row],[Employee]],[1]!Expense_Data[#Data],14,0)</f>
        <v>petagaye.daubon@twavelead.com</v>
      </c>
      <c r="K3955" s="68">
        <v>45551</v>
      </c>
    </row>
    <row r="3956" spans="1:11" hidden="1" x14ac:dyDescent="0.25">
      <c r="A3956" s="61" t="s">
        <v>3869</v>
      </c>
      <c r="B3956" s="61" t="s">
        <v>14465</v>
      </c>
      <c r="C3956" s="50">
        <v>35.700000000000003</v>
      </c>
      <c r="D3956" s="66">
        <v>45551</v>
      </c>
      <c r="E3956" s="61" t="s">
        <v>13870</v>
      </c>
      <c r="F3956" s="61"/>
      <c r="G3956" s="61" t="str">
        <f>VLOOKUP(Corrections[[#This Row],[Employee]],'[1]Management Hierarchy Report'!$A$2:$C$3607, 3, 0)</f>
        <v>John Sillay</v>
      </c>
      <c r="H3956" s="48" t="s">
        <v>13872</v>
      </c>
      <c r="I3956" s="61" t="s">
        <v>70</v>
      </c>
      <c r="J3956" s="61" t="str">
        <f>VLOOKUP(Corrections[[#This Row],[Employee]],[1]!Expense_Data[#Data],14,0)</f>
        <v>petagaye.daubon@twavelead.com</v>
      </c>
      <c r="K3956" s="68">
        <v>45551</v>
      </c>
    </row>
    <row r="3957" spans="1:11" hidden="1" x14ac:dyDescent="0.25">
      <c r="A3957" s="61" t="s">
        <v>3869</v>
      </c>
      <c r="B3957" s="61" t="s">
        <v>14469</v>
      </c>
      <c r="C3957" s="50">
        <v>100</v>
      </c>
      <c r="D3957" s="66">
        <v>45518</v>
      </c>
      <c r="E3957" s="61" t="s">
        <v>13870</v>
      </c>
      <c r="F3957" s="61"/>
      <c r="G3957" s="61" t="str">
        <f>VLOOKUP(Corrections[[#This Row],[Employee]],'[1]Management Hierarchy Report'!$A$2:$C$3607, 3, 0)</f>
        <v>John Sillay</v>
      </c>
      <c r="H3957" s="48" t="s">
        <v>13872</v>
      </c>
      <c r="I3957" s="61" t="s">
        <v>70</v>
      </c>
      <c r="J3957" s="61" t="str">
        <f>VLOOKUP(Corrections[[#This Row],[Employee]],[1]!Expense_Data[#Data],14,0)</f>
        <v>petagaye.daubon@twavelead.com</v>
      </c>
      <c r="K3957" s="68">
        <v>45551</v>
      </c>
    </row>
    <row r="3958" spans="1:11" hidden="1" x14ac:dyDescent="0.25">
      <c r="A3958" s="61" t="s">
        <v>3869</v>
      </c>
      <c r="B3958" s="61" t="s">
        <v>14480</v>
      </c>
      <c r="C3958" s="50">
        <v>42</v>
      </c>
      <c r="D3958" s="66">
        <v>45551</v>
      </c>
      <c r="E3958" s="61" t="s">
        <v>13870</v>
      </c>
      <c r="F3958" s="61"/>
      <c r="G3958" s="61" t="str">
        <f>VLOOKUP(Corrections[[#This Row],[Employee]],'[1]Management Hierarchy Report'!$A$2:$C$3607, 3, 0)</f>
        <v>John Sillay</v>
      </c>
      <c r="H3958" s="48" t="s">
        <v>13872</v>
      </c>
      <c r="I3958" s="61" t="s">
        <v>70</v>
      </c>
      <c r="J3958" s="61" t="str">
        <f>VLOOKUP(Corrections[[#This Row],[Employee]],[1]!Expense_Data[#Data],14,0)</f>
        <v>petagaye.daubon@twavelead.com</v>
      </c>
      <c r="K3958" s="68">
        <v>45551</v>
      </c>
    </row>
    <row r="3959" spans="1:11" hidden="1" x14ac:dyDescent="0.25">
      <c r="A3959" s="61" t="s">
        <v>3869</v>
      </c>
      <c r="B3959" s="61" t="s">
        <v>14481</v>
      </c>
      <c r="C3959" s="50">
        <v>67</v>
      </c>
      <c r="D3959" s="66">
        <v>45551</v>
      </c>
      <c r="E3959" s="61" t="s">
        <v>13870</v>
      </c>
      <c r="F3959" s="61"/>
      <c r="G3959" s="61" t="str">
        <f>VLOOKUP(Corrections[[#This Row],[Employee]],'[1]Management Hierarchy Report'!$A$2:$C$3607, 3, 0)</f>
        <v>John Sillay</v>
      </c>
      <c r="H3959" s="48" t="s">
        <v>13872</v>
      </c>
      <c r="I3959" s="61" t="s">
        <v>70</v>
      </c>
      <c r="J3959" s="61" t="str">
        <f>VLOOKUP(Corrections[[#This Row],[Employee]],[1]!Expense_Data[#Data],14,0)</f>
        <v>petagaye.daubon@twavelead.com</v>
      </c>
      <c r="K3959" s="68">
        <v>45551</v>
      </c>
    </row>
    <row r="3960" spans="1:11" hidden="1" x14ac:dyDescent="0.25">
      <c r="A3960" s="61" t="s">
        <v>3869</v>
      </c>
      <c r="B3960" s="61" t="s">
        <v>14473</v>
      </c>
      <c r="C3960" s="50">
        <v>150.04</v>
      </c>
      <c r="D3960" s="66">
        <v>45531</v>
      </c>
      <c r="E3960" s="61" t="s">
        <v>13870</v>
      </c>
      <c r="F3960" s="61"/>
      <c r="G3960" s="61" t="str">
        <f>VLOOKUP(Corrections[[#This Row],[Employee]],'[1]Management Hierarchy Report'!$A$2:$C$3607, 3, 0)</f>
        <v>John Sillay</v>
      </c>
      <c r="H3960" s="48" t="s">
        <v>13872</v>
      </c>
      <c r="I3960" s="61" t="s">
        <v>70</v>
      </c>
      <c r="J3960" s="61" t="str">
        <f>VLOOKUP(Corrections[[#This Row],[Employee]],[1]!Expense_Data[#Data],14,0)</f>
        <v>petagaye.daubon@twavelead.com</v>
      </c>
      <c r="K3960" s="68">
        <v>45551</v>
      </c>
    </row>
    <row r="3961" spans="1:11" hidden="1" x14ac:dyDescent="0.25">
      <c r="A3961" s="61" t="s">
        <v>2912</v>
      </c>
      <c r="B3961" s="61" t="s">
        <v>14472</v>
      </c>
      <c r="C3961" s="50">
        <v>24.04</v>
      </c>
      <c r="D3961" s="66">
        <v>45497</v>
      </c>
      <c r="E3961" s="61" t="s">
        <v>13870</v>
      </c>
      <c r="F3961" s="61"/>
      <c r="G3961" s="61" t="str">
        <f>VLOOKUP(Corrections[[#This Row],[Employee]],'[1]Management Hierarchy Report'!$A$2:$C$3607, 3, 0)</f>
        <v>Gary Bradley</v>
      </c>
      <c r="H3961" s="48" t="s">
        <v>13872</v>
      </c>
      <c r="I3961" s="61" t="s">
        <v>70</v>
      </c>
      <c r="J3961" s="61" t="str">
        <f>VLOOKUP(Corrections[[#This Row],[Employee]],[1]!Expense_Data[#Data],14,0)</f>
        <v>SL78@tidalwaveautospa.com</v>
      </c>
      <c r="K3961" s="68">
        <v>45551</v>
      </c>
    </row>
    <row r="3962" spans="1:11" hidden="1" x14ac:dyDescent="0.25">
      <c r="A3962" s="61" t="s">
        <v>3226</v>
      </c>
      <c r="B3962" s="61" t="s">
        <v>14447</v>
      </c>
      <c r="C3962" s="50">
        <v>15.44</v>
      </c>
      <c r="D3962" s="66">
        <v>45499</v>
      </c>
      <c r="E3962" s="61" t="s">
        <v>13082</v>
      </c>
      <c r="F3962" s="61"/>
      <c r="G3962" s="61" t="str">
        <f>VLOOKUP(Corrections[[#This Row],[Employee]],'[1]Management Hierarchy Report'!$A$2:$C$3607, 3, 0)</f>
        <v>David Foster</v>
      </c>
      <c r="H3962" s="48" t="s">
        <v>77</v>
      </c>
      <c r="I3962" s="61" t="s">
        <v>70</v>
      </c>
      <c r="J3962" s="61" t="str">
        <f>VLOOKUP(Corrections[[#This Row],[Employee]],[1]!Expense_Data[#Data],14,0)</f>
        <v>SL307@tidalwaveautospa.com</v>
      </c>
      <c r="K3962" s="68">
        <v>45551</v>
      </c>
    </row>
    <row r="3963" spans="1:11" hidden="1" x14ac:dyDescent="0.25">
      <c r="A3963" s="61" t="s">
        <v>3226</v>
      </c>
      <c r="B3963" s="61" t="s">
        <v>14447</v>
      </c>
      <c r="C3963" s="50">
        <v>183.92</v>
      </c>
      <c r="D3963" s="66">
        <v>45504</v>
      </c>
      <c r="E3963" s="61" t="s">
        <v>13828</v>
      </c>
      <c r="F3963" s="61" t="s">
        <v>27</v>
      </c>
      <c r="G3963" s="61" t="str">
        <f>VLOOKUP(Corrections[[#This Row],[Employee]],'[1]Management Hierarchy Report'!$A$2:$C$3607, 3, 0)</f>
        <v>David Foster</v>
      </c>
      <c r="H3963" s="48" t="s">
        <v>77</v>
      </c>
      <c r="I3963" s="61" t="s">
        <v>70</v>
      </c>
      <c r="J3963" s="61" t="str">
        <f>VLOOKUP(Corrections[[#This Row],[Employee]],[1]!Expense_Data[#Data],14,0)</f>
        <v>SL307@tidalwaveautospa.com</v>
      </c>
      <c r="K3963" s="68">
        <v>45551</v>
      </c>
    </row>
    <row r="3964" spans="1:11" hidden="1" x14ac:dyDescent="0.25">
      <c r="A3964" s="61" t="s">
        <v>3226</v>
      </c>
      <c r="B3964" s="61" t="s">
        <v>14447</v>
      </c>
      <c r="C3964" s="50">
        <v>92.34</v>
      </c>
      <c r="D3964" s="66">
        <v>45506</v>
      </c>
      <c r="E3964" s="61" t="s">
        <v>12978</v>
      </c>
      <c r="F3964" s="61"/>
      <c r="G3964" s="61" t="str">
        <f>VLOOKUP(Corrections[[#This Row],[Employee]],'[1]Management Hierarchy Report'!$A$2:$C$3607, 3, 0)</f>
        <v>David Foster</v>
      </c>
      <c r="H3964" s="48" t="s">
        <v>77</v>
      </c>
      <c r="I3964" s="61" t="s">
        <v>70</v>
      </c>
      <c r="J3964" s="61" t="str">
        <f>VLOOKUP(Corrections[[#This Row],[Employee]],[1]!Expense_Data[#Data],14,0)</f>
        <v>SL307@tidalwaveautospa.com</v>
      </c>
      <c r="K3964" s="68">
        <v>45551</v>
      </c>
    </row>
    <row r="3965" spans="1:11" hidden="1" x14ac:dyDescent="0.25">
      <c r="A3965" s="61" t="s">
        <v>3226</v>
      </c>
      <c r="B3965" s="61" t="s">
        <v>14447</v>
      </c>
      <c r="C3965" s="50">
        <v>15.8</v>
      </c>
      <c r="D3965" s="66">
        <v>45506</v>
      </c>
      <c r="E3965" s="61" t="s">
        <v>13082</v>
      </c>
      <c r="F3965" s="61"/>
      <c r="G3965" s="61" t="str">
        <f>VLOOKUP(Corrections[[#This Row],[Employee]],'[1]Management Hierarchy Report'!$A$2:$C$3607, 3, 0)</f>
        <v>David Foster</v>
      </c>
      <c r="H3965" s="48" t="s">
        <v>77</v>
      </c>
      <c r="I3965" s="61" t="s">
        <v>70</v>
      </c>
      <c r="J3965" s="61" t="str">
        <f>VLOOKUP(Corrections[[#This Row],[Employee]],[1]!Expense_Data[#Data],14,0)</f>
        <v>SL307@tidalwaveautospa.com</v>
      </c>
      <c r="K3965" s="68">
        <v>45551</v>
      </c>
    </row>
    <row r="3966" spans="1:11" hidden="1" x14ac:dyDescent="0.25">
      <c r="A3966" s="61" t="s">
        <v>3226</v>
      </c>
      <c r="B3966" s="61" t="s">
        <v>14447</v>
      </c>
      <c r="C3966" s="50">
        <v>71.28</v>
      </c>
      <c r="D3966" s="66">
        <v>45507</v>
      </c>
      <c r="E3966" s="61" t="s">
        <v>13828</v>
      </c>
      <c r="F3966" s="61" t="s">
        <v>14448</v>
      </c>
      <c r="G3966" s="61" t="str">
        <f>VLOOKUP(Corrections[[#This Row],[Employee]],'[1]Management Hierarchy Report'!$A$2:$C$3607, 3, 0)</f>
        <v>David Foster</v>
      </c>
      <c r="H3966" s="48" t="s">
        <v>77</v>
      </c>
      <c r="I3966" s="61" t="s">
        <v>70</v>
      </c>
      <c r="J3966" s="61" t="str">
        <f>VLOOKUP(Corrections[[#This Row],[Employee]],[1]!Expense_Data[#Data],14,0)</f>
        <v>SL307@tidalwaveautospa.com</v>
      </c>
      <c r="K3966" s="68">
        <v>45551</v>
      </c>
    </row>
    <row r="3967" spans="1:11" hidden="1" x14ac:dyDescent="0.25">
      <c r="A3967" s="61" t="s">
        <v>3226</v>
      </c>
      <c r="B3967" s="61" t="s">
        <v>14447</v>
      </c>
      <c r="C3967" s="50">
        <v>20.94</v>
      </c>
      <c r="D3967" s="66">
        <v>45508</v>
      </c>
      <c r="E3967" s="61" t="s">
        <v>12978</v>
      </c>
      <c r="F3967" s="61"/>
      <c r="G3967" s="61" t="str">
        <f>VLOOKUP(Corrections[[#This Row],[Employee]],'[1]Management Hierarchy Report'!$A$2:$C$3607, 3, 0)</f>
        <v>David Foster</v>
      </c>
      <c r="H3967" s="48" t="s">
        <v>77</v>
      </c>
      <c r="I3967" s="61" t="s">
        <v>70</v>
      </c>
      <c r="J3967" s="61" t="str">
        <f>VLOOKUP(Corrections[[#This Row],[Employee]],[1]!Expense_Data[#Data],14,0)</f>
        <v>SL307@tidalwaveautospa.com</v>
      </c>
      <c r="K3967" s="68">
        <v>45551</v>
      </c>
    </row>
    <row r="3968" spans="1:11" hidden="1" x14ac:dyDescent="0.25">
      <c r="A3968" s="61" t="s">
        <v>3226</v>
      </c>
      <c r="B3968" s="61" t="s">
        <v>14447</v>
      </c>
      <c r="C3968" s="50">
        <v>15.45</v>
      </c>
      <c r="D3968" s="66">
        <v>45509</v>
      </c>
      <c r="E3968" s="61" t="s">
        <v>13082</v>
      </c>
      <c r="F3968" s="61"/>
      <c r="G3968" s="61" t="str">
        <f>VLOOKUP(Corrections[[#This Row],[Employee]],'[1]Management Hierarchy Report'!$A$2:$C$3607, 3, 0)</f>
        <v>David Foster</v>
      </c>
      <c r="H3968" s="48" t="s">
        <v>77</v>
      </c>
      <c r="I3968" s="61" t="s">
        <v>70</v>
      </c>
      <c r="J3968" s="61" t="str">
        <f>VLOOKUP(Corrections[[#This Row],[Employee]],[1]!Expense_Data[#Data],14,0)</f>
        <v>SL307@tidalwaveautospa.com</v>
      </c>
      <c r="K3968" s="68">
        <v>45551</v>
      </c>
    </row>
    <row r="3969" spans="1:11" hidden="1" x14ac:dyDescent="0.25">
      <c r="A3969" s="61" t="s">
        <v>3226</v>
      </c>
      <c r="B3969" s="61" t="s">
        <v>14447</v>
      </c>
      <c r="C3969" s="50">
        <v>85.38</v>
      </c>
      <c r="D3969" s="66">
        <v>45509</v>
      </c>
      <c r="E3969" s="61" t="s">
        <v>12978</v>
      </c>
      <c r="F3969" s="61"/>
      <c r="G3969" s="61" t="str">
        <f>VLOOKUP(Corrections[[#This Row],[Employee]],'[1]Management Hierarchy Report'!$A$2:$C$3607, 3, 0)</f>
        <v>David Foster</v>
      </c>
      <c r="H3969" s="48" t="s">
        <v>77</v>
      </c>
      <c r="I3969" s="61" t="s">
        <v>70</v>
      </c>
      <c r="J3969" s="61" t="str">
        <f>VLOOKUP(Corrections[[#This Row],[Employee]],[1]!Expense_Data[#Data],14,0)</f>
        <v>SL307@tidalwaveautospa.com</v>
      </c>
      <c r="K3969" s="68">
        <v>45551</v>
      </c>
    </row>
    <row r="3970" spans="1:11" hidden="1" x14ac:dyDescent="0.25">
      <c r="A3970" s="61" t="s">
        <v>3226</v>
      </c>
      <c r="B3970" s="61" t="s">
        <v>14447</v>
      </c>
      <c r="C3970" s="50">
        <v>15.41</v>
      </c>
      <c r="D3970" s="66">
        <v>45510</v>
      </c>
      <c r="E3970" s="61" t="s">
        <v>13082</v>
      </c>
      <c r="F3970" s="61"/>
      <c r="G3970" s="61" t="str">
        <f>VLOOKUP(Corrections[[#This Row],[Employee]],'[1]Management Hierarchy Report'!$A$2:$C$3607, 3, 0)</f>
        <v>David Foster</v>
      </c>
      <c r="H3970" s="48" t="s">
        <v>77</v>
      </c>
      <c r="I3970" s="61" t="s">
        <v>70</v>
      </c>
      <c r="J3970" s="61" t="str">
        <f>VLOOKUP(Corrections[[#This Row],[Employee]],[1]!Expense_Data[#Data],14,0)</f>
        <v>SL307@tidalwaveautospa.com</v>
      </c>
      <c r="K3970" s="68">
        <v>45551</v>
      </c>
    </row>
    <row r="3971" spans="1:11" hidden="1" x14ac:dyDescent="0.25">
      <c r="A3971" s="61" t="s">
        <v>3226</v>
      </c>
      <c r="B3971" s="61" t="s">
        <v>14447</v>
      </c>
      <c r="C3971" s="50">
        <v>11.31</v>
      </c>
      <c r="D3971" s="66">
        <v>45511</v>
      </c>
      <c r="E3971" s="61" t="s">
        <v>13082</v>
      </c>
      <c r="F3971" s="61"/>
      <c r="G3971" s="61" t="str">
        <f>VLOOKUP(Corrections[[#This Row],[Employee]],'[1]Management Hierarchy Report'!$A$2:$C$3607, 3, 0)</f>
        <v>David Foster</v>
      </c>
      <c r="H3971" s="48" t="s">
        <v>77</v>
      </c>
      <c r="I3971" s="61" t="s">
        <v>70</v>
      </c>
      <c r="J3971" s="61" t="str">
        <f>VLOOKUP(Corrections[[#This Row],[Employee]],[1]!Expense_Data[#Data],14,0)</f>
        <v>SL307@tidalwaveautospa.com</v>
      </c>
      <c r="K3971" s="68">
        <v>45551</v>
      </c>
    </row>
    <row r="3972" spans="1:11" hidden="1" x14ac:dyDescent="0.25">
      <c r="A3972" s="61" t="s">
        <v>3226</v>
      </c>
      <c r="B3972" s="61" t="s">
        <v>14447</v>
      </c>
      <c r="C3972" s="50">
        <v>14.5</v>
      </c>
      <c r="D3972" s="66">
        <v>45515</v>
      </c>
      <c r="E3972" s="61" t="s">
        <v>13082</v>
      </c>
      <c r="F3972" s="61"/>
      <c r="G3972" s="61" t="str">
        <f>VLOOKUP(Corrections[[#This Row],[Employee]],'[1]Management Hierarchy Report'!$A$2:$C$3607, 3, 0)</f>
        <v>David Foster</v>
      </c>
      <c r="H3972" s="48" t="s">
        <v>77</v>
      </c>
      <c r="I3972" s="61" t="s">
        <v>70</v>
      </c>
      <c r="J3972" s="61" t="str">
        <f>VLOOKUP(Corrections[[#This Row],[Employee]],[1]!Expense_Data[#Data],14,0)</f>
        <v>SL307@tidalwaveautospa.com</v>
      </c>
      <c r="K3972" s="68">
        <v>45551</v>
      </c>
    </row>
    <row r="3973" spans="1:11" hidden="1" x14ac:dyDescent="0.25">
      <c r="A3973" s="61" t="s">
        <v>855</v>
      </c>
      <c r="B3973" s="61" t="s">
        <v>14523</v>
      </c>
      <c r="C3973" s="50">
        <v>233.06</v>
      </c>
      <c r="D3973" s="66">
        <v>45552</v>
      </c>
      <c r="E3973" s="61" t="s">
        <v>268</v>
      </c>
      <c r="F3973" s="61"/>
      <c r="G3973" s="61" t="str">
        <f>VLOOKUP(Corrections[[#This Row],[Employee]],'[1]Management Hierarchy Report'!$A$2:$C$3607, 3, 0)</f>
        <v>Keri Pack</v>
      </c>
      <c r="H3973" s="48" t="s">
        <v>268</v>
      </c>
      <c r="I3973" s="61" t="s">
        <v>70</v>
      </c>
      <c r="J3973" s="61" t="e">
        <f>VLOOKUP(Corrections[[#This Row],[Employee]],[1]!Expense_Data[#Data],14,0)</f>
        <v>#N/A</v>
      </c>
      <c r="K3973" s="68">
        <v>45552</v>
      </c>
    </row>
    <row r="3974" spans="1:11" hidden="1" x14ac:dyDescent="0.25">
      <c r="A3974" s="61" t="s">
        <v>751</v>
      </c>
      <c r="B3974" s="61" t="s">
        <v>13124</v>
      </c>
      <c r="C3974" s="50">
        <v>247.36</v>
      </c>
      <c r="D3974" s="66">
        <v>45464</v>
      </c>
      <c r="E3974" s="61" t="s">
        <v>12978</v>
      </c>
      <c r="F3974" s="61"/>
      <c r="G3974" s="61" t="str">
        <f>VLOOKUP(Corrections[[#This Row],[Employee]],'[1]Management Hierarchy Report'!$A$2:$C$3607, 3, 0)</f>
        <v>Kyle Rovansek</v>
      </c>
      <c r="H3974" s="48" t="s">
        <v>77</v>
      </c>
      <c r="I3974" s="61" t="s">
        <v>70</v>
      </c>
      <c r="J3974" s="61" t="str">
        <f>VLOOKUP(Corrections[[#This Row],[Employee]],[1]!Expense_Data[#Data],14,0)</f>
        <v>SL58@tidalwaveautospa.com</v>
      </c>
      <c r="K3974" s="68">
        <v>45552</v>
      </c>
    </row>
    <row r="3975" spans="1:11" hidden="1" x14ac:dyDescent="0.25">
      <c r="A3975" s="61" t="s">
        <v>751</v>
      </c>
      <c r="B3975" s="61" t="s">
        <v>13124</v>
      </c>
      <c r="C3975" s="50">
        <v>57.6</v>
      </c>
      <c r="D3975" s="66">
        <v>45467</v>
      </c>
      <c r="E3975" s="61" t="s">
        <v>13030</v>
      </c>
      <c r="F3975" s="61"/>
      <c r="G3975" s="61" t="str">
        <f>VLOOKUP(Corrections[[#This Row],[Employee]],'[1]Management Hierarchy Report'!$A$2:$C$3607, 3, 0)</f>
        <v>Kyle Rovansek</v>
      </c>
      <c r="H3975" s="48" t="s">
        <v>77</v>
      </c>
      <c r="I3975" s="61" t="s">
        <v>70</v>
      </c>
      <c r="J3975" s="61" t="str">
        <f>VLOOKUP(Corrections[[#This Row],[Employee]],[1]!Expense_Data[#Data],14,0)</f>
        <v>SL58@tidalwaveautospa.com</v>
      </c>
      <c r="K3975" s="68">
        <v>45552</v>
      </c>
    </row>
    <row r="3976" spans="1:11" hidden="1" x14ac:dyDescent="0.25">
      <c r="A3976" s="61" t="s">
        <v>219</v>
      </c>
      <c r="B3976" s="61" t="s">
        <v>14505</v>
      </c>
      <c r="C3976" s="50">
        <v>271.97000000000003</v>
      </c>
      <c r="D3976" s="66">
        <v>45541</v>
      </c>
      <c r="E3976" s="61" t="s">
        <v>268</v>
      </c>
      <c r="F3976" s="61"/>
      <c r="G3976" s="61" t="str">
        <f>VLOOKUP(Corrections[[#This Row],[Employee]],'[1]Management Hierarchy Report'!$A$2:$C$3607, 3, 0)</f>
        <v>Cory Cummings</v>
      </c>
      <c r="H3976" s="48" t="s">
        <v>268</v>
      </c>
      <c r="I3976" s="61" t="s">
        <v>70</v>
      </c>
      <c r="J3976" s="61" t="str">
        <f>VLOOKUP(Corrections[[#This Row],[Employee]],[1]!Expense_Data[#Data],14,0)</f>
        <v>SL232@tidalwaveautospa.com</v>
      </c>
      <c r="K3976" s="68">
        <v>45552</v>
      </c>
    </row>
    <row r="3977" spans="1:11" hidden="1" x14ac:dyDescent="0.25">
      <c r="A3977" s="61" t="s">
        <v>482</v>
      </c>
      <c r="B3977" s="61" t="s">
        <v>14498</v>
      </c>
      <c r="C3977" s="50">
        <v>756.28</v>
      </c>
      <c r="D3977" s="66">
        <v>45545</v>
      </c>
      <c r="E3977" s="61" t="s">
        <v>13870</v>
      </c>
      <c r="F3977" s="61"/>
      <c r="G3977" s="61" t="str">
        <f>VLOOKUP(Corrections[[#This Row],[Employee]],'[1]Management Hierarchy Report'!$A$2:$C$3607, 3, 0)</f>
        <v>Ricky Doyle</v>
      </c>
      <c r="H3977" s="48" t="s">
        <v>13872</v>
      </c>
      <c r="I3977" s="61" t="s">
        <v>70</v>
      </c>
      <c r="J3977" s="61" t="str">
        <f>VLOOKUP(Corrections[[#This Row],[Employee]],[1]!Expense_Data[#Data],14,0)</f>
        <v>SL204@tidalwaveautospa.com</v>
      </c>
      <c r="K3977" s="68">
        <v>45552</v>
      </c>
    </row>
    <row r="3978" spans="1:11" hidden="1" x14ac:dyDescent="0.25">
      <c r="A3978" s="61" t="s">
        <v>153</v>
      </c>
      <c r="B3978" s="61" t="s">
        <v>14517</v>
      </c>
      <c r="C3978" s="50">
        <v>608.35</v>
      </c>
      <c r="D3978" s="66">
        <v>45546</v>
      </c>
      <c r="E3978" s="61" t="s">
        <v>13870</v>
      </c>
      <c r="F3978" s="61"/>
      <c r="G3978" s="61" t="str">
        <f>VLOOKUP(Corrections[[#This Row],[Employee]],'[1]Management Hierarchy Report'!$A$2:$C$3607, 3, 0)</f>
        <v>Joe Chavez</v>
      </c>
      <c r="H3978" s="48" t="s">
        <v>13872</v>
      </c>
      <c r="I3978" s="61" t="s">
        <v>70</v>
      </c>
      <c r="J3978" s="61" t="str">
        <f>VLOOKUP(Corrections[[#This Row],[Employee]],[1]!Expense_Data[#Data],14,0)</f>
        <v>SL142@tidalwaveautospa.com</v>
      </c>
      <c r="K3978" s="68">
        <v>45552</v>
      </c>
    </row>
    <row r="3979" spans="1:11" hidden="1" x14ac:dyDescent="0.25">
      <c r="A3979" s="61" t="s">
        <v>744</v>
      </c>
      <c r="B3979" s="61" t="s">
        <v>14497</v>
      </c>
      <c r="C3979" s="50">
        <v>397.82</v>
      </c>
      <c r="D3979" s="66">
        <v>45518</v>
      </c>
      <c r="E3979" s="61" t="s">
        <v>13870</v>
      </c>
      <c r="F3979" s="61"/>
      <c r="G3979" s="61" t="str">
        <f>VLOOKUP(Corrections[[#This Row],[Employee]],'[1]Management Hierarchy Report'!$A$2:$C$3607, 3, 0)</f>
        <v>Joshua Henderson</v>
      </c>
      <c r="H3979" s="48" t="s">
        <v>13872</v>
      </c>
      <c r="I3979" s="61" t="s">
        <v>70</v>
      </c>
      <c r="J3979" s="61" t="str">
        <f>VLOOKUP(Corrections[[#This Row],[Employee]],[1]!Expense_Data[#Data],14,0)</f>
        <v>christopher.george@twavelead.com</v>
      </c>
      <c r="K3979" s="68">
        <v>45552</v>
      </c>
    </row>
    <row r="3980" spans="1:11" hidden="1" x14ac:dyDescent="0.25">
      <c r="A3980" s="61" t="s">
        <v>10379</v>
      </c>
      <c r="B3980" s="61" t="s">
        <v>14521</v>
      </c>
      <c r="C3980" s="50">
        <v>423.63</v>
      </c>
      <c r="D3980" s="66">
        <v>45548</v>
      </c>
      <c r="E3980" s="61" t="s">
        <v>13870</v>
      </c>
      <c r="F3980" s="61"/>
      <c r="G3980" s="61" t="str">
        <f>VLOOKUP(Corrections[[#This Row],[Employee]],'[1]Management Hierarchy Report'!$A$2:$C$3607, 3, 0)</f>
        <v>Andrew Stephens</v>
      </c>
      <c r="H3980" s="48" t="s">
        <v>13872</v>
      </c>
      <c r="I3980" s="61" t="s">
        <v>70</v>
      </c>
      <c r="J3980" s="61" t="str">
        <f>VLOOKUP(Corrections[[#This Row],[Employee]],[1]!Expense_Data[#Data],14,0)</f>
        <v>SL324@tidalwaveautospa.com</v>
      </c>
      <c r="K3980" s="68">
        <v>45552</v>
      </c>
    </row>
    <row r="3981" spans="1:11" hidden="1" x14ac:dyDescent="0.25">
      <c r="A3981" s="61" t="s">
        <v>294</v>
      </c>
      <c r="B3981" s="61" t="s">
        <v>14506</v>
      </c>
      <c r="C3981" s="50">
        <v>29.29</v>
      </c>
      <c r="D3981" s="66">
        <v>45526</v>
      </c>
      <c r="E3981" s="61" t="s">
        <v>13082</v>
      </c>
      <c r="F3981" s="61"/>
      <c r="G3981" s="61" t="str">
        <f>VLOOKUP(Corrections[[#This Row],[Employee]],'[1]Management Hierarchy Report'!$A$2:$C$3607, 3, 0)</f>
        <v>Bruce Maxwell</v>
      </c>
      <c r="H3981" s="48" t="s">
        <v>77</v>
      </c>
      <c r="I3981" s="61" t="s">
        <v>70</v>
      </c>
      <c r="J3981" s="61" t="str">
        <f>VLOOKUP(Corrections[[#This Row],[Employee]],[1]!Expense_Data[#Data],14,0)</f>
        <v>cory.cummings@twavelead.com</v>
      </c>
      <c r="K3981" s="68">
        <v>45552</v>
      </c>
    </row>
    <row r="3982" spans="1:11" hidden="1" x14ac:dyDescent="0.25">
      <c r="A3982" s="61" t="s">
        <v>294</v>
      </c>
      <c r="B3982" s="61" t="s">
        <v>14506</v>
      </c>
      <c r="C3982" s="50">
        <v>33</v>
      </c>
      <c r="D3982" s="66">
        <v>45538</v>
      </c>
      <c r="E3982" s="61" t="s">
        <v>13082</v>
      </c>
      <c r="F3982" s="61"/>
      <c r="G3982" s="61" t="str">
        <f>VLOOKUP(Corrections[[#This Row],[Employee]],'[1]Management Hierarchy Report'!$A$2:$C$3607, 3, 0)</f>
        <v>Bruce Maxwell</v>
      </c>
      <c r="H3982" s="48" t="s">
        <v>77</v>
      </c>
      <c r="I3982" s="61" t="s">
        <v>70</v>
      </c>
      <c r="J3982" s="61" t="str">
        <f>VLOOKUP(Corrections[[#This Row],[Employee]],[1]!Expense_Data[#Data],14,0)</f>
        <v>cory.cummings@twavelead.com</v>
      </c>
      <c r="K3982" s="68">
        <v>45552</v>
      </c>
    </row>
    <row r="3983" spans="1:11" hidden="1" x14ac:dyDescent="0.25">
      <c r="A3983" s="61" t="s">
        <v>294</v>
      </c>
      <c r="B3983" s="61" t="s">
        <v>14506</v>
      </c>
      <c r="C3983" s="50">
        <v>31.37</v>
      </c>
      <c r="D3983" s="66">
        <v>45541</v>
      </c>
      <c r="E3983" s="61" t="s">
        <v>13082</v>
      </c>
      <c r="F3983" s="61"/>
      <c r="G3983" s="61" t="str">
        <f>VLOOKUP(Corrections[[#This Row],[Employee]],'[1]Management Hierarchy Report'!$A$2:$C$3607, 3, 0)</f>
        <v>Bruce Maxwell</v>
      </c>
      <c r="H3983" s="48" t="s">
        <v>77</v>
      </c>
      <c r="I3983" s="61" t="s">
        <v>70</v>
      </c>
      <c r="J3983" s="61" t="str">
        <f>VLOOKUP(Corrections[[#This Row],[Employee]],[1]!Expense_Data[#Data],14,0)</f>
        <v>cory.cummings@twavelead.com</v>
      </c>
      <c r="K3983" s="68">
        <v>45552</v>
      </c>
    </row>
    <row r="3984" spans="1:11" hidden="1" x14ac:dyDescent="0.25">
      <c r="A3984" s="61" t="s">
        <v>294</v>
      </c>
      <c r="B3984" s="61" t="s">
        <v>14506</v>
      </c>
      <c r="C3984" s="50">
        <v>359.01</v>
      </c>
      <c r="D3984" s="66">
        <v>45544</v>
      </c>
      <c r="E3984" s="61" t="s">
        <v>521</v>
      </c>
      <c r="F3984" s="61"/>
      <c r="G3984" s="61" t="str">
        <f>VLOOKUP(Corrections[[#This Row],[Employee]],'[1]Management Hierarchy Report'!$A$2:$C$3607, 3, 0)</f>
        <v>Bruce Maxwell</v>
      </c>
      <c r="H3984" s="48" t="s">
        <v>77</v>
      </c>
      <c r="I3984" s="61" t="s">
        <v>70</v>
      </c>
      <c r="J3984" s="61" t="str">
        <f>VLOOKUP(Corrections[[#This Row],[Employee]],[1]!Expense_Data[#Data],14,0)</f>
        <v>cory.cummings@twavelead.com</v>
      </c>
      <c r="K3984" s="68">
        <v>45552</v>
      </c>
    </row>
    <row r="3985" spans="1:11" hidden="1" x14ac:dyDescent="0.25">
      <c r="A3985" s="61" t="s">
        <v>294</v>
      </c>
      <c r="B3985" s="61" t="s">
        <v>14506</v>
      </c>
      <c r="C3985" s="50">
        <v>359.01</v>
      </c>
      <c r="D3985" s="66">
        <v>45544</v>
      </c>
      <c r="E3985" s="61" t="s">
        <v>13030</v>
      </c>
      <c r="F3985" s="61"/>
      <c r="G3985" s="61" t="str">
        <f>VLOOKUP(Corrections[[#This Row],[Employee]],'[1]Management Hierarchy Report'!$A$2:$C$3607, 3, 0)</f>
        <v>Bruce Maxwell</v>
      </c>
      <c r="H3985" s="48" t="s">
        <v>77</v>
      </c>
      <c r="I3985" s="61" t="s">
        <v>70</v>
      </c>
      <c r="J3985" s="61" t="str">
        <f>VLOOKUP(Corrections[[#This Row],[Employee]],[1]!Expense_Data[#Data],14,0)</f>
        <v>cory.cummings@twavelead.com</v>
      </c>
      <c r="K3985" s="68">
        <v>45552</v>
      </c>
    </row>
    <row r="3986" spans="1:11" hidden="1" x14ac:dyDescent="0.25">
      <c r="A3986" s="61" t="s">
        <v>294</v>
      </c>
      <c r="B3986" s="61" t="s">
        <v>14496</v>
      </c>
      <c r="C3986" s="50">
        <v>478.67</v>
      </c>
      <c r="D3986" s="66">
        <v>45551</v>
      </c>
      <c r="E3986" s="61" t="s">
        <v>13870</v>
      </c>
      <c r="F3986" s="61"/>
      <c r="G3986" s="61" t="str">
        <f>VLOOKUP(Corrections[[#This Row],[Employee]],'[1]Management Hierarchy Report'!$A$2:$C$3607, 3, 0)</f>
        <v>Bruce Maxwell</v>
      </c>
      <c r="H3986" s="48" t="s">
        <v>13872</v>
      </c>
      <c r="I3986" s="61" t="s">
        <v>70</v>
      </c>
      <c r="J3986" s="61" t="str">
        <f>VLOOKUP(Corrections[[#This Row],[Employee]],[1]!Expense_Data[#Data],14,0)</f>
        <v>cory.cummings@twavelead.com</v>
      </c>
      <c r="K3986" s="68">
        <v>45552</v>
      </c>
    </row>
    <row r="3987" spans="1:11" hidden="1" x14ac:dyDescent="0.25">
      <c r="A3987" s="61" t="s">
        <v>767</v>
      </c>
      <c r="B3987" s="61" t="s">
        <v>14502</v>
      </c>
      <c r="C3987" s="50">
        <v>210.18</v>
      </c>
      <c r="D3987" s="66">
        <v>45538</v>
      </c>
      <c r="E3987" s="61" t="s">
        <v>13870</v>
      </c>
      <c r="F3987" s="61"/>
      <c r="G3987" s="61" t="str">
        <f>VLOOKUP(Corrections[[#This Row],[Employee]],'[1]Management Hierarchy Report'!$A$2:$C$3607, 3, 0)</f>
        <v>Ricky Doyle</v>
      </c>
      <c r="H3987" s="48" t="s">
        <v>13872</v>
      </c>
      <c r="I3987" s="61" t="s">
        <v>70</v>
      </c>
      <c r="J3987" s="61" t="str">
        <f>VLOOKUP(Corrections[[#This Row],[Employee]],[1]!Expense_Data[#Data],14,0)</f>
        <v>SL79@tidalwaveautospa.com</v>
      </c>
      <c r="K3987" s="68">
        <v>45552</v>
      </c>
    </row>
    <row r="3988" spans="1:11" hidden="1" x14ac:dyDescent="0.25">
      <c r="A3988" s="61" t="s">
        <v>1429</v>
      </c>
      <c r="B3988" s="61" t="s">
        <v>14520</v>
      </c>
      <c r="C3988" s="50">
        <v>693.46</v>
      </c>
      <c r="D3988" s="66">
        <v>45538</v>
      </c>
      <c r="E3988" s="61" t="s">
        <v>13870</v>
      </c>
      <c r="F3988" s="61"/>
      <c r="G3988" s="61" t="str">
        <f>VLOOKUP(Corrections[[#This Row],[Employee]],'[1]Management Hierarchy Report'!$A$2:$C$3607, 3, 0)</f>
        <v>Ricky Doyle</v>
      </c>
      <c r="H3988" s="48" t="s">
        <v>13872</v>
      </c>
      <c r="I3988" s="61" t="s">
        <v>70</v>
      </c>
      <c r="J3988" s="61" t="str">
        <f>VLOOKUP(Corrections[[#This Row],[Employee]],[1]!Expense_Data[#Data],14,0)</f>
        <v>SL117@tidalwaveautospa.com</v>
      </c>
      <c r="K3988" s="68">
        <v>45552</v>
      </c>
    </row>
    <row r="3989" spans="1:11" hidden="1" x14ac:dyDescent="0.25">
      <c r="A3989" s="61" t="s">
        <v>534</v>
      </c>
      <c r="B3989" s="61" t="s">
        <v>14508</v>
      </c>
      <c r="C3989" s="50">
        <v>3.85</v>
      </c>
      <c r="D3989" s="66">
        <v>45504</v>
      </c>
      <c r="E3989" s="61" t="s">
        <v>13082</v>
      </c>
      <c r="F3989" s="61"/>
      <c r="G3989" s="61" t="str">
        <f>VLOOKUP(Corrections[[#This Row],[Employee]],'[1]Management Hierarchy Report'!$A$2:$C$3607, 3, 0)</f>
        <v>Steven Kyriazis</v>
      </c>
      <c r="H3989" s="48" t="s">
        <v>77</v>
      </c>
      <c r="I3989" s="61" t="s">
        <v>70</v>
      </c>
      <c r="J3989" s="61" t="str">
        <f>VLOOKUP(Corrections[[#This Row],[Employee]],[1]!Expense_Data[#Data],14,0)</f>
        <v>SL57@tidalwaveautospa.com</v>
      </c>
      <c r="K3989" s="68">
        <v>45552</v>
      </c>
    </row>
    <row r="3990" spans="1:11" hidden="1" x14ac:dyDescent="0.25">
      <c r="A3990" s="61" t="s">
        <v>14028</v>
      </c>
      <c r="B3990" s="61" t="s">
        <v>14029</v>
      </c>
      <c r="C3990" s="50">
        <v>190</v>
      </c>
      <c r="D3990" s="66">
        <v>45517</v>
      </c>
      <c r="E3990" s="61" t="s">
        <v>268</v>
      </c>
      <c r="F3990" s="61"/>
      <c r="G3990" s="61" t="str">
        <f>VLOOKUP(Corrections[[#This Row],[Employee]],'[1]Management Hierarchy Report'!$A$2:$C$3607, 3, 0)</f>
        <v>Adam Hicks</v>
      </c>
      <c r="H3990" s="48" t="s">
        <v>268</v>
      </c>
      <c r="I3990" s="61" t="s">
        <v>70</v>
      </c>
      <c r="J3990" s="61" t="e">
        <f>VLOOKUP(Corrections[[#This Row],[Employee]],[1]!Expense_Data[#Data],14,0)</f>
        <v>#N/A</v>
      </c>
      <c r="K3990" s="68">
        <v>45552</v>
      </c>
    </row>
    <row r="3991" spans="1:11" hidden="1" x14ac:dyDescent="0.25">
      <c r="A3991" s="61" t="s">
        <v>1530</v>
      </c>
      <c r="B3991" s="61" t="s">
        <v>14518</v>
      </c>
      <c r="C3991" s="50">
        <v>467.53</v>
      </c>
      <c r="D3991" s="66">
        <v>45539</v>
      </c>
      <c r="E3991" s="61" t="s">
        <v>13870</v>
      </c>
      <c r="F3991" s="61"/>
      <c r="G3991" s="61" t="str">
        <f>VLOOKUP(Corrections[[#This Row],[Employee]],'[1]Management Hierarchy Report'!$A$2:$C$3607, 3, 0)</f>
        <v>David Foster</v>
      </c>
      <c r="H3991" s="48" t="s">
        <v>13872</v>
      </c>
      <c r="I3991" s="61" t="s">
        <v>70</v>
      </c>
      <c r="J3991" s="61" t="str">
        <f>VLOOKUP(Corrections[[#This Row],[Employee]],[1]!Expense_Data[#Data],14,0)</f>
        <v>SL121@tidalwaveautospa.com</v>
      </c>
      <c r="K3991" s="68">
        <v>45552</v>
      </c>
    </row>
    <row r="3992" spans="1:11" hidden="1" x14ac:dyDescent="0.25">
      <c r="A3992" s="61" t="s">
        <v>14223</v>
      </c>
      <c r="B3992" s="61" t="s">
        <v>14405</v>
      </c>
      <c r="C3992" s="50">
        <v>230.14</v>
      </c>
      <c r="D3992" s="66">
        <v>45538</v>
      </c>
      <c r="E3992" s="61" t="s">
        <v>13828</v>
      </c>
      <c r="F3992" s="61"/>
      <c r="G3992" s="61" t="str">
        <f>VLOOKUP(Corrections[[#This Row],[Employee]],'[1]Management Hierarchy Report'!$A$2:$C$3607, 3, 0)</f>
        <v>Michael Dodge</v>
      </c>
      <c r="H3992" s="48" t="s">
        <v>77</v>
      </c>
      <c r="I3992" s="61" t="s">
        <v>70</v>
      </c>
      <c r="J3992" s="61" t="str">
        <f>VLOOKUP(Corrections[[#This Row],[Employee]],[1]!Expense_Data[#Data],14,0)</f>
        <v>jackson.mcdowell@tidalwaveautospa.com</v>
      </c>
      <c r="K3992" s="68">
        <v>45552</v>
      </c>
    </row>
    <row r="3993" spans="1:11" hidden="1" x14ac:dyDescent="0.25">
      <c r="A3993" s="61" t="s">
        <v>554</v>
      </c>
      <c r="B3993" s="61" t="s">
        <v>14507</v>
      </c>
      <c r="C3993" s="50">
        <v>1305.02</v>
      </c>
      <c r="D3993" s="66">
        <v>45542</v>
      </c>
      <c r="E3993" s="61" t="s">
        <v>13870</v>
      </c>
      <c r="F3993" s="61"/>
      <c r="G3993" s="61" t="str">
        <f>VLOOKUP(Corrections[[#This Row],[Employee]],'[1]Management Hierarchy Report'!$A$2:$C$3607, 3, 0)</f>
        <v>Gary Bradley</v>
      </c>
      <c r="H3993" s="48" t="s">
        <v>13872</v>
      </c>
      <c r="I3993" s="61" t="s">
        <v>70</v>
      </c>
      <c r="J3993" s="61" t="str">
        <f>VLOOKUP(Corrections[[#This Row],[Employee]],[1]!Expense_Data[#Data],14,0)</f>
        <v>SL24@tidalwaveautospa.com</v>
      </c>
      <c r="K3993" s="68">
        <v>45552</v>
      </c>
    </row>
    <row r="3994" spans="1:11" hidden="1" x14ac:dyDescent="0.25">
      <c r="A3994" s="61" t="s">
        <v>138</v>
      </c>
      <c r="B3994" s="61" t="s">
        <v>699</v>
      </c>
      <c r="C3994" s="50">
        <v>42.83</v>
      </c>
      <c r="D3994" s="66">
        <v>45356</v>
      </c>
      <c r="E3994" s="61" t="s">
        <v>12978</v>
      </c>
      <c r="F3994" s="61"/>
      <c r="G3994" s="61" t="str">
        <f>VLOOKUP(Corrections[[#This Row],[Employee]],'[1]Management Hierarchy Report'!$A$2:$C$3607, 3, 0)</f>
        <v>Kyle Rovansek</v>
      </c>
      <c r="H3994" s="48" t="s">
        <v>77</v>
      </c>
      <c r="I3994" s="61" t="s">
        <v>70</v>
      </c>
      <c r="J3994" s="61" t="str">
        <f>VLOOKUP(Corrections[[#This Row],[Employee]],[1]!Expense_Data[#Data],14,0)</f>
        <v>SL51@tidalwaveautospa.com</v>
      </c>
      <c r="K3994" s="68">
        <v>45552</v>
      </c>
    </row>
    <row r="3995" spans="1:11" hidden="1" x14ac:dyDescent="0.25">
      <c r="A3995" s="61" t="s">
        <v>138</v>
      </c>
      <c r="B3995" s="61" t="s">
        <v>699</v>
      </c>
      <c r="C3995" s="50">
        <v>54.51</v>
      </c>
      <c r="D3995" s="66">
        <v>45360</v>
      </c>
      <c r="E3995" s="61" t="s">
        <v>12978</v>
      </c>
      <c r="F3995" s="61"/>
      <c r="G3995" s="61" t="str">
        <f>VLOOKUP(Corrections[[#This Row],[Employee]],'[1]Management Hierarchy Report'!$A$2:$C$3607, 3, 0)</f>
        <v>Kyle Rovansek</v>
      </c>
      <c r="H3995" s="48" t="s">
        <v>77</v>
      </c>
      <c r="I3995" s="61" t="s">
        <v>70</v>
      </c>
      <c r="J3995" s="61" t="str">
        <f>VLOOKUP(Corrections[[#This Row],[Employee]],[1]!Expense_Data[#Data],14,0)</f>
        <v>SL51@tidalwaveautospa.com</v>
      </c>
      <c r="K3995" s="68">
        <v>45552</v>
      </c>
    </row>
    <row r="3996" spans="1:11" hidden="1" x14ac:dyDescent="0.25">
      <c r="A3996" s="61" t="s">
        <v>138</v>
      </c>
      <c r="B3996" s="61" t="s">
        <v>699</v>
      </c>
      <c r="C3996" s="50">
        <v>106.57</v>
      </c>
      <c r="D3996" s="66">
        <v>45362</v>
      </c>
      <c r="E3996" s="61" t="s">
        <v>12978</v>
      </c>
      <c r="F3996" s="61"/>
      <c r="G3996" s="61" t="str">
        <f>VLOOKUP(Corrections[[#This Row],[Employee]],'[1]Management Hierarchy Report'!$A$2:$C$3607, 3, 0)</f>
        <v>Kyle Rovansek</v>
      </c>
      <c r="H3996" s="48" t="s">
        <v>77</v>
      </c>
      <c r="I3996" s="61" t="s">
        <v>70</v>
      </c>
      <c r="J3996" s="61" t="str">
        <f>VLOOKUP(Corrections[[#This Row],[Employee]],[1]!Expense_Data[#Data],14,0)</f>
        <v>SL51@tidalwaveautospa.com</v>
      </c>
      <c r="K3996" s="68">
        <v>45552</v>
      </c>
    </row>
    <row r="3997" spans="1:11" hidden="1" x14ac:dyDescent="0.25">
      <c r="A3997" s="61" t="s">
        <v>138</v>
      </c>
      <c r="B3997" s="61" t="s">
        <v>699</v>
      </c>
      <c r="C3997" s="50">
        <v>63.95</v>
      </c>
      <c r="D3997" s="66">
        <v>45363</v>
      </c>
      <c r="E3997" s="61" t="s">
        <v>12978</v>
      </c>
      <c r="F3997" s="61"/>
      <c r="G3997" s="61" t="str">
        <f>VLOOKUP(Corrections[[#This Row],[Employee]],'[1]Management Hierarchy Report'!$A$2:$C$3607, 3, 0)</f>
        <v>Kyle Rovansek</v>
      </c>
      <c r="H3997" s="48" t="s">
        <v>77</v>
      </c>
      <c r="I3997" s="61" t="s">
        <v>70</v>
      </c>
      <c r="J3997" s="61" t="str">
        <f>VLOOKUP(Corrections[[#This Row],[Employee]],[1]!Expense_Data[#Data],14,0)</f>
        <v>SL51@tidalwaveautospa.com</v>
      </c>
      <c r="K3997" s="68">
        <v>45552</v>
      </c>
    </row>
    <row r="3998" spans="1:11" hidden="1" x14ac:dyDescent="0.25">
      <c r="A3998" s="61" t="s">
        <v>138</v>
      </c>
      <c r="B3998" s="61" t="s">
        <v>699</v>
      </c>
      <c r="C3998" s="50">
        <v>120.15</v>
      </c>
      <c r="D3998" s="66">
        <v>45391</v>
      </c>
      <c r="E3998" s="61" t="s">
        <v>12978</v>
      </c>
      <c r="F3998" s="61"/>
      <c r="G3998" s="61" t="str">
        <f>VLOOKUP(Corrections[[#This Row],[Employee]],'[1]Management Hierarchy Report'!$A$2:$C$3607, 3, 0)</f>
        <v>Kyle Rovansek</v>
      </c>
      <c r="H3998" s="48" t="s">
        <v>77</v>
      </c>
      <c r="I3998" s="61" t="s">
        <v>70</v>
      </c>
      <c r="J3998" s="61" t="str">
        <f>VLOOKUP(Corrections[[#This Row],[Employee]],[1]!Expense_Data[#Data],14,0)</f>
        <v>SL51@tidalwaveautospa.com</v>
      </c>
      <c r="K3998" s="68">
        <v>45552</v>
      </c>
    </row>
    <row r="3999" spans="1:11" hidden="1" x14ac:dyDescent="0.25">
      <c r="A3999" s="61" t="s">
        <v>138</v>
      </c>
      <c r="B3999" s="61" t="s">
        <v>698</v>
      </c>
      <c r="C3999" s="50">
        <v>522.80999999999995</v>
      </c>
      <c r="D3999" s="66">
        <v>45377</v>
      </c>
      <c r="E3999" s="61" t="s">
        <v>13082</v>
      </c>
      <c r="F3999" s="61"/>
      <c r="G3999" s="61" t="str">
        <f>VLOOKUP(Corrections[[#This Row],[Employee]],'[1]Management Hierarchy Report'!$A$2:$C$3607, 3, 0)</f>
        <v>Kyle Rovansek</v>
      </c>
      <c r="H3999" s="48" t="s">
        <v>77</v>
      </c>
      <c r="I3999" s="61" t="s">
        <v>70</v>
      </c>
      <c r="J3999" s="61" t="str">
        <f>VLOOKUP(Corrections[[#This Row],[Employee]],[1]!Expense_Data[#Data],14,0)</f>
        <v>SL51@tidalwaveautospa.com</v>
      </c>
      <c r="K3999" s="68">
        <v>45552</v>
      </c>
    </row>
    <row r="4000" spans="1:11" hidden="1" x14ac:dyDescent="0.25">
      <c r="A4000" s="61" t="s">
        <v>138</v>
      </c>
      <c r="B4000" s="61" t="s">
        <v>698</v>
      </c>
      <c r="C4000" s="50">
        <v>33.43</v>
      </c>
      <c r="D4000" s="66">
        <v>45392</v>
      </c>
      <c r="E4000" s="61" t="s">
        <v>13082</v>
      </c>
      <c r="F4000" s="61"/>
      <c r="G4000" s="61" t="str">
        <f>VLOOKUP(Corrections[[#This Row],[Employee]],'[1]Management Hierarchy Report'!$A$2:$C$3607, 3, 0)</f>
        <v>Kyle Rovansek</v>
      </c>
      <c r="H4000" s="48" t="s">
        <v>77</v>
      </c>
      <c r="I4000" s="61" t="s">
        <v>70</v>
      </c>
      <c r="J4000" s="61" t="str">
        <f>VLOOKUP(Corrections[[#This Row],[Employee]],[1]!Expense_Data[#Data],14,0)</f>
        <v>SL51@tidalwaveautospa.com</v>
      </c>
      <c r="K4000" s="68">
        <v>45552</v>
      </c>
    </row>
    <row r="4001" spans="1:11" hidden="1" x14ac:dyDescent="0.25">
      <c r="A4001" s="61" t="s">
        <v>138</v>
      </c>
      <c r="B4001" s="61" t="s">
        <v>14061</v>
      </c>
      <c r="C4001" s="50">
        <v>139.27000000000001</v>
      </c>
      <c r="D4001" s="66">
        <v>45453</v>
      </c>
      <c r="E4001" s="61" t="s">
        <v>12978</v>
      </c>
      <c r="F4001" s="61"/>
      <c r="G4001" s="61" t="str">
        <f>VLOOKUP(Corrections[[#This Row],[Employee]],'[1]Management Hierarchy Report'!$A$2:$C$3607, 3, 0)</f>
        <v>Kyle Rovansek</v>
      </c>
      <c r="H4001" s="48" t="s">
        <v>77</v>
      </c>
      <c r="I4001" s="61" t="s">
        <v>70</v>
      </c>
      <c r="J4001" s="61" t="str">
        <f>VLOOKUP(Corrections[[#This Row],[Employee]],[1]!Expense_Data[#Data],14,0)</f>
        <v>SL51@tidalwaveautospa.com</v>
      </c>
      <c r="K4001" s="68">
        <v>45552</v>
      </c>
    </row>
    <row r="4002" spans="1:11" hidden="1" x14ac:dyDescent="0.25">
      <c r="A4002" s="61" t="s">
        <v>138</v>
      </c>
      <c r="B4002" s="61" t="s">
        <v>14061</v>
      </c>
      <c r="C4002" s="57">
        <v>61.76</v>
      </c>
      <c r="D4002" s="66">
        <v>45453</v>
      </c>
      <c r="E4002" s="61" t="s">
        <v>12978</v>
      </c>
      <c r="F4002" s="61"/>
      <c r="G4002" s="61" t="str">
        <f>VLOOKUP(Corrections[[#This Row],[Employee]],'[1]Management Hierarchy Report'!$A$2:$C$3607, 3, 0)</f>
        <v>Kyle Rovansek</v>
      </c>
      <c r="H4002" s="48" t="s">
        <v>77</v>
      </c>
      <c r="I4002" s="61" t="s">
        <v>70</v>
      </c>
      <c r="J4002" s="61" t="str">
        <f>VLOOKUP(Corrections[[#This Row],[Employee]],[1]!Expense_Data[#Data],14,0)</f>
        <v>SL51@tidalwaveautospa.com</v>
      </c>
      <c r="K4002" s="68">
        <v>45552</v>
      </c>
    </row>
    <row r="4003" spans="1:11" hidden="1" x14ac:dyDescent="0.25">
      <c r="A4003" s="61" t="s">
        <v>138</v>
      </c>
      <c r="B4003" s="61" t="s">
        <v>14061</v>
      </c>
      <c r="C4003" s="57">
        <v>70.48</v>
      </c>
      <c r="D4003" s="66">
        <v>45455</v>
      </c>
      <c r="E4003" s="61" t="s">
        <v>12978</v>
      </c>
      <c r="F4003" s="61"/>
      <c r="G4003" s="61" t="str">
        <f>VLOOKUP(Corrections[[#This Row],[Employee]],'[1]Management Hierarchy Report'!$A$2:$C$3607, 3, 0)</f>
        <v>Kyle Rovansek</v>
      </c>
      <c r="H4003" s="48" t="s">
        <v>77</v>
      </c>
      <c r="I4003" s="61" t="s">
        <v>70</v>
      </c>
      <c r="J4003" s="61" t="str">
        <f>VLOOKUP(Corrections[[#This Row],[Employee]],[1]!Expense_Data[#Data],14,0)</f>
        <v>SL51@tidalwaveautospa.com</v>
      </c>
      <c r="K4003" s="68">
        <v>45552</v>
      </c>
    </row>
    <row r="4004" spans="1:11" hidden="1" x14ac:dyDescent="0.25">
      <c r="A4004" s="61" t="s">
        <v>138</v>
      </c>
      <c r="B4004" s="61" t="s">
        <v>14061</v>
      </c>
      <c r="C4004" s="57">
        <v>7.93</v>
      </c>
      <c r="D4004" s="66">
        <v>45459</v>
      </c>
      <c r="E4004" s="61" t="s">
        <v>13082</v>
      </c>
      <c r="F4004" s="61"/>
      <c r="G4004" s="61" t="str">
        <f>VLOOKUP(Corrections[[#This Row],[Employee]],'[1]Management Hierarchy Report'!$A$2:$C$3607, 3, 0)</f>
        <v>Kyle Rovansek</v>
      </c>
      <c r="H4004" s="48" t="s">
        <v>77</v>
      </c>
      <c r="I4004" s="61" t="s">
        <v>70</v>
      </c>
      <c r="J4004" s="61" t="str">
        <f>VLOOKUP(Corrections[[#This Row],[Employee]],[1]!Expense_Data[#Data],14,0)</f>
        <v>SL51@tidalwaveautospa.com</v>
      </c>
      <c r="K4004" s="68">
        <v>45552</v>
      </c>
    </row>
    <row r="4005" spans="1:11" hidden="1" x14ac:dyDescent="0.25">
      <c r="A4005" s="61" t="s">
        <v>138</v>
      </c>
      <c r="B4005" s="61" t="s">
        <v>14061</v>
      </c>
      <c r="C4005" s="50">
        <v>190.77</v>
      </c>
      <c r="D4005" s="66">
        <v>45462</v>
      </c>
      <c r="E4005" s="61" t="s">
        <v>12978</v>
      </c>
      <c r="F4005" s="61"/>
      <c r="G4005" s="61" t="str">
        <f>VLOOKUP(Corrections[[#This Row],[Employee]],'[1]Management Hierarchy Report'!$A$2:$C$3607, 3, 0)</f>
        <v>Kyle Rovansek</v>
      </c>
      <c r="H4005" s="48" t="s">
        <v>77</v>
      </c>
      <c r="I4005" s="61" t="s">
        <v>70</v>
      </c>
      <c r="J4005" s="61" t="str">
        <f>VLOOKUP(Corrections[[#This Row],[Employee]],[1]!Expense_Data[#Data],14,0)</f>
        <v>SL51@tidalwaveautospa.com</v>
      </c>
      <c r="K4005" s="68">
        <v>45552</v>
      </c>
    </row>
    <row r="4006" spans="1:11" hidden="1" x14ac:dyDescent="0.25">
      <c r="A4006" s="61" t="s">
        <v>138</v>
      </c>
      <c r="B4006" s="61" t="s">
        <v>14061</v>
      </c>
      <c r="C4006" s="50">
        <v>24.66</v>
      </c>
      <c r="D4006" s="66">
        <v>45468</v>
      </c>
      <c r="E4006" s="61" t="s">
        <v>13082</v>
      </c>
      <c r="F4006" s="61"/>
      <c r="G4006" s="61" t="str">
        <f>VLOOKUP(Corrections[[#This Row],[Employee]],'[1]Management Hierarchy Report'!$A$2:$C$3607, 3, 0)</f>
        <v>Kyle Rovansek</v>
      </c>
      <c r="H4006" s="48" t="s">
        <v>77</v>
      </c>
      <c r="I4006" s="61" t="s">
        <v>70</v>
      </c>
      <c r="J4006" s="61" t="str">
        <f>VLOOKUP(Corrections[[#This Row],[Employee]],[1]!Expense_Data[#Data],14,0)</f>
        <v>SL51@tidalwaveautospa.com</v>
      </c>
      <c r="K4006" s="68">
        <v>45552</v>
      </c>
    </row>
    <row r="4007" spans="1:11" hidden="1" x14ac:dyDescent="0.25">
      <c r="A4007" s="61" t="s">
        <v>138</v>
      </c>
      <c r="B4007" s="61" t="s">
        <v>14061</v>
      </c>
      <c r="C4007" s="50">
        <v>140.47999999999999</v>
      </c>
      <c r="D4007" s="66">
        <v>45472</v>
      </c>
      <c r="E4007" s="61" t="s">
        <v>12978</v>
      </c>
      <c r="F4007" s="61"/>
      <c r="G4007" s="61" t="str">
        <f>VLOOKUP(Corrections[[#This Row],[Employee]],'[1]Management Hierarchy Report'!$A$2:$C$3607, 3, 0)</f>
        <v>Kyle Rovansek</v>
      </c>
      <c r="H4007" s="48" t="s">
        <v>77</v>
      </c>
      <c r="I4007" s="61" t="s">
        <v>70</v>
      </c>
      <c r="J4007" s="61" t="str">
        <f>VLOOKUP(Corrections[[#This Row],[Employee]],[1]!Expense_Data[#Data],14,0)</f>
        <v>SL51@tidalwaveautospa.com</v>
      </c>
      <c r="K4007" s="68">
        <v>45552</v>
      </c>
    </row>
    <row r="4008" spans="1:11" hidden="1" x14ac:dyDescent="0.25">
      <c r="A4008" s="61" t="s">
        <v>138</v>
      </c>
      <c r="B4008" s="61" t="s">
        <v>14060</v>
      </c>
      <c r="C4008" s="50">
        <v>437.07</v>
      </c>
      <c r="D4008" s="66">
        <v>45476</v>
      </c>
      <c r="E4008" s="61" t="s">
        <v>521</v>
      </c>
      <c r="F4008" s="61"/>
      <c r="G4008" s="61" t="str">
        <f>VLOOKUP(Corrections[[#This Row],[Employee]],'[1]Management Hierarchy Report'!$A$2:$C$3607, 3, 0)</f>
        <v>Kyle Rovansek</v>
      </c>
      <c r="H4008" s="48" t="s">
        <v>77</v>
      </c>
      <c r="I4008" s="61" t="s">
        <v>70</v>
      </c>
      <c r="J4008" s="61" t="str">
        <f>VLOOKUP(Corrections[[#This Row],[Employee]],[1]!Expense_Data[#Data],14,0)</f>
        <v>SL51@tidalwaveautospa.com</v>
      </c>
      <c r="K4008" s="68">
        <v>45552</v>
      </c>
    </row>
    <row r="4009" spans="1:11" hidden="1" x14ac:dyDescent="0.25">
      <c r="A4009" s="61" t="s">
        <v>138</v>
      </c>
      <c r="B4009" s="61" t="s">
        <v>14060</v>
      </c>
      <c r="C4009" s="50">
        <v>258.58999999999997</v>
      </c>
      <c r="D4009" s="66">
        <v>45488</v>
      </c>
      <c r="E4009" s="61" t="s">
        <v>12978</v>
      </c>
      <c r="F4009" s="61"/>
      <c r="G4009" s="61" t="str">
        <f>VLOOKUP(Corrections[[#This Row],[Employee]],'[1]Management Hierarchy Report'!$A$2:$C$3607, 3, 0)</f>
        <v>Kyle Rovansek</v>
      </c>
      <c r="H4009" s="48" t="s">
        <v>77</v>
      </c>
      <c r="I4009" s="61" t="s">
        <v>70</v>
      </c>
      <c r="J4009" s="61" t="str">
        <f>VLOOKUP(Corrections[[#This Row],[Employee]],[1]!Expense_Data[#Data],14,0)</f>
        <v>SL51@tidalwaveautospa.com</v>
      </c>
      <c r="K4009" s="68">
        <v>45552</v>
      </c>
    </row>
    <row r="4010" spans="1:11" hidden="1" x14ac:dyDescent="0.25">
      <c r="A4010" s="61" t="s">
        <v>11564</v>
      </c>
      <c r="B4010" s="61" t="s">
        <v>14493</v>
      </c>
      <c r="C4010" s="50">
        <v>400</v>
      </c>
      <c r="D4010" s="66">
        <v>45532</v>
      </c>
      <c r="E4010" s="61" t="s">
        <v>13870</v>
      </c>
      <c r="F4010" s="61"/>
      <c r="G4010" s="61" t="str">
        <f>VLOOKUP(Corrections[[#This Row],[Employee]],'[1]Management Hierarchy Report'!$A$2:$C$3607, 3, 0)</f>
        <v>Derek Schillinger</v>
      </c>
      <c r="H4010" s="48" t="s">
        <v>13872</v>
      </c>
      <c r="I4010" s="61" t="s">
        <v>70</v>
      </c>
      <c r="J4010" s="61" t="str">
        <f>VLOOKUP(Corrections[[#This Row],[Employee]],[1]!Expense_Data[#Data],14,0)</f>
        <v>SL316@tidalwaveautospa.com</v>
      </c>
      <c r="K4010" s="68">
        <v>45552</v>
      </c>
    </row>
    <row r="4011" spans="1:11" hidden="1" x14ac:dyDescent="0.25">
      <c r="A4011" s="61" t="s">
        <v>11564</v>
      </c>
      <c r="B4011" s="61" t="s">
        <v>14489</v>
      </c>
      <c r="C4011" s="50">
        <v>2.6</v>
      </c>
      <c r="D4011" s="66">
        <v>45485</v>
      </c>
      <c r="E4011" s="61" t="s">
        <v>13082</v>
      </c>
      <c r="F4011" s="61"/>
      <c r="G4011" s="61" t="str">
        <f>VLOOKUP(Corrections[[#This Row],[Employee]],'[1]Management Hierarchy Report'!$A$2:$C$3607, 3, 0)</f>
        <v>Derek Schillinger</v>
      </c>
      <c r="H4011" s="48" t="s">
        <v>77</v>
      </c>
      <c r="I4011" s="61" t="s">
        <v>70</v>
      </c>
      <c r="J4011" s="61" t="str">
        <f>VLOOKUP(Corrections[[#This Row],[Employee]],[1]!Expense_Data[#Data],14,0)</f>
        <v>SL316@tidalwaveautospa.com</v>
      </c>
      <c r="K4011" s="68">
        <v>45552</v>
      </c>
    </row>
    <row r="4012" spans="1:11" hidden="1" x14ac:dyDescent="0.25">
      <c r="A4012" s="61" t="s">
        <v>612</v>
      </c>
      <c r="B4012" s="61" t="s">
        <v>14500</v>
      </c>
      <c r="C4012" s="50">
        <v>1171.78</v>
      </c>
      <c r="D4012" s="66">
        <v>45545</v>
      </c>
      <c r="E4012" s="61" t="s">
        <v>13870</v>
      </c>
      <c r="F4012" s="61"/>
      <c r="G4012" s="61" t="str">
        <f>VLOOKUP(Corrections[[#This Row],[Employee]],'[1]Management Hierarchy Report'!$A$2:$C$3607, 3, 0)</f>
        <v>Joe Chavez</v>
      </c>
      <c r="H4012" s="48" t="s">
        <v>13872</v>
      </c>
      <c r="I4012" s="61" t="s">
        <v>70</v>
      </c>
      <c r="J4012" s="61" t="str">
        <f>VLOOKUP(Corrections[[#This Row],[Employee]],[1]!Expense_Data[#Data],14,0)</f>
        <v>SL239@tidalwaveautospa.com</v>
      </c>
      <c r="K4012" s="68">
        <v>45552</v>
      </c>
    </row>
    <row r="4013" spans="1:11" hidden="1" x14ac:dyDescent="0.25">
      <c r="A4013" s="61" t="s">
        <v>10487</v>
      </c>
      <c r="B4013" s="61" t="s">
        <v>14519</v>
      </c>
      <c r="C4013" s="50">
        <v>11.77</v>
      </c>
      <c r="D4013" s="66">
        <v>45525</v>
      </c>
      <c r="E4013" s="61" t="s">
        <v>13082</v>
      </c>
      <c r="F4013" s="61"/>
      <c r="G4013" s="61" t="str">
        <f>VLOOKUP(Corrections[[#This Row],[Employee]],'[1]Management Hierarchy Report'!$A$2:$C$3607, 3, 0)</f>
        <v>Kyle Rovansek</v>
      </c>
      <c r="H4013" s="48" t="s">
        <v>77</v>
      </c>
      <c r="I4013" s="61" t="s">
        <v>70</v>
      </c>
      <c r="J4013" s="61" t="str">
        <f>VLOOKUP(Corrections[[#This Row],[Employee]],[1]!Expense_Data[#Data],14,0)</f>
        <v>SL107@tidalwaveautospa.com</v>
      </c>
      <c r="K4013" s="68">
        <v>45552</v>
      </c>
    </row>
    <row r="4014" spans="1:11" hidden="1" x14ac:dyDescent="0.25">
      <c r="A4014" s="61" t="s">
        <v>529</v>
      </c>
      <c r="B4014" s="61" t="s">
        <v>14115</v>
      </c>
      <c r="C4014" s="50">
        <v>241.62</v>
      </c>
      <c r="D4014" s="66">
        <v>45521</v>
      </c>
      <c r="E4014" s="61" t="s">
        <v>268</v>
      </c>
      <c r="F4014" s="61"/>
      <c r="G4014" s="61" t="str">
        <f>VLOOKUP(Corrections[[#This Row],[Employee]],'[1]Management Hierarchy Report'!$A$2:$C$3607, 3, 0)</f>
        <v>Gary Bradley</v>
      </c>
      <c r="H4014" s="48" t="s">
        <v>268</v>
      </c>
      <c r="I4014" s="61" t="s">
        <v>70</v>
      </c>
      <c r="J4014" s="61" t="str">
        <f>VLOOKUP(Corrections[[#This Row],[Employee]],[1]!Expense_Data[#Data],14,0)</f>
        <v>SL31@tidalwaveautospa.com</v>
      </c>
      <c r="K4014" s="68">
        <v>45552</v>
      </c>
    </row>
    <row r="4015" spans="1:11" hidden="1" x14ac:dyDescent="0.25">
      <c r="A4015" s="61" t="s">
        <v>98</v>
      </c>
      <c r="B4015" s="61" t="s">
        <v>14492</v>
      </c>
      <c r="C4015" s="50">
        <v>462</v>
      </c>
      <c r="D4015" s="66">
        <v>45497</v>
      </c>
      <c r="E4015" s="61" t="s">
        <v>521</v>
      </c>
      <c r="F4015" s="61"/>
      <c r="G4015" s="61" t="str">
        <f>VLOOKUP(Corrections[[#This Row],[Employee]],'[1]Management Hierarchy Report'!$A$2:$C$3607, 3, 0)</f>
        <v>Steven Kyriazis</v>
      </c>
      <c r="H4015" s="48" t="s">
        <v>77</v>
      </c>
      <c r="I4015" s="61" t="s">
        <v>70</v>
      </c>
      <c r="J4015" s="61" t="str">
        <f>VLOOKUP(Corrections[[#This Row],[Employee]],[1]!Expense_Data[#Data],14,0)</f>
        <v>SL234@tidalwaveautospa.com</v>
      </c>
      <c r="K4015" s="68">
        <v>45552</v>
      </c>
    </row>
    <row r="4016" spans="1:11" hidden="1" x14ac:dyDescent="0.25">
      <c r="A4016" s="61" t="s">
        <v>623</v>
      </c>
      <c r="B4016" s="61" t="s">
        <v>14503</v>
      </c>
      <c r="C4016" s="50">
        <v>514.01</v>
      </c>
      <c r="D4016" s="66">
        <v>45540</v>
      </c>
      <c r="E4016" s="61" t="s">
        <v>13870</v>
      </c>
      <c r="F4016" s="61"/>
      <c r="G4016" s="61" t="str">
        <f>VLOOKUP(Corrections[[#This Row],[Employee]],'[1]Management Hierarchy Report'!$A$2:$C$3607, 3, 0)</f>
        <v>Joe Chavez</v>
      </c>
      <c r="H4016" s="48" t="s">
        <v>13872</v>
      </c>
      <c r="I4016" s="61" t="s">
        <v>70</v>
      </c>
      <c r="J4016" s="61" t="str">
        <f>VLOOKUP(Corrections[[#This Row],[Employee]],[1]!Expense_Data[#Data],14,0)</f>
        <v>SL317@tidalwaveautospa.com</v>
      </c>
      <c r="K4016" s="68">
        <v>45552</v>
      </c>
    </row>
    <row r="4017" spans="1:11" hidden="1" x14ac:dyDescent="0.25">
      <c r="A4017" s="61" t="s">
        <v>2546</v>
      </c>
      <c r="B4017" s="61" t="s">
        <v>14443</v>
      </c>
      <c r="C4017" s="50">
        <v>23.53</v>
      </c>
      <c r="D4017" s="66">
        <v>45502</v>
      </c>
      <c r="E4017" s="61" t="s">
        <v>13030</v>
      </c>
      <c r="F4017" s="61"/>
      <c r="G4017" s="61" t="str">
        <f>VLOOKUP(Corrections[[#This Row],[Employee]],'[1]Management Hierarchy Report'!$A$2:$C$3607, 3, 0)</f>
        <v>Steven Kyriazis</v>
      </c>
      <c r="H4017" s="48" t="s">
        <v>77</v>
      </c>
      <c r="I4017" s="61" t="s">
        <v>70</v>
      </c>
      <c r="J4017" s="61" t="str">
        <f>VLOOKUP(Corrections[[#This Row],[Employee]],[1]!Expense_Data[#Data],14,0)</f>
        <v>SL82@tidalwaveautospa.com</v>
      </c>
      <c r="K4017" s="68">
        <v>45552</v>
      </c>
    </row>
    <row r="4018" spans="1:11" hidden="1" x14ac:dyDescent="0.25">
      <c r="A4018" s="61" t="s">
        <v>2546</v>
      </c>
      <c r="B4018" s="61" t="s">
        <v>14443</v>
      </c>
      <c r="C4018" s="50">
        <v>37.909999999999997</v>
      </c>
      <c r="D4018" s="66">
        <v>45510</v>
      </c>
      <c r="E4018" s="61" t="s">
        <v>13030</v>
      </c>
      <c r="F4018" s="61"/>
      <c r="G4018" s="61" t="str">
        <f>VLOOKUP(Corrections[[#This Row],[Employee]],'[1]Management Hierarchy Report'!$A$2:$C$3607, 3, 0)</f>
        <v>Steven Kyriazis</v>
      </c>
      <c r="H4018" s="48" t="s">
        <v>77</v>
      </c>
      <c r="I4018" s="61" t="s">
        <v>70</v>
      </c>
      <c r="J4018" s="61" t="str">
        <f>VLOOKUP(Corrections[[#This Row],[Employee]],[1]!Expense_Data[#Data],14,0)</f>
        <v>SL82@tidalwaveautospa.com</v>
      </c>
      <c r="K4018" s="68">
        <v>45552</v>
      </c>
    </row>
    <row r="4019" spans="1:11" hidden="1" x14ac:dyDescent="0.25">
      <c r="A4019" s="61" t="s">
        <v>6845</v>
      </c>
      <c r="B4019" s="61" t="s">
        <v>14516</v>
      </c>
      <c r="C4019" s="50">
        <v>4935.97</v>
      </c>
      <c r="D4019" s="66">
        <v>45540</v>
      </c>
      <c r="E4019" s="61" t="s">
        <v>13870</v>
      </c>
      <c r="F4019" s="61"/>
      <c r="G4019" s="61" t="str">
        <f>VLOOKUP(Corrections[[#This Row],[Employee]],'[1]Management Hierarchy Report'!$A$2:$C$3607, 3, 0)</f>
        <v>Bruce Maxwell</v>
      </c>
      <c r="H4019" s="48" t="s">
        <v>13872</v>
      </c>
      <c r="I4019" s="61" t="s">
        <v>70</v>
      </c>
      <c r="J4019" s="61" t="str">
        <f>VLOOKUP(Corrections[[#This Row],[Employee]],[1]!Expense_Data[#Data],14,0)</f>
        <v>dodge@twavelead.com</v>
      </c>
      <c r="K4019" s="68">
        <v>45552</v>
      </c>
    </row>
    <row r="4020" spans="1:11" hidden="1" x14ac:dyDescent="0.25">
      <c r="A4020" s="61" t="s">
        <v>389</v>
      </c>
      <c r="B4020" s="61" t="s">
        <v>14509</v>
      </c>
      <c r="C4020" s="50">
        <v>13.32</v>
      </c>
      <c r="D4020" s="66">
        <v>45529</v>
      </c>
      <c r="E4020" s="61" t="s">
        <v>13828</v>
      </c>
      <c r="F4020" s="61" t="s">
        <v>14510</v>
      </c>
      <c r="G4020" s="61" t="str">
        <f>VLOOKUP(Corrections[[#This Row],[Employee]],'[1]Management Hierarchy Report'!$A$2:$C$3607, 3, 0)</f>
        <v>Steven Kyriazis</v>
      </c>
      <c r="H4020" s="48" t="s">
        <v>77</v>
      </c>
      <c r="I4020" s="61" t="s">
        <v>70</v>
      </c>
      <c r="J4020" s="61" t="str">
        <f>VLOOKUP(Corrections[[#This Row],[Employee]],[1]!Expense_Data[#Data],14,0)</f>
        <v>SL249@tidalwaveautospa.com</v>
      </c>
      <c r="K4020" s="68">
        <v>45552</v>
      </c>
    </row>
    <row r="4021" spans="1:11" hidden="1" x14ac:dyDescent="0.25">
      <c r="A4021" s="61" t="s">
        <v>389</v>
      </c>
      <c r="B4021" s="61" t="s">
        <v>14509</v>
      </c>
      <c r="C4021" s="50">
        <v>47.27</v>
      </c>
      <c r="D4021" s="66">
        <v>45530</v>
      </c>
      <c r="E4021" s="61" t="s">
        <v>13828</v>
      </c>
      <c r="F4021" s="61" t="s">
        <v>21</v>
      </c>
      <c r="G4021" s="61" t="str">
        <f>VLOOKUP(Corrections[[#This Row],[Employee]],'[1]Management Hierarchy Report'!$A$2:$C$3607, 3, 0)</f>
        <v>Steven Kyriazis</v>
      </c>
      <c r="H4021" s="48" t="s">
        <v>77</v>
      </c>
      <c r="I4021" s="61" t="s">
        <v>70</v>
      </c>
      <c r="J4021" s="61" t="str">
        <f>VLOOKUP(Corrections[[#This Row],[Employee]],[1]!Expense_Data[#Data],14,0)</f>
        <v>SL249@tidalwaveautospa.com</v>
      </c>
      <c r="K4021" s="68">
        <v>45552</v>
      </c>
    </row>
    <row r="4022" spans="1:11" hidden="1" x14ac:dyDescent="0.25">
      <c r="A4022" s="61" t="s">
        <v>2658</v>
      </c>
      <c r="B4022" s="61" t="s">
        <v>14511</v>
      </c>
      <c r="C4022" s="50">
        <v>62.77</v>
      </c>
      <c r="D4022" s="66">
        <v>45529</v>
      </c>
      <c r="E4022" s="61" t="s">
        <v>13082</v>
      </c>
      <c r="F4022" s="61"/>
      <c r="G4022" s="61" t="str">
        <f>VLOOKUP(Corrections[[#This Row],[Employee]],'[1]Management Hierarchy Report'!$A$2:$C$3607, 3, 0)</f>
        <v>Derek Schillinger</v>
      </c>
      <c r="H4022" s="48" t="s">
        <v>77</v>
      </c>
      <c r="I4022" s="61" t="s">
        <v>70</v>
      </c>
      <c r="J4022" s="61" t="str">
        <f>VLOOKUP(Corrections[[#This Row],[Employee]],[1]!Expense_Data[#Data],14,0)</f>
        <v>SL47@tidalwaveautospa.com</v>
      </c>
      <c r="K4022" s="68">
        <v>45552</v>
      </c>
    </row>
    <row r="4023" spans="1:11" hidden="1" x14ac:dyDescent="0.25">
      <c r="A4023" s="61" t="s">
        <v>243</v>
      </c>
      <c r="B4023" s="61" t="s">
        <v>14501</v>
      </c>
      <c r="C4023" s="50">
        <v>476.88</v>
      </c>
      <c r="D4023" s="66">
        <v>45551</v>
      </c>
      <c r="E4023" s="61" t="s">
        <v>13870</v>
      </c>
      <c r="F4023" s="61"/>
      <c r="G4023" s="61" t="str">
        <f>VLOOKUP(Corrections[[#This Row],[Employee]],'[1]Management Hierarchy Report'!$A$2:$C$3607, 3, 0)</f>
        <v>Bruce Maxwell</v>
      </c>
      <c r="H4023" s="48" t="s">
        <v>13872</v>
      </c>
      <c r="I4023" s="61" t="s">
        <v>70</v>
      </c>
      <c r="J4023" s="61" t="str">
        <f>VLOOKUP(Corrections[[#This Row],[Employee]],[1]!Expense_Data[#Data],14,0)</f>
        <v>patrick.rollins@tidalwaveautospa.com</v>
      </c>
      <c r="K4023" s="68">
        <v>45552</v>
      </c>
    </row>
    <row r="4024" spans="1:11" hidden="1" x14ac:dyDescent="0.25">
      <c r="A4024" s="61" t="s">
        <v>625</v>
      </c>
      <c r="B4024" s="61" t="s">
        <v>14513</v>
      </c>
      <c r="C4024" s="50">
        <v>661.64</v>
      </c>
      <c r="D4024" s="66">
        <v>45545</v>
      </c>
      <c r="E4024" s="61" t="s">
        <v>13870</v>
      </c>
      <c r="F4024" s="61"/>
      <c r="G4024" s="61" t="str">
        <f>VLOOKUP(Corrections[[#This Row],[Employee]],'[1]Management Hierarchy Report'!$A$2:$C$3607, 3, 0)</f>
        <v>Joe Chavez</v>
      </c>
      <c r="H4024" s="48" t="s">
        <v>13872</v>
      </c>
      <c r="I4024" s="61" t="s">
        <v>70</v>
      </c>
      <c r="J4024" s="61" t="str">
        <f>VLOOKUP(Corrections[[#This Row],[Employee]],[1]!Expense_Data[#Data],14,0)</f>
        <v>SL182@tidalwaveautospa.com</v>
      </c>
      <c r="K4024" s="68">
        <v>45552</v>
      </c>
    </row>
    <row r="4025" spans="1:11" hidden="1" x14ac:dyDescent="0.25">
      <c r="A4025" s="61" t="s">
        <v>5460</v>
      </c>
      <c r="B4025" s="61" t="s">
        <v>14522</v>
      </c>
      <c r="C4025" s="50">
        <v>305.27999999999997</v>
      </c>
      <c r="D4025" s="66">
        <v>45545</v>
      </c>
      <c r="E4025" s="61" t="s">
        <v>13852</v>
      </c>
      <c r="F4025" s="61"/>
      <c r="G4025" s="61" t="str">
        <f>VLOOKUP(Corrections[[#This Row],[Employee]],'[1]Management Hierarchy Report'!$A$2:$C$3607, 3, 0)</f>
        <v>Derek Schillinger</v>
      </c>
      <c r="H4025" s="48" t="s">
        <v>13854</v>
      </c>
      <c r="I4025" s="61" t="s">
        <v>70</v>
      </c>
      <c r="J4025" s="61" t="str">
        <f>VLOOKUP(Corrections[[#This Row],[Employee]],[1]!Expense_Data[#Data],14,0)</f>
        <v>SL266@tidalwaveautospa.com</v>
      </c>
      <c r="K4025" s="68">
        <v>45552</v>
      </c>
    </row>
    <row r="4026" spans="1:11" hidden="1" x14ac:dyDescent="0.25">
      <c r="A4026" s="61" t="s">
        <v>577</v>
      </c>
      <c r="B4026" s="61" t="s">
        <v>14490</v>
      </c>
      <c r="C4026" s="50">
        <v>28.95</v>
      </c>
      <c r="D4026" s="66">
        <v>45506</v>
      </c>
      <c r="E4026" s="61" t="s">
        <v>13030</v>
      </c>
      <c r="F4026" s="61"/>
      <c r="G4026" s="61" t="str">
        <f>VLOOKUP(Corrections[[#This Row],[Employee]],'[1]Management Hierarchy Report'!$A$2:$C$3607, 3, 0)</f>
        <v>David Foster</v>
      </c>
      <c r="H4026" s="48" t="s">
        <v>77</v>
      </c>
      <c r="I4026" s="61" t="s">
        <v>70</v>
      </c>
      <c r="J4026" s="61" t="str">
        <f>VLOOKUP(Corrections[[#This Row],[Employee]],[1]!Expense_Data[#Data],14,0)</f>
        <v>SL18@tidalwaveautospa.com</v>
      </c>
      <c r="K4026" s="68">
        <v>45552</v>
      </c>
    </row>
    <row r="4027" spans="1:11" hidden="1" x14ac:dyDescent="0.25">
      <c r="A4027" s="61" t="s">
        <v>14494</v>
      </c>
      <c r="B4027" s="61" t="s">
        <v>14495</v>
      </c>
      <c r="C4027" s="50">
        <v>54.39</v>
      </c>
      <c r="D4027" s="66">
        <v>45542</v>
      </c>
      <c r="E4027" s="61" t="s">
        <v>268</v>
      </c>
      <c r="F4027" s="61"/>
      <c r="G4027" s="61" t="str">
        <f>VLOOKUP(Corrections[[#This Row],[Employee]],'[1]Management Hierarchy Report'!$A$2:$C$3607, 3, 0)</f>
        <v>Patrick Rollins</v>
      </c>
      <c r="H4027" s="48" t="s">
        <v>268</v>
      </c>
      <c r="I4027" s="61" t="s">
        <v>70</v>
      </c>
      <c r="J4027" s="61" t="e">
        <f>VLOOKUP(Corrections[[#This Row],[Employee]],[1]!Expense_Data[#Data],14,0)</f>
        <v>#N/A</v>
      </c>
      <c r="K4027" s="68">
        <v>45552</v>
      </c>
    </row>
    <row r="4028" spans="1:11" hidden="1" x14ac:dyDescent="0.25">
      <c r="A4028" s="61" t="s">
        <v>142</v>
      </c>
      <c r="B4028" s="61" t="s">
        <v>14403</v>
      </c>
      <c r="C4028" s="50">
        <v>142.32</v>
      </c>
      <c r="D4028" s="66">
        <v>45533</v>
      </c>
      <c r="E4028" s="61" t="s">
        <v>13030</v>
      </c>
      <c r="F4028" s="61"/>
      <c r="G4028" s="61" t="str">
        <f>VLOOKUP(Corrections[[#This Row],[Employee]],'[1]Management Hierarchy Report'!$A$2:$C$3607, 3, 0)</f>
        <v>Joe Chavez</v>
      </c>
      <c r="H4028" s="48" t="s">
        <v>77</v>
      </c>
      <c r="I4028" s="61" t="s">
        <v>70</v>
      </c>
      <c r="J4028" s="61" t="str">
        <f>VLOOKUP(Corrections[[#This Row],[Employee]],[1]!Expense_Data[#Data],14,0)</f>
        <v>SL129@tidalwaveautospa.com</v>
      </c>
      <c r="K4028" s="68">
        <v>45552</v>
      </c>
    </row>
    <row r="4029" spans="1:11" hidden="1" x14ac:dyDescent="0.25">
      <c r="A4029" s="61" t="s">
        <v>419</v>
      </c>
      <c r="B4029" s="61" t="s">
        <v>14514</v>
      </c>
      <c r="C4029" s="50">
        <v>157.21</v>
      </c>
      <c r="D4029" s="66">
        <v>45532</v>
      </c>
      <c r="E4029" s="61" t="s">
        <v>13030</v>
      </c>
      <c r="F4029" s="61"/>
      <c r="G4029" s="61" t="str">
        <f>VLOOKUP(Corrections[[#This Row],[Employee]],'[1]Management Hierarchy Report'!$A$2:$C$3607, 3, 0)</f>
        <v>Joe Chavez</v>
      </c>
      <c r="H4029" s="48" t="s">
        <v>77</v>
      </c>
      <c r="I4029" s="61" t="s">
        <v>70</v>
      </c>
      <c r="J4029" s="61" t="str">
        <f>VLOOKUP(Corrections[[#This Row],[Employee]],[1]!Expense_Data[#Data],14,0)</f>
        <v>SL274@tidalwaveautospa.com</v>
      </c>
      <c r="K4029" s="68">
        <v>45552</v>
      </c>
    </row>
    <row r="4030" spans="1:11" hidden="1" x14ac:dyDescent="0.25">
      <c r="A4030" s="61" t="s">
        <v>289</v>
      </c>
      <c r="B4030" s="61" t="s">
        <v>14491</v>
      </c>
      <c r="C4030" s="50">
        <v>57.41</v>
      </c>
      <c r="D4030" s="66">
        <v>45479</v>
      </c>
      <c r="E4030" s="61" t="s">
        <v>13030</v>
      </c>
      <c r="F4030" s="61"/>
      <c r="G4030" s="61" t="str">
        <f>VLOOKUP(Corrections[[#This Row],[Employee]],'[1]Management Hierarchy Report'!$A$2:$C$3607, 3, 0)</f>
        <v>Bruce Maxwell</v>
      </c>
      <c r="H4030" s="48" t="s">
        <v>77</v>
      </c>
      <c r="I4030" s="61" t="s">
        <v>70</v>
      </c>
      <c r="J4030" s="61" t="str">
        <f>VLOOKUP(Corrections[[#This Row],[Employee]],[1]!Expense_Data[#Data],14,0)</f>
        <v>sean.bush@tidalwaveautospa.com</v>
      </c>
      <c r="K4030" s="68">
        <v>45552</v>
      </c>
    </row>
    <row r="4031" spans="1:11" hidden="1" x14ac:dyDescent="0.25">
      <c r="A4031" s="61" t="s">
        <v>289</v>
      </c>
      <c r="B4031" s="61" t="s">
        <v>14491</v>
      </c>
      <c r="C4031" s="50">
        <v>89.86</v>
      </c>
      <c r="D4031" s="66">
        <v>45496</v>
      </c>
      <c r="E4031" s="61" t="s">
        <v>521</v>
      </c>
      <c r="F4031" s="61"/>
      <c r="G4031" s="61" t="str">
        <f>VLOOKUP(Corrections[[#This Row],[Employee]],'[1]Management Hierarchy Report'!$A$2:$C$3607, 3, 0)</f>
        <v>Bruce Maxwell</v>
      </c>
      <c r="H4031" s="48" t="s">
        <v>77</v>
      </c>
      <c r="I4031" s="61" t="s">
        <v>70</v>
      </c>
      <c r="J4031" s="61" t="str">
        <f>VLOOKUP(Corrections[[#This Row],[Employee]],[1]!Expense_Data[#Data],14,0)</f>
        <v>sean.bush@tidalwaveautospa.com</v>
      </c>
      <c r="K4031" s="68">
        <v>45552</v>
      </c>
    </row>
    <row r="4032" spans="1:11" hidden="1" x14ac:dyDescent="0.25">
      <c r="A4032" s="61" t="s">
        <v>289</v>
      </c>
      <c r="B4032" s="61" t="s">
        <v>14491</v>
      </c>
      <c r="C4032" s="50">
        <v>-30.32</v>
      </c>
      <c r="D4032" s="66">
        <v>45499</v>
      </c>
      <c r="E4032" s="61" t="s">
        <v>521</v>
      </c>
      <c r="F4032" s="61"/>
      <c r="G4032" s="61" t="str">
        <f>VLOOKUP(Corrections[[#This Row],[Employee]],'[1]Management Hierarchy Report'!$A$2:$C$3607, 3, 0)</f>
        <v>Bruce Maxwell</v>
      </c>
      <c r="H4032" s="48" t="s">
        <v>77</v>
      </c>
      <c r="I4032" s="61" t="s">
        <v>70</v>
      </c>
      <c r="J4032" s="61" t="str">
        <f>VLOOKUP(Corrections[[#This Row],[Employee]],[1]!Expense_Data[#Data],14,0)</f>
        <v>sean.bush@tidalwaveautospa.com</v>
      </c>
      <c r="K4032" s="68">
        <v>45552</v>
      </c>
    </row>
    <row r="4033" spans="1:11" hidden="1" x14ac:dyDescent="0.25">
      <c r="A4033" s="61" t="s">
        <v>289</v>
      </c>
      <c r="B4033" s="61" t="s">
        <v>14491</v>
      </c>
      <c r="C4033" s="50">
        <v>-51.84</v>
      </c>
      <c r="D4033" s="66">
        <v>45504</v>
      </c>
      <c r="E4033" s="61" t="s">
        <v>521</v>
      </c>
      <c r="F4033" s="61"/>
      <c r="G4033" s="61" t="str">
        <f>VLOOKUP(Corrections[[#This Row],[Employee]],'[1]Management Hierarchy Report'!$A$2:$C$3607, 3, 0)</f>
        <v>Bruce Maxwell</v>
      </c>
      <c r="H4033" s="48" t="s">
        <v>77</v>
      </c>
      <c r="I4033" s="61" t="s">
        <v>70</v>
      </c>
      <c r="J4033" s="61" t="str">
        <f>VLOOKUP(Corrections[[#This Row],[Employee]],[1]!Expense_Data[#Data],14,0)</f>
        <v>sean.bush@tidalwaveautospa.com</v>
      </c>
      <c r="K4033" s="68">
        <v>45552</v>
      </c>
    </row>
    <row r="4034" spans="1:11" hidden="1" x14ac:dyDescent="0.25">
      <c r="A4034" s="61" t="s">
        <v>289</v>
      </c>
      <c r="B4034" s="61" t="s">
        <v>14491</v>
      </c>
      <c r="C4034" s="50">
        <v>-51.84</v>
      </c>
      <c r="D4034" s="66">
        <v>45504</v>
      </c>
      <c r="E4034" s="61" t="s">
        <v>521</v>
      </c>
      <c r="F4034" s="61"/>
      <c r="G4034" s="61" t="str">
        <f>VLOOKUP(Corrections[[#This Row],[Employee]],'[1]Management Hierarchy Report'!$A$2:$C$3607, 3, 0)</f>
        <v>Bruce Maxwell</v>
      </c>
      <c r="H4034" s="48" t="s">
        <v>77</v>
      </c>
      <c r="I4034" s="61" t="s">
        <v>70</v>
      </c>
      <c r="J4034" s="61" t="str">
        <f>VLOOKUP(Corrections[[#This Row],[Employee]],[1]!Expense_Data[#Data],14,0)</f>
        <v>sean.bush@tidalwaveautospa.com</v>
      </c>
      <c r="K4034" s="68">
        <v>45552</v>
      </c>
    </row>
    <row r="4035" spans="1:11" hidden="1" x14ac:dyDescent="0.25">
      <c r="A4035" s="61" t="s">
        <v>731</v>
      </c>
      <c r="B4035" s="61" t="s">
        <v>14512</v>
      </c>
      <c r="C4035" s="50">
        <v>464.68</v>
      </c>
      <c r="D4035" s="66">
        <v>45546</v>
      </c>
      <c r="E4035" s="61" t="s">
        <v>13870</v>
      </c>
      <c r="F4035" s="61"/>
      <c r="G4035" s="61" t="str">
        <f>VLOOKUP(Corrections[[#This Row],[Employee]],'[1]Management Hierarchy Report'!$A$2:$C$3607, 3, 0)</f>
        <v>Joe Chavez</v>
      </c>
      <c r="H4035" s="48" t="s">
        <v>13872</v>
      </c>
      <c r="I4035" s="61" t="s">
        <v>70</v>
      </c>
      <c r="J4035" s="61" t="str">
        <f>VLOOKUP(Corrections[[#This Row],[Employee]],[1]!Expense_Data[#Data],14,0)</f>
        <v>SL207@tidalwaveautospa.com</v>
      </c>
      <c r="K4035" s="68">
        <v>45552</v>
      </c>
    </row>
    <row r="4036" spans="1:11" hidden="1" x14ac:dyDescent="0.25">
      <c r="A4036" s="61" t="s">
        <v>548</v>
      </c>
      <c r="B4036" s="61" t="s">
        <v>13913</v>
      </c>
      <c r="C4036" s="50">
        <v>28.61</v>
      </c>
      <c r="D4036" s="66">
        <v>45444</v>
      </c>
      <c r="E4036" s="61" t="s">
        <v>521</v>
      </c>
      <c r="F4036" s="61"/>
      <c r="G4036" s="61" t="str">
        <f>VLOOKUP(Corrections[[#This Row],[Employee]],'[1]Management Hierarchy Report'!$A$2:$C$3607, 3, 0)</f>
        <v>Gary Bradley</v>
      </c>
      <c r="H4036" s="48" t="s">
        <v>77</v>
      </c>
      <c r="I4036" s="61" t="s">
        <v>70</v>
      </c>
      <c r="J4036" s="61" t="str">
        <f>VLOOKUP(Corrections[[#This Row],[Employee]],[1]!Expense_Data[#Data],14,0)</f>
        <v>SL111@tidalwaveautospa.com</v>
      </c>
      <c r="K4036" s="68">
        <v>45552</v>
      </c>
    </row>
    <row r="4037" spans="1:11" hidden="1" x14ac:dyDescent="0.25">
      <c r="A4037" s="61" t="s">
        <v>548</v>
      </c>
      <c r="B4037" s="61" t="s">
        <v>13913</v>
      </c>
      <c r="C4037" s="50">
        <v>50.22</v>
      </c>
      <c r="D4037" s="66">
        <v>45450</v>
      </c>
      <c r="E4037" s="61" t="s">
        <v>521</v>
      </c>
      <c r="F4037" s="61"/>
      <c r="G4037" s="61" t="str">
        <f>VLOOKUP(Corrections[[#This Row],[Employee]],'[1]Management Hierarchy Report'!$A$2:$C$3607, 3, 0)</f>
        <v>Gary Bradley</v>
      </c>
      <c r="H4037" s="48" t="s">
        <v>77</v>
      </c>
      <c r="I4037" s="61" t="s">
        <v>70</v>
      </c>
      <c r="J4037" s="61" t="str">
        <f>VLOOKUP(Corrections[[#This Row],[Employee]],[1]!Expense_Data[#Data],14,0)</f>
        <v>SL111@tidalwaveautospa.com</v>
      </c>
      <c r="K4037" s="68">
        <v>45552</v>
      </c>
    </row>
    <row r="4038" spans="1:11" hidden="1" x14ac:dyDescent="0.25">
      <c r="A4038" s="61" t="s">
        <v>548</v>
      </c>
      <c r="B4038" s="61" t="s">
        <v>13913</v>
      </c>
      <c r="C4038" s="50">
        <v>185.7</v>
      </c>
      <c r="D4038" s="66">
        <v>45450</v>
      </c>
      <c r="E4038" s="61" t="s">
        <v>521</v>
      </c>
      <c r="F4038" s="61"/>
      <c r="G4038" s="61" t="str">
        <f>VLOOKUP(Corrections[[#This Row],[Employee]],'[1]Management Hierarchy Report'!$A$2:$C$3607, 3, 0)</f>
        <v>Gary Bradley</v>
      </c>
      <c r="H4038" s="48" t="s">
        <v>77</v>
      </c>
      <c r="I4038" s="61" t="s">
        <v>70</v>
      </c>
      <c r="J4038" s="61" t="str">
        <f>VLOOKUP(Corrections[[#This Row],[Employee]],[1]!Expense_Data[#Data],14,0)</f>
        <v>SL111@tidalwaveautospa.com</v>
      </c>
      <c r="K4038" s="68">
        <v>45552</v>
      </c>
    </row>
    <row r="4039" spans="1:11" hidden="1" x14ac:dyDescent="0.25">
      <c r="A4039" s="61" t="s">
        <v>548</v>
      </c>
      <c r="B4039" s="61" t="s">
        <v>13913</v>
      </c>
      <c r="C4039" s="50">
        <v>37.75</v>
      </c>
      <c r="D4039" s="66">
        <v>45450</v>
      </c>
      <c r="E4039" s="61" t="s">
        <v>521</v>
      </c>
      <c r="F4039" s="61"/>
      <c r="G4039" s="61" t="str">
        <f>VLOOKUP(Corrections[[#This Row],[Employee]],'[1]Management Hierarchy Report'!$A$2:$C$3607, 3, 0)</f>
        <v>Gary Bradley</v>
      </c>
      <c r="H4039" s="48" t="s">
        <v>77</v>
      </c>
      <c r="I4039" s="61" t="s">
        <v>70</v>
      </c>
      <c r="J4039" s="61" t="str">
        <f>VLOOKUP(Corrections[[#This Row],[Employee]],[1]!Expense_Data[#Data],14,0)</f>
        <v>SL111@tidalwaveautospa.com</v>
      </c>
      <c r="K4039" s="68">
        <v>45552</v>
      </c>
    </row>
    <row r="4040" spans="1:11" hidden="1" x14ac:dyDescent="0.25">
      <c r="A4040" s="61" t="s">
        <v>548</v>
      </c>
      <c r="B4040" s="61" t="s">
        <v>13913</v>
      </c>
      <c r="C4040" s="50">
        <v>113.18</v>
      </c>
      <c r="D4040" s="66">
        <v>45460</v>
      </c>
      <c r="E4040" s="61" t="s">
        <v>521</v>
      </c>
      <c r="F4040" s="61"/>
      <c r="G4040" s="61" t="str">
        <f>VLOOKUP(Corrections[[#This Row],[Employee]],'[1]Management Hierarchy Report'!$A$2:$C$3607, 3, 0)</f>
        <v>Gary Bradley</v>
      </c>
      <c r="H4040" s="48" t="s">
        <v>77</v>
      </c>
      <c r="I4040" s="61" t="s">
        <v>70</v>
      </c>
      <c r="J4040" s="61" t="str">
        <f>VLOOKUP(Corrections[[#This Row],[Employee]],[1]!Expense_Data[#Data],14,0)</f>
        <v>SL111@tidalwaveautospa.com</v>
      </c>
      <c r="K4040" s="68">
        <v>45552</v>
      </c>
    </row>
    <row r="4041" spans="1:11" hidden="1" x14ac:dyDescent="0.25">
      <c r="A4041" s="61" t="s">
        <v>548</v>
      </c>
      <c r="B4041" s="61" t="s">
        <v>13914</v>
      </c>
      <c r="C4041" s="50">
        <v>48.63</v>
      </c>
      <c r="D4041" s="66">
        <v>45470</v>
      </c>
      <c r="E4041" s="61" t="s">
        <v>521</v>
      </c>
      <c r="F4041" s="61"/>
      <c r="G4041" s="61" t="str">
        <f>VLOOKUP(Corrections[[#This Row],[Employee]],'[1]Management Hierarchy Report'!$A$2:$C$3607, 3, 0)</f>
        <v>Gary Bradley</v>
      </c>
      <c r="H4041" s="48" t="s">
        <v>77</v>
      </c>
      <c r="I4041" s="61" t="s">
        <v>70</v>
      </c>
      <c r="J4041" s="61" t="str">
        <f>VLOOKUP(Corrections[[#This Row],[Employee]],[1]!Expense_Data[#Data],14,0)</f>
        <v>SL111@tidalwaveautospa.com</v>
      </c>
      <c r="K4041" s="68">
        <v>45552</v>
      </c>
    </row>
    <row r="4042" spans="1:11" hidden="1" x14ac:dyDescent="0.25">
      <c r="A4042" s="61" t="s">
        <v>548</v>
      </c>
      <c r="B4042" s="61" t="s">
        <v>13914</v>
      </c>
      <c r="C4042" s="50">
        <v>111.61</v>
      </c>
      <c r="D4042" s="66">
        <v>45470</v>
      </c>
      <c r="E4042" s="61" t="s">
        <v>521</v>
      </c>
      <c r="F4042" s="61"/>
      <c r="G4042" s="61" t="str">
        <f>VLOOKUP(Corrections[[#This Row],[Employee]],'[1]Management Hierarchy Report'!$A$2:$C$3607, 3, 0)</f>
        <v>Gary Bradley</v>
      </c>
      <c r="H4042" s="48" t="s">
        <v>77</v>
      </c>
      <c r="I4042" s="61" t="s">
        <v>70</v>
      </c>
      <c r="J4042" s="61" t="str">
        <f>VLOOKUP(Corrections[[#This Row],[Employee]],[1]!Expense_Data[#Data],14,0)</f>
        <v>SL111@tidalwaveautospa.com</v>
      </c>
      <c r="K4042" s="68">
        <v>45552</v>
      </c>
    </row>
    <row r="4043" spans="1:11" hidden="1" x14ac:dyDescent="0.25">
      <c r="A4043" s="61" t="s">
        <v>548</v>
      </c>
      <c r="B4043" s="61" t="s">
        <v>13914</v>
      </c>
      <c r="C4043" s="50">
        <v>82.64</v>
      </c>
      <c r="D4043" s="66">
        <v>45470</v>
      </c>
      <c r="E4043" s="61" t="s">
        <v>521</v>
      </c>
      <c r="F4043" s="61"/>
      <c r="G4043" s="61" t="str">
        <f>VLOOKUP(Corrections[[#This Row],[Employee]],'[1]Management Hierarchy Report'!$A$2:$C$3607, 3, 0)</f>
        <v>Gary Bradley</v>
      </c>
      <c r="H4043" s="48" t="s">
        <v>77</v>
      </c>
      <c r="I4043" s="61" t="s">
        <v>70</v>
      </c>
      <c r="J4043" s="61" t="str">
        <f>VLOOKUP(Corrections[[#This Row],[Employee]],[1]!Expense_Data[#Data],14,0)</f>
        <v>SL111@tidalwaveautospa.com</v>
      </c>
      <c r="K4043" s="68">
        <v>45552</v>
      </c>
    </row>
    <row r="4044" spans="1:11" hidden="1" x14ac:dyDescent="0.25">
      <c r="A4044" s="61" t="s">
        <v>548</v>
      </c>
      <c r="B4044" s="61" t="s">
        <v>13914</v>
      </c>
      <c r="C4044" s="50">
        <v>38.64</v>
      </c>
      <c r="D4044" s="66">
        <v>45471</v>
      </c>
      <c r="E4044" s="61" t="s">
        <v>521</v>
      </c>
      <c r="F4044" s="61"/>
      <c r="G4044" s="61" t="str">
        <f>VLOOKUP(Corrections[[#This Row],[Employee]],'[1]Management Hierarchy Report'!$A$2:$C$3607, 3, 0)</f>
        <v>Gary Bradley</v>
      </c>
      <c r="H4044" s="48" t="s">
        <v>77</v>
      </c>
      <c r="I4044" s="61" t="s">
        <v>70</v>
      </c>
      <c r="J4044" s="61" t="str">
        <f>VLOOKUP(Corrections[[#This Row],[Employee]],[1]!Expense_Data[#Data],14,0)</f>
        <v>SL111@tidalwaveautospa.com</v>
      </c>
      <c r="K4044" s="68">
        <v>45552</v>
      </c>
    </row>
    <row r="4045" spans="1:11" hidden="1" x14ac:dyDescent="0.25">
      <c r="A4045" s="61" t="s">
        <v>548</v>
      </c>
      <c r="B4045" s="61" t="s">
        <v>13914</v>
      </c>
      <c r="C4045" s="50">
        <v>47.42</v>
      </c>
      <c r="D4045" s="66">
        <v>45479</v>
      </c>
      <c r="E4045" s="61" t="s">
        <v>521</v>
      </c>
      <c r="F4045" s="61"/>
      <c r="G4045" s="61" t="str">
        <f>VLOOKUP(Corrections[[#This Row],[Employee]],'[1]Management Hierarchy Report'!$A$2:$C$3607, 3, 0)</f>
        <v>Gary Bradley</v>
      </c>
      <c r="H4045" s="48" t="s">
        <v>77</v>
      </c>
      <c r="I4045" s="61" t="s">
        <v>70</v>
      </c>
      <c r="J4045" s="61" t="str">
        <f>VLOOKUP(Corrections[[#This Row],[Employee]],[1]!Expense_Data[#Data],14,0)</f>
        <v>SL111@tidalwaveautospa.com</v>
      </c>
      <c r="K4045" s="68">
        <v>45552</v>
      </c>
    </row>
    <row r="4046" spans="1:11" hidden="1" x14ac:dyDescent="0.25">
      <c r="A4046" s="61" t="s">
        <v>548</v>
      </c>
      <c r="B4046" s="61" t="s">
        <v>13914</v>
      </c>
      <c r="C4046" s="50">
        <v>63.93</v>
      </c>
      <c r="D4046" s="66">
        <v>45485</v>
      </c>
      <c r="E4046" s="61" t="s">
        <v>521</v>
      </c>
      <c r="F4046" s="61"/>
      <c r="G4046" s="61" t="str">
        <f>VLOOKUP(Corrections[[#This Row],[Employee]],'[1]Management Hierarchy Report'!$A$2:$C$3607, 3, 0)</f>
        <v>Gary Bradley</v>
      </c>
      <c r="H4046" s="48" t="s">
        <v>77</v>
      </c>
      <c r="I4046" s="61" t="s">
        <v>70</v>
      </c>
      <c r="J4046" s="61" t="str">
        <f>VLOOKUP(Corrections[[#This Row],[Employee]],[1]!Expense_Data[#Data],14,0)</f>
        <v>SL111@tidalwaveautospa.com</v>
      </c>
      <c r="K4046" s="68">
        <v>45552</v>
      </c>
    </row>
    <row r="4047" spans="1:11" hidden="1" x14ac:dyDescent="0.25">
      <c r="A4047" s="61" t="s">
        <v>548</v>
      </c>
      <c r="B4047" s="61" t="s">
        <v>13914</v>
      </c>
      <c r="C4047" s="50">
        <v>55.17</v>
      </c>
      <c r="D4047" s="66">
        <v>45487</v>
      </c>
      <c r="E4047" s="61" t="s">
        <v>521</v>
      </c>
      <c r="F4047" s="61"/>
      <c r="G4047" s="61" t="str">
        <f>VLOOKUP(Corrections[[#This Row],[Employee]],'[1]Management Hierarchy Report'!$A$2:$C$3607, 3, 0)</f>
        <v>Gary Bradley</v>
      </c>
      <c r="H4047" s="48" t="s">
        <v>77</v>
      </c>
      <c r="I4047" s="61" t="s">
        <v>70</v>
      </c>
      <c r="J4047" s="61" t="str">
        <f>VLOOKUP(Corrections[[#This Row],[Employee]],[1]!Expense_Data[#Data],14,0)</f>
        <v>SL111@tidalwaveautospa.com</v>
      </c>
      <c r="K4047" s="68">
        <v>45552</v>
      </c>
    </row>
    <row r="4048" spans="1:11" hidden="1" x14ac:dyDescent="0.25">
      <c r="A4048" s="61" t="s">
        <v>548</v>
      </c>
      <c r="B4048" s="61" t="s">
        <v>13914</v>
      </c>
      <c r="C4048" s="50">
        <v>160.93</v>
      </c>
      <c r="D4048" s="66">
        <v>45489</v>
      </c>
      <c r="E4048" s="61" t="s">
        <v>521</v>
      </c>
      <c r="F4048" s="61"/>
      <c r="G4048" s="61" t="str">
        <f>VLOOKUP(Corrections[[#This Row],[Employee]],'[1]Management Hierarchy Report'!$A$2:$C$3607, 3, 0)</f>
        <v>Gary Bradley</v>
      </c>
      <c r="H4048" s="48" t="s">
        <v>77</v>
      </c>
      <c r="I4048" s="61" t="s">
        <v>70</v>
      </c>
      <c r="J4048" s="61" t="str">
        <f>VLOOKUP(Corrections[[#This Row],[Employee]],[1]!Expense_Data[#Data],14,0)</f>
        <v>SL111@tidalwaveautospa.com</v>
      </c>
      <c r="K4048" s="68">
        <v>45552</v>
      </c>
    </row>
    <row r="4049" spans="1:11" hidden="1" x14ac:dyDescent="0.25">
      <c r="A4049" s="61" t="s">
        <v>548</v>
      </c>
      <c r="B4049" s="61" t="s">
        <v>14515</v>
      </c>
      <c r="C4049" s="50">
        <v>16.170000000000002</v>
      </c>
      <c r="D4049" s="66">
        <v>45508</v>
      </c>
      <c r="E4049" s="61" t="s">
        <v>521</v>
      </c>
      <c r="F4049" s="61"/>
      <c r="G4049" s="61" t="str">
        <f>VLOOKUP(Corrections[[#This Row],[Employee]],'[1]Management Hierarchy Report'!$A$2:$C$3607, 3, 0)</f>
        <v>Gary Bradley</v>
      </c>
      <c r="H4049" s="48" t="s">
        <v>77</v>
      </c>
      <c r="I4049" s="61" t="s">
        <v>70</v>
      </c>
      <c r="J4049" s="61" t="str">
        <f>VLOOKUP(Corrections[[#This Row],[Employee]],[1]!Expense_Data[#Data],14,0)</f>
        <v>SL111@tidalwaveautospa.com</v>
      </c>
      <c r="K4049" s="68">
        <v>45552</v>
      </c>
    </row>
    <row r="4050" spans="1:11" hidden="1" x14ac:dyDescent="0.25">
      <c r="A4050" s="61" t="s">
        <v>8054</v>
      </c>
      <c r="B4050" s="61" t="s">
        <v>14504</v>
      </c>
      <c r="C4050" s="50">
        <v>434.36</v>
      </c>
      <c r="D4050" s="66">
        <v>45544</v>
      </c>
      <c r="E4050" s="61" t="s">
        <v>13870</v>
      </c>
      <c r="F4050" s="61"/>
      <c r="G4050" s="61" t="str">
        <f>VLOOKUP(Corrections[[#This Row],[Employee]],'[1]Management Hierarchy Report'!$A$2:$C$3607, 3, 0)</f>
        <v>Mark Kelly</v>
      </c>
      <c r="H4050" s="48" t="s">
        <v>13872</v>
      </c>
      <c r="I4050" s="61" t="s">
        <v>70</v>
      </c>
      <c r="J4050" s="61" t="str">
        <f>VLOOKUP(Corrections[[#This Row],[Employee]],[1]!Expense_Data[#Data],14,0)</f>
        <v>william.merrill@twavelead.com</v>
      </c>
      <c r="K4050" s="68">
        <v>45552</v>
      </c>
    </row>
    <row r="4051" spans="1:11" hidden="1" x14ac:dyDescent="0.25">
      <c r="A4051" s="61" t="s">
        <v>813</v>
      </c>
      <c r="B4051" s="61" t="s">
        <v>14499</v>
      </c>
      <c r="C4051" s="50">
        <v>152.69</v>
      </c>
      <c r="D4051" s="66">
        <v>45539</v>
      </c>
      <c r="E4051" s="61" t="s">
        <v>13870</v>
      </c>
      <c r="F4051" s="61"/>
      <c r="G4051" s="61" t="str">
        <f>VLOOKUP(Corrections[[#This Row],[Employee]],'[1]Management Hierarchy Report'!$A$2:$C$3607, 3, 0)</f>
        <v>Ricky Doyle</v>
      </c>
      <c r="H4051" s="48" t="s">
        <v>13872</v>
      </c>
      <c r="I4051" s="61" t="s">
        <v>70</v>
      </c>
      <c r="J4051" s="61" t="str">
        <f>VLOOKUP(Corrections[[#This Row],[Employee]],[1]!Expense_Data[#Data],14,0)</f>
        <v>SL281@tidalwaveautospa.com</v>
      </c>
      <c r="K4051" s="68">
        <v>45552</v>
      </c>
    </row>
    <row r="4052" spans="1:11" hidden="1" x14ac:dyDescent="0.25">
      <c r="A4052" s="95" t="s">
        <v>758</v>
      </c>
      <c r="B4052" s="95" t="s">
        <v>14743</v>
      </c>
      <c r="C4052" s="50">
        <v>51.38</v>
      </c>
      <c r="D4052" s="96">
        <v>45527</v>
      </c>
      <c r="E4052" s="95" t="s">
        <v>13828</v>
      </c>
      <c r="F4052" s="97" t="s">
        <v>20</v>
      </c>
      <c r="G4052" s="97" t="str">
        <f>VLOOKUP(Corrections[[#This Row],[Employee]],'[1]Management Hierarchy Report'!$A$2:$C$3607, 3, 0)</f>
        <v>Cory Cummings</v>
      </c>
      <c r="H4052" s="48" t="s">
        <v>77</v>
      </c>
      <c r="I4052" s="97" t="s">
        <v>14444</v>
      </c>
      <c r="J4052" s="97" t="str">
        <f>VLOOKUP(Corrections[[#This Row],[Employee]],[1]!Expense_Data[#Data],14,0)</f>
        <v>SL108@tidalwaveautospa.com</v>
      </c>
      <c r="K4052" s="98">
        <v>45553</v>
      </c>
    </row>
    <row r="4053" spans="1:11" hidden="1" x14ac:dyDescent="0.25">
      <c r="A4053" s="95" t="s">
        <v>947</v>
      </c>
      <c r="B4053" s="95" t="s">
        <v>14748</v>
      </c>
      <c r="C4053" s="50">
        <v>1157.74</v>
      </c>
      <c r="D4053" s="96">
        <v>45546</v>
      </c>
      <c r="E4053" s="95" t="s">
        <v>13870</v>
      </c>
      <c r="F4053" s="97"/>
      <c r="G4053" s="97" t="str">
        <f>VLOOKUP(Corrections[[#This Row],[Employee]],'[1]Management Hierarchy Report'!$A$2:$C$3607, 3, 0)</f>
        <v>David Foster</v>
      </c>
      <c r="H4053" s="48" t="s">
        <v>13872</v>
      </c>
      <c r="I4053" s="97" t="s">
        <v>14444</v>
      </c>
      <c r="J4053" s="97" t="str">
        <f>VLOOKUP(Corrections[[#This Row],[Employee]],[1]!Expense_Data[#Data],14,0)</f>
        <v>SL7@tidalwaveautospa.com</v>
      </c>
      <c r="K4053" s="98">
        <v>45553</v>
      </c>
    </row>
    <row r="4054" spans="1:11" hidden="1" x14ac:dyDescent="0.25">
      <c r="A4054" s="95" t="s">
        <v>378</v>
      </c>
      <c r="B4054" s="95" t="s">
        <v>13060</v>
      </c>
      <c r="C4054" s="50">
        <v>44.68</v>
      </c>
      <c r="D4054" s="96">
        <v>45486</v>
      </c>
      <c r="E4054" s="95" t="s">
        <v>13828</v>
      </c>
      <c r="F4054" s="97" t="s">
        <v>21</v>
      </c>
      <c r="G4054" s="97" t="str">
        <f>VLOOKUP(Corrections[[#This Row],[Employee]],'[1]Management Hierarchy Report'!$A$2:$C$3607, 3, 0)</f>
        <v>Cory Cummings</v>
      </c>
      <c r="H4054" s="48" t="s">
        <v>77</v>
      </c>
      <c r="I4054" s="97" t="s">
        <v>14444</v>
      </c>
      <c r="J4054" s="97" t="str">
        <f>VLOOKUP(Corrections[[#This Row],[Employee]],[1]!Expense_Data[#Data],14,0)</f>
        <v>SL254@tidalwaveautospa.com</v>
      </c>
      <c r="K4054" s="98">
        <v>45553</v>
      </c>
    </row>
    <row r="4055" spans="1:11" hidden="1" x14ac:dyDescent="0.25">
      <c r="A4055" s="95" t="s">
        <v>325</v>
      </c>
      <c r="B4055" s="95" t="s">
        <v>14751</v>
      </c>
      <c r="C4055" s="50">
        <v>344.17</v>
      </c>
      <c r="D4055" s="96">
        <v>45522</v>
      </c>
      <c r="E4055" s="95" t="s">
        <v>13870</v>
      </c>
      <c r="F4055" s="97"/>
      <c r="G4055" s="97" t="str">
        <f>VLOOKUP(Corrections[[#This Row],[Employee]],'[1]Management Hierarchy Report'!$A$2:$C$3607, 3, 0)</f>
        <v>Wesley Kurtz</v>
      </c>
      <c r="H4055" s="48" t="s">
        <v>13872</v>
      </c>
      <c r="I4055" s="97" t="s">
        <v>14444</v>
      </c>
      <c r="J4055" s="97" t="str">
        <f>VLOOKUP(Corrections[[#This Row],[Employee]],[1]!Expense_Data[#Data],14,0)</f>
        <v>SL271@tidalwaveautospa.com</v>
      </c>
      <c r="K4055" s="98">
        <v>45553</v>
      </c>
    </row>
    <row r="4056" spans="1:11" hidden="1" x14ac:dyDescent="0.25">
      <c r="A4056" s="95" t="s">
        <v>751</v>
      </c>
      <c r="B4056" s="95" t="s">
        <v>13122</v>
      </c>
      <c r="C4056" s="50">
        <v>166.22</v>
      </c>
      <c r="D4056" s="96">
        <v>45474</v>
      </c>
      <c r="E4056" s="95" t="s">
        <v>13828</v>
      </c>
      <c r="F4056" s="97" t="s">
        <v>13</v>
      </c>
      <c r="G4056" s="97" t="str">
        <f>VLOOKUP(Corrections[[#This Row],[Employee]],'[1]Management Hierarchy Report'!$A$2:$C$3607, 3, 0)</f>
        <v>Kyle Rovansek</v>
      </c>
      <c r="H4056" s="48" t="s">
        <v>77</v>
      </c>
      <c r="I4056" s="97" t="s">
        <v>14444</v>
      </c>
      <c r="J4056" s="97" t="str">
        <f>VLOOKUP(Corrections[[#This Row],[Employee]],[1]!Expense_Data[#Data],14,0)</f>
        <v>SL58@tidalwaveautospa.com</v>
      </c>
      <c r="K4056" s="98">
        <v>45553</v>
      </c>
    </row>
    <row r="4057" spans="1:11" hidden="1" x14ac:dyDescent="0.25">
      <c r="A4057" s="95" t="s">
        <v>751</v>
      </c>
      <c r="B4057" s="95" t="s">
        <v>13122</v>
      </c>
      <c r="C4057" s="50">
        <v>115.5</v>
      </c>
      <c r="D4057" s="96">
        <v>45479</v>
      </c>
      <c r="E4057" s="95" t="s">
        <v>13828</v>
      </c>
      <c r="F4057" s="97" t="s">
        <v>24</v>
      </c>
      <c r="G4057" s="97" t="str">
        <f>VLOOKUP(Corrections[[#This Row],[Employee]],'[1]Management Hierarchy Report'!$A$2:$C$3607, 3, 0)</f>
        <v>Kyle Rovansek</v>
      </c>
      <c r="H4057" s="48" t="s">
        <v>77</v>
      </c>
      <c r="I4057" s="97" t="s">
        <v>14444</v>
      </c>
      <c r="J4057" s="97" t="str">
        <f>VLOOKUP(Corrections[[#This Row],[Employee]],[1]!Expense_Data[#Data],14,0)</f>
        <v>SL58@tidalwaveautospa.com</v>
      </c>
      <c r="K4057" s="98">
        <v>45553</v>
      </c>
    </row>
    <row r="4058" spans="1:11" hidden="1" x14ac:dyDescent="0.25">
      <c r="A4058" s="61" t="s">
        <v>751</v>
      </c>
      <c r="B4058" s="61" t="s">
        <v>13122</v>
      </c>
      <c r="C4058" s="50">
        <v>105.64</v>
      </c>
      <c r="D4058" s="66">
        <v>45485</v>
      </c>
      <c r="E4058" s="95" t="s">
        <v>13828</v>
      </c>
      <c r="F4058" s="97" t="s">
        <v>25</v>
      </c>
      <c r="G4058" s="97" t="str">
        <f>VLOOKUP(Corrections[[#This Row],[Employee]],'[1]Management Hierarchy Report'!$A$2:$C$3607, 3, 0)</f>
        <v>Kyle Rovansek</v>
      </c>
      <c r="H4058" s="48" t="s">
        <v>77</v>
      </c>
      <c r="I4058" s="97" t="s">
        <v>14444</v>
      </c>
      <c r="J4058" s="97" t="str">
        <f>VLOOKUP(Corrections[[#This Row],[Employee]],[1]!Expense_Data[#Data],14,0)</f>
        <v>SL58@tidalwaveautospa.com</v>
      </c>
      <c r="K4058" s="98">
        <v>45553</v>
      </c>
    </row>
    <row r="4059" spans="1:11" hidden="1" x14ac:dyDescent="0.25">
      <c r="A4059" s="95" t="s">
        <v>219</v>
      </c>
      <c r="B4059" s="95" t="s">
        <v>14765</v>
      </c>
      <c r="C4059" s="50">
        <v>254.59</v>
      </c>
      <c r="D4059" s="96">
        <v>45538</v>
      </c>
      <c r="E4059" s="95" t="s">
        <v>13870</v>
      </c>
      <c r="F4059" s="97"/>
      <c r="G4059" s="97" t="str">
        <f>VLOOKUP(Corrections[[#This Row],[Employee]],'[1]Management Hierarchy Report'!$A$2:$C$3607, 3, 0)</f>
        <v>Cory Cummings</v>
      </c>
      <c r="H4059" s="48" t="s">
        <v>13872</v>
      </c>
      <c r="I4059" s="97" t="s">
        <v>14444</v>
      </c>
      <c r="J4059" s="97" t="str">
        <f>VLOOKUP(Corrections[[#This Row],[Employee]],[1]!Expense_Data[#Data],14,0)</f>
        <v>SL232@tidalwaveautospa.com</v>
      </c>
      <c r="K4059" s="98">
        <v>45553</v>
      </c>
    </row>
    <row r="4060" spans="1:11" hidden="1" x14ac:dyDescent="0.25">
      <c r="A4060" s="95" t="s">
        <v>309</v>
      </c>
      <c r="B4060" s="95" t="s">
        <v>14742</v>
      </c>
      <c r="C4060" s="50">
        <v>682.74</v>
      </c>
      <c r="D4060" s="96">
        <v>45532</v>
      </c>
      <c r="E4060" s="95" t="s">
        <v>13870</v>
      </c>
      <c r="F4060" s="97"/>
      <c r="G4060" s="97" t="str">
        <f>VLOOKUP(Corrections[[#This Row],[Employee]],'[1]Management Hierarchy Report'!$A$2:$C$3607, 3, 0)</f>
        <v>Gary Bradley</v>
      </c>
      <c r="H4060" s="48" t="s">
        <v>13872</v>
      </c>
      <c r="I4060" s="97" t="s">
        <v>14444</v>
      </c>
      <c r="J4060" s="97" t="str">
        <f>VLOOKUP(Corrections[[#This Row],[Employee]],[1]!Expense_Data[#Data],14,0)</f>
        <v>SL128@tidalwaveautospa.com</v>
      </c>
      <c r="K4060" s="98">
        <v>45553</v>
      </c>
    </row>
    <row r="4061" spans="1:11" hidden="1" x14ac:dyDescent="0.25">
      <c r="A4061" s="95" t="s">
        <v>136</v>
      </c>
      <c r="B4061" s="95" t="s">
        <v>14758</v>
      </c>
      <c r="C4061" s="50">
        <v>60</v>
      </c>
      <c r="D4061" s="96">
        <v>45506</v>
      </c>
      <c r="E4061" s="95" t="s">
        <v>13082</v>
      </c>
      <c r="F4061" s="97"/>
      <c r="G4061" s="97" t="str">
        <f>VLOOKUP(Corrections[[#This Row],[Employee]],'[1]Management Hierarchy Report'!$A$2:$C$3607, 3, 0)</f>
        <v>Coty Stevens</v>
      </c>
      <c r="H4061" s="48" t="s">
        <v>77</v>
      </c>
      <c r="I4061" s="97" t="s">
        <v>14444</v>
      </c>
      <c r="J4061" s="97" t="str">
        <f>VLOOKUP(Corrections[[#This Row],[Employee]],[1]!Expense_Data[#Data],14,0)</f>
        <v>cameran.chamblee@tidalwaveautospa.com</v>
      </c>
      <c r="K4061" s="98">
        <v>45553</v>
      </c>
    </row>
    <row r="4062" spans="1:11" hidden="1" x14ac:dyDescent="0.25">
      <c r="A4062" s="95" t="s">
        <v>136</v>
      </c>
      <c r="B4062" s="95" t="s">
        <v>14758</v>
      </c>
      <c r="C4062" s="50">
        <v>-10.38</v>
      </c>
      <c r="D4062" s="96">
        <v>45506</v>
      </c>
      <c r="E4062" s="95" t="s">
        <v>13082</v>
      </c>
      <c r="F4062" s="97"/>
      <c r="G4062" s="97" t="str">
        <f>VLOOKUP(Corrections[[#This Row],[Employee]],'[1]Management Hierarchy Report'!$A$2:$C$3607, 3, 0)</f>
        <v>Coty Stevens</v>
      </c>
      <c r="H4062" s="48" t="s">
        <v>77</v>
      </c>
      <c r="I4062" s="97" t="s">
        <v>14444</v>
      </c>
      <c r="J4062" s="97" t="str">
        <f>VLOOKUP(Corrections[[#This Row],[Employee]],[1]!Expense_Data[#Data],14,0)</f>
        <v>cameran.chamblee@tidalwaveautospa.com</v>
      </c>
      <c r="K4062" s="98">
        <v>45553</v>
      </c>
    </row>
    <row r="4063" spans="1:11" hidden="1" x14ac:dyDescent="0.25">
      <c r="A4063" s="95" t="s">
        <v>747</v>
      </c>
      <c r="B4063" s="95" t="s">
        <v>14769</v>
      </c>
      <c r="C4063" s="50">
        <v>94.79</v>
      </c>
      <c r="D4063" s="96">
        <v>45532</v>
      </c>
      <c r="E4063" s="95" t="s">
        <v>13828</v>
      </c>
      <c r="F4063" s="97" t="s">
        <v>14770</v>
      </c>
      <c r="G4063" s="97" t="str">
        <f>VLOOKUP(Corrections[[#This Row],[Employee]],'[1]Management Hierarchy Report'!$A$2:$C$3607, 3, 0)</f>
        <v>Derek Schillinger</v>
      </c>
      <c r="H4063" s="48" t="s">
        <v>77</v>
      </c>
      <c r="I4063" s="97" t="s">
        <v>14444</v>
      </c>
      <c r="J4063" s="97" t="str">
        <f>VLOOKUP(Corrections[[#This Row],[Employee]],[1]!Expense_Data[#Data],14,0)</f>
        <v>SL311@tidalwaveautospa.com</v>
      </c>
      <c r="K4063" s="98">
        <v>45553</v>
      </c>
    </row>
    <row r="4064" spans="1:11" hidden="1" x14ac:dyDescent="0.25">
      <c r="A4064" s="95" t="s">
        <v>744</v>
      </c>
      <c r="B4064" s="95" t="s">
        <v>14753</v>
      </c>
      <c r="C4064" s="50">
        <v>897.96</v>
      </c>
      <c r="D4064" s="96">
        <v>45521</v>
      </c>
      <c r="E4064" s="95" t="s">
        <v>152</v>
      </c>
      <c r="F4064" s="97"/>
      <c r="G4064" s="97" t="str">
        <f>VLOOKUP(Corrections[[#This Row],[Employee]],'[1]Management Hierarchy Report'!$A$2:$C$3607, 3, 0)</f>
        <v>Joshua Henderson</v>
      </c>
      <c r="H4064" s="48" t="s">
        <v>77</v>
      </c>
      <c r="I4064" s="97" t="s">
        <v>14444</v>
      </c>
      <c r="J4064" s="97" t="str">
        <f>VLOOKUP(Corrections[[#This Row],[Employee]],[1]!Expense_Data[#Data],14,0)</f>
        <v>christopher.george@twavelead.com</v>
      </c>
      <c r="K4064" s="98">
        <v>45553</v>
      </c>
    </row>
    <row r="4065" spans="1:11" hidden="1" x14ac:dyDescent="0.25">
      <c r="A4065" s="95" t="s">
        <v>744</v>
      </c>
      <c r="B4065" s="95" t="s">
        <v>14753</v>
      </c>
      <c r="C4065" s="50">
        <v>41</v>
      </c>
      <c r="D4065" s="96">
        <v>45523</v>
      </c>
      <c r="E4065" s="95" t="s">
        <v>152</v>
      </c>
      <c r="F4065" s="97"/>
      <c r="G4065" s="97" t="str">
        <f>VLOOKUP(Corrections[[#This Row],[Employee]],'[1]Management Hierarchy Report'!$A$2:$C$3607, 3, 0)</f>
        <v>Joshua Henderson</v>
      </c>
      <c r="H4065" s="48" t="s">
        <v>77</v>
      </c>
      <c r="I4065" s="97" t="s">
        <v>14444</v>
      </c>
      <c r="J4065" s="97" t="str">
        <f>VLOOKUP(Corrections[[#This Row],[Employee]],[1]!Expense_Data[#Data],14,0)</f>
        <v>christopher.george@twavelead.com</v>
      </c>
      <c r="K4065" s="98">
        <v>45553</v>
      </c>
    </row>
    <row r="4066" spans="1:11" hidden="1" x14ac:dyDescent="0.25">
      <c r="A4066" s="95" t="s">
        <v>744</v>
      </c>
      <c r="B4066" s="95" t="s">
        <v>14756</v>
      </c>
      <c r="C4066" s="50">
        <v>22</v>
      </c>
      <c r="D4066" s="96">
        <v>45540</v>
      </c>
      <c r="E4066" s="95" t="s">
        <v>152</v>
      </c>
      <c r="F4066" s="97"/>
      <c r="G4066" s="97" t="str">
        <f>VLOOKUP(Corrections[[#This Row],[Employee]],'[1]Management Hierarchy Report'!$A$2:$C$3607, 3, 0)</f>
        <v>Joshua Henderson</v>
      </c>
      <c r="H4066" s="48" t="s">
        <v>77</v>
      </c>
      <c r="I4066" s="97" t="s">
        <v>14444</v>
      </c>
      <c r="J4066" s="97" t="str">
        <f>VLOOKUP(Corrections[[#This Row],[Employee]],[1]!Expense_Data[#Data],14,0)</f>
        <v>christopher.george@twavelead.com</v>
      </c>
      <c r="K4066" s="98">
        <v>45553</v>
      </c>
    </row>
    <row r="4067" spans="1:11" hidden="1" x14ac:dyDescent="0.25">
      <c r="A4067" s="95" t="s">
        <v>744</v>
      </c>
      <c r="B4067" s="95" t="s">
        <v>14756</v>
      </c>
      <c r="C4067" s="50">
        <v>1118</v>
      </c>
      <c r="D4067" s="96">
        <v>45543</v>
      </c>
      <c r="E4067" s="95" t="s">
        <v>152</v>
      </c>
      <c r="F4067" s="97"/>
      <c r="G4067" s="97" t="str">
        <f>VLOOKUP(Corrections[[#This Row],[Employee]],'[1]Management Hierarchy Report'!$A$2:$C$3607, 3, 0)</f>
        <v>Joshua Henderson</v>
      </c>
      <c r="H4067" s="48" t="s">
        <v>77</v>
      </c>
      <c r="I4067" s="97" t="s">
        <v>14444</v>
      </c>
      <c r="J4067" s="97" t="str">
        <f>VLOOKUP(Corrections[[#This Row],[Employee]],[1]!Expense_Data[#Data],14,0)</f>
        <v>christopher.george@twavelead.com</v>
      </c>
      <c r="K4067" s="98">
        <v>45553</v>
      </c>
    </row>
    <row r="4068" spans="1:11" hidden="1" x14ac:dyDescent="0.25">
      <c r="A4068" s="95" t="s">
        <v>534</v>
      </c>
      <c r="B4068" s="95" t="s">
        <v>14766</v>
      </c>
      <c r="C4068" s="50">
        <v>2.85</v>
      </c>
      <c r="D4068" s="96">
        <v>45524</v>
      </c>
      <c r="E4068" s="95" t="s">
        <v>13082</v>
      </c>
      <c r="F4068" s="97"/>
      <c r="G4068" s="97" t="str">
        <f>VLOOKUP(Corrections[[#This Row],[Employee]],'[1]Management Hierarchy Report'!$A$2:$C$3607, 3, 0)</f>
        <v>Steven Kyriazis</v>
      </c>
      <c r="H4068" s="48" t="s">
        <v>77</v>
      </c>
      <c r="I4068" s="97" t="s">
        <v>14444</v>
      </c>
      <c r="J4068" s="97" t="str">
        <f>VLOOKUP(Corrections[[#This Row],[Employee]],[1]!Expense_Data[#Data],14,0)</f>
        <v>SL57@tidalwaveautospa.com</v>
      </c>
      <c r="K4068" s="98">
        <v>45553</v>
      </c>
    </row>
    <row r="4069" spans="1:11" hidden="1" x14ac:dyDescent="0.25">
      <c r="A4069" s="95" t="s">
        <v>534</v>
      </c>
      <c r="B4069" s="95" t="s">
        <v>14766</v>
      </c>
      <c r="C4069" s="50">
        <v>63.95</v>
      </c>
      <c r="D4069" s="96">
        <v>45525</v>
      </c>
      <c r="E4069" s="95" t="s">
        <v>13082</v>
      </c>
      <c r="F4069" s="97"/>
      <c r="G4069" s="97" t="str">
        <f>VLOOKUP(Corrections[[#This Row],[Employee]],'[1]Management Hierarchy Report'!$A$2:$C$3607, 3, 0)</f>
        <v>Steven Kyriazis</v>
      </c>
      <c r="H4069" s="48" t="s">
        <v>77</v>
      </c>
      <c r="I4069" s="97" t="s">
        <v>14444</v>
      </c>
      <c r="J4069" s="97" t="str">
        <f>VLOOKUP(Corrections[[#This Row],[Employee]],[1]!Expense_Data[#Data],14,0)</f>
        <v>SL57@tidalwaveautospa.com</v>
      </c>
      <c r="K4069" s="98">
        <v>45553</v>
      </c>
    </row>
    <row r="4070" spans="1:11" hidden="1" x14ac:dyDescent="0.25">
      <c r="A4070" s="95" t="s">
        <v>178</v>
      </c>
      <c r="B4070" s="95" t="s">
        <v>14745</v>
      </c>
      <c r="C4070" s="50">
        <v>109.44</v>
      </c>
      <c r="D4070" s="96">
        <v>45504</v>
      </c>
      <c r="E4070" s="95" t="s">
        <v>71</v>
      </c>
      <c r="F4070" s="97"/>
      <c r="G4070" s="97" t="str">
        <f>VLOOKUP(Corrections[[#This Row],[Employee]],'[1]Management Hierarchy Report'!$A$2:$C$3607, 3, 0)</f>
        <v>Coty Stevens</v>
      </c>
      <c r="H4070" s="48" t="s">
        <v>77</v>
      </c>
      <c r="I4070" s="97" t="s">
        <v>14444</v>
      </c>
      <c r="J4070" s="97" t="str">
        <f>VLOOKUP(Corrections[[#This Row],[Employee]],[1]!Expense_Data[#Data],14,0)</f>
        <v>evan.williams@tidalwaveautospa.com</v>
      </c>
      <c r="K4070" s="98">
        <v>45553</v>
      </c>
    </row>
    <row r="4071" spans="1:11" hidden="1" x14ac:dyDescent="0.25">
      <c r="A4071" s="95" t="s">
        <v>178</v>
      </c>
      <c r="B4071" s="95" t="s">
        <v>14763</v>
      </c>
      <c r="C4071" s="50">
        <v>5469.61</v>
      </c>
      <c r="D4071" s="96">
        <v>45523</v>
      </c>
      <c r="E4071" s="95" t="s">
        <v>13870</v>
      </c>
      <c r="F4071" s="97"/>
      <c r="G4071" s="97" t="str">
        <f>VLOOKUP(Corrections[[#This Row],[Employee]],'[1]Management Hierarchy Report'!$A$2:$C$3607, 3, 0)</f>
        <v>Coty Stevens</v>
      </c>
      <c r="H4071" s="48" t="s">
        <v>13872</v>
      </c>
      <c r="I4071" s="97" t="s">
        <v>14444</v>
      </c>
      <c r="J4071" s="97" t="str">
        <f>VLOOKUP(Corrections[[#This Row],[Employee]],[1]!Expense_Data[#Data],14,0)</f>
        <v>evan.williams@tidalwaveautospa.com</v>
      </c>
      <c r="K4071" s="98">
        <v>45553</v>
      </c>
    </row>
    <row r="4072" spans="1:11" hidden="1" x14ac:dyDescent="0.25">
      <c r="A4072" s="95" t="s">
        <v>367</v>
      </c>
      <c r="B4072" s="95" t="s">
        <v>14760</v>
      </c>
      <c r="C4072" s="50">
        <v>477.94</v>
      </c>
      <c r="D4072" s="96">
        <v>45547</v>
      </c>
      <c r="E4072" s="95" t="s">
        <v>13870</v>
      </c>
      <c r="F4072" s="97"/>
      <c r="G4072" s="97" t="str">
        <f>VLOOKUP(Corrections[[#This Row],[Employee]],'[1]Management Hierarchy Report'!$A$2:$C$3607, 3, 0)</f>
        <v>Michael Donnelly</v>
      </c>
      <c r="H4072" s="48" t="s">
        <v>13872</v>
      </c>
      <c r="I4072" s="97" t="s">
        <v>14444</v>
      </c>
      <c r="J4072" s="97" t="str">
        <f>VLOOKUP(Corrections[[#This Row],[Employee]],[1]!Expense_Data[#Data],14,0)</f>
        <v>SL46@tidalwaveautospa.com</v>
      </c>
      <c r="K4072" s="98">
        <v>45553</v>
      </c>
    </row>
    <row r="4073" spans="1:11" hidden="1" x14ac:dyDescent="0.25">
      <c r="A4073" s="95" t="s">
        <v>6263</v>
      </c>
      <c r="B4073" s="95" t="s">
        <v>14168</v>
      </c>
      <c r="C4073" s="50">
        <v>56.44</v>
      </c>
      <c r="D4073" s="96">
        <v>45490</v>
      </c>
      <c r="E4073" s="95" t="s">
        <v>12978</v>
      </c>
      <c r="F4073" s="97"/>
      <c r="G4073" s="97" t="str">
        <f>VLOOKUP(Corrections[[#This Row],[Employee]],'[1]Management Hierarchy Report'!$A$2:$C$3607, 3, 0)</f>
        <v>Wesley Kurtz</v>
      </c>
      <c r="H4073" s="48" t="s">
        <v>77</v>
      </c>
      <c r="I4073" s="97" t="s">
        <v>14444</v>
      </c>
      <c r="J4073" s="97" t="str">
        <f>VLOOKUP(Corrections[[#This Row],[Employee]],[1]!Expense_Data[#Data],14,0)</f>
        <v>SL237@tidalwaveautospa.com</v>
      </c>
      <c r="K4073" s="98">
        <v>45553</v>
      </c>
    </row>
    <row r="4074" spans="1:11" hidden="1" x14ac:dyDescent="0.25">
      <c r="A4074" s="95" t="s">
        <v>6263</v>
      </c>
      <c r="B4074" s="95" t="s">
        <v>14741</v>
      </c>
      <c r="C4074" s="50">
        <v>10.69</v>
      </c>
      <c r="D4074" s="96">
        <v>45524</v>
      </c>
      <c r="E4074" s="95" t="s">
        <v>13082</v>
      </c>
      <c r="F4074" s="97"/>
      <c r="G4074" s="97" t="str">
        <f>VLOOKUP(Corrections[[#This Row],[Employee]],'[1]Management Hierarchy Report'!$A$2:$C$3607, 3, 0)</f>
        <v>Wesley Kurtz</v>
      </c>
      <c r="H4074" s="48" t="s">
        <v>77</v>
      </c>
      <c r="I4074" s="97" t="s">
        <v>14444</v>
      </c>
      <c r="J4074" s="97" t="str">
        <f>VLOOKUP(Corrections[[#This Row],[Employee]],[1]!Expense_Data[#Data],14,0)</f>
        <v>SL237@tidalwaveautospa.com</v>
      </c>
      <c r="K4074" s="98">
        <v>45553</v>
      </c>
    </row>
    <row r="4075" spans="1:11" hidden="1" x14ac:dyDescent="0.25">
      <c r="A4075" s="95" t="s">
        <v>350</v>
      </c>
      <c r="B4075" s="95" t="s">
        <v>14440</v>
      </c>
      <c r="C4075" s="50">
        <v>66.97</v>
      </c>
      <c r="D4075" s="96">
        <v>45499</v>
      </c>
      <c r="E4075" s="95" t="s">
        <v>13828</v>
      </c>
      <c r="F4075" s="97" t="s">
        <v>14771</v>
      </c>
      <c r="G4075" s="97" t="str">
        <f>VLOOKUP(Corrections[[#This Row],[Employee]],'[1]Management Hierarchy Report'!$A$2:$C$3607, 3, 0)</f>
        <v>Steven Kyriazis</v>
      </c>
      <c r="H4075" s="48" t="s">
        <v>77</v>
      </c>
      <c r="I4075" s="97" t="s">
        <v>14444</v>
      </c>
      <c r="J4075" s="97" t="str">
        <f>VLOOKUP(Corrections[[#This Row],[Employee]],[1]!Expense_Data[#Data],14,0)</f>
        <v>SL130@tidalwaveautospa.com</v>
      </c>
      <c r="K4075" s="98">
        <v>45553</v>
      </c>
    </row>
    <row r="4076" spans="1:11" hidden="1" x14ac:dyDescent="0.25">
      <c r="A4076" s="95" t="s">
        <v>156</v>
      </c>
      <c r="B4076" s="95" t="s">
        <v>14764</v>
      </c>
      <c r="C4076" s="50">
        <v>320.88</v>
      </c>
      <c r="D4076" s="96">
        <v>45526</v>
      </c>
      <c r="E4076" s="95" t="s">
        <v>130</v>
      </c>
      <c r="F4076" s="97"/>
      <c r="G4076" s="97" t="str">
        <f>VLOOKUP(Corrections[[#This Row],[Employee]],'[1]Management Hierarchy Report'!$A$2:$C$3607, 3, 0)</f>
        <v>Bruce Maxwell</v>
      </c>
      <c r="H4076" s="48" t="s">
        <v>77</v>
      </c>
      <c r="I4076" s="97" t="s">
        <v>14444</v>
      </c>
      <c r="J4076" s="97" t="str">
        <f>VLOOKUP(Corrections[[#This Row],[Employee]],[1]!Expense_Data[#Data],14,0)</f>
        <v>jeff.mathis@twavelead.com</v>
      </c>
      <c r="K4076" s="98">
        <v>45553</v>
      </c>
    </row>
    <row r="4077" spans="1:11" hidden="1" x14ac:dyDescent="0.25">
      <c r="A4077" s="95" t="s">
        <v>156</v>
      </c>
      <c r="B4077" s="95" t="s">
        <v>14764</v>
      </c>
      <c r="C4077" s="50">
        <v>237.39</v>
      </c>
      <c r="D4077" s="96">
        <v>45532</v>
      </c>
      <c r="E4077" s="95" t="s">
        <v>12978</v>
      </c>
      <c r="F4077" s="97"/>
      <c r="G4077" s="97" t="str">
        <f>VLOOKUP(Corrections[[#This Row],[Employee]],'[1]Management Hierarchy Report'!$A$2:$C$3607, 3, 0)</f>
        <v>Bruce Maxwell</v>
      </c>
      <c r="H4077" s="48" t="s">
        <v>77</v>
      </c>
      <c r="I4077" s="97" t="s">
        <v>14444</v>
      </c>
      <c r="J4077" s="97" t="str">
        <f>VLOOKUP(Corrections[[#This Row],[Employee]],[1]!Expense_Data[#Data],14,0)</f>
        <v>jeff.mathis@twavelead.com</v>
      </c>
      <c r="K4077" s="98">
        <v>45553</v>
      </c>
    </row>
    <row r="4078" spans="1:11" x14ac:dyDescent="0.25">
      <c r="A4078" s="95" t="s">
        <v>715</v>
      </c>
      <c r="B4078" s="95" t="s">
        <v>14767</v>
      </c>
      <c r="C4078" s="50">
        <v>71.900000000000006</v>
      </c>
      <c r="D4078" s="96">
        <v>45510</v>
      </c>
      <c r="E4078" s="95" t="s">
        <v>13828</v>
      </c>
      <c r="F4078" s="97" t="s">
        <v>14768</v>
      </c>
      <c r="G4078" s="97" t="str">
        <f>VLOOKUP(Corrections[[#This Row],[Employee]],'[1]Management Hierarchy Report'!$A$2:$C$3607, 3, 0)</f>
        <v>Derek Schillinger</v>
      </c>
      <c r="H4078" s="48" t="s">
        <v>77</v>
      </c>
      <c r="I4078" s="97" t="s">
        <v>14444</v>
      </c>
      <c r="J4078" s="97" t="str">
        <f>VLOOKUP(Corrections[[#This Row],[Employee]],[1]!Expense_Data[#Data],14,0)</f>
        <v>SL43@tidalwaveautospa.com</v>
      </c>
      <c r="K4078" s="98">
        <v>45553</v>
      </c>
    </row>
    <row r="4079" spans="1:11" hidden="1" x14ac:dyDescent="0.25">
      <c r="A4079" s="95" t="s">
        <v>11616</v>
      </c>
      <c r="B4079" s="95" t="s">
        <v>14755</v>
      </c>
      <c r="C4079" s="50">
        <v>634.03</v>
      </c>
      <c r="D4079" s="96">
        <v>45540</v>
      </c>
      <c r="E4079" s="95" t="s">
        <v>13870</v>
      </c>
      <c r="F4079" s="97"/>
      <c r="G4079" s="97" t="str">
        <f>VLOOKUP(Corrections[[#This Row],[Employee]],'[1]Management Hierarchy Report'!$A$2:$C$3607, 3, 0)</f>
        <v>Derek Schillinger</v>
      </c>
      <c r="H4079" s="48" t="s">
        <v>13872</v>
      </c>
      <c r="I4079" s="97" t="s">
        <v>14444</v>
      </c>
      <c r="J4079" s="97" t="str">
        <f>VLOOKUP(Corrections[[#This Row],[Employee]],[1]!Expense_Data[#Data],14,0)</f>
        <v>SL383@tidalwaveautospa.com</v>
      </c>
      <c r="K4079" s="98">
        <v>45553</v>
      </c>
    </row>
    <row r="4080" spans="1:11" hidden="1" x14ac:dyDescent="0.25">
      <c r="A4080" s="95" t="s">
        <v>858</v>
      </c>
      <c r="B4080" s="95" t="s">
        <v>14171</v>
      </c>
      <c r="C4080" s="50">
        <v>18.62</v>
      </c>
      <c r="D4080" s="96">
        <v>45509</v>
      </c>
      <c r="E4080" s="95" t="s">
        <v>13082</v>
      </c>
      <c r="F4080" s="97"/>
      <c r="G4080" s="97" t="str">
        <f>VLOOKUP(Corrections[[#This Row],[Employee]],'[1]Management Hierarchy Report'!$A$2:$C$3607, 3, 0)</f>
        <v>Andrew Stephens</v>
      </c>
      <c r="H4080" s="48" t="s">
        <v>77</v>
      </c>
      <c r="I4080" s="97" t="s">
        <v>14444</v>
      </c>
      <c r="J4080" s="97" t="str">
        <f>VLOOKUP(Corrections[[#This Row],[Employee]],[1]!Expense_Data[#Data],14,0)</f>
        <v>SL88@tidalwaveautospa.com</v>
      </c>
      <c r="K4080" s="98">
        <v>45553</v>
      </c>
    </row>
    <row r="4081" spans="1:11" hidden="1" x14ac:dyDescent="0.25">
      <c r="A4081" s="95" t="s">
        <v>858</v>
      </c>
      <c r="B4081" s="95" t="s">
        <v>14171</v>
      </c>
      <c r="C4081" s="50">
        <v>11.97</v>
      </c>
      <c r="D4081" s="96">
        <v>45513</v>
      </c>
      <c r="E4081" s="95" t="s">
        <v>13082</v>
      </c>
      <c r="F4081" s="97"/>
      <c r="G4081" s="97" t="str">
        <f>VLOOKUP(Corrections[[#This Row],[Employee]],'[1]Management Hierarchy Report'!$A$2:$C$3607, 3, 0)</f>
        <v>Andrew Stephens</v>
      </c>
      <c r="H4081" s="48" t="s">
        <v>77</v>
      </c>
      <c r="I4081" s="97" t="s">
        <v>14444</v>
      </c>
      <c r="J4081" s="97" t="str">
        <f>VLOOKUP(Corrections[[#This Row],[Employee]],[1]!Expense_Data[#Data],14,0)</f>
        <v>SL88@tidalwaveautospa.com</v>
      </c>
      <c r="K4081" s="98">
        <v>45553</v>
      </c>
    </row>
    <row r="4082" spans="1:11" hidden="1" x14ac:dyDescent="0.25">
      <c r="A4082" s="95" t="s">
        <v>858</v>
      </c>
      <c r="B4082" s="95" t="s">
        <v>14171</v>
      </c>
      <c r="C4082" s="50">
        <v>187.57</v>
      </c>
      <c r="D4082" s="96">
        <v>45508</v>
      </c>
      <c r="E4082" s="95" t="s">
        <v>13030</v>
      </c>
      <c r="F4082" s="97"/>
      <c r="G4082" s="97" t="str">
        <f>VLOOKUP(Corrections[[#This Row],[Employee]],'[1]Management Hierarchy Report'!$A$2:$C$3607, 3, 0)</f>
        <v>Andrew Stephens</v>
      </c>
      <c r="H4082" s="48" t="s">
        <v>77</v>
      </c>
      <c r="I4082" s="97" t="s">
        <v>14444</v>
      </c>
      <c r="J4082" s="97" t="str">
        <f>VLOOKUP(Corrections[[#This Row],[Employee]],[1]!Expense_Data[#Data],14,0)</f>
        <v>SL88@tidalwaveautospa.com</v>
      </c>
      <c r="K4082" s="98">
        <v>45553</v>
      </c>
    </row>
    <row r="4083" spans="1:11" hidden="1" x14ac:dyDescent="0.25">
      <c r="A4083" s="95" t="s">
        <v>858</v>
      </c>
      <c r="B4083" s="95" t="s">
        <v>14171</v>
      </c>
      <c r="C4083" s="50">
        <v>456.14</v>
      </c>
      <c r="D4083" s="96">
        <v>45518</v>
      </c>
      <c r="E4083" s="95" t="s">
        <v>13030</v>
      </c>
      <c r="F4083" s="97"/>
      <c r="G4083" s="97" t="str">
        <f>VLOOKUP(Corrections[[#This Row],[Employee]],'[1]Management Hierarchy Report'!$A$2:$C$3607, 3, 0)</f>
        <v>Andrew Stephens</v>
      </c>
      <c r="H4083" s="48" t="s">
        <v>77</v>
      </c>
      <c r="I4083" s="97" t="s">
        <v>14444</v>
      </c>
      <c r="J4083" s="97" t="str">
        <f>VLOOKUP(Corrections[[#This Row],[Employee]],[1]!Expense_Data[#Data],14,0)</f>
        <v>SL88@tidalwaveautospa.com</v>
      </c>
      <c r="K4083" s="98">
        <v>45553</v>
      </c>
    </row>
    <row r="4084" spans="1:11" hidden="1" x14ac:dyDescent="0.25">
      <c r="A4084" s="95" t="s">
        <v>385</v>
      </c>
      <c r="B4084" s="95" t="s">
        <v>13091</v>
      </c>
      <c r="C4084" s="50">
        <v>200.18</v>
      </c>
      <c r="D4084" s="96">
        <v>45482</v>
      </c>
      <c r="E4084" s="95" t="s">
        <v>13828</v>
      </c>
      <c r="F4084" s="97" t="s">
        <v>15</v>
      </c>
      <c r="G4084" s="97" t="str">
        <f>VLOOKUP(Corrections[[#This Row],[Employee]],'[1]Management Hierarchy Report'!$A$2:$C$3607, 3, 0)</f>
        <v>Andrew Stephens</v>
      </c>
      <c r="H4084" s="48" t="s">
        <v>77</v>
      </c>
      <c r="I4084" s="97" t="s">
        <v>14444</v>
      </c>
      <c r="J4084" s="97" t="str">
        <f>VLOOKUP(Corrections[[#This Row],[Employee]],[1]!Expense_Data[#Data],14,0)</f>
        <v>SL223@tidalwaveautospa.com</v>
      </c>
      <c r="K4084" s="98">
        <v>45553</v>
      </c>
    </row>
    <row r="4085" spans="1:11" hidden="1" x14ac:dyDescent="0.25">
      <c r="A4085" s="95" t="s">
        <v>385</v>
      </c>
      <c r="B4085" s="95" t="s">
        <v>13091</v>
      </c>
      <c r="C4085" s="50">
        <v>40.799999999999997</v>
      </c>
      <c r="D4085" s="96">
        <v>45490</v>
      </c>
      <c r="E4085" s="95" t="s">
        <v>13030</v>
      </c>
      <c r="F4085" s="97" t="s">
        <v>21</v>
      </c>
      <c r="G4085" s="97" t="str">
        <f>VLOOKUP(Corrections[[#This Row],[Employee]],'[1]Management Hierarchy Report'!$A$2:$C$3607, 3, 0)</f>
        <v>Andrew Stephens</v>
      </c>
      <c r="H4085" s="48" t="s">
        <v>77</v>
      </c>
      <c r="I4085" s="97" t="s">
        <v>14444</v>
      </c>
      <c r="J4085" s="97" t="str">
        <f>VLOOKUP(Corrections[[#This Row],[Employee]],[1]!Expense_Data[#Data],14,0)</f>
        <v>SL223@tidalwaveautospa.com</v>
      </c>
      <c r="K4085" s="98">
        <v>45553</v>
      </c>
    </row>
    <row r="4086" spans="1:11" hidden="1" x14ac:dyDescent="0.25">
      <c r="A4086" s="95" t="s">
        <v>568</v>
      </c>
      <c r="B4086" s="95" t="s">
        <v>14761</v>
      </c>
      <c r="C4086" s="50">
        <v>37.799999999999997</v>
      </c>
      <c r="D4086" s="96">
        <v>45510</v>
      </c>
      <c r="E4086" s="95" t="s">
        <v>12978</v>
      </c>
      <c r="F4086" s="97"/>
      <c r="G4086" s="97" t="str">
        <f>VLOOKUP(Corrections[[#This Row],[Employee]],'[1]Management Hierarchy Report'!$A$2:$C$3607, 3, 0)</f>
        <v>Andrew Strevel</v>
      </c>
      <c r="H4086" s="48" t="s">
        <v>77</v>
      </c>
      <c r="I4086" s="97" t="s">
        <v>14444</v>
      </c>
      <c r="J4086" s="97" t="str">
        <f>VLOOKUP(Corrections[[#This Row],[Employee]],[1]!Expense_Data[#Data],14,0)</f>
        <v>SL103@tidalwaveautospa.com</v>
      </c>
      <c r="K4086" s="98">
        <v>45553</v>
      </c>
    </row>
    <row r="4087" spans="1:11" hidden="1" x14ac:dyDescent="0.25">
      <c r="A4087" s="95" t="s">
        <v>14163</v>
      </c>
      <c r="B4087" s="95" t="s">
        <v>14762</v>
      </c>
      <c r="C4087" s="50">
        <v>101.43</v>
      </c>
      <c r="D4087" s="96">
        <v>45525</v>
      </c>
      <c r="E4087" s="95" t="s">
        <v>13828</v>
      </c>
      <c r="F4087" s="97" t="s">
        <v>47</v>
      </c>
      <c r="G4087" s="97" t="str">
        <f>VLOOKUP(Corrections[[#This Row],[Employee]],'[1]Management Hierarchy Report'!$A$2:$C$3607, 3, 0)</f>
        <v>Andrew Stephens</v>
      </c>
      <c r="H4087" s="48" t="s">
        <v>77</v>
      </c>
      <c r="I4087" s="97" t="s">
        <v>14444</v>
      </c>
      <c r="J4087" s="97" t="str">
        <f>VLOOKUP(Corrections[[#This Row],[Employee]],[1]!Expense_Data[#Data],14,0)</f>
        <v>SL296@tidalwaveautospa.com</v>
      </c>
      <c r="K4087" s="98">
        <v>45553</v>
      </c>
    </row>
    <row r="4088" spans="1:11" hidden="1" x14ac:dyDescent="0.25">
      <c r="A4088" s="95" t="s">
        <v>421</v>
      </c>
      <c r="B4088" s="95" t="s">
        <v>14747</v>
      </c>
      <c r="C4088" s="50">
        <v>53.2</v>
      </c>
      <c r="D4088" s="96">
        <v>45519</v>
      </c>
      <c r="E4088" s="95" t="s">
        <v>13082</v>
      </c>
      <c r="F4088" s="97"/>
      <c r="G4088" s="97" t="str">
        <f>VLOOKUP(Corrections[[#This Row],[Employee]],'[1]Management Hierarchy Report'!$A$2:$C$3607, 3, 0)</f>
        <v>Michael Donnelly</v>
      </c>
      <c r="H4088" s="48" t="s">
        <v>77</v>
      </c>
      <c r="I4088" s="97" t="s">
        <v>14444</v>
      </c>
      <c r="J4088" s="97" t="str">
        <f>VLOOKUP(Corrections[[#This Row],[Employee]],[1]!Expense_Data[#Data],14,0)</f>
        <v>SL28@tidalwaveautospa.com</v>
      </c>
      <c r="K4088" s="98">
        <v>45553</v>
      </c>
    </row>
    <row r="4089" spans="1:11" hidden="1" x14ac:dyDescent="0.25">
      <c r="A4089" s="95" t="s">
        <v>13076</v>
      </c>
      <c r="B4089" s="95" t="s">
        <v>14744</v>
      </c>
      <c r="C4089" s="50">
        <v>1195</v>
      </c>
      <c r="D4089" s="96">
        <v>45541</v>
      </c>
      <c r="E4089" s="95" t="s">
        <v>13870</v>
      </c>
      <c r="F4089" s="97"/>
      <c r="G4089" s="97" t="str">
        <f>VLOOKUP(Corrections[[#This Row],[Employee]],'[1]Management Hierarchy Report'!$A$2:$C$3607, 3, 0)</f>
        <v>Joshua Henderson</v>
      </c>
      <c r="H4089" s="48" t="s">
        <v>13872</v>
      </c>
      <c r="I4089" s="97" t="s">
        <v>14444</v>
      </c>
      <c r="J4089" s="97" t="str">
        <f>VLOOKUP(Corrections[[#This Row],[Employee]],[1]!Expense_Data[#Data],14,0)</f>
        <v>lucas.mininger@twavelead.com</v>
      </c>
      <c r="K4089" s="98">
        <v>45553</v>
      </c>
    </row>
    <row r="4090" spans="1:11" hidden="1" x14ac:dyDescent="0.25">
      <c r="A4090" s="95" t="s">
        <v>14482</v>
      </c>
      <c r="B4090" s="95" t="s">
        <v>14750</v>
      </c>
      <c r="C4090" s="50">
        <v>144.43</v>
      </c>
      <c r="D4090" s="96">
        <v>45526</v>
      </c>
      <c r="E4090" s="95" t="s">
        <v>71</v>
      </c>
      <c r="F4090" s="97"/>
      <c r="G4090" s="97" t="str">
        <f>VLOOKUP(Corrections[[#This Row],[Employee]],'[1]Management Hierarchy Report'!$A$2:$C$3607, 3, 0)</f>
        <v>Kyle Rovansek</v>
      </c>
      <c r="H4090" s="48" t="s">
        <v>77</v>
      </c>
      <c r="I4090" s="97" t="s">
        <v>14444</v>
      </c>
      <c r="J4090" s="97" t="str">
        <f>VLOOKUP(Corrections[[#This Row],[Employee]],[1]!Expense_Data[#Data],14,0)</f>
        <v>SL71@tidalwaveautospa.com</v>
      </c>
      <c r="K4090" s="98">
        <v>45553</v>
      </c>
    </row>
    <row r="4091" spans="1:11" hidden="1" x14ac:dyDescent="0.25">
      <c r="A4091" s="95" t="s">
        <v>14482</v>
      </c>
      <c r="B4091" s="95" t="s">
        <v>14750</v>
      </c>
      <c r="C4091" s="50">
        <v>40</v>
      </c>
      <c r="D4091" s="96">
        <v>45513</v>
      </c>
      <c r="E4091" s="95" t="s">
        <v>521</v>
      </c>
      <c r="F4091" s="97"/>
      <c r="G4091" s="97" t="str">
        <f>VLOOKUP(Corrections[[#This Row],[Employee]],'[1]Management Hierarchy Report'!$A$2:$C$3607, 3, 0)</f>
        <v>Kyle Rovansek</v>
      </c>
      <c r="H4091" s="48" t="s">
        <v>77</v>
      </c>
      <c r="I4091" s="97" t="s">
        <v>14444</v>
      </c>
      <c r="J4091" s="97" t="str">
        <f>VLOOKUP(Corrections[[#This Row],[Employee]],[1]!Expense_Data[#Data],14,0)</f>
        <v>SL71@tidalwaveautospa.com</v>
      </c>
      <c r="K4091" s="98">
        <v>45553</v>
      </c>
    </row>
    <row r="4092" spans="1:11" hidden="1" x14ac:dyDescent="0.25">
      <c r="A4092" s="95" t="s">
        <v>14482</v>
      </c>
      <c r="B4092" s="95" t="s">
        <v>14750</v>
      </c>
      <c r="C4092" s="50">
        <v>25</v>
      </c>
      <c r="D4092" s="96">
        <v>45517</v>
      </c>
      <c r="E4092" s="95" t="s">
        <v>521</v>
      </c>
      <c r="F4092" s="97"/>
      <c r="G4092" s="97" t="str">
        <f>VLOOKUP(Corrections[[#This Row],[Employee]],'[1]Management Hierarchy Report'!$A$2:$C$3607, 3, 0)</f>
        <v>Kyle Rovansek</v>
      </c>
      <c r="H4092" s="48" t="s">
        <v>77</v>
      </c>
      <c r="I4092" s="97" t="s">
        <v>14444</v>
      </c>
      <c r="J4092" s="97" t="str">
        <f>VLOOKUP(Corrections[[#This Row],[Employee]],[1]!Expense_Data[#Data],14,0)</f>
        <v>SL71@tidalwaveautospa.com</v>
      </c>
      <c r="K4092" s="98">
        <v>45553</v>
      </c>
    </row>
    <row r="4093" spans="1:11" hidden="1" x14ac:dyDescent="0.25">
      <c r="A4093" s="95" t="s">
        <v>14482</v>
      </c>
      <c r="B4093" s="95" t="s">
        <v>14750</v>
      </c>
      <c r="C4093" s="50">
        <v>5.6</v>
      </c>
      <c r="D4093" s="96">
        <v>45519</v>
      </c>
      <c r="E4093" s="95" t="s">
        <v>521</v>
      </c>
      <c r="F4093" s="97"/>
      <c r="G4093" s="97" t="str">
        <f>VLOOKUP(Corrections[[#This Row],[Employee]],'[1]Management Hierarchy Report'!$A$2:$C$3607, 3, 0)</f>
        <v>Kyle Rovansek</v>
      </c>
      <c r="H4093" s="48" t="s">
        <v>77</v>
      </c>
      <c r="I4093" s="97" t="s">
        <v>14444</v>
      </c>
      <c r="J4093" s="97" t="str">
        <f>VLOOKUP(Corrections[[#This Row],[Employee]],[1]!Expense_Data[#Data],14,0)</f>
        <v>SL71@tidalwaveautospa.com</v>
      </c>
      <c r="K4093" s="98">
        <v>45553</v>
      </c>
    </row>
    <row r="4094" spans="1:11" hidden="1" x14ac:dyDescent="0.25">
      <c r="A4094" s="95" t="s">
        <v>14482</v>
      </c>
      <c r="B4094" s="95" t="s">
        <v>14750</v>
      </c>
      <c r="C4094" s="50">
        <v>13.23</v>
      </c>
      <c r="D4094" s="96">
        <v>45519</v>
      </c>
      <c r="E4094" s="95" t="s">
        <v>521</v>
      </c>
      <c r="F4094" s="97"/>
      <c r="G4094" s="97" t="str">
        <f>VLOOKUP(Corrections[[#This Row],[Employee]],'[1]Management Hierarchy Report'!$A$2:$C$3607, 3, 0)</f>
        <v>Kyle Rovansek</v>
      </c>
      <c r="H4094" s="48" t="s">
        <v>77</v>
      </c>
      <c r="I4094" s="97" t="s">
        <v>14444</v>
      </c>
      <c r="J4094" s="97" t="str">
        <f>VLOOKUP(Corrections[[#This Row],[Employee]],[1]!Expense_Data[#Data],14,0)</f>
        <v>SL71@tidalwaveautospa.com</v>
      </c>
      <c r="K4094" s="98">
        <v>45553</v>
      </c>
    </row>
    <row r="4095" spans="1:11" hidden="1" x14ac:dyDescent="0.25">
      <c r="A4095" s="95" t="s">
        <v>14482</v>
      </c>
      <c r="B4095" s="95" t="s">
        <v>14750</v>
      </c>
      <c r="C4095" s="50">
        <v>8.8800000000000008</v>
      </c>
      <c r="D4095" s="96">
        <v>45521</v>
      </c>
      <c r="E4095" s="95" t="s">
        <v>521</v>
      </c>
      <c r="F4095" s="97"/>
      <c r="G4095" s="97" t="str">
        <f>VLOOKUP(Corrections[[#This Row],[Employee]],'[1]Management Hierarchy Report'!$A$2:$C$3607, 3, 0)</f>
        <v>Kyle Rovansek</v>
      </c>
      <c r="H4095" s="48" t="s">
        <v>77</v>
      </c>
      <c r="I4095" s="97" t="s">
        <v>14444</v>
      </c>
      <c r="J4095" s="97" t="str">
        <f>VLOOKUP(Corrections[[#This Row],[Employee]],[1]!Expense_Data[#Data],14,0)</f>
        <v>SL71@tidalwaveautospa.com</v>
      </c>
      <c r="K4095" s="98">
        <v>45553</v>
      </c>
    </row>
    <row r="4096" spans="1:11" hidden="1" x14ac:dyDescent="0.25">
      <c r="A4096" s="95" t="s">
        <v>14482</v>
      </c>
      <c r="B4096" s="95" t="s">
        <v>14750</v>
      </c>
      <c r="C4096" s="50">
        <v>29.6</v>
      </c>
      <c r="D4096" s="96">
        <v>45521</v>
      </c>
      <c r="E4096" s="95" t="s">
        <v>521</v>
      </c>
      <c r="F4096" s="97"/>
      <c r="G4096" s="97" t="str">
        <f>VLOOKUP(Corrections[[#This Row],[Employee]],'[1]Management Hierarchy Report'!$A$2:$C$3607, 3, 0)</f>
        <v>Kyle Rovansek</v>
      </c>
      <c r="H4096" s="48" t="s">
        <v>77</v>
      </c>
      <c r="I4096" s="97" t="s">
        <v>14444</v>
      </c>
      <c r="J4096" s="97" t="str">
        <f>VLOOKUP(Corrections[[#This Row],[Employee]],[1]!Expense_Data[#Data],14,0)</f>
        <v>SL71@tidalwaveautospa.com</v>
      </c>
      <c r="K4096" s="98">
        <v>45553</v>
      </c>
    </row>
    <row r="4097" spans="1:11" hidden="1" x14ac:dyDescent="0.25">
      <c r="A4097" s="95" t="s">
        <v>14482</v>
      </c>
      <c r="B4097" s="95" t="s">
        <v>14750</v>
      </c>
      <c r="C4097" s="50">
        <v>25</v>
      </c>
      <c r="D4097" s="96">
        <v>45522</v>
      </c>
      <c r="E4097" s="95" t="s">
        <v>521</v>
      </c>
      <c r="F4097" s="97"/>
      <c r="G4097" s="97" t="str">
        <f>VLOOKUP(Corrections[[#This Row],[Employee]],'[1]Management Hierarchy Report'!$A$2:$C$3607, 3, 0)</f>
        <v>Kyle Rovansek</v>
      </c>
      <c r="H4097" s="48" t="s">
        <v>77</v>
      </c>
      <c r="I4097" s="97" t="s">
        <v>14444</v>
      </c>
      <c r="J4097" s="97" t="str">
        <f>VLOOKUP(Corrections[[#This Row],[Employee]],[1]!Expense_Data[#Data],14,0)</f>
        <v>SL71@tidalwaveautospa.com</v>
      </c>
      <c r="K4097" s="98">
        <v>45553</v>
      </c>
    </row>
    <row r="4098" spans="1:11" hidden="1" x14ac:dyDescent="0.25">
      <c r="A4098" s="95" t="s">
        <v>14482</v>
      </c>
      <c r="B4098" s="95" t="s">
        <v>14750</v>
      </c>
      <c r="C4098" s="50">
        <v>47.02</v>
      </c>
      <c r="D4098" s="96">
        <v>45523</v>
      </c>
      <c r="E4098" s="95" t="s">
        <v>521</v>
      </c>
      <c r="F4098" s="97"/>
      <c r="G4098" s="97" t="str">
        <f>VLOOKUP(Corrections[[#This Row],[Employee]],'[1]Management Hierarchy Report'!$A$2:$C$3607, 3, 0)</f>
        <v>Kyle Rovansek</v>
      </c>
      <c r="H4098" s="48" t="s">
        <v>77</v>
      </c>
      <c r="I4098" s="97" t="s">
        <v>14444</v>
      </c>
      <c r="J4098" s="97" t="str">
        <f>VLOOKUP(Corrections[[#This Row],[Employee]],[1]!Expense_Data[#Data],14,0)</f>
        <v>SL71@tidalwaveautospa.com</v>
      </c>
      <c r="K4098" s="98">
        <v>45553</v>
      </c>
    </row>
    <row r="4099" spans="1:11" hidden="1" x14ac:dyDescent="0.25">
      <c r="A4099" s="95" t="s">
        <v>14482</v>
      </c>
      <c r="B4099" s="95" t="s">
        <v>14750</v>
      </c>
      <c r="C4099" s="50">
        <v>339.76</v>
      </c>
      <c r="D4099" s="96">
        <v>45524</v>
      </c>
      <c r="E4099" s="95" t="s">
        <v>521</v>
      </c>
      <c r="F4099" s="97"/>
      <c r="G4099" s="97" t="str">
        <f>VLOOKUP(Corrections[[#This Row],[Employee]],'[1]Management Hierarchy Report'!$A$2:$C$3607, 3, 0)</f>
        <v>Kyle Rovansek</v>
      </c>
      <c r="H4099" s="48" t="s">
        <v>77</v>
      </c>
      <c r="I4099" s="97" t="s">
        <v>14444</v>
      </c>
      <c r="J4099" s="97" t="str">
        <f>VLOOKUP(Corrections[[#This Row],[Employee]],[1]!Expense_Data[#Data],14,0)</f>
        <v>SL71@tidalwaveautospa.com</v>
      </c>
      <c r="K4099" s="98">
        <v>45553</v>
      </c>
    </row>
    <row r="4100" spans="1:11" hidden="1" x14ac:dyDescent="0.25">
      <c r="A4100" s="95" t="s">
        <v>14482</v>
      </c>
      <c r="B4100" s="95" t="s">
        <v>14750</v>
      </c>
      <c r="C4100" s="50">
        <v>10.64</v>
      </c>
      <c r="D4100" s="96">
        <v>45524</v>
      </c>
      <c r="E4100" s="95" t="s">
        <v>521</v>
      </c>
      <c r="F4100" s="97"/>
      <c r="G4100" s="97" t="str">
        <f>VLOOKUP(Corrections[[#This Row],[Employee]],'[1]Management Hierarchy Report'!$A$2:$C$3607, 3, 0)</f>
        <v>Kyle Rovansek</v>
      </c>
      <c r="H4100" s="48" t="s">
        <v>77</v>
      </c>
      <c r="I4100" s="97" t="s">
        <v>14444</v>
      </c>
      <c r="J4100" s="97" t="str">
        <f>VLOOKUP(Corrections[[#This Row],[Employee]],[1]!Expense_Data[#Data],14,0)</f>
        <v>SL71@tidalwaveautospa.com</v>
      </c>
      <c r="K4100" s="98">
        <v>45553</v>
      </c>
    </row>
    <row r="4101" spans="1:11" hidden="1" x14ac:dyDescent="0.25">
      <c r="A4101" s="95" t="s">
        <v>14482</v>
      </c>
      <c r="B4101" s="95" t="s">
        <v>14750</v>
      </c>
      <c r="C4101" s="50">
        <v>144.43</v>
      </c>
      <c r="D4101" s="96">
        <v>45526</v>
      </c>
      <c r="E4101" s="95" t="s">
        <v>521</v>
      </c>
      <c r="F4101" s="97"/>
      <c r="G4101" s="97" t="str">
        <f>VLOOKUP(Corrections[[#This Row],[Employee]],'[1]Management Hierarchy Report'!$A$2:$C$3607, 3, 0)</f>
        <v>Kyle Rovansek</v>
      </c>
      <c r="H4101" s="48" t="s">
        <v>77</v>
      </c>
      <c r="I4101" s="97" t="s">
        <v>14444</v>
      </c>
      <c r="J4101" s="97" t="str">
        <f>VLOOKUP(Corrections[[#This Row],[Employee]],[1]!Expense_Data[#Data],14,0)</f>
        <v>SL71@tidalwaveautospa.com</v>
      </c>
      <c r="K4101" s="98">
        <v>45553</v>
      </c>
    </row>
    <row r="4102" spans="1:11" hidden="1" x14ac:dyDescent="0.25">
      <c r="A4102" s="95" t="s">
        <v>14482</v>
      </c>
      <c r="B4102" s="95" t="s">
        <v>14750</v>
      </c>
      <c r="C4102" s="50">
        <v>25</v>
      </c>
      <c r="D4102" s="96">
        <v>45527</v>
      </c>
      <c r="E4102" s="95" t="s">
        <v>521</v>
      </c>
      <c r="F4102" s="97"/>
      <c r="G4102" s="97" t="str">
        <f>VLOOKUP(Corrections[[#This Row],[Employee]],'[1]Management Hierarchy Report'!$A$2:$C$3607, 3, 0)</f>
        <v>Kyle Rovansek</v>
      </c>
      <c r="H4102" s="48" t="s">
        <v>77</v>
      </c>
      <c r="I4102" s="97" t="s">
        <v>14444</v>
      </c>
      <c r="J4102" s="97" t="str">
        <f>VLOOKUP(Corrections[[#This Row],[Employee]],[1]!Expense_Data[#Data],14,0)</f>
        <v>SL71@tidalwaveautospa.com</v>
      </c>
      <c r="K4102" s="98">
        <v>45553</v>
      </c>
    </row>
    <row r="4103" spans="1:11" hidden="1" x14ac:dyDescent="0.25">
      <c r="A4103" s="95" t="s">
        <v>223</v>
      </c>
      <c r="B4103" s="95" t="s">
        <v>14759</v>
      </c>
      <c r="C4103" s="50">
        <v>707.95</v>
      </c>
      <c r="D4103" s="96">
        <v>45525</v>
      </c>
      <c r="E4103" s="95" t="s">
        <v>13870</v>
      </c>
      <c r="F4103" s="97"/>
      <c r="G4103" s="97" t="str">
        <f>VLOOKUP(Corrections[[#This Row],[Employee]],'[1]Management Hierarchy Report'!$A$2:$C$3607, 3, 0)</f>
        <v>Cory Cummings</v>
      </c>
      <c r="H4103" s="48" t="s">
        <v>13872</v>
      </c>
      <c r="I4103" s="97" t="s">
        <v>14444</v>
      </c>
      <c r="J4103" s="97" t="str">
        <f>VLOOKUP(Corrections[[#This Row],[Employee]],[1]!Expense_Data[#Data],14,0)</f>
        <v>SL93@tidalwaveautospa.com</v>
      </c>
      <c r="K4103" s="98">
        <v>45553</v>
      </c>
    </row>
    <row r="4104" spans="1:11" hidden="1" x14ac:dyDescent="0.25">
      <c r="A4104" s="95" t="s">
        <v>14052</v>
      </c>
      <c r="B4104" s="95" t="s">
        <v>14749</v>
      </c>
      <c r="C4104" s="50">
        <v>381.78</v>
      </c>
      <c r="D4104" s="96">
        <v>45548</v>
      </c>
      <c r="E4104" s="95" t="s">
        <v>13870</v>
      </c>
      <c r="F4104" s="97"/>
      <c r="G4104" s="97" t="str">
        <f>VLOOKUP(Corrections[[#This Row],[Employee]],'[1]Management Hierarchy Report'!$A$2:$C$3607, 3, 0)</f>
        <v>Wesley Kurtz</v>
      </c>
      <c r="H4104" s="48" t="s">
        <v>13872</v>
      </c>
      <c r="I4104" s="97" t="s">
        <v>14444</v>
      </c>
      <c r="J4104" s="97" t="str">
        <f>VLOOKUP(Corrections[[#This Row],[Employee]],[1]!Expense_Data[#Data],14,0)</f>
        <v>SL285@tidalwaveautospa.com</v>
      </c>
      <c r="K4104" s="98">
        <v>45553</v>
      </c>
    </row>
    <row r="4105" spans="1:11" hidden="1" x14ac:dyDescent="0.25">
      <c r="A4105" s="95" t="s">
        <v>389</v>
      </c>
      <c r="B4105" s="95" t="s">
        <v>14000</v>
      </c>
      <c r="C4105" s="50">
        <v>26.89</v>
      </c>
      <c r="D4105" s="96">
        <v>45505</v>
      </c>
      <c r="E4105" s="95" t="s">
        <v>13828</v>
      </c>
      <c r="F4105" s="97" t="s">
        <v>13</v>
      </c>
      <c r="G4105" s="97" t="str">
        <f>VLOOKUP(Corrections[[#This Row],[Employee]],'[1]Management Hierarchy Report'!$A$2:$C$3607, 3, 0)</f>
        <v>Steven Kyriazis</v>
      </c>
      <c r="H4105" s="48" t="s">
        <v>77</v>
      </c>
      <c r="I4105" s="97" t="s">
        <v>14444</v>
      </c>
      <c r="J4105" s="97" t="str">
        <f>VLOOKUP(Corrections[[#This Row],[Employee]],[1]!Expense_Data[#Data],14,0)</f>
        <v>SL249@tidalwaveautospa.com</v>
      </c>
      <c r="K4105" s="98">
        <v>45553</v>
      </c>
    </row>
    <row r="4106" spans="1:11" hidden="1" x14ac:dyDescent="0.25">
      <c r="A4106" s="95" t="s">
        <v>2658</v>
      </c>
      <c r="B4106" s="95" t="s">
        <v>14752</v>
      </c>
      <c r="C4106" s="50">
        <v>240.44</v>
      </c>
      <c r="D4106" s="96">
        <v>45518</v>
      </c>
      <c r="E4106" s="95" t="s">
        <v>13828</v>
      </c>
      <c r="F4106" s="97"/>
      <c r="G4106" s="97" t="str">
        <f>VLOOKUP(Corrections[[#This Row],[Employee]],'[1]Management Hierarchy Report'!$A$2:$C$3607, 3, 0)</f>
        <v>Derek Schillinger</v>
      </c>
      <c r="H4106" s="48" t="s">
        <v>77</v>
      </c>
      <c r="I4106" s="97" t="s">
        <v>14444</v>
      </c>
      <c r="J4106" s="97" t="str">
        <f>VLOOKUP(Corrections[[#This Row],[Employee]],[1]!Expense_Data[#Data],14,0)</f>
        <v>SL47@tidalwaveautospa.com</v>
      </c>
      <c r="K4106" s="98">
        <v>45553</v>
      </c>
    </row>
    <row r="4107" spans="1:11" hidden="1" x14ac:dyDescent="0.25">
      <c r="A4107" s="95" t="s">
        <v>670</v>
      </c>
      <c r="B4107" s="95" t="s">
        <v>14754</v>
      </c>
      <c r="C4107" s="50">
        <v>661.66</v>
      </c>
      <c r="D4107" s="96">
        <v>45539</v>
      </c>
      <c r="E4107" s="95" t="s">
        <v>13870</v>
      </c>
      <c r="F4107" s="97"/>
      <c r="G4107" s="97" t="str">
        <f>VLOOKUP(Corrections[[#This Row],[Employee]],'[1]Management Hierarchy Report'!$A$2:$C$3607, 3, 0)</f>
        <v>Ricky Doyle</v>
      </c>
      <c r="H4107" s="48" t="s">
        <v>13872</v>
      </c>
      <c r="I4107" s="97" t="s">
        <v>14444</v>
      </c>
      <c r="J4107" s="97" t="str">
        <f>VLOOKUP(Corrections[[#This Row],[Employee]],[1]!Expense_Data[#Data],14,0)</f>
        <v>SL186@tidalwaveautospa.com</v>
      </c>
      <c r="K4107" s="98">
        <v>45553</v>
      </c>
    </row>
    <row r="4108" spans="1:11" hidden="1" x14ac:dyDescent="0.25">
      <c r="A4108" s="95" t="s">
        <v>625</v>
      </c>
      <c r="B4108" s="95" t="s">
        <v>14746</v>
      </c>
      <c r="C4108" s="50">
        <v>476.58</v>
      </c>
      <c r="D4108" s="96">
        <v>45534</v>
      </c>
      <c r="E4108" s="95" t="s">
        <v>13870</v>
      </c>
      <c r="F4108" s="97"/>
      <c r="G4108" s="97" t="str">
        <f>VLOOKUP(Corrections[[#This Row],[Employee]],'[1]Management Hierarchy Report'!$A$2:$C$3607, 3, 0)</f>
        <v>Joe Chavez</v>
      </c>
      <c r="H4108" s="48" t="s">
        <v>13872</v>
      </c>
      <c r="I4108" s="97" t="s">
        <v>14444</v>
      </c>
      <c r="J4108" s="97" t="str">
        <f>VLOOKUP(Corrections[[#This Row],[Employee]],[1]!Expense_Data[#Data],14,0)</f>
        <v>SL182@tidalwaveautospa.com</v>
      </c>
      <c r="K4108" s="98">
        <v>45553</v>
      </c>
    </row>
    <row r="4109" spans="1:11" hidden="1" x14ac:dyDescent="0.25">
      <c r="A4109" s="95" t="s">
        <v>195</v>
      </c>
      <c r="B4109" s="95" t="s">
        <v>14757</v>
      </c>
      <c r="C4109" s="50">
        <v>3925.18</v>
      </c>
      <c r="D4109" s="96">
        <v>45545</v>
      </c>
      <c r="E4109" s="95" t="s">
        <v>13870</v>
      </c>
      <c r="F4109" s="97"/>
      <c r="G4109" s="97" t="str">
        <f>VLOOKUP(Corrections[[#This Row],[Employee]],'[1]Management Hierarchy Report'!$A$2:$C$3607, 3, 0)</f>
        <v>Coty Stevens</v>
      </c>
      <c r="H4109" s="48" t="s">
        <v>13872</v>
      </c>
      <c r="I4109" s="97" t="s">
        <v>14444</v>
      </c>
      <c r="J4109" s="97" t="str">
        <f>VLOOKUP(Corrections[[#This Row],[Employee]],[1]!Expense_Data[#Data],14,0)</f>
        <v>robert.carnemolla@tidalwaveautospa.com</v>
      </c>
      <c r="K4109" s="98">
        <v>45553</v>
      </c>
    </row>
    <row r="4110" spans="1:11" hidden="1" x14ac:dyDescent="0.25">
      <c r="A4110" s="95" t="s">
        <v>694</v>
      </c>
      <c r="B4110" s="95" t="s">
        <v>12982</v>
      </c>
      <c r="C4110" s="50">
        <v>39.33</v>
      </c>
      <c r="D4110" s="96">
        <v>45482</v>
      </c>
      <c r="E4110" s="95" t="s">
        <v>13030</v>
      </c>
      <c r="F4110" s="97"/>
      <c r="G4110" s="97" t="str">
        <f>VLOOKUP(Corrections[[#This Row],[Employee]],'[1]Management Hierarchy Report'!$A$2:$C$3607, 3, 0)</f>
        <v>Joe Chavez</v>
      </c>
      <c r="H4110" s="48" t="s">
        <v>77</v>
      </c>
      <c r="I4110" s="97" t="s">
        <v>14444</v>
      </c>
      <c r="J4110" s="97" t="str">
        <f>VLOOKUP(Corrections[[#This Row],[Employee]],[1]!Expense_Data[#Data],14,0)</f>
        <v>SL183@tidalwaveautospa.com</v>
      </c>
      <c r="K4110" s="98">
        <v>45553</v>
      </c>
    </row>
    <row r="4111" spans="1:11" hidden="1" x14ac:dyDescent="0.25">
      <c r="A4111" s="95" t="s">
        <v>10479</v>
      </c>
      <c r="B4111" s="95" t="s">
        <v>14776</v>
      </c>
      <c r="C4111" s="50">
        <v>12.69</v>
      </c>
      <c r="D4111" s="96">
        <v>45507</v>
      </c>
      <c r="E4111" s="95" t="s">
        <v>13082</v>
      </c>
      <c r="F4111" s="97"/>
      <c r="G4111" s="97" t="str">
        <f>VLOOKUP(Corrections[[#This Row],[Employee]],'[1]Management Hierarchy Report'!$A$2:$C$3607, 3, 0)</f>
        <v>Derek Schillinger</v>
      </c>
      <c r="H4111" s="48" t="s">
        <v>77</v>
      </c>
      <c r="I4111" s="97" t="s">
        <v>14444</v>
      </c>
      <c r="J4111" s="97" t="str">
        <f>VLOOKUP(Corrections[[#This Row],[Employee]],[1]!Expense_Data[#Data],14,0)</f>
        <v>SL288@tidalwaveautospa.com</v>
      </c>
      <c r="K4111" s="98">
        <v>45554</v>
      </c>
    </row>
    <row r="4112" spans="1:11" hidden="1" x14ac:dyDescent="0.25">
      <c r="A4112" s="95" t="s">
        <v>182</v>
      </c>
      <c r="B4112" s="95" t="s">
        <v>14774</v>
      </c>
      <c r="C4112" s="50">
        <v>7937.77</v>
      </c>
      <c r="D4112" s="96">
        <v>45532</v>
      </c>
      <c r="E4112" s="95" t="s">
        <v>13870</v>
      </c>
      <c r="F4112" s="97"/>
      <c r="G4112" s="97" t="str">
        <f>VLOOKUP(Corrections[[#This Row],[Employee]],'[1]Management Hierarchy Report'!$A$2:$C$3607, 3, 0)</f>
        <v>Bruce Maxwell</v>
      </c>
      <c r="H4112" s="48" t="s">
        <v>13872</v>
      </c>
      <c r="I4112" s="97" t="s">
        <v>14444</v>
      </c>
      <c r="J4112" s="97" t="str">
        <f>VLOOKUP(Corrections[[#This Row],[Employee]],[1]!Expense_Data[#Data],14,0)</f>
        <v>andrew.stephens@twavelead.com</v>
      </c>
      <c r="K4112" s="98">
        <v>45554</v>
      </c>
    </row>
    <row r="4113" spans="1:11" hidden="1" x14ac:dyDescent="0.25">
      <c r="A4113" s="95" t="s">
        <v>561</v>
      </c>
      <c r="B4113" s="95" t="s">
        <v>14773</v>
      </c>
      <c r="C4113" s="50">
        <v>6.01</v>
      </c>
      <c r="D4113" s="96">
        <v>45490</v>
      </c>
      <c r="E4113" s="95" t="s">
        <v>13082</v>
      </c>
      <c r="F4113" s="97"/>
      <c r="G4113" s="97" t="str">
        <f>VLOOKUP(Corrections[[#This Row],[Employee]],'[1]Management Hierarchy Report'!$A$2:$C$3607, 3, 0)</f>
        <v>Andrew Strevel</v>
      </c>
      <c r="H4113" s="48" t="s">
        <v>77</v>
      </c>
      <c r="I4113" s="97" t="s">
        <v>14444</v>
      </c>
      <c r="J4113" s="97" t="str">
        <f>VLOOKUP(Corrections[[#This Row],[Employee]],[1]!Expense_Data[#Data],14,0)</f>
        <v>SL3@tidalwaveautospa.com</v>
      </c>
      <c r="K4113" s="98">
        <v>45554</v>
      </c>
    </row>
    <row r="4114" spans="1:11" hidden="1" x14ac:dyDescent="0.25">
      <c r="A4114" s="95" t="s">
        <v>561</v>
      </c>
      <c r="B4114" s="95" t="s">
        <v>14773</v>
      </c>
      <c r="C4114" s="50">
        <v>27.53</v>
      </c>
      <c r="D4114" s="96">
        <v>45506</v>
      </c>
      <c r="E4114" s="95" t="s">
        <v>13082</v>
      </c>
      <c r="F4114" s="97"/>
      <c r="G4114" s="97" t="str">
        <f>VLOOKUP(Corrections[[#This Row],[Employee]],'[1]Management Hierarchy Report'!$A$2:$C$3607, 3, 0)</f>
        <v>Andrew Strevel</v>
      </c>
      <c r="H4114" s="48" t="s">
        <v>77</v>
      </c>
      <c r="I4114" s="97" t="s">
        <v>14444</v>
      </c>
      <c r="J4114" s="97" t="str">
        <f>VLOOKUP(Corrections[[#This Row],[Employee]],[1]!Expense_Data[#Data],14,0)</f>
        <v>SL3@tidalwaveautospa.com</v>
      </c>
      <c r="K4114" s="98">
        <v>45554</v>
      </c>
    </row>
    <row r="4115" spans="1:11" hidden="1" x14ac:dyDescent="0.25">
      <c r="A4115" s="95" t="s">
        <v>561</v>
      </c>
      <c r="B4115" s="95" t="s">
        <v>14773</v>
      </c>
      <c r="C4115" s="50">
        <v>17.27</v>
      </c>
      <c r="D4115" s="96">
        <v>45513</v>
      </c>
      <c r="E4115" s="95" t="s">
        <v>13082</v>
      </c>
      <c r="F4115" s="97"/>
      <c r="G4115" s="97" t="str">
        <f>VLOOKUP(Corrections[[#This Row],[Employee]],'[1]Management Hierarchy Report'!$A$2:$C$3607, 3, 0)</f>
        <v>Andrew Strevel</v>
      </c>
      <c r="H4115" s="48" t="s">
        <v>77</v>
      </c>
      <c r="I4115" s="97" t="s">
        <v>14444</v>
      </c>
      <c r="J4115" s="97" t="str">
        <f>VLOOKUP(Corrections[[#This Row],[Employee]],[1]!Expense_Data[#Data],14,0)</f>
        <v>SL3@tidalwaveautospa.com</v>
      </c>
      <c r="K4115" s="98">
        <v>45554</v>
      </c>
    </row>
    <row r="4116" spans="1:11" hidden="1" x14ac:dyDescent="0.25">
      <c r="A4116" s="95" t="s">
        <v>11561</v>
      </c>
      <c r="B4116" s="95" t="s">
        <v>14781</v>
      </c>
      <c r="C4116" s="50">
        <v>2811.59</v>
      </c>
      <c r="D4116" s="96">
        <v>45545</v>
      </c>
      <c r="E4116" s="95" t="s">
        <v>13870</v>
      </c>
      <c r="F4116" s="97"/>
      <c r="G4116" s="97" t="str">
        <f>VLOOKUP(Corrections[[#This Row],[Employee]],'[1]Management Hierarchy Report'!$A$2:$C$3607, 3, 0)</f>
        <v>Timothy Fruge</v>
      </c>
      <c r="H4116" s="48" t="s">
        <v>13872</v>
      </c>
      <c r="I4116" s="97" t="s">
        <v>14444</v>
      </c>
      <c r="J4116" s="97" t="str">
        <f>VLOOKUP(Corrections[[#This Row],[Employee]],[1]!Expense_Data[#Data],14,0)</f>
        <v>bobby.ferguson@tidalwaveautospa.com</v>
      </c>
      <c r="K4116" s="98">
        <v>45554</v>
      </c>
    </row>
    <row r="4117" spans="1:11" hidden="1" x14ac:dyDescent="0.25">
      <c r="A4117" s="95" t="s">
        <v>316</v>
      </c>
      <c r="B4117" s="95" t="s">
        <v>14783</v>
      </c>
      <c r="C4117" s="50">
        <v>81.459999999999994</v>
      </c>
      <c r="D4117" s="96">
        <v>45503</v>
      </c>
      <c r="E4117" s="95" t="s">
        <v>13030</v>
      </c>
      <c r="F4117" s="97"/>
      <c r="G4117" s="97" t="str">
        <f>VLOOKUP(Corrections[[#This Row],[Employee]],'[1]Management Hierarchy Report'!$A$2:$C$3607, 3, 0)</f>
        <v>Derek Schillinger</v>
      </c>
      <c r="H4117" s="48" t="s">
        <v>77</v>
      </c>
      <c r="I4117" s="97" t="s">
        <v>14444</v>
      </c>
      <c r="J4117" s="97" t="str">
        <f>VLOOKUP(Corrections[[#This Row],[Employee]],[1]!Expense_Data[#Data],14,0)</f>
        <v>SL252@tidalwaveautospa.com</v>
      </c>
      <c r="K4117" s="98">
        <v>45554</v>
      </c>
    </row>
    <row r="4118" spans="1:11" hidden="1" x14ac:dyDescent="0.25">
      <c r="A4118" s="95" t="s">
        <v>316</v>
      </c>
      <c r="B4118" s="95" t="s">
        <v>14783</v>
      </c>
      <c r="C4118" s="50">
        <v>96.01</v>
      </c>
      <c r="D4118" s="96">
        <v>45512</v>
      </c>
      <c r="E4118" s="95" t="s">
        <v>13030</v>
      </c>
      <c r="F4118" s="97"/>
      <c r="G4118" s="97" t="str">
        <f>VLOOKUP(Corrections[[#This Row],[Employee]],'[1]Management Hierarchy Report'!$A$2:$C$3607, 3, 0)</f>
        <v>Derek Schillinger</v>
      </c>
      <c r="H4118" s="48" t="s">
        <v>77</v>
      </c>
      <c r="I4118" s="97" t="s">
        <v>14444</v>
      </c>
      <c r="J4118" s="97" t="str">
        <f>VLOOKUP(Corrections[[#This Row],[Employee]],[1]!Expense_Data[#Data],14,0)</f>
        <v>SL252@tidalwaveautospa.com</v>
      </c>
      <c r="K4118" s="98">
        <v>45554</v>
      </c>
    </row>
    <row r="4119" spans="1:11" hidden="1" x14ac:dyDescent="0.25">
      <c r="A4119" s="95" t="s">
        <v>747</v>
      </c>
      <c r="B4119" s="95" t="s">
        <v>14784</v>
      </c>
      <c r="C4119" s="50">
        <v>24.85</v>
      </c>
      <c r="D4119" s="96">
        <v>45517</v>
      </c>
      <c r="E4119" s="95" t="s">
        <v>13030</v>
      </c>
      <c r="F4119" s="97"/>
      <c r="G4119" s="97" t="str">
        <f>VLOOKUP(Corrections[[#This Row],[Employee]],'[1]Management Hierarchy Report'!$A$2:$C$3607, 3, 0)</f>
        <v>Derek Schillinger</v>
      </c>
      <c r="H4119" s="48" t="s">
        <v>77</v>
      </c>
      <c r="I4119" s="97" t="s">
        <v>14444</v>
      </c>
      <c r="J4119" s="97" t="str">
        <f>VLOOKUP(Corrections[[#This Row],[Employee]],[1]!Expense_Data[#Data],14,0)</f>
        <v>SL311@tidalwaveautospa.com</v>
      </c>
      <c r="K4119" s="98">
        <v>45554</v>
      </c>
    </row>
    <row r="4120" spans="1:11" hidden="1" x14ac:dyDescent="0.25">
      <c r="A4120" s="95" t="s">
        <v>747</v>
      </c>
      <c r="B4120" s="95" t="s">
        <v>14769</v>
      </c>
      <c r="C4120" s="50">
        <v>94.79</v>
      </c>
      <c r="D4120" s="96">
        <v>45532</v>
      </c>
      <c r="E4120" s="95" t="s">
        <v>521</v>
      </c>
      <c r="F4120" s="97"/>
      <c r="G4120" s="97" t="str">
        <f>VLOOKUP(Corrections[[#This Row],[Employee]],'[1]Management Hierarchy Report'!$A$2:$C$3607, 3, 0)</f>
        <v>Derek Schillinger</v>
      </c>
      <c r="H4120" s="48" t="s">
        <v>77</v>
      </c>
      <c r="I4120" s="97" t="s">
        <v>14444</v>
      </c>
      <c r="J4120" s="97" t="str">
        <f>VLOOKUP(Corrections[[#This Row],[Employee]],[1]!Expense_Data[#Data],14,0)</f>
        <v>SL311@tidalwaveautospa.com</v>
      </c>
      <c r="K4120" s="98">
        <v>45554</v>
      </c>
    </row>
    <row r="4121" spans="1:11" hidden="1" x14ac:dyDescent="0.25">
      <c r="A4121" s="95" t="s">
        <v>1429</v>
      </c>
      <c r="B4121" s="95" t="s">
        <v>14777</v>
      </c>
      <c r="C4121" s="50">
        <v>293.20999999999998</v>
      </c>
      <c r="D4121" s="96">
        <v>45519</v>
      </c>
      <c r="E4121" s="95" t="s">
        <v>13828</v>
      </c>
      <c r="F4121" s="97" t="s">
        <v>21</v>
      </c>
      <c r="G4121" s="97" t="str">
        <f>VLOOKUP(Corrections[[#This Row],[Employee]],'[1]Management Hierarchy Report'!$A$2:$C$3607, 3, 0)</f>
        <v>Ricky Doyle</v>
      </c>
      <c r="H4121" s="48" t="s">
        <v>77</v>
      </c>
      <c r="I4121" s="97" t="s">
        <v>14444</v>
      </c>
      <c r="J4121" s="97" t="str">
        <f>VLOOKUP(Corrections[[#This Row],[Employee]],[1]!Expense_Data[#Data],14,0)</f>
        <v>SL117@tidalwaveautospa.com</v>
      </c>
      <c r="K4121" s="98">
        <v>45554</v>
      </c>
    </row>
    <row r="4122" spans="1:11" hidden="1" x14ac:dyDescent="0.25">
      <c r="A4122" s="95" t="s">
        <v>534</v>
      </c>
      <c r="B4122" s="95" t="s">
        <v>14785</v>
      </c>
      <c r="C4122" s="50">
        <v>105.24</v>
      </c>
      <c r="D4122" s="96">
        <v>45508</v>
      </c>
      <c r="E4122" s="95" t="s">
        <v>13030</v>
      </c>
      <c r="F4122" s="97"/>
      <c r="G4122" s="97" t="str">
        <f>VLOOKUP(Corrections[[#This Row],[Employee]],'[1]Management Hierarchy Report'!$A$2:$C$3607, 3, 0)</f>
        <v>Steven Kyriazis</v>
      </c>
      <c r="H4122" s="48" t="s">
        <v>77</v>
      </c>
      <c r="I4122" s="97" t="s">
        <v>14444</v>
      </c>
      <c r="J4122" s="97" t="str">
        <f>VLOOKUP(Corrections[[#This Row],[Employee]],[1]!Expense_Data[#Data],14,0)</f>
        <v>SL57@tidalwaveautospa.com</v>
      </c>
      <c r="K4122" s="98">
        <v>45554</v>
      </c>
    </row>
    <row r="4123" spans="1:11" hidden="1" x14ac:dyDescent="0.25">
      <c r="A4123" s="95" t="s">
        <v>1753</v>
      </c>
      <c r="B4123" s="95" t="s">
        <v>14786</v>
      </c>
      <c r="C4123" s="50">
        <v>57.3</v>
      </c>
      <c r="D4123" s="96">
        <v>45498</v>
      </c>
      <c r="E4123" s="95" t="s">
        <v>13030</v>
      </c>
      <c r="F4123" s="97"/>
      <c r="G4123" s="97" t="str">
        <f>VLOOKUP(Corrections[[#This Row],[Employee]],'[1]Management Hierarchy Report'!$A$2:$C$3607, 3, 0)</f>
        <v>Ricky Doyle</v>
      </c>
      <c r="H4123" s="48" t="s">
        <v>77</v>
      </c>
      <c r="I4123" s="97" t="s">
        <v>14444</v>
      </c>
      <c r="J4123" s="97" t="str">
        <f>VLOOKUP(Corrections[[#This Row],[Employee]],[1]!Expense_Data[#Data],14,0)</f>
        <v>SL190@tidalwaveautospa.com</v>
      </c>
      <c r="K4123" s="98">
        <v>45554</v>
      </c>
    </row>
    <row r="4124" spans="1:11" hidden="1" x14ac:dyDescent="0.25">
      <c r="A4124" s="95" t="s">
        <v>1753</v>
      </c>
      <c r="B4124" s="95" t="s">
        <v>14786</v>
      </c>
      <c r="C4124" s="50">
        <v>104.5</v>
      </c>
      <c r="D4124" s="96">
        <v>45511</v>
      </c>
      <c r="E4124" s="95" t="s">
        <v>13030</v>
      </c>
      <c r="F4124" s="97"/>
      <c r="G4124" s="97" t="str">
        <f>VLOOKUP(Corrections[[#This Row],[Employee]],'[1]Management Hierarchy Report'!$A$2:$C$3607, 3, 0)</f>
        <v>Ricky Doyle</v>
      </c>
      <c r="H4124" s="48" t="s">
        <v>77</v>
      </c>
      <c r="I4124" s="97" t="s">
        <v>14444</v>
      </c>
      <c r="J4124" s="97" t="str">
        <f>VLOOKUP(Corrections[[#This Row],[Employee]],[1]!Expense_Data[#Data],14,0)</f>
        <v>SL190@tidalwaveautospa.com</v>
      </c>
      <c r="K4124" s="98">
        <v>45554</v>
      </c>
    </row>
    <row r="4125" spans="1:11" hidden="1" x14ac:dyDescent="0.25">
      <c r="A4125" s="95" t="s">
        <v>1753</v>
      </c>
      <c r="B4125" s="95" t="s">
        <v>14786</v>
      </c>
      <c r="C4125" s="50">
        <v>87.24</v>
      </c>
      <c r="D4125" s="96">
        <v>45511</v>
      </c>
      <c r="E4125" s="95" t="s">
        <v>13030</v>
      </c>
      <c r="F4125" s="97"/>
      <c r="G4125" s="97" t="str">
        <f>VLOOKUP(Corrections[[#This Row],[Employee]],'[1]Management Hierarchy Report'!$A$2:$C$3607, 3, 0)</f>
        <v>Ricky Doyle</v>
      </c>
      <c r="H4125" s="48" t="s">
        <v>77</v>
      </c>
      <c r="I4125" s="97" t="s">
        <v>14444</v>
      </c>
      <c r="J4125" s="97" t="str">
        <f>VLOOKUP(Corrections[[#This Row],[Employee]],[1]!Expense_Data[#Data],14,0)</f>
        <v>SL190@tidalwaveautospa.com</v>
      </c>
      <c r="K4125" s="98">
        <v>45554</v>
      </c>
    </row>
    <row r="4126" spans="1:11" hidden="1" x14ac:dyDescent="0.25">
      <c r="A4126" s="95" t="s">
        <v>554</v>
      </c>
      <c r="B4126" s="95" t="s">
        <v>14780</v>
      </c>
      <c r="C4126" s="50">
        <v>2008.4</v>
      </c>
      <c r="D4126" s="96">
        <v>45524</v>
      </c>
      <c r="E4126" s="95" t="s">
        <v>13870</v>
      </c>
      <c r="F4126" s="97"/>
      <c r="G4126" s="97" t="str">
        <f>VLOOKUP(Corrections[[#This Row],[Employee]],'[1]Management Hierarchy Report'!$A$2:$C$3607, 3, 0)</f>
        <v>Gary Bradley</v>
      </c>
      <c r="H4126" s="48" t="s">
        <v>13872</v>
      </c>
      <c r="I4126" s="97" t="s">
        <v>14444</v>
      </c>
      <c r="J4126" s="97" t="str">
        <f>VLOOKUP(Corrections[[#This Row],[Employee]],[1]!Expense_Data[#Data],14,0)</f>
        <v>SL24@tidalwaveautospa.com</v>
      </c>
      <c r="K4126" s="98">
        <v>45554</v>
      </c>
    </row>
    <row r="4127" spans="1:11" hidden="1" x14ac:dyDescent="0.25">
      <c r="A4127" s="95" t="s">
        <v>346</v>
      </c>
      <c r="B4127" s="95" t="s">
        <v>14778</v>
      </c>
      <c r="C4127" s="50">
        <v>17.260000000000002</v>
      </c>
      <c r="D4127" s="96">
        <v>45501</v>
      </c>
      <c r="E4127" s="95" t="s">
        <v>71</v>
      </c>
      <c r="F4127" s="97"/>
      <c r="G4127" s="97" t="str">
        <f>VLOOKUP(Corrections[[#This Row],[Employee]],'[1]Management Hierarchy Report'!$A$2:$C$3607, 3, 0)</f>
        <v>Cory Cummings</v>
      </c>
      <c r="H4127" s="48" t="s">
        <v>77</v>
      </c>
      <c r="I4127" s="97" t="s">
        <v>14444</v>
      </c>
      <c r="J4127" s="97" t="str">
        <f>VLOOKUP(Corrections[[#This Row],[Employee]],[1]!Expense_Data[#Data],14,0)</f>
        <v>SL60@tidalwaveautospa.com</v>
      </c>
      <c r="K4127" s="98">
        <v>45554</v>
      </c>
    </row>
    <row r="4128" spans="1:11" hidden="1" x14ac:dyDescent="0.25">
      <c r="A4128" s="95" t="s">
        <v>2158</v>
      </c>
      <c r="B4128" s="95" t="s">
        <v>14432</v>
      </c>
      <c r="C4128" s="50">
        <v>133.38999999999999</v>
      </c>
      <c r="D4128" s="96">
        <v>45492</v>
      </c>
      <c r="E4128" s="95" t="s">
        <v>13030</v>
      </c>
      <c r="F4128" s="97"/>
      <c r="G4128" s="97" t="str">
        <f>VLOOKUP(Corrections[[#This Row],[Employee]],'[1]Management Hierarchy Report'!$A$2:$C$3607, 3, 0)</f>
        <v>Steven Kyriazis</v>
      </c>
      <c r="H4128" s="48" t="s">
        <v>77</v>
      </c>
      <c r="I4128" s="97" t="s">
        <v>14444</v>
      </c>
      <c r="J4128" s="97" t="str">
        <f>VLOOKUP(Corrections[[#This Row],[Employee]],[1]!Expense_Data[#Data],14,0)</f>
        <v>SL248@tidalwaveautospa.com</v>
      </c>
      <c r="K4128" s="98">
        <v>45554</v>
      </c>
    </row>
    <row r="4129" spans="1:11" hidden="1" x14ac:dyDescent="0.25">
      <c r="A4129" s="95" t="s">
        <v>2158</v>
      </c>
      <c r="B4129" s="95" t="s">
        <v>14432</v>
      </c>
      <c r="C4129" s="50">
        <v>305.45999999999998</v>
      </c>
      <c r="D4129" s="96">
        <v>45505</v>
      </c>
      <c r="E4129" s="95" t="s">
        <v>13030</v>
      </c>
      <c r="F4129" s="97"/>
      <c r="G4129" s="97" t="str">
        <f>VLOOKUP(Corrections[[#This Row],[Employee]],'[1]Management Hierarchy Report'!$A$2:$C$3607, 3, 0)</f>
        <v>Steven Kyriazis</v>
      </c>
      <c r="H4129" s="48" t="s">
        <v>77</v>
      </c>
      <c r="I4129" s="97" t="s">
        <v>14444</v>
      </c>
      <c r="J4129" s="97" t="str">
        <f>VLOOKUP(Corrections[[#This Row],[Employee]],[1]!Expense_Data[#Data],14,0)</f>
        <v>SL248@tidalwaveautospa.com</v>
      </c>
      <c r="K4129" s="98">
        <v>45554</v>
      </c>
    </row>
    <row r="4130" spans="1:11" hidden="1" x14ac:dyDescent="0.25">
      <c r="A4130" s="95" t="s">
        <v>2196</v>
      </c>
      <c r="B4130" s="95" t="s">
        <v>13985</v>
      </c>
      <c r="C4130" s="50">
        <v>38.31</v>
      </c>
      <c r="D4130" s="66">
        <v>45497</v>
      </c>
      <c r="E4130" s="61" t="s">
        <v>13828</v>
      </c>
      <c r="F4130" s="97" t="s">
        <v>33</v>
      </c>
      <c r="G4130" s="97" t="str">
        <f>VLOOKUP(Corrections[[#This Row],[Employee]],'[1]Management Hierarchy Report'!$A$2:$C$3607, 3, 0)</f>
        <v>Andrew Stephens</v>
      </c>
      <c r="H4130" s="48" t="s">
        <v>77</v>
      </c>
      <c r="I4130" s="97" t="s">
        <v>14444</v>
      </c>
      <c r="J4130" s="97" t="str">
        <f>VLOOKUP(Corrections[[#This Row],[Employee]],[1]!Expense_Data[#Data],14,0)</f>
        <v>SL153@tidalwaveautospa.com</v>
      </c>
      <c r="K4130" s="98">
        <v>45554</v>
      </c>
    </row>
    <row r="4131" spans="1:11" hidden="1" x14ac:dyDescent="0.25">
      <c r="A4131" s="95" t="s">
        <v>2196</v>
      </c>
      <c r="B4131" s="95" t="s">
        <v>13985</v>
      </c>
      <c r="C4131" s="50">
        <v>25.29</v>
      </c>
      <c r="D4131" s="66">
        <v>45501</v>
      </c>
      <c r="E4131" s="95" t="s">
        <v>13828</v>
      </c>
      <c r="F4131" s="97" t="s">
        <v>33</v>
      </c>
      <c r="G4131" s="97" t="str">
        <f>VLOOKUP(Corrections[[#This Row],[Employee]],'[1]Management Hierarchy Report'!$A$2:$C$3607, 3, 0)</f>
        <v>Andrew Stephens</v>
      </c>
      <c r="H4131" s="48" t="s">
        <v>77</v>
      </c>
      <c r="I4131" s="97" t="s">
        <v>14444</v>
      </c>
      <c r="J4131" s="97" t="str">
        <f>VLOOKUP(Corrections[[#This Row],[Employee]],[1]!Expense_Data[#Data],14,0)</f>
        <v>SL153@tidalwaveautospa.com</v>
      </c>
      <c r="K4131" s="98">
        <v>45554</v>
      </c>
    </row>
    <row r="4132" spans="1:11" hidden="1" x14ac:dyDescent="0.25">
      <c r="A4132" s="95" t="s">
        <v>612</v>
      </c>
      <c r="B4132" s="95" t="s">
        <v>14047</v>
      </c>
      <c r="C4132" s="50">
        <v>90.35</v>
      </c>
      <c r="D4132" s="96">
        <v>45509</v>
      </c>
      <c r="E4132" s="95" t="s">
        <v>13030</v>
      </c>
      <c r="F4132" s="97"/>
      <c r="G4132" s="97" t="str">
        <f>VLOOKUP(Corrections[[#This Row],[Employee]],'[1]Management Hierarchy Report'!$A$2:$C$3607, 3, 0)</f>
        <v>Joe Chavez</v>
      </c>
      <c r="H4132" s="48" t="s">
        <v>77</v>
      </c>
      <c r="I4132" s="97" t="s">
        <v>14444</v>
      </c>
      <c r="J4132" s="97" t="str">
        <f>VLOOKUP(Corrections[[#This Row],[Employee]],[1]!Expense_Data[#Data],14,0)</f>
        <v>SL239@tidalwaveautospa.com</v>
      </c>
      <c r="K4132" s="98">
        <v>45554</v>
      </c>
    </row>
    <row r="4133" spans="1:11" hidden="1" x14ac:dyDescent="0.25">
      <c r="A4133" s="95" t="s">
        <v>700</v>
      </c>
      <c r="B4133" s="95" t="s">
        <v>14775</v>
      </c>
      <c r="C4133" s="50">
        <v>7.44</v>
      </c>
      <c r="D4133" s="96">
        <v>45510</v>
      </c>
      <c r="E4133" s="95" t="s">
        <v>13082</v>
      </c>
      <c r="F4133" s="97"/>
      <c r="G4133" s="97" t="str">
        <f>VLOOKUP(Corrections[[#This Row],[Employee]],'[1]Management Hierarchy Report'!$A$2:$C$3607, 3, 0)</f>
        <v>Derek Schillinger</v>
      </c>
      <c r="H4133" s="48" t="s">
        <v>77</v>
      </c>
      <c r="I4133" s="97" t="s">
        <v>14444</v>
      </c>
      <c r="J4133" s="97" t="str">
        <f>VLOOKUP(Corrections[[#This Row],[Employee]],[1]!Expense_Data[#Data],14,0)</f>
        <v>SL239@tidalwaveautospa.com</v>
      </c>
      <c r="K4133" s="98">
        <v>45554</v>
      </c>
    </row>
    <row r="4134" spans="1:11" hidden="1" x14ac:dyDescent="0.25">
      <c r="A4134" s="95" t="s">
        <v>8786</v>
      </c>
      <c r="B4134" s="95" t="s">
        <v>14069</v>
      </c>
      <c r="C4134" s="50">
        <v>52.5</v>
      </c>
      <c r="D4134" s="96">
        <v>45483</v>
      </c>
      <c r="E4134" s="95" t="s">
        <v>13030</v>
      </c>
      <c r="F4134" s="97"/>
      <c r="G4134" s="97" t="str">
        <f>VLOOKUP(Corrections[[#This Row],[Employee]],'[1]Management Hierarchy Report'!$A$2:$C$3607, 3, 0)</f>
        <v>Jeffrey Dunham, Jr</v>
      </c>
      <c r="H4134" s="48" t="s">
        <v>77</v>
      </c>
      <c r="I4134" s="97" t="s">
        <v>14444</v>
      </c>
      <c r="J4134" s="97" t="str">
        <f>VLOOKUP(Corrections[[#This Row],[Employee]],[1]!Expense_Data[#Data],14,0)</f>
        <v>SL51@tidalwaveautospa.com</v>
      </c>
      <c r="K4134" s="98">
        <v>45554</v>
      </c>
    </row>
    <row r="4135" spans="1:11" hidden="1" x14ac:dyDescent="0.25">
      <c r="A4135" s="95" t="s">
        <v>8786</v>
      </c>
      <c r="B4135" s="95" t="s">
        <v>14069</v>
      </c>
      <c r="C4135" s="50">
        <v>48.41</v>
      </c>
      <c r="D4135" s="96">
        <v>45501</v>
      </c>
      <c r="E4135" s="95" t="s">
        <v>13030</v>
      </c>
      <c r="F4135" s="97"/>
      <c r="G4135" s="97" t="str">
        <f>VLOOKUP(Corrections[[#This Row],[Employee]],'[1]Management Hierarchy Report'!$A$2:$C$3607, 3, 0)</f>
        <v>Jeffrey Dunham, Jr</v>
      </c>
      <c r="H4135" s="48" t="s">
        <v>77</v>
      </c>
      <c r="I4135" s="97" t="s">
        <v>14444</v>
      </c>
      <c r="J4135" s="97" t="str">
        <f>VLOOKUP(Corrections[[#This Row],[Employee]],[1]!Expense_Data[#Data],14,0)</f>
        <v>SL51@tidalwaveautospa.com</v>
      </c>
      <c r="K4135" s="98">
        <v>45554</v>
      </c>
    </row>
    <row r="4136" spans="1:11" hidden="1" x14ac:dyDescent="0.25">
      <c r="A4136" s="95" t="s">
        <v>527</v>
      </c>
      <c r="B4136" s="95" t="s">
        <v>14787</v>
      </c>
      <c r="C4136" s="50">
        <v>49.15</v>
      </c>
      <c r="D4136" s="96">
        <v>45522</v>
      </c>
      <c r="E4136" s="95" t="s">
        <v>13030</v>
      </c>
      <c r="F4136" s="97"/>
      <c r="G4136" s="97" t="str">
        <f>VLOOKUP(Corrections[[#This Row],[Employee]],'[1]Management Hierarchy Report'!$A$2:$C$3607, 3, 0)</f>
        <v>Andrew Stephens</v>
      </c>
      <c r="H4136" s="48" t="s">
        <v>77</v>
      </c>
      <c r="I4136" s="97" t="s">
        <v>14444</v>
      </c>
      <c r="J4136" s="97" t="str">
        <f>VLOOKUP(Corrections[[#This Row],[Employee]],[1]!Expense_Data[#Data],14,0)</f>
        <v>SL143@tidalwaveautospa.com</v>
      </c>
      <c r="K4136" s="98">
        <v>45554</v>
      </c>
    </row>
    <row r="4137" spans="1:11" hidden="1" x14ac:dyDescent="0.25">
      <c r="A4137" s="95" t="s">
        <v>719</v>
      </c>
      <c r="B4137" s="95" t="s">
        <v>14788</v>
      </c>
      <c r="C4137" s="50">
        <v>37.14</v>
      </c>
      <c r="D4137" s="96">
        <v>45506</v>
      </c>
      <c r="E4137" s="95" t="s">
        <v>13030</v>
      </c>
      <c r="F4137" s="97"/>
      <c r="G4137" s="97" t="str">
        <f>VLOOKUP(Corrections[[#This Row],[Employee]],'[1]Management Hierarchy Report'!$A$2:$C$3607, 3, 0)</f>
        <v>Andrew Strevel</v>
      </c>
      <c r="H4137" s="48" t="s">
        <v>77</v>
      </c>
      <c r="I4137" s="97" t="s">
        <v>14444</v>
      </c>
      <c r="J4137" s="97" t="str">
        <f>VLOOKUP(Corrections[[#This Row],[Employee]],[1]!Expense_Data[#Data],14,0)</f>
        <v>SL203@tidalwaveautospa.com</v>
      </c>
      <c r="K4137" s="98">
        <v>45554</v>
      </c>
    </row>
    <row r="4138" spans="1:11" hidden="1" x14ac:dyDescent="0.25">
      <c r="A4138" s="95" t="s">
        <v>719</v>
      </c>
      <c r="B4138" s="95" t="s">
        <v>14788</v>
      </c>
      <c r="C4138" s="50">
        <v>81.38</v>
      </c>
      <c r="D4138" s="96">
        <v>45514</v>
      </c>
      <c r="E4138" s="95" t="s">
        <v>13030</v>
      </c>
      <c r="F4138" s="97"/>
      <c r="G4138" s="97" t="str">
        <f>VLOOKUP(Corrections[[#This Row],[Employee]],'[1]Management Hierarchy Report'!$A$2:$C$3607, 3, 0)</f>
        <v>Andrew Strevel</v>
      </c>
      <c r="H4138" s="48" t="s">
        <v>77</v>
      </c>
      <c r="I4138" s="97" t="s">
        <v>14444</v>
      </c>
      <c r="J4138" s="97" t="str">
        <f>VLOOKUP(Corrections[[#This Row],[Employee]],[1]!Expense_Data[#Data],14,0)</f>
        <v>SL203@tidalwaveautospa.com</v>
      </c>
      <c r="K4138" s="98">
        <v>45554</v>
      </c>
    </row>
    <row r="4139" spans="1:11" hidden="1" x14ac:dyDescent="0.25">
      <c r="A4139" s="95" t="s">
        <v>719</v>
      </c>
      <c r="B4139" s="95" t="s">
        <v>14788</v>
      </c>
      <c r="C4139" s="50">
        <v>38.270000000000003</v>
      </c>
      <c r="D4139" s="96">
        <v>45517</v>
      </c>
      <c r="E4139" s="95" t="s">
        <v>13030</v>
      </c>
      <c r="F4139" s="97"/>
      <c r="G4139" s="97" t="str">
        <f>VLOOKUP(Corrections[[#This Row],[Employee]],'[1]Management Hierarchy Report'!$A$2:$C$3607, 3, 0)</f>
        <v>Andrew Strevel</v>
      </c>
      <c r="H4139" s="48" t="s">
        <v>77</v>
      </c>
      <c r="I4139" s="97" t="s">
        <v>14444</v>
      </c>
      <c r="J4139" s="97" t="str">
        <f>VLOOKUP(Corrections[[#This Row],[Employee]],[1]!Expense_Data[#Data],14,0)</f>
        <v>SL203@tidalwaveautospa.com</v>
      </c>
      <c r="K4139" s="98">
        <v>45554</v>
      </c>
    </row>
    <row r="4140" spans="1:11" hidden="1" x14ac:dyDescent="0.25">
      <c r="A4140" s="95" t="s">
        <v>2658</v>
      </c>
      <c r="B4140" s="95" t="s">
        <v>14752</v>
      </c>
      <c r="C4140" s="50">
        <v>64.5</v>
      </c>
      <c r="D4140" s="96">
        <v>45506</v>
      </c>
      <c r="E4140" s="95" t="s">
        <v>13030</v>
      </c>
      <c r="F4140" s="97"/>
      <c r="G4140" s="97" t="str">
        <f>VLOOKUP(Corrections[[#This Row],[Employee]],'[1]Management Hierarchy Report'!$A$2:$C$3607, 3, 0)</f>
        <v>Derek Schillinger</v>
      </c>
      <c r="H4140" s="48" t="s">
        <v>77</v>
      </c>
      <c r="I4140" s="97" t="s">
        <v>14444</v>
      </c>
      <c r="J4140" s="97" t="str">
        <f>VLOOKUP(Corrections[[#This Row],[Employee]],[1]!Expense_Data[#Data],14,0)</f>
        <v>SL47@tidalwaveautospa.com</v>
      </c>
      <c r="K4140" s="98">
        <v>45554</v>
      </c>
    </row>
    <row r="4141" spans="1:11" hidden="1" x14ac:dyDescent="0.25">
      <c r="A4141" s="95" t="s">
        <v>2658</v>
      </c>
      <c r="B4141" s="95" t="s">
        <v>14752</v>
      </c>
      <c r="C4141" s="50">
        <v>240.44</v>
      </c>
      <c r="D4141" s="96">
        <v>45518</v>
      </c>
      <c r="E4141" s="95" t="s">
        <v>521</v>
      </c>
      <c r="F4141" s="97"/>
      <c r="G4141" s="97" t="str">
        <f>VLOOKUP(Corrections[[#This Row],[Employee]],'[1]Management Hierarchy Report'!$A$2:$C$3607, 3, 0)</f>
        <v>Derek Schillinger</v>
      </c>
      <c r="H4141" s="48" t="s">
        <v>77</v>
      </c>
      <c r="I4141" s="97" t="s">
        <v>14444</v>
      </c>
      <c r="J4141" s="97" t="str">
        <f>VLOOKUP(Corrections[[#This Row],[Employee]],[1]!Expense_Data[#Data],14,0)</f>
        <v>SL47@tidalwaveautospa.com</v>
      </c>
      <c r="K4141" s="98">
        <v>45554</v>
      </c>
    </row>
    <row r="4142" spans="1:11" hidden="1" x14ac:dyDescent="0.25">
      <c r="A4142" s="95" t="s">
        <v>862</v>
      </c>
      <c r="B4142" s="95" t="s">
        <v>14772</v>
      </c>
      <c r="C4142" s="50">
        <v>45.73</v>
      </c>
      <c r="D4142" s="96">
        <v>45505</v>
      </c>
      <c r="E4142" s="95" t="s">
        <v>12978</v>
      </c>
      <c r="F4142" s="97"/>
      <c r="G4142" s="97" t="str">
        <f>VLOOKUP(Corrections[[#This Row],[Employee]],'[1]Management Hierarchy Report'!$A$2:$C$3607, 3, 0)</f>
        <v>Kyle Rovansek</v>
      </c>
      <c r="H4142" s="48" t="s">
        <v>77</v>
      </c>
      <c r="I4142" s="97" t="s">
        <v>14444</v>
      </c>
      <c r="J4142" s="97" t="str">
        <f>VLOOKUP(Corrections[[#This Row],[Employee]],[1]!Expense_Data[#Data],14,0)</f>
        <v>SL193@tidalwaveautospa.com</v>
      </c>
      <c r="K4142" s="98">
        <v>45554</v>
      </c>
    </row>
    <row r="4143" spans="1:11" hidden="1" x14ac:dyDescent="0.25">
      <c r="A4143" s="95" t="s">
        <v>862</v>
      </c>
      <c r="B4143" s="95" t="s">
        <v>14772</v>
      </c>
      <c r="C4143" s="50">
        <v>32.93</v>
      </c>
      <c r="D4143" s="96">
        <v>45509</v>
      </c>
      <c r="E4143" s="95" t="s">
        <v>12978</v>
      </c>
      <c r="F4143" s="97"/>
      <c r="G4143" s="97" t="str">
        <f>VLOOKUP(Corrections[[#This Row],[Employee]],'[1]Management Hierarchy Report'!$A$2:$C$3607, 3, 0)</f>
        <v>Kyle Rovansek</v>
      </c>
      <c r="H4143" s="48" t="s">
        <v>77</v>
      </c>
      <c r="I4143" s="97" t="s">
        <v>14444</v>
      </c>
      <c r="J4143" s="97" t="str">
        <f>VLOOKUP(Corrections[[#This Row],[Employee]],[1]!Expense_Data[#Data],14,0)</f>
        <v>SL193@tidalwaveautospa.com</v>
      </c>
      <c r="K4143" s="98">
        <v>45554</v>
      </c>
    </row>
    <row r="4144" spans="1:11" hidden="1" x14ac:dyDescent="0.25">
      <c r="A4144" s="95" t="s">
        <v>2912</v>
      </c>
      <c r="B4144" s="95" t="s">
        <v>14116</v>
      </c>
      <c r="C4144" s="50">
        <v>35.26</v>
      </c>
      <c r="D4144" s="66">
        <v>45488</v>
      </c>
      <c r="E4144" s="61" t="s">
        <v>13828</v>
      </c>
      <c r="F4144" s="97" t="s">
        <v>21</v>
      </c>
      <c r="G4144" s="97" t="str">
        <f>VLOOKUP(Corrections[[#This Row],[Employee]],'[1]Management Hierarchy Report'!$A$2:$C$3607, 3, 0)</f>
        <v>Gary Bradley</v>
      </c>
      <c r="H4144" s="48" t="s">
        <v>77</v>
      </c>
      <c r="I4144" s="97" t="s">
        <v>14444</v>
      </c>
      <c r="J4144" s="97" t="str">
        <f>VLOOKUP(Corrections[[#This Row],[Employee]],[1]!Expense_Data[#Data],14,0)</f>
        <v>SL78@tidalwaveautospa.com</v>
      </c>
      <c r="K4144" s="98">
        <v>45554</v>
      </c>
    </row>
    <row r="4145" spans="1:11" hidden="1" x14ac:dyDescent="0.25">
      <c r="A4145" s="95" t="s">
        <v>2912</v>
      </c>
      <c r="B4145" s="95" t="s">
        <v>14116</v>
      </c>
      <c r="C4145" s="50">
        <v>64.81</v>
      </c>
      <c r="D4145" s="96">
        <v>45495</v>
      </c>
      <c r="E4145" s="95" t="s">
        <v>13828</v>
      </c>
      <c r="F4145" s="97" t="s">
        <v>21</v>
      </c>
      <c r="G4145" s="97" t="str">
        <f>VLOOKUP(Corrections[[#This Row],[Employee]],'[1]Management Hierarchy Report'!$A$2:$C$3607, 3, 0)</f>
        <v>Gary Bradley</v>
      </c>
      <c r="H4145" s="48" t="s">
        <v>77</v>
      </c>
      <c r="I4145" s="97" t="s">
        <v>14444</v>
      </c>
      <c r="J4145" s="97" t="str">
        <f>VLOOKUP(Corrections[[#This Row],[Employee]],[1]!Expense_Data[#Data],14,0)</f>
        <v>SL78@tidalwaveautospa.com</v>
      </c>
      <c r="K4145" s="98">
        <v>45554</v>
      </c>
    </row>
    <row r="4146" spans="1:11" hidden="1" x14ac:dyDescent="0.25">
      <c r="A4146" s="95" t="s">
        <v>11652</v>
      </c>
      <c r="B4146" s="95" t="s">
        <v>14165</v>
      </c>
      <c r="C4146" s="50">
        <v>365.48</v>
      </c>
      <c r="D4146" s="96">
        <v>45518</v>
      </c>
      <c r="E4146" s="95" t="s">
        <v>13852</v>
      </c>
      <c r="F4146" s="97"/>
      <c r="G4146" s="97" t="str">
        <f>VLOOKUP(Corrections[[#This Row],[Employee]],'[1]Management Hierarchy Report'!$A$2:$C$3607, 3, 0)</f>
        <v>Andrew Stephens</v>
      </c>
      <c r="H4146" s="48" t="s">
        <v>13854</v>
      </c>
      <c r="I4146" s="97" t="s">
        <v>14444</v>
      </c>
      <c r="J4146" s="97" t="str">
        <f>VLOOKUP(Corrections[[#This Row],[Employee]],[1]!Expense_Data[#Data],14,0)</f>
        <v>SL297@tidalwaveautospa.com</v>
      </c>
      <c r="K4146" s="98">
        <v>45554</v>
      </c>
    </row>
    <row r="4147" spans="1:11" hidden="1" x14ac:dyDescent="0.25">
      <c r="A4147" s="95" t="s">
        <v>289</v>
      </c>
      <c r="B4147" s="95" t="s">
        <v>14789</v>
      </c>
      <c r="C4147" s="50">
        <v>16.079999999999998</v>
      </c>
      <c r="D4147" s="96">
        <v>45527</v>
      </c>
      <c r="E4147" s="95" t="s">
        <v>521</v>
      </c>
      <c r="F4147" s="97"/>
      <c r="G4147" s="97" t="str">
        <f>VLOOKUP(Corrections[[#This Row],[Employee]],'[1]Management Hierarchy Report'!$A$2:$C$3607, 3, 0)</f>
        <v>Bruce Maxwell</v>
      </c>
      <c r="H4147" s="48" t="s">
        <v>77</v>
      </c>
      <c r="I4147" s="97" t="s">
        <v>14444</v>
      </c>
      <c r="J4147" s="97" t="str">
        <f>VLOOKUP(Corrections[[#This Row],[Employee]],[1]!Expense_Data[#Data],14,0)</f>
        <v>sean.bush@tidalwaveautospa.com</v>
      </c>
      <c r="K4147" s="98">
        <v>45554</v>
      </c>
    </row>
    <row r="4148" spans="1:11" hidden="1" x14ac:dyDescent="0.25">
      <c r="A4148" s="95" t="s">
        <v>8717</v>
      </c>
      <c r="B4148" s="95" t="s">
        <v>14779</v>
      </c>
      <c r="C4148" s="50">
        <v>1726.99</v>
      </c>
      <c r="D4148" s="96">
        <v>45550</v>
      </c>
      <c r="E4148" s="95" t="s">
        <v>13870</v>
      </c>
      <c r="F4148" s="97"/>
      <c r="G4148" s="97" t="str">
        <f>VLOOKUP(Corrections[[#This Row],[Employee]],'[1]Management Hierarchy Report'!$A$2:$C$3607, 3, 0)</f>
        <v>Marlan Nichols</v>
      </c>
      <c r="H4148" s="48" t="s">
        <v>13872</v>
      </c>
      <c r="I4148" s="97" t="s">
        <v>14444</v>
      </c>
      <c r="J4148" s="97" t="str">
        <f>VLOOKUP(Corrections[[#This Row],[Employee]],[1]!Expense_Data[#Data],14,0)</f>
        <v>tim@twavelead.com</v>
      </c>
      <c r="K4148" s="98">
        <v>45554</v>
      </c>
    </row>
    <row r="4149" spans="1:11" hidden="1" x14ac:dyDescent="0.25">
      <c r="A4149" s="95" t="s">
        <v>6195</v>
      </c>
      <c r="B4149" s="95" t="s">
        <v>14782</v>
      </c>
      <c r="C4149" s="50">
        <v>356.4</v>
      </c>
      <c r="D4149" s="96">
        <v>45499</v>
      </c>
      <c r="E4149" s="95" t="s">
        <v>13852</v>
      </c>
      <c r="F4149" s="97"/>
      <c r="G4149" s="97" t="str">
        <f>VLOOKUP(Corrections[[#This Row],[Employee]],'[1]Management Hierarchy Report'!$A$2:$C$3607, 3, 0)</f>
        <v>Cory Cummings</v>
      </c>
      <c r="H4149" s="48" t="s">
        <v>13854</v>
      </c>
      <c r="I4149" s="97" t="s">
        <v>14444</v>
      </c>
      <c r="J4149" s="97" t="str">
        <f>VLOOKUP(Corrections[[#This Row],[Employee]],[1]!Expense_Data[#Data],14,0)</f>
        <v>SL298@tidalwaveautospa.com</v>
      </c>
      <c r="K4149" s="98">
        <v>45554</v>
      </c>
    </row>
    <row r="4150" spans="1:11" hidden="1" x14ac:dyDescent="0.25">
      <c r="A4150" s="95" t="s">
        <v>6195</v>
      </c>
      <c r="B4150" s="95" t="s">
        <v>14782</v>
      </c>
      <c r="C4150" s="50">
        <v>642.75</v>
      </c>
      <c r="D4150" s="96">
        <v>45531</v>
      </c>
      <c r="E4150" s="95" t="s">
        <v>13870</v>
      </c>
      <c r="F4150" s="97"/>
      <c r="G4150" s="97" t="str">
        <f>VLOOKUP(Corrections[[#This Row],[Employee]],'[1]Management Hierarchy Report'!$A$2:$C$3607, 3, 0)</f>
        <v>Cory Cummings</v>
      </c>
      <c r="H4150" s="48" t="s">
        <v>13872</v>
      </c>
      <c r="I4150" s="97" t="s">
        <v>14444</v>
      </c>
      <c r="J4150" s="97" t="str">
        <f>VLOOKUP(Corrections[[#This Row],[Employee]],[1]!Expense_Data[#Data],14,0)</f>
        <v>SL298@tidalwaveautospa.com</v>
      </c>
      <c r="K4150" s="98">
        <v>45554</v>
      </c>
    </row>
  </sheetData>
  <dataConsolidate/>
  <phoneticPr fontId="6" type="noConversion"/>
  <conditionalFormatting sqref="B2:B1048576">
    <cfRule type="duplicateValues" dxfId="37" priority="65"/>
  </conditionalFormatting>
  <conditionalFormatting sqref="B1629:B1630">
    <cfRule type="duplicateValues" dxfId="36" priority="42"/>
  </conditionalFormatting>
  <conditionalFormatting sqref="B1631">
    <cfRule type="duplicateValues" dxfId="35" priority="41"/>
  </conditionalFormatting>
  <conditionalFormatting sqref="B1655">
    <cfRule type="duplicateValues" dxfId="34" priority="40"/>
  </conditionalFormatting>
  <conditionalFormatting sqref="B2104:B2109">
    <cfRule type="duplicateValues" dxfId="33" priority="38"/>
    <cfRule type="duplicateValues" dxfId="32" priority="37"/>
  </conditionalFormatting>
  <conditionalFormatting sqref="B2201">
    <cfRule type="duplicateValues" dxfId="31" priority="35"/>
    <cfRule type="duplicateValues" dxfId="30" priority="34"/>
  </conditionalFormatting>
  <conditionalFormatting sqref="B2202:B2206">
    <cfRule type="duplicateValues" dxfId="29" priority="33"/>
    <cfRule type="duplicateValues" dxfId="28" priority="32"/>
  </conditionalFormatting>
  <conditionalFormatting sqref="B2207:B2208">
    <cfRule type="duplicateValues" dxfId="27" priority="31"/>
    <cfRule type="duplicateValues" dxfId="26" priority="30"/>
  </conditionalFormatting>
  <conditionalFormatting sqref="B2248:B2268">
    <cfRule type="duplicateValues" dxfId="25" priority="29"/>
    <cfRule type="duplicateValues" dxfId="24" priority="28"/>
  </conditionalFormatting>
  <conditionalFormatting sqref="B2269:B2290">
    <cfRule type="duplicateValues" dxfId="23" priority="26"/>
    <cfRule type="duplicateValues" dxfId="22" priority="27"/>
  </conditionalFormatting>
  <conditionalFormatting sqref="B2345:B2347">
    <cfRule type="duplicateValues" dxfId="21" priority="25"/>
    <cfRule type="duplicateValues" dxfId="20" priority="24"/>
  </conditionalFormatting>
  <conditionalFormatting sqref="B2348:B2355">
    <cfRule type="duplicateValues" dxfId="19" priority="23"/>
    <cfRule type="duplicateValues" dxfId="18" priority="22"/>
  </conditionalFormatting>
  <conditionalFormatting sqref="B2910:B2925">
    <cfRule type="duplicateValues" dxfId="17" priority="20"/>
  </conditionalFormatting>
  <conditionalFormatting sqref="B3188:B3191">
    <cfRule type="duplicateValues" dxfId="16" priority="12"/>
    <cfRule type="duplicateValues" dxfId="15" priority="11"/>
  </conditionalFormatting>
  <conditionalFormatting sqref="C1283 C1278 C1272 C1256 C1253 C1250 C1263 C1266 C1268 C1246 C1242 C1236 C1233 C1230 C1228 C1223 C1218 C1211 C1207 C1200 C1194 C1190 C1188 C1185 C1183 C1180 C1169 C1160 C1157 C1147 C1144 C1142 C1139 C1135 C1130 C1120 C1115 C1108 C1101 C1093 C1090 C1086 C1084 C1082 C1077 C1073 C1067 C1058 C1056 C1053 C1045 C1031 C1029 C1026 C1023 C1016 C1009 C1005 C1001 C995 C990 C985 C983 C978 C973 C967 C963 C959 C954 C949 C943 C938 C933 C930 C928 C921 C919 C917 C913 C910 C904 C899 C895 C893 C886 C884 C881 C877 C869 C862 C855 C851 C846 C844 C835 C832 C830 C826 C823 C821 C815 C812 C810 C807 C803 C800 C793 C777 C774 C768 C762 C756 C754 C751 C746 C743 C739 C735 C717 C711 C709 C705 C697 C687 C681 C679 C675 C670 C662 C660 C658 C655 C651 C649 C647 C644 C641 C638 C633 C629 C625 C619 C612 C609 C606 C596 C593 C586 C581 C579 C577 C573 C568 C566 C561 C553 C550 C544 C534 C532 C524 C510 C507 C498 C494 C489 C486 C477 C473 C467 C465 C462 C450 C447 C436 C431 C428 C425 C420 C418 C413 C405 C401 C399 C395 C389 C382 C380 C376 C374 C372 C364 C358 C353 C348 C343 C337 C333 C327 C322 C315 C312 C308 C302 C299 C288 C282 C276 C271 C269 C260 C257 C251 C249 C246 C240 C237 C235 C232 C223 C216 C211 C209 C206 C201 C193 C189 C186 C179 C172 C169 C158 C156 C150 C146 C142 C139 C135 C130 C127 C123 C119 C116 C109 C106 C103 C101 C98 C95 C92 C83 C74 C67 C55 C48 C46 C41 C34 C32 C30 C28 C24">
    <cfRule type="duplicateValues" dxfId="14" priority="63"/>
  </conditionalFormatting>
  <conditionalFormatting sqref="C3010">
    <cfRule type="duplicateValues" dxfId="13" priority="19"/>
  </conditionalFormatting>
  <conditionalFormatting sqref="C3126">
    <cfRule type="duplicateValues" dxfId="12" priority="18"/>
  </conditionalFormatting>
  <conditionalFormatting sqref="C3316 C3314">
    <cfRule type="duplicateValues" dxfId="11" priority="9"/>
  </conditionalFormatting>
  <conditionalFormatting sqref="C3634 C3630 C3624 C3622 C3619">
    <cfRule type="duplicateValues" dxfId="10" priority="7"/>
  </conditionalFormatting>
  <conditionalFormatting sqref="C3657">
    <cfRule type="duplicateValues" dxfId="9" priority="5"/>
  </conditionalFormatting>
  <conditionalFormatting sqref="C3665">
    <cfRule type="duplicateValues" dxfId="8" priority="4"/>
  </conditionalFormatting>
  <conditionalFormatting sqref="C3836">
    <cfRule type="duplicateValues" dxfId="7" priority="3"/>
  </conditionalFormatting>
  <conditionalFormatting sqref="C3846">
    <cfRule type="duplicateValues" dxfId="6" priority="2"/>
  </conditionalFormatting>
  <conditionalFormatting sqref="C3847">
    <cfRule type="duplicateValues" dxfId="5" priority="1"/>
  </conditionalFormatting>
  <hyperlinks>
    <hyperlink ref="J2307" r:id="rId1" display="SL228@tidalwaveautospa.com" xr:uid="{C38A784C-1806-494E-94B8-8C9240BA3D74}"/>
    <hyperlink ref="J243" r:id="rId2" display="SL73@tidalwaveautospa.com" xr:uid="{3ACC270A-5394-4718-B39C-43ABCD435E8D}"/>
    <hyperlink ref="J269" r:id="rId3" display="SL80@tidaleaveautospa.com" xr:uid="{A11AE9AD-6693-4205-ACAA-8691875DE4A8}"/>
  </hyperlinks>
  <pageMargins left="0.25" right="0" top="0.25" bottom="0.25" header="0.3" footer="0.05"/>
  <pageSetup orientation="landscape" r:id="rId4"/>
  <tableParts count="1">
    <tablePart r:id="rId5"/>
  </tableParts>
  <extLst>
    <ext xmlns:x14="http://schemas.microsoft.com/office/spreadsheetml/2009/9/main" uri="{CCE6A557-97BC-4b89-ADB6-D9C93CAAB3DF}">
      <x14:dataValidations xmlns:xm="http://schemas.microsoft.com/office/excel/2006/main" count="2">
        <x14:dataValidation type="list" allowBlank="1" showInputMessage="1" showErrorMessage="1" xr:uid="{5FEC6B4E-D373-4DA0-B67C-66F4866B3F0C}">
          <x14:formula1>
            <xm:f>'Expense Items'!$C$2:$C$1048576</xm:f>
          </x14:formula1>
          <xm:sqref>G1454:G1639 N1639:N3649 F1 O3650:O1048576 E1:E1048576</xm:sqref>
        </x14:dataValidation>
        <x14:dataValidation type="list" allowBlank="1" showInputMessage="1" showErrorMessage="1" xr:uid="{2E4A85B4-5ED9-4BED-B6FF-D3EDB4F0A190}">
          <x14:formula1>
            <xm:f>'Expense Items'!$F$2:$F$7</xm:f>
          </x14:formula1>
          <xm:sqref>H2:H1048576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3DD-7FE7-4B69-8AC6-F7CF5E254CA4}">
  <sheetPr codeName="Sheet1"/>
  <dimension ref="A1:AH12946"/>
  <sheetViews>
    <sheetView topLeftCell="A12919" workbookViewId="0">
      <selection activeCell="A12947" sqref="A12947:XFD12947"/>
    </sheetView>
  </sheetViews>
  <sheetFormatPr defaultRowHeight="12.75" outlineLevelCol="1" x14ac:dyDescent="0.2"/>
  <cols>
    <col min="1" max="1" width="28.140625" bestFit="1" customWidth="1"/>
    <col min="2" max="2" width="22.28515625" bestFit="1" customWidth="1"/>
    <col min="3" max="3" width="13.140625" customWidth="1" outlineLevel="1"/>
    <col min="4" max="4" width="10.7109375" customWidth="1" outlineLevel="1"/>
    <col min="5" max="5" width="31" customWidth="1" outlineLevel="1"/>
    <col min="6" max="6" width="31" style="1" customWidth="1" outlineLevel="1"/>
    <col min="7" max="7" width="255.7109375" style="5" customWidth="1" outlineLevel="1"/>
    <col min="8" max="8" width="177.140625" customWidth="1" outlineLevel="1"/>
    <col min="9" max="9" width="29.140625" customWidth="1" outlineLevel="1"/>
    <col min="10" max="10" width="175.5703125" style="16" customWidth="1" outlineLevel="1"/>
    <col min="11" max="11" width="59.7109375" style="1" hidden="1" customWidth="1"/>
    <col min="12" max="12" width="29.140625" hidden="1" customWidth="1"/>
    <col min="13" max="13" width="114.7109375" hidden="1" customWidth="1"/>
    <col min="14" max="14" width="83.85546875" style="1" hidden="1" customWidth="1"/>
    <col min="15" max="15" width="23.7109375" hidden="1" customWidth="1"/>
    <col min="16" max="16" width="59.28515625" hidden="1" customWidth="1"/>
    <col min="17" max="17" width="58.28515625" style="1" hidden="1" customWidth="1"/>
    <col min="18" max="18" width="29.140625" hidden="1" customWidth="1"/>
    <col min="19" max="19" width="26.42578125" hidden="1" customWidth="1"/>
    <col min="20" max="20" width="24.42578125" style="1" hidden="1" customWidth="1"/>
    <col min="21" max="21" width="17.28515625" hidden="1" customWidth="1"/>
    <col min="22" max="22" width="22" hidden="1" customWidth="1"/>
    <col min="23" max="23" width="24" style="1" hidden="1" customWidth="1"/>
    <col min="24" max="24" width="11.5703125" hidden="1" customWidth="1"/>
    <col min="25" max="25" width="18.42578125" hidden="1" customWidth="1"/>
    <col min="26" max="26" width="11.85546875" style="1" hidden="1" customWidth="1"/>
    <col min="27" max="27" width="11.5703125" hidden="1" customWidth="1"/>
    <col min="28" max="28" width="13.28515625" hidden="1" customWidth="1"/>
    <col min="29" max="29" width="15.5703125" style="1" bestFit="1" customWidth="1" collapsed="1"/>
    <col min="30" max="30" width="40.28515625" bestFit="1" customWidth="1"/>
    <col min="31" max="31" width="18.85546875" bestFit="1" customWidth="1"/>
    <col min="32" max="32" width="12" bestFit="1" customWidth="1"/>
    <col min="33" max="33" width="10.28515625" bestFit="1" customWidth="1"/>
    <col min="34" max="34" width="11.5703125" style="5" bestFit="1" customWidth="1"/>
    <col min="35" max="35" width="35.28515625" bestFit="1" customWidth="1"/>
  </cols>
  <sheetData>
    <row r="1" spans="1:34" s="15" customFormat="1" ht="15.75" thickBot="1" x14ac:dyDescent="0.3">
      <c r="A1" s="10" t="s">
        <v>62</v>
      </c>
      <c r="B1" s="10" t="s">
        <v>63</v>
      </c>
      <c r="C1" s="11" t="s">
        <v>876</v>
      </c>
      <c r="D1" s="12" t="s">
        <v>877</v>
      </c>
      <c r="E1" s="10" t="s">
        <v>878</v>
      </c>
      <c r="F1" s="10" t="s">
        <v>879</v>
      </c>
      <c r="G1" s="13" t="s">
        <v>880</v>
      </c>
      <c r="H1" s="14" t="s">
        <v>881</v>
      </c>
      <c r="I1" s="15" t="s">
        <v>882</v>
      </c>
      <c r="J1" s="15" t="s">
        <v>883</v>
      </c>
      <c r="K1" s="14" t="s">
        <v>884</v>
      </c>
      <c r="L1" s="15" t="s">
        <v>885</v>
      </c>
      <c r="M1" s="15" t="s">
        <v>886</v>
      </c>
      <c r="N1" s="14" t="s">
        <v>887</v>
      </c>
      <c r="O1" s="15" t="s">
        <v>888</v>
      </c>
      <c r="P1" s="15" t="s">
        <v>889</v>
      </c>
      <c r="Q1" s="14" t="s">
        <v>890</v>
      </c>
      <c r="R1" s="15" t="s">
        <v>891</v>
      </c>
      <c r="S1" s="15" t="s">
        <v>892</v>
      </c>
      <c r="T1" s="14" t="s">
        <v>893</v>
      </c>
      <c r="U1" s="15" t="s">
        <v>894</v>
      </c>
      <c r="V1" s="15" t="s">
        <v>895</v>
      </c>
      <c r="W1" s="14" t="s">
        <v>896</v>
      </c>
      <c r="X1" s="15" t="s">
        <v>897</v>
      </c>
      <c r="Y1" s="15" t="s">
        <v>898</v>
      </c>
      <c r="Z1" s="14" t="s">
        <v>899</v>
      </c>
      <c r="AA1" s="15" t="s">
        <v>900</v>
      </c>
      <c r="AB1" s="15" t="s">
        <v>901</v>
      </c>
      <c r="AC1" s="9" t="s">
        <v>875</v>
      </c>
      <c r="AD1" s="10" t="s">
        <v>66</v>
      </c>
      <c r="AE1" s="10" t="s">
        <v>67</v>
      </c>
      <c r="AF1" s="15" t="s">
        <v>902</v>
      </c>
      <c r="AG1" s="15" t="s">
        <v>903</v>
      </c>
    </row>
    <row r="2" spans="1:34" x14ac:dyDescent="0.2">
      <c r="A2" t="s">
        <v>758</v>
      </c>
      <c r="B2" t="s">
        <v>904</v>
      </c>
      <c r="C2" s="1">
        <v>158.41</v>
      </c>
      <c r="D2" s="5">
        <v>45279</v>
      </c>
      <c r="E2" t="s">
        <v>21</v>
      </c>
      <c r="F2" t="s">
        <v>33</v>
      </c>
      <c r="G2" s="16" t="s">
        <v>905</v>
      </c>
      <c r="H2" s="1"/>
      <c r="J2"/>
      <c r="AC2" s="5">
        <v>45300</v>
      </c>
      <c r="AD2" t="s">
        <v>13504</v>
      </c>
      <c r="AE2" t="s">
        <v>294</v>
      </c>
      <c r="AF2">
        <f>MONTH(Table1[[#This Row],[Date Sent]])</f>
        <v>1</v>
      </c>
      <c r="AG2">
        <f>YEAR(Table1[[#This Row],[Date Sent]])</f>
        <v>2024</v>
      </c>
      <c r="AH2"/>
    </row>
    <row r="3" spans="1:34" x14ac:dyDescent="0.2">
      <c r="A3" t="s">
        <v>758</v>
      </c>
      <c r="B3" t="s">
        <v>904</v>
      </c>
      <c r="C3" s="1">
        <v>27.7</v>
      </c>
      <c r="D3" s="5">
        <v>45280</v>
      </c>
      <c r="E3" t="s">
        <v>21</v>
      </c>
      <c r="F3" t="s">
        <v>33</v>
      </c>
      <c r="G3" s="16" t="s">
        <v>906</v>
      </c>
      <c r="H3" s="1"/>
      <c r="J3"/>
      <c r="AC3" s="5">
        <v>45300</v>
      </c>
      <c r="AD3" t="s">
        <v>13504</v>
      </c>
      <c r="AE3" t="s">
        <v>294</v>
      </c>
      <c r="AF3">
        <f>MONTH(Table1[[#This Row],[Date Sent]])</f>
        <v>1</v>
      </c>
      <c r="AG3">
        <f>YEAR(Table1[[#This Row],[Date Sent]])</f>
        <v>2024</v>
      </c>
      <c r="AH3"/>
    </row>
    <row r="4" spans="1:34" x14ac:dyDescent="0.2">
      <c r="A4" t="s">
        <v>758</v>
      </c>
      <c r="B4" t="s">
        <v>904</v>
      </c>
      <c r="C4" s="1">
        <v>93.72</v>
      </c>
      <c r="D4" s="5">
        <v>45647</v>
      </c>
      <c r="E4" t="s">
        <v>20</v>
      </c>
      <c r="F4" t="s">
        <v>39</v>
      </c>
      <c r="G4" s="16" t="s">
        <v>907</v>
      </c>
      <c r="H4" s="1"/>
      <c r="J4"/>
      <c r="AC4" s="5">
        <v>45300</v>
      </c>
      <c r="AD4" t="s">
        <v>13504</v>
      </c>
      <c r="AE4" t="s">
        <v>294</v>
      </c>
      <c r="AF4">
        <f>MONTH(Table1[[#This Row],[Date Sent]])</f>
        <v>1</v>
      </c>
      <c r="AG4">
        <f>YEAR(Table1[[#This Row],[Date Sent]])</f>
        <v>2024</v>
      </c>
      <c r="AH4"/>
    </row>
    <row r="5" spans="1:34" x14ac:dyDescent="0.2">
      <c r="A5" t="s">
        <v>758</v>
      </c>
      <c r="B5" t="s">
        <v>904</v>
      </c>
      <c r="C5" s="1">
        <v>11.19</v>
      </c>
      <c r="D5" s="5">
        <v>45281</v>
      </c>
      <c r="E5" t="s">
        <v>20</v>
      </c>
      <c r="F5" t="s">
        <v>39</v>
      </c>
      <c r="G5" s="16" t="s">
        <v>908</v>
      </c>
      <c r="H5" s="1"/>
      <c r="J5"/>
      <c r="AC5" s="5">
        <v>45300</v>
      </c>
      <c r="AD5" t="s">
        <v>13504</v>
      </c>
      <c r="AE5" t="s">
        <v>294</v>
      </c>
      <c r="AF5">
        <f>MONTH(Table1[[#This Row],[Date Sent]])</f>
        <v>1</v>
      </c>
      <c r="AG5">
        <f>YEAR(Table1[[#This Row],[Date Sent]])</f>
        <v>2024</v>
      </c>
      <c r="AH5"/>
    </row>
    <row r="6" spans="1:34" x14ac:dyDescent="0.2">
      <c r="A6" t="s">
        <v>758</v>
      </c>
      <c r="B6" t="s">
        <v>904</v>
      </c>
      <c r="C6" s="1">
        <v>108.22</v>
      </c>
      <c r="D6" s="5">
        <v>45286</v>
      </c>
      <c r="E6" t="s">
        <v>8</v>
      </c>
      <c r="F6" t="s">
        <v>39</v>
      </c>
      <c r="G6" s="16" t="s">
        <v>909</v>
      </c>
      <c r="H6" s="1"/>
      <c r="J6"/>
      <c r="AC6" s="5">
        <v>45300</v>
      </c>
      <c r="AD6" t="s">
        <v>13504</v>
      </c>
      <c r="AE6" t="s">
        <v>294</v>
      </c>
      <c r="AF6">
        <f>MONTH(Table1[[#This Row],[Date Sent]])</f>
        <v>1</v>
      </c>
      <c r="AG6">
        <f>YEAR(Table1[[#This Row],[Date Sent]])</f>
        <v>2024</v>
      </c>
      <c r="AH6"/>
    </row>
    <row r="7" spans="1:34" x14ac:dyDescent="0.2">
      <c r="A7" t="s">
        <v>758</v>
      </c>
      <c r="B7" t="s">
        <v>904</v>
      </c>
      <c r="C7" s="1">
        <v>46.7</v>
      </c>
      <c r="D7" s="5">
        <v>45287</v>
      </c>
      <c r="E7" t="s">
        <v>21</v>
      </c>
      <c r="F7" t="s">
        <v>33</v>
      </c>
      <c r="G7" s="16" t="s">
        <v>905</v>
      </c>
      <c r="H7" s="1"/>
      <c r="J7"/>
      <c r="AC7" s="5">
        <v>45300</v>
      </c>
      <c r="AD7" t="s">
        <v>13504</v>
      </c>
      <c r="AE7" t="s">
        <v>294</v>
      </c>
      <c r="AF7">
        <f>MONTH(Table1[[#This Row],[Date Sent]])</f>
        <v>1</v>
      </c>
      <c r="AG7">
        <f>YEAR(Table1[[#This Row],[Date Sent]])</f>
        <v>2024</v>
      </c>
      <c r="AH7"/>
    </row>
    <row r="8" spans="1:34" x14ac:dyDescent="0.2">
      <c r="A8" t="s">
        <v>758</v>
      </c>
      <c r="B8" t="s">
        <v>904</v>
      </c>
      <c r="C8" s="1">
        <v>18.34</v>
      </c>
      <c r="D8" s="5">
        <v>45288</v>
      </c>
      <c r="E8" t="s">
        <v>22</v>
      </c>
      <c r="F8" t="s">
        <v>53</v>
      </c>
      <c r="G8" s="16" t="s">
        <v>910</v>
      </c>
      <c r="H8" s="1"/>
      <c r="J8"/>
      <c r="AC8" s="5">
        <v>45300</v>
      </c>
      <c r="AD8" t="s">
        <v>13504</v>
      </c>
      <c r="AE8" t="s">
        <v>294</v>
      </c>
      <c r="AF8">
        <f>MONTH(Table1[[#This Row],[Date Sent]])</f>
        <v>1</v>
      </c>
      <c r="AG8">
        <f>YEAR(Table1[[#This Row],[Date Sent]])</f>
        <v>2024</v>
      </c>
      <c r="AH8"/>
    </row>
    <row r="9" spans="1:34" x14ac:dyDescent="0.2">
      <c r="A9" t="s">
        <v>758</v>
      </c>
      <c r="B9" t="s">
        <v>904</v>
      </c>
      <c r="C9" s="1">
        <v>18.03</v>
      </c>
      <c r="D9" s="5">
        <v>45288</v>
      </c>
      <c r="E9" t="s">
        <v>21</v>
      </c>
      <c r="F9" t="s">
        <v>39</v>
      </c>
      <c r="G9" s="16" t="s">
        <v>911</v>
      </c>
      <c r="H9" s="1"/>
      <c r="J9"/>
      <c r="AC9" s="5">
        <v>45300</v>
      </c>
      <c r="AD9" t="s">
        <v>13504</v>
      </c>
      <c r="AE9" t="s">
        <v>294</v>
      </c>
      <c r="AF9">
        <f>MONTH(Table1[[#This Row],[Date Sent]])</f>
        <v>1</v>
      </c>
      <c r="AG9">
        <f>YEAR(Table1[[#This Row],[Date Sent]])</f>
        <v>2024</v>
      </c>
      <c r="AH9"/>
    </row>
    <row r="10" spans="1:34" x14ac:dyDescent="0.2">
      <c r="A10" t="s">
        <v>758</v>
      </c>
      <c r="B10" t="s">
        <v>904</v>
      </c>
      <c r="C10" s="1">
        <v>66.13</v>
      </c>
      <c r="D10" s="5">
        <v>45288</v>
      </c>
      <c r="E10" t="s">
        <v>20</v>
      </c>
      <c r="F10" t="s">
        <v>39</v>
      </c>
      <c r="G10" s="16" t="s">
        <v>912</v>
      </c>
      <c r="H10" s="1"/>
      <c r="J10"/>
      <c r="AC10" s="5">
        <v>45300</v>
      </c>
      <c r="AD10" t="s">
        <v>13504</v>
      </c>
      <c r="AE10" t="s">
        <v>294</v>
      </c>
      <c r="AF10">
        <f>MONTH(Table1[[#This Row],[Date Sent]])</f>
        <v>1</v>
      </c>
      <c r="AG10">
        <f>YEAR(Table1[[#This Row],[Date Sent]])</f>
        <v>2024</v>
      </c>
      <c r="AH10"/>
    </row>
    <row r="11" spans="1:34" x14ac:dyDescent="0.2">
      <c r="A11" t="s">
        <v>758</v>
      </c>
      <c r="B11" t="s">
        <v>904</v>
      </c>
      <c r="C11" s="1">
        <v>435.48</v>
      </c>
      <c r="D11" s="5">
        <v>45292</v>
      </c>
      <c r="E11" t="s">
        <v>4</v>
      </c>
      <c r="F11" t="s">
        <v>913</v>
      </c>
      <c r="G11" s="16" t="s">
        <v>914</v>
      </c>
      <c r="H11" s="1"/>
      <c r="J11"/>
      <c r="AC11" s="5">
        <v>45300</v>
      </c>
      <c r="AD11" t="s">
        <v>13504</v>
      </c>
      <c r="AE11" t="s">
        <v>294</v>
      </c>
      <c r="AF11">
        <f>MONTH(Table1[[#This Row],[Date Sent]])</f>
        <v>1</v>
      </c>
      <c r="AG11">
        <f>YEAR(Table1[[#This Row],[Date Sent]])</f>
        <v>2024</v>
      </c>
      <c r="AH11"/>
    </row>
    <row r="12" spans="1:34" x14ac:dyDescent="0.2">
      <c r="A12" t="s">
        <v>758</v>
      </c>
      <c r="B12" t="s">
        <v>915</v>
      </c>
      <c r="C12" s="1">
        <v>12.1</v>
      </c>
      <c r="D12" s="5">
        <v>45287</v>
      </c>
      <c r="E12" t="s">
        <v>22</v>
      </c>
      <c r="F12" t="s">
        <v>53</v>
      </c>
      <c r="G12" s="16" t="s">
        <v>916</v>
      </c>
      <c r="H12" s="1"/>
      <c r="J12"/>
      <c r="AC12" s="5">
        <v>45300</v>
      </c>
      <c r="AD12" t="s">
        <v>13504</v>
      </c>
      <c r="AE12" t="s">
        <v>294</v>
      </c>
      <c r="AF12">
        <f>MONTH(Table1[[#This Row],[Date Sent]])</f>
        <v>1</v>
      </c>
      <c r="AG12">
        <f>YEAR(Table1[[#This Row],[Date Sent]])</f>
        <v>2024</v>
      </c>
      <c r="AH12"/>
    </row>
    <row r="13" spans="1:34" x14ac:dyDescent="0.2">
      <c r="A13" t="s">
        <v>758</v>
      </c>
      <c r="B13" t="s">
        <v>917</v>
      </c>
      <c r="C13" s="1">
        <v>170.38</v>
      </c>
      <c r="D13" s="5">
        <v>45293</v>
      </c>
      <c r="E13" t="s">
        <v>21</v>
      </c>
      <c r="F13" t="s">
        <v>918</v>
      </c>
      <c r="G13" s="16" t="str">
        <f>_xlfn.CONCAT(Table1[[#This Row],[Notes 1]],",",Table1[[#This Row],[Notes 2]],",",Table1[[#This Row],[Notes 3]])</f>
        <v>small parts organizer, bungees, clamps,degreaser, cleaner,TP</v>
      </c>
      <c r="H13" s="1">
        <v>82.01</v>
      </c>
      <c r="I13" t="s">
        <v>17</v>
      </c>
      <c r="J13" t="s">
        <v>919</v>
      </c>
      <c r="K13" s="1">
        <v>63.47</v>
      </c>
      <c r="L13" t="s">
        <v>33</v>
      </c>
      <c r="M13" t="s">
        <v>920</v>
      </c>
      <c r="N13" s="1">
        <v>24.9</v>
      </c>
      <c r="O13" t="s">
        <v>15</v>
      </c>
      <c r="P13" t="s">
        <v>921</v>
      </c>
      <c r="AC13" s="5">
        <v>45313</v>
      </c>
      <c r="AD13" t="s">
        <v>13504</v>
      </c>
      <c r="AE13" t="s">
        <v>294</v>
      </c>
      <c r="AF13">
        <f>MONTH(Table1[[#This Row],[Date Sent]])</f>
        <v>1</v>
      </c>
      <c r="AG13">
        <f>YEAR(Table1[[#This Row],[Date Sent]])</f>
        <v>2024</v>
      </c>
      <c r="AH13"/>
    </row>
    <row r="14" spans="1:34" x14ac:dyDescent="0.2">
      <c r="A14" t="s">
        <v>758</v>
      </c>
      <c r="B14" t="s">
        <v>917</v>
      </c>
      <c r="C14" s="1">
        <v>16.62</v>
      </c>
      <c r="D14" s="5">
        <v>45293</v>
      </c>
      <c r="E14" t="s">
        <v>20</v>
      </c>
      <c r="F14" t="s">
        <v>39</v>
      </c>
      <c r="G14" s="16" t="s">
        <v>922</v>
      </c>
      <c r="H14" s="1"/>
      <c r="J14"/>
      <c r="AC14" s="5">
        <v>45313</v>
      </c>
      <c r="AD14" t="s">
        <v>13504</v>
      </c>
      <c r="AE14" t="s">
        <v>294</v>
      </c>
      <c r="AF14">
        <f>MONTH(Table1[[#This Row],[Date Sent]])</f>
        <v>1</v>
      </c>
      <c r="AG14">
        <f>YEAR(Table1[[#This Row],[Date Sent]])</f>
        <v>2024</v>
      </c>
      <c r="AH14"/>
    </row>
    <row r="15" spans="1:34" x14ac:dyDescent="0.2">
      <c r="A15" t="s">
        <v>758</v>
      </c>
      <c r="B15" t="s">
        <v>917</v>
      </c>
      <c r="C15" s="1">
        <v>35.770000000000003</v>
      </c>
      <c r="D15" s="5">
        <v>45296</v>
      </c>
      <c r="E15" t="s">
        <v>21</v>
      </c>
      <c r="F15" t="s">
        <v>33</v>
      </c>
      <c r="G15" s="16" t="s">
        <v>923</v>
      </c>
      <c r="H15" s="1"/>
      <c r="J15"/>
      <c r="AC15" s="5">
        <v>45313</v>
      </c>
      <c r="AD15" t="s">
        <v>13504</v>
      </c>
      <c r="AE15" t="s">
        <v>294</v>
      </c>
      <c r="AF15">
        <f>MONTH(Table1[[#This Row],[Date Sent]])</f>
        <v>1</v>
      </c>
      <c r="AG15">
        <f>YEAR(Table1[[#This Row],[Date Sent]])</f>
        <v>2024</v>
      </c>
      <c r="AH15"/>
    </row>
    <row r="16" spans="1:34" x14ac:dyDescent="0.2">
      <c r="A16" t="s">
        <v>758</v>
      </c>
      <c r="B16" t="s">
        <v>917</v>
      </c>
      <c r="C16" s="1">
        <v>23.78</v>
      </c>
      <c r="D16" s="5">
        <v>45303</v>
      </c>
      <c r="E16" t="s">
        <v>21</v>
      </c>
      <c r="F16" t="s">
        <v>33</v>
      </c>
      <c r="G16" s="16" t="s">
        <v>923</v>
      </c>
      <c r="H16" s="1"/>
      <c r="J16"/>
      <c r="AC16" s="5">
        <v>45313</v>
      </c>
      <c r="AD16" t="s">
        <v>13504</v>
      </c>
      <c r="AE16" t="s">
        <v>294</v>
      </c>
      <c r="AF16">
        <f>MONTH(Table1[[#This Row],[Date Sent]])</f>
        <v>1</v>
      </c>
      <c r="AG16">
        <f>YEAR(Table1[[#This Row],[Date Sent]])</f>
        <v>2024</v>
      </c>
      <c r="AH16"/>
    </row>
    <row r="17" spans="1:34" x14ac:dyDescent="0.2">
      <c r="A17" t="s">
        <v>758</v>
      </c>
      <c r="B17" t="s">
        <v>917</v>
      </c>
      <c r="C17" s="1">
        <v>2.31</v>
      </c>
      <c r="D17" s="5">
        <v>45305</v>
      </c>
      <c r="E17" t="s">
        <v>21</v>
      </c>
      <c r="F17" t="s">
        <v>33</v>
      </c>
      <c r="G17" s="16" t="s">
        <v>924</v>
      </c>
      <c r="H17" s="1"/>
      <c r="J17"/>
      <c r="AC17" s="5">
        <v>45313</v>
      </c>
      <c r="AD17" t="s">
        <v>13504</v>
      </c>
      <c r="AE17" t="s">
        <v>294</v>
      </c>
      <c r="AF17">
        <f>MONTH(Table1[[#This Row],[Date Sent]])</f>
        <v>1</v>
      </c>
      <c r="AG17">
        <f>YEAR(Table1[[#This Row],[Date Sent]])</f>
        <v>2024</v>
      </c>
      <c r="AH17"/>
    </row>
    <row r="18" spans="1:34" x14ac:dyDescent="0.2">
      <c r="A18" t="s">
        <v>758</v>
      </c>
      <c r="B18" t="s">
        <v>917</v>
      </c>
      <c r="C18" s="1">
        <v>23.13</v>
      </c>
      <c r="D18" s="5">
        <v>45308</v>
      </c>
      <c r="E18" t="s">
        <v>21</v>
      </c>
      <c r="F18" t="s">
        <v>33</v>
      </c>
      <c r="G18" s="16" t="s">
        <v>925</v>
      </c>
      <c r="H18" s="1"/>
      <c r="J18"/>
      <c r="AC18" s="5">
        <v>45313</v>
      </c>
      <c r="AD18" t="s">
        <v>13504</v>
      </c>
      <c r="AE18" t="s">
        <v>294</v>
      </c>
      <c r="AF18">
        <f>MONTH(Table1[[#This Row],[Date Sent]])</f>
        <v>1</v>
      </c>
      <c r="AG18">
        <f>YEAR(Table1[[#This Row],[Date Sent]])</f>
        <v>2024</v>
      </c>
      <c r="AH18"/>
    </row>
    <row r="19" spans="1:34" x14ac:dyDescent="0.2">
      <c r="A19" t="s">
        <v>926</v>
      </c>
      <c r="B19" t="s">
        <v>927</v>
      </c>
      <c r="C19" s="1">
        <v>19.23</v>
      </c>
      <c r="D19" s="5">
        <v>45277</v>
      </c>
      <c r="E19" t="s">
        <v>21</v>
      </c>
      <c r="F19" t="s">
        <v>33</v>
      </c>
      <c r="G19" s="16" t="s">
        <v>928</v>
      </c>
      <c r="H19" s="1"/>
      <c r="J19"/>
      <c r="AC19" s="5">
        <v>45301</v>
      </c>
      <c r="AD19" t="s">
        <v>14524</v>
      </c>
      <c r="AE19" t="s">
        <v>475</v>
      </c>
      <c r="AF19">
        <f>MONTH(Table1[[#This Row],[Date Sent]])</f>
        <v>1</v>
      </c>
      <c r="AG19">
        <f>YEAR(Table1[[#This Row],[Date Sent]])</f>
        <v>2024</v>
      </c>
      <c r="AH19"/>
    </row>
    <row r="20" spans="1:34" x14ac:dyDescent="0.2">
      <c r="A20" t="s">
        <v>926</v>
      </c>
      <c r="B20" t="s">
        <v>927</v>
      </c>
      <c r="C20" s="1">
        <v>44.21</v>
      </c>
      <c r="D20" s="5">
        <v>45279</v>
      </c>
      <c r="E20" t="s">
        <v>21</v>
      </c>
      <c r="F20" t="s">
        <v>33</v>
      </c>
      <c r="G20" s="16" t="s">
        <v>928</v>
      </c>
      <c r="H20" s="1"/>
      <c r="J20"/>
      <c r="AC20" s="5">
        <v>45301</v>
      </c>
      <c r="AD20" t="s">
        <v>14524</v>
      </c>
      <c r="AE20" t="s">
        <v>475</v>
      </c>
      <c r="AF20">
        <f>MONTH(Table1[[#This Row],[Date Sent]])</f>
        <v>1</v>
      </c>
      <c r="AG20">
        <f>YEAR(Table1[[#This Row],[Date Sent]])</f>
        <v>2024</v>
      </c>
      <c r="AH20"/>
    </row>
    <row r="21" spans="1:34" x14ac:dyDescent="0.2">
      <c r="A21" t="s">
        <v>926</v>
      </c>
      <c r="B21" t="s">
        <v>927</v>
      </c>
      <c r="C21" s="1">
        <v>31.82</v>
      </c>
      <c r="D21" s="5">
        <v>45290</v>
      </c>
      <c r="E21" t="s">
        <v>21</v>
      </c>
      <c r="F21" t="s">
        <v>16</v>
      </c>
      <c r="G21" s="16" t="s">
        <v>929</v>
      </c>
      <c r="H21" s="1"/>
      <c r="J21"/>
      <c r="AC21" s="5">
        <v>45301</v>
      </c>
      <c r="AD21" t="s">
        <v>14524</v>
      </c>
      <c r="AE21" t="s">
        <v>475</v>
      </c>
      <c r="AF21">
        <f>MONTH(Table1[[#This Row],[Date Sent]])</f>
        <v>1</v>
      </c>
      <c r="AG21">
        <f>YEAR(Table1[[#This Row],[Date Sent]])</f>
        <v>2024</v>
      </c>
      <c r="AH21"/>
    </row>
    <row r="22" spans="1:34" x14ac:dyDescent="0.2">
      <c r="A22" t="s">
        <v>926</v>
      </c>
      <c r="B22" t="s">
        <v>927</v>
      </c>
      <c r="C22" s="1">
        <v>2.1800000000000002</v>
      </c>
      <c r="D22" s="5">
        <v>45290</v>
      </c>
      <c r="E22" t="s">
        <v>21</v>
      </c>
      <c r="F22" t="s">
        <v>33</v>
      </c>
      <c r="G22" s="16" t="s">
        <v>930</v>
      </c>
      <c r="H22" s="1"/>
      <c r="J22"/>
      <c r="AC22" s="5">
        <v>45301</v>
      </c>
      <c r="AD22" t="s">
        <v>14524</v>
      </c>
      <c r="AE22" t="s">
        <v>475</v>
      </c>
      <c r="AF22">
        <f>MONTH(Table1[[#This Row],[Date Sent]])</f>
        <v>1</v>
      </c>
      <c r="AG22">
        <f>YEAR(Table1[[#This Row],[Date Sent]])</f>
        <v>2024</v>
      </c>
      <c r="AH22"/>
    </row>
    <row r="23" spans="1:34" x14ac:dyDescent="0.2">
      <c r="A23" t="s">
        <v>926</v>
      </c>
      <c r="B23" t="s">
        <v>927</v>
      </c>
      <c r="C23" s="1">
        <v>89.97</v>
      </c>
      <c r="D23" s="5">
        <v>45290</v>
      </c>
      <c r="E23" t="s">
        <v>21</v>
      </c>
      <c r="F23" t="s">
        <v>33</v>
      </c>
      <c r="G23" s="16" t="s">
        <v>931</v>
      </c>
      <c r="H23" s="1"/>
      <c r="J23"/>
      <c r="AC23" s="5">
        <v>45301</v>
      </c>
      <c r="AD23" t="s">
        <v>14524</v>
      </c>
      <c r="AE23" t="s">
        <v>475</v>
      </c>
      <c r="AF23">
        <f>MONTH(Table1[[#This Row],[Date Sent]])</f>
        <v>1</v>
      </c>
      <c r="AG23">
        <f>YEAR(Table1[[#This Row],[Date Sent]])</f>
        <v>2024</v>
      </c>
      <c r="AH23"/>
    </row>
    <row r="24" spans="1:34" x14ac:dyDescent="0.2">
      <c r="A24" t="s">
        <v>926</v>
      </c>
      <c r="B24" t="s">
        <v>927</v>
      </c>
      <c r="C24" s="1">
        <v>75.13</v>
      </c>
      <c r="D24" s="5">
        <v>45292</v>
      </c>
      <c r="E24" t="s">
        <v>21</v>
      </c>
      <c r="F24" t="s">
        <v>33</v>
      </c>
      <c r="G24" s="16" t="s">
        <v>932</v>
      </c>
      <c r="H24" s="1"/>
      <c r="J24"/>
      <c r="AC24" s="5">
        <v>45301</v>
      </c>
      <c r="AD24" t="s">
        <v>14524</v>
      </c>
      <c r="AE24" t="s">
        <v>475</v>
      </c>
      <c r="AF24">
        <f>MONTH(Table1[[#This Row],[Date Sent]])</f>
        <v>1</v>
      </c>
      <c r="AG24">
        <f>YEAR(Table1[[#This Row],[Date Sent]])</f>
        <v>2024</v>
      </c>
      <c r="AH24"/>
    </row>
    <row r="25" spans="1:34" x14ac:dyDescent="0.2">
      <c r="A25" t="s">
        <v>926</v>
      </c>
      <c r="B25" t="s">
        <v>927</v>
      </c>
      <c r="C25" s="1">
        <v>43.64</v>
      </c>
      <c r="D25" s="5">
        <v>45296</v>
      </c>
      <c r="E25" t="s">
        <v>21</v>
      </c>
      <c r="F25" t="s">
        <v>33</v>
      </c>
      <c r="G25" s="16" t="s">
        <v>933</v>
      </c>
      <c r="H25" s="1"/>
      <c r="J25"/>
      <c r="AC25" s="5">
        <v>45301</v>
      </c>
      <c r="AD25" t="s">
        <v>14524</v>
      </c>
      <c r="AE25" t="s">
        <v>475</v>
      </c>
      <c r="AF25">
        <f>MONTH(Table1[[#This Row],[Date Sent]])</f>
        <v>1</v>
      </c>
      <c r="AG25">
        <f>YEAR(Table1[[#This Row],[Date Sent]])</f>
        <v>2024</v>
      </c>
      <c r="AH25"/>
    </row>
    <row r="26" spans="1:34" x14ac:dyDescent="0.2">
      <c r="A26" t="s">
        <v>926</v>
      </c>
      <c r="B26" t="s">
        <v>927</v>
      </c>
      <c r="C26" s="1">
        <v>31.82</v>
      </c>
      <c r="D26" s="5">
        <v>45298</v>
      </c>
      <c r="E26" t="s">
        <v>21</v>
      </c>
      <c r="F26" t="s">
        <v>16</v>
      </c>
      <c r="G26" s="16" t="s">
        <v>934</v>
      </c>
      <c r="H26" s="1"/>
      <c r="J26"/>
      <c r="AC26" s="5">
        <v>45301</v>
      </c>
      <c r="AD26" t="s">
        <v>14524</v>
      </c>
      <c r="AE26" t="s">
        <v>475</v>
      </c>
      <c r="AF26">
        <f>MONTH(Table1[[#This Row],[Date Sent]])</f>
        <v>1</v>
      </c>
      <c r="AG26">
        <f>YEAR(Table1[[#This Row],[Date Sent]])</f>
        <v>2024</v>
      </c>
      <c r="AH26"/>
    </row>
    <row r="27" spans="1:34" x14ac:dyDescent="0.2">
      <c r="A27" t="s">
        <v>542</v>
      </c>
      <c r="B27" t="s">
        <v>935</v>
      </c>
      <c r="C27" s="1">
        <v>97.39</v>
      </c>
      <c r="D27" s="5">
        <v>45266</v>
      </c>
      <c r="E27" t="s">
        <v>28</v>
      </c>
      <c r="F27" t="s">
        <v>15</v>
      </c>
      <c r="G27" s="16" t="s">
        <v>936</v>
      </c>
      <c r="H27" s="1"/>
      <c r="J27"/>
      <c r="AC27" s="5">
        <v>45296</v>
      </c>
      <c r="AD27" t="s">
        <v>13600</v>
      </c>
      <c r="AE27" t="s">
        <v>313</v>
      </c>
      <c r="AF27">
        <f>MONTH(Table1[[#This Row],[Date Sent]])</f>
        <v>1</v>
      </c>
      <c r="AG27">
        <f>YEAR(Table1[[#This Row],[Date Sent]])</f>
        <v>2024</v>
      </c>
      <c r="AH27"/>
    </row>
    <row r="28" spans="1:34" x14ac:dyDescent="0.2">
      <c r="A28" t="s">
        <v>542</v>
      </c>
      <c r="B28" t="s">
        <v>935</v>
      </c>
      <c r="C28" s="1">
        <v>142.87</v>
      </c>
      <c r="D28" s="5">
        <v>45271</v>
      </c>
      <c r="E28" t="s">
        <v>21</v>
      </c>
      <c r="F28" t="s">
        <v>25</v>
      </c>
      <c r="G28" s="16" t="s">
        <v>937</v>
      </c>
      <c r="H28" s="1"/>
      <c r="J28"/>
      <c r="AC28" s="5">
        <v>45296</v>
      </c>
      <c r="AD28" t="s">
        <v>13600</v>
      </c>
      <c r="AE28" t="s">
        <v>313</v>
      </c>
      <c r="AF28">
        <f>MONTH(Table1[[#This Row],[Date Sent]])</f>
        <v>1</v>
      </c>
      <c r="AG28">
        <f>YEAR(Table1[[#This Row],[Date Sent]])</f>
        <v>2024</v>
      </c>
      <c r="AH28"/>
    </row>
    <row r="29" spans="1:34" x14ac:dyDescent="0.2">
      <c r="A29" t="s">
        <v>542</v>
      </c>
      <c r="B29" t="s">
        <v>935</v>
      </c>
      <c r="C29" s="1">
        <v>158.54</v>
      </c>
      <c r="D29" s="5">
        <v>45278</v>
      </c>
      <c r="E29" t="s">
        <v>21</v>
      </c>
      <c r="F29" t="s">
        <v>33</v>
      </c>
      <c r="G29" s="16" t="s">
        <v>938</v>
      </c>
      <c r="H29" s="1"/>
      <c r="J29"/>
      <c r="AC29" s="5">
        <v>45296</v>
      </c>
      <c r="AD29" t="s">
        <v>13600</v>
      </c>
      <c r="AE29" t="s">
        <v>313</v>
      </c>
      <c r="AF29">
        <f>MONTH(Table1[[#This Row],[Date Sent]])</f>
        <v>1</v>
      </c>
      <c r="AG29">
        <f>YEAR(Table1[[#This Row],[Date Sent]])</f>
        <v>2024</v>
      </c>
      <c r="AH29"/>
    </row>
    <row r="30" spans="1:34" x14ac:dyDescent="0.2">
      <c r="A30" t="s">
        <v>542</v>
      </c>
      <c r="B30" t="s">
        <v>935</v>
      </c>
      <c r="C30" s="1">
        <v>286.41000000000003</v>
      </c>
      <c r="D30" s="5">
        <v>45279</v>
      </c>
      <c r="E30" t="s">
        <v>13</v>
      </c>
      <c r="F30" t="s">
        <v>33</v>
      </c>
      <c r="G30" s="16" t="s">
        <v>939</v>
      </c>
      <c r="H30" s="1"/>
      <c r="J30"/>
      <c r="AC30" s="5">
        <v>45296</v>
      </c>
      <c r="AD30" t="s">
        <v>13600</v>
      </c>
      <c r="AE30" t="s">
        <v>313</v>
      </c>
      <c r="AF30">
        <f>MONTH(Table1[[#This Row],[Date Sent]])</f>
        <v>1</v>
      </c>
      <c r="AG30">
        <f>YEAR(Table1[[#This Row],[Date Sent]])</f>
        <v>2024</v>
      </c>
      <c r="AH30"/>
    </row>
    <row r="31" spans="1:34" x14ac:dyDescent="0.2">
      <c r="A31" t="s">
        <v>542</v>
      </c>
      <c r="B31" t="s">
        <v>940</v>
      </c>
      <c r="C31" s="1">
        <v>143.11000000000001</v>
      </c>
      <c r="D31" s="5">
        <v>45218</v>
      </c>
      <c r="E31" t="s">
        <v>21</v>
      </c>
      <c r="F31" t="s">
        <v>33</v>
      </c>
      <c r="G31" s="16" t="s">
        <v>941</v>
      </c>
      <c r="H31" s="1"/>
      <c r="J31"/>
      <c r="AC31" s="5">
        <v>45306</v>
      </c>
      <c r="AD31" t="s">
        <v>13600</v>
      </c>
      <c r="AE31" t="s">
        <v>313</v>
      </c>
      <c r="AF31">
        <f>MONTH(Table1[[#This Row],[Date Sent]])</f>
        <v>1</v>
      </c>
      <c r="AG31">
        <f>YEAR(Table1[[#This Row],[Date Sent]])</f>
        <v>2024</v>
      </c>
      <c r="AH31"/>
    </row>
    <row r="32" spans="1:34" x14ac:dyDescent="0.2">
      <c r="A32" t="s">
        <v>542</v>
      </c>
      <c r="B32" t="s">
        <v>940</v>
      </c>
      <c r="C32" s="1">
        <v>134.76</v>
      </c>
      <c r="D32" s="5">
        <v>45286</v>
      </c>
      <c r="E32" t="s">
        <v>21</v>
      </c>
      <c r="F32" t="s">
        <v>33</v>
      </c>
      <c r="G32" s="16" t="s">
        <v>942</v>
      </c>
      <c r="H32" s="1"/>
      <c r="J32"/>
      <c r="AC32" s="5">
        <v>45306</v>
      </c>
      <c r="AD32" t="s">
        <v>13600</v>
      </c>
      <c r="AE32" t="s">
        <v>313</v>
      </c>
      <c r="AF32">
        <f>MONTH(Table1[[#This Row],[Date Sent]])</f>
        <v>1</v>
      </c>
      <c r="AG32">
        <f>YEAR(Table1[[#This Row],[Date Sent]])</f>
        <v>2024</v>
      </c>
      <c r="AH32"/>
    </row>
    <row r="33" spans="1:34" x14ac:dyDescent="0.2">
      <c r="A33" t="s">
        <v>542</v>
      </c>
      <c r="B33" t="s">
        <v>943</v>
      </c>
      <c r="C33" s="1">
        <v>45.01</v>
      </c>
      <c r="D33" s="5">
        <v>45303</v>
      </c>
      <c r="E33" t="s">
        <v>21</v>
      </c>
      <c r="F33" t="s">
        <v>15</v>
      </c>
      <c r="G33" s="16" t="s">
        <v>944</v>
      </c>
      <c r="H33" s="1"/>
      <c r="J33"/>
      <c r="AC33" s="5">
        <v>45316</v>
      </c>
      <c r="AD33" t="s">
        <v>13600</v>
      </c>
      <c r="AE33" t="s">
        <v>313</v>
      </c>
      <c r="AF33">
        <f>MONTH(Table1[[#This Row],[Date Sent]])</f>
        <v>1</v>
      </c>
      <c r="AG33">
        <f>YEAR(Table1[[#This Row],[Date Sent]])</f>
        <v>2024</v>
      </c>
      <c r="AH33"/>
    </row>
    <row r="34" spans="1:34" x14ac:dyDescent="0.2">
      <c r="A34" t="s">
        <v>542</v>
      </c>
      <c r="B34" t="s">
        <v>943</v>
      </c>
      <c r="C34" s="1">
        <v>66.55</v>
      </c>
      <c r="D34" s="5">
        <v>45306</v>
      </c>
      <c r="E34" t="s">
        <v>21</v>
      </c>
      <c r="F34" t="s">
        <v>33</v>
      </c>
      <c r="G34" s="16" t="s">
        <v>945</v>
      </c>
      <c r="H34" s="1"/>
      <c r="J34"/>
      <c r="AC34" s="5">
        <v>45316</v>
      </c>
      <c r="AD34" t="s">
        <v>13600</v>
      </c>
      <c r="AE34" t="s">
        <v>313</v>
      </c>
      <c r="AF34">
        <f>MONTH(Table1[[#This Row],[Date Sent]])</f>
        <v>1</v>
      </c>
      <c r="AG34">
        <f>YEAR(Table1[[#This Row],[Date Sent]])</f>
        <v>2024</v>
      </c>
      <c r="AH34"/>
    </row>
    <row r="35" spans="1:34" x14ac:dyDescent="0.2">
      <c r="A35" t="s">
        <v>542</v>
      </c>
      <c r="B35" t="s">
        <v>943</v>
      </c>
      <c r="C35" s="1">
        <v>464.39</v>
      </c>
      <c r="D35" s="5">
        <v>45307</v>
      </c>
      <c r="E35" t="s">
        <v>21</v>
      </c>
      <c r="F35" t="s">
        <v>25</v>
      </c>
      <c r="G35" s="16" t="s">
        <v>946</v>
      </c>
      <c r="H35" s="1"/>
      <c r="J35"/>
      <c r="AC35" s="5">
        <v>45316</v>
      </c>
      <c r="AD35" t="s">
        <v>13600</v>
      </c>
      <c r="AE35" t="s">
        <v>313</v>
      </c>
      <c r="AF35">
        <f>MONTH(Table1[[#This Row],[Date Sent]])</f>
        <v>1</v>
      </c>
      <c r="AG35">
        <f>YEAR(Table1[[#This Row],[Date Sent]])</f>
        <v>2024</v>
      </c>
      <c r="AH35"/>
    </row>
    <row r="36" spans="1:34" x14ac:dyDescent="0.2">
      <c r="A36" t="s">
        <v>947</v>
      </c>
      <c r="B36" t="s">
        <v>948</v>
      </c>
      <c r="C36" s="1">
        <v>815.58</v>
      </c>
      <c r="D36" s="5">
        <v>45280</v>
      </c>
      <c r="E36" t="s">
        <v>8</v>
      </c>
      <c r="F36" t="s">
        <v>39</v>
      </c>
      <c r="G36" s="16" t="s">
        <v>949</v>
      </c>
      <c r="H36" s="1"/>
      <c r="J36"/>
      <c r="AC36" s="5">
        <v>45306</v>
      </c>
      <c r="AD36" t="s">
        <v>13767</v>
      </c>
      <c r="AE36" t="s">
        <v>73</v>
      </c>
      <c r="AF36">
        <f>MONTH(Table1[[#This Row],[Date Sent]])</f>
        <v>1</v>
      </c>
      <c r="AG36">
        <f>YEAR(Table1[[#This Row],[Date Sent]])</f>
        <v>2024</v>
      </c>
      <c r="AH36"/>
    </row>
    <row r="37" spans="1:34" x14ac:dyDescent="0.2">
      <c r="A37" t="s">
        <v>947</v>
      </c>
      <c r="B37" t="s">
        <v>948</v>
      </c>
      <c r="C37" s="1">
        <v>55.13</v>
      </c>
      <c r="D37" s="5">
        <v>45280</v>
      </c>
      <c r="E37" t="s">
        <v>21</v>
      </c>
      <c r="F37" t="s">
        <v>33</v>
      </c>
      <c r="G37" s="16" t="s">
        <v>950</v>
      </c>
      <c r="H37" s="1"/>
      <c r="J37"/>
      <c r="AC37" s="5">
        <v>45306</v>
      </c>
      <c r="AD37" t="s">
        <v>13767</v>
      </c>
      <c r="AE37" t="s">
        <v>73</v>
      </c>
      <c r="AF37">
        <f>MONTH(Table1[[#This Row],[Date Sent]])</f>
        <v>1</v>
      </c>
      <c r="AG37">
        <f>YEAR(Table1[[#This Row],[Date Sent]])</f>
        <v>2024</v>
      </c>
      <c r="AH37"/>
    </row>
    <row r="38" spans="1:34" x14ac:dyDescent="0.2">
      <c r="A38" t="s">
        <v>947</v>
      </c>
      <c r="B38" t="s">
        <v>948</v>
      </c>
      <c r="C38" s="1">
        <v>14.26</v>
      </c>
      <c r="D38" s="5">
        <v>45282</v>
      </c>
      <c r="E38" t="s">
        <v>21</v>
      </c>
      <c r="F38" t="s">
        <v>15</v>
      </c>
      <c r="G38" s="16" t="s">
        <v>951</v>
      </c>
      <c r="H38" s="1"/>
      <c r="J38"/>
      <c r="AC38" s="5">
        <v>45306</v>
      </c>
      <c r="AD38" t="s">
        <v>13767</v>
      </c>
      <c r="AE38" t="s">
        <v>73</v>
      </c>
      <c r="AF38">
        <f>MONTH(Table1[[#This Row],[Date Sent]])</f>
        <v>1</v>
      </c>
      <c r="AG38">
        <f>YEAR(Table1[[#This Row],[Date Sent]])</f>
        <v>2024</v>
      </c>
      <c r="AH38"/>
    </row>
    <row r="39" spans="1:34" x14ac:dyDescent="0.2">
      <c r="A39" t="s">
        <v>947</v>
      </c>
      <c r="B39" t="s">
        <v>948</v>
      </c>
      <c r="C39" s="1">
        <v>24.56</v>
      </c>
      <c r="D39" s="5">
        <v>45283</v>
      </c>
      <c r="E39" t="s">
        <v>21</v>
      </c>
      <c r="F39" t="s">
        <v>15</v>
      </c>
      <c r="G39" s="16" t="s">
        <v>952</v>
      </c>
      <c r="H39" s="1"/>
      <c r="J39"/>
      <c r="AC39" s="5">
        <v>45306</v>
      </c>
      <c r="AD39" t="s">
        <v>13767</v>
      </c>
      <c r="AE39" t="s">
        <v>73</v>
      </c>
      <c r="AF39">
        <f>MONTH(Table1[[#This Row],[Date Sent]])</f>
        <v>1</v>
      </c>
      <c r="AG39">
        <f>YEAR(Table1[[#This Row],[Date Sent]])</f>
        <v>2024</v>
      </c>
      <c r="AH39"/>
    </row>
    <row r="40" spans="1:34" x14ac:dyDescent="0.2">
      <c r="A40" t="s">
        <v>947</v>
      </c>
      <c r="B40" t="s">
        <v>948</v>
      </c>
      <c r="C40" s="1">
        <v>39.36</v>
      </c>
      <c r="D40" s="5">
        <v>45287</v>
      </c>
      <c r="E40" t="s">
        <v>21</v>
      </c>
      <c r="F40" t="s">
        <v>33</v>
      </c>
      <c r="G40" s="16" t="s">
        <v>953</v>
      </c>
      <c r="H40" s="1"/>
      <c r="J40"/>
      <c r="AC40" s="5">
        <v>45306</v>
      </c>
      <c r="AD40" t="s">
        <v>13767</v>
      </c>
      <c r="AE40" t="s">
        <v>73</v>
      </c>
      <c r="AF40">
        <f>MONTH(Table1[[#This Row],[Date Sent]])</f>
        <v>1</v>
      </c>
      <c r="AG40">
        <f>YEAR(Table1[[#This Row],[Date Sent]])</f>
        <v>2024</v>
      </c>
      <c r="AH40"/>
    </row>
    <row r="41" spans="1:34" x14ac:dyDescent="0.2">
      <c r="A41" t="s">
        <v>947</v>
      </c>
      <c r="B41" t="s">
        <v>948</v>
      </c>
      <c r="C41" s="1">
        <v>14.26</v>
      </c>
      <c r="D41" s="5">
        <v>45295</v>
      </c>
      <c r="E41" t="s">
        <v>21</v>
      </c>
      <c r="F41" t="s">
        <v>15</v>
      </c>
      <c r="G41" s="16" t="s">
        <v>951</v>
      </c>
      <c r="H41" s="1"/>
      <c r="J41"/>
      <c r="AC41" s="5">
        <v>45306</v>
      </c>
      <c r="AD41" t="s">
        <v>13767</v>
      </c>
      <c r="AE41" t="s">
        <v>73</v>
      </c>
      <c r="AF41">
        <f>MONTH(Table1[[#This Row],[Date Sent]])</f>
        <v>1</v>
      </c>
      <c r="AG41">
        <f>YEAR(Table1[[#This Row],[Date Sent]])</f>
        <v>2024</v>
      </c>
      <c r="AH41"/>
    </row>
    <row r="42" spans="1:34" x14ac:dyDescent="0.2">
      <c r="A42" t="s">
        <v>947</v>
      </c>
      <c r="B42" t="s">
        <v>948</v>
      </c>
      <c r="C42" s="1">
        <v>17.72</v>
      </c>
      <c r="D42" s="5">
        <v>45295</v>
      </c>
      <c r="E42" t="s">
        <v>21</v>
      </c>
      <c r="F42" t="s">
        <v>33</v>
      </c>
      <c r="G42" s="16" t="s">
        <v>954</v>
      </c>
      <c r="H42" s="1"/>
      <c r="J42"/>
      <c r="AC42" s="5">
        <v>45306</v>
      </c>
      <c r="AD42" t="s">
        <v>13767</v>
      </c>
      <c r="AE42" t="s">
        <v>73</v>
      </c>
      <c r="AF42">
        <f>MONTH(Table1[[#This Row],[Date Sent]])</f>
        <v>1</v>
      </c>
      <c r="AG42">
        <f>YEAR(Table1[[#This Row],[Date Sent]])</f>
        <v>2024</v>
      </c>
      <c r="AH42"/>
    </row>
    <row r="43" spans="1:34" x14ac:dyDescent="0.2">
      <c r="A43" t="s">
        <v>947</v>
      </c>
      <c r="B43" t="s">
        <v>955</v>
      </c>
      <c r="C43" s="1">
        <v>67.790000000000006</v>
      </c>
      <c r="D43" s="5">
        <v>45303</v>
      </c>
      <c r="E43" t="s">
        <v>13</v>
      </c>
      <c r="F43" t="s">
        <v>33</v>
      </c>
      <c r="G43" s="16" t="s">
        <v>950</v>
      </c>
      <c r="H43" s="1"/>
      <c r="J43"/>
      <c r="AC43" s="5">
        <v>45313</v>
      </c>
      <c r="AD43" t="s">
        <v>13767</v>
      </c>
      <c r="AE43" t="s">
        <v>73</v>
      </c>
      <c r="AF43">
        <f>MONTH(Table1[[#This Row],[Date Sent]])</f>
        <v>1</v>
      </c>
      <c r="AG43">
        <f>YEAR(Table1[[#This Row],[Date Sent]])</f>
        <v>2024</v>
      </c>
      <c r="AH43"/>
    </row>
    <row r="44" spans="1:34" x14ac:dyDescent="0.2">
      <c r="A44" t="s">
        <v>947</v>
      </c>
      <c r="B44" t="s">
        <v>955</v>
      </c>
      <c r="C44" s="1">
        <v>7.5</v>
      </c>
      <c r="D44" s="5">
        <v>45308</v>
      </c>
      <c r="E44" t="s">
        <v>27</v>
      </c>
      <c r="F44" t="s">
        <v>39</v>
      </c>
      <c r="G44" s="16" t="s">
        <v>956</v>
      </c>
      <c r="H44" s="1"/>
      <c r="J44"/>
      <c r="AC44" s="5">
        <v>45313</v>
      </c>
      <c r="AD44" t="s">
        <v>13767</v>
      </c>
      <c r="AE44" t="s">
        <v>73</v>
      </c>
      <c r="AF44">
        <f>MONTH(Table1[[#This Row],[Date Sent]])</f>
        <v>1</v>
      </c>
      <c r="AG44">
        <f>YEAR(Table1[[#This Row],[Date Sent]])</f>
        <v>2024</v>
      </c>
      <c r="AH44"/>
    </row>
    <row r="45" spans="1:34" x14ac:dyDescent="0.2">
      <c r="A45" t="s">
        <v>236</v>
      </c>
      <c r="B45" t="s">
        <v>957</v>
      </c>
      <c r="C45" s="1">
        <v>70.39</v>
      </c>
      <c r="D45" s="5">
        <v>45277</v>
      </c>
      <c r="E45" t="s">
        <v>21</v>
      </c>
      <c r="F45" t="s">
        <v>33</v>
      </c>
      <c r="G45" s="16" t="s">
        <v>958</v>
      </c>
      <c r="H45" s="1"/>
      <c r="J45"/>
      <c r="AC45" s="5">
        <v>45299</v>
      </c>
      <c r="AD45" t="s">
        <v>14525</v>
      </c>
      <c r="AE45" t="s">
        <v>6845</v>
      </c>
      <c r="AF45">
        <f>MONTH(Table1[[#This Row],[Date Sent]])</f>
        <v>1</v>
      </c>
      <c r="AG45">
        <f>YEAR(Table1[[#This Row],[Date Sent]])</f>
        <v>2024</v>
      </c>
      <c r="AH45"/>
    </row>
    <row r="46" spans="1:34" x14ac:dyDescent="0.2">
      <c r="A46" t="s">
        <v>236</v>
      </c>
      <c r="B46" t="s">
        <v>957</v>
      </c>
      <c r="C46" s="1">
        <v>7.12</v>
      </c>
      <c r="D46" s="5">
        <v>45277</v>
      </c>
      <c r="E46" t="s">
        <v>21</v>
      </c>
      <c r="F46" t="s">
        <v>18</v>
      </c>
      <c r="G46" s="16" t="s">
        <v>959</v>
      </c>
      <c r="H46" s="1"/>
      <c r="J46"/>
      <c r="AC46" s="5">
        <v>45299</v>
      </c>
      <c r="AD46" t="s">
        <v>14525</v>
      </c>
      <c r="AE46" t="s">
        <v>6845</v>
      </c>
      <c r="AF46">
        <f>MONTH(Table1[[#This Row],[Date Sent]])</f>
        <v>1</v>
      </c>
      <c r="AG46">
        <f>YEAR(Table1[[#This Row],[Date Sent]])</f>
        <v>2024</v>
      </c>
      <c r="AH46"/>
    </row>
    <row r="47" spans="1:34" x14ac:dyDescent="0.2">
      <c r="A47" t="s">
        <v>236</v>
      </c>
      <c r="B47" t="s">
        <v>957</v>
      </c>
      <c r="C47" s="1">
        <v>15.5</v>
      </c>
      <c r="D47" s="5">
        <v>45277</v>
      </c>
      <c r="E47" t="s">
        <v>21</v>
      </c>
      <c r="F47" t="s">
        <v>33</v>
      </c>
      <c r="G47" s="16" t="s">
        <v>928</v>
      </c>
      <c r="H47" s="1"/>
      <c r="J47"/>
      <c r="AC47" s="5">
        <v>45299</v>
      </c>
      <c r="AD47" t="s">
        <v>14525</v>
      </c>
      <c r="AE47" t="s">
        <v>6845</v>
      </c>
      <c r="AF47">
        <f>MONTH(Table1[[#This Row],[Date Sent]])</f>
        <v>1</v>
      </c>
      <c r="AG47">
        <f>YEAR(Table1[[#This Row],[Date Sent]])</f>
        <v>2024</v>
      </c>
      <c r="AH47"/>
    </row>
    <row r="48" spans="1:34" x14ac:dyDescent="0.2">
      <c r="A48" t="s">
        <v>236</v>
      </c>
      <c r="B48" t="s">
        <v>957</v>
      </c>
      <c r="C48" s="1">
        <v>52.2</v>
      </c>
      <c r="D48" s="5">
        <v>45287</v>
      </c>
      <c r="E48" t="s">
        <v>21</v>
      </c>
      <c r="F48" t="s">
        <v>33</v>
      </c>
      <c r="G48" s="16" t="s">
        <v>960</v>
      </c>
      <c r="H48" s="1"/>
      <c r="J48"/>
      <c r="AC48" s="5">
        <v>45299</v>
      </c>
      <c r="AD48" t="s">
        <v>14525</v>
      </c>
      <c r="AE48" t="s">
        <v>6845</v>
      </c>
      <c r="AF48">
        <f>MONTH(Table1[[#This Row],[Date Sent]])</f>
        <v>1</v>
      </c>
      <c r="AG48">
        <f>YEAR(Table1[[#This Row],[Date Sent]])</f>
        <v>2024</v>
      </c>
      <c r="AH48"/>
    </row>
    <row r="49" spans="1:34" x14ac:dyDescent="0.2">
      <c r="A49" t="s">
        <v>236</v>
      </c>
      <c r="B49" t="s">
        <v>961</v>
      </c>
      <c r="C49" s="1">
        <v>193.39</v>
      </c>
      <c r="D49" s="5">
        <v>45296</v>
      </c>
      <c r="E49" t="s">
        <v>21</v>
      </c>
      <c r="F49" t="s">
        <v>33</v>
      </c>
      <c r="G49" s="16" t="s">
        <v>962</v>
      </c>
      <c r="H49" s="1"/>
      <c r="J49"/>
      <c r="AC49" s="5">
        <v>45315</v>
      </c>
      <c r="AD49" t="s">
        <v>14525</v>
      </c>
      <c r="AE49" t="s">
        <v>6845</v>
      </c>
      <c r="AF49">
        <f>MONTH(Table1[[#This Row],[Date Sent]])</f>
        <v>1</v>
      </c>
      <c r="AG49">
        <f>YEAR(Table1[[#This Row],[Date Sent]])</f>
        <v>2024</v>
      </c>
      <c r="AH49"/>
    </row>
    <row r="50" spans="1:34" x14ac:dyDescent="0.2">
      <c r="A50" t="s">
        <v>236</v>
      </c>
      <c r="B50" t="s">
        <v>961</v>
      </c>
      <c r="C50" s="1">
        <v>27.25</v>
      </c>
      <c r="D50" s="5">
        <v>45299</v>
      </c>
      <c r="E50" t="s">
        <v>21</v>
      </c>
      <c r="F50" t="s">
        <v>33</v>
      </c>
      <c r="G50" s="16" t="s">
        <v>963</v>
      </c>
      <c r="H50" s="1"/>
      <c r="J50"/>
      <c r="AC50" s="5">
        <v>45315</v>
      </c>
      <c r="AD50" t="s">
        <v>14525</v>
      </c>
      <c r="AE50" t="s">
        <v>6845</v>
      </c>
      <c r="AF50">
        <f>MONTH(Table1[[#This Row],[Date Sent]])</f>
        <v>1</v>
      </c>
      <c r="AG50">
        <f>YEAR(Table1[[#This Row],[Date Sent]])</f>
        <v>2024</v>
      </c>
      <c r="AH50"/>
    </row>
    <row r="51" spans="1:34" x14ac:dyDescent="0.2">
      <c r="A51" t="s">
        <v>236</v>
      </c>
      <c r="B51" t="s">
        <v>961</v>
      </c>
      <c r="C51" s="1">
        <v>25.59</v>
      </c>
      <c r="D51" s="5">
        <v>45300</v>
      </c>
      <c r="E51" t="s">
        <v>21</v>
      </c>
      <c r="F51" t="s">
        <v>33</v>
      </c>
      <c r="G51" s="16" t="s">
        <v>964</v>
      </c>
      <c r="H51" s="1"/>
      <c r="J51"/>
      <c r="AC51" s="5">
        <v>45315</v>
      </c>
      <c r="AD51" t="s">
        <v>14525</v>
      </c>
      <c r="AE51" t="s">
        <v>6845</v>
      </c>
      <c r="AF51">
        <f>MONTH(Table1[[#This Row],[Date Sent]])</f>
        <v>1</v>
      </c>
      <c r="AG51">
        <f>YEAR(Table1[[#This Row],[Date Sent]])</f>
        <v>2024</v>
      </c>
      <c r="AH51"/>
    </row>
    <row r="52" spans="1:34" x14ac:dyDescent="0.2">
      <c r="A52" t="s">
        <v>236</v>
      </c>
      <c r="B52" t="s">
        <v>961</v>
      </c>
      <c r="C52" s="1">
        <v>4.26</v>
      </c>
      <c r="D52" s="5">
        <v>45300</v>
      </c>
      <c r="E52" t="s">
        <v>21</v>
      </c>
      <c r="F52" t="s">
        <v>16</v>
      </c>
      <c r="G52" s="16" t="s">
        <v>965</v>
      </c>
      <c r="H52" s="1"/>
      <c r="J52"/>
      <c r="AC52" s="5">
        <v>45315</v>
      </c>
      <c r="AD52" t="s">
        <v>14525</v>
      </c>
      <c r="AE52" t="s">
        <v>6845</v>
      </c>
      <c r="AF52">
        <f>MONTH(Table1[[#This Row],[Date Sent]])</f>
        <v>1</v>
      </c>
      <c r="AG52">
        <f>YEAR(Table1[[#This Row],[Date Sent]])</f>
        <v>2024</v>
      </c>
      <c r="AH52"/>
    </row>
    <row r="53" spans="1:34" x14ac:dyDescent="0.2">
      <c r="A53" t="s">
        <v>236</v>
      </c>
      <c r="B53" t="s">
        <v>961</v>
      </c>
      <c r="C53" s="1">
        <v>77.95</v>
      </c>
      <c r="D53" s="5">
        <v>45300</v>
      </c>
      <c r="E53" t="s">
        <v>21</v>
      </c>
      <c r="F53" t="s">
        <v>33</v>
      </c>
      <c r="G53" s="16" t="s">
        <v>966</v>
      </c>
      <c r="H53" s="1"/>
      <c r="J53"/>
      <c r="AC53" s="5">
        <v>45315</v>
      </c>
      <c r="AD53" t="s">
        <v>14525</v>
      </c>
      <c r="AE53" t="s">
        <v>6845</v>
      </c>
      <c r="AF53">
        <f>MONTH(Table1[[#This Row],[Date Sent]])</f>
        <v>1</v>
      </c>
      <c r="AG53">
        <f>YEAR(Table1[[#This Row],[Date Sent]])</f>
        <v>2024</v>
      </c>
      <c r="AH53"/>
    </row>
    <row r="54" spans="1:34" x14ac:dyDescent="0.2">
      <c r="A54" t="s">
        <v>236</v>
      </c>
      <c r="B54" t="s">
        <v>961</v>
      </c>
      <c r="C54" s="1">
        <v>83.27</v>
      </c>
      <c r="D54" s="5">
        <v>45300</v>
      </c>
      <c r="E54" t="s">
        <v>27</v>
      </c>
      <c r="F54" t="s">
        <v>39</v>
      </c>
      <c r="G54" s="16" t="s">
        <v>967</v>
      </c>
      <c r="H54" s="1"/>
      <c r="J54"/>
      <c r="AC54" s="5">
        <v>45315</v>
      </c>
      <c r="AD54" t="s">
        <v>14525</v>
      </c>
      <c r="AE54" t="s">
        <v>6845</v>
      </c>
      <c r="AF54">
        <f>MONTH(Table1[[#This Row],[Date Sent]])</f>
        <v>1</v>
      </c>
      <c r="AG54">
        <f>YEAR(Table1[[#This Row],[Date Sent]])</f>
        <v>2024</v>
      </c>
      <c r="AH54"/>
    </row>
    <row r="55" spans="1:34" x14ac:dyDescent="0.2">
      <c r="A55" t="s">
        <v>236</v>
      </c>
      <c r="B55" t="s">
        <v>961</v>
      </c>
      <c r="C55" s="1">
        <v>99.09</v>
      </c>
      <c r="D55" s="5">
        <v>45300</v>
      </c>
      <c r="E55" t="s">
        <v>21</v>
      </c>
      <c r="F55" t="s">
        <v>33</v>
      </c>
      <c r="G55" s="16" t="s">
        <v>968</v>
      </c>
      <c r="H55" s="1"/>
      <c r="J55"/>
      <c r="AC55" s="5">
        <v>45315</v>
      </c>
      <c r="AD55" t="s">
        <v>14525</v>
      </c>
      <c r="AE55" t="s">
        <v>6845</v>
      </c>
      <c r="AF55">
        <f>MONTH(Table1[[#This Row],[Date Sent]])</f>
        <v>1</v>
      </c>
      <c r="AG55">
        <f>YEAR(Table1[[#This Row],[Date Sent]])</f>
        <v>2024</v>
      </c>
      <c r="AH55"/>
    </row>
    <row r="56" spans="1:34" x14ac:dyDescent="0.2">
      <c r="A56" t="s">
        <v>236</v>
      </c>
      <c r="B56" t="s">
        <v>961</v>
      </c>
      <c r="C56" s="1">
        <v>57.57</v>
      </c>
      <c r="D56" s="5">
        <v>45303</v>
      </c>
      <c r="E56" t="s">
        <v>21</v>
      </c>
      <c r="F56" t="s">
        <v>33</v>
      </c>
      <c r="G56" s="16" t="s">
        <v>969</v>
      </c>
      <c r="H56" s="1"/>
      <c r="J56"/>
      <c r="AC56" s="5">
        <v>45315</v>
      </c>
      <c r="AD56" t="s">
        <v>14525</v>
      </c>
      <c r="AE56" t="s">
        <v>6845</v>
      </c>
      <c r="AF56">
        <f>MONTH(Table1[[#This Row],[Date Sent]])</f>
        <v>1</v>
      </c>
      <c r="AG56">
        <f>YEAR(Table1[[#This Row],[Date Sent]])</f>
        <v>2024</v>
      </c>
      <c r="AH56"/>
    </row>
    <row r="57" spans="1:34" x14ac:dyDescent="0.2">
      <c r="A57" t="s">
        <v>236</v>
      </c>
      <c r="B57" t="s">
        <v>961</v>
      </c>
      <c r="C57" s="1">
        <v>181.42</v>
      </c>
      <c r="D57" s="5">
        <v>45304</v>
      </c>
      <c r="E57" t="s">
        <v>21</v>
      </c>
      <c r="F57" t="s">
        <v>25</v>
      </c>
      <c r="G57" s="16" t="s">
        <v>970</v>
      </c>
      <c r="H57" s="1"/>
      <c r="J57"/>
      <c r="AC57" s="5">
        <v>45315</v>
      </c>
      <c r="AD57" t="s">
        <v>14525</v>
      </c>
      <c r="AE57" t="s">
        <v>6845</v>
      </c>
      <c r="AF57">
        <f>MONTH(Table1[[#This Row],[Date Sent]])</f>
        <v>1</v>
      </c>
      <c r="AG57">
        <f>YEAR(Table1[[#This Row],[Date Sent]])</f>
        <v>2024</v>
      </c>
      <c r="AH57"/>
    </row>
    <row r="58" spans="1:34" x14ac:dyDescent="0.2">
      <c r="A58" t="s">
        <v>236</v>
      </c>
      <c r="B58" t="s">
        <v>961</v>
      </c>
      <c r="C58" s="1">
        <v>240.02</v>
      </c>
      <c r="D58" s="5">
        <v>45306</v>
      </c>
      <c r="E58" t="s">
        <v>21</v>
      </c>
      <c r="F58" t="s">
        <v>33</v>
      </c>
      <c r="G58" s="16" t="s">
        <v>971</v>
      </c>
      <c r="H58" s="1"/>
      <c r="J58"/>
      <c r="AC58" s="5">
        <v>45315</v>
      </c>
      <c r="AD58" t="s">
        <v>14525</v>
      </c>
      <c r="AE58" t="s">
        <v>6845</v>
      </c>
      <c r="AF58">
        <f>MONTH(Table1[[#This Row],[Date Sent]])</f>
        <v>1</v>
      </c>
      <c r="AG58">
        <f>YEAR(Table1[[#This Row],[Date Sent]])</f>
        <v>2024</v>
      </c>
      <c r="AH58"/>
    </row>
    <row r="59" spans="1:34" x14ac:dyDescent="0.2">
      <c r="A59" t="s">
        <v>236</v>
      </c>
      <c r="B59" t="s">
        <v>961</v>
      </c>
      <c r="C59" s="1">
        <v>108.85</v>
      </c>
      <c r="D59" s="5">
        <v>45306</v>
      </c>
      <c r="E59" t="s">
        <v>21</v>
      </c>
      <c r="F59" t="s">
        <v>17</v>
      </c>
      <c r="G59" s="16" t="s">
        <v>972</v>
      </c>
      <c r="H59" s="1"/>
      <c r="J59"/>
      <c r="AC59" s="5">
        <v>45315</v>
      </c>
      <c r="AD59" t="s">
        <v>14525</v>
      </c>
      <c r="AE59" t="s">
        <v>6845</v>
      </c>
      <c r="AF59">
        <f>MONTH(Table1[[#This Row],[Date Sent]])</f>
        <v>1</v>
      </c>
      <c r="AG59">
        <f>YEAR(Table1[[#This Row],[Date Sent]])</f>
        <v>2024</v>
      </c>
      <c r="AH59"/>
    </row>
    <row r="60" spans="1:34" x14ac:dyDescent="0.2">
      <c r="A60" t="s">
        <v>236</v>
      </c>
      <c r="B60" t="s">
        <v>961</v>
      </c>
      <c r="C60" s="1">
        <v>22.38</v>
      </c>
      <c r="D60" s="5">
        <v>45308</v>
      </c>
      <c r="E60" t="s">
        <v>21</v>
      </c>
      <c r="F60" t="s">
        <v>33</v>
      </c>
      <c r="G60" s="16" t="s">
        <v>973</v>
      </c>
      <c r="H60" s="1"/>
      <c r="J60"/>
      <c r="AC60" s="5">
        <v>45315</v>
      </c>
      <c r="AD60" t="s">
        <v>14525</v>
      </c>
      <c r="AE60" t="s">
        <v>6845</v>
      </c>
      <c r="AF60">
        <f>MONTH(Table1[[#This Row],[Date Sent]])</f>
        <v>1</v>
      </c>
      <c r="AG60">
        <f>YEAR(Table1[[#This Row],[Date Sent]])</f>
        <v>2024</v>
      </c>
      <c r="AH60"/>
    </row>
    <row r="61" spans="1:34" x14ac:dyDescent="0.2">
      <c r="A61" t="s">
        <v>508</v>
      </c>
      <c r="B61" t="s">
        <v>974</v>
      </c>
      <c r="C61" s="1">
        <v>21.68</v>
      </c>
      <c r="D61" s="5">
        <v>45278</v>
      </c>
      <c r="E61" t="s">
        <v>21</v>
      </c>
      <c r="F61" t="s">
        <v>33</v>
      </c>
      <c r="G61" s="16" t="s">
        <v>975</v>
      </c>
      <c r="H61" s="1"/>
      <c r="J61"/>
      <c r="AC61" s="5">
        <v>45316</v>
      </c>
      <c r="AD61" t="s">
        <v>14526</v>
      </c>
      <c r="AE61" t="s">
        <v>266</v>
      </c>
      <c r="AF61">
        <f>MONTH(Table1[[#This Row],[Date Sent]])</f>
        <v>1</v>
      </c>
      <c r="AG61">
        <f>YEAR(Table1[[#This Row],[Date Sent]])</f>
        <v>2024</v>
      </c>
      <c r="AH61"/>
    </row>
    <row r="62" spans="1:34" x14ac:dyDescent="0.2">
      <c r="A62" t="s">
        <v>508</v>
      </c>
      <c r="B62" t="s">
        <v>974</v>
      </c>
      <c r="C62" s="1">
        <v>74.91</v>
      </c>
      <c r="D62" s="5">
        <v>45279</v>
      </c>
      <c r="E62" t="s">
        <v>21</v>
      </c>
      <c r="F62" t="s">
        <v>918</v>
      </c>
      <c r="G62" s="16" t="str">
        <f>_xlfn.CONCAT(Table1[[#This Row],[Notes 1]],",",Table1[[#This Row],[Notes 2]],",",Table1[[#This Row],[Notes 3]])</f>
        <v>ink,ball valve, coupler,</v>
      </c>
      <c r="H62" s="1">
        <v>39.99</v>
      </c>
      <c r="I62" t="s">
        <v>15</v>
      </c>
      <c r="J62" t="s">
        <v>976</v>
      </c>
      <c r="K62" s="1">
        <f>74.91-39.99</f>
        <v>34.919999999999995</v>
      </c>
      <c r="L62" t="s">
        <v>39</v>
      </c>
      <c r="M62" t="s">
        <v>977</v>
      </c>
      <c r="AC62" s="5">
        <v>45316</v>
      </c>
      <c r="AD62" t="s">
        <v>14526</v>
      </c>
      <c r="AE62" t="s">
        <v>266</v>
      </c>
      <c r="AF62">
        <f>MONTH(Table1[[#This Row],[Date Sent]])</f>
        <v>1</v>
      </c>
      <c r="AG62">
        <f>YEAR(Table1[[#This Row],[Date Sent]])</f>
        <v>2024</v>
      </c>
      <c r="AH62"/>
    </row>
    <row r="63" spans="1:34" x14ac:dyDescent="0.2">
      <c r="A63" t="s">
        <v>508</v>
      </c>
      <c r="B63" t="s">
        <v>974</v>
      </c>
      <c r="C63" s="1">
        <v>12.81</v>
      </c>
      <c r="D63" s="5">
        <v>45286</v>
      </c>
      <c r="E63" t="s">
        <v>24</v>
      </c>
      <c r="F63" t="s">
        <v>18</v>
      </c>
      <c r="G63" s="16" t="s">
        <v>978</v>
      </c>
      <c r="H63" s="1"/>
      <c r="J63"/>
      <c r="AC63" s="5">
        <v>45316</v>
      </c>
      <c r="AD63" t="s">
        <v>14526</v>
      </c>
      <c r="AE63" t="s">
        <v>266</v>
      </c>
      <c r="AF63">
        <f>MONTH(Table1[[#This Row],[Date Sent]])</f>
        <v>1</v>
      </c>
      <c r="AG63">
        <f>YEAR(Table1[[#This Row],[Date Sent]])</f>
        <v>2024</v>
      </c>
      <c r="AH63"/>
    </row>
    <row r="64" spans="1:34" x14ac:dyDescent="0.2">
      <c r="A64" t="s">
        <v>508</v>
      </c>
      <c r="B64" t="s">
        <v>974</v>
      </c>
      <c r="C64" s="1">
        <v>131.38999999999999</v>
      </c>
      <c r="D64" s="5">
        <v>45286</v>
      </c>
      <c r="E64" t="s">
        <v>21</v>
      </c>
      <c r="F64" t="s">
        <v>33</v>
      </c>
      <c r="G64" s="16" t="s">
        <v>979</v>
      </c>
      <c r="H64" s="1"/>
      <c r="J64"/>
      <c r="AC64" s="5">
        <v>45316</v>
      </c>
      <c r="AD64" t="s">
        <v>14526</v>
      </c>
      <c r="AE64" t="s">
        <v>266</v>
      </c>
      <c r="AF64">
        <f>MONTH(Table1[[#This Row],[Date Sent]])</f>
        <v>1</v>
      </c>
      <c r="AG64">
        <f>YEAR(Table1[[#This Row],[Date Sent]])</f>
        <v>2024</v>
      </c>
      <c r="AH64"/>
    </row>
    <row r="65" spans="1:34" x14ac:dyDescent="0.2">
      <c r="A65" t="s">
        <v>508</v>
      </c>
      <c r="B65" t="s">
        <v>974</v>
      </c>
      <c r="C65" s="1">
        <v>287.08</v>
      </c>
      <c r="D65" s="5">
        <v>45301</v>
      </c>
      <c r="E65" t="s">
        <v>21</v>
      </c>
      <c r="F65" t="s">
        <v>33</v>
      </c>
      <c r="G65" s="16" t="s">
        <v>980</v>
      </c>
      <c r="H65" s="1"/>
      <c r="J65"/>
      <c r="AC65" s="5">
        <v>45316</v>
      </c>
      <c r="AD65" t="s">
        <v>14526</v>
      </c>
      <c r="AE65" t="s">
        <v>266</v>
      </c>
      <c r="AF65">
        <f>MONTH(Table1[[#This Row],[Date Sent]])</f>
        <v>1</v>
      </c>
      <c r="AG65">
        <f>YEAR(Table1[[#This Row],[Date Sent]])</f>
        <v>2024</v>
      </c>
      <c r="AH65"/>
    </row>
    <row r="66" spans="1:34" x14ac:dyDescent="0.2">
      <c r="A66" t="s">
        <v>508</v>
      </c>
      <c r="B66" t="s">
        <v>974</v>
      </c>
      <c r="C66" s="1">
        <v>300.19</v>
      </c>
      <c r="D66" s="5">
        <v>45302</v>
      </c>
      <c r="E66" t="s">
        <v>21</v>
      </c>
      <c r="F66" t="s">
        <v>33</v>
      </c>
      <c r="G66" s="16" t="s">
        <v>981</v>
      </c>
      <c r="H66" s="1"/>
      <c r="J66"/>
      <c r="AC66" s="5">
        <v>45316</v>
      </c>
      <c r="AD66" t="s">
        <v>14526</v>
      </c>
      <c r="AE66" t="s">
        <v>266</v>
      </c>
      <c r="AF66">
        <f>MONTH(Table1[[#This Row],[Date Sent]])</f>
        <v>1</v>
      </c>
      <c r="AG66">
        <f>YEAR(Table1[[#This Row],[Date Sent]])</f>
        <v>2024</v>
      </c>
      <c r="AH66"/>
    </row>
    <row r="67" spans="1:34" x14ac:dyDescent="0.2">
      <c r="A67" t="s">
        <v>508</v>
      </c>
      <c r="B67" t="s">
        <v>974</v>
      </c>
      <c r="C67" s="1">
        <v>43.83</v>
      </c>
      <c r="D67" s="5">
        <v>45305</v>
      </c>
      <c r="E67" t="s">
        <v>21</v>
      </c>
      <c r="F67" t="s">
        <v>9</v>
      </c>
      <c r="G67" s="16" t="s">
        <v>982</v>
      </c>
      <c r="H67" s="1"/>
      <c r="J67"/>
      <c r="AC67" s="5">
        <v>45316</v>
      </c>
      <c r="AD67" t="s">
        <v>14526</v>
      </c>
      <c r="AE67" t="s">
        <v>266</v>
      </c>
      <c r="AF67">
        <f>MONTH(Table1[[#This Row],[Date Sent]])</f>
        <v>1</v>
      </c>
      <c r="AG67">
        <f>YEAR(Table1[[#This Row],[Date Sent]])</f>
        <v>2024</v>
      </c>
      <c r="AH67"/>
    </row>
    <row r="68" spans="1:34" x14ac:dyDescent="0.2">
      <c r="A68" t="s">
        <v>508</v>
      </c>
      <c r="B68" t="s">
        <v>974</v>
      </c>
      <c r="C68" s="1">
        <v>54.79</v>
      </c>
      <c r="D68" s="5">
        <v>45305</v>
      </c>
      <c r="E68" t="s">
        <v>21</v>
      </c>
      <c r="F68" t="s">
        <v>33</v>
      </c>
      <c r="G68" s="16" t="s">
        <v>983</v>
      </c>
      <c r="H68" s="1"/>
      <c r="J68"/>
      <c r="AC68" s="5">
        <v>45316</v>
      </c>
      <c r="AD68" t="s">
        <v>14526</v>
      </c>
      <c r="AE68" t="s">
        <v>266</v>
      </c>
      <c r="AF68">
        <f>MONTH(Table1[[#This Row],[Date Sent]])</f>
        <v>1</v>
      </c>
      <c r="AG68">
        <f>YEAR(Table1[[#This Row],[Date Sent]])</f>
        <v>2024</v>
      </c>
      <c r="AH68"/>
    </row>
    <row r="69" spans="1:34" x14ac:dyDescent="0.2">
      <c r="A69" t="s">
        <v>508</v>
      </c>
      <c r="B69" t="s">
        <v>974</v>
      </c>
      <c r="C69" s="1">
        <v>14.67</v>
      </c>
      <c r="D69" s="5">
        <v>45308</v>
      </c>
      <c r="E69" t="s">
        <v>6</v>
      </c>
      <c r="F69" t="s">
        <v>18</v>
      </c>
      <c r="G69" s="16" t="s">
        <v>984</v>
      </c>
      <c r="H69" s="1"/>
      <c r="J69"/>
      <c r="AC69" s="5">
        <v>45316</v>
      </c>
      <c r="AD69" t="s">
        <v>14526</v>
      </c>
      <c r="AE69" t="s">
        <v>266</v>
      </c>
      <c r="AF69">
        <f>MONTH(Table1[[#This Row],[Date Sent]])</f>
        <v>1</v>
      </c>
      <c r="AG69">
        <f>YEAR(Table1[[#This Row],[Date Sent]])</f>
        <v>2024</v>
      </c>
      <c r="AH69"/>
    </row>
    <row r="70" spans="1:34" x14ac:dyDescent="0.2">
      <c r="A70" t="s">
        <v>361</v>
      </c>
      <c r="B70" t="s">
        <v>985</v>
      </c>
      <c r="C70" s="1">
        <v>322.92</v>
      </c>
      <c r="D70" s="5">
        <v>45245</v>
      </c>
      <c r="E70" t="s">
        <v>19</v>
      </c>
      <c r="F70" t="s">
        <v>15</v>
      </c>
      <c r="G70" s="16" t="s">
        <v>986</v>
      </c>
      <c r="H70" s="1"/>
      <c r="J70"/>
      <c r="AC70" s="5">
        <v>45302</v>
      </c>
      <c r="AD70" t="s">
        <v>14527</v>
      </c>
      <c r="AE70" t="s">
        <v>744</v>
      </c>
      <c r="AF70">
        <f>MONTH(Table1[[#This Row],[Date Sent]])</f>
        <v>1</v>
      </c>
      <c r="AG70">
        <f>YEAR(Table1[[#This Row],[Date Sent]])</f>
        <v>2024</v>
      </c>
      <c r="AH70"/>
    </row>
    <row r="71" spans="1:34" x14ac:dyDescent="0.2">
      <c r="A71" t="s">
        <v>361</v>
      </c>
      <c r="B71" t="s">
        <v>985</v>
      </c>
      <c r="C71" s="1">
        <v>408.08</v>
      </c>
      <c r="D71" s="5">
        <v>45246</v>
      </c>
      <c r="E71" t="s">
        <v>19</v>
      </c>
      <c r="F71" t="s">
        <v>15</v>
      </c>
      <c r="G71" s="16" t="s">
        <v>987</v>
      </c>
      <c r="H71" s="1"/>
      <c r="J71"/>
      <c r="AC71" s="5">
        <v>45302</v>
      </c>
      <c r="AD71" t="s">
        <v>14527</v>
      </c>
      <c r="AE71" t="s">
        <v>744</v>
      </c>
      <c r="AF71">
        <f>MONTH(Table1[[#This Row],[Date Sent]])</f>
        <v>1</v>
      </c>
      <c r="AG71">
        <f>YEAR(Table1[[#This Row],[Date Sent]])</f>
        <v>2024</v>
      </c>
      <c r="AH71"/>
    </row>
    <row r="72" spans="1:34" x14ac:dyDescent="0.2">
      <c r="A72" t="s">
        <v>361</v>
      </c>
      <c r="B72" t="s">
        <v>985</v>
      </c>
      <c r="C72" s="1">
        <v>50.94</v>
      </c>
      <c r="D72" s="5">
        <v>45250</v>
      </c>
      <c r="E72" t="s">
        <v>19</v>
      </c>
      <c r="F72" t="s">
        <v>18</v>
      </c>
      <c r="G72" s="16" t="s">
        <v>988</v>
      </c>
      <c r="H72" s="1"/>
      <c r="J72"/>
      <c r="AC72" s="5">
        <v>45302</v>
      </c>
      <c r="AD72" t="s">
        <v>14527</v>
      </c>
      <c r="AE72" t="s">
        <v>744</v>
      </c>
      <c r="AF72">
        <f>MONTH(Table1[[#This Row],[Date Sent]])</f>
        <v>1</v>
      </c>
      <c r="AG72">
        <f>YEAR(Table1[[#This Row],[Date Sent]])</f>
        <v>2024</v>
      </c>
      <c r="AH72"/>
    </row>
    <row r="73" spans="1:34" x14ac:dyDescent="0.2">
      <c r="A73" t="s">
        <v>361</v>
      </c>
      <c r="B73" t="s">
        <v>985</v>
      </c>
      <c r="C73" s="1">
        <v>23.71</v>
      </c>
      <c r="D73" s="5">
        <v>45261</v>
      </c>
      <c r="E73" t="s">
        <v>19</v>
      </c>
      <c r="F73" t="s">
        <v>15</v>
      </c>
      <c r="G73" s="16" t="s">
        <v>15</v>
      </c>
      <c r="H73" s="1"/>
      <c r="J73"/>
      <c r="AC73" s="5">
        <v>45302</v>
      </c>
      <c r="AD73" t="s">
        <v>14527</v>
      </c>
      <c r="AE73" t="s">
        <v>744</v>
      </c>
      <c r="AF73">
        <f>MONTH(Table1[[#This Row],[Date Sent]])</f>
        <v>1</v>
      </c>
      <c r="AG73">
        <f>YEAR(Table1[[#This Row],[Date Sent]])</f>
        <v>2024</v>
      </c>
      <c r="AH73"/>
    </row>
    <row r="74" spans="1:34" x14ac:dyDescent="0.2">
      <c r="A74" t="s">
        <v>361</v>
      </c>
      <c r="B74" t="s">
        <v>985</v>
      </c>
      <c r="C74" s="1">
        <v>306.79000000000002</v>
      </c>
      <c r="D74" s="5">
        <v>45265</v>
      </c>
      <c r="E74" t="s">
        <v>19</v>
      </c>
      <c r="F74" t="s">
        <v>24</v>
      </c>
      <c r="G74" s="16" t="s">
        <v>989</v>
      </c>
      <c r="H74" s="1"/>
      <c r="J74"/>
      <c r="AC74" s="5">
        <v>45302</v>
      </c>
      <c r="AD74" t="s">
        <v>14527</v>
      </c>
      <c r="AE74" t="s">
        <v>744</v>
      </c>
      <c r="AF74">
        <f>MONTH(Table1[[#This Row],[Date Sent]])</f>
        <v>1</v>
      </c>
      <c r="AG74">
        <f>YEAR(Table1[[#This Row],[Date Sent]])</f>
        <v>2024</v>
      </c>
      <c r="AH74"/>
    </row>
    <row r="75" spans="1:34" x14ac:dyDescent="0.2">
      <c r="A75" t="s">
        <v>361</v>
      </c>
      <c r="B75" t="s">
        <v>985</v>
      </c>
      <c r="C75" s="1">
        <v>50.11</v>
      </c>
      <c r="D75" s="5">
        <v>45266</v>
      </c>
      <c r="E75" t="s">
        <v>19</v>
      </c>
      <c r="F75" t="s">
        <v>15</v>
      </c>
      <c r="G75" s="16" t="s">
        <v>990</v>
      </c>
      <c r="H75" s="1"/>
      <c r="J75"/>
      <c r="AC75" s="5">
        <v>45302</v>
      </c>
      <c r="AD75" t="s">
        <v>14527</v>
      </c>
      <c r="AE75" t="s">
        <v>744</v>
      </c>
      <c r="AF75">
        <f>MONTH(Table1[[#This Row],[Date Sent]])</f>
        <v>1</v>
      </c>
      <c r="AG75">
        <f>YEAR(Table1[[#This Row],[Date Sent]])</f>
        <v>2024</v>
      </c>
      <c r="AH75"/>
    </row>
    <row r="76" spans="1:34" x14ac:dyDescent="0.2">
      <c r="A76" t="s">
        <v>361</v>
      </c>
      <c r="B76" t="s">
        <v>985</v>
      </c>
      <c r="C76" s="1">
        <v>116.32</v>
      </c>
      <c r="D76" s="5">
        <v>45267</v>
      </c>
      <c r="E76" t="s">
        <v>19</v>
      </c>
      <c r="F76" t="s">
        <v>15</v>
      </c>
      <c r="G76" s="16" t="s">
        <v>991</v>
      </c>
      <c r="H76" s="1"/>
      <c r="J76"/>
      <c r="AC76" s="5">
        <v>45302</v>
      </c>
      <c r="AD76" t="s">
        <v>14527</v>
      </c>
      <c r="AE76" t="s">
        <v>744</v>
      </c>
      <c r="AF76">
        <f>MONTH(Table1[[#This Row],[Date Sent]])</f>
        <v>1</v>
      </c>
      <c r="AG76">
        <f>YEAR(Table1[[#This Row],[Date Sent]])</f>
        <v>2024</v>
      </c>
      <c r="AH76"/>
    </row>
    <row r="77" spans="1:34" x14ac:dyDescent="0.2">
      <c r="A77" t="s">
        <v>361</v>
      </c>
      <c r="B77" t="s">
        <v>985</v>
      </c>
      <c r="C77" s="1">
        <v>12.92</v>
      </c>
      <c r="D77" s="5">
        <v>45268</v>
      </c>
      <c r="E77" t="s">
        <v>19</v>
      </c>
      <c r="F77" t="s">
        <v>15</v>
      </c>
      <c r="G77" s="16" t="s">
        <v>992</v>
      </c>
      <c r="H77" s="1"/>
      <c r="J77"/>
      <c r="AC77" s="5">
        <v>45302</v>
      </c>
      <c r="AD77" t="s">
        <v>14527</v>
      </c>
      <c r="AE77" t="s">
        <v>744</v>
      </c>
      <c r="AF77">
        <f>MONTH(Table1[[#This Row],[Date Sent]])</f>
        <v>1</v>
      </c>
      <c r="AG77">
        <f>YEAR(Table1[[#This Row],[Date Sent]])</f>
        <v>2024</v>
      </c>
      <c r="AH77"/>
    </row>
    <row r="78" spans="1:34" x14ac:dyDescent="0.2">
      <c r="A78" t="s">
        <v>361</v>
      </c>
      <c r="B78" t="s">
        <v>985</v>
      </c>
      <c r="C78" s="1">
        <v>388.78</v>
      </c>
      <c r="D78" s="5">
        <v>45281</v>
      </c>
      <c r="E78" t="s">
        <v>25</v>
      </c>
      <c r="F78" t="s">
        <v>47</v>
      </c>
      <c r="G78" s="16" t="s">
        <v>993</v>
      </c>
      <c r="H78" s="1"/>
      <c r="J78"/>
      <c r="AC78" s="5">
        <v>45302</v>
      </c>
      <c r="AD78" t="s">
        <v>14527</v>
      </c>
      <c r="AE78" t="s">
        <v>744</v>
      </c>
      <c r="AF78">
        <f>MONTH(Table1[[#This Row],[Date Sent]])</f>
        <v>1</v>
      </c>
      <c r="AG78">
        <f>YEAR(Table1[[#This Row],[Date Sent]])</f>
        <v>2024</v>
      </c>
      <c r="AH78"/>
    </row>
    <row r="79" spans="1:34" x14ac:dyDescent="0.2">
      <c r="A79" t="s">
        <v>361</v>
      </c>
      <c r="B79" t="s">
        <v>985</v>
      </c>
      <c r="C79" s="1">
        <v>987.29</v>
      </c>
      <c r="D79" s="5">
        <v>45281</v>
      </c>
      <c r="E79" t="s">
        <v>25</v>
      </c>
      <c r="F79" t="s">
        <v>47</v>
      </c>
      <c r="G79" s="16" t="s">
        <v>994</v>
      </c>
      <c r="H79" s="1"/>
      <c r="J79"/>
      <c r="AC79" s="5">
        <v>45302</v>
      </c>
      <c r="AD79" t="s">
        <v>14527</v>
      </c>
      <c r="AE79" t="s">
        <v>744</v>
      </c>
      <c r="AF79">
        <f>MONTH(Table1[[#This Row],[Date Sent]])</f>
        <v>1</v>
      </c>
      <c r="AG79">
        <f>YEAR(Table1[[#This Row],[Date Sent]])</f>
        <v>2024</v>
      </c>
      <c r="AH79"/>
    </row>
    <row r="80" spans="1:34" x14ac:dyDescent="0.2">
      <c r="A80" t="s">
        <v>995</v>
      </c>
      <c r="B80" t="s">
        <v>996</v>
      </c>
      <c r="C80" s="1">
        <v>32.68</v>
      </c>
      <c r="D80" s="5">
        <v>45261</v>
      </c>
      <c r="E80" t="s">
        <v>21</v>
      </c>
      <c r="F80" t="s">
        <v>33</v>
      </c>
      <c r="G80" s="16" t="s">
        <v>997</v>
      </c>
      <c r="H80" s="1"/>
      <c r="J80"/>
      <c r="AC80" s="5">
        <v>45309</v>
      </c>
      <c r="AD80" t="s">
        <v>11649</v>
      </c>
      <c r="AE80" t="s">
        <v>11649</v>
      </c>
      <c r="AF80">
        <f>MONTH(Table1[[#This Row],[Date Sent]])</f>
        <v>1</v>
      </c>
      <c r="AG80">
        <f>YEAR(Table1[[#This Row],[Date Sent]])</f>
        <v>2024</v>
      </c>
      <c r="AH80"/>
    </row>
    <row r="81" spans="1:34" x14ac:dyDescent="0.2">
      <c r="A81" t="s">
        <v>995</v>
      </c>
      <c r="B81" t="s">
        <v>996</v>
      </c>
      <c r="C81" s="1">
        <v>21.78</v>
      </c>
      <c r="D81" s="5">
        <v>45261</v>
      </c>
      <c r="E81" t="s">
        <v>21</v>
      </c>
      <c r="F81" t="s">
        <v>39</v>
      </c>
      <c r="G81" s="16" t="s">
        <v>998</v>
      </c>
      <c r="H81" s="1"/>
      <c r="J81"/>
      <c r="AC81" s="5">
        <v>45309</v>
      </c>
      <c r="AD81" t="s">
        <v>11649</v>
      </c>
      <c r="AE81" t="s">
        <v>11649</v>
      </c>
      <c r="AF81">
        <f>MONTH(Table1[[#This Row],[Date Sent]])</f>
        <v>1</v>
      </c>
      <c r="AG81">
        <f>YEAR(Table1[[#This Row],[Date Sent]])</f>
        <v>2024</v>
      </c>
      <c r="AH81"/>
    </row>
    <row r="82" spans="1:34" x14ac:dyDescent="0.2">
      <c r="A82" t="s">
        <v>995</v>
      </c>
      <c r="B82" t="s">
        <v>996</v>
      </c>
      <c r="C82" s="1">
        <v>29.21</v>
      </c>
      <c r="D82" s="5">
        <v>45268</v>
      </c>
      <c r="E82" t="s">
        <v>21</v>
      </c>
      <c r="F82" t="s">
        <v>18</v>
      </c>
      <c r="G82" s="16" t="s">
        <v>984</v>
      </c>
      <c r="H82" s="1"/>
      <c r="J82"/>
      <c r="AC82" s="5">
        <v>45309</v>
      </c>
      <c r="AD82" t="s">
        <v>11649</v>
      </c>
      <c r="AE82" t="s">
        <v>11649</v>
      </c>
      <c r="AF82">
        <f>MONTH(Table1[[#This Row],[Date Sent]])</f>
        <v>1</v>
      </c>
      <c r="AG82">
        <f>YEAR(Table1[[#This Row],[Date Sent]])</f>
        <v>2024</v>
      </c>
      <c r="AH82"/>
    </row>
    <row r="83" spans="1:34" x14ac:dyDescent="0.2">
      <c r="A83" t="s">
        <v>995</v>
      </c>
      <c r="B83" t="s">
        <v>996</v>
      </c>
      <c r="C83" s="1">
        <v>65.14</v>
      </c>
      <c r="D83" s="5">
        <v>45270</v>
      </c>
      <c r="E83" t="s">
        <v>21</v>
      </c>
      <c r="F83" t="s">
        <v>9</v>
      </c>
      <c r="G83" s="16" t="s">
        <v>999</v>
      </c>
      <c r="H83" s="1"/>
      <c r="J83"/>
      <c r="AC83" s="5">
        <v>45309</v>
      </c>
      <c r="AD83" t="s">
        <v>11649</v>
      </c>
      <c r="AE83" t="s">
        <v>11649</v>
      </c>
      <c r="AF83">
        <f>MONTH(Table1[[#This Row],[Date Sent]])</f>
        <v>1</v>
      </c>
      <c r="AG83">
        <f>YEAR(Table1[[#This Row],[Date Sent]])</f>
        <v>2024</v>
      </c>
      <c r="AH83"/>
    </row>
    <row r="84" spans="1:34" x14ac:dyDescent="0.2">
      <c r="A84" t="s">
        <v>995</v>
      </c>
      <c r="B84" t="s">
        <v>996</v>
      </c>
      <c r="C84" s="1">
        <v>190.21</v>
      </c>
      <c r="D84" s="5">
        <v>45286</v>
      </c>
      <c r="E84" t="s">
        <v>21</v>
      </c>
      <c r="F84" t="s">
        <v>33</v>
      </c>
      <c r="G84" s="16" t="s">
        <v>1000</v>
      </c>
      <c r="H84" s="1"/>
      <c r="J84"/>
      <c r="AC84" s="5">
        <v>45309</v>
      </c>
      <c r="AD84" t="s">
        <v>11649</v>
      </c>
      <c r="AE84" t="s">
        <v>11649</v>
      </c>
      <c r="AF84">
        <f>MONTH(Table1[[#This Row],[Date Sent]])</f>
        <v>1</v>
      </c>
      <c r="AG84">
        <f>YEAR(Table1[[#This Row],[Date Sent]])</f>
        <v>2024</v>
      </c>
      <c r="AH84"/>
    </row>
    <row r="85" spans="1:34" x14ac:dyDescent="0.2">
      <c r="A85" t="s">
        <v>995</v>
      </c>
      <c r="B85" t="s">
        <v>996</v>
      </c>
      <c r="C85" s="1">
        <v>139.43</v>
      </c>
      <c r="D85" s="5">
        <v>45289</v>
      </c>
      <c r="E85" t="s">
        <v>21</v>
      </c>
      <c r="F85" t="s">
        <v>33</v>
      </c>
      <c r="G85" s="16" t="s">
        <v>950</v>
      </c>
      <c r="H85" s="1"/>
      <c r="J85"/>
      <c r="AC85" s="5">
        <v>45309</v>
      </c>
      <c r="AD85" t="s">
        <v>11649</v>
      </c>
      <c r="AE85" t="s">
        <v>11649</v>
      </c>
      <c r="AF85">
        <f>MONTH(Table1[[#This Row],[Date Sent]])</f>
        <v>1</v>
      </c>
      <c r="AG85">
        <f>YEAR(Table1[[#This Row],[Date Sent]])</f>
        <v>2024</v>
      </c>
      <c r="AH85"/>
    </row>
    <row r="86" spans="1:34" x14ac:dyDescent="0.2">
      <c r="A86" t="s">
        <v>995</v>
      </c>
      <c r="B86" t="s">
        <v>996</v>
      </c>
      <c r="C86" s="1">
        <v>41.81</v>
      </c>
      <c r="D86" s="5">
        <v>45289</v>
      </c>
      <c r="E86" t="s">
        <v>21</v>
      </c>
      <c r="F86" t="s">
        <v>33</v>
      </c>
      <c r="G86" s="16" t="s">
        <v>1001</v>
      </c>
      <c r="H86" s="1"/>
      <c r="J86"/>
      <c r="AC86" s="5">
        <v>45309</v>
      </c>
      <c r="AD86" t="s">
        <v>11649</v>
      </c>
      <c r="AE86" t="s">
        <v>11649</v>
      </c>
      <c r="AF86">
        <f>MONTH(Table1[[#This Row],[Date Sent]])</f>
        <v>1</v>
      </c>
      <c r="AG86">
        <f>YEAR(Table1[[#This Row],[Date Sent]])</f>
        <v>2024</v>
      </c>
      <c r="AH86"/>
    </row>
    <row r="87" spans="1:34" x14ac:dyDescent="0.2">
      <c r="A87" t="s">
        <v>995</v>
      </c>
      <c r="B87" t="s">
        <v>996</v>
      </c>
      <c r="C87" s="1">
        <v>71.94</v>
      </c>
      <c r="D87" s="5">
        <v>45289</v>
      </c>
      <c r="E87" t="s">
        <v>21</v>
      </c>
      <c r="F87" t="s">
        <v>9</v>
      </c>
      <c r="G87" s="16" t="s">
        <v>1002</v>
      </c>
      <c r="H87" s="1"/>
      <c r="J87"/>
      <c r="AC87" s="5">
        <v>45309</v>
      </c>
      <c r="AD87" t="s">
        <v>11649</v>
      </c>
      <c r="AE87" t="s">
        <v>11649</v>
      </c>
      <c r="AF87">
        <f>MONTH(Table1[[#This Row],[Date Sent]])</f>
        <v>1</v>
      </c>
      <c r="AG87">
        <f>YEAR(Table1[[#This Row],[Date Sent]])</f>
        <v>2024</v>
      </c>
      <c r="AH87"/>
    </row>
    <row r="88" spans="1:34" x14ac:dyDescent="0.2">
      <c r="A88" t="s">
        <v>995</v>
      </c>
      <c r="B88" t="s">
        <v>996</v>
      </c>
      <c r="C88" s="1">
        <v>32.24</v>
      </c>
      <c r="D88" s="5">
        <v>45290</v>
      </c>
      <c r="E88" t="s">
        <v>21</v>
      </c>
      <c r="F88" t="s">
        <v>15</v>
      </c>
      <c r="G88" s="16" t="s">
        <v>1003</v>
      </c>
      <c r="H88" s="1"/>
      <c r="J88"/>
      <c r="AC88" s="5">
        <v>45309</v>
      </c>
      <c r="AD88" t="s">
        <v>11649</v>
      </c>
      <c r="AE88" t="s">
        <v>11649</v>
      </c>
      <c r="AF88">
        <f>MONTH(Table1[[#This Row],[Date Sent]])</f>
        <v>1</v>
      </c>
      <c r="AG88">
        <f>YEAR(Table1[[#This Row],[Date Sent]])</f>
        <v>2024</v>
      </c>
      <c r="AH88"/>
    </row>
    <row r="89" spans="1:34" x14ac:dyDescent="0.2">
      <c r="A89" t="s">
        <v>298</v>
      </c>
      <c r="B89" t="s">
        <v>1004</v>
      </c>
      <c r="C89" s="1">
        <v>506.95</v>
      </c>
      <c r="D89" s="5">
        <v>45231</v>
      </c>
      <c r="E89" t="s">
        <v>25</v>
      </c>
      <c r="F89" t="s">
        <v>15</v>
      </c>
      <c r="G89" s="16" t="s">
        <v>1005</v>
      </c>
      <c r="H89" s="1"/>
      <c r="J89"/>
      <c r="AC89" s="5">
        <v>45306</v>
      </c>
      <c r="AD89" t="s">
        <v>14531</v>
      </c>
      <c r="AE89" t="s">
        <v>313</v>
      </c>
      <c r="AF89">
        <f>MONTH(Table1[[#This Row],[Date Sent]])</f>
        <v>1</v>
      </c>
      <c r="AG89">
        <f>YEAR(Table1[[#This Row],[Date Sent]])</f>
        <v>2024</v>
      </c>
      <c r="AH89"/>
    </row>
    <row r="90" spans="1:34" x14ac:dyDescent="0.2">
      <c r="A90" t="s">
        <v>298</v>
      </c>
      <c r="B90" t="s">
        <v>1004</v>
      </c>
      <c r="C90" s="1">
        <v>264.93</v>
      </c>
      <c r="D90" s="5">
        <v>45233</v>
      </c>
      <c r="E90" t="s">
        <v>25</v>
      </c>
      <c r="F90" t="s">
        <v>39</v>
      </c>
      <c r="G90" s="16" t="s">
        <v>1006</v>
      </c>
      <c r="H90" s="1"/>
      <c r="J90"/>
      <c r="AC90" s="5">
        <v>45306</v>
      </c>
      <c r="AD90" t="s">
        <v>14531</v>
      </c>
      <c r="AE90" t="s">
        <v>313</v>
      </c>
      <c r="AF90">
        <f>MONTH(Table1[[#This Row],[Date Sent]])</f>
        <v>1</v>
      </c>
      <c r="AG90">
        <f>YEAR(Table1[[#This Row],[Date Sent]])</f>
        <v>2024</v>
      </c>
      <c r="AH90"/>
    </row>
    <row r="91" spans="1:34" x14ac:dyDescent="0.2">
      <c r="A91" t="s">
        <v>298</v>
      </c>
      <c r="B91" t="s">
        <v>1004</v>
      </c>
      <c r="C91" s="1">
        <v>1009.41</v>
      </c>
      <c r="D91" s="5">
        <v>45247</v>
      </c>
      <c r="E91" t="s">
        <v>25</v>
      </c>
      <c r="F91" t="s">
        <v>17</v>
      </c>
      <c r="G91" s="16" t="s">
        <v>1007</v>
      </c>
      <c r="H91" s="1"/>
      <c r="J91"/>
      <c r="AC91" s="5">
        <v>45306</v>
      </c>
      <c r="AD91" t="s">
        <v>14531</v>
      </c>
      <c r="AE91" t="s">
        <v>313</v>
      </c>
      <c r="AF91">
        <f>MONTH(Table1[[#This Row],[Date Sent]])</f>
        <v>1</v>
      </c>
      <c r="AG91">
        <f>YEAR(Table1[[#This Row],[Date Sent]])</f>
        <v>2024</v>
      </c>
      <c r="AH91"/>
    </row>
    <row r="92" spans="1:34" x14ac:dyDescent="0.2">
      <c r="A92" t="s">
        <v>298</v>
      </c>
      <c r="B92" t="s">
        <v>1004</v>
      </c>
      <c r="C92" s="1">
        <v>25</v>
      </c>
      <c r="D92" s="5">
        <v>45250</v>
      </c>
      <c r="E92" t="s">
        <v>25</v>
      </c>
      <c r="F92" t="s">
        <v>39</v>
      </c>
      <c r="G92" s="16" t="s">
        <v>1008</v>
      </c>
      <c r="H92" s="1"/>
      <c r="J92"/>
      <c r="AC92" s="5">
        <v>45306</v>
      </c>
      <c r="AD92" t="s">
        <v>14531</v>
      </c>
      <c r="AE92" t="s">
        <v>313</v>
      </c>
      <c r="AF92">
        <f>MONTH(Table1[[#This Row],[Date Sent]])</f>
        <v>1</v>
      </c>
      <c r="AG92">
        <f>YEAR(Table1[[#This Row],[Date Sent]])</f>
        <v>2024</v>
      </c>
      <c r="AH92"/>
    </row>
    <row r="93" spans="1:34" x14ac:dyDescent="0.2">
      <c r="A93" t="s">
        <v>298</v>
      </c>
      <c r="B93" t="s">
        <v>1004</v>
      </c>
      <c r="C93" s="1">
        <v>225.72</v>
      </c>
      <c r="D93" s="5">
        <v>45250</v>
      </c>
      <c r="E93" t="s">
        <v>13</v>
      </c>
      <c r="F93" t="s">
        <v>39</v>
      </c>
      <c r="G93" s="16" t="s">
        <v>1009</v>
      </c>
      <c r="H93" s="1"/>
      <c r="J93"/>
      <c r="AC93" s="5">
        <v>45306</v>
      </c>
      <c r="AD93" t="s">
        <v>14531</v>
      </c>
      <c r="AE93" t="s">
        <v>313</v>
      </c>
      <c r="AF93">
        <f>MONTH(Table1[[#This Row],[Date Sent]])</f>
        <v>1</v>
      </c>
      <c r="AG93">
        <f>YEAR(Table1[[#This Row],[Date Sent]])</f>
        <v>2024</v>
      </c>
      <c r="AH93"/>
    </row>
    <row r="94" spans="1:34" x14ac:dyDescent="0.2">
      <c r="A94" t="s">
        <v>561</v>
      </c>
      <c r="B94" t="s">
        <v>1010</v>
      </c>
      <c r="C94" s="1">
        <v>80.38</v>
      </c>
      <c r="D94" s="5">
        <v>45250</v>
      </c>
      <c r="E94" t="s">
        <v>21</v>
      </c>
      <c r="F94" t="s">
        <v>33</v>
      </c>
      <c r="G94" s="16" t="s">
        <v>1011</v>
      </c>
      <c r="H94" s="1"/>
      <c r="J94"/>
      <c r="AC94" s="5">
        <v>45288</v>
      </c>
      <c r="AD94" t="s">
        <v>14532</v>
      </c>
      <c r="AE94" t="s">
        <v>298</v>
      </c>
      <c r="AF94">
        <f>MONTH(Table1[[#This Row],[Date Sent]])</f>
        <v>12</v>
      </c>
      <c r="AG94">
        <f>YEAR(Table1[[#This Row],[Date Sent]])</f>
        <v>2023</v>
      </c>
      <c r="AH94"/>
    </row>
    <row r="95" spans="1:34" x14ac:dyDescent="0.2">
      <c r="A95" t="s">
        <v>561</v>
      </c>
      <c r="B95" t="s">
        <v>1010</v>
      </c>
      <c r="C95" s="1">
        <v>-242.11</v>
      </c>
      <c r="D95" s="5">
        <v>45251</v>
      </c>
      <c r="E95" t="s">
        <v>21</v>
      </c>
      <c r="F95" t="s">
        <v>20</v>
      </c>
      <c r="G95" s="16" t="s">
        <v>1012</v>
      </c>
      <c r="H95" s="1"/>
      <c r="J95"/>
      <c r="AC95" s="5">
        <v>45288</v>
      </c>
      <c r="AD95" t="s">
        <v>14532</v>
      </c>
      <c r="AE95" t="s">
        <v>298</v>
      </c>
      <c r="AF95">
        <f>MONTH(Table1[[#This Row],[Date Sent]])</f>
        <v>12</v>
      </c>
      <c r="AG95">
        <f>YEAR(Table1[[#This Row],[Date Sent]])</f>
        <v>2023</v>
      </c>
      <c r="AH95"/>
    </row>
    <row r="96" spans="1:34" x14ac:dyDescent="0.2">
      <c r="A96" t="s">
        <v>561</v>
      </c>
      <c r="B96" t="s">
        <v>1010</v>
      </c>
      <c r="C96" s="1">
        <v>144.31</v>
      </c>
      <c r="D96" s="5">
        <v>45266</v>
      </c>
      <c r="E96" t="s">
        <v>21</v>
      </c>
      <c r="F96" t="s">
        <v>15</v>
      </c>
      <c r="G96" s="16" t="s">
        <v>1013</v>
      </c>
      <c r="H96" s="1"/>
      <c r="J96"/>
      <c r="AC96" s="5">
        <v>45288</v>
      </c>
      <c r="AD96" t="s">
        <v>14532</v>
      </c>
      <c r="AE96" t="s">
        <v>298</v>
      </c>
      <c r="AF96">
        <f>MONTH(Table1[[#This Row],[Date Sent]])</f>
        <v>12</v>
      </c>
      <c r="AG96">
        <f>YEAR(Table1[[#This Row],[Date Sent]])</f>
        <v>2023</v>
      </c>
      <c r="AH96"/>
    </row>
    <row r="97" spans="1:34" x14ac:dyDescent="0.2">
      <c r="A97" t="s">
        <v>561</v>
      </c>
      <c r="B97" t="s">
        <v>1010</v>
      </c>
      <c r="C97" s="1">
        <v>157.44999999999999</v>
      </c>
      <c r="D97" s="5">
        <v>45266</v>
      </c>
      <c r="E97" t="s">
        <v>21</v>
      </c>
      <c r="F97" t="s">
        <v>33</v>
      </c>
      <c r="G97" s="16" t="s">
        <v>928</v>
      </c>
      <c r="H97" s="1"/>
      <c r="J97"/>
      <c r="AC97" s="5">
        <v>45288</v>
      </c>
      <c r="AD97" t="s">
        <v>14532</v>
      </c>
      <c r="AE97" t="s">
        <v>298</v>
      </c>
      <c r="AF97">
        <f>MONTH(Table1[[#This Row],[Date Sent]])</f>
        <v>12</v>
      </c>
      <c r="AG97">
        <f>YEAR(Table1[[#This Row],[Date Sent]])</f>
        <v>2023</v>
      </c>
      <c r="AH97"/>
    </row>
    <row r="98" spans="1:34" x14ac:dyDescent="0.2">
      <c r="A98" t="s">
        <v>561</v>
      </c>
      <c r="B98" t="s">
        <v>1010</v>
      </c>
      <c r="C98" s="1">
        <v>142.21</v>
      </c>
      <c r="D98" s="5">
        <v>45267</v>
      </c>
      <c r="E98" t="s">
        <v>20</v>
      </c>
      <c r="F98" t="s">
        <v>33</v>
      </c>
      <c r="G98" s="16" t="s">
        <v>1014</v>
      </c>
      <c r="H98" s="1"/>
      <c r="J98"/>
      <c r="AC98" s="5">
        <v>45288</v>
      </c>
      <c r="AD98" t="s">
        <v>14532</v>
      </c>
      <c r="AE98" t="s">
        <v>298</v>
      </c>
      <c r="AF98">
        <f>MONTH(Table1[[#This Row],[Date Sent]])</f>
        <v>12</v>
      </c>
      <c r="AG98">
        <f>YEAR(Table1[[#This Row],[Date Sent]])</f>
        <v>2023</v>
      </c>
      <c r="AH98"/>
    </row>
    <row r="99" spans="1:34" x14ac:dyDescent="0.2">
      <c r="A99" t="s">
        <v>561</v>
      </c>
      <c r="B99" t="s">
        <v>1010</v>
      </c>
      <c r="C99" s="1">
        <v>102.59</v>
      </c>
      <c r="D99" s="5">
        <v>45269</v>
      </c>
      <c r="E99" t="s">
        <v>8</v>
      </c>
      <c r="F99" t="s">
        <v>39</v>
      </c>
      <c r="G99" s="16" t="s">
        <v>39</v>
      </c>
      <c r="H99" s="1"/>
      <c r="J99"/>
      <c r="AC99" s="5">
        <v>45288</v>
      </c>
      <c r="AD99" t="s">
        <v>14532</v>
      </c>
      <c r="AE99" t="s">
        <v>298</v>
      </c>
      <c r="AF99">
        <f>MONTH(Table1[[#This Row],[Date Sent]])</f>
        <v>12</v>
      </c>
      <c r="AG99">
        <f>YEAR(Table1[[#This Row],[Date Sent]])</f>
        <v>2023</v>
      </c>
      <c r="AH99"/>
    </row>
    <row r="100" spans="1:34" x14ac:dyDescent="0.2">
      <c r="A100" t="s">
        <v>561</v>
      </c>
      <c r="B100" t="s">
        <v>1010</v>
      </c>
      <c r="C100" s="1">
        <v>35.04</v>
      </c>
      <c r="D100" s="5">
        <v>45271</v>
      </c>
      <c r="E100" t="s">
        <v>20</v>
      </c>
      <c r="F100" t="s">
        <v>16</v>
      </c>
      <c r="G100" s="16" t="s">
        <v>1015</v>
      </c>
      <c r="H100" s="1"/>
      <c r="J100"/>
      <c r="AC100" s="5">
        <v>45288</v>
      </c>
      <c r="AD100" t="s">
        <v>14532</v>
      </c>
      <c r="AE100" t="s">
        <v>298</v>
      </c>
      <c r="AF100">
        <f>MONTH(Table1[[#This Row],[Date Sent]])</f>
        <v>12</v>
      </c>
      <c r="AG100">
        <f>YEAR(Table1[[#This Row],[Date Sent]])</f>
        <v>2023</v>
      </c>
      <c r="AH100"/>
    </row>
    <row r="101" spans="1:34" x14ac:dyDescent="0.2">
      <c r="A101" t="s">
        <v>561</v>
      </c>
      <c r="B101" t="s">
        <v>1010</v>
      </c>
      <c r="C101" s="1">
        <v>263.49</v>
      </c>
      <c r="D101" s="5">
        <v>45271</v>
      </c>
      <c r="E101" t="s">
        <v>20</v>
      </c>
      <c r="F101" t="s">
        <v>16</v>
      </c>
      <c r="G101" s="16" t="s">
        <v>1015</v>
      </c>
      <c r="H101" s="1"/>
      <c r="J101"/>
      <c r="AC101" s="5">
        <v>45288</v>
      </c>
      <c r="AD101" t="s">
        <v>14532</v>
      </c>
      <c r="AE101" t="s">
        <v>298</v>
      </c>
      <c r="AF101">
        <f>MONTH(Table1[[#This Row],[Date Sent]])</f>
        <v>12</v>
      </c>
      <c r="AG101">
        <f>YEAR(Table1[[#This Row],[Date Sent]])</f>
        <v>2023</v>
      </c>
      <c r="AH101"/>
    </row>
    <row r="102" spans="1:34" x14ac:dyDescent="0.2">
      <c r="A102" t="s">
        <v>561</v>
      </c>
      <c r="B102" t="s">
        <v>1016</v>
      </c>
      <c r="C102" s="1">
        <v>93.77</v>
      </c>
      <c r="D102" s="5">
        <v>45286</v>
      </c>
      <c r="E102" t="s">
        <v>21</v>
      </c>
      <c r="F102" t="s">
        <v>918</v>
      </c>
      <c r="G102" s="16" t="str">
        <f>_xlfn.CONCAT(Table1[[#This Row],[Notes 1]],",",Table1[[#This Row],[Notes 2]],",",Table1[[#This Row],[Notes 3]])</f>
        <v>hex bit sets,batteries, hangers,</v>
      </c>
      <c r="H102" s="1">
        <v>47.94</v>
      </c>
      <c r="I102" t="s">
        <v>17</v>
      </c>
      <c r="J102" t="s">
        <v>1017</v>
      </c>
      <c r="K102" s="1">
        <v>45.83</v>
      </c>
      <c r="L102" t="s">
        <v>15</v>
      </c>
      <c r="M102" t="s">
        <v>1018</v>
      </c>
      <c r="AC102" s="5">
        <v>45288</v>
      </c>
      <c r="AD102" t="s">
        <v>14532</v>
      </c>
      <c r="AE102" t="s">
        <v>298</v>
      </c>
      <c r="AF102">
        <f>MONTH(Table1[[#This Row],[Date Sent]])</f>
        <v>12</v>
      </c>
      <c r="AG102">
        <f>YEAR(Table1[[#This Row],[Date Sent]])</f>
        <v>2023</v>
      </c>
      <c r="AH102"/>
    </row>
    <row r="103" spans="1:34" x14ac:dyDescent="0.2">
      <c r="A103" t="s">
        <v>561</v>
      </c>
      <c r="B103" t="s">
        <v>1016</v>
      </c>
      <c r="C103" s="1">
        <v>211.73</v>
      </c>
      <c r="D103" s="5">
        <v>45287</v>
      </c>
      <c r="E103" t="s">
        <v>20</v>
      </c>
      <c r="F103" t="s">
        <v>39</v>
      </c>
      <c r="G103" s="16" t="s">
        <v>1019</v>
      </c>
      <c r="H103" s="1"/>
      <c r="J103"/>
      <c r="AC103" s="5">
        <v>45288</v>
      </c>
      <c r="AD103" t="s">
        <v>14532</v>
      </c>
      <c r="AE103" t="s">
        <v>298</v>
      </c>
      <c r="AF103">
        <f>MONTH(Table1[[#This Row],[Date Sent]])</f>
        <v>12</v>
      </c>
      <c r="AG103">
        <f>YEAR(Table1[[#This Row],[Date Sent]])</f>
        <v>2023</v>
      </c>
      <c r="AH103"/>
    </row>
    <row r="104" spans="1:34" x14ac:dyDescent="0.2">
      <c r="A104" t="s">
        <v>561</v>
      </c>
      <c r="B104" t="s">
        <v>1016</v>
      </c>
      <c r="C104" s="1">
        <v>24.49</v>
      </c>
      <c r="D104" s="5">
        <v>45297</v>
      </c>
      <c r="E104" t="s">
        <v>21</v>
      </c>
      <c r="F104" t="s">
        <v>33</v>
      </c>
      <c r="G104" s="16" t="s">
        <v>1020</v>
      </c>
      <c r="H104" s="1"/>
      <c r="J104"/>
      <c r="AC104" s="5">
        <v>45288</v>
      </c>
      <c r="AD104" t="s">
        <v>14532</v>
      </c>
      <c r="AE104" t="s">
        <v>298</v>
      </c>
      <c r="AF104">
        <f>MONTH(Table1[[#This Row],[Date Sent]])</f>
        <v>12</v>
      </c>
      <c r="AG104">
        <f>YEAR(Table1[[#This Row],[Date Sent]])</f>
        <v>2023</v>
      </c>
      <c r="AH104"/>
    </row>
    <row r="105" spans="1:34" x14ac:dyDescent="0.2">
      <c r="A105" t="s">
        <v>561</v>
      </c>
      <c r="B105" t="s">
        <v>1016</v>
      </c>
      <c r="C105" s="1">
        <v>349.03</v>
      </c>
      <c r="D105" s="5">
        <v>45302</v>
      </c>
      <c r="E105" t="s">
        <v>21</v>
      </c>
      <c r="F105" t="s">
        <v>49</v>
      </c>
      <c r="G105" s="16" t="s">
        <v>1021</v>
      </c>
      <c r="H105" s="1"/>
      <c r="J105"/>
      <c r="AC105" s="5">
        <v>45288</v>
      </c>
      <c r="AD105" t="s">
        <v>14532</v>
      </c>
      <c r="AE105" t="s">
        <v>298</v>
      </c>
      <c r="AF105">
        <f>MONTH(Table1[[#This Row],[Date Sent]])</f>
        <v>12</v>
      </c>
      <c r="AG105">
        <f>YEAR(Table1[[#This Row],[Date Sent]])</f>
        <v>2023</v>
      </c>
      <c r="AH105"/>
    </row>
    <row r="106" spans="1:34" x14ac:dyDescent="0.2">
      <c r="A106" t="s">
        <v>561</v>
      </c>
      <c r="B106" t="s">
        <v>1016</v>
      </c>
      <c r="C106" s="1">
        <v>308.5</v>
      </c>
      <c r="D106" s="5">
        <v>45308</v>
      </c>
      <c r="E106" t="s">
        <v>21</v>
      </c>
      <c r="F106" t="s">
        <v>15</v>
      </c>
      <c r="G106" s="16" t="s">
        <v>1022</v>
      </c>
      <c r="H106" s="1"/>
      <c r="J106"/>
      <c r="AC106" s="5">
        <v>45288</v>
      </c>
      <c r="AD106" t="s">
        <v>14532</v>
      </c>
      <c r="AE106" t="s">
        <v>298</v>
      </c>
      <c r="AF106">
        <f>MONTH(Table1[[#This Row],[Date Sent]])</f>
        <v>12</v>
      </c>
      <c r="AG106">
        <f>YEAR(Table1[[#This Row],[Date Sent]])</f>
        <v>2023</v>
      </c>
      <c r="AH106"/>
    </row>
    <row r="107" spans="1:34" x14ac:dyDescent="0.2">
      <c r="A107" t="s">
        <v>325</v>
      </c>
      <c r="B107" t="s">
        <v>1023</v>
      </c>
      <c r="C107" s="1">
        <v>164.4</v>
      </c>
      <c r="D107" s="5">
        <v>45258</v>
      </c>
      <c r="E107" t="s">
        <v>5</v>
      </c>
      <c r="F107" t="s">
        <v>15</v>
      </c>
      <c r="G107" s="16" t="s">
        <v>1024</v>
      </c>
      <c r="H107" s="1"/>
      <c r="J107"/>
      <c r="AC107" s="5">
        <v>45288</v>
      </c>
      <c r="AD107" t="s">
        <v>13212</v>
      </c>
      <c r="AE107" t="s">
        <v>272</v>
      </c>
      <c r="AF107">
        <f>MONTH(Table1[[#This Row],[Date Sent]])</f>
        <v>12</v>
      </c>
      <c r="AG107">
        <f>YEAR(Table1[[#This Row],[Date Sent]])</f>
        <v>2023</v>
      </c>
      <c r="AH107"/>
    </row>
    <row r="108" spans="1:34" x14ac:dyDescent="0.2">
      <c r="A108" t="s">
        <v>325</v>
      </c>
      <c r="B108" t="s">
        <v>1023</v>
      </c>
      <c r="C108" s="1">
        <v>17.57</v>
      </c>
      <c r="D108" s="5">
        <v>45265</v>
      </c>
      <c r="E108" t="s">
        <v>12</v>
      </c>
      <c r="F108" t="s">
        <v>15</v>
      </c>
      <c r="G108" s="16" t="s">
        <v>1025</v>
      </c>
      <c r="H108" s="1"/>
      <c r="J108"/>
      <c r="AC108" s="5">
        <v>45288</v>
      </c>
      <c r="AD108" t="s">
        <v>13212</v>
      </c>
      <c r="AE108" t="s">
        <v>272</v>
      </c>
      <c r="AF108">
        <f>MONTH(Table1[[#This Row],[Date Sent]])</f>
        <v>12</v>
      </c>
      <c r="AG108">
        <f>YEAR(Table1[[#This Row],[Date Sent]])</f>
        <v>2023</v>
      </c>
      <c r="AH108"/>
    </row>
    <row r="109" spans="1:34" x14ac:dyDescent="0.2">
      <c r="A109" t="s">
        <v>325</v>
      </c>
      <c r="B109" t="s">
        <v>1023</v>
      </c>
      <c r="C109" s="1">
        <v>303.24</v>
      </c>
      <c r="D109" s="5">
        <v>45272</v>
      </c>
      <c r="E109" t="s">
        <v>5</v>
      </c>
      <c r="F109" t="s">
        <v>15</v>
      </c>
      <c r="G109" s="16" t="s">
        <v>1026</v>
      </c>
      <c r="H109" s="1"/>
      <c r="J109"/>
      <c r="AC109" s="5">
        <v>45288</v>
      </c>
      <c r="AD109" t="s">
        <v>13212</v>
      </c>
      <c r="AE109" t="s">
        <v>272</v>
      </c>
      <c r="AF109">
        <f>MONTH(Table1[[#This Row],[Date Sent]])</f>
        <v>12</v>
      </c>
      <c r="AG109">
        <f>YEAR(Table1[[#This Row],[Date Sent]])</f>
        <v>2023</v>
      </c>
      <c r="AH109"/>
    </row>
    <row r="110" spans="1:34" x14ac:dyDescent="0.2">
      <c r="A110" t="s">
        <v>325</v>
      </c>
      <c r="B110" t="s">
        <v>1023</v>
      </c>
      <c r="C110" s="1">
        <v>1338.09</v>
      </c>
      <c r="D110" s="5">
        <v>45276</v>
      </c>
      <c r="E110" t="s">
        <v>5</v>
      </c>
      <c r="F110" t="s">
        <v>21</v>
      </c>
      <c r="G110" s="16" t="s">
        <v>1027</v>
      </c>
      <c r="H110" s="1"/>
      <c r="J110"/>
      <c r="AC110" s="5">
        <v>45288</v>
      </c>
      <c r="AD110" t="s">
        <v>13212</v>
      </c>
      <c r="AE110" t="s">
        <v>272</v>
      </c>
      <c r="AF110">
        <f>MONTH(Table1[[#This Row],[Date Sent]])</f>
        <v>12</v>
      </c>
      <c r="AG110">
        <f>YEAR(Table1[[#This Row],[Date Sent]])</f>
        <v>2023</v>
      </c>
      <c r="AH110"/>
    </row>
    <row r="111" spans="1:34" x14ac:dyDescent="0.2">
      <c r="A111" t="s">
        <v>325</v>
      </c>
      <c r="B111" t="s">
        <v>1023</v>
      </c>
      <c r="C111" s="1">
        <v>42.34</v>
      </c>
      <c r="D111" s="5">
        <v>45278</v>
      </c>
      <c r="E111" t="s">
        <v>5</v>
      </c>
      <c r="F111" t="s">
        <v>39</v>
      </c>
      <c r="G111" s="16" t="s">
        <v>1028</v>
      </c>
      <c r="H111" s="1"/>
      <c r="J111"/>
      <c r="AC111" s="5">
        <v>45288</v>
      </c>
      <c r="AD111" t="s">
        <v>13212</v>
      </c>
      <c r="AE111" t="s">
        <v>272</v>
      </c>
      <c r="AF111">
        <f>MONTH(Table1[[#This Row],[Date Sent]])</f>
        <v>12</v>
      </c>
      <c r="AG111">
        <f>YEAR(Table1[[#This Row],[Date Sent]])</f>
        <v>2023</v>
      </c>
      <c r="AH111"/>
    </row>
    <row r="112" spans="1:34" x14ac:dyDescent="0.2">
      <c r="A112" t="s">
        <v>325</v>
      </c>
      <c r="B112" t="s">
        <v>1023</v>
      </c>
      <c r="C112" s="1">
        <v>8.08</v>
      </c>
      <c r="D112" s="5">
        <v>45274</v>
      </c>
      <c r="E112" t="s">
        <v>5</v>
      </c>
      <c r="F112" t="s">
        <v>15</v>
      </c>
      <c r="G112" s="16" t="s">
        <v>1029</v>
      </c>
      <c r="H112" s="1"/>
      <c r="J112"/>
      <c r="AC112" s="5">
        <v>45288</v>
      </c>
      <c r="AD112" t="s">
        <v>13212</v>
      </c>
      <c r="AE112" t="s">
        <v>272</v>
      </c>
      <c r="AF112">
        <f>MONTH(Table1[[#This Row],[Date Sent]])</f>
        <v>12</v>
      </c>
      <c r="AG112">
        <f>YEAR(Table1[[#This Row],[Date Sent]])</f>
        <v>2023</v>
      </c>
      <c r="AH112"/>
    </row>
    <row r="113" spans="1:34" x14ac:dyDescent="0.2">
      <c r="A113" t="s">
        <v>325</v>
      </c>
      <c r="B113" t="s">
        <v>1030</v>
      </c>
      <c r="C113" s="17">
        <v>151.11000000000001</v>
      </c>
      <c r="D113" s="4">
        <v>45314</v>
      </c>
      <c r="E113" s="3" t="s">
        <v>16</v>
      </c>
      <c r="F113" s="3" t="s">
        <v>1031</v>
      </c>
      <c r="G113" s="3" t="s">
        <v>1032</v>
      </c>
      <c r="H113" s="1"/>
      <c r="J113"/>
      <c r="AC113" s="5">
        <v>45288</v>
      </c>
      <c r="AD113" t="s">
        <v>13212</v>
      </c>
      <c r="AE113" t="s">
        <v>272</v>
      </c>
      <c r="AF113">
        <f>MONTH(Table1[[#This Row],[Date Sent]])</f>
        <v>12</v>
      </c>
      <c r="AG113">
        <f>YEAR(Table1[[#This Row],[Date Sent]])</f>
        <v>2023</v>
      </c>
      <c r="AH113"/>
    </row>
    <row r="114" spans="1:34" x14ac:dyDescent="0.2">
      <c r="A114" t="s">
        <v>325</v>
      </c>
      <c r="B114" t="s">
        <v>1030</v>
      </c>
      <c r="C114" s="17">
        <v>29.76</v>
      </c>
      <c r="D114" s="4">
        <v>45315</v>
      </c>
      <c r="E114" s="3" t="s">
        <v>11</v>
      </c>
      <c r="F114" s="3" t="s">
        <v>33</v>
      </c>
      <c r="G114" s="3" t="s">
        <v>1033</v>
      </c>
      <c r="H114" s="1"/>
      <c r="J114"/>
      <c r="AC114" s="5">
        <v>45288</v>
      </c>
      <c r="AD114" t="s">
        <v>13212</v>
      </c>
      <c r="AE114" t="s">
        <v>272</v>
      </c>
      <c r="AF114">
        <f>MONTH(Table1[[#This Row],[Date Sent]])</f>
        <v>12</v>
      </c>
      <c r="AG114">
        <f>YEAR(Table1[[#This Row],[Date Sent]])</f>
        <v>2023</v>
      </c>
      <c r="AH114"/>
    </row>
    <row r="115" spans="1:34" x14ac:dyDescent="0.2">
      <c r="A115" t="s">
        <v>408</v>
      </c>
      <c r="B115" t="s">
        <v>1034</v>
      </c>
      <c r="C115" s="1">
        <v>298.64</v>
      </c>
      <c r="D115" s="5">
        <v>45269</v>
      </c>
      <c r="E115" t="s">
        <v>17</v>
      </c>
      <c r="F115" t="s">
        <v>25</v>
      </c>
      <c r="G115" s="16" t="s">
        <v>1035</v>
      </c>
      <c r="H115" s="1"/>
      <c r="J115"/>
      <c r="AC115" s="5">
        <v>45288</v>
      </c>
      <c r="AD115" t="s">
        <v>11649</v>
      </c>
      <c r="AE115" t="s">
        <v>11649</v>
      </c>
      <c r="AF115">
        <f>MONTH(Table1[[#This Row],[Date Sent]])</f>
        <v>12</v>
      </c>
      <c r="AG115">
        <f>YEAR(Table1[[#This Row],[Date Sent]])</f>
        <v>2023</v>
      </c>
      <c r="AH115"/>
    </row>
    <row r="116" spans="1:34" x14ac:dyDescent="0.2">
      <c r="A116" t="s">
        <v>408</v>
      </c>
      <c r="B116" t="s">
        <v>1034</v>
      </c>
      <c r="C116" s="1">
        <v>25.03</v>
      </c>
      <c r="D116" s="5">
        <v>45272</v>
      </c>
      <c r="E116" t="s">
        <v>8</v>
      </c>
      <c r="F116" t="s">
        <v>40</v>
      </c>
      <c r="G116" s="16" t="s">
        <v>1036</v>
      </c>
      <c r="H116" s="1"/>
      <c r="J116"/>
      <c r="AC116" s="5">
        <v>45288</v>
      </c>
      <c r="AD116" t="s">
        <v>11649</v>
      </c>
      <c r="AE116" t="s">
        <v>11649</v>
      </c>
      <c r="AF116">
        <f>MONTH(Table1[[#This Row],[Date Sent]])</f>
        <v>12</v>
      </c>
      <c r="AG116">
        <f>YEAR(Table1[[#This Row],[Date Sent]])</f>
        <v>2023</v>
      </c>
      <c r="AH116"/>
    </row>
    <row r="117" spans="1:34" x14ac:dyDescent="0.2">
      <c r="A117" t="s">
        <v>408</v>
      </c>
      <c r="B117" t="s">
        <v>1037</v>
      </c>
      <c r="C117" s="1">
        <v>266.17</v>
      </c>
      <c r="D117" s="5">
        <v>45258</v>
      </c>
      <c r="E117" t="s">
        <v>9</v>
      </c>
      <c r="F117" t="s">
        <v>918</v>
      </c>
      <c r="G117" s="16" t="str">
        <f>_xlfn.CONCAT(Table1[[#This Row],[Notes 1]],",",Table1[[#This Row],[Notes 2]],",",Table1[[#This Row],[Notes 3]])</f>
        <v>grease, tarp, extension cord,heater,kerosene</v>
      </c>
      <c r="H117" s="1">
        <v>136.63</v>
      </c>
      <c r="I117" t="s">
        <v>33</v>
      </c>
      <c r="J117" t="s">
        <v>1038</v>
      </c>
      <c r="K117" s="1">
        <v>77.31</v>
      </c>
      <c r="L117" t="s">
        <v>25</v>
      </c>
      <c r="M117" t="s">
        <v>1039</v>
      </c>
      <c r="N117" s="1">
        <v>52.23</v>
      </c>
      <c r="O117" t="s">
        <v>9</v>
      </c>
      <c r="P117" t="s">
        <v>982</v>
      </c>
      <c r="AC117" s="5">
        <v>45288</v>
      </c>
      <c r="AD117" t="s">
        <v>11649</v>
      </c>
      <c r="AE117" t="s">
        <v>11649</v>
      </c>
      <c r="AF117">
        <f>MONTH(Table1[[#This Row],[Date Sent]])</f>
        <v>12</v>
      </c>
      <c r="AG117">
        <f>YEAR(Table1[[#This Row],[Date Sent]])</f>
        <v>2023</v>
      </c>
      <c r="AH117"/>
    </row>
    <row r="118" spans="1:34" x14ac:dyDescent="0.2">
      <c r="A118" t="s">
        <v>408</v>
      </c>
      <c r="B118" t="s">
        <v>1040</v>
      </c>
      <c r="C118" s="1">
        <v>1021.33</v>
      </c>
      <c r="D118" s="5">
        <v>45247</v>
      </c>
      <c r="E118" t="s">
        <v>10</v>
      </c>
      <c r="F118" t="s">
        <v>15</v>
      </c>
      <c r="G118" s="16" t="s">
        <v>1041</v>
      </c>
      <c r="H118" s="1"/>
      <c r="J118"/>
      <c r="AC118" s="5">
        <v>45288</v>
      </c>
      <c r="AD118" t="s">
        <v>11649</v>
      </c>
      <c r="AE118" t="s">
        <v>11649</v>
      </c>
      <c r="AF118">
        <f>MONTH(Table1[[#This Row],[Date Sent]])</f>
        <v>12</v>
      </c>
      <c r="AG118">
        <f>YEAR(Table1[[#This Row],[Date Sent]])</f>
        <v>2023</v>
      </c>
      <c r="AH118"/>
    </row>
    <row r="119" spans="1:34" x14ac:dyDescent="0.2">
      <c r="A119" t="s">
        <v>408</v>
      </c>
      <c r="B119" t="s">
        <v>1040</v>
      </c>
      <c r="C119" s="1">
        <v>478.44</v>
      </c>
      <c r="D119" s="5">
        <v>45247</v>
      </c>
      <c r="E119" t="s">
        <v>10</v>
      </c>
      <c r="F119" t="s">
        <v>15</v>
      </c>
      <c r="G119" s="16" t="s">
        <v>1041</v>
      </c>
      <c r="H119" s="1"/>
      <c r="J119"/>
      <c r="AC119" s="5">
        <v>45288</v>
      </c>
      <c r="AD119" t="s">
        <v>11649</v>
      </c>
      <c r="AE119" t="s">
        <v>11649</v>
      </c>
      <c r="AF119">
        <f>MONTH(Table1[[#This Row],[Date Sent]])</f>
        <v>12</v>
      </c>
      <c r="AG119">
        <f>YEAR(Table1[[#This Row],[Date Sent]])</f>
        <v>2023</v>
      </c>
      <c r="AH119"/>
    </row>
    <row r="120" spans="1:34" x14ac:dyDescent="0.2">
      <c r="A120" t="s">
        <v>408</v>
      </c>
      <c r="B120" t="s">
        <v>1040</v>
      </c>
      <c r="C120" s="1">
        <v>75.95</v>
      </c>
      <c r="D120" s="5">
        <v>45265</v>
      </c>
      <c r="E120" t="s">
        <v>18</v>
      </c>
      <c r="F120" t="s">
        <v>6</v>
      </c>
      <c r="G120" s="16" t="s">
        <v>1042</v>
      </c>
      <c r="H120" s="1"/>
      <c r="J120"/>
      <c r="AC120" s="5">
        <v>45288</v>
      </c>
      <c r="AD120" t="s">
        <v>11649</v>
      </c>
      <c r="AE120" t="s">
        <v>11649</v>
      </c>
      <c r="AF120">
        <f>MONTH(Table1[[#This Row],[Date Sent]])</f>
        <v>12</v>
      </c>
      <c r="AG120">
        <f>YEAR(Table1[[#This Row],[Date Sent]])</f>
        <v>2023</v>
      </c>
      <c r="AH120"/>
    </row>
    <row r="121" spans="1:34" x14ac:dyDescent="0.2">
      <c r="A121" t="s">
        <v>257</v>
      </c>
      <c r="B121" t="s">
        <v>1043</v>
      </c>
      <c r="C121" s="1">
        <v>73.92</v>
      </c>
      <c r="D121" s="5">
        <v>45258</v>
      </c>
      <c r="E121" t="s">
        <v>21</v>
      </c>
      <c r="F121" t="s">
        <v>17</v>
      </c>
      <c r="G121" s="16" t="s">
        <v>1044</v>
      </c>
      <c r="H121" s="1"/>
      <c r="J121"/>
      <c r="AC121" s="5">
        <v>45288</v>
      </c>
      <c r="AD121" t="s">
        <v>11649</v>
      </c>
      <c r="AE121" t="s">
        <v>11649</v>
      </c>
      <c r="AF121">
        <f>MONTH(Table1[[#This Row],[Date Sent]])</f>
        <v>12</v>
      </c>
      <c r="AG121">
        <f>YEAR(Table1[[#This Row],[Date Sent]])</f>
        <v>2023</v>
      </c>
      <c r="AH121"/>
    </row>
    <row r="122" spans="1:34" x14ac:dyDescent="0.2">
      <c r="A122" t="s">
        <v>257</v>
      </c>
      <c r="B122" t="s">
        <v>1043</v>
      </c>
      <c r="C122" s="1">
        <v>137.02000000000001</v>
      </c>
      <c r="D122" s="5">
        <v>45259</v>
      </c>
      <c r="E122" t="s">
        <v>21</v>
      </c>
      <c r="F122" t="s">
        <v>39</v>
      </c>
      <c r="G122" s="16" t="s">
        <v>1045</v>
      </c>
      <c r="H122" s="1"/>
      <c r="J122"/>
      <c r="AC122" s="5">
        <v>45288</v>
      </c>
      <c r="AD122" t="s">
        <v>11649</v>
      </c>
      <c r="AE122" t="s">
        <v>11649</v>
      </c>
      <c r="AF122">
        <f>MONTH(Table1[[#This Row],[Date Sent]])</f>
        <v>12</v>
      </c>
      <c r="AG122">
        <f>YEAR(Table1[[#This Row],[Date Sent]])</f>
        <v>2023</v>
      </c>
      <c r="AH122"/>
    </row>
    <row r="123" spans="1:34" x14ac:dyDescent="0.2">
      <c r="A123" t="s">
        <v>257</v>
      </c>
      <c r="B123" t="s">
        <v>1043</v>
      </c>
      <c r="C123" s="1">
        <v>28.09</v>
      </c>
      <c r="D123" s="5">
        <v>45260</v>
      </c>
      <c r="E123" t="s">
        <v>7</v>
      </c>
      <c r="F123" t="s">
        <v>15</v>
      </c>
      <c r="G123" s="16" t="s">
        <v>1046</v>
      </c>
      <c r="H123" s="1"/>
      <c r="J123"/>
      <c r="AC123" s="5">
        <v>45288</v>
      </c>
      <c r="AD123" t="s">
        <v>11649</v>
      </c>
      <c r="AE123" t="s">
        <v>11649</v>
      </c>
      <c r="AF123">
        <f>MONTH(Table1[[#This Row],[Date Sent]])</f>
        <v>12</v>
      </c>
      <c r="AG123">
        <f>YEAR(Table1[[#This Row],[Date Sent]])</f>
        <v>2023</v>
      </c>
      <c r="AH123"/>
    </row>
    <row r="124" spans="1:34" x14ac:dyDescent="0.2">
      <c r="A124" t="s">
        <v>257</v>
      </c>
      <c r="B124" t="s">
        <v>1043</v>
      </c>
      <c r="C124" s="1">
        <v>-250</v>
      </c>
      <c r="D124" s="5">
        <v>45271</v>
      </c>
      <c r="E124" t="s">
        <v>14</v>
      </c>
      <c r="F124" t="s">
        <v>1047</v>
      </c>
      <c r="G124" s="16" t="s">
        <v>1048</v>
      </c>
      <c r="H124" s="1"/>
      <c r="J124"/>
      <c r="AC124" s="5">
        <v>45288</v>
      </c>
      <c r="AD124" t="s">
        <v>11649</v>
      </c>
      <c r="AE124" t="s">
        <v>11649</v>
      </c>
      <c r="AF124">
        <f>MONTH(Table1[[#This Row],[Date Sent]])</f>
        <v>12</v>
      </c>
      <c r="AG124">
        <f>YEAR(Table1[[#This Row],[Date Sent]])</f>
        <v>2023</v>
      </c>
      <c r="AH124"/>
    </row>
    <row r="125" spans="1:34" x14ac:dyDescent="0.2">
      <c r="A125" t="s">
        <v>355</v>
      </c>
      <c r="B125" t="s">
        <v>1049</v>
      </c>
      <c r="C125" s="1">
        <v>34.229999999999997</v>
      </c>
      <c r="D125" s="5">
        <v>45279</v>
      </c>
      <c r="E125" t="s">
        <v>13</v>
      </c>
      <c r="F125" t="s">
        <v>39</v>
      </c>
      <c r="G125" s="16" t="s">
        <v>1050</v>
      </c>
      <c r="H125" s="1"/>
      <c r="J125"/>
      <c r="AC125" s="5">
        <v>45320</v>
      </c>
      <c r="AD125" t="s">
        <v>14535</v>
      </c>
      <c r="AE125" t="s">
        <v>243</v>
      </c>
      <c r="AF125">
        <f>MONTH(Table1[[#This Row],[Date Sent]])</f>
        <v>1</v>
      </c>
      <c r="AG125">
        <f>YEAR(Table1[[#This Row],[Date Sent]])</f>
        <v>2024</v>
      </c>
      <c r="AH125"/>
    </row>
    <row r="126" spans="1:34" x14ac:dyDescent="0.2">
      <c r="A126" t="s">
        <v>355</v>
      </c>
      <c r="B126" t="s">
        <v>1049</v>
      </c>
      <c r="C126" s="1">
        <v>64.17</v>
      </c>
      <c r="D126" s="5">
        <v>45281</v>
      </c>
      <c r="E126" t="s">
        <v>21</v>
      </c>
      <c r="F126" t="s">
        <v>15</v>
      </c>
      <c r="G126" s="16" t="s">
        <v>1051</v>
      </c>
      <c r="H126" s="1"/>
      <c r="J126"/>
      <c r="AC126" s="5">
        <v>45320</v>
      </c>
      <c r="AD126" t="s">
        <v>14535</v>
      </c>
      <c r="AE126" t="s">
        <v>243</v>
      </c>
      <c r="AF126">
        <f>MONTH(Table1[[#This Row],[Date Sent]])</f>
        <v>1</v>
      </c>
      <c r="AG126">
        <f>YEAR(Table1[[#This Row],[Date Sent]])</f>
        <v>2024</v>
      </c>
      <c r="AH126"/>
    </row>
    <row r="127" spans="1:34" x14ac:dyDescent="0.2">
      <c r="A127" t="s">
        <v>355</v>
      </c>
      <c r="B127" t="s">
        <v>1049</v>
      </c>
      <c r="C127" s="1">
        <v>160.49</v>
      </c>
      <c r="D127" s="5">
        <v>45291</v>
      </c>
      <c r="E127" t="s">
        <v>21</v>
      </c>
      <c r="F127" t="s">
        <v>25</v>
      </c>
      <c r="G127" s="16" t="s">
        <v>1052</v>
      </c>
      <c r="H127" s="1"/>
      <c r="J127"/>
      <c r="AC127" s="5">
        <v>45320</v>
      </c>
      <c r="AD127" t="s">
        <v>14535</v>
      </c>
      <c r="AE127" t="s">
        <v>243</v>
      </c>
      <c r="AF127">
        <f>MONTH(Table1[[#This Row],[Date Sent]])</f>
        <v>1</v>
      </c>
      <c r="AG127">
        <f>YEAR(Table1[[#This Row],[Date Sent]])</f>
        <v>2024</v>
      </c>
      <c r="AH127"/>
    </row>
    <row r="128" spans="1:34" x14ac:dyDescent="0.2">
      <c r="A128" t="s">
        <v>355</v>
      </c>
      <c r="B128" t="s">
        <v>1049</v>
      </c>
      <c r="C128" s="1">
        <v>12.01</v>
      </c>
      <c r="D128" s="5">
        <v>45297</v>
      </c>
      <c r="E128" t="s">
        <v>21</v>
      </c>
      <c r="F128" t="s">
        <v>18</v>
      </c>
      <c r="G128" s="16" t="s">
        <v>978</v>
      </c>
      <c r="H128" s="1"/>
      <c r="J128"/>
      <c r="AC128" s="5">
        <v>45320</v>
      </c>
      <c r="AD128" t="s">
        <v>14535</v>
      </c>
      <c r="AE128" t="s">
        <v>243</v>
      </c>
      <c r="AF128">
        <f>MONTH(Table1[[#This Row],[Date Sent]])</f>
        <v>1</v>
      </c>
      <c r="AG128">
        <f>YEAR(Table1[[#This Row],[Date Sent]])</f>
        <v>2024</v>
      </c>
      <c r="AH128"/>
    </row>
    <row r="129" spans="1:34" x14ac:dyDescent="0.2">
      <c r="A129" t="s">
        <v>1053</v>
      </c>
      <c r="B129" t="s">
        <v>1054</v>
      </c>
      <c r="C129" s="1">
        <v>309.05</v>
      </c>
      <c r="D129" s="5">
        <v>45279</v>
      </c>
      <c r="E129" t="s">
        <v>21</v>
      </c>
      <c r="F129" t="s">
        <v>10</v>
      </c>
      <c r="G129" s="16" t="s">
        <v>1055</v>
      </c>
      <c r="H129" s="1"/>
      <c r="J129"/>
      <c r="AC129" s="5">
        <v>45309</v>
      </c>
      <c r="AD129" t="s">
        <v>14732</v>
      </c>
      <c r="AE129" t="s">
        <v>14733</v>
      </c>
      <c r="AF129">
        <f>MONTH(Table1[[#This Row],[Date Sent]])</f>
        <v>1</v>
      </c>
      <c r="AG129">
        <f>YEAR(Table1[[#This Row],[Date Sent]])</f>
        <v>2024</v>
      </c>
      <c r="AH129"/>
    </row>
    <row r="130" spans="1:34" x14ac:dyDescent="0.2">
      <c r="A130" t="s">
        <v>1053</v>
      </c>
      <c r="B130" t="s">
        <v>1054</v>
      </c>
      <c r="C130" s="1">
        <v>96.29</v>
      </c>
      <c r="D130" s="5">
        <v>45286</v>
      </c>
      <c r="E130" t="s">
        <v>21</v>
      </c>
      <c r="F130" t="s">
        <v>918</v>
      </c>
      <c r="G130" s="16" t="str">
        <f>_xlfn.CONCAT(Table1[[#This Row],[Notes 1]],",",Table1[[#This Row],[Notes 2]],",",Table1[[#This Row],[Notes 3]])</f>
        <v>vinegar, dawn,gloves,post its</v>
      </c>
      <c r="H130" s="1">
        <v>58</v>
      </c>
      <c r="I130" t="s">
        <v>33</v>
      </c>
      <c r="J130" t="s">
        <v>1056</v>
      </c>
      <c r="K130" s="1">
        <v>31.75</v>
      </c>
      <c r="L130" t="s">
        <v>16</v>
      </c>
      <c r="M130" t="s">
        <v>1057</v>
      </c>
      <c r="N130" s="1">
        <v>6.54</v>
      </c>
      <c r="O130" t="s">
        <v>15</v>
      </c>
      <c r="P130" t="s">
        <v>1058</v>
      </c>
      <c r="AC130" s="5">
        <v>45309</v>
      </c>
      <c r="AD130" t="s">
        <v>14732</v>
      </c>
      <c r="AE130" t="s">
        <v>14733</v>
      </c>
      <c r="AF130">
        <f>MONTH(Table1[[#This Row],[Date Sent]])</f>
        <v>1</v>
      </c>
      <c r="AG130">
        <f>YEAR(Table1[[#This Row],[Date Sent]])</f>
        <v>2024</v>
      </c>
      <c r="AH130"/>
    </row>
    <row r="131" spans="1:34" x14ac:dyDescent="0.2">
      <c r="A131" t="s">
        <v>1053</v>
      </c>
      <c r="B131" t="s">
        <v>1054</v>
      </c>
      <c r="C131" s="1">
        <v>700</v>
      </c>
      <c r="D131" s="5">
        <v>45288</v>
      </c>
      <c r="E131" t="s">
        <v>33</v>
      </c>
      <c r="F131" t="s">
        <v>8</v>
      </c>
      <c r="G131" s="16" t="s">
        <v>1059</v>
      </c>
      <c r="H131" s="1"/>
      <c r="J131"/>
      <c r="AC131" s="5">
        <v>45309</v>
      </c>
      <c r="AD131" t="s">
        <v>14732</v>
      </c>
      <c r="AE131" t="s">
        <v>14733</v>
      </c>
      <c r="AF131">
        <f>MONTH(Table1[[#This Row],[Date Sent]])</f>
        <v>1</v>
      </c>
      <c r="AG131">
        <f>YEAR(Table1[[#This Row],[Date Sent]])</f>
        <v>2024</v>
      </c>
      <c r="AH131"/>
    </row>
    <row r="132" spans="1:34" x14ac:dyDescent="0.2">
      <c r="A132" t="s">
        <v>1053</v>
      </c>
      <c r="B132" t="s">
        <v>1054</v>
      </c>
      <c r="C132" s="1">
        <v>5.09</v>
      </c>
      <c r="D132" s="5">
        <v>45289</v>
      </c>
      <c r="E132" t="s">
        <v>21</v>
      </c>
      <c r="F132" t="s">
        <v>39</v>
      </c>
      <c r="G132" s="16" t="s">
        <v>1060</v>
      </c>
      <c r="H132" s="1"/>
      <c r="J132"/>
      <c r="AC132" s="5">
        <v>45309</v>
      </c>
      <c r="AD132" t="s">
        <v>14732</v>
      </c>
      <c r="AE132" t="s">
        <v>14733</v>
      </c>
      <c r="AF132">
        <f>MONTH(Table1[[#This Row],[Date Sent]])</f>
        <v>1</v>
      </c>
      <c r="AG132">
        <f>YEAR(Table1[[#This Row],[Date Sent]])</f>
        <v>2024</v>
      </c>
      <c r="AH132"/>
    </row>
    <row r="133" spans="1:34" x14ac:dyDescent="0.2">
      <c r="A133" t="s">
        <v>1053</v>
      </c>
      <c r="B133" t="s">
        <v>1054</v>
      </c>
      <c r="C133" s="1">
        <v>26.74</v>
      </c>
      <c r="D133" s="5">
        <v>45289</v>
      </c>
      <c r="E133" t="s">
        <v>21</v>
      </c>
      <c r="F133" t="s">
        <v>39</v>
      </c>
      <c r="G133" s="16" t="s">
        <v>1061</v>
      </c>
      <c r="H133" s="1"/>
      <c r="J133"/>
      <c r="AC133" s="5">
        <v>45309</v>
      </c>
      <c r="AD133" t="s">
        <v>14732</v>
      </c>
      <c r="AE133" t="s">
        <v>14733</v>
      </c>
      <c r="AF133">
        <f>MONTH(Table1[[#This Row],[Date Sent]])</f>
        <v>1</v>
      </c>
      <c r="AG133">
        <f>YEAR(Table1[[#This Row],[Date Sent]])</f>
        <v>2024</v>
      </c>
      <c r="AH133"/>
    </row>
    <row r="134" spans="1:34" x14ac:dyDescent="0.2">
      <c r="A134" t="s">
        <v>1053</v>
      </c>
      <c r="B134" t="s">
        <v>1054</v>
      </c>
      <c r="C134" s="1">
        <v>50.02</v>
      </c>
      <c r="D134" s="5">
        <v>45302</v>
      </c>
      <c r="E134" t="s">
        <v>21</v>
      </c>
      <c r="F134" t="s">
        <v>33</v>
      </c>
      <c r="G134" s="16" t="s">
        <v>1062</v>
      </c>
      <c r="H134" s="1"/>
      <c r="J134"/>
      <c r="AC134" s="5">
        <v>45309</v>
      </c>
      <c r="AD134" t="s">
        <v>14732</v>
      </c>
      <c r="AE134" t="s">
        <v>14733</v>
      </c>
      <c r="AF134">
        <f>MONTH(Table1[[#This Row],[Date Sent]])</f>
        <v>1</v>
      </c>
      <c r="AG134">
        <f>YEAR(Table1[[#This Row],[Date Sent]])</f>
        <v>2024</v>
      </c>
      <c r="AH134"/>
    </row>
    <row r="135" spans="1:34" x14ac:dyDescent="0.2">
      <c r="A135" t="s">
        <v>78</v>
      </c>
      <c r="B135" t="s">
        <v>1063</v>
      </c>
      <c r="C135" s="1">
        <v>25.93</v>
      </c>
      <c r="D135" s="5">
        <v>45217</v>
      </c>
      <c r="E135" t="s">
        <v>21</v>
      </c>
      <c r="F135" t="s">
        <v>15</v>
      </c>
      <c r="G135" s="16" t="s">
        <v>1064</v>
      </c>
      <c r="H135" s="1"/>
      <c r="J135"/>
      <c r="AC135" s="5">
        <v>45289</v>
      </c>
      <c r="AD135" t="s">
        <v>14536</v>
      </c>
      <c r="AE135" t="s">
        <v>156</v>
      </c>
      <c r="AF135">
        <f>MONTH(Table1[[#This Row],[Date Sent]])</f>
        <v>12</v>
      </c>
      <c r="AG135">
        <f>YEAR(Table1[[#This Row],[Date Sent]])</f>
        <v>2023</v>
      </c>
      <c r="AH135"/>
    </row>
    <row r="136" spans="1:34" x14ac:dyDescent="0.2">
      <c r="A136" t="s">
        <v>78</v>
      </c>
      <c r="B136" t="s">
        <v>1063</v>
      </c>
      <c r="C136" s="1">
        <v>24.8</v>
      </c>
      <c r="D136" s="5">
        <v>45218</v>
      </c>
      <c r="E136" t="s">
        <v>21</v>
      </c>
      <c r="F136" t="s">
        <v>33</v>
      </c>
      <c r="G136" s="16" t="s">
        <v>1065</v>
      </c>
      <c r="H136" s="1"/>
      <c r="J136"/>
      <c r="AC136" s="5">
        <v>45289</v>
      </c>
      <c r="AD136" t="s">
        <v>14536</v>
      </c>
      <c r="AE136" t="s">
        <v>156</v>
      </c>
      <c r="AF136">
        <f>MONTH(Table1[[#This Row],[Date Sent]])</f>
        <v>12</v>
      </c>
      <c r="AG136">
        <f>YEAR(Table1[[#This Row],[Date Sent]])</f>
        <v>2023</v>
      </c>
      <c r="AH136"/>
    </row>
    <row r="137" spans="1:34" x14ac:dyDescent="0.2">
      <c r="A137" t="s">
        <v>78</v>
      </c>
      <c r="B137" t="s">
        <v>1063</v>
      </c>
      <c r="C137" s="1">
        <v>141.35</v>
      </c>
      <c r="D137" s="5">
        <v>45226</v>
      </c>
      <c r="E137" t="s">
        <v>21</v>
      </c>
      <c r="F137" t="s">
        <v>33</v>
      </c>
      <c r="G137" s="16" t="s">
        <v>1066</v>
      </c>
      <c r="H137" s="1"/>
      <c r="J137"/>
      <c r="AC137" s="5">
        <v>45289</v>
      </c>
      <c r="AD137" t="s">
        <v>14536</v>
      </c>
      <c r="AE137" t="s">
        <v>156</v>
      </c>
      <c r="AF137">
        <f>MONTH(Table1[[#This Row],[Date Sent]])</f>
        <v>12</v>
      </c>
      <c r="AG137">
        <f>YEAR(Table1[[#This Row],[Date Sent]])</f>
        <v>2023</v>
      </c>
      <c r="AH137"/>
    </row>
    <row r="138" spans="1:34" x14ac:dyDescent="0.2">
      <c r="A138" t="s">
        <v>78</v>
      </c>
      <c r="B138" t="s">
        <v>1063</v>
      </c>
      <c r="C138" s="1">
        <v>6.35</v>
      </c>
      <c r="D138" s="5">
        <v>45243</v>
      </c>
      <c r="E138" t="s">
        <v>21</v>
      </c>
      <c r="F138" t="s">
        <v>33</v>
      </c>
      <c r="G138" s="16" t="s">
        <v>1067</v>
      </c>
      <c r="H138" s="1"/>
      <c r="J138"/>
      <c r="AC138" s="5">
        <v>45289</v>
      </c>
      <c r="AD138" t="s">
        <v>14536</v>
      </c>
      <c r="AE138" t="s">
        <v>156</v>
      </c>
      <c r="AF138">
        <f>MONTH(Table1[[#This Row],[Date Sent]])</f>
        <v>12</v>
      </c>
      <c r="AG138">
        <f>YEAR(Table1[[#This Row],[Date Sent]])</f>
        <v>2023</v>
      </c>
      <c r="AH138"/>
    </row>
    <row r="139" spans="1:34" x14ac:dyDescent="0.2">
      <c r="A139" t="s">
        <v>150</v>
      </c>
      <c r="B139" t="s">
        <v>1068</v>
      </c>
      <c r="C139" s="1">
        <v>137.88999999999999</v>
      </c>
      <c r="D139" s="5">
        <v>45249</v>
      </c>
      <c r="E139" t="s">
        <v>21</v>
      </c>
      <c r="F139" t="s">
        <v>918</v>
      </c>
      <c r="G139" s="16" t="str">
        <f>_xlfn.CONCAT(Table1[[#This Row],[Notes 1]],",",Table1[[#This Row],[Notes 2]],",",Table1[[#This Row],[Notes 3]])</f>
        <v>Supplies,Supplies,Supplies</v>
      </c>
      <c r="H139" s="1">
        <v>69.760000000000005</v>
      </c>
      <c r="I139" t="s">
        <v>33</v>
      </c>
      <c r="J139" t="s">
        <v>1069</v>
      </c>
      <c r="K139" s="1">
        <v>56.15</v>
      </c>
      <c r="L139" t="s">
        <v>18</v>
      </c>
      <c r="M139" t="s">
        <v>1069</v>
      </c>
      <c r="N139" s="1">
        <v>11.98</v>
      </c>
      <c r="O139" t="s">
        <v>33</v>
      </c>
      <c r="P139" t="s">
        <v>1069</v>
      </c>
      <c r="AC139" s="5">
        <v>45288</v>
      </c>
      <c r="AD139" t="s">
        <v>11649</v>
      </c>
      <c r="AE139" t="s">
        <v>11649</v>
      </c>
      <c r="AF139">
        <f>MONTH(Table1[[#This Row],[Date Sent]])</f>
        <v>12</v>
      </c>
      <c r="AG139">
        <f>YEAR(Table1[[#This Row],[Date Sent]])</f>
        <v>2023</v>
      </c>
      <c r="AH139"/>
    </row>
    <row r="140" spans="1:34" x14ac:dyDescent="0.2">
      <c r="A140" t="s">
        <v>150</v>
      </c>
      <c r="B140" t="s">
        <v>1068</v>
      </c>
      <c r="C140" s="1">
        <v>21.62</v>
      </c>
      <c r="D140" s="5">
        <v>45251</v>
      </c>
      <c r="E140" t="s">
        <v>21</v>
      </c>
      <c r="F140" t="s">
        <v>33</v>
      </c>
      <c r="G140" s="16" t="s">
        <v>1070</v>
      </c>
      <c r="H140" s="1"/>
      <c r="J140"/>
      <c r="AC140" s="5">
        <v>45288</v>
      </c>
      <c r="AD140" t="s">
        <v>11649</v>
      </c>
      <c r="AE140" t="s">
        <v>11649</v>
      </c>
      <c r="AF140">
        <f>MONTH(Table1[[#This Row],[Date Sent]])</f>
        <v>12</v>
      </c>
      <c r="AG140">
        <f>YEAR(Table1[[#This Row],[Date Sent]])</f>
        <v>2023</v>
      </c>
      <c r="AH140"/>
    </row>
    <row r="141" spans="1:34" x14ac:dyDescent="0.2">
      <c r="A141" t="s">
        <v>150</v>
      </c>
      <c r="B141" t="s">
        <v>1068</v>
      </c>
      <c r="C141" s="1">
        <v>33.72</v>
      </c>
      <c r="D141" s="5">
        <v>45252</v>
      </c>
      <c r="E141" t="s">
        <v>21</v>
      </c>
      <c r="F141" t="s">
        <v>39</v>
      </c>
      <c r="G141" s="16" t="s">
        <v>1071</v>
      </c>
      <c r="H141" s="1"/>
      <c r="J141"/>
      <c r="AC141" s="5">
        <v>45288</v>
      </c>
      <c r="AD141" t="s">
        <v>11649</v>
      </c>
      <c r="AE141" t="s">
        <v>11649</v>
      </c>
      <c r="AF141">
        <f>MONTH(Table1[[#This Row],[Date Sent]])</f>
        <v>12</v>
      </c>
      <c r="AG141">
        <f>YEAR(Table1[[#This Row],[Date Sent]])</f>
        <v>2023</v>
      </c>
      <c r="AH141"/>
    </row>
    <row r="142" spans="1:34" x14ac:dyDescent="0.2">
      <c r="A142" t="s">
        <v>150</v>
      </c>
      <c r="B142" t="s">
        <v>1068</v>
      </c>
      <c r="C142" s="1">
        <v>12.95</v>
      </c>
      <c r="D142" s="5">
        <v>45256</v>
      </c>
      <c r="E142" t="s">
        <v>21</v>
      </c>
      <c r="F142" t="s">
        <v>34</v>
      </c>
      <c r="G142" s="16" t="s">
        <v>1072</v>
      </c>
      <c r="H142" s="1"/>
      <c r="J142"/>
      <c r="AC142" s="5">
        <v>45288</v>
      </c>
      <c r="AD142" t="s">
        <v>11649</v>
      </c>
      <c r="AE142" t="s">
        <v>11649</v>
      </c>
      <c r="AF142">
        <f>MONTH(Table1[[#This Row],[Date Sent]])</f>
        <v>12</v>
      </c>
      <c r="AG142">
        <f>YEAR(Table1[[#This Row],[Date Sent]])</f>
        <v>2023</v>
      </c>
      <c r="AH142"/>
    </row>
    <row r="143" spans="1:34" x14ac:dyDescent="0.2">
      <c r="A143" t="s">
        <v>150</v>
      </c>
      <c r="B143" t="s">
        <v>1068</v>
      </c>
      <c r="C143" s="1">
        <v>65.45</v>
      </c>
      <c r="D143" s="5">
        <v>45259</v>
      </c>
      <c r="E143" t="s">
        <v>15</v>
      </c>
      <c r="F143" t="s">
        <v>10</v>
      </c>
      <c r="G143" s="16" t="s">
        <v>1073</v>
      </c>
      <c r="H143" s="1"/>
      <c r="J143"/>
      <c r="AC143" s="5">
        <v>45288</v>
      </c>
      <c r="AD143" t="s">
        <v>11649</v>
      </c>
      <c r="AE143" t="s">
        <v>11649</v>
      </c>
      <c r="AF143">
        <f>MONTH(Table1[[#This Row],[Date Sent]])</f>
        <v>12</v>
      </c>
      <c r="AG143">
        <f>YEAR(Table1[[#This Row],[Date Sent]])</f>
        <v>2023</v>
      </c>
      <c r="AH143"/>
    </row>
    <row r="144" spans="1:34" x14ac:dyDescent="0.2">
      <c r="A144" t="s">
        <v>150</v>
      </c>
      <c r="B144" t="s">
        <v>1068</v>
      </c>
      <c r="C144" s="1">
        <v>64.36</v>
      </c>
      <c r="D144" s="5">
        <v>45259</v>
      </c>
      <c r="E144" t="s">
        <v>21</v>
      </c>
      <c r="F144" t="s">
        <v>33</v>
      </c>
      <c r="G144" s="16" t="s">
        <v>1074</v>
      </c>
      <c r="H144" s="1"/>
      <c r="J144"/>
      <c r="AC144" s="5">
        <v>45288</v>
      </c>
      <c r="AD144" t="s">
        <v>11649</v>
      </c>
      <c r="AE144" t="s">
        <v>11649</v>
      </c>
      <c r="AF144">
        <f>MONTH(Table1[[#This Row],[Date Sent]])</f>
        <v>12</v>
      </c>
      <c r="AG144">
        <f>YEAR(Table1[[#This Row],[Date Sent]])</f>
        <v>2023</v>
      </c>
      <c r="AH144"/>
    </row>
    <row r="145" spans="1:34" x14ac:dyDescent="0.2">
      <c r="A145" t="s">
        <v>150</v>
      </c>
      <c r="B145" t="s">
        <v>1068</v>
      </c>
      <c r="C145" s="1">
        <v>22.98</v>
      </c>
      <c r="D145" s="5">
        <v>45264</v>
      </c>
      <c r="E145" t="s">
        <v>21</v>
      </c>
      <c r="F145" t="s">
        <v>33</v>
      </c>
      <c r="G145" s="16" t="s">
        <v>1075</v>
      </c>
      <c r="H145" s="1"/>
      <c r="J145"/>
      <c r="AC145" s="5">
        <v>45288</v>
      </c>
      <c r="AD145" t="s">
        <v>11649</v>
      </c>
      <c r="AE145" t="s">
        <v>11649</v>
      </c>
      <c r="AF145">
        <f>MONTH(Table1[[#This Row],[Date Sent]])</f>
        <v>12</v>
      </c>
      <c r="AG145">
        <f>YEAR(Table1[[#This Row],[Date Sent]])</f>
        <v>2023</v>
      </c>
      <c r="AH145"/>
    </row>
    <row r="146" spans="1:34" x14ac:dyDescent="0.2">
      <c r="A146" t="s">
        <v>150</v>
      </c>
      <c r="B146" t="s">
        <v>1068</v>
      </c>
      <c r="C146" s="1">
        <v>25.9</v>
      </c>
      <c r="D146" s="5">
        <v>45264</v>
      </c>
      <c r="E146" t="s">
        <v>21</v>
      </c>
      <c r="F146" t="s">
        <v>33</v>
      </c>
      <c r="G146" s="16" t="s">
        <v>1075</v>
      </c>
      <c r="H146" s="1"/>
      <c r="J146"/>
      <c r="AC146" s="5">
        <v>45288</v>
      </c>
      <c r="AD146" t="s">
        <v>11649</v>
      </c>
      <c r="AE146" t="s">
        <v>11649</v>
      </c>
      <c r="AF146">
        <f>MONTH(Table1[[#This Row],[Date Sent]])</f>
        <v>12</v>
      </c>
      <c r="AG146">
        <f>YEAR(Table1[[#This Row],[Date Sent]])</f>
        <v>2023</v>
      </c>
      <c r="AH146"/>
    </row>
    <row r="147" spans="1:34" x14ac:dyDescent="0.2">
      <c r="A147" t="s">
        <v>150</v>
      </c>
      <c r="B147" t="s">
        <v>1068</v>
      </c>
      <c r="C147" s="1">
        <v>14.54</v>
      </c>
      <c r="D147" s="5">
        <v>45273</v>
      </c>
      <c r="E147" t="s">
        <v>21</v>
      </c>
      <c r="F147" t="s">
        <v>33</v>
      </c>
      <c r="G147" s="16" t="s">
        <v>1076</v>
      </c>
      <c r="H147" s="1"/>
      <c r="J147"/>
      <c r="AC147" s="5">
        <v>45288</v>
      </c>
      <c r="AD147" t="s">
        <v>11649</v>
      </c>
      <c r="AE147" t="s">
        <v>11649</v>
      </c>
      <c r="AF147">
        <f>MONTH(Table1[[#This Row],[Date Sent]])</f>
        <v>12</v>
      </c>
      <c r="AG147">
        <f>YEAR(Table1[[#This Row],[Date Sent]])</f>
        <v>2023</v>
      </c>
      <c r="AH147"/>
    </row>
    <row r="148" spans="1:34" x14ac:dyDescent="0.2">
      <c r="A148" t="s">
        <v>150</v>
      </c>
      <c r="B148" t="s">
        <v>1068</v>
      </c>
      <c r="C148" s="1">
        <v>92.19</v>
      </c>
      <c r="D148" s="5">
        <v>45273</v>
      </c>
      <c r="E148" t="s">
        <v>4</v>
      </c>
      <c r="F148" t="s">
        <v>28</v>
      </c>
      <c r="G148" s="16" t="s">
        <v>1077</v>
      </c>
      <c r="H148" s="1"/>
      <c r="J148"/>
      <c r="AC148" s="5">
        <v>45288</v>
      </c>
      <c r="AD148" t="s">
        <v>11649</v>
      </c>
      <c r="AE148" t="s">
        <v>11649</v>
      </c>
      <c r="AF148">
        <f>MONTH(Table1[[#This Row],[Date Sent]])</f>
        <v>12</v>
      </c>
      <c r="AG148">
        <f>YEAR(Table1[[#This Row],[Date Sent]])</f>
        <v>2023</v>
      </c>
      <c r="AH148"/>
    </row>
    <row r="149" spans="1:34" x14ac:dyDescent="0.2">
      <c r="A149" t="s">
        <v>150</v>
      </c>
      <c r="B149" t="s">
        <v>1068</v>
      </c>
      <c r="C149" s="1">
        <v>125.16</v>
      </c>
      <c r="D149" s="5">
        <v>45275</v>
      </c>
      <c r="E149" t="s">
        <v>21</v>
      </c>
      <c r="F149" t="s">
        <v>918</v>
      </c>
      <c r="G149" s="16" t="str">
        <f>_xlfn.CONCAT(Table1[[#This Row],[Notes 1]],",",Table1[[#This Row],[Notes 2]],",",Table1[[#This Row],[Notes 3]])</f>
        <v>Cable Ties, Cleaning Supplies,Ink,</v>
      </c>
      <c r="H149" s="1">
        <v>86.27</v>
      </c>
      <c r="I149" t="s">
        <v>33</v>
      </c>
      <c r="J149" t="s">
        <v>1078</v>
      </c>
      <c r="K149" s="1">
        <v>38.89</v>
      </c>
      <c r="L149" t="s">
        <v>15</v>
      </c>
      <c r="M149" t="s">
        <v>1079</v>
      </c>
      <c r="AC149" s="5">
        <v>45288</v>
      </c>
      <c r="AD149" t="s">
        <v>11649</v>
      </c>
      <c r="AE149" t="s">
        <v>11649</v>
      </c>
      <c r="AF149">
        <f>MONTH(Table1[[#This Row],[Date Sent]])</f>
        <v>12</v>
      </c>
      <c r="AG149">
        <f>YEAR(Table1[[#This Row],[Date Sent]])</f>
        <v>2023</v>
      </c>
      <c r="AH149"/>
    </row>
    <row r="150" spans="1:34" x14ac:dyDescent="0.2">
      <c r="A150" t="s">
        <v>150</v>
      </c>
      <c r="B150" t="s">
        <v>1068</v>
      </c>
      <c r="C150" s="1">
        <v>133.57</v>
      </c>
      <c r="D150" s="5">
        <v>45283</v>
      </c>
      <c r="E150" t="s">
        <v>21</v>
      </c>
      <c r="F150" t="s">
        <v>918</v>
      </c>
      <c r="G150" s="16" t="str">
        <f>_xlfn.CONCAT(Table1[[#This Row],[Notes 1]],",",Table1[[#This Row],[Notes 2]],",",Table1[[#This Row],[Notes 3]])</f>
        <v>Vinegar, Salt Pellets, Swiffer Pads,TP, Paper Cups,Hot Cocoa</v>
      </c>
      <c r="H150" s="1">
        <v>99.08</v>
      </c>
      <c r="I150" t="s">
        <v>33</v>
      </c>
      <c r="J150" t="s">
        <v>1080</v>
      </c>
      <c r="K150" s="1">
        <v>28.02</v>
      </c>
      <c r="L150" t="s">
        <v>15</v>
      </c>
      <c r="M150" t="s">
        <v>1081</v>
      </c>
      <c r="N150" s="1">
        <v>6.47</v>
      </c>
      <c r="O150" t="s">
        <v>18</v>
      </c>
      <c r="P150" t="s">
        <v>1082</v>
      </c>
      <c r="AC150" s="5">
        <v>45288</v>
      </c>
      <c r="AD150" t="s">
        <v>11649</v>
      </c>
      <c r="AE150" t="s">
        <v>11649</v>
      </c>
      <c r="AF150">
        <f>MONTH(Table1[[#This Row],[Date Sent]])</f>
        <v>12</v>
      </c>
      <c r="AG150">
        <f>YEAR(Table1[[#This Row],[Date Sent]])</f>
        <v>2023</v>
      </c>
      <c r="AH150"/>
    </row>
    <row r="151" spans="1:34" x14ac:dyDescent="0.2">
      <c r="A151" t="s">
        <v>150</v>
      </c>
      <c r="B151" t="s">
        <v>1083</v>
      </c>
      <c r="C151" s="1">
        <v>49.87</v>
      </c>
      <c r="D151" s="5">
        <v>45295</v>
      </c>
      <c r="E151" t="s">
        <v>21</v>
      </c>
      <c r="F151" t="s">
        <v>17</v>
      </c>
      <c r="G151" s="16" t="s">
        <v>1084</v>
      </c>
      <c r="H151" s="1"/>
      <c r="J151"/>
      <c r="AC151" s="5">
        <v>45302</v>
      </c>
      <c r="AD151" t="s">
        <v>11649</v>
      </c>
      <c r="AE151" t="s">
        <v>11649</v>
      </c>
      <c r="AF151">
        <f>MONTH(Table1[[#This Row],[Date Sent]])</f>
        <v>1</v>
      </c>
      <c r="AG151">
        <f>YEAR(Table1[[#This Row],[Date Sent]])</f>
        <v>2024</v>
      </c>
      <c r="AH151"/>
    </row>
    <row r="152" spans="1:34" x14ac:dyDescent="0.2">
      <c r="A152" t="s">
        <v>150</v>
      </c>
      <c r="B152" t="s">
        <v>1083</v>
      </c>
      <c r="C152" s="1">
        <v>46.06</v>
      </c>
      <c r="D152" s="5">
        <v>45297</v>
      </c>
      <c r="E152" t="s">
        <v>21</v>
      </c>
      <c r="F152" t="s">
        <v>33</v>
      </c>
      <c r="G152" s="16" t="s">
        <v>1085</v>
      </c>
      <c r="H152" s="1"/>
      <c r="J152"/>
      <c r="AC152" s="5">
        <v>45302</v>
      </c>
      <c r="AD152" t="s">
        <v>11649</v>
      </c>
      <c r="AE152" t="s">
        <v>11649</v>
      </c>
      <c r="AF152">
        <f>MONTH(Table1[[#This Row],[Date Sent]])</f>
        <v>1</v>
      </c>
      <c r="AG152">
        <f>YEAR(Table1[[#This Row],[Date Sent]])</f>
        <v>2024</v>
      </c>
      <c r="AH152"/>
    </row>
    <row r="153" spans="1:34" x14ac:dyDescent="0.2">
      <c r="A153" t="s">
        <v>150</v>
      </c>
      <c r="B153" t="s">
        <v>1086</v>
      </c>
      <c r="C153" s="1">
        <v>38.4</v>
      </c>
      <c r="D153" s="5">
        <v>45303</v>
      </c>
      <c r="E153" t="s">
        <v>32</v>
      </c>
      <c r="F153" t="s">
        <v>33</v>
      </c>
      <c r="G153" s="16" t="s">
        <v>1087</v>
      </c>
      <c r="H153" s="1"/>
      <c r="J153"/>
      <c r="AC153" s="5">
        <v>45302</v>
      </c>
      <c r="AD153" t="s">
        <v>11649</v>
      </c>
      <c r="AE153" t="s">
        <v>11649</v>
      </c>
      <c r="AF153">
        <f>MONTH(Table1[[#This Row],[Date Sent]])</f>
        <v>1</v>
      </c>
      <c r="AG153">
        <f>YEAR(Table1[[#This Row],[Date Sent]])</f>
        <v>2024</v>
      </c>
      <c r="AH153"/>
    </row>
    <row r="154" spans="1:34" x14ac:dyDescent="0.2">
      <c r="A154" t="s">
        <v>398</v>
      </c>
      <c r="B154" t="s">
        <v>450</v>
      </c>
      <c r="C154" s="1">
        <v>52.97</v>
      </c>
      <c r="D154" s="5">
        <v>45253</v>
      </c>
      <c r="E154" t="s">
        <v>14</v>
      </c>
      <c r="F154" t="s">
        <v>5</v>
      </c>
      <c r="G154" s="16" t="s">
        <v>1088</v>
      </c>
      <c r="H154" s="1"/>
      <c r="J154"/>
      <c r="AC154" s="5">
        <v>45288</v>
      </c>
      <c r="AD154" t="s">
        <v>14537</v>
      </c>
      <c r="AE154" t="s">
        <v>475</v>
      </c>
      <c r="AF154">
        <f>MONTH(Table1[[#This Row],[Date Sent]])</f>
        <v>12</v>
      </c>
      <c r="AG154">
        <f>YEAR(Table1[[#This Row],[Date Sent]])</f>
        <v>2023</v>
      </c>
      <c r="AH154"/>
    </row>
    <row r="155" spans="1:34" x14ac:dyDescent="0.2">
      <c r="A155" t="s">
        <v>398</v>
      </c>
      <c r="B155" t="s">
        <v>450</v>
      </c>
      <c r="C155" s="1">
        <v>498.38</v>
      </c>
      <c r="D155" s="5">
        <v>45260</v>
      </c>
      <c r="E155" t="s">
        <v>21</v>
      </c>
      <c r="F155" t="s">
        <v>33</v>
      </c>
      <c r="G155" s="16" t="s">
        <v>1089</v>
      </c>
      <c r="H155" s="1"/>
      <c r="J155"/>
      <c r="AC155" s="5">
        <v>45288</v>
      </c>
      <c r="AD155" t="s">
        <v>14537</v>
      </c>
      <c r="AE155" t="s">
        <v>475</v>
      </c>
      <c r="AF155">
        <f>MONTH(Table1[[#This Row],[Date Sent]])</f>
        <v>12</v>
      </c>
      <c r="AG155">
        <f>YEAR(Table1[[#This Row],[Date Sent]])</f>
        <v>2023</v>
      </c>
      <c r="AH155"/>
    </row>
    <row r="156" spans="1:34" x14ac:dyDescent="0.2">
      <c r="A156" t="s">
        <v>398</v>
      </c>
      <c r="B156" t="s">
        <v>450</v>
      </c>
      <c r="C156" s="1">
        <v>68.12</v>
      </c>
      <c r="D156" s="5">
        <v>45261</v>
      </c>
      <c r="E156" t="s">
        <v>4</v>
      </c>
      <c r="F156" t="s">
        <v>913</v>
      </c>
      <c r="G156" s="16" t="s">
        <v>1090</v>
      </c>
      <c r="H156" s="1"/>
      <c r="J156"/>
      <c r="AC156" s="5">
        <v>45288</v>
      </c>
      <c r="AD156" t="s">
        <v>14537</v>
      </c>
      <c r="AE156" t="s">
        <v>475</v>
      </c>
      <c r="AF156">
        <f>MONTH(Table1[[#This Row],[Date Sent]])</f>
        <v>12</v>
      </c>
      <c r="AG156">
        <f>YEAR(Table1[[#This Row],[Date Sent]])</f>
        <v>2023</v>
      </c>
      <c r="AH156"/>
    </row>
    <row r="157" spans="1:34" x14ac:dyDescent="0.2">
      <c r="A157" t="s">
        <v>398</v>
      </c>
      <c r="B157" t="s">
        <v>450</v>
      </c>
      <c r="C157" s="1">
        <v>335.65</v>
      </c>
      <c r="D157" s="5">
        <v>45270</v>
      </c>
      <c r="E157" t="s">
        <v>9</v>
      </c>
      <c r="F157" t="s">
        <v>46</v>
      </c>
      <c r="G157" s="16" t="s">
        <v>1091</v>
      </c>
      <c r="H157" s="1"/>
      <c r="J157"/>
      <c r="AC157" s="5">
        <v>45288</v>
      </c>
      <c r="AD157" t="s">
        <v>14537</v>
      </c>
      <c r="AE157" t="s">
        <v>475</v>
      </c>
      <c r="AF157">
        <f>MONTH(Table1[[#This Row],[Date Sent]])</f>
        <v>12</v>
      </c>
      <c r="AG157">
        <f>YEAR(Table1[[#This Row],[Date Sent]])</f>
        <v>2023</v>
      </c>
      <c r="AH157"/>
    </row>
    <row r="158" spans="1:34" x14ac:dyDescent="0.2">
      <c r="A158" t="s">
        <v>398</v>
      </c>
      <c r="B158" t="s">
        <v>450</v>
      </c>
      <c r="C158" s="1">
        <v>21.8</v>
      </c>
      <c r="D158" s="5">
        <v>45275</v>
      </c>
      <c r="E158" t="s">
        <v>13</v>
      </c>
      <c r="F158" t="s">
        <v>1031</v>
      </c>
      <c r="G158" s="16" t="s">
        <v>1092</v>
      </c>
      <c r="H158" s="1"/>
      <c r="J158"/>
      <c r="AC158" s="5">
        <v>45288</v>
      </c>
      <c r="AD158" t="s">
        <v>14537</v>
      </c>
      <c r="AE158" t="s">
        <v>475</v>
      </c>
      <c r="AF158">
        <f>MONTH(Table1[[#This Row],[Date Sent]])</f>
        <v>12</v>
      </c>
      <c r="AG158">
        <f>YEAR(Table1[[#This Row],[Date Sent]])</f>
        <v>2023</v>
      </c>
      <c r="AH158"/>
    </row>
    <row r="159" spans="1:34" x14ac:dyDescent="0.2">
      <c r="A159" t="s">
        <v>398</v>
      </c>
      <c r="B159" t="s">
        <v>1093</v>
      </c>
      <c r="C159" s="17">
        <v>-52.97</v>
      </c>
      <c r="D159" s="4">
        <v>45281</v>
      </c>
      <c r="E159" s="3" t="s">
        <v>14</v>
      </c>
      <c r="F159" s="3" t="s">
        <v>5</v>
      </c>
      <c r="G159" s="3" t="s">
        <v>1094</v>
      </c>
      <c r="H159" s="1"/>
      <c r="J159"/>
      <c r="AC159" s="5">
        <v>45323</v>
      </c>
      <c r="AD159" t="s">
        <v>14537</v>
      </c>
      <c r="AE159" t="s">
        <v>475</v>
      </c>
      <c r="AF159">
        <f>MONTH(Table1[[#This Row],[Date Sent]])</f>
        <v>2</v>
      </c>
      <c r="AG159">
        <f>YEAR(Table1[[#This Row],[Date Sent]])</f>
        <v>2024</v>
      </c>
      <c r="AH159"/>
    </row>
    <row r="160" spans="1:34" x14ac:dyDescent="0.2">
      <c r="A160" t="s">
        <v>398</v>
      </c>
      <c r="B160" t="s">
        <v>1093</v>
      </c>
      <c r="C160" s="17">
        <v>143.13</v>
      </c>
      <c r="D160" s="4">
        <v>45289</v>
      </c>
      <c r="E160" s="3" t="s">
        <v>13</v>
      </c>
      <c r="F160" s="3" t="s">
        <v>33</v>
      </c>
      <c r="G160" s="3" t="s">
        <v>1095</v>
      </c>
      <c r="H160" s="1"/>
      <c r="J160"/>
      <c r="AC160" s="5">
        <v>45323</v>
      </c>
      <c r="AD160" t="s">
        <v>14537</v>
      </c>
      <c r="AE160" t="s">
        <v>475</v>
      </c>
      <c r="AF160">
        <f>MONTH(Table1[[#This Row],[Date Sent]])</f>
        <v>2</v>
      </c>
      <c r="AG160">
        <f>YEAR(Table1[[#This Row],[Date Sent]])</f>
        <v>2024</v>
      </c>
      <c r="AH160"/>
    </row>
    <row r="161" spans="1:34" x14ac:dyDescent="0.2">
      <c r="A161" t="s">
        <v>398</v>
      </c>
      <c r="B161" t="s">
        <v>1093</v>
      </c>
      <c r="C161" s="17">
        <v>51.41</v>
      </c>
      <c r="D161" s="4">
        <v>45290</v>
      </c>
      <c r="E161" s="3" t="s">
        <v>21</v>
      </c>
      <c r="F161" s="3" t="s">
        <v>33</v>
      </c>
      <c r="G161" s="3" t="s">
        <v>1096</v>
      </c>
      <c r="H161" s="1"/>
      <c r="J161"/>
      <c r="AC161" s="5">
        <v>45323</v>
      </c>
      <c r="AD161" t="s">
        <v>14537</v>
      </c>
      <c r="AE161" t="s">
        <v>475</v>
      </c>
      <c r="AF161">
        <f>MONTH(Table1[[#This Row],[Date Sent]])</f>
        <v>2</v>
      </c>
      <c r="AG161">
        <f>YEAR(Table1[[#This Row],[Date Sent]])</f>
        <v>2024</v>
      </c>
      <c r="AH161"/>
    </row>
    <row r="162" spans="1:34" x14ac:dyDescent="0.2">
      <c r="A162" t="s">
        <v>398</v>
      </c>
      <c r="B162" t="s">
        <v>1093</v>
      </c>
      <c r="C162" s="17">
        <v>59.35</v>
      </c>
      <c r="D162" s="4">
        <v>45296</v>
      </c>
      <c r="E162" s="3" t="s">
        <v>21</v>
      </c>
      <c r="F162" s="3" t="s">
        <v>17</v>
      </c>
      <c r="G162" s="3" t="s">
        <v>1097</v>
      </c>
      <c r="H162" s="1"/>
      <c r="J162"/>
      <c r="AC162" s="5">
        <v>45323</v>
      </c>
      <c r="AD162" t="s">
        <v>14537</v>
      </c>
      <c r="AE162" t="s">
        <v>475</v>
      </c>
      <c r="AF162">
        <f>MONTH(Table1[[#This Row],[Date Sent]])</f>
        <v>2</v>
      </c>
      <c r="AG162">
        <f>YEAR(Table1[[#This Row],[Date Sent]])</f>
        <v>2024</v>
      </c>
      <c r="AH162"/>
    </row>
    <row r="163" spans="1:34" x14ac:dyDescent="0.2">
      <c r="A163" t="s">
        <v>398</v>
      </c>
      <c r="B163" t="s">
        <v>1093</v>
      </c>
      <c r="C163" s="17">
        <v>73.14</v>
      </c>
      <c r="D163" s="4">
        <v>45301</v>
      </c>
      <c r="E163" s="3" t="s">
        <v>21</v>
      </c>
      <c r="F163" s="3" t="s">
        <v>49</v>
      </c>
      <c r="G163" s="3" t="s">
        <v>1098</v>
      </c>
      <c r="H163" s="1"/>
      <c r="J163"/>
      <c r="AC163" s="5">
        <v>45323</v>
      </c>
      <c r="AD163" t="s">
        <v>14537</v>
      </c>
      <c r="AE163" t="s">
        <v>475</v>
      </c>
      <c r="AF163">
        <f>MONTH(Table1[[#This Row],[Date Sent]])</f>
        <v>2</v>
      </c>
      <c r="AG163">
        <f>YEAR(Table1[[#This Row],[Date Sent]])</f>
        <v>2024</v>
      </c>
      <c r="AH163"/>
    </row>
    <row r="164" spans="1:34" x14ac:dyDescent="0.2">
      <c r="A164" t="s">
        <v>398</v>
      </c>
      <c r="B164" t="s">
        <v>1093</v>
      </c>
      <c r="C164" s="17">
        <v>8.4600000000000009</v>
      </c>
      <c r="D164" s="4">
        <v>45307</v>
      </c>
      <c r="E164" s="3" t="s">
        <v>13</v>
      </c>
      <c r="F164" s="3" t="s">
        <v>39</v>
      </c>
      <c r="G164" s="3" t="s">
        <v>1099</v>
      </c>
      <c r="H164" s="1"/>
      <c r="J164"/>
      <c r="AC164" s="5">
        <v>45323</v>
      </c>
      <c r="AD164" t="s">
        <v>14537</v>
      </c>
      <c r="AE164" t="s">
        <v>475</v>
      </c>
      <c r="AF164">
        <f>MONTH(Table1[[#This Row],[Date Sent]])</f>
        <v>2</v>
      </c>
      <c r="AG164">
        <f>YEAR(Table1[[#This Row],[Date Sent]])</f>
        <v>2024</v>
      </c>
      <c r="AH164"/>
    </row>
    <row r="165" spans="1:34" x14ac:dyDescent="0.2">
      <c r="A165" t="s">
        <v>398</v>
      </c>
      <c r="B165" t="s">
        <v>1093</v>
      </c>
      <c r="C165" s="17">
        <v>33.31</v>
      </c>
      <c r="D165" s="4">
        <v>45310</v>
      </c>
      <c r="E165" s="3" t="s">
        <v>21</v>
      </c>
      <c r="F165" s="3" t="s">
        <v>33</v>
      </c>
      <c r="G165" s="3" t="s">
        <v>1100</v>
      </c>
      <c r="H165" s="1"/>
      <c r="J165"/>
      <c r="AC165" s="5">
        <v>45323</v>
      </c>
      <c r="AD165" t="s">
        <v>14537</v>
      </c>
      <c r="AE165" t="s">
        <v>475</v>
      </c>
      <c r="AF165">
        <f>MONTH(Table1[[#This Row],[Date Sent]])</f>
        <v>2</v>
      </c>
      <c r="AG165">
        <f>YEAR(Table1[[#This Row],[Date Sent]])</f>
        <v>2024</v>
      </c>
      <c r="AH165"/>
    </row>
    <row r="166" spans="1:34" x14ac:dyDescent="0.2">
      <c r="A166" t="s">
        <v>751</v>
      </c>
      <c r="B166" t="s">
        <v>1101</v>
      </c>
      <c r="C166" s="1">
        <v>230</v>
      </c>
      <c r="D166" s="5">
        <v>45301</v>
      </c>
      <c r="E166" t="s">
        <v>21</v>
      </c>
      <c r="F166" t="s">
        <v>25</v>
      </c>
      <c r="G166" s="16" t="s">
        <v>1102</v>
      </c>
      <c r="H166" s="1"/>
      <c r="J166"/>
      <c r="AC166" s="5">
        <v>45323</v>
      </c>
      <c r="AD166" t="s">
        <v>14538</v>
      </c>
      <c r="AE166" t="s">
        <v>167</v>
      </c>
      <c r="AF166">
        <f>MONTH(Table1[[#This Row],[Date Sent]])</f>
        <v>2</v>
      </c>
      <c r="AG166">
        <f>YEAR(Table1[[#This Row],[Date Sent]])</f>
        <v>2024</v>
      </c>
      <c r="AH166"/>
    </row>
    <row r="167" spans="1:34" x14ac:dyDescent="0.2">
      <c r="A167" t="s">
        <v>751</v>
      </c>
      <c r="B167" t="s">
        <v>1101</v>
      </c>
      <c r="C167" s="1">
        <v>23.4</v>
      </c>
      <c r="D167" s="5">
        <v>45303</v>
      </c>
      <c r="E167" t="s">
        <v>21</v>
      </c>
      <c r="F167" t="s">
        <v>39</v>
      </c>
      <c r="G167" s="16" t="s">
        <v>1103</v>
      </c>
      <c r="H167" s="1"/>
      <c r="J167"/>
      <c r="AC167" s="5">
        <v>45323</v>
      </c>
      <c r="AD167" t="s">
        <v>14538</v>
      </c>
      <c r="AE167" t="s">
        <v>167</v>
      </c>
      <c r="AF167">
        <f>MONTH(Table1[[#This Row],[Date Sent]])</f>
        <v>2</v>
      </c>
      <c r="AG167">
        <f>YEAR(Table1[[#This Row],[Date Sent]])</f>
        <v>2024</v>
      </c>
      <c r="AH167"/>
    </row>
    <row r="168" spans="1:34" x14ac:dyDescent="0.2">
      <c r="A168" t="s">
        <v>751</v>
      </c>
      <c r="B168" t="s">
        <v>1101</v>
      </c>
      <c r="C168" s="1">
        <v>98.4</v>
      </c>
      <c r="D168" s="5">
        <v>45304</v>
      </c>
      <c r="E168" t="s">
        <v>21</v>
      </c>
      <c r="F168" s="3" t="s">
        <v>17</v>
      </c>
      <c r="G168" s="16" t="s">
        <v>1104</v>
      </c>
      <c r="H168" s="1"/>
      <c r="J168"/>
      <c r="AC168" s="5">
        <v>45323</v>
      </c>
      <c r="AD168" t="s">
        <v>14538</v>
      </c>
      <c r="AE168" t="s">
        <v>167</v>
      </c>
      <c r="AF168">
        <f>MONTH(Table1[[#This Row],[Date Sent]])</f>
        <v>2</v>
      </c>
      <c r="AG168">
        <f>YEAR(Table1[[#This Row],[Date Sent]])</f>
        <v>2024</v>
      </c>
      <c r="AH168"/>
    </row>
    <row r="169" spans="1:34" x14ac:dyDescent="0.2">
      <c r="A169" t="s">
        <v>751</v>
      </c>
      <c r="B169" t="s">
        <v>1101</v>
      </c>
      <c r="C169" s="17">
        <v>31.79</v>
      </c>
      <c r="D169" s="4">
        <v>45278</v>
      </c>
      <c r="E169" s="3" t="s">
        <v>21</v>
      </c>
      <c r="F169" s="3" t="s">
        <v>15</v>
      </c>
      <c r="G169" s="3" t="s">
        <v>1105</v>
      </c>
      <c r="H169" s="1"/>
      <c r="J169"/>
      <c r="AC169" s="5">
        <v>45323</v>
      </c>
      <c r="AD169" t="s">
        <v>14538</v>
      </c>
      <c r="AE169" t="s">
        <v>167</v>
      </c>
      <c r="AF169">
        <f>MONTH(Table1[[#This Row],[Date Sent]])</f>
        <v>2</v>
      </c>
      <c r="AG169">
        <f>YEAR(Table1[[#This Row],[Date Sent]])</f>
        <v>2024</v>
      </c>
      <c r="AH169"/>
    </row>
    <row r="170" spans="1:34" x14ac:dyDescent="0.2">
      <c r="A170" t="s">
        <v>751</v>
      </c>
      <c r="B170" t="s">
        <v>1101</v>
      </c>
      <c r="C170" s="17">
        <v>22.2</v>
      </c>
      <c r="D170" s="4">
        <v>45279</v>
      </c>
      <c r="E170" s="3" t="s">
        <v>21</v>
      </c>
      <c r="F170" s="3" t="s">
        <v>33</v>
      </c>
      <c r="G170" s="3" t="s">
        <v>1106</v>
      </c>
      <c r="H170" s="1"/>
      <c r="J170"/>
      <c r="AC170" s="5">
        <v>45323</v>
      </c>
      <c r="AD170" t="s">
        <v>14538</v>
      </c>
      <c r="AE170" t="s">
        <v>167</v>
      </c>
      <c r="AF170">
        <f>MONTH(Table1[[#This Row],[Date Sent]])</f>
        <v>2</v>
      </c>
      <c r="AG170">
        <f>YEAR(Table1[[#This Row],[Date Sent]])</f>
        <v>2024</v>
      </c>
      <c r="AH170"/>
    </row>
    <row r="171" spans="1:34" x14ac:dyDescent="0.2">
      <c r="A171" t="s">
        <v>751</v>
      </c>
      <c r="B171" t="s">
        <v>1101</v>
      </c>
      <c r="C171" s="17">
        <v>42.39</v>
      </c>
      <c r="D171" s="4">
        <v>45286</v>
      </c>
      <c r="E171" s="3" t="s">
        <v>21</v>
      </c>
      <c r="F171" s="3" t="s">
        <v>39</v>
      </c>
      <c r="G171" s="3" t="s">
        <v>1107</v>
      </c>
      <c r="H171" s="1"/>
      <c r="J171"/>
      <c r="AC171" s="5">
        <v>45323</v>
      </c>
      <c r="AD171" t="s">
        <v>14538</v>
      </c>
      <c r="AE171" t="s">
        <v>167</v>
      </c>
      <c r="AF171">
        <f>MONTH(Table1[[#This Row],[Date Sent]])</f>
        <v>2</v>
      </c>
      <c r="AG171">
        <f>YEAR(Table1[[#This Row],[Date Sent]])</f>
        <v>2024</v>
      </c>
      <c r="AH171"/>
    </row>
    <row r="172" spans="1:34" x14ac:dyDescent="0.2">
      <c r="A172" t="s">
        <v>751</v>
      </c>
      <c r="B172" t="s">
        <v>1101</v>
      </c>
      <c r="C172" s="17">
        <v>-106</v>
      </c>
      <c r="D172" s="4">
        <v>45288</v>
      </c>
      <c r="E172" s="3" t="s">
        <v>21</v>
      </c>
      <c r="F172" s="3" t="s">
        <v>15</v>
      </c>
      <c r="G172" s="3" t="s">
        <v>1108</v>
      </c>
      <c r="H172" s="1"/>
      <c r="J172"/>
      <c r="AC172" s="5">
        <v>45323</v>
      </c>
      <c r="AD172" t="s">
        <v>14538</v>
      </c>
      <c r="AE172" t="s">
        <v>167</v>
      </c>
      <c r="AF172">
        <f>MONTH(Table1[[#This Row],[Date Sent]])</f>
        <v>2</v>
      </c>
      <c r="AG172">
        <f>YEAR(Table1[[#This Row],[Date Sent]])</f>
        <v>2024</v>
      </c>
      <c r="AH172"/>
    </row>
    <row r="173" spans="1:34" x14ac:dyDescent="0.2">
      <c r="A173" t="s">
        <v>751</v>
      </c>
      <c r="B173" t="s">
        <v>1101</v>
      </c>
      <c r="C173" s="17">
        <v>173.88</v>
      </c>
      <c r="D173" s="4">
        <v>45288</v>
      </c>
      <c r="E173" s="3" t="s">
        <v>21</v>
      </c>
      <c r="F173" s="3" t="s">
        <v>15</v>
      </c>
      <c r="G173" s="3" t="s">
        <v>1109</v>
      </c>
      <c r="H173" s="1"/>
      <c r="J173"/>
      <c r="AC173" s="5">
        <v>45323</v>
      </c>
      <c r="AD173" t="s">
        <v>14538</v>
      </c>
      <c r="AE173" t="s">
        <v>167</v>
      </c>
      <c r="AF173">
        <f>MONTH(Table1[[#This Row],[Date Sent]])</f>
        <v>2</v>
      </c>
      <c r="AG173">
        <f>YEAR(Table1[[#This Row],[Date Sent]])</f>
        <v>2024</v>
      </c>
      <c r="AH173"/>
    </row>
    <row r="174" spans="1:34" x14ac:dyDescent="0.2">
      <c r="A174" t="s">
        <v>751</v>
      </c>
      <c r="B174" t="s">
        <v>1101</v>
      </c>
      <c r="C174" s="17">
        <v>137.79</v>
      </c>
      <c r="D174" s="4">
        <v>45288</v>
      </c>
      <c r="E174" s="3" t="s">
        <v>21</v>
      </c>
      <c r="F174" s="3" t="s">
        <v>15</v>
      </c>
      <c r="G174" s="3" t="s">
        <v>1110</v>
      </c>
      <c r="H174" s="1"/>
      <c r="J174"/>
      <c r="AC174" s="5">
        <v>45323</v>
      </c>
      <c r="AD174" t="s">
        <v>14538</v>
      </c>
      <c r="AE174" t="s">
        <v>167</v>
      </c>
      <c r="AF174">
        <f>MONTH(Table1[[#This Row],[Date Sent]])</f>
        <v>2</v>
      </c>
      <c r="AG174">
        <f>YEAR(Table1[[#This Row],[Date Sent]])</f>
        <v>2024</v>
      </c>
      <c r="AH174"/>
    </row>
    <row r="175" spans="1:34" x14ac:dyDescent="0.2">
      <c r="A175" t="s">
        <v>751</v>
      </c>
      <c r="B175" t="s">
        <v>1101</v>
      </c>
      <c r="C175" s="17">
        <v>120.78</v>
      </c>
      <c r="D175" s="4">
        <v>45294</v>
      </c>
      <c r="E175" s="3" t="s">
        <v>21</v>
      </c>
      <c r="F175" s="3" t="s">
        <v>33</v>
      </c>
      <c r="G175" s="3" t="s">
        <v>1111</v>
      </c>
      <c r="H175" s="1"/>
      <c r="J175"/>
      <c r="AC175" s="5">
        <v>45323</v>
      </c>
      <c r="AD175" t="s">
        <v>14538</v>
      </c>
      <c r="AE175" t="s">
        <v>167</v>
      </c>
      <c r="AF175">
        <f>MONTH(Table1[[#This Row],[Date Sent]])</f>
        <v>2</v>
      </c>
      <c r="AG175">
        <f>YEAR(Table1[[#This Row],[Date Sent]])</f>
        <v>2024</v>
      </c>
      <c r="AH175"/>
    </row>
    <row r="176" spans="1:34" x14ac:dyDescent="0.2">
      <c r="A176" t="s">
        <v>751</v>
      </c>
      <c r="B176" t="s">
        <v>1101</v>
      </c>
      <c r="C176" s="17">
        <v>34.229999999999997</v>
      </c>
      <c r="D176" s="4">
        <v>45296</v>
      </c>
      <c r="E176" s="3" t="s">
        <v>21</v>
      </c>
      <c r="F176" s="3" t="s">
        <v>17</v>
      </c>
      <c r="G176" s="3" t="s">
        <v>1112</v>
      </c>
      <c r="H176" s="1"/>
      <c r="J176"/>
      <c r="AC176" s="5">
        <v>45323</v>
      </c>
      <c r="AD176" t="s">
        <v>14538</v>
      </c>
      <c r="AE176" t="s">
        <v>167</v>
      </c>
      <c r="AF176">
        <f>MONTH(Table1[[#This Row],[Date Sent]])</f>
        <v>2</v>
      </c>
      <c r="AG176">
        <f>YEAR(Table1[[#This Row],[Date Sent]])</f>
        <v>2024</v>
      </c>
      <c r="AH176"/>
    </row>
    <row r="177" spans="1:34" x14ac:dyDescent="0.2">
      <c r="A177" t="s">
        <v>751</v>
      </c>
      <c r="B177" t="s">
        <v>1101</v>
      </c>
      <c r="C177" s="17">
        <v>167.47</v>
      </c>
      <c r="D177" s="4">
        <v>45296</v>
      </c>
      <c r="E177" s="3" t="s">
        <v>21</v>
      </c>
      <c r="F177" s="3" t="s">
        <v>1031</v>
      </c>
      <c r="G177" s="3" t="s">
        <v>1113</v>
      </c>
      <c r="H177" s="1"/>
      <c r="J177"/>
      <c r="AC177" s="5">
        <v>45323</v>
      </c>
      <c r="AD177" t="s">
        <v>14538</v>
      </c>
      <c r="AE177" t="s">
        <v>167</v>
      </c>
      <c r="AF177">
        <f>MONTH(Table1[[#This Row],[Date Sent]])</f>
        <v>2</v>
      </c>
      <c r="AG177">
        <f>YEAR(Table1[[#This Row],[Date Sent]])</f>
        <v>2024</v>
      </c>
      <c r="AH177"/>
    </row>
    <row r="178" spans="1:34" x14ac:dyDescent="0.2">
      <c r="A178" t="s">
        <v>751</v>
      </c>
      <c r="B178" t="s">
        <v>1101</v>
      </c>
      <c r="C178" s="17">
        <v>445.18</v>
      </c>
      <c r="D178" s="4">
        <v>45299</v>
      </c>
      <c r="E178" s="3" t="s">
        <v>21</v>
      </c>
      <c r="F178" s="3" t="s">
        <v>33</v>
      </c>
      <c r="G178" s="3" t="s">
        <v>1114</v>
      </c>
      <c r="H178" s="1"/>
      <c r="J178"/>
      <c r="AC178" s="5">
        <v>45323</v>
      </c>
      <c r="AD178" t="s">
        <v>14538</v>
      </c>
      <c r="AE178" t="s">
        <v>167</v>
      </c>
      <c r="AF178">
        <f>MONTH(Table1[[#This Row],[Date Sent]])</f>
        <v>2</v>
      </c>
      <c r="AG178">
        <f>YEAR(Table1[[#This Row],[Date Sent]])</f>
        <v>2024</v>
      </c>
      <c r="AH178"/>
    </row>
    <row r="179" spans="1:34" x14ac:dyDescent="0.2">
      <c r="A179" t="s">
        <v>357</v>
      </c>
      <c r="B179" t="s">
        <v>1115</v>
      </c>
      <c r="C179" s="1">
        <v>28.82</v>
      </c>
      <c r="D179" s="5">
        <v>45251</v>
      </c>
      <c r="E179" t="s">
        <v>19</v>
      </c>
      <c r="F179" t="s">
        <v>21</v>
      </c>
      <c r="G179" s="16" t="s">
        <v>1116</v>
      </c>
      <c r="H179" s="1"/>
      <c r="J179"/>
      <c r="AC179" s="5">
        <v>45288</v>
      </c>
      <c r="AD179" t="s">
        <v>14540</v>
      </c>
      <c r="AE179" t="s">
        <v>294</v>
      </c>
      <c r="AF179">
        <f>MONTH(Table1[[#This Row],[Date Sent]])</f>
        <v>12</v>
      </c>
      <c r="AG179">
        <f>YEAR(Table1[[#This Row],[Date Sent]])</f>
        <v>2023</v>
      </c>
      <c r="AH179"/>
    </row>
    <row r="180" spans="1:34" x14ac:dyDescent="0.2">
      <c r="A180" t="s">
        <v>357</v>
      </c>
      <c r="B180" t="s">
        <v>1115</v>
      </c>
      <c r="C180" s="1">
        <v>563.30999999999995</v>
      </c>
      <c r="D180" s="5">
        <v>45252</v>
      </c>
      <c r="E180" t="s">
        <v>19</v>
      </c>
      <c r="F180" t="s">
        <v>33</v>
      </c>
      <c r="G180" s="16" t="s">
        <v>1117</v>
      </c>
      <c r="H180" s="1"/>
      <c r="J180"/>
      <c r="AC180" s="5">
        <v>45288</v>
      </c>
      <c r="AD180" t="s">
        <v>14540</v>
      </c>
      <c r="AE180" t="s">
        <v>294</v>
      </c>
      <c r="AF180">
        <f>MONTH(Table1[[#This Row],[Date Sent]])</f>
        <v>12</v>
      </c>
      <c r="AG180">
        <f>YEAR(Table1[[#This Row],[Date Sent]])</f>
        <v>2023</v>
      </c>
      <c r="AH180"/>
    </row>
    <row r="181" spans="1:34" x14ac:dyDescent="0.2">
      <c r="A181" t="s">
        <v>357</v>
      </c>
      <c r="B181" t="s">
        <v>1115</v>
      </c>
      <c r="C181" s="1">
        <v>14.45</v>
      </c>
      <c r="D181" s="5">
        <v>45255</v>
      </c>
      <c r="E181" t="s">
        <v>19</v>
      </c>
      <c r="F181" t="s">
        <v>9</v>
      </c>
      <c r="G181" s="16" t="s">
        <v>1118</v>
      </c>
      <c r="H181" s="1"/>
      <c r="J181"/>
      <c r="AC181" s="5">
        <v>45288</v>
      </c>
      <c r="AD181" t="s">
        <v>14540</v>
      </c>
      <c r="AE181" t="s">
        <v>294</v>
      </c>
      <c r="AF181">
        <f>MONTH(Table1[[#This Row],[Date Sent]])</f>
        <v>12</v>
      </c>
      <c r="AG181">
        <f>YEAR(Table1[[#This Row],[Date Sent]])</f>
        <v>2023</v>
      </c>
      <c r="AH181"/>
    </row>
    <row r="182" spans="1:34" x14ac:dyDescent="0.2">
      <c r="A182" t="s">
        <v>357</v>
      </c>
      <c r="B182" t="s">
        <v>1115</v>
      </c>
      <c r="C182" s="1">
        <v>24.11</v>
      </c>
      <c r="D182" s="5">
        <v>45257</v>
      </c>
      <c r="E182" t="s">
        <v>19</v>
      </c>
      <c r="F182" t="s">
        <v>39</v>
      </c>
      <c r="G182" s="18" t="s">
        <v>1119</v>
      </c>
      <c r="H182" s="1"/>
      <c r="J182"/>
      <c r="AC182" s="5">
        <v>45288</v>
      </c>
      <c r="AD182" t="s">
        <v>14540</v>
      </c>
      <c r="AE182" t="s">
        <v>294</v>
      </c>
      <c r="AF182">
        <f>MONTH(Table1[[#This Row],[Date Sent]])</f>
        <v>12</v>
      </c>
      <c r="AG182">
        <f>YEAR(Table1[[#This Row],[Date Sent]])</f>
        <v>2023</v>
      </c>
      <c r="AH182"/>
    </row>
    <row r="183" spans="1:34" x14ac:dyDescent="0.2">
      <c r="A183" t="s">
        <v>357</v>
      </c>
      <c r="B183" t="s">
        <v>1115</v>
      </c>
      <c r="C183" s="1">
        <v>457.21</v>
      </c>
      <c r="D183" s="5">
        <v>45268</v>
      </c>
      <c r="E183" t="s">
        <v>19</v>
      </c>
      <c r="F183" t="s">
        <v>33</v>
      </c>
      <c r="G183" s="16" t="s">
        <v>1120</v>
      </c>
      <c r="H183" s="1"/>
      <c r="J183"/>
      <c r="AC183" s="5">
        <v>45288</v>
      </c>
      <c r="AD183" t="s">
        <v>14540</v>
      </c>
      <c r="AE183" t="s">
        <v>294</v>
      </c>
      <c r="AF183">
        <f>MONTH(Table1[[#This Row],[Date Sent]])</f>
        <v>12</v>
      </c>
      <c r="AG183">
        <f>YEAR(Table1[[#This Row],[Date Sent]])</f>
        <v>2023</v>
      </c>
      <c r="AH183"/>
    </row>
    <row r="184" spans="1:34" x14ac:dyDescent="0.2">
      <c r="A184" t="s">
        <v>357</v>
      </c>
      <c r="B184" t="s">
        <v>1115</v>
      </c>
      <c r="C184" s="1">
        <v>179.97</v>
      </c>
      <c r="D184" s="5">
        <v>45268</v>
      </c>
      <c r="E184" t="s">
        <v>19</v>
      </c>
      <c r="F184" t="s">
        <v>39</v>
      </c>
      <c r="G184" s="16" t="s">
        <v>1121</v>
      </c>
      <c r="H184" s="1"/>
      <c r="J184"/>
      <c r="AC184" s="5">
        <v>45288</v>
      </c>
      <c r="AD184" t="s">
        <v>14540</v>
      </c>
      <c r="AE184" t="s">
        <v>294</v>
      </c>
      <c r="AF184">
        <f>MONTH(Table1[[#This Row],[Date Sent]])</f>
        <v>12</v>
      </c>
      <c r="AG184">
        <f>YEAR(Table1[[#This Row],[Date Sent]])</f>
        <v>2023</v>
      </c>
      <c r="AH184"/>
    </row>
    <row r="185" spans="1:34" x14ac:dyDescent="0.2">
      <c r="A185" t="s">
        <v>357</v>
      </c>
      <c r="B185" t="s">
        <v>1115</v>
      </c>
      <c r="C185" s="1">
        <v>14.5</v>
      </c>
      <c r="D185" s="5">
        <v>45269</v>
      </c>
      <c r="E185" t="s">
        <v>19</v>
      </c>
      <c r="F185" t="s">
        <v>9</v>
      </c>
      <c r="G185" s="16" t="s">
        <v>1118</v>
      </c>
      <c r="H185" s="1"/>
      <c r="J185"/>
      <c r="AC185" s="5">
        <v>45288</v>
      </c>
      <c r="AD185" t="s">
        <v>14540</v>
      </c>
      <c r="AE185" t="s">
        <v>294</v>
      </c>
      <c r="AF185">
        <f>MONTH(Table1[[#This Row],[Date Sent]])</f>
        <v>12</v>
      </c>
      <c r="AG185">
        <f>YEAR(Table1[[#This Row],[Date Sent]])</f>
        <v>2023</v>
      </c>
      <c r="AH185"/>
    </row>
    <row r="186" spans="1:34" x14ac:dyDescent="0.2">
      <c r="A186" t="s">
        <v>357</v>
      </c>
      <c r="B186" t="s">
        <v>1115</v>
      </c>
      <c r="C186" s="1">
        <v>65.849999999999994</v>
      </c>
      <c r="D186" s="5">
        <v>45270</v>
      </c>
      <c r="E186" t="s">
        <v>19</v>
      </c>
      <c r="F186" t="s">
        <v>15</v>
      </c>
      <c r="G186" s="16" t="s">
        <v>1122</v>
      </c>
      <c r="H186" s="1"/>
      <c r="J186"/>
      <c r="AC186" s="5">
        <v>45288</v>
      </c>
      <c r="AD186" t="s">
        <v>14540</v>
      </c>
      <c r="AE186" t="s">
        <v>294</v>
      </c>
      <c r="AF186">
        <f>MONTH(Table1[[#This Row],[Date Sent]])</f>
        <v>12</v>
      </c>
      <c r="AG186">
        <f>YEAR(Table1[[#This Row],[Date Sent]])</f>
        <v>2023</v>
      </c>
      <c r="AH186"/>
    </row>
    <row r="187" spans="1:34" x14ac:dyDescent="0.2">
      <c r="A187" t="s">
        <v>357</v>
      </c>
      <c r="B187" t="s">
        <v>1115</v>
      </c>
      <c r="C187" s="1">
        <v>2899.84</v>
      </c>
      <c r="D187" s="5">
        <v>45273</v>
      </c>
      <c r="E187" t="s">
        <v>19</v>
      </c>
      <c r="F187" t="s">
        <v>10</v>
      </c>
      <c r="G187" s="16" t="s">
        <v>1123</v>
      </c>
      <c r="H187" s="1"/>
      <c r="J187"/>
      <c r="AC187" s="5">
        <v>45288</v>
      </c>
      <c r="AD187" t="s">
        <v>14540</v>
      </c>
      <c r="AE187" t="s">
        <v>294</v>
      </c>
      <c r="AF187">
        <f>MONTH(Table1[[#This Row],[Date Sent]])</f>
        <v>12</v>
      </c>
      <c r="AG187">
        <f>YEAR(Table1[[#This Row],[Date Sent]])</f>
        <v>2023</v>
      </c>
      <c r="AH187"/>
    </row>
    <row r="188" spans="1:34" x14ac:dyDescent="0.2">
      <c r="A188" t="s">
        <v>357</v>
      </c>
      <c r="B188" t="s">
        <v>1115</v>
      </c>
      <c r="C188" s="1">
        <v>46.64</v>
      </c>
      <c r="D188" s="5">
        <v>45276</v>
      </c>
      <c r="E188" t="s">
        <v>19</v>
      </c>
      <c r="F188" t="s">
        <v>15</v>
      </c>
      <c r="G188" s="16" t="s">
        <v>1124</v>
      </c>
      <c r="H188" s="1"/>
      <c r="J188"/>
      <c r="AC188" s="5">
        <v>45288</v>
      </c>
      <c r="AD188" t="s">
        <v>14540</v>
      </c>
      <c r="AE188" t="s">
        <v>294</v>
      </c>
      <c r="AF188">
        <f>MONTH(Table1[[#This Row],[Date Sent]])</f>
        <v>12</v>
      </c>
      <c r="AG188">
        <f>YEAR(Table1[[#This Row],[Date Sent]])</f>
        <v>2023</v>
      </c>
      <c r="AH188"/>
    </row>
    <row r="189" spans="1:34" x14ac:dyDescent="0.2">
      <c r="A189" t="s">
        <v>357</v>
      </c>
      <c r="B189" t="s">
        <v>1115</v>
      </c>
      <c r="C189" s="1">
        <v>274.62</v>
      </c>
      <c r="D189" s="5">
        <v>45276</v>
      </c>
      <c r="E189" t="s">
        <v>19</v>
      </c>
      <c r="F189" t="s">
        <v>33</v>
      </c>
      <c r="G189" s="16" t="s">
        <v>1125</v>
      </c>
      <c r="H189" s="1"/>
      <c r="J189"/>
      <c r="AC189" s="5">
        <v>45288</v>
      </c>
      <c r="AD189" t="s">
        <v>14540</v>
      </c>
      <c r="AE189" t="s">
        <v>294</v>
      </c>
      <c r="AF189">
        <f>MONTH(Table1[[#This Row],[Date Sent]])</f>
        <v>12</v>
      </c>
      <c r="AG189">
        <f>YEAR(Table1[[#This Row],[Date Sent]])</f>
        <v>2023</v>
      </c>
      <c r="AH189"/>
    </row>
    <row r="190" spans="1:34" x14ac:dyDescent="0.2">
      <c r="A190" t="s">
        <v>219</v>
      </c>
      <c r="B190" t="s">
        <v>1126</v>
      </c>
      <c r="C190" s="1">
        <v>191.97</v>
      </c>
      <c r="D190" s="5">
        <v>45305</v>
      </c>
      <c r="E190" t="s">
        <v>21</v>
      </c>
      <c r="F190" t="s">
        <v>9</v>
      </c>
      <c r="G190" s="16" t="s">
        <v>1127</v>
      </c>
      <c r="H190" s="1"/>
      <c r="J190"/>
      <c r="AC190" s="5">
        <v>45320</v>
      </c>
      <c r="AD190" t="s">
        <v>14541</v>
      </c>
      <c r="AE190" t="s">
        <v>294</v>
      </c>
      <c r="AF190">
        <f>MONTH(Table1[[#This Row],[Date Sent]])</f>
        <v>1</v>
      </c>
      <c r="AG190">
        <f>YEAR(Table1[[#This Row],[Date Sent]])</f>
        <v>2024</v>
      </c>
      <c r="AH190"/>
    </row>
    <row r="191" spans="1:34" x14ac:dyDescent="0.2">
      <c r="A191" t="s">
        <v>84</v>
      </c>
      <c r="B191" t="s">
        <v>1128</v>
      </c>
      <c r="C191" s="1">
        <v>16.670000000000002</v>
      </c>
      <c r="D191" s="5">
        <v>45264</v>
      </c>
      <c r="E191" t="s">
        <v>21</v>
      </c>
      <c r="F191" t="s">
        <v>39</v>
      </c>
      <c r="G191" s="16" t="s">
        <v>1129</v>
      </c>
      <c r="H191" s="1"/>
      <c r="J191"/>
      <c r="AC191" s="5">
        <v>45317</v>
      </c>
      <c r="AD191" t="s">
        <v>11649</v>
      </c>
      <c r="AE191" t="s">
        <v>11649</v>
      </c>
      <c r="AF191">
        <f>MONTH(Table1[[#This Row],[Date Sent]])</f>
        <v>1</v>
      </c>
      <c r="AG191">
        <f>YEAR(Table1[[#This Row],[Date Sent]])</f>
        <v>2024</v>
      </c>
      <c r="AH191"/>
    </row>
    <row r="192" spans="1:34" x14ac:dyDescent="0.2">
      <c r="A192" t="s">
        <v>84</v>
      </c>
      <c r="B192" t="s">
        <v>1128</v>
      </c>
      <c r="C192" s="1">
        <v>235.26</v>
      </c>
      <c r="D192" s="5">
        <v>45281</v>
      </c>
      <c r="E192" t="s">
        <v>21</v>
      </c>
      <c r="F192" t="s">
        <v>17</v>
      </c>
      <c r="G192" s="16" t="s">
        <v>1130</v>
      </c>
      <c r="H192" s="1"/>
      <c r="J192"/>
      <c r="AC192" s="5">
        <v>45317</v>
      </c>
      <c r="AD192" t="s">
        <v>11649</v>
      </c>
      <c r="AE192" t="s">
        <v>11649</v>
      </c>
      <c r="AF192">
        <f>MONTH(Table1[[#This Row],[Date Sent]])</f>
        <v>1</v>
      </c>
      <c r="AG192">
        <f>YEAR(Table1[[#This Row],[Date Sent]])</f>
        <v>2024</v>
      </c>
      <c r="AH192"/>
    </row>
    <row r="193" spans="1:34" x14ac:dyDescent="0.2">
      <c r="A193" t="s">
        <v>84</v>
      </c>
      <c r="B193" t="s">
        <v>1128</v>
      </c>
      <c r="C193" s="1">
        <v>275.93</v>
      </c>
      <c r="D193" s="5">
        <v>45282</v>
      </c>
      <c r="E193" t="s">
        <v>21</v>
      </c>
      <c r="F193" t="s">
        <v>33</v>
      </c>
      <c r="G193" s="16" t="s">
        <v>1131</v>
      </c>
      <c r="H193" s="1"/>
      <c r="J193"/>
      <c r="AC193" s="5">
        <v>45317</v>
      </c>
      <c r="AD193" t="s">
        <v>11649</v>
      </c>
      <c r="AE193" t="s">
        <v>11649</v>
      </c>
      <c r="AF193">
        <f>MONTH(Table1[[#This Row],[Date Sent]])</f>
        <v>1</v>
      </c>
      <c r="AG193">
        <f>YEAR(Table1[[#This Row],[Date Sent]])</f>
        <v>2024</v>
      </c>
      <c r="AH193"/>
    </row>
    <row r="194" spans="1:34" x14ac:dyDescent="0.2">
      <c r="A194" t="s">
        <v>84</v>
      </c>
      <c r="B194" t="s">
        <v>1128</v>
      </c>
      <c r="C194" s="1">
        <v>-115.82</v>
      </c>
      <c r="D194" s="5">
        <v>45303</v>
      </c>
      <c r="E194" t="s">
        <v>21</v>
      </c>
      <c r="F194" t="s">
        <v>33</v>
      </c>
      <c r="G194" s="16" t="s">
        <v>1132</v>
      </c>
      <c r="H194" s="1"/>
      <c r="J194"/>
      <c r="AC194" s="5">
        <v>45317</v>
      </c>
      <c r="AD194" t="s">
        <v>11649</v>
      </c>
      <c r="AE194" t="s">
        <v>11649</v>
      </c>
      <c r="AF194">
        <f>MONTH(Table1[[#This Row],[Date Sent]])</f>
        <v>1</v>
      </c>
      <c r="AG194">
        <f>YEAR(Table1[[#This Row],[Date Sent]])</f>
        <v>2024</v>
      </c>
      <c r="AH194"/>
    </row>
    <row r="195" spans="1:34" x14ac:dyDescent="0.2">
      <c r="A195" t="s">
        <v>473</v>
      </c>
      <c r="B195" t="s">
        <v>474</v>
      </c>
      <c r="C195" s="1">
        <v>141.24</v>
      </c>
      <c r="D195" s="5">
        <v>45249</v>
      </c>
      <c r="E195" t="s">
        <v>21</v>
      </c>
      <c r="F195" t="s">
        <v>24</v>
      </c>
      <c r="G195" s="16" t="s">
        <v>1133</v>
      </c>
      <c r="H195" s="1"/>
      <c r="J195"/>
      <c r="AC195" s="5">
        <v>45302</v>
      </c>
      <c r="AD195" t="s">
        <v>14542</v>
      </c>
      <c r="AE195" t="s">
        <v>272</v>
      </c>
      <c r="AF195">
        <f>MONTH(Table1[[#This Row],[Date Sent]])</f>
        <v>1</v>
      </c>
      <c r="AG195">
        <f>YEAR(Table1[[#This Row],[Date Sent]])</f>
        <v>2024</v>
      </c>
      <c r="AH195"/>
    </row>
    <row r="196" spans="1:34" x14ac:dyDescent="0.2">
      <c r="A196" t="s">
        <v>473</v>
      </c>
      <c r="B196" t="s">
        <v>474</v>
      </c>
      <c r="C196" s="1">
        <v>79.180000000000007</v>
      </c>
      <c r="D196" s="5">
        <v>45251</v>
      </c>
      <c r="E196" t="s">
        <v>21</v>
      </c>
      <c r="F196" t="s">
        <v>15</v>
      </c>
      <c r="G196" s="16" t="s">
        <v>1134</v>
      </c>
      <c r="H196" s="1"/>
      <c r="J196"/>
      <c r="AC196" s="5">
        <v>45302</v>
      </c>
      <c r="AD196" t="s">
        <v>14542</v>
      </c>
      <c r="AE196" t="s">
        <v>272</v>
      </c>
      <c r="AF196">
        <f>MONTH(Table1[[#This Row],[Date Sent]])</f>
        <v>1</v>
      </c>
      <c r="AG196">
        <f>YEAR(Table1[[#This Row],[Date Sent]])</f>
        <v>2024</v>
      </c>
      <c r="AH196"/>
    </row>
    <row r="197" spans="1:34" x14ac:dyDescent="0.2">
      <c r="A197" t="s">
        <v>473</v>
      </c>
      <c r="B197" t="s">
        <v>474</v>
      </c>
      <c r="C197" s="1">
        <v>72.7</v>
      </c>
      <c r="D197" s="5">
        <v>45251</v>
      </c>
      <c r="E197" t="s">
        <v>21</v>
      </c>
      <c r="F197" t="s">
        <v>9</v>
      </c>
      <c r="G197" s="16" t="s">
        <v>1135</v>
      </c>
      <c r="H197" s="1"/>
      <c r="J197"/>
      <c r="AC197" s="5">
        <v>45302</v>
      </c>
      <c r="AD197" t="s">
        <v>14542</v>
      </c>
      <c r="AE197" t="s">
        <v>272</v>
      </c>
      <c r="AF197">
        <f>MONTH(Table1[[#This Row],[Date Sent]])</f>
        <v>1</v>
      </c>
      <c r="AG197">
        <f>YEAR(Table1[[#This Row],[Date Sent]])</f>
        <v>2024</v>
      </c>
      <c r="AH197"/>
    </row>
    <row r="198" spans="1:34" x14ac:dyDescent="0.2">
      <c r="A198" t="s">
        <v>473</v>
      </c>
      <c r="B198" t="s">
        <v>474</v>
      </c>
      <c r="C198" s="1">
        <v>52.37</v>
      </c>
      <c r="D198" s="5">
        <v>45252</v>
      </c>
      <c r="E198" t="s">
        <v>21</v>
      </c>
      <c r="F198" t="s">
        <v>918</v>
      </c>
      <c r="G198" s="16" t="str">
        <f>_xlfn.CONCAT(Table1[[#This Row],[Notes 1]],",",Table1[[#This Row],[Notes 2]],",",Table1[[#This Row],[Notes 3]])</f>
        <v>washers, bolts,magnetic leveler,</v>
      </c>
      <c r="H198" s="1">
        <f>6.98+29.98</f>
        <v>36.96</v>
      </c>
      <c r="I198" t="s">
        <v>39</v>
      </c>
      <c r="J198" t="s">
        <v>1136</v>
      </c>
      <c r="K198" s="1">
        <f>52.37-36.96</f>
        <v>15.409999999999997</v>
      </c>
      <c r="L198" t="s">
        <v>17</v>
      </c>
      <c r="M198" t="s">
        <v>1137</v>
      </c>
      <c r="AC198" s="5">
        <v>45302</v>
      </c>
      <c r="AD198" t="s">
        <v>14542</v>
      </c>
      <c r="AE198" t="s">
        <v>272</v>
      </c>
      <c r="AF198">
        <f>MONTH(Table1[[#This Row],[Date Sent]])</f>
        <v>1</v>
      </c>
      <c r="AG198">
        <f>YEAR(Table1[[#This Row],[Date Sent]])</f>
        <v>2024</v>
      </c>
      <c r="AH198"/>
    </row>
    <row r="199" spans="1:34" x14ac:dyDescent="0.2">
      <c r="A199" t="s">
        <v>473</v>
      </c>
      <c r="B199" t="s">
        <v>474</v>
      </c>
      <c r="C199" s="1">
        <v>453.38</v>
      </c>
      <c r="D199" s="5">
        <v>45258</v>
      </c>
      <c r="E199" t="s">
        <v>21</v>
      </c>
      <c r="F199" t="s">
        <v>33</v>
      </c>
      <c r="G199" s="16" t="s">
        <v>1138</v>
      </c>
      <c r="H199" s="1"/>
      <c r="J199"/>
      <c r="AC199" s="5">
        <v>45302</v>
      </c>
      <c r="AD199" t="s">
        <v>14542</v>
      </c>
      <c r="AE199" t="s">
        <v>272</v>
      </c>
      <c r="AF199">
        <f>MONTH(Table1[[#This Row],[Date Sent]])</f>
        <v>1</v>
      </c>
      <c r="AG199">
        <f>YEAR(Table1[[#This Row],[Date Sent]])</f>
        <v>2024</v>
      </c>
      <c r="AH199"/>
    </row>
    <row r="200" spans="1:34" x14ac:dyDescent="0.2">
      <c r="A200" t="s">
        <v>473</v>
      </c>
      <c r="B200" t="s">
        <v>474</v>
      </c>
      <c r="C200" s="1">
        <v>365.16</v>
      </c>
      <c r="D200" s="5">
        <v>45258</v>
      </c>
      <c r="E200" t="s">
        <v>21</v>
      </c>
      <c r="F200" t="s">
        <v>15</v>
      </c>
      <c r="G200" s="16" t="s">
        <v>1139</v>
      </c>
      <c r="H200" s="1"/>
      <c r="J200"/>
      <c r="AC200" s="5">
        <v>45302</v>
      </c>
      <c r="AD200" t="s">
        <v>14542</v>
      </c>
      <c r="AE200" t="s">
        <v>272</v>
      </c>
      <c r="AF200">
        <f>MONTH(Table1[[#This Row],[Date Sent]])</f>
        <v>1</v>
      </c>
      <c r="AG200">
        <f>YEAR(Table1[[#This Row],[Date Sent]])</f>
        <v>2024</v>
      </c>
      <c r="AH200"/>
    </row>
    <row r="201" spans="1:34" x14ac:dyDescent="0.2">
      <c r="A201" t="s">
        <v>473</v>
      </c>
      <c r="B201" t="s">
        <v>474</v>
      </c>
      <c r="C201" s="1">
        <v>817.58</v>
      </c>
      <c r="D201" s="5">
        <v>45258</v>
      </c>
      <c r="E201" t="s">
        <v>21</v>
      </c>
      <c r="F201" t="s">
        <v>25</v>
      </c>
      <c r="G201" s="16" t="s">
        <v>1140</v>
      </c>
      <c r="H201" s="1"/>
      <c r="J201"/>
      <c r="AC201" s="5">
        <v>45302</v>
      </c>
      <c r="AD201" t="s">
        <v>14542</v>
      </c>
      <c r="AE201" t="s">
        <v>272</v>
      </c>
      <c r="AF201">
        <f>MONTH(Table1[[#This Row],[Date Sent]])</f>
        <v>1</v>
      </c>
      <c r="AG201">
        <f>YEAR(Table1[[#This Row],[Date Sent]])</f>
        <v>2024</v>
      </c>
      <c r="AH201"/>
    </row>
    <row r="202" spans="1:34" x14ac:dyDescent="0.2">
      <c r="A202" t="s">
        <v>473</v>
      </c>
      <c r="B202" t="s">
        <v>474</v>
      </c>
      <c r="C202" s="1">
        <v>919.47</v>
      </c>
      <c r="D202" s="5">
        <v>45261</v>
      </c>
      <c r="E202" t="s">
        <v>21</v>
      </c>
      <c r="F202" t="s">
        <v>15</v>
      </c>
      <c r="G202" s="16" t="s">
        <v>1141</v>
      </c>
      <c r="H202" s="1"/>
      <c r="J202"/>
      <c r="AC202" s="5">
        <v>45302</v>
      </c>
      <c r="AD202" t="s">
        <v>14542</v>
      </c>
      <c r="AE202" t="s">
        <v>272</v>
      </c>
      <c r="AF202">
        <f>MONTH(Table1[[#This Row],[Date Sent]])</f>
        <v>1</v>
      </c>
      <c r="AG202">
        <f>YEAR(Table1[[#This Row],[Date Sent]])</f>
        <v>2024</v>
      </c>
      <c r="AH202"/>
    </row>
    <row r="203" spans="1:34" x14ac:dyDescent="0.2">
      <c r="A203" t="s">
        <v>473</v>
      </c>
      <c r="B203" t="s">
        <v>474</v>
      </c>
      <c r="C203" s="1">
        <v>1044.73</v>
      </c>
      <c r="D203" s="5">
        <v>45261</v>
      </c>
      <c r="E203" t="s">
        <v>21</v>
      </c>
      <c r="F203" t="s">
        <v>33</v>
      </c>
      <c r="G203" s="16" t="s">
        <v>1142</v>
      </c>
      <c r="H203" s="1"/>
      <c r="J203"/>
      <c r="AC203" s="5">
        <v>45302</v>
      </c>
      <c r="AD203" t="s">
        <v>14542</v>
      </c>
      <c r="AE203" t="s">
        <v>272</v>
      </c>
      <c r="AF203">
        <f>MONTH(Table1[[#This Row],[Date Sent]])</f>
        <v>1</v>
      </c>
      <c r="AG203">
        <f>YEAR(Table1[[#This Row],[Date Sent]])</f>
        <v>2024</v>
      </c>
      <c r="AH203"/>
    </row>
    <row r="204" spans="1:34" x14ac:dyDescent="0.2">
      <c r="A204" t="s">
        <v>473</v>
      </c>
      <c r="B204" t="s">
        <v>474</v>
      </c>
      <c r="C204" s="1">
        <v>58.79</v>
      </c>
      <c r="D204" s="5">
        <v>45262</v>
      </c>
      <c r="E204" t="s">
        <v>21</v>
      </c>
      <c r="F204" t="s">
        <v>33</v>
      </c>
      <c r="G204" s="16" t="s">
        <v>1143</v>
      </c>
      <c r="H204" s="1"/>
      <c r="J204"/>
      <c r="AC204" s="5">
        <v>45302</v>
      </c>
      <c r="AD204" t="s">
        <v>14542</v>
      </c>
      <c r="AE204" t="s">
        <v>272</v>
      </c>
      <c r="AF204">
        <f>MONTH(Table1[[#This Row],[Date Sent]])</f>
        <v>1</v>
      </c>
      <c r="AG204">
        <f>YEAR(Table1[[#This Row],[Date Sent]])</f>
        <v>2024</v>
      </c>
      <c r="AH204"/>
    </row>
    <row r="205" spans="1:34" x14ac:dyDescent="0.2">
      <c r="A205" t="s">
        <v>473</v>
      </c>
      <c r="B205" t="s">
        <v>474</v>
      </c>
      <c r="C205" s="1">
        <v>8.5500000000000007</v>
      </c>
      <c r="D205" s="5">
        <v>45262</v>
      </c>
      <c r="E205" t="s">
        <v>21</v>
      </c>
      <c r="F205" t="s">
        <v>33</v>
      </c>
      <c r="G205" s="16" t="s">
        <v>1144</v>
      </c>
      <c r="H205" s="1"/>
      <c r="J205"/>
      <c r="AC205" s="5">
        <v>45302</v>
      </c>
      <c r="AD205" t="s">
        <v>14542</v>
      </c>
      <c r="AE205" t="s">
        <v>272</v>
      </c>
      <c r="AF205">
        <f>MONTH(Table1[[#This Row],[Date Sent]])</f>
        <v>1</v>
      </c>
      <c r="AG205">
        <f>YEAR(Table1[[#This Row],[Date Sent]])</f>
        <v>2024</v>
      </c>
      <c r="AH205"/>
    </row>
    <row r="206" spans="1:34" x14ac:dyDescent="0.2">
      <c r="A206" t="s">
        <v>473</v>
      </c>
      <c r="B206" t="s">
        <v>474</v>
      </c>
      <c r="C206" s="1">
        <v>18.329999999999998</v>
      </c>
      <c r="D206" s="5">
        <v>45262</v>
      </c>
      <c r="E206" t="s">
        <v>21</v>
      </c>
      <c r="F206" t="s">
        <v>9</v>
      </c>
      <c r="G206" s="16" t="s">
        <v>1145</v>
      </c>
      <c r="H206" s="1"/>
      <c r="J206"/>
      <c r="AC206" s="5">
        <v>45302</v>
      </c>
      <c r="AD206" t="s">
        <v>14542</v>
      </c>
      <c r="AE206" t="s">
        <v>272</v>
      </c>
      <c r="AF206">
        <f>MONTH(Table1[[#This Row],[Date Sent]])</f>
        <v>1</v>
      </c>
      <c r="AG206">
        <f>YEAR(Table1[[#This Row],[Date Sent]])</f>
        <v>2024</v>
      </c>
      <c r="AH206"/>
    </row>
    <row r="207" spans="1:34" x14ac:dyDescent="0.2">
      <c r="A207" t="s">
        <v>473</v>
      </c>
      <c r="B207" t="s">
        <v>474</v>
      </c>
      <c r="C207" s="1">
        <v>180.48</v>
      </c>
      <c r="D207" s="5">
        <v>45264</v>
      </c>
      <c r="E207" t="s">
        <v>21</v>
      </c>
      <c r="F207" t="s">
        <v>15</v>
      </c>
      <c r="G207" s="16" t="s">
        <v>1146</v>
      </c>
      <c r="H207" s="1"/>
      <c r="J207"/>
      <c r="AC207" s="5">
        <v>45302</v>
      </c>
      <c r="AD207" t="s">
        <v>14542</v>
      </c>
      <c r="AE207" t="s">
        <v>272</v>
      </c>
      <c r="AF207">
        <f>MONTH(Table1[[#This Row],[Date Sent]])</f>
        <v>1</v>
      </c>
      <c r="AG207">
        <f>YEAR(Table1[[#This Row],[Date Sent]])</f>
        <v>2024</v>
      </c>
      <c r="AH207"/>
    </row>
    <row r="208" spans="1:34" x14ac:dyDescent="0.2">
      <c r="A208" t="s">
        <v>473</v>
      </c>
      <c r="B208" t="s">
        <v>474</v>
      </c>
      <c r="C208" s="1">
        <v>64.2</v>
      </c>
      <c r="D208" s="5">
        <v>45264</v>
      </c>
      <c r="E208" t="s">
        <v>21</v>
      </c>
      <c r="F208" t="s">
        <v>17</v>
      </c>
      <c r="G208" s="16" t="s">
        <v>1147</v>
      </c>
      <c r="H208" s="1"/>
      <c r="J208"/>
      <c r="AC208" s="5">
        <v>45302</v>
      </c>
      <c r="AD208" t="s">
        <v>14542</v>
      </c>
      <c r="AE208" t="s">
        <v>272</v>
      </c>
      <c r="AF208">
        <f>MONTH(Table1[[#This Row],[Date Sent]])</f>
        <v>1</v>
      </c>
      <c r="AG208">
        <f>YEAR(Table1[[#This Row],[Date Sent]])</f>
        <v>2024</v>
      </c>
      <c r="AH208"/>
    </row>
    <row r="209" spans="1:34" x14ac:dyDescent="0.2">
      <c r="A209" t="s">
        <v>473</v>
      </c>
      <c r="B209" t="s">
        <v>474</v>
      </c>
      <c r="C209" s="1">
        <v>311.45999999999998</v>
      </c>
      <c r="D209" s="5">
        <v>45264</v>
      </c>
      <c r="E209" t="s">
        <v>21</v>
      </c>
      <c r="F209" t="s">
        <v>15</v>
      </c>
      <c r="G209" s="16" t="s">
        <v>1148</v>
      </c>
      <c r="H209" s="1"/>
      <c r="J209"/>
      <c r="AC209" s="5">
        <v>45302</v>
      </c>
      <c r="AD209" t="s">
        <v>14542</v>
      </c>
      <c r="AE209" t="s">
        <v>272</v>
      </c>
      <c r="AF209">
        <f>MONTH(Table1[[#This Row],[Date Sent]])</f>
        <v>1</v>
      </c>
      <c r="AG209">
        <f>YEAR(Table1[[#This Row],[Date Sent]])</f>
        <v>2024</v>
      </c>
      <c r="AH209"/>
    </row>
    <row r="210" spans="1:34" x14ac:dyDescent="0.2">
      <c r="A210" t="s">
        <v>473</v>
      </c>
      <c r="B210" t="s">
        <v>474</v>
      </c>
      <c r="C210" s="1">
        <v>10.68</v>
      </c>
      <c r="D210" s="5">
        <v>45265</v>
      </c>
      <c r="E210" t="s">
        <v>21</v>
      </c>
      <c r="F210" t="s">
        <v>15</v>
      </c>
      <c r="G210" s="16" t="s">
        <v>1149</v>
      </c>
      <c r="H210" s="1"/>
      <c r="J210"/>
      <c r="AC210" s="5">
        <v>45302</v>
      </c>
      <c r="AD210" t="s">
        <v>14542</v>
      </c>
      <c r="AE210" t="s">
        <v>272</v>
      </c>
      <c r="AF210">
        <f>MONTH(Table1[[#This Row],[Date Sent]])</f>
        <v>1</v>
      </c>
      <c r="AG210">
        <f>YEAR(Table1[[#This Row],[Date Sent]])</f>
        <v>2024</v>
      </c>
      <c r="AH210"/>
    </row>
    <row r="211" spans="1:34" x14ac:dyDescent="0.2">
      <c r="A211" t="s">
        <v>473</v>
      </c>
      <c r="B211" t="s">
        <v>474</v>
      </c>
      <c r="C211" s="1">
        <v>12.74</v>
      </c>
      <c r="D211" s="5">
        <v>45265</v>
      </c>
      <c r="E211" t="s">
        <v>21</v>
      </c>
      <c r="F211" t="s">
        <v>15</v>
      </c>
      <c r="G211" s="16" t="s">
        <v>1150</v>
      </c>
      <c r="H211" s="1"/>
      <c r="J211"/>
      <c r="AC211" s="5">
        <v>45302</v>
      </c>
      <c r="AD211" t="s">
        <v>14542</v>
      </c>
      <c r="AE211" t="s">
        <v>272</v>
      </c>
      <c r="AF211">
        <f>MONTH(Table1[[#This Row],[Date Sent]])</f>
        <v>1</v>
      </c>
      <c r="AG211">
        <f>YEAR(Table1[[#This Row],[Date Sent]])</f>
        <v>2024</v>
      </c>
      <c r="AH211"/>
    </row>
    <row r="212" spans="1:34" x14ac:dyDescent="0.2">
      <c r="A212" t="s">
        <v>473</v>
      </c>
      <c r="B212" t="s">
        <v>474</v>
      </c>
      <c r="C212" s="1">
        <v>6.16</v>
      </c>
      <c r="D212" s="5">
        <v>45268</v>
      </c>
      <c r="E212" t="s">
        <v>21</v>
      </c>
      <c r="F212" t="s">
        <v>16</v>
      </c>
      <c r="G212" s="16" t="s">
        <v>1057</v>
      </c>
      <c r="H212" s="1"/>
      <c r="J212"/>
      <c r="AC212" s="5">
        <v>45302</v>
      </c>
      <c r="AD212" t="s">
        <v>14542</v>
      </c>
      <c r="AE212" t="s">
        <v>272</v>
      </c>
      <c r="AF212">
        <f>MONTH(Table1[[#This Row],[Date Sent]])</f>
        <v>1</v>
      </c>
      <c r="AG212">
        <f>YEAR(Table1[[#This Row],[Date Sent]])</f>
        <v>2024</v>
      </c>
      <c r="AH212"/>
    </row>
    <row r="213" spans="1:34" x14ac:dyDescent="0.2">
      <c r="A213" t="s">
        <v>473</v>
      </c>
      <c r="B213" t="s">
        <v>474</v>
      </c>
      <c r="C213" s="1">
        <v>68.180000000000007</v>
      </c>
      <c r="D213" s="5">
        <v>45268</v>
      </c>
      <c r="E213" t="s">
        <v>21</v>
      </c>
      <c r="F213" t="s">
        <v>918</v>
      </c>
      <c r="G213" s="16" t="str">
        <f>_xlfn.CONCAT(Table1[[#This Row],[Notes 1]],",",Table1[[#This Row],[Notes 2]],",",Table1[[#This Row],[Notes 3]])</f>
        <v>gatorade,Personal Expense (Red Bulls),</v>
      </c>
      <c r="H213" s="1">
        <f>68.18-(21.98*2)</f>
        <v>24.220000000000006</v>
      </c>
      <c r="I213" t="s">
        <v>18</v>
      </c>
      <c r="J213" t="s">
        <v>1151</v>
      </c>
      <c r="K213" s="1">
        <f>68.18-H213</f>
        <v>43.96</v>
      </c>
      <c r="L213" t="s">
        <v>14</v>
      </c>
      <c r="M213" t="s">
        <v>1152</v>
      </c>
      <c r="AC213" s="5">
        <v>45302</v>
      </c>
      <c r="AD213" t="s">
        <v>14542</v>
      </c>
      <c r="AE213" t="s">
        <v>272</v>
      </c>
      <c r="AF213">
        <f>MONTH(Table1[[#This Row],[Date Sent]])</f>
        <v>1</v>
      </c>
      <c r="AG213">
        <f>YEAR(Table1[[#This Row],[Date Sent]])</f>
        <v>2024</v>
      </c>
      <c r="AH213"/>
    </row>
    <row r="214" spans="1:34" x14ac:dyDescent="0.2">
      <c r="A214" t="s">
        <v>473</v>
      </c>
      <c r="B214" t="s">
        <v>474</v>
      </c>
      <c r="C214" s="1">
        <v>7.83</v>
      </c>
      <c r="D214" s="5">
        <v>45269</v>
      </c>
      <c r="E214" t="s">
        <v>6</v>
      </c>
      <c r="F214" t="s">
        <v>18</v>
      </c>
      <c r="G214" s="16" t="s">
        <v>1153</v>
      </c>
      <c r="H214" s="1"/>
      <c r="J214"/>
      <c r="AC214" s="5">
        <v>45302</v>
      </c>
      <c r="AD214" t="s">
        <v>14542</v>
      </c>
      <c r="AE214" t="s">
        <v>272</v>
      </c>
      <c r="AF214">
        <f>MONTH(Table1[[#This Row],[Date Sent]])</f>
        <v>1</v>
      </c>
      <c r="AG214">
        <f>YEAR(Table1[[#This Row],[Date Sent]])</f>
        <v>2024</v>
      </c>
      <c r="AH214"/>
    </row>
    <row r="215" spans="1:34" x14ac:dyDescent="0.2">
      <c r="A215" t="s">
        <v>473</v>
      </c>
      <c r="B215" t="s">
        <v>474</v>
      </c>
      <c r="C215" s="1">
        <v>277.08999999999997</v>
      </c>
      <c r="D215" s="5">
        <v>45271</v>
      </c>
      <c r="E215" t="s">
        <v>21</v>
      </c>
      <c r="F215" t="s">
        <v>10</v>
      </c>
      <c r="G215" s="16" t="s">
        <v>1154</v>
      </c>
      <c r="H215" s="1"/>
      <c r="J215"/>
      <c r="AC215" s="5">
        <v>45302</v>
      </c>
      <c r="AD215" t="s">
        <v>14542</v>
      </c>
      <c r="AE215" t="s">
        <v>272</v>
      </c>
      <c r="AF215">
        <f>MONTH(Table1[[#This Row],[Date Sent]])</f>
        <v>1</v>
      </c>
      <c r="AG215">
        <f>YEAR(Table1[[#This Row],[Date Sent]])</f>
        <v>2024</v>
      </c>
      <c r="AH215"/>
    </row>
    <row r="216" spans="1:34" x14ac:dyDescent="0.2">
      <c r="A216" t="s">
        <v>1155</v>
      </c>
      <c r="B216" t="s">
        <v>1156</v>
      </c>
      <c r="C216" s="1">
        <v>474.25</v>
      </c>
      <c r="D216" s="5">
        <v>45627</v>
      </c>
      <c r="E216" t="s">
        <v>21</v>
      </c>
      <c r="F216" t="s">
        <v>25</v>
      </c>
      <c r="G216" s="16" t="s">
        <v>1157</v>
      </c>
      <c r="H216" s="1"/>
      <c r="J216"/>
      <c r="AC216" s="5">
        <v>45294</v>
      </c>
      <c r="AD216" t="s">
        <v>14543</v>
      </c>
      <c r="AE216" t="s">
        <v>475</v>
      </c>
      <c r="AF216">
        <f>MONTH(Table1[[#This Row],[Date Sent]])</f>
        <v>1</v>
      </c>
      <c r="AG216">
        <f>YEAR(Table1[[#This Row],[Date Sent]])</f>
        <v>2024</v>
      </c>
      <c r="AH216"/>
    </row>
    <row r="217" spans="1:34" x14ac:dyDescent="0.2">
      <c r="A217" t="s">
        <v>1155</v>
      </c>
      <c r="B217" t="s">
        <v>1156</v>
      </c>
      <c r="C217" s="1">
        <v>8.7799999999999994</v>
      </c>
      <c r="D217" s="5">
        <v>45630</v>
      </c>
      <c r="E217" t="s">
        <v>21</v>
      </c>
      <c r="F217" t="s">
        <v>15</v>
      </c>
      <c r="G217" s="16" t="s">
        <v>1158</v>
      </c>
      <c r="H217" s="1"/>
      <c r="J217"/>
      <c r="AC217" s="5">
        <v>45294</v>
      </c>
      <c r="AD217" t="s">
        <v>14543</v>
      </c>
      <c r="AE217" t="s">
        <v>475</v>
      </c>
      <c r="AF217">
        <f>MONTH(Table1[[#This Row],[Date Sent]])</f>
        <v>1</v>
      </c>
      <c r="AG217">
        <f>YEAR(Table1[[#This Row],[Date Sent]])</f>
        <v>2024</v>
      </c>
      <c r="AH217"/>
    </row>
    <row r="218" spans="1:34" x14ac:dyDescent="0.2">
      <c r="A218" t="s">
        <v>1155</v>
      </c>
      <c r="B218" t="s">
        <v>1156</v>
      </c>
      <c r="C218" s="1">
        <v>15.34</v>
      </c>
      <c r="D218" s="5">
        <v>45630</v>
      </c>
      <c r="E218" t="s">
        <v>21</v>
      </c>
      <c r="F218" t="s">
        <v>33</v>
      </c>
      <c r="G218" s="16" t="s">
        <v>1159</v>
      </c>
      <c r="H218" s="1"/>
      <c r="J218"/>
      <c r="AC218" s="5">
        <v>45294</v>
      </c>
      <c r="AD218" t="s">
        <v>14543</v>
      </c>
      <c r="AE218" t="s">
        <v>475</v>
      </c>
      <c r="AF218">
        <f>MONTH(Table1[[#This Row],[Date Sent]])</f>
        <v>1</v>
      </c>
      <c r="AG218">
        <f>YEAR(Table1[[#This Row],[Date Sent]])</f>
        <v>2024</v>
      </c>
      <c r="AH218"/>
    </row>
    <row r="219" spans="1:34" x14ac:dyDescent="0.2">
      <c r="A219" t="s">
        <v>1155</v>
      </c>
      <c r="B219" t="s">
        <v>1156</v>
      </c>
      <c r="C219" s="1">
        <v>119.87</v>
      </c>
      <c r="D219" s="5">
        <v>45637</v>
      </c>
      <c r="E219" t="s">
        <v>21</v>
      </c>
      <c r="F219" t="s">
        <v>9</v>
      </c>
      <c r="G219" s="16" t="s">
        <v>1160</v>
      </c>
      <c r="H219" s="1"/>
      <c r="J219"/>
      <c r="AC219" s="5">
        <v>45294</v>
      </c>
      <c r="AD219" t="s">
        <v>14543</v>
      </c>
      <c r="AE219" t="s">
        <v>475</v>
      </c>
      <c r="AF219">
        <f>MONTH(Table1[[#This Row],[Date Sent]])</f>
        <v>1</v>
      </c>
      <c r="AG219">
        <f>YEAR(Table1[[#This Row],[Date Sent]])</f>
        <v>2024</v>
      </c>
      <c r="AH219"/>
    </row>
    <row r="220" spans="1:34" x14ac:dyDescent="0.2">
      <c r="A220" t="s">
        <v>1155</v>
      </c>
      <c r="B220" t="s">
        <v>1156</v>
      </c>
      <c r="C220" s="1">
        <v>109.75</v>
      </c>
      <c r="D220" s="5">
        <v>45637</v>
      </c>
      <c r="E220" t="s">
        <v>21</v>
      </c>
      <c r="F220" t="s">
        <v>9</v>
      </c>
      <c r="G220" s="16" t="s">
        <v>1002</v>
      </c>
      <c r="H220" s="1"/>
      <c r="J220"/>
      <c r="AC220" s="5">
        <v>45294</v>
      </c>
      <c r="AD220" t="s">
        <v>14543</v>
      </c>
      <c r="AE220" t="s">
        <v>475</v>
      </c>
      <c r="AF220">
        <f>MONTH(Table1[[#This Row],[Date Sent]])</f>
        <v>1</v>
      </c>
      <c r="AG220">
        <f>YEAR(Table1[[#This Row],[Date Sent]])</f>
        <v>2024</v>
      </c>
      <c r="AH220"/>
    </row>
    <row r="221" spans="1:34" x14ac:dyDescent="0.2">
      <c r="A221" t="s">
        <v>1155</v>
      </c>
      <c r="B221" t="s">
        <v>1156</v>
      </c>
      <c r="C221" s="1">
        <v>235.92</v>
      </c>
      <c r="D221" s="5">
        <v>45638</v>
      </c>
      <c r="E221" t="s">
        <v>21</v>
      </c>
      <c r="F221" t="s">
        <v>33</v>
      </c>
      <c r="G221" s="16" t="s">
        <v>1161</v>
      </c>
      <c r="H221" s="1"/>
      <c r="J221"/>
      <c r="AC221" s="5">
        <v>45294</v>
      </c>
      <c r="AD221" t="s">
        <v>14543</v>
      </c>
      <c r="AE221" t="s">
        <v>475</v>
      </c>
      <c r="AF221">
        <f>MONTH(Table1[[#This Row],[Date Sent]])</f>
        <v>1</v>
      </c>
      <c r="AG221">
        <f>YEAR(Table1[[#This Row],[Date Sent]])</f>
        <v>2024</v>
      </c>
      <c r="AH221"/>
    </row>
    <row r="222" spans="1:34" x14ac:dyDescent="0.2">
      <c r="A222" t="s">
        <v>1155</v>
      </c>
      <c r="B222" t="s">
        <v>1156</v>
      </c>
      <c r="C222" s="1">
        <v>240.68</v>
      </c>
      <c r="D222" s="5">
        <v>45638</v>
      </c>
      <c r="E222" t="s">
        <v>21</v>
      </c>
      <c r="F222" t="s">
        <v>15</v>
      </c>
      <c r="G222" s="16" t="s">
        <v>1162</v>
      </c>
      <c r="H222" s="1"/>
      <c r="J222"/>
      <c r="AC222" s="5">
        <v>45294</v>
      </c>
      <c r="AD222" t="s">
        <v>14543</v>
      </c>
      <c r="AE222" t="s">
        <v>475</v>
      </c>
      <c r="AF222">
        <f>MONTH(Table1[[#This Row],[Date Sent]])</f>
        <v>1</v>
      </c>
      <c r="AG222">
        <f>YEAR(Table1[[#This Row],[Date Sent]])</f>
        <v>2024</v>
      </c>
      <c r="AH222"/>
    </row>
    <row r="223" spans="1:34" x14ac:dyDescent="0.2">
      <c r="A223" t="s">
        <v>1155</v>
      </c>
      <c r="B223" t="s">
        <v>1156</v>
      </c>
      <c r="C223" s="1">
        <v>59.23</v>
      </c>
      <c r="D223" s="5">
        <v>45652</v>
      </c>
      <c r="E223" t="s">
        <v>21</v>
      </c>
      <c r="F223" t="s">
        <v>17</v>
      </c>
      <c r="G223" s="16" t="s">
        <v>1163</v>
      </c>
      <c r="H223" s="1"/>
      <c r="J223"/>
      <c r="AC223" s="5">
        <v>45294</v>
      </c>
      <c r="AD223" t="s">
        <v>14543</v>
      </c>
      <c r="AE223" t="s">
        <v>475</v>
      </c>
      <c r="AF223">
        <f>MONTH(Table1[[#This Row],[Date Sent]])</f>
        <v>1</v>
      </c>
      <c r="AG223">
        <f>YEAR(Table1[[#This Row],[Date Sent]])</f>
        <v>2024</v>
      </c>
      <c r="AH223"/>
    </row>
    <row r="224" spans="1:34" x14ac:dyDescent="0.2">
      <c r="A224" t="s">
        <v>316</v>
      </c>
      <c r="B224" t="s">
        <v>1164</v>
      </c>
      <c r="C224" s="1">
        <v>171</v>
      </c>
      <c r="D224" s="5">
        <v>45280</v>
      </c>
      <c r="E224" t="s">
        <v>21</v>
      </c>
      <c r="F224" t="s">
        <v>33</v>
      </c>
      <c r="G224" s="16" t="s">
        <v>1165</v>
      </c>
      <c r="H224" s="1"/>
      <c r="J224"/>
      <c r="AC224" s="5">
        <v>45314</v>
      </c>
      <c r="AD224" t="s">
        <v>13264</v>
      </c>
      <c r="AE224" t="s">
        <v>174</v>
      </c>
      <c r="AF224">
        <f>MONTH(Table1[[#This Row],[Date Sent]])</f>
        <v>1</v>
      </c>
      <c r="AG224">
        <f>YEAR(Table1[[#This Row],[Date Sent]])</f>
        <v>2024</v>
      </c>
      <c r="AH224"/>
    </row>
    <row r="225" spans="1:34" x14ac:dyDescent="0.2">
      <c r="A225" t="s">
        <v>316</v>
      </c>
      <c r="B225" t="s">
        <v>1164</v>
      </c>
      <c r="C225" s="1">
        <v>179.11</v>
      </c>
      <c r="D225" s="5">
        <v>45287</v>
      </c>
      <c r="E225" t="s">
        <v>21</v>
      </c>
      <c r="F225" t="s">
        <v>33</v>
      </c>
      <c r="G225" s="16" t="s">
        <v>1165</v>
      </c>
      <c r="H225" s="1"/>
      <c r="J225"/>
      <c r="AC225" s="5">
        <v>45314</v>
      </c>
      <c r="AD225" t="s">
        <v>13264</v>
      </c>
      <c r="AE225" t="s">
        <v>174</v>
      </c>
      <c r="AF225">
        <f>MONTH(Table1[[#This Row],[Date Sent]])</f>
        <v>1</v>
      </c>
      <c r="AG225">
        <f>YEAR(Table1[[#This Row],[Date Sent]])</f>
        <v>2024</v>
      </c>
      <c r="AH225"/>
    </row>
    <row r="226" spans="1:34" x14ac:dyDescent="0.2">
      <c r="A226" t="s">
        <v>316</v>
      </c>
      <c r="B226" t="s">
        <v>1164</v>
      </c>
      <c r="C226" s="1">
        <v>160.69</v>
      </c>
      <c r="D226" s="5">
        <v>45288</v>
      </c>
      <c r="E226" t="s">
        <v>20</v>
      </c>
      <c r="F226" t="s">
        <v>39</v>
      </c>
      <c r="G226" s="16" t="s">
        <v>1166</v>
      </c>
      <c r="H226" s="1"/>
      <c r="J226"/>
      <c r="AC226" s="5">
        <v>45314</v>
      </c>
      <c r="AD226" t="s">
        <v>13264</v>
      </c>
      <c r="AE226" t="s">
        <v>174</v>
      </c>
      <c r="AF226">
        <f>MONTH(Table1[[#This Row],[Date Sent]])</f>
        <v>1</v>
      </c>
      <c r="AG226">
        <f>YEAR(Table1[[#This Row],[Date Sent]])</f>
        <v>2024</v>
      </c>
      <c r="AH226"/>
    </row>
    <row r="227" spans="1:34" x14ac:dyDescent="0.2">
      <c r="A227" t="s">
        <v>316</v>
      </c>
      <c r="B227" t="s">
        <v>1164</v>
      </c>
      <c r="C227" s="1">
        <v>213.24</v>
      </c>
      <c r="D227" s="5">
        <v>45288</v>
      </c>
      <c r="E227" t="s">
        <v>33</v>
      </c>
      <c r="F227" t="s">
        <v>25</v>
      </c>
      <c r="G227" s="16" t="s">
        <v>1167</v>
      </c>
      <c r="H227" s="1"/>
      <c r="J227"/>
      <c r="AC227" s="5">
        <v>45314</v>
      </c>
      <c r="AD227" t="s">
        <v>13264</v>
      </c>
      <c r="AE227" t="s">
        <v>174</v>
      </c>
      <c r="AF227">
        <f>MONTH(Table1[[#This Row],[Date Sent]])</f>
        <v>1</v>
      </c>
      <c r="AG227">
        <f>YEAR(Table1[[#This Row],[Date Sent]])</f>
        <v>2024</v>
      </c>
      <c r="AH227"/>
    </row>
    <row r="228" spans="1:34" x14ac:dyDescent="0.2">
      <c r="A228" t="s">
        <v>316</v>
      </c>
      <c r="B228" t="s">
        <v>1164</v>
      </c>
      <c r="C228" s="1">
        <v>140.22</v>
      </c>
      <c r="D228" s="5">
        <v>45288</v>
      </c>
      <c r="E228" t="s">
        <v>21</v>
      </c>
      <c r="F228" t="s">
        <v>15</v>
      </c>
      <c r="G228" s="16" t="s">
        <v>1168</v>
      </c>
      <c r="H228" s="1"/>
      <c r="J228"/>
      <c r="AC228" s="5">
        <v>45314</v>
      </c>
      <c r="AD228" t="s">
        <v>13264</v>
      </c>
      <c r="AE228" t="s">
        <v>174</v>
      </c>
      <c r="AF228">
        <f>MONTH(Table1[[#This Row],[Date Sent]])</f>
        <v>1</v>
      </c>
      <c r="AG228">
        <f>YEAR(Table1[[#This Row],[Date Sent]])</f>
        <v>2024</v>
      </c>
      <c r="AH228"/>
    </row>
    <row r="229" spans="1:34" x14ac:dyDescent="0.2">
      <c r="A229" t="s">
        <v>316</v>
      </c>
      <c r="B229" t="s">
        <v>1164</v>
      </c>
      <c r="C229" s="1">
        <v>58.38</v>
      </c>
      <c r="D229" s="5">
        <v>45302</v>
      </c>
      <c r="E229" t="s">
        <v>21</v>
      </c>
      <c r="F229" t="s">
        <v>33</v>
      </c>
      <c r="G229" s="16" t="s">
        <v>1169</v>
      </c>
      <c r="H229" s="1"/>
      <c r="J229"/>
      <c r="AC229" s="5">
        <v>45314</v>
      </c>
      <c r="AD229" t="s">
        <v>13264</v>
      </c>
      <c r="AE229" t="s">
        <v>174</v>
      </c>
      <c r="AF229">
        <f>MONTH(Table1[[#This Row],[Date Sent]])</f>
        <v>1</v>
      </c>
      <c r="AG229">
        <f>YEAR(Table1[[#This Row],[Date Sent]])</f>
        <v>2024</v>
      </c>
      <c r="AH229"/>
    </row>
    <row r="230" spans="1:34" x14ac:dyDescent="0.2">
      <c r="A230" t="s">
        <v>316</v>
      </c>
      <c r="B230" t="s">
        <v>1164</v>
      </c>
      <c r="C230" s="1">
        <v>64.94</v>
      </c>
      <c r="D230" s="5">
        <v>45307</v>
      </c>
      <c r="E230" t="s">
        <v>21</v>
      </c>
      <c r="F230" t="s">
        <v>16</v>
      </c>
      <c r="G230" s="16" t="s">
        <v>1170</v>
      </c>
      <c r="H230" s="1"/>
      <c r="J230"/>
      <c r="AC230" s="5">
        <v>45314</v>
      </c>
      <c r="AD230" t="s">
        <v>13264</v>
      </c>
      <c r="AE230" t="s">
        <v>174</v>
      </c>
      <c r="AF230">
        <f>MONTH(Table1[[#This Row],[Date Sent]])</f>
        <v>1</v>
      </c>
      <c r="AG230">
        <f>YEAR(Table1[[#This Row],[Date Sent]])</f>
        <v>2024</v>
      </c>
      <c r="AH230"/>
    </row>
    <row r="231" spans="1:34" x14ac:dyDescent="0.2">
      <c r="A231" t="s">
        <v>158</v>
      </c>
      <c r="B231" t="s">
        <v>1171</v>
      </c>
      <c r="C231" s="1">
        <v>38.81</v>
      </c>
      <c r="D231" s="5">
        <v>45281</v>
      </c>
      <c r="E231" t="s">
        <v>20</v>
      </c>
      <c r="F231" t="s">
        <v>39</v>
      </c>
      <c r="G231" s="16" t="s">
        <v>1172</v>
      </c>
      <c r="H231" s="1"/>
      <c r="J231"/>
      <c r="AC231" s="5">
        <v>45314</v>
      </c>
      <c r="AD231" t="s">
        <v>11649</v>
      </c>
      <c r="AE231" t="s">
        <v>11649</v>
      </c>
      <c r="AF231">
        <f>MONTH(Table1[[#This Row],[Date Sent]])</f>
        <v>1</v>
      </c>
      <c r="AG231">
        <f>YEAR(Table1[[#This Row],[Date Sent]])</f>
        <v>2024</v>
      </c>
      <c r="AH231"/>
    </row>
    <row r="232" spans="1:34" x14ac:dyDescent="0.2">
      <c r="A232" t="s">
        <v>158</v>
      </c>
      <c r="B232" t="s">
        <v>1171</v>
      </c>
      <c r="C232" s="1">
        <v>43.96</v>
      </c>
      <c r="D232" s="5">
        <v>45283</v>
      </c>
      <c r="E232" t="s">
        <v>21</v>
      </c>
      <c r="F232" t="s">
        <v>9</v>
      </c>
      <c r="G232" s="16" t="s">
        <v>1173</v>
      </c>
      <c r="H232" s="1"/>
      <c r="J232"/>
      <c r="AC232" s="5">
        <v>45314</v>
      </c>
      <c r="AD232" t="s">
        <v>11649</v>
      </c>
      <c r="AE232" t="s">
        <v>11649</v>
      </c>
      <c r="AF232">
        <f>MONTH(Table1[[#This Row],[Date Sent]])</f>
        <v>1</v>
      </c>
      <c r="AG232">
        <f>YEAR(Table1[[#This Row],[Date Sent]])</f>
        <v>2024</v>
      </c>
      <c r="AH232"/>
    </row>
    <row r="233" spans="1:34" x14ac:dyDescent="0.2">
      <c r="A233" t="s">
        <v>158</v>
      </c>
      <c r="B233" t="s">
        <v>1171</v>
      </c>
      <c r="C233" s="1">
        <v>4.3099999999999996</v>
      </c>
      <c r="D233" s="5">
        <v>45286</v>
      </c>
      <c r="E233" t="s">
        <v>8</v>
      </c>
      <c r="F233" t="s">
        <v>39</v>
      </c>
      <c r="G233" s="16" t="s">
        <v>1174</v>
      </c>
      <c r="H233" s="1"/>
      <c r="J233"/>
      <c r="AC233" s="5">
        <v>45314</v>
      </c>
      <c r="AD233" t="s">
        <v>11649</v>
      </c>
      <c r="AE233" t="s">
        <v>11649</v>
      </c>
      <c r="AF233">
        <f>MONTH(Table1[[#This Row],[Date Sent]])</f>
        <v>1</v>
      </c>
      <c r="AG233">
        <f>YEAR(Table1[[#This Row],[Date Sent]])</f>
        <v>2024</v>
      </c>
      <c r="AH233"/>
    </row>
    <row r="234" spans="1:34" x14ac:dyDescent="0.2">
      <c r="A234" t="s">
        <v>158</v>
      </c>
      <c r="B234" t="s">
        <v>1171</v>
      </c>
      <c r="C234" s="1">
        <v>22.46</v>
      </c>
      <c r="D234" s="5">
        <v>45287</v>
      </c>
      <c r="E234" t="s">
        <v>21</v>
      </c>
      <c r="F234" t="s">
        <v>15</v>
      </c>
      <c r="G234" s="16" t="s">
        <v>1175</v>
      </c>
      <c r="H234" s="1"/>
      <c r="J234"/>
      <c r="AC234" s="5">
        <v>45314</v>
      </c>
      <c r="AD234" t="s">
        <v>11649</v>
      </c>
      <c r="AE234" t="s">
        <v>11649</v>
      </c>
      <c r="AF234">
        <f>MONTH(Table1[[#This Row],[Date Sent]])</f>
        <v>1</v>
      </c>
      <c r="AG234">
        <f>YEAR(Table1[[#This Row],[Date Sent]])</f>
        <v>2024</v>
      </c>
      <c r="AH234"/>
    </row>
    <row r="235" spans="1:34" x14ac:dyDescent="0.2">
      <c r="A235" t="s">
        <v>158</v>
      </c>
      <c r="B235" t="s">
        <v>1171</v>
      </c>
      <c r="C235" s="1">
        <v>184.47</v>
      </c>
      <c r="D235" s="5">
        <v>45287</v>
      </c>
      <c r="E235" t="s">
        <v>21</v>
      </c>
      <c r="F235" t="s">
        <v>33</v>
      </c>
      <c r="G235" s="16" t="s">
        <v>1176</v>
      </c>
      <c r="H235" s="1"/>
      <c r="J235"/>
      <c r="AC235" s="5">
        <v>45314</v>
      </c>
      <c r="AD235" t="s">
        <v>11649</v>
      </c>
      <c r="AE235" t="s">
        <v>11649</v>
      </c>
      <c r="AF235">
        <f>MONTH(Table1[[#This Row],[Date Sent]])</f>
        <v>1</v>
      </c>
      <c r="AG235">
        <f>YEAR(Table1[[#This Row],[Date Sent]])</f>
        <v>2024</v>
      </c>
      <c r="AH235"/>
    </row>
    <row r="236" spans="1:34" x14ac:dyDescent="0.2">
      <c r="A236" t="s">
        <v>158</v>
      </c>
      <c r="B236" t="s">
        <v>1171</v>
      </c>
      <c r="C236" s="1">
        <v>12.82</v>
      </c>
      <c r="D236" s="5">
        <v>45301</v>
      </c>
      <c r="E236" t="s">
        <v>21</v>
      </c>
      <c r="F236" t="s">
        <v>17</v>
      </c>
      <c r="G236" s="16" t="s">
        <v>1177</v>
      </c>
      <c r="H236" s="1"/>
      <c r="J236"/>
      <c r="AC236" s="5">
        <v>45314</v>
      </c>
      <c r="AD236" t="s">
        <v>11649</v>
      </c>
      <c r="AE236" t="s">
        <v>11649</v>
      </c>
      <c r="AF236">
        <f>MONTH(Table1[[#This Row],[Date Sent]])</f>
        <v>1</v>
      </c>
      <c r="AG236">
        <f>YEAR(Table1[[#This Row],[Date Sent]])</f>
        <v>2024</v>
      </c>
      <c r="AH236"/>
    </row>
    <row r="237" spans="1:34" x14ac:dyDescent="0.2">
      <c r="A237" t="s">
        <v>158</v>
      </c>
      <c r="B237" t="s">
        <v>1171</v>
      </c>
      <c r="C237" s="1">
        <v>44.74</v>
      </c>
      <c r="D237" s="5">
        <v>45302</v>
      </c>
      <c r="E237" t="s">
        <v>21</v>
      </c>
      <c r="F237" t="s">
        <v>15</v>
      </c>
      <c r="G237" s="16" t="s">
        <v>1178</v>
      </c>
      <c r="H237" s="1"/>
      <c r="J237"/>
      <c r="AC237" s="5">
        <v>45314</v>
      </c>
      <c r="AD237" t="s">
        <v>11649</v>
      </c>
      <c r="AE237" t="s">
        <v>11649</v>
      </c>
      <c r="AF237">
        <f>MONTH(Table1[[#This Row],[Date Sent]])</f>
        <v>1</v>
      </c>
      <c r="AG237">
        <f>YEAR(Table1[[#This Row],[Date Sent]])</f>
        <v>2024</v>
      </c>
      <c r="AH237"/>
    </row>
    <row r="238" spans="1:34" x14ac:dyDescent="0.2">
      <c r="A238" t="s">
        <v>158</v>
      </c>
      <c r="B238" t="s">
        <v>1171</v>
      </c>
      <c r="C238" s="1">
        <v>5.34</v>
      </c>
      <c r="D238" s="5">
        <v>45306</v>
      </c>
      <c r="E238" t="s">
        <v>21</v>
      </c>
      <c r="F238" t="s">
        <v>16</v>
      </c>
      <c r="G238" s="16" t="s">
        <v>1179</v>
      </c>
      <c r="H238" s="1"/>
      <c r="J238"/>
      <c r="AC238" s="5">
        <v>45314</v>
      </c>
      <c r="AD238" t="s">
        <v>11649</v>
      </c>
      <c r="AE238" t="s">
        <v>11649</v>
      </c>
      <c r="AF238">
        <f>MONTH(Table1[[#This Row],[Date Sent]])</f>
        <v>1</v>
      </c>
      <c r="AG238">
        <f>YEAR(Table1[[#This Row],[Date Sent]])</f>
        <v>2024</v>
      </c>
      <c r="AH238"/>
    </row>
    <row r="239" spans="1:34" x14ac:dyDescent="0.2">
      <c r="A239" t="s">
        <v>112</v>
      </c>
      <c r="B239" t="s">
        <v>1180</v>
      </c>
      <c r="C239" s="1">
        <v>15.14</v>
      </c>
      <c r="D239" s="5">
        <v>45278</v>
      </c>
      <c r="E239" t="s">
        <v>19</v>
      </c>
      <c r="F239" t="s">
        <v>16</v>
      </c>
      <c r="G239" s="16" t="s">
        <v>1181</v>
      </c>
      <c r="H239" s="1"/>
      <c r="J239"/>
      <c r="AC239" s="5">
        <v>45288</v>
      </c>
      <c r="AD239" t="s">
        <v>11649</v>
      </c>
      <c r="AE239" t="s">
        <v>11649</v>
      </c>
      <c r="AF239">
        <f>MONTH(Table1[[#This Row],[Date Sent]])</f>
        <v>12</v>
      </c>
      <c r="AG239">
        <f>YEAR(Table1[[#This Row],[Date Sent]])</f>
        <v>2023</v>
      </c>
      <c r="AH239"/>
    </row>
    <row r="240" spans="1:34" x14ac:dyDescent="0.2">
      <c r="A240" t="s">
        <v>112</v>
      </c>
      <c r="B240" t="s">
        <v>1180</v>
      </c>
      <c r="C240" s="1">
        <v>68.989999999999995</v>
      </c>
      <c r="D240" s="5">
        <v>45279</v>
      </c>
      <c r="E240" t="s">
        <v>21</v>
      </c>
      <c r="F240" t="s">
        <v>33</v>
      </c>
      <c r="G240" s="16" t="s">
        <v>1182</v>
      </c>
      <c r="H240" s="1"/>
      <c r="J240"/>
      <c r="AC240" s="5">
        <v>45288</v>
      </c>
      <c r="AD240" t="s">
        <v>11649</v>
      </c>
      <c r="AE240" t="s">
        <v>11649</v>
      </c>
      <c r="AF240">
        <f>MONTH(Table1[[#This Row],[Date Sent]])</f>
        <v>12</v>
      </c>
      <c r="AG240">
        <f>YEAR(Table1[[#This Row],[Date Sent]])</f>
        <v>2023</v>
      </c>
      <c r="AH240"/>
    </row>
    <row r="241" spans="1:34" x14ac:dyDescent="0.2">
      <c r="A241" t="s">
        <v>112</v>
      </c>
      <c r="B241" t="s">
        <v>1180</v>
      </c>
      <c r="C241" s="1">
        <v>263.33999999999997</v>
      </c>
      <c r="D241" s="5">
        <v>45280</v>
      </c>
      <c r="E241" t="s">
        <v>21</v>
      </c>
      <c r="F241" t="s">
        <v>39</v>
      </c>
      <c r="G241" s="16" t="s">
        <v>1183</v>
      </c>
      <c r="H241" s="1"/>
      <c r="J241"/>
      <c r="AC241" s="5">
        <v>45288</v>
      </c>
      <c r="AD241" t="s">
        <v>11649</v>
      </c>
      <c r="AE241" t="s">
        <v>11649</v>
      </c>
      <c r="AF241">
        <f>MONTH(Table1[[#This Row],[Date Sent]])</f>
        <v>12</v>
      </c>
      <c r="AG241">
        <f>YEAR(Table1[[#This Row],[Date Sent]])</f>
        <v>2023</v>
      </c>
      <c r="AH241"/>
    </row>
    <row r="242" spans="1:34" x14ac:dyDescent="0.2">
      <c r="A242" t="s">
        <v>112</v>
      </c>
      <c r="B242" t="s">
        <v>1184</v>
      </c>
      <c r="C242" s="17">
        <v>28.11</v>
      </c>
      <c r="D242" s="4">
        <v>45301</v>
      </c>
      <c r="E242" s="3" t="s">
        <v>6</v>
      </c>
      <c r="F242" s="3" t="s">
        <v>14</v>
      </c>
      <c r="G242" s="3" t="s">
        <v>1185</v>
      </c>
      <c r="H242" s="1"/>
      <c r="J242"/>
      <c r="AC242" s="5">
        <v>45288</v>
      </c>
      <c r="AD242" t="s">
        <v>11649</v>
      </c>
      <c r="AE242" t="s">
        <v>11649</v>
      </c>
      <c r="AF242">
        <f>MONTH(Table1[[#This Row],[Date Sent]])</f>
        <v>12</v>
      </c>
      <c r="AG242">
        <f>YEAR(Table1[[#This Row],[Date Sent]])</f>
        <v>2023</v>
      </c>
      <c r="AH242"/>
    </row>
    <row r="243" spans="1:34" x14ac:dyDescent="0.2">
      <c r="A243" t="s">
        <v>112</v>
      </c>
      <c r="B243" t="s">
        <v>1184</v>
      </c>
      <c r="C243" s="17">
        <v>133.11000000000001</v>
      </c>
      <c r="D243" s="4">
        <v>45311</v>
      </c>
      <c r="E243" s="3" t="s">
        <v>21</v>
      </c>
      <c r="F243" s="3" t="s">
        <v>33</v>
      </c>
      <c r="G243" s="3" t="s">
        <v>1186</v>
      </c>
      <c r="H243" s="1"/>
      <c r="J243"/>
      <c r="AC243" s="5">
        <v>45288</v>
      </c>
      <c r="AD243" t="s">
        <v>11649</v>
      </c>
      <c r="AE243" t="s">
        <v>11649</v>
      </c>
      <c r="AF243">
        <f>MONTH(Table1[[#This Row],[Date Sent]])</f>
        <v>12</v>
      </c>
      <c r="AG243">
        <f>YEAR(Table1[[#This Row],[Date Sent]])</f>
        <v>2023</v>
      </c>
      <c r="AH243"/>
    </row>
    <row r="244" spans="1:34" x14ac:dyDescent="0.2">
      <c r="A244" t="s">
        <v>331</v>
      </c>
      <c r="B244" t="s">
        <v>1187</v>
      </c>
      <c r="C244" s="1">
        <v>166.42</v>
      </c>
      <c r="D244" s="5">
        <v>45284</v>
      </c>
      <c r="E244" t="s">
        <v>21</v>
      </c>
      <c r="F244" t="s">
        <v>33</v>
      </c>
      <c r="G244" s="16" t="s">
        <v>1188</v>
      </c>
      <c r="H244" s="1"/>
      <c r="J244"/>
      <c r="AC244" s="5">
        <v>45289</v>
      </c>
      <c r="AD244" t="s">
        <v>14544</v>
      </c>
      <c r="AE244" t="s">
        <v>182</v>
      </c>
      <c r="AF244">
        <f>MONTH(Table1[[#This Row],[Date Sent]])</f>
        <v>12</v>
      </c>
      <c r="AG244">
        <f>YEAR(Table1[[#This Row],[Date Sent]])</f>
        <v>2023</v>
      </c>
      <c r="AH244"/>
    </row>
    <row r="245" spans="1:34" x14ac:dyDescent="0.2">
      <c r="A245" t="s">
        <v>331</v>
      </c>
      <c r="B245" t="s">
        <v>1187</v>
      </c>
      <c r="C245" s="1">
        <v>95.92</v>
      </c>
      <c r="D245" s="5">
        <v>45286</v>
      </c>
      <c r="E245" t="s">
        <v>21</v>
      </c>
      <c r="F245" t="s">
        <v>33</v>
      </c>
      <c r="G245" s="16" t="s">
        <v>923</v>
      </c>
      <c r="H245" s="1"/>
      <c r="J245"/>
      <c r="AC245" s="5">
        <v>45289</v>
      </c>
      <c r="AD245" t="s">
        <v>14544</v>
      </c>
      <c r="AE245" t="s">
        <v>182</v>
      </c>
      <c r="AF245">
        <f>MONTH(Table1[[#This Row],[Date Sent]])</f>
        <v>12</v>
      </c>
      <c r="AG245">
        <f>YEAR(Table1[[#This Row],[Date Sent]])</f>
        <v>2023</v>
      </c>
      <c r="AH245"/>
    </row>
    <row r="246" spans="1:34" x14ac:dyDescent="0.2">
      <c r="A246" t="s">
        <v>331</v>
      </c>
      <c r="B246" t="s">
        <v>1189</v>
      </c>
      <c r="C246" s="1">
        <v>290</v>
      </c>
      <c r="D246" s="5">
        <v>45290</v>
      </c>
      <c r="E246" t="s">
        <v>23</v>
      </c>
      <c r="F246" t="s">
        <v>20</v>
      </c>
      <c r="G246" s="16" t="s">
        <v>1190</v>
      </c>
      <c r="H246" s="1"/>
      <c r="J246"/>
      <c r="AC246" s="5">
        <v>45309</v>
      </c>
      <c r="AD246" t="s">
        <v>14544</v>
      </c>
      <c r="AE246" t="s">
        <v>182</v>
      </c>
      <c r="AF246">
        <f>MONTH(Table1[[#This Row],[Date Sent]])</f>
        <v>1</v>
      </c>
      <c r="AG246">
        <f>YEAR(Table1[[#This Row],[Date Sent]])</f>
        <v>2024</v>
      </c>
      <c r="AH246"/>
    </row>
    <row r="247" spans="1:34" x14ac:dyDescent="0.2">
      <c r="A247" t="s">
        <v>331</v>
      </c>
      <c r="B247" t="s">
        <v>1189</v>
      </c>
      <c r="C247" s="1">
        <v>808.47</v>
      </c>
      <c r="D247" s="5">
        <v>45296</v>
      </c>
      <c r="E247" t="s">
        <v>23</v>
      </c>
      <c r="F247" t="s">
        <v>20</v>
      </c>
      <c r="G247" s="16" t="s">
        <v>1190</v>
      </c>
      <c r="H247" s="1"/>
      <c r="J247"/>
      <c r="AC247" s="5">
        <v>45309</v>
      </c>
      <c r="AD247" t="s">
        <v>14544</v>
      </c>
      <c r="AE247" t="s">
        <v>182</v>
      </c>
      <c r="AF247">
        <f>MONTH(Table1[[#This Row],[Date Sent]])</f>
        <v>1</v>
      </c>
      <c r="AG247">
        <f>YEAR(Table1[[#This Row],[Date Sent]])</f>
        <v>2024</v>
      </c>
      <c r="AH247"/>
    </row>
    <row r="248" spans="1:34" x14ac:dyDescent="0.2">
      <c r="A248" t="s">
        <v>331</v>
      </c>
      <c r="B248" t="s">
        <v>1189</v>
      </c>
      <c r="C248" s="1">
        <v>-175</v>
      </c>
      <c r="D248" s="5">
        <v>45297</v>
      </c>
      <c r="E248" t="s">
        <v>23</v>
      </c>
      <c r="F248" t="s">
        <v>20</v>
      </c>
      <c r="G248" s="16" t="s">
        <v>1191</v>
      </c>
      <c r="H248" s="1"/>
      <c r="J248"/>
      <c r="AC248" s="5">
        <v>45309</v>
      </c>
      <c r="AD248" t="s">
        <v>14544</v>
      </c>
      <c r="AE248" t="s">
        <v>182</v>
      </c>
      <c r="AF248">
        <f>MONTH(Table1[[#This Row],[Date Sent]])</f>
        <v>1</v>
      </c>
      <c r="AG248">
        <f>YEAR(Table1[[#This Row],[Date Sent]])</f>
        <v>2024</v>
      </c>
      <c r="AH248"/>
    </row>
    <row r="249" spans="1:34" x14ac:dyDescent="0.2">
      <c r="A249" t="s">
        <v>650</v>
      </c>
      <c r="B249" t="s">
        <v>1192</v>
      </c>
      <c r="C249" s="1">
        <v>95.58</v>
      </c>
      <c r="D249" s="5">
        <v>45281</v>
      </c>
      <c r="E249" t="s">
        <v>13</v>
      </c>
      <c r="F249" t="s">
        <v>1193</v>
      </c>
      <c r="G249" s="16" t="s">
        <v>1194</v>
      </c>
      <c r="H249" s="1"/>
      <c r="J249"/>
      <c r="AC249" s="5">
        <v>45320</v>
      </c>
      <c r="AD249" t="s">
        <v>11587</v>
      </c>
      <c r="AE249" t="s">
        <v>266</v>
      </c>
      <c r="AF249">
        <f>MONTH(Table1[[#This Row],[Date Sent]])</f>
        <v>1</v>
      </c>
      <c r="AG249">
        <f>YEAR(Table1[[#This Row],[Date Sent]])</f>
        <v>2024</v>
      </c>
      <c r="AH249"/>
    </row>
    <row r="250" spans="1:34" x14ac:dyDescent="0.2">
      <c r="A250" t="s">
        <v>650</v>
      </c>
      <c r="B250" t="s">
        <v>1192</v>
      </c>
      <c r="C250" s="1">
        <v>22.46</v>
      </c>
      <c r="D250" s="5">
        <v>45291</v>
      </c>
      <c r="E250" t="s">
        <v>30</v>
      </c>
      <c r="F250" t="s">
        <v>5</v>
      </c>
      <c r="G250" s="16" t="s">
        <v>1195</v>
      </c>
      <c r="H250" s="1"/>
      <c r="J250"/>
      <c r="AC250" s="5">
        <v>45320</v>
      </c>
      <c r="AD250" t="s">
        <v>11587</v>
      </c>
      <c r="AE250" t="s">
        <v>266</v>
      </c>
      <c r="AF250">
        <f>MONTH(Table1[[#This Row],[Date Sent]])</f>
        <v>1</v>
      </c>
      <c r="AG250">
        <f>YEAR(Table1[[#This Row],[Date Sent]])</f>
        <v>2024</v>
      </c>
      <c r="AH250"/>
    </row>
    <row r="251" spans="1:34" x14ac:dyDescent="0.2">
      <c r="A251" t="s">
        <v>650</v>
      </c>
      <c r="B251" t="s">
        <v>1192</v>
      </c>
      <c r="C251" s="1">
        <v>87.71</v>
      </c>
      <c r="D251" s="5">
        <v>45291</v>
      </c>
      <c r="E251" t="s">
        <v>25</v>
      </c>
      <c r="F251" t="s">
        <v>39</v>
      </c>
      <c r="G251" s="16" t="s">
        <v>1196</v>
      </c>
      <c r="H251" s="1"/>
      <c r="J251"/>
      <c r="AC251" s="5">
        <v>45320</v>
      </c>
      <c r="AD251" t="s">
        <v>11587</v>
      </c>
      <c r="AE251" t="s">
        <v>266</v>
      </c>
      <c r="AF251">
        <f>MONTH(Table1[[#This Row],[Date Sent]])</f>
        <v>1</v>
      </c>
      <c r="AG251">
        <f>YEAR(Table1[[#This Row],[Date Sent]])</f>
        <v>2024</v>
      </c>
      <c r="AH251"/>
    </row>
    <row r="252" spans="1:34" x14ac:dyDescent="0.2">
      <c r="A252" t="s">
        <v>650</v>
      </c>
      <c r="B252" t="s">
        <v>1192</v>
      </c>
      <c r="C252" s="1">
        <v>21.45</v>
      </c>
      <c r="D252" s="5">
        <v>45299</v>
      </c>
      <c r="E252" t="s">
        <v>29</v>
      </c>
      <c r="F252" t="s">
        <v>9</v>
      </c>
      <c r="G252" s="16" t="s">
        <v>1197</v>
      </c>
      <c r="H252" s="1"/>
      <c r="J252"/>
      <c r="AC252" s="5">
        <v>45320</v>
      </c>
      <c r="AD252" t="s">
        <v>11587</v>
      </c>
      <c r="AE252" t="s">
        <v>266</v>
      </c>
      <c r="AF252">
        <f>MONTH(Table1[[#This Row],[Date Sent]])</f>
        <v>1</v>
      </c>
      <c r="AG252">
        <f>YEAR(Table1[[#This Row],[Date Sent]])</f>
        <v>2024</v>
      </c>
      <c r="AH252"/>
    </row>
    <row r="253" spans="1:34" x14ac:dyDescent="0.2">
      <c r="A253" t="s">
        <v>650</v>
      </c>
      <c r="B253" t="s">
        <v>1192</v>
      </c>
      <c r="C253" s="1">
        <v>290.79000000000002</v>
      </c>
      <c r="D253" s="5">
        <v>45302</v>
      </c>
      <c r="E253" t="s">
        <v>29</v>
      </c>
      <c r="F253" t="s">
        <v>39</v>
      </c>
      <c r="G253" s="16" t="s">
        <v>1198</v>
      </c>
      <c r="H253" s="1"/>
      <c r="J253"/>
      <c r="AC253" s="5">
        <v>45320</v>
      </c>
      <c r="AD253" t="s">
        <v>11587</v>
      </c>
      <c r="AE253" t="s">
        <v>266</v>
      </c>
      <c r="AF253">
        <f>MONTH(Table1[[#This Row],[Date Sent]])</f>
        <v>1</v>
      </c>
      <c r="AG253">
        <f>YEAR(Table1[[#This Row],[Date Sent]])</f>
        <v>2024</v>
      </c>
      <c r="AH253"/>
    </row>
    <row r="254" spans="1:34" x14ac:dyDescent="0.2">
      <c r="A254" t="s">
        <v>650</v>
      </c>
      <c r="B254" t="s">
        <v>1192</v>
      </c>
      <c r="C254" s="1">
        <v>26.73</v>
      </c>
      <c r="D254" s="5">
        <v>45303</v>
      </c>
      <c r="E254" t="s">
        <v>13</v>
      </c>
      <c r="F254" t="s">
        <v>39</v>
      </c>
      <c r="G254" s="16" t="s">
        <v>1199</v>
      </c>
      <c r="H254" s="1"/>
      <c r="J254"/>
      <c r="AC254" s="5">
        <v>45320</v>
      </c>
      <c r="AD254" t="s">
        <v>11587</v>
      </c>
      <c r="AE254" t="s">
        <v>266</v>
      </c>
      <c r="AF254">
        <f>MONTH(Table1[[#This Row],[Date Sent]])</f>
        <v>1</v>
      </c>
      <c r="AG254">
        <f>YEAR(Table1[[#This Row],[Date Sent]])</f>
        <v>2024</v>
      </c>
      <c r="AH254"/>
    </row>
    <row r="255" spans="1:34" x14ac:dyDescent="0.2">
      <c r="A255" t="s">
        <v>650</v>
      </c>
      <c r="B255" t="s">
        <v>1192</v>
      </c>
      <c r="C255" s="1">
        <v>50.25</v>
      </c>
      <c r="D255" s="5">
        <v>45303</v>
      </c>
      <c r="E255" t="s">
        <v>13</v>
      </c>
      <c r="F255" t="s">
        <v>39</v>
      </c>
      <c r="G255" s="16" t="s">
        <v>1199</v>
      </c>
      <c r="H255" s="1"/>
      <c r="J255"/>
      <c r="AC255" s="5">
        <v>45320</v>
      </c>
      <c r="AD255" t="s">
        <v>11587</v>
      </c>
      <c r="AE255" t="s">
        <v>266</v>
      </c>
      <c r="AF255">
        <f>MONTH(Table1[[#This Row],[Date Sent]])</f>
        <v>1</v>
      </c>
      <c r="AG255">
        <f>YEAR(Table1[[#This Row],[Date Sent]])</f>
        <v>2024</v>
      </c>
      <c r="AH255"/>
    </row>
    <row r="256" spans="1:34" x14ac:dyDescent="0.2">
      <c r="A256" t="s">
        <v>650</v>
      </c>
      <c r="B256" t="s">
        <v>1192</v>
      </c>
      <c r="C256" s="1">
        <v>33.619999999999997</v>
      </c>
      <c r="D256" s="5">
        <v>45303</v>
      </c>
      <c r="E256" t="s">
        <v>29</v>
      </c>
      <c r="F256" t="s">
        <v>39</v>
      </c>
      <c r="G256" s="16" t="s">
        <v>1200</v>
      </c>
      <c r="H256" s="1"/>
      <c r="J256"/>
      <c r="AC256" s="5">
        <v>45320</v>
      </c>
      <c r="AD256" t="s">
        <v>11587</v>
      </c>
      <c r="AE256" t="s">
        <v>266</v>
      </c>
      <c r="AF256">
        <f>MONTH(Table1[[#This Row],[Date Sent]])</f>
        <v>1</v>
      </c>
      <c r="AG256">
        <f>YEAR(Table1[[#This Row],[Date Sent]])</f>
        <v>2024</v>
      </c>
      <c r="AH256"/>
    </row>
    <row r="257" spans="1:34" x14ac:dyDescent="0.2">
      <c r="A257" t="s">
        <v>650</v>
      </c>
      <c r="B257" t="s">
        <v>1192</v>
      </c>
      <c r="C257" s="1">
        <v>136.35</v>
      </c>
      <c r="D257" s="5">
        <v>45304</v>
      </c>
      <c r="E257" t="s">
        <v>25</v>
      </c>
      <c r="F257" t="s">
        <v>39</v>
      </c>
      <c r="G257" s="16" t="s">
        <v>1201</v>
      </c>
      <c r="H257" s="1"/>
      <c r="J257"/>
      <c r="AC257" s="5">
        <v>45320</v>
      </c>
      <c r="AD257" t="s">
        <v>11587</v>
      </c>
      <c r="AE257" t="s">
        <v>266</v>
      </c>
      <c r="AF257">
        <f>MONTH(Table1[[#This Row],[Date Sent]])</f>
        <v>1</v>
      </c>
      <c r="AG257">
        <f>YEAR(Table1[[#This Row],[Date Sent]])</f>
        <v>2024</v>
      </c>
      <c r="AH257"/>
    </row>
    <row r="258" spans="1:34" x14ac:dyDescent="0.2">
      <c r="A258" t="s">
        <v>650</v>
      </c>
      <c r="B258" t="s">
        <v>1192</v>
      </c>
      <c r="C258" s="1">
        <v>112.2</v>
      </c>
      <c r="D258" s="5">
        <v>45307</v>
      </c>
      <c r="E258" t="s">
        <v>29</v>
      </c>
      <c r="F258" t="s">
        <v>33</v>
      </c>
      <c r="G258" s="16" t="s">
        <v>1202</v>
      </c>
      <c r="H258" s="1"/>
      <c r="J258"/>
      <c r="AC258" s="5">
        <v>45320</v>
      </c>
      <c r="AD258" t="s">
        <v>11587</v>
      </c>
      <c r="AE258" t="s">
        <v>266</v>
      </c>
      <c r="AF258">
        <f>MONTH(Table1[[#This Row],[Date Sent]])</f>
        <v>1</v>
      </c>
      <c r="AG258">
        <f>YEAR(Table1[[#This Row],[Date Sent]])</f>
        <v>2024</v>
      </c>
      <c r="AH258"/>
    </row>
    <row r="259" spans="1:34" x14ac:dyDescent="0.2">
      <c r="A259" t="s">
        <v>650</v>
      </c>
      <c r="B259" t="s">
        <v>1192</v>
      </c>
      <c r="C259" s="1">
        <v>131.16</v>
      </c>
      <c r="D259" s="5">
        <v>45307</v>
      </c>
      <c r="E259" t="s">
        <v>13</v>
      </c>
      <c r="F259" t="s">
        <v>33</v>
      </c>
      <c r="G259" s="16" t="s">
        <v>1203</v>
      </c>
      <c r="H259" s="1"/>
      <c r="J259"/>
      <c r="AC259" s="5">
        <v>45320</v>
      </c>
      <c r="AD259" t="s">
        <v>11587</v>
      </c>
      <c r="AE259" t="s">
        <v>266</v>
      </c>
      <c r="AF259">
        <f>MONTH(Table1[[#This Row],[Date Sent]])</f>
        <v>1</v>
      </c>
      <c r="AG259">
        <f>YEAR(Table1[[#This Row],[Date Sent]])</f>
        <v>2024</v>
      </c>
      <c r="AH259"/>
    </row>
    <row r="260" spans="1:34" x14ac:dyDescent="0.2">
      <c r="A260" t="s">
        <v>482</v>
      </c>
      <c r="B260" t="s">
        <v>1204</v>
      </c>
      <c r="C260" s="1">
        <v>8.08</v>
      </c>
      <c r="D260" s="5">
        <v>45276</v>
      </c>
      <c r="E260" t="s">
        <v>13</v>
      </c>
      <c r="F260" t="s">
        <v>17</v>
      </c>
      <c r="G260" s="16" t="s">
        <v>1205</v>
      </c>
      <c r="H260" s="1"/>
      <c r="J260"/>
      <c r="AC260" s="5">
        <v>45288</v>
      </c>
      <c r="AD260" t="s">
        <v>13354</v>
      </c>
      <c r="AE260" t="s">
        <v>475</v>
      </c>
      <c r="AF260">
        <f>MONTH(Table1[[#This Row],[Date Sent]])</f>
        <v>12</v>
      </c>
      <c r="AG260">
        <f>YEAR(Table1[[#This Row],[Date Sent]])</f>
        <v>2023</v>
      </c>
      <c r="AH260"/>
    </row>
    <row r="261" spans="1:34" x14ac:dyDescent="0.2">
      <c r="A261" t="s">
        <v>482</v>
      </c>
      <c r="B261" t="s">
        <v>1206</v>
      </c>
      <c r="C261" s="1">
        <v>792.75</v>
      </c>
      <c r="D261" s="5">
        <v>45283</v>
      </c>
      <c r="E261" t="s">
        <v>13</v>
      </c>
      <c r="F261" t="s">
        <v>25</v>
      </c>
      <c r="G261" s="16" t="s">
        <v>1207</v>
      </c>
      <c r="H261" s="1"/>
      <c r="J261"/>
      <c r="AC261" s="5">
        <v>45288</v>
      </c>
      <c r="AD261" t="s">
        <v>13354</v>
      </c>
      <c r="AE261" t="s">
        <v>475</v>
      </c>
      <c r="AF261">
        <f>MONTH(Table1[[#This Row],[Date Sent]])</f>
        <v>12</v>
      </c>
      <c r="AG261">
        <f>YEAR(Table1[[#This Row],[Date Sent]])</f>
        <v>2023</v>
      </c>
      <c r="AH261"/>
    </row>
    <row r="262" spans="1:34" x14ac:dyDescent="0.2">
      <c r="A262" t="s">
        <v>482</v>
      </c>
      <c r="B262" t="s">
        <v>1206</v>
      </c>
      <c r="C262" s="1">
        <v>113.21</v>
      </c>
      <c r="D262" s="5">
        <v>45283</v>
      </c>
      <c r="E262" t="s">
        <v>13</v>
      </c>
      <c r="F262" t="s">
        <v>15</v>
      </c>
      <c r="G262" s="16" t="s">
        <v>1208</v>
      </c>
      <c r="H262" s="1"/>
      <c r="J262"/>
      <c r="AC262" s="5">
        <v>45288</v>
      </c>
      <c r="AD262" t="s">
        <v>13354</v>
      </c>
      <c r="AE262" t="s">
        <v>475</v>
      </c>
      <c r="AF262">
        <f>MONTH(Table1[[#This Row],[Date Sent]])</f>
        <v>12</v>
      </c>
      <c r="AG262">
        <f>YEAR(Table1[[#This Row],[Date Sent]])</f>
        <v>2023</v>
      </c>
      <c r="AH262"/>
    </row>
    <row r="263" spans="1:34" x14ac:dyDescent="0.2">
      <c r="A263" t="s">
        <v>482</v>
      </c>
      <c r="B263" t="s">
        <v>1206</v>
      </c>
      <c r="C263" s="1">
        <v>200.53</v>
      </c>
      <c r="D263" s="5">
        <v>45284</v>
      </c>
      <c r="E263" t="s">
        <v>13</v>
      </c>
      <c r="F263" t="s">
        <v>25</v>
      </c>
      <c r="G263" s="16" t="s">
        <v>1209</v>
      </c>
      <c r="H263" s="1"/>
      <c r="J263"/>
      <c r="AC263" s="5">
        <v>45288</v>
      </c>
      <c r="AD263" t="s">
        <v>13354</v>
      </c>
      <c r="AE263" t="s">
        <v>475</v>
      </c>
      <c r="AF263">
        <f>MONTH(Table1[[#This Row],[Date Sent]])</f>
        <v>12</v>
      </c>
      <c r="AG263">
        <f>YEAR(Table1[[#This Row],[Date Sent]])</f>
        <v>2023</v>
      </c>
      <c r="AH263"/>
    </row>
    <row r="264" spans="1:34" x14ac:dyDescent="0.2">
      <c r="A264" t="s">
        <v>482</v>
      </c>
      <c r="B264" t="s">
        <v>1210</v>
      </c>
      <c r="C264" s="1">
        <v>14.78</v>
      </c>
      <c r="D264" s="5">
        <v>45652</v>
      </c>
      <c r="E264" t="s">
        <v>31</v>
      </c>
      <c r="F264" t="s">
        <v>14</v>
      </c>
      <c r="G264" s="16" t="s">
        <v>1185</v>
      </c>
      <c r="H264" s="1"/>
      <c r="J264"/>
      <c r="AC264" s="5">
        <v>45294</v>
      </c>
      <c r="AD264" t="s">
        <v>13354</v>
      </c>
      <c r="AE264" t="s">
        <v>475</v>
      </c>
      <c r="AF264">
        <f>MONTH(Table1[[#This Row],[Date Sent]])</f>
        <v>1</v>
      </c>
      <c r="AG264">
        <f>YEAR(Table1[[#This Row],[Date Sent]])</f>
        <v>2024</v>
      </c>
      <c r="AH264"/>
    </row>
    <row r="265" spans="1:34" x14ac:dyDescent="0.2">
      <c r="A265" t="s">
        <v>482</v>
      </c>
      <c r="B265" t="s">
        <v>1210</v>
      </c>
      <c r="C265" s="1">
        <v>87.11</v>
      </c>
      <c r="D265" s="5">
        <v>45652</v>
      </c>
      <c r="E265" t="s">
        <v>13</v>
      </c>
      <c r="F265" t="s">
        <v>33</v>
      </c>
      <c r="G265" s="16" t="s">
        <v>1211</v>
      </c>
      <c r="H265" s="1"/>
      <c r="J265"/>
      <c r="AC265" s="5">
        <v>45294</v>
      </c>
      <c r="AD265" t="s">
        <v>13354</v>
      </c>
      <c r="AE265" t="s">
        <v>475</v>
      </c>
      <c r="AF265">
        <f>MONTH(Table1[[#This Row],[Date Sent]])</f>
        <v>1</v>
      </c>
      <c r="AG265">
        <f>YEAR(Table1[[#This Row],[Date Sent]])</f>
        <v>2024</v>
      </c>
      <c r="AH265"/>
    </row>
    <row r="266" spans="1:34" x14ac:dyDescent="0.2">
      <c r="A266" t="s">
        <v>482</v>
      </c>
      <c r="B266" t="s">
        <v>1210</v>
      </c>
      <c r="C266" s="1">
        <v>314.7</v>
      </c>
      <c r="D266" s="5">
        <v>45653</v>
      </c>
      <c r="E266" t="s">
        <v>13</v>
      </c>
      <c r="F266" t="s">
        <v>49</v>
      </c>
      <c r="G266" s="16" t="s">
        <v>1212</v>
      </c>
      <c r="H266" s="1"/>
      <c r="J266"/>
      <c r="AC266" s="5">
        <v>45294</v>
      </c>
      <c r="AD266" t="s">
        <v>13354</v>
      </c>
      <c r="AE266" t="s">
        <v>475</v>
      </c>
      <c r="AF266">
        <f>MONTH(Table1[[#This Row],[Date Sent]])</f>
        <v>1</v>
      </c>
      <c r="AG266">
        <f>YEAR(Table1[[#This Row],[Date Sent]])</f>
        <v>2024</v>
      </c>
      <c r="AH266"/>
    </row>
    <row r="267" spans="1:34" x14ac:dyDescent="0.2">
      <c r="A267" t="s">
        <v>482</v>
      </c>
      <c r="B267" t="s">
        <v>1210</v>
      </c>
      <c r="C267" s="1">
        <v>4.3600000000000003</v>
      </c>
      <c r="D267" s="5">
        <v>45653</v>
      </c>
      <c r="E267" t="s">
        <v>13</v>
      </c>
      <c r="F267" t="s">
        <v>15</v>
      </c>
      <c r="G267" s="16" t="s">
        <v>1213</v>
      </c>
      <c r="H267" s="1"/>
      <c r="J267"/>
      <c r="AC267" s="5">
        <v>45294</v>
      </c>
      <c r="AD267" t="s">
        <v>13354</v>
      </c>
      <c r="AE267" t="s">
        <v>475</v>
      </c>
      <c r="AF267">
        <f>MONTH(Table1[[#This Row],[Date Sent]])</f>
        <v>1</v>
      </c>
      <c r="AG267">
        <f>YEAR(Table1[[#This Row],[Date Sent]])</f>
        <v>2024</v>
      </c>
      <c r="AH267"/>
    </row>
    <row r="268" spans="1:34" x14ac:dyDescent="0.2">
      <c r="A268" t="s">
        <v>482</v>
      </c>
      <c r="B268" t="s">
        <v>1210</v>
      </c>
      <c r="C268" s="1">
        <v>152.21</v>
      </c>
      <c r="D268" s="5">
        <v>45653</v>
      </c>
      <c r="E268" t="s">
        <v>13</v>
      </c>
      <c r="F268" t="s">
        <v>15</v>
      </c>
      <c r="G268" s="16" t="s">
        <v>1214</v>
      </c>
      <c r="H268" s="1"/>
      <c r="J268"/>
      <c r="AC268" s="5">
        <v>45294</v>
      </c>
      <c r="AD268" t="s">
        <v>13354</v>
      </c>
      <c r="AE268" t="s">
        <v>475</v>
      </c>
      <c r="AF268">
        <f>MONTH(Table1[[#This Row],[Date Sent]])</f>
        <v>1</v>
      </c>
      <c r="AG268">
        <f>YEAR(Table1[[#This Row],[Date Sent]])</f>
        <v>2024</v>
      </c>
      <c r="AH268"/>
    </row>
    <row r="269" spans="1:34" x14ac:dyDescent="0.2">
      <c r="A269" t="s">
        <v>482</v>
      </c>
      <c r="B269" t="s">
        <v>1215</v>
      </c>
      <c r="C269" s="1">
        <v>1804.36</v>
      </c>
      <c r="D269" s="5">
        <v>45290</v>
      </c>
      <c r="E269" t="s">
        <v>21</v>
      </c>
      <c r="F269" t="s">
        <v>918</v>
      </c>
      <c r="G269" s="16" t="str">
        <f>_xlfn.CONCAT(Table1[[#This Row],[Notes 1]],",",Table1[[#This Row],[Notes 2]],",",Table1[[#This Row],[Notes 3]])</f>
        <v>Tool Cabinet, Mini Fridge, tool chest,salt pellets, grease, yard cart,moving blanket, mailbox</v>
      </c>
      <c r="H269" s="1">
        <v>803.87</v>
      </c>
      <c r="I269" t="s">
        <v>49</v>
      </c>
      <c r="J269" t="s">
        <v>1216</v>
      </c>
      <c r="K269" s="1">
        <v>672.82</v>
      </c>
      <c r="L269" t="s">
        <v>33</v>
      </c>
      <c r="M269" t="s">
        <v>1217</v>
      </c>
      <c r="N269" s="1">
        <v>141.81</v>
      </c>
      <c r="O269" t="s">
        <v>15</v>
      </c>
      <c r="P269" t="s">
        <v>1218</v>
      </c>
      <c r="AC269" s="5">
        <v>45300</v>
      </c>
      <c r="AD269" t="s">
        <v>13354</v>
      </c>
      <c r="AE269" t="s">
        <v>475</v>
      </c>
      <c r="AF269">
        <f>MONTH(Table1[[#This Row],[Date Sent]])</f>
        <v>1</v>
      </c>
      <c r="AG269">
        <f>YEAR(Table1[[#This Row],[Date Sent]])</f>
        <v>2024</v>
      </c>
      <c r="AH269"/>
    </row>
    <row r="270" spans="1:34" x14ac:dyDescent="0.2">
      <c r="A270" t="s">
        <v>482</v>
      </c>
      <c r="B270" t="s">
        <v>1215</v>
      </c>
      <c r="C270" s="1">
        <v>70.790000000000006</v>
      </c>
      <c r="D270" s="5">
        <v>45293</v>
      </c>
      <c r="E270" t="s">
        <v>25</v>
      </c>
      <c r="F270" t="s">
        <v>33</v>
      </c>
      <c r="G270" s="16" t="s">
        <v>1219</v>
      </c>
      <c r="H270" s="1"/>
      <c r="J270"/>
      <c r="AC270" s="5">
        <v>45300</v>
      </c>
      <c r="AD270" t="s">
        <v>13354</v>
      </c>
      <c r="AE270" t="s">
        <v>475</v>
      </c>
      <c r="AF270">
        <f>MONTH(Table1[[#This Row],[Date Sent]])</f>
        <v>1</v>
      </c>
      <c r="AG270">
        <f>YEAR(Table1[[#This Row],[Date Sent]])</f>
        <v>2024</v>
      </c>
      <c r="AH270"/>
    </row>
    <row r="271" spans="1:34" x14ac:dyDescent="0.2">
      <c r="A271" t="s">
        <v>482</v>
      </c>
      <c r="B271" t="s">
        <v>1215</v>
      </c>
      <c r="C271" s="1">
        <v>106.5</v>
      </c>
      <c r="D271" s="5">
        <v>45294</v>
      </c>
      <c r="E271" t="s">
        <v>25</v>
      </c>
      <c r="F271" t="s">
        <v>918</v>
      </c>
      <c r="G271" s="16" t="str">
        <f>_xlfn.CONCAT(Table1[[#This Row],[Notes 1]],",",Table1[[#This Row],[Notes 2]],",",Table1[[#This Row],[Notes 3]])</f>
        <v>angle cuts, utility blades,ladder, towel pack,glass cleaner</v>
      </c>
      <c r="H271" s="1">
        <v>28.22</v>
      </c>
      <c r="I271" t="s">
        <v>17</v>
      </c>
      <c r="J271" t="s">
        <v>1220</v>
      </c>
      <c r="K271" s="1">
        <v>71.73</v>
      </c>
      <c r="L271" t="s">
        <v>15</v>
      </c>
      <c r="M271" t="s">
        <v>1221</v>
      </c>
      <c r="N271" s="1">
        <v>6.55</v>
      </c>
      <c r="O271" t="s">
        <v>33</v>
      </c>
      <c r="P271" t="s">
        <v>1222</v>
      </c>
      <c r="AC271" s="5">
        <v>45300</v>
      </c>
      <c r="AD271" t="s">
        <v>13354</v>
      </c>
      <c r="AE271" t="s">
        <v>475</v>
      </c>
      <c r="AF271">
        <f>MONTH(Table1[[#This Row],[Date Sent]])</f>
        <v>1</v>
      </c>
      <c r="AG271">
        <f>YEAR(Table1[[#This Row],[Date Sent]])</f>
        <v>2024</v>
      </c>
      <c r="AH271"/>
    </row>
    <row r="272" spans="1:34" x14ac:dyDescent="0.2">
      <c r="A272" t="s">
        <v>482</v>
      </c>
      <c r="B272" t="s">
        <v>1215</v>
      </c>
      <c r="C272" s="1">
        <v>32.409999999999997</v>
      </c>
      <c r="D272" s="5">
        <v>45294</v>
      </c>
      <c r="E272" t="s">
        <v>13</v>
      </c>
      <c r="F272" t="s">
        <v>33</v>
      </c>
      <c r="G272" s="16" t="s">
        <v>1222</v>
      </c>
      <c r="H272" s="1"/>
      <c r="J272"/>
      <c r="AC272" s="5">
        <v>45300</v>
      </c>
      <c r="AD272" t="s">
        <v>13354</v>
      </c>
      <c r="AE272" t="s">
        <v>475</v>
      </c>
      <c r="AF272">
        <f>MONTH(Table1[[#This Row],[Date Sent]])</f>
        <v>1</v>
      </c>
      <c r="AG272">
        <f>YEAR(Table1[[#This Row],[Date Sent]])</f>
        <v>2024</v>
      </c>
      <c r="AH272"/>
    </row>
    <row r="273" spans="1:34" x14ac:dyDescent="0.2">
      <c r="A273" t="s">
        <v>482</v>
      </c>
      <c r="B273" t="s">
        <v>1215</v>
      </c>
      <c r="C273" s="1">
        <v>563.21</v>
      </c>
      <c r="D273" s="5">
        <v>45294</v>
      </c>
      <c r="E273" t="s">
        <v>25</v>
      </c>
      <c r="F273" t="s">
        <v>918</v>
      </c>
      <c r="G273" s="16" t="str">
        <f>_xlfn.CONCAT(Table1[[#This Row],[Notes 1]],",",Table1[[#This Row],[Notes 2]],",",Table1[[#This Row],[Notes 3]])</f>
        <v>racks,gloves,</v>
      </c>
      <c r="H273" s="1">
        <v>459.05</v>
      </c>
      <c r="I273" t="s">
        <v>49</v>
      </c>
      <c r="J273" t="s">
        <v>1223</v>
      </c>
      <c r="K273" s="1">
        <v>104.16</v>
      </c>
      <c r="L273" t="s">
        <v>16</v>
      </c>
      <c r="M273" t="s">
        <v>1057</v>
      </c>
      <c r="AC273" s="5">
        <v>45300</v>
      </c>
      <c r="AD273" t="s">
        <v>13354</v>
      </c>
      <c r="AE273" t="s">
        <v>475</v>
      </c>
      <c r="AF273">
        <f>MONTH(Table1[[#This Row],[Date Sent]])</f>
        <v>1</v>
      </c>
      <c r="AG273">
        <f>YEAR(Table1[[#This Row],[Date Sent]])</f>
        <v>2024</v>
      </c>
      <c r="AH273"/>
    </row>
    <row r="274" spans="1:34" x14ac:dyDescent="0.2">
      <c r="A274" t="s">
        <v>482</v>
      </c>
      <c r="B274" t="s">
        <v>483</v>
      </c>
      <c r="C274" s="1">
        <v>64.510000000000005</v>
      </c>
      <c r="D274" s="5">
        <v>45298</v>
      </c>
      <c r="E274" t="s">
        <v>21</v>
      </c>
      <c r="F274" t="s">
        <v>33</v>
      </c>
      <c r="G274" s="16" t="s">
        <v>923</v>
      </c>
      <c r="H274" s="1"/>
      <c r="J274"/>
      <c r="AC274" s="5">
        <v>45306</v>
      </c>
      <c r="AD274" t="s">
        <v>13354</v>
      </c>
      <c r="AE274" t="s">
        <v>475</v>
      </c>
      <c r="AF274">
        <f>MONTH(Table1[[#This Row],[Date Sent]])</f>
        <v>1</v>
      </c>
      <c r="AG274">
        <f>YEAR(Table1[[#This Row],[Date Sent]])</f>
        <v>2024</v>
      </c>
      <c r="AH274"/>
    </row>
    <row r="275" spans="1:34" x14ac:dyDescent="0.2">
      <c r="A275" t="s">
        <v>482</v>
      </c>
      <c r="B275" t="s">
        <v>483</v>
      </c>
      <c r="C275" s="1">
        <v>188.75</v>
      </c>
      <c r="D275" s="5">
        <v>45298</v>
      </c>
      <c r="E275" t="s">
        <v>23</v>
      </c>
      <c r="F275" t="s">
        <v>39</v>
      </c>
      <c r="G275" s="16" t="s">
        <v>1224</v>
      </c>
      <c r="H275" s="1"/>
      <c r="J275"/>
      <c r="AC275" s="5">
        <v>45306</v>
      </c>
      <c r="AD275" t="s">
        <v>13354</v>
      </c>
      <c r="AE275" t="s">
        <v>475</v>
      </c>
      <c r="AF275">
        <f>MONTH(Table1[[#This Row],[Date Sent]])</f>
        <v>1</v>
      </c>
      <c r="AG275">
        <f>YEAR(Table1[[#This Row],[Date Sent]])</f>
        <v>2024</v>
      </c>
      <c r="AH275"/>
    </row>
    <row r="276" spans="1:34" x14ac:dyDescent="0.2">
      <c r="A276" t="s">
        <v>482</v>
      </c>
      <c r="B276" t="s">
        <v>483</v>
      </c>
      <c r="C276" s="1">
        <v>39.729999999999997</v>
      </c>
      <c r="D276" s="5">
        <v>45299</v>
      </c>
      <c r="E276" t="s">
        <v>13</v>
      </c>
      <c r="F276" t="s">
        <v>39</v>
      </c>
      <c r="G276" s="16" t="s">
        <v>1225</v>
      </c>
      <c r="H276" s="1"/>
      <c r="J276"/>
      <c r="AC276" s="5">
        <v>45306</v>
      </c>
      <c r="AD276" t="s">
        <v>13354</v>
      </c>
      <c r="AE276" t="s">
        <v>475</v>
      </c>
      <c r="AF276">
        <f>MONTH(Table1[[#This Row],[Date Sent]])</f>
        <v>1</v>
      </c>
      <c r="AG276">
        <f>YEAR(Table1[[#This Row],[Date Sent]])</f>
        <v>2024</v>
      </c>
      <c r="AH276"/>
    </row>
    <row r="277" spans="1:34" x14ac:dyDescent="0.2">
      <c r="A277" t="s">
        <v>482</v>
      </c>
      <c r="B277" t="s">
        <v>483</v>
      </c>
      <c r="C277" s="1">
        <v>585.23</v>
      </c>
      <c r="D277" s="5">
        <v>45300</v>
      </c>
      <c r="E277" t="s">
        <v>23</v>
      </c>
      <c r="F277" t="s">
        <v>15</v>
      </c>
      <c r="G277" s="16" t="s">
        <v>1226</v>
      </c>
      <c r="H277" s="1"/>
      <c r="J277"/>
      <c r="AC277" s="5">
        <v>45306</v>
      </c>
      <c r="AD277" t="s">
        <v>13354</v>
      </c>
      <c r="AE277" t="s">
        <v>475</v>
      </c>
      <c r="AF277">
        <f>MONTH(Table1[[#This Row],[Date Sent]])</f>
        <v>1</v>
      </c>
      <c r="AG277">
        <f>YEAR(Table1[[#This Row],[Date Sent]])</f>
        <v>2024</v>
      </c>
      <c r="AH277"/>
    </row>
    <row r="278" spans="1:34" x14ac:dyDescent="0.2">
      <c r="A278" t="s">
        <v>482</v>
      </c>
      <c r="B278" t="s">
        <v>483</v>
      </c>
      <c r="C278" s="1">
        <v>14.99</v>
      </c>
      <c r="D278" s="5">
        <v>45300</v>
      </c>
      <c r="E278" t="s">
        <v>26</v>
      </c>
      <c r="F278" t="s">
        <v>34</v>
      </c>
      <c r="G278" s="16" t="s">
        <v>1227</v>
      </c>
      <c r="H278" s="1"/>
      <c r="J278"/>
      <c r="AC278" s="5">
        <v>45306</v>
      </c>
      <c r="AD278" t="s">
        <v>13354</v>
      </c>
      <c r="AE278" t="s">
        <v>475</v>
      </c>
      <c r="AF278">
        <f>MONTH(Table1[[#This Row],[Date Sent]])</f>
        <v>1</v>
      </c>
      <c r="AG278">
        <f>YEAR(Table1[[#This Row],[Date Sent]])</f>
        <v>2024</v>
      </c>
      <c r="AH278"/>
    </row>
    <row r="279" spans="1:34" x14ac:dyDescent="0.2">
      <c r="A279" t="s">
        <v>482</v>
      </c>
      <c r="B279" t="s">
        <v>483</v>
      </c>
      <c r="C279" s="1">
        <v>301.72000000000003</v>
      </c>
      <c r="D279" s="5">
        <v>45302</v>
      </c>
      <c r="E279" t="s">
        <v>13</v>
      </c>
      <c r="F279" t="s">
        <v>33</v>
      </c>
      <c r="G279" s="16" t="s">
        <v>1224</v>
      </c>
      <c r="H279" s="1"/>
      <c r="J279"/>
      <c r="AC279" s="5">
        <v>45306</v>
      </c>
      <c r="AD279" t="s">
        <v>13354</v>
      </c>
      <c r="AE279" t="s">
        <v>475</v>
      </c>
      <c r="AF279">
        <f>MONTH(Table1[[#This Row],[Date Sent]])</f>
        <v>1</v>
      </c>
      <c r="AG279">
        <f>YEAR(Table1[[#This Row],[Date Sent]])</f>
        <v>2024</v>
      </c>
      <c r="AH279"/>
    </row>
    <row r="280" spans="1:34" x14ac:dyDescent="0.2">
      <c r="A280" t="s">
        <v>359</v>
      </c>
      <c r="B280" t="s">
        <v>1228</v>
      </c>
      <c r="C280" s="1">
        <v>74.989999999999995</v>
      </c>
      <c r="D280" s="5">
        <v>45259</v>
      </c>
      <c r="E280" t="s">
        <v>21</v>
      </c>
      <c r="F280" t="s">
        <v>33</v>
      </c>
      <c r="G280" s="16" t="s">
        <v>1229</v>
      </c>
      <c r="H280" s="1"/>
      <c r="J280"/>
      <c r="AC280" s="5">
        <v>45306</v>
      </c>
      <c r="AD280" t="s">
        <v>14546</v>
      </c>
      <c r="AE280" t="s">
        <v>294</v>
      </c>
      <c r="AF280">
        <f>MONTH(Table1[[#This Row],[Date Sent]])</f>
        <v>1</v>
      </c>
      <c r="AG280">
        <f>YEAR(Table1[[#This Row],[Date Sent]])</f>
        <v>2024</v>
      </c>
      <c r="AH280"/>
    </row>
    <row r="281" spans="1:34" x14ac:dyDescent="0.2">
      <c r="A281" t="s">
        <v>359</v>
      </c>
      <c r="B281" t="s">
        <v>1228</v>
      </c>
      <c r="C281" s="1">
        <v>98.52</v>
      </c>
      <c r="D281" s="5">
        <v>45259</v>
      </c>
      <c r="E281" t="s">
        <v>21</v>
      </c>
      <c r="F281" t="s">
        <v>33</v>
      </c>
      <c r="G281" s="16" t="s">
        <v>1229</v>
      </c>
      <c r="H281" s="1"/>
      <c r="J281"/>
      <c r="AC281" s="5">
        <v>45306</v>
      </c>
      <c r="AD281" t="s">
        <v>14546</v>
      </c>
      <c r="AE281" t="s">
        <v>294</v>
      </c>
      <c r="AF281">
        <f>MONTH(Table1[[#This Row],[Date Sent]])</f>
        <v>1</v>
      </c>
      <c r="AG281">
        <f>YEAR(Table1[[#This Row],[Date Sent]])</f>
        <v>2024</v>
      </c>
      <c r="AH281"/>
    </row>
    <row r="282" spans="1:34" x14ac:dyDescent="0.2">
      <c r="A282" t="s">
        <v>359</v>
      </c>
      <c r="B282" t="s">
        <v>1228</v>
      </c>
      <c r="C282" s="1">
        <v>74.989999999999995</v>
      </c>
      <c r="D282" s="5">
        <v>45260</v>
      </c>
      <c r="E282" t="s">
        <v>21</v>
      </c>
      <c r="F282" t="s">
        <v>33</v>
      </c>
      <c r="G282" s="16" t="s">
        <v>1229</v>
      </c>
      <c r="H282" s="1"/>
      <c r="J282"/>
      <c r="AC282" s="5">
        <v>45306</v>
      </c>
      <c r="AD282" t="s">
        <v>14546</v>
      </c>
      <c r="AE282" t="s">
        <v>294</v>
      </c>
      <c r="AF282">
        <f>MONTH(Table1[[#This Row],[Date Sent]])</f>
        <v>1</v>
      </c>
      <c r="AG282">
        <f>YEAR(Table1[[#This Row],[Date Sent]])</f>
        <v>2024</v>
      </c>
      <c r="AH282"/>
    </row>
    <row r="283" spans="1:34" x14ac:dyDescent="0.2">
      <c r="A283" t="s">
        <v>359</v>
      </c>
      <c r="B283" t="s">
        <v>1228</v>
      </c>
      <c r="C283" s="1">
        <v>163.53</v>
      </c>
      <c r="D283" s="5">
        <v>45261</v>
      </c>
      <c r="E283" t="s">
        <v>21</v>
      </c>
      <c r="F283" t="s">
        <v>33</v>
      </c>
      <c r="G283" s="16" t="s">
        <v>1230</v>
      </c>
      <c r="H283" s="1"/>
      <c r="J283"/>
      <c r="AC283" s="5">
        <v>45306</v>
      </c>
      <c r="AD283" t="s">
        <v>14546</v>
      </c>
      <c r="AE283" t="s">
        <v>294</v>
      </c>
      <c r="AF283">
        <f>MONTH(Table1[[#This Row],[Date Sent]])</f>
        <v>1</v>
      </c>
      <c r="AG283">
        <f>YEAR(Table1[[#This Row],[Date Sent]])</f>
        <v>2024</v>
      </c>
      <c r="AH283"/>
    </row>
    <row r="284" spans="1:34" x14ac:dyDescent="0.2">
      <c r="A284" t="s">
        <v>359</v>
      </c>
      <c r="B284" t="s">
        <v>1228</v>
      </c>
      <c r="C284" s="1">
        <v>56.63</v>
      </c>
      <c r="D284" s="5">
        <v>45262</v>
      </c>
      <c r="E284" t="s">
        <v>21</v>
      </c>
      <c r="F284" t="s">
        <v>33</v>
      </c>
      <c r="G284" s="16" t="s">
        <v>1231</v>
      </c>
      <c r="H284" s="1"/>
      <c r="J284"/>
      <c r="AC284" s="5">
        <v>45306</v>
      </c>
      <c r="AD284" t="s">
        <v>14546</v>
      </c>
      <c r="AE284" t="s">
        <v>294</v>
      </c>
      <c r="AF284">
        <f>MONTH(Table1[[#This Row],[Date Sent]])</f>
        <v>1</v>
      </c>
      <c r="AG284">
        <f>YEAR(Table1[[#This Row],[Date Sent]])</f>
        <v>2024</v>
      </c>
      <c r="AH284"/>
    </row>
    <row r="285" spans="1:34" x14ac:dyDescent="0.2">
      <c r="A285" t="s">
        <v>359</v>
      </c>
      <c r="B285" t="s">
        <v>1228</v>
      </c>
      <c r="C285" s="1">
        <v>126.86</v>
      </c>
      <c r="D285" s="5">
        <v>45262</v>
      </c>
      <c r="E285" t="s">
        <v>21</v>
      </c>
      <c r="F285" t="s">
        <v>33</v>
      </c>
      <c r="G285" s="16" t="s">
        <v>1232</v>
      </c>
      <c r="H285" s="1"/>
      <c r="J285"/>
      <c r="AC285" s="5">
        <v>45306</v>
      </c>
      <c r="AD285" t="s">
        <v>14546</v>
      </c>
      <c r="AE285" t="s">
        <v>294</v>
      </c>
      <c r="AF285">
        <f>MONTH(Table1[[#This Row],[Date Sent]])</f>
        <v>1</v>
      </c>
      <c r="AG285">
        <f>YEAR(Table1[[#This Row],[Date Sent]])</f>
        <v>2024</v>
      </c>
      <c r="AH285"/>
    </row>
    <row r="286" spans="1:34" x14ac:dyDescent="0.2">
      <c r="A286" t="s">
        <v>359</v>
      </c>
      <c r="B286" t="s">
        <v>1228</v>
      </c>
      <c r="C286" s="1">
        <v>27.09</v>
      </c>
      <c r="D286" s="5">
        <v>45262</v>
      </c>
      <c r="E286" t="s">
        <v>21</v>
      </c>
      <c r="F286" t="s">
        <v>33</v>
      </c>
      <c r="G286" s="16" t="s">
        <v>1229</v>
      </c>
      <c r="H286" s="1"/>
      <c r="J286"/>
      <c r="AC286" s="5">
        <v>45306</v>
      </c>
      <c r="AD286" t="s">
        <v>14546</v>
      </c>
      <c r="AE286" t="s">
        <v>294</v>
      </c>
      <c r="AF286">
        <f>MONTH(Table1[[#This Row],[Date Sent]])</f>
        <v>1</v>
      </c>
      <c r="AG286">
        <f>YEAR(Table1[[#This Row],[Date Sent]])</f>
        <v>2024</v>
      </c>
      <c r="AH286"/>
    </row>
    <row r="287" spans="1:34" x14ac:dyDescent="0.2">
      <c r="A287" t="s">
        <v>359</v>
      </c>
      <c r="B287" t="s">
        <v>1228</v>
      </c>
      <c r="C287" s="1">
        <v>76.59</v>
      </c>
      <c r="D287" s="5">
        <v>45263</v>
      </c>
      <c r="E287" t="s">
        <v>21</v>
      </c>
      <c r="F287" t="s">
        <v>33</v>
      </c>
      <c r="G287" s="16" t="s">
        <v>1229</v>
      </c>
      <c r="H287" s="1"/>
      <c r="J287"/>
      <c r="AC287" s="5">
        <v>45306</v>
      </c>
      <c r="AD287" t="s">
        <v>14546</v>
      </c>
      <c r="AE287" t="s">
        <v>294</v>
      </c>
      <c r="AF287">
        <f>MONTH(Table1[[#This Row],[Date Sent]])</f>
        <v>1</v>
      </c>
      <c r="AG287">
        <f>YEAR(Table1[[#This Row],[Date Sent]])</f>
        <v>2024</v>
      </c>
      <c r="AH287"/>
    </row>
    <row r="288" spans="1:34" x14ac:dyDescent="0.2">
      <c r="A288" t="s">
        <v>309</v>
      </c>
      <c r="B288" t="s">
        <v>1233</v>
      </c>
      <c r="C288" s="1">
        <v>116.26</v>
      </c>
      <c r="D288" s="5">
        <v>45261</v>
      </c>
      <c r="E288" t="s">
        <v>25</v>
      </c>
      <c r="F288" t="s">
        <v>918</v>
      </c>
      <c r="G288" s="16" t="str">
        <f>_xlfn.CONCAT(Table1[[#This Row],[Notes 1]],",",Table1[[#This Row],[Notes 2]],",",Table1[[#This Row],[Notes 3]])</f>
        <v>broom,gloves,fasteners, screws</v>
      </c>
      <c r="H288" s="1">
        <v>29.98</v>
      </c>
      <c r="I288" t="s">
        <v>33</v>
      </c>
      <c r="J288" t="s">
        <v>1234</v>
      </c>
      <c r="K288" s="1">
        <v>80.58</v>
      </c>
      <c r="L288" t="s">
        <v>16</v>
      </c>
      <c r="M288" t="s">
        <v>1057</v>
      </c>
      <c r="N288" s="1">
        <v>5.7</v>
      </c>
      <c r="O288" t="s">
        <v>39</v>
      </c>
      <c r="P288" t="s">
        <v>1235</v>
      </c>
      <c r="AC288" s="5">
        <v>45294</v>
      </c>
      <c r="AD288" t="s">
        <v>14547</v>
      </c>
      <c r="AE288" t="s">
        <v>245</v>
      </c>
      <c r="AF288">
        <f>MONTH(Table1[[#This Row],[Date Sent]])</f>
        <v>1</v>
      </c>
      <c r="AG288">
        <f>YEAR(Table1[[#This Row],[Date Sent]])</f>
        <v>2024</v>
      </c>
      <c r="AH288"/>
    </row>
    <row r="289" spans="1:34" x14ac:dyDescent="0.2">
      <c r="A289" t="s">
        <v>309</v>
      </c>
      <c r="B289" t="s">
        <v>1233</v>
      </c>
      <c r="C289" s="1">
        <v>262.74</v>
      </c>
      <c r="D289" s="5">
        <v>45267</v>
      </c>
      <c r="E289" t="s">
        <v>10</v>
      </c>
      <c r="F289" t="s">
        <v>15</v>
      </c>
      <c r="G289" s="16" t="s">
        <v>1236</v>
      </c>
      <c r="H289" s="1"/>
      <c r="J289"/>
      <c r="AC289" s="5">
        <v>45294</v>
      </c>
      <c r="AD289" t="s">
        <v>14547</v>
      </c>
      <c r="AE289" t="s">
        <v>245</v>
      </c>
      <c r="AF289">
        <f>MONTH(Table1[[#This Row],[Date Sent]])</f>
        <v>1</v>
      </c>
      <c r="AG289">
        <f>YEAR(Table1[[#This Row],[Date Sent]])</f>
        <v>2024</v>
      </c>
      <c r="AH289"/>
    </row>
    <row r="290" spans="1:34" x14ac:dyDescent="0.2">
      <c r="A290" t="s">
        <v>309</v>
      </c>
      <c r="B290" t="s">
        <v>1233</v>
      </c>
      <c r="C290" s="1">
        <v>116.04</v>
      </c>
      <c r="D290" s="5">
        <v>45267</v>
      </c>
      <c r="E290" t="s">
        <v>21</v>
      </c>
      <c r="F290" t="s">
        <v>33</v>
      </c>
      <c r="G290" s="16" t="s">
        <v>1237</v>
      </c>
      <c r="H290" s="1"/>
      <c r="J290"/>
      <c r="AC290" s="5">
        <v>45294</v>
      </c>
      <c r="AD290" t="s">
        <v>14547</v>
      </c>
      <c r="AE290" t="s">
        <v>245</v>
      </c>
      <c r="AF290">
        <f>MONTH(Table1[[#This Row],[Date Sent]])</f>
        <v>1</v>
      </c>
      <c r="AG290">
        <f>YEAR(Table1[[#This Row],[Date Sent]])</f>
        <v>2024</v>
      </c>
      <c r="AH290"/>
    </row>
    <row r="291" spans="1:34" x14ac:dyDescent="0.2">
      <c r="A291" t="s">
        <v>309</v>
      </c>
      <c r="B291" t="s">
        <v>1233</v>
      </c>
      <c r="C291" s="1">
        <v>100.48</v>
      </c>
      <c r="D291" s="5">
        <v>45270</v>
      </c>
      <c r="E291" t="s">
        <v>25</v>
      </c>
      <c r="F291" t="s">
        <v>33</v>
      </c>
      <c r="G291" s="16" t="s">
        <v>1238</v>
      </c>
      <c r="H291" s="1"/>
      <c r="J291"/>
      <c r="AC291" s="5">
        <v>45294</v>
      </c>
      <c r="AD291" t="s">
        <v>14547</v>
      </c>
      <c r="AE291" t="s">
        <v>245</v>
      </c>
      <c r="AF291">
        <f>MONTH(Table1[[#This Row],[Date Sent]])</f>
        <v>1</v>
      </c>
      <c r="AG291">
        <f>YEAR(Table1[[#This Row],[Date Sent]])</f>
        <v>2024</v>
      </c>
      <c r="AH291"/>
    </row>
    <row r="292" spans="1:34" x14ac:dyDescent="0.2">
      <c r="A292" t="s">
        <v>309</v>
      </c>
      <c r="B292" t="s">
        <v>1233</v>
      </c>
      <c r="C292" s="1">
        <v>39.700000000000003</v>
      </c>
      <c r="D292" s="5">
        <v>45272</v>
      </c>
      <c r="E292" t="s">
        <v>13</v>
      </c>
      <c r="F292" t="s">
        <v>17</v>
      </c>
      <c r="G292" s="16" t="s">
        <v>1239</v>
      </c>
      <c r="H292" s="1"/>
      <c r="J292"/>
      <c r="AC292" s="5">
        <v>45294</v>
      </c>
      <c r="AD292" t="s">
        <v>14547</v>
      </c>
      <c r="AE292" t="s">
        <v>245</v>
      </c>
      <c r="AF292">
        <f>MONTH(Table1[[#This Row],[Date Sent]])</f>
        <v>1</v>
      </c>
      <c r="AG292">
        <f>YEAR(Table1[[#This Row],[Date Sent]])</f>
        <v>2024</v>
      </c>
      <c r="AH292"/>
    </row>
    <row r="293" spans="1:34" x14ac:dyDescent="0.2">
      <c r="A293" t="s">
        <v>410</v>
      </c>
      <c r="B293" t="s">
        <v>1240</v>
      </c>
      <c r="C293" s="1">
        <v>84.02</v>
      </c>
      <c r="D293" s="5">
        <v>45263</v>
      </c>
      <c r="E293" t="s">
        <v>21</v>
      </c>
      <c r="F293" t="s">
        <v>39</v>
      </c>
      <c r="G293" s="16" t="s">
        <v>1241</v>
      </c>
      <c r="H293" s="1"/>
      <c r="J293"/>
      <c r="AC293" s="5">
        <v>45296</v>
      </c>
      <c r="AD293" t="s">
        <v>13214</v>
      </c>
      <c r="AE293" t="s">
        <v>298</v>
      </c>
      <c r="AF293">
        <f>MONTH(Table1[[#This Row],[Date Sent]])</f>
        <v>1</v>
      </c>
      <c r="AG293">
        <f>YEAR(Table1[[#This Row],[Date Sent]])</f>
        <v>2024</v>
      </c>
      <c r="AH293"/>
    </row>
    <row r="294" spans="1:34" x14ac:dyDescent="0.2">
      <c r="A294" t="s">
        <v>410</v>
      </c>
      <c r="B294" t="s">
        <v>1240</v>
      </c>
      <c r="C294" s="1">
        <v>274.73</v>
      </c>
      <c r="D294" s="5">
        <v>45266</v>
      </c>
      <c r="E294" t="s">
        <v>21</v>
      </c>
      <c r="F294" t="s">
        <v>15</v>
      </c>
      <c r="G294" s="16" t="s">
        <v>1242</v>
      </c>
      <c r="H294" s="1"/>
      <c r="J294"/>
      <c r="AC294" s="5">
        <v>45296</v>
      </c>
      <c r="AD294" t="s">
        <v>13214</v>
      </c>
      <c r="AE294" t="s">
        <v>298</v>
      </c>
      <c r="AF294">
        <f>MONTH(Table1[[#This Row],[Date Sent]])</f>
        <v>1</v>
      </c>
      <c r="AG294">
        <f>YEAR(Table1[[#This Row],[Date Sent]])</f>
        <v>2024</v>
      </c>
      <c r="AH294"/>
    </row>
    <row r="295" spans="1:34" x14ac:dyDescent="0.2">
      <c r="A295" t="s">
        <v>410</v>
      </c>
      <c r="B295" t="s">
        <v>1240</v>
      </c>
      <c r="C295" s="1">
        <v>25.28</v>
      </c>
      <c r="D295" s="5">
        <v>45269</v>
      </c>
      <c r="E295" t="s">
        <v>24</v>
      </c>
      <c r="F295" t="s">
        <v>18</v>
      </c>
      <c r="G295" s="16" t="s">
        <v>1153</v>
      </c>
      <c r="H295" s="1"/>
      <c r="J295"/>
      <c r="AC295" s="5">
        <v>45296</v>
      </c>
      <c r="AD295" t="s">
        <v>13214</v>
      </c>
      <c r="AE295" t="s">
        <v>298</v>
      </c>
      <c r="AF295">
        <f>MONTH(Table1[[#This Row],[Date Sent]])</f>
        <v>1</v>
      </c>
      <c r="AG295">
        <f>YEAR(Table1[[#This Row],[Date Sent]])</f>
        <v>2024</v>
      </c>
      <c r="AH295"/>
    </row>
    <row r="296" spans="1:34" x14ac:dyDescent="0.2">
      <c r="A296" t="s">
        <v>410</v>
      </c>
      <c r="B296" t="s">
        <v>1240</v>
      </c>
      <c r="C296" s="1">
        <v>28.27</v>
      </c>
      <c r="D296" s="5">
        <v>45270</v>
      </c>
      <c r="E296" t="s">
        <v>21</v>
      </c>
      <c r="F296" t="s">
        <v>17</v>
      </c>
      <c r="G296" s="16" t="s">
        <v>1243</v>
      </c>
      <c r="H296" s="1"/>
      <c r="J296"/>
      <c r="AC296" s="5">
        <v>45296</v>
      </c>
      <c r="AD296" t="s">
        <v>13214</v>
      </c>
      <c r="AE296" t="s">
        <v>298</v>
      </c>
      <c r="AF296">
        <f>MONTH(Table1[[#This Row],[Date Sent]])</f>
        <v>1</v>
      </c>
      <c r="AG296">
        <f>YEAR(Table1[[#This Row],[Date Sent]])</f>
        <v>2024</v>
      </c>
      <c r="AH296"/>
    </row>
    <row r="297" spans="1:34" x14ac:dyDescent="0.2">
      <c r="A297" t="s">
        <v>410</v>
      </c>
      <c r="B297" t="s">
        <v>1240</v>
      </c>
      <c r="C297" s="1">
        <v>36.28</v>
      </c>
      <c r="D297" s="5">
        <v>45270</v>
      </c>
      <c r="E297" t="s">
        <v>21</v>
      </c>
      <c r="F297" t="s">
        <v>15</v>
      </c>
      <c r="G297" s="16" t="s">
        <v>1244</v>
      </c>
      <c r="H297" s="1"/>
      <c r="J297"/>
      <c r="AC297" s="5">
        <v>45296</v>
      </c>
      <c r="AD297" t="s">
        <v>13214</v>
      </c>
      <c r="AE297" t="s">
        <v>298</v>
      </c>
      <c r="AF297">
        <f>MONTH(Table1[[#This Row],[Date Sent]])</f>
        <v>1</v>
      </c>
      <c r="AG297">
        <f>YEAR(Table1[[#This Row],[Date Sent]])</f>
        <v>2024</v>
      </c>
      <c r="AH297"/>
    </row>
    <row r="298" spans="1:34" x14ac:dyDescent="0.2">
      <c r="A298" t="s">
        <v>410</v>
      </c>
      <c r="B298" t="s">
        <v>1240</v>
      </c>
      <c r="C298" s="1">
        <v>14.93</v>
      </c>
      <c r="D298" s="5">
        <v>45271</v>
      </c>
      <c r="E298" t="s">
        <v>21</v>
      </c>
      <c r="F298" t="s">
        <v>33</v>
      </c>
      <c r="G298" s="16" t="s">
        <v>1245</v>
      </c>
      <c r="H298" s="1"/>
      <c r="J298"/>
      <c r="AC298" s="5">
        <v>45296</v>
      </c>
      <c r="AD298" t="s">
        <v>13214</v>
      </c>
      <c r="AE298" t="s">
        <v>298</v>
      </c>
      <c r="AF298">
        <f>MONTH(Table1[[#This Row],[Date Sent]])</f>
        <v>1</v>
      </c>
      <c r="AG298">
        <f>YEAR(Table1[[#This Row],[Date Sent]])</f>
        <v>2024</v>
      </c>
      <c r="AH298"/>
    </row>
    <row r="299" spans="1:34" x14ac:dyDescent="0.2">
      <c r="A299" t="s">
        <v>410</v>
      </c>
      <c r="B299" t="s">
        <v>1240</v>
      </c>
      <c r="C299" s="1">
        <v>402.92</v>
      </c>
      <c r="D299" s="5">
        <v>45271</v>
      </c>
      <c r="E299" t="s">
        <v>23</v>
      </c>
      <c r="F299" t="s">
        <v>35</v>
      </c>
      <c r="G299" s="16" t="s">
        <v>1246</v>
      </c>
      <c r="H299" s="1"/>
      <c r="J299"/>
      <c r="AC299" s="5">
        <v>45296</v>
      </c>
      <c r="AD299" t="s">
        <v>13214</v>
      </c>
      <c r="AE299" t="s">
        <v>298</v>
      </c>
      <c r="AF299">
        <f>MONTH(Table1[[#This Row],[Date Sent]])</f>
        <v>1</v>
      </c>
      <c r="AG299">
        <f>YEAR(Table1[[#This Row],[Date Sent]])</f>
        <v>2024</v>
      </c>
      <c r="AH299"/>
    </row>
    <row r="300" spans="1:34" x14ac:dyDescent="0.2">
      <c r="A300" t="s">
        <v>410</v>
      </c>
      <c r="B300" t="s">
        <v>1240</v>
      </c>
      <c r="C300" s="1">
        <v>170.79</v>
      </c>
      <c r="D300" s="5">
        <v>45271</v>
      </c>
      <c r="E300" t="s">
        <v>21</v>
      </c>
      <c r="F300" t="s">
        <v>49</v>
      </c>
      <c r="G300" s="16" t="s">
        <v>1247</v>
      </c>
      <c r="H300" s="1"/>
      <c r="J300"/>
      <c r="AC300" s="5">
        <v>45296</v>
      </c>
      <c r="AD300" t="s">
        <v>13214</v>
      </c>
      <c r="AE300" t="s">
        <v>298</v>
      </c>
      <c r="AF300">
        <f>MONTH(Table1[[#This Row],[Date Sent]])</f>
        <v>1</v>
      </c>
      <c r="AG300">
        <f>YEAR(Table1[[#This Row],[Date Sent]])</f>
        <v>2024</v>
      </c>
      <c r="AH300"/>
    </row>
    <row r="301" spans="1:34" x14ac:dyDescent="0.2">
      <c r="A301" t="s">
        <v>410</v>
      </c>
      <c r="B301" t="s">
        <v>1240</v>
      </c>
      <c r="C301" s="1">
        <v>159.63</v>
      </c>
      <c r="D301" s="5">
        <v>45271</v>
      </c>
      <c r="E301" t="s">
        <v>21</v>
      </c>
      <c r="F301" t="s">
        <v>33</v>
      </c>
      <c r="G301" s="16" t="s">
        <v>1130</v>
      </c>
      <c r="H301" s="1"/>
      <c r="J301"/>
      <c r="AC301" s="5">
        <v>45296</v>
      </c>
      <c r="AD301" t="s">
        <v>13214</v>
      </c>
      <c r="AE301" t="s">
        <v>298</v>
      </c>
      <c r="AF301">
        <f>MONTH(Table1[[#This Row],[Date Sent]])</f>
        <v>1</v>
      </c>
      <c r="AG301">
        <f>YEAR(Table1[[#This Row],[Date Sent]])</f>
        <v>2024</v>
      </c>
      <c r="AH301"/>
    </row>
    <row r="302" spans="1:34" x14ac:dyDescent="0.2">
      <c r="A302" t="s">
        <v>410</v>
      </c>
      <c r="B302" t="s">
        <v>1240</v>
      </c>
      <c r="C302" s="1">
        <v>127.71</v>
      </c>
      <c r="D302" s="5">
        <v>45271</v>
      </c>
      <c r="E302" t="s">
        <v>13</v>
      </c>
      <c r="F302" t="s">
        <v>33</v>
      </c>
      <c r="G302" s="16" t="s">
        <v>1248</v>
      </c>
      <c r="H302" s="1"/>
      <c r="J302"/>
      <c r="Q302" s="1">
        <v>341.85</v>
      </c>
      <c r="R302" t="s">
        <v>49</v>
      </c>
      <c r="S302" t="s">
        <v>1249</v>
      </c>
      <c r="T302" s="1">
        <v>391.42</v>
      </c>
      <c r="U302" t="s">
        <v>15</v>
      </c>
      <c r="V302" t="s">
        <v>1249</v>
      </c>
      <c r="W302" s="1">
        <v>1099.28</v>
      </c>
      <c r="X302" t="s">
        <v>17</v>
      </c>
      <c r="Y302" t="s">
        <v>1249</v>
      </c>
      <c r="AC302" s="5">
        <v>45296</v>
      </c>
      <c r="AD302" t="s">
        <v>13214</v>
      </c>
      <c r="AE302" t="s">
        <v>298</v>
      </c>
      <c r="AF302">
        <f>MONTH(Table1[[#This Row],[Date Sent]])</f>
        <v>1</v>
      </c>
      <c r="AG302">
        <f>YEAR(Table1[[#This Row],[Date Sent]])</f>
        <v>2024</v>
      </c>
      <c r="AH302"/>
    </row>
    <row r="303" spans="1:34" x14ac:dyDescent="0.2">
      <c r="A303" t="s">
        <v>410</v>
      </c>
      <c r="B303" t="s">
        <v>1240</v>
      </c>
      <c r="C303" s="1">
        <v>177.26</v>
      </c>
      <c r="D303" s="5">
        <v>45272</v>
      </c>
      <c r="E303" t="s">
        <v>23</v>
      </c>
      <c r="F303" t="s">
        <v>39</v>
      </c>
      <c r="G303" s="16" t="s">
        <v>1241</v>
      </c>
      <c r="H303" s="1"/>
      <c r="J303"/>
      <c r="AC303" s="5">
        <v>45296</v>
      </c>
      <c r="AD303" t="s">
        <v>13214</v>
      </c>
      <c r="AE303" t="s">
        <v>298</v>
      </c>
      <c r="AF303">
        <f>MONTH(Table1[[#This Row],[Date Sent]])</f>
        <v>1</v>
      </c>
      <c r="AG303">
        <f>YEAR(Table1[[#This Row],[Date Sent]])</f>
        <v>2024</v>
      </c>
      <c r="AH303"/>
    </row>
    <row r="304" spans="1:34" x14ac:dyDescent="0.2">
      <c r="A304" t="s">
        <v>410</v>
      </c>
      <c r="B304" t="s">
        <v>1240</v>
      </c>
      <c r="C304" s="1">
        <v>33.07</v>
      </c>
      <c r="D304" s="5">
        <v>45273</v>
      </c>
      <c r="E304" t="s">
        <v>23</v>
      </c>
      <c r="F304" t="s">
        <v>39</v>
      </c>
      <c r="G304" s="16" t="s">
        <v>1250</v>
      </c>
      <c r="H304" s="1"/>
      <c r="J304"/>
      <c r="AC304" s="5">
        <v>45296</v>
      </c>
      <c r="AD304" t="s">
        <v>13214</v>
      </c>
      <c r="AE304" t="s">
        <v>298</v>
      </c>
      <c r="AF304">
        <f>MONTH(Table1[[#This Row],[Date Sent]])</f>
        <v>1</v>
      </c>
      <c r="AG304">
        <f>YEAR(Table1[[#This Row],[Date Sent]])</f>
        <v>2024</v>
      </c>
      <c r="AH304"/>
    </row>
    <row r="305" spans="1:34" x14ac:dyDescent="0.2">
      <c r="A305" t="s">
        <v>410</v>
      </c>
      <c r="B305" t="s">
        <v>1240</v>
      </c>
      <c r="C305" s="1">
        <v>12.8</v>
      </c>
      <c r="D305" s="5">
        <v>45273</v>
      </c>
      <c r="E305" t="s">
        <v>21</v>
      </c>
      <c r="F305" t="s">
        <v>33</v>
      </c>
      <c r="G305" s="1" t="s">
        <v>1075</v>
      </c>
      <c r="H305" s="1"/>
      <c r="J305"/>
      <c r="AC305" s="5">
        <v>45296</v>
      </c>
      <c r="AD305" t="s">
        <v>13214</v>
      </c>
      <c r="AE305" t="s">
        <v>298</v>
      </c>
      <c r="AF305">
        <f>MONTH(Table1[[#This Row],[Date Sent]])</f>
        <v>1</v>
      </c>
      <c r="AG305">
        <f>YEAR(Table1[[#This Row],[Date Sent]])</f>
        <v>2024</v>
      </c>
      <c r="AH305"/>
    </row>
    <row r="306" spans="1:34" x14ac:dyDescent="0.2">
      <c r="A306" t="s">
        <v>410</v>
      </c>
      <c r="B306" t="s">
        <v>1240</v>
      </c>
      <c r="C306" s="1">
        <v>52.14</v>
      </c>
      <c r="D306" s="5">
        <v>45280</v>
      </c>
      <c r="E306" t="s">
        <v>21</v>
      </c>
      <c r="F306" t="s">
        <v>15</v>
      </c>
      <c r="G306" s="16" t="s">
        <v>1251</v>
      </c>
      <c r="H306" s="1"/>
      <c r="J306"/>
      <c r="AC306" s="5">
        <v>45296</v>
      </c>
      <c r="AD306" t="s">
        <v>13214</v>
      </c>
      <c r="AE306" t="s">
        <v>298</v>
      </c>
      <c r="AF306">
        <f>MONTH(Table1[[#This Row],[Date Sent]])</f>
        <v>1</v>
      </c>
      <c r="AG306">
        <f>YEAR(Table1[[#This Row],[Date Sent]])</f>
        <v>2024</v>
      </c>
      <c r="AH306"/>
    </row>
    <row r="307" spans="1:34" x14ac:dyDescent="0.2">
      <c r="A307" t="s">
        <v>410</v>
      </c>
      <c r="B307" t="s">
        <v>1240</v>
      </c>
      <c r="C307" s="1">
        <v>53.36</v>
      </c>
      <c r="D307" s="5">
        <v>45287</v>
      </c>
      <c r="E307" t="s">
        <v>21</v>
      </c>
      <c r="F307" t="s">
        <v>15</v>
      </c>
      <c r="G307" s="16" t="s">
        <v>1252</v>
      </c>
      <c r="H307" s="1"/>
      <c r="J307"/>
      <c r="AC307" s="5">
        <v>45296</v>
      </c>
      <c r="AD307" t="s">
        <v>13214</v>
      </c>
      <c r="AE307" t="s">
        <v>298</v>
      </c>
      <c r="AF307">
        <f>MONTH(Table1[[#This Row],[Date Sent]])</f>
        <v>1</v>
      </c>
      <c r="AG307">
        <f>YEAR(Table1[[#This Row],[Date Sent]])</f>
        <v>2024</v>
      </c>
      <c r="AH307"/>
    </row>
    <row r="308" spans="1:34" x14ac:dyDescent="0.2">
      <c r="A308" t="s">
        <v>410</v>
      </c>
      <c r="B308" t="s">
        <v>1240</v>
      </c>
      <c r="C308" s="1">
        <v>125.32</v>
      </c>
      <c r="D308" s="5">
        <v>45288</v>
      </c>
      <c r="E308" t="s">
        <v>23</v>
      </c>
      <c r="F308" t="s">
        <v>16</v>
      </c>
      <c r="G308" s="16" t="s">
        <v>1253</v>
      </c>
      <c r="H308" s="1"/>
      <c r="J308"/>
      <c r="AC308" s="5">
        <v>45296</v>
      </c>
      <c r="AD308" t="s">
        <v>13214</v>
      </c>
      <c r="AE308" t="s">
        <v>298</v>
      </c>
      <c r="AF308">
        <f>MONTH(Table1[[#This Row],[Date Sent]])</f>
        <v>1</v>
      </c>
      <c r="AG308">
        <f>YEAR(Table1[[#This Row],[Date Sent]])</f>
        <v>2024</v>
      </c>
      <c r="AH308"/>
    </row>
    <row r="309" spans="1:34" x14ac:dyDescent="0.2">
      <c r="A309" t="s">
        <v>458</v>
      </c>
      <c r="B309" t="s">
        <v>459</v>
      </c>
      <c r="C309" s="1">
        <v>24.03</v>
      </c>
      <c r="D309" s="5">
        <v>45277</v>
      </c>
      <c r="E309" t="s">
        <v>20</v>
      </c>
      <c r="F309" t="s">
        <v>39</v>
      </c>
      <c r="G309" s="16" t="s">
        <v>1254</v>
      </c>
      <c r="H309" s="1"/>
      <c r="J309"/>
      <c r="AC309" s="5">
        <v>45306</v>
      </c>
      <c r="AD309" t="s">
        <v>14552</v>
      </c>
      <c r="AE309" t="s">
        <v>266</v>
      </c>
      <c r="AF309">
        <f>MONTH(Table1[[#This Row],[Date Sent]])</f>
        <v>1</v>
      </c>
      <c r="AG309">
        <f>YEAR(Table1[[#This Row],[Date Sent]])</f>
        <v>2024</v>
      </c>
      <c r="AH309"/>
    </row>
    <row r="310" spans="1:34" x14ac:dyDescent="0.2">
      <c r="A310" t="s">
        <v>458</v>
      </c>
      <c r="B310" t="s">
        <v>459</v>
      </c>
      <c r="C310" s="1">
        <v>1.75</v>
      </c>
      <c r="D310" s="5">
        <v>45279</v>
      </c>
      <c r="E310" t="s">
        <v>17</v>
      </c>
      <c r="F310" t="s">
        <v>39</v>
      </c>
      <c r="G310" s="16" t="s">
        <v>1255</v>
      </c>
      <c r="H310" s="1"/>
      <c r="J310"/>
      <c r="AC310" s="5">
        <v>45306</v>
      </c>
      <c r="AD310" t="s">
        <v>14552</v>
      </c>
      <c r="AE310" t="s">
        <v>266</v>
      </c>
      <c r="AF310">
        <f>MONTH(Table1[[#This Row],[Date Sent]])</f>
        <v>1</v>
      </c>
      <c r="AG310">
        <f>YEAR(Table1[[#This Row],[Date Sent]])</f>
        <v>2024</v>
      </c>
      <c r="AH310"/>
    </row>
    <row r="311" spans="1:34" x14ac:dyDescent="0.2">
      <c r="A311" t="s">
        <v>458</v>
      </c>
      <c r="B311" t="s">
        <v>459</v>
      </c>
      <c r="C311" s="1">
        <v>15.27</v>
      </c>
      <c r="D311" s="5">
        <v>45279</v>
      </c>
      <c r="E311" t="s">
        <v>27</v>
      </c>
      <c r="F311" t="s">
        <v>39</v>
      </c>
      <c r="G311" s="16" t="s">
        <v>1256</v>
      </c>
      <c r="H311" s="1"/>
      <c r="J311"/>
      <c r="AC311" s="5">
        <v>45306</v>
      </c>
      <c r="AD311" t="s">
        <v>14552</v>
      </c>
      <c r="AE311" t="s">
        <v>266</v>
      </c>
      <c r="AF311">
        <f>MONTH(Table1[[#This Row],[Date Sent]])</f>
        <v>1</v>
      </c>
      <c r="AG311">
        <f>YEAR(Table1[[#This Row],[Date Sent]])</f>
        <v>2024</v>
      </c>
      <c r="AH311"/>
    </row>
    <row r="312" spans="1:34" x14ac:dyDescent="0.2">
      <c r="A312" t="s">
        <v>458</v>
      </c>
      <c r="B312" t="s">
        <v>459</v>
      </c>
      <c r="C312" s="1">
        <v>276.68</v>
      </c>
      <c r="D312" s="5">
        <v>45283</v>
      </c>
      <c r="E312" t="s">
        <v>21</v>
      </c>
      <c r="F312" t="s">
        <v>24</v>
      </c>
      <c r="G312" s="16" t="s">
        <v>1257</v>
      </c>
      <c r="H312" s="1"/>
      <c r="J312"/>
      <c r="AC312" s="5">
        <v>45306</v>
      </c>
      <c r="AD312" t="s">
        <v>14552</v>
      </c>
      <c r="AE312" t="s">
        <v>266</v>
      </c>
      <c r="AF312">
        <f>MONTH(Table1[[#This Row],[Date Sent]])</f>
        <v>1</v>
      </c>
      <c r="AG312">
        <f>YEAR(Table1[[#This Row],[Date Sent]])</f>
        <v>2024</v>
      </c>
      <c r="AH312"/>
    </row>
    <row r="313" spans="1:34" x14ac:dyDescent="0.2">
      <c r="A313" t="s">
        <v>458</v>
      </c>
      <c r="B313" t="s">
        <v>459</v>
      </c>
      <c r="C313" s="1">
        <v>363.51</v>
      </c>
      <c r="D313" s="5">
        <v>45283</v>
      </c>
      <c r="E313" t="s">
        <v>21</v>
      </c>
      <c r="F313" t="s">
        <v>33</v>
      </c>
      <c r="G313" s="16" t="s">
        <v>1258</v>
      </c>
      <c r="H313" s="1"/>
      <c r="J313"/>
      <c r="AC313" s="5">
        <v>45306</v>
      </c>
      <c r="AD313" t="s">
        <v>14552</v>
      </c>
      <c r="AE313" t="s">
        <v>266</v>
      </c>
      <c r="AF313">
        <f>MONTH(Table1[[#This Row],[Date Sent]])</f>
        <v>1</v>
      </c>
      <c r="AG313">
        <f>YEAR(Table1[[#This Row],[Date Sent]])</f>
        <v>2024</v>
      </c>
      <c r="AH313"/>
    </row>
    <row r="314" spans="1:34" x14ac:dyDescent="0.2">
      <c r="A314" t="s">
        <v>458</v>
      </c>
      <c r="B314" t="s">
        <v>1259</v>
      </c>
      <c r="C314" s="1">
        <v>21.06</v>
      </c>
      <c r="D314" s="5">
        <v>45297</v>
      </c>
      <c r="E314" t="s">
        <v>8</v>
      </c>
      <c r="F314" t="s">
        <v>39</v>
      </c>
      <c r="G314" s="16" t="s">
        <v>1260</v>
      </c>
      <c r="H314" s="1"/>
      <c r="J314"/>
      <c r="AC314" s="5">
        <v>45306</v>
      </c>
      <c r="AD314" t="s">
        <v>14552</v>
      </c>
      <c r="AE314" t="s">
        <v>266</v>
      </c>
      <c r="AF314">
        <f>MONTH(Table1[[#This Row],[Date Sent]])</f>
        <v>1</v>
      </c>
      <c r="AG314">
        <f>YEAR(Table1[[#This Row],[Date Sent]])</f>
        <v>2024</v>
      </c>
      <c r="AH314"/>
    </row>
    <row r="315" spans="1:34" x14ac:dyDescent="0.2">
      <c r="A315" t="s">
        <v>458</v>
      </c>
      <c r="B315" t="s">
        <v>1259</v>
      </c>
      <c r="C315" s="1">
        <v>269.07</v>
      </c>
      <c r="D315" s="5">
        <v>45305</v>
      </c>
      <c r="E315" t="s">
        <v>21</v>
      </c>
      <c r="F315" t="s">
        <v>25</v>
      </c>
      <c r="G315" s="16" t="s">
        <v>1261</v>
      </c>
      <c r="H315" s="1"/>
      <c r="J315"/>
      <c r="AC315" s="5">
        <v>45306</v>
      </c>
      <c r="AD315" t="s">
        <v>14552</v>
      </c>
      <c r="AE315" t="s">
        <v>266</v>
      </c>
      <c r="AF315">
        <f>MONTH(Table1[[#This Row],[Date Sent]])</f>
        <v>1</v>
      </c>
      <c r="AG315">
        <f>YEAR(Table1[[#This Row],[Date Sent]])</f>
        <v>2024</v>
      </c>
      <c r="AH315"/>
    </row>
    <row r="316" spans="1:34" x14ac:dyDescent="0.2">
      <c r="A316" t="s">
        <v>458</v>
      </c>
      <c r="B316" t="s">
        <v>1259</v>
      </c>
      <c r="C316" s="1">
        <v>264.43</v>
      </c>
      <c r="D316" s="5">
        <v>45310</v>
      </c>
      <c r="E316" t="s">
        <v>29</v>
      </c>
      <c r="F316" t="s">
        <v>33</v>
      </c>
      <c r="G316" s="16" t="s">
        <v>1262</v>
      </c>
      <c r="H316" s="1"/>
      <c r="J316"/>
      <c r="AC316" s="5">
        <v>45306</v>
      </c>
      <c r="AD316" t="s">
        <v>14552</v>
      </c>
      <c r="AE316" t="s">
        <v>266</v>
      </c>
      <c r="AF316">
        <f>MONTH(Table1[[#This Row],[Date Sent]])</f>
        <v>1</v>
      </c>
      <c r="AG316">
        <f>YEAR(Table1[[#This Row],[Date Sent]])</f>
        <v>2024</v>
      </c>
      <c r="AH316"/>
    </row>
    <row r="317" spans="1:34" x14ac:dyDescent="0.2">
      <c r="A317" t="s">
        <v>392</v>
      </c>
      <c r="B317" t="s">
        <v>1263</v>
      </c>
      <c r="C317" s="1">
        <v>19.739999999999998</v>
      </c>
      <c r="D317" s="5">
        <v>45308</v>
      </c>
      <c r="E317" t="s">
        <v>21</v>
      </c>
      <c r="F317" t="s">
        <v>16</v>
      </c>
      <c r="G317" s="16" t="s">
        <v>1264</v>
      </c>
      <c r="H317" s="1"/>
      <c r="J317"/>
      <c r="AC317" s="5">
        <v>45314</v>
      </c>
      <c r="AD317" t="s">
        <v>13318</v>
      </c>
      <c r="AE317" t="s">
        <v>156</v>
      </c>
      <c r="AF317">
        <f>MONTH(Table1[[#This Row],[Date Sent]])</f>
        <v>1</v>
      </c>
      <c r="AG317">
        <f>YEAR(Table1[[#This Row],[Date Sent]])</f>
        <v>2024</v>
      </c>
      <c r="AH317"/>
    </row>
    <row r="318" spans="1:34" x14ac:dyDescent="0.2">
      <c r="A318" t="s">
        <v>392</v>
      </c>
      <c r="B318" t="s">
        <v>1263</v>
      </c>
      <c r="C318" s="1">
        <v>94.86</v>
      </c>
      <c r="D318" s="5">
        <v>45308</v>
      </c>
      <c r="E318" t="s">
        <v>54</v>
      </c>
      <c r="F318" t="s">
        <v>39</v>
      </c>
      <c r="G318" s="16" t="s">
        <v>1265</v>
      </c>
      <c r="H318" s="1"/>
      <c r="J318"/>
      <c r="AC318" s="5">
        <v>45314</v>
      </c>
      <c r="AD318" t="s">
        <v>13318</v>
      </c>
      <c r="AE318" t="s">
        <v>156</v>
      </c>
      <c r="AF318">
        <f>MONTH(Table1[[#This Row],[Date Sent]])</f>
        <v>1</v>
      </c>
      <c r="AG318">
        <f>YEAR(Table1[[#This Row],[Date Sent]])</f>
        <v>2024</v>
      </c>
      <c r="AH318"/>
    </row>
    <row r="319" spans="1:34" x14ac:dyDescent="0.2">
      <c r="A319" t="s">
        <v>392</v>
      </c>
      <c r="B319" t="s">
        <v>1263</v>
      </c>
      <c r="C319" s="1">
        <v>568.78</v>
      </c>
      <c r="D319" s="5">
        <v>45308</v>
      </c>
      <c r="E319" t="s">
        <v>29</v>
      </c>
      <c r="F319" t="s">
        <v>51</v>
      </c>
      <c r="G319" s="16" t="s">
        <v>1266</v>
      </c>
      <c r="H319" s="1"/>
      <c r="J319"/>
      <c r="AC319" s="5">
        <v>45314</v>
      </c>
      <c r="AD319" t="s">
        <v>13318</v>
      </c>
      <c r="AE319" t="s">
        <v>156</v>
      </c>
      <c r="AF319">
        <f>MONTH(Table1[[#This Row],[Date Sent]])</f>
        <v>1</v>
      </c>
      <c r="AG319">
        <f>YEAR(Table1[[#This Row],[Date Sent]])</f>
        <v>2024</v>
      </c>
      <c r="AH319"/>
    </row>
    <row r="320" spans="1:34" x14ac:dyDescent="0.2">
      <c r="A320" t="s">
        <v>872</v>
      </c>
      <c r="B320" t="s">
        <v>1267</v>
      </c>
      <c r="C320" s="1">
        <v>372.19</v>
      </c>
      <c r="D320" s="5">
        <v>45250</v>
      </c>
      <c r="E320" t="s">
        <v>11</v>
      </c>
      <c r="F320" t="s">
        <v>21</v>
      </c>
      <c r="G320" s="16" t="s">
        <v>1268</v>
      </c>
      <c r="H320" s="1"/>
      <c r="J320"/>
      <c r="AC320" s="5">
        <v>45283</v>
      </c>
      <c r="AD320" t="s">
        <v>14554</v>
      </c>
      <c r="AE320" t="s">
        <v>73</v>
      </c>
      <c r="AF320">
        <f>MONTH(Table1[[#This Row],[Date Sent]])</f>
        <v>12</v>
      </c>
      <c r="AG320">
        <f>YEAR(Table1[[#This Row],[Date Sent]])</f>
        <v>2023</v>
      </c>
      <c r="AH320"/>
    </row>
    <row r="321" spans="1:34" x14ac:dyDescent="0.2">
      <c r="A321" t="s">
        <v>872</v>
      </c>
      <c r="B321" t="s">
        <v>1267</v>
      </c>
      <c r="C321" s="1">
        <v>8.31</v>
      </c>
      <c r="D321" s="5">
        <v>45254</v>
      </c>
      <c r="E321" t="s">
        <v>24</v>
      </c>
      <c r="F321" t="s">
        <v>18</v>
      </c>
      <c r="G321" s="16" t="s">
        <v>1269</v>
      </c>
      <c r="H321" s="1"/>
      <c r="J321"/>
      <c r="AC321" s="5">
        <v>45283</v>
      </c>
      <c r="AD321" t="s">
        <v>14554</v>
      </c>
      <c r="AE321" t="s">
        <v>73</v>
      </c>
      <c r="AF321">
        <f>MONTH(Table1[[#This Row],[Date Sent]])</f>
        <v>12</v>
      </c>
      <c r="AG321">
        <f>YEAR(Table1[[#This Row],[Date Sent]])</f>
        <v>2023</v>
      </c>
      <c r="AH321"/>
    </row>
    <row r="322" spans="1:34" x14ac:dyDescent="0.2">
      <c r="A322" t="s">
        <v>872</v>
      </c>
      <c r="B322" t="s">
        <v>1267</v>
      </c>
      <c r="C322" s="1">
        <v>13.49</v>
      </c>
      <c r="D322" s="5">
        <v>45255</v>
      </c>
      <c r="E322" t="s">
        <v>21</v>
      </c>
      <c r="F322" t="s">
        <v>15</v>
      </c>
      <c r="G322" s="16" t="s">
        <v>921</v>
      </c>
      <c r="H322" s="1"/>
      <c r="J322"/>
      <c r="AC322" s="5">
        <v>45283</v>
      </c>
      <c r="AD322" t="s">
        <v>14554</v>
      </c>
      <c r="AE322" t="s">
        <v>73</v>
      </c>
      <c r="AF322">
        <f>MONTH(Table1[[#This Row],[Date Sent]])</f>
        <v>12</v>
      </c>
      <c r="AG322">
        <f>YEAR(Table1[[#This Row],[Date Sent]])</f>
        <v>2023</v>
      </c>
      <c r="AH322"/>
    </row>
    <row r="323" spans="1:34" x14ac:dyDescent="0.2">
      <c r="A323" t="s">
        <v>872</v>
      </c>
      <c r="B323" t="s">
        <v>1267</v>
      </c>
      <c r="C323" s="1">
        <v>325</v>
      </c>
      <c r="D323" s="5">
        <v>45257</v>
      </c>
      <c r="E323" t="s">
        <v>23</v>
      </c>
      <c r="F323" t="s">
        <v>20</v>
      </c>
      <c r="G323" s="16" t="s">
        <v>1270</v>
      </c>
      <c r="H323" s="1"/>
      <c r="J323"/>
      <c r="AC323" s="5">
        <v>45283</v>
      </c>
      <c r="AD323" t="s">
        <v>14554</v>
      </c>
      <c r="AE323" t="s">
        <v>73</v>
      </c>
      <c r="AF323">
        <f>MONTH(Table1[[#This Row],[Date Sent]])</f>
        <v>12</v>
      </c>
      <c r="AG323">
        <f>YEAR(Table1[[#This Row],[Date Sent]])</f>
        <v>2023</v>
      </c>
      <c r="AH323"/>
    </row>
    <row r="324" spans="1:34" x14ac:dyDescent="0.2">
      <c r="A324" t="s">
        <v>872</v>
      </c>
      <c r="B324" t="s">
        <v>1267</v>
      </c>
      <c r="C324" s="1">
        <v>5.39</v>
      </c>
      <c r="D324" s="5">
        <v>45257</v>
      </c>
      <c r="E324" t="s">
        <v>10</v>
      </c>
      <c r="F324" t="s">
        <v>33</v>
      </c>
      <c r="G324" s="16" t="s">
        <v>1271</v>
      </c>
      <c r="H324" s="1"/>
      <c r="J324"/>
      <c r="AC324" s="5">
        <v>45283</v>
      </c>
      <c r="AD324" t="s">
        <v>14554</v>
      </c>
      <c r="AE324" t="s">
        <v>73</v>
      </c>
      <c r="AF324">
        <f>MONTH(Table1[[#This Row],[Date Sent]])</f>
        <v>12</v>
      </c>
      <c r="AG324">
        <f>YEAR(Table1[[#This Row],[Date Sent]])</f>
        <v>2023</v>
      </c>
      <c r="AH324"/>
    </row>
    <row r="325" spans="1:34" x14ac:dyDescent="0.2">
      <c r="A325" t="s">
        <v>872</v>
      </c>
      <c r="B325" t="s">
        <v>1267</v>
      </c>
      <c r="C325" s="1">
        <v>1011.4</v>
      </c>
      <c r="D325" s="5">
        <v>45258</v>
      </c>
      <c r="E325" t="s">
        <v>14</v>
      </c>
      <c r="F325" t="s">
        <v>1047</v>
      </c>
      <c r="G325" s="16" t="s">
        <v>1272</v>
      </c>
      <c r="H325" s="1"/>
      <c r="J325"/>
      <c r="AC325" s="5">
        <v>45283</v>
      </c>
      <c r="AD325" t="s">
        <v>14554</v>
      </c>
      <c r="AE325" t="s">
        <v>73</v>
      </c>
      <c r="AF325">
        <f>MONTH(Table1[[#This Row],[Date Sent]])</f>
        <v>12</v>
      </c>
      <c r="AG325">
        <f>YEAR(Table1[[#This Row],[Date Sent]])</f>
        <v>2023</v>
      </c>
      <c r="AH325"/>
    </row>
    <row r="326" spans="1:34" x14ac:dyDescent="0.2">
      <c r="A326" t="s">
        <v>872</v>
      </c>
      <c r="B326" t="s">
        <v>1267</v>
      </c>
      <c r="C326" s="1">
        <v>88.22</v>
      </c>
      <c r="D326" s="5">
        <v>45260</v>
      </c>
      <c r="E326" t="s">
        <v>11</v>
      </c>
      <c r="F326" t="s">
        <v>33</v>
      </c>
      <c r="G326" s="16" t="s">
        <v>1273</v>
      </c>
      <c r="H326" s="1"/>
      <c r="J326"/>
      <c r="AC326" s="5">
        <v>45283</v>
      </c>
      <c r="AD326" t="s">
        <v>14554</v>
      </c>
      <c r="AE326" t="s">
        <v>73</v>
      </c>
      <c r="AF326">
        <f>MONTH(Table1[[#This Row],[Date Sent]])</f>
        <v>12</v>
      </c>
      <c r="AG326">
        <f>YEAR(Table1[[#This Row],[Date Sent]])</f>
        <v>2023</v>
      </c>
      <c r="AH326"/>
    </row>
    <row r="327" spans="1:34" x14ac:dyDescent="0.2">
      <c r="A327" t="s">
        <v>872</v>
      </c>
      <c r="B327" t="s">
        <v>1267</v>
      </c>
      <c r="C327" s="1">
        <v>58.53</v>
      </c>
      <c r="D327" s="5">
        <v>45261</v>
      </c>
      <c r="E327" t="s">
        <v>21</v>
      </c>
      <c r="F327" t="s">
        <v>33</v>
      </c>
      <c r="G327" s="16" t="s">
        <v>950</v>
      </c>
      <c r="H327" s="1"/>
      <c r="J327"/>
      <c r="AC327" s="5">
        <v>45283</v>
      </c>
      <c r="AD327" t="s">
        <v>14554</v>
      </c>
      <c r="AE327" t="s">
        <v>73</v>
      </c>
      <c r="AF327">
        <f>MONTH(Table1[[#This Row],[Date Sent]])</f>
        <v>12</v>
      </c>
      <c r="AG327">
        <f>YEAR(Table1[[#This Row],[Date Sent]])</f>
        <v>2023</v>
      </c>
      <c r="AH327"/>
    </row>
    <row r="328" spans="1:34" x14ac:dyDescent="0.2">
      <c r="A328" t="s">
        <v>872</v>
      </c>
      <c r="B328" t="s">
        <v>1267</v>
      </c>
      <c r="C328" s="1">
        <v>4.0599999999999996</v>
      </c>
      <c r="D328" s="5">
        <v>45261</v>
      </c>
      <c r="E328" t="s">
        <v>27</v>
      </c>
      <c r="F328" t="s">
        <v>39</v>
      </c>
      <c r="G328" s="16" t="s">
        <v>1274</v>
      </c>
      <c r="H328" s="1"/>
      <c r="J328"/>
      <c r="AC328" s="5">
        <v>45283</v>
      </c>
      <c r="AD328" t="s">
        <v>14554</v>
      </c>
      <c r="AE328" t="s">
        <v>73</v>
      </c>
      <c r="AF328">
        <f>MONTH(Table1[[#This Row],[Date Sent]])</f>
        <v>12</v>
      </c>
      <c r="AG328">
        <f>YEAR(Table1[[#This Row],[Date Sent]])</f>
        <v>2023</v>
      </c>
      <c r="AH328"/>
    </row>
    <row r="329" spans="1:34" x14ac:dyDescent="0.2">
      <c r="A329" t="s">
        <v>872</v>
      </c>
      <c r="B329" t="s">
        <v>1267</v>
      </c>
      <c r="C329" s="1">
        <v>513</v>
      </c>
      <c r="D329" s="5">
        <v>45265</v>
      </c>
      <c r="E329" t="s">
        <v>14</v>
      </c>
      <c r="F329" t="s">
        <v>1047</v>
      </c>
      <c r="G329" s="16" t="s">
        <v>1275</v>
      </c>
      <c r="H329" s="1"/>
      <c r="J329"/>
      <c r="AC329" s="5">
        <v>45283</v>
      </c>
      <c r="AD329" t="s">
        <v>14554</v>
      </c>
      <c r="AE329" t="s">
        <v>73</v>
      </c>
      <c r="AF329">
        <f>MONTH(Table1[[#This Row],[Date Sent]])</f>
        <v>12</v>
      </c>
      <c r="AG329">
        <f>YEAR(Table1[[#This Row],[Date Sent]])</f>
        <v>2023</v>
      </c>
      <c r="AH329"/>
    </row>
    <row r="330" spans="1:34" x14ac:dyDescent="0.2">
      <c r="A330" t="s">
        <v>872</v>
      </c>
      <c r="B330" t="s">
        <v>1267</v>
      </c>
      <c r="C330" s="1">
        <v>61.46</v>
      </c>
      <c r="D330" s="5">
        <v>45266</v>
      </c>
      <c r="E330" t="s">
        <v>21</v>
      </c>
      <c r="F330" t="s">
        <v>33</v>
      </c>
      <c r="G330" s="16" t="s">
        <v>1276</v>
      </c>
      <c r="H330" s="1"/>
      <c r="J330"/>
      <c r="AC330" s="5">
        <v>45283</v>
      </c>
      <c r="AD330" t="s">
        <v>14554</v>
      </c>
      <c r="AE330" t="s">
        <v>73</v>
      </c>
      <c r="AF330">
        <f>MONTH(Table1[[#This Row],[Date Sent]])</f>
        <v>12</v>
      </c>
      <c r="AG330">
        <f>YEAR(Table1[[#This Row],[Date Sent]])</f>
        <v>2023</v>
      </c>
      <c r="AH330"/>
    </row>
    <row r="331" spans="1:34" x14ac:dyDescent="0.2">
      <c r="A331" t="s">
        <v>872</v>
      </c>
      <c r="B331" t="s">
        <v>1267</v>
      </c>
      <c r="C331" s="1">
        <v>10.4</v>
      </c>
      <c r="D331" s="5">
        <v>45267</v>
      </c>
      <c r="E331" t="s">
        <v>24</v>
      </c>
      <c r="F331" t="s">
        <v>18</v>
      </c>
      <c r="G331" s="16" t="s">
        <v>1269</v>
      </c>
      <c r="H331" s="1"/>
      <c r="J331"/>
      <c r="AC331" s="5">
        <v>45283</v>
      </c>
      <c r="AD331" t="s">
        <v>14554</v>
      </c>
      <c r="AE331" t="s">
        <v>73</v>
      </c>
      <c r="AF331">
        <f>MONTH(Table1[[#This Row],[Date Sent]])</f>
        <v>12</v>
      </c>
      <c r="AG331">
        <f>YEAR(Table1[[#This Row],[Date Sent]])</f>
        <v>2023</v>
      </c>
      <c r="AH331"/>
    </row>
    <row r="332" spans="1:34" x14ac:dyDescent="0.2">
      <c r="A332" t="s">
        <v>872</v>
      </c>
      <c r="B332" t="s">
        <v>1267</v>
      </c>
      <c r="C332" s="1">
        <v>148.87</v>
      </c>
      <c r="D332" s="5">
        <v>45273</v>
      </c>
      <c r="E332" t="s">
        <v>21</v>
      </c>
      <c r="F332" t="s">
        <v>33</v>
      </c>
      <c r="G332" s="16" t="s">
        <v>1277</v>
      </c>
      <c r="H332" s="1"/>
      <c r="J332"/>
      <c r="AC332" s="5">
        <v>45283</v>
      </c>
      <c r="AD332" t="s">
        <v>14554</v>
      </c>
      <c r="AE332" t="s">
        <v>73</v>
      </c>
      <c r="AF332">
        <f>MONTH(Table1[[#This Row],[Date Sent]])</f>
        <v>12</v>
      </c>
      <c r="AG332">
        <f>YEAR(Table1[[#This Row],[Date Sent]])</f>
        <v>2023</v>
      </c>
      <c r="AH332"/>
    </row>
    <row r="333" spans="1:34" x14ac:dyDescent="0.2">
      <c r="A333" t="s">
        <v>872</v>
      </c>
      <c r="B333" t="s">
        <v>1267</v>
      </c>
      <c r="C333" s="1">
        <v>8.1</v>
      </c>
      <c r="D333" s="5">
        <v>45273</v>
      </c>
      <c r="E333" t="s">
        <v>21</v>
      </c>
      <c r="F333" t="s">
        <v>15</v>
      </c>
      <c r="G333" s="16" t="s">
        <v>1278</v>
      </c>
      <c r="H333" s="1"/>
      <c r="J333"/>
      <c r="AC333" s="5">
        <v>45283</v>
      </c>
      <c r="AD333" t="s">
        <v>14554</v>
      </c>
      <c r="AE333" t="s">
        <v>73</v>
      </c>
      <c r="AF333">
        <f>MONTH(Table1[[#This Row],[Date Sent]])</f>
        <v>12</v>
      </c>
      <c r="AG333">
        <f>YEAR(Table1[[#This Row],[Date Sent]])</f>
        <v>2023</v>
      </c>
      <c r="AH333"/>
    </row>
    <row r="334" spans="1:34" x14ac:dyDescent="0.2">
      <c r="A334" t="s">
        <v>872</v>
      </c>
      <c r="B334" t="s">
        <v>1267</v>
      </c>
      <c r="C334" s="1">
        <v>40.44</v>
      </c>
      <c r="D334" s="5">
        <v>45273</v>
      </c>
      <c r="E334" t="s">
        <v>21</v>
      </c>
      <c r="F334" t="s">
        <v>15</v>
      </c>
      <c r="G334" s="16" t="s">
        <v>1279</v>
      </c>
      <c r="H334" s="1"/>
      <c r="J334"/>
      <c r="AC334" s="5">
        <v>45283</v>
      </c>
      <c r="AD334" t="s">
        <v>14554</v>
      </c>
      <c r="AE334" t="s">
        <v>73</v>
      </c>
      <c r="AF334">
        <f>MONTH(Table1[[#This Row],[Date Sent]])</f>
        <v>12</v>
      </c>
      <c r="AG334">
        <f>YEAR(Table1[[#This Row],[Date Sent]])</f>
        <v>2023</v>
      </c>
      <c r="AH334"/>
    </row>
    <row r="335" spans="1:34" x14ac:dyDescent="0.2">
      <c r="A335" t="s">
        <v>872</v>
      </c>
      <c r="B335" t="s">
        <v>1267</v>
      </c>
      <c r="C335" s="1">
        <v>1100</v>
      </c>
      <c r="D335" s="5">
        <v>45273</v>
      </c>
      <c r="E335" t="s">
        <v>14</v>
      </c>
      <c r="F335" t="s">
        <v>1047</v>
      </c>
      <c r="G335" s="16" t="s">
        <v>1280</v>
      </c>
      <c r="H335" s="1"/>
      <c r="J335"/>
      <c r="AC335" s="5">
        <v>45283</v>
      </c>
      <c r="AD335" t="s">
        <v>14554</v>
      </c>
      <c r="AE335" t="s">
        <v>73</v>
      </c>
      <c r="AF335">
        <f>MONTH(Table1[[#This Row],[Date Sent]])</f>
        <v>12</v>
      </c>
      <c r="AG335">
        <f>YEAR(Table1[[#This Row],[Date Sent]])</f>
        <v>2023</v>
      </c>
      <c r="AH335"/>
    </row>
    <row r="336" spans="1:34" x14ac:dyDescent="0.2">
      <c r="A336" t="s">
        <v>872</v>
      </c>
      <c r="B336" t="s">
        <v>1267</v>
      </c>
      <c r="C336" s="1">
        <v>149.96</v>
      </c>
      <c r="D336" s="5">
        <v>45276</v>
      </c>
      <c r="E336" t="s">
        <v>21</v>
      </c>
      <c r="F336" t="s">
        <v>17</v>
      </c>
      <c r="G336" s="16" t="s">
        <v>1281</v>
      </c>
      <c r="H336" s="1"/>
      <c r="J336"/>
      <c r="AC336" s="5">
        <v>45283</v>
      </c>
      <c r="AD336" t="s">
        <v>14554</v>
      </c>
      <c r="AE336" t="s">
        <v>73</v>
      </c>
      <c r="AF336">
        <f>MONTH(Table1[[#This Row],[Date Sent]])</f>
        <v>12</v>
      </c>
      <c r="AG336">
        <f>YEAR(Table1[[#This Row],[Date Sent]])</f>
        <v>2023</v>
      </c>
      <c r="AH336"/>
    </row>
    <row r="337" spans="1:34" x14ac:dyDescent="0.2">
      <c r="A337" t="s">
        <v>872</v>
      </c>
      <c r="B337" t="s">
        <v>1267</v>
      </c>
      <c r="C337" s="1">
        <v>31.65</v>
      </c>
      <c r="D337" s="5">
        <v>45279</v>
      </c>
      <c r="E337" t="s">
        <v>21</v>
      </c>
      <c r="F337" t="s">
        <v>918</v>
      </c>
      <c r="G337" s="16" t="str">
        <f>_xlfn.CONCAT(Table1[[#This Row],[Notes 1]],",",Table1[[#This Row],[Notes 2]],",",Table1[[#This Row],[Notes 3]])</f>
        <v>Hot Choc,Vinegar,</v>
      </c>
      <c r="H337" s="1">
        <v>7.1</v>
      </c>
      <c r="I337" t="s">
        <v>18</v>
      </c>
      <c r="J337" t="s">
        <v>1282</v>
      </c>
      <c r="K337" s="1">
        <v>24.55</v>
      </c>
      <c r="L337" t="s">
        <v>33</v>
      </c>
      <c r="M337" t="s">
        <v>923</v>
      </c>
      <c r="AC337" s="5">
        <v>45283</v>
      </c>
      <c r="AD337" t="s">
        <v>14554</v>
      </c>
      <c r="AE337" t="s">
        <v>73</v>
      </c>
      <c r="AF337">
        <f>MONTH(Table1[[#This Row],[Date Sent]])</f>
        <v>12</v>
      </c>
      <c r="AG337">
        <f>YEAR(Table1[[#This Row],[Date Sent]])</f>
        <v>2023</v>
      </c>
      <c r="AH337"/>
    </row>
    <row r="338" spans="1:34" x14ac:dyDescent="0.2">
      <c r="A338" t="s">
        <v>872</v>
      </c>
      <c r="B338" t="s">
        <v>1267</v>
      </c>
      <c r="C338" s="1">
        <v>-250</v>
      </c>
      <c r="D338" s="5">
        <v>45279</v>
      </c>
      <c r="E338" t="s">
        <v>14</v>
      </c>
      <c r="F338" t="s">
        <v>1047</v>
      </c>
      <c r="G338" s="16" t="s">
        <v>1283</v>
      </c>
      <c r="H338" s="1"/>
      <c r="J338"/>
      <c r="AC338" s="5">
        <v>45283</v>
      </c>
      <c r="AD338" t="s">
        <v>14554</v>
      </c>
      <c r="AE338" t="s">
        <v>73</v>
      </c>
      <c r="AF338">
        <f>MONTH(Table1[[#This Row],[Date Sent]])</f>
        <v>12</v>
      </c>
      <c r="AG338">
        <f>YEAR(Table1[[#This Row],[Date Sent]])</f>
        <v>2023</v>
      </c>
      <c r="AH338"/>
    </row>
    <row r="339" spans="1:34" x14ac:dyDescent="0.2">
      <c r="A339" t="s">
        <v>872</v>
      </c>
      <c r="B339" t="s">
        <v>1284</v>
      </c>
      <c r="C339" s="1">
        <v>88.22</v>
      </c>
      <c r="D339" s="5">
        <v>44925</v>
      </c>
      <c r="E339" t="s">
        <v>21</v>
      </c>
      <c r="F339" t="s">
        <v>33</v>
      </c>
      <c r="G339" s="16" t="s">
        <v>1285</v>
      </c>
      <c r="H339" s="1"/>
      <c r="J339"/>
      <c r="AC339" s="5">
        <v>45316</v>
      </c>
      <c r="AD339" t="s">
        <v>14554</v>
      </c>
      <c r="AE339" t="s">
        <v>73</v>
      </c>
      <c r="AF339">
        <f>MONTH(Table1[[#This Row],[Date Sent]])</f>
        <v>1</v>
      </c>
      <c r="AG339">
        <f>YEAR(Table1[[#This Row],[Date Sent]])</f>
        <v>2024</v>
      </c>
      <c r="AH339"/>
    </row>
    <row r="340" spans="1:34" x14ac:dyDescent="0.2">
      <c r="A340" t="s">
        <v>872</v>
      </c>
      <c r="B340" t="s">
        <v>1284</v>
      </c>
      <c r="C340" s="1">
        <v>354.94</v>
      </c>
      <c r="D340" s="5">
        <v>45293</v>
      </c>
      <c r="E340" t="s">
        <v>11</v>
      </c>
      <c r="F340" t="s">
        <v>21</v>
      </c>
      <c r="G340" s="16" t="s">
        <v>1268</v>
      </c>
      <c r="H340" s="1"/>
      <c r="J340"/>
      <c r="AC340" s="5">
        <v>45316</v>
      </c>
      <c r="AD340" t="s">
        <v>14554</v>
      </c>
      <c r="AE340" t="s">
        <v>73</v>
      </c>
      <c r="AF340">
        <f>MONTH(Table1[[#This Row],[Date Sent]])</f>
        <v>1</v>
      </c>
      <c r="AG340">
        <f>YEAR(Table1[[#This Row],[Date Sent]])</f>
        <v>2024</v>
      </c>
      <c r="AH340"/>
    </row>
    <row r="341" spans="1:34" x14ac:dyDescent="0.2">
      <c r="A341" t="s">
        <v>872</v>
      </c>
      <c r="B341" t="s">
        <v>1284</v>
      </c>
      <c r="C341" s="1">
        <v>505.12</v>
      </c>
      <c r="D341" s="5">
        <v>45293</v>
      </c>
      <c r="E341" t="s">
        <v>8</v>
      </c>
      <c r="F341" t="s">
        <v>33</v>
      </c>
      <c r="G341" s="16" t="s">
        <v>1286</v>
      </c>
      <c r="H341" s="1"/>
      <c r="J341"/>
      <c r="AC341" s="5">
        <v>45316</v>
      </c>
      <c r="AD341" t="s">
        <v>14554</v>
      </c>
      <c r="AE341" t="s">
        <v>73</v>
      </c>
      <c r="AF341">
        <f>MONTH(Table1[[#This Row],[Date Sent]])</f>
        <v>1</v>
      </c>
      <c r="AG341">
        <f>YEAR(Table1[[#This Row],[Date Sent]])</f>
        <v>2024</v>
      </c>
      <c r="AH341"/>
    </row>
    <row r="342" spans="1:34" x14ac:dyDescent="0.2">
      <c r="A342" t="s">
        <v>872</v>
      </c>
      <c r="B342" t="s">
        <v>1284</v>
      </c>
      <c r="C342" s="1">
        <v>36.54</v>
      </c>
      <c r="D342" s="5">
        <v>45295</v>
      </c>
      <c r="E342" t="s">
        <v>21</v>
      </c>
      <c r="F342" t="s">
        <v>33</v>
      </c>
      <c r="G342" s="16" t="s">
        <v>1287</v>
      </c>
      <c r="H342" s="1"/>
      <c r="J342"/>
      <c r="AC342" s="5">
        <v>45316</v>
      </c>
      <c r="AD342" t="s">
        <v>14554</v>
      </c>
      <c r="AE342" t="s">
        <v>73</v>
      </c>
      <c r="AF342">
        <f>MONTH(Table1[[#This Row],[Date Sent]])</f>
        <v>1</v>
      </c>
      <c r="AG342">
        <f>YEAR(Table1[[#This Row],[Date Sent]])</f>
        <v>2024</v>
      </c>
      <c r="AH342"/>
    </row>
    <row r="343" spans="1:34" x14ac:dyDescent="0.2">
      <c r="A343" t="s">
        <v>872</v>
      </c>
      <c r="B343" t="s">
        <v>1284</v>
      </c>
      <c r="C343" s="1">
        <v>95.3</v>
      </c>
      <c r="D343" s="5">
        <v>45297</v>
      </c>
      <c r="E343" t="s">
        <v>21</v>
      </c>
      <c r="F343" t="s">
        <v>33</v>
      </c>
      <c r="G343" s="16" t="s">
        <v>1288</v>
      </c>
      <c r="H343" s="1"/>
      <c r="J343"/>
      <c r="AC343" s="5">
        <v>45316</v>
      </c>
      <c r="AD343" t="s">
        <v>14554</v>
      </c>
      <c r="AE343" t="s">
        <v>73</v>
      </c>
      <c r="AF343">
        <f>MONTH(Table1[[#This Row],[Date Sent]])</f>
        <v>1</v>
      </c>
      <c r="AG343">
        <f>YEAR(Table1[[#This Row],[Date Sent]])</f>
        <v>2024</v>
      </c>
      <c r="AH343"/>
    </row>
    <row r="344" spans="1:34" x14ac:dyDescent="0.2">
      <c r="A344" t="s">
        <v>872</v>
      </c>
      <c r="B344" t="s">
        <v>1284</v>
      </c>
      <c r="C344" s="1">
        <v>12.5</v>
      </c>
      <c r="D344" s="5">
        <v>45302</v>
      </c>
      <c r="E344" t="s">
        <v>21</v>
      </c>
      <c r="F344" t="s">
        <v>33</v>
      </c>
      <c r="G344" s="16" t="s">
        <v>1289</v>
      </c>
      <c r="H344" s="1"/>
      <c r="J344"/>
      <c r="AC344" s="5">
        <v>45316</v>
      </c>
      <c r="AD344" t="s">
        <v>14554</v>
      </c>
      <c r="AE344" t="s">
        <v>73</v>
      </c>
      <c r="AF344">
        <f>MONTH(Table1[[#This Row],[Date Sent]])</f>
        <v>1</v>
      </c>
      <c r="AG344">
        <f>YEAR(Table1[[#This Row],[Date Sent]])</f>
        <v>2024</v>
      </c>
      <c r="AH344"/>
    </row>
    <row r="345" spans="1:34" x14ac:dyDescent="0.2">
      <c r="A345" t="s">
        <v>872</v>
      </c>
      <c r="B345" t="s">
        <v>1284</v>
      </c>
      <c r="C345" s="1">
        <v>21.78</v>
      </c>
      <c r="D345" s="5">
        <v>45306</v>
      </c>
      <c r="E345" t="s">
        <v>21</v>
      </c>
      <c r="F345" t="s">
        <v>33</v>
      </c>
      <c r="G345" s="16" t="s">
        <v>1290</v>
      </c>
      <c r="H345" s="1"/>
      <c r="J345"/>
      <c r="AC345" s="5">
        <v>45316</v>
      </c>
      <c r="AD345" t="s">
        <v>14554</v>
      </c>
      <c r="AE345" t="s">
        <v>73</v>
      </c>
      <c r="AF345">
        <f>MONTH(Table1[[#This Row],[Date Sent]])</f>
        <v>1</v>
      </c>
      <c r="AG345">
        <f>YEAR(Table1[[#This Row],[Date Sent]])</f>
        <v>2024</v>
      </c>
      <c r="AH345"/>
    </row>
    <row r="346" spans="1:34" x14ac:dyDescent="0.2">
      <c r="A346" t="s">
        <v>872</v>
      </c>
      <c r="B346" t="s">
        <v>1284</v>
      </c>
      <c r="C346" s="1">
        <v>49.66</v>
      </c>
      <c r="D346" s="5">
        <v>45307</v>
      </c>
      <c r="E346" t="s">
        <v>21</v>
      </c>
      <c r="F346" t="s">
        <v>33</v>
      </c>
      <c r="G346" s="16" t="s">
        <v>1291</v>
      </c>
      <c r="H346" s="1"/>
      <c r="J346"/>
      <c r="AC346" s="5">
        <v>45316</v>
      </c>
      <c r="AD346" t="s">
        <v>14554</v>
      </c>
      <c r="AE346" t="s">
        <v>73</v>
      </c>
      <c r="AF346">
        <f>MONTH(Table1[[#This Row],[Date Sent]])</f>
        <v>1</v>
      </c>
      <c r="AG346">
        <f>YEAR(Table1[[#This Row],[Date Sent]])</f>
        <v>2024</v>
      </c>
      <c r="AH346"/>
    </row>
    <row r="347" spans="1:34" x14ac:dyDescent="0.2">
      <c r="A347" t="s">
        <v>285</v>
      </c>
      <c r="B347" t="s">
        <v>1292</v>
      </c>
      <c r="C347" s="1">
        <v>21.31</v>
      </c>
      <c r="D347" s="5">
        <v>45251</v>
      </c>
      <c r="E347" t="s">
        <v>21</v>
      </c>
      <c r="F347" t="s">
        <v>33</v>
      </c>
      <c r="G347" s="16" t="s">
        <v>1293</v>
      </c>
      <c r="H347" s="1"/>
      <c r="J347"/>
      <c r="AC347" s="5">
        <v>45289</v>
      </c>
      <c r="AD347" t="s">
        <v>14558</v>
      </c>
      <c r="AE347" t="s">
        <v>272</v>
      </c>
      <c r="AF347">
        <f>MONTH(Table1[[#This Row],[Date Sent]])</f>
        <v>12</v>
      </c>
      <c r="AG347">
        <f>YEAR(Table1[[#This Row],[Date Sent]])</f>
        <v>2023</v>
      </c>
      <c r="AH347"/>
    </row>
    <row r="348" spans="1:34" x14ac:dyDescent="0.2">
      <c r="A348" t="s">
        <v>285</v>
      </c>
      <c r="B348" t="s">
        <v>1292</v>
      </c>
      <c r="C348" s="1">
        <v>190.9</v>
      </c>
      <c r="D348" s="5">
        <v>45256</v>
      </c>
      <c r="E348" t="s">
        <v>21</v>
      </c>
      <c r="F348" t="s">
        <v>33</v>
      </c>
      <c r="G348" s="16" t="s">
        <v>1294</v>
      </c>
      <c r="H348" s="1"/>
      <c r="J348"/>
      <c r="AC348" s="5">
        <v>45289</v>
      </c>
      <c r="AD348" t="s">
        <v>14558</v>
      </c>
      <c r="AE348" t="s">
        <v>272</v>
      </c>
      <c r="AF348">
        <f>MONTH(Table1[[#This Row],[Date Sent]])</f>
        <v>12</v>
      </c>
      <c r="AG348">
        <f>YEAR(Table1[[#This Row],[Date Sent]])</f>
        <v>2023</v>
      </c>
      <c r="AH348"/>
    </row>
    <row r="349" spans="1:34" x14ac:dyDescent="0.2">
      <c r="A349" t="s">
        <v>285</v>
      </c>
      <c r="B349" t="s">
        <v>1292</v>
      </c>
      <c r="C349" s="1">
        <v>123.47</v>
      </c>
      <c r="D349" s="5">
        <v>45258</v>
      </c>
      <c r="E349" t="s">
        <v>21</v>
      </c>
      <c r="F349" t="s">
        <v>25</v>
      </c>
      <c r="G349" s="16" t="s">
        <v>1295</v>
      </c>
      <c r="H349" s="1"/>
      <c r="J349"/>
      <c r="AC349" s="5">
        <v>45289</v>
      </c>
      <c r="AD349" t="s">
        <v>14558</v>
      </c>
      <c r="AE349" t="s">
        <v>272</v>
      </c>
      <c r="AF349">
        <f>MONTH(Table1[[#This Row],[Date Sent]])</f>
        <v>12</v>
      </c>
      <c r="AG349">
        <f>YEAR(Table1[[#This Row],[Date Sent]])</f>
        <v>2023</v>
      </c>
      <c r="AH349"/>
    </row>
    <row r="350" spans="1:34" x14ac:dyDescent="0.2">
      <c r="A350" t="s">
        <v>285</v>
      </c>
      <c r="B350" t="s">
        <v>1292</v>
      </c>
      <c r="C350" s="1">
        <v>183.23</v>
      </c>
      <c r="D350" s="5">
        <v>45259</v>
      </c>
      <c r="E350" t="s">
        <v>21</v>
      </c>
      <c r="F350" t="s">
        <v>25</v>
      </c>
      <c r="G350" s="16" t="s">
        <v>1296</v>
      </c>
      <c r="H350" s="1"/>
      <c r="J350"/>
      <c r="AC350" s="5">
        <v>45289</v>
      </c>
      <c r="AD350" t="s">
        <v>14558</v>
      </c>
      <c r="AE350" t="s">
        <v>272</v>
      </c>
      <c r="AF350">
        <f>MONTH(Table1[[#This Row],[Date Sent]])</f>
        <v>12</v>
      </c>
      <c r="AG350">
        <f>YEAR(Table1[[#This Row],[Date Sent]])</f>
        <v>2023</v>
      </c>
      <c r="AH350"/>
    </row>
    <row r="351" spans="1:34" x14ac:dyDescent="0.2">
      <c r="A351" t="s">
        <v>285</v>
      </c>
      <c r="B351" t="s">
        <v>1292</v>
      </c>
      <c r="C351" s="1">
        <v>106.74</v>
      </c>
      <c r="D351" s="5">
        <v>45259</v>
      </c>
      <c r="E351" t="s">
        <v>21</v>
      </c>
      <c r="F351" t="s">
        <v>25</v>
      </c>
      <c r="G351" s="16" t="s">
        <v>1297</v>
      </c>
      <c r="H351" s="1"/>
      <c r="J351"/>
      <c r="AC351" s="5">
        <v>45289</v>
      </c>
      <c r="AD351" t="s">
        <v>14558</v>
      </c>
      <c r="AE351" t="s">
        <v>272</v>
      </c>
      <c r="AF351">
        <f>MONTH(Table1[[#This Row],[Date Sent]])</f>
        <v>12</v>
      </c>
      <c r="AG351">
        <f>YEAR(Table1[[#This Row],[Date Sent]])</f>
        <v>2023</v>
      </c>
      <c r="AH351"/>
    </row>
    <row r="352" spans="1:34" x14ac:dyDescent="0.2">
      <c r="A352" t="s">
        <v>285</v>
      </c>
      <c r="B352" t="s">
        <v>1292</v>
      </c>
      <c r="C352" s="1">
        <v>130.24</v>
      </c>
      <c r="D352" s="5">
        <v>45260</v>
      </c>
      <c r="E352" t="s">
        <v>21</v>
      </c>
      <c r="F352" t="s">
        <v>15</v>
      </c>
      <c r="G352" s="16" t="s">
        <v>1162</v>
      </c>
      <c r="H352" s="1"/>
      <c r="J352"/>
      <c r="AC352" s="5">
        <v>45289</v>
      </c>
      <c r="AD352" t="s">
        <v>14558</v>
      </c>
      <c r="AE352" t="s">
        <v>272</v>
      </c>
      <c r="AF352">
        <f>MONTH(Table1[[#This Row],[Date Sent]])</f>
        <v>12</v>
      </c>
      <c r="AG352">
        <f>YEAR(Table1[[#This Row],[Date Sent]])</f>
        <v>2023</v>
      </c>
      <c r="AH352"/>
    </row>
    <row r="353" spans="1:34" x14ac:dyDescent="0.2">
      <c r="A353" t="s">
        <v>285</v>
      </c>
      <c r="B353" t="s">
        <v>1292</v>
      </c>
      <c r="C353" s="1">
        <v>38.39</v>
      </c>
      <c r="D353" s="5">
        <v>45260</v>
      </c>
      <c r="E353" t="s">
        <v>21</v>
      </c>
      <c r="F353" t="s">
        <v>33</v>
      </c>
      <c r="G353" s="16" t="s">
        <v>1298</v>
      </c>
      <c r="H353" s="1"/>
      <c r="J353"/>
      <c r="AC353" s="5">
        <v>45289</v>
      </c>
      <c r="AD353" t="s">
        <v>14558</v>
      </c>
      <c r="AE353" t="s">
        <v>272</v>
      </c>
      <c r="AF353">
        <f>MONTH(Table1[[#This Row],[Date Sent]])</f>
        <v>12</v>
      </c>
      <c r="AG353">
        <f>YEAR(Table1[[#This Row],[Date Sent]])</f>
        <v>2023</v>
      </c>
      <c r="AH353"/>
    </row>
    <row r="354" spans="1:34" x14ac:dyDescent="0.2">
      <c r="A354" t="s">
        <v>285</v>
      </c>
      <c r="B354" t="s">
        <v>1292</v>
      </c>
      <c r="C354" s="1">
        <v>145.08000000000001</v>
      </c>
      <c r="D354" s="5">
        <v>45262</v>
      </c>
      <c r="E354" t="s">
        <v>21</v>
      </c>
      <c r="F354" t="s">
        <v>918</v>
      </c>
      <c r="G354" s="16" t="str">
        <f>_xlfn.CONCAT(Table1[[#This Row],[Notes 1]],",",Table1[[#This Row],[Notes 2]],",",Table1[[#This Row],[Notes 3]])</f>
        <v>Pet Hair Remover tools,Heater,</v>
      </c>
      <c r="H354" s="1">
        <v>40.5</v>
      </c>
      <c r="I354" t="s">
        <v>21</v>
      </c>
      <c r="J354" t="s">
        <v>1299</v>
      </c>
      <c r="K354" s="1">
        <v>104.58</v>
      </c>
      <c r="L354" t="s">
        <v>25</v>
      </c>
      <c r="M354" t="s">
        <v>1295</v>
      </c>
      <c r="AC354" s="5">
        <v>45289</v>
      </c>
      <c r="AD354" t="s">
        <v>14558</v>
      </c>
      <c r="AE354" t="s">
        <v>272</v>
      </c>
      <c r="AF354">
        <f>MONTH(Table1[[#This Row],[Date Sent]])</f>
        <v>12</v>
      </c>
      <c r="AG354">
        <f>YEAR(Table1[[#This Row],[Date Sent]])</f>
        <v>2023</v>
      </c>
      <c r="AH354"/>
    </row>
    <row r="355" spans="1:34" x14ac:dyDescent="0.2">
      <c r="A355" t="s">
        <v>285</v>
      </c>
      <c r="B355" t="s">
        <v>1292</v>
      </c>
      <c r="C355" s="1">
        <v>-123.47</v>
      </c>
      <c r="D355" s="5">
        <v>45266</v>
      </c>
      <c r="E355" t="s">
        <v>21</v>
      </c>
      <c r="F355" t="s">
        <v>25</v>
      </c>
      <c r="G355" s="16" t="s">
        <v>1300</v>
      </c>
      <c r="H355" s="1"/>
      <c r="J355"/>
      <c r="AC355" s="5">
        <v>45289</v>
      </c>
      <c r="AD355" t="s">
        <v>14558</v>
      </c>
      <c r="AE355" t="s">
        <v>272</v>
      </c>
      <c r="AF355">
        <f>MONTH(Table1[[#This Row],[Date Sent]])</f>
        <v>12</v>
      </c>
      <c r="AG355">
        <f>YEAR(Table1[[#This Row],[Date Sent]])</f>
        <v>2023</v>
      </c>
      <c r="AH355"/>
    </row>
    <row r="356" spans="1:34" x14ac:dyDescent="0.2">
      <c r="A356" t="s">
        <v>285</v>
      </c>
      <c r="B356" t="s">
        <v>1292</v>
      </c>
      <c r="C356" s="1">
        <v>9.98</v>
      </c>
      <c r="D356" s="5">
        <v>45267</v>
      </c>
      <c r="E356" t="s">
        <v>21</v>
      </c>
      <c r="F356" t="s">
        <v>33</v>
      </c>
      <c r="G356" s="16" t="s">
        <v>1301</v>
      </c>
      <c r="H356" s="1"/>
      <c r="J356"/>
      <c r="AC356" s="5">
        <v>45289</v>
      </c>
      <c r="AD356" t="s">
        <v>14558</v>
      </c>
      <c r="AE356" t="s">
        <v>272</v>
      </c>
      <c r="AF356">
        <f>MONTH(Table1[[#This Row],[Date Sent]])</f>
        <v>12</v>
      </c>
      <c r="AG356">
        <f>YEAR(Table1[[#This Row],[Date Sent]])</f>
        <v>2023</v>
      </c>
      <c r="AH356"/>
    </row>
    <row r="357" spans="1:34" x14ac:dyDescent="0.2">
      <c r="A357" t="s">
        <v>285</v>
      </c>
      <c r="B357" t="s">
        <v>1292</v>
      </c>
      <c r="C357" s="1">
        <v>65.09</v>
      </c>
      <c r="D357" s="5">
        <v>45270</v>
      </c>
      <c r="E357" t="s">
        <v>21</v>
      </c>
      <c r="F357" t="s">
        <v>33</v>
      </c>
      <c r="G357" s="16" t="s">
        <v>1302</v>
      </c>
      <c r="H357" s="1"/>
      <c r="J357"/>
      <c r="AC357" s="5">
        <v>45289</v>
      </c>
      <c r="AD357" t="s">
        <v>14558</v>
      </c>
      <c r="AE357" t="s">
        <v>272</v>
      </c>
      <c r="AF357">
        <f>MONTH(Table1[[#This Row],[Date Sent]])</f>
        <v>12</v>
      </c>
      <c r="AG357">
        <f>YEAR(Table1[[#This Row],[Date Sent]])</f>
        <v>2023</v>
      </c>
      <c r="AH357"/>
    </row>
    <row r="358" spans="1:34" x14ac:dyDescent="0.2">
      <c r="A358" t="s">
        <v>285</v>
      </c>
      <c r="B358" t="s">
        <v>1292</v>
      </c>
      <c r="C358" s="1">
        <v>216.15</v>
      </c>
      <c r="D358" s="5">
        <v>45272</v>
      </c>
      <c r="E358" t="s">
        <v>21</v>
      </c>
      <c r="F358" t="s">
        <v>33</v>
      </c>
      <c r="G358" s="16" t="s">
        <v>1303</v>
      </c>
      <c r="H358" s="1"/>
      <c r="J358"/>
      <c r="AC358" s="5">
        <v>45289</v>
      </c>
      <c r="AD358" t="s">
        <v>14558</v>
      </c>
      <c r="AE358" t="s">
        <v>272</v>
      </c>
      <c r="AF358">
        <f>MONTH(Table1[[#This Row],[Date Sent]])</f>
        <v>12</v>
      </c>
      <c r="AG358">
        <f>YEAR(Table1[[#This Row],[Date Sent]])</f>
        <v>2023</v>
      </c>
      <c r="AH358"/>
    </row>
    <row r="359" spans="1:34" x14ac:dyDescent="0.2">
      <c r="A359" t="s">
        <v>285</v>
      </c>
      <c r="B359" t="s">
        <v>1292</v>
      </c>
      <c r="C359" s="1">
        <v>34.11</v>
      </c>
      <c r="D359" s="5">
        <v>45272</v>
      </c>
      <c r="E359" t="s">
        <v>21</v>
      </c>
      <c r="F359" t="s">
        <v>33</v>
      </c>
      <c r="G359" s="16" t="s">
        <v>1304</v>
      </c>
      <c r="H359" s="1"/>
      <c r="J359"/>
      <c r="AC359" s="5">
        <v>45289</v>
      </c>
      <c r="AD359" t="s">
        <v>14558</v>
      </c>
      <c r="AE359" t="s">
        <v>272</v>
      </c>
      <c r="AF359">
        <f>MONTH(Table1[[#This Row],[Date Sent]])</f>
        <v>12</v>
      </c>
      <c r="AG359">
        <f>YEAR(Table1[[#This Row],[Date Sent]])</f>
        <v>2023</v>
      </c>
      <c r="AH359"/>
    </row>
    <row r="360" spans="1:34" x14ac:dyDescent="0.2">
      <c r="A360" t="s">
        <v>285</v>
      </c>
      <c r="B360" t="s">
        <v>1292</v>
      </c>
      <c r="C360" s="1">
        <v>80.05</v>
      </c>
      <c r="D360" s="5">
        <v>45273</v>
      </c>
      <c r="E360" t="s">
        <v>21</v>
      </c>
      <c r="F360" t="s">
        <v>33</v>
      </c>
      <c r="G360" s="16" t="s">
        <v>1305</v>
      </c>
      <c r="H360" s="1"/>
      <c r="J360"/>
      <c r="AC360" s="5">
        <v>45289</v>
      </c>
      <c r="AD360" t="s">
        <v>14558</v>
      </c>
      <c r="AE360" t="s">
        <v>272</v>
      </c>
      <c r="AF360">
        <f>MONTH(Table1[[#This Row],[Date Sent]])</f>
        <v>12</v>
      </c>
      <c r="AG360">
        <f>YEAR(Table1[[#This Row],[Date Sent]])</f>
        <v>2023</v>
      </c>
      <c r="AH360"/>
    </row>
    <row r="361" spans="1:34" x14ac:dyDescent="0.2">
      <c r="A361" t="s">
        <v>285</v>
      </c>
      <c r="B361" t="s">
        <v>1292</v>
      </c>
      <c r="C361" s="1">
        <v>277.60000000000002</v>
      </c>
      <c r="D361" s="5">
        <v>45275</v>
      </c>
      <c r="E361" t="s">
        <v>21</v>
      </c>
      <c r="F361" t="s">
        <v>39</v>
      </c>
      <c r="G361" s="16" t="s">
        <v>1306</v>
      </c>
      <c r="H361" s="1"/>
      <c r="J361"/>
      <c r="AC361" s="5">
        <v>45289</v>
      </c>
      <c r="AD361" t="s">
        <v>14558</v>
      </c>
      <c r="AE361" t="s">
        <v>272</v>
      </c>
      <c r="AF361">
        <f>MONTH(Table1[[#This Row],[Date Sent]])</f>
        <v>12</v>
      </c>
      <c r="AG361">
        <f>YEAR(Table1[[#This Row],[Date Sent]])</f>
        <v>2023</v>
      </c>
      <c r="AH361"/>
    </row>
    <row r="362" spans="1:34" x14ac:dyDescent="0.2">
      <c r="A362" t="s">
        <v>285</v>
      </c>
      <c r="B362" t="s">
        <v>1292</v>
      </c>
      <c r="C362" s="1">
        <v>44.96</v>
      </c>
      <c r="D362" s="5">
        <v>45278</v>
      </c>
      <c r="E362" t="s">
        <v>21</v>
      </c>
      <c r="F362" t="s">
        <v>918</v>
      </c>
      <c r="G362" s="16" t="str">
        <f>_xlfn.CONCAT(Table1[[#This Row],[Notes 1]],",",Table1[[#This Row],[Notes 2]],",",Table1[[#This Row],[Notes 3]])</f>
        <v>Heater,Glue,</v>
      </c>
      <c r="H362" s="1">
        <v>36.06</v>
      </c>
      <c r="I362" t="s">
        <v>25</v>
      </c>
      <c r="J362" t="s">
        <v>1295</v>
      </c>
      <c r="K362" s="1">
        <v>8.9</v>
      </c>
      <c r="L362" t="s">
        <v>15</v>
      </c>
      <c r="M362" t="s">
        <v>1307</v>
      </c>
      <c r="AC362" s="5">
        <v>45289</v>
      </c>
      <c r="AD362" t="s">
        <v>14558</v>
      </c>
      <c r="AE362" t="s">
        <v>272</v>
      </c>
      <c r="AF362">
        <f>MONTH(Table1[[#This Row],[Date Sent]])</f>
        <v>12</v>
      </c>
      <c r="AG362">
        <f>YEAR(Table1[[#This Row],[Date Sent]])</f>
        <v>2023</v>
      </c>
      <c r="AH362"/>
    </row>
    <row r="363" spans="1:34" x14ac:dyDescent="0.2">
      <c r="A363" t="s">
        <v>285</v>
      </c>
      <c r="B363" t="s">
        <v>1308</v>
      </c>
      <c r="C363" s="17">
        <v>59.43</v>
      </c>
      <c r="D363" s="4">
        <v>45279</v>
      </c>
      <c r="E363" s="3" t="s">
        <v>15</v>
      </c>
      <c r="F363" s="3" t="s">
        <v>33</v>
      </c>
      <c r="G363" s="3" t="s">
        <v>1309</v>
      </c>
      <c r="H363" s="1"/>
      <c r="J363"/>
      <c r="AC363" s="5">
        <v>45323</v>
      </c>
      <c r="AD363" t="s">
        <v>14558</v>
      </c>
      <c r="AE363" t="s">
        <v>272</v>
      </c>
      <c r="AF363">
        <f>MONTH(Table1[[#This Row],[Date Sent]])</f>
        <v>2</v>
      </c>
      <c r="AG363">
        <f>YEAR(Table1[[#This Row],[Date Sent]])</f>
        <v>2024</v>
      </c>
      <c r="AH363"/>
    </row>
    <row r="364" spans="1:34" x14ac:dyDescent="0.2">
      <c r="A364" t="s">
        <v>285</v>
      </c>
      <c r="B364" t="s">
        <v>1308</v>
      </c>
      <c r="C364" s="17">
        <v>54.41</v>
      </c>
      <c r="D364" s="4">
        <v>45281</v>
      </c>
      <c r="E364" s="3" t="s">
        <v>13</v>
      </c>
      <c r="F364" s="3" t="s">
        <v>33</v>
      </c>
      <c r="G364" s="3" t="s">
        <v>1310</v>
      </c>
      <c r="H364" s="1"/>
      <c r="J364"/>
      <c r="AC364" s="5">
        <v>45323</v>
      </c>
      <c r="AD364" t="s">
        <v>14558</v>
      </c>
      <c r="AE364" t="s">
        <v>272</v>
      </c>
      <c r="AF364">
        <f>MONTH(Table1[[#This Row],[Date Sent]])</f>
        <v>2</v>
      </c>
      <c r="AG364">
        <f>YEAR(Table1[[#This Row],[Date Sent]])</f>
        <v>2024</v>
      </c>
      <c r="AH364"/>
    </row>
    <row r="365" spans="1:34" x14ac:dyDescent="0.2">
      <c r="A365" t="s">
        <v>285</v>
      </c>
      <c r="B365" t="s">
        <v>1308</v>
      </c>
      <c r="C365" s="17">
        <v>42.61</v>
      </c>
      <c r="D365" s="4">
        <v>45282</v>
      </c>
      <c r="E365" s="3" t="s">
        <v>21</v>
      </c>
      <c r="F365" s="3" t="s">
        <v>33</v>
      </c>
      <c r="G365" s="3" t="s">
        <v>1311</v>
      </c>
      <c r="H365" s="1"/>
      <c r="J365"/>
      <c r="AC365" s="5">
        <v>45323</v>
      </c>
      <c r="AD365" t="s">
        <v>14558</v>
      </c>
      <c r="AE365" t="s">
        <v>272</v>
      </c>
      <c r="AF365">
        <f>MONTH(Table1[[#This Row],[Date Sent]])</f>
        <v>2</v>
      </c>
      <c r="AG365">
        <f>YEAR(Table1[[#This Row],[Date Sent]])</f>
        <v>2024</v>
      </c>
      <c r="AH365"/>
    </row>
    <row r="366" spans="1:34" x14ac:dyDescent="0.2">
      <c r="A366" t="s">
        <v>285</v>
      </c>
      <c r="B366" t="s">
        <v>1308</v>
      </c>
      <c r="C366" s="17">
        <v>106.98</v>
      </c>
      <c r="D366" s="4">
        <v>45286</v>
      </c>
      <c r="E366" s="3" t="s">
        <v>21</v>
      </c>
      <c r="F366" s="3" t="s">
        <v>15</v>
      </c>
      <c r="G366" s="3" t="s">
        <v>1312</v>
      </c>
      <c r="H366" s="1"/>
      <c r="J366"/>
      <c r="AC366" s="5">
        <v>45323</v>
      </c>
      <c r="AD366" t="s">
        <v>14558</v>
      </c>
      <c r="AE366" t="s">
        <v>272</v>
      </c>
      <c r="AF366">
        <f>MONTH(Table1[[#This Row],[Date Sent]])</f>
        <v>2</v>
      </c>
      <c r="AG366">
        <f>YEAR(Table1[[#This Row],[Date Sent]])</f>
        <v>2024</v>
      </c>
      <c r="AH366"/>
    </row>
    <row r="367" spans="1:34" x14ac:dyDescent="0.2">
      <c r="A367" t="s">
        <v>285</v>
      </c>
      <c r="B367" t="s">
        <v>1308</v>
      </c>
      <c r="C367" s="17">
        <v>67.7</v>
      </c>
      <c r="D367" s="4">
        <v>45286</v>
      </c>
      <c r="E367" s="3" t="s">
        <v>21</v>
      </c>
      <c r="F367" s="3" t="s">
        <v>33</v>
      </c>
      <c r="G367" s="3" t="s">
        <v>1313</v>
      </c>
      <c r="H367" s="1"/>
      <c r="J367"/>
      <c r="AC367" s="5">
        <v>45323</v>
      </c>
      <c r="AD367" t="s">
        <v>14558</v>
      </c>
      <c r="AE367" t="s">
        <v>272</v>
      </c>
      <c r="AF367">
        <f>MONTH(Table1[[#This Row],[Date Sent]])</f>
        <v>2</v>
      </c>
      <c r="AG367">
        <f>YEAR(Table1[[#This Row],[Date Sent]])</f>
        <v>2024</v>
      </c>
      <c r="AH367"/>
    </row>
    <row r="368" spans="1:34" x14ac:dyDescent="0.2">
      <c r="A368" t="s">
        <v>285</v>
      </c>
      <c r="B368" t="s">
        <v>1308</v>
      </c>
      <c r="C368" s="17">
        <v>18.39</v>
      </c>
      <c r="D368" s="4">
        <v>45293</v>
      </c>
      <c r="E368" s="3" t="s">
        <v>17</v>
      </c>
      <c r="F368" s="3" t="s">
        <v>39</v>
      </c>
      <c r="G368" s="3" t="s">
        <v>1314</v>
      </c>
      <c r="H368" s="1"/>
      <c r="J368"/>
      <c r="AC368" s="5">
        <v>45323</v>
      </c>
      <c r="AD368" t="s">
        <v>14558</v>
      </c>
      <c r="AE368" t="s">
        <v>272</v>
      </c>
      <c r="AF368">
        <f>MONTH(Table1[[#This Row],[Date Sent]])</f>
        <v>2</v>
      </c>
      <c r="AG368">
        <f>YEAR(Table1[[#This Row],[Date Sent]])</f>
        <v>2024</v>
      </c>
      <c r="AH368"/>
    </row>
    <row r="369" spans="1:34" x14ac:dyDescent="0.2">
      <c r="A369" t="s">
        <v>285</v>
      </c>
      <c r="B369" t="s">
        <v>1308</v>
      </c>
      <c r="C369" s="17">
        <v>341.16</v>
      </c>
      <c r="D369" s="4">
        <v>45293</v>
      </c>
      <c r="E369" s="3" t="s">
        <v>27</v>
      </c>
      <c r="F369" s="3" t="s">
        <v>33</v>
      </c>
      <c r="G369" s="3" t="s">
        <v>1315</v>
      </c>
      <c r="H369" s="1"/>
      <c r="J369"/>
      <c r="AC369" s="5">
        <v>45323</v>
      </c>
      <c r="AD369" t="s">
        <v>14558</v>
      </c>
      <c r="AE369" t="s">
        <v>272</v>
      </c>
      <c r="AF369">
        <f>MONTH(Table1[[#This Row],[Date Sent]])</f>
        <v>2</v>
      </c>
      <c r="AG369">
        <f>YEAR(Table1[[#This Row],[Date Sent]])</f>
        <v>2024</v>
      </c>
      <c r="AH369"/>
    </row>
    <row r="370" spans="1:34" x14ac:dyDescent="0.2">
      <c r="A370" t="s">
        <v>285</v>
      </c>
      <c r="B370" t="s">
        <v>1308</v>
      </c>
      <c r="C370" s="17">
        <v>4.41</v>
      </c>
      <c r="D370" s="4">
        <v>45300</v>
      </c>
      <c r="E370" s="3" t="s">
        <v>17</v>
      </c>
      <c r="F370" s="3" t="s">
        <v>39</v>
      </c>
      <c r="G370" s="3" t="s">
        <v>1316</v>
      </c>
      <c r="H370" s="1"/>
      <c r="J370"/>
      <c r="AC370" s="5">
        <v>45323</v>
      </c>
      <c r="AD370" t="s">
        <v>14558</v>
      </c>
      <c r="AE370" t="s">
        <v>272</v>
      </c>
      <c r="AF370">
        <f>MONTH(Table1[[#This Row],[Date Sent]])</f>
        <v>2</v>
      </c>
      <c r="AG370">
        <f>YEAR(Table1[[#This Row],[Date Sent]])</f>
        <v>2024</v>
      </c>
      <c r="AH370"/>
    </row>
    <row r="371" spans="1:34" x14ac:dyDescent="0.2">
      <c r="A371" t="s">
        <v>285</v>
      </c>
      <c r="B371" t="s">
        <v>1308</v>
      </c>
      <c r="C371" s="17">
        <v>101.34</v>
      </c>
      <c r="D371" s="4">
        <v>45307</v>
      </c>
      <c r="E371" s="3" t="s">
        <v>21</v>
      </c>
      <c r="F371" s="3" t="s">
        <v>16</v>
      </c>
      <c r="G371" s="3" t="s">
        <v>1317</v>
      </c>
      <c r="H371" s="1"/>
      <c r="J371"/>
      <c r="AC371" s="5">
        <v>45323</v>
      </c>
      <c r="AD371" t="s">
        <v>14558</v>
      </c>
      <c r="AE371" t="s">
        <v>272</v>
      </c>
      <c r="AF371">
        <f>MONTH(Table1[[#This Row],[Date Sent]])</f>
        <v>2</v>
      </c>
      <c r="AG371">
        <f>YEAR(Table1[[#This Row],[Date Sent]])</f>
        <v>2024</v>
      </c>
      <c r="AH371"/>
    </row>
    <row r="372" spans="1:34" x14ac:dyDescent="0.2">
      <c r="A372" t="s">
        <v>1318</v>
      </c>
      <c r="B372" t="s">
        <v>1319</v>
      </c>
      <c r="C372" s="1">
        <v>74.180000000000007</v>
      </c>
      <c r="D372" s="5">
        <v>45250</v>
      </c>
      <c r="E372" t="s">
        <v>8</v>
      </c>
      <c r="F372" t="s">
        <v>17</v>
      </c>
      <c r="G372" s="16" t="s">
        <v>1320</v>
      </c>
      <c r="H372" s="1"/>
      <c r="J372"/>
      <c r="AC372" s="5">
        <v>45296</v>
      </c>
      <c r="AD372" t="s">
        <v>11649</v>
      </c>
      <c r="AE372" t="s">
        <v>11649</v>
      </c>
      <c r="AF372">
        <f>MONTH(Table1[[#This Row],[Date Sent]])</f>
        <v>1</v>
      </c>
      <c r="AG372">
        <f>YEAR(Table1[[#This Row],[Date Sent]])</f>
        <v>2024</v>
      </c>
      <c r="AH372"/>
    </row>
    <row r="373" spans="1:34" x14ac:dyDescent="0.2">
      <c r="A373" t="s">
        <v>1318</v>
      </c>
      <c r="B373" t="s">
        <v>1319</v>
      </c>
      <c r="C373" s="1">
        <v>240.65</v>
      </c>
      <c r="D373" s="5">
        <v>45251</v>
      </c>
      <c r="E373" t="s">
        <v>57</v>
      </c>
      <c r="F373" t="s">
        <v>1031</v>
      </c>
      <c r="G373" s="16" t="s">
        <v>1321</v>
      </c>
      <c r="H373" s="1"/>
      <c r="J373"/>
      <c r="AC373" s="5">
        <v>45296</v>
      </c>
      <c r="AD373" t="s">
        <v>11649</v>
      </c>
      <c r="AE373" t="s">
        <v>11649</v>
      </c>
      <c r="AF373">
        <f>MONTH(Table1[[#This Row],[Date Sent]])</f>
        <v>1</v>
      </c>
      <c r="AG373">
        <f>YEAR(Table1[[#This Row],[Date Sent]])</f>
        <v>2024</v>
      </c>
      <c r="AH373"/>
    </row>
    <row r="374" spans="1:34" x14ac:dyDescent="0.2">
      <c r="A374" t="s">
        <v>1318</v>
      </c>
      <c r="B374" t="s">
        <v>1319</v>
      </c>
      <c r="C374" s="1">
        <v>9.59</v>
      </c>
      <c r="D374" s="5">
        <v>45251</v>
      </c>
      <c r="E374" t="s">
        <v>8</v>
      </c>
      <c r="F374" t="s">
        <v>39</v>
      </c>
      <c r="G374" s="16" t="s">
        <v>1322</v>
      </c>
      <c r="H374" s="1"/>
      <c r="J374"/>
      <c r="AC374" s="5">
        <v>45296</v>
      </c>
      <c r="AD374" t="s">
        <v>11649</v>
      </c>
      <c r="AE374" t="s">
        <v>11649</v>
      </c>
      <c r="AF374">
        <f>MONTH(Table1[[#This Row],[Date Sent]])</f>
        <v>1</v>
      </c>
      <c r="AG374">
        <f>YEAR(Table1[[#This Row],[Date Sent]])</f>
        <v>2024</v>
      </c>
      <c r="AH374"/>
    </row>
    <row r="375" spans="1:34" x14ac:dyDescent="0.2">
      <c r="A375" t="s">
        <v>1318</v>
      </c>
      <c r="B375" t="s">
        <v>1319</v>
      </c>
      <c r="C375" s="1">
        <v>246.36</v>
      </c>
      <c r="D375" s="5">
        <v>45251</v>
      </c>
      <c r="E375" t="s">
        <v>8</v>
      </c>
      <c r="F375" t="s">
        <v>33</v>
      </c>
      <c r="G375" s="16" t="s">
        <v>1323</v>
      </c>
      <c r="H375" s="1"/>
      <c r="J375"/>
      <c r="AC375" s="5">
        <v>45296</v>
      </c>
      <c r="AD375" t="s">
        <v>11649</v>
      </c>
      <c r="AE375" t="s">
        <v>11649</v>
      </c>
      <c r="AF375">
        <f>MONTH(Table1[[#This Row],[Date Sent]])</f>
        <v>1</v>
      </c>
      <c r="AG375">
        <f>YEAR(Table1[[#This Row],[Date Sent]])</f>
        <v>2024</v>
      </c>
      <c r="AH375"/>
    </row>
    <row r="376" spans="1:34" x14ac:dyDescent="0.2">
      <c r="A376" t="s">
        <v>1318</v>
      </c>
      <c r="B376" t="s">
        <v>1319</v>
      </c>
      <c r="C376" s="1">
        <v>560</v>
      </c>
      <c r="D376" s="5">
        <v>45257</v>
      </c>
      <c r="E376" t="s">
        <v>10</v>
      </c>
      <c r="F376" t="s">
        <v>25</v>
      </c>
      <c r="G376" s="16" t="s">
        <v>1324</v>
      </c>
      <c r="H376" s="1"/>
      <c r="J376"/>
      <c r="AC376" s="5">
        <v>45296</v>
      </c>
      <c r="AD376" t="s">
        <v>11649</v>
      </c>
      <c r="AE376" t="s">
        <v>11649</v>
      </c>
      <c r="AF376">
        <f>MONTH(Table1[[#This Row],[Date Sent]])</f>
        <v>1</v>
      </c>
      <c r="AG376">
        <f>YEAR(Table1[[#This Row],[Date Sent]])</f>
        <v>2024</v>
      </c>
      <c r="AH376"/>
    </row>
    <row r="377" spans="1:34" x14ac:dyDescent="0.2">
      <c r="A377" t="s">
        <v>1318</v>
      </c>
      <c r="B377" t="s">
        <v>1319</v>
      </c>
      <c r="C377" s="1">
        <v>29.91</v>
      </c>
      <c r="D377" s="5">
        <v>45260</v>
      </c>
      <c r="E377" t="s">
        <v>4</v>
      </c>
      <c r="F377" t="s">
        <v>28</v>
      </c>
      <c r="G377" s="16" t="s">
        <v>1325</v>
      </c>
      <c r="H377" s="1"/>
      <c r="J377"/>
      <c r="AC377" s="5">
        <v>45296</v>
      </c>
      <c r="AD377" t="s">
        <v>11649</v>
      </c>
      <c r="AE377" t="s">
        <v>11649</v>
      </c>
      <c r="AF377">
        <f>MONTH(Table1[[#This Row],[Date Sent]])</f>
        <v>1</v>
      </c>
      <c r="AG377">
        <f>YEAR(Table1[[#This Row],[Date Sent]])</f>
        <v>2024</v>
      </c>
      <c r="AH377"/>
    </row>
    <row r="378" spans="1:34" x14ac:dyDescent="0.2">
      <c r="A378" t="s">
        <v>1318</v>
      </c>
      <c r="B378" t="s">
        <v>1319</v>
      </c>
      <c r="C378" s="1">
        <v>67.239999999999995</v>
      </c>
      <c r="D378" s="5">
        <v>45261</v>
      </c>
      <c r="E378" t="s">
        <v>8</v>
      </c>
      <c r="F378" t="s">
        <v>39</v>
      </c>
      <c r="G378" s="16" t="s">
        <v>1326</v>
      </c>
      <c r="H378" s="1"/>
      <c r="J378"/>
      <c r="AC378" s="5">
        <v>45296</v>
      </c>
      <c r="AD378" t="s">
        <v>11649</v>
      </c>
      <c r="AE378" t="s">
        <v>11649</v>
      </c>
      <c r="AF378">
        <f>MONTH(Table1[[#This Row],[Date Sent]])</f>
        <v>1</v>
      </c>
      <c r="AG378">
        <f>YEAR(Table1[[#This Row],[Date Sent]])</f>
        <v>2024</v>
      </c>
      <c r="AH378"/>
    </row>
    <row r="379" spans="1:34" x14ac:dyDescent="0.2">
      <c r="A379" t="s">
        <v>1318</v>
      </c>
      <c r="B379" t="s">
        <v>1319</v>
      </c>
      <c r="C379" s="1">
        <v>45.99</v>
      </c>
      <c r="D379" s="5">
        <v>45273</v>
      </c>
      <c r="E379" t="s">
        <v>8</v>
      </c>
      <c r="F379" t="s">
        <v>39</v>
      </c>
      <c r="G379" s="16" t="s">
        <v>1326</v>
      </c>
      <c r="H379" s="1"/>
      <c r="J379"/>
      <c r="AC379" s="5">
        <v>45296</v>
      </c>
      <c r="AD379" t="s">
        <v>11649</v>
      </c>
      <c r="AE379" t="s">
        <v>11649</v>
      </c>
      <c r="AF379">
        <f>MONTH(Table1[[#This Row],[Date Sent]])</f>
        <v>1</v>
      </c>
      <c r="AG379">
        <f>YEAR(Table1[[#This Row],[Date Sent]])</f>
        <v>2024</v>
      </c>
      <c r="AH379"/>
    </row>
    <row r="380" spans="1:34" x14ac:dyDescent="0.2">
      <c r="A380" t="s">
        <v>1318</v>
      </c>
      <c r="B380" t="s">
        <v>1327</v>
      </c>
      <c r="C380" s="1">
        <v>70.599999999999994</v>
      </c>
      <c r="D380" s="5">
        <v>45219</v>
      </c>
      <c r="E380" t="s">
        <v>8</v>
      </c>
      <c r="F380" t="s">
        <v>47</v>
      </c>
      <c r="G380" s="16" t="s">
        <v>1328</v>
      </c>
      <c r="H380" s="1"/>
      <c r="J380"/>
      <c r="AC380" s="5">
        <v>45296</v>
      </c>
      <c r="AD380" t="s">
        <v>11649</v>
      </c>
      <c r="AE380" t="s">
        <v>11649</v>
      </c>
      <c r="AF380">
        <f>MONTH(Table1[[#This Row],[Date Sent]])</f>
        <v>1</v>
      </c>
      <c r="AG380">
        <f>YEAR(Table1[[#This Row],[Date Sent]])</f>
        <v>2024</v>
      </c>
      <c r="AH380"/>
    </row>
    <row r="381" spans="1:34" x14ac:dyDescent="0.2">
      <c r="A381" t="s">
        <v>1318</v>
      </c>
      <c r="B381" t="s">
        <v>1327</v>
      </c>
      <c r="C381" s="1">
        <v>44</v>
      </c>
      <c r="D381" s="5">
        <v>45219</v>
      </c>
      <c r="E381" t="s">
        <v>8</v>
      </c>
      <c r="F381" t="s">
        <v>47</v>
      </c>
      <c r="G381" s="16" t="s">
        <v>1328</v>
      </c>
      <c r="H381" s="1"/>
      <c r="J381"/>
      <c r="AC381" s="5">
        <v>45296</v>
      </c>
      <c r="AD381" t="s">
        <v>11649</v>
      </c>
      <c r="AE381" t="s">
        <v>11649</v>
      </c>
      <c r="AF381">
        <f>MONTH(Table1[[#This Row],[Date Sent]])</f>
        <v>1</v>
      </c>
      <c r="AG381">
        <f>YEAR(Table1[[#This Row],[Date Sent]])</f>
        <v>2024</v>
      </c>
      <c r="AH381"/>
    </row>
    <row r="382" spans="1:34" x14ac:dyDescent="0.2">
      <c r="A382" t="s">
        <v>1318</v>
      </c>
      <c r="B382" t="s">
        <v>1327</v>
      </c>
      <c r="C382" s="1">
        <v>57.98</v>
      </c>
      <c r="D382" s="5">
        <v>45222</v>
      </c>
      <c r="E382" t="s">
        <v>8</v>
      </c>
      <c r="F382" t="s">
        <v>15</v>
      </c>
      <c r="G382" s="16" t="s">
        <v>1329</v>
      </c>
      <c r="H382" s="1"/>
      <c r="J382"/>
      <c r="AC382" s="5">
        <v>45296</v>
      </c>
      <c r="AD382" t="s">
        <v>11649</v>
      </c>
      <c r="AE382" t="s">
        <v>11649</v>
      </c>
      <c r="AF382">
        <f>MONTH(Table1[[#This Row],[Date Sent]])</f>
        <v>1</v>
      </c>
      <c r="AG382">
        <f>YEAR(Table1[[#This Row],[Date Sent]])</f>
        <v>2024</v>
      </c>
      <c r="AH382"/>
    </row>
    <row r="383" spans="1:34" x14ac:dyDescent="0.2">
      <c r="A383" t="s">
        <v>1318</v>
      </c>
      <c r="B383" t="s">
        <v>1327</v>
      </c>
      <c r="C383" s="1">
        <v>43.23</v>
      </c>
      <c r="D383" s="5">
        <v>45223</v>
      </c>
      <c r="E383" t="s">
        <v>8</v>
      </c>
      <c r="F383" t="s">
        <v>33</v>
      </c>
      <c r="G383" s="16" t="s">
        <v>933</v>
      </c>
      <c r="H383" s="1"/>
      <c r="J383"/>
      <c r="AC383" s="5">
        <v>45296</v>
      </c>
      <c r="AD383" t="s">
        <v>11649</v>
      </c>
      <c r="AE383" t="s">
        <v>11649</v>
      </c>
      <c r="AF383">
        <f>MONTH(Table1[[#This Row],[Date Sent]])</f>
        <v>1</v>
      </c>
      <c r="AG383">
        <f>YEAR(Table1[[#This Row],[Date Sent]])</f>
        <v>2024</v>
      </c>
      <c r="AH383"/>
    </row>
    <row r="384" spans="1:34" x14ac:dyDescent="0.2">
      <c r="A384" t="s">
        <v>1318</v>
      </c>
      <c r="B384" t="s">
        <v>1327</v>
      </c>
      <c r="C384" s="1">
        <v>42.2</v>
      </c>
      <c r="D384" s="5">
        <v>45224</v>
      </c>
      <c r="E384" t="s">
        <v>24</v>
      </c>
      <c r="F384" t="s">
        <v>15</v>
      </c>
      <c r="G384" s="16" t="s">
        <v>1330</v>
      </c>
      <c r="H384" s="1"/>
      <c r="J384"/>
      <c r="AC384" s="5">
        <v>45296</v>
      </c>
      <c r="AD384" t="s">
        <v>11649</v>
      </c>
      <c r="AE384" t="s">
        <v>11649</v>
      </c>
      <c r="AF384">
        <f>MONTH(Table1[[#This Row],[Date Sent]])</f>
        <v>1</v>
      </c>
      <c r="AG384">
        <f>YEAR(Table1[[#This Row],[Date Sent]])</f>
        <v>2024</v>
      </c>
      <c r="AH384"/>
    </row>
    <row r="385" spans="1:34" x14ac:dyDescent="0.2">
      <c r="A385" t="s">
        <v>1318</v>
      </c>
      <c r="B385" t="s">
        <v>1327</v>
      </c>
      <c r="C385" s="1">
        <v>224.69</v>
      </c>
      <c r="D385" s="5">
        <v>45224</v>
      </c>
      <c r="E385" t="s">
        <v>8</v>
      </c>
      <c r="F385" t="s">
        <v>15</v>
      </c>
      <c r="G385" s="16" t="s">
        <v>1331</v>
      </c>
      <c r="H385" s="1"/>
      <c r="J385"/>
      <c r="AC385" s="5">
        <v>45296</v>
      </c>
      <c r="AD385" t="s">
        <v>11649</v>
      </c>
      <c r="AE385" t="s">
        <v>11649</v>
      </c>
      <c r="AF385">
        <f>MONTH(Table1[[#This Row],[Date Sent]])</f>
        <v>1</v>
      </c>
      <c r="AG385">
        <f>YEAR(Table1[[#This Row],[Date Sent]])</f>
        <v>2024</v>
      </c>
      <c r="AH385"/>
    </row>
    <row r="386" spans="1:34" x14ac:dyDescent="0.2">
      <c r="A386" t="s">
        <v>1318</v>
      </c>
      <c r="B386" t="s">
        <v>1327</v>
      </c>
      <c r="C386" s="1">
        <v>164.19</v>
      </c>
      <c r="D386" s="5">
        <v>45225</v>
      </c>
      <c r="E386" t="s">
        <v>23</v>
      </c>
      <c r="F386" t="s">
        <v>33</v>
      </c>
      <c r="G386" s="16" t="s">
        <v>1332</v>
      </c>
      <c r="H386" s="1"/>
      <c r="J386"/>
      <c r="AC386" s="5">
        <v>45296</v>
      </c>
      <c r="AD386" t="s">
        <v>11649</v>
      </c>
      <c r="AE386" t="s">
        <v>11649</v>
      </c>
      <c r="AF386">
        <f>MONTH(Table1[[#This Row],[Date Sent]])</f>
        <v>1</v>
      </c>
      <c r="AG386">
        <f>YEAR(Table1[[#This Row],[Date Sent]])</f>
        <v>2024</v>
      </c>
      <c r="AH386"/>
    </row>
    <row r="387" spans="1:34" x14ac:dyDescent="0.2">
      <c r="A387" t="s">
        <v>1318</v>
      </c>
      <c r="B387" t="s">
        <v>1327</v>
      </c>
      <c r="C387" s="1">
        <v>129.51</v>
      </c>
      <c r="D387" s="5">
        <v>45226</v>
      </c>
      <c r="E387" t="s">
        <v>21</v>
      </c>
      <c r="F387" t="s">
        <v>49</v>
      </c>
      <c r="G387" s="16" t="s">
        <v>1333</v>
      </c>
      <c r="H387" s="1"/>
      <c r="J387"/>
      <c r="AC387" s="5">
        <v>45296</v>
      </c>
      <c r="AD387" t="s">
        <v>11649</v>
      </c>
      <c r="AE387" t="s">
        <v>11649</v>
      </c>
      <c r="AF387">
        <f>MONTH(Table1[[#This Row],[Date Sent]])</f>
        <v>1</v>
      </c>
      <c r="AG387">
        <f>YEAR(Table1[[#This Row],[Date Sent]])</f>
        <v>2024</v>
      </c>
      <c r="AH387"/>
    </row>
    <row r="388" spans="1:34" x14ac:dyDescent="0.2">
      <c r="A388" t="s">
        <v>1318</v>
      </c>
      <c r="B388" t="s">
        <v>1327</v>
      </c>
      <c r="C388" s="1">
        <v>29.61</v>
      </c>
      <c r="D388" s="5">
        <v>45228</v>
      </c>
      <c r="E388" t="s">
        <v>24</v>
      </c>
      <c r="F388" t="s">
        <v>15</v>
      </c>
      <c r="G388" s="16" t="s">
        <v>1330</v>
      </c>
      <c r="H388" s="1"/>
      <c r="J388"/>
      <c r="AC388" s="5">
        <v>45296</v>
      </c>
      <c r="AD388" t="s">
        <v>11649</v>
      </c>
      <c r="AE388" t="s">
        <v>11649</v>
      </c>
      <c r="AF388">
        <f>MONTH(Table1[[#This Row],[Date Sent]])</f>
        <v>1</v>
      </c>
      <c r="AG388">
        <f>YEAR(Table1[[#This Row],[Date Sent]])</f>
        <v>2024</v>
      </c>
      <c r="AH388"/>
    </row>
    <row r="389" spans="1:34" x14ac:dyDescent="0.2">
      <c r="A389" t="s">
        <v>1318</v>
      </c>
      <c r="B389" t="s">
        <v>1327</v>
      </c>
      <c r="C389" s="1">
        <v>51.01</v>
      </c>
      <c r="D389" s="5">
        <v>45230</v>
      </c>
      <c r="E389" t="s">
        <v>8</v>
      </c>
      <c r="F389" t="s">
        <v>33</v>
      </c>
      <c r="G389" s="16" t="s">
        <v>1334</v>
      </c>
      <c r="H389" s="1"/>
      <c r="J389"/>
      <c r="AC389" s="5">
        <v>45296</v>
      </c>
      <c r="AD389" t="s">
        <v>11649</v>
      </c>
      <c r="AE389" t="s">
        <v>11649</v>
      </c>
      <c r="AF389">
        <f>MONTH(Table1[[#This Row],[Date Sent]])</f>
        <v>1</v>
      </c>
      <c r="AG389">
        <f>YEAR(Table1[[#This Row],[Date Sent]])</f>
        <v>2024</v>
      </c>
      <c r="AH389"/>
    </row>
    <row r="390" spans="1:34" x14ac:dyDescent="0.2">
      <c r="A390" t="s">
        <v>1318</v>
      </c>
      <c r="B390" t="s">
        <v>1327</v>
      </c>
      <c r="C390" s="1">
        <v>34.04</v>
      </c>
      <c r="D390" s="5">
        <v>45231</v>
      </c>
      <c r="E390" t="s">
        <v>21</v>
      </c>
      <c r="F390" t="s">
        <v>33</v>
      </c>
      <c r="G390" s="16" t="s">
        <v>1335</v>
      </c>
      <c r="H390" s="1"/>
      <c r="J390"/>
      <c r="AC390" s="5">
        <v>45296</v>
      </c>
      <c r="AD390" t="s">
        <v>11649</v>
      </c>
      <c r="AE390" t="s">
        <v>11649</v>
      </c>
      <c r="AF390">
        <f>MONTH(Table1[[#This Row],[Date Sent]])</f>
        <v>1</v>
      </c>
      <c r="AG390">
        <f>YEAR(Table1[[#This Row],[Date Sent]])</f>
        <v>2024</v>
      </c>
      <c r="AH390"/>
    </row>
    <row r="391" spans="1:34" x14ac:dyDescent="0.2">
      <c r="A391" t="s">
        <v>1318</v>
      </c>
      <c r="B391" t="s">
        <v>1327</v>
      </c>
      <c r="C391" s="1">
        <v>91.72</v>
      </c>
      <c r="D391" s="5">
        <v>45232</v>
      </c>
      <c r="E391" t="s">
        <v>25</v>
      </c>
      <c r="F391" t="s">
        <v>15</v>
      </c>
      <c r="G391" s="16" t="s">
        <v>1336</v>
      </c>
      <c r="H391" s="1"/>
      <c r="J391"/>
      <c r="AC391" s="5">
        <v>45296</v>
      </c>
      <c r="AD391" t="s">
        <v>11649</v>
      </c>
      <c r="AE391" t="s">
        <v>11649</v>
      </c>
      <c r="AF391">
        <f>MONTH(Table1[[#This Row],[Date Sent]])</f>
        <v>1</v>
      </c>
      <c r="AG391">
        <f>YEAR(Table1[[#This Row],[Date Sent]])</f>
        <v>2024</v>
      </c>
      <c r="AH391"/>
    </row>
    <row r="392" spans="1:34" x14ac:dyDescent="0.2">
      <c r="A392" t="s">
        <v>1318</v>
      </c>
      <c r="B392" t="s">
        <v>1327</v>
      </c>
      <c r="C392" s="1">
        <v>64.16</v>
      </c>
      <c r="D392" s="5">
        <v>45233</v>
      </c>
      <c r="E392" t="s">
        <v>8</v>
      </c>
      <c r="F392" t="s">
        <v>39</v>
      </c>
      <c r="G392" s="16" t="s">
        <v>39</v>
      </c>
      <c r="H392" s="1"/>
      <c r="J392"/>
      <c r="AC392" s="5">
        <v>45296</v>
      </c>
      <c r="AD392" t="s">
        <v>11649</v>
      </c>
      <c r="AE392" t="s">
        <v>11649</v>
      </c>
      <c r="AF392">
        <f>MONTH(Table1[[#This Row],[Date Sent]])</f>
        <v>1</v>
      </c>
      <c r="AG392">
        <f>YEAR(Table1[[#This Row],[Date Sent]])</f>
        <v>2024</v>
      </c>
      <c r="AH392"/>
    </row>
    <row r="393" spans="1:34" x14ac:dyDescent="0.2">
      <c r="A393" t="s">
        <v>1318</v>
      </c>
      <c r="B393" t="s">
        <v>1327</v>
      </c>
      <c r="C393" s="1">
        <v>143.38</v>
      </c>
      <c r="D393" s="5">
        <v>45233</v>
      </c>
      <c r="E393" t="s">
        <v>8</v>
      </c>
      <c r="F393" t="s">
        <v>39</v>
      </c>
      <c r="G393" s="16" t="s">
        <v>1337</v>
      </c>
      <c r="H393" s="1"/>
      <c r="J393"/>
      <c r="AC393" s="5">
        <v>45296</v>
      </c>
      <c r="AD393" t="s">
        <v>11649</v>
      </c>
      <c r="AE393" t="s">
        <v>11649</v>
      </c>
      <c r="AF393">
        <f>MONTH(Table1[[#This Row],[Date Sent]])</f>
        <v>1</v>
      </c>
      <c r="AG393">
        <f>YEAR(Table1[[#This Row],[Date Sent]])</f>
        <v>2024</v>
      </c>
      <c r="AH393"/>
    </row>
    <row r="394" spans="1:34" x14ac:dyDescent="0.2">
      <c r="A394" t="s">
        <v>1318</v>
      </c>
      <c r="B394" t="s">
        <v>1327</v>
      </c>
      <c r="C394" s="1">
        <v>636.58000000000004</v>
      </c>
      <c r="D394" s="5">
        <v>45236</v>
      </c>
      <c r="E394" t="s">
        <v>23</v>
      </c>
      <c r="F394" t="s">
        <v>918</v>
      </c>
      <c r="G394" s="16" t="str">
        <f>_xlfn.CONCAT(Table1[[#This Row],[Notes 1]],",",Table1[[#This Row],[Notes 2]],",",Table1[[#This Row],[Notes 3]])</f>
        <v>Gift Cards,Paint, O-ring kit, painting supplies,</v>
      </c>
      <c r="H394" s="1">
        <v>427.8</v>
      </c>
      <c r="I394" t="s">
        <v>24</v>
      </c>
      <c r="J394" t="s">
        <v>1338</v>
      </c>
      <c r="K394" s="1">
        <v>208.78</v>
      </c>
      <c r="L394" t="s">
        <v>33</v>
      </c>
      <c r="M394" t="s">
        <v>1339</v>
      </c>
      <c r="AC394" s="5">
        <v>45296</v>
      </c>
      <c r="AD394" t="s">
        <v>11649</v>
      </c>
      <c r="AE394" t="s">
        <v>11649</v>
      </c>
      <c r="AF394">
        <f>MONTH(Table1[[#This Row],[Date Sent]])</f>
        <v>1</v>
      </c>
      <c r="AG394">
        <f>YEAR(Table1[[#This Row],[Date Sent]])</f>
        <v>2024</v>
      </c>
      <c r="AH394"/>
    </row>
    <row r="395" spans="1:34" x14ac:dyDescent="0.2">
      <c r="A395" t="s">
        <v>1318</v>
      </c>
      <c r="B395" t="s">
        <v>1327</v>
      </c>
      <c r="C395" s="1">
        <v>35.07</v>
      </c>
      <c r="D395" s="5">
        <v>45237</v>
      </c>
      <c r="E395" t="s">
        <v>27</v>
      </c>
      <c r="F395" t="s">
        <v>39</v>
      </c>
      <c r="G395" s="16" t="s">
        <v>1323</v>
      </c>
      <c r="H395" s="1"/>
      <c r="J395"/>
      <c r="AC395" s="5">
        <v>45296</v>
      </c>
      <c r="AD395" t="s">
        <v>11649</v>
      </c>
      <c r="AE395" t="s">
        <v>11649</v>
      </c>
      <c r="AF395">
        <f>MONTH(Table1[[#This Row],[Date Sent]])</f>
        <v>1</v>
      </c>
      <c r="AG395">
        <f>YEAR(Table1[[#This Row],[Date Sent]])</f>
        <v>2024</v>
      </c>
      <c r="AH395"/>
    </row>
    <row r="396" spans="1:34" x14ac:dyDescent="0.2">
      <c r="A396" t="s">
        <v>1318</v>
      </c>
      <c r="B396" t="s">
        <v>1327</v>
      </c>
      <c r="C396" s="1">
        <v>160.5</v>
      </c>
      <c r="D396" s="5">
        <v>45239</v>
      </c>
      <c r="E396" t="s">
        <v>21</v>
      </c>
      <c r="F396" t="s">
        <v>33</v>
      </c>
      <c r="G396" s="16" t="s">
        <v>1340</v>
      </c>
      <c r="H396" s="1"/>
      <c r="J396"/>
      <c r="AC396" s="5">
        <v>45296</v>
      </c>
      <c r="AD396" t="s">
        <v>11649</v>
      </c>
      <c r="AE396" t="s">
        <v>11649</v>
      </c>
      <c r="AF396">
        <f>MONTH(Table1[[#This Row],[Date Sent]])</f>
        <v>1</v>
      </c>
      <c r="AG396">
        <f>YEAR(Table1[[#This Row],[Date Sent]])</f>
        <v>2024</v>
      </c>
      <c r="AH396"/>
    </row>
    <row r="397" spans="1:34" x14ac:dyDescent="0.2">
      <c r="A397" t="s">
        <v>1318</v>
      </c>
      <c r="B397" t="s">
        <v>1327</v>
      </c>
      <c r="C397" s="1">
        <v>15.09</v>
      </c>
      <c r="D397" s="5">
        <v>45239</v>
      </c>
      <c r="E397" t="s">
        <v>25</v>
      </c>
      <c r="F397" t="s">
        <v>21</v>
      </c>
      <c r="G397" s="16" t="s">
        <v>1341</v>
      </c>
      <c r="H397" s="1"/>
      <c r="J397"/>
      <c r="AC397" s="5">
        <v>45296</v>
      </c>
      <c r="AD397" t="s">
        <v>11649</v>
      </c>
      <c r="AE397" t="s">
        <v>11649</v>
      </c>
      <c r="AF397">
        <f>MONTH(Table1[[#This Row],[Date Sent]])</f>
        <v>1</v>
      </c>
      <c r="AG397">
        <f>YEAR(Table1[[#This Row],[Date Sent]])</f>
        <v>2024</v>
      </c>
      <c r="AH397"/>
    </row>
    <row r="398" spans="1:34" x14ac:dyDescent="0.2">
      <c r="A398" t="s">
        <v>1318</v>
      </c>
      <c r="B398" t="s">
        <v>1327</v>
      </c>
      <c r="C398" s="1">
        <v>16.170000000000002</v>
      </c>
      <c r="D398" s="5">
        <v>45242</v>
      </c>
      <c r="E398" t="s">
        <v>25</v>
      </c>
      <c r="F398" t="s">
        <v>17</v>
      </c>
      <c r="G398" s="16" t="s">
        <v>1342</v>
      </c>
      <c r="H398" s="1"/>
      <c r="J398"/>
      <c r="AC398" s="5">
        <v>45296</v>
      </c>
      <c r="AD398" t="s">
        <v>11649</v>
      </c>
      <c r="AE398" t="s">
        <v>11649</v>
      </c>
      <c r="AF398">
        <f>MONTH(Table1[[#This Row],[Date Sent]])</f>
        <v>1</v>
      </c>
      <c r="AG398">
        <f>YEAR(Table1[[#This Row],[Date Sent]])</f>
        <v>2024</v>
      </c>
      <c r="AH398"/>
    </row>
    <row r="399" spans="1:34" x14ac:dyDescent="0.2">
      <c r="A399" t="s">
        <v>1318</v>
      </c>
      <c r="B399" t="s">
        <v>1327</v>
      </c>
      <c r="C399" s="1">
        <v>25.21</v>
      </c>
      <c r="D399" s="5">
        <v>45243</v>
      </c>
      <c r="E399" t="s">
        <v>25</v>
      </c>
      <c r="F399" t="s">
        <v>17</v>
      </c>
      <c r="G399" s="16" t="s">
        <v>1343</v>
      </c>
      <c r="H399" s="1"/>
      <c r="J399"/>
      <c r="AC399" s="5">
        <v>45296</v>
      </c>
      <c r="AD399" t="s">
        <v>11649</v>
      </c>
      <c r="AE399" t="s">
        <v>11649</v>
      </c>
      <c r="AF399">
        <f>MONTH(Table1[[#This Row],[Date Sent]])</f>
        <v>1</v>
      </c>
      <c r="AG399">
        <f>YEAR(Table1[[#This Row],[Date Sent]])</f>
        <v>2024</v>
      </c>
      <c r="AH399"/>
    </row>
    <row r="400" spans="1:34" x14ac:dyDescent="0.2">
      <c r="A400" t="s">
        <v>1318</v>
      </c>
      <c r="B400" t="s">
        <v>1327</v>
      </c>
      <c r="C400" s="1">
        <v>15.3</v>
      </c>
      <c r="D400" s="5">
        <v>45244</v>
      </c>
      <c r="E400" t="s">
        <v>8</v>
      </c>
      <c r="F400" t="s">
        <v>33</v>
      </c>
      <c r="G400" s="16" t="s">
        <v>1344</v>
      </c>
      <c r="H400" s="1"/>
      <c r="J400"/>
      <c r="AC400" s="5">
        <v>45296</v>
      </c>
      <c r="AD400" t="s">
        <v>11649</v>
      </c>
      <c r="AE400" t="s">
        <v>11649</v>
      </c>
      <c r="AF400">
        <f>MONTH(Table1[[#This Row],[Date Sent]])</f>
        <v>1</v>
      </c>
      <c r="AG400">
        <f>YEAR(Table1[[#This Row],[Date Sent]])</f>
        <v>2024</v>
      </c>
      <c r="AH400"/>
    </row>
    <row r="401" spans="1:34" x14ac:dyDescent="0.2">
      <c r="A401" t="s">
        <v>1318</v>
      </c>
      <c r="B401" t="s">
        <v>1327</v>
      </c>
      <c r="C401" s="1">
        <v>167.92</v>
      </c>
      <c r="D401" s="5">
        <v>45245</v>
      </c>
      <c r="E401" t="s">
        <v>25</v>
      </c>
      <c r="F401" t="s">
        <v>15</v>
      </c>
      <c r="G401" s="16" t="s">
        <v>1345</v>
      </c>
      <c r="H401" s="1"/>
      <c r="J401"/>
      <c r="AC401" s="5">
        <v>45296</v>
      </c>
      <c r="AD401" t="s">
        <v>11649</v>
      </c>
      <c r="AE401" t="s">
        <v>11649</v>
      </c>
      <c r="AF401">
        <f>MONTH(Table1[[#This Row],[Date Sent]])</f>
        <v>1</v>
      </c>
      <c r="AG401">
        <f>YEAR(Table1[[#This Row],[Date Sent]])</f>
        <v>2024</v>
      </c>
      <c r="AH401"/>
    </row>
    <row r="402" spans="1:34" x14ac:dyDescent="0.2">
      <c r="A402" t="s">
        <v>1318</v>
      </c>
      <c r="B402" t="s">
        <v>1327</v>
      </c>
      <c r="C402" s="1">
        <v>50.96</v>
      </c>
      <c r="D402" s="5">
        <v>45245</v>
      </c>
      <c r="E402" t="s">
        <v>8</v>
      </c>
      <c r="F402" t="s">
        <v>17</v>
      </c>
      <c r="G402" s="16" t="s">
        <v>1343</v>
      </c>
      <c r="H402" s="1"/>
      <c r="J402"/>
      <c r="AC402" s="5">
        <v>45296</v>
      </c>
      <c r="AD402" t="s">
        <v>11649</v>
      </c>
      <c r="AE402" t="s">
        <v>11649</v>
      </c>
      <c r="AF402">
        <f>MONTH(Table1[[#This Row],[Date Sent]])</f>
        <v>1</v>
      </c>
      <c r="AG402">
        <f>YEAR(Table1[[#This Row],[Date Sent]])</f>
        <v>2024</v>
      </c>
      <c r="AH402"/>
    </row>
    <row r="403" spans="1:34" x14ac:dyDescent="0.2">
      <c r="A403" t="s">
        <v>1346</v>
      </c>
      <c r="B403" t="s">
        <v>1347</v>
      </c>
      <c r="C403" s="1">
        <v>14.64</v>
      </c>
      <c r="D403" s="5">
        <v>45293</v>
      </c>
      <c r="E403" t="s">
        <v>27</v>
      </c>
      <c r="F403" t="s">
        <v>39</v>
      </c>
      <c r="G403" s="16" t="s">
        <v>1348</v>
      </c>
      <c r="H403" s="1"/>
      <c r="J403"/>
      <c r="AC403" s="5">
        <v>45314</v>
      </c>
      <c r="AD403" t="s">
        <v>13604</v>
      </c>
      <c r="AE403" t="s">
        <v>6845</v>
      </c>
      <c r="AF403">
        <f>MONTH(Table1[[#This Row],[Date Sent]])</f>
        <v>1</v>
      </c>
      <c r="AG403">
        <f>YEAR(Table1[[#This Row],[Date Sent]])</f>
        <v>2024</v>
      </c>
      <c r="AH403"/>
    </row>
    <row r="404" spans="1:34" x14ac:dyDescent="0.2">
      <c r="A404" t="s">
        <v>1346</v>
      </c>
      <c r="B404" t="s">
        <v>1347</v>
      </c>
      <c r="C404" s="1">
        <v>49.56</v>
      </c>
      <c r="D404" s="5">
        <v>45294</v>
      </c>
      <c r="E404" t="s">
        <v>14</v>
      </c>
      <c r="F404" t="s">
        <v>15</v>
      </c>
      <c r="G404" s="16" t="s">
        <v>1349</v>
      </c>
      <c r="H404" s="1"/>
      <c r="J404"/>
      <c r="AC404" s="5">
        <v>45314</v>
      </c>
      <c r="AD404" t="s">
        <v>13604</v>
      </c>
      <c r="AE404" t="s">
        <v>6845</v>
      </c>
      <c r="AF404">
        <f>MONTH(Table1[[#This Row],[Date Sent]])</f>
        <v>1</v>
      </c>
      <c r="AG404">
        <f>YEAR(Table1[[#This Row],[Date Sent]])</f>
        <v>2024</v>
      </c>
      <c r="AH404"/>
    </row>
    <row r="405" spans="1:34" x14ac:dyDescent="0.2">
      <c r="A405" t="s">
        <v>1346</v>
      </c>
      <c r="B405" t="s">
        <v>1347</v>
      </c>
      <c r="C405" s="1">
        <v>93.39</v>
      </c>
      <c r="D405" s="5">
        <v>45300</v>
      </c>
      <c r="E405" t="s">
        <v>19</v>
      </c>
      <c r="F405" t="s">
        <v>33</v>
      </c>
      <c r="G405" s="16" t="s">
        <v>928</v>
      </c>
      <c r="H405" s="1"/>
      <c r="J405"/>
      <c r="AC405" s="5">
        <v>45314</v>
      </c>
      <c r="AD405" t="s">
        <v>13604</v>
      </c>
      <c r="AE405" t="s">
        <v>6845</v>
      </c>
      <c r="AF405">
        <f>MONTH(Table1[[#This Row],[Date Sent]])</f>
        <v>1</v>
      </c>
      <c r="AG405">
        <f>YEAR(Table1[[#This Row],[Date Sent]])</f>
        <v>2024</v>
      </c>
      <c r="AH405"/>
    </row>
    <row r="406" spans="1:34" x14ac:dyDescent="0.2">
      <c r="A406" t="s">
        <v>1346</v>
      </c>
      <c r="B406" t="s">
        <v>1347</v>
      </c>
      <c r="C406" s="1">
        <v>115.03</v>
      </c>
      <c r="D406" s="5">
        <v>45302</v>
      </c>
      <c r="E406" t="s">
        <v>23</v>
      </c>
      <c r="F406" t="s">
        <v>17</v>
      </c>
      <c r="G406" s="16" t="s">
        <v>1350</v>
      </c>
      <c r="H406" s="1"/>
      <c r="J406"/>
      <c r="AC406" s="5">
        <v>45314</v>
      </c>
      <c r="AD406" t="s">
        <v>13604</v>
      </c>
      <c r="AE406" t="s">
        <v>6845</v>
      </c>
      <c r="AF406">
        <f>MONTH(Table1[[#This Row],[Date Sent]])</f>
        <v>1</v>
      </c>
      <c r="AG406">
        <f>YEAR(Table1[[#This Row],[Date Sent]])</f>
        <v>2024</v>
      </c>
      <c r="AH406"/>
    </row>
    <row r="407" spans="1:34" x14ac:dyDescent="0.2">
      <c r="A407" t="s">
        <v>153</v>
      </c>
      <c r="B407" t="s">
        <v>433</v>
      </c>
      <c r="C407" s="1">
        <v>10.49</v>
      </c>
      <c r="D407" s="5">
        <v>45247</v>
      </c>
      <c r="E407" t="s">
        <v>20</v>
      </c>
      <c r="F407" t="s">
        <v>17</v>
      </c>
      <c r="G407" s="16" t="s">
        <v>1351</v>
      </c>
      <c r="H407" s="1"/>
      <c r="J407"/>
      <c r="AC407" s="5">
        <v>45289</v>
      </c>
      <c r="AD407" t="s">
        <v>13499</v>
      </c>
      <c r="AE407" t="s">
        <v>198</v>
      </c>
      <c r="AF407">
        <f>MONTH(Table1[[#This Row],[Date Sent]])</f>
        <v>12</v>
      </c>
      <c r="AG407">
        <f>YEAR(Table1[[#This Row],[Date Sent]])</f>
        <v>2023</v>
      </c>
      <c r="AH407"/>
    </row>
    <row r="408" spans="1:34" x14ac:dyDescent="0.2">
      <c r="A408" t="s">
        <v>153</v>
      </c>
      <c r="B408" t="s">
        <v>433</v>
      </c>
      <c r="C408" s="1">
        <v>54.69</v>
      </c>
      <c r="D408" s="5">
        <v>45251</v>
      </c>
      <c r="E408" t="s">
        <v>21</v>
      </c>
      <c r="F408" t="s">
        <v>33</v>
      </c>
      <c r="G408" s="16" t="s">
        <v>1352</v>
      </c>
      <c r="H408" s="1"/>
      <c r="J408"/>
      <c r="AC408" s="5">
        <v>45289</v>
      </c>
      <c r="AD408" t="s">
        <v>13499</v>
      </c>
      <c r="AE408" t="s">
        <v>198</v>
      </c>
      <c r="AF408">
        <f>MONTH(Table1[[#This Row],[Date Sent]])</f>
        <v>12</v>
      </c>
      <c r="AG408">
        <f>YEAR(Table1[[#This Row],[Date Sent]])</f>
        <v>2023</v>
      </c>
      <c r="AH408"/>
    </row>
    <row r="409" spans="1:34" x14ac:dyDescent="0.2">
      <c r="A409" t="s">
        <v>153</v>
      </c>
      <c r="B409" t="s">
        <v>433</v>
      </c>
      <c r="C409" s="1">
        <v>189.79</v>
      </c>
      <c r="D409" s="5">
        <v>45257</v>
      </c>
      <c r="E409" t="s">
        <v>21</v>
      </c>
      <c r="F409" t="s">
        <v>33</v>
      </c>
      <c r="G409" s="16" t="s">
        <v>1353</v>
      </c>
      <c r="H409" s="1"/>
      <c r="J409"/>
      <c r="AC409" s="5">
        <v>45289</v>
      </c>
      <c r="AD409" t="s">
        <v>13499</v>
      </c>
      <c r="AE409" t="s">
        <v>198</v>
      </c>
      <c r="AF409">
        <f>MONTH(Table1[[#This Row],[Date Sent]])</f>
        <v>12</v>
      </c>
      <c r="AG409">
        <f>YEAR(Table1[[#This Row],[Date Sent]])</f>
        <v>2023</v>
      </c>
      <c r="AH409"/>
    </row>
    <row r="410" spans="1:34" x14ac:dyDescent="0.2">
      <c r="A410" t="s">
        <v>153</v>
      </c>
      <c r="B410" t="s">
        <v>433</v>
      </c>
      <c r="C410" s="1">
        <v>71.48</v>
      </c>
      <c r="D410" s="5">
        <v>45261</v>
      </c>
      <c r="E410" t="s">
        <v>20</v>
      </c>
      <c r="F410" t="s">
        <v>39</v>
      </c>
      <c r="G410" s="16" t="s">
        <v>1354</v>
      </c>
      <c r="H410" s="1"/>
      <c r="J410"/>
      <c r="AC410" s="5">
        <v>45289</v>
      </c>
      <c r="AD410" t="s">
        <v>13499</v>
      </c>
      <c r="AE410" t="s">
        <v>198</v>
      </c>
      <c r="AF410">
        <f>MONTH(Table1[[#This Row],[Date Sent]])</f>
        <v>12</v>
      </c>
      <c r="AG410">
        <f>YEAR(Table1[[#This Row],[Date Sent]])</f>
        <v>2023</v>
      </c>
      <c r="AH410"/>
    </row>
    <row r="411" spans="1:34" x14ac:dyDescent="0.2">
      <c r="A411" t="s">
        <v>153</v>
      </c>
      <c r="B411" t="s">
        <v>433</v>
      </c>
      <c r="C411" s="1">
        <v>136.05000000000001</v>
      </c>
      <c r="D411" s="5">
        <v>45262</v>
      </c>
      <c r="E411" t="s">
        <v>16</v>
      </c>
      <c r="F411" t="s">
        <v>25</v>
      </c>
      <c r="G411" s="16" t="s">
        <v>1355</v>
      </c>
      <c r="H411" s="1"/>
      <c r="J411"/>
      <c r="AC411" s="5">
        <v>45289</v>
      </c>
      <c r="AD411" t="s">
        <v>13499</v>
      </c>
      <c r="AE411" t="s">
        <v>198</v>
      </c>
      <c r="AF411">
        <f>MONTH(Table1[[#This Row],[Date Sent]])</f>
        <v>12</v>
      </c>
      <c r="AG411">
        <f>YEAR(Table1[[#This Row],[Date Sent]])</f>
        <v>2023</v>
      </c>
      <c r="AH411"/>
    </row>
    <row r="412" spans="1:34" x14ac:dyDescent="0.2">
      <c r="A412" t="s">
        <v>153</v>
      </c>
      <c r="B412" t="s">
        <v>433</v>
      </c>
      <c r="C412" s="1">
        <v>189.75</v>
      </c>
      <c r="D412" s="5">
        <v>45264</v>
      </c>
      <c r="E412" t="s">
        <v>21</v>
      </c>
      <c r="F412" t="s">
        <v>33</v>
      </c>
      <c r="G412" s="16" t="s">
        <v>1356</v>
      </c>
      <c r="H412" s="1"/>
      <c r="J412"/>
      <c r="AC412" s="5">
        <v>45289</v>
      </c>
      <c r="AD412" t="s">
        <v>13499</v>
      </c>
      <c r="AE412" t="s">
        <v>198</v>
      </c>
      <c r="AF412">
        <f>MONTH(Table1[[#This Row],[Date Sent]])</f>
        <v>12</v>
      </c>
      <c r="AG412">
        <f>YEAR(Table1[[#This Row],[Date Sent]])</f>
        <v>2023</v>
      </c>
      <c r="AH412"/>
    </row>
    <row r="413" spans="1:34" x14ac:dyDescent="0.2">
      <c r="A413" t="s">
        <v>153</v>
      </c>
      <c r="B413" t="s">
        <v>433</v>
      </c>
      <c r="C413" s="1">
        <v>45.76</v>
      </c>
      <c r="D413" s="5">
        <v>45276</v>
      </c>
      <c r="E413" t="s">
        <v>21</v>
      </c>
      <c r="F413" t="s">
        <v>15</v>
      </c>
      <c r="G413" s="16" t="s">
        <v>1357</v>
      </c>
      <c r="H413" s="1"/>
      <c r="J413"/>
      <c r="AC413" s="5">
        <v>45289</v>
      </c>
      <c r="AD413" t="s">
        <v>13499</v>
      </c>
      <c r="AE413" t="s">
        <v>198</v>
      </c>
      <c r="AF413">
        <f>MONTH(Table1[[#This Row],[Date Sent]])</f>
        <v>12</v>
      </c>
      <c r="AG413">
        <f>YEAR(Table1[[#This Row],[Date Sent]])</f>
        <v>2023</v>
      </c>
      <c r="AH413"/>
    </row>
    <row r="414" spans="1:34" x14ac:dyDescent="0.2">
      <c r="A414" t="s">
        <v>153</v>
      </c>
      <c r="B414" t="s">
        <v>1358</v>
      </c>
      <c r="C414" s="1">
        <v>9.4600000000000009</v>
      </c>
      <c r="D414" s="5">
        <v>45291</v>
      </c>
      <c r="E414" t="s">
        <v>13</v>
      </c>
      <c r="F414" t="s">
        <v>33</v>
      </c>
      <c r="G414" s="16" t="s">
        <v>1359</v>
      </c>
      <c r="H414" s="1"/>
      <c r="J414"/>
      <c r="AC414" s="5">
        <v>45302</v>
      </c>
      <c r="AD414" t="s">
        <v>13499</v>
      </c>
      <c r="AE414" t="s">
        <v>198</v>
      </c>
      <c r="AF414">
        <f>MONTH(Table1[[#This Row],[Date Sent]])</f>
        <v>1</v>
      </c>
      <c r="AG414">
        <f>YEAR(Table1[[#This Row],[Date Sent]])</f>
        <v>2024</v>
      </c>
      <c r="AH414"/>
    </row>
    <row r="415" spans="1:34" x14ac:dyDescent="0.2">
      <c r="A415" t="s">
        <v>153</v>
      </c>
      <c r="B415" t="s">
        <v>1358</v>
      </c>
      <c r="C415" s="1">
        <v>67.75</v>
      </c>
      <c r="D415" s="5">
        <v>45294</v>
      </c>
      <c r="E415" t="s">
        <v>21</v>
      </c>
      <c r="F415" t="s">
        <v>15</v>
      </c>
      <c r="G415" s="16" t="s">
        <v>1360</v>
      </c>
      <c r="H415" s="1"/>
      <c r="J415"/>
      <c r="AC415" s="5">
        <v>45302</v>
      </c>
      <c r="AD415" t="s">
        <v>13499</v>
      </c>
      <c r="AE415" t="s">
        <v>198</v>
      </c>
      <c r="AF415">
        <f>MONTH(Table1[[#This Row],[Date Sent]])</f>
        <v>1</v>
      </c>
      <c r="AG415">
        <f>YEAR(Table1[[#This Row],[Date Sent]])</f>
        <v>2024</v>
      </c>
      <c r="AH415"/>
    </row>
    <row r="416" spans="1:34" x14ac:dyDescent="0.2">
      <c r="A416" t="s">
        <v>153</v>
      </c>
      <c r="B416" t="s">
        <v>1358</v>
      </c>
      <c r="C416" s="1">
        <v>26.57</v>
      </c>
      <c r="D416" s="5">
        <v>45295</v>
      </c>
      <c r="E416" t="s">
        <v>21</v>
      </c>
      <c r="F416" t="s">
        <v>15</v>
      </c>
      <c r="G416" s="16" t="s">
        <v>1361</v>
      </c>
      <c r="H416" s="1"/>
      <c r="J416"/>
      <c r="AC416" s="5">
        <v>45302</v>
      </c>
      <c r="AD416" t="s">
        <v>13499</v>
      </c>
      <c r="AE416" t="s">
        <v>198</v>
      </c>
      <c r="AF416">
        <f>MONTH(Table1[[#This Row],[Date Sent]])</f>
        <v>1</v>
      </c>
      <c r="AG416">
        <f>YEAR(Table1[[#This Row],[Date Sent]])</f>
        <v>2024</v>
      </c>
      <c r="AH416"/>
    </row>
    <row r="417" spans="1:34" x14ac:dyDescent="0.2">
      <c r="A417" t="s">
        <v>153</v>
      </c>
      <c r="B417" t="s">
        <v>1358</v>
      </c>
      <c r="C417" s="1">
        <v>69.959999999999994</v>
      </c>
      <c r="D417" s="5">
        <v>45295</v>
      </c>
      <c r="E417" t="s">
        <v>21</v>
      </c>
      <c r="F417" t="s">
        <v>33</v>
      </c>
      <c r="G417" s="16" t="s">
        <v>1362</v>
      </c>
      <c r="H417" s="1"/>
      <c r="J417"/>
      <c r="AC417" s="5">
        <v>45302</v>
      </c>
      <c r="AD417" t="s">
        <v>13499</v>
      </c>
      <c r="AE417" t="s">
        <v>198</v>
      </c>
      <c r="AF417">
        <f>MONTH(Table1[[#This Row],[Date Sent]])</f>
        <v>1</v>
      </c>
      <c r="AG417">
        <f>YEAR(Table1[[#This Row],[Date Sent]])</f>
        <v>2024</v>
      </c>
      <c r="AH417"/>
    </row>
    <row r="418" spans="1:34" x14ac:dyDescent="0.2">
      <c r="A418" t="s">
        <v>153</v>
      </c>
      <c r="B418" t="s">
        <v>1358</v>
      </c>
      <c r="C418" s="1">
        <v>13.69</v>
      </c>
      <c r="D418" s="5">
        <v>45297</v>
      </c>
      <c r="E418" t="s">
        <v>21</v>
      </c>
      <c r="F418" t="s">
        <v>33</v>
      </c>
      <c r="G418" s="16" t="s">
        <v>1363</v>
      </c>
      <c r="H418" s="1"/>
      <c r="J418"/>
      <c r="AC418" s="5">
        <v>45302</v>
      </c>
      <c r="AD418" t="s">
        <v>13499</v>
      </c>
      <c r="AE418" t="s">
        <v>198</v>
      </c>
      <c r="AF418">
        <f>MONTH(Table1[[#This Row],[Date Sent]])</f>
        <v>1</v>
      </c>
      <c r="AG418">
        <f>YEAR(Table1[[#This Row],[Date Sent]])</f>
        <v>2024</v>
      </c>
      <c r="AH418"/>
    </row>
    <row r="419" spans="1:34" x14ac:dyDescent="0.2">
      <c r="A419" t="s">
        <v>153</v>
      </c>
      <c r="B419" t="s">
        <v>1358</v>
      </c>
      <c r="C419" s="1">
        <v>74.73</v>
      </c>
      <c r="D419" s="5">
        <v>45297</v>
      </c>
      <c r="E419" t="s">
        <v>21</v>
      </c>
      <c r="F419" t="s">
        <v>33</v>
      </c>
      <c r="G419" s="16" t="s">
        <v>1364</v>
      </c>
      <c r="H419" s="1"/>
      <c r="J419"/>
      <c r="AC419" s="5">
        <v>45302</v>
      </c>
      <c r="AD419" t="s">
        <v>13499</v>
      </c>
      <c r="AE419" t="s">
        <v>198</v>
      </c>
      <c r="AF419">
        <f>MONTH(Table1[[#This Row],[Date Sent]])</f>
        <v>1</v>
      </c>
      <c r="AG419">
        <f>YEAR(Table1[[#This Row],[Date Sent]])</f>
        <v>2024</v>
      </c>
      <c r="AH419"/>
    </row>
    <row r="420" spans="1:34" x14ac:dyDescent="0.2">
      <c r="A420" t="s">
        <v>153</v>
      </c>
      <c r="B420" t="s">
        <v>1365</v>
      </c>
      <c r="C420" s="1">
        <v>42.48</v>
      </c>
      <c r="D420" s="5">
        <v>45300</v>
      </c>
      <c r="E420" t="s">
        <v>21</v>
      </c>
      <c r="F420" t="s">
        <v>918</v>
      </c>
      <c r="G420" s="16" t="str">
        <f>_xlfn.CONCAT(Table1[[#This Row],[Notes 1]],",",Table1[[#This Row],[Notes 2]],",",Table1[[#This Row],[Notes 3]])</f>
        <v>pipe ins, caps, tape,hand warmers,</v>
      </c>
      <c r="H420" s="1">
        <v>17.47</v>
      </c>
      <c r="I420" t="s">
        <v>39</v>
      </c>
      <c r="J420" t="s">
        <v>1366</v>
      </c>
      <c r="K420" s="1">
        <v>25.01</v>
      </c>
      <c r="L420" t="s">
        <v>16</v>
      </c>
      <c r="M420" t="s">
        <v>1367</v>
      </c>
      <c r="AC420" s="5">
        <v>45309</v>
      </c>
      <c r="AD420" t="s">
        <v>13499</v>
      </c>
      <c r="AE420" t="s">
        <v>198</v>
      </c>
      <c r="AF420">
        <f>MONTH(Table1[[#This Row],[Date Sent]])</f>
        <v>1</v>
      </c>
      <c r="AG420">
        <f>YEAR(Table1[[#This Row],[Date Sent]])</f>
        <v>2024</v>
      </c>
      <c r="AH420"/>
    </row>
    <row r="421" spans="1:34" x14ac:dyDescent="0.2">
      <c r="A421" t="s">
        <v>153</v>
      </c>
      <c r="B421" t="s">
        <v>1365</v>
      </c>
      <c r="C421" s="1">
        <v>152.08000000000001</v>
      </c>
      <c r="D421" s="5">
        <v>45300</v>
      </c>
      <c r="E421" t="s">
        <v>21</v>
      </c>
      <c r="F421" t="s">
        <v>33</v>
      </c>
      <c r="G421" s="16" t="s">
        <v>1368</v>
      </c>
      <c r="H421" s="1"/>
      <c r="J421"/>
      <c r="AC421" s="5">
        <v>45309</v>
      </c>
      <c r="AD421" t="s">
        <v>13499</v>
      </c>
      <c r="AE421" t="s">
        <v>198</v>
      </c>
      <c r="AF421">
        <f>MONTH(Table1[[#This Row],[Date Sent]])</f>
        <v>1</v>
      </c>
      <c r="AG421">
        <f>YEAR(Table1[[#This Row],[Date Sent]])</f>
        <v>2024</v>
      </c>
      <c r="AH421"/>
    </row>
    <row r="422" spans="1:34" x14ac:dyDescent="0.2">
      <c r="A422" t="s">
        <v>1369</v>
      </c>
      <c r="B422" t="s">
        <v>1370</v>
      </c>
      <c r="C422" s="1">
        <v>160.34</v>
      </c>
      <c r="D422" s="5">
        <v>45295</v>
      </c>
      <c r="E422" t="s">
        <v>25</v>
      </c>
      <c r="F422" t="s">
        <v>15</v>
      </c>
      <c r="G422" s="16" t="s">
        <v>1371</v>
      </c>
      <c r="H422" s="1"/>
      <c r="J422"/>
      <c r="AC422" s="5">
        <v>45313</v>
      </c>
      <c r="AD422" t="s">
        <v>11649</v>
      </c>
      <c r="AE422" t="s">
        <v>11649</v>
      </c>
      <c r="AF422">
        <f>MONTH(Table1[[#This Row],[Date Sent]])</f>
        <v>1</v>
      </c>
      <c r="AG422">
        <f>YEAR(Table1[[#This Row],[Date Sent]])</f>
        <v>2024</v>
      </c>
      <c r="AH422"/>
    </row>
    <row r="423" spans="1:34" x14ac:dyDescent="0.2">
      <c r="A423" t="s">
        <v>1369</v>
      </c>
      <c r="B423" t="s">
        <v>1370</v>
      </c>
      <c r="C423" s="1">
        <v>88.09</v>
      </c>
      <c r="D423" s="5">
        <v>45297</v>
      </c>
      <c r="E423" t="s">
        <v>8</v>
      </c>
      <c r="F423" t="s">
        <v>39</v>
      </c>
      <c r="G423" s="16" t="s">
        <v>1372</v>
      </c>
      <c r="H423" s="1"/>
      <c r="J423"/>
      <c r="AC423" s="5">
        <v>45313</v>
      </c>
      <c r="AD423" t="s">
        <v>11649</v>
      </c>
      <c r="AE423" t="s">
        <v>11649</v>
      </c>
      <c r="AF423">
        <f>MONTH(Table1[[#This Row],[Date Sent]])</f>
        <v>1</v>
      </c>
      <c r="AG423">
        <f>YEAR(Table1[[#This Row],[Date Sent]])</f>
        <v>2024</v>
      </c>
      <c r="AH423"/>
    </row>
    <row r="424" spans="1:34" x14ac:dyDescent="0.2">
      <c r="A424" t="s">
        <v>1369</v>
      </c>
      <c r="B424" t="s">
        <v>1370</v>
      </c>
      <c r="C424" s="1">
        <v>69.510000000000005</v>
      </c>
      <c r="D424" s="5">
        <v>45297</v>
      </c>
      <c r="E424" t="s">
        <v>20</v>
      </c>
      <c r="F424" t="s">
        <v>39</v>
      </c>
      <c r="G424" s="16" t="s">
        <v>1373</v>
      </c>
      <c r="H424" s="1"/>
      <c r="J424"/>
      <c r="AC424" s="5">
        <v>45313</v>
      </c>
      <c r="AD424" t="s">
        <v>11649</v>
      </c>
      <c r="AE424" t="s">
        <v>11649</v>
      </c>
      <c r="AF424">
        <f>MONTH(Table1[[#This Row],[Date Sent]])</f>
        <v>1</v>
      </c>
      <c r="AG424">
        <f>YEAR(Table1[[#This Row],[Date Sent]])</f>
        <v>2024</v>
      </c>
      <c r="AH424"/>
    </row>
    <row r="425" spans="1:34" x14ac:dyDescent="0.2">
      <c r="A425" t="s">
        <v>1369</v>
      </c>
      <c r="B425" t="s">
        <v>1370</v>
      </c>
      <c r="C425" s="1">
        <v>33.29</v>
      </c>
      <c r="D425" s="5">
        <v>45298</v>
      </c>
      <c r="E425" t="s">
        <v>21</v>
      </c>
      <c r="F425" t="s">
        <v>33</v>
      </c>
      <c r="G425" s="16" t="s">
        <v>1374</v>
      </c>
      <c r="H425" s="1"/>
      <c r="J425"/>
      <c r="AC425" s="5">
        <v>45313</v>
      </c>
      <c r="AD425" t="s">
        <v>11649</v>
      </c>
      <c r="AE425" t="s">
        <v>11649</v>
      </c>
      <c r="AF425">
        <f>MONTH(Table1[[#This Row],[Date Sent]])</f>
        <v>1</v>
      </c>
      <c r="AG425">
        <f>YEAR(Table1[[#This Row],[Date Sent]])</f>
        <v>2024</v>
      </c>
      <c r="AH425"/>
    </row>
    <row r="426" spans="1:34" x14ac:dyDescent="0.2">
      <c r="A426" t="s">
        <v>1369</v>
      </c>
      <c r="B426" t="s">
        <v>1370</v>
      </c>
      <c r="C426" s="1">
        <v>484.2</v>
      </c>
      <c r="D426" s="5">
        <v>45299</v>
      </c>
      <c r="E426" t="s">
        <v>21</v>
      </c>
      <c r="F426" t="s">
        <v>33</v>
      </c>
      <c r="G426" s="16" t="s">
        <v>1375</v>
      </c>
      <c r="H426" s="1"/>
      <c r="J426"/>
      <c r="AC426" s="5">
        <v>45313</v>
      </c>
      <c r="AD426" t="s">
        <v>11649</v>
      </c>
      <c r="AE426" t="s">
        <v>11649</v>
      </c>
      <c r="AF426">
        <f>MONTH(Table1[[#This Row],[Date Sent]])</f>
        <v>1</v>
      </c>
      <c r="AG426">
        <f>YEAR(Table1[[#This Row],[Date Sent]])</f>
        <v>2024</v>
      </c>
      <c r="AH426"/>
    </row>
    <row r="427" spans="1:34" x14ac:dyDescent="0.2">
      <c r="A427" t="s">
        <v>1369</v>
      </c>
      <c r="B427" t="s">
        <v>1370</v>
      </c>
      <c r="C427" s="1">
        <v>159.49</v>
      </c>
      <c r="D427" s="5">
        <v>45304</v>
      </c>
      <c r="E427" t="s">
        <v>21</v>
      </c>
      <c r="F427" t="s">
        <v>33</v>
      </c>
      <c r="G427" s="16" t="s">
        <v>1376</v>
      </c>
      <c r="H427" s="1"/>
      <c r="J427"/>
      <c r="AC427" s="5">
        <v>45313</v>
      </c>
      <c r="AD427" t="s">
        <v>11649</v>
      </c>
      <c r="AE427" t="s">
        <v>11649</v>
      </c>
      <c r="AF427">
        <f>MONTH(Table1[[#This Row],[Date Sent]])</f>
        <v>1</v>
      </c>
      <c r="AG427">
        <f>YEAR(Table1[[#This Row],[Date Sent]])</f>
        <v>2024</v>
      </c>
      <c r="AH427"/>
    </row>
    <row r="428" spans="1:34" x14ac:dyDescent="0.2">
      <c r="A428" t="s">
        <v>1369</v>
      </c>
      <c r="B428" t="s">
        <v>1370</v>
      </c>
      <c r="C428" s="1">
        <v>160.99</v>
      </c>
      <c r="D428" s="5">
        <v>45306</v>
      </c>
      <c r="E428" t="s">
        <v>21</v>
      </c>
      <c r="F428" t="s">
        <v>33</v>
      </c>
      <c r="G428" s="16" t="s">
        <v>1377</v>
      </c>
      <c r="H428" s="1"/>
      <c r="J428"/>
      <c r="AC428" s="5">
        <v>45313</v>
      </c>
      <c r="AD428" t="s">
        <v>11649</v>
      </c>
      <c r="AE428" t="s">
        <v>11649</v>
      </c>
      <c r="AF428">
        <f>MONTH(Table1[[#This Row],[Date Sent]])</f>
        <v>1</v>
      </c>
      <c r="AG428">
        <f>YEAR(Table1[[#This Row],[Date Sent]])</f>
        <v>2024</v>
      </c>
      <c r="AH428"/>
    </row>
    <row r="429" spans="1:34" x14ac:dyDescent="0.2">
      <c r="A429" t="s">
        <v>1378</v>
      </c>
      <c r="B429" t="s">
        <v>1379</v>
      </c>
      <c r="C429" s="1">
        <v>573.28</v>
      </c>
      <c r="D429" s="5">
        <v>45250</v>
      </c>
      <c r="E429" t="s">
        <v>21</v>
      </c>
      <c r="F429" t="s">
        <v>33</v>
      </c>
      <c r="G429" s="16" t="s">
        <v>1380</v>
      </c>
      <c r="H429" s="1"/>
      <c r="J429"/>
      <c r="AC429" s="5">
        <v>45288</v>
      </c>
      <c r="AD429" t="s">
        <v>13268</v>
      </c>
      <c r="AE429" t="s">
        <v>266</v>
      </c>
      <c r="AF429">
        <f>MONTH(Table1[[#This Row],[Date Sent]])</f>
        <v>12</v>
      </c>
      <c r="AG429">
        <f>YEAR(Table1[[#This Row],[Date Sent]])</f>
        <v>2023</v>
      </c>
      <c r="AH429"/>
    </row>
    <row r="430" spans="1:34" x14ac:dyDescent="0.2">
      <c r="A430" t="s">
        <v>1378</v>
      </c>
      <c r="B430" t="s">
        <v>1381</v>
      </c>
      <c r="C430" s="1">
        <v>144.18</v>
      </c>
      <c r="D430" s="5">
        <v>45646</v>
      </c>
      <c r="E430" t="s">
        <v>1382</v>
      </c>
      <c r="F430" t="s">
        <v>14</v>
      </c>
      <c r="G430" s="16" t="s">
        <v>1383</v>
      </c>
      <c r="H430" s="1"/>
      <c r="J430"/>
      <c r="AC430" s="5">
        <v>45294</v>
      </c>
      <c r="AD430" t="s">
        <v>13268</v>
      </c>
      <c r="AE430" t="s">
        <v>266</v>
      </c>
      <c r="AF430">
        <f>MONTH(Table1[[#This Row],[Date Sent]])</f>
        <v>1</v>
      </c>
      <c r="AG430">
        <f>YEAR(Table1[[#This Row],[Date Sent]])</f>
        <v>2024</v>
      </c>
      <c r="AH430"/>
    </row>
    <row r="431" spans="1:34" x14ac:dyDescent="0.2">
      <c r="A431" t="s">
        <v>1384</v>
      </c>
      <c r="B431" t="s">
        <v>1385</v>
      </c>
      <c r="C431" s="1">
        <v>1167.3599999999999</v>
      </c>
      <c r="D431" s="5">
        <v>45271</v>
      </c>
      <c r="E431" t="s">
        <v>11</v>
      </c>
      <c r="F431" t="s">
        <v>21</v>
      </c>
      <c r="G431" s="16" t="s">
        <v>1268</v>
      </c>
      <c r="H431" s="1"/>
      <c r="J431"/>
      <c r="AC431" s="5">
        <v>45294</v>
      </c>
      <c r="AD431" t="s">
        <v>14716</v>
      </c>
      <c r="AE431" t="s">
        <v>245</v>
      </c>
      <c r="AF431">
        <f>MONTH(Table1[[#This Row],[Date Sent]])</f>
        <v>1</v>
      </c>
      <c r="AG431">
        <f>YEAR(Table1[[#This Row],[Date Sent]])</f>
        <v>2024</v>
      </c>
      <c r="AH431"/>
    </row>
    <row r="432" spans="1:34" x14ac:dyDescent="0.2">
      <c r="A432" t="s">
        <v>1384</v>
      </c>
      <c r="B432" t="s">
        <v>1386</v>
      </c>
      <c r="C432" s="1">
        <v>5.38</v>
      </c>
      <c r="D432" s="5">
        <v>45251</v>
      </c>
      <c r="E432" t="s">
        <v>21</v>
      </c>
      <c r="F432" t="s">
        <v>33</v>
      </c>
      <c r="G432" s="16" t="s">
        <v>1387</v>
      </c>
      <c r="H432" s="1"/>
      <c r="J432"/>
      <c r="AC432" s="5">
        <v>45296</v>
      </c>
      <c r="AD432" t="s">
        <v>14716</v>
      </c>
      <c r="AE432" t="s">
        <v>245</v>
      </c>
      <c r="AF432">
        <f>MONTH(Table1[[#This Row],[Date Sent]])</f>
        <v>1</v>
      </c>
      <c r="AG432">
        <f>YEAR(Table1[[#This Row],[Date Sent]])</f>
        <v>2024</v>
      </c>
      <c r="AH432"/>
    </row>
    <row r="433" spans="1:34" x14ac:dyDescent="0.2">
      <c r="A433" t="s">
        <v>1384</v>
      </c>
      <c r="B433" t="s">
        <v>1386</v>
      </c>
      <c r="C433" s="1">
        <v>1418.34</v>
      </c>
      <c r="D433" s="5">
        <v>45252</v>
      </c>
      <c r="E433" t="s">
        <v>11</v>
      </c>
      <c r="F433" t="s">
        <v>21</v>
      </c>
      <c r="G433" s="16" t="s">
        <v>1388</v>
      </c>
      <c r="H433" s="1"/>
      <c r="J433"/>
      <c r="AC433" s="5">
        <v>45296</v>
      </c>
      <c r="AD433" t="s">
        <v>14716</v>
      </c>
      <c r="AE433" t="s">
        <v>245</v>
      </c>
      <c r="AF433">
        <f>MONTH(Table1[[#This Row],[Date Sent]])</f>
        <v>1</v>
      </c>
      <c r="AG433">
        <f>YEAR(Table1[[#This Row],[Date Sent]])</f>
        <v>2024</v>
      </c>
      <c r="AH433"/>
    </row>
    <row r="434" spans="1:34" x14ac:dyDescent="0.2">
      <c r="A434" t="s">
        <v>1384</v>
      </c>
      <c r="B434" t="s">
        <v>1386</v>
      </c>
      <c r="C434" s="1">
        <v>57.15</v>
      </c>
      <c r="D434" s="5">
        <v>45254</v>
      </c>
      <c r="E434" t="s">
        <v>21</v>
      </c>
      <c r="F434" t="s">
        <v>33</v>
      </c>
      <c r="G434" s="16" t="s">
        <v>1389</v>
      </c>
      <c r="H434" s="1"/>
      <c r="J434"/>
      <c r="AC434" s="5">
        <v>45296</v>
      </c>
      <c r="AD434" t="s">
        <v>14716</v>
      </c>
      <c r="AE434" t="s">
        <v>245</v>
      </c>
      <c r="AF434">
        <f>MONTH(Table1[[#This Row],[Date Sent]])</f>
        <v>1</v>
      </c>
      <c r="AG434">
        <f>YEAR(Table1[[#This Row],[Date Sent]])</f>
        <v>2024</v>
      </c>
      <c r="AH434"/>
    </row>
    <row r="435" spans="1:34" x14ac:dyDescent="0.2">
      <c r="A435" t="s">
        <v>1384</v>
      </c>
      <c r="B435" t="s">
        <v>1386</v>
      </c>
      <c r="C435" s="1">
        <v>297.74</v>
      </c>
      <c r="D435" s="5">
        <v>45257</v>
      </c>
      <c r="E435" t="s">
        <v>21</v>
      </c>
      <c r="F435" t="s">
        <v>33</v>
      </c>
      <c r="G435" s="16" t="s">
        <v>1390</v>
      </c>
      <c r="H435" s="1"/>
      <c r="J435"/>
      <c r="AC435" s="5">
        <v>45296</v>
      </c>
      <c r="AD435" t="s">
        <v>14716</v>
      </c>
      <c r="AE435" t="s">
        <v>245</v>
      </c>
      <c r="AF435">
        <f>MONTH(Table1[[#This Row],[Date Sent]])</f>
        <v>1</v>
      </c>
      <c r="AG435">
        <f>YEAR(Table1[[#This Row],[Date Sent]])</f>
        <v>2024</v>
      </c>
      <c r="AH435"/>
    </row>
    <row r="436" spans="1:34" x14ac:dyDescent="0.2">
      <c r="A436" t="s">
        <v>1384</v>
      </c>
      <c r="B436" t="s">
        <v>1386</v>
      </c>
      <c r="C436" s="1">
        <v>192.65</v>
      </c>
      <c r="D436" s="5">
        <v>45258</v>
      </c>
      <c r="E436" t="s">
        <v>21</v>
      </c>
      <c r="F436" t="s">
        <v>33</v>
      </c>
      <c r="G436" s="16" t="s">
        <v>1391</v>
      </c>
      <c r="H436" s="1"/>
      <c r="J436"/>
      <c r="AC436" s="5">
        <v>45296</v>
      </c>
      <c r="AD436" t="s">
        <v>14716</v>
      </c>
      <c r="AE436" t="s">
        <v>245</v>
      </c>
      <c r="AF436">
        <f>MONTH(Table1[[#This Row],[Date Sent]])</f>
        <v>1</v>
      </c>
      <c r="AG436">
        <f>YEAR(Table1[[#This Row],[Date Sent]])</f>
        <v>2024</v>
      </c>
      <c r="AH436"/>
    </row>
    <row r="437" spans="1:34" x14ac:dyDescent="0.2">
      <c r="A437" t="s">
        <v>1384</v>
      </c>
      <c r="B437" t="s">
        <v>1386</v>
      </c>
      <c r="C437" s="1">
        <v>17.260000000000002</v>
      </c>
      <c r="D437" s="5">
        <v>45263</v>
      </c>
      <c r="E437" t="s">
        <v>21</v>
      </c>
      <c r="F437" t="s">
        <v>33</v>
      </c>
      <c r="G437" s="16" t="s">
        <v>1389</v>
      </c>
      <c r="H437" s="1"/>
      <c r="J437"/>
      <c r="AC437" s="5">
        <v>45296</v>
      </c>
      <c r="AD437" t="s">
        <v>14716</v>
      </c>
      <c r="AE437" t="s">
        <v>245</v>
      </c>
      <c r="AF437">
        <f>MONTH(Table1[[#This Row],[Date Sent]])</f>
        <v>1</v>
      </c>
      <c r="AG437">
        <f>YEAR(Table1[[#This Row],[Date Sent]])</f>
        <v>2024</v>
      </c>
      <c r="AH437"/>
    </row>
    <row r="438" spans="1:34" x14ac:dyDescent="0.2">
      <c r="A438" t="s">
        <v>1384</v>
      </c>
      <c r="B438" t="s">
        <v>1386</v>
      </c>
      <c r="C438" s="1">
        <v>16.329999999999998</v>
      </c>
      <c r="D438" s="5">
        <v>45263</v>
      </c>
      <c r="E438" t="s">
        <v>21</v>
      </c>
      <c r="F438" t="s">
        <v>33</v>
      </c>
      <c r="G438" s="16" t="s">
        <v>1392</v>
      </c>
      <c r="H438" s="1"/>
      <c r="J438"/>
      <c r="AC438" s="5">
        <v>45296</v>
      </c>
      <c r="AD438" t="s">
        <v>14716</v>
      </c>
      <c r="AE438" t="s">
        <v>245</v>
      </c>
      <c r="AF438">
        <f>MONTH(Table1[[#This Row],[Date Sent]])</f>
        <v>1</v>
      </c>
      <c r="AG438">
        <f>YEAR(Table1[[#This Row],[Date Sent]])</f>
        <v>2024</v>
      </c>
      <c r="AH438"/>
    </row>
    <row r="439" spans="1:34" x14ac:dyDescent="0.2">
      <c r="A439" t="s">
        <v>1384</v>
      </c>
      <c r="B439" t="s">
        <v>1386</v>
      </c>
      <c r="C439" s="1">
        <v>189.76</v>
      </c>
      <c r="D439" s="5">
        <v>45268</v>
      </c>
      <c r="E439" t="s">
        <v>11</v>
      </c>
      <c r="F439" t="s">
        <v>39</v>
      </c>
      <c r="G439" s="16" t="s">
        <v>1393</v>
      </c>
      <c r="H439" s="1"/>
      <c r="J439"/>
      <c r="AC439" s="5">
        <v>45296</v>
      </c>
      <c r="AD439" t="s">
        <v>14716</v>
      </c>
      <c r="AE439" t="s">
        <v>245</v>
      </c>
      <c r="AF439">
        <f>MONTH(Table1[[#This Row],[Date Sent]])</f>
        <v>1</v>
      </c>
      <c r="AG439">
        <f>YEAR(Table1[[#This Row],[Date Sent]])</f>
        <v>2024</v>
      </c>
      <c r="AH439"/>
    </row>
    <row r="440" spans="1:34" x14ac:dyDescent="0.2">
      <c r="A440" t="s">
        <v>1384</v>
      </c>
      <c r="B440" t="s">
        <v>1386</v>
      </c>
      <c r="C440" s="1">
        <v>9.4499999999999993</v>
      </c>
      <c r="D440" s="5">
        <v>45272</v>
      </c>
      <c r="E440" t="s">
        <v>14</v>
      </c>
      <c r="F440" t="s">
        <v>15</v>
      </c>
      <c r="G440" s="16" t="s">
        <v>1394</v>
      </c>
      <c r="H440" s="1"/>
      <c r="J440"/>
      <c r="AC440" s="5">
        <v>45296</v>
      </c>
      <c r="AD440" t="s">
        <v>14716</v>
      </c>
      <c r="AE440" t="s">
        <v>245</v>
      </c>
      <c r="AF440">
        <f>MONTH(Table1[[#This Row],[Date Sent]])</f>
        <v>1</v>
      </c>
      <c r="AG440">
        <f>YEAR(Table1[[#This Row],[Date Sent]])</f>
        <v>2024</v>
      </c>
      <c r="AH440"/>
    </row>
    <row r="441" spans="1:34" x14ac:dyDescent="0.2">
      <c r="A441" t="s">
        <v>1384</v>
      </c>
      <c r="B441" t="s">
        <v>1386</v>
      </c>
      <c r="C441" s="1">
        <v>46.47</v>
      </c>
      <c r="D441" s="5">
        <v>45273</v>
      </c>
      <c r="E441" t="s">
        <v>21</v>
      </c>
      <c r="F441" t="s">
        <v>33</v>
      </c>
      <c r="G441" s="16" t="s">
        <v>1395</v>
      </c>
      <c r="H441" s="1"/>
      <c r="J441"/>
      <c r="AC441" s="5">
        <v>45296</v>
      </c>
      <c r="AD441" t="s">
        <v>14716</v>
      </c>
      <c r="AE441" t="s">
        <v>245</v>
      </c>
      <c r="AF441">
        <f>MONTH(Table1[[#This Row],[Date Sent]])</f>
        <v>1</v>
      </c>
      <c r="AG441">
        <f>YEAR(Table1[[#This Row],[Date Sent]])</f>
        <v>2024</v>
      </c>
      <c r="AH441"/>
    </row>
    <row r="442" spans="1:34" x14ac:dyDescent="0.2">
      <c r="A442" t="s">
        <v>1384</v>
      </c>
      <c r="B442" t="s">
        <v>1386</v>
      </c>
      <c r="C442" s="1">
        <v>167.61</v>
      </c>
      <c r="D442" s="5">
        <v>45274</v>
      </c>
      <c r="E442" t="s">
        <v>22</v>
      </c>
      <c r="F442" t="s">
        <v>53</v>
      </c>
      <c r="G442" s="16" t="s">
        <v>1396</v>
      </c>
      <c r="H442" s="1"/>
      <c r="J442"/>
      <c r="AC442" s="5">
        <v>45296</v>
      </c>
      <c r="AD442" t="s">
        <v>14716</v>
      </c>
      <c r="AE442" t="s">
        <v>245</v>
      </c>
      <c r="AF442">
        <f>MONTH(Table1[[#This Row],[Date Sent]])</f>
        <v>1</v>
      </c>
      <c r="AG442">
        <f>YEAR(Table1[[#This Row],[Date Sent]])</f>
        <v>2024</v>
      </c>
      <c r="AH442"/>
    </row>
    <row r="443" spans="1:34" x14ac:dyDescent="0.2">
      <c r="A443" t="s">
        <v>1384</v>
      </c>
      <c r="B443" t="s">
        <v>1386</v>
      </c>
      <c r="C443" s="1">
        <v>143.56</v>
      </c>
      <c r="D443" s="5">
        <v>45275</v>
      </c>
      <c r="E443" t="s">
        <v>21</v>
      </c>
      <c r="F443" t="s">
        <v>33</v>
      </c>
      <c r="G443" s="16" t="s">
        <v>1397</v>
      </c>
      <c r="H443" s="1"/>
      <c r="J443"/>
      <c r="AC443" s="5">
        <v>45296</v>
      </c>
      <c r="AD443" t="s">
        <v>14716</v>
      </c>
      <c r="AE443" t="s">
        <v>245</v>
      </c>
      <c r="AF443">
        <f>MONTH(Table1[[#This Row],[Date Sent]])</f>
        <v>1</v>
      </c>
      <c r="AG443">
        <f>YEAR(Table1[[#This Row],[Date Sent]])</f>
        <v>2024</v>
      </c>
      <c r="AH443"/>
    </row>
    <row r="444" spans="1:34" x14ac:dyDescent="0.2">
      <c r="A444" t="s">
        <v>1384</v>
      </c>
      <c r="B444" t="s">
        <v>1386</v>
      </c>
      <c r="C444" s="1">
        <v>22.79</v>
      </c>
      <c r="D444" s="5">
        <v>45276</v>
      </c>
      <c r="E444" t="s">
        <v>21</v>
      </c>
      <c r="F444" t="s">
        <v>33</v>
      </c>
      <c r="G444" s="16" t="s">
        <v>1398</v>
      </c>
      <c r="H444" s="1"/>
      <c r="J444"/>
      <c r="AC444" s="5">
        <v>45296</v>
      </c>
      <c r="AD444" t="s">
        <v>14716</v>
      </c>
      <c r="AE444" t="s">
        <v>245</v>
      </c>
      <c r="AF444">
        <f>MONTH(Table1[[#This Row],[Date Sent]])</f>
        <v>1</v>
      </c>
      <c r="AG444">
        <f>YEAR(Table1[[#This Row],[Date Sent]])</f>
        <v>2024</v>
      </c>
      <c r="AH444"/>
    </row>
    <row r="445" spans="1:34" x14ac:dyDescent="0.2">
      <c r="A445" t="s">
        <v>1384</v>
      </c>
      <c r="B445" t="s">
        <v>1386</v>
      </c>
      <c r="C445" s="1">
        <v>132.32</v>
      </c>
      <c r="D445" s="5">
        <v>45278</v>
      </c>
      <c r="E445" t="s">
        <v>21</v>
      </c>
      <c r="F445" t="s">
        <v>33</v>
      </c>
      <c r="G445" s="16" t="s">
        <v>1399</v>
      </c>
      <c r="H445" s="1"/>
      <c r="J445"/>
      <c r="AC445" s="5">
        <v>45296</v>
      </c>
      <c r="AD445" t="s">
        <v>14716</v>
      </c>
      <c r="AE445" t="s">
        <v>245</v>
      </c>
      <c r="AF445">
        <f>MONTH(Table1[[#This Row],[Date Sent]])</f>
        <v>1</v>
      </c>
      <c r="AG445">
        <f>YEAR(Table1[[#This Row],[Date Sent]])</f>
        <v>2024</v>
      </c>
      <c r="AH445"/>
    </row>
    <row r="446" spans="1:34" x14ac:dyDescent="0.2">
      <c r="A446" t="s">
        <v>686</v>
      </c>
      <c r="B446" t="s">
        <v>1400</v>
      </c>
      <c r="C446" s="1">
        <v>233.43</v>
      </c>
      <c r="D446" s="5">
        <v>45255</v>
      </c>
      <c r="E446" t="s">
        <v>21</v>
      </c>
      <c r="F446" t="s">
        <v>33</v>
      </c>
      <c r="G446" s="16" t="s">
        <v>1070</v>
      </c>
      <c r="H446" s="1"/>
      <c r="J446"/>
      <c r="AC446" s="5">
        <v>45294</v>
      </c>
      <c r="AD446" t="s">
        <v>11649</v>
      </c>
      <c r="AE446" t="s">
        <v>11649</v>
      </c>
      <c r="AF446">
        <f>MONTH(Table1[[#This Row],[Date Sent]])</f>
        <v>1</v>
      </c>
      <c r="AG446">
        <f>YEAR(Table1[[#This Row],[Date Sent]])</f>
        <v>2024</v>
      </c>
      <c r="AH446"/>
    </row>
    <row r="447" spans="1:34" x14ac:dyDescent="0.2">
      <c r="A447" t="s">
        <v>686</v>
      </c>
      <c r="B447" t="s">
        <v>1400</v>
      </c>
      <c r="C447" s="1">
        <v>54.54</v>
      </c>
      <c r="D447" s="5">
        <v>45259</v>
      </c>
      <c r="E447" t="s">
        <v>21</v>
      </c>
      <c r="F447" t="s">
        <v>33</v>
      </c>
      <c r="G447" s="16" t="s">
        <v>1401</v>
      </c>
      <c r="H447" s="1"/>
      <c r="J447"/>
      <c r="AC447" s="5">
        <v>45294</v>
      </c>
      <c r="AD447" t="s">
        <v>11649</v>
      </c>
      <c r="AE447" t="s">
        <v>11649</v>
      </c>
      <c r="AF447">
        <f>MONTH(Table1[[#This Row],[Date Sent]])</f>
        <v>1</v>
      </c>
      <c r="AG447">
        <f>YEAR(Table1[[#This Row],[Date Sent]])</f>
        <v>2024</v>
      </c>
      <c r="AH447"/>
    </row>
    <row r="448" spans="1:34" x14ac:dyDescent="0.2">
      <c r="A448" t="s">
        <v>686</v>
      </c>
      <c r="B448" t="s">
        <v>1400</v>
      </c>
      <c r="C448" s="1">
        <v>89.83</v>
      </c>
      <c r="D448" s="5">
        <v>45260</v>
      </c>
      <c r="E448" t="s">
        <v>21</v>
      </c>
      <c r="F448" t="s">
        <v>33</v>
      </c>
      <c r="G448" s="16" t="s">
        <v>1402</v>
      </c>
      <c r="H448" s="1"/>
      <c r="J448"/>
      <c r="AC448" s="5">
        <v>45294</v>
      </c>
      <c r="AD448" t="s">
        <v>11649</v>
      </c>
      <c r="AE448" t="s">
        <v>11649</v>
      </c>
      <c r="AF448">
        <f>MONTH(Table1[[#This Row],[Date Sent]])</f>
        <v>1</v>
      </c>
      <c r="AG448">
        <f>YEAR(Table1[[#This Row],[Date Sent]])</f>
        <v>2024</v>
      </c>
      <c r="AH448"/>
    </row>
    <row r="449" spans="1:34" x14ac:dyDescent="0.2">
      <c r="A449" t="s">
        <v>686</v>
      </c>
      <c r="B449" t="s">
        <v>1400</v>
      </c>
      <c r="C449" s="1">
        <v>688.28</v>
      </c>
      <c r="D449" s="5">
        <v>45265</v>
      </c>
      <c r="E449" t="s">
        <v>20</v>
      </c>
      <c r="F449" t="s">
        <v>39</v>
      </c>
      <c r="G449" s="16" t="s">
        <v>1403</v>
      </c>
      <c r="H449" s="1"/>
      <c r="J449"/>
      <c r="AC449" s="5">
        <v>45294</v>
      </c>
      <c r="AD449" t="s">
        <v>11649</v>
      </c>
      <c r="AE449" t="s">
        <v>11649</v>
      </c>
      <c r="AF449">
        <f>MONTH(Table1[[#This Row],[Date Sent]])</f>
        <v>1</v>
      </c>
      <c r="AG449">
        <f>YEAR(Table1[[#This Row],[Date Sent]])</f>
        <v>2024</v>
      </c>
      <c r="AH449"/>
    </row>
    <row r="450" spans="1:34" x14ac:dyDescent="0.2">
      <c r="A450" t="s">
        <v>686</v>
      </c>
      <c r="B450" t="s">
        <v>1400</v>
      </c>
      <c r="C450" s="1">
        <v>43.34</v>
      </c>
      <c r="D450" s="5">
        <v>45265</v>
      </c>
      <c r="E450" t="s">
        <v>20</v>
      </c>
      <c r="F450" t="s">
        <v>39</v>
      </c>
      <c r="G450" s="16" t="s">
        <v>1404</v>
      </c>
      <c r="H450" s="1"/>
      <c r="J450"/>
      <c r="AC450" s="5">
        <v>45294</v>
      </c>
      <c r="AD450" t="s">
        <v>11649</v>
      </c>
      <c r="AE450" t="s">
        <v>11649</v>
      </c>
      <c r="AF450">
        <f>MONTH(Table1[[#This Row],[Date Sent]])</f>
        <v>1</v>
      </c>
      <c r="AG450">
        <f>YEAR(Table1[[#This Row],[Date Sent]])</f>
        <v>2024</v>
      </c>
      <c r="AH450"/>
    </row>
    <row r="451" spans="1:34" x14ac:dyDescent="0.2">
      <c r="A451" t="s">
        <v>686</v>
      </c>
      <c r="B451" t="s">
        <v>1400</v>
      </c>
      <c r="C451" s="1">
        <v>-55.85</v>
      </c>
      <c r="D451" s="5">
        <v>45273</v>
      </c>
      <c r="E451" t="s">
        <v>10</v>
      </c>
      <c r="F451" t="s">
        <v>15</v>
      </c>
      <c r="G451" s="16" t="s">
        <v>1405</v>
      </c>
      <c r="H451" s="1"/>
      <c r="J451"/>
      <c r="AC451" s="5">
        <v>45294</v>
      </c>
      <c r="AD451" t="s">
        <v>11649</v>
      </c>
      <c r="AE451" t="s">
        <v>11649</v>
      </c>
      <c r="AF451">
        <f>MONTH(Table1[[#This Row],[Date Sent]])</f>
        <v>1</v>
      </c>
      <c r="AG451">
        <f>YEAR(Table1[[#This Row],[Date Sent]])</f>
        <v>2024</v>
      </c>
      <c r="AH451"/>
    </row>
    <row r="452" spans="1:34" x14ac:dyDescent="0.2">
      <c r="A452" t="s">
        <v>686</v>
      </c>
      <c r="B452" t="s">
        <v>1400</v>
      </c>
      <c r="C452" s="1">
        <v>176.59</v>
      </c>
      <c r="D452" s="5">
        <v>45273</v>
      </c>
      <c r="E452" t="s">
        <v>10</v>
      </c>
      <c r="F452" t="s">
        <v>15</v>
      </c>
      <c r="G452" s="16" t="s">
        <v>1406</v>
      </c>
      <c r="H452" s="1"/>
      <c r="J452"/>
      <c r="AC452" s="5">
        <v>45294</v>
      </c>
      <c r="AD452" t="s">
        <v>11649</v>
      </c>
      <c r="AE452" t="s">
        <v>11649</v>
      </c>
      <c r="AF452">
        <f>MONTH(Table1[[#This Row],[Date Sent]])</f>
        <v>1</v>
      </c>
      <c r="AG452">
        <f>YEAR(Table1[[#This Row],[Date Sent]])</f>
        <v>2024</v>
      </c>
      <c r="AH452"/>
    </row>
    <row r="453" spans="1:34" x14ac:dyDescent="0.2">
      <c r="A453" t="s">
        <v>686</v>
      </c>
      <c r="B453" t="s">
        <v>1400</v>
      </c>
      <c r="C453" s="1">
        <v>85.49</v>
      </c>
      <c r="D453" s="5">
        <v>45274</v>
      </c>
      <c r="E453" t="s">
        <v>21</v>
      </c>
      <c r="F453" t="s">
        <v>33</v>
      </c>
      <c r="G453" s="16" t="s">
        <v>1407</v>
      </c>
      <c r="H453" s="1"/>
      <c r="J453"/>
      <c r="AC453" s="5">
        <v>45294</v>
      </c>
      <c r="AD453" t="s">
        <v>11649</v>
      </c>
      <c r="AE453" t="s">
        <v>11649</v>
      </c>
      <c r="AF453">
        <f>MONTH(Table1[[#This Row],[Date Sent]])</f>
        <v>1</v>
      </c>
      <c r="AG453">
        <f>YEAR(Table1[[#This Row],[Date Sent]])</f>
        <v>2024</v>
      </c>
      <c r="AH453"/>
    </row>
    <row r="454" spans="1:34" x14ac:dyDescent="0.2">
      <c r="A454" t="s">
        <v>686</v>
      </c>
      <c r="B454" t="s">
        <v>1400</v>
      </c>
      <c r="C454" s="1">
        <v>18</v>
      </c>
      <c r="D454" s="5">
        <v>45280</v>
      </c>
      <c r="E454" t="s">
        <v>21</v>
      </c>
      <c r="F454" t="s">
        <v>39</v>
      </c>
      <c r="G454" s="16" t="s">
        <v>1408</v>
      </c>
      <c r="H454" s="1"/>
      <c r="J454"/>
      <c r="AC454" s="5">
        <v>45294</v>
      </c>
      <c r="AD454" t="s">
        <v>11649</v>
      </c>
      <c r="AE454" t="s">
        <v>11649</v>
      </c>
      <c r="AF454">
        <f>MONTH(Table1[[#This Row],[Date Sent]])</f>
        <v>1</v>
      </c>
      <c r="AG454">
        <f>YEAR(Table1[[#This Row],[Date Sent]])</f>
        <v>2024</v>
      </c>
      <c r="AH454"/>
    </row>
    <row r="455" spans="1:34" x14ac:dyDescent="0.2">
      <c r="A455" t="s">
        <v>686</v>
      </c>
      <c r="B455" t="s">
        <v>1400</v>
      </c>
      <c r="C455" s="1">
        <v>50</v>
      </c>
      <c r="D455" s="5">
        <v>45282</v>
      </c>
      <c r="E455" t="s">
        <v>10</v>
      </c>
      <c r="F455" t="s">
        <v>1193</v>
      </c>
      <c r="G455" s="16" t="s">
        <v>1409</v>
      </c>
      <c r="H455" s="1"/>
      <c r="J455"/>
      <c r="AC455" s="5">
        <v>45294</v>
      </c>
      <c r="AD455" t="s">
        <v>11649</v>
      </c>
      <c r="AE455" t="s">
        <v>11649</v>
      </c>
      <c r="AF455">
        <f>MONTH(Table1[[#This Row],[Date Sent]])</f>
        <v>1</v>
      </c>
      <c r="AG455">
        <f>YEAR(Table1[[#This Row],[Date Sent]])</f>
        <v>2024</v>
      </c>
      <c r="AH455"/>
    </row>
    <row r="456" spans="1:34" x14ac:dyDescent="0.2">
      <c r="A456" t="s">
        <v>686</v>
      </c>
      <c r="B456" t="s">
        <v>1400</v>
      </c>
      <c r="C456" s="1">
        <v>72.42</v>
      </c>
      <c r="D456" s="5">
        <v>45287</v>
      </c>
      <c r="E456" t="s">
        <v>21</v>
      </c>
      <c r="F456" t="s">
        <v>33</v>
      </c>
      <c r="G456" s="16" t="s">
        <v>928</v>
      </c>
      <c r="H456" s="1"/>
      <c r="J456"/>
      <c r="AC456" s="5">
        <v>45294</v>
      </c>
      <c r="AD456" t="s">
        <v>11649</v>
      </c>
      <c r="AE456" t="s">
        <v>11649</v>
      </c>
      <c r="AF456">
        <f>MONTH(Table1[[#This Row],[Date Sent]])</f>
        <v>1</v>
      </c>
      <c r="AG456">
        <f>YEAR(Table1[[#This Row],[Date Sent]])</f>
        <v>2024</v>
      </c>
      <c r="AH456"/>
    </row>
    <row r="457" spans="1:34" x14ac:dyDescent="0.2">
      <c r="A457" t="s">
        <v>294</v>
      </c>
      <c r="B457" t="s">
        <v>1410</v>
      </c>
      <c r="C457" s="1">
        <v>505.95</v>
      </c>
      <c r="D457" s="5">
        <v>45286</v>
      </c>
      <c r="E457" t="s">
        <v>21</v>
      </c>
      <c r="F457" t="s">
        <v>15</v>
      </c>
      <c r="G457" s="16" t="s">
        <v>1411</v>
      </c>
      <c r="H457" s="1"/>
      <c r="J457"/>
      <c r="AC457" s="5">
        <v>45289</v>
      </c>
      <c r="AD457" t="s">
        <v>13332</v>
      </c>
      <c r="AE457" t="s">
        <v>313</v>
      </c>
      <c r="AF457">
        <f>MONTH(Table1[[#This Row],[Date Sent]])</f>
        <v>12</v>
      </c>
      <c r="AG457">
        <f>YEAR(Table1[[#This Row],[Date Sent]])</f>
        <v>2023</v>
      </c>
      <c r="AH457"/>
    </row>
    <row r="458" spans="1:34" x14ac:dyDescent="0.2">
      <c r="A458" t="s">
        <v>294</v>
      </c>
      <c r="B458" t="s">
        <v>1410</v>
      </c>
      <c r="C458" s="1">
        <v>110.98</v>
      </c>
      <c r="D458" s="5">
        <v>45287</v>
      </c>
      <c r="E458" t="s">
        <v>21</v>
      </c>
      <c r="F458" t="s">
        <v>15</v>
      </c>
      <c r="G458" s="16" t="s">
        <v>1412</v>
      </c>
      <c r="H458" s="1"/>
      <c r="J458"/>
      <c r="AC458" s="5">
        <v>45289</v>
      </c>
      <c r="AD458" t="s">
        <v>13332</v>
      </c>
      <c r="AE458" t="s">
        <v>313</v>
      </c>
      <c r="AF458">
        <f>MONTH(Table1[[#This Row],[Date Sent]])</f>
        <v>12</v>
      </c>
      <c r="AG458">
        <f>YEAR(Table1[[#This Row],[Date Sent]])</f>
        <v>2023</v>
      </c>
      <c r="AH458"/>
    </row>
    <row r="459" spans="1:34" x14ac:dyDescent="0.2">
      <c r="A459" t="s">
        <v>294</v>
      </c>
      <c r="B459" t="s">
        <v>1413</v>
      </c>
      <c r="C459" s="1">
        <v>87.11</v>
      </c>
      <c r="D459" s="5">
        <v>45295</v>
      </c>
      <c r="E459" t="s">
        <v>21</v>
      </c>
      <c r="F459" t="s">
        <v>33</v>
      </c>
      <c r="G459" s="16" t="s">
        <v>950</v>
      </c>
      <c r="H459" s="1"/>
      <c r="J459"/>
      <c r="AC459" s="5">
        <v>45289</v>
      </c>
      <c r="AD459" t="s">
        <v>13332</v>
      </c>
      <c r="AE459" t="s">
        <v>313</v>
      </c>
      <c r="AF459">
        <f>MONTH(Table1[[#This Row],[Date Sent]])</f>
        <v>12</v>
      </c>
      <c r="AG459">
        <f>YEAR(Table1[[#This Row],[Date Sent]])</f>
        <v>2023</v>
      </c>
      <c r="AH459"/>
    </row>
    <row r="460" spans="1:34" x14ac:dyDescent="0.2">
      <c r="A460" t="s">
        <v>767</v>
      </c>
      <c r="B460" t="s">
        <v>1414</v>
      </c>
      <c r="C460" s="1">
        <v>51.3</v>
      </c>
      <c r="D460" s="5">
        <v>45652</v>
      </c>
      <c r="E460" t="s">
        <v>21</v>
      </c>
      <c r="F460" t="s">
        <v>33</v>
      </c>
      <c r="G460" s="16" t="s">
        <v>1415</v>
      </c>
      <c r="H460" s="1"/>
      <c r="J460"/>
      <c r="AC460" s="5">
        <v>45294</v>
      </c>
      <c r="AD460" t="s">
        <v>14565</v>
      </c>
      <c r="AE460" t="s">
        <v>475</v>
      </c>
      <c r="AF460">
        <f>MONTH(Table1[[#This Row],[Date Sent]])</f>
        <v>1</v>
      </c>
      <c r="AG460">
        <f>YEAR(Table1[[#This Row],[Date Sent]])</f>
        <v>2024</v>
      </c>
      <c r="AH460"/>
    </row>
    <row r="461" spans="1:34" x14ac:dyDescent="0.2">
      <c r="A461" t="s">
        <v>767</v>
      </c>
      <c r="B461" t="s">
        <v>1416</v>
      </c>
      <c r="C461" s="1">
        <v>304.93</v>
      </c>
      <c r="D461" s="5">
        <v>45305</v>
      </c>
      <c r="E461" t="s">
        <v>21</v>
      </c>
      <c r="F461" t="s">
        <v>25</v>
      </c>
      <c r="G461" s="16" t="s">
        <v>1417</v>
      </c>
      <c r="H461" s="1"/>
      <c r="J461"/>
      <c r="AC461" s="5">
        <v>45309</v>
      </c>
      <c r="AD461" t="s">
        <v>14565</v>
      </c>
      <c r="AE461" t="s">
        <v>475</v>
      </c>
      <c r="AF461">
        <f>MONTH(Table1[[#This Row],[Date Sent]])</f>
        <v>1</v>
      </c>
      <c r="AG461">
        <f>YEAR(Table1[[#This Row],[Date Sent]])</f>
        <v>2024</v>
      </c>
      <c r="AH461"/>
    </row>
    <row r="462" spans="1:34" x14ac:dyDescent="0.2">
      <c r="A462" t="s">
        <v>767</v>
      </c>
      <c r="B462" t="s">
        <v>1416</v>
      </c>
      <c r="C462" s="1">
        <v>190.88</v>
      </c>
      <c r="D462" s="5">
        <v>45306</v>
      </c>
      <c r="E462" t="s">
        <v>54</v>
      </c>
      <c r="F462" t="s">
        <v>39</v>
      </c>
      <c r="G462" s="16" t="s">
        <v>1418</v>
      </c>
      <c r="H462" s="1"/>
      <c r="J462"/>
      <c r="AC462" s="5">
        <v>45309</v>
      </c>
      <c r="AD462" t="s">
        <v>14565</v>
      </c>
      <c r="AE462" t="s">
        <v>475</v>
      </c>
      <c r="AF462">
        <f>MONTH(Table1[[#This Row],[Date Sent]])</f>
        <v>1</v>
      </c>
      <c r="AG462">
        <f>YEAR(Table1[[#This Row],[Date Sent]])</f>
        <v>2024</v>
      </c>
      <c r="AH462"/>
    </row>
    <row r="463" spans="1:34" x14ac:dyDescent="0.2">
      <c r="A463" t="s">
        <v>595</v>
      </c>
      <c r="B463" t="s">
        <v>1419</v>
      </c>
      <c r="C463" s="1">
        <v>194.46</v>
      </c>
      <c r="D463" s="5">
        <v>45162</v>
      </c>
      <c r="E463" t="s">
        <v>20</v>
      </c>
      <c r="F463" t="s">
        <v>33</v>
      </c>
      <c r="G463" s="16" t="s">
        <v>1420</v>
      </c>
      <c r="H463" s="1"/>
      <c r="J463"/>
      <c r="AC463" s="5">
        <v>45288</v>
      </c>
      <c r="AD463" t="s">
        <v>14567</v>
      </c>
      <c r="AE463" t="s">
        <v>272</v>
      </c>
      <c r="AF463">
        <f>MONTH(Table1[[#This Row],[Date Sent]])</f>
        <v>12</v>
      </c>
      <c r="AG463">
        <f>YEAR(Table1[[#This Row],[Date Sent]])</f>
        <v>2023</v>
      </c>
      <c r="AH463"/>
    </row>
    <row r="464" spans="1:34" x14ac:dyDescent="0.2">
      <c r="A464" t="s">
        <v>595</v>
      </c>
      <c r="B464" t="s">
        <v>1419</v>
      </c>
      <c r="C464" s="1">
        <v>96.38</v>
      </c>
      <c r="D464" s="5">
        <v>45166</v>
      </c>
      <c r="E464" t="s">
        <v>20</v>
      </c>
      <c r="F464" t="s">
        <v>33</v>
      </c>
      <c r="G464" s="16" t="s">
        <v>1420</v>
      </c>
      <c r="H464" s="1"/>
      <c r="J464"/>
      <c r="AC464" s="5">
        <v>45288</v>
      </c>
      <c r="AD464" t="s">
        <v>14567</v>
      </c>
      <c r="AE464" t="s">
        <v>272</v>
      </c>
      <c r="AF464">
        <f>MONTH(Table1[[#This Row],[Date Sent]])</f>
        <v>12</v>
      </c>
      <c r="AG464">
        <f>YEAR(Table1[[#This Row],[Date Sent]])</f>
        <v>2023</v>
      </c>
      <c r="AH464"/>
    </row>
    <row r="465" spans="1:34" x14ac:dyDescent="0.2">
      <c r="A465" t="s">
        <v>595</v>
      </c>
      <c r="B465" t="s">
        <v>1419</v>
      </c>
      <c r="C465" s="1">
        <v>360</v>
      </c>
      <c r="D465" s="5">
        <v>45170</v>
      </c>
      <c r="E465" t="s">
        <v>4</v>
      </c>
      <c r="F465" t="s">
        <v>913</v>
      </c>
      <c r="G465" s="16" t="s">
        <v>1421</v>
      </c>
      <c r="H465" s="1"/>
      <c r="J465"/>
      <c r="AC465" s="5">
        <v>45288</v>
      </c>
      <c r="AD465" t="s">
        <v>14567</v>
      </c>
      <c r="AE465" t="s">
        <v>272</v>
      </c>
      <c r="AF465">
        <f>MONTH(Table1[[#This Row],[Date Sent]])</f>
        <v>12</v>
      </c>
      <c r="AG465">
        <f>YEAR(Table1[[#This Row],[Date Sent]])</f>
        <v>2023</v>
      </c>
      <c r="AH465"/>
    </row>
    <row r="466" spans="1:34" x14ac:dyDescent="0.2">
      <c r="A466" t="s">
        <v>595</v>
      </c>
      <c r="B466" t="s">
        <v>1419</v>
      </c>
      <c r="C466" s="1">
        <v>321.69</v>
      </c>
      <c r="D466" s="5">
        <v>45245</v>
      </c>
      <c r="E466" t="s">
        <v>21</v>
      </c>
      <c r="F466" t="s">
        <v>15</v>
      </c>
      <c r="G466" s="16" t="s">
        <v>1422</v>
      </c>
      <c r="H466" s="1"/>
      <c r="J466"/>
      <c r="AC466" s="5">
        <v>45288</v>
      </c>
      <c r="AD466" t="s">
        <v>14567</v>
      </c>
      <c r="AE466" t="s">
        <v>272</v>
      </c>
      <c r="AF466">
        <f>MONTH(Table1[[#This Row],[Date Sent]])</f>
        <v>12</v>
      </c>
      <c r="AG466">
        <f>YEAR(Table1[[#This Row],[Date Sent]])</f>
        <v>2023</v>
      </c>
      <c r="AH466"/>
    </row>
    <row r="467" spans="1:34" x14ac:dyDescent="0.2">
      <c r="A467" t="s">
        <v>595</v>
      </c>
      <c r="B467" t="s">
        <v>1419</v>
      </c>
      <c r="C467" s="1">
        <v>116.56</v>
      </c>
      <c r="D467" s="5">
        <v>45265</v>
      </c>
      <c r="E467" t="s">
        <v>21</v>
      </c>
      <c r="F467" t="s">
        <v>918</v>
      </c>
      <c r="G467" s="16" t="str">
        <f>_xlfn.CONCAT(Table1[[#This Row],[Notes 1]],",",Table1[[#This Row],[Notes 2]],",",Table1[[#This Row],[Notes 3]])</f>
        <v>Trufuel,Scrubbing bubbles,Piping items</v>
      </c>
      <c r="H467" s="1">
        <v>76.72</v>
      </c>
      <c r="I467" t="s">
        <v>9</v>
      </c>
      <c r="J467" t="s">
        <v>1423</v>
      </c>
      <c r="K467" s="1">
        <v>10.56</v>
      </c>
      <c r="L467" t="s">
        <v>33</v>
      </c>
      <c r="M467" t="s">
        <v>1424</v>
      </c>
      <c r="N467" s="1">
        <v>29.28</v>
      </c>
      <c r="O467" t="s">
        <v>39</v>
      </c>
      <c r="P467" t="s">
        <v>1425</v>
      </c>
      <c r="AC467" s="5">
        <v>45288</v>
      </c>
      <c r="AD467" t="s">
        <v>14567</v>
      </c>
      <c r="AE467" t="s">
        <v>272</v>
      </c>
      <c r="AF467">
        <f>MONTH(Table1[[#This Row],[Date Sent]])</f>
        <v>12</v>
      </c>
      <c r="AG467">
        <f>YEAR(Table1[[#This Row],[Date Sent]])</f>
        <v>2023</v>
      </c>
      <c r="AH467"/>
    </row>
    <row r="468" spans="1:34" x14ac:dyDescent="0.2">
      <c r="A468" t="s">
        <v>595</v>
      </c>
      <c r="B468" t="s">
        <v>1419</v>
      </c>
      <c r="C468" s="1">
        <v>23.99</v>
      </c>
      <c r="D468" s="5">
        <v>45268</v>
      </c>
      <c r="E468" t="s">
        <v>21</v>
      </c>
      <c r="F468" t="s">
        <v>39</v>
      </c>
      <c r="G468" s="16" t="s">
        <v>1426</v>
      </c>
      <c r="H468" s="1"/>
      <c r="J468"/>
      <c r="AC468" s="5">
        <v>45288</v>
      </c>
      <c r="AD468" t="s">
        <v>14567</v>
      </c>
      <c r="AE468" t="s">
        <v>272</v>
      </c>
      <c r="AF468">
        <f>MONTH(Table1[[#This Row],[Date Sent]])</f>
        <v>12</v>
      </c>
      <c r="AG468">
        <f>YEAR(Table1[[#This Row],[Date Sent]])</f>
        <v>2023</v>
      </c>
      <c r="AH468"/>
    </row>
    <row r="469" spans="1:34" x14ac:dyDescent="0.2">
      <c r="A469" t="s">
        <v>595</v>
      </c>
      <c r="B469" t="s">
        <v>1419</v>
      </c>
      <c r="C469" s="1">
        <v>152.79</v>
      </c>
      <c r="D469" s="5">
        <v>45271</v>
      </c>
      <c r="E469" t="s">
        <v>21</v>
      </c>
      <c r="F469" t="s">
        <v>918</v>
      </c>
      <c r="G469" s="16" t="str">
        <f>_xlfn.CONCAT(Table1[[#This Row],[Notes 1]],",",Table1[[#This Row],[Notes 2]],",",Table1[[#This Row],[Notes 3]])</f>
        <v>Heater,Cups,Dawn</v>
      </c>
      <c r="H469" s="1">
        <v>114.99</v>
      </c>
      <c r="I469" t="s">
        <v>25</v>
      </c>
      <c r="J469" t="s">
        <v>1295</v>
      </c>
      <c r="K469" s="1">
        <v>11.49</v>
      </c>
      <c r="L469" t="s">
        <v>15</v>
      </c>
      <c r="M469" t="s">
        <v>1427</v>
      </c>
      <c r="N469" s="1">
        <v>26.31</v>
      </c>
      <c r="O469" t="s">
        <v>33</v>
      </c>
      <c r="P469" t="s">
        <v>1364</v>
      </c>
      <c r="AC469" s="5">
        <v>45288</v>
      </c>
      <c r="AD469" t="s">
        <v>14567</v>
      </c>
      <c r="AE469" t="s">
        <v>272</v>
      </c>
      <c r="AF469">
        <f>MONTH(Table1[[#This Row],[Date Sent]])</f>
        <v>12</v>
      </c>
      <c r="AG469">
        <f>YEAR(Table1[[#This Row],[Date Sent]])</f>
        <v>2023</v>
      </c>
      <c r="AH469"/>
    </row>
    <row r="470" spans="1:34" x14ac:dyDescent="0.2">
      <c r="A470" t="s">
        <v>595</v>
      </c>
      <c r="B470" t="s">
        <v>1419</v>
      </c>
      <c r="C470" s="1">
        <v>34.299999999999997</v>
      </c>
      <c r="D470" s="5">
        <v>45272</v>
      </c>
      <c r="E470" t="s">
        <v>21</v>
      </c>
      <c r="F470" t="s">
        <v>39</v>
      </c>
      <c r="G470" s="16" t="s">
        <v>1428</v>
      </c>
      <c r="H470" s="1"/>
      <c r="J470"/>
      <c r="AC470" s="5">
        <v>45288</v>
      </c>
      <c r="AD470" t="s">
        <v>14567</v>
      </c>
      <c r="AE470" t="s">
        <v>272</v>
      </c>
      <c r="AF470">
        <f>MONTH(Table1[[#This Row],[Date Sent]])</f>
        <v>12</v>
      </c>
      <c r="AG470">
        <f>YEAR(Table1[[#This Row],[Date Sent]])</f>
        <v>2023</v>
      </c>
      <c r="AH470"/>
    </row>
    <row r="471" spans="1:34" x14ac:dyDescent="0.2">
      <c r="A471" t="s">
        <v>1429</v>
      </c>
      <c r="B471" t="s">
        <v>1430</v>
      </c>
      <c r="C471" s="1">
        <v>72.38</v>
      </c>
      <c r="D471" s="5">
        <v>45273</v>
      </c>
      <c r="E471" t="s">
        <v>21</v>
      </c>
      <c r="F471" t="s">
        <v>25</v>
      </c>
      <c r="G471" s="16" t="s">
        <v>1295</v>
      </c>
      <c r="H471" s="1"/>
      <c r="J471"/>
      <c r="AC471" s="5">
        <v>45288</v>
      </c>
      <c r="AD471" t="s">
        <v>14568</v>
      </c>
      <c r="AE471" t="s">
        <v>475</v>
      </c>
      <c r="AF471">
        <f>MONTH(Table1[[#This Row],[Date Sent]])</f>
        <v>12</v>
      </c>
      <c r="AG471">
        <f>YEAR(Table1[[#This Row],[Date Sent]])</f>
        <v>2023</v>
      </c>
      <c r="AH471"/>
    </row>
    <row r="472" spans="1:34" x14ac:dyDescent="0.2">
      <c r="A472" t="s">
        <v>1429</v>
      </c>
      <c r="B472" t="s">
        <v>1430</v>
      </c>
      <c r="C472" s="1">
        <v>5.48</v>
      </c>
      <c r="D472" s="5">
        <v>45273</v>
      </c>
      <c r="E472" t="s">
        <v>21</v>
      </c>
      <c r="F472" t="s">
        <v>33</v>
      </c>
      <c r="G472" s="16" t="s">
        <v>1431</v>
      </c>
      <c r="H472" s="1"/>
      <c r="J472"/>
      <c r="AC472" s="5">
        <v>45288</v>
      </c>
      <c r="AD472" t="s">
        <v>14568</v>
      </c>
      <c r="AE472" t="s">
        <v>475</v>
      </c>
      <c r="AF472">
        <f>MONTH(Table1[[#This Row],[Date Sent]])</f>
        <v>12</v>
      </c>
      <c r="AG472">
        <f>YEAR(Table1[[#This Row],[Date Sent]])</f>
        <v>2023</v>
      </c>
      <c r="AH472"/>
    </row>
    <row r="473" spans="1:34" x14ac:dyDescent="0.2">
      <c r="A473" t="s">
        <v>1429</v>
      </c>
      <c r="B473" t="s">
        <v>1430</v>
      </c>
      <c r="C473" s="1">
        <v>316.3</v>
      </c>
      <c r="D473" s="5">
        <v>45275</v>
      </c>
      <c r="E473" t="s">
        <v>21</v>
      </c>
      <c r="F473" t="s">
        <v>15</v>
      </c>
      <c r="G473" s="16" t="s">
        <v>1432</v>
      </c>
      <c r="H473" s="1"/>
      <c r="J473"/>
      <c r="AC473" s="5">
        <v>45288</v>
      </c>
      <c r="AD473" t="s">
        <v>14568</v>
      </c>
      <c r="AE473" t="s">
        <v>475</v>
      </c>
      <c r="AF473">
        <f>MONTH(Table1[[#This Row],[Date Sent]])</f>
        <v>12</v>
      </c>
      <c r="AG473">
        <f>YEAR(Table1[[#This Row],[Date Sent]])</f>
        <v>2023</v>
      </c>
      <c r="AH473"/>
    </row>
    <row r="474" spans="1:34" x14ac:dyDescent="0.2">
      <c r="A474" t="s">
        <v>1429</v>
      </c>
      <c r="B474" t="s">
        <v>1430</v>
      </c>
      <c r="C474" s="1">
        <v>52.64</v>
      </c>
      <c r="D474" s="5">
        <v>45275</v>
      </c>
      <c r="E474" t="s">
        <v>21</v>
      </c>
      <c r="F474" t="s">
        <v>33</v>
      </c>
      <c r="G474" s="16" t="s">
        <v>923</v>
      </c>
      <c r="H474" s="1"/>
      <c r="J474"/>
      <c r="AC474" s="5">
        <v>45288</v>
      </c>
      <c r="AD474" t="s">
        <v>14568</v>
      </c>
      <c r="AE474" t="s">
        <v>475</v>
      </c>
      <c r="AF474">
        <f>MONTH(Table1[[#This Row],[Date Sent]])</f>
        <v>12</v>
      </c>
      <c r="AG474">
        <f>YEAR(Table1[[#This Row],[Date Sent]])</f>
        <v>2023</v>
      </c>
      <c r="AH474"/>
    </row>
    <row r="475" spans="1:34" x14ac:dyDescent="0.2">
      <c r="A475" t="s">
        <v>1429</v>
      </c>
      <c r="B475" t="s">
        <v>1433</v>
      </c>
      <c r="C475" s="1">
        <v>571.37</v>
      </c>
      <c r="D475" s="5">
        <v>45281</v>
      </c>
      <c r="E475" t="s">
        <v>8</v>
      </c>
      <c r="F475" t="s">
        <v>39</v>
      </c>
      <c r="G475" s="16" t="s">
        <v>1434</v>
      </c>
      <c r="H475" s="1"/>
      <c r="J475"/>
      <c r="AC475" s="5">
        <v>45300</v>
      </c>
      <c r="AD475" t="s">
        <v>14568</v>
      </c>
      <c r="AE475" t="s">
        <v>475</v>
      </c>
      <c r="AF475">
        <f>MONTH(Table1[[#This Row],[Date Sent]])</f>
        <v>1</v>
      </c>
      <c r="AG475">
        <f>YEAR(Table1[[#This Row],[Date Sent]])</f>
        <v>2024</v>
      </c>
      <c r="AH475"/>
    </row>
    <row r="476" spans="1:34" x14ac:dyDescent="0.2">
      <c r="A476" t="s">
        <v>1429</v>
      </c>
      <c r="B476" t="s">
        <v>1435</v>
      </c>
      <c r="C476" s="1">
        <v>201</v>
      </c>
      <c r="D476" s="5">
        <v>45277</v>
      </c>
      <c r="E476" t="s">
        <v>21</v>
      </c>
      <c r="F476" t="s">
        <v>918</v>
      </c>
      <c r="G476" s="16" t="str">
        <f>_xlfn.CONCAT(Table1[[#This Row],[Notes 1]],",",Table1[[#This Row],[Notes 2]],",",Table1[[#This Row],[Notes 3]])</f>
        <v>Drill,Maintenance Supplies,</v>
      </c>
      <c r="H476" s="1">
        <v>99</v>
      </c>
      <c r="I476" t="s">
        <v>17</v>
      </c>
      <c r="J476" t="s">
        <v>1436</v>
      </c>
      <c r="K476" s="1">
        <v>102</v>
      </c>
      <c r="L476" t="s">
        <v>33</v>
      </c>
      <c r="M476" t="s">
        <v>1437</v>
      </c>
      <c r="AC476" s="5">
        <v>45300</v>
      </c>
      <c r="AD476" t="s">
        <v>14568</v>
      </c>
      <c r="AE476" t="s">
        <v>475</v>
      </c>
      <c r="AF476">
        <f>MONTH(Table1[[#This Row],[Date Sent]])</f>
        <v>1</v>
      </c>
      <c r="AG476">
        <f>YEAR(Table1[[#This Row],[Date Sent]])</f>
        <v>2024</v>
      </c>
      <c r="AH476"/>
    </row>
    <row r="477" spans="1:34" x14ac:dyDescent="0.2">
      <c r="A477" t="s">
        <v>1429</v>
      </c>
      <c r="B477" t="s">
        <v>1435</v>
      </c>
      <c r="C477" s="1">
        <v>6.53</v>
      </c>
      <c r="D477" s="5">
        <v>45280</v>
      </c>
      <c r="E477" t="s">
        <v>21</v>
      </c>
      <c r="F477" t="s">
        <v>33</v>
      </c>
      <c r="G477" s="16" t="s">
        <v>1438</v>
      </c>
      <c r="H477" s="1"/>
      <c r="J477"/>
      <c r="AC477" s="5">
        <v>45300</v>
      </c>
      <c r="AD477" t="s">
        <v>14568</v>
      </c>
      <c r="AE477" t="s">
        <v>475</v>
      </c>
      <c r="AF477">
        <f>MONTH(Table1[[#This Row],[Date Sent]])</f>
        <v>1</v>
      </c>
      <c r="AG477">
        <f>YEAR(Table1[[#This Row],[Date Sent]])</f>
        <v>2024</v>
      </c>
      <c r="AH477"/>
    </row>
    <row r="478" spans="1:34" x14ac:dyDescent="0.2">
      <c r="A478" t="s">
        <v>1429</v>
      </c>
      <c r="B478" t="s">
        <v>1435</v>
      </c>
      <c r="C478" s="1">
        <v>378.33</v>
      </c>
      <c r="D478" s="5">
        <v>45281</v>
      </c>
      <c r="E478" t="s">
        <v>21</v>
      </c>
      <c r="F478" t="s">
        <v>25</v>
      </c>
      <c r="G478" s="16" t="s">
        <v>1039</v>
      </c>
      <c r="H478" s="1"/>
      <c r="J478"/>
      <c r="AC478" s="5">
        <v>45300</v>
      </c>
      <c r="AD478" t="s">
        <v>14568</v>
      </c>
      <c r="AE478" t="s">
        <v>475</v>
      </c>
      <c r="AF478">
        <f>MONTH(Table1[[#This Row],[Date Sent]])</f>
        <v>1</v>
      </c>
      <c r="AG478">
        <f>YEAR(Table1[[#This Row],[Date Sent]])</f>
        <v>2024</v>
      </c>
      <c r="AH478"/>
    </row>
    <row r="479" spans="1:34" x14ac:dyDescent="0.2">
      <c r="A479" t="s">
        <v>1429</v>
      </c>
      <c r="B479" t="s">
        <v>1439</v>
      </c>
      <c r="C479" s="1">
        <v>688.23</v>
      </c>
      <c r="D479" s="5">
        <v>45288</v>
      </c>
      <c r="E479" t="s">
        <v>21</v>
      </c>
      <c r="F479" t="s">
        <v>918</v>
      </c>
      <c r="G479" s="16" t="str">
        <f>_xlfn.CONCAT(Table1[[#This Row],[Notes 1]],",",Table1[[#This Row],[Notes 2]],",",Table1[[#This Row],[Notes 3]])</f>
        <v>cleaning supplies, water hose,heater,</v>
      </c>
      <c r="H479" s="1">
        <v>259.23</v>
      </c>
      <c r="I479" t="s">
        <v>33</v>
      </c>
      <c r="J479" t="s">
        <v>1440</v>
      </c>
      <c r="K479" s="1">
        <v>429</v>
      </c>
      <c r="L479" t="s">
        <v>25</v>
      </c>
      <c r="M479" t="s">
        <v>1039</v>
      </c>
      <c r="AC479" s="5">
        <v>45300</v>
      </c>
      <c r="AD479" t="s">
        <v>14568</v>
      </c>
      <c r="AE479" t="s">
        <v>475</v>
      </c>
      <c r="AF479">
        <f>MONTH(Table1[[#This Row],[Date Sent]])</f>
        <v>1</v>
      </c>
      <c r="AG479">
        <f>YEAR(Table1[[#This Row],[Date Sent]])</f>
        <v>2024</v>
      </c>
      <c r="AH479"/>
    </row>
    <row r="480" spans="1:34" x14ac:dyDescent="0.2">
      <c r="A480" t="s">
        <v>1429</v>
      </c>
      <c r="B480" t="s">
        <v>1439</v>
      </c>
      <c r="C480" s="1">
        <v>-378.33</v>
      </c>
      <c r="D480" s="5">
        <v>45288</v>
      </c>
      <c r="E480" t="s">
        <v>21</v>
      </c>
      <c r="F480" t="s">
        <v>25</v>
      </c>
      <c r="G480" s="16" t="s">
        <v>1441</v>
      </c>
      <c r="H480" s="1"/>
      <c r="J480"/>
      <c r="AC480" s="5">
        <v>45300</v>
      </c>
      <c r="AD480" t="s">
        <v>14568</v>
      </c>
      <c r="AE480" t="s">
        <v>475</v>
      </c>
      <c r="AF480">
        <f>MONTH(Table1[[#This Row],[Date Sent]])</f>
        <v>1</v>
      </c>
      <c r="AG480">
        <f>YEAR(Table1[[#This Row],[Date Sent]])</f>
        <v>2024</v>
      </c>
      <c r="AH480"/>
    </row>
    <row r="481" spans="1:34" x14ac:dyDescent="0.2">
      <c r="A481" t="s">
        <v>1429</v>
      </c>
      <c r="B481" t="s">
        <v>1442</v>
      </c>
      <c r="C481" s="1">
        <v>126.28</v>
      </c>
      <c r="D481" s="5">
        <v>45294</v>
      </c>
      <c r="E481" t="s">
        <v>21</v>
      </c>
      <c r="F481" t="s">
        <v>918</v>
      </c>
      <c r="G481" s="16" t="str">
        <f>_xlfn.CONCAT(Table1[[#This Row],[Notes 1]],",",Table1[[#This Row],[Notes 2]],",",Table1[[#This Row],[Notes 3]])</f>
        <v>oxi clean, vinegar,water, hand warmers,</v>
      </c>
      <c r="H481" s="1">
        <f>47.84+35.04+4</f>
        <v>86.88</v>
      </c>
      <c r="I481" t="s">
        <v>33</v>
      </c>
      <c r="J481" t="s">
        <v>1443</v>
      </c>
      <c r="K481" s="1">
        <f>126.28-86.88</f>
        <v>39.400000000000006</v>
      </c>
      <c r="L481" t="s">
        <v>15</v>
      </c>
      <c r="M481" t="s">
        <v>1444</v>
      </c>
      <c r="AC481" s="5">
        <v>45300</v>
      </c>
      <c r="AD481" t="s">
        <v>14568</v>
      </c>
      <c r="AE481" t="s">
        <v>475</v>
      </c>
      <c r="AF481">
        <f>MONTH(Table1[[#This Row],[Date Sent]])</f>
        <v>1</v>
      </c>
      <c r="AG481">
        <f>YEAR(Table1[[#This Row],[Date Sent]])</f>
        <v>2024</v>
      </c>
      <c r="AH481"/>
    </row>
    <row r="482" spans="1:34" x14ac:dyDescent="0.2">
      <c r="A482" t="s">
        <v>1429</v>
      </c>
      <c r="B482" t="s">
        <v>1445</v>
      </c>
      <c r="C482" s="1">
        <v>387.54</v>
      </c>
      <c r="D482" s="5">
        <v>45281</v>
      </c>
      <c r="E482" t="s">
        <v>33</v>
      </c>
      <c r="F482" t="s">
        <v>39</v>
      </c>
      <c r="G482" s="16" t="s">
        <v>1446</v>
      </c>
      <c r="H482" s="1"/>
      <c r="J482"/>
      <c r="AC482" s="5">
        <v>45300</v>
      </c>
      <c r="AD482" t="s">
        <v>14568</v>
      </c>
      <c r="AE482" t="s">
        <v>475</v>
      </c>
      <c r="AF482">
        <f>MONTH(Table1[[#This Row],[Date Sent]])</f>
        <v>1</v>
      </c>
      <c r="AG482">
        <f>YEAR(Table1[[#This Row],[Date Sent]])</f>
        <v>2024</v>
      </c>
      <c r="AH482"/>
    </row>
    <row r="483" spans="1:34" x14ac:dyDescent="0.2">
      <c r="A483" t="s">
        <v>1429</v>
      </c>
      <c r="B483" t="s">
        <v>1447</v>
      </c>
      <c r="C483" s="1">
        <v>564</v>
      </c>
      <c r="D483" s="5">
        <v>45274</v>
      </c>
      <c r="E483" t="s">
        <v>25</v>
      </c>
      <c r="F483" t="s">
        <v>39</v>
      </c>
      <c r="G483" s="16" t="s">
        <v>1448</v>
      </c>
      <c r="H483" s="1"/>
      <c r="J483"/>
      <c r="Q483" s="1">
        <v>206.81</v>
      </c>
      <c r="R483" t="s">
        <v>15</v>
      </c>
      <c r="S483" t="s">
        <v>1449</v>
      </c>
      <c r="T483" s="1">
        <v>46.07</v>
      </c>
      <c r="U483" t="s">
        <v>21</v>
      </c>
      <c r="V483" t="s">
        <v>1449</v>
      </c>
      <c r="AC483" s="5">
        <v>45306</v>
      </c>
      <c r="AD483" t="s">
        <v>14568</v>
      </c>
      <c r="AE483" t="s">
        <v>475</v>
      </c>
      <c r="AF483">
        <f>MONTH(Table1[[#This Row],[Date Sent]])</f>
        <v>1</v>
      </c>
      <c r="AG483">
        <f>YEAR(Table1[[#This Row],[Date Sent]])</f>
        <v>2024</v>
      </c>
      <c r="AH483"/>
    </row>
    <row r="484" spans="1:34" x14ac:dyDescent="0.2">
      <c r="A484" t="s">
        <v>1450</v>
      </c>
      <c r="B484" t="s">
        <v>1451</v>
      </c>
      <c r="C484" s="1">
        <v>23.82</v>
      </c>
      <c r="D484" s="5">
        <v>45280</v>
      </c>
      <c r="E484" t="s">
        <v>21</v>
      </c>
      <c r="F484" t="s">
        <v>918</v>
      </c>
      <c r="G484" s="16" t="str">
        <f>_xlfn.CONCAT(Table1[[#This Row],[Notes 1]],",",Table1[[#This Row],[Notes 2]],",",Table1[[#This Row],[Notes 3]])</f>
        <v>Ice Melt,Bath Tissue,</v>
      </c>
      <c r="H484" s="1">
        <v>15.98</v>
      </c>
      <c r="I484" t="s">
        <v>33</v>
      </c>
      <c r="J484" t="s">
        <v>1452</v>
      </c>
      <c r="K484" s="1">
        <v>7.84</v>
      </c>
      <c r="L484" t="s">
        <v>15</v>
      </c>
      <c r="M484" t="s">
        <v>1453</v>
      </c>
      <c r="AC484" s="5">
        <v>45288</v>
      </c>
      <c r="AD484" t="s">
        <v>11649</v>
      </c>
      <c r="AE484" t="s">
        <v>11649</v>
      </c>
      <c r="AF484">
        <f>MONTH(Table1[[#This Row],[Date Sent]])</f>
        <v>12</v>
      </c>
      <c r="AG484">
        <f>YEAR(Table1[[#This Row],[Date Sent]])</f>
        <v>2023</v>
      </c>
      <c r="AH484"/>
    </row>
    <row r="485" spans="1:34" x14ac:dyDescent="0.2">
      <c r="A485" t="s">
        <v>1450</v>
      </c>
      <c r="B485" t="s">
        <v>1454</v>
      </c>
      <c r="C485" s="1">
        <v>175.64</v>
      </c>
      <c r="D485" s="5">
        <v>45279</v>
      </c>
      <c r="E485" t="s">
        <v>25</v>
      </c>
      <c r="F485" t="s">
        <v>15</v>
      </c>
      <c r="G485" s="16" t="s">
        <v>1455</v>
      </c>
      <c r="H485" s="1"/>
      <c r="J485"/>
      <c r="AC485" s="5">
        <v>45288</v>
      </c>
      <c r="AD485" t="s">
        <v>11649</v>
      </c>
      <c r="AE485" t="s">
        <v>11649</v>
      </c>
      <c r="AF485">
        <f>MONTH(Table1[[#This Row],[Date Sent]])</f>
        <v>12</v>
      </c>
      <c r="AG485">
        <f>YEAR(Table1[[#This Row],[Date Sent]])</f>
        <v>2023</v>
      </c>
      <c r="AH485"/>
    </row>
    <row r="486" spans="1:34" x14ac:dyDescent="0.2">
      <c r="A486" t="s">
        <v>1450</v>
      </c>
      <c r="B486" t="s">
        <v>1456</v>
      </c>
      <c r="C486" s="1">
        <v>67.150000000000006</v>
      </c>
      <c r="D486" s="5">
        <v>45284</v>
      </c>
      <c r="E486" t="s">
        <v>25</v>
      </c>
      <c r="F486" t="s">
        <v>15</v>
      </c>
      <c r="G486" s="16" t="s">
        <v>1457</v>
      </c>
      <c r="H486" s="1"/>
      <c r="J486"/>
      <c r="AC486" s="5">
        <v>45309</v>
      </c>
      <c r="AD486" t="s">
        <v>11649</v>
      </c>
      <c r="AE486" t="s">
        <v>11649</v>
      </c>
      <c r="AF486">
        <f>MONTH(Table1[[#This Row],[Date Sent]])</f>
        <v>1</v>
      </c>
      <c r="AG486">
        <f>YEAR(Table1[[#This Row],[Date Sent]])</f>
        <v>2024</v>
      </c>
      <c r="AH486"/>
    </row>
    <row r="487" spans="1:34" x14ac:dyDescent="0.2">
      <c r="A487" t="s">
        <v>1450</v>
      </c>
      <c r="B487" t="s">
        <v>1458</v>
      </c>
      <c r="C487" s="1">
        <v>285.81</v>
      </c>
      <c r="D487" s="5">
        <v>45283</v>
      </c>
      <c r="E487" t="s">
        <v>25</v>
      </c>
      <c r="F487" t="s">
        <v>918</v>
      </c>
      <c r="G487" s="16" t="str">
        <f>_xlfn.CONCAT(Table1[[#This Row],[Notes 1]],",",Table1[[#This Row],[Notes 2]],",",Table1[[#This Row],[Notes 3]])</f>
        <v>brackets, bin, shelves,pressure washer tip, laser level, tweezer, magnetic pickup, power broom, coil hose &amp; nozzle,screws, hangers, hose savers</v>
      </c>
      <c r="H487" s="1">
        <v>121.18</v>
      </c>
      <c r="I487" t="s">
        <v>15</v>
      </c>
      <c r="J487" t="s">
        <v>1459</v>
      </c>
      <c r="K487" s="1">
        <v>126.79</v>
      </c>
      <c r="L487" t="s">
        <v>17</v>
      </c>
      <c r="M487" t="s">
        <v>1460</v>
      </c>
      <c r="N487" s="1">
        <v>37.840000000000003</v>
      </c>
      <c r="O487" t="s">
        <v>39</v>
      </c>
      <c r="P487" t="s">
        <v>1461</v>
      </c>
      <c r="AC487" s="5">
        <v>45309</v>
      </c>
      <c r="AD487" t="s">
        <v>11649</v>
      </c>
      <c r="AE487" t="s">
        <v>11649</v>
      </c>
      <c r="AF487">
        <f>MONTH(Table1[[#This Row],[Date Sent]])</f>
        <v>1</v>
      </c>
      <c r="AG487">
        <f>YEAR(Table1[[#This Row],[Date Sent]])</f>
        <v>2024</v>
      </c>
      <c r="AH487"/>
    </row>
    <row r="488" spans="1:34" x14ac:dyDescent="0.2">
      <c r="A488" t="s">
        <v>1450</v>
      </c>
      <c r="B488" t="s">
        <v>1462</v>
      </c>
      <c r="C488" s="1">
        <v>289.26</v>
      </c>
      <c r="D488" s="5">
        <v>45288</v>
      </c>
      <c r="E488" t="s">
        <v>25</v>
      </c>
      <c r="F488" t="s">
        <v>918</v>
      </c>
      <c r="G488" s="16" t="str">
        <f>_xlfn.CONCAT(Table1[[#This Row],[Notes 1]],",",Table1[[#This Row],[Notes 2]],",",Table1[[#This Row],[Notes 3]])</f>
        <v>WD-40, floor squeegee, rust remover, pail,washers, hose clamps, ball holder, brackets, hooks,file set</v>
      </c>
      <c r="H488" s="1">
        <v>114.51</v>
      </c>
      <c r="I488" t="s">
        <v>33</v>
      </c>
      <c r="J488" t="s">
        <v>1463</v>
      </c>
      <c r="K488" s="1">
        <v>161.76</v>
      </c>
      <c r="L488" t="s">
        <v>39</v>
      </c>
      <c r="M488" t="s">
        <v>1464</v>
      </c>
      <c r="N488" s="1">
        <v>12.99</v>
      </c>
      <c r="O488" t="s">
        <v>17</v>
      </c>
      <c r="P488" t="s">
        <v>1465</v>
      </c>
      <c r="AC488" s="5">
        <v>45309</v>
      </c>
      <c r="AD488" t="s">
        <v>11649</v>
      </c>
      <c r="AE488" t="s">
        <v>11649</v>
      </c>
      <c r="AF488">
        <f>MONTH(Table1[[#This Row],[Date Sent]])</f>
        <v>1</v>
      </c>
      <c r="AG488">
        <f>YEAR(Table1[[#This Row],[Date Sent]])</f>
        <v>2024</v>
      </c>
      <c r="AH488"/>
    </row>
    <row r="489" spans="1:34" x14ac:dyDescent="0.2">
      <c r="A489" t="s">
        <v>1450</v>
      </c>
      <c r="B489" t="s">
        <v>1466</v>
      </c>
      <c r="C489" s="1">
        <v>223.46</v>
      </c>
      <c r="D489" s="5">
        <v>45281</v>
      </c>
      <c r="E489" t="s">
        <v>25</v>
      </c>
      <c r="F489" t="s">
        <v>49</v>
      </c>
      <c r="G489" s="16" t="s">
        <v>1467</v>
      </c>
      <c r="H489" s="1"/>
      <c r="J489"/>
      <c r="AC489" s="5">
        <v>45309</v>
      </c>
      <c r="AD489" t="s">
        <v>11649</v>
      </c>
      <c r="AE489" t="s">
        <v>11649</v>
      </c>
      <c r="AF489">
        <f>MONTH(Table1[[#This Row],[Date Sent]])</f>
        <v>1</v>
      </c>
      <c r="AG489">
        <f>YEAR(Table1[[#This Row],[Date Sent]])</f>
        <v>2024</v>
      </c>
      <c r="AH489"/>
    </row>
    <row r="490" spans="1:34" x14ac:dyDescent="0.2">
      <c r="A490" t="s">
        <v>1450</v>
      </c>
      <c r="B490" t="s">
        <v>1468</v>
      </c>
      <c r="C490" s="1">
        <v>192.71</v>
      </c>
      <c r="D490" s="5">
        <v>45294</v>
      </c>
      <c r="E490" t="s">
        <v>25</v>
      </c>
      <c r="F490" t="s">
        <v>33</v>
      </c>
      <c r="G490" s="16" t="s">
        <v>1469</v>
      </c>
      <c r="H490" s="1"/>
      <c r="J490"/>
      <c r="AC490" s="5">
        <v>45314</v>
      </c>
      <c r="AD490" t="s">
        <v>11649</v>
      </c>
      <c r="AE490" t="s">
        <v>11649</v>
      </c>
      <c r="AF490">
        <f>MONTH(Table1[[#This Row],[Date Sent]])</f>
        <v>1</v>
      </c>
      <c r="AG490">
        <f>YEAR(Table1[[#This Row],[Date Sent]])</f>
        <v>2024</v>
      </c>
      <c r="AH490"/>
    </row>
    <row r="491" spans="1:34" x14ac:dyDescent="0.2">
      <c r="A491" t="s">
        <v>1450</v>
      </c>
      <c r="B491" t="s">
        <v>1470</v>
      </c>
      <c r="C491" s="1">
        <v>84.25</v>
      </c>
      <c r="D491" s="5">
        <v>45304</v>
      </c>
      <c r="E491" t="s">
        <v>21</v>
      </c>
      <c r="F491" t="s">
        <v>33</v>
      </c>
      <c r="G491" s="16" t="s">
        <v>1056</v>
      </c>
      <c r="H491" s="1"/>
      <c r="J491"/>
      <c r="AC491" s="5">
        <v>45315</v>
      </c>
      <c r="AD491" t="s">
        <v>11649</v>
      </c>
      <c r="AE491" t="s">
        <v>11649</v>
      </c>
      <c r="AF491">
        <f>MONTH(Table1[[#This Row],[Date Sent]])</f>
        <v>1</v>
      </c>
      <c r="AG491">
        <f>YEAR(Table1[[#This Row],[Date Sent]])</f>
        <v>2024</v>
      </c>
      <c r="AH491"/>
    </row>
    <row r="492" spans="1:34" x14ac:dyDescent="0.2">
      <c r="A492" t="s">
        <v>1450</v>
      </c>
      <c r="B492" t="s">
        <v>1471</v>
      </c>
      <c r="C492" s="1">
        <v>49.65</v>
      </c>
      <c r="D492" s="5">
        <v>45303</v>
      </c>
      <c r="E492" t="s">
        <v>21</v>
      </c>
      <c r="F492" t="s">
        <v>33</v>
      </c>
      <c r="G492" s="16" t="s">
        <v>1472</v>
      </c>
      <c r="H492" s="1"/>
      <c r="J492"/>
      <c r="AC492" s="5">
        <v>45315</v>
      </c>
      <c r="AD492" t="s">
        <v>11649</v>
      </c>
      <c r="AE492" t="s">
        <v>11649</v>
      </c>
      <c r="AF492">
        <f>MONTH(Table1[[#This Row],[Date Sent]])</f>
        <v>1</v>
      </c>
      <c r="AG492">
        <f>YEAR(Table1[[#This Row],[Date Sent]])</f>
        <v>2024</v>
      </c>
      <c r="AH492"/>
    </row>
    <row r="493" spans="1:34" x14ac:dyDescent="0.2">
      <c r="A493" t="s">
        <v>1450</v>
      </c>
      <c r="B493" t="s">
        <v>1473</v>
      </c>
      <c r="C493" s="1">
        <v>35.520000000000003</v>
      </c>
      <c r="D493" s="5">
        <v>45302</v>
      </c>
      <c r="E493" t="s">
        <v>19</v>
      </c>
      <c r="F493" t="s">
        <v>33</v>
      </c>
      <c r="G493" s="16" t="s">
        <v>1474</v>
      </c>
      <c r="H493" s="1"/>
      <c r="J493"/>
      <c r="AC493" s="5">
        <v>45315</v>
      </c>
      <c r="AD493" t="s">
        <v>11649</v>
      </c>
      <c r="AE493" t="s">
        <v>11649</v>
      </c>
      <c r="AF493">
        <f>MONTH(Table1[[#This Row],[Date Sent]])</f>
        <v>1</v>
      </c>
      <c r="AG493">
        <f>YEAR(Table1[[#This Row],[Date Sent]])</f>
        <v>2024</v>
      </c>
      <c r="AH493"/>
    </row>
    <row r="494" spans="1:34" x14ac:dyDescent="0.2">
      <c r="A494" t="s">
        <v>1450</v>
      </c>
      <c r="B494" t="s">
        <v>1475</v>
      </c>
      <c r="C494" s="1">
        <v>50.8</v>
      </c>
      <c r="D494" s="5">
        <v>45301</v>
      </c>
      <c r="E494" t="s">
        <v>25</v>
      </c>
      <c r="F494" t="s">
        <v>39</v>
      </c>
      <c r="G494" s="16" t="s">
        <v>1476</v>
      </c>
      <c r="H494" s="1"/>
      <c r="J494"/>
      <c r="AC494" s="5">
        <v>45315</v>
      </c>
      <c r="AD494" t="s">
        <v>11649</v>
      </c>
      <c r="AE494" t="s">
        <v>11649</v>
      </c>
      <c r="AF494">
        <f>MONTH(Table1[[#This Row],[Date Sent]])</f>
        <v>1</v>
      </c>
      <c r="AG494">
        <f>YEAR(Table1[[#This Row],[Date Sent]])</f>
        <v>2024</v>
      </c>
      <c r="AH494"/>
    </row>
    <row r="495" spans="1:34" x14ac:dyDescent="0.2">
      <c r="A495" t="s">
        <v>260</v>
      </c>
      <c r="B495" t="s">
        <v>1477</v>
      </c>
      <c r="C495" s="1">
        <v>549.91</v>
      </c>
      <c r="D495" s="5">
        <v>45278</v>
      </c>
      <c r="E495" t="s">
        <v>21</v>
      </c>
      <c r="F495" t="s">
        <v>918</v>
      </c>
      <c r="G495" s="16" t="str">
        <f>_xlfn.CONCAT(Table1[[#This Row],[Notes 1]],",",Table1[[#This Row],[Notes 2]],",",Table1[[#This Row],[Notes 3]])</f>
        <v>tools,grease, tape, PB blaster,mailbox numbers, outlet adapter</v>
      </c>
      <c r="H495" s="1">
        <v>443.91</v>
      </c>
      <c r="I495" t="s">
        <v>17</v>
      </c>
      <c r="J495" t="s">
        <v>1478</v>
      </c>
      <c r="K495" s="1">
        <v>76.430000000000007</v>
      </c>
      <c r="L495" t="s">
        <v>33</v>
      </c>
      <c r="M495" t="s">
        <v>1479</v>
      </c>
      <c r="N495" s="1">
        <v>29.57</v>
      </c>
      <c r="O495" t="s">
        <v>15</v>
      </c>
      <c r="P495" t="s">
        <v>1480</v>
      </c>
      <c r="AC495" s="5">
        <v>45309</v>
      </c>
      <c r="AD495" t="s">
        <v>11649</v>
      </c>
      <c r="AE495" t="s">
        <v>11649</v>
      </c>
      <c r="AF495">
        <f>MONTH(Table1[[#This Row],[Date Sent]])</f>
        <v>1</v>
      </c>
      <c r="AG495">
        <f>YEAR(Table1[[#This Row],[Date Sent]])</f>
        <v>2024</v>
      </c>
      <c r="AH495"/>
    </row>
    <row r="496" spans="1:34" x14ac:dyDescent="0.2">
      <c r="A496" t="s">
        <v>260</v>
      </c>
      <c r="B496" t="s">
        <v>1477</v>
      </c>
      <c r="C496" s="1">
        <v>259.18</v>
      </c>
      <c r="D496" s="5">
        <v>45278</v>
      </c>
      <c r="E496" t="s">
        <v>21</v>
      </c>
      <c r="F496" t="s">
        <v>25</v>
      </c>
      <c r="G496" s="16" t="s">
        <v>1481</v>
      </c>
      <c r="H496" s="1"/>
      <c r="J496"/>
      <c r="AC496" s="5">
        <v>45309</v>
      </c>
      <c r="AD496" t="s">
        <v>11649</v>
      </c>
      <c r="AE496" t="s">
        <v>11649</v>
      </c>
      <c r="AF496">
        <f>MONTH(Table1[[#This Row],[Date Sent]])</f>
        <v>1</v>
      </c>
      <c r="AG496">
        <f>YEAR(Table1[[#This Row],[Date Sent]])</f>
        <v>2024</v>
      </c>
      <c r="AH496"/>
    </row>
    <row r="497" spans="1:34" x14ac:dyDescent="0.2">
      <c r="A497" t="s">
        <v>260</v>
      </c>
      <c r="B497" t="s">
        <v>1477</v>
      </c>
      <c r="C497" s="1">
        <v>742.22</v>
      </c>
      <c r="D497" s="5">
        <v>45280</v>
      </c>
      <c r="E497" t="s">
        <v>21</v>
      </c>
      <c r="F497" t="s">
        <v>25</v>
      </c>
      <c r="G497" s="16" t="s">
        <v>1482</v>
      </c>
      <c r="H497" s="1"/>
      <c r="J497"/>
      <c r="AC497" s="5">
        <v>45309</v>
      </c>
      <c r="AD497" t="s">
        <v>11649</v>
      </c>
      <c r="AE497" t="s">
        <v>11649</v>
      </c>
      <c r="AF497">
        <f>MONTH(Table1[[#This Row],[Date Sent]])</f>
        <v>1</v>
      </c>
      <c r="AG497">
        <f>YEAR(Table1[[#This Row],[Date Sent]])</f>
        <v>2024</v>
      </c>
      <c r="AH497"/>
    </row>
    <row r="498" spans="1:34" x14ac:dyDescent="0.2">
      <c r="A498" t="s">
        <v>260</v>
      </c>
      <c r="B498" t="s">
        <v>1477</v>
      </c>
      <c r="C498" s="1">
        <v>270.20999999999998</v>
      </c>
      <c r="D498" s="5">
        <v>45281</v>
      </c>
      <c r="E498" t="s">
        <v>21</v>
      </c>
      <c r="F498" t="s">
        <v>9</v>
      </c>
      <c r="G498" s="16" t="s">
        <v>1483</v>
      </c>
      <c r="H498" s="1"/>
      <c r="J498"/>
      <c r="AC498" s="5">
        <v>45309</v>
      </c>
      <c r="AD498" t="s">
        <v>11649</v>
      </c>
      <c r="AE498" t="s">
        <v>11649</v>
      </c>
      <c r="AF498">
        <f>MONTH(Table1[[#This Row],[Date Sent]])</f>
        <v>1</v>
      </c>
      <c r="AG498">
        <f>YEAR(Table1[[#This Row],[Date Sent]])</f>
        <v>2024</v>
      </c>
      <c r="AH498"/>
    </row>
    <row r="499" spans="1:34" x14ac:dyDescent="0.2">
      <c r="A499" t="s">
        <v>260</v>
      </c>
      <c r="B499" t="s">
        <v>1477</v>
      </c>
      <c r="C499" s="1">
        <v>53.45</v>
      </c>
      <c r="D499" s="5">
        <v>45287</v>
      </c>
      <c r="E499" t="s">
        <v>21</v>
      </c>
      <c r="F499" t="s">
        <v>33</v>
      </c>
      <c r="G499" s="16" t="s">
        <v>1484</v>
      </c>
      <c r="H499" s="1"/>
      <c r="J499"/>
      <c r="AC499" s="5">
        <v>45309</v>
      </c>
      <c r="AD499" t="s">
        <v>11649</v>
      </c>
      <c r="AE499" t="s">
        <v>11649</v>
      </c>
      <c r="AF499">
        <f>MONTH(Table1[[#This Row],[Date Sent]])</f>
        <v>1</v>
      </c>
      <c r="AG499">
        <f>YEAR(Table1[[#This Row],[Date Sent]])</f>
        <v>2024</v>
      </c>
      <c r="AH499"/>
    </row>
    <row r="500" spans="1:34" x14ac:dyDescent="0.2">
      <c r="A500" t="s">
        <v>260</v>
      </c>
      <c r="B500" t="s">
        <v>1477</v>
      </c>
      <c r="C500" s="1">
        <v>81.96</v>
      </c>
      <c r="D500" s="5">
        <v>45295</v>
      </c>
      <c r="E500" t="s">
        <v>21</v>
      </c>
      <c r="F500" t="s">
        <v>918</v>
      </c>
      <c r="G500" s="16" t="str">
        <f>_xlfn.CONCAT(Table1[[#This Row],[Notes 1]],",",Table1[[#This Row],[Notes 2]],",",Table1[[#This Row],[Notes 3]])</f>
        <v>extension pole,2-outlet timer,</v>
      </c>
      <c r="H500" s="1">
        <v>60.77</v>
      </c>
      <c r="I500" t="s">
        <v>17</v>
      </c>
      <c r="J500" t="s">
        <v>1485</v>
      </c>
      <c r="K500" s="1">
        <v>21.19</v>
      </c>
      <c r="L500" t="s">
        <v>33</v>
      </c>
      <c r="M500" t="s">
        <v>1486</v>
      </c>
      <c r="AC500" s="5">
        <v>45309</v>
      </c>
      <c r="AD500" t="s">
        <v>11649</v>
      </c>
      <c r="AE500" t="s">
        <v>11649</v>
      </c>
      <c r="AF500">
        <f>MONTH(Table1[[#This Row],[Date Sent]])</f>
        <v>1</v>
      </c>
      <c r="AG500">
        <f>YEAR(Table1[[#This Row],[Date Sent]])</f>
        <v>2024</v>
      </c>
      <c r="AH500"/>
    </row>
    <row r="501" spans="1:34" x14ac:dyDescent="0.2">
      <c r="A501" t="s">
        <v>260</v>
      </c>
      <c r="B501" t="s">
        <v>1477</v>
      </c>
      <c r="C501" s="1">
        <v>24.94</v>
      </c>
      <c r="D501" s="5">
        <v>45295</v>
      </c>
      <c r="E501" t="s">
        <v>21</v>
      </c>
      <c r="F501" t="s">
        <v>16</v>
      </c>
      <c r="G501" s="16" t="s">
        <v>1487</v>
      </c>
      <c r="H501" s="1"/>
      <c r="J501"/>
      <c r="AC501" s="5">
        <v>45309</v>
      </c>
      <c r="AD501" t="s">
        <v>11649</v>
      </c>
      <c r="AE501" t="s">
        <v>11649</v>
      </c>
      <c r="AF501">
        <f>MONTH(Table1[[#This Row],[Date Sent]])</f>
        <v>1</v>
      </c>
      <c r="AG501">
        <f>YEAR(Table1[[#This Row],[Date Sent]])</f>
        <v>2024</v>
      </c>
      <c r="AH501"/>
    </row>
    <row r="502" spans="1:34" x14ac:dyDescent="0.2">
      <c r="A502" t="s">
        <v>260</v>
      </c>
      <c r="B502" t="s">
        <v>1477</v>
      </c>
      <c r="C502" s="1">
        <v>194.83</v>
      </c>
      <c r="D502" s="5">
        <v>45296</v>
      </c>
      <c r="E502" t="s">
        <v>21</v>
      </c>
      <c r="F502" t="s">
        <v>918</v>
      </c>
      <c r="G502" s="16" t="str">
        <f>_xlfn.CONCAT(Table1[[#This Row],[Notes 1]],",",Table1[[#This Row],[Notes 2]],",",Table1[[#This Row],[Notes 3]])</f>
        <v>rubber tile pavers, batteries,ice melt, spreader,</v>
      </c>
      <c r="H502" s="1">
        <v>41.3</v>
      </c>
      <c r="I502" t="s">
        <v>15</v>
      </c>
      <c r="J502" t="s">
        <v>1488</v>
      </c>
      <c r="K502" s="1">
        <v>153.53</v>
      </c>
      <c r="L502" t="s">
        <v>33</v>
      </c>
      <c r="M502" t="s">
        <v>1489</v>
      </c>
      <c r="AC502" s="5">
        <v>45309</v>
      </c>
      <c r="AD502" t="s">
        <v>11649</v>
      </c>
      <c r="AE502" t="s">
        <v>11649</v>
      </c>
      <c r="AF502">
        <f>MONTH(Table1[[#This Row],[Date Sent]])</f>
        <v>1</v>
      </c>
      <c r="AG502">
        <f>YEAR(Table1[[#This Row],[Date Sent]])</f>
        <v>2024</v>
      </c>
      <c r="AH502"/>
    </row>
    <row r="503" spans="1:34" x14ac:dyDescent="0.2">
      <c r="A503" t="s">
        <v>260</v>
      </c>
      <c r="B503" t="s">
        <v>1477</v>
      </c>
      <c r="C503" s="1">
        <v>10.69</v>
      </c>
      <c r="D503" s="5">
        <v>45296</v>
      </c>
      <c r="E503" t="s">
        <v>20</v>
      </c>
      <c r="F503" t="s">
        <v>39</v>
      </c>
      <c r="G503" s="16" t="s">
        <v>1490</v>
      </c>
      <c r="H503" s="1"/>
      <c r="J503"/>
      <c r="AC503" s="5">
        <v>45309</v>
      </c>
      <c r="AD503" t="s">
        <v>11649</v>
      </c>
      <c r="AE503" t="s">
        <v>11649</v>
      </c>
      <c r="AF503">
        <f>MONTH(Table1[[#This Row],[Date Sent]])</f>
        <v>1</v>
      </c>
      <c r="AG503">
        <f>YEAR(Table1[[#This Row],[Date Sent]])</f>
        <v>2024</v>
      </c>
      <c r="AH503"/>
    </row>
    <row r="504" spans="1:34" x14ac:dyDescent="0.2">
      <c r="A504" t="s">
        <v>260</v>
      </c>
      <c r="B504" t="s">
        <v>1477</v>
      </c>
      <c r="C504" s="1">
        <v>396.87</v>
      </c>
      <c r="D504" s="5">
        <v>45296</v>
      </c>
      <c r="E504" t="s">
        <v>21</v>
      </c>
      <c r="F504" t="s">
        <v>918</v>
      </c>
      <c r="G504" s="16" t="str">
        <f>_xlfn.CONCAT(Table1[[#This Row],[Notes 1]],",",Table1[[#This Row],[Notes 2]],",",Table1[[#This Row],[Notes 3]])</f>
        <v>extension cord,heater,tube cutter, thread repair tool</v>
      </c>
      <c r="H504" s="1">
        <v>40.75</v>
      </c>
      <c r="I504" t="s">
        <v>15</v>
      </c>
      <c r="J504" t="s">
        <v>1252</v>
      </c>
      <c r="K504" s="1">
        <v>292.72000000000003</v>
      </c>
      <c r="L504" t="s">
        <v>25</v>
      </c>
      <c r="M504" t="s">
        <v>1039</v>
      </c>
      <c r="N504" s="1">
        <v>46.23</v>
      </c>
      <c r="O504" t="s">
        <v>17</v>
      </c>
      <c r="P504" t="s">
        <v>1491</v>
      </c>
      <c r="AC504" s="5">
        <v>45309</v>
      </c>
      <c r="AD504" t="s">
        <v>11649</v>
      </c>
      <c r="AE504" t="s">
        <v>11649</v>
      </c>
      <c r="AF504">
        <f>MONTH(Table1[[#This Row],[Date Sent]])</f>
        <v>1</v>
      </c>
      <c r="AG504">
        <f>YEAR(Table1[[#This Row],[Date Sent]])</f>
        <v>2024</v>
      </c>
      <c r="AH504"/>
    </row>
    <row r="505" spans="1:34" x14ac:dyDescent="0.2">
      <c r="A505" t="s">
        <v>260</v>
      </c>
      <c r="B505" t="s">
        <v>1477</v>
      </c>
      <c r="C505" s="1">
        <v>2.13</v>
      </c>
      <c r="D505" s="5">
        <v>45297</v>
      </c>
      <c r="E505" t="s">
        <v>21</v>
      </c>
      <c r="F505" t="s">
        <v>39</v>
      </c>
      <c r="G505" s="16" t="s">
        <v>1492</v>
      </c>
      <c r="H505" s="1"/>
      <c r="J505"/>
      <c r="AC505" s="5">
        <v>45309</v>
      </c>
      <c r="AD505" t="s">
        <v>11649</v>
      </c>
      <c r="AE505" t="s">
        <v>11649</v>
      </c>
      <c r="AF505">
        <f>MONTH(Table1[[#This Row],[Date Sent]])</f>
        <v>1</v>
      </c>
      <c r="AG505">
        <f>YEAR(Table1[[#This Row],[Date Sent]])</f>
        <v>2024</v>
      </c>
      <c r="AH505"/>
    </row>
    <row r="506" spans="1:34" x14ac:dyDescent="0.2">
      <c r="A506" t="s">
        <v>260</v>
      </c>
      <c r="B506" t="s">
        <v>1477</v>
      </c>
      <c r="C506" s="1">
        <v>21.04</v>
      </c>
      <c r="D506" s="5">
        <v>45297</v>
      </c>
      <c r="E506" t="s">
        <v>21</v>
      </c>
      <c r="F506" t="s">
        <v>28</v>
      </c>
      <c r="G506" s="16" t="s">
        <v>1493</v>
      </c>
      <c r="H506" s="1"/>
      <c r="J506"/>
      <c r="AC506" s="5">
        <v>45309</v>
      </c>
      <c r="AD506" t="s">
        <v>11649</v>
      </c>
      <c r="AE506" t="s">
        <v>11649</v>
      </c>
      <c r="AF506">
        <f>MONTH(Table1[[#This Row],[Date Sent]])</f>
        <v>1</v>
      </c>
      <c r="AG506">
        <f>YEAR(Table1[[#This Row],[Date Sent]])</f>
        <v>2024</v>
      </c>
      <c r="AH506"/>
    </row>
    <row r="507" spans="1:34" x14ac:dyDescent="0.2">
      <c r="A507" t="s">
        <v>260</v>
      </c>
      <c r="B507" t="s">
        <v>1477</v>
      </c>
      <c r="C507" s="1">
        <v>99.68</v>
      </c>
      <c r="D507" s="5">
        <v>45300</v>
      </c>
      <c r="E507" t="s">
        <v>21</v>
      </c>
      <c r="F507" t="s">
        <v>918</v>
      </c>
      <c r="G507" s="16" t="str">
        <f>_xlfn.CONCAT(Table1[[#This Row],[Notes 1]],",",Table1[[#This Row],[Notes 2]],",",Table1[[#This Row],[Notes 3]])</f>
        <v>heater,gloves, boots,</v>
      </c>
      <c r="H507" s="1">
        <v>54.99</v>
      </c>
      <c r="I507" t="s">
        <v>25</v>
      </c>
      <c r="J507" t="s">
        <v>1039</v>
      </c>
      <c r="K507" s="1">
        <v>44.69</v>
      </c>
      <c r="L507" t="s">
        <v>16</v>
      </c>
      <c r="M507" t="s">
        <v>1494</v>
      </c>
      <c r="AC507" s="5">
        <v>45309</v>
      </c>
      <c r="AD507" t="s">
        <v>11649</v>
      </c>
      <c r="AE507" t="s">
        <v>11649</v>
      </c>
      <c r="AF507">
        <f>MONTH(Table1[[#This Row],[Date Sent]])</f>
        <v>1</v>
      </c>
      <c r="AG507">
        <f>YEAR(Table1[[#This Row],[Date Sent]])</f>
        <v>2024</v>
      </c>
      <c r="AH507"/>
    </row>
    <row r="508" spans="1:34" x14ac:dyDescent="0.2">
      <c r="A508" t="s">
        <v>260</v>
      </c>
      <c r="B508" t="s">
        <v>1477</v>
      </c>
      <c r="C508" s="1">
        <v>34.65</v>
      </c>
      <c r="D508" s="5">
        <v>45300</v>
      </c>
      <c r="E508" t="s">
        <v>21</v>
      </c>
      <c r="F508" t="s">
        <v>33</v>
      </c>
      <c r="G508" s="16" t="s">
        <v>1495</v>
      </c>
      <c r="H508" s="1"/>
      <c r="J508"/>
      <c r="AC508" s="5">
        <v>45309</v>
      </c>
      <c r="AD508" t="s">
        <v>11649</v>
      </c>
      <c r="AE508" t="s">
        <v>11649</v>
      </c>
      <c r="AF508">
        <f>MONTH(Table1[[#This Row],[Date Sent]])</f>
        <v>1</v>
      </c>
      <c r="AG508">
        <f>YEAR(Table1[[#This Row],[Date Sent]])</f>
        <v>2024</v>
      </c>
      <c r="AH508"/>
    </row>
    <row r="509" spans="1:34" x14ac:dyDescent="0.2">
      <c r="A509" t="s">
        <v>260</v>
      </c>
      <c r="B509" t="s">
        <v>1477</v>
      </c>
      <c r="C509" s="1">
        <v>82.42</v>
      </c>
      <c r="D509" s="5">
        <v>45300</v>
      </c>
      <c r="E509" t="s">
        <v>21</v>
      </c>
      <c r="F509" t="s">
        <v>33</v>
      </c>
      <c r="G509" s="16" t="s">
        <v>1496</v>
      </c>
      <c r="H509" s="1"/>
      <c r="J509"/>
      <c r="AC509" s="5">
        <v>45309</v>
      </c>
      <c r="AD509" t="s">
        <v>11649</v>
      </c>
      <c r="AE509" t="s">
        <v>11649</v>
      </c>
      <c r="AF509">
        <f>MONTH(Table1[[#This Row],[Date Sent]])</f>
        <v>1</v>
      </c>
      <c r="AG509">
        <f>YEAR(Table1[[#This Row],[Date Sent]])</f>
        <v>2024</v>
      </c>
      <c r="AH509"/>
    </row>
    <row r="510" spans="1:34" x14ac:dyDescent="0.2">
      <c r="A510" t="s">
        <v>501</v>
      </c>
      <c r="B510" t="s">
        <v>1497</v>
      </c>
      <c r="C510" s="1">
        <v>120.93</v>
      </c>
      <c r="D510" s="5">
        <v>45279</v>
      </c>
      <c r="E510" t="s">
        <v>21</v>
      </c>
      <c r="F510" t="s">
        <v>33</v>
      </c>
      <c r="G510" s="16" t="s">
        <v>1498</v>
      </c>
      <c r="H510" s="1"/>
      <c r="J510"/>
      <c r="AC510" s="5">
        <v>45301</v>
      </c>
      <c r="AD510" t="s">
        <v>13772</v>
      </c>
      <c r="AE510" t="s">
        <v>156</v>
      </c>
      <c r="AF510">
        <f>MONTH(Table1[[#This Row],[Date Sent]])</f>
        <v>1</v>
      </c>
      <c r="AG510">
        <f>YEAR(Table1[[#This Row],[Date Sent]])</f>
        <v>2024</v>
      </c>
      <c r="AH510"/>
    </row>
    <row r="511" spans="1:34" x14ac:dyDescent="0.2">
      <c r="A511" t="s">
        <v>501</v>
      </c>
      <c r="B511" t="s">
        <v>1497</v>
      </c>
      <c r="C511" s="1">
        <v>-250</v>
      </c>
      <c r="D511" s="5">
        <v>45279</v>
      </c>
      <c r="E511" t="s">
        <v>24</v>
      </c>
      <c r="F511" t="s">
        <v>1047</v>
      </c>
      <c r="G511" s="16" t="s">
        <v>1499</v>
      </c>
      <c r="H511" s="1"/>
      <c r="J511"/>
      <c r="AC511" s="5">
        <v>45301</v>
      </c>
      <c r="AD511" t="s">
        <v>13772</v>
      </c>
      <c r="AE511" t="s">
        <v>156</v>
      </c>
      <c r="AF511">
        <f>MONTH(Table1[[#This Row],[Date Sent]])</f>
        <v>1</v>
      </c>
      <c r="AG511">
        <f>YEAR(Table1[[#This Row],[Date Sent]])</f>
        <v>2024</v>
      </c>
      <c r="AH511"/>
    </row>
    <row r="512" spans="1:34" x14ac:dyDescent="0.2">
      <c r="A512" t="s">
        <v>501</v>
      </c>
      <c r="B512" t="s">
        <v>1497</v>
      </c>
      <c r="C512" s="1">
        <v>49.37</v>
      </c>
      <c r="D512" s="5">
        <v>45290</v>
      </c>
      <c r="E512" t="s">
        <v>21</v>
      </c>
      <c r="F512" t="s">
        <v>33</v>
      </c>
      <c r="G512" s="16" t="s">
        <v>1500</v>
      </c>
      <c r="H512" s="1"/>
      <c r="J512"/>
      <c r="AC512" s="5">
        <v>45301</v>
      </c>
      <c r="AD512" t="s">
        <v>13772</v>
      </c>
      <c r="AE512" t="s">
        <v>156</v>
      </c>
      <c r="AF512">
        <f>MONTH(Table1[[#This Row],[Date Sent]])</f>
        <v>1</v>
      </c>
      <c r="AG512">
        <f>YEAR(Table1[[#This Row],[Date Sent]])</f>
        <v>2024</v>
      </c>
      <c r="AH512"/>
    </row>
    <row r="513" spans="1:34" x14ac:dyDescent="0.2">
      <c r="A513" t="s">
        <v>501</v>
      </c>
      <c r="B513" t="s">
        <v>1497</v>
      </c>
      <c r="C513" s="1">
        <v>46.75</v>
      </c>
      <c r="D513" s="5">
        <v>45299</v>
      </c>
      <c r="E513" t="s">
        <v>20</v>
      </c>
      <c r="F513" t="s">
        <v>15</v>
      </c>
      <c r="G513" s="16" t="s">
        <v>1501</v>
      </c>
      <c r="H513" s="1"/>
      <c r="J513"/>
      <c r="AC513" s="5">
        <v>45301</v>
      </c>
      <c r="AD513" t="s">
        <v>13772</v>
      </c>
      <c r="AE513" t="s">
        <v>156</v>
      </c>
      <c r="AF513">
        <f>MONTH(Table1[[#This Row],[Date Sent]])</f>
        <v>1</v>
      </c>
      <c r="AG513">
        <f>YEAR(Table1[[#This Row],[Date Sent]])</f>
        <v>2024</v>
      </c>
      <c r="AH513"/>
    </row>
    <row r="514" spans="1:34" x14ac:dyDescent="0.2">
      <c r="A514" t="s">
        <v>73</v>
      </c>
      <c r="B514" t="s">
        <v>1502</v>
      </c>
      <c r="C514" s="1">
        <v>32.06</v>
      </c>
      <c r="D514" s="5">
        <v>45301</v>
      </c>
      <c r="E514" t="s">
        <v>19</v>
      </c>
      <c r="F514" t="s">
        <v>39</v>
      </c>
      <c r="G514" s="16" t="s">
        <v>1503</v>
      </c>
      <c r="H514" s="1"/>
      <c r="J514"/>
      <c r="AC514" s="5">
        <v>45313</v>
      </c>
      <c r="AD514" t="s">
        <v>14570</v>
      </c>
      <c r="AE514" t="s">
        <v>313</v>
      </c>
      <c r="AF514">
        <f>MONTH(Table1[[#This Row],[Date Sent]])</f>
        <v>1</v>
      </c>
      <c r="AG514">
        <f>YEAR(Table1[[#This Row],[Date Sent]])</f>
        <v>2024</v>
      </c>
      <c r="AH514"/>
    </row>
    <row r="515" spans="1:34" x14ac:dyDescent="0.2">
      <c r="A515" t="s">
        <v>833</v>
      </c>
      <c r="B515" t="s">
        <v>1504</v>
      </c>
      <c r="C515" s="1">
        <v>23.36</v>
      </c>
      <c r="D515" s="5">
        <v>45274</v>
      </c>
      <c r="E515" t="s">
        <v>20</v>
      </c>
      <c r="F515" t="s">
        <v>39</v>
      </c>
      <c r="G515" s="16" t="s">
        <v>1505</v>
      </c>
      <c r="H515" s="1"/>
      <c r="J515"/>
      <c r="AC515" s="5">
        <v>45307</v>
      </c>
      <c r="AD515" t="s">
        <v>14571</v>
      </c>
      <c r="AE515" t="s">
        <v>266</v>
      </c>
      <c r="AF515">
        <f>MONTH(Table1[[#This Row],[Date Sent]])</f>
        <v>1</v>
      </c>
      <c r="AG515">
        <f>YEAR(Table1[[#This Row],[Date Sent]])</f>
        <v>2024</v>
      </c>
      <c r="AH515"/>
    </row>
    <row r="516" spans="1:34" x14ac:dyDescent="0.2">
      <c r="A516" t="s">
        <v>833</v>
      </c>
      <c r="B516" t="s">
        <v>1504</v>
      </c>
      <c r="C516" s="1">
        <v>19.39</v>
      </c>
      <c r="D516" s="5">
        <v>45278</v>
      </c>
      <c r="E516" t="s">
        <v>20</v>
      </c>
      <c r="F516" t="s">
        <v>39</v>
      </c>
      <c r="G516" s="16" t="s">
        <v>1506</v>
      </c>
      <c r="H516" s="1"/>
      <c r="J516"/>
      <c r="AC516" s="5">
        <v>45307</v>
      </c>
      <c r="AD516" t="s">
        <v>14571</v>
      </c>
      <c r="AE516" t="s">
        <v>266</v>
      </c>
      <c r="AF516">
        <f>MONTH(Table1[[#This Row],[Date Sent]])</f>
        <v>1</v>
      </c>
      <c r="AG516">
        <f>YEAR(Table1[[#This Row],[Date Sent]])</f>
        <v>2024</v>
      </c>
      <c r="AH516"/>
    </row>
    <row r="517" spans="1:34" x14ac:dyDescent="0.2">
      <c r="A517" t="s">
        <v>833</v>
      </c>
      <c r="B517" t="s">
        <v>1504</v>
      </c>
      <c r="C517" s="1">
        <v>32.08</v>
      </c>
      <c r="D517" s="5">
        <v>45280</v>
      </c>
      <c r="E517" t="s">
        <v>33</v>
      </c>
      <c r="F517" t="s">
        <v>17</v>
      </c>
      <c r="G517" s="16" t="s">
        <v>1507</v>
      </c>
      <c r="H517" s="1"/>
      <c r="J517"/>
      <c r="AC517" s="5">
        <v>45307</v>
      </c>
      <c r="AD517" t="s">
        <v>14571</v>
      </c>
      <c r="AE517" t="s">
        <v>266</v>
      </c>
      <c r="AF517">
        <f>MONTH(Table1[[#This Row],[Date Sent]])</f>
        <v>1</v>
      </c>
      <c r="AG517">
        <f>YEAR(Table1[[#This Row],[Date Sent]])</f>
        <v>2024</v>
      </c>
      <c r="AH517"/>
    </row>
    <row r="518" spans="1:34" x14ac:dyDescent="0.2">
      <c r="A518" t="s">
        <v>833</v>
      </c>
      <c r="B518" t="s">
        <v>1504</v>
      </c>
      <c r="C518" s="1">
        <v>76.239999999999995</v>
      </c>
      <c r="D518" s="5">
        <v>45299</v>
      </c>
      <c r="E518" t="s">
        <v>20</v>
      </c>
      <c r="F518" t="s">
        <v>39</v>
      </c>
      <c r="G518" s="16" t="s">
        <v>1506</v>
      </c>
      <c r="H518" s="1"/>
      <c r="J518"/>
      <c r="AC518" s="5">
        <v>45307</v>
      </c>
      <c r="AD518" t="s">
        <v>14571</v>
      </c>
      <c r="AE518" t="s">
        <v>266</v>
      </c>
      <c r="AF518">
        <f>MONTH(Table1[[#This Row],[Date Sent]])</f>
        <v>1</v>
      </c>
      <c r="AG518">
        <f>YEAR(Table1[[#This Row],[Date Sent]])</f>
        <v>2024</v>
      </c>
      <c r="AH518"/>
    </row>
    <row r="519" spans="1:34" x14ac:dyDescent="0.2">
      <c r="A519" t="s">
        <v>1508</v>
      </c>
      <c r="B519" t="s">
        <v>1509</v>
      </c>
      <c r="C519" s="1">
        <v>129.9</v>
      </c>
      <c r="D519" s="5">
        <v>45212</v>
      </c>
      <c r="E519" t="s">
        <v>21</v>
      </c>
      <c r="F519" t="s">
        <v>15</v>
      </c>
      <c r="G519" s="16" t="s">
        <v>1510</v>
      </c>
      <c r="H519" s="1"/>
      <c r="J519"/>
      <c r="AC519" s="5">
        <v>45288</v>
      </c>
      <c r="AD519" t="s">
        <v>14572</v>
      </c>
      <c r="AE519" t="s">
        <v>298</v>
      </c>
      <c r="AF519">
        <f>MONTH(Table1[[#This Row],[Date Sent]])</f>
        <v>12</v>
      </c>
      <c r="AG519">
        <f>YEAR(Table1[[#This Row],[Date Sent]])</f>
        <v>2023</v>
      </c>
      <c r="AH519"/>
    </row>
    <row r="520" spans="1:34" x14ac:dyDescent="0.2">
      <c r="A520" t="s">
        <v>1508</v>
      </c>
      <c r="B520" t="s">
        <v>1509</v>
      </c>
      <c r="C520" s="1">
        <v>60.93</v>
      </c>
      <c r="D520" s="5">
        <v>45216</v>
      </c>
      <c r="E520" t="s">
        <v>14</v>
      </c>
      <c r="F520" t="s">
        <v>33</v>
      </c>
      <c r="G520" s="16" t="s">
        <v>1511</v>
      </c>
      <c r="H520" s="1"/>
      <c r="J520"/>
      <c r="AC520" s="5">
        <v>45288</v>
      </c>
      <c r="AD520" t="s">
        <v>14572</v>
      </c>
      <c r="AE520" t="s">
        <v>298</v>
      </c>
      <c r="AF520">
        <f>MONTH(Table1[[#This Row],[Date Sent]])</f>
        <v>12</v>
      </c>
      <c r="AG520">
        <f>YEAR(Table1[[#This Row],[Date Sent]])</f>
        <v>2023</v>
      </c>
      <c r="AH520"/>
    </row>
    <row r="521" spans="1:34" x14ac:dyDescent="0.2">
      <c r="A521" t="s">
        <v>1508</v>
      </c>
      <c r="B521" t="s">
        <v>1512</v>
      </c>
      <c r="C521" s="1">
        <v>112.89</v>
      </c>
      <c r="D521" s="5">
        <v>45248</v>
      </c>
      <c r="E521" t="s">
        <v>14</v>
      </c>
      <c r="F521" t="s">
        <v>33</v>
      </c>
      <c r="G521" s="16" t="s">
        <v>1513</v>
      </c>
      <c r="H521" s="1"/>
      <c r="J521"/>
      <c r="AC521" s="5">
        <v>45288</v>
      </c>
      <c r="AD521" t="s">
        <v>14572</v>
      </c>
      <c r="AE521" t="s">
        <v>298</v>
      </c>
      <c r="AF521">
        <f>MONTH(Table1[[#This Row],[Date Sent]])</f>
        <v>12</v>
      </c>
      <c r="AG521">
        <f>YEAR(Table1[[#This Row],[Date Sent]])</f>
        <v>2023</v>
      </c>
      <c r="AH521"/>
    </row>
    <row r="522" spans="1:34" x14ac:dyDescent="0.2">
      <c r="A522" t="s">
        <v>1508</v>
      </c>
      <c r="B522" t="s">
        <v>1512</v>
      </c>
      <c r="C522" s="1">
        <v>273</v>
      </c>
      <c r="D522" s="5">
        <v>45261</v>
      </c>
      <c r="E522" t="s">
        <v>13</v>
      </c>
      <c r="F522" t="s">
        <v>35</v>
      </c>
      <c r="G522" s="16" t="s">
        <v>1514</v>
      </c>
      <c r="H522" s="1"/>
      <c r="J522"/>
      <c r="AC522" s="5">
        <v>45288</v>
      </c>
      <c r="AD522" t="s">
        <v>14572</v>
      </c>
      <c r="AE522" t="s">
        <v>298</v>
      </c>
      <c r="AF522">
        <f>MONTH(Table1[[#This Row],[Date Sent]])</f>
        <v>12</v>
      </c>
      <c r="AG522">
        <f>YEAR(Table1[[#This Row],[Date Sent]])</f>
        <v>2023</v>
      </c>
      <c r="AH522"/>
    </row>
    <row r="523" spans="1:34" x14ac:dyDescent="0.2">
      <c r="A523" t="s">
        <v>1508</v>
      </c>
      <c r="B523" t="s">
        <v>1512</v>
      </c>
      <c r="C523" s="1">
        <v>20.079999999999998</v>
      </c>
      <c r="D523" s="5">
        <v>45262</v>
      </c>
      <c r="E523" t="s">
        <v>21</v>
      </c>
      <c r="F523" t="s">
        <v>39</v>
      </c>
      <c r="G523" s="16" t="s">
        <v>1515</v>
      </c>
      <c r="H523" s="1"/>
      <c r="J523"/>
      <c r="AC523" s="5">
        <v>45288</v>
      </c>
      <c r="AD523" t="s">
        <v>14572</v>
      </c>
      <c r="AE523" t="s">
        <v>298</v>
      </c>
      <c r="AF523">
        <f>MONTH(Table1[[#This Row],[Date Sent]])</f>
        <v>12</v>
      </c>
      <c r="AG523">
        <f>YEAR(Table1[[#This Row],[Date Sent]])</f>
        <v>2023</v>
      </c>
      <c r="AH523"/>
    </row>
    <row r="524" spans="1:34" x14ac:dyDescent="0.2">
      <c r="A524" t="s">
        <v>1508</v>
      </c>
      <c r="B524" t="s">
        <v>1512</v>
      </c>
      <c r="C524" s="1">
        <v>95.27</v>
      </c>
      <c r="D524" s="5">
        <v>45267</v>
      </c>
      <c r="E524" t="s">
        <v>13</v>
      </c>
      <c r="F524" t="s">
        <v>33</v>
      </c>
      <c r="G524" s="16" t="s">
        <v>1516</v>
      </c>
      <c r="H524" s="1"/>
      <c r="J524"/>
      <c r="AC524" s="5">
        <v>45288</v>
      </c>
      <c r="AD524" t="s">
        <v>14572</v>
      </c>
      <c r="AE524" t="s">
        <v>298</v>
      </c>
      <c r="AF524">
        <f>MONTH(Table1[[#This Row],[Date Sent]])</f>
        <v>12</v>
      </c>
      <c r="AG524">
        <f>YEAR(Table1[[#This Row],[Date Sent]])</f>
        <v>2023</v>
      </c>
      <c r="AH524"/>
    </row>
    <row r="525" spans="1:34" x14ac:dyDescent="0.2">
      <c r="A525" t="s">
        <v>1508</v>
      </c>
      <c r="B525" t="s">
        <v>1517</v>
      </c>
      <c r="C525" s="1">
        <v>72</v>
      </c>
      <c r="D525" s="5">
        <v>45278</v>
      </c>
      <c r="E525" t="s">
        <v>14</v>
      </c>
      <c r="F525" t="s">
        <v>33</v>
      </c>
      <c r="G525" s="16" t="s">
        <v>1518</v>
      </c>
      <c r="H525" s="1"/>
      <c r="J525"/>
      <c r="AC525" s="5">
        <v>45316</v>
      </c>
      <c r="AD525" t="s">
        <v>14572</v>
      </c>
      <c r="AE525" t="s">
        <v>298</v>
      </c>
      <c r="AF525">
        <f>MONTH(Table1[[#This Row],[Date Sent]])</f>
        <v>1</v>
      </c>
      <c r="AG525">
        <f>YEAR(Table1[[#This Row],[Date Sent]])</f>
        <v>2024</v>
      </c>
      <c r="AH525"/>
    </row>
    <row r="526" spans="1:34" x14ac:dyDescent="0.2">
      <c r="A526" t="s">
        <v>1508</v>
      </c>
      <c r="B526" t="s">
        <v>1517</v>
      </c>
      <c r="C526" s="1">
        <v>147.27000000000001</v>
      </c>
      <c r="D526" s="5">
        <v>45279</v>
      </c>
      <c r="E526" t="s">
        <v>21</v>
      </c>
      <c r="F526" t="s">
        <v>33</v>
      </c>
      <c r="G526" s="16" t="s">
        <v>1519</v>
      </c>
      <c r="H526" s="1"/>
      <c r="J526"/>
      <c r="AC526" s="5">
        <v>45316</v>
      </c>
      <c r="AD526" t="s">
        <v>14572</v>
      </c>
      <c r="AE526" t="s">
        <v>298</v>
      </c>
      <c r="AF526">
        <f>MONTH(Table1[[#This Row],[Date Sent]])</f>
        <v>1</v>
      </c>
      <c r="AG526">
        <f>YEAR(Table1[[#This Row],[Date Sent]])</f>
        <v>2024</v>
      </c>
      <c r="AH526"/>
    </row>
    <row r="527" spans="1:34" x14ac:dyDescent="0.2">
      <c r="A527" t="s">
        <v>1508</v>
      </c>
      <c r="B527" t="s">
        <v>1517</v>
      </c>
      <c r="C527" s="1">
        <v>191.1</v>
      </c>
      <c r="D527" s="5">
        <v>45306</v>
      </c>
      <c r="E527" t="s">
        <v>8</v>
      </c>
      <c r="F527" t="s">
        <v>39</v>
      </c>
      <c r="G527" s="16" t="s">
        <v>1520</v>
      </c>
      <c r="H527" s="1"/>
      <c r="J527"/>
      <c r="AC527" s="5">
        <v>45316</v>
      </c>
      <c r="AD527" t="s">
        <v>14572</v>
      </c>
      <c r="AE527" t="s">
        <v>298</v>
      </c>
      <c r="AF527">
        <f>MONTH(Table1[[#This Row],[Date Sent]])</f>
        <v>1</v>
      </c>
      <c r="AG527">
        <f>YEAR(Table1[[#This Row],[Date Sent]])</f>
        <v>2024</v>
      </c>
      <c r="AH527"/>
    </row>
    <row r="528" spans="1:34" x14ac:dyDescent="0.2">
      <c r="A528" t="s">
        <v>1508</v>
      </c>
      <c r="B528" t="s">
        <v>1517</v>
      </c>
      <c r="C528" s="1">
        <v>198.16</v>
      </c>
      <c r="D528" s="5">
        <v>45308</v>
      </c>
      <c r="E528" t="s">
        <v>21</v>
      </c>
      <c r="F528" t="s">
        <v>33</v>
      </c>
      <c r="G528" s="16" t="s">
        <v>1521</v>
      </c>
      <c r="H528" s="1"/>
      <c r="J528"/>
      <c r="AC528" s="5">
        <v>45316</v>
      </c>
      <c r="AD528" t="s">
        <v>14572</v>
      </c>
      <c r="AE528" t="s">
        <v>298</v>
      </c>
      <c r="AF528">
        <f>MONTH(Table1[[#This Row],[Date Sent]])</f>
        <v>1</v>
      </c>
      <c r="AG528">
        <f>YEAR(Table1[[#This Row],[Date Sent]])</f>
        <v>2024</v>
      </c>
      <c r="AH528"/>
    </row>
    <row r="529" spans="1:34" x14ac:dyDescent="0.2">
      <c r="A529" t="s">
        <v>534</v>
      </c>
      <c r="B529" t="s">
        <v>1522</v>
      </c>
      <c r="C529" s="1">
        <v>276.02</v>
      </c>
      <c r="D529" s="5">
        <v>45247</v>
      </c>
      <c r="E529" t="s">
        <v>16</v>
      </c>
      <c r="F529" t="s">
        <v>918</v>
      </c>
      <c r="G529" s="16" t="str">
        <f>_xlfn.CONCAT(Table1[[#This Row],[Notes 1]],",",Table1[[#This Row],[Notes 2]],",",Table1[[#This Row],[Notes 3]])</f>
        <v>first aid,cleaning supplies,powerade</v>
      </c>
      <c r="H529" s="1">
        <v>27.24</v>
      </c>
      <c r="I529" t="s">
        <v>16</v>
      </c>
      <c r="J529" t="s">
        <v>1251</v>
      </c>
      <c r="K529" s="1">
        <v>84.91</v>
      </c>
      <c r="L529" t="s">
        <v>33</v>
      </c>
      <c r="M529" t="s">
        <v>950</v>
      </c>
      <c r="N529" s="1">
        <v>14.48</v>
      </c>
      <c r="O529" t="s">
        <v>18</v>
      </c>
      <c r="P529" t="s">
        <v>1523</v>
      </c>
      <c r="AC529" s="5">
        <v>45300</v>
      </c>
      <c r="AD529" t="s">
        <v>13384</v>
      </c>
      <c r="AE529" t="s">
        <v>140</v>
      </c>
      <c r="AF529">
        <f>MONTH(Table1[[#This Row],[Date Sent]])</f>
        <v>1</v>
      </c>
      <c r="AG529">
        <f>YEAR(Table1[[#This Row],[Date Sent]])</f>
        <v>2024</v>
      </c>
      <c r="AH529"/>
    </row>
    <row r="530" spans="1:34" x14ac:dyDescent="0.2">
      <c r="A530" t="s">
        <v>534</v>
      </c>
      <c r="B530" t="s">
        <v>1522</v>
      </c>
      <c r="C530" s="1">
        <v>8.67</v>
      </c>
      <c r="D530" s="5">
        <v>45261</v>
      </c>
      <c r="E530" t="s">
        <v>8</v>
      </c>
      <c r="F530" t="s">
        <v>33</v>
      </c>
      <c r="G530" s="16" t="s">
        <v>1075</v>
      </c>
      <c r="H530" s="1"/>
      <c r="J530"/>
      <c r="AC530" s="5">
        <v>45300</v>
      </c>
      <c r="AD530" t="s">
        <v>13384</v>
      </c>
      <c r="AE530" t="s">
        <v>140</v>
      </c>
      <c r="AF530">
        <f>MONTH(Table1[[#This Row],[Date Sent]])</f>
        <v>1</v>
      </c>
      <c r="AG530">
        <f>YEAR(Table1[[#This Row],[Date Sent]])</f>
        <v>2024</v>
      </c>
      <c r="AH530"/>
    </row>
    <row r="531" spans="1:34" x14ac:dyDescent="0.2">
      <c r="A531" t="s">
        <v>534</v>
      </c>
      <c r="B531" t="s">
        <v>1522</v>
      </c>
      <c r="C531" s="1">
        <v>8.01</v>
      </c>
      <c r="D531" s="5">
        <v>45261</v>
      </c>
      <c r="E531" t="s">
        <v>8</v>
      </c>
      <c r="F531" t="s">
        <v>33</v>
      </c>
      <c r="G531" s="16" t="s">
        <v>1075</v>
      </c>
      <c r="H531" s="1"/>
      <c r="J531"/>
      <c r="AC531" s="5">
        <v>45300</v>
      </c>
      <c r="AD531" t="s">
        <v>13384</v>
      </c>
      <c r="AE531" t="s">
        <v>140</v>
      </c>
      <c r="AF531">
        <f>MONTH(Table1[[#This Row],[Date Sent]])</f>
        <v>1</v>
      </c>
      <c r="AG531">
        <f>YEAR(Table1[[#This Row],[Date Sent]])</f>
        <v>2024</v>
      </c>
      <c r="AH531"/>
    </row>
    <row r="532" spans="1:34" x14ac:dyDescent="0.2">
      <c r="A532" t="s">
        <v>534</v>
      </c>
      <c r="B532" t="s">
        <v>1522</v>
      </c>
      <c r="C532" s="1">
        <v>35.78</v>
      </c>
      <c r="D532" s="5">
        <v>45265</v>
      </c>
      <c r="E532" t="s">
        <v>24</v>
      </c>
      <c r="F532" t="s">
        <v>18</v>
      </c>
      <c r="G532" s="16" t="s">
        <v>1524</v>
      </c>
      <c r="H532" s="1"/>
      <c r="J532"/>
      <c r="AC532" s="5">
        <v>45300</v>
      </c>
      <c r="AD532" t="s">
        <v>13384</v>
      </c>
      <c r="AE532" t="s">
        <v>140</v>
      </c>
      <c r="AF532">
        <f>MONTH(Table1[[#This Row],[Date Sent]])</f>
        <v>1</v>
      </c>
      <c r="AG532">
        <f>YEAR(Table1[[#This Row],[Date Sent]])</f>
        <v>2024</v>
      </c>
      <c r="AH532"/>
    </row>
    <row r="533" spans="1:34" x14ac:dyDescent="0.2">
      <c r="A533" t="s">
        <v>534</v>
      </c>
      <c r="B533" t="s">
        <v>1522</v>
      </c>
      <c r="C533" s="1">
        <v>145.99</v>
      </c>
      <c r="D533" s="5">
        <v>45268</v>
      </c>
      <c r="E533" t="s">
        <v>13</v>
      </c>
      <c r="F533" t="s">
        <v>15</v>
      </c>
      <c r="G533" s="16" t="s">
        <v>1162</v>
      </c>
      <c r="H533" s="1"/>
      <c r="J533"/>
      <c r="AC533" s="5">
        <v>45300</v>
      </c>
      <c r="AD533" t="s">
        <v>13384</v>
      </c>
      <c r="AE533" t="s">
        <v>140</v>
      </c>
      <c r="AF533">
        <f>MONTH(Table1[[#This Row],[Date Sent]])</f>
        <v>1</v>
      </c>
      <c r="AG533">
        <f>YEAR(Table1[[#This Row],[Date Sent]])</f>
        <v>2024</v>
      </c>
      <c r="AH533"/>
    </row>
    <row r="534" spans="1:34" x14ac:dyDescent="0.2">
      <c r="A534" t="s">
        <v>534</v>
      </c>
      <c r="B534" t="s">
        <v>1522</v>
      </c>
      <c r="C534" s="1">
        <v>10.7</v>
      </c>
      <c r="D534" s="5">
        <v>45268</v>
      </c>
      <c r="E534" t="s">
        <v>13</v>
      </c>
      <c r="F534" t="s">
        <v>15</v>
      </c>
      <c r="G534" s="16" t="s">
        <v>1162</v>
      </c>
      <c r="H534" s="1"/>
      <c r="J534"/>
      <c r="AC534" s="5">
        <v>45300</v>
      </c>
      <c r="AD534" t="s">
        <v>13384</v>
      </c>
      <c r="AE534" t="s">
        <v>140</v>
      </c>
      <c r="AF534">
        <f>MONTH(Table1[[#This Row],[Date Sent]])</f>
        <v>1</v>
      </c>
      <c r="AG534">
        <f>YEAR(Table1[[#This Row],[Date Sent]])</f>
        <v>2024</v>
      </c>
      <c r="AH534"/>
    </row>
    <row r="535" spans="1:34" x14ac:dyDescent="0.2">
      <c r="A535" t="s">
        <v>372</v>
      </c>
      <c r="B535" t="s">
        <v>1525</v>
      </c>
      <c r="C535" s="1">
        <v>188.11</v>
      </c>
      <c r="D535" s="5">
        <v>45252</v>
      </c>
      <c r="E535" t="s">
        <v>20</v>
      </c>
      <c r="F535" t="s">
        <v>33</v>
      </c>
      <c r="G535" s="16" t="s">
        <v>1526</v>
      </c>
      <c r="H535" s="1"/>
      <c r="J535"/>
      <c r="AC535" s="5">
        <v>45288</v>
      </c>
      <c r="AD535" t="s">
        <v>14573</v>
      </c>
      <c r="AE535" t="s">
        <v>298</v>
      </c>
      <c r="AF535">
        <f>MONTH(Table1[[#This Row],[Date Sent]])</f>
        <v>12</v>
      </c>
      <c r="AG535">
        <f>YEAR(Table1[[#This Row],[Date Sent]])</f>
        <v>2023</v>
      </c>
      <c r="AH535"/>
    </row>
    <row r="536" spans="1:34" x14ac:dyDescent="0.2">
      <c r="A536" t="s">
        <v>372</v>
      </c>
      <c r="B536" t="s">
        <v>1525</v>
      </c>
      <c r="C536" s="1">
        <v>214</v>
      </c>
      <c r="D536" s="5">
        <v>45255</v>
      </c>
      <c r="E536" t="s">
        <v>20</v>
      </c>
      <c r="F536" t="s">
        <v>33</v>
      </c>
      <c r="G536" s="16" t="s">
        <v>1526</v>
      </c>
      <c r="H536" s="1"/>
      <c r="J536"/>
      <c r="AC536" s="5">
        <v>45288</v>
      </c>
      <c r="AD536" t="s">
        <v>14573</v>
      </c>
      <c r="AE536" t="s">
        <v>298</v>
      </c>
      <c r="AF536">
        <f>MONTH(Table1[[#This Row],[Date Sent]])</f>
        <v>12</v>
      </c>
      <c r="AG536">
        <f>YEAR(Table1[[#This Row],[Date Sent]])</f>
        <v>2023</v>
      </c>
      <c r="AH536"/>
    </row>
    <row r="537" spans="1:34" x14ac:dyDescent="0.2">
      <c r="A537" t="s">
        <v>372</v>
      </c>
      <c r="B537" t="s">
        <v>1525</v>
      </c>
      <c r="C537" s="1">
        <v>188.11</v>
      </c>
      <c r="D537" s="5">
        <v>45260</v>
      </c>
      <c r="E537" t="s">
        <v>20</v>
      </c>
      <c r="F537" t="s">
        <v>33</v>
      </c>
      <c r="G537" s="16" t="s">
        <v>1526</v>
      </c>
      <c r="H537" s="1"/>
      <c r="J537"/>
      <c r="AC537" s="5">
        <v>45288</v>
      </c>
      <c r="AD537" t="s">
        <v>14573</v>
      </c>
      <c r="AE537" t="s">
        <v>298</v>
      </c>
      <c r="AF537">
        <f>MONTH(Table1[[#This Row],[Date Sent]])</f>
        <v>12</v>
      </c>
      <c r="AG537">
        <f>YEAR(Table1[[#This Row],[Date Sent]])</f>
        <v>2023</v>
      </c>
      <c r="AH537"/>
    </row>
    <row r="538" spans="1:34" x14ac:dyDescent="0.2">
      <c r="A538" t="s">
        <v>372</v>
      </c>
      <c r="B538" t="s">
        <v>1527</v>
      </c>
      <c r="C538" s="1">
        <v>102.48</v>
      </c>
      <c r="D538" s="5">
        <v>45247</v>
      </c>
      <c r="E538" t="s">
        <v>27</v>
      </c>
      <c r="F538" t="s">
        <v>39</v>
      </c>
      <c r="G538" s="16" t="s">
        <v>1528</v>
      </c>
      <c r="H538" s="1"/>
      <c r="J538"/>
      <c r="AC538" s="5">
        <v>45288</v>
      </c>
      <c r="AD538" t="s">
        <v>14573</v>
      </c>
      <c r="AE538" t="s">
        <v>298</v>
      </c>
      <c r="AF538">
        <f>MONTH(Table1[[#This Row],[Date Sent]])</f>
        <v>12</v>
      </c>
      <c r="AG538">
        <f>YEAR(Table1[[#This Row],[Date Sent]])</f>
        <v>2023</v>
      </c>
      <c r="AH538"/>
    </row>
    <row r="539" spans="1:34" x14ac:dyDescent="0.2">
      <c r="A539" t="s">
        <v>372</v>
      </c>
      <c r="B539" t="s">
        <v>1527</v>
      </c>
      <c r="C539" s="1">
        <v>141.08000000000001</v>
      </c>
      <c r="D539" s="5">
        <v>45247</v>
      </c>
      <c r="E539" t="s">
        <v>27</v>
      </c>
      <c r="F539" t="s">
        <v>33</v>
      </c>
      <c r="G539" s="16" t="s">
        <v>1526</v>
      </c>
      <c r="H539" s="1"/>
      <c r="J539"/>
      <c r="AC539" s="5">
        <v>45288</v>
      </c>
      <c r="AD539" t="s">
        <v>14573</v>
      </c>
      <c r="AE539" t="s">
        <v>298</v>
      </c>
      <c r="AF539">
        <f>MONTH(Table1[[#This Row],[Date Sent]])</f>
        <v>12</v>
      </c>
      <c r="AG539">
        <f>YEAR(Table1[[#This Row],[Date Sent]])</f>
        <v>2023</v>
      </c>
      <c r="AH539"/>
    </row>
    <row r="540" spans="1:34" x14ac:dyDescent="0.2">
      <c r="A540" t="s">
        <v>372</v>
      </c>
      <c r="B540" t="s">
        <v>1527</v>
      </c>
      <c r="C540" s="1">
        <v>160.5</v>
      </c>
      <c r="D540" s="5">
        <v>45248</v>
      </c>
      <c r="E540" t="s">
        <v>27</v>
      </c>
      <c r="F540" t="s">
        <v>33</v>
      </c>
      <c r="G540" s="16" t="s">
        <v>1526</v>
      </c>
      <c r="H540" s="1"/>
      <c r="J540"/>
      <c r="AC540" s="5">
        <v>45288</v>
      </c>
      <c r="AD540" t="s">
        <v>14573</v>
      </c>
      <c r="AE540" t="s">
        <v>298</v>
      </c>
      <c r="AF540">
        <f>MONTH(Table1[[#This Row],[Date Sent]])</f>
        <v>12</v>
      </c>
      <c r="AG540">
        <f>YEAR(Table1[[#This Row],[Date Sent]])</f>
        <v>2023</v>
      </c>
      <c r="AH540"/>
    </row>
    <row r="541" spans="1:34" x14ac:dyDescent="0.2">
      <c r="A541" t="s">
        <v>372</v>
      </c>
      <c r="B541" t="s">
        <v>1527</v>
      </c>
      <c r="C541" s="1">
        <v>203.96</v>
      </c>
      <c r="D541" s="5">
        <v>45261</v>
      </c>
      <c r="E541" t="s">
        <v>13</v>
      </c>
      <c r="F541" t="s">
        <v>34</v>
      </c>
      <c r="G541" s="16" t="s">
        <v>1529</v>
      </c>
      <c r="H541" s="1"/>
      <c r="J541"/>
      <c r="AC541" s="5">
        <v>45288</v>
      </c>
      <c r="AD541" t="s">
        <v>14573</v>
      </c>
      <c r="AE541" t="s">
        <v>298</v>
      </c>
      <c r="AF541">
        <f>MONTH(Table1[[#This Row],[Date Sent]])</f>
        <v>12</v>
      </c>
      <c r="AG541">
        <f>YEAR(Table1[[#This Row],[Date Sent]])</f>
        <v>2023</v>
      </c>
      <c r="AH541"/>
    </row>
    <row r="542" spans="1:34" x14ac:dyDescent="0.2">
      <c r="A542" t="s">
        <v>372</v>
      </c>
      <c r="B542" t="s">
        <v>1527</v>
      </c>
      <c r="C542" s="1">
        <v>107</v>
      </c>
      <c r="D542" s="5">
        <v>45264</v>
      </c>
      <c r="E542" t="s">
        <v>20</v>
      </c>
      <c r="F542" t="s">
        <v>33</v>
      </c>
      <c r="G542" s="16" t="s">
        <v>1526</v>
      </c>
      <c r="H542" s="1"/>
      <c r="J542"/>
      <c r="AC542" s="5">
        <v>45288</v>
      </c>
      <c r="AD542" t="s">
        <v>14573</v>
      </c>
      <c r="AE542" t="s">
        <v>298</v>
      </c>
      <c r="AF542">
        <f>MONTH(Table1[[#This Row],[Date Sent]])</f>
        <v>12</v>
      </c>
      <c r="AG542">
        <f>YEAR(Table1[[#This Row],[Date Sent]])</f>
        <v>2023</v>
      </c>
      <c r="AH542"/>
    </row>
    <row r="543" spans="1:34" x14ac:dyDescent="0.2">
      <c r="A543" t="s">
        <v>372</v>
      </c>
      <c r="B543" t="s">
        <v>1527</v>
      </c>
      <c r="C543" s="1">
        <v>188.11</v>
      </c>
      <c r="D543" s="5">
        <v>45265</v>
      </c>
      <c r="E543" t="s">
        <v>20</v>
      </c>
      <c r="F543" t="s">
        <v>33</v>
      </c>
      <c r="G543" s="16" t="s">
        <v>1526</v>
      </c>
      <c r="H543" s="1"/>
      <c r="J543"/>
      <c r="AC543" s="5">
        <v>45288</v>
      </c>
      <c r="AD543" t="s">
        <v>14573</v>
      </c>
      <c r="AE543" t="s">
        <v>298</v>
      </c>
      <c r="AF543">
        <f>MONTH(Table1[[#This Row],[Date Sent]])</f>
        <v>12</v>
      </c>
      <c r="AG543">
        <f>YEAR(Table1[[#This Row],[Date Sent]])</f>
        <v>2023</v>
      </c>
      <c r="AH543"/>
    </row>
    <row r="544" spans="1:34" x14ac:dyDescent="0.2">
      <c r="A544" t="s">
        <v>372</v>
      </c>
      <c r="B544" t="s">
        <v>1527</v>
      </c>
      <c r="C544" s="1">
        <v>25.33</v>
      </c>
      <c r="D544" s="5">
        <v>45266</v>
      </c>
      <c r="E544" t="s">
        <v>15</v>
      </c>
      <c r="F544" t="s">
        <v>18</v>
      </c>
      <c r="G544" s="16" t="s">
        <v>984</v>
      </c>
      <c r="H544" s="1"/>
      <c r="J544"/>
      <c r="AC544" s="5">
        <v>45288</v>
      </c>
      <c r="AD544" t="s">
        <v>14573</v>
      </c>
      <c r="AE544" t="s">
        <v>298</v>
      </c>
      <c r="AF544">
        <f>MONTH(Table1[[#This Row],[Date Sent]])</f>
        <v>12</v>
      </c>
      <c r="AG544">
        <f>YEAR(Table1[[#This Row],[Date Sent]])</f>
        <v>2023</v>
      </c>
      <c r="AH544"/>
    </row>
    <row r="545" spans="1:34" x14ac:dyDescent="0.2">
      <c r="A545" t="s">
        <v>372</v>
      </c>
      <c r="B545" t="s">
        <v>1527</v>
      </c>
      <c r="C545" s="1">
        <v>282.16000000000003</v>
      </c>
      <c r="D545" s="5">
        <v>45268</v>
      </c>
      <c r="E545" t="s">
        <v>27</v>
      </c>
      <c r="F545" t="s">
        <v>33</v>
      </c>
      <c r="G545" s="16" t="s">
        <v>1526</v>
      </c>
      <c r="H545" s="1"/>
      <c r="J545"/>
      <c r="AC545" s="5">
        <v>45288</v>
      </c>
      <c r="AD545" t="s">
        <v>14573</v>
      </c>
      <c r="AE545" t="s">
        <v>298</v>
      </c>
      <c r="AF545">
        <f>MONTH(Table1[[#This Row],[Date Sent]])</f>
        <v>12</v>
      </c>
      <c r="AG545">
        <f>YEAR(Table1[[#This Row],[Date Sent]])</f>
        <v>2023</v>
      </c>
      <c r="AH545"/>
    </row>
    <row r="546" spans="1:34" x14ac:dyDescent="0.2">
      <c r="A546" t="s">
        <v>372</v>
      </c>
      <c r="B546" t="s">
        <v>1527</v>
      </c>
      <c r="C546" s="1">
        <v>290.68</v>
      </c>
      <c r="D546" s="5">
        <v>45272</v>
      </c>
      <c r="E546" t="s">
        <v>27</v>
      </c>
      <c r="F546" t="s">
        <v>33</v>
      </c>
      <c r="G546" s="16" t="s">
        <v>1526</v>
      </c>
      <c r="H546" s="1"/>
      <c r="J546"/>
      <c r="AC546" s="5">
        <v>45288</v>
      </c>
      <c r="AD546" t="s">
        <v>14573</v>
      </c>
      <c r="AE546" t="s">
        <v>298</v>
      </c>
      <c r="AF546">
        <f>MONTH(Table1[[#This Row],[Date Sent]])</f>
        <v>12</v>
      </c>
      <c r="AG546">
        <f>YEAR(Table1[[#This Row],[Date Sent]])</f>
        <v>2023</v>
      </c>
      <c r="AH546"/>
    </row>
    <row r="547" spans="1:34" x14ac:dyDescent="0.2">
      <c r="A547" t="s">
        <v>372</v>
      </c>
      <c r="B547" t="s">
        <v>1527</v>
      </c>
      <c r="C547" s="1">
        <v>11.01</v>
      </c>
      <c r="D547" s="5">
        <v>45274</v>
      </c>
      <c r="E547" t="s">
        <v>15</v>
      </c>
      <c r="F547" t="s">
        <v>18</v>
      </c>
      <c r="G547" s="16" t="s">
        <v>984</v>
      </c>
      <c r="H547" s="1"/>
      <c r="J547"/>
      <c r="AC547" s="5">
        <v>45288</v>
      </c>
      <c r="AD547" t="s">
        <v>14573</v>
      </c>
      <c r="AE547" t="s">
        <v>298</v>
      </c>
      <c r="AF547">
        <f>MONTH(Table1[[#This Row],[Date Sent]])</f>
        <v>12</v>
      </c>
      <c r="AG547">
        <f>YEAR(Table1[[#This Row],[Date Sent]])</f>
        <v>2023</v>
      </c>
      <c r="AH547"/>
    </row>
    <row r="548" spans="1:34" x14ac:dyDescent="0.2">
      <c r="A548" t="s">
        <v>1530</v>
      </c>
      <c r="B548" t="s">
        <v>1531</v>
      </c>
      <c r="C548" s="1">
        <v>23.98</v>
      </c>
      <c r="D548" s="5">
        <v>45283</v>
      </c>
      <c r="E548" t="s">
        <v>9</v>
      </c>
      <c r="F548" t="s">
        <v>14</v>
      </c>
      <c r="G548" s="16" t="s">
        <v>1532</v>
      </c>
      <c r="H548" s="1"/>
      <c r="J548"/>
      <c r="AC548" s="5">
        <v>45302</v>
      </c>
      <c r="AD548" t="s">
        <v>14574</v>
      </c>
      <c r="AE548" t="s">
        <v>73</v>
      </c>
      <c r="AF548">
        <f>MONTH(Table1[[#This Row],[Date Sent]])</f>
        <v>1</v>
      </c>
      <c r="AG548">
        <f>YEAR(Table1[[#This Row],[Date Sent]])</f>
        <v>2024</v>
      </c>
      <c r="AH548"/>
    </row>
    <row r="549" spans="1:34" x14ac:dyDescent="0.2">
      <c r="A549" t="s">
        <v>1530</v>
      </c>
      <c r="B549" t="s">
        <v>1531</v>
      </c>
      <c r="C549" s="1">
        <v>14.42</v>
      </c>
      <c r="D549" s="5">
        <v>45289</v>
      </c>
      <c r="E549" t="s">
        <v>21</v>
      </c>
      <c r="F549" t="s">
        <v>39</v>
      </c>
      <c r="G549" s="16" t="s">
        <v>1533</v>
      </c>
      <c r="H549" s="1"/>
      <c r="J549"/>
      <c r="AC549" s="5">
        <v>45302</v>
      </c>
      <c r="AD549" t="s">
        <v>14574</v>
      </c>
      <c r="AE549" t="s">
        <v>73</v>
      </c>
      <c r="AF549">
        <f>MONTH(Table1[[#This Row],[Date Sent]])</f>
        <v>1</v>
      </c>
      <c r="AG549">
        <f>YEAR(Table1[[#This Row],[Date Sent]])</f>
        <v>2024</v>
      </c>
      <c r="AH549"/>
    </row>
    <row r="550" spans="1:34" x14ac:dyDescent="0.2">
      <c r="A550" t="s">
        <v>1530</v>
      </c>
      <c r="B550" t="s">
        <v>1531</v>
      </c>
      <c r="C550" s="1">
        <v>47.66</v>
      </c>
      <c r="D550" s="5">
        <v>45289</v>
      </c>
      <c r="E550" t="s">
        <v>21</v>
      </c>
      <c r="F550" t="s">
        <v>17</v>
      </c>
      <c r="G550" s="16" t="s">
        <v>1534</v>
      </c>
      <c r="H550" s="1"/>
      <c r="J550"/>
      <c r="AC550" s="5">
        <v>45302</v>
      </c>
      <c r="AD550" t="s">
        <v>14574</v>
      </c>
      <c r="AE550" t="s">
        <v>73</v>
      </c>
      <c r="AF550">
        <f>MONTH(Table1[[#This Row],[Date Sent]])</f>
        <v>1</v>
      </c>
      <c r="AG550">
        <f>YEAR(Table1[[#This Row],[Date Sent]])</f>
        <v>2024</v>
      </c>
      <c r="AH550"/>
    </row>
    <row r="551" spans="1:34" x14ac:dyDescent="0.2">
      <c r="A551" t="s">
        <v>1530</v>
      </c>
      <c r="B551" t="s">
        <v>1531</v>
      </c>
      <c r="C551" s="1">
        <v>157.44999999999999</v>
      </c>
      <c r="D551" s="5">
        <v>45295</v>
      </c>
      <c r="E551" t="s">
        <v>21</v>
      </c>
      <c r="F551" t="s">
        <v>33</v>
      </c>
      <c r="G551" s="16" t="s">
        <v>1166</v>
      </c>
      <c r="H551" s="1"/>
      <c r="J551"/>
      <c r="AC551" s="5">
        <v>45302</v>
      </c>
      <c r="AD551" t="s">
        <v>14574</v>
      </c>
      <c r="AE551" t="s">
        <v>73</v>
      </c>
      <c r="AF551">
        <f>MONTH(Table1[[#This Row],[Date Sent]])</f>
        <v>1</v>
      </c>
      <c r="AG551">
        <f>YEAR(Table1[[#This Row],[Date Sent]])</f>
        <v>2024</v>
      </c>
      <c r="AH551"/>
    </row>
    <row r="552" spans="1:34" x14ac:dyDescent="0.2">
      <c r="A552" t="s">
        <v>1530</v>
      </c>
      <c r="B552" t="s">
        <v>1535</v>
      </c>
      <c r="C552" s="1">
        <v>125.6</v>
      </c>
      <c r="D552" s="5">
        <v>45300</v>
      </c>
      <c r="E552" t="s">
        <v>21</v>
      </c>
      <c r="F552" t="s">
        <v>33</v>
      </c>
      <c r="G552" s="16" t="s">
        <v>923</v>
      </c>
      <c r="H552" s="1"/>
      <c r="J552"/>
      <c r="AC552" s="5">
        <v>45317</v>
      </c>
      <c r="AD552" t="s">
        <v>14574</v>
      </c>
      <c r="AE552" t="s">
        <v>73</v>
      </c>
      <c r="AF552">
        <f>MONTH(Table1[[#This Row],[Date Sent]])</f>
        <v>1</v>
      </c>
      <c r="AG552">
        <f>YEAR(Table1[[#This Row],[Date Sent]])</f>
        <v>2024</v>
      </c>
      <c r="AH552"/>
    </row>
    <row r="553" spans="1:34" x14ac:dyDescent="0.2">
      <c r="A553" t="s">
        <v>1530</v>
      </c>
      <c r="B553" t="s">
        <v>1535</v>
      </c>
      <c r="C553" s="1">
        <v>23.49</v>
      </c>
      <c r="D553" s="5">
        <v>45305</v>
      </c>
      <c r="E553" t="s">
        <v>21</v>
      </c>
      <c r="F553" t="s">
        <v>15</v>
      </c>
      <c r="G553" s="16" t="s">
        <v>1536</v>
      </c>
      <c r="H553" s="1"/>
      <c r="J553"/>
      <c r="AC553" s="5">
        <v>45317</v>
      </c>
      <c r="AD553" t="s">
        <v>14574</v>
      </c>
      <c r="AE553" t="s">
        <v>73</v>
      </c>
      <c r="AF553">
        <f>MONTH(Table1[[#This Row],[Date Sent]])</f>
        <v>1</v>
      </c>
      <c r="AG553">
        <f>YEAR(Table1[[#This Row],[Date Sent]])</f>
        <v>2024</v>
      </c>
      <c r="AH553"/>
    </row>
    <row r="554" spans="1:34" x14ac:dyDescent="0.2">
      <c r="A554" t="s">
        <v>1530</v>
      </c>
      <c r="B554" t="s">
        <v>1535</v>
      </c>
      <c r="C554" s="1">
        <v>214.85</v>
      </c>
      <c r="D554" s="5">
        <v>45306</v>
      </c>
      <c r="E554" t="s">
        <v>21</v>
      </c>
      <c r="F554" t="s">
        <v>33</v>
      </c>
      <c r="G554" s="16" t="s">
        <v>1537</v>
      </c>
      <c r="H554" s="1"/>
      <c r="J554"/>
      <c r="AC554" s="5">
        <v>45317</v>
      </c>
      <c r="AD554" t="s">
        <v>14574</v>
      </c>
      <c r="AE554" t="s">
        <v>73</v>
      </c>
      <c r="AF554">
        <f>MONTH(Table1[[#This Row],[Date Sent]])</f>
        <v>1</v>
      </c>
      <c r="AG554">
        <f>YEAR(Table1[[#This Row],[Date Sent]])</f>
        <v>2024</v>
      </c>
      <c r="AH554"/>
    </row>
    <row r="555" spans="1:34" x14ac:dyDescent="0.2">
      <c r="A555" t="s">
        <v>1530</v>
      </c>
      <c r="B555" t="s">
        <v>1535</v>
      </c>
      <c r="C555" s="1">
        <v>19.920000000000002</v>
      </c>
      <c r="D555" s="5">
        <v>45308</v>
      </c>
      <c r="E555" t="s">
        <v>21</v>
      </c>
      <c r="F555" t="s">
        <v>15</v>
      </c>
      <c r="G555" s="16" t="s">
        <v>1538</v>
      </c>
      <c r="H555" s="1"/>
      <c r="J555"/>
      <c r="AC555" s="5">
        <v>45317</v>
      </c>
      <c r="AD555" t="s">
        <v>14574</v>
      </c>
      <c r="AE555" t="s">
        <v>73</v>
      </c>
      <c r="AF555">
        <f>MONTH(Table1[[#This Row],[Date Sent]])</f>
        <v>1</v>
      </c>
      <c r="AG555">
        <f>YEAR(Table1[[#This Row],[Date Sent]])</f>
        <v>2024</v>
      </c>
      <c r="AH555"/>
    </row>
    <row r="556" spans="1:34" x14ac:dyDescent="0.2">
      <c r="A556" t="s">
        <v>1539</v>
      </c>
      <c r="B556" t="s">
        <v>1540</v>
      </c>
      <c r="C556" s="1">
        <v>3.97</v>
      </c>
      <c r="D556" s="5">
        <v>45293</v>
      </c>
      <c r="E556" t="s">
        <v>13</v>
      </c>
      <c r="F556" t="s">
        <v>39</v>
      </c>
      <c r="G556" s="16" t="s">
        <v>1541</v>
      </c>
      <c r="H556" s="1"/>
      <c r="J556"/>
      <c r="AC556" s="5">
        <v>45303</v>
      </c>
      <c r="AD556" t="s">
        <v>13695</v>
      </c>
      <c r="AE556" t="s">
        <v>298</v>
      </c>
      <c r="AF556">
        <f>MONTH(Table1[[#This Row],[Date Sent]])</f>
        <v>1</v>
      </c>
      <c r="AG556">
        <f>YEAR(Table1[[#This Row],[Date Sent]])</f>
        <v>2024</v>
      </c>
      <c r="AH556"/>
    </row>
    <row r="557" spans="1:34" x14ac:dyDescent="0.2">
      <c r="A557" t="s">
        <v>1539</v>
      </c>
      <c r="B557" t="s">
        <v>1542</v>
      </c>
      <c r="C557" s="1">
        <v>155.04</v>
      </c>
      <c r="D557" s="5">
        <v>45312</v>
      </c>
      <c r="E557" t="s">
        <v>21</v>
      </c>
      <c r="F557" t="s">
        <v>33</v>
      </c>
      <c r="G557" s="16" t="s">
        <v>1543</v>
      </c>
      <c r="H557" s="1"/>
      <c r="J557"/>
      <c r="AC557" s="5">
        <v>45323</v>
      </c>
      <c r="AD557" t="s">
        <v>13695</v>
      </c>
      <c r="AE557" t="s">
        <v>298</v>
      </c>
      <c r="AF557">
        <f>MONTH(Table1[[#This Row],[Date Sent]])</f>
        <v>2</v>
      </c>
      <c r="AG557">
        <f>YEAR(Table1[[#This Row],[Date Sent]])</f>
        <v>2024</v>
      </c>
      <c r="AH557"/>
    </row>
    <row r="558" spans="1:34" x14ac:dyDescent="0.2">
      <c r="A558" t="s">
        <v>1539</v>
      </c>
      <c r="B558" t="s">
        <v>1542</v>
      </c>
      <c r="C558" s="17">
        <v>51.81</v>
      </c>
      <c r="D558" s="4">
        <v>45308</v>
      </c>
      <c r="E558" s="3" t="s">
        <v>21</v>
      </c>
      <c r="F558" s="3" t="s">
        <v>33</v>
      </c>
      <c r="G558" s="3" t="s">
        <v>1544</v>
      </c>
      <c r="H558" s="1"/>
      <c r="J558"/>
      <c r="AC558" s="5">
        <v>45323</v>
      </c>
      <c r="AD558" t="s">
        <v>13695</v>
      </c>
      <c r="AE558" t="s">
        <v>298</v>
      </c>
      <c r="AF558">
        <f>MONTH(Table1[[#This Row],[Date Sent]])</f>
        <v>2</v>
      </c>
      <c r="AG558">
        <f>YEAR(Table1[[#This Row],[Date Sent]])</f>
        <v>2024</v>
      </c>
      <c r="AH558"/>
    </row>
    <row r="559" spans="1:34" x14ac:dyDescent="0.2">
      <c r="A559" t="s">
        <v>1539</v>
      </c>
      <c r="B559" t="s">
        <v>1542</v>
      </c>
      <c r="C559" s="17">
        <v>10.68</v>
      </c>
      <c r="D559" s="4">
        <v>45308</v>
      </c>
      <c r="E559" s="3" t="s">
        <v>21</v>
      </c>
      <c r="F559" s="3" t="s">
        <v>33</v>
      </c>
      <c r="G559" s="3" t="s">
        <v>1202</v>
      </c>
      <c r="H559" s="1"/>
      <c r="J559"/>
      <c r="AC559" s="5">
        <v>45323</v>
      </c>
      <c r="AD559" t="s">
        <v>13695</v>
      </c>
      <c r="AE559" t="s">
        <v>298</v>
      </c>
      <c r="AF559">
        <f>MONTH(Table1[[#This Row],[Date Sent]])</f>
        <v>2</v>
      </c>
      <c r="AG559">
        <f>YEAR(Table1[[#This Row],[Date Sent]])</f>
        <v>2024</v>
      </c>
      <c r="AH559"/>
    </row>
    <row r="560" spans="1:34" x14ac:dyDescent="0.2">
      <c r="A560" t="s">
        <v>1539</v>
      </c>
      <c r="B560" t="s">
        <v>1542</v>
      </c>
      <c r="C560" s="17">
        <v>822.46</v>
      </c>
      <c r="D560" s="4">
        <v>45310</v>
      </c>
      <c r="E560" s="3" t="s">
        <v>17</v>
      </c>
      <c r="F560" s="3" t="s">
        <v>25</v>
      </c>
      <c r="G560" s="3" t="s">
        <v>1545</v>
      </c>
      <c r="H560" s="1"/>
      <c r="J560"/>
      <c r="AC560" s="5">
        <v>45323</v>
      </c>
      <c r="AD560" t="s">
        <v>13695</v>
      </c>
      <c r="AE560" t="s">
        <v>298</v>
      </c>
      <c r="AF560">
        <f>MONTH(Table1[[#This Row],[Date Sent]])</f>
        <v>2</v>
      </c>
      <c r="AG560">
        <f>YEAR(Table1[[#This Row],[Date Sent]])</f>
        <v>2024</v>
      </c>
      <c r="AH560"/>
    </row>
    <row r="561" spans="1:34" x14ac:dyDescent="0.2">
      <c r="A561" t="s">
        <v>1539</v>
      </c>
      <c r="B561" t="s">
        <v>1542</v>
      </c>
      <c r="C561" s="1">
        <v>32.380000000000003</v>
      </c>
      <c r="D561" s="5">
        <v>45288</v>
      </c>
      <c r="E561" t="s">
        <v>21</v>
      </c>
      <c r="F561" t="s">
        <v>33</v>
      </c>
      <c r="G561" s="16" t="s">
        <v>1033</v>
      </c>
      <c r="H561" s="1"/>
      <c r="J561"/>
      <c r="AC561" s="5">
        <v>45323</v>
      </c>
      <c r="AD561" t="s">
        <v>13695</v>
      </c>
      <c r="AE561" t="s">
        <v>298</v>
      </c>
      <c r="AF561">
        <f>MONTH(Table1[[#This Row],[Date Sent]])</f>
        <v>2</v>
      </c>
      <c r="AG561">
        <f>YEAR(Table1[[#This Row],[Date Sent]])</f>
        <v>2024</v>
      </c>
      <c r="AH561"/>
    </row>
    <row r="562" spans="1:34" x14ac:dyDescent="0.2">
      <c r="A562" t="s">
        <v>1539</v>
      </c>
      <c r="B562" t="s">
        <v>1542</v>
      </c>
      <c r="C562" s="17">
        <v>42.72</v>
      </c>
      <c r="D562" s="4">
        <v>45295</v>
      </c>
      <c r="E562" s="3" t="s">
        <v>17</v>
      </c>
      <c r="F562" s="3" t="s">
        <v>39</v>
      </c>
      <c r="G562" s="3" t="s">
        <v>1546</v>
      </c>
      <c r="H562" s="1"/>
      <c r="J562"/>
      <c r="AC562" s="5">
        <v>45323</v>
      </c>
      <c r="AD562" t="s">
        <v>13695</v>
      </c>
      <c r="AE562" t="s">
        <v>298</v>
      </c>
      <c r="AF562">
        <f>MONTH(Table1[[#This Row],[Date Sent]])</f>
        <v>2</v>
      </c>
      <c r="AG562">
        <f>YEAR(Table1[[#This Row],[Date Sent]])</f>
        <v>2024</v>
      </c>
      <c r="AH562"/>
    </row>
    <row r="563" spans="1:34" x14ac:dyDescent="0.2">
      <c r="A563" t="s">
        <v>1539</v>
      </c>
      <c r="B563" t="s">
        <v>1542</v>
      </c>
      <c r="C563" s="17">
        <v>12.13</v>
      </c>
      <c r="D563" s="4">
        <v>45296</v>
      </c>
      <c r="E563" s="3" t="s">
        <v>17</v>
      </c>
      <c r="F563" s="3" t="s">
        <v>39</v>
      </c>
      <c r="G563" s="3" t="s">
        <v>1547</v>
      </c>
      <c r="H563" s="1"/>
      <c r="J563"/>
      <c r="AC563" s="5">
        <v>45323</v>
      </c>
      <c r="AD563" t="s">
        <v>13695</v>
      </c>
      <c r="AE563" t="s">
        <v>298</v>
      </c>
      <c r="AF563">
        <f>MONTH(Table1[[#This Row],[Date Sent]])</f>
        <v>2</v>
      </c>
      <c r="AG563">
        <f>YEAR(Table1[[#This Row],[Date Sent]])</f>
        <v>2024</v>
      </c>
      <c r="AH563"/>
    </row>
    <row r="564" spans="1:34" x14ac:dyDescent="0.2">
      <c r="A564" t="s">
        <v>1539</v>
      </c>
      <c r="B564" t="s">
        <v>1542</v>
      </c>
      <c r="C564" s="17">
        <v>75.58</v>
      </c>
      <c r="D564" s="4">
        <v>45296</v>
      </c>
      <c r="E564" s="3" t="s">
        <v>20</v>
      </c>
      <c r="F564" s="3" t="s">
        <v>39</v>
      </c>
      <c r="G564" s="3" t="s">
        <v>1548</v>
      </c>
      <c r="H564" s="1"/>
      <c r="J564"/>
      <c r="AC564" s="5">
        <v>45323</v>
      </c>
      <c r="AD564" t="s">
        <v>13695</v>
      </c>
      <c r="AE564" t="s">
        <v>298</v>
      </c>
      <c r="AF564">
        <f>MONTH(Table1[[#This Row],[Date Sent]])</f>
        <v>2</v>
      </c>
      <c r="AG564">
        <f>YEAR(Table1[[#This Row],[Date Sent]])</f>
        <v>2024</v>
      </c>
      <c r="AH564"/>
    </row>
    <row r="565" spans="1:34" x14ac:dyDescent="0.2">
      <c r="A565" t="s">
        <v>1539</v>
      </c>
      <c r="B565" t="s">
        <v>1542</v>
      </c>
      <c r="C565" s="17">
        <v>211.98</v>
      </c>
      <c r="D565" s="4">
        <v>45297</v>
      </c>
      <c r="E565" s="3" t="s">
        <v>21</v>
      </c>
      <c r="F565" s="3" t="s">
        <v>33</v>
      </c>
      <c r="G565" s="3" t="s">
        <v>1549</v>
      </c>
      <c r="H565" s="1"/>
      <c r="J565"/>
      <c r="AC565" s="5">
        <v>45323</v>
      </c>
      <c r="AD565" t="s">
        <v>13695</v>
      </c>
      <c r="AE565" t="s">
        <v>298</v>
      </c>
      <c r="AF565">
        <f>MONTH(Table1[[#This Row],[Date Sent]])</f>
        <v>2</v>
      </c>
      <c r="AG565">
        <f>YEAR(Table1[[#This Row],[Date Sent]])</f>
        <v>2024</v>
      </c>
      <c r="AH565"/>
    </row>
    <row r="566" spans="1:34" x14ac:dyDescent="0.2">
      <c r="A566" t="s">
        <v>1539</v>
      </c>
      <c r="B566" t="s">
        <v>1542</v>
      </c>
      <c r="C566" s="17">
        <v>57.55</v>
      </c>
      <c r="D566" s="4">
        <v>45299</v>
      </c>
      <c r="E566" s="3" t="s">
        <v>21</v>
      </c>
      <c r="F566" s="3" t="s">
        <v>918</v>
      </c>
      <c r="G566" s="16" t="str">
        <f>_xlfn.CONCAT(Table1[[#This Row],[Notes 1]],",",Table1[[#This Row],[Notes 2]],",",Table1[[#This Row],[Notes 3]])</f>
        <v>water,screws,tool pouch, hammer</v>
      </c>
      <c r="H566" s="1">
        <v>16.14</v>
      </c>
      <c r="I566" t="s">
        <v>18</v>
      </c>
      <c r="J566" s="3" t="s">
        <v>978</v>
      </c>
      <c r="K566" s="1">
        <v>5.38</v>
      </c>
      <c r="L566" t="s">
        <v>39</v>
      </c>
      <c r="M566" t="s">
        <v>1550</v>
      </c>
      <c r="N566" s="1">
        <f>57.55-5.38-16.14</f>
        <v>36.029999999999994</v>
      </c>
      <c r="O566" t="s">
        <v>17</v>
      </c>
      <c r="P566" t="s">
        <v>1551</v>
      </c>
      <c r="AC566" s="5">
        <v>45323</v>
      </c>
      <c r="AD566" t="s">
        <v>13695</v>
      </c>
      <c r="AE566" t="s">
        <v>298</v>
      </c>
      <c r="AF566">
        <f>MONTH(Table1[[#This Row],[Date Sent]])</f>
        <v>2</v>
      </c>
      <c r="AG566">
        <f>YEAR(Table1[[#This Row],[Date Sent]])</f>
        <v>2024</v>
      </c>
      <c r="AH566"/>
    </row>
    <row r="567" spans="1:34" x14ac:dyDescent="0.2">
      <c r="A567" t="s">
        <v>1539</v>
      </c>
      <c r="B567" t="s">
        <v>1542</v>
      </c>
      <c r="C567" s="17">
        <v>41.55</v>
      </c>
      <c r="D567" s="4">
        <v>45300</v>
      </c>
      <c r="E567" s="3" t="s">
        <v>18</v>
      </c>
      <c r="F567" s="3" t="s">
        <v>6</v>
      </c>
      <c r="G567" s="3" t="s">
        <v>1552</v>
      </c>
      <c r="H567" s="1"/>
      <c r="J567"/>
      <c r="AC567" s="5">
        <v>45323</v>
      </c>
      <c r="AD567" t="s">
        <v>13695</v>
      </c>
      <c r="AE567" t="s">
        <v>298</v>
      </c>
      <c r="AF567">
        <f>MONTH(Table1[[#This Row],[Date Sent]])</f>
        <v>2</v>
      </c>
      <c r="AG567">
        <f>YEAR(Table1[[#This Row],[Date Sent]])</f>
        <v>2024</v>
      </c>
      <c r="AH567"/>
    </row>
    <row r="568" spans="1:34" x14ac:dyDescent="0.2">
      <c r="A568" t="s">
        <v>1539</v>
      </c>
      <c r="B568" t="s">
        <v>1542</v>
      </c>
      <c r="C568" s="17">
        <v>54.73</v>
      </c>
      <c r="D568" s="4">
        <v>45302</v>
      </c>
      <c r="E568" s="3" t="s">
        <v>21</v>
      </c>
      <c r="F568" s="3" t="s">
        <v>33</v>
      </c>
      <c r="G568" s="3" t="s">
        <v>1553</v>
      </c>
      <c r="H568" s="1"/>
      <c r="J568"/>
      <c r="AC568" s="5">
        <v>45323</v>
      </c>
      <c r="AD568" t="s">
        <v>13695</v>
      </c>
      <c r="AE568" t="s">
        <v>298</v>
      </c>
      <c r="AF568">
        <f>MONTH(Table1[[#This Row],[Date Sent]])</f>
        <v>2</v>
      </c>
      <c r="AG568">
        <f>YEAR(Table1[[#This Row],[Date Sent]])</f>
        <v>2024</v>
      </c>
      <c r="AH568"/>
    </row>
    <row r="569" spans="1:34" x14ac:dyDescent="0.2">
      <c r="A569" t="s">
        <v>1539</v>
      </c>
      <c r="B569" t="s">
        <v>1542</v>
      </c>
      <c r="C569" s="17">
        <v>27.05</v>
      </c>
      <c r="D569" s="4">
        <v>45303</v>
      </c>
      <c r="E569" s="3" t="s">
        <v>21</v>
      </c>
      <c r="F569" s="3" t="s">
        <v>18</v>
      </c>
      <c r="G569" s="3" t="s">
        <v>978</v>
      </c>
      <c r="H569" s="1"/>
      <c r="J569"/>
      <c r="AC569" s="5">
        <v>45323</v>
      </c>
      <c r="AD569" t="s">
        <v>13695</v>
      </c>
      <c r="AE569" t="s">
        <v>298</v>
      </c>
      <c r="AF569">
        <f>MONTH(Table1[[#This Row],[Date Sent]])</f>
        <v>2</v>
      </c>
      <c r="AG569">
        <f>YEAR(Table1[[#This Row],[Date Sent]])</f>
        <v>2024</v>
      </c>
      <c r="AH569"/>
    </row>
    <row r="570" spans="1:34" x14ac:dyDescent="0.2">
      <c r="A570" t="s">
        <v>174</v>
      </c>
      <c r="B570" t="s">
        <v>1554</v>
      </c>
      <c r="C570" s="1">
        <v>24</v>
      </c>
      <c r="D570" s="5">
        <v>45274</v>
      </c>
      <c r="E570" t="s">
        <v>7</v>
      </c>
      <c r="F570" t="s">
        <v>5</v>
      </c>
      <c r="G570" s="16" t="s">
        <v>1555</v>
      </c>
      <c r="H570" s="1"/>
      <c r="J570"/>
      <c r="AC570" s="5">
        <v>45317</v>
      </c>
      <c r="AD570" t="s">
        <v>14575</v>
      </c>
      <c r="AE570" t="s">
        <v>313</v>
      </c>
      <c r="AF570">
        <f>MONTH(Table1[[#This Row],[Date Sent]])</f>
        <v>1</v>
      </c>
      <c r="AG570">
        <f>YEAR(Table1[[#This Row],[Date Sent]])</f>
        <v>2024</v>
      </c>
      <c r="AH570"/>
    </row>
    <row r="571" spans="1:34" x14ac:dyDescent="0.2">
      <c r="A571" t="s">
        <v>174</v>
      </c>
      <c r="B571" t="s">
        <v>1554</v>
      </c>
      <c r="C571" s="1">
        <v>51.58</v>
      </c>
      <c r="D571" s="5">
        <v>45276</v>
      </c>
      <c r="E571" t="s">
        <v>9</v>
      </c>
      <c r="F571" t="s">
        <v>14</v>
      </c>
      <c r="G571" s="16" t="s">
        <v>1185</v>
      </c>
      <c r="H571" s="1"/>
      <c r="J571"/>
      <c r="AC571" s="5">
        <v>45317</v>
      </c>
      <c r="AD571" t="s">
        <v>14575</v>
      </c>
      <c r="AE571" t="s">
        <v>313</v>
      </c>
      <c r="AF571">
        <f>MONTH(Table1[[#This Row],[Date Sent]])</f>
        <v>1</v>
      </c>
      <c r="AG571">
        <f>YEAR(Table1[[#This Row],[Date Sent]])</f>
        <v>2024</v>
      </c>
      <c r="AH571"/>
    </row>
    <row r="572" spans="1:34" x14ac:dyDescent="0.2">
      <c r="A572" t="s">
        <v>174</v>
      </c>
      <c r="B572" t="s">
        <v>1554</v>
      </c>
      <c r="C572" s="1">
        <v>49.11</v>
      </c>
      <c r="D572" s="5">
        <v>45276</v>
      </c>
      <c r="E572" t="s">
        <v>9</v>
      </c>
      <c r="F572" t="s">
        <v>14</v>
      </c>
      <c r="G572" s="16" t="s">
        <v>1185</v>
      </c>
      <c r="H572" s="1"/>
      <c r="J572"/>
      <c r="AC572" s="5">
        <v>45317</v>
      </c>
      <c r="AD572" t="s">
        <v>14575</v>
      </c>
      <c r="AE572" t="s">
        <v>313</v>
      </c>
      <c r="AF572">
        <f>MONTH(Table1[[#This Row],[Date Sent]])</f>
        <v>1</v>
      </c>
      <c r="AG572">
        <f>YEAR(Table1[[#This Row],[Date Sent]])</f>
        <v>2024</v>
      </c>
      <c r="AH572"/>
    </row>
    <row r="573" spans="1:34" x14ac:dyDescent="0.2">
      <c r="A573" t="s">
        <v>174</v>
      </c>
      <c r="B573" t="s">
        <v>1554</v>
      </c>
      <c r="C573" s="1">
        <v>72.08</v>
      </c>
      <c r="D573" s="5">
        <v>45281</v>
      </c>
      <c r="E573" t="s">
        <v>9</v>
      </c>
      <c r="F573" t="s">
        <v>14</v>
      </c>
      <c r="G573" s="16" t="s">
        <v>1185</v>
      </c>
      <c r="H573" s="1"/>
      <c r="J573"/>
      <c r="AC573" s="5">
        <v>45317</v>
      </c>
      <c r="AD573" t="s">
        <v>14575</v>
      </c>
      <c r="AE573" t="s">
        <v>313</v>
      </c>
      <c r="AF573">
        <f>MONTH(Table1[[#This Row],[Date Sent]])</f>
        <v>1</v>
      </c>
      <c r="AG573">
        <f>YEAR(Table1[[#This Row],[Date Sent]])</f>
        <v>2024</v>
      </c>
      <c r="AH573"/>
    </row>
    <row r="574" spans="1:34" x14ac:dyDescent="0.2">
      <c r="A574" t="s">
        <v>174</v>
      </c>
      <c r="B574" t="s">
        <v>1554</v>
      </c>
      <c r="C574" s="1">
        <v>25</v>
      </c>
      <c r="D574" s="5">
        <v>45282</v>
      </c>
      <c r="E574" t="s">
        <v>7</v>
      </c>
      <c r="F574" t="s">
        <v>5</v>
      </c>
      <c r="G574" s="16" t="s">
        <v>1556</v>
      </c>
      <c r="H574" s="1"/>
      <c r="J574"/>
      <c r="AC574" s="5">
        <v>45317</v>
      </c>
      <c r="AD574" t="s">
        <v>14575</v>
      </c>
      <c r="AE574" t="s">
        <v>313</v>
      </c>
      <c r="AF574">
        <f>MONTH(Table1[[#This Row],[Date Sent]])</f>
        <v>1</v>
      </c>
      <c r="AG574">
        <f>YEAR(Table1[[#This Row],[Date Sent]])</f>
        <v>2024</v>
      </c>
      <c r="AH574"/>
    </row>
    <row r="575" spans="1:34" x14ac:dyDescent="0.2">
      <c r="A575" t="s">
        <v>174</v>
      </c>
      <c r="B575" t="s">
        <v>1554</v>
      </c>
      <c r="C575" s="1">
        <v>133.63</v>
      </c>
      <c r="D575" s="5">
        <v>45287</v>
      </c>
      <c r="E575" t="s">
        <v>7</v>
      </c>
      <c r="F575" t="s">
        <v>6</v>
      </c>
      <c r="G575" s="16" t="s">
        <v>1557</v>
      </c>
      <c r="H575" s="1"/>
      <c r="J575"/>
      <c r="AC575" s="5">
        <v>45317</v>
      </c>
      <c r="AD575" t="s">
        <v>14575</v>
      </c>
      <c r="AE575" t="s">
        <v>313</v>
      </c>
      <c r="AF575">
        <f>MONTH(Table1[[#This Row],[Date Sent]])</f>
        <v>1</v>
      </c>
      <c r="AG575">
        <f>YEAR(Table1[[#This Row],[Date Sent]])</f>
        <v>2024</v>
      </c>
      <c r="AH575"/>
    </row>
    <row r="576" spans="1:34" x14ac:dyDescent="0.2">
      <c r="A576" t="s">
        <v>174</v>
      </c>
      <c r="B576" t="s">
        <v>1554</v>
      </c>
      <c r="C576" s="1">
        <v>68.72</v>
      </c>
      <c r="D576" s="5">
        <v>45287</v>
      </c>
      <c r="E576" t="s">
        <v>7</v>
      </c>
      <c r="F576" t="s">
        <v>6</v>
      </c>
      <c r="G576" s="16" t="s">
        <v>1558</v>
      </c>
      <c r="H576" s="1"/>
      <c r="J576"/>
      <c r="AC576" s="5">
        <v>45317</v>
      </c>
      <c r="AD576" t="s">
        <v>14575</v>
      </c>
      <c r="AE576" t="s">
        <v>313</v>
      </c>
      <c r="AF576">
        <f>MONTH(Table1[[#This Row],[Date Sent]])</f>
        <v>1</v>
      </c>
      <c r="AG576">
        <f>YEAR(Table1[[#This Row],[Date Sent]])</f>
        <v>2024</v>
      </c>
      <c r="AH576"/>
    </row>
    <row r="577" spans="1:34" x14ac:dyDescent="0.2">
      <c r="A577" t="s">
        <v>174</v>
      </c>
      <c r="B577" t="s">
        <v>1554</v>
      </c>
      <c r="C577" s="1">
        <v>604.52</v>
      </c>
      <c r="D577" s="5">
        <v>45288</v>
      </c>
      <c r="E577" t="s">
        <v>53</v>
      </c>
      <c r="F577" t="s">
        <v>918</v>
      </c>
      <c r="G577" s="16" t="str">
        <f>_xlfn.CONCAT(Table1[[#This Row],[Notes 1]],",",Table1[[#This Row],[Notes 2]],",",Table1[[#This Row],[Notes 3]])</f>
        <v>rotary hammer, PVC cutter, hex set, cutoff disc, wedge,nuts &amp; lock washers, rebar, bolts,</v>
      </c>
      <c r="H577" s="1">
        <v>464.36</v>
      </c>
      <c r="I577" t="s">
        <v>17</v>
      </c>
      <c r="J577" t="s">
        <v>1559</v>
      </c>
      <c r="K577" s="1">
        <v>140.16</v>
      </c>
      <c r="L577" t="s">
        <v>39</v>
      </c>
      <c r="M577" t="s">
        <v>1560</v>
      </c>
      <c r="AC577" s="5">
        <v>45317</v>
      </c>
      <c r="AD577" t="s">
        <v>14575</v>
      </c>
      <c r="AE577" t="s">
        <v>313</v>
      </c>
      <c r="AF577">
        <f>MONTH(Table1[[#This Row],[Date Sent]])</f>
        <v>1</v>
      </c>
      <c r="AG577">
        <f>YEAR(Table1[[#This Row],[Date Sent]])</f>
        <v>2024</v>
      </c>
      <c r="AH577"/>
    </row>
    <row r="578" spans="1:34" x14ac:dyDescent="0.2">
      <c r="A578" t="s">
        <v>174</v>
      </c>
      <c r="B578" t="s">
        <v>1554</v>
      </c>
      <c r="C578" s="1">
        <v>98.53</v>
      </c>
      <c r="D578" s="5">
        <v>45288</v>
      </c>
      <c r="E578" t="s">
        <v>7</v>
      </c>
      <c r="F578" t="s">
        <v>6</v>
      </c>
      <c r="G578" s="16" t="s">
        <v>1558</v>
      </c>
      <c r="H578" s="1"/>
      <c r="J578"/>
      <c r="AC578" s="5">
        <v>45317</v>
      </c>
      <c r="AD578" t="s">
        <v>14575</v>
      </c>
      <c r="AE578" t="s">
        <v>313</v>
      </c>
      <c r="AF578">
        <f>MONTH(Table1[[#This Row],[Date Sent]])</f>
        <v>1</v>
      </c>
      <c r="AG578">
        <f>YEAR(Table1[[#This Row],[Date Sent]])</f>
        <v>2024</v>
      </c>
      <c r="AH578"/>
    </row>
    <row r="579" spans="1:34" x14ac:dyDescent="0.2">
      <c r="A579" t="s">
        <v>174</v>
      </c>
      <c r="B579" t="s">
        <v>1554</v>
      </c>
      <c r="C579" s="1">
        <v>171.68</v>
      </c>
      <c r="D579" s="5">
        <v>45289</v>
      </c>
      <c r="E579" t="s">
        <v>7</v>
      </c>
      <c r="F579" t="s">
        <v>6</v>
      </c>
      <c r="G579" s="16" t="s">
        <v>1561</v>
      </c>
      <c r="H579" s="1"/>
      <c r="J579"/>
      <c r="AC579" s="5">
        <v>45317</v>
      </c>
      <c r="AD579" t="s">
        <v>14575</v>
      </c>
      <c r="AE579" t="s">
        <v>313</v>
      </c>
      <c r="AF579">
        <f>MONTH(Table1[[#This Row],[Date Sent]])</f>
        <v>1</v>
      </c>
      <c r="AG579">
        <f>YEAR(Table1[[#This Row],[Date Sent]])</f>
        <v>2024</v>
      </c>
      <c r="AH579"/>
    </row>
    <row r="580" spans="1:34" x14ac:dyDescent="0.2">
      <c r="A580" t="s">
        <v>174</v>
      </c>
      <c r="B580" t="s">
        <v>1554</v>
      </c>
      <c r="C580" s="1">
        <v>49.11</v>
      </c>
      <c r="D580" s="5">
        <v>45291</v>
      </c>
      <c r="E580" t="s">
        <v>9</v>
      </c>
      <c r="F580" t="s">
        <v>14</v>
      </c>
      <c r="G580" s="16" t="s">
        <v>1185</v>
      </c>
      <c r="H580" s="1"/>
      <c r="J580"/>
      <c r="AC580" s="5">
        <v>45317</v>
      </c>
      <c r="AD580" t="s">
        <v>14575</v>
      </c>
      <c r="AE580" t="s">
        <v>313</v>
      </c>
      <c r="AF580">
        <f>MONTH(Table1[[#This Row],[Date Sent]])</f>
        <v>1</v>
      </c>
      <c r="AG580">
        <f>YEAR(Table1[[#This Row],[Date Sent]])</f>
        <v>2024</v>
      </c>
      <c r="AH580"/>
    </row>
    <row r="581" spans="1:34" x14ac:dyDescent="0.2">
      <c r="A581" t="s">
        <v>174</v>
      </c>
      <c r="B581" t="s">
        <v>1554</v>
      </c>
      <c r="C581" s="1">
        <v>51.58</v>
      </c>
      <c r="D581" s="5">
        <v>45291</v>
      </c>
      <c r="E581" t="s">
        <v>9</v>
      </c>
      <c r="F581" t="s">
        <v>14</v>
      </c>
      <c r="G581" s="16" t="s">
        <v>1185</v>
      </c>
      <c r="H581" s="1"/>
      <c r="J581"/>
      <c r="AC581" s="5">
        <v>45317</v>
      </c>
      <c r="AD581" t="s">
        <v>14575</v>
      </c>
      <c r="AE581" t="s">
        <v>313</v>
      </c>
      <c r="AF581">
        <f>MONTH(Table1[[#This Row],[Date Sent]])</f>
        <v>1</v>
      </c>
      <c r="AG581">
        <f>YEAR(Table1[[#This Row],[Date Sent]])</f>
        <v>2024</v>
      </c>
      <c r="AH581"/>
    </row>
    <row r="582" spans="1:34" x14ac:dyDescent="0.2">
      <c r="A582" t="s">
        <v>174</v>
      </c>
      <c r="B582" t="s">
        <v>1554</v>
      </c>
      <c r="C582" s="1">
        <v>144.33000000000001</v>
      </c>
      <c r="D582" s="5">
        <v>45293</v>
      </c>
      <c r="E582" t="s">
        <v>21</v>
      </c>
      <c r="F582" t="s">
        <v>39</v>
      </c>
      <c r="G582" s="16" t="s">
        <v>1562</v>
      </c>
      <c r="H582" s="1"/>
      <c r="J582"/>
      <c r="AC582" s="5">
        <v>45317</v>
      </c>
      <c r="AD582" t="s">
        <v>14575</v>
      </c>
      <c r="AE582" t="s">
        <v>313</v>
      </c>
      <c r="AF582">
        <f>MONTH(Table1[[#This Row],[Date Sent]])</f>
        <v>1</v>
      </c>
      <c r="AG582">
        <f>YEAR(Table1[[#This Row],[Date Sent]])</f>
        <v>2024</v>
      </c>
      <c r="AH582"/>
    </row>
    <row r="583" spans="1:34" x14ac:dyDescent="0.2">
      <c r="A583" t="s">
        <v>174</v>
      </c>
      <c r="B583" t="s">
        <v>1554</v>
      </c>
      <c r="C583" s="1">
        <v>13.43</v>
      </c>
      <c r="D583" s="5">
        <v>45294</v>
      </c>
      <c r="E583" t="s">
        <v>25</v>
      </c>
      <c r="F583" t="s">
        <v>39</v>
      </c>
      <c r="G583" s="16" t="s">
        <v>1563</v>
      </c>
      <c r="H583" s="1"/>
      <c r="J583"/>
      <c r="AC583" s="5">
        <v>45317</v>
      </c>
      <c r="AD583" t="s">
        <v>14575</v>
      </c>
      <c r="AE583" t="s">
        <v>313</v>
      </c>
      <c r="AF583">
        <f>MONTH(Table1[[#This Row],[Date Sent]])</f>
        <v>1</v>
      </c>
      <c r="AG583">
        <f>YEAR(Table1[[#This Row],[Date Sent]])</f>
        <v>2024</v>
      </c>
      <c r="AH583"/>
    </row>
    <row r="584" spans="1:34" x14ac:dyDescent="0.2">
      <c r="A584" t="s">
        <v>174</v>
      </c>
      <c r="B584" t="s">
        <v>1554</v>
      </c>
      <c r="C584" s="1">
        <v>40.43</v>
      </c>
      <c r="D584" s="5">
        <v>45294</v>
      </c>
      <c r="E584" t="s">
        <v>21</v>
      </c>
      <c r="F584" t="s">
        <v>39</v>
      </c>
      <c r="G584" s="16" t="s">
        <v>1564</v>
      </c>
      <c r="H584" s="1"/>
      <c r="J584"/>
      <c r="AC584" s="5">
        <v>45317</v>
      </c>
      <c r="AD584" t="s">
        <v>14575</v>
      </c>
      <c r="AE584" t="s">
        <v>313</v>
      </c>
      <c r="AF584">
        <f>MONTH(Table1[[#This Row],[Date Sent]])</f>
        <v>1</v>
      </c>
      <c r="AG584">
        <f>YEAR(Table1[[#This Row],[Date Sent]])</f>
        <v>2024</v>
      </c>
      <c r="AH584"/>
    </row>
    <row r="585" spans="1:34" x14ac:dyDescent="0.2">
      <c r="A585" t="s">
        <v>174</v>
      </c>
      <c r="B585" t="s">
        <v>1554</v>
      </c>
      <c r="C585" s="1">
        <v>457.91</v>
      </c>
      <c r="D585" s="5">
        <v>45294</v>
      </c>
      <c r="E585" t="s">
        <v>19</v>
      </c>
      <c r="F585" t="s">
        <v>39</v>
      </c>
      <c r="G585" s="16" t="s">
        <v>1565</v>
      </c>
      <c r="H585" s="1"/>
      <c r="J585"/>
      <c r="AC585" s="5">
        <v>45317</v>
      </c>
      <c r="AD585" t="s">
        <v>14575</v>
      </c>
      <c r="AE585" t="s">
        <v>313</v>
      </c>
      <c r="AF585">
        <f>MONTH(Table1[[#This Row],[Date Sent]])</f>
        <v>1</v>
      </c>
      <c r="AG585">
        <f>YEAR(Table1[[#This Row],[Date Sent]])</f>
        <v>2024</v>
      </c>
      <c r="AH585"/>
    </row>
    <row r="586" spans="1:34" x14ac:dyDescent="0.2">
      <c r="A586" t="s">
        <v>174</v>
      </c>
      <c r="B586" t="s">
        <v>1554</v>
      </c>
      <c r="C586" s="1">
        <v>60.56</v>
      </c>
      <c r="D586" s="5">
        <v>45301</v>
      </c>
      <c r="E586" t="s">
        <v>21</v>
      </c>
      <c r="F586" t="s">
        <v>39</v>
      </c>
      <c r="G586" s="16" t="s">
        <v>1566</v>
      </c>
      <c r="H586" s="1"/>
      <c r="J586"/>
      <c r="AC586" s="5">
        <v>45317</v>
      </c>
      <c r="AD586" t="s">
        <v>14575</v>
      </c>
      <c r="AE586" t="s">
        <v>313</v>
      </c>
      <c r="AF586">
        <f>MONTH(Table1[[#This Row],[Date Sent]])</f>
        <v>1</v>
      </c>
      <c r="AG586">
        <f>YEAR(Table1[[#This Row],[Date Sent]])</f>
        <v>2024</v>
      </c>
      <c r="AH586"/>
    </row>
    <row r="587" spans="1:34" x14ac:dyDescent="0.2">
      <c r="A587" t="s">
        <v>396</v>
      </c>
      <c r="B587" t="s">
        <v>1567</v>
      </c>
      <c r="C587" s="1">
        <v>8.49</v>
      </c>
      <c r="D587" s="5">
        <v>45260</v>
      </c>
      <c r="E587" t="s">
        <v>20</v>
      </c>
      <c r="F587" t="s">
        <v>39</v>
      </c>
      <c r="G587" s="16" t="s">
        <v>1568</v>
      </c>
      <c r="H587" s="1"/>
      <c r="J587"/>
      <c r="AC587" s="5">
        <v>45289</v>
      </c>
      <c r="AD587" t="s">
        <v>13249</v>
      </c>
      <c r="AE587" t="s">
        <v>243</v>
      </c>
      <c r="AF587">
        <f>MONTH(Table1[[#This Row],[Date Sent]])</f>
        <v>12</v>
      </c>
      <c r="AG587">
        <f>YEAR(Table1[[#This Row],[Date Sent]])</f>
        <v>2023</v>
      </c>
      <c r="AH587"/>
    </row>
    <row r="588" spans="1:34" x14ac:dyDescent="0.2">
      <c r="A588" t="s">
        <v>396</v>
      </c>
      <c r="B588" t="s">
        <v>1567</v>
      </c>
      <c r="C588" s="1">
        <v>57.38</v>
      </c>
      <c r="D588" s="5">
        <v>45262</v>
      </c>
      <c r="E588" t="s">
        <v>8</v>
      </c>
      <c r="F588" t="s">
        <v>39</v>
      </c>
      <c r="G588" s="16" t="s">
        <v>1569</v>
      </c>
      <c r="H588" s="1"/>
      <c r="J588"/>
      <c r="AC588" s="5">
        <v>45289</v>
      </c>
      <c r="AD588" t="s">
        <v>13249</v>
      </c>
      <c r="AE588" t="s">
        <v>243</v>
      </c>
      <c r="AF588">
        <f>MONTH(Table1[[#This Row],[Date Sent]])</f>
        <v>12</v>
      </c>
      <c r="AG588">
        <f>YEAR(Table1[[#This Row],[Date Sent]])</f>
        <v>2023</v>
      </c>
      <c r="AH588"/>
    </row>
    <row r="589" spans="1:34" x14ac:dyDescent="0.2">
      <c r="A589" t="s">
        <v>396</v>
      </c>
      <c r="B589" t="s">
        <v>1567</v>
      </c>
      <c r="C589" s="1">
        <v>10.61</v>
      </c>
      <c r="D589" s="5">
        <v>45263</v>
      </c>
      <c r="E589" t="s">
        <v>27</v>
      </c>
      <c r="F589" t="s">
        <v>39</v>
      </c>
      <c r="G589" s="16" t="s">
        <v>1570</v>
      </c>
      <c r="H589" s="1"/>
      <c r="J589"/>
      <c r="AC589" s="5">
        <v>45289</v>
      </c>
      <c r="AD589" t="s">
        <v>13249</v>
      </c>
      <c r="AE589" t="s">
        <v>243</v>
      </c>
      <c r="AF589">
        <f>MONTH(Table1[[#This Row],[Date Sent]])</f>
        <v>12</v>
      </c>
      <c r="AG589">
        <f>YEAR(Table1[[#This Row],[Date Sent]])</f>
        <v>2023</v>
      </c>
      <c r="AH589"/>
    </row>
    <row r="590" spans="1:34" x14ac:dyDescent="0.2">
      <c r="A590" t="s">
        <v>396</v>
      </c>
      <c r="B590" t="s">
        <v>1571</v>
      </c>
      <c r="C590" s="1">
        <v>1101.68</v>
      </c>
      <c r="D590" s="5">
        <v>45287</v>
      </c>
      <c r="E590" t="s">
        <v>8</v>
      </c>
      <c r="F590" t="s">
        <v>39</v>
      </c>
      <c r="G590" s="16" t="s">
        <v>1572</v>
      </c>
      <c r="H590" s="1"/>
      <c r="J590"/>
      <c r="AC590" s="5">
        <v>45301</v>
      </c>
      <c r="AD590" t="s">
        <v>13249</v>
      </c>
      <c r="AE590" t="s">
        <v>243</v>
      </c>
      <c r="AF590">
        <f>MONTH(Table1[[#This Row],[Date Sent]])</f>
        <v>1</v>
      </c>
      <c r="AG590">
        <f>YEAR(Table1[[#This Row],[Date Sent]])</f>
        <v>2024</v>
      </c>
      <c r="AH590"/>
    </row>
    <row r="591" spans="1:34" x14ac:dyDescent="0.2">
      <c r="A591" t="s">
        <v>396</v>
      </c>
      <c r="B591" t="s">
        <v>1571</v>
      </c>
      <c r="C591" s="1">
        <v>2.0099999999999998</v>
      </c>
      <c r="D591" s="5">
        <v>45287</v>
      </c>
      <c r="E591" t="s">
        <v>35</v>
      </c>
      <c r="F591" t="s">
        <v>39</v>
      </c>
      <c r="G591" s="16" t="s">
        <v>1573</v>
      </c>
      <c r="H591" s="1"/>
      <c r="J591"/>
      <c r="AC591" s="5">
        <v>45301</v>
      </c>
      <c r="AD591" t="s">
        <v>13249</v>
      </c>
      <c r="AE591" t="s">
        <v>243</v>
      </c>
      <c r="AF591">
        <f>MONTH(Table1[[#This Row],[Date Sent]])</f>
        <v>1</v>
      </c>
      <c r="AG591">
        <f>YEAR(Table1[[#This Row],[Date Sent]])</f>
        <v>2024</v>
      </c>
      <c r="AH591"/>
    </row>
    <row r="592" spans="1:34" x14ac:dyDescent="0.2">
      <c r="A592" t="s">
        <v>396</v>
      </c>
      <c r="B592" t="s">
        <v>1571</v>
      </c>
      <c r="C592" s="1">
        <v>11.65</v>
      </c>
      <c r="D592" s="5">
        <v>45290</v>
      </c>
      <c r="E592" t="s">
        <v>8</v>
      </c>
      <c r="F592" t="s">
        <v>39</v>
      </c>
      <c r="G592" s="16" t="s">
        <v>1574</v>
      </c>
      <c r="H592" s="1"/>
      <c r="J592"/>
      <c r="AC592" s="5">
        <v>45301</v>
      </c>
      <c r="AD592" t="s">
        <v>13249</v>
      </c>
      <c r="AE592" t="s">
        <v>243</v>
      </c>
      <c r="AF592">
        <f>MONTH(Table1[[#This Row],[Date Sent]])</f>
        <v>1</v>
      </c>
      <c r="AG592">
        <f>YEAR(Table1[[#This Row],[Date Sent]])</f>
        <v>2024</v>
      </c>
      <c r="AH592"/>
    </row>
    <row r="593" spans="1:34" x14ac:dyDescent="0.2">
      <c r="A593" t="s">
        <v>396</v>
      </c>
      <c r="B593" t="s">
        <v>1571</v>
      </c>
      <c r="C593" s="1">
        <v>239.05</v>
      </c>
      <c r="D593" s="5">
        <v>45296</v>
      </c>
      <c r="E593" t="s">
        <v>8</v>
      </c>
      <c r="F593" t="s">
        <v>39</v>
      </c>
      <c r="G593" s="16" t="s">
        <v>1575</v>
      </c>
      <c r="H593" s="1"/>
      <c r="J593"/>
      <c r="AC593" s="5">
        <v>45301</v>
      </c>
      <c r="AD593" t="s">
        <v>13249</v>
      </c>
      <c r="AE593" t="s">
        <v>243</v>
      </c>
      <c r="AF593">
        <f>MONTH(Table1[[#This Row],[Date Sent]])</f>
        <v>1</v>
      </c>
      <c r="AG593">
        <f>YEAR(Table1[[#This Row],[Date Sent]])</f>
        <v>2024</v>
      </c>
      <c r="AH593"/>
    </row>
    <row r="594" spans="1:34" x14ac:dyDescent="0.2">
      <c r="A594" t="s">
        <v>396</v>
      </c>
      <c r="B594" t="s">
        <v>1571</v>
      </c>
      <c r="C594" s="1">
        <v>18.43</v>
      </c>
      <c r="D594" s="5">
        <v>45296</v>
      </c>
      <c r="E594" t="s">
        <v>8</v>
      </c>
      <c r="F594" t="s">
        <v>39</v>
      </c>
      <c r="G594" s="16" t="s">
        <v>1576</v>
      </c>
      <c r="H594" s="1"/>
      <c r="J594"/>
      <c r="AC594" s="5">
        <v>45301</v>
      </c>
      <c r="AD594" t="s">
        <v>13249</v>
      </c>
      <c r="AE594" t="s">
        <v>243</v>
      </c>
      <c r="AF594">
        <f>MONTH(Table1[[#This Row],[Date Sent]])</f>
        <v>1</v>
      </c>
      <c r="AG594">
        <f>YEAR(Table1[[#This Row],[Date Sent]])</f>
        <v>2024</v>
      </c>
      <c r="AH594"/>
    </row>
    <row r="595" spans="1:34" x14ac:dyDescent="0.2">
      <c r="A595" t="s">
        <v>396</v>
      </c>
      <c r="B595" t="s">
        <v>1571</v>
      </c>
      <c r="C595" s="1">
        <v>33.99</v>
      </c>
      <c r="D595" s="5">
        <v>45296</v>
      </c>
      <c r="E595" t="s">
        <v>20</v>
      </c>
      <c r="F595" t="s">
        <v>39</v>
      </c>
      <c r="G595" s="16" t="s">
        <v>1577</v>
      </c>
      <c r="H595" s="1"/>
      <c r="J595"/>
      <c r="AC595" s="5">
        <v>45301</v>
      </c>
      <c r="AD595" t="s">
        <v>13249</v>
      </c>
      <c r="AE595" t="s">
        <v>243</v>
      </c>
      <c r="AF595">
        <f>MONTH(Table1[[#This Row],[Date Sent]])</f>
        <v>1</v>
      </c>
      <c r="AG595">
        <f>YEAR(Table1[[#This Row],[Date Sent]])</f>
        <v>2024</v>
      </c>
      <c r="AH595"/>
    </row>
    <row r="596" spans="1:34" x14ac:dyDescent="0.2">
      <c r="A596" t="s">
        <v>1578</v>
      </c>
      <c r="B596" t="s">
        <v>1579</v>
      </c>
      <c r="C596" s="1">
        <v>80.989999999999995</v>
      </c>
      <c r="D596" s="5">
        <v>45246</v>
      </c>
      <c r="E596" t="s">
        <v>21</v>
      </c>
      <c r="F596" t="s">
        <v>33</v>
      </c>
      <c r="G596" s="16" t="s">
        <v>1580</v>
      </c>
      <c r="H596" s="1"/>
      <c r="J596"/>
      <c r="AC596" s="5" t="e">
        <f>_xlfn.IFNA(VLOOKUP(Table1[[#This Row],[Expense Report]],#REF!,3, 0), "Yes")</f>
        <v>#REF!</v>
      </c>
      <c r="AD596" t="s">
        <v>13701</v>
      </c>
      <c r="AE596" t="s">
        <v>73</v>
      </c>
      <c r="AF596" t="e">
        <f>MONTH(Table1[[#This Row],[Date Sent]])</f>
        <v>#REF!</v>
      </c>
      <c r="AG596" t="e">
        <f>YEAR(Table1[[#This Row],[Date Sent]])</f>
        <v>#REF!</v>
      </c>
      <c r="AH596"/>
    </row>
    <row r="597" spans="1:34" x14ac:dyDescent="0.2">
      <c r="A597" t="s">
        <v>1578</v>
      </c>
      <c r="B597" t="s">
        <v>1579</v>
      </c>
      <c r="C597" s="1">
        <v>116.5</v>
      </c>
      <c r="D597" s="5">
        <v>45246</v>
      </c>
      <c r="E597" t="s">
        <v>21</v>
      </c>
      <c r="F597" t="s">
        <v>33</v>
      </c>
      <c r="G597" s="16" t="s">
        <v>1581</v>
      </c>
      <c r="H597" s="1"/>
      <c r="J597"/>
      <c r="AC597" s="5" t="e">
        <f>_xlfn.IFNA(VLOOKUP(Table1[[#This Row],[Expense Report]],#REF!,3, 0), "Yes")</f>
        <v>#REF!</v>
      </c>
      <c r="AD597" t="s">
        <v>13701</v>
      </c>
      <c r="AE597" t="s">
        <v>73</v>
      </c>
      <c r="AF597" t="e">
        <f>MONTH(Table1[[#This Row],[Date Sent]])</f>
        <v>#REF!</v>
      </c>
      <c r="AG597" t="e">
        <f>YEAR(Table1[[#This Row],[Date Sent]])</f>
        <v>#REF!</v>
      </c>
      <c r="AH597"/>
    </row>
    <row r="598" spans="1:34" x14ac:dyDescent="0.2">
      <c r="A598" t="s">
        <v>1578</v>
      </c>
      <c r="B598" t="s">
        <v>1579</v>
      </c>
      <c r="C598" s="1">
        <v>183.59</v>
      </c>
      <c r="D598" s="5">
        <v>45247</v>
      </c>
      <c r="E598" t="s">
        <v>25</v>
      </c>
      <c r="F598" t="s">
        <v>49</v>
      </c>
      <c r="G598" s="16" t="s">
        <v>1582</v>
      </c>
      <c r="H598" s="1"/>
      <c r="J598"/>
      <c r="AC598" s="5" t="e">
        <f>_xlfn.IFNA(VLOOKUP(Table1[[#This Row],[Expense Report]],#REF!,3, 0), "Yes")</f>
        <v>#REF!</v>
      </c>
      <c r="AD598" t="s">
        <v>13701</v>
      </c>
      <c r="AE598" t="s">
        <v>73</v>
      </c>
      <c r="AF598" t="e">
        <f>MONTH(Table1[[#This Row],[Date Sent]])</f>
        <v>#REF!</v>
      </c>
      <c r="AG598" t="e">
        <f>YEAR(Table1[[#This Row],[Date Sent]])</f>
        <v>#REF!</v>
      </c>
      <c r="AH598"/>
    </row>
    <row r="599" spans="1:34" x14ac:dyDescent="0.2">
      <c r="A599" t="s">
        <v>1578</v>
      </c>
      <c r="B599" t="s">
        <v>1579</v>
      </c>
      <c r="C599" s="1">
        <v>161.99</v>
      </c>
      <c r="D599" s="5">
        <v>45247</v>
      </c>
      <c r="E599" t="s">
        <v>25</v>
      </c>
      <c r="F599" t="s">
        <v>49</v>
      </c>
      <c r="G599" s="16" t="s">
        <v>1583</v>
      </c>
      <c r="H599" s="1"/>
      <c r="J599"/>
      <c r="AC599" s="5" t="e">
        <f>_xlfn.IFNA(VLOOKUP(Table1[[#This Row],[Expense Report]],#REF!,3, 0), "Yes")</f>
        <v>#REF!</v>
      </c>
      <c r="AD599" t="s">
        <v>13701</v>
      </c>
      <c r="AE599" t="s">
        <v>73</v>
      </c>
      <c r="AF599" t="e">
        <f>MONTH(Table1[[#This Row],[Date Sent]])</f>
        <v>#REF!</v>
      </c>
      <c r="AG599" t="e">
        <f>YEAR(Table1[[#This Row],[Date Sent]])</f>
        <v>#REF!</v>
      </c>
      <c r="AH599"/>
    </row>
    <row r="600" spans="1:34" x14ac:dyDescent="0.2">
      <c r="A600" t="s">
        <v>1578</v>
      </c>
      <c r="B600" t="s">
        <v>1579</v>
      </c>
      <c r="C600" s="1">
        <v>29.8</v>
      </c>
      <c r="D600" s="5">
        <v>45248</v>
      </c>
      <c r="E600" t="s">
        <v>21</v>
      </c>
      <c r="F600" t="s">
        <v>15</v>
      </c>
      <c r="G600" s="16" t="s">
        <v>1175</v>
      </c>
      <c r="H600" s="1"/>
      <c r="J600"/>
      <c r="AC600" s="5" t="e">
        <f>_xlfn.IFNA(VLOOKUP(Table1[[#This Row],[Expense Report]],#REF!,3, 0), "Yes")</f>
        <v>#REF!</v>
      </c>
      <c r="AD600" t="s">
        <v>13701</v>
      </c>
      <c r="AE600" t="s">
        <v>73</v>
      </c>
      <c r="AF600" t="e">
        <f>MONTH(Table1[[#This Row],[Date Sent]])</f>
        <v>#REF!</v>
      </c>
      <c r="AG600" t="e">
        <f>YEAR(Table1[[#This Row],[Date Sent]])</f>
        <v>#REF!</v>
      </c>
      <c r="AH600"/>
    </row>
    <row r="601" spans="1:34" x14ac:dyDescent="0.2">
      <c r="A601" t="s">
        <v>1578</v>
      </c>
      <c r="B601" t="s">
        <v>1579</v>
      </c>
      <c r="C601" s="1">
        <v>107.99</v>
      </c>
      <c r="D601" s="5">
        <v>45251</v>
      </c>
      <c r="E601" t="s">
        <v>21</v>
      </c>
      <c r="F601" t="s">
        <v>15</v>
      </c>
      <c r="G601" s="16" t="s">
        <v>1584</v>
      </c>
      <c r="H601" s="1"/>
      <c r="J601"/>
      <c r="AC601" s="5" t="e">
        <f>_xlfn.IFNA(VLOOKUP(Table1[[#This Row],[Expense Report]],#REF!,3, 0), "Yes")</f>
        <v>#REF!</v>
      </c>
      <c r="AD601" t="s">
        <v>13701</v>
      </c>
      <c r="AE601" t="s">
        <v>73</v>
      </c>
      <c r="AF601" t="e">
        <f>MONTH(Table1[[#This Row],[Date Sent]])</f>
        <v>#REF!</v>
      </c>
      <c r="AG601" t="e">
        <f>YEAR(Table1[[#This Row],[Date Sent]])</f>
        <v>#REF!</v>
      </c>
      <c r="AH601"/>
    </row>
    <row r="602" spans="1:34" x14ac:dyDescent="0.2">
      <c r="A602" t="s">
        <v>1578</v>
      </c>
      <c r="B602" t="s">
        <v>1579</v>
      </c>
      <c r="C602" s="1">
        <v>161.96</v>
      </c>
      <c r="D602" s="5">
        <v>45251</v>
      </c>
      <c r="E602" t="s">
        <v>21</v>
      </c>
      <c r="F602" t="s">
        <v>15</v>
      </c>
      <c r="G602" s="16" t="s">
        <v>1585</v>
      </c>
      <c r="H602" s="1"/>
      <c r="J602"/>
      <c r="AC602" s="5" t="e">
        <f>_xlfn.IFNA(VLOOKUP(Table1[[#This Row],[Expense Report]],#REF!,3, 0), "Yes")</f>
        <v>#REF!</v>
      </c>
      <c r="AD602" t="s">
        <v>13701</v>
      </c>
      <c r="AE602" t="s">
        <v>73</v>
      </c>
      <c r="AF602" t="e">
        <f>MONTH(Table1[[#This Row],[Date Sent]])</f>
        <v>#REF!</v>
      </c>
      <c r="AG602" t="e">
        <f>YEAR(Table1[[#This Row],[Date Sent]])</f>
        <v>#REF!</v>
      </c>
      <c r="AH602"/>
    </row>
    <row r="603" spans="1:34" x14ac:dyDescent="0.2">
      <c r="A603" t="s">
        <v>1578</v>
      </c>
      <c r="B603" t="s">
        <v>1579</v>
      </c>
      <c r="C603" s="1">
        <v>345.6</v>
      </c>
      <c r="D603" s="5">
        <v>45251</v>
      </c>
      <c r="E603" t="s">
        <v>21</v>
      </c>
      <c r="F603" t="s">
        <v>33</v>
      </c>
      <c r="G603" s="16" t="s">
        <v>928</v>
      </c>
      <c r="H603" s="1"/>
      <c r="J603"/>
      <c r="AC603" s="5" t="e">
        <f>_xlfn.IFNA(VLOOKUP(Table1[[#This Row],[Expense Report]],#REF!,3, 0), "Yes")</f>
        <v>#REF!</v>
      </c>
      <c r="AD603" t="s">
        <v>13701</v>
      </c>
      <c r="AE603" t="s">
        <v>73</v>
      </c>
      <c r="AF603" t="e">
        <f>MONTH(Table1[[#This Row],[Date Sent]])</f>
        <v>#REF!</v>
      </c>
      <c r="AG603" t="e">
        <f>YEAR(Table1[[#This Row],[Date Sent]])</f>
        <v>#REF!</v>
      </c>
      <c r="AH603"/>
    </row>
    <row r="604" spans="1:34" x14ac:dyDescent="0.2">
      <c r="A604" t="s">
        <v>1578</v>
      </c>
      <c r="B604" t="s">
        <v>1579</v>
      </c>
      <c r="C604" s="1">
        <v>75.59</v>
      </c>
      <c r="D604" s="5">
        <v>45253</v>
      </c>
      <c r="E604" t="s">
        <v>27</v>
      </c>
      <c r="F604" t="s">
        <v>39</v>
      </c>
      <c r="G604" s="16" t="s">
        <v>1586</v>
      </c>
      <c r="H604" s="1"/>
      <c r="J604"/>
      <c r="AC604" s="5" t="e">
        <f>_xlfn.IFNA(VLOOKUP(Table1[[#This Row],[Expense Report]],#REF!,3, 0), "Yes")</f>
        <v>#REF!</v>
      </c>
      <c r="AD604" t="s">
        <v>13701</v>
      </c>
      <c r="AE604" t="s">
        <v>73</v>
      </c>
      <c r="AF604" t="e">
        <f>MONTH(Table1[[#This Row],[Date Sent]])</f>
        <v>#REF!</v>
      </c>
      <c r="AG604" t="e">
        <f>YEAR(Table1[[#This Row],[Date Sent]])</f>
        <v>#REF!</v>
      </c>
      <c r="AH604"/>
    </row>
    <row r="605" spans="1:34" x14ac:dyDescent="0.2">
      <c r="A605" t="s">
        <v>1578</v>
      </c>
      <c r="B605" t="s">
        <v>1579</v>
      </c>
      <c r="C605" s="1">
        <v>12.94</v>
      </c>
      <c r="D605" s="5">
        <v>45254</v>
      </c>
      <c r="E605" t="s">
        <v>21</v>
      </c>
      <c r="F605" t="s">
        <v>33</v>
      </c>
      <c r="G605" s="16" t="s">
        <v>1587</v>
      </c>
      <c r="H605" s="1"/>
      <c r="J605"/>
      <c r="AC605" s="5" t="e">
        <f>_xlfn.IFNA(VLOOKUP(Table1[[#This Row],[Expense Report]],#REF!,3, 0), "Yes")</f>
        <v>#REF!</v>
      </c>
      <c r="AD605" t="s">
        <v>13701</v>
      </c>
      <c r="AE605" t="s">
        <v>73</v>
      </c>
      <c r="AF605" t="e">
        <f>MONTH(Table1[[#This Row],[Date Sent]])</f>
        <v>#REF!</v>
      </c>
      <c r="AG605" t="e">
        <f>YEAR(Table1[[#This Row],[Date Sent]])</f>
        <v>#REF!</v>
      </c>
      <c r="AH605"/>
    </row>
    <row r="606" spans="1:34" x14ac:dyDescent="0.2">
      <c r="A606" t="s">
        <v>1578</v>
      </c>
      <c r="B606" t="s">
        <v>1579</v>
      </c>
      <c r="C606" s="1">
        <v>62.63</v>
      </c>
      <c r="D606" s="5">
        <v>45258</v>
      </c>
      <c r="E606" t="s">
        <v>21</v>
      </c>
      <c r="F606" t="s">
        <v>15</v>
      </c>
      <c r="G606" s="16" t="s">
        <v>1588</v>
      </c>
      <c r="H606" s="1"/>
      <c r="J606"/>
      <c r="AC606" s="5" t="e">
        <f>_xlfn.IFNA(VLOOKUP(Table1[[#This Row],[Expense Report]],#REF!,3, 0), "Yes")</f>
        <v>#REF!</v>
      </c>
      <c r="AD606" t="s">
        <v>13701</v>
      </c>
      <c r="AE606" t="s">
        <v>73</v>
      </c>
      <c r="AF606" t="e">
        <f>MONTH(Table1[[#This Row],[Date Sent]])</f>
        <v>#REF!</v>
      </c>
      <c r="AG606" t="e">
        <f>YEAR(Table1[[#This Row],[Date Sent]])</f>
        <v>#REF!</v>
      </c>
      <c r="AH606"/>
    </row>
    <row r="607" spans="1:34" x14ac:dyDescent="0.2">
      <c r="A607" t="s">
        <v>1578</v>
      </c>
      <c r="B607" t="s">
        <v>1579</v>
      </c>
      <c r="C607" s="1">
        <v>161.99</v>
      </c>
      <c r="D607" s="5">
        <v>45260</v>
      </c>
      <c r="E607" t="s">
        <v>21</v>
      </c>
      <c r="F607" t="s">
        <v>33</v>
      </c>
      <c r="G607" s="16" t="s">
        <v>1589</v>
      </c>
      <c r="H607" s="1"/>
      <c r="J607"/>
      <c r="AC607" s="5" t="e">
        <f>_xlfn.IFNA(VLOOKUP(Table1[[#This Row],[Expense Report]],#REF!,3, 0), "Yes")</f>
        <v>#REF!</v>
      </c>
      <c r="AD607" t="s">
        <v>13701</v>
      </c>
      <c r="AE607" t="s">
        <v>73</v>
      </c>
      <c r="AF607" t="e">
        <f>MONTH(Table1[[#This Row],[Date Sent]])</f>
        <v>#REF!</v>
      </c>
      <c r="AG607" t="e">
        <f>YEAR(Table1[[#This Row],[Date Sent]])</f>
        <v>#REF!</v>
      </c>
      <c r="AH607"/>
    </row>
    <row r="608" spans="1:34" x14ac:dyDescent="0.2">
      <c r="A608" t="s">
        <v>1578</v>
      </c>
      <c r="B608" t="s">
        <v>1579</v>
      </c>
      <c r="C608" s="1">
        <v>80</v>
      </c>
      <c r="D608" s="5">
        <v>45261</v>
      </c>
      <c r="E608" t="s">
        <v>4</v>
      </c>
      <c r="F608" t="s">
        <v>913</v>
      </c>
      <c r="G608" s="16" t="s">
        <v>1421</v>
      </c>
      <c r="H608" s="1"/>
      <c r="J608"/>
      <c r="AC608" s="5" t="e">
        <f>_xlfn.IFNA(VLOOKUP(Table1[[#This Row],[Expense Report]],#REF!,3, 0), "Yes")</f>
        <v>#REF!</v>
      </c>
      <c r="AD608" t="s">
        <v>13701</v>
      </c>
      <c r="AE608" t="s">
        <v>73</v>
      </c>
      <c r="AF608" t="e">
        <f>MONTH(Table1[[#This Row],[Date Sent]])</f>
        <v>#REF!</v>
      </c>
      <c r="AG608" t="e">
        <f>YEAR(Table1[[#This Row],[Date Sent]])</f>
        <v>#REF!</v>
      </c>
      <c r="AH608"/>
    </row>
    <row r="609" spans="1:34" x14ac:dyDescent="0.2">
      <c r="A609" t="s">
        <v>1578</v>
      </c>
      <c r="B609" t="s">
        <v>1579</v>
      </c>
      <c r="C609" s="1">
        <v>70.19</v>
      </c>
      <c r="D609" s="5">
        <v>45262</v>
      </c>
      <c r="E609" t="s">
        <v>25</v>
      </c>
      <c r="F609" t="s">
        <v>17</v>
      </c>
      <c r="G609" s="16" t="s">
        <v>1590</v>
      </c>
      <c r="H609" s="1"/>
      <c r="J609"/>
      <c r="AC609" s="5" t="e">
        <f>_xlfn.IFNA(VLOOKUP(Table1[[#This Row],[Expense Report]],#REF!,3, 0), "Yes")</f>
        <v>#REF!</v>
      </c>
      <c r="AD609" t="s">
        <v>13701</v>
      </c>
      <c r="AE609" t="s">
        <v>73</v>
      </c>
      <c r="AF609" t="e">
        <f>MONTH(Table1[[#This Row],[Date Sent]])</f>
        <v>#REF!</v>
      </c>
      <c r="AG609" t="e">
        <f>YEAR(Table1[[#This Row],[Date Sent]])</f>
        <v>#REF!</v>
      </c>
      <c r="AH609"/>
    </row>
    <row r="610" spans="1:34" x14ac:dyDescent="0.2">
      <c r="A610" t="s">
        <v>1578</v>
      </c>
      <c r="B610" t="s">
        <v>1579</v>
      </c>
      <c r="C610" s="1">
        <v>58.26</v>
      </c>
      <c r="D610" s="5">
        <v>45263</v>
      </c>
      <c r="E610" t="s">
        <v>21</v>
      </c>
      <c r="F610" t="s">
        <v>16</v>
      </c>
      <c r="G610" s="16" t="s">
        <v>1179</v>
      </c>
      <c r="H610" s="1"/>
      <c r="J610"/>
      <c r="AC610" s="5" t="e">
        <f>_xlfn.IFNA(VLOOKUP(Table1[[#This Row],[Expense Report]],#REF!,3, 0), "Yes")</f>
        <v>#REF!</v>
      </c>
      <c r="AD610" t="s">
        <v>13701</v>
      </c>
      <c r="AE610" t="s">
        <v>73</v>
      </c>
      <c r="AF610" t="e">
        <f>MONTH(Table1[[#This Row],[Date Sent]])</f>
        <v>#REF!</v>
      </c>
      <c r="AG610" t="e">
        <f>YEAR(Table1[[#This Row],[Date Sent]])</f>
        <v>#REF!</v>
      </c>
      <c r="AH610"/>
    </row>
    <row r="611" spans="1:34" x14ac:dyDescent="0.2">
      <c r="A611" t="s">
        <v>1578</v>
      </c>
      <c r="B611" t="s">
        <v>1579</v>
      </c>
      <c r="C611" s="1">
        <v>18.350000000000001</v>
      </c>
      <c r="D611" s="5">
        <v>45265</v>
      </c>
      <c r="E611" t="s">
        <v>21</v>
      </c>
      <c r="F611" t="s">
        <v>33</v>
      </c>
      <c r="G611" s="16" t="s">
        <v>905</v>
      </c>
      <c r="H611" s="1"/>
      <c r="J611"/>
      <c r="AC611" s="5" t="e">
        <f>_xlfn.IFNA(VLOOKUP(Table1[[#This Row],[Expense Report]],#REF!,3, 0), "Yes")</f>
        <v>#REF!</v>
      </c>
      <c r="AD611" t="s">
        <v>13701</v>
      </c>
      <c r="AE611" t="s">
        <v>73</v>
      </c>
      <c r="AF611" t="e">
        <f>MONTH(Table1[[#This Row],[Date Sent]])</f>
        <v>#REF!</v>
      </c>
      <c r="AG611" t="e">
        <f>YEAR(Table1[[#This Row],[Date Sent]])</f>
        <v>#REF!</v>
      </c>
      <c r="AH611"/>
    </row>
    <row r="612" spans="1:34" x14ac:dyDescent="0.2">
      <c r="A612" t="s">
        <v>1578</v>
      </c>
      <c r="B612" t="s">
        <v>1579</v>
      </c>
      <c r="C612" s="1">
        <v>191.21</v>
      </c>
      <c r="D612" s="5">
        <v>45265</v>
      </c>
      <c r="E612" t="s">
        <v>21</v>
      </c>
      <c r="F612" t="s">
        <v>33</v>
      </c>
      <c r="G612" s="16" t="s">
        <v>1591</v>
      </c>
      <c r="H612" s="1"/>
      <c r="J612"/>
      <c r="AC612" s="5" t="e">
        <f>_xlfn.IFNA(VLOOKUP(Table1[[#This Row],[Expense Report]],#REF!,3, 0), "Yes")</f>
        <v>#REF!</v>
      </c>
      <c r="AD612" t="s">
        <v>13701</v>
      </c>
      <c r="AE612" t="s">
        <v>73</v>
      </c>
      <c r="AF612" t="e">
        <f>MONTH(Table1[[#This Row],[Date Sent]])</f>
        <v>#REF!</v>
      </c>
      <c r="AG612" t="e">
        <f>YEAR(Table1[[#This Row],[Date Sent]])</f>
        <v>#REF!</v>
      </c>
      <c r="AH612"/>
    </row>
    <row r="613" spans="1:34" x14ac:dyDescent="0.2">
      <c r="A613" t="s">
        <v>1578</v>
      </c>
      <c r="B613" t="s">
        <v>1579</v>
      </c>
      <c r="C613" s="1">
        <v>56.12</v>
      </c>
      <c r="D613" s="5">
        <v>45266</v>
      </c>
      <c r="E613" t="s">
        <v>21</v>
      </c>
      <c r="F613" t="s">
        <v>33</v>
      </c>
      <c r="G613" s="16" t="s">
        <v>1592</v>
      </c>
      <c r="H613" s="1"/>
      <c r="J613"/>
      <c r="AC613" s="5" t="e">
        <f>_xlfn.IFNA(VLOOKUP(Table1[[#This Row],[Expense Report]],#REF!,3, 0), "Yes")</f>
        <v>#REF!</v>
      </c>
      <c r="AD613" t="s">
        <v>13701</v>
      </c>
      <c r="AE613" t="s">
        <v>73</v>
      </c>
      <c r="AF613" t="e">
        <f>MONTH(Table1[[#This Row],[Date Sent]])</f>
        <v>#REF!</v>
      </c>
      <c r="AG613" t="e">
        <f>YEAR(Table1[[#This Row],[Date Sent]])</f>
        <v>#REF!</v>
      </c>
      <c r="AH613"/>
    </row>
    <row r="614" spans="1:34" x14ac:dyDescent="0.2">
      <c r="A614" t="s">
        <v>1578</v>
      </c>
      <c r="B614" t="s">
        <v>1579</v>
      </c>
      <c r="C614" s="1">
        <v>16.149999999999999</v>
      </c>
      <c r="D614" s="5">
        <v>45266</v>
      </c>
      <c r="E614" t="s">
        <v>21</v>
      </c>
      <c r="F614" t="s">
        <v>15</v>
      </c>
      <c r="G614" s="16" t="s">
        <v>1593</v>
      </c>
      <c r="H614" s="1"/>
      <c r="J614"/>
      <c r="AC614" s="5" t="e">
        <f>_xlfn.IFNA(VLOOKUP(Table1[[#This Row],[Expense Report]],#REF!,3, 0), "Yes")</f>
        <v>#REF!</v>
      </c>
      <c r="AD614" t="s">
        <v>13701</v>
      </c>
      <c r="AE614" t="s">
        <v>73</v>
      </c>
      <c r="AF614" t="e">
        <f>MONTH(Table1[[#This Row],[Date Sent]])</f>
        <v>#REF!</v>
      </c>
      <c r="AG614" t="e">
        <f>YEAR(Table1[[#This Row],[Date Sent]])</f>
        <v>#REF!</v>
      </c>
      <c r="AH614"/>
    </row>
    <row r="615" spans="1:34" x14ac:dyDescent="0.2">
      <c r="A615" t="s">
        <v>1578</v>
      </c>
      <c r="B615" t="s">
        <v>1579</v>
      </c>
      <c r="C615" s="1">
        <v>570</v>
      </c>
      <c r="D615" s="5">
        <v>45267</v>
      </c>
      <c r="E615" t="s">
        <v>27</v>
      </c>
      <c r="F615" t="s">
        <v>25</v>
      </c>
      <c r="G615" s="16" t="s">
        <v>1594</v>
      </c>
      <c r="H615" s="1"/>
      <c r="J615"/>
      <c r="AC615" s="5" t="e">
        <f>_xlfn.IFNA(VLOOKUP(Table1[[#This Row],[Expense Report]],#REF!,3, 0), "Yes")</f>
        <v>#REF!</v>
      </c>
      <c r="AD615" t="s">
        <v>13701</v>
      </c>
      <c r="AE615" t="s">
        <v>73</v>
      </c>
      <c r="AF615" t="e">
        <f>MONTH(Table1[[#This Row],[Date Sent]])</f>
        <v>#REF!</v>
      </c>
      <c r="AG615" t="e">
        <f>YEAR(Table1[[#This Row],[Date Sent]])</f>
        <v>#REF!</v>
      </c>
      <c r="AH615"/>
    </row>
    <row r="616" spans="1:34" x14ac:dyDescent="0.2">
      <c r="A616" t="s">
        <v>1578</v>
      </c>
      <c r="B616" t="s">
        <v>1579</v>
      </c>
      <c r="C616" s="1">
        <v>41.03</v>
      </c>
      <c r="D616" s="5">
        <v>45272</v>
      </c>
      <c r="E616" t="s">
        <v>21</v>
      </c>
      <c r="F616" t="s">
        <v>28</v>
      </c>
      <c r="G616" s="16" t="s">
        <v>1595</v>
      </c>
      <c r="H616" s="1"/>
      <c r="J616"/>
      <c r="AC616" s="5" t="e">
        <f>_xlfn.IFNA(VLOOKUP(Table1[[#This Row],[Expense Report]],#REF!,3, 0), "Yes")</f>
        <v>#REF!</v>
      </c>
      <c r="AD616" t="s">
        <v>13701</v>
      </c>
      <c r="AE616" t="s">
        <v>73</v>
      </c>
      <c r="AF616" t="e">
        <f>MONTH(Table1[[#This Row],[Date Sent]])</f>
        <v>#REF!</v>
      </c>
      <c r="AG616" t="e">
        <f>YEAR(Table1[[#This Row],[Date Sent]])</f>
        <v>#REF!</v>
      </c>
      <c r="AH616"/>
    </row>
    <row r="617" spans="1:34" x14ac:dyDescent="0.2">
      <c r="A617" t="s">
        <v>1578</v>
      </c>
      <c r="B617" t="s">
        <v>1579</v>
      </c>
      <c r="C617" s="1">
        <v>88.26</v>
      </c>
      <c r="D617" s="5">
        <v>45273</v>
      </c>
      <c r="E617" t="s">
        <v>21</v>
      </c>
      <c r="F617" t="s">
        <v>33</v>
      </c>
      <c r="G617" s="16" t="s">
        <v>1596</v>
      </c>
      <c r="H617" s="1"/>
      <c r="J617"/>
      <c r="AC617" s="5" t="e">
        <f>_xlfn.IFNA(VLOOKUP(Table1[[#This Row],[Expense Report]],#REF!,3, 0), "Yes")</f>
        <v>#REF!</v>
      </c>
      <c r="AD617" t="s">
        <v>13701</v>
      </c>
      <c r="AE617" t="s">
        <v>73</v>
      </c>
      <c r="AF617" t="e">
        <f>MONTH(Table1[[#This Row],[Date Sent]])</f>
        <v>#REF!</v>
      </c>
      <c r="AG617" t="e">
        <f>YEAR(Table1[[#This Row],[Date Sent]])</f>
        <v>#REF!</v>
      </c>
      <c r="AH617"/>
    </row>
    <row r="618" spans="1:34" x14ac:dyDescent="0.2">
      <c r="A618" t="s">
        <v>1578</v>
      </c>
      <c r="B618" t="s">
        <v>1579</v>
      </c>
      <c r="C618" s="1">
        <v>65.59</v>
      </c>
      <c r="D618" s="5">
        <v>45275</v>
      </c>
      <c r="E618" t="s">
        <v>21</v>
      </c>
      <c r="F618" t="s">
        <v>33</v>
      </c>
      <c r="G618" s="16" t="s">
        <v>1596</v>
      </c>
      <c r="H618" s="1"/>
      <c r="J618"/>
      <c r="AC618" s="5" t="e">
        <f>_xlfn.IFNA(VLOOKUP(Table1[[#This Row],[Expense Report]],#REF!,3, 0), "Yes")</f>
        <v>#REF!</v>
      </c>
      <c r="AD618" t="s">
        <v>13701</v>
      </c>
      <c r="AE618" t="s">
        <v>73</v>
      </c>
      <c r="AF618" t="e">
        <f>MONTH(Table1[[#This Row],[Date Sent]])</f>
        <v>#REF!</v>
      </c>
      <c r="AG618" t="e">
        <f>YEAR(Table1[[#This Row],[Date Sent]])</f>
        <v>#REF!</v>
      </c>
      <c r="AH618"/>
    </row>
    <row r="619" spans="1:34" x14ac:dyDescent="0.2">
      <c r="A619" t="s">
        <v>1578</v>
      </c>
      <c r="B619" t="s">
        <v>1579</v>
      </c>
      <c r="C619" s="1">
        <v>641.82000000000005</v>
      </c>
      <c r="D619" s="5">
        <v>45275</v>
      </c>
      <c r="E619" t="s">
        <v>21</v>
      </c>
      <c r="F619" t="s">
        <v>33</v>
      </c>
      <c r="G619" s="16" t="s">
        <v>928</v>
      </c>
      <c r="H619" s="1"/>
      <c r="J619"/>
      <c r="AC619" s="5" t="e">
        <f>_xlfn.IFNA(VLOOKUP(Table1[[#This Row],[Expense Report]],#REF!,3, 0), "Yes")</f>
        <v>#REF!</v>
      </c>
      <c r="AD619" t="s">
        <v>13701</v>
      </c>
      <c r="AE619" t="s">
        <v>73</v>
      </c>
      <c r="AF619" t="e">
        <f>MONTH(Table1[[#This Row],[Date Sent]])</f>
        <v>#REF!</v>
      </c>
      <c r="AG619" t="e">
        <f>YEAR(Table1[[#This Row],[Date Sent]])</f>
        <v>#REF!</v>
      </c>
      <c r="AH619"/>
    </row>
    <row r="620" spans="1:34" x14ac:dyDescent="0.2">
      <c r="A620" t="s">
        <v>376</v>
      </c>
      <c r="B620" t="s">
        <v>1597</v>
      </c>
      <c r="C620" s="1">
        <v>67.319999999999993</v>
      </c>
      <c r="D620" s="5">
        <v>45278</v>
      </c>
      <c r="E620" t="s">
        <v>21</v>
      </c>
      <c r="F620" t="s">
        <v>918</v>
      </c>
      <c r="G620" s="16" t="str">
        <f>_xlfn.CONCAT(Table1[[#This Row],[Notes 1]],",",Table1[[#This Row],[Notes 2]],",",Table1[[#This Row],[Notes 3]])</f>
        <v>Keyboard for XPT,Vinegar,</v>
      </c>
      <c r="H620" s="1">
        <v>12.88</v>
      </c>
      <c r="I620" t="s">
        <v>47</v>
      </c>
      <c r="J620" t="s">
        <v>1598</v>
      </c>
      <c r="K620" s="1">
        <v>54.44</v>
      </c>
      <c r="L620" t="s">
        <v>33</v>
      </c>
      <c r="M620" t="s">
        <v>923</v>
      </c>
      <c r="AC620" s="5" t="e">
        <f>_xlfn.IFNA(VLOOKUP(Table1[[#This Row],[Expense Report]],#REF!,3, 0), "Yes")</f>
        <v>#REF!</v>
      </c>
      <c r="AD620" t="s">
        <v>11649</v>
      </c>
      <c r="AE620" t="s">
        <v>11649</v>
      </c>
      <c r="AF620" t="e">
        <f>MONTH(Table1[[#This Row],[Date Sent]])</f>
        <v>#REF!</v>
      </c>
      <c r="AG620" t="e">
        <f>YEAR(Table1[[#This Row],[Date Sent]])</f>
        <v>#REF!</v>
      </c>
      <c r="AH620"/>
    </row>
    <row r="621" spans="1:34" x14ac:dyDescent="0.2">
      <c r="A621" t="s">
        <v>376</v>
      </c>
      <c r="B621" t="s">
        <v>1597</v>
      </c>
      <c r="C621" s="1">
        <v>31.23</v>
      </c>
      <c r="D621" s="5">
        <v>45279</v>
      </c>
      <c r="E621" t="s">
        <v>21</v>
      </c>
      <c r="F621" t="s">
        <v>33</v>
      </c>
      <c r="G621" s="16" t="s">
        <v>1599</v>
      </c>
      <c r="H621" s="1"/>
      <c r="J621"/>
      <c r="AC621" s="5" t="e">
        <f>_xlfn.IFNA(VLOOKUP(Table1[[#This Row],[Expense Report]],#REF!,3, 0), "Yes")</f>
        <v>#REF!</v>
      </c>
      <c r="AD621" t="s">
        <v>11649</v>
      </c>
      <c r="AE621" t="s">
        <v>11649</v>
      </c>
      <c r="AF621" t="e">
        <f>MONTH(Table1[[#This Row],[Date Sent]])</f>
        <v>#REF!</v>
      </c>
      <c r="AG621" t="e">
        <f>YEAR(Table1[[#This Row],[Date Sent]])</f>
        <v>#REF!</v>
      </c>
      <c r="AH621"/>
    </row>
    <row r="622" spans="1:34" x14ac:dyDescent="0.2">
      <c r="A622" t="s">
        <v>376</v>
      </c>
      <c r="B622" t="s">
        <v>1600</v>
      </c>
      <c r="C622" s="1">
        <v>88.19</v>
      </c>
      <c r="D622" s="5">
        <v>45297</v>
      </c>
      <c r="E622" t="s">
        <v>21</v>
      </c>
      <c r="F622" t="s">
        <v>918</v>
      </c>
      <c r="G622" s="16" t="str">
        <f>_xlfn.CONCAT(Table1[[#This Row],[Notes 1]],",",Table1[[#This Row],[Notes 2]],",",Table1[[#This Row],[Notes 3]])</f>
        <v>water,dawn,</v>
      </c>
      <c r="H622" s="1">
        <v>20.3</v>
      </c>
      <c r="I622" t="s">
        <v>18</v>
      </c>
      <c r="J622" t="s">
        <v>978</v>
      </c>
      <c r="K622" s="1">
        <v>67.89</v>
      </c>
      <c r="L622" t="s">
        <v>33</v>
      </c>
      <c r="M622" t="s">
        <v>1062</v>
      </c>
      <c r="AC622" s="5" t="e">
        <f>_xlfn.IFNA(VLOOKUP(Table1[[#This Row],[Expense Report]],#REF!,3, 0), "Yes")</f>
        <v>#REF!</v>
      </c>
      <c r="AD622" t="s">
        <v>11649</v>
      </c>
      <c r="AE622" t="s">
        <v>11649</v>
      </c>
      <c r="AF622" t="e">
        <f>MONTH(Table1[[#This Row],[Date Sent]])</f>
        <v>#REF!</v>
      </c>
      <c r="AG622" t="e">
        <f>YEAR(Table1[[#This Row],[Date Sent]])</f>
        <v>#REF!</v>
      </c>
      <c r="AH622"/>
    </row>
    <row r="623" spans="1:34" x14ac:dyDescent="0.2">
      <c r="A623" t="s">
        <v>376</v>
      </c>
      <c r="B623" t="s">
        <v>1600</v>
      </c>
      <c r="C623" s="1">
        <v>52.06</v>
      </c>
      <c r="D623" s="5">
        <v>45306</v>
      </c>
      <c r="E623" t="s">
        <v>21</v>
      </c>
      <c r="F623" t="s">
        <v>918</v>
      </c>
      <c r="G623" s="16" t="str">
        <f>_xlfn.CONCAT(Table1[[#This Row],[Notes 1]],",",Table1[[#This Row],[Notes 2]],",",Table1[[#This Row],[Notes 3]])</f>
        <v>keyboard,vinegar,</v>
      </c>
      <c r="H623" s="1">
        <v>13.91</v>
      </c>
      <c r="I623" t="s">
        <v>15</v>
      </c>
      <c r="J623" t="s">
        <v>1601</v>
      </c>
      <c r="K623" s="1">
        <v>38.15</v>
      </c>
      <c r="L623" t="s">
        <v>33</v>
      </c>
      <c r="M623" t="s">
        <v>1602</v>
      </c>
      <c r="AC623" s="5" t="e">
        <f>_xlfn.IFNA(VLOOKUP(Table1[[#This Row],[Expense Report]],#REF!,3, 0), "Yes")</f>
        <v>#REF!</v>
      </c>
      <c r="AD623" t="s">
        <v>11649</v>
      </c>
      <c r="AE623" t="s">
        <v>11649</v>
      </c>
      <c r="AF623" t="e">
        <f>MONTH(Table1[[#This Row],[Date Sent]])</f>
        <v>#REF!</v>
      </c>
      <c r="AG623" t="e">
        <f>YEAR(Table1[[#This Row],[Date Sent]])</f>
        <v>#REF!</v>
      </c>
      <c r="AH623"/>
    </row>
    <row r="624" spans="1:34" x14ac:dyDescent="0.2">
      <c r="A624" t="s">
        <v>376</v>
      </c>
      <c r="B624" t="s">
        <v>1600</v>
      </c>
      <c r="C624" s="1">
        <v>60</v>
      </c>
      <c r="D624" s="5">
        <v>45306</v>
      </c>
      <c r="E624" t="s">
        <v>21</v>
      </c>
      <c r="F624" t="s">
        <v>9</v>
      </c>
      <c r="G624" s="16" t="s">
        <v>1603</v>
      </c>
      <c r="H624" s="1"/>
      <c r="J624"/>
      <c r="AC624" s="5" t="e">
        <f>_xlfn.IFNA(VLOOKUP(Table1[[#This Row],[Expense Report]],#REF!,3, 0), "Yes")</f>
        <v>#REF!</v>
      </c>
      <c r="AD624" t="s">
        <v>11649</v>
      </c>
      <c r="AE624" t="s">
        <v>11649</v>
      </c>
      <c r="AF624" t="e">
        <f>MONTH(Table1[[#This Row],[Date Sent]])</f>
        <v>#REF!</v>
      </c>
      <c r="AG624" t="e">
        <f>YEAR(Table1[[#This Row],[Date Sent]])</f>
        <v>#REF!</v>
      </c>
      <c r="AH624"/>
    </row>
    <row r="625" spans="1:34" x14ac:dyDescent="0.2">
      <c r="A625" t="s">
        <v>1604</v>
      </c>
      <c r="B625" t="s">
        <v>1605</v>
      </c>
      <c r="C625" s="17">
        <v>11.5</v>
      </c>
      <c r="D625" s="4">
        <v>45300</v>
      </c>
      <c r="E625" s="3" t="s">
        <v>20</v>
      </c>
      <c r="F625" s="3" t="s">
        <v>39</v>
      </c>
      <c r="G625" s="3" t="s">
        <v>1606</v>
      </c>
      <c r="H625" s="1"/>
      <c r="J625"/>
      <c r="AC625" s="5" t="e">
        <f>_xlfn.IFNA(VLOOKUP(Table1[[#This Row],[Expense Report]],#REF!,3, 0), "Yes")</f>
        <v>#REF!</v>
      </c>
      <c r="AD625" t="s">
        <v>14576</v>
      </c>
      <c r="AE625" t="s">
        <v>313</v>
      </c>
      <c r="AF625" t="e">
        <f>MONTH(Table1[[#This Row],[Date Sent]])</f>
        <v>#REF!</v>
      </c>
      <c r="AG625" t="e">
        <f>YEAR(Table1[[#This Row],[Date Sent]])</f>
        <v>#REF!</v>
      </c>
      <c r="AH625"/>
    </row>
    <row r="626" spans="1:34" x14ac:dyDescent="0.2">
      <c r="A626" t="s">
        <v>1604</v>
      </c>
      <c r="B626" t="s">
        <v>1605</v>
      </c>
      <c r="C626" s="17">
        <v>63.63</v>
      </c>
      <c r="D626" s="4">
        <v>45301</v>
      </c>
      <c r="E626" s="3" t="s">
        <v>23</v>
      </c>
      <c r="F626" s="3" t="s">
        <v>33</v>
      </c>
      <c r="G626" s="3" t="s">
        <v>1607</v>
      </c>
      <c r="H626" s="1"/>
      <c r="J626"/>
      <c r="AC626" s="5" t="e">
        <f>VLOOKUP(Table1[[#This Row],[Expense Report]],#REF!,3, 0)</f>
        <v>#REF!</v>
      </c>
      <c r="AD626" t="s">
        <v>14576</v>
      </c>
      <c r="AE626" t="s">
        <v>313</v>
      </c>
      <c r="AF626" t="e">
        <f>MONTH(Table1[[#This Row],[Date Sent]])</f>
        <v>#REF!</v>
      </c>
      <c r="AG626" t="e">
        <f>YEAR(Table1[[#This Row],[Date Sent]])</f>
        <v>#REF!</v>
      </c>
      <c r="AH626"/>
    </row>
    <row r="627" spans="1:34" x14ac:dyDescent="0.2">
      <c r="A627" t="s">
        <v>1604</v>
      </c>
      <c r="B627" t="s">
        <v>1605</v>
      </c>
      <c r="C627" s="17">
        <v>2.12</v>
      </c>
      <c r="D627" s="4">
        <v>45302</v>
      </c>
      <c r="E627" s="3" t="s">
        <v>20</v>
      </c>
      <c r="F627" s="3" t="s">
        <v>39</v>
      </c>
      <c r="G627" s="3" t="s">
        <v>1608</v>
      </c>
      <c r="H627" s="1"/>
      <c r="J627"/>
      <c r="AC627" s="5" t="e">
        <f>VLOOKUP(Table1[[#This Row],[Expense Report]],#REF!,3, 0)</f>
        <v>#REF!</v>
      </c>
      <c r="AD627" t="s">
        <v>14576</v>
      </c>
      <c r="AE627" t="s">
        <v>313</v>
      </c>
      <c r="AF627" t="e">
        <f>MONTH(Table1[[#This Row],[Date Sent]])</f>
        <v>#REF!</v>
      </c>
      <c r="AG627" t="e">
        <f>YEAR(Table1[[#This Row],[Date Sent]])</f>
        <v>#REF!</v>
      </c>
      <c r="AH627"/>
    </row>
    <row r="628" spans="1:34" x14ac:dyDescent="0.2">
      <c r="A628" t="s">
        <v>1604</v>
      </c>
      <c r="B628" t="s">
        <v>1605</v>
      </c>
      <c r="C628" s="17">
        <v>25.65</v>
      </c>
      <c r="D628" s="4">
        <v>45302</v>
      </c>
      <c r="E628" s="3" t="s">
        <v>23</v>
      </c>
      <c r="F628" s="3" t="s">
        <v>33</v>
      </c>
      <c r="G628" s="3" t="s">
        <v>1609</v>
      </c>
      <c r="H628" s="1"/>
      <c r="J628"/>
      <c r="AC628" s="5" t="e">
        <f>VLOOKUP(Table1[[#This Row],[Expense Report]],#REF!,3, 0)</f>
        <v>#REF!</v>
      </c>
      <c r="AD628" t="s">
        <v>14576</v>
      </c>
      <c r="AE628" t="s">
        <v>313</v>
      </c>
      <c r="AF628" t="e">
        <f>MONTH(Table1[[#This Row],[Date Sent]])</f>
        <v>#REF!</v>
      </c>
      <c r="AG628" t="e">
        <f>YEAR(Table1[[#This Row],[Date Sent]])</f>
        <v>#REF!</v>
      </c>
      <c r="AH628"/>
    </row>
    <row r="629" spans="1:34" x14ac:dyDescent="0.2">
      <c r="A629" t="s">
        <v>1604</v>
      </c>
      <c r="B629" t="s">
        <v>1605</v>
      </c>
      <c r="C629" s="17">
        <v>98.4</v>
      </c>
      <c r="D629" s="4">
        <v>45303</v>
      </c>
      <c r="E629" s="3" t="s">
        <v>23</v>
      </c>
      <c r="F629" s="3" t="s">
        <v>33</v>
      </c>
      <c r="G629" s="3" t="s">
        <v>1610</v>
      </c>
      <c r="H629" s="1"/>
      <c r="J629"/>
      <c r="AC629" s="5" t="e">
        <f>VLOOKUP(Table1[[#This Row],[Expense Report]],#REF!,3, 0)</f>
        <v>#REF!</v>
      </c>
      <c r="AD629" t="s">
        <v>14576</v>
      </c>
      <c r="AE629" t="s">
        <v>313</v>
      </c>
      <c r="AF629" t="e">
        <f>MONTH(Table1[[#This Row],[Date Sent]])</f>
        <v>#REF!</v>
      </c>
      <c r="AG629" t="e">
        <f>YEAR(Table1[[#This Row],[Date Sent]])</f>
        <v>#REF!</v>
      </c>
      <c r="AH629"/>
    </row>
    <row r="630" spans="1:34" x14ac:dyDescent="0.2">
      <c r="A630" t="s">
        <v>1604</v>
      </c>
      <c r="B630" t="s">
        <v>1605</v>
      </c>
      <c r="C630" s="17">
        <v>2.13</v>
      </c>
      <c r="D630" s="4">
        <v>45303</v>
      </c>
      <c r="E630" s="3" t="s">
        <v>23</v>
      </c>
      <c r="F630" s="3" t="s">
        <v>33</v>
      </c>
      <c r="G630" s="3" t="s">
        <v>1611</v>
      </c>
      <c r="H630" s="1"/>
      <c r="J630"/>
      <c r="AC630" s="5" t="e">
        <f>VLOOKUP(Table1[[#This Row],[Expense Report]],#REF!,3, 0)</f>
        <v>#REF!</v>
      </c>
      <c r="AD630" t="s">
        <v>14576</v>
      </c>
      <c r="AE630" t="s">
        <v>313</v>
      </c>
      <c r="AF630" t="e">
        <f>MONTH(Table1[[#This Row],[Date Sent]])</f>
        <v>#REF!</v>
      </c>
      <c r="AG630" t="e">
        <f>YEAR(Table1[[#This Row],[Date Sent]])</f>
        <v>#REF!</v>
      </c>
      <c r="AH630"/>
    </row>
    <row r="631" spans="1:34" x14ac:dyDescent="0.2">
      <c r="A631" t="s">
        <v>1604</v>
      </c>
      <c r="B631" t="s">
        <v>1605</v>
      </c>
      <c r="C631" s="17">
        <v>121.02</v>
      </c>
      <c r="D631" s="4">
        <v>45307</v>
      </c>
      <c r="E631" s="3" t="s">
        <v>21</v>
      </c>
      <c r="F631" s="3" t="s">
        <v>15</v>
      </c>
      <c r="G631" s="3" t="s">
        <v>1612</v>
      </c>
      <c r="H631" s="1"/>
      <c r="J631"/>
      <c r="AC631" s="5" t="e">
        <f>VLOOKUP(Table1[[#This Row],[Expense Report]],#REF!,3, 0)</f>
        <v>#REF!</v>
      </c>
      <c r="AD631" t="s">
        <v>14576</v>
      </c>
      <c r="AE631" t="s">
        <v>313</v>
      </c>
      <c r="AF631" t="e">
        <f>MONTH(Table1[[#This Row],[Date Sent]])</f>
        <v>#REF!</v>
      </c>
      <c r="AG631" t="e">
        <f>YEAR(Table1[[#This Row],[Date Sent]])</f>
        <v>#REF!</v>
      </c>
      <c r="AH631"/>
    </row>
    <row r="632" spans="1:34" x14ac:dyDescent="0.2">
      <c r="A632" t="s">
        <v>1604</v>
      </c>
      <c r="B632" t="s">
        <v>1605</v>
      </c>
      <c r="C632" s="17">
        <v>10.66</v>
      </c>
      <c r="D632" s="4">
        <v>45308</v>
      </c>
      <c r="E632" s="3" t="s">
        <v>20</v>
      </c>
      <c r="F632" s="3" t="s">
        <v>39</v>
      </c>
      <c r="G632" s="3" t="s">
        <v>1613</v>
      </c>
      <c r="H632" s="1"/>
      <c r="J632"/>
      <c r="AC632" s="5" t="e">
        <f>VLOOKUP(Table1[[#This Row],[Expense Report]],#REF!,3, 0)</f>
        <v>#REF!</v>
      </c>
      <c r="AD632" t="s">
        <v>14576</v>
      </c>
      <c r="AE632" t="s">
        <v>313</v>
      </c>
      <c r="AF632" t="e">
        <f>MONTH(Table1[[#This Row],[Date Sent]])</f>
        <v>#REF!</v>
      </c>
      <c r="AG632" t="e">
        <f>YEAR(Table1[[#This Row],[Date Sent]])</f>
        <v>#REF!</v>
      </c>
      <c r="AH632"/>
    </row>
    <row r="633" spans="1:34" x14ac:dyDescent="0.2">
      <c r="A633" t="s">
        <v>1604</v>
      </c>
      <c r="B633" t="s">
        <v>1605</v>
      </c>
      <c r="C633" s="17">
        <v>3.21</v>
      </c>
      <c r="D633" s="4">
        <v>45308</v>
      </c>
      <c r="E633" s="3" t="s">
        <v>20</v>
      </c>
      <c r="F633" s="3" t="s">
        <v>39</v>
      </c>
      <c r="G633" s="3" t="s">
        <v>1614</v>
      </c>
      <c r="H633" s="1"/>
      <c r="J633"/>
      <c r="AC633" s="5" t="e">
        <f>VLOOKUP(Table1[[#This Row],[Expense Report]],#REF!,3, 0)</f>
        <v>#REF!</v>
      </c>
      <c r="AD633" t="s">
        <v>14576</v>
      </c>
      <c r="AE633" t="s">
        <v>313</v>
      </c>
      <c r="AF633" t="e">
        <f>MONTH(Table1[[#This Row],[Date Sent]])</f>
        <v>#REF!</v>
      </c>
      <c r="AG633" t="e">
        <f>YEAR(Table1[[#This Row],[Date Sent]])</f>
        <v>#REF!</v>
      </c>
      <c r="AH633"/>
    </row>
    <row r="634" spans="1:34" x14ac:dyDescent="0.2">
      <c r="A634" t="s">
        <v>1604</v>
      </c>
      <c r="B634" t="s">
        <v>1605</v>
      </c>
      <c r="C634" s="17">
        <v>40.65</v>
      </c>
      <c r="D634" s="4">
        <v>45308</v>
      </c>
      <c r="E634" s="3" t="s">
        <v>17</v>
      </c>
      <c r="F634" s="3" t="s">
        <v>15</v>
      </c>
      <c r="G634" s="3" t="s">
        <v>1615</v>
      </c>
      <c r="H634" s="1"/>
      <c r="J634"/>
      <c r="AC634" s="5" t="e">
        <f>VLOOKUP(Table1[[#This Row],[Expense Report]],#REF!,3, 0)</f>
        <v>#REF!</v>
      </c>
      <c r="AD634" t="s">
        <v>14576</v>
      </c>
      <c r="AE634" t="s">
        <v>313</v>
      </c>
      <c r="AF634" t="e">
        <f>MONTH(Table1[[#This Row],[Date Sent]])</f>
        <v>#REF!</v>
      </c>
      <c r="AG634" t="e">
        <f>YEAR(Table1[[#This Row],[Date Sent]])</f>
        <v>#REF!</v>
      </c>
      <c r="AH634"/>
    </row>
    <row r="635" spans="1:34" x14ac:dyDescent="0.2">
      <c r="A635" t="s">
        <v>1604</v>
      </c>
      <c r="B635" t="s">
        <v>1605</v>
      </c>
      <c r="C635" s="17">
        <v>17.309999999999999</v>
      </c>
      <c r="D635" s="4">
        <v>45309</v>
      </c>
      <c r="E635" s="3" t="s">
        <v>23</v>
      </c>
      <c r="F635" s="3" t="s">
        <v>33</v>
      </c>
      <c r="G635" s="3" t="s">
        <v>1616</v>
      </c>
      <c r="H635" s="1"/>
      <c r="J635"/>
      <c r="AC635" s="5" t="e">
        <f>VLOOKUP(Table1[[#This Row],[Expense Report]],#REF!,3, 0)</f>
        <v>#REF!</v>
      </c>
      <c r="AD635" t="s">
        <v>14576</v>
      </c>
      <c r="AE635" t="s">
        <v>313</v>
      </c>
      <c r="AF635" t="e">
        <f>MONTH(Table1[[#This Row],[Date Sent]])</f>
        <v>#REF!</v>
      </c>
      <c r="AG635" t="e">
        <f>YEAR(Table1[[#This Row],[Date Sent]])</f>
        <v>#REF!</v>
      </c>
      <c r="AH635"/>
    </row>
    <row r="636" spans="1:34" x14ac:dyDescent="0.2">
      <c r="A636" t="s">
        <v>1604</v>
      </c>
      <c r="B636" t="s">
        <v>1605</v>
      </c>
      <c r="C636" s="17">
        <v>10.1</v>
      </c>
      <c r="D636" s="4">
        <v>45310</v>
      </c>
      <c r="E636" s="3" t="s">
        <v>20</v>
      </c>
      <c r="F636" s="3" t="s">
        <v>39</v>
      </c>
      <c r="G636" s="3" t="s">
        <v>1614</v>
      </c>
      <c r="H636" s="1"/>
      <c r="J636"/>
      <c r="AC636" s="5" t="e">
        <f>VLOOKUP(Table1[[#This Row],[Expense Report]],#REF!,3, 0)</f>
        <v>#REF!</v>
      </c>
      <c r="AD636" t="s">
        <v>14576</v>
      </c>
      <c r="AE636" t="s">
        <v>313</v>
      </c>
      <c r="AF636" t="e">
        <f>MONTH(Table1[[#This Row],[Date Sent]])</f>
        <v>#REF!</v>
      </c>
      <c r="AG636" t="e">
        <f>YEAR(Table1[[#This Row],[Date Sent]])</f>
        <v>#REF!</v>
      </c>
      <c r="AH636"/>
    </row>
    <row r="637" spans="1:34" x14ac:dyDescent="0.2">
      <c r="A637" t="s">
        <v>1604</v>
      </c>
      <c r="B637" t="s">
        <v>1605</v>
      </c>
      <c r="C637" s="17">
        <v>104.84</v>
      </c>
      <c r="D637" s="4">
        <v>45310</v>
      </c>
      <c r="E637" s="3" t="s">
        <v>17</v>
      </c>
      <c r="F637" s="3" t="s">
        <v>33</v>
      </c>
      <c r="G637" s="3" t="s">
        <v>1291</v>
      </c>
      <c r="H637" s="1"/>
      <c r="J637"/>
      <c r="AC637" s="5" t="e">
        <f>VLOOKUP(Table1[[#This Row],[Expense Report]],#REF!,3, 0)</f>
        <v>#REF!</v>
      </c>
      <c r="AD637" t="s">
        <v>14576</v>
      </c>
      <c r="AE637" t="s">
        <v>313</v>
      </c>
      <c r="AF637" t="e">
        <f>MONTH(Table1[[#This Row],[Date Sent]])</f>
        <v>#REF!</v>
      </c>
      <c r="AG637" t="e">
        <f>YEAR(Table1[[#This Row],[Date Sent]])</f>
        <v>#REF!</v>
      </c>
      <c r="AH637"/>
    </row>
    <row r="638" spans="1:34" x14ac:dyDescent="0.2">
      <c r="A638" t="s">
        <v>1604</v>
      </c>
      <c r="B638" t="s">
        <v>1605</v>
      </c>
      <c r="C638" s="17">
        <v>568.04</v>
      </c>
      <c r="D638" s="4">
        <v>45311</v>
      </c>
      <c r="E638" s="3" t="s">
        <v>17</v>
      </c>
      <c r="F638" s="3" t="s">
        <v>25</v>
      </c>
      <c r="G638" s="3" t="s">
        <v>1617</v>
      </c>
      <c r="H638" s="1"/>
      <c r="J638"/>
      <c r="AC638" s="5" t="e">
        <f>VLOOKUP(Table1[[#This Row],[Expense Report]],#REF!,3, 0)</f>
        <v>#REF!</v>
      </c>
      <c r="AD638" t="s">
        <v>14576</v>
      </c>
      <c r="AE638" t="s">
        <v>313</v>
      </c>
      <c r="AF638" t="e">
        <f>MONTH(Table1[[#This Row],[Date Sent]])</f>
        <v>#REF!</v>
      </c>
      <c r="AG638" t="e">
        <f>YEAR(Table1[[#This Row],[Date Sent]])</f>
        <v>#REF!</v>
      </c>
      <c r="AH638"/>
    </row>
    <row r="639" spans="1:34" x14ac:dyDescent="0.2">
      <c r="A639" t="s">
        <v>1604</v>
      </c>
      <c r="B639" t="s">
        <v>1605</v>
      </c>
      <c r="C639" s="17">
        <v>287</v>
      </c>
      <c r="D639" s="4">
        <v>45316</v>
      </c>
      <c r="E639" s="3" t="s">
        <v>23</v>
      </c>
      <c r="F639" s="3" t="s">
        <v>33</v>
      </c>
      <c r="G639" s="3" t="s">
        <v>1618</v>
      </c>
      <c r="H639" s="1"/>
      <c r="J639"/>
      <c r="AC639" s="5" t="e">
        <f>VLOOKUP(Table1[[#This Row],[Expense Report]],#REF!,3, 0)</f>
        <v>#REF!</v>
      </c>
      <c r="AD639" t="s">
        <v>14576</v>
      </c>
      <c r="AE639" t="s">
        <v>313</v>
      </c>
      <c r="AF639" t="e">
        <f>MONTH(Table1[[#This Row],[Date Sent]])</f>
        <v>#REF!</v>
      </c>
      <c r="AG639" t="e">
        <f>YEAR(Table1[[#This Row],[Date Sent]])</f>
        <v>#REF!</v>
      </c>
      <c r="AH639"/>
    </row>
    <row r="640" spans="1:34" x14ac:dyDescent="0.2">
      <c r="A640" t="s">
        <v>442</v>
      </c>
      <c r="B640" t="s">
        <v>1619</v>
      </c>
      <c r="C640" s="1">
        <v>11.83</v>
      </c>
      <c r="D640" s="5">
        <v>45256</v>
      </c>
      <c r="E640" t="s">
        <v>21</v>
      </c>
      <c r="F640" t="s">
        <v>15</v>
      </c>
      <c r="G640" s="16" t="s">
        <v>1033</v>
      </c>
      <c r="H640" s="1"/>
      <c r="J640"/>
      <c r="AC640" s="5" t="e">
        <f>VLOOKUP(Table1[[#This Row],[Expense Report]],#REF!,3, 0)</f>
        <v>#REF!</v>
      </c>
      <c r="AD640" t="s">
        <v>14578</v>
      </c>
      <c r="AE640" t="s">
        <v>140</v>
      </c>
      <c r="AF640" t="e">
        <f>MONTH(Table1[[#This Row],[Date Sent]])</f>
        <v>#REF!</v>
      </c>
      <c r="AG640" t="e">
        <f>YEAR(Table1[[#This Row],[Date Sent]])</f>
        <v>#REF!</v>
      </c>
      <c r="AH640"/>
    </row>
    <row r="641" spans="1:34" x14ac:dyDescent="0.2">
      <c r="A641" t="s">
        <v>442</v>
      </c>
      <c r="B641" t="s">
        <v>1619</v>
      </c>
      <c r="C641" s="1">
        <v>112.31</v>
      </c>
      <c r="D641" s="5">
        <v>45284</v>
      </c>
      <c r="E641" t="s">
        <v>21</v>
      </c>
      <c r="F641" t="s">
        <v>33</v>
      </c>
      <c r="G641" s="16" t="s">
        <v>1620</v>
      </c>
      <c r="H641" s="1"/>
      <c r="J641"/>
      <c r="AC641" s="5" t="e">
        <f>VLOOKUP(Table1[[#This Row],[Expense Report]],#REF!,3, 0)</f>
        <v>#REF!</v>
      </c>
      <c r="AD641" t="s">
        <v>14578</v>
      </c>
      <c r="AE641" t="s">
        <v>140</v>
      </c>
      <c r="AF641" t="e">
        <f>MONTH(Table1[[#This Row],[Date Sent]])</f>
        <v>#REF!</v>
      </c>
      <c r="AG641" t="e">
        <f>YEAR(Table1[[#This Row],[Date Sent]])</f>
        <v>#REF!</v>
      </c>
      <c r="AH641"/>
    </row>
    <row r="642" spans="1:34" x14ac:dyDescent="0.2">
      <c r="A642" t="s">
        <v>442</v>
      </c>
      <c r="B642" t="s">
        <v>1619</v>
      </c>
      <c r="C642" s="1">
        <v>56.22</v>
      </c>
      <c r="D642" s="5">
        <v>45302</v>
      </c>
      <c r="E642" t="s">
        <v>21</v>
      </c>
      <c r="F642" t="s">
        <v>33</v>
      </c>
      <c r="G642" s="16" t="s">
        <v>1621</v>
      </c>
      <c r="H642" s="1"/>
      <c r="J642"/>
      <c r="AC642" s="5" t="e">
        <f>VLOOKUP(Table1[[#This Row],[Expense Report]],#REF!,3, 0)</f>
        <v>#REF!</v>
      </c>
      <c r="AD642" t="s">
        <v>14578</v>
      </c>
      <c r="AE642" t="s">
        <v>140</v>
      </c>
      <c r="AF642" t="e">
        <f>MONTH(Table1[[#This Row],[Date Sent]])</f>
        <v>#REF!</v>
      </c>
      <c r="AG642" t="e">
        <f>YEAR(Table1[[#This Row],[Date Sent]])</f>
        <v>#REF!</v>
      </c>
      <c r="AH642"/>
    </row>
    <row r="643" spans="1:34" x14ac:dyDescent="0.2">
      <c r="A643" t="s">
        <v>416</v>
      </c>
      <c r="B643" t="s">
        <v>1622</v>
      </c>
      <c r="C643" s="1">
        <v>37.200000000000003</v>
      </c>
      <c r="D643" s="5">
        <v>45294</v>
      </c>
      <c r="E643" t="s">
        <v>21</v>
      </c>
      <c r="F643" t="s">
        <v>33</v>
      </c>
      <c r="G643" s="16" t="s">
        <v>1602</v>
      </c>
      <c r="H643" s="1"/>
      <c r="J643"/>
      <c r="AC643" s="5" t="e">
        <f>VLOOKUP(Table1[[#This Row],[Expense Report]],#REF!,3, 0)</f>
        <v>#REF!</v>
      </c>
      <c r="AD643" t="s">
        <v>14579</v>
      </c>
      <c r="AE643" t="s">
        <v>313</v>
      </c>
      <c r="AF643" t="e">
        <f>MONTH(Table1[[#This Row],[Date Sent]])</f>
        <v>#REF!</v>
      </c>
      <c r="AG643" t="e">
        <f>YEAR(Table1[[#This Row],[Date Sent]])</f>
        <v>#REF!</v>
      </c>
      <c r="AH643"/>
    </row>
    <row r="644" spans="1:34" x14ac:dyDescent="0.2">
      <c r="A644" t="s">
        <v>416</v>
      </c>
      <c r="B644" t="s">
        <v>1623</v>
      </c>
      <c r="C644" s="1">
        <v>15.09</v>
      </c>
      <c r="D644" s="5">
        <v>45300</v>
      </c>
      <c r="E644" t="s">
        <v>21</v>
      </c>
      <c r="F644" t="s">
        <v>33</v>
      </c>
      <c r="G644" s="16" t="s">
        <v>1624</v>
      </c>
      <c r="H644" s="1"/>
      <c r="J644"/>
      <c r="AC644" s="5" t="e">
        <f>VLOOKUP(Table1[[#This Row],[Expense Report]],#REF!,3, 0)</f>
        <v>#REF!</v>
      </c>
      <c r="AD644" t="s">
        <v>14579</v>
      </c>
      <c r="AE644" t="s">
        <v>313</v>
      </c>
      <c r="AF644" t="e">
        <f>MONTH(Table1[[#This Row],[Date Sent]])</f>
        <v>#REF!</v>
      </c>
      <c r="AG644" t="e">
        <f>YEAR(Table1[[#This Row],[Date Sent]])</f>
        <v>#REF!</v>
      </c>
      <c r="AH644"/>
    </row>
    <row r="645" spans="1:34" x14ac:dyDescent="0.2">
      <c r="A645" t="s">
        <v>416</v>
      </c>
      <c r="B645" t="s">
        <v>1623</v>
      </c>
      <c r="C645" s="1">
        <v>1287.1500000000001</v>
      </c>
      <c r="D645" s="5">
        <v>45301</v>
      </c>
      <c r="E645" t="s">
        <v>21</v>
      </c>
      <c r="F645" t="s">
        <v>25</v>
      </c>
      <c r="G645" s="16" t="s">
        <v>1625</v>
      </c>
      <c r="H645" s="1"/>
      <c r="J645"/>
      <c r="AC645" s="5" t="e">
        <f>VLOOKUP(Table1[[#This Row],[Expense Report]],#REF!,3, 0)</f>
        <v>#REF!</v>
      </c>
      <c r="AD645" t="s">
        <v>14579</v>
      </c>
      <c r="AE645" t="s">
        <v>313</v>
      </c>
      <c r="AF645" t="e">
        <f>MONTH(Table1[[#This Row],[Date Sent]])</f>
        <v>#REF!</v>
      </c>
      <c r="AG645" t="e">
        <f>YEAR(Table1[[#This Row],[Date Sent]])</f>
        <v>#REF!</v>
      </c>
      <c r="AH645"/>
    </row>
    <row r="646" spans="1:34" x14ac:dyDescent="0.2">
      <c r="A646" t="s">
        <v>416</v>
      </c>
      <c r="B646" t="s">
        <v>1626</v>
      </c>
      <c r="C646" s="17">
        <v>107.89</v>
      </c>
      <c r="D646" s="4">
        <v>45307</v>
      </c>
      <c r="E646" s="3" t="s">
        <v>21</v>
      </c>
      <c r="F646" s="3" t="s">
        <v>33</v>
      </c>
      <c r="G646" s="3" t="s">
        <v>1286</v>
      </c>
      <c r="H646" s="1"/>
      <c r="J646"/>
      <c r="AC646" s="5" t="e">
        <f>VLOOKUP(Table1[[#This Row],[Expense Report]],#REF!,3, 0)</f>
        <v>#REF!</v>
      </c>
      <c r="AD646" t="s">
        <v>14579</v>
      </c>
      <c r="AE646" t="s">
        <v>313</v>
      </c>
      <c r="AF646" t="e">
        <f>MONTH(Table1[[#This Row],[Date Sent]])</f>
        <v>#REF!</v>
      </c>
      <c r="AG646" t="e">
        <f>YEAR(Table1[[#This Row],[Date Sent]])</f>
        <v>#REF!</v>
      </c>
      <c r="AH646"/>
    </row>
    <row r="647" spans="1:34" x14ac:dyDescent="0.2">
      <c r="A647" t="s">
        <v>416</v>
      </c>
      <c r="B647" t="s">
        <v>1626</v>
      </c>
      <c r="C647" s="17">
        <v>25.32</v>
      </c>
      <c r="D647" s="4">
        <v>45308</v>
      </c>
      <c r="E647" s="3" t="s">
        <v>20</v>
      </c>
      <c r="F647" s="3" t="s">
        <v>40</v>
      </c>
      <c r="G647" s="3" t="s">
        <v>1627</v>
      </c>
      <c r="H647" s="1"/>
      <c r="J647"/>
      <c r="AC647" s="5" t="e">
        <f>VLOOKUP(Table1[[#This Row],[Expense Report]],#REF!,3, 0)</f>
        <v>#REF!</v>
      </c>
      <c r="AD647" t="s">
        <v>14579</v>
      </c>
      <c r="AE647" t="s">
        <v>313</v>
      </c>
      <c r="AF647" t="e">
        <f>MONTH(Table1[[#This Row],[Date Sent]])</f>
        <v>#REF!</v>
      </c>
      <c r="AG647" t="e">
        <f>YEAR(Table1[[#This Row],[Date Sent]])</f>
        <v>#REF!</v>
      </c>
      <c r="AH647"/>
    </row>
    <row r="648" spans="1:34" x14ac:dyDescent="0.2">
      <c r="A648" t="s">
        <v>416</v>
      </c>
      <c r="B648" t="s">
        <v>1626</v>
      </c>
      <c r="C648" s="17">
        <v>39.75</v>
      </c>
      <c r="D648" s="4">
        <v>45316</v>
      </c>
      <c r="E648" s="3" t="s">
        <v>20</v>
      </c>
      <c r="F648" s="3" t="s">
        <v>39</v>
      </c>
      <c r="G648" s="3" t="s">
        <v>1628</v>
      </c>
      <c r="H648" s="1"/>
      <c r="J648"/>
      <c r="AC648" s="5" t="e">
        <f>VLOOKUP(Table1[[#This Row],[Expense Report]],#REF!,3, 0)</f>
        <v>#REF!</v>
      </c>
      <c r="AD648" t="s">
        <v>14579</v>
      </c>
      <c r="AE648" t="s">
        <v>313</v>
      </c>
      <c r="AF648" t="e">
        <f>MONTH(Table1[[#This Row],[Date Sent]])</f>
        <v>#REF!</v>
      </c>
      <c r="AG648" t="e">
        <f>YEAR(Table1[[#This Row],[Date Sent]])</f>
        <v>#REF!</v>
      </c>
      <c r="AH648"/>
    </row>
    <row r="649" spans="1:34" x14ac:dyDescent="0.2">
      <c r="A649" t="s">
        <v>416</v>
      </c>
      <c r="B649" t="s">
        <v>1626</v>
      </c>
      <c r="C649" s="17">
        <v>231.19</v>
      </c>
      <c r="D649" s="4">
        <v>45316</v>
      </c>
      <c r="E649" s="3" t="s">
        <v>21</v>
      </c>
      <c r="F649" s="3" t="s">
        <v>33</v>
      </c>
      <c r="G649" s="3" t="s">
        <v>1629</v>
      </c>
      <c r="H649" s="1"/>
      <c r="J649"/>
      <c r="AC649" s="5" t="e">
        <f>VLOOKUP(Table1[[#This Row],[Expense Report]],#REF!,3, 0)</f>
        <v>#REF!</v>
      </c>
      <c r="AD649" t="s">
        <v>14579</v>
      </c>
      <c r="AE649" t="s">
        <v>313</v>
      </c>
      <c r="AF649" t="e">
        <f>MONTH(Table1[[#This Row],[Date Sent]])</f>
        <v>#REF!</v>
      </c>
      <c r="AG649" t="e">
        <f>YEAR(Table1[[#This Row],[Date Sent]])</f>
        <v>#REF!</v>
      </c>
      <c r="AH649"/>
    </row>
    <row r="650" spans="1:34" x14ac:dyDescent="0.2">
      <c r="A650" t="s">
        <v>383</v>
      </c>
      <c r="B650" t="s">
        <v>1630</v>
      </c>
      <c r="C650" s="1">
        <v>40.44</v>
      </c>
      <c r="D650" s="5">
        <v>45241</v>
      </c>
      <c r="E650" t="s">
        <v>21</v>
      </c>
      <c r="F650" t="s">
        <v>16</v>
      </c>
      <c r="G650" s="16" t="s">
        <v>1179</v>
      </c>
      <c r="H650" s="1"/>
      <c r="J650"/>
      <c r="AC650" s="5" t="e">
        <f>VLOOKUP(Table1[[#This Row],[Expense Report]],#REF!,3, 0)</f>
        <v>#REF!</v>
      </c>
      <c r="AD650" t="s">
        <v>14580</v>
      </c>
      <c r="AE650" t="s">
        <v>174</v>
      </c>
      <c r="AF650" t="e">
        <f>MONTH(Table1[[#This Row],[Date Sent]])</f>
        <v>#REF!</v>
      </c>
      <c r="AG650" t="e">
        <f>YEAR(Table1[[#This Row],[Date Sent]])</f>
        <v>#REF!</v>
      </c>
      <c r="AH650"/>
    </row>
    <row r="651" spans="1:34" x14ac:dyDescent="0.2">
      <c r="A651" t="s">
        <v>383</v>
      </c>
      <c r="B651" t="s">
        <v>1631</v>
      </c>
      <c r="C651" s="1">
        <v>24.84</v>
      </c>
      <c r="D651" s="5">
        <v>45252</v>
      </c>
      <c r="E651" t="s">
        <v>21</v>
      </c>
      <c r="F651" t="s">
        <v>17</v>
      </c>
      <c r="G651" s="16" t="s">
        <v>1632</v>
      </c>
      <c r="H651" s="1"/>
      <c r="J651"/>
      <c r="AC651" s="5" t="e">
        <f>VLOOKUP(Table1[[#This Row],[Expense Report]],#REF!,3, 0)</f>
        <v>#REF!</v>
      </c>
      <c r="AD651" t="s">
        <v>14580</v>
      </c>
      <c r="AE651" t="s">
        <v>174</v>
      </c>
      <c r="AF651" t="e">
        <f>MONTH(Table1[[#This Row],[Date Sent]])</f>
        <v>#REF!</v>
      </c>
      <c r="AG651" t="e">
        <f>YEAR(Table1[[#This Row],[Date Sent]])</f>
        <v>#REF!</v>
      </c>
      <c r="AH651"/>
    </row>
    <row r="652" spans="1:34" x14ac:dyDescent="0.2">
      <c r="A652" t="s">
        <v>383</v>
      </c>
      <c r="B652" t="s">
        <v>1633</v>
      </c>
      <c r="C652" s="1">
        <v>24.84</v>
      </c>
      <c r="D652" s="5">
        <v>45243</v>
      </c>
      <c r="E652" t="s">
        <v>21</v>
      </c>
      <c r="F652" t="s">
        <v>18</v>
      </c>
      <c r="G652" s="16" t="s">
        <v>1634</v>
      </c>
      <c r="H652" s="1"/>
      <c r="J652"/>
      <c r="AC652" s="5" t="e">
        <f>VLOOKUP(Table1[[#This Row],[Expense Report]],#REF!,3, 0)</f>
        <v>#REF!</v>
      </c>
      <c r="AD652" t="s">
        <v>14580</v>
      </c>
      <c r="AE652" t="s">
        <v>174</v>
      </c>
      <c r="AF652" t="e">
        <f>MONTH(Table1[[#This Row],[Date Sent]])</f>
        <v>#REF!</v>
      </c>
      <c r="AG652" t="e">
        <f>YEAR(Table1[[#This Row],[Date Sent]])</f>
        <v>#REF!</v>
      </c>
      <c r="AH652"/>
    </row>
    <row r="653" spans="1:34" x14ac:dyDescent="0.2">
      <c r="A653" t="s">
        <v>383</v>
      </c>
      <c r="B653" t="s">
        <v>1633</v>
      </c>
      <c r="C653" s="1">
        <v>13.83</v>
      </c>
      <c r="D653" s="5">
        <v>45243</v>
      </c>
      <c r="E653" t="s">
        <v>21</v>
      </c>
      <c r="F653" t="s">
        <v>18</v>
      </c>
      <c r="G653" s="16" t="s">
        <v>1634</v>
      </c>
      <c r="H653" s="1"/>
      <c r="J653"/>
      <c r="AC653" s="5" t="e">
        <f>VLOOKUP(Table1[[#This Row],[Expense Report]],#REF!,3, 0)</f>
        <v>#REF!</v>
      </c>
      <c r="AD653" t="s">
        <v>14580</v>
      </c>
      <c r="AE653" t="s">
        <v>174</v>
      </c>
      <c r="AF653" t="e">
        <f>MONTH(Table1[[#This Row],[Date Sent]])</f>
        <v>#REF!</v>
      </c>
      <c r="AG653" t="e">
        <f>YEAR(Table1[[#This Row],[Date Sent]])</f>
        <v>#REF!</v>
      </c>
      <c r="AH653"/>
    </row>
    <row r="654" spans="1:34" x14ac:dyDescent="0.2">
      <c r="A654" t="s">
        <v>1635</v>
      </c>
      <c r="B654" t="s">
        <v>1636</v>
      </c>
      <c r="C654" s="1">
        <v>322.91000000000003</v>
      </c>
      <c r="D654" s="5">
        <v>45274</v>
      </c>
      <c r="E654" t="s">
        <v>13</v>
      </c>
      <c r="F654" t="s">
        <v>25</v>
      </c>
      <c r="G654" s="16" t="s">
        <v>1637</v>
      </c>
      <c r="H654" s="1"/>
      <c r="J654"/>
      <c r="AC654" s="5" t="e">
        <f>VLOOKUP(Table1[[#This Row],[Expense Report]],#REF!,3, 0)</f>
        <v>#REF!</v>
      </c>
      <c r="AD654" t="s">
        <v>14582</v>
      </c>
      <c r="AE654" t="s">
        <v>73</v>
      </c>
      <c r="AF654" t="e">
        <f>MONTH(Table1[[#This Row],[Date Sent]])</f>
        <v>#REF!</v>
      </c>
      <c r="AG654" t="e">
        <f>YEAR(Table1[[#This Row],[Date Sent]])</f>
        <v>#REF!</v>
      </c>
      <c r="AH654"/>
    </row>
    <row r="655" spans="1:34" x14ac:dyDescent="0.2">
      <c r="A655" t="s">
        <v>1635</v>
      </c>
      <c r="B655" t="s">
        <v>1638</v>
      </c>
      <c r="C655" s="1">
        <v>137.62</v>
      </c>
      <c r="D655" s="5">
        <v>45273</v>
      </c>
      <c r="E655" t="s">
        <v>13</v>
      </c>
      <c r="F655" t="s">
        <v>39</v>
      </c>
      <c r="G655" s="16" t="s">
        <v>1639</v>
      </c>
      <c r="H655" s="1"/>
      <c r="J655"/>
      <c r="AC655" s="5" t="e">
        <f>VLOOKUP(Table1[[#This Row],[Expense Report]],#REF!,3, 0)</f>
        <v>#REF!</v>
      </c>
      <c r="AD655" t="s">
        <v>14582</v>
      </c>
      <c r="AE655" t="s">
        <v>73</v>
      </c>
      <c r="AF655" t="e">
        <f>MONTH(Table1[[#This Row],[Date Sent]])</f>
        <v>#REF!</v>
      </c>
      <c r="AG655" t="e">
        <f>YEAR(Table1[[#This Row],[Date Sent]])</f>
        <v>#REF!</v>
      </c>
      <c r="AH655"/>
    </row>
    <row r="656" spans="1:34" x14ac:dyDescent="0.2">
      <c r="A656" t="s">
        <v>1635</v>
      </c>
      <c r="B656" t="s">
        <v>1640</v>
      </c>
      <c r="C656" s="1">
        <v>16.190000000000001</v>
      </c>
      <c r="D656" s="5">
        <v>45272</v>
      </c>
      <c r="E656" t="s">
        <v>27</v>
      </c>
      <c r="F656" t="s">
        <v>39</v>
      </c>
      <c r="G656" s="16" t="s">
        <v>1641</v>
      </c>
      <c r="H656" s="1"/>
      <c r="J656"/>
      <c r="AC656" s="5" t="e">
        <f>VLOOKUP(Table1[[#This Row],[Expense Report]],#REF!,3, 0)</f>
        <v>#REF!</v>
      </c>
      <c r="AD656" t="s">
        <v>14582</v>
      </c>
      <c r="AE656" t="s">
        <v>73</v>
      </c>
      <c r="AF656" t="e">
        <f>MONTH(Table1[[#This Row],[Date Sent]])</f>
        <v>#REF!</v>
      </c>
      <c r="AG656" t="e">
        <f>YEAR(Table1[[#This Row],[Date Sent]])</f>
        <v>#REF!</v>
      </c>
      <c r="AH656"/>
    </row>
    <row r="657" spans="1:34" x14ac:dyDescent="0.2">
      <c r="A657" t="s">
        <v>1635</v>
      </c>
      <c r="B657" t="s">
        <v>1642</v>
      </c>
      <c r="C657" s="1">
        <v>57.15</v>
      </c>
      <c r="D657" s="5">
        <v>45272</v>
      </c>
      <c r="E657" t="s">
        <v>27</v>
      </c>
      <c r="F657" t="s">
        <v>39</v>
      </c>
      <c r="G657" s="16" t="s">
        <v>1643</v>
      </c>
      <c r="H657" s="1"/>
      <c r="J657"/>
      <c r="AC657" s="5" t="e">
        <f>VLOOKUP(Table1[[#This Row],[Expense Report]],#REF!,3, 0)</f>
        <v>#REF!</v>
      </c>
      <c r="AD657" t="s">
        <v>14582</v>
      </c>
      <c r="AE657" t="s">
        <v>73</v>
      </c>
      <c r="AF657" t="e">
        <f>MONTH(Table1[[#This Row],[Date Sent]])</f>
        <v>#REF!</v>
      </c>
      <c r="AG657" t="e">
        <f>YEAR(Table1[[#This Row],[Date Sent]])</f>
        <v>#REF!</v>
      </c>
      <c r="AH657"/>
    </row>
    <row r="658" spans="1:34" x14ac:dyDescent="0.2">
      <c r="A658" t="s">
        <v>1635</v>
      </c>
      <c r="B658" t="s">
        <v>1644</v>
      </c>
      <c r="C658" s="1">
        <v>134.97999999999999</v>
      </c>
      <c r="D658" s="5">
        <v>45267</v>
      </c>
      <c r="E658" t="s">
        <v>13</v>
      </c>
      <c r="F658" t="s">
        <v>17</v>
      </c>
      <c r="G658" s="16" t="s">
        <v>1645</v>
      </c>
      <c r="H658" s="1"/>
      <c r="J658"/>
      <c r="AC658" s="5" t="e">
        <f>VLOOKUP(Table1[[#This Row],[Expense Report]],#REF!,3, 0)</f>
        <v>#REF!</v>
      </c>
      <c r="AD658" t="s">
        <v>14582</v>
      </c>
      <c r="AE658" t="s">
        <v>73</v>
      </c>
      <c r="AF658" t="e">
        <f>MONTH(Table1[[#This Row],[Date Sent]])</f>
        <v>#REF!</v>
      </c>
      <c r="AG658" t="e">
        <f>YEAR(Table1[[#This Row],[Date Sent]])</f>
        <v>#REF!</v>
      </c>
      <c r="AH658"/>
    </row>
    <row r="659" spans="1:34" x14ac:dyDescent="0.2">
      <c r="A659" t="s">
        <v>1635</v>
      </c>
      <c r="B659" t="s">
        <v>1646</v>
      </c>
      <c r="C659" s="1">
        <v>64.790000000000006</v>
      </c>
      <c r="D659" s="5">
        <v>45257</v>
      </c>
      <c r="E659" t="s">
        <v>25</v>
      </c>
      <c r="F659" t="s">
        <v>15</v>
      </c>
      <c r="G659" s="16" t="s">
        <v>1647</v>
      </c>
      <c r="H659" s="1"/>
      <c r="J659"/>
      <c r="AC659" s="5" t="e">
        <f>VLOOKUP(Table1[[#This Row],[Expense Report]],#REF!,3, 0)</f>
        <v>#REF!</v>
      </c>
      <c r="AD659" t="s">
        <v>14582</v>
      </c>
      <c r="AE659" t="s">
        <v>73</v>
      </c>
      <c r="AF659" t="e">
        <f>MONTH(Table1[[#This Row],[Date Sent]])</f>
        <v>#REF!</v>
      </c>
      <c r="AG659" t="e">
        <f>YEAR(Table1[[#This Row],[Date Sent]])</f>
        <v>#REF!</v>
      </c>
      <c r="AH659"/>
    </row>
    <row r="660" spans="1:34" x14ac:dyDescent="0.2">
      <c r="A660" t="s">
        <v>1635</v>
      </c>
      <c r="B660" t="s">
        <v>1648</v>
      </c>
      <c r="C660" s="1">
        <v>53.99</v>
      </c>
      <c r="D660" s="5">
        <v>45258</v>
      </c>
      <c r="E660" t="s">
        <v>25</v>
      </c>
      <c r="F660" t="s">
        <v>15</v>
      </c>
      <c r="G660" s="16" t="s">
        <v>1647</v>
      </c>
      <c r="H660" s="1"/>
      <c r="J660"/>
      <c r="AC660" s="5" t="e">
        <f>VLOOKUP(Table1[[#This Row],[Expense Report]],#REF!,3, 0)</f>
        <v>#REF!</v>
      </c>
      <c r="AD660" t="s">
        <v>14582</v>
      </c>
      <c r="AE660" t="s">
        <v>73</v>
      </c>
      <c r="AF660" t="e">
        <f>MONTH(Table1[[#This Row],[Date Sent]])</f>
        <v>#REF!</v>
      </c>
      <c r="AG660" t="e">
        <f>YEAR(Table1[[#This Row],[Date Sent]])</f>
        <v>#REF!</v>
      </c>
      <c r="AH660"/>
    </row>
    <row r="661" spans="1:34" x14ac:dyDescent="0.2">
      <c r="A661" t="s">
        <v>1635</v>
      </c>
      <c r="B661" t="s">
        <v>1649</v>
      </c>
      <c r="C661" s="1">
        <v>309.29000000000002</v>
      </c>
      <c r="D661" s="5">
        <v>45260</v>
      </c>
      <c r="E661" t="s">
        <v>21</v>
      </c>
      <c r="F661" t="s">
        <v>33</v>
      </c>
      <c r="G661" s="16" t="s">
        <v>1650</v>
      </c>
      <c r="H661" s="1"/>
      <c r="J661"/>
      <c r="AC661" s="5" t="e">
        <f>VLOOKUP(Table1[[#This Row],[Expense Report]],#REF!,3, 0)</f>
        <v>#REF!</v>
      </c>
      <c r="AD661" t="s">
        <v>14582</v>
      </c>
      <c r="AE661" t="s">
        <v>73</v>
      </c>
      <c r="AF661" t="e">
        <f>MONTH(Table1[[#This Row],[Date Sent]])</f>
        <v>#REF!</v>
      </c>
      <c r="AG661" t="e">
        <f>YEAR(Table1[[#This Row],[Date Sent]])</f>
        <v>#REF!</v>
      </c>
      <c r="AH661"/>
    </row>
    <row r="662" spans="1:34" x14ac:dyDescent="0.2">
      <c r="A662" t="s">
        <v>1635</v>
      </c>
      <c r="B662" t="s">
        <v>1651</v>
      </c>
      <c r="C662" s="1">
        <v>121.54</v>
      </c>
      <c r="D662" s="5">
        <v>45260</v>
      </c>
      <c r="E662" t="s">
        <v>30</v>
      </c>
      <c r="F662" t="s">
        <v>6</v>
      </c>
      <c r="G662" s="16" t="s">
        <v>1652</v>
      </c>
      <c r="H662" s="1"/>
      <c r="J662"/>
      <c r="AC662" s="5" t="e">
        <f>VLOOKUP(Table1[[#This Row],[Expense Report]],#REF!,3, 0)</f>
        <v>#REF!</v>
      </c>
      <c r="AD662" t="s">
        <v>14582</v>
      </c>
      <c r="AE662" t="s">
        <v>73</v>
      </c>
      <c r="AF662" t="e">
        <f>MONTH(Table1[[#This Row],[Date Sent]])</f>
        <v>#REF!</v>
      </c>
      <c r="AG662" t="e">
        <f>YEAR(Table1[[#This Row],[Date Sent]])</f>
        <v>#REF!</v>
      </c>
      <c r="AH662"/>
    </row>
    <row r="663" spans="1:34" x14ac:dyDescent="0.2">
      <c r="A663" t="s">
        <v>1635</v>
      </c>
      <c r="B663" t="s">
        <v>1653</v>
      </c>
      <c r="C663" s="1">
        <v>112.22</v>
      </c>
      <c r="D663" s="5">
        <v>45260</v>
      </c>
      <c r="E663" t="s">
        <v>13</v>
      </c>
      <c r="F663" t="s">
        <v>17</v>
      </c>
      <c r="G663" s="16" t="s">
        <v>1654</v>
      </c>
      <c r="H663" s="1"/>
      <c r="J663"/>
      <c r="AC663" s="5" t="e">
        <f>VLOOKUP(Table1[[#This Row],[Expense Report]],#REF!,3, 0)</f>
        <v>#REF!</v>
      </c>
      <c r="AD663" t="s">
        <v>14582</v>
      </c>
      <c r="AE663" t="s">
        <v>73</v>
      </c>
      <c r="AF663" t="e">
        <f>MONTH(Table1[[#This Row],[Date Sent]])</f>
        <v>#REF!</v>
      </c>
      <c r="AG663" t="e">
        <f>YEAR(Table1[[#This Row],[Date Sent]])</f>
        <v>#REF!</v>
      </c>
      <c r="AH663"/>
    </row>
    <row r="664" spans="1:34" x14ac:dyDescent="0.2">
      <c r="A664" t="s">
        <v>1635</v>
      </c>
      <c r="B664" t="s">
        <v>1655</v>
      </c>
      <c r="C664" s="1">
        <v>114.48</v>
      </c>
      <c r="D664" s="5">
        <v>45257</v>
      </c>
      <c r="E664" t="s">
        <v>21</v>
      </c>
      <c r="F664" t="s">
        <v>15</v>
      </c>
      <c r="G664" s="16" t="s">
        <v>1647</v>
      </c>
      <c r="H664" s="1"/>
      <c r="J664"/>
      <c r="AC664" s="5" t="e">
        <f>VLOOKUP(Table1[[#This Row],[Expense Report]],#REF!,3, 0)</f>
        <v>#REF!</v>
      </c>
      <c r="AD664" t="s">
        <v>14582</v>
      </c>
      <c r="AE664" t="s">
        <v>73</v>
      </c>
      <c r="AF664" t="e">
        <f>MONTH(Table1[[#This Row],[Date Sent]])</f>
        <v>#REF!</v>
      </c>
      <c r="AG664" t="e">
        <f>YEAR(Table1[[#This Row],[Date Sent]])</f>
        <v>#REF!</v>
      </c>
      <c r="AH664"/>
    </row>
    <row r="665" spans="1:34" x14ac:dyDescent="0.2">
      <c r="A665" t="s">
        <v>1635</v>
      </c>
      <c r="B665" t="s">
        <v>1656</v>
      </c>
      <c r="C665" s="1">
        <v>66.37</v>
      </c>
      <c r="D665" s="5">
        <v>45259</v>
      </c>
      <c r="E665" t="s">
        <v>21</v>
      </c>
      <c r="F665" t="s">
        <v>6</v>
      </c>
      <c r="G665" s="16" t="s">
        <v>1652</v>
      </c>
      <c r="H665" s="1"/>
      <c r="J665"/>
      <c r="AC665" s="5" t="e">
        <f>VLOOKUP(Table1[[#This Row],[Expense Report]],#REF!,3, 0)</f>
        <v>#REF!</v>
      </c>
      <c r="AD665" t="s">
        <v>14582</v>
      </c>
      <c r="AE665" t="s">
        <v>73</v>
      </c>
      <c r="AF665" t="e">
        <f>MONTH(Table1[[#This Row],[Date Sent]])</f>
        <v>#REF!</v>
      </c>
      <c r="AG665" t="e">
        <f>YEAR(Table1[[#This Row],[Date Sent]])</f>
        <v>#REF!</v>
      </c>
      <c r="AH665"/>
    </row>
    <row r="666" spans="1:34" x14ac:dyDescent="0.2">
      <c r="A666" t="s">
        <v>1635</v>
      </c>
      <c r="B666" t="s">
        <v>1657</v>
      </c>
      <c r="C666" s="1">
        <v>24.54</v>
      </c>
      <c r="D666" s="5">
        <v>45295</v>
      </c>
      <c r="E666" t="s">
        <v>15</v>
      </c>
      <c r="F666" t="s">
        <v>47</v>
      </c>
      <c r="G666" s="16" t="s">
        <v>1658</v>
      </c>
      <c r="H666" s="1"/>
      <c r="J666"/>
      <c r="AC666" s="5" t="e">
        <f>VLOOKUP(Table1[[#This Row],[Expense Report]],#REF!,3, 0)</f>
        <v>#REF!</v>
      </c>
      <c r="AD666" t="s">
        <v>14582</v>
      </c>
      <c r="AE666" t="s">
        <v>73</v>
      </c>
      <c r="AF666" t="e">
        <f>MONTH(Table1[[#This Row],[Date Sent]])</f>
        <v>#REF!</v>
      </c>
      <c r="AG666" t="e">
        <f>YEAR(Table1[[#This Row],[Date Sent]])</f>
        <v>#REF!</v>
      </c>
      <c r="AH666"/>
    </row>
    <row r="667" spans="1:34" x14ac:dyDescent="0.2">
      <c r="A667" t="s">
        <v>1635</v>
      </c>
      <c r="B667" t="s">
        <v>1659</v>
      </c>
      <c r="C667" s="1">
        <v>31.02</v>
      </c>
      <c r="D667" s="5">
        <v>45292</v>
      </c>
      <c r="E667" t="s">
        <v>21</v>
      </c>
      <c r="F667" t="s">
        <v>33</v>
      </c>
      <c r="G667" s="16" t="s">
        <v>923</v>
      </c>
      <c r="H667" s="1"/>
      <c r="J667"/>
      <c r="AC667" s="5" t="e">
        <f>VLOOKUP(Table1[[#This Row],[Expense Report]],#REF!,3, 0)</f>
        <v>#REF!</v>
      </c>
      <c r="AD667" t="s">
        <v>14582</v>
      </c>
      <c r="AE667" t="s">
        <v>73</v>
      </c>
      <c r="AF667" t="e">
        <f>MONTH(Table1[[#This Row],[Date Sent]])</f>
        <v>#REF!</v>
      </c>
      <c r="AG667" t="e">
        <f>YEAR(Table1[[#This Row],[Date Sent]])</f>
        <v>#REF!</v>
      </c>
      <c r="AH667"/>
    </row>
    <row r="668" spans="1:34" x14ac:dyDescent="0.2">
      <c r="A668" t="s">
        <v>1635</v>
      </c>
      <c r="B668" t="s">
        <v>1660</v>
      </c>
      <c r="C668" s="1">
        <v>46.11</v>
      </c>
      <c r="D668" s="5">
        <v>45282</v>
      </c>
      <c r="E668" t="s">
        <v>13</v>
      </c>
      <c r="F668" t="s">
        <v>33</v>
      </c>
      <c r="G668" s="16" t="s">
        <v>1661</v>
      </c>
      <c r="H668" s="1"/>
      <c r="J668"/>
      <c r="AC668" s="5" t="e">
        <f>VLOOKUP(Table1[[#This Row],[Expense Report]],#REF!,3, 0)</f>
        <v>#REF!</v>
      </c>
      <c r="AD668" t="s">
        <v>14582</v>
      </c>
      <c r="AE668" t="s">
        <v>73</v>
      </c>
      <c r="AF668" t="e">
        <f>MONTH(Table1[[#This Row],[Date Sent]])</f>
        <v>#REF!</v>
      </c>
      <c r="AG668" t="e">
        <f>YEAR(Table1[[#This Row],[Date Sent]])</f>
        <v>#REF!</v>
      </c>
      <c r="AH668"/>
    </row>
    <row r="669" spans="1:34" x14ac:dyDescent="0.2">
      <c r="A669" t="s">
        <v>581</v>
      </c>
      <c r="B669" t="s">
        <v>1662</v>
      </c>
      <c r="C669" s="1">
        <v>499.03</v>
      </c>
      <c r="D669" s="5">
        <v>45275</v>
      </c>
      <c r="E669" t="s">
        <v>21</v>
      </c>
      <c r="F669" t="s">
        <v>33</v>
      </c>
      <c r="G669" s="16" t="s">
        <v>950</v>
      </c>
      <c r="H669" s="1"/>
      <c r="J669"/>
      <c r="AC669" s="5" t="e">
        <f>VLOOKUP(Table1[[#This Row],[Expense Report]],#REF!,3, 0)</f>
        <v>#REF!</v>
      </c>
      <c r="AD669" t="s">
        <v>14583</v>
      </c>
      <c r="AE669" t="s">
        <v>294</v>
      </c>
      <c r="AF669" t="e">
        <f>MONTH(Table1[[#This Row],[Date Sent]])</f>
        <v>#REF!</v>
      </c>
      <c r="AG669" t="e">
        <f>YEAR(Table1[[#This Row],[Date Sent]])</f>
        <v>#REF!</v>
      </c>
      <c r="AH669"/>
    </row>
    <row r="670" spans="1:34" x14ac:dyDescent="0.2">
      <c r="A670" t="s">
        <v>581</v>
      </c>
      <c r="B670" t="s">
        <v>1663</v>
      </c>
      <c r="C670" s="1">
        <v>79.63</v>
      </c>
      <c r="D670" s="5">
        <v>45275</v>
      </c>
      <c r="E670" t="s">
        <v>14</v>
      </c>
      <c r="F670" t="s">
        <v>18</v>
      </c>
      <c r="G670" s="16" t="s">
        <v>978</v>
      </c>
      <c r="H670" s="1"/>
      <c r="J670"/>
      <c r="AC670" s="5" t="e">
        <f>VLOOKUP(Table1[[#This Row],[Expense Report]],#REF!,3, 0)</f>
        <v>#REF!</v>
      </c>
      <c r="AD670" t="s">
        <v>14583</v>
      </c>
      <c r="AE670" t="s">
        <v>294</v>
      </c>
      <c r="AF670" t="e">
        <f>MONTH(Table1[[#This Row],[Date Sent]])</f>
        <v>#REF!</v>
      </c>
      <c r="AG670" t="e">
        <f>YEAR(Table1[[#This Row],[Date Sent]])</f>
        <v>#REF!</v>
      </c>
      <c r="AH670"/>
    </row>
    <row r="671" spans="1:34" x14ac:dyDescent="0.2">
      <c r="A671" t="s">
        <v>581</v>
      </c>
      <c r="B671" t="s">
        <v>1664</v>
      </c>
      <c r="C671" s="1">
        <v>28.65</v>
      </c>
      <c r="D671" s="5">
        <v>45278</v>
      </c>
      <c r="E671" t="s">
        <v>21</v>
      </c>
      <c r="F671" t="s">
        <v>39</v>
      </c>
      <c r="G671" s="16" t="s">
        <v>1665</v>
      </c>
      <c r="H671" s="1"/>
      <c r="J671"/>
      <c r="AC671" s="5" t="e">
        <f>VLOOKUP(Table1[[#This Row],[Expense Report]],#REF!,3, 0)</f>
        <v>#REF!</v>
      </c>
      <c r="AD671" t="s">
        <v>14583</v>
      </c>
      <c r="AE671" t="s">
        <v>294</v>
      </c>
      <c r="AF671" t="e">
        <f>MONTH(Table1[[#This Row],[Date Sent]])</f>
        <v>#REF!</v>
      </c>
      <c r="AG671" t="e">
        <f>YEAR(Table1[[#This Row],[Date Sent]])</f>
        <v>#REF!</v>
      </c>
      <c r="AH671"/>
    </row>
    <row r="672" spans="1:34" x14ac:dyDescent="0.2">
      <c r="A672" t="s">
        <v>581</v>
      </c>
      <c r="B672" t="s">
        <v>1666</v>
      </c>
      <c r="C672" s="1">
        <v>258.33</v>
      </c>
      <c r="D672" s="5">
        <v>45273</v>
      </c>
      <c r="E672" t="s">
        <v>21</v>
      </c>
      <c r="F672" t="s">
        <v>33</v>
      </c>
      <c r="G672" s="16" t="s">
        <v>1667</v>
      </c>
      <c r="H672" s="1"/>
      <c r="J672"/>
      <c r="AC672" s="5" t="e">
        <f>VLOOKUP(Table1[[#This Row],[Expense Report]],#REF!,3, 0)</f>
        <v>#REF!</v>
      </c>
      <c r="AD672" t="s">
        <v>14583</v>
      </c>
      <c r="AE672" t="s">
        <v>294</v>
      </c>
      <c r="AF672" t="e">
        <f>MONTH(Table1[[#This Row],[Date Sent]])</f>
        <v>#REF!</v>
      </c>
      <c r="AG672" t="e">
        <f>YEAR(Table1[[#This Row],[Date Sent]])</f>
        <v>#REF!</v>
      </c>
      <c r="AH672"/>
    </row>
    <row r="673" spans="1:34" x14ac:dyDescent="0.2">
      <c r="A673" t="s">
        <v>581</v>
      </c>
      <c r="B673" t="s">
        <v>1668</v>
      </c>
      <c r="C673" s="1">
        <v>221.84</v>
      </c>
      <c r="D673" s="5">
        <v>45274</v>
      </c>
      <c r="E673" t="s">
        <v>21</v>
      </c>
      <c r="F673" t="s">
        <v>15</v>
      </c>
      <c r="G673" s="16" t="s">
        <v>1669</v>
      </c>
      <c r="H673" s="1"/>
      <c r="J673"/>
      <c r="AC673" s="5" t="e">
        <f>VLOOKUP(Table1[[#This Row],[Expense Report]],#REF!,3, 0)</f>
        <v>#REF!</v>
      </c>
      <c r="AD673" t="s">
        <v>14583</v>
      </c>
      <c r="AE673" t="s">
        <v>294</v>
      </c>
      <c r="AF673" t="e">
        <f>MONTH(Table1[[#This Row],[Date Sent]])</f>
        <v>#REF!</v>
      </c>
      <c r="AG673" t="e">
        <f>YEAR(Table1[[#This Row],[Date Sent]])</f>
        <v>#REF!</v>
      </c>
      <c r="AH673"/>
    </row>
    <row r="674" spans="1:34" x14ac:dyDescent="0.2">
      <c r="A674" t="s">
        <v>581</v>
      </c>
      <c r="B674" t="s">
        <v>1670</v>
      </c>
      <c r="C674" s="1">
        <v>16.920000000000002</v>
      </c>
      <c r="D674" s="5">
        <v>45287</v>
      </c>
      <c r="E674" t="s">
        <v>21</v>
      </c>
      <c r="F674" t="s">
        <v>33</v>
      </c>
      <c r="G674" s="16" t="s">
        <v>1671</v>
      </c>
      <c r="H674" s="1"/>
      <c r="J674"/>
      <c r="AC674" s="5" t="e">
        <f>VLOOKUP(Table1[[#This Row],[Expense Report]],#REF!,3, 0)</f>
        <v>#REF!</v>
      </c>
      <c r="AD674" t="s">
        <v>14583</v>
      </c>
      <c r="AE674" t="s">
        <v>294</v>
      </c>
      <c r="AF674" t="e">
        <f>MONTH(Table1[[#This Row],[Date Sent]])</f>
        <v>#REF!</v>
      </c>
      <c r="AG674" t="e">
        <f>YEAR(Table1[[#This Row],[Date Sent]])</f>
        <v>#REF!</v>
      </c>
      <c r="AH674"/>
    </row>
    <row r="675" spans="1:34" x14ac:dyDescent="0.2">
      <c r="A675" t="s">
        <v>581</v>
      </c>
      <c r="B675" t="s">
        <v>1672</v>
      </c>
      <c r="C675" s="1">
        <v>81.11</v>
      </c>
      <c r="D675" s="5">
        <v>45288</v>
      </c>
      <c r="E675" t="s">
        <v>21</v>
      </c>
      <c r="F675" t="s">
        <v>9</v>
      </c>
      <c r="G675" s="16" t="s">
        <v>1127</v>
      </c>
      <c r="H675" s="1"/>
      <c r="J675"/>
      <c r="AC675" s="5" t="e">
        <f>VLOOKUP(Table1[[#This Row],[Expense Report]],#REF!,3, 0)</f>
        <v>#REF!</v>
      </c>
      <c r="AD675" t="s">
        <v>14583</v>
      </c>
      <c r="AE675" t="s">
        <v>294</v>
      </c>
      <c r="AF675" t="e">
        <f>MONTH(Table1[[#This Row],[Date Sent]])</f>
        <v>#REF!</v>
      </c>
      <c r="AG675" t="e">
        <f>YEAR(Table1[[#This Row],[Date Sent]])</f>
        <v>#REF!</v>
      </c>
      <c r="AH675"/>
    </row>
    <row r="676" spans="1:34" x14ac:dyDescent="0.2">
      <c r="A676" t="s">
        <v>581</v>
      </c>
      <c r="B676" t="s">
        <v>1673</v>
      </c>
      <c r="C676" s="1">
        <v>129.71</v>
      </c>
      <c r="D676" s="5">
        <v>45278</v>
      </c>
      <c r="E676" t="s">
        <v>21</v>
      </c>
      <c r="F676" t="s">
        <v>33</v>
      </c>
      <c r="G676" s="16" t="s">
        <v>1291</v>
      </c>
      <c r="H676" s="1"/>
      <c r="J676"/>
      <c r="AC676" s="5" t="e">
        <f>VLOOKUP(Table1[[#This Row],[Expense Report]],#REF!,3, 0)</f>
        <v>#REF!</v>
      </c>
      <c r="AD676" t="s">
        <v>14583</v>
      </c>
      <c r="AE676" t="s">
        <v>294</v>
      </c>
      <c r="AF676" t="e">
        <f>MONTH(Table1[[#This Row],[Date Sent]])</f>
        <v>#REF!</v>
      </c>
      <c r="AG676" t="e">
        <f>YEAR(Table1[[#This Row],[Date Sent]])</f>
        <v>#REF!</v>
      </c>
      <c r="AH676"/>
    </row>
    <row r="677" spans="1:34" x14ac:dyDescent="0.2">
      <c r="A677" t="s">
        <v>581</v>
      </c>
      <c r="B677" t="s">
        <v>1674</v>
      </c>
      <c r="C677" s="1">
        <v>205.99</v>
      </c>
      <c r="D677" s="5">
        <v>45273</v>
      </c>
      <c r="E677" t="s">
        <v>25</v>
      </c>
      <c r="F677" t="s">
        <v>15</v>
      </c>
      <c r="G677" s="16" t="s">
        <v>1675</v>
      </c>
      <c r="H677" s="1"/>
      <c r="J677"/>
      <c r="AC677" s="5" t="e">
        <f>VLOOKUP(Table1[[#This Row],[Expense Report]],#REF!,3, 0)</f>
        <v>#REF!</v>
      </c>
      <c r="AD677" t="s">
        <v>14583</v>
      </c>
      <c r="AE677" t="s">
        <v>294</v>
      </c>
      <c r="AF677" t="e">
        <f>MONTH(Table1[[#This Row],[Date Sent]])</f>
        <v>#REF!</v>
      </c>
      <c r="AG677" t="e">
        <f>YEAR(Table1[[#This Row],[Date Sent]])</f>
        <v>#REF!</v>
      </c>
      <c r="AH677"/>
    </row>
    <row r="678" spans="1:34" x14ac:dyDescent="0.2">
      <c r="A678" t="s">
        <v>336</v>
      </c>
      <c r="B678" t="s">
        <v>1676</v>
      </c>
      <c r="C678" s="1">
        <v>21</v>
      </c>
      <c r="D678" s="5">
        <v>45309</v>
      </c>
      <c r="E678" t="s">
        <v>21</v>
      </c>
      <c r="F678" t="s">
        <v>17</v>
      </c>
      <c r="G678" s="16" t="s">
        <v>1677</v>
      </c>
      <c r="H678" s="1"/>
      <c r="J678"/>
      <c r="AC678" s="5" t="e">
        <f>VLOOKUP(Table1[[#This Row],[Expense Report]],#REF!,3, 0)</f>
        <v>#REF!</v>
      </c>
      <c r="AD678" t="s">
        <v>13624</v>
      </c>
      <c r="AE678" t="s">
        <v>243</v>
      </c>
      <c r="AF678" t="e">
        <f>MONTH(Table1[[#This Row],[Date Sent]])</f>
        <v>#REF!</v>
      </c>
      <c r="AG678" t="e">
        <f>YEAR(Table1[[#This Row],[Date Sent]])</f>
        <v>#REF!</v>
      </c>
      <c r="AH678"/>
    </row>
    <row r="679" spans="1:34" x14ac:dyDescent="0.2">
      <c r="A679" t="s">
        <v>336</v>
      </c>
      <c r="B679" t="s">
        <v>1676</v>
      </c>
      <c r="C679" s="1">
        <v>10.5</v>
      </c>
      <c r="D679" s="5">
        <v>45309</v>
      </c>
      <c r="E679" t="s">
        <v>21</v>
      </c>
      <c r="F679" t="s">
        <v>17</v>
      </c>
      <c r="G679" s="16" t="s">
        <v>1677</v>
      </c>
      <c r="H679" s="1"/>
      <c r="J679"/>
      <c r="AC679" s="5" t="e">
        <f>VLOOKUP(Table1[[#This Row],[Expense Report]],#REF!,3, 0)</f>
        <v>#REF!</v>
      </c>
      <c r="AD679" t="s">
        <v>13624</v>
      </c>
      <c r="AE679" t="s">
        <v>243</v>
      </c>
      <c r="AF679" t="e">
        <f>MONTH(Table1[[#This Row],[Date Sent]])</f>
        <v>#REF!</v>
      </c>
      <c r="AG679" t="e">
        <f>YEAR(Table1[[#This Row],[Date Sent]])</f>
        <v>#REF!</v>
      </c>
      <c r="AH679"/>
    </row>
    <row r="680" spans="1:34" x14ac:dyDescent="0.2">
      <c r="A680" t="s">
        <v>1678</v>
      </c>
      <c r="B680" t="s">
        <v>1679</v>
      </c>
      <c r="C680" s="1">
        <v>84.78</v>
      </c>
      <c r="D680" s="5">
        <v>45266</v>
      </c>
      <c r="E680" t="s">
        <v>21</v>
      </c>
      <c r="F680" t="s">
        <v>16</v>
      </c>
      <c r="G680" s="16" t="s">
        <v>1680</v>
      </c>
      <c r="H680" s="1"/>
      <c r="J680"/>
      <c r="AC680" s="5" t="e">
        <f>VLOOKUP(Table1[[#This Row],[Expense Report]],#REF!,3, 0)</f>
        <v>#REF!</v>
      </c>
      <c r="AD680" t="s">
        <v>14725</v>
      </c>
      <c r="AE680" t="s">
        <v>272</v>
      </c>
      <c r="AF680" t="e">
        <f>MONTH(Table1[[#This Row],[Date Sent]])</f>
        <v>#REF!</v>
      </c>
      <c r="AG680" t="e">
        <f>YEAR(Table1[[#This Row],[Date Sent]])</f>
        <v>#REF!</v>
      </c>
      <c r="AH680"/>
    </row>
    <row r="681" spans="1:34" x14ac:dyDescent="0.2">
      <c r="A681" t="s">
        <v>1678</v>
      </c>
      <c r="B681" t="s">
        <v>1679</v>
      </c>
      <c r="C681" s="1">
        <v>87.14</v>
      </c>
      <c r="D681" s="5">
        <v>45269</v>
      </c>
      <c r="E681" t="s">
        <v>21</v>
      </c>
      <c r="F681" t="s">
        <v>33</v>
      </c>
      <c r="G681" s="16" t="s">
        <v>950</v>
      </c>
      <c r="H681" s="1"/>
      <c r="J681"/>
      <c r="AC681" s="5" t="e">
        <f>VLOOKUP(Table1[[#This Row],[Expense Report]],#REF!,3, 0)</f>
        <v>#REF!</v>
      </c>
      <c r="AD681" t="s">
        <v>14725</v>
      </c>
      <c r="AE681" t="s">
        <v>272</v>
      </c>
      <c r="AF681" t="e">
        <f>MONTH(Table1[[#This Row],[Date Sent]])</f>
        <v>#REF!</v>
      </c>
      <c r="AG681" t="e">
        <f>YEAR(Table1[[#This Row],[Date Sent]])</f>
        <v>#REF!</v>
      </c>
      <c r="AH681"/>
    </row>
    <row r="682" spans="1:34" x14ac:dyDescent="0.2">
      <c r="A682" t="s">
        <v>1678</v>
      </c>
      <c r="B682" t="s">
        <v>1679</v>
      </c>
      <c r="C682" s="1">
        <v>79.47</v>
      </c>
      <c r="D682" s="5">
        <v>45273</v>
      </c>
      <c r="E682" t="s">
        <v>39</v>
      </c>
      <c r="F682" t="s">
        <v>33</v>
      </c>
      <c r="G682" s="16" t="s">
        <v>1681</v>
      </c>
      <c r="H682" s="1"/>
      <c r="J682"/>
      <c r="AC682" s="5" t="e">
        <f>VLOOKUP(Table1[[#This Row],[Expense Report]],#REF!,3, 0)</f>
        <v>#REF!</v>
      </c>
      <c r="AD682" t="s">
        <v>14725</v>
      </c>
      <c r="AE682" t="s">
        <v>272</v>
      </c>
      <c r="AF682" t="e">
        <f>MONTH(Table1[[#This Row],[Date Sent]])</f>
        <v>#REF!</v>
      </c>
      <c r="AG682" t="e">
        <f>YEAR(Table1[[#This Row],[Date Sent]])</f>
        <v>#REF!</v>
      </c>
      <c r="AH682"/>
    </row>
    <row r="683" spans="1:34" x14ac:dyDescent="0.2">
      <c r="A683" t="s">
        <v>1678</v>
      </c>
      <c r="B683" t="s">
        <v>1679</v>
      </c>
      <c r="C683" s="1">
        <v>13.55</v>
      </c>
      <c r="D683" s="5">
        <v>45273</v>
      </c>
      <c r="E683" t="s">
        <v>21</v>
      </c>
      <c r="F683" t="s">
        <v>33</v>
      </c>
      <c r="G683" s="16" t="s">
        <v>950</v>
      </c>
      <c r="H683" s="1"/>
      <c r="J683"/>
      <c r="AC683" s="5" t="e">
        <f>VLOOKUP(Table1[[#This Row],[Expense Report]],#REF!,3, 0)</f>
        <v>#REF!</v>
      </c>
      <c r="AD683" t="s">
        <v>14725</v>
      </c>
      <c r="AE683" t="s">
        <v>272</v>
      </c>
      <c r="AF683" t="e">
        <f>MONTH(Table1[[#This Row],[Date Sent]])</f>
        <v>#REF!</v>
      </c>
      <c r="AG683" t="e">
        <f>YEAR(Table1[[#This Row],[Date Sent]])</f>
        <v>#REF!</v>
      </c>
      <c r="AH683"/>
    </row>
    <row r="684" spans="1:34" x14ac:dyDescent="0.2">
      <c r="A684" t="s">
        <v>1678</v>
      </c>
      <c r="B684" t="s">
        <v>1682</v>
      </c>
      <c r="C684" s="1">
        <v>8.56</v>
      </c>
      <c r="D684" s="5">
        <v>45279</v>
      </c>
      <c r="E684" t="s">
        <v>58</v>
      </c>
      <c r="F684" t="s">
        <v>15</v>
      </c>
      <c r="G684" s="16" t="s">
        <v>1683</v>
      </c>
      <c r="H684" s="1"/>
      <c r="J684"/>
      <c r="AC684" s="5" t="e">
        <f>VLOOKUP(Table1[[#This Row],[Expense Report]],#REF!,3, 0)</f>
        <v>#REF!</v>
      </c>
      <c r="AD684" t="s">
        <v>14725</v>
      </c>
      <c r="AE684" t="s">
        <v>272</v>
      </c>
      <c r="AF684" t="e">
        <f>MONTH(Table1[[#This Row],[Date Sent]])</f>
        <v>#REF!</v>
      </c>
      <c r="AG684" t="e">
        <f>YEAR(Table1[[#This Row],[Date Sent]])</f>
        <v>#REF!</v>
      </c>
      <c r="AH684"/>
    </row>
    <row r="685" spans="1:34" x14ac:dyDescent="0.2">
      <c r="A685" t="s">
        <v>1678</v>
      </c>
      <c r="B685" t="s">
        <v>1682</v>
      </c>
      <c r="C685" s="1">
        <v>64.180000000000007</v>
      </c>
      <c r="D685" s="5">
        <v>45282</v>
      </c>
      <c r="E685" t="s">
        <v>16</v>
      </c>
      <c r="F685" t="s">
        <v>17</v>
      </c>
      <c r="G685" s="16" t="s">
        <v>1684</v>
      </c>
      <c r="H685" s="1"/>
      <c r="J685"/>
      <c r="AC685" s="5" t="e">
        <f>VLOOKUP(Table1[[#This Row],[Expense Report]],#REF!,3, 0)</f>
        <v>#REF!</v>
      </c>
      <c r="AD685" t="s">
        <v>14725</v>
      </c>
      <c r="AE685" t="s">
        <v>272</v>
      </c>
      <c r="AF685" t="e">
        <f>MONTH(Table1[[#This Row],[Date Sent]])</f>
        <v>#REF!</v>
      </c>
      <c r="AG685" t="e">
        <f>YEAR(Table1[[#This Row],[Date Sent]])</f>
        <v>#REF!</v>
      </c>
      <c r="AH685"/>
    </row>
    <row r="686" spans="1:34" x14ac:dyDescent="0.2">
      <c r="A686" t="s">
        <v>1678</v>
      </c>
      <c r="B686" t="s">
        <v>1682</v>
      </c>
      <c r="C686" s="1">
        <v>89.1</v>
      </c>
      <c r="D686" s="5">
        <v>45290</v>
      </c>
      <c r="E686" t="s">
        <v>21</v>
      </c>
      <c r="F686" t="s">
        <v>33</v>
      </c>
      <c r="G686" s="16" t="s">
        <v>1685</v>
      </c>
      <c r="H686" s="1"/>
      <c r="J686"/>
      <c r="AC686" s="5" t="e">
        <f>VLOOKUP(Table1[[#This Row],[Expense Report]],#REF!,3, 0)</f>
        <v>#REF!</v>
      </c>
      <c r="AD686" t="s">
        <v>14725</v>
      </c>
      <c r="AE686" t="s">
        <v>272</v>
      </c>
      <c r="AF686" t="e">
        <f>MONTH(Table1[[#This Row],[Date Sent]])</f>
        <v>#REF!</v>
      </c>
      <c r="AG686" t="e">
        <f>YEAR(Table1[[#This Row],[Date Sent]])</f>
        <v>#REF!</v>
      </c>
      <c r="AH686"/>
    </row>
    <row r="687" spans="1:34" x14ac:dyDescent="0.2">
      <c r="A687" t="s">
        <v>1686</v>
      </c>
      <c r="B687" t="s">
        <v>1687</v>
      </c>
      <c r="C687" s="1">
        <v>52.02</v>
      </c>
      <c r="D687" s="5">
        <v>45251</v>
      </c>
      <c r="E687" t="s">
        <v>21</v>
      </c>
      <c r="F687" t="s">
        <v>39</v>
      </c>
      <c r="G687" s="16" t="s">
        <v>1688</v>
      </c>
      <c r="H687" s="1"/>
      <c r="J687"/>
      <c r="AC687" s="5" t="e">
        <f>VLOOKUP(Table1[[#This Row],[Expense Report]],#REF!,3, 0)</f>
        <v>#REF!</v>
      </c>
      <c r="AD687" t="s">
        <v>14711</v>
      </c>
      <c r="AE687" t="s">
        <v>245</v>
      </c>
      <c r="AF687" t="e">
        <f>MONTH(Table1[[#This Row],[Date Sent]])</f>
        <v>#REF!</v>
      </c>
      <c r="AG687" t="e">
        <f>YEAR(Table1[[#This Row],[Date Sent]])</f>
        <v>#REF!</v>
      </c>
      <c r="AH687"/>
    </row>
    <row r="688" spans="1:34" x14ac:dyDescent="0.2">
      <c r="A688" t="s">
        <v>1686</v>
      </c>
      <c r="B688" t="s">
        <v>1687</v>
      </c>
      <c r="C688" s="1">
        <v>700</v>
      </c>
      <c r="D688" s="5">
        <v>45257</v>
      </c>
      <c r="E688" t="s">
        <v>27</v>
      </c>
      <c r="F688" t="s">
        <v>20</v>
      </c>
      <c r="G688" s="16" t="s">
        <v>1689</v>
      </c>
      <c r="H688" s="1"/>
      <c r="J688"/>
      <c r="AC688" s="5" t="e">
        <f>VLOOKUP(Table1[[#This Row],[Expense Report]],#REF!,3, 0)</f>
        <v>#REF!</v>
      </c>
      <c r="AD688" t="s">
        <v>14711</v>
      </c>
      <c r="AE688" t="s">
        <v>245</v>
      </c>
      <c r="AF688" t="e">
        <f>MONTH(Table1[[#This Row],[Date Sent]])</f>
        <v>#REF!</v>
      </c>
      <c r="AG688" t="e">
        <f>YEAR(Table1[[#This Row],[Date Sent]])</f>
        <v>#REF!</v>
      </c>
      <c r="AH688"/>
    </row>
    <row r="689" spans="1:34" x14ac:dyDescent="0.2">
      <c r="A689" t="s">
        <v>1686</v>
      </c>
      <c r="B689" t="s">
        <v>1687</v>
      </c>
      <c r="C689" s="1">
        <v>68.03</v>
      </c>
      <c r="D689" s="5">
        <v>45257</v>
      </c>
      <c r="E689" t="s">
        <v>21</v>
      </c>
      <c r="F689" t="s">
        <v>15</v>
      </c>
      <c r="G689" s="16" t="s">
        <v>1690</v>
      </c>
      <c r="H689" s="1"/>
      <c r="J689"/>
      <c r="AC689" s="5" t="e">
        <f>VLOOKUP(Table1[[#This Row],[Expense Report]],#REF!,3, 0)</f>
        <v>#REF!</v>
      </c>
      <c r="AD689" t="s">
        <v>14711</v>
      </c>
      <c r="AE689" t="s">
        <v>245</v>
      </c>
      <c r="AF689" t="e">
        <f>MONTH(Table1[[#This Row],[Date Sent]])</f>
        <v>#REF!</v>
      </c>
      <c r="AG689" t="e">
        <f>YEAR(Table1[[#This Row],[Date Sent]])</f>
        <v>#REF!</v>
      </c>
      <c r="AH689"/>
    </row>
    <row r="690" spans="1:34" x14ac:dyDescent="0.2">
      <c r="A690" t="s">
        <v>1686</v>
      </c>
      <c r="B690" t="s">
        <v>1687</v>
      </c>
      <c r="C690" s="1">
        <v>106.62</v>
      </c>
      <c r="D690" s="5">
        <v>45258</v>
      </c>
      <c r="E690" t="s">
        <v>21</v>
      </c>
      <c r="F690" t="s">
        <v>9</v>
      </c>
      <c r="G690" s="16" t="s">
        <v>1160</v>
      </c>
      <c r="H690" s="1"/>
      <c r="J690"/>
      <c r="AC690" s="5" t="e">
        <f>VLOOKUP(Table1[[#This Row],[Expense Report]],#REF!,3, 0)</f>
        <v>#REF!</v>
      </c>
      <c r="AD690" t="s">
        <v>14711</v>
      </c>
      <c r="AE690" t="s">
        <v>245</v>
      </c>
      <c r="AF690" t="e">
        <f>MONTH(Table1[[#This Row],[Date Sent]])</f>
        <v>#REF!</v>
      </c>
      <c r="AG690" t="e">
        <f>YEAR(Table1[[#This Row],[Date Sent]])</f>
        <v>#REF!</v>
      </c>
      <c r="AH690"/>
    </row>
    <row r="691" spans="1:34" x14ac:dyDescent="0.2">
      <c r="A691" t="s">
        <v>1686</v>
      </c>
      <c r="B691" t="s">
        <v>1687</v>
      </c>
      <c r="C691" s="1">
        <v>104.97</v>
      </c>
      <c r="D691" s="5">
        <v>45258</v>
      </c>
      <c r="E691" t="s">
        <v>21</v>
      </c>
      <c r="F691" t="s">
        <v>16</v>
      </c>
      <c r="G691" s="16" t="s">
        <v>1691</v>
      </c>
      <c r="H691" s="1"/>
      <c r="J691"/>
      <c r="AC691" s="5" t="e">
        <f>VLOOKUP(Table1[[#This Row],[Expense Report]],#REF!,3, 0)</f>
        <v>#REF!</v>
      </c>
      <c r="AD691" t="s">
        <v>14711</v>
      </c>
      <c r="AE691" t="s">
        <v>245</v>
      </c>
      <c r="AF691" t="e">
        <f>MONTH(Table1[[#This Row],[Date Sent]])</f>
        <v>#REF!</v>
      </c>
      <c r="AG691" t="e">
        <f>YEAR(Table1[[#This Row],[Date Sent]])</f>
        <v>#REF!</v>
      </c>
      <c r="AH691"/>
    </row>
    <row r="692" spans="1:34" x14ac:dyDescent="0.2">
      <c r="A692" t="s">
        <v>1686</v>
      </c>
      <c r="B692" t="s">
        <v>1687</v>
      </c>
      <c r="C692" s="1">
        <v>61.54</v>
      </c>
      <c r="D692" s="5">
        <v>45258</v>
      </c>
      <c r="E692" t="s">
        <v>21</v>
      </c>
      <c r="F692" t="s">
        <v>33</v>
      </c>
      <c r="G692" s="16" t="s">
        <v>1692</v>
      </c>
      <c r="H692" s="1"/>
      <c r="J692"/>
      <c r="AC692" s="5" t="e">
        <f>VLOOKUP(Table1[[#This Row],[Expense Report]],#REF!,3, 0)</f>
        <v>#REF!</v>
      </c>
      <c r="AD692" t="s">
        <v>14711</v>
      </c>
      <c r="AE692" t="s">
        <v>245</v>
      </c>
      <c r="AF692" t="e">
        <f>MONTH(Table1[[#This Row],[Date Sent]])</f>
        <v>#REF!</v>
      </c>
      <c r="AG692" t="e">
        <f>YEAR(Table1[[#This Row],[Date Sent]])</f>
        <v>#REF!</v>
      </c>
      <c r="AH692"/>
    </row>
    <row r="693" spans="1:34" x14ac:dyDescent="0.2">
      <c r="A693" t="s">
        <v>1686</v>
      </c>
      <c r="B693" t="s">
        <v>1687</v>
      </c>
      <c r="C693" s="1">
        <v>17.100000000000001</v>
      </c>
      <c r="D693" s="5">
        <v>45262</v>
      </c>
      <c r="E693" t="s">
        <v>21</v>
      </c>
      <c r="F693" t="s">
        <v>9</v>
      </c>
      <c r="G693" s="16" t="s">
        <v>1160</v>
      </c>
      <c r="H693" s="1"/>
      <c r="J693"/>
      <c r="AC693" s="5" t="e">
        <f>VLOOKUP(Table1[[#This Row],[Expense Report]],#REF!,3, 0)</f>
        <v>#REF!</v>
      </c>
      <c r="AD693" t="s">
        <v>14711</v>
      </c>
      <c r="AE693" t="s">
        <v>245</v>
      </c>
      <c r="AF693" t="e">
        <f>MONTH(Table1[[#This Row],[Date Sent]])</f>
        <v>#REF!</v>
      </c>
      <c r="AG693" t="e">
        <f>YEAR(Table1[[#This Row],[Date Sent]])</f>
        <v>#REF!</v>
      </c>
      <c r="AH693"/>
    </row>
    <row r="694" spans="1:34" x14ac:dyDescent="0.2">
      <c r="A694" t="s">
        <v>1686</v>
      </c>
      <c r="B694" t="s">
        <v>1687</v>
      </c>
      <c r="C694" s="1">
        <v>78.69</v>
      </c>
      <c r="D694" s="5">
        <v>45265</v>
      </c>
      <c r="E694" t="s">
        <v>24</v>
      </c>
      <c r="F694" t="s">
        <v>18</v>
      </c>
      <c r="G694" s="16" t="s">
        <v>1693</v>
      </c>
      <c r="H694" s="1"/>
      <c r="J694"/>
      <c r="AC694" s="5" t="e">
        <f>VLOOKUP(Table1[[#This Row],[Expense Report]],#REF!,3, 0)</f>
        <v>#REF!</v>
      </c>
      <c r="AD694" t="s">
        <v>14711</v>
      </c>
      <c r="AE694" t="s">
        <v>245</v>
      </c>
      <c r="AF694" t="e">
        <f>MONTH(Table1[[#This Row],[Date Sent]])</f>
        <v>#REF!</v>
      </c>
      <c r="AG694" t="e">
        <f>YEAR(Table1[[#This Row],[Date Sent]])</f>
        <v>#REF!</v>
      </c>
      <c r="AH694"/>
    </row>
    <row r="695" spans="1:34" x14ac:dyDescent="0.2">
      <c r="A695" t="s">
        <v>1686</v>
      </c>
      <c r="B695" t="s">
        <v>1687</v>
      </c>
      <c r="C695" s="1">
        <v>237.18</v>
      </c>
      <c r="D695" s="5">
        <v>45265</v>
      </c>
      <c r="E695" t="s">
        <v>21</v>
      </c>
      <c r="F695" t="s">
        <v>15</v>
      </c>
      <c r="G695" s="16" t="s">
        <v>1694</v>
      </c>
      <c r="H695" s="1"/>
      <c r="J695"/>
      <c r="AC695" s="5" t="e">
        <f>VLOOKUP(Table1[[#This Row],[Expense Report]],#REF!,3, 0)</f>
        <v>#REF!</v>
      </c>
      <c r="AD695" t="s">
        <v>14711</v>
      </c>
      <c r="AE695" t="s">
        <v>245</v>
      </c>
      <c r="AF695" t="e">
        <f>MONTH(Table1[[#This Row],[Date Sent]])</f>
        <v>#REF!</v>
      </c>
      <c r="AG695" t="e">
        <f>YEAR(Table1[[#This Row],[Date Sent]])</f>
        <v>#REF!</v>
      </c>
      <c r="AH695"/>
    </row>
    <row r="696" spans="1:34" x14ac:dyDescent="0.2">
      <c r="A696" t="s">
        <v>1686</v>
      </c>
      <c r="B696" t="s">
        <v>1687</v>
      </c>
      <c r="C696" s="1">
        <v>29.42</v>
      </c>
      <c r="D696" s="5">
        <v>45265</v>
      </c>
      <c r="E696" t="s">
        <v>21</v>
      </c>
      <c r="F696" t="s">
        <v>39</v>
      </c>
      <c r="G696" s="16" t="s">
        <v>1613</v>
      </c>
      <c r="H696" s="1"/>
      <c r="J696"/>
      <c r="AC696" s="5" t="e">
        <f>VLOOKUP(Table1[[#This Row],[Expense Report]],#REF!,3, 0)</f>
        <v>#REF!</v>
      </c>
      <c r="AD696" t="s">
        <v>14711</v>
      </c>
      <c r="AE696" t="s">
        <v>245</v>
      </c>
      <c r="AF696" t="e">
        <f>MONTH(Table1[[#This Row],[Date Sent]])</f>
        <v>#REF!</v>
      </c>
      <c r="AG696" t="e">
        <f>YEAR(Table1[[#This Row],[Date Sent]])</f>
        <v>#REF!</v>
      </c>
      <c r="AH696"/>
    </row>
    <row r="697" spans="1:34" x14ac:dyDescent="0.2">
      <c r="A697" t="s">
        <v>1686</v>
      </c>
      <c r="B697" t="s">
        <v>1687</v>
      </c>
      <c r="C697" s="1">
        <v>144.74</v>
      </c>
      <c r="D697" s="5">
        <v>45269</v>
      </c>
      <c r="E697" t="s">
        <v>21</v>
      </c>
      <c r="F697" t="s">
        <v>15</v>
      </c>
      <c r="G697" s="16" t="s">
        <v>1695</v>
      </c>
      <c r="H697" s="1"/>
      <c r="J697"/>
      <c r="AC697" s="5" t="e">
        <f>VLOOKUP(Table1[[#This Row],[Expense Report]],#REF!,3, 0)</f>
        <v>#REF!</v>
      </c>
      <c r="AD697" t="s">
        <v>14711</v>
      </c>
      <c r="AE697" t="s">
        <v>245</v>
      </c>
      <c r="AF697" t="e">
        <f>MONTH(Table1[[#This Row],[Date Sent]])</f>
        <v>#REF!</v>
      </c>
      <c r="AG697" t="e">
        <f>YEAR(Table1[[#This Row],[Date Sent]])</f>
        <v>#REF!</v>
      </c>
      <c r="AH697"/>
    </row>
    <row r="698" spans="1:34" x14ac:dyDescent="0.2">
      <c r="A698" t="s">
        <v>245</v>
      </c>
      <c r="B698" t="s">
        <v>1696</v>
      </c>
      <c r="C698" s="1">
        <v>97.96</v>
      </c>
      <c r="D698" s="5">
        <v>45301</v>
      </c>
      <c r="E698" t="s">
        <v>21</v>
      </c>
      <c r="F698" t="s">
        <v>33</v>
      </c>
      <c r="G698" s="16" t="s">
        <v>1697</v>
      </c>
      <c r="H698" s="1"/>
      <c r="J698"/>
      <c r="AC698" s="5" t="e">
        <f>VLOOKUP(Table1[[#This Row],[Expense Report]],#REF!,3, 0)</f>
        <v>#REF!</v>
      </c>
      <c r="AD698" t="s">
        <v>14584</v>
      </c>
      <c r="AE698" t="s">
        <v>313</v>
      </c>
      <c r="AF698" t="e">
        <f>MONTH(Table1[[#This Row],[Date Sent]])</f>
        <v>#REF!</v>
      </c>
      <c r="AG698" t="e">
        <f>YEAR(Table1[[#This Row],[Date Sent]])</f>
        <v>#REF!</v>
      </c>
      <c r="AH698"/>
    </row>
    <row r="699" spans="1:34" x14ac:dyDescent="0.2">
      <c r="A699" t="s">
        <v>245</v>
      </c>
      <c r="B699" t="s">
        <v>1696</v>
      </c>
      <c r="C699" s="1">
        <v>29.57</v>
      </c>
      <c r="D699" s="5">
        <v>45301</v>
      </c>
      <c r="E699" t="s">
        <v>21</v>
      </c>
      <c r="F699" t="s">
        <v>33</v>
      </c>
      <c r="G699" s="16" t="s">
        <v>1698</v>
      </c>
      <c r="H699" s="1"/>
      <c r="J699"/>
      <c r="AC699" s="5" t="e">
        <f>VLOOKUP(Table1[[#This Row],[Expense Report]],#REF!,3, 0)</f>
        <v>#REF!</v>
      </c>
      <c r="AD699" t="s">
        <v>14584</v>
      </c>
      <c r="AE699" t="s">
        <v>313</v>
      </c>
      <c r="AF699" t="e">
        <f>MONTH(Table1[[#This Row],[Date Sent]])</f>
        <v>#REF!</v>
      </c>
      <c r="AG699" t="e">
        <f>YEAR(Table1[[#This Row],[Date Sent]])</f>
        <v>#REF!</v>
      </c>
      <c r="AH699"/>
    </row>
    <row r="700" spans="1:34" x14ac:dyDescent="0.2">
      <c r="A700" t="s">
        <v>245</v>
      </c>
      <c r="B700" t="s">
        <v>1696</v>
      </c>
      <c r="C700" s="1">
        <v>11.87</v>
      </c>
      <c r="D700" s="5">
        <v>45301</v>
      </c>
      <c r="E700" t="s">
        <v>21</v>
      </c>
      <c r="F700" t="s">
        <v>33</v>
      </c>
      <c r="G700" s="16" t="s">
        <v>1699</v>
      </c>
      <c r="H700" s="1"/>
      <c r="J700"/>
      <c r="AC700" s="5" t="e">
        <f>VLOOKUP(Table1[[#This Row],[Expense Report]],#REF!,3, 0)</f>
        <v>#REF!</v>
      </c>
      <c r="AD700" t="s">
        <v>14584</v>
      </c>
      <c r="AE700" t="s">
        <v>313</v>
      </c>
      <c r="AF700" t="e">
        <f>MONTH(Table1[[#This Row],[Date Sent]])</f>
        <v>#REF!</v>
      </c>
      <c r="AG700" t="e">
        <f>YEAR(Table1[[#This Row],[Date Sent]])</f>
        <v>#REF!</v>
      </c>
      <c r="AH700"/>
    </row>
    <row r="701" spans="1:34" x14ac:dyDescent="0.2">
      <c r="A701" t="s">
        <v>648</v>
      </c>
      <c r="B701" t="s">
        <v>1700</v>
      </c>
      <c r="C701" s="1">
        <v>4.25</v>
      </c>
      <c r="D701" s="5">
        <v>45277</v>
      </c>
      <c r="E701" t="s">
        <v>21</v>
      </c>
      <c r="F701" t="s">
        <v>15</v>
      </c>
      <c r="G701" s="16" t="s">
        <v>1701</v>
      </c>
      <c r="H701" s="1"/>
      <c r="J701"/>
      <c r="AC701" s="5" t="e">
        <f>VLOOKUP(Table1[[#This Row],[Expense Report]],#REF!,3, 0)</f>
        <v>#REF!</v>
      </c>
      <c r="AD701" t="s">
        <v>11649</v>
      </c>
      <c r="AE701" t="s">
        <v>11649</v>
      </c>
      <c r="AF701" t="e">
        <f>MONTH(Table1[[#This Row],[Date Sent]])</f>
        <v>#REF!</v>
      </c>
      <c r="AG701" t="e">
        <f>YEAR(Table1[[#This Row],[Date Sent]])</f>
        <v>#REF!</v>
      </c>
      <c r="AH701"/>
    </row>
    <row r="702" spans="1:34" x14ac:dyDescent="0.2">
      <c r="A702" t="s">
        <v>648</v>
      </c>
      <c r="B702" t="s">
        <v>1700</v>
      </c>
      <c r="C702" s="1">
        <v>68.7</v>
      </c>
      <c r="D702" s="5">
        <v>45283</v>
      </c>
      <c r="E702" t="s">
        <v>21</v>
      </c>
      <c r="F702" t="s">
        <v>33</v>
      </c>
      <c r="G702" s="16" t="s">
        <v>928</v>
      </c>
      <c r="H702" s="1"/>
      <c r="J702"/>
      <c r="AC702" s="5" t="e">
        <f>VLOOKUP(Table1[[#This Row],[Expense Report]],#REF!,3, 0)</f>
        <v>#REF!</v>
      </c>
      <c r="AD702" t="s">
        <v>11649</v>
      </c>
      <c r="AE702" t="s">
        <v>11649</v>
      </c>
      <c r="AF702" t="e">
        <f>MONTH(Table1[[#This Row],[Date Sent]])</f>
        <v>#REF!</v>
      </c>
      <c r="AG702" t="e">
        <f>YEAR(Table1[[#This Row],[Date Sent]])</f>
        <v>#REF!</v>
      </c>
      <c r="AH702"/>
    </row>
    <row r="703" spans="1:34" x14ac:dyDescent="0.2">
      <c r="A703" t="s">
        <v>648</v>
      </c>
      <c r="B703" t="s">
        <v>1700</v>
      </c>
      <c r="C703" s="1">
        <v>114.58</v>
      </c>
      <c r="D703" s="5">
        <v>45287</v>
      </c>
      <c r="E703" t="s">
        <v>20</v>
      </c>
      <c r="F703" t="s">
        <v>33</v>
      </c>
      <c r="G703" s="16" t="s">
        <v>1702</v>
      </c>
      <c r="H703" s="1"/>
      <c r="J703"/>
      <c r="AC703" s="5" t="e">
        <f>VLOOKUP(Table1[[#This Row],[Expense Report]],#REF!,3, 0)</f>
        <v>#REF!</v>
      </c>
      <c r="AD703" t="s">
        <v>11649</v>
      </c>
      <c r="AE703" t="s">
        <v>11649</v>
      </c>
      <c r="AF703" t="e">
        <f>MONTH(Table1[[#This Row],[Date Sent]])</f>
        <v>#REF!</v>
      </c>
      <c r="AG703" t="e">
        <f>YEAR(Table1[[#This Row],[Date Sent]])</f>
        <v>#REF!</v>
      </c>
      <c r="AH703"/>
    </row>
    <row r="704" spans="1:34" x14ac:dyDescent="0.2">
      <c r="A704" t="s">
        <v>648</v>
      </c>
      <c r="B704" t="s">
        <v>1700</v>
      </c>
      <c r="C704" s="1">
        <v>293.61</v>
      </c>
      <c r="D704" s="5">
        <v>45294</v>
      </c>
      <c r="E704" t="s">
        <v>21</v>
      </c>
      <c r="F704" t="s">
        <v>33</v>
      </c>
      <c r="G704" s="16" t="s">
        <v>1703</v>
      </c>
      <c r="H704" s="1"/>
      <c r="J704"/>
      <c r="AC704" s="5" t="e">
        <f>VLOOKUP(Table1[[#This Row],[Expense Report]],#REF!,3, 0)</f>
        <v>#REF!</v>
      </c>
      <c r="AD704" t="s">
        <v>11649</v>
      </c>
      <c r="AE704" t="s">
        <v>11649</v>
      </c>
      <c r="AF704" t="e">
        <f>MONTH(Table1[[#This Row],[Date Sent]])</f>
        <v>#REF!</v>
      </c>
      <c r="AG704" t="e">
        <f>YEAR(Table1[[#This Row],[Date Sent]])</f>
        <v>#REF!</v>
      </c>
      <c r="AH704"/>
    </row>
    <row r="705" spans="1:34" x14ac:dyDescent="0.2">
      <c r="A705" t="s">
        <v>648</v>
      </c>
      <c r="B705" t="s">
        <v>1700</v>
      </c>
      <c r="C705" s="1">
        <v>89.82</v>
      </c>
      <c r="D705" s="5">
        <v>45296</v>
      </c>
      <c r="E705" t="s">
        <v>21</v>
      </c>
      <c r="F705" t="s">
        <v>33</v>
      </c>
      <c r="G705" s="16" t="s">
        <v>1202</v>
      </c>
      <c r="H705" s="1"/>
      <c r="J705"/>
      <c r="AC705" s="5" t="e">
        <f>VLOOKUP(Table1[[#This Row],[Expense Report]],#REF!,3, 0)</f>
        <v>#REF!</v>
      </c>
      <c r="AD705" t="s">
        <v>11649</v>
      </c>
      <c r="AE705" t="s">
        <v>11649</v>
      </c>
      <c r="AF705" t="e">
        <f>MONTH(Table1[[#This Row],[Date Sent]])</f>
        <v>#REF!</v>
      </c>
      <c r="AG705" t="e">
        <f>YEAR(Table1[[#This Row],[Date Sent]])</f>
        <v>#REF!</v>
      </c>
      <c r="AH705"/>
    </row>
    <row r="706" spans="1:34" x14ac:dyDescent="0.2">
      <c r="A706" t="s">
        <v>648</v>
      </c>
      <c r="B706" t="s">
        <v>1700</v>
      </c>
      <c r="C706" s="1">
        <v>81.48</v>
      </c>
      <c r="D706" s="5">
        <v>45297</v>
      </c>
      <c r="E706" t="s">
        <v>21</v>
      </c>
      <c r="F706" t="s">
        <v>33</v>
      </c>
      <c r="G706" s="16" t="s">
        <v>1704</v>
      </c>
      <c r="H706" s="1"/>
      <c r="J706"/>
      <c r="AC706" s="5" t="e">
        <f>VLOOKUP(Table1[[#This Row],[Expense Report]],#REF!,3, 0)</f>
        <v>#REF!</v>
      </c>
      <c r="AD706" t="s">
        <v>11649</v>
      </c>
      <c r="AE706" t="s">
        <v>11649</v>
      </c>
      <c r="AF706" t="e">
        <f>MONTH(Table1[[#This Row],[Date Sent]])</f>
        <v>#REF!</v>
      </c>
      <c r="AG706" t="e">
        <f>YEAR(Table1[[#This Row],[Date Sent]])</f>
        <v>#REF!</v>
      </c>
      <c r="AH706"/>
    </row>
    <row r="707" spans="1:34" x14ac:dyDescent="0.2">
      <c r="A707" t="s">
        <v>648</v>
      </c>
      <c r="B707" t="s">
        <v>1700</v>
      </c>
      <c r="C707" s="1">
        <v>41.97</v>
      </c>
      <c r="D707" s="5">
        <v>45300</v>
      </c>
      <c r="E707" t="s">
        <v>21</v>
      </c>
      <c r="F707" t="s">
        <v>33</v>
      </c>
      <c r="G707" s="16" t="s">
        <v>1705</v>
      </c>
      <c r="H707" s="1"/>
      <c r="J707"/>
      <c r="AC707" s="5" t="e">
        <f>VLOOKUP(Table1[[#This Row],[Expense Report]],#REF!,3, 0)</f>
        <v>#REF!</v>
      </c>
      <c r="AD707" t="s">
        <v>11649</v>
      </c>
      <c r="AE707" t="s">
        <v>11649</v>
      </c>
      <c r="AF707" t="e">
        <f>MONTH(Table1[[#This Row],[Date Sent]])</f>
        <v>#REF!</v>
      </c>
      <c r="AG707" t="e">
        <f>YEAR(Table1[[#This Row],[Date Sent]])</f>
        <v>#REF!</v>
      </c>
      <c r="AH707"/>
    </row>
    <row r="708" spans="1:34" x14ac:dyDescent="0.2">
      <c r="A708" t="s">
        <v>648</v>
      </c>
      <c r="B708" t="s">
        <v>1700</v>
      </c>
      <c r="C708" s="1">
        <v>218.91</v>
      </c>
      <c r="D708" s="5">
        <v>45305</v>
      </c>
      <c r="E708" t="s">
        <v>21</v>
      </c>
      <c r="F708" t="s">
        <v>9</v>
      </c>
      <c r="G708" s="16" t="s">
        <v>1706</v>
      </c>
      <c r="H708" s="1"/>
      <c r="J708"/>
      <c r="AC708" s="5" t="e">
        <f>VLOOKUP(Table1[[#This Row],[Expense Report]],#REF!,3, 0)</f>
        <v>#REF!</v>
      </c>
      <c r="AD708" t="s">
        <v>11649</v>
      </c>
      <c r="AE708" t="s">
        <v>11649</v>
      </c>
      <c r="AF708" t="e">
        <f>MONTH(Table1[[#This Row],[Date Sent]])</f>
        <v>#REF!</v>
      </c>
      <c r="AG708" t="e">
        <f>YEAR(Table1[[#This Row],[Date Sent]])</f>
        <v>#REF!</v>
      </c>
      <c r="AH708"/>
    </row>
    <row r="709" spans="1:34" x14ac:dyDescent="0.2">
      <c r="A709" t="s">
        <v>648</v>
      </c>
      <c r="B709" t="s">
        <v>1700</v>
      </c>
      <c r="C709" s="1">
        <v>19.190000000000001</v>
      </c>
      <c r="D709" s="5">
        <v>45306</v>
      </c>
      <c r="E709" t="s">
        <v>21</v>
      </c>
      <c r="F709" t="s">
        <v>33</v>
      </c>
      <c r="G709" s="16" t="s">
        <v>928</v>
      </c>
      <c r="H709" s="1"/>
      <c r="J709"/>
      <c r="AC709" s="5" t="e">
        <f>VLOOKUP(Table1[[#This Row],[Expense Report]],#REF!,3, 0)</f>
        <v>#REF!</v>
      </c>
      <c r="AD709" t="s">
        <v>11649</v>
      </c>
      <c r="AE709" t="s">
        <v>11649</v>
      </c>
      <c r="AF709" t="e">
        <f>MONTH(Table1[[#This Row],[Date Sent]])</f>
        <v>#REF!</v>
      </c>
      <c r="AG709" t="e">
        <f>YEAR(Table1[[#This Row],[Date Sent]])</f>
        <v>#REF!</v>
      </c>
      <c r="AH709"/>
    </row>
    <row r="710" spans="1:34" x14ac:dyDescent="0.2">
      <c r="A710" t="s">
        <v>648</v>
      </c>
      <c r="B710" t="s">
        <v>1700</v>
      </c>
      <c r="C710" s="1">
        <v>57.72</v>
      </c>
      <c r="D710" s="5">
        <v>45307</v>
      </c>
      <c r="E710" t="s">
        <v>21</v>
      </c>
      <c r="F710" t="s">
        <v>9</v>
      </c>
      <c r="G710" s="16" t="s">
        <v>1707</v>
      </c>
      <c r="H710" s="1"/>
      <c r="J710"/>
      <c r="AC710" s="5" t="e">
        <f>VLOOKUP(Table1[[#This Row],[Expense Report]],#REF!,3, 0)</f>
        <v>#REF!</v>
      </c>
      <c r="AD710" t="s">
        <v>11649</v>
      </c>
      <c r="AE710" t="s">
        <v>11649</v>
      </c>
      <c r="AF710" t="e">
        <f>MONTH(Table1[[#This Row],[Date Sent]])</f>
        <v>#REF!</v>
      </c>
      <c r="AG710" t="e">
        <f>YEAR(Table1[[#This Row],[Date Sent]])</f>
        <v>#REF!</v>
      </c>
      <c r="AH710"/>
    </row>
    <row r="711" spans="1:34" x14ac:dyDescent="0.2">
      <c r="A711" t="s">
        <v>648</v>
      </c>
      <c r="B711" t="s">
        <v>1700</v>
      </c>
      <c r="C711" s="1">
        <v>27.78</v>
      </c>
      <c r="D711" s="5">
        <v>45308</v>
      </c>
      <c r="E711" t="s">
        <v>21</v>
      </c>
      <c r="F711" t="s">
        <v>33</v>
      </c>
      <c r="G711" s="16" t="s">
        <v>1708</v>
      </c>
      <c r="H711" s="1"/>
      <c r="J711"/>
      <c r="AC711" s="5" t="e">
        <f>VLOOKUP(Table1[[#This Row],[Expense Report]],#REF!,3, 0)</f>
        <v>#REF!</v>
      </c>
      <c r="AD711" t="s">
        <v>11649</v>
      </c>
      <c r="AE711" t="s">
        <v>11649</v>
      </c>
      <c r="AF711" t="e">
        <f>MONTH(Table1[[#This Row],[Date Sent]])</f>
        <v>#REF!</v>
      </c>
      <c r="AG711" t="e">
        <f>YEAR(Table1[[#This Row],[Date Sent]])</f>
        <v>#REF!</v>
      </c>
      <c r="AH711"/>
    </row>
    <row r="712" spans="1:34" x14ac:dyDescent="0.2">
      <c r="A712" t="s">
        <v>453</v>
      </c>
      <c r="B712" t="s">
        <v>454</v>
      </c>
      <c r="C712" s="1">
        <v>48.08</v>
      </c>
      <c r="D712" s="5">
        <v>45230</v>
      </c>
      <c r="E712" t="s">
        <v>4</v>
      </c>
      <c r="F712" t="s">
        <v>15</v>
      </c>
      <c r="G712" s="16" t="s">
        <v>1709</v>
      </c>
      <c r="H712" s="1"/>
      <c r="J712"/>
      <c r="AC712" s="5" t="e">
        <f>VLOOKUP(Table1[[#This Row],[Expense Report]],#REF!,3, 0)</f>
        <v>#REF!</v>
      </c>
      <c r="AD712" t="s">
        <v>14585</v>
      </c>
      <c r="AE712" t="s">
        <v>266</v>
      </c>
      <c r="AF712" t="e">
        <f>MONTH(Table1[[#This Row],[Date Sent]])</f>
        <v>#REF!</v>
      </c>
      <c r="AG712" t="e">
        <f>YEAR(Table1[[#This Row],[Date Sent]])</f>
        <v>#REF!</v>
      </c>
      <c r="AH712"/>
    </row>
    <row r="713" spans="1:34" x14ac:dyDescent="0.2">
      <c r="A713" t="s">
        <v>453</v>
      </c>
      <c r="B713" t="s">
        <v>454</v>
      </c>
      <c r="C713" s="1">
        <v>126.83</v>
      </c>
      <c r="D713" s="5">
        <v>45251</v>
      </c>
      <c r="E713" t="s">
        <v>13</v>
      </c>
      <c r="F713" t="s">
        <v>33</v>
      </c>
      <c r="G713" s="16" t="s">
        <v>1710</v>
      </c>
      <c r="H713" s="1"/>
      <c r="J713"/>
      <c r="AC713" s="5" t="e">
        <f>VLOOKUP(Table1[[#This Row],[Expense Report]],#REF!,3, 0)</f>
        <v>#REF!</v>
      </c>
      <c r="AD713" t="s">
        <v>14585</v>
      </c>
      <c r="AE713" t="s">
        <v>266</v>
      </c>
      <c r="AF713" t="e">
        <f>MONTH(Table1[[#This Row],[Date Sent]])</f>
        <v>#REF!</v>
      </c>
      <c r="AG713" t="e">
        <f>YEAR(Table1[[#This Row],[Date Sent]])</f>
        <v>#REF!</v>
      </c>
      <c r="AH713"/>
    </row>
    <row r="714" spans="1:34" x14ac:dyDescent="0.2">
      <c r="A714" t="s">
        <v>453</v>
      </c>
      <c r="B714" t="s">
        <v>454</v>
      </c>
      <c r="C714" s="1">
        <v>82.09</v>
      </c>
      <c r="D714" s="5">
        <v>45251</v>
      </c>
      <c r="E714" t="s">
        <v>21</v>
      </c>
      <c r="F714" t="s">
        <v>15</v>
      </c>
      <c r="G714" s="16" t="s">
        <v>1711</v>
      </c>
      <c r="H714" s="1"/>
      <c r="J714"/>
      <c r="AC714" s="5" t="e">
        <f>VLOOKUP(Table1[[#This Row],[Expense Report]],#REF!,3, 0)</f>
        <v>#REF!</v>
      </c>
      <c r="AD714" t="s">
        <v>14585</v>
      </c>
      <c r="AE714" t="s">
        <v>266</v>
      </c>
      <c r="AF714" t="e">
        <f>MONTH(Table1[[#This Row],[Date Sent]])</f>
        <v>#REF!</v>
      </c>
      <c r="AG714" t="e">
        <f>YEAR(Table1[[#This Row],[Date Sent]])</f>
        <v>#REF!</v>
      </c>
      <c r="AH714"/>
    </row>
    <row r="715" spans="1:34" x14ac:dyDescent="0.2">
      <c r="A715" t="s">
        <v>453</v>
      </c>
      <c r="B715" t="s">
        <v>454</v>
      </c>
      <c r="C715" s="1">
        <v>469.37</v>
      </c>
      <c r="D715" s="5">
        <v>45255</v>
      </c>
      <c r="E715" t="s">
        <v>10</v>
      </c>
      <c r="F715" t="s">
        <v>33</v>
      </c>
      <c r="G715" s="16" t="s">
        <v>1712</v>
      </c>
      <c r="H715" s="1"/>
      <c r="J715"/>
      <c r="AC715" s="5" t="e">
        <f>VLOOKUP(Table1[[#This Row],[Expense Report]],#REF!,3, 0)</f>
        <v>#REF!</v>
      </c>
      <c r="AD715" t="s">
        <v>14585</v>
      </c>
      <c r="AE715" t="s">
        <v>266</v>
      </c>
      <c r="AF715" t="e">
        <f>MONTH(Table1[[#This Row],[Date Sent]])</f>
        <v>#REF!</v>
      </c>
      <c r="AG715" t="e">
        <f>YEAR(Table1[[#This Row],[Date Sent]])</f>
        <v>#REF!</v>
      </c>
      <c r="AH715"/>
    </row>
    <row r="716" spans="1:34" x14ac:dyDescent="0.2">
      <c r="A716" t="s">
        <v>453</v>
      </c>
      <c r="B716" t="s">
        <v>454</v>
      </c>
      <c r="C716" s="1">
        <v>14.23</v>
      </c>
      <c r="D716" s="5">
        <v>45260</v>
      </c>
      <c r="E716" t="s">
        <v>21</v>
      </c>
      <c r="F716" t="s">
        <v>18</v>
      </c>
      <c r="G716" s="16" t="s">
        <v>1713</v>
      </c>
      <c r="H716" s="1"/>
      <c r="J716"/>
      <c r="AC716" s="5" t="e">
        <f>VLOOKUP(Table1[[#This Row],[Expense Report]],#REF!,3, 0)</f>
        <v>#REF!</v>
      </c>
      <c r="AD716" t="s">
        <v>14585</v>
      </c>
      <c r="AE716" t="s">
        <v>266</v>
      </c>
      <c r="AF716" t="e">
        <f>MONTH(Table1[[#This Row],[Date Sent]])</f>
        <v>#REF!</v>
      </c>
      <c r="AG716" t="e">
        <f>YEAR(Table1[[#This Row],[Date Sent]])</f>
        <v>#REF!</v>
      </c>
      <c r="AH716"/>
    </row>
    <row r="717" spans="1:34" x14ac:dyDescent="0.2">
      <c r="A717" t="s">
        <v>453</v>
      </c>
      <c r="B717" t="s">
        <v>454</v>
      </c>
      <c r="C717" s="1">
        <v>17.36</v>
      </c>
      <c r="D717" s="5">
        <v>45267</v>
      </c>
      <c r="E717" t="s">
        <v>13</v>
      </c>
      <c r="F717" t="s">
        <v>39</v>
      </c>
      <c r="G717" s="16" t="s">
        <v>1714</v>
      </c>
      <c r="H717" s="1"/>
      <c r="J717"/>
      <c r="AC717" s="5" t="e">
        <f>VLOOKUP(Table1[[#This Row],[Expense Report]],#REF!,3, 0)</f>
        <v>#REF!</v>
      </c>
      <c r="AD717" t="s">
        <v>14585</v>
      </c>
      <c r="AE717" t="s">
        <v>266</v>
      </c>
      <c r="AF717" t="e">
        <f>MONTH(Table1[[#This Row],[Date Sent]])</f>
        <v>#REF!</v>
      </c>
      <c r="AG717" t="e">
        <f>YEAR(Table1[[#This Row],[Date Sent]])</f>
        <v>#REF!</v>
      </c>
      <c r="AH717"/>
    </row>
    <row r="718" spans="1:34" x14ac:dyDescent="0.2">
      <c r="A718" t="s">
        <v>453</v>
      </c>
      <c r="B718" t="s">
        <v>454</v>
      </c>
      <c r="C718" s="1">
        <v>57.67</v>
      </c>
      <c r="D718" s="5">
        <v>45268</v>
      </c>
      <c r="E718" t="s">
        <v>21</v>
      </c>
      <c r="F718" t="s">
        <v>15</v>
      </c>
      <c r="G718" s="16" t="s">
        <v>1715</v>
      </c>
      <c r="H718" s="1"/>
      <c r="J718"/>
      <c r="AC718" s="5" t="e">
        <f>VLOOKUP(Table1[[#This Row],[Expense Report]],#REF!,3, 0)</f>
        <v>#REF!</v>
      </c>
      <c r="AD718" t="s">
        <v>14585</v>
      </c>
      <c r="AE718" t="s">
        <v>266</v>
      </c>
      <c r="AF718" t="e">
        <f>MONTH(Table1[[#This Row],[Date Sent]])</f>
        <v>#REF!</v>
      </c>
      <c r="AG718" t="e">
        <f>YEAR(Table1[[#This Row],[Date Sent]])</f>
        <v>#REF!</v>
      </c>
      <c r="AH718"/>
    </row>
    <row r="719" spans="1:34" x14ac:dyDescent="0.2">
      <c r="A719" t="s">
        <v>453</v>
      </c>
      <c r="B719" t="s">
        <v>454</v>
      </c>
      <c r="C719" s="1">
        <v>88.52</v>
      </c>
      <c r="D719" s="5">
        <v>45273</v>
      </c>
      <c r="E719" t="s">
        <v>21</v>
      </c>
      <c r="F719" t="s">
        <v>33</v>
      </c>
      <c r="G719" s="16" t="s">
        <v>1159</v>
      </c>
      <c r="H719" s="1"/>
      <c r="J719"/>
      <c r="Q719" s="1">
        <v>27.26</v>
      </c>
      <c r="R719" t="s">
        <v>39</v>
      </c>
      <c r="S719" t="s">
        <v>1716</v>
      </c>
      <c r="T719" s="1">
        <v>61.7</v>
      </c>
      <c r="U719" t="s">
        <v>9</v>
      </c>
      <c r="V719" t="s">
        <v>1127</v>
      </c>
      <c r="AC719" s="5" t="e">
        <f>VLOOKUP(Table1[[#This Row],[Expense Report]],#REF!,3, 0)</f>
        <v>#REF!</v>
      </c>
      <c r="AD719" t="s">
        <v>14585</v>
      </c>
      <c r="AE719" t="s">
        <v>266</v>
      </c>
      <c r="AF719" t="e">
        <f>MONTH(Table1[[#This Row],[Date Sent]])</f>
        <v>#REF!</v>
      </c>
      <c r="AG719" t="e">
        <f>YEAR(Table1[[#This Row],[Date Sent]])</f>
        <v>#REF!</v>
      </c>
      <c r="AH719"/>
    </row>
    <row r="720" spans="1:34" x14ac:dyDescent="0.2">
      <c r="A720" t="s">
        <v>453</v>
      </c>
      <c r="B720" t="s">
        <v>1717</v>
      </c>
      <c r="C720" s="1">
        <v>217.34</v>
      </c>
      <c r="D720" s="5">
        <v>45280</v>
      </c>
      <c r="E720" t="s">
        <v>21</v>
      </c>
      <c r="F720" t="s">
        <v>33</v>
      </c>
      <c r="G720" s="16" t="s">
        <v>1718</v>
      </c>
      <c r="H720" s="1"/>
      <c r="J720"/>
      <c r="AC720" s="5" t="e">
        <f>VLOOKUP(Table1[[#This Row],[Expense Report]],#REF!,3, 0)</f>
        <v>#REF!</v>
      </c>
      <c r="AD720" t="s">
        <v>14585</v>
      </c>
      <c r="AE720" t="s">
        <v>266</v>
      </c>
      <c r="AF720" t="e">
        <f>MONTH(Table1[[#This Row],[Date Sent]])</f>
        <v>#REF!</v>
      </c>
      <c r="AG720" t="e">
        <f>YEAR(Table1[[#This Row],[Date Sent]])</f>
        <v>#REF!</v>
      </c>
      <c r="AH720"/>
    </row>
    <row r="721" spans="1:34" x14ac:dyDescent="0.2">
      <c r="A721" t="s">
        <v>453</v>
      </c>
      <c r="B721" t="s">
        <v>1717</v>
      </c>
      <c r="C721" s="1">
        <v>60.36</v>
      </c>
      <c r="D721" s="5">
        <v>45280</v>
      </c>
      <c r="E721" t="s">
        <v>21</v>
      </c>
      <c r="F721" t="s">
        <v>15</v>
      </c>
      <c r="G721" s="16" t="s">
        <v>1719</v>
      </c>
      <c r="H721" s="1"/>
      <c r="J721"/>
      <c r="AC721" s="5" t="e">
        <f>VLOOKUP(Table1[[#This Row],[Expense Report]],#REF!,3, 0)</f>
        <v>#REF!</v>
      </c>
      <c r="AD721" t="s">
        <v>14585</v>
      </c>
      <c r="AE721" t="s">
        <v>266</v>
      </c>
      <c r="AF721" t="e">
        <f>MONTH(Table1[[#This Row],[Date Sent]])</f>
        <v>#REF!</v>
      </c>
      <c r="AG721" t="e">
        <f>YEAR(Table1[[#This Row],[Date Sent]])</f>
        <v>#REF!</v>
      </c>
      <c r="AH721"/>
    </row>
    <row r="722" spans="1:34" x14ac:dyDescent="0.2">
      <c r="A722" t="s">
        <v>453</v>
      </c>
      <c r="B722" t="s">
        <v>1717</v>
      </c>
      <c r="C722" s="1">
        <v>51.64</v>
      </c>
      <c r="D722" s="5">
        <v>45280</v>
      </c>
      <c r="E722" t="s">
        <v>13</v>
      </c>
      <c r="F722" t="s">
        <v>39</v>
      </c>
      <c r="G722" s="16" t="s">
        <v>1720</v>
      </c>
      <c r="H722" s="1"/>
      <c r="J722"/>
      <c r="AC722" s="5" t="e">
        <f>VLOOKUP(Table1[[#This Row],[Expense Report]],#REF!,3, 0)</f>
        <v>#REF!</v>
      </c>
      <c r="AD722" t="s">
        <v>14585</v>
      </c>
      <c r="AE722" t="s">
        <v>266</v>
      </c>
      <c r="AF722" t="e">
        <f>MONTH(Table1[[#This Row],[Date Sent]])</f>
        <v>#REF!</v>
      </c>
      <c r="AG722" t="e">
        <f>YEAR(Table1[[#This Row],[Date Sent]])</f>
        <v>#REF!</v>
      </c>
      <c r="AH722"/>
    </row>
    <row r="723" spans="1:34" x14ac:dyDescent="0.2">
      <c r="A723" t="s">
        <v>453</v>
      </c>
      <c r="B723" t="s">
        <v>1717</v>
      </c>
      <c r="C723" s="1">
        <v>-41.83</v>
      </c>
      <c r="D723" s="5">
        <v>45281</v>
      </c>
      <c r="E723" t="s">
        <v>21</v>
      </c>
      <c r="F723" t="s">
        <v>33</v>
      </c>
      <c r="G723" s="16" t="s">
        <v>1721</v>
      </c>
      <c r="H723" s="1"/>
      <c r="J723"/>
      <c r="Q723" s="1">
        <v>15.53</v>
      </c>
      <c r="R723" t="s">
        <v>21</v>
      </c>
      <c r="S723" t="s">
        <v>1722</v>
      </c>
      <c r="AC723" s="5" t="e">
        <f>VLOOKUP(Table1[[#This Row],[Expense Report]],#REF!,3, 0)</f>
        <v>#REF!</v>
      </c>
      <c r="AD723" t="s">
        <v>14585</v>
      </c>
      <c r="AE723" t="s">
        <v>266</v>
      </c>
      <c r="AF723" t="e">
        <f>MONTH(Table1[[#This Row],[Date Sent]])</f>
        <v>#REF!</v>
      </c>
      <c r="AG723" t="e">
        <f>YEAR(Table1[[#This Row],[Date Sent]])</f>
        <v>#REF!</v>
      </c>
      <c r="AH723"/>
    </row>
    <row r="724" spans="1:34" x14ac:dyDescent="0.2">
      <c r="A724" t="s">
        <v>453</v>
      </c>
      <c r="B724" t="s">
        <v>1717</v>
      </c>
      <c r="C724" s="1">
        <v>175.48</v>
      </c>
      <c r="D724" s="5">
        <v>45283</v>
      </c>
      <c r="E724" t="s">
        <v>21</v>
      </c>
      <c r="F724" t="s">
        <v>33</v>
      </c>
      <c r="G724" s="16" t="s">
        <v>979</v>
      </c>
      <c r="H724" s="1"/>
      <c r="J724"/>
      <c r="AC724" s="5" t="e">
        <f>VLOOKUP(Table1[[#This Row],[Expense Report]],#REF!,3, 0)</f>
        <v>#REF!</v>
      </c>
      <c r="AD724" t="s">
        <v>14585</v>
      </c>
      <c r="AE724" t="s">
        <v>266</v>
      </c>
      <c r="AF724" t="e">
        <f>MONTH(Table1[[#This Row],[Date Sent]])</f>
        <v>#REF!</v>
      </c>
      <c r="AG724" t="e">
        <f>YEAR(Table1[[#This Row],[Date Sent]])</f>
        <v>#REF!</v>
      </c>
      <c r="AH724"/>
    </row>
    <row r="725" spans="1:34" x14ac:dyDescent="0.2">
      <c r="A725" t="s">
        <v>453</v>
      </c>
      <c r="B725" t="s">
        <v>1717</v>
      </c>
      <c r="C725" s="1">
        <v>209.49</v>
      </c>
      <c r="D725" s="5">
        <v>45290</v>
      </c>
      <c r="E725" t="s">
        <v>21</v>
      </c>
      <c r="F725" t="s">
        <v>15</v>
      </c>
      <c r="G725" s="16" t="s">
        <v>1723</v>
      </c>
      <c r="H725" s="1"/>
      <c r="J725"/>
      <c r="AC725" s="5" t="e">
        <f>VLOOKUP(Table1[[#This Row],[Expense Report]],#REF!,3, 0)</f>
        <v>#REF!</v>
      </c>
      <c r="AD725" t="s">
        <v>14585</v>
      </c>
      <c r="AE725" t="s">
        <v>266</v>
      </c>
      <c r="AF725" t="e">
        <f>MONTH(Table1[[#This Row],[Date Sent]])</f>
        <v>#REF!</v>
      </c>
      <c r="AG725" t="e">
        <f>YEAR(Table1[[#This Row],[Date Sent]])</f>
        <v>#REF!</v>
      </c>
      <c r="AH725"/>
    </row>
    <row r="726" spans="1:34" x14ac:dyDescent="0.2">
      <c r="A726" t="s">
        <v>453</v>
      </c>
      <c r="B726" t="s">
        <v>1717</v>
      </c>
      <c r="C726" s="1">
        <v>98.95</v>
      </c>
      <c r="D726" s="5">
        <v>45293</v>
      </c>
      <c r="E726" t="s">
        <v>21</v>
      </c>
      <c r="F726" t="s">
        <v>33</v>
      </c>
      <c r="G726" s="16" t="s">
        <v>1724</v>
      </c>
      <c r="H726" s="1"/>
      <c r="J726"/>
      <c r="AC726" s="5" t="e">
        <f>VLOOKUP(Table1[[#This Row],[Expense Report]],#REF!,3, 0)</f>
        <v>#REF!</v>
      </c>
      <c r="AD726" t="s">
        <v>14585</v>
      </c>
      <c r="AE726" t="s">
        <v>266</v>
      </c>
      <c r="AF726" t="e">
        <f>MONTH(Table1[[#This Row],[Date Sent]])</f>
        <v>#REF!</v>
      </c>
      <c r="AG726" t="e">
        <f>YEAR(Table1[[#This Row],[Date Sent]])</f>
        <v>#REF!</v>
      </c>
      <c r="AH726"/>
    </row>
    <row r="727" spans="1:34" x14ac:dyDescent="0.2">
      <c r="A727" t="s">
        <v>453</v>
      </c>
      <c r="B727" t="s">
        <v>1717</v>
      </c>
      <c r="C727" s="1">
        <v>53.47</v>
      </c>
      <c r="D727" s="5">
        <v>45293</v>
      </c>
      <c r="E727" t="s">
        <v>21</v>
      </c>
      <c r="F727" t="s">
        <v>15</v>
      </c>
      <c r="G727" s="16" t="s">
        <v>1725</v>
      </c>
      <c r="H727" s="1"/>
      <c r="J727"/>
      <c r="AC727" s="5" t="e">
        <f>VLOOKUP(Table1[[#This Row],[Expense Report]],#REF!,3, 0)</f>
        <v>#REF!</v>
      </c>
      <c r="AD727" t="s">
        <v>14585</v>
      </c>
      <c r="AE727" t="s">
        <v>266</v>
      </c>
      <c r="AF727" t="e">
        <f>MONTH(Table1[[#This Row],[Date Sent]])</f>
        <v>#REF!</v>
      </c>
      <c r="AG727" t="e">
        <f>YEAR(Table1[[#This Row],[Date Sent]])</f>
        <v>#REF!</v>
      </c>
      <c r="AH727"/>
    </row>
    <row r="728" spans="1:34" x14ac:dyDescent="0.2">
      <c r="A728" t="s">
        <v>453</v>
      </c>
      <c r="B728" t="s">
        <v>1717</v>
      </c>
      <c r="C728" s="1">
        <v>118.29</v>
      </c>
      <c r="D728" s="5">
        <v>45294</v>
      </c>
      <c r="E728" t="s">
        <v>21</v>
      </c>
      <c r="F728" t="s">
        <v>33</v>
      </c>
      <c r="G728" s="16" t="s">
        <v>1726</v>
      </c>
      <c r="H728" s="1"/>
      <c r="J728"/>
      <c r="AC728" s="5" t="e">
        <f>VLOOKUP(Table1[[#This Row],[Expense Report]],#REF!,3, 0)</f>
        <v>#REF!</v>
      </c>
      <c r="AD728" t="s">
        <v>14585</v>
      </c>
      <c r="AE728" t="s">
        <v>266</v>
      </c>
      <c r="AF728" t="e">
        <f>MONTH(Table1[[#This Row],[Date Sent]])</f>
        <v>#REF!</v>
      </c>
      <c r="AG728" t="e">
        <f>YEAR(Table1[[#This Row],[Date Sent]])</f>
        <v>#REF!</v>
      </c>
      <c r="AH728"/>
    </row>
    <row r="729" spans="1:34" x14ac:dyDescent="0.2">
      <c r="A729" t="s">
        <v>453</v>
      </c>
      <c r="B729" t="s">
        <v>1717</v>
      </c>
      <c r="C729" s="1">
        <v>32.270000000000003</v>
      </c>
      <c r="D729" s="5">
        <v>45296</v>
      </c>
      <c r="E729" t="s">
        <v>21</v>
      </c>
      <c r="F729" t="s">
        <v>17</v>
      </c>
      <c r="G729" s="16" t="s">
        <v>1727</v>
      </c>
      <c r="H729" s="1"/>
      <c r="J729"/>
      <c r="AC729" s="5" t="e">
        <f>VLOOKUP(Table1[[#This Row],[Expense Report]],#REF!,3, 0)</f>
        <v>#REF!</v>
      </c>
      <c r="AD729" t="s">
        <v>14585</v>
      </c>
      <c r="AE729" t="s">
        <v>266</v>
      </c>
      <c r="AF729" t="e">
        <f>MONTH(Table1[[#This Row],[Date Sent]])</f>
        <v>#REF!</v>
      </c>
      <c r="AG729" t="e">
        <f>YEAR(Table1[[#This Row],[Date Sent]])</f>
        <v>#REF!</v>
      </c>
      <c r="AH729"/>
    </row>
    <row r="730" spans="1:34" x14ac:dyDescent="0.2">
      <c r="A730" t="s">
        <v>453</v>
      </c>
      <c r="B730" t="s">
        <v>1717</v>
      </c>
      <c r="C730" s="1">
        <v>261.27</v>
      </c>
      <c r="D730" s="5">
        <v>45301</v>
      </c>
      <c r="E730" t="s">
        <v>29</v>
      </c>
      <c r="F730" t="s">
        <v>33</v>
      </c>
      <c r="G730" s="16" t="s">
        <v>1728</v>
      </c>
      <c r="H730" s="1"/>
      <c r="J730"/>
      <c r="AC730" s="5" t="e">
        <f>VLOOKUP(Table1[[#This Row],[Expense Report]],#REF!,3, 0)</f>
        <v>#REF!</v>
      </c>
      <c r="AD730" t="s">
        <v>14585</v>
      </c>
      <c r="AE730" t="s">
        <v>266</v>
      </c>
      <c r="AF730" t="e">
        <f>MONTH(Table1[[#This Row],[Date Sent]])</f>
        <v>#REF!</v>
      </c>
      <c r="AG730" t="e">
        <f>YEAR(Table1[[#This Row],[Date Sent]])</f>
        <v>#REF!</v>
      </c>
      <c r="AH730"/>
    </row>
    <row r="731" spans="1:34" x14ac:dyDescent="0.2">
      <c r="A731" t="s">
        <v>277</v>
      </c>
      <c r="B731" t="s">
        <v>1729</v>
      </c>
      <c r="C731" s="1">
        <v>9.67</v>
      </c>
      <c r="D731" s="5">
        <v>45251</v>
      </c>
      <c r="E731" t="s">
        <v>21</v>
      </c>
      <c r="F731" t="s">
        <v>39</v>
      </c>
      <c r="G731" s="16" t="s">
        <v>1730</v>
      </c>
      <c r="H731" s="1"/>
      <c r="J731"/>
      <c r="AC731" s="5" t="e">
        <f>VLOOKUP(Table1[[#This Row],[Expense Report]],#REF!,3, 0)</f>
        <v>#REF!</v>
      </c>
      <c r="AD731" t="s">
        <v>11649</v>
      </c>
      <c r="AE731" t="s">
        <v>11649</v>
      </c>
      <c r="AF731" t="e">
        <f>MONTH(Table1[[#This Row],[Date Sent]])</f>
        <v>#REF!</v>
      </c>
      <c r="AG731" t="e">
        <f>YEAR(Table1[[#This Row],[Date Sent]])</f>
        <v>#REF!</v>
      </c>
      <c r="AH731"/>
    </row>
    <row r="732" spans="1:34" x14ac:dyDescent="0.2">
      <c r="A732" t="s">
        <v>277</v>
      </c>
      <c r="B732" t="s">
        <v>1729</v>
      </c>
      <c r="C732" s="1">
        <v>41.67</v>
      </c>
      <c r="D732" s="5">
        <v>45256</v>
      </c>
      <c r="E732" t="s">
        <v>21</v>
      </c>
      <c r="F732" t="s">
        <v>33</v>
      </c>
      <c r="G732" s="16" t="s">
        <v>1731</v>
      </c>
      <c r="H732" s="1"/>
      <c r="J732"/>
      <c r="AC732" s="5" t="e">
        <f>VLOOKUP(Table1[[#This Row],[Expense Report]],#REF!,3, 0)</f>
        <v>#REF!</v>
      </c>
      <c r="AD732" t="s">
        <v>11649</v>
      </c>
      <c r="AE732" t="s">
        <v>11649</v>
      </c>
      <c r="AF732" t="e">
        <f>MONTH(Table1[[#This Row],[Date Sent]])</f>
        <v>#REF!</v>
      </c>
      <c r="AG732" t="e">
        <f>YEAR(Table1[[#This Row],[Date Sent]])</f>
        <v>#REF!</v>
      </c>
      <c r="AH732"/>
    </row>
    <row r="733" spans="1:34" x14ac:dyDescent="0.2">
      <c r="A733" t="s">
        <v>277</v>
      </c>
      <c r="B733" t="s">
        <v>1729</v>
      </c>
      <c r="C733" s="1">
        <v>13.21</v>
      </c>
      <c r="D733" s="5">
        <v>45256</v>
      </c>
      <c r="E733" t="s">
        <v>24</v>
      </c>
      <c r="F733" t="s">
        <v>18</v>
      </c>
      <c r="G733" s="16" t="s">
        <v>1732</v>
      </c>
      <c r="H733" s="1"/>
      <c r="J733"/>
      <c r="AC733" s="5" t="e">
        <f>VLOOKUP(Table1[[#This Row],[Expense Report]],#REF!,3, 0)</f>
        <v>#REF!</v>
      </c>
      <c r="AD733" t="s">
        <v>11649</v>
      </c>
      <c r="AE733" t="s">
        <v>11649</v>
      </c>
      <c r="AF733" t="e">
        <f>MONTH(Table1[[#This Row],[Date Sent]])</f>
        <v>#REF!</v>
      </c>
      <c r="AG733" t="e">
        <f>YEAR(Table1[[#This Row],[Date Sent]])</f>
        <v>#REF!</v>
      </c>
      <c r="AH733"/>
    </row>
    <row r="734" spans="1:34" x14ac:dyDescent="0.2">
      <c r="A734" t="s">
        <v>277</v>
      </c>
      <c r="B734" t="s">
        <v>1729</v>
      </c>
      <c r="C734" s="1">
        <v>27.38</v>
      </c>
      <c r="D734" s="5">
        <v>45259</v>
      </c>
      <c r="E734" t="s">
        <v>21</v>
      </c>
      <c r="F734" t="s">
        <v>33</v>
      </c>
      <c r="G734" s="16" t="s">
        <v>1070</v>
      </c>
      <c r="H734" s="1"/>
      <c r="J734"/>
      <c r="AC734" s="5" t="e">
        <f>VLOOKUP(Table1[[#This Row],[Expense Report]],#REF!,3, 0)</f>
        <v>#REF!</v>
      </c>
      <c r="AD734" t="s">
        <v>11649</v>
      </c>
      <c r="AE734" t="s">
        <v>11649</v>
      </c>
      <c r="AF734" t="e">
        <f>MONTH(Table1[[#This Row],[Date Sent]])</f>
        <v>#REF!</v>
      </c>
      <c r="AG734" t="e">
        <f>YEAR(Table1[[#This Row],[Date Sent]])</f>
        <v>#REF!</v>
      </c>
      <c r="AH734"/>
    </row>
    <row r="735" spans="1:34" x14ac:dyDescent="0.2">
      <c r="A735" t="s">
        <v>277</v>
      </c>
      <c r="B735" t="s">
        <v>1729</v>
      </c>
      <c r="C735" s="1">
        <v>679.59</v>
      </c>
      <c r="D735" s="5">
        <v>45260</v>
      </c>
      <c r="E735" t="s">
        <v>25</v>
      </c>
      <c r="F735" t="s">
        <v>39</v>
      </c>
      <c r="G735" s="16" t="s">
        <v>1733</v>
      </c>
      <c r="H735" s="1"/>
      <c r="J735"/>
      <c r="AC735" s="5" t="e">
        <f>VLOOKUP(Table1[[#This Row],[Expense Report]],#REF!,3, 0)</f>
        <v>#REF!</v>
      </c>
      <c r="AD735" t="s">
        <v>11649</v>
      </c>
      <c r="AE735" t="s">
        <v>11649</v>
      </c>
      <c r="AF735" t="e">
        <f>MONTH(Table1[[#This Row],[Date Sent]])</f>
        <v>#REF!</v>
      </c>
      <c r="AG735" t="e">
        <f>YEAR(Table1[[#This Row],[Date Sent]])</f>
        <v>#REF!</v>
      </c>
      <c r="AH735"/>
    </row>
    <row r="736" spans="1:34" x14ac:dyDescent="0.2">
      <c r="A736" t="s">
        <v>277</v>
      </c>
      <c r="B736" t="s">
        <v>1729</v>
      </c>
      <c r="C736" s="1">
        <v>505.92</v>
      </c>
      <c r="D736" s="5">
        <v>45261</v>
      </c>
      <c r="E736" t="s">
        <v>24</v>
      </c>
      <c r="F736" t="s">
        <v>918</v>
      </c>
      <c r="G736" s="16" t="str">
        <f>_xlfn.CONCAT(Table1[[#This Row],[Notes 1]],",",Table1[[#This Row],[Notes 2]],",",Table1[[#This Row],[Notes 3]])</f>
        <v>Cleaning Supplies,Cups,Snacks</v>
      </c>
      <c r="H736" s="1">
        <v>386.49</v>
      </c>
      <c r="I736" t="s">
        <v>33</v>
      </c>
      <c r="J736" t="s">
        <v>1070</v>
      </c>
      <c r="K736" s="1">
        <v>53.41</v>
      </c>
      <c r="L736" t="s">
        <v>15</v>
      </c>
      <c r="M736" t="s">
        <v>1427</v>
      </c>
      <c r="N736" s="1">
        <v>66.02</v>
      </c>
      <c r="O736" t="s">
        <v>18</v>
      </c>
      <c r="P736" t="s">
        <v>18</v>
      </c>
      <c r="AC736" s="5" t="e">
        <f>VLOOKUP(Table1[[#This Row],[Expense Report]],#REF!,3, 0)</f>
        <v>#REF!</v>
      </c>
      <c r="AD736" t="s">
        <v>11649</v>
      </c>
      <c r="AE736" t="s">
        <v>11649</v>
      </c>
      <c r="AF736" t="e">
        <f>MONTH(Table1[[#This Row],[Date Sent]])</f>
        <v>#REF!</v>
      </c>
      <c r="AG736" t="e">
        <f>YEAR(Table1[[#This Row],[Date Sent]])</f>
        <v>#REF!</v>
      </c>
      <c r="AH736"/>
    </row>
    <row r="737" spans="1:34" x14ac:dyDescent="0.2">
      <c r="A737" t="s">
        <v>277</v>
      </c>
      <c r="B737" t="s">
        <v>1729</v>
      </c>
      <c r="C737" s="1">
        <v>13.38</v>
      </c>
      <c r="D737" s="5">
        <v>45261</v>
      </c>
      <c r="E737" t="s">
        <v>21</v>
      </c>
      <c r="F737" t="s">
        <v>15</v>
      </c>
      <c r="G737" s="16" t="s">
        <v>1734</v>
      </c>
      <c r="H737" s="1"/>
      <c r="J737"/>
      <c r="AC737" s="5" t="e">
        <f>VLOOKUP(Table1[[#This Row],[Expense Report]],#REF!,3, 0)</f>
        <v>#REF!</v>
      </c>
      <c r="AD737" t="s">
        <v>11649</v>
      </c>
      <c r="AE737" t="s">
        <v>11649</v>
      </c>
      <c r="AF737" t="e">
        <f>MONTH(Table1[[#This Row],[Date Sent]])</f>
        <v>#REF!</v>
      </c>
      <c r="AG737" t="e">
        <f>YEAR(Table1[[#This Row],[Date Sent]])</f>
        <v>#REF!</v>
      </c>
      <c r="AH737"/>
    </row>
    <row r="738" spans="1:34" x14ac:dyDescent="0.2">
      <c r="A738" t="s">
        <v>277</v>
      </c>
      <c r="B738" t="s">
        <v>1729</v>
      </c>
      <c r="C738" s="1">
        <v>110.37</v>
      </c>
      <c r="D738" s="5">
        <v>45261</v>
      </c>
      <c r="E738" t="s">
        <v>24</v>
      </c>
      <c r="F738" t="s">
        <v>18</v>
      </c>
      <c r="G738" s="16" t="s">
        <v>1735</v>
      </c>
      <c r="H738" s="1"/>
      <c r="J738"/>
      <c r="AC738" s="5" t="e">
        <f>VLOOKUP(Table1[[#This Row],[Expense Report]],#REF!,3, 0)</f>
        <v>#REF!</v>
      </c>
      <c r="AD738" t="s">
        <v>11649</v>
      </c>
      <c r="AE738" t="s">
        <v>11649</v>
      </c>
      <c r="AF738" t="e">
        <f>MONTH(Table1[[#This Row],[Date Sent]])</f>
        <v>#REF!</v>
      </c>
      <c r="AG738" t="e">
        <f>YEAR(Table1[[#This Row],[Date Sent]])</f>
        <v>#REF!</v>
      </c>
      <c r="AH738"/>
    </row>
    <row r="739" spans="1:34" x14ac:dyDescent="0.2">
      <c r="A739" t="s">
        <v>277</v>
      </c>
      <c r="B739" t="s">
        <v>1729</v>
      </c>
      <c r="C739" s="1">
        <v>112</v>
      </c>
      <c r="D739" s="5">
        <v>45262</v>
      </c>
      <c r="E739" t="s">
        <v>10</v>
      </c>
      <c r="F739" t="s">
        <v>1193</v>
      </c>
      <c r="G739" s="16" t="s">
        <v>1409</v>
      </c>
      <c r="H739" s="1"/>
      <c r="J739"/>
      <c r="AC739" s="5" t="e">
        <f>VLOOKUP(Table1[[#This Row],[Expense Report]],#REF!,3, 0)</f>
        <v>#REF!</v>
      </c>
      <c r="AD739" t="s">
        <v>11649</v>
      </c>
      <c r="AE739" t="s">
        <v>11649</v>
      </c>
      <c r="AF739" t="e">
        <f>MONTH(Table1[[#This Row],[Date Sent]])</f>
        <v>#REF!</v>
      </c>
      <c r="AG739" t="e">
        <f>YEAR(Table1[[#This Row],[Date Sent]])</f>
        <v>#REF!</v>
      </c>
      <c r="AH739"/>
    </row>
    <row r="740" spans="1:34" x14ac:dyDescent="0.2">
      <c r="A740" t="s">
        <v>277</v>
      </c>
      <c r="B740" t="s">
        <v>1729</v>
      </c>
      <c r="C740" s="1">
        <v>22.4</v>
      </c>
      <c r="D740" s="5">
        <v>45262</v>
      </c>
      <c r="E740" t="s">
        <v>10</v>
      </c>
      <c r="F740" t="s">
        <v>1193</v>
      </c>
      <c r="G740" s="16" t="s">
        <v>1409</v>
      </c>
      <c r="H740" s="1"/>
      <c r="J740"/>
      <c r="AC740" s="5" t="e">
        <f>VLOOKUP(Table1[[#This Row],[Expense Report]],#REF!,3, 0)</f>
        <v>#REF!</v>
      </c>
      <c r="AD740" t="s">
        <v>11649</v>
      </c>
      <c r="AE740" t="s">
        <v>11649</v>
      </c>
      <c r="AF740" t="e">
        <f>MONTH(Table1[[#This Row],[Date Sent]])</f>
        <v>#REF!</v>
      </c>
      <c r="AG740" t="e">
        <f>YEAR(Table1[[#This Row],[Date Sent]])</f>
        <v>#REF!</v>
      </c>
      <c r="AH740"/>
    </row>
    <row r="741" spans="1:34" x14ac:dyDescent="0.2">
      <c r="A741" t="s">
        <v>277</v>
      </c>
      <c r="B741" t="s">
        <v>1729</v>
      </c>
      <c r="C741" s="1">
        <v>87.06</v>
      </c>
      <c r="D741" s="5">
        <v>45263</v>
      </c>
      <c r="E741" t="s">
        <v>21</v>
      </c>
      <c r="F741" t="s">
        <v>15</v>
      </c>
      <c r="G741" s="16" t="s">
        <v>1736</v>
      </c>
      <c r="H741" s="1"/>
      <c r="J741"/>
      <c r="AC741" s="5" t="e">
        <f>VLOOKUP(Table1[[#This Row],[Expense Report]],#REF!,3, 0)</f>
        <v>#REF!</v>
      </c>
      <c r="AD741" t="s">
        <v>11649</v>
      </c>
      <c r="AE741" t="s">
        <v>11649</v>
      </c>
      <c r="AF741" t="e">
        <f>MONTH(Table1[[#This Row],[Date Sent]])</f>
        <v>#REF!</v>
      </c>
      <c r="AG741" t="e">
        <f>YEAR(Table1[[#This Row],[Date Sent]])</f>
        <v>#REF!</v>
      </c>
      <c r="AH741"/>
    </row>
    <row r="742" spans="1:34" x14ac:dyDescent="0.2">
      <c r="A742" t="s">
        <v>277</v>
      </c>
      <c r="B742" t="s">
        <v>1729</v>
      </c>
      <c r="C742" s="1">
        <v>30.8</v>
      </c>
      <c r="D742" s="5">
        <v>45263</v>
      </c>
      <c r="E742" t="s">
        <v>21</v>
      </c>
      <c r="F742" t="s">
        <v>33</v>
      </c>
      <c r="G742" s="16" t="s">
        <v>928</v>
      </c>
      <c r="H742" s="1"/>
      <c r="J742"/>
      <c r="AC742" s="5" t="e">
        <f>VLOOKUP(Table1[[#This Row],[Expense Report]],#REF!,3, 0)</f>
        <v>#REF!</v>
      </c>
      <c r="AD742" t="s">
        <v>11649</v>
      </c>
      <c r="AE742" t="s">
        <v>11649</v>
      </c>
      <c r="AF742" t="e">
        <f>MONTH(Table1[[#This Row],[Date Sent]])</f>
        <v>#REF!</v>
      </c>
      <c r="AG742" t="e">
        <f>YEAR(Table1[[#This Row],[Date Sent]])</f>
        <v>#REF!</v>
      </c>
      <c r="AH742"/>
    </row>
    <row r="743" spans="1:34" x14ac:dyDescent="0.2">
      <c r="A743" t="s">
        <v>277</v>
      </c>
      <c r="B743" t="s">
        <v>1729</v>
      </c>
      <c r="C743" s="1">
        <v>12.32</v>
      </c>
      <c r="D743" s="5">
        <v>45263</v>
      </c>
      <c r="E743" t="s">
        <v>21</v>
      </c>
      <c r="F743" t="s">
        <v>33</v>
      </c>
      <c r="G743" s="16" t="s">
        <v>928</v>
      </c>
      <c r="H743" s="1"/>
      <c r="J743"/>
      <c r="AC743" s="5" t="e">
        <f>VLOOKUP(Table1[[#This Row],[Expense Report]],#REF!,3, 0)</f>
        <v>#REF!</v>
      </c>
      <c r="AD743" t="s">
        <v>11649</v>
      </c>
      <c r="AE743" t="s">
        <v>11649</v>
      </c>
      <c r="AF743" t="e">
        <f>MONTH(Table1[[#This Row],[Date Sent]])</f>
        <v>#REF!</v>
      </c>
      <c r="AG743" t="e">
        <f>YEAR(Table1[[#This Row],[Date Sent]])</f>
        <v>#REF!</v>
      </c>
      <c r="AH743"/>
    </row>
    <row r="744" spans="1:34" x14ac:dyDescent="0.2">
      <c r="A744" t="s">
        <v>277</v>
      </c>
      <c r="B744" t="s">
        <v>1729</v>
      </c>
      <c r="C744" s="1">
        <v>317</v>
      </c>
      <c r="D744" s="5">
        <v>45263</v>
      </c>
      <c r="E744" t="s">
        <v>21</v>
      </c>
      <c r="F744" t="s">
        <v>33</v>
      </c>
      <c r="G744" s="16" t="s">
        <v>928</v>
      </c>
      <c r="H744" s="1"/>
      <c r="J744"/>
      <c r="AC744" s="5" t="e">
        <f>VLOOKUP(Table1[[#This Row],[Expense Report]],#REF!,3, 0)</f>
        <v>#REF!</v>
      </c>
      <c r="AD744" t="s">
        <v>11649</v>
      </c>
      <c r="AE744" t="s">
        <v>11649</v>
      </c>
      <c r="AF744" t="e">
        <f>MONTH(Table1[[#This Row],[Date Sent]])</f>
        <v>#REF!</v>
      </c>
      <c r="AG744" t="e">
        <f>YEAR(Table1[[#This Row],[Date Sent]])</f>
        <v>#REF!</v>
      </c>
      <c r="AH744"/>
    </row>
    <row r="745" spans="1:34" x14ac:dyDescent="0.2">
      <c r="A745" t="s">
        <v>277</v>
      </c>
      <c r="B745" t="s">
        <v>1729</v>
      </c>
      <c r="C745" s="1">
        <v>481.44</v>
      </c>
      <c r="D745" s="5">
        <v>45266</v>
      </c>
      <c r="E745" t="s">
        <v>21</v>
      </c>
      <c r="F745" t="s">
        <v>33</v>
      </c>
      <c r="G745" s="16" t="s">
        <v>1580</v>
      </c>
      <c r="H745" s="1"/>
      <c r="J745"/>
      <c r="AC745" s="5" t="e">
        <f>VLOOKUP(Table1[[#This Row],[Expense Report]],#REF!,3, 0)</f>
        <v>#REF!</v>
      </c>
      <c r="AD745" t="s">
        <v>11649</v>
      </c>
      <c r="AE745" t="s">
        <v>11649</v>
      </c>
      <c r="AF745" t="e">
        <f>MONTH(Table1[[#This Row],[Date Sent]])</f>
        <v>#REF!</v>
      </c>
      <c r="AG745" t="e">
        <f>YEAR(Table1[[#This Row],[Date Sent]])</f>
        <v>#REF!</v>
      </c>
      <c r="AH745"/>
    </row>
    <row r="746" spans="1:34" x14ac:dyDescent="0.2">
      <c r="A746" t="s">
        <v>277</v>
      </c>
      <c r="B746" t="s">
        <v>1729</v>
      </c>
      <c r="C746" s="1">
        <v>107.43</v>
      </c>
      <c r="D746" s="5">
        <v>45266</v>
      </c>
      <c r="E746" t="s">
        <v>21</v>
      </c>
      <c r="F746" t="s">
        <v>33</v>
      </c>
      <c r="G746" s="16" t="s">
        <v>1702</v>
      </c>
      <c r="H746" s="1"/>
      <c r="J746"/>
      <c r="AC746" s="5" t="e">
        <f>VLOOKUP(Table1[[#This Row],[Expense Report]],#REF!,3, 0)</f>
        <v>#REF!</v>
      </c>
      <c r="AD746" t="s">
        <v>11649</v>
      </c>
      <c r="AE746" t="s">
        <v>11649</v>
      </c>
      <c r="AF746" t="e">
        <f>MONTH(Table1[[#This Row],[Date Sent]])</f>
        <v>#REF!</v>
      </c>
      <c r="AG746" t="e">
        <f>YEAR(Table1[[#This Row],[Date Sent]])</f>
        <v>#REF!</v>
      </c>
      <c r="AH746"/>
    </row>
    <row r="747" spans="1:34" x14ac:dyDescent="0.2">
      <c r="A747" t="s">
        <v>277</v>
      </c>
      <c r="B747" t="s">
        <v>1729</v>
      </c>
      <c r="C747" s="1">
        <v>107.43</v>
      </c>
      <c r="D747" s="5">
        <v>45266</v>
      </c>
      <c r="E747" t="s">
        <v>21</v>
      </c>
      <c r="F747" t="s">
        <v>33</v>
      </c>
      <c r="G747" s="16" t="s">
        <v>1702</v>
      </c>
      <c r="H747" s="1"/>
      <c r="J747"/>
      <c r="AC747" s="5" t="e">
        <f>VLOOKUP(Table1[[#This Row],[Expense Report]],#REF!,3, 0)</f>
        <v>#REF!</v>
      </c>
      <c r="AD747" t="s">
        <v>11649</v>
      </c>
      <c r="AE747" t="s">
        <v>11649</v>
      </c>
      <c r="AF747" t="e">
        <f>MONTH(Table1[[#This Row],[Date Sent]])</f>
        <v>#REF!</v>
      </c>
      <c r="AG747" t="e">
        <f>YEAR(Table1[[#This Row],[Date Sent]])</f>
        <v>#REF!</v>
      </c>
      <c r="AH747"/>
    </row>
    <row r="748" spans="1:34" x14ac:dyDescent="0.2">
      <c r="A748" t="s">
        <v>277</v>
      </c>
      <c r="B748" t="s">
        <v>1729</v>
      </c>
      <c r="C748" s="1">
        <v>226.82</v>
      </c>
      <c r="D748" s="5">
        <v>45267</v>
      </c>
      <c r="E748" t="s">
        <v>21</v>
      </c>
      <c r="F748" t="s">
        <v>33</v>
      </c>
      <c r="G748" s="16" t="s">
        <v>1737</v>
      </c>
      <c r="H748" s="1"/>
      <c r="J748"/>
      <c r="AC748" s="5" t="e">
        <f>VLOOKUP(Table1[[#This Row],[Expense Report]],#REF!,3, 0)</f>
        <v>#REF!</v>
      </c>
      <c r="AD748" t="s">
        <v>11649</v>
      </c>
      <c r="AE748" t="s">
        <v>11649</v>
      </c>
      <c r="AF748" t="e">
        <f>MONTH(Table1[[#This Row],[Date Sent]])</f>
        <v>#REF!</v>
      </c>
      <c r="AG748" t="e">
        <f>YEAR(Table1[[#This Row],[Date Sent]])</f>
        <v>#REF!</v>
      </c>
      <c r="AH748"/>
    </row>
    <row r="749" spans="1:34" x14ac:dyDescent="0.2">
      <c r="A749" t="s">
        <v>277</v>
      </c>
      <c r="B749" t="s">
        <v>1729</v>
      </c>
      <c r="C749" s="1">
        <v>152.54</v>
      </c>
      <c r="D749" s="5">
        <v>45272</v>
      </c>
      <c r="E749" t="s">
        <v>21</v>
      </c>
      <c r="F749" t="s">
        <v>33</v>
      </c>
      <c r="G749" s="16" t="s">
        <v>928</v>
      </c>
      <c r="H749" s="1"/>
      <c r="J749"/>
      <c r="AC749" s="5" t="e">
        <f>VLOOKUP(Table1[[#This Row],[Expense Report]],#REF!,3, 0)</f>
        <v>#REF!</v>
      </c>
      <c r="AD749" t="s">
        <v>11649</v>
      </c>
      <c r="AE749" t="s">
        <v>11649</v>
      </c>
      <c r="AF749" t="e">
        <f>MONTH(Table1[[#This Row],[Date Sent]])</f>
        <v>#REF!</v>
      </c>
      <c r="AG749" t="e">
        <f>YEAR(Table1[[#This Row],[Date Sent]])</f>
        <v>#REF!</v>
      </c>
      <c r="AH749"/>
    </row>
    <row r="750" spans="1:34" x14ac:dyDescent="0.2">
      <c r="A750" t="s">
        <v>277</v>
      </c>
      <c r="B750" t="s">
        <v>1729</v>
      </c>
      <c r="C750" s="1">
        <v>28.27</v>
      </c>
      <c r="D750" s="5">
        <v>45274</v>
      </c>
      <c r="E750" t="s">
        <v>21</v>
      </c>
      <c r="F750" t="s">
        <v>33</v>
      </c>
      <c r="G750" s="16" t="s">
        <v>928</v>
      </c>
      <c r="H750" s="1"/>
      <c r="J750"/>
      <c r="AC750" s="5" t="e">
        <f>VLOOKUP(Table1[[#This Row],[Expense Report]],#REF!,3, 0)</f>
        <v>#REF!</v>
      </c>
      <c r="AD750" t="s">
        <v>11649</v>
      </c>
      <c r="AE750" t="s">
        <v>11649</v>
      </c>
      <c r="AF750" t="e">
        <f>MONTH(Table1[[#This Row],[Date Sent]])</f>
        <v>#REF!</v>
      </c>
      <c r="AG750" t="e">
        <f>YEAR(Table1[[#This Row],[Date Sent]])</f>
        <v>#REF!</v>
      </c>
      <c r="AH750"/>
    </row>
    <row r="751" spans="1:34" x14ac:dyDescent="0.2">
      <c r="A751" t="s">
        <v>277</v>
      </c>
      <c r="B751" t="s">
        <v>1729</v>
      </c>
      <c r="C751" s="1">
        <v>97.44</v>
      </c>
      <c r="D751" s="5">
        <v>45276</v>
      </c>
      <c r="E751" t="s">
        <v>24</v>
      </c>
      <c r="F751" t="s">
        <v>18</v>
      </c>
      <c r="G751" s="16" t="s">
        <v>1735</v>
      </c>
      <c r="H751" s="1"/>
      <c r="J751"/>
      <c r="AC751" s="5" t="e">
        <f>VLOOKUP(Table1[[#This Row],[Expense Report]],#REF!,3, 0)</f>
        <v>#REF!</v>
      </c>
      <c r="AD751" t="s">
        <v>11649</v>
      </c>
      <c r="AE751" t="s">
        <v>11649</v>
      </c>
      <c r="AF751" t="e">
        <f>MONTH(Table1[[#This Row],[Date Sent]])</f>
        <v>#REF!</v>
      </c>
      <c r="AG751" t="e">
        <f>YEAR(Table1[[#This Row],[Date Sent]])</f>
        <v>#REF!</v>
      </c>
      <c r="AH751"/>
    </row>
    <row r="752" spans="1:34" x14ac:dyDescent="0.2">
      <c r="A752" t="s">
        <v>277</v>
      </c>
      <c r="B752" t="s">
        <v>1729</v>
      </c>
      <c r="C752" s="1">
        <v>96.2</v>
      </c>
      <c r="D752" s="5">
        <v>45276</v>
      </c>
      <c r="E752" t="s">
        <v>21</v>
      </c>
      <c r="F752" t="s">
        <v>15</v>
      </c>
      <c r="G752" s="16" t="s">
        <v>1738</v>
      </c>
      <c r="H752" s="1"/>
      <c r="J752"/>
      <c r="AC752" s="5" t="e">
        <f>VLOOKUP(Table1[[#This Row],[Expense Report]],#REF!,3, 0)</f>
        <v>#REF!</v>
      </c>
      <c r="AD752" t="s">
        <v>11649</v>
      </c>
      <c r="AE752" t="s">
        <v>11649</v>
      </c>
      <c r="AF752" t="e">
        <f>MONTH(Table1[[#This Row],[Date Sent]])</f>
        <v>#REF!</v>
      </c>
      <c r="AG752" t="e">
        <f>YEAR(Table1[[#This Row],[Date Sent]])</f>
        <v>#REF!</v>
      </c>
      <c r="AH752"/>
    </row>
    <row r="753" spans="1:34" x14ac:dyDescent="0.2">
      <c r="A753" t="s">
        <v>277</v>
      </c>
      <c r="B753" t="s">
        <v>1729</v>
      </c>
      <c r="C753" s="1">
        <v>113.84</v>
      </c>
      <c r="D753" s="5">
        <v>45277</v>
      </c>
      <c r="E753" t="s">
        <v>21</v>
      </c>
      <c r="F753" t="s">
        <v>16</v>
      </c>
      <c r="G753" s="16" t="s">
        <v>1057</v>
      </c>
      <c r="H753" s="1"/>
      <c r="J753"/>
      <c r="AC753" s="5" t="e">
        <f>VLOOKUP(Table1[[#This Row],[Expense Report]],#REF!,3, 0)</f>
        <v>#REF!</v>
      </c>
      <c r="AD753" t="s">
        <v>11649</v>
      </c>
      <c r="AE753" t="s">
        <v>11649</v>
      </c>
      <c r="AF753" t="e">
        <f>MONTH(Table1[[#This Row],[Date Sent]])</f>
        <v>#REF!</v>
      </c>
      <c r="AG753" t="e">
        <f>YEAR(Table1[[#This Row],[Date Sent]])</f>
        <v>#REF!</v>
      </c>
      <c r="AH753"/>
    </row>
    <row r="754" spans="1:34" x14ac:dyDescent="0.2">
      <c r="A754" t="s">
        <v>277</v>
      </c>
      <c r="B754" t="s">
        <v>1729</v>
      </c>
      <c r="C754" s="1">
        <v>106</v>
      </c>
      <c r="D754" s="5">
        <v>45278</v>
      </c>
      <c r="E754" t="s">
        <v>25</v>
      </c>
      <c r="F754" t="s">
        <v>39</v>
      </c>
      <c r="G754" s="16" t="s">
        <v>1739</v>
      </c>
      <c r="H754" s="1"/>
      <c r="J754"/>
      <c r="AC754" s="5" t="e">
        <f>VLOOKUP(Table1[[#This Row],[Expense Report]],#REF!,3, 0)</f>
        <v>#REF!</v>
      </c>
      <c r="AD754" t="s">
        <v>11649</v>
      </c>
      <c r="AE754" t="s">
        <v>11649</v>
      </c>
      <c r="AF754" t="e">
        <f>MONTH(Table1[[#This Row],[Date Sent]])</f>
        <v>#REF!</v>
      </c>
      <c r="AG754" t="e">
        <f>YEAR(Table1[[#This Row],[Date Sent]])</f>
        <v>#REF!</v>
      </c>
      <c r="AH754"/>
    </row>
    <row r="755" spans="1:34" x14ac:dyDescent="0.2">
      <c r="A755" t="s">
        <v>277</v>
      </c>
      <c r="B755" t="s">
        <v>1740</v>
      </c>
      <c r="C755" s="1">
        <v>-1.17</v>
      </c>
      <c r="D755" s="5">
        <v>45284</v>
      </c>
      <c r="E755" t="s">
        <v>21</v>
      </c>
      <c r="F755" t="s">
        <v>15</v>
      </c>
      <c r="G755" s="16" t="s">
        <v>1741</v>
      </c>
      <c r="H755" s="1"/>
      <c r="J755"/>
      <c r="AC755" s="5" t="e">
        <f>VLOOKUP(Table1[[#This Row],[Expense Report]],#REF!,3, 0)</f>
        <v>#REF!</v>
      </c>
      <c r="AD755" t="s">
        <v>11649</v>
      </c>
      <c r="AE755" t="s">
        <v>11649</v>
      </c>
      <c r="AF755" t="e">
        <f>MONTH(Table1[[#This Row],[Date Sent]])</f>
        <v>#REF!</v>
      </c>
      <c r="AG755" t="e">
        <f>YEAR(Table1[[#This Row],[Date Sent]])</f>
        <v>#REF!</v>
      </c>
      <c r="AH755"/>
    </row>
    <row r="756" spans="1:34" x14ac:dyDescent="0.2">
      <c r="A756" t="s">
        <v>277</v>
      </c>
      <c r="B756" t="s">
        <v>1740</v>
      </c>
      <c r="C756" s="1">
        <v>77.69</v>
      </c>
      <c r="D756" s="5">
        <v>45297</v>
      </c>
      <c r="E756" t="s">
        <v>21</v>
      </c>
      <c r="F756" t="s">
        <v>49</v>
      </c>
      <c r="G756" s="16" t="s">
        <v>1742</v>
      </c>
      <c r="H756" s="1"/>
      <c r="J756"/>
      <c r="AC756" s="5" t="e">
        <f>VLOOKUP(Table1[[#This Row],[Expense Report]],#REF!,3, 0)</f>
        <v>#REF!</v>
      </c>
      <c r="AD756" t="s">
        <v>11649</v>
      </c>
      <c r="AE756" t="s">
        <v>11649</v>
      </c>
      <c r="AF756" t="e">
        <f>MONTH(Table1[[#This Row],[Date Sent]])</f>
        <v>#REF!</v>
      </c>
      <c r="AG756" t="e">
        <f>YEAR(Table1[[#This Row],[Date Sent]])</f>
        <v>#REF!</v>
      </c>
      <c r="AH756"/>
    </row>
    <row r="757" spans="1:34" x14ac:dyDescent="0.2">
      <c r="A757" t="s">
        <v>277</v>
      </c>
      <c r="B757" t="s">
        <v>1740</v>
      </c>
      <c r="C757" s="1">
        <v>624.12</v>
      </c>
      <c r="D757" s="5">
        <v>45302</v>
      </c>
      <c r="E757" t="s">
        <v>21</v>
      </c>
      <c r="F757" t="s">
        <v>918</v>
      </c>
      <c r="G757" s="16" t="str">
        <f>_xlfn.CONCAT(Table1[[#This Row],[Notes 1]],",",Table1[[#This Row],[Notes 2]],",",Table1[[#This Row],[Notes 3]])</f>
        <v>vinegar, dawn, magic eraser,tissues, cups, batteries,creamer, k-cups</v>
      </c>
      <c r="H757" s="1">
        <v>398.38</v>
      </c>
      <c r="I757" t="s">
        <v>33</v>
      </c>
      <c r="J757" t="s">
        <v>1743</v>
      </c>
      <c r="K757" s="1">
        <v>146.19</v>
      </c>
      <c r="L757" t="s">
        <v>15</v>
      </c>
      <c r="M757" t="s">
        <v>1744</v>
      </c>
      <c r="N757" s="1">
        <v>79.55</v>
      </c>
      <c r="O757" t="s">
        <v>18</v>
      </c>
      <c r="P757" t="s">
        <v>1745</v>
      </c>
      <c r="AC757" s="5" t="e">
        <f>VLOOKUP(Table1[[#This Row],[Expense Report]],#REF!,3, 0)</f>
        <v>#REF!</v>
      </c>
      <c r="AD757" t="s">
        <v>11649</v>
      </c>
      <c r="AE757" t="s">
        <v>11649</v>
      </c>
      <c r="AF757" t="e">
        <f>MONTH(Table1[[#This Row],[Date Sent]])</f>
        <v>#REF!</v>
      </c>
      <c r="AG757" t="e">
        <f>YEAR(Table1[[#This Row],[Date Sent]])</f>
        <v>#REF!</v>
      </c>
      <c r="AH757"/>
    </row>
    <row r="758" spans="1:34" x14ac:dyDescent="0.2">
      <c r="A758" t="s">
        <v>277</v>
      </c>
      <c r="B758" t="s">
        <v>1740</v>
      </c>
      <c r="C758" s="1">
        <v>597.05999999999995</v>
      </c>
      <c r="D758" s="5">
        <v>45302</v>
      </c>
      <c r="E758" t="s">
        <v>21</v>
      </c>
      <c r="F758" t="s">
        <v>49</v>
      </c>
      <c r="G758" s="16" t="s">
        <v>1746</v>
      </c>
      <c r="H758" s="1"/>
      <c r="J758"/>
      <c r="AC758" s="5" t="e">
        <f>VLOOKUP(Table1[[#This Row],[Expense Report]],#REF!,3, 0)</f>
        <v>#REF!</v>
      </c>
      <c r="AD758" t="s">
        <v>11649</v>
      </c>
      <c r="AE758" t="s">
        <v>11649</v>
      </c>
      <c r="AF758" t="e">
        <f>MONTH(Table1[[#This Row],[Date Sent]])</f>
        <v>#REF!</v>
      </c>
      <c r="AG758" t="e">
        <f>YEAR(Table1[[#This Row],[Date Sent]])</f>
        <v>#REF!</v>
      </c>
      <c r="AH758"/>
    </row>
    <row r="759" spans="1:34" x14ac:dyDescent="0.2">
      <c r="A759" t="s">
        <v>277</v>
      </c>
      <c r="B759" t="s">
        <v>1740</v>
      </c>
      <c r="C759" s="1">
        <v>226.65</v>
      </c>
      <c r="D759" s="5">
        <v>45303</v>
      </c>
      <c r="E759" t="s">
        <v>21</v>
      </c>
      <c r="F759" t="s">
        <v>918</v>
      </c>
      <c r="G759" s="16" t="str">
        <f>_xlfn.CONCAT(Table1[[#This Row],[Notes 1]],",",Table1[[#This Row],[Notes 2]],",",Table1[[#This Row],[Notes 3]])</f>
        <v>razor blades, cleaning soap, goo gone,ink,safety glasses, gloves</v>
      </c>
      <c r="H759" s="1">
        <v>80.19</v>
      </c>
      <c r="I759" t="s">
        <v>33</v>
      </c>
      <c r="J759" t="s">
        <v>1747</v>
      </c>
      <c r="K759" s="1">
        <v>79.48</v>
      </c>
      <c r="L759" t="s">
        <v>15</v>
      </c>
      <c r="M759" t="s">
        <v>976</v>
      </c>
      <c r="N759" s="1">
        <v>66.98</v>
      </c>
      <c r="O759" t="s">
        <v>16</v>
      </c>
      <c r="P759" t="s">
        <v>1748</v>
      </c>
      <c r="AC759" s="5" t="e">
        <f>VLOOKUP(Table1[[#This Row],[Expense Report]],#REF!,3, 0)</f>
        <v>#REF!</v>
      </c>
      <c r="AD759" t="s">
        <v>11649</v>
      </c>
      <c r="AE759" t="s">
        <v>11649</v>
      </c>
      <c r="AF759" t="e">
        <f>MONTH(Table1[[#This Row],[Date Sent]])</f>
        <v>#REF!</v>
      </c>
      <c r="AG759" t="e">
        <f>YEAR(Table1[[#This Row],[Date Sent]])</f>
        <v>#REF!</v>
      </c>
      <c r="AH759"/>
    </row>
    <row r="760" spans="1:34" x14ac:dyDescent="0.2">
      <c r="A760" t="s">
        <v>277</v>
      </c>
      <c r="B760" t="s">
        <v>1740</v>
      </c>
      <c r="C760" s="1">
        <v>91.15</v>
      </c>
      <c r="D760" s="5">
        <v>45304</v>
      </c>
      <c r="E760" t="s">
        <v>21</v>
      </c>
      <c r="F760" t="s">
        <v>33</v>
      </c>
      <c r="G760" s="16" t="s">
        <v>1749</v>
      </c>
      <c r="H760" s="1"/>
      <c r="J760"/>
      <c r="AC760" s="5" t="e">
        <f>VLOOKUP(Table1[[#This Row],[Expense Report]],#REF!,3, 0)</f>
        <v>#REF!</v>
      </c>
      <c r="AD760" t="s">
        <v>11649</v>
      </c>
      <c r="AE760" t="s">
        <v>11649</v>
      </c>
      <c r="AF760" t="e">
        <f>MONTH(Table1[[#This Row],[Date Sent]])</f>
        <v>#REF!</v>
      </c>
      <c r="AG760" t="e">
        <f>YEAR(Table1[[#This Row],[Date Sent]])</f>
        <v>#REF!</v>
      </c>
      <c r="AH760"/>
    </row>
    <row r="761" spans="1:34" x14ac:dyDescent="0.2">
      <c r="A761" t="s">
        <v>277</v>
      </c>
      <c r="B761" t="s">
        <v>1740</v>
      </c>
      <c r="C761" s="1">
        <v>506.87</v>
      </c>
      <c r="D761" s="5">
        <v>45304</v>
      </c>
      <c r="E761" t="s">
        <v>21</v>
      </c>
      <c r="F761" t="s">
        <v>25</v>
      </c>
      <c r="G761" s="16" t="s">
        <v>1750</v>
      </c>
      <c r="H761" s="1"/>
      <c r="J761"/>
      <c r="AC761" s="5" t="e">
        <f>VLOOKUP(Table1[[#This Row],[Expense Report]],#REF!,3, 0)</f>
        <v>#REF!</v>
      </c>
      <c r="AD761" t="s">
        <v>11649</v>
      </c>
      <c r="AE761" t="s">
        <v>11649</v>
      </c>
      <c r="AF761" t="e">
        <f>MONTH(Table1[[#This Row],[Date Sent]])</f>
        <v>#REF!</v>
      </c>
      <c r="AG761" t="e">
        <f>YEAR(Table1[[#This Row],[Date Sent]])</f>
        <v>#REF!</v>
      </c>
      <c r="AH761"/>
    </row>
    <row r="762" spans="1:34" x14ac:dyDescent="0.2">
      <c r="A762" t="s">
        <v>277</v>
      </c>
      <c r="B762" t="s">
        <v>1740</v>
      </c>
      <c r="C762" s="1">
        <v>34.700000000000003</v>
      </c>
      <c r="D762" s="5">
        <v>45307</v>
      </c>
      <c r="E762" t="s">
        <v>8</v>
      </c>
      <c r="F762" t="s">
        <v>39</v>
      </c>
      <c r="G762" s="16" t="s">
        <v>1751</v>
      </c>
      <c r="H762" s="1"/>
      <c r="J762"/>
      <c r="AC762" s="5" t="e">
        <f>VLOOKUP(Table1[[#This Row],[Expense Report]],#REF!,3, 0)</f>
        <v>#REF!</v>
      </c>
      <c r="AD762" t="s">
        <v>11649</v>
      </c>
      <c r="AE762" t="s">
        <v>11649</v>
      </c>
      <c r="AF762" t="e">
        <f>MONTH(Table1[[#This Row],[Date Sent]])</f>
        <v>#REF!</v>
      </c>
      <c r="AG762" t="e">
        <f>YEAR(Table1[[#This Row],[Date Sent]])</f>
        <v>#REF!</v>
      </c>
      <c r="AH762"/>
    </row>
    <row r="763" spans="1:34" x14ac:dyDescent="0.2">
      <c r="A763" t="s">
        <v>277</v>
      </c>
      <c r="B763" t="s">
        <v>1740</v>
      </c>
      <c r="C763" s="1">
        <v>35.28</v>
      </c>
      <c r="D763" s="5">
        <v>45307</v>
      </c>
      <c r="E763" t="s">
        <v>21</v>
      </c>
      <c r="F763" t="s">
        <v>33</v>
      </c>
      <c r="G763" s="16" t="s">
        <v>1752</v>
      </c>
      <c r="H763" s="1"/>
      <c r="J763"/>
      <c r="AC763" s="5" t="e">
        <f>VLOOKUP(Table1[[#This Row],[Expense Report]],#REF!,3, 0)</f>
        <v>#REF!</v>
      </c>
      <c r="AD763" t="s">
        <v>11649</v>
      </c>
      <c r="AE763" t="s">
        <v>11649</v>
      </c>
      <c r="AF763" t="e">
        <f>MONTH(Table1[[#This Row],[Date Sent]])</f>
        <v>#REF!</v>
      </c>
      <c r="AG763" t="e">
        <f>YEAR(Table1[[#This Row],[Date Sent]])</f>
        <v>#REF!</v>
      </c>
      <c r="AH763"/>
    </row>
    <row r="764" spans="1:34" x14ac:dyDescent="0.2">
      <c r="A764" t="s">
        <v>277</v>
      </c>
      <c r="B764" t="s">
        <v>1740</v>
      </c>
      <c r="C764" s="1">
        <v>35.28</v>
      </c>
      <c r="D764" s="5">
        <v>45308</v>
      </c>
      <c r="E764" t="s">
        <v>21</v>
      </c>
      <c r="F764" t="s">
        <v>33</v>
      </c>
      <c r="G764" s="16" t="s">
        <v>1752</v>
      </c>
      <c r="H764" s="1"/>
      <c r="J764"/>
      <c r="AC764" s="5" t="e">
        <f>VLOOKUP(Table1[[#This Row],[Expense Report]],#REF!,3, 0)</f>
        <v>#REF!</v>
      </c>
      <c r="AD764" t="s">
        <v>11649</v>
      </c>
      <c r="AE764" t="s">
        <v>11649</v>
      </c>
      <c r="AF764" t="e">
        <f>MONTH(Table1[[#This Row],[Date Sent]])</f>
        <v>#REF!</v>
      </c>
      <c r="AG764" t="e">
        <f>YEAR(Table1[[#This Row],[Date Sent]])</f>
        <v>#REF!</v>
      </c>
      <c r="AH764"/>
    </row>
    <row r="765" spans="1:34" x14ac:dyDescent="0.2">
      <c r="A765" t="s">
        <v>1753</v>
      </c>
      <c r="B765" t="s">
        <v>1754</v>
      </c>
      <c r="C765" s="1">
        <v>18.18</v>
      </c>
      <c r="D765" s="5">
        <v>45246</v>
      </c>
      <c r="E765" t="s">
        <v>21</v>
      </c>
      <c r="F765" t="s">
        <v>39</v>
      </c>
      <c r="G765" s="16" t="s">
        <v>1755</v>
      </c>
      <c r="H765" s="1"/>
      <c r="J765"/>
      <c r="AC765" s="5" t="e">
        <f>VLOOKUP(Table1[[#This Row],[Expense Report]],#REF!,3, 0)</f>
        <v>#REF!</v>
      </c>
      <c r="AD765" t="s">
        <v>14586</v>
      </c>
      <c r="AE765" t="s">
        <v>475</v>
      </c>
      <c r="AF765" t="e">
        <f>MONTH(Table1[[#This Row],[Date Sent]])</f>
        <v>#REF!</v>
      </c>
      <c r="AG765" t="e">
        <f>YEAR(Table1[[#This Row],[Date Sent]])</f>
        <v>#REF!</v>
      </c>
      <c r="AH765"/>
    </row>
    <row r="766" spans="1:34" x14ac:dyDescent="0.2">
      <c r="A766" t="s">
        <v>1753</v>
      </c>
      <c r="B766" t="s">
        <v>1754</v>
      </c>
      <c r="C766" s="1">
        <v>20.87</v>
      </c>
      <c r="D766" s="5">
        <v>45246</v>
      </c>
      <c r="E766" t="s">
        <v>13</v>
      </c>
      <c r="F766" t="s">
        <v>40</v>
      </c>
      <c r="G766" s="16" t="s">
        <v>1756</v>
      </c>
      <c r="H766" s="1"/>
      <c r="J766"/>
      <c r="AC766" s="5" t="e">
        <f>VLOOKUP(Table1[[#This Row],[Expense Report]],#REF!,3, 0)</f>
        <v>#REF!</v>
      </c>
      <c r="AD766" t="s">
        <v>14586</v>
      </c>
      <c r="AE766" t="s">
        <v>475</v>
      </c>
      <c r="AF766" t="e">
        <f>MONTH(Table1[[#This Row],[Date Sent]])</f>
        <v>#REF!</v>
      </c>
      <c r="AG766" t="e">
        <f>YEAR(Table1[[#This Row],[Date Sent]])</f>
        <v>#REF!</v>
      </c>
      <c r="AH766"/>
    </row>
    <row r="767" spans="1:34" x14ac:dyDescent="0.2">
      <c r="A767" t="s">
        <v>1753</v>
      </c>
      <c r="B767" t="s">
        <v>1754</v>
      </c>
      <c r="C767" s="1">
        <v>85.58</v>
      </c>
      <c r="D767" s="5">
        <v>45256</v>
      </c>
      <c r="E767" t="s">
        <v>10</v>
      </c>
      <c r="F767" t="s">
        <v>29</v>
      </c>
      <c r="G767" s="16" t="s">
        <v>1757</v>
      </c>
      <c r="H767" s="1"/>
      <c r="J767"/>
      <c r="AC767" s="5" t="e">
        <f>VLOOKUP(Table1[[#This Row],[Expense Report]],#REF!,3, 0)</f>
        <v>#REF!</v>
      </c>
      <c r="AD767" t="s">
        <v>14586</v>
      </c>
      <c r="AE767" t="s">
        <v>475</v>
      </c>
      <c r="AF767" t="e">
        <f>MONTH(Table1[[#This Row],[Date Sent]])</f>
        <v>#REF!</v>
      </c>
      <c r="AG767" t="e">
        <f>YEAR(Table1[[#This Row],[Date Sent]])</f>
        <v>#REF!</v>
      </c>
      <c r="AH767"/>
    </row>
    <row r="768" spans="1:34" x14ac:dyDescent="0.2">
      <c r="A768" t="s">
        <v>1753</v>
      </c>
      <c r="B768" t="s">
        <v>1754</v>
      </c>
      <c r="C768" s="1">
        <v>3.81</v>
      </c>
      <c r="D768" s="5">
        <v>45257</v>
      </c>
      <c r="E768" t="s">
        <v>21</v>
      </c>
      <c r="F768" t="s">
        <v>39</v>
      </c>
      <c r="G768" s="16" t="s">
        <v>1758</v>
      </c>
      <c r="H768" s="1"/>
      <c r="J768"/>
      <c r="AC768" s="5" t="e">
        <f>VLOOKUP(Table1[[#This Row],[Expense Report]],#REF!,3, 0)</f>
        <v>#REF!</v>
      </c>
      <c r="AD768" t="s">
        <v>14586</v>
      </c>
      <c r="AE768" t="s">
        <v>475</v>
      </c>
      <c r="AF768" t="e">
        <f>MONTH(Table1[[#This Row],[Date Sent]])</f>
        <v>#REF!</v>
      </c>
      <c r="AG768" t="e">
        <f>YEAR(Table1[[#This Row],[Date Sent]])</f>
        <v>#REF!</v>
      </c>
      <c r="AH768"/>
    </row>
    <row r="769" spans="1:34" x14ac:dyDescent="0.2">
      <c r="A769" t="s">
        <v>1753</v>
      </c>
      <c r="B769" t="s">
        <v>1754</v>
      </c>
      <c r="C769" s="1">
        <v>82.37</v>
      </c>
      <c r="D769" s="5">
        <v>45257</v>
      </c>
      <c r="E769" t="s">
        <v>21</v>
      </c>
      <c r="F769" t="s">
        <v>39</v>
      </c>
      <c r="G769" s="16" t="s">
        <v>1759</v>
      </c>
      <c r="H769" s="1"/>
      <c r="J769"/>
      <c r="AC769" s="5" t="e">
        <f>VLOOKUP(Table1[[#This Row],[Expense Report]],#REF!,3, 0)</f>
        <v>#REF!</v>
      </c>
      <c r="AD769" t="s">
        <v>14586</v>
      </c>
      <c r="AE769" t="s">
        <v>475</v>
      </c>
      <c r="AF769" t="e">
        <f>MONTH(Table1[[#This Row],[Date Sent]])</f>
        <v>#REF!</v>
      </c>
      <c r="AG769" t="e">
        <f>YEAR(Table1[[#This Row],[Date Sent]])</f>
        <v>#REF!</v>
      </c>
      <c r="AH769"/>
    </row>
    <row r="770" spans="1:34" x14ac:dyDescent="0.2">
      <c r="A770" t="s">
        <v>1753</v>
      </c>
      <c r="B770" t="s">
        <v>1754</v>
      </c>
      <c r="C770" s="1">
        <v>60.71</v>
      </c>
      <c r="D770" s="5">
        <v>45257</v>
      </c>
      <c r="E770" t="s">
        <v>21</v>
      </c>
      <c r="F770" t="s">
        <v>33</v>
      </c>
      <c r="G770" s="16" t="s">
        <v>1070</v>
      </c>
      <c r="H770" s="1"/>
      <c r="J770"/>
      <c r="AC770" s="5" t="e">
        <f>VLOOKUP(Table1[[#This Row],[Expense Report]],#REF!,3, 0)</f>
        <v>#REF!</v>
      </c>
      <c r="AD770" t="s">
        <v>14586</v>
      </c>
      <c r="AE770" t="s">
        <v>475</v>
      </c>
      <c r="AF770" t="e">
        <f>MONTH(Table1[[#This Row],[Date Sent]])</f>
        <v>#REF!</v>
      </c>
      <c r="AG770" t="e">
        <f>YEAR(Table1[[#This Row],[Date Sent]])</f>
        <v>#REF!</v>
      </c>
      <c r="AH770"/>
    </row>
    <row r="771" spans="1:34" x14ac:dyDescent="0.2">
      <c r="A771" t="s">
        <v>1753</v>
      </c>
      <c r="B771" t="s">
        <v>1754</v>
      </c>
      <c r="C771" s="1">
        <v>30.57</v>
      </c>
      <c r="D771" s="5">
        <v>45258</v>
      </c>
      <c r="E771" t="s">
        <v>8</v>
      </c>
      <c r="F771" t="s">
        <v>39</v>
      </c>
      <c r="G771" s="16" t="s">
        <v>1760</v>
      </c>
      <c r="H771" s="1"/>
      <c r="J771"/>
      <c r="AC771" s="5" t="e">
        <f>VLOOKUP(Table1[[#This Row],[Expense Report]],#REF!,3, 0)</f>
        <v>#REF!</v>
      </c>
      <c r="AD771" t="s">
        <v>14586</v>
      </c>
      <c r="AE771" t="s">
        <v>475</v>
      </c>
      <c r="AF771" t="e">
        <f>MONTH(Table1[[#This Row],[Date Sent]])</f>
        <v>#REF!</v>
      </c>
      <c r="AG771" t="e">
        <f>YEAR(Table1[[#This Row],[Date Sent]])</f>
        <v>#REF!</v>
      </c>
      <c r="AH771"/>
    </row>
    <row r="772" spans="1:34" x14ac:dyDescent="0.2">
      <c r="A772" t="s">
        <v>1753</v>
      </c>
      <c r="B772" t="s">
        <v>1754</v>
      </c>
      <c r="C772" s="1">
        <v>54.93</v>
      </c>
      <c r="D772" s="5">
        <v>45259</v>
      </c>
      <c r="E772" t="s">
        <v>21</v>
      </c>
      <c r="F772" t="s">
        <v>17</v>
      </c>
      <c r="G772" s="16" t="s">
        <v>1761</v>
      </c>
      <c r="H772" s="1"/>
      <c r="J772"/>
      <c r="AC772" s="5" t="e">
        <f>VLOOKUP(Table1[[#This Row],[Expense Report]],#REF!,3, 0)</f>
        <v>#REF!</v>
      </c>
      <c r="AD772" t="s">
        <v>14586</v>
      </c>
      <c r="AE772" t="s">
        <v>475</v>
      </c>
      <c r="AF772" t="e">
        <f>MONTH(Table1[[#This Row],[Date Sent]])</f>
        <v>#REF!</v>
      </c>
      <c r="AG772" t="e">
        <f>YEAR(Table1[[#This Row],[Date Sent]])</f>
        <v>#REF!</v>
      </c>
      <c r="AH772"/>
    </row>
    <row r="773" spans="1:34" x14ac:dyDescent="0.2">
      <c r="A773" t="s">
        <v>1753</v>
      </c>
      <c r="B773" t="s">
        <v>1754</v>
      </c>
      <c r="C773" s="1">
        <v>10.67</v>
      </c>
      <c r="D773" s="5">
        <v>45267</v>
      </c>
      <c r="E773" t="s">
        <v>21</v>
      </c>
      <c r="F773" t="s">
        <v>33</v>
      </c>
      <c r="G773" s="16" t="s">
        <v>1070</v>
      </c>
      <c r="H773" s="1"/>
      <c r="J773"/>
      <c r="AC773" s="5" t="e">
        <f>VLOOKUP(Table1[[#This Row],[Expense Report]],#REF!,3, 0)</f>
        <v>#REF!</v>
      </c>
      <c r="AD773" t="s">
        <v>14586</v>
      </c>
      <c r="AE773" t="s">
        <v>475</v>
      </c>
      <c r="AF773" t="e">
        <f>MONTH(Table1[[#This Row],[Date Sent]])</f>
        <v>#REF!</v>
      </c>
      <c r="AG773" t="e">
        <f>YEAR(Table1[[#This Row],[Date Sent]])</f>
        <v>#REF!</v>
      </c>
      <c r="AH773"/>
    </row>
    <row r="774" spans="1:34" x14ac:dyDescent="0.2">
      <c r="A774" t="s">
        <v>1753</v>
      </c>
      <c r="B774" t="s">
        <v>1754</v>
      </c>
      <c r="C774" s="1">
        <v>339.06</v>
      </c>
      <c r="D774" s="5">
        <v>45269</v>
      </c>
      <c r="E774" t="s">
        <v>21</v>
      </c>
      <c r="F774" t="s">
        <v>25</v>
      </c>
      <c r="G774" s="16" t="s">
        <v>1762</v>
      </c>
      <c r="H774" s="1"/>
      <c r="J774"/>
      <c r="AC774" s="5" t="e">
        <f>VLOOKUP(Table1[[#This Row],[Expense Report]],#REF!,3, 0)</f>
        <v>#REF!</v>
      </c>
      <c r="AD774" t="s">
        <v>14586</v>
      </c>
      <c r="AE774" t="s">
        <v>475</v>
      </c>
      <c r="AF774" t="e">
        <f>MONTH(Table1[[#This Row],[Date Sent]])</f>
        <v>#REF!</v>
      </c>
      <c r="AG774" t="e">
        <f>YEAR(Table1[[#This Row],[Date Sent]])</f>
        <v>#REF!</v>
      </c>
      <c r="AH774"/>
    </row>
    <row r="775" spans="1:34" x14ac:dyDescent="0.2">
      <c r="A775" t="s">
        <v>1763</v>
      </c>
      <c r="B775" t="s">
        <v>1764</v>
      </c>
      <c r="C775" s="1">
        <v>696.36</v>
      </c>
      <c r="D775" s="5">
        <v>45282</v>
      </c>
      <c r="E775" t="s">
        <v>21</v>
      </c>
      <c r="F775" t="s">
        <v>33</v>
      </c>
      <c r="G775" s="16" t="s">
        <v>1765</v>
      </c>
      <c r="H775" s="1"/>
      <c r="J775"/>
      <c r="AC775" s="5" t="e">
        <f>VLOOKUP(Table1[[#This Row],[Expense Report]],#REF!,3, 0)</f>
        <v>#REF!</v>
      </c>
      <c r="AD775" t="s">
        <v>11649</v>
      </c>
      <c r="AE775" t="s">
        <v>11649</v>
      </c>
      <c r="AF775" t="e">
        <f>MONTH(Table1[[#This Row],[Date Sent]])</f>
        <v>#REF!</v>
      </c>
      <c r="AG775" t="e">
        <f>YEAR(Table1[[#This Row],[Date Sent]])</f>
        <v>#REF!</v>
      </c>
      <c r="AH775"/>
    </row>
    <row r="776" spans="1:34" x14ac:dyDescent="0.2">
      <c r="A776" t="s">
        <v>1763</v>
      </c>
      <c r="B776" t="s">
        <v>1766</v>
      </c>
      <c r="C776" s="1">
        <v>141.58000000000001</v>
      </c>
      <c r="D776" s="5">
        <v>45296</v>
      </c>
      <c r="E776" t="s">
        <v>21</v>
      </c>
      <c r="F776" t="s">
        <v>25</v>
      </c>
      <c r="G776" s="16" t="s">
        <v>1767</v>
      </c>
      <c r="H776" s="1"/>
      <c r="J776"/>
      <c r="AC776" s="5" t="e">
        <f>VLOOKUP(Table1[[#This Row],[Expense Report]],#REF!,3, 0)</f>
        <v>#REF!</v>
      </c>
      <c r="AD776" t="s">
        <v>11649</v>
      </c>
      <c r="AE776" t="s">
        <v>11649</v>
      </c>
      <c r="AF776" t="e">
        <f>MONTH(Table1[[#This Row],[Date Sent]])</f>
        <v>#REF!</v>
      </c>
      <c r="AG776" t="e">
        <f>YEAR(Table1[[#This Row],[Date Sent]])</f>
        <v>#REF!</v>
      </c>
      <c r="AH776"/>
    </row>
    <row r="777" spans="1:34" x14ac:dyDescent="0.2">
      <c r="A777" t="s">
        <v>1763</v>
      </c>
      <c r="B777" t="s">
        <v>1766</v>
      </c>
      <c r="C777" s="1">
        <v>39.4</v>
      </c>
      <c r="D777" s="5">
        <v>45297</v>
      </c>
      <c r="E777" t="s">
        <v>21</v>
      </c>
      <c r="F777" t="s">
        <v>33</v>
      </c>
      <c r="G777" s="16" t="s">
        <v>1768</v>
      </c>
      <c r="H777" s="1"/>
      <c r="J777"/>
      <c r="AC777" s="5" t="e">
        <f>VLOOKUP(Table1[[#This Row],[Expense Report]],#REF!,3, 0)</f>
        <v>#REF!</v>
      </c>
      <c r="AD777" t="s">
        <v>11649</v>
      </c>
      <c r="AE777" t="s">
        <v>11649</v>
      </c>
      <c r="AF777" t="e">
        <f>MONTH(Table1[[#This Row],[Date Sent]])</f>
        <v>#REF!</v>
      </c>
      <c r="AG777" t="e">
        <f>YEAR(Table1[[#This Row],[Date Sent]])</f>
        <v>#REF!</v>
      </c>
      <c r="AH777"/>
    </row>
    <row r="778" spans="1:34" x14ac:dyDescent="0.2">
      <c r="A778" t="s">
        <v>1763</v>
      </c>
      <c r="B778" t="s">
        <v>1766</v>
      </c>
      <c r="C778" s="1">
        <v>42.77</v>
      </c>
      <c r="D778" s="5">
        <v>45301</v>
      </c>
      <c r="E778" t="s">
        <v>21</v>
      </c>
      <c r="F778" t="s">
        <v>15</v>
      </c>
      <c r="G778" s="16" t="s">
        <v>1769</v>
      </c>
      <c r="H778" s="1"/>
      <c r="J778"/>
      <c r="AC778" s="5" t="e">
        <f>VLOOKUP(Table1[[#This Row],[Expense Report]],#REF!,3, 0)</f>
        <v>#REF!</v>
      </c>
      <c r="AD778" t="s">
        <v>11649</v>
      </c>
      <c r="AE778" t="s">
        <v>11649</v>
      </c>
      <c r="AF778" t="e">
        <f>MONTH(Table1[[#This Row],[Date Sent]])</f>
        <v>#REF!</v>
      </c>
      <c r="AG778" t="e">
        <f>YEAR(Table1[[#This Row],[Date Sent]])</f>
        <v>#REF!</v>
      </c>
      <c r="AH778"/>
    </row>
    <row r="779" spans="1:34" x14ac:dyDescent="0.2">
      <c r="A779" t="s">
        <v>1770</v>
      </c>
      <c r="B779" t="s">
        <v>1771</v>
      </c>
      <c r="C779" s="1">
        <v>9.8000000000000007</v>
      </c>
      <c r="D779" s="5">
        <v>45303</v>
      </c>
      <c r="E779" t="s">
        <v>27</v>
      </c>
      <c r="F779" t="s">
        <v>39</v>
      </c>
      <c r="G779" s="16" t="s">
        <v>1772</v>
      </c>
      <c r="H779" s="1"/>
      <c r="J779"/>
      <c r="AC779" s="5" t="e">
        <f>VLOOKUP(Table1[[#This Row],[Expense Report]],#REF!,3, 0)</f>
        <v>#REF!</v>
      </c>
      <c r="AD779" t="s">
        <v>13571</v>
      </c>
      <c r="AE779" t="s">
        <v>6845</v>
      </c>
      <c r="AF779" t="e">
        <f>MONTH(Table1[[#This Row],[Date Sent]])</f>
        <v>#REF!</v>
      </c>
      <c r="AG779" t="e">
        <f>YEAR(Table1[[#This Row],[Date Sent]])</f>
        <v>#REF!</v>
      </c>
      <c r="AH779"/>
    </row>
    <row r="780" spans="1:34" x14ac:dyDescent="0.2">
      <c r="A780" t="s">
        <v>1770</v>
      </c>
      <c r="B780" t="s">
        <v>1771</v>
      </c>
      <c r="C780" s="1">
        <v>32</v>
      </c>
      <c r="D780" s="5">
        <v>45307</v>
      </c>
      <c r="E780" t="s">
        <v>21</v>
      </c>
      <c r="F780" t="s">
        <v>9</v>
      </c>
      <c r="G780" s="16" t="s">
        <v>982</v>
      </c>
      <c r="H780" s="1"/>
      <c r="J780"/>
      <c r="AC780" s="5" t="e">
        <f>VLOOKUP(Table1[[#This Row],[Expense Report]],#REF!,3, 0)</f>
        <v>#REF!</v>
      </c>
      <c r="AD780" t="s">
        <v>13571</v>
      </c>
      <c r="AE780" t="s">
        <v>6845</v>
      </c>
      <c r="AF780" t="e">
        <f>MONTH(Table1[[#This Row],[Date Sent]])</f>
        <v>#REF!</v>
      </c>
      <c r="AG780" t="e">
        <f>YEAR(Table1[[#This Row],[Date Sent]])</f>
        <v>#REF!</v>
      </c>
      <c r="AH780"/>
    </row>
    <row r="781" spans="1:34" x14ac:dyDescent="0.2">
      <c r="A781" t="s">
        <v>1770</v>
      </c>
      <c r="B781" t="s">
        <v>1771</v>
      </c>
      <c r="C781" s="1">
        <v>18.059999999999999</v>
      </c>
      <c r="D781" s="5">
        <v>45308</v>
      </c>
      <c r="E781" t="s">
        <v>21</v>
      </c>
      <c r="F781" t="s">
        <v>15</v>
      </c>
      <c r="G781" s="16" t="s">
        <v>1773</v>
      </c>
      <c r="H781" s="1"/>
      <c r="J781"/>
      <c r="AC781" s="5" t="e">
        <f>VLOOKUP(Table1[[#This Row],[Expense Report]],#REF!,3, 0)</f>
        <v>#REF!</v>
      </c>
      <c r="AD781" t="s">
        <v>13571</v>
      </c>
      <c r="AE781" t="s">
        <v>6845</v>
      </c>
      <c r="AF781" t="e">
        <f>MONTH(Table1[[#This Row],[Date Sent]])</f>
        <v>#REF!</v>
      </c>
      <c r="AG781" t="e">
        <f>YEAR(Table1[[#This Row],[Date Sent]])</f>
        <v>#REF!</v>
      </c>
      <c r="AH781"/>
    </row>
    <row r="782" spans="1:34" x14ac:dyDescent="0.2">
      <c r="A782" t="s">
        <v>1774</v>
      </c>
      <c r="B782" t="s">
        <v>1775</v>
      </c>
      <c r="C782" s="17">
        <v>52.16</v>
      </c>
      <c r="D782" s="4">
        <v>45277</v>
      </c>
      <c r="E782" s="3" t="s">
        <v>11</v>
      </c>
      <c r="F782" s="3" t="s">
        <v>33</v>
      </c>
      <c r="G782" s="3" t="s">
        <v>1776</v>
      </c>
      <c r="H782" s="1"/>
      <c r="J782"/>
      <c r="AC782" s="5" t="e">
        <f>VLOOKUP(Table1[[#This Row],[Expense Report]],#REF!,3, 0)</f>
        <v>#REF!</v>
      </c>
      <c r="AD782" t="s">
        <v>11649</v>
      </c>
      <c r="AE782" t="s">
        <v>11649</v>
      </c>
      <c r="AF782" t="e">
        <f>MONTH(Table1[[#This Row],[Date Sent]])</f>
        <v>#REF!</v>
      </c>
      <c r="AG782" t="e">
        <f>YEAR(Table1[[#This Row],[Date Sent]])</f>
        <v>#REF!</v>
      </c>
      <c r="AH782"/>
    </row>
    <row r="783" spans="1:34" x14ac:dyDescent="0.2">
      <c r="A783" t="s">
        <v>1774</v>
      </c>
      <c r="B783" t="s">
        <v>1775</v>
      </c>
      <c r="C783" s="17">
        <v>25.43</v>
      </c>
      <c r="D783" s="4">
        <v>45278</v>
      </c>
      <c r="E783" s="3" t="s">
        <v>21</v>
      </c>
      <c r="F783" s="3" t="s">
        <v>39</v>
      </c>
      <c r="G783" s="3" t="s">
        <v>1500</v>
      </c>
      <c r="H783" s="1"/>
      <c r="J783"/>
      <c r="AC783" s="5" t="e">
        <f>VLOOKUP(Table1[[#This Row],[Expense Report]],#REF!,3, 0)</f>
        <v>#REF!</v>
      </c>
      <c r="AD783" t="s">
        <v>11649</v>
      </c>
      <c r="AE783" t="s">
        <v>11649</v>
      </c>
      <c r="AF783" t="e">
        <f>MONTH(Table1[[#This Row],[Date Sent]])</f>
        <v>#REF!</v>
      </c>
      <c r="AG783" t="e">
        <f>YEAR(Table1[[#This Row],[Date Sent]])</f>
        <v>#REF!</v>
      </c>
      <c r="AH783"/>
    </row>
    <row r="784" spans="1:34" x14ac:dyDescent="0.2">
      <c r="A784" t="s">
        <v>1774</v>
      </c>
      <c r="B784" t="s">
        <v>1775</v>
      </c>
      <c r="C784" s="17">
        <v>15.88</v>
      </c>
      <c r="D784" s="4">
        <v>45281</v>
      </c>
      <c r="E784" s="3" t="s">
        <v>21</v>
      </c>
      <c r="F784" s="3" t="s">
        <v>33</v>
      </c>
      <c r="G784" s="3" t="s">
        <v>1412</v>
      </c>
      <c r="H784" s="1"/>
      <c r="J784"/>
      <c r="AC784" s="5" t="e">
        <f>VLOOKUP(Table1[[#This Row],[Expense Report]],#REF!,3, 0)</f>
        <v>#REF!</v>
      </c>
      <c r="AD784" t="s">
        <v>11649</v>
      </c>
      <c r="AE784" t="s">
        <v>11649</v>
      </c>
      <c r="AF784" t="e">
        <f>MONTH(Table1[[#This Row],[Date Sent]])</f>
        <v>#REF!</v>
      </c>
      <c r="AG784" t="e">
        <f>YEAR(Table1[[#This Row],[Date Sent]])</f>
        <v>#REF!</v>
      </c>
      <c r="AH784"/>
    </row>
    <row r="785" spans="1:34" x14ac:dyDescent="0.2">
      <c r="A785" t="s">
        <v>1774</v>
      </c>
      <c r="B785" t="s">
        <v>1775</v>
      </c>
      <c r="C785" s="17">
        <v>184.42</v>
      </c>
      <c r="D785" s="4">
        <v>45283</v>
      </c>
      <c r="E785" s="3" t="s">
        <v>20</v>
      </c>
      <c r="F785" s="3" t="s">
        <v>33</v>
      </c>
      <c r="G785" s="3" t="s">
        <v>1516</v>
      </c>
      <c r="H785" s="1"/>
      <c r="J785"/>
      <c r="AC785" s="5" t="e">
        <f>VLOOKUP(Table1[[#This Row],[Expense Report]],#REF!,3, 0)</f>
        <v>#REF!</v>
      </c>
      <c r="AD785" t="s">
        <v>11649</v>
      </c>
      <c r="AE785" t="s">
        <v>11649</v>
      </c>
      <c r="AF785" t="e">
        <f>MONTH(Table1[[#This Row],[Date Sent]])</f>
        <v>#REF!</v>
      </c>
      <c r="AG785" t="e">
        <f>YEAR(Table1[[#This Row],[Date Sent]])</f>
        <v>#REF!</v>
      </c>
      <c r="AH785"/>
    </row>
    <row r="786" spans="1:34" x14ac:dyDescent="0.2">
      <c r="A786" t="s">
        <v>1774</v>
      </c>
      <c r="B786" t="s">
        <v>1775</v>
      </c>
      <c r="C786" s="17">
        <v>184.42</v>
      </c>
      <c r="D786" s="4">
        <v>45287</v>
      </c>
      <c r="E786" s="3" t="s">
        <v>20</v>
      </c>
      <c r="F786" s="3" t="s">
        <v>33</v>
      </c>
      <c r="G786" s="3" t="s">
        <v>1516</v>
      </c>
      <c r="H786" s="1"/>
      <c r="J786"/>
      <c r="AC786" s="5" t="e">
        <f>VLOOKUP(Table1[[#This Row],[Expense Report]],#REF!,3, 0)</f>
        <v>#REF!</v>
      </c>
      <c r="AD786" t="s">
        <v>11649</v>
      </c>
      <c r="AE786" t="s">
        <v>11649</v>
      </c>
      <c r="AF786" t="e">
        <f>MONTH(Table1[[#This Row],[Date Sent]])</f>
        <v>#REF!</v>
      </c>
      <c r="AG786" t="e">
        <f>YEAR(Table1[[#This Row],[Date Sent]])</f>
        <v>#REF!</v>
      </c>
      <c r="AH786"/>
    </row>
    <row r="787" spans="1:34" x14ac:dyDescent="0.2">
      <c r="A787" t="s">
        <v>1774</v>
      </c>
      <c r="B787" t="s">
        <v>1775</v>
      </c>
      <c r="C787" s="17">
        <v>174.29</v>
      </c>
      <c r="D787" s="4">
        <v>45296</v>
      </c>
      <c r="E787" s="3" t="s">
        <v>21</v>
      </c>
      <c r="F787" s="3" t="s">
        <v>33</v>
      </c>
      <c r="G787" s="3" t="s">
        <v>1777</v>
      </c>
      <c r="H787" s="1"/>
      <c r="J787"/>
      <c r="AC787" s="5" t="e">
        <f>VLOOKUP(Table1[[#This Row],[Expense Report]],#REF!,3, 0)</f>
        <v>#REF!</v>
      </c>
      <c r="AD787" t="s">
        <v>11649</v>
      </c>
      <c r="AE787" t="s">
        <v>11649</v>
      </c>
      <c r="AF787" t="e">
        <f>MONTH(Table1[[#This Row],[Date Sent]])</f>
        <v>#REF!</v>
      </c>
      <c r="AG787" t="e">
        <f>YEAR(Table1[[#This Row],[Date Sent]])</f>
        <v>#REF!</v>
      </c>
      <c r="AH787"/>
    </row>
    <row r="788" spans="1:34" x14ac:dyDescent="0.2">
      <c r="A788" t="s">
        <v>1774</v>
      </c>
      <c r="B788" t="s">
        <v>1775</v>
      </c>
      <c r="C788" s="17">
        <v>368.84</v>
      </c>
      <c r="D788" s="4">
        <v>45298</v>
      </c>
      <c r="E788" s="3" t="s">
        <v>20</v>
      </c>
      <c r="F788" s="3" t="s">
        <v>33</v>
      </c>
      <c r="G788" s="3" t="s">
        <v>1516</v>
      </c>
      <c r="H788" s="1"/>
      <c r="J788"/>
      <c r="AC788" s="5" t="e">
        <f>VLOOKUP(Table1[[#This Row],[Expense Report]],#REF!,3, 0)</f>
        <v>#REF!</v>
      </c>
      <c r="AD788" t="s">
        <v>11649</v>
      </c>
      <c r="AE788" t="s">
        <v>11649</v>
      </c>
      <c r="AF788" t="e">
        <f>MONTH(Table1[[#This Row],[Date Sent]])</f>
        <v>#REF!</v>
      </c>
      <c r="AG788" t="e">
        <f>YEAR(Table1[[#This Row],[Date Sent]])</f>
        <v>#REF!</v>
      </c>
      <c r="AH788"/>
    </row>
    <row r="789" spans="1:34" x14ac:dyDescent="0.2">
      <c r="A789" t="s">
        <v>1774</v>
      </c>
      <c r="B789" t="s">
        <v>1775</v>
      </c>
      <c r="C789" s="17">
        <v>-5.27</v>
      </c>
      <c r="D789" s="4">
        <v>45314</v>
      </c>
      <c r="E789" s="3" t="s">
        <v>20</v>
      </c>
      <c r="F789" s="3" t="s">
        <v>33</v>
      </c>
      <c r="G789" s="3" t="s">
        <v>1778</v>
      </c>
      <c r="H789" s="1"/>
      <c r="J789"/>
      <c r="AC789" s="5" t="e">
        <f>VLOOKUP(Table1[[#This Row],[Expense Report]],#REF!,3, 0)</f>
        <v>#REF!</v>
      </c>
      <c r="AD789" t="s">
        <v>11649</v>
      </c>
      <c r="AE789" t="s">
        <v>11649</v>
      </c>
      <c r="AF789" t="e">
        <f>MONTH(Table1[[#This Row],[Date Sent]])</f>
        <v>#REF!</v>
      </c>
      <c r="AG789" t="e">
        <f>YEAR(Table1[[#This Row],[Date Sent]])</f>
        <v>#REF!</v>
      </c>
      <c r="AH789"/>
    </row>
    <row r="790" spans="1:34" x14ac:dyDescent="0.2">
      <c r="A790" t="s">
        <v>1774</v>
      </c>
      <c r="B790" t="s">
        <v>1775</v>
      </c>
      <c r="C790" s="17">
        <v>22.3</v>
      </c>
      <c r="D790" s="4">
        <v>45314</v>
      </c>
      <c r="E790" s="3" t="s">
        <v>20</v>
      </c>
      <c r="F790" s="3" t="s">
        <v>39</v>
      </c>
      <c r="G790" s="3" t="s">
        <v>1779</v>
      </c>
      <c r="H790" s="1"/>
      <c r="J790"/>
      <c r="AC790" s="5" t="e">
        <f>VLOOKUP(Table1[[#This Row],[Expense Report]],#REF!,3, 0)</f>
        <v>#REF!</v>
      </c>
      <c r="AD790" t="s">
        <v>11649</v>
      </c>
      <c r="AE790" t="s">
        <v>11649</v>
      </c>
      <c r="AF790" t="e">
        <f>MONTH(Table1[[#This Row],[Date Sent]])</f>
        <v>#REF!</v>
      </c>
      <c r="AG790" t="e">
        <f>YEAR(Table1[[#This Row],[Date Sent]])</f>
        <v>#REF!</v>
      </c>
      <c r="AH790"/>
    </row>
    <row r="791" spans="1:34" x14ac:dyDescent="0.2">
      <c r="A791" t="s">
        <v>1774</v>
      </c>
      <c r="B791" t="s">
        <v>1775</v>
      </c>
      <c r="C791" s="17">
        <v>26.85</v>
      </c>
      <c r="D791" s="4">
        <v>45315</v>
      </c>
      <c r="E791" s="3" t="s">
        <v>21</v>
      </c>
      <c r="F791" s="3" t="s">
        <v>33</v>
      </c>
      <c r="G791" s="3" t="s">
        <v>1718</v>
      </c>
      <c r="H791" s="1"/>
      <c r="J791"/>
      <c r="AC791" s="5" t="e">
        <f>VLOOKUP(Table1[[#This Row],[Expense Report]],#REF!,3, 0)</f>
        <v>#REF!</v>
      </c>
      <c r="AD791" t="s">
        <v>11649</v>
      </c>
      <c r="AE791" t="s">
        <v>11649</v>
      </c>
      <c r="AF791" t="e">
        <f>MONTH(Table1[[#This Row],[Date Sent]])</f>
        <v>#REF!</v>
      </c>
      <c r="AG791" t="e">
        <f>YEAR(Table1[[#This Row],[Date Sent]])</f>
        <v>#REF!</v>
      </c>
      <c r="AH791"/>
    </row>
    <row r="792" spans="1:34" x14ac:dyDescent="0.2">
      <c r="A792" t="s">
        <v>213</v>
      </c>
      <c r="B792" t="s">
        <v>1780</v>
      </c>
      <c r="C792" s="1">
        <v>75.81</v>
      </c>
      <c r="D792" s="5">
        <v>45249</v>
      </c>
      <c r="E792" t="s">
        <v>22</v>
      </c>
      <c r="F792" t="s">
        <v>53</v>
      </c>
      <c r="G792" s="16" t="s">
        <v>1781</v>
      </c>
      <c r="H792" s="1"/>
      <c r="J792"/>
      <c r="AC792" s="5" t="e">
        <f>VLOOKUP(Table1[[#This Row],[Expense Report]],#REF!,3, 0)</f>
        <v>#REF!</v>
      </c>
      <c r="AD792" t="s">
        <v>14588</v>
      </c>
      <c r="AE792" t="s">
        <v>156</v>
      </c>
      <c r="AF792" t="e">
        <f>MONTH(Table1[[#This Row],[Date Sent]])</f>
        <v>#REF!</v>
      </c>
      <c r="AG792" t="e">
        <f>YEAR(Table1[[#This Row],[Date Sent]])</f>
        <v>#REF!</v>
      </c>
      <c r="AH792"/>
    </row>
    <row r="793" spans="1:34" x14ac:dyDescent="0.2">
      <c r="A793" t="s">
        <v>213</v>
      </c>
      <c r="B793" t="s">
        <v>1780</v>
      </c>
      <c r="C793" s="1">
        <v>8.75</v>
      </c>
      <c r="D793" s="5">
        <v>45256</v>
      </c>
      <c r="E793" t="s">
        <v>21</v>
      </c>
      <c r="F793" t="s">
        <v>33</v>
      </c>
      <c r="G793" s="16" t="s">
        <v>1728</v>
      </c>
      <c r="H793" s="1"/>
      <c r="J793"/>
      <c r="AC793" s="5" t="e">
        <f>VLOOKUP(Table1[[#This Row],[Expense Report]],#REF!,3, 0)</f>
        <v>#REF!</v>
      </c>
      <c r="AD793" t="s">
        <v>14588</v>
      </c>
      <c r="AE793" t="s">
        <v>156</v>
      </c>
      <c r="AF793" t="e">
        <f>MONTH(Table1[[#This Row],[Date Sent]])</f>
        <v>#REF!</v>
      </c>
      <c r="AG793" t="e">
        <f>YEAR(Table1[[#This Row],[Date Sent]])</f>
        <v>#REF!</v>
      </c>
      <c r="AH793"/>
    </row>
    <row r="794" spans="1:34" x14ac:dyDescent="0.2">
      <c r="A794" t="s">
        <v>213</v>
      </c>
      <c r="B794" t="s">
        <v>1780</v>
      </c>
      <c r="C794" s="1">
        <v>28.48</v>
      </c>
      <c r="D794" s="5">
        <v>45260</v>
      </c>
      <c r="E794" t="s">
        <v>20</v>
      </c>
      <c r="F794" t="s">
        <v>39</v>
      </c>
      <c r="G794" s="16" t="s">
        <v>1782</v>
      </c>
      <c r="H794" s="1"/>
      <c r="J794"/>
      <c r="AC794" s="5" t="e">
        <f>VLOOKUP(Table1[[#This Row],[Expense Report]],#REF!,3, 0)</f>
        <v>#REF!</v>
      </c>
      <c r="AD794" t="s">
        <v>14588</v>
      </c>
      <c r="AE794" t="s">
        <v>156</v>
      </c>
      <c r="AF794" t="e">
        <f>MONTH(Table1[[#This Row],[Date Sent]])</f>
        <v>#REF!</v>
      </c>
      <c r="AG794" t="e">
        <f>YEAR(Table1[[#This Row],[Date Sent]])</f>
        <v>#REF!</v>
      </c>
      <c r="AH794"/>
    </row>
    <row r="795" spans="1:34" x14ac:dyDescent="0.2">
      <c r="A795" t="s">
        <v>213</v>
      </c>
      <c r="B795" t="s">
        <v>1780</v>
      </c>
      <c r="C795" s="1">
        <v>24.06</v>
      </c>
      <c r="D795" s="5">
        <v>45263</v>
      </c>
      <c r="E795" t="s">
        <v>21</v>
      </c>
      <c r="F795" t="s">
        <v>39</v>
      </c>
      <c r="G795" s="16" t="s">
        <v>1428</v>
      </c>
      <c r="H795" s="1"/>
      <c r="J795"/>
      <c r="AC795" s="5" t="e">
        <f>VLOOKUP(Table1[[#This Row],[Expense Report]],#REF!,3, 0)</f>
        <v>#REF!</v>
      </c>
      <c r="AD795" t="s">
        <v>14588</v>
      </c>
      <c r="AE795" t="s">
        <v>156</v>
      </c>
      <c r="AF795" t="e">
        <f>MONTH(Table1[[#This Row],[Date Sent]])</f>
        <v>#REF!</v>
      </c>
      <c r="AG795" t="e">
        <f>YEAR(Table1[[#This Row],[Date Sent]])</f>
        <v>#REF!</v>
      </c>
      <c r="AH795"/>
    </row>
    <row r="796" spans="1:34" x14ac:dyDescent="0.2">
      <c r="A796" t="s">
        <v>213</v>
      </c>
      <c r="B796" t="s">
        <v>1780</v>
      </c>
      <c r="C796" s="1">
        <v>216</v>
      </c>
      <c r="D796" s="5">
        <v>45277</v>
      </c>
      <c r="E796" t="s">
        <v>21</v>
      </c>
      <c r="F796" t="s">
        <v>24</v>
      </c>
      <c r="G796" s="16" t="s">
        <v>1783</v>
      </c>
      <c r="H796" s="1"/>
      <c r="J796"/>
      <c r="AC796" s="5" t="e">
        <f>VLOOKUP(Table1[[#This Row],[Expense Report]],#REF!,3, 0)</f>
        <v>#REF!</v>
      </c>
      <c r="AD796" t="s">
        <v>14588</v>
      </c>
      <c r="AE796" t="s">
        <v>156</v>
      </c>
      <c r="AF796" t="e">
        <f>MONTH(Table1[[#This Row],[Date Sent]])</f>
        <v>#REF!</v>
      </c>
      <c r="AG796" t="e">
        <f>YEAR(Table1[[#This Row],[Date Sent]])</f>
        <v>#REF!</v>
      </c>
      <c r="AH796"/>
    </row>
    <row r="797" spans="1:34" x14ac:dyDescent="0.2">
      <c r="A797" t="s">
        <v>213</v>
      </c>
      <c r="B797" t="s">
        <v>1784</v>
      </c>
      <c r="C797" s="1">
        <v>28.49</v>
      </c>
      <c r="D797" s="5">
        <v>45278</v>
      </c>
      <c r="E797" t="s">
        <v>21</v>
      </c>
      <c r="F797" t="s">
        <v>33</v>
      </c>
      <c r="G797" s="16" t="s">
        <v>1785</v>
      </c>
      <c r="H797" s="1"/>
      <c r="J797"/>
      <c r="AC797" s="5" t="e">
        <f>VLOOKUP(Table1[[#This Row],[Expense Report]],#REF!,3, 0)</f>
        <v>#REF!</v>
      </c>
      <c r="AD797" t="s">
        <v>14588</v>
      </c>
      <c r="AE797" t="s">
        <v>156</v>
      </c>
      <c r="AF797" t="e">
        <f>MONTH(Table1[[#This Row],[Date Sent]])</f>
        <v>#REF!</v>
      </c>
      <c r="AG797" t="e">
        <f>YEAR(Table1[[#This Row],[Date Sent]])</f>
        <v>#REF!</v>
      </c>
      <c r="AH797"/>
    </row>
    <row r="798" spans="1:34" x14ac:dyDescent="0.2">
      <c r="A798" t="s">
        <v>213</v>
      </c>
      <c r="B798" t="s">
        <v>1784</v>
      </c>
      <c r="C798" s="1">
        <v>80.459999999999994</v>
      </c>
      <c r="D798" s="5">
        <v>45278</v>
      </c>
      <c r="E798" t="s">
        <v>21</v>
      </c>
      <c r="F798" t="s">
        <v>33</v>
      </c>
      <c r="G798" s="16" t="s">
        <v>950</v>
      </c>
      <c r="H798" s="1"/>
      <c r="J798"/>
      <c r="AC798" s="5" t="e">
        <f>VLOOKUP(Table1[[#This Row],[Expense Report]],#REF!,3, 0)</f>
        <v>#REF!</v>
      </c>
      <c r="AD798" t="s">
        <v>14588</v>
      </c>
      <c r="AE798" t="s">
        <v>156</v>
      </c>
      <c r="AF798" t="e">
        <f>MONTH(Table1[[#This Row],[Date Sent]])</f>
        <v>#REF!</v>
      </c>
      <c r="AG798" t="e">
        <f>YEAR(Table1[[#This Row],[Date Sent]])</f>
        <v>#REF!</v>
      </c>
      <c r="AH798"/>
    </row>
    <row r="799" spans="1:34" x14ac:dyDescent="0.2">
      <c r="A799" t="s">
        <v>213</v>
      </c>
      <c r="B799" t="s">
        <v>1784</v>
      </c>
      <c r="C799" s="1">
        <v>32.83</v>
      </c>
      <c r="D799" s="5">
        <v>45279</v>
      </c>
      <c r="E799" t="s">
        <v>21</v>
      </c>
      <c r="F799" t="s">
        <v>15</v>
      </c>
      <c r="G799" s="16" t="s">
        <v>921</v>
      </c>
      <c r="H799" s="1"/>
      <c r="J799"/>
      <c r="AC799" s="5" t="e">
        <f>VLOOKUP(Table1[[#This Row],[Expense Report]],#REF!,3, 0)</f>
        <v>#REF!</v>
      </c>
      <c r="AD799" t="s">
        <v>14588</v>
      </c>
      <c r="AE799" t="s">
        <v>156</v>
      </c>
      <c r="AF799" t="e">
        <f>MONTH(Table1[[#This Row],[Date Sent]])</f>
        <v>#REF!</v>
      </c>
      <c r="AG799" t="e">
        <f>YEAR(Table1[[#This Row],[Date Sent]])</f>
        <v>#REF!</v>
      </c>
      <c r="AH799"/>
    </row>
    <row r="800" spans="1:34" x14ac:dyDescent="0.2">
      <c r="A800" t="s">
        <v>213</v>
      </c>
      <c r="B800" t="s">
        <v>1784</v>
      </c>
      <c r="C800" s="1">
        <v>4.75</v>
      </c>
      <c r="D800" s="5">
        <v>45280</v>
      </c>
      <c r="E800" t="s">
        <v>20</v>
      </c>
      <c r="F800" t="s">
        <v>39</v>
      </c>
      <c r="G800" s="16" t="s">
        <v>1786</v>
      </c>
      <c r="H800" s="1"/>
      <c r="J800"/>
      <c r="AC800" s="5" t="e">
        <f>VLOOKUP(Table1[[#This Row],[Expense Report]],#REF!,3, 0)</f>
        <v>#REF!</v>
      </c>
      <c r="AD800" t="s">
        <v>14588</v>
      </c>
      <c r="AE800" t="s">
        <v>156</v>
      </c>
      <c r="AF800" t="e">
        <f>MONTH(Table1[[#This Row],[Date Sent]])</f>
        <v>#REF!</v>
      </c>
      <c r="AG800" t="e">
        <f>YEAR(Table1[[#This Row],[Date Sent]])</f>
        <v>#REF!</v>
      </c>
      <c r="AH800"/>
    </row>
    <row r="801" spans="1:34" x14ac:dyDescent="0.2">
      <c r="A801" t="s">
        <v>213</v>
      </c>
      <c r="B801" t="s">
        <v>1784</v>
      </c>
      <c r="C801" s="1">
        <v>31.74</v>
      </c>
      <c r="D801" s="5">
        <v>45281</v>
      </c>
      <c r="E801" t="s">
        <v>21</v>
      </c>
      <c r="F801" t="s">
        <v>16</v>
      </c>
      <c r="G801" s="16" t="s">
        <v>1787</v>
      </c>
      <c r="H801" s="1"/>
      <c r="J801"/>
      <c r="AC801" s="5" t="e">
        <f>VLOOKUP(Table1[[#This Row],[Expense Report]],#REF!,3, 0)</f>
        <v>#REF!</v>
      </c>
      <c r="AD801" t="s">
        <v>14588</v>
      </c>
      <c r="AE801" t="s">
        <v>156</v>
      </c>
      <c r="AF801" t="e">
        <f>MONTH(Table1[[#This Row],[Date Sent]])</f>
        <v>#REF!</v>
      </c>
      <c r="AG801" t="e">
        <f>YEAR(Table1[[#This Row],[Date Sent]])</f>
        <v>#REF!</v>
      </c>
      <c r="AH801"/>
    </row>
    <row r="802" spans="1:34" x14ac:dyDescent="0.2">
      <c r="A802" t="s">
        <v>213</v>
      </c>
      <c r="B802" t="s">
        <v>1784</v>
      </c>
      <c r="C802" s="1">
        <v>140.15</v>
      </c>
      <c r="D802" s="5">
        <v>45282</v>
      </c>
      <c r="E802" t="s">
        <v>21</v>
      </c>
      <c r="F802" t="s">
        <v>16</v>
      </c>
      <c r="G802" s="16" t="s">
        <v>1787</v>
      </c>
      <c r="H802" s="1"/>
      <c r="J802"/>
      <c r="AC802" s="5" t="e">
        <f>VLOOKUP(Table1[[#This Row],[Expense Report]],#REF!,3, 0)</f>
        <v>#REF!</v>
      </c>
      <c r="AD802" t="s">
        <v>14588</v>
      </c>
      <c r="AE802" t="s">
        <v>156</v>
      </c>
      <c r="AF802" t="e">
        <f>MONTH(Table1[[#This Row],[Date Sent]])</f>
        <v>#REF!</v>
      </c>
      <c r="AG802" t="e">
        <f>YEAR(Table1[[#This Row],[Date Sent]])</f>
        <v>#REF!</v>
      </c>
      <c r="AH802"/>
    </row>
    <row r="803" spans="1:34" x14ac:dyDescent="0.2">
      <c r="A803" t="s">
        <v>213</v>
      </c>
      <c r="B803" t="s">
        <v>1784</v>
      </c>
      <c r="C803" s="1">
        <v>279.81</v>
      </c>
      <c r="D803" s="5">
        <v>45287</v>
      </c>
      <c r="E803" t="s">
        <v>22</v>
      </c>
      <c r="F803" t="s">
        <v>53</v>
      </c>
      <c r="G803" s="16" t="s">
        <v>1788</v>
      </c>
      <c r="H803" s="1"/>
      <c r="J803"/>
      <c r="AC803" s="5" t="e">
        <f>VLOOKUP(Table1[[#This Row],[Expense Report]],#REF!,3, 0)</f>
        <v>#REF!</v>
      </c>
      <c r="AD803" t="s">
        <v>14588</v>
      </c>
      <c r="AE803" t="s">
        <v>156</v>
      </c>
      <c r="AF803" t="e">
        <f>MONTH(Table1[[#This Row],[Date Sent]])</f>
        <v>#REF!</v>
      </c>
      <c r="AG803" t="e">
        <f>YEAR(Table1[[#This Row],[Date Sent]])</f>
        <v>#REF!</v>
      </c>
      <c r="AH803"/>
    </row>
    <row r="804" spans="1:34" x14ac:dyDescent="0.2">
      <c r="A804" t="s">
        <v>213</v>
      </c>
      <c r="B804" t="s">
        <v>1784</v>
      </c>
      <c r="C804" s="1">
        <v>28.46</v>
      </c>
      <c r="D804" s="5">
        <v>45290</v>
      </c>
      <c r="E804" t="s">
        <v>22</v>
      </c>
      <c r="F804" t="s">
        <v>53</v>
      </c>
      <c r="G804" s="16" t="s">
        <v>1789</v>
      </c>
      <c r="H804" s="1"/>
      <c r="J804"/>
      <c r="AC804" s="5" t="e">
        <f>VLOOKUP(Table1[[#This Row],[Expense Report]],#REF!,3, 0)</f>
        <v>#REF!</v>
      </c>
      <c r="AD804" t="s">
        <v>14588</v>
      </c>
      <c r="AE804" t="s">
        <v>156</v>
      </c>
      <c r="AF804" t="e">
        <f>MONTH(Table1[[#This Row],[Date Sent]])</f>
        <v>#REF!</v>
      </c>
      <c r="AG804" t="e">
        <f>YEAR(Table1[[#This Row],[Date Sent]])</f>
        <v>#REF!</v>
      </c>
      <c r="AH804"/>
    </row>
    <row r="805" spans="1:34" x14ac:dyDescent="0.2">
      <c r="A805" t="s">
        <v>213</v>
      </c>
      <c r="B805" t="s">
        <v>1784</v>
      </c>
      <c r="C805" s="1">
        <v>24</v>
      </c>
      <c r="D805" s="5">
        <v>45294</v>
      </c>
      <c r="E805" t="s">
        <v>21</v>
      </c>
      <c r="F805" t="s">
        <v>17</v>
      </c>
      <c r="G805" s="16" t="s">
        <v>1790</v>
      </c>
      <c r="H805" s="1"/>
      <c r="J805"/>
      <c r="AC805" s="5" t="e">
        <f>VLOOKUP(Table1[[#This Row],[Expense Report]],#REF!,3, 0)</f>
        <v>#REF!</v>
      </c>
      <c r="AD805" t="s">
        <v>14588</v>
      </c>
      <c r="AE805" t="s">
        <v>156</v>
      </c>
      <c r="AF805" t="e">
        <f>MONTH(Table1[[#This Row],[Date Sent]])</f>
        <v>#REF!</v>
      </c>
      <c r="AG805" t="e">
        <f>YEAR(Table1[[#This Row],[Date Sent]])</f>
        <v>#REF!</v>
      </c>
      <c r="AH805"/>
    </row>
    <row r="806" spans="1:34" x14ac:dyDescent="0.2">
      <c r="A806" t="s">
        <v>213</v>
      </c>
      <c r="B806" t="s">
        <v>1784</v>
      </c>
      <c r="C806" s="1">
        <v>15.58</v>
      </c>
      <c r="D806" s="5">
        <v>45305</v>
      </c>
      <c r="E806" t="s">
        <v>21</v>
      </c>
      <c r="F806" t="s">
        <v>17</v>
      </c>
      <c r="G806" s="16" t="s">
        <v>1791</v>
      </c>
      <c r="H806" s="1"/>
      <c r="J806"/>
      <c r="AC806" s="5" t="e">
        <f>VLOOKUP(Table1[[#This Row],[Expense Report]],#REF!,3, 0)</f>
        <v>#REF!</v>
      </c>
      <c r="AD806" t="s">
        <v>14588</v>
      </c>
      <c r="AE806" t="s">
        <v>156</v>
      </c>
      <c r="AF806" t="e">
        <f>MONTH(Table1[[#This Row],[Date Sent]])</f>
        <v>#REF!</v>
      </c>
      <c r="AG806" t="e">
        <f>YEAR(Table1[[#This Row],[Date Sent]])</f>
        <v>#REF!</v>
      </c>
      <c r="AH806"/>
    </row>
    <row r="807" spans="1:34" x14ac:dyDescent="0.2">
      <c r="A807" t="s">
        <v>213</v>
      </c>
      <c r="B807" t="s">
        <v>1784</v>
      </c>
      <c r="C807" s="1">
        <v>93.34</v>
      </c>
      <c r="D807" s="5">
        <v>45305</v>
      </c>
      <c r="E807" t="s">
        <v>21</v>
      </c>
      <c r="F807" t="s">
        <v>39</v>
      </c>
      <c r="G807" s="16" t="s">
        <v>1792</v>
      </c>
      <c r="H807" s="1"/>
      <c r="J807"/>
      <c r="AC807" s="5" t="e">
        <f>VLOOKUP(Table1[[#This Row],[Expense Report]],#REF!,3, 0)</f>
        <v>#REF!</v>
      </c>
      <c r="AD807" t="s">
        <v>14588</v>
      </c>
      <c r="AE807" t="s">
        <v>156</v>
      </c>
      <c r="AF807" t="e">
        <f>MONTH(Table1[[#This Row],[Date Sent]])</f>
        <v>#REF!</v>
      </c>
      <c r="AG807" t="e">
        <f>YEAR(Table1[[#This Row],[Date Sent]])</f>
        <v>#REF!</v>
      </c>
      <c r="AH807"/>
    </row>
    <row r="808" spans="1:34" x14ac:dyDescent="0.2">
      <c r="A808" t="s">
        <v>213</v>
      </c>
      <c r="B808" t="s">
        <v>1784</v>
      </c>
      <c r="C808" s="1">
        <v>504.94</v>
      </c>
      <c r="D808" s="5">
        <v>45308</v>
      </c>
      <c r="E808" t="s">
        <v>21</v>
      </c>
      <c r="F808" t="s">
        <v>15</v>
      </c>
      <c r="G808" s="16" t="s">
        <v>1793</v>
      </c>
      <c r="H808" s="1"/>
      <c r="J808"/>
      <c r="AC808" s="5" t="e">
        <f>VLOOKUP(Table1[[#This Row],[Expense Report]],#REF!,3, 0)</f>
        <v>#REF!</v>
      </c>
      <c r="AD808" t="s">
        <v>14588</v>
      </c>
      <c r="AE808" t="s">
        <v>156</v>
      </c>
      <c r="AF808" t="e">
        <f>MONTH(Table1[[#This Row],[Date Sent]])</f>
        <v>#REF!</v>
      </c>
      <c r="AG808" t="e">
        <f>YEAR(Table1[[#This Row],[Date Sent]])</f>
        <v>#REF!</v>
      </c>
      <c r="AH808"/>
    </row>
    <row r="809" spans="1:34" x14ac:dyDescent="0.2">
      <c r="A809" t="s">
        <v>213</v>
      </c>
      <c r="B809" t="s">
        <v>1784</v>
      </c>
      <c r="C809" s="1">
        <v>504.94</v>
      </c>
      <c r="D809" s="5">
        <v>45308</v>
      </c>
      <c r="E809" t="s">
        <v>21</v>
      </c>
      <c r="F809" t="s">
        <v>15</v>
      </c>
      <c r="G809" s="16" t="s">
        <v>1793</v>
      </c>
      <c r="H809" s="1"/>
      <c r="J809"/>
      <c r="AC809" s="5" t="e">
        <f>VLOOKUP(Table1[[#This Row],[Expense Report]],#REF!,3, 0)</f>
        <v>#REF!</v>
      </c>
      <c r="AD809" t="s">
        <v>14588</v>
      </c>
      <c r="AE809" t="s">
        <v>156</v>
      </c>
      <c r="AF809" t="e">
        <f>MONTH(Table1[[#This Row],[Date Sent]])</f>
        <v>#REF!</v>
      </c>
      <c r="AG809" t="e">
        <f>YEAR(Table1[[#This Row],[Date Sent]])</f>
        <v>#REF!</v>
      </c>
      <c r="AH809"/>
    </row>
    <row r="810" spans="1:34" x14ac:dyDescent="0.2">
      <c r="A810" t="s">
        <v>213</v>
      </c>
      <c r="B810" t="s">
        <v>1784</v>
      </c>
      <c r="C810" s="1">
        <v>-504.94</v>
      </c>
      <c r="D810" s="5">
        <v>45308</v>
      </c>
      <c r="E810" t="s">
        <v>21</v>
      </c>
      <c r="F810" t="s">
        <v>15</v>
      </c>
      <c r="G810" s="16" t="s">
        <v>1794</v>
      </c>
      <c r="H810" s="1"/>
      <c r="J810"/>
      <c r="AC810" s="5" t="e">
        <f>VLOOKUP(Table1[[#This Row],[Expense Report]],#REF!,3, 0)</f>
        <v>#REF!</v>
      </c>
      <c r="AD810" t="s">
        <v>14588</v>
      </c>
      <c r="AE810" t="s">
        <v>156</v>
      </c>
      <c r="AF810" t="e">
        <f>MONTH(Table1[[#This Row],[Date Sent]])</f>
        <v>#REF!</v>
      </c>
      <c r="AG810" t="e">
        <f>YEAR(Table1[[#This Row],[Date Sent]])</f>
        <v>#REF!</v>
      </c>
      <c r="AH810"/>
    </row>
    <row r="811" spans="1:34" x14ac:dyDescent="0.2">
      <c r="A811" t="s">
        <v>213</v>
      </c>
      <c r="B811" t="s">
        <v>1784</v>
      </c>
      <c r="C811" s="1">
        <v>31.82</v>
      </c>
      <c r="D811" s="5">
        <v>45308</v>
      </c>
      <c r="E811" t="s">
        <v>21</v>
      </c>
      <c r="F811" t="s">
        <v>16</v>
      </c>
      <c r="G811" s="16" t="s">
        <v>1795</v>
      </c>
      <c r="H811" s="1"/>
      <c r="J811"/>
      <c r="AC811" s="5" t="e">
        <f>VLOOKUP(Table1[[#This Row],[Expense Report]],#REF!,3, 0)</f>
        <v>#REF!</v>
      </c>
      <c r="AD811" t="s">
        <v>14588</v>
      </c>
      <c r="AE811" t="s">
        <v>156</v>
      </c>
      <c r="AF811" t="e">
        <f>MONTH(Table1[[#This Row],[Date Sent]])</f>
        <v>#REF!</v>
      </c>
      <c r="AG811" t="e">
        <f>YEAR(Table1[[#This Row],[Date Sent]])</f>
        <v>#REF!</v>
      </c>
      <c r="AH811"/>
    </row>
    <row r="812" spans="1:34" x14ac:dyDescent="0.2">
      <c r="A812" t="s">
        <v>1796</v>
      </c>
      <c r="B812" t="s">
        <v>1797</v>
      </c>
      <c r="C812" s="1">
        <v>59.37</v>
      </c>
      <c r="D812" s="5">
        <v>45312</v>
      </c>
      <c r="E812" t="s">
        <v>48</v>
      </c>
      <c r="F812" t="s">
        <v>17</v>
      </c>
      <c r="G812" s="16" t="s">
        <v>1798</v>
      </c>
      <c r="H812" s="1"/>
      <c r="J812"/>
      <c r="AC812" s="5" t="e">
        <f>VLOOKUP(Table1[[#This Row],[Expense Report]],#REF!,3, 0)</f>
        <v>#REF!</v>
      </c>
      <c r="AD812" t="s">
        <v>14734</v>
      </c>
      <c r="AE812" t="s">
        <v>6333</v>
      </c>
      <c r="AF812" t="e">
        <f>MONTH(Table1[[#This Row],[Date Sent]])</f>
        <v>#REF!</v>
      </c>
      <c r="AG812" t="e">
        <f>YEAR(Table1[[#This Row],[Date Sent]])</f>
        <v>#REF!</v>
      </c>
      <c r="AH812"/>
    </row>
    <row r="813" spans="1:34" x14ac:dyDescent="0.2">
      <c r="A813" t="s">
        <v>471</v>
      </c>
      <c r="B813" t="s">
        <v>472</v>
      </c>
      <c r="C813" s="1">
        <v>42.24</v>
      </c>
      <c r="D813" s="5">
        <v>45219</v>
      </c>
      <c r="E813" t="s">
        <v>15</v>
      </c>
      <c r="F813" t="s">
        <v>33</v>
      </c>
      <c r="G813" s="16" t="s">
        <v>1799</v>
      </c>
      <c r="H813" s="1"/>
      <c r="J813"/>
      <c r="AC813" s="5" t="e">
        <f>VLOOKUP(Table1[[#This Row],[Expense Report]],#REF!,3, 0)</f>
        <v>#REF!</v>
      </c>
      <c r="AD813" t="s">
        <v>11649</v>
      </c>
      <c r="AE813" t="s">
        <v>11649</v>
      </c>
      <c r="AF813" t="e">
        <f>MONTH(Table1[[#This Row],[Date Sent]])</f>
        <v>#REF!</v>
      </c>
      <c r="AG813" t="e">
        <f>YEAR(Table1[[#This Row],[Date Sent]])</f>
        <v>#REF!</v>
      </c>
      <c r="AH813"/>
    </row>
    <row r="814" spans="1:34" x14ac:dyDescent="0.2">
      <c r="A814" t="s">
        <v>471</v>
      </c>
      <c r="B814" t="s">
        <v>472</v>
      </c>
      <c r="C814" s="1">
        <v>192.86</v>
      </c>
      <c r="D814" s="5">
        <v>45226</v>
      </c>
      <c r="E814" t="s">
        <v>21</v>
      </c>
      <c r="F814" t="s">
        <v>39</v>
      </c>
      <c r="G814" s="16" t="s">
        <v>1720</v>
      </c>
      <c r="H814" s="1"/>
      <c r="J814"/>
      <c r="AC814" s="5" t="e">
        <f>VLOOKUP(Table1[[#This Row],[Expense Report]],#REF!,3, 0)</f>
        <v>#REF!</v>
      </c>
      <c r="AD814" t="s">
        <v>11649</v>
      </c>
      <c r="AE814" t="s">
        <v>11649</v>
      </c>
      <c r="AF814" t="e">
        <f>MONTH(Table1[[#This Row],[Date Sent]])</f>
        <v>#REF!</v>
      </c>
      <c r="AG814" t="e">
        <f>YEAR(Table1[[#This Row],[Date Sent]])</f>
        <v>#REF!</v>
      </c>
      <c r="AH814"/>
    </row>
    <row r="815" spans="1:34" x14ac:dyDescent="0.2">
      <c r="A815" t="s">
        <v>471</v>
      </c>
      <c r="B815" t="s">
        <v>472</v>
      </c>
      <c r="C815" s="1">
        <v>55.08</v>
      </c>
      <c r="D815" s="5">
        <v>45226</v>
      </c>
      <c r="E815" t="s">
        <v>21</v>
      </c>
      <c r="F815" t="s">
        <v>33</v>
      </c>
      <c r="G815" s="16" t="s">
        <v>1800</v>
      </c>
      <c r="H815" s="1"/>
      <c r="J815"/>
      <c r="AC815" s="5" t="e">
        <f>VLOOKUP(Table1[[#This Row],[Expense Report]],#REF!,3, 0)</f>
        <v>#REF!</v>
      </c>
      <c r="AD815" t="s">
        <v>11649</v>
      </c>
      <c r="AE815" t="s">
        <v>11649</v>
      </c>
      <c r="AF815" t="e">
        <f>MONTH(Table1[[#This Row],[Date Sent]])</f>
        <v>#REF!</v>
      </c>
      <c r="AG815" t="e">
        <f>YEAR(Table1[[#This Row],[Date Sent]])</f>
        <v>#REF!</v>
      </c>
      <c r="AH815"/>
    </row>
    <row r="816" spans="1:34" x14ac:dyDescent="0.2">
      <c r="A816" t="s">
        <v>471</v>
      </c>
      <c r="B816" t="s">
        <v>472</v>
      </c>
      <c r="C816" s="1">
        <v>4.3499999999999996</v>
      </c>
      <c r="D816" s="5">
        <v>45229</v>
      </c>
      <c r="E816" t="s">
        <v>15</v>
      </c>
      <c r="F816" t="s">
        <v>39</v>
      </c>
      <c r="G816" s="16" t="s">
        <v>1801</v>
      </c>
      <c r="H816" s="1"/>
      <c r="J816"/>
      <c r="AC816" s="5" t="e">
        <f>VLOOKUP(Table1[[#This Row],[Expense Report]],#REF!,3, 0)</f>
        <v>#REF!</v>
      </c>
      <c r="AD816" t="s">
        <v>11649</v>
      </c>
      <c r="AE816" t="s">
        <v>11649</v>
      </c>
      <c r="AF816" t="e">
        <f>MONTH(Table1[[#This Row],[Date Sent]])</f>
        <v>#REF!</v>
      </c>
      <c r="AG816" t="e">
        <f>YEAR(Table1[[#This Row],[Date Sent]])</f>
        <v>#REF!</v>
      </c>
      <c r="AH816"/>
    </row>
    <row r="817" spans="1:34" x14ac:dyDescent="0.2">
      <c r="A817" t="s">
        <v>471</v>
      </c>
      <c r="B817" t="s">
        <v>472</v>
      </c>
      <c r="C817" s="1">
        <v>149.33000000000001</v>
      </c>
      <c r="D817" s="5">
        <v>45229</v>
      </c>
      <c r="E817" t="s">
        <v>20</v>
      </c>
      <c r="F817" t="s">
        <v>39</v>
      </c>
      <c r="G817" s="16" t="s">
        <v>1802</v>
      </c>
      <c r="H817" s="1"/>
      <c r="J817"/>
      <c r="AC817" s="5" t="e">
        <f>VLOOKUP(Table1[[#This Row],[Expense Report]],#REF!,3, 0)</f>
        <v>#REF!</v>
      </c>
      <c r="AD817" t="s">
        <v>11649</v>
      </c>
      <c r="AE817" t="s">
        <v>11649</v>
      </c>
      <c r="AF817" t="e">
        <f>MONTH(Table1[[#This Row],[Date Sent]])</f>
        <v>#REF!</v>
      </c>
      <c r="AG817" t="e">
        <f>YEAR(Table1[[#This Row],[Date Sent]])</f>
        <v>#REF!</v>
      </c>
      <c r="AH817"/>
    </row>
    <row r="818" spans="1:34" x14ac:dyDescent="0.2">
      <c r="A818" t="s">
        <v>471</v>
      </c>
      <c r="B818" t="s">
        <v>472</v>
      </c>
      <c r="C818" s="1">
        <v>59.26</v>
      </c>
      <c r="D818" s="5">
        <v>45236</v>
      </c>
      <c r="E818" t="s">
        <v>21</v>
      </c>
      <c r="F818" t="s">
        <v>39</v>
      </c>
      <c r="G818" s="16" t="s">
        <v>1803</v>
      </c>
      <c r="H818" s="1"/>
      <c r="J818"/>
      <c r="AC818" s="5" t="e">
        <f>VLOOKUP(Table1[[#This Row],[Expense Report]],#REF!,3, 0)</f>
        <v>#REF!</v>
      </c>
      <c r="AD818" t="s">
        <v>11649</v>
      </c>
      <c r="AE818" t="s">
        <v>11649</v>
      </c>
      <c r="AF818" t="e">
        <f>MONTH(Table1[[#This Row],[Date Sent]])</f>
        <v>#REF!</v>
      </c>
      <c r="AG818" t="e">
        <f>YEAR(Table1[[#This Row],[Date Sent]])</f>
        <v>#REF!</v>
      </c>
      <c r="AH818"/>
    </row>
    <row r="819" spans="1:34" x14ac:dyDescent="0.2">
      <c r="A819" t="s">
        <v>471</v>
      </c>
      <c r="B819" t="s">
        <v>472</v>
      </c>
      <c r="C819" s="1">
        <v>556.42999999999995</v>
      </c>
      <c r="D819" s="5">
        <v>45236</v>
      </c>
      <c r="E819" t="s">
        <v>21</v>
      </c>
      <c r="F819" t="s">
        <v>33</v>
      </c>
      <c r="G819" s="16" t="s">
        <v>1516</v>
      </c>
      <c r="H819" s="1"/>
      <c r="J819"/>
      <c r="AC819" s="5" t="e">
        <f>VLOOKUP(Table1[[#This Row],[Expense Report]],#REF!,3, 0)</f>
        <v>#REF!</v>
      </c>
      <c r="AD819" t="s">
        <v>11649</v>
      </c>
      <c r="AE819" t="s">
        <v>11649</v>
      </c>
      <c r="AF819" t="e">
        <f>MONTH(Table1[[#This Row],[Date Sent]])</f>
        <v>#REF!</v>
      </c>
      <c r="AG819" t="e">
        <f>YEAR(Table1[[#This Row],[Date Sent]])</f>
        <v>#REF!</v>
      </c>
      <c r="AH819"/>
    </row>
    <row r="820" spans="1:34" x14ac:dyDescent="0.2">
      <c r="A820" t="s">
        <v>471</v>
      </c>
      <c r="B820" t="s">
        <v>472</v>
      </c>
      <c r="C820" s="1">
        <v>64.19</v>
      </c>
      <c r="D820" s="5">
        <v>45243</v>
      </c>
      <c r="E820" t="s">
        <v>21</v>
      </c>
      <c r="F820" t="s">
        <v>39</v>
      </c>
      <c r="G820" s="16" t="s">
        <v>1613</v>
      </c>
      <c r="H820" s="1"/>
      <c r="J820"/>
      <c r="AC820" s="5" t="e">
        <f>VLOOKUP(Table1[[#This Row],[Expense Report]],#REF!,3, 0)</f>
        <v>#REF!</v>
      </c>
      <c r="AD820" t="s">
        <v>11649</v>
      </c>
      <c r="AE820" t="s">
        <v>11649</v>
      </c>
      <c r="AF820" t="e">
        <f>MONTH(Table1[[#This Row],[Date Sent]])</f>
        <v>#REF!</v>
      </c>
      <c r="AG820" t="e">
        <f>YEAR(Table1[[#This Row],[Date Sent]])</f>
        <v>#REF!</v>
      </c>
      <c r="AH820"/>
    </row>
    <row r="821" spans="1:34" x14ac:dyDescent="0.2">
      <c r="A821" t="s">
        <v>471</v>
      </c>
      <c r="B821" t="s">
        <v>1804</v>
      </c>
      <c r="C821" s="1">
        <v>338.14</v>
      </c>
      <c r="D821" s="5">
        <v>45229</v>
      </c>
      <c r="E821" t="s">
        <v>21</v>
      </c>
      <c r="F821" t="s">
        <v>33</v>
      </c>
      <c r="G821" s="16" t="s">
        <v>979</v>
      </c>
      <c r="H821" s="1"/>
      <c r="J821"/>
      <c r="AC821" s="5" t="e">
        <f>VLOOKUP(Table1[[#This Row],[Expense Report]],#REF!,3, 0)</f>
        <v>#REF!</v>
      </c>
      <c r="AD821" t="s">
        <v>11649</v>
      </c>
      <c r="AE821" t="s">
        <v>11649</v>
      </c>
      <c r="AF821" t="e">
        <f>MONTH(Table1[[#This Row],[Date Sent]])</f>
        <v>#REF!</v>
      </c>
      <c r="AG821" t="e">
        <f>YEAR(Table1[[#This Row],[Date Sent]])</f>
        <v>#REF!</v>
      </c>
      <c r="AH821"/>
    </row>
    <row r="822" spans="1:34" x14ac:dyDescent="0.2">
      <c r="A822" t="s">
        <v>471</v>
      </c>
      <c r="B822" t="s">
        <v>1804</v>
      </c>
      <c r="C822" s="1">
        <v>242.63</v>
      </c>
      <c r="D822" s="5">
        <v>45230</v>
      </c>
      <c r="E822" t="s">
        <v>21</v>
      </c>
      <c r="F822" t="s">
        <v>33</v>
      </c>
      <c r="G822" s="16" t="s">
        <v>979</v>
      </c>
      <c r="H822" s="1"/>
      <c r="J822"/>
      <c r="AC822" s="5" t="e">
        <f>VLOOKUP(Table1[[#This Row],[Expense Report]],#REF!,3, 0)</f>
        <v>#REF!</v>
      </c>
      <c r="AD822" t="s">
        <v>11649</v>
      </c>
      <c r="AE822" t="s">
        <v>11649</v>
      </c>
      <c r="AF822" t="e">
        <f>MONTH(Table1[[#This Row],[Date Sent]])</f>
        <v>#REF!</v>
      </c>
      <c r="AG822" t="e">
        <f>YEAR(Table1[[#This Row],[Date Sent]])</f>
        <v>#REF!</v>
      </c>
      <c r="AH822"/>
    </row>
    <row r="823" spans="1:34" x14ac:dyDescent="0.2">
      <c r="A823" t="s">
        <v>471</v>
      </c>
      <c r="B823" t="s">
        <v>1804</v>
      </c>
      <c r="C823" s="1">
        <v>14.44</v>
      </c>
      <c r="D823" s="5">
        <v>45300</v>
      </c>
      <c r="E823" t="s">
        <v>15</v>
      </c>
      <c r="F823" t="s">
        <v>40</v>
      </c>
      <c r="G823" s="16" t="s">
        <v>1805</v>
      </c>
      <c r="H823" s="1"/>
      <c r="J823"/>
      <c r="AC823" s="5" t="e">
        <f>VLOOKUP(Table1[[#This Row],[Expense Report]],#REF!,3, 0)</f>
        <v>#REF!</v>
      </c>
      <c r="AD823" t="s">
        <v>11649</v>
      </c>
      <c r="AE823" t="s">
        <v>11649</v>
      </c>
      <c r="AF823" t="e">
        <f>MONTH(Table1[[#This Row],[Date Sent]])</f>
        <v>#REF!</v>
      </c>
      <c r="AG823" t="e">
        <f>YEAR(Table1[[#This Row],[Date Sent]])</f>
        <v>#REF!</v>
      </c>
      <c r="AH823"/>
    </row>
    <row r="824" spans="1:34" x14ac:dyDescent="0.2">
      <c r="A824" t="s">
        <v>471</v>
      </c>
      <c r="B824" t="s">
        <v>1804</v>
      </c>
      <c r="C824" s="1">
        <v>476.99</v>
      </c>
      <c r="D824" s="5">
        <v>45304</v>
      </c>
      <c r="E824" t="s">
        <v>33</v>
      </c>
      <c r="F824" t="s">
        <v>25</v>
      </c>
      <c r="G824" s="16" t="s">
        <v>1806</v>
      </c>
      <c r="H824" s="1"/>
      <c r="J824"/>
      <c r="AC824" s="5" t="e">
        <f>VLOOKUP(Table1[[#This Row],[Expense Report]],#REF!,3, 0)</f>
        <v>#REF!</v>
      </c>
      <c r="AD824" t="s">
        <v>11649</v>
      </c>
      <c r="AE824" t="s">
        <v>11649</v>
      </c>
      <c r="AF824" t="e">
        <f>MONTH(Table1[[#This Row],[Date Sent]])</f>
        <v>#REF!</v>
      </c>
      <c r="AG824" t="e">
        <f>YEAR(Table1[[#This Row],[Date Sent]])</f>
        <v>#REF!</v>
      </c>
      <c r="AH824"/>
    </row>
    <row r="825" spans="1:34" x14ac:dyDescent="0.2">
      <c r="A825" t="s">
        <v>240</v>
      </c>
      <c r="B825" t="s">
        <v>1807</v>
      </c>
      <c r="C825" s="1">
        <v>73.3</v>
      </c>
      <c r="D825" s="5">
        <v>45282</v>
      </c>
      <c r="E825" t="s">
        <v>21</v>
      </c>
      <c r="F825" t="s">
        <v>33</v>
      </c>
      <c r="G825" s="16" t="s">
        <v>1808</v>
      </c>
      <c r="H825" s="1"/>
      <c r="J825"/>
      <c r="AC825" s="5" t="e">
        <f>VLOOKUP(Table1[[#This Row],[Expense Report]],#REF!,3, 0)</f>
        <v>#REF!</v>
      </c>
      <c r="AD825" t="s">
        <v>11649</v>
      </c>
      <c r="AE825" t="s">
        <v>11649</v>
      </c>
      <c r="AF825" t="e">
        <f>MONTH(Table1[[#This Row],[Date Sent]])</f>
        <v>#REF!</v>
      </c>
      <c r="AG825" t="e">
        <f>YEAR(Table1[[#This Row],[Date Sent]])</f>
        <v>#REF!</v>
      </c>
      <c r="AH825"/>
    </row>
    <row r="826" spans="1:34" x14ac:dyDescent="0.2">
      <c r="A826" t="s">
        <v>240</v>
      </c>
      <c r="B826" t="s">
        <v>1807</v>
      </c>
      <c r="C826" s="1">
        <v>12.35</v>
      </c>
      <c r="D826" s="5">
        <v>45288</v>
      </c>
      <c r="E826" t="s">
        <v>21</v>
      </c>
      <c r="F826" t="s">
        <v>39</v>
      </c>
      <c r="G826" s="16" t="s">
        <v>1809</v>
      </c>
      <c r="H826" s="1"/>
      <c r="J826"/>
      <c r="AC826" s="5" t="e">
        <f>VLOOKUP(Table1[[#This Row],[Expense Report]],#REF!,3, 0)</f>
        <v>#REF!</v>
      </c>
      <c r="AD826" t="s">
        <v>11649</v>
      </c>
      <c r="AE826" t="s">
        <v>11649</v>
      </c>
      <c r="AF826" t="e">
        <f>MONTH(Table1[[#This Row],[Date Sent]])</f>
        <v>#REF!</v>
      </c>
      <c r="AG826" t="e">
        <f>YEAR(Table1[[#This Row],[Date Sent]])</f>
        <v>#REF!</v>
      </c>
      <c r="AH826"/>
    </row>
    <row r="827" spans="1:34" x14ac:dyDescent="0.2">
      <c r="A827" t="s">
        <v>240</v>
      </c>
      <c r="B827" t="s">
        <v>1807</v>
      </c>
      <c r="C827" s="1">
        <v>29.11</v>
      </c>
      <c r="D827" s="5">
        <v>45288</v>
      </c>
      <c r="E827" t="s">
        <v>21</v>
      </c>
      <c r="F827" t="s">
        <v>17</v>
      </c>
      <c r="G827" s="16" t="s">
        <v>1810</v>
      </c>
      <c r="H827" s="1"/>
      <c r="J827"/>
      <c r="AC827" s="5" t="e">
        <f>VLOOKUP(Table1[[#This Row],[Expense Report]],#REF!,3, 0)</f>
        <v>#REF!</v>
      </c>
      <c r="AD827" t="s">
        <v>11649</v>
      </c>
      <c r="AE827" t="s">
        <v>11649</v>
      </c>
      <c r="AF827" t="e">
        <f>MONTH(Table1[[#This Row],[Date Sent]])</f>
        <v>#REF!</v>
      </c>
      <c r="AG827" t="e">
        <f>YEAR(Table1[[#This Row],[Date Sent]])</f>
        <v>#REF!</v>
      </c>
      <c r="AH827"/>
    </row>
    <row r="828" spans="1:34" x14ac:dyDescent="0.2">
      <c r="A828" t="s">
        <v>240</v>
      </c>
      <c r="B828" t="s">
        <v>1807</v>
      </c>
      <c r="C828" s="1">
        <v>89.8</v>
      </c>
      <c r="D828" s="5">
        <v>45293</v>
      </c>
      <c r="E828" t="s">
        <v>21</v>
      </c>
      <c r="F828" t="s">
        <v>15</v>
      </c>
      <c r="G828" s="16" t="s">
        <v>1811</v>
      </c>
      <c r="H828" s="1"/>
      <c r="J828"/>
      <c r="AC828" s="5" t="e">
        <f>VLOOKUP(Table1[[#This Row],[Expense Report]],#REF!,3, 0)</f>
        <v>#REF!</v>
      </c>
      <c r="AD828" t="s">
        <v>11649</v>
      </c>
      <c r="AE828" t="s">
        <v>11649</v>
      </c>
      <c r="AF828" t="e">
        <f>MONTH(Table1[[#This Row],[Date Sent]])</f>
        <v>#REF!</v>
      </c>
      <c r="AG828" t="e">
        <f>YEAR(Table1[[#This Row],[Date Sent]])</f>
        <v>#REF!</v>
      </c>
      <c r="AH828"/>
    </row>
    <row r="829" spans="1:34" x14ac:dyDescent="0.2">
      <c r="A829" t="s">
        <v>240</v>
      </c>
      <c r="B829" t="s">
        <v>1807</v>
      </c>
      <c r="C829" s="1">
        <v>213.99</v>
      </c>
      <c r="D829" s="5">
        <v>45294</v>
      </c>
      <c r="E829" t="s">
        <v>20</v>
      </c>
      <c r="F829" t="s">
        <v>33</v>
      </c>
      <c r="G829" s="16" t="s">
        <v>1812</v>
      </c>
      <c r="H829" s="1"/>
      <c r="J829"/>
      <c r="AC829" s="5" t="e">
        <f>VLOOKUP(Table1[[#This Row],[Expense Report]],#REF!,3, 0)</f>
        <v>#REF!</v>
      </c>
      <c r="AD829" t="s">
        <v>11649</v>
      </c>
      <c r="AE829" t="s">
        <v>11649</v>
      </c>
      <c r="AF829" t="e">
        <f>MONTH(Table1[[#This Row],[Date Sent]])</f>
        <v>#REF!</v>
      </c>
      <c r="AG829" t="e">
        <f>YEAR(Table1[[#This Row],[Date Sent]])</f>
        <v>#REF!</v>
      </c>
      <c r="AH829"/>
    </row>
    <row r="830" spans="1:34" x14ac:dyDescent="0.2">
      <c r="A830" t="s">
        <v>240</v>
      </c>
      <c r="B830" t="s">
        <v>1807</v>
      </c>
      <c r="C830" s="1">
        <v>117.07</v>
      </c>
      <c r="D830" s="5">
        <v>45294</v>
      </c>
      <c r="E830" t="s">
        <v>21</v>
      </c>
      <c r="F830" t="s">
        <v>16</v>
      </c>
      <c r="G830" s="16" t="s">
        <v>1813</v>
      </c>
      <c r="H830" s="1"/>
      <c r="J830"/>
      <c r="AC830" s="5" t="e">
        <f>VLOOKUP(Table1[[#This Row],[Expense Report]],#REF!,3, 0)</f>
        <v>#REF!</v>
      </c>
      <c r="AD830" t="s">
        <v>11649</v>
      </c>
      <c r="AE830" t="s">
        <v>11649</v>
      </c>
      <c r="AF830" t="e">
        <f>MONTH(Table1[[#This Row],[Date Sent]])</f>
        <v>#REF!</v>
      </c>
      <c r="AG830" t="e">
        <f>YEAR(Table1[[#This Row],[Date Sent]])</f>
        <v>#REF!</v>
      </c>
      <c r="AH830"/>
    </row>
    <row r="831" spans="1:34" x14ac:dyDescent="0.2">
      <c r="A831" t="s">
        <v>240</v>
      </c>
      <c r="B831" t="s">
        <v>1807</v>
      </c>
      <c r="C831" s="1">
        <v>48.09</v>
      </c>
      <c r="D831" s="5">
        <v>45294</v>
      </c>
      <c r="E831" t="s">
        <v>21</v>
      </c>
      <c r="F831" t="s">
        <v>33</v>
      </c>
      <c r="G831" s="16" t="s">
        <v>1814</v>
      </c>
      <c r="H831" s="1"/>
      <c r="J831"/>
      <c r="AC831" s="5" t="e">
        <f>VLOOKUP(Table1[[#This Row],[Expense Report]],#REF!,3, 0)</f>
        <v>#REF!</v>
      </c>
      <c r="AD831" t="s">
        <v>11649</v>
      </c>
      <c r="AE831" t="s">
        <v>11649</v>
      </c>
      <c r="AF831" t="e">
        <f>MONTH(Table1[[#This Row],[Date Sent]])</f>
        <v>#REF!</v>
      </c>
      <c r="AG831" t="e">
        <f>YEAR(Table1[[#This Row],[Date Sent]])</f>
        <v>#REF!</v>
      </c>
      <c r="AH831"/>
    </row>
    <row r="832" spans="1:34" x14ac:dyDescent="0.2">
      <c r="A832" t="s">
        <v>240</v>
      </c>
      <c r="B832" t="s">
        <v>1807</v>
      </c>
      <c r="C832" s="1">
        <v>360.3</v>
      </c>
      <c r="D832" s="5">
        <v>45295</v>
      </c>
      <c r="E832" t="s">
        <v>21</v>
      </c>
      <c r="F832" t="s">
        <v>1193</v>
      </c>
      <c r="G832" s="16" t="s">
        <v>1815</v>
      </c>
      <c r="H832" s="1"/>
      <c r="J832"/>
      <c r="AC832" s="5" t="e">
        <f>VLOOKUP(Table1[[#This Row],[Expense Report]],#REF!,3, 0)</f>
        <v>#REF!</v>
      </c>
      <c r="AD832" t="s">
        <v>11649</v>
      </c>
      <c r="AE832" t="s">
        <v>11649</v>
      </c>
      <c r="AF832" t="e">
        <f>MONTH(Table1[[#This Row],[Date Sent]])</f>
        <v>#REF!</v>
      </c>
      <c r="AG832" t="e">
        <f>YEAR(Table1[[#This Row],[Date Sent]])</f>
        <v>#REF!</v>
      </c>
      <c r="AH832"/>
    </row>
    <row r="833" spans="1:34" x14ac:dyDescent="0.2">
      <c r="A833" t="s">
        <v>240</v>
      </c>
      <c r="B833" t="s">
        <v>1807</v>
      </c>
      <c r="C833" s="1">
        <v>50.61</v>
      </c>
      <c r="D833" s="5">
        <v>45297</v>
      </c>
      <c r="E833" t="s">
        <v>21</v>
      </c>
      <c r="F833" t="s">
        <v>39</v>
      </c>
      <c r="G833" s="16" t="s">
        <v>1816</v>
      </c>
      <c r="H833" s="1"/>
      <c r="J833"/>
      <c r="AC833" s="5" t="e">
        <f>VLOOKUP(Table1[[#This Row],[Expense Report]],#REF!,3, 0)</f>
        <v>#REF!</v>
      </c>
      <c r="AD833" t="s">
        <v>11649</v>
      </c>
      <c r="AE833" t="s">
        <v>11649</v>
      </c>
      <c r="AF833" t="e">
        <f>MONTH(Table1[[#This Row],[Date Sent]])</f>
        <v>#REF!</v>
      </c>
      <c r="AG833" t="e">
        <f>YEAR(Table1[[#This Row],[Date Sent]])</f>
        <v>#REF!</v>
      </c>
      <c r="AH833"/>
    </row>
    <row r="834" spans="1:34" x14ac:dyDescent="0.2">
      <c r="A834" t="s">
        <v>240</v>
      </c>
      <c r="B834" t="s">
        <v>1807</v>
      </c>
      <c r="C834" s="1">
        <v>71.14</v>
      </c>
      <c r="D834" s="5">
        <v>45302</v>
      </c>
      <c r="E834" t="s">
        <v>21</v>
      </c>
      <c r="F834" t="s">
        <v>17</v>
      </c>
      <c r="G834" s="16" t="s">
        <v>1817</v>
      </c>
      <c r="H834" s="1"/>
      <c r="J834"/>
      <c r="AC834" s="5" t="e">
        <f>VLOOKUP(Table1[[#This Row],[Expense Report]],#REF!,3, 0)</f>
        <v>#REF!</v>
      </c>
      <c r="AD834" t="s">
        <v>11649</v>
      </c>
      <c r="AE834" t="s">
        <v>11649</v>
      </c>
      <c r="AF834" t="e">
        <f>MONTH(Table1[[#This Row],[Date Sent]])</f>
        <v>#REF!</v>
      </c>
      <c r="AG834" t="e">
        <f>YEAR(Table1[[#This Row],[Date Sent]])</f>
        <v>#REF!</v>
      </c>
      <c r="AH834"/>
    </row>
    <row r="835" spans="1:34" x14ac:dyDescent="0.2">
      <c r="A835" t="s">
        <v>240</v>
      </c>
      <c r="B835" t="s">
        <v>1807</v>
      </c>
      <c r="C835" s="1">
        <v>67.69</v>
      </c>
      <c r="D835" s="5">
        <v>45302</v>
      </c>
      <c r="E835" t="s">
        <v>21</v>
      </c>
      <c r="F835" t="s">
        <v>39</v>
      </c>
      <c r="G835" s="16" t="s">
        <v>1818</v>
      </c>
      <c r="H835" s="1"/>
      <c r="J835"/>
      <c r="AC835" s="5" t="e">
        <f>VLOOKUP(Table1[[#This Row],[Expense Report]],#REF!,3, 0)</f>
        <v>#REF!</v>
      </c>
      <c r="AD835" t="s">
        <v>11649</v>
      </c>
      <c r="AE835" t="s">
        <v>11649</v>
      </c>
      <c r="AF835" t="e">
        <f>MONTH(Table1[[#This Row],[Date Sent]])</f>
        <v>#REF!</v>
      </c>
      <c r="AG835" t="e">
        <f>YEAR(Table1[[#This Row],[Date Sent]])</f>
        <v>#REF!</v>
      </c>
      <c r="AH835"/>
    </row>
    <row r="836" spans="1:34" x14ac:dyDescent="0.2">
      <c r="A836" t="s">
        <v>240</v>
      </c>
      <c r="B836" t="s">
        <v>1807</v>
      </c>
      <c r="C836" s="1">
        <v>25.99</v>
      </c>
      <c r="D836" s="5">
        <v>45302</v>
      </c>
      <c r="E836" t="s">
        <v>21</v>
      </c>
      <c r="F836" t="s">
        <v>33</v>
      </c>
      <c r="G836" s="16" t="s">
        <v>1819</v>
      </c>
      <c r="H836" s="1"/>
      <c r="J836"/>
      <c r="AC836" s="5" t="e">
        <f>VLOOKUP(Table1[[#This Row],[Expense Report]],#REF!,3, 0)</f>
        <v>#REF!</v>
      </c>
      <c r="AD836" t="s">
        <v>11649</v>
      </c>
      <c r="AE836" t="s">
        <v>11649</v>
      </c>
      <c r="AF836" t="e">
        <f>MONTH(Table1[[#This Row],[Date Sent]])</f>
        <v>#REF!</v>
      </c>
      <c r="AG836" t="e">
        <f>YEAR(Table1[[#This Row],[Date Sent]])</f>
        <v>#REF!</v>
      </c>
      <c r="AH836"/>
    </row>
    <row r="837" spans="1:34" x14ac:dyDescent="0.2">
      <c r="A837" t="s">
        <v>367</v>
      </c>
      <c r="B837" t="s">
        <v>1820</v>
      </c>
      <c r="C837" s="1">
        <v>70.87</v>
      </c>
      <c r="D837" s="5">
        <v>45279</v>
      </c>
      <c r="E837" t="s">
        <v>21</v>
      </c>
      <c r="F837" t="s">
        <v>33</v>
      </c>
      <c r="G837" s="16" t="s">
        <v>1821</v>
      </c>
      <c r="H837" s="1"/>
      <c r="J837"/>
      <c r="AC837" s="5" t="e">
        <f>VLOOKUP(Table1[[#This Row],[Expense Report]],#REF!,3, 0)</f>
        <v>#REF!</v>
      </c>
      <c r="AD837" t="s">
        <v>13669</v>
      </c>
      <c r="AE837" t="s">
        <v>266</v>
      </c>
      <c r="AF837" t="e">
        <f>MONTH(Table1[[#This Row],[Date Sent]])</f>
        <v>#REF!</v>
      </c>
      <c r="AG837" t="e">
        <f>YEAR(Table1[[#This Row],[Date Sent]])</f>
        <v>#REF!</v>
      </c>
      <c r="AH837"/>
    </row>
    <row r="838" spans="1:34" x14ac:dyDescent="0.2">
      <c r="A838" t="s">
        <v>367</v>
      </c>
      <c r="B838" t="s">
        <v>1820</v>
      </c>
      <c r="C838" s="1">
        <v>22.67</v>
      </c>
      <c r="D838" s="5">
        <v>45286</v>
      </c>
      <c r="E838" t="s">
        <v>21</v>
      </c>
      <c r="F838" t="s">
        <v>33</v>
      </c>
      <c r="G838" s="16" t="s">
        <v>1822</v>
      </c>
      <c r="H838" s="1"/>
      <c r="J838"/>
      <c r="AC838" s="5" t="e">
        <f>VLOOKUP(Table1[[#This Row],[Expense Report]],#REF!,3, 0)</f>
        <v>#REF!</v>
      </c>
      <c r="AD838" t="s">
        <v>13669</v>
      </c>
      <c r="AE838" t="s">
        <v>266</v>
      </c>
      <c r="AF838" t="e">
        <f>MONTH(Table1[[#This Row],[Date Sent]])</f>
        <v>#REF!</v>
      </c>
      <c r="AG838" t="e">
        <f>YEAR(Table1[[#This Row],[Date Sent]])</f>
        <v>#REF!</v>
      </c>
      <c r="AH838"/>
    </row>
    <row r="839" spans="1:34" x14ac:dyDescent="0.2">
      <c r="A839" t="s">
        <v>367</v>
      </c>
      <c r="B839" t="s">
        <v>1820</v>
      </c>
      <c r="C839" s="1">
        <v>40.119999999999997</v>
      </c>
      <c r="D839" s="5">
        <v>45288</v>
      </c>
      <c r="E839" t="s">
        <v>21</v>
      </c>
      <c r="F839" t="s">
        <v>33</v>
      </c>
      <c r="G839" t="s">
        <v>1823</v>
      </c>
      <c r="H839" s="1"/>
      <c r="J839"/>
      <c r="AC839" s="5" t="e">
        <f>VLOOKUP(Table1[[#This Row],[Expense Report]],#REF!,3, 0)</f>
        <v>#REF!</v>
      </c>
      <c r="AD839" t="s">
        <v>13669</v>
      </c>
      <c r="AE839" t="s">
        <v>266</v>
      </c>
      <c r="AF839" t="e">
        <f>MONTH(Table1[[#This Row],[Date Sent]])</f>
        <v>#REF!</v>
      </c>
      <c r="AG839" t="e">
        <f>YEAR(Table1[[#This Row],[Date Sent]])</f>
        <v>#REF!</v>
      </c>
      <c r="AH839"/>
    </row>
    <row r="840" spans="1:34" x14ac:dyDescent="0.2">
      <c r="A840" t="s">
        <v>367</v>
      </c>
      <c r="B840" t="s">
        <v>1820</v>
      </c>
      <c r="C840" s="1">
        <v>58.96</v>
      </c>
      <c r="D840" s="5">
        <v>45290</v>
      </c>
      <c r="E840" t="s">
        <v>21</v>
      </c>
      <c r="F840" t="s">
        <v>33</v>
      </c>
      <c r="G840" s="16" t="s">
        <v>1824</v>
      </c>
      <c r="H840" s="1"/>
      <c r="J840"/>
      <c r="AC840" s="5" t="e">
        <f>VLOOKUP(Table1[[#This Row],[Expense Report]],#REF!,3, 0)</f>
        <v>#REF!</v>
      </c>
      <c r="AD840" t="s">
        <v>13669</v>
      </c>
      <c r="AE840" t="s">
        <v>266</v>
      </c>
      <c r="AF840" t="e">
        <f>MONTH(Table1[[#This Row],[Date Sent]])</f>
        <v>#REF!</v>
      </c>
      <c r="AG840" t="e">
        <f>YEAR(Table1[[#This Row],[Date Sent]])</f>
        <v>#REF!</v>
      </c>
      <c r="AH840"/>
    </row>
    <row r="841" spans="1:34" x14ac:dyDescent="0.2">
      <c r="A841" t="s">
        <v>367</v>
      </c>
      <c r="B841" t="s">
        <v>1820</v>
      </c>
      <c r="C841" s="1">
        <v>411.63</v>
      </c>
      <c r="D841" s="5">
        <v>45295</v>
      </c>
      <c r="E841" t="s">
        <v>21</v>
      </c>
      <c r="F841" t="s">
        <v>33</v>
      </c>
      <c r="G841" s="16" t="s">
        <v>979</v>
      </c>
      <c r="H841" s="1"/>
      <c r="J841"/>
      <c r="AC841" s="5" t="e">
        <f>VLOOKUP(Table1[[#This Row],[Expense Report]],#REF!,3, 0)</f>
        <v>#REF!</v>
      </c>
      <c r="AD841" t="s">
        <v>13669</v>
      </c>
      <c r="AE841" t="s">
        <v>266</v>
      </c>
      <c r="AF841" t="e">
        <f>MONTH(Table1[[#This Row],[Date Sent]])</f>
        <v>#REF!</v>
      </c>
      <c r="AG841" t="e">
        <f>YEAR(Table1[[#This Row],[Date Sent]])</f>
        <v>#REF!</v>
      </c>
      <c r="AH841"/>
    </row>
    <row r="842" spans="1:34" x14ac:dyDescent="0.2">
      <c r="A842" t="s">
        <v>367</v>
      </c>
      <c r="B842" t="s">
        <v>1820</v>
      </c>
      <c r="C842" s="1">
        <v>66.61</v>
      </c>
      <c r="D842" s="5">
        <v>45296</v>
      </c>
      <c r="E842" t="s">
        <v>21</v>
      </c>
      <c r="F842" t="s">
        <v>33</v>
      </c>
      <c r="G842" s="16" t="s">
        <v>1728</v>
      </c>
      <c r="H842" s="1"/>
      <c r="J842"/>
      <c r="AC842" s="5" t="e">
        <f>VLOOKUP(Table1[[#This Row],[Expense Report]],#REF!,3, 0)</f>
        <v>#REF!</v>
      </c>
      <c r="AD842" t="s">
        <v>13669</v>
      </c>
      <c r="AE842" t="s">
        <v>266</v>
      </c>
      <c r="AF842" t="e">
        <f>MONTH(Table1[[#This Row],[Date Sent]])</f>
        <v>#REF!</v>
      </c>
      <c r="AG842" t="e">
        <f>YEAR(Table1[[#This Row],[Date Sent]])</f>
        <v>#REF!</v>
      </c>
      <c r="AH842"/>
    </row>
    <row r="843" spans="1:34" x14ac:dyDescent="0.2">
      <c r="A843" t="s">
        <v>367</v>
      </c>
      <c r="B843" t="s">
        <v>1820</v>
      </c>
      <c r="C843" s="1">
        <v>72.06</v>
      </c>
      <c r="D843" s="5">
        <v>45302</v>
      </c>
      <c r="E843" t="s">
        <v>21</v>
      </c>
      <c r="F843" t="s">
        <v>33</v>
      </c>
      <c r="G843" s="16" t="s">
        <v>1728</v>
      </c>
      <c r="H843" s="1"/>
      <c r="J843"/>
      <c r="AC843" s="5" t="e">
        <f>VLOOKUP(Table1[[#This Row],[Expense Report]],#REF!,3, 0)</f>
        <v>#REF!</v>
      </c>
      <c r="AD843" t="s">
        <v>13669</v>
      </c>
      <c r="AE843" t="s">
        <v>266</v>
      </c>
      <c r="AF843" t="e">
        <f>MONTH(Table1[[#This Row],[Date Sent]])</f>
        <v>#REF!</v>
      </c>
      <c r="AG843" t="e">
        <f>YEAR(Table1[[#This Row],[Date Sent]])</f>
        <v>#REF!</v>
      </c>
      <c r="AH843"/>
    </row>
    <row r="844" spans="1:34" x14ac:dyDescent="0.2">
      <c r="A844" t="s">
        <v>367</v>
      </c>
      <c r="B844" t="s">
        <v>1820</v>
      </c>
      <c r="C844" s="1">
        <v>210.06</v>
      </c>
      <c r="D844" s="5">
        <v>45303</v>
      </c>
      <c r="E844" t="s">
        <v>21</v>
      </c>
      <c r="F844" t="s">
        <v>33</v>
      </c>
      <c r="G844" s="16" t="s">
        <v>1825</v>
      </c>
      <c r="H844" s="1"/>
      <c r="J844"/>
      <c r="Q844" s="1">
        <v>185.86</v>
      </c>
      <c r="R844" t="s">
        <v>17</v>
      </c>
      <c r="S844" t="s">
        <v>1826</v>
      </c>
      <c r="AC844" s="5" t="e">
        <f>VLOOKUP(Table1[[#This Row],[Expense Report]],#REF!,3, 0)</f>
        <v>#REF!</v>
      </c>
      <c r="AD844" t="s">
        <v>13669</v>
      </c>
      <c r="AE844" t="s">
        <v>266</v>
      </c>
      <c r="AF844" t="e">
        <f>MONTH(Table1[[#This Row],[Date Sent]])</f>
        <v>#REF!</v>
      </c>
      <c r="AG844" t="e">
        <f>YEAR(Table1[[#This Row],[Date Sent]])</f>
        <v>#REF!</v>
      </c>
      <c r="AH844"/>
    </row>
    <row r="845" spans="1:34" x14ac:dyDescent="0.2">
      <c r="A845" t="s">
        <v>367</v>
      </c>
      <c r="B845" t="s">
        <v>1820</v>
      </c>
      <c r="C845" s="1">
        <v>38.31</v>
      </c>
      <c r="D845" s="5">
        <v>45305</v>
      </c>
      <c r="E845" t="s">
        <v>21</v>
      </c>
      <c r="F845" t="s">
        <v>918</v>
      </c>
      <c r="G845" s="16" t="str">
        <f>_xlfn.CONCAT(Table1[[#This Row],[Notes 1]],",",Table1[[#This Row],[Notes 2]],",",Table1[[#This Row],[Notes 3]])</f>
        <v>gloves,drink powder,</v>
      </c>
      <c r="H845" s="1">
        <v>16</v>
      </c>
      <c r="I845" t="s">
        <v>16</v>
      </c>
      <c r="J845" t="s">
        <v>1057</v>
      </c>
      <c r="K845" s="1">
        <f>38.31-16</f>
        <v>22.310000000000002</v>
      </c>
      <c r="L845" t="s">
        <v>18</v>
      </c>
      <c r="M845" t="s">
        <v>1827</v>
      </c>
      <c r="AC845" s="5" t="e">
        <f>VLOOKUP(Table1[[#This Row],[Expense Report]],#REF!,3, 0)</f>
        <v>#REF!</v>
      </c>
      <c r="AD845" t="s">
        <v>13669</v>
      </c>
      <c r="AE845" t="s">
        <v>266</v>
      </c>
      <c r="AF845" t="e">
        <f>MONTH(Table1[[#This Row],[Date Sent]])</f>
        <v>#REF!</v>
      </c>
      <c r="AG845" t="e">
        <f>YEAR(Table1[[#This Row],[Date Sent]])</f>
        <v>#REF!</v>
      </c>
      <c r="AH845"/>
    </row>
    <row r="846" spans="1:34" x14ac:dyDescent="0.2">
      <c r="A846" t="s">
        <v>367</v>
      </c>
      <c r="B846" t="s">
        <v>1820</v>
      </c>
      <c r="C846" s="1">
        <v>52.32</v>
      </c>
      <c r="D846" s="5">
        <v>45306</v>
      </c>
      <c r="E846" t="s">
        <v>21</v>
      </c>
      <c r="F846" t="s">
        <v>33</v>
      </c>
      <c r="G846" s="16" t="s">
        <v>1752</v>
      </c>
      <c r="H846" s="1"/>
      <c r="J846"/>
      <c r="AC846" s="5" t="e">
        <f>VLOOKUP(Table1[[#This Row],[Expense Report]],#REF!,3, 0)</f>
        <v>#REF!</v>
      </c>
      <c r="AD846" t="s">
        <v>13669</v>
      </c>
      <c r="AE846" t="s">
        <v>266</v>
      </c>
      <c r="AF846" t="e">
        <f>MONTH(Table1[[#This Row],[Date Sent]])</f>
        <v>#REF!</v>
      </c>
      <c r="AG846" t="e">
        <f>YEAR(Table1[[#This Row],[Date Sent]])</f>
        <v>#REF!</v>
      </c>
      <c r="AH846"/>
    </row>
    <row r="847" spans="1:34" x14ac:dyDescent="0.2">
      <c r="A847" t="s">
        <v>367</v>
      </c>
      <c r="B847" t="s">
        <v>1820</v>
      </c>
      <c r="C847" s="1">
        <v>127.2</v>
      </c>
      <c r="D847" s="5">
        <v>45307</v>
      </c>
      <c r="E847" t="s">
        <v>21</v>
      </c>
      <c r="F847" t="s">
        <v>33</v>
      </c>
      <c r="G847" s="16" t="s">
        <v>1828</v>
      </c>
      <c r="H847" s="1"/>
      <c r="J847"/>
      <c r="AC847" s="5" t="e">
        <f>VLOOKUP(Table1[[#This Row],[Expense Report]],#REF!,3, 0)</f>
        <v>#REF!</v>
      </c>
      <c r="AD847" t="s">
        <v>13669</v>
      </c>
      <c r="AE847" t="s">
        <v>266</v>
      </c>
      <c r="AF847" t="e">
        <f>MONTH(Table1[[#This Row],[Date Sent]])</f>
        <v>#REF!</v>
      </c>
      <c r="AG847" t="e">
        <f>YEAR(Table1[[#This Row],[Date Sent]])</f>
        <v>#REF!</v>
      </c>
      <c r="AH847"/>
    </row>
    <row r="848" spans="1:34" x14ac:dyDescent="0.2">
      <c r="A848" t="s">
        <v>1829</v>
      </c>
      <c r="B848" t="s">
        <v>1830</v>
      </c>
      <c r="C848" s="1">
        <v>210.49</v>
      </c>
      <c r="D848" s="5">
        <v>45248</v>
      </c>
      <c r="E848" t="s">
        <v>21</v>
      </c>
      <c r="F848" t="s">
        <v>33</v>
      </c>
      <c r="G848" s="16" t="s">
        <v>1831</v>
      </c>
      <c r="H848" s="1"/>
      <c r="J848"/>
      <c r="AC848" s="5" t="e">
        <f>VLOOKUP(Table1[[#This Row],[Expense Report]],#REF!,3, 0)</f>
        <v>#REF!</v>
      </c>
      <c r="AD848" t="s">
        <v>13674</v>
      </c>
      <c r="AE848" t="s">
        <v>266</v>
      </c>
      <c r="AF848" t="e">
        <f>MONTH(Table1[[#This Row],[Date Sent]])</f>
        <v>#REF!</v>
      </c>
      <c r="AG848" t="e">
        <f>YEAR(Table1[[#This Row],[Date Sent]])</f>
        <v>#REF!</v>
      </c>
      <c r="AH848"/>
    </row>
    <row r="849" spans="1:34" x14ac:dyDescent="0.2">
      <c r="A849" t="s">
        <v>1829</v>
      </c>
      <c r="B849" t="s">
        <v>1830</v>
      </c>
      <c r="C849" s="1">
        <v>117.69</v>
      </c>
      <c r="D849" s="5">
        <v>45255</v>
      </c>
      <c r="E849" t="s">
        <v>21</v>
      </c>
      <c r="F849" t="s">
        <v>33</v>
      </c>
      <c r="G849" s="16" t="s">
        <v>1832</v>
      </c>
      <c r="H849" s="1"/>
      <c r="J849"/>
      <c r="Q849" s="1">
        <v>149.38999999999999</v>
      </c>
      <c r="R849" t="s">
        <v>15</v>
      </c>
      <c r="S849" t="s">
        <v>1669</v>
      </c>
      <c r="AC849" s="5" t="e">
        <f>VLOOKUP(Table1[[#This Row],[Expense Report]],#REF!,3, 0)</f>
        <v>#REF!</v>
      </c>
      <c r="AD849" t="s">
        <v>13674</v>
      </c>
      <c r="AE849" t="s">
        <v>266</v>
      </c>
      <c r="AF849" t="e">
        <f>MONTH(Table1[[#This Row],[Date Sent]])</f>
        <v>#REF!</v>
      </c>
      <c r="AG849" t="e">
        <f>YEAR(Table1[[#This Row],[Date Sent]])</f>
        <v>#REF!</v>
      </c>
      <c r="AH849"/>
    </row>
    <row r="850" spans="1:34" x14ac:dyDescent="0.2">
      <c r="A850" t="s">
        <v>1829</v>
      </c>
      <c r="B850" t="s">
        <v>1830</v>
      </c>
      <c r="C850" s="1">
        <v>16.16</v>
      </c>
      <c r="D850" s="5">
        <v>45257</v>
      </c>
      <c r="E850" t="s">
        <v>21</v>
      </c>
      <c r="F850" t="s">
        <v>39</v>
      </c>
      <c r="G850" s="16" t="s">
        <v>1833</v>
      </c>
      <c r="H850" s="1"/>
      <c r="J850"/>
      <c r="AC850" s="5" t="e">
        <f>VLOOKUP(Table1[[#This Row],[Expense Report]],#REF!,3, 0)</f>
        <v>#REF!</v>
      </c>
      <c r="AD850" t="s">
        <v>13674</v>
      </c>
      <c r="AE850" t="s">
        <v>266</v>
      </c>
      <c r="AF850" t="e">
        <f>MONTH(Table1[[#This Row],[Date Sent]])</f>
        <v>#REF!</v>
      </c>
      <c r="AG850" t="e">
        <f>YEAR(Table1[[#This Row],[Date Sent]])</f>
        <v>#REF!</v>
      </c>
      <c r="AH850"/>
    </row>
    <row r="851" spans="1:34" x14ac:dyDescent="0.2">
      <c r="A851" t="s">
        <v>1829</v>
      </c>
      <c r="B851" t="s">
        <v>1830</v>
      </c>
      <c r="C851" s="1">
        <v>48.47</v>
      </c>
      <c r="D851" s="5">
        <v>45267</v>
      </c>
      <c r="E851" t="s">
        <v>21</v>
      </c>
      <c r="F851" t="s">
        <v>33</v>
      </c>
      <c r="G851" s="16" t="s">
        <v>1834</v>
      </c>
      <c r="H851" s="1"/>
      <c r="J851"/>
      <c r="AC851" s="5" t="e">
        <f>VLOOKUP(Table1[[#This Row],[Expense Report]],#REF!,3, 0)</f>
        <v>#REF!</v>
      </c>
      <c r="AD851" t="s">
        <v>13674</v>
      </c>
      <c r="AE851" t="s">
        <v>266</v>
      </c>
      <c r="AF851" t="e">
        <f>MONTH(Table1[[#This Row],[Date Sent]])</f>
        <v>#REF!</v>
      </c>
      <c r="AG851" t="e">
        <f>YEAR(Table1[[#This Row],[Date Sent]])</f>
        <v>#REF!</v>
      </c>
      <c r="AH851"/>
    </row>
    <row r="852" spans="1:34" x14ac:dyDescent="0.2">
      <c r="A852" t="s">
        <v>1829</v>
      </c>
      <c r="B852" t="s">
        <v>1830</v>
      </c>
      <c r="C852" s="1">
        <v>121.39</v>
      </c>
      <c r="D852" s="5">
        <v>45275</v>
      </c>
      <c r="E852" t="s">
        <v>21</v>
      </c>
      <c r="F852" t="s">
        <v>918</v>
      </c>
      <c r="G852" s="16" t="str">
        <f>_xlfn.CONCAT(Table1[[#This Row],[Notes 1]],",",Table1[[#This Row],[Notes 2]],",",Table1[[#This Row],[Notes 3]])</f>
        <v>Water,Dawn and Vinegar,</v>
      </c>
      <c r="H852" s="1">
        <v>47.84</v>
      </c>
      <c r="I852" t="s">
        <v>18</v>
      </c>
      <c r="J852" t="s">
        <v>984</v>
      </c>
      <c r="K852" s="1">
        <v>73.55</v>
      </c>
      <c r="L852" t="s">
        <v>33</v>
      </c>
      <c r="M852" t="s">
        <v>1835</v>
      </c>
      <c r="AC852" s="5" t="e">
        <f>VLOOKUP(Table1[[#This Row],[Expense Report]],#REF!,3, 0)</f>
        <v>#REF!</v>
      </c>
      <c r="AD852" t="s">
        <v>13674</v>
      </c>
      <c r="AE852" t="s">
        <v>266</v>
      </c>
      <c r="AF852" t="e">
        <f>MONTH(Table1[[#This Row],[Date Sent]])</f>
        <v>#REF!</v>
      </c>
      <c r="AG852" t="e">
        <f>YEAR(Table1[[#This Row],[Date Sent]])</f>
        <v>#REF!</v>
      </c>
      <c r="AH852"/>
    </row>
    <row r="853" spans="1:34" x14ac:dyDescent="0.2">
      <c r="A853" t="s">
        <v>1829</v>
      </c>
      <c r="B853" t="s">
        <v>1836</v>
      </c>
      <c r="C853" s="1">
        <v>129.41</v>
      </c>
      <c r="D853" s="5">
        <v>45281</v>
      </c>
      <c r="E853" t="s">
        <v>21</v>
      </c>
      <c r="F853" t="s">
        <v>17</v>
      </c>
      <c r="G853" s="16" t="s">
        <v>1837</v>
      </c>
      <c r="H853" s="1"/>
      <c r="J853"/>
      <c r="AC853" s="5" t="e">
        <f>VLOOKUP(Table1[[#This Row],[Expense Report]],#REF!,3, 0)</f>
        <v>#REF!</v>
      </c>
      <c r="AD853" t="s">
        <v>13674</v>
      </c>
      <c r="AE853" t="s">
        <v>266</v>
      </c>
      <c r="AF853" t="e">
        <f>MONTH(Table1[[#This Row],[Date Sent]])</f>
        <v>#REF!</v>
      </c>
      <c r="AG853" t="e">
        <f>YEAR(Table1[[#This Row],[Date Sent]])</f>
        <v>#REF!</v>
      </c>
      <c r="AH853"/>
    </row>
    <row r="854" spans="1:34" x14ac:dyDescent="0.2">
      <c r="A854" t="s">
        <v>1829</v>
      </c>
      <c r="B854" t="s">
        <v>1836</v>
      </c>
      <c r="C854" s="1">
        <v>41.96</v>
      </c>
      <c r="D854" s="5">
        <v>45288</v>
      </c>
      <c r="E854" t="s">
        <v>21</v>
      </c>
      <c r="F854" t="s">
        <v>15</v>
      </c>
      <c r="G854" s="16" t="s">
        <v>1838</v>
      </c>
      <c r="H854" s="1"/>
      <c r="J854"/>
      <c r="AC854" s="5" t="e">
        <f>VLOOKUP(Table1[[#This Row],[Expense Report]],#REF!,3, 0)</f>
        <v>#REF!</v>
      </c>
      <c r="AD854" t="s">
        <v>13674</v>
      </c>
      <c r="AE854" t="s">
        <v>266</v>
      </c>
      <c r="AF854" t="e">
        <f>MONTH(Table1[[#This Row],[Date Sent]])</f>
        <v>#REF!</v>
      </c>
      <c r="AG854" t="e">
        <f>YEAR(Table1[[#This Row],[Date Sent]])</f>
        <v>#REF!</v>
      </c>
      <c r="AH854"/>
    </row>
    <row r="855" spans="1:34" x14ac:dyDescent="0.2">
      <c r="A855" t="s">
        <v>1829</v>
      </c>
      <c r="B855" t="s">
        <v>1836</v>
      </c>
      <c r="C855" s="1">
        <v>32.299999999999997</v>
      </c>
      <c r="D855" s="5">
        <v>45294</v>
      </c>
      <c r="E855" t="s">
        <v>20</v>
      </c>
      <c r="F855" t="s">
        <v>39</v>
      </c>
      <c r="G855" s="16" t="s">
        <v>1839</v>
      </c>
      <c r="H855" s="1"/>
      <c r="J855"/>
      <c r="AC855" s="5" t="e">
        <f>VLOOKUP(Table1[[#This Row],[Expense Report]],#REF!,3, 0)</f>
        <v>#REF!</v>
      </c>
      <c r="AD855" t="s">
        <v>13674</v>
      </c>
      <c r="AE855" t="s">
        <v>266</v>
      </c>
      <c r="AF855" t="e">
        <f>MONTH(Table1[[#This Row],[Date Sent]])</f>
        <v>#REF!</v>
      </c>
      <c r="AG855" t="e">
        <f>YEAR(Table1[[#This Row],[Date Sent]])</f>
        <v>#REF!</v>
      </c>
      <c r="AH855"/>
    </row>
    <row r="856" spans="1:34" x14ac:dyDescent="0.2">
      <c r="A856" t="s">
        <v>279</v>
      </c>
      <c r="B856" t="s">
        <v>1840</v>
      </c>
      <c r="C856" s="1">
        <v>20.75</v>
      </c>
      <c r="D856" s="5">
        <v>45249</v>
      </c>
      <c r="E856" t="s">
        <v>21</v>
      </c>
      <c r="F856" t="s">
        <v>33</v>
      </c>
      <c r="G856" s="16" t="s">
        <v>923</v>
      </c>
      <c r="H856" s="1"/>
      <c r="J856"/>
      <c r="AC856" s="5" t="e">
        <f>VLOOKUP(Table1[[#This Row],[Expense Report]],#REF!,3, 0)</f>
        <v>#REF!</v>
      </c>
      <c r="AD856" t="s">
        <v>11649</v>
      </c>
      <c r="AE856" t="s">
        <v>11649</v>
      </c>
      <c r="AF856" t="e">
        <f>MONTH(Table1[[#This Row],[Date Sent]])</f>
        <v>#REF!</v>
      </c>
      <c r="AG856" t="e">
        <f>YEAR(Table1[[#This Row],[Date Sent]])</f>
        <v>#REF!</v>
      </c>
      <c r="AH856"/>
    </row>
    <row r="857" spans="1:34" x14ac:dyDescent="0.2">
      <c r="A857" t="s">
        <v>279</v>
      </c>
      <c r="B857" t="s">
        <v>1840</v>
      </c>
      <c r="C857" s="1">
        <v>130.51</v>
      </c>
      <c r="D857" s="5">
        <v>45258</v>
      </c>
      <c r="E857" t="s">
        <v>21</v>
      </c>
      <c r="F857" t="s">
        <v>9</v>
      </c>
      <c r="G857" s="16" t="s">
        <v>1841</v>
      </c>
      <c r="H857" s="1"/>
      <c r="J857"/>
      <c r="AC857" s="5" t="e">
        <f>VLOOKUP(Table1[[#This Row],[Expense Report]],#REF!,3, 0)</f>
        <v>#REF!</v>
      </c>
      <c r="AD857" t="s">
        <v>11649</v>
      </c>
      <c r="AE857" t="s">
        <v>11649</v>
      </c>
      <c r="AF857" t="e">
        <f>MONTH(Table1[[#This Row],[Date Sent]])</f>
        <v>#REF!</v>
      </c>
      <c r="AG857" t="e">
        <f>YEAR(Table1[[#This Row],[Date Sent]])</f>
        <v>#REF!</v>
      </c>
      <c r="AH857"/>
    </row>
    <row r="858" spans="1:34" x14ac:dyDescent="0.2">
      <c r="A858" t="s">
        <v>279</v>
      </c>
      <c r="B858" t="s">
        <v>1840</v>
      </c>
      <c r="C858" s="1">
        <v>110.03</v>
      </c>
      <c r="D858" s="5">
        <v>45259</v>
      </c>
      <c r="E858" t="s">
        <v>21</v>
      </c>
      <c r="F858" t="s">
        <v>9</v>
      </c>
      <c r="G858" s="16" t="s">
        <v>1841</v>
      </c>
      <c r="H858" s="1"/>
      <c r="J858"/>
      <c r="AC858" s="5" t="e">
        <f>VLOOKUP(Table1[[#This Row],[Expense Report]],#REF!,3, 0)</f>
        <v>#REF!</v>
      </c>
      <c r="AD858" t="s">
        <v>11649</v>
      </c>
      <c r="AE858" t="s">
        <v>11649</v>
      </c>
      <c r="AF858" t="e">
        <f>MONTH(Table1[[#This Row],[Date Sent]])</f>
        <v>#REF!</v>
      </c>
      <c r="AG858" t="e">
        <f>YEAR(Table1[[#This Row],[Date Sent]])</f>
        <v>#REF!</v>
      </c>
      <c r="AH858"/>
    </row>
    <row r="859" spans="1:34" x14ac:dyDescent="0.2">
      <c r="A859" t="s">
        <v>279</v>
      </c>
      <c r="B859" t="s">
        <v>1840</v>
      </c>
      <c r="C859" s="1">
        <v>33.200000000000003</v>
      </c>
      <c r="D859" s="5">
        <v>45262</v>
      </c>
      <c r="E859" t="s">
        <v>21</v>
      </c>
      <c r="F859" t="s">
        <v>33</v>
      </c>
      <c r="G859" s="16" t="s">
        <v>923</v>
      </c>
      <c r="H859" s="1"/>
      <c r="J859"/>
      <c r="AC859" s="5" t="e">
        <f>VLOOKUP(Table1[[#This Row],[Expense Report]],#REF!,3, 0)</f>
        <v>#REF!</v>
      </c>
      <c r="AD859" t="s">
        <v>11649</v>
      </c>
      <c r="AE859" t="s">
        <v>11649</v>
      </c>
      <c r="AF859" t="e">
        <f>MONTH(Table1[[#This Row],[Date Sent]])</f>
        <v>#REF!</v>
      </c>
      <c r="AG859" t="e">
        <f>YEAR(Table1[[#This Row],[Date Sent]])</f>
        <v>#REF!</v>
      </c>
      <c r="AH859"/>
    </row>
    <row r="860" spans="1:34" x14ac:dyDescent="0.2">
      <c r="A860" t="s">
        <v>279</v>
      </c>
      <c r="B860" t="s">
        <v>1840</v>
      </c>
      <c r="C860" s="1">
        <v>7.55</v>
      </c>
      <c r="D860" s="5">
        <v>45263</v>
      </c>
      <c r="E860" t="s">
        <v>21</v>
      </c>
      <c r="F860" t="s">
        <v>33</v>
      </c>
      <c r="G860" s="16" t="s">
        <v>975</v>
      </c>
      <c r="H860" s="1"/>
      <c r="J860"/>
      <c r="AC860" s="5" t="e">
        <f>VLOOKUP(Table1[[#This Row],[Expense Report]],#REF!,3, 0)</f>
        <v>#REF!</v>
      </c>
      <c r="AD860" t="s">
        <v>11649</v>
      </c>
      <c r="AE860" t="s">
        <v>11649</v>
      </c>
      <c r="AF860" t="e">
        <f>MONTH(Table1[[#This Row],[Date Sent]])</f>
        <v>#REF!</v>
      </c>
      <c r="AG860" t="e">
        <f>YEAR(Table1[[#This Row],[Date Sent]])</f>
        <v>#REF!</v>
      </c>
      <c r="AH860"/>
    </row>
    <row r="861" spans="1:34" x14ac:dyDescent="0.2">
      <c r="A861" t="s">
        <v>279</v>
      </c>
      <c r="B861" t="s">
        <v>1840</v>
      </c>
      <c r="C861" s="1">
        <v>51.03</v>
      </c>
      <c r="D861" s="5">
        <v>45269</v>
      </c>
      <c r="E861" t="s">
        <v>21</v>
      </c>
      <c r="F861" t="s">
        <v>15</v>
      </c>
      <c r="G861" s="16" t="s">
        <v>1842</v>
      </c>
      <c r="H861" s="1"/>
      <c r="J861"/>
      <c r="AC861" s="5" t="e">
        <f>VLOOKUP(Table1[[#This Row],[Expense Report]],#REF!,3, 0)</f>
        <v>#REF!</v>
      </c>
      <c r="AD861" t="s">
        <v>11649</v>
      </c>
      <c r="AE861" t="s">
        <v>11649</v>
      </c>
      <c r="AF861" t="e">
        <f>MONTH(Table1[[#This Row],[Date Sent]])</f>
        <v>#REF!</v>
      </c>
      <c r="AG861" t="e">
        <f>YEAR(Table1[[#This Row],[Date Sent]])</f>
        <v>#REF!</v>
      </c>
      <c r="AH861"/>
    </row>
    <row r="862" spans="1:34" x14ac:dyDescent="0.2">
      <c r="A862" t="s">
        <v>279</v>
      </c>
      <c r="B862" t="s">
        <v>1840</v>
      </c>
      <c r="C862" s="1">
        <v>8</v>
      </c>
      <c r="D862" s="5">
        <v>45276</v>
      </c>
      <c r="E862" t="s">
        <v>21</v>
      </c>
      <c r="F862" t="s">
        <v>39</v>
      </c>
      <c r="G862" s="16" t="s">
        <v>1843</v>
      </c>
      <c r="H862" s="1"/>
      <c r="J862"/>
      <c r="AC862" s="5" t="e">
        <f>VLOOKUP(Table1[[#This Row],[Expense Report]],#REF!,3, 0)</f>
        <v>#REF!</v>
      </c>
      <c r="AD862" t="s">
        <v>11649</v>
      </c>
      <c r="AE862" t="s">
        <v>11649</v>
      </c>
      <c r="AF862" t="e">
        <f>MONTH(Table1[[#This Row],[Date Sent]])</f>
        <v>#REF!</v>
      </c>
      <c r="AG862" t="e">
        <f>YEAR(Table1[[#This Row],[Date Sent]])</f>
        <v>#REF!</v>
      </c>
      <c r="AH862"/>
    </row>
    <row r="863" spans="1:34" x14ac:dyDescent="0.2">
      <c r="A863" t="s">
        <v>279</v>
      </c>
      <c r="B863" t="s">
        <v>1840</v>
      </c>
      <c r="C863" s="1">
        <v>113.38</v>
      </c>
      <c r="D863" s="5">
        <v>45277</v>
      </c>
      <c r="E863" t="s">
        <v>21</v>
      </c>
      <c r="F863" t="s">
        <v>33</v>
      </c>
      <c r="G863" s="16" t="s">
        <v>1844</v>
      </c>
      <c r="H863" s="1"/>
      <c r="J863"/>
      <c r="AC863" s="5" t="e">
        <f>VLOOKUP(Table1[[#This Row],[Expense Report]],#REF!,3, 0)</f>
        <v>#REF!</v>
      </c>
      <c r="AD863" t="s">
        <v>11649</v>
      </c>
      <c r="AE863" t="s">
        <v>11649</v>
      </c>
      <c r="AF863" t="e">
        <f>MONTH(Table1[[#This Row],[Date Sent]])</f>
        <v>#REF!</v>
      </c>
      <c r="AG863" t="e">
        <f>YEAR(Table1[[#This Row],[Date Sent]])</f>
        <v>#REF!</v>
      </c>
      <c r="AH863"/>
    </row>
    <row r="864" spans="1:34" x14ac:dyDescent="0.2">
      <c r="A864" t="s">
        <v>279</v>
      </c>
      <c r="B864" t="s">
        <v>1840</v>
      </c>
      <c r="C864" s="1">
        <v>80.989999999999995</v>
      </c>
      <c r="D864" s="5">
        <v>45277</v>
      </c>
      <c r="E864" t="s">
        <v>21</v>
      </c>
      <c r="F864" t="s">
        <v>33</v>
      </c>
      <c r="G864" s="16" t="s">
        <v>1844</v>
      </c>
      <c r="H864" s="1"/>
      <c r="J864"/>
      <c r="AC864" s="5" t="e">
        <f>VLOOKUP(Table1[[#This Row],[Expense Report]],#REF!,3, 0)</f>
        <v>#REF!</v>
      </c>
      <c r="AD864" t="s">
        <v>11649</v>
      </c>
      <c r="AE864" t="s">
        <v>11649</v>
      </c>
      <c r="AF864" t="e">
        <f>MONTH(Table1[[#This Row],[Date Sent]])</f>
        <v>#REF!</v>
      </c>
      <c r="AG864" t="e">
        <f>YEAR(Table1[[#This Row],[Date Sent]])</f>
        <v>#REF!</v>
      </c>
      <c r="AH864"/>
    </row>
    <row r="865" spans="1:34" x14ac:dyDescent="0.2">
      <c r="A865" t="s">
        <v>279</v>
      </c>
      <c r="B865" t="s">
        <v>1840</v>
      </c>
      <c r="C865" s="1">
        <v>161.97999999999999</v>
      </c>
      <c r="D865" s="5">
        <v>45277</v>
      </c>
      <c r="E865" t="s">
        <v>21</v>
      </c>
      <c r="F865" t="s">
        <v>33</v>
      </c>
      <c r="G865" s="16" t="s">
        <v>1844</v>
      </c>
      <c r="H865" s="1"/>
      <c r="J865"/>
      <c r="AC865" s="5" t="e">
        <f>VLOOKUP(Table1[[#This Row],[Expense Report]],#REF!,3, 0)</f>
        <v>#REF!</v>
      </c>
      <c r="AD865" t="s">
        <v>11649</v>
      </c>
      <c r="AE865" t="s">
        <v>11649</v>
      </c>
      <c r="AF865" t="e">
        <f>MONTH(Table1[[#This Row],[Date Sent]])</f>
        <v>#REF!</v>
      </c>
      <c r="AG865" t="e">
        <f>YEAR(Table1[[#This Row],[Date Sent]])</f>
        <v>#REF!</v>
      </c>
      <c r="AH865"/>
    </row>
    <row r="866" spans="1:34" x14ac:dyDescent="0.2">
      <c r="A866" t="s">
        <v>424</v>
      </c>
      <c r="B866" t="s">
        <v>1845</v>
      </c>
      <c r="C866" s="1">
        <v>160.47</v>
      </c>
      <c r="D866" s="5">
        <v>45270</v>
      </c>
      <c r="E866" t="s">
        <v>21</v>
      </c>
      <c r="F866" t="s">
        <v>33</v>
      </c>
      <c r="G866" s="16" t="s">
        <v>1846</v>
      </c>
      <c r="H866" s="1"/>
      <c r="J866"/>
      <c r="AC866" s="5" t="e">
        <f>VLOOKUP(Table1[[#This Row],[Expense Report]],#REF!,3, 0)</f>
        <v>#REF!</v>
      </c>
      <c r="AD866" t="s">
        <v>13592</v>
      </c>
      <c r="AE866" t="s">
        <v>266</v>
      </c>
      <c r="AF866" t="e">
        <f>MONTH(Table1[[#This Row],[Date Sent]])</f>
        <v>#REF!</v>
      </c>
      <c r="AG866" t="e">
        <f>YEAR(Table1[[#This Row],[Date Sent]])</f>
        <v>#REF!</v>
      </c>
      <c r="AH866"/>
    </row>
    <row r="867" spans="1:34" x14ac:dyDescent="0.2">
      <c r="A867" t="s">
        <v>424</v>
      </c>
      <c r="B867" t="s">
        <v>1845</v>
      </c>
      <c r="C867" s="1">
        <v>42.78</v>
      </c>
      <c r="D867" s="5">
        <v>45279</v>
      </c>
      <c r="E867" t="s">
        <v>21</v>
      </c>
      <c r="F867" t="s">
        <v>15</v>
      </c>
      <c r="G867" s="16" t="s">
        <v>1847</v>
      </c>
      <c r="H867" s="1"/>
      <c r="J867"/>
      <c r="AC867" s="5" t="e">
        <f>VLOOKUP(Table1[[#This Row],[Expense Report]],#REF!,3, 0)</f>
        <v>#REF!</v>
      </c>
      <c r="AD867" t="s">
        <v>13592</v>
      </c>
      <c r="AE867" t="s">
        <v>266</v>
      </c>
      <c r="AF867" t="e">
        <f>MONTH(Table1[[#This Row],[Date Sent]])</f>
        <v>#REF!</v>
      </c>
      <c r="AG867" t="e">
        <f>YEAR(Table1[[#This Row],[Date Sent]])</f>
        <v>#REF!</v>
      </c>
      <c r="AH867"/>
    </row>
    <row r="868" spans="1:34" x14ac:dyDescent="0.2">
      <c r="A868" t="s">
        <v>424</v>
      </c>
      <c r="B868" t="s">
        <v>1845</v>
      </c>
      <c r="C868" s="1">
        <v>-42.77</v>
      </c>
      <c r="D868" s="5">
        <v>45279</v>
      </c>
      <c r="E868" t="s">
        <v>21</v>
      </c>
      <c r="F868" t="s">
        <v>15</v>
      </c>
      <c r="G868" s="16" t="s">
        <v>1848</v>
      </c>
      <c r="H868" s="1"/>
      <c r="J868"/>
      <c r="AC868" s="5" t="e">
        <f>VLOOKUP(Table1[[#This Row],[Expense Report]],#REF!,3, 0)</f>
        <v>#REF!</v>
      </c>
      <c r="AD868" t="s">
        <v>13592</v>
      </c>
      <c r="AE868" t="s">
        <v>266</v>
      </c>
      <c r="AF868" t="e">
        <f>MONTH(Table1[[#This Row],[Date Sent]])</f>
        <v>#REF!</v>
      </c>
      <c r="AG868" t="e">
        <f>YEAR(Table1[[#This Row],[Date Sent]])</f>
        <v>#REF!</v>
      </c>
      <c r="AH868"/>
    </row>
    <row r="869" spans="1:34" x14ac:dyDescent="0.2">
      <c r="A869" t="s">
        <v>424</v>
      </c>
      <c r="B869" t="s">
        <v>1845</v>
      </c>
      <c r="C869" s="1">
        <v>68.27</v>
      </c>
      <c r="D869" s="5">
        <v>45279</v>
      </c>
      <c r="E869" t="s">
        <v>21</v>
      </c>
      <c r="F869" t="s">
        <v>15</v>
      </c>
      <c r="G869" s="16" t="s">
        <v>1849</v>
      </c>
      <c r="H869" s="1"/>
      <c r="J869"/>
      <c r="AC869" s="5" t="e">
        <f>VLOOKUP(Table1[[#This Row],[Expense Report]],#REF!,3, 0)</f>
        <v>#REF!</v>
      </c>
      <c r="AD869" t="s">
        <v>13592</v>
      </c>
      <c r="AE869" t="s">
        <v>266</v>
      </c>
      <c r="AF869" t="e">
        <f>MONTH(Table1[[#This Row],[Date Sent]])</f>
        <v>#REF!</v>
      </c>
      <c r="AG869" t="e">
        <f>YEAR(Table1[[#This Row],[Date Sent]])</f>
        <v>#REF!</v>
      </c>
      <c r="AH869"/>
    </row>
    <row r="870" spans="1:34" x14ac:dyDescent="0.2">
      <c r="A870" t="s">
        <v>424</v>
      </c>
      <c r="B870" t="s">
        <v>1845</v>
      </c>
      <c r="C870" s="1">
        <v>89.88</v>
      </c>
      <c r="D870" s="5">
        <v>45280</v>
      </c>
      <c r="E870" t="s">
        <v>21</v>
      </c>
      <c r="F870" t="s">
        <v>39</v>
      </c>
      <c r="G870" s="16" t="s">
        <v>1850</v>
      </c>
      <c r="H870" s="1"/>
      <c r="J870"/>
      <c r="AC870" s="5" t="e">
        <f>VLOOKUP(Table1[[#This Row],[Expense Report]],#REF!,3, 0)</f>
        <v>#REF!</v>
      </c>
      <c r="AD870" t="s">
        <v>13592</v>
      </c>
      <c r="AE870" t="s">
        <v>266</v>
      </c>
      <c r="AF870" t="e">
        <f>MONTH(Table1[[#This Row],[Date Sent]])</f>
        <v>#REF!</v>
      </c>
      <c r="AG870" t="e">
        <f>YEAR(Table1[[#This Row],[Date Sent]])</f>
        <v>#REF!</v>
      </c>
      <c r="AH870"/>
    </row>
    <row r="871" spans="1:34" x14ac:dyDescent="0.2">
      <c r="A871" t="s">
        <v>424</v>
      </c>
      <c r="B871" t="s">
        <v>1845</v>
      </c>
      <c r="C871" s="1">
        <v>8.5299999999999994</v>
      </c>
      <c r="D871" s="5">
        <v>45283</v>
      </c>
      <c r="E871" t="s">
        <v>21</v>
      </c>
      <c r="F871" t="s">
        <v>15</v>
      </c>
      <c r="G871" s="16" t="s">
        <v>1851</v>
      </c>
      <c r="H871" s="1"/>
      <c r="J871"/>
      <c r="AC871" s="5" t="e">
        <f>VLOOKUP(Table1[[#This Row],[Expense Report]],#REF!,3, 0)</f>
        <v>#REF!</v>
      </c>
      <c r="AD871" t="s">
        <v>13592</v>
      </c>
      <c r="AE871" t="s">
        <v>266</v>
      </c>
      <c r="AF871" t="e">
        <f>MONTH(Table1[[#This Row],[Date Sent]])</f>
        <v>#REF!</v>
      </c>
      <c r="AG871" t="e">
        <f>YEAR(Table1[[#This Row],[Date Sent]])</f>
        <v>#REF!</v>
      </c>
      <c r="AH871"/>
    </row>
    <row r="872" spans="1:34" x14ac:dyDescent="0.2">
      <c r="A872" t="s">
        <v>424</v>
      </c>
      <c r="B872" t="s">
        <v>1845</v>
      </c>
      <c r="C872" s="1">
        <v>153.99</v>
      </c>
      <c r="D872" s="5">
        <v>45283</v>
      </c>
      <c r="E872" t="s">
        <v>21</v>
      </c>
      <c r="F872" t="s">
        <v>33</v>
      </c>
      <c r="G872" s="16" t="s">
        <v>1202</v>
      </c>
      <c r="H872" s="1"/>
      <c r="J872"/>
      <c r="AC872" s="5" t="e">
        <f>VLOOKUP(Table1[[#This Row],[Expense Report]],#REF!,3, 0)</f>
        <v>#REF!</v>
      </c>
      <c r="AD872" t="s">
        <v>13592</v>
      </c>
      <c r="AE872" t="s">
        <v>266</v>
      </c>
      <c r="AF872" t="e">
        <f>MONTH(Table1[[#This Row],[Date Sent]])</f>
        <v>#REF!</v>
      </c>
      <c r="AG872" t="e">
        <f>YEAR(Table1[[#This Row],[Date Sent]])</f>
        <v>#REF!</v>
      </c>
      <c r="AH872"/>
    </row>
    <row r="873" spans="1:34" x14ac:dyDescent="0.2">
      <c r="A873" t="s">
        <v>424</v>
      </c>
      <c r="B873" t="s">
        <v>1845</v>
      </c>
      <c r="C873" s="1">
        <v>125.86</v>
      </c>
      <c r="D873" s="5">
        <v>45283</v>
      </c>
      <c r="E873" t="s">
        <v>21</v>
      </c>
      <c r="F873" t="s">
        <v>33</v>
      </c>
      <c r="G873" s="16" t="s">
        <v>1852</v>
      </c>
      <c r="H873" s="1"/>
      <c r="J873"/>
      <c r="AC873" s="5" t="e">
        <f>VLOOKUP(Table1[[#This Row],[Expense Report]],#REF!,3, 0)</f>
        <v>#REF!</v>
      </c>
      <c r="AD873" t="s">
        <v>13592</v>
      </c>
      <c r="AE873" t="s">
        <v>266</v>
      </c>
      <c r="AF873" t="e">
        <f>MONTH(Table1[[#This Row],[Date Sent]])</f>
        <v>#REF!</v>
      </c>
      <c r="AG873" t="e">
        <f>YEAR(Table1[[#This Row],[Date Sent]])</f>
        <v>#REF!</v>
      </c>
      <c r="AH873"/>
    </row>
    <row r="874" spans="1:34" x14ac:dyDescent="0.2">
      <c r="A874" t="s">
        <v>424</v>
      </c>
      <c r="B874" t="s">
        <v>1845</v>
      </c>
      <c r="C874" s="1">
        <v>5.97</v>
      </c>
      <c r="D874" s="5">
        <v>45284</v>
      </c>
      <c r="E874" t="s">
        <v>21</v>
      </c>
      <c r="F874" t="s">
        <v>33</v>
      </c>
      <c r="G874" s="16" t="s">
        <v>1853</v>
      </c>
      <c r="H874" s="1"/>
      <c r="J874"/>
      <c r="AC874" s="5" t="e">
        <f>VLOOKUP(Table1[[#This Row],[Expense Report]],#REF!,3, 0)</f>
        <v>#REF!</v>
      </c>
      <c r="AD874" t="s">
        <v>13592</v>
      </c>
      <c r="AE874" t="s">
        <v>266</v>
      </c>
      <c r="AF874" t="e">
        <f>MONTH(Table1[[#This Row],[Date Sent]])</f>
        <v>#REF!</v>
      </c>
      <c r="AG874" t="e">
        <f>YEAR(Table1[[#This Row],[Date Sent]])</f>
        <v>#REF!</v>
      </c>
      <c r="AH874"/>
    </row>
    <row r="875" spans="1:34" x14ac:dyDescent="0.2">
      <c r="A875" t="s">
        <v>424</v>
      </c>
      <c r="B875" t="s">
        <v>1845</v>
      </c>
      <c r="C875" s="1">
        <v>80.510000000000005</v>
      </c>
      <c r="D875" s="5">
        <v>45287</v>
      </c>
      <c r="E875" t="s">
        <v>21</v>
      </c>
      <c r="F875" t="s">
        <v>918</v>
      </c>
      <c r="G875" s="16" t="str">
        <f>_xlfn.CONCAT(Table1[[#This Row],[Notes 1]],",",Table1[[#This Row],[Notes 2]],",",Table1[[#This Row],[Notes 3]])</f>
        <v>Pipe Wrench,grease,</v>
      </c>
      <c r="H875" s="1">
        <v>45.99</v>
      </c>
      <c r="I875" t="s">
        <v>17</v>
      </c>
      <c r="J875" t="s">
        <v>1854</v>
      </c>
      <c r="K875" s="1">
        <f>80.51-45.99</f>
        <v>34.520000000000003</v>
      </c>
      <c r="L875" t="s">
        <v>33</v>
      </c>
      <c r="M875" t="s">
        <v>1075</v>
      </c>
      <c r="AC875" s="5" t="e">
        <f>VLOOKUP(Table1[[#This Row],[Expense Report]],#REF!,3, 0)</f>
        <v>#REF!</v>
      </c>
      <c r="AD875" t="s">
        <v>13592</v>
      </c>
      <c r="AE875" t="s">
        <v>266</v>
      </c>
      <c r="AF875" t="e">
        <f>MONTH(Table1[[#This Row],[Date Sent]])</f>
        <v>#REF!</v>
      </c>
      <c r="AG875" t="e">
        <f>YEAR(Table1[[#This Row],[Date Sent]])</f>
        <v>#REF!</v>
      </c>
      <c r="AH875"/>
    </row>
    <row r="876" spans="1:34" x14ac:dyDescent="0.2">
      <c r="A876" t="s">
        <v>424</v>
      </c>
      <c r="B876" t="s">
        <v>1845</v>
      </c>
      <c r="C876" s="1">
        <v>31.9</v>
      </c>
      <c r="D876" s="5">
        <v>45288</v>
      </c>
      <c r="E876" t="s">
        <v>21</v>
      </c>
      <c r="F876" t="s">
        <v>33</v>
      </c>
      <c r="G876" s="16" t="s">
        <v>1855</v>
      </c>
      <c r="H876" s="1"/>
      <c r="J876"/>
      <c r="AC876" s="5" t="e">
        <f>VLOOKUP(Table1[[#This Row],[Expense Report]],#REF!,3, 0)</f>
        <v>#REF!</v>
      </c>
      <c r="AD876" t="s">
        <v>13592</v>
      </c>
      <c r="AE876" t="s">
        <v>266</v>
      </c>
      <c r="AF876" t="e">
        <f>MONTH(Table1[[#This Row],[Date Sent]])</f>
        <v>#REF!</v>
      </c>
      <c r="AG876" t="e">
        <f>YEAR(Table1[[#This Row],[Date Sent]])</f>
        <v>#REF!</v>
      </c>
      <c r="AH876"/>
    </row>
    <row r="877" spans="1:34" x14ac:dyDescent="0.2">
      <c r="A877" t="s">
        <v>424</v>
      </c>
      <c r="B877" t="s">
        <v>1845</v>
      </c>
      <c r="C877" s="1">
        <v>96.19</v>
      </c>
      <c r="D877" s="5">
        <v>45292</v>
      </c>
      <c r="E877" t="s">
        <v>21</v>
      </c>
      <c r="F877" t="s">
        <v>40</v>
      </c>
      <c r="G877" s="16" t="s">
        <v>1856</v>
      </c>
      <c r="H877" s="1"/>
      <c r="J877"/>
      <c r="AC877" s="5" t="e">
        <f>VLOOKUP(Table1[[#This Row],[Expense Report]],#REF!,3, 0)</f>
        <v>#REF!</v>
      </c>
      <c r="AD877" t="s">
        <v>13592</v>
      </c>
      <c r="AE877" t="s">
        <v>266</v>
      </c>
      <c r="AF877" t="e">
        <f>MONTH(Table1[[#This Row],[Date Sent]])</f>
        <v>#REF!</v>
      </c>
      <c r="AG877" t="e">
        <f>YEAR(Table1[[#This Row],[Date Sent]])</f>
        <v>#REF!</v>
      </c>
      <c r="AH877"/>
    </row>
    <row r="878" spans="1:34" x14ac:dyDescent="0.2">
      <c r="A878" t="s">
        <v>424</v>
      </c>
      <c r="B878" t="s">
        <v>1845</v>
      </c>
      <c r="C878" s="1">
        <v>122.65</v>
      </c>
      <c r="D878" s="5">
        <v>45293</v>
      </c>
      <c r="E878" t="s">
        <v>21</v>
      </c>
      <c r="F878" t="s">
        <v>918</v>
      </c>
      <c r="G878" s="16" t="str">
        <f>_xlfn.CONCAT(Table1[[#This Row],[Notes 1]],",",Table1[[#This Row],[Notes 2]],",",Table1[[#This Row],[Notes 3]])</f>
        <v>earplugs,angle grinder wheel,TP</v>
      </c>
      <c r="H878" s="1">
        <v>15.74</v>
      </c>
      <c r="I878" t="s">
        <v>16</v>
      </c>
      <c r="J878" t="s">
        <v>1857</v>
      </c>
      <c r="K878" s="1">
        <v>33.979999999999997</v>
      </c>
      <c r="L878" t="s">
        <v>17</v>
      </c>
      <c r="M878" t="s">
        <v>1858</v>
      </c>
      <c r="N878" s="1">
        <v>26.98</v>
      </c>
      <c r="O878" t="s">
        <v>15</v>
      </c>
      <c r="P878" t="s">
        <v>921</v>
      </c>
      <c r="AC878" s="5" t="e">
        <f>VLOOKUP(Table1[[#This Row],[Expense Report]],#REF!,3, 0)</f>
        <v>#REF!</v>
      </c>
      <c r="AD878" t="s">
        <v>13592</v>
      </c>
      <c r="AE878" t="s">
        <v>266</v>
      </c>
      <c r="AF878" t="e">
        <f>MONTH(Table1[[#This Row],[Date Sent]])</f>
        <v>#REF!</v>
      </c>
      <c r="AG878" t="e">
        <f>YEAR(Table1[[#This Row],[Date Sent]])</f>
        <v>#REF!</v>
      </c>
      <c r="AH878"/>
    </row>
    <row r="879" spans="1:34" x14ac:dyDescent="0.2">
      <c r="A879" t="s">
        <v>424</v>
      </c>
      <c r="B879" t="s">
        <v>1845</v>
      </c>
      <c r="C879" s="1">
        <v>104.5</v>
      </c>
      <c r="D879" s="5">
        <v>45299</v>
      </c>
      <c r="E879" t="s">
        <v>21</v>
      </c>
      <c r="F879" t="s">
        <v>33</v>
      </c>
      <c r="G879" s="16" t="s">
        <v>1202</v>
      </c>
      <c r="H879" s="1"/>
      <c r="J879"/>
      <c r="AC879" s="5" t="e">
        <f>VLOOKUP(Table1[[#This Row],[Expense Report]],#REF!,3, 0)</f>
        <v>#REF!</v>
      </c>
      <c r="AD879" t="s">
        <v>13592</v>
      </c>
      <c r="AE879" t="s">
        <v>266</v>
      </c>
      <c r="AF879" t="e">
        <f>MONTH(Table1[[#This Row],[Date Sent]])</f>
        <v>#REF!</v>
      </c>
      <c r="AG879" t="e">
        <f>YEAR(Table1[[#This Row],[Date Sent]])</f>
        <v>#REF!</v>
      </c>
      <c r="AH879"/>
    </row>
    <row r="880" spans="1:34" x14ac:dyDescent="0.2">
      <c r="A880" t="s">
        <v>424</v>
      </c>
      <c r="B880" t="s">
        <v>1845</v>
      </c>
      <c r="C880" s="1">
        <v>192.28</v>
      </c>
      <c r="D880" s="5">
        <v>45300</v>
      </c>
      <c r="E880" t="s">
        <v>21</v>
      </c>
      <c r="F880" t="s">
        <v>33</v>
      </c>
      <c r="G880" s="16" t="s">
        <v>1202</v>
      </c>
      <c r="H880" s="1"/>
      <c r="J880"/>
      <c r="AC880" s="5" t="e">
        <f>VLOOKUP(Table1[[#This Row],[Expense Report]],#REF!,3, 0)</f>
        <v>#REF!</v>
      </c>
      <c r="AD880" t="s">
        <v>13592</v>
      </c>
      <c r="AE880" t="s">
        <v>266</v>
      </c>
      <c r="AF880" t="e">
        <f>MONTH(Table1[[#This Row],[Date Sent]])</f>
        <v>#REF!</v>
      </c>
      <c r="AG880" t="e">
        <f>YEAR(Table1[[#This Row],[Date Sent]])</f>
        <v>#REF!</v>
      </c>
      <c r="AH880"/>
    </row>
    <row r="881" spans="1:34" x14ac:dyDescent="0.2">
      <c r="A881" t="s">
        <v>424</v>
      </c>
      <c r="B881" t="s">
        <v>1845</v>
      </c>
      <c r="C881" s="1">
        <v>211.51</v>
      </c>
      <c r="D881" s="5">
        <v>45300</v>
      </c>
      <c r="E881" t="s">
        <v>21</v>
      </c>
      <c r="F881" t="s">
        <v>33</v>
      </c>
      <c r="G881" s="16" t="s">
        <v>1202</v>
      </c>
      <c r="H881" s="1"/>
      <c r="J881"/>
      <c r="AC881" s="5" t="e">
        <f>VLOOKUP(Table1[[#This Row],[Expense Report]],#REF!,3, 0)</f>
        <v>#REF!</v>
      </c>
      <c r="AD881" t="s">
        <v>13592</v>
      </c>
      <c r="AE881" t="s">
        <v>266</v>
      </c>
      <c r="AF881" t="e">
        <f>MONTH(Table1[[#This Row],[Date Sent]])</f>
        <v>#REF!</v>
      </c>
      <c r="AG881" t="e">
        <f>YEAR(Table1[[#This Row],[Date Sent]])</f>
        <v>#REF!</v>
      </c>
      <c r="AH881"/>
    </row>
    <row r="882" spans="1:34" x14ac:dyDescent="0.2">
      <c r="A882" t="s">
        <v>424</v>
      </c>
      <c r="B882" t="s">
        <v>1845</v>
      </c>
      <c r="C882" s="1">
        <v>119.58</v>
      </c>
      <c r="D882" s="5">
        <v>45303</v>
      </c>
      <c r="E882" t="s">
        <v>21</v>
      </c>
      <c r="F882" t="s">
        <v>33</v>
      </c>
      <c r="G882" s="16" t="s">
        <v>1202</v>
      </c>
      <c r="H882" s="1"/>
      <c r="J882"/>
      <c r="Q882" s="1">
        <v>19.36</v>
      </c>
      <c r="R882" t="s">
        <v>14</v>
      </c>
      <c r="S882" t="s">
        <v>1859</v>
      </c>
      <c r="AC882" s="5" t="e">
        <f>VLOOKUP(Table1[[#This Row],[Expense Report]],#REF!,3, 0)</f>
        <v>#REF!</v>
      </c>
      <c r="AD882" t="s">
        <v>13592</v>
      </c>
      <c r="AE882" t="s">
        <v>266</v>
      </c>
      <c r="AF882" t="e">
        <f>MONTH(Table1[[#This Row],[Date Sent]])</f>
        <v>#REF!</v>
      </c>
      <c r="AG882" t="e">
        <f>YEAR(Table1[[#This Row],[Date Sent]])</f>
        <v>#REF!</v>
      </c>
      <c r="AH882"/>
    </row>
    <row r="883" spans="1:34" x14ac:dyDescent="0.2">
      <c r="A883" t="s">
        <v>424</v>
      </c>
      <c r="B883" t="s">
        <v>1845</v>
      </c>
      <c r="C883" s="1">
        <v>42.56</v>
      </c>
      <c r="D883" s="5">
        <v>45304</v>
      </c>
      <c r="E883" t="s">
        <v>21</v>
      </c>
      <c r="F883" t="s">
        <v>25</v>
      </c>
      <c r="G883" s="16" t="s">
        <v>1860</v>
      </c>
      <c r="H883" s="1"/>
      <c r="J883"/>
      <c r="AC883" s="5" t="e">
        <f>VLOOKUP(Table1[[#This Row],[Expense Report]],#REF!,3, 0)</f>
        <v>#REF!</v>
      </c>
      <c r="AD883" t="s">
        <v>13592</v>
      </c>
      <c r="AE883" t="s">
        <v>266</v>
      </c>
      <c r="AF883" t="e">
        <f>MONTH(Table1[[#This Row],[Date Sent]])</f>
        <v>#REF!</v>
      </c>
      <c r="AG883" t="e">
        <f>YEAR(Table1[[#This Row],[Date Sent]])</f>
        <v>#REF!</v>
      </c>
      <c r="AH883"/>
    </row>
    <row r="884" spans="1:34" x14ac:dyDescent="0.2">
      <c r="A884" t="s">
        <v>424</v>
      </c>
      <c r="B884" t="s">
        <v>1845</v>
      </c>
      <c r="C884" s="1">
        <v>11.75</v>
      </c>
      <c r="D884" s="5">
        <v>45306</v>
      </c>
      <c r="E884" t="s">
        <v>21</v>
      </c>
      <c r="F884" t="s">
        <v>39</v>
      </c>
      <c r="G884" s="16" t="s">
        <v>1861</v>
      </c>
      <c r="H884" s="1"/>
      <c r="J884"/>
      <c r="AC884" s="5" t="e">
        <f>VLOOKUP(Table1[[#This Row],[Expense Report]],#REF!,3, 0)</f>
        <v>#REF!</v>
      </c>
      <c r="AD884" t="s">
        <v>13592</v>
      </c>
      <c r="AE884" t="s">
        <v>266</v>
      </c>
      <c r="AF884" t="e">
        <f>MONTH(Table1[[#This Row],[Date Sent]])</f>
        <v>#REF!</v>
      </c>
      <c r="AG884" t="e">
        <f>YEAR(Table1[[#This Row],[Date Sent]])</f>
        <v>#REF!</v>
      </c>
      <c r="AH884"/>
    </row>
    <row r="885" spans="1:34" x14ac:dyDescent="0.2">
      <c r="A885" t="s">
        <v>184</v>
      </c>
      <c r="B885" t="s">
        <v>1862</v>
      </c>
      <c r="C885" s="1">
        <v>105.96</v>
      </c>
      <c r="D885" s="5">
        <v>45261</v>
      </c>
      <c r="E885" t="s">
        <v>13</v>
      </c>
      <c r="F885" t="s">
        <v>33</v>
      </c>
      <c r="G885" s="16" t="s">
        <v>1718</v>
      </c>
      <c r="H885" s="1"/>
      <c r="J885"/>
      <c r="AC885" s="5" t="e">
        <f>VLOOKUP(Table1[[#This Row],[Expense Report]],#REF!,3, 0)</f>
        <v>#REF!</v>
      </c>
      <c r="AD885" t="s">
        <v>14591</v>
      </c>
      <c r="AE885" t="s">
        <v>140</v>
      </c>
      <c r="AF885" t="e">
        <f>MONTH(Table1[[#This Row],[Date Sent]])</f>
        <v>#REF!</v>
      </c>
      <c r="AG885" t="e">
        <f>YEAR(Table1[[#This Row],[Date Sent]])</f>
        <v>#REF!</v>
      </c>
      <c r="AH885"/>
    </row>
    <row r="886" spans="1:34" x14ac:dyDescent="0.2">
      <c r="A886" t="s">
        <v>184</v>
      </c>
      <c r="B886" t="s">
        <v>1862</v>
      </c>
      <c r="C886" s="1">
        <v>18.16</v>
      </c>
      <c r="D886" s="5">
        <v>45262</v>
      </c>
      <c r="E886" t="s">
        <v>13</v>
      </c>
      <c r="F886" t="s">
        <v>17</v>
      </c>
      <c r="G886" s="16" t="s">
        <v>1863</v>
      </c>
      <c r="H886" s="1"/>
      <c r="J886"/>
      <c r="AC886" s="5" t="e">
        <f>VLOOKUP(Table1[[#This Row],[Expense Report]],#REF!,3, 0)</f>
        <v>#REF!</v>
      </c>
      <c r="AD886" t="s">
        <v>14591</v>
      </c>
      <c r="AE886" t="s">
        <v>140</v>
      </c>
      <c r="AF886" t="e">
        <f>MONTH(Table1[[#This Row],[Date Sent]])</f>
        <v>#REF!</v>
      </c>
      <c r="AG886" t="e">
        <f>YEAR(Table1[[#This Row],[Date Sent]])</f>
        <v>#REF!</v>
      </c>
      <c r="AH886"/>
    </row>
    <row r="887" spans="1:34" x14ac:dyDescent="0.2">
      <c r="A887" t="s">
        <v>184</v>
      </c>
      <c r="B887" t="s">
        <v>1862</v>
      </c>
      <c r="C887" s="1">
        <v>49.03</v>
      </c>
      <c r="D887" s="5">
        <v>45262</v>
      </c>
      <c r="E887" t="s">
        <v>13</v>
      </c>
      <c r="F887" t="s">
        <v>33</v>
      </c>
      <c r="G887" s="16" t="s">
        <v>1062</v>
      </c>
      <c r="H887" s="1"/>
      <c r="J887"/>
      <c r="AC887" s="5" t="e">
        <f>VLOOKUP(Table1[[#This Row],[Expense Report]],#REF!,3, 0)</f>
        <v>#REF!</v>
      </c>
      <c r="AD887" t="s">
        <v>14591</v>
      </c>
      <c r="AE887" t="s">
        <v>140</v>
      </c>
      <c r="AF887" t="e">
        <f>MONTH(Table1[[#This Row],[Date Sent]])</f>
        <v>#REF!</v>
      </c>
      <c r="AG887" t="e">
        <f>YEAR(Table1[[#This Row],[Date Sent]])</f>
        <v>#REF!</v>
      </c>
      <c r="AH887"/>
    </row>
    <row r="888" spans="1:34" x14ac:dyDescent="0.2">
      <c r="A888" t="s">
        <v>184</v>
      </c>
      <c r="B888" t="s">
        <v>1862</v>
      </c>
      <c r="C888" s="1">
        <v>47.07</v>
      </c>
      <c r="D888" s="5">
        <v>45264</v>
      </c>
      <c r="E888" t="s">
        <v>13</v>
      </c>
      <c r="F888" t="s">
        <v>17</v>
      </c>
      <c r="G888" s="16" t="s">
        <v>1864</v>
      </c>
      <c r="H888" s="1"/>
      <c r="J888"/>
      <c r="AC888" s="5" t="e">
        <f>VLOOKUP(Table1[[#This Row],[Expense Report]],#REF!,3, 0)</f>
        <v>#REF!</v>
      </c>
      <c r="AD888" t="s">
        <v>14591</v>
      </c>
      <c r="AE888" t="s">
        <v>140</v>
      </c>
      <c r="AF888" t="e">
        <f>MONTH(Table1[[#This Row],[Date Sent]])</f>
        <v>#REF!</v>
      </c>
      <c r="AG888" t="e">
        <f>YEAR(Table1[[#This Row],[Date Sent]])</f>
        <v>#REF!</v>
      </c>
      <c r="AH888"/>
    </row>
    <row r="889" spans="1:34" x14ac:dyDescent="0.2">
      <c r="A889" t="s">
        <v>184</v>
      </c>
      <c r="B889" t="s">
        <v>1862</v>
      </c>
      <c r="C889" s="1">
        <v>244.68</v>
      </c>
      <c r="D889" s="5">
        <v>45267</v>
      </c>
      <c r="E889" t="s">
        <v>4</v>
      </c>
      <c r="F889" t="s">
        <v>15</v>
      </c>
      <c r="G889" s="16" t="s">
        <v>1865</v>
      </c>
      <c r="H889" s="1"/>
      <c r="J889"/>
      <c r="AC889" s="5" t="e">
        <f>VLOOKUP(Table1[[#This Row],[Expense Report]],#REF!,3, 0)</f>
        <v>#REF!</v>
      </c>
      <c r="AD889" t="s">
        <v>14591</v>
      </c>
      <c r="AE889" t="s">
        <v>140</v>
      </c>
      <c r="AF889" t="e">
        <f>MONTH(Table1[[#This Row],[Date Sent]])</f>
        <v>#REF!</v>
      </c>
      <c r="AG889" t="e">
        <f>YEAR(Table1[[#This Row],[Date Sent]])</f>
        <v>#REF!</v>
      </c>
      <c r="AH889"/>
    </row>
    <row r="890" spans="1:34" x14ac:dyDescent="0.2">
      <c r="A890" t="s">
        <v>184</v>
      </c>
      <c r="B890" t="s">
        <v>1862</v>
      </c>
      <c r="C890" s="1">
        <v>34.78</v>
      </c>
      <c r="D890" s="5">
        <v>45267</v>
      </c>
      <c r="E890" t="s">
        <v>4</v>
      </c>
      <c r="F890" t="s">
        <v>15</v>
      </c>
      <c r="G890" s="16" t="s">
        <v>1162</v>
      </c>
      <c r="H890" s="1"/>
      <c r="J890"/>
      <c r="AC890" s="5" t="e">
        <f>VLOOKUP(Table1[[#This Row],[Expense Report]],#REF!,3, 0)</f>
        <v>#REF!</v>
      </c>
      <c r="AD890" t="s">
        <v>14591</v>
      </c>
      <c r="AE890" t="s">
        <v>140</v>
      </c>
      <c r="AF890" t="e">
        <f>MONTH(Table1[[#This Row],[Date Sent]])</f>
        <v>#REF!</v>
      </c>
      <c r="AG890" t="e">
        <f>YEAR(Table1[[#This Row],[Date Sent]])</f>
        <v>#REF!</v>
      </c>
      <c r="AH890"/>
    </row>
    <row r="891" spans="1:34" x14ac:dyDescent="0.2">
      <c r="A891" t="s">
        <v>184</v>
      </c>
      <c r="B891" t="s">
        <v>1862</v>
      </c>
      <c r="C891" s="1">
        <v>43.81</v>
      </c>
      <c r="D891" s="5">
        <v>45269</v>
      </c>
      <c r="E891" t="s">
        <v>13</v>
      </c>
      <c r="F891" t="s">
        <v>17</v>
      </c>
      <c r="G891" s="16" t="s">
        <v>1866</v>
      </c>
      <c r="H891" s="1"/>
      <c r="J891"/>
      <c r="AC891" s="5" t="e">
        <f>VLOOKUP(Table1[[#This Row],[Expense Report]],#REF!,3, 0)</f>
        <v>#REF!</v>
      </c>
      <c r="AD891" t="s">
        <v>14591</v>
      </c>
      <c r="AE891" t="s">
        <v>140</v>
      </c>
      <c r="AF891" t="e">
        <f>MONTH(Table1[[#This Row],[Date Sent]])</f>
        <v>#REF!</v>
      </c>
      <c r="AG891" t="e">
        <f>YEAR(Table1[[#This Row],[Date Sent]])</f>
        <v>#REF!</v>
      </c>
      <c r="AH891"/>
    </row>
    <row r="892" spans="1:34" x14ac:dyDescent="0.2">
      <c r="A892" t="s">
        <v>184</v>
      </c>
      <c r="B892" t="s">
        <v>1862</v>
      </c>
      <c r="C892" s="1">
        <v>21.38</v>
      </c>
      <c r="D892" s="5">
        <v>45270</v>
      </c>
      <c r="E892" t="s">
        <v>13</v>
      </c>
      <c r="F892" t="s">
        <v>33</v>
      </c>
      <c r="G892" s="16" t="s">
        <v>1867</v>
      </c>
      <c r="H892" s="1"/>
      <c r="J892"/>
      <c r="AC892" s="5" t="e">
        <f>VLOOKUP(Table1[[#This Row],[Expense Report]],#REF!,3, 0)</f>
        <v>#REF!</v>
      </c>
      <c r="AD892" t="s">
        <v>14591</v>
      </c>
      <c r="AE892" t="s">
        <v>140</v>
      </c>
      <c r="AF892" t="e">
        <f>MONTH(Table1[[#This Row],[Date Sent]])</f>
        <v>#REF!</v>
      </c>
      <c r="AG892" t="e">
        <f>YEAR(Table1[[#This Row],[Date Sent]])</f>
        <v>#REF!</v>
      </c>
      <c r="AH892"/>
    </row>
    <row r="893" spans="1:34" x14ac:dyDescent="0.2">
      <c r="A893" t="s">
        <v>1868</v>
      </c>
      <c r="B893" t="s">
        <v>1869</v>
      </c>
      <c r="C893" s="1">
        <v>6.34</v>
      </c>
      <c r="D893" s="5">
        <v>45278</v>
      </c>
      <c r="E893" t="s">
        <v>20</v>
      </c>
      <c r="F893" t="s">
        <v>39</v>
      </c>
      <c r="G893" s="16" t="s">
        <v>1870</v>
      </c>
      <c r="H893" s="1"/>
      <c r="J893"/>
      <c r="AC893" s="5" t="e">
        <f>VLOOKUP(Table1[[#This Row],[Expense Report]],#REF!,3, 0)</f>
        <v>#REF!</v>
      </c>
      <c r="AD893" t="s">
        <v>13308</v>
      </c>
      <c r="AE893" t="s">
        <v>198</v>
      </c>
      <c r="AF893" t="e">
        <f>MONTH(Table1[[#This Row],[Date Sent]])</f>
        <v>#REF!</v>
      </c>
      <c r="AG893" t="e">
        <f>YEAR(Table1[[#This Row],[Date Sent]])</f>
        <v>#REF!</v>
      </c>
      <c r="AH893"/>
    </row>
    <row r="894" spans="1:34" x14ac:dyDescent="0.2">
      <c r="A894" t="s">
        <v>1868</v>
      </c>
      <c r="B894" t="s">
        <v>1869</v>
      </c>
      <c r="C894" s="1">
        <v>82.66</v>
      </c>
      <c r="D894" s="5">
        <v>45278</v>
      </c>
      <c r="E894" t="s">
        <v>21</v>
      </c>
      <c r="F894" t="s">
        <v>33</v>
      </c>
      <c r="G894" s="16" t="s">
        <v>979</v>
      </c>
      <c r="H894" s="1"/>
      <c r="J894"/>
      <c r="AC894" s="5" t="e">
        <f>VLOOKUP(Table1[[#This Row],[Expense Report]],#REF!,3, 0)</f>
        <v>#REF!</v>
      </c>
      <c r="AD894" t="s">
        <v>13308</v>
      </c>
      <c r="AE894" t="s">
        <v>198</v>
      </c>
      <c r="AF894" t="e">
        <f>MONTH(Table1[[#This Row],[Date Sent]])</f>
        <v>#REF!</v>
      </c>
      <c r="AG894" t="e">
        <f>YEAR(Table1[[#This Row],[Date Sent]])</f>
        <v>#REF!</v>
      </c>
      <c r="AH894"/>
    </row>
    <row r="895" spans="1:34" x14ac:dyDescent="0.2">
      <c r="A895" t="s">
        <v>1868</v>
      </c>
      <c r="B895" t="s">
        <v>1869</v>
      </c>
      <c r="C895" s="1">
        <v>37.03</v>
      </c>
      <c r="D895" s="5">
        <v>45282</v>
      </c>
      <c r="E895" t="s">
        <v>21</v>
      </c>
      <c r="F895" t="s">
        <v>18</v>
      </c>
      <c r="G895" s="16" t="s">
        <v>1871</v>
      </c>
      <c r="H895" s="1"/>
      <c r="J895"/>
      <c r="AC895" s="5" t="e">
        <f>VLOOKUP(Table1[[#This Row],[Expense Report]],#REF!,3, 0)</f>
        <v>#REF!</v>
      </c>
      <c r="AD895" t="s">
        <v>13308</v>
      </c>
      <c r="AE895" t="s">
        <v>198</v>
      </c>
      <c r="AF895" t="e">
        <f>MONTH(Table1[[#This Row],[Date Sent]])</f>
        <v>#REF!</v>
      </c>
      <c r="AG895" t="e">
        <f>YEAR(Table1[[#This Row],[Date Sent]])</f>
        <v>#REF!</v>
      </c>
      <c r="AH895"/>
    </row>
    <row r="896" spans="1:34" x14ac:dyDescent="0.2">
      <c r="A896" t="s">
        <v>1868</v>
      </c>
      <c r="B896" t="s">
        <v>1869</v>
      </c>
      <c r="C896" s="1">
        <v>8.02</v>
      </c>
      <c r="D896" s="5">
        <v>45283</v>
      </c>
      <c r="E896" t="s">
        <v>21</v>
      </c>
      <c r="F896" t="s">
        <v>15</v>
      </c>
      <c r="G896" s="16" t="s">
        <v>1872</v>
      </c>
      <c r="H896" s="1"/>
      <c r="J896"/>
      <c r="AC896" s="5" t="e">
        <f>VLOOKUP(Table1[[#This Row],[Expense Report]],#REF!,3, 0)</f>
        <v>#REF!</v>
      </c>
      <c r="AD896" t="s">
        <v>13308</v>
      </c>
      <c r="AE896" t="s">
        <v>198</v>
      </c>
      <c r="AF896" t="e">
        <f>MONTH(Table1[[#This Row],[Date Sent]])</f>
        <v>#REF!</v>
      </c>
      <c r="AG896" t="e">
        <f>YEAR(Table1[[#This Row],[Date Sent]])</f>
        <v>#REF!</v>
      </c>
      <c r="AH896"/>
    </row>
    <row r="897" spans="1:34" x14ac:dyDescent="0.2">
      <c r="A897" t="s">
        <v>1868</v>
      </c>
      <c r="B897" t="s">
        <v>1873</v>
      </c>
      <c r="C897" s="1">
        <v>37.08</v>
      </c>
      <c r="D897" s="5">
        <v>45652</v>
      </c>
      <c r="E897" t="s">
        <v>39</v>
      </c>
      <c r="F897" t="s">
        <v>53</v>
      </c>
      <c r="G897" s="16" t="s">
        <v>1874</v>
      </c>
      <c r="H897" s="1"/>
      <c r="J897"/>
      <c r="AC897" s="5" t="e">
        <f>VLOOKUP(Table1[[#This Row],[Expense Report]],#REF!,3, 0)</f>
        <v>#REF!</v>
      </c>
      <c r="AD897" t="s">
        <v>13308</v>
      </c>
      <c r="AE897" t="s">
        <v>198</v>
      </c>
      <c r="AF897" t="e">
        <f>MONTH(Table1[[#This Row],[Date Sent]])</f>
        <v>#REF!</v>
      </c>
      <c r="AG897" t="e">
        <f>YEAR(Table1[[#This Row],[Date Sent]])</f>
        <v>#REF!</v>
      </c>
      <c r="AH897"/>
    </row>
    <row r="898" spans="1:34" x14ac:dyDescent="0.2">
      <c r="A898" t="s">
        <v>1868</v>
      </c>
      <c r="B898" t="s">
        <v>1875</v>
      </c>
      <c r="C898" s="1">
        <v>42.85</v>
      </c>
      <c r="D898" s="5">
        <v>45293</v>
      </c>
      <c r="E898" t="s">
        <v>21</v>
      </c>
      <c r="F898" t="s">
        <v>39</v>
      </c>
      <c r="G898" s="16" t="s">
        <v>1876</v>
      </c>
      <c r="H898" s="1"/>
      <c r="J898"/>
      <c r="AC898" s="5" t="e">
        <f>VLOOKUP(Table1[[#This Row],[Expense Report]],#REF!,3, 0)</f>
        <v>#REF!</v>
      </c>
      <c r="AD898" t="s">
        <v>13308</v>
      </c>
      <c r="AE898" t="s">
        <v>198</v>
      </c>
      <c r="AF898" t="e">
        <f>MONTH(Table1[[#This Row],[Date Sent]])</f>
        <v>#REF!</v>
      </c>
      <c r="AG898" t="e">
        <f>YEAR(Table1[[#This Row],[Date Sent]])</f>
        <v>#REF!</v>
      </c>
      <c r="AH898"/>
    </row>
    <row r="899" spans="1:34" x14ac:dyDescent="0.2">
      <c r="A899" t="s">
        <v>1868</v>
      </c>
      <c r="B899" t="s">
        <v>1877</v>
      </c>
      <c r="C899" s="1">
        <v>26.42</v>
      </c>
      <c r="D899" s="5">
        <v>45290</v>
      </c>
      <c r="E899" t="s">
        <v>21</v>
      </c>
      <c r="F899" t="s">
        <v>16</v>
      </c>
      <c r="G899" s="16" t="s">
        <v>1057</v>
      </c>
      <c r="H899" s="1"/>
      <c r="J899"/>
      <c r="AC899" s="5" t="e">
        <f>VLOOKUP(Table1[[#This Row],[Expense Report]],#REF!,3, 0)</f>
        <v>#REF!</v>
      </c>
      <c r="AD899" t="s">
        <v>13308</v>
      </c>
      <c r="AE899" t="s">
        <v>198</v>
      </c>
      <c r="AF899" t="e">
        <f>MONTH(Table1[[#This Row],[Date Sent]])</f>
        <v>#REF!</v>
      </c>
      <c r="AG899" t="e">
        <f>YEAR(Table1[[#This Row],[Date Sent]])</f>
        <v>#REF!</v>
      </c>
      <c r="AH899"/>
    </row>
    <row r="900" spans="1:34" x14ac:dyDescent="0.2">
      <c r="A900" t="s">
        <v>1868</v>
      </c>
      <c r="B900" t="s">
        <v>1877</v>
      </c>
      <c r="C900" s="1">
        <v>29.57</v>
      </c>
      <c r="D900" s="5">
        <v>45291</v>
      </c>
      <c r="E900" t="s">
        <v>21</v>
      </c>
      <c r="F900" t="s">
        <v>10</v>
      </c>
      <c r="G900" s="16" t="s">
        <v>1878</v>
      </c>
      <c r="H900" s="1"/>
      <c r="J900"/>
      <c r="AC900" s="5" t="e">
        <f>VLOOKUP(Table1[[#This Row],[Expense Report]],#REF!,3, 0)</f>
        <v>#REF!</v>
      </c>
      <c r="AD900" t="s">
        <v>13308</v>
      </c>
      <c r="AE900" t="s">
        <v>198</v>
      </c>
      <c r="AF900" t="e">
        <f>MONTH(Table1[[#This Row],[Date Sent]])</f>
        <v>#REF!</v>
      </c>
      <c r="AG900" t="e">
        <f>YEAR(Table1[[#This Row],[Date Sent]])</f>
        <v>#REF!</v>
      </c>
      <c r="AH900"/>
    </row>
    <row r="901" spans="1:34" x14ac:dyDescent="0.2">
      <c r="A901" t="s">
        <v>1868</v>
      </c>
      <c r="B901" t="s">
        <v>1877</v>
      </c>
      <c r="C901" s="1">
        <v>21.18</v>
      </c>
      <c r="D901" s="5">
        <v>45297</v>
      </c>
      <c r="E901" t="s">
        <v>21</v>
      </c>
      <c r="F901" t="s">
        <v>33</v>
      </c>
      <c r="G901" s="16" t="s">
        <v>1500</v>
      </c>
      <c r="H901" s="1"/>
      <c r="J901"/>
      <c r="AC901" s="5" t="e">
        <f>VLOOKUP(Table1[[#This Row],[Expense Report]],#REF!,3, 0)</f>
        <v>#REF!</v>
      </c>
      <c r="AD901" t="s">
        <v>13308</v>
      </c>
      <c r="AE901" t="s">
        <v>198</v>
      </c>
      <c r="AF901" t="e">
        <f>MONTH(Table1[[#This Row],[Date Sent]])</f>
        <v>#REF!</v>
      </c>
      <c r="AG901" t="e">
        <f>YEAR(Table1[[#This Row],[Date Sent]])</f>
        <v>#REF!</v>
      </c>
      <c r="AH901"/>
    </row>
    <row r="902" spans="1:34" x14ac:dyDescent="0.2">
      <c r="A902" t="s">
        <v>1868</v>
      </c>
      <c r="B902" t="s">
        <v>1879</v>
      </c>
      <c r="C902" s="1">
        <v>159.66999999999999</v>
      </c>
      <c r="D902" s="5">
        <v>45299</v>
      </c>
      <c r="E902" t="s">
        <v>21</v>
      </c>
      <c r="F902" t="s">
        <v>33</v>
      </c>
      <c r="G902" s="16" t="s">
        <v>1880</v>
      </c>
      <c r="H902" s="1"/>
      <c r="J902"/>
      <c r="AC902" s="5" t="e">
        <f>VLOOKUP(Table1[[#This Row],[Expense Report]],#REF!,3, 0)</f>
        <v>#REF!</v>
      </c>
      <c r="AD902" t="s">
        <v>13308</v>
      </c>
      <c r="AE902" t="s">
        <v>198</v>
      </c>
      <c r="AF902" t="e">
        <f>MONTH(Table1[[#This Row],[Date Sent]])</f>
        <v>#REF!</v>
      </c>
      <c r="AG902" t="e">
        <f>YEAR(Table1[[#This Row],[Date Sent]])</f>
        <v>#REF!</v>
      </c>
      <c r="AH902"/>
    </row>
    <row r="903" spans="1:34" x14ac:dyDescent="0.2">
      <c r="A903" t="s">
        <v>1868</v>
      </c>
      <c r="B903" t="s">
        <v>1879</v>
      </c>
      <c r="C903" s="1">
        <v>30.66</v>
      </c>
      <c r="D903" s="5">
        <v>45301</v>
      </c>
      <c r="E903" t="s">
        <v>21</v>
      </c>
      <c r="F903" t="s">
        <v>918</v>
      </c>
      <c r="G903" s="16" t="str">
        <f>_xlfn.CONCAT(Table1[[#This Row],[Notes 1]],",",Table1[[#This Row],[Notes 2]],",",Table1[[#This Row],[Notes 3]])</f>
        <v>antifreeze,TP, mop refill,</v>
      </c>
      <c r="H903" s="1">
        <v>16.75</v>
      </c>
      <c r="I903" t="s">
        <v>33</v>
      </c>
      <c r="J903" t="s">
        <v>1752</v>
      </c>
      <c r="K903" s="1">
        <v>13.91</v>
      </c>
      <c r="L903" t="s">
        <v>15</v>
      </c>
      <c r="M903" t="s">
        <v>1881</v>
      </c>
      <c r="AC903" s="5" t="e">
        <f>VLOOKUP(Table1[[#This Row],[Expense Report]],#REF!,3, 0)</f>
        <v>#REF!</v>
      </c>
      <c r="AD903" t="s">
        <v>13308</v>
      </c>
      <c r="AE903" t="s">
        <v>198</v>
      </c>
      <c r="AF903" t="e">
        <f>MONTH(Table1[[#This Row],[Date Sent]])</f>
        <v>#REF!</v>
      </c>
      <c r="AG903" t="e">
        <f>YEAR(Table1[[#This Row],[Date Sent]])</f>
        <v>#REF!</v>
      </c>
      <c r="AH903"/>
    </row>
    <row r="904" spans="1:34" x14ac:dyDescent="0.2">
      <c r="A904" t="s">
        <v>1868</v>
      </c>
      <c r="B904" t="s">
        <v>1879</v>
      </c>
      <c r="C904" s="1">
        <v>101.65</v>
      </c>
      <c r="D904" s="5">
        <v>45301</v>
      </c>
      <c r="E904" t="s">
        <v>21</v>
      </c>
      <c r="F904" t="s">
        <v>918</v>
      </c>
      <c r="G904" s="16" t="str">
        <f>_xlfn.CONCAT(Table1[[#This Row],[Notes 1]],",",Table1[[#This Row],[Notes 2]],",",Table1[[#This Row],[Notes 3]])</f>
        <v>yard cart,pipe ins,</v>
      </c>
      <c r="H904" s="1">
        <v>86.86</v>
      </c>
      <c r="I904" t="s">
        <v>33</v>
      </c>
      <c r="J904" t="s">
        <v>1667</v>
      </c>
      <c r="K904" s="1">
        <v>14.79</v>
      </c>
      <c r="L904" t="s">
        <v>39</v>
      </c>
      <c r="M904" t="s">
        <v>1882</v>
      </c>
      <c r="AC904" s="5" t="e">
        <f>VLOOKUP(Table1[[#This Row],[Expense Report]],#REF!,3, 0)</f>
        <v>#REF!</v>
      </c>
      <c r="AD904" t="s">
        <v>13308</v>
      </c>
      <c r="AE904" t="s">
        <v>198</v>
      </c>
      <c r="AF904" t="e">
        <f>MONTH(Table1[[#This Row],[Date Sent]])</f>
        <v>#REF!</v>
      </c>
      <c r="AG904" t="e">
        <f>YEAR(Table1[[#This Row],[Date Sent]])</f>
        <v>#REF!</v>
      </c>
      <c r="AH904"/>
    </row>
    <row r="905" spans="1:34" x14ac:dyDescent="0.2">
      <c r="A905" t="s">
        <v>1868</v>
      </c>
      <c r="B905" t="s">
        <v>1883</v>
      </c>
      <c r="C905" s="1">
        <v>384.76</v>
      </c>
      <c r="D905" s="5">
        <v>45304</v>
      </c>
      <c r="E905" t="s">
        <v>33</v>
      </c>
      <c r="F905" t="s">
        <v>25</v>
      </c>
      <c r="G905" s="16" t="s">
        <v>1884</v>
      </c>
      <c r="H905" s="1"/>
      <c r="J905"/>
      <c r="AC905" s="5" t="e">
        <f>VLOOKUP(Table1[[#This Row],[Expense Report]],#REF!,3, 0)</f>
        <v>#REF!</v>
      </c>
      <c r="AD905" t="s">
        <v>13308</v>
      </c>
      <c r="AE905" t="s">
        <v>198</v>
      </c>
      <c r="AF905" t="e">
        <f>MONTH(Table1[[#This Row],[Date Sent]])</f>
        <v>#REF!</v>
      </c>
      <c r="AG905" t="e">
        <f>YEAR(Table1[[#This Row],[Date Sent]])</f>
        <v>#REF!</v>
      </c>
      <c r="AH905"/>
    </row>
    <row r="906" spans="1:34" x14ac:dyDescent="0.2">
      <c r="A906" t="s">
        <v>403</v>
      </c>
      <c r="B906" t="s">
        <v>1885</v>
      </c>
      <c r="C906" s="1">
        <v>326.05</v>
      </c>
      <c r="D906" s="5">
        <v>45582</v>
      </c>
      <c r="E906" t="s">
        <v>21</v>
      </c>
      <c r="F906" t="s">
        <v>33</v>
      </c>
      <c r="G906" s="16" t="s">
        <v>1070</v>
      </c>
      <c r="H906" s="1"/>
      <c r="J906"/>
      <c r="AC906" s="5" t="e">
        <f>VLOOKUP(Table1[[#This Row],[Expense Report]],#REF!,3, 0)</f>
        <v>#REF!</v>
      </c>
      <c r="AD906" t="s">
        <v>11649</v>
      </c>
      <c r="AE906" t="s">
        <v>11649</v>
      </c>
      <c r="AF906" t="e">
        <f>MONTH(Table1[[#This Row],[Date Sent]])</f>
        <v>#REF!</v>
      </c>
      <c r="AG906" t="e">
        <f>YEAR(Table1[[#This Row],[Date Sent]])</f>
        <v>#REF!</v>
      </c>
      <c r="AH906"/>
    </row>
    <row r="907" spans="1:34" x14ac:dyDescent="0.2">
      <c r="A907" t="s">
        <v>403</v>
      </c>
      <c r="B907" t="s">
        <v>1885</v>
      </c>
      <c r="C907" s="1">
        <v>23.78</v>
      </c>
      <c r="D907" s="5">
        <v>45625</v>
      </c>
      <c r="E907" t="s">
        <v>21</v>
      </c>
      <c r="F907" t="s">
        <v>33</v>
      </c>
      <c r="G907" s="16" t="s">
        <v>1886</v>
      </c>
      <c r="H907" s="1"/>
      <c r="J907"/>
      <c r="AC907" s="5" t="e">
        <f>VLOOKUP(Table1[[#This Row],[Expense Report]],#REF!,3, 0)</f>
        <v>#REF!</v>
      </c>
      <c r="AD907" t="s">
        <v>11649</v>
      </c>
      <c r="AE907" t="s">
        <v>11649</v>
      </c>
      <c r="AF907" t="e">
        <f>MONTH(Table1[[#This Row],[Date Sent]])</f>
        <v>#REF!</v>
      </c>
      <c r="AG907" t="e">
        <f>YEAR(Table1[[#This Row],[Date Sent]])</f>
        <v>#REF!</v>
      </c>
      <c r="AH907"/>
    </row>
    <row r="908" spans="1:34" x14ac:dyDescent="0.2">
      <c r="A908" t="s">
        <v>403</v>
      </c>
      <c r="B908" t="s">
        <v>1885</v>
      </c>
      <c r="C908" s="1">
        <v>288.19</v>
      </c>
      <c r="D908" s="5">
        <v>45631</v>
      </c>
      <c r="E908" t="s">
        <v>21</v>
      </c>
      <c r="F908" t="s">
        <v>33</v>
      </c>
      <c r="G908" s="16" t="s">
        <v>1070</v>
      </c>
      <c r="H908" s="1"/>
      <c r="J908"/>
      <c r="AC908" s="5" t="e">
        <f>VLOOKUP(Table1[[#This Row],[Expense Report]],#REF!,3, 0)</f>
        <v>#REF!</v>
      </c>
      <c r="AD908" t="s">
        <v>11649</v>
      </c>
      <c r="AE908" t="s">
        <v>11649</v>
      </c>
      <c r="AF908" t="e">
        <f>MONTH(Table1[[#This Row],[Date Sent]])</f>
        <v>#REF!</v>
      </c>
      <c r="AG908" t="e">
        <f>YEAR(Table1[[#This Row],[Date Sent]])</f>
        <v>#REF!</v>
      </c>
      <c r="AH908"/>
    </row>
    <row r="909" spans="1:34" x14ac:dyDescent="0.2">
      <c r="A909" t="s">
        <v>403</v>
      </c>
      <c r="B909" t="s">
        <v>1885</v>
      </c>
      <c r="C909" s="1">
        <v>208</v>
      </c>
      <c r="D909" s="5">
        <v>45648</v>
      </c>
      <c r="E909" t="s">
        <v>24</v>
      </c>
      <c r="F909" t="s">
        <v>18</v>
      </c>
      <c r="G909" s="16" t="s">
        <v>1887</v>
      </c>
      <c r="H909" s="1"/>
      <c r="J909"/>
      <c r="AC909" s="5" t="e">
        <f>VLOOKUP(Table1[[#This Row],[Expense Report]],#REF!,3, 0)</f>
        <v>#REF!</v>
      </c>
      <c r="AD909" t="s">
        <v>11649</v>
      </c>
      <c r="AE909" t="s">
        <v>11649</v>
      </c>
      <c r="AF909" t="e">
        <f>MONTH(Table1[[#This Row],[Date Sent]])</f>
        <v>#REF!</v>
      </c>
      <c r="AG909" t="e">
        <f>YEAR(Table1[[#This Row],[Date Sent]])</f>
        <v>#REF!</v>
      </c>
      <c r="AH909"/>
    </row>
    <row r="910" spans="1:34" x14ac:dyDescent="0.2">
      <c r="A910" t="s">
        <v>403</v>
      </c>
      <c r="B910" t="s">
        <v>1888</v>
      </c>
      <c r="C910" s="1">
        <v>19.079999999999998</v>
      </c>
      <c r="D910" s="5">
        <v>45295</v>
      </c>
      <c r="E910" t="s">
        <v>33</v>
      </c>
      <c r="F910" t="s">
        <v>15</v>
      </c>
      <c r="G910" s="16" t="s">
        <v>1889</v>
      </c>
      <c r="H910" s="1"/>
      <c r="J910"/>
      <c r="AC910" s="5" t="e">
        <f>VLOOKUP(Table1[[#This Row],[Expense Report]],#REF!,3, 0)</f>
        <v>#REF!</v>
      </c>
      <c r="AD910" t="s">
        <v>11649</v>
      </c>
      <c r="AE910" t="s">
        <v>11649</v>
      </c>
      <c r="AF910" t="e">
        <f>MONTH(Table1[[#This Row],[Date Sent]])</f>
        <v>#REF!</v>
      </c>
      <c r="AG910" t="e">
        <f>YEAR(Table1[[#This Row],[Date Sent]])</f>
        <v>#REF!</v>
      </c>
      <c r="AH910"/>
    </row>
    <row r="911" spans="1:34" x14ac:dyDescent="0.2">
      <c r="A911" t="s">
        <v>403</v>
      </c>
      <c r="B911" t="s">
        <v>1888</v>
      </c>
      <c r="C911" s="1">
        <v>15.9</v>
      </c>
      <c r="D911" s="5">
        <v>45295</v>
      </c>
      <c r="E911" t="s">
        <v>21</v>
      </c>
      <c r="F911" t="s">
        <v>33</v>
      </c>
      <c r="G911" s="16" t="s">
        <v>1070</v>
      </c>
      <c r="H911" s="1"/>
      <c r="J911"/>
      <c r="AC911" s="5" t="e">
        <f>VLOOKUP(Table1[[#This Row],[Expense Report]],#REF!,3, 0)</f>
        <v>#REF!</v>
      </c>
      <c r="AD911" t="s">
        <v>11649</v>
      </c>
      <c r="AE911" t="s">
        <v>11649</v>
      </c>
      <c r="AF911" t="e">
        <f>MONTH(Table1[[#This Row],[Date Sent]])</f>
        <v>#REF!</v>
      </c>
      <c r="AG911" t="e">
        <f>YEAR(Table1[[#This Row],[Date Sent]])</f>
        <v>#REF!</v>
      </c>
      <c r="AH911"/>
    </row>
    <row r="912" spans="1:34" x14ac:dyDescent="0.2">
      <c r="A912" t="s">
        <v>403</v>
      </c>
      <c r="B912" t="s">
        <v>1888</v>
      </c>
      <c r="C912" s="1">
        <v>80.290000000000006</v>
      </c>
      <c r="D912" s="5">
        <v>45295</v>
      </c>
      <c r="E912" t="s">
        <v>21</v>
      </c>
      <c r="F912" t="s">
        <v>33</v>
      </c>
      <c r="G912" s="16" t="s">
        <v>1070</v>
      </c>
      <c r="H912" s="1"/>
      <c r="J912"/>
      <c r="AC912" s="5" t="e">
        <f>VLOOKUP(Table1[[#This Row],[Expense Report]],#REF!,3, 0)</f>
        <v>#REF!</v>
      </c>
      <c r="AD912" t="s">
        <v>11649</v>
      </c>
      <c r="AE912" t="s">
        <v>11649</v>
      </c>
      <c r="AF912" t="e">
        <f>MONTH(Table1[[#This Row],[Date Sent]])</f>
        <v>#REF!</v>
      </c>
      <c r="AG912" t="e">
        <f>YEAR(Table1[[#This Row],[Date Sent]])</f>
        <v>#REF!</v>
      </c>
      <c r="AH912"/>
    </row>
    <row r="913" spans="1:34" x14ac:dyDescent="0.2">
      <c r="A913" t="s">
        <v>403</v>
      </c>
      <c r="B913" t="s">
        <v>1888</v>
      </c>
      <c r="C913" s="1">
        <v>8.06</v>
      </c>
      <c r="D913" s="5">
        <v>45301</v>
      </c>
      <c r="E913" t="s">
        <v>21</v>
      </c>
      <c r="F913" t="s">
        <v>39</v>
      </c>
      <c r="G913" s="16" t="s">
        <v>1890</v>
      </c>
      <c r="H913" s="1"/>
      <c r="J913"/>
      <c r="AC913" s="5" t="e">
        <f>VLOOKUP(Table1[[#This Row],[Expense Report]],#REF!,3, 0)</f>
        <v>#REF!</v>
      </c>
      <c r="AD913" t="s">
        <v>11649</v>
      </c>
      <c r="AE913" t="s">
        <v>11649</v>
      </c>
      <c r="AF913" t="e">
        <f>MONTH(Table1[[#This Row],[Date Sent]])</f>
        <v>#REF!</v>
      </c>
      <c r="AG913" t="e">
        <f>YEAR(Table1[[#This Row],[Date Sent]])</f>
        <v>#REF!</v>
      </c>
      <c r="AH913"/>
    </row>
    <row r="914" spans="1:34" x14ac:dyDescent="0.2">
      <c r="A914" t="s">
        <v>403</v>
      </c>
      <c r="B914" t="s">
        <v>1888</v>
      </c>
      <c r="C914" s="1">
        <v>16.010000000000002</v>
      </c>
      <c r="D914" s="5">
        <v>45304</v>
      </c>
      <c r="E914" t="s">
        <v>21</v>
      </c>
      <c r="F914" t="s">
        <v>39</v>
      </c>
      <c r="G914" s="16" t="s">
        <v>1891</v>
      </c>
      <c r="H914" s="1"/>
      <c r="J914"/>
      <c r="AC914" s="5" t="e">
        <f>VLOOKUP(Table1[[#This Row],[Expense Report]],#REF!,3, 0)</f>
        <v>#REF!</v>
      </c>
      <c r="AD914" t="s">
        <v>11649</v>
      </c>
      <c r="AE914" t="s">
        <v>11649</v>
      </c>
      <c r="AF914" t="e">
        <f>MONTH(Table1[[#This Row],[Date Sent]])</f>
        <v>#REF!</v>
      </c>
      <c r="AG914" t="e">
        <f>YEAR(Table1[[#This Row],[Date Sent]])</f>
        <v>#REF!</v>
      </c>
      <c r="AH914"/>
    </row>
    <row r="915" spans="1:34" x14ac:dyDescent="0.2">
      <c r="A915" t="s">
        <v>403</v>
      </c>
      <c r="B915" t="s">
        <v>1888</v>
      </c>
      <c r="C915" s="1">
        <v>60.96</v>
      </c>
      <c r="D915" s="5">
        <v>45308</v>
      </c>
      <c r="E915" t="s">
        <v>21</v>
      </c>
      <c r="F915" t="s">
        <v>33</v>
      </c>
      <c r="G915" s="16" t="s">
        <v>1892</v>
      </c>
      <c r="H915" s="1"/>
      <c r="J915"/>
      <c r="AC915" s="5" t="e">
        <f>VLOOKUP(Table1[[#This Row],[Expense Report]],#REF!,3, 0)</f>
        <v>#REF!</v>
      </c>
      <c r="AD915" t="s">
        <v>11649</v>
      </c>
      <c r="AE915" t="s">
        <v>11649</v>
      </c>
      <c r="AF915" t="e">
        <f>MONTH(Table1[[#This Row],[Date Sent]])</f>
        <v>#REF!</v>
      </c>
      <c r="AG915" t="e">
        <f>YEAR(Table1[[#This Row],[Date Sent]])</f>
        <v>#REF!</v>
      </c>
      <c r="AH915"/>
    </row>
    <row r="916" spans="1:34" x14ac:dyDescent="0.2">
      <c r="A916" t="s">
        <v>1893</v>
      </c>
      <c r="B916" t="s">
        <v>1894</v>
      </c>
      <c r="C916" s="1">
        <v>208.62</v>
      </c>
      <c r="D916" s="5">
        <v>45276</v>
      </c>
      <c r="E916" t="s">
        <v>21</v>
      </c>
      <c r="F916" t="s">
        <v>33</v>
      </c>
      <c r="G916" s="16" t="s">
        <v>1895</v>
      </c>
      <c r="H916" s="1"/>
      <c r="J916"/>
      <c r="AC916" s="5" t="e">
        <f>VLOOKUP(Table1[[#This Row],[Expense Report]],#REF!,3, 0)</f>
        <v>#REF!</v>
      </c>
      <c r="AD916" t="s">
        <v>14712</v>
      </c>
      <c r="AE916" t="s">
        <v>475</v>
      </c>
      <c r="AF916" t="e">
        <f>MONTH(Table1[[#This Row],[Date Sent]])</f>
        <v>#REF!</v>
      </c>
      <c r="AG916" t="e">
        <f>YEAR(Table1[[#This Row],[Date Sent]])</f>
        <v>#REF!</v>
      </c>
      <c r="AH916"/>
    </row>
    <row r="917" spans="1:34" x14ac:dyDescent="0.2">
      <c r="A917" t="s">
        <v>1893</v>
      </c>
      <c r="B917" t="s">
        <v>1894</v>
      </c>
      <c r="C917" s="1">
        <v>7.09</v>
      </c>
      <c r="D917" s="5">
        <v>45279</v>
      </c>
      <c r="E917" t="s">
        <v>23</v>
      </c>
      <c r="F917" t="s">
        <v>39</v>
      </c>
      <c r="G917" s="16" t="s">
        <v>1896</v>
      </c>
      <c r="H917" s="1"/>
      <c r="J917"/>
      <c r="AC917" s="5" t="e">
        <f>VLOOKUP(Table1[[#This Row],[Expense Report]],#REF!,3, 0)</f>
        <v>#REF!</v>
      </c>
      <c r="AD917" t="s">
        <v>14712</v>
      </c>
      <c r="AE917" t="s">
        <v>475</v>
      </c>
      <c r="AF917" t="e">
        <f>MONTH(Table1[[#This Row],[Date Sent]])</f>
        <v>#REF!</v>
      </c>
      <c r="AG917" t="e">
        <f>YEAR(Table1[[#This Row],[Date Sent]])</f>
        <v>#REF!</v>
      </c>
      <c r="AH917"/>
    </row>
    <row r="918" spans="1:34" x14ac:dyDescent="0.2">
      <c r="A918" t="s">
        <v>1893</v>
      </c>
      <c r="B918" t="s">
        <v>1894</v>
      </c>
      <c r="C918" s="1">
        <v>7.69</v>
      </c>
      <c r="D918" s="5">
        <v>45287</v>
      </c>
      <c r="E918" t="s">
        <v>20</v>
      </c>
      <c r="F918" t="s">
        <v>39</v>
      </c>
      <c r="G918" s="16" t="s">
        <v>1897</v>
      </c>
      <c r="H918" s="1"/>
      <c r="J918"/>
      <c r="AC918" s="5" t="e">
        <f>VLOOKUP(Table1[[#This Row],[Expense Report]],#REF!,3, 0)</f>
        <v>#REF!</v>
      </c>
      <c r="AD918" t="s">
        <v>14712</v>
      </c>
      <c r="AE918" t="s">
        <v>475</v>
      </c>
      <c r="AF918" t="e">
        <f>MONTH(Table1[[#This Row],[Date Sent]])</f>
        <v>#REF!</v>
      </c>
      <c r="AG918" t="e">
        <f>YEAR(Table1[[#This Row],[Date Sent]])</f>
        <v>#REF!</v>
      </c>
      <c r="AH918"/>
    </row>
    <row r="919" spans="1:34" x14ac:dyDescent="0.2">
      <c r="A919" t="s">
        <v>1893</v>
      </c>
      <c r="B919" t="s">
        <v>1894</v>
      </c>
      <c r="C919" s="1">
        <v>122.52</v>
      </c>
      <c r="D919" s="5">
        <v>45287</v>
      </c>
      <c r="E919" t="s">
        <v>21</v>
      </c>
      <c r="F919" t="s">
        <v>33</v>
      </c>
      <c r="G919" s="16" t="s">
        <v>1898</v>
      </c>
      <c r="H919" s="1"/>
      <c r="J919"/>
      <c r="AC919" s="5" t="e">
        <f>VLOOKUP(Table1[[#This Row],[Expense Report]],#REF!,3, 0)</f>
        <v>#REF!</v>
      </c>
      <c r="AD919" t="s">
        <v>14712</v>
      </c>
      <c r="AE919" t="s">
        <v>475</v>
      </c>
      <c r="AF919" t="e">
        <f>MONTH(Table1[[#This Row],[Date Sent]])</f>
        <v>#REF!</v>
      </c>
      <c r="AG919" t="e">
        <f>YEAR(Table1[[#This Row],[Date Sent]])</f>
        <v>#REF!</v>
      </c>
      <c r="AH919"/>
    </row>
    <row r="920" spans="1:34" x14ac:dyDescent="0.2">
      <c r="A920" t="s">
        <v>1893</v>
      </c>
      <c r="B920" t="s">
        <v>1894</v>
      </c>
      <c r="C920" s="1">
        <v>59.57</v>
      </c>
      <c r="D920" s="5">
        <v>45288</v>
      </c>
      <c r="E920" t="s">
        <v>24</v>
      </c>
      <c r="F920" t="s">
        <v>18</v>
      </c>
      <c r="G920" s="16" t="s">
        <v>984</v>
      </c>
      <c r="H920" s="1"/>
      <c r="J920"/>
      <c r="AC920" s="5" t="e">
        <f>VLOOKUP(Table1[[#This Row],[Expense Report]],#REF!,3, 0)</f>
        <v>#REF!</v>
      </c>
      <c r="AD920" t="s">
        <v>14712</v>
      </c>
      <c r="AE920" t="s">
        <v>475</v>
      </c>
      <c r="AF920" t="e">
        <f>MONTH(Table1[[#This Row],[Date Sent]])</f>
        <v>#REF!</v>
      </c>
      <c r="AG920" t="e">
        <f>YEAR(Table1[[#This Row],[Date Sent]])</f>
        <v>#REF!</v>
      </c>
      <c r="AH920"/>
    </row>
    <row r="921" spans="1:34" x14ac:dyDescent="0.2">
      <c r="A921" t="s">
        <v>1893</v>
      </c>
      <c r="B921" t="s">
        <v>1894</v>
      </c>
      <c r="C921" s="1">
        <v>182.95</v>
      </c>
      <c r="D921" s="5">
        <v>45289</v>
      </c>
      <c r="E921" t="s">
        <v>21</v>
      </c>
      <c r="F921" t="s">
        <v>918</v>
      </c>
      <c r="G921" s="16" t="str">
        <f>_xlfn.CONCAT(Table1[[#This Row],[Notes 1]],",",Table1[[#This Row],[Notes 2]],",",Table1[[#This Row],[Notes 3]])</f>
        <v>mulch,kleenex, gloves,heaters</v>
      </c>
      <c r="H921" s="1">
        <v>21.21</v>
      </c>
      <c r="I921" t="s">
        <v>10</v>
      </c>
      <c r="J921" t="s">
        <v>1899</v>
      </c>
      <c r="K921" s="1">
        <v>36.51</v>
      </c>
      <c r="L921" t="s">
        <v>15</v>
      </c>
      <c r="M921" t="s">
        <v>1900</v>
      </c>
      <c r="N921" s="1">
        <v>125.23</v>
      </c>
      <c r="O921" t="s">
        <v>25</v>
      </c>
      <c r="P921" t="s">
        <v>1901</v>
      </c>
      <c r="AC921" s="5" t="e">
        <f>VLOOKUP(Table1[[#This Row],[Expense Report]],#REF!,3, 0)</f>
        <v>#REF!</v>
      </c>
      <c r="AD921" t="s">
        <v>14712</v>
      </c>
      <c r="AE921" t="s">
        <v>475</v>
      </c>
      <c r="AF921" t="e">
        <f>MONTH(Table1[[#This Row],[Date Sent]])</f>
        <v>#REF!</v>
      </c>
      <c r="AG921" t="e">
        <f>YEAR(Table1[[#This Row],[Date Sent]])</f>
        <v>#REF!</v>
      </c>
      <c r="AH921"/>
    </row>
    <row r="922" spans="1:34" x14ac:dyDescent="0.2">
      <c r="A922" t="s">
        <v>1893</v>
      </c>
      <c r="B922" t="s">
        <v>1894</v>
      </c>
      <c r="C922" s="1">
        <v>122.47</v>
      </c>
      <c r="D922" s="5">
        <v>45300</v>
      </c>
      <c r="E922" t="s">
        <v>33</v>
      </c>
      <c r="F922" t="s">
        <v>39</v>
      </c>
      <c r="G922" s="16" t="s">
        <v>1902</v>
      </c>
      <c r="H922" s="1"/>
      <c r="J922"/>
      <c r="AC922" s="5" t="e">
        <f>VLOOKUP(Table1[[#This Row],[Expense Report]],#REF!,3, 0)</f>
        <v>#REF!</v>
      </c>
      <c r="AD922" t="s">
        <v>14712</v>
      </c>
      <c r="AE922" t="s">
        <v>475</v>
      </c>
      <c r="AF922" t="e">
        <f>MONTH(Table1[[#This Row],[Date Sent]])</f>
        <v>#REF!</v>
      </c>
      <c r="AG922" t="e">
        <f>YEAR(Table1[[#This Row],[Date Sent]])</f>
        <v>#REF!</v>
      </c>
      <c r="AH922"/>
    </row>
    <row r="923" spans="1:34" x14ac:dyDescent="0.2">
      <c r="A923" t="s">
        <v>546</v>
      </c>
      <c r="B923" t="s">
        <v>1903</v>
      </c>
      <c r="C923" s="1">
        <v>13.36</v>
      </c>
      <c r="D923" s="5">
        <v>45280</v>
      </c>
      <c r="E923" t="s">
        <v>21</v>
      </c>
      <c r="F923" t="s">
        <v>33</v>
      </c>
      <c r="G923" s="16" t="s">
        <v>923</v>
      </c>
      <c r="H923" s="1"/>
      <c r="J923"/>
      <c r="AC923" s="5" t="e">
        <f>VLOOKUP(Table1[[#This Row],[Expense Report]],#REF!,3, 0)</f>
        <v>#REF!</v>
      </c>
      <c r="AD923" t="s">
        <v>14592</v>
      </c>
      <c r="AE923" t="s">
        <v>272</v>
      </c>
      <c r="AF923" t="e">
        <f>MONTH(Table1[[#This Row],[Date Sent]])</f>
        <v>#REF!</v>
      </c>
      <c r="AG923" t="e">
        <f>YEAR(Table1[[#This Row],[Date Sent]])</f>
        <v>#REF!</v>
      </c>
      <c r="AH923"/>
    </row>
    <row r="924" spans="1:34" x14ac:dyDescent="0.2">
      <c r="A924" t="s">
        <v>546</v>
      </c>
      <c r="B924" t="s">
        <v>1903</v>
      </c>
      <c r="C924" s="1">
        <v>16.95</v>
      </c>
      <c r="D924" s="5">
        <v>45293</v>
      </c>
      <c r="E924" t="s">
        <v>21</v>
      </c>
      <c r="F924" t="s">
        <v>33</v>
      </c>
      <c r="G924" s="16" t="s">
        <v>1904</v>
      </c>
      <c r="H924" s="1"/>
      <c r="J924"/>
      <c r="AC924" s="5" t="e">
        <f>VLOOKUP(Table1[[#This Row],[Expense Report]],#REF!,3, 0)</f>
        <v>#REF!</v>
      </c>
      <c r="AD924" t="s">
        <v>14592</v>
      </c>
      <c r="AE924" t="s">
        <v>272</v>
      </c>
      <c r="AF924" t="e">
        <f>MONTH(Table1[[#This Row],[Date Sent]])</f>
        <v>#REF!</v>
      </c>
      <c r="AG924" t="e">
        <f>YEAR(Table1[[#This Row],[Date Sent]])</f>
        <v>#REF!</v>
      </c>
      <c r="AH924"/>
    </row>
    <row r="925" spans="1:34" x14ac:dyDescent="0.2">
      <c r="A925" t="s">
        <v>546</v>
      </c>
      <c r="B925" t="s">
        <v>1903</v>
      </c>
      <c r="C925" s="1">
        <v>37.06</v>
      </c>
      <c r="D925" s="5">
        <v>45300</v>
      </c>
      <c r="E925" t="s">
        <v>21</v>
      </c>
      <c r="F925" t="s">
        <v>33</v>
      </c>
      <c r="G925" s="16" t="s">
        <v>1905</v>
      </c>
      <c r="H925" s="1"/>
      <c r="J925"/>
      <c r="AC925" s="5" t="e">
        <f>VLOOKUP(Table1[[#This Row],[Expense Report]],#REF!,3, 0)</f>
        <v>#REF!</v>
      </c>
      <c r="AD925" t="s">
        <v>14592</v>
      </c>
      <c r="AE925" t="s">
        <v>272</v>
      </c>
      <c r="AF925" t="e">
        <f>MONTH(Table1[[#This Row],[Date Sent]])</f>
        <v>#REF!</v>
      </c>
      <c r="AG925" t="e">
        <f>YEAR(Table1[[#This Row],[Date Sent]])</f>
        <v>#REF!</v>
      </c>
      <c r="AH925"/>
    </row>
    <row r="926" spans="1:34" x14ac:dyDescent="0.2">
      <c r="A926" t="s">
        <v>546</v>
      </c>
      <c r="B926" t="s">
        <v>1903</v>
      </c>
      <c r="C926" s="1">
        <v>34.75</v>
      </c>
      <c r="D926" s="5">
        <v>45307</v>
      </c>
      <c r="E926" t="s">
        <v>21</v>
      </c>
      <c r="F926" t="s">
        <v>33</v>
      </c>
      <c r="G926" s="16" t="s">
        <v>923</v>
      </c>
      <c r="H926" s="1"/>
      <c r="J926"/>
      <c r="AC926" s="5" t="e">
        <f>VLOOKUP(Table1[[#This Row],[Expense Report]],#REF!,3, 0)</f>
        <v>#REF!</v>
      </c>
      <c r="AD926" t="s">
        <v>14592</v>
      </c>
      <c r="AE926" t="s">
        <v>272</v>
      </c>
      <c r="AF926" t="e">
        <f>MONTH(Table1[[#This Row],[Date Sent]])</f>
        <v>#REF!</v>
      </c>
      <c r="AG926" t="e">
        <f>YEAR(Table1[[#This Row],[Date Sent]])</f>
        <v>#REF!</v>
      </c>
      <c r="AH926"/>
    </row>
    <row r="927" spans="1:34" x14ac:dyDescent="0.2">
      <c r="A927" t="s">
        <v>1906</v>
      </c>
      <c r="B927" t="s">
        <v>1907</v>
      </c>
      <c r="C927" s="1">
        <v>306.20999999999998</v>
      </c>
      <c r="D927" s="5">
        <v>45274</v>
      </c>
      <c r="E927" t="s">
        <v>13</v>
      </c>
      <c r="F927" t="s">
        <v>1031</v>
      </c>
      <c r="G927" s="16" t="s">
        <v>1908</v>
      </c>
      <c r="H927" s="1"/>
      <c r="J927"/>
      <c r="AC927" s="5" t="e">
        <f>VLOOKUP(Table1[[#This Row],[Expense Report]],#REF!,3, 0)</f>
        <v>#REF!</v>
      </c>
      <c r="AD927" t="s">
        <v>14721</v>
      </c>
      <c r="AE927" t="s">
        <v>167</v>
      </c>
      <c r="AF927" t="e">
        <f>MONTH(Table1[[#This Row],[Date Sent]])</f>
        <v>#REF!</v>
      </c>
      <c r="AG927" t="e">
        <f>YEAR(Table1[[#This Row],[Date Sent]])</f>
        <v>#REF!</v>
      </c>
      <c r="AH927"/>
    </row>
    <row r="928" spans="1:34" x14ac:dyDescent="0.2">
      <c r="A928" t="s">
        <v>1906</v>
      </c>
      <c r="B928" t="s">
        <v>1907</v>
      </c>
      <c r="C928" s="1">
        <v>7.64</v>
      </c>
      <c r="D928" s="5">
        <v>45275</v>
      </c>
      <c r="E928" t="s">
        <v>24</v>
      </c>
      <c r="F928" t="s">
        <v>18</v>
      </c>
      <c r="G928" s="16" t="s">
        <v>978</v>
      </c>
      <c r="H928" s="1"/>
      <c r="J928"/>
      <c r="AC928" s="5" t="e">
        <f>VLOOKUP(Table1[[#This Row],[Expense Report]],#REF!,3, 0)</f>
        <v>#REF!</v>
      </c>
      <c r="AD928" t="s">
        <v>14721</v>
      </c>
      <c r="AE928" t="s">
        <v>167</v>
      </c>
      <c r="AF928" t="e">
        <f>MONTH(Table1[[#This Row],[Date Sent]])</f>
        <v>#REF!</v>
      </c>
      <c r="AG928" t="e">
        <f>YEAR(Table1[[#This Row],[Date Sent]])</f>
        <v>#REF!</v>
      </c>
      <c r="AH928"/>
    </row>
    <row r="929" spans="1:34" x14ac:dyDescent="0.2">
      <c r="A929" t="s">
        <v>1906</v>
      </c>
      <c r="B929" t="s">
        <v>1907</v>
      </c>
      <c r="C929" s="1">
        <v>19.09</v>
      </c>
      <c r="D929" s="5">
        <v>45286</v>
      </c>
      <c r="E929" t="s">
        <v>8</v>
      </c>
      <c r="F929" t="s">
        <v>39</v>
      </c>
      <c r="G929" s="16" t="s">
        <v>1730</v>
      </c>
      <c r="H929" s="1"/>
      <c r="J929"/>
      <c r="AC929" s="5" t="e">
        <f>VLOOKUP(Table1[[#This Row],[Expense Report]],#REF!,3, 0)</f>
        <v>#REF!</v>
      </c>
      <c r="AD929" t="s">
        <v>14721</v>
      </c>
      <c r="AE929" t="s">
        <v>167</v>
      </c>
      <c r="AF929" t="e">
        <f>MONTH(Table1[[#This Row],[Date Sent]])</f>
        <v>#REF!</v>
      </c>
      <c r="AG929" t="e">
        <f>YEAR(Table1[[#This Row],[Date Sent]])</f>
        <v>#REF!</v>
      </c>
      <c r="AH929"/>
    </row>
    <row r="930" spans="1:34" x14ac:dyDescent="0.2">
      <c r="A930" t="s">
        <v>1906</v>
      </c>
      <c r="B930" t="s">
        <v>1909</v>
      </c>
      <c r="C930" s="1">
        <v>16.399999999999999</v>
      </c>
      <c r="D930" s="5">
        <v>45281</v>
      </c>
      <c r="E930" t="s">
        <v>24</v>
      </c>
      <c r="F930" t="s">
        <v>18</v>
      </c>
      <c r="G930" s="16" t="s">
        <v>984</v>
      </c>
      <c r="H930" s="1"/>
      <c r="J930"/>
      <c r="AC930" s="5" t="e">
        <f>VLOOKUP(Table1[[#This Row],[Expense Report]],#REF!,3, 0)</f>
        <v>#REF!</v>
      </c>
      <c r="AD930" t="s">
        <v>14721</v>
      </c>
      <c r="AE930" t="s">
        <v>167</v>
      </c>
      <c r="AF930" t="e">
        <f>MONTH(Table1[[#This Row],[Date Sent]])</f>
        <v>#REF!</v>
      </c>
      <c r="AG930" t="e">
        <f>YEAR(Table1[[#This Row],[Date Sent]])</f>
        <v>#REF!</v>
      </c>
      <c r="AH930"/>
    </row>
    <row r="931" spans="1:34" x14ac:dyDescent="0.2">
      <c r="A931" t="s">
        <v>1906</v>
      </c>
      <c r="B931" t="s">
        <v>1909</v>
      </c>
      <c r="C931" s="1">
        <v>50.46</v>
      </c>
      <c r="D931" s="5">
        <v>45298</v>
      </c>
      <c r="E931" t="s">
        <v>19</v>
      </c>
      <c r="F931" t="s">
        <v>15</v>
      </c>
      <c r="G931" s="16" t="s">
        <v>1910</v>
      </c>
      <c r="H931" s="1"/>
      <c r="J931"/>
      <c r="AC931" s="5" t="e">
        <f>VLOOKUP(Table1[[#This Row],[Expense Report]],#REF!,3, 0)</f>
        <v>#REF!</v>
      </c>
      <c r="AD931" t="s">
        <v>14721</v>
      </c>
      <c r="AE931" t="s">
        <v>167</v>
      </c>
      <c r="AF931" t="e">
        <f>MONTH(Table1[[#This Row],[Date Sent]])</f>
        <v>#REF!</v>
      </c>
      <c r="AG931" t="e">
        <f>YEAR(Table1[[#This Row],[Date Sent]])</f>
        <v>#REF!</v>
      </c>
      <c r="AH931"/>
    </row>
    <row r="932" spans="1:34" x14ac:dyDescent="0.2">
      <c r="A932" t="s">
        <v>1906</v>
      </c>
      <c r="B932" t="s">
        <v>1909</v>
      </c>
      <c r="C932" s="1">
        <v>12.04</v>
      </c>
      <c r="D932" s="5">
        <v>45300</v>
      </c>
      <c r="E932" t="s">
        <v>13</v>
      </c>
      <c r="F932" s="3" t="s">
        <v>33</v>
      </c>
      <c r="G932" s="16" t="s">
        <v>1911</v>
      </c>
      <c r="H932" s="1"/>
      <c r="J932"/>
      <c r="AC932" s="5" t="e">
        <f>VLOOKUP(Table1[[#This Row],[Expense Report]],#REF!,3, 0)</f>
        <v>#REF!</v>
      </c>
      <c r="AD932" t="s">
        <v>14721</v>
      </c>
      <c r="AE932" t="s">
        <v>167</v>
      </c>
      <c r="AF932" t="e">
        <f>MONTH(Table1[[#This Row],[Date Sent]])</f>
        <v>#REF!</v>
      </c>
      <c r="AG932" t="e">
        <f>YEAR(Table1[[#This Row],[Date Sent]])</f>
        <v>#REF!</v>
      </c>
      <c r="AH932"/>
    </row>
    <row r="933" spans="1:34" x14ac:dyDescent="0.2">
      <c r="A933" t="s">
        <v>1906</v>
      </c>
      <c r="B933" t="s">
        <v>1909</v>
      </c>
      <c r="C933" s="1">
        <v>127.12</v>
      </c>
      <c r="D933" s="5">
        <v>45307</v>
      </c>
      <c r="E933" t="s">
        <v>13</v>
      </c>
      <c r="F933" s="3" t="s">
        <v>33</v>
      </c>
      <c r="G933" s="16" t="s">
        <v>1912</v>
      </c>
      <c r="H933" s="1"/>
      <c r="J933"/>
      <c r="AC933" s="5" t="e">
        <f>VLOOKUP(Table1[[#This Row],[Expense Report]],#REF!,3, 0)</f>
        <v>#REF!</v>
      </c>
      <c r="AD933" t="s">
        <v>14721</v>
      </c>
      <c r="AE933" t="s">
        <v>167</v>
      </c>
      <c r="AF933" t="e">
        <f>MONTH(Table1[[#This Row],[Date Sent]])</f>
        <v>#REF!</v>
      </c>
      <c r="AG933" t="e">
        <f>YEAR(Table1[[#This Row],[Date Sent]])</f>
        <v>#REF!</v>
      </c>
      <c r="AH933"/>
    </row>
    <row r="934" spans="1:34" x14ac:dyDescent="0.2">
      <c r="A934" t="s">
        <v>554</v>
      </c>
      <c r="B934" t="s">
        <v>1913</v>
      </c>
      <c r="C934" s="1">
        <v>64.11</v>
      </c>
      <c r="D934" s="5">
        <v>45625</v>
      </c>
      <c r="E934" t="s">
        <v>25</v>
      </c>
      <c r="F934" t="s">
        <v>15</v>
      </c>
      <c r="G934" s="16" t="s">
        <v>1914</v>
      </c>
      <c r="H934" s="1"/>
      <c r="J934"/>
      <c r="AC934" s="5" t="e">
        <f>VLOOKUP(Table1[[#This Row],[Expense Report]],#REF!,3, 0)</f>
        <v>#REF!</v>
      </c>
      <c r="AD934" t="s">
        <v>14593</v>
      </c>
      <c r="AE934" t="s">
        <v>245</v>
      </c>
      <c r="AF934" t="e">
        <f>MONTH(Table1[[#This Row],[Date Sent]])</f>
        <v>#REF!</v>
      </c>
      <c r="AG934" t="e">
        <f>YEAR(Table1[[#This Row],[Date Sent]])</f>
        <v>#REF!</v>
      </c>
      <c r="AH934"/>
    </row>
    <row r="935" spans="1:34" x14ac:dyDescent="0.2">
      <c r="A935" t="s">
        <v>554</v>
      </c>
      <c r="B935" t="s">
        <v>1913</v>
      </c>
      <c r="C935" s="1">
        <v>66.81</v>
      </c>
      <c r="D935" s="5">
        <v>45626</v>
      </c>
      <c r="E935" t="s">
        <v>21</v>
      </c>
      <c r="F935" t="s">
        <v>918</v>
      </c>
      <c r="G935" s="16" t="str">
        <f>_xlfn.CONCAT(Table1[[#This Row],[Notes 1]],",",Table1[[#This Row],[Notes 2]],",",Table1[[#This Row],[Notes 3]])</f>
        <v>water,office supplies,</v>
      </c>
      <c r="H935" s="1">
        <v>10.72</v>
      </c>
      <c r="I935" t="s">
        <v>18</v>
      </c>
      <c r="J935" t="s">
        <v>978</v>
      </c>
      <c r="K935" s="1">
        <v>56.09</v>
      </c>
      <c r="L935" t="s">
        <v>15</v>
      </c>
      <c r="M935" t="s">
        <v>1725</v>
      </c>
      <c r="AC935" s="5" t="e">
        <f>VLOOKUP(Table1[[#This Row],[Expense Report]],#REF!,3, 0)</f>
        <v>#REF!</v>
      </c>
      <c r="AD935" t="s">
        <v>14593</v>
      </c>
      <c r="AE935" t="s">
        <v>245</v>
      </c>
      <c r="AF935" t="e">
        <f>MONTH(Table1[[#This Row],[Date Sent]])</f>
        <v>#REF!</v>
      </c>
      <c r="AG935" t="e">
        <f>YEAR(Table1[[#This Row],[Date Sent]])</f>
        <v>#REF!</v>
      </c>
      <c r="AH935"/>
    </row>
    <row r="936" spans="1:34" x14ac:dyDescent="0.2">
      <c r="A936" t="s">
        <v>554</v>
      </c>
      <c r="B936" t="s">
        <v>1913</v>
      </c>
      <c r="C936" s="1">
        <v>39.36</v>
      </c>
      <c r="D936" s="5">
        <v>45627</v>
      </c>
      <c r="E936" t="s">
        <v>13</v>
      </c>
      <c r="F936" t="s">
        <v>17</v>
      </c>
      <c r="G936" s="16" t="s">
        <v>1863</v>
      </c>
      <c r="H936" s="1"/>
      <c r="J936"/>
      <c r="AC936" s="5" t="e">
        <f>VLOOKUP(Table1[[#This Row],[Expense Report]],#REF!,3, 0)</f>
        <v>#REF!</v>
      </c>
      <c r="AD936" t="s">
        <v>14593</v>
      </c>
      <c r="AE936" t="s">
        <v>245</v>
      </c>
      <c r="AF936" t="e">
        <f>MONTH(Table1[[#This Row],[Date Sent]])</f>
        <v>#REF!</v>
      </c>
      <c r="AG936" t="e">
        <f>YEAR(Table1[[#This Row],[Date Sent]])</f>
        <v>#REF!</v>
      </c>
      <c r="AH936"/>
    </row>
    <row r="937" spans="1:34" x14ac:dyDescent="0.2">
      <c r="A937" t="s">
        <v>554</v>
      </c>
      <c r="B937" t="s">
        <v>1913</v>
      </c>
      <c r="C937" s="1">
        <v>66.89</v>
      </c>
      <c r="D937" s="5">
        <v>45627</v>
      </c>
      <c r="E937" t="s">
        <v>8</v>
      </c>
      <c r="F937" t="s">
        <v>39</v>
      </c>
      <c r="G937" s="16" t="s">
        <v>1915</v>
      </c>
      <c r="H937" s="1"/>
      <c r="J937"/>
      <c r="AC937" s="5" t="e">
        <f>VLOOKUP(Table1[[#This Row],[Expense Report]],#REF!,3, 0)</f>
        <v>#REF!</v>
      </c>
      <c r="AD937" t="s">
        <v>14593</v>
      </c>
      <c r="AE937" t="s">
        <v>245</v>
      </c>
      <c r="AF937" t="e">
        <f>MONTH(Table1[[#This Row],[Date Sent]])</f>
        <v>#REF!</v>
      </c>
      <c r="AG937" t="e">
        <f>YEAR(Table1[[#This Row],[Date Sent]])</f>
        <v>#REF!</v>
      </c>
      <c r="AH937"/>
    </row>
    <row r="938" spans="1:34" x14ac:dyDescent="0.2">
      <c r="A938" t="s">
        <v>554</v>
      </c>
      <c r="B938" t="s">
        <v>1913</v>
      </c>
      <c r="C938" s="1">
        <v>123.52</v>
      </c>
      <c r="D938" s="5">
        <v>45630</v>
      </c>
      <c r="E938" t="s">
        <v>21</v>
      </c>
      <c r="F938" t="s">
        <v>918</v>
      </c>
      <c r="G938" s="16" t="str">
        <f>_xlfn.CONCAT(Table1[[#This Row],[Notes 1]],",",Table1[[#This Row],[Notes 2]],",",Table1[[#This Row],[Notes 3]])</f>
        <v>water,lights, outlet, microwave,</v>
      </c>
      <c r="H938" s="1">
        <v>10.72</v>
      </c>
      <c r="I938" t="s">
        <v>18</v>
      </c>
      <c r="J938" t="s">
        <v>978</v>
      </c>
      <c r="K938" s="1">
        <v>112.8</v>
      </c>
      <c r="L938" t="s">
        <v>15</v>
      </c>
      <c r="M938" t="s">
        <v>1916</v>
      </c>
      <c r="AC938" s="5" t="e">
        <f>VLOOKUP(Table1[[#This Row],[Expense Report]],#REF!,3, 0)</f>
        <v>#REF!</v>
      </c>
      <c r="AD938" t="s">
        <v>14593</v>
      </c>
      <c r="AE938" t="s">
        <v>245</v>
      </c>
      <c r="AF938" t="e">
        <f>MONTH(Table1[[#This Row],[Date Sent]])</f>
        <v>#REF!</v>
      </c>
      <c r="AG938" t="e">
        <f>YEAR(Table1[[#This Row],[Date Sent]])</f>
        <v>#REF!</v>
      </c>
      <c r="AH938"/>
    </row>
    <row r="939" spans="1:34" x14ac:dyDescent="0.2">
      <c r="A939" t="s">
        <v>554</v>
      </c>
      <c r="B939" t="s">
        <v>1913</v>
      </c>
      <c r="C939" s="1">
        <v>24.58</v>
      </c>
      <c r="D939" s="5">
        <v>45630</v>
      </c>
      <c r="E939" t="s">
        <v>4</v>
      </c>
      <c r="F939" t="s">
        <v>15</v>
      </c>
      <c r="G939" s="16" t="s">
        <v>1865</v>
      </c>
      <c r="H939" s="1"/>
      <c r="J939"/>
      <c r="AC939" s="5" t="e">
        <f>VLOOKUP(Table1[[#This Row],[Expense Report]],#REF!,3, 0)</f>
        <v>#REF!</v>
      </c>
      <c r="AD939" t="s">
        <v>14593</v>
      </c>
      <c r="AE939" t="s">
        <v>245</v>
      </c>
      <c r="AF939" t="e">
        <f>MONTH(Table1[[#This Row],[Date Sent]])</f>
        <v>#REF!</v>
      </c>
      <c r="AG939" t="e">
        <f>YEAR(Table1[[#This Row],[Date Sent]])</f>
        <v>#REF!</v>
      </c>
      <c r="AH939"/>
    </row>
    <row r="940" spans="1:34" x14ac:dyDescent="0.2">
      <c r="A940" t="s">
        <v>554</v>
      </c>
      <c r="B940" t="s">
        <v>1913</v>
      </c>
      <c r="C940" s="1">
        <v>125.91</v>
      </c>
      <c r="D940" s="5">
        <v>45633</v>
      </c>
      <c r="E940" t="s">
        <v>13</v>
      </c>
      <c r="F940" t="s">
        <v>33</v>
      </c>
      <c r="G940" s="16" t="s">
        <v>1917</v>
      </c>
      <c r="H940" s="1"/>
      <c r="J940"/>
      <c r="AC940" s="5" t="e">
        <f>VLOOKUP(Table1[[#This Row],[Expense Report]],#REF!,3, 0)</f>
        <v>#REF!</v>
      </c>
      <c r="AD940" t="s">
        <v>14593</v>
      </c>
      <c r="AE940" t="s">
        <v>245</v>
      </c>
      <c r="AF940" t="e">
        <f>MONTH(Table1[[#This Row],[Date Sent]])</f>
        <v>#REF!</v>
      </c>
      <c r="AG940" t="e">
        <f>YEAR(Table1[[#This Row],[Date Sent]])</f>
        <v>#REF!</v>
      </c>
      <c r="AH940"/>
    </row>
    <row r="941" spans="1:34" x14ac:dyDescent="0.2">
      <c r="A941" t="s">
        <v>554</v>
      </c>
      <c r="B941" t="s">
        <v>1913</v>
      </c>
      <c r="C941" s="1">
        <v>98.3</v>
      </c>
      <c r="D941" s="5">
        <v>45273</v>
      </c>
      <c r="E941" t="s">
        <v>21</v>
      </c>
      <c r="F941" t="s">
        <v>918</v>
      </c>
      <c r="G941" s="16" t="str">
        <f>_xlfn.CONCAT(Table1[[#This Row],[Notes 1]],",",Table1[[#This Row],[Notes 2]],",",Table1[[#This Row],[Notes 3]])</f>
        <v>gatorade powder, crackers,cleaning supplies,</v>
      </c>
      <c r="H941" s="1">
        <v>50.36</v>
      </c>
      <c r="I941" t="s">
        <v>18</v>
      </c>
      <c r="J941" t="s">
        <v>1918</v>
      </c>
      <c r="K941" s="1">
        <v>47.94</v>
      </c>
      <c r="L941" t="s">
        <v>33</v>
      </c>
      <c r="M941" t="s">
        <v>950</v>
      </c>
      <c r="AC941" s="5" t="e">
        <f>VLOOKUP(Table1[[#This Row],[Expense Report]],#REF!,3, 0)</f>
        <v>#REF!</v>
      </c>
      <c r="AD941" t="s">
        <v>14593</v>
      </c>
      <c r="AE941" t="s">
        <v>245</v>
      </c>
      <c r="AF941" t="e">
        <f>MONTH(Table1[[#This Row],[Date Sent]])</f>
        <v>#REF!</v>
      </c>
      <c r="AG941" t="e">
        <f>YEAR(Table1[[#This Row],[Date Sent]])</f>
        <v>#REF!</v>
      </c>
      <c r="AH941"/>
    </row>
    <row r="942" spans="1:34" x14ac:dyDescent="0.2">
      <c r="A942" t="s">
        <v>554</v>
      </c>
      <c r="B942" t="s">
        <v>1913</v>
      </c>
      <c r="C942" s="1">
        <v>19.420000000000002</v>
      </c>
      <c r="D942" s="5">
        <v>45274</v>
      </c>
      <c r="E942" t="s">
        <v>8</v>
      </c>
      <c r="F942" t="s">
        <v>39</v>
      </c>
      <c r="G942" s="16" t="s">
        <v>1919</v>
      </c>
      <c r="H942" s="1"/>
      <c r="J942"/>
      <c r="AC942" s="5" t="e">
        <f>VLOOKUP(Table1[[#This Row],[Expense Report]],#REF!,3, 0)</f>
        <v>#REF!</v>
      </c>
      <c r="AD942" t="s">
        <v>14593</v>
      </c>
      <c r="AE942" t="s">
        <v>245</v>
      </c>
      <c r="AF942" t="e">
        <f>MONTH(Table1[[#This Row],[Date Sent]])</f>
        <v>#REF!</v>
      </c>
      <c r="AG942" t="e">
        <f>YEAR(Table1[[#This Row],[Date Sent]])</f>
        <v>#REF!</v>
      </c>
      <c r="AH942"/>
    </row>
    <row r="943" spans="1:34" x14ac:dyDescent="0.2">
      <c r="A943" t="s">
        <v>554</v>
      </c>
      <c r="B943" t="s">
        <v>1920</v>
      </c>
      <c r="C943" s="1">
        <v>71.430000000000007</v>
      </c>
      <c r="D943" s="5">
        <v>45288</v>
      </c>
      <c r="E943" t="s">
        <v>21</v>
      </c>
      <c r="F943" t="s">
        <v>33</v>
      </c>
      <c r="G943" s="16" t="s">
        <v>1921</v>
      </c>
      <c r="H943" s="1"/>
      <c r="J943"/>
      <c r="AC943" s="5" t="e">
        <f>VLOOKUP(Table1[[#This Row],[Expense Report]],#REF!,3, 0)</f>
        <v>#REF!</v>
      </c>
      <c r="AD943" t="s">
        <v>14593</v>
      </c>
      <c r="AE943" t="s">
        <v>245</v>
      </c>
      <c r="AF943" t="e">
        <f>MONTH(Table1[[#This Row],[Date Sent]])</f>
        <v>#REF!</v>
      </c>
      <c r="AG943" t="e">
        <f>YEAR(Table1[[#This Row],[Date Sent]])</f>
        <v>#REF!</v>
      </c>
      <c r="AH943"/>
    </row>
    <row r="944" spans="1:34" x14ac:dyDescent="0.2">
      <c r="A944" t="s">
        <v>554</v>
      </c>
      <c r="B944" t="s">
        <v>1920</v>
      </c>
      <c r="C944" s="1">
        <v>21.58</v>
      </c>
      <c r="D944" s="5">
        <v>45288</v>
      </c>
      <c r="E944" t="s">
        <v>21</v>
      </c>
      <c r="F944" t="s">
        <v>33</v>
      </c>
      <c r="G944" s="16" t="s">
        <v>1500</v>
      </c>
      <c r="H944" s="1"/>
      <c r="J944"/>
      <c r="AC944" s="5" t="e">
        <f>VLOOKUP(Table1[[#This Row],[Expense Report]],#REF!,3, 0)</f>
        <v>#REF!</v>
      </c>
      <c r="AD944" t="s">
        <v>14593</v>
      </c>
      <c r="AE944" t="s">
        <v>245</v>
      </c>
      <c r="AF944" t="e">
        <f>MONTH(Table1[[#This Row],[Date Sent]])</f>
        <v>#REF!</v>
      </c>
      <c r="AG944" t="e">
        <f>YEAR(Table1[[#This Row],[Date Sent]])</f>
        <v>#REF!</v>
      </c>
      <c r="AH944"/>
    </row>
    <row r="945" spans="1:34" x14ac:dyDescent="0.2">
      <c r="A945" t="s">
        <v>554</v>
      </c>
      <c r="B945" t="s">
        <v>1920</v>
      </c>
      <c r="C945" s="1">
        <v>43.09</v>
      </c>
      <c r="D945" s="5">
        <v>45296</v>
      </c>
      <c r="E945" t="s">
        <v>21</v>
      </c>
      <c r="F945" t="s">
        <v>33</v>
      </c>
      <c r="G945" s="16" t="s">
        <v>1922</v>
      </c>
      <c r="H945" s="1"/>
      <c r="J945"/>
      <c r="AC945" s="5" t="e">
        <f>VLOOKUP(Table1[[#This Row],[Expense Report]],#REF!,3, 0)</f>
        <v>#REF!</v>
      </c>
      <c r="AD945" t="s">
        <v>14593</v>
      </c>
      <c r="AE945" t="s">
        <v>245</v>
      </c>
      <c r="AF945" t="e">
        <f>MONTH(Table1[[#This Row],[Date Sent]])</f>
        <v>#REF!</v>
      </c>
      <c r="AG945" t="e">
        <f>YEAR(Table1[[#This Row],[Date Sent]])</f>
        <v>#REF!</v>
      </c>
      <c r="AH945"/>
    </row>
    <row r="946" spans="1:34" x14ac:dyDescent="0.2">
      <c r="A946" t="s">
        <v>554</v>
      </c>
      <c r="B946" t="s">
        <v>1920</v>
      </c>
      <c r="C946" s="1">
        <v>27.54</v>
      </c>
      <c r="D946" s="5">
        <v>45297</v>
      </c>
      <c r="E946" t="s">
        <v>24</v>
      </c>
      <c r="F946" t="s">
        <v>15</v>
      </c>
      <c r="G946" s="16" t="s">
        <v>1923</v>
      </c>
      <c r="H946" s="1"/>
      <c r="J946"/>
      <c r="AC946" s="5" t="e">
        <f>VLOOKUP(Table1[[#This Row],[Expense Report]],#REF!,3, 0)</f>
        <v>#REF!</v>
      </c>
      <c r="AD946" t="s">
        <v>14593</v>
      </c>
      <c r="AE946" t="s">
        <v>245</v>
      </c>
      <c r="AF946" t="e">
        <f>MONTH(Table1[[#This Row],[Date Sent]])</f>
        <v>#REF!</v>
      </c>
      <c r="AG946" t="e">
        <f>YEAR(Table1[[#This Row],[Date Sent]])</f>
        <v>#REF!</v>
      </c>
      <c r="AH946"/>
    </row>
    <row r="947" spans="1:34" x14ac:dyDescent="0.2">
      <c r="A947" t="s">
        <v>350</v>
      </c>
      <c r="B947" t="s">
        <v>1924</v>
      </c>
      <c r="C947" s="1">
        <v>769.2</v>
      </c>
      <c r="D947" s="5">
        <v>45276</v>
      </c>
      <c r="E947" t="s">
        <v>21</v>
      </c>
      <c r="F947" t="s">
        <v>33</v>
      </c>
      <c r="G947" s="16" t="s">
        <v>1925</v>
      </c>
      <c r="H947" s="1"/>
      <c r="J947"/>
      <c r="AC947" s="5" t="e">
        <f>VLOOKUP(Table1[[#This Row],[Expense Report]],#REF!,3, 0)</f>
        <v>#REF!</v>
      </c>
      <c r="AD947" t="s">
        <v>14595</v>
      </c>
      <c r="AE947" t="s">
        <v>140</v>
      </c>
      <c r="AF947" t="e">
        <f>MONTH(Table1[[#This Row],[Date Sent]])</f>
        <v>#REF!</v>
      </c>
      <c r="AG947" t="e">
        <f>YEAR(Table1[[#This Row],[Date Sent]])</f>
        <v>#REF!</v>
      </c>
      <c r="AH947"/>
    </row>
    <row r="948" spans="1:34" x14ac:dyDescent="0.2">
      <c r="A948" t="s">
        <v>350</v>
      </c>
      <c r="B948" t="s">
        <v>1924</v>
      </c>
      <c r="C948" s="1">
        <v>300.93</v>
      </c>
      <c r="D948" s="5">
        <v>45276</v>
      </c>
      <c r="E948" t="s">
        <v>21</v>
      </c>
      <c r="F948" t="s">
        <v>33</v>
      </c>
      <c r="G948" s="16" t="s">
        <v>1926</v>
      </c>
      <c r="H948" s="1"/>
      <c r="J948"/>
      <c r="AC948" s="5" t="e">
        <f>VLOOKUP(Table1[[#This Row],[Expense Report]],#REF!,3, 0)</f>
        <v>#REF!</v>
      </c>
      <c r="AD948" t="s">
        <v>14595</v>
      </c>
      <c r="AE948" t="s">
        <v>140</v>
      </c>
      <c r="AF948" t="e">
        <f>MONTH(Table1[[#This Row],[Date Sent]])</f>
        <v>#REF!</v>
      </c>
      <c r="AG948" t="e">
        <f>YEAR(Table1[[#This Row],[Date Sent]])</f>
        <v>#REF!</v>
      </c>
      <c r="AH948"/>
    </row>
    <row r="949" spans="1:34" x14ac:dyDescent="0.2">
      <c r="A949" t="s">
        <v>350</v>
      </c>
      <c r="B949" t="s">
        <v>1924</v>
      </c>
      <c r="C949" s="1">
        <v>27.08</v>
      </c>
      <c r="D949" s="5">
        <v>45281</v>
      </c>
      <c r="E949" t="s">
        <v>21</v>
      </c>
      <c r="F949" t="s">
        <v>17</v>
      </c>
      <c r="G949" s="16" t="s">
        <v>1927</v>
      </c>
      <c r="H949" s="1"/>
      <c r="J949"/>
      <c r="AC949" s="5" t="e">
        <f>VLOOKUP(Table1[[#This Row],[Expense Report]],#REF!,3, 0)</f>
        <v>#REF!</v>
      </c>
      <c r="AD949" t="s">
        <v>14595</v>
      </c>
      <c r="AE949" t="s">
        <v>140</v>
      </c>
      <c r="AF949" t="e">
        <f>MONTH(Table1[[#This Row],[Date Sent]])</f>
        <v>#REF!</v>
      </c>
      <c r="AG949" t="e">
        <f>YEAR(Table1[[#This Row],[Date Sent]])</f>
        <v>#REF!</v>
      </c>
      <c r="AH949"/>
    </row>
    <row r="950" spans="1:34" x14ac:dyDescent="0.2">
      <c r="A950" t="s">
        <v>350</v>
      </c>
      <c r="B950" t="s">
        <v>1924</v>
      </c>
      <c r="C950" s="1">
        <v>197.99</v>
      </c>
      <c r="D950" s="5">
        <v>45288</v>
      </c>
      <c r="E950" t="s">
        <v>20</v>
      </c>
      <c r="F950" t="s">
        <v>39</v>
      </c>
      <c r="G950" s="16" t="s">
        <v>1928</v>
      </c>
      <c r="H950" s="1"/>
      <c r="J950"/>
      <c r="AC950" s="5" t="e">
        <f>VLOOKUP(Table1[[#This Row],[Expense Report]],#REF!,3, 0)</f>
        <v>#REF!</v>
      </c>
      <c r="AD950" t="s">
        <v>14595</v>
      </c>
      <c r="AE950" t="s">
        <v>140</v>
      </c>
      <c r="AF950" t="e">
        <f>MONTH(Table1[[#This Row],[Date Sent]])</f>
        <v>#REF!</v>
      </c>
      <c r="AG950" t="e">
        <f>YEAR(Table1[[#This Row],[Date Sent]])</f>
        <v>#REF!</v>
      </c>
      <c r="AH950"/>
    </row>
    <row r="951" spans="1:34" x14ac:dyDescent="0.2">
      <c r="A951" t="s">
        <v>350</v>
      </c>
      <c r="B951" t="s">
        <v>1924</v>
      </c>
      <c r="C951" s="1">
        <v>1697.4</v>
      </c>
      <c r="D951" s="5">
        <v>45289</v>
      </c>
      <c r="E951" t="s">
        <v>14</v>
      </c>
      <c r="F951" t="s">
        <v>1047</v>
      </c>
      <c r="G951" s="16" t="s">
        <v>1929</v>
      </c>
      <c r="H951" s="1"/>
      <c r="J951"/>
      <c r="AC951" s="5" t="e">
        <f>VLOOKUP(Table1[[#This Row],[Expense Report]],#REF!,3, 0)</f>
        <v>#REF!</v>
      </c>
      <c r="AD951" t="s">
        <v>14595</v>
      </c>
      <c r="AE951" t="s">
        <v>140</v>
      </c>
      <c r="AF951" t="e">
        <f>MONTH(Table1[[#This Row],[Date Sent]])</f>
        <v>#REF!</v>
      </c>
      <c r="AG951" t="e">
        <f>YEAR(Table1[[#This Row],[Date Sent]])</f>
        <v>#REF!</v>
      </c>
      <c r="AH951"/>
    </row>
    <row r="952" spans="1:34" x14ac:dyDescent="0.2">
      <c r="A952" t="s">
        <v>350</v>
      </c>
      <c r="B952" t="s">
        <v>1924</v>
      </c>
      <c r="C952" s="1">
        <v>39.04</v>
      </c>
      <c r="D952" s="5">
        <v>45289</v>
      </c>
      <c r="E952" t="s">
        <v>14</v>
      </c>
      <c r="F952" t="s">
        <v>1047</v>
      </c>
      <c r="G952" s="16" t="s">
        <v>1929</v>
      </c>
      <c r="H952" s="1"/>
      <c r="J952"/>
      <c r="AC952" s="5" t="e">
        <f>VLOOKUP(Table1[[#This Row],[Expense Report]],#REF!,3, 0)</f>
        <v>#REF!</v>
      </c>
      <c r="AD952" t="s">
        <v>14595</v>
      </c>
      <c r="AE952" t="s">
        <v>140</v>
      </c>
      <c r="AF952" t="e">
        <f>MONTH(Table1[[#This Row],[Date Sent]])</f>
        <v>#REF!</v>
      </c>
      <c r="AG952" t="e">
        <f>YEAR(Table1[[#This Row],[Date Sent]])</f>
        <v>#REF!</v>
      </c>
      <c r="AH952"/>
    </row>
    <row r="953" spans="1:34" x14ac:dyDescent="0.2">
      <c r="A953" t="s">
        <v>350</v>
      </c>
      <c r="B953" t="s">
        <v>1924</v>
      </c>
      <c r="C953" s="1">
        <v>211.71</v>
      </c>
      <c r="D953" s="5">
        <v>45295</v>
      </c>
      <c r="E953" t="s">
        <v>21</v>
      </c>
      <c r="F953" t="s">
        <v>33</v>
      </c>
      <c r="G953" s="16" t="s">
        <v>1930</v>
      </c>
      <c r="H953" s="1"/>
      <c r="J953"/>
      <c r="AC953" s="5" t="e">
        <f>VLOOKUP(Table1[[#This Row],[Expense Report]],#REF!,3, 0)</f>
        <v>#REF!</v>
      </c>
      <c r="AD953" t="s">
        <v>14595</v>
      </c>
      <c r="AE953" t="s">
        <v>140</v>
      </c>
      <c r="AF953" t="e">
        <f>MONTH(Table1[[#This Row],[Date Sent]])</f>
        <v>#REF!</v>
      </c>
      <c r="AG953" t="e">
        <f>YEAR(Table1[[#This Row],[Date Sent]])</f>
        <v>#REF!</v>
      </c>
      <c r="AH953"/>
    </row>
    <row r="954" spans="1:34" x14ac:dyDescent="0.2">
      <c r="A954" t="s">
        <v>350</v>
      </c>
      <c r="B954" t="s">
        <v>1924</v>
      </c>
      <c r="C954" s="1">
        <v>311.44</v>
      </c>
      <c r="D954" s="5">
        <v>45295</v>
      </c>
      <c r="E954" t="s">
        <v>21</v>
      </c>
      <c r="F954" t="s">
        <v>33</v>
      </c>
      <c r="G954" s="16" t="s">
        <v>1931</v>
      </c>
      <c r="H954" s="1"/>
      <c r="J954"/>
      <c r="AC954" s="5" t="e">
        <f>VLOOKUP(Table1[[#This Row],[Expense Report]],#REF!,3, 0)</f>
        <v>#REF!</v>
      </c>
      <c r="AD954" t="s">
        <v>14595</v>
      </c>
      <c r="AE954" t="s">
        <v>140</v>
      </c>
      <c r="AF954" t="e">
        <f>MONTH(Table1[[#This Row],[Date Sent]])</f>
        <v>#REF!</v>
      </c>
      <c r="AG954" t="e">
        <f>YEAR(Table1[[#This Row],[Date Sent]])</f>
        <v>#REF!</v>
      </c>
      <c r="AH954"/>
    </row>
    <row r="955" spans="1:34" x14ac:dyDescent="0.2">
      <c r="A955" t="s">
        <v>350</v>
      </c>
      <c r="B955" t="s">
        <v>1924</v>
      </c>
      <c r="C955" s="1">
        <v>71.13</v>
      </c>
      <c r="D955" s="5">
        <v>45301</v>
      </c>
      <c r="E955" t="s">
        <v>21</v>
      </c>
      <c r="F955" t="s">
        <v>17</v>
      </c>
      <c r="G955" s="16" t="s">
        <v>1932</v>
      </c>
      <c r="H955" s="1"/>
      <c r="J955"/>
      <c r="AC955" s="5" t="e">
        <f>VLOOKUP(Table1[[#This Row],[Expense Report]],#REF!,3, 0)</f>
        <v>#REF!</v>
      </c>
      <c r="AD955" t="s">
        <v>14595</v>
      </c>
      <c r="AE955" t="s">
        <v>140</v>
      </c>
      <c r="AF955" t="e">
        <f>MONTH(Table1[[#This Row],[Date Sent]])</f>
        <v>#REF!</v>
      </c>
      <c r="AG955" t="e">
        <f>YEAR(Table1[[#This Row],[Date Sent]])</f>
        <v>#REF!</v>
      </c>
      <c r="AH955"/>
    </row>
    <row r="956" spans="1:34" x14ac:dyDescent="0.2">
      <c r="A956" t="s">
        <v>350</v>
      </c>
      <c r="B956" t="s">
        <v>1924</v>
      </c>
      <c r="C956" s="1">
        <v>350.39</v>
      </c>
      <c r="D956" s="5">
        <v>45301</v>
      </c>
      <c r="E956" t="s">
        <v>21</v>
      </c>
      <c r="F956" t="s">
        <v>25</v>
      </c>
      <c r="G956" s="16" t="s">
        <v>1039</v>
      </c>
      <c r="H956" s="1"/>
      <c r="J956"/>
      <c r="AC956" s="5" t="e">
        <f>VLOOKUP(Table1[[#This Row],[Expense Report]],#REF!,3, 0)</f>
        <v>#REF!</v>
      </c>
      <c r="AD956" t="s">
        <v>14595</v>
      </c>
      <c r="AE956" t="s">
        <v>140</v>
      </c>
      <c r="AF956" t="e">
        <f>MONTH(Table1[[#This Row],[Date Sent]])</f>
        <v>#REF!</v>
      </c>
      <c r="AG956" t="e">
        <f>YEAR(Table1[[#This Row],[Date Sent]])</f>
        <v>#REF!</v>
      </c>
      <c r="AH956"/>
    </row>
    <row r="957" spans="1:34" x14ac:dyDescent="0.2">
      <c r="A957" t="s">
        <v>1933</v>
      </c>
      <c r="B957" t="s">
        <v>1934</v>
      </c>
      <c r="C957" s="1">
        <v>47.47</v>
      </c>
      <c r="D957" s="5">
        <v>45278</v>
      </c>
      <c r="E957" t="s">
        <v>21</v>
      </c>
      <c r="F957" t="s">
        <v>33</v>
      </c>
      <c r="G957" s="16" t="s">
        <v>950</v>
      </c>
      <c r="H957" s="1"/>
      <c r="J957"/>
      <c r="AC957" s="5" t="e">
        <f>VLOOKUP(Table1[[#This Row],[Expense Report]],#REF!,3, 0)</f>
        <v>#REF!</v>
      </c>
      <c r="AD957" t="s">
        <v>13578</v>
      </c>
      <c r="AE957" t="s">
        <v>266</v>
      </c>
      <c r="AF957" t="e">
        <f>MONTH(Table1[[#This Row],[Date Sent]])</f>
        <v>#REF!</v>
      </c>
      <c r="AG957" t="e">
        <f>YEAR(Table1[[#This Row],[Date Sent]])</f>
        <v>#REF!</v>
      </c>
      <c r="AH957"/>
    </row>
    <row r="958" spans="1:34" x14ac:dyDescent="0.2">
      <c r="A958" t="s">
        <v>1933</v>
      </c>
      <c r="B958" t="s">
        <v>1934</v>
      </c>
      <c r="C958" s="1">
        <v>236.28</v>
      </c>
      <c r="D958" s="5">
        <v>45287</v>
      </c>
      <c r="E958" t="s">
        <v>21</v>
      </c>
      <c r="F958" t="s">
        <v>33</v>
      </c>
      <c r="G958" s="16" t="s">
        <v>1935</v>
      </c>
      <c r="H958" s="1"/>
      <c r="J958"/>
      <c r="AC958" s="5" t="e">
        <f>VLOOKUP(Table1[[#This Row],[Expense Report]],#REF!,3, 0)</f>
        <v>#REF!</v>
      </c>
      <c r="AD958" t="s">
        <v>13578</v>
      </c>
      <c r="AE958" t="s">
        <v>266</v>
      </c>
      <c r="AF958" t="e">
        <f>MONTH(Table1[[#This Row],[Date Sent]])</f>
        <v>#REF!</v>
      </c>
      <c r="AG958" t="e">
        <f>YEAR(Table1[[#This Row],[Date Sent]])</f>
        <v>#REF!</v>
      </c>
      <c r="AH958"/>
    </row>
    <row r="959" spans="1:34" x14ac:dyDescent="0.2">
      <c r="A959" t="s">
        <v>1933</v>
      </c>
      <c r="B959" t="s">
        <v>1934</v>
      </c>
      <c r="C959" s="1">
        <v>16</v>
      </c>
      <c r="D959" s="5">
        <v>45288</v>
      </c>
      <c r="E959" t="s">
        <v>21</v>
      </c>
      <c r="F959" t="s">
        <v>33</v>
      </c>
      <c r="G959" s="16" t="s">
        <v>1936</v>
      </c>
      <c r="H959" s="1"/>
      <c r="J959"/>
      <c r="AC959" s="5" t="e">
        <f>VLOOKUP(Table1[[#This Row],[Expense Report]],#REF!,3, 0)</f>
        <v>#REF!</v>
      </c>
      <c r="AD959" t="s">
        <v>13578</v>
      </c>
      <c r="AE959" t="s">
        <v>266</v>
      </c>
      <c r="AF959" t="e">
        <f>MONTH(Table1[[#This Row],[Date Sent]])</f>
        <v>#REF!</v>
      </c>
      <c r="AG959" t="e">
        <f>YEAR(Table1[[#This Row],[Date Sent]])</f>
        <v>#REF!</v>
      </c>
      <c r="AH959"/>
    </row>
    <row r="960" spans="1:34" x14ac:dyDescent="0.2">
      <c r="A960" t="s">
        <v>1933</v>
      </c>
      <c r="B960" t="s">
        <v>1934</v>
      </c>
      <c r="C960" s="1">
        <v>31.48</v>
      </c>
      <c r="D960" s="5">
        <v>45294</v>
      </c>
      <c r="E960" t="s">
        <v>21</v>
      </c>
      <c r="F960" t="s">
        <v>33</v>
      </c>
      <c r="G960" s="16" t="s">
        <v>1937</v>
      </c>
      <c r="H960" s="1"/>
      <c r="J960"/>
      <c r="AC960" s="5" t="e">
        <f>VLOOKUP(Table1[[#This Row],[Expense Report]],#REF!,3, 0)</f>
        <v>#REF!</v>
      </c>
      <c r="AD960" t="s">
        <v>13578</v>
      </c>
      <c r="AE960" t="s">
        <v>266</v>
      </c>
      <c r="AF960" t="e">
        <f>MONTH(Table1[[#This Row],[Date Sent]])</f>
        <v>#REF!</v>
      </c>
      <c r="AG960" t="e">
        <f>YEAR(Table1[[#This Row],[Date Sent]])</f>
        <v>#REF!</v>
      </c>
      <c r="AH960"/>
    </row>
    <row r="961" spans="1:34" x14ac:dyDescent="0.2">
      <c r="A961" t="s">
        <v>1933</v>
      </c>
      <c r="B961" t="s">
        <v>1934</v>
      </c>
      <c r="C961" s="1">
        <v>14.87</v>
      </c>
      <c r="D961" s="5">
        <v>45294</v>
      </c>
      <c r="E961" t="s">
        <v>8</v>
      </c>
      <c r="F961" t="s">
        <v>39</v>
      </c>
      <c r="G961" s="16" t="s">
        <v>1938</v>
      </c>
      <c r="H961" s="1"/>
      <c r="J961"/>
      <c r="AC961" s="5" t="e">
        <f>VLOOKUP(Table1[[#This Row],[Expense Report]],#REF!,3, 0)</f>
        <v>#REF!</v>
      </c>
      <c r="AD961" t="s">
        <v>13578</v>
      </c>
      <c r="AE961" t="s">
        <v>266</v>
      </c>
      <c r="AF961" t="e">
        <f>MONTH(Table1[[#This Row],[Date Sent]])</f>
        <v>#REF!</v>
      </c>
      <c r="AG961" t="e">
        <f>YEAR(Table1[[#This Row],[Date Sent]])</f>
        <v>#REF!</v>
      </c>
      <c r="AH961"/>
    </row>
    <row r="962" spans="1:34" x14ac:dyDescent="0.2">
      <c r="A962" t="s">
        <v>1933</v>
      </c>
      <c r="B962" t="s">
        <v>1934</v>
      </c>
      <c r="C962" s="1">
        <v>156.06</v>
      </c>
      <c r="D962" s="5">
        <v>45300</v>
      </c>
      <c r="E962" t="s">
        <v>21</v>
      </c>
      <c r="F962" t="s">
        <v>33</v>
      </c>
      <c r="G962" s="16" t="s">
        <v>1939</v>
      </c>
      <c r="H962" s="1"/>
      <c r="J962"/>
      <c r="AC962" s="5" t="e">
        <f>VLOOKUP(Table1[[#This Row],[Expense Report]],#REF!,3, 0)</f>
        <v>#REF!</v>
      </c>
      <c r="AD962" t="s">
        <v>13578</v>
      </c>
      <c r="AE962" t="s">
        <v>266</v>
      </c>
      <c r="AF962" t="e">
        <f>MONTH(Table1[[#This Row],[Date Sent]])</f>
        <v>#REF!</v>
      </c>
      <c r="AG962" t="e">
        <f>YEAR(Table1[[#This Row],[Date Sent]])</f>
        <v>#REF!</v>
      </c>
      <c r="AH962"/>
    </row>
    <row r="963" spans="1:34" x14ac:dyDescent="0.2">
      <c r="A963" t="s">
        <v>1940</v>
      </c>
      <c r="B963" t="s">
        <v>1941</v>
      </c>
      <c r="C963" s="1">
        <v>273.33</v>
      </c>
      <c r="D963" s="5">
        <v>45289</v>
      </c>
      <c r="E963" t="s">
        <v>21</v>
      </c>
      <c r="F963" t="s">
        <v>15</v>
      </c>
      <c r="G963" s="16" t="s">
        <v>1942</v>
      </c>
      <c r="H963" s="1"/>
      <c r="J963"/>
      <c r="AC963" s="5" t="e">
        <f>VLOOKUP(Table1[[#This Row],[Expense Report]],#REF!,3, 0)</f>
        <v>#REF!</v>
      </c>
      <c r="AD963" t="s">
        <v>11649</v>
      </c>
      <c r="AE963" t="s">
        <v>11649</v>
      </c>
      <c r="AF963" t="e">
        <f>MONTH(Table1[[#This Row],[Date Sent]])</f>
        <v>#REF!</v>
      </c>
      <c r="AG963" t="e">
        <f>YEAR(Table1[[#This Row],[Date Sent]])</f>
        <v>#REF!</v>
      </c>
      <c r="AH963"/>
    </row>
    <row r="964" spans="1:34" x14ac:dyDescent="0.2">
      <c r="A964" t="s">
        <v>1940</v>
      </c>
      <c r="B964" t="s">
        <v>1943</v>
      </c>
      <c r="C964" s="1">
        <v>253.86</v>
      </c>
      <c r="D964" s="5">
        <v>45274</v>
      </c>
      <c r="E964" t="s">
        <v>21</v>
      </c>
      <c r="F964" s="3" t="s">
        <v>33</v>
      </c>
      <c r="G964" s="16" t="s">
        <v>1944</v>
      </c>
      <c r="H964" s="1"/>
      <c r="J964"/>
      <c r="AC964" s="5" t="e">
        <f>VLOOKUP(Table1[[#This Row],[Expense Report]],#REF!,3, 0)</f>
        <v>#REF!</v>
      </c>
      <c r="AD964" t="s">
        <v>11649</v>
      </c>
      <c r="AE964" t="s">
        <v>11649</v>
      </c>
      <c r="AF964" t="e">
        <f>MONTH(Table1[[#This Row],[Date Sent]])</f>
        <v>#REF!</v>
      </c>
      <c r="AG964" t="e">
        <f>YEAR(Table1[[#This Row],[Date Sent]])</f>
        <v>#REF!</v>
      </c>
      <c r="AH964"/>
    </row>
    <row r="965" spans="1:34" x14ac:dyDescent="0.2">
      <c r="A965" t="s">
        <v>1940</v>
      </c>
      <c r="B965" t="s">
        <v>1943</v>
      </c>
      <c r="C965" s="1">
        <v>-148.76</v>
      </c>
      <c r="D965" s="5">
        <v>45275</v>
      </c>
      <c r="E965" t="s">
        <v>21</v>
      </c>
      <c r="F965" s="3" t="s">
        <v>33</v>
      </c>
      <c r="G965" s="16" t="s">
        <v>1945</v>
      </c>
      <c r="H965" s="1"/>
      <c r="J965"/>
      <c r="AC965" s="5" t="e">
        <f>VLOOKUP(Table1[[#This Row],[Expense Report]],#REF!,3, 0)</f>
        <v>#REF!</v>
      </c>
      <c r="AD965" t="s">
        <v>11649</v>
      </c>
      <c r="AE965" t="s">
        <v>11649</v>
      </c>
      <c r="AF965" t="e">
        <f>MONTH(Table1[[#This Row],[Date Sent]])</f>
        <v>#REF!</v>
      </c>
      <c r="AG965" t="e">
        <f>YEAR(Table1[[#This Row],[Date Sent]])</f>
        <v>#REF!</v>
      </c>
      <c r="AH965"/>
    </row>
    <row r="966" spans="1:34" x14ac:dyDescent="0.2">
      <c r="A966" t="s">
        <v>1940</v>
      </c>
      <c r="B966" t="s">
        <v>1943</v>
      </c>
      <c r="C966" s="1">
        <v>35.35</v>
      </c>
      <c r="D966" s="5">
        <v>45278</v>
      </c>
      <c r="E966" t="s">
        <v>21</v>
      </c>
      <c r="F966" t="s">
        <v>17</v>
      </c>
      <c r="G966" s="16" t="s">
        <v>1946</v>
      </c>
      <c r="H966" s="1"/>
      <c r="J966"/>
      <c r="AC966" s="5" t="e">
        <f>VLOOKUP(Table1[[#This Row],[Expense Report]],#REF!,3, 0)</f>
        <v>#REF!</v>
      </c>
      <c r="AD966" t="s">
        <v>11649</v>
      </c>
      <c r="AE966" t="s">
        <v>11649</v>
      </c>
      <c r="AF966" t="e">
        <f>MONTH(Table1[[#This Row],[Date Sent]])</f>
        <v>#REF!</v>
      </c>
      <c r="AG966" t="e">
        <f>YEAR(Table1[[#This Row],[Date Sent]])</f>
        <v>#REF!</v>
      </c>
      <c r="AH966"/>
    </row>
    <row r="967" spans="1:34" x14ac:dyDescent="0.2">
      <c r="A967" t="s">
        <v>1940</v>
      </c>
      <c r="B967" t="s">
        <v>1943</v>
      </c>
      <c r="C967" s="1">
        <v>23.48</v>
      </c>
      <c r="D967" s="5">
        <v>45279</v>
      </c>
      <c r="E967" t="s">
        <v>21</v>
      </c>
      <c r="F967" t="s">
        <v>17</v>
      </c>
      <c r="G967" s="16" t="s">
        <v>1947</v>
      </c>
      <c r="H967" s="1"/>
      <c r="J967"/>
      <c r="AC967" s="5" t="e">
        <f>VLOOKUP(Table1[[#This Row],[Expense Report]],#REF!,3, 0)</f>
        <v>#REF!</v>
      </c>
      <c r="AD967" t="s">
        <v>11649</v>
      </c>
      <c r="AE967" t="s">
        <v>11649</v>
      </c>
      <c r="AF967" t="e">
        <f>MONTH(Table1[[#This Row],[Date Sent]])</f>
        <v>#REF!</v>
      </c>
      <c r="AG967" t="e">
        <f>YEAR(Table1[[#This Row],[Date Sent]])</f>
        <v>#REF!</v>
      </c>
      <c r="AH967"/>
    </row>
    <row r="968" spans="1:34" x14ac:dyDescent="0.2">
      <c r="A968" t="s">
        <v>1940</v>
      </c>
      <c r="B968" t="s">
        <v>1943</v>
      </c>
      <c r="C968" s="1">
        <v>-31.64</v>
      </c>
      <c r="D968" s="5">
        <v>45280</v>
      </c>
      <c r="E968" t="s">
        <v>21</v>
      </c>
      <c r="F968" t="s">
        <v>17</v>
      </c>
      <c r="G968" s="16" t="s">
        <v>1948</v>
      </c>
      <c r="H968" s="1"/>
      <c r="J968"/>
      <c r="AC968" s="5" t="e">
        <f>VLOOKUP(Table1[[#This Row],[Expense Report]],#REF!,3, 0)</f>
        <v>#REF!</v>
      </c>
      <c r="AD968" t="s">
        <v>11649</v>
      </c>
      <c r="AE968" t="s">
        <v>11649</v>
      </c>
      <c r="AF968" t="e">
        <f>MONTH(Table1[[#This Row],[Date Sent]])</f>
        <v>#REF!</v>
      </c>
      <c r="AG968" t="e">
        <f>YEAR(Table1[[#This Row],[Date Sent]])</f>
        <v>#REF!</v>
      </c>
      <c r="AH968"/>
    </row>
    <row r="969" spans="1:34" x14ac:dyDescent="0.2">
      <c r="A969" t="s">
        <v>1940</v>
      </c>
      <c r="B969" t="s">
        <v>1943</v>
      </c>
      <c r="C969" s="1">
        <v>51.34</v>
      </c>
      <c r="D969" s="5">
        <v>45280</v>
      </c>
      <c r="E969" t="s">
        <v>21</v>
      </c>
      <c r="F969" t="s">
        <v>15</v>
      </c>
      <c r="G969" s="16" t="s">
        <v>1949</v>
      </c>
      <c r="H969" s="1"/>
      <c r="J969"/>
      <c r="AC969" s="5" t="e">
        <f>VLOOKUP(Table1[[#This Row],[Expense Report]],#REF!,3, 0)</f>
        <v>#REF!</v>
      </c>
      <c r="AD969" t="s">
        <v>11649</v>
      </c>
      <c r="AE969" t="s">
        <v>11649</v>
      </c>
      <c r="AF969" t="e">
        <f>MONTH(Table1[[#This Row],[Date Sent]])</f>
        <v>#REF!</v>
      </c>
      <c r="AG969" t="e">
        <f>YEAR(Table1[[#This Row],[Date Sent]])</f>
        <v>#REF!</v>
      </c>
      <c r="AH969"/>
    </row>
    <row r="970" spans="1:34" x14ac:dyDescent="0.2">
      <c r="A970" t="s">
        <v>1940</v>
      </c>
      <c r="B970" t="s">
        <v>1943</v>
      </c>
      <c r="C970" s="1">
        <v>195.58</v>
      </c>
      <c r="D970" s="5">
        <v>45281</v>
      </c>
      <c r="E970" t="s">
        <v>21</v>
      </c>
      <c r="F970" t="s">
        <v>15</v>
      </c>
      <c r="G970" s="16" t="s">
        <v>1950</v>
      </c>
      <c r="H970" s="1"/>
      <c r="J970"/>
      <c r="AC970" s="5" t="e">
        <f>VLOOKUP(Table1[[#This Row],[Expense Report]],#REF!,3, 0)</f>
        <v>#REF!</v>
      </c>
      <c r="AD970" t="s">
        <v>11649</v>
      </c>
      <c r="AE970" t="s">
        <v>11649</v>
      </c>
      <c r="AF970" t="e">
        <f>MONTH(Table1[[#This Row],[Date Sent]])</f>
        <v>#REF!</v>
      </c>
      <c r="AG970" t="e">
        <f>YEAR(Table1[[#This Row],[Date Sent]])</f>
        <v>#REF!</v>
      </c>
      <c r="AH970"/>
    </row>
    <row r="971" spans="1:34" x14ac:dyDescent="0.2">
      <c r="A971" t="s">
        <v>1940</v>
      </c>
      <c r="B971" t="s">
        <v>1943</v>
      </c>
      <c r="C971" s="1">
        <v>35.299999999999997</v>
      </c>
      <c r="D971" s="5">
        <v>45284</v>
      </c>
      <c r="E971" t="s">
        <v>21</v>
      </c>
      <c r="F971" t="s">
        <v>17</v>
      </c>
      <c r="G971" s="16" t="s">
        <v>1951</v>
      </c>
      <c r="H971" s="1"/>
      <c r="J971"/>
      <c r="AC971" s="5" t="e">
        <f>VLOOKUP(Table1[[#This Row],[Expense Report]],#REF!,3, 0)</f>
        <v>#REF!</v>
      </c>
      <c r="AD971" t="s">
        <v>11649</v>
      </c>
      <c r="AE971" t="s">
        <v>11649</v>
      </c>
      <c r="AF971" t="e">
        <f>MONTH(Table1[[#This Row],[Date Sent]])</f>
        <v>#REF!</v>
      </c>
      <c r="AG971" t="e">
        <f>YEAR(Table1[[#This Row],[Date Sent]])</f>
        <v>#REF!</v>
      </c>
      <c r="AH971"/>
    </row>
    <row r="972" spans="1:34" x14ac:dyDescent="0.2">
      <c r="A972" t="s">
        <v>1940</v>
      </c>
      <c r="B972" t="s">
        <v>1943</v>
      </c>
      <c r="C972" s="1">
        <v>21.07</v>
      </c>
      <c r="D972" s="5">
        <v>45286</v>
      </c>
      <c r="E972" t="s">
        <v>21</v>
      </c>
      <c r="F972" s="3" t="s">
        <v>33</v>
      </c>
      <c r="G972" s="16" t="s">
        <v>1952</v>
      </c>
      <c r="H972" s="1"/>
      <c r="J972"/>
      <c r="AC972" s="5" t="e">
        <f>VLOOKUP(Table1[[#This Row],[Expense Report]],#REF!,3, 0)</f>
        <v>#REF!</v>
      </c>
      <c r="AD972" t="s">
        <v>11649</v>
      </c>
      <c r="AE972" t="s">
        <v>11649</v>
      </c>
      <c r="AF972" t="e">
        <f>MONTH(Table1[[#This Row],[Date Sent]])</f>
        <v>#REF!</v>
      </c>
      <c r="AG972" t="e">
        <f>YEAR(Table1[[#This Row],[Date Sent]])</f>
        <v>#REF!</v>
      </c>
      <c r="AH972"/>
    </row>
    <row r="973" spans="1:34" x14ac:dyDescent="0.2">
      <c r="A973" t="s">
        <v>1940</v>
      </c>
      <c r="B973" t="s">
        <v>1943</v>
      </c>
      <c r="C973" s="1">
        <v>14.1</v>
      </c>
      <c r="D973" s="5">
        <v>45289</v>
      </c>
      <c r="E973" t="s">
        <v>21</v>
      </c>
      <c r="F973" s="3" t="s">
        <v>39</v>
      </c>
      <c r="G973" s="16" t="s">
        <v>1953</v>
      </c>
      <c r="H973" s="1"/>
      <c r="J973"/>
      <c r="AC973" s="5" t="e">
        <f>VLOOKUP(Table1[[#This Row],[Expense Report]],#REF!,3, 0)</f>
        <v>#REF!</v>
      </c>
      <c r="AD973" t="s">
        <v>11649</v>
      </c>
      <c r="AE973" t="s">
        <v>11649</v>
      </c>
      <c r="AF973" t="e">
        <f>MONTH(Table1[[#This Row],[Date Sent]])</f>
        <v>#REF!</v>
      </c>
      <c r="AG973" t="e">
        <f>YEAR(Table1[[#This Row],[Date Sent]])</f>
        <v>#REF!</v>
      </c>
      <c r="AH973"/>
    </row>
    <row r="974" spans="1:34" x14ac:dyDescent="0.2">
      <c r="A974" t="s">
        <v>1940</v>
      </c>
      <c r="B974" t="s">
        <v>1943</v>
      </c>
      <c r="C974" s="1">
        <v>119.65</v>
      </c>
      <c r="D974" s="5">
        <v>45289</v>
      </c>
      <c r="E974" t="s">
        <v>21</v>
      </c>
      <c r="F974" t="s">
        <v>33</v>
      </c>
      <c r="G974" s="16" t="s">
        <v>1954</v>
      </c>
      <c r="H974" s="1"/>
      <c r="J974"/>
      <c r="AC974" s="5" t="e">
        <f>VLOOKUP(Table1[[#This Row],[Expense Report]],#REF!,3, 0)</f>
        <v>#REF!</v>
      </c>
      <c r="AD974" t="s">
        <v>11649</v>
      </c>
      <c r="AE974" t="s">
        <v>11649</v>
      </c>
      <c r="AF974" t="e">
        <f>MONTH(Table1[[#This Row],[Date Sent]])</f>
        <v>#REF!</v>
      </c>
      <c r="AG974" t="e">
        <f>YEAR(Table1[[#This Row],[Date Sent]])</f>
        <v>#REF!</v>
      </c>
      <c r="AH974"/>
    </row>
    <row r="975" spans="1:34" x14ac:dyDescent="0.2">
      <c r="A975" t="s">
        <v>1940</v>
      </c>
      <c r="B975" t="s">
        <v>1943</v>
      </c>
      <c r="C975" s="1">
        <v>50.27</v>
      </c>
      <c r="D975" s="5">
        <v>45297</v>
      </c>
      <c r="E975" t="s">
        <v>21</v>
      </c>
      <c r="F975" s="3" t="s">
        <v>33</v>
      </c>
      <c r="G975" s="16" t="s">
        <v>1785</v>
      </c>
      <c r="H975" s="1"/>
      <c r="J975"/>
      <c r="AC975" s="5" t="e">
        <f>VLOOKUP(Table1[[#This Row],[Expense Report]],#REF!,3, 0)</f>
        <v>#REF!</v>
      </c>
      <c r="AD975" t="s">
        <v>11649</v>
      </c>
      <c r="AE975" t="s">
        <v>11649</v>
      </c>
      <c r="AF975" t="e">
        <f>MONTH(Table1[[#This Row],[Date Sent]])</f>
        <v>#REF!</v>
      </c>
      <c r="AG975" t="e">
        <f>YEAR(Table1[[#This Row],[Date Sent]])</f>
        <v>#REF!</v>
      </c>
      <c r="AH975"/>
    </row>
    <row r="976" spans="1:34" x14ac:dyDescent="0.2">
      <c r="A976" t="s">
        <v>1940</v>
      </c>
      <c r="B976" t="s">
        <v>1943</v>
      </c>
      <c r="C976" s="1">
        <v>2.23</v>
      </c>
      <c r="D976" s="5">
        <v>45307</v>
      </c>
      <c r="E976" t="s">
        <v>21</v>
      </c>
      <c r="F976" s="3" t="s">
        <v>39</v>
      </c>
      <c r="G976" s="16" t="s">
        <v>1955</v>
      </c>
      <c r="H976" s="1"/>
      <c r="J976"/>
      <c r="AC976" s="5" t="e">
        <f>VLOOKUP(Table1[[#This Row],[Expense Report]],#REF!,3, 0)</f>
        <v>#REF!</v>
      </c>
      <c r="AD976" t="s">
        <v>11649</v>
      </c>
      <c r="AE976" t="s">
        <v>11649</v>
      </c>
      <c r="AF976" t="e">
        <f>MONTH(Table1[[#This Row],[Date Sent]])</f>
        <v>#REF!</v>
      </c>
      <c r="AG976" t="e">
        <f>YEAR(Table1[[#This Row],[Date Sent]])</f>
        <v>#REF!</v>
      </c>
      <c r="AH976"/>
    </row>
    <row r="977" spans="1:34" x14ac:dyDescent="0.2">
      <c r="A977" t="s">
        <v>1940</v>
      </c>
      <c r="B977" t="s">
        <v>1943</v>
      </c>
      <c r="C977" s="1">
        <v>186.16</v>
      </c>
      <c r="D977" s="5">
        <v>45308</v>
      </c>
      <c r="E977" t="s">
        <v>21</v>
      </c>
      <c r="F977" s="3" t="s">
        <v>33</v>
      </c>
      <c r="G977" s="16" t="s">
        <v>1165</v>
      </c>
      <c r="H977" s="1"/>
      <c r="J977"/>
      <c r="AC977" s="5" t="e">
        <f>VLOOKUP(Table1[[#This Row],[Expense Report]],#REF!,3, 0)</f>
        <v>#REF!</v>
      </c>
      <c r="AD977" t="s">
        <v>11649</v>
      </c>
      <c r="AE977" t="s">
        <v>11649</v>
      </c>
      <c r="AF977" t="e">
        <f>MONTH(Table1[[#This Row],[Date Sent]])</f>
        <v>#REF!</v>
      </c>
      <c r="AG977" t="e">
        <f>YEAR(Table1[[#This Row],[Date Sent]])</f>
        <v>#REF!</v>
      </c>
      <c r="AH977"/>
    </row>
    <row r="978" spans="1:34" x14ac:dyDescent="0.2">
      <c r="A978" t="s">
        <v>1940</v>
      </c>
      <c r="B978" t="s">
        <v>1943</v>
      </c>
      <c r="C978" s="1">
        <v>117.69</v>
      </c>
      <c r="D978" s="5">
        <v>45308</v>
      </c>
      <c r="E978" t="s">
        <v>21</v>
      </c>
      <c r="F978" t="s">
        <v>25</v>
      </c>
      <c r="G978" s="16" t="s">
        <v>1039</v>
      </c>
      <c r="H978" s="1"/>
      <c r="J978"/>
      <c r="AC978" s="5" t="e">
        <f>VLOOKUP(Table1[[#This Row],[Expense Report]],#REF!,3, 0)</f>
        <v>#REF!</v>
      </c>
      <c r="AD978" t="s">
        <v>11649</v>
      </c>
      <c r="AE978" t="s">
        <v>11649</v>
      </c>
      <c r="AF978" t="e">
        <f>MONTH(Table1[[#This Row],[Date Sent]])</f>
        <v>#REF!</v>
      </c>
      <c r="AG978" t="e">
        <f>YEAR(Table1[[#This Row],[Date Sent]])</f>
        <v>#REF!</v>
      </c>
      <c r="AH978"/>
    </row>
    <row r="979" spans="1:34" x14ac:dyDescent="0.2">
      <c r="A979" t="s">
        <v>156</v>
      </c>
      <c r="B979" t="s">
        <v>1956</v>
      </c>
      <c r="C979" s="1">
        <v>30.66</v>
      </c>
      <c r="D979" s="5">
        <v>45231</v>
      </c>
      <c r="E979" t="s">
        <v>21</v>
      </c>
      <c r="F979" t="s">
        <v>33</v>
      </c>
      <c r="G979" s="16" t="s">
        <v>1452</v>
      </c>
      <c r="H979" s="1"/>
      <c r="J979"/>
      <c r="AC979" s="5" t="e">
        <f>VLOOKUP(Table1[[#This Row],[Expense Report]],#REF!,3, 0)</f>
        <v>#REF!</v>
      </c>
      <c r="AD979" t="s">
        <v>13597</v>
      </c>
      <c r="AE979" t="s">
        <v>313</v>
      </c>
      <c r="AF979" t="e">
        <f>MONTH(Table1[[#This Row],[Date Sent]])</f>
        <v>#REF!</v>
      </c>
      <c r="AG979" t="e">
        <f>YEAR(Table1[[#This Row],[Date Sent]])</f>
        <v>#REF!</v>
      </c>
      <c r="AH979"/>
    </row>
    <row r="980" spans="1:34" x14ac:dyDescent="0.2">
      <c r="A980" t="s">
        <v>156</v>
      </c>
      <c r="B980" t="s">
        <v>1956</v>
      </c>
      <c r="C980" s="1">
        <v>407.74</v>
      </c>
      <c r="D980" s="5">
        <v>45232</v>
      </c>
      <c r="E980" t="s">
        <v>21</v>
      </c>
      <c r="F980" t="s">
        <v>25</v>
      </c>
      <c r="G980" s="16" t="s">
        <v>1482</v>
      </c>
      <c r="H980" s="1"/>
      <c r="J980"/>
      <c r="AC980" s="5" t="e">
        <f>VLOOKUP(Table1[[#This Row],[Expense Report]],#REF!,3, 0)</f>
        <v>#REF!</v>
      </c>
      <c r="AD980" t="s">
        <v>13597</v>
      </c>
      <c r="AE980" t="s">
        <v>313</v>
      </c>
      <c r="AF980" t="e">
        <f>MONTH(Table1[[#This Row],[Date Sent]])</f>
        <v>#REF!</v>
      </c>
      <c r="AG980" t="e">
        <f>YEAR(Table1[[#This Row],[Date Sent]])</f>
        <v>#REF!</v>
      </c>
      <c r="AH980"/>
    </row>
    <row r="981" spans="1:34" x14ac:dyDescent="0.2">
      <c r="A981" t="s">
        <v>156</v>
      </c>
      <c r="B981" t="s">
        <v>1956</v>
      </c>
      <c r="C981" s="1">
        <v>-30.66</v>
      </c>
      <c r="D981" s="5">
        <v>45237</v>
      </c>
      <c r="E981" t="s">
        <v>21</v>
      </c>
      <c r="F981" t="s">
        <v>33</v>
      </c>
      <c r="G981" s="16" t="s">
        <v>1957</v>
      </c>
      <c r="H981" s="1"/>
      <c r="J981"/>
      <c r="AC981" s="5" t="e">
        <f>VLOOKUP(Table1[[#This Row],[Expense Report]],#REF!,3, 0)</f>
        <v>#REF!</v>
      </c>
      <c r="AD981" t="s">
        <v>13597</v>
      </c>
      <c r="AE981" t="s">
        <v>313</v>
      </c>
      <c r="AF981" t="e">
        <f>MONTH(Table1[[#This Row],[Date Sent]])</f>
        <v>#REF!</v>
      </c>
      <c r="AG981" t="e">
        <f>YEAR(Table1[[#This Row],[Date Sent]])</f>
        <v>#REF!</v>
      </c>
      <c r="AH981"/>
    </row>
    <row r="982" spans="1:34" x14ac:dyDescent="0.2">
      <c r="A982" t="s">
        <v>156</v>
      </c>
      <c r="B982" t="s">
        <v>1956</v>
      </c>
      <c r="C982" s="1">
        <v>505.95</v>
      </c>
      <c r="D982" s="5">
        <v>45250</v>
      </c>
      <c r="E982" t="s">
        <v>21</v>
      </c>
      <c r="F982" t="s">
        <v>15</v>
      </c>
      <c r="G982" s="16" t="s">
        <v>1958</v>
      </c>
      <c r="H982" s="1"/>
      <c r="J982"/>
      <c r="AC982" s="5" t="e">
        <f>VLOOKUP(Table1[[#This Row],[Expense Report]],#REF!,3, 0)</f>
        <v>#REF!</v>
      </c>
      <c r="AD982" t="s">
        <v>13597</v>
      </c>
      <c r="AE982" t="s">
        <v>313</v>
      </c>
      <c r="AF982" t="e">
        <f>MONTH(Table1[[#This Row],[Date Sent]])</f>
        <v>#REF!</v>
      </c>
      <c r="AG982" t="e">
        <f>YEAR(Table1[[#This Row],[Date Sent]])</f>
        <v>#REF!</v>
      </c>
      <c r="AH982"/>
    </row>
    <row r="983" spans="1:34" x14ac:dyDescent="0.2">
      <c r="A983" t="s">
        <v>156</v>
      </c>
      <c r="B983" t="s">
        <v>1956</v>
      </c>
      <c r="C983" s="1">
        <v>48.07</v>
      </c>
      <c r="D983" s="5">
        <v>45289</v>
      </c>
      <c r="E983" t="s">
        <v>21</v>
      </c>
      <c r="F983" t="s">
        <v>39</v>
      </c>
      <c r="G983" s="16" t="s">
        <v>1959</v>
      </c>
      <c r="H983" s="1"/>
      <c r="J983"/>
      <c r="AC983" s="5" t="e">
        <f>VLOOKUP(Table1[[#This Row],[Expense Report]],#REF!,3, 0)</f>
        <v>#REF!</v>
      </c>
      <c r="AD983" t="s">
        <v>13597</v>
      </c>
      <c r="AE983" t="s">
        <v>313</v>
      </c>
      <c r="AF983" t="e">
        <f>MONTH(Table1[[#This Row],[Date Sent]])</f>
        <v>#REF!</v>
      </c>
      <c r="AG983" t="e">
        <f>YEAR(Table1[[#This Row],[Date Sent]])</f>
        <v>#REF!</v>
      </c>
      <c r="AH983"/>
    </row>
    <row r="984" spans="1:34" x14ac:dyDescent="0.2">
      <c r="A984" t="s">
        <v>156</v>
      </c>
      <c r="B984" t="s">
        <v>1956</v>
      </c>
      <c r="C984" s="1">
        <v>6.94</v>
      </c>
      <c r="D984" s="5">
        <v>45294</v>
      </c>
      <c r="E984" t="s">
        <v>20</v>
      </c>
      <c r="F984" t="s">
        <v>39</v>
      </c>
      <c r="G984" s="16" t="s">
        <v>1960</v>
      </c>
      <c r="H984" s="1"/>
      <c r="J984"/>
      <c r="AC984" s="5" t="e">
        <f>VLOOKUP(Table1[[#This Row],[Expense Report]],#REF!,3, 0)</f>
        <v>#REF!</v>
      </c>
      <c r="AD984" t="s">
        <v>13597</v>
      </c>
      <c r="AE984" t="s">
        <v>313</v>
      </c>
      <c r="AF984" t="e">
        <f>MONTH(Table1[[#This Row],[Date Sent]])</f>
        <v>#REF!</v>
      </c>
      <c r="AG984" t="e">
        <f>YEAR(Table1[[#This Row],[Date Sent]])</f>
        <v>#REF!</v>
      </c>
      <c r="AH984"/>
    </row>
    <row r="985" spans="1:34" x14ac:dyDescent="0.2">
      <c r="A985" t="s">
        <v>156</v>
      </c>
      <c r="B985" t="s">
        <v>1956</v>
      </c>
      <c r="C985" s="1">
        <v>12.07</v>
      </c>
      <c r="D985" s="5">
        <v>45294</v>
      </c>
      <c r="E985" t="s">
        <v>45</v>
      </c>
      <c r="F985" t="s">
        <v>22</v>
      </c>
      <c r="G985" s="16" t="s">
        <v>1961</v>
      </c>
      <c r="H985" s="1"/>
      <c r="J985"/>
      <c r="AC985" s="5" t="e">
        <f>VLOOKUP(Table1[[#This Row],[Expense Report]],#REF!,3, 0)</f>
        <v>#REF!</v>
      </c>
      <c r="AD985" t="s">
        <v>13597</v>
      </c>
      <c r="AE985" t="s">
        <v>313</v>
      </c>
      <c r="AF985" t="e">
        <f>MONTH(Table1[[#This Row],[Date Sent]])</f>
        <v>#REF!</v>
      </c>
      <c r="AG985" t="e">
        <f>YEAR(Table1[[#This Row],[Date Sent]])</f>
        <v>#REF!</v>
      </c>
      <c r="AH985"/>
    </row>
    <row r="986" spans="1:34" x14ac:dyDescent="0.2">
      <c r="A986" t="s">
        <v>365</v>
      </c>
      <c r="B986" t="s">
        <v>423</v>
      </c>
      <c r="C986" s="1">
        <v>25.04</v>
      </c>
      <c r="D986" s="5">
        <v>45247</v>
      </c>
      <c r="E986" t="s">
        <v>24</v>
      </c>
      <c r="F986" t="s">
        <v>18</v>
      </c>
      <c r="G986" s="16" t="s">
        <v>1962</v>
      </c>
      <c r="H986" s="1"/>
      <c r="J986"/>
      <c r="AC986" s="5" t="e">
        <f>VLOOKUP(Table1[[#This Row],[Expense Report]],#REF!,3, 0)</f>
        <v>#REF!</v>
      </c>
      <c r="AD986" t="s">
        <v>11649</v>
      </c>
      <c r="AE986" t="s">
        <v>11649</v>
      </c>
      <c r="AF986" t="e">
        <f>MONTH(Table1[[#This Row],[Date Sent]])</f>
        <v>#REF!</v>
      </c>
      <c r="AG986" t="e">
        <f>YEAR(Table1[[#This Row],[Date Sent]])</f>
        <v>#REF!</v>
      </c>
      <c r="AH986"/>
    </row>
    <row r="987" spans="1:34" x14ac:dyDescent="0.2">
      <c r="A987" t="s">
        <v>365</v>
      </c>
      <c r="B987" t="s">
        <v>423</v>
      </c>
      <c r="C987" s="1">
        <v>521.6</v>
      </c>
      <c r="D987" s="5">
        <v>45259</v>
      </c>
      <c r="E987" t="s">
        <v>21</v>
      </c>
      <c r="F987" t="s">
        <v>33</v>
      </c>
      <c r="G987" s="16" t="s">
        <v>1935</v>
      </c>
      <c r="H987" s="1"/>
      <c r="J987"/>
      <c r="AC987" s="5" t="e">
        <f>VLOOKUP(Table1[[#This Row],[Expense Report]],#REF!,3, 0)</f>
        <v>#REF!</v>
      </c>
      <c r="AD987" t="s">
        <v>11649</v>
      </c>
      <c r="AE987" t="s">
        <v>11649</v>
      </c>
      <c r="AF987" t="e">
        <f>MONTH(Table1[[#This Row],[Date Sent]])</f>
        <v>#REF!</v>
      </c>
      <c r="AG987" t="e">
        <f>YEAR(Table1[[#This Row],[Date Sent]])</f>
        <v>#REF!</v>
      </c>
      <c r="AH987"/>
    </row>
    <row r="988" spans="1:34" x14ac:dyDescent="0.2">
      <c r="A988" t="s">
        <v>365</v>
      </c>
      <c r="B988" t="s">
        <v>423</v>
      </c>
      <c r="C988" s="1">
        <v>28.6</v>
      </c>
      <c r="D988" s="5">
        <v>45262</v>
      </c>
      <c r="E988" t="s">
        <v>21</v>
      </c>
      <c r="F988" t="s">
        <v>17</v>
      </c>
      <c r="G988" s="16" t="s">
        <v>1478</v>
      </c>
      <c r="H988" s="1"/>
      <c r="J988"/>
      <c r="AC988" s="5" t="e">
        <f>VLOOKUP(Table1[[#This Row],[Expense Report]],#REF!,3, 0)</f>
        <v>#REF!</v>
      </c>
      <c r="AD988" t="s">
        <v>11649</v>
      </c>
      <c r="AE988" t="s">
        <v>11649</v>
      </c>
      <c r="AF988" t="e">
        <f>MONTH(Table1[[#This Row],[Date Sent]])</f>
        <v>#REF!</v>
      </c>
      <c r="AG988" t="e">
        <f>YEAR(Table1[[#This Row],[Date Sent]])</f>
        <v>#REF!</v>
      </c>
      <c r="AH988"/>
    </row>
    <row r="989" spans="1:34" x14ac:dyDescent="0.2">
      <c r="A989" t="s">
        <v>365</v>
      </c>
      <c r="B989" t="s">
        <v>423</v>
      </c>
      <c r="C989" s="1">
        <v>58.09</v>
      </c>
      <c r="D989" s="5">
        <v>45262</v>
      </c>
      <c r="E989" t="s">
        <v>21</v>
      </c>
      <c r="F989" t="s">
        <v>33</v>
      </c>
      <c r="G989" s="16" t="s">
        <v>950</v>
      </c>
      <c r="H989" s="1"/>
      <c r="J989"/>
      <c r="AC989" s="5" t="e">
        <f>VLOOKUP(Table1[[#This Row],[Expense Report]],#REF!,3, 0)</f>
        <v>#REF!</v>
      </c>
      <c r="AD989" t="s">
        <v>11649</v>
      </c>
      <c r="AE989" t="s">
        <v>11649</v>
      </c>
      <c r="AF989" t="e">
        <f>MONTH(Table1[[#This Row],[Date Sent]])</f>
        <v>#REF!</v>
      </c>
      <c r="AG989" t="e">
        <f>YEAR(Table1[[#This Row],[Date Sent]])</f>
        <v>#REF!</v>
      </c>
      <c r="AH989"/>
    </row>
    <row r="990" spans="1:34" x14ac:dyDescent="0.2">
      <c r="A990" t="s">
        <v>365</v>
      </c>
      <c r="B990" t="s">
        <v>423</v>
      </c>
      <c r="C990" s="1">
        <v>29.31</v>
      </c>
      <c r="D990" s="5">
        <v>45268</v>
      </c>
      <c r="E990" t="s">
        <v>20</v>
      </c>
      <c r="F990" t="s">
        <v>39</v>
      </c>
      <c r="G990" s="16" t="s">
        <v>1963</v>
      </c>
      <c r="H990" s="1"/>
      <c r="J990"/>
      <c r="AC990" s="5" t="e">
        <f>VLOOKUP(Table1[[#This Row],[Expense Report]],#REF!,3, 0)</f>
        <v>#REF!</v>
      </c>
      <c r="AD990" t="s">
        <v>11649</v>
      </c>
      <c r="AE990" t="s">
        <v>11649</v>
      </c>
      <c r="AF990" t="e">
        <f>MONTH(Table1[[#This Row],[Date Sent]])</f>
        <v>#REF!</v>
      </c>
      <c r="AG990" t="e">
        <f>YEAR(Table1[[#This Row],[Date Sent]])</f>
        <v>#REF!</v>
      </c>
      <c r="AH990"/>
    </row>
    <row r="991" spans="1:34" x14ac:dyDescent="0.2">
      <c r="A991" t="s">
        <v>365</v>
      </c>
      <c r="B991" t="s">
        <v>423</v>
      </c>
      <c r="C991" s="1">
        <v>25.11</v>
      </c>
      <c r="D991" s="5">
        <v>45273</v>
      </c>
      <c r="E991" t="s">
        <v>25</v>
      </c>
      <c r="F991" t="s">
        <v>15</v>
      </c>
      <c r="G991" s="16" t="s">
        <v>1964</v>
      </c>
      <c r="H991" s="1"/>
      <c r="J991"/>
      <c r="AC991" s="5" t="e">
        <f>VLOOKUP(Table1[[#This Row],[Expense Report]],#REF!,3, 0)</f>
        <v>#REF!</v>
      </c>
      <c r="AD991" t="s">
        <v>11649</v>
      </c>
      <c r="AE991" t="s">
        <v>11649</v>
      </c>
      <c r="AF991" t="e">
        <f>MONTH(Table1[[#This Row],[Date Sent]])</f>
        <v>#REF!</v>
      </c>
      <c r="AG991" t="e">
        <f>YEAR(Table1[[#This Row],[Date Sent]])</f>
        <v>#REF!</v>
      </c>
      <c r="AH991"/>
    </row>
    <row r="992" spans="1:34" x14ac:dyDescent="0.2">
      <c r="A992" t="s">
        <v>138</v>
      </c>
      <c r="B992" t="s">
        <v>1965</v>
      </c>
      <c r="C992" s="1">
        <v>55</v>
      </c>
      <c r="D992" s="5">
        <v>45250</v>
      </c>
      <c r="E992" t="s">
        <v>34</v>
      </c>
      <c r="F992" t="s">
        <v>1031</v>
      </c>
      <c r="G992" s="16" t="s">
        <v>1966</v>
      </c>
      <c r="H992" s="1"/>
      <c r="J992"/>
      <c r="AC992" s="5" t="e">
        <f>VLOOKUP(Table1[[#This Row],[Expense Report]],#REF!,3, 0)</f>
        <v>#REF!</v>
      </c>
      <c r="AD992" t="s">
        <v>14596</v>
      </c>
      <c r="AE992" t="s">
        <v>167</v>
      </c>
      <c r="AF992" t="e">
        <f>MONTH(Table1[[#This Row],[Date Sent]])</f>
        <v>#REF!</v>
      </c>
      <c r="AG992" t="e">
        <f>YEAR(Table1[[#This Row],[Date Sent]])</f>
        <v>#REF!</v>
      </c>
      <c r="AH992"/>
    </row>
    <row r="993" spans="1:34" x14ac:dyDescent="0.2">
      <c r="A993" t="s">
        <v>138</v>
      </c>
      <c r="B993" t="s">
        <v>1965</v>
      </c>
      <c r="C993" s="1">
        <v>99.98</v>
      </c>
      <c r="D993" s="5">
        <v>45251</v>
      </c>
      <c r="E993" t="s">
        <v>50</v>
      </c>
      <c r="F993" t="s">
        <v>30</v>
      </c>
      <c r="G993" s="16" t="s">
        <v>1967</v>
      </c>
      <c r="H993" s="1"/>
      <c r="J993"/>
      <c r="AC993" s="5" t="e">
        <f>VLOOKUP(Table1[[#This Row],[Expense Report]],#REF!,3, 0)</f>
        <v>#REF!</v>
      </c>
      <c r="AD993" t="s">
        <v>14596</v>
      </c>
      <c r="AE993" t="s">
        <v>167</v>
      </c>
      <c r="AF993" t="e">
        <f>MONTH(Table1[[#This Row],[Date Sent]])</f>
        <v>#REF!</v>
      </c>
      <c r="AG993" t="e">
        <f>YEAR(Table1[[#This Row],[Date Sent]])</f>
        <v>#REF!</v>
      </c>
      <c r="AH993"/>
    </row>
    <row r="994" spans="1:34" x14ac:dyDescent="0.2">
      <c r="A994" t="s">
        <v>138</v>
      </c>
      <c r="B994" t="s">
        <v>1965</v>
      </c>
      <c r="C994" s="1">
        <v>969.75</v>
      </c>
      <c r="D994" s="5">
        <v>45253</v>
      </c>
      <c r="E994" t="s">
        <v>14</v>
      </c>
      <c r="F994" t="s">
        <v>1047</v>
      </c>
      <c r="G994" s="16" t="s">
        <v>1929</v>
      </c>
      <c r="H994" s="1"/>
      <c r="J994"/>
      <c r="AC994" s="5" t="e">
        <f>VLOOKUP(Table1[[#This Row],[Expense Report]],#REF!,3, 0)</f>
        <v>#REF!</v>
      </c>
      <c r="AD994" t="s">
        <v>14596</v>
      </c>
      <c r="AE994" t="s">
        <v>167</v>
      </c>
      <c r="AF994" t="e">
        <f>MONTH(Table1[[#This Row],[Date Sent]])</f>
        <v>#REF!</v>
      </c>
      <c r="AG994" t="e">
        <f>YEAR(Table1[[#This Row],[Date Sent]])</f>
        <v>#REF!</v>
      </c>
      <c r="AH994"/>
    </row>
    <row r="995" spans="1:34" x14ac:dyDescent="0.2">
      <c r="A995" t="s">
        <v>138</v>
      </c>
      <c r="B995" t="s">
        <v>1965</v>
      </c>
      <c r="C995" s="1">
        <v>53.84</v>
      </c>
      <c r="D995" s="5">
        <v>45257</v>
      </c>
      <c r="E995" t="s">
        <v>20</v>
      </c>
      <c r="F995" t="s">
        <v>39</v>
      </c>
      <c r="G995" s="16" t="s">
        <v>1968</v>
      </c>
      <c r="H995" s="1"/>
      <c r="J995"/>
      <c r="AC995" s="5" t="e">
        <f>VLOOKUP(Table1[[#This Row],[Expense Report]],#REF!,3, 0)</f>
        <v>#REF!</v>
      </c>
      <c r="AD995" t="s">
        <v>14596</v>
      </c>
      <c r="AE995" t="s">
        <v>167</v>
      </c>
      <c r="AF995" t="e">
        <f>MONTH(Table1[[#This Row],[Date Sent]])</f>
        <v>#REF!</v>
      </c>
      <c r="AG995" t="e">
        <f>YEAR(Table1[[#This Row],[Date Sent]])</f>
        <v>#REF!</v>
      </c>
      <c r="AH995"/>
    </row>
    <row r="996" spans="1:34" x14ac:dyDescent="0.2">
      <c r="A996" t="s">
        <v>138</v>
      </c>
      <c r="B996" t="s">
        <v>1965</v>
      </c>
      <c r="C996" s="1">
        <v>145.1</v>
      </c>
      <c r="D996" s="5">
        <v>45257</v>
      </c>
      <c r="E996" t="s">
        <v>21</v>
      </c>
      <c r="F996" t="s">
        <v>33</v>
      </c>
      <c r="G996" s="16" t="s">
        <v>1969</v>
      </c>
      <c r="H996" s="1"/>
      <c r="J996"/>
      <c r="AC996" s="5" t="e">
        <f>VLOOKUP(Table1[[#This Row],[Expense Report]],#REF!,3, 0)</f>
        <v>#REF!</v>
      </c>
      <c r="AD996" t="s">
        <v>14596</v>
      </c>
      <c r="AE996" t="s">
        <v>167</v>
      </c>
      <c r="AF996" t="e">
        <f>MONTH(Table1[[#This Row],[Date Sent]])</f>
        <v>#REF!</v>
      </c>
      <c r="AG996" t="e">
        <f>YEAR(Table1[[#This Row],[Date Sent]])</f>
        <v>#REF!</v>
      </c>
      <c r="AH996"/>
    </row>
    <row r="997" spans="1:34" x14ac:dyDescent="0.2">
      <c r="A997" t="s">
        <v>138</v>
      </c>
      <c r="B997" t="s">
        <v>1965</v>
      </c>
      <c r="C997" s="1">
        <v>74.260000000000005</v>
      </c>
      <c r="D997" s="5">
        <v>45259</v>
      </c>
      <c r="E997" t="s">
        <v>20</v>
      </c>
      <c r="F997" t="s">
        <v>39</v>
      </c>
      <c r="G997" s="16" t="s">
        <v>1970</v>
      </c>
      <c r="H997" s="1"/>
      <c r="J997"/>
      <c r="AC997" s="5" t="e">
        <f>VLOOKUP(Table1[[#This Row],[Expense Report]],#REF!,3, 0)</f>
        <v>#REF!</v>
      </c>
      <c r="AD997" t="s">
        <v>14596</v>
      </c>
      <c r="AE997" t="s">
        <v>167</v>
      </c>
      <c r="AF997" t="e">
        <f>MONTH(Table1[[#This Row],[Date Sent]])</f>
        <v>#REF!</v>
      </c>
      <c r="AG997" t="e">
        <f>YEAR(Table1[[#This Row],[Date Sent]])</f>
        <v>#REF!</v>
      </c>
      <c r="AH997"/>
    </row>
    <row r="998" spans="1:34" x14ac:dyDescent="0.2">
      <c r="A998" t="s">
        <v>138</v>
      </c>
      <c r="B998" t="s">
        <v>1965</v>
      </c>
      <c r="C998" s="1">
        <v>75.91</v>
      </c>
      <c r="D998" s="5">
        <v>45261</v>
      </c>
      <c r="E998" t="s">
        <v>21</v>
      </c>
      <c r="F998" t="s">
        <v>17</v>
      </c>
      <c r="G998" s="16" t="s">
        <v>1971</v>
      </c>
      <c r="H998" s="1"/>
      <c r="J998"/>
      <c r="AC998" s="5" t="e">
        <f>VLOOKUP(Table1[[#This Row],[Expense Report]],#REF!,3, 0)</f>
        <v>#REF!</v>
      </c>
      <c r="AD998" t="s">
        <v>14596</v>
      </c>
      <c r="AE998" t="s">
        <v>167</v>
      </c>
      <c r="AF998" t="e">
        <f>MONTH(Table1[[#This Row],[Date Sent]])</f>
        <v>#REF!</v>
      </c>
      <c r="AG998" t="e">
        <f>YEAR(Table1[[#This Row],[Date Sent]])</f>
        <v>#REF!</v>
      </c>
      <c r="AH998"/>
    </row>
    <row r="999" spans="1:34" x14ac:dyDescent="0.2">
      <c r="A999" t="s">
        <v>138</v>
      </c>
      <c r="B999" t="s">
        <v>1965</v>
      </c>
      <c r="C999" s="1">
        <v>55.46</v>
      </c>
      <c r="D999" s="5">
        <v>45261</v>
      </c>
      <c r="E999" t="s">
        <v>21</v>
      </c>
      <c r="F999" t="s">
        <v>15</v>
      </c>
      <c r="G999" s="16" t="s">
        <v>1972</v>
      </c>
      <c r="H999" s="1"/>
      <c r="J999"/>
      <c r="AC999" s="5" t="e">
        <f>VLOOKUP(Table1[[#This Row],[Expense Report]],#REF!,3, 0)</f>
        <v>#REF!</v>
      </c>
      <c r="AD999" t="s">
        <v>14596</v>
      </c>
      <c r="AE999" t="s">
        <v>167</v>
      </c>
      <c r="AF999" t="e">
        <f>MONTH(Table1[[#This Row],[Date Sent]])</f>
        <v>#REF!</v>
      </c>
      <c r="AG999" t="e">
        <f>YEAR(Table1[[#This Row],[Date Sent]])</f>
        <v>#REF!</v>
      </c>
      <c r="AH999"/>
    </row>
    <row r="1000" spans="1:34" x14ac:dyDescent="0.2">
      <c r="A1000" t="s">
        <v>138</v>
      </c>
      <c r="B1000" t="s">
        <v>1965</v>
      </c>
      <c r="C1000" s="1">
        <v>18.010000000000002</v>
      </c>
      <c r="D1000" s="5">
        <v>45261</v>
      </c>
      <c r="E1000" t="s">
        <v>21</v>
      </c>
      <c r="F1000" t="s">
        <v>33</v>
      </c>
      <c r="G1000" s="16" t="s">
        <v>1592</v>
      </c>
      <c r="H1000" s="1"/>
      <c r="J1000"/>
      <c r="AC1000" s="5" t="e">
        <f>VLOOKUP(Table1[[#This Row],[Expense Report]],#REF!,3, 0)</f>
        <v>#REF!</v>
      </c>
      <c r="AD1000" t="s">
        <v>14596</v>
      </c>
      <c r="AE1000" t="s">
        <v>167</v>
      </c>
      <c r="AF1000" t="e">
        <f>MONTH(Table1[[#This Row],[Date Sent]])</f>
        <v>#REF!</v>
      </c>
      <c r="AG1000" t="e">
        <f>YEAR(Table1[[#This Row],[Date Sent]])</f>
        <v>#REF!</v>
      </c>
      <c r="AH1000"/>
    </row>
    <row r="1001" spans="1:34" x14ac:dyDescent="0.2">
      <c r="A1001" t="s">
        <v>138</v>
      </c>
      <c r="B1001" t="s">
        <v>1965</v>
      </c>
      <c r="C1001" s="1">
        <v>139</v>
      </c>
      <c r="D1001" s="5">
        <v>45262</v>
      </c>
      <c r="E1001" t="s">
        <v>21</v>
      </c>
      <c r="F1001" t="s">
        <v>17</v>
      </c>
      <c r="G1001" s="16" t="s">
        <v>1973</v>
      </c>
      <c r="H1001" s="1"/>
      <c r="J1001"/>
      <c r="AC1001" s="5" t="e">
        <f>VLOOKUP(Table1[[#This Row],[Expense Report]],#REF!,3, 0)</f>
        <v>#REF!</v>
      </c>
      <c r="AD1001" t="s">
        <v>14596</v>
      </c>
      <c r="AE1001" t="s">
        <v>167</v>
      </c>
      <c r="AF1001" t="e">
        <f>MONTH(Table1[[#This Row],[Date Sent]])</f>
        <v>#REF!</v>
      </c>
      <c r="AG1001" t="e">
        <f>YEAR(Table1[[#This Row],[Date Sent]])</f>
        <v>#REF!</v>
      </c>
      <c r="AH1001"/>
    </row>
    <row r="1002" spans="1:34" x14ac:dyDescent="0.2">
      <c r="A1002" t="s">
        <v>138</v>
      </c>
      <c r="B1002" t="s">
        <v>1965</v>
      </c>
      <c r="C1002" s="1">
        <v>46.75</v>
      </c>
      <c r="D1002" s="5">
        <v>45263</v>
      </c>
      <c r="E1002" t="s">
        <v>21</v>
      </c>
      <c r="F1002" t="s">
        <v>4</v>
      </c>
      <c r="G1002" s="16" t="s">
        <v>1974</v>
      </c>
      <c r="H1002" s="1"/>
      <c r="J1002"/>
      <c r="AC1002" s="5" t="e">
        <f>VLOOKUP(Table1[[#This Row],[Expense Report]],#REF!,3, 0)</f>
        <v>#REF!</v>
      </c>
      <c r="AD1002" t="s">
        <v>14596</v>
      </c>
      <c r="AE1002" t="s">
        <v>167</v>
      </c>
      <c r="AF1002" t="e">
        <f>MONTH(Table1[[#This Row],[Date Sent]])</f>
        <v>#REF!</v>
      </c>
      <c r="AG1002" t="e">
        <f>YEAR(Table1[[#This Row],[Date Sent]])</f>
        <v>#REF!</v>
      </c>
      <c r="AH1002"/>
    </row>
    <row r="1003" spans="1:34" x14ac:dyDescent="0.2">
      <c r="A1003" t="s">
        <v>138</v>
      </c>
      <c r="B1003" t="s">
        <v>1965</v>
      </c>
      <c r="C1003" s="1">
        <v>328</v>
      </c>
      <c r="D1003" s="5">
        <v>45263</v>
      </c>
      <c r="E1003" t="s">
        <v>34</v>
      </c>
      <c r="F1003" t="s">
        <v>15</v>
      </c>
      <c r="G1003" s="16" t="s">
        <v>1975</v>
      </c>
      <c r="H1003" s="1"/>
      <c r="J1003"/>
      <c r="AC1003" s="5" t="e">
        <f>VLOOKUP(Table1[[#This Row],[Expense Report]],#REF!,3, 0)</f>
        <v>#REF!</v>
      </c>
      <c r="AD1003" t="s">
        <v>14596</v>
      </c>
      <c r="AE1003" t="s">
        <v>167</v>
      </c>
      <c r="AF1003" t="e">
        <f>MONTH(Table1[[#This Row],[Date Sent]])</f>
        <v>#REF!</v>
      </c>
      <c r="AG1003" t="e">
        <f>YEAR(Table1[[#This Row],[Date Sent]])</f>
        <v>#REF!</v>
      </c>
      <c r="AH1003"/>
    </row>
    <row r="1004" spans="1:34" x14ac:dyDescent="0.2">
      <c r="A1004" t="s">
        <v>138</v>
      </c>
      <c r="B1004" t="s">
        <v>1965</v>
      </c>
      <c r="C1004" s="1">
        <v>300</v>
      </c>
      <c r="D1004" s="5">
        <v>45264</v>
      </c>
      <c r="E1004" t="s">
        <v>34</v>
      </c>
      <c r="F1004" t="s">
        <v>913</v>
      </c>
      <c r="G1004" s="16" t="s">
        <v>1421</v>
      </c>
      <c r="H1004" s="1"/>
      <c r="J1004"/>
      <c r="AC1004" s="5" t="e">
        <f>VLOOKUP(Table1[[#This Row],[Expense Report]],#REF!,3, 0)</f>
        <v>#REF!</v>
      </c>
      <c r="AD1004" t="s">
        <v>14596</v>
      </c>
      <c r="AE1004" t="s">
        <v>167</v>
      </c>
      <c r="AF1004" t="e">
        <f>MONTH(Table1[[#This Row],[Date Sent]])</f>
        <v>#REF!</v>
      </c>
      <c r="AG1004" t="e">
        <f>YEAR(Table1[[#This Row],[Date Sent]])</f>
        <v>#REF!</v>
      </c>
      <c r="AH1004"/>
    </row>
    <row r="1005" spans="1:34" x14ac:dyDescent="0.2">
      <c r="A1005" t="s">
        <v>138</v>
      </c>
      <c r="B1005" t="s">
        <v>1965</v>
      </c>
      <c r="C1005" s="1">
        <v>144.38999999999999</v>
      </c>
      <c r="D1005" s="5">
        <v>45264</v>
      </c>
      <c r="E1005" t="s">
        <v>29</v>
      </c>
      <c r="F1005" t="s">
        <v>33</v>
      </c>
      <c r="G1005" s="16" t="s">
        <v>1202</v>
      </c>
      <c r="H1005" s="1"/>
      <c r="J1005"/>
      <c r="AC1005" s="5" t="e">
        <f>VLOOKUP(Table1[[#This Row],[Expense Report]],#REF!,3, 0)</f>
        <v>#REF!</v>
      </c>
      <c r="AD1005" t="s">
        <v>14596</v>
      </c>
      <c r="AE1005" t="s">
        <v>167</v>
      </c>
      <c r="AF1005" t="e">
        <f>MONTH(Table1[[#This Row],[Date Sent]])</f>
        <v>#REF!</v>
      </c>
      <c r="AG1005" t="e">
        <f>YEAR(Table1[[#This Row],[Date Sent]])</f>
        <v>#REF!</v>
      </c>
      <c r="AH1005"/>
    </row>
    <row r="1006" spans="1:34" x14ac:dyDescent="0.2">
      <c r="A1006" t="s">
        <v>138</v>
      </c>
      <c r="B1006" t="s">
        <v>1965</v>
      </c>
      <c r="C1006" s="1">
        <v>120</v>
      </c>
      <c r="D1006" s="5">
        <v>45264</v>
      </c>
      <c r="E1006" t="s">
        <v>34</v>
      </c>
      <c r="F1006" t="s">
        <v>913</v>
      </c>
      <c r="G1006" s="16" t="s">
        <v>1421</v>
      </c>
      <c r="H1006" s="1"/>
      <c r="J1006"/>
      <c r="AC1006" s="5" t="e">
        <f>VLOOKUP(Table1[[#This Row],[Expense Report]],#REF!,3, 0)</f>
        <v>#REF!</v>
      </c>
      <c r="AD1006" t="s">
        <v>14596</v>
      </c>
      <c r="AE1006" t="s">
        <v>167</v>
      </c>
      <c r="AF1006" t="e">
        <f>MONTH(Table1[[#This Row],[Date Sent]])</f>
        <v>#REF!</v>
      </c>
      <c r="AG1006" t="e">
        <f>YEAR(Table1[[#This Row],[Date Sent]])</f>
        <v>#REF!</v>
      </c>
      <c r="AH1006"/>
    </row>
    <row r="1007" spans="1:34" x14ac:dyDescent="0.2">
      <c r="A1007" t="s">
        <v>138</v>
      </c>
      <c r="B1007" t="s">
        <v>1965</v>
      </c>
      <c r="C1007" s="1">
        <v>100.69</v>
      </c>
      <c r="D1007" s="5">
        <v>45265</v>
      </c>
      <c r="E1007" t="s">
        <v>21</v>
      </c>
      <c r="F1007" t="s">
        <v>33</v>
      </c>
      <c r="G1007" s="16" t="s">
        <v>1976</v>
      </c>
      <c r="H1007" s="1"/>
      <c r="J1007"/>
      <c r="AC1007" s="5" t="e">
        <f>VLOOKUP(Table1[[#This Row],[Expense Report]],#REF!,3, 0)</f>
        <v>#REF!</v>
      </c>
      <c r="AD1007" t="s">
        <v>14596</v>
      </c>
      <c r="AE1007" t="s">
        <v>167</v>
      </c>
      <c r="AF1007" t="e">
        <f>MONTH(Table1[[#This Row],[Date Sent]])</f>
        <v>#REF!</v>
      </c>
      <c r="AG1007" t="e">
        <f>YEAR(Table1[[#This Row],[Date Sent]])</f>
        <v>#REF!</v>
      </c>
      <c r="AH1007"/>
    </row>
    <row r="1008" spans="1:34" x14ac:dyDescent="0.2">
      <c r="A1008" t="s">
        <v>138</v>
      </c>
      <c r="B1008" t="s">
        <v>1965</v>
      </c>
      <c r="C1008" s="1">
        <v>62.78</v>
      </c>
      <c r="D1008" s="5">
        <v>45268</v>
      </c>
      <c r="E1008" t="s">
        <v>21</v>
      </c>
      <c r="F1008" t="s">
        <v>33</v>
      </c>
      <c r="G1008" s="16" t="s">
        <v>1062</v>
      </c>
      <c r="H1008" s="1"/>
      <c r="J1008"/>
      <c r="AC1008" s="5" t="e">
        <f>VLOOKUP(Table1[[#This Row],[Expense Report]],#REF!,3, 0)</f>
        <v>#REF!</v>
      </c>
      <c r="AD1008" t="s">
        <v>14596</v>
      </c>
      <c r="AE1008" t="s">
        <v>167</v>
      </c>
      <c r="AF1008" t="e">
        <f>MONTH(Table1[[#This Row],[Date Sent]])</f>
        <v>#REF!</v>
      </c>
      <c r="AG1008" t="e">
        <f>YEAR(Table1[[#This Row],[Date Sent]])</f>
        <v>#REF!</v>
      </c>
      <c r="AH1008"/>
    </row>
    <row r="1009" spans="1:34" x14ac:dyDescent="0.2">
      <c r="A1009" t="s">
        <v>1977</v>
      </c>
      <c r="B1009" t="s">
        <v>1978</v>
      </c>
      <c r="C1009" s="1">
        <v>71.05</v>
      </c>
      <c r="D1009" s="5">
        <v>45297</v>
      </c>
      <c r="E1009" t="s">
        <v>21</v>
      </c>
      <c r="F1009" t="s">
        <v>33</v>
      </c>
      <c r="G1009" s="16" t="s">
        <v>1979</v>
      </c>
      <c r="H1009" s="1"/>
      <c r="J1009"/>
      <c r="AC1009" s="5" t="e">
        <f>VLOOKUP(Table1[[#This Row],[Expense Report]],#REF!,3, 0)</f>
        <v>#REF!</v>
      </c>
      <c r="AD1009" t="s">
        <v>14598</v>
      </c>
      <c r="AE1009" t="s">
        <v>243</v>
      </c>
      <c r="AF1009" t="e">
        <f>MONTH(Table1[[#This Row],[Date Sent]])</f>
        <v>#REF!</v>
      </c>
      <c r="AG1009" t="e">
        <f>YEAR(Table1[[#This Row],[Date Sent]])</f>
        <v>#REF!</v>
      </c>
      <c r="AH1009"/>
    </row>
    <row r="1010" spans="1:34" x14ac:dyDescent="0.2">
      <c r="A1010" t="s">
        <v>1977</v>
      </c>
      <c r="B1010" t="s">
        <v>1978</v>
      </c>
      <c r="C1010" s="1">
        <v>55.38</v>
      </c>
      <c r="D1010" s="5">
        <v>45298</v>
      </c>
      <c r="E1010" t="s">
        <v>19</v>
      </c>
      <c r="F1010" t="s">
        <v>33</v>
      </c>
      <c r="G1010" s="16" t="s">
        <v>1980</v>
      </c>
      <c r="H1010" s="1"/>
      <c r="J1010"/>
      <c r="AC1010" s="5" t="e">
        <f>VLOOKUP(Table1[[#This Row],[Expense Report]],#REF!,3, 0)</f>
        <v>#REF!</v>
      </c>
      <c r="AD1010" t="s">
        <v>14598</v>
      </c>
      <c r="AE1010" t="s">
        <v>243</v>
      </c>
      <c r="AF1010" t="e">
        <f>MONTH(Table1[[#This Row],[Date Sent]])</f>
        <v>#REF!</v>
      </c>
      <c r="AG1010" t="e">
        <f>YEAR(Table1[[#This Row],[Date Sent]])</f>
        <v>#REF!</v>
      </c>
      <c r="AH1010"/>
    </row>
    <row r="1011" spans="1:34" x14ac:dyDescent="0.2">
      <c r="A1011" t="s">
        <v>1977</v>
      </c>
      <c r="B1011" t="s">
        <v>1978</v>
      </c>
      <c r="C1011" s="1">
        <v>134.75</v>
      </c>
      <c r="D1011" s="5">
        <v>45305</v>
      </c>
      <c r="E1011" t="s">
        <v>29</v>
      </c>
      <c r="F1011" t="s">
        <v>33</v>
      </c>
      <c r="G1011" s="16" t="s">
        <v>1202</v>
      </c>
      <c r="H1011" s="1"/>
      <c r="J1011"/>
      <c r="AC1011" s="5" t="e">
        <f>VLOOKUP(Table1[[#This Row],[Expense Report]],#REF!,3, 0)</f>
        <v>#REF!</v>
      </c>
      <c r="AD1011" t="s">
        <v>14598</v>
      </c>
      <c r="AE1011" t="s">
        <v>243</v>
      </c>
      <c r="AF1011" t="e">
        <f>MONTH(Table1[[#This Row],[Date Sent]])</f>
        <v>#REF!</v>
      </c>
      <c r="AG1011" t="e">
        <f>YEAR(Table1[[#This Row],[Date Sent]])</f>
        <v>#REF!</v>
      </c>
      <c r="AH1011"/>
    </row>
    <row r="1012" spans="1:34" x14ac:dyDescent="0.2">
      <c r="A1012" t="s">
        <v>1977</v>
      </c>
      <c r="B1012" t="s">
        <v>1981</v>
      </c>
      <c r="C1012" s="1">
        <v>120.19</v>
      </c>
      <c r="D1012" s="5">
        <v>45275</v>
      </c>
      <c r="E1012" t="s">
        <v>19</v>
      </c>
      <c r="F1012" t="s">
        <v>15</v>
      </c>
      <c r="G1012" s="16" t="s">
        <v>1647</v>
      </c>
      <c r="H1012" s="1"/>
      <c r="J1012"/>
      <c r="AC1012" s="5" t="e">
        <f>VLOOKUP(Table1[[#This Row],[Expense Report]],#REF!,3, 0)</f>
        <v>#REF!</v>
      </c>
      <c r="AD1012" t="s">
        <v>14598</v>
      </c>
      <c r="AE1012" t="s">
        <v>243</v>
      </c>
      <c r="AF1012" t="e">
        <f>MONTH(Table1[[#This Row],[Date Sent]])</f>
        <v>#REF!</v>
      </c>
      <c r="AG1012" t="e">
        <f>YEAR(Table1[[#This Row],[Date Sent]])</f>
        <v>#REF!</v>
      </c>
      <c r="AH1012"/>
    </row>
    <row r="1013" spans="1:34" x14ac:dyDescent="0.2">
      <c r="A1013" t="s">
        <v>1977</v>
      </c>
      <c r="B1013" t="s">
        <v>1981</v>
      </c>
      <c r="C1013" s="1">
        <v>16.39</v>
      </c>
      <c r="D1013" s="5">
        <v>45275</v>
      </c>
      <c r="E1013" t="s">
        <v>19</v>
      </c>
      <c r="F1013" t="s">
        <v>15</v>
      </c>
      <c r="G1013" s="16" t="s">
        <v>1982</v>
      </c>
      <c r="H1013" s="1"/>
      <c r="J1013"/>
      <c r="AC1013" s="5" t="e">
        <f>VLOOKUP(Table1[[#This Row],[Expense Report]],#REF!,3, 0)</f>
        <v>#REF!</v>
      </c>
      <c r="AD1013" t="s">
        <v>14598</v>
      </c>
      <c r="AE1013" t="s">
        <v>243</v>
      </c>
      <c r="AF1013" t="e">
        <f>MONTH(Table1[[#This Row],[Date Sent]])</f>
        <v>#REF!</v>
      </c>
      <c r="AG1013" t="e">
        <f>YEAR(Table1[[#This Row],[Date Sent]])</f>
        <v>#REF!</v>
      </c>
      <c r="AH1013"/>
    </row>
    <row r="1014" spans="1:34" x14ac:dyDescent="0.2">
      <c r="A1014" t="s">
        <v>609</v>
      </c>
      <c r="B1014" t="s">
        <v>1983</v>
      </c>
      <c r="C1014" s="1">
        <v>46.26</v>
      </c>
      <c r="D1014" s="5">
        <v>45255</v>
      </c>
      <c r="E1014" t="s">
        <v>21</v>
      </c>
      <c r="F1014" t="s">
        <v>33</v>
      </c>
      <c r="G1014" s="16" t="s">
        <v>1984</v>
      </c>
      <c r="H1014" s="1"/>
      <c r="J1014"/>
      <c r="AC1014" s="5" t="e">
        <f>VLOOKUP(Table1[[#This Row],[Expense Report]],#REF!,3, 0)</f>
        <v>#REF!</v>
      </c>
      <c r="AD1014" t="s">
        <v>14600</v>
      </c>
      <c r="AE1014" t="s">
        <v>6845</v>
      </c>
      <c r="AF1014" t="e">
        <f>MONTH(Table1[[#This Row],[Date Sent]])</f>
        <v>#REF!</v>
      </c>
      <c r="AG1014" t="e">
        <f>YEAR(Table1[[#This Row],[Date Sent]])</f>
        <v>#REF!</v>
      </c>
      <c r="AH1014"/>
    </row>
    <row r="1015" spans="1:34" x14ac:dyDescent="0.2">
      <c r="A1015" t="s">
        <v>609</v>
      </c>
      <c r="B1015" t="s">
        <v>1983</v>
      </c>
      <c r="C1015" s="1">
        <v>12.8</v>
      </c>
      <c r="D1015" s="5">
        <v>45258</v>
      </c>
      <c r="E1015" t="s">
        <v>21</v>
      </c>
      <c r="F1015" t="s">
        <v>15</v>
      </c>
      <c r="G1015" s="16" t="s">
        <v>1985</v>
      </c>
      <c r="H1015" s="1"/>
      <c r="J1015"/>
      <c r="AC1015" s="5" t="e">
        <f>VLOOKUP(Table1[[#This Row],[Expense Report]],#REF!,3, 0)</f>
        <v>#REF!</v>
      </c>
      <c r="AD1015" t="s">
        <v>14600</v>
      </c>
      <c r="AE1015" t="s">
        <v>6845</v>
      </c>
      <c r="AF1015" t="e">
        <f>MONTH(Table1[[#This Row],[Date Sent]])</f>
        <v>#REF!</v>
      </c>
      <c r="AG1015" t="e">
        <f>YEAR(Table1[[#This Row],[Date Sent]])</f>
        <v>#REF!</v>
      </c>
      <c r="AH1015"/>
    </row>
    <row r="1016" spans="1:34" x14ac:dyDescent="0.2">
      <c r="A1016" t="s">
        <v>609</v>
      </c>
      <c r="B1016" t="s">
        <v>1983</v>
      </c>
      <c r="C1016" s="1">
        <v>160.1</v>
      </c>
      <c r="D1016" s="5">
        <v>45258</v>
      </c>
      <c r="E1016" t="s">
        <v>21</v>
      </c>
      <c r="F1016" t="s">
        <v>33</v>
      </c>
      <c r="G1016" s="16" t="s">
        <v>1286</v>
      </c>
      <c r="H1016" s="1"/>
      <c r="J1016"/>
      <c r="AC1016" s="5" t="e">
        <f>VLOOKUP(Table1[[#This Row],[Expense Report]],#REF!,3, 0)</f>
        <v>#REF!</v>
      </c>
      <c r="AD1016" t="s">
        <v>14600</v>
      </c>
      <c r="AE1016" t="s">
        <v>6845</v>
      </c>
      <c r="AF1016" t="e">
        <f>MONTH(Table1[[#This Row],[Date Sent]])</f>
        <v>#REF!</v>
      </c>
      <c r="AG1016" t="e">
        <f>YEAR(Table1[[#This Row],[Date Sent]])</f>
        <v>#REF!</v>
      </c>
      <c r="AH1016"/>
    </row>
    <row r="1017" spans="1:34" x14ac:dyDescent="0.2">
      <c r="A1017" t="s">
        <v>609</v>
      </c>
      <c r="B1017" t="s">
        <v>1983</v>
      </c>
      <c r="C1017" s="1">
        <v>384.28</v>
      </c>
      <c r="D1017" s="5">
        <v>45258</v>
      </c>
      <c r="E1017" t="s">
        <v>21</v>
      </c>
      <c r="F1017" t="s">
        <v>25</v>
      </c>
      <c r="G1017" s="16" t="s">
        <v>1986</v>
      </c>
      <c r="H1017" s="1"/>
      <c r="J1017"/>
      <c r="AC1017" s="5" t="e">
        <f>VLOOKUP(Table1[[#This Row],[Expense Report]],#REF!,3, 0)</f>
        <v>#REF!</v>
      </c>
      <c r="AD1017" t="s">
        <v>14600</v>
      </c>
      <c r="AE1017" t="s">
        <v>6845</v>
      </c>
      <c r="AF1017" t="e">
        <f>MONTH(Table1[[#This Row],[Date Sent]])</f>
        <v>#REF!</v>
      </c>
      <c r="AG1017" t="e">
        <f>YEAR(Table1[[#This Row],[Date Sent]])</f>
        <v>#REF!</v>
      </c>
      <c r="AH1017"/>
    </row>
    <row r="1018" spans="1:34" x14ac:dyDescent="0.2">
      <c r="A1018" t="s">
        <v>609</v>
      </c>
      <c r="B1018" t="s">
        <v>1983</v>
      </c>
      <c r="C1018" s="1">
        <v>448.66</v>
      </c>
      <c r="D1018" s="5">
        <v>45259</v>
      </c>
      <c r="E1018" t="s">
        <v>33</v>
      </c>
      <c r="F1018" t="s">
        <v>39</v>
      </c>
      <c r="G1018" s="16" t="s">
        <v>1987</v>
      </c>
      <c r="H1018" s="1"/>
      <c r="J1018"/>
      <c r="AC1018" s="5" t="e">
        <f>VLOOKUP(Table1[[#This Row],[Expense Report]],#REF!,3, 0)</f>
        <v>#REF!</v>
      </c>
      <c r="AD1018" t="s">
        <v>14600</v>
      </c>
      <c r="AE1018" t="s">
        <v>6845</v>
      </c>
      <c r="AF1018" t="e">
        <f>MONTH(Table1[[#This Row],[Date Sent]])</f>
        <v>#REF!</v>
      </c>
      <c r="AG1018" t="e">
        <f>YEAR(Table1[[#This Row],[Date Sent]])</f>
        <v>#REF!</v>
      </c>
      <c r="AH1018"/>
    </row>
    <row r="1019" spans="1:34" x14ac:dyDescent="0.2">
      <c r="A1019" t="s">
        <v>609</v>
      </c>
      <c r="B1019" t="s">
        <v>1983</v>
      </c>
      <c r="C1019" s="1">
        <v>12.8</v>
      </c>
      <c r="D1019" s="5">
        <v>45266</v>
      </c>
      <c r="E1019" t="s">
        <v>21</v>
      </c>
      <c r="F1019" t="s">
        <v>15</v>
      </c>
      <c r="G1019" s="16" t="s">
        <v>1985</v>
      </c>
      <c r="H1019" s="1"/>
      <c r="J1019"/>
      <c r="AC1019" s="5" t="e">
        <f>VLOOKUP(Table1[[#This Row],[Expense Report]],#REF!,3, 0)</f>
        <v>#REF!</v>
      </c>
      <c r="AD1019" t="s">
        <v>14600</v>
      </c>
      <c r="AE1019" t="s">
        <v>6845</v>
      </c>
      <c r="AF1019" t="e">
        <f>MONTH(Table1[[#This Row],[Date Sent]])</f>
        <v>#REF!</v>
      </c>
      <c r="AG1019" t="e">
        <f>YEAR(Table1[[#This Row],[Date Sent]])</f>
        <v>#REF!</v>
      </c>
      <c r="AH1019"/>
    </row>
    <row r="1020" spans="1:34" x14ac:dyDescent="0.2">
      <c r="A1020" t="s">
        <v>609</v>
      </c>
      <c r="B1020" t="s">
        <v>1983</v>
      </c>
      <c r="C1020" s="1">
        <v>12.39</v>
      </c>
      <c r="D1020" s="5">
        <v>45268</v>
      </c>
      <c r="E1020" t="s">
        <v>21</v>
      </c>
      <c r="F1020" t="s">
        <v>39</v>
      </c>
      <c r="G1020" s="16" t="s">
        <v>1613</v>
      </c>
      <c r="H1020" s="1"/>
      <c r="J1020"/>
      <c r="AC1020" s="5" t="e">
        <f>VLOOKUP(Table1[[#This Row],[Expense Report]],#REF!,3, 0)</f>
        <v>#REF!</v>
      </c>
      <c r="AD1020" t="s">
        <v>14600</v>
      </c>
      <c r="AE1020" t="s">
        <v>6845</v>
      </c>
      <c r="AF1020" t="e">
        <f>MONTH(Table1[[#This Row],[Date Sent]])</f>
        <v>#REF!</v>
      </c>
      <c r="AG1020" t="e">
        <f>YEAR(Table1[[#This Row],[Date Sent]])</f>
        <v>#REF!</v>
      </c>
      <c r="AH1020"/>
    </row>
    <row r="1021" spans="1:34" x14ac:dyDescent="0.2">
      <c r="A1021" t="s">
        <v>609</v>
      </c>
      <c r="B1021" t="s">
        <v>1983</v>
      </c>
      <c r="C1021" s="1">
        <v>26.55</v>
      </c>
      <c r="D1021" s="5">
        <v>45269</v>
      </c>
      <c r="E1021" t="s">
        <v>21</v>
      </c>
      <c r="F1021" t="s">
        <v>33</v>
      </c>
      <c r="G1021" s="16" t="s">
        <v>1988</v>
      </c>
      <c r="H1021" s="1"/>
      <c r="J1021"/>
      <c r="AC1021" s="5" t="e">
        <f>VLOOKUP(Table1[[#This Row],[Expense Report]],#REF!,3, 0)</f>
        <v>#REF!</v>
      </c>
      <c r="AD1021" t="s">
        <v>14600</v>
      </c>
      <c r="AE1021" t="s">
        <v>6845</v>
      </c>
      <c r="AF1021" t="e">
        <f>MONTH(Table1[[#This Row],[Date Sent]])</f>
        <v>#REF!</v>
      </c>
      <c r="AG1021" t="e">
        <f>YEAR(Table1[[#This Row],[Date Sent]])</f>
        <v>#REF!</v>
      </c>
      <c r="AH1021"/>
    </row>
    <row r="1022" spans="1:34" x14ac:dyDescent="0.2">
      <c r="A1022" t="s">
        <v>609</v>
      </c>
      <c r="B1022" t="s">
        <v>1983</v>
      </c>
      <c r="C1022" s="1">
        <v>12.77</v>
      </c>
      <c r="D1022" s="5">
        <v>45269</v>
      </c>
      <c r="E1022" t="s">
        <v>21</v>
      </c>
      <c r="F1022" t="s">
        <v>17</v>
      </c>
      <c r="G1022" s="16" t="s">
        <v>1989</v>
      </c>
      <c r="H1022" s="1"/>
      <c r="J1022"/>
      <c r="AC1022" s="5" t="e">
        <f>VLOOKUP(Table1[[#This Row],[Expense Report]],#REF!,3, 0)</f>
        <v>#REF!</v>
      </c>
      <c r="AD1022" t="s">
        <v>14600</v>
      </c>
      <c r="AE1022" t="s">
        <v>6845</v>
      </c>
      <c r="AF1022" t="e">
        <f>MONTH(Table1[[#This Row],[Date Sent]])</f>
        <v>#REF!</v>
      </c>
      <c r="AG1022" t="e">
        <f>YEAR(Table1[[#This Row],[Date Sent]])</f>
        <v>#REF!</v>
      </c>
      <c r="AH1022"/>
    </row>
    <row r="1023" spans="1:34" x14ac:dyDescent="0.2">
      <c r="A1023" t="s">
        <v>609</v>
      </c>
      <c r="B1023" t="s">
        <v>1983</v>
      </c>
      <c r="C1023" s="1">
        <v>-28.81</v>
      </c>
      <c r="D1023" s="5">
        <v>45272</v>
      </c>
      <c r="E1023" t="s">
        <v>21</v>
      </c>
      <c r="F1023" t="s">
        <v>9</v>
      </c>
      <c r="G1023" s="16" t="s">
        <v>1990</v>
      </c>
      <c r="H1023" s="1"/>
      <c r="J1023"/>
      <c r="AC1023" s="5" t="e">
        <f>VLOOKUP(Table1[[#This Row],[Expense Report]],#REF!,3, 0)</f>
        <v>#REF!</v>
      </c>
      <c r="AD1023" t="s">
        <v>14600</v>
      </c>
      <c r="AE1023" t="s">
        <v>6845</v>
      </c>
      <c r="AF1023" t="e">
        <f>MONTH(Table1[[#This Row],[Date Sent]])</f>
        <v>#REF!</v>
      </c>
      <c r="AG1023" t="e">
        <f>YEAR(Table1[[#This Row],[Date Sent]])</f>
        <v>#REF!</v>
      </c>
      <c r="AH1023"/>
    </row>
    <row r="1024" spans="1:34" x14ac:dyDescent="0.2">
      <c r="A1024" t="s">
        <v>609</v>
      </c>
      <c r="B1024" t="s">
        <v>1983</v>
      </c>
      <c r="C1024" s="1">
        <v>28.81</v>
      </c>
      <c r="D1024" s="5">
        <v>45272</v>
      </c>
      <c r="E1024" t="s">
        <v>21</v>
      </c>
      <c r="F1024" t="s">
        <v>9</v>
      </c>
      <c r="G1024" s="16" t="s">
        <v>1127</v>
      </c>
      <c r="H1024" s="1"/>
      <c r="J1024"/>
      <c r="AC1024" s="5" t="e">
        <f>VLOOKUP(Table1[[#This Row],[Expense Report]],#REF!,3, 0)</f>
        <v>#REF!</v>
      </c>
      <c r="AD1024" t="s">
        <v>14600</v>
      </c>
      <c r="AE1024" t="s">
        <v>6845</v>
      </c>
      <c r="AF1024" t="e">
        <f>MONTH(Table1[[#This Row],[Date Sent]])</f>
        <v>#REF!</v>
      </c>
      <c r="AG1024" t="e">
        <f>YEAR(Table1[[#This Row],[Date Sent]])</f>
        <v>#REF!</v>
      </c>
      <c r="AH1024"/>
    </row>
    <row r="1025" spans="1:34" x14ac:dyDescent="0.2">
      <c r="A1025" t="s">
        <v>609</v>
      </c>
      <c r="B1025" t="s">
        <v>1983</v>
      </c>
      <c r="C1025" s="1">
        <v>117.41</v>
      </c>
      <c r="D1025" s="5">
        <v>45273</v>
      </c>
      <c r="E1025" t="s">
        <v>21</v>
      </c>
      <c r="F1025" t="s">
        <v>17</v>
      </c>
      <c r="G1025" s="16" t="s">
        <v>1991</v>
      </c>
      <c r="H1025" s="1"/>
      <c r="J1025"/>
      <c r="AC1025" s="5" t="e">
        <f>VLOOKUP(Table1[[#This Row],[Expense Report]],#REF!,3, 0)</f>
        <v>#REF!</v>
      </c>
      <c r="AD1025" t="s">
        <v>14600</v>
      </c>
      <c r="AE1025" t="s">
        <v>6845</v>
      </c>
      <c r="AF1025" t="e">
        <f>MONTH(Table1[[#This Row],[Date Sent]])</f>
        <v>#REF!</v>
      </c>
      <c r="AG1025" t="e">
        <f>YEAR(Table1[[#This Row],[Date Sent]])</f>
        <v>#REF!</v>
      </c>
      <c r="AH1025"/>
    </row>
    <row r="1026" spans="1:34" x14ac:dyDescent="0.2">
      <c r="A1026" t="s">
        <v>609</v>
      </c>
      <c r="B1026" t="s">
        <v>1983</v>
      </c>
      <c r="C1026" s="1">
        <v>83.87</v>
      </c>
      <c r="D1026" s="5">
        <v>45273</v>
      </c>
      <c r="E1026" t="s">
        <v>21</v>
      </c>
      <c r="F1026" t="s">
        <v>39</v>
      </c>
      <c r="G1026" s="16" t="s">
        <v>1992</v>
      </c>
      <c r="H1026" s="1"/>
      <c r="J1026"/>
      <c r="AC1026" s="5" t="e">
        <f>VLOOKUP(Table1[[#This Row],[Expense Report]],#REF!,3, 0)</f>
        <v>#REF!</v>
      </c>
      <c r="AD1026" t="s">
        <v>14600</v>
      </c>
      <c r="AE1026" t="s">
        <v>6845</v>
      </c>
      <c r="AF1026" t="e">
        <f>MONTH(Table1[[#This Row],[Date Sent]])</f>
        <v>#REF!</v>
      </c>
      <c r="AG1026" t="e">
        <f>YEAR(Table1[[#This Row],[Date Sent]])</f>
        <v>#REF!</v>
      </c>
      <c r="AH1026"/>
    </row>
    <row r="1027" spans="1:34" x14ac:dyDescent="0.2">
      <c r="A1027" t="s">
        <v>609</v>
      </c>
      <c r="B1027" t="s">
        <v>1983</v>
      </c>
      <c r="C1027" s="1">
        <v>21.39</v>
      </c>
      <c r="D1027" s="5">
        <v>45274</v>
      </c>
      <c r="E1027" t="s">
        <v>21</v>
      </c>
      <c r="F1027" t="s">
        <v>18</v>
      </c>
      <c r="G1027" s="16" t="s">
        <v>978</v>
      </c>
      <c r="H1027" s="1"/>
      <c r="J1027"/>
      <c r="AC1027" s="5" t="e">
        <f>VLOOKUP(Table1[[#This Row],[Expense Report]],#REF!,3, 0)</f>
        <v>#REF!</v>
      </c>
      <c r="AD1027" t="s">
        <v>14600</v>
      </c>
      <c r="AE1027" t="s">
        <v>6845</v>
      </c>
      <c r="AF1027" t="e">
        <f>MONTH(Table1[[#This Row],[Date Sent]])</f>
        <v>#REF!</v>
      </c>
      <c r="AG1027" t="e">
        <f>YEAR(Table1[[#This Row],[Date Sent]])</f>
        <v>#REF!</v>
      </c>
      <c r="AH1027"/>
    </row>
    <row r="1028" spans="1:34" x14ac:dyDescent="0.2">
      <c r="A1028" t="s">
        <v>609</v>
      </c>
      <c r="B1028" t="s">
        <v>1983</v>
      </c>
      <c r="C1028" s="1">
        <v>11.73</v>
      </c>
      <c r="D1028" s="5">
        <v>45274</v>
      </c>
      <c r="E1028" t="s">
        <v>21</v>
      </c>
      <c r="F1028" t="s">
        <v>15</v>
      </c>
      <c r="G1028" s="16" t="s">
        <v>1175</v>
      </c>
      <c r="H1028" s="1"/>
      <c r="J1028"/>
      <c r="AC1028" s="5" t="e">
        <f>VLOOKUP(Table1[[#This Row],[Expense Report]],#REF!,3, 0)</f>
        <v>#REF!</v>
      </c>
      <c r="AD1028" t="s">
        <v>14600</v>
      </c>
      <c r="AE1028" t="s">
        <v>6845</v>
      </c>
      <c r="AF1028" t="e">
        <f>MONTH(Table1[[#This Row],[Date Sent]])</f>
        <v>#REF!</v>
      </c>
      <c r="AG1028" t="e">
        <f>YEAR(Table1[[#This Row],[Date Sent]])</f>
        <v>#REF!</v>
      </c>
      <c r="AH1028"/>
    </row>
    <row r="1029" spans="1:34" x14ac:dyDescent="0.2">
      <c r="A1029" t="s">
        <v>609</v>
      </c>
      <c r="B1029" t="s">
        <v>1983</v>
      </c>
      <c r="C1029" s="1">
        <v>544.72</v>
      </c>
      <c r="D1029" s="5">
        <v>45279</v>
      </c>
      <c r="E1029" t="s">
        <v>21</v>
      </c>
      <c r="F1029" t="s">
        <v>33</v>
      </c>
      <c r="G1029" s="16" t="s">
        <v>1993</v>
      </c>
      <c r="H1029" s="1"/>
      <c r="J1029"/>
      <c r="AC1029" s="5" t="e">
        <f>VLOOKUP(Table1[[#This Row],[Expense Report]],#REF!,3, 0)</f>
        <v>#REF!</v>
      </c>
      <c r="AD1029" t="s">
        <v>14600</v>
      </c>
      <c r="AE1029" t="s">
        <v>6845</v>
      </c>
      <c r="AF1029" t="e">
        <f>MONTH(Table1[[#This Row],[Date Sent]])</f>
        <v>#REF!</v>
      </c>
      <c r="AG1029" t="e">
        <f>YEAR(Table1[[#This Row],[Date Sent]])</f>
        <v>#REF!</v>
      </c>
      <c r="AH1029"/>
    </row>
    <row r="1030" spans="1:34" x14ac:dyDescent="0.2">
      <c r="A1030" t="s">
        <v>540</v>
      </c>
      <c r="B1030" t="s">
        <v>1994</v>
      </c>
      <c r="C1030" s="1">
        <v>79.36</v>
      </c>
      <c r="D1030" s="5">
        <v>45247</v>
      </c>
      <c r="E1030" t="s">
        <v>21</v>
      </c>
      <c r="F1030" t="s">
        <v>33</v>
      </c>
      <c r="G1030" s="16" t="s">
        <v>1995</v>
      </c>
      <c r="H1030" s="1"/>
      <c r="J1030"/>
      <c r="AC1030" s="5" t="e">
        <f>VLOOKUP(Table1[[#This Row],[Expense Report]],#REF!,3, 0)</f>
        <v>#REF!</v>
      </c>
      <c r="AD1030" t="s">
        <v>14601</v>
      </c>
      <c r="AE1030" t="s">
        <v>272</v>
      </c>
      <c r="AF1030" t="e">
        <f>MONTH(Table1[[#This Row],[Date Sent]])</f>
        <v>#REF!</v>
      </c>
      <c r="AG1030" t="e">
        <f>YEAR(Table1[[#This Row],[Date Sent]])</f>
        <v>#REF!</v>
      </c>
      <c r="AH1030"/>
    </row>
    <row r="1031" spans="1:34" x14ac:dyDescent="0.2">
      <c r="A1031" t="s">
        <v>540</v>
      </c>
      <c r="B1031" t="s">
        <v>1994</v>
      </c>
      <c r="C1031" s="1">
        <v>15.99</v>
      </c>
      <c r="D1031" s="5">
        <v>45249</v>
      </c>
      <c r="E1031" t="s">
        <v>21</v>
      </c>
      <c r="F1031" t="s">
        <v>15</v>
      </c>
      <c r="G1031" s="16" t="s">
        <v>1996</v>
      </c>
      <c r="H1031" s="1"/>
      <c r="J1031"/>
      <c r="AC1031" s="5" t="e">
        <f>VLOOKUP(Table1[[#This Row],[Expense Report]],#REF!,3, 0)</f>
        <v>#REF!</v>
      </c>
      <c r="AD1031" t="s">
        <v>14601</v>
      </c>
      <c r="AE1031" t="s">
        <v>272</v>
      </c>
      <c r="AF1031" t="e">
        <f>MONTH(Table1[[#This Row],[Date Sent]])</f>
        <v>#REF!</v>
      </c>
      <c r="AG1031" t="e">
        <f>YEAR(Table1[[#This Row],[Date Sent]])</f>
        <v>#REF!</v>
      </c>
      <c r="AH1031"/>
    </row>
    <row r="1032" spans="1:34" x14ac:dyDescent="0.2">
      <c r="A1032" t="s">
        <v>540</v>
      </c>
      <c r="B1032" t="s">
        <v>1994</v>
      </c>
      <c r="C1032" s="1">
        <v>60.95</v>
      </c>
      <c r="D1032" s="5">
        <v>45249</v>
      </c>
      <c r="E1032" t="s">
        <v>21</v>
      </c>
      <c r="F1032" t="s">
        <v>25</v>
      </c>
      <c r="G1032" s="16" t="s">
        <v>1997</v>
      </c>
      <c r="H1032" s="1"/>
      <c r="J1032"/>
      <c r="AC1032" s="5" t="e">
        <f>VLOOKUP(Table1[[#This Row],[Expense Report]],#REF!,3, 0)</f>
        <v>#REF!</v>
      </c>
      <c r="AD1032" t="s">
        <v>14601</v>
      </c>
      <c r="AE1032" t="s">
        <v>272</v>
      </c>
      <c r="AF1032" t="e">
        <f>MONTH(Table1[[#This Row],[Date Sent]])</f>
        <v>#REF!</v>
      </c>
      <c r="AG1032" t="e">
        <f>YEAR(Table1[[#This Row],[Date Sent]])</f>
        <v>#REF!</v>
      </c>
      <c r="AH1032"/>
    </row>
    <row r="1033" spans="1:34" x14ac:dyDescent="0.2">
      <c r="A1033" t="s">
        <v>540</v>
      </c>
      <c r="B1033" t="s">
        <v>1994</v>
      </c>
      <c r="C1033" s="1">
        <v>186.93</v>
      </c>
      <c r="D1033" s="5">
        <v>45255</v>
      </c>
      <c r="E1033" t="s">
        <v>21</v>
      </c>
      <c r="F1033" t="s">
        <v>33</v>
      </c>
      <c r="G1033" s="16" t="s">
        <v>928</v>
      </c>
      <c r="H1033" s="1"/>
      <c r="J1033"/>
      <c r="AC1033" s="5" t="e">
        <f>VLOOKUP(Table1[[#This Row],[Expense Report]],#REF!,3, 0)</f>
        <v>#REF!</v>
      </c>
      <c r="AD1033" t="s">
        <v>14601</v>
      </c>
      <c r="AE1033" t="s">
        <v>272</v>
      </c>
      <c r="AF1033" t="e">
        <f>MONTH(Table1[[#This Row],[Date Sent]])</f>
        <v>#REF!</v>
      </c>
      <c r="AG1033" t="e">
        <f>YEAR(Table1[[#This Row],[Date Sent]])</f>
        <v>#REF!</v>
      </c>
      <c r="AH1033"/>
    </row>
    <row r="1034" spans="1:34" x14ac:dyDescent="0.2">
      <c r="A1034" t="s">
        <v>540</v>
      </c>
      <c r="B1034" t="s">
        <v>1994</v>
      </c>
      <c r="C1034" s="1">
        <v>57.85</v>
      </c>
      <c r="D1034" s="5">
        <v>45257</v>
      </c>
      <c r="E1034" t="s">
        <v>7</v>
      </c>
      <c r="F1034" t="s">
        <v>15</v>
      </c>
      <c r="G1034" s="16" t="s">
        <v>1162</v>
      </c>
      <c r="H1034" s="1"/>
      <c r="J1034"/>
      <c r="AC1034" s="5" t="e">
        <f>VLOOKUP(Table1[[#This Row],[Expense Report]],#REF!,3, 0)</f>
        <v>#REF!</v>
      </c>
      <c r="AD1034" t="s">
        <v>14601</v>
      </c>
      <c r="AE1034" t="s">
        <v>272</v>
      </c>
      <c r="AF1034" t="e">
        <f>MONTH(Table1[[#This Row],[Date Sent]])</f>
        <v>#REF!</v>
      </c>
      <c r="AG1034" t="e">
        <f>YEAR(Table1[[#This Row],[Date Sent]])</f>
        <v>#REF!</v>
      </c>
      <c r="AH1034"/>
    </row>
    <row r="1035" spans="1:34" x14ac:dyDescent="0.2">
      <c r="A1035" t="s">
        <v>540</v>
      </c>
      <c r="B1035" t="s">
        <v>1994</v>
      </c>
      <c r="C1035" s="1">
        <v>172.21</v>
      </c>
      <c r="D1035" s="5">
        <v>45258</v>
      </c>
      <c r="E1035" t="s">
        <v>10</v>
      </c>
      <c r="F1035" t="s">
        <v>25</v>
      </c>
      <c r="G1035" s="16" t="s">
        <v>1998</v>
      </c>
      <c r="H1035" s="1"/>
      <c r="J1035"/>
      <c r="AC1035" s="5" t="e">
        <f>VLOOKUP(Table1[[#This Row],[Expense Report]],#REF!,3, 0)</f>
        <v>#REF!</v>
      </c>
      <c r="AD1035" t="s">
        <v>14601</v>
      </c>
      <c r="AE1035" t="s">
        <v>272</v>
      </c>
      <c r="AF1035" t="e">
        <f>MONTH(Table1[[#This Row],[Date Sent]])</f>
        <v>#REF!</v>
      </c>
      <c r="AG1035" t="e">
        <f>YEAR(Table1[[#This Row],[Date Sent]])</f>
        <v>#REF!</v>
      </c>
      <c r="AH1035"/>
    </row>
    <row r="1036" spans="1:34" x14ac:dyDescent="0.2">
      <c r="A1036" t="s">
        <v>540</v>
      </c>
      <c r="B1036" t="s">
        <v>1994</v>
      </c>
      <c r="C1036" s="1">
        <v>52.27</v>
      </c>
      <c r="D1036" s="5">
        <v>45258</v>
      </c>
      <c r="E1036" t="s">
        <v>25</v>
      </c>
      <c r="F1036" t="s">
        <v>40</v>
      </c>
      <c r="G1036" s="16" t="s">
        <v>1999</v>
      </c>
      <c r="H1036" s="1"/>
      <c r="J1036"/>
      <c r="AC1036" s="5" t="e">
        <f>VLOOKUP(Table1[[#This Row],[Expense Report]],#REF!,3, 0)</f>
        <v>#REF!</v>
      </c>
      <c r="AD1036" t="s">
        <v>14601</v>
      </c>
      <c r="AE1036" t="s">
        <v>272</v>
      </c>
      <c r="AF1036" t="e">
        <f>MONTH(Table1[[#This Row],[Date Sent]])</f>
        <v>#REF!</v>
      </c>
      <c r="AG1036" t="e">
        <f>YEAR(Table1[[#This Row],[Date Sent]])</f>
        <v>#REF!</v>
      </c>
      <c r="AH1036"/>
    </row>
    <row r="1037" spans="1:34" x14ac:dyDescent="0.2">
      <c r="A1037" t="s">
        <v>540</v>
      </c>
      <c r="B1037" t="s">
        <v>1994</v>
      </c>
      <c r="C1037" s="1">
        <v>152.11000000000001</v>
      </c>
      <c r="D1037" s="5">
        <v>45259</v>
      </c>
      <c r="E1037" t="s">
        <v>21</v>
      </c>
      <c r="F1037" t="s">
        <v>33</v>
      </c>
      <c r="G1037" s="16" t="s">
        <v>1519</v>
      </c>
      <c r="H1037" s="1"/>
      <c r="J1037"/>
      <c r="AC1037" s="5" t="e">
        <f>VLOOKUP(Table1[[#This Row],[Expense Report]],#REF!,3, 0)</f>
        <v>#REF!</v>
      </c>
      <c r="AD1037" t="s">
        <v>14601</v>
      </c>
      <c r="AE1037" t="s">
        <v>272</v>
      </c>
      <c r="AF1037" t="e">
        <f>MONTH(Table1[[#This Row],[Date Sent]])</f>
        <v>#REF!</v>
      </c>
      <c r="AG1037" t="e">
        <f>YEAR(Table1[[#This Row],[Date Sent]])</f>
        <v>#REF!</v>
      </c>
      <c r="AH1037"/>
    </row>
    <row r="1038" spans="1:34" x14ac:dyDescent="0.2">
      <c r="A1038" t="s">
        <v>540</v>
      </c>
      <c r="B1038" t="s">
        <v>1994</v>
      </c>
      <c r="C1038" s="1">
        <v>49.21</v>
      </c>
      <c r="D1038" s="5">
        <v>45259</v>
      </c>
      <c r="E1038" t="s">
        <v>7</v>
      </c>
      <c r="F1038" t="s">
        <v>15</v>
      </c>
      <c r="G1038" s="16" t="s">
        <v>2000</v>
      </c>
      <c r="H1038" s="1"/>
      <c r="J1038"/>
      <c r="AC1038" s="5" t="e">
        <f>VLOOKUP(Table1[[#This Row],[Expense Report]],#REF!,3, 0)</f>
        <v>#REF!</v>
      </c>
      <c r="AD1038" t="s">
        <v>14601</v>
      </c>
      <c r="AE1038" t="s">
        <v>272</v>
      </c>
      <c r="AF1038" t="e">
        <f>MONTH(Table1[[#This Row],[Date Sent]])</f>
        <v>#REF!</v>
      </c>
      <c r="AG1038" t="e">
        <f>YEAR(Table1[[#This Row],[Date Sent]])</f>
        <v>#REF!</v>
      </c>
      <c r="AH1038"/>
    </row>
    <row r="1039" spans="1:34" x14ac:dyDescent="0.2">
      <c r="A1039" t="s">
        <v>540</v>
      </c>
      <c r="B1039" t="s">
        <v>1994</v>
      </c>
      <c r="C1039" s="1">
        <v>58.72</v>
      </c>
      <c r="D1039" s="5">
        <v>45260</v>
      </c>
      <c r="E1039" t="s">
        <v>7</v>
      </c>
      <c r="F1039" t="s">
        <v>15</v>
      </c>
      <c r="G1039" s="16" t="s">
        <v>2001</v>
      </c>
      <c r="H1039" s="1"/>
      <c r="J1039"/>
      <c r="AC1039" s="5" t="e">
        <f>VLOOKUP(Table1[[#This Row],[Expense Report]],#REF!,3, 0)</f>
        <v>#REF!</v>
      </c>
      <c r="AD1039" t="s">
        <v>14601</v>
      </c>
      <c r="AE1039" t="s">
        <v>272</v>
      </c>
      <c r="AF1039" t="e">
        <f>MONTH(Table1[[#This Row],[Date Sent]])</f>
        <v>#REF!</v>
      </c>
      <c r="AG1039" t="e">
        <f>YEAR(Table1[[#This Row],[Date Sent]])</f>
        <v>#REF!</v>
      </c>
      <c r="AH1039"/>
    </row>
    <row r="1040" spans="1:34" x14ac:dyDescent="0.2">
      <c r="A1040" t="s">
        <v>540</v>
      </c>
      <c r="B1040" t="s">
        <v>1994</v>
      </c>
      <c r="C1040" s="1">
        <v>55.62</v>
      </c>
      <c r="D1040" s="5">
        <v>45261</v>
      </c>
      <c r="E1040" t="s">
        <v>21</v>
      </c>
      <c r="F1040" t="s">
        <v>17</v>
      </c>
      <c r="G1040" s="16" t="s">
        <v>2002</v>
      </c>
      <c r="H1040" s="1"/>
      <c r="J1040"/>
      <c r="AC1040" s="5" t="e">
        <f>VLOOKUP(Table1[[#This Row],[Expense Report]],#REF!,3, 0)</f>
        <v>#REF!</v>
      </c>
      <c r="AD1040" t="s">
        <v>14601</v>
      </c>
      <c r="AE1040" t="s">
        <v>272</v>
      </c>
      <c r="AF1040" t="e">
        <f>MONTH(Table1[[#This Row],[Date Sent]])</f>
        <v>#REF!</v>
      </c>
      <c r="AG1040" t="e">
        <f>YEAR(Table1[[#This Row],[Date Sent]])</f>
        <v>#REF!</v>
      </c>
      <c r="AH1040"/>
    </row>
    <row r="1041" spans="1:34" x14ac:dyDescent="0.2">
      <c r="A1041" t="s">
        <v>540</v>
      </c>
      <c r="B1041" t="s">
        <v>1994</v>
      </c>
      <c r="C1041" s="1">
        <v>106.99</v>
      </c>
      <c r="D1041" s="5">
        <v>45262</v>
      </c>
      <c r="E1041" t="s">
        <v>21</v>
      </c>
      <c r="F1041" t="s">
        <v>25</v>
      </c>
      <c r="G1041" s="16" t="s">
        <v>2003</v>
      </c>
      <c r="H1041" s="1"/>
      <c r="J1041"/>
      <c r="AC1041" s="5" t="e">
        <f>VLOOKUP(Table1[[#This Row],[Expense Report]],#REF!,3, 0)</f>
        <v>#REF!</v>
      </c>
      <c r="AD1041" t="s">
        <v>14601</v>
      </c>
      <c r="AE1041" t="s">
        <v>272</v>
      </c>
      <c r="AF1041" t="e">
        <f>MONTH(Table1[[#This Row],[Date Sent]])</f>
        <v>#REF!</v>
      </c>
      <c r="AG1041" t="e">
        <f>YEAR(Table1[[#This Row],[Date Sent]])</f>
        <v>#REF!</v>
      </c>
      <c r="AH1041"/>
    </row>
    <row r="1042" spans="1:34" x14ac:dyDescent="0.2">
      <c r="A1042" t="s">
        <v>540</v>
      </c>
      <c r="B1042" t="s">
        <v>1994</v>
      </c>
      <c r="C1042" s="1">
        <v>76.260000000000005</v>
      </c>
      <c r="D1042" s="5">
        <v>45269</v>
      </c>
      <c r="E1042" t="s">
        <v>21</v>
      </c>
      <c r="F1042" t="s">
        <v>33</v>
      </c>
      <c r="G1042" s="16" t="s">
        <v>950</v>
      </c>
      <c r="H1042" s="1"/>
      <c r="J1042"/>
      <c r="AC1042" s="5" t="e">
        <f>VLOOKUP(Table1[[#This Row],[Expense Report]],#REF!,3, 0)</f>
        <v>#REF!</v>
      </c>
      <c r="AD1042" t="s">
        <v>14601</v>
      </c>
      <c r="AE1042" t="s">
        <v>272</v>
      </c>
      <c r="AF1042" t="e">
        <f>MONTH(Table1[[#This Row],[Date Sent]])</f>
        <v>#REF!</v>
      </c>
      <c r="AG1042" t="e">
        <f>YEAR(Table1[[#This Row],[Date Sent]])</f>
        <v>#REF!</v>
      </c>
      <c r="AH1042"/>
    </row>
    <row r="1043" spans="1:34" x14ac:dyDescent="0.2">
      <c r="A1043" t="s">
        <v>540</v>
      </c>
      <c r="B1043" t="s">
        <v>1994</v>
      </c>
      <c r="C1043" s="1">
        <v>44.53</v>
      </c>
      <c r="D1043" s="5">
        <v>45270</v>
      </c>
      <c r="E1043" t="s">
        <v>21</v>
      </c>
      <c r="F1043" t="s">
        <v>17</v>
      </c>
      <c r="G1043" s="16" t="s">
        <v>2004</v>
      </c>
      <c r="H1043" s="1"/>
      <c r="J1043"/>
      <c r="AC1043" s="5" t="e">
        <f>VLOOKUP(Table1[[#This Row],[Expense Report]],#REF!,3, 0)</f>
        <v>#REF!</v>
      </c>
      <c r="AD1043" t="s">
        <v>14601</v>
      </c>
      <c r="AE1043" t="s">
        <v>272</v>
      </c>
      <c r="AF1043" t="e">
        <f>MONTH(Table1[[#This Row],[Date Sent]])</f>
        <v>#REF!</v>
      </c>
      <c r="AG1043" t="e">
        <f>YEAR(Table1[[#This Row],[Date Sent]])</f>
        <v>#REF!</v>
      </c>
      <c r="AH1043"/>
    </row>
    <row r="1044" spans="1:34" x14ac:dyDescent="0.2">
      <c r="A1044" t="s">
        <v>540</v>
      </c>
      <c r="B1044" t="s">
        <v>1994</v>
      </c>
      <c r="C1044" s="1">
        <v>579.61</v>
      </c>
      <c r="D1044" s="5">
        <v>45277</v>
      </c>
      <c r="E1044" t="s">
        <v>21</v>
      </c>
      <c r="F1044" t="s">
        <v>25</v>
      </c>
      <c r="G1044" s="16" t="s">
        <v>2005</v>
      </c>
      <c r="H1044" s="1"/>
      <c r="J1044"/>
      <c r="AC1044" s="5" t="e">
        <f>VLOOKUP(Table1[[#This Row],[Expense Report]],#REF!,3, 0)</f>
        <v>#REF!</v>
      </c>
      <c r="AD1044" t="s">
        <v>14601</v>
      </c>
      <c r="AE1044" t="s">
        <v>272</v>
      </c>
      <c r="AF1044" t="e">
        <f>MONTH(Table1[[#This Row],[Date Sent]])</f>
        <v>#REF!</v>
      </c>
      <c r="AG1044" t="e">
        <f>YEAR(Table1[[#This Row],[Date Sent]])</f>
        <v>#REF!</v>
      </c>
      <c r="AH1044"/>
    </row>
    <row r="1045" spans="1:34" x14ac:dyDescent="0.2">
      <c r="A1045" t="s">
        <v>540</v>
      </c>
      <c r="B1045" t="s">
        <v>2006</v>
      </c>
      <c r="C1045" s="1">
        <v>32.08</v>
      </c>
      <c r="D1045" s="5">
        <v>45277</v>
      </c>
      <c r="E1045" t="s">
        <v>21</v>
      </c>
      <c r="F1045" t="s">
        <v>33</v>
      </c>
      <c r="G1045" s="16" t="s">
        <v>2007</v>
      </c>
      <c r="H1045" s="1"/>
      <c r="J1045"/>
      <c r="AC1045" s="5" t="e">
        <f>VLOOKUP(Table1[[#This Row],[Expense Report]],#REF!,3, 0)</f>
        <v>#REF!</v>
      </c>
      <c r="AD1045" t="s">
        <v>14601</v>
      </c>
      <c r="AE1045" t="s">
        <v>272</v>
      </c>
      <c r="AF1045" t="e">
        <f>MONTH(Table1[[#This Row],[Date Sent]])</f>
        <v>#REF!</v>
      </c>
      <c r="AG1045" t="e">
        <f>YEAR(Table1[[#This Row],[Date Sent]])</f>
        <v>#REF!</v>
      </c>
      <c r="AH1045"/>
    </row>
    <row r="1046" spans="1:34" x14ac:dyDescent="0.2">
      <c r="A1046" t="s">
        <v>540</v>
      </c>
      <c r="B1046" t="s">
        <v>2006</v>
      </c>
      <c r="C1046" s="1">
        <v>78.31</v>
      </c>
      <c r="D1046" s="5">
        <v>45287</v>
      </c>
      <c r="E1046" t="s">
        <v>21</v>
      </c>
      <c r="F1046" t="s">
        <v>15</v>
      </c>
      <c r="G1046" s="16" t="s">
        <v>2008</v>
      </c>
      <c r="H1046" s="1"/>
      <c r="J1046"/>
      <c r="AC1046" s="5" t="e">
        <f>VLOOKUP(Table1[[#This Row],[Expense Report]],#REF!,3, 0)</f>
        <v>#REF!</v>
      </c>
      <c r="AD1046" t="s">
        <v>14601</v>
      </c>
      <c r="AE1046" t="s">
        <v>272</v>
      </c>
      <c r="AF1046" t="e">
        <f>MONTH(Table1[[#This Row],[Date Sent]])</f>
        <v>#REF!</v>
      </c>
      <c r="AG1046" t="e">
        <f>YEAR(Table1[[#This Row],[Date Sent]])</f>
        <v>#REF!</v>
      </c>
      <c r="AH1046"/>
    </row>
    <row r="1047" spans="1:34" x14ac:dyDescent="0.2">
      <c r="A1047" t="s">
        <v>540</v>
      </c>
      <c r="B1047" t="s">
        <v>2006</v>
      </c>
      <c r="C1047" s="1">
        <v>160.47999999999999</v>
      </c>
      <c r="D1047" s="5">
        <v>45293</v>
      </c>
      <c r="E1047" t="s">
        <v>13</v>
      </c>
      <c r="F1047" t="s">
        <v>33</v>
      </c>
      <c r="G1047" s="16" t="s">
        <v>1580</v>
      </c>
      <c r="H1047" s="1"/>
      <c r="J1047"/>
      <c r="AC1047" s="5" t="e">
        <f>VLOOKUP(Table1[[#This Row],[Expense Report]],#REF!,3, 0)</f>
        <v>#REF!</v>
      </c>
      <c r="AD1047" t="s">
        <v>14601</v>
      </c>
      <c r="AE1047" t="s">
        <v>272</v>
      </c>
      <c r="AF1047" t="e">
        <f>MONTH(Table1[[#This Row],[Date Sent]])</f>
        <v>#REF!</v>
      </c>
      <c r="AG1047" t="e">
        <f>YEAR(Table1[[#This Row],[Date Sent]])</f>
        <v>#REF!</v>
      </c>
      <c r="AH1047"/>
    </row>
    <row r="1048" spans="1:34" x14ac:dyDescent="0.2">
      <c r="A1048" t="s">
        <v>540</v>
      </c>
      <c r="B1048" t="s">
        <v>2006</v>
      </c>
      <c r="C1048" s="1">
        <v>74.89</v>
      </c>
      <c r="D1048" s="5">
        <v>45301</v>
      </c>
      <c r="E1048" t="s">
        <v>33</v>
      </c>
      <c r="F1048" t="s">
        <v>17</v>
      </c>
      <c r="G1048" s="16" t="s">
        <v>2009</v>
      </c>
      <c r="H1048" s="1"/>
      <c r="J1048"/>
      <c r="AC1048" s="5" t="e">
        <f>VLOOKUP(Table1[[#This Row],[Expense Report]],#REF!,3, 0)</f>
        <v>#REF!</v>
      </c>
      <c r="AD1048" t="s">
        <v>14601</v>
      </c>
      <c r="AE1048" t="s">
        <v>272</v>
      </c>
      <c r="AF1048" t="e">
        <f>MONTH(Table1[[#This Row],[Date Sent]])</f>
        <v>#REF!</v>
      </c>
      <c r="AG1048" t="e">
        <f>YEAR(Table1[[#This Row],[Date Sent]])</f>
        <v>#REF!</v>
      </c>
      <c r="AH1048"/>
    </row>
    <row r="1049" spans="1:34" x14ac:dyDescent="0.2">
      <c r="A1049" t="s">
        <v>2010</v>
      </c>
      <c r="B1049" t="s">
        <v>2011</v>
      </c>
      <c r="C1049" s="1">
        <v>62.21</v>
      </c>
      <c r="D1049" s="5">
        <v>45250</v>
      </c>
      <c r="E1049" t="s">
        <v>21</v>
      </c>
      <c r="F1049" t="s">
        <v>39</v>
      </c>
      <c r="G1049" s="16" t="s">
        <v>2012</v>
      </c>
      <c r="H1049" s="1"/>
      <c r="J1049"/>
      <c r="AC1049" s="5" t="e">
        <f>VLOOKUP(Table1[[#This Row],[Expense Report]],#REF!,3, 0)</f>
        <v>#REF!</v>
      </c>
      <c r="AD1049" t="s">
        <v>13431</v>
      </c>
      <c r="AE1049" t="s">
        <v>298</v>
      </c>
      <c r="AF1049" t="e">
        <f>MONTH(Table1[[#This Row],[Date Sent]])</f>
        <v>#REF!</v>
      </c>
      <c r="AG1049" t="e">
        <f>YEAR(Table1[[#This Row],[Date Sent]])</f>
        <v>#REF!</v>
      </c>
      <c r="AH1049"/>
    </row>
    <row r="1050" spans="1:34" x14ac:dyDescent="0.2">
      <c r="A1050" t="s">
        <v>2010</v>
      </c>
      <c r="B1050" t="s">
        <v>2011</v>
      </c>
      <c r="C1050" s="1">
        <v>8.99</v>
      </c>
      <c r="D1050" s="5">
        <v>45257</v>
      </c>
      <c r="E1050" t="s">
        <v>34</v>
      </c>
      <c r="F1050" t="s">
        <v>14</v>
      </c>
      <c r="G1050" s="16" t="s">
        <v>1185</v>
      </c>
      <c r="H1050" s="1"/>
      <c r="J1050"/>
      <c r="AC1050" s="5" t="e">
        <f>VLOOKUP(Table1[[#This Row],[Expense Report]],#REF!,3, 0)</f>
        <v>#REF!</v>
      </c>
      <c r="AD1050" t="s">
        <v>13431</v>
      </c>
      <c r="AE1050" t="s">
        <v>298</v>
      </c>
      <c r="AF1050" t="e">
        <f>MONTH(Table1[[#This Row],[Date Sent]])</f>
        <v>#REF!</v>
      </c>
      <c r="AG1050" t="e">
        <f>YEAR(Table1[[#This Row],[Date Sent]])</f>
        <v>#REF!</v>
      </c>
      <c r="AH1050"/>
    </row>
    <row r="1051" spans="1:34" x14ac:dyDescent="0.2">
      <c r="A1051" t="s">
        <v>2010</v>
      </c>
      <c r="B1051" t="s">
        <v>2011</v>
      </c>
      <c r="C1051" s="1">
        <v>294.68</v>
      </c>
      <c r="D1051" s="5">
        <v>45258</v>
      </c>
      <c r="E1051" t="s">
        <v>21</v>
      </c>
      <c r="F1051" t="s">
        <v>25</v>
      </c>
      <c r="G1051" s="16" t="s">
        <v>2013</v>
      </c>
      <c r="H1051" s="1"/>
      <c r="J1051"/>
      <c r="AC1051" s="5" t="e">
        <f>VLOOKUP(Table1[[#This Row],[Expense Report]],#REF!,3, 0)</f>
        <v>#REF!</v>
      </c>
      <c r="AD1051" t="s">
        <v>13431</v>
      </c>
      <c r="AE1051" t="s">
        <v>298</v>
      </c>
      <c r="AF1051" t="e">
        <f>MONTH(Table1[[#This Row],[Date Sent]])</f>
        <v>#REF!</v>
      </c>
      <c r="AG1051" t="e">
        <f>YEAR(Table1[[#This Row],[Date Sent]])</f>
        <v>#REF!</v>
      </c>
      <c r="AH1051"/>
    </row>
    <row r="1052" spans="1:34" x14ac:dyDescent="0.2">
      <c r="A1052" t="s">
        <v>2010</v>
      </c>
      <c r="B1052" t="s">
        <v>2011</v>
      </c>
      <c r="C1052" s="1">
        <v>422.64</v>
      </c>
      <c r="D1052" s="5">
        <v>45262</v>
      </c>
      <c r="E1052" t="s">
        <v>21</v>
      </c>
      <c r="F1052" t="s">
        <v>17</v>
      </c>
      <c r="G1052" s="16" t="s">
        <v>2014</v>
      </c>
      <c r="H1052" s="1"/>
      <c r="J1052"/>
      <c r="AC1052" s="5" t="e">
        <f>VLOOKUP(Table1[[#This Row],[Expense Report]],#REF!,3, 0)</f>
        <v>#REF!</v>
      </c>
      <c r="AD1052" t="s">
        <v>13431</v>
      </c>
      <c r="AE1052" t="s">
        <v>298</v>
      </c>
      <c r="AF1052" t="e">
        <f>MONTH(Table1[[#This Row],[Date Sent]])</f>
        <v>#REF!</v>
      </c>
      <c r="AG1052" t="e">
        <f>YEAR(Table1[[#This Row],[Date Sent]])</f>
        <v>#REF!</v>
      </c>
      <c r="AH1052"/>
    </row>
    <row r="1053" spans="1:34" x14ac:dyDescent="0.2">
      <c r="A1053" t="s">
        <v>2010</v>
      </c>
      <c r="B1053" t="s">
        <v>2011</v>
      </c>
      <c r="C1053" s="1">
        <v>84.56</v>
      </c>
      <c r="D1053" s="5">
        <v>45263</v>
      </c>
      <c r="E1053" t="s">
        <v>21</v>
      </c>
      <c r="F1053" t="s">
        <v>39</v>
      </c>
      <c r="G1053" s="16" t="s">
        <v>2015</v>
      </c>
      <c r="H1053" s="1"/>
      <c r="J1053"/>
      <c r="AC1053" s="5" t="e">
        <f>VLOOKUP(Table1[[#This Row],[Expense Report]],#REF!,3, 0)</f>
        <v>#REF!</v>
      </c>
      <c r="AD1053" t="s">
        <v>13431</v>
      </c>
      <c r="AE1053" t="s">
        <v>298</v>
      </c>
      <c r="AF1053" t="e">
        <f>MONTH(Table1[[#This Row],[Date Sent]])</f>
        <v>#REF!</v>
      </c>
      <c r="AG1053" t="e">
        <f>YEAR(Table1[[#This Row],[Date Sent]])</f>
        <v>#REF!</v>
      </c>
      <c r="AH1053"/>
    </row>
    <row r="1054" spans="1:34" x14ac:dyDescent="0.2">
      <c r="A1054" t="s">
        <v>2010</v>
      </c>
      <c r="B1054" t="s">
        <v>2011</v>
      </c>
      <c r="C1054" s="1">
        <v>329.72</v>
      </c>
      <c r="D1054" s="5">
        <v>45268</v>
      </c>
      <c r="E1054" t="s">
        <v>21</v>
      </c>
      <c r="F1054" t="s">
        <v>16</v>
      </c>
      <c r="G1054" s="16" t="s">
        <v>2016</v>
      </c>
      <c r="H1054" s="1"/>
      <c r="J1054"/>
      <c r="AC1054" s="5" t="e">
        <f>VLOOKUP(Table1[[#This Row],[Expense Report]],#REF!,3, 0)</f>
        <v>#REF!</v>
      </c>
      <c r="AD1054" t="s">
        <v>13431</v>
      </c>
      <c r="AE1054" t="s">
        <v>298</v>
      </c>
      <c r="AF1054" t="e">
        <f>MONTH(Table1[[#This Row],[Date Sent]])</f>
        <v>#REF!</v>
      </c>
      <c r="AG1054" t="e">
        <f>YEAR(Table1[[#This Row],[Date Sent]])</f>
        <v>#REF!</v>
      </c>
      <c r="AH1054"/>
    </row>
    <row r="1055" spans="1:34" x14ac:dyDescent="0.2">
      <c r="A1055" t="s">
        <v>2010</v>
      </c>
      <c r="B1055" t="s">
        <v>2011</v>
      </c>
      <c r="C1055" s="1">
        <v>101.5</v>
      </c>
      <c r="D1055" s="5">
        <v>45269</v>
      </c>
      <c r="E1055" t="s">
        <v>21</v>
      </c>
      <c r="F1055" t="s">
        <v>17</v>
      </c>
      <c r="G1055" s="16" t="s">
        <v>2017</v>
      </c>
      <c r="H1055" s="1"/>
      <c r="J1055"/>
      <c r="AC1055" s="5" t="e">
        <f>VLOOKUP(Table1[[#This Row],[Expense Report]],#REF!,3, 0)</f>
        <v>#REF!</v>
      </c>
      <c r="AD1055" t="s">
        <v>13431</v>
      </c>
      <c r="AE1055" t="s">
        <v>298</v>
      </c>
      <c r="AF1055" t="e">
        <f>MONTH(Table1[[#This Row],[Date Sent]])</f>
        <v>#REF!</v>
      </c>
      <c r="AG1055" t="e">
        <f>YEAR(Table1[[#This Row],[Date Sent]])</f>
        <v>#REF!</v>
      </c>
      <c r="AH1055"/>
    </row>
    <row r="1056" spans="1:34" x14ac:dyDescent="0.2">
      <c r="A1056" t="s">
        <v>2010</v>
      </c>
      <c r="B1056" t="s">
        <v>2011</v>
      </c>
      <c r="C1056" s="1">
        <v>-8.99</v>
      </c>
      <c r="D1056" s="5">
        <v>45271</v>
      </c>
      <c r="E1056" t="s">
        <v>34</v>
      </c>
      <c r="F1056" t="s">
        <v>14</v>
      </c>
      <c r="G1056" s="16" t="s">
        <v>2018</v>
      </c>
      <c r="H1056" s="1"/>
      <c r="J1056"/>
      <c r="AC1056" s="5" t="e">
        <f>VLOOKUP(Table1[[#This Row],[Expense Report]],#REF!,3, 0)</f>
        <v>#REF!</v>
      </c>
      <c r="AD1056" t="s">
        <v>13431</v>
      </c>
      <c r="AE1056" t="s">
        <v>298</v>
      </c>
      <c r="AF1056" t="e">
        <f>MONTH(Table1[[#This Row],[Date Sent]])</f>
        <v>#REF!</v>
      </c>
      <c r="AG1056" t="e">
        <f>YEAR(Table1[[#This Row],[Date Sent]])</f>
        <v>#REF!</v>
      </c>
      <c r="AH1056"/>
    </row>
    <row r="1057" spans="1:34" x14ac:dyDescent="0.2">
      <c r="A1057" t="s">
        <v>2010</v>
      </c>
      <c r="B1057" t="s">
        <v>2011</v>
      </c>
      <c r="C1057" s="1">
        <v>9.99</v>
      </c>
      <c r="D1057" s="5">
        <v>45272</v>
      </c>
      <c r="E1057" t="s">
        <v>34</v>
      </c>
      <c r="F1057" t="s">
        <v>14</v>
      </c>
      <c r="G1057" s="16" t="s">
        <v>1185</v>
      </c>
      <c r="H1057" s="1"/>
      <c r="J1057"/>
      <c r="AC1057" s="5" t="e">
        <f>VLOOKUP(Table1[[#This Row],[Expense Report]],#REF!,3, 0)</f>
        <v>#REF!</v>
      </c>
      <c r="AD1057" t="s">
        <v>13431</v>
      </c>
      <c r="AE1057" t="s">
        <v>298</v>
      </c>
      <c r="AF1057" t="e">
        <f>MONTH(Table1[[#This Row],[Date Sent]])</f>
        <v>#REF!</v>
      </c>
      <c r="AG1057" t="e">
        <f>YEAR(Table1[[#This Row],[Date Sent]])</f>
        <v>#REF!</v>
      </c>
      <c r="AH1057"/>
    </row>
    <row r="1058" spans="1:34" x14ac:dyDescent="0.2">
      <c r="A1058" t="s">
        <v>2010</v>
      </c>
      <c r="B1058" t="s">
        <v>2011</v>
      </c>
      <c r="C1058" s="1">
        <v>-9.99</v>
      </c>
      <c r="D1058" s="5">
        <v>45272</v>
      </c>
      <c r="E1058" t="s">
        <v>34</v>
      </c>
      <c r="F1058" t="s">
        <v>14</v>
      </c>
      <c r="G1058" s="16" t="s">
        <v>2018</v>
      </c>
      <c r="H1058" s="1"/>
      <c r="J1058"/>
      <c r="AC1058" s="5" t="e">
        <f>VLOOKUP(Table1[[#This Row],[Expense Report]],#REF!,3, 0)</f>
        <v>#REF!</v>
      </c>
      <c r="AD1058" t="s">
        <v>13431</v>
      </c>
      <c r="AE1058" t="s">
        <v>298</v>
      </c>
      <c r="AF1058" t="e">
        <f>MONTH(Table1[[#This Row],[Date Sent]])</f>
        <v>#REF!</v>
      </c>
      <c r="AG1058" t="e">
        <f>YEAR(Table1[[#This Row],[Date Sent]])</f>
        <v>#REF!</v>
      </c>
      <c r="AH1058"/>
    </row>
    <row r="1059" spans="1:34" x14ac:dyDescent="0.2">
      <c r="A1059" t="s">
        <v>2010</v>
      </c>
      <c r="B1059" t="s">
        <v>2011</v>
      </c>
      <c r="C1059" s="1">
        <v>31.79</v>
      </c>
      <c r="D1059" s="5">
        <v>45272</v>
      </c>
      <c r="E1059" t="s">
        <v>21</v>
      </c>
      <c r="F1059" t="s">
        <v>15</v>
      </c>
      <c r="G1059" s="16" t="s">
        <v>1175</v>
      </c>
      <c r="H1059" s="1"/>
      <c r="J1059"/>
      <c r="AC1059" s="5" t="e">
        <f>VLOOKUP(Table1[[#This Row],[Expense Report]],#REF!,3, 0)</f>
        <v>#REF!</v>
      </c>
      <c r="AD1059" t="s">
        <v>13431</v>
      </c>
      <c r="AE1059" t="s">
        <v>298</v>
      </c>
      <c r="AF1059" t="e">
        <f>MONTH(Table1[[#This Row],[Date Sent]])</f>
        <v>#REF!</v>
      </c>
      <c r="AG1059" t="e">
        <f>YEAR(Table1[[#This Row],[Date Sent]])</f>
        <v>#REF!</v>
      </c>
      <c r="AH1059"/>
    </row>
    <row r="1060" spans="1:34" x14ac:dyDescent="0.2">
      <c r="A1060" t="s">
        <v>2010</v>
      </c>
      <c r="B1060" t="s">
        <v>2011</v>
      </c>
      <c r="C1060" s="1">
        <v>145.16999999999999</v>
      </c>
      <c r="D1060" s="5">
        <v>45274</v>
      </c>
      <c r="E1060" t="s">
        <v>21</v>
      </c>
      <c r="F1060" t="s">
        <v>33</v>
      </c>
      <c r="G1060" s="16" t="s">
        <v>2019</v>
      </c>
      <c r="H1060" s="1"/>
      <c r="J1060"/>
      <c r="AC1060" s="5" t="e">
        <f>VLOOKUP(Table1[[#This Row],[Expense Report]],#REF!,3, 0)</f>
        <v>#REF!</v>
      </c>
      <c r="AD1060" t="s">
        <v>13431</v>
      </c>
      <c r="AE1060" t="s">
        <v>298</v>
      </c>
      <c r="AF1060" t="e">
        <f>MONTH(Table1[[#This Row],[Date Sent]])</f>
        <v>#REF!</v>
      </c>
      <c r="AG1060" t="e">
        <f>YEAR(Table1[[#This Row],[Date Sent]])</f>
        <v>#REF!</v>
      </c>
      <c r="AH1060"/>
    </row>
    <row r="1061" spans="1:34" x14ac:dyDescent="0.2">
      <c r="A1061" t="s">
        <v>2010</v>
      </c>
      <c r="B1061" t="s">
        <v>2020</v>
      </c>
      <c r="C1061" s="1">
        <v>21.19</v>
      </c>
      <c r="D1061" s="5">
        <v>45284</v>
      </c>
      <c r="E1061" t="s">
        <v>21</v>
      </c>
      <c r="F1061" t="s">
        <v>33</v>
      </c>
      <c r="G1061" s="16" t="s">
        <v>2021</v>
      </c>
      <c r="H1061" s="1"/>
      <c r="J1061"/>
      <c r="AC1061" s="5" t="e">
        <f>VLOOKUP(Table1[[#This Row],[Expense Report]],#REF!,3, 0)</f>
        <v>#REF!</v>
      </c>
      <c r="AD1061" t="s">
        <v>13431</v>
      </c>
      <c r="AE1061" t="s">
        <v>298</v>
      </c>
      <c r="AF1061" t="e">
        <f>MONTH(Table1[[#This Row],[Date Sent]])</f>
        <v>#REF!</v>
      </c>
      <c r="AG1061" t="e">
        <f>YEAR(Table1[[#This Row],[Date Sent]])</f>
        <v>#REF!</v>
      </c>
      <c r="AH1061"/>
    </row>
    <row r="1062" spans="1:34" x14ac:dyDescent="0.2">
      <c r="A1062" t="s">
        <v>2010</v>
      </c>
      <c r="B1062" t="s">
        <v>2020</v>
      </c>
      <c r="C1062" s="1">
        <v>223.25</v>
      </c>
      <c r="D1062" s="5">
        <v>45296</v>
      </c>
      <c r="E1062" t="s">
        <v>21</v>
      </c>
      <c r="F1062" t="s">
        <v>918</v>
      </c>
      <c r="G1062" s="16" t="str">
        <f>_xlfn.CONCAT(Table1[[#This Row],[Notes 1]],",",Table1[[#This Row],[Notes 2]],",",Table1[[#This Row],[Notes 3]])</f>
        <v>pliers, utility blades,paper towels, bath tissue,odor eliminators, ZEP rust remover</v>
      </c>
      <c r="H1062" s="1">
        <v>86.04</v>
      </c>
      <c r="I1062" t="s">
        <v>17</v>
      </c>
      <c r="J1062" t="s">
        <v>2022</v>
      </c>
      <c r="K1062" s="1">
        <v>36.72</v>
      </c>
      <c r="L1062" t="s">
        <v>15</v>
      </c>
      <c r="M1062" t="s">
        <v>2023</v>
      </c>
      <c r="N1062" s="1">
        <v>61.39</v>
      </c>
      <c r="O1062" t="s">
        <v>33</v>
      </c>
      <c r="P1062" t="s">
        <v>2024</v>
      </c>
      <c r="AC1062" s="5" t="e">
        <f>VLOOKUP(Table1[[#This Row],[Expense Report]],#REF!,3, 0)</f>
        <v>#REF!</v>
      </c>
      <c r="AD1062" t="s">
        <v>13431</v>
      </c>
      <c r="AE1062" t="s">
        <v>298</v>
      </c>
      <c r="AF1062" t="e">
        <f>MONTH(Table1[[#This Row],[Date Sent]])</f>
        <v>#REF!</v>
      </c>
      <c r="AG1062" t="e">
        <f>YEAR(Table1[[#This Row],[Date Sent]])</f>
        <v>#REF!</v>
      </c>
      <c r="AH1062"/>
    </row>
    <row r="1063" spans="1:34" x14ac:dyDescent="0.2">
      <c r="A1063" t="s">
        <v>2010</v>
      </c>
      <c r="B1063" t="s">
        <v>2020</v>
      </c>
      <c r="C1063" s="1">
        <v>64.650000000000006</v>
      </c>
      <c r="D1063" s="5">
        <v>45301</v>
      </c>
      <c r="E1063" t="s">
        <v>21</v>
      </c>
      <c r="F1063" t="s">
        <v>33</v>
      </c>
      <c r="G1063" s="16" t="s">
        <v>2025</v>
      </c>
      <c r="H1063" s="1"/>
      <c r="J1063"/>
      <c r="AC1063" s="5" t="e">
        <f>VLOOKUP(Table1[[#This Row],[Expense Report]],#REF!,3, 0)</f>
        <v>#REF!</v>
      </c>
      <c r="AD1063" t="s">
        <v>13431</v>
      </c>
      <c r="AE1063" t="s">
        <v>298</v>
      </c>
      <c r="AF1063" t="e">
        <f>MONTH(Table1[[#This Row],[Date Sent]])</f>
        <v>#REF!</v>
      </c>
      <c r="AG1063" t="e">
        <f>YEAR(Table1[[#This Row],[Date Sent]])</f>
        <v>#REF!</v>
      </c>
      <c r="AH1063"/>
    </row>
    <row r="1064" spans="1:34" x14ac:dyDescent="0.2">
      <c r="A1064" t="s">
        <v>2010</v>
      </c>
      <c r="B1064" t="s">
        <v>2020</v>
      </c>
      <c r="C1064" s="1">
        <v>133.08000000000001</v>
      </c>
      <c r="D1064" s="5">
        <v>45302</v>
      </c>
      <c r="E1064" t="s">
        <v>21</v>
      </c>
      <c r="F1064" t="s">
        <v>33</v>
      </c>
      <c r="G1064" s="16" t="s">
        <v>2026</v>
      </c>
      <c r="H1064" s="1"/>
      <c r="J1064"/>
      <c r="AC1064" s="5" t="e">
        <f>VLOOKUP(Table1[[#This Row],[Expense Report]],#REF!,3, 0)</f>
        <v>#REF!</v>
      </c>
      <c r="AD1064" t="s">
        <v>13431</v>
      </c>
      <c r="AE1064" t="s">
        <v>298</v>
      </c>
      <c r="AF1064" t="e">
        <f>MONTH(Table1[[#This Row],[Date Sent]])</f>
        <v>#REF!</v>
      </c>
      <c r="AG1064" t="e">
        <f>YEAR(Table1[[#This Row],[Date Sent]])</f>
        <v>#REF!</v>
      </c>
      <c r="AH1064"/>
    </row>
    <row r="1065" spans="1:34" x14ac:dyDescent="0.2">
      <c r="A1065" t="s">
        <v>2010</v>
      </c>
      <c r="B1065" t="s">
        <v>2020</v>
      </c>
      <c r="C1065" s="1">
        <v>525.02</v>
      </c>
      <c r="D1065" s="5">
        <v>45303</v>
      </c>
      <c r="E1065" t="s">
        <v>21</v>
      </c>
      <c r="F1065" t="s">
        <v>918</v>
      </c>
      <c r="G1065" s="16" t="str">
        <f>_xlfn.CONCAT(Table1[[#This Row],[Notes 1]],",",Table1[[#This Row],[Notes 2]],",",Table1[[#This Row],[Notes 3]])</f>
        <v>gloves,rust remover, tire foam, paper towels,impact wrench, sprayer, mag drive guide, socket adapter, socket set</v>
      </c>
      <c r="H1065" s="1">
        <v>45.84</v>
      </c>
      <c r="I1065" t="s">
        <v>16</v>
      </c>
      <c r="J1065" t="s">
        <v>1057</v>
      </c>
      <c r="K1065" s="1">
        <v>92.81</v>
      </c>
      <c r="L1065" t="s">
        <v>33</v>
      </c>
      <c r="M1065" t="s">
        <v>2027</v>
      </c>
      <c r="N1065" s="1">
        <v>386.37</v>
      </c>
      <c r="O1065" t="s">
        <v>17</v>
      </c>
      <c r="P1065" t="s">
        <v>2028</v>
      </c>
      <c r="AC1065" s="5" t="e">
        <f>VLOOKUP(Table1[[#This Row],[Expense Report]],#REF!,3, 0)</f>
        <v>#REF!</v>
      </c>
      <c r="AD1065" t="s">
        <v>13431</v>
      </c>
      <c r="AE1065" t="s">
        <v>298</v>
      </c>
      <c r="AF1065" t="e">
        <f>MONTH(Table1[[#This Row],[Date Sent]])</f>
        <v>#REF!</v>
      </c>
      <c r="AG1065" t="e">
        <f>YEAR(Table1[[#This Row],[Date Sent]])</f>
        <v>#REF!</v>
      </c>
      <c r="AH1065"/>
    </row>
    <row r="1066" spans="1:34" x14ac:dyDescent="0.2">
      <c r="A1066" t="s">
        <v>2029</v>
      </c>
      <c r="B1066" t="s">
        <v>2030</v>
      </c>
      <c r="C1066" s="1">
        <v>97.4</v>
      </c>
      <c r="D1066" s="5">
        <v>45246</v>
      </c>
      <c r="E1066" t="s">
        <v>14</v>
      </c>
      <c r="F1066" t="s">
        <v>25</v>
      </c>
      <c r="G1066" s="16" t="s">
        <v>2031</v>
      </c>
      <c r="H1066" s="1"/>
      <c r="J1066"/>
      <c r="AC1066" s="5" t="e">
        <f>VLOOKUP(Table1[[#This Row],[Expense Report]],#REF!,3, 0)</f>
        <v>#REF!</v>
      </c>
      <c r="AD1066" t="s">
        <v>11649</v>
      </c>
      <c r="AE1066" t="s">
        <v>11649</v>
      </c>
      <c r="AF1066" t="e">
        <f>MONTH(Table1[[#This Row],[Date Sent]])</f>
        <v>#REF!</v>
      </c>
      <c r="AG1066" t="e">
        <f>YEAR(Table1[[#This Row],[Date Sent]])</f>
        <v>#REF!</v>
      </c>
      <c r="AH1066"/>
    </row>
    <row r="1067" spans="1:34" x14ac:dyDescent="0.2">
      <c r="A1067" t="s">
        <v>2029</v>
      </c>
      <c r="B1067" t="s">
        <v>2030</v>
      </c>
      <c r="C1067" s="1">
        <v>35.18</v>
      </c>
      <c r="D1067" s="5">
        <v>45250</v>
      </c>
      <c r="E1067" t="s">
        <v>14</v>
      </c>
      <c r="F1067" t="s">
        <v>15</v>
      </c>
      <c r="G1067" s="16" t="s">
        <v>2032</v>
      </c>
      <c r="H1067" s="1"/>
      <c r="J1067"/>
      <c r="AC1067" s="5" t="e">
        <f>VLOOKUP(Table1[[#This Row],[Expense Report]],#REF!,3, 0)</f>
        <v>#REF!</v>
      </c>
      <c r="AD1067" t="s">
        <v>11649</v>
      </c>
      <c r="AE1067" t="s">
        <v>11649</v>
      </c>
      <c r="AF1067" t="e">
        <f>MONTH(Table1[[#This Row],[Date Sent]])</f>
        <v>#REF!</v>
      </c>
      <c r="AG1067" t="e">
        <f>YEAR(Table1[[#This Row],[Date Sent]])</f>
        <v>#REF!</v>
      </c>
      <c r="AH1067"/>
    </row>
    <row r="1068" spans="1:34" x14ac:dyDescent="0.2">
      <c r="A1068" t="s">
        <v>2029</v>
      </c>
      <c r="B1068" t="s">
        <v>2030</v>
      </c>
      <c r="C1068" s="1">
        <v>35.18</v>
      </c>
      <c r="D1068" s="5">
        <v>45251</v>
      </c>
      <c r="E1068" t="s">
        <v>14</v>
      </c>
      <c r="F1068" t="s">
        <v>15</v>
      </c>
      <c r="G1068" s="16" t="s">
        <v>2032</v>
      </c>
      <c r="H1068" s="1"/>
      <c r="J1068"/>
      <c r="AC1068" s="5" t="e">
        <f>VLOOKUP(Table1[[#This Row],[Expense Report]],#REF!,3, 0)</f>
        <v>#REF!</v>
      </c>
      <c r="AD1068" t="s">
        <v>11649</v>
      </c>
      <c r="AE1068" t="s">
        <v>11649</v>
      </c>
      <c r="AF1068" t="e">
        <f>MONTH(Table1[[#This Row],[Date Sent]])</f>
        <v>#REF!</v>
      </c>
      <c r="AG1068" t="e">
        <f>YEAR(Table1[[#This Row],[Date Sent]])</f>
        <v>#REF!</v>
      </c>
      <c r="AH1068"/>
    </row>
    <row r="1069" spans="1:34" x14ac:dyDescent="0.2">
      <c r="A1069" t="s">
        <v>2029</v>
      </c>
      <c r="B1069" t="s">
        <v>2030</v>
      </c>
      <c r="C1069" s="1">
        <v>35.18</v>
      </c>
      <c r="D1069" s="5">
        <v>45252</v>
      </c>
      <c r="E1069" t="s">
        <v>14</v>
      </c>
      <c r="F1069" t="s">
        <v>15</v>
      </c>
      <c r="G1069" s="16" t="s">
        <v>2032</v>
      </c>
      <c r="H1069" s="1"/>
      <c r="J1069"/>
      <c r="AC1069" s="5" t="e">
        <f>VLOOKUP(Table1[[#This Row],[Expense Report]],#REF!,3, 0)</f>
        <v>#REF!</v>
      </c>
      <c r="AD1069" t="s">
        <v>11649</v>
      </c>
      <c r="AE1069" t="s">
        <v>11649</v>
      </c>
      <c r="AF1069" t="e">
        <f>MONTH(Table1[[#This Row],[Date Sent]])</f>
        <v>#REF!</v>
      </c>
      <c r="AG1069" t="e">
        <f>YEAR(Table1[[#This Row],[Date Sent]])</f>
        <v>#REF!</v>
      </c>
      <c r="AH1069"/>
    </row>
    <row r="1070" spans="1:34" x14ac:dyDescent="0.2">
      <c r="A1070" t="s">
        <v>2029</v>
      </c>
      <c r="B1070" t="s">
        <v>2030</v>
      </c>
      <c r="C1070" s="1">
        <v>39.25</v>
      </c>
      <c r="D1070" s="5">
        <v>45260</v>
      </c>
      <c r="E1070" t="s">
        <v>14</v>
      </c>
      <c r="F1070" t="s">
        <v>39</v>
      </c>
      <c r="G1070" s="16" t="s">
        <v>2033</v>
      </c>
      <c r="H1070" s="1"/>
      <c r="J1070"/>
      <c r="AC1070" s="5" t="e">
        <f>VLOOKUP(Table1[[#This Row],[Expense Report]],#REF!,3, 0)</f>
        <v>#REF!</v>
      </c>
      <c r="AD1070" t="s">
        <v>11649</v>
      </c>
      <c r="AE1070" t="s">
        <v>11649</v>
      </c>
      <c r="AF1070" t="e">
        <f>MONTH(Table1[[#This Row],[Date Sent]])</f>
        <v>#REF!</v>
      </c>
      <c r="AG1070" t="e">
        <f>YEAR(Table1[[#This Row],[Date Sent]])</f>
        <v>#REF!</v>
      </c>
      <c r="AH1070"/>
    </row>
    <row r="1071" spans="1:34" x14ac:dyDescent="0.2">
      <c r="A1071" t="s">
        <v>2029</v>
      </c>
      <c r="B1071" t="s">
        <v>2030</v>
      </c>
      <c r="C1071" s="1">
        <v>173.2</v>
      </c>
      <c r="D1071" s="5">
        <v>45260</v>
      </c>
      <c r="E1071" t="s">
        <v>14</v>
      </c>
      <c r="F1071" t="s">
        <v>33</v>
      </c>
      <c r="G1071" s="16" t="s">
        <v>2034</v>
      </c>
      <c r="H1071" s="1"/>
      <c r="J1071"/>
      <c r="AC1071" s="5" t="e">
        <f>VLOOKUP(Table1[[#This Row],[Expense Report]],#REF!,3, 0)</f>
        <v>#REF!</v>
      </c>
      <c r="AD1071" t="s">
        <v>11649</v>
      </c>
      <c r="AE1071" t="s">
        <v>11649</v>
      </c>
      <c r="AF1071" t="e">
        <f>MONTH(Table1[[#This Row],[Date Sent]])</f>
        <v>#REF!</v>
      </c>
      <c r="AG1071" t="e">
        <f>YEAR(Table1[[#This Row],[Date Sent]])</f>
        <v>#REF!</v>
      </c>
      <c r="AH1071"/>
    </row>
    <row r="1072" spans="1:34" x14ac:dyDescent="0.2">
      <c r="A1072" t="s">
        <v>2029</v>
      </c>
      <c r="B1072" t="s">
        <v>2030</v>
      </c>
      <c r="C1072" s="1">
        <v>54.67</v>
      </c>
      <c r="D1072" s="5">
        <v>45260</v>
      </c>
      <c r="E1072" t="s">
        <v>14</v>
      </c>
      <c r="F1072" t="s">
        <v>15</v>
      </c>
      <c r="G1072" s="16" t="s">
        <v>2032</v>
      </c>
      <c r="H1072" s="1"/>
      <c r="J1072"/>
      <c r="AC1072" s="5" t="e">
        <f>VLOOKUP(Table1[[#This Row],[Expense Report]],#REF!,3, 0)</f>
        <v>#REF!</v>
      </c>
      <c r="AD1072" t="s">
        <v>11649</v>
      </c>
      <c r="AE1072" t="s">
        <v>11649</v>
      </c>
      <c r="AF1072" t="e">
        <f>MONTH(Table1[[#This Row],[Date Sent]])</f>
        <v>#REF!</v>
      </c>
      <c r="AG1072" t="e">
        <f>YEAR(Table1[[#This Row],[Date Sent]])</f>
        <v>#REF!</v>
      </c>
      <c r="AH1072"/>
    </row>
    <row r="1073" spans="1:34" x14ac:dyDescent="0.2">
      <c r="A1073" t="s">
        <v>2029</v>
      </c>
      <c r="B1073" t="s">
        <v>2030</v>
      </c>
      <c r="C1073" s="1">
        <v>18.16</v>
      </c>
      <c r="D1073" s="5">
        <v>45264</v>
      </c>
      <c r="E1073" t="s">
        <v>14</v>
      </c>
      <c r="F1073" t="s">
        <v>4</v>
      </c>
      <c r="G1073" s="16" t="s">
        <v>2035</v>
      </c>
      <c r="H1073" s="1"/>
      <c r="J1073"/>
      <c r="AC1073" s="5" t="e">
        <f>VLOOKUP(Table1[[#This Row],[Expense Report]],#REF!,3, 0)</f>
        <v>#REF!</v>
      </c>
      <c r="AD1073" t="s">
        <v>11649</v>
      </c>
      <c r="AE1073" t="s">
        <v>11649</v>
      </c>
      <c r="AF1073" t="e">
        <f>MONTH(Table1[[#This Row],[Date Sent]])</f>
        <v>#REF!</v>
      </c>
      <c r="AG1073" t="e">
        <f>YEAR(Table1[[#This Row],[Date Sent]])</f>
        <v>#REF!</v>
      </c>
      <c r="AH1073"/>
    </row>
    <row r="1074" spans="1:34" x14ac:dyDescent="0.2">
      <c r="A1074" t="s">
        <v>2029</v>
      </c>
      <c r="B1074" t="s">
        <v>2030</v>
      </c>
      <c r="C1074" s="1">
        <v>222.39</v>
      </c>
      <c r="D1074" s="5">
        <v>45265</v>
      </c>
      <c r="E1074" t="s">
        <v>14</v>
      </c>
      <c r="F1074" t="s">
        <v>15</v>
      </c>
      <c r="G1074" s="16" t="s">
        <v>1162</v>
      </c>
      <c r="H1074" s="1"/>
      <c r="J1074"/>
      <c r="AC1074" s="5" t="e">
        <f>VLOOKUP(Table1[[#This Row],[Expense Report]],#REF!,3, 0)</f>
        <v>#REF!</v>
      </c>
      <c r="AD1074" t="s">
        <v>11649</v>
      </c>
      <c r="AE1074" t="s">
        <v>11649</v>
      </c>
      <c r="AF1074" t="e">
        <f>MONTH(Table1[[#This Row],[Date Sent]])</f>
        <v>#REF!</v>
      </c>
      <c r="AG1074" t="e">
        <f>YEAR(Table1[[#This Row],[Date Sent]])</f>
        <v>#REF!</v>
      </c>
      <c r="AH1074"/>
    </row>
    <row r="1075" spans="1:34" x14ac:dyDescent="0.2">
      <c r="A1075" t="s">
        <v>2029</v>
      </c>
      <c r="B1075" t="s">
        <v>2030</v>
      </c>
      <c r="C1075" s="1">
        <v>39.1</v>
      </c>
      <c r="D1075" s="5">
        <v>45265</v>
      </c>
      <c r="E1075" t="s">
        <v>24</v>
      </c>
      <c r="F1075" t="s">
        <v>18</v>
      </c>
      <c r="G1075" s="16" t="s">
        <v>2036</v>
      </c>
      <c r="H1075" s="1"/>
      <c r="J1075"/>
      <c r="AC1075" s="5" t="e">
        <f>VLOOKUP(Table1[[#This Row],[Expense Report]],#REF!,3, 0)</f>
        <v>#REF!</v>
      </c>
      <c r="AD1075" t="s">
        <v>11649</v>
      </c>
      <c r="AE1075" t="s">
        <v>11649</v>
      </c>
      <c r="AF1075" t="e">
        <f>MONTH(Table1[[#This Row],[Date Sent]])</f>
        <v>#REF!</v>
      </c>
      <c r="AG1075" t="e">
        <f>YEAR(Table1[[#This Row],[Date Sent]])</f>
        <v>#REF!</v>
      </c>
      <c r="AH1075"/>
    </row>
    <row r="1076" spans="1:34" x14ac:dyDescent="0.2">
      <c r="A1076" t="s">
        <v>2029</v>
      </c>
      <c r="B1076" t="s">
        <v>2030</v>
      </c>
      <c r="C1076" s="1">
        <v>38.36</v>
      </c>
      <c r="D1076" s="5">
        <v>45267</v>
      </c>
      <c r="E1076" t="s">
        <v>14</v>
      </c>
      <c r="F1076" t="s">
        <v>33</v>
      </c>
      <c r="G1076" s="16" t="s">
        <v>928</v>
      </c>
      <c r="H1076" s="1"/>
      <c r="J1076"/>
      <c r="AC1076" s="5" t="e">
        <f>VLOOKUP(Table1[[#This Row],[Expense Report]],#REF!,3, 0)</f>
        <v>#REF!</v>
      </c>
      <c r="AD1076" t="s">
        <v>11649</v>
      </c>
      <c r="AE1076" t="s">
        <v>11649</v>
      </c>
      <c r="AF1076" t="e">
        <f>MONTH(Table1[[#This Row],[Date Sent]])</f>
        <v>#REF!</v>
      </c>
      <c r="AG1076" t="e">
        <f>YEAR(Table1[[#This Row],[Date Sent]])</f>
        <v>#REF!</v>
      </c>
      <c r="AH1076"/>
    </row>
    <row r="1077" spans="1:34" x14ac:dyDescent="0.2">
      <c r="A1077" t="s">
        <v>2029</v>
      </c>
      <c r="B1077" t="s">
        <v>2030</v>
      </c>
      <c r="C1077" s="1">
        <v>43.16</v>
      </c>
      <c r="D1077" s="5">
        <v>45268</v>
      </c>
      <c r="E1077" t="s">
        <v>14</v>
      </c>
      <c r="F1077" t="s">
        <v>15</v>
      </c>
      <c r="G1077" s="16" t="s">
        <v>2037</v>
      </c>
      <c r="H1077" s="1"/>
      <c r="J1077"/>
      <c r="AC1077" s="5" t="e">
        <f>VLOOKUP(Table1[[#This Row],[Expense Report]],#REF!,3, 0)</f>
        <v>#REF!</v>
      </c>
      <c r="AD1077" t="s">
        <v>11649</v>
      </c>
      <c r="AE1077" t="s">
        <v>11649</v>
      </c>
      <c r="AF1077" t="e">
        <f>MONTH(Table1[[#This Row],[Date Sent]])</f>
        <v>#REF!</v>
      </c>
      <c r="AG1077" t="e">
        <f>YEAR(Table1[[#This Row],[Date Sent]])</f>
        <v>#REF!</v>
      </c>
      <c r="AH1077"/>
    </row>
    <row r="1078" spans="1:34" x14ac:dyDescent="0.2">
      <c r="A1078" t="s">
        <v>2029</v>
      </c>
      <c r="B1078" t="s">
        <v>2030</v>
      </c>
      <c r="C1078" s="1">
        <v>58.41</v>
      </c>
      <c r="D1078" s="5">
        <v>45274</v>
      </c>
      <c r="E1078" t="s">
        <v>14</v>
      </c>
      <c r="F1078" t="s">
        <v>16</v>
      </c>
      <c r="G1078" s="16" t="s">
        <v>1057</v>
      </c>
      <c r="H1078" s="1"/>
      <c r="J1078"/>
      <c r="AC1078" s="5" t="e">
        <f>VLOOKUP(Table1[[#This Row],[Expense Report]],#REF!,3, 0)</f>
        <v>#REF!</v>
      </c>
      <c r="AD1078" t="s">
        <v>11649</v>
      </c>
      <c r="AE1078" t="s">
        <v>11649</v>
      </c>
      <c r="AF1078" t="e">
        <f>MONTH(Table1[[#This Row],[Date Sent]])</f>
        <v>#REF!</v>
      </c>
      <c r="AG1078" t="e">
        <f>YEAR(Table1[[#This Row],[Date Sent]])</f>
        <v>#REF!</v>
      </c>
      <c r="AH1078"/>
    </row>
    <row r="1079" spans="1:34" x14ac:dyDescent="0.2">
      <c r="A1079" t="s">
        <v>2029</v>
      </c>
      <c r="B1079" t="s">
        <v>2030</v>
      </c>
      <c r="C1079" s="1">
        <v>35.18</v>
      </c>
      <c r="D1079" s="5">
        <v>45274</v>
      </c>
      <c r="E1079" t="s">
        <v>14</v>
      </c>
      <c r="F1079" t="s">
        <v>15</v>
      </c>
      <c r="G1079" s="16" t="s">
        <v>2032</v>
      </c>
      <c r="H1079" s="1"/>
      <c r="J1079"/>
      <c r="AC1079" s="5" t="e">
        <f>VLOOKUP(Table1[[#This Row],[Expense Report]],#REF!,3, 0)</f>
        <v>#REF!</v>
      </c>
      <c r="AD1079" t="s">
        <v>11649</v>
      </c>
      <c r="AE1079" t="s">
        <v>11649</v>
      </c>
      <c r="AF1079" t="e">
        <f>MONTH(Table1[[#This Row],[Date Sent]])</f>
        <v>#REF!</v>
      </c>
      <c r="AG1079" t="e">
        <f>YEAR(Table1[[#This Row],[Date Sent]])</f>
        <v>#REF!</v>
      </c>
      <c r="AH1079"/>
    </row>
    <row r="1080" spans="1:34" x14ac:dyDescent="0.2">
      <c r="A1080" t="s">
        <v>2029</v>
      </c>
      <c r="B1080" t="s">
        <v>2038</v>
      </c>
      <c r="C1080" s="1">
        <v>107.17</v>
      </c>
      <c r="D1080" s="5">
        <v>45279</v>
      </c>
      <c r="E1080" t="s">
        <v>14</v>
      </c>
      <c r="F1080" t="s">
        <v>17</v>
      </c>
      <c r="G1080" s="16" t="s">
        <v>2039</v>
      </c>
      <c r="H1080" s="1"/>
      <c r="J1080"/>
      <c r="AC1080" s="5" t="e">
        <f>VLOOKUP(Table1[[#This Row],[Expense Report]],#REF!,3, 0)</f>
        <v>#REF!</v>
      </c>
      <c r="AD1080" t="s">
        <v>11649</v>
      </c>
      <c r="AE1080" t="s">
        <v>11649</v>
      </c>
      <c r="AF1080" t="e">
        <f>MONTH(Table1[[#This Row],[Date Sent]])</f>
        <v>#REF!</v>
      </c>
      <c r="AG1080" t="e">
        <f>YEAR(Table1[[#This Row],[Date Sent]])</f>
        <v>#REF!</v>
      </c>
      <c r="AH1080"/>
    </row>
    <row r="1081" spans="1:34" x14ac:dyDescent="0.2">
      <c r="A1081" t="s">
        <v>2029</v>
      </c>
      <c r="B1081" t="s">
        <v>2038</v>
      </c>
      <c r="C1081" s="1">
        <v>486.23</v>
      </c>
      <c r="D1081" s="5">
        <v>45280</v>
      </c>
      <c r="E1081" t="s">
        <v>21</v>
      </c>
      <c r="F1081" t="s">
        <v>33</v>
      </c>
      <c r="G1081" s="16" t="s">
        <v>2040</v>
      </c>
      <c r="H1081" s="1"/>
      <c r="J1081"/>
      <c r="AC1081" s="5" t="e">
        <f>VLOOKUP(Table1[[#This Row],[Expense Report]],#REF!,3, 0)</f>
        <v>#REF!</v>
      </c>
      <c r="AD1081" t="s">
        <v>11649</v>
      </c>
      <c r="AE1081" t="s">
        <v>11649</v>
      </c>
      <c r="AF1081" t="e">
        <f>MONTH(Table1[[#This Row],[Date Sent]])</f>
        <v>#REF!</v>
      </c>
      <c r="AG1081" t="e">
        <f>YEAR(Table1[[#This Row],[Date Sent]])</f>
        <v>#REF!</v>
      </c>
      <c r="AH1081"/>
    </row>
    <row r="1082" spans="1:34" x14ac:dyDescent="0.2">
      <c r="A1082" t="s">
        <v>2029</v>
      </c>
      <c r="B1082" t="s">
        <v>2038</v>
      </c>
      <c r="C1082" s="1">
        <v>173.2</v>
      </c>
      <c r="D1082" s="5">
        <v>45281</v>
      </c>
      <c r="E1082" t="s">
        <v>21</v>
      </c>
      <c r="F1082" t="s">
        <v>33</v>
      </c>
      <c r="G1082" s="16" t="s">
        <v>2041</v>
      </c>
      <c r="H1082" s="1"/>
      <c r="J1082"/>
      <c r="AC1082" s="5" t="e">
        <f>VLOOKUP(Table1[[#This Row],[Expense Report]],#REF!,3, 0)</f>
        <v>#REF!</v>
      </c>
      <c r="AD1082" t="s">
        <v>11649</v>
      </c>
      <c r="AE1082" t="s">
        <v>11649</v>
      </c>
      <c r="AF1082" t="e">
        <f>MONTH(Table1[[#This Row],[Date Sent]])</f>
        <v>#REF!</v>
      </c>
      <c r="AG1082" t="e">
        <f>YEAR(Table1[[#This Row],[Date Sent]])</f>
        <v>#REF!</v>
      </c>
      <c r="AH1082"/>
    </row>
    <row r="1083" spans="1:34" x14ac:dyDescent="0.2">
      <c r="A1083" t="s">
        <v>2029</v>
      </c>
      <c r="B1083" t="s">
        <v>2038</v>
      </c>
      <c r="C1083" s="1">
        <v>8.23</v>
      </c>
      <c r="D1083" s="5">
        <v>45283</v>
      </c>
      <c r="E1083" t="s">
        <v>24</v>
      </c>
      <c r="F1083" t="s">
        <v>18</v>
      </c>
      <c r="G1083" s="16" t="s">
        <v>978</v>
      </c>
      <c r="H1083" s="1"/>
      <c r="J1083"/>
      <c r="AC1083" s="5" t="e">
        <f>VLOOKUP(Table1[[#This Row],[Expense Report]],#REF!,3, 0)</f>
        <v>#REF!</v>
      </c>
      <c r="AD1083" t="s">
        <v>11649</v>
      </c>
      <c r="AE1083" t="s">
        <v>11649</v>
      </c>
      <c r="AF1083" t="e">
        <f>MONTH(Table1[[#This Row],[Date Sent]])</f>
        <v>#REF!</v>
      </c>
      <c r="AG1083" t="e">
        <f>YEAR(Table1[[#This Row],[Date Sent]])</f>
        <v>#REF!</v>
      </c>
      <c r="AH1083"/>
    </row>
    <row r="1084" spans="1:34" x14ac:dyDescent="0.2">
      <c r="A1084" t="s">
        <v>2029</v>
      </c>
      <c r="B1084" t="s">
        <v>2038</v>
      </c>
      <c r="C1084" s="1">
        <v>109.2</v>
      </c>
      <c r="D1084" s="5">
        <v>45288</v>
      </c>
      <c r="E1084" t="s">
        <v>21</v>
      </c>
      <c r="F1084" t="s">
        <v>918</v>
      </c>
      <c r="G1084" s="16" t="str">
        <f>_xlfn.CONCAT(Table1[[#This Row],[Notes 1]],",",Table1[[#This Row],[Notes 2]],",",Table1[[#This Row],[Notes 3]])</f>
        <v>vinegar, zip ties,wrench,</v>
      </c>
      <c r="H1084" s="1">
        <f>109.2-(8.32/2)-23.98</f>
        <v>81.06</v>
      </c>
      <c r="I1084" t="s">
        <v>33</v>
      </c>
      <c r="J1084" t="s">
        <v>2042</v>
      </c>
      <c r="K1084" s="1">
        <v>28.14</v>
      </c>
      <c r="L1084" t="s">
        <v>17</v>
      </c>
      <c r="M1084" t="s">
        <v>2043</v>
      </c>
      <c r="AC1084" s="5" t="e">
        <f>VLOOKUP(Table1[[#This Row],[Expense Report]],#REF!,3, 0)</f>
        <v>#REF!</v>
      </c>
      <c r="AD1084" t="s">
        <v>11649</v>
      </c>
      <c r="AE1084" t="s">
        <v>11649</v>
      </c>
      <c r="AF1084" t="e">
        <f>MONTH(Table1[[#This Row],[Date Sent]])</f>
        <v>#REF!</v>
      </c>
      <c r="AG1084" t="e">
        <f>YEAR(Table1[[#This Row],[Date Sent]])</f>
        <v>#REF!</v>
      </c>
      <c r="AH1084"/>
    </row>
    <row r="1085" spans="1:34" x14ac:dyDescent="0.2">
      <c r="A1085" t="s">
        <v>2029</v>
      </c>
      <c r="B1085" t="s">
        <v>2038</v>
      </c>
      <c r="C1085" s="1">
        <v>129.88999999999999</v>
      </c>
      <c r="D1085" s="5">
        <v>45288</v>
      </c>
      <c r="E1085" t="s">
        <v>21</v>
      </c>
      <c r="F1085" t="s">
        <v>33</v>
      </c>
      <c r="G1085" s="16" t="s">
        <v>2044</v>
      </c>
      <c r="H1085" s="1"/>
      <c r="J1085"/>
      <c r="AC1085" s="5" t="e">
        <f>VLOOKUP(Table1[[#This Row],[Expense Report]],#REF!,3, 0)</f>
        <v>#REF!</v>
      </c>
      <c r="AD1085" t="s">
        <v>11649</v>
      </c>
      <c r="AE1085" t="s">
        <v>11649</v>
      </c>
      <c r="AF1085" t="e">
        <f>MONTH(Table1[[#This Row],[Date Sent]])</f>
        <v>#REF!</v>
      </c>
      <c r="AG1085" t="e">
        <f>YEAR(Table1[[#This Row],[Date Sent]])</f>
        <v>#REF!</v>
      </c>
      <c r="AH1085"/>
    </row>
    <row r="1086" spans="1:34" x14ac:dyDescent="0.2">
      <c r="A1086" t="s">
        <v>2029</v>
      </c>
      <c r="B1086" t="s">
        <v>2038</v>
      </c>
      <c r="C1086" s="1">
        <v>215.42</v>
      </c>
      <c r="D1086" s="5">
        <v>45289</v>
      </c>
      <c r="E1086" t="s">
        <v>14</v>
      </c>
      <c r="F1086" t="s">
        <v>25</v>
      </c>
      <c r="G1086" s="16" t="s">
        <v>2045</v>
      </c>
      <c r="H1086" s="1"/>
      <c r="J1086"/>
      <c r="AC1086" s="5" t="e">
        <f>VLOOKUP(Table1[[#This Row],[Expense Report]],#REF!,3, 0)</f>
        <v>#REF!</v>
      </c>
      <c r="AD1086" t="s">
        <v>11649</v>
      </c>
      <c r="AE1086" t="s">
        <v>11649</v>
      </c>
      <c r="AF1086" t="e">
        <f>MONTH(Table1[[#This Row],[Date Sent]])</f>
        <v>#REF!</v>
      </c>
      <c r="AG1086" t="e">
        <f>YEAR(Table1[[#This Row],[Date Sent]])</f>
        <v>#REF!</v>
      </c>
      <c r="AH1086"/>
    </row>
    <row r="1087" spans="1:34" x14ac:dyDescent="0.2">
      <c r="A1087" t="s">
        <v>2029</v>
      </c>
      <c r="B1087" t="s">
        <v>2038</v>
      </c>
      <c r="C1087" s="1">
        <v>12.99</v>
      </c>
      <c r="D1087" s="5">
        <v>45296</v>
      </c>
      <c r="E1087" t="s">
        <v>21</v>
      </c>
      <c r="F1087" t="s">
        <v>33</v>
      </c>
      <c r="G1087" s="16" t="s">
        <v>928</v>
      </c>
      <c r="H1087" s="1"/>
      <c r="J1087"/>
      <c r="AC1087" s="5" t="e">
        <f>VLOOKUP(Table1[[#This Row],[Expense Report]],#REF!,3, 0)</f>
        <v>#REF!</v>
      </c>
      <c r="AD1087" t="s">
        <v>11649</v>
      </c>
      <c r="AE1087" t="s">
        <v>11649</v>
      </c>
      <c r="AF1087" t="e">
        <f>MONTH(Table1[[#This Row],[Date Sent]])</f>
        <v>#REF!</v>
      </c>
      <c r="AG1087" t="e">
        <f>YEAR(Table1[[#This Row],[Date Sent]])</f>
        <v>#REF!</v>
      </c>
      <c r="AH1087"/>
    </row>
    <row r="1088" spans="1:34" x14ac:dyDescent="0.2">
      <c r="A1088" t="s">
        <v>2029</v>
      </c>
      <c r="B1088" t="s">
        <v>2038</v>
      </c>
      <c r="C1088" s="1">
        <v>21.6</v>
      </c>
      <c r="D1088" s="5">
        <v>45296</v>
      </c>
      <c r="E1088" t="s">
        <v>21</v>
      </c>
      <c r="F1088" t="s">
        <v>33</v>
      </c>
      <c r="G1088" s="16" t="s">
        <v>928</v>
      </c>
      <c r="H1088" s="1"/>
      <c r="J1088"/>
      <c r="AC1088" s="5" t="e">
        <f>VLOOKUP(Table1[[#This Row],[Expense Report]],#REF!,3, 0)</f>
        <v>#REF!</v>
      </c>
      <c r="AD1088" t="s">
        <v>11649</v>
      </c>
      <c r="AE1088" t="s">
        <v>11649</v>
      </c>
      <c r="AF1088" t="e">
        <f>MONTH(Table1[[#This Row],[Date Sent]])</f>
        <v>#REF!</v>
      </c>
      <c r="AG1088" t="e">
        <f>YEAR(Table1[[#This Row],[Date Sent]])</f>
        <v>#REF!</v>
      </c>
      <c r="AH1088"/>
    </row>
    <row r="1089" spans="1:34" x14ac:dyDescent="0.2">
      <c r="A1089" t="s">
        <v>2029</v>
      </c>
      <c r="B1089" t="s">
        <v>2038</v>
      </c>
      <c r="C1089" s="1">
        <v>8.75</v>
      </c>
      <c r="D1089" s="5">
        <v>45299</v>
      </c>
      <c r="E1089" t="s">
        <v>24</v>
      </c>
      <c r="F1089" t="s">
        <v>18</v>
      </c>
      <c r="G1089" s="16" t="s">
        <v>2046</v>
      </c>
      <c r="H1089" s="1"/>
      <c r="J1089"/>
      <c r="AC1089" s="5" t="e">
        <f>VLOOKUP(Table1[[#This Row],[Expense Report]],#REF!,3, 0)</f>
        <v>#REF!</v>
      </c>
      <c r="AD1089" t="s">
        <v>11649</v>
      </c>
      <c r="AE1089" t="s">
        <v>11649</v>
      </c>
      <c r="AF1089" t="e">
        <f>MONTH(Table1[[#This Row],[Date Sent]])</f>
        <v>#REF!</v>
      </c>
      <c r="AG1089" t="e">
        <f>YEAR(Table1[[#This Row],[Date Sent]])</f>
        <v>#REF!</v>
      </c>
      <c r="AH1089"/>
    </row>
    <row r="1090" spans="1:34" x14ac:dyDescent="0.2">
      <c r="A1090" t="s">
        <v>2029</v>
      </c>
      <c r="B1090" t="s">
        <v>2038</v>
      </c>
      <c r="C1090" s="1">
        <v>47.33</v>
      </c>
      <c r="D1090" s="5">
        <v>45300</v>
      </c>
      <c r="E1090" t="s">
        <v>24</v>
      </c>
      <c r="F1090" t="s">
        <v>18</v>
      </c>
      <c r="G1090" s="16" t="s">
        <v>2036</v>
      </c>
      <c r="H1090" s="1"/>
      <c r="J1090"/>
      <c r="AC1090" s="5" t="e">
        <f>VLOOKUP(Table1[[#This Row],[Expense Report]],#REF!,3, 0)</f>
        <v>#REF!</v>
      </c>
      <c r="AD1090" t="s">
        <v>11649</v>
      </c>
      <c r="AE1090" t="s">
        <v>11649</v>
      </c>
      <c r="AF1090" t="e">
        <f>MONTH(Table1[[#This Row],[Date Sent]])</f>
        <v>#REF!</v>
      </c>
      <c r="AG1090" t="e">
        <f>YEAR(Table1[[#This Row],[Date Sent]])</f>
        <v>#REF!</v>
      </c>
      <c r="AH1090"/>
    </row>
    <row r="1091" spans="1:34" x14ac:dyDescent="0.2">
      <c r="A1091" t="s">
        <v>2029</v>
      </c>
      <c r="B1091" t="s">
        <v>2038</v>
      </c>
      <c r="C1091" s="1">
        <v>75.69</v>
      </c>
      <c r="D1091" s="5">
        <v>45302</v>
      </c>
      <c r="E1091" t="s">
        <v>21</v>
      </c>
      <c r="F1091" t="s">
        <v>33</v>
      </c>
      <c r="G1091" s="16" t="s">
        <v>2047</v>
      </c>
      <c r="H1091" s="1"/>
      <c r="J1091"/>
      <c r="AC1091" s="5" t="e">
        <f>VLOOKUP(Table1[[#This Row],[Expense Report]],#REF!,3, 0)</f>
        <v>#REF!</v>
      </c>
      <c r="AD1091" t="s">
        <v>11649</v>
      </c>
      <c r="AE1091" t="s">
        <v>11649</v>
      </c>
      <c r="AF1091" t="e">
        <f>MONTH(Table1[[#This Row],[Date Sent]])</f>
        <v>#REF!</v>
      </c>
      <c r="AG1091" t="e">
        <f>YEAR(Table1[[#This Row],[Date Sent]])</f>
        <v>#REF!</v>
      </c>
      <c r="AH1091"/>
    </row>
    <row r="1092" spans="1:34" x14ac:dyDescent="0.2">
      <c r="A1092" t="s">
        <v>2029</v>
      </c>
      <c r="B1092" t="s">
        <v>2038</v>
      </c>
      <c r="C1092" s="1">
        <v>162.35</v>
      </c>
      <c r="D1092" s="5">
        <v>45302</v>
      </c>
      <c r="E1092" t="s">
        <v>8</v>
      </c>
      <c r="F1092" t="s">
        <v>33</v>
      </c>
      <c r="G1092" s="16" t="s">
        <v>1580</v>
      </c>
      <c r="H1092" s="1"/>
      <c r="J1092"/>
      <c r="AC1092" s="5" t="e">
        <f>VLOOKUP(Table1[[#This Row],[Expense Report]],#REF!,3, 0)</f>
        <v>#REF!</v>
      </c>
      <c r="AD1092" t="s">
        <v>11649</v>
      </c>
      <c r="AE1092" t="s">
        <v>11649</v>
      </c>
      <c r="AF1092" t="e">
        <f>MONTH(Table1[[#This Row],[Date Sent]])</f>
        <v>#REF!</v>
      </c>
      <c r="AG1092" t="e">
        <f>YEAR(Table1[[#This Row],[Date Sent]])</f>
        <v>#REF!</v>
      </c>
      <c r="AH1092"/>
    </row>
    <row r="1093" spans="1:34" x14ac:dyDescent="0.2">
      <c r="A1093" t="s">
        <v>2029</v>
      </c>
      <c r="B1093" t="s">
        <v>2038</v>
      </c>
      <c r="C1093" s="1">
        <v>111.32</v>
      </c>
      <c r="D1093" s="5">
        <v>45303</v>
      </c>
      <c r="E1093" t="s">
        <v>21</v>
      </c>
      <c r="F1093" t="s">
        <v>33</v>
      </c>
      <c r="G1093" s="16" t="s">
        <v>2048</v>
      </c>
      <c r="H1093" s="1"/>
      <c r="J1093"/>
      <c r="AC1093" s="5" t="e">
        <f>VLOOKUP(Table1[[#This Row],[Expense Report]],#REF!,3, 0)</f>
        <v>#REF!</v>
      </c>
      <c r="AD1093" t="s">
        <v>11649</v>
      </c>
      <c r="AE1093" t="s">
        <v>11649</v>
      </c>
      <c r="AF1093" t="e">
        <f>MONTH(Table1[[#This Row],[Date Sent]])</f>
        <v>#REF!</v>
      </c>
      <c r="AG1093" t="e">
        <f>YEAR(Table1[[#This Row],[Date Sent]])</f>
        <v>#REF!</v>
      </c>
      <c r="AH1093"/>
    </row>
    <row r="1094" spans="1:34" x14ac:dyDescent="0.2">
      <c r="A1094" t="s">
        <v>2029</v>
      </c>
      <c r="B1094" t="s">
        <v>2038</v>
      </c>
      <c r="C1094" s="1">
        <v>32.46</v>
      </c>
      <c r="D1094" s="5">
        <v>45303</v>
      </c>
      <c r="E1094" t="s">
        <v>8</v>
      </c>
      <c r="F1094" t="s">
        <v>39</v>
      </c>
      <c r="G1094" s="16" t="s">
        <v>2049</v>
      </c>
      <c r="H1094" s="1"/>
      <c r="J1094"/>
      <c r="AC1094" s="5" t="e">
        <f>VLOOKUP(Table1[[#This Row],[Expense Report]],#REF!,3, 0)</f>
        <v>#REF!</v>
      </c>
      <c r="AD1094" t="s">
        <v>11649</v>
      </c>
      <c r="AE1094" t="s">
        <v>11649</v>
      </c>
      <c r="AF1094" t="e">
        <f>MONTH(Table1[[#This Row],[Date Sent]])</f>
        <v>#REF!</v>
      </c>
      <c r="AG1094" t="e">
        <f>YEAR(Table1[[#This Row],[Date Sent]])</f>
        <v>#REF!</v>
      </c>
      <c r="AH1094"/>
    </row>
    <row r="1095" spans="1:34" x14ac:dyDescent="0.2">
      <c r="A1095" t="s">
        <v>2029</v>
      </c>
      <c r="B1095" t="s">
        <v>2038</v>
      </c>
      <c r="C1095" s="1">
        <v>123.34</v>
      </c>
      <c r="D1095" s="5">
        <v>45306</v>
      </c>
      <c r="E1095" t="s">
        <v>21</v>
      </c>
      <c r="F1095" t="s">
        <v>33</v>
      </c>
      <c r="G1095" s="16" t="s">
        <v>2050</v>
      </c>
      <c r="H1095" s="1"/>
      <c r="J1095"/>
      <c r="AC1095" s="5" t="e">
        <f>VLOOKUP(Table1[[#This Row],[Expense Report]],#REF!,3, 0)</f>
        <v>#REF!</v>
      </c>
      <c r="AD1095" t="s">
        <v>11649</v>
      </c>
      <c r="AE1095" t="s">
        <v>11649</v>
      </c>
      <c r="AF1095" t="e">
        <f>MONTH(Table1[[#This Row],[Date Sent]])</f>
        <v>#REF!</v>
      </c>
      <c r="AG1095" t="e">
        <f>YEAR(Table1[[#This Row],[Date Sent]])</f>
        <v>#REF!</v>
      </c>
      <c r="AH1095"/>
    </row>
    <row r="1096" spans="1:34" x14ac:dyDescent="0.2">
      <c r="A1096" t="s">
        <v>2051</v>
      </c>
      <c r="B1096" t="s">
        <v>2052</v>
      </c>
      <c r="C1096" s="1">
        <v>5.98</v>
      </c>
      <c r="D1096" s="5">
        <v>45280</v>
      </c>
      <c r="E1096" t="s">
        <v>9</v>
      </c>
      <c r="F1096" t="s">
        <v>33</v>
      </c>
      <c r="G1096" s="16" t="s">
        <v>1516</v>
      </c>
      <c r="H1096" s="1"/>
      <c r="J1096"/>
      <c r="AC1096" s="5" t="e">
        <f>VLOOKUP(Table1[[#This Row],[Expense Report]],#REF!,3, 0)</f>
        <v>#REF!</v>
      </c>
      <c r="AD1096" t="s">
        <v>13272</v>
      </c>
      <c r="AE1096" t="s">
        <v>294</v>
      </c>
      <c r="AF1096" t="e">
        <f>MONTH(Table1[[#This Row],[Date Sent]])</f>
        <v>#REF!</v>
      </c>
      <c r="AG1096" t="e">
        <f>YEAR(Table1[[#This Row],[Date Sent]])</f>
        <v>#REF!</v>
      </c>
      <c r="AH1096"/>
    </row>
    <row r="1097" spans="1:34" x14ac:dyDescent="0.2">
      <c r="A1097" t="s">
        <v>2051</v>
      </c>
      <c r="B1097" t="s">
        <v>2052</v>
      </c>
      <c r="C1097" s="1">
        <v>22.83</v>
      </c>
      <c r="D1097" s="5">
        <v>45281</v>
      </c>
      <c r="E1097" t="s">
        <v>21</v>
      </c>
      <c r="F1097" t="s">
        <v>15</v>
      </c>
      <c r="G1097" s="16" t="s">
        <v>2053</v>
      </c>
      <c r="H1097" s="1"/>
      <c r="J1097"/>
      <c r="AC1097" s="5" t="e">
        <f>VLOOKUP(Table1[[#This Row],[Expense Report]],#REF!,3, 0)</f>
        <v>#REF!</v>
      </c>
      <c r="AD1097" t="s">
        <v>13272</v>
      </c>
      <c r="AE1097" t="s">
        <v>294</v>
      </c>
      <c r="AF1097" t="e">
        <f>MONTH(Table1[[#This Row],[Date Sent]])</f>
        <v>#REF!</v>
      </c>
      <c r="AG1097" t="e">
        <f>YEAR(Table1[[#This Row],[Date Sent]])</f>
        <v>#REF!</v>
      </c>
      <c r="AH1097"/>
    </row>
    <row r="1098" spans="1:34" x14ac:dyDescent="0.2">
      <c r="A1098" t="s">
        <v>2051</v>
      </c>
      <c r="B1098" t="s">
        <v>2052</v>
      </c>
      <c r="C1098" s="1">
        <v>111.97</v>
      </c>
      <c r="D1098" s="5">
        <v>45289</v>
      </c>
      <c r="E1098" t="s">
        <v>21</v>
      </c>
      <c r="F1098" t="s">
        <v>33</v>
      </c>
      <c r="G1098" s="16" t="s">
        <v>950</v>
      </c>
      <c r="H1098" s="1"/>
      <c r="J1098"/>
      <c r="AC1098" s="5" t="e">
        <f>VLOOKUP(Table1[[#This Row],[Expense Report]],#REF!,3, 0)</f>
        <v>#REF!</v>
      </c>
      <c r="AD1098" t="s">
        <v>13272</v>
      </c>
      <c r="AE1098" t="s">
        <v>294</v>
      </c>
      <c r="AF1098" t="e">
        <f>MONTH(Table1[[#This Row],[Date Sent]])</f>
        <v>#REF!</v>
      </c>
      <c r="AG1098" t="e">
        <f>YEAR(Table1[[#This Row],[Date Sent]])</f>
        <v>#REF!</v>
      </c>
      <c r="AH1098"/>
    </row>
    <row r="1099" spans="1:34" x14ac:dyDescent="0.2">
      <c r="A1099" t="s">
        <v>2051</v>
      </c>
      <c r="B1099" t="s">
        <v>2052</v>
      </c>
      <c r="C1099" s="1">
        <v>32.96</v>
      </c>
      <c r="D1099" s="5">
        <v>45292</v>
      </c>
      <c r="E1099" t="s">
        <v>21</v>
      </c>
      <c r="F1099" t="s">
        <v>39</v>
      </c>
      <c r="G1099" s="16" t="s">
        <v>2054</v>
      </c>
      <c r="H1099" s="1"/>
      <c r="J1099"/>
      <c r="AC1099" s="5" t="e">
        <f>VLOOKUP(Table1[[#This Row],[Expense Report]],#REF!,3, 0)</f>
        <v>#REF!</v>
      </c>
      <c r="AD1099" t="s">
        <v>13272</v>
      </c>
      <c r="AE1099" t="s">
        <v>294</v>
      </c>
      <c r="AF1099" t="e">
        <f>MONTH(Table1[[#This Row],[Date Sent]])</f>
        <v>#REF!</v>
      </c>
      <c r="AG1099" t="e">
        <f>YEAR(Table1[[#This Row],[Date Sent]])</f>
        <v>#REF!</v>
      </c>
      <c r="AH1099"/>
    </row>
    <row r="1100" spans="1:34" x14ac:dyDescent="0.2">
      <c r="A1100" t="s">
        <v>2051</v>
      </c>
      <c r="B1100" t="s">
        <v>2052</v>
      </c>
      <c r="C1100" s="1">
        <v>110.8</v>
      </c>
      <c r="D1100" s="5">
        <v>45294</v>
      </c>
      <c r="E1100" t="s">
        <v>21</v>
      </c>
      <c r="F1100" t="s">
        <v>918</v>
      </c>
      <c r="G1100" s="16" t="str">
        <f>_xlfn.CONCAT(Table1[[#This Row],[Notes 1]],",",Table1[[#This Row],[Notes 2]],",",Table1[[#This Row],[Notes 3]])</f>
        <v>heater,Degreaser,</v>
      </c>
      <c r="H1100" s="1">
        <v>59.97</v>
      </c>
      <c r="I1100" t="s">
        <v>25</v>
      </c>
      <c r="J1100" t="s">
        <v>1039</v>
      </c>
      <c r="K1100" s="1">
        <v>50.83</v>
      </c>
      <c r="L1100" t="s">
        <v>33</v>
      </c>
      <c r="M1100" t="s">
        <v>2055</v>
      </c>
      <c r="AC1100" s="5" t="e">
        <f>VLOOKUP(Table1[[#This Row],[Expense Report]],#REF!,3, 0)</f>
        <v>#REF!</v>
      </c>
      <c r="AD1100" t="s">
        <v>13272</v>
      </c>
      <c r="AE1100" t="s">
        <v>294</v>
      </c>
      <c r="AF1100" t="e">
        <f>MONTH(Table1[[#This Row],[Date Sent]])</f>
        <v>#REF!</v>
      </c>
      <c r="AG1100" t="e">
        <f>YEAR(Table1[[#This Row],[Date Sent]])</f>
        <v>#REF!</v>
      </c>
      <c r="AH1100"/>
    </row>
    <row r="1101" spans="1:34" x14ac:dyDescent="0.2">
      <c r="A1101" t="s">
        <v>2051</v>
      </c>
      <c r="B1101" t="s">
        <v>2056</v>
      </c>
      <c r="C1101" s="1">
        <v>94.45</v>
      </c>
      <c r="D1101" s="5">
        <v>45299</v>
      </c>
      <c r="E1101" t="s">
        <v>21</v>
      </c>
      <c r="F1101" t="s">
        <v>33</v>
      </c>
      <c r="G1101" s="16" t="s">
        <v>950</v>
      </c>
      <c r="H1101" s="1"/>
      <c r="J1101"/>
      <c r="AC1101" s="5" t="e">
        <f>VLOOKUP(Table1[[#This Row],[Expense Report]],#REF!,3, 0)</f>
        <v>#REF!</v>
      </c>
      <c r="AD1101" t="s">
        <v>13272</v>
      </c>
      <c r="AE1101" t="s">
        <v>294</v>
      </c>
      <c r="AF1101" t="e">
        <f>MONTH(Table1[[#This Row],[Date Sent]])</f>
        <v>#REF!</v>
      </c>
      <c r="AG1101" t="e">
        <f>YEAR(Table1[[#This Row],[Date Sent]])</f>
        <v>#REF!</v>
      </c>
      <c r="AH1101"/>
    </row>
    <row r="1102" spans="1:34" x14ac:dyDescent="0.2">
      <c r="A1102" t="s">
        <v>2051</v>
      </c>
      <c r="B1102" t="s">
        <v>2056</v>
      </c>
      <c r="C1102" s="1">
        <v>43.98</v>
      </c>
      <c r="D1102" s="5">
        <v>45306</v>
      </c>
      <c r="E1102" t="s">
        <v>21</v>
      </c>
      <c r="F1102" t="s">
        <v>33</v>
      </c>
      <c r="G1102" s="16" t="s">
        <v>2057</v>
      </c>
      <c r="H1102" s="1"/>
      <c r="J1102"/>
      <c r="AC1102" s="5" t="e">
        <f>VLOOKUP(Table1[[#This Row],[Expense Report]],#REF!,3, 0)</f>
        <v>#REF!</v>
      </c>
      <c r="AD1102" t="s">
        <v>13272</v>
      </c>
      <c r="AE1102" t="s">
        <v>294</v>
      </c>
      <c r="AF1102" t="e">
        <f>MONTH(Table1[[#This Row],[Date Sent]])</f>
        <v>#REF!</v>
      </c>
      <c r="AG1102" t="e">
        <f>YEAR(Table1[[#This Row],[Date Sent]])</f>
        <v>#REF!</v>
      </c>
      <c r="AH1102"/>
    </row>
    <row r="1103" spans="1:34" x14ac:dyDescent="0.2">
      <c r="A1103" t="s">
        <v>2051</v>
      </c>
      <c r="B1103" t="s">
        <v>2058</v>
      </c>
      <c r="C1103" s="1">
        <v>17.53</v>
      </c>
      <c r="D1103" s="5">
        <v>45308</v>
      </c>
      <c r="E1103" t="s">
        <v>21</v>
      </c>
      <c r="F1103" t="s">
        <v>33</v>
      </c>
      <c r="G1103" s="16" t="s">
        <v>2059</v>
      </c>
      <c r="H1103" s="1"/>
      <c r="J1103"/>
      <c r="AC1103" s="5" t="e">
        <f>VLOOKUP(Table1[[#This Row],[Expense Report]],#REF!,3, 0)</f>
        <v>#REF!</v>
      </c>
      <c r="AD1103" t="s">
        <v>13272</v>
      </c>
      <c r="AE1103" t="s">
        <v>294</v>
      </c>
      <c r="AF1103" t="e">
        <f>MONTH(Table1[[#This Row],[Date Sent]])</f>
        <v>#REF!</v>
      </c>
      <c r="AG1103" t="e">
        <f>YEAR(Table1[[#This Row],[Date Sent]])</f>
        <v>#REF!</v>
      </c>
      <c r="AH1103"/>
    </row>
    <row r="1104" spans="1:34" x14ac:dyDescent="0.2">
      <c r="A1104" t="s">
        <v>227</v>
      </c>
      <c r="B1104" t="s">
        <v>2060</v>
      </c>
      <c r="C1104" s="1">
        <v>6.76</v>
      </c>
      <c r="D1104" s="5">
        <v>45277</v>
      </c>
      <c r="E1104" t="s">
        <v>8</v>
      </c>
      <c r="F1104" t="s">
        <v>33</v>
      </c>
      <c r="G1104" s="16" t="s">
        <v>2061</v>
      </c>
      <c r="H1104" s="1"/>
      <c r="J1104"/>
      <c r="AC1104" s="5" t="e">
        <f>VLOOKUP(Table1[[#This Row],[Expense Report]],#REF!,3, 0)</f>
        <v>#REF!</v>
      </c>
      <c r="AD1104" t="s">
        <v>11649</v>
      </c>
      <c r="AE1104" t="s">
        <v>11649</v>
      </c>
      <c r="AF1104" t="e">
        <f>MONTH(Table1[[#This Row],[Date Sent]])</f>
        <v>#REF!</v>
      </c>
      <c r="AG1104" t="e">
        <f>YEAR(Table1[[#This Row],[Date Sent]])</f>
        <v>#REF!</v>
      </c>
      <c r="AH1104"/>
    </row>
    <row r="1105" spans="1:34" x14ac:dyDescent="0.2">
      <c r="A1105" t="s">
        <v>227</v>
      </c>
      <c r="B1105" t="s">
        <v>2060</v>
      </c>
      <c r="C1105" s="1">
        <v>53.91</v>
      </c>
      <c r="D1105" s="5">
        <v>45278</v>
      </c>
      <c r="E1105" t="s">
        <v>21</v>
      </c>
      <c r="F1105" t="s">
        <v>33</v>
      </c>
      <c r="G1105" s="16" t="s">
        <v>2062</v>
      </c>
      <c r="H1105" s="1"/>
      <c r="J1105"/>
      <c r="AC1105" s="5" t="e">
        <f>VLOOKUP(Table1[[#This Row],[Expense Report]],#REF!,3, 0)</f>
        <v>#REF!</v>
      </c>
      <c r="AD1105" t="s">
        <v>11649</v>
      </c>
      <c r="AE1105" t="s">
        <v>11649</v>
      </c>
      <c r="AF1105" t="e">
        <f>MONTH(Table1[[#This Row],[Date Sent]])</f>
        <v>#REF!</v>
      </c>
      <c r="AG1105" t="e">
        <f>YEAR(Table1[[#This Row],[Date Sent]])</f>
        <v>#REF!</v>
      </c>
      <c r="AH1105"/>
    </row>
    <row r="1106" spans="1:34" x14ac:dyDescent="0.2">
      <c r="A1106" t="s">
        <v>227</v>
      </c>
      <c r="B1106" t="s">
        <v>2060</v>
      </c>
      <c r="C1106" s="1">
        <v>264.89999999999998</v>
      </c>
      <c r="D1106" s="5">
        <v>45280</v>
      </c>
      <c r="E1106" t="s">
        <v>21</v>
      </c>
      <c r="F1106" t="s">
        <v>15</v>
      </c>
      <c r="G1106" s="16" t="s">
        <v>2063</v>
      </c>
      <c r="H1106" s="1"/>
      <c r="J1106"/>
      <c r="AC1106" s="5" t="e">
        <f>VLOOKUP(Table1[[#This Row],[Expense Report]],#REF!,3, 0)</f>
        <v>#REF!</v>
      </c>
      <c r="AD1106" t="s">
        <v>11649</v>
      </c>
      <c r="AE1106" t="s">
        <v>11649</v>
      </c>
      <c r="AF1106" t="e">
        <f>MONTH(Table1[[#This Row],[Date Sent]])</f>
        <v>#REF!</v>
      </c>
      <c r="AG1106" t="e">
        <f>YEAR(Table1[[#This Row],[Date Sent]])</f>
        <v>#REF!</v>
      </c>
      <c r="AH1106"/>
    </row>
    <row r="1107" spans="1:34" x14ac:dyDescent="0.2">
      <c r="A1107" t="s">
        <v>227</v>
      </c>
      <c r="B1107" t="s">
        <v>2060</v>
      </c>
      <c r="C1107" s="1">
        <v>17.52</v>
      </c>
      <c r="D1107" s="5">
        <v>45281</v>
      </c>
      <c r="E1107" t="s">
        <v>13</v>
      </c>
      <c r="F1107" t="s">
        <v>17</v>
      </c>
      <c r="G1107" s="16" t="s">
        <v>2064</v>
      </c>
      <c r="H1107" s="1"/>
      <c r="J1107"/>
      <c r="AC1107" s="5" t="e">
        <f>VLOOKUP(Table1[[#This Row],[Expense Report]],#REF!,3, 0)</f>
        <v>#REF!</v>
      </c>
      <c r="AD1107" t="s">
        <v>11649</v>
      </c>
      <c r="AE1107" t="s">
        <v>11649</v>
      </c>
      <c r="AF1107" t="e">
        <f>MONTH(Table1[[#This Row],[Date Sent]])</f>
        <v>#REF!</v>
      </c>
      <c r="AG1107" t="e">
        <f>YEAR(Table1[[#This Row],[Date Sent]])</f>
        <v>#REF!</v>
      </c>
      <c r="AH1107"/>
    </row>
    <row r="1108" spans="1:34" x14ac:dyDescent="0.2">
      <c r="A1108" t="s">
        <v>227</v>
      </c>
      <c r="B1108" t="s">
        <v>2060</v>
      </c>
      <c r="C1108" s="1">
        <v>98.57</v>
      </c>
      <c r="D1108" s="5">
        <v>45295</v>
      </c>
      <c r="E1108" t="s">
        <v>21</v>
      </c>
      <c r="F1108" t="s">
        <v>918</v>
      </c>
      <c r="G1108" s="16" t="str">
        <f>_xlfn.CONCAT(Table1[[#This Row],[Notes 1]],",",Table1[[#This Row],[Notes 2]],",",Table1[[#This Row],[Notes 3]])</f>
        <v>hot chocolate supplies, cutlery, foam cups,vinegar, dawn, gloves,</v>
      </c>
      <c r="H1108" s="1">
        <f>7+4.78+4.98</f>
        <v>16.760000000000002</v>
      </c>
      <c r="I1108" t="s">
        <v>18</v>
      </c>
      <c r="J1108" t="s">
        <v>2065</v>
      </c>
      <c r="K1108" s="1">
        <f>98.57-16.76</f>
        <v>81.809999999999988</v>
      </c>
      <c r="L1108" t="s">
        <v>33</v>
      </c>
      <c r="M1108" t="s">
        <v>2066</v>
      </c>
      <c r="AC1108" s="5" t="e">
        <f>VLOOKUP(Table1[[#This Row],[Expense Report]],#REF!,3, 0)</f>
        <v>#REF!</v>
      </c>
      <c r="AD1108" t="s">
        <v>11649</v>
      </c>
      <c r="AE1108" t="s">
        <v>11649</v>
      </c>
      <c r="AF1108" t="e">
        <f>MONTH(Table1[[#This Row],[Date Sent]])</f>
        <v>#REF!</v>
      </c>
      <c r="AG1108" t="e">
        <f>YEAR(Table1[[#This Row],[Date Sent]])</f>
        <v>#REF!</v>
      </c>
      <c r="AH1108"/>
    </row>
    <row r="1109" spans="1:34" x14ac:dyDescent="0.2">
      <c r="A1109" t="s">
        <v>227</v>
      </c>
      <c r="B1109" t="s">
        <v>2060</v>
      </c>
      <c r="C1109" s="1">
        <v>126.2</v>
      </c>
      <c r="D1109" s="5">
        <v>45297</v>
      </c>
      <c r="E1109" t="s">
        <v>21</v>
      </c>
      <c r="F1109" t="s">
        <v>33</v>
      </c>
      <c r="G1109" s="16" t="s">
        <v>2067</v>
      </c>
      <c r="H1109" s="1"/>
      <c r="J1109"/>
      <c r="AC1109" s="5" t="e">
        <f>VLOOKUP(Table1[[#This Row],[Expense Report]],#REF!,3, 0)</f>
        <v>#REF!</v>
      </c>
      <c r="AD1109" t="s">
        <v>11649</v>
      </c>
      <c r="AE1109" t="s">
        <v>11649</v>
      </c>
      <c r="AF1109" t="e">
        <f>MONTH(Table1[[#This Row],[Date Sent]])</f>
        <v>#REF!</v>
      </c>
      <c r="AG1109" t="e">
        <f>YEAR(Table1[[#This Row],[Date Sent]])</f>
        <v>#REF!</v>
      </c>
      <c r="AH1109"/>
    </row>
    <row r="1110" spans="1:34" x14ac:dyDescent="0.2">
      <c r="A1110" t="s">
        <v>227</v>
      </c>
      <c r="B1110" t="s">
        <v>2060</v>
      </c>
      <c r="C1110" s="1">
        <v>92.19</v>
      </c>
      <c r="D1110" s="5">
        <v>45302</v>
      </c>
      <c r="E1110" t="s">
        <v>21</v>
      </c>
      <c r="F1110" t="s">
        <v>15</v>
      </c>
      <c r="G1110" s="16" t="s">
        <v>2068</v>
      </c>
      <c r="H1110" s="1"/>
      <c r="J1110"/>
      <c r="AC1110" s="5" t="e">
        <f>VLOOKUP(Table1[[#This Row],[Expense Report]],#REF!,3, 0)</f>
        <v>#REF!</v>
      </c>
      <c r="AD1110" t="s">
        <v>11649</v>
      </c>
      <c r="AE1110" t="s">
        <v>11649</v>
      </c>
      <c r="AF1110" t="e">
        <f>MONTH(Table1[[#This Row],[Date Sent]])</f>
        <v>#REF!</v>
      </c>
      <c r="AG1110" t="e">
        <f>YEAR(Table1[[#This Row],[Date Sent]])</f>
        <v>#REF!</v>
      </c>
      <c r="AH1110"/>
    </row>
    <row r="1111" spans="1:34" x14ac:dyDescent="0.2">
      <c r="A1111" t="s">
        <v>227</v>
      </c>
      <c r="B1111" t="s">
        <v>2060</v>
      </c>
      <c r="C1111" s="1">
        <v>86.1</v>
      </c>
      <c r="D1111" s="5">
        <v>45304</v>
      </c>
      <c r="E1111" t="s">
        <v>21</v>
      </c>
      <c r="F1111" t="s">
        <v>17</v>
      </c>
      <c r="G1111" s="16" t="s">
        <v>2069</v>
      </c>
      <c r="H1111" s="1"/>
      <c r="J1111"/>
      <c r="AC1111" s="5" t="e">
        <f>VLOOKUP(Table1[[#This Row],[Expense Report]],#REF!,3, 0)</f>
        <v>#REF!</v>
      </c>
      <c r="AD1111" t="s">
        <v>11649</v>
      </c>
      <c r="AE1111" t="s">
        <v>11649</v>
      </c>
      <c r="AF1111" t="e">
        <f>MONTH(Table1[[#This Row],[Date Sent]])</f>
        <v>#REF!</v>
      </c>
      <c r="AG1111" t="e">
        <f>YEAR(Table1[[#This Row],[Date Sent]])</f>
        <v>#REF!</v>
      </c>
      <c r="AH1111"/>
    </row>
    <row r="1112" spans="1:34" x14ac:dyDescent="0.2">
      <c r="A1112" t="s">
        <v>227</v>
      </c>
      <c r="B1112" t="s">
        <v>2060</v>
      </c>
      <c r="C1112" s="1">
        <v>17.059999999999999</v>
      </c>
      <c r="D1112" s="5">
        <v>45305</v>
      </c>
      <c r="E1112" t="s">
        <v>21</v>
      </c>
      <c r="F1112" t="s">
        <v>918</v>
      </c>
      <c r="G1112" s="16" t="str">
        <f>_xlfn.CONCAT(Table1[[#This Row],[Notes 1]],",",Table1[[#This Row],[Notes 2]],",",Table1[[#This Row],[Notes 3]])</f>
        <v>vinegar,hot chocolate,</v>
      </c>
      <c r="H1112" s="1">
        <v>3.74</v>
      </c>
      <c r="I1112" t="s">
        <v>33</v>
      </c>
      <c r="J1112" t="s">
        <v>1602</v>
      </c>
      <c r="K1112" s="1">
        <f>17.06-3.74</f>
        <v>13.319999999999999</v>
      </c>
      <c r="L1112" t="s">
        <v>18</v>
      </c>
      <c r="M1112" t="s">
        <v>2070</v>
      </c>
      <c r="AC1112" s="5" t="e">
        <f>VLOOKUP(Table1[[#This Row],[Expense Report]],#REF!,3, 0)</f>
        <v>#REF!</v>
      </c>
      <c r="AD1112" t="s">
        <v>11649</v>
      </c>
      <c r="AE1112" t="s">
        <v>11649</v>
      </c>
      <c r="AF1112" t="e">
        <f>MONTH(Table1[[#This Row],[Date Sent]])</f>
        <v>#REF!</v>
      </c>
      <c r="AG1112" t="e">
        <f>YEAR(Table1[[#This Row],[Date Sent]])</f>
        <v>#REF!</v>
      </c>
      <c r="AH1112"/>
    </row>
    <row r="1113" spans="1:34" x14ac:dyDescent="0.2">
      <c r="A1113" t="s">
        <v>585</v>
      </c>
      <c r="B1113" t="s">
        <v>2071</v>
      </c>
      <c r="C1113" s="1">
        <v>12</v>
      </c>
      <c r="D1113" s="5">
        <v>45281</v>
      </c>
      <c r="E1113" t="s">
        <v>13</v>
      </c>
      <c r="F1113" t="s">
        <v>5</v>
      </c>
      <c r="G1113" s="16" t="s">
        <v>2072</v>
      </c>
      <c r="H1113" s="1"/>
      <c r="J1113"/>
      <c r="AC1113" s="5" t="e">
        <f>VLOOKUP(Table1[[#This Row],[Expense Report]],#REF!,3, 0)</f>
        <v>#REF!</v>
      </c>
      <c r="AD1113" t="s">
        <v>13229</v>
      </c>
      <c r="AE1113" t="s">
        <v>475</v>
      </c>
      <c r="AF1113" t="e">
        <f>MONTH(Table1[[#This Row],[Date Sent]])</f>
        <v>#REF!</v>
      </c>
      <c r="AG1113" t="e">
        <f>YEAR(Table1[[#This Row],[Date Sent]])</f>
        <v>#REF!</v>
      </c>
      <c r="AH1113"/>
    </row>
    <row r="1114" spans="1:34" x14ac:dyDescent="0.2">
      <c r="A1114" t="s">
        <v>585</v>
      </c>
      <c r="B1114" t="s">
        <v>2071</v>
      </c>
      <c r="C1114" s="1">
        <v>65.819999999999993</v>
      </c>
      <c r="D1114" s="5">
        <v>45296</v>
      </c>
      <c r="E1114" t="s">
        <v>25</v>
      </c>
      <c r="F1114" t="s">
        <v>33</v>
      </c>
      <c r="G1114" s="16" t="s">
        <v>2073</v>
      </c>
      <c r="H1114" s="1"/>
      <c r="J1114"/>
      <c r="AC1114" s="5" t="e">
        <f>VLOOKUP(Table1[[#This Row],[Expense Report]],#REF!,3, 0)</f>
        <v>#REF!</v>
      </c>
      <c r="AD1114" t="s">
        <v>13229</v>
      </c>
      <c r="AE1114" t="s">
        <v>475</v>
      </c>
      <c r="AF1114" t="e">
        <f>MONTH(Table1[[#This Row],[Date Sent]])</f>
        <v>#REF!</v>
      </c>
      <c r="AG1114" t="e">
        <f>YEAR(Table1[[#This Row],[Date Sent]])</f>
        <v>#REF!</v>
      </c>
      <c r="AH1114"/>
    </row>
    <row r="1115" spans="1:34" x14ac:dyDescent="0.2">
      <c r="A1115" t="s">
        <v>715</v>
      </c>
      <c r="B1115" t="s">
        <v>2074</v>
      </c>
      <c r="C1115" s="1">
        <v>768.58</v>
      </c>
      <c r="D1115" s="5">
        <v>45275</v>
      </c>
      <c r="E1115" t="s">
        <v>27</v>
      </c>
      <c r="F1115" t="s">
        <v>20</v>
      </c>
      <c r="G1115" s="16" t="s">
        <v>1190</v>
      </c>
      <c r="H1115" s="1"/>
      <c r="J1115"/>
      <c r="AC1115" s="5" t="e">
        <f>VLOOKUP(Table1[[#This Row],[Expense Report]],#REF!,3, 0)</f>
        <v>#REF!</v>
      </c>
      <c r="AD1115" t="s">
        <v>13300</v>
      </c>
      <c r="AE1115" t="s">
        <v>174</v>
      </c>
      <c r="AF1115" t="e">
        <f>MONTH(Table1[[#This Row],[Date Sent]])</f>
        <v>#REF!</v>
      </c>
      <c r="AG1115" t="e">
        <f>YEAR(Table1[[#This Row],[Date Sent]])</f>
        <v>#REF!</v>
      </c>
      <c r="AH1115"/>
    </row>
    <row r="1116" spans="1:34" x14ac:dyDescent="0.2">
      <c r="A1116" t="s">
        <v>715</v>
      </c>
      <c r="B1116" t="s">
        <v>2074</v>
      </c>
      <c r="C1116" s="1">
        <v>92.9</v>
      </c>
      <c r="D1116" s="5">
        <v>45277</v>
      </c>
      <c r="E1116" t="s">
        <v>25</v>
      </c>
      <c r="F1116" t="s">
        <v>17</v>
      </c>
      <c r="G1116" s="16" t="s">
        <v>2075</v>
      </c>
      <c r="H1116" s="1"/>
      <c r="J1116"/>
      <c r="AC1116" s="5" t="e">
        <f>VLOOKUP(Table1[[#This Row],[Expense Report]],#REF!,3, 0)</f>
        <v>#REF!</v>
      </c>
      <c r="AD1116" t="s">
        <v>13300</v>
      </c>
      <c r="AE1116" t="s">
        <v>174</v>
      </c>
      <c r="AF1116" t="e">
        <f>MONTH(Table1[[#This Row],[Date Sent]])</f>
        <v>#REF!</v>
      </c>
      <c r="AG1116" t="e">
        <f>YEAR(Table1[[#This Row],[Date Sent]])</f>
        <v>#REF!</v>
      </c>
      <c r="AH1116"/>
    </row>
    <row r="1117" spans="1:34" x14ac:dyDescent="0.2">
      <c r="A1117" t="s">
        <v>715</v>
      </c>
      <c r="B1117" t="s">
        <v>2074</v>
      </c>
      <c r="C1117" s="1">
        <v>104.33</v>
      </c>
      <c r="D1117" s="5">
        <v>45278</v>
      </c>
      <c r="E1117" t="s">
        <v>21</v>
      </c>
      <c r="F1117" t="s">
        <v>33</v>
      </c>
      <c r="G1117" s="16" t="s">
        <v>2076</v>
      </c>
      <c r="H1117" s="1"/>
      <c r="J1117"/>
      <c r="Q1117" s="1">
        <v>37.58</v>
      </c>
      <c r="R1117" t="s">
        <v>14</v>
      </c>
      <c r="S1117" t="s">
        <v>2077</v>
      </c>
      <c r="AC1117" s="5" t="e">
        <f>VLOOKUP(Table1[[#This Row],[Expense Report]],#REF!,3, 0)</f>
        <v>#REF!</v>
      </c>
      <c r="AD1117" t="s">
        <v>13300</v>
      </c>
      <c r="AE1117" t="s">
        <v>174</v>
      </c>
      <c r="AF1117" t="e">
        <f>MONTH(Table1[[#This Row],[Date Sent]])</f>
        <v>#REF!</v>
      </c>
      <c r="AG1117" t="e">
        <f>YEAR(Table1[[#This Row],[Date Sent]])</f>
        <v>#REF!</v>
      </c>
      <c r="AH1117"/>
    </row>
    <row r="1118" spans="1:34" x14ac:dyDescent="0.2">
      <c r="A1118" t="s">
        <v>715</v>
      </c>
      <c r="B1118" t="s">
        <v>2074</v>
      </c>
      <c r="C1118" s="1">
        <v>119.29</v>
      </c>
      <c r="D1118" s="5">
        <v>45281</v>
      </c>
      <c r="E1118" t="s">
        <v>21</v>
      </c>
      <c r="F1118" t="s">
        <v>33</v>
      </c>
      <c r="G1118" s="16" t="s">
        <v>2078</v>
      </c>
      <c r="H1118" s="1"/>
      <c r="J1118"/>
      <c r="AC1118" s="5" t="e">
        <f>VLOOKUP(Table1[[#This Row],[Expense Report]],#REF!,3, 0)</f>
        <v>#REF!</v>
      </c>
      <c r="AD1118" t="s">
        <v>13300</v>
      </c>
      <c r="AE1118" t="s">
        <v>174</v>
      </c>
      <c r="AF1118" t="e">
        <f>MONTH(Table1[[#This Row],[Date Sent]])</f>
        <v>#REF!</v>
      </c>
      <c r="AG1118" t="e">
        <f>YEAR(Table1[[#This Row],[Date Sent]])</f>
        <v>#REF!</v>
      </c>
      <c r="AH1118"/>
    </row>
    <row r="1119" spans="1:34" x14ac:dyDescent="0.2">
      <c r="A1119" t="s">
        <v>715</v>
      </c>
      <c r="B1119" t="s">
        <v>2074</v>
      </c>
      <c r="C1119" s="1">
        <v>39.29</v>
      </c>
      <c r="D1119" s="5">
        <v>45289</v>
      </c>
      <c r="E1119" t="s">
        <v>21</v>
      </c>
      <c r="F1119" t="s">
        <v>33</v>
      </c>
      <c r="G1119" s="16" t="s">
        <v>2079</v>
      </c>
      <c r="H1119" s="1"/>
      <c r="J1119"/>
      <c r="AC1119" s="5" t="e">
        <f>VLOOKUP(Table1[[#This Row],[Expense Report]],#REF!,3, 0)</f>
        <v>#REF!</v>
      </c>
      <c r="AD1119" t="s">
        <v>13300</v>
      </c>
      <c r="AE1119" t="s">
        <v>174</v>
      </c>
      <c r="AF1119" t="e">
        <f>MONTH(Table1[[#This Row],[Date Sent]])</f>
        <v>#REF!</v>
      </c>
      <c r="AG1119" t="e">
        <f>YEAR(Table1[[#This Row],[Date Sent]])</f>
        <v>#REF!</v>
      </c>
      <c r="AH1119"/>
    </row>
    <row r="1120" spans="1:34" x14ac:dyDescent="0.2">
      <c r="A1120" t="s">
        <v>715</v>
      </c>
      <c r="B1120" t="s">
        <v>2074</v>
      </c>
      <c r="C1120" s="1">
        <v>48.29</v>
      </c>
      <c r="D1120" s="5">
        <v>45292</v>
      </c>
      <c r="E1120" t="s">
        <v>21</v>
      </c>
      <c r="F1120" t="s">
        <v>33</v>
      </c>
      <c r="G1120" s="16" t="s">
        <v>2080</v>
      </c>
      <c r="H1120" s="1"/>
      <c r="J1120"/>
      <c r="AC1120" s="5" t="e">
        <f>VLOOKUP(Table1[[#This Row],[Expense Report]],#REF!,3, 0)</f>
        <v>#REF!</v>
      </c>
      <c r="AD1120" t="s">
        <v>13300</v>
      </c>
      <c r="AE1120" t="s">
        <v>174</v>
      </c>
      <c r="AF1120" t="e">
        <f>MONTH(Table1[[#This Row],[Date Sent]])</f>
        <v>#REF!</v>
      </c>
      <c r="AG1120" t="e">
        <f>YEAR(Table1[[#This Row],[Date Sent]])</f>
        <v>#REF!</v>
      </c>
      <c r="AH1120"/>
    </row>
    <row r="1121" spans="1:34" x14ac:dyDescent="0.2">
      <c r="A1121" t="s">
        <v>715</v>
      </c>
      <c r="B1121" t="s">
        <v>2074</v>
      </c>
      <c r="C1121" s="1">
        <v>101.65</v>
      </c>
      <c r="D1121" s="5">
        <v>45293</v>
      </c>
      <c r="E1121" t="s">
        <v>21</v>
      </c>
      <c r="F1121" t="s">
        <v>33</v>
      </c>
      <c r="G1121" s="16" t="s">
        <v>2081</v>
      </c>
      <c r="H1121" s="1"/>
      <c r="J1121"/>
      <c r="AC1121" s="5" t="e">
        <f>VLOOKUP(Table1[[#This Row],[Expense Report]],#REF!,3, 0)</f>
        <v>#REF!</v>
      </c>
      <c r="AD1121" t="s">
        <v>13300</v>
      </c>
      <c r="AE1121" t="s">
        <v>174</v>
      </c>
      <c r="AF1121" t="e">
        <f>MONTH(Table1[[#This Row],[Date Sent]])</f>
        <v>#REF!</v>
      </c>
      <c r="AG1121" t="e">
        <f>YEAR(Table1[[#This Row],[Date Sent]])</f>
        <v>#REF!</v>
      </c>
      <c r="AH1121"/>
    </row>
    <row r="1122" spans="1:34" x14ac:dyDescent="0.2">
      <c r="A1122" t="s">
        <v>715</v>
      </c>
      <c r="B1122" t="s">
        <v>2074</v>
      </c>
      <c r="C1122" s="1">
        <v>25.95</v>
      </c>
      <c r="D1122" s="5">
        <v>45293</v>
      </c>
      <c r="E1122" t="s">
        <v>21</v>
      </c>
      <c r="F1122" t="s">
        <v>33</v>
      </c>
      <c r="G1122" s="16" t="s">
        <v>2082</v>
      </c>
      <c r="H1122" s="1"/>
      <c r="J1122"/>
      <c r="AC1122" s="5" t="e">
        <f>VLOOKUP(Table1[[#This Row],[Expense Report]],#REF!,3, 0)</f>
        <v>#REF!</v>
      </c>
      <c r="AD1122" t="s">
        <v>13300</v>
      </c>
      <c r="AE1122" t="s">
        <v>174</v>
      </c>
      <c r="AF1122" t="e">
        <f>MONTH(Table1[[#This Row],[Date Sent]])</f>
        <v>#REF!</v>
      </c>
      <c r="AG1122" t="e">
        <f>YEAR(Table1[[#This Row],[Date Sent]])</f>
        <v>#REF!</v>
      </c>
      <c r="AH1122"/>
    </row>
    <row r="1123" spans="1:34" x14ac:dyDescent="0.2">
      <c r="A1123" t="s">
        <v>715</v>
      </c>
      <c r="B1123" t="s">
        <v>2074</v>
      </c>
      <c r="C1123" s="1">
        <v>139.63999999999999</v>
      </c>
      <c r="D1123" s="5">
        <v>45299</v>
      </c>
      <c r="E1123" t="s">
        <v>25</v>
      </c>
      <c r="F1123" t="s">
        <v>17</v>
      </c>
      <c r="G1123" s="16" t="s">
        <v>1762</v>
      </c>
      <c r="H1123" s="1"/>
      <c r="J1123"/>
      <c r="AC1123" s="5" t="e">
        <f>VLOOKUP(Table1[[#This Row],[Expense Report]],#REF!,3, 0)</f>
        <v>#REF!</v>
      </c>
      <c r="AD1123" t="s">
        <v>13300</v>
      </c>
      <c r="AE1123" t="s">
        <v>174</v>
      </c>
      <c r="AF1123" t="e">
        <f>MONTH(Table1[[#This Row],[Date Sent]])</f>
        <v>#REF!</v>
      </c>
      <c r="AG1123" t="e">
        <f>YEAR(Table1[[#This Row],[Date Sent]])</f>
        <v>#REF!</v>
      </c>
      <c r="AH1123"/>
    </row>
    <row r="1124" spans="1:34" x14ac:dyDescent="0.2">
      <c r="A1124" t="s">
        <v>715</v>
      </c>
      <c r="B1124" t="s">
        <v>2074</v>
      </c>
      <c r="C1124" s="1">
        <v>88.03</v>
      </c>
      <c r="D1124" s="5">
        <v>45301</v>
      </c>
      <c r="E1124" t="s">
        <v>21</v>
      </c>
      <c r="F1124" t="s">
        <v>918</v>
      </c>
      <c r="G1124" s="16" t="str">
        <f>_xlfn.CONCAT(Table1[[#This Row],[Notes 1]],",",Table1[[#This Row],[Notes 2]],",",Table1[[#This Row],[Notes 3]])</f>
        <v>cleaning supplies,supplies for employee party,</v>
      </c>
      <c r="H1124" s="1">
        <v>50.19</v>
      </c>
      <c r="I1124" t="s">
        <v>33</v>
      </c>
      <c r="J1124" t="s">
        <v>950</v>
      </c>
      <c r="K1124" s="1">
        <v>37.840000000000003</v>
      </c>
      <c r="L1124" t="s">
        <v>6</v>
      </c>
      <c r="M1124" t="s">
        <v>2083</v>
      </c>
      <c r="AC1124" s="5" t="e">
        <f>VLOOKUP(Table1[[#This Row],[Expense Report]],#REF!,3, 0)</f>
        <v>#REF!</v>
      </c>
      <c r="AD1124" t="s">
        <v>13300</v>
      </c>
      <c r="AE1124" t="s">
        <v>174</v>
      </c>
      <c r="AF1124" t="e">
        <f>MONTH(Table1[[#This Row],[Date Sent]])</f>
        <v>#REF!</v>
      </c>
      <c r="AG1124" t="e">
        <f>YEAR(Table1[[#This Row],[Date Sent]])</f>
        <v>#REF!</v>
      </c>
      <c r="AH1124"/>
    </row>
    <row r="1125" spans="1:34" x14ac:dyDescent="0.2">
      <c r="A1125" t="s">
        <v>715</v>
      </c>
      <c r="B1125" t="s">
        <v>2074</v>
      </c>
      <c r="C1125" s="1">
        <v>25.35</v>
      </c>
      <c r="D1125" s="5">
        <v>45302</v>
      </c>
      <c r="E1125" t="s">
        <v>21</v>
      </c>
      <c r="F1125" t="s">
        <v>33</v>
      </c>
      <c r="G1125" s="16" t="s">
        <v>2084</v>
      </c>
      <c r="H1125" s="1"/>
      <c r="J1125"/>
      <c r="AC1125" s="5" t="e">
        <f>VLOOKUP(Table1[[#This Row],[Expense Report]],#REF!,3, 0)</f>
        <v>#REF!</v>
      </c>
      <c r="AD1125" t="s">
        <v>13300</v>
      </c>
      <c r="AE1125" t="s">
        <v>174</v>
      </c>
      <c r="AF1125" t="e">
        <f>MONTH(Table1[[#This Row],[Date Sent]])</f>
        <v>#REF!</v>
      </c>
      <c r="AG1125" t="e">
        <f>YEAR(Table1[[#This Row],[Date Sent]])</f>
        <v>#REF!</v>
      </c>
      <c r="AH1125"/>
    </row>
    <row r="1126" spans="1:34" x14ac:dyDescent="0.2">
      <c r="A1126" t="s">
        <v>715</v>
      </c>
      <c r="B1126" t="s">
        <v>2085</v>
      </c>
      <c r="C1126" s="1">
        <v>329.84</v>
      </c>
      <c r="D1126" s="5">
        <v>45286</v>
      </c>
      <c r="E1126" t="s">
        <v>21</v>
      </c>
      <c r="F1126" t="s">
        <v>33</v>
      </c>
      <c r="G1126" s="16" t="s">
        <v>2086</v>
      </c>
      <c r="H1126" s="1"/>
      <c r="J1126"/>
      <c r="AC1126" s="5" t="e">
        <f>VLOOKUP(Table1[[#This Row],[Expense Report]],#REF!,3, 0)</f>
        <v>#REF!</v>
      </c>
      <c r="AD1126" t="s">
        <v>13300</v>
      </c>
      <c r="AE1126" t="s">
        <v>174</v>
      </c>
      <c r="AF1126" t="e">
        <f>MONTH(Table1[[#This Row],[Date Sent]])</f>
        <v>#REF!</v>
      </c>
      <c r="AG1126" t="e">
        <f>YEAR(Table1[[#This Row],[Date Sent]])</f>
        <v>#REF!</v>
      </c>
      <c r="AH1126"/>
    </row>
    <row r="1127" spans="1:34" x14ac:dyDescent="0.2">
      <c r="A1127" t="s">
        <v>715</v>
      </c>
      <c r="B1127" t="s">
        <v>2085</v>
      </c>
      <c r="C1127" s="1">
        <v>152.11000000000001</v>
      </c>
      <c r="D1127" s="5">
        <v>45287</v>
      </c>
      <c r="E1127" t="s">
        <v>21</v>
      </c>
      <c r="F1127" t="s">
        <v>33</v>
      </c>
      <c r="G1127" s="16" t="s">
        <v>2087</v>
      </c>
      <c r="H1127" s="1"/>
      <c r="J1127"/>
      <c r="AC1127" s="5" t="e">
        <f>VLOOKUP(Table1[[#This Row],[Expense Report]],#REF!,3, 0)</f>
        <v>#REF!</v>
      </c>
      <c r="AD1127" t="s">
        <v>13300</v>
      </c>
      <c r="AE1127" t="s">
        <v>174</v>
      </c>
      <c r="AF1127" t="e">
        <f>MONTH(Table1[[#This Row],[Date Sent]])</f>
        <v>#REF!</v>
      </c>
      <c r="AG1127" t="e">
        <f>YEAR(Table1[[#This Row],[Date Sent]])</f>
        <v>#REF!</v>
      </c>
      <c r="AH1127"/>
    </row>
    <row r="1128" spans="1:34" x14ac:dyDescent="0.2">
      <c r="A1128" t="s">
        <v>715</v>
      </c>
      <c r="B1128" t="s">
        <v>2085</v>
      </c>
      <c r="C1128" s="1">
        <v>49.74</v>
      </c>
      <c r="D1128" s="5">
        <v>45305</v>
      </c>
      <c r="E1128" t="s">
        <v>13</v>
      </c>
      <c r="F1128" t="s">
        <v>33</v>
      </c>
      <c r="G1128" s="16" t="s">
        <v>2088</v>
      </c>
      <c r="H1128" s="1"/>
      <c r="J1128"/>
      <c r="AC1128" s="5" t="e">
        <f>VLOOKUP(Table1[[#This Row],[Expense Report]],#REF!,3, 0)</f>
        <v>#REF!</v>
      </c>
      <c r="AD1128" t="s">
        <v>13300</v>
      </c>
      <c r="AE1128" t="s">
        <v>174</v>
      </c>
      <c r="AF1128" t="e">
        <f>MONTH(Table1[[#This Row],[Date Sent]])</f>
        <v>#REF!</v>
      </c>
      <c r="AG1128" t="e">
        <f>YEAR(Table1[[#This Row],[Date Sent]])</f>
        <v>#REF!</v>
      </c>
      <c r="AH1128"/>
    </row>
    <row r="1129" spans="1:34" x14ac:dyDescent="0.2">
      <c r="A1129" t="s">
        <v>198</v>
      </c>
      <c r="B1129" t="s">
        <v>2089</v>
      </c>
      <c r="C1129" s="1">
        <v>90.09</v>
      </c>
      <c r="D1129" s="5">
        <v>45282</v>
      </c>
      <c r="E1129" t="s">
        <v>13</v>
      </c>
      <c r="F1129" t="s">
        <v>25</v>
      </c>
      <c r="G1129" s="16" t="s">
        <v>1039</v>
      </c>
      <c r="H1129" s="1"/>
      <c r="J1129"/>
      <c r="AC1129" s="5" t="e">
        <f>VLOOKUP(Table1[[#This Row],[Expense Report]],#REF!,3, 0)</f>
        <v>#REF!</v>
      </c>
      <c r="AD1129" t="s">
        <v>14603</v>
      </c>
      <c r="AE1129" t="s">
        <v>313</v>
      </c>
      <c r="AF1129" t="e">
        <f>MONTH(Table1[[#This Row],[Date Sent]])</f>
        <v>#REF!</v>
      </c>
      <c r="AG1129" t="e">
        <f>YEAR(Table1[[#This Row],[Date Sent]])</f>
        <v>#REF!</v>
      </c>
      <c r="AH1129"/>
    </row>
    <row r="1130" spans="1:34" x14ac:dyDescent="0.2">
      <c r="A1130" t="s">
        <v>198</v>
      </c>
      <c r="B1130" t="s">
        <v>2089</v>
      </c>
      <c r="C1130" s="1">
        <v>30</v>
      </c>
      <c r="D1130" s="5">
        <v>45292</v>
      </c>
      <c r="E1130" t="s">
        <v>14</v>
      </c>
      <c r="F1130" t="s">
        <v>5</v>
      </c>
      <c r="G1130" s="16" t="s">
        <v>2090</v>
      </c>
      <c r="H1130" s="1"/>
      <c r="J1130"/>
      <c r="AC1130" s="5" t="e">
        <f>VLOOKUP(Table1[[#This Row],[Expense Report]],#REF!,3, 0)</f>
        <v>#REF!</v>
      </c>
      <c r="AD1130" t="s">
        <v>14603</v>
      </c>
      <c r="AE1130" t="s">
        <v>313</v>
      </c>
      <c r="AF1130" t="e">
        <f>MONTH(Table1[[#This Row],[Date Sent]])</f>
        <v>#REF!</v>
      </c>
      <c r="AG1130" t="e">
        <f>YEAR(Table1[[#This Row],[Date Sent]])</f>
        <v>#REF!</v>
      </c>
      <c r="AH1130"/>
    </row>
    <row r="1131" spans="1:34" x14ac:dyDescent="0.2">
      <c r="A1131" t="s">
        <v>198</v>
      </c>
      <c r="B1131" t="s">
        <v>2089</v>
      </c>
      <c r="C1131" s="1">
        <v>105.99</v>
      </c>
      <c r="D1131" s="5">
        <v>45293</v>
      </c>
      <c r="E1131" t="s">
        <v>8</v>
      </c>
      <c r="F1131" t="s">
        <v>17</v>
      </c>
      <c r="G1131" s="16" t="s">
        <v>2091</v>
      </c>
      <c r="H1131" s="1"/>
      <c r="J1131"/>
      <c r="AC1131" s="5" t="e">
        <f>VLOOKUP(Table1[[#This Row],[Expense Report]],#REF!,3, 0)</f>
        <v>#REF!</v>
      </c>
      <c r="AD1131" t="s">
        <v>14603</v>
      </c>
      <c r="AE1131" t="s">
        <v>313</v>
      </c>
      <c r="AF1131" t="e">
        <f>MONTH(Table1[[#This Row],[Date Sent]])</f>
        <v>#REF!</v>
      </c>
      <c r="AG1131" t="e">
        <f>YEAR(Table1[[#This Row],[Date Sent]])</f>
        <v>#REF!</v>
      </c>
      <c r="AH1131"/>
    </row>
    <row r="1132" spans="1:34" x14ac:dyDescent="0.2">
      <c r="A1132" t="s">
        <v>198</v>
      </c>
      <c r="B1132" t="s">
        <v>2089</v>
      </c>
      <c r="C1132" s="1">
        <v>127.19</v>
      </c>
      <c r="D1132" s="5">
        <v>45299</v>
      </c>
      <c r="E1132" t="s">
        <v>21</v>
      </c>
      <c r="F1132" t="s">
        <v>25</v>
      </c>
      <c r="G1132" s="16" t="s">
        <v>2092</v>
      </c>
      <c r="H1132" s="1"/>
      <c r="J1132"/>
      <c r="AC1132" s="5" t="e">
        <f>VLOOKUP(Table1[[#This Row],[Expense Report]],#REF!,3, 0)</f>
        <v>#REF!</v>
      </c>
      <c r="AD1132" t="s">
        <v>14603</v>
      </c>
      <c r="AE1132" t="s">
        <v>313</v>
      </c>
      <c r="AF1132" t="e">
        <f>MONTH(Table1[[#This Row],[Date Sent]])</f>
        <v>#REF!</v>
      </c>
      <c r="AG1132" t="e">
        <f>YEAR(Table1[[#This Row],[Date Sent]])</f>
        <v>#REF!</v>
      </c>
      <c r="AH1132"/>
    </row>
    <row r="1133" spans="1:34" x14ac:dyDescent="0.2">
      <c r="A1133" t="s">
        <v>198</v>
      </c>
      <c r="B1133" t="s">
        <v>2089</v>
      </c>
      <c r="C1133" s="1">
        <v>21.2</v>
      </c>
      <c r="D1133" s="5">
        <v>45304</v>
      </c>
      <c r="E1133" t="s">
        <v>21</v>
      </c>
      <c r="F1133" t="s">
        <v>15</v>
      </c>
      <c r="G1133" s="16" t="s">
        <v>2093</v>
      </c>
      <c r="H1133" s="1"/>
      <c r="J1133"/>
      <c r="AC1133" s="5" t="e">
        <f>VLOOKUP(Table1[[#This Row],[Expense Report]],#REF!,3, 0)</f>
        <v>#REF!</v>
      </c>
      <c r="AD1133" t="s">
        <v>14603</v>
      </c>
      <c r="AE1133" t="s">
        <v>313</v>
      </c>
      <c r="AF1133" t="e">
        <f>MONTH(Table1[[#This Row],[Date Sent]])</f>
        <v>#REF!</v>
      </c>
      <c r="AG1133" t="e">
        <f>YEAR(Table1[[#This Row],[Date Sent]])</f>
        <v>#REF!</v>
      </c>
      <c r="AH1133"/>
    </row>
    <row r="1134" spans="1:34" x14ac:dyDescent="0.2">
      <c r="A1134" t="s">
        <v>198</v>
      </c>
      <c r="B1134" t="s">
        <v>2089</v>
      </c>
      <c r="C1134" s="1">
        <v>128.19999999999999</v>
      </c>
      <c r="D1134" s="5">
        <v>45306</v>
      </c>
      <c r="E1134" t="s">
        <v>21</v>
      </c>
      <c r="F1134" t="s">
        <v>918</v>
      </c>
      <c r="G1134" s="16" t="str">
        <f>_xlfn.CONCAT(Table1[[#This Row],[Notes 1]],",",Table1[[#This Row],[Notes 2]],",",Table1[[#This Row],[Notes 3]])</f>
        <v>jump starter,ice melt,</v>
      </c>
      <c r="H1134" s="1">
        <v>82.63</v>
      </c>
      <c r="I1134" t="s">
        <v>17</v>
      </c>
      <c r="J1134" t="s">
        <v>2094</v>
      </c>
      <c r="K1134" s="1">
        <v>45.57</v>
      </c>
      <c r="L1134" t="s">
        <v>33</v>
      </c>
      <c r="M1134" t="s">
        <v>1728</v>
      </c>
      <c r="AC1134" s="5" t="e">
        <f>VLOOKUP(Table1[[#This Row],[Expense Report]],#REF!,3, 0)</f>
        <v>#REF!</v>
      </c>
      <c r="AD1134" t="s">
        <v>14603</v>
      </c>
      <c r="AE1134" t="s">
        <v>313</v>
      </c>
      <c r="AF1134" t="e">
        <f>MONTH(Table1[[#This Row],[Date Sent]])</f>
        <v>#REF!</v>
      </c>
      <c r="AG1134" t="e">
        <f>YEAR(Table1[[#This Row],[Date Sent]])</f>
        <v>#REF!</v>
      </c>
      <c r="AH1134"/>
    </row>
    <row r="1135" spans="1:34" x14ac:dyDescent="0.2">
      <c r="A1135" t="s">
        <v>198</v>
      </c>
      <c r="B1135" t="s">
        <v>2089</v>
      </c>
      <c r="C1135" s="1">
        <v>28.58</v>
      </c>
      <c r="D1135" s="5">
        <v>45306</v>
      </c>
      <c r="E1135" t="s">
        <v>21</v>
      </c>
      <c r="F1135" t="s">
        <v>33</v>
      </c>
      <c r="G1135" s="16" t="s">
        <v>2095</v>
      </c>
      <c r="H1135" s="1"/>
      <c r="J1135"/>
      <c r="AC1135" s="5" t="e">
        <f>VLOOKUP(Table1[[#This Row],[Expense Report]],#REF!,3, 0)</f>
        <v>#REF!</v>
      </c>
      <c r="AD1135" t="s">
        <v>14603</v>
      </c>
      <c r="AE1135" t="s">
        <v>313</v>
      </c>
      <c r="AF1135" t="e">
        <f>MONTH(Table1[[#This Row],[Date Sent]])</f>
        <v>#REF!</v>
      </c>
      <c r="AG1135" t="e">
        <f>YEAR(Table1[[#This Row],[Date Sent]])</f>
        <v>#REF!</v>
      </c>
      <c r="AH1135"/>
    </row>
    <row r="1136" spans="1:34" x14ac:dyDescent="0.2">
      <c r="A1136" t="s">
        <v>198</v>
      </c>
      <c r="B1136" t="s">
        <v>2089</v>
      </c>
      <c r="C1136" s="1">
        <v>641.70000000000005</v>
      </c>
      <c r="D1136" s="5">
        <v>45306</v>
      </c>
      <c r="E1136" t="s">
        <v>33</v>
      </c>
      <c r="F1136" t="s">
        <v>15</v>
      </c>
      <c r="G1136" s="16" t="s">
        <v>2096</v>
      </c>
      <c r="H1136" s="1"/>
      <c r="J1136"/>
      <c r="AC1136" s="5" t="e">
        <f>VLOOKUP(Table1[[#This Row],[Expense Report]],#REF!,3, 0)</f>
        <v>#REF!</v>
      </c>
      <c r="AD1136" t="s">
        <v>14603</v>
      </c>
      <c r="AE1136" t="s">
        <v>313</v>
      </c>
      <c r="AF1136" t="e">
        <f>MONTH(Table1[[#This Row],[Date Sent]])</f>
        <v>#REF!</v>
      </c>
      <c r="AG1136" t="e">
        <f>YEAR(Table1[[#This Row],[Date Sent]])</f>
        <v>#REF!</v>
      </c>
      <c r="AH1136"/>
    </row>
    <row r="1137" spans="1:34" x14ac:dyDescent="0.2">
      <c r="A1137" t="s">
        <v>552</v>
      </c>
      <c r="B1137" t="s">
        <v>2097</v>
      </c>
      <c r="C1137" s="1">
        <v>353.72</v>
      </c>
      <c r="D1137" s="5">
        <v>45258</v>
      </c>
      <c r="E1137" t="s">
        <v>21</v>
      </c>
      <c r="F1137" t="s">
        <v>25</v>
      </c>
      <c r="G1137" s="16" t="s">
        <v>2098</v>
      </c>
      <c r="H1137" s="1"/>
      <c r="J1137"/>
      <c r="AC1137" s="5" t="e">
        <f>VLOOKUP(Table1[[#This Row],[Expense Report]],#REF!,3, 0)</f>
        <v>#REF!</v>
      </c>
      <c r="AD1137" t="s">
        <v>14605</v>
      </c>
      <c r="AE1137" t="s">
        <v>245</v>
      </c>
      <c r="AF1137" t="e">
        <f>MONTH(Table1[[#This Row],[Date Sent]])</f>
        <v>#REF!</v>
      </c>
      <c r="AG1137" t="e">
        <f>YEAR(Table1[[#This Row],[Date Sent]])</f>
        <v>#REF!</v>
      </c>
      <c r="AH1137"/>
    </row>
    <row r="1138" spans="1:34" x14ac:dyDescent="0.2">
      <c r="A1138" t="s">
        <v>552</v>
      </c>
      <c r="B1138" t="s">
        <v>2097</v>
      </c>
      <c r="C1138" s="1">
        <v>42.07</v>
      </c>
      <c r="D1138" s="5">
        <v>45259</v>
      </c>
      <c r="E1138" t="s">
        <v>13</v>
      </c>
      <c r="F1138" t="s">
        <v>33</v>
      </c>
      <c r="G1138" s="16" t="s">
        <v>1075</v>
      </c>
      <c r="H1138" s="1"/>
      <c r="J1138"/>
      <c r="AC1138" s="5" t="e">
        <f>VLOOKUP(Table1[[#This Row],[Expense Report]],#REF!,3, 0)</f>
        <v>#REF!</v>
      </c>
      <c r="AD1138" t="s">
        <v>14605</v>
      </c>
      <c r="AE1138" t="s">
        <v>245</v>
      </c>
      <c r="AF1138" t="e">
        <f>MONTH(Table1[[#This Row],[Date Sent]])</f>
        <v>#REF!</v>
      </c>
      <c r="AG1138" t="e">
        <f>YEAR(Table1[[#This Row],[Date Sent]])</f>
        <v>#REF!</v>
      </c>
      <c r="AH1138"/>
    </row>
    <row r="1139" spans="1:34" x14ac:dyDescent="0.2">
      <c r="A1139" t="s">
        <v>552</v>
      </c>
      <c r="B1139" t="s">
        <v>2097</v>
      </c>
      <c r="C1139" s="1">
        <v>53.33</v>
      </c>
      <c r="D1139" s="5">
        <v>45266</v>
      </c>
      <c r="E1139" t="s">
        <v>21</v>
      </c>
      <c r="F1139" t="s">
        <v>9</v>
      </c>
      <c r="G1139" s="16" t="s">
        <v>2099</v>
      </c>
      <c r="H1139" s="1"/>
      <c r="J1139"/>
      <c r="AC1139" s="5" t="e">
        <f>VLOOKUP(Table1[[#This Row],[Expense Report]],#REF!,3, 0)</f>
        <v>#REF!</v>
      </c>
      <c r="AD1139" t="s">
        <v>14605</v>
      </c>
      <c r="AE1139" t="s">
        <v>245</v>
      </c>
      <c r="AF1139" t="e">
        <f>MONTH(Table1[[#This Row],[Date Sent]])</f>
        <v>#REF!</v>
      </c>
      <c r="AG1139" t="e">
        <f>YEAR(Table1[[#This Row],[Date Sent]])</f>
        <v>#REF!</v>
      </c>
      <c r="AH1139"/>
    </row>
    <row r="1140" spans="1:34" x14ac:dyDescent="0.2">
      <c r="A1140" t="s">
        <v>552</v>
      </c>
      <c r="B1140" t="s">
        <v>2097</v>
      </c>
      <c r="C1140" s="1">
        <v>144.72</v>
      </c>
      <c r="D1140" s="5">
        <v>45267</v>
      </c>
      <c r="E1140" t="s">
        <v>21</v>
      </c>
      <c r="F1140" t="s">
        <v>33</v>
      </c>
      <c r="G1140" s="16" t="s">
        <v>2100</v>
      </c>
      <c r="H1140" s="1"/>
      <c r="J1140"/>
      <c r="AC1140" s="5" t="e">
        <f>VLOOKUP(Table1[[#This Row],[Expense Report]],#REF!,3, 0)</f>
        <v>#REF!</v>
      </c>
      <c r="AD1140" t="s">
        <v>14605</v>
      </c>
      <c r="AE1140" t="s">
        <v>245</v>
      </c>
      <c r="AF1140" t="e">
        <f>MONTH(Table1[[#This Row],[Date Sent]])</f>
        <v>#REF!</v>
      </c>
      <c r="AG1140" t="e">
        <f>YEAR(Table1[[#This Row],[Date Sent]])</f>
        <v>#REF!</v>
      </c>
      <c r="AH1140"/>
    </row>
    <row r="1141" spans="1:34" x14ac:dyDescent="0.2">
      <c r="A1141" t="s">
        <v>552</v>
      </c>
      <c r="B1141" t="s">
        <v>2101</v>
      </c>
      <c r="C1141" s="1">
        <v>576.26</v>
      </c>
      <c r="D1141" s="5">
        <v>45166</v>
      </c>
      <c r="E1141" t="s">
        <v>8</v>
      </c>
      <c r="F1141" t="s">
        <v>39</v>
      </c>
      <c r="G1141" s="16" t="s">
        <v>2102</v>
      </c>
      <c r="H1141" s="1"/>
      <c r="J1141"/>
      <c r="AC1141" s="5" t="e">
        <f>VLOOKUP(Table1[[#This Row],[Expense Report]],#REF!,3, 0)</f>
        <v>#REF!</v>
      </c>
      <c r="AD1141" t="s">
        <v>14605</v>
      </c>
      <c r="AE1141" t="s">
        <v>245</v>
      </c>
      <c r="AF1141" t="e">
        <f>MONTH(Table1[[#This Row],[Date Sent]])</f>
        <v>#REF!</v>
      </c>
      <c r="AG1141" t="e">
        <f>YEAR(Table1[[#This Row],[Date Sent]])</f>
        <v>#REF!</v>
      </c>
      <c r="AH1141"/>
    </row>
    <row r="1142" spans="1:34" x14ac:dyDescent="0.2">
      <c r="A1142" t="s">
        <v>552</v>
      </c>
      <c r="B1142" t="s">
        <v>2103</v>
      </c>
      <c r="C1142" s="1">
        <v>7.63</v>
      </c>
      <c r="D1142" s="5">
        <v>45278</v>
      </c>
      <c r="E1142" t="s">
        <v>20</v>
      </c>
      <c r="F1142" t="s">
        <v>39</v>
      </c>
      <c r="G1142" s="16" t="s">
        <v>1779</v>
      </c>
      <c r="H1142" s="1"/>
      <c r="J1142"/>
      <c r="AC1142" s="5" t="e">
        <f>VLOOKUP(Table1[[#This Row],[Expense Report]],#REF!,3, 0)</f>
        <v>#REF!</v>
      </c>
      <c r="AD1142" t="s">
        <v>14605</v>
      </c>
      <c r="AE1142" t="s">
        <v>245</v>
      </c>
      <c r="AF1142" t="e">
        <f>MONTH(Table1[[#This Row],[Date Sent]])</f>
        <v>#REF!</v>
      </c>
      <c r="AG1142" t="e">
        <f>YEAR(Table1[[#This Row],[Date Sent]])</f>
        <v>#REF!</v>
      </c>
      <c r="AH1142"/>
    </row>
    <row r="1143" spans="1:34" x14ac:dyDescent="0.2">
      <c r="A1143" t="s">
        <v>552</v>
      </c>
      <c r="B1143" t="s">
        <v>2103</v>
      </c>
      <c r="C1143" s="1">
        <v>164.52</v>
      </c>
      <c r="D1143" s="5">
        <v>45278</v>
      </c>
      <c r="E1143" t="s">
        <v>21</v>
      </c>
      <c r="F1143" t="s">
        <v>33</v>
      </c>
      <c r="G1143" s="16" t="s">
        <v>2104</v>
      </c>
      <c r="H1143" s="1"/>
      <c r="J1143"/>
      <c r="AC1143" s="5" t="e">
        <f>VLOOKUP(Table1[[#This Row],[Expense Report]],#REF!,3, 0)</f>
        <v>#REF!</v>
      </c>
      <c r="AD1143" t="s">
        <v>14605</v>
      </c>
      <c r="AE1143" t="s">
        <v>245</v>
      </c>
      <c r="AF1143" t="e">
        <f>MONTH(Table1[[#This Row],[Date Sent]])</f>
        <v>#REF!</v>
      </c>
      <c r="AG1143" t="e">
        <f>YEAR(Table1[[#This Row],[Date Sent]])</f>
        <v>#REF!</v>
      </c>
      <c r="AH1143"/>
    </row>
    <row r="1144" spans="1:34" x14ac:dyDescent="0.2">
      <c r="A1144" t="s">
        <v>552</v>
      </c>
      <c r="B1144" t="s">
        <v>2103</v>
      </c>
      <c r="C1144" s="1">
        <v>-250</v>
      </c>
      <c r="D1144" s="5">
        <v>45279</v>
      </c>
      <c r="E1144" t="s">
        <v>24</v>
      </c>
      <c r="F1144" t="s">
        <v>1047</v>
      </c>
      <c r="G1144" s="16" t="s">
        <v>2105</v>
      </c>
      <c r="H1144" s="1"/>
      <c r="J1144"/>
      <c r="Q1144" s="1">
        <v>17.61</v>
      </c>
      <c r="R1144" t="s">
        <v>17</v>
      </c>
      <c r="S1144" t="s">
        <v>2106</v>
      </c>
      <c r="AC1144" s="5" t="e">
        <f>VLOOKUP(Table1[[#This Row],[Expense Report]],#REF!,3, 0)</f>
        <v>#REF!</v>
      </c>
      <c r="AD1144" t="s">
        <v>14605</v>
      </c>
      <c r="AE1144" t="s">
        <v>245</v>
      </c>
      <c r="AF1144" t="e">
        <f>MONTH(Table1[[#This Row],[Date Sent]])</f>
        <v>#REF!</v>
      </c>
      <c r="AG1144" t="e">
        <f>YEAR(Table1[[#This Row],[Date Sent]])</f>
        <v>#REF!</v>
      </c>
      <c r="AH1144"/>
    </row>
    <row r="1145" spans="1:34" x14ac:dyDescent="0.2">
      <c r="A1145" t="s">
        <v>552</v>
      </c>
      <c r="B1145" t="s">
        <v>2103</v>
      </c>
      <c r="C1145" s="1">
        <v>48.34</v>
      </c>
      <c r="D1145" s="5">
        <v>45283</v>
      </c>
      <c r="E1145" t="s">
        <v>21</v>
      </c>
      <c r="F1145" t="s">
        <v>39</v>
      </c>
      <c r="G1145" s="16" t="s">
        <v>2107</v>
      </c>
      <c r="H1145" s="1"/>
      <c r="J1145"/>
      <c r="AC1145" s="5" t="e">
        <f>VLOOKUP(Table1[[#This Row],[Expense Report]],#REF!,3, 0)</f>
        <v>#REF!</v>
      </c>
      <c r="AD1145" t="s">
        <v>14605</v>
      </c>
      <c r="AE1145" t="s">
        <v>245</v>
      </c>
      <c r="AF1145" t="e">
        <f>MONTH(Table1[[#This Row],[Date Sent]])</f>
        <v>#REF!</v>
      </c>
      <c r="AG1145" t="e">
        <f>YEAR(Table1[[#This Row],[Date Sent]])</f>
        <v>#REF!</v>
      </c>
      <c r="AH1145"/>
    </row>
    <row r="1146" spans="1:34" x14ac:dyDescent="0.2">
      <c r="A1146" t="s">
        <v>552</v>
      </c>
      <c r="B1146" t="s">
        <v>2103</v>
      </c>
      <c r="C1146" s="1">
        <v>5.94</v>
      </c>
      <c r="D1146" s="5">
        <v>45283</v>
      </c>
      <c r="E1146" t="s">
        <v>27</v>
      </c>
      <c r="F1146" t="s">
        <v>39</v>
      </c>
      <c r="G1146" s="16" t="s">
        <v>2108</v>
      </c>
      <c r="H1146" s="1"/>
      <c r="J1146"/>
      <c r="AC1146" s="5" t="e">
        <f>VLOOKUP(Table1[[#This Row],[Expense Report]],#REF!,3, 0)</f>
        <v>#REF!</v>
      </c>
      <c r="AD1146" t="s">
        <v>14605</v>
      </c>
      <c r="AE1146" t="s">
        <v>245</v>
      </c>
      <c r="AF1146" t="e">
        <f>MONTH(Table1[[#This Row],[Date Sent]])</f>
        <v>#REF!</v>
      </c>
      <c r="AG1146" t="e">
        <f>YEAR(Table1[[#This Row],[Date Sent]])</f>
        <v>#REF!</v>
      </c>
      <c r="AH1146"/>
    </row>
    <row r="1147" spans="1:34" x14ac:dyDescent="0.2">
      <c r="A1147" t="s">
        <v>552</v>
      </c>
      <c r="B1147" t="s">
        <v>2103</v>
      </c>
      <c r="C1147" s="1">
        <v>10.86</v>
      </c>
      <c r="D1147" s="5">
        <v>45283</v>
      </c>
      <c r="E1147" t="s">
        <v>21</v>
      </c>
      <c r="F1147" t="s">
        <v>15</v>
      </c>
      <c r="G1147" s="16" t="s">
        <v>2109</v>
      </c>
      <c r="H1147" s="1"/>
      <c r="J1147"/>
      <c r="AC1147" s="5" t="e">
        <f>VLOOKUP(Table1[[#This Row],[Expense Report]],#REF!,3, 0)</f>
        <v>#REF!</v>
      </c>
      <c r="AD1147" t="s">
        <v>14605</v>
      </c>
      <c r="AE1147" t="s">
        <v>245</v>
      </c>
      <c r="AF1147" t="e">
        <f>MONTH(Table1[[#This Row],[Date Sent]])</f>
        <v>#REF!</v>
      </c>
      <c r="AG1147" t="e">
        <f>YEAR(Table1[[#This Row],[Date Sent]])</f>
        <v>#REF!</v>
      </c>
      <c r="AH1147"/>
    </row>
    <row r="1148" spans="1:34" x14ac:dyDescent="0.2">
      <c r="A1148" t="s">
        <v>552</v>
      </c>
      <c r="B1148" t="s">
        <v>2103</v>
      </c>
      <c r="C1148" s="1">
        <v>125.48</v>
      </c>
      <c r="D1148" s="5">
        <v>45289</v>
      </c>
      <c r="E1148" t="s">
        <v>13</v>
      </c>
      <c r="F1148" t="s">
        <v>33</v>
      </c>
      <c r="G1148" s="16" t="s">
        <v>2110</v>
      </c>
      <c r="H1148" s="1"/>
      <c r="J1148"/>
      <c r="AC1148" s="5" t="e">
        <f>VLOOKUP(Table1[[#This Row],[Expense Report]],#REF!,3, 0)</f>
        <v>#REF!</v>
      </c>
      <c r="AD1148" t="s">
        <v>14605</v>
      </c>
      <c r="AE1148" t="s">
        <v>245</v>
      </c>
      <c r="AF1148" t="e">
        <f>MONTH(Table1[[#This Row],[Date Sent]])</f>
        <v>#REF!</v>
      </c>
      <c r="AG1148" t="e">
        <f>YEAR(Table1[[#This Row],[Date Sent]])</f>
        <v>#REF!</v>
      </c>
      <c r="AH1148"/>
    </row>
    <row r="1149" spans="1:34" x14ac:dyDescent="0.2">
      <c r="A1149" t="s">
        <v>552</v>
      </c>
      <c r="B1149" t="s">
        <v>2103</v>
      </c>
      <c r="C1149" s="1">
        <v>49.57</v>
      </c>
      <c r="D1149" s="5">
        <v>45290</v>
      </c>
      <c r="E1149" t="s">
        <v>21</v>
      </c>
      <c r="F1149" t="s">
        <v>9</v>
      </c>
      <c r="G1149" s="16" t="s">
        <v>999</v>
      </c>
      <c r="H1149" s="1"/>
      <c r="J1149"/>
      <c r="AC1149" s="5" t="e">
        <f>VLOOKUP(Table1[[#This Row],[Expense Report]],#REF!,3, 0)</f>
        <v>#REF!</v>
      </c>
      <c r="AD1149" t="s">
        <v>14605</v>
      </c>
      <c r="AE1149" t="s">
        <v>245</v>
      </c>
      <c r="AF1149" t="e">
        <f>MONTH(Table1[[#This Row],[Date Sent]])</f>
        <v>#REF!</v>
      </c>
      <c r="AG1149" t="e">
        <f>YEAR(Table1[[#This Row],[Date Sent]])</f>
        <v>#REF!</v>
      </c>
      <c r="AH1149"/>
    </row>
    <row r="1150" spans="1:34" x14ac:dyDescent="0.2">
      <c r="A1150" t="s">
        <v>552</v>
      </c>
      <c r="B1150" t="s">
        <v>2103</v>
      </c>
      <c r="C1150" s="1">
        <v>25.04</v>
      </c>
      <c r="D1150" s="5">
        <v>45294</v>
      </c>
      <c r="E1150" t="s">
        <v>17</v>
      </c>
      <c r="F1150" t="s">
        <v>39</v>
      </c>
      <c r="G1150" s="16" t="s">
        <v>2111</v>
      </c>
      <c r="H1150" s="1"/>
      <c r="J1150"/>
      <c r="AC1150" s="5" t="e">
        <f>VLOOKUP(Table1[[#This Row],[Expense Report]],#REF!,3, 0)</f>
        <v>#REF!</v>
      </c>
      <c r="AD1150" t="s">
        <v>14605</v>
      </c>
      <c r="AE1150" t="s">
        <v>245</v>
      </c>
      <c r="AF1150" t="e">
        <f>MONTH(Table1[[#This Row],[Date Sent]])</f>
        <v>#REF!</v>
      </c>
      <c r="AG1150" t="e">
        <f>YEAR(Table1[[#This Row],[Date Sent]])</f>
        <v>#REF!</v>
      </c>
      <c r="AH1150"/>
    </row>
    <row r="1151" spans="1:34" x14ac:dyDescent="0.2">
      <c r="A1151" t="s">
        <v>713</v>
      </c>
      <c r="B1151" t="s">
        <v>2112</v>
      </c>
      <c r="C1151" s="1">
        <v>25.9</v>
      </c>
      <c r="D1151" s="5">
        <v>45278</v>
      </c>
      <c r="E1151" t="s">
        <v>21</v>
      </c>
      <c r="F1151" t="s">
        <v>33</v>
      </c>
      <c r="G1151" s="16" t="s">
        <v>2113</v>
      </c>
      <c r="H1151" s="1"/>
      <c r="J1151"/>
      <c r="AC1151" s="5" t="e">
        <f>VLOOKUP(Table1[[#This Row],[Expense Report]],#REF!,3, 0)</f>
        <v>#REF!</v>
      </c>
      <c r="AD1151" t="s">
        <v>13662</v>
      </c>
      <c r="AE1151" t="s">
        <v>6845</v>
      </c>
      <c r="AF1151" t="e">
        <f>MONTH(Table1[[#This Row],[Date Sent]])</f>
        <v>#REF!</v>
      </c>
      <c r="AG1151" t="e">
        <f>YEAR(Table1[[#This Row],[Date Sent]])</f>
        <v>#REF!</v>
      </c>
      <c r="AH1151"/>
    </row>
    <row r="1152" spans="1:34" x14ac:dyDescent="0.2">
      <c r="A1152" t="s">
        <v>713</v>
      </c>
      <c r="B1152" t="s">
        <v>2112</v>
      </c>
      <c r="C1152" s="1">
        <v>29.63</v>
      </c>
      <c r="D1152" s="5">
        <v>45278</v>
      </c>
      <c r="E1152" t="s">
        <v>21</v>
      </c>
      <c r="F1152" t="s">
        <v>33</v>
      </c>
      <c r="G1152" s="19" t="s">
        <v>2114</v>
      </c>
      <c r="H1152" s="1"/>
      <c r="J1152"/>
      <c r="AC1152" s="5" t="e">
        <f>VLOOKUP(Table1[[#This Row],[Expense Report]],#REF!,3, 0)</f>
        <v>#REF!</v>
      </c>
      <c r="AD1152" t="s">
        <v>13662</v>
      </c>
      <c r="AE1152" t="s">
        <v>6845</v>
      </c>
      <c r="AF1152" t="e">
        <f>MONTH(Table1[[#This Row],[Date Sent]])</f>
        <v>#REF!</v>
      </c>
      <c r="AG1152" t="e">
        <f>YEAR(Table1[[#This Row],[Date Sent]])</f>
        <v>#REF!</v>
      </c>
      <c r="AH1152"/>
    </row>
    <row r="1153" spans="1:34" x14ac:dyDescent="0.2">
      <c r="A1153" t="s">
        <v>713</v>
      </c>
      <c r="B1153" t="s">
        <v>2112</v>
      </c>
      <c r="C1153" s="1">
        <v>13.27</v>
      </c>
      <c r="D1153" s="5">
        <v>45280</v>
      </c>
      <c r="E1153" t="s">
        <v>21</v>
      </c>
      <c r="F1153" t="s">
        <v>39</v>
      </c>
      <c r="G1153" s="16" t="s">
        <v>2115</v>
      </c>
      <c r="H1153" s="1"/>
      <c r="J1153"/>
      <c r="AC1153" s="5" t="e">
        <f>VLOOKUP(Table1[[#This Row],[Expense Report]],#REF!,3, 0)</f>
        <v>#REF!</v>
      </c>
      <c r="AD1153" t="s">
        <v>13662</v>
      </c>
      <c r="AE1153" t="s">
        <v>6845</v>
      </c>
      <c r="AF1153" t="e">
        <f>MONTH(Table1[[#This Row],[Date Sent]])</f>
        <v>#REF!</v>
      </c>
      <c r="AG1153" t="e">
        <f>YEAR(Table1[[#This Row],[Date Sent]])</f>
        <v>#REF!</v>
      </c>
      <c r="AH1153"/>
    </row>
    <row r="1154" spans="1:34" x14ac:dyDescent="0.2">
      <c r="A1154" t="s">
        <v>713</v>
      </c>
      <c r="B1154" t="s">
        <v>2112</v>
      </c>
      <c r="C1154" s="1">
        <v>57.19</v>
      </c>
      <c r="D1154" s="5">
        <v>45284</v>
      </c>
      <c r="E1154" t="s">
        <v>21</v>
      </c>
      <c r="F1154" t="s">
        <v>33</v>
      </c>
      <c r="G1154" s="16" t="s">
        <v>2116</v>
      </c>
      <c r="H1154" s="1"/>
      <c r="J1154"/>
      <c r="AC1154" s="5" t="e">
        <f>VLOOKUP(Table1[[#This Row],[Expense Report]],#REF!,3, 0)</f>
        <v>#REF!</v>
      </c>
      <c r="AD1154" t="s">
        <v>13662</v>
      </c>
      <c r="AE1154" t="s">
        <v>6845</v>
      </c>
      <c r="AF1154" t="e">
        <f>MONTH(Table1[[#This Row],[Date Sent]])</f>
        <v>#REF!</v>
      </c>
      <c r="AG1154" t="e">
        <f>YEAR(Table1[[#This Row],[Date Sent]])</f>
        <v>#REF!</v>
      </c>
      <c r="AH1154"/>
    </row>
    <row r="1155" spans="1:34" x14ac:dyDescent="0.2">
      <c r="A1155" t="s">
        <v>713</v>
      </c>
      <c r="B1155" t="s">
        <v>2112</v>
      </c>
      <c r="C1155" s="1">
        <v>14.6</v>
      </c>
      <c r="D1155" s="5">
        <v>45284</v>
      </c>
      <c r="E1155" t="s">
        <v>21</v>
      </c>
      <c r="F1155" t="s">
        <v>33</v>
      </c>
      <c r="G1155" s="16" t="s">
        <v>2117</v>
      </c>
      <c r="H1155" s="1"/>
      <c r="J1155"/>
      <c r="AC1155" s="5" t="e">
        <f>VLOOKUP(Table1[[#This Row],[Expense Report]],#REF!,3, 0)</f>
        <v>#REF!</v>
      </c>
      <c r="AD1155" t="s">
        <v>13662</v>
      </c>
      <c r="AE1155" t="s">
        <v>6845</v>
      </c>
      <c r="AF1155" t="e">
        <f>MONTH(Table1[[#This Row],[Date Sent]])</f>
        <v>#REF!</v>
      </c>
      <c r="AG1155" t="e">
        <f>YEAR(Table1[[#This Row],[Date Sent]])</f>
        <v>#REF!</v>
      </c>
      <c r="AH1155"/>
    </row>
    <row r="1156" spans="1:34" x14ac:dyDescent="0.2">
      <c r="A1156" t="s">
        <v>713</v>
      </c>
      <c r="B1156" t="s">
        <v>2112</v>
      </c>
      <c r="C1156" s="1">
        <v>32.07</v>
      </c>
      <c r="D1156" s="5">
        <v>45285</v>
      </c>
      <c r="E1156" t="s">
        <v>21</v>
      </c>
      <c r="F1156" t="s">
        <v>17</v>
      </c>
      <c r="G1156" s="16" t="s">
        <v>2118</v>
      </c>
      <c r="H1156" s="1"/>
      <c r="J1156"/>
      <c r="AC1156" s="5" t="e">
        <f>VLOOKUP(Table1[[#This Row],[Expense Report]],#REF!,3, 0)</f>
        <v>#REF!</v>
      </c>
      <c r="AD1156" t="s">
        <v>13662</v>
      </c>
      <c r="AE1156" t="s">
        <v>6845</v>
      </c>
      <c r="AF1156" t="e">
        <f>MONTH(Table1[[#This Row],[Date Sent]])</f>
        <v>#REF!</v>
      </c>
      <c r="AG1156" t="e">
        <f>YEAR(Table1[[#This Row],[Date Sent]])</f>
        <v>#REF!</v>
      </c>
      <c r="AH1156"/>
    </row>
    <row r="1157" spans="1:34" x14ac:dyDescent="0.2">
      <c r="A1157" t="s">
        <v>713</v>
      </c>
      <c r="B1157" t="s">
        <v>2112</v>
      </c>
      <c r="C1157" s="1">
        <v>62.92</v>
      </c>
      <c r="D1157" s="5">
        <v>45286</v>
      </c>
      <c r="E1157" t="s">
        <v>21</v>
      </c>
      <c r="F1157" t="s">
        <v>33</v>
      </c>
      <c r="G1157" s="16" t="s">
        <v>2119</v>
      </c>
      <c r="H1157" s="1"/>
      <c r="J1157"/>
      <c r="AC1157" s="5" t="e">
        <f>VLOOKUP(Table1[[#This Row],[Expense Report]],#REF!,3, 0)</f>
        <v>#REF!</v>
      </c>
      <c r="AD1157" t="s">
        <v>13662</v>
      </c>
      <c r="AE1157" t="s">
        <v>6845</v>
      </c>
      <c r="AF1157" t="e">
        <f>MONTH(Table1[[#This Row],[Date Sent]])</f>
        <v>#REF!</v>
      </c>
      <c r="AG1157" t="e">
        <f>YEAR(Table1[[#This Row],[Date Sent]])</f>
        <v>#REF!</v>
      </c>
      <c r="AH1157"/>
    </row>
    <row r="1158" spans="1:34" x14ac:dyDescent="0.2">
      <c r="A1158" t="s">
        <v>713</v>
      </c>
      <c r="B1158" t="s">
        <v>2112</v>
      </c>
      <c r="C1158" s="1">
        <v>27.21</v>
      </c>
      <c r="D1158" s="5">
        <v>45287</v>
      </c>
      <c r="E1158" t="s">
        <v>21</v>
      </c>
      <c r="F1158" t="s">
        <v>17</v>
      </c>
      <c r="G1158" s="16" t="s">
        <v>2120</v>
      </c>
      <c r="H1158" s="1"/>
      <c r="J1158"/>
      <c r="AC1158" s="5" t="e">
        <f>VLOOKUP(Table1[[#This Row],[Expense Report]],#REF!,3, 0)</f>
        <v>#REF!</v>
      </c>
      <c r="AD1158" t="s">
        <v>13662</v>
      </c>
      <c r="AE1158" t="s">
        <v>6845</v>
      </c>
      <c r="AF1158" t="e">
        <f>MONTH(Table1[[#This Row],[Date Sent]])</f>
        <v>#REF!</v>
      </c>
      <c r="AG1158" t="e">
        <f>YEAR(Table1[[#This Row],[Date Sent]])</f>
        <v>#REF!</v>
      </c>
      <c r="AH1158"/>
    </row>
    <row r="1159" spans="1:34" x14ac:dyDescent="0.2">
      <c r="A1159" t="s">
        <v>713</v>
      </c>
      <c r="B1159" t="s">
        <v>2112</v>
      </c>
      <c r="C1159" s="1">
        <v>15.65</v>
      </c>
      <c r="D1159" s="5">
        <v>45653</v>
      </c>
      <c r="E1159" t="s">
        <v>21</v>
      </c>
      <c r="F1159" t="s">
        <v>33</v>
      </c>
      <c r="G1159" s="16" t="s">
        <v>2121</v>
      </c>
      <c r="H1159" s="1"/>
      <c r="J1159"/>
      <c r="AC1159" s="5" t="e">
        <f>VLOOKUP(Table1[[#This Row],[Expense Report]],#REF!,3, 0)</f>
        <v>#REF!</v>
      </c>
      <c r="AD1159" t="s">
        <v>13662</v>
      </c>
      <c r="AE1159" t="s">
        <v>6845</v>
      </c>
      <c r="AF1159" t="e">
        <f>MONTH(Table1[[#This Row],[Date Sent]])</f>
        <v>#REF!</v>
      </c>
      <c r="AG1159" t="e">
        <f>YEAR(Table1[[#This Row],[Date Sent]])</f>
        <v>#REF!</v>
      </c>
      <c r="AH1159"/>
    </row>
    <row r="1160" spans="1:34" x14ac:dyDescent="0.2">
      <c r="A1160" t="s">
        <v>713</v>
      </c>
      <c r="B1160" t="s">
        <v>2112</v>
      </c>
      <c r="C1160" s="1">
        <v>55.86</v>
      </c>
      <c r="D1160" s="5">
        <v>45288</v>
      </c>
      <c r="E1160" t="s">
        <v>21</v>
      </c>
      <c r="F1160" t="s">
        <v>33</v>
      </c>
      <c r="G1160" s="16" t="s">
        <v>2122</v>
      </c>
      <c r="H1160" s="1"/>
      <c r="J1160"/>
      <c r="AC1160" s="5" t="e">
        <f>VLOOKUP(Table1[[#This Row],[Expense Report]],#REF!,3, 0)</f>
        <v>#REF!</v>
      </c>
      <c r="AD1160" t="s">
        <v>13662</v>
      </c>
      <c r="AE1160" t="s">
        <v>6845</v>
      </c>
      <c r="AF1160" t="e">
        <f>MONTH(Table1[[#This Row],[Date Sent]])</f>
        <v>#REF!</v>
      </c>
      <c r="AG1160" t="e">
        <f>YEAR(Table1[[#This Row],[Date Sent]])</f>
        <v>#REF!</v>
      </c>
      <c r="AH1160"/>
    </row>
    <row r="1161" spans="1:34" x14ac:dyDescent="0.2">
      <c r="A1161" t="s">
        <v>713</v>
      </c>
      <c r="B1161" t="s">
        <v>2112</v>
      </c>
      <c r="C1161" s="1">
        <v>63.57</v>
      </c>
      <c r="D1161" s="5">
        <v>45292</v>
      </c>
      <c r="E1161" t="s">
        <v>21</v>
      </c>
      <c r="F1161" t="s">
        <v>39</v>
      </c>
      <c r="G1161" s="16" t="s">
        <v>2123</v>
      </c>
      <c r="H1161" s="1"/>
      <c r="J1161"/>
      <c r="AC1161" s="5" t="e">
        <f>VLOOKUP(Table1[[#This Row],[Expense Report]],#REF!,3, 0)</f>
        <v>#REF!</v>
      </c>
      <c r="AD1161" t="s">
        <v>13662</v>
      </c>
      <c r="AE1161" t="s">
        <v>6845</v>
      </c>
      <c r="AF1161" t="e">
        <f>MONTH(Table1[[#This Row],[Date Sent]])</f>
        <v>#REF!</v>
      </c>
      <c r="AG1161" t="e">
        <f>YEAR(Table1[[#This Row],[Date Sent]])</f>
        <v>#REF!</v>
      </c>
      <c r="AH1161"/>
    </row>
    <row r="1162" spans="1:34" x14ac:dyDescent="0.2">
      <c r="A1162" t="s">
        <v>713</v>
      </c>
      <c r="B1162" t="s">
        <v>2124</v>
      </c>
      <c r="C1162" s="1">
        <v>200.86</v>
      </c>
      <c r="D1162" s="5">
        <v>45296</v>
      </c>
      <c r="E1162" t="s">
        <v>49</v>
      </c>
      <c r="F1162" t="s">
        <v>25</v>
      </c>
      <c r="G1162" s="16" t="s">
        <v>2125</v>
      </c>
      <c r="H1162" s="1"/>
      <c r="J1162"/>
      <c r="AC1162" s="5" t="e">
        <f>VLOOKUP(Table1[[#This Row],[Expense Report]],#REF!,3, 0)</f>
        <v>#REF!</v>
      </c>
      <c r="AD1162" t="s">
        <v>13662</v>
      </c>
      <c r="AE1162" t="s">
        <v>6845</v>
      </c>
      <c r="AF1162" t="e">
        <f>MONTH(Table1[[#This Row],[Date Sent]])</f>
        <v>#REF!</v>
      </c>
      <c r="AG1162" t="e">
        <f>YEAR(Table1[[#This Row],[Date Sent]])</f>
        <v>#REF!</v>
      </c>
      <c r="AH1162"/>
    </row>
    <row r="1163" spans="1:34" x14ac:dyDescent="0.2">
      <c r="A1163" t="s">
        <v>713</v>
      </c>
      <c r="B1163" t="s">
        <v>2124</v>
      </c>
      <c r="C1163" s="1">
        <v>10.93</v>
      </c>
      <c r="D1163" s="5">
        <v>45298</v>
      </c>
      <c r="E1163" t="s">
        <v>21</v>
      </c>
      <c r="F1163" t="s">
        <v>33</v>
      </c>
      <c r="G1163" s="16" t="s">
        <v>2126</v>
      </c>
      <c r="H1163" s="1"/>
      <c r="J1163"/>
      <c r="AC1163" s="5" t="e">
        <f>VLOOKUP(Table1[[#This Row],[Expense Report]],#REF!,3, 0)</f>
        <v>#REF!</v>
      </c>
      <c r="AD1163" t="s">
        <v>13662</v>
      </c>
      <c r="AE1163" t="s">
        <v>6845</v>
      </c>
      <c r="AF1163" t="e">
        <f>MONTH(Table1[[#This Row],[Date Sent]])</f>
        <v>#REF!</v>
      </c>
      <c r="AG1163" t="e">
        <f>YEAR(Table1[[#This Row],[Date Sent]])</f>
        <v>#REF!</v>
      </c>
      <c r="AH1163"/>
    </row>
    <row r="1164" spans="1:34" x14ac:dyDescent="0.2">
      <c r="A1164" t="s">
        <v>713</v>
      </c>
      <c r="B1164" t="s">
        <v>2124</v>
      </c>
      <c r="C1164" s="1">
        <v>22.58</v>
      </c>
      <c r="D1164" s="5">
        <v>45298</v>
      </c>
      <c r="E1164" t="s">
        <v>21</v>
      </c>
      <c r="F1164" t="s">
        <v>33</v>
      </c>
      <c r="G1164" s="16" t="s">
        <v>2127</v>
      </c>
      <c r="H1164" s="1"/>
      <c r="J1164"/>
      <c r="AC1164" s="5" t="e">
        <f>VLOOKUP(Table1[[#This Row],[Expense Report]],#REF!,3, 0)</f>
        <v>#REF!</v>
      </c>
      <c r="AD1164" t="s">
        <v>13662</v>
      </c>
      <c r="AE1164" t="s">
        <v>6845</v>
      </c>
      <c r="AF1164" t="e">
        <f>MONTH(Table1[[#This Row],[Date Sent]])</f>
        <v>#REF!</v>
      </c>
      <c r="AG1164" t="e">
        <f>YEAR(Table1[[#This Row],[Date Sent]])</f>
        <v>#REF!</v>
      </c>
      <c r="AH1164"/>
    </row>
    <row r="1165" spans="1:34" x14ac:dyDescent="0.2">
      <c r="A1165" t="s">
        <v>713</v>
      </c>
      <c r="B1165" t="s">
        <v>2124</v>
      </c>
      <c r="C1165" s="1">
        <v>40.51</v>
      </c>
      <c r="D1165" s="5">
        <v>45298</v>
      </c>
      <c r="E1165" t="s">
        <v>21</v>
      </c>
      <c r="F1165" t="s">
        <v>33</v>
      </c>
      <c r="G1165" s="16" t="s">
        <v>2128</v>
      </c>
      <c r="H1165" s="1"/>
      <c r="J1165"/>
      <c r="AC1165" s="5" t="e">
        <f>VLOOKUP(Table1[[#This Row],[Expense Report]],#REF!,3, 0)</f>
        <v>#REF!</v>
      </c>
      <c r="AD1165" t="s">
        <v>13662</v>
      </c>
      <c r="AE1165" t="s">
        <v>6845</v>
      </c>
      <c r="AF1165" t="e">
        <f>MONTH(Table1[[#This Row],[Date Sent]])</f>
        <v>#REF!</v>
      </c>
      <c r="AG1165" t="e">
        <f>YEAR(Table1[[#This Row],[Date Sent]])</f>
        <v>#REF!</v>
      </c>
      <c r="AH1165"/>
    </row>
    <row r="1166" spans="1:34" x14ac:dyDescent="0.2">
      <c r="A1166" t="s">
        <v>713</v>
      </c>
      <c r="B1166" t="s">
        <v>2124</v>
      </c>
      <c r="C1166" s="1">
        <v>64.180000000000007</v>
      </c>
      <c r="D1166" s="5">
        <v>45309</v>
      </c>
      <c r="E1166" t="s">
        <v>21</v>
      </c>
      <c r="F1166" t="s">
        <v>49</v>
      </c>
      <c r="G1166" s="16" t="s">
        <v>2129</v>
      </c>
      <c r="H1166" s="1"/>
      <c r="J1166"/>
      <c r="AC1166" s="5" t="e">
        <f>VLOOKUP(Table1[[#This Row],[Expense Report]],#REF!,3, 0)</f>
        <v>#REF!</v>
      </c>
      <c r="AD1166" t="s">
        <v>13662</v>
      </c>
      <c r="AE1166" t="s">
        <v>6845</v>
      </c>
      <c r="AF1166" t="e">
        <f>MONTH(Table1[[#This Row],[Date Sent]])</f>
        <v>#REF!</v>
      </c>
      <c r="AG1166" t="e">
        <f>YEAR(Table1[[#This Row],[Date Sent]])</f>
        <v>#REF!</v>
      </c>
      <c r="AH1166"/>
    </row>
    <row r="1167" spans="1:34" x14ac:dyDescent="0.2">
      <c r="A1167" t="s">
        <v>713</v>
      </c>
      <c r="B1167" t="s">
        <v>2124</v>
      </c>
      <c r="C1167" s="1">
        <v>28.1</v>
      </c>
      <c r="D1167" s="5">
        <v>45309</v>
      </c>
      <c r="E1167" t="s">
        <v>21</v>
      </c>
      <c r="F1167" t="s">
        <v>49</v>
      </c>
      <c r="G1167" s="16" t="s">
        <v>2130</v>
      </c>
      <c r="H1167" s="1"/>
      <c r="J1167"/>
      <c r="AC1167" s="5" t="e">
        <f>VLOOKUP(Table1[[#This Row],[Expense Report]],#REF!,3, 0)</f>
        <v>#REF!</v>
      </c>
      <c r="AD1167" t="s">
        <v>13662</v>
      </c>
      <c r="AE1167" t="s">
        <v>6845</v>
      </c>
      <c r="AF1167" t="e">
        <f>MONTH(Table1[[#This Row],[Date Sent]])</f>
        <v>#REF!</v>
      </c>
      <c r="AG1167" t="e">
        <f>YEAR(Table1[[#This Row],[Date Sent]])</f>
        <v>#REF!</v>
      </c>
      <c r="AH1167"/>
    </row>
    <row r="1168" spans="1:34" x14ac:dyDescent="0.2">
      <c r="A1168" t="s">
        <v>346</v>
      </c>
      <c r="B1168" t="s">
        <v>2131</v>
      </c>
      <c r="C1168" s="1">
        <v>5.83</v>
      </c>
      <c r="D1168" s="5">
        <v>45279</v>
      </c>
      <c r="E1168" t="s">
        <v>20</v>
      </c>
      <c r="F1168" t="s">
        <v>39</v>
      </c>
      <c r="G1168" s="3" t="s">
        <v>2132</v>
      </c>
      <c r="H1168" s="1"/>
      <c r="J1168"/>
      <c r="AC1168" s="5" t="e">
        <f>VLOOKUP(Table1[[#This Row],[Expense Report]],#REF!,3, 0)</f>
        <v>#REF!</v>
      </c>
      <c r="AD1168" t="s">
        <v>13608</v>
      </c>
      <c r="AE1168" t="s">
        <v>294</v>
      </c>
      <c r="AF1168" t="e">
        <f>MONTH(Table1[[#This Row],[Date Sent]])</f>
        <v>#REF!</v>
      </c>
      <c r="AG1168" t="e">
        <f>YEAR(Table1[[#This Row],[Date Sent]])</f>
        <v>#REF!</v>
      </c>
      <c r="AH1168"/>
    </row>
    <row r="1169" spans="1:34" x14ac:dyDescent="0.2">
      <c r="A1169" t="s">
        <v>346</v>
      </c>
      <c r="B1169" t="s">
        <v>2131</v>
      </c>
      <c r="C1169" s="1">
        <v>57.7</v>
      </c>
      <c r="D1169" s="5">
        <v>45280</v>
      </c>
      <c r="E1169" t="s">
        <v>21</v>
      </c>
      <c r="F1169" t="s">
        <v>33</v>
      </c>
      <c r="G1169" s="3" t="s">
        <v>2133</v>
      </c>
      <c r="H1169" s="1"/>
      <c r="J1169"/>
      <c r="AC1169" s="5" t="e">
        <f>VLOOKUP(Table1[[#This Row],[Expense Report]],#REF!,3, 0)</f>
        <v>#REF!</v>
      </c>
      <c r="AD1169" t="s">
        <v>13608</v>
      </c>
      <c r="AE1169" t="s">
        <v>294</v>
      </c>
      <c r="AF1169" t="e">
        <f>MONTH(Table1[[#This Row],[Date Sent]])</f>
        <v>#REF!</v>
      </c>
      <c r="AG1169" t="e">
        <f>YEAR(Table1[[#This Row],[Date Sent]])</f>
        <v>#REF!</v>
      </c>
      <c r="AH1169"/>
    </row>
    <row r="1170" spans="1:34" x14ac:dyDescent="0.2">
      <c r="A1170" t="s">
        <v>346</v>
      </c>
      <c r="B1170" t="s">
        <v>2131</v>
      </c>
      <c r="C1170" s="1">
        <v>-1.04</v>
      </c>
      <c r="D1170" s="5">
        <v>45280</v>
      </c>
      <c r="E1170" t="s">
        <v>21</v>
      </c>
      <c r="F1170" t="s">
        <v>39</v>
      </c>
      <c r="G1170" s="3" t="s">
        <v>2134</v>
      </c>
      <c r="H1170" s="1"/>
      <c r="J1170"/>
      <c r="AC1170" s="5" t="e">
        <f>VLOOKUP(Table1[[#This Row],[Expense Report]],#REF!,3, 0)</f>
        <v>#REF!</v>
      </c>
      <c r="AD1170" t="s">
        <v>13608</v>
      </c>
      <c r="AE1170" t="s">
        <v>294</v>
      </c>
      <c r="AF1170" t="e">
        <f>MONTH(Table1[[#This Row],[Date Sent]])</f>
        <v>#REF!</v>
      </c>
      <c r="AG1170" t="e">
        <f>YEAR(Table1[[#This Row],[Date Sent]])</f>
        <v>#REF!</v>
      </c>
      <c r="AH1170"/>
    </row>
    <row r="1171" spans="1:34" x14ac:dyDescent="0.2">
      <c r="A1171" t="s">
        <v>346</v>
      </c>
      <c r="B1171" t="s">
        <v>2131</v>
      </c>
      <c r="C1171" s="1">
        <v>15.27</v>
      </c>
      <c r="D1171" s="5">
        <v>45281</v>
      </c>
      <c r="E1171" t="s">
        <v>21</v>
      </c>
      <c r="F1171" t="s">
        <v>15</v>
      </c>
      <c r="G1171" s="3" t="s">
        <v>2135</v>
      </c>
      <c r="H1171" s="1"/>
      <c r="J1171"/>
      <c r="AC1171" s="5" t="e">
        <f>VLOOKUP(Table1[[#This Row],[Expense Report]],#REF!,3, 0)</f>
        <v>#REF!</v>
      </c>
      <c r="AD1171" t="s">
        <v>13608</v>
      </c>
      <c r="AE1171" t="s">
        <v>294</v>
      </c>
      <c r="AF1171" t="e">
        <f>MONTH(Table1[[#This Row],[Date Sent]])</f>
        <v>#REF!</v>
      </c>
      <c r="AG1171" t="e">
        <f>YEAR(Table1[[#This Row],[Date Sent]])</f>
        <v>#REF!</v>
      </c>
      <c r="AH1171"/>
    </row>
    <row r="1172" spans="1:34" x14ac:dyDescent="0.2">
      <c r="A1172" t="s">
        <v>346</v>
      </c>
      <c r="B1172" t="s">
        <v>2131</v>
      </c>
      <c r="C1172" s="1">
        <v>31.5</v>
      </c>
      <c r="D1172" s="5">
        <v>45282</v>
      </c>
      <c r="E1172" t="s">
        <v>21</v>
      </c>
      <c r="F1172" t="s">
        <v>11</v>
      </c>
      <c r="G1172" s="3" t="s">
        <v>2136</v>
      </c>
      <c r="H1172" s="1"/>
      <c r="J1172"/>
      <c r="AC1172" s="5" t="e">
        <f>VLOOKUP(Table1[[#This Row],[Expense Report]],#REF!,3, 0)</f>
        <v>#REF!</v>
      </c>
      <c r="AD1172" t="s">
        <v>13608</v>
      </c>
      <c r="AE1172" t="s">
        <v>294</v>
      </c>
      <c r="AF1172" t="e">
        <f>MONTH(Table1[[#This Row],[Date Sent]])</f>
        <v>#REF!</v>
      </c>
      <c r="AG1172" t="e">
        <f>YEAR(Table1[[#This Row],[Date Sent]])</f>
        <v>#REF!</v>
      </c>
      <c r="AH1172"/>
    </row>
    <row r="1173" spans="1:34" x14ac:dyDescent="0.2">
      <c r="A1173" t="s">
        <v>346</v>
      </c>
      <c r="B1173" t="s">
        <v>2131</v>
      </c>
      <c r="C1173" s="1">
        <v>13.04</v>
      </c>
      <c r="D1173" s="5">
        <v>45283</v>
      </c>
      <c r="E1173" t="s">
        <v>6</v>
      </c>
      <c r="F1173" t="s">
        <v>18</v>
      </c>
      <c r="G1173" s="3" t="s">
        <v>2137</v>
      </c>
      <c r="H1173" s="1"/>
      <c r="J1173"/>
      <c r="AC1173" s="5" t="e">
        <f>VLOOKUP(Table1[[#This Row],[Expense Report]],#REF!,3, 0)</f>
        <v>#REF!</v>
      </c>
      <c r="AD1173" t="s">
        <v>13608</v>
      </c>
      <c r="AE1173" t="s">
        <v>294</v>
      </c>
      <c r="AF1173" t="e">
        <f>MONTH(Table1[[#This Row],[Date Sent]])</f>
        <v>#REF!</v>
      </c>
      <c r="AG1173" t="e">
        <f>YEAR(Table1[[#This Row],[Date Sent]])</f>
        <v>#REF!</v>
      </c>
      <c r="AH1173"/>
    </row>
    <row r="1174" spans="1:34" x14ac:dyDescent="0.2">
      <c r="A1174" t="s">
        <v>346</v>
      </c>
      <c r="B1174" t="s">
        <v>2131</v>
      </c>
      <c r="C1174" s="1">
        <v>32.53</v>
      </c>
      <c r="D1174" s="5">
        <v>45287</v>
      </c>
      <c r="E1174" t="s">
        <v>21</v>
      </c>
      <c r="F1174" t="s">
        <v>33</v>
      </c>
      <c r="G1174" s="3" t="s">
        <v>1752</v>
      </c>
      <c r="H1174" s="1"/>
      <c r="J1174"/>
      <c r="AC1174" s="5" t="e">
        <f>VLOOKUP(Table1[[#This Row],[Expense Report]],#REF!,3, 0)</f>
        <v>#REF!</v>
      </c>
      <c r="AD1174" t="s">
        <v>13608</v>
      </c>
      <c r="AE1174" t="s">
        <v>294</v>
      </c>
      <c r="AF1174" t="e">
        <f>MONTH(Table1[[#This Row],[Date Sent]])</f>
        <v>#REF!</v>
      </c>
      <c r="AG1174" t="e">
        <f>YEAR(Table1[[#This Row],[Date Sent]])</f>
        <v>#REF!</v>
      </c>
      <c r="AH1174"/>
    </row>
    <row r="1175" spans="1:34" x14ac:dyDescent="0.2">
      <c r="A1175" t="s">
        <v>346</v>
      </c>
      <c r="B1175" t="s">
        <v>2131</v>
      </c>
      <c r="C1175" s="1">
        <v>56.19</v>
      </c>
      <c r="D1175" s="5">
        <v>45287</v>
      </c>
      <c r="E1175" t="s">
        <v>21</v>
      </c>
      <c r="F1175" t="s">
        <v>17</v>
      </c>
      <c r="G1175" s="3" t="s">
        <v>2138</v>
      </c>
      <c r="H1175" s="1"/>
      <c r="J1175"/>
      <c r="AC1175" s="5" t="e">
        <f>VLOOKUP(Table1[[#This Row],[Expense Report]],#REF!,3, 0)</f>
        <v>#REF!</v>
      </c>
      <c r="AD1175" t="s">
        <v>13608</v>
      </c>
      <c r="AE1175" t="s">
        <v>294</v>
      </c>
      <c r="AF1175" t="e">
        <f>MONTH(Table1[[#This Row],[Date Sent]])</f>
        <v>#REF!</v>
      </c>
      <c r="AG1175" t="e">
        <f>YEAR(Table1[[#This Row],[Date Sent]])</f>
        <v>#REF!</v>
      </c>
      <c r="AH1175"/>
    </row>
    <row r="1176" spans="1:34" x14ac:dyDescent="0.2">
      <c r="A1176" t="s">
        <v>346</v>
      </c>
      <c r="B1176" t="s">
        <v>2131</v>
      </c>
      <c r="C1176" s="1">
        <v>11.99</v>
      </c>
      <c r="D1176" s="5">
        <v>45287</v>
      </c>
      <c r="E1176" t="s">
        <v>21</v>
      </c>
      <c r="F1176" t="s">
        <v>15</v>
      </c>
      <c r="G1176" s="3" t="s">
        <v>2139</v>
      </c>
      <c r="H1176" s="1"/>
      <c r="J1176"/>
      <c r="AC1176" s="5" t="e">
        <f>VLOOKUP(Table1[[#This Row],[Expense Report]],#REF!,3, 0)</f>
        <v>#REF!</v>
      </c>
      <c r="AD1176" t="s">
        <v>13608</v>
      </c>
      <c r="AE1176" t="s">
        <v>294</v>
      </c>
      <c r="AF1176" t="e">
        <f>MONTH(Table1[[#This Row],[Date Sent]])</f>
        <v>#REF!</v>
      </c>
      <c r="AG1176" t="e">
        <f>YEAR(Table1[[#This Row],[Date Sent]])</f>
        <v>#REF!</v>
      </c>
      <c r="AH1176"/>
    </row>
    <row r="1177" spans="1:34" x14ac:dyDescent="0.2">
      <c r="A1177" t="s">
        <v>346</v>
      </c>
      <c r="B1177" t="s">
        <v>2131</v>
      </c>
      <c r="C1177" s="1">
        <v>52.72</v>
      </c>
      <c r="D1177" s="5">
        <v>45287</v>
      </c>
      <c r="E1177" t="s">
        <v>21</v>
      </c>
      <c r="F1177" t="s">
        <v>15</v>
      </c>
      <c r="G1177" s="3" t="s">
        <v>2140</v>
      </c>
      <c r="H1177" s="1"/>
      <c r="J1177"/>
      <c r="AC1177" s="5" t="e">
        <f>VLOOKUP(Table1[[#This Row],[Expense Report]],#REF!,3, 0)</f>
        <v>#REF!</v>
      </c>
      <c r="AD1177" t="s">
        <v>13608</v>
      </c>
      <c r="AE1177" t="s">
        <v>294</v>
      </c>
      <c r="AF1177" t="e">
        <f>MONTH(Table1[[#This Row],[Date Sent]])</f>
        <v>#REF!</v>
      </c>
      <c r="AG1177" t="e">
        <f>YEAR(Table1[[#This Row],[Date Sent]])</f>
        <v>#REF!</v>
      </c>
      <c r="AH1177"/>
    </row>
    <row r="1178" spans="1:34" x14ac:dyDescent="0.2">
      <c r="A1178" t="s">
        <v>346</v>
      </c>
      <c r="B1178" t="s">
        <v>2131</v>
      </c>
      <c r="C1178" s="1">
        <v>30.76</v>
      </c>
      <c r="D1178" s="5">
        <v>45288</v>
      </c>
      <c r="E1178" t="s">
        <v>21</v>
      </c>
      <c r="F1178" t="s">
        <v>33</v>
      </c>
      <c r="G1178" s="3" t="s">
        <v>2141</v>
      </c>
      <c r="H1178" s="1"/>
      <c r="J1178"/>
      <c r="AC1178" s="5" t="e">
        <f>VLOOKUP(Table1[[#This Row],[Expense Report]],#REF!,3, 0)</f>
        <v>#REF!</v>
      </c>
      <c r="AD1178" t="s">
        <v>13608</v>
      </c>
      <c r="AE1178" t="s">
        <v>294</v>
      </c>
      <c r="AF1178" t="e">
        <f>MONTH(Table1[[#This Row],[Date Sent]])</f>
        <v>#REF!</v>
      </c>
      <c r="AG1178" t="e">
        <f>YEAR(Table1[[#This Row],[Date Sent]])</f>
        <v>#REF!</v>
      </c>
      <c r="AH1178"/>
    </row>
    <row r="1179" spans="1:34" x14ac:dyDescent="0.2">
      <c r="A1179" t="s">
        <v>346</v>
      </c>
      <c r="B1179" t="s">
        <v>2131</v>
      </c>
      <c r="C1179" s="1">
        <v>22.48</v>
      </c>
      <c r="D1179" s="5">
        <v>45288</v>
      </c>
      <c r="E1179" t="s">
        <v>20</v>
      </c>
      <c r="F1179" t="s">
        <v>39</v>
      </c>
      <c r="G1179" s="3" t="s">
        <v>2142</v>
      </c>
      <c r="H1179" s="1"/>
      <c r="J1179"/>
      <c r="AC1179" s="5" t="e">
        <f>VLOOKUP(Table1[[#This Row],[Expense Report]],#REF!,3, 0)</f>
        <v>#REF!</v>
      </c>
      <c r="AD1179" t="s">
        <v>13608</v>
      </c>
      <c r="AE1179" t="s">
        <v>294</v>
      </c>
      <c r="AF1179" t="e">
        <f>MONTH(Table1[[#This Row],[Date Sent]])</f>
        <v>#REF!</v>
      </c>
      <c r="AG1179" t="e">
        <f>YEAR(Table1[[#This Row],[Date Sent]])</f>
        <v>#REF!</v>
      </c>
      <c r="AH1179"/>
    </row>
    <row r="1180" spans="1:34" x14ac:dyDescent="0.2">
      <c r="A1180" t="s">
        <v>346</v>
      </c>
      <c r="B1180" t="s">
        <v>2131</v>
      </c>
      <c r="C1180" s="1">
        <v>197.91</v>
      </c>
      <c r="D1180" s="5">
        <v>45289</v>
      </c>
      <c r="E1180" t="s">
        <v>21</v>
      </c>
      <c r="F1180" t="s">
        <v>25</v>
      </c>
      <c r="G1180" s="3" t="s">
        <v>1901</v>
      </c>
      <c r="H1180" s="1"/>
      <c r="J1180"/>
      <c r="AC1180" s="5" t="e">
        <f>VLOOKUP(Table1[[#This Row],[Expense Report]],#REF!,3, 0)</f>
        <v>#REF!</v>
      </c>
      <c r="AD1180" t="s">
        <v>13608</v>
      </c>
      <c r="AE1180" t="s">
        <v>294</v>
      </c>
      <c r="AF1180" t="e">
        <f>MONTH(Table1[[#This Row],[Date Sent]])</f>
        <v>#REF!</v>
      </c>
      <c r="AG1180" t="e">
        <f>YEAR(Table1[[#This Row],[Date Sent]])</f>
        <v>#REF!</v>
      </c>
      <c r="AH1180"/>
    </row>
    <row r="1181" spans="1:34" x14ac:dyDescent="0.2">
      <c r="A1181" t="s">
        <v>346</v>
      </c>
      <c r="B1181" t="s">
        <v>2131</v>
      </c>
      <c r="C1181" s="1">
        <v>531.80999999999995</v>
      </c>
      <c r="D1181" s="5">
        <v>45293</v>
      </c>
      <c r="E1181" t="s">
        <v>20</v>
      </c>
      <c r="F1181" t="s">
        <v>33</v>
      </c>
      <c r="G1181" s="3" t="s">
        <v>1420</v>
      </c>
      <c r="H1181" s="1"/>
      <c r="J1181"/>
      <c r="AC1181" s="5" t="e">
        <f>VLOOKUP(Table1[[#This Row],[Expense Report]],#REF!,3, 0)</f>
        <v>#REF!</v>
      </c>
      <c r="AD1181" t="s">
        <v>13608</v>
      </c>
      <c r="AE1181" t="s">
        <v>294</v>
      </c>
      <c r="AF1181" t="e">
        <f>MONTH(Table1[[#This Row],[Date Sent]])</f>
        <v>#REF!</v>
      </c>
      <c r="AG1181" t="e">
        <f>YEAR(Table1[[#This Row],[Date Sent]])</f>
        <v>#REF!</v>
      </c>
      <c r="AH1181"/>
    </row>
    <row r="1182" spans="1:34" x14ac:dyDescent="0.2">
      <c r="A1182" t="s">
        <v>346</v>
      </c>
      <c r="B1182" t="s">
        <v>2131</v>
      </c>
      <c r="C1182" s="1">
        <v>329.09</v>
      </c>
      <c r="D1182" s="5">
        <v>45294</v>
      </c>
      <c r="E1182" t="s">
        <v>20</v>
      </c>
      <c r="F1182" t="s">
        <v>23</v>
      </c>
      <c r="G1182" s="3" t="s">
        <v>2143</v>
      </c>
      <c r="H1182" s="1"/>
      <c r="J1182"/>
      <c r="AC1182" s="5" t="e">
        <f>VLOOKUP(Table1[[#This Row],[Expense Report]],#REF!,3, 0)</f>
        <v>#REF!</v>
      </c>
      <c r="AD1182" t="s">
        <v>13608</v>
      </c>
      <c r="AE1182" t="s">
        <v>294</v>
      </c>
      <c r="AF1182" t="e">
        <f>MONTH(Table1[[#This Row],[Date Sent]])</f>
        <v>#REF!</v>
      </c>
      <c r="AG1182" t="e">
        <f>YEAR(Table1[[#This Row],[Date Sent]])</f>
        <v>#REF!</v>
      </c>
      <c r="AH1182"/>
    </row>
    <row r="1183" spans="1:34" x14ac:dyDescent="0.2">
      <c r="A1183" t="s">
        <v>346</v>
      </c>
      <c r="B1183" t="s">
        <v>2131</v>
      </c>
      <c r="C1183" s="1">
        <v>39.97</v>
      </c>
      <c r="D1183" s="5">
        <v>45294</v>
      </c>
      <c r="E1183" t="s">
        <v>20</v>
      </c>
      <c r="F1183" t="s">
        <v>40</v>
      </c>
      <c r="G1183" s="3" t="s">
        <v>2144</v>
      </c>
      <c r="H1183" s="1"/>
      <c r="J1183"/>
      <c r="AC1183" s="5" t="e">
        <f>VLOOKUP(Table1[[#This Row],[Expense Report]],#REF!,3, 0)</f>
        <v>#REF!</v>
      </c>
      <c r="AD1183" t="s">
        <v>13608</v>
      </c>
      <c r="AE1183" t="s">
        <v>294</v>
      </c>
      <c r="AF1183" t="e">
        <f>MONTH(Table1[[#This Row],[Date Sent]])</f>
        <v>#REF!</v>
      </c>
      <c r="AG1183" t="e">
        <f>YEAR(Table1[[#This Row],[Date Sent]])</f>
        <v>#REF!</v>
      </c>
      <c r="AH1183"/>
    </row>
    <row r="1184" spans="1:34" x14ac:dyDescent="0.2">
      <c r="A1184" t="s">
        <v>346</v>
      </c>
      <c r="B1184" t="s">
        <v>2131</v>
      </c>
      <c r="C1184" s="1">
        <v>21.98</v>
      </c>
      <c r="D1184" s="5">
        <v>45294</v>
      </c>
      <c r="E1184" t="s">
        <v>33</v>
      </c>
      <c r="F1184" t="s">
        <v>39</v>
      </c>
      <c r="G1184" s="3" t="s">
        <v>2145</v>
      </c>
      <c r="H1184" s="1"/>
      <c r="J1184"/>
      <c r="AC1184" s="5" t="e">
        <f>VLOOKUP(Table1[[#This Row],[Expense Report]],#REF!,3, 0)</f>
        <v>#REF!</v>
      </c>
      <c r="AD1184" t="s">
        <v>13608</v>
      </c>
      <c r="AE1184" t="s">
        <v>294</v>
      </c>
      <c r="AF1184" t="e">
        <f>MONTH(Table1[[#This Row],[Date Sent]])</f>
        <v>#REF!</v>
      </c>
      <c r="AG1184" t="e">
        <f>YEAR(Table1[[#This Row],[Date Sent]])</f>
        <v>#REF!</v>
      </c>
      <c r="AH1184"/>
    </row>
    <row r="1185" spans="1:34" x14ac:dyDescent="0.2">
      <c r="A1185" t="s">
        <v>346</v>
      </c>
      <c r="B1185" t="s">
        <v>2131</v>
      </c>
      <c r="C1185" s="1">
        <v>384.3</v>
      </c>
      <c r="D1185" s="5">
        <v>45296</v>
      </c>
      <c r="E1185" t="s">
        <v>20</v>
      </c>
      <c r="F1185" t="s">
        <v>8</v>
      </c>
      <c r="G1185" s="3" t="s">
        <v>2146</v>
      </c>
      <c r="H1185" s="1"/>
      <c r="J1185"/>
      <c r="AC1185" s="5" t="e">
        <f>VLOOKUP(Table1[[#This Row],[Expense Report]],#REF!,3, 0)</f>
        <v>#REF!</v>
      </c>
      <c r="AD1185" t="s">
        <v>13608</v>
      </c>
      <c r="AE1185" t="s">
        <v>294</v>
      </c>
      <c r="AF1185" t="e">
        <f>MONTH(Table1[[#This Row],[Date Sent]])</f>
        <v>#REF!</v>
      </c>
      <c r="AG1185" t="e">
        <f>YEAR(Table1[[#This Row],[Date Sent]])</f>
        <v>#REF!</v>
      </c>
      <c r="AH1185"/>
    </row>
    <row r="1186" spans="1:34" x14ac:dyDescent="0.2">
      <c r="A1186" t="s">
        <v>346</v>
      </c>
      <c r="B1186" t="s">
        <v>2131</v>
      </c>
      <c r="C1186" s="1">
        <v>109.98</v>
      </c>
      <c r="D1186" s="5">
        <v>45297</v>
      </c>
      <c r="E1186" t="s">
        <v>33</v>
      </c>
      <c r="F1186" t="s">
        <v>17</v>
      </c>
      <c r="G1186" s="3" t="s">
        <v>2147</v>
      </c>
      <c r="H1186" s="1"/>
      <c r="J1186"/>
      <c r="AC1186" s="5" t="e">
        <f>VLOOKUP(Table1[[#This Row],[Expense Report]],#REF!,3, 0)</f>
        <v>#REF!</v>
      </c>
      <c r="AD1186" t="s">
        <v>13608</v>
      </c>
      <c r="AE1186" t="s">
        <v>294</v>
      </c>
      <c r="AF1186" t="e">
        <f>MONTH(Table1[[#This Row],[Date Sent]])</f>
        <v>#REF!</v>
      </c>
      <c r="AG1186" t="e">
        <f>YEAR(Table1[[#This Row],[Date Sent]])</f>
        <v>#REF!</v>
      </c>
      <c r="AH1186"/>
    </row>
    <row r="1187" spans="1:34" x14ac:dyDescent="0.2">
      <c r="A1187" t="s">
        <v>346</v>
      </c>
      <c r="B1187" t="s">
        <v>2131</v>
      </c>
      <c r="C1187" s="1">
        <v>16.71</v>
      </c>
      <c r="D1187" s="5">
        <v>45298</v>
      </c>
      <c r="E1187" t="s">
        <v>21</v>
      </c>
      <c r="F1187" t="s">
        <v>33</v>
      </c>
      <c r="G1187" s="3" t="s">
        <v>2148</v>
      </c>
      <c r="H1187" s="1"/>
      <c r="J1187"/>
      <c r="AC1187" s="5" t="e">
        <f>VLOOKUP(Table1[[#This Row],[Expense Report]],#REF!,3, 0)</f>
        <v>#REF!</v>
      </c>
      <c r="AD1187" t="s">
        <v>13608</v>
      </c>
      <c r="AE1187" t="s">
        <v>294</v>
      </c>
      <c r="AF1187" t="e">
        <f>MONTH(Table1[[#This Row],[Date Sent]])</f>
        <v>#REF!</v>
      </c>
      <c r="AG1187" t="e">
        <f>YEAR(Table1[[#This Row],[Date Sent]])</f>
        <v>#REF!</v>
      </c>
      <c r="AH1187"/>
    </row>
    <row r="1188" spans="1:34" x14ac:dyDescent="0.2">
      <c r="A1188" t="s">
        <v>346</v>
      </c>
      <c r="B1188" t="s">
        <v>2131</v>
      </c>
      <c r="C1188" s="1">
        <v>32.979999999999997</v>
      </c>
      <c r="D1188" s="5">
        <v>45298</v>
      </c>
      <c r="E1188" t="s">
        <v>21</v>
      </c>
      <c r="F1188" t="s">
        <v>17</v>
      </c>
      <c r="G1188" s="3" t="s">
        <v>2149</v>
      </c>
      <c r="H1188" s="1"/>
      <c r="J1188"/>
      <c r="AC1188" s="5" t="e">
        <f>VLOOKUP(Table1[[#This Row],[Expense Report]],#REF!,3, 0)</f>
        <v>#REF!</v>
      </c>
      <c r="AD1188" t="s">
        <v>13608</v>
      </c>
      <c r="AE1188" t="s">
        <v>294</v>
      </c>
      <c r="AF1188" t="e">
        <f>MONTH(Table1[[#This Row],[Date Sent]])</f>
        <v>#REF!</v>
      </c>
      <c r="AG1188" t="e">
        <f>YEAR(Table1[[#This Row],[Date Sent]])</f>
        <v>#REF!</v>
      </c>
      <c r="AH1188"/>
    </row>
    <row r="1189" spans="1:34" x14ac:dyDescent="0.2">
      <c r="A1189" t="s">
        <v>346</v>
      </c>
      <c r="B1189" t="s">
        <v>2131</v>
      </c>
      <c r="C1189" s="1">
        <v>53.99</v>
      </c>
      <c r="D1189" s="5">
        <v>45299</v>
      </c>
      <c r="E1189" t="s">
        <v>21</v>
      </c>
      <c r="F1189" t="s">
        <v>17</v>
      </c>
      <c r="G1189" s="3" t="s">
        <v>2150</v>
      </c>
      <c r="H1189" s="1"/>
      <c r="J1189"/>
      <c r="AC1189" s="5" t="e">
        <f>VLOOKUP(Table1[[#This Row],[Expense Report]],#REF!,3, 0)</f>
        <v>#REF!</v>
      </c>
      <c r="AD1189" t="s">
        <v>13608</v>
      </c>
      <c r="AE1189" t="s">
        <v>294</v>
      </c>
      <c r="AF1189" t="e">
        <f>MONTH(Table1[[#This Row],[Date Sent]])</f>
        <v>#REF!</v>
      </c>
      <c r="AG1189" t="e">
        <f>YEAR(Table1[[#This Row],[Date Sent]])</f>
        <v>#REF!</v>
      </c>
      <c r="AH1189"/>
    </row>
    <row r="1190" spans="1:34" x14ac:dyDescent="0.2">
      <c r="A1190" t="s">
        <v>346</v>
      </c>
      <c r="B1190" t="s">
        <v>2131</v>
      </c>
      <c r="C1190" s="1">
        <v>54.96</v>
      </c>
      <c r="D1190" s="5">
        <v>45300</v>
      </c>
      <c r="E1190" t="s">
        <v>21</v>
      </c>
      <c r="F1190" t="s">
        <v>17</v>
      </c>
      <c r="G1190" s="3" t="s">
        <v>2151</v>
      </c>
      <c r="H1190" s="1"/>
      <c r="J1190"/>
      <c r="AC1190" s="5" t="e">
        <f>VLOOKUP(Table1[[#This Row],[Expense Report]],#REF!,3, 0)</f>
        <v>#REF!</v>
      </c>
      <c r="AD1190" t="s">
        <v>13608</v>
      </c>
      <c r="AE1190" t="s">
        <v>294</v>
      </c>
      <c r="AF1190" t="e">
        <f>MONTH(Table1[[#This Row],[Date Sent]])</f>
        <v>#REF!</v>
      </c>
      <c r="AG1190" t="e">
        <f>YEAR(Table1[[#This Row],[Date Sent]])</f>
        <v>#REF!</v>
      </c>
      <c r="AH1190"/>
    </row>
    <row r="1191" spans="1:34" x14ac:dyDescent="0.2">
      <c r="A1191" t="s">
        <v>346</v>
      </c>
      <c r="B1191" t="s">
        <v>2131</v>
      </c>
      <c r="C1191" s="1">
        <v>14.28</v>
      </c>
      <c r="D1191" s="5">
        <v>45300</v>
      </c>
      <c r="E1191" t="s">
        <v>21</v>
      </c>
      <c r="F1191" t="s">
        <v>39</v>
      </c>
      <c r="G1191" s="3" t="s">
        <v>2152</v>
      </c>
      <c r="H1191" s="1"/>
      <c r="J1191"/>
      <c r="AC1191" s="5" t="e">
        <f>VLOOKUP(Table1[[#This Row],[Expense Report]],#REF!,3, 0)</f>
        <v>#REF!</v>
      </c>
      <c r="AD1191" t="s">
        <v>13608</v>
      </c>
      <c r="AE1191" t="s">
        <v>294</v>
      </c>
      <c r="AF1191" t="e">
        <f>MONTH(Table1[[#This Row],[Date Sent]])</f>
        <v>#REF!</v>
      </c>
      <c r="AG1191" t="e">
        <f>YEAR(Table1[[#This Row],[Date Sent]])</f>
        <v>#REF!</v>
      </c>
      <c r="AH1191"/>
    </row>
    <row r="1192" spans="1:34" x14ac:dyDescent="0.2">
      <c r="A1192" t="s">
        <v>346</v>
      </c>
      <c r="B1192" t="s">
        <v>2131</v>
      </c>
      <c r="C1192" s="1">
        <v>146.22</v>
      </c>
      <c r="D1192" s="5">
        <v>45300</v>
      </c>
      <c r="E1192" t="s">
        <v>21</v>
      </c>
      <c r="F1192" t="s">
        <v>39</v>
      </c>
      <c r="G1192" s="3" t="s">
        <v>1248</v>
      </c>
      <c r="H1192" s="1"/>
      <c r="J1192"/>
      <c r="AC1192" s="5" t="e">
        <f>VLOOKUP(Table1[[#This Row],[Expense Report]],#REF!,3, 0)</f>
        <v>#REF!</v>
      </c>
      <c r="AD1192" t="s">
        <v>13608</v>
      </c>
      <c r="AE1192" t="s">
        <v>294</v>
      </c>
      <c r="AF1192" t="e">
        <f>MONTH(Table1[[#This Row],[Date Sent]])</f>
        <v>#REF!</v>
      </c>
      <c r="AG1192" t="e">
        <f>YEAR(Table1[[#This Row],[Date Sent]])</f>
        <v>#REF!</v>
      </c>
      <c r="AH1192"/>
    </row>
    <row r="1193" spans="1:34" x14ac:dyDescent="0.2">
      <c r="A1193" t="s">
        <v>346</v>
      </c>
      <c r="B1193" t="s">
        <v>2131</v>
      </c>
      <c r="C1193" s="1">
        <v>146.86000000000001</v>
      </c>
      <c r="D1193" s="5">
        <v>45301</v>
      </c>
      <c r="E1193" t="s">
        <v>21</v>
      </c>
      <c r="F1193" t="s">
        <v>25</v>
      </c>
      <c r="G1193" s="3" t="s">
        <v>2153</v>
      </c>
      <c r="H1193" s="1"/>
      <c r="J1193"/>
      <c r="AC1193" s="5" t="e">
        <f>VLOOKUP(Table1[[#This Row],[Expense Report]],#REF!,3, 0)</f>
        <v>#REF!</v>
      </c>
      <c r="AD1193" t="s">
        <v>13608</v>
      </c>
      <c r="AE1193" t="s">
        <v>294</v>
      </c>
      <c r="AF1193" t="e">
        <f>MONTH(Table1[[#This Row],[Date Sent]])</f>
        <v>#REF!</v>
      </c>
      <c r="AG1193" t="e">
        <f>YEAR(Table1[[#This Row],[Date Sent]])</f>
        <v>#REF!</v>
      </c>
      <c r="AH1193"/>
    </row>
    <row r="1194" spans="1:34" x14ac:dyDescent="0.2">
      <c r="A1194" t="s">
        <v>346</v>
      </c>
      <c r="B1194" t="s">
        <v>2131</v>
      </c>
      <c r="C1194" s="1">
        <v>202.38</v>
      </c>
      <c r="D1194" s="5">
        <v>45301</v>
      </c>
      <c r="E1194" t="s">
        <v>21</v>
      </c>
      <c r="F1194" t="s">
        <v>17</v>
      </c>
      <c r="G1194" s="3" t="s">
        <v>2154</v>
      </c>
      <c r="H1194" s="1"/>
      <c r="J1194"/>
      <c r="AC1194" s="5" t="e">
        <f>VLOOKUP(Table1[[#This Row],[Expense Report]],#REF!,3, 0)</f>
        <v>#REF!</v>
      </c>
      <c r="AD1194" t="s">
        <v>13608</v>
      </c>
      <c r="AE1194" t="s">
        <v>294</v>
      </c>
      <c r="AF1194" t="e">
        <f>MONTH(Table1[[#This Row],[Date Sent]])</f>
        <v>#REF!</v>
      </c>
      <c r="AG1194" t="e">
        <f>YEAR(Table1[[#This Row],[Date Sent]])</f>
        <v>#REF!</v>
      </c>
      <c r="AH1194"/>
    </row>
    <row r="1195" spans="1:34" x14ac:dyDescent="0.2">
      <c r="A1195" t="s">
        <v>346</v>
      </c>
      <c r="B1195" t="s">
        <v>2131</v>
      </c>
      <c r="C1195" s="1">
        <v>28.42</v>
      </c>
      <c r="D1195" s="5">
        <v>45305</v>
      </c>
      <c r="E1195" t="s">
        <v>21</v>
      </c>
      <c r="F1195" t="s">
        <v>33</v>
      </c>
      <c r="G1195" s="3" t="s">
        <v>2155</v>
      </c>
      <c r="H1195" s="1"/>
      <c r="J1195"/>
      <c r="AC1195" s="5" t="e">
        <f>VLOOKUP(Table1[[#This Row],[Expense Report]],#REF!,3, 0)</f>
        <v>#REF!</v>
      </c>
      <c r="AD1195" t="s">
        <v>13608</v>
      </c>
      <c r="AE1195" t="s">
        <v>294</v>
      </c>
      <c r="AF1195" t="e">
        <f>MONTH(Table1[[#This Row],[Date Sent]])</f>
        <v>#REF!</v>
      </c>
      <c r="AG1195" t="e">
        <f>YEAR(Table1[[#This Row],[Date Sent]])</f>
        <v>#REF!</v>
      </c>
      <c r="AH1195"/>
    </row>
    <row r="1196" spans="1:34" x14ac:dyDescent="0.2">
      <c r="A1196" t="s">
        <v>346</v>
      </c>
      <c r="B1196" t="s">
        <v>2131</v>
      </c>
      <c r="C1196" s="1">
        <v>8.73</v>
      </c>
      <c r="D1196" s="5">
        <v>45305</v>
      </c>
      <c r="E1196" t="s">
        <v>21</v>
      </c>
      <c r="F1196" t="s">
        <v>33</v>
      </c>
      <c r="G1196" s="3" t="s">
        <v>2156</v>
      </c>
      <c r="H1196" s="1"/>
      <c r="J1196"/>
      <c r="AC1196" s="5" t="e">
        <f>VLOOKUP(Table1[[#This Row],[Expense Report]],#REF!,3, 0)</f>
        <v>#REF!</v>
      </c>
      <c r="AD1196" t="s">
        <v>13608</v>
      </c>
      <c r="AE1196" t="s">
        <v>294</v>
      </c>
      <c r="AF1196" t="e">
        <f>MONTH(Table1[[#This Row],[Date Sent]])</f>
        <v>#REF!</v>
      </c>
      <c r="AG1196" t="e">
        <f>YEAR(Table1[[#This Row],[Date Sent]])</f>
        <v>#REF!</v>
      </c>
      <c r="AH1196"/>
    </row>
    <row r="1197" spans="1:34" x14ac:dyDescent="0.2">
      <c r="A1197" t="s">
        <v>346</v>
      </c>
      <c r="B1197" t="s">
        <v>2131</v>
      </c>
      <c r="C1197" s="1">
        <v>52.8</v>
      </c>
      <c r="D1197" s="5">
        <v>45305</v>
      </c>
      <c r="E1197" t="s">
        <v>21</v>
      </c>
      <c r="F1197" t="s">
        <v>15</v>
      </c>
      <c r="G1197" s="3" t="s">
        <v>1367</v>
      </c>
      <c r="H1197" s="1"/>
      <c r="J1197"/>
      <c r="AC1197" s="5" t="e">
        <f>VLOOKUP(Table1[[#This Row],[Expense Report]],#REF!,3, 0)</f>
        <v>#REF!</v>
      </c>
      <c r="AD1197" t="s">
        <v>13608</v>
      </c>
      <c r="AE1197" t="s">
        <v>294</v>
      </c>
      <c r="AF1197" t="e">
        <f>MONTH(Table1[[#This Row],[Date Sent]])</f>
        <v>#REF!</v>
      </c>
      <c r="AG1197" t="e">
        <f>YEAR(Table1[[#This Row],[Date Sent]])</f>
        <v>#REF!</v>
      </c>
      <c r="AH1197"/>
    </row>
    <row r="1198" spans="1:34" x14ac:dyDescent="0.2">
      <c r="A1198" t="s">
        <v>346</v>
      </c>
      <c r="B1198" t="s">
        <v>2131</v>
      </c>
      <c r="C1198" s="1">
        <v>16.37</v>
      </c>
      <c r="D1198" s="5">
        <v>45309</v>
      </c>
      <c r="E1198" t="s">
        <v>33</v>
      </c>
      <c r="F1198" t="s">
        <v>39</v>
      </c>
      <c r="G1198" s="3" t="s">
        <v>2157</v>
      </c>
      <c r="H1198" s="1"/>
      <c r="J1198"/>
      <c r="AC1198" s="5" t="e">
        <f>VLOOKUP(Table1[[#This Row],[Expense Report]],#REF!,3, 0)</f>
        <v>#REF!</v>
      </c>
      <c r="AD1198" t="s">
        <v>13608</v>
      </c>
      <c r="AE1198" t="s">
        <v>294</v>
      </c>
      <c r="AF1198" t="e">
        <f>MONTH(Table1[[#This Row],[Date Sent]])</f>
        <v>#REF!</v>
      </c>
      <c r="AG1198" t="e">
        <f>YEAR(Table1[[#This Row],[Date Sent]])</f>
        <v>#REF!</v>
      </c>
      <c r="AH1198"/>
    </row>
    <row r="1199" spans="1:34" x14ac:dyDescent="0.2">
      <c r="A1199" t="s">
        <v>2158</v>
      </c>
      <c r="B1199" t="s">
        <v>2159</v>
      </c>
      <c r="C1199" s="1">
        <v>201.12</v>
      </c>
      <c r="D1199" s="5">
        <v>45279</v>
      </c>
      <c r="E1199" t="s">
        <v>21</v>
      </c>
      <c r="F1199" t="s">
        <v>15</v>
      </c>
      <c r="G1199" s="16" t="s">
        <v>2160</v>
      </c>
      <c r="H1199" s="1"/>
      <c r="J1199"/>
      <c r="AC1199" s="5" t="e">
        <f>VLOOKUP(Table1[[#This Row],[Expense Report]],#REF!,3, 0)</f>
        <v>#REF!</v>
      </c>
      <c r="AD1199" t="s">
        <v>13750</v>
      </c>
      <c r="AE1199" t="s">
        <v>140</v>
      </c>
      <c r="AF1199" t="e">
        <f>MONTH(Table1[[#This Row],[Date Sent]])</f>
        <v>#REF!</v>
      </c>
      <c r="AG1199" t="e">
        <f>YEAR(Table1[[#This Row],[Date Sent]])</f>
        <v>#REF!</v>
      </c>
      <c r="AH1199"/>
    </row>
    <row r="1200" spans="1:34" x14ac:dyDescent="0.2">
      <c r="A1200" t="s">
        <v>2158</v>
      </c>
      <c r="B1200" t="s">
        <v>2159</v>
      </c>
      <c r="C1200" s="1">
        <v>170.94</v>
      </c>
      <c r="D1200" s="5">
        <v>45282</v>
      </c>
      <c r="E1200" t="s">
        <v>21</v>
      </c>
      <c r="F1200" t="s">
        <v>17</v>
      </c>
      <c r="G1200" s="16" t="s">
        <v>2161</v>
      </c>
      <c r="H1200" s="1"/>
      <c r="J1200"/>
      <c r="AC1200" s="5" t="e">
        <f>VLOOKUP(Table1[[#This Row],[Expense Report]],#REF!,3, 0)</f>
        <v>#REF!</v>
      </c>
      <c r="AD1200" t="s">
        <v>13750</v>
      </c>
      <c r="AE1200" t="s">
        <v>140</v>
      </c>
      <c r="AF1200" t="e">
        <f>MONTH(Table1[[#This Row],[Date Sent]])</f>
        <v>#REF!</v>
      </c>
      <c r="AG1200" t="e">
        <f>YEAR(Table1[[#This Row],[Date Sent]])</f>
        <v>#REF!</v>
      </c>
      <c r="AH1200"/>
    </row>
    <row r="1201" spans="1:34" x14ac:dyDescent="0.2">
      <c r="A1201" t="s">
        <v>2158</v>
      </c>
      <c r="B1201" t="s">
        <v>2159</v>
      </c>
      <c r="C1201" s="1">
        <v>160.88999999999999</v>
      </c>
      <c r="D1201" s="5">
        <v>45282</v>
      </c>
      <c r="E1201" t="s">
        <v>21</v>
      </c>
      <c r="F1201" t="s">
        <v>918</v>
      </c>
      <c r="G1201" s="16" t="str">
        <f>_xlfn.CONCAT(Table1[[#This Row],[Notes 1]],",",Table1[[#This Row],[Notes 2]],",",Table1[[#This Row],[Notes 3]])</f>
        <v>keyboard &amp; mouse (x2),comealong,squegees</v>
      </c>
      <c r="H1201" s="1">
        <v>73.489999999999995</v>
      </c>
      <c r="I1201" t="s">
        <v>47</v>
      </c>
      <c r="J1201" t="s">
        <v>2162</v>
      </c>
      <c r="K1201" s="1">
        <v>47.5</v>
      </c>
      <c r="L1201" t="s">
        <v>17</v>
      </c>
      <c r="M1201" t="s">
        <v>2163</v>
      </c>
      <c r="N1201" s="1">
        <v>39.9</v>
      </c>
      <c r="O1201" t="s">
        <v>33</v>
      </c>
      <c r="P1201" t="s">
        <v>2164</v>
      </c>
      <c r="AC1201" s="5" t="e">
        <f>VLOOKUP(Table1[[#This Row],[Expense Report]],#REF!,3, 0)</f>
        <v>#REF!</v>
      </c>
      <c r="AD1201" t="s">
        <v>13750</v>
      </c>
      <c r="AE1201" t="s">
        <v>140</v>
      </c>
      <c r="AF1201" t="e">
        <f>MONTH(Table1[[#This Row],[Date Sent]])</f>
        <v>#REF!</v>
      </c>
      <c r="AG1201" t="e">
        <f>YEAR(Table1[[#This Row],[Date Sent]])</f>
        <v>#REF!</v>
      </c>
      <c r="AH1201"/>
    </row>
    <row r="1202" spans="1:34" x14ac:dyDescent="0.2">
      <c r="A1202" t="s">
        <v>2158</v>
      </c>
      <c r="B1202" t="s">
        <v>2159</v>
      </c>
      <c r="C1202" s="1">
        <v>149.47</v>
      </c>
      <c r="D1202" s="5">
        <v>45286</v>
      </c>
      <c r="E1202" t="s">
        <v>21</v>
      </c>
      <c r="F1202" t="s">
        <v>33</v>
      </c>
      <c r="G1202" s="16" t="s">
        <v>2165</v>
      </c>
      <c r="H1202" s="1"/>
      <c r="J1202"/>
      <c r="AC1202" s="5" t="e">
        <f>VLOOKUP(Table1[[#This Row],[Expense Report]],#REF!,3, 0)</f>
        <v>#REF!</v>
      </c>
      <c r="AD1202" t="s">
        <v>13750</v>
      </c>
      <c r="AE1202" t="s">
        <v>140</v>
      </c>
      <c r="AF1202" t="e">
        <f>MONTH(Table1[[#This Row],[Date Sent]])</f>
        <v>#REF!</v>
      </c>
      <c r="AG1202" t="e">
        <f>YEAR(Table1[[#This Row],[Date Sent]])</f>
        <v>#REF!</v>
      </c>
      <c r="AH1202"/>
    </row>
    <row r="1203" spans="1:34" x14ac:dyDescent="0.2">
      <c r="A1203" t="s">
        <v>2158</v>
      </c>
      <c r="B1203" t="s">
        <v>2159</v>
      </c>
      <c r="C1203" s="1">
        <v>399.79</v>
      </c>
      <c r="D1203" s="5">
        <v>45289</v>
      </c>
      <c r="E1203" t="s">
        <v>21</v>
      </c>
      <c r="F1203" t="s">
        <v>33</v>
      </c>
      <c r="G1203" s="16" t="s">
        <v>2166</v>
      </c>
      <c r="H1203" s="1"/>
      <c r="J1203"/>
      <c r="AC1203" s="5" t="e">
        <f>VLOOKUP(Table1[[#This Row],[Expense Report]],#REF!,3, 0)</f>
        <v>#REF!</v>
      </c>
      <c r="AD1203" t="s">
        <v>13750</v>
      </c>
      <c r="AE1203" t="s">
        <v>140</v>
      </c>
      <c r="AF1203" t="e">
        <f>MONTH(Table1[[#This Row],[Date Sent]])</f>
        <v>#REF!</v>
      </c>
      <c r="AG1203" t="e">
        <f>YEAR(Table1[[#This Row],[Date Sent]])</f>
        <v>#REF!</v>
      </c>
      <c r="AH1203"/>
    </row>
    <row r="1204" spans="1:34" x14ac:dyDescent="0.2">
      <c r="A1204" t="s">
        <v>2158</v>
      </c>
      <c r="B1204" t="s">
        <v>2159</v>
      </c>
      <c r="C1204" s="1">
        <v>168.73</v>
      </c>
      <c r="D1204" s="5">
        <v>45295</v>
      </c>
      <c r="E1204" t="s">
        <v>21</v>
      </c>
      <c r="F1204" t="s">
        <v>15</v>
      </c>
      <c r="G1204" s="16" t="s">
        <v>2167</v>
      </c>
      <c r="H1204" s="1"/>
      <c r="J1204"/>
      <c r="AC1204" s="5" t="e">
        <f>VLOOKUP(Table1[[#This Row],[Expense Report]],#REF!,3, 0)</f>
        <v>#REF!</v>
      </c>
      <c r="AD1204" t="s">
        <v>13750</v>
      </c>
      <c r="AE1204" t="s">
        <v>140</v>
      </c>
      <c r="AF1204" t="e">
        <f>MONTH(Table1[[#This Row],[Date Sent]])</f>
        <v>#REF!</v>
      </c>
      <c r="AG1204" t="e">
        <f>YEAR(Table1[[#This Row],[Date Sent]])</f>
        <v>#REF!</v>
      </c>
      <c r="AH1204"/>
    </row>
    <row r="1205" spans="1:34" x14ac:dyDescent="0.2">
      <c r="A1205" t="s">
        <v>147</v>
      </c>
      <c r="B1205" t="s">
        <v>2168</v>
      </c>
      <c r="C1205" s="1">
        <v>44.81</v>
      </c>
      <c r="D1205" s="5">
        <v>45304</v>
      </c>
      <c r="E1205" t="s">
        <v>25</v>
      </c>
      <c r="F1205" t="s">
        <v>39</v>
      </c>
      <c r="G1205" s="16" t="s">
        <v>2169</v>
      </c>
      <c r="H1205" s="1"/>
      <c r="J1205"/>
      <c r="AC1205" s="5" t="e">
        <f>VLOOKUP(Table1[[#This Row],[Expense Report]],#REF!,3, 0)</f>
        <v>#REF!</v>
      </c>
      <c r="AD1205" t="s">
        <v>11649</v>
      </c>
      <c r="AE1205" t="s">
        <v>11649</v>
      </c>
      <c r="AF1205" t="e">
        <f>MONTH(Table1[[#This Row],[Date Sent]])</f>
        <v>#REF!</v>
      </c>
      <c r="AG1205" t="e">
        <f>YEAR(Table1[[#This Row],[Date Sent]])</f>
        <v>#REF!</v>
      </c>
      <c r="AH1205"/>
    </row>
    <row r="1206" spans="1:34" x14ac:dyDescent="0.2">
      <c r="A1206" t="s">
        <v>221</v>
      </c>
      <c r="B1206" t="s">
        <v>2170</v>
      </c>
      <c r="C1206" s="1">
        <v>6.29</v>
      </c>
      <c r="D1206" s="5">
        <v>45257</v>
      </c>
      <c r="E1206" t="s">
        <v>15</v>
      </c>
      <c r="F1206" t="s">
        <v>18</v>
      </c>
      <c r="G1206" s="16" t="s">
        <v>2171</v>
      </c>
      <c r="H1206" s="1"/>
      <c r="J1206"/>
      <c r="AC1206" s="5" t="e">
        <f>VLOOKUP(Table1[[#This Row],[Expense Report]],#REF!,3, 0)</f>
        <v>#REF!</v>
      </c>
      <c r="AD1206" t="s">
        <v>11649</v>
      </c>
      <c r="AE1206" t="s">
        <v>11649</v>
      </c>
      <c r="AF1206" t="e">
        <f>MONTH(Table1[[#This Row],[Date Sent]])</f>
        <v>#REF!</v>
      </c>
      <c r="AG1206" t="e">
        <f>YEAR(Table1[[#This Row],[Date Sent]])</f>
        <v>#REF!</v>
      </c>
      <c r="AH1206"/>
    </row>
    <row r="1207" spans="1:34" x14ac:dyDescent="0.2">
      <c r="A1207" t="s">
        <v>221</v>
      </c>
      <c r="B1207" t="s">
        <v>2170</v>
      </c>
      <c r="C1207" s="1">
        <v>83.88</v>
      </c>
      <c r="D1207" s="5">
        <v>45259</v>
      </c>
      <c r="E1207" t="s">
        <v>13</v>
      </c>
      <c r="F1207" t="s">
        <v>33</v>
      </c>
      <c r="G1207" s="16" t="s">
        <v>2172</v>
      </c>
      <c r="H1207" s="1"/>
      <c r="J1207"/>
      <c r="AC1207" s="5" t="e">
        <f>VLOOKUP(Table1[[#This Row],[Expense Report]],#REF!,3, 0)</f>
        <v>#REF!</v>
      </c>
      <c r="AD1207" t="s">
        <v>11649</v>
      </c>
      <c r="AE1207" t="s">
        <v>11649</v>
      </c>
      <c r="AF1207" t="e">
        <f>MONTH(Table1[[#This Row],[Date Sent]])</f>
        <v>#REF!</v>
      </c>
      <c r="AG1207" t="e">
        <f>YEAR(Table1[[#This Row],[Date Sent]])</f>
        <v>#REF!</v>
      </c>
      <c r="AH1207"/>
    </row>
    <row r="1208" spans="1:34" x14ac:dyDescent="0.2">
      <c r="A1208" t="s">
        <v>221</v>
      </c>
      <c r="B1208" t="s">
        <v>2170</v>
      </c>
      <c r="C1208" s="1">
        <v>414.57</v>
      </c>
      <c r="D1208" s="5">
        <v>45259</v>
      </c>
      <c r="E1208" t="s">
        <v>25</v>
      </c>
      <c r="F1208" t="s">
        <v>39</v>
      </c>
      <c r="G1208" s="16" t="s">
        <v>2173</v>
      </c>
      <c r="H1208" s="1"/>
      <c r="J1208"/>
      <c r="AC1208" s="5" t="e">
        <f>VLOOKUP(Table1[[#This Row],[Expense Report]],#REF!,3, 0)</f>
        <v>#REF!</v>
      </c>
      <c r="AD1208" t="s">
        <v>11649</v>
      </c>
      <c r="AE1208" t="s">
        <v>11649</v>
      </c>
      <c r="AF1208" t="e">
        <f>MONTH(Table1[[#This Row],[Date Sent]])</f>
        <v>#REF!</v>
      </c>
      <c r="AG1208" t="e">
        <f>YEAR(Table1[[#This Row],[Date Sent]])</f>
        <v>#REF!</v>
      </c>
      <c r="AH1208"/>
    </row>
    <row r="1209" spans="1:34" x14ac:dyDescent="0.2">
      <c r="A1209" t="s">
        <v>221</v>
      </c>
      <c r="B1209" t="s">
        <v>2170</v>
      </c>
      <c r="C1209" s="1">
        <v>13.87</v>
      </c>
      <c r="D1209" s="5">
        <v>45261</v>
      </c>
      <c r="E1209" t="s">
        <v>8</v>
      </c>
      <c r="F1209" t="s">
        <v>33</v>
      </c>
      <c r="G1209" s="16" t="s">
        <v>1412</v>
      </c>
      <c r="H1209" s="1"/>
      <c r="J1209"/>
      <c r="AC1209" s="5" t="e">
        <f>VLOOKUP(Table1[[#This Row],[Expense Report]],#REF!,3, 0)</f>
        <v>#REF!</v>
      </c>
      <c r="AD1209" t="s">
        <v>11649</v>
      </c>
      <c r="AE1209" t="s">
        <v>11649</v>
      </c>
      <c r="AF1209" t="e">
        <f>MONTH(Table1[[#This Row],[Date Sent]])</f>
        <v>#REF!</v>
      </c>
      <c r="AG1209" t="e">
        <f>YEAR(Table1[[#This Row],[Date Sent]])</f>
        <v>#REF!</v>
      </c>
      <c r="AH1209"/>
    </row>
    <row r="1210" spans="1:34" x14ac:dyDescent="0.2">
      <c r="A1210" t="s">
        <v>221</v>
      </c>
      <c r="B1210" t="s">
        <v>2170</v>
      </c>
      <c r="C1210" s="1">
        <v>139</v>
      </c>
      <c r="D1210" s="5">
        <v>45263</v>
      </c>
      <c r="E1210" t="s">
        <v>15</v>
      </c>
      <c r="F1210" t="s">
        <v>34</v>
      </c>
      <c r="G1210" s="16" t="s">
        <v>2174</v>
      </c>
      <c r="H1210" s="1"/>
      <c r="J1210"/>
      <c r="AC1210" s="5" t="e">
        <f>VLOOKUP(Table1[[#This Row],[Expense Report]],#REF!,3, 0)</f>
        <v>#REF!</v>
      </c>
      <c r="AD1210" t="s">
        <v>11649</v>
      </c>
      <c r="AE1210" t="s">
        <v>11649</v>
      </c>
      <c r="AF1210" t="e">
        <f>MONTH(Table1[[#This Row],[Date Sent]])</f>
        <v>#REF!</v>
      </c>
      <c r="AG1210" t="e">
        <f>YEAR(Table1[[#This Row],[Date Sent]])</f>
        <v>#REF!</v>
      </c>
      <c r="AH1210"/>
    </row>
    <row r="1211" spans="1:34" x14ac:dyDescent="0.2">
      <c r="A1211" t="s">
        <v>221</v>
      </c>
      <c r="B1211" t="s">
        <v>2170</v>
      </c>
      <c r="C1211" s="1">
        <v>74.12</v>
      </c>
      <c r="D1211" s="5">
        <v>45264</v>
      </c>
      <c r="E1211" t="s">
        <v>23</v>
      </c>
      <c r="F1211" t="s">
        <v>33</v>
      </c>
      <c r="G1211" s="16" t="s">
        <v>950</v>
      </c>
      <c r="H1211" s="1"/>
      <c r="J1211"/>
      <c r="AC1211" s="5" t="e">
        <f>VLOOKUP(Table1[[#This Row],[Expense Report]],#REF!,3, 0)</f>
        <v>#REF!</v>
      </c>
      <c r="AD1211" t="s">
        <v>11649</v>
      </c>
      <c r="AE1211" t="s">
        <v>11649</v>
      </c>
      <c r="AF1211" t="e">
        <f>MONTH(Table1[[#This Row],[Date Sent]])</f>
        <v>#REF!</v>
      </c>
      <c r="AG1211" t="e">
        <f>YEAR(Table1[[#This Row],[Date Sent]])</f>
        <v>#REF!</v>
      </c>
      <c r="AH1211"/>
    </row>
    <row r="1212" spans="1:34" x14ac:dyDescent="0.2">
      <c r="A1212" t="s">
        <v>221</v>
      </c>
      <c r="B1212" t="s">
        <v>2170</v>
      </c>
      <c r="C1212" s="1">
        <v>36</v>
      </c>
      <c r="D1212" s="5">
        <v>45266</v>
      </c>
      <c r="E1212" t="s">
        <v>15</v>
      </c>
      <c r="F1212" t="s">
        <v>18</v>
      </c>
      <c r="G1212" s="16" t="s">
        <v>2171</v>
      </c>
      <c r="H1212" s="1"/>
      <c r="J1212"/>
      <c r="AC1212" s="5" t="e">
        <f>VLOOKUP(Table1[[#This Row],[Expense Report]],#REF!,3, 0)</f>
        <v>#REF!</v>
      </c>
      <c r="AD1212" t="s">
        <v>11649</v>
      </c>
      <c r="AE1212" t="s">
        <v>11649</v>
      </c>
      <c r="AF1212" t="e">
        <f>MONTH(Table1[[#This Row],[Date Sent]])</f>
        <v>#REF!</v>
      </c>
      <c r="AG1212" t="e">
        <f>YEAR(Table1[[#This Row],[Date Sent]])</f>
        <v>#REF!</v>
      </c>
      <c r="AH1212"/>
    </row>
    <row r="1213" spans="1:34" x14ac:dyDescent="0.2">
      <c r="A1213" t="s">
        <v>221</v>
      </c>
      <c r="B1213" t="s">
        <v>2170</v>
      </c>
      <c r="C1213" s="1">
        <v>18</v>
      </c>
      <c r="D1213" s="5">
        <v>45273</v>
      </c>
      <c r="E1213" t="s">
        <v>15</v>
      </c>
      <c r="F1213" t="s">
        <v>9</v>
      </c>
      <c r="G1213" s="16" t="s">
        <v>1127</v>
      </c>
      <c r="H1213" s="1"/>
      <c r="J1213"/>
      <c r="AC1213" s="5" t="e">
        <f>VLOOKUP(Table1[[#This Row],[Expense Report]],#REF!,3, 0)</f>
        <v>#REF!</v>
      </c>
      <c r="AD1213" t="s">
        <v>11649</v>
      </c>
      <c r="AE1213" t="s">
        <v>11649</v>
      </c>
      <c r="AF1213" t="e">
        <f>MONTH(Table1[[#This Row],[Date Sent]])</f>
        <v>#REF!</v>
      </c>
      <c r="AG1213" t="e">
        <f>YEAR(Table1[[#This Row],[Date Sent]])</f>
        <v>#REF!</v>
      </c>
      <c r="AH1213"/>
    </row>
    <row r="1214" spans="1:34" x14ac:dyDescent="0.2">
      <c r="A1214" t="s">
        <v>221</v>
      </c>
      <c r="B1214" t="s">
        <v>2170</v>
      </c>
      <c r="C1214" s="1">
        <v>46.78</v>
      </c>
      <c r="D1214" s="5">
        <v>45276</v>
      </c>
      <c r="E1214" t="s">
        <v>8</v>
      </c>
      <c r="F1214" t="s">
        <v>33</v>
      </c>
      <c r="G1214" s="16" t="s">
        <v>2175</v>
      </c>
      <c r="H1214" s="1"/>
      <c r="J1214"/>
      <c r="AC1214" s="5" t="e">
        <f>VLOOKUP(Table1[[#This Row],[Expense Report]],#REF!,3, 0)</f>
        <v>#REF!</v>
      </c>
      <c r="AD1214" t="s">
        <v>11649</v>
      </c>
      <c r="AE1214" t="s">
        <v>11649</v>
      </c>
      <c r="AF1214" t="e">
        <f>MONTH(Table1[[#This Row],[Date Sent]])</f>
        <v>#REF!</v>
      </c>
      <c r="AG1214" t="e">
        <f>YEAR(Table1[[#This Row],[Date Sent]])</f>
        <v>#REF!</v>
      </c>
      <c r="AH1214"/>
    </row>
    <row r="1215" spans="1:34" x14ac:dyDescent="0.2">
      <c r="A1215" t="s">
        <v>221</v>
      </c>
      <c r="B1215" t="s">
        <v>2170</v>
      </c>
      <c r="C1215" s="1">
        <v>264.27</v>
      </c>
      <c r="D1215" s="5">
        <v>45276</v>
      </c>
      <c r="E1215" t="s">
        <v>23</v>
      </c>
      <c r="F1215" t="s">
        <v>15</v>
      </c>
      <c r="G1215" s="16" t="s">
        <v>2176</v>
      </c>
      <c r="H1215" s="1"/>
      <c r="J1215"/>
      <c r="AC1215" s="5" t="e">
        <f>VLOOKUP(Table1[[#This Row],[Expense Report]],#REF!,3, 0)</f>
        <v>#REF!</v>
      </c>
      <c r="AD1215" t="s">
        <v>11649</v>
      </c>
      <c r="AE1215" t="s">
        <v>11649</v>
      </c>
      <c r="AF1215" t="e">
        <f>MONTH(Table1[[#This Row],[Date Sent]])</f>
        <v>#REF!</v>
      </c>
      <c r="AG1215" t="e">
        <f>YEAR(Table1[[#This Row],[Date Sent]])</f>
        <v>#REF!</v>
      </c>
      <c r="AH1215"/>
    </row>
    <row r="1216" spans="1:34" x14ac:dyDescent="0.2">
      <c r="A1216" t="s">
        <v>221</v>
      </c>
      <c r="B1216" t="s">
        <v>2170</v>
      </c>
      <c r="C1216" s="1">
        <v>196.88</v>
      </c>
      <c r="D1216" s="5">
        <v>45276</v>
      </c>
      <c r="E1216" t="s">
        <v>8</v>
      </c>
      <c r="F1216" t="s">
        <v>17</v>
      </c>
      <c r="G1216" s="16" t="s">
        <v>2177</v>
      </c>
      <c r="H1216" s="1"/>
      <c r="J1216"/>
      <c r="AC1216" s="5" t="e">
        <f>VLOOKUP(Table1[[#This Row],[Expense Report]],#REF!,3, 0)</f>
        <v>#REF!</v>
      </c>
      <c r="AD1216" t="s">
        <v>11649</v>
      </c>
      <c r="AE1216" t="s">
        <v>11649</v>
      </c>
      <c r="AF1216" t="e">
        <f>MONTH(Table1[[#This Row],[Date Sent]])</f>
        <v>#REF!</v>
      </c>
      <c r="AG1216" t="e">
        <f>YEAR(Table1[[#This Row],[Date Sent]])</f>
        <v>#REF!</v>
      </c>
      <c r="AH1216"/>
    </row>
    <row r="1217" spans="1:34" x14ac:dyDescent="0.2">
      <c r="A1217" t="s">
        <v>221</v>
      </c>
      <c r="B1217" t="s">
        <v>2170</v>
      </c>
      <c r="C1217" s="1">
        <v>114.96</v>
      </c>
      <c r="D1217" s="5">
        <v>45278</v>
      </c>
      <c r="E1217" t="s">
        <v>23</v>
      </c>
      <c r="F1217" t="s">
        <v>39</v>
      </c>
      <c r="G1217" s="16" t="s">
        <v>2178</v>
      </c>
      <c r="H1217" s="1"/>
      <c r="J1217"/>
      <c r="AC1217" s="5" t="e">
        <f>VLOOKUP(Table1[[#This Row],[Expense Report]],#REF!,3, 0)</f>
        <v>#REF!</v>
      </c>
      <c r="AD1217" t="s">
        <v>11649</v>
      </c>
      <c r="AE1217" t="s">
        <v>11649</v>
      </c>
      <c r="AF1217" t="e">
        <f>MONTH(Table1[[#This Row],[Date Sent]])</f>
        <v>#REF!</v>
      </c>
      <c r="AG1217" t="e">
        <f>YEAR(Table1[[#This Row],[Date Sent]])</f>
        <v>#REF!</v>
      </c>
      <c r="AH1217"/>
    </row>
    <row r="1218" spans="1:34" x14ac:dyDescent="0.2">
      <c r="A1218" t="s">
        <v>221</v>
      </c>
      <c r="B1218" t="s">
        <v>2170</v>
      </c>
      <c r="C1218" s="1">
        <v>53.46</v>
      </c>
      <c r="D1218" s="5">
        <v>45278</v>
      </c>
      <c r="E1218" t="s">
        <v>23</v>
      </c>
      <c r="F1218" t="s">
        <v>39</v>
      </c>
      <c r="G1218" s="16" t="s">
        <v>2179</v>
      </c>
      <c r="H1218" s="1"/>
      <c r="J1218"/>
      <c r="AC1218" s="5" t="e">
        <f>VLOOKUP(Table1[[#This Row],[Expense Report]],#REF!,3, 0)</f>
        <v>#REF!</v>
      </c>
      <c r="AD1218" t="s">
        <v>11649</v>
      </c>
      <c r="AE1218" t="s">
        <v>11649</v>
      </c>
      <c r="AF1218" t="e">
        <f>MONTH(Table1[[#This Row],[Date Sent]])</f>
        <v>#REF!</v>
      </c>
      <c r="AG1218" t="e">
        <f>YEAR(Table1[[#This Row],[Date Sent]])</f>
        <v>#REF!</v>
      </c>
      <c r="AH1218"/>
    </row>
    <row r="1219" spans="1:34" x14ac:dyDescent="0.2">
      <c r="A1219" t="s">
        <v>674</v>
      </c>
      <c r="B1219" t="s">
        <v>2180</v>
      </c>
      <c r="C1219" s="1">
        <v>6.58</v>
      </c>
      <c r="D1219" s="5">
        <v>45251</v>
      </c>
      <c r="E1219" t="s">
        <v>21</v>
      </c>
      <c r="F1219" t="s">
        <v>33</v>
      </c>
      <c r="G1219" s="16" t="s">
        <v>2181</v>
      </c>
      <c r="H1219" s="1"/>
      <c r="J1219"/>
      <c r="AC1219" s="5" t="e">
        <f>VLOOKUP(Table1[[#This Row],[Expense Report]],#REF!,3, 0)</f>
        <v>#REF!</v>
      </c>
      <c r="AD1219" t="s">
        <v>14612</v>
      </c>
      <c r="AE1219" t="s">
        <v>272</v>
      </c>
      <c r="AF1219" t="e">
        <f>MONTH(Table1[[#This Row],[Date Sent]])</f>
        <v>#REF!</v>
      </c>
      <c r="AG1219" t="e">
        <f>YEAR(Table1[[#This Row],[Date Sent]])</f>
        <v>#REF!</v>
      </c>
      <c r="AH1219"/>
    </row>
    <row r="1220" spans="1:34" x14ac:dyDescent="0.2">
      <c r="A1220" t="s">
        <v>674</v>
      </c>
      <c r="B1220" t="s">
        <v>2180</v>
      </c>
      <c r="C1220" s="1">
        <v>42.64</v>
      </c>
      <c r="D1220" s="5">
        <v>45251</v>
      </c>
      <c r="E1220" t="s">
        <v>21</v>
      </c>
      <c r="F1220" t="s">
        <v>33</v>
      </c>
      <c r="G1220" s="16" t="s">
        <v>950</v>
      </c>
      <c r="H1220" s="1"/>
      <c r="J1220"/>
      <c r="Q1220" s="1">
        <v>2.59</v>
      </c>
      <c r="R1220" t="s">
        <v>15</v>
      </c>
      <c r="S1220" t="s">
        <v>2182</v>
      </c>
      <c r="AC1220" s="5" t="e">
        <f>VLOOKUP(Table1[[#This Row],[Expense Report]],#REF!,3, 0)</f>
        <v>#REF!</v>
      </c>
      <c r="AD1220" t="s">
        <v>14612</v>
      </c>
      <c r="AE1220" t="s">
        <v>272</v>
      </c>
      <c r="AF1220" t="e">
        <f>MONTH(Table1[[#This Row],[Date Sent]])</f>
        <v>#REF!</v>
      </c>
      <c r="AG1220" t="e">
        <f>YEAR(Table1[[#This Row],[Date Sent]])</f>
        <v>#REF!</v>
      </c>
      <c r="AH1220"/>
    </row>
    <row r="1221" spans="1:34" x14ac:dyDescent="0.2">
      <c r="A1221" t="s">
        <v>674</v>
      </c>
      <c r="B1221" t="s">
        <v>2180</v>
      </c>
      <c r="C1221" s="1">
        <v>8.64</v>
      </c>
      <c r="D1221" s="5">
        <v>45252</v>
      </c>
      <c r="E1221" t="s">
        <v>58</v>
      </c>
      <c r="F1221" t="s">
        <v>15</v>
      </c>
      <c r="G1221" s="16" t="s">
        <v>2183</v>
      </c>
      <c r="H1221" s="1"/>
      <c r="J1221"/>
      <c r="AC1221" s="5" t="e">
        <f>VLOOKUP(Table1[[#This Row],[Expense Report]],#REF!,3, 0)</f>
        <v>#REF!</v>
      </c>
      <c r="AD1221" t="s">
        <v>14612</v>
      </c>
      <c r="AE1221" t="s">
        <v>272</v>
      </c>
      <c r="AF1221" t="e">
        <f>MONTH(Table1[[#This Row],[Date Sent]])</f>
        <v>#REF!</v>
      </c>
      <c r="AG1221" t="e">
        <f>YEAR(Table1[[#This Row],[Date Sent]])</f>
        <v>#REF!</v>
      </c>
      <c r="AH1221"/>
    </row>
    <row r="1222" spans="1:34" x14ac:dyDescent="0.2">
      <c r="A1222" t="s">
        <v>674</v>
      </c>
      <c r="B1222" t="s">
        <v>2180</v>
      </c>
      <c r="C1222" s="1">
        <v>8.64</v>
      </c>
      <c r="D1222" s="5">
        <v>45252</v>
      </c>
      <c r="E1222" t="s">
        <v>58</v>
      </c>
      <c r="F1222" t="s">
        <v>15</v>
      </c>
      <c r="G1222" s="16" t="s">
        <v>2183</v>
      </c>
      <c r="H1222" s="1"/>
      <c r="J1222"/>
      <c r="AC1222" s="5" t="e">
        <f>VLOOKUP(Table1[[#This Row],[Expense Report]],#REF!,3, 0)</f>
        <v>#REF!</v>
      </c>
      <c r="AD1222" t="s">
        <v>14612</v>
      </c>
      <c r="AE1222" t="s">
        <v>272</v>
      </c>
      <c r="AF1222" t="e">
        <f>MONTH(Table1[[#This Row],[Date Sent]])</f>
        <v>#REF!</v>
      </c>
      <c r="AG1222" t="e">
        <f>YEAR(Table1[[#This Row],[Date Sent]])</f>
        <v>#REF!</v>
      </c>
      <c r="AH1222"/>
    </row>
    <row r="1223" spans="1:34" x14ac:dyDescent="0.2">
      <c r="A1223" t="s">
        <v>674</v>
      </c>
      <c r="B1223" t="s">
        <v>2180</v>
      </c>
      <c r="C1223" s="1">
        <v>58.9</v>
      </c>
      <c r="D1223" s="5">
        <v>45252</v>
      </c>
      <c r="E1223" t="s">
        <v>21</v>
      </c>
      <c r="F1223" t="s">
        <v>33</v>
      </c>
      <c r="G1223" s="16" t="s">
        <v>950</v>
      </c>
      <c r="H1223" s="1"/>
      <c r="J1223"/>
      <c r="AC1223" s="5" t="e">
        <f>VLOOKUP(Table1[[#This Row],[Expense Report]],#REF!,3, 0)</f>
        <v>#REF!</v>
      </c>
      <c r="AD1223" t="s">
        <v>14612</v>
      </c>
      <c r="AE1223" t="s">
        <v>272</v>
      </c>
      <c r="AF1223" t="e">
        <f>MONTH(Table1[[#This Row],[Date Sent]])</f>
        <v>#REF!</v>
      </c>
      <c r="AG1223" t="e">
        <f>YEAR(Table1[[#This Row],[Date Sent]])</f>
        <v>#REF!</v>
      </c>
      <c r="AH1223"/>
    </row>
    <row r="1224" spans="1:34" x14ac:dyDescent="0.2">
      <c r="A1224" t="s">
        <v>674</v>
      </c>
      <c r="B1224" t="s">
        <v>2180</v>
      </c>
      <c r="C1224" s="1">
        <v>36.43</v>
      </c>
      <c r="D1224" s="5">
        <v>45255</v>
      </c>
      <c r="E1224" t="s">
        <v>21</v>
      </c>
      <c r="F1224" t="s">
        <v>33</v>
      </c>
      <c r="G1224" s="16" t="s">
        <v>2184</v>
      </c>
      <c r="H1224" s="1"/>
      <c r="J1224"/>
      <c r="AC1224" s="5" t="e">
        <f>VLOOKUP(Table1[[#This Row],[Expense Report]],#REF!,3, 0)</f>
        <v>#REF!</v>
      </c>
      <c r="AD1224" t="s">
        <v>14612</v>
      </c>
      <c r="AE1224" t="s">
        <v>272</v>
      </c>
      <c r="AF1224" t="e">
        <f>MONTH(Table1[[#This Row],[Date Sent]])</f>
        <v>#REF!</v>
      </c>
      <c r="AG1224" t="e">
        <f>YEAR(Table1[[#This Row],[Date Sent]])</f>
        <v>#REF!</v>
      </c>
      <c r="AH1224"/>
    </row>
    <row r="1225" spans="1:34" x14ac:dyDescent="0.2">
      <c r="A1225" t="s">
        <v>674</v>
      </c>
      <c r="B1225" t="s">
        <v>2180</v>
      </c>
      <c r="C1225" s="1">
        <v>10.25</v>
      </c>
      <c r="D1225" s="5">
        <v>45259</v>
      </c>
      <c r="E1225" t="s">
        <v>21</v>
      </c>
      <c r="F1225" t="s">
        <v>15</v>
      </c>
      <c r="G1225" s="16" t="s">
        <v>1773</v>
      </c>
      <c r="H1225" s="1"/>
      <c r="J1225"/>
      <c r="AC1225" s="5" t="e">
        <f>VLOOKUP(Table1[[#This Row],[Expense Report]],#REF!,3, 0)</f>
        <v>#REF!</v>
      </c>
      <c r="AD1225" t="s">
        <v>14612</v>
      </c>
      <c r="AE1225" t="s">
        <v>272</v>
      </c>
      <c r="AF1225" t="e">
        <f>MONTH(Table1[[#This Row],[Date Sent]])</f>
        <v>#REF!</v>
      </c>
      <c r="AG1225" t="e">
        <f>YEAR(Table1[[#This Row],[Date Sent]])</f>
        <v>#REF!</v>
      </c>
      <c r="AH1225"/>
    </row>
    <row r="1226" spans="1:34" x14ac:dyDescent="0.2">
      <c r="A1226" t="s">
        <v>674</v>
      </c>
      <c r="B1226" t="s">
        <v>2180</v>
      </c>
      <c r="C1226" s="1">
        <v>21.56</v>
      </c>
      <c r="D1226" s="5">
        <v>45265</v>
      </c>
      <c r="E1226" t="s">
        <v>20</v>
      </c>
      <c r="F1226" t="s">
        <v>39</v>
      </c>
      <c r="G1226" s="16" t="s">
        <v>2185</v>
      </c>
      <c r="H1226" s="1"/>
      <c r="J1226"/>
      <c r="AC1226" s="5" t="e">
        <f>VLOOKUP(Table1[[#This Row],[Expense Report]],#REF!,3, 0)</f>
        <v>#REF!</v>
      </c>
      <c r="AD1226" t="s">
        <v>14612</v>
      </c>
      <c r="AE1226" t="s">
        <v>272</v>
      </c>
      <c r="AF1226" t="e">
        <f>MONTH(Table1[[#This Row],[Date Sent]])</f>
        <v>#REF!</v>
      </c>
      <c r="AG1226" t="e">
        <f>YEAR(Table1[[#This Row],[Date Sent]])</f>
        <v>#REF!</v>
      </c>
      <c r="AH1226"/>
    </row>
    <row r="1227" spans="1:34" x14ac:dyDescent="0.2">
      <c r="A1227" t="s">
        <v>674</v>
      </c>
      <c r="B1227" t="s">
        <v>2180</v>
      </c>
      <c r="C1227" s="1">
        <v>29.65</v>
      </c>
      <c r="D1227" s="5">
        <v>45266</v>
      </c>
      <c r="E1227" t="s">
        <v>21</v>
      </c>
      <c r="F1227" t="s">
        <v>33</v>
      </c>
      <c r="G1227" s="16" t="s">
        <v>2186</v>
      </c>
      <c r="H1227" s="1"/>
      <c r="J1227"/>
      <c r="AC1227" s="5" t="e">
        <f>VLOOKUP(Table1[[#This Row],[Expense Report]],#REF!,3, 0)</f>
        <v>#REF!</v>
      </c>
      <c r="AD1227" t="s">
        <v>14612</v>
      </c>
      <c r="AE1227" t="s">
        <v>272</v>
      </c>
      <c r="AF1227" t="e">
        <f>MONTH(Table1[[#This Row],[Date Sent]])</f>
        <v>#REF!</v>
      </c>
      <c r="AG1227" t="e">
        <f>YEAR(Table1[[#This Row],[Date Sent]])</f>
        <v>#REF!</v>
      </c>
      <c r="AH1227"/>
    </row>
    <row r="1228" spans="1:34" x14ac:dyDescent="0.2">
      <c r="A1228" t="s">
        <v>674</v>
      </c>
      <c r="B1228" t="s">
        <v>2180</v>
      </c>
      <c r="C1228" s="1">
        <v>3.29</v>
      </c>
      <c r="D1228" s="5">
        <v>45268</v>
      </c>
      <c r="E1228" t="s">
        <v>21</v>
      </c>
      <c r="F1228" t="s">
        <v>33</v>
      </c>
      <c r="G1228" s="16" t="s">
        <v>2187</v>
      </c>
      <c r="H1228" s="1"/>
      <c r="J1228"/>
      <c r="AC1228" s="5" t="e">
        <f>VLOOKUP(Table1[[#This Row],[Expense Report]],#REF!,3, 0)</f>
        <v>#REF!</v>
      </c>
      <c r="AD1228" t="s">
        <v>14612</v>
      </c>
      <c r="AE1228" t="s">
        <v>272</v>
      </c>
      <c r="AF1228" t="e">
        <f>MONTH(Table1[[#This Row],[Date Sent]])</f>
        <v>#REF!</v>
      </c>
      <c r="AG1228" t="e">
        <f>YEAR(Table1[[#This Row],[Date Sent]])</f>
        <v>#REF!</v>
      </c>
      <c r="AH1228"/>
    </row>
    <row r="1229" spans="1:34" x14ac:dyDescent="0.2">
      <c r="A1229" t="s">
        <v>674</v>
      </c>
      <c r="B1229" t="s">
        <v>2180</v>
      </c>
      <c r="C1229" s="1">
        <v>111.28</v>
      </c>
      <c r="D1229" s="5">
        <v>45269</v>
      </c>
      <c r="E1229" t="s">
        <v>21</v>
      </c>
      <c r="F1229" t="s">
        <v>33</v>
      </c>
      <c r="G1229" s="16" t="s">
        <v>950</v>
      </c>
      <c r="H1229" s="1"/>
      <c r="J1229"/>
      <c r="AC1229" s="5" t="e">
        <f>VLOOKUP(Table1[[#This Row],[Expense Report]],#REF!,3, 0)</f>
        <v>#REF!</v>
      </c>
      <c r="AD1229" t="s">
        <v>14612</v>
      </c>
      <c r="AE1229" t="s">
        <v>272</v>
      </c>
      <c r="AF1229" t="e">
        <f>MONTH(Table1[[#This Row],[Date Sent]])</f>
        <v>#REF!</v>
      </c>
      <c r="AG1229" t="e">
        <f>YEAR(Table1[[#This Row],[Date Sent]])</f>
        <v>#REF!</v>
      </c>
      <c r="AH1229"/>
    </row>
    <row r="1230" spans="1:34" x14ac:dyDescent="0.2">
      <c r="A1230" t="s">
        <v>674</v>
      </c>
      <c r="B1230" t="s">
        <v>2180</v>
      </c>
      <c r="C1230" s="1">
        <v>21.3</v>
      </c>
      <c r="D1230" s="5">
        <v>45271</v>
      </c>
      <c r="E1230" t="s">
        <v>21</v>
      </c>
      <c r="F1230" t="s">
        <v>15</v>
      </c>
      <c r="G1230" s="16" t="s">
        <v>2188</v>
      </c>
      <c r="H1230" s="1"/>
      <c r="J1230"/>
      <c r="AC1230" s="5" t="e">
        <f>VLOOKUP(Table1[[#This Row],[Expense Report]],#REF!,3, 0)</f>
        <v>#REF!</v>
      </c>
      <c r="AD1230" t="s">
        <v>14612</v>
      </c>
      <c r="AE1230" t="s">
        <v>272</v>
      </c>
      <c r="AF1230" t="e">
        <f>MONTH(Table1[[#This Row],[Date Sent]])</f>
        <v>#REF!</v>
      </c>
      <c r="AG1230" t="e">
        <f>YEAR(Table1[[#This Row],[Date Sent]])</f>
        <v>#REF!</v>
      </c>
      <c r="AH1230"/>
    </row>
    <row r="1231" spans="1:34" x14ac:dyDescent="0.2">
      <c r="A1231" t="s">
        <v>674</v>
      </c>
      <c r="B1231" t="s">
        <v>2180</v>
      </c>
      <c r="C1231" s="1">
        <v>36.659999999999997</v>
      </c>
      <c r="D1231" s="5">
        <v>45273</v>
      </c>
      <c r="E1231" t="s">
        <v>8</v>
      </c>
      <c r="F1231" t="s">
        <v>39</v>
      </c>
      <c r="G1231" s="16" t="s">
        <v>2189</v>
      </c>
      <c r="H1231" s="1"/>
      <c r="J1231"/>
      <c r="AC1231" s="5" t="e">
        <f>VLOOKUP(Table1[[#This Row],[Expense Report]],#REF!,3, 0)</f>
        <v>#REF!</v>
      </c>
      <c r="AD1231" t="s">
        <v>14612</v>
      </c>
      <c r="AE1231" t="s">
        <v>272</v>
      </c>
      <c r="AF1231" t="e">
        <f>MONTH(Table1[[#This Row],[Date Sent]])</f>
        <v>#REF!</v>
      </c>
      <c r="AG1231" t="e">
        <f>YEAR(Table1[[#This Row],[Date Sent]])</f>
        <v>#REF!</v>
      </c>
      <c r="AH1231"/>
    </row>
    <row r="1232" spans="1:34" x14ac:dyDescent="0.2">
      <c r="A1232" t="s">
        <v>674</v>
      </c>
      <c r="B1232" t="s">
        <v>2180</v>
      </c>
      <c r="C1232" s="1">
        <v>12.31</v>
      </c>
      <c r="D1232" s="5">
        <v>45275</v>
      </c>
      <c r="E1232" t="s">
        <v>8</v>
      </c>
      <c r="F1232" t="s">
        <v>39</v>
      </c>
      <c r="G1232" s="16" t="s">
        <v>2190</v>
      </c>
      <c r="H1232" s="1"/>
      <c r="J1232"/>
      <c r="AC1232" s="5" t="e">
        <f>VLOOKUP(Table1[[#This Row],[Expense Report]],#REF!,3, 0)</f>
        <v>#REF!</v>
      </c>
      <c r="AD1232" t="s">
        <v>14612</v>
      </c>
      <c r="AE1232" t="s">
        <v>272</v>
      </c>
      <c r="AF1232" t="e">
        <f>MONTH(Table1[[#This Row],[Date Sent]])</f>
        <v>#REF!</v>
      </c>
      <c r="AG1232" t="e">
        <f>YEAR(Table1[[#This Row],[Date Sent]])</f>
        <v>#REF!</v>
      </c>
      <c r="AH1232"/>
    </row>
    <row r="1233" spans="1:34" x14ac:dyDescent="0.2">
      <c r="A1233" t="s">
        <v>674</v>
      </c>
      <c r="B1233" t="s">
        <v>2191</v>
      </c>
      <c r="C1233" s="1">
        <v>45</v>
      </c>
      <c r="D1233" s="5">
        <v>45274</v>
      </c>
      <c r="E1233" t="s">
        <v>27</v>
      </c>
      <c r="F1233" t="s">
        <v>33</v>
      </c>
      <c r="G1233" s="16" t="s">
        <v>2192</v>
      </c>
      <c r="H1233" s="1"/>
      <c r="J1233"/>
      <c r="AC1233" s="5" t="e">
        <f>VLOOKUP(Table1[[#This Row],[Expense Report]],#REF!,3, 0)</f>
        <v>#REF!</v>
      </c>
      <c r="AD1233" t="s">
        <v>14612</v>
      </c>
      <c r="AE1233" t="s">
        <v>272</v>
      </c>
      <c r="AF1233" t="e">
        <f>MONTH(Table1[[#This Row],[Date Sent]])</f>
        <v>#REF!</v>
      </c>
      <c r="AG1233" t="e">
        <f>YEAR(Table1[[#This Row],[Date Sent]])</f>
        <v>#REF!</v>
      </c>
      <c r="AH1233"/>
    </row>
    <row r="1234" spans="1:34" x14ac:dyDescent="0.2">
      <c r="A1234" t="s">
        <v>674</v>
      </c>
      <c r="B1234" t="s">
        <v>2191</v>
      </c>
      <c r="C1234" s="1">
        <v>121.16</v>
      </c>
      <c r="D1234" s="5">
        <v>45286</v>
      </c>
      <c r="E1234" t="s">
        <v>21</v>
      </c>
      <c r="F1234" t="s">
        <v>33</v>
      </c>
      <c r="G1234" s="16" t="s">
        <v>2193</v>
      </c>
      <c r="H1234" s="1"/>
      <c r="J1234"/>
      <c r="AC1234" s="5" t="e">
        <f>VLOOKUP(Table1[[#This Row],[Expense Report]],#REF!,3, 0)</f>
        <v>#REF!</v>
      </c>
      <c r="AD1234" t="s">
        <v>14612</v>
      </c>
      <c r="AE1234" t="s">
        <v>272</v>
      </c>
      <c r="AF1234" t="e">
        <f>MONTH(Table1[[#This Row],[Date Sent]])</f>
        <v>#REF!</v>
      </c>
      <c r="AG1234" t="e">
        <f>YEAR(Table1[[#This Row],[Date Sent]])</f>
        <v>#REF!</v>
      </c>
      <c r="AH1234"/>
    </row>
    <row r="1235" spans="1:34" x14ac:dyDescent="0.2">
      <c r="A1235" t="s">
        <v>674</v>
      </c>
      <c r="B1235" t="s">
        <v>2191</v>
      </c>
      <c r="C1235" s="1">
        <v>18.350000000000001</v>
      </c>
      <c r="D1235" s="5">
        <v>45291</v>
      </c>
      <c r="E1235" t="s">
        <v>25</v>
      </c>
      <c r="F1235" t="s">
        <v>47</v>
      </c>
      <c r="G1235" s="16" t="s">
        <v>2194</v>
      </c>
      <c r="H1235" s="1"/>
      <c r="J1235"/>
      <c r="AC1235" s="5" t="e">
        <f>VLOOKUP(Table1[[#This Row],[Expense Report]],#REF!,3, 0)</f>
        <v>#REF!</v>
      </c>
      <c r="AD1235" t="s">
        <v>14612</v>
      </c>
      <c r="AE1235" t="s">
        <v>272</v>
      </c>
      <c r="AF1235" t="e">
        <f>MONTH(Table1[[#This Row],[Date Sent]])</f>
        <v>#REF!</v>
      </c>
      <c r="AG1235" t="e">
        <f>YEAR(Table1[[#This Row],[Date Sent]])</f>
        <v>#REF!</v>
      </c>
      <c r="AH1235"/>
    </row>
    <row r="1236" spans="1:34" x14ac:dyDescent="0.2">
      <c r="A1236" t="s">
        <v>674</v>
      </c>
      <c r="B1236" t="s">
        <v>2191</v>
      </c>
      <c r="C1236" s="1">
        <v>644</v>
      </c>
      <c r="D1236" s="5">
        <v>45292</v>
      </c>
      <c r="E1236" t="s">
        <v>48</v>
      </c>
      <c r="F1236" t="s">
        <v>20</v>
      </c>
      <c r="G1236" s="16" t="s">
        <v>2195</v>
      </c>
      <c r="H1236" s="1"/>
      <c r="J1236"/>
      <c r="AC1236" s="5" t="e">
        <f>VLOOKUP(Table1[[#This Row],[Expense Report]],#REF!,3, 0)</f>
        <v>#REF!</v>
      </c>
      <c r="AD1236" t="s">
        <v>14612</v>
      </c>
      <c r="AE1236" t="s">
        <v>272</v>
      </c>
      <c r="AF1236" t="e">
        <f>MONTH(Table1[[#This Row],[Date Sent]])</f>
        <v>#REF!</v>
      </c>
      <c r="AG1236" t="e">
        <f>YEAR(Table1[[#This Row],[Date Sent]])</f>
        <v>#REF!</v>
      </c>
      <c r="AH1236"/>
    </row>
    <row r="1237" spans="1:34" x14ac:dyDescent="0.2">
      <c r="A1237" t="s">
        <v>2196</v>
      </c>
      <c r="B1237" t="s">
        <v>2197</v>
      </c>
      <c r="C1237" s="1">
        <v>283.75</v>
      </c>
      <c r="D1237" s="5">
        <v>45278</v>
      </c>
      <c r="E1237" t="s">
        <v>27</v>
      </c>
      <c r="F1237" t="s">
        <v>39</v>
      </c>
      <c r="G1237" s="16" t="s">
        <v>2198</v>
      </c>
      <c r="H1237" s="1"/>
      <c r="J1237"/>
      <c r="AC1237" s="5" t="e">
        <f>VLOOKUP(Table1[[#This Row],[Expense Report]],#REF!,3, 0)</f>
        <v>#REF!</v>
      </c>
      <c r="AD1237" t="s">
        <v>13459</v>
      </c>
      <c r="AE1237" t="s">
        <v>182</v>
      </c>
      <c r="AF1237" t="e">
        <f>MONTH(Table1[[#This Row],[Date Sent]])</f>
        <v>#REF!</v>
      </c>
      <c r="AG1237" t="e">
        <f>YEAR(Table1[[#This Row],[Date Sent]])</f>
        <v>#REF!</v>
      </c>
      <c r="AH1237"/>
    </row>
    <row r="1238" spans="1:34" x14ac:dyDescent="0.2">
      <c r="A1238" t="s">
        <v>2196</v>
      </c>
      <c r="B1238" t="s">
        <v>2197</v>
      </c>
      <c r="C1238" s="1">
        <v>61.1</v>
      </c>
      <c r="D1238" s="5">
        <v>45280</v>
      </c>
      <c r="E1238" t="s">
        <v>19</v>
      </c>
      <c r="F1238" t="s">
        <v>33</v>
      </c>
      <c r="G1238" s="16" t="s">
        <v>2199</v>
      </c>
      <c r="H1238" s="1"/>
      <c r="J1238"/>
      <c r="AC1238" s="5" t="e">
        <f>VLOOKUP(Table1[[#This Row],[Expense Report]],#REF!,3, 0)</f>
        <v>#REF!</v>
      </c>
      <c r="AD1238" t="s">
        <v>13459</v>
      </c>
      <c r="AE1238" t="s">
        <v>182</v>
      </c>
      <c r="AF1238" t="e">
        <f>MONTH(Table1[[#This Row],[Date Sent]])</f>
        <v>#REF!</v>
      </c>
      <c r="AG1238" t="e">
        <f>YEAR(Table1[[#This Row],[Date Sent]])</f>
        <v>#REF!</v>
      </c>
      <c r="AH1238"/>
    </row>
    <row r="1239" spans="1:34" x14ac:dyDescent="0.2">
      <c r="A1239" t="s">
        <v>2196</v>
      </c>
      <c r="B1239" t="s">
        <v>2197</v>
      </c>
      <c r="C1239" s="1">
        <v>54.69</v>
      </c>
      <c r="D1239" s="5">
        <v>45289</v>
      </c>
      <c r="E1239" t="s">
        <v>21</v>
      </c>
      <c r="F1239" t="s">
        <v>33</v>
      </c>
      <c r="G1239" s="16" t="s">
        <v>2200</v>
      </c>
      <c r="H1239" s="1"/>
      <c r="J1239"/>
      <c r="AC1239" s="5" t="e">
        <f>VLOOKUP(Table1[[#This Row],[Expense Report]],#REF!,3, 0)</f>
        <v>#REF!</v>
      </c>
      <c r="AD1239" t="s">
        <v>13459</v>
      </c>
      <c r="AE1239" t="s">
        <v>182</v>
      </c>
      <c r="AF1239" t="e">
        <f>MONTH(Table1[[#This Row],[Date Sent]])</f>
        <v>#REF!</v>
      </c>
      <c r="AG1239" t="e">
        <f>YEAR(Table1[[#This Row],[Date Sent]])</f>
        <v>#REF!</v>
      </c>
      <c r="AH1239"/>
    </row>
    <row r="1240" spans="1:34" x14ac:dyDescent="0.2">
      <c r="A1240" t="s">
        <v>2196</v>
      </c>
      <c r="B1240" t="s">
        <v>2197</v>
      </c>
      <c r="C1240" s="1">
        <v>17.98</v>
      </c>
      <c r="D1240" s="5">
        <v>45289</v>
      </c>
      <c r="E1240" t="s">
        <v>21</v>
      </c>
      <c r="F1240" t="s">
        <v>15</v>
      </c>
      <c r="G1240" s="16" t="s">
        <v>2201</v>
      </c>
      <c r="H1240" s="1"/>
      <c r="J1240"/>
      <c r="AC1240" s="5" t="e">
        <f>VLOOKUP(Table1[[#This Row],[Expense Report]],#REF!,3, 0)</f>
        <v>#REF!</v>
      </c>
      <c r="AD1240" t="s">
        <v>13459</v>
      </c>
      <c r="AE1240" t="s">
        <v>182</v>
      </c>
      <c r="AF1240" t="e">
        <f>MONTH(Table1[[#This Row],[Date Sent]])</f>
        <v>#REF!</v>
      </c>
      <c r="AG1240" t="e">
        <f>YEAR(Table1[[#This Row],[Date Sent]])</f>
        <v>#REF!</v>
      </c>
      <c r="AH1240"/>
    </row>
    <row r="1241" spans="1:34" x14ac:dyDescent="0.2">
      <c r="A1241" t="s">
        <v>2196</v>
      </c>
      <c r="B1241" t="s">
        <v>2202</v>
      </c>
      <c r="C1241" s="1">
        <v>6.97</v>
      </c>
      <c r="D1241" s="5">
        <v>45295</v>
      </c>
      <c r="E1241" t="s">
        <v>21</v>
      </c>
      <c r="F1241" t="s">
        <v>39</v>
      </c>
      <c r="G1241" s="16" t="s">
        <v>2203</v>
      </c>
      <c r="H1241" s="1"/>
      <c r="J1241"/>
      <c r="AC1241" s="5" t="e">
        <f>VLOOKUP(Table1[[#This Row],[Expense Report]],#REF!,3, 0)</f>
        <v>#REF!</v>
      </c>
      <c r="AD1241" t="s">
        <v>13459</v>
      </c>
      <c r="AE1241" t="s">
        <v>182</v>
      </c>
      <c r="AF1241" t="e">
        <f>MONTH(Table1[[#This Row],[Date Sent]])</f>
        <v>#REF!</v>
      </c>
      <c r="AG1241" t="e">
        <f>YEAR(Table1[[#This Row],[Date Sent]])</f>
        <v>#REF!</v>
      </c>
      <c r="AH1241"/>
    </row>
    <row r="1242" spans="1:34" x14ac:dyDescent="0.2">
      <c r="A1242" t="s">
        <v>2196</v>
      </c>
      <c r="B1242" t="s">
        <v>2204</v>
      </c>
      <c r="C1242" s="1">
        <v>21.55</v>
      </c>
      <c r="D1242" s="5">
        <v>45293</v>
      </c>
      <c r="E1242" t="s">
        <v>25</v>
      </c>
      <c r="F1242" t="s">
        <v>33</v>
      </c>
      <c r="G1242" s="16" t="s">
        <v>2205</v>
      </c>
      <c r="H1242" s="1"/>
      <c r="J1242"/>
      <c r="AC1242" s="5" t="e">
        <f>VLOOKUP(Table1[[#This Row],[Expense Report]],#REF!,3, 0)</f>
        <v>#REF!</v>
      </c>
      <c r="AD1242" t="s">
        <v>13459</v>
      </c>
      <c r="AE1242" t="s">
        <v>182</v>
      </c>
      <c r="AF1242" t="e">
        <f>MONTH(Table1[[#This Row],[Date Sent]])</f>
        <v>#REF!</v>
      </c>
      <c r="AG1242" t="e">
        <f>YEAR(Table1[[#This Row],[Date Sent]])</f>
        <v>#REF!</v>
      </c>
      <c r="AH1242"/>
    </row>
    <row r="1243" spans="1:34" x14ac:dyDescent="0.2">
      <c r="A1243" t="s">
        <v>2196</v>
      </c>
      <c r="B1243" t="s">
        <v>2204</v>
      </c>
      <c r="C1243" s="1">
        <v>109.24</v>
      </c>
      <c r="D1243" s="5">
        <v>45299</v>
      </c>
      <c r="E1243" t="s">
        <v>21</v>
      </c>
      <c r="F1243" t="s">
        <v>33</v>
      </c>
      <c r="G1243" s="16" t="s">
        <v>2206</v>
      </c>
      <c r="H1243" s="1"/>
      <c r="J1243"/>
      <c r="AC1243" s="5" t="e">
        <f>VLOOKUP(Table1[[#This Row],[Expense Report]],#REF!,3, 0)</f>
        <v>#REF!</v>
      </c>
      <c r="AD1243" t="s">
        <v>13459</v>
      </c>
      <c r="AE1243" t="s">
        <v>182</v>
      </c>
      <c r="AF1243" t="e">
        <f>MONTH(Table1[[#This Row],[Date Sent]])</f>
        <v>#REF!</v>
      </c>
      <c r="AG1243" t="e">
        <f>YEAR(Table1[[#This Row],[Date Sent]])</f>
        <v>#REF!</v>
      </c>
      <c r="AH1243"/>
    </row>
    <row r="1244" spans="1:34" x14ac:dyDescent="0.2">
      <c r="A1244" t="s">
        <v>2196</v>
      </c>
      <c r="B1244" t="s">
        <v>2204</v>
      </c>
      <c r="C1244" s="1">
        <v>414.02</v>
      </c>
      <c r="D1244" s="5">
        <v>45303</v>
      </c>
      <c r="E1244" t="s">
        <v>21</v>
      </c>
      <c r="F1244" t="s">
        <v>33</v>
      </c>
      <c r="G1244" s="16" t="s">
        <v>2207</v>
      </c>
      <c r="H1244" s="1"/>
      <c r="J1244"/>
      <c r="AC1244" s="5" t="e">
        <f>VLOOKUP(Table1[[#This Row],[Expense Report]],#REF!,3, 0)</f>
        <v>#REF!</v>
      </c>
      <c r="AD1244" t="s">
        <v>13459</v>
      </c>
      <c r="AE1244" t="s">
        <v>182</v>
      </c>
      <c r="AF1244" t="e">
        <f>MONTH(Table1[[#This Row],[Date Sent]])</f>
        <v>#REF!</v>
      </c>
      <c r="AG1244" t="e">
        <f>YEAR(Table1[[#This Row],[Date Sent]])</f>
        <v>#REF!</v>
      </c>
      <c r="AH1244"/>
    </row>
    <row r="1245" spans="1:34" x14ac:dyDescent="0.2">
      <c r="A1245" t="s">
        <v>2196</v>
      </c>
      <c r="B1245" t="s">
        <v>2204</v>
      </c>
      <c r="C1245" s="1">
        <v>159.79</v>
      </c>
      <c r="D1245" s="5">
        <v>45304</v>
      </c>
      <c r="E1245" t="s">
        <v>21</v>
      </c>
      <c r="F1245" t="s">
        <v>918</v>
      </c>
      <c r="G1245" s="16" t="str">
        <f>_xlfn.CONCAT(Table1[[#This Row],[Notes 1]],",",Table1[[#This Row],[Notes 2]],",",Table1[[#This Row],[Notes 3]])</f>
        <v>kerosene,water valve parts,</v>
      </c>
      <c r="H1245" s="1">
        <v>78.17</v>
      </c>
      <c r="I1245" t="s">
        <v>9</v>
      </c>
      <c r="J1245" t="s">
        <v>982</v>
      </c>
      <c r="K1245" s="1">
        <f>159.79-78.17</f>
        <v>81.61999999999999</v>
      </c>
      <c r="L1245" t="s">
        <v>39</v>
      </c>
      <c r="M1245" t="s">
        <v>2208</v>
      </c>
      <c r="AC1245" s="5" t="e">
        <f>VLOOKUP(Table1[[#This Row],[Expense Report]],#REF!,3, 0)</f>
        <v>#REF!</v>
      </c>
      <c r="AD1245" t="s">
        <v>13459</v>
      </c>
      <c r="AE1245" t="s">
        <v>182</v>
      </c>
      <c r="AF1245" t="e">
        <f>MONTH(Table1[[#This Row],[Date Sent]])</f>
        <v>#REF!</v>
      </c>
      <c r="AG1245" t="e">
        <f>YEAR(Table1[[#This Row],[Date Sent]])</f>
        <v>#REF!</v>
      </c>
      <c r="AH1245"/>
    </row>
    <row r="1246" spans="1:34" x14ac:dyDescent="0.2">
      <c r="A1246" t="s">
        <v>2196</v>
      </c>
      <c r="B1246" t="s">
        <v>2204</v>
      </c>
      <c r="C1246" s="1">
        <v>174.55</v>
      </c>
      <c r="D1246" s="5">
        <v>45305</v>
      </c>
      <c r="E1246" t="s">
        <v>21</v>
      </c>
      <c r="F1246" t="s">
        <v>9</v>
      </c>
      <c r="G1246" s="16" t="s">
        <v>2209</v>
      </c>
      <c r="H1246" s="1"/>
      <c r="J1246"/>
      <c r="AC1246" s="5" t="e">
        <f>VLOOKUP(Table1[[#This Row],[Expense Report]],#REF!,3, 0)</f>
        <v>#REF!</v>
      </c>
      <c r="AD1246" t="s">
        <v>13459</v>
      </c>
      <c r="AE1246" t="s">
        <v>182</v>
      </c>
      <c r="AF1246" t="e">
        <f>MONTH(Table1[[#This Row],[Date Sent]])</f>
        <v>#REF!</v>
      </c>
      <c r="AG1246" t="e">
        <f>YEAR(Table1[[#This Row],[Date Sent]])</f>
        <v>#REF!</v>
      </c>
      <c r="AH1246"/>
    </row>
    <row r="1247" spans="1:34" x14ac:dyDescent="0.2">
      <c r="A1247" t="s">
        <v>2196</v>
      </c>
      <c r="B1247" t="s">
        <v>2204</v>
      </c>
      <c r="C1247" s="1">
        <v>160.46</v>
      </c>
      <c r="D1247" s="5">
        <v>45306</v>
      </c>
      <c r="E1247" t="s">
        <v>21</v>
      </c>
      <c r="F1247" t="s">
        <v>918</v>
      </c>
      <c r="G1247" s="16" t="str">
        <f>_xlfn.CONCAT(Table1[[#This Row],[Notes 1]],",",Table1[[#This Row],[Notes 2]],",",Table1[[#This Row],[Notes 3]])</f>
        <v>kerosene,shipping supplies,</v>
      </c>
      <c r="H1247" s="1">
        <v>134.85</v>
      </c>
      <c r="I1247" t="s">
        <v>9</v>
      </c>
      <c r="J1247" t="s">
        <v>982</v>
      </c>
      <c r="K1247" s="1">
        <f>160.46-134.85</f>
        <v>25.610000000000014</v>
      </c>
      <c r="L1247" t="s">
        <v>15</v>
      </c>
      <c r="M1247" t="s">
        <v>2210</v>
      </c>
      <c r="AC1247" s="5" t="e">
        <f>VLOOKUP(Table1[[#This Row],[Expense Report]],#REF!,3, 0)</f>
        <v>#REF!</v>
      </c>
      <c r="AD1247" t="s">
        <v>13459</v>
      </c>
      <c r="AE1247" t="s">
        <v>182</v>
      </c>
      <c r="AF1247" t="e">
        <f>MONTH(Table1[[#This Row],[Date Sent]])</f>
        <v>#REF!</v>
      </c>
      <c r="AG1247" t="e">
        <f>YEAR(Table1[[#This Row],[Date Sent]])</f>
        <v>#REF!</v>
      </c>
      <c r="AH1247"/>
    </row>
    <row r="1248" spans="1:34" x14ac:dyDescent="0.2">
      <c r="A1248" t="s">
        <v>2196</v>
      </c>
      <c r="B1248" t="s">
        <v>2204</v>
      </c>
      <c r="C1248" s="1">
        <v>26.32</v>
      </c>
      <c r="D1248" s="5">
        <v>45307</v>
      </c>
      <c r="E1248" t="s">
        <v>21</v>
      </c>
      <c r="F1248" t="s">
        <v>33</v>
      </c>
      <c r="G1248" s="16" t="s">
        <v>2211</v>
      </c>
      <c r="H1248" s="1"/>
      <c r="J1248"/>
      <c r="AC1248" s="5" t="e">
        <f>VLOOKUP(Table1[[#This Row],[Expense Report]],#REF!,3, 0)</f>
        <v>#REF!</v>
      </c>
      <c r="AD1248" t="s">
        <v>13459</v>
      </c>
      <c r="AE1248" t="s">
        <v>182</v>
      </c>
      <c r="AF1248" t="e">
        <f>MONTH(Table1[[#This Row],[Date Sent]])</f>
        <v>#REF!</v>
      </c>
      <c r="AG1248" t="e">
        <f>YEAR(Table1[[#This Row],[Date Sent]])</f>
        <v>#REF!</v>
      </c>
      <c r="AH1248"/>
    </row>
    <row r="1249" spans="1:34" x14ac:dyDescent="0.2">
      <c r="A1249" t="s">
        <v>2196</v>
      </c>
      <c r="B1249" t="s">
        <v>2204</v>
      </c>
      <c r="C1249" s="1">
        <v>58.19</v>
      </c>
      <c r="D1249" s="5">
        <v>45307</v>
      </c>
      <c r="E1249" t="s">
        <v>21</v>
      </c>
      <c r="F1249" t="s">
        <v>39</v>
      </c>
      <c r="G1249" s="16" t="s">
        <v>2212</v>
      </c>
      <c r="H1249" s="1"/>
      <c r="J1249"/>
      <c r="AC1249" s="5" t="e">
        <f>VLOOKUP(Table1[[#This Row],[Expense Report]],#REF!,3, 0)</f>
        <v>#REF!</v>
      </c>
      <c r="AD1249" t="s">
        <v>13459</v>
      </c>
      <c r="AE1249" t="s">
        <v>182</v>
      </c>
      <c r="AF1249" t="e">
        <f>MONTH(Table1[[#This Row],[Date Sent]])</f>
        <v>#REF!</v>
      </c>
      <c r="AG1249" t="e">
        <f>YEAR(Table1[[#This Row],[Date Sent]])</f>
        <v>#REF!</v>
      </c>
      <c r="AH1249"/>
    </row>
    <row r="1250" spans="1:34" x14ac:dyDescent="0.2">
      <c r="A1250" t="s">
        <v>2213</v>
      </c>
      <c r="B1250" t="s">
        <v>2214</v>
      </c>
      <c r="C1250" s="1">
        <v>205.42</v>
      </c>
      <c r="D1250" s="5">
        <v>45280</v>
      </c>
      <c r="E1250" t="s">
        <v>8</v>
      </c>
      <c r="F1250" t="s">
        <v>39</v>
      </c>
      <c r="G1250" s="16" t="s">
        <v>2215</v>
      </c>
      <c r="H1250" s="1"/>
      <c r="J1250"/>
      <c r="AC1250" s="5" t="e">
        <f>VLOOKUP(Table1[[#This Row],[Expense Report]],#REF!,3, 0)</f>
        <v>#REF!</v>
      </c>
      <c r="AD1250" t="s">
        <v>13586</v>
      </c>
      <c r="AE1250" t="s">
        <v>140</v>
      </c>
      <c r="AF1250" t="e">
        <f>MONTH(Table1[[#This Row],[Date Sent]])</f>
        <v>#REF!</v>
      </c>
      <c r="AG1250" t="e">
        <f>YEAR(Table1[[#This Row],[Date Sent]])</f>
        <v>#REF!</v>
      </c>
      <c r="AH1250"/>
    </row>
    <row r="1251" spans="1:34" x14ac:dyDescent="0.2">
      <c r="A1251" t="s">
        <v>2213</v>
      </c>
      <c r="B1251" t="s">
        <v>2214</v>
      </c>
      <c r="C1251" s="1">
        <v>638.1</v>
      </c>
      <c r="D1251" s="5">
        <v>45295</v>
      </c>
      <c r="E1251" t="s">
        <v>21</v>
      </c>
      <c r="F1251" t="s">
        <v>33</v>
      </c>
      <c r="G1251" s="16" t="s">
        <v>2216</v>
      </c>
      <c r="H1251" s="1"/>
      <c r="J1251"/>
      <c r="AC1251" s="5" t="e">
        <f>VLOOKUP(Table1[[#This Row],[Expense Report]],#REF!,3, 0)</f>
        <v>#REF!</v>
      </c>
      <c r="AD1251" t="s">
        <v>13586</v>
      </c>
      <c r="AE1251" t="s">
        <v>140</v>
      </c>
      <c r="AF1251" t="e">
        <f>MONTH(Table1[[#This Row],[Date Sent]])</f>
        <v>#REF!</v>
      </c>
      <c r="AG1251" t="e">
        <f>YEAR(Table1[[#This Row],[Date Sent]])</f>
        <v>#REF!</v>
      </c>
      <c r="AH1251"/>
    </row>
    <row r="1252" spans="1:34" x14ac:dyDescent="0.2">
      <c r="A1252" t="s">
        <v>2213</v>
      </c>
      <c r="B1252" t="s">
        <v>2214</v>
      </c>
      <c r="C1252" s="1">
        <v>20.41</v>
      </c>
      <c r="D1252" s="5">
        <v>45297</v>
      </c>
      <c r="E1252" t="s">
        <v>13</v>
      </c>
      <c r="F1252" t="s">
        <v>33</v>
      </c>
      <c r="G1252" s="16" t="s">
        <v>2217</v>
      </c>
      <c r="H1252" s="1"/>
      <c r="J1252"/>
      <c r="AC1252" s="5" t="e">
        <f>VLOOKUP(Table1[[#This Row],[Expense Report]],#REF!,3, 0)</f>
        <v>#REF!</v>
      </c>
      <c r="AD1252" t="s">
        <v>13586</v>
      </c>
      <c r="AE1252" t="s">
        <v>140</v>
      </c>
      <c r="AF1252" t="e">
        <f>MONTH(Table1[[#This Row],[Date Sent]])</f>
        <v>#REF!</v>
      </c>
      <c r="AG1252" t="e">
        <f>YEAR(Table1[[#This Row],[Date Sent]])</f>
        <v>#REF!</v>
      </c>
      <c r="AH1252"/>
    </row>
    <row r="1253" spans="1:34" x14ac:dyDescent="0.2">
      <c r="A1253" t="s">
        <v>2213</v>
      </c>
      <c r="B1253" t="s">
        <v>2214</v>
      </c>
      <c r="C1253" s="1">
        <v>69.23</v>
      </c>
      <c r="D1253" s="5">
        <v>45300</v>
      </c>
      <c r="E1253" t="s">
        <v>21</v>
      </c>
      <c r="F1253" t="s">
        <v>33</v>
      </c>
      <c r="G1253" s="16" t="s">
        <v>2218</v>
      </c>
      <c r="H1253" s="1"/>
      <c r="J1253"/>
      <c r="AC1253" s="5" t="e">
        <f>VLOOKUP(Table1[[#This Row],[Expense Report]],#REF!,3, 0)</f>
        <v>#REF!</v>
      </c>
      <c r="AD1253" t="s">
        <v>13586</v>
      </c>
      <c r="AE1253" t="s">
        <v>140</v>
      </c>
      <c r="AF1253" t="e">
        <f>MONTH(Table1[[#This Row],[Date Sent]])</f>
        <v>#REF!</v>
      </c>
      <c r="AG1253" t="e">
        <f>YEAR(Table1[[#This Row],[Date Sent]])</f>
        <v>#REF!</v>
      </c>
      <c r="AH1253"/>
    </row>
    <row r="1254" spans="1:34" x14ac:dyDescent="0.2">
      <c r="A1254" t="s">
        <v>2213</v>
      </c>
      <c r="B1254" t="s">
        <v>2214</v>
      </c>
      <c r="C1254" s="1">
        <v>116.57</v>
      </c>
      <c r="D1254" s="5">
        <v>45300</v>
      </c>
      <c r="E1254" t="s">
        <v>21</v>
      </c>
      <c r="F1254" t="s">
        <v>33</v>
      </c>
      <c r="G1254" s="16" t="s">
        <v>2219</v>
      </c>
      <c r="H1254" s="1"/>
      <c r="J1254"/>
      <c r="AC1254" s="5" t="e">
        <f>VLOOKUP(Table1[[#This Row],[Expense Report]],#REF!,3, 0)</f>
        <v>#REF!</v>
      </c>
      <c r="AD1254" t="s">
        <v>13586</v>
      </c>
      <c r="AE1254" t="s">
        <v>140</v>
      </c>
      <c r="AF1254" t="e">
        <f>MONTH(Table1[[#This Row],[Date Sent]])</f>
        <v>#REF!</v>
      </c>
      <c r="AG1254" t="e">
        <f>YEAR(Table1[[#This Row],[Date Sent]])</f>
        <v>#REF!</v>
      </c>
      <c r="AH1254"/>
    </row>
    <row r="1255" spans="1:34" x14ac:dyDescent="0.2">
      <c r="A1255" t="s">
        <v>2213</v>
      </c>
      <c r="B1255" t="s">
        <v>2214</v>
      </c>
      <c r="C1255" s="1">
        <v>247.69</v>
      </c>
      <c r="D1255" s="5">
        <v>45302</v>
      </c>
      <c r="E1255" t="s">
        <v>16</v>
      </c>
      <c r="F1255" t="s">
        <v>1031</v>
      </c>
      <c r="G1255" s="16" t="s">
        <v>2220</v>
      </c>
      <c r="H1255" s="1"/>
      <c r="J1255"/>
      <c r="AC1255" s="5" t="e">
        <f>VLOOKUP(Table1[[#This Row],[Expense Report]],#REF!,3, 0)</f>
        <v>#REF!</v>
      </c>
      <c r="AD1255" t="s">
        <v>13586</v>
      </c>
      <c r="AE1255" t="s">
        <v>140</v>
      </c>
      <c r="AF1255" t="e">
        <f>MONTH(Table1[[#This Row],[Date Sent]])</f>
        <v>#REF!</v>
      </c>
      <c r="AG1255" t="e">
        <f>YEAR(Table1[[#This Row],[Date Sent]])</f>
        <v>#REF!</v>
      </c>
      <c r="AH1255"/>
    </row>
    <row r="1256" spans="1:34" x14ac:dyDescent="0.2">
      <c r="A1256" t="s">
        <v>2213</v>
      </c>
      <c r="B1256" t="s">
        <v>2214</v>
      </c>
      <c r="C1256" s="1">
        <v>10.199999999999999</v>
      </c>
      <c r="D1256" s="5">
        <v>45304</v>
      </c>
      <c r="E1256" t="s">
        <v>21</v>
      </c>
      <c r="F1256" t="s">
        <v>15</v>
      </c>
      <c r="G1256" s="16" t="s">
        <v>1175</v>
      </c>
      <c r="H1256" s="1"/>
      <c r="J1256"/>
      <c r="AC1256" s="5" t="e">
        <f>VLOOKUP(Table1[[#This Row],[Expense Report]],#REF!,3, 0)</f>
        <v>#REF!</v>
      </c>
      <c r="AD1256" t="s">
        <v>13586</v>
      </c>
      <c r="AE1256" t="s">
        <v>140</v>
      </c>
      <c r="AF1256" t="e">
        <f>MONTH(Table1[[#This Row],[Date Sent]])</f>
        <v>#REF!</v>
      </c>
      <c r="AG1256" t="e">
        <f>YEAR(Table1[[#This Row],[Date Sent]])</f>
        <v>#REF!</v>
      </c>
      <c r="AH1256"/>
    </row>
    <row r="1257" spans="1:34" x14ac:dyDescent="0.2">
      <c r="A1257" t="s">
        <v>2213</v>
      </c>
      <c r="B1257" t="s">
        <v>2214</v>
      </c>
      <c r="C1257" s="1">
        <v>164.32</v>
      </c>
      <c r="D1257" s="5">
        <v>45307</v>
      </c>
      <c r="E1257" t="s">
        <v>21</v>
      </c>
      <c r="F1257" t="s">
        <v>918</v>
      </c>
      <c r="G1257" s="16" t="str">
        <f>_xlfn.CONCAT(Table1[[#This Row],[Notes 1]],",",Table1[[#This Row],[Notes 2]],",",Table1[[#This Row],[Notes 3]])</f>
        <v>kerosene,vinegar,</v>
      </c>
      <c r="H1257" s="1">
        <v>119.44</v>
      </c>
      <c r="I1257" t="s">
        <v>9</v>
      </c>
      <c r="J1257" t="s">
        <v>982</v>
      </c>
      <c r="K1257" s="1">
        <v>44.88</v>
      </c>
      <c r="L1257" t="s">
        <v>33</v>
      </c>
      <c r="M1257" t="s">
        <v>1602</v>
      </c>
      <c r="AC1257" s="5" t="e">
        <f>VLOOKUP(Table1[[#This Row],[Expense Report]],#REF!,3, 0)</f>
        <v>#REF!</v>
      </c>
      <c r="AD1257" t="s">
        <v>13586</v>
      </c>
      <c r="AE1257" t="s">
        <v>140</v>
      </c>
      <c r="AF1257" t="e">
        <f>MONTH(Table1[[#This Row],[Date Sent]])</f>
        <v>#REF!</v>
      </c>
      <c r="AG1257" t="e">
        <f>YEAR(Table1[[#This Row],[Date Sent]])</f>
        <v>#REF!</v>
      </c>
      <c r="AH1257"/>
    </row>
    <row r="1258" spans="1:34" x14ac:dyDescent="0.2">
      <c r="A1258" t="s">
        <v>160</v>
      </c>
      <c r="B1258" t="s">
        <v>2221</v>
      </c>
      <c r="C1258" s="1">
        <v>9.0299999999999994</v>
      </c>
      <c r="D1258" s="5">
        <v>45281</v>
      </c>
      <c r="E1258" t="s">
        <v>21</v>
      </c>
      <c r="F1258" t="s">
        <v>40</v>
      </c>
      <c r="G1258" s="16" t="s">
        <v>2222</v>
      </c>
      <c r="H1258" s="1"/>
      <c r="J1258"/>
      <c r="AC1258" s="5" t="e">
        <f>VLOOKUP(Table1[[#This Row],[Expense Report]],#REF!,3, 0)</f>
        <v>#REF!</v>
      </c>
      <c r="AD1258" t="s">
        <v>13542</v>
      </c>
      <c r="AE1258" t="s">
        <v>6845</v>
      </c>
      <c r="AF1258" t="e">
        <f>MONTH(Table1[[#This Row],[Date Sent]])</f>
        <v>#REF!</v>
      </c>
      <c r="AG1258" t="e">
        <f>YEAR(Table1[[#This Row],[Date Sent]])</f>
        <v>#REF!</v>
      </c>
      <c r="AH1258"/>
    </row>
    <row r="1259" spans="1:34" x14ac:dyDescent="0.2">
      <c r="A1259" t="s">
        <v>160</v>
      </c>
      <c r="B1259" t="s">
        <v>2221</v>
      </c>
      <c r="C1259" s="1">
        <v>28.84</v>
      </c>
      <c r="D1259" s="5">
        <v>45283</v>
      </c>
      <c r="E1259" t="s">
        <v>21</v>
      </c>
      <c r="F1259" t="s">
        <v>53</v>
      </c>
      <c r="G1259" s="16" t="s">
        <v>2223</v>
      </c>
      <c r="H1259" s="1"/>
      <c r="J1259"/>
      <c r="AC1259" s="5" t="e">
        <f>VLOOKUP(Table1[[#This Row],[Expense Report]],#REF!,3, 0)</f>
        <v>#REF!</v>
      </c>
      <c r="AD1259" t="s">
        <v>13542</v>
      </c>
      <c r="AE1259" t="s">
        <v>6845</v>
      </c>
      <c r="AF1259" t="e">
        <f>MONTH(Table1[[#This Row],[Date Sent]])</f>
        <v>#REF!</v>
      </c>
      <c r="AG1259" t="e">
        <f>YEAR(Table1[[#This Row],[Date Sent]])</f>
        <v>#REF!</v>
      </c>
      <c r="AH1259"/>
    </row>
    <row r="1260" spans="1:34" x14ac:dyDescent="0.2">
      <c r="A1260" t="s">
        <v>160</v>
      </c>
      <c r="B1260" t="s">
        <v>2221</v>
      </c>
      <c r="C1260" s="1">
        <v>20.93</v>
      </c>
      <c r="D1260" s="5">
        <v>45284</v>
      </c>
      <c r="E1260" t="s">
        <v>21</v>
      </c>
      <c r="F1260" t="s">
        <v>33</v>
      </c>
      <c r="G1260" s="16" t="s">
        <v>928</v>
      </c>
      <c r="H1260" s="1"/>
      <c r="J1260"/>
      <c r="AC1260" s="5" t="e">
        <f>VLOOKUP(Table1[[#This Row],[Expense Report]],#REF!,3, 0)</f>
        <v>#REF!</v>
      </c>
      <c r="AD1260" t="s">
        <v>13542</v>
      </c>
      <c r="AE1260" t="s">
        <v>6845</v>
      </c>
      <c r="AF1260" t="e">
        <f>MONTH(Table1[[#This Row],[Date Sent]])</f>
        <v>#REF!</v>
      </c>
      <c r="AG1260" t="e">
        <f>YEAR(Table1[[#This Row],[Date Sent]])</f>
        <v>#REF!</v>
      </c>
      <c r="AH1260"/>
    </row>
    <row r="1261" spans="1:34" x14ac:dyDescent="0.2">
      <c r="A1261" t="s">
        <v>160</v>
      </c>
      <c r="B1261" t="s">
        <v>2221</v>
      </c>
      <c r="C1261" s="1">
        <v>78.2</v>
      </c>
      <c r="D1261" s="5">
        <v>45293</v>
      </c>
      <c r="E1261" t="s">
        <v>21</v>
      </c>
      <c r="F1261" t="s">
        <v>33</v>
      </c>
      <c r="G1261" s="16" t="s">
        <v>2224</v>
      </c>
      <c r="H1261" s="1"/>
      <c r="J1261"/>
      <c r="AC1261" s="5" t="e">
        <f>VLOOKUP(Table1[[#This Row],[Expense Report]],#REF!,3, 0)</f>
        <v>#REF!</v>
      </c>
      <c r="AD1261" t="s">
        <v>13542</v>
      </c>
      <c r="AE1261" t="s">
        <v>6845</v>
      </c>
      <c r="AF1261" t="e">
        <f>MONTH(Table1[[#This Row],[Date Sent]])</f>
        <v>#REF!</v>
      </c>
      <c r="AG1261" t="e">
        <f>YEAR(Table1[[#This Row],[Date Sent]])</f>
        <v>#REF!</v>
      </c>
      <c r="AH1261"/>
    </row>
    <row r="1262" spans="1:34" x14ac:dyDescent="0.2">
      <c r="A1262" t="s">
        <v>160</v>
      </c>
      <c r="B1262" t="s">
        <v>2221</v>
      </c>
      <c r="C1262" s="1">
        <v>50.06</v>
      </c>
      <c r="D1262" s="5">
        <v>45296</v>
      </c>
      <c r="E1262" t="s">
        <v>21</v>
      </c>
      <c r="F1262" t="s">
        <v>33</v>
      </c>
      <c r="G1262" s="16" t="s">
        <v>1391</v>
      </c>
      <c r="H1262" s="1"/>
      <c r="J1262"/>
      <c r="AC1262" s="5" t="e">
        <f>VLOOKUP(Table1[[#This Row],[Expense Report]],#REF!,3, 0)</f>
        <v>#REF!</v>
      </c>
      <c r="AD1262" t="s">
        <v>13542</v>
      </c>
      <c r="AE1262" t="s">
        <v>6845</v>
      </c>
      <c r="AF1262" t="e">
        <f>MONTH(Table1[[#This Row],[Date Sent]])</f>
        <v>#REF!</v>
      </c>
      <c r="AG1262" t="e">
        <f>YEAR(Table1[[#This Row],[Date Sent]])</f>
        <v>#REF!</v>
      </c>
      <c r="AH1262"/>
    </row>
    <row r="1263" spans="1:34" x14ac:dyDescent="0.2">
      <c r="A1263" t="s">
        <v>160</v>
      </c>
      <c r="B1263" t="s">
        <v>2221</v>
      </c>
      <c r="C1263" s="1">
        <v>52.12</v>
      </c>
      <c r="D1263" s="5">
        <v>45301</v>
      </c>
      <c r="E1263" t="s">
        <v>23</v>
      </c>
      <c r="F1263" t="s">
        <v>33</v>
      </c>
      <c r="G1263" s="16" t="s">
        <v>2225</v>
      </c>
      <c r="H1263" s="1"/>
      <c r="J1263"/>
      <c r="AC1263" s="5" t="e">
        <f>VLOOKUP(Table1[[#This Row],[Expense Report]],#REF!,3, 0)</f>
        <v>#REF!</v>
      </c>
      <c r="AD1263" t="s">
        <v>13542</v>
      </c>
      <c r="AE1263" t="s">
        <v>6845</v>
      </c>
      <c r="AF1263" t="e">
        <f>MONTH(Table1[[#This Row],[Date Sent]])</f>
        <v>#REF!</v>
      </c>
      <c r="AG1263" t="e">
        <f>YEAR(Table1[[#This Row],[Date Sent]])</f>
        <v>#REF!</v>
      </c>
      <c r="AH1263"/>
    </row>
    <row r="1264" spans="1:34" x14ac:dyDescent="0.2">
      <c r="A1264" t="s">
        <v>160</v>
      </c>
      <c r="B1264" t="s">
        <v>2221</v>
      </c>
      <c r="C1264" s="1">
        <v>78.2</v>
      </c>
      <c r="D1264" s="5">
        <v>45302</v>
      </c>
      <c r="E1264" t="s">
        <v>21</v>
      </c>
      <c r="F1264" t="s">
        <v>33</v>
      </c>
      <c r="G1264" s="16" t="s">
        <v>2224</v>
      </c>
      <c r="H1264" s="1"/>
      <c r="J1264"/>
      <c r="AC1264" s="5" t="e">
        <f>VLOOKUP(Table1[[#This Row],[Expense Report]],#REF!,3, 0)</f>
        <v>#REF!</v>
      </c>
      <c r="AD1264" t="s">
        <v>13542</v>
      </c>
      <c r="AE1264" t="s">
        <v>6845</v>
      </c>
      <c r="AF1264" t="e">
        <f>MONTH(Table1[[#This Row],[Date Sent]])</f>
        <v>#REF!</v>
      </c>
      <c r="AG1264" t="e">
        <f>YEAR(Table1[[#This Row],[Date Sent]])</f>
        <v>#REF!</v>
      </c>
      <c r="AH1264"/>
    </row>
    <row r="1265" spans="1:34" x14ac:dyDescent="0.2">
      <c r="A1265" t="s">
        <v>160</v>
      </c>
      <c r="B1265" t="s">
        <v>2221</v>
      </c>
      <c r="C1265" s="1">
        <v>34.01</v>
      </c>
      <c r="D1265" s="5">
        <v>45302</v>
      </c>
      <c r="E1265" t="s">
        <v>23</v>
      </c>
      <c r="F1265" t="s">
        <v>33</v>
      </c>
      <c r="G1265" s="16" t="s">
        <v>2226</v>
      </c>
      <c r="H1265" s="1"/>
      <c r="J1265"/>
      <c r="AC1265" s="5" t="e">
        <f>VLOOKUP(Table1[[#This Row],[Expense Report]],#REF!,3, 0)</f>
        <v>#REF!</v>
      </c>
      <c r="AD1265" t="s">
        <v>13542</v>
      </c>
      <c r="AE1265" t="s">
        <v>6845</v>
      </c>
      <c r="AF1265" t="e">
        <f>MONTH(Table1[[#This Row],[Date Sent]])</f>
        <v>#REF!</v>
      </c>
      <c r="AG1265" t="e">
        <f>YEAR(Table1[[#This Row],[Date Sent]])</f>
        <v>#REF!</v>
      </c>
      <c r="AH1265"/>
    </row>
    <row r="1266" spans="1:34" x14ac:dyDescent="0.2">
      <c r="A1266" t="s">
        <v>2227</v>
      </c>
      <c r="B1266" t="s">
        <v>2228</v>
      </c>
      <c r="C1266" s="1">
        <v>53.05</v>
      </c>
      <c r="D1266" s="5">
        <v>45280</v>
      </c>
      <c r="E1266" t="s">
        <v>21</v>
      </c>
      <c r="F1266" t="s">
        <v>15</v>
      </c>
      <c r="G1266" s="16" t="s">
        <v>2229</v>
      </c>
      <c r="H1266" s="1"/>
      <c r="J1266"/>
      <c r="AC1266" s="5" t="e">
        <f>VLOOKUP(Table1[[#This Row],[Expense Report]],#REF!,3, 0)</f>
        <v>#REF!</v>
      </c>
      <c r="AD1266" t="s">
        <v>14617</v>
      </c>
      <c r="AE1266" t="s">
        <v>6845</v>
      </c>
      <c r="AF1266" t="e">
        <f>MONTH(Table1[[#This Row],[Date Sent]])</f>
        <v>#REF!</v>
      </c>
      <c r="AG1266" t="e">
        <f>YEAR(Table1[[#This Row],[Date Sent]])</f>
        <v>#REF!</v>
      </c>
      <c r="AH1266"/>
    </row>
    <row r="1267" spans="1:34" x14ac:dyDescent="0.2">
      <c r="A1267" t="s">
        <v>2227</v>
      </c>
      <c r="B1267" t="s">
        <v>2228</v>
      </c>
      <c r="C1267" s="1">
        <v>66.400000000000006</v>
      </c>
      <c r="D1267" s="5">
        <v>45287</v>
      </c>
      <c r="E1267" t="s">
        <v>21</v>
      </c>
      <c r="F1267" t="s">
        <v>17</v>
      </c>
      <c r="G1267" s="16" t="s">
        <v>2230</v>
      </c>
      <c r="H1267" s="1"/>
      <c r="J1267"/>
      <c r="AC1267" s="5" t="e">
        <f>VLOOKUP(Table1[[#This Row],[Expense Report]],#REF!,3, 0)</f>
        <v>#REF!</v>
      </c>
      <c r="AD1267" t="s">
        <v>14617</v>
      </c>
      <c r="AE1267" t="s">
        <v>6845</v>
      </c>
      <c r="AF1267" t="e">
        <f>MONTH(Table1[[#This Row],[Date Sent]])</f>
        <v>#REF!</v>
      </c>
      <c r="AG1267" t="e">
        <f>YEAR(Table1[[#This Row],[Date Sent]])</f>
        <v>#REF!</v>
      </c>
      <c r="AH1267"/>
    </row>
    <row r="1268" spans="1:34" x14ac:dyDescent="0.2">
      <c r="A1268" t="s">
        <v>2227</v>
      </c>
      <c r="B1268" t="s">
        <v>2228</v>
      </c>
      <c r="C1268" s="1">
        <v>155.38</v>
      </c>
      <c r="D1268" s="5">
        <v>45288</v>
      </c>
      <c r="E1268" t="s">
        <v>21</v>
      </c>
      <c r="F1268" t="s">
        <v>17</v>
      </c>
      <c r="G1268" s="16" t="s">
        <v>2230</v>
      </c>
      <c r="H1268" s="1"/>
      <c r="J1268"/>
      <c r="AC1268" s="5" t="e">
        <f>VLOOKUP(Table1[[#This Row],[Expense Report]],#REF!,3, 0)</f>
        <v>#REF!</v>
      </c>
      <c r="AD1268" t="s">
        <v>14617</v>
      </c>
      <c r="AE1268" t="s">
        <v>6845</v>
      </c>
      <c r="AF1268" t="e">
        <f>MONTH(Table1[[#This Row],[Date Sent]])</f>
        <v>#REF!</v>
      </c>
      <c r="AG1268" t="e">
        <f>YEAR(Table1[[#This Row],[Date Sent]])</f>
        <v>#REF!</v>
      </c>
      <c r="AH1268"/>
    </row>
    <row r="1269" spans="1:34" x14ac:dyDescent="0.2">
      <c r="A1269" t="s">
        <v>2227</v>
      </c>
      <c r="B1269" t="s">
        <v>2228</v>
      </c>
      <c r="C1269" s="1">
        <v>420.78</v>
      </c>
      <c r="D1269" s="5">
        <v>45290</v>
      </c>
      <c r="E1269" t="s">
        <v>21</v>
      </c>
      <c r="F1269" t="s">
        <v>25</v>
      </c>
      <c r="G1269" s="16" t="s">
        <v>2231</v>
      </c>
      <c r="H1269" s="1"/>
      <c r="J1269"/>
      <c r="AC1269" s="5" t="e">
        <f>VLOOKUP(Table1[[#This Row],[Expense Report]],#REF!,3, 0)</f>
        <v>#REF!</v>
      </c>
      <c r="AD1269" t="s">
        <v>14617</v>
      </c>
      <c r="AE1269" t="s">
        <v>6845</v>
      </c>
      <c r="AF1269" t="e">
        <f>MONTH(Table1[[#This Row],[Date Sent]])</f>
        <v>#REF!</v>
      </c>
      <c r="AG1269" t="e">
        <f>YEAR(Table1[[#This Row],[Date Sent]])</f>
        <v>#REF!</v>
      </c>
      <c r="AH1269"/>
    </row>
    <row r="1270" spans="1:34" x14ac:dyDescent="0.2">
      <c r="A1270" t="s">
        <v>2227</v>
      </c>
      <c r="B1270" t="s">
        <v>2228</v>
      </c>
      <c r="C1270" s="1">
        <v>141.93</v>
      </c>
      <c r="D1270" s="5">
        <v>45305</v>
      </c>
      <c r="E1270" t="s">
        <v>21</v>
      </c>
      <c r="F1270" t="s">
        <v>33</v>
      </c>
      <c r="G1270" s="16" t="s">
        <v>2232</v>
      </c>
      <c r="H1270" s="1"/>
      <c r="J1270"/>
      <c r="AC1270" s="5" t="e">
        <f>VLOOKUP(Table1[[#This Row],[Expense Report]],#REF!,3, 0)</f>
        <v>#REF!</v>
      </c>
      <c r="AD1270" t="s">
        <v>14617</v>
      </c>
      <c r="AE1270" t="s">
        <v>6845</v>
      </c>
      <c r="AF1270" t="e">
        <f>MONTH(Table1[[#This Row],[Date Sent]])</f>
        <v>#REF!</v>
      </c>
      <c r="AG1270" t="e">
        <f>YEAR(Table1[[#This Row],[Date Sent]])</f>
        <v>#REF!</v>
      </c>
      <c r="AH1270"/>
    </row>
    <row r="1271" spans="1:34" x14ac:dyDescent="0.2">
      <c r="A1271" t="s">
        <v>484</v>
      </c>
      <c r="B1271" t="s">
        <v>2233</v>
      </c>
      <c r="C1271" s="1">
        <v>275.70999999999998</v>
      </c>
      <c r="D1271" s="5">
        <v>45256</v>
      </c>
      <c r="E1271" t="s">
        <v>21</v>
      </c>
      <c r="F1271" t="s">
        <v>33</v>
      </c>
      <c r="G1271" s="16" t="s">
        <v>2234</v>
      </c>
      <c r="H1271" s="1"/>
      <c r="J1271"/>
      <c r="AC1271" s="5" t="e">
        <f>VLOOKUP(Table1[[#This Row],[Expense Report]],#REF!,3, 0)</f>
        <v>#REF!</v>
      </c>
      <c r="AD1271" t="s">
        <v>13780</v>
      </c>
      <c r="AE1271" t="s">
        <v>174</v>
      </c>
      <c r="AF1271" t="e">
        <f>MONTH(Table1[[#This Row],[Date Sent]])</f>
        <v>#REF!</v>
      </c>
      <c r="AG1271" t="e">
        <f>YEAR(Table1[[#This Row],[Date Sent]])</f>
        <v>#REF!</v>
      </c>
      <c r="AH1271"/>
    </row>
    <row r="1272" spans="1:34" x14ac:dyDescent="0.2">
      <c r="A1272" t="s">
        <v>484</v>
      </c>
      <c r="B1272" t="s">
        <v>2233</v>
      </c>
      <c r="C1272" s="1">
        <v>156.72</v>
      </c>
      <c r="D1272" s="5">
        <v>45257</v>
      </c>
      <c r="E1272" t="s">
        <v>21</v>
      </c>
      <c r="F1272" t="s">
        <v>33</v>
      </c>
      <c r="G1272" s="16" t="s">
        <v>2235</v>
      </c>
      <c r="H1272" s="1"/>
      <c r="J1272"/>
      <c r="AC1272" s="5" t="e">
        <f>VLOOKUP(Table1[[#This Row],[Expense Report]],#REF!,3, 0)</f>
        <v>#REF!</v>
      </c>
      <c r="AD1272" t="s">
        <v>13780</v>
      </c>
      <c r="AE1272" t="s">
        <v>174</v>
      </c>
      <c r="AF1272" t="e">
        <f>MONTH(Table1[[#This Row],[Date Sent]])</f>
        <v>#REF!</v>
      </c>
      <c r="AG1272" t="e">
        <f>YEAR(Table1[[#This Row],[Date Sent]])</f>
        <v>#REF!</v>
      </c>
      <c r="AH1272"/>
    </row>
    <row r="1273" spans="1:34" x14ac:dyDescent="0.2">
      <c r="A1273" t="s">
        <v>484</v>
      </c>
      <c r="B1273" t="s">
        <v>2233</v>
      </c>
      <c r="C1273" s="1">
        <v>32.630000000000003</v>
      </c>
      <c r="D1273" s="5">
        <v>45259</v>
      </c>
      <c r="E1273" t="s">
        <v>21</v>
      </c>
      <c r="F1273" t="s">
        <v>33</v>
      </c>
      <c r="G1273" s="16" t="s">
        <v>2236</v>
      </c>
      <c r="H1273" s="1"/>
      <c r="J1273"/>
      <c r="AC1273" s="5" t="e">
        <f>VLOOKUP(Table1[[#This Row],[Expense Report]],#REF!,3, 0)</f>
        <v>#REF!</v>
      </c>
      <c r="AD1273" t="s">
        <v>13780</v>
      </c>
      <c r="AE1273" t="s">
        <v>174</v>
      </c>
      <c r="AF1273" t="e">
        <f>MONTH(Table1[[#This Row],[Date Sent]])</f>
        <v>#REF!</v>
      </c>
      <c r="AG1273" t="e">
        <f>YEAR(Table1[[#This Row],[Date Sent]])</f>
        <v>#REF!</v>
      </c>
      <c r="AH1273"/>
    </row>
    <row r="1274" spans="1:34" x14ac:dyDescent="0.2">
      <c r="A1274" t="s">
        <v>484</v>
      </c>
      <c r="B1274" t="s">
        <v>2237</v>
      </c>
      <c r="C1274" s="1">
        <v>106.67</v>
      </c>
      <c r="D1274" s="5">
        <v>45267</v>
      </c>
      <c r="E1274" t="s">
        <v>21</v>
      </c>
      <c r="F1274" t="s">
        <v>918</v>
      </c>
      <c r="G1274" s="16" t="str">
        <f>_xlfn.CONCAT(Table1[[#This Row],[Notes 1]],",",Table1[[#This Row],[Notes 2]],",",Table1[[#This Row],[Notes 3]])</f>
        <v>Screws,Wrenches, Shovels, Screwdriver set,</v>
      </c>
      <c r="H1274" s="1">
        <v>2.76</v>
      </c>
      <c r="I1274" t="s">
        <v>39</v>
      </c>
      <c r="J1274" t="s">
        <v>1890</v>
      </c>
      <c r="K1274" s="1">
        <v>103.91</v>
      </c>
      <c r="L1274" t="s">
        <v>17</v>
      </c>
      <c r="M1274" t="s">
        <v>2238</v>
      </c>
      <c r="AC1274" s="5" t="e">
        <f>VLOOKUP(Table1[[#This Row],[Expense Report]],#REF!,3, 0)</f>
        <v>#REF!</v>
      </c>
      <c r="AD1274" t="s">
        <v>13780</v>
      </c>
      <c r="AE1274" t="s">
        <v>174</v>
      </c>
      <c r="AF1274" t="e">
        <f>MONTH(Table1[[#This Row],[Date Sent]])</f>
        <v>#REF!</v>
      </c>
      <c r="AG1274" t="e">
        <f>YEAR(Table1[[#This Row],[Date Sent]])</f>
        <v>#REF!</v>
      </c>
      <c r="AH1274"/>
    </row>
    <row r="1275" spans="1:34" x14ac:dyDescent="0.2">
      <c r="A1275" t="s">
        <v>484</v>
      </c>
      <c r="B1275" t="s">
        <v>2239</v>
      </c>
      <c r="C1275" s="1">
        <v>115.19</v>
      </c>
      <c r="D1275" s="5">
        <v>45290</v>
      </c>
      <c r="E1275" t="s">
        <v>21</v>
      </c>
      <c r="F1275" t="s">
        <v>918</v>
      </c>
      <c r="G1275" s="16" t="str">
        <f>_xlfn.CONCAT(Table1[[#This Row],[Notes 1]],",",Table1[[#This Row],[Notes 2]],",",Table1[[#This Row],[Notes 3]])</f>
        <v>cleaning supplies, degreaser,PVC parts, PVC glue, adapters, couplings,</v>
      </c>
      <c r="H1275" s="1">
        <v>80.31</v>
      </c>
      <c r="I1275" t="s">
        <v>33</v>
      </c>
      <c r="J1275" t="s">
        <v>2240</v>
      </c>
      <c r="K1275" s="1">
        <v>34.880000000000003</v>
      </c>
      <c r="L1275" t="s">
        <v>39</v>
      </c>
      <c r="M1275" t="s">
        <v>2241</v>
      </c>
      <c r="AC1275" s="5" t="e">
        <f>VLOOKUP(Table1[[#This Row],[Expense Report]],#REF!,3, 0)</f>
        <v>#REF!</v>
      </c>
      <c r="AD1275" t="s">
        <v>13780</v>
      </c>
      <c r="AE1275" t="s">
        <v>174</v>
      </c>
      <c r="AF1275" t="e">
        <f>MONTH(Table1[[#This Row],[Date Sent]])</f>
        <v>#REF!</v>
      </c>
      <c r="AG1275" t="e">
        <f>YEAR(Table1[[#This Row],[Date Sent]])</f>
        <v>#REF!</v>
      </c>
      <c r="AH1275"/>
    </row>
    <row r="1276" spans="1:34" x14ac:dyDescent="0.2">
      <c r="A1276" t="s">
        <v>484</v>
      </c>
      <c r="B1276" t="s">
        <v>2239</v>
      </c>
      <c r="C1276" s="1">
        <v>90.66</v>
      </c>
      <c r="D1276" s="5">
        <v>45290</v>
      </c>
      <c r="E1276" t="s">
        <v>8</v>
      </c>
      <c r="F1276" t="s">
        <v>39</v>
      </c>
      <c r="G1276" s="16" t="s">
        <v>2242</v>
      </c>
      <c r="H1276" s="1"/>
      <c r="J1276"/>
      <c r="AC1276" s="5" t="e">
        <f>VLOOKUP(Table1[[#This Row],[Expense Report]],#REF!,3, 0)</f>
        <v>#REF!</v>
      </c>
      <c r="AD1276" t="s">
        <v>13780</v>
      </c>
      <c r="AE1276" t="s">
        <v>174</v>
      </c>
      <c r="AF1276" t="e">
        <f>MONTH(Table1[[#This Row],[Date Sent]])</f>
        <v>#REF!</v>
      </c>
      <c r="AG1276" t="e">
        <f>YEAR(Table1[[#This Row],[Date Sent]])</f>
        <v>#REF!</v>
      </c>
      <c r="AH1276"/>
    </row>
    <row r="1277" spans="1:34" x14ac:dyDescent="0.2">
      <c r="A1277" t="s">
        <v>484</v>
      </c>
      <c r="B1277" t="s">
        <v>2239</v>
      </c>
      <c r="C1277" s="1">
        <v>105.34</v>
      </c>
      <c r="D1277" s="5">
        <v>45290</v>
      </c>
      <c r="E1277" t="s">
        <v>21</v>
      </c>
      <c r="F1277" t="s">
        <v>33</v>
      </c>
      <c r="G1277" s="16" t="s">
        <v>2243</v>
      </c>
      <c r="H1277" s="1"/>
      <c r="J1277"/>
      <c r="AC1277" s="5" t="e">
        <f>VLOOKUP(Table1[[#This Row],[Expense Report]],#REF!,3, 0)</f>
        <v>#REF!</v>
      </c>
      <c r="AD1277" t="s">
        <v>13780</v>
      </c>
      <c r="AE1277" t="s">
        <v>174</v>
      </c>
      <c r="AF1277" t="e">
        <f>MONTH(Table1[[#This Row],[Date Sent]])</f>
        <v>#REF!</v>
      </c>
      <c r="AG1277" t="e">
        <f>YEAR(Table1[[#This Row],[Date Sent]])</f>
        <v>#REF!</v>
      </c>
      <c r="AH1277"/>
    </row>
    <row r="1278" spans="1:34" x14ac:dyDescent="0.2">
      <c r="A1278" t="s">
        <v>484</v>
      </c>
      <c r="B1278" t="s">
        <v>485</v>
      </c>
      <c r="C1278" s="1">
        <v>107.13</v>
      </c>
      <c r="D1278" s="5">
        <v>45293</v>
      </c>
      <c r="E1278" t="s">
        <v>21</v>
      </c>
      <c r="F1278" t="s">
        <v>33</v>
      </c>
      <c r="G1278" s="16" t="s">
        <v>2244</v>
      </c>
      <c r="H1278" s="1"/>
      <c r="J1278"/>
      <c r="AC1278" s="5" t="e">
        <f>VLOOKUP(Table1[[#This Row],[Expense Report]],#REF!,3, 0)</f>
        <v>#REF!</v>
      </c>
      <c r="AD1278" t="s">
        <v>13780</v>
      </c>
      <c r="AE1278" t="s">
        <v>174</v>
      </c>
      <c r="AF1278" t="e">
        <f>MONTH(Table1[[#This Row],[Date Sent]])</f>
        <v>#REF!</v>
      </c>
      <c r="AG1278" t="e">
        <f>YEAR(Table1[[#This Row],[Date Sent]])</f>
        <v>#REF!</v>
      </c>
      <c r="AH1278"/>
    </row>
    <row r="1279" spans="1:34" x14ac:dyDescent="0.2">
      <c r="A1279" t="s">
        <v>484</v>
      </c>
      <c r="B1279" t="s">
        <v>485</v>
      </c>
      <c r="C1279" s="1">
        <v>132.36000000000001</v>
      </c>
      <c r="D1279" s="5">
        <v>45295</v>
      </c>
      <c r="E1279" t="s">
        <v>20</v>
      </c>
      <c r="F1279" t="s">
        <v>21</v>
      </c>
      <c r="G1279" s="16" t="s">
        <v>1722</v>
      </c>
      <c r="H1279" s="1"/>
      <c r="J1279"/>
      <c r="AC1279" s="5" t="e">
        <f>VLOOKUP(Table1[[#This Row],[Expense Report]],#REF!,3, 0)</f>
        <v>#REF!</v>
      </c>
      <c r="AD1279" t="s">
        <v>13780</v>
      </c>
      <c r="AE1279" t="s">
        <v>174</v>
      </c>
      <c r="AF1279" t="e">
        <f>MONTH(Table1[[#This Row],[Date Sent]])</f>
        <v>#REF!</v>
      </c>
      <c r="AG1279" t="e">
        <f>YEAR(Table1[[#This Row],[Date Sent]])</f>
        <v>#REF!</v>
      </c>
      <c r="AH1279"/>
    </row>
    <row r="1280" spans="1:34" x14ac:dyDescent="0.2">
      <c r="A1280" t="s">
        <v>484</v>
      </c>
      <c r="B1280" t="s">
        <v>485</v>
      </c>
      <c r="C1280" s="1">
        <v>21.61</v>
      </c>
      <c r="D1280" s="5">
        <v>45295</v>
      </c>
      <c r="E1280" t="s">
        <v>21</v>
      </c>
      <c r="F1280" t="s">
        <v>33</v>
      </c>
      <c r="G1280" s="16" t="s">
        <v>1438</v>
      </c>
      <c r="H1280" s="1"/>
      <c r="J1280"/>
      <c r="AC1280" s="5" t="e">
        <f>VLOOKUP(Table1[[#This Row],[Expense Report]],#REF!,3, 0)</f>
        <v>#REF!</v>
      </c>
      <c r="AD1280" t="s">
        <v>13780</v>
      </c>
      <c r="AE1280" t="s">
        <v>174</v>
      </c>
      <c r="AF1280" t="e">
        <f>MONTH(Table1[[#This Row],[Date Sent]])</f>
        <v>#REF!</v>
      </c>
      <c r="AG1280" t="e">
        <f>YEAR(Table1[[#This Row],[Date Sent]])</f>
        <v>#REF!</v>
      </c>
      <c r="AH1280"/>
    </row>
    <row r="1281" spans="1:34" x14ac:dyDescent="0.2">
      <c r="A1281" t="s">
        <v>484</v>
      </c>
      <c r="B1281" t="s">
        <v>485</v>
      </c>
      <c r="C1281" s="1">
        <v>57.76</v>
      </c>
      <c r="D1281" s="5">
        <v>45302</v>
      </c>
      <c r="E1281" t="s">
        <v>20</v>
      </c>
      <c r="F1281" t="s">
        <v>39</v>
      </c>
      <c r="G1281" s="16" t="s">
        <v>2245</v>
      </c>
      <c r="H1281" s="1"/>
      <c r="J1281"/>
      <c r="AC1281" s="5" t="e">
        <f>VLOOKUP(Table1[[#This Row],[Expense Report]],#REF!,3, 0)</f>
        <v>#REF!</v>
      </c>
      <c r="AD1281" t="s">
        <v>13780</v>
      </c>
      <c r="AE1281" t="s">
        <v>174</v>
      </c>
      <c r="AF1281" t="e">
        <f>MONTH(Table1[[#This Row],[Date Sent]])</f>
        <v>#REF!</v>
      </c>
      <c r="AG1281" t="e">
        <f>YEAR(Table1[[#This Row],[Date Sent]])</f>
        <v>#REF!</v>
      </c>
      <c r="AH1281"/>
    </row>
    <row r="1282" spans="1:34" x14ac:dyDescent="0.2">
      <c r="A1282" t="s">
        <v>211</v>
      </c>
      <c r="B1282" t="s">
        <v>2246</v>
      </c>
      <c r="C1282" s="1">
        <v>2679.8</v>
      </c>
      <c r="D1282" s="5">
        <v>45283</v>
      </c>
      <c r="E1282" t="s">
        <v>25</v>
      </c>
      <c r="F1282" t="s">
        <v>21</v>
      </c>
      <c r="G1282" s="16" t="s">
        <v>2247</v>
      </c>
      <c r="H1282" s="1"/>
      <c r="J1282"/>
      <c r="AC1282" s="5" t="e">
        <f>VLOOKUP(Table1[[#This Row],[Expense Report]],#REF!,3, 0)</f>
        <v>#REF!</v>
      </c>
      <c r="AD1282" t="s">
        <v>13753</v>
      </c>
      <c r="AE1282" t="s">
        <v>73</v>
      </c>
      <c r="AF1282" t="e">
        <f>MONTH(Table1[[#This Row],[Date Sent]])</f>
        <v>#REF!</v>
      </c>
      <c r="AG1282" t="e">
        <f>YEAR(Table1[[#This Row],[Date Sent]])</f>
        <v>#REF!</v>
      </c>
      <c r="AH1282"/>
    </row>
    <row r="1283" spans="1:34" x14ac:dyDescent="0.2">
      <c r="A1283" t="s">
        <v>211</v>
      </c>
      <c r="B1283" t="s">
        <v>2246</v>
      </c>
      <c r="C1283" s="1">
        <v>243.06</v>
      </c>
      <c r="D1283" s="5">
        <v>45285</v>
      </c>
      <c r="E1283" t="s">
        <v>25</v>
      </c>
      <c r="F1283" t="s">
        <v>49</v>
      </c>
      <c r="G1283" s="16" t="s">
        <v>2248</v>
      </c>
      <c r="H1283" s="1"/>
      <c r="J1283"/>
      <c r="AC1283" s="5" t="e">
        <f>VLOOKUP(Table1[[#This Row],[Expense Report]],#REF!,3, 0)</f>
        <v>#REF!</v>
      </c>
      <c r="AD1283" t="s">
        <v>13753</v>
      </c>
      <c r="AE1283" t="s">
        <v>73</v>
      </c>
      <c r="AF1283" t="e">
        <f>MONTH(Table1[[#This Row],[Date Sent]])</f>
        <v>#REF!</v>
      </c>
      <c r="AG1283" t="e">
        <f>YEAR(Table1[[#This Row],[Date Sent]])</f>
        <v>#REF!</v>
      </c>
      <c r="AH1283"/>
    </row>
    <row r="1284" spans="1:34" x14ac:dyDescent="0.2">
      <c r="A1284" t="s">
        <v>211</v>
      </c>
      <c r="B1284" t="s">
        <v>2246</v>
      </c>
      <c r="C1284" s="1">
        <v>68.650000000000006</v>
      </c>
      <c r="D1284" s="5">
        <v>45286</v>
      </c>
      <c r="E1284" t="s">
        <v>21</v>
      </c>
      <c r="F1284" t="s">
        <v>49</v>
      </c>
      <c r="G1284" s="16" t="s">
        <v>2249</v>
      </c>
      <c r="H1284" s="1"/>
      <c r="J1284"/>
      <c r="AC1284" s="5" t="e">
        <f>VLOOKUP(Table1[[#This Row],[Expense Report]],#REF!,3, 0)</f>
        <v>#REF!</v>
      </c>
      <c r="AD1284" t="s">
        <v>13753</v>
      </c>
      <c r="AE1284" t="s">
        <v>73</v>
      </c>
      <c r="AF1284" t="e">
        <f>MONTH(Table1[[#This Row],[Date Sent]])</f>
        <v>#REF!</v>
      </c>
      <c r="AG1284" t="e">
        <f>YEAR(Table1[[#This Row],[Date Sent]])</f>
        <v>#REF!</v>
      </c>
      <c r="AH1284"/>
    </row>
    <row r="1285" spans="1:34" x14ac:dyDescent="0.2">
      <c r="A1285" t="s">
        <v>211</v>
      </c>
      <c r="B1285" t="s">
        <v>2246</v>
      </c>
      <c r="C1285" s="1">
        <v>93.97</v>
      </c>
      <c r="D1285" s="5">
        <v>45287</v>
      </c>
      <c r="E1285" t="s">
        <v>25</v>
      </c>
      <c r="F1285" t="s">
        <v>15</v>
      </c>
      <c r="G1285" s="16" t="s">
        <v>2250</v>
      </c>
      <c r="H1285" s="1"/>
      <c r="J1285"/>
      <c r="AC1285" s="5" t="e">
        <f>VLOOKUP(Table1[[#This Row],[Expense Report]],#REF!,3, 0)</f>
        <v>#REF!</v>
      </c>
      <c r="AD1285" t="s">
        <v>13753</v>
      </c>
      <c r="AE1285" t="s">
        <v>73</v>
      </c>
      <c r="AF1285" t="e">
        <f>MONTH(Table1[[#This Row],[Date Sent]])</f>
        <v>#REF!</v>
      </c>
      <c r="AG1285" t="e">
        <f>YEAR(Table1[[#This Row],[Date Sent]])</f>
        <v>#REF!</v>
      </c>
      <c r="AH1285"/>
    </row>
    <row r="1286" spans="1:34" x14ac:dyDescent="0.2">
      <c r="A1286" t="s">
        <v>211</v>
      </c>
      <c r="B1286" t="s">
        <v>2246</v>
      </c>
      <c r="C1286" s="1">
        <v>20.64</v>
      </c>
      <c r="D1286" s="5">
        <v>45288</v>
      </c>
      <c r="E1286" t="s">
        <v>21</v>
      </c>
      <c r="F1286" t="s">
        <v>33</v>
      </c>
      <c r="G1286" s="16" t="s">
        <v>1353</v>
      </c>
      <c r="H1286" s="1"/>
      <c r="J1286"/>
      <c r="AC1286" s="5" t="e">
        <f>VLOOKUP(Table1[[#This Row],[Expense Report]],#REF!,3, 0)</f>
        <v>#REF!</v>
      </c>
      <c r="AD1286" t="s">
        <v>13753</v>
      </c>
      <c r="AE1286" t="s">
        <v>73</v>
      </c>
      <c r="AF1286" t="e">
        <f>MONTH(Table1[[#This Row],[Date Sent]])</f>
        <v>#REF!</v>
      </c>
      <c r="AG1286" t="e">
        <f>YEAR(Table1[[#This Row],[Date Sent]])</f>
        <v>#REF!</v>
      </c>
      <c r="AH1286"/>
    </row>
    <row r="1287" spans="1:34" x14ac:dyDescent="0.2">
      <c r="A1287" t="s">
        <v>211</v>
      </c>
      <c r="B1287" t="s">
        <v>2246</v>
      </c>
      <c r="C1287" s="1">
        <v>22.27</v>
      </c>
      <c r="D1287" s="5">
        <v>45288</v>
      </c>
      <c r="E1287" t="s">
        <v>25</v>
      </c>
      <c r="F1287" t="s">
        <v>33</v>
      </c>
      <c r="G1287" s="16" t="s">
        <v>1353</v>
      </c>
      <c r="H1287" s="1"/>
      <c r="J1287"/>
      <c r="AC1287" s="5" t="e">
        <f>VLOOKUP(Table1[[#This Row],[Expense Report]],#REF!,3, 0)</f>
        <v>#REF!</v>
      </c>
      <c r="AD1287" t="s">
        <v>13753</v>
      </c>
      <c r="AE1287" t="s">
        <v>73</v>
      </c>
      <c r="AF1287" t="e">
        <f>MONTH(Table1[[#This Row],[Date Sent]])</f>
        <v>#REF!</v>
      </c>
      <c r="AG1287" t="e">
        <f>YEAR(Table1[[#This Row],[Date Sent]])</f>
        <v>#REF!</v>
      </c>
      <c r="AH1287"/>
    </row>
    <row r="1288" spans="1:34" x14ac:dyDescent="0.2">
      <c r="A1288" t="s">
        <v>211</v>
      </c>
      <c r="B1288" t="s">
        <v>2246</v>
      </c>
      <c r="C1288" s="1">
        <v>96.97</v>
      </c>
      <c r="D1288" s="5">
        <v>45292</v>
      </c>
      <c r="E1288" t="s">
        <v>23</v>
      </c>
      <c r="F1288" t="s">
        <v>15</v>
      </c>
      <c r="G1288" s="16" t="s">
        <v>2251</v>
      </c>
      <c r="H1288" s="1"/>
      <c r="J1288"/>
      <c r="AC1288" s="5" t="e">
        <f>VLOOKUP(Table1[[#This Row],[Expense Report]],#REF!,3, 0)</f>
        <v>#REF!</v>
      </c>
      <c r="AD1288" t="s">
        <v>13753</v>
      </c>
      <c r="AE1288" t="s">
        <v>73</v>
      </c>
      <c r="AF1288" t="e">
        <f>MONTH(Table1[[#This Row],[Date Sent]])</f>
        <v>#REF!</v>
      </c>
      <c r="AG1288" t="e">
        <f>YEAR(Table1[[#This Row],[Date Sent]])</f>
        <v>#REF!</v>
      </c>
      <c r="AH1288"/>
    </row>
    <row r="1289" spans="1:34" x14ac:dyDescent="0.2">
      <c r="A1289" t="s">
        <v>211</v>
      </c>
      <c r="B1289" t="s">
        <v>2246</v>
      </c>
      <c r="C1289" s="1">
        <v>45.77</v>
      </c>
      <c r="D1289" s="5">
        <v>45293</v>
      </c>
      <c r="E1289" t="s">
        <v>25</v>
      </c>
      <c r="F1289" t="s">
        <v>33</v>
      </c>
      <c r="G1289" s="16" t="s">
        <v>2252</v>
      </c>
      <c r="H1289" s="1"/>
      <c r="J1289"/>
      <c r="AC1289" s="5" t="e">
        <f>VLOOKUP(Table1[[#This Row],[Expense Report]],#REF!,3, 0)</f>
        <v>#REF!</v>
      </c>
      <c r="AD1289" t="s">
        <v>13753</v>
      </c>
      <c r="AE1289" t="s">
        <v>73</v>
      </c>
      <c r="AF1289" t="e">
        <f>MONTH(Table1[[#This Row],[Date Sent]])</f>
        <v>#REF!</v>
      </c>
      <c r="AG1289" t="e">
        <f>YEAR(Table1[[#This Row],[Date Sent]])</f>
        <v>#REF!</v>
      </c>
      <c r="AH1289"/>
    </row>
    <row r="1290" spans="1:34" x14ac:dyDescent="0.2">
      <c r="A1290" t="s">
        <v>211</v>
      </c>
      <c r="B1290" t="s">
        <v>2246</v>
      </c>
      <c r="C1290" s="1">
        <v>87.19</v>
      </c>
      <c r="D1290" s="5">
        <v>45294</v>
      </c>
      <c r="E1290" t="s">
        <v>25</v>
      </c>
      <c r="F1290" t="s">
        <v>15</v>
      </c>
      <c r="G1290" s="16" t="s">
        <v>2253</v>
      </c>
      <c r="H1290" s="1"/>
      <c r="J1290"/>
      <c r="AC1290" s="5" t="e">
        <f>VLOOKUP(Table1[[#This Row],[Expense Report]],#REF!,3, 0)</f>
        <v>#REF!</v>
      </c>
      <c r="AD1290" t="s">
        <v>13753</v>
      </c>
      <c r="AE1290" t="s">
        <v>73</v>
      </c>
      <c r="AF1290" t="e">
        <f>MONTH(Table1[[#This Row],[Date Sent]])</f>
        <v>#REF!</v>
      </c>
      <c r="AG1290" t="e">
        <f>YEAR(Table1[[#This Row],[Date Sent]])</f>
        <v>#REF!</v>
      </c>
      <c r="AH1290"/>
    </row>
    <row r="1291" spans="1:34" x14ac:dyDescent="0.2">
      <c r="A1291" t="s">
        <v>211</v>
      </c>
      <c r="B1291" t="s">
        <v>2246</v>
      </c>
      <c r="C1291" s="1">
        <v>70.73</v>
      </c>
      <c r="D1291" s="5">
        <v>45300</v>
      </c>
      <c r="E1291" t="s">
        <v>25</v>
      </c>
      <c r="F1291" t="s">
        <v>39</v>
      </c>
      <c r="G1291" s="16" t="s">
        <v>2254</v>
      </c>
      <c r="H1291" s="1"/>
      <c r="J1291"/>
      <c r="AC1291" s="5" t="e">
        <f>VLOOKUP(Table1[[#This Row],[Expense Report]],#REF!,3, 0)</f>
        <v>#REF!</v>
      </c>
      <c r="AD1291" t="s">
        <v>13753</v>
      </c>
      <c r="AE1291" t="s">
        <v>73</v>
      </c>
      <c r="AF1291" t="e">
        <f>MONTH(Table1[[#This Row],[Date Sent]])</f>
        <v>#REF!</v>
      </c>
      <c r="AG1291" t="e">
        <f>YEAR(Table1[[#This Row],[Date Sent]])</f>
        <v>#REF!</v>
      </c>
      <c r="AH1291"/>
    </row>
    <row r="1292" spans="1:34" x14ac:dyDescent="0.2">
      <c r="A1292" t="s">
        <v>2255</v>
      </c>
      <c r="B1292" t="s">
        <v>2256</v>
      </c>
      <c r="C1292" s="1">
        <v>12.04</v>
      </c>
      <c r="D1292" s="5">
        <v>45289</v>
      </c>
      <c r="E1292" t="s">
        <v>25</v>
      </c>
      <c r="F1292" t="s">
        <v>15</v>
      </c>
      <c r="G1292" s="16" t="s">
        <v>2257</v>
      </c>
      <c r="H1292" s="1"/>
      <c r="J1292"/>
      <c r="AC1292" s="5" t="e">
        <f>VLOOKUP(Table1[[#This Row],[Expense Report]],#REF!,3, 0)</f>
        <v>#REF!</v>
      </c>
      <c r="AD1292" t="s">
        <v>14618</v>
      </c>
      <c r="AE1292" t="s">
        <v>182</v>
      </c>
      <c r="AF1292" t="e">
        <f>MONTH(Table1[[#This Row],[Date Sent]])</f>
        <v>#REF!</v>
      </c>
      <c r="AG1292" t="e">
        <f>YEAR(Table1[[#This Row],[Date Sent]])</f>
        <v>#REF!</v>
      </c>
      <c r="AH1292"/>
    </row>
    <row r="1293" spans="1:34" x14ac:dyDescent="0.2">
      <c r="A1293" t="s">
        <v>2255</v>
      </c>
      <c r="B1293" t="s">
        <v>2256</v>
      </c>
      <c r="C1293" s="1">
        <v>8.99</v>
      </c>
      <c r="D1293" s="5">
        <v>45293</v>
      </c>
      <c r="E1293" t="s">
        <v>18</v>
      </c>
      <c r="F1293" t="s">
        <v>24</v>
      </c>
      <c r="G1293" s="16" t="s">
        <v>2258</v>
      </c>
      <c r="H1293" s="1"/>
      <c r="J1293"/>
      <c r="AC1293" s="5" t="e">
        <f>VLOOKUP(Table1[[#This Row],[Expense Report]],#REF!,3, 0)</f>
        <v>#REF!</v>
      </c>
      <c r="AD1293" t="s">
        <v>14618</v>
      </c>
      <c r="AE1293" t="s">
        <v>182</v>
      </c>
      <c r="AF1293" t="e">
        <f>MONTH(Table1[[#This Row],[Date Sent]])</f>
        <v>#REF!</v>
      </c>
      <c r="AG1293" t="e">
        <f>YEAR(Table1[[#This Row],[Date Sent]])</f>
        <v>#REF!</v>
      </c>
      <c r="AH1293"/>
    </row>
    <row r="1294" spans="1:34" x14ac:dyDescent="0.2">
      <c r="A1294" t="s">
        <v>2255</v>
      </c>
      <c r="B1294" t="s">
        <v>2256</v>
      </c>
      <c r="C1294" s="1">
        <v>14</v>
      </c>
      <c r="D1294" s="5">
        <v>45293</v>
      </c>
      <c r="E1294" t="s">
        <v>21</v>
      </c>
      <c r="F1294" t="s">
        <v>5</v>
      </c>
      <c r="G1294" s="16" t="s">
        <v>2259</v>
      </c>
      <c r="H1294" s="1"/>
      <c r="J1294"/>
      <c r="AC1294" s="5" t="e">
        <f>VLOOKUP(Table1[[#This Row],[Expense Report]],#REF!,3, 0)</f>
        <v>#REF!</v>
      </c>
      <c r="AD1294" t="s">
        <v>14618</v>
      </c>
      <c r="AE1294" t="s">
        <v>182</v>
      </c>
      <c r="AF1294" t="e">
        <f>MONTH(Table1[[#This Row],[Date Sent]])</f>
        <v>#REF!</v>
      </c>
      <c r="AG1294" t="e">
        <f>YEAR(Table1[[#This Row],[Date Sent]])</f>
        <v>#REF!</v>
      </c>
      <c r="AH1294"/>
    </row>
    <row r="1295" spans="1:34" x14ac:dyDescent="0.2">
      <c r="A1295" t="s">
        <v>2255</v>
      </c>
      <c r="B1295" t="s">
        <v>2256</v>
      </c>
      <c r="C1295" s="1">
        <v>12</v>
      </c>
      <c r="D1295" s="5">
        <v>45293</v>
      </c>
      <c r="E1295" t="s">
        <v>21</v>
      </c>
      <c r="F1295" t="s">
        <v>5</v>
      </c>
      <c r="G1295" s="16" t="s">
        <v>2259</v>
      </c>
      <c r="H1295" s="1"/>
      <c r="J1295"/>
      <c r="AC1295" s="5" t="e">
        <f>VLOOKUP(Table1[[#This Row],[Expense Report]],#REF!,3, 0)</f>
        <v>#REF!</v>
      </c>
      <c r="AD1295" t="s">
        <v>14618</v>
      </c>
      <c r="AE1295" t="s">
        <v>182</v>
      </c>
      <c r="AF1295" t="e">
        <f>MONTH(Table1[[#This Row],[Date Sent]])</f>
        <v>#REF!</v>
      </c>
      <c r="AG1295" t="e">
        <f>YEAR(Table1[[#This Row],[Date Sent]])</f>
        <v>#REF!</v>
      </c>
      <c r="AH1295"/>
    </row>
    <row r="1296" spans="1:34" x14ac:dyDescent="0.2">
      <c r="A1296" t="s">
        <v>2255</v>
      </c>
      <c r="B1296" t="s">
        <v>2256</v>
      </c>
      <c r="C1296" s="1">
        <v>249.26</v>
      </c>
      <c r="D1296" s="5">
        <v>45294</v>
      </c>
      <c r="E1296" t="s">
        <v>25</v>
      </c>
      <c r="F1296" t="s">
        <v>49</v>
      </c>
      <c r="G1296" s="16" t="s">
        <v>2260</v>
      </c>
      <c r="H1296" s="1"/>
      <c r="J1296"/>
      <c r="AC1296" s="5" t="e">
        <f>VLOOKUP(Table1[[#This Row],[Expense Report]],#REF!,3, 0)</f>
        <v>#REF!</v>
      </c>
      <c r="AD1296" t="s">
        <v>14618</v>
      </c>
      <c r="AE1296" t="s">
        <v>182</v>
      </c>
      <c r="AF1296" t="e">
        <f>MONTH(Table1[[#This Row],[Date Sent]])</f>
        <v>#REF!</v>
      </c>
      <c r="AG1296" t="e">
        <f>YEAR(Table1[[#This Row],[Date Sent]])</f>
        <v>#REF!</v>
      </c>
      <c r="AH1296"/>
    </row>
    <row r="1297" spans="1:34" x14ac:dyDescent="0.2">
      <c r="A1297" t="s">
        <v>2255</v>
      </c>
      <c r="B1297" t="s">
        <v>2256</v>
      </c>
      <c r="C1297" s="1">
        <v>37.020000000000003</v>
      </c>
      <c r="D1297" s="5">
        <v>45300</v>
      </c>
      <c r="E1297" t="s">
        <v>25</v>
      </c>
      <c r="F1297" t="s">
        <v>16</v>
      </c>
      <c r="G1297" s="16" t="s">
        <v>2261</v>
      </c>
      <c r="H1297" s="1"/>
      <c r="J1297"/>
      <c r="AC1297" s="5" t="e">
        <f>VLOOKUP(Table1[[#This Row],[Expense Report]],#REF!,3, 0)</f>
        <v>#REF!</v>
      </c>
      <c r="AD1297" t="s">
        <v>14618</v>
      </c>
      <c r="AE1297" t="s">
        <v>182</v>
      </c>
      <c r="AF1297" t="e">
        <f>MONTH(Table1[[#This Row],[Date Sent]])</f>
        <v>#REF!</v>
      </c>
      <c r="AG1297" t="e">
        <f>YEAR(Table1[[#This Row],[Date Sent]])</f>
        <v>#REF!</v>
      </c>
      <c r="AH1297"/>
    </row>
    <row r="1298" spans="1:34" x14ac:dyDescent="0.2">
      <c r="A1298" t="s">
        <v>2255</v>
      </c>
      <c r="B1298" t="s">
        <v>2256</v>
      </c>
      <c r="C1298" s="1">
        <v>6.17</v>
      </c>
      <c r="D1298" s="5">
        <v>45305</v>
      </c>
      <c r="E1298" t="s">
        <v>25</v>
      </c>
      <c r="F1298" t="s">
        <v>33</v>
      </c>
      <c r="G1298" s="16" t="s">
        <v>2262</v>
      </c>
      <c r="H1298" s="1"/>
      <c r="J1298"/>
      <c r="AC1298" s="5" t="e">
        <f>VLOOKUP(Table1[[#This Row],[Expense Report]],#REF!,3, 0)</f>
        <v>#REF!</v>
      </c>
      <c r="AD1298" t="s">
        <v>14618</v>
      </c>
      <c r="AE1298" t="s">
        <v>182</v>
      </c>
      <c r="AF1298" t="e">
        <f>MONTH(Table1[[#This Row],[Date Sent]])</f>
        <v>#REF!</v>
      </c>
      <c r="AG1298" t="e">
        <f>YEAR(Table1[[#This Row],[Date Sent]])</f>
        <v>#REF!</v>
      </c>
      <c r="AH1298"/>
    </row>
    <row r="1299" spans="1:34" x14ac:dyDescent="0.2">
      <c r="A1299" t="s">
        <v>2255</v>
      </c>
      <c r="B1299" t="s">
        <v>2256</v>
      </c>
      <c r="C1299" s="1">
        <v>5.24</v>
      </c>
      <c r="D1299" s="5">
        <v>45306</v>
      </c>
      <c r="E1299" t="s">
        <v>25</v>
      </c>
      <c r="F1299" t="s">
        <v>33</v>
      </c>
      <c r="G1299" s="16" t="s">
        <v>2263</v>
      </c>
      <c r="H1299" s="1"/>
      <c r="J1299"/>
      <c r="AC1299" s="5" t="e">
        <f>VLOOKUP(Table1[[#This Row],[Expense Report]],#REF!,3, 0)</f>
        <v>#REF!</v>
      </c>
      <c r="AD1299" t="s">
        <v>14618</v>
      </c>
      <c r="AE1299" t="s">
        <v>182</v>
      </c>
      <c r="AF1299" t="e">
        <f>MONTH(Table1[[#This Row],[Date Sent]])</f>
        <v>#REF!</v>
      </c>
      <c r="AG1299" t="e">
        <f>YEAR(Table1[[#This Row],[Date Sent]])</f>
        <v>#REF!</v>
      </c>
      <c r="AH1299"/>
    </row>
    <row r="1300" spans="1:34" x14ac:dyDescent="0.2">
      <c r="A1300" t="s">
        <v>304</v>
      </c>
      <c r="B1300" t="s">
        <v>2264</v>
      </c>
      <c r="C1300" s="1">
        <v>28.75</v>
      </c>
      <c r="D1300" s="5">
        <v>45250</v>
      </c>
      <c r="E1300" t="s">
        <v>14</v>
      </c>
      <c r="F1300" t="s">
        <v>2265</v>
      </c>
      <c r="G1300" s="16" t="s">
        <v>2266</v>
      </c>
      <c r="H1300" s="1"/>
      <c r="J1300"/>
      <c r="AC1300" s="5" t="e">
        <f>VLOOKUP(Table1[[#This Row],[Expense Report]],#REF!,3, 0)</f>
        <v>#REF!</v>
      </c>
      <c r="AD1300" t="s">
        <v>14620</v>
      </c>
      <c r="AE1300" t="s">
        <v>14081</v>
      </c>
      <c r="AF1300" t="e">
        <f>MONTH(Table1[[#This Row],[Date Sent]])</f>
        <v>#REF!</v>
      </c>
      <c r="AG1300" t="e">
        <f>YEAR(Table1[[#This Row],[Date Sent]])</f>
        <v>#REF!</v>
      </c>
      <c r="AH1300"/>
    </row>
    <row r="1301" spans="1:34" x14ac:dyDescent="0.2">
      <c r="A1301" t="s">
        <v>304</v>
      </c>
      <c r="B1301" t="s">
        <v>2264</v>
      </c>
      <c r="C1301" s="1">
        <v>4498.05</v>
      </c>
      <c r="D1301" s="5">
        <v>45251</v>
      </c>
      <c r="E1301" t="s">
        <v>15</v>
      </c>
      <c r="F1301" t="s">
        <v>47</v>
      </c>
      <c r="G1301" s="16" t="s">
        <v>2267</v>
      </c>
      <c r="H1301" s="1"/>
      <c r="J1301"/>
      <c r="AC1301" s="5" t="e">
        <f>VLOOKUP(Table1[[#This Row],[Expense Report]],#REF!,3, 0)</f>
        <v>#REF!</v>
      </c>
      <c r="AD1301" t="s">
        <v>14620</v>
      </c>
      <c r="AE1301" t="s">
        <v>14081</v>
      </c>
      <c r="AF1301" t="e">
        <f>MONTH(Table1[[#This Row],[Date Sent]])</f>
        <v>#REF!</v>
      </c>
      <c r="AG1301" t="e">
        <f>YEAR(Table1[[#This Row],[Date Sent]])</f>
        <v>#REF!</v>
      </c>
      <c r="AH1301"/>
    </row>
    <row r="1302" spans="1:34" x14ac:dyDescent="0.2">
      <c r="A1302" t="s">
        <v>304</v>
      </c>
      <c r="B1302" t="s">
        <v>2264</v>
      </c>
      <c r="C1302" s="1">
        <v>769.32</v>
      </c>
      <c r="D1302" s="5">
        <v>45251</v>
      </c>
      <c r="E1302" t="s">
        <v>15</v>
      </c>
      <c r="F1302" t="s">
        <v>47</v>
      </c>
      <c r="G1302" s="16" t="s">
        <v>2268</v>
      </c>
      <c r="H1302" s="1"/>
      <c r="J1302"/>
      <c r="AC1302" s="5" t="e">
        <f>VLOOKUP(Table1[[#This Row],[Expense Report]],#REF!,3, 0)</f>
        <v>#REF!</v>
      </c>
      <c r="AD1302" t="s">
        <v>14620</v>
      </c>
      <c r="AE1302" t="s">
        <v>14081</v>
      </c>
      <c r="AF1302" t="e">
        <f>MONTH(Table1[[#This Row],[Date Sent]])</f>
        <v>#REF!</v>
      </c>
      <c r="AG1302" t="e">
        <f>YEAR(Table1[[#This Row],[Date Sent]])</f>
        <v>#REF!</v>
      </c>
      <c r="AH1302"/>
    </row>
    <row r="1303" spans="1:34" x14ac:dyDescent="0.2">
      <c r="A1303" t="s">
        <v>304</v>
      </c>
      <c r="B1303" t="s">
        <v>2264</v>
      </c>
      <c r="C1303" s="1">
        <v>1736.64</v>
      </c>
      <c r="D1303" s="5">
        <v>45252</v>
      </c>
      <c r="E1303" t="s">
        <v>15</v>
      </c>
      <c r="F1303" t="s">
        <v>47</v>
      </c>
      <c r="G1303" s="16" t="s">
        <v>2267</v>
      </c>
      <c r="H1303" s="1"/>
      <c r="J1303"/>
      <c r="AC1303" s="5" t="e">
        <f>VLOOKUP(Table1[[#This Row],[Expense Report]],#REF!,3, 0)</f>
        <v>#REF!</v>
      </c>
      <c r="AD1303" t="s">
        <v>14620</v>
      </c>
      <c r="AE1303" t="s">
        <v>14081</v>
      </c>
      <c r="AF1303" t="e">
        <f>MONTH(Table1[[#This Row],[Date Sent]])</f>
        <v>#REF!</v>
      </c>
      <c r="AG1303" t="e">
        <f>YEAR(Table1[[#This Row],[Date Sent]])</f>
        <v>#REF!</v>
      </c>
      <c r="AH1303"/>
    </row>
    <row r="1304" spans="1:34" x14ac:dyDescent="0.2">
      <c r="A1304" t="s">
        <v>304</v>
      </c>
      <c r="B1304" t="s">
        <v>2264</v>
      </c>
      <c r="C1304" s="1">
        <v>216.23</v>
      </c>
      <c r="D1304" s="5">
        <v>45252</v>
      </c>
      <c r="E1304" t="s">
        <v>15</v>
      </c>
      <c r="F1304" t="s">
        <v>47</v>
      </c>
      <c r="G1304" s="16" t="s">
        <v>2269</v>
      </c>
      <c r="H1304" s="1"/>
      <c r="J1304"/>
      <c r="AC1304" s="5" t="e">
        <f>VLOOKUP(Table1[[#This Row],[Expense Report]],#REF!,3, 0)</f>
        <v>#REF!</v>
      </c>
      <c r="AD1304" t="s">
        <v>14620</v>
      </c>
      <c r="AE1304" t="s">
        <v>14081</v>
      </c>
      <c r="AF1304" t="e">
        <f>MONTH(Table1[[#This Row],[Date Sent]])</f>
        <v>#REF!</v>
      </c>
      <c r="AG1304" t="e">
        <f>YEAR(Table1[[#This Row],[Date Sent]])</f>
        <v>#REF!</v>
      </c>
      <c r="AH1304"/>
    </row>
    <row r="1305" spans="1:34" x14ac:dyDescent="0.2">
      <c r="A1305" t="s">
        <v>304</v>
      </c>
      <c r="B1305" t="s">
        <v>2264</v>
      </c>
      <c r="C1305" s="1">
        <v>1041.6400000000001</v>
      </c>
      <c r="D1305" s="5">
        <v>45252</v>
      </c>
      <c r="E1305" t="s">
        <v>15</v>
      </c>
      <c r="F1305" t="s">
        <v>47</v>
      </c>
      <c r="G1305" s="16" t="s">
        <v>2270</v>
      </c>
      <c r="H1305" s="1"/>
      <c r="J1305"/>
      <c r="AC1305" s="5" t="e">
        <f>VLOOKUP(Table1[[#This Row],[Expense Report]],#REF!,3, 0)</f>
        <v>#REF!</v>
      </c>
      <c r="AD1305" t="s">
        <v>14620</v>
      </c>
      <c r="AE1305" t="s">
        <v>14081</v>
      </c>
      <c r="AF1305" t="e">
        <f>MONTH(Table1[[#This Row],[Date Sent]])</f>
        <v>#REF!</v>
      </c>
      <c r="AG1305" t="e">
        <f>YEAR(Table1[[#This Row],[Date Sent]])</f>
        <v>#REF!</v>
      </c>
      <c r="AH1305"/>
    </row>
    <row r="1306" spans="1:34" x14ac:dyDescent="0.2">
      <c r="A1306" t="s">
        <v>304</v>
      </c>
      <c r="B1306" t="s">
        <v>2264</v>
      </c>
      <c r="C1306" s="1">
        <v>1017.99</v>
      </c>
      <c r="D1306" s="5">
        <v>45255</v>
      </c>
      <c r="E1306" t="s">
        <v>15</v>
      </c>
      <c r="F1306" t="s">
        <v>47</v>
      </c>
      <c r="G1306" s="16" t="s">
        <v>2271</v>
      </c>
      <c r="H1306" s="1"/>
      <c r="J1306"/>
      <c r="AC1306" s="5" t="e">
        <f>VLOOKUP(Table1[[#This Row],[Expense Report]],#REF!,3, 0)</f>
        <v>#REF!</v>
      </c>
      <c r="AD1306" t="s">
        <v>14620</v>
      </c>
      <c r="AE1306" t="s">
        <v>14081</v>
      </c>
      <c r="AF1306" t="e">
        <f>MONTH(Table1[[#This Row],[Date Sent]])</f>
        <v>#REF!</v>
      </c>
      <c r="AG1306" t="e">
        <f>YEAR(Table1[[#This Row],[Date Sent]])</f>
        <v>#REF!</v>
      </c>
      <c r="AH1306"/>
    </row>
    <row r="1307" spans="1:34" x14ac:dyDescent="0.2">
      <c r="A1307" t="s">
        <v>304</v>
      </c>
      <c r="B1307" t="s">
        <v>2264</v>
      </c>
      <c r="C1307" s="1">
        <v>217.2</v>
      </c>
      <c r="D1307" s="5">
        <v>45256</v>
      </c>
      <c r="E1307" t="s">
        <v>15</v>
      </c>
      <c r="F1307" t="s">
        <v>47</v>
      </c>
      <c r="G1307" s="16" t="s">
        <v>2272</v>
      </c>
      <c r="H1307" s="1"/>
      <c r="J1307"/>
      <c r="AC1307" s="5" t="e">
        <f>VLOOKUP(Table1[[#This Row],[Expense Report]],#REF!,3, 0)</f>
        <v>#REF!</v>
      </c>
      <c r="AD1307" t="s">
        <v>14620</v>
      </c>
      <c r="AE1307" t="s">
        <v>14081</v>
      </c>
      <c r="AF1307" t="e">
        <f>MONTH(Table1[[#This Row],[Date Sent]])</f>
        <v>#REF!</v>
      </c>
      <c r="AG1307" t="e">
        <f>YEAR(Table1[[#This Row],[Date Sent]])</f>
        <v>#REF!</v>
      </c>
      <c r="AH1307"/>
    </row>
    <row r="1308" spans="1:34" x14ac:dyDescent="0.2">
      <c r="A1308" t="s">
        <v>304</v>
      </c>
      <c r="B1308" t="s">
        <v>2264</v>
      </c>
      <c r="C1308" s="1">
        <v>33.81</v>
      </c>
      <c r="D1308" s="5">
        <v>45256</v>
      </c>
      <c r="E1308" t="s">
        <v>14</v>
      </c>
      <c r="F1308" t="s">
        <v>17</v>
      </c>
      <c r="G1308" s="16" t="s">
        <v>2273</v>
      </c>
      <c r="H1308" s="1"/>
      <c r="J1308"/>
      <c r="AC1308" s="5" t="e">
        <f>VLOOKUP(Table1[[#This Row],[Expense Report]],#REF!,3, 0)</f>
        <v>#REF!</v>
      </c>
      <c r="AD1308" t="s">
        <v>14620</v>
      </c>
      <c r="AE1308" t="s">
        <v>14081</v>
      </c>
      <c r="AF1308" t="e">
        <f>MONTH(Table1[[#This Row],[Date Sent]])</f>
        <v>#REF!</v>
      </c>
      <c r="AG1308" t="e">
        <f>YEAR(Table1[[#This Row],[Date Sent]])</f>
        <v>#REF!</v>
      </c>
      <c r="AH1308"/>
    </row>
    <row r="1309" spans="1:34" x14ac:dyDescent="0.2">
      <c r="A1309" t="s">
        <v>304</v>
      </c>
      <c r="B1309" t="s">
        <v>2264</v>
      </c>
      <c r="C1309" s="1">
        <v>43.3</v>
      </c>
      <c r="D1309" s="5">
        <v>45257</v>
      </c>
      <c r="E1309" t="s">
        <v>14</v>
      </c>
      <c r="F1309" t="s">
        <v>6</v>
      </c>
      <c r="G1309" s="16" t="s">
        <v>2274</v>
      </c>
      <c r="H1309" s="1"/>
      <c r="J1309"/>
      <c r="AC1309" s="5" t="e">
        <f>VLOOKUP(Table1[[#This Row],[Expense Report]],#REF!,3, 0)</f>
        <v>#REF!</v>
      </c>
      <c r="AD1309" t="s">
        <v>14620</v>
      </c>
      <c r="AE1309" t="s">
        <v>14081</v>
      </c>
      <c r="AF1309" t="e">
        <f>MONTH(Table1[[#This Row],[Date Sent]])</f>
        <v>#REF!</v>
      </c>
      <c r="AG1309" t="e">
        <f>YEAR(Table1[[#This Row],[Date Sent]])</f>
        <v>#REF!</v>
      </c>
      <c r="AH1309"/>
    </row>
    <row r="1310" spans="1:34" x14ac:dyDescent="0.2">
      <c r="A1310" t="s">
        <v>304</v>
      </c>
      <c r="B1310" t="s">
        <v>2264</v>
      </c>
      <c r="C1310" s="1">
        <v>79.260000000000005</v>
      </c>
      <c r="D1310" s="5">
        <v>45258</v>
      </c>
      <c r="E1310" t="s">
        <v>14</v>
      </c>
      <c r="F1310" t="s">
        <v>6</v>
      </c>
      <c r="G1310" s="16" t="s">
        <v>2274</v>
      </c>
      <c r="H1310" s="1"/>
      <c r="J1310"/>
      <c r="AC1310" s="5" t="e">
        <f>VLOOKUP(Table1[[#This Row],[Expense Report]],#REF!,3, 0)</f>
        <v>#REF!</v>
      </c>
      <c r="AD1310" t="s">
        <v>14620</v>
      </c>
      <c r="AE1310" t="s">
        <v>14081</v>
      </c>
      <c r="AF1310" t="e">
        <f>MONTH(Table1[[#This Row],[Date Sent]])</f>
        <v>#REF!</v>
      </c>
      <c r="AG1310" t="e">
        <f>YEAR(Table1[[#This Row],[Date Sent]])</f>
        <v>#REF!</v>
      </c>
      <c r="AH1310"/>
    </row>
    <row r="1311" spans="1:34" x14ac:dyDescent="0.2">
      <c r="A1311" t="s">
        <v>304</v>
      </c>
      <c r="B1311" t="s">
        <v>2264</v>
      </c>
      <c r="C1311" s="1">
        <v>57.2</v>
      </c>
      <c r="D1311" s="5">
        <v>45259</v>
      </c>
      <c r="E1311" t="s">
        <v>15</v>
      </c>
      <c r="F1311" t="s">
        <v>47</v>
      </c>
      <c r="G1311" s="16" t="s">
        <v>2275</v>
      </c>
      <c r="H1311" s="1"/>
      <c r="J1311"/>
      <c r="AC1311" s="5" t="e">
        <f>VLOOKUP(Table1[[#This Row],[Expense Report]],#REF!,3, 0)</f>
        <v>#REF!</v>
      </c>
      <c r="AD1311" t="s">
        <v>14620</v>
      </c>
      <c r="AE1311" t="s">
        <v>14081</v>
      </c>
      <c r="AF1311" t="e">
        <f>MONTH(Table1[[#This Row],[Date Sent]])</f>
        <v>#REF!</v>
      </c>
      <c r="AG1311" t="e">
        <f>YEAR(Table1[[#This Row],[Date Sent]])</f>
        <v>#REF!</v>
      </c>
      <c r="AH1311"/>
    </row>
    <row r="1312" spans="1:34" x14ac:dyDescent="0.2">
      <c r="A1312" t="s">
        <v>304</v>
      </c>
      <c r="B1312" t="s">
        <v>2264</v>
      </c>
      <c r="C1312" s="1">
        <v>373.95</v>
      </c>
      <c r="D1312" s="5">
        <v>45259</v>
      </c>
      <c r="E1312" t="s">
        <v>15</v>
      </c>
      <c r="F1312" t="s">
        <v>47</v>
      </c>
      <c r="G1312" s="16" t="s">
        <v>2276</v>
      </c>
      <c r="H1312" s="1"/>
      <c r="J1312"/>
      <c r="AC1312" s="5" t="e">
        <f>VLOOKUP(Table1[[#This Row],[Expense Report]],#REF!,3, 0)</f>
        <v>#REF!</v>
      </c>
      <c r="AD1312" t="s">
        <v>14620</v>
      </c>
      <c r="AE1312" t="s">
        <v>14081</v>
      </c>
      <c r="AF1312" t="e">
        <f>MONTH(Table1[[#This Row],[Date Sent]])</f>
        <v>#REF!</v>
      </c>
      <c r="AG1312" t="e">
        <f>YEAR(Table1[[#This Row],[Date Sent]])</f>
        <v>#REF!</v>
      </c>
      <c r="AH1312"/>
    </row>
    <row r="1313" spans="1:34" x14ac:dyDescent="0.2">
      <c r="A1313" t="s">
        <v>304</v>
      </c>
      <c r="B1313" t="s">
        <v>2264</v>
      </c>
      <c r="C1313" s="1">
        <v>226.59</v>
      </c>
      <c r="D1313" s="5">
        <v>45260</v>
      </c>
      <c r="E1313" t="s">
        <v>15</v>
      </c>
      <c r="F1313" t="s">
        <v>47</v>
      </c>
      <c r="G1313" s="16" t="s">
        <v>2275</v>
      </c>
      <c r="H1313" s="1"/>
      <c r="J1313"/>
      <c r="AC1313" s="5" t="e">
        <f>VLOOKUP(Table1[[#This Row],[Expense Report]],#REF!,3, 0)</f>
        <v>#REF!</v>
      </c>
      <c r="AD1313" t="s">
        <v>14620</v>
      </c>
      <c r="AE1313" t="s">
        <v>14081</v>
      </c>
      <c r="AF1313" t="e">
        <f>MONTH(Table1[[#This Row],[Date Sent]])</f>
        <v>#REF!</v>
      </c>
      <c r="AG1313" t="e">
        <f>YEAR(Table1[[#This Row],[Date Sent]])</f>
        <v>#REF!</v>
      </c>
      <c r="AH1313"/>
    </row>
    <row r="1314" spans="1:34" x14ac:dyDescent="0.2">
      <c r="A1314" t="s">
        <v>304</v>
      </c>
      <c r="B1314" t="s">
        <v>2264</v>
      </c>
      <c r="C1314" s="1">
        <v>123.18</v>
      </c>
      <c r="D1314" s="5">
        <v>45260</v>
      </c>
      <c r="E1314" t="s">
        <v>14</v>
      </c>
      <c r="F1314" t="s">
        <v>6</v>
      </c>
      <c r="G1314" s="16" t="s">
        <v>2277</v>
      </c>
      <c r="H1314" s="1"/>
      <c r="J1314"/>
      <c r="AC1314" s="5" t="e">
        <f>VLOOKUP(Table1[[#This Row],[Expense Report]],#REF!,3, 0)</f>
        <v>#REF!</v>
      </c>
      <c r="AD1314" t="s">
        <v>14620</v>
      </c>
      <c r="AE1314" t="s">
        <v>14081</v>
      </c>
      <c r="AF1314" t="e">
        <f>MONTH(Table1[[#This Row],[Date Sent]])</f>
        <v>#REF!</v>
      </c>
      <c r="AG1314" t="e">
        <f>YEAR(Table1[[#This Row],[Date Sent]])</f>
        <v>#REF!</v>
      </c>
      <c r="AH1314"/>
    </row>
    <row r="1315" spans="1:34" x14ac:dyDescent="0.2">
      <c r="A1315" t="s">
        <v>304</v>
      </c>
      <c r="B1315" t="s">
        <v>2264</v>
      </c>
      <c r="C1315" s="1">
        <v>77.48</v>
      </c>
      <c r="D1315" s="5">
        <v>45261</v>
      </c>
      <c r="E1315" t="s">
        <v>15</v>
      </c>
      <c r="F1315" t="s">
        <v>47</v>
      </c>
      <c r="G1315" s="16" t="s">
        <v>2278</v>
      </c>
      <c r="H1315" s="1"/>
      <c r="J1315"/>
      <c r="AC1315" s="5" t="e">
        <f>VLOOKUP(Table1[[#This Row],[Expense Report]],#REF!,3, 0)</f>
        <v>#REF!</v>
      </c>
      <c r="AD1315" t="s">
        <v>14620</v>
      </c>
      <c r="AE1315" t="s">
        <v>14081</v>
      </c>
      <c r="AF1315" t="e">
        <f>MONTH(Table1[[#This Row],[Date Sent]])</f>
        <v>#REF!</v>
      </c>
      <c r="AG1315" t="e">
        <f>YEAR(Table1[[#This Row],[Date Sent]])</f>
        <v>#REF!</v>
      </c>
      <c r="AH1315"/>
    </row>
    <row r="1316" spans="1:34" x14ac:dyDescent="0.2">
      <c r="A1316" t="s">
        <v>304</v>
      </c>
      <c r="B1316" t="s">
        <v>2264</v>
      </c>
      <c r="C1316" s="1">
        <v>509</v>
      </c>
      <c r="D1316" s="5">
        <v>45261</v>
      </c>
      <c r="E1316" t="s">
        <v>15</v>
      </c>
      <c r="F1316" t="s">
        <v>47</v>
      </c>
      <c r="G1316" s="16" t="s">
        <v>2271</v>
      </c>
      <c r="H1316" s="1"/>
      <c r="J1316"/>
      <c r="AC1316" s="5" t="e">
        <f>VLOOKUP(Table1[[#This Row],[Expense Report]],#REF!,3, 0)</f>
        <v>#REF!</v>
      </c>
      <c r="AD1316" t="s">
        <v>14620</v>
      </c>
      <c r="AE1316" t="s">
        <v>14081</v>
      </c>
      <c r="AF1316" t="e">
        <f>MONTH(Table1[[#This Row],[Date Sent]])</f>
        <v>#REF!</v>
      </c>
      <c r="AG1316" t="e">
        <f>YEAR(Table1[[#This Row],[Date Sent]])</f>
        <v>#REF!</v>
      </c>
      <c r="AH1316"/>
    </row>
    <row r="1317" spans="1:34" x14ac:dyDescent="0.2">
      <c r="A1317" t="s">
        <v>304</v>
      </c>
      <c r="B1317" t="s">
        <v>2264</v>
      </c>
      <c r="C1317" s="1">
        <v>119.34</v>
      </c>
      <c r="D1317" s="5">
        <v>45265</v>
      </c>
      <c r="E1317" t="s">
        <v>15</v>
      </c>
      <c r="F1317" t="s">
        <v>47</v>
      </c>
      <c r="G1317" s="16" t="s">
        <v>2279</v>
      </c>
      <c r="H1317" s="1"/>
      <c r="J1317"/>
      <c r="AC1317" s="5" t="e">
        <f>VLOOKUP(Table1[[#This Row],[Expense Report]],#REF!,3, 0)</f>
        <v>#REF!</v>
      </c>
      <c r="AD1317" t="s">
        <v>14620</v>
      </c>
      <c r="AE1317" t="s">
        <v>14081</v>
      </c>
      <c r="AF1317" t="e">
        <f>MONTH(Table1[[#This Row],[Date Sent]])</f>
        <v>#REF!</v>
      </c>
      <c r="AG1317" t="e">
        <f>YEAR(Table1[[#This Row],[Date Sent]])</f>
        <v>#REF!</v>
      </c>
      <c r="AH1317"/>
    </row>
    <row r="1318" spans="1:34" x14ac:dyDescent="0.2">
      <c r="A1318" t="s">
        <v>304</v>
      </c>
      <c r="B1318" t="s">
        <v>2264</v>
      </c>
      <c r="C1318" s="1">
        <v>6325.32</v>
      </c>
      <c r="D1318" s="5">
        <v>45265</v>
      </c>
      <c r="E1318" t="s">
        <v>15</v>
      </c>
      <c r="F1318" t="s">
        <v>47</v>
      </c>
      <c r="G1318" s="16" t="s">
        <v>2279</v>
      </c>
      <c r="H1318" s="1"/>
      <c r="J1318"/>
      <c r="AC1318" s="5" t="e">
        <f>VLOOKUP(Table1[[#This Row],[Expense Report]],#REF!,3, 0)</f>
        <v>#REF!</v>
      </c>
      <c r="AD1318" t="s">
        <v>14620</v>
      </c>
      <c r="AE1318" t="s">
        <v>14081</v>
      </c>
      <c r="AF1318" t="e">
        <f>MONTH(Table1[[#This Row],[Date Sent]])</f>
        <v>#REF!</v>
      </c>
      <c r="AG1318" t="e">
        <f>YEAR(Table1[[#This Row],[Date Sent]])</f>
        <v>#REF!</v>
      </c>
      <c r="AH1318"/>
    </row>
    <row r="1319" spans="1:34" x14ac:dyDescent="0.2">
      <c r="A1319" t="s">
        <v>304</v>
      </c>
      <c r="B1319" t="s">
        <v>2264</v>
      </c>
      <c r="C1319" s="1">
        <v>571.9</v>
      </c>
      <c r="D1319" s="5">
        <v>45284</v>
      </c>
      <c r="E1319" t="s">
        <v>15</v>
      </c>
      <c r="F1319" t="s">
        <v>47</v>
      </c>
      <c r="G1319" s="16" t="s">
        <v>2269</v>
      </c>
      <c r="H1319" s="1"/>
      <c r="J1319"/>
      <c r="AC1319" s="5" t="e">
        <f>VLOOKUP(Table1[[#This Row],[Expense Report]],#REF!,3, 0)</f>
        <v>#REF!</v>
      </c>
      <c r="AD1319" t="s">
        <v>14620</v>
      </c>
      <c r="AE1319" t="s">
        <v>14081</v>
      </c>
      <c r="AF1319" t="e">
        <f>MONTH(Table1[[#This Row],[Date Sent]])</f>
        <v>#REF!</v>
      </c>
      <c r="AG1319" t="e">
        <f>YEAR(Table1[[#This Row],[Date Sent]])</f>
        <v>#REF!</v>
      </c>
      <c r="AH1319"/>
    </row>
    <row r="1320" spans="1:34" x14ac:dyDescent="0.2">
      <c r="A1320" t="s">
        <v>304</v>
      </c>
      <c r="B1320" t="s">
        <v>2264</v>
      </c>
      <c r="C1320" s="1">
        <v>1871.25</v>
      </c>
      <c r="D1320" s="5">
        <v>45287</v>
      </c>
      <c r="E1320" t="s">
        <v>15</v>
      </c>
      <c r="F1320" t="s">
        <v>47</v>
      </c>
      <c r="G1320" s="16" t="s">
        <v>2269</v>
      </c>
      <c r="H1320" s="1"/>
      <c r="J1320"/>
      <c r="AC1320" s="5" t="e">
        <f>VLOOKUP(Table1[[#This Row],[Expense Report]],#REF!,3, 0)</f>
        <v>#REF!</v>
      </c>
      <c r="AD1320" t="s">
        <v>14620</v>
      </c>
      <c r="AE1320" t="s">
        <v>14081</v>
      </c>
      <c r="AF1320" t="e">
        <f>MONTH(Table1[[#This Row],[Date Sent]])</f>
        <v>#REF!</v>
      </c>
      <c r="AG1320" t="e">
        <f>YEAR(Table1[[#This Row],[Date Sent]])</f>
        <v>#REF!</v>
      </c>
      <c r="AH1320"/>
    </row>
    <row r="1321" spans="1:34" x14ac:dyDescent="0.2">
      <c r="A1321" t="s">
        <v>2280</v>
      </c>
      <c r="B1321" t="s">
        <v>2281</v>
      </c>
      <c r="C1321" s="1">
        <v>337.5</v>
      </c>
      <c r="D1321" s="5">
        <v>45280</v>
      </c>
      <c r="E1321" t="s">
        <v>27</v>
      </c>
      <c r="F1321" t="s">
        <v>20</v>
      </c>
      <c r="G1321" s="16" t="s">
        <v>2282</v>
      </c>
      <c r="H1321" s="1"/>
      <c r="J1321"/>
      <c r="AC1321" s="5" t="e">
        <f>VLOOKUP(Table1[[#This Row],[Expense Report]],#REF!,3, 0)</f>
        <v>#REF!</v>
      </c>
      <c r="AD1321" t="s">
        <v>13311</v>
      </c>
      <c r="AE1321" t="s">
        <v>156</v>
      </c>
      <c r="AF1321" t="e">
        <f>MONTH(Table1[[#This Row],[Date Sent]])</f>
        <v>#REF!</v>
      </c>
      <c r="AG1321" t="e">
        <f>YEAR(Table1[[#This Row],[Date Sent]])</f>
        <v>#REF!</v>
      </c>
      <c r="AH1321"/>
    </row>
    <row r="1322" spans="1:34" x14ac:dyDescent="0.2">
      <c r="A1322" t="s">
        <v>2280</v>
      </c>
      <c r="B1322" t="s">
        <v>2283</v>
      </c>
      <c r="C1322" s="1">
        <v>140.16</v>
      </c>
      <c r="D1322" s="5">
        <v>45281</v>
      </c>
      <c r="E1322" t="s">
        <v>21</v>
      </c>
      <c r="F1322" t="s">
        <v>33</v>
      </c>
      <c r="G1322" s="16" t="s">
        <v>2284</v>
      </c>
      <c r="H1322" s="1"/>
      <c r="J1322"/>
      <c r="AC1322" s="5" t="e">
        <f>VLOOKUP(Table1[[#This Row],[Expense Report]],#REF!,3, 0)</f>
        <v>#REF!</v>
      </c>
      <c r="AD1322" t="s">
        <v>13311</v>
      </c>
      <c r="AE1322" t="s">
        <v>156</v>
      </c>
      <c r="AF1322" t="e">
        <f>MONTH(Table1[[#This Row],[Date Sent]])</f>
        <v>#REF!</v>
      </c>
      <c r="AG1322" t="e">
        <f>YEAR(Table1[[#This Row],[Date Sent]])</f>
        <v>#REF!</v>
      </c>
      <c r="AH1322"/>
    </row>
    <row r="1323" spans="1:34" x14ac:dyDescent="0.2">
      <c r="A1323" t="s">
        <v>2280</v>
      </c>
      <c r="B1323" t="s">
        <v>2285</v>
      </c>
      <c r="C1323" s="1">
        <v>104.04</v>
      </c>
      <c r="D1323" s="5">
        <v>45286</v>
      </c>
      <c r="E1323" t="s">
        <v>27</v>
      </c>
      <c r="F1323" t="s">
        <v>39</v>
      </c>
      <c r="G1323" s="16" t="s">
        <v>2286</v>
      </c>
      <c r="H1323" s="1"/>
      <c r="J1323"/>
      <c r="AC1323" s="5" t="e">
        <f>VLOOKUP(Table1[[#This Row],[Expense Report]],#REF!,3, 0)</f>
        <v>#REF!</v>
      </c>
      <c r="AD1323" t="s">
        <v>13311</v>
      </c>
      <c r="AE1323" t="s">
        <v>156</v>
      </c>
      <c r="AF1323" t="e">
        <f>MONTH(Table1[[#This Row],[Date Sent]])</f>
        <v>#REF!</v>
      </c>
      <c r="AG1323" t="e">
        <f>YEAR(Table1[[#This Row],[Date Sent]])</f>
        <v>#REF!</v>
      </c>
      <c r="AH1323"/>
    </row>
    <row r="1324" spans="1:34" x14ac:dyDescent="0.2">
      <c r="A1324" t="s">
        <v>2280</v>
      </c>
      <c r="B1324" t="s">
        <v>2287</v>
      </c>
      <c r="C1324" s="1">
        <v>16.899999999999999</v>
      </c>
      <c r="D1324" s="5">
        <v>45287</v>
      </c>
      <c r="E1324" t="s">
        <v>21</v>
      </c>
      <c r="F1324" t="s">
        <v>15</v>
      </c>
      <c r="G1324" s="16" t="s">
        <v>2288</v>
      </c>
      <c r="H1324" s="1"/>
      <c r="J1324"/>
      <c r="AC1324" s="5" t="e">
        <f>VLOOKUP(Table1[[#This Row],[Expense Report]],#REF!,3, 0)</f>
        <v>#REF!</v>
      </c>
      <c r="AD1324" t="s">
        <v>13311</v>
      </c>
      <c r="AE1324" t="s">
        <v>156</v>
      </c>
      <c r="AF1324" t="e">
        <f>MONTH(Table1[[#This Row],[Date Sent]])</f>
        <v>#REF!</v>
      </c>
      <c r="AG1324" t="e">
        <f>YEAR(Table1[[#This Row],[Date Sent]])</f>
        <v>#REF!</v>
      </c>
      <c r="AH1324"/>
    </row>
    <row r="1325" spans="1:34" x14ac:dyDescent="0.2">
      <c r="A1325" t="s">
        <v>2280</v>
      </c>
      <c r="B1325" t="s">
        <v>2289</v>
      </c>
      <c r="C1325" s="1">
        <v>14.19</v>
      </c>
      <c r="D1325" s="5">
        <v>45287</v>
      </c>
      <c r="E1325" t="s">
        <v>21</v>
      </c>
      <c r="F1325" t="s">
        <v>33</v>
      </c>
      <c r="G1325" s="16" t="s">
        <v>1075</v>
      </c>
      <c r="H1325" s="1"/>
      <c r="J1325"/>
      <c r="AC1325" s="5" t="e">
        <f>VLOOKUP(Table1[[#This Row],[Expense Report]],#REF!,3, 0)</f>
        <v>#REF!</v>
      </c>
      <c r="AD1325" t="s">
        <v>13311</v>
      </c>
      <c r="AE1325" t="s">
        <v>156</v>
      </c>
      <c r="AF1325" t="e">
        <f>MONTH(Table1[[#This Row],[Date Sent]])</f>
        <v>#REF!</v>
      </c>
      <c r="AG1325" t="e">
        <f>YEAR(Table1[[#This Row],[Date Sent]])</f>
        <v>#REF!</v>
      </c>
      <c r="AH1325"/>
    </row>
    <row r="1326" spans="1:34" x14ac:dyDescent="0.2">
      <c r="A1326" t="s">
        <v>2280</v>
      </c>
      <c r="B1326" t="s">
        <v>2290</v>
      </c>
      <c r="C1326" s="1">
        <v>21.38</v>
      </c>
      <c r="D1326" s="5">
        <v>45288</v>
      </c>
      <c r="E1326" t="s">
        <v>18</v>
      </c>
      <c r="F1326" t="s">
        <v>6</v>
      </c>
      <c r="G1326" s="16" t="s">
        <v>2291</v>
      </c>
      <c r="H1326" s="1"/>
      <c r="J1326"/>
      <c r="AC1326" s="5" t="e">
        <f>VLOOKUP(Table1[[#This Row],[Expense Report]],#REF!,3, 0)</f>
        <v>#REF!</v>
      </c>
      <c r="AD1326" t="s">
        <v>13311</v>
      </c>
      <c r="AE1326" t="s">
        <v>156</v>
      </c>
      <c r="AF1326" t="e">
        <f>MONTH(Table1[[#This Row],[Date Sent]])</f>
        <v>#REF!</v>
      </c>
      <c r="AG1326" t="e">
        <f>YEAR(Table1[[#This Row],[Date Sent]])</f>
        <v>#REF!</v>
      </c>
      <c r="AH1326"/>
    </row>
    <row r="1327" spans="1:34" x14ac:dyDescent="0.2">
      <c r="A1327" t="s">
        <v>2280</v>
      </c>
      <c r="B1327" t="s">
        <v>2292</v>
      </c>
      <c r="C1327" s="1">
        <v>9.57</v>
      </c>
      <c r="D1327" s="5">
        <v>45293</v>
      </c>
      <c r="E1327" t="s">
        <v>21</v>
      </c>
      <c r="F1327" t="s">
        <v>15</v>
      </c>
      <c r="G1327" s="16" t="s">
        <v>2293</v>
      </c>
      <c r="H1327" s="1"/>
      <c r="J1327"/>
      <c r="AC1327" s="5" t="e">
        <f>VLOOKUP(Table1[[#This Row],[Expense Report]],#REF!,3, 0)</f>
        <v>#REF!</v>
      </c>
      <c r="AD1327" t="s">
        <v>13311</v>
      </c>
      <c r="AE1327" t="s">
        <v>156</v>
      </c>
      <c r="AF1327" t="e">
        <f>MONTH(Table1[[#This Row],[Date Sent]])</f>
        <v>#REF!</v>
      </c>
      <c r="AG1327" t="e">
        <f>YEAR(Table1[[#This Row],[Date Sent]])</f>
        <v>#REF!</v>
      </c>
      <c r="AH1327"/>
    </row>
    <row r="1328" spans="1:34" x14ac:dyDescent="0.2">
      <c r="A1328" t="s">
        <v>2280</v>
      </c>
      <c r="B1328" t="s">
        <v>2294</v>
      </c>
      <c r="C1328" s="1">
        <v>86.88</v>
      </c>
      <c r="D1328" s="5">
        <v>45299</v>
      </c>
      <c r="E1328" t="s">
        <v>21</v>
      </c>
      <c r="F1328" t="s">
        <v>33</v>
      </c>
      <c r="G1328" s="16" t="s">
        <v>1364</v>
      </c>
      <c r="H1328" s="1"/>
      <c r="J1328"/>
      <c r="AC1328" s="5" t="e">
        <f>VLOOKUP(Table1[[#This Row],[Expense Report]],#REF!,3, 0)</f>
        <v>#REF!</v>
      </c>
      <c r="AD1328" t="s">
        <v>13311</v>
      </c>
      <c r="AE1328" t="s">
        <v>156</v>
      </c>
      <c r="AF1328" t="e">
        <f>MONTH(Table1[[#This Row],[Date Sent]])</f>
        <v>#REF!</v>
      </c>
      <c r="AG1328" t="e">
        <f>YEAR(Table1[[#This Row],[Date Sent]])</f>
        <v>#REF!</v>
      </c>
      <c r="AH1328"/>
    </row>
    <row r="1329" spans="1:34" x14ac:dyDescent="0.2">
      <c r="A1329" t="s">
        <v>2280</v>
      </c>
      <c r="B1329" t="s">
        <v>2295</v>
      </c>
      <c r="C1329" s="1">
        <v>31.79</v>
      </c>
      <c r="D1329" s="5">
        <v>45299</v>
      </c>
      <c r="E1329" t="s">
        <v>21</v>
      </c>
      <c r="F1329" t="s">
        <v>33</v>
      </c>
      <c r="G1329" s="16" t="s">
        <v>1602</v>
      </c>
      <c r="H1329" s="1"/>
      <c r="J1329"/>
      <c r="AC1329" s="5" t="e">
        <f>VLOOKUP(Table1[[#This Row],[Expense Report]],#REF!,3, 0)</f>
        <v>#REF!</v>
      </c>
      <c r="AD1329" t="s">
        <v>13311</v>
      </c>
      <c r="AE1329" t="s">
        <v>156</v>
      </c>
      <c r="AF1329" t="e">
        <f>MONTH(Table1[[#This Row],[Date Sent]])</f>
        <v>#REF!</v>
      </c>
      <c r="AG1329" t="e">
        <f>YEAR(Table1[[#This Row],[Date Sent]])</f>
        <v>#REF!</v>
      </c>
      <c r="AH1329"/>
    </row>
    <row r="1330" spans="1:34" x14ac:dyDescent="0.2">
      <c r="A1330" t="s">
        <v>2280</v>
      </c>
      <c r="B1330" t="s">
        <v>2296</v>
      </c>
      <c r="C1330" s="1">
        <v>4.6900000000000004</v>
      </c>
      <c r="D1330" s="5">
        <v>45300</v>
      </c>
      <c r="E1330" t="s">
        <v>21</v>
      </c>
      <c r="F1330" t="s">
        <v>15</v>
      </c>
      <c r="G1330" s="16" t="s">
        <v>2297</v>
      </c>
      <c r="H1330" s="1"/>
      <c r="J1330"/>
      <c r="AC1330" s="5" t="e">
        <f>VLOOKUP(Table1[[#This Row],[Expense Report]],#REF!,3, 0)</f>
        <v>#REF!</v>
      </c>
      <c r="AD1330" t="s">
        <v>13311</v>
      </c>
      <c r="AE1330" t="s">
        <v>156</v>
      </c>
      <c r="AF1330" t="e">
        <f>MONTH(Table1[[#This Row],[Date Sent]])</f>
        <v>#REF!</v>
      </c>
      <c r="AG1330" t="e">
        <f>YEAR(Table1[[#This Row],[Date Sent]])</f>
        <v>#REF!</v>
      </c>
      <c r="AH1330"/>
    </row>
    <row r="1331" spans="1:34" x14ac:dyDescent="0.2">
      <c r="A1331" t="s">
        <v>2280</v>
      </c>
      <c r="B1331" t="s">
        <v>2298</v>
      </c>
      <c r="C1331" s="1">
        <v>6.49</v>
      </c>
      <c r="D1331" s="5">
        <v>45303</v>
      </c>
      <c r="E1331" t="s">
        <v>13</v>
      </c>
      <c r="F1331" t="s">
        <v>33</v>
      </c>
      <c r="G1331" s="16" t="s">
        <v>2299</v>
      </c>
      <c r="H1331" s="1"/>
      <c r="J1331"/>
      <c r="AC1331" s="5" t="e">
        <f>VLOOKUP(Table1[[#This Row],[Expense Report]],#REF!,3, 0)</f>
        <v>#REF!</v>
      </c>
      <c r="AD1331" t="s">
        <v>13311</v>
      </c>
      <c r="AE1331" t="s">
        <v>156</v>
      </c>
      <c r="AF1331" t="e">
        <f>MONTH(Table1[[#This Row],[Date Sent]])</f>
        <v>#REF!</v>
      </c>
      <c r="AG1331" t="e">
        <f>YEAR(Table1[[#This Row],[Date Sent]])</f>
        <v>#REF!</v>
      </c>
      <c r="AH1331"/>
    </row>
    <row r="1332" spans="1:34" x14ac:dyDescent="0.2">
      <c r="A1332" t="s">
        <v>2280</v>
      </c>
      <c r="B1332" t="s">
        <v>2300</v>
      </c>
      <c r="C1332" s="1">
        <v>87.79</v>
      </c>
      <c r="D1332" s="5">
        <v>45303</v>
      </c>
      <c r="E1332" t="s">
        <v>21</v>
      </c>
      <c r="F1332" t="s">
        <v>33</v>
      </c>
      <c r="G1332" s="16" t="s">
        <v>2301</v>
      </c>
      <c r="H1332" s="1"/>
      <c r="J1332"/>
      <c r="AC1332" s="5" t="e">
        <f>VLOOKUP(Table1[[#This Row],[Expense Report]],#REF!,3, 0)</f>
        <v>#REF!</v>
      </c>
      <c r="AD1332" t="s">
        <v>13311</v>
      </c>
      <c r="AE1332" t="s">
        <v>156</v>
      </c>
      <c r="AF1332" t="e">
        <f>MONTH(Table1[[#This Row],[Date Sent]])</f>
        <v>#REF!</v>
      </c>
      <c r="AG1332" t="e">
        <f>YEAR(Table1[[#This Row],[Date Sent]])</f>
        <v>#REF!</v>
      </c>
      <c r="AH1332"/>
    </row>
    <row r="1333" spans="1:34" x14ac:dyDescent="0.2">
      <c r="A1333" t="s">
        <v>2302</v>
      </c>
      <c r="B1333" t="s">
        <v>2303</v>
      </c>
      <c r="C1333" s="1">
        <v>118.78</v>
      </c>
      <c r="D1333" s="5">
        <v>45298</v>
      </c>
      <c r="E1333" t="s">
        <v>33</v>
      </c>
      <c r="F1333" t="s">
        <v>25</v>
      </c>
      <c r="G1333" s="16" t="s">
        <v>1482</v>
      </c>
      <c r="H1333" s="1"/>
      <c r="J1333"/>
      <c r="AC1333" s="5" t="e">
        <f>VLOOKUP(Table1[[#This Row],[Expense Report]],#REF!,3, 0)</f>
        <v>#REF!</v>
      </c>
      <c r="AD1333" t="s">
        <v>13786</v>
      </c>
      <c r="AE1333" t="s">
        <v>294</v>
      </c>
      <c r="AF1333" t="e">
        <f>MONTH(Table1[[#This Row],[Date Sent]])</f>
        <v>#REF!</v>
      </c>
      <c r="AG1333" t="e">
        <f>YEAR(Table1[[#This Row],[Date Sent]])</f>
        <v>#REF!</v>
      </c>
      <c r="AH1333"/>
    </row>
    <row r="1334" spans="1:34" x14ac:dyDescent="0.2">
      <c r="A1334" t="s">
        <v>2302</v>
      </c>
      <c r="B1334" t="s">
        <v>2303</v>
      </c>
      <c r="C1334" s="1">
        <v>31.57</v>
      </c>
      <c r="D1334" s="5">
        <v>45299</v>
      </c>
      <c r="E1334" t="s">
        <v>27</v>
      </c>
      <c r="F1334" t="s">
        <v>2265</v>
      </c>
      <c r="G1334" s="16" t="s">
        <v>2304</v>
      </c>
      <c r="H1334" s="1"/>
      <c r="J1334"/>
      <c r="AC1334" s="5" t="e">
        <f>VLOOKUP(Table1[[#This Row],[Expense Report]],#REF!,3, 0)</f>
        <v>#REF!</v>
      </c>
      <c r="AD1334" t="s">
        <v>13786</v>
      </c>
      <c r="AE1334" t="s">
        <v>294</v>
      </c>
      <c r="AF1334" t="e">
        <f>MONTH(Table1[[#This Row],[Date Sent]])</f>
        <v>#REF!</v>
      </c>
      <c r="AG1334" t="e">
        <f>YEAR(Table1[[#This Row],[Date Sent]])</f>
        <v>#REF!</v>
      </c>
      <c r="AH1334"/>
    </row>
    <row r="1335" spans="1:34" x14ac:dyDescent="0.2">
      <c r="A1335" t="s">
        <v>2302</v>
      </c>
      <c r="B1335" t="s">
        <v>2303</v>
      </c>
      <c r="C1335" s="1">
        <v>132.78</v>
      </c>
      <c r="D1335" s="5">
        <v>45299</v>
      </c>
      <c r="E1335" t="s">
        <v>33</v>
      </c>
      <c r="F1335" t="s">
        <v>25</v>
      </c>
      <c r="G1335" s="16" t="s">
        <v>1295</v>
      </c>
      <c r="H1335" s="1"/>
      <c r="J1335"/>
      <c r="AC1335" s="5" t="e">
        <f>VLOOKUP(Table1[[#This Row],[Expense Report]],#REF!,3, 0)</f>
        <v>#REF!</v>
      </c>
      <c r="AD1335" t="s">
        <v>13786</v>
      </c>
      <c r="AE1335" t="s">
        <v>294</v>
      </c>
      <c r="AF1335" t="e">
        <f>MONTH(Table1[[#This Row],[Date Sent]])</f>
        <v>#REF!</v>
      </c>
      <c r="AG1335" t="e">
        <f>YEAR(Table1[[#This Row],[Date Sent]])</f>
        <v>#REF!</v>
      </c>
      <c r="AH1335"/>
    </row>
    <row r="1336" spans="1:34" x14ac:dyDescent="0.2">
      <c r="A1336" t="s">
        <v>2302</v>
      </c>
      <c r="B1336" t="s">
        <v>2303</v>
      </c>
      <c r="C1336" s="1">
        <v>132.78</v>
      </c>
      <c r="D1336" s="5">
        <v>45302</v>
      </c>
      <c r="E1336" t="s">
        <v>21</v>
      </c>
      <c r="F1336" t="s">
        <v>25</v>
      </c>
      <c r="G1336" s="16" t="s">
        <v>1482</v>
      </c>
      <c r="H1336" s="1"/>
      <c r="J1336"/>
      <c r="AC1336" s="5" t="e">
        <f>VLOOKUP(Table1[[#This Row],[Expense Report]],#REF!,3, 0)</f>
        <v>#REF!</v>
      </c>
      <c r="AD1336" t="s">
        <v>13786</v>
      </c>
      <c r="AE1336" t="s">
        <v>294</v>
      </c>
      <c r="AF1336" t="e">
        <f>MONTH(Table1[[#This Row],[Date Sent]])</f>
        <v>#REF!</v>
      </c>
      <c r="AG1336" t="e">
        <f>YEAR(Table1[[#This Row],[Date Sent]])</f>
        <v>#REF!</v>
      </c>
      <c r="AH1336"/>
    </row>
    <row r="1337" spans="1:34" x14ac:dyDescent="0.2">
      <c r="A1337" t="s">
        <v>2302</v>
      </c>
      <c r="B1337" t="s">
        <v>2303</v>
      </c>
      <c r="C1337" s="1">
        <v>79.53</v>
      </c>
      <c r="D1337" s="5">
        <v>45303</v>
      </c>
      <c r="E1337" t="s">
        <v>21</v>
      </c>
      <c r="F1337" t="s">
        <v>25</v>
      </c>
      <c r="G1337" s="16" t="s">
        <v>1295</v>
      </c>
      <c r="H1337" s="1"/>
      <c r="J1337"/>
      <c r="AC1337" s="5" t="e">
        <f>VLOOKUP(Table1[[#This Row],[Expense Report]],#REF!,3, 0)</f>
        <v>#REF!</v>
      </c>
      <c r="AD1337" t="s">
        <v>13786</v>
      </c>
      <c r="AE1337" t="s">
        <v>294</v>
      </c>
      <c r="AF1337" t="e">
        <f>MONTH(Table1[[#This Row],[Date Sent]])</f>
        <v>#REF!</v>
      </c>
      <c r="AG1337" t="e">
        <f>YEAR(Table1[[#This Row],[Date Sent]])</f>
        <v>#REF!</v>
      </c>
      <c r="AH1337"/>
    </row>
    <row r="1338" spans="1:34" x14ac:dyDescent="0.2">
      <c r="A1338" t="s">
        <v>2302</v>
      </c>
      <c r="B1338" t="s">
        <v>2303</v>
      </c>
      <c r="C1338" s="1">
        <v>4.32</v>
      </c>
      <c r="D1338" s="5">
        <v>45307</v>
      </c>
      <c r="E1338" t="s">
        <v>21</v>
      </c>
      <c r="F1338" t="s">
        <v>18</v>
      </c>
      <c r="G1338" s="16" t="s">
        <v>978</v>
      </c>
      <c r="H1338" s="1"/>
      <c r="J1338"/>
      <c r="AC1338" s="5" t="e">
        <f>VLOOKUP(Table1[[#This Row],[Expense Report]],#REF!,3, 0)</f>
        <v>#REF!</v>
      </c>
      <c r="AD1338" t="s">
        <v>13786</v>
      </c>
      <c r="AE1338" t="s">
        <v>294</v>
      </c>
      <c r="AF1338" t="e">
        <f>MONTH(Table1[[#This Row],[Date Sent]])</f>
        <v>#REF!</v>
      </c>
      <c r="AG1338" t="e">
        <f>YEAR(Table1[[#This Row],[Date Sent]])</f>
        <v>#REF!</v>
      </c>
      <c r="AH1338"/>
    </row>
    <row r="1339" spans="1:34" x14ac:dyDescent="0.2">
      <c r="A1339" t="s">
        <v>2302</v>
      </c>
      <c r="B1339" t="s">
        <v>2303</v>
      </c>
      <c r="C1339" s="1">
        <v>175.18</v>
      </c>
      <c r="D1339" s="5">
        <v>45308</v>
      </c>
      <c r="E1339" t="s">
        <v>33</v>
      </c>
      <c r="F1339" t="s">
        <v>25</v>
      </c>
      <c r="G1339" s="16" t="s">
        <v>1482</v>
      </c>
      <c r="H1339" s="1"/>
      <c r="J1339"/>
      <c r="AC1339" s="5" t="e">
        <f>VLOOKUP(Table1[[#This Row],[Expense Report]],#REF!,3, 0)</f>
        <v>#REF!</v>
      </c>
      <c r="AD1339" t="s">
        <v>13786</v>
      </c>
      <c r="AE1339" t="s">
        <v>294</v>
      </c>
      <c r="AF1339" t="e">
        <f>MONTH(Table1[[#This Row],[Date Sent]])</f>
        <v>#REF!</v>
      </c>
      <c r="AG1339" t="e">
        <f>YEAR(Table1[[#This Row],[Date Sent]])</f>
        <v>#REF!</v>
      </c>
      <c r="AH1339"/>
    </row>
    <row r="1340" spans="1:34" x14ac:dyDescent="0.2">
      <c r="A1340" t="s">
        <v>114</v>
      </c>
      <c r="B1340" t="s">
        <v>2305</v>
      </c>
      <c r="C1340" s="1">
        <v>140.47999999999999</v>
      </c>
      <c r="D1340" s="5">
        <v>45194</v>
      </c>
      <c r="E1340" t="s">
        <v>21</v>
      </c>
      <c r="F1340" t="s">
        <v>15</v>
      </c>
      <c r="G1340" s="16" t="s">
        <v>2306</v>
      </c>
      <c r="H1340" s="1"/>
      <c r="J1340"/>
      <c r="AC1340" s="5" t="e">
        <f>VLOOKUP(Table1[[#This Row],[Expense Report]],#REF!,3, 0)</f>
        <v>#REF!</v>
      </c>
      <c r="AD1340" t="s">
        <v>11649</v>
      </c>
      <c r="AE1340" t="s">
        <v>11649</v>
      </c>
      <c r="AF1340" t="e">
        <f>MONTH(Table1[[#This Row],[Date Sent]])</f>
        <v>#REF!</v>
      </c>
      <c r="AG1340" t="e">
        <f>YEAR(Table1[[#This Row],[Date Sent]])</f>
        <v>#REF!</v>
      </c>
      <c r="AH1340"/>
    </row>
    <row r="1341" spans="1:34" x14ac:dyDescent="0.2">
      <c r="A1341" t="s">
        <v>114</v>
      </c>
      <c r="B1341" t="s">
        <v>2305</v>
      </c>
      <c r="C1341" s="1">
        <v>125.05</v>
      </c>
      <c r="D1341" s="5">
        <v>45195</v>
      </c>
      <c r="E1341" t="s">
        <v>21</v>
      </c>
      <c r="F1341" t="s">
        <v>17</v>
      </c>
      <c r="G1341" s="16" t="s">
        <v>2307</v>
      </c>
      <c r="H1341" s="1"/>
      <c r="J1341"/>
      <c r="AC1341" s="5" t="e">
        <f>VLOOKUP(Table1[[#This Row],[Expense Report]],#REF!,3, 0)</f>
        <v>#REF!</v>
      </c>
      <c r="AD1341" t="s">
        <v>11649</v>
      </c>
      <c r="AE1341" t="s">
        <v>11649</v>
      </c>
      <c r="AF1341" t="e">
        <f>MONTH(Table1[[#This Row],[Date Sent]])</f>
        <v>#REF!</v>
      </c>
      <c r="AG1341" t="e">
        <f>YEAR(Table1[[#This Row],[Date Sent]])</f>
        <v>#REF!</v>
      </c>
      <c r="AH1341"/>
    </row>
    <row r="1342" spans="1:34" x14ac:dyDescent="0.2">
      <c r="A1342" t="s">
        <v>114</v>
      </c>
      <c r="B1342" t="s">
        <v>2305</v>
      </c>
      <c r="C1342" s="1">
        <v>3.29</v>
      </c>
      <c r="D1342" s="5">
        <v>45196</v>
      </c>
      <c r="E1342" t="s">
        <v>24</v>
      </c>
      <c r="F1342" t="s">
        <v>15</v>
      </c>
      <c r="G1342" s="16" t="s">
        <v>2308</v>
      </c>
      <c r="H1342" s="1"/>
      <c r="J1342"/>
      <c r="AC1342" s="5" t="e">
        <f>VLOOKUP(Table1[[#This Row],[Expense Report]],#REF!,3, 0)</f>
        <v>#REF!</v>
      </c>
      <c r="AD1342" t="s">
        <v>11649</v>
      </c>
      <c r="AE1342" t="s">
        <v>11649</v>
      </c>
      <c r="AF1342" t="e">
        <f>MONTH(Table1[[#This Row],[Date Sent]])</f>
        <v>#REF!</v>
      </c>
      <c r="AG1342" t="e">
        <f>YEAR(Table1[[#This Row],[Date Sent]])</f>
        <v>#REF!</v>
      </c>
      <c r="AH1342"/>
    </row>
    <row r="1343" spans="1:34" x14ac:dyDescent="0.2">
      <c r="A1343" t="s">
        <v>114</v>
      </c>
      <c r="B1343" t="s">
        <v>2305</v>
      </c>
      <c r="C1343" s="1">
        <v>79.510000000000005</v>
      </c>
      <c r="D1343" s="5">
        <v>45217</v>
      </c>
      <c r="E1343" t="s">
        <v>21</v>
      </c>
      <c r="F1343" t="s">
        <v>6</v>
      </c>
      <c r="G1343" s="16" t="s">
        <v>2309</v>
      </c>
      <c r="H1343" s="1"/>
      <c r="J1343"/>
      <c r="AC1343" s="5" t="e">
        <f>VLOOKUP(Table1[[#This Row],[Expense Report]],#REF!,3, 0)</f>
        <v>#REF!</v>
      </c>
      <c r="AD1343" t="s">
        <v>11649</v>
      </c>
      <c r="AE1343" t="s">
        <v>11649</v>
      </c>
      <c r="AF1343" t="e">
        <f>MONTH(Table1[[#This Row],[Date Sent]])</f>
        <v>#REF!</v>
      </c>
      <c r="AG1343" t="e">
        <f>YEAR(Table1[[#This Row],[Date Sent]])</f>
        <v>#REF!</v>
      </c>
      <c r="AH1343"/>
    </row>
    <row r="1344" spans="1:34" x14ac:dyDescent="0.2">
      <c r="A1344" t="s">
        <v>114</v>
      </c>
      <c r="B1344" t="s">
        <v>2305</v>
      </c>
      <c r="C1344" s="1">
        <v>31.46</v>
      </c>
      <c r="D1344" s="5">
        <v>45226</v>
      </c>
      <c r="E1344" t="s">
        <v>21</v>
      </c>
      <c r="F1344" t="s">
        <v>17</v>
      </c>
      <c r="G1344" s="16" t="s">
        <v>2310</v>
      </c>
      <c r="H1344" s="1"/>
      <c r="J1344"/>
      <c r="AC1344" s="5" t="e">
        <f>VLOOKUP(Table1[[#This Row],[Expense Report]],#REF!,3, 0)</f>
        <v>#REF!</v>
      </c>
      <c r="AD1344" t="s">
        <v>11649</v>
      </c>
      <c r="AE1344" t="s">
        <v>11649</v>
      </c>
      <c r="AF1344" t="e">
        <f>MONTH(Table1[[#This Row],[Date Sent]])</f>
        <v>#REF!</v>
      </c>
      <c r="AG1344" t="e">
        <f>YEAR(Table1[[#This Row],[Date Sent]])</f>
        <v>#REF!</v>
      </c>
      <c r="AH1344"/>
    </row>
    <row r="1345" spans="1:34" x14ac:dyDescent="0.2">
      <c r="A1345" t="s">
        <v>114</v>
      </c>
      <c r="B1345" t="s">
        <v>2305</v>
      </c>
      <c r="C1345" s="1">
        <v>2776.11</v>
      </c>
      <c r="D1345" s="5">
        <v>45226</v>
      </c>
      <c r="E1345" t="s">
        <v>21</v>
      </c>
      <c r="F1345" t="s">
        <v>918</v>
      </c>
      <c r="G1345" s="16" t="str">
        <f>_xlfn.CONCAT(Table1[[#This Row],[Notes 1]],",",Table1[[#This Row],[Notes 2]],",",Table1[[#This Row],[Notes 3]])</f>
        <v>pressure washer,GO tools,</v>
      </c>
      <c r="H1345" s="1">
        <v>849</v>
      </c>
      <c r="I1345" t="s">
        <v>25</v>
      </c>
      <c r="J1345" t="s">
        <v>1140</v>
      </c>
      <c r="K1345" s="1">
        <v>1927.11</v>
      </c>
      <c r="L1345" t="s">
        <v>17</v>
      </c>
      <c r="M1345" t="s">
        <v>2311</v>
      </c>
      <c r="AC1345" s="5" t="e">
        <f>VLOOKUP(Table1[[#This Row],[Expense Report]],#REF!,3, 0)</f>
        <v>#REF!</v>
      </c>
      <c r="AD1345" t="s">
        <v>11649</v>
      </c>
      <c r="AE1345" t="s">
        <v>11649</v>
      </c>
      <c r="AF1345" t="e">
        <f>MONTH(Table1[[#This Row],[Date Sent]])</f>
        <v>#REF!</v>
      </c>
      <c r="AG1345" t="e">
        <f>YEAR(Table1[[#This Row],[Date Sent]])</f>
        <v>#REF!</v>
      </c>
      <c r="AH1345"/>
    </row>
    <row r="1346" spans="1:34" x14ac:dyDescent="0.2">
      <c r="A1346" t="s">
        <v>114</v>
      </c>
      <c r="B1346" t="s">
        <v>2305</v>
      </c>
      <c r="C1346" s="1">
        <v>485.84</v>
      </c>
      <c r="D1346" s="5">
        <v>45229</v>
      </c>
      <c r="E1346" t="s">
        <v>21</v>
      </c>
      <c r="F1346" t="s">
        <v>16</v>
      </c>
      <c r="G1346" s="16" t="s">
        <v>2312</v>
      </c>
      <c r="H1346" s="1"/>
      <c r="J1346"/>
      <c r="AC1346" s="5" t="e">
        <f>VLOOKUP(Table1[[#This Row],[Expense Report]],#REF!,3, 0)</f>
        <v>#REF!</v>
      </c>
      <c r="AD1346" t="s">
        <v>11649</v>
      </c>
      <c r="AE1346" t="s">
        <v>11649</v>
      </c>
      <c r="AF1346" t="e">
        <f>MONTH(Table1[[#This Row],[Date Sent]])</f>
        <v>#REF!</v>
      </c>
      <c r="AG1346" t="e">
        <f>YEAR(Table1[[#This Row],[Date Sent]])</f>
        <v>#REF!</v>
      </c>
      <c r="AH1346"/>
    </row>
    <row r="1347" spans="1:34" x14ac:dyDescent="0.2">
      <c r="A1347" t="s">
        <v>102</v>
      </c>
      <c r="B1347" t="s">
        <v>2313</v>
      </c>
      <c r="C1347" s="1">
        <v>2383.96</v>
      </c>
      <c r="D1347" s="5">
        <v>45286</v>
      </c>
      <c r="E1347" t="s">
        <v>34</v>
      </c>
      <c r="F1347" t="s">
        <v>26</v>
      </c>
      <c r="G1347" s="16" t="s">
        <v>2314</v>
      </c>
      <c r="H1347" s="1"/>
      <c r="J1347"/>
      <c r="AC1347" s="5" t="e">
        <f>VLOOKUP(Table1[[#This Row],[Expense Report]],#REF!,3, 0)</f>
        <v>#REF!</v>
      </c>
      <c r="AD1347" t="s">
        <v>11649</v>
      </c>
      <c r="AE1347" t="s">
        <v>11649</v>
      </c>
      <c r="AF1347" t="e">
        <f>MONTH(Table1[[#This Row],[Date Sent]])</f>
        <v>#REF!</v>
      </c>
      <c r="AG1347" t="e">
        <f>YEAR(Table1[[#This Row],[Date Sent]])</f>
        <v>#REF!</v>
      </c>
      <c r="AH1347"/>
    </row>
    <row r="1348" spans="1:34" x14ac:dyDescent="0.2">
      <c r="A1348" t="s">
        <v>2315</v>
      </c>
      <c r="B1348" t="s">
        <v>2316</v>
      </c>
      <c r="C1348" s="1">
        <v>337.2</v>
      </c>
      <c r="D1348" s="5">
        <v>45264</v>
      </c>
      <c r="E1348" t="s">
        <v>21</v>
      </c>
      <c r="F1348" t="s">
        <v>25</v>
      </c>
      <c r="G1348" s="16" t="s">
        <v>2317</v>
      </c>
      <c r="H1348" s="1"/>
      <c r="J1348"/>
      <c r="AC1348" s="5" t="e">
        <f>VLOOKUP(Table1[[#This Row],[Expense Report]],#REF!,3, 0)</f>
        <v>#REF!</v>
      </c>
      <c r="AD1348" t="s">
        <v>11649</v>
      </c>
      <c r="AE1348" t="s">
        <v>11649</v>
      </c>
      <c r="AF1348" t="e">
        <f>MONTH(Table1[[#This Row],[Date Sent]])</f>
        <v>#REF!</v>
      </c>
      <c r="AG1348" t="e">
        <f>YEAR(Table1[[#This Row],[Date Sent]])</f>
        <v>#REF!</v>
      </c>
      <c r="AH1348"/>
    </row>
    <row r="1349" spans="1:34" x14ac:dyDescent="0.2">
      <c r="A1349" t="s">
        <v>2315</v>
      </c>
      <c r="B1349" t="s">
        <v>2316</v>
      </c>
      <c r="C1349" s="1">
        <v>148.86000000000001</v>
      </c>
      <c r="D1349" s="5">
        <v>45268</v>
      </c>
      <c r="E1349" t="s">
        <v>21</v>
      </c>
      <c r="F1349" t="s">
        <v>33</v>
      </c>
      <c r="G1349" s="16" t="s">
        <v>1353</v>
      </c>
      <c r="H1349" s="1"/>
      <c r="J1349"/>
      <c r="AC1349" s="5" t="e">
        <f>VLOOKUP(Table1[[#This Row],[Expense Report]],#REF!,3, 0)</f>
        <v>#REF!</v>
      </c>
      <c r="AD1349" t="s">
        <v>11649</v>
      </c>
      <c r="AE1349" t="s">
        <v>11649</v>
      </c>
      <c r="AF1349" t="e">
        <f>MONTH(Table1[[#This Row],[Date Sent]])</f>
        <v>#REF!</v>
      </c>
      <c r="AG1349" t="e">
        <f>YEAR(Table1[[#This Row],[Date Sent]])</f>
        <v>#REF!</v>
      </c>
      <c r="AH1349"/>
    </row>
    <row r="1350" spans="1:34" x14ac:dyDescent="0.2">
      <c r="A1350" t="s">
        <v>2315</v>
      </c>
      <c r="B1350" t="s">
        <v>2316</v>
      </c>
      <c r="C1350" s="1">
        <v>182.08</v>
      </c>
      <c r="D1350" s="5">
        <v>45271</v>
      </c>
      <c r="E1350" t="s">
        <v>21</v>
      </c>
      <c r="F1350" t="s">
        <v>39</v>
      </c>
      <c r="G1350" s="16" t="s">
        <v>39</v>
      </c>
      <c r="H1350" s="1"/>
      <c r="J1350"/>
      <c r="AC1350" s="5" t="e">
        <f>VLOOKUP(Table1[[#This Row],[Expense Report]],#REF!,3, 0)</f>
        <v>#REF!</v>
      </c>
      <c r="AD1350" t="s">
        <v>11649</v>
      </c>
      <c r="AE1350" t="s">
        <v>11649</v>
      </c>
      <c r="AF1350" t="e">
        <f>MONTH(Table1[[#This Row],[Date Sent]])</f>
        <v>#REF!</v>
      </c>
      <c r="AG1350" t="e">
        <f>YEAR(Table1[[#This Row],[Date Sent]])</f>
        <v>#REF!</v>
      </c>
      <c r="AH1350"/>
    </row>
    <row r="1351" spans="1:34" x14ac:dyDescent="0.2">
      <c r="A1351" t="s">
        <v>2315</v>
      </c>
      <c r="B1351" t="s">
        <v>2316</v>
      </c>
      <c r="C1351" s="1">
        <v>211.46</v>
      </c>
      <c r="D1351" s="5">
        <v>45275</v>
      </c>
      <c r="E1351" t="s">
        <v>21</v>
      </c>
      <c r="F1351" t="s">
        <v>33</v>
      </c>
      <c r="G1351" s="16" t="s">
        <v>1526</v>
      </c>
      <c r="H1351" s="1"/>
      <c r="J1351"/>
      <c r="AC1351" s="5" t="e">
        <f>VLOOKUP(Table1[[#This Row],[Expense Report]],#REF!,3, 0)</f>
        <v>#REF!</v>
      </c>
      <c r="AD1351" t="s">
        <v>11649</v>
      </c>
      <c r="AE1351" t="s">
        <v>11649</v>
      </c>
      <c r="AF1351" t="e">
        <f>MONTH(Table1[[#This Row],[Date Sent]])</f>
        <v>#REF!</v>
      </c>
      <c r="AG1351" t="e">
        <f>YEAR(Table1[[#This Row],[Date Sent]])</f>
        <v>#REF!</v>
      </c>
      <c r="AH1351"/>
    </row>
    <row r="1352" spans="1:34" x14ac:dyDescent="0.2">
      <c r="A1352" t="s">
        <v>2315</v>
      </c>
      <c r="B1352" t="s">
        <v>2318</v>
      </c>
      <c r="C1352" s="1">
        <v>1004.35</v>
      </c>
      <c r="D1352" s="5">
        <v>45244</v>
      </c>
      <c r="E1352" t="s">
        <v>14</v>
      </c>
      <c r="F1352" t="s">
        <v>1047</v>
      </c>
      <c r="G1352" s="16" t="s">
        <v>2319</v>
      </c>
      <c r="H1352" s="1"/>
      <c r="J1352"/>
      <c r="AC1352" s="5" t="e">
        <f>VLOOKUP(Table1[[#This Row],[Expense Report]],#REF!,3, 0)</f>
        <v>#REF!</v>
      </c>
      <c r="AD1352" t="s">
        <v>11649</v>
      </c>
      <c r="AE1352" t="s">
        <v>11649</v>
      </c>
      <c r="AF1352" t="e">
        <f>MONTH(Table1[[#This Row],[Date Sent]])</f>
        <v>#REF!</v>
      </c>
      <c r="AG1352" t="e">
        <f>YEAR(Table1[[#This Row],[Date Sent]])</f>
        <v>#REF!</v>
      </c>
      <c r="AH1352"/>
    </row>
    <row r="1353" spans="1:34" x14ac:dyDescent="0.2">
      <c r="A1353" t="s">
        <v>2315</v>
      </c>
      <c r="B1353" t="s">
        <v>2318</v>
      </c>
      <c r="C1353" s="1">
        <v>250</v>
      </c>
      <c r="D1353" s="5">
        <v>45247</v>
      </c>
      <c r="E1353" t="s">
        <v>14</v>
      </c>
      <c r="F1353" t="s">
        <v>1047</v>
      </c>
      <c r="G1353" s="16" t="s">
        <v>2320</v>
      </c>
      <c r="H1353" s="1"/>
      <c r="J1353"/>
      <c r="AC1353" s="5" t="e">
        <f>VLOOKUP(Table1[[#This Row],[Expense Report]],#REF!,3, 0)</f>
        <v>#REF!</v>
      </c>
      <c r="AD1353" t="s">
        <v>11649</v>
      </c>
      <c r="AE1353" t="s">
        <v>11649</v>
      </c>
      <c r="AF1353" t="e">
        <f>MONTH(Table1[[#This Row],[Date Sent]])</f>
        <v>#REF!</v>
      </c>
      <c r="AG1353" t="e">
        <f>YEAR(Table1[[#This Row],[Date Sent]])</f>
        <v>#REF!</v>
      </c>
      <c r="AH1353"/>
    </row>
    <row r="1354" spans="1:34" x14ac:dyDescent="0.2">
      <c r="A1354" t="s">
        <v>2315</v>
      </c>
      <c r="B1354" t="s">
        <v>2318</v>
      </c>
      <c r="C1354" s="1">
        <v>508.25</v>
      </c>
      <c r="D1354" s="5">
        <v>45254</v>
      </c>
      <c r="E1354" t="s">
        <v>14</v>
      </c>
      <c r="F1354" t="s">
        <v>1047</v>
      </c>
      <c r="G1354" s="16" t="s">
        <v>2321</v>
      </c>
      <c r="H1354" s="1"/>
      <c r="J1354"/>
      <c r="AC1354" s="5" t="e">
        <f>VLOOKUP(Table1[[#This Row],[Expense Report]],#REF!,3, 0)</f>
        <v>#REF!</v>
      </c>
      <c r="AD1354" t="s">
        <v>11649</v>
      </c>
      <c r="AE1354" t="s">
        <v>11649</v>
      </c>
      <c r="AF1354" t="e">
        <f>MONTH(Table1[[#This Row],[Date Sent]])</f>
        <v>#REF!</v>
      </c>
      <c r="AG1354" t="e">
        <f>YEAR(Table1[[#This Row],[Date Sent]])</f>
        <v>#REF!</v>
      </c>
      <c r="AH1354"/>
    </row>
    <row r="1355" spans="1:34" x14ac:dyDescent="0.2">
      <c r="A1355" t="s">
        <v>2315</v>
      </c>
      <c r="B1355" t="s">
        <v>2322</v>
      </c>
      <c r="C1355" s="1">
        <v>25.89</v>
      </c>
      <c r="D1355" s="5">
        <v>45246</v>
      </c>
      <c r="E1355" t="s">
        <v>21</v>
      </c>
      <c r="F1355" t="s">
        <v>33</v>
      </c>
      <c r="G1355" s="16" t="s">
        <v>1718</v>
      </c>
      <c r="H1355" s="1"/>
      <c r="J1355"/>
      <c r="AC1355" s="5" t="e">
        <f>VLOOKUP(Table1[[#This Row],[Expense Report]],#REF!,3, 0)</f>
        <v>#REF!</v>
      </c>
      <c r="AD1355" t="s">
        <v>11649</v>
      </c>
      <c r="AE1355" t="s">
        <v>11649</v>
      </c>
      <c r="AF1355" t="e">
        <f>MONTH(Table1[[#This Row],[Date Sent]])</f>
        <v>#REF!</v>
      </c>
      <c r="AG1355" t="e">
        <f>YEAR(Table1[[#This Row],[Date Sent]])</f>
        <v>#REF!</v>
      </c>
      <c r="AH1355"/>
    </row>
    <row r="1356" spans="1:34" x14ac:dyDescent="0.2">
      <c r="A1356" t="s">
        <v>2315</v>
      </c>
      <c r="B1356" t="s">
        <v>2322</v>
      </c>
      <c r="C1356" s="1">
        <v>62.06</v>
      </c>
      <c r="D1356" s="5">
        <v>45251</v>
      </c>
      <c r="E1356" t="s">
        <v>21</v>
      </c>
      <c r="F1356" t="s">
        <v>33</v>
      </c>
      <c r="G1356" s="16" t="s">
        <v>1718</v>
      </c>
      <c r="H1356" s="1"/>
      <c r="J1356"/>
      <c r="AC1356" s="5" t="e">
        <f>VLOOKUP(Table1[[#This Row],[Expense Report]],#REF!,3, 0)</f>
        <v>#REF!</v>
      </c>
      <c r="AD1356" t="s">
        <v>11649</v>
      </c>
      <c r="AE1356" t="s">
        <v>11649</v>
      </c>
      <c r="AF1356" t="e">
        <f>MONTH(Table1[[#This Row],[Date Sent]])</f>
        <v>#REF!</v>
      </c>
      <c r="AG1356" t="e">
        <f>YEAR(Table1[[#This Row],[Date Sent]])</f>
        <v>#REF!</v>
      </c>
      <c r="AH1356"/>
    </row>
    <row r="1357" spans="1:34" x14ac:dyDescent="0.2">
      <c r="A1357" t="s">
        <v>2315</v>
      </c>
      <c r="B1357" t="s">
        <v>2322</v>
      </c>
      <c r="C1357" s="1">
        <v>146.49</v>
      </c>
      <c r="D1357" s="5">
        <v>45258</v>
      </c>
      <c r="E1357" t="s">
        <v>21</v>
      </c>
      <c r="F1357" t="s">
        <v>33</v>
      </c>
      <c r="G1357" s="16" t="s">
        <v>2323</v>
      </c>
      <c r="H1357" s="1"/>
      <c r="J1357"/>
      <c r="AC1357" s="5" t="e">
        <f>VLOOKUP(Table1[[#This Row],[Expense Report]],#REF!,3, 0)</f>
        <v>#REF!</v>
      </c>
      <c r="AD1357" t="s">
        <v>11649</v>
      </c>
      <c r="AE1357" t="s">
        <v>11649</v>
      </c>
      <c r="AF1357" t="e">
        <f>MONTH(Table1[[#This Row],[Date Sent]])</f>
        <v>#REF!</v>
      </c>
      <c r="AG1357" t="e">
        <f>YEAR(Table1[[#This Row],[Date Sent]])</f>
        <v>#REF!</v>
      </c>
      <c r="AH1357"/>
    </row>
    <row r="1358" spans="1:34" x14ac:dyDescent="0.2">
      <c r="A1358" t="s">
        <v>2315</v>
      </c>
      <c r="B1358" t="s">
        <v>2322</v>
      </c>
      <c r="C1358" s="1">
        <v>126.91</v>
      </c>
      <c r="D1358" s="5">
        <v>45261</v>
      </c>
      <c r="E1358" t="s">
        <v>21</v>
      </c>
      <c r="F1358" t="s">
        <v>33</v>
      </c>
      <c r="G1358" s="16" t="s">
        <v>2324</v>
      </c>
      <c r="H1358" s="1"/>
      <c r="J1358"/>
      <c r="AC1358" s="5" t="e">
        <f>VLOOKUP(Table1[[#This Row],[Expense Report]],#REF!,3, 0)</f>
        <v>#REF!</v>
      </c>
      <c r="AD1358" t="s">
        <v>11649</v>
      </c>
      <c r="AE1358" t="s">
        <v>11649</v>
      </c>
      <c r="AF1358" t="e">
        <f>MONTH(Table1[[#This Row],[Date Sent]])</f>
        <v>#REF!</v>
      </c>
      <c r="AG1358" t="e">
        <f>YEAR(Table1[[#This Row],[Date Sent]])</f>
        <v>#REF!</v>
      </c>
      <c r="AH1358"/>
    </row>
    <row r="1359" spans="1:34" x14ac:dyDescent="0.2">
      <c r="A1359" t="s">
        <v>2315</v>
      </c>
      <c r="B1359" t="s">
        <v>2322</v>
      </c>
      <c r="C1359" s="1">
        <v>64.78</v>
      </c>
      <c r="D1359" s="5">
        <v>45262</v>
      </c>
      <c r="E1359" t="s">
        <v>21</v>
      </c>
      <c r="F1359" t="s">
        <v>15</v>
      </c>
      <c r="G1359" s="16" t="s">
        <v>2325</v>
      </c>
      <c r="H1359" s="1"/>
      <c r="J1359"/>
      <c r="AC1359" s="5" t="e">
        <f>VLOOKUP(Table1[[#This Row],[Expense Report]],#REF!,3, 0)</f>
        <v>#REF!</v>
      </c>
      <c r="AD1359" t="s">
        <v>11649</v>
      </c>
      <c r="AE1359" t="s">
        <v>11649</v>
      </c>
      <c r="AF1359" t="e">
        <f>MONTH(Table1[[#This Row],[Date Sent]])</f>
        <v>#REF!</v>
      </c>
      <c r="AG1359" t="e">
        <f>YEAR(Table1[[#This Row],[Date Sent]])</f>
        <v>#REF!</v>
      </c>
      <c r="AH1359"/>
    </row>
    <row r="1360" spans="1:34" x14ac:dyDescent="0.2">
      <c r="A1360" t="s">
        <v>2315</v>
      </c>
      <c r="B1360" t="s">
        <v>2322</v>
      </c>
      <c r="C1360" s="1">
        <v>11.8</v>
      </c>
      <c r="D1360" s="5">
        <v>45262</v>
      </c>
      <c r="E1360" t="s">
        <v>21</v>
      </c>
      <c r="F1360" t="s">
        <v>15</v>
      </c>
      <c r="G1360" s="16" t="s">
        <v>2326</v>
      </c>
      <c r="H1360" s="1"/>
      <c r="J1360"/>
      <c r="Q1360" s="1">
        <v>17.170000000000002</v>
      </c>
      <c r="R1360" t="s">
        <v>39</v>
      </c>
      <c r="S1360" t="s">
        <v>2327</v>
      </c>
      <c r="AC1360" s="5" t="e">
        <f>VLOOKUP(Table1[[#This Row],[Expense Report]],#REF!,3, 0)</f>
        <v>#REF!</v>
      </c>
      <c r="AD1360" t="s">
        <v>11649</v>
      </c>
      <c r="AE1360" t="s">
        <v>11649</v>
      </c>
      <c r="AF1360" t="e">
        <f>MONTH(Table1[[#This Row],[Date Sent]])</f>
        <v>#REF!</v>
      </c>
      <c r="AG1360" t="e">
        <f>YEAR(Table1[[#This Row],[Date Sent]])</f>
        <v>#REF!</v>
      </c>
      <c r="AH1360"/>
    </row>
    <row r="1361" spans="1:34" x14ac:dyDescent="0.2">
      <c r="A1361" t="s">
        <v>2315</v>
      </c>
      <c r="B1361" t="s">
        <v>2328</v>
      </c>
      <c r="C1361" s="1">
        <v>150.12</v>
      </c>
      <c r="D1361" s="5">
        <v>45301</v>
      </c>
      <c r="E1361" t="s">
        <v>21</v>
      </c>
      <c r="F1361" t="s">
        <v>25</v>
      </c>
      <c r="G1361" s="16" t="s">
        <v>2329</v>
      </c>
      <c r="H1361" s="1"/>
      <c r="J1361"/>
      <c r="AC1361" s="5" t="e">
        <f>VLOOKUP(Table1[[#This Row],[Expense Report]],#REF!,3, 0)</f>
        <v>#REF!</v>
      </c>
      <c r="AD1361" t="s">
        <v>11649</v>
      </c>
      <c r="AE1361" t="s">
        <v>11649</v>
      </c>
      <c r="AF1361" t="e">
        <f>MONTH(Table1[[#This Row],[Date Sent]])</f>
        <v>#REF!</v>
      </c>
      <c r="AG1361" t="e">
        <f>YEAR(Table1[[#This Row],[Date Sent]])</f>
        <v>#REF!</v>
      </c>
      <c r="AH1361"/>
    </row>
    <row r="1362" spans="1:34" x14ac:dyDescent="0.2">
      <c r="A1362" t="s">
        <v>2315</v>
      </c>
      <c r="B1362" t="s">
        <v>2328</v>
      </c>
      <c r="C1362" s="1">
        <v>51.83</v>
      </c>
      <c r="D1362" s="5">
        <v>45307</v>
      </c>
      <c r="E1362" t="s">
        <v>21</v>
      </c>
      <c r="F1362" t="s">
        <v>15</v>
      </c>
      <c r="G1362" s="16" t="s">
        <v>2330</v>
      </c>
      <c r="H1362" s="1"/>
      <c r="J1362"/>
      <c r="AC1362" s="5" t="e">
        <f>VLOOKUP(Table1[[#This Row],[Expense Report]],#REF!,3, 0)</f>
        <v>#REF!</v>
      </c>
      <c r="AD1362" t="s">
        <v>11649</v>
      </c>
      <c r="AE1362" t="s">
        <v>11649</v>
      </c>
      <c r="AF1362" t="e">
        <f>MONTH(Table1[[#This Row],[Date Sent]])</f>
        <v>#REF!</v>
      </c>
      <c r="AG1362" t="e">
        <f>YEAR(Table1[[#This Row],[Date Sent]])</f>
        <v>#REF!</v>
      </c>
      <c r="AH1362"/>
    </row>
    <row r="1363" spans="1:34" x14ac:dyDescent="0.2">
      <c r="A1363" t="s">
        <v>2315</v>
      </c>
      <c r="B1363" t="s">
        <v>2328</v>
      </c>
      <c r="C1363" s="1">
        <v>158.69999999999999</v>
      </c>
      <c r="D1363" s="5">
        <v>45308</v>
      </c>
      <c r="E1363" t="s">
        <v>21</v>
      </c>
      <c r="F1363" t="s">
        <v>33</v>
      </c>
      <c r="G1363" s="16" t="s">
        <v>2331</v>
      </c>
      <c r="H1363" s="1"/>
      <c r="J1363"/>
      <c r="AC1363" s="5" t="e">
        <f>VLOOKUP(Table1[[#This Row],[Expense Report]],#REF!,3, 0)</f>
        <v>#REF!</v>
      </c>
      <c r="AD1363" t="s">
        <v>11649</v>
      </c>
      <c r="AE1363" t="s">
        <v>11649</v>
      </c>
      <c r="AF1363" t="e">
        <f>MONTH(Table1[[#This Row],[Date Sent]])</f>
        <v>#REF!</v>
      </c>
      <c r="AG1363" t="e">
        <f>YEAR(Table1[[#This Row],[Date Sent]])</f>
        <v>#REF!</v>
      </c>
      <c r="AH1363"/>
    </row>
    <row r="1364" spans="1:34" x14ac:dyDescent="0.2">
      <c r="A1364" t="s">
        <v>2315</v>
      </c>
      <c r="B1364" t="s">
        <v>2332</v>
      </c>
      <c r="C1364" s="1">
        <v>129.99</v>
      </c>
      <c r="D1364" s="5">
        <v>45278</v>
      </c>
      <c r="E1364" t="s">
        <v>21</v>
      </c>
      <c r="F1364" t="s">
        <v>918</v>
      </c>
      <c r="G1364" s="16" t="str">
        <f>_xlfn.CONCAT(Table1[[#This Row],[Notes 1]],",",Table1[[#This Row],[Notes 2]],",",Table1[[#This Row],[Notes 3]])</f>
        <v>weathershield, drain spade, squeegee,mending plates, screws,</v>
      </c>
      <c r="H1364" s="1">
        <v>93.73</v>
      </c>
      <c r="I1364" t="s">
        <v>33</v>
      </c>
      <c r="J1364" t="s">
        <v>2333</v>
      </c>
      <c r="K1364" s="1">
        <v>36.26</v>
      </c>
      <c r="L1364" t="s">
        <v>39</v>
      </c>
      <c r="M1364" t="s">
        <v>2334</v>
      </c>
      <c r="AC1364" s="5" t="e">
        <f>VLOOKUP(Table1[[#This Row],[Expense Report]],#REF!,3, 0)</f>
        <v>#REF!</v>
      </c>
      <c r="AD1364" t="s">
        <v>11649</v>
      </c>
      <c r="AE1364" t="s">
        <v>11649</v>
      </c>
      <c r="AF1364" t="e">
        <f>MONTH(Table1[[#This Row],[Date Sent]])</f>
        <v>#REF!</v>
      </c>
      <c r="AG1364" t="e">
        <f>YEAR(Table1[[#This Row],[Date Sent]])</f>
        <v>#REF!</v>
      </c>
      <c r="AH1364"/>
    </row>
    <row r="1365" spans="1:34" x14ac:dyDescent="0.2">
      <c r="A1365" t="s">
        <v>2315</v>
      </c>
      <c r="B1365" t="s">
        <v>2332</v>
      </c>
      <c r="C1365" s="1">
        <v>68.709999999999994</v>
      </c>
      <c r="D1365" s="5">
        <v>45278</v>
      </c>
      <c r="E1365" t="s">
        <v>23</v>
      </c>
      <c r="F1365" t="s">
        <v>39</v>
      </c>
      <c r="G1365" s="16" t="s">
        <v>2335</v>
      </c>
      <c r="H1365" s="1"/>
      <c r="J1365"/>
      <c r="AC1365" s="5" t="e">
        <f>VLOOKUP(Table1[[#This Row],[Expense Report]],#REF!,3, 0)</f>
        <v>#REF!</v>
      </c>
      <c r="AD1365" t="s">
        <v>11649</v>
      </c>
      <c r="AE1365" t="s">
        <v>11649</v>
      </c>
      <c r="AF1365" t="e">
        <f>MONTH(Table1[[#This Row],[Date Sent]])</f>
        <v>#REF!</v>
      </c>
      <c r="AG1365" t="e">
        <f>YEAR(Table1[[#This Row],[Date Sent]])</f>
        <v>#REF!</v>
      </c>
      <c r="AH1365"/>
    </row>
    <row r="1366" spans="1:34" x14ac:dyDescent="0.2">
      <c r="A1366" t="s">
        <v>2315</v>
      </c>
      <c r="B1366" t="s">
        <v>2332</v>
      </c>
      <c r="C1366" s="1">
        <v>15.87</v>
      </c>
      <c r="D1366" s="5">
        <v>45287</v>
      </c>
      <c r="E1366" t="s">
        <v>21</v>
      </c>
      <c r="F1366" t="s">
        <v>9</v>
      </c>
      <c r="G1366" s="16" t="s">
        <v>2336</v>
      </c>
      <c r="H1366" s="1"/>
      <c r="J1366"/>
      <c r="AC1366" s="5" t="e">
        <f>VLOOKUP(Table1[[#This Row],[Expense Report]],#REF!,3, 0)</f>
        <v>#REF!</v>
      </c>
      <c r="AD1366" t="s">
        <v>11649</v>
      </c>
      <c r="AE1366" t="s">
        <v>11649</v>
      </c>
      <c r="AF1366" t="e">
        <f>MONTH(Table1[[#This Row],[Date Sent]])</f>
        <v>#REF!</v>
      </c>
      <c r="AG1366" t="e">
        <f>YEAR(Table1[[#This Row],[Date Sent]])</f>
        <v>#REF!</v>
      </c>
      <c r="AH1366"/>
    </row>
    <row r="1367" spans="1:34" x14ac:dyDescent="0.2">
      <c r="A1367" t="s">
        <v>2315</v>
      </c>
      <c r="B1367" t="s">
        <v>2332</v>
      </c>
      <c r="C1367" s="1">
        <v>138.87</v>
      </c>
      <c r="D1367" s="5">
        <v>45289</v>
      </c>
      <c r="E1367" t="s">
        <v>21</v>
      </c>
      <c r="F1367" t="s">
        <v>918</v>
      </c>
      <c r="G1367" s="16" t="str">
        <f>_xlfn.CONCAT(Table1[[#This Row],[Notes 1]],",",Table1[[#This Row],[Notes 2]],",",Table1[[#This Row],[Notes 3]])</f>
        <v>mending plates, screws,dish soap, degreaser, weathershield,TP</v>
      </c>
      <c r="H1367" s="1">
        <v>54.43</v>
      </c>
      <c r="I1367" t="s">
        <v>39</v>
      </c>
      <c r="J1367" t="s">
        <v>2334</v>
      </c>
      <c r="K1367" s="1">
        <v>61.03</v>
      </c>
      <c r="L1367" t="s">
        <v>33</v>
      </c>
      <c r="M1367" t="s">
        <v>2337</v>
      </c>
      <c r="N1367" s="1">
        <v>23.41</v>
      </c>
      <c r="O1367" t="s">
        <v>15</v>
      </c>
      <c r="P1367" t="s">
        <v>921</v>
      </c>
      <c r="AC1367" s="5" t="e">
        <f>VLOOKUP(Table1[[#This Row],[Expense Report]],#REF!,3, 0)</f>
        <v>#REF!</v>
      </c>
      <c r="AD1367" t="s">
        <v>11649</v>
      </c>
      <c r="AE1367" t="s">
        <v>11649</v>
      </c>
      <c r="AF1367" t="e">
        <f>MONTH(Table1[[#This Row],[Date Sent]])</f>
        <v>#REF!</v>
      </c>
      <c r="AG1367" t="e">
        <f>YEAR(Table1[[#This Row],[Date Sent]])</f>
        <v>#REF!</v>
      </c>
      <c r="AH1367"/>
    </row>
    <row r="1368" spans="1:34" x14ac:dyDescent="0.2">
      <c r="A1368" t="s">
        <v>2315</v>
      </c>
      <c r="B1368" t="s">
        <v>2332</v>
      </c>
      <c r="C1368" s="1">
        <v>32.369999999999997</v>
      </c>
      <c r="D1368" s="5">
        <v>45294</v>
      </c>
      <c r="E1368" t="s">
        <v>21</v>
      </c>
      <c r="F1368" t="s">
        <v>33</v>
      </c>
      <c r="G1368" s="16" t="s">
        <v>2338</v>
      </c>
      <c r="H1368" s="1"/>
      <c r="J1368"/>
      <c r="AC1368" s="5" t="e">
        <f>VLOOKUP(Table1[[#This Row],[Expense Report]],#REF!,3, 0)</f>
        <v>#REF!</v>
      </c>
      <c r="AD1368" t="s">
        <v>11649</v>
      </c>
      <c r="AE1368" t="s">
        <v>11649</v>
      </c>
      <c r="AF1368" t="e">
        <f>MONTH(Table1[[#This Row],[Date Sent]])</f>
        <v>#REF!</v>
      </c>
      <c r="AG1368" t="e">
        <f>YEAR(Table1[[#This Row],[Date Sent]])</f>
        <v>#REF!</v>
      </c>
      <c r="AH1368"/>
    </row>
    <row r="1369" spans="1:34" x14ac:dyDescent="0.2">
      <c r="A1369" t="s">
        <v>2315</v>
      </c>
      <c r="B1369" t="s">
        <v>2332</v>
      </c>
      <c r="C1369" s="1">
        <v>29.12</v>
      </c>
      <c r="D1369" s="5">
        <v>45299</v>
      </c>
      <c r="E1369" t="s">
        <v>21</v>
      </c>
      <c r="F1369" t="s">
        <v>4</v>
      </c>
      <c r="G1369" s="16" t="s">
        <v>2339</v>
      </c>
      <c r="H1369" s="1"/>
      <c r="J1369"/>
      <c r="AC1369" s="5" t="e">
        <f>VLOOKUP(Table1[[#This Row],[Expense Report]],#REF!,3, 0)</f>
        <v>#REF!</v>
      </c>
      <c r="AD1369" t="s">
        <v>11649</v>
      </c>
      <c r="AE1369" t="s">
        <v>11649</v>
      </c>
      <c r="AF1369" t="e">
        <f>MONTH(Table1[[#This Row],[Date Sent]])</f>
        <v>#REF!</v>
      </c>
      <c r="AG1369" t="e">
        <f>YEAR(Table1[[#This Row],[Date Sent]])</f>
        <v>#REF!</v>
      </c>
      <c r="AH1369"/>
    </row>
    <row r="1370" spans="1:34" x14ac:dyDescent="0.2">
      <c r="A1370" t="s">
        <v>2315</v>
      </c>
      <c r="B1370" t="s">
        <v>2332</v>
      </c>
      <c r="C1370" s="1">
        <v>153.55000000000001</v>
      </c>
      <c r="D1370" s="5">
        <v>45299</v>
      </c>
      <c r="E1370" t="s">
        <v>20</v>
      </c>
      <c r="F1370" t="s">
        <v>39</v>
      </c>
      <c r="G1370" s="16" t="s">
        <v>2340</v>
      </c>
      <c r="H1370" s="1"/>
      <c r="J1370"/>
      <c r="AC1370" s="5" t="e">
        <f>VLOOKUP(Table1[[#This Row],[Expense Report]],#REF!,3, 0)</f>
        <v>#REF!</v>
      </c>
      <c r="AD1370" t="s">
        <v>11649</v>
      </c>
      <c r="AE1370" t="s">
        <v>11649</v>
      </c>
      <c r="AF1370" t="e">
        <f>MONTH(Table1[[#This Row],[Date Sent]])</f>
        <v>#REF!</v>
      </c>
      <c r="AG1370" t="e">
        <f>YEAR(Table1[[#This Row],[Date Sent]])</f>
        <v>#REF!</v>
      </c>
      <c r="AH1370"/>
    </row>
    <row r="1371" spans="1:34" x14ac:dyDescent="0.2">
      <c r="A1371" t="s">
        <v>385</v>
      </c>
      <c r="B1371" t="s">
        <v>2341</v>
      </c>
      <c r="C1371" s="1">
        <v>133.28</v>
      </c>
      <c r="D1371" s="5">
        <v>45279</v>
      </c>
      <c r="E1371" t="s">
        <v>21</v>
      </c>
      <c r="F1371" t="s">
        <v>17</v>
      </c>
      <c r="G1371" s="16" t="s">
        <v>2342</v>
      </c>
      <c r="H1371" s="1"/>
      <c r="J1371"/>
      <c r="AC1371" s="5" t="e">
        <f>VLOOKUP(Table1[[#This Row],[Expense Report]],#REF!,3, 0)</f>
        <v>#REF!</v>
      </c>
      <c r="AD1371" t="s">
        <v>14623</v>
      </c>
      <c r="AE1371" t="s">
        <v>182</v>
      </c>
      <c r="AF1371" t="e">
        <f>MONTH(Table1[[#This Row],[Date Sent]])</f>
        <v>#REF!</v>
      </c>
      <c r="AG1371" t="e">
        <f>YEAR(Table1[[#This Row],[Date Sent]])</f>
        <v>#REF!</v>
      </c>
      <c r="AH1371"/>
    </row>
    <row r="1372" spans="1:34" x14ac:dyDescent="0.2">
      <c r="A1372" t="s">
        <v>385</v>
      </c>
      <c r="B1372" t="s">
        <v>2341</v>
      </c>
      <c r="C1372" s="1">
        <v>108.11</v>
      </c>
      <c r="D1372" s="5">
        <v>45281</v>
      </c>
      <c r="E1372" t="s">
        <v>21</v>
      </c>
      <c r="F1372" t="s">
        <v>17</v>
      </c>
      <c r="G1372" s="16" t="s">
        <v>2343</v>
      </c>
      <c r="H1372" s="1"/>
      <c r="J1372"/>
      <c r="AC1372" s="5" t="e">
        <f>VLOOKUP(Table1[[#This Row],[Expense Report]],#REF!,3, 0)</f>
        <v>#REF!</v>
      </c>
      <c r="AD1372" t="s">
        <v>14623</v>
      </c>
      <c r="AE1372" t="s">
        <v>182</v>
      </c>
      <c r="AF1372" t="e">
        <f>MONTH(Table1[[#This Row],[Date Sent]])</f>
        <v>#REF!</v>
      </c>
      <c r="AG1372" t="e">
        <f>YEAR(Table1[[#This Row],[Date Sent]])</f>
        <v>#REF!</v>
      </c>
      <c r="AH1372"/>
    </row>
    <row r="1373" spans="1:34" x14ac:dyDescent="0.2">
      <c r="A1373" t="s">
        <v>385</v>
      </c>
      <c r="B1373" t="s">
        <v>2341</v>
      </c>
      <c r="C1373" s="1">
        <v>220.99</v>
      </c>
      <c r="D1373" s="5">
        <v>45281</v>
      </c>
      <c r="E1373" t="s">
        <v>21</v>
      </c>
      <c r="F1373" t="s">
        <v>17</v>
      </c>
      <c r="G1373" s="16" t="s">
        <v>2344</v>
      </c>
      <c r="H1373" s="1"/>
      <c r="J1373"/>
      <c r="AC1373" s="5" t="e">
        <f>VLOOKUP(Table1[[#This Row],[Expense Report]],#REF!,3, 0)</f>
        <v>#REF!</v>
      </c>
      <c r="AD1373" t="s">
        <v>14623</v>
      </c>
      <c r="AE1373" t="s">
        <v>182</v>
      </c>
      <c r="AF1373" t="e">
        <f>MONTH(Table1[[#This Row],[Date Sent]])</f>
        <v>#REF!</v>
      </c>
      <c r="AG1373" t="e">
        <f>YEAR(Table1[[#This Row],[Date Sent]])</f>
        <v>#REF!</v>
      </c>
      <c r="AH1373"/>
    </row>
    <row r="1374" spans="1:34" x14ac:dyDescent="0.2">
      <c r="A1374" t="s">
        <v>385</v>
      </c>
      <c r="B1374" t="s">
        <v>2341</v>
      </c>
      <c r="C1374" s="1">
        <v>1873.67</v>
      </c>
      <c r="D1374" s="5">
        <v>45288</v>
      </c>
      <c r="E1374" t="s">
        <v>27</v>
      </c>
      <c r="F1374" t="s">
        <v>20</v>
      </c>
      <c r="G1374" s="16" t="s">
        <v>2345</v>
      </c>
      <c r="H1374" s="1"/>
      <c r="J1374"/>
      <c r="AC1374" s="5" t="e">
        <f>VLOOKUP(Table1[[#This Row],[Expense Report]],#REF!,3, 0)</f>
        <v>#REF!</v>
      </c>
      <c r="AD1374" t="s">
        <v>14623</v>
      </c>
      <c r="AE1374" t="s">
        <v>182</v>
      </c>
      <c r="AF1374" t="e">
        <f>MONTH(Table1[[#This Row],[Date Sent]])</f>
        <v>#REF!</v>
      </c>
      <c r="AG1374" t="e">
        <f>YEAR(Table1[[#This Row],[Date Sent]])</f>
        <v>#REF!</v>
      </c>
      <c r="AH1374"/>
    </row>
    <row r="1375" spans="1:34" x14ac:dyDescent="0.2">
      <c r="A1375" t="s">
        <v>385</v>
      </c>
      <c r="B1375" t="s">
        <v>2346</v>
      </c>
      <c r="C1375" s="1">
        <v>9.33</v>
      </c>
      <c r="D1375" s="5">
        <v>45290</v>
      </c>
      <c r="E1375" t="s">
        <v>17</v>
      </c>
      <c r="F1375" t="s">
        <v>39</v>
      </c>
      <c r="G1375" s="16" t="s">
        <v>2347</v>
      </c>
      <c r="H1375" s="1"/>
      <c r="J1375"/>
      <c r="AC1375" s="5" t="e">
        <f>VLOOKUP(Table1[[#This Row],[Expense Report]],#REF!,3, 0)</f>
        <v>#REF!</v>
      </c>
      <c r="AD1375" t="s">
        <v>14623</v>
      </c>
      <c r="AE1375" t="s">
        <v>182</v>
      </c>
      <c r="AF1375" t="e">
        <f>MONTH(Table1[[#This Row],[Date Sent]])</f>
        <v>#REF!</v>
      </c>
      <c r="AG1375" t="e">
        <f>YEAR(Table1[[#This Row],[Date Sent]])</f>
        <v>#REF!</v>
      </c>
      <c r="AH1375"/>
    </row>
    <row r="1376" spans="1:34" x14ac:dyDescent="0.2">
      <c r="A1376" t="s">
        <v>385</v>
      </c>
      <c r="B1376" t="s">
        <v>2346</v>
      </c>
      <c r="C1376" s="1">
        <v>136</v>
      </c>
      <c r="D1376" s="5">
        <v>45293</v>
      </c>
      <c r="E1376" t="s">
        <v>17</v>
      </c>
      <c r="F1376" t="s">
        <v>39</v>
      </c>
      <c r="G1376" s="16" t="s">
        <v>2348</v>
      </c>
      <c r="H1376" s="1"/>
      <c r="J1376"/>
      <c r="AC1376" s="5" t="e">
        <f>VLOOKUP(Table1[[#This Row],[Expense Report]],#REF!,3, 0)</f>
        <v>#REF!</v>
      </c>
      <c r="AD1376" t="s">
        <v>14623</v>
      </c>
      <c r="AE1376" t="s">
        <v>182</v>
      </c>
      <c r="AF1376" t="e">
        <f>MONTH(Table1[[#This Row],[Date Sent]])</f>
        <v>#REF!</v>
      </c>
      <c r="AG1376" t="e">
        <f>YEAR(Table1[[#This Row],[Date Sent]])</f>
        <v>#REF!</v>
      </c>
      <c r="AH1376"/>
    </row>
    <row r="1377" spans="1:34" x14ac:dyDescent="0.2">
      <c r="A1377" t="s">
        <v>385</v>
      </c>
      <c r="B1377" t="s">
        <v>2346</v>
      </c>
      <c r="C1377" s="1">
        <v>62.64</v>
      </c>
      <c r="D1377" s="5">
        <v>45297</v>
      </c>
      <c r="E1377" t="s">
        <v>21</v>
      </c>
      <c r="F1377" t="s">
        <v>33</v>
      </c>
      <c r="G1377" s="16" t="s">
        <v>2349</v>
      </c>
      <c r="H1377" s="1"/>
      <c r="J1377"/>
      <c r="AC1377" s="5" t="e">
        <f>VLOOKUP(Table1[[#This Row],[Expense Report]],#REF!,3, 0)</f>
        <v>#REF!</v>
      </c>
      <c r="AD1377" t="s">
        <v>14623</v>
      </c>
      <c r="AE1377" t="s">
        <v>182</v>
      </c>
      <c r="AF1377" t="e">
        <f>MONTH(Table1[[#This Row],[Date Sent]])</f>
        <v>#REF!</v>
      </c>
      <c r="AG1377" t="e">
        <f>YEAR(Table1[[#This Row],[Date Sent]])</f>
        <v>#REF!</v>
      </c>
      <c r="AH1377"/>
    </row>
    <row r="1378" spans="1:34" x14ac:dyDescent="0.2">
      <c r="A1378" t="s">
        <v>385</v>
      </c>
      <c r="B1378" t="s">
        <v>2346</v>
      </c>
      <c r="C1378" s="1">
        <v>223.87</v>
      </c>
      <c r="D1378" s="5">
        <v>45301</v>
      </c>
      <c r="E1378" t="s">
        <v>21</v>
      </c>
      <c r="F1378" t="s">
        <v>33</v>
      </c>
      <c r="G1378" s="16" t="s">
        <v>2350</v>
      </c>
      <c r="H1378" s="1"/>
      <c r="J1378"/>
      <c r="AC1378" s="5" t="e">
        <f>VLOOKUP(Table1[[#This Row],[Expense Report]],#REF!,3, 0)</f>
        <v>#REF!</v>
      </c>
      <c r="AD1378" t="s">
        <v>14623</v>
      </c>
      <c r="AE1378" t="s">
        <v>182</v>
      </c>
      <c r="AF1378" t="e">
        <f>MONTH(Table1[[#This Row],[Date Sent]])</f>
        <v>#REF!</v>
      </c>
      <c r="AG1378" t="e">
        <f>YEAR(Table1[[#This Row],[Date Sent]])</f>
        <v>#REF!</v>
      </c>
      <c r="AH1378"/>
    </row>
    <row r="1379" spans="1:34" x14ac:dyDescent="0.2">
      <c r="A1379" t="s">
        <v>385</v>
      </c>
      <c r="B1379" t="s">
        <v>2346</v>
      </c>
      <c r="C1379" s="1">
        <v>124.32</v>
      </c>
      <c r="D1379" s="5">
        <v>45302</v>
      </c>
      <c r="E1379" t="s">
        <v>21</v>
      </c>
      <c r="F1379" t="s">
        <v>25</v>
      </c>
      <c r="G1379" s="16" t="s">
        <v>1901</v>
      </c>
      <c r="H1379" s="1"/>
      <c r="J1379"/>
      <c r="AC1379" s="5" t="e">
        <f>VLOOKUP(Table1[[#This Row],[Expense Report]],#REF!,3, 0)</f>
        <v>#REF!</v>
      </c>
      <c r="AD1379" t="s">
        <v>14623</v>
      </c>
      <c r="AE1379" t="s">
        <v>182</v>
      </c>
      <c r="AF1379" t="e">
        <f>MONTH(Table1[[#This Row],[Date Sent]])</f>
        <v>#REF!</v>
      </c>
      <c r="AG1379" t="e">
        <f>YEAR(Table1[[#This Row],[Date Sent]])</f>
        <v>#REF!</v>
      </c>
      <c r="AH1379"/>
    </row>
    <row r="1380" spans="1:34" x14ac:dyDescent="0.2">
      <c r="A1380" t="s">
        <v>353</v>
      </c>
      <c r="B1380" t="s">
        <v>2351</v>
      </c>
      <c r="C1380" s="1">
        <v>207.74</v>
      </c>
      <c r="D1380" s="5">
        <v>45289</v>
      </c>
      <c r="E1380" t="s">
        <v>21</v>
      </c>
      <c r="F1380" t="s">
        <v>33</v>
      </c>
      <c r="G1380" s="16" t="s">
        <v>2352</v>
      </c>
      <c r="H1380" s="1"/>
      <c r="J1380"/>
      <c r="AC1380" s="5" t="e">
        <f>VLOOKUP(Table1[[#This Row],[Expense Report]],#REF!,3, 0)</f>
        <v>#REF!</v>
      </c>
      <c r="AD1380" t="s">
        <v>11649</v>
      </c>
      <c r="AE1380" t="s">
        <v>11649</v>
      </c>
      <c r="AF1380" t="e">
        <f>MONTH(Table1[[#This Row],[Date Sent]])</f>
        <v>#REF!</v>
      </c>
      <c r="AG1380" t="e">
        <f>YEAR(Table1[[#This Row],[Date Sent]])</f>
        <v>#REF!</v>
      </c>
      <c r="AH1380"/>
    </row>
    <row r="1381" spans="1:34" x14ac:dyDescent="0.2">
      <c r="A1381" t="s">
        <v>353</v>
      </c>
      <c r="B1381" t="s">
        <v>2353</v>
      </c>
      <c r="C1381" s="1">
        <v>42.39</v>
      </c>
      <c r="D1381" s="5">
        <v>45297</v>
      </c>
      <c r="E1381" t="s">
        <v>21</v>
      </c>
      <c r="F1381" t="s">
        <v>33</v>
      </c>
      <c r="G1381" s="16" t="s">
        <v>2354</v>
      </c>
      <c r="H1381" s="1"/>
      <c r="J1381"/>
      <c r="AC1381" s="5" t="e">
        <f>VLOOKUP(Table1[[#This Row],[Expense Report]],#REF!,3, 0)</f>
        <v>#REF!</v>
      </c>
      <c r="AD1381" t="s">
        <v>11649</v>
      </c>
      <c r="AE1381" t="s">
        <v>11649</v>
      </c>
      <c r="AF1381" t="e">
        <f>MONTH(Table1[[#This Row],[Date Sent]])</f>
        <v>#REF!</v>
      </c>
      <c r="AG1381" t="e">
        <f>YEAR(Table1[[#This Row],[Date Sent]])</f>
        <v>#REF!</v>
      </c>
      <c r="AH1381"/>
    </row>
    <row r="1382" spans="1:34" x14ac:dyDescent="0.2">
      <c r="A1382" t="s">
        <v>353</v>
      </c>
      <c r="B1382" t="s">
        <v>2353</v>
      </c>
      <c r="C1382" s="1">
        <v>37.090000000000003</v>
      </c>
      <c r="D1382" s="5">
        <v>45297</v>
      </c>
      <c r="E1382" t="s">
        <v>21</v>
      </c>
      <c r="F1382" t="s">
        <v>33</v>
      </c>
      <c r="G1382" s="16" t="s">
        <v>1500</v>
      </c>
      <c r="H1382" s="1"/>
      <c r="J1382"/>
      <c r="AC1382" s="5" t="e">
        <f>VLOOKUP(Table1[[#This Row],[Expense Report]],#REF!,3, 0)</f>
        <v>#REF!</v>
      </c>
      <c r="AD1382" t="s">
        <v>11649</v>
      </c>
      <c r="AE1382" t="s">
        <v>11649</v>
      </c>
      <c r="AF1382" t="e">
        <f>MONTH(Table1[[#This Row],[Date Sent]])</f>
        <v>#REF!</v>
      </c>
      <c r="AG1382" t="e">
        <f>YEAR(Table1[[#This Row],[Date Sent]])</f>
        <v>#REF!</v>
      </c>
      <c r="AH1382"/>
    </row>
    <row r="1383" spans="1:34" x14ac:dyDescent="0.2">
      <c r="A1383" t="s">
        <v>2355</v>
      </c>
      <c r="B1383" t="s">
        <v>2356</v>
      </c>
      <c r="C1383" s="17">
        <v>8.56</v>
      </c>
      <c r="D1383" s="4">
        <v>45220</v>
      </c>
      <c r="E1383" s="3" t="s">
        <v>21</v>
      </c>
      <c r="F1383" s="3" t="s">
        <v>15</v>
      </c>
      <c r="G1383" s="3" t="s">
        <v>2357</v>
      </c>
      <c r="H1383" s="1"/>
      <c r="J1383"/>
      <c r="AC1383" s="5" t="e">
        <f>VLOOKUP(Table1[[#This Row],[Expense Report]],#REF!,3, 0)</f>
        <v>#REF!</v>
      </c>
      <c r="AD1383" t="s">
        <v>13680</v>
      </c>
      <c r="AE1383" t="s">
        <v>167</v>
      </c>
      <c r="AF1383" t="e">
        <f>MONTH(Table1[[#This Row],[Date Sent]])</f>
        <v>#REF!</v>
      </c>
      <c r="AG1383" t="e">
        <f>YEAR(Table1[[#This Row],[Date Sent]])</f>
        <v>#REF!</v>
      </c>
      <c r="AH1383"/>
    </row>
    <row r="1384" spans="1:34" x14ac:dyDescent="0.2">
      <c r="A1384" t="s">
        <v>2355</v>
      </c>
      <c r="B1384" t="s">
        <v>2356</v>
      </c>
      <c r="C1384" s="17">
        <v>81.77</v>
      </c>
      <c r="D1384" s="4">
        <v>45275</v>
      </c>
      <c r="E1384" s="3" t="s">
        <v>21</v>
      </c>
      <c r="F1384" s="3" t="s">
        <v>33</v>
      </c>
      <c r="G1384" s="3" t="s">
        <v>928</v>
      </c>
      <c r="H1384" s="1"/>
      <c r="J1384"/>
      <c r="AC1384" s="5" t="e">
        <f>VLOOKUP(Table1[[#This Row],[Expense Report]],#REF!,3, 0)</f>
        <v>#REF!</v>
      </c>
      <c r="AD1384" t="s">
        <v>13680</v>
      </c>
      <c r="AE1384" t="s">
        <v>167</v>
      </c>
      <c r="AF1384" t="e">
        <f>MONTH(Table1[[#This Row],[Date Sent]])</f>
        <v>#REF!</v>
      </c>
      <c r="AG1384" t="e">
        <f>YEAR(Table1[[#This Row],[Date Sent]])</f>
        <v>#REF!</v>
      </c>
      <c r="AH1384"/>
    </row>
    <row r="1385" spans="1:34" x14ac:dyDescent="0.2">
      <c r="A1385" t="s">
        <v>2355</v>
      </c>
      <c r="B1385" t="s">
        <v>2356</v>
      </c>
      <c r="C1385" s="17">
        <v>35.93</v>
      </c>
      <c r="D1385" s="4">
        <v>45278</v>
      </c>
      <c r="E1385" s="3" t="s">
        <v>21</v>
      </c>
      <c r="F1385" s="3" t="s">
        <v>9</v>
      </c>
      <c r="G1385" s="3" t="s">
        <v>2358</v>
      </c>
      <c r="H1385" s="1"/>
      <c r="J1385"/>
      <c r="AC1385" s="5" t="e">
        <f>VLOOKUP(Table1[[#This Row],[Expense Report]],#REF!,3, 0)</f>
        <v>#REF!</v>
      </c>
      <c r="AD1385" t="s">
        <v>13680</v>
      </c>
      <c r="AE1385" t="s">
        <v>167</v>
      </c>
      <c r="AF1385" t="e">
        <f>MONTH(Table1[[#This Row],[Date Sent]])</f>
        <v>#REF!</v>
      </c>
      <c r="AG1385" t="e">
        <f>YEAR(Table1[[#This Row],[Date Sent]])</f>
        <v>#REF!</v>
      </c>
      <c r="AH1385"/>
    </row>
    <row r="1386" spans="1:34" x14ac:dyDescent="0.2">
      <c r="A1386" t="s">
        <v>2355</v>
      </c>
      <c r="B1386" t="s">
        <v>2356</v>
      </c>
      <c r="C1386" s="17">
        <v>37.369999999999997</v>
      </c>
      <c r="D1386" s="4">
        <v>45279</v>
      </c>
      <c r="E1386" s="3" t="s">
        <v>21</v>
      </c>
      <c r="F1386" s="3" t="s">
        <v>9</v>
      </c>
      <c r="G1386" s="3" t="s">
        <v>2358</v>
      </c>
      <c r="H1386" s="1"/>
      <c r="J1386"/>
      <c r="AC1386" s="5" t="e">
        <f>VLOOKUP(Table1[[#This Row],[Expense Report]],#REF!,3, 0)</f>
        <v>#REF!</v>
      </c>
      <c r="AD1386" t="s">
        <v>13680</v>
      </c>
      <c r="AE1386" t="s">
        <v>167</v>
      </c>
      <c r="AF1386" t="e">
        <f>MONTH(Table1[[#This Row],[Date Sent]])</f>
        <v>#REF!</v>
      </c>
      <c r="AG1386" t="e">
        <f>YEAR(Table1[[#This Row],[Date Sent]])</f>
        <v>#REF!</v>
      </c>
      <c r="AH1386"/>
    </row>
    <row r="1387" spans="1:34" x14ac:dyDescent="0.2">
      <c r="A1387" t="s">
        <v>2355</v>
      </c>
      <c r="B1387" t="s">
        <v>2356</v>
      </c>
      <c r="C1387" s="17">
        <v>50.03</v>
      </c>
      <c r="D1387" s="4">
        <v>45281</v>
      </c>
      <c r="E1387" s="3" t="s">
        <v>21</v>
      </c>
      <c r="F1387" s="3" t="s">
        <v>9</v>
      </c>
      <c r="G1387" s="3" t="s">
        <v>2359</v>
      </c>
      <c r="H1387" s="1"/>
      <c r="J1387"/>
      <c r="AC1387" s="5" t="e">
        <f>VLOOKUP(Table1[[#This Row],[Expense Report]],#REF!,3, 0)</f>
        <v>#REF!</v>
      </c>
      <c r="AD1387" t="s">
        <v>13680</v>
      </c>
      <c r="AE1387" t="s">
        <v>167</v>
      </c>
      <c r="AF1387" t="e">
        <f>MONTH(Table1[[#This Row],[Date Sent]])</f>
        <v>#REF!</v>
      </c>
      <c r="AG1387" t="e">
        <f>YEAR(Table1[[#This Row],[Date Sent]])</f>
        <v>#REF!</v>
      </c>
      <c r="AH1387"/>
    </row>
    <row r="1388" spans="1:34" x14ac:dyDescent="0.2">
      <c r="A1388" t="s">
        <v>2355</v>
      </c>
      <c r="B1388" t="s">
        <v>2356</v>
      </c>
      <c r="C1388" s="17">
        <v>14.79</v>
      </c>
      <c r="D1388" s="4">
        <v>45286</v>
      </c>
      <c r="E1388" s="3" t="s">
        <v>21</v>
      </c>
      <c r="F1388" s="3" t="s">
        <v>9</v>
      </c>
      <c r="G1388" s="3" t="s">
        <v>2360</v>
      </c>
      <c r="H1388" s="1"/>
      <c r="J1388"/>
      <c r="AC1388" s="5" t="e">
        <f>VLOOKUP(Table1[[#This Row],[Expense Report]],#REF!,3, 0)</f>
        <v>#REF!</v>
      </c>
      <c r="AD1388" t="s">
        <v>13680</v>
      </c>
      <c r="AE1388" t="s">
        <v>167</v>
      </c>
      <c r="AF1388" t="e">
        <f>MONTH(Table1[[#This Row],[Date Sent]])</f>
        <v>#REF!</v>
      </c>
      <c r="AG1388" t="e">
        <f>YEAR(Table1[[#This Row],[Date Sent]])</f>
        <v>#REF!</v>
      </c>
      <c r="AH1388"/>
    </row>
    <row r="1389" spans="1:34" x14ac:dyDescent="0.2">
      <c r="A1389" t="s">
        <v>2355</v>
      </c>
      <c r="B1389" t="s">
        <v>2356</v>
      </c>
      <c r="C1389" s="17">
        <v>57.76</v>
      </c>
      <c r="D1389" s="4">
        <v>45286</v>
      </c>
      <c r="E1389" s="3" t="s">
        <v>21</v>
      </c>
      <c r="F1389" s="3" t="s">
        <v>33</v>
      </c>
      <c r="G1389" s="3" t="s">
        <v>2087</v>
      </c>
      <c r="H1389" s="1"/>
      <c r="J1389"/>
      <c r="AC1389" s="5" t="e">
        <f>VLOOKUP(Table1[[#This Row],[Expense Report]],#REF!,3, 0)</f>
        <v>#REF!</v>
      </c>
      <c r="AD1389" t="s">
        <v>13680</v>
      </c>
      <c r="AE1389" t="s">
        <v>167</v>
      </c>
      <c r="AF1389" t="e">
        <f>MONTH(Table1[[#This Row],[Date Sent]])</f>
        <v>#REF!</v>
      </c>
      <c r="AG1389" t="e">
        <f>YEAR(Table1[[#This Row],[Date Sent]])</f>
        <v>#REF!</v>
      </c>
      <c r="AH1389"/>
    </row>
    <row r="1390" spans="1:34" x14ac:dyDescent="0.2">
      <c r="A1390" t="s">
        <v>2355</v>
      </c>
      <c r="B1390" t="s">
        <v>2356</v>
      </c>
      <c r="C1390" s="17">
        <v>29.26</v>
      </c>
      <c r="D1390" s="4">
        <v>45286</v>
      </c>
      <c r="E1390" s="3" t="s">
        <v>21</v>
      </c>
      <c r="F1390" s="3" t="s">
        <v>17</v>
      </c>
      <c r="G1390" s="3" t="s">
        <v>2361</v>
      </c>
      <c r="H1390" s="1"/>
      <c r="J1390"/>
      <c r="AC1390" s="5" t="e">
        <f>VLOOKUP(Table1[[#This Row],[Expense Report]],#REF!,3, 0)</f>
        <v>#REF!</v>
      </c>
      <c r="AD1390" t="s">
        <v>13680</v>
      </c>
      <c r="AE1390" t="s">
        <v>167</v>
      </c>
      <c r="AF1390" t="e">
        <f>MONTH(Table1[[#This Row],[Date Sent]])</f>
        <v>#REF!</v>
      </c>
      <c r="AG1390" t="e">
        <f>YEAR(Table1[[#This Row],[Date Sent]])</f>
        <v>#REF!</v>
      </c>
      <c r="AH1390"/>
    </row>
    <row r="1391" spans="1:34" x14ac:dyDescent="0.2">
      <c r="A1391" t="s">
        <v>2355</v>
      </c>
      <c r="B1391" t="s">
        <v>2356</v>
      </c>
      <c r="C1391" s="17">
        <v>16.649999999999999</v>
      </c>
      <c r="D1391" s="4">
        <v>45288</v>
      </c>
      <c r="E1391" s="3" t="s">
        <v>21</v>
      </c>
      <c r="F1391" s="3" t="s">
        <v>15</v>
      </c>
      <c r="G1391" s="3" t="s">
        <v>2362</v>
      </c>
      <c r="H1391" s="1"/>
      <c r="J1391"/>
      <c r="AC1391" s="5" t="e">
        <f>VLOOKUP(Table1[[#This Row],[Expense Report]],#REF!,3, 0)</f>
        <v>#REF!</v>
      </c>
      <c r="AD1391" t="s">
        <v>13680</v>
      </c>
      <c r="AE1391" t="s">
        <v>167</v>
      </c>
      <c r="AF1391" t="e">
        <f>MONTH(Table1[[#This Row],[Date Sent]])</f>
        <v>#REF!</v>
      </c>
      <c r="AG1391" t="e">
        <f>YEAR(Table1[[#This Row],[Date Sent]])</f>
        <v>#REF!</v>
      </c>
      <c r="AH1391"/>
    </row>
    <row r="1392" spans="1:34" x14ac:dyDescent="0.2">
      <c r="A1392" t="s">
        <v>2355</v>
      </c>
      <c r="B1392" t="s">
        <v>2356</v>
      </c>
      <c r="C1392" s="17">
        <v>18.75</v>
      </c>
      <c r="D1392" s="4">
        <v>45288</v>
      </c>
      <c r="E1392" s="3" t="s">
        <v>21</v>
      </c>
      <c r="F1392" s="3" t="s">
        <v>15</v>
      </c>
      <c r="G1392" s="3" t="s">
        <v>2363</v>
      </c>
      <c r="H1392" s="1"/>
      <c r="J1392"/>
      <c r="AC1392" s="5" t="e">
        <f>VLOOKUP(Table1[[#This Row],[Expense Report]],#REF!,3, 0)</f>
        <v>#REF!</v>
      </c>
      <c r="AD1392" t="s">
        <v>13680</v>
      </c>
      <c r="AE1392" t="s">
        <v>167</v>
      </c>
      <c r="AF1392" t="e">
        <f>MONTH(Table1[[#This Row],[Date Sent]])</f>
        <v>#REF!</v>
      </c>
      <c r="AG1392" t="e">
        <f>YEAR(Table1[[#This Row],[Date Sent]])</f>
        <v>#REF!</v>
      </c>
      <c r="AH1392"/>
    </row>
    <row r="1393" spans="1:34" x14ac:dyDescent="0.2">
      <c r="A1393" t="s">
        <v>2355</v>
      </c>
      <c r="B1393" t="s">
        <v>2356</v>
      </c>
      <c r="C1393" s="17">
        <v>55</v>
      </c>
      <c r="D1393" s="4">
        <v>45289</v>
      </c>
      <c r="E1393" s="3" t="s">
        <v>21</v>
      </c>
      <c r="F1393" s="3" t="s">
        <v>33</v>
      </c>
      <c r="G1393" s="3" t="s">
        <v>2364</v>
      </c>
      <c r="H1393" s="1"/>
      <c r="J1393"/>
      <c r="AC1393" s="5" t="e">
        <f>VLOOKUP(Table1[[#This Row],[Expense Report]],#REF!,3, 0)</f>
        <v>#REF!</v>
      </c>
      <c r="AD1393" t="s">
        <v>13680</v>
      </c>
      <c r="AE1393" t="s">
        <v>167</v>
      </c>
      <c r="AF1393" t="e">
        <f>MONTH(Table1[[#This Row],[Date Sent]])</f>
        <v>#REF!</v>
      </c>
      <c r="AG1393" t="e">
        <f>YEAR(Table1[[#This Row],[Date Sent]])</f>
        <v>#REF!</v>
      </c>
      <c r="AH1393"/>
    </row>
    <row r="1394" spans="1:34" x14ac:dyDescent="0.2">
      <c r="A1394" t="s">
        <v>2355</v>
      </c>
      <c r="B1394" t="s">
        <v>2356</v>
      </c>
      <c r="C1394" s="17">
        <v>15.34</v>
      </c>
      <c r="D1394" s="4">
        <v>45289</v>
      </c>
      <c r="E1394" s="3" t="s">
        <v>21</v>
      </c>
      <c r="F1394" s="3" t="s">
        <v>15</v>
      </c>
      <c r="G1394" s="3" t="s">
        <v>2365</v>
      </c>
      <c r="H1394" s="1"/>
      <c r="J1394"/>
      <c r="AC1394" s="5" t="e">
        <f>VLOOKUP(Table1[[#This Row],[Expense Report]],#REF!,3, 0)</f>
        <v>#REF!</v>
      </c>
      <c r="AD1394" t="s">
        <v>13680</v>
      </c>
      <c r="AE1394" t="s">
        <v>167</v>
      </c>
      <c r="AF1394" t="e">
        <f>MONTH(Table1[[#This Row],[Date Sent]])</f>
        <v>#REF!</v>
      </c>
      <c r="AG1394" t="e">
        <f>YEAR(Table1[[#This Row],[Date Sent]])</f>
        <v>#REF!</v>
      </c>
      <c r="AH1394"/>
    </row>
    <row r="1395" spans="1:34" x14ac:dyDescent="0.2">
      <c r="A1395" t="s">
        <v>2355</v>
      </c>
      <c r="B1395" t="s">
        <v>2356</v>
      </c>
      <c r="C1395" s="17">
        <v>20.32</v>
      </c>
      <c r="D1395" s="4">
        <v>45290</v>
      </c>
      <c r="E1395" s="3" t="s">
        <v>21</v>
      </c>
      <c r="F1395" s="3" t="s">
        <v>17</v>
      </c>
      <c r="G1395" s="3" t="s">
        <v>2366</v>
      </c>
      <c r="H1395" s="1"/>
      <c r="J1395"/>
      <c r="AC1395" s="5" t="e">
        <f>VLOOKUP(Table1[[#This Row],[Expense Report]],#REF!,3, 0)</f>
        <v>#REF!</v>
      </c>
      <c r="AD1395" t="s">
        <v>13680</v>
      </c>
      <c r="AE1395" t="s">
        <v>167</v>
      </c>
      <c r="AF1395" t="e">
        <f>MONTH(Table1[[#This Row],[Date Sent]])</f>
        <v>#REF!</v>
      </c>
      <c r="AG1395" t="e">
        <f>YEAR(Table1[[#This Row],[Date Sent]])</f>
        <v>#REF!</v>
      </c>
      <c r="AH1395"/>
    </row>
    <row r="1396" spans="1:34" x14ac:dyDescent="0.2">
      <c r="A1396" t="s">
        <v>2355</v>
      </c>
      <c r="B1396" t="s">
        <v>2356</v>
      </c>
      <c r="C1396" s="17">
        <v>51.32</v>
      </c>
      <c r="D1396" s="4">
        <v>45291</v>
      </c>
      <c r="E1396" s="3" t="s">
        <v>21</v>
      </c>
      <c r="F1396" s="3" t="s">
        <v>33</v>
      </c>
      <c r="G1396" s="3" t="s">
        <v>2367</v>
      </c>
      <c r="H1396" s="1"/>
      <c r="J1396"/>
      <c r="AC1396" s="5" t="e">
        <f>VLOOKUP(Table1[[#This Row],[Expense Report]],#REF!,3, 0)</f>
        <v>#REF!</v>
      </c>
      <c r="AD1396" t="s">
        <v>13680</v>
      </c>
      <c r="AE1396" t="s">
        <v>167</v>
      </c>
      <c r="AF1396" t="e">
        <f>MONTH(Table1[[#This Row],[Date Sent]])</f>
        <v>#REF!</v>
      </c>
      <c r="AG1396" t="e">
        <f>YEAR(Table1[[#This Row],[Date Sent]])</f>
        <v>#REF!</v>
      </c>
      <c r="AH1396"/>
    </row>
    <row r="1397" spans="1:34" x14ac:dyDescent="0.2">
      <c r="A1397" t="s">
        <v>2355</v>
      </c>
      <c r="B1397" t="s">
        <v>2356</v>
      </c>
      <c r="C1397" s="17">
        <v>36.700000000000003</v>
      </c>
      <c r="D1397" s="4">
        <v>45291</v>
      </c>
      <c r="E1397" s="3" t="s">
        <v>21</v>
      </c>
      <c r="F1397" s="3" t="s">
        <v>9</v>
      </c>
      <c r="G1397" s="3" t="s">
        <v>2358</v>
      </c>
      <c r="H1397" s="1"/>
      <c r="J1397"/>
      <c r="AC1397" s="5" t="e">
        <f>VLOOKUP(Table1[[#This Row],[Expense Report]],#REF!,3, 0)</f>
        <v>#REF!</v>
      </c>
      <c r="AD1397" t="s">
        <v>13680</v>
      </c>
      <c r="AE1397" t="s">
        <v>167</v>
      </c>
      <c r="AF1397" t="e">
        <f>MONTH(Table1[[#This Row],[Date Sent]])</f>
        <v>#REF!</v>
      </c>
      <c r="AG1397" t="e">
        <f>YEAR(Table1[[#This Row],[Date Sent]])</f>
        <v>#REF!</v>
      </c>
      <c r="AH1397"/>
    </row>
    <row r="1398" spans="1:34" x14ac:dyDescent="0.2">
      <c r="A1398" t="s">
        <v>2355</v>
      </c>
      <c r="B1398" t="s">
        <v>2356</v>
      </c>
      <c r="C1398" s="17">
        <v>5.97</v>
      </c>
      <c r="D1398" s="4">
        <v>45292</v>
      </c>
      <c r="E1398" s="3" t="s">
        <v>21</v>
      </c>
      <c r="F1398" s="3" t="s">
        <v>39</v>
      </c>
      <c r="G1398" s="3" t="s">
        <v>1891</v>
      </c>
      <c r="H1398" s="1"/>
      <c r="J1398"/>
      <c r="AC1398" s="5" t="e">
        <f>VLOOKUP(Table1[[#This Row],[Expense Report]],#REF!,3, 0)</f>
        <v>#REF!</v>
      </c>
      <c r="AD1398" t="s">
        <v>13680</v>
      </c>
      <c r="AE1398" t="s">
        <v>167</v>
      </c>
      <c r="AF1398" t="e">
        <f>MONTH(Table1[[#This Row],[Date Sent]])</f>
        <v>#REF!</v>
      </c>
      <c r="AG1398" t="e">
        <f>YEAR(Table1[[#This Row],[Date Sent]])</f>
        <v>#REF!</v>
      </c>
      <c r="AH1398"/>
    </row>
    <row r="1399" spans="1:34" x14ac:dyDescent="0.2">
      <c r="A1399" t="s">
        <v>2355</v>
      </c>
      <c r="B1399" t="s">
        <v>2356</v>
      </c>
      <c r="C1399" s="17">
        <v>6.4</v>
      </c>
      <c r="D1399" s="4">
        <v>45293</v>
      </c>
      <c r="E1399" s="3" t="s">
        <v>21</v>
      </c>
      <c r="F1399" s="3" t="s">
        <v>39</v>
      </c>
      <c r="G1399" s="3" t="s">
        <v>1890</v>
      </c>
      <c r="H1399" s="1"/>
      <c r="J1399"/>
      <c r="AC1399" s="5" t="e">
        <f>VLOOKUP(Table1[[#This Row],[Expense Report]],#REF!,3, 0)</f>
        <v>#REF!</v>
      </c>
      <c r="AD1399" t="s">
        <v>13680</v>
      </c>
      <c r="AE1399" t="s">
        <v>167</v>
      </c>
      <c r="AF1399" t="e">
        <f>MONTH(Table1[[#This Row],[Date Sent]])</f>
        <v>#REF!</v>
      </c>
      <c r="AG1399" t="e">
        <f>YEAR(Table1[[#This Row],[Date Sent]])</f>
        <v>#REF!</v>
      </c>
      <c r="AH1399"/>
    </row>
    <row r="1400" spans="1:34" x14ac:dyDescent="0.2">
      <c r="A1400" t="s">
        <v>2355</v>
      </c>
      <c r="B1400" t="s">
        <v>2356</v>
      </c>
      <c r="C1400" s="17">
        <v>21.2</v>
      </c>
      <c r="D1400" s="4">
        <v>45294</v>
      </c>
      <c r="E1400" s="3" t="s">
        <v>21</v>
      </c>
      <c r="F1400" s="3" t="s">
        <v>33</v>
      </c>
      <c r="G1400" s="3" t="s">
        <v>2368</v>
      </c>
      <c r="H1400" s="1"/>
      <c r="J1400"/>
      <c r="AC1400" s="5" t="e">
        <f>VLOOKUP(Table1[[#This Row],[Expense Report]],#REF!,3, 0)</f>
        <v>#REF!</v>
      </c>
      <c r="AD1400" t="s">
        <v>13680</v>
      </c>
      <c r="AE1400" t="s">
        <v>167</v>
      </c>
      <c r="AF1400" t="e">
        <f>MONTH(Table1[[#This Row],[Date Sent]])</f>
        <v>#REF!</v>
      </c>
      <c r="AG1400" t="e">
        <f>YEAR(Table1[[#This Row],[Date Sent]])</f>
        <v>#REF!</v>
      </c>
      <c r="AH1400"/>
    </row>
    <row r="1401" spans="1:34" x14ac:dyDescent="0.2">
      <c r="A1401" t="s">
        <v>2355</v>
      </c>
      <c r="B1401" t="s">
        <v>2356</v>
      </c>
      <c r="C1401" s="17">
        <v>113.4</v>
      </c>
      <c r="D1401" s="4">
        <v>45296</v>
      </c>
      <c r="E1401" s="3" t="s">
        <v>21</v>
      </c>
      <c r="F1401" s="3" t="s">
        <v>15</v>
      </c>
      <c r="G1401" s="3" t="s">
        <v>2369</v>
      </c>
      <c r="H1401" s="1"/>
      <c r="J1401"/>
      <c r="AC1401" s="5" t="e">
        <f>VLOOKUP(Table1[[#This Row],[Expense Report]],#REF!,3, 0)</f>
        <v>#REF!</v>
      </c>
      <c r="AD1401" t="s">
        <v>13680</v>
      </c>
      <c r="AE1401" t="s">
        <v>167</v>
      </c>
      <c r="AF1401" t="e">
        <f>MONTH(Table1[[#This Row],[Date Sent]])</f>
        <v>#REF!</v>
      </c>
      <c r="AG1401" t="e">
        <f>YEAR(Table1[[#This Row],[Date Sent]])</f>
        <v>#REF!</v>
      </c>
      <c r="AH1401"/>
    </row>
    <row r="1402" spans="1:34" x14ac:dyDescent="0.2">
      <c r="A1402" t="s">
        <v>2355</v>
      </c>
      <c r="B1402" t="s">
        <v>2356</v>
      </c>
      <c r="C1402" s="17">
        <v>-20.32</v>
      </c>
      <c r="D1402" s="4">
        <v>45296</v>
      </c>
      <c r="E1402" s="3" t="s">
        <v>21</v>
      </c>
      <c r="F1402" s="3" t="s">
        <v>17</v>
      </c>
      <c r="G1402" s="3" t="s">
        <v>2370</v>
      </c>
      <c r="H1402" s="1"/>
      <c r="J1402"/>
      <c r="AC1402" s="5" t="e">
        <f>VLOOKUP(Table1[[#This Row],[Expense Report]],#REF!,3, 0)</f>
        <v>#REF!</v>
      </c>
      <c r="AD1402" t="s">
        <v>13680</v>
      </c>
      <c r="AE1402" t="s">
        <v>167</v>
      </c>
      <c r="AF1402" t="e">
        <f>MONTH(Table1[[#This Row],[Date Sent]])</f>
        <v>#REF!</v>
      </c>
      <c r="AG1402" t="e">
        <f>YEAR(Table1[[#This Row],[Date Sent]])</f>
        <v>#REF!</v>
      </c>
      <c r="AH1402"/>
    </row>
    <row r="1403" spans="1:34" x14ac:dyDescent="0.2">
      <c r="A1403" t="s">
        <v>2355</v>
      </c>
      <c r="B1403" t="s">
        <v>2356</v>
      </c>
      <c r="C1403" s="17">
        <v>13.63</v>
      </c>
      <c r="D1403" s="4">
        <v>45297</v>
      </c>
      <c r="E1403" s="3" t="s">
        <v>21</v>
      </c>
      <c r="F1403" s="3" t="s">
        <v>9</v>
      </c>
      <c r="G1403" s="3" t="s">
        <v>2371</v>
      </c>
      <c r="H1403" s="1"/>
      <c r="J1403"/>
      <c r="AC1403" s="5" t="e">
        <f>VLOOKUP(Table1[[#This Row],[Expense Report]],#REF!,3, 0)</f>
        <v>#REF!</v>
      </c>
      <c r="AD1403" t="s">
        <v>13680</v>
      </c>
      <c r="AE1403" t="s">
        <v>167</v>
      </c>
      <c r="AF1403" t="e">
        <f>MONTH(Table1[[#This Row],[Date Sent]])</f>
        <v>#REF!</v>
      </c>
      <c r="AG1403" t="e">
        <f>YEAR(Table1[[#This Row],[Date Sent]])</f>
        <v>#REF!</v>
      </c>
      <c r="AH1403"/>
    </row>
    <row r="1404" spans="1:34" x14ac:dyDescent="0.2">
      <c r="A1404" t="s">
        <v>2355</v>
      </c>
      <c r="B1404" t="s">
        <v>2356</v>
      </c>
      <c r="C1404" s="17">
        <v>13.27</v>
      </c>
      <c r="D1404" s="4">
        <v>45300</v>
      </c>
      <c r="E1404" s="3" t="s">
        <v>21</v>
      </c>
      <c r="F1404" s="3" t="s">
        <v>9</v>
      </c>
      <c r="G1404" s="3" t="s">
        <v>2371</v>
      </c>
      <c r="H1404" s="1"/>
      <c r="J1404"/>
      <c r="AC1404" s="5" t="e">
        <f>VLOOKUP(Table1[[#This Row],[Expense Report]],#REF!,3, 0)</f>
        <v>#REF!</v>
      </c>
      <c r="AD1404" t="s">
        <v>13680</v>
      </c>
      <c r="AE1404" t="s">
        <v>167</v>
      </c>
      <c r="AF1404" t="e">
        <f>MONTH(Table1[[#This Row],[Date Sent]])</f>
        <v>#REF!</v>
      </c>
      <c r="AG1404" t="e">
        <f>YEAR(Table1[[#This Row],[Date Sent]])</f>
        <v>#REF!</v>
      </c>
      <c r="AH1404"/>
    </row>
    <row r="1405" spans="1:34" x14ac:dyDescent="0.2">
      <c r="A1405" t="s">
        <v>2355</v>
      </c>
      <c r="B1405" t="s">
        <v>2356</v>
      </c>
      <c r="C1405" s="17">
        <v>67.260000000000005</v>
      </c>
      <c r="D1405" s="4">
        <v>45300</v>
      </c>
      <c r="E1405" s="3" t="s">
        <v>21</v>
      </c>
      <c r="F1405" s="3" t="s">
        <v>33</v>
      </c>
      <c r="G1405" s="3" t="s">
        <v>2372</v>
      </c>
      <c r="H1405" s="1"/>
      <c r="J1405"/>
      <c r="AC1405" s="5" t="e">
        <f>VLOOKUP(Table1[[#This Row],[Expense Report]],#REF!,3, 0)</f>
        <v>#REF!</v>
      </c>
      <c r="AD1405" t="s">
        <v>13680</v>
      </c>
      <c r="AE1405" t="s">
        <v>167</v>
      </c>
      <c r="AF1405" t="e">
        <f>MONTH(Table1[[#This Row],[Date Sent]])</f>
        <v>#REF!</v>
      </c>
      <c r="AG1405" t="e">
        <f>YEAR(Table1[[#This Row],[Date Sent]])</f>
        <v>#REF!</v>
      </c>
      <c r="AH1405"/>
    </row>
    <row r="1406" spans="1:34" x14ac:dyDescent="0.2">
      <c r="A1406" t="s">
        <v>2355</v>
      </c>
      <c r="B1406" t="s">
        <v>2356</v>
      </c>
      <c r="C1406" s="17">
        <v>82.93</v>
      </c>
      <c r="D1406" s="4">
        <v>45300</v>
      </c>
      <c r="E1406" s="3" t="s">
        <v>21</v>
      </c>
      <c r="F1406" s="3" t="s">
        <v>33</v>
      </c>
      <c r="G1406" s="3" t="s">
        <v>2373</v>
      </c>
      <c r="H1406" s="1"/>
      <c r="J1406"/>
      <c r="AC1406" s="5" t="e">
        <f>VLOOKUP(Table1[[#This Row],[Expense Report]],#REF!,3, 0)</f>
        <v>#REF!</v>
      </c>
      <c r="AD1406" t="s">
        <v>13680</v>
      </c>
      <c r="AE1406" t="s">
        <v>167</v>
      </c>
      <c r="AF1406" t="e">
        <f>MONTH(Table1[[#This Row],[Date Sent]])</f>
        <v>#REF!</v>
      </c>
      <c r="AG1406" t="e">
        <f>YEAR(Table1[[#This Row],[Date Sent]])</f>
        <v>#REF!</v>
      </c>
      <c r="AH1406"/>
    </row>
    <row r="1407" spans="1:34" x14ac:dyDescent="0.2">
      <c r="A1407" t="s">
        <v>2355</v>
      </c>
      <c r="B1407" t="s">
        <v>2356</v>
      </c>
      <c r="C1407" s="17">
        <v>35.450000000000003</v>
      </c>
      <c r="D1407" s="4">
        <v>45304</v>
      </c>
      <c r="E1407" s="3" t="s">
        <v>21</v>
      </c>
      <c r="F1407" s="3" t="s">
        <v>9</v>
      </c>
      <c r="G1407" s="3" t="s">
        <v>2359</v>
      </c>
      <c r="H1407" s="1"/>
      <c r="J1407"/>
      <c r="AC1407" s="5" t="e">
        <f>VLOOKUP(Table1[[#This Row],[Expense Report]],#REF!,3, 0)</f>
        <v>#REF!</v>
      </c>
      <c r="AD1407" t="s">
        <v>13680</v>
      </c>
      <c r="AE1407" t="s">
        <v>167</v>
      </c>
      <c r="AF1407" t="e">
        <f>MONTH(Table1[[#This Row],[Date Sent]])</f>
        <v>#REF!</v>
      </c>
      <c r="AG1407" t="e">
        <f>YEAR(Table1[[#This Row],[Date Sent]])</f>
        <v>#REF!</v>
      </c>
      <c r="AH1407"/>
    </row>
    <row r="1408" spans="1:34" x14ac:dyDescent="0.2">
      <c r="A1408" t="s">
        <v>2355</v>
      </c>
      <c r="B1408" t="s">
        <v>2356</v>
      </c>
      <c r="C1408" s="17">
        <v>7.48</v>
      </c>
      <c r="D1408" s="4">
        <v>45306</v>
      </c>
      <c r="E1408" s="3" t="s">
        <v>21</v>
      </c>
      <c r="F1408" s="3" t="s">
        <v>17</v>
      </c>
      <c r="G1408" s="3" t="s">
        <v>2374</v>
      </c>
      <c r="H1408" s="1"/>
      <c r="J1408"/>
      <c r="AC1408" s="5" t="e">
        <f>VLOOKUP(Table1[[#This Row],[Expense Report]],#REF!,3, 0)</f>
        <v>#REF!</v>
      </c>
      <c r="AD1408" t="s">
        <v>13680</v>
      </c>
      <c r="AE1408" t="s">
        <v>167</v>
      </c>
      <c r="AF1408" t="e">
        <f>MONTH(Table1[[#This Row],[Date Sent]])</f>
        <v>#REF!</v>
      </c>
      <c r="AG1408" t="e">
        <f>YEAR(Table1[[#This Row],[Date Sent]])</f>
        <v>#REF!</v>
      </c>
      <c r="AH1408"/>
    </row>
    <row r="1409" spans="1:34" x14ac:dyDescent="0.2">
      <c r="A1409" t="s">
        <v>2355</v>
      </c>
      <c r="B1409" t="s">
        <v>2356</v>
      </c>
      <c r="C1409" s="17">
        <v>93.03</v>
      </c>
      <c r="D1409" s="4">
        <v>45307</v>
      </c>
      <c r="E1409" s="3" t="s">
        <v>21</v>
      </c>
      <c r="F1409" s="3" t="s">
        <v>15</v>
      </c>
      <c r="G1409" s="3" t="s">
        <v>2375</v>
      </c>
      <c r="H1409" s="1"/>
      <c r="J1409"/>
      <c r="AC1409" s="5" t="e">
        <f>VLOOKUP(Table1[[#This Row],[Expense Report]],#REF!,3, 0)</f>
        <v>#REF!</v>
      </c>
      <c r="AD1409" t="s">
        <v>13680</v>
      </c>
      <c r="AE1409" t="s">
        <v>167</v>
      </c>
      <c r="AF1409" t="e">
        <f>MONTH(Table1[[#This Row],[Date Sent]])</f>
        <v>#REF!</v>
      </c>
      <c r="AG1409" t="e">
        <f>YEAR(Table1[[#This Row],[Date Sent]])</f>
        <v>#REF!</v>
      </c>
      <c r="AH1409"/>
    </row>
    <row r="1410" spans="1:34" x14ac:dyDescent="0.2">
      <c r="A1410" t="s">
        <v>2376</v>
      </c>
      <c r="B1410" t="s">
        <v>2377</v>
      </c>
      <c r="C1410" s="1">
        <v>59.76</v>
      </c>
      <c r="D1410" s="5">
        <v>45282</v>
      </c>
      <c r="E1410" t="s">
        <v>6</v>
      </c>
      <c r="F1410" t="s">
        <v>18</v>
      </c>
      <c r="G1410" s="16" t="s">
        <v>984</v>
      </c>
      <c r="H1410" s="1"/>
      <c r="J1410"/>
      <c r="AC1410" s="5" t="e">
        <f>VLOOKUP(Table1[[#This Row],[Expense Report]],#REF!,3, 0)</f>
        <v>#REF!</v>
      </c>
      <c r="AD1410" t="s">
        <v>14722</v>
      </c>
      <c r="AE1410" t="s">
        <v>167</v>
      </c>
      <c r="AF1410" t="e">
        <f>MONTH(Table1[[#This Row],[Date Sent]])</f>
        <v>#REF!</v>
      </c>
      <c r="AG1410" t="e">
        <f>YEAR(Table1[[#This Row],[Date Sent]])</f>
        <v>#REF!</v>
      </c>
      <c r="AH1410"/>
    </row>
    <row r="1411" spans="1:34" x14ac:dyDescent="0.2">
      <c r="A1411" t="s">
        <v>2376</v>
      </c>
      <c r="B1411" t="s">
        <v>2377</v>
      </c>
      <c r="C1411" s="1">
        <v>665.26</v>
      </c>
      <c r="D1411" s="5">
        <v>45294</v>
      </c>
      <c r="E1411" t="s">
        <v>11</v>
      </c>
      <c r="F1411" t="s">
        <v>21</v>
      </c>
      <c r="G1411" s="16" t="s">
        <v>2378</v>
      </c>
      <c r="H1411" s="1"/>
      <c r="J1411"/>
      <c r="AC1411" s="5" t="e">
        <f>VLOOKUP(Table1[[#This Row],[Expense Report]],#REF!,3, 0)</f>
        <v>#REF!</v>
      </c>
      <c r="AD1411" t="s">
        <v>14722</v>
      </c>
      <c r="AE1411" t="s">
        <v>167</v>
      </c>
      <c r="AF1411" t="e">
        <f>MONTH(Table1[[#This Row],[Date Sent]])</f>
        <v>#REF!</v>
      </c>
      <c r="AG1411" t="e">
        <f>YEAR(Table1[[#This Row],[Date Sent]])</f>
        <v>#REF!</v>
      </c>
      <c r="AH1411"/>
    </row>
    <row r="1412" spans="1:34" x14ac:dyDescent="0.2">
      <c r="A1412" t="s">
        <v>2376</v>
      </c>
      <c r="B1412" t="s">
        <v>2377</v>
      </c>
      <c r="C1412" s="1">
        <v>102.24</v>
      </c>
      <c r="D1412" s="5">
        <v>45294</v>
      </c>
      <c r="E1412" t="s">
        <v>21</v>
      </c>
      <c r="F1412" s="3" t="s">
        <v>33</v>
      </c>
      <c r="G1412" s="16" t="s">
        <v>2379</v>
      </c>
      <c r="H1412" s="1"/>
      <c r="J1412"/>
      <c r="AC1412" s="5" t="e">
        <f>VLOOKUP(Table1[[#This Row],[Expense Report]],#REF!,3, 0)</f>
        <v>#REF!</v>
      </c>
      <c r="AD1412" t="s">
        <v>14722</v>
      </c>
      <c r="AE1412" t="s">
        <v>167</v>
      </c>
      <c r="AF1412" t="e">
        <f>MONTH(Table1[[#This Row],[Date Sent]])</f>
        <v>#REF!</v>
      </c>
      <c r="AG1412" t="e">
        <f>YEAR(Table1[[#This Row],[Date Sent]])</f>
        <v>#REF!</v>
      </c>
      <c r="AH1412"/>
    </row>
    <row r="1413" spans="1:34" x14ac:dyDescent="0.2">
      <c r="A1413" t="s">
        <v>2376</v>
      </c>
      <c r="B1413" t="s">
        <v>2377</v>
      </c>
      <c r="C1413" s="1">
        <v>31.78</v>
      </c>
      <c r="D1413" s="5">
        <v>45295</v>
      </c>
      <c r="E1413" t="s">
        <v>21</v>
      </c>
      <c r="F1413" s="3" t="s">
        <v>33</v>
      </c>
      <c r="G1413" s="16" t="s">
        <v>2055</v>
      </c>
      <c r="H1413" s="1"/>
      <c r="J1413"/>
      <c r="AC1413" s="5" t="e">
        <f>VLOOKUP(Table1[[#This Row],[Expense Report]],#REF!,3, 0)</f>
        <v>#REF!</v>
      </c>
      <c r="AD1413" t="s">
        <v>14722</v>
      </c>
      <c r="AE1413" t="s">
        <v>167</v>
      </c>
      <c r="AF1413" t="e">
        <f>MONTH(Table1[[#This Row],[Date Sent]])</f>
        <v>#REF!</v>
      </c>
      <c r="AG1413" t="e">
        <f>YEAR(Table1[[#This Row],[Date Sent]])</f>
        <v>#REF!</v>
      </c>
      <c r="AH1413"/>
    </row>
    <row r="1414" spans="1:34" x14ac:dyDescent="0.2">
      <c r="A1414" t="s">
        <v>2376</v>
      </c>
      <c r="B1414" t="s">
        <v>2377</v>
      </c>
      <c r="C1414" s="1">
        <v>32.85</v>
      </c>
      <c r="D1414" s="5">
        <v>45295</v>
      </c>
      <c r="E1414" t="s">
        <v>21</v>
      </c>
      <c r="F1414" s="3" t="s">
        <v>33</v>
      </c>
      <c r="G1414" s="16" t="s">
        <v>2380</v>
      </c>
      <c r="H1414" s="1"/>
      <c r="J1414"/>
      <c r="AC1414" s="5" t="e">
        <f>VLOOKUP(Table1[[#This Row],[Expense Report]],#REF!,3, 0)</f>
        <v>#REF!</v>
      </c>
      <c r="AD1414" t="s">
        <v>14722</v>
      </c>
      <c r="AE1414" t="s">
        <v>167</v>
      </c>
      <c r="AF1414" t="e">
        <f>MONTH(Table1[[#This Row],[Date Sent]])</f>
        <v>#REF!</v>
      </c>
      <c r="AG1414" t="e">
        <f>YEAR(Table1[[#This Row],[Date Sent]])</f>
        <v>#REF!</v>
      </c>
      <c r="AH1414"/>
    </row>
    <row r="1415" spans="1:34" x14ac:dyDescent="0.2">
      <c r="A1415" t="s">
        <v>2376</v>
      </c>
      <c r="B1415" t="s">
        <v>2377</v>
      </c>
      <c r="C1415" s="1">
        <v>1.05</v>
      </c>
      <c r="D1415" s="5">
        <v>45297</v>
      </c>
      <c r="E1415" t="s">
        <v>17</v>
      </c>
      <c r="F1415" s="3" t="s">
        <v>39</v>
      </c>
      <c r="G1415" s="16" t="s">
        <v>2381</v>
      </c>
      <c r="H1415" s="1"/>
      <c r="J1415"/>
      <c r="AC1415" s="5" t="e">
        <f>VLOOKUP(Table1[[#This Row],[Expense Report]],#REF!,3, 0)</f>
        <v>#REF!</v>
      </c>
      <c r="AD1415" t="s">
        <v>14722</v>
      </c>
      <c r="AE1415" t="s">
        <v>167</v>
      </c>
      <c r="AF1415" t="e">
        <f>MONTH(Table1[[#This Row],[Date Sent]])</f>
        <v>#REF!</v>
      </c>
      <c r="AG1415" t="e">
        <f>YEAR(Table1[[#This Row],[Date Sent]])</f>
        <v>#REF!</v>
      </c>
      <c r="AH1415"/>
    </row>
    <row r="1416" spans="1:34" x14ac:dyDescent="0.2">
      <c r="A1416" t="s">
        <v>2376</v>
      </c>
      <c r="B1416" t="s">
        <v>2377</v>
      </c>
      <c r="C1416" s="1">
        <v>37.97</v>
      </c>
      <c r="D1416" s="5">
        <v>45299</v>
      </c>
      <c r="E1416" t="s">
        <v>21</v>
      </c>
      <c r="F1416" s="3" t="s">
        <v>15</v>
      </c>
      <c r="G1416" s="16" t="s">
        <v>2382</v>
      </c>
      <c r="H1416" s="1"/>
      <c r="J1416"/>
      <c r="AC1416" s="5" t="e">
        <f>VLOOKUP(Table1[[#This Row],[Expense Report]],#REF!,3, 0)</f>
        <v>#REF!</v>
      </c>
      <c r="AD1416" t="s">
        <v>14722</v>
      </c>
      <c r="AE1416" t="s">
        <v>167</v>
      </c>
      <c r="AF1416" t="e">
        <f>MONTH(Table1[[#This Row],[Date Sent]])</f>
        <v>#REF!</v>
      </c>
      <c r="AG1416" t="e">
        <f>YEAR(Table1[[#This Row],[Date Sent]])</f>
        <v>#REF!</v>
      </c>
      <c r="AH1416"/>
    </row>
    <row r="1417" spans="1:34" x14ac:dyDescent="0.2">
      <c r="A1417" t="s">
        <v>2376</v>
      </c>
      <c r="B1417" t="s">
        <v>2377</v>
      </c>
      <c r="C1417" s="1">
        <v>145.93</v>
      </c>
      <c r="D1417" s="5">
        <v>45301</v>
      </c>
      <c r="E1417" t="s">
        <v>21</v>
      </c>
      <c r="F1417" s="3" t="s">
        <v>33</v>
      </c>
      <c r="G1417" s="16" t="s">
        <v>2055</v>
      </c>
      <c r="H1417" s="1"/>
      <c r="J1417"/>
      <c r="AC1417" s="5" t="e">
        <f>VLOOKUP(Table1[[#This Row],[Expense Report]],#REF!,3, 0)</f>
        <v>#REF!</v>
      </c>
      <c r="AD1417" t="s">
        <v>14722</v>
      </c>
      <c r="AE1417" t="s">
        <v>167</v>
      </c>
      <c r="AF1417" t="e">
        <f>MONTH(Table1[[#This Row],[Date Sent]])</f>
        <v>#REF!</v>
      </c>
      <c r="AG1417" t="e">
        <f>YEAR(Table1[[#This Row],[Date Sent]])</f>
        <v>#REF!</v>
      </c>
      <c r="AH1417"/>
    </row>
    <row r="1418" spans="1:34" x14ac:dyDescent="0.2">
      <c r="A1418" t="s">
        <v>2376</v>
      </c>
      <c r="B1418" t="s">
        <v>2377</v>
      </c>
      <c r="C1418" s="1">
        <v>84.65</v>
      </c>
      <c r="D1418" s="5">
        <v>45306</v>
      </c>
      <c r="E1418" t="s">
        <v>21</v>
      </c>
      <c r="F1418" t="s">
        <v>25</v>
      </c>
      <c r="G1418" s="16" t="s">
        <v>2383</v>
      </c>
      <c r="H1418" s="1"/>
      <c r="J1418"/>
      <c r="AC1418" s="5" t="e">
        <f>VLOOKUP(Table1[[#This Row],[Expense Report]],#REF!,3, 0)</f>
        <v>#REF!</v>
      </c>
      <c r="AD1418" t="s">
        <v>14722</v>
      </c>
      <c r="AE1418" t="s">
        <v>167</v>
      </c>
      <c r="AF1418" t="e">
        <f>MONTH(Table1[[#This Row],[Date Sent]])</f>
        <v>#REF!</v>
      </c>
      <c r="AG1418" t="e">
        <f>YEAR(Table1[[#This Row],[Date Sent]])</f>
        <v>#REF!</v>
      </c>
      <c r="AH1418"/>
    </row>
    <row r="1419" spans="1:34" x14ac:dyDescent="0.2">
      <c r="A1419" t="s">
        <v>2376</v>
      </c>
      <c r="B1419" t="s">
        <v>2377</v>
      </c>
      <c r="C1419" s="1">
        <v>24.36</v>
      </c>
      <c r="D1419" s="5">
        <v>45306</v>
      </c>
      <c r="E1419" t="s">
        <v>21</v>
      </c>
      <c r="F1419" t="s">
        <v>15</v>
      </c>
      <c r="G1419" s="16" t="s">
        <v>2384</v>
      </c>
      <c r="H1419" s="1"/>
      <c r="J1419"/>
      <c r="AC1419" s="5" t="e">
        <f>VLOOKUP(Table1[[#This Row],[Expense Report]],#REF!,3, 0)</f>
        <v>#REF!</v>
      </c>
      <c r="AD1419" t="s">
        <v>14722</v>
      </c>
      <c r="AE1419" t="s">
        <v>167</v>
      </c>
      <c r="AF1419" t="e">
        <f>MONTH(Table1[[#This Row],[Date Sent]])</f>
        <v>#REF!</v>
      </c>
      <c r="AG1419" t="e">
        <f>YEAR(Table1[[#This Row],[Date Sent]])</f>
        <v>#REF!</v>
      </c>
      <c r="AH1419"/>
    </row>
    <row r="1420" spans="1:34" x14ac:dyDescent="0.2">
      <c r="A1420" t="s">
        <v>2376</v>
      </c>
      <c r="B1420" t="s">
        <v>2377</v>
      </c>
      <c r="C1420" s="1">
        <v>274.52999999999997</v>
      </c>
      <c r="D1420" s="5">
        <v>45308</v>
      </c>
      <c r="E1420" t="s">
        <v>21</v>
      </c>
      <c r="F1420" t="s">
        <v>25</v>
      </c>
      <c r="G1420" s="16" t="s">
        <v>2385</v>
      </c>
      <c r="H1420" s="1"/>
      <c r="J1420"/>
      <c r="AC1420" s="5" t="e">
        <f>VLOOKUP(Table1[[#This Row],[Expense Report]],#REF!,3, 0)</f>
        <v>#REF!</v>
      </c>
      <c r="AD1420" t="s">
        <v>14722</v>
      </c>
      <c r="AE1420" t="s">
        <v>167</v>
      </c>
      <c r="AF1420" t="e">
        <f>MONTH(Table1[[#This Row],[Date Sent]])</f>
        <v>#REF!</v>
      </c>
      <c r="AG1420" t="e">
        <f>YEAR(Table1[[#This Row],[Date Sent]])</f>
        <v>#REF!</v>
      </c>
      <c r="AH1420"/>
    </row>
    <row r="1421" spans="1:34" x14ac:dyDescent="0.2">
      <c r="A1421" t="s">
        <v>2376</v>
      </c>
      <c r="B1421" t="s">
        <v>2377</v>
      </c>
      <c r="C1421" s="1">
        <v>15.11</v>
      </c>
      <c r="D1421" s="5">
        <v>45308</v>
      </c>
      <c r="E1421" t="s">
        <v>21</v>
      </c>
      <c r="F1421" s="3" t="s">
        <v>39</v>
      </c>
      <c r="G1421" s="16" t="s">
        <v>2386</v>
      </c>
      <c r="H1421" s="1"/>
      <c r="J1421"/>
      <c r="AC1421" s="5" t="e">
        <f>VLOOKUP(Table1[[#This Row],[Expense Report]],#REF!,3, 0)</f>
        <v>#REF!</v>
      </c>
      <c r="AD1421" t="s">
        <v>14722</v>
      </c>
      <c r="AE1421" t="s">
        <v>167</v>
      </c>
      <c r="AF1421" t="e">
        <f>MONTH(Table1[[#This Row],[Date Sent]])</f>
        <v>#REF!</v>
      </c>
      <c r="AG1421" t="e">
        <f>YEAR(Table1[[#This Row],[Date Sent]])</f>
        <v>#REF!</v>
      </c>
      <c r="AH1421"/>
    </row>
    <row r="1422" spans="1:34" x14ac:dyDescent="0.2">
      <c r="A1422" t="s">
        <v>2376</v>
      </c>
      <c r="B1422" t="s">
        <v>2377</v>
      </c>
      <c r="C1422" s="1">
        <v>80.680000000000007</v>
      </c>
      <c r="D1422" s="5">
        <v>45309</v>
      </c>
      <c r="E1422" t="s">
        <v>17</v>
      </c>
      <c r="F1422" s="3" t="s">
        <v>39</v>
      </c>
      <c r="G1422" s="16" t="s">
        <v>1861</v>
      </c>
      <c r="H1422" s="1"/>
      <c r="J1422"/>
      <c r="AC1422" s="5" t="e">
        <f>VLOOKUP(Table1[[#This Row],[Expense Report]],#REF!,3, 0)</f>
        <v>#REF!</v>
      </c>
      <c r="AD1422" t="s">
        <v>14722</v>
      </c>
      <c r="AE1422" t="s">
        <v>167</v>
      </c>
      <c r="AF1422" t="e">
        <f>MONTH(Table1[[#This Row],[Date Sent]])</f>
        <v>#REF!</v>
      </c>
      <c r="AG1422" t="e">
        <f>YEAR(Table1[[#This Row],[Date Sent]])</f>
        <v>#REF!</v>
      </c>
      <c r="AH1422"/>
    </row>
    <row r="1423" spans="1:34" x14ac:dyDescent="0.2">
      <c r="A1423" t="s">
        <v>2376</v>
      </c>
      <c r="B1423" t="s">
        <v>2377</v>
      </c>
      <c r="C1423" s="1">
        <v>48.21</v>
      </c>
      <c r="D1423" s="5">
        <v>45309</v>
      </c>
      <c r="E1423" t="s">
        <v>17</v>
      </c>
      <c r="F1423" s="3" t="s">
        <v>39</v>
      </c>
      <c r="G1423" s="16" t="s">
        <v>1861</v>
      </c>
      <c r="H1423" s="1"/>
      <c r="J1423"/>
      <c r="AC1423" s="5" t="e">
        <f>VLOOKUP(Table1[[#This Row],[Expense Report]],#REF!,3, 0)</f>
        <v>#REF!</v>
      </c>
      <c r="AD1423" t="s">
        <v>14722</v>
      </c>
      <c r="AE1423" t="s">
        <v>167</v>
      </c>
      <c r="AF1423" t="e">
        <f>MONTH(Table1[[#This Row],[Date Sent]])</f>
        <v>#REF!</v>
      </c>
      <c r="AG1423" t="e">
        <f>YEAR(Table1[[#This Row],[Date Sent]])</f>
        <v>#REF!</v>
      </c>
      <c r="AH1423"/>
    </row>
    <row r="1424" spans="1:34" x14ac:dyDescent="0.2">
      <c r="A1424" t="s">
        <v>275</v>
      </c>
      <c r="B1424" t="s">
        <v>2387</v>
      </c>
      <c r="C1424" s="1">
        <v>168.46</v>
      </c>
      <c r="D1424" s="5">
        <v>45247</v>
      </c>
      <c r="E1424" t="s">
        <v>8</v>
      </c>
      <c r="F1424" t="s">
        <v>918</v>
      </c>
      <c r="G1424" s="16" t="str">
        <f>_xlfn.CONCAT(Table1[[#This Row],[Notes 1]],",",Table1[[#This Row],[Notes 2]],",",Table1[[#This Row],[Notes 3]])</f>
        <v>Handtruck,Water,Electrical Supplies</v>
      </c>
      <c r="H1424" s="1">
        <v>129</v>
      </c>
      <c r="I1424" t="s">
        <v>17</v>
      </c>
      <c r="J1424" t="s">
        <v>2388</v>
      </c>
      <c r="K1424" s="1">
        <v>4.76</v>
      </c>
      <c r="L1424" t="s">
        <v>18</v>
      </c>
      <c r="M1424" t="s">
        <v>984</v>
      </c>
      <c r="N1424" s="1">
        <v>34.700000000000003</v>
      </c>
      <c r="O1424" t="s">
        <v>39</v>
      </c>
      <c r="P1424" t="s">
        <v>2389</v>
      </c>
      <c r="AC1424" s="5" t="e">
        <f>VLOOKUP(Table1[[#This Row],[Expense Report]],#REF!,3, 0)</f>
        <v>#REF!</v>
      </c>
      <c r="AD1424" t="s">
        <v>14625</v>
      </c>
      <c r="AE1424" t="s">
        <v>298</v>
      </c>
      <c r="AF1424" t="e">
        <f>MONTH(Table1[[#This Row],[Date Sent]])</f>
        <v>#REF!</v>
      </c>
      <c r="AG1424" t="e">
        <f>YEAR(Table1[[#This Row],[Date Sent]])</f>
        <v>#REF!</v>
      </c>
      <c r="AH1424"/>
    </row>
    <row r="1425" spans="1:34" x14ac:dyDescent="0.2">
      <c r="A1425" t="s">
        <v>275</v>
      </c>
      <c r="B1425" t="s">
        <v>2387</v>
      </c>
      <c r="C1425" s="1">
        <v>29.94</v>
      </c>
      <c r="D1425" s="5">
        <v>45248</v>
      </c>
      <c r="E1425" t="s">
        <v>21</v>
      </c>
      <c r="F1425" t="s">
        <v>33</v>
      </c>
      <c r="G1425" s="16" t="s">
        <v>2390</v>
      </c>
      <c r="H1425" s="1"/>
      <c r="J1425"/>
      <c r="Q1425" s="1">
        <v>103.57</v>
      </c>
      <c r="R1425" t="s">
        <v>49</v>
      </c>
      <c r="S1425" t="s">
        <v>2391</v>
      </c>
      <c r="AC1425" s="5" t="e">
        <f>VLOOKUP(Table1[[#This Row],[Expense Report]],#REF!,3, 0)</f>
        <v>#REF!</v>
      </c>
      <c r="AD1425" t="s">
        <v>14625</v>
      </c>
      <c r="AE1425" t="s">
        <v>298</v>
      </c>
      <c r="AF1425" t="e">
        <f>MONTH(Table1[[#This Row],[Date Sent]])</f>
        <v>#REF!</v>
      </c>
      <c r="AG1425" t="e">
        <f>YEAR(Table1[[#This Row],[Date Sent]])</f>
        <v>#REF!</v>
      </c>
      <c r="AH1425"/>
    </row>
    <row r="1426" spans="1:34" x14ac:dyDescent="0.2">
      <c r="A1426" t="s">
        <v>275</v>
      </c>
      <c r="B1426" t="s">
        <v>2387</v>
      </c>
      <c r="C1426" s="1">
        <v>85.4</v>
      </c>
      <c r="D1426" s="5">
        <v>45255</v>
      </c>
      <c r="E1426" t="s">
        <v>13</v>
      </c>
      <c r="F1426" t="s">
        <v>14</v>
      </c>
      <c r="G1426" s="16" t="s">
        <v>1185</v>
      </c>
      <c r="H1426" s="1"/>
      <c r="J1426"/>
      <c r="AC1426" s="5" t="e">
        <f>VLOOKUP(Table1[[#This Row],[Expense Report]],#REF!,3, 0)</f>
        <v>#REF!</v>
      </c>
      <c r="AD1426" t="s">
        <v>14625</v>
      </c>
      <c r="AE1426" t="s">
        <v>298</v>
      </c>
      <c r="AF1426" t="e">
        <f>MONTH(Table1[[#This Row],[Date Sent]])</f>
        <v>#REF!</v>
      </c>
      <c r="AG1426" t="e">
        <f>YEAR(Table1[[#This Row],[Date Sent]])</f>
        <v>#REF!</v>
      </c>
      <c r="AH1426"/>
    </row>
    <row r="1427" spans="1:34" x14ac:dyDescent="0.2">
      <c r="A1427" t="s">
        <v>275</v>
      </c>
      <c r="B1427" t="s">
        <v>2387</v>
      </c>
      <c r="C1427" s="1">
        <v>60.33</v>
      </c>
      <c r="D1427" s="5">
        <v>45256</v>
      </c>
      <c r="E1427" t="s">
        <v>16</v>
      </c>
      <c r="F1427" t="s">
        <v>918</v>
      </c>
      <c r="G1427" s="16" t="str">
        <f>_xlfn.CONCAT(Table1[[#This Row],[Notes 1]],",",Table1[[#This Row],[Notes 2]],",",Table1[[#This Row],[Notes 3]])</f>
        <v>Gloves and Silicone,Driver Set, Steel Detail Brush, Pliers, Tool Bag,</v>
      </c>
      <c r="H1427" s="1">
        <v>26</v>
      </c>
      <c r="I1427" t="s">
        <v>33</v>
      </c>
      <c r="J1427" t="s">
        <v>2392</v>
      </c>
      <c r="K1427" s="1">
        <v>34.33</v>
      </c>
      <c r="L1427" t="s">
        <v>17</v>
      </c>
      <c r="M1427" t="s">
        <v>2393</v>
      </c>
      <c r="AC1427" s="5" t="e">
        <f>VLOOKUP(Table1[[#This Row],[Expense Report]],#REF!,3, 0)</f>
        <v>#REF!</v>
      </c>
      <c r="AD1427" t="s">
        <v>14625</v>
      </c>
      <c r="AE1427" t="s">
        <v>298</v>
      </c>
      <c r="AF1427" t="e">
        <f>MONTH(Table1[[#This Row],[Date Sent]])</f>
        <v>#REF!</v>
      </c>
      <c r="AG1427" t="e">
        <f>YEAR(Table1[[#This Row],[Date Sent]])</f>
        <v>#REF!</v>
      </c>
      <c r="AH1427"/>
    </row>
    <row r="1428" spans="1:34" x14ac:dyDescent="0.2">
      <c r="A1428" t="s">
        <v>275</v>
      </c>
      <c r="B1428" t="s">
        <v>2387</v>
      </c>
      <c r="C1428" s="1">
        <v>27.88</v>
      </c>
      <c r="D1428" s="5">
        <v>45257</v>
      </c>
      <c r="E1428" t="s">
        <v>25</v>
      </c>
      <c r="F1428" t="s">
        <v>33</v>
      </c>
      <c r="G1428" s="16" t="s">
        <v>2394</v>
      </c>
      <c r="H1428" s="1"/>
      <c r="J1428"/>
      <c r="AC1428" s="5" t="e">
        <f>VLOOKUP(Table1[[#This Row],[Expense Report]],#REF!,3, 0)</f>
        <v>#REF!</v>
      </c>
      <c r="AD1428" t="s">
        <v>14625</v>
      </c>
      <c r="AE1428" t="s">
        <v>298</v>
      </c>
      <c r="AF1428" t="e">
        <f>MONTH(Table1[[#This Row],[Date Sent]])</f>
        <v>#REF!</v>
      </c>
      <c r="AG1428" t="e">
        <f>YEAR(Table1[[#This Row],[Date Sent]])</f>
        <v>#REF!</v>
      </c>
      <c r="AH1428"/>
    </row>
    <row r="1429" spans="1:34" x14ac:dyDescent="0.2">
      <c r="A1429" t="s">
        <v>275</v>
      </c>
      <c r="B1429" t="s">
        <v>2395</v>
      </c>
      <c r="C1429" s="1">
        <v>47.64</v>
      </c>
      <c r="D1429" s="5">
        <v>45257</v>
      </c>
      <c r="E1429" t="s">
        <v>21</v>
      </c>
      <c r="F1429" t="s">
        <v>15</v>
      </c>
      <c r="G1429" s="16" t="s">
        <v>2396</v>
      </c>
      <c r="H1429" s="1"/>
      <c r="J1429"/>
      <c r="AC1429" s="5" t="e">
        <f>VLOOKUP(Table1[[#This Row],[Expense Report]],#REF!,3, 0)</f>
        <v>#REF!</v>
      </c>
      <c r="AD1429" t="s">
        <v>14625</v>
      </c>
      <c r="AE1429" t="s">
        <v>298</v>
      </c>
      <c r="AF1429" t="e">
        <f>MONTH(Table1[[#This Row],[Date Sent]])</f>
        <v>#REF!</v>
      </c>
      <c r="AG1429" t="e">
        <f>YEAR(Table1[[#This Row],[Date Sent]])</f>
        <v>#REF!</v>
      </c>
      <c r="AH1429"/>
    </row>
    <row r="1430" spans="1:34" x14ac:dyDescent="0.2">
      <c r="A1430" t="s">
        <v>275</v>
      </c>
      <c r="B1430" t="s">
        <v>2395</v>
      </c>
      <c r="C1430" s="1">
        <v>31.32</v>
      </c>
      <c r="D1430" s="5">
        <v>45260</v>
      </c>
      <c r="E1430" t="s">
        <v>21</v>
      </c>
      <c r="F1430" t="s">
        <v>15</v>
      </c>
      <c r="G1430" s="16" t="s">
        <v>2397</v>
      </c>
      <c r="H1430" s="1"/>
      <c r="J1430"/>
      <c r="AC1430" s="5" t="e">
        <f>VLOOKUP(Table1[[#This Row],[Expense Report]],#REF!,3, 0)</f>
        <v>#REF!</v>
      </c>
      <c r="AD1430" t="s">
        <v>14625</v>
      </c>
      <c r="AE1430" t="s">
        <v>298</v>
      </c>
      <c r="AF1430" t="e">
        <f>MONTH(Table1[[#This Row],[Date Sent]])</f>
        <v>#REF!</v>
      </c>
      <c r="AG1430" t="e">
        <f>YEAR(Table1[[#This Row],[Date Sent]])</f>
        <v>#REF!</v>
      </c>
      <c r="AH1430"/>
    </row>
    <row r="1431" spans="1:34" x14ac:dyDescent="0.2">
      <c r="A1431" t="s">
        <v>275</v>
      </c>
      <c r="B1431" t="s">
        <v>2395</v>
      </c>
      <c r="C1431" s="1">
        <v>31.22</v>
      </c>
      <c r="D1431" s="5">
        <v>45261</v>
      </c>
      <c r="E1431" t="s">
        <v>21</v>
      </c>
      <c r="F1431" t="s">
        <v>15</v>
      </c>
      <c r="G1431" s="16" t="s">
        <v>2398</v>
      </c>
      <c r="H1431" s="1"/>
      <c r="J1431"/>
      <c r="AC1431" s="5" t="e">
        <f>VLOOKUP(Table1[[#This Row],[Expense Report]],#REF!,3, 0)</f>
        <v>#REF!</v>
      </c>
      <c r="AD1431" t="s">
        <v>14625</v>
      </c>
      <c r="AE1431" t="s">
        <v>298</v>
      </c>
      <c r="AF1431" t="e">
        <f>MONTH(Table1[[#This Row],[Date Sent]])</f>
        <v>#REF!</v>
      </c>
      <c r="AG1431" t="e">
        <f>YEAR(Table1[[#This Row],[Date Sent]])</f>
        <v>#REF!</v>
      </c>
      <c r="AH1431"/>
    </row>
    <row r="1432" spans="1:34" x14ac:dyDescent="0.2">
      <c r="A1432" t="s">
        <v>275</v>
      </c>
      <c r="B1432" t="s">
        <v>2395</v>
      </c>
      <c r="C1432" s="1">
        <v>785.07</v>
      </c>
      <c r="D1432" s="5">
        <v>45265</v>
      </c>
      <c r="E1432" t="s">
        <v>14</v>
      </c>
      <c r="F1432" t="s">
        <v>1047</v>
      </c>
      <c r="G1432" s="16" t="s">
        <v>2399</v>
      </c>
      <c r="H1432" s="1"/>
      <c r="J1432"/>
      <c r="AC1432" s="5" t="e">
        <f>VLOOKUP(Table1[[#This Row],[Expense Report]],#REF!,3, 0)</f>
        <v>#REF!</v>
      </c>
      <c r="AD1432" t="s">
        <v>14625</v>
      </c>
      <c r="AE1432" t="s">
        <v>298</v>
      </c>
      <c r="AF1432" t="e">
        <f>MONTH(Table1[[#This Row],[Date Sent]])</f>
        <v>#REF!</v>
      </c>
      <c r="AG1432" t="e">
        <f>YEAR(Table1[[#This Row],[Date Sent]])</f>
        <v>#REF!</v>
      </c>
      <c r="AH1432"/>
    </row>
    <row r="1433" spans="1:34" x14ac:dyDescent="0.2">
      <c r="A1433" t="s">
        <v>275</v>
      </c>
      <c r="B1433" t="s">
        <v>2395</v>
      </c>
      <c r="C1433" s="1">
        <v>90.72</v>
      </c>
      <c r="D1433" s="5">
        <v>45269</v>
      </c>
      <c r="E1433" t="s">
        <v>21</v>
      </c>
      <c r="F1433" t="s">
        <v>15</v>
      </c>
      <c r="G1433" s="16" t="s">
        <v>2400</v>
      </c>
      <c r="H1433" s="1"/>
      <c r="J1433"/>
      <c r="AC1433" s="5" t="e">
        <f>VLOOKUP(Table1[[#This Row],[Expense Report]],#REF!,3, 0)</f>
        <v>#REF!</v>
      </c>
      <c r="AD1433" t="s">
        <v>14625</v>
      </c>
      <c r="AE1433" t="s">
        <v>298</v>
      </c>
      <c r="AF1433" t="e">
        <f>MONTH(Table1[[#This Row],[Date Sent]])</f>
        <v>#REF!</v>
      </c>
      <c r="AG1433" t="e">
        <f>YEAR(Table1[[#This Row],[Date Sent]])</f>
        <v>#REF!</v>
      </c>
      <c r="AH1433"/>
    </row>
    <row r="1434" spans="1:34" x14ac:dyDescent="0.2">
      <c r="A1434" t="s">
        <v>275</v>
      </c>
      <c r="B1434" t="s">
        <v>2395</v>
      </c>
      <c r="C1434" s="1">
        <v>28.22</v>
      </c>
      <c r="D1434" s="5">
        <v>45269</v>
      </c>
      <c r="E1434" t="s">
        <v>21</v>
      </c>
      <c r="F1434" t="s">
        <v>33</v>
      </c>
      <c r="G1434" s="16" t="s">
        <v>2401</v>
      </c>
      <c r="H1434" s="1"/>
      <c r="J1434"/>
      <c r="AC1434" s="5" t="e">
        <f>VLOOKUP(Table1[[#This Row],[Expense Report]],#REF!,3, 0)</f>
        <v>#REF!</v>
      </c>
      <c r="AD1434" t="s">
        <v>14625</v>
      </c>
      <c r="AE1434" t="s">
        <v>298</v>
      </c>
      <c r="AF1434" t="e">
        <f>MONTH(Table1[[#This Row],[Date Sent]])</f>
        <v>#REF!</v>
      </c>
      <c r="AG1434" t="e">
        <f>YEAR(Table1[[#This Row],[Date Sent]])</f>
        <v>#REF!</v>
      </c>
      <c r="AH1434"/>
    </row>
    <row r="1435" spans="1:34" x14ac:dyDescent="0.2">
      <c r="A1435" t="s">
        <v>275</v>
      </c>
      <c r="B1435" t="s">
        <v>2395</v>
      </c>
      <c r="C1435" s="1">
        <v>116.76</v>
      </c>
      <c r="D1435" s="5">
        <v>45271</v>
      </c>
      <c r="E1435" t="s">
        <v>20</v>
      </c>
      <c r="F1435" t="s">
        <v>17</v>
      </c>
      <c r="G1435" s="16" t="s">
        <v>2402</v>
      </c>
      <c r="H1435" s="1"/>
      <c r="J1435"/>
      <c r="AC1435" s="5" t="e">
        <f>VLOOKUP(Table1[[#This Row],[Expense Report]],#REF!,3, 0)</f>
        <v>#REF!</v>
      </c>
      <c r="AD1435" t="s">
        <v>14625</v>
      </c>
      <c r="AE1435" t="s">
        <v>298</v>
      </c>
      <c r="AF1435" t="e">
        <f>MONTH(Table1[[#This Row],[Date Sent]])</f>
        <v>#REF!</v>
      </c>
      <c r="AG1435" t="e">
        <f>YEAR(Table1[[#This Row],[Date Sent]])</f>
        <v>#REF!</v>
      </c>
      <c r="AH1435"/>
    </row>
    <row r="1436" spans="1:34" x14ac:dyDescent="0.2">
      <c r="A1436" t="s">
        <v>2403</v>
      </c>
      <c r="B1436" t="s">
        <v>2404</v>
      </c>
      <c r="C1436" s="1">
        <v>65.77</v>
      </c>
      <c r="D1436" s="5">
        <v>45255</v>
      </c>
      <c r="E1436" t="s">
        <v>20</v>
      </c>
      <c r="F1436" t="s">
        <v>33</v>
      </c>
      <c r="G1436" s="16" t="s">
        <v>2405</v>
      </c>
      <c r="H1436" s="1"/>
      <c r="J1436"/>
      <c r="AC1436" s="5" t="e">
        <f>VLOOKUP(Table1[[#This Row],[Expense Report]],#REF!,3, 0)</f>
        <v>#REF!</v>
      </c>
      <c r="AD1436" t="s">
        <v>11649</v>
      </c>
      <c r="AE1436" t="s">
        <v>11649</v>
      </c>
      <c r="AF1436" t="e">
        <f>MONTH(Table1[[#This Row],[Date Sent]])</f>
        <v>#REF!</v>
      </c>
      <c r="AG1436" t="e">
        <f>YEAR(Table1[[#This Row],[Date Sent]])</f>
        <v>#REF!</v>
      </c>
      <c r="AH1436"/>
    </row>
    <row r="1437" spans="1:34" x14ac:dyDescent="0.2">
      <c r="A1437" t="s">
        <v>2403</v>
      </c>
      <c r="B1437" t="s">
        <v>2404</v>
      </c>
      <c r="C1437" s="1">
        <v>126.9</v>
      </c>
      <c r="D1437" s="5">
        <v>45255</v>
      </c>
      <c r="E1437" t="s">
        <v>21</v>
      </c>
      <c r="F1437" t="s">
        <v>33</v>
      </c>
      <c r="G1437" s="16" t="s">
        <v>2406</v>
      </c>
      <c r="H1437" s="1"/>
      <c r="J1437"/>
      <c r="AC1437" s="5" t="e">
        <f>VLOOKUP(Table1[[#This Row],[Expense Report]],#REF!,3, 0)</f>
        <v>#REF!</v>
      </c>
      <c r="AD1437" t="s">
        <v>11649</v>
      </c>
      <c r="AE1437" t="s">
        <v>11649</v>
      </c>
      <c r="AF1437" t="e">
        <f>MONTH(Table1[[#This Row],[Date Sent]])</f>
        <v>#REF!</v>
      </c>
      <c r="AG1437" t="e">
        <f>YEAR(Table1[[#This Row],[Date Sent]])</f>
        <v>#REF!</v>
      </c>
      <c r="AH1437"/>
    </row>
    <row r="1438" spans="1:34" x14ac:dyDescent="0.2">
      <c r="A1438" t="s">
        <v>2403</v>
      </c>
      <c r="B1438" t="s">
        <v>2404</v>
      </c>
      <c r="C1438" s="1">
        <v>43.28</v>
      </c>
      <c r="D1438" s="5">
        <v>45256</v>
      </c>
      <c r="E1438" t="s">
        <v>21</v>
      </c>
      <c r="F1438" t="s">
        <v>39</v>
      </c>
      <c r="G1438" s="16" t="s">
        <v>2407</v>
      </c>
      <c r="H1438" s="1"/>
      <c r="J1438"/>
      <c r="AC1438" s="5" t="e">
        <f>VLOOKUP(Table1[[#This Row],[Expense Report]],#REF!,3, 0)</f>
        <v>#REF!</v>
      </c>
      <c r="AD1438" t="s">
        <v>11649</v>
      </c>
      <c r="AE1438" t="s">
        <v>11649</v>
      </c>
      <c r="AF1438" t="e">
        <f>MONTH(Table1[[#This Row],[Date Sent]])</f>
        <v>#REF!</v>
      </c>
      <c r="AG1438" t="e">
        <f>YEAR(Table1[[#This Row],[Date Sent]])</f>
        <v>#REF!</v>
      </c>
      <c r="AH1438"/>
    </row>
    <row r="1439" spans="1:34" x14ac:dyDescent="0.2">
      <c r="A1439" t="s">
        <v>2403</v>
      </c>
      <c r="B1439" t="s">
        <v>2404</v>
      </c>
      <c r="C1439" s="1">
        <v>28.08</v>
      </c>
      <c r="D1439" s="5">
        <v>45257</v>
      </c>
      <c r="E1439" t="s">
        <v>21</v>
      </c>
      <c r="F1439" t="s">
        <v>15</v>
      </c>
      <c r="G1439" s="16" t="s">
        <v>1412</v>
      </c>
      <c r="H1439" s="1"/>
      <c r="J1439"/>
      <c r="AC1439" s="5" t="e">
        <f>VLOOKUP(Table1[[#This Row],[Expense Report]],#REF!,3, 0)</f>
        <v>#REF!</v>
      </c>
      <c r="AD1439" t="s">
        <v>11649</v>
      </c>
      <c r="AE1439" t="s">
        <v>11649</v>
      </c>
      <c r="AF1439" t="e">
        <f>MONTH(Table1[[#This Row],[Date Sent]])</f>
        <v>#REF!</v>
      </c>
      <c r="AG1439" t="e">
        <f>YEAR(Table1[[#This Row],[Date Sent]])</f>
        <v>#REF!</v>
      </c>
      <c r="AH1439"/>
    </row>
    <row r="1440" spans="1:34" x14ac:dyDescent="0.2">
      <c r="A1440" t="s">
        <v>2403</v>
      </c>
      <c r="B1440" t="s">
        <v>2404</v>
      </c>
      <c r="C1440" s="1">
        <v>3.72</v>
      </c>
      <c r="D1440" s="5">
        <v>45257</v>
      </c>
      <c r="E1440" t="s">
        <v>21</v>
      </c>
      <c r="F1440" t="s">
        <v>39</v>
      </c>
      <c r="G1440" s="16" t="s">
        <v>1613</v>
      </c>
      <c r="H1440" s="1"/>
      <c r="J1440"/>
      <c r="AC1440" s="5" t="e">
        <f>VLOOKUP(Table1[[#This Row],[Expense Report]],#REF!,3, 0)</f>
        <v>#REF!</v>
      </c>
      <c r="AD1440" t="s">
        <v>11649</v>
      </c>
      <c r="AE1440" t="s">
        <v>11649</v>
      </c>
      <c r="AF1440" t="e">
        <f>MONTH(Table1[[#This Row],[Date Sent]])</f>
        <v>#REF!</v>
      </c>
      <c r="AG1440" t="e">
        <f>YEAR(Table1[[#This Row],[Date Sent]])</f>
        <v>#REF!</v>
      </c>
      <c r="AH1440"/>
    </row>
    <row r="1441" spans="1:34" x14ac:dyDescent="0.2">
      <c r="A1441" t="s">
        <v>2403</v>
      </c>
      <c r="B1441" t="s">
        <v>2404</v>
      </c>
      <c r="C1441" s="1">
        <v>1.61</v>
      </c>
      <c r="D1441" s="5">
        <v>45257</v>
      </c>
      <c r="E1441" t="s">
        <v>21</v>
      </c>
      <c r="F1441" t="s">
        <v>15</v>
      </c>
      <c r="G1441" s="16" t="s">
        <v>2408</v>
      </c>
      <c r="H1441" s="1"/>
      <c r="J1441"/>
      <c r="AC1441" s="5" t="e">
        <f>VLOOKUP(Table1[[#This Row],[Expense Report]],#REF!,3, 0)</f>
        <v>#REF!</v>
      </c>
      <c r="AD1441" t="s">
        <v>11649</v>
      </c>
      <c r="AE1441" t="s">
        <v>11649</v>
      </c>
      <c r="AF1441" t="e">
        <f>MONTH(Table1[[#This Row],[Date Sent]])</f>
        <v>#REF!</v>
      </c>
      <c r="AG1441" t="e">
        <f>YEAR(Table1[[#This Row],[Date Sent]])</f>
        <v>#REF!</v>
      </c>
      <c r="AH1441"/>
    </row>
    <row r="1442" spans="1:34" x14ac:dyDescent="0.2">
      <c r="A1442" t="s">
        <v>2403</v>
      </c>
      <c r="B1442" t="s">
        <v>2409</v>
      </c>
      <c r="C1442" s="1">
        <v>125.42</v>
      </c>
      <c r="D1442" s="5">
        <v>45249</v>
      </c>
      <c r="E1442" t="s">
        <v>21</v>
      </c>
      <c r="F1442" t="s">
        <v>17</v>
      </c>
      <c r="G1442" s="16" t="s">
        <v>2410</v>
      </c>
      <c r="H1442" s="1"/>
      <c r="J1442"/>
      <c r="AC1442" s="5" t="e">
        <f>VLOOKUP(Table1[[#This Row],[Expense Report]],#REF!,3, 0)</f>
        <v>#REF!</v>
      </c>
      <c r="AD1442" t="s">
        <v>11649</v>
      </c>
      <c r="AE1442" t="s">
        <v>11649</v>
      </c>
      <c r="AF1442" t="e">
        <f>MONTH(Table1[[#This Row],[Date Sent]])</f>
        <v>#REF!</v>
      </c>
      <c r="AG1442" t="e">
        <f>YEAR(Table1[[#This Row],[Date Sent]])</f>
        <v>#REF!</v>
      </c>
      <c r="AH1442"/>
    </row>
    <row r="1443" spans="1:34" x14ac:dyDescent="0.2">
      <c r="A1443" t="s">
        <v>2403</v>
      </c>
      <c r="B1443" t="s">
        <v>2409</v>
      </c>
      <c r="C1443" s="1">
        <v>8.77</v>
      </c>
      <c r="D1443" s="5">
        <v>45254</v>
      </c>
      <c r="E1443" t="s">
        <v>21</v>
      </c>
      <c r="F1443" t="s">
        <v>15</v>
      </c>
      <c r="G1443" s="16" t="s">
        <v>2411</v>
      </c>
      <c r="H1443" s="1"/>
      <c r="J1443"/>
      <c r="AC1443" s="5" t="e">
        <f>VLOOKUP(Table1[[#This Row],[Expense Report]],#REF!,3, 0)</f>
        <v>#REF!</v>
      </c>
      <c r="AD1443" t="s">
        <v>11649</v>
      </c>
      <c r="AE1443" t="s">
        <v>11649</v>
      </c>
      <c r="AF1443" t="e">
        <f>MONTH(Table1[[#This Row],[Date Sent]])</f>
        <v>#REF!</v>
      </c>
      <c r="AG1443" t="e">
        <f>YEAR(Table1[[#This Row],[Date Sent]])</f>
        <v>#REF!</v>
      </c>
      <c r="AH1443"/>
    </row>
    <row r="1444" spans="1:34" x14ac:dyDescent="0.2">
      <c r="A1444" t="s">
        <v>2403</v>
      </c>
      <c r="B1444" t="s">
        <v>2409</v>
      </c>
      <c r="C1444" s="1">
        <v>156.38</v>
      </c>
      <c r="D1444" s="5">
        <v>20029</v>
      </c>
      <c r="E1444" t="s">
        <v>21</v>
      </c>
      <c r="F1444" t="s">
        <v>33</v>
      </c>
      <c r="G1444" s="16" t="s">
        <v>2412</v>
      </c>
      <c r="H1444" s="1"/>
      <c r="J1444"/>
      <c r="AC1444" s="5" t="e">
        <f>VLOOKUP(Table1[[#This Row],[Expense Report]],#REF!,3, 0)</f>
        <v>#REF!</v>
      </c>
      <c r="AD1444" t="s">
        <v>11649</v>
      </c>
      <c r="AE1444" t="s">
        <v>11649</v>
      </c>
      <c r="AF1444" t="e">
        <f>MONTH(Table1[[#This Row],[Date Sent]])</f>
        <v>#REF!</v>
      </c>
      <c r="AG1444" t="e">
        <f>YEAR(Table1[[#This Row],[Date Sent]])</f>
        <v>#REF!</v>
      </c>
      <c r="AH1444"/>
    </row>
    <row r="1445" spans="1:34" x14ac:dyDescent="0.2">
      <c r="A1445" t="s">
        <v>2403</v>
      </c>
      <c r="B1445" t="s">
        <v>2413</v>
      </c>
      <c r="C1445" s="1">
        <v>237.37</v>
      </c>
      <c r="D1445" s="5">
        <v>45261</v>
      </c>
      <c r="E1445" t="s">
        <v>24</v>
      </c>
      <c r="F1445" t="s">
        <v>25</v>
      </c>
      <c r="G1445" s="16" t="s">
        <v>1482</v>
      </c>
      <c r="H1445" s="1"/>
      <c r="J1445"/>
      <c r="AC1445" s="5" t="e">
        <f>VLOOKUP(Table1[[#This Row],[Expense Report]],#REF!,3, 0)</f>
        <v>#REF!</v>
      </c>
      <c r="AD1445" t="s">
        <v>11649</v>
      </c>
      <c r="AE1445" t="s">
        <v>11649</v>
      </c>
      <c r="AF1445" t="e">
        <f>MONTH(Table1[[#This Row],[Date Sent]])</f>
        <v>#REF!</v>
      </c>
      <c r="AG1445" t="e">
        <f>YEAR(Table1[[#This Row],[Date Sent]])</f>
        <v>#REF!</v>
      </c>
      <c r="AH1445"/>
    </row>
    <row r="1446" spans="1:34" x14ac:dyDescent="0.2">
      <c r="A1446" t="s">
        <v>2403</v>
      </c>
      <c r="B1446" t="s">
        <v>2413</v>
      </c>
      <c r="C1446" s="1">
        <v>-9.9700000000000006</v>
      </c>
      <c r="D1446" s="5">
        <v>45261</v>
      </c>
      <c r="E1446" t="s">
        <v>8</v>
      </c>
      <c r="F1446" t="s">
        <v>5</v>
      </c>
      <c r="G1446" s="16" t="s">
        <v>2414</v>
      </c>
      <c r="H1446" s="1"/>
      <c r="J1446"/>
      <c r="AC1446" s="5" t="e">
        <f>VLOOKUP(Table1[[#This Row],[Expense Report]],#REF!,3, 0)</f>
        <v>#REF!</v>
      </c>
      <c r="AD1446" t="s">
        <v>11649</v>
      </c>
      <c r="AE1446" t="s">
        <v>11649</v>
      </c>
      <c r="AF1446" t="e">
        <f>MONTH(Table1[[#This Row],[Date Sent]])</f>
        <v>#REF!</v>
      </c>
      <c r="AG1446" t="e">
        <f>YEAR(Table1[[#This Row],[Date Sent]])</f>
        <v>#REF!</v>
      </c>
      <c r="AH1446"/>
    </row>
    <row r="1447" spans="1:34" x14ac:dyDescent="0.2">
      <c r="A1447" t="s">
        <v>2403</v>
      </c>
      <c r="B1447" t="s">
        <v>2413</v>
      </c>
      <c r="C1447" s="1">
        <v>-9.9700000000000006</v>
      </c>
      <c r="D1447" s="5">
        <v>45261</v>
      </c>
      <c r="E1447" t="s">
        <v>13</v>
      </c>
      <c r="F1447" t="s">
        <v>5</v>
      </c>
      <c r="G1447" s="16" t="s">
        <v>2414</v>
      </c>
      <c r="H1447" s="1"/>
      <c r="J1447"/>
      <c r="AC1447" s="5" t="e">
        <f>VLOOKUP(Table1[[#This Row],[Expense Report]],#REF!,3, 0)</f>
        <v>#REF!</v>
      </c>
      <c r="AD1447" t="s">
        <v>11649</v>
      </c>
      <c r="AE1447" t="s">
        <v>11649</v>
      </c>
      <c r="AF1447" t="e">
        <f>MONTH(Table1[[#This Row],[Date Sent]])</f>
        <v>#REF!</v>
      </c>
      <c r="AG1447" t="e">
        <f>YEAR(Table1[[#This Row],[Date Sent]])</f>
        <v>#REF!</v>
      </c>
      <c r="AH1447"/>
    </row>
    <row r="1448" spans="1:34" x14ac:dyDescent="0.2">
      <c r="A1448" t="s">
        <v>2403</v>
      </c>
      <c r="B1448" t="s">
        <v>2413</v>
      </c>
      <c r="C1448" s="1">
        <v>9.9700000000000006</v>
      </c>
      <c r="D1448" s="5">
        <v>45261</v>
      </c>
      <c r="E1448" t="s">
        <v>8</v>
      </c>
      <c r="F1448" t="s">
        <v>5</v>
      </c>
      <c r="G1448" s="16" t="s">
        <v>2414</v>
      </c>
      <c r="H1448" s="1"/>
      <c r="J1448"/>
      <c r="AC1448" s="5" t="e">
        <f>VLOOKUP(Table1[[#This Row],[Expense Report]],#REF!,3, 0)</f>
        <v>#REF!</v>
      </c>
      <c r="AD1448" t="s">
        <v>11649</v>
      </c>
      <c r="AE1448" t="s">
        <v>11649</v>
      </c>
      <c r="AF1448" t="e">
        <f>MONTH(Table1[[#This Row],[Date Sent]])</f>
        <v>#REF!</v>
      </c>
      <c r="AG1448" t="e">
        <f>YEAR(Table1[[#This Row],[Date Sent]])</f>
        <v>#REF!</v>
      </c>
      <c r="AH1448"/>
    </row>
    <row r="1449" spans="1:34" x14ac:dyDescent="0.2">
      <c r="A1449" t="s">
        <v>2403</v>
      </c>
      <c r="B1449" t="s">
        <v>2413</v>
      </c>
      <c r="C1449" s="1">
        <v>9.9700000000000006</v>
      </c>
      <c r="D1449" s="5">
        <v>45261</v>
      </c>
      <c r="E1449" t="s">
        <v>13</v>
      </c>
      <c r="F1449" t="s">
        <v>5</v>
      </c>
      <c r="G1449" s="16" t="s">
        <v>2414</v>
      </c>
      <c r="H1449" s="1"/>
      <c r="J1449"/>
      <c r="AC1449" s="5" t="e">
        <f>VLOOKUP(Table1[[#This Row],[Expense Report]],#REF!,3, 0)</f>
        <v>#REF!</v>
      </c>
      <c r="AD1449" t="s">
        <v>11649</v>
      </c>
      <c r="AE1449" t="s">
        <v>11649</v>
      </c>
      <c r="AF1449" t="e">
        <f>MONTH(Table1[[#This Row],[Date Sent]])</f>
        <v>#REF!</v>
      </c>
      <c r="AG1449" t="e">
        <f>YEAR(Table1[[#This Row],[Date Sent]])</f>
        <v>#REF!</v>
      </c>
      <c r="AH1449"/>
    </row>
    <row r="1450" spans="1:34" x14ac:dyDescent="0.2">
      <c r="A1450" t="s">
        <v>2403</v>
      </c>
      <c r="B1450" t="s">
        <v>2413</v>
      </c>
      <c r="C1450" s="1">
        <v>70</v>
      </c>
      <c r="D1450" s="5">
        <v>45268</v>
      </c>
      <c r="E1450" t="s">
        <v>22</v>
      </c>
      <c r="F1450" t="s">
        <v>53</v>
      </c>
      <c r="G1450" s="16" t="s">
        <v>2415</v>
      </c>
      <c r="H1450" s="1"/>
      <c r="J1450"/>
      <c r="AC1450" s="5" t="e">
        <f>VLOOKUP(Table1[[#This Row],[Expense Report]],#REF!,3, 0)</f>
        <v>#REF!</v>
      </c>
      <c r="AD1450" t="s">
        <v>11649</v>
      </c>
      <c r="AE1450" t="s">
        <v>11649</v>
      </c>
      <c r="AF1450" t="e">
        <f>MONTH(Table1[[#This Row],[Date Sent]])</f>
        <v>#REF!</v>
      </c>
      <c r="AG1450" t="e">
        <f>YEAR(Table1[[#This Row],[Date Sent]])</f>
        <v>#REF!</v>
      </c>
      <c r="AH1450"/>
    </row>
    <row r="1451" spans="1:34" x14ac:dyDescent="0.2">
      <c r="A1451" t="s">
        <v>2403</v>
      </c>
      <c r="B1451" t="s">
        <v>2413</v>
      </c>
      <c r="C1451" s="1">
        <v>65.069999999999993</v>
      </c>
      <c r="D1451" s="5">
        <v>45290</v>
      </c>
      <c r="E1451" t="s">
        <v>21</v>
      </c>
      <c r="F1451" t="s">
        <v>33</v>
      </c>
      <c r="G1451" s="16" t="s">
        <v>2416</v>
      </c>
      <c r="H1451" s="1"/>
      <c r="J1451"/>
      <c r="AC1451" s="5" t="e">
        <f>VLOOKUP(Table1[[#This Row],[Expense Report]],#REF!,3, 0)</f>
        <v>#REF!</v>
      </c>
      <c r="AD1451" t="s">
        <v>11649</v>
      </c>
      <c r="AE1451" t="s">
        <v>11649</v>
      </c>
      <c r="AF1451" t="e">
        <f>MONTH(Table1[[#This Row],[Date Sent]])</f>
        <v>#REF!</v>
      </c>
      <c r="AG1451" t="e">
        <f>YEAR(Table1[[#This Row],[Date Sent]])</f>
        <v>#REF!</v>
      </c>
      <c r="AH1451"/>
    </row>
    <row r="1452" spans="1:34" x14ac:dyDescent="0.2">
      <c r="A1452" t="s">
        <v>2403</v>
      </c>
      <c r="B1452" t="s">
        <v>2413</v>
      </c>
      <c r="C1452" s="1">
        <v>59.54</v>
      </c>
      <c r="D1452" s="5">
        <v>45295</v>
      </c>
      <c r="E1452" t="s">
        <v>21</v>
      </c>
      <c r="F1452" t="s">
        <v>33</v>
      </c>
      <c r="G1452" s="16" t="s">
        <v>2417</v>
      </c>
      <c r="H1452" s="1"/>
      <c r="J1452"/>
      <c r="AC1452" s="5" t="e">
        <f>VLOOKUP(Table1[[#This Row],[Expense Report]],#REF!,3, 0)</f>
        <v>#REF!</v>
      </c>
      <c r="AD1452" t="s">
        <v>11649</v>
      </c>
      <c r="AE1452" t="s">
        <v>11649</v>
      </c>
      <c r="AF1452" t="e">
        <f>MONTH(Table1[[#This Row],[Date Sent]])</f>
        <v>#REF!</v>
      </c>
      <c r="AG1452" t="e">
        <f>YEAR(Table1[[#This Row],[Date Sent]])</f>
        <v>#REF!</v>
      </c>
      <c r="AH1452"/>
    </row>
    <row r="1453" spans="1:34" x14ac:dyDescent="0.2">
      <c r="A1453" t="s">
        <v>2403</v>
      </c>
      <c r="B1453" t="s">
        <v>2418</v>
      </c>
      <c r="C1453" s="1">
        <v>17</v>
      </c>
      <c r="D1453" s="5">
        <v>45257</v>
      </c>
      <c r="E1453" t="s">
        <v>57</v>
      </c>
      <c r="F1453" t="s">
        <v>15</v>
      </c>
      <c r="G1453" s="16" t="s">
        <v>2419</v>
      </c>
      <c r="H1453" s="1"/>
      <c r="J1453"/>
      <c r="AC1453" s="5" t="e">
        <f>VLOOKUP(Table1[[#This Row],[Expense Report]],#REF!,3, 0)</f>
        <v>#REF!</v>
      </c>
      <c r="AD1453" t="s">
        <v>11649</v>
      </c>
      <c r="AE1453" t="s">
        <v>11649</v>
      </c>
      <c r="AF1453" t="e">
        <f>MONTH(Table1[[#This Row],[Date Sent]])</f>
        <v>#REF!</v>
      </c>
      <c r="AG1453" t="e">
        <f>YEAR(Table1[[#This Row],[Date Sent]])</f>
        <v>#REF!</v>
      </c>
      <c r="AH1453"/>
    </row>
    <row r="1454" spans="1:34" x14ac:dyDescent="0.2">
      <c r="A1454" t="s">
        <v>2403</v>
      </c>
      <c r="B1454" t="s">
        <v>2418</v>
      </c>
      <c r="C1454" s="1">
        <v>719.35</v>
      </c>
      <c r="D1454" s="5">
        <v>45261</v>
      </c>
      <c r="E1454" t="s">
        <v>33</v>
      </c>
      <c r="F1454" t="s">
        <v>25</v>
      </c>
      <c r="G1454" s="16" t="s">
        <v>2420</v>
      </c>
      <c r="H1454" s="1"/>
      <c r="J1454"/>
      <c r="AC1454" s="5" t="e">
        <f>VLOOKUP(Table1[[#This Row],[Expense Report]],#REF!,3, 0)</f>
        <v>#REF!</v>
      </c>
      <c r="AD1454" t="s">
        <v>11649</v>
      </c>
      <c r="AE1454" t="s">
        <v>11649</v>
      </c>
      <c r="AF1454" t="e">
        <f>MONTH(Table1[[#This Row],[Date Sent]])</f>
        <v>#REF!</v>
      </c>
      <c r="AG1454" t="e">
        <f>YEAR(Table1[[#This Row],[Date Sent]])</f>
        <v>#REF!</v>
      </c>
      <c r="AH1454"/>
    </row>
    <row r="1455" spans="1:34" x14ac:dyDescent="0.2">
      <c r="A1455" t="s">
        <v>2403</v>
      </c>
      <c r="B1455" t="s">
        <v>2418</v>
      </c>
      <c r="C1455" s="1">
        <v>-422.13</v>
      </c>
      <c r="D1455" s="5">
        <v>45261</v>
      </c>
      <c r="E1455" t="s">
        <v>33</v>
      </c>
      <c r="F1455" t="s">
        <v>25</v>
      </c>
      <c r="G1455" s="16" t="s">
        <v>2421</v>
      </c>
      <c r="H1455" s="1"/>
      <c r="J1455"/>
      <c r="AC1455" s="5" t="e">
        <f>VLOOKUP(Table1[[#This Row],[Expense Report]],#REF!,3, 0)</f>
        <v>#REF!</v>
      </c>
      <c r="AD1455" t="s">
        <v>11649</v>
      </c>
      <c r="AE1455" t="s">
        <v>11649</v>
      </c>
      <c r="AF1455" t="e">
        <f>MONTH(Table1[[#This Row],[Date Sent]])</f>
        <v>#REF!</v>
      </c>
      <c r="AG1455" t="e">
        <f>YEAR(Table1[[#This Row],[Date Sent]])</f>
        <v>#REF!</v>
      </c>
      <c r="AH1455"/>
    </row>
    <row r="1456" spans="1:34" x14ac:dyDescent="0.2">
      <c r="A1456" t="s">
        <v>2403</v>
      </c>
      <c r="B1456" t="s">
        <v>2418</v>
      </c>
      <c r="C1456" s="1">
        <v>263.29000000000002</v>
      </c>
      <c r="D1456" s="5">
        <v>45265</v>
      </c>
      <c r="E1456" t="s">
        <v>24</v>
      </c>
      <c r="F1456" t="s">
        <v>15</v>
      </c>
      <c r="G1456" s="16" t="s">
        <v>2422</v>
      </c>
      <c r="H1456" s="1"/>
      <c r="J1456"/>
      <c r="AC1456" s="5" t="e">
        <f>VLOOKUP(Table1[[#This Row],[Expense Report]],#REF!,3, 0)</f>
        <v>#REF!</v>
      </c>
      <c r="AD1456" t="s">
        <v>11649</v>
      </c>
      <c r="AE1456" t="s">
        <v>11649</v>
      </c>
      <c r="AF1456" t="e">
        <f>MONTH(Table1[[#This Row],[Date Sent]])</f>
        <v>#REF!</v>
      </c>
      <c r="AG1456" t="e">
        <f>YEAR(Table1[[#This Row],[Date Sent]])</f>
        <v>#REF!</v>
      </c>
      <c r="AH1456"/>
    </row>
    <row r="1457" spans="1:34" x14ac:dyDescent="0.2">
      <c r="A1457" t="s">
        <v>2403</v>
      </c>
      <c r="B1457" t="s">
        <v>2418</v>
      </c>
      <c r="C1457" s="1">
        <v>39.700000000000003</v>
      </c>
      <c r="D1457" s="5">
        <v>45265</v>
      </c>
      <c r="E1457" t="s">
        <v>27</v>
      </c>
      <c r="F1457" t="s">
        <v>39</v>
      </c>
      <c r="G1457" s="16" t="s">
        <v>2423</v>
      </c>
      <c r="H1457" s="1"/>
      <c r="J1457"/>
      <c r="AC1457" s="5" t="e">
        <f>VLOOKUP(Table1[[#This Row],[Expense Report]],#REF!,3, 0)</f>
        <v>#REF!</v>
      </c>
      <c r="AD1457" t="s">
        <v>11649</v>
      </c>
      <c r="AE1457" t="s">
        <v>11649</v>
      </c>
      <c r="AF1457" t="e">
        <f>MONTH(Table1[[#This Row],[Date Sent]])</f>
        <v>#REF!</v>
      </c>
      <c r="AG1457" t="e">
        <f>YEAR(Table1[[#This Row],[Date Sent]])</f>
        <v>#REF!</v>
      </c>
      <c r="AH1457"/>
    </row>
    <row r="1458" spans="1:34" x14ac:dyDescent="0.2">
      <c r="A1458" t="s">
        <v>2403</v>
      </c>
      <c r="B1458" t="s">
        <v>2418</v>
      </c>
      <c r="C1458" s="1">
        <v>132.51</v>
      </c>
      <c r="D1458" s="5">
        <v>45269</v>
      </c>
      <c r="E1458" t="s">
        <v>19</v>
      </c>
      <c r="F1458" t="s">
        <v>33</v>
      </c>
      <c r="G1458" s="16" t="s">
        <v>2424</v>
      </c>
      <c r="H1458" s="1"/>
      <c r="J1458"/>
      <c r="AC1458" s="5" t="e">
        <f>VLOOKUP(Table1[[#This Row],[Expense Report]],#REF!,3, 0)</f>
        <v>#REF!</v>
      </c>
      <c r="AD1458" t="s">
        <v>11649</v>
      </c>
      <c r="AE1458" t="s">
        <v>11649</v>
      </c>
      <c r="AF1458" t="e">
        <f>MONTH(Table1[[#This Row],[Date Sent]])</f>
        <v>#REF!</v>
      </c>
      <c r="AG1458" t="e">
        <f>YEAR(Table1[[#This Row],[Date Sent]])</f>
        <v>#REF!</v>
      </c>
      <c r="AH1458"/>
    </row>
    <row r="1459" spans="1:34" x14ac:dyDescent="0.2">
      <c r="A1459" t="s">
        <v>2403</v>
      </c>
      <c r="B1459" t="s">
        <v>2418</v>
      </c>
      <c r="C1459" s="1">
        <v>38.92</v>
      </c>
      <c r="D1459" s="5">
        <v>45269</v>
      </c>
      <c r="E1459" t="s">
        <v>21</v>
      </c>
      <c r="F1459" t="s">
        <v>33</v>
      </c>
      <c r="G1459" s="16" t="s">
        <v>2406</v>
      </c>
      <c r="H1459" s="1"/>
      <c r="J1459"/>
      <c r="AC1459" s="5" t="e">
        <f>VLOOKUP(Table1[[#This Row],[Expense Report]],#REF!,3, 0)</f>
        <v>#REF!</v>
      </c>
      <c r="AD1459" t="s">
        <v>11649</v>
      </c>
      <c r="AE1459" t="s">
        <v>11649</v>
      </c>
      <c r="AF1459" t="e">
        <f>MONTH(Table1[[#This Row],[Date Sent]])</f>
        <v>#REF!</v>
      </c>
      <c r="AG1459" t="e">
        <f>YEAR(Table1[[#This Row],[Date Sent]])</f>
        <v>#REF!</v>
      </c>
      <c r="AH1459"/>
    </row>
    <row r="1460" spans="1:34" x14ac:dyDescent="0.2">
      <c r="A1460" t="s">
        <v>2403</v>
      </c>
      <c r="B1460" t="s">
        <v>2418</v>
      </c>
      <c r="C1460" s="1">
        <v>368.63</v>
      </c>
      <c r="D1460" s="5">
        <v>45269</v>
      </c>
      <c r="E1460" t="s">
        <v>14</v>
      </c>
      <c r="F1460" t="s">
        <v>15</v>
      </c>
      <c r="G1460" s="16" t="s">
        <v>2425</v>
      </c>
      <c r="H1460" s="1"/>
      <c r="J1460"/>
      <c r="AC1460" s="5" t="e">
        <f>VLOOKUP(Table1[[#This Row],[Expense Report]],#REF!,3, 0)</f>
        <v>#REF!</v>
      </c>
      <c r="AD1460" t="s">
        <v>11649</v>
      </c>
      <c r="AE1460" t="s">
        <v>11649</v>
      </c>
      <c r="AF1460" t="e">
        <f>MONTH(Table1[[#This Row],[Date Sent]])</f>
        <v>#REF!</v>
      </c>
      <c r="AG1460" t="e">
        <f>YEAR(Table1[[#This Row],[Date Sent]])</f>
        <v>#REF!</v>
      </c>
      <c r="AH1460"/>
    </row>
    <row r="1461" spans="1:34" x14ac:dyDescent="0.2">
      <c r="A1461" t="s">
        <v>529</v>
      </c>
      <c r="B1461" t="s">
        <v>2426</v>
      </c>
      <c r="C1461" s="1">
        <v>184.21</v>
      </c>
      <c r="D1461" s="5">
        <v>45280</v>
      </c>
      <c r="E1461" t="s">
        <v>21</v>
      </c>
      <c r="F1461" t="s">
        <v>16</v>
      </c>
      <c r="G1461" s="16" t="s">
        <v>2427</v>
      </c>
      <c r="H1461" s="1"/>
      <c r="J1461"/>
      <c r="AC1461" s="5" t="e">
        <f>VLOOKUP(Table1[[#This Row],[Expense Report]],#REF!,3, 0)</f>
        <v>#REF!</v>
      </c>
      <c r="AD1461" t="s">
        <v>14628</v>
      </c>
      <c r="AE1461" t="s">
        <v>245</v>
      </c>
      <c r="AF1461" t="e">
        <f>MONTH(Table1[[#This Row],[Date Sent]])</f>
        <v>#REF!</v>
      </c>
      <c r="AG1461" t="e">
        <f>YEAR(Table1[[#This Row],[Date Sent]])</f>
        <v>#REF!</v>
      </c>
      <c r="AH1461"/>
    </row>
    <row r="1462" spans="1:34" x14ac:dyDescent="0.2">
      <c r="A1462" t="s">
        <v>529</v>
      </c>
      <c r="B1462" t="s">
        <v>2426</v>
      </c>
      <c r="C1462" s="1">
        <v>7.2</v>
      </c>
      <c r="D1462" s="5">
        <v>45295</v>
      </c>
      <c r="E1462" t="s">
        <v>21</v>
      </c>
      <c r="F1462" t="s">
        <v>18</v>
      </c>
      <c r="G1462" s="16" t="s">
        <v>2428</v>
      </c>
      <c r="H1462" s="1"/>
      <c r="J1462"/>
      <c r="AC1462" s="5" t="e">
        <f>VLOOKUP(Table1[[#This Row],[Expense Report]],#REF!,3, 0)</f>
        <v>#REF!</v>
      </c>
      <c r="AD1462" t="s">
        <v>14628</v>
      </c>
      <c r="AE1462" t="s">
        <v>245</v>
      </c>
      <c r="AF1462" t="e">
        <f>MONTH(Table1[[#This Row],[Date Sent]])</f>
        <v>#REF!</v>
      </c>
      <c r="AG1462" t="e">
        <f>YEAR(Table1[[#This Row],[Date Sent]])</f>
        <v>#REF!</v>
      </c>
      <c r="AH1462"/>
    </row>
    <row r="1463" spans="1:34" x14ac:dyDescent="0.2">
      <c r="A1463" t="s">
        <v>529</v>
      </c>
      <c r="B1463" t="s">
        <v>2426</v>
      </c>
      <c r="C1463" s="1">
        <v>115.84</v>
      </c>
      <c r="D1463" s="5">
        <v>45300</v>
      </c>
      <c r="E1463" t="s">
        <v>21</v>
      </c>
      <c r="F1463" s="3" t="s">
        <v>33</v>
      </c>
      <c r="G1463" s="16" t="s">
        <v>2080</v>
      </c>
      <c r="H1463" s="1"/>
      <c r="J1463"/>
      <c r="AC1463" s="5" t="e">
        <f>VLOOKUP(Table1[[#This Row],[Expense Report]],#REF!,3, 0)</f>
        <v>#REF!</v>
      </c>
      <c r="AD1463" t="s">
        <v>14628</v>
      </c>
      <c r="AE1463" t="s">
        <v>245</v>
      </c>
      <c r="AF1463" t="e">
        <f>MONTH(Table1[[#This Row],[Date Sent]])</f>
        <v>#REF!</v>
      </c>
      <c r="AG1463" t="e">
        <f>YEAR(Table1[[#This Row],[Date Sent]])</f>
        <v>#REF!</v>
      </c>
      <c r="AH1463"/>
    </row>
    <row r="1464" spans="1:34" x14ac:dyDescent="0.2">
      <c r="A1464" t="s">
        <v>529</v>
      </c>
      <c r="B1464" t="s">
        <v>2426</v>
      </c>
      <c r="C1464" s="1">
        <v>53.16</v>
      </c>
      <c r="D1464" s="5">
        <v>45301</v>
      </c>
      <c r="E1464" t="s">
        <v>21</v>
      </c>
      <c r="F1464" s="3" t="s">
        <v>33</v>
      </c>
      <c r="G1464" s="16" t="s">
        <v>1589</v>
      </c>
      <c r="H1464" s="1"/>
      <c r="J1464"/>
      <c r="AC1464" s="5" t="e">
        <f>VLOOKUP(Table1[[#This Row],[Expense Report]],#REF!,3, 0)</f>
        <v>#REF!</v>
      </c>
      <c r="AD1464" t="s">
        <v>14628</v>
      </c>
      <c r="AE1464" t="s">
        <v>245</v>
      </c>
      <c r="AF1464" t="e">
        <f>MONTH(Table1[[#This Row],[Date Sent]])</f>
        <v>#REF!</v>
      </c>
      <c r="AG1464" t="e">
        <f>YEAR(Table1[[#This Row],[Date Sent]])</f>
        <v>#REF!</v>
      </c>
      <c r="AH1464"/>
    </row>
    <row r="1465" spans="1:34" x14ac:dyDescent="0.2">
      <c r="A1465" t="s">
        <v>529</v>
      </c>
      <c r="B1465" t="s">
        <v>2426</v>
      </c>
      <c r="C1465" s="1">
        <v>62.53</v>
      </c>
      <c r="D1465" s="5">
        <v>45301</v>
      </c>
      <c r="E1465" t="s">
        <v>21</v>
      </c>
      <c r="F1465" s="3" t="s">
        <v>33</v>
      </c>
      <c r="G1465" s="16" t="s">
        <v>2429</v>
      </c>
      <c r="H1465" s="1"/>
      <c r="J1465"/>
      <c r="AC1465" s="5" t="e">
        <f>VLOOKUP(Table1[[#This Row],[Expense Report]],#REF!,3, 0)</f>
        <v>#REF!</v>
      </c>
      <c r="AD1465" t="s">
        <v>14628</v>
      </c>
      <c r="AE1465" t="s">
        <v>245</v>
      </c>
      <c r="AF1465" t="e">
        <f>MONTH(Table1[[#This Row],[Date Sent]])</f>
        <v>#REF!</v>
      </c>
      <c r="AG1465" t="e">
        <f>YEAR(Table1[[#This Row],[Date Sent]])</f>
        <v>#REF!</v>
      </c>
      <c r="AH1465"/>
    </row>
    <row r="1466" spans="1:34" x14ac:dyDescent="0.2">
      <c r="A1466" t="s">
        <v>529</v>
      </c>
      <c r="B1466" t="s">
        <v>2426</v>
      </c>
      <c r="C1466" s="1">
        <v>102.42</v>
      </c>
      <c r="D1466" s="5">
        <v>45306</v>
      </c>
      <c r="E1466" t="s">
        <v>21</v>
      </c>
      <c r="F1466" t="s">
        <v>33</v>
      </c>
      <c r="G1466" s="16" t="s">
        <v>2430</v>
      </c>
      <c r="H1466" s="1"/>
      <c r="J1466"/>
      <c r="AC1466" s="5" t="e">
        <f>VLOOKUP(Table1[[#This Row],[Expense Report]],#REF!,3, 0)</f>
        <v>#REF!</v>
      </c>
      <c r="AD1466" t="s">
        <v>14628</v>
      </c>
      <c r="AE1466" t="s">
        <v>245</v>
      </c>
      <c r="AF1466" t="e">
        <f>MONTH(Table1[[#This Row],[Date Sent]])</f>
        <v>#REF!</v>
      </c>
      <c r="AG1466" t="e">
        <f>YEAR(Table1[[#This Row],[Date Sent]])</f>
        <v>#REF!</v>
      </c>
      <c r="AH1466"/>
    </row>
    <row r="1467" spans="1:34" x14ac:dyDescent="0.2">
      <c r="A1467" t="s">
        <v>529</v>
      </c>
      <c r="B1467" t="s">
        <v>2426</v>
      </c>
      <c r="C1467" s="1">
        <v>11.92</v>
      </c>
      <c r="D1467" s="5">
        <v>45308</v>
      </c>
      <c r="E1467" t="s">
        <v>13</v>
      </c>
      <c r="F1467" s="3" t="s">
        <v>39</v>
      </c>
      <c r="G1467" s="16" t="s">
        <v>2431</v>
      </c>
      <c r="H1467" s="1"/>
      <c r="J1467"/>
      <c r="AC1467" s="5" t="e">
        <f>VLOOKUP(Table1[[#This Row],[Expense Report]],#REF!,3, 0)</f>
        <v>#REF!</v>
      </c>
      <c r="AD1467" t="s">
        <v>14628</v>
      </c>
      <c r="AE1467" t="s">
        <v>245</v>
      </c>
      <c r="AF1467" t="e">
        <f>MONTH(Table1[[#This Row],[Date Sent]])</f>
        <v>#REF!</v>
      </c>
      <c r="AG1467" t="e">
        <f>YEAR(Table1[[#This Row],[Date Sent]])</f>
        <v>#REF!</v>
      </c>
      <c r="AH1467"/>
    </row>
    <row r="1468" spans="1:34" x14ac:dyDescent="0.2">
      <c r="A1468" t="s">
        <v>167</v>
      </c>
      <c r="B1468" t="s">
        <v>2432</v>
      </c>
      <c r="C1468" s="1">
        <v>42.39</v>
      </c>
      <c r="D1468" s="5">
        <v>45251</v>
      </c>
      <c r="E1468" t="s">
        <v>21</v>
      </c>
      <c r="F1468" t="s">
        <v>17</v>
      </c>
      <c r="G1468" s="16" t="s">
        <v>2433</v>
      </c>
      <c r="H1468" s="1"/>
      <c r="J1468"/>
      <c r="AC1468" s="5" t="e">
        <f>VLOOKUP(Table1[[#This Row],[Expense Report]],#REF!,3, 0)</f>
        <v>#REF!</v>
      </c>
      <c r="AD1468" t="s">
        <v>13636</v>
      </c>
      <c r="AE1468" t="s">
        <v>313</v>
      </c>
      <c r="AF1468" t="e">
        <f>MONTH(Table1[[#This Row],[Date Sent]])</f>
        <v>#REF!</v>
      </c>
      <c r="AG1468" t="e">
        <f>YEAR(Table1[[#This Row],[Date Sent]])</f>
        <v>#REF!</v>
      </c>
      <c r="AH1468"/>
    </row>
    <row r="1469" spans="1:34" x14ac:dyDescent="0.2">
      <c r="A1469" t="s">
        <v>167</v>
      </c>
      <c r="B1469" t="s">
        <v>2432</v>
      </c>
      <c r="C1469" s="1">
        <v>235.97</v>
      </c>
      <c r="D1469" s="5">
        <v>45260</v>
      </c>
      <c r="E1469" t="s">
        <v>21</v>
      </c>
      <c r="F1469" t="s">
        <v>17</v>
      </c>
      <c r="G1469" s="16" t="s">
        <v>2433</v>
      </c>
      <c r="H1469" s="1"/>
      <c r="J1469"/>
      <c r="AC1469" s="5" t="e">
        <f>VLOOKUP(Table1[[#This Row],[Expense Report]],#REF!,3, 0)</f>
        <v>#REF!</v>
      </c>
      <c r="AD1469" t="s">
        <v>13636</v>
      </c>
      <c r="AE1469" t="s">
        <v>313</v>
      </c>
      <c r="AF1469" t="e">
        <f>MONTH(Table1[[#This Row],[Date Sent]])</f>
        <v>#REF!</v>
      </c>
      <c r="AG1469" t="e">
        <f>YEAR(Table1[[#This Row],[Date Sent]])</f>
        <v>#REF!</v>
      </c>
      <c r="AH1469"/>
    </row>
    <row r="1470" spans="1:34" x14ac:dyDescent="0.2">
      <c r="A1470" t="s">
        <v>167</v>
      </c>
      <c r="B1470" t="s">
        <v>2432</v>
      </c>
      <c r="C1470" s="1">
        <v>41.99</v>
      </c>
      <c r="D1470" s="5">
        <v>45260</v>
      </c>
      <c r="E1470" t="s">
        <v>21</v>
      </c>
      <c r="F1470" t="s">
        <v>17</v>
      </c>
      <c r="G1470" s="16" t="s">
        <v>2433</v>
      </c>
      <c r="H1470" s="1"/>
      <c r="J1470"/>
      <c r="AC1470" s="5" t="e">
        <f>VLOOKUP(Table1[[#This Row],[Expense Report]],#REF!,3, 0)</f>
        <v>#REF!</v>
      </c>
      <c r="AD1470" t="s">
        <v>13636</v>
      </c>
      <c r="AE1470" t="s">
        <v>313</v>
      </c>
      <c r="AF1470" t="e">
        <f>MONTH(Table1[[#This Row],[Date Sent]])</f>
        <v>#REF!</v>
      </c>
      <c r="AG1470" t="e">
        <f>YEAR(Table1[[#This Row],[Date Sent]])</f>
        <v>#REF!</v>
      </c>
      <c r="AH1470"/>
    </row>
    <row r="1471" spans="1:34" x14ac:dyDescent="0.2">
      <c r="A1471" t="s">
        <v>2434</v>
      </c>
      <c r="B1471" t="s">
        <v>2435</v>
      </c>
      <c r="C1471" s="1">
        <v>69.540000000000006</v>
      </c>
      <c r="D1471" s="5">
        <v>45308</v>
      </c>
      <c r="E1471" t="s">
        <v>21</v>
      </c>
      <c r="F1471" t="s">
        <v>33</v>
      </c>
      <c r="G1471" s="16" t="s">
        <v>1526</v>
      </c>
      <c r="H1471" s="1"/>
      <c r="J1471"/>
      <c r="AC1471" s="5" t="e">
        <f>VLOOKUP(Table1[[#This Row],[Expense Report]],#REF!,3, 0)</f>
        <v>#REF!</v>
      </c>
      <c r="AD1471" t="s">
        <v>14630</v>
      </c>
      <c r="AE1471" t="s">
        <v>73</v>
      </c>
      <c r="AF1471" t="e">
        <f>MONTH(Table1[[#This Row],[Date Sent]])</f>
        <v>#REF!</v>
      </c>
      <c r="AG1471" t="e">
        <f>YEAR(Table1[[#This Row],[Date Sent]])</f>
        <v>#REF!</v>
      </c>
      <c r="AH1471"/>
    </row>
    <row r="1472" spans="1:34" x14ac:dyDescent="0.2">
      <c r="A1472" t="s">
        <v>253</v>
      </c>
      <c r="B1472" t="s">
        <v>486</v>
      </c>
      <c r="C1472" s="1">
        <v>11.87</v>
      </c>
      <c r="D1472" s="5">
        <v>45279</v>
      </c>
      <c r="E1472" t="s">
        <v>21</v>
      </c>
      <c r="F1472" t="s">
        <v>15</v>
      </c>
      <c r="G1472" s="16" t="s">
        <v>2436</v>
      </c>
      <c r="H1472" s="1"/>
      <c r="J1472"/>
      <c r="AC1472" s="5" t="e">
        <f>VLOOKUP(Table1[[#This Row],[Expense Report]],#REF!,3, 0)</f>
        <v>#REF!</v>
      </c>
      <c r="AD1472" t="s">
        <v>14631</v>
      </c>
      <c r="AE1472" t="s">
        <v>266</v>
      </c>
      <c r="AF1472" t="e">
        <f>MONTH(Table1[[#This Row],[Date Sent]])</f>
        <v>#REF!</v>
      </c>
      <c r="AG1472" t="e">
        <f>YEAR(Table1[[#This Row],[Date Sent]])</f>
        <v>#REF!</v>
      </c>
      <c r="AH1472"/>
    </row>
    <row r="1473" spans="1:34" x14ac:dyDescent="0.2">
      <c r="A1473" t="s">
        <v>253</v>
      </c>
      <c r="B1473" t="s">
        <v>486</v>
      </c>
      <c r="C1473" s="1">
        <v>74.53</v>
      </c>
      <c r="D1473" s="5">
        <v>45279</v>
      </c>
      <c r="E1473" t="s">
        <v>21</v>
      </c>
      <c r="F1473" t="s">
        <v>33</v>
      </c>
      <c r="G1473" s="16" t="s">
        <v>2437</v>
      </c>
      <c r="H1473" s="1"/>
      <c r="J1473"/>
      <c r="AC1473" s="5" t="e">
        <f>VLOOKUP(Table1[[#This Row],[Expense Report]],#REF!,3, 0)</f>
        <v>#REF!</v>
      </c>
      <c r="AD1473" t="s">
        <v>14631</v>
      </c>
      <c r="AE1473" t="s">
        <v>266</v>
      </c>
      <c r="AF1473" t="e">
        <f>MONTH(Table1[[#This Row],[Date Sent]])</f>
        <v>#REF!</v>
      </c>
      <c r="AG1473" t="e">
        <f>YEAR(Table1[[#This Row],[Date Sent]])</f>
        <v>#REF!</v>
      </c>
      <c r="AH1473"/>
    </row>
    <row r="1474" spans="1:34" x14ac:dyDescent="0.2">
      <c r="A1474" t="s">
        <v>253</v>
      </c>
      <c r="B1474" t="s">
        <v>486</v>
      </c>
      <c r="C1474" s="1">
        <v>21.86</v>
      </c>
      <c r="D1474" s="5">
        <v>45281</v>
      </c>
      <c r="E1474" t="s">
        <v>20</v>
      </c>
      <c r="F1474" t="s">
        <v>39</v>
      </c>
      <c r="G1474" s="16" t="s">
        <v>2438</v>
      </c>
      <c r="H1474" s="1"/>
      <c r="J1474"/>
      <c r="AC1474" s="5" t="e">
        <f>VLOOKUP(Table1[[#This Row],[Expense Report]],#REF!,3, 0)</f>
        <v>#REF!</v>
      </c>
      <c r="AD1474" t="s">
        <v>14631</v>
      </c>
      <c r="AE1474" t="s">
        <v>266</v>
      </c>
      <c r="AF1474" t="e">
        <f>MONTH(Table1[[#This Row],[Date Sent]])</f>
        <v>#REF!</v>
      </c>
      <c r="AG1474" t="e">
        <f>YEAR(Table1[[#This Row],[Date Sent]])</f>
        <v>#REF!</v>
      </c>
      <c r="AH1474"/>
    </row>
    <row r="1475" spans="1:34" x14ac:dyDescent="0.2">
      <c r="A1475" t="s">
        <v>253</v>
      </c>
      <c r="B1475" t="s">
        <v>486</v>
      </c>
      <c r="C1475" s="1">
        <v>61.35</v>
      </c>
      <c r="D1475" s="5">
        <v>45282</v>
      </c>
      <c r="E1475" t="s">
        <v>20</v>
      </c>
      <c r="F1475" t="s">
        <v>39</v>
      </c>
      <c r="G1475" s="16" t="s">
        <v>2439</v>
      </c>
      <c r="H1475" s="1"/>
      <c r="J1475"/>
      <c r="AC1475" s="5" t="e">
        <f>VLOOKUP(Table1[[#This Row],[Expense Report]],#REF!,3, 0)</f>
        <v>#REF!</v>
      </c>
      <c r="AD1475" t="s">
        <v>14631</v>
      </c>
      <c r="AE1475" t="s">
        <v>266</v>
      </c>
      <c r="AF1475" t="e">
        <f>MONTH(Table1[[#This Row],[Date Sent]])</f>
        <v>#REF!</v>
      </c>
      <c r="AG1475" t="e">
        <f>YEAR(Table1[[#This Row],[Date Sent]])</f>
        <v>#REF!</v>
      </c>
      <c r="AH1475"/>
    </row>
    <row r="1476" spans="1:34" x14ac:dyDescent="0.2">
      <c r="A1476" t="s">
        <v>253</v>
      </c>
      <c r="B1476" t="s">
        <v>486</v>
      </c>
      <c r="C1476" s="1">
        <v>120.88</v>
      </c>
      <c r="D1476" s="5">
        <v>45284</v>
      </c>
      <c r="E1476" t="s">
        <v>21</v>
      </c>
      <c r="F1476" t="s">
        <v>33</v>
      </c>
      <c r="G1476" s="16" t="s">
        <v>1718</v>
      </c>
      <c r="H1476" s="1"/>
      <c r="J1476"/>
      <c r="AC1476" s="5" t="e">
        <f>VLOOKUP(Table1[[#This Row],[Expense Report]],#REF!,3, 0)</f>
        <v>#REF!</v>
      </c>
      <c r="AD1476" t="s">
        <v>14631</v>
      </c>
      <c r="AE1476" t="s">
        <v>266</v>
      </c>
      <c r="AF1476" t="e">
        <f>MONTH(Table1[[#This Row],[Date Sent]])</f>
        <v>#REF!</v>
      </c>
      <c r="AG1476" t="e">
        <f>YEAR(Table1[[#This Row],[Date Sent]])</f>
        <v>#REF!</v>
      </c>
      <c r="AH1476"/>
    </row>
    <row r="1477" spans="1:34" x14ac:dyDescent="0.2">
      <c r="A1477" t="s">
        <v>253</v>
      </c>
      <c r="B1477" t="s">
        <v>486</v>
      </c>
      <c r="C1477" s="1">
        <v>21.96</v>
      </c>
      <c r="D1477" s="5">
        <v>45288</v>
      </c>
      <c r="E1477" t="s">
        <v>21</v>
      </c>
      <c r="F1477" t="s">
        <v>33</v>
      </c>
      <c r="G1477" s="16" t="s">
        <v>1718</v>
      </c>
      <c r="H1477" s="1"/>
      <c r="J1477"/>
      <c r="AC1477" s="5" t="e">
        <f>VLOOKUP(Table1[[#This Row],[Expense Report]],#REF!,3, 0)</f>
        <v>#REF!</v>
      </c>
      <c r="AD1477" t="s">
        <v>14631</v>
      </c>
      <c r="AE1477" t="s">
        <v>266</v>
      </c>
      <c r="AF1477" t="e">
        <f>MONTH(Table1[[#This Row],[Date Sent]])</f>
        <v>#REF!</v>
      </c>
      <c r="AG1477" t="e">
        <f>YEAR(Table1[[#This Row],[Date Sent]])</f>
        <v>#REF!</v>
      </c>
      <c r="AH1477"/>
    </row>
    <row r="1478" spans="1:34" x14ac:dyDescent="0.2">
      <c r="A1478" t="s">
        <v>253</v>
      </c>
      <c r="B1478" t="s">
        <v>486</v>
      </c>
      <c r="C1478" s="1">
        <v>41.58</v>
      </c>
      <c r="D1478" s="5">
        <v>45290</v>
      </c>
      <c r="E1478" t="s">
        <v>21</v>
      </c>
      <c r="F1478" t="s">
        <v>33</v>
      </c>
      <c r="G1478" s="16" t="s">
        <v>1033</v>
      </c>
      <c r="H1478" s="1"/>
      <c r="J1478"/>
      <c r="AC1478" s="5" t="e">
        <f>VLOOKUP(Table1[[#This Row],[Expense Report]],#REF!,3, 0)</f>
        <v>#REF!</v>
      </c>
      <c r="AD1478" t="s">
        <v>14631</v>
      </c>
      <c r="AE1478" t="s">
        <v>266</v>
      </c>
      <c r="AF1478" t="e">
        <f>MONTH(Table1[[#This Row],[Date Sent]])</f>
        <v>#REF!</v>
      </c>
      <c r="AG1478" t="e">
        <f>YEAR(Table1[[#This Row],[Date Sent]])</f>
        <v>#REF!</v>
      </c>
      <c r="AH1478"/>
    </row>
    <row r="1479" spans="1:34" x14ac:dyDescent="0.2">
      <c r="A1479" t="s">
        <v>253</v>
      </c>
      <c r="B1479" t="s">
        <v>486</v>
      </c>
      <c r="C1479" s="1">
        <v>30.77</v>
      </c>
      <c r="D1479" s="5">
        <v>45293</v>
      </c>
      <c r="E1479" t="s">
        <v>29</v>
      </c>
      <c r="F1479" t="s">
        <v>33</v>
      </c>
      <c r="G1479" s="16" t="s">
        <v>2440</v>
      </c>
      <c r="H1479" s="1"/>
      <c r="J1479"/>
      <c r="AC1479" s="5" t="e">
        <f>VLOOKUP(Table1[[#This Row],[Expense Report]],#REF!,3, 0)</f>
        <v>#REF!</v>
      </c>
      <c r="AD1479" t="s">
        <v>14631</v>
      </c>
      <c r="AE1479" t="s">
        <v>266</v>
      </c>
      <c r="AF1479" t="e">
        <f>MONTH(Table1[[#This Row],[Date Sent]])</f>
        <v>#REF!</v>
      </c>
      <c r="AG1479" t="e">
        <f>YEAR(Table1[[#This Row],[Date Sent]])</f>
        <v>#REF!</v>
      </c>
      <c r="AH1479"/>
    </row>
    <row r="1480" spans="1:34" x14ac:dyDescent="0.2">
      <c r="A1480" t="s">
        <v>253</v>
      </c>
      <c r="B1480" t="s">
        <v>486</v>
      </c>
      <c r="C1480" s="1">
        <v>7.67</v>
      </c>
      <c r="D1480" s="5">
        <v>45293</v>
      </c>
      <c r="E1480" t="s">
        <v>20</v>
      </c>
      <c r="F1480" t="s">
        <v>39</v>
      </c>
      <c r="G1480" s="16" t="s">
        <v>2441</v>
      </c>
      <c r="H1480" s="1"/>
      <c r="J1480"/>
      <c r="AC1480" s="5" t="e">
        <f>VLOOKUP(Table1[[#This Row],[Expense Report]],#REF!,3, 0)</f>
        <v>#REF!</v>
      </c>
      <c r="AD1480" t="s">
        <v>14631</v>
      </c>
      <c r="AE1480" t="s">
        <v>266</v>
      </c>
      <c r="AF1480" t="e">
        <f>MONTH(Table1[[#This Row],[Date Sent]])</f>
        <v>#REF!</v>
      </c>
      <c r="AG1480" t="e">
        <f>YEAR(Table1[[#This Row],[Date Sent]])</f>
        <v>#REF!</v>
      </c>
      <c r="AH1480"/>
    </row>
    <row r="1481" spans="1:34" x14ac:dyDescent="0.2">
      <c r="A1481" t="s">
        <v>253</v>
      </c>
      <c r="B1481" t="s">
        <v>486</v>
      </c>
      <c r="C1481" s="1">
        <v>15.3</v>
      </c>
      <c r="D1481" s="5">
        <v>45295</v>
      </c>
      <c r="E1481" t="s">
        <v>20</v>
      </c>
      <c r="F1481" t="s">
        <v>39</v>
      </c>
      <c r="G1481" s="16" t="s">
        <v>1500</v>
      </c>
      <c r="H1481" s="1"/>
      <c r="J1481"/>
      <c r="AC1481" s="5" t="e">
        <f>VLOOKUP(Table1[[#This Row],[Expense Report]],#REF!,3, 0)</f>
        <v>#REF!</v>
      </c>
      <c r="AD1481" t="s">
        <v>14631</v>
      </c>
      <c r="AE1481" t="s">
        <v>266</v>
      </c>
      <c r="AF1481" t="e">
        <f>MONTH(Table1[[#This Row],[Date Sent]])</f>
        <v>#REF!</v>
      </c>
      <c r="AG1481" t="e">
        <f>YEAR(Table1[[#This Row],[Date Sent]])</f>
        <v>#REF!</v>
      </c>
      <c r="AH1481"/>
    </row>
    <row r="1482" spans="1:34" x14ac:dyDescent="0.2">
      <c r="A1482" t="s">
        <v>253</v>
      </c>
      <c r="B1482" t="s">
        <v>486</v>
      </c>
      <c r="C1482" s="1">
        <v>297.76</v>
      </c>
      <c r="D1482" s="5">
        <v>45296</v>
      </c>
      <c r="E1482" t="s">
        <v>21</v>
      </c>
      <c r="F1482" t="s">
        <v>33</v>
      </c>
      <c r="G1482" s="16" t="s">
        <v>2442</v>
      </c>
      <c r="H1482" s="1"/>
      <c r="J1482"/>
      <c r="AC1482" s="5" t="e">
        <f>VLOOKUP(Table1[[#This Row],[Expense Report]],#REF!,3, 0)</f>
        <v>#REF!</v>
      </c>
      <c r="AD1482" t="s">
        <v>14631</v>
      </c>
      <c r="AE1482" t="s">
        <v>266</v>
      </c>
      <c r="AF1482" t="e">
        <f>MONTH(Table1[[#This Row],[Date Sent]])</f>
        <v>#REF!</v>
      </c>
      <c r="AG1482" t="e">
        <f>YEAR(Table1[[#This Row],[Date Sent]])</f>
        <v>#REF!</v>
      </c>
      <c r="AH1482"/>
    </row>
    <row r="1483" spans="1:34" x14ac:dyDescent="0.2">
      <c r="A1483" t="s">
        <v>253</v>
      </c>
      <c r="B1483" t="s">
        <v>486</v>
      </c>
      <c r="C1483" s="1">
        <v>55.29</v>
      </c>
      <c r="D1483" s="5">
        <v>45296</v>
      </c>
      <c r="E1483" t="s">
        <v>21</v>
      </c>
      <c r="F1483" t="s">
        <v>33</v>
      </c>
      <c r="G1483" s="16" t="s">
        <v>1718</v>
      </c>
      <c r="H1483" s="1"/>
      <c r="J1483"/>
      <c r="AC1483" s="5" t="e">
        <f>VLOOKUP(Table1[[#This Row],[Expense Report]],#REF!,3, 0)</f>
        <v>#REF!</v>
      </c>
      <c r="AD1483" t="s">
        <v>14631</v>
      </c>
      <c r="AE1483" t="s">
        <v>266</v>
      </c>
      <c r="AF1483" t="e">
        <f>MONTH(Table1[[#This Row],[Date Sent]])</f>
        <v>#REF!</v>
      </c>
      <c r="AG1483" t="e">
        <f>YEAR(Table1[[#This Row],[Date Sent]])</f>
        <v>#REF!</v>
      </c>
      <c r="AH1483"/>
    </row>
    <row r="1484" spans="1:34" x14ac:dyDescent="0.2">
      <c r="A1484" t="s">
        <v>253</v>
      </c>
      <c r="B1484" t="s">
        <v>486</v>
      </c>
      <c r="C1484" s="1">
        <v>26.67</v>
      </c>
      <c r="D1484" s="5">
        <v>45297</v>
      </c>
      <c r="E1484" t="s">
        <v>21</v>
      </c>
      <c r="F1484" t="s">
        <v>33</v>
      </c>
      <c r="G1484" s="16" t="s">
        <v>1602</v>
      </c>
      <c r="H1484" s="1"/>
      <c r="J1484"/>
      <c r="AC1484" s="5" t="e">
        <f>VLOOKUP(Table1[[#This Row],[Expense Report]],#REF!,3, 0)</f>
        <v>#REF!</v>
      </c>
      <c r="AD1484" t="s">
        <v>14631</v>
      </c>
      <c r="AE1484" t="s">
        <v>266</v>
      </c>
      <c r="AF1484" t="e">
        <f>MONTH(Table1[[#This Row],[Date Sent]])</f>
        <v>#REF!</v>
      </c>
      <c r="AG1484" t="e">
        <f>YEAR(Table1[[#This Row],[Date Sent]])</f>
        <v>#REF!</v>
      </c>
      <c r="AH1484"/>
    </row>
    <row r="1485" spans="1:34" x14ac:dyDescent="0.2">
      <c r="A1485" t="s">
        <v>253</v>
      </c>
      <c r="B1485" t="s">
        <v>486</v>
      </c>
      <c r="C1485" s="1">
        <v>64.099999999999994</v>
      </c>
      <c r="D1485" s="5">
        <v>45302</v>
      </c>
      <c r="E1485" t="s">
        <v>29</v>
      </c>
      <c r="F1485" t="s">
        <v>33</v>
      </c>
      <c r="G1485" s="16" t="s">
        <v>2443</v>
      </c>
      <c r="H1485" s="1"/>
      <c r="J1485"/>
      <c r="AC1485" s="5" t="e">
        <f>VLOOKUP(Table1[[#This Row],[Expense Report]],#REF!,3, 0)</f>
        <v>#REF!</v>
      </c>
      <c r="AD1485" t="s">
        <v>14631</v>
      </c>
      <c r="AE1485" t="s">
        <v>266</v>
      </c>
      <c r="AF1485" t="e">
        <f>MONTH(Table1[[#This Row],[Date Sent]])</f>
        <v>#REF!</v>
      </c>
      <c r="AG1485" t="e">
        <f>YEAR(Table1[[#This Row],[Date Sent]])</f>
        <v>#REF!</v>
      </c>
      <c r="AH1485"/>
    </row>
    <row r="1486" spans="1:34" x14ac:dyDescent="0.2">
      <c r="A1486" t="s">
        <v>253</v>
      </c>
      <c r="B1486" t="s">
        <v>486</v>
      </c>
      <c r="C1486" s="1">
        <v>13.06</v>
      </c>
      <c r="D1486" s="5">
        <v>45302</v>
      </c>
      <c r="E1486" t="s">
        <v>21</v>
      </c>
      <c r="F1486" t="s">
        <v>33</v>
      </c>
      <c r="G1486" s="16" t="s">
        <v>1033</v>
      </c>
      <c r="H1486" s="1"/>
      <c r="J1486"/>
      <c r="AC1486" s="5" t="e">
        <f>VLOOKUP(Table1[[#This Row],[Expense Report]],#REF!,3, 0)</f>
        <v>#REF!</v>
      </c>
      <c r="AD1486" t="s">
        <v>14631</v>
      </c>
      <c r="AE1486" t="s">
        <v>266</v>
      </c>
      <c r="AF1486" t="e">
        <f>MONTH(Table1[[#This Row],[Date Sent]])</f>
        <v>#REF!</v>
      </c>
      <c r="AG1486" t="e">
        <f>YEAR(Table1[[#This Row],[Date Sent]])</f>
        <v>#REF!</v>
      </c>
      <c r="AH1486"/>
    </row>
    <row r="1487" spans="1:34" x14ac:dyDescent="0.2">
      <c r="A1487" t="s">
        <v>253</v>
      </c>
      <c r="B1487" t="s">
        <v>486</v>
      </c>
      <c r="C1487" s="1">
        <v>85.03</v>
      </c>
      <c r="D1487" s="5">
        <v>45304</v>
      </c>
      <c r="E1487" t="s">
        <v>23</v>
      </c>
      <c r="F1487" t="s">
        <v>15</v>
      </c>
      <c r="G1487" s="16" t="s">
        <v>2444</v>
      </c>
      <c r="H1487" s="1"/>
      <c r="J1487"/>
      <c r="AC1487" s="5" t="e">
        <f>VLOOKUP(Table1[[#This Row],[Expense Report]],#REF!,3, 0)</f>
        <v>#REF!</v>
      </c>
      <c r="AD1487" t="s">
        <v>14631</v>
      </c>
      <c r="AE1487" t="s">
        <v>266</v>
      </c>
      <c r="AF1487" t="e">
        <f>MONTH(Table1[[#This Row],[Date Sent]])</f>
        <v>#REF!</v>
      </c>
      <c r="AG1487" t="e">
        <f>YEAR(Table1[[#This Row],[Date Sent]])</f>
        <v>#REF!</v>
      </c>
      <c r="AH1487"/>
    </row>
    <row r="1488" spans="1:34" x14ac:dyDescent="0.2">
      <c r="A1488" t="s">
        <v>253</v>
      </c>
      <c r="B1488" t="s">
        <v>486</v>
      </c>
      <c r="C1488" s="1">
        <v>45.16</v>
      </c>
      <c r="D1488" s="5">
        <v>45305</v>
      </c>
      <c r="E1488" t="s">
        <v>21</v>
      </c>
      <c r="F1488" t="s">
        <v>33</v>
      </c>
      <c r="G1488" s="16" t="s">
        <v>950</v>
      </c>
      <c r="H1488" s="1"/>
      <c r="J1488"/>
      <c r="AC1488" s="5" t="e">
        <f>VLOOKUP(Table1[[#This Row],[Expense Report]],#REF!,3, 0)</f>
        <v>#REF!</v>
      </c>
      <c r="AD1488" t="s">
        <v>14631</v>
      </c>
      <c r="AE1488" t="s">
        <v>266</v>
      </c>
      <c r="AF1488" t="e">
        <f>MONTH(Table1[[#This Row],[Date Sent]])</f>
        <v>#REF!</v>
      </c>
      <c r="AG1488" t="e">
        <f>YEAR(Table1[[#This Row],[Date Sent]])</f>
        <v>#REF!</v>
      </c>
      <c r="AH1488"/>
    </row>
    <row r="1489" spans="1:34" x14ac:dyDescent="0.2">
      <c r="A1489" t="s">
        <v>253</v>
      </c>
      <c r="B1489" t="s">
        <v>486</v>
      </c>
      <c r="C1489" s="1">
        <v>62.66</v>
      </c>
      <c r="D1489" s="5">
        <v>45305</v>
      </c>
      <c r="E1489" t="s">
        <v>20</v>
      </c>
      <c r="F1489" t="s">
        <v>39</v>
      </c>
      <c r="G1489" s="16" t="s">
        <v>2445</v>
      </c>
      <c r="H1489" s="1"/>
      <c r="J1489"/>
      <c r="AC1489" s="5" t="e">
        <f>VLOOKUP(Table1[[#This Row],[Expense Report]],#REF!,3, 0)</f>
        <v>#REF!</v>
      </c>
      <c r="AD1489" t="s">
        <v>14631</v>
      </c>
      <c r="AE1489" t="s">
        <v>266</v>
      </c>
      <c r="AF1489" t="e">
        <f>MONTH(Table1[[#This Row],[Date Sent]])</f>
        <v>#REF!</v>
      </c>
      <c r="AG1489" t="e">
        <f>YEAR(Table1[[#This Row],[Date Sent]])</f>
        <v>#REF!</v>
      </c>
      <c r="AH1489"/>
    </row>
    <row r="1490" spans="1:34" x14ac:dyDescent="0.2">
      <c r="A1490" t="s">
        <v>253</v>
      </c>
      <c r="B1490" t="s">
        <v>486</v>
      </c>
      <c r="C1490" s="1">
        <v>131.66999999999999</v>
      </c>
      <c r="D1490" s="5">
        <v>45306</v>
      </c>
      <c r="E1490" t="s">
        <v>21</v>
      </c>
      <c r="F1490" t="s">
        <v>39</v>
      </c>
      <c r="G1490" s="16" t="s">
        <v>2446</v>
      </c>
      <c r="H1490" s="1"/>
      <c r="J1490"/>
      <c r="AC1490" s="5" t="e">
        <f>VLOOKUP(Table1[[#This Row],[Expense Report]],#REF!,3, 0)</f>
        <v>#REF!</v>
      </c>
      <c r="AD1490" t="s">
        <v>14631</v>
      </c>
      <c r="AE1490" t="s">
        <v>266</v>
      </c>
      <c r="AF1490" t="e">
        <f>MONTH(Table1[[#This Row],[Date Sent]])</f>
        <v>#REF!</v>
      </c>
      <c r="AG1490" t="e">
        <f>YEAR(Table1[[#This Row],[Date Sent]])</f>
        <v>#REF!</v>
      </c>
      <c r="AH1490"/>
    </row>
    <row r="1491" spans="1:34" x14ac:dyDescent="0.2">
      <c r="A1491" t="s">
        <v>436</v>
      </c>
      <c r="B1491" t="s">
        <v>437</v>
      </c>
      <c r="C1491" s="1">
        <v>42.44</v>
      </c>
      <c r="D1491" s="5">
        <v>45250</v>
      </c>
      <c r="E1491" t="s">
        <v>13</v>
      </c>
      <c r="F1491" t="s">
        <v>17</v>
      </c>
      <c r="G1491" s="16" t="s">
        <v>2447</v>
      </c>
      <c r="H1491" s="1"/>
      <c r="J1491"/>
      <c r="AC1491" s="5" t="e">
        <f>VLOOKUP(Table1[[#This Row],[Expense Report]],#REF!,3, 0)</f>
        <v>#REF!</v>
      </c>
      <c r="AD1491" t="s">
        <v>14632</v>
      </c>
      <c r="AE1491" t="s">
        <v>266</v>
      </c>
      <c r="AF1491" t="e">
        <f>MONTH(Table1[[#This Row],[Date Sent]])</f>
        <v>#REF!</v>
      </c>
      <c r="AG1491" t="e">
        <f>YEAR(Table1[[#This Row],[Date Sent]])</f>
        <v>#REF!</v>
      </c>
      <c r="AH1491"/>
    </row>
    <row r="1492" spans="1:34" x14ac:dyDescent="0.2">
      <c r="A1492" t="s">
        <v>436</v>
      </c>
      <c r="B1492" t="s">
        <v>437</v>
      </c>
      <c r="C1492" s="1">
        <v>169.74</v>
      </c>
      <c r="D1492" s="5">
        <v>45250</v>
      </c>
      <c r="E1492" t="s">
        <v>21</v>
      </c>
      <c r="F1492" t="s">
        <v>33</v>
      </c>
      <c r="G1492" s="16" t="s">
        <v>2448</v>
      </c>
      <c r="H1492" s="1"/>
      <c r="J1492"/>
      <c r="AC1492" s="5" t="e">
        <f>VLOOKUP(Table1[[#This Row],[Expense Report]],#REF!,3, 0)</f>
        <v>#REF!</v>
      </c>
      <c r="AD1492" t="s">
        <v>14632</v>
      </c>
      <c r="AE1492" t="s">
        <v>266</v>
      </c>
      <c r="AF1492" t="e">
        <f>MONTH(Table1[[#This Row],[Date Sent]])</f>
        <v>#REF!</v>
      </c>
      <c r="AG1492" t="e">
        <f>YEAR(Table1[[#This Row],[Date Sent]])</f>
        <v>#REF!</v>
      </c>
      <c r="AH1492"/>
    </row>
    <row r="1493" spans="1:34" x14ac:dyDescent="0.2">
      <c r="A1493" t="s">
        <v>436</v>
      </c>
      <c r="B1493" t="s">
        <v>437</v>
      </c>
      <c r="C1493" s="1">
        <v>249.57</v>
      </c>
      <c r="D1493" s="5">
        <v>45256</v>
      </c>
      <c r="E1493" t="s">
        <v>21</v>
      </c>
      <c r="F1493" t="s">
        <v>918</v>
      </c>
      <c r="G1493" s="16" t="str">
        <f>_xlfn.CONCAT(Table1[[#This Row],[Notes 1]],",",Table1[[#This Row],[Notes 2]],",",Table1[[#This Row],[Notes 3]])</f>
        <v>receipt paper,hydraulic hose,</v>
      </c>
      <c r="H1493" s="1">
        <v>105.5</v>
      </c>
      <c r="I1493" t="s">
        <v>15</v>
      </c>
      <c r="J1493" t="s">
        <v>2449</v>
      </c>
      <c r="K1493" s="1">
        <v>144.07</v>
      </c>
      <c r="L1493" t="s">
        <v>33</v>
      </c>
      <c r="M1493" t="s">
        <v>1420</v>
      </c>
      <c r="AC1493" s="5" t="e">
        <f>VLOOKUP(Table1[[#This Row],[Expense Report]],#REF!,3, 0)</f>
        <v>#REF!</v>
      </c>
      <c r="AD1493" t="s">
        <v>14632</v>
      </c>
      <c r="AE1493" t="s">
        <v>266</v>
      </c>
      <c r="AF1493" t="e">
        <f>MONTH(Table1[[#This Row],[Date Sent]])</f>
        <v>#REF!</v>
      </c>
      <c r="AG1493" t="e">
        <f>YEAR(Table1[[#This Row],[Date Sent]])</f>
        <v>#REF!</v>
      </c>
      <c r="AH1493"/>
    </row>
    <row r="1494" spans="1:34" x14ac:dyDescent="0.2">
      <c r="A1494" t="s">
        <v>436</v>
      </c>
      <c r="B1494" t="s">
        <v>437</v>
      </c>
      <c r="C1494" s="1">
        <v>120.76</v>
      </c>
      <c r="D1494" s="5">
        <v>45256</v>
      </c>
      <c r="E1494" t="s">
        <v>8</v>
      </c>
      <c r="F1494" t="s">
        <v>33</v>
      </c>
      <c r="G1494" s="16" t="s">
        <v>2450</v>
      </c>
      <c r="H1494" s="1"/>
      <c r="J1494"/>
      <c r="AC1494" s="5" t="e">
        <f>VLOOKUP(Table1[[#This Row],[Expense Report]],#REF!,3, 0)</f>
        <v>#REF!</v>
      </c>
      <c r="AD1494" t="s">
        <v>14632</v>
      </c>
      <c r="AE1494" t="s">
        <v>266</v>
      </c>
      <c r="AF1494" t="e">
        <f>MONTH(Table1[[#This Row],[Date Sent]])</f>
        <v>#REF!</v>
      </c>
      <c r="AG1494" t="e">
        <f>YEAR(Table1[[#This Row],[Date Sent]])</f>
        <v>#REF!</v>
      </c>
      <c r="AH1494"/>
    </row>
    <row r="1495" spans="1:34" x14ac:dyDescent="0.2">
      <c r="A1495" t="s">
        <v>436</v>
      </c>
      <c r="B1495" t="s">
        <v>437</v>
      </c>
      <c r="C1495" s="1">
        <v>260.57</v>
      </c>
      <c r="D1495" s="5">
        <v>45274</v>
      </c>
      <c r="E1495" t="s">
        <v>27</v>
      </c>
      <c r="F1495" t="s">
        <v>8</v>
      </c>
      <c r="G1495" s="16" t="s">
        <v>2451</v>
      </c>
      <c r="H1495" s="1"/>
      <c r="J1495"/>
      <c r="AC1495" s="5" t="e">
        <f>VLOOKUP(Table1[[#This Row],[Expense Report]],#REF!,3, 0)</f>
        <v>#REF!</v>
      </c>
      <c r="AD1495" t="s">
        <v>14632</v>
      </c>
      <c r="AE1495" t="s">
        <v>266</v>
      </c>
      <c r="AF1495" t="e">
        <f>MONTH(Table1[[#This Row],[Date Sent]])</f>
        <v>#REF!</v>
      </c>
      <c r="AG1495" t="e">
        <f>YEAR(Table1[[#This Row],[Date Sent]])</f>
        <v>#REF!</v>
      </c>
      <c r="AH1495"/>
    </row>
    <row r="1496" spans="1:34" x14ac:dyDescent="0.2">
      <c r="A1496" t="s">
        <v>436</v>
      </c>
      <c r="B1496" t="s">
        <v>2452</v>
      </c>
      <c r="C1496" s="1">
        <v>206.63</v>
      </c>
      <c r="D1496" s="5">
        <v>45278</v>
      </c>
      <c r="E1496" t="s">
        <v>20</v>
      </c>
      <c r="F1496" t="s">
        <v>35</v>
      </c>
      <c r="G1496" s="16" t="s">
        <v>2453</v>
      </c>
      <c r="H1496" s="1"/>
      <c r="J1496"/>
      <c r="AC1496" s="5" t="e">
        <f>VLOOKUP(Table1[[#This Row],[Expense Report]],#REF!,3, 0)</f>
        <v>#REF!</v>
      </c>
      <c r="AD1496" t="s">
        <v>14632</v>
      </c>
      <c r="AE1496" t="s">
        <v>266</v>
      </c>
      <c r="AF1496" t="e">
        <f>MONTH(Table1[[#This Row],[Date Sent]])</f>
        <v>#REF!</v>
      </c>
      <c r="AG1496" t="e">
        <f>YEAR(Table1[[#This Row],[Date Sent]])</f>
        <v>#REF!</v>
      </c>
      <c r="AH1496"/>
    </row>
    <row r="1497" spans="1:34" x14ac:dyDescent="0.2">
      <c r="A1497" t="s">
        <v>436</v>
      </c>
      <c r="B1497" t="s">
        <v>2452</v>
      </c>
      <c r="C1497" s="1">
        <v>55.59</v>
      </c>
      <c r="D1497" s="5">
        <v>45289</v>
      </c>
      <c r="E1497" t="s">
        <v>20</v>
      </c>
      <c r="F1497" t="s">
        <v>39</v>
      </c>
      <c r="G1497" s="16" t="s">
        <v>2454</v>
      </c>
      <c r="H1497" s="1"/>
      <c r="J1497"/>
      <c r="AC1497" s="5" t="e">
        <f>VLOOKUP(Table1[[#This Row],[Expense Report]],#REF!,3, 0)</f>
        <v>#REF!</v>
      </c>
      <c r="AD1497" t="s">
        <v>14632</v>
      </c>
      <c r="AE1497" t="s">
        <v>266</v>
      </c>
      <c r="AF1497" t="e">
        <f>MONTH(Table1[[#This Row],[Date Sent]])</f>
        <v>#REF!</v>
      </c>
      <c r="AG1497" t="e">
        <f>YEAR(Table1[[#This Row],[Date Sent]])</f>
        <v>#REF!</v>
      </c>
      <c r="AH1497"/>
    </row>
    <row r="1498" spans="1:34" x14ac:dyDescent="0.2">
      <c r="A1498" t="s">
        <v>436</v>
      </c>
      <c r="B1498" t="s">
        <v>2452</v>
      </c>
      <c r="C1498" s="1">
        <v>400.44</v>
      </c>
      <c r="D1498" s="5">
        <v>45295</v>
      </c>
      <c r="E1498" t="s">
        <v>21</v>
      </c>
      <c r="F1498" t="s">
        <v>33</v>
      </c>
      <c r="G1498" s="16" t="s">
        <v>2455</v>
      </c>
      <c r="H1498" s="1"/>
      <c r="J1498"/>
      <c r="AC1498" s="5" t="e">
        <f>VLOOKUP(Table1[[#This Row],[Expense Report]],#REF!,3, 0)</f>
        <v>#REF!</v>
      </c>
      <c r="AD1498" t="s">
        <v>14632</v>
      </c>
      <c r="AE1498" t="s">
        <v>266</v>
      </c>
      <c r="AF1498" t="e">
        <f>MONTH(Table1[[#This Row],[Date Sent]])</f>
        <v>#REF!</v>
      </c>
      <c r="AG1498" t="e">
        <f>YEAR(Table1[[#This Row],[Date Sent]])</f>
        <v>#REF!</v>
      </c>
      <c r="AH1498"/>
    </row>
    <row r="1499" spans="1:34" x14ac:dyDescent="0.2">
      <c r="A1499" t="s">
        <v>436</v>
      </c>
      <c r="B1499" t="s">
        <v>2452</v>
      </c>
      <c r="C1499" s="1">
        <v>8.0299999999999994</v>
      </c>
      <c r="D1499" s="5">
        <v>45296</v>
      </c>
      <c r="E1499" t="s">
        <v>20</v>
      </c>
      <c r="F1499" t="s">
        <v>15</v>
      </c>
      <c r="G1499" s="16" t="s">
        <v>2456</v>
      </c>
      <c r="H1499" s="1"/>
      <c r="J1499"/>
      <c r="AC1499" s="5" t="e">
        <f>VLOOKUP(Table1[[#This Row],[Expense Report]],#REF!,3, 0)</f>
        <v>#REF!</v>
      </c>
      <c r="AD1499" t="s">
        <v>14632</v>
      </c>
      <c r="AE1499" t="s">
        <v>266</v>
      </c>
      <c r="AF1499" t="e">
        <f>MONTH(Table1[[#This Row],[Date Sent]])</f>
        <v>#REF!</v>
      </c>
      <c r="AG1499" t="e">
        <f>YEAR(Table1[[#This Row],[Date Sent]])</f>
        <v>#REF!</v>
      </c>
      <c r="AH1499"/>
    </row>
    <row r="1500" spans="1:34" x14ac:dyDescent="0.2">
      <c r="A1500" t="s">
        <v>436</v>
      </c>
      <c r="B1500" t="s">
        <v>2452</v>
      </c>
      <c r="C1500" s="1">
        <v>191.34</v>
      </c>
      <c r="D1500" s="5">
        <v>45296</v>
      </c>
      <c r="E1500" t="s">
        <v>8</v>
      </c>
      <c r="F1500" t="s">
        <v>39</v>
      </c>
      <c r="G1500" s="16" t="s">
        <v>2457</v>
      </c>
      <c r="H1500" s="1"/>
      <c r="J1500"/>
      <c r="AC1500" s="5" t="e">
        <f>VLOOKUP(Table1[[#This Row],[Expense Report]],#REF!,3, 0)</f>
        <v>#REF!</v>
      </c>
      <c r="AD1500" t="s">
        <v>14632</v>
      </c>
      <c r="AE1500" t="s">
        <v>266</v>
      </c>
      <c r="AF1500" t="e">
        <f>MONTH(Table1[[#This Row],[Date Sent]])</f>
        <v>#REF!</v>
      </c>
      <c r="AG1500" t="e">
        <f>YEAR(Table1[[#This Row],[Date Sent]])</f>
        <v>#REF!</v>
      </c>
      <c r="AH1500"/>
    </row>
    <row r="1501" spans="1:34" x14ac:dyDescent="0.2">
      <c r="A1501" t="s">
        <v>172</v>
      </c>
      <c r="B1501" t="s">
        <v>2458</v>
      </c>
      <c r="C1501" s="1">
        <v>68.55</v>
      </c>
      <c r="D1501" s="5">
        <v>45288</v>
      </c>
      <c r="E1501" t="s">
        <v>17</v>
      </c>
      <c r="F1501" t="s">
        <v>39</v>
      </c>
      <c r="G1501" s="16" t="s">
        <v>2459</v>
      </c>
      <c r="H1501" s="1"/>
      <c r="J1501"/>
      <c r="AC1501" s="5" t="e">
        <f>VLOOKUP(Table1[[#This Row],[Expense Report]],#REF!,3, 0)</f>
        <v>#REF!</v>
      </c>
      <c r="AD1501" t="s">
        <v>13471</v>
      </c>
      <c r="AE1501" t="s">
        <v>182</v>
      </c>
      <c r="AF1501" t="e">
        <f>MONTH(Table1[[#This Row],[Date Sent]])</f>
        <v>#REF!</v>
      </c>
      <c r="AG1501" t="e">
        <f>YEAR(Table1[[#This Row],[Date Sent]])</f>
        <v>#REF!</v>
      </c>
      <c r="AH1501"/>
    </row>
    <row r="1502" spans="1:34" x14ac:dyDescent="0.2">
      <c r="A1502" t="s">
        <v>172</v>
      </c>
      <c r="B1502" t="s">
        <v>2458</v>
      </c>
      <c r="C1502" s="1">
        <v>133.97999999999999</v>
      </c>
      <c r="D1502" s="5">
        <v>45293</v>
      </c>
      <c r="E1502" t="s">
        <v>21</v>
      </c>
      <c r="F1502" t="s">
        <v>39</v>
      </c>
      <c r="G1502" s="16" t="s">
        <v>2460</v>
      </c>
      <c r="H1502" s="1"/>
      <c r="J1502"/>
      <c r="AC1502" s="5" t="e">
        <f>VLOOKUP(Table1[[#This Row],[Expense Report]],#REF!,3, 0)</f>
        <v>#REF!</v>
      </c>
      <c r="AD1502" t="s">
        <v>13471</v>
      </c>
      <c r="AE1502" t="s">
        <v>182</v>
      </c>
      <c r="AF1502" t="e">
        <f>MONTH(Table1[[#This Row],[Date Sent]])</f>
        <v>#REF!</v>
      </c>
      <c r="AG1502" t="e">
        <f>YEAR(Table1[[#This Row],[Date Sent]])</f>
        <v>#REF!</v>
      </c>
      <c r="AH1502"/>
    </row>
    <row r="1503" spans="1:34" x14ac:dyDescent="0.2">
      <c r="A1503" t="s">
        <v>172</v>
      </c>
      <c r="B1503" t="s">
        <v>2458</v>
      </c>
      <c r="C1503" s="1">
        <v>225.5</v>
      </c>
      <c r="D1503" s="5">
        <v>45293</v>
      </c>
      <c r="E1503" t="s">
        <v>21</v>
      </c>
      <c r="F1503" t="s">
        <v>33</v>
      </c>
      <c r="G1503" s="16" t="s">
        <v>2461</v>
      </c>
      <c r="H1503" s="1"/>
      <c r="J1503"/>
      <c r="AC1503" s="5" t="e">
        <f>VLOOKUP(Table1[[#This Row],[Expense Report]],#REF!,3, 0)</f>
        <v>#REF!</v>
      </c>
      <c r="AD1503" t="s">
        <v>13471</v>
      </c>
      <c r="AE1503" t="s">
        <v>182</v>
      </c>
      <c r="AF1503" t="e">
        <f>MONTH(Table1[[#This Row],[Date Sent]])</f>
        <v>#REF!</v>
      </c>
      <c r="AG1503" t="e">
        <f>YEAR(Table1[[#This Row],[Date Sent]])</f>
        <v>#REF!</v>
      </c>
      <c r="AH1503"/>
    </row>
    <row r="1504" spans="1:34" x14ac:dyDescent="0.2">
      <c r="A1504" t="s">
        <v>172</v>
      </c>
      <c r="B1504" t="s">
        <v>2458</v>
      </c>
      <c r="C1504" s="1">
        <v>387.61</v>
      </c>
      <c r="D1504" s="5">
        <v>45300</v>
      </c>
      <c r="E1504" t="s">
        <v>8</v>
      </c>
      <c r="F1504" t="s">
        <v>39</v>
      </c>
      <c r="G1504" s="16" t="s">
        <v>2462</v>
      </c>
      <c r="H1504" s="1"/>
      <c r="J1504"/>
      <c r="AC1504" s="5" t="e">
        <f>VLOOKUP(Table1[[#This Row],[Expense Report]],#REF!,3, 0)</f>
        <v>#REF!</v>
      </c>
      <c r="AD1504" t="s">
        <v>13471</v>
      </c>
      <c r="AE1504" t="s">
        <v>182</v>
      </c>
      <c r="AF1504" t="e">
        <f>MONTH(Table1[[#This Row],[Date Sent]])</f>
        <v>#REF!</v>
      </c>
      <c r="AG1504" t="e">
        <f>YEAR(Table1[[#This Row],[Date Sent]])</f>
        <v>#REF!</v>
      </c>
      <c r="AH1504"/>
    </row>
    <row r="1505" spans="1:34" x14ac:dyDescent="0.2">
      <c r="A1505" t="s">
        <v>172</v>
      </c>
      <c r="B1505" t="s">
        <v>2458</v>
      </c>
      <c r="C1505" s="1">
        <v>88.62</v>
      </c>
      <c r="D1505" s="5">
        <v>45301</v>
      </c>
      <c r="E1505" t="s">
        <v>21</v>
      </c>
      <c r="F1505" t="s">
        <v>33</v>
      </c>
      <c r="G1505" s="16" t="s">
        <v>2463</v>
      </c>
      <c r="H1505" s="1"/>
      <c r="J1505"/>
      <c r="AC1505" s="5" t="e">
        <f>VLOOKUP(Table1[[#This Row],[Expense Report]],#REF!,3, 0)</f>
        <v>#REF!</v>
      </c>
      <c r="AD1505" t="s">
        <v>13471</v>
      </c>
      <c r="AE1505" t="s">
        <v>182</v>
      </c>
      <c r="AF1505" t="e">
        <f>MONTH(Table1[[#This Row],[Date Sent]])</f>
        <v>#REF!</v>
      </c>
      <c r="AG1505" t="e">
        <f>YEAR(Table1[[#This Row],[Date Sent]])</f>
        <v>#REF!</v>
      </c>
      <c r="AH1505"/>
    </row>
    <row r="1506" spans="1:34" x14ac:dyDescent="0.2">
      <c r="A1506" t="s">
        <v>323</v>
      </c>
      <c r="B1506" t="s">
        <v>435</v>
      </c>
      <c r="C1506" s="1">
        <v>10.87</v>
      </c>
      <c r="D1506" s="5">
        <v>45258</v>
      </c>
      <c r="E1506" t="s">
        <v>21</v>
      </c>
      <c r="F1506" t="s">
        <v>17</v>
      </c>
      <c r="G1506" s="16" t="s">
        <v>2464</v>
      </c>
      <c r="H1506" s="1"/>
      <c r="J1506"/>
      <c r="AC1506" s="5" t="e">
        <f>VLOOKUP(Table1[[#This Row],[Expense Report]],#REF!,3, 0)</f>
        <v>#REF!</v>
      </c>
      <c r="AD1506" t="s">
        <v>13558</v>
      </c>
      <c r="AE1506" t="s">
        <v>198</v>
      </c>
      <c r="AF1506" t="e">
        <f>MONTH(Table1[[#This Row],[Date Sent]])</f>
        <v>#REF!</v>
      </c>
      <c r="AG1506" t="e">
        <f>YEAR(Table1[[#This Row],[Date Sent]])</f>
        <v>#REF!</v>
      </c>
      <c r="AH1506"/>
    </row>
    <row r="1507" spans="1:34" x14ac:dyDescent="0.2">
      <c r="A1507" t="s">
        <v>323</v>
      </c>
      <c r="B1507" t="s">
        <v>435</v>
      </c>
      <c r="C1507" s="1">
        <v>2.62</v>
      </c>
      <c r="D1507" s="5">
        <v>45272</v>
      </c>
      <c r="E1507" t="s">
        <v>25</v>
      </c>
      <c r="F1507" t="s">
        <v>39</v>
      </c>
      <c r="G1507" s="16" t="s">
        <v>2465</v>
      </c>
      <c r="H1507" s="1"/>
      <c r="J1507"/>
      <c r="AC1507" s="5" t="e">
        <f>VLOOKUP(Table1[[#This Row],[Expense Report]],#REF!,3, 0)</f>
        <v>#REF!</v>
      </c>
      <c r="AD1507" t="s">
        <v>13558</v>
      </c>
      <c r="AE1507" t="s">
        <v>198</v>
      </c>
      <c r="AF1507" t="e">
        <f>MONTH(Table1[[#This Row],[Date Sent]])</f>
        <v>#REF!</v>
      </c>
      <c r="AG1507" t="e">
        <f>YEAR(Table1[[#This Row],[Date Sent]])</f>
        <v>#REF!</v>
      </c>
      <c r="AH1507"/>
    </row>
    <row r="1508" spans="1:34" x14ac:dyDescent="0.2">
      <c r="A1508" t="s">
        <v>323</v>
      </c>
      <c r="B1508" t="s">
        <v>435</v>
      </c>
      <c r="C1508" s="1">
        <v>2.69</v>
      </c>
      <c r="D1508" s="5">
        <v>45274</v>
      </c>
      <c r="E1508" t="s">
        <v>25</v>
      </c>
      <c r="F1508" t="s">
        <v>39</v>
      </c>
      <c r="G1508" s="16" t="s">
        <v>2466</v>
      </c>
      <c r="H1508" s="1"/>
      <c r="J1508"/>
      <c r="AC1508" s="5" t="e">
        <f>VLOOKUP(Table1[[#This Row],[Expense Report]],#REF!,3, 0)</f>
        <v>#REF!</v>
      </c>
      <c r="AD1508" t="s">
        <v>13558</v>
      </c>
      <c r="AE1508" t="s">
        <v>198</v>
      </c>
      <c r="AF1508" t="e">
        <f>MONTH(Table1[[#This Row],[Date Sent]])</f>
        <v>#REF!</v>
      </c>
      <c r="AG1508" t="e">
        <f>YEAR(Table1[[#This Row],[Date Sent]])</f>
        <v>#REF!</v>
      </c>
      <c r="AH1508"/>
    </row>
    <row r="1509" spans="1:34" x14ac:dyDescent="0.2">
      <c r="A1509" t="s">
        <v>527</v>
      </c>
      <c r="B1509" t="s">
        <v>2467</v>
      </c>
      <c r="C1509" s="1">
        <v>506.13</v>
      </c>
      <c r="D1509" s="5">
        <v>45279</v>
      </c>
      <c r="E1509" t="s">
        <v>23</v>
      </c>
      <c r="F1509" t="s">
        <v>35</v>
      </c>
      <c r="G1509" s="16" t="s">
        <v>2468</v>
      </c>
      <c r="H1509" s="1"/>
      <c r="J1509"/>
      <c r="AC1509" s="5" t="e">
        <f>VLOOKUP(Table1[[#This Row],[Expense Report]],#REF!,3, 0)</f>
        <v>#REF!</v>
      </c>
      <c r="AD1509" t="s">
        <v>13582</v>
      </c>
      <c r="AE1509" t="s">
        <v>182</v>
      </c>
      <c r="AF1509" t="e">
        <f>MONTH(Table1[[#This Row],[Date Sent]])</f>
        <v>#REF!</v>
      </c>
      <c r="AG1509" t="e">
        <f>YEAR(Table1[[#This Row],[Date Sent]])</f>
        <v>#REF!</v>
      </c>
      <c r="AH1509"/>
    </row>
    <row r="1510" spans="1:34" x14ac:dyDescent="0.2">
      <c r="A1510" t="s">
        <v>527</v>
      </c>
      <c r="B1510" t="s">
        <v>2467</v>
      </c>
      <c r="C1510" s="1">
        <v>66.87</v>
      </c>
      <c r="D1510" s="5">
        <v>45284</v>
      </c>
      <c r="E1510" t="s">
        <v>21</v>
      </c>
      <c r="F1510" t="s">
        <v>33</v>
      </c>
      <c r="G1510" s="16" t="s">
        <v>2469</v>
      </c>
      <c r="H1510" s="1"/>
      <c r="J1510"/>
      <c r="AC1510" s="5" t="e">
        <f>VLOOKUP(Table1[[#This Row],[Expense Report]],#REF!,3, 0)</f>
        <v>#REF!</v>
      </c>
      <c r="AD1510" t="s">
        <v>13582</v>
      </c>
      <c r="AE1510" t="s">
        <v>182</v>
      </c>
      <c r="AF1510" t="e">
        <f>MONTH(Table1[[#This Row],[Date Sent]])</f>
        <v>#REF!</v>
      </c>
      <c r="AG1510" t="e">
        <f>YEAR(Table1[[#This Row],[Date Sent]])</f>
        <v>#REF!</v>
      </c>
      <c r="AH1510"/>
    </row>
    <row r="1511" spans="1:34" x14ac:dyDescent="0.2">
      <c r="A1511" t="s">
        <v>527</v>
      </c>
      <c r="B1511" t="s">
        <v>2470</v>
      </c>
      <c r="C1511" s="1">
        <v>203.59</v>
      </c>
      <c r="D1511" s="5">
        <v>45288</v>
      </c>
      <c r="E1511" t="s">
        <v>20</v>
      </c>
      <c r="F1511" t="s">
        <v>39</v>
      </c>
      <c r="G1511" s="16" t="s">
        <v>2471</v>
      </c>
      <c r="H1511" s="1"/>
      <c r="J1511"/>
      <c r="AC1511" s="5" t="e">
        <f>VLOOKUP(Table1[[#This Row],[Expense Report]],#REF!,3, 0)</f>
        <v>#REF!</v>
      </c>
      <c r="AD1511" t="s">
        <v>13582</v>
      </c>
      <c r="AE1511" t="s">
        <v>182</v>
      </c>
      <c r="AF1511" t="e">
        <f>MONTH(Table1[[#This Row],[Date Sent]])</f>
        <v>#REF!</v>
      </c>
      <c r="AG1511" t="e">
        <f>YEAR(Table1[[#This Row],[Date Sent]])</f>
        <v>#REF!</v>
      </c>
      <c r="AH1511"/>
    </row>
    <row r="1512" spans="1:34" x14ac:dyDescent="0.2">
      <c r="A1512" t="s">
        <v>527</v>
      </c>
      <c r="B1512" t="s">
        <v>2470</v>
      </c>
      <c r="C1512" s="1">
        <v>59.62</v>
      </c>
      <c r="D1512" s="5">
        <v>45290</v>
      </c>
      <c r="E1512" t="s">
        <v>21</v>
      </c>
      <c r="F1512" t="s">
        <v>33</v>
      </c>
      <c r="G1512" s="16" t="s">
        <v>1070</v>
      </c>
      <c r="H1512" s="1"/>
      <c r="J1512"/>
      <c r="AC1512" s="5" t="e">
        <f>VLOOKUP(Table1[[#This Row],[Expense Report]],#REF!,3, 0)</f>
        <v>#REF!</v>
      </c>
      <c r="AD1512" t="s">
        <v>13582</v>
      </c>
      <c r="AE1512" t="s">
        <v>182</v>
      </c>
      <c r="AF1512" t="e">
        <f>MONTH(Table1[[#This Row],[Date Sent]])</f>
        <v>#REF!</v>
      </c>
      <c r="AG1512" t="e">
        <f>YEAR(Table1[[#This Row],[Date Sent]])</f>
        <v>#REF!</v>
      </c>
      <c r="AH1512"/>
    </row>
    <row r="1513" spans="1:34" x14ac:dyDescent="0.2">
      <c r="A1513" t="s">
        <v>527</v>
      </c>
      <c r="B1513" t="s">
        <v>2470</v>
      </c>
      <c r="C1513" s="1">
        <v>86.29</v>
      </c>
      <c r="D1513" s="5">
        <v>45294</v>
      </c>
      <c r="E1513" t="s">
        <v>23</v>
      </c>
      <c r="F1513" t="s">
        <v>15</v>
      </c>
      <c r="G1513" s="16" t="s">
        <v>2472</v>
      </c>
      <c r="H1513" s="1"/>
      <c r="J1513"/>
      <c r="AC1513" s="5" t="e">
        <f>VLOOKUP(Table1[[#This Row],[Expense Report]],#REF!,3, 0)</f>
        <v>#REF!</v>
      </c>
      <c r="AD1513" t="s">
        <v>13582</v>
      </c>
      <c r="AE1513" t="s">
        <v>182</v>
      </c>
      <c r="AF1513" t="e">
        <f>MONTH(Table1[[#This Row],[Date Sent]])</f>
        <v>#REF!</v>
      </c>
      <c r="AG1513" t="e">
        <f>YEAR(Table1[[#This Row],[Date Sent]])</f>
        <v>#REF!</v>
      </c>
      <c r="AH1513"/>
    </row>
    <row r="1514" spans="1:34" x14ac:dyDescent="0.2">
      <c r="A1514" t="s">
        <v>527</v>
      </c>
      <c r="B1514" t="s">
        <v>2470</v>
      </c>
      <c r="C1514" s="1">
        <v>193.96</v>
      </c>
      <c r="D1514" s="5">
        <v>45297</v>
      </c>
      <c r="E1514" t="s">
        <v>21</v>
      </c>
      <c r="F1514" t="s">
        <v>33</v>
      </c>
      <c r="G1514" s="16" t="s">
        <v>950</v>
      </c>
      <c r="H1514" s="1"/>
      <c r="J1514"/>
      <c r="AC1514" s="5" t="e">
        <f>VLOOKUP(Table1[[#This Row],[Expense Report]],#REF!,3, 0)</f>
        <v>#REF!</v>
      </c>
      <c r="AD1514" t="s">
        <v>13582</v>
      </c>
      <c r="AE1514" t="s">
        <v>182</v>
      </c>
      <c r="AF1514" t="e">
        <f>MONTH(Table1[[#This Row],[Date Sent]])</f>
        <v>#REF!</v>
      </c>
      <c r="AG1514" t="e">
        <f>YEAR(Table1[[#This Row],[Date Sent]])</f>
        <v>#REF!</v>
      </c>
      <c r="AH1514"/>
    </row>
    <row r="1515" spans="1:34" x14ac:dyDescent="0.2">
      <c r="A1515" t="s">
        <v>527</v>
      </c>
      <c r="B1515" t="s">
        <v>2470</v>
      </c>
      <c r="C1515" s="1">
        <v>264.27999999999997</v>
      </c>
      <c r="D1515" s="5">
        <v>45302</v>
      </c>
      <c r="E1515" t="s">
        <v>23</v>
      </c>
      <c r="F1515" t="s">
        <v>49</v>
      </c>
      <c r="G1515" s="16" t="s">
        <v>2473</v>
      </c>
      <c r="H1515" s="1"/>
      <c r="J1515"/>
      <c r="AC1515" s="5" t="e">
        <f>VLOOKUP(Table1[[#This Row],[Expense Report]],#REF!,3, 0)</f>
        <v>#REF!</v>
      </c>
      <c r="AD1515" t="s">
        <v>13582</v>
      </c>
      <c r="AE1515" t="s">
        <v>182</v>
      </c>
      <c r="AF1515" t="e">
        <f>MONTH(Table1[[#This Row],[Date Sent]])</f>
        <v>#REF!</v>
      </c>
      <c r="AG1515" t="e">
        <f>YEAR(Table1[[#This Row],[Date Sent]])</f>
        <v>#REF!</v>
      </c>
      <c r="AH1515"/>
    </row>
    <row r="1516" spans="1:34" x14ac:dyDescent="0.2">
      <c r="A1516" t="s">
        <v>522</v>
      </c>
      <c r="B1516" t="s">
        <v>2474</v>
      </c>
      <c r="C1516" s="1">
        <v>59.98</v>
      </c>
      <c r="D1516" s="5">
        <v>45245</v>
      </c>
      <c r="E1516" t="s">
        <v>21</v>
      </c>
      <c r="F1516" t="s">
        <v>918</v>
      </c>
      <c r="G1516" s="16" t="str">
        <f>_xlfn.CONCAT(Table1[[#This Row],[Notes 1]],",",Table1[[#This Row],[Notes 2]],",",Table1[[#This Row],[Notes 3]])</f>
        <v>Dog treats,Cleaning Pads,</v>
      </c>
      <c r="H1516" s="1">
        <v>32.880000000000003</v>
      </c>
      <c r="I1516" t="s">
        <v>4</v>
      </c>
      <c r="J1516" t="s">
        <v>2339</v>
      </c>
      <c r="K1516" s="1">
        <v>27.1</v>
      </c>
      <c r="L1516" t="s">
        <v>33</v>
      </c>
      <c r="M1516" t="s">
        <v>2475</v>
      </c>
      <c r="AC1516" s="5" t="e">
        <f>VLOOKUP(Table1[[#This Row],[Expense Report]],#REF!,3, 0)</f>
        <v>#REF!</v>
      </c>
      <c r="AD1516" t="s">
        <v>14633</v>
      </c>
      <c r="AE1516" t="s">
        <v>272</v>
      </c>
      <c r="AF1516" t="e">
        <f>MONTH(Table1[[#This Row],[Date Sent]])</f>
        <v>#REF!</v>
      </c>
      <c r="AG1516" t="e">
        <f>YEAR(Table1[[#This Row],[Date Sent]])</f>
        <v>#REF!</v>
      </c>
      <c r="AH1516"/>
    </row>
    <row r="1517" spans="1:34" x14ac:dyDescent="0.2">
      <c r="A1517" t="s">
        <v>522</v>
      </c>
      <c r="B1517" t="s">
        <v>2474</v>
      </c>
      <c r="C1517" s="1">
        <v>57.6</v>
      </c>
      <c r="D1517" s="5">
        <v>45246</v>
      </c>
      <c r="E1517" t="s">
        <v>21</v>
      </c>
      <c r="F1517" t="s">
        <v>33</v>
      </c>
      <c r="G1517" s="16" t="s">
        <v>1179</v>
      </c>
      <c r="H1517" s="1"/>
      <c r="J1517"/>
      <c r="AC1517" s="5" t="e">
        <f>VLOOKUP(Table1[[#This Row],[Expense Report]],#REF!,3, 0)</f>
        <v>#REF!</v>
      </c>
      <c r="AD1517" t="s">
        <v>14633</v>
      </c>
      <c r="AE1517" t="s">
        <v>272</v>
      </c>
      <c r="AF1517" t="e">
        <f>MONTH(Table1[[#This Row],[Date Sent]])</f>
        <v>#REF!</v>
      </c>
      <c r="AG1517" t="e">
        <f>YEAR(Table1[[#This Row],[Date Sent]])</f>
        <v>#REF!</v>
      </c>
      <c r="AH1517"/>
    </row>
    <row r="1518" spans="1:34" x14ac:dyDescent="0.2">
      <c r="A1518" t="s">
        <v>522</v>
      </c>
      <c r="B1518" t="s">
        <v>2474</v>
      </c>
      <c r="C1518" s="1">
        <v>10.69</v>
      </c>
      <c r="D1518" s="5">
        <v>45246</v>
      </c>
      <c r="E1518" t="s">
        <v>21</v>
      </c>
      <c r="F1518" t="s">
        <v>39</v>
      </c>
      <c r="G1518" s="16" t="s">
        <v>2476</v>
      </c>
      <c r="H1518" s="1"/>
      <c r="J1518"/>
      <c r="AC1518" s="5" t="e">
        <f>VLOOKUP(Table1[[#This Row],[Expense Report]],#REF!,3, 0)</f>
        <v>#REF!</v>
      </c>
      <c r="AD1518" t="s">
        <v>14633</v>
      </c>
      <c r="AE1518" t="s">
        <v>272</v>
      </c>
      <c r="AF1518" t="e">
        <f>MONTH(Table1[[#This Row],[Date Sent]])</f>
        <v>#REF!</v>
      </c>
      <c r="AG1518" t="e">
        <f>YEAR(Table1[[#This Row],[Date Sent]])</f>
        <v>#REF!</v>
      </c>
      <c r="AH1518"/>
    </row>
    <row r="1519" spans="1:34" x14ac:dyDescent="0.2">
      <c r="A1519" t="s">
        <v>522</v>
      </c>
      <c r="B1519" t="s">
        <v>2474</v>
      </c>
      <c r="C1519" s="1">
        <v>362.1</v>
      </c>
      <c r="D1519" s="5">
        <v>45246</v>
      </c>
      <c r="E1519" t="s">
        <v>21</v>
      </c>
      <c r="F1519" t="s">
        <v>33</v>
      </c>
      <c r="G1519" s="16" t="s">
        <v>2216</v>
      </c>
      <c r="H1519" s="1"/>
      <c r="J1519"/>
      <c r="AC1519" s="5" t="e">
        <f>VLOOKUP(Table1[[#This Row],[Expense Report]],#REF!,3, 0)</f>
        <v>#REF!</v>
      </c>
      <c r="AD1519" t="s">
        <v>14633</v>
      </c>
      <c r="AE1519" t="s">
        <v>272</v>
      </c>
      <c r="AF1519" t="e">
        <f>MONTH(Table1[[#This Row],[Date Sent]])</f>
        <v>#REF!</v>
      </c>
      <c r="AG1519" t="e">
        <f>YEAR(Table1[[#This Row],[Date Sent]])</f>
        <v>#REF!</v>
      </c>
      <c r="AH1519"/>
    </row>
    <row r="1520" spans="1:34" x14ac:dyDescent="0.2">
      <c r="A1520" t="s">
        <v>522</v>
      </c>
      <c r="B1520" t="s">
        <v>2474</v>
      </c>
      <c r="C1520" s="1">
        <v>4.25</v>
      </c>
      <c r="D1520" s="5">
        <v>45246</v>
      </c>
      <c r="E1520" t="s">
        <v>21</v>
      </c>
      <c r="F1520" t="s">
        <v>15</v>
      </c>
      <c r="G1520" s="16" t="s">
        <v>2477</v>
      </c>
      <c r="H1520" s="1"/>
      <c r="J1520"/>
      <c r="AC1520" s="5" t="e">
        <f>VLOOKUP(Table1[[#This Row],[Expense Report]],#REF!,3, 0)</f>
        <v>#REF!</v>
      </c>
      <c r="AD1520" t="s">
        <v>14633</v>
      </c>
      <c r="AE1520" t="s">
        <v>272</v>
      </c>
      <c r="AF1520" t="e">
        <f>MONTH(Table1[[#This Row],[Date Sent]])</f>
        <v>#REF!</v>
      </c>
      <c r="AG1520" t="e">
        <f>YEAR(Table1[[#This Row],[Date Sent]])</f>
        <v>#REF!</v>
      </c>
      <c r="AH1520"/>
    </row>
    <row r="1521" spans="1:34" x14ac:dyDescent="0.2">
      <c r="A1521" t="s">
        <v>522</v>
      </c>
      <c r="B1521" t="s">
        <v>2474</v>
      </c>
      <c r="C1521" s="1">
        <v>18.940000000000001</v>
      </c>
      <c r="D1521" s="5">
        <v>45247</v>
      </c>
      <c r="E1521" t="s">
        <v>21</v>
      </c>
      <c r="F1521" t="s">
        <v>33</v>
      </c>
      <c r="G1521" s="16" t="s">
        <v>2478</v>
      </c>
      <c r="H1521" s="1"/>
      <c r="J1521"/>
      <c r="AC1521" s="5" t="e">
        <f>VLOOKUP(Table1[[#This Row],[Expense Report]],#REF!,3, 0)</f>
        <v>#REF!</v>
      </c>
      <c r="AD1521" t="s">
        <v>14633</v>
      </c>
      <c r="AE1521" t="s">
        <v>272</v>
      </c>
      <c r="AF1521" t="e">
        <f>MONTH(Table1[[#This Row],[Date Sent]])</f>
        <v>#REF!</v>
      </c>
      <c r="AG1521" t="e">
        <f>YEAR(Table1[[#This Row],[Date Sent]])</f>
        <v>#REF!</v>
      </c>
      <c r="AH1521"/>
    </row>
    <row r="1522" spans="1:34" x14ac:dyDescent="0.2">
      <c r="A1522" t="s">
        <v>522</v>
      </c>
      <c r="B1522" t="s">
        <v>2474</v>
      </c>
      <c r="C1522" s="1">
        <v>13.69</v>
      </c>
      <c r="D1522" s="5">
        <v>45247</v>
      </c>
      <c r="E1522" t="s">
        <v>21</v>
      </c>
      <c r="F1522" t="s">
        <v>15</v>
      </c>
      <c r="G1522" s="16" t="s">
        <v>2479</v>
      </c>
      <c r="H1522" s="1"/>
      <c r="J1522"/>
      <c r="AC1522" s="5" t="e">
        <f>VLOOKUP(Table1[[#This Row],[Expense Report]],#REF!,3, 0)</f>
        <v>#REF!</v>
      </c>
      <c r="AD1522" t="s">
        <v>14633</v>
      </c>
      <c r="AE1522" t="s">
        <v>272</v>
      </c>
      <c r="AF1522" t="e">
        <f>MONTH(Table1[[#This Row],[Date Sent]])</f>
        <v>#REF!</v>
      </c>
      <c r="AG1522" t="e">
        <f>YEAR(Table1[[#This Row],[Date Sent]])</f>
        <v>#REF!</v>
      </c>
      <c r="AH1522"/>
    </row>
    <row r="1523" spans="1:34" x14ac:dyDescent="0.2">
      <c r="A1523" t="s">
        <v>522</v>
      </c>
      <c r="B1523" t="s">
        <v>2474</v>
      </c>
      <c r="C1523" s="1">
        <v>6.93</v>
      </c>
      <c r="D1523" s="5">
        <v>45248</v>
      </c>
      <c r="E1523" t="s">
        <v>21</v>
      </c>
      <c r="F1523" t="s">
        <v>33</v>
      </c>
      <c r="G1523" s="16" t="s">
        <v>1070</v>
      </c>
      <c r="H1523" s="1"/>
      <c r="J1523"/>
      <c r="AC1523" s="5" t="e">
        <f>VLOOKUP(Table1[[#This Row],[Expense Report]],#REF!,3, 0)</f>
        <v>#REF!</v>
      </c>
      <c r="AD1523" t="s">
        <v>14633</v>
      </c>
      <c r="AE1523" t="s">
        <v>272</v>
      </c>
      <c r="AF1523" t="e">
        <f>MONTH(Table1[[#This Row],[Date Sent]])</f>
        <v>#REF!</v>
      </c>
      <c r="AG1523" t="e">
        <f>YEAR(Table1[[#This Row],[Date Sent]])</f>
        <v>#REF!</v>
      </c>
      <c r="AH1523"/>
    </row>
    <row r="1524" spans="1:34" x14ac:dyDescent="0.2">
      <c r="A1524" t="s">
        <v>522</v>
      </c>
      <c r="B1524" t="s">
        <v>2474</v>
      </c>
      <c r="C1524" s="1">
        <v>173.9</v>
      </c>
      <c r="D1524" s="5">
        <v>45252</v>
      </c>
      <c r="E1524" t="s">
        <v>21</v>
      </c>
      <c r="F1524" t="s">
        <v>918</v>
      </c>
      <c r="G1524" s="16" t="str">
        <f>_xlfn.CONCAT(Table1[[#This Row],[Notes 1]],",",Table1[[#This Row],[Notes 2]],",",Table1[[#This Row],[Notes 3]])</f>
        <v>Grass seed,Gloves, glues, christmas tree,</v>
      </c>
      <c r="H1524" s="1">
        <v>83.98</v>
      </c>
      <c r="I1524" t="s">
        <v>10</v>
      </c>
      <c r="J1524" t="s">
        <v>2480</v>
      </c>
      <c r="K1524" s="1">
        <v>89.92</v>
      </c>
      <c r="L1524" t="s">
        <v>15</v>
      </c>
      <c r="M1524" t="s">
        <v>2481</v>
      </c>
      <c r="AC1524" s="5" t="e">
        <f>VLOOKUP(Table1[[#This Row],[Expense Report]],#REF!,3, 0)</f>
        <v>#REF!</v>
      </c>
      <c r="AD1524" t="s">
        <v>14633</v>
      </c>
      <c r="AE1524" t="s">
        <v>272</v>
      </c>
      <c r="AF1524" t="e">
        <f>MONTH(Table1[[#This Row],[Date Sent]])</f>
        <v>#REF!</v>
      </c>
      <c r="AG1524" t="e">
        <f>YEAR(Table1[[#This Row],[Date Sent]])</f>
        <v>#REF!</v>
      </c>
      <c r="AH1524"/>
    </row>
    <row r="1525" spans="1:34" x14ac:dyDescent="0.2">
      <c r="A1525" t="s">
        <v>522</v>
      </c>
      <c r="B1525" t="s">
        <v>2474</v>
      </c>
      <c r="C1525" s="1">
        <v>2.6</v>
      </c>
      <c r="D1525" s="5">
        <v>45252</v>
      </c>
      <c r="E1525" t="s">
        <v>21</v>
      </c>
      <c r="F1525" t="s">
        <v>18</v>
      </c>
      <c r="G1525" s="16" t="s">
        <v>2482</v>
      </c>
      <c r="H1525" s="1"/>
      <c r="J1525"/>
      <c r="AC1525" s="5" t="e">
        <f>VLOOKUP(Table1[[#This Row],[Expense Report]],#REF!,3, 0)</f>
        <v>#REF!</v>
      </c>
      <c r="AD1525" t="s">
        <v>14633</v>
      </c>
      <c r="AE1525" t="s">
        <v>272</v>
      </c>
      <c r="AF1525" t="e">
        <f>MONTH(Table1[[#This Row],[Date Sent]])</f>
        <v>#REF!</v>
      </c>
      <c r="AG1525" t="e">
        <f>YEAR(Table1[[#This Row],[Date Sent]])</f>
        <v>#REF!</v>
      </c>
      <c r="AH1525"/>
    </row>
    <row r="1526" spans="1:34" x14ac:dyDescent="0.2">
      <c r="A1526" t="s">
        <v>522</v>
      </c>
      <c r="B1526" t="s">
        <v>2474</v>
      </c>
      <c r="C1526" s="1">
        <v>2.6</v>
      </c>
      <c r="D1526" s="5">
        <v>45252</v>
      </c>
      <c r="E1526" t="s">
        <v>21</v>
      </c>
      <c r="F1526" t="s">
        <v>18</v>
      </c>
      <c r="G1526" s="16" t="s">
        <v>2482</v>
      </c>
      <c r="H1526" s="1"/>
      <c r="J1526"/>
      <c r="AC1526" s="5" t="e">
        <f>VLOOKUP(Table1[[#This Row],[Expense Report]],#REF!,3, 0)</f>
        <v>#REF!</v>
      </c>
      <c r="AD1526" t="s">
        <v>14633</v>
      </c>
      <c r="AE1526" t="s">
        <v>272</v>
      </c>
      <c r="AF1526" t="e">
        <f>MONTH(Table1[[#This Row],[Date Sent]])</f>
        <v>#REF!</v>
      </c>
      <c r="AG1526" t="e">
        <f>YEAR(Table1[[#This Row],[Date Sent]])</f>
        <v>#REF!</v>
      </c>
      <c r="AH1526"/>
    </row>
    <row r="1527" spans="1:34" x14ac:dyDescent="0.2">
      <c r="A1527" t="s">
        <v>522</v>
      </c>
      <c r="B1527" t="s">
        <v>2474</v>
      </c>
      <c r="C1527" s="1">
        <v>2.6</v>
      </c>
      <c r="D1527" s="5">
        <v>45252</v>
      </c>
      <c r="E1527" t="s">
        <v>21</v>
      </c>
      <c r="F1527" t="s">
        <v>18</v>
      </c>
      <c r="G1527" s="16" t="s">
        <v>2482</v>
      </c>
      <c r="H1527" s="1"/>
      <c r="J1527"/>
      <c r="AC1527" s="5" t="e">
        <f>VLOOKUP(Table1[[#This Row],[Expense Report]],#REF!,3, 0)</f>
        <v>#REF!</v>
      </c>
      <c r="AD1527" t="s">
        <v>14633</v>
      </c>
      <c r="AE1527" t="s">
        <v>272</v>
      </c>
      <c r="AF1527" t="e">
        <f>MONTH(Table1[[#This Row],[Date Sent]])</f>
        <v>#REF!</v>
      </c>
      <c r="AG1527" t="e">
        <f>YEAR(Table1[[#This Row],[Date Sent]])</f>
        <v>#REF!</v>
      </c>
      <c r="AH1527"/>
    </row>
    <row r="1528" spans="1:34" x14ac:dyDescent="0.2">
      <c r="A1528" t="s">
        <v>522</v>
      </c>
      <c r="B1528" t="s">
        <v>2474</v>
      </c>
      <c r="C1528" s="1">
        <v>8.66</v>
      </c>
      <c r="D1528" s="5">
        <v>45258</v>
      </c>
      <c r="E1528" t="s">
        <v>6</v>
      </c>
      <c r="F1528" t="s">
        <v>18</v>
      </c>
      <c r="G1528" s="16" t="s">
        <v>2483</v>
      </c>
      <c r="H1528" s="1"/>
      <c r="J1528"/>
      <c r="AC1528" s="5" t="e">
        <f>VLOOKUP(Table1[[#This Row],[Expense Report]],#REF!,3, 0)</f>
        <v>#REF!</v>
      </c>
      <c r="AD1528" t="s">
        <v>14633</v>
      </c>
      <c r="AE1528" t="s">
        <v>272</v>
      </c>
      <c r="AF1528" t="e">
        <f>MONTH(Table1[[#This Row],[Date Sent]])</f>
        <v>#REF!</v>
      </c>
      <c r="AG1528" t="e">
        <f>YEAR(Table1[[#This Row],[Date Sent]])</f>
        <v>#REF!</v>
      </c>
      <c r="AH1528"/>
    </row>
    <row r="1529" spans="1:34" x14ac:dyDescent="0.2">
      <c r="A1529" t="s">
        <v>522</v>
      </c>
      <c r="B1529" t="s">
        <v>2474</v>
      </c>
      <c r="C1529" s="1">
        <v>25.35</v>
      </c>
      <c r="D1529" s="5">
        <v>45259</v>
      </c>
      <c r="E1529" t="s">
        <v>21</v>
      </c>
      <c r="F1529" t="s">
        <v>918</v>
      </c>
      <c r="G1529" s="16" t="str">
        <f>_xlfn.CONCAT(Table1[[#This Row],[Notes 1]],",",Table1[[#This Row],[Notes 2]],",",Table1[[#This Row],[Notes 3]])</f>
        <v>Cleaning Supplies,christmas décor,</v>
      </c>
      <c r="H1529" s="1">
        <v>7.05</v>
      </c>
      <c r="I1529" t="s">
        <v>33</v>
      </c>
      <c r="J1529" t="s">
        <v>1070</v>
      </c>
      <c r="K1529" s="1">
        <v>18.3</v>
      </c>
      <c r="L1529" t="s">
        <v>15</v>
      </c>
      <c r="M1529" t="s">
        <v>2484</v>
      </c>
      <c r="AC1529" s="5" t="e">
        <f>VLOOKUP(Table1[[#This Row],[Expense Report]],#REF!,3, 0)</f>
        <v>#REF!</v>
      </c>
      <c r="AD1529" t="s">
        <v>14633</v>
      </c>
      <c r="AE1529" t="s">
        <v>272</v>
      </c>
      <c r="AF1529" t="e">
        <f>MONTH(Table1[[#This Row],[Date Sent]])</f>
        <v>#REF!</v>
      </c>
      <c r="AG1529" t="e">
        <f>YEAR(Table1[[#This Row],[Date Sent]])</f>
        <v>#REF!</v>
      </c>
      <c r="AH1529"/>
    </row>
    <row r="1530" spans="1:34" x14ac:dyDescent="0.2">
      <c r="A1530" t="s">
        <v>522</v>
      </c>
      <c r="B1530" t="s">
        <v>2474</v>
      </c>
      <c r="C1530" s="1">
        <v>3.34</v>
      </c>
      <c r="D1530" s="5">
        <v>45261</v>
      </c>
      <c r="E1530" t="s">
        <v>21</v>
      </c>
      <c r="F1530" t="s">
        <v>39</v>
      </c>
      <c r="G1530" s="16" t="s">
        <v>2485</v>
      </c>
      <c r="H1530" s="1"/>
      <c r="J1530"/>
      <c r="AC1530" s="5" t="e">
        <f>VLOOKUP(Table1[[#This Row],[Expense Report]],#REF!,3, 0)</f>
        <v>#REF!</v>
      </c>
      <c r="AD1530" t="s">
        <v>14633</v>
      </c>
      <c r="AE1530" t="s">
        <v>272</v>
      </c>
      <c r="AF1530" t="e">
        <f>MONTH(Table1[[#This Row],[Date Sent]])</f>
        <v>#REF!</v>
      </c>
      <c r="AG1530" t="e">
        <f>YEAR(Table1[[#This Row],[Date Sent]])</f>
        <v>#REF!</v>
      </c>
      <c r="AH1530"/>
    </row>
    <row r="1531" spans="1:34" x14ac:dyDescent="0.2">
      <c r="A1531" t="s">
        <v>522</v>
      </c>
      <c r="B1531" t="s">
        <v>2474</v>
      </c>
      <c r="C1531" s="1">
        <v>14.08</v>
      </c>
      <c r="D1531" s="5">
        <v>45263</v>
      </c>
      <c r="E1531" t="s">
        <v>21</v>
      </c>
      <c r="F1531" t="s">
        <v>15</v>
      </c>
      <c r="G1531" s="16" t="s">
        <v>1175</v>
      </c>
      <c r="H1531" s="1"/>
      <c r="J1531"/>
      <c r="AC1531" s="5" t="e">
        <f>VLOOKUP(Table1[[#This Row],[Expense Report]],#REF!,3, 0)</f>
        <v>#REF!</v>
      </c>
      <c r="AD1531" t="s">
        <v>14633</v>
      </c>
      <c r="AE1531" t="s">
        <v>272</v>
      </c>
      <c r="AF1531" t="e">
        <f>MONTH(Table1[[#This Row],[Date Sent]])</f>
        <v>#REF!</v>
      </c>
      <c r="AG1531" t="e">
        <f>YEAR(Table1[[#This Row],[Date Sent]])</f>
        <v>#REF!</v>
      </c>
      <c r="AH1531"/>
    </row>
    <row r="1532" spans="1:34" x14ac:dyDescent="0.2">
      <c r="A1532" t="s">
        <v>522</v>
      </c>
      <c r="B1532" t="s">
        <v>2474</v>
      </c>
      <c r="C1532" s="1">
        <v>37.35</v>
      </c>
      <c r="D1532" s="5">
        <v>45263</v>
      </c>
      <c r="E1532" t="s">
        <v>21</v>
      </c>
      <c r="F1532" t="s">
        <v>17</v>
      </c>
      <c r="G1532" s="16" t="s">
        <v>2486</v>
      </c>
      <c r="H1532" s="1"/>
      <c r="J1532"/>
      <c r="AC1532" s="5" t="e">
        <f>VLOOKUP(Table1[[#This Row],[Expense Report]],#REF!,3, 0)</f>
        <v>#REF!</v>
      </c>
      <c r="AD1532" t="s">
        <v>14633</v>
      </c>
      <c r="AE1532" t="s">
        <v>272</v>
      </c>
      <c r="AF1532" t="e">
        <f>MONTH(Table1[[#This Row],[Date Sent]])</f>
        <v>#REF!</v>
      </c>
      <c r="AG1532" t="e">
        <f>YEAR(Table1[[#This Row],[Date Sent]])</f>
        <v>#REF!</v>
      </c>
      <c r="AH1532"/>
    </row>
    <row r="1533" spans="1:34" x14ac:dyDescent="0.2">
      <c r="A1533" t="s">
        <v>480</v>
      </c>
      <c r="B1533" t="s">
        <v>2487</v>
      </c>
      <c r="C1533" s="1">
        <v>43.73</v>
      </c>
      <c r="D1533" s="5">
        <v>45246</v>
      </c>
      <c r="E1533" t="s">
        <v>21</v>
      </c>
      <c r="F1533" t="s">
        <v>17</v>
      </c>
      <c r="G1533" s="16" t="s">
        <v>2488</v>
      </c>
      <c r="H1533" s="1"/>
      <c r="J1533"/>
      <c r="AC1533" s="5" t="e">
        <f>VLOOKUP(Table1[[#This Row],[Expense Report]],#REF!,3, 0)</f>
        <v>#REF!</v>
      </c>
      <c r="AD1533" t="s">
        <v>14634</v>
      </c>
      <c r="AE1533" t="s">
        <v>475</v>
      </c>
      <c r="AF1533" t="e">
        <f>MONTH(Table1[[#This Row],[Date Sent]])</f>
        <v>#REF!</v>
      </c>
      <c r="AG1533" t="e">
        <f>YEAR(Table1[[#This Row],[Date Sent]])</f>
        <v>#REF!</v>
      </c>
      <c r="AH1533"/>
    </row>
    <row r="1534" spans="1:34" x14ac:dyDescent="0.2">
      <c r="A1534" t="s">
        <v>480</v>
      </c>
      <c r="B1534" t="s">
        <v>2487</v>
      </c>
      <c r="C1534" s="1">
        <v>78.72</v>
      </c>
      <c r="D1534" s="5">
        <v>45265</v>
      </c>
      <c r="E1534" t="s">
        <v>21</v>
      </c>
      <c r="F1534" t="s">
        <v>33</v>
      </c>
      <c r="G1534" s="16" t="s">
        <v>2489</v>
      </c>
      <c r="H1534" s="1"/>
      <c r="J1534"/>
      <c r="AC1534" s="5" t="e">
        <f>VLOOKUP(Table1[[#This Row],[Expense Report]],#REF!,3, 0)</f>
        <v>#REF!</v>
      </c>
      <c r="AD1534" t="s">
        <v>14634</v>
      </c>
      <c r="AE1534" t="s">
        <v>475</v>
      </c>
      <c r="AF1534" t="e">
        <f>MONTH(Table1[[#This Row],[Date Sent]])</f>
        <v>#REF!</v>
      </c>
      <c r="AG1534" t="e">
        <f>YEAR(Table1[[#This Row],[Date Sent]])</f>
        <v>#REF!</v>
      </c>
      <c r="AH1534"/>
    </row>
    <row r="1535" spans="1:34" x14ac:dyDescent="0.2">
      <c r="A1535" t="s">
        <v>480</v>
      </c>
      <c r="B1535" t="s">
        <v>2487</v>
      </c>
      <c r="C1535" s="1">
        <v>90.86</v>
      </c>
      <c r="D1535" s="5">
        <v>45267</v>
      </c>
      <c r="E1535" t="s">
        <v>21</v>
      </c>
      <c r="F1535" t="s">
        <v>33</v>
      </c>
      <c r="G1535" s="16" t="s">
        <v>2490</v>
      </c>
      <c r="H1535" s="1"/>
      <c r="J1535"/>
      <c r="AC1535" s="5" t="e">
        <f>VLOOKUP(Table1[[#This Row],[Expense Report]],#REF!,3, 0)</f>
        <v>#REF!</v>
      </c>
      <c r="AD1535" t="s">
        <v>14634</v>
      </c>
      <c r="AE1535" t="s">
        <v>475</v>
      </c>
      <c r="AF1535" t="e">
        <f>MONTH(Table1[[#This Row],[Date Sent]])</f>
        <v>#REF!</v>
      </c>
      <c r="AG1535" t="e">
        <f>YEAR(Table1[[#This Row],[Date Sent]])</f>
        <v>#REF!</v>
      </c>
      <c r="AH1535"/>
    </row>
    <row r="1536" spans="1:34" x14ac:dyDescent="0.2">
      <c r="A1536" t="s">
        <v>480</v>
      </c>
      <c r="B1536" t="s">
        <v>2491</v>
      </c>
      <c r="C1536" s="1">
        <v>54.74</v>
      </c>
      <c r="D1536" s="5">
        <v>45274</v>
      </c>
      <c r="E1536" t="s">
        <v>21</v>
      </c>
      <c r="F1536" t="s">
        <v>16</v>
      </c>
      <c r="G1536" s="16" t="s">
        <v>1179</v>
      </c>
      <c r="H1536" s="1"/>
      <c r="J1536"/>
      <c r="AC1536" s="5" t="e">
        <f>VLOOKUP(Table1[[#This Row],[Expense Report]],#REF!,3, 0)</f>
        <v>#REF!</v>
      </c>
      <c r="AD1536" t="s">
        <v>14634</v>
      </c>
      <c r="AE1536" t="s">
        <v>475</v>
      </c>
      <c r="AF1536" t="e">
        <f>MONTH(Table1[[#This Row],[Date Sent]])</f>
        <v>#REF!</v>
      </c>
      <c r="AG1536" t="e">
        <f>YEAR(Table1[[#This Row],[Date Sent]])</f>
        <v>#REF!</v>
      </c>
      <c r="AH1536"/>
    </row>
    <row r="1537" spans="1:34" x14ac:dyDescent="0.2">
      <c r="A1537" t="s">
        <v>480</v>
      </c>
      <c r="B1537" t="s">
        <v>481</v>
      </c>
      <c r="C1537" s="1">
        <v>110.88</v>
      </c>
      <c r="D1537" s="5">
        <v>45295</v>
      </c>
      <c r="E1537" t="s">
        <v>21</v>
      </c>
      <c r="F1537" t="s">
        <v>918</v>
      </c>
      <c r="G1537" s="16" t="str">
        <f>_xlfn.CONCAT(Table1[[#This Row],[Notes 1]],",",Table1[[#This Row],[Notes 2]],",",Table1[[#This Row],[Notes 3]])</f>
        <v>vinegar,snacks,</v>
      </c>
      <c r="H1537" s="1">
        <v>60.75</v>
      </c>
      <c r="I1537" t="s">
        <v>33</v>
      </c>
      <c r="J1537" t="s">
        <v>1602</v>
      </c>
      <c r="K1537" s="1">
        <v>50.13</v>
      </c>
      <c r="L1537" t="s">
        <v>18</v>
      </c>
      <c r="M1537" t="s">
        <v>2492</v>
      </c>
      <c r="AC1537" s="5" t="e">
        <f>VLOOKUP(Table1[[#This Row],[Expense Report]],#REF!,3, 0)</f>
        <v>#REF!</v>
      </c>
      <c r="AD1537" t="s">
        <v>14634</v>
      </c>
      <c r="AE1537" t="s">
        <v>475</v>
      </c>
      <c r="AF1537" t="e">
        <f>MONTH(Table1[[#This Row],[Date Sent]])</f>
        <v>#REF!</v>
      </c>
      <c r="AG1537" t="e">
        <f>YEAR(Table1[[#This Row],[Date Sent]])</f>
        <v>#REF!</v>
      </c>
      <c r="AH1537"/>
    </row>
    <row r="1538" spans="1:34" x14ac:dyDescent="0.2">
      <c r="A1538" t="s">
        <v>480</v>
      </c>
      <c r="B1538" t="s">
        <v>2493</v>
      </c>
      <c r="C1538" s="1">
        <v>350.39</v>
      </c>
      <c r="D1538" s="5">
        <v>45307</v>
      </c>
      <c r="E1538" t="s">
        <v>33</v>
      </c>
      <c r="F1538" t="s">
        <v>25</v>
      </c>
      <c r="G1538" s="16" t="s">
        <v>2494</v>
      </c>
      <c r="H1538" s="1"/>
      <c r="J1538"/>
      <c r="AC1538" s="5" t="e">
        <f>VLOOKUP(Table1[[#This Row],[Expense Report]],#REF!,3, 0)</f>
        <v>#REF!</v>
      </c>
      <c r="AD1538" t="s">
        <v>14634</v>
      </c>
      <c r="AE1538" t="s">
        <v>475</v>
      </c>
      <c r="AF1538" t="e">
        <f>MONTH(Table1[[#This Row],[Date Sent]])</f>
        <v>#REF!</v>
      </c>
      <c r="AG1538" t="e">
        <f>YEAR(Table1[[#This Row],[Date Sent]])</f>
        <v>#REF!</v>
      </c>
      <c r="AH1538"/>
    </row>
    <row r="1539" spans="1:34" x14ac:dyDescent="0.2">
      <c r="A1539" t="s">
        <v>480</v>
      </c>
      <c r="B1539" t="s">
        <v>2495</v>
      </c>
      <c r="C1539" s="1">
        <v>-146.35</v>
      </c>
      <c r="D1539" s="5">
        <v>45303</v>
      </c>
      <c r="E1539" t="s">
        <v>21</v>
      </c>
      <c r="F1539" t="s">
        <v>33</v>
      </c>
      <c r="G1539" s="16" t="s">
        <v>2496</v>
      </c>
      <c r="H1539" s="1"/>
      <c r="J1539"/>
      <c r="AC1539" s="5" t="e">
        <f>VLOOKUP(Table1[[#This Row],[Expense Report]],#REF!,3, 0)</f>
        <v>#REF!</v>
      </c>
      <c r="AD1539" t="s">
        <v>14634</v>
      </c>
      <c r="AE1539" t="s">
        <v>475</v>
      </c>
      <c r="AF1539" t="e">
        <f>MONTH(Table1[[#This Row],[Date Sent]])</f>
        <v>#REF!</v>
      </c>
      <c r="AG1539" t="e">
        <f>YEAR(Table1[[#This Row],[Date Sent]])</f>
        <v>#REF!</v>
      </c>
      <c r="AH1539"/>
    </row>
    <row r="1540" spans="1:34" x14ac:dyDescent="0.2">
      <c r="A1540" t="s">
        <v>480</v>
      </c>
      <c r="B1540" t="s">
        <v>2495</v>
      </c>
      <c r="C1540" s="1">
        <v>7.65</v>
      </c>
      <c r="D1540" s="5">
        <v>45303</v>
      </c>
      <c r="E1540" t="s">
        <v>21</v>
      </c>
      <c r="F1540" t="s">
        <v>17</v>
      </c>
      <c r="G1540" s="16" t="s">
        <v>2497</v>
      </c>
      <c r="H1540" s="1"/>
      <c r="J1540"/>
      <c r="AC1540" s="5" t="e">
        <f>VLOOKUP(Table1[[#This Row],[Expense Report]],#REF!,3, 0)</f>
        <v>#REF!</v>
      </c>
      <c r="AD1540" t="s">
        <v>14634</v>
      </c>
      <c r="AE1540" t="s">
        <v>475</v>
      </c>
      <c r="AF1540" t="e">
        <f>MONTH(Table1[[#This Row],[Date Sent]])</f>
        <v>#REF!</v>
      </c>
      <c r="AG1540" t="e">
        <f>YEAR(Table1[[#This Row],[Date Sent]])</f>
        <v>#REF!</v>
      </c>
      <c r="AH1540"/>
    </row>
    <row r="1541" spans="1:34" x14ac:dyDescent="0.2">
      <c r="A1541" t="s">
        <v>480</v>
      </c>
      <c r="B1541" t="s">
        <v>2495</v>
      </c>
      <c r="C1541" s="1">
        <v>22.93</v>
      </c>
      <c r="D1541" s="5">
        <v>45303</v>
      </c>
      <c r="E1541" t="s">
        <v>21</v>
      </c>
      <c r="F1541" t="s">
        <v>39</v>
      </c>
      <c r="G1541" s="16" t="s">
        <v>2498</v>
      </c>
      <c r="H1541" s="1"/>
      <c r="J1541"/>
      <c r="AC1541" s="5" t="e">
        <f>VLOOKUP(Table1[[#This Row],[Expense Report]],#REF!,3, 0)</f>
        <v>#REF!</v>
      </c>
      <c r="AD1541" t="s">
        <v>14634</v>
      </c>
      <c r="AE1541" t="s">
        <v>475</v>
      </c>
      <c r="AF1541" t="e">
        <f>MONTH(Table1[[#This Row],[Date Sent]])</f>
        <v>#REF!</v>
      </c>
      <c r="AG1541" t="e">
        <f>YEAR(Table1[[#This Row],[Date Sent]])</f>
        <v>#REF!</v>
      </c>
      <c r="AH1541"/>
    </row>
    <row r="1542" spans="1:34" x14ac:dyDescent="0.2">
      <c r="A1542" t="s">
        <v>480</v>
      </c>
      <c r="B1542" t="s">
        <v>2495</v>
      </c>
      <c r="C1542" s="1">
        <v>241.26</v>
      </c>
      <c r="D1542" s="5">
        <v>45303</v>
      </c>
      <c r="E1542" t="s">
        <v>21</v>
      </c>
      <c r="F1542" t="s">
        <v>33</v>
      </c>
      <c r="G1542" s="16" t="s">
        <v>2499</v>
      </c>
      <c r="H1542" s="1"/>
      <c r="J1542"/>
      <c r="AC1542" s="5" t="e">
        <f>VLOOKUP(Table1[[#This Row],[Expense Report]],#REF!,3, 0)</f>
        <v>#REF!</v>
      </c>
      <c r="AD1542" t="s">
        <v>14634</v>
      </c>
      <c r="AE1542" t="s">
        <v>475</v>
      </c>
      <c r="AF1542" t="e">
        <f>MONTH(Table1[[#This Row],[Date Sent]])</f>
        <v>#REF!</v>
      </c>
      <c r="AG1542" t="e">
        <f>YEAR(Table1[[#This Row],[Date Sent]])</f>
        <v>#REF!</v>
      </c>
      <c r="AH1542"/>
    </row>
    <row r="1543" spans="1:34" x14ac:dyDescent="0.2">
      <c r="A1543" t="s">
        <v>480</v>
      </c>
      <c r="B1543" t="s">
        <v>2495</v>
      </c>
      <c r="C1543" s="1">
        <v>29</v>
      </c>
      <c r="D1543" s="5">
        <v>45304</v>
      </c>
      <c r="E1543" t="s">
        <v>21</v>
      </c>
      <c r="F1543" t="s">
        <v>17</v>
      </c>
      <c r="G1543" s="16" t="s">
        <v>2500</v>
      </c>
      <c r="H1543" s="1"/>
      <c r="J1543"/>
      <c r="AC1543" s="5" t="e">
        <f>VLOOKUP(Table1[[#This Row],[Expense Report]],#REF!,3, 0)</f>
        <v>#REF!</v>
      </c>
      <c r="AD1543" t="s">
        <v>14634</v>
      </c>
      <c r="AE1543" t="s">
        <v>475</v>
      </c>
      <c r="AF1543" t="e">
        <f>MONTH(Table1[[#This Row],[Date Sent]])</f>
        <v>#REF!</v>
      </c>
      <c r="AG1543" t="e">
        <f>YEAR(Table1[[#This Row],[Date Sent]])</f>
        <v>#REF!</v>
      </c>
      <c r="AH1543"/>
    </row>
    <row r="1544" spans="1:34" x14ac:dyDescent="0.2">
      <c r="A1544" t="s">
        <v>480</v>
      </c>
      <c r="B1544" t="s">
        <v>2495</v>
      </c>
      <c r="C1544" s="1">
        <v>17.95</v>
      </c>
      <c r="D1544" s="5">
        <v>45304</v>
      </c>
      <c r="E1544" t="s">
        <v>20</v>
      </c>
      <c r="F1544" t="s">
        <v>39</v>
      </c>
      <c r="G1544" s="16" t="s">
        <v>2501</v>
      </c>
      <c r="H1544" s="1"/>
      <c r="J1544"/>
      <c r="AC1544" s="5" t="e">
        <f>VLOOKUP(Table1[[#This Row],[Expense Report]],#REF!,3, 0)</f>
        <v>#REF!</v>
      </c>
      <c r="AD1544" t="s">
        <v>14634</v>
      </c>
      <c r="AE1544" t="s">
        <v>475</v>
      </c>
      <c r="AF1544" t="e">
        <f>MONTH(Table1[[#This Row],[Date Sent]])</f>
        <v>#REF!</v>
      </c>
      <c r="AG1544" t="e">
        <f>YEAR(Table1[[#This Row],[Date Sent]])</f>
        <v>#REF!</v>
      </c>
      <c r="AH1544"/>
    </row>
    <row r="1545" spans="1:34" x14ac:dyDescent="0.2">
      <c r="A1545" t="s">
        <v>223</v>
      </c>
      <c r="B1545" t="s">
        <v>2502</v>
      </c>
      <c r="C1545" s="1">
        <v>53.34</v>
      </c>
      <c r="D1545" s="5">
        <v>45293</v>
      </c>
      <c r="E1545" t="s">
        <v>21</v>
      </c>
      <c r="F1545" t="s">
        <v>33</v>
      </c>
      <c r="G1545" s="16" t="s">
        <v>928</v>
      </c>
      <c r="H1545" s="1"/>
      <c r="J1545"/>
      <c r="AC1545" s="5" t="e">
        <f>VLOOKUP(Table1[[#This Row],[Expense Report]],#REF!,3, 0)</f>
        <v>#REF!</v>
      </c>
      <c r="AD1545" t="s">
        <v>13279</v>
      </c>
      <c r="AE1545" t="s">
        <v>294</v>
      </c>
      <c r="AF1545" t="e">
        <f>MONTH(Table1[[#This Row],[Date Sent]])</f>
        <v>#REF!</v>
      </c>
      <c r="AG1545" t="e">
        <f>YEAR(Table1[[#This Row],[Date Sent]])</f>
        <v>#REF!</v>
      </c>
      <c r="AH1545"/>
    </row>
    <row r="1546" spans="1:34" x14ac:dyDescent="0.2">
      <c r="A1546" t="s">
        <v>223</v>
      </c>
      <c r="B1546" t="s">
        <v>2502</v>
      </c>
      <c r="C1546" s="1">
        <v>53.65</v>
      </c>
      <c r="D1546" s="5">
        <v>45300</v>
      </c>
      <c r="E1546" t="s">
        <v>21</v>
      </c>
      <c r="F1546" t="s">
        <v>33</v>
      </c>
      <c r="G1546" s="16" t="s">
        <v>2503</v>
      </c>
      <c r="H1546" s="1"/>
      <c r="J1546"/>
      <c r="AC1546" s="5" t="e">
        <f>VLOOKUP(Table1[[#This Row],[Expense Report]],#REF!,3, 0)</f>
        <v>#REF!</v>
      </c>
      <c r="AD1546" t="s">
        <v>13279</v>
      </c>
      <c r="AE1546" t="s">
        <v>294</v>
      </c>
      <c r="AF1546" t="e">
        <f>MONTH(Table1[[#This Row],[Date Sent]])</f>
        <v>#REF!</v>
      </c>
      <c r="AG1546" t="e">
        <f>YEAR(Table1[[#This Row],[Date Sent]])</f>
        <v>#REF!</v>
      </c>
      <c r="AH1546"/>
    </row>
    <row r="1547" spans="1:34" x14ac:dyDescent="0.2">
      <c r="A1547" t="s">
        <v>223</v>
      </c>
      <c r="B1547" t="s">
        <v>2502</v>
      </c>
      <c r="C1547" s="1">
        <v>96.75</v>
      </c>
      <c r="D1547" s="5">
        <v>45305</v>
      </c>
      <c r="E1547" t="s">
        <v>21</v>
      </c>
      <c r="F1547" t="s">
        <v>33</v>
      </c>
      <c r="G1547" s="16" t="s">
        <v>2504</v>
      </c>
      <c r="H1547" s="1"/>
      <c r="J1547"/>
      <c r="AC1547" s="5" t="e">
        <f>VLOOKUP(Table1[[#This Row],[Expense Report]],#REF!,3, 0)</f>
        <v>#REF!</v>
      </c>
      <c r="AD1547" t="s">
        <v>13279</v>
      </c>
      <c r="AE1547" t="s">
        <v>294</v>
      </c>
      <c r="AF1547" t="e">
        <f>MONTH(Table1[[#This Row],[Date Sent]])</f>
        <v>#REF!</v>
      </c>
      <c r="AG1547" t="e">
        <f>YEAR(Table1[[#This Row],[Date Sent]])</f>
        <v>#REF!</v>
      </c>
      <c r="AH1547"/>
    </row>
    <row r="1548" spans="1:34" x14ac:dyDescent="0.2">
      <c r="A1548" t="s">
        <v>223</v>
      </c>
      <c r="B1548" t="s">
        <v>2502</v>
      </c>
      <c r="C1548" s="1">
        <v>216.91</v>
      </c>
      <c r="D1548" s="5">
        <v>45307</v>
      </c>
      <c r="E1548" t="s">
        <v>21</v>
      </c>
      <c r="F1548" t="s">
        <v>25</v>
      </c>
      <c r="G1548" s="16" t="s">
        <v>2505</v>
      </c>
      <c r="H1548" s="1"/>
      <c r="J1548"/>
      <c r="AC1548" s="5" t="e">
        <f>VLOOKUP(Table1[[#This Row],[Expense Report]],#REF!,3, 0)</f>
        <v>#REF!</v>
      </c>
      <c r="AD1548" t="s">
        <v>13279</v>
      </c>
      <c r="AE1548" t="s">
        <v>294</v>
      </c>
      <c r="AF1548" t="e">
        <f>MONTH(Table1[[#This Row],[Date Sent]])</f>
        <v>#REF!</v>
      </c>
      <c r="AG1548" t="e">
        <f>YEAR(Table1[[#This Row],[Date Sent]])</f>
        <v>#REF!</v>
      </c>
      <c r="AH1548"/>
    </row>
    <row r="1549" spans="1:34" x14ac:dyDescent="0.2">
      <c r="A1549" t="s">
        <v>162</v>
      </c>
      <c r="B1549" t="s">
        <v>2506</v>
      </c>
      <c r="C1549" s="1">
        <v>32.43</v>
      </c>
      <c r="D1549" s="5">
        <v>45269</v>
      </c>
      <c r="E1549" t="s">
        <v>21</v>
      </c>
      <c r="F1549" t="s">
        <v>15</v>
      </c>
      <c r="G1549" s="16" t="s">
        <v>2507</v>
      </c>
      <c r="H1549" s="1"/>
      <c r="J1549"/>
      <c r="AC1549" s="5" t="e">
        <f>VLOOKUP(Table1[[#This Row],[Expense Report]],#REF!,3, 0)</f>
        <v>#REF!</v>
      </c>
      <c r="AD1549" t="s">
        <v>13258</v>
      </c>
      <c r="AE1549" t="s">
        <v>174</v>
      </c>
      <c r="AF1549" t="e">
        <f>MONTH(Table1[[#This Row],[Date Sent]])</f>
        <v>#REF!</v>
      </c>
      <c r="AG1549" t="e">
        <f>YEAR(Table1[[#This Row],[Date Sent]])</f>
        <v>#REF!</v>
      </c>
      <c r="AH1549"/>
    </row>
    <row r="1550" spans="1:34" x14ac:dyDescent="0.2">
      <c r="A1550" t="s">
        <v>162</v>
      </c>
      <c r="B1550" t="s">
        <v>2506</v>
      </c>
      <c r="C1550" s="1">
        <v>172.12</v>
      </c>
      <c r="D1550" s="5">
        <v>45271</v>
      </c>
      <c r="E1550" t="s">
        <v>21</v>
      </c>
      <c r="F1550" t="s">
        <v>39</v>
      </c>
      <c r="G1550" s="16" t="s">
        <v>2508</v>
      </c>
      <c r="H1550" s="1"/>
      <c r="J1550"/>
      <c r="AC1550" s="5" t="e">
        <f>VLOOKUP(Table1[[#This Row],[Expense Report]],#REF!,3, 0)</f>
        <v>#REF!</v>
      </c>
      <c r="AD1550" t="s">
        <v>13258</v>
      </c>
      <c r="AE1550" t="s">
        <v>174</v>
      </c>
      <c r="AF1550" t="e">
        <f>MONTH(Table1[[#This Row],[Date Sent]])</f>
        <v>#REF!</v>
      </c>
      <c r="AG1550" t="e">
        <f>YEAR(Table1[[#This Row],[Date Sent]])</f>
        <v>#REF!</v>
      </c>
      <c r="AH1550"/>
    </row>
    <row r="1551" spans="1:34" x14ac:dyDescent="0.2">
      <c r="A1551" t="s">
        <v>162</v>
      </c>
      <c r="B1551" t="s">
        <v>2506</v>
      </c>
      <c r="C1551" s="1">
        <v>50</v>
      </c>
      <c r="D1551" s="5">
        <v>45282</v>
      </c>
      <c r="E1551" t="s">
        <v>21</v>
      </c>
      <c r="F1551" t="s">
        <v>5</v>
      </c>
      <c r="G1551" s="16" t="s">
        <v>2509</v>
      </c>
      <c r="H1551" s="1"/>
      <c r="J1551"/>
      <c r="AC1551" s="5" t="e">
        <f>VLOOKUP(Table1[[#This Row],[Expense Report]],#REF!,3, 0)</f>
        <v>#REF!</v>
      </c>
      <c r="AD1551" t="s">
        <v>13258</v>
      </c>
      <c r="AE1551" t="s">
        <v>174</v>
      </c>
      <c r="AF1551" t="e">
        <f>MONTH(Table1[[#This Row],[Date Sent]])</f>
        <v>#REF!</v>
      </c>
      <c r="AG1551" t="e">
        <f>YEAR(Table1[[#This Row],[Date Sent]])</f>
        <v>#REF!</v>
      </c>
      <c r="AH1551"/>
    </row>
    <row r="1552" spans="1:34" x14ac:dyDescent="0.2">
      <c r="A1552" t="s">
        <v>162</v>
      </c>
      <c r="B1552" t="s">
        <v>2506</v>
      </c>
      <c r="C1552" s="1">
        <v>50</v>
      </c>
      <c r="D1552" s="5">
        <v>45282</v>
      </c>
      <c r="E1552" t="s">
        <v>21</v>
      </c>
      <c r="F1552" t="s">
        <v>5</v>
      </c>
      <c r="G1552" s="16" t="s">
        <v>2509</v>
      </c>
      <c r="H1552" s="1"/>
      <c r="J1552"/>
      <c r="AC1552" s="5" t="e">
        <f>VLOOKUP(Table1[[#This Row],[Expense Report]],#REF!,3, 0)</f>
        <v>#REF!</v>
      </c>
      <c r="AD1552" t="s">
        <v>13258</v>
      </c>
      <c r="AE1552" t="s">
        <v>174</v>
      </c>
      <c r="AF1552" t="e">
        <f>MONTH(Table1[[#This Row],[Date Sent]])</f>
        <v>#REF!</v>
      </c>
      <c r="AG1552" t="e">
        <f>YEAR(Table1[[#This Row],[Date Sent]])</f>
        <v>#REF!</v>
      </c>
      <c r="AH1552"/>
    </row>
    <row r="1553" spans="1:34" x14ac:dyDescent="0.2">
      <c r="A1553" t="s">
        <v>162</v>
      </c>
      <c r="B1553" t="s">
        <v>2506</v>
      </c>
      <c r="C1553" s="1">
        <v>66.819999999999993</v>
      </c>
      <c r="D1553" s="5">
        <v>45293</v>
      </c>
      <c r="E1553" t="s">
        <v>21</v>
      </c>
      <c r="F1553" t="s">
        <v>18</v>
      </c>
      <c r="G1553" s="16" t="s">
        <v>1713</v>
      </c>
      <c r="H1553" s="1"/>
      <c r="J1553"/>
      <c r="AC1553" s="5" t="e">
        <f>VLOOKUP(Table1[[#This Row],[Expense Report]],#REF!,3, 0)</f>
        <v>#REF!</v>
      </c>
      <c r="AD1553" t="s">
        <v>13258</v>
      </c>
      <c r="AE1553" t="s">
        <v>174</v>
      </c>
      <c r="AF1553" t="e">
        <f>MONTH(Table1[[#This Row],[Date Sent]])</f>
        <v>#REF!</v>
      </c>
      <c r="AG1553" t="e">
        <f>YEAR(Table1[[#This Row],[Date Sent]])</f>
        <v>#REF!</v>
      </c>
      <c r="AH1553"/>
    </row>
    <row r="1554" spans="1:34" x14ac:dyDescent="0.2">
      <c r="A1554" t="s">
        <v>162</v>
      </c>
      <c r="B1554" t="s">
        <v>2506</v>
      </c>
      <c r="C1554" s="1">
        <v>177.51</v>
      </c>
      <c r="D1554" s="5">
        <v>45293</v>
      </c>
      <c r="E1554" t="s">
        <v>21</v>
      </c>
      <c r="F1554" t="s">
        <v>15</v>
      </c>
      <c r="G1554" s="16" t="s">
        <v>2253</v>
      </c>
      <c r="H1554" s="1"/>
      <c r="J1554"/>
      <c r="AC1554" s="5" t="e">
        <f>VLOOKUP(Table1[[#This Row],[Expense Report]],#REF!,3, 0)</f>
        <v>#REF!</v>
      </c>
      <c r="AD1554" t="s">
        <v>13258</v>
      </c>
      <c r="AE1554" t="s">
        <v>174</v>
      </c>
      <c r="AF1554" t="e">
        <f>MONTH(Table1[[#This Row],[Date Sent]])</f>
        <v>#REF!</v>
      </c>
      <c r="AG1554" t="e">
        <f>YEAR(Table1[[#This Row],[Date Sent]])</f>
        <v>#REF!</v>
      </c>
      <c r="AH1554"/>
    </row>
    <row r="1555" spans="1:34" x14ac:dyDescent="0.2">
      <c r="A1555" t="s">
        <v>162</v>
      </c>
      <c r="B1555" t="s">
        <v>2506</v>
      </c>
      <c r="C1555" s="1">
        <v>58.08</v>
      </c>
      <c r="D1555" s="5">
        <v>45294</v>
      </c>
      <c r="E1555" t="s">
        <v>21</v>
      </c>
      <c r="F1555" t="s">
        <v>18</v>
      </c>
      <c r="G1555" s="16" t="s">
        <v>2510</v>
      </c>
      <c r="H1555" s="1"/>
      <c r="J1555"/>
      <c r="AC1555" s="5" t="e">
        <f>VLOOKUP(Table1[[#This Row],[Expense Report]],#REF!,3, 0)</f>
        <v>#REF!</v>
      </c>
      <c r="AD1555" t="s">
        <v>13258</v>
      </c>
      <c r="AE1555" t="s">
        <v>174</v>
      </c>
      <c r="AF1555" t="e">
        <f>MONTH(Table1[[#This Row],[Date Sent]])</f>
        <v>#REF!</v>
      </c>
      <c r="AG1555" t="e">
        <f>YEAR(Table1[[#This Row],[Date Sent]])</f>
        <v>#REF!</v>
      </c>
      <c r="AH1555"/>
    </row>
    <row r="1556" spans="1:34" x14ac:dyDescent="0.2">
      <c r="A1556" t="s">
        <v>162</v>
      </c>
      <c r="B1556" t="s">
        <v>2506</v>
      </c>
      <c r="C1556" s="1">
        <v>71.319999999999993</v>
      </c>
      <c r="D1556" s="5">
        <v>45295</v>
      </c>
      <c r="E1556" t="s">
        <v>20</v>
      </c>
      <c r="F1556" t="s">
        <v>39</v>
      </c>
      <c r="G1556" s="16" t="s">
        <v>2511</v>
      </c>
      <c r="H1556" s="1"/>
      <c r="J1556"/>
      <c r="AC1556" s="5" t="e">
        <f>VLOOKUP(Table1[[#This Row],[Expense Report]],#REF!,3, 0)</f>
        <v>#REF!</v>
      </c>
      <c r="AD1556" t="s">
        <v>13258</v>
      </c>
      <c r="AE1556" t="s">
        <v>174</v>
      </c>
      <c r="AF1556" t="e">
        <f>MONTH(Table1[[#This Row],[Date Sent]])</f>
        <v>#REF!</v>
      </c>
      <c r="AG1556" t="e">
        <f>YEAR(Table1[[#This Row],[Date Sent]])</f>
        <v>#REF!</v>
      </c>
      <c r="AH1556"/>
    </row>
    <row r="1557" spans="1:34" x14ac:dyDescent="0.2">
      <c r="A1557" t="s">
        <v>162</v>
      </c>
      <c r="B1557" t="s">
        <v>2506</v>
      </c>
      <c r="C1557" s="1">
        <v>83.64</v>
      </c>
      <c r="D1557" s="5">
        <v>45298</v>
      </c>
      <c r="E1557" t="s">
        <v>21</v>
      </c>
      <c r="F1557" t="s">
        <v>18</v>
      </c>
      <c r="G1557" s="16" t="s">
        <v>2512</v>
      </c>
      <c r="H1557" s="1"/>
      <c r="J1557"/>
      <c r="AC1557" s="5" t="e">
        <f>VLOOKUP(Table1[[#This Row],[Expense Report]],#REF!,3, 0)</f>
        <v>#REF!</v>
      </c>
      <c r="AD1557" t="s">
        <v>13258</v>
      </c>
      <c r="AE1557" t="s">
        <v>174</v>
      </c>
      <c r="AF1557" t="e">
        <f>MONTH(Table1[[#This Row],[Date Sent]])</f>
        <v>#REF!</v>
      </c>
      <c r="AG1557" t="e">
        <f>YEAR(Table1[[#This Row],[Date Sent]])</f>
        <v>#REF!</v>
      </c>
      <c r="AH1557"/>
    </row>
    <row r="1558" spans="1:34" x14ac:dyDescent="0.2">
      <c r="A1558" t="s">
        <v>162</v>
      </c>
      <c r="B1558" t="s">
        <v>2513</v>
      </c>
      <c r="C1558" s="1">
        <v>107.25</v>
      </c>
      <c r="D1558" s="5">
        <v>45268</v>
      </c>
      <c r="E1558" t="s">
        <v>21</v>
      </c>
      <c r="F1558" t="s">
        <v>15</v>
      </c>
      <c r="G1558" s="16" t="s">
        <v>2514</v>
      </c>
      <c r="H1558" s="1"/>
      <c r="J1558"/>
      <c r="AC1558" s="5" t="e">
        <f>VLOOKUP(Table1[[#This Row],[Expense Report]],#REF!,3, 0)</f>
        <v>#REF!</v>
      </c>
      <c r="AD1558" t="s">
        <v>13258</v>
      </c>
      <c r="AE1558" t="s">
        <v>174</v>
      </c>
      <c r="AF1558" t="e">
        <f>MONTH(Table1[[#This Row],[Date Sent]])</f>
        <v>#REF!</v>
      </c>
      <c r="AG1558" t="e">
        <f>YEAR(Table1[[#This Row],[Date Sent]])</f>
        <v>#REF!</v>
      </c>
      <c r="AH1558"/>
    </row>
    <row r="1559" spans="1:34" x14ac:dyDescent="0.2">
      <c r="A1559" t="s">
        <v>162</v>
      </c>
      <c r="B1559" t="s">
        <v>2515</v>
      </c>
      <c r="C1559" s="1">
        <v>165.98</v>
      </c>
      <c r="D1559" s="5">
        <v>45229</v>
      </c>
      <c r="E1559" t="s">
        <v>21</v>
      </c>
      <c r="F1559" t="s">
        <v>918</v>
      </c>
      <c r="G1559" s="16" t="str">
        <f>_xlfn.CONCAT(Table1[[#This Row],[Notes 1]],",",Table1[[#This Row],[Notes 2]],",",Table1[[#This Row],[Notes 3]])</f>
        <v>markers, highlighters, label tape, paper,gloves,dawn, vinegar</v>
      </c>
      <c r="H1559" s="1">
        <v>72.73</v>
      </c>
      <c r="I1559" t="s">
        <v>15</v>
      </c>
      <c r="J1559" t="s">
        <v>2516</v>
      </c>
      <c r="K1559" s="1">
        <v>10.7</v>
      </c>
      <c r="L1559" t="s">
        <v>16</v>
      </c>
      <c r="M1559" t="s">
        <v>1057</v>
      </c>
      <c r="N1559" s="1">
        <v>82.55</v>
      </c>
      <c r="O1559" t="s">
        <v>33</v>
      </c>
      <c r="P1559" t="s">
        <v>2517</v>
      </c>
      <c r="AC1559" s="5" t="e">
        <f>VLOOKUP(Table1[[#This Row],[Expense Report]],#REF!,3, 0)</f>
        <v>#REF!</v>
      </c>
      <c r="AD1559" t="s">
        <v>13258</v>
      </c>
      <c r="AE1559" t="s">
        <v>174</v>
      </c>
      <c r="AF1559" t="e">
        <f>MONTH(Table1[[#This Row],[Date Sent]])</f>
        <v>#REF!</v>
      </c>
      <c r="AG1559" t="e">
        <f>YEAR(Table1[[#This Row],[Date Sent]])</f>
        <v>#REF!</v>
      </c>
      <c r="AH1559"/>
    </row>
    <row r="1560" spans="1:34" x14ac:dyDescent="0.2">
      <c r="A1560" t="s">
        <v>162</v>
      </c>
      <c r="B1560" t="s">
        <v>2515</v>
      </c>
      <c r="C1560" s="1">
        <v>151.34</v>
      </c>
      <c r="D1560" s="5">
        <v>45232</v>
      </c>
      <c r="E1560" t="s">
        <v>21</v>
      </c>
      <c r="F1560" t="s">
        <v>18</v>
      </c>
      <c r="G1560" s="16" t="s">
        <v>2518</v>
      </c>
      <c r="H1560" s="1"/>
      <c r="J1560"/>
      <c r="AC1560" s="5" t="e">
        <f>VLOOKUP(Table1[[#This Row],[Expense Report]],#REF!,3, 0)</f>
        <v>#REF!</v>
      </c>
      <c r="AD1560" t="s">
        <v>13258</v>
      </c>
      <c r="AE1560" t="s">
        <v>174</v>
      </c>
      <c r="AF1560" t="e">
        <f>MONTH(Table1[[#This Row],[Date Sent]])</f>
        <v>#REF!</v>
      </c>
      <c r="AG1560" t="e">
        <f>YEAR(Table1[[#This Row],[Date Sent]])</f>
        <v>#REF!</v>
      </c>
      <c r="AH1560"/>
    </row>
    <row r="1561" spans="1:34" x14ac:dyDescent="0.2">
      <c r="A1561" t="s">
        <v>162</v>
      </c>
      <c r="B1561" t="s">
        <v>2515</v>
      </c>
      <c r="C1561" s="1">
        <v>420.01</v>
      </c>
      <c r="D1561" s="5">
        <v>45232</v>
      </c>
      <c r="E1561" t="s">
        <v>21</v>
      </c>
      <c r="F1561" t="s">
        <v>25</v>
      </c>
      <c r="G1561" s="16" t="s">
        <v>2519</v>
      </c>
      <c r="H1561" s="1"/>
      <c r="J1561"/>
      <c r="AC1561" s="5" t="e">
        <f>VLOOKUP(Table1[[#This Row],[Expense Report]],#REF!,3, 0)</f>
        <v>#REF!</v>
      </c>
      <c r="AD1561" t="s">
        <v>13258</v>
      </c>
      <c r="AE1561" t="s">
        <v>174</v>
      </c>
      <c r="AF1561" t="e">
        <f>MONTH(Table1[[#This Row],[Date Sent]])</f>
        <v>#REF!</v>
      </c>
      <c r="AG1561" t="e">
        <f>YEAR(Table1[[#This Row],[Date Sent]])</f>
        <v>#REF!</v>
      </c>
      <c r="AH1561"/>
    </row>
    <row r="1562" spans="1:34" x14ac:dyDescent="0.2">
      <c r="A1562" t="s">
        <v>162</v>
      </c>
      <c r="B1562" t="s">
        <v>2515</v>
      </c>
      <c r="C1562" s="1">
        <v>73.56</v>
      </c>
      <c r="D1562" s="5">
        <v>45237</v>
      </c>
      <c r="E1562" t="s">
        <v>21</v>
      </c>
      <c r="F1562" t="s">
        <v>918</v>
      </c>
      <c r="G1562" s="16" t="str">
        <f>_xlfn.CONCAT(Table1[[#This Row],[Notes 1]],",",Table1[[#This Row],[Notes 2]],",",Table1[[#This Row],[Notes 3]])</f>
        <v>gloves,drill bit set,</v>
      </c>
      <c r="H1562" s="1">
        <v>53.57</v>
      </c>
      <c r="I1562" t="s">
        <v>16</v>
      </c>
      <c r="J1562" t="s">
        <v>1057</v>
      </c>
      <c r="K1562" s="1">
        <v>19.989999999999998</v>
      </c>
      <c r="L1562" t="s">
        <v>17</v>
      </c>
      <c r="M1562" t="s">
        <v>2520</v>
      </c>
      <c r="AC1562" s="5" t="e">
        <f>VLOOKUP(Table1[[#This Row],[Expense Report]],#REF!,3, 0)</f>
        <v>#REF!</v>
      </c>
      <c r="AD1562" t="s">
        <v>13258</v>
      </c>
      <c r="AE1562" t="s">
        <v>174</v>
      </c>
      <c r="AF1562" t="e">
        <f>MONTH(Table1[[#This Row],[Date Sent]])</f>
        <v>#REF!</v>
      </c>
      <c r="AG1562" t="e">
        <f>YEAR(Table1[[#This Row],[Date Sent]])</f>
        <v>#REF!</v>
      </c>
      <c r="AH1562"/>
    </row>
    <row r="1563" spans="1:34" x14ac:dyDescent="0.2">
      <c r="A1563" t="s">
        <v>162</v>
      </c>
      <c r="B1563" t="s">
        <v>2515</v>
      </c>
      <c r="C1563" s="1">
        <v>128.38</v>
      </c>
      <c r="D1563" s="5">
        <v>45242</v>
      </c>
      <c r="E1563" t="s">
        <v>21</v>
      </c>
      <c r="F1563" t="s">
        <v>918</v>
      </c>
      <c r="G1563" s="16" t="str">
        <f>_xlfn.CONCAT(Table1[[#This Row],[Notes 1]],",",Table1[[#This Row],[Notes 2]],",",Table1[[#This Row],[Notes 3]])</f>
        <v>tape, batteries,mold &amp; stain remover, water softner salt,</v>
      </c>
      <c r="H1563" s="1">
        <v>26.8</v>
      </c>
      <c r="I1563" t="s">
        <v>15</v>
      </c>
      <c r="J1563" t="s">
        <v>2521</v>
      </c>
      <c r="K1563" s="1">
        <v>101.58</v>
      </c>
      <c r="L1563" t="s">
        <v>33</v>
      </c>
      <c r="M1563" t="s">
        <v>2522</v>
      </c>
      <c r="AC1563" s="5" t="e">
        <f>VLOOKUP(Table1[[#This Row],[Expense Report]],#REF!,3, 0)</f>
        <v>#REF!</v>
      </c>
      <c r="AD1563" t="s">
        <v>13258</v>
      </c>
      <c r="AE1563" t="s">
        <v>174</v>
      </c>
      <c r="AF1563" t="e">
        <f>MONTH(Table1[[#This Row],[Date Sent]])</f>
        <v>#REF!</v>
      </c>
      <c r="AG1563" t="e">
        <f>YEAR(Table1[[#This Row],[Date Sent]])</f>
        <v>#REF!</v>
      </c>
      <c r="AH1563"/>
    </row>
    <row r="1564" spans="1:34" x14ac:dyDescent="0.2">
      <c r="A1564" t="s">
        <v>162</v>
      </c>
      <c r="B1564" t="s">
        <v>2523</v>
      </c>
      <c r="C1564" s="1">
        <v>99.46</v>
      </c>
      <c r="D1564" s="5">
        <v>45272</v>
      </c>
      <c r="E1564" t="s">
        <v>21</v>
      </c>
      <c r="F1564" t="s">
        <v>49</v>
      </c>
      <c r="G1564" s="16" t="s">
        <v>2524</v>
      </c>
      <c r="H1564" s="1"/>
      <c r="J1564"/>
      <c r="AC1564" s="5" t="e">
        <f>VLOOKUP(Table1[[#This Row],[Expense Report]],#REF!,3, 0)</f>
        <v>#REF!</v>
      </c>
      <c r="AD1564" t="s">
        <v>13258</v>
      </c>
      <c r="AE1564" t="s">
        <v>174</v>
      </c>
      <c r="AF1564" t="e">
        <f>MONTH(Table1[[#This Row],[Date Sent]])</f>
        <v>#REF!</v>
      </c>
      <c r="AG1564" t="e">
        <f>YEAR(Table1[[#This Row],[Date Sent]])</f>
        <v>#REF!</v>
      </c>
      <c r="AH1564"/>
    </row>
    <row r="1565" spans="1:34" x14ac:dyDescent="0.2">
      <c r="A1565" t="s">
        <v>162</v>
      </c>
      <c r="B1565" t="s">
        <v>2523</v>
      </c>
      <c r="C1565" s="1">
        <v>228.39</v>
      </c>
      <c r="D1565" s="5">
        <v>45278</v>
      </c>
      <c r="E1565" t="s">
        <v>21</v>
      </c>
      <c r="F1565" t="s">
        <v>17</v>
      </c>
      <c r="G1565" s="16" t="s">
        <v>1478</v>
      </c>
      <c r="H1565" s="1"/>
      <c r="J1565"/>
      <c r="AC1565" s="5" t="e">
        <f>VLOOKUP(Table1[[#This Row],[Expense Report]],#REF!,3, 0)</f>
        <v>#REF!</v>
      </c>
      <c r="AD1565" t="s">
        <v>13258</v>
      </c>
      <c r="AE1565" t="s">
        <v>174</v>
      </c>
      <c r="AF1565" t="e">
        <f>MONTH(Table1[[#This Row],[Date Sent]])</f>
        <v>#REF!</v>
      </c>
      <c r="AG1565" t="e">
        <f>YEAR(Table1[[#This Row],[Date Sent]])</f>
        <v>#REF!</v>
      </c>
      <c r="AH1565"/>
    </row>
    <row r="1566" spans="1:34" x14ac:dyDescent="0.2">
      <c r="A1566" t="s">
        <v>162</v>
      </c>
      <c r="B1566" t="s">
        <v>2523</v>
      </c>
      <c r="C1566" s="1">
        <v>106.56</v>
      </c>
      <c r="D1566" s="5">
        <v>45279</v>
      </c>
      <c r="E1566" t="s">
        <v>21</v>
      </c>
      <c r="F1566" t="s">
        <v>15</v>
      </c>
      <c r="G1566" s="16" t="s">
        <v>2525</v>
      </c>
      <c r="H1566" s="1"/>
      <c r="J1566"/>
      <c r="AC1566" s="5" t="e">
        <f>VLOOKUP(Table1[[#This Row],[Expense Report]],#REF!,3, 0)</f>
        <v>#REF!</v>
      </c>
      <c r="AD1566" t="s">
        <v>13258</v>
      </c>
      <c r="AE1566" t="s">
        <v>174</v>
      </c>
      <c r="AF1566" t="e">
        <f>MONTH(Table1[[#This Row],[Date Sent]])</f>
        <v>#REF!</v>
      </c>
      <c r="AG1566" t="e">
        <f>YEAR(Table1[[#This Row],[Date Sent]])</f>
        <v>#REF!</v>
      </c>
      <c r="AH1566"/>
    </row>
    <row r="1567" spans="1:34" x14ac:dyDescent="0.2">
      <c r="A1567" t="s">
        <v>162</v>
      </c>
      <c r="B1567" t="s">
        <v>2523</v>
      </c>
      <c r="C1567" s="1">
        <v>17.600000000000001</v>
      </c>
      <c r="D1567" s="5">
        <v>45293</v>
      </c>
      <c r="E1567" t="s">
        <v>33</v>
      </c>
      <c r="F1567" t="s">
        <v>39</v>
      </c>
      <c r="G1567" s="16" t="s">
        <v>2526</v>
      </c>
      <c r="H1567" s="1"/>
      <c r="J1567"/>
      <c r="AC1567" s="5" t="e">
        <f>VLOOKUP(Table1[[#This Row],[Expense Report]],#REF!,3, 0)</f>
        <v>#REF!</v>
      </c>
      <c r="AD1567" t="s">
        <v>13258</v>
      </c>
      <c r="AE1567" t="s">
        <v>174</v>
      </c>
      <c r="AF1567" t="e">
        <f>MONTH(Table1[[#This Row],[Date Sent]])</f>
        <v>#REF!</v>
      </c>
      <c r="AG1567" t="e">
        <f>YEAR(Table1[[#This Row],[Date Sent]])</f>
        <v>#REF!</v>
      </c>
      <c r="AH1567"/>
    </row>
    <row r="1568" spans="1:34" x14ac:dyDescent="0.2">
      <c r="A1568" t="s">
        <v>162</v>
      </c>
      <c r="B1568" t="s">
        <v>2523</v>
      </c>
      <c r="C1568" s="1">
        <v>5.94</v>
      </c>
      <c r="D1568" s="5">
        <v>45295</v>
      </c>
      <c r="E1568" t="s">
        <v>21</v>
      </c>
      <c r="F1568" t="s">
        <v>15</v>
      </c>
      <c r="G1568" s="16" t="s">
        <v>2527</v>
      </c>
      <c r="H1568" s="1"/>
      <c r="J1568"/>
      <c r="AC1568" s="5" t="e">
        <f>VLOOKUP(Table1[[#This Row],[Expense Report]],#REF!,3, 0)</f>
        <v>#REF!</v>
      </c>
      <c r="AD1568" t="s">
        <v>13258</v>
      </c>
      <c r="AE1568" t="s">
        <v>174</v>
      </c>
      <c r="AF1568" t="e">
        <f>MONTH(Table1[[#This Row],[Date Sent]])</f>
        <v>#REF!</v>
      </c>
      <c r="AG1568" t="e">
        <f>YEAR(Table1[[#This Row],[Date Sent]])</f>
        <v>#REF!</v>
      </c>
      <c r="AH1568"/>
    </row>
    <row r="1569" spans="1:34" x14ac:dyDescent="0.2">
      <c r="A1569" t="s">
        <v>162</v>
      </c>
      <c r="B1569" t="s">
        <v>2523</v>
      </c>
      <c r="C1569" s="1">
        <v>75.7</v>
      </c>
      <c r="D1569" s="5">
        <v>45301</v>
      </c>
      <c r="E1569" t="s">
        <v>21</v>
      </c>
      <c r="F1569" t="s">
        <v>16</v>
      </c>
      <c r="G1569" s="16" t="s">
        <v>2528</v>
      </c>
      <c r="H1569" s="1"/>
      <c r="J1569"/>
      <c r="AC1569" s="5" t="e">
        <f>VLOOKUP(Table1[[#This Row],[Expense Report]],#REF!,3, 0)</f>
        <v>#REF!</v>
      </c>
      <c r="AD1569" t="s">
        <v>13258</v>
      </c>
      <c r="AE1569" t="s">
        <v>174</v>
      </c>
      <c r="AF1569" t="e">
        <f>MONTH(Table1[[#This Row],[Date Sent]])</f>
        <v>#REF!</v>
      </c>
      <c r="AG1569" t="e">
        <f>YEAR(Table1[[#This Row],[Date Sent]])</f>
        <v>#REF!</v>
      </c>
      <c r="AH1569"/>
    </row>
    <row r="1570" spans="1:34" x14ac:dyDescent="0.2">
      <c r="A1570" t="s">
        <v>162</v>
      </c>
      <c r="B1570" t="s">
        <v>2523</v>
      </c>
      <c r="C1570" s="1">
        <v>232.65</v>
      </c>
      <c r="D1570" s="5">
        <v>45305</v>
      </c>
      <c r="E1570" t="s">
        <v>21</v>
      </c>
      <c r="F1570" t="s">
        <v>16</v>
      </c>
      <c r="G1570" s="16" t="s">
        <v>2529</v>
      </c>
      <c r="H1570" s="1"/>
      <c r="J1570"/>
      <c r="AC1570" s="5" t="e">
        <f>VLOOKUP(Table1[[#This Row],[Expense Report]],#REF!,3, 0)</f>
        <v>#REF!</v>
      </c>
      <c r="AD1570" t="s">
        <v>13258</v>
      </c>
      <c r="AE1570" t="s">
        <v>174</v>
      </c>
      <c r="AF1570" t="e">
        <f>MONTH(Table1[[#This Row],[Date Sent]])</f>
        <v>#REF!</v>
      </c>
      <c r="AG1570" t="e">
        <f>YEAR(Table1[[#This Row],[Date Sent]])</f>
        <v>#REF!</v>
      </c>
      <c r="AH1570"/>
    </row>
    <row r="1571" spans="1:34" x14ac:dyDescent="0.2">
      <c r="A1571" t="s">
        <v>162</v>
      </c>
      <c r="B1571" t="s">
        <v>2523</v>
      </c>
      <c r="C1571" s="1">
        <v>48.9</v>
      </c>
      <c r="D1571" s="5">
        <v>45305</v>
      </c>
      <c r="E1571" t="s">
        <v>21</v>
      </c>
      <c r="F1571" t="s">
        <v>15</v>
      </c>
      <c r="G1571" s="16" t="s">
        <v>2530</v>
      </c>
      <c r="H1571" s="1"/>
      <c r="J1571"/>
      <c r="AC1571" s="5" t="e">
        <f>VLOOKUP(Table1[[#This Row],[Expense Report]],#REF!,3, 0)</f>
        <v>#REF!</v>
      </c>
      <c r="AD1571" t="s">
        <v>13258</v>
      </c>
      <c r="AE1571" t="s">
        <v>174</v>
      </c>
      <c r="AF1571" t="e">
        <f>MONTH(Table1[[#This Row],[Date Sent]])</f>
        <v>#REF!</v>
      </c>
      <c r="AG1571" t="e">
        <f>YEAR(Table1[[#This Row],[Date Sent]])</f>
        <v>#REF!</v>
      </c>
      <c r="AH1571"/>
    </row>
    <row r="1572" spans="1:34" x14ac:dyDescent="0.2">
      <c r="A1572" t="s">
        <v>2531</v>
      </c>
      <c r="B1572" t="s">
        <v>2532</v>
      </c>
      <c r="C1572" s="1">
        <v>25.12</v>
      </c>
      <c r="D1572" s="5">
        <v>45277</v>
      </c>
      <c r="E1572" t="s">
        <v>21</v>
      </c>
      <c r="F1572" t="s">
        <v>39</v>
      </c>
      <c r="G1572" s="16" t="s">
        <v>1274</v>
      </c>
      <c r="H1572" s="1"/>
      <c r="J1572"/>
      <c r="AC1572" s="5" t="e">
        <f>VLOOKUP(Table1[[#This Row],[Expense Report]],#REF!,3, 0)</f>
        <v>#REF!</v>
      </c>
      <c r="AD1572" t="s">
        <v>13232</v>
      </c>
      <c r="AE1572" t="s">
        <v>243</v>
      </c>
      <c r="AF1572" t="e">
        <f>MONTH(Table1[[#This Row],[Date Sent]])</f>
        <v>#REF!</v>
      </c>
      <c r="AG1572" t="e">
        <f>YEAR(Table1[[#This Row],[Date Sent]])</f>
        <v>#REF!</v>
      </c>
      <c r="AH1572"/>
    </row>
    <row r="1573" spans="1:34" x14ac:dyDescent="0.2">
      <c r="A1573" t="s">
        <v>2531</v>
      </c>
      <c r="B1573" t="s">
        <v>2532</v>
      </c>
      <c r="C1573" s="1">
        <v>16.18</v>
      </c>
      <c r="D1573" s="5">
        <v>45280</v>
      </c>
      <c r="E1573" t="s">
        <v>21</v>
      </c>
      <c r="F1573" t="s">
        <v>39</v>
      </c>
      <c r="G1573" s="16" t="s">
        <v>1274</v>
      </c>
      <c r="H1573" s="1"/>
      <c r="J1573"/>
      <c r="AC1573" s="5" t="e">
        <f>VLOOKUP(Table1[[#This Row],[Expense Report]],#REF!,3, 0)</f>
        <v>#REF!</v>
      </c>
      <c r="AD1573" t="s">
        <v>13232</v>
      </c>
      <c r="AE1573" t="s">
        <v>243</v>
      </c>
      <c r="AF1573" t="e">
        <f>MONTH(Table1[[#This Row],[Date Sent]])</f>
        <v>#REF!</v>
      </c>
      <c r="AG1573" t="e">
        <f>YEAR(Table1[[#This Row],[Date Sent]])</f>
        <v>#REF!</v>
      </c>
      <c r="AH1573"/>
    </row>
    <row r="1574" spans="1:34" x14ac:dyDescent="0.2">
      <c r="A1574" t="s">
        <v>2531</v>
      </c>
      <c r="B1574" t="s">
        <v>2532</v>
      </c>
      <c r="C1574" s="1">
        <v>43.09</v>
      </c>
      <c r="D1574" s="5">
        <v>45652</v>
      </c>
      <c r="E1574" t="s">
        <v>21</v>
      </c>
      <c r="F1574" t="s">
        <v>17</v>
      </c>
      <c r="G1574" s="16" t="s">
        <v>2533</v>
      </c>
      <c r="H1574" s="1"/>
      <c r="J1574"/>
      <c r="AC1574" s="5" t="e">
        <f>VLOOKUP(Table1[[#This Row],[Expense Report]],#REF!,3, 0)</f>
        <v>#REF!</v>
      </c>
      <c r="AD1574" t="s">
        <v>13232</v>
      </c>
      <c r="AE1574" t="s">
        <v>243</v>
      </c>
      <c r="AF1574" t="e">
        <f>MONTH(Table1[[#This Row],[Date Sent]])</f>
        <v>#REF!</v>
      </c>
      <c r="AG1574" t="e">
        <f>YEAR(Table1[[#This Row],[Date Sent]])</f>
        <v>#REF!</v>
      </c>
      <c r="AH1574"/>
    </row>
    <row r="1575" spans="1:34" x14ac:dyDescent="0.2">
      <c r="A1575" t="s">
        <v>2531</v>
      </c>
      <c r="B1575" t="s">
        <v>2532</v>
      </c>
      <c r="C1575" s="1">
        <v>52.28</v>
      </c>
      <c r="D1575" s="5">
        <v>45291</v>
      </c>
      <c r="E1575" t="s">
        <v>21</v>
      </c>
      <c r="F1575" t="s">
        <v>15</v>
      </c>
      <c r="G1575" s="16" t="s">
        <v>1029</v>
      </c>
      <c r="H1575" s="1"/>
      <c r="J1575"/>
      <c r="AC1575" s="5" t="e">
        <f>VLOOKUP(Table1[[#This Row],[Expense Report]],#REF!,3, 0)</f>
        <v>#REF!</v>
      </c>
      <c r="AD1575" t="s">
        <v>13232</v>
      </c>
      <c r="AE1575" t="s">
        <v>243</v>
      </c>
      <c r="AF1575" t="e">
        <f>MONTH(Table1[[#This Row],[Date Sent]])</f>
        <v>#REF!</v>
      </c>
      <c r="AG1575" t="e">
        <f>YEAR(Table1[[#This Row],[Date Sent]])</f>
        <v>#REF!</v>
      </c>
      <c r="AH1575"/>
    </row>
    <row r="1576" spans="1:34" x14ac:dyDescent="0.2">
      <c r="A1576" t="s">
        <v>2531</v>
      </c>
      <c r="B1576" t="s">
        <v>2532</v>
      </c>
      <c r="C1576" s="1">
        <v>84.22</v>
      </c>
      <c r="D1576" s="5">
        <v>45293</v>
      </c>
      <c r="E1576" t="s">
        <v>21</v>
      </c>
      <c r="F1576" t="s">
        <v>39</v>
      </c>
      <c r="G1576" s="16" t="s">
        <v>2534</v>
      </c>
      <c r="H1576" s="1"/>
      <c r="J1576"/>
      <c r="AC1576" s="5" t="e">
        <f>VLOOKUP(Table1[[#This Row],[Expense Report]],#REF!,3, 0)</f>
        <v>#REF!</v>
      </c>
      <c r="AD1576" t="s">
        <v>13232</v>
      </c>
      <c r="AE1576" t="s">
        <v>243</v>
      </c>
      <c r="AF1576" t="e">
        <f>MONTH(Table1[[#This Row],[Date Sent]])</f>
        <v>#REF!</v>
      </c>
      <c r="AG1576" t="e">
        <f>YEAR(Table1[[#This Row],[Date Sent]])</f>
        <v>#REF!</v>
      </c>
      <c r="AH1576"/>
    </row>
    <row r="1577" spans="1:34" x14ac:dyDescent="0.2">
      <c r="A1577" t="s">
        <v>2531</v>
      </c>
      <c r="B1577" t="s">
        <v>2532</v>
      </c>
      <c r="C1577" s="1">
        <v>78.28</v>
      </c>
      <c r="D1577" s="5">
        <v>45293</v>
      </c>
      <c r="E1577" t="s">
        <v>21</v>
      </c>
      <c r="F1577" t="s">
        <v>39</v>
      </c>
      <c r="G1577" s="16" t="s">
        <v>2535</v>
      </c>
      <c r="H1577" s="1"/>
      <c r="J1577"/>
      <c r="AC1577" s="5" t="e">
        <f>VLOOKUP(Table1[[#This Row],[Expense Report]],#REF!,3, 0)</f>
        <v>#REF!</v>
      </c>
      <c r="AD1577" t="s">
        <v>13232</v>
      </c>
      <c r="AE1577" t="s">
        <v>243</v>
      </c>
      <c r="AF1577" t="e">
        <f>MONTH(Table1[[#This Row],[Date Sent]])</f>
        <v>#REF!</v>
      </c>
      <c r="AG1577" t="e">
        <f>YEAR(Table1[[#This Row],[Date Sent]])</f>
        <v>#REF!</v>
      </c>
      <c r="AH1577"/>
    </row>
    <row r="1578" spans="1:34" x14ac:dyDescent="0.2">
      <c r="A1578" t="s">
        <v>2531</v>
      </c>
      <c r="B1578" t="s">
        <v>2532</v>
      </c>
      <c r="C1578" s="1">
        <v>55.79</v>
      </c>
      <c r="D1578" s="5">
        <v>45293</v>
      </c>
      <c r="E1578" t="s">
        <v>21</v>
      </c>
      <c r="F1578" t="s">
        <v>39</v>
      </c>
      <c r="G1578" s="16" t="s">
        <v>2536</v>
      </c>
      <c r="H1578" s="1"/>
      <c r="J1578"/>
      <c r="AC1578" s="5" t="e">
        <f>VLOOKUP(Table1[[#This Row],[Expense Report]],#REF!,3, 0)</f>
        <v>#REF!</v>
      </c>
      <c r="AD1578" t="s">
        <v>13232</v>
      </c>
      <c r="AE1578" t="s">
        <v>243</v>
      </c>
      <c r="AF1578" t="e">
        <f>MONTH(Table1[[#This Row],[Date Sent]])</f>
        <v>#REF!</v>
      </c>
      <c r="AG1578" t="e">
        <f>YEAR(Table1[[#This Row],[Date Sent]])</f>
        <v>#REF!</v>
      </c>
      <c r="AH1578"/>
    </row>
    <row r="1579" spans="1:34" x14ac:dyDescent="0.2">
      <c r="A1579" t="s">
        <v>2531</v>
      </c>
      <c r="B1579" t="s">
        <v>2532</v>
      </c>
      <c r="C1579" s="1">
        <v>335.54</v>
      </c>
      <c r="D1579" s="5">
        <v>45294</v>
      </c>
      <c r="E1579" t="s">
        <v>21</v>
      </c>
      <c r="F1579" t="s">
        <v>33</v>
      </c>
      <c r="G1579" s="16" t="s">
        <v>2537</v>
      </c>
      <c r="H1579" s="1"/>
      <c r="J1579"/>
      <c r="AC1579" s="5" t="e">
        <f>VLOOKUP(Table1[[#This Row],[Expense Report]],#REF!,3, 0)</f>
        <v>#REF!</v>
      </c>
      <c r="AD1579" t="s">
        <v>13232</v>
      </c>
      <c r="AE1579" t="s">
        <v>243</v>
      </c>
      <c r="AF1579" t="e">
        <f>MONTH(Table1[[#This Row],[Date Sent]])</f>
        <v>#REF!</v>
      </c>
      <c r="AG1579" t="e">
        <f>YEAR(Table1[[#This Row],[Date Sent]])</f>
        <v>#REF!</v>
      </c>
      <c r="AH1579"/>
    </row>
    <row r="1580" spans="1:34" x14ac:dyDescent="0.2">
      <c r="A1580" t="s">
        <v>2531</v>
      </c>
      <c r="B1580" t="s">
        <v>2532</v>
      </c>
      <c r="C1580" s="1">
        <v>209.19</v>
      </c>
      <c r="D1580" s="5">
        <v>45294</v>
      </c>
      <c r="E1580" t="s">
        <v>21</v>
      </c>
      <c r="F1580" t="s">
        <v>33</v>
      </c>
      <c r="G1580" s="16" t="s">
        <v>2538</v>
      </c>
      <c r="H1580" s="1"/>
      <c r="J1580"/>
      <c r="AC1580" s="5" t="e">
        <f>VLOOKUP(Table1[[#This Row],[Expense Report]],#REF!,3, 0)</f>
        <v>#REF!</v>
      </c>
      <c r="AD1580" t="s">
        <v>13232</v>
      </c>
      <c r="AE1580" t="s">
        <v>243</v>
      </c>
      <c r="AF1580" t="e">
        <f>MONTH(Table1[[#This Row],[Date Sent]])</f>
        <v>#REF!</v>
      </c>
      <c r="AG1580" t="e">
        <f>YEAR(Table1[[#This Row],[Date Sent]])</f>
        <v>#REF!</v>
      </c>
      <c r="AH1580"/>
    </row>
    <row r="1581" spans="1:34" x14ac:dyDescent="0.2">
      <c r="A1581" t="s">
        <v>2531</v>
      </c>
      <c r="B1581" t="s">
        <v>2532</v>
      </c>
      <c r="C1581" s="1">
        <v>236.59</v>
      </c>
      <c r="D1581" s="5">
        <v>45294</v>
      </c>
      <c r="E1581" t="s">
        <v>21</v>
      </c>
      <c r="F1581" t="s">
        <v>33</v>
      </c>
      <c r="G1581" s="16" t="s">
        <v>1728</v>
      </c>
      <c r="H1581" s="1"/>
      <c r="J1581"/>
      <c r="AC1581" s="5" t="e">
        <f>VLOOKUP(Table1[[#This Row],[Expense Report]],#REF!,3, 0)</f>
        <v>#REF!</v>
      </c>
      <c r="AD1581" t="s">
        <v>13232</v>
      </c>
      <c r="AE1581" t="s">
        <v>243</v>
      </c>
      <c r="AF1581" t="e">
        <f>MONTH(Table1[[#This Row],[Date Sent]])</f>
        <v>#REF!</v>
      </c>
      <c r="AG1581" t="e">
        <f>YEAR(Table1[[#This Row],[Date Sent]])</f>
        <v>#REF!</v>
      </c>
      <c r="AH1581"/>
    </row>
    <row r="1582" spans="1:34" x14ac:dyDescent="0.2">
      <c r="A1582" t="s">
        <v>2531</v>
      </c>
      <c r="B1582" t="s">
        <v>2532</v>
      </c>
      <c r="C1582" s="1">
        <v>52.29</v>
      </c>
      <c r="D1582" s="5">
        <v>45295</v>
      </c>
      <c r="E1582" t="s">
        <v>21</v>
      </c>
      <c r="F1582" t="s">
        <v>33</v>
      </c>
      <c r="G1582" s="16" t="s">
        <v>2538</v>
      </c>
      <c r="H1582" s="1"/>
      <c r="J1582"/>
      <c r="AC1582" s="5" t="e">
        <f>VLOOKUP(Table1[[#This Row],[Expense Report]],#REF!,3, 0)</f>
        <v>#REF!</v>
      </c>
      <c r="AD1582" t="s">
        <v>13232</v>
      </c>
      <c r="AE1582" t="s">
        <v>243</v>
      </c>
      <c r="AF1582" t="e">
        <f>MONTH(Table1[[#This Row],[Date Sent]])</f>
        <v>#REF!</v>
      </c>
      <c r="AG1582" t="e">
        <f>YEAR(Table1[[#This Row],[Date Sent]])</f>
        <v>#REF!</v>
      </c>
      <c r="AH1582"/>
    </row>
    <row r="1583" spans="1:34" x14ac:dyDescent="0.2">
      <c r="A1583" t="s">
        <v>2531</v>
      </c>
      <c r="B1583" t="s">
        <v>2532</v>
      </c>
      <c r="C1583" s="1">
        <v>238</v>
      </c>
      <c r="D1583" s="5">
        <v>45295</v>
      </c>
      <c r="E1583" t="s">
        <v>21</v>
      </c>
      <c r="F1583" t="s">
        <v>17</v>
      </c>
      <c r="G1583" s="16" t="s">
        <v>1478</v>
      </c>
      <c r="H1583" s="1"/>
      <c r="J1583"/>
      <c r="AC1583" s="5" t="e">
        <f>VLOOKUP(Table1[[#This Row],[Expense Report]],#REF!,3, 0)</f>
        <v>#REF!</v>
      </c>
      <c r="AD1583" t="s">
        <v>13232</v>
      </c>
      <c r="AE1583" t="s">
        <v>243</v>
      </c>
      <c r="AF1583" t="e">
        <f>MONTH(Table1[[#This Row],[Date Sent]])</f>
        <v>#REF!</v>
      </c>
      <c r="AG1583" t="e">
        <f>YEAR(Table1[[#This Row],[Date Sent]])</f>
        <v>#REF!</v>
      </c>
      <c r="AH1583"/>
    </row>
    <row r="1584" spans="1:34" x14ac:dyDescent="0.2">
      <c r="A1584" t="s">
        <v>2531</v>
      </c>
      <c r="B1584" t="s">
        <v>2532</v>
      </c>
      <c r="C1584" s="1">
        <v>27.84</v>
      </c>
      <c r="D1584" s="5">
        <v>45297</v>
      </c>
      <c r="E1584" t="s">
        <v>21</v>
      </c>
      <c r="F1584" t="s">
        <v>39</v>
      </c>
      <c r="G1584" s="16" t="s">
        <v>1274</v>
      </c>
      <c r="H1584" s="1"/>
      <c r="J1584"/>
      <c r="AC1584" s="5" t="e">
        <f>VLOOKUP(Table1[[#This Row],[Expense Report]],#REF!,3, 0)</f>
        <v>#REF!</v>
      </c>
      <c r="AD1584" t="s">
        <v>13232</v>
      </c>
      <c r="AE1584" t="s">
        <v>243</v>
      </c>
      <c r="AF1584" t="e">
        <f>MONTH(Table1[[#This Row],[Date Sent]])</f>
        <v>#REF!</v>
      </c>
      <c r="AG1584" t="e">
        <f>YEAR(Table1[[#This Row],[Date Sent]])</f>
        <v>#REF!</v>
      </c>
      <c r="AH1584"/>
    </row>
    <row r="1585" spans="1:34" x14ac:dyDescent="0.2">
      <c r="A1585" t="s">
        <v>2531</v>
      </c>
      <c r="B1585" t="s">
        <v>2532</v>
      </c>
      <c r="C1585" s="1">
        <v>27.22</v>
      </c>
      <c r="D1585" s="5">
        <v>45297</v>
      </c>
      <c r="E1585" t="s">
        <v>21</v>
      </c>
      <c r="F1585" t="s">
        <v>39</v>
      </c>
      <c r="G1585" s="16" t="s">
        <v>2539</v>
      </c>
      <c r="H1585" s="1"/>
      <c r="J1585"/>
      <c r="AC1585" s="5" t="e">
        <f>VLOOKUP(Table1[[#This Row],[Expense Report]],#REF!,3, 0)</f>
        <v>#REF!</v>
      </c>
      <c r="AD1585" t="s">
        <v>13232</v>
      </c>
      <c r="AE1585" t="s">
        <v>243</v>
      </c>
      <c r="AF1585" t="e">
        <f>MONTH(Table1[[#This Row],[Date Sent]])</f>
        <v>#REF!</v>
      </c>
      <c r="AG1585" t="e">
        <f>YEAR(Table1[[#This Row],[Date Sent]])</f>
        <v>#REF!</v>
      </c>
      <c r="AH1585"/>
    </row>
    <row r="1586" spans="1:34" x14ac:dyDescent="0.2">
      <c r="A1586" t="s">
        <v>2531</v>
      </c>
      <c r="B1586" t="s">
        <v>2532</v>
      </c>
      <c r="C1586" s="1">
        <v>73.92</v>
      </c>
      <c r="D1586" s="5">
        <v>45299</v>
      </c>
      <c r="E1586" t="s">
        <v>21</v>
      </c>
      <c r="F1586" t="s">
        <v>33</v>
      </c>
      <c r="G1586" s="16" t="s">
        <v>2540</v>
      </c>
      <c r="H1586" s="1"/>
      <c r="J1586"/>
      <c r="AC1586" s="5" t="e">
        <f>VLOOKUP(Table1[[#This Row],[Expense Report]],#REF!,3, 0)</f>
        <v>#REF!</v>
      </c>
      <c r="AD1586" t="s">
        <v>13232</v>
      </c>
      <c r="AE1586" t="s">
        <v>243</v>
      </c>
      <c r="AF1586" t="e">
        <f>MONTH(Table1[[#This Row],[Date Sent]])</f>
        <v>#REF!</v>
      </c>
      <c r="AG1586" t="e">
        <f>YEAR(Table1[[#This Row],[Date Sent]])</f>
        <v>#REF!</v>
      </c>
      <c r="AH1586"/>
    </row>
    <row r="1587" spans="1:34" x14ac:dyDescent="0.2">
      <c r="A1587" t="s">
        <v>2541</v>
      </c>
      <c r="B1587" t="s">
        <v>2542</v>
      </c>
      <c r="C1587" s="1">
        <v>42.38</v>
      </c>
      <c r="D1587" s="5">
        <v>45304</v>
      </c>
      <c r="E1587" t="s">
        <v>27</v>
      </c>
      <c r="F1587" t="s">
        <v>17</v>
      </c>
      <c r="G1587" s="16" t="s">
        <v>2543</v>
      </c>
      <c r="H1587" s="1"/>
      <c r="J1587"/>
      <c r="AC1587" s="5" t="e">
        <f>VLOOKUP(Table1[[#This Row],[Expense Report]],#REF!,3, 0)</f>
        <v>#REF!</v>
      </c>
      <c r="AD1587" t="s">
        <v>13225</v>
      </c>
      <c r="AE1587" t="s">
        <v>266</v>
      </c>
      <c r="AF1587" t="e">
        <f>MONTH(Table1[[#This Row],[Date Sent]])</f>
        <v>#REF!</v>
      </c>
      <c r="AG1587" t="e">
        <f>YEAR(Table1[[#This Row],[Date Sent]])</f>
        <v>#REF!</v>
      </c>
      <c r="AH1587"/>
    </row>
    <row r="1588" spans="1:34" x14ac:dyDescent="0.2">
      <c r="A1588" t="s">
        <v>2541</v>
      </c>
      <c r="B1588" t="s">
        <v>2544</v>
      </c>
      <c r="C1588" s="1">
        <v>93.23</v>
      </c>
      <c r="D1588" s="5">
        <v>45306</v>
      </c>
      <c r="E1588" t="s">
        <v>21</v>
      </c>
      <c r="F1588" t="s">
        <v>33</v>
      </c>
      <c r="G1588" s="16" t="s">
        <v>2545</v>
      </c>
      <c r="H1588" s="1"/>
      <c r="J1588"/>
      <c r="AC1588" s="5" t="e">
        <f>VLOOKUP(Table1[[#This Row],[Expense Report]],#REF!,3, 0)</f>
        <v>#REF!</v>
      </c>
      <c r="AD1588" t="s">
        <v>13225</v>
      </c>
      <c r="AE1588" t="s">
        <v>266</v>
      </c>
      <c r="AF1588" t="e">
        <f>MONTH(Table1[[#This Row],[Date Sent]])</f>
        <v>#REF!</v>
      </c>
      <c r="AG1588" t="e">
        <f>YEAR(Table1[[#This Row],[Date Sent]])</f>
        <v>#REF!</v>
      </c>
      <c r="AH1588"/>
    </row>
    <row r="1589" spans="1:34" x14ac:dyDescent="0.2">
      <c r="A1589" t="s">
        <v>2546</v>
      </c>
      <c r="B1589" t="s">
        <v>2547</v>
      </c>
      <c r="C1589" s="1">
        <v>5.99</v>
      </c>
      <c r="D1589" s="5">
        <v>45257</v>
      </c>
      <c r="E1589" t="s">
        <v>26</v>
      </c>
      <c r="F1589" t="s">
        <v>14</v>
      </c>
      <c r="G1589" s="16" t="s">
        <v>2548</v>
      </c>
      <c r="H1589" s="1"/>
      <c r="J1589"/>
      <c r="AC1589" s="5" t="e">
        <f>VLOOKUP(Table1[[#This Row],[Expense Report]],#REF!,3, 0)</f>
        <v>#REF!</v>
      </c>
      <c r="AD1589" t="s">
        <v>14636</v>
      </c>
      <c r="AE1589" t="s">
        <v>140</v>
      </c>
      <c r="AF1589" t="e">
        <f>MONTH(Table1[[#This Row],[Date Sent]])</f>
        <v>#REF!</v>
      </c>
      <c r="AG1589" t="e">
        <f>YEAR(Table1[[#This Row],[Date Sent]])</f>
        <v>#REF!</v>
      </c>
      <c r="AH1589"/>
    </row>
    <row r="1590" spans="1:34" x14ac:dyDescent="0.2">
      <c r="A1590" t="s">
        <v>2546</v>
      </c>
      <c r="B1590" t="s">
        <v>2547</v>
      </c>
      <c r="C1590" s="1">
        <v>115.53</v>
      </c>
      <c r="D1590" s="5">
        <v>45293</v>
      </c>
      <c r="E1590" t="s">
        <v>21</v>
      </c>
      <c r="F1590" t="s">
        <v>33</v>
      </c>
      <c r="G1590" s="16" t="s">
        <v>2286</v>
      </c>
      <c r="H1590" s="1"/>
      <c r="J1590"/>
      <c r="AC1590" s="5" t="e">
        <f>VLOOKUP(Table1[[#This Row],[Expense Report]],#REF!,3, 0)</f>
        <v>#REF!</v>
      </c>
      <c r="AD1590" t="s">
        <v>14636</v>
      </c>
      <c r="AE1590" t="s">
        <v>140</v>
      </c>
      <c r="AF1590" t="e">
        <f>MONTH(Table1[[#This Row],[Date Sent]])</f>
        <v>#REF!</v>
      </c>
      <c r="AG1590" t="e">
        <f>YEAR(Table1[[#This Row],[Date Sent]])</f>
        <v>#REF!</v>
      </c>
      <c r="AH1590"/>
    </row>
    <row r="1591" spans="1:34" x14ac:dyDescent="0.2">
      <c r="A1591" t="s">
        <v>2546</v>
      </c>
      <c r="B1591" t="s">
        <v>2547</v>
      </c>
      <c r="C1591" s="1">
        <v>71.64</v>
      </c>
      <c r="D1591" s="5">
        <v>45293</v>
      </c>
      <c r="E1591" t="s">
        <v>21</v>
      </c>
      <c r="F1591" t="s">
        <v>33</v>
      </c>
      <c r="G1591" s="16" t="s">
        <v>1070</v>
      </c>
      <c r="H1591" s="1"/>
      <c r="J1591"/>
      <c r="AC1591" s="5" t="e">
        <f>VLOOKUP(Table1[[#This Row],[Expense Report]],#REF!,3, 0)</f>
        <v>#REF!</v>
      </c>
      <c r="AD1591" t="s">
        <v>14636</v>
      </c>
      <c r="AE1591" t="s">
        <v>140</v>
      </c>
      <c r="AF1591" t="e">
        <f>MONTH(Table1[[#This Row],[Date Sent]])</f>
        <v>#REF!</v>
      </c>
      <c r="AG1591" t="e">
        <f>YEAR(Table1[[#This Row],[Date Sent]])</f>
        <v>#REF!</v>
      </c>
      <c r="AH1591"/>
    </row>
    <row r="1592" spans="1:34" x14ac:dyDescent="0.2">
      <c r="A1592" t="s">
        <v>2546</v>
      </c>
      <c r="B1592" t="s">
        <v>2547</v>
      </c>
      <c r="C1592" s="1">
        <v>16.329999999999998</v>
      </c>
      <c r="D1592" s="5">
        <v>45294</v>
      </c>
      <c r="E1592" t="s">
        <v>21</v>
      </c>
      <c r="F1592" t="s">
        <v>33</v>
      </c>
      <c r="G1592" s="16" t="s">
        <v>1070</v>
      </c>
      <c r="H1592" s="1"/>
      <c r="J1592"/>
      <c r="AC1592" s="5" t="e">
        <f>VLOOKUP(Table1[[#This Row],[Expense Report]],#REF!,3, 0)</f>
        <v>#REF!</v>
      </c>
      <c r="AD1592" t="s">
        <v>14636</v>
      </c>
      <c r="AE1592" t="s">
        <v>140</v>
      </c>
      <c r="AF1592" t="e">
        <f>MONTH(Table1[[#This Row],[Date Sent]])</f>
        <v>#REF!</v>
      </c>
      <c r="AG1592" t="e">
        <f>YEAR(Table1[[#This Row],[Date Sent]])</f>
        <v>#REF!</v>
      </c>
      <c r="AH1592"/>
    </row>
    <row r="1593" spans="1:34" x14ac:dyDescent="0.2">
      <c r="A1593" t="s">
        <v>460</v>
      </c>
      <c r="B1593" t="s">
        <v>2549</v>
      </c>
      <c r="C1593" s="1">
        <v>402.85</v>
      </c>
      <c r="D1593" s="5">
        <v>45257</v>
      </c>
      <c r="E1593" t="s">
        <v>21</v>
      </c>
      <c r="F1593" t="s">
        <v>918</v>
      </c>
      <c r="G1593" s="16" t="str">
        <f>_xlfn.CONCAT(Table1[[#This Row],[Notes 1]],",",Table1[[#This Row],[Notes 2]],",",Table1[[#This Row],[Notes 3]])</f>
        <v>clamps, grabber tool, sprayer, shears,cooler, organizer, toilet brush, TP holder, extension cord,heaters</v>
      </c>
      <c r="H1593" s="1">
        <v>118.46</v>
      </c>
      <c r="I1593" t="s">
        <v>17</v>
      </c>
      <c r="J1593" t="s">
        <v>2550</v>
      </c>
      <c r="K1593" s="1">
        <v>196.76</v>
      </c>
      <c r="L1593" t="s">
        <v>15</v>
      </c>
      <c r="M1593" t="s">
        <v>2551</v>
      </c>
      <c r="N1593" s="1">
        <v>50.05</v>
      </c>
      <c r="O1593" t="s">
        <v>25</v>
      </c>
      <c r="P1593" t="s">
        <v>1901</v>
      </c>
      <c r="AC1593" s="5" t="e">
        <f>VLOOKUP(Table1[[#This Row],[Expense Report]],#REF!,3, 0)</f>
        <v>#REF!</v>
      </c>
      <c r="AD1593" t="s">
        <v>14637</v>
      </c>
      <c r="AE1593" t="s">
        <v>245</v>
      </c>
      <c r="AF1593" t="e">
        <f>MONTH(Table1[[#This Row],[Date Sent]])</f>
        <v>#REF!</v>
      </c>
      <c r="AG1593" t="e">
        <f>YEAR(Table1[[#This Row],[Date Sent]])</f>
        <v>#REF!</v>
      </c>
      <c r="AH1593"/>
    </row>
    <row r="1594" spans="1:34" x14ac:dyDescent="0.2">
      <c r="A1594" t="s">
        <v>460</v>
      </c>
      <c r="B1594" t="s">
        <v>2549</v>
      </c>
      <c r="C1594" s="1">
        <v>251.72</v>
      </c>
      <c r="D1594" s="5">
        <v>45262</v>
      </c>
      <c r="E1594" t="s">
        <v>21</v>
      </c>
      <c r="F1594" t="s">
        <v>918</v>
      </c>
      <c r="G1594" s="16" t="str">
        <f>_xlfn.CONCAT(Table1[[#This Row],[Notes 1]],",",Table1[[#This Row],[Notes 2]],",",Table1[[#This Row],[Notes 3]])</f>
        <v>vinegar, dawn, gain pods, handsoap,computer,</v>
      </c>
      <c r="H1594" s="1">
        <v>133.79</v>
      </c>
      <c r="I1594" t="s">
        <v>33</v>
      </c>
      <c r="J1594" t="s">
        <v>2552</v>
      </c>
      <c r="K1594" s="1">
        <v>117.93</v>
      </c>
      <c r="L1594" t="s">
        <v>47</v>
      </c>
      <c r="M1594" t="s">
        <v>2553</v>
      </c>
      <c r="AC1594" s="5" t="e">
        <f>VLOOKUP(Table1[[#This Row],[Expense Report]],#REF!,3, 0)</f>
        <v>#REF!</v>
      </c>
      <c r="AD1594" t="s">
        <v>14637</v>
      </c>
      <c r="AE1594" t="s">
        <v>245</v>
      </c>
      <c r="AF1594" t="e">
        <f>MONTH(Table1[[#This Row],[Date Sent]])</f>
        <v>#REF!</v>
      </c>
      <c r="AG1594" t="e">
        <f>YEAR(Table1[[#This Row],[Date Sent]])</f>
        <v>#REF!</v>
      </c>
      <c r="AH1594"/>
    </row>
    <row r="1595" spans="1:34" x14ac:dyDescent="0.2">
      <c r="A1595" t="s">
        <v>460</v>
      </c>
      <c r="B1595" t="s">
        <v>2549</v>
      </c>
      <c r="C1595" s="1">
        <v>105.94</v>
      </c>
      <c r="D1595" s="5">
        <v>45265</v>
      </c>
      <c r="E1595" t="s">
        <v>21</v>
      </c>
      <c r="F1595" t="s">
        <v>918</v>
      </c>
      <c r="G1595" s="16" t="str">
        <f>_xlfn.CONCAT(Table1[[#This Row],[Notes 1]],",",Table1[[#This Row],[Notes 2]],",",Table1[[#This Row],[Notes 3]])</f>
        <v>hoses,batteries, mailbox,tape measurer</v>
      </c>
      <c r="H1595" s="1">
        <v>47.58</v>
      </c>
      <c r="I1595" t="s">
        <v>33</v>
      </c>
      <c r="J1595" t="s">
        <v>2554</v>
      </c>
      <c r="K1595" s="1">
        <v>51.35</v>
      </c>
      <c r="L1595" t="s">
        <v>15</v>
      </c>
      <c r="M1595" t="s">
        <v>2555</v>
      </c>
      <c r="N1595" s="1">
        <v>7.01</v>
      </c>
      <c r="O1595" t="s">
        <v>17</v>
      </c>
      <c r="P1595" t="s">
        <v>2556</v>
      </c>
      <c r="AC1595" s="5" t="e">
        <f>VLOOKUP(Table1[[#This Row],[Expense Report]],#REF!,3, 0)</f>
        <v>#REF!</v>
      </c>
      <c r="AD1595" t="s">
        <v>14637</v>
      </c>
      <c r="AE1595" t="s">
        <v>245</v>
      </c>
      <c r="AF1595" t="e">
        <f>MONTH(Table1[[#This Row],[Date Sent]])</f>
        <v>#REF!</v>
      </c>
      <c r="AG1595" t="e">
        <f>YEAR(Table1[[#This Row],[Date Sent]])</f>
        <v>#REF!</v>
      </c>
      <c r="AH1595"/>
    </row>
    <row r="1596" spans="1:34" x14ac:dyDescent="0.2">
      <c r="A1596" t="s">
        <v>460</v>
      </c>
      <c r="B1596" t="s">
        <v>2549</v>
      </c>
      <c r="C1596" s="1">
        <v>84.13</v>
      </c>
      <c r="D1596" s="5">
        <v>45265</v>
      </c>
      <c r="E1596" t="s">
        <v>21</v>
      </c>
      <c r="F1596" t="s">
        <v>918</v>
      </c>
      <c r="G1596" s="16" t="str">
        <f>_xlfn.CONCAT(Table1[[#This Row],[Notes 1]],",",Table1[[#This Row],[Notes 2]],",",Table1[[#This Row],[Notes 3]])</f>
        <v>hose reel,shovel,</v>
      </c>
      <c r="H1596" s="1">
        <v>51.04</v>
      </c>
      <c r="I1596" t="s">
        <v>33</v>
      </c>
      <c r="J1596" t="s">
        <v>2557</v>
      </c>
      <c r="K1596" s="1">
        <v>33.090000000000003</v>
      </c>
      <c r="L1596" t="s">
        <v>17</v>
      </c>
      <c r="M1596" t="s">
        <v>2558</v>
      </c>
      <c r="AC1596" s="5" t="e">
        <f>VLOOKUP(Table1[[#This Row],[Expense Report]],#REF!,3, 0)</f>
        <v>#REF!</v>
      </c>
      <c r="AD1596" t="s">
        <v>14637</v>
      </c>
      <c r="AE1596" t="s">
        <v>245</v>
      </c>
      <c r="AF1596" t="e">
        <f>MONTH(Table1[[#This Row],[Date Sent]])</f>
        <v>#REF!</v>
      </c>
      <c r="AG1596" t="e">
        <f>YEAR(Table1[[#This Row],[Date Sent]])</f>
        <v>#REF!</v>
      </c>
      <c r="AH1596"/>
    </row>
    <row r="1597" spans="1:34" x14ac:dyDescent="0.2">
      <c r="A1597" t="s">
        <v>460</v>
      </c>
      <c r="B1597" t="s">
        <v>2549</v>
      </c>
      <c r="C1597" s="1">
        <v>272.11</v>
      </c>
      <c r="D1597" s="5">
        <v>45265</v>
      </c>
      <c r="E1597" t="s">
        <v>21</v>
      </c>
      <c r="F1597" t="s">
        <v>918</v>
      </c>
      <c r="G1597" s="16" t="str">
        <f>_xlfn.CONCAT(Table1[[#This Row],[Notes 1]],",",Table1[[#This Row],[Notes 2]],",",Table1[[#This Row],[Notes 3]])</f>
        <v>dr. pepper, gatorade,printer,</v>
      </c>
      <c r="H1597" s="1">
        <v>24.79</v>
      </c>
      <c r="I1597" t="s">
        <v>18</v>
      </c>
      <c r="J1597" t="s">
        <v>2559</v>
      </c>
      <c r="K1597" s="1">
        <v>247.32</v>
      </c>
      <c r="L1597" t="s">
        <v>15</v>
      </c>
      <c r="M1597" t="s">
        <v>2560</v>
      </c>
      <c r="AC1597" s="5" t="e">
        <f>VLOOKUP(Table1[[#This Row],[Expense Report]],#REF!,3, 0)</f>
        <v>#REF!</v>
      </c>
      <c r="AD1597" t="s">
        <v>14637</v>
      </c>
      <c r="AE1597" t="s">
        <v>245</v>
      </c>
      <c r="AF1597" t="e">
        <f>MONTH(Table1[[#This Row],[Date Sent]])</f>
        <v>#REF!</v>
      </c>
      <c r="AG1597" t="e">
        <f>YEAR(Table1[[#This Row],[Date Sent]])</f>
        <v>#REF!</v>
      </c>
      <c r="AH1597"/>
    </row>
    <row r="1598" spans="1:34" x14ac:dyDescent="0.2">
      <c r="A1598" t="s">
        <v>2561</v>
      </c>
      <c r="B1598" t="s">
        <v>2562</v>
      </c>
      <c r="C1598" s="1">
        <v>19.739999999999998</v>
      </c>
      <c r="D1598" s="5">
        <v>45276</v>
      </c>
      <c r="E1598" t="s">
        <v>21</v>
      </c>
      <c r="F1598" t="s">
        <v>39</v>
      </c>
      <c r="G1598" s="16" t="s">
        <v>2563</v>
      </c>
      <c r="H1598" s="1"/>
      <c r="J1598"/>
      <c r="AC1598" s="5" t="e">
        <f>VLOOKUP(Table1[[#This Row],[Expense Report]],#REF!,3, 0)</f>
        <v>#REF!</v>
      </c>
      <c r="AD1598" t="s">
        <v>14719</v>
      </c>
      <c r="AE1598" t="s">
        <v>198</v>
      </c>
      <c r="AF1598" t="e">
        <f>MONTH(Table1[[#This Row],[Date Sent]])</f>
        <v>#REF!</v>
      </c>
      <c r="AG1598" t="e">
        <f>YEAR(Table1[[#This Row],[Date Sent]])</f>
        <v>#REF!</v>
      </c>
      <c r="AH1598"/>
    </row>
    <row r="1599" spans="1:34" x14ac:dyDescent="0.2">
      <c r="A1599" t="s">
        <v>2561</v>
      </c>
      <c r="B1599" t="s">
        <v>2562</v>
      </c>
      <c r="C1599" s="1">
        <v>130.76</v>
      </c>
      <c r="D1599" s="5">
        <v>45279</v>
      </c>
      <c r="E1599" t="s">
        <v>21</v>
      </c>
      <c r="F1599" t="s">
        <v>39</v>
      </c>
      <c r="G1599" s="16" t="s">
        <v>2564</v>
      </c>
      <c r="H1599" s="1"/>
      <c r="J1599"/>
      <c r="AC1599" s="5" t="e">
        <f>VLOOKUP(Table1[[#This Row],[Expense Report]],#REF!,3, 0)</f>
        <v>#REF!</v>
      </c>
      <c r="AD1599" t="s">
        <v>14719</v>
      </c>
      <c r="AE1599" t="s">
        <v>198</v>
      </c>
      <c r="AF1599" t="e">
        <f>MONTH(Table1[[#This Row],[Date Sent]])</f>
        <v>#REF!</v>
      </c>
      <c r="AG1599" t="e">
        <f>YEAR(Table1[[#This Row],[Date Sent]])</f>
        <v>#REF!</v>
      </c>
      <c r="AH1599"/>
    </row>
    <row r="1600" spans="1:34" x14ac:dyDescent="0.2">
      <c r="A1600" t="s">
        <v>2561</v>
      </c>
      <c r="B1600" t="s">
        <v>2562</v>
      </c>
      <c r="C1600" s="1">
        <v>51.59</v>
      </c>
      <c r="D1600" s="5">
        <v>45280</v>
      </c>
      <c r="E1600" t="s">
        <v>21</v>
      </c>
      <c r="F1600" t="s">
        <v>18</v>
      </c>
      <c r="G1600" s="16" t="s">
        <v>2492</v>
      </c>
      <c r="H1600" s="1"/>
      <c r="J1600"/>
      <c r="AC1600" s="5" t="e">
        <f>VLOOKUP(Table1[[#This Row],[Expense Report]],#REF!,3, 0)</f>
        <v>#REF!</v>
      </c>
      <c r="AD1600" t="s">
        <v>14719</v>
      </c>
      <c r="AE1600" t="s">
        <v>198</v>
      </c>
      <c r="AF1600" t="e">
        <f>MONTH(Table1[[#This Row],[Date Sent]])</f>
        <v>#REF!</v>
      </c>
      <c r="AG1600" t="e">
        <f>YEAR(Table1[[#This Row],[Date Sent]])</f>
        <v>#REF!</v>
      </c>
      <c r="AH1600"/>
    </row>
    <row r="1601" spans="1:34" x14ac:dyDescent="0.2">
      <c r="A1601" t="s">
        <v>2561</v>
      </c>
      <c r="B1601" t="s">
        <v>2562</v>
      </c>
      <c r="C1601" s="1">
        <v>15.34</v>
      </c>
      <c r="D1601" s="5">
        <v>45282</v>
      </c>
      <c r="E1601" t="s">
        <v>21</v>
      </c>
      <c r="F1601" t="s">
        <v>17</v>
      </c>
      <c r="G1601" s="16" t="s">
        <v>2565</v>
      </c>
      <c r="H1601" s="1"/>
      <c r="J1601"/>
      <c r="AC1601" s="5" t="e">
        <f>VLOOKUP(Table1[[#This Row],[Expense Report]],#REF!,3, 0)</f>
        <v>#REF!</v>
      </c>
      <c r="AD1601" t="s">
        <v>14719</v>
      </c>
      <c r="AE1601" t="s">
        <v>198</v>
      </c>
      <c r="AF1601" t="e">
        <f>MONTH(Table1[[#This Row],[Date Sent]])</f>
        <v>#REF!</v>
      </c>
      <c r="AG1601" t="e">
        <f>YEAR(Table1[[#This Row],[Date Sent]])</f>
        <v>#REF!</v>
      </c>
      <c r="AH1601"/>
    </row>
    <row r="1602" spans="1:34" x14ac:dyDescent="0.2">
      <c r="A1602" t="s">
        <v>2561</v>
      </c>
      <c r="B1602" t="s">
        <v>2562</v>
      </c>
      <c r="C1602" s="1">
        <v>47.6</v>
      </c>
      <c r="D1602" s="5">
        <v>45287</v>
      </c>
      <c r="E1602" t="s">
        <v>21</v>
      </c>
      <c r="F1602" t="s">
        <v>18</v>
      </c>
      <c r="G1602" s="16" t="s">
        <v>2492</v>
      </c>
      <c r="H1602" s="1"/>
      <c r="J1602"/>
      <c r="AC1602" s="5" t="e">
        <f>VLOOKUP(Table1[[#This Row],[Expense Report]],#REF!,3, 0)</f>
        <v>#REF!</v>
      </c>
      <c r="AD1602" t="s">
        <v>14719</v>
      </c>
      <c r="AE1602" t="s">
        <v>198</v>
      </c>
      <c r="AF1602" t="e">
        <f>MONTH(Table1[[#This Row],[Date Sent]])</f>
        <v>#REF!</v>
      </c>
      <c r="AG1602" t="e">
        <f>YEAR(Table1[[#This Row],[Date Sent]])</f>
        <v>#REF!</v>
      </c>
      <c r="AH1602"/>
    </row>
    <row r="1603" spans="1:34" x14ac:dyDescent="0.2">
      <c r="A1603" t="s">
        <v>2561</v>
      </c>
      <c r="B1603" t="s">
        <v>2562</v>
      </c>
      <c r="C1603" s="1">
        <v>35.65</v>
      </c>
      <c r="D1603" s="5">
        <v>45289</v>
      </c>
      <c r="E1603" t="s">
        <v>21</v>
      </c>
      <c r="F1603" t="s">
        <v>39</v>
      </c>
      <c r="G1603" s="16" t="s">
        <v>1274</v>
      </c>
      <c r="H1603" s="1"/>
      <c r="J1603"/>
      <c r="AC1603" s="5" t="e">
        <f>VLOOKUP(Table1[[#This Row],[Expense Report]],#REF!,3, 0)</f>
        <v>#REF!</v>
      </c>
      <c r="AD1603" t="s">
        <v>14719</v>
      </c>
      <c r="AE1603" t="s">
        <v>198</v>
      </c>
      <c r="AF1603" t="e">
        <f>MONTH(Table1[[#This Row],[Date Sent]])</f>
        <v>#REF!</v>
      </c>
      <c r="AG1603" t="e">
        <f>YEAR(Table1[[#This Row],[Date Sent]])</f>
        <v>#REF!</v>
      </c>
      <c r="AH1603"/>
    </row>
    <row r="1604" spans="1:34" x14ac:dyDescent="0.2">
      <c r="A1604" t="s">
        <v>2561</v>
      </c>
      <c r="B1604" t="s">
        <v>2562</v>
      </c>
      <c r="C1604" s="1">
        <v>116.98</v>
      </c>
      <c r="D1604" s="5">
        <v>45290</v>
      </c>
      <c r="E1604" t="s">
        <v>21</v>
      </c>
      <c r="F1604" t="s">
        <v>15</v>
      </c>
      <c r="G1604" s="16" t="s">
        <v>2566</v>
      </c>
      <c r="H1604" s="1"/>
      <c r="J1604"/>
      <c r="AC1604" s="5" t="e">
        <f>VLOOKUP(Table1[[#This Row],[Expense Report]],#REF!,3, 0)</f>
        <v>#REF!</v>
      </c>
      <c r="AD1604" t="s">
        <v>14719</v>
      </c>
      <c r="AE1604" t="s">
        <v>198</v>
      </c>
      <c r="AF1604" t="e">
        <f>MONTH(Table1[[#This Row],[Date Sent]])</f>
        <v>#REF!</v>
      </c>
      <c r="AG1604" t="e">
        <f>YEAR(Table1[[#This Row],[Date Sent]])</f>
        <v>#REF!</v>
      </c>
      <c r="AH1604"/>
    </row>
    <row r="1605" spans="1:34" x14ac:dyDescent="0.2">
      <c r="A1605" t="s">
        <v>2561</v>
      </c>
      <c r="B1605" t="s">
        <v>2567</v>
      </c>
      <c r="C1605" s="1">
        <v>146.63</v>
      </c>
      <c r="D1605" s="5">
        <v>45300</v>
      </c>
      <c r="E1605" t="s">
        <v>21</v>
      </c>
      <c r="F1605" t="s">
        <v>33</v>
      </c>
      <c r="G1605" s="16" t="s">
        <v>928</v>
      </c>
      <c r="H1605" s="1"/>
      <c r="J1605"/>
      <c r="AC1605" s="5" t="e">
        <f>VLOOKUP(Table1[[#This Row],[Expense Report]],#REF!,3, 0)</f>
        <v>#REF!</v>
      </c>
      <c r="AD1605" t="s">
        <v>14719</v>
      </c>
      <c r="AE1605" t="s">
        <v>198</v>
      </c>
      <c r="AF1605" t="e">
        <f>MONTH(Table1[[#This Row],[Date Sent]])</f>
        <v>#REF!</v>
      </c>
      <c r="AG1605" t="e">
        <f>YEAR(Table1[[#This Row],[Date Sent]])</f>
        <v>#REF!</v>
      </c>
      <c r="AH1605"/>
    </row>
    <row r="1606" spans="1:34" x14ac:dyDescent="0.2">
      <c r="A1606" t="s">
        <v>2561</v>
      </c>
      <c r="B1606" t="s">
        <v>2567</v>
      </c>
      <c r="C1606" s="1">
        <v>20.149999999999999</v>
      </c>
      <c r="D1606" s="5">
        <v>45302</v>
      </c>
      <c r="E1606" t="s">
        <v>10</v>
      </c>
      <c r="F1606" t="s">
        <v>33</v>
      </c>
      <c r="G1606" s="16" t="s">
        <v>1728</v>
      </c>
      <c r="H1606" s="1"/>
      <c r="J1606"/>
      <c r="AC1606" s="5" t="e">
        <f>VLOOKUP(Table1[[#This Row],[Expense Report]],#REF!,3, 0)</f>
        <v>#REF!</v>
      </c>
      <c r="AD1606" t="s">
        <v>14719</v>
      </c>
      <c r="AE1606" t="s">
        <v>198</v>
      </c>
      <c r="AF1606" t="e">
        <f>MONTH(Table1[[#This Row],[Date Sent]])</f>
        <v>#REF!</v>
      </c>
      <c r="AG1606" t="e">
        <f>YEAR(Table1[[#This Row],[Date Sent]])</f>
        <v>#REF!</v>
      </c>
      <c r="AH1606"/>
    </row>
    <row r="1607" spans="1:34" x14ac:dyDescent="0.2">
      <c r="A1607" t="s">
        <v>2561</v>
      </c>
      <c r="B1607" t="s">
        <v>2567</v>
      </c>
      <c r="C1607" s="1">
        <v>207.54</v>
      </c>
      <c r="D1607" s="5">
        <v>45305</v>
      </c>
      <c r="E1607" t="s">
        <v>21</v>
      </c>
      <c r="F1607" t="s">
        <v>33</v>
      </c>
      <c r="G1607" s="16" t="s">
        <v>2568</v>
      </c>
      <c r="H1607" s="1"/>
      <c r="J1607"/>
      <c r="AC1607" s="5" t="e">
        <f>VLOOKUP(Table1[[#This Row],[Expense Report]],#REF!,3, 0)</f>
        <v>#REF!</v>
      </c>
      <c r="AD1607" t="s">
        <v>14719</v>
      </c>
      <c r="AE1607" t="s">
        <v>198</v>
      </c>
      <c r="AF1607" t="e">
        <f>MONTH(Table1[[#This Row],[Date Sent]])</f>
        <v>#REF!</v>
      </c>
      <c r="AG1607" t="e">
        <f>YEAR(Table1[[#This Row],[Date Sent]])</f>
        <v>#REF!</v>
      </c>
      <c r="AH1607"/>
    </row>
    <row r="1608" spans="1:34" x14ac:dyDescent="0.2">
      <c r="A1608" t="s">
        <v>2569</v>
      </c>
      <c r="B1608" t="s">
        <v>2570</v>
      </c>
      <c r="C1608" s="1">
        <v>174</v>
      </c>
      <c r="D1608" s="5">
        <v>45646</v>
      </c>
      <c r="E1608" t="s">
        <v>19</v>
      </c>
      <c r="F1608" t="s">
        <v>33</v>
      </c>
      <c r="G1608" s="16" t="s">
        <v>2571</v>
      </c>
      <c r="H1608" s="1"/>
      <c r="J1608"/>
      <c r="AC1608" s="5" t="e">
        <f>VLOOKUP(Table1[[#This Row],[Expense Report]],#REF!,3, 0)</f>
        <v>#REF!</v>
      </c>
      <c r="AD1608" t="s">
        <v>14640</v>
      </c>
      <c r="AE1608" t="s">
        <v>198</v>
      </c>
      <c r="AF1608" t="e">
        <f>MONTH(Table1[[#This Row],[Date Sent]])</f>
        <v>#REF!</v>
      </c>
      <c r="AG1608" t="e">
        <f>YEAR(Table1[[#This Row],[Date Sent]])</f>
        <v>#REF!</v>
      </c>
      <c r="AH1608"/>
    </row>
    <row r="1609" spans="1:34" x14ac:dyDescent="0.2">
      <c r="A1609" t="s">
        <v>2569</v>
      </c>
      <c r="B1609" t="s">
        <v>2570</v>
      </c>
      <c r="C1609" s="1">
        <v>24.91</v>
      </c>
      <c r="D1609" s="5">
        <v>45646</v>
      </c>
      <c r="E1609" t="s">
        <v>21</v>
      </c>
      <c r="F1609" t="s">
        <v>39</v>
      </c>
      <c r="G1609" s="16" t="s">
        <v>2572</v>
      </c>
      <c r="H1609" s="1"/>
      <c r="J1609"/>
      <c r="AC1609" s="5" t="e">
        <f>VLOOKUP(Table1[[#This Row],[Expense Report]],#REF!,3, 0)</f>
        <v>#REF!</v>
      </c>
      <c r="AD1609" t="s">
        <v>14640</v>
      </c>
      <c r="AE1609" t="s">
        <v>198</v>
      </c>
      <c r="AF1609" t="e">
        <f>MONTH(Table1[[#This Row],[Date Sent]])</f>
        <v>#REF!</v>
      </c>
      <c r="AG1609" t="e">
        <f>YEAR(Table1[[#This Row],[Date Sent]])</f>
        <v>#REF!</v>
      </c>
      <c r="AH1609"/>
    </row>
    <row r="1610" spans="1:34" x14ac:dyDescent="0.2">
      <c r="A1610" t="s">
        <v>2569</v>
      </c>
      <c r="B1610" t="s">
        <v>2573</v>
      </c>
      <c r="C1610" s="1">
        <v>415.64</v>
      </c>
      <c r="D1610" s="5">
        <v>45292</v>
      </c>
      <c r="E1610" t="s">
        <v>21</v>
      </c>
      <c r="F1610" t="s">
        <v>33</v>
      </c>
      <c r="G1610" s="16" t="s">
        <v>1935</v>
      </c>
      <c r="H1610" s="1"/>
      <c r="J1610"/>
      <c r="AC1610" s="5" t="e">
        <f>VLOOKUP(Table1[[#This Row],[Expense Report]],#REF!,3, 0)</f>
        <v>#REF!</v>
      </c>
      <c r="AD1610" t="s">
        <v>14640</v>
      </c>
      <c r="AE1610" t="s">
        <v>198</v>
      </c>
      <c r="AF1610" t="e">
        <f>MONTH(Table1[[#This Row],[Date Sent]])</f>
        <v>#REF!</v>
      </c>
      <c r="AG1610" t="e">
        <f>YEAR(Table1[[#This Row],[Date Sent]])</f>
        <v>#REF!</v>
      </c>
      <c r="AH1610"/>
    </row>
    <row r="1611" spans="1:34" x14ac:dyDescent="0.2">
      <c r="A1611" t="s">
        <v>2569</v>
      </c>
      <c r="B1611" t="s">
        <v>2573</v>
      </c>
      <c r="C1611" s="1">
        <v>66.72</v>
      </c>
      <c r="D1611" s="5">
        <v>45301</v>
      </c>
      <c r="E1611" t="s">
        <v>21</v>
      </c>
      <c r="F1611" t="s">
        <v>17</v>
      </c>
      <c r="G1611" s="16" t="s">
        <v>2574</v>
      </c>
      <c r="H1611" s="1"/>
      <c r="J1611"/>
      <c r="AC1611" s="5" t="e">
        <f>VLOOKUP(Table1[[#This Row],[Expense Report]],#REF!,3, 0)</f>
        <v>#REF!</v>
      </c>
      <c r="AD1611" t="s">
        <v>14640</v>
      </c>
      <c r="AE1611" t="s">
        <v>198</v>
      </c>
      <c r="AF1611" t="e">
        <f>MONTH(Table1[[#This Row],[Date Sent]])</f>
        <v>#REF!</v>
      </c>
      <c r="AG1611" t="e">
        <f>YEAR(Table1[[#This Row],[Date Sent]])</f>
        <v>#REF!</v>
      </c>
      <c r="AH1611"/>
    </row>
    <row r="1612" spans="1:34" x14ac:dyDescent="0.2">
      <c r="A1612" t="s">
        <v>2569</v>
      </c>
      <c r="B1612" t="s">
        <v>2573</v>
      </c>
      <c r="C1612" s="1">
        <v>1.89</v>
      </c>
      <c r="D1612" s="5">
        <v>45303</v>
      </c>
      <c r="E1612" t="s">
        <v>20</v>
      </c>
      <c r="F1612" t="s">
        <v>39</v>
      </c>
      <c r="G1612" s="16" t="s">
        <v>2575</v>
      </c>
      <c r="H1612" s="1"/>
      <c r="J1612"/>
      <c r="AC1612" s="5" t="e">
        <f>VLOOKUP(Table1[[#This Row],[Expense Report]],#REF!,3, 0)</f>
        <v>#REF!</v>
      </c>
      <c r="AD1612" t="s">
        <v>14640</v>
      </c>
      <c r="AE1612" t="s">
        <v>198</v>
      </c>
      <c r="AF1612" t="e">
        <f>MONTH(Table1[[#This Row],[Date Sent]])</f>
        <v>#REF!</v>
      </c>
      <c r="AG1612" t="e">
        <f>YEAR(Table1[[#This Row],[Date Sent]])</f>
        <v>#REF!</v>
      </c>
      <c r="AH1612"/>
    </row>
    <row r="1613" spans="1:34" x14ac:dyDescent="0.2">
      <c r="A1613" t="s">
        <v>2569</v>
      </c>
      <c r="B1613" t="s">
        <v>2573</v>
      </c>
      <c r="C1613" s="1">
        <v>106.24</v>
      </c>
      <c r="D1613" s="5">
        <v>45303</v>
      </c>
      <c r="E1613" t="s">
        <v>20</v>
      </c>
      <c r="F1613" t="s">
        <v>39</v>
      </c>
      <c r="G1613" s="16" t="s">
        <v>2576</v>
      </c>
      <c r="H1613" s="1"/>
      <c r="J1613"/>
      <c r="AC1613" s="5" t="e">
        <f>VLOOKUP(Table1[[#This Row],[Expense Report]],#REF!,3, 0)</f>
        <v>#REF!</v>
      </c>
      <c r="AD1613" t="s">
        <v>14640</v>
      </c>
      <c r="AE1613" t="s">
        <v>198</v>
      </c>
      <c r="AF1613" t="e">
        <f>MONTH(Table1[[#This Row],[Date Sent]])</f>
        <v>#REF!</v>
      </c>
      <c r="AG1613" t="e">
        <f>YEAR(Table1[[#This Row],[Date Sent]])</f>
        <v>#REF!</v>
      </c>
      <c r="AH1613"/>
    </row>
    <row r="1614" spans="1:34" x14ac:dyDescent="0.2">
      <c r="A1614" t="s">
        <v>2569</v>
      </c>
      <c r="B1614" t="s">
        <v>2573</v>
      </c>
      <c r="C1614" s="1">
        <v>85.8</v>
      </c>
      <c r="D1614" s="5">
        <v>45305</v>
      </c>
      <c r="E1614" t="s">
        <v>21</v>
      </c>
      <c r="F1614" t="s">
        <v>16</v>
      </c>
      <c r="G1614" s="16" t="s">
        <v>2577</v>
      </c>
      <c r="H1614" s="1"/>
      <c r="J1614"/>
      <c r="AC1614" s="5" t="e">
        <f>VLOOKUP(Table1[[#This Row],[Expense Report]],#REF!,3, 0)</f>
        <v>#REF!</v>
      </c>
      <c r="AD1614" t="s">
        <v>14640</v>
      </c>
      <c r="AE1614" t="s">
        <v>198</v>
      </c>
      <c r="AF1614" t="e">
        <f>MONTH(Table1[[#This Row],[Date Sent]])</f>
        <v>#REF!</v>
      </c>
      <c r="AG1614" t="e">
        <f>YEAR(Table1[[#This Row],[Date Sent]])</f>
        <v>#REF!</v>
      </c>
      <c r="AH1614"/>
    </row>
    <row r="1615" spans="1:34" x14ac:dyDescent="0.2">
      <c r="A1615" t="s">
        <v>2569</v>
      </c>
      <c r="B1615" t="s">
        <v>2573</v>
      </c>
      <c r="C1615" s="1">
        <v>154.72999999999999</v>
      </c>
      <c r="D1615" s="5">
        <v>45305</v>
      </c>
      <c r="E1615" t="s">
        <v>21</v>
      </c>
      <c r="F1615" t="s">
        <v>25</v>
      </c>
      <c r="G1615" s="16" t="s">
        <v>2578</v>
      </c>
      <c r="H1615" s="1"/>
      <c r="J1615"/>
      <c r="AC1615" s="5" t="e">
        <f>VLOOKUP(Table1[[#This Row],[Expense Report]],#REF!,3, 0)</f>
        <v>#REF!</v>
      </c>
      <c r="AD1615" t="s">
        <v>14640</v>
      </c>
      <c r="AE1615" t="s">
        <v>198</v>
      </c>
      <c r="AF1615" t="e">
        <f>MONTH(Table1[[#This Row],[Date Sent]])</f>
        <v>#REF!</v>
      </c>
      <c r="AG1615" t="e">
        <f>YEAR(Table1[[#This Row],[Date Sent]])</f>
        <v>#REF!</v>
      </c>
      <c r="AH1615"/>
    </row>
    <row r="1616" spans="1:34" x14ac:dyDescent="0.2">
      <c r="A1616" t="s">
        <v>798</v>
      </c>
      <c r="B1616" t="s">
        <v>2579</v>
      </c>
      <c r="C1616" s="1">
        <v>76.459999999999994</v>
      </c>
      <c r="D1616" s="5">
        <v>45262</v>
      </c>
      <c r="E1616" t="s">
        <v>49</v>
      </c>
      <c r="F1616" t="s">
        <v>15</v>
      </c>
      <c r="G1616" s="16" t="s">
        <v>2580</v>
      </c>
      <c r="H1616" s="1"/>
      <c r="J1616"/>
      <c r="AC1616" s="5" t="e">
        <f>VLOOKUP(Table1[[#This Row],[Expense Report]],#REF!,3, 0)</f>
        <v>#REF!</v>
      </c>
      <c r="AD1616" t="s">
        <v>14642</v>
      </c>
      <c r="AE1616" t="s">
        <v>174</v>
      </c>
      <c r="AF1616" t="e">
        <f>MONTH(Table1[[#This Row],[Date Sent]])</f>
        <v>#REF!</v>
      </c>
      <c r="AG1616" t="e">
        <f>YEAR(Table1[[#This Row],[Date Sent]])</f>
        <v>#REF!</v>
      </c>
      <c r="AH1616"/>
    </row>
    <row r="1617" spans="1:34" x14ac:dyDescent="0.2">
      <c r="A1617" t="s">
        <v>798</v>
      </c>
      <c r="B1617" t="s">
        <v>2579</v>
      </c>
      <c r="C1617" s="1">
        <v>20.97</v>
      </c>
      <c r="D1617" s="5">
        <v>45262</v>
      </c>
      <c r="E1617" t="s">
        <v>21</v>
      </c>
      <c r="F1617" t="s">
        <v>39</v>
      </c>
      <c r="G1617" s="16" t="s">
        <v>39</v>
      </c>
      <c r="H1617" s="1"/>
      <c r="J1617"/>
      <c r="AC1617" s="5" t="e">
        <f>VLOOKUP(Table1[[#This Row],[Expense Report]],#REF!,3, 0)</f>
        <v>#REF!</v>
      </c>
      <c r="AD1617" t="s">
        <v>14642</v>
      </c>
      <c r="AE1617" t="s">
        <v>174</v>
      </c>
      <c r="AF1617" t="e">
        <f>MONTH(Table1[[#This Row],[Date Sent]])</f>
        <v>#REF!</v>
      </c>
      <c r="AG1617" t="e">
        <f>YEAR(Table1[[#This Row],[Date Sent]])</f>
        <v>#REF!</v>
      </c>
      <c r="AH1617"/>
    </row>
    <row r="1618" spans="1:34" x14ac:dyDescent="0.2">
      <c r="A1618" t="s">
        <v>798</v>
      </c>
      <c r="B1618" t="s">
        <v>2579</v>
      </c>
      <c r="C1618" s="1">
        <v>26.96</v>
      </c>
      <c r="D1618" s="5">
        <v>45266</v>
      </c>
      <c r="E1618" t="s">
        <v>21</v>
      </c>
      <c r="F1618" t="s">
        <v>15</v>
      </c>
      <c r="G1618" s="16" t="s">
        <v>2581</v>
      </c>
      <c r="H1618" s="1"/>
      <c r="J1618"/>
      <c r="AC1618" s="5" t="e">
        <f>VLOOKUP(Table1[[#This Row],[Expense Report]],#REF!,3, 0)</f>
        <v>#REF!</v>
      </c>
      <c r="AD1618" t="s">
        <v>14642</v>
      </c>
      <c r="AE1618" t="s">
        <v>174</v>
      </c>
      <c r="AF1618" t="e">
        <f>MONTH(Table1[[#This Row],[Date Sent]])</f>
        <v>#REF!</v>
      </c>
      <c r="AG1618" t="e">
        <f>YEAR(Table1[[#This Row],[Date Sent]])</f>
        <v>#REF!</v>
      </c>
      <c r="AH1618"/>
    </row>
    <row r="1619" spans="1:34" x14ac:dyDescent="0.2">
      <c r="A1619" t="s">
        <v>798</v>
      </c>
      <c r="B1619" t="s">
        <v>2582</v>
      </c>
      <c r="C1619" s="1">
        <v>402.54</v>
      </c>
      <c r="D1619" s="5">
        <v>45288</v>
      </c>
      <c r="E1619" t="s">
        <v>21</v>
      </c>
      <c r="F1619" t="s">
        <v>33</v>
      </c>
      <c r="G1619" s="16" t="s">
        <v>2583</v>
      </c>
      <c r="H1619" s="1"/>
      <c r="J1619"/>
      <c r="AC1619" s="5" t="e">
        <f>VLOOKUP(Table1[[#This Row],[Expense Report]],#REF!,3, 0)</f>
        <v>#REF!</v>
      </c>
      <c r="AD1619" t="s">
        <v>14642</v>
      </c>
      <c r="AE1619" t="s">
        <v>174</v>
      </c>
      <c r="AF1619" t="e">
        <f>MONTH(Table1[[#This Row],[Date Sent]])</f>
        <v>#REF!</v>
      </c>
      <c r="AG1619" t="e">
        <f>YEAR(Table1[[#This Row],[Date Sent]])</f>
        <v>#REF!</v>
      </c>
      <c r="AH1619"/>
    </row>
    <row r="1620" spans="1:34" x14ac:dyDescent="0.2">
      <c r="A1620" t="s">
        <v>798</v>
      </c>
      <c r="B1620" t="s">
        <v>2582</v>
      </c>
      <c r="C1620" s="1">
        <v>134</v>
      </c>
      <c r="D1620" s="5">
        <v>45295</v>
      </c>
      <c r="E1620" t="s">
        <v>21</v>
      </c>
      <c r="F1620" t="s">
        <v>33</v>
      </c>
      <c r="G1620" s="16" t="s">
        <v>2584</v>
      </c>
      <c r="H1620" s="1"/>
      <c r="J1620"/>
      <c r="AC1620" s="5" t="e">
        <f>VLOOKUP(Table1[[#This Row],[Expense Report]],#REF!,3, 0)</f>
        <v>#REF!</v>
      </c>
      <c r="AD1620" t="s">
        <v>14642</v>
      </c>
      <c r="AE1620" t="s">
        <v>174</v>
      </c>
      <c r="AF1620" t="e">
        <f>MONTH(Table1[[#This Row],[Date Sent]])</f>
        <v>#REF!</v>
      </c>
      <c r="AG1620" t="e">
        <f>YEAR(Table1[[#This Row],[Date Sent]])</f>
        <v>#REF!</v>
      </c>
      <c r="AH1620"/>
    </row>
    <row r="1621" spans="1:34" x14ac:dyDescent="0.2">
      <c r="A1621" t="s">
        <v>798</v>
      </c>
      <c r="B1621" t="s">
        <v>2582</v>
      </c>
      <c r="C1621" s="1">
        <v>81.86</v>
      </c>
      <c r="D1621" s="5">
        <v>45295</v>
      </c>
      <c r="E1621" t="s">
        <v>21</v>
      </c>
      <c r="F1621" t="s">
        <v>33</v>
      </c>
      <c r="G1621" s="16" t="s">
        <v>2585</v>
      </c>
      <c r="H1621" s="1"/>
      <c r="J1621"/>
      <c r="AC1621" s="5" t="e">
        <f>VLOOKUP(Table1[[#This Row],[Expense Report]],#REF!,3, 0)</f>
        <v>#REF!</v>
      </c>
      <c r="AD1621" t="s">
        <v>14642</v>
      </c>
      <c r="AE1621" t="s">
        <v>174</v>
      </c>
      <c r="AF1621" t="e">
        <f>MONTH(Table1[[#This Row],[Date Sent]])</f>
        <v>#REF!</v>
      </c>
      <c r="AG1621" t="e">
        <f>YEAR(Table1[[#This Row],[Date Sent]])</f>
        <v>#REF!</v>
      </c>
      <c r="AH1621"/>
    </row>
    <row r="1622" spans="1:34" x14ac:dyDescent="0.2">
      <c r="A1622" t="s">
        <v>798</v>
      </c>
      <c r="B1622" t="s">
        <v>2582</v>
      </c>
      <c r="C1622" s="1">
        <v>128</v>
      </c>
      <c r="D1622" s="5">
        <v>45295</v>
      </c>
      <c r="E1622" t="s">
        <v>21</v>
      </c>
      <c r="F1622" t="s">
        <v>39</v>
      </c>
      <c r="G1622" s="16" t="s">
        <v>2061</v>
      </c>
      <c r="H1622" s="1"/>
      <c r="J1622"/>
      <c r="AC1622" s="5" t="e">
        <f>VLOOKUP(Table1[[#This Row],[Expense Report]],#REF!,3, 0)</f>
        <v>#REF!</v>
      </c>
      <c r="AD1622" t="s">
        <v>14642</v>
      </c>
      <c r="AE1622" t="s">
        <v>174</v>
      </c>
      <c r="AF1622" t="e">
        <f>MONTH(Table1[[#This Row],[Date Sent]])</f>
        <v>#REF!</v>
      </c>
      <c r="AG1622" t="e">
        <f>YEAR(Table1[[#This Row],[Date Sent]])</f>
        <v>#REF!</v>
      </c>
      <c r="AH1622"/>
    </row>
    <row r="1623" spans="1:34" x14ac:dyDescent="0.2">
      <c r="A1623" t="s">
        <v>798</v>
      </c>
      <c r="B1623" t="s">
        <v>2582</v>
      </c>
      <c r="C1623" s="1">
        <v>101.28</v>
      </c>
      <c r="D1623" s="5">
        <v>45303</v>
      </c>
      <c r="E1623" t="s">
        <v>21</v>
      </c>
      <c r="F1623" t="s">
        <v>33</v>
      </c>
      <c r="G1623" s="16" t="s">
        <v>928</v>
      </c>
      <c r="H1623" s="1"/>
      <c r="J1623"/>
      <c r="AC1623" s="5" t="e">
        <f>VLOOKUP(Table1[[#This Row],[Expense Report]],#REF!,3, 0)</f>
        <v>#REF!</v>
      </c>
      <c r="AD1623" t="s">
        <v>14642</v>
      </c>
      <c r="AE1623" t="s">
        <v>174</v>
      </c>
      <c r="AF1623" t="e">
        <f>MONTH(Table1[[#This Row],[Date Sent]])</f>
        <v>#REF!</v>
      </c>
      <c r="AG1623" t="e">
        <f>YEAR(Table1[[#This Row],[Date Sent]])</f>
        <v>#REF!</v>
      </c>
      <c r="AH1623"/>
    </row>
    <row r="1624" spans="1:34" x14ac:dyDescent="0.2">
      <c r="A1624" t="s">
        <v>798</v>
      </c>
      <c r="B1624" t="s">
        <v>2582</v>
      </c>
      <c r="C1624" s="1">
        <v>358.74</v>
      </c>
      <c r="D1624" s="5">
        <v>45305</v>
      </c>
      <c r="E1624" t="s">
        <v>21</v>
      </c>
      <c r="F1624" t="s">
        <v>25</v>
      </c>
      <c r="G1624" s="16" t="s">
        <v>1482</v>
      </c>
      <c r="H1624" s="1"/>
      <c r="J1624"/>
      <c r="AC1624" s="5" t="e">
        <f>VLOOKUP(Table1[[#This Row],[Expense Report]],#REF!,3, 0)</f>
        <v>#REF!</v>
      </c>
      <c r="AD1624" t="s">
        <v>14642</v>
      </c>
      <c r="AE1624" t="s">
        <v>174</v>
      </c>
      <c r="AF1624" t="e">
        <f>MONTH(Table1[[#This Row],[Date Sent]])</f>
        <v>#REF!</v>
      </c>
      <c r="AG1624" t="e">
        <f>YEAR(Table1[[#This Row],[Date Sent]])</f>
        <v>#REF!</v>
      </c>
      <c r="AH1624"/>
    </row>
    <row r="1625" spans="1:34" x14ac:dyDescent="0.2">
      <c r="A1625" t="s">
        <v>462</v>
      </c>
      <c r="B1625" t="s">
        <v>463</v>
      </c>
      <c r="C1625" s="1">
        <v>53.49</v>
      </c>
      <c r="D1625" s="5">
        <v>45249</v>
      </c>
      <c r="E1625" t="s">
        <v>21</v>
      </c>
      <c r="F1625" t="s">
        <v>33</v>
      </c>
      <c r="G1625" s="16" t="s">
        <v>2586</v>
      </c>
      <c r="H1625" s="1"/>
      <c r="J1625"/>
      <c r="AC1625" s="5" t="e">
        <f>VLOOKUP(Table1[[#This Row],[Expense Report]],#REF!,3, 0)</f>
        <v>#REF!</v>
      </c>
      <c r="AD1625" t="s">
        <v>11649</v>
      </c>
      <c r="AE1625" t="s">
        <v>11649</v>
      </c>
      <c r="AF1625" t="e">
        <f>MONTH(Table1[[#This Row],[Date Sent]])</f>
        <v>#REF!</v>
      </c>
      <c r="AG1625" t="e">
        <f>YEAR(Table1[[#This Row],[Date Sent]])</f>
        <v>#REF!</v>
      </c>
      <c r="AH1625"/>
    </row>
    <row r="1626" spans="1:34" x14ac:dyDescent="0.2">
      <c r="A1626" t="s">
        <v>462</v>
      </c>
      <c r="B1626" t="s">
        <v>463</v>
      </c>
      <c r="C1626" s="1">
        <v>74.209999999999994</v>
      </c>
      <c r="D1626" s="5">
        <v>45251</v>
      </c>
      <c r="E1626" t="s">
        <v>21</v>
      </c>
      <c r="F1626" t="s">
        <v>33</v>
      </c>
      <c r="G1626" s="16" t="s">
        <v>2587</v>
      </c>
      <c r="H1626" s="1"/>
      <c r="J1626"/>
      <c r="AC1626" s="5" t="e">
        <f>VLOOKUP(Table1[[#This Row],[Expense Report]],#REF!,3, 0)</f>
        <v>#REF!</v>
      </c>
      <c r="AD1626" t="s">
        <v>11649</v>
      </c>
      <c r="AE1626" t="s">
        <v>11649</v>
      </c>
      <c r="AF1626" t="e">
        <f>MONTH(Table1[[#This Row],[Date Sent]])</f>
        <v>#REF!</v>
      </c>
      <c r="AG1626" t="e">
        <f>YEAR(Table1[[#This Row],[Date Sent]])</f>
        <v>#REF!</v>
      </c>
      <c r="AH1626"/>
    </row>
    <row r="1627" spans="1:34" x14ac:dyDescent="0.2">
      <c r="A1627" t="s">
        <v>462</v>
      </c>
      <c r="B1627" t="s">
        <v>463</v>
      </c>
      <c r="C1627" s="1">
        <v>73.849999999999994</v>
      </c>
      <c r="D1627" s="5">
        <v>45256</v>
      </c>
      <c r="E1627" t="s">
        <v>21</v>
      </c>
      <c r="F1627" t="s">
        <v>15</v>
      </c>
      <c r="G1627" s="16" t="s">
        <v>2588</v>
      </c>
      <c r="H1627" s="1"/>
      <c r="J1627"/>
      <c r="AC1627" s="5" t="e">
        <f>VLOOKUP(Table1[[#This Row],[Expense Report]],#REF!,3, 0)</f>
        <v>#REF!</v>
      </c>
      <c r="AD1627" t="s">
        <v>11649</v>
      </c>
      <c r="AE1627" t="s">
        <v>11649</v>
      </c>
      <c r="AF1627" t="e">
        <f>MONTH(Table1[[#This Row],[Date Sent]])</f>
        <v>#REF!</v>
      </c>
      <c r="AG1627" t="e">
        <f>YEAR(Table1[[#This Row],[Date Sent]])</f>
        <v>#REF!</v>
      </c>
      <c r="AH1627"/>
    </row>
    <row r="1628" spans="1:34" x14ac:dyDescent="0.2">
      <c r="A1628" t="s">
        <v>462</v>
      </c>
      <c r="B1628" t="s">
        <v>463</v>
      </c>
      <c r="C1628" s="1">
        <v>83.44</v>
      </c>
      <c r="D1628" s="5">
        <v>45260</v>
      </c>
      <c r="E1628" t="s">
        <v>21</v>
      </c>
      <c r="F1628" t="s">
        <v>24</v>
      </c>
      <c r="G1628" s="16" t="s">
        <v>2589</v>
      </c>
      <c r="H1628" s="1"/>
      <c r="J1628"/>
      <c r="AC1628" s="5" t="e">
        <f>VLOOKUP(Table1[[#This Row],[Expense Report]],#REF!,3, 0)</f>
        <v>#REF!</v>
      </c>
      <c r="AD1628" t="s">
        <v>11649</v>
      </c>
      <c r="AE1628" t="s">
        <v>11649</v>
      </c>
      <c r="AF1628" t="e">
        <f>MONTH(Table1[[#This Row],[Date Sent]])</f>
        <v>#REF!</v>
      </c>
      <c r="AG1628" t="e">
        <f>YEAR(Table1[[#This Row],[Date Sent]])</f>
        <v>#REF!</v>
      </c>
      <c r="AH1628"/>
    </row>
    <row r="1629" spans="1:34" x14ac:dyDescent="0.2">
      <c r="A1629" t="s">
        <v>462</v>
      </c>
      <c r="B1629" t="s">
        <v>463</v>
      </c>
      <c r="C1629" s="1">
        <v>56.5</v>
      </c>
      <c r="D1629" s="5">
        <v>45261</v>
      </c>
      <c r="E1629" t="s">
        <v>51</v>
      </c>
      <c r="F1629" t="s">
        <v>15</v>
      </c>
      <c r="G1629" s="16" t="s">
        <v>2590</v>
      </c>
      <c r="H1629" s="1"/>
      <c r="J1629"/>
      <c r="Q1629" s="1">
        <v>45.95</v>
      </c>
      <c r="R1629" t="s">
        <v>33</v>
      </c>
      <c r="S1629" t="s">
        <v>1602</v>
      </c>
      <c r="AC1629" s="5" t="e">
        <f>VLOOKUP(Table1[[#This Row],[Expense Report]],#REF!,3, 0)</f>
        <v>#REF!</v>
      </c>
      <c r="AD1629" t="s">
        <v>11649</v>
      </c>
      <c r="AE1629" t="s">
        <v>11649</v>
      </c>
      <c r="AF1629" t="e">
        <f>MONTH(Table1[[#This Row],[Date Sent]])</f>
        <v>#REF!</v>
      </c>
      <c r="AG1629" t="e">
        <f>YEAR(Table1[[#This Row],[Date Sent]])</f>
        <v>#REF!</v>
      </c>
      <c r="AH1629"/>
    </row>
    <row r="1630" spans="1:34" x14ac:dyDescent="0.2">
      <c r="A1630" t="s">
        <v>462</v>
      </c>
      <c r="B1630" t="s">
        <v>463</v>
      </c>
      <c r="C1630" s="1">
        <v>44.04</v>
      </c>
      <c r="D1630" s="5">
        <v>45261</v>
      </c>
      <c r="E1630" t="s">
        <v>21</v>
      </c>
      <c r="F1630" t="s">
        <v>16</v>
      </c>
      <c r="G1630" s="16" t="s">
        <v>2591</v>
      </c>
      <c r="H1630" s="1"/>
      <c r="J1630"/>
      <c r="AC1630" s="5" t="e">
        <f>VLOOKUP(Table1[[#This Row],[Expense Report]],#REF!,3, 0)</f>
        <v>#REF!</v>
      </c>
      <c r="AD1630" t="s">
        <v>11649</v>
      </c>
      <c r="AE1630" t="s">
        <v>11649</v>
      </c>
      <c r="AF1630" t="e">
        <f>MONTH(Table1[[#This Row],[Date Sent]])</f>
        <v>#REF!</v>
      </c>
      <c r="AG1630" t="e">
        <f>YEAR(Table1[[#This Row],[Date Sent]])</f>
        <v>#REF!</v>
      </c>
      <c r="AH1630"/>
    </row>
    <row r="1631" spans="1:34" x14ac:dyDescent="0.2">
      <c r="A1631" t="s">
        <v>462</v>
      </c>
      <c r="B1631" t="s">
        <v>463</v>
      </c>
      <c r="C1631" s="1">
        <v>65.56</v>
      </c>
      <c r="D1631" s="5">
        <v>45261</v>
      </c>
      <c r="E1631" t="s">
        <v>21</v>
      </c>
      <c r="F1631" t="s">
        <v>15</v>
      </c>
      <c r="G1631" s="16" t="s">
        <v>2592</v>
      </c>
      <c r="H1631" s="1"/>
      <c r="J1631"/>
      <c r="AC1631" s="5" t="e">
        <f>VLOOKUP(Table1[[#This Row],[Expense Report]],#REF!,3, 0)</f>
        <v>#REF!</v>
      </c>
      <c r="AD1631" t="s">
        <v>11649</v>
      </c>
      <c r="AE1631" t="s">
        <v>11649</v>
      </c>
      <c r="AF1631" t="e">
        <f>MONTH(Table1[[#This Row],[Date Sent]])</f>
        <v>#REF!</v>
      </c>
      <c r="AG1631" t="e">
        <f>YEAR(Table1[[#This Row],[Date Sent]])</f>
        <v>#REF!</v>
      </c>
      <c r="AH1631"/>
    </row>
    <row r="1632" spans="1:34" x14ac:dyDescent="0.2">
      <c r="A1632" t="s">
        <v>462</v>
      </c>
      <c r="B1632" t="s">
        <v>463</v>
      </c>
      <c r="C1632" s="1">
        <v>72.739999999999995</v>
      </c>
      <c r="D1632" s="5">
        <v>45261</v>
      </c>
      <c r="E1632" t="s">
        <v>21</v>
      </c>
      <c r="F1632" t="s">
        <v>16</v>
      </c>
      <c r="G1632" s="16" t="s">
        <v>2591</v>
      </c>
      <c r="H1632" s="1"/>
      <c r="J1632"/>
      <c r="AC1632" s="5" t="e">
        <f>VLOOKUP(Table1[[#This Row],[Expense Report]],#REF!,3, 0)</f>
        <v>#REF!</v>
      </c>
      <c r="AD1632" t="s">
        <v>11649</v>
      </c>
      <c r="AE1632" t="s">
        <v>11649</v>
      </c>
      <c r="AF1632" t="e">
        <f>MONTH(Table1[[#This Row],[Date Sent]])</f>
        <v>#REF!</v>
      </c>
      <c r="AG1632" t="e">
        <f>YEAR(Table1[[#This Row],[Date Sent]])</f>
        <v>#REF!</v>
      </c>
      <c r="AH1632"/>
    </row>
    <row r="1633" spans="1:34" x14ac:dyDescent="0.2">
      <c r="A1633" t="s">
        <v>462</v>
      </c>
      <c r="B1633" t="s">
        <v>463</v>
      </c>
      <c r="C1633" s="1">
        <v>36.44</v>
      </c>
      <c r="D1633" s="5">
        <v>45266</v>
      </c>
      <c r="E1633" t="s">
        <v>21</v>
      </c>
      <c r="F1633" t="s">
        <v>39</v>
      </c>
      <c r="G1633" s="16" t="s">
        <v>2593</v>
      </c>
      <c r="H1633" s="1"/>
      <c r="J1633"/>
      <c r="AC1633" s="5" t="e">
        <f>VLOOKUP(Table1[[#This Row],[Expense Report]],#REF!,3, 0)</f>
        <v>#REF!</v>
      </c>
      <c r="AD1633" t="s">
        <v>11649</v>
      </c>
      <c r="AE1633" t="s">
        <v>11649</v>
      </c>
      <c r="AF1633" t="e">
        <f>MONTH(Table1[[#This Row],[Date Sent]])</f>
        <v>#REF!</v>
      </c>
      <c r="AG1633" t="e">
        <f>YEAR(Table1[[#This Row],[Date Sent]])</f>
        <v>#REF!</v>
      </c>
      <c r="AH1633"/>
    </row>
    <row r="1634" spans="1:34" x14ac:dyDescent="0.2">
      <c r="A1634" t="s">
        <v>462</v>
      </c>
      <c r="B1634" t="s">
        <v>463</v>
      </c>
      <c r="C1634" s="1">
        <v>675.8</v>
      </c>
      <c r="D1634" s="5">
        <v>45271</v>
      </c>
      <c r="E1634" t="s">
        <v>21</v>
      </c>
      <c r="F1634" t="s">
        <v>33</v>
      </c>
      <c r="G1634" s="16" t="s">
        <v>2594</v>
      </c>
      <c r="H1634" s="1"/>
      <c r="J1634"/>
      <c r="AC1634" s="5" t="e">
        <f>VLOOKUP(Table1[[#This Row],[Expense Report]],#REF!,3, 0)</f>
        <v>#REF!</v>
      </c>
      <c r="AD1634" t="s">
        <v>11649</v>
      </c>
      <c r="AE1634" t="s">
        <v>11649</v>
      </c>
      <c r="AF1634" t="e">
        <f>MONTH(Table1[[#This Row],[Date Sent]])</f>
        <v>#REF!</v>
      </c>
      <c r="AG1634" t="e">
        <f>YEAR(Table1[[#This Row],[Date Sent]])</f>
        <v>#REF!</v>
      </c>
      <c r="AH1634"/>
    </row>
    <row r="1635" spans="1:34" x14ac:dyDescent="0.2">
      <c r="A1635" t="s">
        <v>462</v>
      </c>
      <c r="B1635" t="s">
        <v>463</v>
      </c>
      <c r="C1635" s="1">
        <v>25.89</v>
      </c>
      <c r="D1635" s="5">
        <v>45271</v>
      </c>
      <c r="E1635" t="s">
        <v>21</v>
      </c>
      <c r="F1635" t="s">
        <v>39</v>
      </c>
      <c r="G1635" s="16" t="s">
        <v>2595</v>
      </c>
      <c r="H1635" s="1"/>
      <c r="J1635"/>
      <c r="AC1635" s="5" t="e">
        <f>VLOOKUP(Table1[[#This Row],[Expense Report]],#REF!,3, 0)</f>
        <v>#REF!</v>
      </c>
      <c r="AD1635" t="s">
        <v>11649</v>
      </c>
      <c r="AE1635" t="s">
        <v>11649</v>
      </c>
      <c r="AF1635" t="e">
        <f>MONTH(Table1[[#This Row],[Date Sent]])</f>
        <v>#REF!</v>
      </c>
      <c r="AG1635" t="e">
        <f>YEAR(Table1[[#This Row],[Date Sent]])</f>
        <v>#REF!</v>
      </c>
      <c r="AH1635"/>
    </row>
    <row r="1636" spans="1:34" x14ac:dyDescent="0.2">
      <c r="A1636" t="s">
        <v>462</v>
      </c>
      <c r="B1636" t="s">
        <v>463</v>
      </c>
      <c r="C1636" s="1">
        <v>22.55</v>
      </c>
      <c r="D1636" s="5">
        <v>45271</v>
      </c>
      <c r="E1636" t="s">
        <v>21</v>
      </c>
      <c r="F1636" t="s">
        <v>18</v>
      </c>
      <c r="G1636" s="16" t="s">
        <v>2596</v>
      </c>
      <c r="H1636" s="1"/>
      <c r="J1636"/>
      <c r="AC1636" s="5" t="e">
        <f>VLOOKUP(Table1[[#This Row],[Expense Report]],#REF!,3, 0)</f>
        <v>#REF!</v>
      </c>
      <c r="AD1636" t="s">
        <v>11649</v>
      </c>
      <c r="AE1636" t="s">
        <v>11649</v>
      </c>
      <c r="AF1636" t="e">
        <f>MONTH(Table1[[#This Row],[Date Sent]])</f>
        <v>#REF!</v>
      </c>
      <c r="AG1636" t="e">
        <f>YEAR(Table1[[#This Row],[Date Sent]])</f>
        <v>#REF!</v>
      </c>
      <c r="AH1636"/>
    </row>
    <row r="1637" spans="1:34" x14ac:dyDescent="0.2">
      <c r="A1637" t="s">
        <v>462</v>
      </c>
      <c r="B1637" t="s">
        <v>463</v>
      </c>
      <c r="C1637" s="1">
        <v>23.51</v>
      </c>
      <c r="D1637" s="5">
        <v>45272</v>
      </c>
      <c r="E1637" t="s">
        <v>21</v>
      </c>
      <c r="F1637" t="s">
        <v>33</v>
      </c>
      <c r="G1637" s="16" t="s">
        <v>2597</v>
      </c>
      <c r="H1637" s="1"/>
      <c r="J1637"/>
      <c r="AC1637" s="5" t="e">
        <f>VLOOKUP(Table1[[#This Row],[Expense Report]],#REF!,3, 0)</f>
        <v>#REF!</v>
      </c>
      <c r="AD1637" t="s">
        <v>11649</v>
      </c>
      <c r="AE1637" t="s">
        <v>11649</v>
      </c>
      <c r="AF1637" t="e">
        <f>MONTH(Table1[[#This Row],[Date Sent]])</f>
        <v>#REF!</v>
      </c>
      <c r="AG1637" t="e">
        <f>YEAR(Table1[[#This Row],[Date Sent]])</f>
        <v>#REF!</v>
      </c>
      <c r="AH1637"/>
    </row>
    <row r="1638" spans="1:34" x14ac:dyDescent="0.2">
      <c r="A1638" t="s">
        <v>462</v>
      </c>
      <c r="B1638" t="s">
        <v>463</v>
      </c>
      <c r="C1638" s="1">
        <v>7.67</v>
      </c>
      <c r="D1638" s="5">
        <v>45275</v>
      </c>
      <c r="E1638" t="s">
        <v>21</v>
      </c>
      <c r="F1638" t="s">
        <v>33</v>
      </c>
      <c r="G1638" s="16" t="s">
        <v>1438</v>
      </c>
      <c r="H1638" s="1"/>
      <c r="J1638"/>
      <c r="AC1638" s="5" t="e">
        <f>VLOOKUP(Table1[[#This Row],[Expense Report]],#REF!,3, 0)</f>
        <v>#REF!</v>
      </c>
      <c r="AD1638" t="s">
        <v>11649</v>
      </c>
      <c r="AE1638" t="s">
        <v>11649</v>
      </c>
      <c r="AF1638" t="e">
        <f>MONTH(Table1[[#This Row],[Date Sent]])</f>
        <v>#REF!</v>
      </c>
      <c r="AG1638" t="e">
        <f>YEAR(Table1[[#This Row],[Date Sent]])</f>
        <v>#REF!</v>
      </c>
      <c r="AH1638"/>
    </row>
    <row r="1639" spans="1:34" x14ac:dyDescent="0.2">
      <c r="A1639" t="s">
        <v>462</v>
      </c>
      <c r="B1639" t="s">
        <v>463</v>
      </c>
      <c r="C1639" s="1">
        <v>120.64</v>
      </c>
      <c r="D1639" s="5">
        <v>45275</v>
      </c>
      <c r="E1639" t="s">
        <v>21</v>
      </c>
      <c r="F1639" t="s">
        <v>33</v>
      </c>
      <c r="G1639" s="16" t="s">
        <v>2598</v>
      </c>
      <c r="H1639" s="1"/>
      <c r="J1639"/>
      <c r="AC1639" s="5" t="e">
        <f>VLOOKUP(Table1[[#This Row],[Expense Report]],#REF!,3, 0)</f>
        <v>#REF!</v>
      </c>
      <c r="AD1639" t="s">
        <v>11649</v>
      </c>
      <c r="AE1639" t="s">
        <v>11649</v>
      </c>
      <c r="AF1639" t="e">
        <f>MONTH(Table1[[#This Row],[Date Sent]])</f>
        <v>#REF!</v>
      </c>
      <c r="AG1639" t="e">
        <f>YEAR(Table1[[#This Row],[Date Sent]])</f>
        <v>#REF!</v>
      </c>
      <c r="AH1639"/>
    </row>
    <row r="1640" spans="1:34" x14ac:dyDescent="0.2">
      <c r="A1640" t="s">
        <v>462</v>
      </c>
      <c r="B1640" t="s">
        <v>463</v>
      </c>
      <c r="C1640" s="1">
        <v>46.05</v>
      </c>
      <c r="D1640" s="5">
        <v>45276</v>
      </c>
      <c r="E1640" t="s">
        <v>21</v>
      </c>
      <c r="F1640" t="s">
        <v>17</v>
      </c>
      <c r="G1640" s="16" t="s">
        <v>2599</v>
      </c>
      <c r="H1640" s="1"/>
      <c r="J1640"/>
      <c r="AC1640" s="5" t="e">
        <f>VLOOKUP(Table1[[#This Row],[Expense Report]],#REF!,3, 0)</f>
        <v>#REF!</v>
      </c>
      <c r="AD1640" t="s">
        <v>11649</v>
      </c>
      <c r="AE1640" t="s">
        <v>11649</v>
      </c>
      <c r="AF1640" t="e">
        <f>MONTH(Table1[[#This Row],[Date Sent]])</f>
        <v>#REF!</v>
      </c>
      <c r="AG1640" t="e">
        <f>YEAR(Table1[[#This Row],[Date Sent]])</f>
        <v>#REF!</v>
      </c>
      <c r="AH1640"/>
    </row>
    <row r="1641" spans="1:34" x14ac:dyDescent="0.2">
      <c r="A1641" t="s">
        <v>462</v>
      </c>
      <c r="B1641" t="s">
        <v>463</v>
      </c>
      <c r="C1641" s="1">
        <v>10</v>
      </c>
      <c r="D1641" s="5">
        <v>45276</v>
      </c>
      <c r="E1641" t="s">
        <v>21</v>
      </c>
      <c r="F1641" t="s">
        <v>9</v>
      </c>
      <c r="G1641" s="16" t="s">
        <v>2600</v>
      </c>
      <c r="H1641" s="1"/>
      <c r="J1641"/>
      <c r="AC1641" s="5" t="e">
        <f>VLOOKUP(Table1[[#This Row],[Expense Report]],#REF!,3, 0)</f>
        <v>#REF!</v>
      </c>
      <c r="AD1641" t="s">
        <v>11649</v>
      </c>
      <c r="AE1641" t="s">
        <v>11649</v>
      </c>
      <c r="AF1641" t="e">
        <f>MONTH(Table1[[#This Row],[Date Sent]])</f>
        <v>#REF!</v>
      </c>
      <c r="AG1641" t="e">
        <f>YEAR(Table1[[#This Row],[Date Sent]])</f>
        <v>#REF!</v>
      </c>
      <c r="AH1641"/>
    </row>
    <row r="1642" spans="1:34" x14ac:dyDescent="0.2">
      <c r="A1642" t="s">
        <v>544</v>
      </c>
      <c r="B1642" t="s">
        <v>2601</v>
      </c>
      <c r="C1642" s="1">
        <v>33.21</v>
      </c>
      <c r="D1642" s="5">
        <v>45254</v>
      </c>
      <c r="E1642" t="s">
        <v>21</v>
      </c>
      <c r="F1642" t="s">
        <v>16</v>
      </c>
      <c r="G1642" s="16" t="s">
        <v>2602</v>
      </c>
      <c r="H1642" s="1"/>
      <c r="J1642"/>
      <c r="AC1642" s="5" t="e">
        <f>VLOOKUP(Table1[[#This Row],[Expense Report]],#REF!,3, 0)</f>
        <v>#REF!</v>
      </c>
      <c r="AD1642" t="s">
        <v>14647</v>
      </c>
      <c r="AE1642" t="s">
        <v>272</v>
      </c>
      <c r="AF1642" t="e">
        <f>MONTH(Table1[[#This Row],[Date Sent]])</f>
        <v>#REF!</v>
      </c>
      <c r="AG1642" t="e">
        <f>YEAR(Table1[[#This Row],[Date Sent]])</f>
        <v>#REF!</v>
      </c>
      <c r="AH1642"/>
    </row>
    <row r="1643" spans="1:34" x14ac:dyDescent="0.2">
      <c r="A1643" t="s">
        <v>544</v>
      </c>
      <c r="B1643" t="s">
        <v>2603</v>
      </c>
      <c r="C1643" s="1">
        <v>80.14</v>
      </c>
      <c r="D1643" s="5">
        <v>45251</v>
      </c>
      <c r="E1643" t="s">
        <v>21</v>
      </c>
      <c r="F1643" t="s">
        <v>33</v>
      </c>
      <c r="G1643" s="16" t="s">
        <v>2604</v>
      </c>
      <c r="H1643" s="1"/>
      <c r="J1643"/>
      <c r="AC1643" s="5" t="e">
        <f>VLOOKUP(Table1[[#This Row],[Expense Report]],#REF!,3, 0)</f>
        <v>#REF!</v>
      </c>
      <c r="AD1643" t="s">
        <v>14647</v>
      </c>
      <c r="AE1643" t="s">
        <v>272</v>
      </c>
      <c r="AF1643" t="e">
        <f>MONTH(Table1[[#This Row],[Date Sent]])</f>
        <v>#REF!</v>
      </c>
      <c r="AG1643" t="e">
        <f>YEAR(Table1[[#This Row],[Date Sent]])</f>
        <v>#REF!</v>
      </c>
      <c r="AH1643"/>
    </row>
    <row r="1644" spans="1:34" x14ac:dyDescent="0.2">
      <c r="A1644" t="s">
        <v>544</v>
      </c>
      <c r="B1644" t="s">
        <v>2605</v>
      </c>
      <c r="C1644" s="1">
        <v>29</v>
      </c>
      <c r="D1644" s="5">
        <v>45259</v>
      </c>
      <c r="E1644" t="s">
        <v>21</v>
      </c>
      <c r="F1644" t="s">
        <v>33</v>
      </c>
      <c r="G1644" s="16" t="s">
        <v>2606</v>
      </c>
      <c r="H1644" s="1"/>
      <c r="J1644"/>
      <c r="AC1644" s="5" t="e">
        <f>VLOOKUP(Table1[[#This Row],[Expense Report]],#REF!,3, 0)</f>
        <v>#REF!</v>
      </c>
      <c r="AD1644" t="s">
        <v>14647</v>
      </c>
      <c r="AE1644" t="s">
        <v>272</v>
      </c>
      <c r="AF1644" t="e">
        <f>MONTH(Table1[[#This Row],[Date Sent]])</f>
        <v>#REF!</v>
      </c>
      <c r="AG1644" t="e">
        <f>YEAR(Table1[[#This Row],[Date Sent]])</f>
        <v>#REF!</v>
      </c>
      <c r="AH1644"/>
    </row>
    <row r="1645" spans="1:34" x14ac:dyDescent="0.2">
      <c r="A1645" t="s">
        <v>544</v>
      </c>
      <c r="B1645" t="s">
        <v>2605</v>
      </c>
      <c r="C1645" s="1">
        <v>16.12</v>
      </c>
      <c r="D1645" s="5">
        <v>45262</v>
      </c>
      <c r="E1645" t="s">
        <v>21</v>
      </c>
      <c r="F1645" t="s">
        <v>33</v>
      </c>
      <c r="G1645" s="16" t="s">
        <v>950</v>
      </c>
      <c r="H1645" s="1"/>
      <c r="J1645"/>
      <c r="AC1645" s="5" t="e">
        <f>VLOOKUP(Table1[[#This Row],[Expense Report]],#REF!,3, 0)</f>
        <v>#REF!</v>
      </c>
      <c r="AD1645" t="s">
        <v>14647</v>
      </c>
      <c r="AE1645" t="s">
        <v>272</v>
      </c>
      <c r="AF1645" t="e">
        <f>MONTH(Table1[[#This Row],[Date Sent]])</f>
        <v>#REF!</v>
      </c>
      <c r="AG1645" t="e">
        <f>YEAR(Table1[[#This Row],[Date Sent]])</f>
        <v>#REF!</v>
      </c>
      <c r="AH1645"/>
    </row>
    <row r="1646" spans="1:34" x14ac:dyDescent="0.2">
      <c r="A1646" t="s">
        <v>544</v>
      </c>
      <c r="B1646" t="s">
        <v>2605</v>
      </c>
      <c r="C1646" s="1">
        <v>102.58</v>
      </c>
      <c r="D1646" s="5">
        <v>45265</v>
      </c>
      <c r="E1646" t="s">
        <v>21</v>
      </c>
      <c r="F1646" t="s">
        <v>39</v>
      </c>
      <c r="G1646" s="16" t="s">
        <v>2607</v>
      </c>
      <c r="H1646" s="1"/>
      <c r="J1646"/>
      <c r="AC1646" s="5" t="e">
        <f>VLOOKUP(Table1[[#This Row],[Expense Report]],#REF!,3, 0)</f>
        <v>#REF!</v>
      </c>
      <c r="AD1646" t="s">
        <v>14647</v>
      </c>
      <c r="AE1646" t="s">
        <v>272</v>
      </c>
      <c r="AF1646" t="e">
        <f>MONTH(Table1[[#This Row],[Date Sent]])</f>
        <v>#REF!</v>
      </c>
      <c r="AG1646" t="e">
        <f>YEAR(Table1[[#This Row],[Date Sent]])</f>
        <v>#REF!</v>
      </c>
      <c r="AH1646"/>
    </row>
    <row r="1647" spans="1:34" x14ac:dyDescent="0.2">
      <c r="A1647" t="s">
        <v>544</v>
      </c>
      <c r="B1647" t="s">
        <v>2605</v>
      </c>
      <c r="C1647" s="1">
        <v>14.51</v>
      </c>
      <c r="D1647" s="5">
        <v>45270</v>
      </c>
      <c r="E1647" t="s">
        <v>20</v>
      </c>
      <c r="F1647" t="s">
        <v>39</v>
      </c>
      <c r="G1647" s="16" t="s">
        <v>2608</v>
      </c>
      <c r="H1647" s="1"/>
      <c r="J1647"/>
      <c r="AC1647" s="5" t="e">
        <f>VLOOKUP(Table1[[#This Row],[Expense Report]],#REF!,3, 0)</f>
        <v>#REF!</v>
      </c>
      <c r="AD1647" t="s">
        <v>14647</v>
      </c>
      <c r="AE1647" t="s">
        <v>272</v>
      </c>
      <c r="AF1647" t="e">
        <f>MONTH(Table1[[#This Row],[Date Sent]])</f>
        <v>#REF!</v>
      </c>
      <c r="AG1647" t="e">
        <f>YEAR(Table1[[#This Row],[Date Sent]])</f>
        <v>#REF!</v>
      </c>
      <c r="AH1647"/>
    </row>
    <row r="1648" spans="1:34" x14ac:dyDescent="0.2">
      <c r="A1648" t="s">
        <v>544</v>
      </c>
      <c r="B1648" t="s">
        <v>2605</v>
      </c>
      <c r="C1648" s="1">
        <v>21.71</v>
      </c>
      <c r="D1648" s="5">
        <v>45271</v>
      </c>
      <c r="E1648" t="s">
        <v>20</v>
      </c>
      <c r="F1648" t="s">
        <v>39</v>
      </c>
      <c r="G1648" s="16" t="s">
        <v>2608</v>
      </c>
      <c r="H1648" s="1"/>
      <c r="J1648"/>
      <c r="AC1648" s="5" t="e">
        <f>VLOOKUP(Table1[[#This Row],[Expense Report]],#REF!,3, 0)</f>
        <v>#REF!</v>
      </c>
      <c r="AD1648" t="s">
        <v>14647</v>
      </c>
      <c r="AE1648" t="s">
        <v>272</v>
      </c>
      <c r="AF1648" t="e">
        <f>MONTH(Table1[[#This Row],[Date Sent]])</f>
        <v>#REF!</v>
      </c>
      <c r="AG1648" t="e">
        <f>YEAR(Table1[[#This Row],[Date Sent]])</f>
        <v>#REF!</v>
      </c>
      <c r="AH1648"/>
    </row>
    <row r="1649" spans="1:34" x14ac:dyDescent="0.2">
      <c r="A1649" t="s">
        <v>544</v>
      </c>
      <c r="B1649" t="s">
        <v>2605</v>
      </c>
      <c r="C1649" s="1">
        <v>16.57</v>
      </c>
      <c r="D1649" s="5">
        <v>45272</v>
      </c>
      <c r="E1649" t="s">
        <v>27</v>
      </c>
      <c r="F1649" t="s">
        <v>39</v>
      </c>
      <c r="G1649" s="16" t="s">
        <v>2609</v>
      </c>
      <c r="H1649" s="1"/>
      <c r="J1649"/>
      <c r="AC1649" s="5" t="e">
        <f>VLOOKUP(Table1[[#This Row],[Expense Report]],#REF!,3, 0)</f>
        <v>#REF!</v>
      </c>
      <c r="AD1649" t="s">
        <v>14647</v>
      </c>
      <c r="AE1649" t="s">
        <v>272</v>
      </c>
      <c r="AF1649" t="e">
        <f>MONTH(Table1[[#This Row],[Date Sent]])</f>
        <v>#REF!</v>
      </c>
      <c r="AG1649" t="e">
        <f>YEAR(Table1[[#This Row],[Date Sent]])</f>
        <v>#REF!</v>
      </c>
      <c r="AH1649"/>
    </row>
    <row r="1650" spans="1:34" x14ac:dyDescent="0.2">
      <c r="A1650" t="s">
        <v>544</v>
      </c>
      <c r="B1650" t="s">
        <v>2605</v>
      </c>
      <c r="C1650" s="1">
        <v>14.51</v>
      </c>
      <c r="D1650" s="5">
        <v>45272</v>
      </c>
      <c r="E1650" t="s">
        <v>27</v>
      </c>
      <c r="F1650" t="s">
        <v>39</v>
      </c>
      <c r="G1650" s="16" t="s">
        <v>2608</v>
      </c>
      <c r="H1650" s="1"/>
      <c r="J1650"/>
      <c r="AC1650" s="5" t="e">
        <f>VLOOKUP(Table1[[#This Row],[Expense Report]],#REF!,3, 0)</f>
        <v>#REF!</v>
      </c>
      <c r="AD1650" t="s">
        <v>14647</v>
      </c>
      <c r="AE1650" t="s">
        <v>272</v>
      </c>
      <c r="AF1650" t="e">
        <f>MONTH(Table1[[#This Row],[Date Sent]])</f>
        <v>#REF!</v>
      </c>
      <c r="AG1650" t="e">
        <f>YEAR(Table1[[#This Row],[Date Sent]])</f>
        <v>#REF!</v>
      </c>
      <c r="AH1650"/>
    </row>
    <row r="1651" spans="1:34" x14ac:dyDescent="0.2">
      <c r="A1651" t="s">
        <v>544</v>
      </c>
      <c r="B1651" t="s">
        <v>2605</v>
      </c>
      <c r="C1651" s="1">
        <v>47.47</v>
      </c>
      <c r="D1651" s="5">
        <v>45272</v>
      </c>
      <c r="E1651" t="s">
        <v>27</v>
      </c>
      <c r="F1651" t="s">
        <v>39</v>
      </c>
      <c r="G1651" s="16" t="s">
        <v>2610</v>
      </c>
      <c r="H1651" s="1"/>
      <c r="J1651"/>
      <c r="AC1651" s="5" t="e">
        <f>VLOOKUP(Table1[[#This Row],[Expense Report]],#REF!,3, 0)</f>
        <v>#REF!</v>
      </c>
      <c r="AD1651" t="s">
        <v>14647</v>
      </c>
      <c r="AE1651" t="s">
        <v>272</v>
      </c>
      <c r="AF1651" t="e">
        <f>MONTH(Table1[[#This Row],[Date Sent]])</f>
        <v>#REF!</v>
      </c>
      <c r="AG1651" t="e">
        <f>YEAR(Table1[[#This Row],[Date Sent]])</f>
        <v>#REF!</v>
      </c>
      <c r="AH1651"/>
    </row>
    <row r="1652" spans="1:34" x14ac:dyDescent="0.2">
      <c r="A1652" t="s">
        <v>544</v>
      </c>
      <c r="B1652" t="s">
        <v>2605</v>
      </c>
      <c r="C1652" s="1">
        <v>22.86</v>
      </c>
      <c r="D1652" s="5">
        <v>45273</v>
      </c>
      <c r="E1652" t="s">
        <v>21</v>
      </c>
      <c r="F1652" t="s">
        <v>33</v>
      </c>
      <c r="G1652" s="16" t="s">
        <v>2611</v>
      </c>
      <c r="H1652" s="1"/>
      <c r="J1652"/>
      <c r="AC1652" s="5" t="e">
        <f>VLOOKUP(Table1[[#This Row],[Expense Report]],#REF!,3, 0)</f>
        <v>#REF!</v>
      </c>
      <c r="AD1652" t="s">
        <v>14647</v>
      </c>
      <c r="AE1652" t="s">
        <v>272</v>
      </c>
      <c r="AF1652" t="e">
        <f>MONTH(Table1[[#This Row],[Date Sent]])</f>
        <v>#REF!</v>
      </c>
      <c r="AG1652" t="e">
        <f>YEAR(Table1[[#This Row],[Date Sent]])</f>
        <v>#REF!</v>
      </c>
      <c r="AH1652"/>
    </row>
    <row r="1653" spans="1:34" x14ac:dyDescent="0.2">
      <c r="A1653" t="s">
        <v>544</v>
      </c>
      <c r="B1653" t="s">
        <v>2612</v>
      </c>
      <c r="C1653" s="1">
        <v>19.170000000000002</v>
      </c>
      <c r="D1653" s="5">
        <v>45286</v>
      </c>
      <c r="E1653" t="s">
        <v>20</v>
      </c>
      <c r="F1653" t="s">
        <v>39</v>
      </c>
      <c r="G1653" s="16" t="s">
        <v>2610</v>
      </c>
      <c r="H1653" s="1"/>
      <c r="J1653"/>
      <c r="AC1653" s="5" t="e">
        <f>VLOOKUP(Table1[[#This Row],[Expense Report]],#REF!,3, 0)</f>
        <v>#REF!</v>
      </c>
      <c r="AD1653" t="s">
        <v>14647</v>
      </c>
      <c r="AE1653" t="s">
        <v>272</v>
      </c>
      <c r="AF1653" t="e">
        <f>MONTH(Table1[[#This Row],[Date Sent]])</f>
        <v>#REF!</v>
      </c>
      <c r="AG1653" t="e">
        <f>YEAR(Table1[[#This Row],[Date Sent]])</f>
        <v>#REF!</v>
      </c>
      <c r="AH1653"/>
    </row>
    <row r="1654" spans="1:34" x14ac:dyDescent="0.2">
      <c r="A1654" t="s">
        <v>544</v>
      </c>
      <c r="B1654" t="s">
        <v>2612</v>
      </c>
      <c r="C1654" s="1">
        <v>17.420000000000002</v>
      </c>
      <c r="D1654" s="5">
        <v>45290</v>
      </c>
      <c r="E1654" t="s">
        <v>24</v>
      </c>
      <c r="F1654" t="s">
        <v>18</v>
      </c>
      <c r="G1654" s="16" t="s">
        <v>2613</v>
      </c>
      <c r="H1654" s="1"/>
      <c r="J1654"/>
      <c r="AC1654" s="5" t="e">
        <f>VLOOKUP(Table1[[#This Row],[Expense Report]],#REF!,3, 0)</f>
        <v>#REF!</v>
      </c>
      <c r="AD1654" t="s">
        <v>14647</v>
      </c>
      <c r="AE1654" t="s">
        <v>272</v>
      </c>
      <c r="AF1654" t="e">
        <f>MONTH(Table1[[#This Row],[Date Sent]])</f>
        <v>#REF!</v>
      </c>
      <c r="AG1654" t="e">
        <f>YEAR(Table1[[#This Row],[Date Sent]])</f>
        <v>#REF!</v>
      </c>
      <c r="AH1654"/>
    </row>
    <row r="1655" spans="1:34" x14ac:dyDescent="0.2">
      <c r="A1655" t="s">
        <v>544</v>
      </c>
      <c r="B1655" t="s">
        <v>2612</v>
      </c>
      <c r="C1655" s="1">
        <v>153.57</v>
      </c>
      <c r="D1655" s="5">
        <v>45296</v>
      </c>
      <c r="E1655" t="s">
        <v>21</v>
      </c>
      <c r="F1655" t="s">
        <v>33</v>
      </c>
      <c r="G1655" s="16" t="s">
        <v>2614</v>
      </c>
      <c r="H1655" s="1"/>
      <c r="J1655"/>
      <c r="AC1655" s="5" t="e">
        <f>VLOOKUP(Table1[[#This Row],[Expense Report]],#REF!,3, 0)</f>
        <v>#REF!</v>
      </c>
      <c r="AD1655" t="s">
        <v>14647</v>
      </c>
      <c r="AE1655" t="s">
        <v>272</v>
      </c>
      <c r="AF1655" t="e">
        <f>MONTH(Table1[[#This Row],[Date Sent]])</f>
        <v>#REF!</v>
      </c>
      <c r="AG1655" t="e">
        <f>YEAR(Table1[[#This Row],[Date Sent]])</f>
        <v>#REF!</v>
      </c>
      <c r="AH1655"/>
    </row>
    <row r="1656" spans="1:34" x14ac:dyDescent="0.2">
      <c r="A1656" t="s">
        <v>544</v>
      </c>
      <c r="B1656" t="s">
        <v>2612</v>
      </c>
      <c r="C1656" s="1">
        <v>12.64</v>
      </c>
      <c r="D1656" s="5">
        <v>45297</v>
      </c>
      <c r="E1656" t="s">
        <v>33</v>
      </c>
      <c r="F1656" t="s">
        <v>39</v>
      </c>
      <c r="G1656" s="16" t="s">
        <v>2615</v>
      </c>
      <c r="H1656" s="1"/>
      <c r="J1656"/>
      <c r="AC1656" s="5" t="e">
        <f>VLOOKUP(Table1[[#This Row],[Expense Report]],#REF!,3, 0)</f>
        <v>#REF!</v>
      </c>
      <c r="AD1656" t="s">
        <v>14647</v>
      </c>
      <c r="AE1656" t="s">
        <v>272</v>
      </c>
      <c r="AF1656" t="e">
        <f>MONTH(Table1[[#This Row],[Date Sent]])</f>
        <v>#REF!</v>
      </c>
      <c r="AG1656" t="e">
        <f>YEAR(Table1[[#This Row],[Date Sent]])</f>
        <v>#REF!</v>
      </c>
      <c r="AH1656"/>
    </row>
    <row r="1657" spans="1:34" x14ac:dyDescent="0.2">
      <c r="A1657" t="s">
        <v>488</v>
      </c>
      <c r="B1657" t="s">
        <v>489</v>
      </c>
      <c r="C1657" s="1">
        <v>51.33</v>
      </c>
      <c r="D1657" s="5">
        <v>45289</v>
      </c>
      <c r="E1657" t="s">
        <v>21</v>
      </c>
      <c r="F1657" t="s">
        <v>33</v>
      </c>
      <c r="G1657" s="16" t="s">
        <v>2616</v>
      </c>
      <c r="H1657" s="1"/>
      <c r="J1657"/>
      <c r="AC1657" s="5" t="e">
        <f>VLOOKUP(Table1[[#This Row],[Expense Report]],#REF!,3, 0)</f>
        <v>#REF!</v>
      </c>
      <c r="AD1657" t="s">
        <v>11649</v>
      </c>
      <c r="AE1657" t="s">
        <v>11649</v>
      </c>
      <c r="AF1657" t="e">
        <f>MONTH(Table1[[#This Row],[Date Sent]])</f>
        <v>#REF!</v>
      </c>
      <c r="AG1657" t="e">
        <f>YEAR(Table1[[#This Row],[Date Sent]])</f>
        <v>#REF!</v>
      </c>
      <c r="AH1657"/>
    </row>
    <row r="1658" spans="1:34" x14ac:dyDescent="0.2">
      <c r="A1658" t="s">
        <v>488</v>
      </c>
      <c r="B1658" t="s">
        <v>489</v>
      </c>
      <c r="C1658" s="1">
        <v>29.71</v>
      </c>
      <c r="D1658" s="5">
        <v>45293</v>
      </c>
      <c r="E1658" t="s">
        <v>21</v>
      </c>
      <c r="F1658" t="s">
        <v>33</v>
      </c>
      <c r="G1658" s="16" t="s">
        <v>2617</v>
      </c>
      <c r="H1658" s="1"/>
      <c r="J1658"/>
      <c r="AC1658" s="5" t="e">
        <f>VLOOKUP(Table1[[#This Row],[Expense Report]],#REF!,3, 0)</f>
        <v>#REF!</v>
      </c>
      <c r="AD1658" t="s">
        <v>11649</v>
      </c>
      <c r="AE1658" t="s">
        <v>11649</v>
      </c>
      <c r="AF1658" t="e">
        <f>MONTH(Table1[[#This Row],[Date Sent]])</f>
        <v>#REF!</v>
      </c>
      <c r="AG1658" t="e">
        <f>YEAR(Table1[[#This Row],[Date Sent]])</f>
        <v>#REF!</v>
      </c>
      <c r="AH1658"/>
    </row>
    <row r="1659" spans="1:34" x14ac:dyDescent="0.2">
      <c r="A1659" t="s">
        <v>488</v>
      </c>
      <c r="B1659" t="s">
        <v>489</v>
      </c>
      <c r="C1659" s="1">
        <v>29.6</v>
      </c>
      <c r="D1659" s="5">
        <v>45298</v>
      </c>
      <c r="E1659" t="s">
        <v>21</v>
      </c>
      <c r="F1659" t="s">
        <v>33</v>
      </c>
      <c r="G1659" s="16" t="s">
        <v>2618</v>
      </c>
      <c r="H1659" s="1"/>
      <c r="J1659"/>
      <c r="AC1659" s="5" t="e">
        <f>VLOOKUP(Table1[[#This Row],[Expense Report]],#REF!,3, 0)</f>
        <v>#REF!</v>
      </c>
      <c r="AD1659" t="s">
        <v>11649</v>
      </c>
      <c r="AE1659" t="s">
        <v>11649</v>
      </c>
      <c r="AF1659" t="e">
        <f>MONTH(Table1[[#This Row],[Date Sent]])</f>
        <v>#REF!</v>
      </c>
      <c r="AG1659" t="e">
        <f>YEAR(Table1[[#This Row],[Date Sent]])</f>
        <v>#REF!</v>
      </c>
      <c r="AH1659"/>
    </row>
    <row r="1660" spans="1:34" x14ac:dyDescent="0.2">
      <c r="A1660" t="s">
        <v>488</v>
      </c>
      <c r="B1660" t="s">
        <v>489</v>
      </c>
      <c r="C1660" s="1">
        <v>15.51</v>
      </c>
      <c r="D1660" s="5">
        <v>45300</v>
      </c>
      <c r="E1660" t="s">
        <v>21</v>
      </c>
      <c r="F1660" t="s">
        <v>15</v>
      </c>
      <c r="G1660" s="16" t="s">
        <v>1175</v>
      </c>
      <c r="H1660" s="1"/>
      <c r="J1660"/>
      <c r="AC1660" s="5" t="e">
        <f>VLOOKUP(Table1[[#This Row],[Expense Report]],#REF!,3, 0)</f>
        <v>#REF!</v>
      </c>
      <c r="AD1660" t="s">
        <v>11649</v>
      </c>
      <c r="AE1660" t="s">
        <v>11649</v>
      </c>
      <c r="AF1660" t="e">
        <f>MONTH(Table1[[#This Row],[Date Sent]])</f>
        <v>#REF!</v>
      </c>
      <c r="AG1660" t="e">
        <f>YEAR(Table1[[#This Row],[Date Sent]])</f>
        <v>#REF!</v>
      </c>
      <c r="AH1660"/>
    </row>
    <row r="1661" spans="1:34" x14ac:dyDescent="0.2">
      <c r="A1661" t="s">
        <v>488</v>
      </c>
      <c r="B1661" t="s">
        <v>489</v>
      </c>
      <c r="C1661" s="1">
        <v>34.07</v>
      </c>
      <c r="D1661" s="5">
        <v>45303</v>
      </c>
      <c r="E1661" t="s">
        <v>21</v>
      </c>
      <c r="F1661" t="s">
        <v>33</v>
      </c>
      <c r="G1661" s="16" t="s">
        <v>2619</v>
      </c>
      <c r="H1661" s="1"/>
      <c r="J1661"/>
      <c r="AC1661" s="5" t="e">
        <f>VLOOKUP(Table1[[#This Row],[Expense Report]],#REF!,3, 0)</f>
        <v>#REF!</v>
      </c>
      <c r="AD1661" t="s">
        <v>11649</v>
      </c>
      <c r="AE1661" t="s">
        <v>11649</v>
      </c>
      <c r="AF1661" t="e">
        <f>MONTH(Table1[[#This Row],[Date Sent]])</f>
        <v>#REF!</v>
      </c>
      <c r="AG1661" t="e">
        <f>YEAR(Table1[[#This Row],[Date Sent]])</f>
        <v>#REF!</v>
      </c>
      <c r="AH1661"/>
    </row>
    <row r="1662" spans="1:34" x14ac:dyDescent="0.2">
      <c r="A1662" t="s">
        <v>389</v>
      </c>
      <c r="B1662" t="s">
        <v>2620</v>
      </c>
      <c r="C1662" s="1">
        <v>125.04</v>
      </c>
      <c r="D1662" s="5">
        <v>45274</v>
      </c>
      <c r="E1662" t="s">
        <v>13</v>
      </c>
      <c r="F1662" t="s">
        <v>33</v>
      </c>
      <c r="G1662" s="16" t="s">
        <v>1075</v>
      </c>
      <c r="H1662" s="1"/>
      <c r="J1662"/>
      <c r="AC1662" s="5" t="e">
        <f>VLOOKUP(Table1[[#This Row],[Expense Report]],#REF!,3, 0)</f>
        <v>#REF!</v>
      </c>
      <c r="AD1662" t="s">
        <v>13215</v>
      </c>
      <c r="AE1662" t="s">
        <v>140</v>
      </c>
      <c r="AF1662" t="e">
        <f>MONTH(Table1[[#This Row],[Date Sent]])</f>
        <v>#REF!</v>
      </c>
      <c r="AG1662" t="e">
        <f>YEAR(Table1[[#This Row],[Date Sent]])</f>
        <v>#REF!</v>
      </c>
      <c r="AH1662"/>
    </row>
    <row r="1663" spans="1:34" x14ac:dyDescent="0.2">
      <c r="A1663" t="s">
        <v>389</v>
      </c>
      <c r="B1663" t="s">
        <v>2620</v>
      </c>
      <c r="C1663" s="1">
        <v>53.92</v>
      </c>
      <c r="D1663" s="5">
        <v>45274</v>
      </c>
      <c r="E1663" t="s">
        <v>21</v>
      </c>
      <c r="F1663" t="s">
        <v>33</v>
      </c>
      <c r="G1663" s="16" t="s">
        <v>1785</v>
      </c>
      <c r="H1663" s="1"/>
      <c r="J1663"/>
      <c r="AC1663" s="5" t="e">
        <f>VLOOKUP(Table1[[#This Row],[Expense Report]],#REF!,3, 0)</f>
        <v>#REF!</v>
      </c>
      <c r="AD1663" t="s">
        <v>13215</v>
      </c>
      <c r="AE1663" t="s">
        <v>140</v>
      </c>
      <c r="AF1663" t="e">
        <f>MONTH(Table1[[#This Row],[Date Sent]])</f>
        <v>#REF!</v>
      </c>
      <c r="AG1663" t="e">
        <f>YEAR(Table1[[#This Row],[Date Sent]])</f>
        <v>#REF!</v>
      </c>
      <c r="AH1663"/>
    </row>
    <row r="1664" spans="1:34" x14ac:dyDescent="0.2">
      <c r="A1664" t="s">
        <v>389</v>
      </c>
      <c r="B1664" t="s">
        <v>2620</v>
      </c>
      <c r="C1664" s="1">
        <v>50.27</v>
      </c>
      <c r="D1664" s="5">
        <v>45275</v>
      </c>
      <c r="E1664" t="s">
        <v>13</v>
      </c>
      <c r="F1664" t="s">
        <v>33</v>
      </c>
      <c r="G1664" s="16" t="s">
        <v>2621</v>
      </c>
      <c r="H1664" s="1"/>
      <c r="J1664"/>
      <c r="AC1664" s="5" t="e">
        <f>VLOOKUP(Table1[[#This Row],[Expense Report]],#REF!,3, 0)</f>
        <v>#REF!</v>
      </c>
      <c r="AD1664" t="s">
        <v>13215</v>
      </c>
      <c r="AE1664" t="s">
        <v>140</v>
      </c>
      <c r="AF1664" t="e">
        <f>MONTH(Table1[[#This Row],[Date Sent]])</f>
        <v>#REF!</v>
      </c>
      <c r="AG1664" t="e">
        <f>YEAR(Table1[[#This Row],[Date Sent]])</f>
        <v>#REF!</v>
      </c>
      <c r="AH1664"/>
    </row>
    <row r="1665" spans="1:34" x14ac:dyDescent="0.2">
      <c r="A1665" t="s">
        <v>389</v>
      </c>
      <c r="B1665" t="s">
        <v>2620</v>
      </c>
      <c r="C1665" s="1">
        <v>46.84</v>
      </c>
      <c r="D1665" s="5">
        <v>45276</v>
      </c>
      <c r="E1665" t="s">
        <v>24</v>
      </c>
      <c r="F1665" t="s">
        <v>18</v>
      </c>
      <c r="G1665" s="16" t="s">
        <v>2622</v>
      </c>
      <c r="H1665" s="1"/>
      <c r="J1665"/>
      <c r="AC1665" s="5" t="e">
        <f>VLOOKUP(Table1[[#This Row],[Expense Report]],#REF!,3, 0)</f>
        <v>#REF!</v>
      </c>
      <c r="AD1665" t="s">
        <v>13215</v>
      </c>
      <c r="AE1665" t="s">
        <v>140</v>
      </c>
      <c r="AF1665" t="e">
        <f>MONTH(Table1[[#This Row],[Date Sent]])</f>
        <v>#REF!</v>
      </c>
      <c r="AG1665" t="e">
        <f>YEAR(Table1[[#This Row],[Date Sent]])</f>
        <v>#REF!</v>
      </c>
      <c r="AH1665"/>
    </row>
    <row r="1666" spans="1:34" x14ac:dyDescent="0.2">
      <c r="A1666" t="s">
        <v>389</v>
      </c>
      <c r="B1666" t="s">
        <v>2620</v>
      </c>
      <c r="C1666" s="1">
        <v>60.93</v>
      </c>
      <c r="D1666" s="5">
        <v>45276</v>
      </c>
      <c r="E1666" t="s">
        <v>13</v>
      </c>
      <c r="F1666" t="s">
        <v>33</v>
      </c>
      <c r="G1666" s="16" t="s">
        <v>2623</v>
      </c>
      <c r="H1666" s="1"/>
      <c r="J1666"/>
      <c r="AC1666" s="5" t="e">
        <f>VLOOKUP(Table1[[#This Row],[Expense Report]],#REF!,3, 0)</f>
        <v>#REF!</v>
      </c>
      <c r="AD1666" t="s">
        <v>13215</v>
      </c>
      <c r="AE1666" t="s">
        <v>140</v>
      </c>
      <c r="AF1666" t="e">
        <f>MONTH(Table1[[#This Row],[Date Sent]])</f>
        <v>#REF!</v>
      </c>
      <c r="AG1666" t="e">
        <f>YEAR(Table1[[#This Row],[Date Sent]])</f>
        <v>#REF!</v>
      </c>
      <c r="AH1666"/>
    </row>
    <row r="1667" spans="1:34" x14ac:dyDescent="0.2">
      <c r="A1667" t="s">
        <v>389</v>
      </c>
      <c r="B1667" t="s">
        <v>2620</v>
      </c>
      <c r="C1667" s="1">
        <v>15.28</v>
      </c>
      <c r="D1667" s="5">
        <v>45293</v>
      </c>
      <c r="E1667" t="s">
        <v>24</v>
      </c>
      <c r="F1667" t="s">
        <v>18</v>
      </c>
      <c r="G1667" s="16" t="s">
        <v>978</v>
      </c>
      <c r="H1667" s="1"/>
      <c r="J1667"/>
      <c r="AC1667" s="5" t="e">
        <f>VLOOKUP(Table1[[#This Row],[Expense Report]],#REF!,3, 0)</f>
        <v>#REF!</v>
      </c>
      <c r="AD1667" t="s">
        <v>13215</v>
      </c>
      <c r="AE1667" t="s">
        <v>140</v>
      </c>
      <c r="AF1667" t="e">
        <f>MONTH(Table1[[#This Row],[Date Sent]])</f>
        <v>#REF!</v>
      </c>
      <c r="AG1667" t="e">
        <f>YEAR(Table1[[#This Row],[Date Sent]])</f>
        <v>#REF!</v>
      </c>
      <c r="AH1667"/>
    </row>
    <row r="1668" spans="1:34" x14ac:dyDescent="0.2">
      <c r="A1668" t="s">
        <v>2624</v>
      </c>
      <c r="B1668" t="s">
        <v>2625</v>
      </c>
      <c r="C1668" s="1">
        <v>13.71</v>
      </c>
      <c r="D1668" s="5">
        <v>45252</v>
      </c>
      <c r="E1668" t="s">
        <v>24</v>
      </c>
      <c r="F1668" t="s">
        <v>18</v>
      </c>
      <c r="G1668" s="16" t="s">
        <v>978</v>
      </c>
      <c r="H1668" s="1"/>
      <c r="J1668"/>
      <c r="AC1668" s="5" t="e">
        <f>VLOOKUP(Table1[[#This Row],[Expense Report]],#REF!,3, 0)</f>
        <v>#REF!</v>
      </c>
      <c r="AD1668" t="s">
        <v>14652</v>
      </c>
      <c r="AE1668" t="s">
        <v>272</v>
      </c>
      <c r="AF1668" t="e">
        <f>MONTH(Table1[[#This Row],[Date Sent]])</f>
        <v>#REF!</v>
      </c>
      <c r="AG1668" t="e">
        <f>YEAR(Table1[[#This Row],[Date Sent]])</f>
        <v>#REF!</v>
      </c>
      <c r="AH1668"/>
    </row>
    <row r="1669" spans="1:34" x14ac:dyDescent="0.2">
      <c r="A1669" t="s">
        <v>2624</v>
      </c>
      <c r="B1669" t="s">
        <v>2625</v>
      </c>
      <c r="C1669" s="1">
        <v>130.68</v>
      </c>
      <c r="D1669" s="5">
        <v>45258</v>
      </c>
      <c r="E1669" t="s">
        <v>21</v>
      </c>
      <c r="F1669" t="s">
        <v>33</v>
      </c>
      <c r="G1669" s="16" t="s">
        <v>2626</v>
      </c>
      <c r="H1669" s="1"/>
      <c r="J1669"/>
      <c r="AC1669" s="5" t="e">
        <f>VLOOKUP(Table1[[#This Row],[Expense Report]],#REF!,3, 0)</f>
        <v>#REF!</v>
      </c>
      <c r="AD1669" t="s">
        <v>14652</v>
      </c>
      <c r="AE1669" t="s">
        <v>272</v>
      </c>
      <c r="AF1669" t="e">
        <f>MONTH(Table1[[#This Row],[Date Sent]])</f>
        <v>#REF!</v>
      </c>
      <c r="AG1669" t="e">
        <f>YEAR(Table1[[#This Row],[Date Sent]])</f>
        <v>#REF!</v>
      </c>
      <c r="AH1669"/>
    </row>
    <row r="1670" spans="1:34" x14ac:dyDescent="0.2">
      <c r="A1670" t="s">
        <v>2624</v>
      </c>
      <c r="B1670" t="s">
        <v>2625</v>
      </c>
      <c r="C1670" s="1">
        <v>38.14</v>
      </c>
      <c r="D1670" s="5">
        <v>45258</v>
      </c>
      <c r="E1670" t="s">
        <v>24</v>
      </c>
      <c r="F1670" t="s">
        <v>18</v>
      </c>
      <c r="G1670" s="16" t="s">
        <v>2627</v>
      </c>
      <c r="H1670" s="1"/>
      <c r="J1670"/>
      <c r="AC1670" s="5" t="e">
        <f>VLOOKUP(Table1[[#This Row],[Expense Report]],#REF!,3, 0)</f>
        <v>#REF!</v>
      </c>
      <c r="AD1670" t="s">
        <v>14652</v>
      </c>
      <c r="AE1670" t="s">
        <v>272</v>
      </c>
      <c r="AF1670" t="e">
        <f>MONTH(Table1[[#This Row],[Date Sent]])</f>
        <v>#REF!</v>
      </c>
      <c r="AG1670" t="e">
        <f>YEAR(Table1[[#This Row],[Date Sent]])</f>
        <v>#REF!</v>
      </c>
      <c r="AH1670"/>
    </row>
    <row r="1671" spans="1:34" x14ac:dyDescent="0.2">
      <c r="A1671" t="s">
        <v>2624</v>
      </c>
      <c r="B1671" t="s">
        <v>2625</v>
      </c>
      <c r="C1671" s="1">
        <v>101.15</v>
      </c>
      <c r="D1671" s="5">
        <v>45258</v>
      </c>
      <c r="E1671" t="s">
        <v>21</v>
      </c>
      <c r="F1671" t="s">
        <v>33</v>
      </c>
      <c r="G1671" s="16" t="s">
        <v>2628</v>
      </c>
      <c r="H1671" s="1"/>
      <c r="J1671"/>
      <c r="AC1671" s="5" t="e">
        <f>VLOOKUP(Table1[[#This Row],[Expense Report]],#REF!,3, 0)</f>
        <v>#REF!</v>
      </c>
      <c r="AD1671" t="s">
        <v>14652</v>
      </c>
      <c r="AE1671" t="s">
        <v>272</v>
      </c>
      <c r="AF1671" t="e">
        <f>MONTH(Table1[[#This Row],[Date Sent]])</f>
        <v>#REF!</v>
      </c>
      <c r="AG1671" t="e">
        <f>YEAR(Table1[[#This Row],[Date Sent]])</f>
        <v>#REF!</v>
      </c>
      <c r="AH1671"/>
    </row>
    <row r="1672" spans="1:34" x14ac:dyDescent="0.2">
      <c r="A1672" t="s">
        <v>2624</v>
      </c>
      <c r="B1672" t="s">
        <v>2625</v>
      </c>
      <c r="C1672" s="1">
        <v>330.9</v>
      </c>
      <c r="D1672" s="5">
        <v>45259</v>
      </c>
      <c r="E1672" t="s">
        <v>21</v>
      </c>
      <c r="F1672" t="s">
        <v>15</v>
      </c>
      <c r="G1672" s="16" t="s">
        <v>2629</v>
      </c>
      <c r="H1672" s="1"/>
      <c r="J1672"/>
      <c r="AC1672" s="5" t="e">
        <f>VLOOKUP(Table1[[#This Row],[Expense Report]],#REF!,3, 0)</f>
        <v>#REF!</v>
      </c>
      <c r="AD1672" t="s">
        <v>14652</v>
      </c>
      <c r="AE1672" t="s">
        <v>272</v>
      </c>
      <c r="AF1672" t="e">
        <f>MONTH(Table1[[#This Row],[Date Sent]])</f>
        <v>#REF!</v>
      </c>
      <c r="AG1672" t="e">
        <f>YEAR(Table1[[#This Row],[Date Sent]])</f>
        <v>#REF!</v>
      </c>
      <c r="AH1672"/>
    </row>
    <row r="1673" spans="1:34" x14ac:dyDescent="0.2">
      <c r="A1673" t="s">
        <v>2624</v>
      </c>
      <c r="B1673" t="s">
        <v>2625</v>
      </c>
      <c r="C1673" s="1">
        <v>57.99</v>
      </c>
      <c r="D1673" s="5">
        <v>45261</v>
      </c>
      <c r="E1673" t="s">
        <v>21</v>
      </c>
      <c r="F1673" t="s">
        <v>15</v>
      </c>
      <c r="G1673" s="16" t="s">
        <v>2630</v>
      </c>
      <c r="H1673" s="1"/>
      <c r="J1673"/>
      <c r="AC1673" s="5" t="e">
        <f>VLOOKUP(Table1[[#This Row],[Expense Report]],#REF!,3, 0)</f>
        <v>#REF!</v>
      </c>
      <c r="AD1673" t="s">
        <v>14652</v>
      </c>
      <c r="AE1673" t="s">
        <v>272</v>
      </c>
      <c r="AF1673" t="e">
        <f>MONTH(Table1[[#This Row],[Date Sent]])</f>
        <v>#REF!</v>
      </c>
      <c r="AG1673" t="e">
        <f>YEAR(Table1[[#This Row],[Date Sent]])</f>
        <v>#REF!</v>
      </c>
      <c r="AH1673"/>
    </row>
    <row r="1674" spans="1:34" x14ac:dyDescent="0.2">
      <c r="A1674" t="s">
        <v>2624</v>
      </c>
      <c r="B1674" t="s">
        <v>2625</v>
      </c>
      <c r="C1674" s="1">
        <v>28.24</v>
      </c>
      <c r="D1674" s="5">
        <v>45262</v>
      </c>
      <c r="E1674" t="s">
        <v>21</v>
      </c>
      <c r="F1674" t="s">
        <v>15</v>
      </c>
      <c r="G1674" s="16" t="s">
        <v>2631</v>
      </c>
      <c r="H1674" s="1"/>
      <c r="J1674"/>
      <c r="AC1674" s="5" t="e">
        <f>VLOOKUP(Table1[[#This Row],[Expense Report]],#REF!,3, 0)</f>
        <v>#REF!</v>
      </c>
      <c r="AD1674" t="s">
        <v>14652</v>
      </c>
      <c r="AE1674" t="s">
        <v>272</v>
      </c>
      <c r="AF1674" t="e">
        <f>MONTH(Table1[[#This Row],[Date Sent]])</f>
        <v>#REF!</v>
      </c>
      <c r="AG1674" t="e">
        <f>YEAR(Table1[[#This Row],[Date Sent]])</f>
        <v>#REF!</v>
      </c>
      <c r="AH1674"/>
    </row>
    <row r="1675" spans="1:34" x14ac:dyDescent="0.2">
      <c r="A1675" t="s">
        <v>2624</v>
      </c>
      <c r="B1675" t="s">
        <v>2625</v>
      </c>
      <c r="C1675" s="1">
        <v>19.89</v>
      </c>
      <c r="D1675" s="5">
        <v>45262</v>
      </c>
      <c r="E1675" t="s">
        <v>24</v>
      </c>
      <c r="F1675" t="s">
        <v>18</v>
      </c>
      <c r="G1675" s="16" t="s">
        <v>978</v>
      </c>
      <c r="H1675" s="1"/>
      <c r="J1675"/>
      <c r="AC1675" s="5" t="e">
        <f>VLOOKUP(Table1[[#This Row],[Expense Report]],#REF!,3, 0)</f>
        <v>#REF!</v>
      </c>
      <c r="AD1675" t="s">
        <v>14652</v>
      </c>
      <c r="AE1675" t="s">
        <v>272</v>
      </c>
      <c r="AF1675" t="e">
        <f>MONTH(Table1[[#This Row],[Date Sent]])</f>
        <v>#REF!</v>
      </c>
      <c r="AG1675" t="e">
        <f>YEAR(Table1[[#This Row],[Date Sent]])</f>
        <v>#REF!</v>
      </c>
      <c r="AH1675"/>
    </row>
    <row r="1676" spans="1:34" x14ac:dyDescent="0.2">
      <c r="A1676" t="s">
        <v>2624</v>
      </c>
      <c r="B1676" t="s">
        <v>2625</v>
      </c>
      <c r="C1676" s="1">
        <v>212.8</v>
      </c>
      <c r="D1676" s="5">
        <v>45265</v>
      </c>
      <c r="E1676" t="s">
        <v>27</v>
      </c>
      <c r="F1676" t="s">
        <v>15</v>
      </c>
      <c r="G1676" s="16" t="s">
        <v>1236</v>
      </c>
      <c r="H1676" s="1"/>
      <c r="J1676"/>
      <c r="AC1676" s="5" t="e">
        <f>VLOOKUP(Table1[[#This Row],[Expense Report]],#REF!,3, 0)</f>
        <v>#REF!</v>
      </c>
      <c r="AD1676" t="s">
        <v>14652</v>
      </c>
      <c r="AE1676" t="s">
        <v>272</v>
      </c>
      <c r="AF1676" t="e">
        <f>MONTH(Table1[[#This Row],[Date Sent]])</f>
        <v>#REF!</v>
      </c>
      <c r="AG1676" t="e">
        <f>YEAR(Table1[[#This Row],[Date Sent]])</f>
        <v>#REF!</v>
      </c>
      <c r="AH1676"/>
    </row>
    <row r="1677" spans="1:34" x14ac:dyDescent="0.2">
      <c r="A1677" t="s">
        <v>2624</v>
      </c>
      <c r="B1677" t="s">
        <v>2632</v>
      </c>
      <c r="C1677" s="1">
        <v>15.37</v>
      </c>
      <c r="D1677" s="5">
        <v>45280</v>
      </c>
      <c r="E1677" t="s">
        <v>21</v>
      </c>
      <c r="F1677" t="s">
        <v>39</v>
      </c>
      <c r="G1677" s="16" t="s">
        <v>2633</v>
      </c>
      <c r="H1677" s="1"/>
      <c r="J1677"/>
      <c r="AC1677" s="5" t="e">
        <f>VLOOKUP(Table1[[#This Row],[Expense Report]],#REF!,3, 0)</f>
        <v>#REF!</v>
      </c>
      <c r="AD1677" t="s">
        <v>14652</v>
      </c>
      <c r="AE1677" t="s">
        <v>272</v>
      </c>
      <c r="AF1677" t="e">
        <f>MONTH(Table1[[#This Row],[Date Sent]])</f>
        <v>#REF!</v>
      </c>
      <c r="AG1677" t="e">
        <f>YEAR(Table1[[#This Row],[Date Sent]])</f>
        <v>#REF!</v>
      </c>
      <c r="AH1677"/>
    </row>
    <row r="1678" spans="1:34" x14ac:dyDescent="0.2">
      <c r="A1678" t="s">
        <v>2624</v>
      </c>
      <c r="B1678" t="s">
        <v>2632</v>
      </c>
      <c r="C1678" s="1">
        <v>35.6</v>
      </c>
      <c r="D1678" s="5">
        <v>45283</v>
      </c>
      <c r="E1678" t="s">
        <v>21</v>
      </c>
      <c r="F1678" t="s">
        <v>33</v>
      </c>
      <c r="G1678" s="16" t="s">
        <v>1602</v>
      </c>
      <c r="H1678" s="1"/>
      <c r="J1678"/>
      <c r="AC1678" s="5" t="e">
        <f>VLOOKUP(Table1[[#This Row],[Expense Report]],#REF!,3, 0)</f>
        <v>#REF!</v>
      </c>
      <c r="AD1678" t="s">
        <v>14652</v>
      </c>
      <c r="AE1678" t="s">
        <v>272</v>
      </c>
      <c r="AF1678" t="e">
        <f>MONTH(Table1[[#This Row],[Date Sent]])</f>
        <v>#REF!</v>
      </c>
      <c r="AG1678" t="e">
        <f>YEAR(Table1[[#This Row],[Date Sent]])</f>
        <v>#REF!</v>
      </c>
      <c r="AH1678"/>
    </row>
    <row r="1679" spans="1:34" x14ac:dyDescent="0.2">
      <c r="A1679" t="s">
        <v>2624</v>
      </c>
      <c r="B1679" t="s">
        <v>2632</v>
      </c>
      <c r="C1679" s="1">
        <v>94.88</v>
      </c>
      <c r="D1679" s="5">
        <v>45296</v>
      </c>
      <c r="E1679" t="s">
        <v>21</v>
      </c>
      <c r="F1679" t="s">
        <v>33</v>
      </c>
      <c r="G1679" s="16" t="s">
        <v>2634</v>
      </c>
      <c r="H1679" s="1"/>
      <c r="J1679"/>
      <c r="AC1679" s="5" t="e">
        <f>VLOOKUP(Table1[[#This Row],[Expense Report]],#REF!,3, 0)</f>
        <v>#REF!</v>
      </c>
      <c r="AD1679" t="s">
        <v>14652</v>
      </c>
      <c r="AE1679" t="s">
        <v>272</v>
      </c>
      <c r="AF1679" t="e">
        <f>MONTH(Table1[[#This Row],[Date Sent]])</f>
        <v>#REF!</v>
      </c>
      <c r="AG1679" t="e">
        <f>YEAR(Table1[[#This Row],[Date Sent]])</f>
        <v>#REF!</v>
      </c>
      <c r="AH1679"/>
    </row>
    <row r="1680" spans="1:34" x14ac:dyDescent="0.2">
      <c r="A1680" t="s">
        <v>2624</v>
      </c>
      <c r="B1680" t="s">
        <v>2632</v>
      </c>
      <c r="C1680" s="1">
        <v>72.89</v>
      </c>
      <c r="D1680" s="5">
        <v>45297</v>
      </c>
      <c r="E1680" t="s">
        <v>21</v>
      </c>
      <c r="F1680" t="s">
        <v>39</v>
      </c>
      <c r="G1680" s="16" t="s">
        <v>2635</v>
      </c>
      <c r="H1680" s="1"/>
      <c r="J1680"/>
      <c r="AC1680" s="5" t="e">
        <f>VLOOKUP(Table1[[#This Row],[Expense Report]],#REF!,3, 0)</f>
        <v>#REF!</v>
      </c>
      <c r="AD1680" t="s">
        <v>14652</v>
      </c>
      <c r="AE1680" t="s">
        <v>272</v>
      </c>
      <c r="AF1680" t="e">
        <f>MONTH(Table1[[#This Row],[Date Sent]])</f>
        <v>#REF!</v>
      </c>
      <c r="AG1680" t="e">
        <f>YEAR(Table1[[#This Row],[Date Sent]])</f>
        <v>#REF!</v>
      </c>
      <c r="AH1680"/>
    </row>
    <row r="1681" spans="1:34" x14ac:dyDescent="0.2">
      <c r="A1681" t="s">
        <v>455</v>
      </c>
      <c r="B1681" t="s">
        <v>456</v>
      </c>
      <c r="C1681" s="1">
        <v>33.07</v>
      </c>
      <c r="D1681" s="5">
        <v>45248</v>
      </c>
      <c r="E1681" t="s">
        <v>21</v>
      </c>
      <c r="F1681" t="s">
        <v>15</v>
      </c>
      <c r="G1681" s="16" t="s">
        <v>2636</v>
      </c>
      <c r="H1681" s="1"/>
      <c r="J1681"/>
      <c r="AC1681" s="5" t="e">
        <f>VLOOKUP(Table1[[#This Row],[Expense Report]],#REF!,3, 0)</f>
        <v>#REF!</v>
      </c>
      <c r="AD1681" t="s">
        <v>14653</v>
      </c>
      <c r="AE1681" t="s">
        <v>272</v>
      </c>
      <c r="AF1681" t="e">
        <f>MONTH(Table1[[#This Row],[Date Sent]])</f>
        <v>#REF!</v>
      </c>
      <c r="AG1681" t="e">
        <f>YEAR(Table1[[#This Row],[Date Sent]])</f>
        <v>#REF!</v>
      </c>
      <c r="AH1681"/>
    </row>
    <row r="1682" spans="1:34" x14ac:dyDescent="0.2">
      <c r="A1682" t="s">
        <v>455</v>
      </c>
      <c r="B1682" t="s">
        <v>456</v>
      </c>
      <c r="C1682" s="1">
        <v>541</v>
      </c>
      <c r="D1682" s="5">
        <v>45251</v>
      </c>
      <c r="E1682" t="s">
        <v>23</v>
      </c>
      <c r="F1682" t="s">
        <v>39</v>
      </c>
      <c r="G1682" s="16" t="s">
        <v>2637</v>
      </c>
      <c r="H1682" s="1"/>
      <c r="J1682"/>
      <c r="AC1682" s="5" t="e">
        <f>VLOOKUP(Table1[[#This Row],[Expense Report]],#REF!,3, 0)</f>
        <v>#REF!</v>
      </c>
      <c r="AD1682" t="s">
        <v>14653</v>
      </c>
      <c r="AE1682" t="s">
        <v>272</v>
      </c>
      <c r="AF1682" t="e">
        <f>MONTH(Table1[[#This Row],[Date Sent]])</f>
        <v>#REF!</v>
      </c>
      <c r="AG1682" t="e">
        <f>YEAR(Table1[[#This Row],[Date Sent]])</f>
        <v>#REF!</v>
      </c>
      <c r="AH1682"/>
    </row>
    <row r="1683" spans="1:34" x14ac:dyDescent="0.2">
      <c r="A1683" t="s">
        <v>455</v>
      </c>
      <c r="B1683" t="s">
        <v>456</v>
      </c>
      <c r="C1683" s="1">
        <v>61.89</v>
      </c>
      <c r="D1683" s="5">
        <v>45251</v>
      </c>
      <c r="E1683" t="s">
        <v>21</v>
      </c>
      <c r="F1683" t="s">
        <v>33</v>
      </c>
      <c r="G1683" s="16" t="s">
        <v>2638</v>
      </c>
      <c r="H1683" s="1"/>
      <c r="J1683"/>
      <c r="AC1683" s="5" t="e">
        <f>VLOOKUP(Table1[[#This Row],[Expense Report]],#REF!,3, 0)</f>
        <v>#REF!</v>
      </c>
      <c r="AD1683" t="s">
        <v>14653</v>
      </c>
      <c r="AE1683" t="s">
        <v>272</v>
      </c>
      <c r="AF1683" t="e">
        <f>MONTH(Table1[[#This Row],[Date Sent]])</f>
        <v>#REF!</v>
      </c>
      <c r="AG1683" t="e">
        <f>YEAR(Table1[[#This Row],[Date Sent]])</f>
        <v>#REF!</v>
      </c>
      <c r="AH1683"/>
    </row>
    <row r="1684" spans="1:34" x14ac:dyDescent="0.2">
      <c r="A1684" t="s">
        <v>455</v>
      </c>
      <c r="B1684" t="s">
        <v>456</v>
      </c>
      <c r="C1684" s="1">
        <v>11.26</v>
      </c>
      <c r="D1684" s="5">
        <v>45251</v>
      </c>
      <c r="E1684" t="s">
        <v>23</v>
      </c>
      <c r="F1684" t="s">
        <v>39</v>
      </c>
      <c r="G1684" s="16" t="s">
        <v>2639</v>
      </c>
      <c r="H1684" s="1"/>
      <c r="J1684"/>
      <c r="AC1684" s="5" t="e">
        <f>VLOOKUP(Table1[[#This Row],[Expense Report]],#REF!,3, 0)</f>
        <v>#REF!</v>
      </c>
      <c r="AD1684" t="s">
        <v>14653</v>
      </c>
      <c r="AE1684" t="s">
        <v>272</v>
      </c>
      <c r="AF1684" t="e">
        <f>MONTH(Table1[[#This Row],[Date Sent]])</f>
        <v>#REF!</v>
      </c>
      <c r="AG1684" t="e">
        <f>YEAR(Table1[[#This Row],[Date Sent]])</f>
        <v>#REF!</v>
      </c>
      <c r="AH1684"/>
    </row>
    <row r="1685" spans="1:34" x14ac:dyDescent="0.2">
      <c r="A1685" t="s">
        <v>455</v>
      </c>
      <c r="B1685" t="s">
        <v>456</v>
      </c>
      <c r="C1685" s="1">
        <v>20.91</v>
      </c>
      <c r="D1685" s="5">
        <v>45251</v>
      </c>
      <c r="E1685" t="s">
        <v>21</v>
      </c>
      <c r="F1685" t="s">
        <v>15</v>
      </c>
      <c r="G1685" s="16" t="s">
        <v>2640</v>
      </c>
      <c r="H1685" s="1"/>
      <c r="J1685"/>
      <c r="AC1685" s="5" t="e">
        <f>VLOOKUP(Table1[[#This Row],[Expense Report]],#REF!,3, 0)</f>
        <v>#REF!</v>
      </c>
      <c r="AD1685" t="s">
        <v>14653</v>
      </c>
      <c r="AE1685" t="s">
        <v>272</v>
      </c>
      <c r="AF1685" t="e">
        <f>MONTH(Table1[[#This Row],[Date Sent]])</f>
        <v>#REF!</v>
      </c>
      <c r="AG1685" t="e">
        <f>YEAR(Table1[[#This Row],[Date Sent]])</f>
        <v>#REF!</v>
      </c>
      <c r="AH1685"/>
    </row>
    <row r="1686" spans="1:34" x14ac:dyDescent="0.2">
      <c r="A1686" t="s">
        <v>455</v>
      </c>
      <c r="B1686" t="s">
        <v>456</v>
      </c>
      <c r="C1686" s="1">
        <v>35.21</v>
      </c>
      <c r="D1686" s="5">
        <v>45254</v>
      </c>
      <c r="E1686" t="s">
        <v>21</v>
      </c>
      <c r="F1686" t="s">
        <v>15</v>
      </c>
      <c r="G1686" s="16" t="s">
        <v>1162</v>
      </c>
      <c r="H1686" s="1"/>
      <c r="J1686"/>
      <c r="AC1686" s="5" t="e">
        <f>VLOOKUP(Table1[[#This Row],[Expense Report]],#REF!,3, 0)</f>
        <v>#REF!</v>
      </c>
      <c r="AD1686" t="s">
        <v>14653</v>
      </c>
      <c r="AE1686" t="s">
        <v>272</v>
      </c>
      <c r="AF1686" t="e">
        <f>MONTH(Table1[[#This Row],[Date Sent]])</f>
        <v>#REF!</v>
      </c>
      <c r="AG1686" t="e">
        <f>YEAR(Table1[[#This Row],[Date Sent]])</f>
        <v>#REF!</v>
      </c>
      <c r="AH1686"/>
    </row>
    <row r="1687" spans="1:34" x14ac:dyDescent="0.2">
      <c r="A1687" t="s">
        <v>455</v>
      </c>
      <c r="B1687" t="s">
        <v>456</v>
      </c>
      <c r="C1687" s="1">
        <v>8.5299999999999994</v>
      </c>
      <c r="D1687" s="5">
        <v>45255</v>
      </c>
      <c r="E1687" t="s">
        <v>21</v>
      </c>
      <c r="F1687" t="s">
        <v>15</v>
      </c>
      <c r="G1687" s="16" t="s">
        <v>1412</v>
      </c>
      <c r="H1687" s="1"/>
      <c r="J1687"/>
      <c r="AC1687" s="5" t="e">
        <f>VLOOKUP(Table1[[#This Row],[Expense Report]],#REF!,3, 0)</f>
        <v>#REF!</v>
      </c>
      <c r="AD1687" t="s">
        <v>14653</v>
      </c>
      <c r="AE1687" t="s">
        <v>272</v>
      </c>
      <c r="AF1687" t="e">
        <f>MONTH(Table1[[#This Row],[Date Sent]])</f>
        <v>#REF!</v>
      </c>
      <c r="AG1687" t="e">
        <f>YEAR(Table1[[#This Row],[Date Sent]])</f>
        <v>#REF!</v>
      </c>
      <c r="AH1687"/>
    </row>
    <row r="1688" spans="1:34" x14ac:dyDescent="0.2">
      <c r="A1688" t="s">
        <v>455</v>
      </c>
      <c r="B1688" t="s">
        <v>456</v>
      </c>
      <c r="C1688" s="1">
        <v>45.97</v>
      </c>
      <c r="D1688" s="5">
        <v>45255</v>
      </c>
      <c r="E1688" t="s">
        <v>21</v>
      </c>
      <c r="F1688" t="s">
        <v>14</v>
      </c>
      <c r="G1688" s="16" t="s">
        <v>1383</v>
      </c>
      <c r="H1688" s="1"/>
      <c r="J1688"/>
      <c r="AC1688" s="5" t="e">
        <f>VLOOKUP(Table1[[#This Row],[Expense Report]],#REF!,3, 0)</f>
        <v>#REF!</v>
      </c>
      <c r="AD1688" t="s">
        <v>14653</v>
      </c>
      <c r="AE1688" t="s">
        <v>272</v>
      </c>
      <c r="AF1688" t="e">
        <f>MONTH(Table1[[#This Row],[Date Sent]])</f>
        <v>#REF!</v>
      </c>
      <c r="AG1688" t="e">
        <f>YEAR(Table1[[#This Row],[Date Sent]])</f>
        <v>#REF!</v>
      </c>
      <c r="AH1688"/>
    </row>
    <row r="1689" spans="1:34" x14ac:dyDescent="0.2">
      <c r="A1689" t="s">
        <v>455</v>
      </c>
      <c r="B1689" t="s">
        <v>456</v>
      </c>
      <c r="C1689" s="1">
        <v>44.8</v>
      </c>
      <c r="D1689" s="5">
        <v>45255</v>
      </c>
      <c r="E1689" t="s">
        <v>21</v>
      </c>
      <c r="F1689" t="s">
        <v>15</v>
      </c>
      <c r="G1689" s="16" t="s">
        <v>2641</v>
      </c>
      <c r="H1689" s="1"/>
      <c r="J1689"/>
      <c r="AC1689" s="5" t="e">
        <f>VLOOKUP(Table1[[#This Row],[Expense Report]],#REF!,3, 0)</f>
        <v>#REF!</v>
      </c>
      <c r="AD1689" t="s">
        <v>14653</v>
      </c>
      <c r="AE1689" t="s">
        <v>272</v>
      </c>
      <c r="AF1689" t="e">
        <f>MONTH(Table1[[#This Row],[Date Sent]])</f>
        <v>#REF!</v>
      </c>
      <c r="AG1689" t="e">
        <f>YEAR(Table1[[#This Row],[Date Sent]])</f>
        <v>#REF!</v>
      </c>
      <c r="AH1689"/>
    </row>
    <row r="1690" spans="1:34" x14ac:dyDescent="0.2">
      <c r="A1690" t="s">
        <v>455</v>
      </c>
      <c r="B1690" t="s">
        <v>456</v>
      </c>
      <c r="C1690" s="1">
        <v>44.82</v>
      </c>
      <c r="D1690" s="5">
        <v>45256</v>
      </c>
      <c r="E1690" t="s">
        <v>21</v>
      </c>
      <c r="F1690" t="s">
        <v>33</v>
      </c>
      <c r="G1690" s="16" t="s">
        <v>2642</v>
      </c>
      <c r="H1690" s="1"/>
      <c r="J1690"/>
      <c r="AC1690" s="5" t="e">
        <f>VLOOKUP(Table1[[#This Row],[Expense Report]],#REF!,3, 0)</f>
        <v>#REF!</v>
      </c>
      <c r="AD1690" t="s">
        <v>14653</v>
      </c>
      <c r="AE1690" t="s">
        <v>272</v>
      </c>
      <c r="AF1690" t="e">
        <f>MONTH(Table1[[#This Row],[Date Sent]])</f>
        <v>#REF!</v>
      </c>
      <c r="AG1690" t="e">
        <f>YEAR(Table1[[#This Row],[Date Sent]])</f>
        <v>#REF!</v>
      </c>
      <c r="AH1690"/>
    </row>
    <row r="1691" spans="1:34" x14ac:dyDescent="0.2">
      <c r="A1691" t="s">
        <v>455</v>
      </c>
      <c r="B1691" t="s">
        <v>456</v>
      </c>
      <c r="C1691" s="1">
        <v>123.72</v>
      </c>
      <c r="D1691" s="5">
        <v>45258</v>
      </c>
      <c r="E1691" t="s">
        <v>21</v>
      </c>
      <c r="F1691" t="s">
        <v>15</v>
      </c>
      <c r="G1691" s="16" t="s">
        <v>2643</v>
      </c>
      <c r="H1691" s="1"/>
      <c r="J1691"/>
      <c r="AC1691" s="5" t="e">
        <f>VLOOKUP(Table1[[#This Row],[Expense Report]],#REF!,3, 0)</f>
        <v>#REF!</v>
      </c>
      <c r="AD1691" t="s">
        <v>14653</v>
      </c>
      <c r="AE1691" t="s">
        <v>272</v>
      </c>
      <c r="AF1691" t="e">
        <f>MONTH(Table1[[#This Row],[Date Sent]])</f>
        <v>#REF!</v>
      </c>
      <c r="AG1691" t="e">
        <f>YEAR(Table1[[#This Row],[Date Sent]])</f>
        <v>#REF!</v>
      </c>
      <c r="AH1691"/>
    </row>
    <row r="1692" spans="1:34" x14ac:dyDescent="0.2">
      <c r="A1692" t="s">
        <v>455</v>
      </c>
      <c r="B1692" t="s">
        <v>456</v>
      </c>
      <c r="C1692" s="1">
        <v>40.6</v>
      </c>
      <c r="D1692" s="5">
        <v>45258</v>
      </c>
      <c r="E1692" t="s">
        <v>21</v>
      </c>
      <c r="F1692" t="s">
        <v>18</v>
      </c>
      <c r="G1692" s="16" t="s">
        <v>978</v>
      </c>
      <c r="H1692" s="1"/>
      <c r="J1692"/>
      <c r="AC1692" s="5" t="e">
        <f>VLOOKUP(Table1[[#This Row],[Expense Report]],#REF!,3, 0)</f>
        <v>#REF!</v>
      </c>
      <c r="AD1692" t="s">
        <v>14653</v>
      </c>
      <c r="AE1692" t="s">
        <v>272</v>
      </c>
      <c r="AF1692" t="e">
        <f>MONTH(Table1[[#This Row],[Date Sent]])</f>
        <v>#REF!</v>
      </c>
      <c r="AG1692" t="e">
        <f>YEAR(Table1[[#This Row],[Date Sent]])</f>
        <v>#REF!</v>
      </c>
      <c r="AH1692"/>
    </row>
    <row r="1693" spans="1:34" x14ac:dyDescent="0.2">
      <c r="A1693" t="s">
        <v>455</v>
      </c>
      <c r="B1693" t="s">
        <v>456</v>
      </c>
      <c r="C1693" s="1">
        <v>12.88</v>
      </c>
      <c r="D1693" s="5">
        <v>45258</v>
      </c>
      <c r="E1693" t="s">
        <v>21</v>
      </c>
      <c r="F1693" t="s">
        <v>39</v>
      </c>
      <c r="G1693" s="16" t="s">
        <v>2644</v>
      </c>
      <c r="H1693" s="1"/>
      <c r="J1693"/>
      <c r="AC1693" s="5" t="e">
        <f>VLOOKUP(Table1[[#This Row],[Expense Report]],#REF!,3, 0)</f>
        <v>#REF!</v>
      </c>
      <c r="AD1693" t="s">
        <v>14653</v>
      </c>
      <c r="AE1693" t="s">
        <v>272</v>
      </c>
      <c r="AF1693" t="e">
        <f>MONTH(Table1[[#This Row],[Date Sent]])</f>
        <v>#REF!</v>
      </c>
      <c r="AG1693" t="e">
        <f>YEAR(Table1[[#This Row],[Date Sent]])</f>
        <v>#REF!</v>
      </c>
      <c r="AH1693"/>
    </row>
    <row r="1694" spans="1:34" x14ac:dyDescent="0.2">
      <c r="A1694" t="s">
        <v>455</v>
      </c>
      <c r="B1694" t="s">
        <v>456</v>
      </c>
      <c r="C1694" s="1">
        <v>74.709999999999994</v>
      </c>
      <c r="D1694" s="5">
        <v>45258</v>
      </c>
      <c r="E1694" t="s">
        <v>21</v>
      </c>
      <c r="F1694" t="s">
        <v>25</v>
      </c>
      <c r="G1694" s="16" t="s">
        <v>2645</v>
      </c>
      <c r="H1694" s="1"/>
      <c r="J1694"/>
      <c r="AC1694" s="5" t="e">
        <f>VLOOKUP(Table1[[#This Row],[Expense Report]],#REF!,3, 0)</f>
        <v>#REF!</v>
      </c>
      <c r="AD1694" t="s">
        <v>14653</v>
      </c>
      <c r="AE1694" t="s">
        <v>272</v>
      </c>
      <c r="AF1694" t="e">
        <f>MONTH(Table1[[#This Row],[Date Sent]])</f>
        <v>#REF!</v>
      </c>
      <c r="AG1694" t="e">
        <f>YEAR(Table1[[#This Row],[Date Sent]])</f>
        <v>#REF!</v>
      </c>
      <c r="AH1694"/>
    </row>
    <row r="1695" spans="1:34" x14ac:dyDescent="0.2">
      <c r="A1695" t="s">
        <v>455</v>
      </c>
      <c r="B1695" t="s">
        <v>456</v>
      </c>
      <c r="C1695" s="1">
        <v>13.81</v>
      </c>
      <c r="D1695" s="5">
        <v>45259</v>
      </c>
      <c r="E1695" t="s">
        <v>21</v>
      </c>
      <c r="F1695" t="s">
        <v>9</v>
      </c>
      <c r="G1695" s="16" t="s">
        <v>2646</v>
      </c>
      <c r="H1695" s="1"/>
      <c r="J1695"/>
      <c r="AC1695" s="5" t="e">
        <f>VLOOKUP(Table1[[#This Row],[Expense Report]],#REF!,3, 0)</f>
        <v>#REF!</v>
      </c>
      <c r="AD1695" t="s">
        <v>14653</v>
      </c>
      <c r="AE1695" t="s">
        <v>272</v>
      </c>
      <c r="AF1695" t="e">
        <f>MONTH(Table1[[#This Row],[Date Sent]])</f>
        <v>#REF!</v>
      </c>
      <c r="AG1695" t="e">
        <f>YEAR(Table1[[#This Row],[Date Sent]])</f>
        <v>#REF!</v>
      </c>
      <c r="AH1695"/>
    </row>
    <row r="1696" spans="1:34" x14ac:dyDescent="0.2">
      <c r="A1696" t="s">
        <v>455</v>
      </c>
      <c r="B1696" t="s">
        <v>456</v>
      </c>
      <c r="C1696" s="1">
        <v>41.73</v>
      </c>
      <c r="D1696" s="5">
        <v>45259</v>
      </c>
      <c r="E1696" t="s">
        <v>21</v>
      </c>
      <c r="F1696" t="s">
        <v>15</v>
      </c>
      <c r="G1696" s="16" t="s">
        <v>2647</v>
      </c>
      <c r="H1696" s="1"/>
      <c r="J1696"/>
      <c r="AC1696" s="5" t="e">
        <f>VLOOKUP(Table1[[#This Row],[Expense Report]],#REF!,3, 0)</f>
        <v>#REF!</v>
      </c>
      <c r="AD1696" t="s">
        <v>14653</v>
      </c>
      <c r="AE1696" t="s">
        <v>272</v>
      </c>
      <c r="AF1696" t="e">
        <f>MONTH(Table1[[#This Row],[Date Sent]])</f>
        <v>#REF!</v>
      </c>
      <c r="AG1696" t="e">
        <f>YEAR(Table1[[#This Row],[Date Sent]])</f>
        <v>#REF!</v>
      </c>
      <c r="AH1696"/>
    </row>
    <row r="1697" spans="1:34" x14ac:dyDescent="0.2">
      <c r="A1697" t="s">
        <v>455</v>
      </c>
      <c r="B1697" t="s">
        <v>456</v>
      </c>
      <c r="C1697" s="1">
        <v>89.16</v>
      </c>
      <c r="D1697" s="5">
        <v>45265</v>
      </c>
      <c r="E1697" t="s">
        <v>21</v>
      </c>
      <c r="F1697" t="s">
        <v>33</v>
      </c>
      <c r="G1697" s="16" t="s">
        <v>1311</v>
      </c>
      <c r="H1697" s="1"/>
      <c r="J1697"/>
      <c r="AC1697" s="5" t="e">
        <f>VLOOKUP(Table1[[#This Row],[Expense Report]],#REF!,3, 0)</f>
        <v>#REF!</v>
      </c>
      <c r="AD1697" t="s">
        <v>14653</v>
      </c>
      <c r="AE1697" t="s">
        <v>272</v>
      </c>
      <c r="AF1697" t="e">
        <f>MONTH(Table1[[#This Row],[Date Sent]])</f>
        <v>#REF!</v>
      </c>
      <c r="AG1697" t="e">
        <f>YEAR(Table1[[#This Row],[Date Sent]])</f>
        <v>#REF!</v>
      </c>
      <c r="AH1697"/>
    </row>
    <row r="1698" spans="1:34" x14ac:dyDescent="0.2">
      <c r="A1698" t="s">
        <v>455</v>
      </c>
      <c r="B1698" t="s">
        <v>456</v>
      </c>
      <c r="C1698" s="1">
        <v>147.84</v>
      </c>
      <c r="D1698" s="5">
        <v>45269</v>
      </c>
      <c r="E1698" t="s">
        <v>21</v>
      </c>
      <c r="F1698" t="s">
        <v>15</v>
      </c>
      <c r="G1698" s="16" t="s">
        <v>2648</v>
      </c>
      <c r="H1698" s="1"/>
      <c r="J1698"/>
      <c r="AC1698" s="5" t="e">
        <f>VLOOKUP(Table1[[#This Row],[Expense Report]],#REF!,3, 0)</f>
        <v>#REF!</v>
      </c>
      <c r="AD1698" t="s">
        <v>14653</v>
      </c>
      <c r="AE1698" t="s">
        <v>272</v>
      </c>
      <c r="AF1698" t="e">
        <f>MONTH(Table1[[#This Row],[Date Sent]])</f>
        <v>#REF!</v>
      </c>
      <c r="AG1698" t="e">
        <f>YEAR(Table1[[#This Row],[Date Sent]])</f>
        <v>#REF!</v>
      </c>
      <c r="AH1698"/>
    </row>
    <row r="1699" spans="1:34" x14ac:dyDescent="0.2">
      <c r="A1699" t="s">
        <v>455</v>
      </c>
      <c r="B1699" t="s">
        <v>456</v>
      </c>
      <c r="C1699" s="1">
        <v>231.75</v>
      </c>
      <c r="D1699" s="5">
        <v>45269</v>
      </c>
      <c r="E1699" t="s">
        <v>21</v>
      </c>
      <c r="F1699" t="s">
        <v>33</v>
      </c>
      <c r="G1699" s="16" t="s">
        <v>2649</v>
      </c>
      <c r="H1699" s="1"/>
      <c r="J1699"/>
      <c r="AC1699" s="5" t="e">
        <f>VLOOKUP(Table1[[#This Row],[Expense Report]],#REF!,3, 0)</f>
        <v>#REF!</v>
      </c>
      <c r="AD1699" t="s">
        <v>14653</v>
      </c>
      <c r="AE1699" t="s">
        <v>272</v>
      </c>
      <c r="AF1699" t="e">
        <f>MONTH(Table1[[#This Row],[Date Sent]])</f>
        <v>#REF!</v>
      </c>
      <c r="AG1699" t="e">
        <f>YEAR(Table1[[#This Row],[Date Sent]])</f>
        <v>#REF!</v>
      </c>
      <c r="AH1699"/>
    </row>
    <row r="1700" spans="1:34" x14ac:dyDescent="0.2">
      <c r="A1700" t="s">
        <v>455</v>
      </c>
      <c r="B1700" t="s">
        <v>456</v>
      </c>
      <c r="C1700" s="1">
        <v>176.11</v>
      </c>
      <c r="D1700" s="5">
        <v>45270</v>
      </c>
      <c r="E1700" t="s">
        <v>21</v>
      </c>
      <c r="F1700" t="s">
        <v>16</v>
      </c>
      <c r="G1700" s="16" t="s">
        <v>1057</v>
      </c>
      <c r="H1700" s="1"/>
      <c r="J1700"/>
      <c r="AC1700" s="5" t="e">
        <f>VLOOKUP(Table1[[#This Row],[Expense Report]],#REF!,3, 0)</f>
        <v>#REF!</v>
      </c>
      <c r="AD1700" t="s">
        <v>14653</v>
      </c>
      <c r="AE1700" t="s">
        <v>272</v>
      </c>
      <c r="AF1700" t="e">
        <f>MONTH(Table1[[#This Row],[Date Sent]])</f>
        <v>#REF!</v>
      </c>
      <c r="AG1700" t="e">
        <f>YEAR(Table1[[#This Row],[Date Sent]])</f>
        <v>#REF!</v>
      </c>
      <c r="AH1700"/>
    </row>
    <row r="1701" spans="1:34" x14ac:dyDescent="0.2">
      <c r="A1701" t="s">
        <v>455</v>
      </c>
      <c r="B1701" t="s">
        <v>456</v>
      </c>
      <c r="C1701" s="1">
        <v>91.77</v>
      </c>
      <c r="D1701" s="5">
        <v>45272</v>
      </c>
      <c r="E1701" t="s">
        <v>21</v>
      </c>
      <c r="F1701" t="s">
        <v>33</v>
      </c>
      <c r="G1701" s="16" t="s">
        <v>2650</v>
      </c>
      <c r="H1701" s="1"/>
      <c r="J1701"/>
      <c r="AC1701" s="5" t="e">
        <f>VLOOKUP(Table1[[#This Row],[Expense Report]],#REF!,3, 0)</f>
        <v>#REF!</v>
      </c>
      <c r="AD1701" t="s">
        <v>14653</v>
      </c>
      <c r="AE1701" t="s">
        <v>272</v>
      </c>
      <c r="AF1701" t="e">
        <f>MONTH(Table1[[#This Row],[Date Sent]])</f>
        <v>#REF!</v>
      </c>
      <c r="AG1701" t="e">
        <f>YEAR(Table1[[#This Row],[Date Sent]])</f>
        <v>#REF!</v>
      </c>
      <c r="AH1701"/>
    </row>
    <row r="1702" spans="1:34" x14ac:dyDescent="0.2">
      <c r="A1702" t="s">
        <v>455</v>
      </c>
      <c r="B1702" t="s">
        <v>2651</v>
      </c>
      <c r="C1702" s="1">
        <v>52.3</v>
      </c>
      <c r="D1702" s="5">
        <v>45284</v>
      </c>
      <c r="E1702" t="s">
        <v>21</v>
      </c>
      <c r="F1702" t="s">
        <v>15</v>
      </c>
      <c r="G1702" s="16" t="s">
        <v>2652</v>
      </c>
      <c r="H1702" s="1"/>
      <c r="J1702"/>
      <c r="AC1702" s="5" t="e">
        <f>VLOOKUP(Table1[[#This Row],[Expense Report]],#REF!,3, 0)</f>
        <v>#REF!</v>
      </c>
      <c r="AD1702" t="s">
        <v>14653</v>
      </c>
      <c r="AE1702" t="s">
        <v>272</v>
      </c>
      <c r="AF1702" t="e">
        <f>MONTH(Table1[[#This Row],[Date Sent]])</f>
        <v>#REF!</v>
      </c>
      <c r="AG1702" t="e">
        <f>YEAR(Table1[[#This Row],[Date Sent]])</f>
        <v>#REF!</v>
      </c>
      <c r="AH1702"/>
    </row>
    <row r="1703" spans="1:34" x14ac:dyDescent="0.2">
      <c r="A1703" t="s">
        <v>455</v>
      </c>
      <c r="B1703" t="s">
        <v>2651</v>
      </c>
      <c r="C1703" s="1">
        <v>106.72</v>
      </c>
      <c r="D1703" s="5">
        <v>45287</v>
      </c>
      <c r="E1703" t="s">
        <v>21</v>
      </c>
      <c r="F1703" t="s">
        <v>33</v>
      </c>
      <c r="G1703" s="16" t="s">
        <v>2653</v>
      </c>
      <c r="H1703" s="1"/>
      <c r="J1703"/>
      <c r="AC1703" s="5" t="e">
        <f>VLOOKUP(Table1[[#This Row],[Expense Report]],#REF!,3, 0)</f>
        <v>#REF!</v>
      </c>
      <c r="AD1703" t="s">
        <v>14653</v>
      </c>
      <c r="AE1703" t="s">
        <v>272</v>
      </c>
      <c r="AF1703" t="e">
        <f>MONTH(Table1[[#This Row],[Date Sent]])</f>
        <v>#REF!</v>
      </c>
      <c r="AG1703" t="e">
        <f>YEAR(Table1[[#This Row],[Date Sent]])</f>
        <v>#REF!</v>
      </c>
      <c r="AH1703"/>
    </row>
    <row r="1704" spans="1:34" x14ac:dyDescent="0.2">
      <c r="A1704" t="s">
        <v>455</v>
      </c>
      <c r="B1704" t="s">
        <v>2651</v>
      </c>
      <c r="C1704" s="1">
        <v>64.62</v>
      </c>
      <c r="D1704" s="5">
        <v>45296</v>
      </c>
      <c r="E1704" t="s">
        <v>21</v>
      </c>
      <c r="F1704" t="s">
        <v>15</v>
      </c>
      <c r="G1704" s="16" t="s">
        <v>2654</v>
      </c>
      <c r="H1704" s="1"/>
      <c r="J1704"/>
      <c r="AC1704" s="5" t="e">
        <f>VLOOKUP(Table1[[#This Row],[Expense Report]],#REF!,3, 0)</f>
        <v>#REF!</v>
      </c>
      <c r="AD1704" t="s">
        <v>14653</v>
      </c>
      <c r="AE1704" t="s">
        <v>272</v>
      </c>
      <c r="AF1704" t="e">
        <f>MONTH(Table1[[#This Row],[Date Sent]])</f>
        <v>#REF!</v>
      </c>
      <c r="AG1704" t="e">
        <f>YEAR(Table1[[#This Row],[Date Sent]])</f>
        <v>#REF!</v>
      </c>
      <c r="AH1704"/>
    </row>
    <row r="1705" spans="1:34" x14ac:dyDescent="0.2">
      <c r="A1705" t="s">
        <v>455</v>
      </c>
      <c r="B1705" t="s">
        <v>2651</v>
      </c>
      <c r="C1705" s="1">
        <v>89.64</v>
      </c>
      <c r="D1705" s="5">
        <v>45298</v>
      </c>
      <c r="E1705" t="s">
        <v>21</v>
      </c>
      <c r="F1705" t="s">
        <v>33</v>
      </c>
      <c r="G1705" s="16" t="s">
        <v>1298</v>
      </c>
      <c r="H1705" s="1"/>
      <c r="J1705"/>
      <c r="AC1705" s="5" t="e">
        <f>VLOOKUP(Table1[[#This Row],[Expense Report]],#REF!,3, 0)</f>
        <v>#REF!</v>
      </c>
      <c r="AD1705" t="s">
        <v>14653</v>
      </c>
      <c r="AE1705" t="s">
        <v>272</v>
      </c>
      <c r="AF1705" t="e">
        <f>MONTH(Table1[[#This Row],[Date Sent]])</f>
        <v>#REF!</v>
      </c>
      <c r="AG1705" t="e">
        <f>YEAR(Table1[[#This Row],[Date Sent]])</f>
        <v>#REF!</v>
      </c>
      <c r="AH1705"/>
    </row>
    <row r="1706" spans="1:34" x14ac:dyDescent="0.2">
      <c r="A1706" t="s">
        <v>455</v>
      </c>
      <c r="B1706" t="s">
        <v>2651</v>
      </c>
      <c r="C1706" s="1">
        <v>91.24</v>
      </c>
      <c r="D1706" s="5">
        <v>45300</v>
      </c>
      <c r="E1706" t="s">
        <v>21</v>
      </c>
      <c r="F1706" t="s">
        <v>17</v>
      </c>
      <c r="G1706" s="16" t="s">
        <v>2655</v>
      </c>
      <c r="H1706" s="1"/>
      <c r="J1706"/>
      <c r="AC1706" s="5" t="e">
        <f>VLOOKUP(Table1[[#This Row],[Expense Report]],#REF!,3, 0)</f>
        <v>#REF!</v>
      </c>
      <c r="AD1706" t="s">
        <v>14653</v>
      </c>
      <c r="AE1706" t="s">
        <v>272</v>
      </c>
      <c r="AF1706" t="e">
        <f>MONTH(Table1[[#This Row],[Date Sent]])</f>
        <v>#REF!</v>
      </c>
      <c r="AG1706" t="e">
        <f>YEAR(Table1[[#This Row],[Date Sent]])</f>
        <v>#REF!</v>
      </c>
      <c r="AH1706"/>
    </row>
    <row r="1707" spans="1:34" x14ac:dyDescent="0.2">
      <c r="A1707" t="s">
        <v>455</v>
      </c>
      <c r="B1707" t="s">
        <v>2651</v>
      </c>
      <c r="C1707" s="1">
        <v>14.93</v>
      </c>
      <c r="D1707" s="5">
        <v>45302</v>
      </c>
      <c r="E1707" t="s">
        <v>21</v>
      </c>
      <c r="F1707" t="s">
        <v>40</v>
      </c>
      <c r="G1707" s="16" t="s">
        <v>2656</v>
      </c>
      <c r="H1707" s="1"/>
      <c r="J1707"/>
      <c r="AC1707" s="5" t="e">
        <f>VLOOKUP(Table1[[#This Row],[Expense Report]],#REF!,3, 0)</f>
        <v>#REF!</v>
      </c>
      <c r="AD1707" t="s">
        <v>14653</v>
      </c>
      <c r="AE1707" t="s">
        <v>272</v>
      </c>
      <c r="AF1707" t="e">
        <f>MONTH(Table1[[#This Row],[Date Sent]])</f>
        <v>#REF!</v>
      </c>
      <c r="AG1707" t="e">
        <f>YEAR(Table1[[#This Row],[Date Sent]])</f>
        <v>#REF!</v>
      </c>
      <c r="AH1707"/>
    </row>
    <row r="1708" spans="1:34" x14ac:dyDescent="0.2">
      <c r="A1708" t="s">
        <v>455</v>
      </c>
      <c r="B1708" t="s">
        <v>2651</v>
      </c>
      <c r="C1708" s="1">
        <v>4.26</v>
      </c>
      <c r="D1708" s="5">
        <v>45303</v>
      </c>
      <c r="E1708" t="s">
        <v>21</v>
      </c>
      <c r="F1708" t="s">
        <v>40</v>
      </c>
      <c r="G1708" s="16" t="s">
        <v>2656</v>
      </c>
      <c r="H1708" s="1"/>
      <c r="J1708"/>
      <c r="AC1708" s="5" t="e">
        <f>VLOOKUP(Table1[[#This Row],[Expense Report]],#REF!,3, 0)</f>
        <v>#REF!</v>
      </c>
      <c r="AD1708" t="s">
        <v>14653</v>
      </c>
      <c r="AE1708" t="s">
        <v>272</v>
      </c>
      <c r="AF1708" t="e">
        <f>MONTH(Table1[[#This Row],[Date Sent]])</f>
        <v>#REF!</v>
      </c>
      <c r="AG1708" t="e">
        <f>YEAR(Table1[[#This Row],[Date Sent]])</f>
        <v>#REF!</v>
      </c>
      <c r="AH1708"/>
    </row>
    <row r="1709" spans="1:34" x14ac:dyDescent="0.2">
      <c r="A1709" t="s">
        <v>455</v>
      </c>
      <c r="B1709" t="s">
        <v>2651</v>
      </c>
      <c r="C1709" s="1">
        <v>120.8</v>
      </c>
      <c r="D1709" s="5">
        <v>45308</v>
      </c>
      <c r="E1709" t="s">
        <v>20</v>
      </c>
      <c r="F1709" t="s">
        <v>17</v>
      </c>
      <c r="G1709" s="16" t="s">
        <v>2657</v>
      </c>
      <c r="H1709" s="1"/>
      <c r="J1709"/>
      <c r="AC1709" s="5" t="e">
        <f>VLOOKUP(Table1[[#This Row],[Expense Report]],#REF!,3, 0)</f>
        <v>#REF!</v>
      </c>
      <c r="AD1709" t="s">
        <v>14653</v>
      </c>
      <c r="AE1709" t="s">
        <v>272</v>
      </c>
      <c r="AF1709" t="e">
        <f>MONTH(Table1[[#This Row],[Date Sent]])</f>
        <v>#REF!</v>
      </c>
      <c r="AG1709" t="e">
        <f>YEAR(Table1[[#This Row],[Date Sent]])</f>
        <v>#REF!</v>
      </c>
      <c r="AH1709"/>
    </row>
    <row r="1710" spans="1:34" x14ac:dyDescent="0.2">
      <c r="A1710" t="s">
        <v>2658</v>
      </c>
      <c r="B1710" t="s">
        <v>2659</v>
      </c>
      <c r="C1710" s="1">
        <v>7.57</v>
      </c>
      <c r="D1710" s="5">
        <v>45251</v>
      </c>
      <c r="E1710" t="s">
        <v>21</v>
      </c>
      <c r="F1710" t="s">
        <v>15</v>
      </c>
      <c r="G1710" s="16" t="s">
        <v>1985</v>
      </c>
      <c r="H1710" s="1"/>
      <c r="J1710"/>
      <c r="AC1710" s="5" t="e">
        <f>VLOOKUP(Table1[[#This Row],[Expense Report]],#REF!,3, 0)</f>
        <v>#REF!</v>
      </c>
      <c r="AD1710" t="s">
        <v>13348</v>
      </c>
      <c r="AE1710" t="s">
        <v>174</v>
      </c>
      <c r="AF1710" t="e">
        <f>MONTH(Table1[[#This Row],[Date Sent]])</f>
        <v>#REF!</v>
      </c>
      <c r="AG1710" t="e">
        <f>YEAR(Table1[[#This Row],[Date Sent]])</f>
        <v>#REF!</v>
      </c>
      <c r="AH1710"/>
    </row>
    <row r="1711" spans="1:34" x14ac:dyDescent="0.2">
      <c r="A1711" t="s">
        <v>2658</v>
      </c>
      <c r="B1711" t="s">
        <v>2660</v>
      </c>
      <c r="C1711" s="1">
        <v>229.72</v>
      </c>
      <c r="D1711" s="5">
        <v>45281</v>
      </c>
      <c r="E1711" t="s">
        <v>21</v>
      </c>
      <c r="F1711" t="s">
        <v>33</v>
      </c>
      <c r="G1711" s="16" t="s">
        <v>2661</v>
      </c>
      <c r="H1711" s="1"/>
      <c r="J1711"/>
      <c r="AC1711" s="5" t="e">
        <f>VLOOKUP(Table1[[#This Row],[Expense Report]],#REF!,3, 0)</f>
        <v>#REF!</v>
      </c>
      <c r="AD1711" t="s">
        <v>13348</v>
      </c>
      <c r="AE1711" t="s">
        <v>174</v>
      </c>
      <c r="AF1711" t="e">
        <f>MONTH(Table1[[#This Row],[Date Sent]])</f>
        <v>#REF!</v>
      </c>
      <c r="AG1711" t="e">
        <f>YEAR(Table1[[#This Row],[Date Sent]])</f>
        <v>#REF!</v>
      </c>
      <c r="AH1711"/>
    </row>
    <row r="1712" spans="1:34" x14ac:dyDescent="0.2">
      <c r="A1712" t="s">
        <v>2658</v>
      </c>
      <c r="B1712" t="s">
        <v>2660</v>
      </c>
      <c r="C1712" s="1">
        <v>15</v>
      </c>
      <c r="D1712" s="5">
        <v>45288</v>
      </c>
      <c r="E1712" t="s">
        <v>21</v>
      </c>
      <c r="F1712" t="s">
        <v>9</v>
      </c>
      <c r="G1712" s="16" t="s">
        <v>2600</v>
      </c>
      <c r="H1712" s="1"/>
      <c r="J1712"/>
      <c r="AC1712" s="5" t="e">
        <f>VLOOKUP(Table1[[#This Row],[Expense Report]],#REF!,3, 0)</f>
        <v>#REF!</v>
      </c>
      <c r="AD1712" t="s">
        <v>13348</v>
      </c>
      <c r="AE1712" t="s">
        <v>174</v>
      </c>
      <c r="AF1712" t="e">
        <f>MONTH(Table1[[#This Row],[Date Sent]])</f>
        <v>#REF!</v>
      </c>
      <c r="AG1712" t="e">
        <f>YEAR(Table1[[#This Row],[Date Sent]])</f>
        <v>#REF!</v>
      </c>
      <c r="AH1712"/>
    </row>
    <row r="1713" spans="1:34" x14ac:dyDescent="0.2">
      <c r="A1713" t="s">
        <v>2658</v>
      </c>
      <c r="B1713" t="s">
        <v>2662</v>
      </c>
      <c r="C1713" s="1">
        <v>86.58</v>
      </c>
      <c r="D1713" s="5">
        <v>45278</v>
      </c>
      <c r="E1713" t="s">
        <v>21</v>
      </c>
      <c r="F1713" t="s">
        <v>33</v>
      </c>
      <c r="G1713" s="16" t="s">
        <v>2663</v>
      </c>
      <c r="H1713" s="1"/>
      <c r="J1713"/>
      <c r="AC1713" s="5" t="e">
        <f>VLOOKUP(Table1[[#This Row],[Expense Report]],#REF!,3, 0)</f>
        <v>#REF!</v>
      </c>
      <c r="AD1713" t="s">
        <v>13348</v>
      </c>
      <c r="AE1713" t="s">
        <v>174</v>
      </c>
      <c r="AF1713" t="e">
        <f>MONTH(Table1[[#This Row],[Date Sent]])</f>
        <v>#REF!</v>
      </c>
      <c r="AG1713" t="e">
        <f>YEAR(Table1[[#This Row],[Date Sent]])</f>
        <v>#REF!</v>
      </c>
      <c r="AH1713"/>
    </row>
    <row r="1714" spans="1:34" x14ac:dyDescent="0.2">
      <c r="A1714" t="s">
        <v>2658</v>
      </c>
      <c r="B1714" t="s">
        <v>2664</v>
      </c>
      <c r="C1714" s="1">
        <v>40</v>
      </c>
      <c r="D1714" s="5">
        <v>45282</v>
      </c>
      <c r="E1714" t="s">
        <v>21</v>
      </c>
      <c r="F1714" t="s">
        <v>24</v>
      </c>
      <c r="G1714" s="16" t="s">
        <v>2665</v>
      </c>
      <c r="H1714" s="1"/>
      <c r="J1714"/>
      <c r="AC1714" s="5" t="e">
        <f>VLOOKUP(Table1[[#This Row],[Expense Report]],#REF!,3, 0)</f>
        <v>#REF!</v>
      </c>
      <c r="AD1714" t="s">
        <v>13348</v>
      </c>
      <c r="AE1714" t="s">
        <v>174</v>
      </c>
      <c r="AF1714" t="e">
        <f>MONTH(Table1[[#This Row],[Date Sent]])</f>
        <v>#REF!</v>
      </c>
      <c r="AG1714" t="e">
        <f>YEAR(Table1[[#This Row],[Date Sent]])</f>
        <v>#REF!</v>
      </c>
      <c r="AH1714"/>
    </row>
    <row r="1715" spans="1:34" x14ac:dyDescent="0.2">
      <c r="A1715" t="s">
        <v>2658</v>
      </c>
      <c r="B1715" t="s">
        <v>2664</v>
      </c>
      <c r="C1715" s="1">
        <v>32.32</v>
      </c>
      <c r="D1715" s="5">
        <v>45283</v>
      </c>
      <c r="E1715" t="s">
        <v>21</v>
      </c>
      <c r="F1715" t="s">
        <v>15</v>
      </c>
      <c r="G1715" s="16" t="s">
        <v>2666</v>
      </c>
      <c r="H1715" s="1"/>
      <c r="J1715"/>
      <c r="AC1715" s="5" t="e">
        <f>VLOOKUP(Table1[[#This Row],[Expense Report]],#REF!,3, 0)</f>
        <v>#REF!</v>
      </c>
      <c r="AD1715" t="s">
        <v>13348</v>
      </c>
      <c r="AE1715" t="s">
        <v>174</v>
      </c>
      <c r="AF1715" t="e">
        <f>MONTH(Table1[[#This Row],[Date Sent]])</f>
        <v>#REF!</v>
      </c>
      <c r="AG1715" t="e">
        <f>YEAR(Table1[[#This Row],[Date Sent]])</f>
        <v>#REF!</v>
      </c>
      <c r="AH1715"/>
    </row>
    <row r="1716" spans="1:34" x14ac:dyDescent="0.2">
      <c r="A1716" t="s">
        <v>2658</v>
      </c>
      <c r="B1716" t="s">
        <v>2664</v>
      </c>
      <c r="C1716" s="1">
        <v>178.63</v>
      </c>
      <c r="D1716" s="5">
        <v>45286</v>
      </c>
      <c r="E1716" t="s">
        <v>21</v>
      </c>
      <c r="F1716" t="s">
        <v>918</v>
      </c>
      <c r="G1716" s="16" t="str">
        <f>_xlfn.CONCAT(Table1[[#This Row],[Notes 1]],",",Table1[[#This Row],[Notes 2]],",",Table1[[#This Row],[Notes 3]])</f>
        <v>vinegar, soap, detergent, water softner,bath tissue, copy paper,</v>
      </c>
      <c r="H1716" s="1">
        <v>143.78</v>
      </c>
      <c r="I1716" t="s">
        <v>33</v>
      </c>
      <c r="J1716" t="s">
        <v>2667</v>
      </c>
      <c r="K1716" s="1">
        <v>34.85</v>
      </c>
      <c r="L1716" t="s">
        <v>15</v>
      </c>
      <c r="M1716" t="s">
        <v>2668</v>
      </c>
      <c r="AC1716" s="5" t="e">
        <f>VLOOKUP(Table1[[#This Row],[Expense Report]],#REF!,3, 0)</f>
        <v>#REF!</v>
      </c>
      <c r="AD1716" t="s">
        <v>13348</v>
      </c>
      <c r="AE1716" t="s">
        <v>174</v>
      </c>
      <c r="AF1716" t="e">
        <f>MONTH(Table1[[#This Row],[Date Sent]])</f>
        <v>#REF!</v>
      </c>
      <c r="AG1716" t="e">
        <f>YEAR(Table1[[#This Row],[Date Sent]])</f>
        <v>#REF!</v>
      </c>
      <c r="AH1716"/>
    </row>
    <row r="1717" spans="1:34" x14ac:dyDescent="0.2">
      <c r="A1717" t="s">
        <v>2658</v>
      </c>
      <c r="B1717" t="s">
        <v>2664</v>
      </c>
      <c r="C1717" s="1">
        <v>209.88</v>
      </c>
      <c r="D1717" s="5">
        <v>45288</v>
      </c>
      <c r="E1717" t="s">
        <v>21</v>
      </c>
      <c r="F1717" t="s">
        <v>918</v>
      </c>
      <c r="G1717" s="16" t="str">
        <f>_xlfn.CONCAT(Table1[[#This Row],[Notes 1]],",",Table1[[#This Row],[Notes 2]],",",Table1[[#This Row],[Notes 3]])</f>
        <v>spray bottles, goo gone, tote,gloves,</v>
      </c>
      <c r="H1717" s="1">
        <v>165.92</v>
      </c>
      <c r="I1717" t="s">
        <v>33</v>
      </c>
      <c r="J1717" t="s">
        <v>2669</v>
      </c>
      <c r="K1717" s="1">
        <v>43.96</v>
      </c>
      <c r="L1717" t="s">
        <v>16</v>
      </c>
      <c r="M1717" t="s">
        <v>1057</v>
      </c>
      <c r="AC1717" s="5" t="e">
        <f>VLOOKUP(Table1[[#This Row],[Expense Report]],#REF!,3, 0)</f>
        <v>#REF!</v>
      </c>
      <c r="AD1717" t="s">
        <v>13348</v>
      </c>
      <c r="AE1717" t="s">
        <v>174</v>
      </c>
      <c r="AF1717" t="e">
        <f>MONTH(Table1[[#This Row],[Date Sent]])</f>
        <v>#REF!</v>
      </c>
      <c r="AG1717" t="e">
        <f>YEAR(Table1[[#This Row],[Date Sent]])</f>
        <v>#REF!</v>
      </c>
      <c r="AH1717"/>
    </row>
    <row r="1718" spans="1:34" x14ac:dyDescent="0.2">
      <c r="A1718" t="s">
        <v>2658</v>
      </c>
      <c r="B1718" t="s">
        <v>2664</v>
      </c>
      <c r="C1718" s="1">
        <v>-10.8</v>
      </c>
      <c r="D1718" s="5">
        <v>45289</v>
      </c>
      <c r="E1718" t="s">
        <v>33</v>
      </c>
      <c r="F1718" t="s">
        <v>39</v>
      </c>
      <c r="G1718" s="16" t="s">
        <v>2670</v>
      </c>
      <c r="H1718" s="1"/>
      <c r="J1718"/>
      <c r="AC1718" s="5" t="e">
        <f>VLOOKUP(Table1[[#This Row],[Expense Report]],#REF!,3, 0)</f>
        <v>#REF!</v>
      </c>
      <c r="AD1718" t="s">
        <v>13348</v>
      </c>
      <c r="AE1718" t="s">
        <v>174</v>
      </c>
      <c r="AF1718" t="e">
        <f>MONTH(Table1[[#This Row],[Date Sent]])</f>
        <v>#REF!</v>
      </c>
      <c r="AG1718" t="e">
        <f>YEAR(Table1[[#This Row],[Date Sent]])</f>
        <v>#REF!</v>
      </c>
      <c r="AH1718"/>
    </row>
    <row r="1719" spans="1:34" x14ac:dyDescent="0.2">
      <c r="A1719" t="s">
        <v>2658</v>
      </c>
      <c r="B1719" t="s">
        <v>2664</v>
      </c>
      <c r="C1719" s="1">
        <v>21.62</v>
      </c>
      <c r="D1719" s="5">
        <v>45289</v>
      </c>
      <c r="E1719" t="s">
        <v>21</v>
      </c>
      <c r="F1719" t="s">
        <v>39</v>
      </c>
      <c r="G1719" s="16" t="s">
        <v>2671</v>
      </c>
      <c r="H1719" s="1"/>
      <c r="J1719"/>
      <c r="AC1719" s="5" t="e">
        <f>VLOOKUP(Table1[[#This Row],[Expense Report]],#REF!,3, 0)</f>
        <v>#REF!</v>
      </c>
      <c r="AD1719" t="s">
        <v>13348</v>
      </c>
      <c r="AE1719" t="s">
        <v>174</v>
      </c>
      <c r="AF1719" t="e">
        <f>MONTH(Table1[[#This Row],[Date Sent]])</f>
        <v>#REF!</v>
      </c>
      <c r="AG1719" t="e">
        <f>YEAR(Table1[[#This Row],[Date Sent]])</f>
        <v>#REF!</v>
      </c>
      <c r="AH1719"/>
    </row>
    <row r="1720" spans="1:34" x14ac:dyDescent="0.2">
      <c r="A1720" t="s">
        <v>2658</v>
      </c>
      <c r="B1720" t="s">
        <v>2664</v>
      </c>
      <c r="C1720" s="1">
        <v>338.66</v>
      </c>
      <c r="D1720" s="5">
        <v>45289</v>
      </c>
      <c r="E1720" t="s">
        <v>21</v>
      </c>
      <c r="F1720" t="s">
        <v>33</v>
      </c>
      <c r="G1720" s="16" t="s">
        <v>2672</v>
      </c>
      <c r="H1720" s="1"/>
      <c r="J1720"/>
      <c r="AC1720" s="5" t="e">
        <f>VLOOKUP(Table1[[#This Row],[Expense Report]],#REF!,3, 0)</f>
        <v>#REF!</v>
      </c>
      <c r="AD1720" t="s">
        <v>13348</v>
      </c>
      <c r="AE1720" t="s">
        <v>174</v>
      </c>
      <c r="AF1720" t="e">
        <f>MONTH(Table1[[#This Row],[Date Sent]])</f>
        <v>#REF!</v>
      </c>
      <c r="AG1720" t="e">
        <f>YEAR(Table1[[#This Row],[Date Sent]])</f>
        <v>#REF!</v>
      </c>
      <c r="AH1720"/>
    </row>
    <row r="1721" spans="1:34" x14ac:dyDescent="0.2">
      <c r="A1721" t="s">
        <v>2658</v>
      </c>
      <c r="B1721" t="s">
        <v>2664</v>
      </c>
      <c r="C1721" s="1">
        <v>10.8</v>
      </c>
      <c r="D1721" s="5">
        <v>45289</v>
      </c>
      <c r="E1721" t="s">
        <v>21</v>
      </c>
      <c r="F1721" t="s">
        <v>39</v>
      </c>
      <c r="G1721" s="16" t="s">
        <v>2673</v>
      </c>
      <c r="H1721" s="1"/>
      <c r="J1721"/>
      <c r="AC1721" s="5" t="e">
        <f>VLOOKUP(Table1[[#This Row],[Expense Report]],#REF!,3, 0)</f>
        <v>#REF!</v>
      </c>
      <c r="AD1721" t="s">
        <v>13348</v>
      </c>
      <c r="AE1721" t="s">
        <v>174</v>
      </c>
      <c r="AF1721" t="e">
        <f>MONTH(Table1[[#This Row],[Date Sent]])</f>
        <v>#REF!</v>
      </c>
      <c r="AG1721" t="e">
        <f>YEAR(Table1[[#This Row],[Date Sent]])</f>
        <v>#REF!</v>
      </c>
      <c r="AH1721"/>
    </row>
    <row r="1722" spans="1:34" x14ac:dyDescent="0.2">
      <c r="A1722" t="s">
        <v>2658</v>
      </c>
      <c r="B1722" t="s">
        <v>2664</v>
      </c>
      <c r="C1722" s="1">
        <v>22.15</v>
      </c>
      <c r="D1722" s="5">
        <v>45292</v>
      </c>
      <c r="E1722" t="s">
        <v>21</v>
      </c>
      <c r="F1722" t="s">
        <v>33</v>
      </c>
      <c r="G1722" s="16" t="s">
        <v>2674</v>
      </c>
      <c r="H1722" s="1"/>
      <c r="J1722"/>
      <c r="AC1722" s="5" t="e">
        <f>VLOOKUP(Table1[[#This Row],[Expense Report]],#REF!,3, 0)</f>
        <v>#REF!</v>
      </c>
      <c r="AD1722" t="s">
        <v>13348</v>
      </c>
      <c r="AE1722" t="s">
        <v>174</v>
      </c>
      <c r="AF1722" t="e">
        <f>MONTH(Table1[[#This Row],[Date Sent]])</f>
        <v>#REF!</v>
      </c>
      <c r="AG1722" t="e">
        <f>YEAR(Table1[[#This Row],[Date Sent]])</f>
        <v>#REF!</v>
      </c>
      <c r="AH1722"/>
    </row>
    <row r="1723" spans="1:34" x14ac:dyDescent="0.2">
      <c r="A1723" t="s">
        <v>2675</v>
      </c>
      <c r="B1723" t="s">
        <v>2676</v>
      </c>
      <c r="C1723" s="1">
        <v>139.29</v>
      </c>
      <c r="D1723" s="5">
        <v>45288</v>
      </c>
      <c r="E1723" t="s">
        <v>21</v>
      </c>
      <c r="F1723" t="s">
        <v>15</v>
      </c>
      <c r="G1723" s="16" t="s">
        <v>2677</v>
      </c>
      <c r="H1723" s="1"/>
      <c r="J1723"/>
      <c r="AC1723" s="5" t="e">
        <f>VLOOKUP(Table1[[#This Row],[Expense Report]],#REF!,3, 0)</f>
        <v>#REF!</v>
      </c>
      <c r="AD1723" t="s">
        <v>11649</v>
      </c>
      <c r="AE1723" t="s">
        <v>11649</v>
      </c>
      <c r="AF1723" t="e">
        <f>MONTH(Table1[[#This Row],[Date Sent]])</f>
        <v>#REF!</v>
      </c>
      <c r="AG1723" t="e">
        <f>YEAR(Table1[[#This Row],[Date Sent]])</f>
        <v>#REF!</v>
      </c>
      <c r="AH1723"/>
    </row>
    <row r="1724" spans="1:34" x14ac:dyDescent="0.2">
      <c r="A1724" t="s">
        <v>2675</v>
      </c>
      <c r="B1724" t="s">
        <v>2676</v>
      </c>
      <c r="C1724" s="1">
        <v>18.989999999999998</v>
      </c>
      <c r="D1724" s="5">
        <v>45294</v>
      </c>
      <c r="E1724" t="s">
        <v>21</v>
      </c>
      <c r="F1724" t="s">
        <v>9</v>
      </c>
      <c r="G1724" s="16" t="s">
        <v>2678</v>
      </c>
      <c r="H1724" s="1"/>
      <c r="J1724"/>
      <c r="AC1724" s="5" t="e">
        <f>VLOOKUP(Table1[[#This Row],[Expense Report]],#REF!,3, 0)</f>
        <v>#REF!</v>
      </c>
      <c r="AD1724" t="s">
        <v>11649</v>
      </c>
      <c r="AE1724" t="s">
        <v>11649</v>
      </c>
      <c r="AF1724" t="e">
        <f>MONTH(Table1[[#This Row],[Date Sent]])</f>
        <v>#REF!</v>
      </c>
      <c r="AG1724" t="e">
        <f>YEAR(Table1[[#This Row],[Date Sent]])</f>
        <v>#REF!</v>
      </c>
      <c r="AH1724"/>
    </row>
    <row r="1725" spans="1:34" x14ac:dyDescent="0.2">
      <c r="A1725" t="s">
        <v>2675</v>
      </c>
      <c r="B1725" t="s">
        <v>2676</v>
      </c>
      <c r="C1725" s="1">
        <v>85.58</v>
      </c>
      <c r="D1725" s="5">
        <v>45295</v>
      </c>
      <c r="E1725" t="s">
        <v>21</v>
      </c>
      <c r="F1725" t="s">
        <v>33</v>
      </c>
      <c r="G1725" s="16" t="s">
        <v>2679</v>
      </c>
      <c r="H1725" s="1"/>
      <c r="J1725"/>
      <c r="AC1725" s="5" t="e">
        <f>VLOOKUP(Table1[[#This Row],[Expense Report]],#REF!,3, 0)</f>
        <v>#REF!</v>
      </c>
      <c r="AD1725" t="s">
        <v>11649</v>
      </c>
      <c r="AE1725" t="s">
        <v>11649</v>
      </c>
      <c r="AF1725" t="e">
        <f>MONTH(Table1[[#This Row],[Date Sent]])</f>
        <v>#REF!</v>
      </c>
      <c r="AG1725" t="e">
        <f>YEAR(Table1[[#This Row],[Date Sent]])</f>
        <v>#REF!</v>
      </c>
      <c r="AH1725"/>
    </row>
    <row r="1726" spans="1:34" x14ac:dyDescent="0.2">
      <c r="A1726" t="s">
        <v>2675</v>
      </c>
      <c r="B1726" t="s">
        <v>2676</v>
      </c>
      <c r="C1726" s="1">
        <v>100</v>
      </c>
      <c r="D1726" s="5">
        <v>45296</v>
      </c>
      <c r="E1726" t="s">
        <v>21</v>
      </c>
      <c r="F1726" t="s">
        <v>33</v>
      </c>
      <c r="G1726" s="16" t="s">
        <v>2680</v>
      </c>
      <c r="H1726" s="1"/>
      <c r="J1726"/>
      <c r="AC1726" s="5" t="e">
        <f>VLOOKUP(Table1[[#This Row],[Expense Report]],#REF!,3, 0)</f>
        <v>#REF!</v>
      </c>
      <c r="AD1726" t="s">
        <v>11649</v>
      </c>
      <c r="AE1726" t="s">
        <v>11649</v>
      </c>
      <c r="AF1726" t="e">
        <f>MONTH(Table1[[#This Row],[Date Sent]])</f>
        <v>#REF!</v>
      </c>
      <c r="AG1726" t="e">
        <f>YEAR(Table1[[#This Row],[Date Sent]])</f>
        <v>#REF!</v>
      </c>
      <c r="AH1726"/>
    </row>
    <row r="1727" spans="1:34" x14ac:dyDescent="0.2">
      <c r="A1727" t="s">
        <v>2681</v>
      </c>
      <c r="B1727" t="s">
        <v>2682</v>
      </c>
      <c r="C1727" s="1">
        <v>96.06</v>
      </c>
      <c r="D1727" s="5">
        <v>45257</v>
      </c>
      <c r="E1727" t="s">
        <v>21</v>
      </c>
      <c r="F1727" t="s">
        <v>25</v>
      </c>
      <c r="G1727" s="16" t="s">
        <v>2683</v>
      </c>
      <c r="H1727" s="1"/>
      <c r="J1727"/>
      <c r="AC1727" s="5" t="e">
        <f>VLOOKUP(Table1[[#This Row],[Expense Report]],#REF!,3, 0)</f>
        <v>#REF!</v>
      </c>
      <c r="AD1727" t="s">
        <v>11649</v>
      </c>
      <c r="AE1727" t="s">
        <v>11649</v>
      </c>
      <c r="AF1727" t="e">
        <f>MONTH(Table1[[#This Row],[Date Sent]])</f>
        <v>#REF!</v>
      </c>
      <c r="AG1727" t="e">
        <f>YEAR(Table1[[#This Row],[Date Sent]])</f>
        <v>#REF!</v>
      </c>
      <c r="AH1727"/>
    </row>
    <row r="1728" spans="1:34" x14ac:dyDescent="0.2">
      <c r="A1728" t="s">
        <v>2681</v>
      </c>
      <c r="B1728" t="s">
        <v>2682</v>
      </c>
      <c r="C1728" s="1">
        <v>70.41</v>
      </c>
      <c r="D1728" s="5">
        <v>45258</v>
      </c>
      <c r="E1728" t="s">
        <v>21</v>
      </c>
      <c r="F1728" t="s">
        <v>33</v>
      </c>
      <c r="G1728" s="16" t="s">
        <v>2684</v>
      </c>
      <c r="H1728" s="1"/>
      <c r="J1728"/>
      <c r="AC1728" s="5" t="e">
        <f>VLOOKUP(Table1[[#This Row],[Expense Report]],#REF!,3, 0)</f>
        <v>#REF!</v>
      </c>
      <c r="AD1728" t="s">
        <v>11649</v>
      </c>
      <c r="AE1728" t="s">
        <v>11649</v>
      </c>
      <c r="AF1728" t="e">
        <f>MONTH(Table1[[#This Row],[Date Sent]])</f>
        <v>#REF!</v>
      </c>
      <c r="AG1728" t="e">
        <f>YEAR(Table1[[#This Row],[Date Sent]])</f>
        <v>#REF!</v>
      </c>
      <c r="AH1728"/>
    </row>
    <row r="1729" spans="1:34" x14ac:dyDescent="0.2">
      <c r="A1729" t="s">
        <v>2681</v>
      </c>
      <c r="B1729" t="s">
        <v>2682</v>
      </c>
      <c r="C1729" s="1">
        <v>307.49</v>
      </c>
      <c r="D1729" s="5">
        <v>45261</v>
      </c>
      <c r="E1729" t="s">
        <v>21</v>
      </c>
      <c r="F1729" t="s">
        <v>39</v>
      </c>
      <c r="G1729" s="16" t="s">
        <v>2685</v>
      </c>
      <c r="H1729" s="1"/>
      <c r="J1729"/>
      <c r="AC1729" s="5" t="e">
        <f>VLOOKUP(Table1[[#This Row],[Expense Report]],#REF!,3, 0)</f>
        <v>#REF!</v>
      </c>
      <c r="AD1729" t="s">
        <v>11649</v>
      </c>
      <c r="AE1729" t="s">
        <v>11649</v>
      </c>
      <c r="AF1729" t="e">
        <f>MONTH(Table1[[#This Row],[Date Sent]])</f>
        <v>#REF!</v>
      </c>
      <c r="AG1729" t="e">
        <f>YEAR(Table1[[#This Row],[Date Sent]])</f>
        <v>#REF!</v>
      </c>
      <c r="AH1729"/>
    </row>
    <row r="1730" spans="1:34" x14ac:dyDescent="0.2">
      <c r="A1730" t="s">
        <v>2681</v>
      </c>
      <c r="B1730" t="s">
        <v>2682</v>
      </c>
      <c r="C1730" s="1">
        <v>17.510000000000002</v>
      </c>
      <c r="D1730" s="5">
        <v>45271</v>
      </c>
      <c r="E1730" t="s">
        <v>24</v>
      </c>
      <c r="F1730" t="s">
        <v>15</v>
      </c>
      <c r="G1730" s="16" t="s">
        <v>2686</v>
      </c>
      <c r="H1730" s="1"/>
      <c r="J1730"/>
      <c r="AC1730" s="5" t="e">
        <f>VLOOKUP(Table1[[#This Row],[Expense Report]],#REF!,3, 0)</f>
        <v>#REF!</v>
      </c>
      <c r="AD1730" t="s">
        <v>11649</v>
      </c>
      <c r="AE1730" t="s">
        <v>11649</v>
      </c>
      <c r="AF1730" t="e">
        <f>MONTH(Table1[[#This Row],[Date Sent]])</f>
        <v>#REF!</v>
      </c>
      <c r="AG1730" t="e">
        <f>YEAR(Table1[[#This Row],[Date Sent]])</f>
        <v>#REF!</v>
      </c>
      <c r="AH1730"/>
    </row>
    <row r="1731" spans="1:34" x14ac:dyDescent="0.2">
      <c r="A1731" t="s">
        <v>2681</v>
      </c>
      <c r="B1731" t="s">
        <v>2682</v>
      </c>
      <c r="C1731" s="1">
        <v>46.12</v>
      </c>
      <c r="D1731" s="5">
        <v>45273</v>
      </c>
      <c r="E1731" t="s">
        <v>21</v>
      </c>
      <c r="F1731" t="s">
        <v>33</v>
      </c>
      <c r="G1731" s="16" t="s">
        <v>2687</v>
      </c>
      <c r="H1731" s="1"/>
      <c r="J1731"/>
      <c r="AC1731" s="5" t="e">
        <f>VLOOKUP(Table1[[#This Row],[Expense Report]],#REF!,3, 0)</f>
        <v>#REF!</v>
      </c>
      <c r="AD1731" t="s">
        <v>11649</v>
      </c>
      <c r="AE1731" t="s">
        <v>11649</v>
      </c>
      <c r="AF1731" t="e">
        <f>MONTH(Table1[[#This Row],[Date Sent]])</f>
        <v>#REF!</v>
      </c>
      <c r="AG1731" t="e">
        <f>YEAR(Table1[[#This Row],[Date Sent]])</f>
        <v>#REF!</v>
      </c>
      <c r="AH1731"/>
    </row>
    <row r="1732" spans="1:34" x14ac:dyDescent="0.2">
      <c r="A1732" t="s">
        <v>2681</v>
      </c>
      <c r="B1732" t="s">
        <v>2682</v>
      </c>
      <c r="C1732" s="1">
        <v>77.12</v>
      </c>
      <c r="D1732" s="5">
        <v>45273</v>
      </c>
      <c r="E1732" t="s">
        <v>17</v>
      </c>
      <c r="F1732" t="s">
        <v>33</v>
      </c>
      <c r="G1732" s="16" t="s">
        <v>2688</v>
      </c>
      <c r="H1732" s="1"/>
      <c r="J1732"/>
      <c r="AC1732" s="5" t="e">
        <f>VLOOKUP(Table1[[#This Row],[Expense Report]],#REF!,3, 0)</f>
        <v>#REF!</v>
      </c>
      <c r="AD1732" t="s">
        <v>11649</v>
      </c>
      <c r="AE1732" t="s">
        <v>11649</v>
      </c>
      <c r="AF1732" t="e">
        <f>MONTH(Table1[[#This Row],[Date Sent]])</f>
        <v>#REF!</v>
      </c>
      <c r="AG1732" t="e">
        <f>YEAR(Table1[[#This Row],[Date Sent]])</f>
        <v>#REF!</v>
      </c>
      <c r="AH1732"/>
    </row>
    <row r="1733" spans="1:34" x14ac:dyDescent="0.2">
      <c r="A1733" t="s">
        <v>2681</v>
      </c>
      <c r="B1733" t="s">
        <v>2682</v>
      </c>
      <c r="C1733" s="1">
        <v>65.84</v>
      </c>
      <c r="D1733" s="5">
        <v>45275</v>
      </c>
      <c r="E1733" t="s">
        <v>21</v>
      </c>
      <c r="F1733" t="s">
        <v>33</v>
      </c>
      <c r="G1733" s="16" t="s">
        <v>928</v>
      </c>
      <c r="H1733" s="1"/>
      <c r="J1733"/>
      <c r="AC1733" s="5" t="e">
        <f>VLOOKUP(Table1[[#This Row],[Expense Report]],#REF!,3, 0)</f>
        <v>#REF!</v>
      </c>
      <c r="AD1733" t="s">
        <v>11649</v>
      </c>
      <c r="AE1733" t="s">
        <v>11649</v>
      </c>
      <c r="AF1733" t="e">
        <f>MONTH(Table1[[#This Row],[Date Sent]])</f>
        <v>#REF!</v>
      </c>
      <c r="AG1733" t="e">
        <f>YEAR(Table1[[#This Row],[Date Sent]])</f>
        <v>#REF!</v>
      </c>
      <c r="AH1733"/>
    </row>
    <row r="1734" spans="1:34" x14ac:dyDescent="0.2">
      <c r="A1734" t="s">
        <v>2681</v>
      </c>
      <c r="B1734" t="s">
        <v>2682</v>
      </c>
      <c r="C1734" s="1">
        <v>76.569999999999993</v>
      </c>
      <c r="D1734" s="5">
        <v>45287</v>
      </c>
      <c r="E1734" t="s">
        <v>21</v>
      </c>
      <c r="F1734" t="s">
        <v>33</v>
      </c>
      <c r="G1734" s="16" t="s">
        <v>928</v>
      </c>
      <c r="H1734" s="1"/>
      <c r="J1734"/>
      <c r="AC1734" s="5" t="e">
        <f>VLOOKUP(Table1[[#This Row],[Expense Report]],#REF!,3, 0)</f>
        <v>#REF!</v>
      </c>
      <c r="AD1734" t="s">
        <v>11649</v>
      </c>
      <c r="AE1734" t="s">
        <v>11649</v>
      </c>
      <c r="AF1734" t="e">
        <f>MONTH(Table1[[#This Row],[Date Sent]])</f>
        <v>#REF!</v>
      </c>
      <c r="AG1734" t="e">
        <f>YEAR(Table1[[#This Row],[Date Sent]])</f>
        <v>#REF!</v>
      </c>
      <c r="AH1734"/>
    </row>
    <row r="1735" spans="1:34" x14ac:dyDescent="0.2">
      <c r="A1735" t="s">
        <v>2681</v>
      </c>
      <c r="B1735" t="s">
        <v>2682</v>
      </c>
      <c r="C1735" s="1">
        <v>36.25</v>
      </c>
      <c r="D1735" s="5">
        <v>45288</v>
      </c>
      <c r="E1735" t="s">
        <v>21</v>
      </c>
      <c r="F1735" t="s">
        <v>17</v>
      </c>
      <c r="G1735" s="16" t="s">
        <v>2689</v>
      </c>
      <c r="H1735" s="1"/>
      <c r="J1735"/>
      <c r="AC1735" s="5" t="e">
        <f>VLOOKUP(Table1[[#This Row],[Expense Report]],#REF!,3, 0)</f>
        <v>#REF!</v>
      </c>
      <c r="AD1735" t="s">
        <v>11649</v>
      </c>
      <c r="AE1735" t="s">
        <v>11649</v>
      </c>
      <c r="AF1735" t="e">
        <f>MONTH(Table1[[#This Row],[Date Sent]])</f>
        <v>#REF!</v>
      </c>
      <c r="AG1735" t="e">
        <f>YEAR(Table1[[#This Row],[Date Sent]])</f>
        <v>#REF!</v>
      </c>
      <c r="AH1735"/>
    </row>
    <row r="1736" spans="1:34" x14ac:dyDescent="0.2">
      <c r="A1736" t="s">
        <v>123</v>
      </c>
      <c r="B1736" t="s">
        <v>2690</v>
      </c>
      <c r="C1736" s="1">
        <v>30.46</v>
      </c>
      <c r="D1736" s="5">
        <v>45269</v>
      </c>
      <c r="E1736" t="s">
        <v>6</v>
      </c>
      <c r="F1736" t="s">
        <v>31</v>
      </c>
      <c r="G1736" s="16" t="s">
        <v>2691</v>
      </c>
      <c r="H1736" s="1"/>
      <c r="J1736"/>
      <c r="AC1736" s="5" t="e">
        <f>VLOOKUP(Table1[[#This Row],[Expense Report]],#REF!,3, 0)</f>
        <v>#REF!</v>
      </c>
      <c r="AD1736" t="s">
        <v>11649</v>
      </c>
      <c r="AE1736" t="s">
        <v>11649</v>
      </c>
      <c r="AF1736" t="e">
        <f>MONTH(Table1[[#This Row],[Date Sent]])</f>
        <v>#REF!</v>
      </c>
      <c r="AG1736" t="e">
        <f>YEAR(Table1[[#This Row],[Date Sent]])</f>
        <v>#REF!</v>
      </c>
      <c r="AH1736"/>
    </row>
    <row r="1737" spans="1:34" x14ac:dyDescent="0.2">
      <c r="A1737" t="s">
        <v>123</v>
      </c>
      <c r="B1737" t="s">
        <v>2690</v>
      </c>
      <c r="C1737" s="1">
        <v>5.76</v>
      </c>
      <c r="D1737" s="5">
        <v>45271</v>
      </c>
      <c r="E1737" t="s">
        <v>24</v>
      </c>
      <c r="F1737" t="s">
        <v>31</v>
      </c>
      <c r="G1737" s="16" t="s">
        <v>2692</v>
      </c>
      <c r="H1737" s="1"/>
      <c r="J1737"/>
      <c r="AC1737" s="5" t="e">
        <f>VLOOKUP(Table1[[#This Row],[Expense Report]],#REF!,3, 0)</f>
        <v>#REF!</v>
      </c>
      <c r="AD1737" t="s">
        <v>11649</v>
      </c>
      <c r="AE1737" t="s">
        <v>11649</v>
      </c>
      <c r="AF1737" t="e">
        <f>MONTH(Table1[[#This Row],[Date Sent]])</f>
        <v>#REF!</v>
      </c>
      <c r="AG1737" t="e">
        <f>YEAR(Table1[[#This Row],[Date Sent]])</f>
        <v>#REF!</v>
      </c>
      <c r="AH1737"/>
    </row>
    <row r="1738" spans="1:34" x14ac:dyDescent="0.2">
      <c r="A1738" t="s">
        <v>123</v>
      </c>
      <c r="B1738" t="s">
        <v>2690</v>
      </c>
      <c r="C1738" s="1">
        <v>5.76</v>
      </c>
      <c r="D1738" s="5">
        <v>45272</v>
      </c>
      <c r="E1738" t="s">
        <v>24</v>
      </c>
      <c r="F1738" t="s">
        <v>31</v>
      </c>
      <c r="G1738" s="16" t="s">
        <v>2692</v>
      </c>
      <c r="H1738" s="1"/>
      <c r="J1738"/>
      <c r="AC1738" s="5" t="e">
        <f>VLOOKUP(Table1[[#This Row],[Expense Report]],#REF!,3, 0)</f>
        <v>#REF!</v>
      </c>
      <c r="AD1738" t="s">
        <v>11649</v>
      </c>
      <c r="AE1738" t="s">
        <v>11649</v>
      </c>
      <c r="AF1738" t="e">
        <f>MONTH(Table1[[#This Row],[Date Sent]])</f>
        <v>#REF!</v>
      </c>
      <c r="AG1738" t="e">
        <f>YEAR(Table1[[#This Row],[Date Sent]])</f>
        <v>#REF!</v>
      </c>
      <c r="AH1738"/>
    </row>
    <row r="1739" spans="1:34" x14ac:dyDescent="0.2">
      <c r="A1739" t="s">
        <v>123</v>
      </c>
      <c r="B1739" t="s">
        <v>2690</v>
      </c>
      <c r="C1739" s="1">
        <v>3.95</v>
      </c>
      <c r="D1739" s="5">
        <v>45273</v>
      </c>
      <c r="E1739" t="s">
        <v>24</v>
      </c>
      <c r="F1739" t="s">
        <v>31</v>
      </c>
      <c r="G1739" s="16" t="s">
        <v>2692</v>
      </c>
      <c r="H1739" s="1"/>
      <c r="J1739"/>
      <c r="AC1739" s="5" t="e">
        <f>VLOOKUP(Table1[[#This Row],[Expense Report]],#REF!,3, 0)</f>
        <v>#REF!</v>
      </c>
      <c r="AD1739" t="s">
        <v>11649</v>
      </c>
      <c r="AE1739" t="s">
        <v>11649</v>
      </c>
      <c r="AF1739" t="e">
        <f>MONTH(Table1[[#This Row],[Date Sent]])</f>
        <v>#REF!</v>
      </c>
      <c r="AG1739" t="e">
        <f>YEAR(Table1[[#This Row],[Date Sent]])</f>
        <v>#REF!</v>
      </c>
      <c r="AH1739"/>
    </row>
    <row r="1740" spans="1:34" x14ac:dyDescent="0.2">
      <c r="A1740" t="s">
        <v>123</v>
      </c>
      <c r="B1740" t="s">
        <v>2690</v>
      </c>
      <c r="C1740" s="1">
        <v>3</v>
      </c>
      <c r="D1740" s="5">
        <v>45273</v>
      </c>
      <c r="E1740" t="s">
        <v>24</v>
      </c>
      <c r="F1740" t="s">
        <v>31</v>
      </c>
      <c r="G1740" s="16" t="s">
        <v>2692</v>
      </c>
      <c r="H1740" s="1"/>
      <c r="J1740"/>
      <c r="AC1740" s="5" t="e">
        <f>VLOOKUP(Table1[[#This Row],[Expense Report]],#REF!,3, 0)</f>
        <v>#REF!</v>
      </c>
      <c r="AD1740" t="s">
        <v>11649</v>
      </c>
      <c r="AE1740" t="s">
        <v>11649</v>
      </c>
      <c r="AF1740" t="e">
        <f>MONTH(Table1[[#This Row],[Date Sent]])</f>
        <v>#REF!</v>
      </c>
      <c r="AG1740" t="e">
        <f>YEAR(Table1[[#This Row],[Date Sent]])</f>
        <v>#REF!</v>
      </c>
      <c r="AH1740"/>
    </row>
    <row r="1741" spans="1:34" x14ac:dyDescent="0.2">
      <c r="A1741" t="s">
        <v>123</v>
      </c>
      <c r="B1741" t="s">
        <v>2690</v>
      </c>
      <c r="C1741" s="1">
        <v>17.39</v>
      </c>
      <c r="D1741" s="5">
        <v>45274</v>
      </c>
      <c r="E1741" t="s">
        <v>6</v>
      </c>
      <c r="F1741" t="s">
        <v>31</v>
      </c>
      <c r="G1741" s="16" t="s">
        <v>2693</v>
      </c>
      <c r="H1741" s="1"/>
      <c r="J1741"/>
      <c r="AC1741" s="5" t="e">
        <f>VLOOKUP(Table1[[#This Row],[Expense Report]],#REF!,3, 0)</f>
        <v>#REF!</v>
      </c>
      <c r="AD1741" t="s">
        <v>11649</v>
      </c>
      <c r="AE1741" t="s">
        <v>11649</v>
      </c>
      <c r="AF1741" t="e">
        <f>MONTH(Table1[[#This Row],[Date Sent]])</f>
        <v>#REF!</v>
      </c>
      <c r="AG1741" t="e">
        <f>YEAR(Table1[[#This Row],[Date Sent]])</f>
        <v>#REF!</v>
      </c>
      <c r="AH1741"/>
    </row>
    <row r="1742" spans="1:34" x14ac:dyDescent="0.2">
      <c r="A1742" t="s">
        <v>123</v>
      </c>
      <c r="B1742" t="s">
        <v>2690</v>
      </c>
      <c r="C1742" s="1">
        <v>5.62</v>
      </c>
      <c r="D1742" s="5">
        <v>45274</v>
      </c>
      <c r="E1742" t="s">
        <v>24</v>
      </c>
      <c r="F1742" t="s">
        <v>31</v>
      </c>
      <c r="G1742" s="16" t="s">
        <v>2692</v>
      </c>
      <c r="H1742" s="1"/>
      <c r="J1742"/>
      <c r="AC1742" s="5" t="e">
        <f>VLOOKUP(Table1[[#This Row],[Expense Report]],#REF!,3, 0)</f>
        <v>#REF!</v>
      </c>
      <c r="AD1742" t="s">
        <v>11649</v>
      </c>
      <c r="AE1742" t="s">
        <v>11649</v>
      </c>
      <c r="AF1742" t="e">
        <f>MONTH(Table1[[#This Row],[Date Sent]])</f>
        <v>#REF!</v>
      </c>
      <c r="AG1742" t="e">
        <f>YEAR(Table1[[#This Row],[Date Sent]])</f>
        <v>#REF!</v>
      </c>
      <c r="AH1742"/>
    </row>
    <row r="1743" spans="1:34" x14ac:dyDescent="0.2">
      <c r="A1743" t="s">
        <v>123</v>
      </c>
      <c r="B1743" t="s">
        <v>2690</v>
      </c>
      <c r="C1743" s="1">
        <v>18.52</v>
      </c>
      <c r="D1743" s="5">
        <v>45277</v>
      </c>
      <c r="E1743" t="s">
        <v>24</v>
      </c>
      <c r="F1743" t="s">
        <v>31</v>
      </c>
      <c r="G1743" s="16" t="s">
        <v>2692</v>
      </c>
      <c r="H1743" s="1"/>
      <c r="J1743"/>
      <c r="AC1743" s="5" t="e">
        <f>VLOOKUP(Table1[[#This Row],[Expense Report]],#REF!,3, 0)</f>
        <v>#REF!</v>
      </c>
      <c r="AD1743" t="s">
        <v>11649</v>
      </c>
      <c r="AE1743" t="s">
        <v>11649</v>
      </c>
      <c r="AF1743" t="e">
        <f>MONTH(Table1[[#This Row],[Date Sent]])</f>
        <v>#REF!</v>
      </c>
      <c r="AG1743" t="e">
        <f>YEAR(Table1[[#This Row],[Date Sent]])</f>
        <v>#REF!</v>
      </c>
      <c r="AH1743"/>
    </row>
    <row r="1744" spans="1:34" x14ac:dyDescent="0.2">
      <c r="A1744" t="s">
        <v>123</v>
      </c>
      <c r="B1744" t="s">
        <v>2690</v>
      </c>
      <c r="C1744" s="1">
        <v>39.39</v>
      </c>
      <c r="D1744" s="5">
        <v>45268</v>
      </c>
      <c r="E1744" t="s">
        <v>46</v>
      </c>
      <c r="F1744" t="s">
        <v>43</v>
      </c>
      <c r="G1744" s="16" t="s">
        <v>2694</v>
      </c>
      <c r="H1744" s="1"/>
      <c r="J1744"/>
      <c r="AC1744" s="5" t="e">
        <f>VLOOKUP(Table1[[#This Row],[Expense Report]],#REF!,3, 0)</f>
        <v>#REF!</v>
      </c>
      <c r="AD1744" t="s">
        <v>11649</v>
      </c>
      <c r="AE1744" t="s">
        <v>11649</v>
      </c>
      <c r="AF1744" t="e">
        <f>MONTH(Table1[[#This Row],[Date Sent]])</f>
        <v>#REF!</v>
      </c>
      <c r="AG1744" t="e">
        <f>YEAR(Table1[[#This Row],[Date Sent]])</f>
        <v>#REF!</v>
      </c>
      <c r="AH1744"/>
    </row>
    <row r="1745" spans="1:34" x14ac:dyDescent="0.2">
      <c r="A1745" t="s">
        <v>2695</v>
      </c>
      <c r="B1745" t="s">
        <v>2696</v>
      </c>
      <c r="C1745" s="1">
        <v>119.98</v>
      </c>
      <c r="D1745" s="5">
        <v>45285</v>
      </c>
      <c r="E1745" t="s">
        <v>21</v>
      </c>
      <c r="F1745" t="s">
        <v>15</v>
      </c>
      <c r="G1745" s="16" t="s">
        <v>2697</v>
      </c>
      <c r="H1745" s="1"/>
      <c r="J1745"/>
      <c r="Q1745" s="1">
        <v>39.1</v>
      </c>
      <c r="R1745" t="s">
        <v>16</v>
      </c>
      <c r="S1745" t="s">
        <v>1057</v>
      </c>
      <c r="AC1745" s="5" t="e">
        <f>VLOOKUP(Table1[[#This Row],[Expense Report]],#REF!,3, 0)</f>
        <v>#REF!</v>
      </c>
      <c r="AD1745" t="s">
        <v>14656</v>
      </c>
      <c r="AE1745" t="s">
        <v>140</v>
      </c>
      <c r="AF1745" t="e">
        <f>MONTH(Table1[[#This Row],[Date Sent]])</f>
        <v>#REF!</v>
      </c>
      <c r="AG1745" t="e">
        <f>YEAR(Table1[[#This Row],[Date Sent]])</f>
        <v>#REF!</v>
      </c>
      <c r="AH1745"/>
    </row>
    <row r="1746" spans="1:34" x14ac:dyDescent="0.2">
      <c r="A1746" t="s">
        <v>2695</v>
      </c>
      <c r="B1746" t="s">
        <v>2696</v>
      </c>
      <c r="C1746" s="1">
        <v>982.53</v>
      </c>
      <c r="D1746" s="5">
        <v>45300</v>
      </c>
      <c r="E1746" t="s">
        <v>27</v>
      </c>
      <c r="F1746" t="s">
        <v>25</v>
      </c>
      <c r="G1746" s="16" t="s">
        <v>2698</v>
      </c>
      <c r="H1746" s="1"/>
      <c r="J1746"/>
      <c r="AC1746" s="5" t="e">
        <f>VLOOKUP(Table1[[#This Row],[Expense Report]],#REF!,3, 0)</f>
        <v>#REF!</v>
      </c>
      <c r="AD1746" t="s">
        <v>14656</v>
      </c>
      <c r="AE1746" t="s">
        <v>140</v>
      </c>
      <c r="AF1746" t="e">
        <f>MONTH(Table1[[#This Row],[Date Sent]])</f>
        <v>#REF!</v>
      </c>
      <c r="AG1746" t="e">
        <f>YEAR(Table1[[#This Row],[Date Sent]])</f>
        <v>#REF!</v>
      </c>
      <c r="AH1746"/>
    </row>
    <row r="1747" spans="1:34" x14ac:dyDescent="0.2">
      <c r="A1747" t="s">
        <v>446</v>
      </c>
      <c r="B1747" t="s">
        <v>2699</v>
      </c>
      <c r="C1747" s="1">
        <v>62.16</v>
      </c>
      <c r="D1747" s="5">
        <v>45304</v>
      </c>
      <c r="E1747" t="s">
        <v>8</v>
      </c>
      <c r="F1747" t="s">
        <v>39</v>
      </c>
      <c r="G1747" s="16" t="s">
        <v>2700</v>
      </c>
      <c r="H1747" s="1"/>
      <c r="J1747"/>
      <c r="AC1747" s="5" t="e">
        <f>VLOOKUP(Table1[[#This Row],[Expense Report]],#REF!,3, 0)</f>
        <v>#REF!</v>
      </c>
      <c r="AD1747" t="s">
        <v>14660</v>
      </c>
      <c r="AE1747" t="s">
        <v>294</v>
      </c>
      <c r="AF1747" t="e">
        <f>MONTH(Table1[[#This Row],[Date Sent]])</f>
        <v>#REF!</v>
      </c>
      <c r="AG1747" t="e">
        <f>YEAR(Table1[[#This Row],[Date Sent]])</f>
        <v>#REF!</v>
      </c>
      <c r="AH1747"/>
    </row>
    <row r="1748" spans="1:34" x14ac:dyDescent="0.2">
      <c r="A1748" t="s">
        <v>446</v>
      </c>
      <c r="B1748" t="s">
        <v>2699</v>
      </c>
      <c r="C1748" s="1">
        <v>98.09</v>
      </c>
      <c r="D1748" s="5">
        <v>45306</v>
      </c>
      <c r="E1748" t="s">
        <v>21</v>
      </c>
      <c r="F1748" t="s">
        <v>33</v>
      </c>
      <c r="G1748" s="16" t="s">
        <v>2701</v>
      </c>
      <c r="H1748" s="1"/>
      <c r="J1748"/>
      <c r="AC1748" s="5" t="e">
        <f>VLOOKUP(Table1[[#This Row],[Expense Report]],#REF!,3, 0)</f>
        <v>#REF!</v>
      </c>
      <c r="AD1748" t="s">
        <v>14660</v>
      </c>
      <c r="AE1748" t="s">
        <v>294</v>
      </c>
      <c r="AF1748" t="e">
        <f>MONTH(Table1[[#This Row],[Date Sent]])</f>
        <v>#REF!</v>
      </c>
      <c r="AG1748" t="e">
        <f>YEAR(Table1[[#This Row],[Date Sent]])</f>
        <v>#REF!</v>
      </c>
      <c r="AH1748"/>
    </row>
    <row r="1749" spans="1:34" x14ac:dyDescent="0.2">
      <c r="A1749" t="s">
        <v>446</v>
      </c>
      <c r="B1749" t="s">
        <v>2702</v>
      </c>
      <c r="C1749" s="17">
        <v>235.95</v>
      </c>
      <c r="D1749" s="4">
        <v>45281</v>
      </c>
      <c r="E1749" s="3" t="s">
        <v>21</v>
      </c>
      <c r="F1749" s="3" t="s">
        <v>25</v>
      </c>
      <c r="G1749" s="3" t="s">
        <v>2703</v>
      </c>
      <c r="H1749" s="1"/>
      <c r="J1749"/>
      <c r="AC1749" s="5" t="e">
        <f>VLOOKUP(Table1[[#This Row],[Expense Report]],#REF!,3, 0)</f>
        <v>#REF!</v>
      </c>
      <c r="AD1749" t="s">
        <v>14660</v>
      </c>
      <c r="AE1749" t="s">
        <v>294</v>
      </c>
      <c r="AF1749" t="e">
        <f>MONTH(Table1[[#This Row],[Date Sent]])</f>
        <v>#REF!</v>
      </c>
      <c r="AG1749" t="e">
        <f>YEAR(Table1[[#This Row],[Date Sent]])</f>
        <v>#REF!</v>
      </c>
      <c r="AH1749"/>
    </row>
    <row r="1750" spans="1:34" x14ac:dyDescent="0.2">
      <c r="A1750" t="s">
        <v>446</v>
      </c>
      <c r="B1750" t="s">
        <v>2702</v>
      </c>
      <c r="C1750" s="17">
        <v>164.25</v>
      </c>
      <c r="D1750" s="4">
        <v>45281</v>
      </c>
      <c r="E1750" s="3" t="s">
        <v>21</v>
      </c>
      <c r="F1750" s="3" t="s">
        <v>33</v>
      </c>
      <c r="G1750" s="3" t="s">
        <v>2704</v>
      </c>
      <c r="H1750" s="1"/>
      <c r="J1750"/>
      <c r="AC1750" s="5" t="e">
        <f>VLOOKUP(Table1[[#This Row],[Expense Report]],#REF!,3, 0)</f>
        <v>#REF!</v>
      </c>
      <c r="AD1750" t="s">
        <v>14660</v>
      </c>
      <c r="AE1750" t="s">
        <v>294</v>
      </c>
      <c r="AF1750" t="e">
        <f>MONTH(Table1[[#This Row],[Date Sent]])</f>
        <v>#REF!</v>
      </c>
      <c r="AG1750" t="e">
        <f>YEAR(Table1[[#This Row],[Date Sent]])</f>
        <v>#REF!</v>
      </c>
      <c r="AH1750"/>
    </row>
    <row r="1751" spans="1:34" x14ac:dyDescent="0.2">
      <c r="A1751" t="s">
        <v>446</v>
      </c>
      <c r="B1751" t="s">
        <v>2702</v>
      </c>
      <c r="C1751" s="17">
        <v>58.62</v>
      </c>
      <c r="D1751" s="4">
        <v>45286</v>
      </c>
      <c r="E1751" s="3" t="s">
        <v>21</v>
      </c>
      <c r="F1751" s="3" t="s">
        <v>39</v>
      </c>
      <c r="G1751" s="3" t="s">
        <v>2705</v>
      </c>
      <c r="H1751" s="1"/>
      <c r="J1751"/>
      <c r="AC1751" s="5" t="e">
        <f>VLOOKUP(Table1[[#This Row],[Expense Report]],#REF!,3, 0)</f>
        <v>#REF!</v>
      </c>
      <c r="AD1751" t="s">
        <v>14660</v>
      </c>
      <c r="AE1751" t="s">
        <v>294</v>
      </c>
      <c r="AF1751" t="e">
        <f>MONTH(Table1[[#This Row],[Date Sent]])</f>
        <v>#REF!</v>
      </c>
      <c r="AG1751" t="e">
        <f>YEAR(Table1[[#This Row],[Date Sent]])</f>
        <v>#REF!</v>
      </c>
      <c r="AH1751"/>
    </row>
    <row r="1752" spans="1:34" x14ac:dyDescent="0.2">
      <c r="A1752" t="s">
        <v>446</v>
      </c>
      <c r="B1752" t="s">
        <v>2702</v>
      </c>
      <c r="C1752" s="17">
        <v>227.17</v>
      </c>
      <c r="D1752" s="4">
        <v>45287</v>
      </c>
      <c r="E1752" s="3" t="s">
        <v>21</v>
      </c>
      <c r="F1752" s="3" t="s">
        <v>918</v>
      </c>
      <c r="G1752" s="16" t="str">
        <f>_xlfn.CONCAT(Table1[[#This Row],[Notes 1]],",",Table1[[#This Row],[Notes 2]],",",Table1[[#This Row],[Notes 3]])</f>
        <v>hose hideaway, dawn, handy brite, grease,hole saw, ladder,mailbox</v>
      </c>
      <c r="H1752" s="1">
        <f>108.81+6.89</f>
        <v>115.7</v>
      </c>
      <c r="I1752" t="s">
        <v>33</v>
      </c>
      <c r="J1752" t="s">
        <v>2706</v>
      </c>
      <c r="K1752" s="1">
        <f>57.85+6.88</f>
        <v>64.73</v>
      </c>
      <c r="L1752" t="s">
        <v>17</v>
      </c>
      <c r="M1752" t="s">
        <v>2707</v>
      </c>
      <c r="N1752" s="1">
        <f>39.86+6.88</f>
        <v>46.74</v>
      </c>
      <c r="O1752" t="s">
        <v>15</v>
      </c>
      <c r="P1752" t="s">
        <v>2708</v>
      </c>
      <c r="AC1752" s="5" t="e">
        <f>VLOOKUP(Table1[[#This Row],[Expense Report]],#REF!,3, 0)</f>
        <v>#REF!</v>
      </c>
      <c r="AD1752" t="s">
        <v>14660</v>
      </c>
      <c r="AE1752" t="s">
        <v>294</v>
      </c>
      <c r="AF1752" t="e">
        <f>MONTH(Table1[[#This Row],[Date Sent]])</f>
        <v>#REF!</v>
      </c>
      <c r="AG1752" t="e">
        <f>YEAR(Table1[[#This Row],[Date Sent]])</f>
        <v>#REF!</v>
      </c>
      <c r="AH1752"/>
    </row>
    <row r="1753" spans="1:34" x14ac:dyDescent="0.2">
      <c r="A1753" t="s">
        <v>446</v>
      </c>
      <c r="B1753" t="s">
        <v>2702</v>
      </c>
      <c r="C1753" s="17">
        <v>100.04</v>
      </c>
      <c r="D1753" s="4">
        <v>45287</v>
      </c>
      <c r="E1753" s="3" t="s">
        <v>21</v>
      </c>
      <c r="F1753" s="3" t="s">
        <v>17</v>
      </c>
      <c r="G1753" s="3" t="s">
        <v>2709</v>
      </c>
      <c r="H1753" s="1"/>
      <c r="J1753"/>
      <c r="AC1753" s="5" t="e">
        <f>VLOOKUP(Table1[[#This Row],[Expense Report]],#REF!,3, 0)</f>
        <v>#REF!</v>
      </c>
      <c r="AD1753" t="s">
        <v>14660</v>
      </c>
      <c r="AE1753" t="s">
        <v>294</v>
      </c>
      <c r="AF1753" t="e">
        <f>MONTH(Table1[[#This Row],[Date Sent]])</f>
        <v>#REF!</v>
      </c>
      <c r="AG1753" t="e">
        <f>YEAR(Table1[[#This Row],[Date Sent]])</f>
        <v>#REF!</v>
      </c>
      <c r="AH1753"/>
    </row>
    <row r="1754" spans="1:34" x14ac:dyDescent="0.2">
      <c r="A1754" t="s">
        <v>446</v>
      </c>
      <c r="B1754" t="s">
        <v>2702</v>
      </c>
      <c r="C1754" s="17">
        <v>36.14</v>
      </c>
      <c r="D1754" s="4">
        <v>45293</v>
      </c>
      <c r="E1754" s="3" t="s">
        <v>21</v>
      </c>
      <c r="F1754" s="3" t="s">
        <v>39</v>
      </c>
      <c r="G1754" s="3" t="s">
        <v>2710</v>
      </c>
      <c r="H1754" s="1"/>
      <c r="J1754"/>
      <c r="AC1754" s="5" t="e">
        <f>VLOOKUP(Table1[[#This Row],[Expense Report]],#REF!,3, 0)</f>
        <v>#REF!</v>
      </c>
      <c r="AD1754" t="s">
        <v>14660</v>
      </c>
      <c r="AE1754" t="s">
        <v>294</v>
      </c>
      <c r="AF1754" t="e">
        <f>MONTH(Table1[[#This Row],[Date Sent]])</f>
        <v>#REF!</v>
      </c>
      <c r="AG1754" t="e">
        <f>YEAR(Table1[[#This Row],[Date Sent]])</f>
        <v>#REF!</v>
      </c>
      <c r="AH1754"/>
    </row>
    <row r="1755" spans="1:34" x14ac:dyDescent="0.2">
      <c r="A1755" t="s">
        <v>446</v>
      </c>
      <c r="B1755" t="s">
        <v>2702</v>
      </c>
      <c r="C1755" s="17">
        <v>141.80000000000001</v>
      </c>
      <c r="D1755" s="4">
        <v>45297</v>
      </c>
      <c r="E1755" s="3" t="s">
        <v>21</v>
      </c>
      <c r="F1755" s="3" t="s">
        <v>33</v>
      </c>
      <c r="G1755" s="3" t="s">
        <v>2711</v>
      </c>
      <c r="H1755" s="1"/>
      <c r="J1755"/>
      <c r="AC1755" s="5" t="e">
        <f>VLOOKUP(Table1[[#This Row],[Expense Report]],#REF!,3, 0)</f>
        <v>#REF!</v>
      </c>
      <c r="AD1755" t="s">
        <v>14660</v>
      </c>
      <c r="AE1755" t="s">
        <v>294</v>
      </c>
      <c r="AF1755" t="e">
        <f>MONTH(Table1[[#This Row],[Date Sent]])</f>
        <v>#REF!</v>
      </c>
      <c r="AG1755" t="e">
        <f>YEAR(Table1[[#This Row],[Date Sent]])</f>
        <v>#REF!</v>
      </c>
      <c r="AH1755"/>
    </row>
    <row r="1756" spans="1:34" x14ac:dyDescent="0.2">
      <c r="A1756" t="s">
        <v>2712</v>
      </c>
      <c r="B1756" t="s">
        <v>2713</v>
      </c>
      <c r="C1756" s="1">
        <v>25.32</v>
      </c>
      <c r="D1756" s="5">
        <v>45282</v>
      </c>
      <c r="E1756" t="s">
        <v>21</v>
      </c>
      <c r="F1756" s="3" t="s">
        <v>33</v>
      </c>
      <c r="G1756" s="16" t="s">
        <v>2714</v>
      </c>
      <c r="H1756" s="1"/>
      <c r="J1756"/>
      <c r="AC1756" s="5" t="e">
        <f>VLOOKUP(Table1[[#This Row],[Expense Report]],#REF!,3, 0)</f>
        <v>#REF!</v>
      </c>
      <c r="AD1756" t="s">
        <v>11649</v>
      </c>
      <c r="AE1756" t="s">
        <v>11649</v>
      </c>
      <c r="AF1756" t="e">
        <f>MONTH(Table1[[#This Row],[Date Sent]])</f>
        <v>#REF!</v>
      </c>
      <c r="AG1756" t="e">
        <f>YEAR(Table1[[#This Row],[Date Sent]])</f>
        <v>#REF!</v>
      </c>
      <c r="AH1756"/>
    </row>
    <row r="1757" spans="1:34" x14ac:dyDescent="0.2">
      <c r="A1757" t="s">
        <v>2712</v>
      </c>
      <c r="B1757" t="s">
        <v>2713</v>
      </c>
      <c r="C1757" s="1">
        <v>132.38999999999999</v>
      </c>
      <c r="D1757" s="5">
        <v>45288</v>
      </c>
      <c r="E1757" t="s">
        <v>25</v>
      </c>
      <c r="F1757" s="3" t="s">
        <v>33</v>
      </c>
      <c r="G1757" s="16" t="s">
        <v>2715</v>
      </c>
      <c r="H1757" s="1"/>
      <c r="J1757"/>
      <c r="AC1757" s="5" t="e">
        <f>VLOOKUP(Table1[[#This Row],[Expense Report]],#REF!,3, 0)</f>
        <v>#REF!</v>
      </c>
      <c r="AD1757" t="s">
        <v>11649</v>
      </c>
      <c r="AE1757" t="s">
        <v>11649</v>
      </c>
      <c r="AF1757" t="e">
        <f>MONTH(Table1[[#This Row],[Date Sent]])</f>
        <v>#REF!</v>
      </c>
      <c r="AG1757" t="e">
        <f>YEAR(Table1[[#This Row],[Date Sent]])</f>
        <v>#REF!</v>
      </c>
      <c r="AH1757"/>
    </row>
    <row r="1758" spans="1:34" x14ac:dyDescent="0.2">
      <c r="A1758" t="s">
        <v>2712</v>
      </c>
      <c r="B1758" t="s">
        <v>2713</v>
      </c>
      <c r="C1758" s="1">
        <v>30.07</v>
      </c>
      <c r="D1758" s="5">
        <v>45296</v>
      </c>
      <c r="E1758" t="s">
        <v>25</v>
      </c>
      <c r="F1758" t="s">
        <v>16</v>
      </c>
      <c r="G1758" s="16" t="s">
        <v>1179</v>
      </c>
      <c r="H1758" s="1"/>
      <c r="J1758"/>
      <c r="AC1758" s="5" t="e">
        <f>VLOOKUP(Table1[[#This Row],[Expense Report]],#REF!,3, 0)</f>
        <v>#REF!</v>
      </c>
      <c r="AD1758" t="s">
        <v>11649</v>
      </c>
      <c r="AE1758" t="s">
        <v>11649</v>
      </c>
      <c r="AF1758" t="e">
        <f>MONTH(Table1[[#This Row],[Date Sent]])</f>
        <v>#REF!</v>
      </c>
      <c r="AG1758" t="e">
        <f>YEAR(Table1[[#This Row],[Date Sent]])</f>
        <v>#REF!</v>
      </c>
      <c r="AH1758"/>
    </row>
    <row r="1759" spans="1:34" x14ac:dyDescent="0.2">
      <c r="A1759" t="s">
        <v>2712</v>
      </c>
      <c r="B1759" t="s">
        <v>2713</v>
      </c>
      <c r="C1759" s="1">
        <v>12.83</v>
      </c>
      <c r="D1759" s="5">
        <v>45299</v>
      </c>
      <c r="E1759" t="s">
        <v>25</v>
      </c>
      <c r="F1759" t="s">
        <v>39</v>
      </c>
      <c r="G1759" s="16" t="s">
        <v>2716</v>
      </c>
      <c r="H1759" s="1"/>
      <c r="J1759"/>
      <c r="AC1759" s="5" t="e">
        <f>VLOOKUP(Table1[[#This Row],[Expense Report]],#REF!,3, 0)</f>
        <v>#REF!</v>
      </c>
      <c r="AD1759" t="s">
        <v>11649</v>
      </c>
      <c r="AE1759" t="s">
        <v>11649</v>
      </c>
      <c r="AF1759" t="e">
        <f>MONTH(Table1[[#This Row],[Date Sent]])</f>
        <v>#REF!</v>
      </c>
      <c r="AG1759" t="e">
        <f>YEAR(Table1[[#This Row],[Date Sent]])</f>
        <v>#REF!</v>
      </c>
      <c r="AH1759"/>
    </row>
    <row r="1760" spans="1:34" x14ac:dyDescent="0.2">
      <c r="A1760" t="s">
        <v>2717</v>
      </c>
      <c r="B1760" t="s">
        <v>2718</v>
      </c>
      <c r="C1760" s="1">
        <v>44.16</v>
      </c>
      <c r="D1760" s="5">
        <v>45259</v>
      </c>
      <c r="E1760" t="s">
        <v>20</v>
      </c>
      <c r="F1760" t="s">
        <v>39</v>
      </c>
      <c r="G1760" s="16" t="s">
        <v>2719</v>
      </c>
      <c r="H1760" s="1"/>
      <c r="J1760"/>
      <c r="AC1760" s="5" t="e">
        <f>VLOOKUP(Table1[[#This Row],[Expense Report]],#REF!,3, 0)</f>
        <v>#REF!</v>
      </c>
      <c r="AD1760" t="s">
        <v>13242</v>
      </c>
      <c r="AE1760" t="s">
        <v>243</v>
      </c>
      <c r="AF1760" t="e">
        <f>MONTH(Table1[[#This Row],[Date Sent]])</f>
        <v>#REF!</v>
      </c>
      <c r="AG1760" t="e">
        <f>YEAR(Table1[[#This Row],[Date Sent]])</f>
        <v>#REF!</v>
      </c>
      <c r="AH1760"/>
    </row>
    <row r="1761" spans="1:34" x14ac:dyDescent="0.2">
      <c r="A1761" t="s">
        <v>2717</v>
      </c>
      <c r="B1761" t="s">
        <v>2718</v>
      </c>
      <c r="C1761" s="1">
        <v>110.47</v>
      </c>
      <c r="D1761" s="5">
        <v>45261</v>
      </c>
      <c r="E1761" t="s">
        <v>21</v>
      </c>
      <c r="F1761" t="s">
        <v>15</v>
      </c>
      <c r="G1761" s="16" t="s">
        <v>2720</v>
      </c>
      <c r="H1761" s="1"/>
      <c r="J1761"/>
      <c r="AC1761" s="5" t="e">
        <f>VLOOKUP(Table1[[#This Row],[Expense Report]],#REF!,3, 0)</f>
        <v>#REF!</v>
      </c>
      <c r="AD1761" t="s">
        <v>13242</v>
      </c>
      <c r="AE1761" t="s">
        <v>243</v>
      </c>
      <c r="AF1761" t="e">
        <f>MONTH(Table1[[#This Row],[Date Sent]])</f>
        <v>#REF!</v>
      </c>
      <c r="AG1761" t="e">
        <f>YEAR(Table1[[#This Row],[Date Sent]])</f>
        <v>#REF!</v>
      </c>
      <c r="AH1761"/>
    </row>
    <row r="1762" spans="1:34" x14ac:dyDescent="0.2">
      <c r="A1762" t="s">
        <v>2717</v>
      </c>
      <c r="B1762" t="s">
        <v>2718</v>
      </c>
      <c r="C1762" s="1">
        <v>21.25</v>
      </c>
      <c r="D1762" s="5">
        <v>45633</v>
      </c>
      <c r="E1762" t="s">
        <v>13</v>
      </c>
      <c r="F1762" t="s">
        <v>33</v>
      </c>
      <c r="G1762" s="16" t="s">
        <v>1526</v>
      </c>
      <c r="H1762" s="1"/>
      <c r="J1762"/>
      <c r="AC1762" s="5" t="e">
        <f>VLOOKUP(Table1[[#This Row],[Expense Report]],#REF!,3, 0)</f>
        <v>#REF!</v>
      </c>
      <c r="AD1762" t="s">
        <v>13242</v>
      </c>
      <c r="AE1762" t="s">
        <v>243</v>
      </c>
      <c r="AF1762" t="e">
        <f>MONTH(Table1[[#This Row],[Date Sent]])</f>
        <v>#REF!</v>
      </c>
      <c r="AG1762" t="e">
        <f>YEAR(Table1[[#This Row],[Date Sent]])</f>
        <v>#REF!</v>
      </c>
      <c r="AH1762"/>
    </row>
    <row r="1763" spans="1:34" x14ac:dyDescent="0.2">
      <c r="A1763" t="s">
        <v>2717</v>
      </c>
      <c r="B1763" t="s">
        <v>2718</v>
      </c>
      <c r="C1763" s="1">
        <v>16.559999999999999</v>
      </c>
      <c r="D1763" s="5">
        <v>45634</v>
      </c>
      <c r="E1763" t="s">
        <v>20</v>
      </c>
      <c r="F1763" t="s">
        <v>17</v>
      </c>
      <c r="G1763" s="16" t="s">
        <v>2721</v>
      </c>
      <c r="H1763" s="1"/>
      <c r="J1763"/>
      <c r="AC1763" s="5" t="e">
        <f>VLOOKUP(Table1[[#This Row],[Expense Report]],#REF!,3, 0)</f>
        <v>#REF!</v>
      </c>
      <c r="AD1763" t="s">
        <v>13242</v>
      </c>
      <c r="AE1763" t="s">
        <v>243</v>
      </c>
      <c r="AF1763" t="e">
        <f>MONTH(Table1[[#This Row],[Date Sent]])</f>
        <v>#REF!</v>
      </c>
      <c r="AG1763" t="e">
        <f>YEAR(Table1[[#This Row],[Date Sent]])</f>
        <v>#REF!</v>
      </c>
      <c r="AH1763"/>
    </row>
    <row r="1764" spans="1:34" x14ac:dyDescent="0.2">
      <c r="A1764" t="s">
        <v>2717</v>
      </c>
      <c r="B1764" t="s">
        <v>2718</v>
      </c>
      <c r="C1764" s="1">
        <v>0.54</v>
      </c>
      <c r="D1764" s="5">
        <v>45273</v>
      </c>
      <c r="E1764" t="s">
        <v>20</v>
      </c>
      <c r="F1764" t="s">
        <v>39</v>
      </c>
      <c r="G1764" s="16" t="s">
        <v>1801</v>
      </c>
      <c r="H1764" s="1"/>
      <c r="J1764"/>
      <c r="AC1764" s="5" t="e">
        <f>VLOOKUP(Table1[[#This Row],[Expense Report]],#REF!,3, 0)</f>
        <v>#REF!</v>
      </c>
      <c r="AD1764" t="s">
        <v>13242</v>
      </c>
      <c r="AE1764" t="s">
        <v>243</v>
      </c>
      <c r="AF1764" t="e">
        <f>MONTH(Table1[[#This Row],[Date Sent]])</f>
        <v>#REF!</v>
      </c>
      <c r="AG1764" t="e">
        <f>YEAR(Table1[[#This Row],[Date Sent]])</f>
        <v>#REF!</v>
      </c>
      <c r="AH1764"/>
    </row>
    <row r="1765" spans="1:34" x14ac:dyDescent="0.2">
      <c r="A1765" t="s">
        <v>2717</v>
      </c>
      <c r="B1765" t="s">
        <v>2718</v>
      </c>
      <c r="C1765" s="1">
        <v>1.8</v>
      </c>
      <c r="D1765" s="5">
        <v>45273</v>
      </c>
      <c r="E1765" t="s">
        <v>20</v>
      </c>
      <c r="F1765" t="s">
        <v>39</v>
      </c>
      <c r="G1765" s="16" t="s">
        <v>2722</v>
      </c>
      <c r="H1765" s="1"/>
      <c r="J1765"/>
      <c r="AC1765" s="5" t="e">
        <f>VLOOKUP(Table1[[#This Row],[Expense Report]],#REF!,3, 0)</f>
        <v>#REF!</v>
      </c>
      <c r="AD1765" t="s">
        <v>13242</v>
      </c>
      <c r="AE1765" t="s">
        <v>243</v>
      </c>
      <c r="AF1765" t="e">
        <f>MONTH(Table1[[#This Row],[Date Sent]])</f>
        <v>#REF!</v>
      </c>
      <c r="AG1765" t="e">
        <f>YEAR(Table1[[#This Row],[Date Sent]])</f>
        <v>#REF!</v>
      </c>
      <c r="AH1765"/>
    </row>
    <row r="1766" spans="1:34" x14ac:dyDescent="0.2">
      <c r="A1766" t="s">
        <v>2717</v>
      </c>
      <c r="B1766" t="s">
        <v>2718</v>
      </c>
      <c r="C1766" s="1">
        <v>49.18</v>
      </c>
      <c r="D1766" s="5">
        <v>45279</v>
      </c>
      <c r="E1766" t="s">
        <v>21</v>
      </c>
      <c r="F1766" t="s">
        <v>2265</v>
      </c>
      <c r="G1766" s="16" t="s">
        <v>2723</v>
      </c>
      <c r="H1766" s="1"/>
      <c r="J1766"/>
      <c r="AC1766" s="5" t="e">
        <f>VLOOKUP(Table1[[#This Row],[Expense Report]],#REF!,3, 0)</f>
        <v>#REF!</v>
      </c>
      <c r="AD1766" t="s">
        <v>13242</v>
      </c>
      <c r="AE1766" t="s">
        <v>243</v>
      </c>
      <c r="AF1766" t="e">
        <f>MONTH(Table1[[#This Row],[Date Sent]])</f>
        <v>#REF!</v>
      </c>
      <c r="AG1766" t="e">
        <f>YEAR(Table1[[#This Row],[Date Sent]])</f>
        <v>#REF!</v>
      </c>
      <c r="AH1766"/>
    </row>
    <row r="1767" spans="1:34" x14ac:dyDescent="0.2">
      <c r="A1767" t="s">
        <v>2717</v>
      </c>
      <c r="B1767" t="s">
        <v>2718</v>
      </c>
      <c r="C1767" s="1">
        <v>11.75</v>
      </c>
      <c r="D1767" s="5">
        <v>45279</v>
      </c>
      <c r="E1767" t="s">
        <v>20</v>
      </c>
      <c r="F1767" t="s">
        <v>39</v>
      </c>
      <c r="G1767" s="16" t="s">
        <v>2724</v>
      </c>
      <c r="H1767" s="1"/>
      <c r="J1767"/>
      <c r="AC1767" s="5" t="e">
        <f>VLOOKUP(Table1[[#This Row],[Expense Report]],#REF!,3, 0)</f>
        <v>#REF!</v>
      </c>
      <c r="AD1767" t="s">
        <v>13242</v>
      </c>
      <c r="AE1767" t="s">
        <v>243</v>
      </c>
      <c r="AF1767" t="e">
        <f>MONTH(Table1[[#This Row],[Date Sent]])</f>
        <v>#REF!</v>
      </c>
      <c r="AG1767" t="e">
        <f>YEAR(Table1[[#This Row],[Date Sent]])</f>
        <v>#REF!</v>
      </c>
      <c r="AH1767"/>
    </row>
    <row r="1768" spans="1:34" x14ac:dyDescent="0.2">
      <c r="A1768" t="s">
        <v>2717</v>
      </c>
      <c r="B1768" t="s">
        <v>2718</v>
      </c>
      <c r="C1768" s="1">
        <v>14.94</v>
      </c>
      <c r="D1768" s="5">
        <v>45281</v>
      </c>
      <c r="E1768" t="s">
        <v>20</v>
      </c>
      <c r="F1768" t="s">
        <v>33</v>
      </c>
      <c r="G1768" s="16" t="s">
        <v>1438</v>
      </c>
      <c r="H1768" s="1"/>
      <c r="J1768"/>
      <c r="AC1768" s="5" t="e">
        <f>VLOOKUP(Table1[[#This Row],[Expense Report]],#REF!,3, 0)</f>
        <v>#REF!</v>
      </c>
      <c r="AD1768" t="s">
        <v>13242</v>
      </c>
      <c r="AE1768" t="s">
        <v>243</v>
      </c>
      <c r="AF1768" t="e">
        <f>MONTH(Table1[[#This Row],[Date Sent]])</f>
        <v>#REF!</v>
      </c>
      <c r="AG1768" t="e">
        <f>YEAR(Table1[[#This Row],[Date Sent]])</f>
        <v>#REF!</v>
      </c>
      <c r="AH1768"/>
    </row>
    <row r="1769" spans="1:34" x14ac:dyDescent="0.2">
      <c r="A1769" t="s">
        <v>2717</v>
      </c>
      <c r="B1769" t="s">
        <v>2718</v>
      </c>
      <c r="C1769" s="1">
        <v>106.98</v>
      </c>
      <c r="D1769" s="5">
        <v>45281</v>
      </c>
      <c r="E1769" t="s">
        <v>21</v>
      </c>
      <c r="F1769" t="s">
        <v>33</v>
      </c>
      <c r="G1769" s="16" t="s">
        <v>1526</v>
      </c>
      <c r="H1769" s="1"/>
      <c r="J1769"/>
      <c r="AC1769" s="5" t="e">
        <f>VLOOKUP(Table1[[#This Row],[Expense Report]],#REF!,3, 0)</f>
        <v>#REF!</v>
      </c>
      <c r="AD1769" t="s">
        <v>13242</v>
      </c>
      <c r="AE1769" t="s">
        <v>243</v>
      </c>
      <c r="AF1769" t="e">
        <f>MONTH(Table1[[#This Row],[Date Sent]])</f>
        <v>#REF!</v>
      </c>
      <c r="AG1769" t="e">
        <f>YEAR(Table1[[#This Row],[Date Sent]])</f>
        <v>#REF!</v>
      </c>
      <c r="AH1769"/>
    </row>
    <row r="1770" spans="1:34" x14ac:dyDescent="0.2">
      <c r="A1770" t="s">
        <v>2717</v>
      </c>
      <c r="B1770" t="s">
        <v>2718</v>
      </c>
      <c r="C1770" s="1">
        <v>7.12</v>
      </c>
      <c r="D1770" s="5">
        <v>45286</v>
      </c>
      <c r="E1770" t="s">
        <v>21</v>
      </c>
      <c r="F1770" t="s">
        <v>39</v>
      </c>
      <c r="G1770" s="16" t="s">
        <v>2725</v>
      </c>
      <c r="H1770" s="1"/>
      <c r="J1770"/>
      <c r="AC1770" s="5" t="e">
        <f>VLOOKUP(Table1[[#This Row],[Expense Report]],#REF!,3, 0)</f>
        <v>#REF!</v>
      </c>
      <c r="AD1770" t="s">
        <v>13242</v>
      </c>
      <c r="AE1770" t="s">
        <v>243</v>
      </c>
      <c r="AF1770" t="e">
        <f>MONTH(Table1[[#This Row],[Date Sent]])</f>
        <v>#REF!</v>
      </c>
      <c r="AG1770" t="e">
        <f>YEAR(Table1[[#This Row],[Date Sent]])</f>
        <v>#REF!</v>
      </c>
      <c r="AH1770"/>
    </row>
    <row r="1771" spans="1:34" x14ac:dyDescent="0.2">
      <c r="A1771" t="s">
        <v>2717</v>
      </c>
      <c r="B1771" t="s">
        <v>2718</v>
      </c>
      <c r="C1771" s="1">
        <v>21.24</v>
      </c>
      <c r="D1771" s="5">
        <v>45286</v>
      </c>
      <c r="E1771" t="s">
        <v>21</v>
      </c>
      <c r="F1771" t="s">
        <v>18</v>
      </c>
      <c r="G1771" s="16" t="s">
        <v>978</v>
      </c>
      <c r="H1771" s="1"/>
      <c r="J1771"/>
      <c r="AC1771" s="5" t="e">
        <f>VLOOKUP(Table1[[#This Row],[Expense Report]],#REF!,3, 0)</f>
        <v>#REF!</v>
      </c>
      <c r="AD1771" t="s">
        <v>13242</v>
      </c>
      <c r="AE1771" t="s">
        <v>243</v>
      </c>
      <c r="AF1771" t="e">
        <f>MONTH(Table1[[#This Row],[Date Sent]])</f>
        <v>#REF!</v>
      </c>
      <c r="AG1771" t="e">
        <f>YEAR(Table1[[#This Row],[Date Sent]])</f>
        <v>#REF!</v>
      </c>
      <c r="AH1771"/>
    </row>
    <row r="1772" spans="1:34" x14ac:dyDescent="0.2">
      <c r="A1772" t="s">
        <v>2717</v>
      </c>
      <c r="B1772" t="s">
        <v>2718</v>
      </c>
      <c r="C1772" s="1">
        <v>21.03</v>
      </c>
      <c r="D1772" s="5">
        <v>45287</v>
      </c>
      <c r="E1772" t="s">
        <v>20</v>
      </c>
      <c r="F1772" t="s">
        <v>39</v>
      </c>
      <c r="G1772" s="16" t="s">
        <v>2726</v>
      </c>
      <c r="H1772" s="1"/>
      <c r="J1772"/>
      <c r="AC1772" s="5" t="e">
        <f>VLOOKUP(Table1[[#This Row],[Expense Report]],#REF!,3, 0)</f>
        <v>#REF!</v>
      </c>
      <c r="AD1772" t="s">
        <v>13242</v>
      </c>
      <c r="AE1772" t="s">
        <v>243</v>
      </c>
      <c r="AF1772" t="e">
        <f>MONTH(Table1[[#This Row],[Date Sent]])</f>
        <v>#REF!</v>
      </c>
      <c r="AG1772" t="e">
        <f>YEAR(Table1[[#This Row],[Date Sent]])</f>
        <v>#REF!</v>
      </c>
      <c r="AH1772"/>
    </row>
    <row r="1773" spans="1:34" x14ac:dyDescent="0.2">
      <c r="A1773" t="s">
        <v>2717</v>
      </c>
      <c r="B1773" t="s">
        <v>2718</v>
      </c>
      <c r="C1773" s="1">
        <v>12.27</v>
      </c>
      <c r="D1773" s="5">
        <v>45287</v>
      </c>
      <c r="E1773" t="s">
        <v>20</v>
      </c>
      <c r="F1773" t="s">
        <v>39</v>
      </c>
      <c r="G1773" s="16" t="s">
        <v>2726</v>
      </c>
      <c r="H1773" s="1"/>
      <c r="J1773"/>
      <c r="AC1773" s="5" t="e">
        <f>VLOOKUP(Table1[[#This Row],[Expense Report]],#REF!,3, 0)</f>
        <v>#REF!</v>
      </c>
      <c r="AD1773" t="s">
        <v>13242</v>
      </c>
      <c r="AE1773" t="s">
        <v>243</v>
      </c>
      <c r="AF1773" t="e">
        <f>MONTH(Table1[[#This Row],[Date Sent]])</f>
        <v>#REF!</v>
      </c>
      <c r="AG1773" t="e">
        <f>YEAR(Table1[[#This Row],[Date Sent]])</f>
        <v>#REF!</v>
      </c>
      <c r="AH1773"/>
    </row>
    <row r="1774" spans="1:34" x14ac:dyDescent="0.2">
      <c r="A1774" t="s">
        <v>2717</v>
      </c>
      <c r="B1774" t="s">
        <v>2718</v>
      </c>
      <c r="C1774" s="1">
        <v>14.92</v>
      </c>
      <c r="D1774" s="5">
        <v>45287</v>
      </c>
      <c r="E1774" t="s">
        <v>20</v>
      </c>
      <c r="F1774" t="s">
        <v>39</v>
      </c>
      <c r="G1774" s="16" t="s">
        <v>2726</v>
      </c>
      <c r="H1774" s="1"/>
      <c r="J1774"/>
      <c r="AC1774" s="5" t="e">
        <f>VLOOKUP(Table1[[#This Row],[Expense Report]],#REF!,3, 0)</f>
        <v>#REF!</v>
      </c>
      <c r="AD1774" t="s">
        <v>13242</v>
      </c>
      <c r="AE1774" t="s">
        <v>243</v>
      </c>
      <c r="AF1774" t="e">
        <f>MONTH(Table1[[#This Row],[Date Sent]])</f>
        <v>#REF!</v>
      </c>
      <c r="AG1774" t="e">
        <f>YEAR(Table1[[#This Row],[Date Sent]])</f>
        <v>#REF!</v>
      </c>
      <c r="AH1774"/>
    </row>
    <row r="1775" spans="1:34" x14ac:dyDescent="0.2">
      <c r="A1775" t="s">
        <v>2717</v>
      </c>
      <c r="B1775" t="s">
        <v>2718</v>
      </c>
      <c r="C1775" s="1">
        <v>9.6</v>
      </c>
      <c r="D1775" s="5">
        <v>45287</v>
      </c>
      <c r="E1775" t="s">
        <v>20</v>
      </c>
      <c r="F1775" t="s">
        <v>39</v>
      </c>
      <c r="G1775" s="16" t="s">
        <v>2726</v>
      </c>
      <c r="H1775" s="1"/>
      <c r="J1775"/>
      <c r="AC1775" s="5" t="e">
        <f>VLOOKUP(Table1[[#This Row],[Expense Report]],#REF!,3, 0)</f>
        <v>#REF!</v>
      </c>
      <c r="AD1775" t="s">
        <v>13242</v>
      </c>
      <c r="AE1775" t="s">
        <v>243</v>
      </c>
      <c r="AF1775" t="e">
        <f>MONTH(Table1[[#This Row],[Date Sent]])</f>
        <v>#REF!</v>
      </c>
      <c r="AG1775" t="e">
        <f>YEAR(Table1[[#This Row],[Date Sent]])</f>
        <v>#REF!</v>
      </c>
      <c r="AH1775"/>
    </row>
    <row r="1776" spans="1:34" x14ac:dyDescent="0.2">
      <c r="A1776" t="s">
        <v>2717</v>
      </c>
      <c r="B1776" t="s">
        <v>2718</v>
      </c>
      <c r="C1776" s="1">
        <v>13.88</v>
      </c>
      <c r="D1776" s="5">
        <v>45294</v>
      </c>
      <c r="E1776" t="s">
        <v>21</v>
      </c>
      <c r="F1776" t="s">
        <v>33</v>
      </c>
      <c r="G1776" s="16" t="s">
        <v>950</v>
      </c>
      <c r="H1776" s="1"/>
      <c r="J1776"/>
      <c r="AC1776" s="5" t="e">
        <f>VLOOKUP(Table1[[#This Row],[Expense Report]],#REF!,3, 0)</f>
        <v>#REF!</v>
      </c>
      <c r="AD1776" t="s">
        <v>13242</v>
      </c>
      <c r="AE1776" t="s">
        <v>243</v>
      </c>
      <c r="AF1776" t="e">
        <f>MONTH(Table1[[#This Row],[Date Sent]])</f>
        <v>#REF!</v>
      </c>
      <c r="AG1776" t="e">
        <f>YEAR(Table1[[#This Row],[Date Sent]])</f>
        <v>#REF!</v>
      </c>
      <c r="AH1776"/>
    </row>
    <row r="1777" spans="1:34" x14ac:dyDescent="0.2">
      <c r="A1777" t="s">
        <v>2717</v>
      </c>
      <c r="B1777" t="s">
        <v>2718</v>
      </c>
      <c r="C1777" s="1">
        <v>59.57</v>
      </c>
      <c r="D1777" s="5">
        <v>45298</v>
      </c>
      <c r="E1777" t="s">
        <v>21</v>
      </c>
      <c r="F1777" t="s">
        <v>33</v>
      </c>
      <c r="G1777" s="16" t="s">
        <v>950</v>
      </c>
      <c r="H1777" s="1"/>
      <c r="J1777"/>
      <c r="AC1777" s="5" t="e">
        <f>VLOOKUP(Table1[[#This Row],[Expense Report]],#REF!,3, 0)</f>
        <v>#REF!</v>
      </c>
      <c r="AD1777" t="s">
        <v>13242</v>
      </c>
      <c r="AE1777" t="s">
        <v>243</v>
      </c>
      <c r="AF1777" t="e">
        <f>MONTH(Table1[[#This Row],[Date Sent]])</f>
        <v>#REF!</v>
      </c>
      <c r="AG1777" t="e">
        <f>YEAR(Table1[[#This Row],[Date Sent]])</f>
        <v>#REF!</v>
      </c>
      <c r="AH1777"/>
    </row>
    <row r="1778" spans="1:34" x14ac:dyDescent="0.2">
      <c r="A1778" t="s">
        <v>2727</v>
      </c>
      <c r="B1778" t="s">
        <v>2728</v>
      </c>
      <c r="C1778" s="1">
        <v>190.78</v>
      </c>
      <c r="D1778" s="5">
        <v>45281</v>
      </c>
      <c r="E1778" t="s">
        <v>21</v>
      </c>
      <c r="F1778" t="s">
        <v>17</v>
      </c>
      <c r="G1778" s="16" t="s">
        <v>2729</v>
      </c>
      <c r="H1778" s="1"/>
      <c r="J1778"/>
      <c r="AC1778" s="5" t="e">
        <f>VLOOKUP(Table1[[#This Row],[Expense Report]],#REF!,3, 0)</f>
        <v>#REF!</v>
      </c>
      <c r="AD1778" t="s">
        <v>14662</v>
      </c>
      <c r="AE1778" t="s">
        <v>243</v>
      </c>
      <c r="AF1778" t="e">
        <f>MONTH(Table1[[#This Row],[Date Sent]])</f>
        <v>#REF!</v>
      </c>
      <c r="AG1778" t="e">
        <f>YEAR(Table1[[#This Row],[Date Sent]])</f>
        <v>#REF!</v>
      </c>
      <c r="AH1778"/>
    </row>
    <row r="1779" spans="1:34" x14ac:dyDescent="0.2">
      <c r="A1779" t="s">
        <v>2727</v>
      </c>
      <c r="B1779" t="s">
        <v>2728</v>
      </c>
      <c r="C1779" s="1">
        <v>183.07</v>
      </c>
      <c r="D1779" s="5">
        <v>45282</v>
      </c>
      <c r="E1779" t="s">
        <v>21</v>
      </c>
      <c r="F1779" t="s">
        <v>39</v>
      </c>
      <c r="G1779" s="16" t="s">
        <v>2730</v>
      </c>
      <c r="H1779" s="1"/>
      <c r="J1779"/>
      <c r="AC1779" s="5" t="e">
        <f>VLOOKUP(Table1[[#This Row],[Expense Report]],#REF!,3, 0)</f>
        <v>#REF!</v>
      </c>
      <c r="AD1779" t="s">
        <v>14662</v>
      </c>
      <c r="AE1779" t="s">
        <v>243</v>
      </c>
      <c r="AF1779" t="e">
        <f>MONTH(Table1[[#This Row],[Date Sent]])</f>
        <v>#REF!</v>
      </c>
      <c r="AG1779" t="e">
        <f>YEAR(Table1[[#This Row],[Date Sent]])</f>
        <v>#REF!</v>
      </c>
      <c r="AH1779"/>
    </row>
    <row r="1780" spans="1:34" x14ac:dyDescent="0.2">
      <c r="A1780" t="s">
        <v>804</v>
      </c>
      <c r="B1780" t="s">
        <v>2731</v>
      </c>
      <c r="C1780" s="1">
        <v>64.7</v>
      </c>
      <c r="D1780" s="5">
        <v>45280</v>
      </c>
      <c r="E1780" t="s">
        <v>21</v>
      </c>
      <c r="F1780" t="s">
        <v>918</v>
      </c>
      <c r="G1780" s="16" t="str">
        <f>_xlfn.CONCAT(Table1[[#This Row],[Notes 1]],",",Table1[[#This Row],[Notes 2]],",",Table1[[#This Row],[Notes 3]])</f>
        <v>Cleaning Supplies,Water,</v>
      </c>
      <c r="H1780" s="1">
        <v>31.44</v>
      </c>
      <c r="I1780" t="s">
        <v>33</v>
      </c>
      <c r="J1780" t="s">
        <v>1070</v>
      </c>
      <c r="K1780" s="1">
        <v>33.26</v>
      </c>
      <c r="L1780" t="s">
        <v>18</v>
      </c>
      <c r="M1780" t="s">
        <v>984</v>
      </c>
      <c r="AC1780" s="5" t="e">
        <f>VLOOKUP(Table1[[#This Row],[Expense Report]],#REF!,3, 0)</f>
        <v>#REF!</v>
      </c>
      <c r="AD1780" t="s">
        <v>13203</v>
      </c>
      <c r="AE1780" t="s">
        <v>182</v>
      </c>
      <c r="AF1780" t="e">
        <f>MONTH(Table1[[#This Row],[Date Sent]])</f>
        <v>#REF!</v>
      </c>
      <c r="AG1780" t="e">
        <f>YEAR(Table1[[#This Row],[Date Sent]])</f>
        <v>#REF!</v>
      </c>
      <c r="AH1780"/>
    </row>
    <row r="1781" spans="1:34" x14ac:dyDescent="0.2">
      <c r="A1781" t="s">
        <v>804</v>
      </c>
      <c r="B1781" t="s">
        <v>2731</v>
      </c>
      <c r="C1781" s="1">
        <v>325.57</v>
      </c>
      <c r="D1781" s="5">
        <v>45281</v>
      </c>
      <c r="E1781" t="s">
        <v>25</v>
      </c>
      <c r="F1781" t="s">
        <v>2265</v>
      </c>
      <c r="G1781" s="16" t="s">
        <v>2732</v>
      </c>
      <c r="H1781" s="1"/>
      <c r="J1781"/>
      <c r="AC1781" s="5" t="e">
        <f>VLOOKUP(Table1[[#This Row],[Expense Report]],#REF!,3, 0)</f>
        <v>#REF!</v>
      </c>
      <c r="AD1781" t="s">
        <v>13203</v>
      </c>
      <c r="AE1781" t="s">
        <v>182</v>
      </c>
      <c r="AF1781" t="e">
        <f>MONTH(Table1[[#This Row],[Date Sent]])</f>
        <v>#REF!</v>
      </c>
      <c r="AG1781" t="e">
        <f>YEAR(Table1[[#This Row],[Date Sent]])</f>
        <v>#REF!</v>
      </c>
      <c r="AH1781"/>
    </row>
    <row r="1782" spans="1:34" x14ac:dyDescent="0.2">
      <c r="A1782" t="s">
        <v>804</v>
      </c>
      <c r="B1782" t="s">
        <v>2733</v>
      </c>
      <c r="C1782" s="1">
        <v>243.95</v>
      </c>
      <c r="D1782" s="5">
        <v>45300</v>
      </c>
      <c r="E1782" t="s">
        <v>21</v>
      </c>
      <c r="F1782" t="s">
        <v>918</v>
      </c>
      <c r="G1782" s="16" t="str">
        <f>_xlfn.CONCAT(Table1[[#This Row],[Notes 1]],",",Table1[[#This Row],[Notes 2]],",",Table1[[#This Row],[Notes 3]])</f>
        <v>buckets, hydraulic oil, scour pads, vinegar,gloves,donuts</v>
      </c>
      <c r="H1782" s="1">
        <v>98.9</v>
      </c>
      <c r="I1782" t="s">
        <v>33</v>
      </c>
      <c r="J1782" t="s">
        <v>2734</v>
      </c>
      <c r="K1782" s="1">
        <v>34.51</v>
      </c>
      <c r="L1782" t="s">
        <v>16</v>
      </c>
      <c r="M1782" t="s">
        <v>1057</v>
      </c>
      <c r="N1782" s="1">
        <v>6.97</v>
      </c>
      <c r="O1782" t="s">
        <v>18</v>
      </c>
      <c r="P1782" t="s">
        <v>2735</v>
      </c>
      <c r="AC1782" s="5" t="e">
        <f>VLOOKUP(Table1[[#This Row],[Expense Report]],#REF!,3, 0)</f>
        <v>#REF!</v>
      </c>
      <c r="AD1782" t="s">
        <v>13203</v>
      </c>
      <c r="AE1782" t="s">
        <v>182</v>
      </c>
      <c r="AF1782" t="e">
        <f>MONTH(Table1[[#This Row],[Date Sent]])</f>
        <v>#REF!</v>
      </c>
      <c r="AG1782" t="e">
        <f>YEAR(Table1[[#This Row],[Date Sent]])</f>
        <v>#REF!</v>
      </c>
      <c r="AH1782"/>
    </row>
    <row r="1783" spans="1:34" x14ac:dyDescent="0.2">
      <c r="A1783" t="s">
        <v>804</v>
      </c>
      <c r="B1783" t="s">
        <v>2733</v>
      </c>
      <c r="C1783" s="1">
        <v>90.18</v>
      </c>
      <c r="D1783" s="5">
        <v>45301</v>
      </c>
      <c r="E1783" t="s">
        <v>25</v>
      </c>
      <c r="F1783" t="s">
        <v>49</v>
      </c>
      <c r="G1783" s="16" t="s">
        <v>2736</v>
      </c>
      <c r="H1783" s="1"/>
      <c r="J1783"/>
      <c r="AC1783" s="5" t="e">
        <f>VLOOKUP(Table1[[#This Row],[Expense Report]],#REF!,3, 0)</f>
        <v>#REF!</v>
      </c>
      <c r="AD1783" t="s">
        <v>13203</v>
      </c>
      <c r="AE1783" t="s">
        <v>182</v>
      </c>
      <c r="AF1783" t="e">
        <f>MONTH(Table1[[#This Row],[Date Sent]])</f>
        <v>#REF!</v>
      </c>
      <c r="AG1783" t="e">
        <f>YEAR(Table1[[#This Row],[Date Sent]])</f>
        <v>#REF!</v>
      </c>
      <c r="AH1783"/>
    </row>
    <row r="1784" spans="1:34" x14ac:dyDescent="0.2">
      <c r="A1784" t="s">
        <v>804</v>
      </c>
      <c r="B1784" t="s">
        <v>2737</v>
      </c>
      <c r="C1784" s="1">
        <v>19.32</v>
      </c>
      <c r="D1784" s="5">
        <v>45309</v>
      </c>
      <c r="E1784" t="s">
        <v>21</v>
      </c>
      <c r="F1784" t="s">
        <v>39</v>
      </c>
      <c r="G1784" s="16" t="s">
        <v>2738</v>
      </c>
      <c r="H1784" s="1"/>
      <c r="J1784"/>
      <c r="AC1784" s="5" t="e">
        <f>VLOOKUP(Table1[[#This Row],[Expense Report]],#REF!,3, 0)</f>
        <v>#REF!</v>
      </c>
      <c r="AD1784" t="s">
        <v>13203</v>
      </c>
      <c r="AE1784" t="s">
        <v>182</v>
      </c>
      <c r="AF1784" t="e">
        <f>MONTH(Table1[[#This Row],[Date Sent]])</f>
        <v>#REF!</v>
      </c>
      <c r="AG1784" t="e">
        <f>YEAR(Table1[[#This Row],[Date Sent]])</f>
        <v>#REF!</v>
      </c>
      <c r="AH1784"/>
    </row>
    <row r="1785" spans="1:34" x14ac:dyDescent="0.2">
      <c r="A1785" t="s">
        <v>804</v>
      </c>
      <c r="B1785" t="s">
        <v>2737</v>
      </c>
      <c r="C1785" s="1">
        <v>10.73</v>
      </c>
      <c r="D1785" s="5">
        <v>45311</v>
      </c>
      <c r="E1785" t="s">
        <v>21</v>
      </c>
      <c r="F1785" t="s">
        <v>39</v>
      </c>
      <c r="G1785" s="16" t="s">
        <v>2739</v>
      </c>
      <c r="H1785" s="1"/>
      <c r="J1785"/>
      <c r="AC1785" s="5" t="e">
        <f>VLOOKUP(Table1[[#This Row],[Expense Report]],#REF!,3, 0)</f>
        <v>#REF!</v>
      </c>
      <c r="AD1785" t="s">
        <v>13203</v>
      </c>
      <c r="AE1785" t="s">
        <v>182</v>
      </c>
      <c r="AF1785" t="e">
        <f>MONTH(Table1[[#This Row],[Date Sent]])</f>
        <v>#REF!</v>
      </c>
      <c r="AG1785" t="e">
        <f>YEAR(Table1[[#This Row],[Date Sent]])</f>
        <v>#REF!</v>
      </c>
      <c r="AH1785"/>
    </row>
    <row r="1786" spans="1:34" x14ac:dyDescent="0.2">
      <c r="A1786" t="s">
        <v>2740</v>
      </c>
      <c r="B1786" t="s">
        <v>2741</v>
      </c>
      <c r="C1786" s="1">
        <v>139.32</v>
      </c>
      <c r="D1786" s="5">
        <v>45265</v>
      </c>
      <c r="E1786" t="s">
        <v>40</v>
      </c>
      <c r="F1786" t="s">
        <v>39</v>
      </c>
      <c r="G1786" s="16" t="s">
        <v>2742</v>
      </c>
      <c r="H1786" s="1"/>
      <c r="J1786"/>
      <c r="AC1786" s="5" t="e">
        <f>VLOOKUP(Table1[[#This Row],[Expense Report]],#REF!,3, 0)</f>
        <v>#REF!</v>
      </c>
      <c r="AD1786" t="s">
        <v>11649</v>
      </c>
      <c r="AE1786" t="s">
        <v>11649</v>
      </c>
      <c r="AF1786" t="e">
        <f>MONTH(Table1[[#This Row],[Date Sent]])</f>
        <v>#REF!</v>
      </c>
      <c r="AG1786" t="e">
        <f>YEAR(Table1[[#This Row],[Date Sent]])</f>
        <v>#REF!</v>
      </c>
      <c r="AH1786"/>
    </row>
    <row r="1787" spans="1:34" x14ac:dyDescent="0.2">
      <c r="A1787" t="s">
        <v>2740</v>
      </c>
      <c r="B1787" t="s">
        <v>2741</v>
      </c>
      <c r="C1787" s="1">
        <v>34.74</v>
      </c>
      <c r="D1787" s="5">
        <v>45265</v>
      </c>
      <c r="E1787" t="s">
        <v>25</v>
      </c>
      <c r="F1787" t="s">
        <v>39</v>
      </c>
      <c r="G1787" s="16" t="s">
        <v>2743</v>
      </c>
      <c r="H1787" s="1"/>
      <c r="J1787"/>
      <c r="AC1787" s="5" t="e">
        <f>VLOOKUP(Table1[[#This Row],[Expense Report]],#REF!,3, 0)</f>
        <v>#REF!</v>
      </c>
      <c r="AD1787" t="s">
        <v>11649</v>
      </c>
      <c r="AE1787" t="s">
        <v>11649</v>
      </c>
      <c r="AF1787" t="e">
        <f>MONTH(Table1[[#This Row],[Date Sent]])</f>
        <v>#REF!</v>
      </c>
      <c r="AG1787" t="e">
        <f>YEAR(Table1[[#This Row],[Date Sent]])</f>
        <v>#REF!</v>
      </c>
      <c r="AH1787"/>
    </row>
    <row r="1788" spans="1:34" x14ac:dyDescent="0.2">
      <c r="A1788" t="s">
        <v>2740</v>
      </c>
      <c r="B1788" t="s">
        <v>2741</v>
      </c>
      <c r="C1788" s="1">
        <v>94.19</v>
      </c>
      <c r="D1788" s="5">
        <v>45266</v>
      </c>
      <c r="E1788" t="s">
        <v>18</v>
      </c>
      <c r="F1788" t="s">
        <v>6</v>
      </c>
      <c r="G1788" s="16" t="s">
        <v>2744</v>
      </c>
      <c r="H1788" s="1"/>
      <c r="J1788"/>
      <c r="AC1788" s="5" t="e">
        <f>VLOOKUP(Table1[[#This Row],[Expense Report]],#REF!,3, 0)</f>
        <v>#REF!</v>
      </c>
      <c r="AD1788" t="s">
        <v>11649</v>
      </c>
      <c r="AE1788" t="s">
        <v>11649</v>
      </c>
      <c r="AF1788" t="e">
        <f>MONTH(Table1[[#This Row],[Date Sent]])</f>
        <v>#REF!</v>
      </c>
      <c r="AG1788" t="e">
        <f>YEAR(Table1[[#This Row],[Date Sent]])</f>
        <v>#REF!</v>
      </c>
      <c r="AH1788"/>
    </row>
    <row r="1789" spans="1:34" x14ac:dyDescent="0.2">
      <c r="A1789" t="s">
        <v>2740</v>
      </c>
      <c r="B1789" t="s">
        <v>2741</v>
      </c>
      <c r="C1789" s="1">
        <v>68.540000000000006</v>
      </c>
      <c r="D1789" s="5">
        <v>45266</v>
      </c>
      <c r="E1789" t="s">
        <v>18</v>
      </c>
      <c r="F1789" t="s">
        <v>6</v>
      </c>
      <c r="G1789" s="16" t="s">
        <v>2745</v>
      </c>
      <c r="H1789" s="1"/>
      <c r="J1789"/>
      <c r="AC1789" s="5" t="e">
        <f>VLOOKUP(Table1[[#This Row],[Expense Report]],#REF!,3, 0)</f>
        <v>#REF!</v>
      </c>
      <c r="AD1789" t="s">
        <v>11649</v>
      </c>
      <c r="AE1789" t="s">
        <v>11649</v>
      </c>
      <c r="AF1789" t="e">
        <f>MONTH(Table1[[#This Row],[Date Sent]])</f>
        <v>#REF!</v>
      </c>
      <c r="AG1789" t="e">
        <f>YEAR(Table1[[#This Row],[Date Sent]])</f>
        <v>#REF!</v>
      </c>
      <c r="AH1789"/>
    </row>
    <row r="1790" spans="1:34" x14ac:dyDescent="0.2">
      <c r="A1790" t="s">
        <v>2740</v>
      </c>
      <c r="B1790" t="s">
        <v>2741</v>
      </c>
      <c r="C1790" s="1">
        <v>145.53</v>
      </c>
      <c r="D1790" s="5">
        <v>45267</v>
      </c>
      <c r="E1790" t="s">
        <v>18</v>
      </c>
      <c r="F1790" t="s">
        <v>6</v>
      </c>
      <c r="G1790" s="16" t="s">
        <v>2746</v>
      </c>
      <c r="H1790" s="1"/>
      <c r="J1790"/>
      <c r="AC1790" s="5" t="e">
        <f>VLOOKUP(Table1[[#This Row],[Expense Report]],#REF!,3, 0)</f>
        <v>#REF!</v>
      </c>
      <c r="AD1790" t="s">
        <v>11649</v>
      </c>
      <c r="AE1790" t="s">
        <v>11649</v>
      </c>
      <c r="AF1790" t="e">
        <f>MONTH(Table1[[#This Row],[Date Sent]])</f>
        <v>#REF!</v>
      </c>
      <c r="AG1790" t="e">
        <f>YEAR(Table1[[#This Row],[Date Sent]])</f>
        <v>#REF!</v>
      </c>
      <c r="AH1790"/>
    </row>
    <row r="1791" spans="1:34" x14ac:dyDescent="0.2">
      <c r="A1791" t="s">
        <v>2740</v>
      </c>
      <c r="B1791" t="s">
        <v>2741</v>
      </c>
      <c r="C1791" s="1">
        <v>5.69</v>
      </c>
      <c r="D1791" s="5">
        <v>45267</v>
      </c>
      <c r="E1791" t="s">
        <v>18</v>
      </c>
      <c r="F1791" t="s">
        <v>6</v>
      </c>
      <c r="G1791" s="16" t="s">
        <v>2747</v>
      </c>
      <c r="H1791" s="1"/>
      <c r="J1791"/>
      <c r="AC1791" s="5" t="e">
        <f>VLOOKUP(Table1[[#This Row],[Expense Report]],#REF!,3, 0)</f>
        <v>#REF!</v>
      </c>
      <c r="AD1791" t="s">
        <v>11649</v>
      </c>
      <c r="AE1791" t="s">
        <v>11649</v>
      </c>
      <c r="AF1791" t="e">
        <f>MONTH(Table1[[#This Row],[Date Sent]])</f>
        <v>#REF!</v>
      </c>
      <c r="AG1791" t="e">
        <f>YEAR(Table1[[#This Row],[Date Sent]])</f>
        <v>#REF!</v>
      </c>
      <c r="AH1791"/>
    </row>
    <row r="1792" spans="1:34" x14ac:dyDescent="0.2">
      <c r="A1792" t="s">
        <v>2740</v>
      </c>
      <c r="B1792" t="s">
        <v>2741</v>
      </c>
      <c r="C1792" s="1">
        <v>7.67</v>
      </c>
      <c r="D1792" s="5">
        <v>45269</v>
      </c>
      <c r="E1792" t="s">
        <v>19</v>
      </c>
      <c r="F1792" t="s">
        <v>33</v>
      </c>
      <c r="G1792" s="16" t="s">
        <v>2748</v>
      </c>
      <c r="H1792" s="1"/>
      <c r="J1792"/>
      <c r="AC1792" s="5" t="e">
        <f>VLOOKUP(Table1[[#This Row],[Expense Report]],#REF!,3, 0)</f>
        <v>#REF!</v>
      </c>
      <c r="AD1792" t="s">
        <v>11649</v>
      </c>
      <c r="AE1792" t="s">
        <v>11649</v>
      </c>
      <c r="AF1792" t="e">
        <f>MONTH(Table1[[#This Row],[Date Sent]])</f>
        <v>#REF!</v>
      </c>
      <c r="AG1792" t="e">
        <f>YEAR(Table1[[#This Row],[Date Sent]])</f>
        <v>#REF!</v>
      </c>
      <c r="AH1792"/>
    </row>
    <row r="1793" spans="1:34" x14ac:dyDescent="0.2">
      <c r="A1793" t="s">
        <v>2740</v>
      </c>
      <c r="B1793" t="s">
        <v>2741</v>
      </c>
      <c r="C1793" s="1">
        <v>65.77</v>
      </c>
      <c r="D1793" s="5">
        <v>45272</v>
      </c>
      <c r="E1793" t="s">
        <v>19</v>
      </c>
      <c r="F1793" t="s">
        <v>33</v>
      </c>
      <c r="G1793" s="16" t="s">
        <v>2749</v>
      </c>
      <c r="H1793" s="1"/>
      <c r="J1793"/>
      <c r="AC1793" s="5" t="e">
        <f>VLOOKUP(Table1[[#This Row],[Expense Report]],#REF!,3, 0)</f>
        <v>#REF!</v>
      </c>
      <c r="AD1793" t="s">
        <v>11649</v>
      </c>
      <c r="AE1793" t="s">
        <v>11649</v>
      </c>
      <c r="AF1793" t="e">
        <f>MONTH(Table1[[#This Row],[Date Sent]])</f>
        <v>#REF!</v>
      </c>
      <c r="AG1793" t="e">
        <f>YEAR(Table1[[#This Row],[Date Sent]])</f>
        <v>#REF!</v>
      </c>
      <c r="AH1793"/>
    </row>
    <row r="1794" spans="1:34" x14ac:dyDescent="0.2">
      <c r="A1794" t="s">
        <v>2740</v>
      </c>
      <c r="B1794" t="s">
        <v>2741</v>
      </c>
      <c r="C1794" s="1">
        <v>2193.1799999999998</v>
      </c>
      <c r="D1794" s="5">
        <v>45272</v>
      </c>
      <c r="E1794" t="s">
        <v>17</v>
      </c>
      <c r="F1794" t="s">
        <v>33</v>
      </c>
      <c r="G1794" s="16" t="s">
        <v>2750</v>
      </c>
      <c r="H1794" s="1"/>
      <c r="J1794"/>
      <c r="AC1794" s="5" t="e">
        <f>VLOOKUP(Table1[[#This Row],[Expense Report]],#REF!,3, 0)</f>
        <v>#REF!</v>
      </c>
      <c r="AD1794" t="s">
        <v>11649</v>
      </c>
      <c r="AE1794" t="s">
        <v>11649</v>
      </c>
      <c r="AF1794" t="e">
        <f>MONTH(Table1[[#This Row],[Date Sent]])</f>
        <v>#REF!</v>
      </c>
      <c r="AG1794" t="e">
        <f>YEAR(Table1[[#This Row],[Date Sent]])</f>
        <v>#REF!</v>
      </c>
      <c r="AH1794"/>
    </row>
    <row r="1795" spans="1:34" x14ac:dyDescent="0.2">
      <c r="A1795" t="s">
        <v>2740</v>
      </c>
      <c r="B1795" t="s">
        <v>2741</v>
      </c>
      <c r="C1795" s="1">
        <v>10.119999999999999</v>
      </c>
      <c r="D1795" s="5">
        <v>45279</v>
      </c>
      <c r="E1795" t="s">
        <v>17</v>
      </c>
      <c r="F1795" t="s">
        <v>39</v>
      </c>
      <c r="G1795" s="16" t="s">
        <v>1613</v>
      </c>
      <c r="H1795" s="1"/>
      <c r="J1795"/>
      <c r="AC1795" s="5" t="e">
        <f>VLOOKUP(Table1[[#This Row],[Expense Report]],#REF!,3, 0)</f>
        <v>#REF!</v>
      </c>
      <c r="AD1795" t="s">
        <v>11649</v>
      </c>
      <c r="AE1795" t="s">
        <v>11649</v>
      </c>
      <c r="AF1795" t="e">
        <f>MONTH(Table1[[#This Row],[Date Sent]])</f>
        <v>#REF!</v>
      </c>
      <c r="AG1795" t="e">
        <f>YEAR(Table1[[#This Row],[Date Sent]])</f>
        <v>#REF!</v>
      </c>
      <c r="AH1795"/>
    </row>
    <row r="1796" spans="1:34" x14ac:dyDescent="0.2">
      <c r="A1796" t="s">
        <v>2740</v>
      </c>
      <c r="B1796" t="s">
        <v>2741</v>
      </c>
      <c r="C1796" s="1">
        <v>12.06</v>
      </c>
      <c r="D1796" s="5">
        <v>45279</v>
      </c>
      <c r="E1796" t="s">
        <v>58</v>
      </c>
      <c r="F1796" t="s">
        <v>47</v>
      </c>
      <c r="G1796" s="16" t="s">
        <v>2751</v>
      </c>
      <c r="H1796" s="1"/>
      <c r="J1796"/>
      <c r="AC1796" s="5" t="e">
        <f>VLOOKUP(Table1[[#This Row],[Expense Report]],#REF!,3, 0)</f>
        <v>#REF!</v>
      </c>
      <c r="AD1796" t="s">
        <v>11649</v>
      </c>
      <c r="AE1796" t="s">
        <v>11649</v>
      </c>
      <c r="AF1796" t="e">
        <f>MONTH(Table1[[#This Row],[Date Sent]])</f>
        <v>#REF!</v>
      </c>
      <c r="AG1796" t="e">
        <f>YEAR(Table1[[#This Row],[Date Sent]])</f>
        <v>#REF!</v>
      </c>
      <c r="AH1796"/>
    </row>
    <row r="1797" spans="1:34" x14ac:dyDescent="0.2">
      <c r="A1797" t="s">
        <v>2740</v>
      </c>
      <c r="B1797" t="s">
        <v>2752</v>
      </c>
      <c r="C1797" s="1">
        <v>26.34</v>
      </c>
      <c r="D1797" s="5">
        <v>45227</v>
      </c>
      <c r="E1797" t="s">
        <v>12</v>
      </c>
      <c r="F1797" t="s">
        <v>15</v>
      </c>
      <c r="G1797" s="16" t="s">
        <v>1158</v>
      </c>
      <c r="H1797" s="1"/>
      <c r="J1797"/>
      <c r="AC1797" s="5" t="e">
        <f>VLOOKUP(Table1[[#This Row],[Expense Report]],#REF!,3, 0)</f>
        <v>#REF!</v>
      </c>
      <c r="AD1797" t="s">
        <v>11649</v>
      </c>
      <c r="AE1797" t="s">
        <v>11649</v>
      </c>
      <c r="AF1797" t="e">
        <f>MONTH(Table1[[#This Row],[Date Sent]])</f>
        <v>#REF!</v>
      </c>
      <c r="AG1797" t="e">
        <f>YEAR(Table1[[#This Row],[Date Sent]])</f>
        <v>#REF!</v>
      </c>
      <c r="AH1797"/>
    </row>
    <row r="1798" spans="1:34" x14ac:dyDescent="0.2">
      <c r="A1798" t="s">
        <v>2740</v>
      </c>
      <c r="B1798" t="s">
        <v>2752</v>
      </c>
      <c r="C1798" s="1">
        <v>85.47</v>
      </c>
      <c r="D1798" s="5">
        <v>45268</v>
      </c>
      <c r="E1798" t="s">
        <v>19</v>
      </c>
      <c r="F1798" t="s">
        <v>21</v>
      </c>
      <c r="G1798" s="16" t="s">
        <v>2753</v>
      </c>
      <c r="H1798" s="1"/>
      <c r="J1798"/>
      <c r="AC1798" s="5" t="e">
        <f>VLOOKUP(Table1[[#This Row],[Expense Report]],#REF!,3, 0)</f>
        <v>#REF!</v>
      </c>
      <c r="AD1798" t="s">
        <v>11649</v>
      </c>
      <c r="AE1798" t="s">
        <v>11649</v>
      </c>
      <c r="AF1798" t="e">
        <f>MONTH(Table1[[#This Row],[Date Sent]])</f>
        <v>#REF!</v>
      </c>
      <c r="AG1798" t="e">
        <f>YEAR(Table1[[#This Row],[Date Sent]])</f>
        <v>#REF!</v>
      </c>
      <c r="AH1798"/>
    </row>
    <row r="1799" spans="1:34" x14ac:dyDescent="0.2">
      <c r="A1799" t="s">
        <v>2740</v>
      </c>
      <c r="B1799" t="s">
        <v>2752</v>
      </c>
      <c r="C1799" s="1">
        <v>3.13</v>
      </c>
      <c r="D1799" s="5">
        <v>45283</v>
      </c>
      <c r="E1799" t="s">
        <v>13</v>
      </c>
      <c r="F1799" t="s">
        <v>39</v>
      </c>
      <c r="G1799" s="16" t="s">
        <v>2754</v>
      </c>
      <c r="H1799" s="1"/>
      <c r="J1799"/>
      <c r="AC1799" s="5" t="e">
        <f>VLOOKUP(Table1[[#This Row],[Expense Report]],#REF!,3, 0)</f>
        <v>#REF!</v>
      </c>
      <c r="AD1799" t="s">
        <v>11649</v>
      </c>
      <c r="AE1799" t="s">
        <v>11649</v>
      </c>
      <c r="AF1799" t="e">
        <f>MONTH(Table1[[#This Row],[Date Sent]])</f>
        <v>#REF!</v>
      </c>
      <c r="AG1799" t="e">
        <f>YEAR(Table1[[#This Row],[Date Sent]])</f>
        <v>#REF!</v>
      </c>
      <c r="AH1799"/>
    </row>
    <row r="1800" spans="1:34" x14ac:dyDescent="0.2">
      <c r="A1800" t="s">
        <v>2740</v>
      </c>
      <c r="B1800" t="s">
        <v>2752</v>
      </c>
      <c r="C1800" s="1">
        <v>16.989999999999998</v>
      </c>
      <c r="D1800" s="5">
        <v>45283</v>
      </c>
      <c r="E1800" t="s">
        <v>24</v>
      </c>
      <c r="F1800" t="s">
        <v>18</v>
      </c>
      <c r="G1800" s="16" t="s">
        <v>978</v>
      </c>
      <c r="H1800" s="1"/>
      <c r="J1800"/>
      <c r="AC1800" s="5" t="e">
        <f>VLOOKUP(Table1[[#This Row],[Expense Report]],#REF!,3, 0)</f>
        <v>#REF!</v>
      </c>
      <c r="AD1800" t="s">
        <v>11649</v>
      </c>
      <c r="AE1800" t="s">
        <v>11649</v>
      </c>
      <c r="AF1800" t="e">
        <f>MONTH(Table1[[#This Row],[Date Sent]])</f>
        <v>#REF!</v>
      </c>
      <c r="AG1800" t="e">
        <f>YEAR(Table1[[#This Row],[Date Sent]])</f>
        <v>#REF!</v>
      </c>
      <c r="AH1800"/>
    </row>
    <row r="1801" spans="1:34" x14ac:dyDescent="0.2">
      <c r="A1801" t="s">
        <v>2740</v>
      </c>
      <c r="B1801" t="s">
        <v>2752</v>
      </c>
      <c r="C1801" s="1">
        <v>89.89</v>
      </c>
      <c r="D1801" s="5">
        <v>45284</v>
      </c>
      <c r="E1801" t="s">
        <v>13</v>
      </c>
      <c r="F1801" t="s">
        <v>39</v>
      </c>
      <c r="G1801" s="16" t="s">
        <v>1500</v>
      </c>
      <c r="H1801" s="1"/>
      <c r="J1801"/>
      <c r="AC1801" s="5" t="e">
        <f>VLOOKUP(Table1[[#This Row],[Expense Report]],#REF!,3, 0)</f>
        <v>#REF!</v>
      </c>
      <c r="AD1801" t="s">
        <v>11649</v>
      </c>
      <c r="AE1801" t="s">
        <v>11649</v>
      </c>
      <c r="AF1801" t="e">
        <f>MONTH(Table1[[#This Row],[Date Sent]])</f>
        <v>#REF!</v>
      </c>
      <c r="AG1801" t="e">
        <f>YEAR(Table1[[#This Row],[Date Sent]])</f>
        <v>#REF!</v>
      </c>
      <c r="AH1801"/>
    </row>
    <row r="1802" spans="1:34" x14ac:dyDescent="0.2">
      <c r="A1802" t="s">
        <v>2740</v>
      </c>
      <c r="B1802" t="s">
        <v>2752</v>
      </c>
      <c r="C1802" s="1">
        <v>30.66</v>
      </c>
      <c r="D1802" s="5">
        <v>45284</v>
      </c>
      <c r="E1802" t="s">
        <v>13</v>
      </c>
      <c r="F1802" t="s">
        <v>40</v>
      </c>
      <c r="G1802" s="16" t="s">
        <v>2742</v>
      </c>
      <c r="H1802" s="1"/>
      <c r="J1802"/>
      <c r="AC1802" s="5" t="e">
        <f>VLOOKUP(Table1[[#This Row],[Expense Report]],#REF!,3, 0)</f>
        <v>#REF!</v>
      </c>
      <c r="AD1802" t="s">
        <v>11649</v>
      </c>
      <c r="AE1802" t="s">
        <v>11649</v>
      </c>
      <c r="AF1802" t="e">
        <f>MONTH(Table1[[#This Row],[Date Sent]])</f>
        <v>#REF!</v>
      </c>
      <c r="AG1802" t="e">
        <f>YEAR(Table1[[#This Row],[Date Sent]])</f>
        <v>#REF!</v>
      </c>
      <c r="AH1802"/>
    </row>
    <row r="1803" spans="1:34" x14ac:dyDescent="0.2">
      <c r="A1803" t="s">
        <v>2740</v>
      </c>
      <c r="B1803" t="s">
        <v>2752</v>
      </c>
      <c r="C1803" s="1">
        <v>2.25</v>
      </c>
      <c r="D1803" s="5">
        <v>45289</v>
      </c>
      <c r="E1803" t="s">
        <v>13</v>
      </c>
      <c r="F1803" t="s">
        <v>39</v>
      </c>
      <c r="G1803" s="16" t="s">
        <v>1550</v>
      </c>
      <c r="H1803" s="1"/>
      <c r="J1803"/>
      <c r="AC1803" s="5" t="e">
        <f>VLOOKUP(Table1[[#This Row],[Expense Report]],#REF!,3, 0)</f>
        <v>#REF!</v>
      </c>
      <c r="AD1803" t="s">
        <v>11649</v>
      </c>
      <c r="AE1803" t="s">
        <v>11649</v>
      </c>
      <c r="AF1803" t="e">
        <f>MONTH(Table1[[#This Row],[Date Sent]])</f>
        <v>#REF!</v>
      </c>
      <c r="AG1803" t="e">
        <f>YEAR(Table1[[#This Row],[Date Sent]])</f>
        <v>#REF!</v>
      </c>
      <c r="AH1803"/>
    </row>
    <row r="1804" spans="1:34" x14ac:dyDescent="0.2">
      <c r="A1804" t="s">
        <v>2740</v>
      </c>
      <c r="B1804" t="s">
        <v>2752</v>
      </c>
      <c r="C1804" s="1">
        <v>64.19</v>
      </c>
      <c r="D1804" s="5">
        <v>45293</v>
      </c>
      <c r="E1804" t="s">
        <v>19</v>
      </c>
      <c r="F1804" t="s">
        <v>33</v>
      </c>
      <c r="G1804" s="16" t="s">
        <v>2755</v>
      </c>
      <c r="H1804" s="1"/>
      <c r="J1804"/>
      <c r="AC1804" s="5" t="e">
        <f>VLOOKUP(Table1[[#This Row],[Expense Report]],#REF!,3, 0)</f>
        <v>#REF!</v>
      </c>
      <c r="AD1804" t="s">
        <v>11649</v>
      </c>
      <c r="AE1804" t="s">
        <v>11649</v>
      </c>
      <c r="AF1804" t="e">
        <f>MONTH(Table1[[#This Row],[Date Sent]])</f>
        <v>#REF!</v>
      </c>
      <c r="AG1804" t="e">
        <f>YEAR(Table1[[#This Row],[Date Sent]])</f>
        <v>#REF!</v>
      </c>
      <c r="AH1804"/>
    </row>
    <row r="1805" spans="1:34" x14ac:dyDescent="0.2">
      <c r="A1805" t="s">
        <v>2740</v>
      </c>
      <c r="B1805" t="s">
        <v>2752</v>
      </c>
      <c r="C1805" s="1">
        <v>118.42</v>
      </c>
      <c r="D1805" s="5">
        <v>45296</v>
      </c>
      <c r="E1805" t="s">
        <v>19</v>
      </c>
      <c r="F1805" t="s">
        <v>33</v>
      </c>
      <c r="G1805" s="16" t="s">
        <v>950</v>
      </c>
      <c r="H1805" s="1"/>
      <c r="J1805"/>
      <c r="AC1805" s="5" t="e">
        <f>VLOOKUP(Table1[[#This Row],[Expense Report]],#REF!,3, 0)</f>
        <v>#REF!</v>
      </c>
      <c r="AD1805" t="s">
        <v>11649</v>
      </c>
      <c r="AE1805" t="s">
        <v>11649</v>
      </c>
      <c r="AF1805" t="e">
        <f>MONTH(Table1[[#This Row],[Date Sent]])</f>
        <v>#REF!</v>
      </c>
      <c r="AG1805" t="e">
        <f>YEAR(Table1[[#This Row],[Date Sent]])</f>
        <v>#REF!</v>
      </c>
      <c r="AH1805"/>
    </row>
    <row r="1806" spans="1:34" x14ac:dyDescent="0.2">
      <c r="A1806" t="s">
        <v>2756</v>
      </c>
      <c r="B1806" t="s">
        <v>2757</v>
      </c>
      <c r="C1806" s="1">
        <v>149.49</v>
      </c>
      <c r="D1806" s="5">
        <v>45257</v>
      </c>
      <c r="E1806" t="s">
        <v>21</v>
      </c>
      <c r="F1806" t="s">
        <v>33</v>
      </c>
      <c r="G1806" s="16" t="s">
        <v>2758</v>
      </c>
      <c r="H1806" s="1"/>
      <c r="J1806"/>
      <c r="AC1806" s="5" t="e">
        <f>VLOOKUP(Table1[[#This Row],[Expense Report]],#REF!,3, 0)</f>
        <v>#REF!</v>
      </c>
      <c r="AD1806" t="s">
        <v>11649</v>
      </c>
      <c r="AE1806" t="s">
        <v>11649</v>
      </c>
      <c r="AF1806" t="e">
        <f>MONTH(Table1[[#This Row],[Date Sent]])</f>
        <v>#REF!</v>
      </c>
      <c r="AG1806" t="e">
        <f>YEAR(Table1[[#This Row],[Date Sent]])</f>
        <v>#REF!</v>
      </c>
      <c r="AH1806"/>
    </row>
    <row r="1807" spans="1:34" x14ac:dyDescent="0.2">
      <c r="A1807" t="s">
        <v>2756</v>
      </c>
      <c r="B1807" t="s">
        <v>2759</v>
      </c>
      <c r="C1807" s="1">
        <v>110.51</v>
      </c>
      <c r="D1807" s="5">
        <v>45278</v>
      </c>
      <c r="E1807" t="s">
        <v>21</v>
      </c>
      <c r="F1807" t="s">
        <v>33</v>
      </c>
      <c r="G1807" s="16" t="s">
        <v>2760</v>
      </c>
      <c r="H1807" s="1"/>
      <c r="J1807"/>
      <c r="AC1807" s="5" t="e">
        <f>VLOOKUP(Table1[[#This Row],[Expense Report]],#REF!,3, 0)</f>
        <v>#REF!</v>
      </c>
      <c r="AD1807" t="s">
        <v>11649</v>
      </c>
      <c r="AE1807" t="s">
        <v>11649</v>
      </c>
      <c r="AF1807" t="e">
        <f>MONTH(Table1[[#This Row],[Date Sent]])</f>
        <v>#REF!</v>
      </c>
      <c r="AG1807" t="e">
        <f>YEAR(Table1[[#This Row],[Date Sent]])</f>
        <v>#REF!</v>
      </c>
      <c r="AH1807"/>
    </row>
    <row r="1808" spans="1:34" x14ac:dyDescent="0.2">
      <c r="A1808" t="s">
        <v>2763</v>
      </c>
      <c r="B1808" t="s">
        <v>2764</v>
      </c>
      <c r="C1808" s="1">
        <v>89.89</v>
      </c>
      <c r="D1808" s="5">
        <v>45259</v>
      </c>
      <c r="E1808" t="s">
        <v>21</v>
      </c>
      <c r="F1808" t="s">
        <v>16</v>
      </c>
      <c r="G1808" s="16" t="s">
        <v>1179</v>
      </c>
      <c r="H1808" s="1"/>
      <c r="J1808"/>
      <c r="AC1808" s="5" t="e">
        <f>VLOOKUP(Table1[[#This Row],[Expense Report]],#REF!,3, 0)</f>
        <v>#REF!</v>
      </c>
      <c r="AD1808" t="s">
        <v>13328</v>
      </c>
      <c r="AE1808" t="s">
        <v>174</v>
      </c>
      <c r="AF1808" t="e">
        <f>MONTH(Table1[[#This Row],[Date Sent]])</f>
        <v>#REF!</v>
      </c>
      <c r="AG1808" t="e">
        <f>YEAR(Table1[[#This Row],[Date Sent]])</f>
        <v>#REF!</v>
      </c>
      <c r="AH1808"/>
    </row>
    <row r="1809" spans="1:34" x14ac:dyDescent="0.2">
      <c r="A1809" t="s">
        <v>2763</v>
      </c>
      <c r="B1809" t="s">
        <v>2764</v>
      </c>
      <c r="C1809" s="1">
        <v>137.71</v>
      </c>
      <c r="D1809" s="5">
        <v>45277</v>
      </c>
      <c r="E1809" t="s">
        <v>21</v>
      </c>
      <c r="F1809" t="s">
        <v>33</v>
      </c>
      <c r="G1809" s="16" t="s">
        <v>2416</v>
      </c>
      <c r="H1809" s="1"/>
      <c r="J1809"/>
      <c r="AC1809" s="5" t="e">
        <f>VLOOKUP(Table1[[#This Row],[Expense Report]],#REF!,3, 0)</f>
        <v>#REF!</v>
      </c>
      <c r="AD1809" t="s">
        <v>13328</v>
      </c>
      <c r="AE1809" t="s">
        <v>174</v>
      </c>
      <c r="AF1809" t="e">
        <f>MONTH(Table1[[#This Row],[Date Sent]])</f>
        <v>#REF!</v>
      </c>
      <c r="AG1809" t="e">
        <f>YEAR(Table1[[#This Row],[Date Sent]])</f>
        <v>#REF!</v>
      </c>
      <c r="AH1809"/>
    </row>
    <row r="1810" spans="1:34" x14ac:dyDescent="0.2">
      <c r="A1810" t="s">
        <v>2763</v>
      </c>
      <c r="B1810" t="s">
        <v>2764</v>
      </c>
      <c r="C1810" s="1">
        <v>-77.92</v>
      </c>
      <c r="D1810" s="5">
        <v>45282</v>
      </c>
      <c r="E1810" t="s">
        <v>21</v>
      </c>
      <c r="F1810" t="s">
        <v>17</v>
      </c>
      <c r="G1810" s="16" t="s">
        <v>2765</v>
      </c>
      <c r="H1810" s="1"/>
      <c r="J1810"/>
      <c r="AC1810" s="5" t="e">
        <f>VLOOKUP(Table1[[#This Row],[Expense Report]],#REF!,3, 0)</f>
        <v>#REF!</v>
      </c>
      <c r="AD1810" t="s">
        <v>13328</v>
      </c>
      <c r="AE1810" t="s">
        <v>174</v>
      </c>
      <c r="AF1810" t="e">
        <f>MONTH(Table1[[#This Row],[Date Sent]])</f>
        <v>#REF!</v>
      </c>
      <c r="AG1810" t="e">
        <f>YEAR(Table1[[#This Row],[Date Sent]])</f>
        <v>#REF!</v>
      </c>
      <c r="AH1810"/>
    </row>
    <row r="1811" spans="1:34" x14ac:dyDescent="0.2">
      <c r="A1811" t="s">
        <v>2763</v>
      </c>
      <c r="B1811" t="s">
        <v>2764</v>
      </c>
      <c r="C1811" s="1">
        <v>426.99</v>
      </c>
      <c r="D1811" s="5">
        <v>45282</v>
      </c>
      <c r="E1811" t="s">
        <v>21</v>
      </c>
      <c r="F1811" t="s">
        <v>33</v>
      </c>
      <c r="G1811" s="16" t="s">
        <v>2766</v>
      </c>
      <c r="H1811" s="1"/>
      <c r="J1811"/>
      <c r="AC1811" s="5" t="e">
        <f>VLOOKUP(Table1[[#This Row],[Expense Report]],#REF!,3, 0)</f>
        <v>#REF!</v>
      </c>
      <c r="AD1811" t="s">
        <v>13328</v>
      </c>
      <c r="AE1811" t="s">
        <v>174</v>
      </c>
      <c r="AF1811" t="e">
        <f>MONTH(Table1[[#This Row],[Date Sent]])</f>
        <v>#REF!</v>
      </c>
      <c r="AG1811" t="e">
        <f>YEAR(Table1[[#This Row],[Date Sent]])</f>
        <v>#REF!</v>
      </c>
      <c r="AH1811"/>
    </row>
    <row r="1812" spans="1:34" x14ac:dyDescent="0.2">
      <c r="A1812" t="s">
        <v>2763</v>
      </c>
      <c r="B1812" t="s">
        <v>2764</v>
      </c>
      <c r="C1812" s="1">
        <v>292.24</v>
      </c>
      <c r="D1812" s="5">
        <v>45282</v>
      </c>
      <c r="E1812" t="s">
        <v>21</v>
      </c>
      <c r="F1812" t="s">
        <v>33</v>
      </c>
      <c r="G1812" s="16" t="s">
        <v>2767</v>
      </c>
      <c r="H1812" s="1"/>
      <c r="J1812"/>
      <c r="AC1812" s="5" t="e">
        <f>VLOOKUP(Table1[[#This Row],[Expense Report]],#REF!,3, 0)</f>
        <v>#REF!</v>
      </c>
      <c r="AD1812" t="s">
        <v>13328</v>
      </c>
      <c r="AE1812" t="s">
        <v>174</v>
      </c>
      <c r="AF1812" t="e">
        <f>MONTH(Table1[[#This Row],[Date Sent]])</f>
        <v>#REF!</v>
      </c>
      <c r="AG1812" t="e">
        <f>YEAR(Table1[[#This Row],[Date Sent]])</f>
        <v>#REF!</v>
      </c>
      <c r="AH1812"/>
    </row>
    <row r="1813" spans="1:34" x14ac:dyDescent="0.2">
      <c r="A1813" t="s">
        <v>2763</v>
      </c>
      <c r="B1813" t="s">
        <v>2764</v>
      </c>
      <c r="C1813" s="1">
        <v>415.66</v>
      </c>
      <c r="D1813" s="5">
        <v>45292</v>
      </c>
      <c r="E1813" t="s">
        <v>21</v>
      </c>
      <c r="F1813" t="s">
        <v>33</v>
      </c>
      <c r="G1813" s="16" t="s">
        <v>2768</v>
      </c>
      <c r="H1813" s="1"/>
      <c r="J1813"/>
      <c r="AC1813" s="5" t="e">
        <f>VLOOKUP(Table1[[#This Row],[Expense Report]],#REF!,3, 0)</f>
        <v>#REF!</v>
      </c>
      <c r="AD1813" t="s">
        <v>13328</v>
      </c>
      <c r="AE1813" t="s">
        <v>174</v>
      </c>
      <c r="AF1813" t="e">
        <f>MONTH(Table1[[#This Row],[Date Sent]])</f>
        <v>#REF!</v>
      </c>
      <c r="AG1813" t="e">
        <f>YEAR(Table1[[#This Row],[Date Sent]])</f>
        <v>#REF!</v>
      </c>
      <c r="AH1813"/>
    </row>
    <row r="1814" spans="1:34" x14ac:dyDescent="0.2">
      <c r="A1814" t="s">
        <v>2763</v>
      </c>
      <c r="B1814" t="s">
        <v>2764</v>
      </c>
      <c r="C1814" s="1">
        <v>103.55</v>
      </c>
      <c r="D1814" s="5">
        <v>45293</v>
      </c>
      <c r="E1814" t="s">
        <v>21</v>
      </c>
      <c r="F1814" t="s">
        <v>33</v>
      </c>
      <c r="G1814" s="16" t="s">
        <v>2067</v>
      </c>
      <c r="H1814" s="1"/>
      <c r="J1814"/>
      <c r="AC1814" s="5" t="e">
        <f>VLOOKUP(Table1[[#This Row],[Expense Report]],#REF!,3, 0)</f>
        <v>#REF!</v>
      </c>
      <c r="AD1814" t="s">
        <v>13328</v>
      </c>
      <c r="AE1814" t="s">
        <v>174</v>
      </c>
      <c r="AF1814" t="e">
        <f>MONTH(Table1[[#This Row],[Date Sent]])</f>
        <v>#REF!</v>
      </c>
      <c r="AG1814" t="e">
        <f>YEAR(Table1[[#This Row],[Date Sent]])</f>
        <v>#REF!</v>
      </c>
      <c r="AH1814"/>
    </row>
    <row r="1815" spans="1:34" x14ac:dyDescent="0.2">
      <c r="A1815" t="s">
        <v>2763</v>
      </c>
      <c r="B1815" t="s">
        <v>2764</v>
      </c>
      <c r="C1815" s="1">
        <v>11.85</v>
      </c>
      <c r="D1815" s="5">
        <v>45293</v>
      </c>
      <c r="E1815" t="s">
        <v>20</v>
      </c>
      <c r="F1815" t="s">
        <v>9</v>
      </c>
      <c r="G1815" s="16" t="s">
        <v>2371</v>
      </c>
      <c r="H1815" s="1"/>
      <c r="J1815"/>
      <c r="AC1815" s="5" t="e">
        <f>VLOOKUP(Table1[[#This Row],[Expense Report]],#REF!,3, 0)</f>
        <v>#REF!</v>
      </c>
      <c r="AD1815" t="s">
        <v>13328</v>
      </c>
      <c r="AE1815" t="s">
        <v>174</v>
      </c>
      <c r="AF1815" t="e">
        <f>MONTH(Table1[[#This Row],[Date Sent]])</f>
        <v>#REF!</v>
      </c>
      <c r="AG1815" t="e">
        <f>YEAR(Table1[[#This Row],[Date Sent]])</f>
        <v>#REF!</v>
      </c>
      <c r="AH1815"/>
    </row>
    <row r="1816" spans="1:34" x14ac:dyDescent="0.2">
      <c r="A1816" t="s">
        <v>2763</v>
      </c>
      <c r="B1816" t="s">
        <v>2764</v>
      </c>
      <c r="C1816" s="1">
        <v>154.79</v>
      </c>
      <c r="D1816" s="5">
        <v>45294</v>
      </c>
      <c r="E1816" t="s">
        <v>21</v>
      </c>
      <c r="F1816" t="s">
        <v>33</v>
      </c>
      <c r="G1816" s="16" t="s">
        <v>2769</v>
      </c>
      <c r="H1816" s="1"/>
      <c r="J1816"/>
      <c r="AC1816" s="5" t="e">
        <f>VLOOKUP(Table1[[#This Row],[Expense Report]],#REF!,3, 0)</f>
        <v>#REF!</v>
      </c>
      <c r="AD1816" t="s">
        <v>13328</v>
      </c>
      <c r="AE1816" t="s">
        <v>174</v>
      </c>
      <c r="AF1816" t="e">
        <f>MONTH(Table1[[#This Row],[Date Sent]])</f>
        <v>#REF!</v>
      </c>
      <c r="AG1816" t="e">
        <f>YEAR(Table1[[#This Row],[Date Sent]])</f>
        <v>#REF!</v>
      </c>
      <c r="AH1816"/>
    </row>
    <row r="1817" spans="1:34" x14ac:dyDescent="0.2">
      <c r="A1817" t="s">
        <v>2763</v>
      </c>
      <c r="B1817" t="s">
        <v>2764</v>
      </c>
      <c r="C1817" s="1">
        <v>11.76</v>
      </c>
      <c r="D1817" s="5">
        <v>45296</v>
      </c>
      <c r="E1817" t="s">
        <v>21</v>
      </c>
      <c r="F1817" t="s">
        <v>9</v>
      </c>
      <c r="G1817" s="16" t="s">
        <v>2371</v>
      </c>
      <c r="H1817" s="1"/>
      <c r="J1817"/>
      <c r="AC1817" s="5" t="e">
        <f>VLOOKUP(Table1[[#This Row],[Expense Report]],#REF!,3, 0)</f>
        <v>#REF!</v>
      </c>
      <c r="AD1817" t="s">
        <v>13328</v>
      </c>
      <c r="AE1817" t="s">
        <v>174</v>
      </c>
      <c r="AF1817" t="e">
        <f>MONTH(Table1[[#This Row],[Date Sent]])</f>
        <v>#REF!</v>
      </c>
      <c r="AG1817" t="e">
        <f>YEAR(Table1[[#This Row],[Date Sent]])</f>
        <v>#REF!</v>
      </c>
      <c r="AH1817"/>
    </row>
    <row r="1818" spans="1:34" x14ac:dyDescent="0.2">
      <c r="A1818" t="s">
        <v>2763</v>
      </c>
      <c r="B1818" t="s">
        <v>2764</v>
      </c>
      <c r="C1818" s="1">
        <v>55.23</v>
      </c>
      <c r="D1818" s="5">
        <v>45296</v>
      </c>
      <c r="E1818" t="s">
        <v>21</v>
      </c>
      <c r="F1818" t="s">
        <v>33</v>
      </c>
      <c r="G1818" s="16" t="s">
        <v>2416</v>
      </c>
      <c r="H1818" s="1"/>
      <c r="J1818"/>
      <c r="AC1818" s="5" t="e">
        <f>VLOOKUP(Table1[[#This Row],[Expense Report]],#REF!,3, 0)</f>
        <v>#REF!</v>
      </c>
      <c r="AD1818" t="s">
        <v>13328</v>
      </c>
      <c r="AE1818" t="s">
        <v>174</v>
      </c>
      <c r="AF1818" t="e">
        <f>MONTH(Table1[[#This Row],[Date Sent]])</f>
        <v>#REF!</v>
      </c>
      <c r="AG1818" t="e">
        <f>YEAR(Table1[[#This Row],[Date Sent]])</f>
        <v>#REF!</v>
      </c>
      <c r="AH1818"/>
    </row>
    <row r="1819" spans="1:34" x14ac:dyDescent="0.2">
      <c r="A1819" t="s">
        <v>2763</v>
      </c>
      <c r="B1819" t="s">
        <v>2770</v>
      </c>
      <c r="C1819" s="1">
        <v>39.21</v>
      </c>
      <c r="D1819" s="5">
        <v>45303</v>
      </c>
      <c r="E1819" t="s">
        <v>21</v>
      </c>
      <c r="F1819" t="s">
        <v>18</v>
      </c>
      <c r="G1819" s="16" t="s">
        <v>978</v>
      </c>
      <c r="H1819" s="1"/>
      <c r="J1819"/>
      <c r="AC1819" s="5" t="e">
        <f>VLOOKUP(Table1[[#This Row],[Expense Report]],#REF!,3, 0)</f>
        <v>#REF!</v>
      </c>
      <c r="AD1819" t="s">
        <v>13328</v>
      </c>
      <c r="AE1819" t="s">
        <v>174</v>
      </c>
      <c r="AF1819" t="e">
        <f>MONTH(Table1[[#This Row],[Date Sent]])</f>
        <v>#REF!</v>
      </c>
      <c r="AG1819" t="e">
        <f>YEAR(Table1[[#This Row],[Date Sent]])</f>
        <v>#REF!</v>
      </c>
      <c r="AH1819"/>
    </row>
    <row r="1820" spans="1:34" x14ac:dyDescent="0.2">
      <c r="A1820" t="s">
        <v>2763</v>
      </c>
      <c r="B1820" t="s">
        <v>2770</v>
      </c>
      <c r="C1820" s="1">
        <v>269.5</v>
      </c>
      <c r="D1820" s="5">
        <v>45306</v>
      </c>
      <c r="E1820" t="s">
        <v>21</v>
      </c>
      <c r="F1820" t="s">
        <v>25</v>
      </c>
      <c r="G1820" s="16" t="s">
        <v>2385</v>
      </c>
      <c r="H1820" s="1"/>
      <c r="J1820"/>
      <c r="AC1820" s="5" t="e">
        <f>VLOOKUP(Table1[[#This Row],[Expense Report]],#REF!,3, 0)</f>
        <v>#REF!</v>
      </c>
      <c r="AD1820" t="s">
        <v>13328</v>
      </c>
      <c r="AE1820" t="s">
        <v>174</v>
      </c>
      <c r="AF1820" t="e">
        <f>MONTH(Table1[[#This Row],[Date Sent]])</f>
        <v>#REF!</v>
      </c>
      <c r="AG1820" t="e">
        <f>YEAR(Table1[[#This Row],[Date Sent]])</f>
        <v>#REF!</v>
      </c>
      <c r="AH1820"/>
    </row>
    <row r="1821" spans="1:34" x14ac:dyDescent="0.2">
      <c r="A1821" t="s">
        <v>577</v>
      </c>
      <c r="B1821" t="s">
        <v>2771</v>
      </c>
      <c r="C1821" s="1">
        <v>31.76</v>
      </c>
      <c r="D1821" s="5">
        <v>45274</v>
      </c>
      <c r="E1821" t="s">
        <v>25</v>
      </c>
      <c r="F1821" s="3" t="s">
        <v>33</v>
      </c>
      <c r="G1821" s="16" t="s">
        <v>2772</v>
      </c>
      <c r="H1821" s="1"/>
      <c r="J1821"/>
      <c r="AC1821" s="5" t="e">
        <f>VLOOKUP(Table1[[#This Row],[Expense Report]],#REF!,3, 0)</f>
        <v>#REF!</v>
      </c>
      <c r="AD1821" t="s">
        <v>13687</v>
      </c>
      <c r="AE1821" t="s">
        <v>73</v>
      </c>
      <c r="AF1821" t="e">
        <f>MONTH(Table1[[#This Row],[Date Sent]])</f>
        <v>#REF!</v>
      </c>
      <c r="AG1821" t="e">
        <f>YEAR(Table1[[#This Row],[Date Sent]])</f>
        <v>#REF!</v>
      </c>
      <c r="AH1821"/>
    </row>
    <row r="1822" spans="1:34" x14ac:dyDescent="0.2">
      <c r="A1822" t="s">
        <v>577</v>
      </c>
      <c r="B1822" t="s">
        <v>2771</v>
      </c>
      <c r="C1822" s="1">
        <v>-84.76</v>
      </c>
      <c r="D1822" s="5">
        <v>45274</v>
      </c>
      <c r="E1822" t="s">
        <v>25</v>
      </c>
      <c r="F1822" s="3" t="s">
        <v>33</v>
      </c>
      <c r="G1822" s="16" t="s">
        <v>2773</v>
      </c>
      <c r="H1822" s="1"/>
      <c r="J1822"/>
      <c r="AC1822" s="5" t="e">
        <f>VLOOKUP(Table1[[#This Row],[Expense Report]],#REF!,3, 0)</f>
        <v>#REF!</v>
      </c>
      <c r="AD1822" t="s">
        <v>13687</v>
      </c>
      <c r="AE1822" t="s">
        <v>73</v>
      </c>
      <c r="AF1822" t="e">
        <f>MONTH(Table1[[#This Row],[Date Sent]])</f>
        <v>#REF!</v>
      </c>
      <c r="AG1822" t="e">
        <f>YEAR(Table1[[#This Row],[Date Sent]])</f>
        <v>#REF!</v>
      </c>
      <c r="AH1822"/>
    </row>
    <row r="1823" spans="1:34" x14ac:dyDescent="0.2">
      <c r="A1823" t="s">
        <v>577</v>
      </c>
      <c r="B1823" t="s">
        <v>2771</v>
      </c>
      <c r="C1823" s="1">
        <v>221.5</v>
      </c>
      <c r="D1823" s="5">
        <v>45274</v>
      </c>
      <c r="E1823" t="s">
        <v>25</v>
      </c>
      <c r="F1823" s="3" t="s">
        <v>33</v>
      </c>
      <c r="G1823" s="16" t="s">
        <v>2774</v>
      </c>
      <c r="H1823" s="1"/>
      <c r="J1823"/>
      <c r="AC1823" s="5" t="e">
        <f>VLOOKUP(Table1[[#This Row],[Expense Report]],#REF!,3, 0)</f>
        <v>#REF!</v>
      </c>
      <c r="AD1823" t="s">
        <v>13687</v>
      </c>
      <c r="AE1823" t="s">
        <v>73</v>
      </c>
      <c r="AF1823" t="e">
        <f>MONTH(Table1[[#This Row],[Date Sent]])</f>
        <v>#REF!</v>
      </c>
      <c r="AG1823" t="e">
        <f>YEAR(Table1[[#This Row],[Date Sent]])</f>
        <v>#REF!</v>
      </c>
      <c r="AH1823"/>
    </row>
    <row r="1824" spans="1:34" x14ac:dyDescent="0.2">
      <c r="A1824" t="s">
        <v>577</v>
      </c>
      <c r="B1824" t="s">
        <v>2771</v>
      </c>
      <c r="C1824" s="1">
        <v>84.76</v>
      </c>
      <c r="D1824" s="5">
        <v>45274</v>
      </c>
      <c r="E1824" t="s">
        <v>25</v>
      </c>
      <c r="F1824" s="3" t="s">
        <v>33</v>
      </c>
      <c r="G1824" s="16" t="s">
        <v>2775</v>
      </c>
      <c r="H1824" s="1"/>
      <c r="J1824"/>
      <c r="AC1824" s="5" t="e">
        <f>VLOOKUP(Table1[[#This Row],[Expense Report]],#REF!,3, 0)</f>
        <v>#REF!</v>
      </c>
      <c r="AD1824" t="s">
        <v>13687</v>
      </c>
      <c r="AE1824" t="s">
        <v>73</v>
      </c>
      <c r="AF1824" t="e">
        <f>MONTH(Table1[[#This Row],[Date Sent]])</f>
        <v>#REF!</v>
      </c>
      <c r="AG1824" t="e">
        <f>YEAR(Table1[[#This Row],[Date Sent]])</f>
        <v>#REF!</v>
      </c>
      <c r="AH1824"/>
    </row>
    <row r="1825" spans="1:34" x14ac:dyDescent="0.2">
      <c r="A1825" t="s">
        <v>577</v>
      </c>
      <c r="B1825" t="s">
        <v>2771</v>
      </c>
      <c r="C1825" s="1">
        <v>16.420000000000002</v>
      </c>
      <c r="D1825" s="5">
        <v>45275</v>
      </c>
      <c r="E1825" t="s">
        <v>13</v>
      </c>
      <c r="F1825" s="3" t="s">
        <v>33</v>
      </c>
      <c r="G1825" s="16" t="s">
        <v>2776</v>
      </c>
      <c r="H1825" s="1"/>
      <c r="J1825"/>
      <c r="AC1825" s="5" t="e">
        <f>VLOOKUP(Table1[[#This Row],[Expense Report]],#REF!,3, 0)</f>
        <v>#REF!</v>
      </c>
      <c r="AD1825" t="s">
        <v>13687</v>
      </c>
      <c r="AE1825" t="s">
        <v>73</v>
      </c>
      <c r="AF1825" t="e">
        <f>MONTH(Table1[[#This Row],[Date Sent]])</f>
        <v>#REF!</v>
      </c>
      <c r="AG1825" t="e">
        <f>YEAR(Table1[[#This Row],[Date Sent]])</f>
        <v>#REF!</v>
      </c>
      <c r="AH1825"/>
    </row>
    <row r="1826" spans="1:34" x14ac:dyDescent="0.2">
      <c r="A1826" t="s">
        <v>577</v>
      </c>
      <c r="B1826" t="s">
        <v>2771</v>
      </c>
      <c r="C1826" s="1">
        <v>159.55000000000001</v>
      </c>
      <c r="D1826" s="5">
        <v>45283</v>
      </c>
      <c r="E1826" t="s">
        <v>23</v>
      </c>
      <c r="F1826" s="3" t="s">
        <v>33</v>
      </c>
      <c r="G1826" s="16" t="s">
        <v>2777</v>
      </c>
      <c r="H1826" s="1"/>
      <c r="J1826"/>
      <c r="AC1826" s="5" t="e">
        <f>VLOOKUP(Table1[[#This Row],[Expense Report]],#REF!,3, 0)</f>
        <v>#REF!</v>
      </c>
      <c r="AD1826" t="s">
        <v>13687</v>
      </c>
      <c r="AE1826" t="s">
        <v>73</v>
      </c>
      <c r="AF1826" t="e">
        <f>MONTH(Table1[[#This Row],[Date Sent]])</f>
        <v>#REF!</v>
      </c>
      <c r="AG1826" t="e">
        <f>YEAR(Table1[[#This Row],[Date Sent]])</f>
        <v>#REF!</v>
      </c>
      <c r="AH1826"/>
    </row>
    <row r="1827" spans="1:34" x14ac:dyDescent="0.2">
      <c r="A1827" t="s">
        <v>577</v>
      </c>
      <c r="B1827" t="s">
        <v>2771</v>
      </c>
      <c r="C1827" s="1">
        <v>29.48</v>
      </c>
      <c r="D1827" s="5">
        <v>45283</v>
      </c>
      <c r="E1827" t="s">
        <v>23</v>
      </c>
      <c r="F1827" s="3" t="s">
        <v>33</v>
      </c>
      <c r="G1827" s="16" t="s">
        <v>2778</v>
      </c>
      <c r="H1827" s="1"/>
      <c r="J1827"/>
      <c r="AC1827" s="5" t="e">
        <f>VLOOKUP(Table1[[#This Row],[Expense Report]],#REF!,3, 0)</f>
        <v>#REF!</v>
      </c>
      <c r="AD1827" t="s">
        <v>13687</v>
      </c>
      <c r="AE1827" t="s">
        <v>73</v>
      </c>
      <c r="AF1827" t="e">
        <f>MONTH(Table1[[#This Row],[Date Sent]])</f>
        <v>#REF!</v>
      </c>
      <c r="AG1827" t="e">
        <f>YEAR(Table1[[#This Row],[Date Sent]])</f>
        <v>#REF!</v>
      </c>
      <c r="AH1827"/>
    </row>
    <row r="1828" spans="1:34" x14ac:dyDescent="0.2">
      <c r="A1828" t="s">
        <v>577</v>
      </c>
      <c r="B1828" t="s">
        <v>2771</v>
      </c>
      <c r="C1828" s="1">
        <v>84.09</v>
      </c>
      <c r="D1828" s="5">
        <v>45288</v>
      </c>
      <c r="E1828" t="s">
        <v>23</v>
      </c>
      <c r="F1828" s="3" t="s">
        <v>33</v>
      </c>
      <c r="G1828" s="16" t="s">
        <v>2779</v>
      </c>
      <c r="H1828" s="1"/>
      <c r="J1828"/>
      <c r="AC1828" s="5" t="e">
        <f>VLOOKUP(Table1[[#This Row],[Expense Report]],#REF!,3, 0)</f>
        <v>#REF!</v>
      </c>
      <c r="AD1828" t="s">
        <v>13687</v>
      </c>
      <c r="AE1828" t="s">
        <v>73</v>
      </c>
      <c r="AF1828" t="e">
        <f>MONTH(Table1[[#This Row],[Date Sent]])</f>
        <v>#REF!</v>
      </c>
      <c r="AG1828" t="e">
        <f>YEAR(Table1[[#This Row],[Date Sent]])</f>
        <v>#REF!</v>
      </c>
      <c r="AH1828"/>
    </row>
    <row r="1829" spans="1:34" x14ac:dyDescent="0.2">
      <c r="A1829" t="s">
        <v>577</v>
      </c>
      <c r="B1829" t="s">
        <v>2771</v>
      </c>
      <c r="C1829" s="1">
        <v>76.260000000000005</v>
      </c>
      <c r="D1829" s="5">
        <v>45289</v>
      </c>
      <c r="E1829" t="s">
        <v>45</v>
      </c>
      <c r="F1829" s="3" t="s">
        <v>33</v>
      </c>
      <c r="G1829" s="16" t="s">
        <v>2780</v>
      </c>
      <c r="H1829" s="1"/>
      <c r="J1829"/>
      <c r="AC1829" s="5" t="e">
        <f>VLOOKUP(Table1[[#This Row],[Expense Report]],#REF!,3, 0)</f>
        <v>#REF!</v>
      </c>
      <c r="AD1829" t="s">
        <v>13687</v>
      </c>
      <c r="AE1829" t="s">
        <v>73</v>
      </c>
      <c r="AF1829" t="e">
        <f>MONTH(Table1[[#This Row],[Date Sent]])</f>
        <v>#REF!</v>
      </c>
      <c r="AG1829" t="e">
        <f>YEAR(Table1[[#This Row],[Date Sent]])</f>
        <v>#REF!</v>
      </c>
      <c r="AH1829"/>
    </row>
    <row r="1830" spans="1:34" x14ac:dyDescent="0.2">
      <c r="A1830" t="s">
        <v>577</v>
      </c>
      <c r="B1830" t="s">
        <v>2771</v>
      </c>
      <c r="C1830" s="1">
        <v>-25.42</v>
      </c>
      <c r="D1830" s="5">
        <v>45289</v>
      </c>
      <c r="E1830" t="s">
        <v>45</v>
      </c>
      <c r="F1830" s="3" t="s">
        <v>33</v>
      </c>
      <c r="G1830" s="16" t="s">
        <v>2781</v>
      </c>
      <c r="H1830" s="1"/>
      <c r="J1830"/>
      <c r="AC1830" s="5" t="e">
        <f>VLOOKUP(Table1[[#This Row],[Expense Report]],#REF!,3, 0)</f>
        <v>#REF!</v>
      </c>
      <c r="AD1830" t="s">
        <v>13687</v>
      </c>
      <c r="AE1830" t="s">
        <v>73</v>
      </c>
      <c r="AF1830" t="e">
        <f>MONTH(Table1[[#This Row],[Date Sent]])</f>
        <v>#REF!</v>
      </c>
      <c r="AG1830" t="e">
        <f>YEAR(Table1[[#This Row],[Date Sent]])</f>
        <v>#REF!</v>
      </c>
      <c r="AH1830"/>
    </row>
    <row r="1831" spans="1:34" x14ac:dyDescent="0.2">
      <c r="A1831" t="s">
        <v>577</v>
      </c>
      <c r="B1831" t="s">
        <v>2771</v>
      </c>
      <c r="C1831" s="1">
        <v>180.51</v>
      </c>
      <c r="D1831" s="5">
        <v>45294</v>
      </c>
      <c r="E1831" t="s">
        <v>55</v>
      </c>
      <c r="F1831" s="3" t="s">
        <v>33</v>
      </c>
      <c r="G1831" s="16" t="s">
        <v>2782</v>
      </c>
      <c r="H1831" s="1"/>
      <c r="J1831"/>
      <c r="AC1831" s="5" t="e">
        <f>VLOOKUP(Table1[[#This Row],[Expense Report]],#REF!,3, 0)</f>
        <v>#REF!</v>
      </c>
      <c r="AD1831" t="s">
        <v>13687</v>
      </c>
      <c r="AE1831" t="s">
        <v>73</v>
      </c>
      <c r="AF1831" t="e">
        <f>MONTH(Table1[[#This Row],[Date Sent]])</f>
        <v>#REF!</v>
      </c>
      <c r="AG1831" t="e">
        <f>YEAR(Table1[[#This Row],[Date Sent]])</f>
        <v>#REF!</v>
      </c>
      <c r="AH1831"/>
    </row>
    <row r="1832" spans="1:34" x14ac:dyDescent="0.2">
      <c r="A1832" t="s">
        <v>577</v>
      </c>
      <c r="B1832" t="s">
        <v>2771</v>
      </c>
      <c r="C1832" s="1">
        <v>300</v>
      </c>
      <c r="D1832" s="5">
        <v>45294</v>
      </c>
      <c r="E1832" t="s">
        <v>13</v>
      </c>
      <c r="F1832" s="3" t="s">
        <v>33</v>
      </c>
      <c r="G1832" s="16" t="s">
        <v>2783</v>
      </c>
      <c r="H1832" s="1"/>
      <c r="J1832"/>
      <c r="AC1832" s="5" t="e">
        <f>VLOOKUP(Table1[[#This Row],[Expense Report]],#REF!,3, 0)</f>
        <v>#REF!</v>
      </c>
      <c r="AD1832" t="s">
        <v>13687</v>
      </c>
      <c r="AE1832" t="s">
        <v>73</v>
      </c>
      <c r="AF1832" t="e">
        <f>MONTH(Table1[[#This Row],[Date Sent]])</f>
        <v>#REF!</v>
      </c>
      <c r="AG1832" t="e">
        <f>YEAR(Table1[[#This Row],[Date Sent]])</f>
        <v>#REF!</v>
      </c>
      <c r="AH1832"/>
    </row>
    <row r="1833" spans="1:34" x14ac:dyDescent="0.2">
      <c r="A1833" t="s">
        <v>577</v>
      </c>
      <c r="B1833" t="s">
        <v>2771</v>
      </c>
      <c r="C1833" s="1">
        <v>12.92</v>
      </c>
      <c r="D1833" s="5">
        <v>45294</v>
      </c>
      <c r="E1833" t="s">
        <v>6</v>
      </c>
      <c r="F1833" t="s">
        <v>14</v>
      </c>
      <c r="G1833" s="16" t="s">
        <v>2784</v>
      </c>
      <c r="H1833" s="1"/>
      <c r="J1833"/>
      <c r="AC1833" s="5" t="e">
        <f>VLOOKUP(Table1[[#This Row],[Expense Report]],#REF!,3, 0)</f>
        <v>#REF!</v>
      </c>
      <c r="AD1833" t="s">
        <v>13687</v>
      </c>
      <c r="AE1833" t="s">
        <v>73</v>
      </c>
      <c r="AF1833" t="e">
        <f>MONTH(Table1[[#This Row],[Date Sent]])</f>
        <v>#REF!</v>
      </c>
      <c r="AG1833" t="e">
        <f>YEAR(Table1[[#This Row],[Date Sent]])</f>
        <v>#REF!</v>
      </c>
      <c r="AH1833"/>
    </row>
    <row r="1834" spans="1:34" x14ac:dyDescent="0.2">
      <c r="A1834" t="s">
        <v>577</v>
      </c>
      <c r="B1834" t="s">
        <v>2771</v>
      </c>
      <c r="C1834" s="1">
        <v>48.73</v>
      </c>
      <c r="D1834" s="5">
        <v>45294</v>
      </c>
      <c r="E1834" t="s">
        <v>23</v>
      </c>
      <c r="F1834" t="s">
        <v>15</v>
      </c>
      <c r="G1834" s="16" t="s">
        <v>2785</v>
      </c>
      <c r="H1834" s="1"/>
      <c r="J1834"/>
      <c r="AC1834" s="5" t="e">
        <f>VLOOKUP(Table1[[#This Row],[Expense Report]],#REF!,3, 0)</f>
        <v>#REF!</v>
      </c>
      <c r="AD1834" t="s">
        <v>13687</v>
      </c>
      <c r="AE1834" t="s">
        <v>73</v>
      </c>
      <c r="AF1834" t="e">
        <f>MONTH(Table1[[#This Row],[Date Sent]])</f>
        <v>#REF!</v>
      </c>
      <c r="AG1834" t="e">
        <f>YEAR(Table1[[#This Row],[Date Sent]])</f>
        <v>#REF!</v>
      </c>
      <c r="AH1834"/>
    </row>
    <row r="1835" spans="1:34" x14ac:dyDescent="0.2">
      <c r="A1835" t="s">
        <v>577</v>
      </c>
      <c r="B1835" t="s">
        <v>2771</v>
      </c>
      <c r="C1835" s="1">
        <v>105.99</v>
      </c>
      <c r="D1835" s="5">
        <v>45294</v>
      </c>
      <c r="E1835" t="s">
        <v>20</v>
      </c>
      <c r="F1835" s="3" t="s">
        <v>33</v>
      </c>
      <c r="G1835" s="16" t="s">
        <v>1304</v>
      </c>
      <c r="H1835" s="1"/>
      <c r="J1835"/>
      <c r="AC1835" s="5" t="e">
        <f>VLOOKUP(Table1[[#This Row],[Expense Report]],#REF!,3, 0)</f>
        <v>#REF!</v>
      </c>
      <c r="AD1835" t="s">
        <v>13687</v>
      </c>
      <c r="AE1835" t="s">
        <v>73</v>
      </c>
      <c r="AF1835" t="e">
        <f>MONTH(Table1[[#This Row],[Date Sent]])</f>
        <v>#REF!</v>
      </c>
      <c r="AG1835" t="e">
        <f>YEAR(Table1[[#This Row],[Date Sent]])</f>
        <v>#REF!</v>
      </c>
      <c r="AH1835"/>
    </row>
    <row r="1836" spans="1:34" x14ac:dyDescent="0.2">
      <c r="A1836" t="s">
        <v>577</v>
      </c>
      <c r="B1836" t="s">
        <v>2771</v>
      </c>
      <c r="C1836" s="1">
        <v>56.93</v>
      </c>
      <c r="D1836" s="5">
        <v>45301</v>
      </c>
      <c r="E1836" t="s">
        <v>13</v>
      </c>
      <c r="F1836" t="s">
        <v>33</v>
      </c>
      <c r="G1836" s="16" t="s">
        <v>2786</v>
      </c>
      <c r="H1836" s="1"/>
      <c r="J1836"/>
      <c r="AC1836" s="5" t="e">
        <f>VLOOKUP(Table1[[#This Row],[Expense Report]],#REF!,3, 0)</f>
        <v>#REF!</v>
      </c>
      <c r="AD1836" t="s">
        <v>13687</v>
      </c>
      <c r="AE1836" t="s">
        <v>73</v>
      </c>
      <c r="AF1836" t="e">
        <f>MONTH(Table1[[#This Row],[Date Sent]])</f>
        <v>#REF!</v>
      </c>
      <c r="AG1836" t="e">
        <f>YEAR(Table1[[#This Row],[Date Sent]])</f>
        <v>#REF!</v>
      </c>
      <c r="AH1836"/>
    </row>
    <row r="1837" spans="1:34" x14ac:dyDescent="0.2">
      <c r="A1837" t="s">
        <v>577</v>
      </c>
      <c r="B1837" t="s">
        <v>2771</v>
      </c>
      <c r="C1837" s="1">
        <v>310.61</v>
      </c>
      <c r="D1837" s="5">
        <v>45302</v>
      </c>
      <c r="E1837" t="s">
        <v>27</v>
      </c>
      <c r="F1837" t="s">
        <v>39</v>
      </c>
      <c r="G1837" s="16" t="s">
        <v>2787</v>
      </c>
      <c r="H1837" s="1"/>
      <c r="J1837"/>
      <c r="AC1837" s="5" t="e">
        <f>VLOOKUP(Table1[[#This Row],[Expense Report]],#REF!,3, 0)</f>
        <v>#REF!</v>
      </c>
      <c r="AD1837" t="s">
        <v>13687</v>
      </c>
      <c r="AE1837" t="s">
        <v>73</v>
      </c>
      <c r="AF1837" t="e">
        <f>MONTH(Table1[[#This Row],[Date Sent]])</f>
        <v>#REF!</v>
      </c>
      <c r="AG1837" t="e">
        <f>YEAR(Table1[[#This Row],[Date Sent]])</f>
        <v>#REF!</v>
      </c>
      <c r="AH1837"/>
    </row>
    <row r="1838" spans="1:34" x14ac:dyDescent="0.2">
      <c r="A1838" t="s">
        <v>577</v>
      </c>
      <c r="B1838" t="s">
        <v>2771</v>
      </c>
      <c r="C1838" s="1">
        <v>68.89</v>
      </c>
      <c r="D1838" s="5">
        <v>45306</v>
      </c>
      <c r="E1838" t="s">
        <v>13</v>
      </c>
      <c r="F1838" t="s">
        <v>33</v>
      </c>
      <c r="G1838" s="16" t="s">
        <v>2788</v>
      </c>
      <c r="H1838" s="1"/>
      <c r="J1838"/>
      <c r="AC1838" s="5" t="e">
        <f>VLOOKUP(Table1[[#This Row],[Expense Report]],#REF!,3, 0)</f>
        <v>#REF!</v>
      </c>
      <c r="AD1838" t="s">
        <v>13687</v>
      </c>
      <c r="AE1838" t="s">
        <v>73</v>
      </c>
      <c r="AF1838" t="e">
        <f>MONTH(Table1[[#This Row],[Date Sent]])</f>
        <v>#REF!</v>
      </c>
      <c r="AG1838" t="e">
        <f>YEAR(Table1[[#This Row],[Date Sent]])</f>
        <v>#REF!</v>
      </c>
      <c r="AH1838"/>
    </row>
    <row r="1839" spans="1:34" x14ac:dyDescent="0.2">
      <c r="A1839" t="s">
        <v>577</v>
      </c>
      <c r="B1839" t="s">
        <v>2771</v>
      </c>
      <c r="C1839" s="1">
        <v>46.62</v>
      </c>
      <c r="D1839" s="5">
        <v>45308</v>
      </c>
      <c r="E1839" t="s">
        <v>25</v>
      </c>
      <c r="F1839" t="s">
        <v>16</v>
      </c>
      <c r="G1839" s="16" t="s">
        <v>2789</v>
      </c>
      <c r="H1839" s="1"/>
      <c r="J1839"/>
      <c r="AC1839" s="5" t="e">
        <f>VLOOKUP(Table1[[#This Row],[Expense Report]],#REF!,3, 0)</f>
        <v>#REF!</v>
      </c>
      <c r="AD1839" t="s">
        <v>13687</v>
      </c>
      <c r="AE1839" t="s">
        <v>73</v>
      </c>
      <c r="AF1839" t="e">
        <f>MONTH(Table1[[#This Row],[Date Sent]])</f>
        <v>#REF!</v>
      </c>
      <c r="AG1839" t="e">
        <f>YEAR(Table1[[#This Row],[Date Sent]])</f>
        <v>#REF!</v>
      </c>
      <c r="AH1839"/>
    </row>
    <row r="1840" spans="1:34" x14ac:dyDescent="0.2">
      <c r="A1840" t="s">
        <v>577</v>
      </c>
      <c r="B1840" t="s">
        <v>2771</v>
      </c>
      <c r="C1840" s="1">
        <v>85.38</v>
      </c>
      <c r="D1840" s="5">
        <v>45308</v>
      </c>
      <c r="E1840" t="s">
        <v>15</v>
      </c>
      <c r="F1840" t="s">
        <v>33</v>
      </c>
      <c r="G1840" s="16" t="s">
        <v>2790</v>
      </c>
      <c r="H1840" s="1"/>
      <c r="J1840"/>
      <c r="AC1840" s="5" t="e">
        <f>VLOOKUP(Table1[[#This Row],[Expense Report]],#REF!,3, 0)</f>
        <v>#REF!</v>
      </c>
      <c r="AD1840" t="s">
        <v>13687</v>
      </c>
      <c r="AE1840" t="s">
        <v>73</v>
      </c>
      <c r="AF1840" t="e">
        <f>MONTH(Table1[[#This Row],[Date Sent]])</f>
        <v>#REF!</v>
      </c>
      <c r="AG1840" t="e">
        <f>YEAR(Table1[[#This Row],[Date Sent]])</f>
        <v>#REF!</v>
      </c>
      <c r="AH1840"/>
    </row>
    <row r="1841" spans="1:34" x14ac:dyDescent="0.2">
      <c r="A1841" t="s">
        <v>2791</v>
      </c>
      <c r="B1841" t="s">
        <v>2792</v>
      </c>
      <c r="C1841" s="1">
        <v>21.26</v>
      </c>
      <c r="D1841" s="5">
        <v>45281</v>
      </c>
      <c r="E1841" t="s">
        <v>25</v>
      </c>
      <c r="F1841" t="s">
        <v>17</v>
      </c>
      <c r="G1841" s="16" t="s">
        <v>2793</v>
      </c>
      <c r="H1841" s="1"/>
      <c r="J1841"/>
      <c r="AC1841" s="5" t="e">
        <f>VLOOKUP(Table1[[#This Row],[Expense Report]],#REF!,3, 0)</f>
        <v>#REF!</v>
      </c>
      <c r="AD1841" t="s">
        <v>14667</v>
      </c>
      <c r="AE1841" t="s">
        <v>266</v>
      </c>
      <c r="AF1841" t="e">
        <f>MONTH(Table1[[#This Row],[Date Sent]])</f>
        <v>#REF!</v>
      </c>
      <c r="AG1841" t="e">
        <f>YEAR(Table1[[#This Row],[Date Sent]])</f>
        <v>#REF!</v>
      </c>
      <c r="AH1841"/>
    </row>
    <row r="1842" spans="1:34" x14ac:dyDescent="0.2">
      <c r="A1842" t="s">
        <v>2791</v>
      </c>
      <c r="B1842" t="s">
        <v>2792</v>
      </c>
      <c r="C1842" s="1">
        <v>32.49</v>
      </c>
      <c r="D1842" s="5">
        <v>45281</v>
      </c>
      <c r="E1842" t="s">
        <v>21</v>
      </c>
      <c r="F1842" t="s">
        <v>33</v>
      </c>
      <c r="G1842" s="16" t="s">
        <v>2794</v>
      </c>
      <c r="H1842" s="1"/>
      <c r="J1842"/>
      <c r="AC1842" s="5" t="e">
        <f>VLOOKUP(Table1[[#This Row],[Expense Report]],#REF!,3, 0)</f>
        <v>#REF!</v>
      </c>
      <c r="AD1842" t="s">
        <v>14667</v>
      </c>
      <c r="AE1842" t="s">
        <v>266</v>
      </c>
      <c r="AF1842" t="e">
        <f>MONTH(Table1[[#This Row],[Date Sent]])</f>
        <v>#REF!</v>
      </c>
      <c r="AG1842" t="e">
        <f>YEAR(Table1[[#This Row],[Date Sent]])</f>
        <v>#REF!</v>
      </c>
      <c r="AH1842"/>
    </row>
    <row r="1843" spans="1:34" x14ac:dyDescent="0.2">
      <c r="A1843" t="s">
        <v>2791</v>
      </c>
      <c r="B1843" t="s">
        <v>2792</v>
      </c>
      <c r="C1843" s="1">
        <v>39.86</v>
      </c>
      <c r="D1843" s="5">
        <v>45282</v>
      </c>
      <c r="E1843" t="s">
        <v>21</v>
      </c>
      <c r="F1843" t="s">
        <v>33</v>
      </c>
      <c r="G1843" s="16" t="s">
        <v>2795</v>
      </c>
      <c r="H1843" s="1"/>
      <c r="J1843"/>
      <c r="AC1843" s="5" t="e">
        <f>VLOOKUP(Table1[[#This Row],[Expense Report]],#REF!,3, 0)</f>
        <v>#REF!</v>
      </c>
      <c r="AD1843" t="s">
        <v>14667</v>
      </c>
      <c r="AE1843" t="s">
        <v>266</v>
      </c>
      <c r="AF1843" t="e">
        <f>MONTH(Table1[[#This Row],[Date Sent]])</f>
        <v>#REF!</v>
      </c>
      <c r="AG1843" t="e">
        <f>YEAR(Table1[[#This Row],[Date Sent]])</f>
        <v>#REF!</v>
      </c>
      <c r="AH1843"/>
    </row>
    <row r="1844" spans="1:34" x14ac:dyDescent="0.2">
      <c r="A1844" t="s">
        <v>2791</v>
      </c>
      <c r="B1844" t="s">
        <v>2792</v>
      </c>
      <c r="C1844" s="1">
        <v>88.51</v>
      </c>
      <c r="D1844" s="5">
        <v>45290</v>
      </c>
      <c r="E1844" t="s">
        <v>13</v>
      </c>
      <c r="F1844" t="s">
        <v>33</v>
      </c>
      <c r="G1844" s="16" t="s">
        <v>2796</v>
      </c>
      <c r="H1844" s="1"/>
      <c r="J1844"/>
      <c r="AC1844" s="5" t="e">
        <f>VLOOKUP(Table1[[#This Row],[Expense Report]],#REF!,3, 0)</f>
        <v>#REF!</v>
      </c>
      <c r="AD1844" t="s">
        <v>14667</v>
      </c>
      <c r="AE1844" t="s">
        <v>266</v>
      </c>
      <c r="AF1844" t="e">
        <f>MONTH(Table1[[#This Row],[Date Sent]])</f>
        <v>#REF!</v>
      </c>
      <c r="AG1844" t="e">
        <f>YEAR(Table1[[#This Row],[Date Sent]])</f>
        <v>#REF!</v>
      </c>
      <c r="AH1844"/>
    </row>
    <row r="1845" spans="1:34" x14ac:dyDescent="0.2">
      <c r="A1845" t="s">
        <v>2791</v>
      </c>
      <c r="B1845" t="s">
        <v>2792</v>
      </c>
      <c r="C1845" s="1">
        <v>56.33</v>
      </c>
      <c r="D1845" s="5">
        <v>45295</v>
      </c>
      <c r="E1845" t="s">
        <v>21</v>
      </c>
      <c r="F1845" t="s">
        <v>33</v>
      </c>
      <c r="G1845" s="16" t="s">
        <v>2797</v>
      </c>
      <c r="H1845" s="1"/>
      <c r="J1845"/>
      <c r="AC1845" s="5" t="e">
        <f>VLOOKUP(Table1[[#This Row],[Expense Report]],#REF!,3, 0)</f>
        <v>#REF!</v>
      </c>
      <c r="AD1845" t="s">
        <v>14667</v>
      </c>
      <c r="AE1845" t="s">
        <v>266</v>
      </c>
      <c r="AF1845" t="e">
        <f>MONTH(Table1[[#This Row],[Date Sent]])</f>
        <v>#REF!</v>
      </c>
      <c r="AG1845" t="e">
        <f>YEAR(Table1[[#This Row],[Date Sent]])</f>
        <v>#REF!</v>
      </c>
      <c r="AH1845"/>
    </row>
    <row r="1846" spans="1:34" x14ac:dyDescent="0.2">
      <c r="A1846" t="s">
        <v>2791</v>
      </c>
      <c r="B1846" t="s">
        <v>2792</v>
      </c>
      <c r="C1846" s="1">
        <v>36.25</v>
      </c>
      <c r="D1846" s="5">
        <v>45296</v>
      </c>
      <c r="E1846" t="s">
        <v>21</v>
      </c>
      <c r="F1846" t="s">
        <v>33</v>
      </c>
      <c r="G1846" s="16" t="s">
        <v>950</v>
      </c>
      <c r="H1846" s="1"/>
      <c r="J1846"/>
      <c r="AC1846" s="5" t="e">
        <f>VLOOKUP(Table1[[#This Row],[Expense Report]],#REF!,3, 0)</f>
        <v>#REF!</v>
      </c>
      <c r="AD1846" t="s">
        <v>14667</v>
      </c>
      <c r="AE1846" t="s">
        <v>266</v>
      </c>
      <c r="AF1846" t="e">
        <f>MONTH(Table1[[#This Row],[Date Sent]])</f>
        <v>#REF!</v>
      </c>
      <c r="AG1846" t="e">
        <f>YEAR(Table1[[#This Row],[Date Sent]])</f>
        <v>#REF!</v>
      </c>
      <c r="AH1846"/>
    </row>
    <row r="1847" spans="1:34" x14ac:dyDescent="0.2">
      <c r="A1847" t="s">
        <v>2791</v>
      </c>
      <c r="B1847" t="s">
        <v>2792</v>
      </c>
      <c r="C1847" s="1">
        <v>39</v>
      </c>
      <c r="D1847" s="5">
        <v>45298</v>
      </c>
      <c r="E1847" t="s">
        <v>21</v>
      </c>
      <c r="F1847" t="s">
        <v>33</v>
      </c>
      <c r="G1847" s="16" t="s">
        <v>950</v>
      </c>
      <c r="H1847" s="1"/>
      <c r="J1847"/>
      <c r="AC1847" s="5" t="e">
        <f>VLOOKUP(Table1[[#This Row],[Expense Report]],#REF!,3, 0)</f>
        <v>#REF!</v>
      </c>
      <c r="AD1847" t="s">
        <v>14667</v>
      </c>
      <c r="AE1847" t="s">
        <v>266</v>
      </c>
      <c r="AF1847" t="e">
        <f>MONTH(Table1[[#This Row],[Date Sent]])</f>
        <v>#REF!</v>
      </c>
      <c r="AG1847" t="e">
        <f>YEAR(Table1[[#This Row],[Date Sent]])</f>
        <v>#REF!</v>
      </c>
      <c r="AH1847"/>
    </row>
    <row r="1848" spans="1:34" x14ac:dyDescent="0.2">
      <c r="A1848" t="s">
        <v>2791</v>
      </c>
      <c r="B1848" t="s">
        <v>2792</v>
      </c>
      <c r="C1848" s="1">
        <v>153.55000000000001</v>
      </c>
      <c r="D1848" s="5">
        <v>45300</v>
      </c>
      <c r="E1848" t="s">
        <v>8</v>
      </c>
      <c r="F1848" t="s">
        <v>39</v>
      </c>
      <c r="G1848" s="16" t="s">
        <v>2798</v>
      </c>
      <c r="H1848" s="1"/>
      <c r="J1848"/>
      <c r="AC1848" s="5" t="e">
        <f>VLOOKUP(Table1[[#This Row],[Expense Report]],#REF!,3, 0)</f>
        <v>#REF!</v>
      </c>
      <c r="AD1848" t="s">
        <v>14667</v>
      </c>
      <c r="AE1848" t="s">
        <v>266</v>
      </c>
      <c r="AF1848" t="e">
        <f>MONTH(Table1[[#This Row],[Date Sent]])</f>
        <v>#REF!</v>
      </c>
      <c r="AG1848" t="e">
        <f>YEAR(Table1[[#This Row],[Date Sent]])</f>
        <v>#REF!</v>
      </c>
      <c r="AH1848"/>
    </row>
    <row r="1849" spans="1:34" x14ac:dyDescent="0.2">
      <c r="A1849" t="s">
        <v>2791</v>
      </c>
      <c r="B1849" t="s">
        <v>2792</v>
      </c>
      <c r="C1849" s="1">
        <v>465.91</v>
      </c>
      <c r="D1849" s="5">
        <v>45302</v>
      </c>
      <c r="E1849" t="s">
        <v>21</v>
      </c>
      <c r="F1849" t="s">
        <v>33</v>
      </c>
      <c r="G1849" s="16" t="s">
        <v>979</v>
      </c>
      <c r="H1849" s="1"/>
      <c r="J1849"/>
      <c r="AC1849" s="5" t="e">
        <f>VLOOKUP(Table1[[#This Row],[Expense Report]],#REF!,3, 0)</f>
        <v>#REF!</v>
      </c>
      <c r="AD1849" t="s">
        <v>14667</v>
      </c>
      <c r="AE1849" t="s">
        <v>266</v>
      </c>
      <c r="AF1849" t="e">
        <f>MONTH(Table1[[#This Row],[Date Sent]])</f>
        <v>#REF!</v>
      </c>
      <c r="AG1849" t="e">
        <f>YEAR(Table1[[#This Row],[Date Sent]])</f>
        <v>#REF!</v>
      </c>
      <c r="AH1849"/>
    </row>
    <row r="1850" spans="1:34" x14ac:dyDescent="0.2">
      <c r="A1850" t="s">
        <v>2791</v>
      </c>
      <c r="B1850" t="s">
        <v>2792</v>
      </c>
      <c r="C1850" s="1">
        <v>94.9</v>
      </c>
      <c r="D1850" s="5">
        <v>45304</v>
      </c>
      <c r="E1850" t="s">
        <v>21</v>
      </c>
      <c r="F1850" t="s">
        <v>25</v>
      </c>
      <c r="G1850" s="16" t="s">
        <v>2799</v>
      </c>
      <c r="H1850" s="1"/>
      <c r="J1850"/>
      <c r="AC1850" s="5" t="e">
        <f>VLOOKUP(Table1[[#This Row],[Expense Report]],#REF!,3, 0)</f>
        <v>#REF!</v>
      </c>
      <c r="AD1850" t="s">
        <v>14667</v>
      </c>
      <c r="AE1850" t="s">
        <v>266</v>
      </c>
      <c r="AF1850" t="e">
        <f>MONTH(Table1[[#This Row],[Date Sent]])</f>
        <v>#REF!</v>
      </c>
      <c r="AG1850" t="e">
        <f>YEAR(Table1[[#This Row],[Date Sent]])</f>
        <v>#REF!</v>
      </c>
      <c r="AH1850"/>
    </row>
    <row r="1851" spans="1:34" x14ac:dyDescent="0.2">
      <c r="A1851" t="s">
        <v>2791</v>
      </c>
      <c r="B1851" t="s">
        <v>2792</v>
      </c>
      <c r="C1851" s="1">
        <v>21.81</v>
      </c>
      <c r="D1851" s="5">
        <v>45306</v>
      </c>
      <c r="E1851" t="s">
        <v>21</v>
      </c>
      <c r="F1851" t="s">
        <v>17</v>
      </c>
      <c r="G1851" s="16" t="s">
        <v>2800</v>
      </c>
      <c r="H1851" s="1"/>
      <c r="J1851"/>
      <c r="AC1851" s="5" t="e">
        <f>VLOOKUP(Table1[[#This Row],[Expense Report]],#REF!,3, 0)</f>
        <v>#REF!</v>
      </c>
      <c r="AD1851" t="s">
        <v>14667</v>
      </c>
      <c r="AE1851" t="s">
        <v>266</v>
      </c>
      <c r="AF1851" t="e">
        <f>MONTH(Table1[[#This Row],[Date Sent]])</f>
        <v>#REF!</v>
      </c>
      <c r="AG1851" t="e">
        <f>YEAR(Table1[[#This Row],[Date Sent]])</f>
        <v>#REF!</v>
      </c>
      <c r="AH1851"/>
    </row>
    <row r="1852" spans="1:34" x14ac:dyDescent="0.2">
      <c r="A1852" t="s">
        <v>2791</v>
      </c>
      <c r="B1852" t="s">
        <v>2792</v>
      </c>
      <c r="C1852" s="1">
        <v>98.18</v>
      </c>
      <c r="D1852" s="5">
        <v>45308</v>
      </c>
      <c r="E1852" t="s">
        <v>8</v>
      </c>
      <c r="F1852" t="s">
        <v>39</v>
      </c>
      <c r="G1852" s="16" t="s">
        <v>2798</v>
      </c>
      <c r="H1852" s="1"/>
      <c r="J1852"/>
      <c r="AC1852" s="5" t="e">
        <f>VLOOKUP(Table1[[#This Row],[Expense Report]],#REF!,3, 0)</f>
        <v>#REF!</v>
      </c>
      <c r="AD1852" t="s">
        <v>14667</v>
      </c>
      <c r="AE1852" t="s">
        <v>266</v>
      </c>
      <c r="AF1852" t="e">
        <f>MONTH(Table1[[#This Row],[Date Sent]])</f>
        <v>#REF!</v>
      </c>
      <c r="AG1852" t="e">
        <f>YEAR(Table1[[#This Row],[Date Sent]])</f>
        <v>#REF!</v>
      </c>
      <c r="AH1852"/>
    </row>
    <row r="1853" spans="1:34" x14ac:dyDescent="0.2">
      <c r="A1853" t="s">
        <v>250</v>
      </c>
      <c r="B1853" t="s">
        <v>2801</v>
      </c>
      <c r="C1853" s="1">
        <v>53.58</v>
      </c>
      <c r="D1853" s="5">
        <v>45278</v>
      </c>
      <c r="E1853" t="s">
        <v>21</v>
      </c>
      <c r="F1853" t="s">
        <v>33</v>
      </c>
      <c r="G1853" s="16" t="s">
        <v>2802</v>
      </c>
      <c r="H1853" s="1"/>
      <c r="J1853"/>
      <c r="AC1853" s="5" t="e">
        <f>VLOOKUP(Table1[[#This Row],[Expense Report]],#REF!,3, 0)</f>
        <v>#REF!</v>
      </c>
      <c r="AD1853" t="s">
        <v>14668</v>
      </c>
      <c r="AE1853" t="s">
        <v>243</v>
      </c>
      <c r="AF1853" t="e">
        <f>MONTH(Table1[[#This Row],[Date Sent]])</f>
        <v>#REF!</v>
      </c>
      <c r="AG1853" t="e">
        <f>YEAR(Table1[[#This Row],[Date Sent]])</f>
        <v>#REF!</v>
      </c>
      <c r="AH1853"/>
    </row>
    <row r="1854" spans="1:34" x14ac:dyDescent="0.2">
      <c r="A1854" t="s">
        <v>250</v>
      </c>
      <c r="B1854" t="s">
        <v>2801</v>
      </c>
      <c r="C1854" s="1">
        <v>155.86000000000001</v>
      </c>
      <c r="D1854" s="5">
        <v>45294</v>
      </c>
      <c r="E1854" t="s">
        <v>21</v>
      </c>
      <c r="F1854" t="s">
        <v>33</v>
      </c>
      <c r="G1854" s="16" t="s">
        <v>2803</v>
      </c>
      <c r="H1854" s="1"/>
      <c r="J1854"/>
      <c r="AC1854" s="5" t="e">
        <f>VLOOKUP(Table1[[#This Row],[Expense Report]],#REF!,3, 0)</f>
        <v>#REF!</v>
      </c>
      <c r="AD1854" t="s">
        <v>14668</v>
      </c>
      <c r="AE1854" t="s">
        <v>243</v>
      </c>
      <c r="AF1854" t="e">
        <f>MONTH(Table1[[#This Row],[Date Sent]])</f>
        <v>#REF!</v>
      </c>
      <c r="AG1854" t="e">
        <f>YEAR(Table1[[#This Row],[Date Sent]])</f>
        <v>#REF!</v>
      </c>
      <c r="AH1854"/>
    </row>
    <row r="1855" spans="1:34" x14ac:dyDescent="0.2">
      <c r="A1855" t="s">
        <v>250</v>
      </c>
      <c r="B1855" t="s">
        <v>2801</v>
      </c>
      <c r="C1855" s="1">
        <v>1534.63</v>
      </c>
      <c r="D1855" s="5">
        <v>45307</v>
      </c>
      <c r="E1855" t="s">
        <v>21</v>
      </c>
      <c r="F1855" t="s">
        <v>33</v>
      </c>
      <c r="G1855" s="16" t="s">
        <v>2804</v>
      </c>
      <c r="H1855" s="1"/>
      <c r="J1855"/>
      <c r="AC1855" s="5" t="e">
        <f>VLOOKUP(Table1[[#This Row],[Expense Report]],#REF!,3, 0)</f>
        <v>#REF!</v>
      </c>
      <c r="AD1855" t="s">
        <v>14668</v>
      </c>
      <c r="AE1855" t="s">
        <v>243</v>
      </c>
      <c r="AF1855" t="e">
        <f>MONTH(Table1[[#This Row],[Date Sent]])</f>
        <v>#REF!</v>
      </c>
      <c r="AG1855" t="e">
        <f>YEAR(Table1[[#This Row],[Date Sent]])</f>
        <v>#REF!</v>
      </c>
      <c r="AH1855"/>
    </row>
    <row r="1856" spans="1:34" x14ac:dyDescent="0.2">
      <c r="A1856" t="s">
        <v>250</v>
      </c>
      <c r="B1856" t="s">
        <v>2801</v>
      </c>
      <c r="C1856" s="1">
        <v>21.03</v>
      </c>
      <c r="D1856" s="5">
        <v>45308</v>
      </c>
      <c r="E1856" t="s">
        <v>21</v>
      </c>
      <c r="F1856" t="s">
        <v>15</v>
      </c>
      <c r="G1856" s="16" t="s">
        <v>1412</v>
      </c>
      <c r="H1856" s="1"/>
      <c r="J1856"/>
      <c r="AC1856" s="5" t="e">
        <f>VLOOKUP(Table1[[#This Row],[Expense Report]],#REF!,3, 0)</f>
        <v>#REF!</v>
      </c>
      <c r="AD1856" t="s">
        <v>14668</v>
      </c>
      <c r="AE1856" t="s">
        <v>243</v>
      </c>
      <c r="AF1856" t="e">
        <f>MONTH(Table1[[#This Row],[Date Sent]])</f>
        <v>#REF!</v>
      </c>
      <c r="AG1856" t="e">
        <f>YEAR(Table1[[#This Row],[Date Sent]])</f>
        <v>#REF!</v>
      </c>
      <c r="AH1856"/>
    </row>
    <row r="1857" spans="1:34" x14ac:dyDescent="0.2">
      <c r="A1857" t="s">
        <v>2805</v>
      </c>
      <c r="B1857" t="s">
        <v>2806</v>
      </c>
      <c r="C1857" s="1">
        <v>231.51</v>
      </c>
      <c r="D1857" s="5">
        <v>45246</v>
      </c>
      <c r="E1857" t="s">
        <v>25</v>
      </c>
      <c r="F1857" t="s">
        <v>15</v>
      </c>
      <c r="G1857" s="16" t="s">
        <v>2807</v>
      </c>
      <c r="H1857" s="1"/>
      <c r="J1857"/>
      <c r="AC1857" s="5" t="e">
        <f>VLOOKUP(Table1[[#This Row],[Expense Report]],#REF!,3, 0)</f>
        <v>#REF!</v>
      </c>
      <c r="AD1857" t="s">
        <v>14715</v>
      </c>
      <c r="AE1857" t="s">
        <v>245</v>
      </c>
      <c r="AF1857" t="e">
        <f>MONTH(Table1[[#This Row],[Date Sent]])</f>
        <v>#REF!</v>
      </c>
      <c r="AG1857" t="e">
        <f>YEAR(Table1[[#This Row],[Date Sent]])</f>
        <v>#REF!</v>
      </c>
      <c r="AH1857"/>
    </row>
    <row r="1858" spans="1:34" x14ac:dyDescent="0.2">
      <c r="A1858" t="s">
        <v>2805</v>
      </c>
      <c r="B1858" t="s">
        <v>2806</v>
      </c>
      <c r="C1858" s="1">
        <v>175.33</v>
      </c>
      <c r="D1858" s="5">
        <v>45247</v>
      </c>
      <c r="E1858" t="s">
        <v>25</v>
      </c>
      <c r="F1858" t="s">
        <v>15</v>
      </c>
      <c r="G1858" s="16" t="s">
        <v>2808</v>
      </c>
      <c r="H1858" s="1"/>
      <c r="J1858"/>
      <c r="AC1858" s="5" t="e">
        <f>VLOOKUP(Table1[[#This Row],[Expense Report]],#REF!,3, 0)</f>
        <v>#REF!</v>
      </c>
      <c r="AD1858" t="s">
        <v>14715</v>
      </c>
      <c r="AE1858" t="s">
        <v>245</v>
      </c>
      <c r="AF1858" t="e">
        <f>MONTH(Table1[[#This Row],[Date Sent]])</f>
        <v>#REF!</v>
      </c>
      <c r="AG1858" t="e">
        <f>YEAR(Table1[[#This Row],[Date Sent]])</f>
        <v>#REF!</v>
      </c>
      <c r="AH1858"/>
    </row>
    <row r="1859" spans="1:34" x14ac:dyDescent="0.2">
      <c r="A1859" t="s">
        <v>2805</v>
      </c>
      <c r="B1859" t="s">
        <v>2806</v>
      </c>
      <c r="C1859" s="1">
        <v>106.98</v>
      </c>
      <c r="D1859" s="5">
        <v>45255</v>
      </c>
      <c r="E1859" t="s">
        <v>13</v>
      </c>
      <c r="F1859" t="s">
        <v>33</v>
      </c>
      <c r="G1859" s="16" t="s">
        <v>2809</v>
      </c>
      <c r="H1859" s="1"/>
      <c r="J1859"/>
      <c r="AC1859" s="5" t="e">
        <f>VLOOKUP(Table1[[#This Row],[Expense Report]],#REF!,3, 0)</f>
        <v>#REF!</v>
      </c>
      <c r="AD1859" t="s">
        <v>14715</v>
      </c>
      <c r="AE1859" t="s">
        <v>245</v>
      </c>
      <c r="AF1859" t="e">
        <f>MONTH(Table1[[#This Row],[Date Sent]])</f>
        <v>#REF!</v>
      </c>
      <c r="AG1859" t="e">
        <f>YEAR(Table1[[#This Row],[Date Sent]])</f>
        <v>#REF!</v>
      </c>
      <c r="AH1859"/>
    </row>
    <row r="1860" spans="1:34" x14ac:dyDescent="0.2">
      <c r="A1860" t="s">
        <v>2805</v>
      </c>
      <c r="B1860" t="s">
        <v>2806</v>
      </c>
      <c r="C1860" s="1">
        <v>14.7</v>
      </c>
      <c r="D1860" s="5">
        <v>45255</v>
      </c>
      <c r="E1860" t="s">
        <v>23</v>
      </c>
      <c r="F1860" t="s">
        <v>33</v>
      </c>
      <c r="G1860" s="16" t="s">
        <v>2810</v>
      </c>
      <c r="H1860" s="1"/>
      <c r="J1860"/>
      <c r="AC1860" s="5" t="e">
        <f>VLOOKUP(Table1[[#This Row],[Expense Report]],#REF!,3, 0)</f>
        <v>#REF!</v>
      </c>
      <c r="AD1860" t="s">
        <v>14715</v>
      </c>
      <c r="AE1860" t="s">
        <v>245</v>
      </c>
      <c r="AF1860" t="e">
        <f>MONTH(Table1[[#This Row],[Date Sent]])</f>
        <v>#REF!</v>
      </c>
      <c r="AG1860" t="e">
        <f>YEAR(Table1[[#This Row],[Date Sent]])</f>
        <v>#REF!</v>
      </c>
      <c r="AH1860"/>
    </row>
    <row r="1861" spans="1:34" x14ac:dyDescent="0.2">
      <c r="A1861" t="s">
        <v>2805</v>
      </c>
      <c r="B1861" t="s">
        <v>2806</v>
      </c>
      <c r="C1861" s="1">
        <v>147.66</v>
      </c>
      <c r="D1861" s="5">
        <v>45262</v>
      </c>
      <c r="E1861" t="s">
        <v>21</v>
      </c>
      <c r="F1861" t="s">
        <v>33</v>
      </c>
      <c r="G1861" s="16" t="s">
        <v>2811</v>
      </c>
      <c r="H1861" s="1"/>
      <c r="J1861"/>
      <c r="AC1861" s="5" t="e">
        <f>VLOOKUP(Table1[[#This Row],[Expense Report]],#REF!,3, 0)</f>
        <v>#REF!</v>
      </c>
      <c r="AD1861" t="s">
        <v>14715</v>
      </c>
      <c r="AE1861" t="s">
        <v>245</v>
      </c>
      <c r="AF1861" t="e">
        <f>MONTH(Table1[[#This Row],[Date Sent]])</f>
        <v>#REF!</v>
      </c>
      <c r="AG1861" t="e">
        <f>YEAR(Table1[[#This Row],[Date Sent]])</f>
        <v>#REF!</v>
      </c>
      <c r="AH1861"/>
    </row>
    <row r="1862" spans="1:34" x14ac:dyDescent="0.2">
      <c r="A1862" t="s">
        <v>329</v>
      </c>
      <c r="B1862" t="s">
        <v>2812</v>
      </c>
      <c r="C1862" s="1">
        <v>22.86</v>
      </c>
      <c r="D1862" s="5">
        <v>45254</v>
      </c>
      <c r="E1862" t="s">
        <v>13</v>
      </c>
      <c r="F1862" t="s">
        <v>39</v>
      </c>
      <c r="G1862" s="16" t="s">
        <v>2813</v>
      </c>
      <c r="H1862" s="1"/>
      <c r="J1862"/>
      <c r="AC1862" s="5" t="e">
        <f>VLOOKUP(Table1[[#This Row],[Expense Report]],#REF!,3, 0)</f>
        <v>#REF!</v>
      </c>
      <c r="AD1862" t="s">
        <v>14670</v>
      </c>
      <c r="AE1862" t="s">
        <v>174</v>
      </c>
      <c r="AF1862" t="e">
        <f>MONTH(Table1[[#This Row],[Date Sent]])</f>
        <v>#REF!</v>
      </c>
      <c r="AG1862" t="e">
        <f>YEAR(Table1[[#This Row],[Date Sent]])</f>
        <v>#REF!</v>
      </c>
      <c r="AH1862"/>
    </row>
    <row r="1863" spans="1:34" x14ac:dyDescent="0.2">
      <c r="A1863" t="s">
        <v>329</v>
      </c>
      <c r="B1863" t="s">
        <v>2812</v>
      </c>
      <c r="C1863" s="1">
        <v>7.99</v>
      </c>
      <c r="D1863" s="5">
        <v>45254</v>
      </c>
      <c r="E1863" t="s">
        <v>13</v>
      </c>
      <c r="F1863" t="s">
        <v>9</v>
      </c>
      <c r="G1863" s="16" t="s">
        <v>2814</v>
      </c>
      <c r="H1863" s="1"/>
      <c r="J1863"/>
      <c r="AC1863" s="5" t="e">
        <f>VLOOKUP(Table1[[#This Row],[Expense Report]],#REF!,3, 0)</f>
        <v>#REF!</v>
      </c>
      <c r="AD1863" t="s">
        <v>14670</v>
      </c>
      <c r="AE1863" t="s">
        <v>174</v>
      </c>
      <c r="AF1863" t="e">
        <f>MONTH(Table1[[#This Row],[Date Sent]])</f>
        <v>#REF!</v>
      </c>
      <c r="AG1863" t="e">
        <f>YEAR(Table1[[#This Row],[Date Sent]])</f>
        <v>#REF!</v>
      </c>
      <c r="AH1863"/>
    </row>
    <row r="1864" spans="1:34" x14ac:dyDescent="0.2">
      <c r="A1864" t="s">
        <v>329</v>
      </c>
      <c r="B1864" t="s">
        <v>2812</v>
      </c>
      <c r="C1864" s="1">
        <v>45.08</v>
      </c>
      <c r="D1864" s="5">
        <v>45256</v>
      </c>
      <c r="E1864" t="s">
        <v>13</v>
      </c>
      <c r="F1864" t="s">
        <v>33</v>
      </c>
      <c r="G1864" s="16" t="s">
        <v>1353</v>
      </c>
      <c r="H1864" s="1"/>
      <c r="J1864"/>
      <c r="AC1864" s="5" t="e">
        <f>VLOOKUP(Table1[[#This Row],[Expense Report]],#REF!,3, 0)</f>
        <v>#REF!</v>
      </c>
      <c r="AD1864" t="s">
        <v>14670</v>
      </c>
      <c r="AE1864" t="s">
        <v>174</v>
      </c>
      <c r="AF1864" t="e">
        <f>MONTH(Table1[[#This Row],[Date Sent]])</f>
        <v>#REF!</v>
      </c>
      <c r="AG1864" t="e">
        <f>YEAR(Table1[[#This Row],[Date Sent]])</f>
        <v>#REF!</v>
      </c>
      <c r="AH1864"/>
    </row>
    <row r="1865" spans="1:34" x14ac:dyDescent="0.2">
      <c r="A1865" t="s">
        <v>329</v>
      </c>
      <c r="B1865" t="s">
        <v>2812</v>
      </c>
      <c r="C1865" s="1">
        <v>136.26</v>
      </c>
      <c r="D1865" s="5">
        <v>45257</v>
      </c>
      <c r="E1865" t="s">
        <v>13</v>
      </c>
      <c r="F1865" t="s">
        <v>39</v>
      </c>
      <c r="G1865" s="16" t="s">
        <v>1665</v>
      </c>
      <c r="H1865" s="1"/>
      <c r="J1865"/>
      <c r="AC1865" s="5" t="e">
        <f>VLOOKUP(Table1[[#This Row],[Expense Report]],#REF!,3, 0)</f>
        <v>#REF!</v>
      </c>
      <c r="AD1865" t="s">
        <v>14670</v>
      </c>
      <c r="AE1865" t="s">
        <v>174</v>
      </c>
      <c r="AF1865" t="e">
        <f>MONTH(Table1[[#This Row],[Date Sent]])</f>
        <v>#REF!</v>
      </c>
      <c r="AG1865" t="e">
        <f>YEAR(Table1[[#This Row],[Date Sent]])</f>
        <v>#REF!</v>
      </c>
      <c r="AH1865"/>
    </row>
    <row r="1866" spans="1:34" x14ac:dyDescent="0.2">
      <c r="A1866" t="s">
        <v>329</v>
      </c>
      <c r="B1866" t="s">
        <v>2812</v>
      </c>
      <c r="C1866" s="1">
        <v>10.82</v>
      </c>
      <c r="D1866" s="5">
        <v>45260</v>
      </c>
      <c r="E1866" t="s">
        <v>13</v>
      </c>
      <c r="F1866" t="s">
        <v>39</v>
      </c>
      <c r="G1866" s="16" t="s">
        <v>2815</v>
      </c>
      <c r="H1866" s="1"/>
      <c r="J1866"/>
      <c r="AC1866" s="5" t="e">
        <f>VLOOKUP(Table1[[#This Row],[Expense Report]],#REF!,3, 0)</f>
        <v>#REF!</v>
      </c>
      <c r="AD1866" t="s">
        <v>14670</v>
      </c>
      <c r="AE1866" t="s">
        <v>174</v>
      </c>
      <c r="AF1866" t="e">
        <f>MONTH(Table1[[#This Row],[Date Sent]])</f>
        <v>#REF!</v>
      </c>
      <c r="AG1866" t="e">
        <f>YEAR(Table1[[#This Row],[Date Sent]])</f>
        <v>#REF!</v>
      </c>
      <c r="AH1866"/>
    </row>
    <row r="1867" spans="1:34" x14ac:dyDescent="0.2">
      <c r="A1867" t="s">
        <v>329</v>
      </c>
      <c r="B1867" t="s">
        <v>2812</v>
      </c>
      <c r="C1867" s="1">
        <v>9.2200000000000006</v>
      </c>
      <c r="D1867" s="5">
        <v>45260</v>
      </c>
      <c r="E1867" t="s">
        <v>13</v>
      </c>
      <c r="F1867" t="s">
        <v>39</v>
      </c>
      <c r="G1867" s="16" t="s">
        <v>2816</v>
      </c>
      <c r="H1867" s="1"/>
      <c r="J1867"/>
      <c r="AC1867" s="5" t="e">
        <f>VLOOKUP(Table1[[#This Row],[Expense Report]],#REF!,3, 0)</f>
        <v>#REF!</v>
      </c>
      <c r="AD1867" t="s">
        <v>14670</v>
      </c>
      <c r="AE1867" t="s">
        <v>174</v>
      </c>
      <c r="AF1867" t="e">
        <f>MONTH(Table1[[#This Row],[Date Sent]])</f>
        <v>#REF!</v>
      </c>
      <c r="AG1867" t="e">
        <f>YEAR(Table1[[#This Row],[Date Sent]])</f>
        <v>#REF!</v>
      </c>
      <c r="AH1867"/>
    </row>
    <row r="1868" spans="1:34" x14ac:dyDescent="0.2">
      <c r="A1868" t="s">
        <v>329</v>
      </c>
      <c r="B1868" t="s">
        <v>2812</v>
      </c>
      <c r="C1868" s="1">
        <v>51.38</v>
      </c>
      <c r="D1868" s="5">
        <v>45263</v>
      </c>
      <c r="E1868" t="s">
        <v>13</v>
      </c>
      <c r="F1868" t="s">
        <v>39</v>
      </c>
      <c r="G1868" s="16" t="s">
        <v>2817</v>
      </c>
      <c r="H1868" s="1"/>
      <c r="J1868"/>
      <c r="AC1868" s="5" t="e">
        <f>VLOOKUP(Table1[[#This Row],[Expense Report]],#REF!,3, 0)</f>
        <v>#REF!</v>
      </c>
      <c r="AD1868" t="s">
        <v>14670</v>
      </c>
      <c r="AE1868" t="s">
        <v>174</v>
      </c>
      <c r="AF1868" t="e">
        <f>MONTH(Table1[[#This Row],[Date Sent]])</f>
        <v>#REF!</v>
      </c>
      <c r="AG1868" t="e">
        <f>YEAR(Table1[[#This Row],[Date Sent]])</f>
        <v>#REF!</v>
      </c>
      <c r="AH1868"/>
    </row>
    <row r="1869" spans="1:34" x14ac:dyDescent="0.2">
      <c r="A1869" t="s">
        <v>329</v>
      </c>
      <c r="B1869" t="s">
        <v>2812</v>
      </c>
      <c r="C1869" s="1">
        <v>241.39</v>
      </c>
      <c r="D1869" s="5">
        <v>45264</v>
      </c>
      <c r="E1869" t="s">
        <v>27</v>
      </c>
      <c r="F1869" t="s">
        <v>39</v>
      </c>
      <c r="G1869" s="16" t="s">
        <v>2818</v>
      </c>
      <c r="H1869" s="1"/>
      <c r="J1869"/>
      <c r="AC1869" s="5" t="e">
        <f>VLOOKUP(Table1[[#This Row],[Expense Report]],#REF!,3, 0)</f>
        <v>#REF!</v>
      </c>
      <c r="AD1869" t="s">
        <v>14670</v>
      </c>
      <c r="AE1869" t="s">
        <v>174</v>
      </c>
      <c r="AF1869" t="e">
        <f>MONTH(Table1[[#This Row],[Date Sent]])</f>
        <v>#REF!</v>
      </c>
      <c r="AG1869" t="e">
        <f>YEAR(Table1[[#This Row],[Date Sent]])</f>
        <v>#REF!</v>
      </c>
      <c r="AH1869"/>
    </row>
    <row r="1870" spans="1:34" x14ac:dyDescent="0.2">
      <c r="A1870" t="s">
        <v>329</v>
      </c>
      <c r="B1870" t="s">
        <v>2812</v>
      </c>
      <c r="C1870" s="1">
        <v>34.01</v>
      </c>
      <c r="D1870" s="5">
        <v>45264</v>
      </c>
      <c r="E1870" t="s">
        <v>13</v>
      </c>
      <c r="F1870" t="s">
        <v>33</v>
      </c>
      <c r="G1870" s="16" t="s">
        <v>1353</v>
      </c>
      <c r="H1870" s="1"/>
      <c r="J1870"/>
      <c r="AC1870" s="5" t="e">
        <f>VLOOKUP(Table1[[#This Row],[Expense Report]],#REF!,3, 0)</f>
        <v>#REF!</v>
      </c>
      <c r="AD1870" t="s">
        <v>14670</v>
      </c>
      <c r="AE1870" t="s">
        <v>174</v>
      </c>
      <c r="AF1870" t="e">
        <f>MONTH(Table1[[#This Row],[Date Sent]])</f>
        <v>#REF!</v>
      </c>
      <c r="AG1870" t="e">
        <f>YEAR(Table1[[#This Row],[Date Sent]])</f>
        <v>#REF!</v>
      </c>
      <c r="AH1870"/>
    </row>
    <row r="1871" spans="1:34" x14ac:dyDescent="0.2">
      <c r="A1871" t="s">
        <v>329</v>
      </c>
      <c r="B1871" t="s">
        <v>2812</v>
      </c>
      <c r="C1871" s="1">
        <v>14.23</v>
      </c>
      <c r="D1871" s="5">
        <v>45271</v>
      </c>
      <c r="E1871" t="s">
        <v>13</v>
      </c>
      <c r="F1871" t="s">
        <v>9</v>
      </c>
      <c r="G1871" s="16" t="s">
        <v>2819</v>
      </c>
      <c r="H1871" s="1"/>
      <c r="J1871"/>
      <c r="AC1871" s="5" t="e">
        <f>VLOOKUP(Table1[[#This Row],[Expense Report]],#REF!,3, 0)</f>
        <v>#REF!</v>
      </c>
      <c r="AD1871" t="s">
        <v>14670</v>
      </c>
      <c r="AE1871" t="s">
        <v>174</v>
      </c>
      <c r="AF1871" t="e">
        <f>MONTH(Table1[[#This Row],[Date Sent]])</f>
        <v>#REF!</v>
      </c>
      <c r="AG1871" t="e">
        <f>YEAR(Table1[[#This Row],[Date Sent]])</f>
        <v>#REF!</v>
      </c>
      <c r="AH1871"/>
    </row>
    <row r="1872" spans="1:34" x14ac:dyDescent="0.2">
      <c r="A1872" t="s">
        <v>329</v>
      </c>
      <c r="B1872" t="s">
        <v>2812</v>
      </c>
      <c r="C1872" s="1">
        <v>45.9</v>
      </c>
      <c r="D1872" s="5">
        <v>45277</v>
      </c>
      <c r="E1872" t="s">
        <v>13</v>
      </c>
      <c r="F1872" t="s">
        <v>33</v>
      </c>
      <c r="G1872" s="16" t="s">
        <v>2820</v>
      </c>
      <c r="H1872" s="1"/>
      <c r="J1872"/>
      <c r="AC1872" s="5" t="e">
        <f>VLOOKUP(Table1[[#This Row],[Expense Report]],#REF!,3, 0)</f>
        <v>#REF!</v>
      </c>
      <c r="AD1872" t="s">
        <v>14670</v>
      </c>
      <c r="AE1872" t="s">
        <v>174</v>
      </c>
      <c r="AF1872" t="e">
        <f>MONTH(Table1[[#This Row],[Date Sent]])</f>
        <v>#REF!</v>
      </c>
      <c r="AG1872" t="e">
        <f>YEAR(Table1[[#This Row],[Date Sent]])</f>
        <v>#REF!</v>
      </c>
      <c r="AH1872"/>
    </row>
    <row r="1873" spans="1:34" x14ac:dyDescent="0.2">
      <c r="A1873" t="s">
        <v>475</v>
      </c>
      <c r="B1873" t="s">
        <v>2821</v>
      </c>
      <c r="C1873" s="1">
        <v>113.58</v>
      </c>
      <c r="D1873" s="5">
        <v>45301</v>
      </c>
      <c r="E1873" t="s">
        <v>21</v>
      </c>
      <c r="F1873" t="s">
        <v>39</v>
      </c>
      <c r="G1873" s="3" t="s">
        <v>2822</v>
      </c>
      <c r="H1873" s="1"/>
      <c r="J1873"/>
      <c r="AC1873" s="5" t="e">
        <f>VLOOKUP(Table1[[#This Row],[Expense Report]],#REF!,3, 0)</f>
        <v>#REF!</v>
      </c>
      <c r="AD1873" t="s">
        <v>14671</v>
      </c>
      <c r="AE1873" t="s">
        <v>313</v>
      </c>
      <c r="AF1873" t="e">
        <f>MONTH(Table1[[#This Row],[Date Sent]])</f>
        <v>#REF!</v>
      </c>
      <c r="AG1873" t="e">
        <f>YEAR(Table1[[#This Row],[Date Sent]])</f>
        <v>#REF!</v>
      </c>
      <c r="AH1873"/>
    </row>
    <row r="1874" spans="1:34" x14ac:dyDescent="0.2">
      <c r="A1874" t="s">
        <v>348</v>
      </c>
      <c r="B1874" t="s">
        <v>2823</v>
      </c>
      <c r="C1874" s="17">
        <v>14.56</v>
      </c>
      <c r="D1874" s="4">
        <v>45283</v>
      </c>
      <c r="E1874" s="3" t="s">
        <v>21</v>
      </c>
      <c r="F1874" t="s">
        <v>33</v>
      </c>
      <c r="G1874" s="3" t="s">
        <v>923</v>
      </c>
      <c r="H1874" s="1"/>
      <c r="J1874"/>
      <c r="AC1874" s="5" t="e">
        <f>VLOOKUP(Table1[[#This Row],[Expense Report]],#REF!,3, 0)</f>
        <v>#REF!</v>
      </c>
      <c r="AD1874" t="s">
        <v>11649</v>
      </c>
      <c r="AE1874" t="s">
        <v>11649</v>
      </c>
      <c r="AF1874" t="e">
        <f>MONTH(Table1[[#This Row],[Date Sent]])</f>
        <v>#REF!</v>
      </c>
      <c r="AG1874" t="e">
        <f>YEAR(Table1[[#This Row],[Date Sent]])</f>
        <v>#REF!</v>
      </c>
      <c r="AH1874"/>
    </row>
    <row r="1875" spans="1:34" x14ac:dyDescent="0.2">
      <c r="A1875" t="s">
        <v>348</v>
      </c>
      <c r="B1875" t="s">
        <v>2823</v>
      </c>
      <c r="C1875" s="17">
        <v>3.23</v>
      </c>
      <c r="D1875" s="4">
        <v>45287</v>
      </c>
      <c r="E1875" s="3" t="s">
        <v>15</v>
      </c>
      <c r="F1875" t="s">
        <v>33</v>
      </c>
      <c r="G1875" s="3" t="s">
        <v>2824</v>
      </c>
      <c r="H1875" s="1"/>
      <c r="J1875"/>
      <c r="AC1875" s="5" t="e">
        <f>VLOOKUP(Table1[[#This Row],[Expense Report]],#REF!,3, 0)</f>
        <v>#REF!</v>
      </c>
      <c r="AD1875" t="s">
        <v>11649</v>
      </c>
      <c r="AE1875" t="s">
        <v>11649</v>
      </c>
      <c r="AF1875" t="e">
        <f>MONTH(Table1[[#This Row],[Date Sent]])</f>
        <v>#REF!</v>
      </c>
      <c r="AG1875" t="e">
        <f>YEAR(Table1[[#This Row],[Date Sent]])</f>
        <v>#REF!</v>
      </c>
      <c r="AH1875"/>
    </row>
    <row r="1876" spans="1:34" x14ac:dyDescent="0.2">
      <c r="A1876" t="s">
        <v>348</v>
      </c>
      <c r="B1876" t="s">
        <v>2823</v>
      </c>
      <c r="C1876" s="17">
        <v>17.95</v>
      </c>
      <c r="D1876" s="4">
        <v>45287</v>
      </c>
      <c r="E1876" s="3" t="s">
        <v>21</v>
      </c>
      <c r="F1876" t="s">
        <v>33</v>
      </c>
      <c r="G1876" s="3" t="s">
        <v>923</v>
      </c>
      <c r="H1876" s="1"/>
      <c r="J1876"/>
      <c r="AC1876" s="5" t="e">
        <f>VLOOKUP(Table1[[#This Row],[Expense Report]],#REF!,3, 0)</f>
        <v>#REF!</v>
      </c>
      <c r="AD1876" t="s">
        <v>11649</v>
      </c>
      <c r="AE1876" t="s">
        <v>11649</v>
      </c>
      <c r="AF1876" t="e">
        <f>MONTH(Table1[[#This Row],[Date Sent]])</f>
        <v>#REF!</v>
      </c>
      <c r="AG1876" t="e">
        <f>YEAR(Table1[[#This Row],[Date Sent]])</f>
        <v>#REF!</v>
      </c>
      <c r="AH1876"/>
    </row>
    <row r="1877" spans="1:34" x14ac:dyDescent="0.2">
      <c r="A1877" t="s">
        <v>348</v>
      </c>
      <c r="B1877" t="s">
        <v>2823</v>
      </c>
      <c r="C1877" s="17">
        <v>102.55</v>
      </c>
      <c r="D1877" s="4">
        <v>45292</v>
      </c>
      <c r="E1877" s="3" t="s">
        <v>13</v>
      </c>
      <c r="F1877" t="s">
        <v>33</v>
      </c>
      <c r="G1877" s="3" t="s">
        <v>2825</v>
      </c>
      <c r="H1877" s="1"/>
      <c r="J1877"/>
      <c r="AC1877" s="5" t="e">
        <f>VLOOKUP(Table1[[#This Row],[Expense Report]],#REF!,3, 0)</f>
        <v>#REF!</v>
      </c>
      <c r="AD1877" t="s">
        <v>11649</v>
      </c>
      <c r="AE1877" t="s">
        <v>11649</v>
      </c>
      <c r="AF1877" t="e">
        <f>MONTH(Table1[[#This Row],[Date Sent]])</f>
        <v>#REF!</v>
      </c>
      <c r="AG1877" t="e">
        <f>YEAR(Table1[[#This Row],[Date Sent]])</f>
        <v>#REF!</v>
      </c>
      <c r="AH1877"/>
    </row>
    <row r="1878" spans="1:34" x14ac:dyDescent="0.2">
      <c r="A1878" t="s">
        <v>348</v>
      </c>
      <c r="B1878" t="s">
        <v>2823</v>
      </c>
      <c r="C1878" s="17">
        <v>34.54</v>
      </c>
      <c r="D1878" s="4">
        <v>45292</v>
      </c>
      <c r="E1878" s="3" t="s">
        <v>13</v>
      </c>
      <c r="F1878" t="s">
        <v>33</v>
      </c>
      <c r="G1878" s="3" t="s">
        <v>2826</v>
      </c>
      <c r="H1878" s="1"/>
      <c r="J1878"/>
      <c r="AC1878" s="5" t="e">
        <f>VLOOKUP(Table1[[#This Row],[Expense Report]],#REF!,3, 0)</f>
        <v>#REF!</v>
      </c>
      <c r="AD1878" t="s">
        <v>11649</v>
      </c>
      <c r="AE1878" t="s">
        <v>11649</v>
      </c>
      <c r="AF1878" t="e">
        <f>MONTH(Table1[[#This Row],[Date Sent]])</f>
        <v>#REF!</v>
      </c>
      <c r="AG1878" t="e">
        <f>YEAR(Table1[[#This Row],[Date Sent]])</f>
        <v>#REF!</v>
      </c>
      <c r="AH1878"/>
    </row>
    <row r="1879" spans="1:34" x14ac:dyDescent="0.2">
      <c r="A1879" t="s">
        <v>348</v>
      </c>
      <c r="B1879" t="s">
        <v>2823</v>
      </c>
      <c r="C1879" s="17">
        <v>32.590000000000003</v>
      </c>
      <c r="D1879" s="4">
        <v>45293</v>
      </c>
      <c r="E1879" s="3" t="s">
        <v>21</v>
      </c>
      <c r="F1879" t="s">
        <v>33</v>
      </c>
      <c r="G1879" s="3" t="s">
        <v>2827</v>
      </c>
      <c r="H1879" s="1"/>
      <c r="J1879"/>
      <c r="AC1879" s="5" t="e">
        <f>VLOOKUP(Table1[[#This Row],[Expense Report]],#REF!,3, 0)</f>
        <v>#REF!</v>
      </c>
      <c r="AD1879" t="s">
        <v>11649</v>
      </c>
      <c r="AE1879" t="s">
        <v>11649</v>
      </c>
      <c r="AF1879" t="e">
        <f>MONTH(Table1[[#This Row],[Date Sent]])</f>
        <v>#REF!</v>
      </c>
      <c r="AG1879" t="e">
        <f>YEAR(Table1[[#This Row],[Date Sent]])</f>
        <v>#REF!</v>
      </c>
      <c r="AH1879"/>
    </row>
    <row r="1880" spans="1:34" x14ac:dyDescent="0.2">
      <c r="A1880" t="s">
        <v>348</v>
      </c>
      <c r="B1880" t="s">
        <v>2823</v>
      </c>
      <c r="C1880" s="17">
        <v>132.58000000000001</v>
      </c>
      <c r="D1880" s="4">
        <v>45294</v>
      </c>
      <c r="E1880" s="3" t="s">
        <v>21</v>
      </c>
      <c r="F1880" t="s">
        <v>33</v>
      </c>
      <c r="G1880" s="3" t="s">
        <v>2828</v>
      </c>
      <c r="H1880" s="1"/>
      <c r="J1880"/>
      <c r="AC1880" s="5" t="e">
        <f>VLOOKUP(Table1[[#This Row],[Expense Report]],#REF!,3, 0)</f>
        <v>#REF!</v>
      </c>
      <c r="AD1880" t="s">
        <v>11649</v>
      </c>
      <c r="AE1880" t="s">
        <v>11649</v>
      </c>
      <c r="AF1880" t="e">
        <f>MONTH(Table1[[#This Row],[Date Sent]])</f>
        <v>#REF!</v>
      </c>
      <c r="AG1880" t="e">
        <f>YEAR(Table1[[#This Row],[Date Sent]])</f>
        <v>#REF!</v>
      </c>
      <c r="AH1880"/>
    </row>
    <row r="1881" spans="1:34" x14ac:dyDescent="0.2">
      <c r="A1881" t="s">
        <v>348</v>
      </c>
      <c r="B1881" t="s">
        <v>2823</v>
      </c>
      <c r="C1881" s="17">
        <v>7.55</v>
      </c>
      <c r="D1881" s="4">
        <v>45297</v>
      </c>
      <c r="E1881" s="3" t="s">
        <v>21</v>
      </c>
      <c r="F1881" t="s">
        <v>33</v>
      </c>
      <c r="G1881" s="3" t="s">
        <v>2829</v>
      </c>
      <c r="H1881" s="1"/>
      <c r="J1881"/>
      <c r="AC1881" s="5" t="e">
        <f>VLOOKUP(Table1[[#This Row],[Expense Report]],#REF!,3, 0)</f>
        <v>#REF!</v>
      </c>
      <c r="AD1881" t="s">
        <v>11649</v>
      </c>
      <c r="AE1881" t="s">
        <v>11649</v>
      </c>
      <c r="AF1881" t="e">
        <f>MONTH(Table1[[#This Row],[Date Sent]])</f>
        <v>#REF!</v>
      </c>
      <c r="AG1881" t="e">
        <f>YEAR(Table1[[#This Row],[Date Sent]])</f>
        <v>#REF!</v>
      </c>
      <c r="AH1881"/>
    </row>
    <row r="1882" spans="1:34" x14ac:dyDescent="0.2">
      <c r="A1882" t="s">
        <v>348</v>
      </c>
      <c r="B1882" t="s">
        <v>2823</v>
      </c>
      <c r="C1882" s="17">
        <v>82.8</v>
      </c>
      <c r="D1882" s="4">
        <v>45297</v>
      </c>
      <c r="E1882" s="3" t="s">
        <v>21</v>
      </c>
      <c r="F1882" t="s">
        <v>33</v>
      </c>
      <c r="G1882" s="3" t="s">
        <v>2830</v>
      </c>
      <c r="H1882" s="1"/>
      <c r="J1882"/>
      <c r="AC1882" s="5" t="e">
        <f>VLOOKUP(Table1[[#This Row],[Expense Report]],#REF!,3, 0)</f>
        <v>#REF!</v>
      </c>
      <c r="AD1882" t="s">
        <v>11649</v>
      </c>
      <c r="AE1882" t="s">
        <v>11649</v>
      </c>
      <c r="AF1882" t="e">
        <f>MONTH(Table1[[#This Row],[Date Sent]])</f>
        <v>#REF!</v>
      </c>
      <c r="AG1882" t="e">
        <f>YEAR(Table1[[#This Row],[Date Sent]])</f>
        <v>#REF!</v>
      </c>
      <c r="AH1882"/>
    </row>
    <row r="1883" spans="1:34" x14ac:dyDescent="0.2">
      <c r="A1883" t="s">
        <v>348</v>
      </c>
      <c r="B1883" t="s">
        <v>2823</v>
      </c>
      <c r="C1883" s="17">
        <v>30.18</v>
      </c>
      <c r="D1883" s="4">
        <v>45305</v>
      </c>
      <c r="E1883" s="3" t="s">
        <v>16</v>
      </c>
      <c r="F1883" t="s">
        <v>33</v>
      </c>
      <c r="G1883" s="3" t="s">
        <v>1202</v>
      </c>
      <c r="H1883" s="1"/>
      <c r="J1883"/>
      <c r="AC1883" s="5" t="e">
        <f>VLOOKUP(Table1[[#This Row],[Expense Report]],#REF!,3, 0)</f>
        <v>#REF!</v>
      </c>
      <c r="AD1883" t="s">
        <v>11649</v>
      </c>
      <c r="AE1883" t="s">
        <v>11649</v>
      </c>
      <c r="AF1883" t="e">
        <f>MONTH(Table1[[#This Row],[Date Sent]])</f>
        <v>#REF!</v>
      </c>
      <c r="AG1883" t="e">
        <f>YEAR(Table1[[#This Row],[Date Sent]])</f>
        <v>#REF!</v>
      </c>
      <c r="AH1883"/>
    </row>
    <row r="1884" spans="1:34" x14ac:dyDescent="0.2">
      <c r="A1884" t="s">
        <v>495</v>
      </c>
      <c r="B1884" t="s">
        <v>2831</v>
      </c>
      <c r="C1884" s="1">
        <v>5.64</v>
      </c>
      <c r="D1884" s="5">
        <v>45271</v>
      </c>
      <c r="E1884" t="s">
        <v>21</v>
      </c>
      <c r="F1884" t="s">
        <v>9</v>
      </c>
      <c r="G1884" s="16" t="s">
        <v>2832</v>
      </c>
      <c r="H1884" s="1"/>
      <c r="J1884"/>
      <c r="AC1884" s="5" t="e">
        <f>VLOOKUP(Table1[[#This Row],[Expense Report]],#REF!,3, 0)</f>
        <v>#REF!</v>
      </c>
      <c r="AD1884" t="s">
        <v>11649</v>
      </c>
      <c r="AE1884" t="s">
        <v>11649</v>
      </c>
      <c r="AF1884" t="e">
        <f>MONTH(Table1[[#This Row],[Date Sent]])</f>
        <v>#REF!</v>
      </c>
      <c r="AG1884" t="e">
        <f>YEAR(Table1[[#This Row],[Date Sent]])</f>
        <v>#REF!</v>
      </c>
      <c r="AH1884"/>
    </row>
    <row r="1885" spans="1:34" x14ac:dyDescent="0.2">
      <c r="A1885" t="s">
        <v>495</v>
      </c>
      <c r="B1885" t="s">
        <v>2831</v>
      </c>
      <c r="C1885" s="1">
        <v>155.97</v>
      </c>
      <c r="D1885" s="5">
        <v>45277</v>
      </c>
      <c r="E1885" t="s">
        <v>25</v>
      </c>
      <c r="F1885" t="s">
        <v>33</v>
      </c>
      <c r="G1885" s="16" t="s">
        <v>1526</v>
      </c>
      <c r="H1885" s="1"/>
      <c r="J1885"/>
      <c r="AC1885" s="5" t="e">
        <f>VLOOKUP(Table1[[#This Row],[Expense Report]],#REF!,3, 0)</f>
        <v>#REF!</v>
      </c>
      <c r="AD1885" t="s">
        <v>11649</v>
      </c>
      <c r="AE1885" t="s">
        <v>11649</v>
      </c>
      <c r="AF1885" t="e">
        <f>MONTH(Table1[[#This Row],[Date Sent]])</f>
        <v>#REF!</v>
      </c>
      <c r="AG1885" t="e">
        <f>YEAR(Table1[[#This Row],[Date Sent]])</f>
        <v>#REF!</v>
      </c>
      <c r="AH1885"/>
    </row>
    <row r="1886" spans="1:34" x14ac:dyDescent="0.2">
      <c r="A1886" t="s">
        <v>495</v>
      </c>
      <c r="B1886" t="s">
        <v>2831</v>
      </c>
      <c r="C1886" s="1">
        <v>667.8</v>
      </c>
      <c r="D1886" s="5">
        <v>45271</v>
      </c>
      <c r="E1886" t="s">
        <v>20</v>
      </c>
      <c r="F1886" t="s">
        <v>35</v>
      </c>
      <c r="G1886" s="16" t="s">
        <v>2833</v>
      </c>
      <c r="H1886" s="1"/>
      <c r="J1886"/>
      <c r="AC1886" s="5" t="e">
        <f>VLOOKUP(Table1[[#This Row],[Expense Report]],#REF!,3, 0)</f>
        <v>#REF!</v>
      </c>
      <c r="AD1886" t="s">
        <v>11649</v>
      </c>
      <c r="AE1886" t="s">
        <v>11649</v>
      </c>
      <c r="AF1886" t="e">
        <f>MONTH(Table1[[#This Row],[Date Sent]])</f>
        <v>#REF!</v>
      </c>
      <c r="AG1886" t="e">
        <f>YEAR(Table1[[#This Row],[Date Sent]])</f>
        <v>#REF!</v>
      </c>
      <c r="AH1886"/>
    </row>
    <row r="1887" spans="1:34" x14ac:dyDescent="0.2">
      <c r="A1887" t="s">
        <v>495</v>
      </c>
      <c r="B1887" t="s">
        <v>2831</v>
      </c>
      <c r="C1887" s="1">
        <v>-3.89</v>
      </c>
      <c r="D1887" s="5">
        <v>45277</v>
      </c>
      <c r="E1887" t="s">
        <v>25</v>
      </c>
      <c r="F1887" t="s">
        <v>39</v>
      </c>
      <c r="G1887" s="16" t="s">
        <v>2834</v>
      </c>
      <c r="H1887" s="1"/>
      <c r="J1887"/>
      <c r="AC1887" s="5" t="e">
        <f>VLOOKUP(Table1[[#This Row],[Expense Report]],#REF!,3, 0)</f>
        <v>#REF!</v>
      </c>
      <c r="AD1887" t="s">
        <v>11649</v>
      </c>
      <c r="AE1887" t="s">
        <v>11649</v>
      </c>
      <c r="AF1887" t="e">
        <f>MONTH(Table1[[#This Row],[Date Sent]])</f>
        <v>#REF!</v>
      </c>
      <c r="AG1887" t="e">
        <f>YEAR(Table1[[#This Row],[Date Sent]])</f>
        <v>#REF!</v>
      </c>
      <c r="AH1887"/>
    </row>
    <row r="1888" spans="1:34" x14ac:dyDescent="0.2">
      <c r="A1888" t="s">
        <v>495</v>
      </c>
      <c r="B1888" t="s">
        <v>2835</v>
      </c>
      <c r="C1888" s="1">
        <v>-32.36</v>
      </c>
      <c r="D1888" s="5">
        <v>45258</v>
      </c>
      <c r="E1888" t="s">
        <v>8</v>
      </c>
      <c r="F1888" t="s">
        <v>17</v>
      </c>
      <c r="G1888" s="16" t="s">
        <v>2836</v>
      </c>
      <c r="H1888" s="1"/>
      <c r="J1888"/>
      <c r="AC1888" s="5" t="e">
        <f>VLOOKUP(Table1[[#This Row],[Expense Report]],#REF!,3, 0)</f>
        <v>#REF!</v>
      </c>
      <c r="AD1888" t="s">
        <v>11649</v>
      </c>
      <c r="AE1888" t="s">
        <v>11649</v>
      </c>
      <c r="AF1888" t="e">
        <f>MONTH(Table1[[#This Row],[Date Sent]])</f>
        <v>#REF!</v>
      </c>
      <c r="AG1888" t="e">
        <f>YEAR(Table1[[#This Row],[Date Sent]])</f>
        <v>#REF!</v>
      </c>
      <c r="AH1888"/>
    </row>
    <row r="1889" spans="1:34" x14ac:dyDescent="0.2">
      <c r="A1889" t="s">
        <v>495</v>
      </c>
      <c r="B1889" t="s">
        <v>2835</v>
      </c>
      <c r="C1889" s="1">
        <v>45.25</v>
      </c>
      <c r="D1889" s="5">
        <v>45258</v>
      </c>
      <c r="E1889" t="s">
        <v>21</v>
      </c>
      <c r="F1889" t="s">
        <v>33</v>
      </c>
      <c r="G1889" s="16" t="s">
        <v>2837</v>
      </c>
      <c r="H1889" s="1"/>
      <c r="J1889"/>
      <c r="AC1889" s="5" t="e">
        <f>VLOOKUP(Table1[[#This Row],[Expense Report]],#REF!,3, 0)</f>
        <v>#REF!</v>
      </c>
      <c r="AD1889" t="s">
        <v>11649</v>
      </c>
      <c r="AE1889" t="s">
        <v>11649</v>
      </c>
      <c r="AF1889" t="e">
        <f>MONTH(Table1[[#This Row],[Date Sent]])</f>
        <v>#REF!</v>
      </c>
      <c r="AG1889" t="e">
        <f>YEAR(Table1[[#This Row],[Date Sent]])</f>
        <v>#REF!</v>
      </c>
      <c r="AH1889"/>
    </row>
    <row r="1890" spans="1:34" x14ac:dyDescent="0.2">
      <c r="A1890" t="s">
        <v>495</v>
      </c>
      <c r="B1890" t="s">
        <v>2835</v>
      </c>
      <c r="C1890" s="1">
        <v>32.369999999999997</v>
      </c>
      <c r="D1890" s="5">
        <v>45258</v>
      </c>
      <c r="E1890" t="s">
        <v>8</v>
      </c>
      <c r="F1890" t="s">
        <v>17</v>
      </c>
      <c r="G1890" s="16" t="s">
        <v>2836</v>
      </c>
      <c r="H1890" s="1"/>
      <c r="J1890"/>
      <c r="AC1890" s="5" t="e">
        <f>VLOOKUP(Table1[[#This Row],[Expense Report]],#REF!,3, 0)</f>
        <v>#REF!</v>
      </c>
      <c r="AD1890" t="s">
        <v>11649</v>
      </c>
      <c r="AE1890" t="s">
        <v>11649</v>
      </c>
      <c r="AF1890" t="e">
        <f>MONTH(Table1[[#This Row],[Date Sent]])</f>
        <v>#REF!</v>
      </c>
      <c r="AG1890" t="e">
        <f>YEAR(Table1[[#This Row],[Date Sent]])</f>
        <v>#REF!</v>
      </c>
      <c r="AH1890"/>
    </row>
    <row r="1891" spans="1:34" x14ac:dyDescent="0.2">
      <c r="A1891" t="s">
        <v>495</v>
      </c>
      <c r="B1891" t="s">
        <v>2835</v>
      </c>
      <c r="C1891" s="1">
        <v>42.02</v>
      </c>
      <c r="D1891" s="5">
        <v>45258</v>
      </c>
      <c r="E1891" t="s">
        <v>8</v>
      </c>
      <c r="F1891" t="s">
        <v>17</v>
      </c>
      <c r="G1891" s="16" t="s">
        <v>2836</v>
      </c>
      <c r="H1891" s="1"/>
      <c r="J1891"/>
      <c r="AC1891" s="5" t="e">
        <f>VLOOKUP(Table1[[#This Row],[Expense Report]],#REF!,3, 0)</f>
        <v>#REF!</v>
      </c>
      <c r="AD1891" t="s">
        <v>11649</v>
      </c>
      <c r="AE1891" t="s">
        <v>11649</v>
      </c>
      <c r="AF1891" t="e">
        <f>MONTH(Table1[[#This Row],[Date Sent]])</f>
        <v>#REF!</v>
      </c>
      <c r="AG1891" t="e">
        <f>YEAR(Table1[[#This Row],[Date Sent]])</f>
        <v>#REF!</v>
      </c>
      <c r="AH1891"/>
    </row>
    <row r="1892" spans="1:34" x14ac:dyDescent="0.2">
      <c r="A1892" t="s">
        <v>495</v>
      </c>
      <c r="B1892" t="s">
        <v>2835</v>
      </c>
      <c r="C1892" s="1">
        <v>14.32</v>
      </c>
      <c r="D1892" s="5">
        <v>45260</v>
      </c>
      <c r="E1892" t="s">
        <v>8</v>
      </c>
      <c r="F1892" t="s">
        <v>39</v>
      </c>
      <c r="G1892" s="16" t="s">
        <v>2838</v>
      </c>
      <c r="H1892" s="1"/>
      <c r="J1892"/>
      <c r="AC1892" s="5" t="e">
        <f>VLOOKUP(Table1[[#This Row],[Expense Report]],#REF!,3, 0)</f>
        <v>#REF!</v>
      </c>
      <c r="AD1892" t="s">
        <v>11649</v>
      </c>
      <c r="AE1892" t="s">
        <v>11649</v>
      </c>
      <c r="AF1892" t="e">
        <f>MONTH(Table1[[#This Row],[Date Sent]])</f>
        <v>#REF!</v>
      </c>
      <c r="AG1892" t="e">
        <f>YEAR(Table1[[#This Row],[Date Sent]])</f>
        <v>#REF!</v>
      </c>
      <c r="AH1892"/>
    </row>
    <row r="1893" spans="1:34" x14ac:dyDescent="0.2">
      <c r="A1893" t="s">
        <v>495</v>
      </c>
      <c r="B1893" t="s">
        <v>2835</v>
      </c>
      <c r="C1893" s="1">
        <v>12.79</v>
      </c>
      <c r="D1893" s="5">
        <v>45260</v>
      </c>
      <c r="E1893" t="s">
        <v>8</v>
      </c>
      <c r="F1893" t="s">
        <v>39</v>
      </c>
      <c r="G1893" s="16" t="s">
        <v>2839</v>
      </c>
      <c r="H1893" s="1"/>
      <c r="J1893"/>
      <c r="AC1893" s="5" t="e">
        <f>VLOOKUP(Table1[[#This Row],[Expense Report]],#REF!,3, 0)</f>
        <v>#REF!</v>
      </c>
      <c r="AD1893" t="s">
        <v>11649</v>
      </c>
      <c r="AE1893" t="s">
        <v>11649</v>
      </c>
      <c r="AF1893" t="e">
        <f>MONTH(Table1[[#This Row],[Date Sent]])</f>
        <v>#REF!</v>
      </c>
      <c r="AG1893" t="e">
        <f>YEAR(Table1[[#This Row],[Date Sent]])</f>
        <v>#REF!</v>
      </c>
      <c r="AH1893"/>
    </row>
    <row r="1894" spans="1:34" x14ac:dyDescent="0.2">
      <c r="A1894" t="s">
        <v>495</v>
      </c>
      <c r="B1894" t="s">
        <v>2840</v>
      </c>
      <c r="C1894" s="1">
        <v>174.34</v>
      </c>
      <c r="D1894" s="5">
        <v>45279</v>
      </c>
      <c r="E1894" t="s">
        <v>25</v>
      </c>
      <c r="F1894" t="s">
        <v>2265</v>
      </c>
      <c r="G1894" s="16" t="s">
        <v>2841</v>
      </c>
      <c r="H1894" s="1"/>
      <c r="J1894"/>
      <c r="AC1894" s="5" t="e">
        <f>VLOOKUP(Table1[[#This Row],[Expense Report]],#REF!,3, 0)</f>
        <v>#REF!</v>
      </c>
      <c r="AD1894" t="s">
        <v>11649</v>
      </c>
      <c r="AE1894" t="s">
        <v>11649</v>
      </c>
      <c r="AF1894" t="e">
        <f>MONTH(Table1[[#This Row],[Date Sent]])</f>
        <v>#REF!</v>
      </c>
      <c r="AG1894" t="e">
        <f>YEAR(Table1[[#This Row],[Date Sent]])</f>
        <v>#REF!</v>
      </c>
      <c r="AH1894"/>
    </row>
    <row r="1895" spans="1:34" x14ac:dyDescent="0.2">
      <c r="A1895" t="s">
        <v>495</v>
      </c>
      <c r="B1895" t="s">
        <v>2840</v>
      </c>
      <c r="C1895" s="1">
        <v>1175</v>
      </c>
      <c r="D1895" s="5">
        <v>45283</v>
      </c>
      <c r="E1895" t="s">
        <v>13</v>
      </c>
      <c r="F1895" t="s">
        <v>35</v>
      </c>
      <c r="G1895" s="16" t="s">
        <v>2842</v>
      </c>
      <c r="H1895" s="1"/>
      <c r="J1895"/>
      <c r="AC1895" s="5" t="e">
        <f>VLOOKUP(Table1[[#This Row],[Expense Report]],#REF!,3, 0)</f>
        <v>#REF!</v>
      </c>
      <c r="AD1895" t="s">
        <v>11649</v>
      </c>
      <c r="AE1895" t="s">
        <v>11649</v>
      </c>
      <c r="AF1895" t="e">
        <f>MONTH(Table1[[#This Row],[Date Sent]])</f>
        <v>#REF!</v>
      </c>
      <c r="AG1895" t="e">
        <f>YEAR(Table1[[#This Row],[Date Sent]])</f>
        <v>#REF!</v>
      </c>
      <c r="AH1895"/>
    </row>
    <row r="1896" spans="1:34" x14ac:dyDescent="0.2">
      <c r="A1896" t="s">
        <v>380</v>
      </c>
      <c r="B1896" t="s">
        <v>2843</v>
      </c>
      <c r="C1896" s="1">
        <v>31.44</v>
      </c>
      <c r="D1896" s="5">
        <v>45260</v>
      </c>
      <c r="E1896" t="s">
        <v>13</v>
      </c>
      <c r="F1896" t="s">
        <v>33</v>
      </c>
      <c r="G1896" s="16" t="s">
        <v>1353</v>
      </c>
      <c r="H1896" s="1"/>
      <c r="J1896"/>
      <c r="AC1896" s="5" t="e">
        <f>VLOOKUP(Table1[[#This Row],[Expense Report]],#REF!,3, 0)</f>
        <v>#REF!</v>
      </c>
      <c r="AD1896" t="s">
        <v>11649</v>
      </c>
      <c r="AE1896" t="s">
        <v>11649</v>
      </c>
      <c r="AF1896" t="e">
        <f>MONTH(Table1[[#This Row],[Date Sent]])</f>
        <v>#REF!</v>
      </c>
      <c r="AG1896" t="e">
        <f>YEAR(Table1[[#This Row],[Date Sent]])</f>
        <v>#REF!</v>
      </c>
      <c r="AH1896"/>
    </row>
    <row r="1897" spans="1:34" x14ac:dyDescent="0.2">
      <c r="A1897" t="s">
        <v>380</v>
      </c>
      <c r="B1897" t="s">
        <v>2843</v>
      </c>
      <c r="C1897" s="1">
        <v>100.88</v>
      </c>
      <c r="D1897" s="5">
        <v>45262</v>
      </c>
      <c r="E1897" t="s">
        <v>33</v>
      </c>
      <c r="F1897" t="s">
        <v>25</v>
      </c>
      <c r="G1897" s="16" t="s">
        <v>2844</v>
      </c>
      <c r="H1897" s="1"/>
      <c r="J1897"/>
      <c r="AC1897" s="5" t="e">
        <f>VLOOKUP(Table1[[#This Row],[Expense Report]],#REF!,3, 0)</f>
        <v>#REF!</v>
      </c>
      <c r="AD1897" t="s">
        <v>11649</v>
      </c>
      <c r="AE1897" t="s">
        <v>11649</v>
      </c>
      <c r="AF1897" t="e">
        <f>MONTH(Table1[[#This Row],[Date Sent]])</f>
        <v>#REF!</v>
      </c>
      <c r="AG1897" t="e">
        <f>YEAR(Table1[[#This Row],[Date Sent]])</f>
        <v>#REF!</v>
      </c>
      <c r="AH1897"/>
    </row>
    <row r="1898" spans="1:34" x14ac:dyDescent="0.2">
      <c r="A1898" t="s">
        <v>380</v>
      </c>
      <c r="B1898" t="s">
        <v>2843</v>
      </c>
      <c r="C1898" s="1">
        <v>36.69</v>
      </c>
      <c r="D1898" s="5">
        <v>45275</v>
      </c>
      <c r="E1898" t="s">
        <v>15</v>
      </c>
      <c r="F1898" t="s">
        <v>47</v>
      </c>
      <c r="G1898" s="16" t="s">
        <v>2845</v>
      </c>
      <c r="H1898" s="1"/>
      <c r="J1898"/>
      <c r="AC1898" s="5" t="e">
        <f>VLOOKUP(Table1[[#This Row],[Expense Report]],#REF!,3, 0)</f>
        <v>#REF!</v>
      </c>
      <c r="AD1898" t="s">
        <v>11649</v>
      </c>
      <c r="AE1898" t="s">
        <v>11649</v>
      </c>
      <c r="AF1898" t="e">
        <f>MONTH(Table1[[#This Row],[Date Sent]])</f>
        <v>#REF!</v>
      </c>
      <c r="AG1898" t="e">
        <f>YEAR(Table1[[#This Row],[Date Sent]])</f>
        <v>#REF!</v>
      </c>
      <c r="AH1898"/>
    </row>
    <row r="1899" spans="1:34" x14ac:dyDescent="0.2">
      <c r="A1899" t="s">
        <v>380</v>
      </c>
      <c r="B1899" t="s">
        <v>2846</v>
      </c>
      <c r="C1899" s="1">
        <v>210.72</v>
      </c>
      <c r="D1899" s="5">
        <v>45281</v>
      </c>
      <c r="E1899" t="s">
        <v>14</v>
      </c>
      <c r="F1899" t="s">
        <v>21</v>
      </c>
      <c r="G1899" s="16" t="s">
        <v>1722</v>
      </c>
      <c r="H1899" s="1"/>
      <c r="J1899"/>
      <c r="AC1899" s="5" t="e">
        <f>VLOOKUP(Table1[[#This Row],[Expense Report]],#REF!,3, 0)</f>
        <v>#REF!</v>
      </c>
      <c r="AD1899" t="s">
        <v>11649</v>
      </c>
      <c r="AE1899" t="s">
        <v>11649</v>
      </c>
      <c r="AF1899" t="e">
        <f>MONTH(Table1[[#This Row],[Date Sent]])</f>
        <v>#REF!</v>
      </c>
      <c r="AG1899" t="e">
        <f>YEAR(Table1[[#This Row],[Date Sent]])</f>
        <v>#REF!</v>
      </c>
      <c r="AH1899"/>
    </row>
    <row r="1900" spans="1:34" x14ac:dyDescent="0.2">
      <c r="A1900" t="s">
        <v>380</v>
      </c>
      <c r="B1900" t="s">
        <v>2846</v>
      </c>
      <c r="C1900" s="1">
        <v>5.2</v>
      </c>
      <c r="D1900" s="5">
        <v>45296</v>
      </c>
      <c r="E1900" t="s">
        <v>13</v>
      </c>
      <c r="F1900" t="s">
        <v>39</v>
      </c>
      <c r="G1900" s="16" t="s">
        <v>1720</v>
      </c>
      <c r="H1900" s="1"/>
      <c r="J1900"/>
      <c r="AC1900" s="5" t="e">
        <f>VLOOKUP(Table1[[#This Row],[Expense Report]],#REF!,3, 0)</f>
        <v>#REF!</v>
      </c>
      <c r="AD1900" t="s">
        <v>11649</v>
      </c>
      <c r="AE1900" t="s">
        <v>11649</v>
      </c>
      <c r="AF1900" t="e">
        <f>MONTH(Table1[[#This Row],[Date Sent]])</f>
        <v>#REF!</v>
      </c>
      <c r="AG1900" t="e">
        <f>YEAR(Table1[[#This Row],[Date Sent]])</f>
        <v>#REF!</v>
      </c>
      <c r="AH1900"/>
    </row>
    <row r="1901" spans="1:34" x14ac:dyDescent="0.2">
      <c r="A1901" t="s">
        <v>380</v>
      </c>
      <c r="B1901" t="s">
        <v>2846</v>
      </c>
      <c r="C1901" s="1">
        <v>22.77</v>
      </c>
      <c r="D1901" s="5">
        <v>45299</v>
      </c>
      <c r="E1901" t="s">
        <v>13</v>
      </c>
      <c r="F1901" t="s">
        <v>33</v>
      </c>
      <c r="G1901" s="16" t="s">
        <v>2755</v>
      </c>
      <c r="H1901" s="1"/>
      <c r="J1901"/>
      <c r="AC1901" s="5" t="e">
        <f>VLOOKUP(Table1[[#This Row],[Expense Report]],#REF!,3, 0)</f>
        <v>#REF!</v>
      </c>
      <c r="AD1901" t="s">
        <v>11649</v>
      </c>
      <c r="AE1901" t="s">
        <v>11649</v>
      </c>
      <c r="AF1901" t="e">
        <f>MONTH(Table1[[#This Row],[Date Sent]])</f>
        <v>#REF!</v>
      </c>
      <c r="AG1901" t="e">
        <f>YEAR(Table1[[#This Row],[Date Sent]])</f>
        <v>#REF!</v>
      </c>
      <c r="AH1901"/>
    </row>
    <row r="1902" spans="1:34" x14ac:dyDescent="0.2">
      <c r="A1902" t="s">
        <v>380</v>
      </c>
      <c r="B1902" t="s">
        <v>2846</v>
      </c>
      <c r="C1902" s="1">
        <v>30</v>
      </c>
      <c r="D1902" s="5">
        <v>45302</v>
      </c>
      <c r="E1902" t="s">
        <v>23</v>
      </c>
      <c r="F1902" t="s">
        <v>1031</v>
      </c>
      <c r="G1902" s="16" t="s">
        <v>2847</v>
      </c>
      <c r="H1902" s="1"/>
      <c r="J1902"/>
      <c r="AC1902" s="5" t="e">
        <f>VLOOKUP(Table1[[#This Row],[Expense Report]],#REF!,3, 0)</f>
        <v>#REF!</v>
      </c>
      <c r="AD1902" t="s">
        <v>11649</v>
      </c>
      <c r="AE1902" t="s">
        <v>11649</v>
      </c>
      <c r="AF1902" t="e">
        <f>MONTH(Table1[[#This Row],[Date Sent]])</f>
        <v>#REF!</v>
      </c>
      <c r="AG1902" t="e">
        <f>YEAR(Table1[[#This Row],[Date Sent]])</f>
        <v>#REF!</v>
      </c>
      <c r="AH1902"/>
    </row>
    <row r="1903" spans="1:34" x14ac:dyDescent="0.2">
      <c r="A1903" t="s">
        <v>380</v>
      </c>
      <c r="B1903" t="s">
        <v>2846</v>
      </c>
      <c r="C1903" s="1">
        <v>110.45</v>
      </c>
      <c r="D1903" s="5">
        <v>45302</v>
      </c>
      <c r="E1903" t="s">
        <v>13</v>
      </c>
      <c r="F1903" t="s">
        <v>33</v>
      </c>
      <c r="G1903" s="16" t="s">
        <v>2848</v>
      </c>
      <c r="H1903" s="1"/>
      <c r="J1903"/>
      <c r="AC1903" s="5" t="e">
        <f>VLOOKUP(Table1[[#This Row],[Expense Report]],#REF!,3, 0)</f>
        <v>#REF!</v>
      </c>
      <c r="AD1903" t="s">
        <v>11649</v>
      </c>
      <c r="AE1903" t="s">
        <v>11649</v>
      </c>
      <c r="AF1903" t="e">
        <f>MONTH(Table1[[#This Row],[Date Sent]])</f>
        <v>#REF!</v>
      </c>
      <c r="AG1903" t="e">
        <f>YEAR(Table1[[#This Row],[Date Sent]])</f>
        <v>#REF!</v>
      </c>
      <c r="AH1903"/>
    </row>
    <row r="1904" spans="1:34" x14ac:dyDescent="0.2">
      <c r="A1904" t="s">
        <v>380</v>
      </c>
      <c r="B1904" t="s">
        <v>2846</v>
      </c>
      <c r="C1904" s="1">
        <v>22.9</v>
      </c>
      <c r="D1904" s="5">
        <v>45308</v>
      </c>
      <c r="E1904" t="s">
        <v>27</v>
      </c>
      <c r="F1904" t="s">
        <v>39</v>
      </c>
      <c r="G1904" s="16" t="s">
        <v>2849</v>
      </c>
      <c r="H1904" s="1"/>
      <c r="J1904"/>
      <c r="AC1904" s="5" t="e">
        <f>VLOOKUP(Table1[[#This Row],[Expense Report]],#REF!,3, 0)</f>
        <v>#REF!</v>
      </c>
      <c r="AD1904" t="s">
        <v>11649</v>
      </c>
      <c r="AE1904" t="s">
        <v>11649</v>
      </c>
      <c r="AF1904" t="e">
        <f>MONTH(Table1[[#This Row],[Date Sent]])</f>
        <v>#REF!</v>
      </c>
      <c r="AG1904" t="e">
        <f>YEAR(Table1[[#This Row],[Date Sent]])</f>
        <v>#REF!</v>
      </c>
      <c r="AH1904"/>
    </row>
    <row r="1905" spans="1:34" x14ac:dyDescent="0.2">
      <c r="A1905" t="s">
        <v>2850</v>
      </c>
      <c r="B1905" t="s">
        <v>2851</v>
      </c>
      <c r="C1905" s="1">
        <v>80.98</v>
      </c>
      <c r="D1905" s="5">
        <v>45135</v>
      </c>
      <c r="E1905" t="s">
        <v>20</v>
      </c>
      <c r="F1905" t="s">
        <v>33</v>
      </c>
      <c r="G1905" s="16" t="s">
        <v>2852</v>
      </c>
      <c r="H1905" s="1"/>
      <c r="J1905"/>
      <c r="AC1905" s="5" t="e">
        <f>VLOOKUP(Table1[[#This Row],[Expense Report]],#REF!,3, 0)</f>
        <v>#REF!</v>
      </c>
      <c r="AD1905" t="s">
        <v>14675</v>
      </c>
      <c r="AE1905" t="s">
        <v>73</v>
      </c>
      <c r="AF1905" t="e">
        <f>MONTH(Table1[[#This Row],[Date Sent]])</f>
        <v>#REF!</v>
      </c>
      <c r="AG1905" t="e">
        <f>YEAR(Table1[[#This Row],[Date Sent]])</f>
        <v>#REF!</v>
      </c>
      <c r="AH1905"/>
    </row>
    <row r="1906" spans="1:34" x14ac:dyDescent="0.2">
      <c r="A1906" t="s">
        <v>2850</v>
      </c>
      <c r="B1906" t="s">
        <v>2851</v>
      </c>
      <c r="C1906" s="1">
        <v>65.099999999999994</v>
      </c>
      <c r="D1906" s="5">
        <v>45240</v>
      </c>
      <c r="E1906" t="s">
        <v>20</v>
      </c>
      <c r="F1906" t="s">
        <v>918</v>
      </c>
      <c r="G1906" s="16" t="str">
        <f>_xlfn.CONCAT(Table1[[#This Row],[Notes 1]],",",Table1[[#This Row],[Notes 2]],",",Table1[[#This Row],[Notes 3]])</f>
        <v>Shark Bites,cutter, tube bender,</v>
      </c>
      <c r="H1906" s="1">
        <v>33.729999999999997</v>
      </c>
      <c r="I1906" t="s">
        <v>39</v>
      </c>
      <c r="J1906" t="s">
        <v>2853</v>
      </c>
      <c r="K1906" s="1">
        <v>31.37</v>
      </c>
      <c r="L1906" t="s">
        <v>17</v>
      </c>
      <c r="M1906" t="s">
        <v>2854</v>
      </c>
      <c r="AC1906" s="5" t="e">
        <f>VLOOKUP(Table1[[#This Row],[Expense Report]],#REF!,3, 0)</f>
        <v>#REF!</v>
      </c>
      <c r="AD1906" t="s">
        <v>14675</v>
      </c>
      <c r="AE1906" t="s">
        <v>73</v>
      </c>
      <c r="AF1906" t="e">
        <f>MONTH(Table1[[#This Row],[Date Sent]])</f>
        <v>#REF!</v>
      </c>
      <c r="AG1906" t="e">
        <f>YEAR(Table1[[#This Row],[Date Sent]])</f>
        <v>#REF!</v>
      </c>
      <c r="AH1906"/>
    </row>
    <row r="1907" spans="1:34" x14ac:dyDescent="0.2">
      <c r="A1907" t="s">
        <v>2850</v>
      </c>
      <c r="B1907" t="s">
        <v>2851</v>
      </c>
      <c r="C1907" s="1">
        <v>28.99</v>
      </c>
      <c r="D1907" s="5">
        <v>45250</v>
      </c>
      <c r="E1907" t="s">
        <v>21</v>
      </c>
      <c r="F1907" t="s">
        <v>15</v>
      </c>
      <c r="G1907" s="16" t="s">
        <v>1252</v>
      </c>
      <c r="H1907" s="1"/>
      <c r="J1907"/>
      <c r="AC1907" s="5" t="e">
        <f>VLOOKUP(Table1[[#This Row],[Expense Report]],#REF!,3, 0)</f>
        <v>#REF!</v>
      </c>
      <c r="AD1907" t="s">
        <v>14675</v>
      </c>
      <c r="AE1907" t="s">
        <v>73</v>
      </c>
      <c r="AF1907" t="e">
        <f>MONTH(Table1[[#This Row],[Date Sent]])</f>
        <v>#REF!</v>
      </c>
      <c r="AG1907" t="e">
        <f>YEAR(Table1[[#This Row],[Date Sent]])</f>
        <v>#REF!</v>
      </c>
      <c r="AH1907"/>
    </row>
    <row r="1908" spans="1:34" x14ac:dyDescent="0.2">
      <c r="A1908" t="s">
        <v>2850</v>
      </c>
      <c r="B1908" t="s">
        <v>2851</v>
      </c>
      <c r="C1908" s="1">
        <v>693.28</v>
      </c>
      <c r="D1908" s="5">
        <v>45250</v>
      </c>
      <c r="E1908" t="s">
        <v>20</v>
      </c>
      <c r="F1908" t="s">
        <v>918</v>
      </c>
      <c r="G1908" s="16" t="str">
        <f>_xlfn.CONCAT(Table1[[#This Row],[Notes 1]],",",Table1[[#This Row],[Notes 2]],",",Table1[[#This Row],[Notes 3]])</f>
        <v>See attached itemization,See attached itemization,See attached itemization</v>
      </c>
      <c r="H1908" s="1">
        <v>367</v>
      </c>
      <c r="I1908" t="s">
        <v>33</v>
      </c>
      <c r="J1908" t="s">
        <v>1449</v>
      </c>
      <c r="K1908" s="1">
        <v>58.21</v>
      </c>
      <c r="L1908" t="s">
        <v>16</v>
      </c>
      <c r="M1908" t="s">
        <v>1449</v>
      </c>
      <c r="N1908" s="1">
        <v>15.19</v>
      </c>
      <c r="O1908" t="s">
        <v>39</v>
      </c>
      <c r="P1908" t="s">
        <v>1449</v>
      </c>
      <c r="AC1908" s="5" t="e">
        <f>VLOOKUP(Table1[[#This Row],[Expense Report]],#REF!,3, 0)</f>
        <v>#REF!</v>
      </c>
      <c r="AD1908" t="s">
        <v>14675</v>
      </c>
      <c r="AE1908" t="s">
        <v>73</v>
      </c>
      <c r="AF1908" t="e">
        <f>MONTH(Table1[[#This Row],[Date Sent]])</f>
        <v>#REF!</v>
      </c>
      <c r="AG1908" t="e">
        <f>YEAR(Table1[[#This Row],[Date Sent]])</f>
        <v>#REF!</v>
      </c>
      <c r="AH1908"/>
    </row>
    <row r="1909" spans="1:34" x14ac:dyDescent="0.2">
      <c r="A1909" t="s">
        <v>2850</v>
      </c>
      <c r="B1909" t="s">
        <v>2851</v>
      </c>
      <c r="C1909" s="1">
        <v>29.29</v>
      </c>
      <c r="D1909" s="5">
        <v>45251</v>
      </c>
      <c r="E1909" t="s">
        <v>20</v>
      </c>
      <c r="F1909" t="s">
        <v>39</v>
      </c>
      <c r="G1909" s="16" t="s">
        <v>2855</v>
      </c>
      <c r="H1909" s="1"/>
      <c r="J1909"/>
      <c r="AC1909" s="5" t="e">
        <f>VLOOKUP(Table1[[#This Row],[Expense Report]],#REF!,3, 0)</f>
        <v>#REF!</v>
      </c>
      <c r="AD1909" t="s">
        <v>14675</v>
      </c>
      <c r="AE1909" t="s">
        <v>73</v>
      </c>
      <c r="AF1909" t="e">
        <f>MONTH(Table1[[#This Row],[Date Sent]])</f>
        <v>#REF!</v>
      </c>
      <c r="AG1909" t="e">
        <f>YEAR(Table1[[#This Row],[Date Sent]])</f>
        <v>#REF!</v>
      </c>
      <c r="AH1909"/>
    </row>
    <row r="1910" spans="1:34" x14ac:dyDescent="0.2">
      <c r="A1910" t="s">
        <v>2850</v>
      </c>
      <c r="B1910" t="s">
        <v>2851</v>
      </c>
      <c r="C1910" s="1">
        <v>56.95</v>
      </c>
      <c r="D1910" s="5">
        <v>45255</v>
      </c>
      <c r="E1910" t="s">
        <v>20</v>
      </c>
      <c r="F1910" t="s">
        <v>918</v>
      </c>
      <c r="G1910" s="16" t="str">
        <f>_xlfn.CONCAT(Table1[[#This Row],[Notes 1]],",",Table1[[#This Row],[Notes 2]],",",Table1[[#This Row],[Notes 3]])</f>
        <v>Spray Bottles,Nuts &amp; Bolts,</v>
      </c>
      <c r="H1910" s="1">
        <v>37.909999999999997</v>
      </c>
      <c r="I1910" t="s">
        <v>21</v>
      </c>
      <c r="J1910" t="s">
        <v>2856</v>
      </c>
      <c r="K1910" s="1">
        <v>19.04</v>
      </c>
      <c r="L1910" t="s">
        <v>39</v>
      </c>
      <c r="M1910" t="s">
        <v>2857</v>
      </c>
      <c r="AC1910" s="5" t="e">
        <f>VLOOKUP(Table1[[#This Row],[Expense Report]],#REF!,3, 0)</f>
        <v>#REF!</v>
      </c>
      <c r="AD1910" t="s">
        <v>14675</v>
      </c>
      <c r="AE1910" t="s">
        <v>73</v>
      </c>
      <c r="AF1910" t="e">
        <f>MONTH(Table1[[#This Row],[Date Sent]])</f>
        <v>#REF!</v>
      </c>
      <c r="AG1910" t="e">
        <f>YEAR(Table1[[#This Row],[Date Sent]])</f>
        <v>#REF!</v>
      </c>
      <c r="AH1910"/>
    </row>
    <row r="1911" spans="1:34" x14ac:dyDescent="0.2">
      <c r="A1911" t="s">
        <v>2850</v>
      </c>
      <c r="B1911" t="s">
        <v>2851</v>
      </c>
      <c r="C1911" s="1">
        <v>269.94</v>
      </c>
      <c r="D1911" s="5">
        <v>45258</v>
      </c>
      <c r="E1911" t="s">
        <v>20</v>
      </c>
      <c r="F1911" t="s">
        <v>918</v>
      </c>
      <c r="G1911" s="16" t="str">
        <f>_xlfn.CONCAT(Table1[[#This Row],[Notes 1]],",",Table1[[#This Row],[Notes 2]],",",Table1[[#This Row],[Notes 3]])</f>
        <v>Dawn, Vinegar, rubber cord, tarp,spray bottles,handsoap, sharpies</v>
      </c>
      <c r="H1911" s="1">
        <v>195.78</v>
      </c>
      <c r="I1911" t="s">
        <v>33</v>
      </c>
      <c r="J1911" t="s">
        <v>2858</v>
      </c>
      <c r="K1911" s="1">
        <v>40.799999999999997</v>
      </c>
      <c r="L1911" t="s">
        <v>21</v>
      </c>
      <c r="M1911" t="s">
        <v>1722</v>
      </c>
      <c r="N1911" s="1">
        <v>33.36</v>
      </c>
      <c r="O1911" t="s">
        <v>15</v>
      </c>
      <c r="P1911" t="s">
        <v>2859</v>
      </c>
      <c r="AC1911" s="5" t="e">
        <f>VLOOKUP(Table1[[#This Row],[Expense Report]],#REF!,3, 0)</f>
        <v>#REF!</v>
      </c>
      <c r="AD1911" t="s">
        <v>14675</v>
      </c>
      <c r="AE1911" t="s">
        <v>73</v>
      </c>
      <c r="AF1911" t="e">
        <f>MONTH(Table1[[#This Row],[Date Sent]])</f>
        <v>#REF!</v>
      </c>
      <c r="AG1911" t="e">
        <f>YEAR(Table1[[#This Row],[Date Sent]])</f>
        <v>#REF!</v>
      </c>
      <c r="AH1911"/>
    </row>
    <row r="1912" spans="1:34" x14ac:dyDescent="0.2">
      <c r="A1912" t="s">
        <v>2850</v>
      </c>
      <c r="B1912" t="s">
        <v>2851</v>
      </c>
      <c r="C1912" s="1">
        <v>157.97999999999999</v>
      </c>
      <c r="D1912" s="5">
        <v>45259</v>
      </c>
      <c r="E1912" t="s">
        <v>20</v>
      </c>
      <c r="F1912" t="s">
        <v>918</v>
      </c>
      <c r="G1912" s="16" t="str">
        <f>_xlfn.CONCAT(Table1[[#This Row],[Notes 1]],",",Table1[[#This Row],[Notes 2]],",",Table1[[#This Row],[Notes 3]])</f>
        <v>Gas Can,dolly,nuts, washers, bolts</v>
      </c>
      <c r="H1912" s="1">
        <v>62.88</v>
      </c>
      <c r="I1912" t="s">
        <v>16</v>
      </c>
      <c r="J1912" t="s">
        <v>2860</v>
      </c>
      <c r="K1912" s="1">
        <v>48.88</v>
      </c>
      <c r="L1912" t="s">
        <v>15</v>
      </c>
      <c r="M1912" t="s">
        <v>2861</v>
      </c>
      <c r="N1912" s="1">
        <v>46.22</v>
      </c>
      <c r="O1912" t="s">
        <v>39</v>
      </c>
      <c r="P1912" t="s">
        <v>2862</v>
      </c>
      <c r="AC1912" s="5" t="e">
        <f>VLOOKUP(Table1[[#This Row],[Expense Report]],#REF!,3, 0)</f>
        <v>#REF!</v>
      </c>
      <c r="AD1912" t="s">
        <v>14675</v>
      </c>
      <c r="AE1912" t="s">
        <v>73</v>
      </c>
      <c r="AF1912" t="e">
        <f>MONTH(Table1[[#This Row],[Date Sent]])</f>
        <v>#REF!</v>
      </c>
      <c r="AG1912" t="e">
        <f>YEAR(Table1[[#This Row],[Date Sent]])</f>
        <v>#REF!</v>
      </c>
      <c r="AH1912"/>
    </row>
    <row r="1913" spans="1:34" x14ac:dyDescent="0.2">
      <c r="A1913" t="s">
        <v>2850</v>
      </c>
      <c r="B1913" t="s">
        <v>2851</v>
      </c>
      <c r="C1913" s="1">
        <v>113.08</v>
      </c>
      <c r="D1913" s="5">
        <v>45260</v>
      </c>
      <c r="E1913" t="s">
        <v>20</v>
      </c>
      <c r="F1913" t="s">
        <v>918</v>
      </c>
      <c r="G1913" s="16" t="str">
        <f>_xlfn.CONCAT(Table1[[#This Row],[Notes 1]],",",Table1[[#This Row],[Notes 2]],",",Table1[[#This Row],[Notes 3]])</f>
        <v>swivel brush,vinegar, extension pole,</v>
      </c>
      <c r="H1913" s="1">
        <v>14.17</v>
      </c>
      <c r="I1913" t="s">
        <v>39</v>
      </c>
      <c r="J1913" t="s">
        <v>2863</v>
      </c>
      <c r="K1913" s="1">
        <v>98.91</v>
      </c>
      <c r="L1913" t="s">
        <v>33</v>
      </c>
      <c r="M1913" t="s">
        <v>2864</v>
      </c>
      <c r="AC1913" s="5" t="e">
        <f>VLOOKUP(Table1[[#This Row],[Expense Report]],#REF!,3, 0)</f>
        <v>#REF!</v>
      </c>
      <c r="AD1913" t="s">
        <v>14675</v>
      </c>
      <c r="AE1913" t="s">
        <v>73</v>
      </c>
      <c r="AF1913" t="e">
        <f>MONTH(Table1[[#This Row],[Date Sent]])</f>
        <v>#REF!</v>
      </c>
      <c r="AG1913" t="e">
        <f>YEAR(Table1[[#This Row],[Date Sent]])</f>
        <v>#REF!</v>
      </c>
      <c r="AH1913"/>
    </row>
    <row r="1914" spans="1:34" x14ac:dyDescent="0.2">
      <c r="A1914" t="s">
        <v>2850</v>
      </c>
      <c r="B1914" t="s">
        <v>2851</v>
      </c>
      <c r="C1914" s="1">
        <v>20.260000000000002</v>
      </c>
      <c r="D1914" s="5">
        <v>45264</v>
      </c>
      <c r="E1914" t="s">
        <v>20</v>
      </c>
      <c r="F1914" t="s">
        <v>39</v>
      </c>
      <c r="G1914" s="16" t="s">
        <v>1720</v>
      </c>
      <c r="H1914" s="1"/>
      <c r="J1914"/>
      <c r="AC1914" s="5" t="e">
        <f>VLOOKUP(Table1[[#This Row],[Expense Report]],#REF!,3, 0)</f>
        <v>#REF!</v>
      </c>
      <c r="AD1914" t="s">
        <v>14675</v>
      </c>
      <c r="AE1914" t="s">
        <v>73</v>
      </c>
      <c r="AF1914" t="e">
        <f>MONTH(Table1[[#This Row],[Date Sent]])</f>
        <v>#REF!</v>
      </c>
      <c r="AG1914" t="e">
        <f>YEAR(Table1[[#This Row],[Date Sent]])</f>
        <v>#REF!</v>
      </c>
      <c r="AH1914"/>
    </row>
    <row r="1915" spans="1:34" x14ac:dyDescent="0.2">
      <c r="A1915" t="s">
        <v>2850</v>
      </c>
      <c r="B1915" t="s">
        <v>2851</v>
      </c>
      <c r="C1915" s="1">
        <v>86.38</v>
      </c>
      <c r="D1915" s="5">
        <v>45269</v>
      </c>
      <c r="E1915" t="s">
        <v>20</v>
      </c>
      <c r="F1915" t="s">
        <v>15</v>
      </c>
      <c r="G1915" s="16" t="s">
        <v>2865</v>
      </c>
      <c r="H1915" s="1"/>
      <c r="J1915"/>
      <c r="AC1915" s="5" t="e">
        <f>VLOOKUP(Table1[[#This Row],[Expense Report]],#REF!,3, 0)</f>
        <v>#REF!</v>
      </c>
      <c r="AD1915" t="s">
        <v>14675</v>
      </c>
      <c r="AE1915" t="s">
        <v>73</v>
      </c>
      <c r="AF1915" t="e">
        <f>MONTH(Table1[[#This Row],[Date Sent]])</f>
        <v>#REF!</v>
      </c>
      <c r="AG1915" t="e">
        <f>YEAR(Table1[[#This Row],[Date Sent]])</f>
        <v>#REF!</v>
      </c>
      <c r="AH1915"/>
    </row>
    <row r="1916" spans="1:34" x14ac:dyDescent="0.2">
      <c r="A1916" t="s">
        <v>2850</v>
      </c>
      <c r="B1916" t="s">
        <v>2851</v>
      </c>
      <c r="C1916" s="1">
        <v>118.5</v>
      </c>
      <c r="D1916" s="5">
        <v>45270</v>
      </c>
      <c r="E1916" t="s">
        <v>20</v>
      </c>
      <c r="F1916" t="s">
        <v>33</v>
      </c>
      <c r="G1916" s="16" t="s">
        <v>2866</v>
      </c>
      <c r="H1916" s="1"/>
      <c r="J1916"/>
      <c r="AC1916" s="5" t="e">
        <f>VLOOKUP(Table1[[#This Row],[Expense Report]],#REF!,3, 0)</f>
        <v>#REF!</v>
      </c>
      <c r="AD1916" t="s">
        <v>14675</v>
      </c>
      <c r="AE1916" t="s">
        <v>73</v>
      </c>
      <c r="AF1916" t="e">
        <f>MONTH(Table1[[#This Row],[Date Sent]])</f>
        <v>#REF!</v>
      </c>
      <c r="AG1916" t="e">
        <f>YEAR(Table1[[#This Row],[Date Sent]])</f>
        <v>#REF!</v>
      </c>
      <c r="AH1916"/>
    </row>
    <row r="1917" spans="1:34" x14ac:dyDescent="0.2">
      <c r="A1917" t="s">
        <v>2850</v>
      </c>
      <c r="B1917" t="s">
        <v>2851</v>
      </c>
      <c r="C1917" s="1">
        <v>118.89</v>
      </c>
      <c r="D1917" s="5">
        <v>45273</v>
      </c>
      <c r="E1917" t="s">
        <v>20</v>
      </c>
      <c r="F1917" t="s">
        <v>918</v>
      </c>
      <c r="G1917" s="16" t="str">
        <f>_xlfn.CONCAT(Table1[[#This Row],[Notes 1]],",",Table1[[#This Row],[Notes 2]],",",Table1[[#This Row],[Notes 3]])</f>
        <v>oxi clean, hydraulic oil,handsoap, sharpies, TP,adapter, coupling</v>
      </c>
      <c r="H1917" s="1">
        <v>72.88</v>
      </c>
      <c r="I1917" t="s">
        <v>33</v>
      </c>
      <c r="J1917" t="s">
        <v>2867</v>
      </c>
      <c r="K1917" s="1">
        <v>37.11</v>
      </c>
      <c r="L1917" t="s">
        <v>15</v>
      </c>
      <c r="M1917" t="s">
        <v>2868</v>
      </c>
      <c r="N1917" s="1">
        <v>8.9</v>
      </c>
      <c r="O1917" t="s">
        <v>39</v>
      </c>
      <c r="P1917" t="s">
        <v>2869</v>
      </c>
      <c r="AC1917" s="5" t="e">
        <f>VLOOKUP(Table1[[#This Row],[Expense Report]],#REF!,3, 0)</f>
        <v>#REF!</v>
      </c>
      <c r="AD1917" t="s">
        <v>14675</v>
      </c>
      <c r="AE1917" t="s">
        <v>73</v>
      </c>
      <c r="AF1917" t="e">
        <f>MONTH(Table1[[#This Row],[Date Sent]])</f>
        <v>#REF!</v>
      </c>
      <c r="AG1917" t="e">
        <f>YEAR(Table1[[#This Row],[Date Sent]])</f>
        <v>#REF!</v>
      </c>
      <c r="AH1917"/>
    </row>
    <row r="1918" spans="1:34" x14ac:dyDescent="0.2">
      <c r="A1918" t="s">
        <v>2850</v>
      </c>
      <c r="B1918" t="s">
        <v>2851</v>
      </c>
      <c r="C1918" s="1">
        <v>93.05</v>
      </c>
      <c r="D1918" s="5">
        <v>45276</v>
      </c>
      <c r="E1918" t="s">
        <v>21</v>
      </c>
      <c r="F1918" t="s">
        <v>918</v>
      </c>
      <c r="G1918" s="16" t="str">
        <f>_xlfn.CONCAT(Table1[[#This Row],[Notes 1]],",",Table1[[#This Row],[Notes 2]],",",Table1[[#This Row],[Notes 3]])</f>
        <v>rust defense,pens, copy paper,</v>
      </c>
      <c r="H1918" s="1">
        <v>67.430000000000007</v>
      </c>
      <c r="I1918" t="s">
        <v>33</v>
      </c>
      <c r="J1918" t="s">
        <v>2870</v>
      </c>
      <c r="K1918" s="1">
        <v>25.62</v>
      </c>
      <c r="L1918" t="s">
        <v>15</v>
      </c>
      <c r="M1918" t="s">
        <v>2871</v>
      </c>
      <c r="AC1918" s="5" t="e">
        <f>VLOOKUP(Table1[[#This Row],[Expense Report]],#REF!,3, 0)</f>
        <v>#REF!</v>
      </c>
      <c r="AD1918" t="s">
        <v>14675</v>
      </c>
      <c r="AE1918" t="s">
        <v>73</v>
      </c>
      <c r="AF1918" t="e">
        <f>MONTH(Table1[[#This Row],[Date Sent]])</f>
        <v>#REF!</v>
      </c>
      <c r="AG1918" t="e">
        <f>YEAR(Table1[[#This Row],[Date Sent]])</f>
        <v>#REF!</v>
      </c>
      <c r="AH1918"/>
    </row>
    <row r="1919" spans="1:34" x14ac:dyDescent="0.2">
      <c r="A1919" t="s">
        <v>2850</v>
      </c>
      <c r="B1919" t="s">
        <v>2851</v>
      </c>
      <c r="C1919" s="1">
        <v>114.78</v>
      </c>
      <c r="D1919" s="5">
        <v>45277</v>
      </c>
      <c r="E1919" t="s">
        <v>20</v>
      </c>
      <c r="F1919" t="s">
        <v>918</v>
      </c>
      <c r="G1919" s="16" t="str">
        <f>_xlfn.CONCAT(Table1[[#This Row],[Notes 1]],",",Table1[[#This Row],[Notes 2]],",",Table1[[#This Row],[Notes 3]])</f>
        <v>spray wand, spray tip,HP filter,gatorade</v>
      </c>
      <c r="H1919" s="1">
        <v>72.59</v>
      </c>
      <c r="I1919" t="s">
        <v>33</v>
      </c>
      <c r="J1919" t="s">
        <v>2872</v>
      </c>
      <c r="K1919" s="1">
        <v>22.61</v>
      </c>
      <c r="L1919" t="s">
        <v>39</v>
      </c>
      <c r="M1919" t="s">
        <v>2873</v>
      </c>
      <c r="N1919" s="1">
        <v>19.579999999999998</v>
      </c>
      <c r="O1919" t="s">
        <v>18</v>
      </c>
      <c r="P1919" t="s">
        <v>1151</v>
      </c>
      <c r="AC1919" s="5" t="e">
        <f>VLOOKUP(Table1[[#This Row],[Expense Report]],#REF!,3, 0)</f>
        <v>#REF!</v>
      </c>
      <c r="AD1919" t="s">
        <v>14675</v>
      </c>
      <c r="AE1919" t="s">
        <v>73</v>
      </c>
      <c r="AF1919" t="e">
        <f>MONTH(Table1[[#This Row],[Date Sent]])</f>
        <v>#REF!</v>
      </c>
      <c r="AG1919" t="e">
        <f>YEAR(Table1[[#This Row],[Date Sent]])</f>
        <v>#REF!</v>
      </c>
      <c r="AH1919"/>
    </row>
    <row r="1920" spans="1:34" x14ac:dyDescent="0.2">
      <c r="A1920" t="s">
        <v>2850</v>
      </c>
      <c r="B1920" t="s">
        <v>2874</v>
      </c>
      <c r="C1920" s="1">
        <v>343.31</v>
      </c>
      <c r="D1920" s="5">
        <v>45288</v>
      </c>
      <c r="E1920" t="s">
        <v>21</v>
      </c>
      <c r="F1920" t="s">
        <v>918</v>
      </c>
      <c r="G1920" s="16" t="str">
        <f>_xlfn.CONCAT(Table1[[#This Row],[Notes 1]],",",Table1[[#This Row],[Notes 2]],",",Table1[[#This Row],[Notes 3]])</f>
        <v>supplies,drinks,</v>
      </c>
      <c r="H1920" s="1">
        <v>316.66000000000003</v>
      </c>
      <c r="I1920" t="s">
        <v>33</v>
      </c>
      <c r="J1920" t="s">
        <v>1116</v>
      </c>
      <c r="K1920" s="1">
        <v>26.65</v>
      </c>
      <c r="L1920" t="s">
        <v>24</v>
      </c>
      <c r="M1920" t="s">
        <v>1153</v>
      </c>
      <c r="AC1920" s="5" t="e">
        <f>VLOOKUP(Table1[[#This Row],[Expense Report]],#REF!,3, 0)</f>
        <v>#REF!</v>
      </c>
      <c r="AD1920" t="s">
        <v>14675</v>
      </c>
      <c r="AE1920" t="s">
        <v>73</v>
      </c>
      <c r="AF1920" t="e">
        <f>MONTH(Table1[[#This Row],[Date Sent]])</f>
        <v>#REF!</v>
      </c>
      <c r="AG1920" t="e">
        <f>YEAR(Table1[[#This Row],[Date Sent]])</f>
        <v>#REF!</v>
      </c>
      <c r="AH1920"/>
    </row>
    <row r="1921" spans="1:34" x14ac:dyDescent="0.2">
      <c r="A1921" t="s">
        <v>2850</v>
      </c>
      <c r="B1921" t="s">
        <v>2874</v>
      </c>
      <c r="C1921" s="1">
        <v>48.12</v>
      </c>
      <c r="D1921" s="5">
        <v>45293</v>
      </c>
      <c r="E1921" t="s">
        <v>21</v>
      </c>
      <c r="F1921" t="s">
        <v>33</v>
      </c>
      <c r="G1921" s="16" t="s">
        <v>2875</v>
      </c>
      <c r="H1921" s="1"/>
      <c r="J1921"/>
      <c r="AC1921" s="5" t="e">
        <f>VLOOKUP(Table1[[#This Row],[Expense Report]],#REF!,3, 0)</f>
        <v>#REF!</v>
      </c>
      <c r="AD1921" t="s">
        <v>14675</v>
      </c>
      <c r="AE1921" t="s">
        <v>73</v>
      </c>
      <c r="AF1921" t="e">
        <f>MONTH(Table1[[#This Row],[Date Sent]])</f>
        <v>#REF!</v>
      </c>
      <c r="AG1921" t="e">
        <f>YEAR(Table1[[#This Row],[Date Sent]])</f>
        <v>#REF!</v>
      </c>
      <c r="AH1921"/>
    </row>
    <row r="1922" spans="1:34" x14ac:dyDescent="0.2">
      <c r="A1922" t="s">
        <v>2850</v>
      </c>
      <c r="B1922" t="s">
        <v>2874</v>
      </c>
      <c r="C1922" s="1">
        <v>86.98</v>
      </c>
      <c r="D1922" s="5">
        <v>45297</v>
      </c>
      <c r="E1922" t="s">
        <v>21</v>
      </c>
      <c r="F1922" t="s">
        <v>918</v>
      </c>
      <c r="G1922" s="16" t="str">
        <f>_xlfn.CONCAT(Table1[[#This Row],[Notes 1]],",",Table1[[#This Row],[Notes 2]],",",Table1[[#This Row],[Notes 3]])</f>
        <v>wrench, deep sockets,gloves, TP,nuts, bolts, washers</v>
      </c>
      <c r="H1922" s="1">
        <v>31.11</v>
      </c>
      <c r="I1922" t="s">
        <v>17</v>
      </c>
      <c r="J1922" t="s">
        <v>2876</v>
      </c>
      <c r="K1922" s="1">
        <v>41.61</v>
      </c>
      <c r="L1922" t="s">
        <v>15</v>
      </c>
      <c r="M1922" t="s">
        <v>2877</v>
      </c>
      <c r="N1922" s="1">
        <v>14.26</v>
      </c>
      <c r="O1922" t="s">
        <v>39</v>
      </c>
      <c r="P1922" t="s">
        <v>2878</v>
      </c>
      <c r="AC1922" s="5" t="e">
        <f>VLOOKUP(Table1[[#This Row],[Expense Report]],#REF!,3, 0)</f>
        <v>#REF!</v>
      </c>
      <c r="AD1922" t="s">
        <v>14675</v>
      </c>
      <c r="AE1922" t="s">
        <v>73</v>
      </c>
      <c r="AF1922" t="e">
        <f>MONTH(Table1[[#This Row],[Date Sent]])</f>
        <v>#REF!</v>
      </c>
      <c r="AG1922" t="e">
        <f>YEAR(Table1[[#This Row],[Date Sent]])</f>
        <v>#REF!</v>
      </c>
      <c r="AH1922"/>
    </row>
    <row r="1923" spans="1:34" x14ac:dyDescent="0.2">
      <c r="A1923" t="s">
        <v>2850</v>
      </c>
      <c r="B1923" t="s">
        <v>2874</v>
      </c>
      <c r="C1923" s="1">
        <v>273.17</v>
      </c>
      <c r="D1923" s="5">
        <v>45300</v>
      </c>
      <c r="E1923" t="s">
        <v>21</v>
      </c>
      <c r="F1923" t="s">
        <v>918</v>
      </c>
      <c r="G1923" s="16" t="str">
        <f>_xlfn.CONCAT(Table1[[#This Row],[Notes 1]],",",Table1[[#This Row],[Notes 2]],",",Table1[[#This Row],[Notes 3]])</f>
        <v>vinegar, cleaner, pellets,water, gatorade,</v>
      </c>
      <c r="H1923" s="1">
        <v>233.69</v>
      </c>
      <c r="I1923" t="s">
        <v>33</v>
      </c>
      <c r="J1923" t="s">
        <v>2879</v>
      </c>
      <c r="K1923" s="1">
        <v>39.479999999999997</v>
      </c>
      <c r="L1923" t="s">
        <v>18</v>
      </c>
      <c r="M1923" t="s">
        <v>1871</v>
      </c>
      <c r="AC1923" s="5" t="e">
        <f>VLOOKUP(Table1[[#This Row],[Expense Report]],#REF!,3, 0)</f>
        <v>#REF!</v>
      </c>
      <c r="AD1923" t="s">
        <v>14675</v>
      </c>
      <c r="AE1923" t="s">
        <v>73</v>
      </c>
      <c r="AF1923" t="e">
        <f>MONTH(Table1[[#This Row],[Date Sent]])</f>
        <v>#REF!</v>
      </c>
      <c r="AG1923" t="e">
        <f>YEAR(Table1[[#This Row],[Date Sent]])</f>
        <v>#REF!</v>
      </c>
      <c r="AH1923"/>
    </row>
    <row r="1924" spans="1:34" x14ac:dyDescent="0.2">
      <c r="A1924" t="s">
        <v>2850</v>
      </c>
      <c r="B1924" t="s">
        <v>2874</v>
      </c>
      <c r="C1924" s="1">
        <v>80.989999999999995</v>
      </c>
      <c r="D1924" s="5">
        <v>45304</v>
      </c>
      <c r="E1924" t="s">
        <v>20</v>
      </c>
      <c r="F1924" t="s">
        <v>33</v>
      </c>
      <c r="G1924" s="16" t="s">
        <v>2852</v>
      </c>
      <c r="H1924" s="1"/>
      <c r="J1924"/>
      <c r="AC1924" s="5" t="e">
        <f>VLOOKUP(Table1[[#This Row],[Expense Report]],#REF!,3, 0)</f>
        <v>#REF!</v>
      </c>
      <c r="AD1924" t="s">
        <v>14675</v>
      </c>
      <c r="AE1924" t="s">
        <v>73</v>
      </c>
      <c r="AF1924" t="e">
        <f>MONTH(Table1[[#This Row],[Date Sent]])</f>
        <v>#REF!</v>
      </c>
      <c r="AG1924" t="e">
        <f>YEAR(Table1[[#This Row],[Date Sent]])</f>
        <v>#REF!</v>
      </c>
      <c r="AH1924"/>
    </row>
    <row r="1925" spans="1:34" x14ac:dyDescent="0.2">
      <c r="A1925" t="s">
        <v>320</v>
      </c>
      <c r="B1925" t="s">
        <v>2880</v>
      </c>
      <c r="C1925" s="1">
        <v>86.7</v>
      </c>
      <c r="D1925" s="5">
        <v>45266</v>
      </c>
      <c r="E1925" t="s">
        <v>21</v>
      </c>
      <c r="F1925" t="s">
        <v>33</v>
      </c>
      <c r="G1925" s="16" t="s">
        <v>923</v>
      </c>
      <c r="H1925" s="1"/>
      <c r="J1925"/>
      <c r="AC1925" s="5" t="e">
        <f>VLOOKUP(Table1[[#This Row],[Expense Report]],#REF!,3, 0)</f>
        <v>#REF!</v>
      </c>
      <c r="AD1925" t="s">
        <v>14676</v>
      </c>
      <c r="AE1925" t="s">
        <v>174</v>
      </c>
      <c r="AF1925" t="e">
        <f>MONTH(Table1[[#This Row],[Date Sent]])</f>
        <v>#REF!</v>
      </c>
      <c r="AG1925" t="e">
        <f>YEAR(Table1[[#This Row],[Date Sent]])</f>
        <v>#REF!</v>
      </c>
      <c r="AH1925"/>
    </row>
    <row r="1926" spans="1:34" x14ac:dyDescent="0.2">
      <c r="A1926" t="s">
        <v>320</v>
      </c>
      <c r="B1926" t="s">
        <v>2880</v>
      </c>
      <c r="C1926" s="1">
        <v>149.36000000000001</v>
      </c>
      <c r="D1926" s="5">
        <v>45266</v>
      </c>
      <c r="E1926" t="s">
        <v>21</v>
      </c>
      <c r="F1926" t="s">
        <v>918</v>
      </c>
      <c r="G1926" s="16" t="str">
        <f>_xlfn.CONCAT(Table1[[#This Row],[Notes 1]],",",Table1[[#This Row],[Notes 2]],",",Table1[[#This Row],[Notes 3]])</f>
        <v>towels, vinegar, dawn,trufuel,couplings, cable ties</v>
      </c>
      <c r="H1926" s="1">
        <v>70.819999999999993</v>
      </c>
      <c r="I1926" t="s">
        <v>33</v>
      </c>
      <c r="J1926" t="s">
        <v>2881</v>
      </c>
      <c r="K1926" s="1">
        <v>57.98</v>
      </c>
      <c r="L1926" t="s">
        <v>9</v>
      </c>
      <c r="M1926" t="s">
        <v>1135</v>
      </c>
      <c r="N1926" s="1">
        <v>17.97</v>
      </c>
      <c r="O1926" t="s">
        <v>39</v>
      </c>
      <c r="P1926" t="s">
        <v>2882</v>
      </c>
      <c r="AC1926" s="5" t="e">
        <f>VLOOKUP(Table1[[#This Row],[Expense Report]],#REF!,3, 0)</f>
        <v>#REF!</v>
      </c>
      <c r="AD1926" t="s">
        <v>14676</v>
      </c>
      <c r="AE1926" t="s">
        <v>174</v>
      </c>
      <c r="AF1926" t="e">
        <f>MONTH(Table1[[#This Row],[Date Sent]])</f>
        <v>#REF!</v>
      </c>
      <c r="AG1926" t="e">
        <f>YEAR(Table1[[#This Row],[Date Sent]])</f>
        <v>#REF!</v>
      </c>
      <c r="AH1926"/>
    </row>
    <row r="1927" spans="1:34" x14ac:dyDescent="0.2">
      <c r="A1927" t="s">
        <v>320</v>
      </c>
      <c r="B1927" t="s">
        <v>2880</v>
      </c>
      <c r="C1927" s="1">
        <v>33.1</v>
      </c>
      <c r="D1927" s="5">
        <v>45268</v>
      </c>
      <c r="E1927" t="s">
        <v>17</v>
      </c>
      <c r="F1927" t="s">
        <v>39</v>
      </c>
      <c r="G1927" s="16" t="s">
        <v>2883</v>
      </c>
      <c r="H1927" s="1"/>
      <c r="J1927"/>
      <c r="AC1927" s="5" t="e">
        <f>VLOOKUP(Table1[[#This Row],[Expense Report]],#REF!,3, 0)</f>
        <v>#REF!</v>
      </c>
      <c r="AD1927" t="s">
        <v>14676</v>
      </c>
      <c r="AE1927" t="s">
        <v>174</v>
      </c>
      <c r="AF1927" t="e">
        <f>MONTH(Table1[[#This Row],[Date Sent]])</f>
        <v>#REF!</v>
      </c>
      <c r="AG1927" t="e">
        <f>YEAR(Table1[[#This Row],[Date Sent]])</f>
        <v>#REF!</v>
      </c>
      <c r="AH1927"/>
    </row>
    <row r="1928" spans="1:34" x14ac:dyDescent="0.2">
      <c r="A1928" t="s">
        <v>320</v>
      </c>
      <c r="B1928" t="s">
        <v>2880</v>
      </c>
      <c r="C1928" s="1">
        <v>18.48</v>
      </c>
      <c r="D1928" s="5">
        <v>45269</v>
      </c>
      <c r="E1928" t="s">
        <v>21</v>
      </c>
      <c r="F1928" t="s">
        <v>33</v>
      </c>
      <c r="G1928" s="16" t="s">
        <v>928</v>
      </c>
      <c r="H1928" s="1"/>
      <c r="J1928"/>
      <c r="AC1928" s="5" t="e">
        <f>VLOOKUP(Table1[[#This Row],[Expense Report]],#REF!,3, 0)</f>
        <v>#REF!</v>
      </c>
      <c r="AD1928" t="s">
        <v>14676</v>
      </c>
      <c r="AE1928" t="s">
        <v>174</v>
      </c>
      <c r="AF1928" t="e">
        <f>MONTH(Table1[[#This Row],[Date Sent]])</f>
        <v>#REF!</v>
      </c>
      <c r="AG1928" t="e">
        <f>YEAR(Table1[[#This Row],[Date Sent]])</f>
        <v>#REF!</v>
      </c>
      <c r="AH1928"/>
    </row>
    <row r="1929" spans="1:34" x14ac:dyDescent="0.2">
      <c r="A1929" t="s">
        <v>320</v>
      </c>
      <c r="B1929" t="s">
        <v>2880</v>
      </c>
      <c r="C1929" s="1">
        <v>85.34</v>
      </c>
      <c r="D1929" s="5">
        <v>45273</v>
      </c>
      <c r="E1929" t="s">
        <v>17</v>
      </c>
      <c r="F1929" t="s">
        <v>33</v>
      </c>
      <c r="G1929" s="16" t="s">
        <v>2884</v>
      </c>
      <c r="H1929" s="1"/>
      <c r="J1929"/>
      <c r="AC1929" s="5" t="e">
        <f>VLOOKUP(Table1[[#This Row],[Expense Report]],#REF!,3, 0)</f>
        <v>#REF!</v>
      </c>
      <c r="AD1929" t="s">
        <v>14676</v>
      </c>
      <c r="AE1929" t="s">
        <v>174</v>
      </c>
      <c r="AF1929" t="e">
        <f>MONTH(Table1[[#This Row],[Date Sent]])</f>
        <v>#REF!</v>
      </c>
      <c r="AG1929" t="e">
        <f>YEAR(Table1[[#This Row],[Date Sent]])</f>
        <v>#REF!</v>
      </c>
      <c r="AH1929"/>
    </row>
    <row r="1930" spans="1:34" x14ac:dyDescent="0.2">
      <c r="A1930" t="s">
        <v>320</v>
      </c>
      <c r="B1930" t="s">
        <v>2880</v>
      </c>
      <c r="C1930" s="1">
        <v>1025.4000000000001</v>
      </c>
      <c r="D1930" s="5">
        <v>45274</v>
      </c>
      <c r="E1930" t="s">
        <v>29</v>
      </c>
      <c r="F1930" t="s">
        <v>33</v>
      </c>
      <c r="G1930" s="16" t="s">
        <v>1202</v>
      </c>
      <c r="H1930" s="1"/>
      <c r="J1930"/>
      <c r="AC1930" s="5" t="e">
        <f>VLOOKUP(Table1[[#This Row],[Expense Report]],#REF!,3, 0)</f>
        <v>#REF!</v>
      </c>
      <c r="AD1930" t="s">
        <v>14676</v>
      </c>
      <c r="AE1930" t="s">
        <v>174</v>
      </c>
      <c r="AF1930" t="e">
        <f>MONTH(Table1[[#This Row],[Date Sent]])</f>
        <v>#REF!</v>
      </c>
      <c r="AG1930" t="e">
        <f>YEAR(Table1[[#This Row],[Date Sent]])</f>
        <v>#REF!</v>
      </c>
      <c r="AH1930"/>
    </row>
    <row r="1931" spans="1:34" x14ac:dyDescent="0.2">
      <c r="A1931" t="s">
        <v>320</v>
      </c>
      <c r="B1931" t="s">
        <v>2880</v>
      </c>
      <c r="C1931" s="1">
        <v>1299</v>
      </c>
      <c r="D1931" s="5">
        <v>45283</v>
      </c>
      <c r="E1931" t="s">
        <v>29</v>
      </c>
      <c r="F1931" t="s">
        <v>25</v>
      </c>
      <c r="G1931" s="16" t="s">
        <v>2885</v>
      </c>
      <c r="H1931" s="1"/>
      <c r="J1931"/>
      <c r="AC1931" s="5" t="e">
        <f>VLOOKUP(Table1[[#This Row],[Expense Report]],#REF!,3, 0)</f>
        <v>#REF!</v>
      </c>
      <c r="AD1931" t="s">
        <v>14676</v>
      </c>
      <c r="AE1931" t="s">
        <v>174</v>
      </c>
      <c r="AF1931" t="e">
        <f>MONTH(Table1[[#This Row],[Date Sent]])</f>
        <v>#REF!</v>
      </c>
      <c r="AG1931" t="e">
        <f>YEAR(Table1[[#This Row],[Date Sent]])</f>
        <v>#REF!</v>
      </c>
      <c r="AH1931"/>
    </row>
    <row r="1932" spans="1:34" x14ac:dyDescent="0.2">
      <c r="A1932" t="s">
        <v>320</v>
      </c>
      <c r="B1932" t="s">
        <v>2880</v>
      </c>
      <c r="C1932" s="1">
        <v>35.950000000000003</v>
      </c>
      <c r="D1932" s="5">
        <v>45292</v>
      </c>
      <c r="E1932" t="s">
        <v>21</v>
      </c>
      <c r="F1932" t="s">
        <v>33</v>
      </c>
      <c r="G1932" s="16" t="s">
        <v>2886</v>
      </c>
      <c r="H1932" s="1"/>
      <c r="J1932"/>
      <c r="AC1932" s="5" t="e">
        <f>VLOOKUP(Table1[[#This Row],[Expense Report]],#REF!,3, 0)</f>
        <v>#REF!</v>
      </c>
      <c r="AD1932" t="s">
        <v>14676</v>
      </c>
      <c r="AE1932" t="s">
        <v>174</v>
      </c>
      <c r="AF1932" t="e">
        <f>MONTH(Table1[[#This Row],[Date Sent]])</f>
        <v>#REF!</v>
      </c>
      <c r="AG1932" t="e">
        <f>YEAR(Table1[[#This Row],[Date Sent]])</f>
        <v>#REF!</v>
      </c>
      <c r="AH1932"/>
    </row>
    <row r="1933" spans="1:34" x14ac:dyDescent="0.2">
      <c r="A1933" t="s">
        <v>320</v>
      </c>
      <c r="B1933" t="s">
        <v>2880</v>
      </c>
      <c r="C1933" s="1">
        <v>35.93</v>
      </c>
      <c r="D1933" s="5">
        <v>45296</v>
      </c>
      <c r="E1933" t="s">
        <v>21</v>
      </c>
      <c r="F1933" t="s">
        <v>33</v>
      </c>
      <c r="G1933" s="16" t="s">
        <v>923</v>
      </c>
      <c r="H1933" s="1"/>
      <c r="J1933"/>
      <c r="AC1933" s="5" t="e">
        <f>VLOOKUP(Table1[[#This Row],[Expense Report]],#REF!,3, 0)</f>
        <v>#REF!</v>
      </c>
      <c r="AD1933" t="s">
        <v>14676</v>
      </c>
      <c r="AE1933" t="s">
        <v>174</v>
      </c>
      <c r="AF1933" t="e">
        <f>MONTH(Table1[[#This Row],[Date Sent]])</f>
        <v>#REF!</v>
      </c>
      <c r="AG1933" t="e">
        <f>YEAR(Table1[[#This Row],[Date Sent]])</f>
        <v>#REF!</v>
      </c>
      <c r="AH1933"/>
    </row>
    <row r="1934" spans="1:34" x14ac:dyDescent="0.2">
      <c r="A1934" t="s">
        <v>320</v>
      </c>
      <c r="B1934" t="s">
        <v>2880</v>
      </c>
      <c r="C1934" s="1">
        <v>29.96</v>
      </c>
      <c r="D1934" s="5">
        <v>45297</v>
      </c>
      <c r="E1934" t="s">
        <v>21</v>
      </c>
      <c r="F1934" t="s">
        <v>33</v>
      </c>
      <c r="G1934" s="16" t="s">
        <v>2082</v>
      </c>
      <c r="H1934" s="1"/>
      <c r="J1934"/>
      <c r="AC1934" s="5" t="e">
        <f>VLOOKUP(Table1[[#This Row],[Expense Report]],#REF!,3, 0)</f>
        <v>#REF!</v>
      </c>
      <c r="AD1934" t="s">
        <v>14676</v>
      </c>
      <c r="AE1934" t="s">
        <v>174</v>
      </c>
      <c r="AF1934" t="e">
        <f>MONTH(Table1[[#This Row],[Date Sent]])</f>
        <v>#REF!</v>
      </c>
      <c r="AG1934" t="e">
        <f>YEAR(Table1[[#This Row],[Date Sent]])</f>
        <v>#REF!</v>
      </c>
      <c r="AH1934"/>
    </row>
    <row r="1935" spans="1:34" x14ac:dyDescent="0.2">
      <c r="A1935" t="s">
        <v>2887</v>
      </c>
      <c r="B1935" t="s">
        <v>2888</v>
      </c>
      <c r="C1935" s="1">
        <v>250.34</v>
      </c>
      <c r="D1935" s="5">
        <v>45301</v>
      </c>
      <c r="E1935" t="s">
        <v>13</v>
      </c>
      <c r="F1935" t="s">
        <v>33</v>
      </c>
      <c r="G1935" s="16" t="s">
        <v>2889</v>
      </c>
      <c r="H1935" s="1"/>
      <c r="J1935"/>
      <c r="AC1935" s="5" t="e">
        <f>VLOOKUP(Table1[[#This Row],[Expense Report]],#REF!,3, 0)</f>
        <v>#REF!</v>
      </c>
      <c r="AD1935" t="s">
        <v>14677</v>
      </c>
      <c r="AE1935" t="s">
        <v>313</v>
      </c>
      <c r="AF1935" t="e">
        <f>MONTH(Table1[[#This Row],[Date Sent]])</f>
        <v>#REF!</v>
      </c>
      <c r="AG1935" t="e">
        <f>YEAR(Table1[[#This Row],[Date Sent]])</f>
        <v>#REF!</v>
      </c>
      <c r="AH1935"/>
    </row>
    <row r="1936" spans="1:34" x14ac:dyDescent="0.2">
      <c r="A1936" t="s">
        <v>2887</v>
      </c>
      <c r="B1936" t="s">
        <v>2888</v>
      </c>
      <c r="C1936" s="1">
        <v>85.4</v>
      </c>
      <c r="D1936" s="5">
        <v>45302</v>
      </c>
      <c r="E1936" t="s">
        <v>21</v>
      </c>
      <c r="F1936" t="s">
        <v>33</v>
      </c>
      <c r="G1936" s="16" t="s">
        <v>2890</v>
      </c>
      <c r="H1936" s="1"/>
      <c r="J1936"/>
      <c r="AC1936" s="5" t="e">
        <f>VLOOKUP(Table1[[#This Row],[Expense Report]],#REF!,3, 0)</f>
        <v>#REF!</v>
      </c>
      <c r="AD1936" t="s">
        <v>14677</v>
      </c>
      <c r="AE1936" t="s">
        <v>313</v>
      </c>
      <c r="AF1936" t="e">
        <f>MONTH(Table1[[#This Row],[Date Sent]])</f>
        <v>#REF!</v>
      </c>
      <c r="AG1936" t="e">
        <f>YEAR(Table1[[#This Row],[Date Sent]])</f>
        <v>#REF!</v>
      </c>
      <c r="AH1936"/>
    </row>
    <row r="1937" spans="1:34" x14ac:dyDescent="0.2">
      <c r="A1937" t="s">
        <v>2891</v>
      </c>
      <c r="B1937" t="s">
        <v>2892</v>
      </c>
      <c r="C1937" s="1">
        <v>22.37</v>
      </c>
      <c r="D1937" s="5">
        <v>45280</v>
      </c>
      <c r="E1937" t="s">
        <v>20</v>
      </c>
      <c r="F1937" t="s">
        <v>17</v>
      </c>
      <c r="G1937" s="16" t="s">
        <v>2893</v>
      </c>
      <c r="H1937" s="1"/>
      <c r="J1937"/>
      <c r="AC1937" s="5" t="e">
        <f>VLOOKUP(Table1[[#This Row],[Expense Report]],#REF!,3, 0)</f>
        <v>#REF!</v>
      </c>
      <c r="AD1937" t="s">
        <v>14678</v>
      </c>
      <c r="AE1937" t="s">
        <v>6845</v>
      </c>
      <c r="AF1937" t="e">
        <f>MONTH(Table1[[#This Row],[Date Sent]])</f>
        <v>#REF!</v>
      </c>
      <c r="AG1937" t="e">
        <f>YEAR(Table1[[#This Row],[Date Sent]])</f>
        <v>#REF!</v>
      </c>
      <c r="AH1937"/>
    </row>
    <row r="1938" spans="1:34" x14ac:dyDescent="0.2">
      <c r="A1938" t="s">
        <v>2891</v>
      </c>
      <c r="B1938" t="s">
        <v>2892</v>
      </c>
      <c r="C1938" s="1">
        <v>37.729999999999997</v>
      </c>
      <c r="D1938" s="5">
        <v>45282</v>
      </c>
      <c r="E1938" t="s">
        <v>20</v>
      </c>
      <c r="F1938" t="s">
        <v>39</v>
      </c>
      <c r="G1938" s="16" t="s">
        <v>2894</v>
      </c>
      <c r="H1938" s="1"/>
      <c r="J1938"/>
      <c r="AC1938" s="5" t="e">
        <f>VLOOKUP(Table1[[#This Row],[Expense Report]],#REF!,3, 0)</f>
        <v>#REF!</v>
      </c>
      <c r="AD1938" t="s">
        <v>14678</v>
      </c>
      <c r="AE1938" t="s">
        <v>6845</v>
      </c>
      <c r="AF1938" t="e">
        <f>MONTH(Table1[[#This Row],[Date Sent]])</f>
        <v>#REF!</v>
      </c>
      <c r="AG1938" t="e">
        <f>YEAR(Table1[[#This Row],[Date Sent]])</f>
        <v>#REF!</v>
      </c>
      <c r="AH1938"/>
    </row>
    <row r="1939" spans="1:34" x14ac:dyDescent="0.2">
      <c r="A1939" t="s">
        <v>2891</v>
      </c>
      <c r="B1939" t="s">
        <v>2892</v>
      </c>
      <c r="C1939" s="1">
        <v>29.08</v>
      </c>
      <c r="D1939" s="5">
        <v>45290</v>
      </c>
      <c r="E1939" t="s">
        <v>21</v>
      </c>
      <c r="F1939" t="s">
        <v>33</v>
      </c>
      <c r="G1939" s="16" t="s">
        <v>2021</v>
      </c>
      <c r="H1939" s="1"/>
      <c r="J1939"/>
      <c r="AC1939" s="5" t="e">
        <f>VLOOKUP(Table1[[#This Row],[Expense Report]],#REF!,3, 0)</f>
        <v>#REF!</v>
      </c>
      <c r="AD1939" t="s">
        <v>14678</v>
      </c>
      <c r="AE1939" t="s">
        <v>6845</v>
      </c>
      <c r="AF1939" t="e">
        <f>MONTH(Table1[[#This Row],[Date Sent]])</f>
        <v>#REF!</v>
      </c>
      <c r="AG1939" t="e">
        <f>YEAR(Table1[[#This Row],[Date Sent]])</f>
        <v>#REF!</v>
      </c>
      <c r="AH1939"/>
    </row>
    <row r="1940" spans="1:34" x14ac:dyDescent="0.2">
      <c r="A1940" t="s">
        <v>2895</v>
      </c>
      <c r="B1940" t="s">
        <v>2896</v>
      </c>
      <c r="C1940" s="1">
        <v>126.35</v>
      </c>
      <c r="D1940" s="5">
        <v>45246</v>
      </c>
      <c r="E1940" t="s">
        <v>21</v>
      </c>
      <c r="F1940" t="s">
        <v>15</v>
      </c>
      <c r="G1940" s="16" t="s">
        <v>1079</v>
      </c>
      <c r="H1940" s="1"/>
      <c r="J1940"/>
      <c r="AC1940" s="5" t="e">
        <f>VLOOKUP(Table1[[#This Row],[Expense Report]],#REF!,3, 0)</f>
        <v>#REF!</v>
      </c>
      <c r="AD1940" t="s">
        <v>13286</v>
      </c>
      <c r="AE1940" t="s">
        <v>298</v>
      </c>
      <c r="AF1940" t="e">
        <f>MONTH(Table1[[#This Row],[Date Sent]])</f>
        <v>#REF!</v>
      </c>
      <c r="AG1940" t="e">
        <f>YEAR(Table1[[#This Row],[Date Sent]])</f>
        <v>#REF!</v>
      </c>
      <c r="AH1940"/>
    </row>
    <row r="1941" spans="1:34" x14ac:dyDescent="0.2">
      <c r="A1941" t="s">
        <v>2895</v>
      </c>
      <c r="B1941" t="s">
        <v>2896</v>
      </c>
      <c r="C1941" s="1">
        <v>64.959999999999994</v>
      </c>
      <c r="D1941" s="5">
        <v>45248</v>
      </c>
      <c r="E1941" t="s">
        <v>21</v>
      </c>
      <c r="F1941" t="s">
        <v>17</v>
      </c>
      <c r="G1941" s="16" t="s">
        <v>2897</v>
      </c>
      <c r="H1941" s="1"/>
      <c r="J1941"/>
      <c r="AC1941" s="5" t="e">
        <f>VLOOKUP(Table1[[#This Row],[Expense Report]],#REF!,3, 0)</f>
        <v>#REF!</v>
      </c>
      <c r="AD1941" t="s">
        <v>13286</v>
      </c>
      <c r="AE1941" t="s">
        <v>298</v>
      </c>
      <c r="AF1941" t="e">
        <f>MONTH(Table1[[#This Row],[Date Sent]])</f>
        <v>#REF!</v>
      </c>
      <c r="AG1941" t="e">
        <f>YEAR(Table1[[#This Row],[Date Sent]])</f>
        <v>#REF!</v>
      </c>
      <c r="AH1941"/>
    </row>
    <row r="1942" spans="1:34" x14ac:dyDescent="0.2">
      <c r="A1942" t="s">
        <v>2895</v>
      </c>
      <c r="B1942" t="s">
        <v>2896</v>
      </c>
      <c r="C1942" s="1">
        <v>58.13</v>
      </c>
      <c r="D1942" s="5">
        <v>45260</v>
      </c>
      <c r="E1942" t="s">
        <v>21</v>
      </c>
      <c r="F1942" t="s">
        <v>33</v>
      </c>
      <c r="G1942" s="16" t="s">
        <v>2898</v>
      </c>
      <c r="H1942" s="1"/>
      <c r="J1942"/>
      <c r="AC1942" s="5" t="e">
        <f>VLOOKUP(Table1[[#This Row],[Expense Report]],#REF!,3, 0)</f>
        <v>#REF!</v>
      </c>
      <c r="AD1942" t="s">
        <v>13286</v>
      </c>
      <c r="AE1942" t="s">
        <v>298</v>
      </c>
      <c r="AF1942" t="e">
        <f>MONTH(Table1[[#This Row],[Date Sent]])</f>
        <v>#REF!</v>
      </c>
      <c r="AG1942" t="e">
        <f>YEAR(Table1[[#This Row],[Date Sent]])</f>
        <v>#REF!</v>
      </c>
      <c r="AH1942"/>
    </row>
    <row r="1943" spans="1:34" x14ac:dyDescent="0.2">
      <c r="A1943" t="s">
        <v>2895</v>
      </c>
      <c r="B1943" t="s">
        <v>2896</v>
      </c>
      <c r="C1943" s="1">
        <v>10.74</v>
      </c>
      <c r="D1943" s="5">
        <v>45265</v>
      </c>
      <c r="E1943" t="s">
        <v>21</v>
      </c>
      <c r="F1943" t="s">
        <v>39</v>
      </c>
      <c r="G1943" s="16" t="s">
        <v>2899</v>
      </c>
      <c r="H1943" s="1"/>
      <c r="J1943"/>
      <c r="AC1943" s="5" t="e">
        <f>VLOOKUP(Table1[[#This Row],[Expense Report]],#REF!,3, 0)</f>
        <v>#REF!</v>
      </c>
      <c r="AD1943" t="s">
        <v>13286</v>
      </c>
      <c r="AE1943" t="s">
        <v>298</v>
      </c>
      <c r="AF1943" t="e">
        <f>MONTH(Table1[[#This Row],[Date Sent]])</f>
        <v>#REF!</v>
      </c>
      <c r="AG1943" t="e">
        <f>YEAR(Table1[[#This Row],[Date Sent]])</f>
        <v>#REF!</v>
      </c>
      <c r="AH1943"/>
    </row>
    <row r="1944" spans="1:34" x14ac:dyDescent="0.2">
      <c r="A1944" t="s">
        <v>2895</v>
      </c>
      <c r="B1944" t="s">
        <v>2896</v>
      </c>
      <c r="C1944" s="1">
        <v>55.97</v>
      </c>
      <c r="D1944" s="5">
        <v>45267</v>
      </c>
      <c r="E1944" t="s">
        <v>21</v>
      </c>
      <c r="F1944" t="s">
        <v>39</v>
      </c>
      <c r="G1944" s="16" t="s">
        <v>2900</v>
      </c>
      <c r="H1944" s="1"/>
      <c r="J1944"/>
      <c r="AC1944" s="5" t="e">
        <f>VLOOKUP(Table1[[#This Row],[Expense Report]],#REF!,3, 0)</f>
        <v>#REF!</v>
      </c>
      <c r="AD1944" t="s">
        <v>13286</v>
      </c>
      <c r="AE1944" t="s">
        <v>298</v>
      </c>
      <c r="AF1944" t="e">
        <f>MONTH(Table1[[#This Row],[Date Sent]])</f>
        <v>#REF!</v>
      </c>
      <c r="AG1944" t="e">
        <f>YEAR(Table1[[#This Row],[Date Sent]])</f>
        <v>#REF!</v>
      </c>
      <c r="AH1944"/>
    </row>
    <row r="1945" spans="1:34" x14ac:dyDescent="0.2">
      <c r="A1945" t="s">
        <v>2895</v>
      </c>
      <c r="B1945" t="s">
        <v>2896</v>
      </c>
      <c r="C1945" s="1">
        <v>754.92</v>
      </c>
      <c r="D1945" s="5">
        <v>45273</v>
      </c>
      <c r="E1945" t="s">
        <v>21</v>
      </c>
      <c r="F1945" t="s">
        <v>25</v>
      </c>
      <c r="G1945" s="16" t="s">
        <v>2901</v>
      </c>
      <c r="H1945" s="1"/>
      <c r="J1945"/>
      <c r="AC1945" s="5" t="e">
        <f>VLOOKUP(Table1[[#This Row],[Expense Report]],#REF!,3, 0)</f>
        <v>#REF!</v>
      </c>
      <c r="AD1945" t="s">
        <v>13286</v>
      </c>
      <c r="AE1945" t="s">
        <v>298</v>
      </c>
      <c r="AF1945" t="e">
        <f>MONTH(Table1[[#This Row],[Date Sent]])</f>
        <v>#REF!</v>
      </c>
      <c r="AG1945" t="e">
        <f>YEAR(Table1[[#This Row],[Date Sent]])</f>
        <v>#REF!</v>
      </c>
      <c r="AH1945"/>
    </row>
    <row r="1946" spans="1:34" x14ac:dyDescent="0.2">
      <c r="A1946" t="s">
        <v>2895</v>
      </c>
      <c r="B1946" t="s">
        <v>2896</v>
      </c>
      <c r="C1946" s="1">
        <v>104.17</v>
      </c>
      <c r="D1946" s="5">
        <v>45273</v>
      </c>
      <c r="E1946" t="s">
        <v>21</v>
      </c>
      <c r="F1946" t="s">
        <v>39</v>
      </c>
      <c r="G1946" s="16" t="s">
        <v>2902</v>
      </c>
      <c r="H1946" s="1"/>
      <c r="J1946"/>
      <c r="AC1946" s="5" t="e">
        <f>VLOOKUP(Table1[[#This Row],[Expense Report]],#REF!,3, 0)</f>
        <v>#REF!</v>
      </c>
      <c r="AD1946" t="s">
        <v>13286</v>
      </c>
      <c r="AE1946" t="s">
        <v>298</v>
      </c>
      <c r="AF1946" t="e">
        <f>MONTH(Table1[[#This Row],[Date Sent]])</f>
        <v>#REF!</v>
      </c>
      <c r="AG1946" t="e">
        <f>YEAR(Table1[[#This Row],[Date Sent]])</f>
        <v>#REF!</v>
      </c>
      <c r="AH1946"/>
    </row>
    <row r="1947" spans="1:34" x14ac:dyDescent="0.2">
      <c r="A1947" t="s">
        <v>2895</v>
      </c>
      <c r="B1947" t="s">
        <v>2903</v>
      </c>
      <c r="C1947" s="1">
        <v>21.56</v>
      </c>
      <c r="D1947" s="5">
        <v>45278</v>
      </c>
      <c r="E1947" t="s">
        <v>21</v>
      </c>
      <c r="F1947" t="s">
        <v>33</v>
      </c>
      <c r="G1947" s="16" t="s">
        <v>2904</v>
      </c>
      <c r="H1947" s="1"/>
      <c r="J1947"/>
      <c r="AC1947" s="5" t="e">
        <f>VLOOKUP(Table1[[#This Row],[Expense Report]],#REF!,3, 0)</f>
        <v>#REF!</v>
      </c>
      <c r="AD1947" t="s">
        <v>13286</v>
      </c>
      <c r="AE1947" t="s">
        <v>298</v>
      </c>
      <c r="AF1947" t="e">
        <f>MONTH(Table1[[#This Row],[Date Sent]])</f>
        <v>#REF!</v>
      </c>
      <c r="AG1947" t="e">
        <f>YEAR(Table1[[#This Row],[Date Sent]])</f>
        <v>#REF!</v>
      </c>
      <c r="AH1947"/>
    </row>
    <row r="1948" spans="1:34" x14ac:dyDescent="0.2">
      <c r="A1948" t="s">
        <v>2895</v>
      </c>
      <c r="B1948" t="s">
        <v>2903</v>
      </c>
      <c r="C1948" s="1">
        <v>38.020000000000003</v>
      </c>
      <c r="D1948" s="5">
        <v>45288</v>
      </c>
      <c r="E1948" t="s">
        <v>21</v>
      </c>
      <c r="F1948" t="s">
        <v>33</v>
      </c>
      <c r="G1948" s="16" t="s">
        <v>2905</v>
      </c>
      <c r="H1948" s="1"/>
      <c r="J1948"/>
      <c r="AC1948" s="5" t="e">
        <f>VLOOKUP(Table1[[#This Row],[Expense Report]],#REF!,3, 0)</f>
        <v>#REF!</v>
      </c>
      <c r="AD1948" t="s">
        <v>13286</v>
      </c>
      <c r="AE1948" t="s">
        <v>298</v>
      </c>
      <c r="AF1948" t="e">
        <f>MONTH(Table1[[#This Row],[Date Sent]])</f>
        <v>#REF!</v>
      </c>
      <c r="AG1948" t="e">
        <f>YEAR(Table1[[#This Row],[Date Sent]])</f>
        <v>#REF!</v>
      </c>
      <c r="AH1948"/>
    </row>
    <row r="1949" spans="1:34" x14ac:dyDescent="0.2">
      <c r="A1949" t="s">
        <v>2895</v>
      </c>
      <c r="B1949" t="s">
        <v>2903</v>
      </c>
      <c r="C1949" s="1">
        <v>23.76</v>
      </c>
      <c r="D1949" s="5">
        <v>45289</v>
      </c>
      <c r="E1949" t="s">
        <v>21</v>
      </c>
      <c r="F1949" t="s">
        <v>33</v>
      </c>
      <c r="G1949" s="16" t="s">
        <v>2906</v>
      </c>
      <c r="H1949" s="1"/>
      <c r="J1949"/>
      <c r="AC1949" s="5" t="e">
        <f>VLOOKUP(Table1[[#This Row],[Expense Report]],#REF!,3, 0)</f>
        <v>#REF!</v>
      </c>
      <c r="AD1949" t="s">
        <v>13286</v>
      </c>
      <c r="AE1949" t="s">
        <v>298</v>
      </c>
      <c r="AF1949" t="e">
        <f>MONTH(Table1[[#This Row],[Date Sent]])</f>
        <v>#REF!</v>
      </c>
      <c r="AG1949" t="e">
        <f>YEAR(Table1[[#This Row],[Date Sent]])</f>
        <v>#REF!</v>
      </c>
      <c r="AH1949"/>
    </row>
    <row r="1950" spans="1:34" x14ac:dyDescent="0.2">
      <c r="A1950" t="s">
        <v>2895</v>
      </c>
      <c r="B1950" t="s">
        <v>2903</v>
      </c>
      <c r="C1950" s="1">
        <v>30.06</v>
      </c>
      <c r="D1950" s="5">
        <v>45293</v>
      </c>
      <c r="E1950" t="s">
        <v>21</v>
      </c>
      <c r="F1950" t="s">
        <v>15</v>
      </c>
      <c r="G1950" s="16" t="s">
        <v>2907</v>
      </c>
      <c r="H1950" s="1"/>
      <c r="J1950"/>
      <c r="AC1950" s="5" t="e">
        <f>VLOOKUP(Table1[[#This Row],[Expense Report]],#REF!,3, 0)</f>
        <v>#REF!</v>
      </c>
      <c r="AD1950" t="s">
        <v>13286</v>
      </c>
      <c r="AE1950" t="s">
        <v>298</v>
      </c>
      <c r="AF1950" t="e">
        <f>MONTH(Table1[[#This Row],[Date Sent]])</f>
        <v>#REF!</v>
      </c>
      <c r="AG1950" t="e">
        <f>YEAR(Table1[[#This Row],[Date Sent]])</f>
        <v>#REF!</v>
      </c>
      <c r="AH1950"/>
    </row>
    <row r="1951" spans="1:34" x14ac:dyDescent="0.2">
      <c r="A1951" t="s">
        <v>2895</v>
      </c>
      <c r="B1951" t="s">
        <v>2903</v>
      </c>
      <c r="C1951" s="1">
        <v>51.93</v>
      </c>
      <c r="D1951" s="5">
        <v>45303</v>
      </c>
      <c r="E1951" t="s">
        <v>21</v>
      </c>
      <c r="F1951" t="s">
        <v>33</v>
      </c>
      <c r="G1951" s="16" t="s">
        <v>2908</v>
      </c>
      <c r="H1951" s="1"/>
      <c r="J1951"/>
      <c r="AC1951" s="5" t="e">
        <f>VLOOKUP(Table1[[#This Row],[Expense Report]],#REF!,3, 0)</f>
        <v>#REF!</v>
      </c>
      <c r="AD1951" t="s">
        <v>13286</v>
      </c>
      <c r="AE1951" t="s">
        <v>298</v>
      </c>
      <c r="AF1951" t="e">
        <f>MONTH(Table1[[#This Row],[Date Sent]])</f>
        <v>#REF!</v>
      </c>
      <c r="AG1951" t="e">
        <f>YEAR(Table1[[#This Row],[Date Sent]])</f>
        <v>#REF!</v>
      </c>
      <c r="AH1951"/>
    </row>
    <row r="1952" spans="1:34" x14ac:dyDescent="0.2">
      <c r="A1952" s="6" t="s">
        <v>2909</v>
      </c>
      <c r="B1952" s="6" t="s">
        <v>2910</v>
      </c>
      <c r="C1952" s="1">
        <v>66.849999999999994</v>
      </c>
      <c r="D1952" s="5">
        <v>45255</v>
      </c>
      <c r="E1952" t="s">
        <v>21</v>
      </c>
      <c r="F1952" t="s">
        <v>15</v>
      </c>
      <c r="G1952" s="16" t="s">
        <v>2911</v>
      </c>
      <c r="H1952" s="1"/>
      <c r="J1952"/>
      <c r="AC1952" s="5" t="e">
        <f>VLOOKUP(Table1[[#This Row],[Expense Report]],#REF!,3, 0)</f>
        <v>#REF!</v>
      </c>
      <c r="AD1952" t="s">
        <v>13764</v>
      </c>
      <c r="AE1952" t="s">
        <v>313</v>
      </c>
      <c r="AF1952" t="e">
        <f>MONTH(Table1[[#This Row],[Date Sent]])</f>
        <v>#REF!</v>
      </c>
      <c r="AG1952" t="e">
        <f>YEAR(Table1[[#This Row],[Date Sent]])</f>
        <v>#REF!</v>
      </c>
      <c r="AH1952"/>
    </row>
    <row r="1953" spans="1:34" x14ac:dyDescent="0.2">
      <c r="A1953" t="s">
        <v>2912</v>
      </c>
      <c r="B1953" t="s">
        <v>2913</v>
      </c>
      <c r="C1953" s="1">
        <v>13.86</v>
      </c>
      <c r="D1953" s="5">
        <v>45299</v>
      </c>
      <c r="E1953" t="s">
        <v>20</v>
      </c>
      <c r="F1953" t="s">
        <v>39</v>
      </c>
      <c r="G1953" s="16" t="s">
        <v>2914</v>
      </c>
      <c r="H1953" s="1"/>
      <c r="J1953"/>
      <c r="AC1953" s="5" t="e">
        <f>VLOOKUP(Table1[[#This Row],[Expense Report]],#REF!,3, 0)</f>
        <v>#REF!</v>
      </c>
      <c r="AD1953" t="s">
        <v>14713</v>
      </c>
      <c r="AE1953" t="s">
        <v>245</v>
      </c>
      <c r="AF1953" t="e">
        <f>MONTH(Table1[[#This Row],[Date Sent]])</f>
        <v>#REF!</v>
      </c>
      <c r="AG1953" t="e">
        <f>YEAR(Table1[[#This Row],[Date Sent]])</f>
        <v>#REF!</v>
      </c>
      <c r="AH1953"/>
    </row>
    <row r="1954" spans="1:34" x14ac:dyDescent="0.2">
      <c r="A1954" t="s">
        <v>2912</v>
      </c>
      <c r="B1954" t="s">
        <v>2913</v>
      </c>
      <c r="C1954" s="1">
        <v>737.64</v>
      </c>
      <c r="D1954" s="5">
        <v>45303</v>
      </c>
      <c r="E1954" t="s">
        <v>21</v>
      </c>
      <c r="F1954" t="s">
        <v>33</v>
      </c>
      <c r="G1954" s="16" t="s">
        <v>2915</v>
      </c>
      <c r="H1954" s="1"/>
      <c r="J1954"/>
      <c r="AC1954" s="5" t="e">
        <f>VLOOKUP(Table1[[#This Row],[Expense Report]],#REF!,3, 0)</f>
        <v>#REF!</v>
      </c>
      <c r="AD1954" t="s">
        <v>14713</v>
      </c>
      <c r="AE1954" t="s">
        <v>245</v>
      </c>
      <c r="AF1954" t="e">
        <f>MONTH(Table1[[#This Row],[Date Sent]])</f>
        <v>#REF!</v>
      </c>
      <c r="AG1954" t="e">
        <f>YEAR(Table1[[#This Row],[Date Sent]])</f>
        <v>#REF!</v>
      </c>
      <c r="AH1954"/>
    </row>
    <row r="1955" spans="1:34" x14ac:dyDescent="0.2">
      <c r="A1955" t="s">
        <v>2912</v>
      </c>
      <c r="B1955" t="s">
        <v>2913</v>
      </c>
      <c r="C1955" s="1">
        <v>171.35</v>
      </c>
      <c r="D1955" s="5">
        <v>45306</v>
      </c>
      <c r="E1955" t="s">
        <v>21</v>
      </c>
      <c r="F1955" t="s">
        <v>33</v>
      </c>
      <c r="G1955" s="16" t="s">
        <v>2916</v>
      </c>
      <c r="H1955" s="1"/>
      <c r="J1955"/>
      <c r="AC1955" s="5" t="e">
        <f>VLOOKUP(Table1[[#This Row],[Expense Report]],#REF!,3, 0)</f>
        <v>#REF!</v>
      </c>
      <c r="AD1955" t="s">
        <v>14713</v>
      </c>
      <c r="AE1955" t="s">
        <v>245</v>
      </c>
      <c r="AF1955" t="e">
        <f>MONTH(Table1[[#This Row],[Date Sent]])</f>
        <v>#REF!</v>
      </c>
      <c r="AG1955" t="e">
        <f>YEAR(Table1[[#This Row],[Date Sent]])</f>
        <v>#REF!</v>
      </c>
      <c r="AH1955"/>
    </row>
    <row r="1956" spans="1:34" x14ac:dyDescent="0.2">
      <c r="A1956" t="s">
        <v>2912</v>
      </c>
      <c r="B1956" t="s">
        <v>2913</v>
      </c>
      <c r="C1956" s="1">
        <v>32.1</v>
      </c>
      <c r="D1956" s="5">
        <v>45308</v>
      </c>
      <c r="E1956" t="s">
        <v>21</v>
      </c>
      <c r="F1956" t="s">
        <v>58</v>
      </c>
      <c r="G1956" s="16" t="s">
        <v>2917</v>
      </c>
      <c r="H1956" s="1"/>
      <c r="J1956"/>
      <c r="AC1956" s="5" t="e">
        <f>VLOOKUP(Table1[[#This Row],[Expense Report]],#REF!,3, 0)</f>
        <v>#REF!</v>
      </c>
      <c r="AD1956" t="s">
        <v>14713</v>
      </c>
      <c r="AE1956" t="s">
        <v>245</v>
      </c>
      <c r="AF1956" t="e">
        <f>MONTH(Table1[[#This Row],[Date Sent]])</f>
        <v>#REF!</v>
      </c>
      <c r="AG1956" t="e">
        <f>YEAR(Table1[[#This Row],[Date Sent]])</f>
        <v>#REF!</v>
      </c>
      <c r="AH1956"/>
    </row>
    <row r="1957" spans="1:34" x14ac:dyDescent="0.2">
      <c r="A1957" t="s">
        <v>565</v>
      </c>
      <c r="B1957" t="s">
        <v>2918</v>
      </c>
      <c r="C1957" s="1">
        <v>-33.89</v>
      </c>
      <c r="D1957" s="5">
        <v>45211</v>
      </c>
      <c r="E1957" t="s">
        <v>21</v>
      </c>
      <c r="F1957" t="s">
        <v>33</v>
      </c>
      <c r="G1957" s="16" t="s">
        <v>1070</v>
      </c>
      <c r="H1957" s="1"/>
      <c r="J1957"/>
      <c r="AC1957" s="5" t="e">
        <f>VLOOKUP(Table1[[#This Row],[Expense Report]],#REF!,3, 0)</f>
        <v>#REF!</v>
      </c>
      <c r="AD1957" t="s">
        <v>14680</v>
      </c>
      <c r="AE1957" t="s">
        <v>298</v>
      </c>
      <c r="AF1957" t="e">
        <f>MONTH(Table1[[#This Row],[Date Sent]])</f>
        <v>#REF!</v>
      </c>
      <c r="AG1957" t="e">
        <f>YEAR(Table1[[#This Row],[Date Sent]])</f>
        <v>#REF!</v>
      </c>
      <c r="AH1957"/>
    </row>
    <row r="1958" spans="1:34" x14ac:dyDescent="0.2">
      <c r="A1958" t="s">
        <v>565</v>
      </c>
      <c r="B1958" t="s">
        <v>2918</v>
      </c>
      <c r="C1958" s="1">
        <v>10.78</v>
      </c>
      <c r="D1958" s="5">
        <v>45217</v>
      </c>
      <c r="E1958" t="s">
        <v>8</v>
      </c>
      <c r="F1958" t="s">
        <v>33</v>
      </c>
      <c r="G1958" s="16" t="s">
        <v>2919</v>
      </c>
      <c r="H1958" s="1"/>
      <c r="J1958"/>
      <c r="AC1958" s="5" t="e">
        <f>VLOOKUP(Table1[[#This Row],[Expense Report]],#REF!,3, 0)</f>
        <v>#REF!</v>
      </c>
      <c r="AD1958" t="s">
        <v>14680</v>
      </c>
      <c r="AE1958" t="s">
        <v>298</v>
      </c>
      <c r="AF1958" t="e">
        <f>MONTH(Table1[[#This Row],[Date Sent]])</f>
        <v>#REF!</v>
      </c>
      <c r="AG1958" t="e">
        <f>YEAR(Table1[[#This Row],[Date Sent]])</f>
        <v>#REF!</v>
      </c>
      <c r="AH1958"/>
    </row>
    <row r="1959" spans="1:34" x14ac:dyDescent="0.2">
      <c r="A1959" t="s">
        <v>565</v>
      </c>
      <c r="B1959" t="s">
        <v>2918</v>
      </c>
      <c r="C1959" s="1">
        <v>27.41</v>
      </c>
      <c r="D1959" s="5">
        <v>45250</v>
      </c>
      <c r="E1959" t="s">
        <v>21</v>
      </c>
      <c r="F1959" t="s">
        <v>18</v>
      </c>
      <c r="G1959" s="16" t="s">
        <v>984</v>
      </c>
      <c r="H1959" s="1"/>
      <c r="J1959"/>
      <c r="AC1959" s="5" t="e">
        <f>VLOOKUP(Table1[[#This Row],[Expense Report]],#REF!,3, 0)</f>
        <v>#REF!</v>
      </c>
      <c r="AD1959" t="s">
        <v>14680</v>
      </c>
      <c r="AE1959" t="s">
        <v>298</v>
      </c>
      <c r="AF1959" t="e">
        <f>MONTH(Table1[[#This Row],[Date Sent]])</f>
        <v>#REF!</v>
      </c>
      <c r="AG1959" t="e">
        <f>YEAR(Table1[[#This Row],[Date Sent]])</f>
        <v>#REF!</v>
      </c>
      <c r="AH1959"/>
    </row>
    <row r="1960" spans="1:34" x14ac:dyDescent="0.2">
      <c r="A1960" t="s">
        <v>565</v>
      </c>
      <c r="B1960" t="s">
        <v>2918</v>
      </c>
      <c r="C1960" s="1">
        <v>5.4</v>
      </c>
      <c r="D1960" s="5">
        <v>45250</v>
      </c>
      <c r="E1960" t="s">
        <v>21</v>
      </c>
      <c r="F1960" t="s">
        <v>15</v>
      </c>
      <c r="G1960" s="16" t="s">
        <v>921</v>
      </c>
      <c r="H1960" s="1"/>
      <c r="J1960"/>
      <c r="AC1960" s="5" t="e">
        <f>VLOOKUP(Table1[[#This Row],[Expense Report]],#REF!,3, 0)</f>
        <v>#REF!</v>
      </c>
      <c r="AD1960" t="s">
        <v>14680</v>
      </c>
      <c r="AE1960" t="s">
        <v>298</v>
      </c>
      <c r="AF1960" t="e">
        <f>MONTH(Table1[[#This Row],[Date Sent]])</f>
        <v>#REF!</v>
      </c>
      <c r="AG1960" t="e">
        <f>YEAR(Table1[[#This Row],[Date Sent]])</f>
        <v>#REF!</v>
      </c>
      <c r="AH1960"/>
    </row>
    <row r="1961" spans="1:34" x14ac:dyDescent="0.2">
      <c r="A1961" t="s">
        <v>565</v>
      </c>
      <c r="B1961" t="s">
        <v>2918</v>
      </c>
      <c r="C1961" s="1">
        <v>322.92</v>
      </c>
      <c r="D1961" s="5">
        <v>45251</v>
      </c>
      <c r="E1961" t="s">
        <v>21</v>
      </c>
      <c r="F1961" t="s">
        <v>17</v>
      </c>
      <c r="G1961" s="20" t="s">
        <v>2920</v>
      </c>
      <c r="H1961" s="1"/>
      <c r="J1961"/>
      <c r="AC1961" s="5" t="e">
        <f>VLOOKUP(Table1[[#This Row],[Expense Report]],#REF!,3, 0)</f>
        <v>#REF!</v>
      </c>
      <c r="AD1961" t="s">
        <v>14680</v>
      </c>
      <c r="AE1961" t="s">
        <v>298</v>
      </c>
      <c r="AF1961" t="e">
        <f>MONTH(Table1[[#This Row],[Date Sent]])</f>
        <v>#REF!</v>
      </c>
      <c r="AG1961" t="e">
        <f>YEAR(Table1[[#This Row],[Date Sent]])</f>
        <v>#REF!</v>
      </c>
      <c r="AH1961"/>
    </row>
    <row r="1962" spans="1:34" x14ac:dyDescent="0.2">
      <c r="A1962" t="s">
        <v>565</v>
      </c>
      <c r="B1962" t="s">
        <v>2918</v>
      </c>
      <c r="C1962" s="1">
        <v>36.83</v>
      </c>
      <c r="D1962" s="5">
        <v>45257</v>
      </c>
      <c r="E1962" t="s">
        <v>21</v>
      </c>
      <c r="F1962" t="s">
        <v>9</v>
      </c>
      <c r="G1962" s="16" t="s">
        <v>2921</v>
      </c>
      <c r="H1962" s="1"/>
      <c r="J1962"/>
      <c r="AC1962" s="5" t="e">
        <f>VLOOKUP(Table1[[#This Row],[Expense Report]],#REF!,3, 0)</f>
        <v>#REF!</v>
      </c>
      <c r="AD1962" t="s">
        <v>14680</v>
      </c>
      <c r="AE1962" t="s">
        <v>298</v>
      </c>
      <c r="AF1962" t="e">
        <f>MONTH(Table1[[#This Row],[Date Sent]])</f>
        <v>#REF!</v>
      </c>
      <c r="AG1962" t="e">
        <f>YEAR(Table1[[#This Row],[Date Sent]])</f>
        <v>#REF!</v>
      </c>
      <c r="AH1962"/>
    </row>
    <row r="1963" spans="1:34" x14ac:dyDescent="0.2">
      <c r="A1963" t="s">
        <v>565</v>
      </c>
      <c r="B1963" t="s">
        <v>2918</v>
      </c>
      <c r="C1963" s="1">
        <v>518.4</v>
      </c>
      <c r="D1963" s="5">
        <v>45258</v>
      </c>
      <c r="E1963" t="s">
        <v>21</v>
      </c>
      <c r="F1963" t="s">
        <v>33</v>
      </c>
      <c r="G1963" s="16" t="s">
        <v>2922</v>
      </c>
      <c r="H1963" s="1"/>
      <c r="J1963"/>
      <c r="AC1963" s="5" t="e">
        <f>VLOOKUP(Table1[[#This Row],[Expense Report]],#REF!,3, 0)</f>
        <v>#REF!</v>
      </c>
      <c r="AD1963" t="s">
        <v>14680</v>
      </c>
      <c r="AE1963" t="s">
        <v>298</v>
      </c>
      <c r="AF1963" t="e">
        <f>MONTH(Table1[[#This Row],[Date Sent]])</f>
        <v>#REF!</v>
      </c>
      <c r="AG1963" t="e">
        <f>YEAR(Table1[[#This Row],[Date Sent]])</f>
        <v>#REF!</v>
      </c>
      <c r="AH1963"/>
    </row>
    <row r="1964" spans="1:34" x14ac:dyDescent="0.2">
      <c r="A1964" t="s">
        <v>565</v>
      </c>
      <c r="B1964" t="s">
        <v>2918</v>
      </c>
      <c r="C1964" s="1">
        <v>28.55</v>
      </c>
      <c r="D1964" s="5">
        <v>45260</v>
      </c>
      <c r="E1964" t="s">
        <v>21</v>
      </c>
      <c r="F1964" t="s">
        <v>18</v>
      </c>
      <c r="G1964" s="16" t="s">
        <v>978</v>
      </c>
      <c r="H1964" s="1"/>
      <c r="J1964"/>
      <c r="AC1964" s="5" t="e">
        <f>VLOOKUP(Table1[[#This Row],[Expense Report]],#REF!,3, 0)</f>
        <v>#REF!</v>
      </c>
      <c r="AD1964" t="s">
        <v>14680</v>
      </c>
      <c r="AE1964" t="s">
        <v>298</v>
      </c>
      <c r="AF1964" t="e">
        <f>MONTH(Table1[[#This Row],[Date Sent]])</f>
        <v>#REF!</v>
      </c>
      <c r="AG1964" t="e">
        <f>YEAR(Table1[[#This Row],[Date Sent]])</f>
        <v>#REF!</v>
      </c>
      <c r="AH1964"/>
    </row>
    <row r="1965" spans="1:34" x14ac:dyDescent="0.2">
      <c r="A1965" t="s">
        <v>565</v>
      </c>
      <c r="B1965" t="s">
        <v>2918</v>
      </c>
      <c r="C1965" s="1">
        <v>36.729999999999997</v>
      </c>
      <c r="D1965" s="5">
        <v>45260</v>
      </c>
      <c r="E1965" t="s">
        <v>21</v>
      </c>
      <c r="F1965" t="s">
        <v>9</v>
      </c>
      <c r="G1965" s="16" t="s">
        <v>2923</v>
      </c>
      <c r="H1965" s="1"/>
      <c r="J1965"/>
      <c r="AC1965" s="5" t="e">
        <f>VLOOKUP(Table1[[#This Row],[Expense Report]],#REF!,3, 0)</f>
        <v>#REF!</v>
      </c>
      <c r="AD1965" t="s">
        <v>14680</v>
      </c>
      <c r="AE1965" t="s">
        <v>298</v>
      </c>
      <c r="AF1965" t="e">
        <f>MONTH(Table1[[#This Row],[Date Sent]])</f>
        <v>#REF!</v>
      </c>
      <c r="AG1965" t="e">
        <f>YEAR(Table1[[#This Row],[Date Sent]])</f>
        <v>#REF!</v>
      </c>
      <c r="AH1965"/>
    </row>
    <row r="1966" spans="1:34" x14ac:dyDescent="0.2">
      <c r="A1966" t="s">
        <v>565</v>
      </c>
      <c r="B1966" t="s">
        <v>2918</v>
      </c>
      <c r="C1966" s="1">
        <v>9.36</v>
      </c>
      <c r="D1966" s="5">
        <v>45262</v>
      </c>
      <c r="E1966" t="s">
        <v>21</v>
      </c>
      <c r="F1966" t="s">
        <v>39</v>
      </c>
      <c r="G1966" s="16" t="s">
        <v>2924</v>
      </c>
      <c r="H1966" s="1"/>
      <c r="J1966"/>
      <c r="AC1966" s="5" t="e">
        <f>VLOOKUP(Table1[[#This Row],[Expense Report]],#REF!,3, 0)</f>
        <v>#REF!</v>
      </c>
      <c r="AD1966" t="s">
        <v>14680</v>
      </c>
      <c r="AE1966" t="s">
        <v>298</v>
      </c>
      <c r="AF1966" t="e">
        <f>MONTH(Table1[[#This Row],[Date Sent]])</f>
        <v>#REF!</v>
      </c>
      <c r="AG1966" t="e">
        <f>YEAR(Table1[[#This Row],[Date Sent]])</f>
        <v>#REF!</v>
      </c>
      <c r="AH1966"/>
    </row>
    <row r="1967" spans="1:34" x14ac:dyDescent="0.2">
      <c r="A1967" t="s">
        <v>565</v>
      </c>
      <c r="B1967" t="s">
        <v>2918</v>
      </c>
      <c r="C1967" s="1">
        <v>6.75</v>
      </c>
      <c r="D1967" s="5">
        <v>45262</v>
      </c>
      <c r="E1967" t="s">
        <v>21</v>
      </c>
      <c r="F1967" t="s">
        <v>15</v>
      </c>
      <c r="G1967" s="16" t="s">
        <v>921</v>
      </c>
      <c r="H1967" s="1"/>
      <c r="J1967"/>
      <c r="AC1967" s="5" t="e">
        <f>VLOOKUP(Table1[[#This Row],[Expense Report]],#REF!,3, 0)</f>
        <v>#REF!</v>
      </c>
      <c r="AD1967" t="s">
        <v>14680</v>
      </c>
      <c r="AE1967" t="s">
        <v>298</v>
      </c>
      <c r="AF1967" t="e">
        <f>MONTH(Table1[[#This Row],[Date Sent]])</f>
        <v>#REF!</v>
      </c>
      <c r="AG1967" t="e">
        <f>YEAR(Table1[[#This Row],[Date Sent]])</f>
        <v>#REF!</v>
      </c>
      <c r="AH1967"/>
    </row>
    <row r="1968" spans="1:34" x14ac:dyDescent="0.2">
      <c r="A1968" t="s">
        <v>565</v>
      </c>
      <c r="B1968" t="s">
        <v>2918</v>
      </c>
      <c r="C1968" s="1">
        <v>25.91</v>
      </c>
      <c r="D1968" s="5">
        <v>45269</v>
      </c>
      <c r="E1968" t="s">
        <v>21</v>
      </c>
      <c r="F1968" t="s">
        <v>15</v>
      </c>
      <c r="G1968" s="16" t="s">
        <v>1872</v>
      </c>
      <c r="H1968" s="1"/>
      <c r="J1968"/>
      <c r="AC1968" s="5" t="e">
        <f>VLOOKUP(Table1[[#This Row],[Expense Report]],#REF!,3, 0)</f>
        <v>#REF!</v>
      </c>
      <c r="AD1968" t="s">
        <v>14680</v>
      </c>
      <c r="AE1968" t="s">
        <v>298</v>
      </c>
      <c r="AF1968" t="e">
        <f>MONTH(Table1[[#This Row],[Date Sent]])</f>
        <v>#REF!</v>
      </c>
      <c r="AG1968" t="e">
        <f>YEAR(Table1[[#This Row],[Date Sent]])</f>
        <v>#REF!</v>
      </c>
      <c r="AH1968"/>
    </row>
    <row r="1969" spans="1:34" x14ac:dyDescent="0.2">
      <c r="A1969" t="s">
        <v>565</v>
      </c>
      <c r="B1969" t="s">
        <v>2918</v>
      </c>
      <c r="C1969" s="1">
        <v>22.82</v>
      </c>
      <c r="D1969" s="5">
        <v>45271</v>
      </c>
      <c r="E1969" t="s">
        <v>21</v>
      </c>
      <c r="F1969" t="s">
        <v>18</v>
      </c>
      <c r="G1969" s="16" t="s">
        <v>1713</v>
      </c>
      <c r="H1969" s="1"/>
      <c r="J1969"/>
      <c r="AC1969" s="5" t="e">
        <f>VLOOKUP(Table1[[#This Row],[Expense Report]],#REF!,3, 0)</f>
        <v>#REF!</v>
      </c>
      <c r="AD1969" t="s">
        <v>14680</v>
      </c>
      <c r="AE1969" t="s">
        <v>298</v>
      </c>
      <c r="AF1969" t="e">
        <f>MONTH(Table1[[#This Row],[Date Sent]])</f>
        <v>#REF!</v>
      </c>
      <c r="AG1969" t="e">
        <f>YEAR(Table1[[#This Row],[Date Sent]])</f>
        <v>#REF!</v>
      </c>
      <c r="AH1969"/>
    </row>
    <row r="1970" spans="1:34" x14ac:dyDescent="0.2">
      <c r="A1970" t="s">
        <v>565</v>
      </c>
      <c r="B1970" t="s">
        <v>2918</v>
      </c>
      <c r="C1970" s="1">
        <v>78.739999999999995</v>
      </c>
      <c r="D1970" s="5">
        <v>45273</v>
      </c>
      <c r="E1970" t="s">
        <v>21</v>
      </c>
      <c r="F1970" t="s">
        <v>15</v>
      </c>
      <c r="G1970" s="16" t="s">
        <v>2484</v>
      </c>
      <c r="H1970" s="1"/>
      <c r="J1970"/>
      <c r="AC1970" s="5" t="e">
        <f>VLOOKUP(Table1[[#This Row],[Expense Report]],#REF!,3, 0)</f>
        <v>#REF!</v>
      </c>
      <c r="AD1970" t="s">
        <v>14680</v>
      </c>
      <c r="AE1970" t="s">
        <v>298</v>
      </c>
      <c r="AF1970" t="e">
        <f>MONTH(Table1[[#This Row],[Date Sent]])</f>
        <v>#REF!</v>
      </c>
      <c r="AG1970" t="e">
        <f>YEAR(Table1[[#This Row],[Date Sent]])</f>
        <v>#REF!</v>
      </c>
      <c r="AH1970"/>
    </row>
    <row r="1971" spans="1:34" x14ac:dyDescent="0.2">
      <c r="A1971" t="s">
        <v>565</v>
      </c>
      <c r="B1971" t="s">
        <v>2918</v>
      </c>
      <c r="C1971" s="1">
        <v>269.48</v>
      </c>
      <c r="D1971" s="5">
        <v>45273</v>
      </c>
      <c r="E1971" t="s">
        <v>21</v>
      </c>
      <c r="F1971" t="s">
        <v>15</v>
      </c>
      <c r="G1971" s="16" t="s">
        <v>2925</v>
      </c>
      <c r="H1971" s="1"/>
      <c r="J1971"/>
      <c r="AC1971" s="5" t="e">
        <f>VLOOKUP(Table1[[#This Row],[Expense Report]],#REF!,3, 0)</f>
        <v>#REF!</v>
      </c>
      <c r="AD1971" t="s">
        <v>14680</v>
      </c>
      <c r="AE1971" t="s">
        <v>298</v>
      </c>
      <c r="AF1971" t="e">
        <f>MONTH(Table1[[#This Row],[Date Sent]])</f>
        <v>#REF!</v>
      </c>
      <c r="AG1971" t="e">
        <f>YEAR(Table1[[#This Row],[Date Sent]])</f>
        <v>#REF!</v>
      </c>
      <c r="AH1971"/>
    </row>
    <row r="1972" spans="1:34" x14ac:dyDescent="0.2">
      <c r="A1972" t="s">
        <v>565</v>
      </c>
      <c r="B1972" t="s">
        <v>2918</v>
      </c>
      <c r="C1972" s="1">
        <v>4.05</v>
      </c>
      <c r="D1972" s="5">
        <v>45274</v>
      </c>
      <c r="E1972" t="s">
        <v>21</v>
      </c>
      <c r="F1972" t="s">
        <v>15</v>
      </c>
      <c r="G1972" s="16" t="s">
        <v>921</v>
      </c>
      <c r="H1972" s="1"/>
      <c r="J1972"/>
      <c r="AC1972" s="5" t="e">
        <f>VLOOKUP(Table1[[#This Row],[Expense Report]],#REF!,3, 0)</f>
        <v>#REF!</v>
      </c>
      <c r="AD1972" t="s">
        <v>14680</v>
      </c>
      <c r="AE1972" t="s">
        <v>298</v>
      </c>
      <c r="AF1972" t="e">
        <f>MONTH(Table1[[#This Row],[Date Sent]])</f>
        <v>#REF!</v>
      </c>
      <c r="AG1972" t="e">
        <f>YEAR(Table1[[#This Row],[Date Sent]])</f>
        <v>#REF!</v>
      </c>
      <c r="AH1972"/>
    </row>
    <row r="1973" spans="1:34" x14ac:dyDescent="0.2">
      <c r="A1973" t="s">
        <v>565</v>
      </c>
      <c r="B1973" t="s">
        <v>2918</v>
      </c>
      <c r="C1973" s="1">
        <v>21.56</v>
      </c>
      <c r="D1973" s="5">
        <v>45274</v>
      </c>
      <c r="E1973" t="s">
        <v>21</v>
      </c>
      <c r="F1973" t="s">
        <v>15</v>
      </c>
      <c r="G1973" s="16" t="s">
        <v>2581</v>
      </c>
      <c r="H1973" s="1"/>
      <c r="J1973"/>
      <c r="AC1973" s="5" t="e">
        <f>VLOOKUP(Table1[[#This Row],[Expense Report]],#REF!,3, 0)</f>
        <v>#REF!</v>
      </c>
      <c r="AD1973" t="s">
        <v>14680</v>
      </c>
      <c r="AE1973" t="s">
        <v>298</v>
      </c>
      <c r="AF1973" t="e">
        <f>MONTH(Table1[[#This Row],[Date Sent]])</f>
        <v>#REF!</v>
      </c>
      <c r="AG1973" t="e">
        <f>YEAR(Table1[[#This Row],[Date Sent]])</f>
        <v>#REF!</v>
      </c>
      <c r="AH1973"/>
    </row>
    <row r="1974" spans="1:34" x14ac:dyDescent="0.2">
      <c r="A1974" t="s">
        <v>451</v>
      </c>
      <c r="B1974" t="s">
        <v>452</v>
      </c>
      <c r="C1974" s="1">
        <v>168.29</v>
      </c>
      <c r="D1974" s="5">
        <v>45256</v>
      </c>
      <c r="E1974" t="s">
        <v>21</v>
      </c>
      <c r="F1974" t="s">
        <v>918</v>
      </c>
      <c r="G1974" s="16" t="str">
        <f>_xlfn.CONCAT(Table1[[#This Row],[Notes 1]],",",Table1[[#This Row],[Notes 2]],",",Table1[[#This Row],[Notes 3]])</f>
        <v>heater,dawn,</v>
      </c>
      <c r="H1974" s="1">
        <f>75.99+6</f>
        <v>81.99</v>
      </c>
      <c r="I1974" t="s">
        <v>25</v>
      </c>
      <c r="J1974" t="s">
        <v>1039</v>
      </c>
      <c r="K1974" s="1">
        <f>168.29-81.99</f>
        <v>86.3</v>
      </c>
      <c r="L1974" t="s">
        <v>33</v>
      </c>
      <c r="M1974" t="s">
        <v>1062</v>
      </c>
      <c r="AC1974" s="5" t="e">
        <f>VLOOKUP(Table1[[#This Row],[Expense Report]],#REF!,3, 0)</f>
        <v>#REF!</v>
      </c>
      <c r="AD1974" t="s">
        <v>14681</v>
      </c>
      <c r="AE1974" t="s">
        <v>475</v>
      </c>
      <c r="AF1974" t="e">
        <f>MONTH(Table1[[#This Row],[Date Sent]])</f>
        <v>#REF!</v>
      </c>
      <c r="AG1974" t="e">
        <f>YEAR(Table1[[#This Row],[Date Sent]])</f>
        <v>#REF!</v>
      </c>
      <c r="AH1974"/>
    </row>
    <row r="1975" spans="1:34" x14ac:dyDescent="0.2">
      <c r="A1975" t="s">
        <v>451</v>
      </c>
      <c r="B1975" t="s">
        <v>452</v>
      </c>
      <c r="C1975" s="1">
        <v>64.989999999999995</v>
      </c>
      <c r="D1975" s="5">
        <v>45260</v>
      </c>
      <c r="E1975" t="s">
        <v>8</v>
      </c>
      <c r="F1975" t="s">
        <v>39</v>
      </c>
      <c r="G1975" s="16" t="s">
        <v>2926</v>
      </c>
      <c r="H1975" s="1"/>
      <c r="J1975"/>
      <c r="AC1975" s="5" t="e">
        <f>VLOOKUP(Table1[[#This Row],[Expense Report]],#REF!,3, 0)</f>
        <v>#REF!</v>
      </c>
      <c r="AD1975" t="s">
        <v>14681</v>
      </c>
      <c r="AE1975" t="s">
        <v>475</v>
      </c>
      <c r="AF1975" t="e">
        <f>MONTH(Table1[[#This Row],[Date Sent]])</f>
        <v>#REF!</v>
      </c>
      <c r="AG1975" t="e">
        <f>YEAR(Table1[[#This Row],[Date Sent]])</f>
        <v>#REF!</v>
      </c>
      <c r="AH1975"/>
    </row>
    <row r="1976" spans="1:34" x14ac:dyDescent="0.2">
      <c r="A1976" t="s">
        <v>451</v>
      </c>
      <c r="B1976" t="s">
        <v>452</v>
      </c>
      <c r="C1976" s="1">
        <v>0.02</v>
      </c>
      <c r="D1976" s="5">
        <v>45266</v>
      </c>
      <c r="E1976" t="s">
        <v>20</v>
      </c>
      <c r="F1976" t="s">
        <v>39</v>
      </c>
      <c r="G1976" s="16" t="s">
        <v>2927</v>
      </c>
      <c r="H1976" s="1"/>
      <c r="J1976"/>
      <c r="AC1976" s="5" t="e">
        <f>VLOOKUP(Table1[[#This Row],[Expense Report]],#REF!,3, 0)</f>
        <v>#REF!</v>
      </c>
      <c r="AD1976" t="s">
        <v>14681</v>
      </c>
      <c r="AE1976" t="s">
        <v>475</v>
      </c>
      <c r="AF1976" t="e">
        <f>MONTH(Table1[[#This Row],[Date Sent]])</f>
        <v>#REF!</v>
      </c>
      <c r="AG1976" t="e">
        <f>YEAR(Table1[[#This Row],[Date Sent]])</f>
        <v>#REF!</v>
      </c>
      <c r="AH1976"/>
    </row>
    <row r="1977" spans="1:34" x14ac:dyDescent="0.2">
      <c r="A1977" t="s">
        <v>451</v>
      </c>
      <c r="B1977" t="s">
        <v>452</v>
      </c>
      <c r="C1977" s="1">
        <v>339.2</v>
      </c>
      <c r="D1977" s="5">
        <v>45266</v>
      </c>
      <c r="E1977" t="s">
        <v>8</v>
      </c>
      <c r="F1977" t="s">
        <v>39</v>
      </c>
      <c r="G1977" s="16" t="s">
        <v>2928</v>
      </c>
      <c r="H1977" s="1"/>
      <c r="J1977"/>
      <c r="AC1977" s="5" t="e">
        <f>VLOOKUP(Table1[[#This Row],[Expense Report]],#REF!,3, 0)</f>
        <v>#REF!</v>
      </c>
      <c r="AD1977" t="s">
        <v>14681</v>
      </c>
      <c r="AE1977" t="s">
        <v>475</v>
      </c>
      <c r="AF1977" t="e">
        <f>MONTH(Table1[[#This Row],[Date Sent]])</f>
        <v>#REF!</v>
      </c>
      <c r="AG1977" t="e">
        <f>YEAR(Table1[[#This Row],[Date Sent]])</f>
        <v>#REF!</v>
      </c>
      <c r="AH1977"/>
    </row>
    <row r="1978" spans="1:34" x14ac:dyDescent="0.2">
      <c r="A1978" t="s">
        <v>451</v>
      </c>
      <c r="B1978" t="s">
        <v>452</v>
      </c>
      <c r="C1978" s="1">
        <v>51.36</v>
      </c>
      <c r="D1978" s="5">
        <v>45270</v>
      </c>
      <c r="E1978" t="s">
        <v>13</v>
      </c>
      <c r="F1978" t="s">
        <v>33</v>
      </c>
      <c r="G1978" s="16" t="s">
        <v>2929</v>
      </c>
      <c r="H1978" s="1"/>
      <c r="J1978"/>
      <c r="AC1978" s="5" t="e">
        <f>VLOOKUP(Table1[[#This Row],[Expense Report]],#REF!,3, 0)</f>
        <v>#REF!</v>
      </c>
      <c r="AD1978" t="s">
        <v>14681</v>
      </c>
      <c r="AE1978" t="s">
        <v>475</v>
      </c>
      <c r="AF1978" t="e">
        <f>MONTH(Table1[[#This Row],[Date Sent]])</f>
        <v>#REF!</v>
      </c>
      <c r="AG1978" t="e">
        <f>YEAR(Table1[[#This Row],[Date Sent]])</f>
        <v>#REF!</v>
      </c>
      <c r="AH1978"/>
    </row>
    <row r="1979" spans="1:34" x14ac:dyDescent="0.2">
      <c r="A1979" t="s">
        <v>451</v>
      </c>
      <c r="B1979" t="s">
        <v>452</v>
      </c>
      <c r="C1979" s="1">
        <v>181.38</v>
      </c>
      <c r="D1979" s="5">
        <v>45271</v>
      </c>
      <c r="E1979" t="s">
        <v>4</v>
      </c>
      <c r="F1979" t="s">
        <v>15</v>
      </c>
      <c r="G1979" s="16" t="s">
        <v>1236</v>
      </c>
      <c r="H1979" s="1"/>
      <c r="J1979"/>
      <c r="AC1979" s="5" t="e">
        <f>VLOOKUP(Table1[[#This Row],[Expense Report]],#REF!,3, 0)</f>
        <v>#REF!</v>
      </c>
      <c r="AD1979" t="s">
        <v>14681</v>
      </c>
      <c r="AE1979" t="s">
        <v>475</v>
      </c>
      <c r="AF1979" t="e">
        <f>MONTH(Table1[[#This Row],[Date Sent]])</f>
        <v>#REF!</v>
      </c>
      <c r="AG1979" t="e">
        <f>YEAR(Table1[[#This Row],[Date Sent]])</f>
        <v>#REF!</v>
      </c>
      <c r="AH1979"/>
    </row>
    <row r="1980" spans="1:34" x14ac:dyDescent="0.2">
      <c r="A1980" t="s">
        <v>451</v>
      </c>
      <c r="B1980" t="s">
        <v>452</v>
      </c>
      <c r="C1980" s="1">
        <v>91.95</v>
      </c>
      <c r="D1980" s="5">
        <v>45271</v>
      </c>
      <c r="E1980" t="s">
        <v>32</v>
      </c>
      <c r="F1980" t="s">
        <v>24</v>
      </c>
      <c r="G1980" s="16" t="s">
        <v>2930</v>
      </c>
      <c r="H1980" s="1"/>
      <c r="J1980"/>
      <c r="AC1980" s="5" t="e">
        <f>VLOOKUP(Table1[[#This Row],[Expense Report]],#REF!,3, 0)</f>
        <v>#REF!</v>
      </c>
      <c r="AD1980" t="s">
        <v>14681</v>
      </c>
      <c r="AE1980" t="s">
        <v>475</v>
      </c>
      <c r="AF1980" t="e">
        <f>MONTH(Table1[[#This Row],[Date Sent]])</f>
        <v>#REF!</v>
      </c>
      <c r="AG1980" t="e">
        <f>YEAR(Table1[[#This Row],[Date Sent]])</f>
        <v>#REF!</v>
      </c>
      <c r="AH1980"/>
    </row>
    <row r="1981" spans="1:34" x14ac:dyDescent="0.2">
      <c r="A1981" t="s">
        <v>451</v>
      </c>
      <c r="B1981" t="s">
        <v>452</v>
      </c>
      <c r="C1981" s="1">
        <v>31.02</v>
      </c>
      <c r="D1981" s="5">
        <v>45272</v>
      </c>
      <c r="E1981" t="s">
        <v>24</v>
      </c>
      <c r="F1981" t="s">
        <v>16</v>
      </c>
      <c r="G1981" s="16" t="s">
        <v>2931</v>
      </c>
      <c r="H1981" s="1"/>
      <c r="J1981"/>
      <c r="AC1981" s="5" t="e">
        <f>VLOOKUP(Table1[[#This Row],[Expense Report]],#REF!,3, 0)</f>
        <v>#REF!</v>
      </c>
      <c r="AD1981" t="s">
        <v>14681</v>
      </c>
      <c r="AE1981" t="s">
        <v>475</v>
      </c>
      <c r="AF1981" t="e">
        <f>MONTH(Table1[[#This Row],[Date Sent]])</f>
        <v>#REF!</v>
      </c>
      <c r="AG1981" t="e">
        <f>YEAR(Table1[[#This Row],[Date Sent]])</f>
        <v>#REF!</v>
      </c>
      <c r="AH1981"/>
    </row>
    <row r="1982" spans="1:34" x14ac:dyDescent="0.2">
      <c r="A1982" t="s">
        <v>451</v>
      </c>
      <c r="B1982" t="s">
        <v>2932</v>
      </c>
      <c r="C1982" s="1">
        <v>256.27999999999997</v>
      </c>
      <c r="D1982" s="5">
        <v>45278</v>
      </c>
      <c r="E1982" t="s">
        <v>21</v>
      </c>
      <c r="F1982" t="s">
        <v>15</v>
      </c>
      <c r="G1982" s="16" t="s">
        <v>2933</v>
      </c>
      <c r="H1982" s="1"/>
      <c r="J1982"/>
      <c r="AC1982" s="5" t="e">
        <f>VLOOKUP(Table1[[#This Row],[Expense Report]],#REF!,3, 0)</f>
        <v>#REF!</v>
      </c>
      <c r="AD1982" t="s">
        <v>14681</v>
      </c>
      <c r="AE1982" t="s">
        <v>475</v>
      </c>
      <c r="AF1982" t="e">
        <f>MONTH(Table1[[#This Row],[Date Sent]])</f>
        <v>#REF!</v>
      </c>
      <c r="AG1982" t="e">
        <f>YEAR(Table1[[#This Row],[Date Sent]])</f>
        <v>#REF!</v>
      </c>
      <c r="AH1982"/>
    </row>
    <row r="1983" spans="1:34" x14ac:dyDescent="0.2">
      <c r="A1983" t="s">
        <v>451</v>
      </c>
      <c r="B1983" t="s">
        <v>2932</v>
      </c>
      <c r="C1983" s="1">
        <v>362.89</v>
      </c>
      <c r="D1983" s="5">
        <v>45288</v>
      </c>
      <c r="E1983" t="s">
        <v>21</v>
      </c>
      <c r="F1983" t="s">
        <v>918</v>
      </c>
      <c r="G1983" s="16" t="str">
        <f>_xlfn.CONCAT(Table1[[#This Row],[Notes 1]],",",Table1[[#This Row],[Notes 2]],",",Table1[[#This Row],[Notes 3]])</f>
        <v>dawn, gloves, degreaser,fasteners, hitch pin,heaters</v>
      </c>
      <c r="H1983" s="1">
        <v>79.45</v>
      </c>
      <c r="I1983" t="s">
        <v>33</v>
      </c>
      <c r="J1983" t="s">
        <v>2934</v>
      </c>
      <c r="K1983" s="1">
        <v>17.5</v>
      </c>
      <c r="L1983" t="s">
        <v>39</v>
      </c>
      <c r="M1983" t="s">
        <v>2935</v>
      </c>
      <c r="N1983" s="1">
        <v>246.58</v>
      </c>
      <c r="O1983" t="s">
        <v>25</v>
      </c>
      <c r="P1983" t="s">
        <v>1901</v>
      </c>
      <c r="AC1983" s="5" t="e">
        <f>VLOOKUP(Table1[[#This Row],[Expense Report]],#REF!,3, 0)</f>
        <v>#REF!</v>
      </c>
      <c r="AD1983" t="s">
        <v>14681</v>
      </c>
      <c r="AE1983" t="s">
        <v>475</v>
      </c>
      <c r="AF1983" t="e">
        <f>MONTH(Table1[[#This Row],[Date Sent]])</f>
        <v>#REF!</v>
      </c>
      <c r="AG1983" t="e">
        <f>YEAR(Table1[[#This Row],[Date Sent]])</f>
        <v>#REF!</v>
      </c>
      <c r="AH1983"/>
    </row>
    <row r="1984" spans="1:34" x14ac:dyDescent="0.2">
      <c r="A1984" t="s">
        <v>451</v>
      </c>
      <c r="B1984" t="s">
        <v>2932</v>
      </c>
      <c r="C1984" s="1">
        <v>117.15</v>
      </c>
      <c r="D1984" s="5">
        <v>45291</v>
      </c>
      <c r="E1984" t="s">
        <v>21</v>
      </c>
      <c r="F1984" t="s">
        <v>918</v>
      </c>
      <c r="G1984" s="16" t="str">
        <f>_xlfn.CONCAT(Table1[[#This Row],[Notes 1]],",",Table1[[#This Row],[Notes 2]],",",Table1[[#This Row],[Notes 3]])</f>
        <v>door handle, brushes for drill, cleaner,gloves,salt &amp; pepper shaker, markers</v>
      </c>
      <c r="H1984" s="1">
        <v>78.349999999999994</v>
      </c>
      <c r="I1984" t="s">
        <v>33</v>
      </c>
      <c r="J1984" t="s">
        <v>2936</v>
      </c>
      <c r="K1984" s="1">
        <v>22.39</v>
      </c>
      <c r="L1984" t="s">
        <v>16</v>
      </c>
      <c r="M1984" t="s">
        <v>1057</v>
      </c>
      <c r="N1984" s="1">
        <v>16.41</v>
      </c>
      <c r="O1984" t="s">
        <v>15</v>
      </c>
      <c r="P1984" t="s">
        <v>2937</v>
      </c>
      <c r="AC1984" s="5" t="e">
        <f>VLOOKUP(Table1[[#This Row],[Expense Report]],#REF!,3, 0)</f>
        <v>#REF!</v>
      </c>
      <c r="AD1984" t="s">
        <v>14681</v>
      </c>
      <c r="AE1984" t="s">
        <v>475</v>
      </c>
      <c r="AF1984" t="e">
        <f>MONTH(Table1[[#This Row],[Date Sent]])</f>
        <v>#REF!</v>
      </c>
      <c r="AG1984" t="e">
        <f>YEAR(Table1[[#This Row],[Date Sent]])</f>
        <v>#REF!</v>
      </c>
      <c r="AH1984"/>
    </row>
    <row r="1985" spans="1:34" x14ac:dyDescent="0.2">
      <c r="A1985" t="s">
        <v>451</v>
      </c>
      <c r="B1985" t="s">
        <v>2932</v>
      </c>
      <c r="C1985" s="1">
        <v>53.49</v>
      </c>
      <c r="D1985" s="5">
        <v>45294</v>
      </c>
      <c r="E1985" t="s">
        <v>17</v>
      </c>
      <c r="F1985" t="s">
        <v>15</v>
      </c>
      <c r="G1985" s="16" t="s">
        <v>2938</v>
      </c>
      <c r="H1985" s="1"/>
      <c r="J1985"/>
      <c r="AC1985" s="5" t="e">
        <f>VLOOKUP(Table1[[#This Row],[Expense Report]],#REF!,3, 0)</f>
        <v>#REF!</v>
      </c>
      <c r="AD1985" t="s">
        <v>14681</v>
      </c>
      <c r="AE1985" t="s">
        <v>475</v>
      </c>
      <c r="AF1985" t="e">
        <f>MONTH(Table1[[#This Row],[Date Sent]])</f>
        <v>#REF!</v>
      </c>
      <c r="AG1985" t="e">
        <f>YEAR(Table1[[#This Row],[Date Sent]])</f>
        <v>#REF!</v>
      </c>
      <c r="AH1985"/>
    </row>
    <row r="1986" spans="1:34" x14ac:dyDescent="0.2">
      <c r="A1986" t="s">
        <v>451</v>
      </c>
      <c r="B1986" t="s">
        <v>2932</v>
      </c>
      <c r="C1986" s="1">
        <v>330.21</v>
      </c>
      <c r="D1986" s="5">
        <v>45294</v>
      </c>
      <c r="E1986" t="s">
        <v>21</v>
      </c>
      <c r="F1986" t="s">
        <v>15</v>
      </c>
      <c r="G1986" s="16" t="s">
        <v>2939</v>
      </c>
      <c r="H1986" s="1"/>
      <c r="J1986"/>
      <c r="AC1986" s="5" t="e">
        <f>VLOOKUP(Table1[[#This Row],[Expense Report]],#REF!,3, 0)</f>
        <v>#REF!</v>
      </c>
      <c r="AD1986" t="s">
        <v>14681</v>
      </c>
      <c r="AE1986" t="s">
        <v>475</v>
      </c>
      <c r="AF1986" t="e">
        <f>MONTH(Table1[[#This Row],[Date Sent]])</f>
        <v>#REF!</v>
      </c>
      <c r="AG1986" t="e">
        <f>YEAR(Table1[[#This Row],[Date Sent]])</f>
        <v>#REF!</v>
      </c>
      <c r="AH1986"/>
    </row>
    <row r="1987" spans="1:34" x14ac:dyDescent="0.2">
      <c r="A1987" t="s">
        <v>451</v>
      </c>
      <c r="B1987" t="s">
        <v>2932</v>
      </c>
      <c r="C1987" s="1">
        <v>33.69</v>
      </c>
      <c r="D1987" s="5">
        <v>45294</v>
      </c>
      <c r="E1987" t="s">
        <v>21</v>
      </c>
      <c r="F1987" t="s">
        <v>33</v>
      </c>
      <c r="G1987" s="16" t="s">
        <v>2940</v>
      </c>
      <c r="H1987" s="1"/>
      <c r="J1987"/>
      <c r="AC1987" s="5" t="e">
        <f>VLOOKUP(Table1[[#This Row],[Expense Report]],#REF!,3, 0)</f>
        <v>#REF!</v>
      </c>
      <c r="AD1987" t="s">
        <v>14681</v>
      </c>
      <c r="AE1987" t="s">
        <v>475</v>
      </c>
      <c r="AF1987" t="e">
        <f>MONTH(Table1[[#This Row],[Date Sent]])</f>
        <v>#REF!</v>
      </c>
      <c r="AG1987" t="e">
        <f>YEAR(Table1[[#This Row],[Date Sent]])</f>
        <v>#REF!</v>
      </c>
      <c r="AH1987"/>
    </row>
    <row r="1988" spans="1:34" x14ac:dyDescent="0.2">
      <c r="A1988" t="s">
        <v>451</v>
      </c>
      <c r="B1988" t="s">
        <v>2941</v>
      </c>
      <c r="C1988" s="1">
        <v>-6.4</v>
      </c>
      <c r="D1988" s="5">
        <v>45300</v>
      </c>
      <c r="E1988" t="s">
        <v>20</v>
      </c>
      <c r="F1988" t="s">
        <v>39</v>
      </c>
      <c r="G1988" s="16" t="s">
        <v>2942</v>
      </c>
      <c r="H1988" s="1"/>
      <c r="J1988"/>
      <c r="AC1988" s="5" t="e">
        <f>VLOOKUP(Table1[[#This Row],[Expense Report]],#REF!,3, 0)</f>
        <v>#REF!</v>
      </c>
      <c r="AD1988" t="s">
        <v>14681</v>
      </c>
      <c r="AE1988" t="s">
        <v>475</v>
      </c>
      <c r="AF1988" t="e">
        <f>MONTH(Table1[[#This Row],[Date Sent]])</f>
        <v>#REF!</v>
      </c>
      <c r="AG1988" t="e">
        <f>YEAR(Table1[[#This Row],[Date Sent]])</f>
        <v>#REF!</v>
      </c>
      <c r="AH1988"/>
    </row>
    <row r="1989" spans="1:34" x14ac:dyDescent="0.2">
      <c r="A1989" t="s">
        <v>451</v>
      </c>
      <c r="B1989" t="s">
        <v>2941</v>
      </c>
      <c r="C1989" s="1">
        <v>119.91</v>
      </c>
      <c r="D1989" s="5">
        <v>45300</v>
      </c>
      <c r="E1989" t="s">
        <v>21</v>
      </c>
      <c r="F1989" t="s">
        <v>33</v>
      </c>
      <c r="G1989" s="16" t="s">
        <v>2943</v>
      </c>
      <c r="H1989" s="1"/>
      <c r="J1989"/>
      <c r="AC1989" s="5" t="e">
        <f>VLOOKUP(Table1[[#This Row],[Expense Report]],#REF!,3, 0)</f>
        <v>#REF!</v>
      </c>
      <c r="AD1989" t="s">
        <v>14681</v>
      </c>
      <c r="AE1989" t="s">
        <v>475</v>
      </c>
      <c r="AF1989" t="e">
        <f>MONTH(Table1[[#This Row],[Date Sent]])</f>
        <v>#REF!</v>
      </c>
      <c r="AG1989" t="e">
        <f>YEAR(Table1[[#This Row],[Date Sent]])</f>
        <v>#REF!</v>
      </c>
      <c r="AH1989"/>
    </row>
    <row r="1990" spans="1:34" x14ac:dyDescent="0.2">
      <c r="A1990" t="s">
        <v>451</v>
      </c>
      <c r="B1990" t="s">
        <v>2941</v>
      </c>
      <c r="C1990" s="1">
        <v>201.4</v>
      </c>
      <c r="D1990" s="5">
        <v>45301</v>
      </c>
      <c r="E1990" t="s">
        <v>21</v>
      </c>
      <c r="F1990" t="s">
        <v>33</v>
      </c>
      <c r="G1990" s="16" t="s">
        <v>2944</v>
      </c>
      <c r="H1990" s="1"/>
      <c r="J1990"/>
      <c r="AC1990" s="5" t="e">
        <f>VLOOKUP(Table1[[#This Row],[Expense Report]],#REF!,3, 0)</f>
        <v>#REF!</v>
      </c>
      <c r="AD1990" t="s">
        <v>14681</v>
      </c>
      <c r="AE1990" t="s">
        <v>475</v>
      </c>
      <c r="AF1990" t="e">
        <f>MONTH(Table1[[#This Row],[Date Sent]])</f>
        <v>#REF!</v>
      </c>
      <c r="AG1990" t="e">
        <f>YEAR(Table1[[#This Row],[Date Sent]])</f>
        <v>#REF!</v>
      </c>
      <c r="AH1990"/>
    </row>
    <row r="1991" spans="1:34" x14ac:dyDescent="0.2">
      <c r="A1991" t="s">
        <v>451</v>
      </c>
      <c r="B1991" t="s">
        <v>2941</v>
      </c>
      <c r="C1991" s="1">
        <v>1068.93</v>
      </c>
      <c r="D1991" s="5">
        <v>45304</v>
      </c>
      <c r="E1991" t="s">
        <v>17</v>
      </c>
      <c r="F1991" t="s">
        <v>25</v>
      </c>
      <c r="G1991" s="16" t="s">
        <v>2945</v>
      </c>
      <c r="H1991" s="1"/>
      <c r="J1991"/>
      <c r="AC1991" s="5" t="e">
        <f>VLOOKUP(Table1[[#This Row],[Expense Report]],#REF!,3, 0)</f>
        <v>#REF!</v>
      </c>
      <c r="AD1991" t="s">
        <v>14681</v>
      </c>
      <c r="AE1991" t="s">
        <v>475</v>
      </c>
      <c r="AF1991" t="e">
        <f>MONTH(Table1[[#This Row],[Date Sent]])</f>
        <v>#REF!</v>
      </c>
      <c r="AG1991" t="e">
        <f>YEAR(Table1[[#This Row],[Date Sent]])</f>
        <v>#REF!</v>
      </c>
      <c r="AH1991"/>
    </row>
    <row r="1992" spans="1:34" x14ac:dyDescent="0.2">
      <c r="A1992" t="s">
        <v>142</v>
      </c>
      <c r="B1992" t="s">
        <v>2946</v>
      </c>
      <c r="C1992" s="1">
        <v>52.98</v>
      </c>
      <c r="D1992" s="5">
        <v>45277</v>
      </c>
      <c r="E1992" t="s">
        <v>21</v>
      </c>
      <c r="F1992" t="s">
        <v>17</v>
      </c>
      <c r="G1992" s="16" t="s">
        <v>2947</v>
      </c>
      <c r="H1992" s="1"/>
      <c r="J1992"/>
      <c r="AC1992" s="5" t="e">
        <f>VLOOKUP(Table1[[#This Row],[Expense Report]],#REF!,3, 0)</f>
        <v>#REF!</v>
      </c>
      <c r="AD1992" t="s">
        <v>14682</v>
      </c>
      <c r="AE1992" t="s">
        <v>198</v>
      </c>
      <c r="AF1992" t="e">
        <f>MONTH(Table1[[#This Row],[Date Sent]])</f>
        <v>#REF!</v>
      </c>
      <c r="AG1992" t="e">
        <f>YEAR(Table1[[#This Row],[Date Sent]])</f>
        <v>#REF!</v>
      </c>
      <c r="AH1992"/>
    </row>
    <row r="1993" spans="1:34" x14ac:dyDescent="0.2">
      <c r="A1993" t="s">
        <v>142</v>
      </c>
      <c r="B1993" t="s">
        <v>2946</v>
      </c>
      <c r="C1993" s="1">
        <v>11.53</v>
      </c>
      <c r="D1993" s="5">
        <v>45281</v>
      </c>
      <c r="E1993" t="s">
        <v>15</v>
      </c>
      <c r="F1993" t="s">
        <v>47</v>
      </c>
      <c r="G1993" s="16" t="s">
        <v>2948</v>
      </c>
      <c r="H1993" s="1"/>
      <c r="J1993"/>
      <c r="AC1993" s="5" t="e">
        <f>VLOOKUP(Table1[[#This Row],[Expense Report]],#REF!,3, 0)</f>
        <v>#REF!</v>
      </c>
      <c r="AD1993" t="s">
        <v>14682</v>
      </c>
      <c r="AE1993" t="s">
        <v>198</v>
      </c>
      <c r="AF1993" t="e">
        <f>MONTH(Table1[[#This Row],[Date Sent]])</f>
        <v>#REF!</v>
      </c>
      <c r="AG1993" t="e">
        <f>YEAR(Table1[[#This Row],[Date Sent]])</f>
        <v>#REF!</v>
      </c>
      <c r="AH1993"/>
    </row>
    <row r="1994" spans="1:34" x14ac:dyDescent="0.2">
      <c r="A1994" t="s">
        <v>142</v>
      </c>
      <c r="B1994" t="s">
        <v>2949</v>
      </c>
      <c r="C1994" s="1">
        <v>11.28</v>
      </c>
      <c r="D1994" s="5">
        <v>45647</v>
      </c>
      <c r="E1994" t="s">
        <v>21</v>
      </c>
      <c r="F1994" t="s">
        <v>39</v>
      </c>
      <c r="G1994" s="16" t="s">
        <v>2950</v>
      </c>
      <c r="H1994" s="1"/>
      <c r="J1994"/>
      <c r="AC1994" s="5" t="e">
        <f>VLOOKUP(Table1[[#This Row],[Expense Report]],#REF!,3, 0)</f>
        <v>#REF!</v>
      </c>
      <c r="AD1994" t="s">
        <v>14682</v>
      </c>
      <c r="AE1994" t="s">
        <v>198</v>
      </c>
      <c r="AF1994" t="e">
        <f>MONTH(Table1[[#This Row],[Date Sent]])</f>
        <v>#REF!</v>
      </c>
      <c r="AG1994" t="e">
        <f>YEAR(Table1[[#This Row],[Date Sent]])</f>
        <v>#REF!</v>
      </c>
      <c r="AH1994"/>
    </row>
    <row r="1995" spans="1:34" x14ac:dyDescent="0.2">
      <c r="A1995" t="s">
        <v>142</v>
      </c>
      <c r="B1995" t="s">
        <v>2951</v>
      </c>
      <c r="C1995" s="1">
        <v>391.28</v>
      </c>
      <c r="D1995" s="5">
        <v>45294</v>
      </c>
      <c r="E1995" t="s">
        <v>21</v>
      </c>
      <c r="F1995" t="s">
        <v>918</v>
      </c>
      <c r="G1995" s="16" t="str">
        <f>_xlfn.CONCAT(Table1[[#This Row],[Notes 1]],",",Table1[[#This Row],[Notes 2]],",",Table1[[#This Row],[Notes 3]])</f>
        <v>cleaning supplies,shovel, utility blades,gloves, earplugs</v>
      </c>
      <c r="H1995" s="1">
        <f>172+39.43</f>
        <v>211.43</v>
      </c>
      <c r="I1995" t="s">
        <v>33</v>
      </c>
      <c r="J1995" t="s">
        <v>950</v>
      </c>
      <c r="K1995" s="1">
        <f>75+39.43</f>
        <v>114.43</v>
      </c>
      <c r="L1995" t="s">
        <v>17</v>
      </c>
      <c r="M1995" t="s">
        <v>2952</v>
      </c>
      <c r="N1995" s="1">
        <f>26+39.42</f>
        <v>65.42</v>
      </c>
      <c r="O1995" t="s">
        <v>16</v>
      </c>
      <c r="P1995" t="s">
        <v>2953</v>
      </c>
      <c r="AC1995" s="5" t="e">
        <f>VLOOKUP(Table1[[#This Row],[Expense Report]],#REF!,3, 0)</f>
        <v>#REF!</v>
      </c>
      <c r="AD1995" t="s">
        <v>14682</v>
      </c>
      <c r="AE1995" t="s">
        <v>198</v>
      </c>
      <c r="AF1995" t="e">
        <f>MONTH(Table1[[#This Row],[Date Sent]])</f>
        <v>#REF!</v>
      </c>
      <c r="AG1995" t="e">
        <f>YEAR(Table1[[#This Row],[Date Sent]])</f>
        <v>#REF!</v>
      </c>
      <c r="AH1995"/>
    </row>
    <row r="1996" spans="1:34" x14ac:dyDescent="0.2">
      <c r="A1996" t="s">
        <v>142</v>
      </c>
      <c r="B1996" t="s">
        <v>2954</v>
      </c>
      <c r="C1996" s="1">
        <v>19.82</v>
      </c>
      <c r="D1996" s="5">
        <v>45301</v>
      </c>
      <c r="E1996" t="s">
        <v>8</v>
      </c>
      <c r="F1996" t="s">
        <v>15</v>
      </c>
      <c r="G1996" s="16" t="s">
        <v>2955</v>
      </c>
      <c r="H1996" s="1"/>
      <c r="J1996"/>
      <c r="AC1996" s="5" t="e">
        <f>VLOOKUP(Table1[[#This Row],[Expense Report]],#REF!,3, 0)</f>
        <v>#REF!</v>
      </c>
      <c r="AD1996" t="s">
        <v>14682</v>
      </c>
      <c r="AE1996" t="s">
        <v>198</v>
      </c>
      <c r="AF1996" t="e">
        <f>MONTH(Table1[[#This Row],[Date Sent]])</f>
        <v>#REF!</v>
      </c>
      <c r="AG1996" t="e">
        <f>YEAR(Table1[[#This Row],[Date Sent]])</f>
        <v>#REF!</v>
      </c>
      <c r="AH1996"/>
    </row>
    <row r="1997" spans="1:34" x14ac:dyDescent="0.2">
      <c r="A1997" t="s">
        <v>694</v>
      </c>
      <c r="B1997" t="s">
        <v>2956</v>
      </c>
      <c r="C1997" s="1">
        <v>162.56</v>
      </c>
      <c r="D1997" s="5">
        <v>45268</v>
      </c>
      <c r="E1997" t="s">
        <v>21</v>
      </c>
      <c r="F1997" t="s">
        <v>33</v>
      </c>
      <c r="G1997" s="16" t="s">
        <v>2957</v>
      </c>
      <c r="H1997" s="1"/>
      <c r="J1997"/>
      <c r="AC1997" s="5" t="e">
        <f>VLOOKUP(Table1[[#This Row],[Expense Report]],#REF!,3, 0)</f>
        <v>#REF!</v>
      </c>
      <c r="AD1997" t="s">
        <v>14683</v>
      </c>
      <c r="AE1997" t="s">
        <v>198</v>
      </c>
      <c r="AF1997" t="e">
        <f>MONTH(Table1[[#This Row],[Date Sent]])</f>
        <v>#REF!</v>
      </c>
      <c r="AG1997" t="e">
        <f>YEAR(Table1[[#This Row],[Date Sent]])</f>
        <v>#REF!</v>
      </c>
      <c r="AH1997"/>
    </row>
    <row r="1998" spans="1:34" x14ac:dyDescent="0.2">
      <c r="A1998" t="s">
        <v>694</v>
      </c>
      <c r="B1998" t="s">
        <v>2956</v>
      </c>
      <c r="C1998" s="1">
        <v>300.92</v>
      </c>
      <c r="D1998" s="5">
        <v>45271</v>
      </c>
      <c r="E1998" t="s">
        <v>21</v>
      </c>
      <c r="F1998" t="s">
        <v>33</v>
      </c>
      <c r="G1998" s="16" t="s">
        <v>2957</v>
      </c>
      <c r="H1998" s="1"/>
      <c r="J1998"/>
      <c r="AC1998" s="5" t="e">
        <f>VLOOKUP(Table1[[#This Row],[Expense Report]],#REF!,3, 0)</f>
        <v>#REF!</v>
      </c>
      <c r="AD1998" t="s">
        <v>14683</v>
      </c>
      <c r="AE1998" t="s">
        <v>198</v>
      </c>
      <c r="AF1998" t="e">
        <f>MONTH(Table1[[#This Row],[Date Sent]])</f>
        <v>#REF!</v>
      </c>
      <c r="AG1998" t="e">
        <f>YEAR(Table1[[#This Row],[Date Sent]])</f>
        <v>#REF!</v>
      </c>
      <c r="AH1998"/>
    </row>
    <row r="1999" spans="1:34" x14ac:dyDescent="0.2">
      <c r="A1999" t="s">
        <v>694</v>
      </c>
      <c r="B1999" t="s">
        <v>2956</v>
      </c>
      <c r="C1999" s="1">
        <v>36.409999999999997</v>
      </c>
      <c r="D1999" s="5">
        <v>45281</v>
      </c>
      <c r="E1999" t="s">
        <v>21</v>
      </c>
      <c r="F1999" t="s">
        <v>15</v>
      </c>
      <c r="G1999" s="16" t="s">
        <v>1725</v>
      </c>
      <c r="H1999" s="1"/>
      <c r="J1999"/>
      <c r="AC1999" s="5" t="e">
        <f>VLOOKUP(Table1[[#This Row],[Expense Report]],#REF!,3, 0)</f>
        <v>#REF!</v>
      </c>
      <c r="AD1999" t="s">
        <v>14683</v>
      </c>
      <c r="AE1999" t="s">
        <v>198</v>
      </c>
      <c r="AF1999" t="e">
        <f>MONTH(Table1[[#This Row],[Date Sent]])</f>
        <v>#REF!</v>
      </c>
      <c r="AG1999" t="e">
        <f>YEAR(Table1[[#This Row],[Date Sent]])</f>
        <v>#REF!</v>
      </c>
      <c r="AH1999"/>
    </row>
    <row r="2000" spans="1:34" x14ac:dyDescent="0.2">
      <c r="A2000" t="s">
        <v>694</v>
      </c>
      <c r="B2000" t="s">
        <v>2958</v>
      </c>
      <c r="C2000" s="1">
        <v>15.34</v>
      </c>
      <c r="D2000" s="5">
        <v>45645</v>
      </c>
      <c r="E2000" t="s">
        <v>21</v>
      </c>
      <c r="F2000" t="s">
        <v>17</v>
      </c>
      <c r="G2000" s="16" t="s">
        <v>2959</v>
      </c>
      <c r="H2000" s="1"/>
      <c r="J2000"/>
      <c r="AC2000" s="5" t="e">
        <f>VLOOKUP(Table1[[#This Row],[Expense Report]],#REF!,3, 0)</f>
        <v>#REF!</v>
      </c>
      <c r="AD2000" t="s">
        <v>14683</v>
      </c>
      <c r="AE2000" t="s">
        <v>198</v>
      </c>
      <c r="AF2000" t="e">
        <f>MONTH(Table1[[#This Row],[Date Sent]])</f>
        <v>#REF!</v>
      </c>
      <c r="AG2000" t="e">
        <f>YEAR(Table1[[#This Row],[Date Sent]])</f>
        <v>#REF!</v>
      </c>
      <c r="AH2000"/>
    </row>
    <row r="2001" spans="1:34" x14ac:dyDescent="0.2">
      <c r="A2001" t="s">
        <v>694</v>
      </c>
      <c r="B2001" t="s">
        <v>2958</v>
      </c>
      <c r="C2001" s="1">
        <v>194.65</v>
      </c>
      <c r="D2001" s="5">
        <v>45649</v>
      </c>
      <c r="E2001" t="s">
        <v>21</v>
      </c>
      <c r="F2001" t="s">
        <v>39</v>
      </c>
      <c r="G2001" s="16" t="s">
        <v>2960</v>
      </c>
      <c r="H2001" s="1"/>
      <c r="J2001"/>
      <c r="AC2001" s="5" t="e">
        <f>VLOOKUP(Table1[[#This Row],[Expense Report]],#REF!,3, 0)</f>
        <v>#REF!</v>
      </c>
      <c r="AD2001" t="s">
        <v>14683</v>
      </c>
      <c r="AE2001" t="s">
        <v>198</v>
      </c>
      <c r="AF2001" t="e">
        <f>MONTH(Table1[[#This Row],[Date Sent]])</f>
        <v>#REF!</v>
      </c>
      <c r="AG2001" t="e">
        <f>YEAR(Table1[[#This Row],[Date Sent]])</f>
        <v>#REF!</v>
      </c>
      <c r="AH2001"/>
    </row>
    <row r="2002" spans="1:34" x14ac:dyDescent="0.2">
      <c r="A2002" t="s">
        <v>694</v>
      </c>
      <c r="B2002" t="s">
        <v>2958</v>
      </c>
      <c r="C2002" s="1">
        <v>57.44</v>
      </c>
      <c r="D2002" s="5">
        <v>45653</v>
      </c>
      <c r="E2002" t="s">
        <v>21</v>
      </c>
      <c r="F2002" t="s">
        <v>15</v>
      </c>
      <c r="G2002" s="16" t="s">
        <v>2961</v>
      </c>
      <c r="H2002" s="1"/>
      <c r="J2002"/>
      <c r="AC2002" s="5" t="e">
        <f>VLOOKUP(Table1[[#This Row],[Expense Report]],#REF!,3, 0)</f>
        <v>#REF!</v>
      </c>
      <c r="AD2002" t="s">
        <v>14683</v>
      </c>
      <c r="AE2002" t="s">
        <v>198</v>
      </c>
      <c r="AF2002" t="e">
        <f>MONTH(Table1[[#This Row],[Date Sent]])</f>
        <v>#REF!</v>
      </c>
      <c r="AG2002" t="e">
        <f>YEAR(Table1[[#This Row],[Date Sent]])</f>
        <v>#REF!</v>
      </c>
      <c r="AH2002"/>
    </row>
    <row r="2003" spans="1:34" x14ac:dyDescent="0.2">
      <c r="A2003" t="s">
        <v>694</v>
      </c>
      <c r="B2003" t="s">
        <v>2958</v>
      </c>
      <c r="C2003" s="1">
        <v>107.34</v>
      </c>
      <c r="D2003" s="5">
        <v>45653</v>
      </c>
      <c r="E2003" t="s">
        <v>21</v>
      </c>
      <c r="F2003" t="s">
        <v>17</v>
      </c>
      <c r="G2003" s="16" t="s">
        <v>2962</v>
      </c>
      <c r="H2003" s="1"/>
      <c r="J2003"/>
      <c r="AC2003" s="5" t="e">
        <f>VLOOKUP(Table1[[#This Row],[Expense Report]],#REF!,3, 0)</f>
        <v>#REF!</v>
      </c>
      <c r="AD2003" t="s">
        <v>14683</v>
      </c>
      <c r="AE2003" t="s">
        <v>198</v>
      </c>
      <c r="AF2003" t="e">
        <f>MONTH(Table1[[#This Row],[Date Sent]])</f>
        <v>#REF!</v>
      </c>
      <c r="AG2003" t="e">
        <f>YEAR(Table1[[#This Row],[Date Sent]])</f>
        <v>#REF!</v>
      </c>
      <c r="AH2003"/>
    </row>
    <row r="2004" spans="1:34" x14ac:dyDescent="0.2">
      <c r="A2004" t="s">
        <v>694</v>
      </c>
      <c r="B2004" t="s">
        <v>2963</v>
      </c>
      <c r="C2004" s="1">
        <v>44.14</v>
      </c>
      <c r="D2004" s="5">
        <v>45284</v>
      </c>
      <c r="E2004" t="s">
        <v>21</v>
      </c>
      <c r="F2004" t="s">
        <v>17</v>
      </c>
      <c r="G2004" s="16" t="s">
        <v>1205</v>
      </c>
      <c r="H2004" s="1"/>
      <c r="J2004"/>
      <c r="AC2004" s="5" t="e">
        <f>VLOOKUP(Table1[[#This Row],[Expense Report]],#REF!,3, 0)</f>
        <v>#REF!</v>
      </c>
      <c r="AD2004" t="s">
        <v>14683</v>
      </c>
      <c r="AE2004" t="s">
        <v>198</v>
      </c>
      <c r="AF2004" t="e">
        <f>MONTH(Table1[[#This Row],[Date Sent]])</f>
        <v>#REF!</v>
      </c>
      <c r="AG2004" t="e">
        <f>YEAR(Table1[[#This Row],[Date Sent]])</f>
        <v>#REF!</v>
      </c>
      <c r="AH2004"/>
    </row>
    <row r="2005" spans="1:34" x14ac:dyDescent="0.2">
      <c r="A2005" t="s">
        <v>694</v>
      </c>
      <c r="B2005" t="s">
        <v>2963</v>
      </c>
      <c r="C2005" s="1">
        <v>1.93</v>
      </c>
      <c r="D2005" s="5">
        <v>45289</v>
      </c>
      <c r="E2005" t="s">
        <v>21</v>
      </c>
      <c r="F2005" t="s">
        <v>39</v>
      </c>
      <c r="G2005" s="16" t="s">
        <v>1665</v>
      </c>
      <c r="H2005" s="1"/>
      <c r="J2005"/>
      <c r="AC2005" s="5" t="e">
        <f>VLOOKUP(Table1[[#This Row],[Expense Report]],#REF!,3, 0)</f>
        <v>#REF!</v>
      </c>
      <c r="AD2005" t="s">
        <v>14683</v>
      </c>
      <c r="AE2005" t="s">
        <v>198</v>
      </c>
      <c r="AF2005" t="e">
        <f>MONTH(Table1[[#This Row],[Date Sent]])</f>
        <v>#REF!</v>
      </c>
      <c r="AG2005" t="e">
        <f>YEAR(Table1[[#This Row],[Date Sent]])</f>
        <v>#REF!</v>
      </c>
      <c r="AH2005"/>
    </row>
    <row r="2006" spans="1:34" x14ac:dyDescent="0.2">
      <c r="A2006" t="s">
        <v>694</v>
      </c>
      <c r="B2006" t="s">
        <v>2963</v>
      </c>
      <c r="C2006" s="1">
        <v>20.81</v>
      </c>
      <c r="D2006" s="5">
        <v>45290</v>
      </c>
      <c r="E2006" t="s">
        <v>21</v>
      </c>
      <c r="F2006" t="s">
        <v>15</v>
      </c>
      <c r="G2006" s="16" t="s">
        <v>1725</v>
      </c>
      <c r="H2006" s="1"/>
      <c r="J2006"/>
      <c r="AC2006" s="5" t="e">
        <f>VLOOKUP(Table1[[#This Row],[Expense Report]],#REF!,3, 0)</f>
        <v>#REF!</v>
      </c>
      <c r="AD2006" t="s">
        <v>14683</v>
      </c>
      <c r="AE2006" t="s">
        <v>198</v>
      </c>
      <c r="AF2006" t="e">
        <f>MONTH(Table1[[#This Row],[Date Sent]])</f>
        <v>#REF!</v>
      </c>
      <c r="AG2006" t="e">
        <f>YEAR(Table1[[#This Row],[Date Sent]])</f>
        <v>#REF!</v>
      </c>
      <c r="AH2006"/>
    </row>
    <row r="2007" spans="1:34" x14ac:dyDescent="0.2">
      <c r="A2007" t="s">
        <v>694</v>
      </c>
      <c r="B2007" t="s">
        <v>2963</v>
      </c>
      <c r="C2007" s="1">
        <v>91.31</v>
      </c>
      <c r="D2007" s="5">
        <v>45292</v>
      </c>
      <c r="E2007" t="s">
        <v>21</v>
      </c>
      <c r="F2007" t="s">
        <v>15</v>
      </c>
      <c r="G2007" s="16" t="s">
        <v>2964</v>
      </c>
      <c r="H2007" s="1"/>
      <c r="J2007"/>
      <c r="AC2007" s="5" t="e">
        <f>VLOOKUP(Table1[[#This Row],[Expense Report]],#REF!,3, 0)</f>
        <v>#REF!</v>
      </c>
      <c r="AD2007" t="s">
        <v>14683</v>
      </c>
      <c r="AE2007" t="s">
        <v>198</v>
      </c>
      <c r="AF2007" t="e">
        <f>MONTH(Table1[[#This Row],[Date Sent]])</f>
        <v>#REF!</v>
      </c>
      <c r="AG2007" t="e">
        <f>YEAR(Table1[[#This Row],[Date Sent]])</f>
        <v>#REF!</v>
      </c>
      <c r="AH2007"/>
    </row>
    <row r="2008" spans="1:34" x14ac:dyDescent="0.2">
      <c r="A2008" t="s">
        <v>694</v>
      </c>
      <c r="B2008" t="s">
        <v>2963</v>
      </c>
      <c r="C2008" s="1">
        <v>25.4</v>
      </c>
      <c r="D2008" s="5">
        <v>45292</v>
      </c>
      <c r="E2008" t="s">
        <v>21</v>
      </c>
      <c r="F2008" t="s">
        <v>33</v>
      </c>
      <c r="G2008" s="16" t="s">
        <v>950</v>
      </c>
      <c r="H2008" s="1"/>
      <c r="J2008"/>
      <c r="AC2008" s="5" t="e">
        <f>VLOOKUP(Table1[[#This Row],[Expense Report]],#REF!,3, 0)</f>
        <v>#REF!</v>
      </c>
      <c r="AD2008" t="s">
        <v>14683</v>
      </c>
      <c r="AE2008" t="s">
        <v>198</v>
      </c>
      <c r="AF2008" t="e">
        <f>MONTH(Table1[[#This Row],[Date Sent]])</f>
        <v>#REF!</v>
      </c>
      <c r="AG2008" t="e">
        <f>YEAR(Table1[[#This Row],[Date Sent]])</f>
        <v>#REF!</v>
      </c>
      <c r="AH2008"/>
    </row>
    <row r="2009" spans="1:34" x14ac:dyDescent="0.2">
      <c r="A2009" t="s">
        <v>694</v>
      </c>
      <c r="B2009" t="s">
        <v>2963</v>
      </c>
      <c r="C2009" s="1">
        <v>85.56</v>
      </c>
      <c r="D2009" s="5">
        <v>45296</v>
      </c>
      <c r="E2009" t="s">
        <v>21</v>
      </c>
      <c r="F2009" t="s">
        <v>33</v>
      </c>
      <c r="G2009" s="16" t="s">
        <v>2965</v>
      </c>
      <c r="H2009" s="1"/>
      <c r="J2009"/>
      <c r="AC2009" s="5" t="e">
        <f>VLOOKUP(Table1[[#This Row],[Expense Report]],#REF!,3, 0)</f>
        <v>#REF!</v>
      </c>
      <c r="AD2009" t="s">
        <v>14683</v>
      </c>
      <c r="AE2009" t="s">
        <v>198</v>
      </c>
      <c r="AF2009" t="e">
        <f>MONTH(Table1[[#This Row],[Date Sent]])</f>
        <v>#REF!</v>
      </c>
      <c r="AG2009" t="e">
        <f>YEAR(Table1[[#This Row],[Date Sent]])</f>
        <v>#REF!</v>
      </c>
      <c r="AH2009"/>
    </row>
    <row r="2010" spans="1:34" x14ac:dyDescent="0.2">
      <c r="A2010" t="s">
        <v>694</v>
      </c>
      <c r="B2010" t="s">
        <v>2966</v>
      </c>
      <c r="C2010" s="1">
        <v>2.66</v>
      </c>
      <c r="D2010" s="5">
        <v>45199</v>
      </c>
      <c r="E2010" t="s">
        <v>21</v>
      </c>
      <c r="F2010" t="s">
        <v>39</v>
      </c>
      <c r="G2010" s="16" t="s">
        <v>2967</v>
      </c>
      <c r="H2010" s="1"/>
      <c r="J2010"/>
      <c r="AC2010" s="5" t="e">
        <f>VLOOKUP(Table1[[#This Row],[Expense Report]],#REF!,3, 0)</f>
        <v>#REF!</v>
      </c>
      <c r="AD2010" t="s">
        <v>14683</v>
      </c>
      <c r="AE2010" t="s">
        <v>198</v>
      </c>
      <c r="AF2010" t="e">
        <f>MONTH(Table1[[#This Row],[Date Sent]])</f>
        <v>#REF!</v>
      </c>
      <c r="AG2010" t="e">
        <f>YEAR(Table1[[#This Row],[Date Sent]])</f>
        <v>#REF!</v>
      </c>
      <c r="AH2010"/>
    </row>
    <row r="2011" spans="1:34" x14ac:dyDescent="0.2">
      <c r="A2011" t="s">
        <v>694</v>
      </c>
      <c r="B2011" t="s">
        <v>2966</v>
      </c>
      <c r="C2011" s="1">
        <v>48.27</v>
      </c>
      <c r="D2011" s="5">
        <v>45216</v>
      </c>
      <c r="E2011" t="s">
        <v>21</v>
      </c>
      <c r="F2011" t="s">
        <v>17</v>
      </c>
      <c r="G2011" s="16" t="s">
        <v>2968</v>
      </c>
      <c r="H2011" s="1"/>
      <c r="J2011"/>
      <c r="AC2011" s="5" t="e">
        <f>VLOOKUP(Table1[[#This Row],[Expense Report]],#REF!,3, 0)</f>
        <v>#REF!</v>
      </c>
      <c r="AD2011" t="s">
        <v>14683</v>
      </c>
      <c r="AE2011" t="s">
        <v>198</v>
      </c>
      <c r="AF2011" t="e">
        <f>MONTH(Table1[[#This Row],[Date Sent]])</f>
        <v>#REF!</v>
      </c>
      <c r="AG2011" t="e">
        <f>YEAR(Table1[[#This Row],[Date Sent]])</f>
        <v>#REF!</v>
      </c>
      <c r="AH2011"/>
    </row>
    <row r="2012" spans="1:34" x14ac:dyDescent="0.2">
      <c r="A2012" t="s">
        <v>694</v>
      </c>
      <c r="B2012" t="s">
        <v>2966</v>
      </c>
      <c r="C2012" s="1">
        <v>120.04</v>
      </c>
      <c r="D2012" s="5">
        <v>45274</v>
      </c>
      <c r="E2012" t="s">
        <v>21</v>
      </c>
      <c r="F2012" t="s">
        <v>15</v>
      </c>
      <c r="G2012" s="16" t="s">
        <v>2969</v>
      </c>
      <c r="H2012" s="1"/>
      <c r="J2012"/>
      <c r="AC2012" s="5" t="e">
        <f>VLOOKUP(Table1[[#This Row],[Expense Report]],#REF!,3, 0)</f>
        <v>#REF!</v>
      </c>
      <c r="AD2012" t="s">
        <v>14683</v>
      </c>
      <c r="AE2012" t="s">
        <v>198</v>
      </c>
      <c r="AF2012" t="e">
        <f>MONTH(Table1[[#This Row],[Date Sent]])</f>
        <v>#REF!</v>
      </c>
      <c r="AG2012" t="e">
        <f>YEAR(Table1[[#This Row],[Date Sent]])</f>
        <v>#REF!</v>
      </c>
      <c r="AH2012"/>
    </row>
    <row r="2013" spans="1:34" x14ac:dyDescent="0.2">
      <c r="A2013" t="s">
        <v>694</v>
      </c>
      <c r="B2013" t="s">
        <v>2966</v>
      </c>
      <c r="C2013" s="1">
        <v>163.79</v>
      </c>
      <c r="D2013" s="5">
        <v>45300</v>
      </c>
      <c r="E2013" t="s">
        <v>21</v>
      </c>
      <c r="F2013" t="s">
        <v>33</v>
      </c>
      <c r="G2013" s="16" t="s">
        <v>2957</v>
      </c>
      <c r="H2013" s="1"/>
      <c r="J2013"/>
      <c r="AC2013" s="5" t="e">
        <f>VLOOKUP(Table1[[#This Row],[Expense Report]],#REF!,3, 0)</f>
        <v>#REF!</v>
      </c>
      <c r="AD2013" t="s">
        <v>14683</v>
      </c>
      <c r="AE2013" t="s">
        <v>198</v>
      </c>
      <c r="AF2013" t="e">
        <f>MONTH(Table1[[#This Row],[Date Sent]])</f>
        <v>#REF!</v>
      </c>
      <c r="AG2013" t="e">
        <f>YEAR(Table1[[#This Row],[Date Sent]])</f>
        <v>#REF!</v>
      </c>
      <c r="AH2013"/>
    </row>
    <row r="2014" spans="1:34" x14ac:dyDescent="0.2">
      <c r="A2014" t="s">
        <v>694</v>
      </c>
      <c r="B2014" t="s">
        <v>2966</v>
      </c>
      <c r="C2014" s="1">
        <v>14.9</v>
      </c>
      <c r="D2014" s="5">
        <v>45303</v>
      </c>
      <c r="E2014" t="s">
        <v>21</v>
      </c>
      <c r="F2014" t="s">
        <v>18</v>
      </c>
      <c r="G2014" s="16" t="s">
        <v>2970</v>
      </c>
      <c r="H2014" s="1"/>
      <c r="J2014"/>
      <c r="AC2014" s="5" t="e">
        <f>VLOOKUP(Table1[[#This Row],[Expense Report]],#REF!,3, 0)</f>
        <v>#REF!</v>
      </c>
      <c r="AD2014" t="s">
        <v>14683</v>
      </c>
      <c r="AE2014" t="s">
        <v>198</v>
      </c>
      <c r="AF2014" t="e">
        <f>MONTH(Table1[[#This Row],[Date Sent]])</f>
        <v>#REF!</v>
      </c>
      <c r="AG2014" t="e">
        <f>YEAR(Table1[[#This Row],[Date Sent]])</f>
        <v>#REF!</v>
      </c>
      <c r="AH2014"/>
    </row>
    <row r="2015" spans="1:34" x14ac:dyDescent="0.2">
      <c r="A2015" t="s">
        <v>694</v>
      </c>
      <c r="B2015" t="s">
        <v>2966</v>
      </c>
      <c r="C2015" s="1">
        <v>78.319999999999993</v>
      </c>
      <c r="D2015" s="5">
        <v>45303</v>
      </c>
      <c r="E2015" t="s">
        <v>21</v>
      </c>
      <c r="F2015" t="s">
        <v>33</v>
      </c>
      <c r="G2015" s="16" t="s">
        <v>2971</v>
      </c>
      <c r="H2015" s="1"/>
      <c r="J2015"/>
      <c r="AC2015" s="5" t="e">
        <f>VLOOKUP(Table1[[#This Row],[Expense Report]],#REF!,3, 0)</f>
        <v>#REF!</v>
      </c>
      <c r="AD2015" t="s">
        <v>14683</v>
      </c>
      <c r="AE2015" t="s">
        <v>198</v>
      </c>
      <c r="AF2015" t="e">
        <f>MONTH(Table1[[#This Row],[Date Sent]])</f>
        <v>#REF!</v>
      </c>
      <c r="AG2015" t="e">
        <f>YEAR(Table1[[#This Row],[Date Sent]])</f>
        <v>#REF!</v>
      </c>
      <c r="AH2015"/>
    </row>
    <row r="2016" spans="1:34" x14ac:dyDescent="0.2">
      <c r="A2016" t="s">
        <v>419</v>
      </c>
      <c r="B2016" t="s">
        <v>2972</v>
      </c>
      <c r="C2016" s="1">
        <v>221.63</v>
      </c>
      <c r="D2016" s="5">
        <v>45275</v>
      </c>
      <c r="E2016" t="s">
        <v>21</v>
      </c>
      <c r="F2016" t="s">
        <v>15</v>
      </c>
      <c r="G2016" s="16" t="s">
        <v>2973</v>
      </c>
      <c r="H2016" s="1"/>
      <c r="J2016"/>
      <c r="AC2016" s="5" t="e">
        <f>VLOOKUP(Table1[[#This Row],[Expense Report]],#REF!,3, 0)</f>
        <v>#REF!</v>
      </c>
      <c r="AD2016" t="s">
        <v>14684</v>
      </c>
      <c r="AE2016" t="s">
        <v>198</v>
      </c>
      <c r="AF2016" t="e">
        <f>MONTH(Table1[[#This Row],[Date Sent]])</f>
        <v>#REF!</v>
      </c>
      <c r="AG2016" t="e">
        <f>YEAR(Table1[[#This Row],[Date Sent]])</f>
        <v>#REF!</v>
      </c>
      <c r="AH2016"/>
    </row>
    <row r="2017" spans="1:34" x14ac:dyDescent="0.2">
      <c r="A2017" t="s">
        <v>419</v>
      </c>
      <c r="B2017" t="s">
        <v>2972</v>
      </c>
      <c r="C2017" s="1">
        <v>107.29</v>
      </c>
      <c r="D2017" s="5">
        <v>45275</v>
      </c>
      <c r="E2017" t="s">
        <v>21</v>
      </c>
      <c r="F2017" t="s">
        <v>2974</v>
      </c>
      <c r="G2017" s="16" t="s">
        <v>2975</v>
      </c>
      <c r="H2017" s="1"/>
      <c r="J2017"/>
      <c r="AC2017" s="5" t="e">
        <f>VLOOKUP(Table1[[#This Row],[Expense Report]],#REF!,3, 0)</f>
        <v>#REF!</v>
      </c>
      <c r="AD2017" t="s">
        <v>14684</v>
      </c>
      <c r="AE2017" t="s">
        <v>198</v>
      </c>
      <c r="AF2017" t="e">
        <f>MONTH(Table1[[#This Row],[Date Sent]])</f>
        <v>#REF!</v>
      </c>
      <c r="AG2017" t="e">
        <f>YEAR(Table1[[#This Row],[Date Sent]])</f>
        <v>#REF!</v>
      </c>
      <c r="AH2017"/>
    </row>
    <row r="2018" spans="1:34" x14ac:dyDescent="0.2">
      <c r="A2018" t="s">
        <v>419</v>
      </c>
      <c r="B2018" t="s">
        <v>2972</v>
      </c>
      <c r="C2018" s="1">
        <v>26.7</v>
      </c>
      <c r="D2018" s="5">
        <v>45277</v>
      </c>
      <c r="E2018" t="s">
        <v>21</v>
      </c>
      <c r="F2018" t="s">
        <v>39</v>
      </c>
      <c r="G2018" s="16" t="s">
        <v>2976</v>
      </c>
      <c r="H2018" s="1"/>
      <c r="J2018"/>
      <c r="AC2018" s="5" t="e">
        <f>VLOOKUP(Table1[[#This Row],[Expense Report]],#REF!,3, 0)</f>
        <v>#REF!</v>
      </c>
      <c r="AD2018" t="s">
        <v>14684</v>
      </c>
      <c r="AE2018" t="s">
        <v>198</v>
      </c>
      <c r="AF2018" t="e">
        <f>MONTH(Table1[[#This Row],[Date Sent]])</f>
        <v>#REF!</v>
      </c>
      <c r="AG2018" t="e">
        <f>YEAR(Table1[[#This Row],[Date Sent]])</f>
        <v>#REF!</v>
      </c>
      <c r="AH2018"/>
    </row>
    <row r="2019" spans="1:34" x14ac:dyDescent="0.2">
      <c r="A2019" t="s">
        <v>419</v>
      </c>
      <c r="B2019" t="s">
        <v>2972</v>
      </c>
      <c r="C2019" s="1">
        <v>9.84</v>
      </c>
      <c r="D2019" s="5">
        <v>45277</v>
      </c>
      <c r="E2019" t="s">
        <v>20</v>
      </c>
      <c r="F2019" t="s">
        <v>39</v>
      </c>
      <c r="G2019" s="16" t="s">
        <v>1641</v>
      </c>
      <c r="H2019" s="1"/>
      <c r="J2019"/>
      <c r="AC2019" s="5" t="e">
        <f>VLOOKUP(Table1[[#This Row],[Expense Report]],#REF!,3, 0)</f>
        <v>#REF!</v>
      </c>
      <c r="AD2019" t="s">
        <v>14684</v>
      </c>
      <c r="AE2019" t="s">
        <v>198</v>
      </c>
      <c r="AF2019" t="e">
        <f>MONTH(Table1[[#This Row],[Date Sent]])</f>
        <v>#REF!</v>
      </c>
      <c r="AG2019" t="e">
        <f>YEAR(Table1[[#This Row],[Date Sent]])</f>
        <v>#REF!</v>
      </c>
      <c r="AH2019"/>
    </row>
    <row r="2020" spans="1:34" x14ac:dyDescent="0.2">
      <c r="A2020" t="s">
        <v>419</v>
      </c>
      <c r="B2020" t="s">
        <v>2972</v>
      </c>
      <c r="C2020" s="1">
        <v>327.41000000000003</v>
      </c>
      <c r="D2020" s="5">
        <v>45278</v>
      </c>
      <c r="E2020" t="s">
        <v>21</v>
      </c>
      <c r="F2020" t="s">
        <v>25</v>
      </c>
      <c r="G2020" s="16" t="s">
        <v>1295</v>
      </c>
      <c r="H2020" s="1"/>
      <c r="J2020"/>
      <c r="AC2020" s="5" t="e">
        <f>VLOOKUP(Table1[[#This Row],[Expense Report]],#REF!,3, 0)</f>
        <v>#REF!</v>
      </c>
      <c r="AD2020" t="s">
        <v>14684</v>
      </c>
      <c r="AE2020" t="s">
        <v>198</v>
      </c>
      <c r="AF2020" t="e">
        <f>MONTH(Table1[[#This Row],[Date Sent]])</f>
        <v>#REF!</v>
      </c>
      <c r="AG2020" t="e">
        <f>YEAR(Table1[[#This Row],[Date Sent]])</f>
        <v>#REF!</v>
      </c>
      <c r="AH2020"/>
    </row>
    <row r="2021" spans="1:34" x14ac:dyDescent="0.2">
      <c r="A2021" t="s">
        <v>419</v>
      </c>
      <c r="B2021" t="s">
        <v>2972</v>
      </c>
      <c r="C2021" s="1">
        <v>614.69000000000005</v>
      </c>
      <c r="D2021" s="5">
        <v>45278</v>
      </c>
      <c r="E2021" t="s">
        <v>21</v>
      </c>
      <c r="F2021" t="s">
        <v>25</v>
      </c>
      <c r="G2021" s="16" t="s">
        <v>2977</v>
      </c>
      <c r="H2021" s="1"/>
      <c r="J2021"/>
      <c r="AC2021" s="5" t="e">
        <f>VLOOKUP(Table1[[#This Row],[Expense Report]],#REF!,3, 0)</f>
        <v>#REF!</v>
      </c>
      <c r="AD2021" t="s">
        <v>14684</v>
      </c>
      <c r="AE2021" t="s">
        <v>198</v>
      </c>
      <c r="AF2021" t="e">
        <f>MONTH(Table1[[#This Row],[Date Sent]])</f>
        <v>#REF!</v>
      </c>
      <c r="AG2021" t="e">
        <f>YEAR(Table1[[#This Row],[Date Sent]])</f>
        <v>#REF!</v>
      </c>
      <c r="AH2021"/>
    </row>
    <row r="2022" spans="1:34" x14ac:dyDescent="0.2">
      <c r="A2022" t="s">
        <v>419</v>
      </c>
      <c r="B2022" t="s">
        <v>2972</v>
      </c>
      <c r="C2022" s="1">
        <v>60.53</v>
      </c>
      <c r="D2022" s="5">
        <v>45279</v>
      </c>
      <c r="E2022" t="s">
        <v>21</v>
      </c>
      <c r="F2022" t="s">
        <v>918</v>
      </c>
      <c r="G2022" s="16" t="str">
        <f>_xlfn.CONCAT(Table1[[#This Row],[Notes 1]],",",Table1[[#This Row],[Notes 2]],",",Table1[[#This Row],[Notes 3]])</f>
        <v>Keyboard,Drinks,Tape Dispenser, Plates, Cups</v>
      </c>
      <c r="H2022" s="1">
        <v>21.48</v>
      </c>
      <c r="I2022" t="s">
        <v>47</v>
      </c>
      <c r="J2022" t="s">
        <v>1658</v>
      </c>
      <c r="K2022" s="1">
        <v>9.3000000000000007</v>
      </c>
      <c r="L2022" t="s">
        <v>18</v>
      </c>
      <c r="M2022" t="s">
        <v>1735</v>
      </c>
      <c r="N2022" s="1">
        <v>29.75</v>
      </c>
      <c r="O2022" t="s">
        <v>15</v>
      </c>
      <c r="P2022" t="s">
        <v>2978</v>
      </c>
      <c r="AC2022" s="5" t="e">
        <f>VLOOKUP(Table1[[#This Row],[Expense Report]],#REF!,3, 0)</f>
        <v>#REF!</v>
      </c>
      <c r="AD2022" t="s">
        <v>14684</v>
      </c>
      <c r="AE2022" t="s">
        <v>198</v>
      </c>
      <c r="AF2022" t="e">
        <f>MONTH(Table1[[#This Row],[Date Sent]])</f>
        <v>#REF!</v>
      </c>
      <c r="AG2022" t="e">
        <f>YEAR(Table1[[#This Row],[Date Sent]])</f>
        <v>#REF!</v>
      </c>
      <c r="AH2022"/>
    </row>
    <row r="2023" spans="1:34" x14ac:dyDescent="0.2">
      <c r="A2023" t="s">
        <v>419</v>
      </c>
      <c r="B2023" t="s">
        <v>2972</v>
      </c>
      <c r="C2023" s="1">
        <v>-49.97</v>
      </c>
      <c r="D2023" s="5">
        <v>45280</v>
      </c>
      <c r="E2023" t="s">
        <v>33</v>
      </c>
      <c r="F2023" t="s">
        <v>5</v>
      </c>
      <c r="G2023" s="16" t="s">
        <v>2979</v>
      </c>
      <c r="H2023" s="1"/>
      <c r="J2023"/>
      <c r="AC2023" s="5" t="e">
        <f>VLOOKUP(Table1[[#This Row],[Expense Report]],#REF!,3, 0)</f>
        <v>#REF!</v>
      </c>
      <c r="AD2023" t="s">
        <v>14684</v>
      </c>
      <c r="AE2023" t="s">
        <v>198</v>
      </c>
      <c r="AF2023" t="e">
        <f>MONTH(Table1[[#This Row],[Date Sent]])</f>
        <v>#REF!</v>
      </c>
      <c r="AG2023" t="e">
        <f>YEAR(Table1[[#This Row],[Date Sent]])</f>
        <v>#REF!</v>
      </c>
      <c r="AH2023"/>
    </row>
    <row r="2024" spans="1:34" x14ac:dyDescent="0.2">
      <c r="A2024" t="s">
        <v>419</v>
      </c>
      <c r="B2024" t="s">
        <v>2972</v>
      </c>
      <c r="C2024" s="1">
        <v>49.91</v>
      </c>
      <c r="D2024" s="5">
        <v>45280</v>
      </c>
      <c r="E2024" t="s">
        <v>21</v>
      </c>
      <c r="F2024" t="s">
        <v>918</v>
      </c>
      <c r="G2024" s="16" t="str">
        <f>_xlfn.CONCAT(Table1[[#This Row],[Notes 1]],",",Table1[[#This Row],[Notes 2]],",",Table1[[#This Row],[Notes 3]])</f>
        <v>Keyboard, USB Port, Mouse,Water Jugs,</v>
      </c>
      <c r="H2024" s="1">
        <v>30.64</v>
      </c>
      <c r="I2024" t="s">
        <v>47</v>
      </c>
      <c r="J2024" t="s">
        <v>2980</v>
      </c>
      <c r="K2024" s="1">
        <v>19.27</v>
      </c>
      <c r="L2024" t="s">
        <v>15</v>
      </c>
      <c r="M2024" t="s">
        <v>2981</v>
      </c>
      <c r="AC2024" s="5" t="e">
        <f>VLOOKUP(Table1[[#This Row],[Expense Report]],#REF!,3, 0)</f>
        <v>#REF!</v>
      </c>
      <c r="AD2024" t="s">
        <v>14684</v>
      </c>
      <c r="AE2024" t="s">
        <v>198</v>
      </c>
      <c r="AF2024" t="e">
        <f>MONTH(Table1[[#This Row],[Date Sent]])</f>
        <v>#REF!</v>
      </c>
      <c r="AG2024" t="e">
        <f>YEAR(Table1[[#This Row],[Date Sent]])</f>
        <v>#REF!</v>
      </c>
      <c r="AH2024"/>
    </row>
    <row r="2025" spans="1:34" x14ac:dyDescent="0.2">
      <c r="A2025" t="s">
        <v>419</v>
      </c>
      <c r="B2025" t="s">
        <v>2972</v>
      </c>
      <c r="C2025" s="1">
        <v>8.51</v>
      </c>
      <c r="D2025" s="5">
        <v>45280</v>
      </c>
      <c r="E2025" t="s">
        <v>6</v>
      </c>
      <c r="F2025" t="s">
        <v>18</v>
      </c>
      <c r="G2025" s="16" t="s">
        <v>2982</v>
      </c>
      <c r="H2025" s="1"/>
      <c r="J2025"/>
      <c r="AC2025" s="5" t="e">
        <f>VLOOKUP(Table1[[#This Row],[Expense Report]],#REF!,3, 0)</f>
        <v>#REF!</v>
      </c>
      <c r="AD2025" t="s">
        <v>14684</v>
      </c>
      <c r="AE2025" t="s">
        <v>198</v>
      </c>
      <c r="AF2025" t="e">
        <f>MONTH(Table1[[#This Row],[Date Sent]])</f>
        <v>#REF!</v>
      </c>
      <c r="AG2025" t="e">
        <f>YEAR(Table1[[#This Row],[Date Sent]])</f>
        <v>#REF!</v>
      </c>
      <c r="AH2025"/>
    </row>
    <row r="2026" spans="1:34" x14ac:dyDescent="0.2">
      <c r="A2026" t="s">
        <v>419</v>
      </c>
      <c r="B2026" t="s">
        <v>2972</v>
      </c>
      <c r="C2026" s="1">
        <v>9.9700000000000006</v>
      </c>
      <c r="D2026" s="5">
        <v>45280</v>
      </c>
      <c r="E2026" t="s">
        <v>33</v>
      </c>
      <c r="F2026" t="s">
        <v>5</v>
      </c>
      <c r="G2026" s="16" t="s">
        <v>2983</v>
      </c>
      <c r="H2026" s="1"/>
      <c r="J2026"/>
      <c r="AC2026" s="5" t="e">
        <f>VLOOKUP(Table1[[#This Row],[Expense Report]],#REF!,3, 0)</f>
        <v>#REF!</v>
      </c>
      <c r="AD2026" t="s">
        <v>14684</v>
      </c>
      <c r="AE2026" t="s">
        <v>198</v>
      </c>
      <c r="AF2026" t="e">
        <f>MONTH(Table1[[#This Row],[Date Sent]])</f>
        <v>#REF!</v>
      </c>
      <c r="AG2026" t="e">
        <f>YEAR(Table1[[#This Row],[Date Sent]])</f>
        <v>#REF!</v>
      </c>
      <c r="AH2026"/>
    </row>
    <row r="2027" spans="1:34" x14ac:dyDescent="0.2">
      <c r="A2027" t="s">
        <v>419</v>
      </c>
      <c r="B2027" t="s">
        <v>2972</v>
      </c>
      <c r="C2027" s="1">
        <v>228.55</v>
      </c>
      <c r="D2027" s="5">
        <v>45281</v>
      </c>
      <c r="E2027" t="s">
        <v>21</v>
      </c>
      <c r="F2027" t="s">
        <v>49</v>
      </c>
      <c r="G2027" s="16" t="s">
        <v>2984</v>
      </c>
      <c r="H2027" s="1"/>
      <c r="J2027"/>
      <c r="AC2027" s="5" t="e">
        <f>VLOOKUP(Table1[[#This Row],[Expense Report]],#REF!,3, 0)</f>
        <v>#REF!</v>
      </c>
      <c r="AD2027" t="s">
        <v>14684</v>
      </c>
      <c r="AE2027" t="s">
        <v>198</v>
      </c>
      <c r="AF2027" t="e">
        <f>MONTH(Table1[[#This Row],[Date Sent]])</f>
        <v>#REF!</v>
      </c>
      <c r="AG2027" t="e">
        <f>YEAR(Table1[[#This Row],[Date Sent]])</f>
        <v>#REF!</v>
      </c>
      <c r="AH2027"/>
    </row>
    <row r="2028" spans="1:34" x14ac:dyDescent="0.2">
      <c r="A2028" t="s">
        <v>419</v>
      </c>
      <c r="B2028" t="s">
        <v>2972</v>
      </c>
      <c r="C2028" s="1">
        <v>68.959999999999994</v>
      </c>
      <c r="D2028" s="5">
        <v>45282</v>
      </c>
      <c r="E2028" t="s">
        <v>27</v>
      </c>
      <c r="F2028" t="s">
        <v>15</v>
      </c>
      <c r="G2028" s="16" t="s">
        <v>2985</v>
      </c>
      <c r="H2028" s="1"/>
      <c r="J2028"/>
      <c r="AC2028" s="5" t="e">
        <f>VLOOKUP(Table1[[#This Row],[Expense Report]],#REF!,3, 0)</f>
        <v>#REF!</v>
      </c>
      <c r="AD2028" t="s">
        <v>14684</v>
      </c>
      <c r="AE2028" t="s">
        <v>198</v>
      </c>
      <c r="AF2028" t="e">
        <f>MONTH(Table1[[#This Row],[Date Sent]])</f>
        <v>#REF!</v>
      </c>
      <c r="AG2028" t="e">
        <f>YEAR(Table1[[#This Row],[Date Sent]])</f>
        <v>#REF!</v>
      </c>
      <c r="AH2028"/>
    </row>
    <row r="2029" spans="1:34" x14ac:dyDescent="0.2">
      <c r="A2029" t="s">
        <v>419</v>
      </c>
      <c r="B2029" t="s">
        <v>420</v>
      </c>
      <c r="C2029" s="1">
        <v>257</v>
      </c>
      <c r="D2029" s="5">
        <v>45247</v>
      </c>
      <c r="E2029" t="s">
        <v>21</v>
      </c>
      <c r="F2029" t="s">
        <v>15</v>
      </c>
      <c r="G2029" s="16" t="s">
        <v>1647</v>
      </c>
      <c r="H2029" s="1"/>
      <c r="J2029"/>
      <c r="AC2029" s="5" t="e">
        <f>VLOOKUP(Table1[[#This Row],[Expense Report]],#REF!,3, 0)</f>
        <v>#REF!</v>
      </c>
      <c r="AD2029" t="s">
        <v>14684</v>
      </c>
      <c r="AE2029" t="s">
        <v>198</v>
      </c>
      <c r="AF2029" t="e">
        <f>MONTH(Table1[[#This Row],[Date Sent]])</f>
        <v>#REF!</v>
      </c>
      <c r="AG2029" t="e">
        <f>YEAR(Table1[[#This Row],[Date Sent]])</f>
        <v>#REF!</v>
      </c>
      <c r="AH2029"/>
    </row>
    <row r="2030" spans="1:34" x14ac:dyDescent="0.2">
      <c r="A2030" t="s">
        <v>419</v>
      </c>
      <c r="B2030" t="s">
        <v>420</v>
      </c>
      <c r="C2030" s="1">
        <v>-43.78</v>
      </c>
      <c r="D2030" s="5">
        <v>45250</v>
      </c>
      <c r="E2030" t="s">
        <v>21</v>
      </c>
      <c r="F2030" t="s">
        <v>33</v>
      </c>
      <c r="G2030" t="s">
        <v>2986</v>
      </c>
      <c r="H2030" s="1"/>
      <c r="J2030"/>
      <c r="AC2030" s="5" t="e">
        <f>VLOOKUP(Table1[[#This Row],[Expense Report]],#REF!,3, 0)</f>
        <v>#REF!</v>
      </c>
      <c r="AD2030" t="s">
        <v>14684</v>
      </c>
      <c r="AE2030" t="s">
        <v>198</v>
      </c>
      <c r="AF2030" t="e">
        <f>MONTH(Table1[[#This Row],[Date Sent]])</f>
        <v>#REF!</v>
      </c>
      <c r="AG2030" t="e">
        <f>YEAR(Table1[[#This Row],[Date Sent]])</f>
        <v>#REF!</v>
      </c>
      <c r="AH2030"/>
    </row>
    <row r="2031" spans="1:34" x14ac:dyDescent="0.2">
      <c r="A2031" t="s">
        <v>419</v>
      </c>
      <c r="B2031" t="s">
        <v>420</v>
      </c>
      <c r="C2031" s="1">
        <v>1993.84</v>
      </c>
      <c r="D2031" s="5">
        <v>45250</v>
      </c>
      <c r="E2031" t="s">
        <v>21</v>
      </c>
      <c r="F2031" t="s">
        <v>918</v>
      </c>
      <c r="G2031" s="16" t="str">
        <f>_xlfn.CONCAT(Table1[[#This Row],[Notes 1]],",",Table1[[#This Row],[Notes 2]],",",Table1[[#This Row],[Notes 3]])</f>
        <v>See attached invoice,See attached invoice,See attached invoice</v>
      </c>
      <c r="H2031" s="1">
        <v>22.41</v>
      </c>
      <c r="I2031" t="s">
        <v>16</v>
      </c>
      <c r="J2031" t="s">
        <v>1249</v>
      </c>
      <c r="K2031" s="1">
        <v>1.34</v>
      </c>
      <c r="L2031" t="s">
        <v>39</v>
      </c>
      <c r="M2031" t="s">
        <v>1249</v>
      </c>
      <c r="N2031" s="1">
        <v>137.54</v>
      </c>
      <c r="O2031" t="s">
        <v>33</v>
      </c>
      <c r="P2031" t="s">
        <v>1249</v>
      </c>
      <c r="AC2031" s="5" t="e">
        <f>VLOOKUP(Table1[[#This Row],[Expense Report]],#REF!,3, 0)</f>
        <v>#REF!</v>
      </c>
      <c r="AD2031" t="s">
        <v>14684</v>
      </c>
      <c r="AE2031" t="s">
        <v>198</v>
      </c>
      <c r="AF2031" t="e">
        <f>MONTH(Table1[[#This Row],[Date Sent]])</f>
        <v>#REF!</v>
      </c>
      <c r="AG2031" t="e">
        <f>YEAR(Table1[[#This Row],[Date Sent]])</f>
        <v>#REF!</v>
      </c>
      <c r="AH2031"/>
    </row>
    <row r="2032" spans="1:34" x14ac:dyDescent="0.2">
      <c r="A2032" t="s">
        <v>419</v>
      </c>
      <c r="B2032" t="s">
        <v>420</v>
      </c>
      <c r="C2032" s="1">
        <v>55.09</v>
      </c>
      <c r="D2032" s="5">
        <v>45262</v>
      </c>
      <c r="E2032" t="s">
        <v>21</v>
      </c>
      <c r="F2032" t="s">
        <v>918</v>
      </c>
      <c r="G2032" s="16" t="str">
        <f>_xlfn.CONCAT(Table1[[#This Row],[Notes 1]],",",Table1[[#This Row],[Notes 2]],",",Table1[[#This Row],[Notes 3]])</f>
        <v>Wired Mouse,Water,Cleaning Supplies</v>
      </c>
      <c r="H2032" s="1">
        <v>7.88</v>
      </c>
      <c r="I2032" t="s">
        <v>47</v>
      </c>
      <c r="J2032" t="s">
        <v>2987</v>
      </c>
      <c r="K2032" s="1">
        <v>10.72</v>
      </c>
      <c r="L2032" t="s">
        <v>18</v>
      </c>
      <c r="M2032" t="s">
        <v>984</v>
      </c>
      <c r="N2032" s="1">
        <v>36.49</v>
      </c>
      <c r="O2032" t="s">
        <v>33</v>
      </c>
      <c r="P2032" t="s">
        <v>1070</v>
      </c>
      <c r="AC2032" s="5" t="e">
        <f>VLOOKUP(Table1[[#This Row],[Expense Report]],#REF!,3, 0)</f>
        <v>#REF!</v>
      </c>
      <c r="AD2032" t="s">
        <v>14684</v>
      </c>
      <c r="AE2032" t="s">
        <v>198</v>
      </c>
      <c r="AF2032" t="e">
        <f>MONTH(Table1[[#This Row],[Date Sent]])</f>
        <v>#REF!</v>
      </c>
      <c r="AG2032" t="e">
        <f>YEAR(Table1[[#This Row],[Date Sent]])</f>
        <v>#REF!</v>
      </c>
      <c r="AH2032"/>
    </row>
    <row r="2033" spans="1:34" x14ac:dyDescent="0.2">
      <c r="A2033" t="s">
        <v>419</v>
      </c>
      <c r="B2033" t="s">
        <v>420</v>
      </c>
      <c r="C2033" s="1">
        <v>343.7</v>
      </c>
      <c r="D2033" s="5">
        <v>45262</v>
      </c>
      <c r="E2033" t="s">
        <v>21</v>
      </c>
      <c r="F2033" t="s">
        <v>918</v>
      </c>
      <c r="G2033" s="16" t="str">
        <f>_xlfn.CONCAT(Table1[[#This Row],[Notes 1]],",",Table1[[#This Row],[Notes 2]],",",Table1[[#This Row],[Notes 3]])</f>
        <v>Table,Blower,</v>
      </c>
      <c r="H2033" s="1">
        <v>69.790000000000006</v>
      </c>
      <c r="I2033" t="s">
        <v>15</v>
      </c>
      <c r="J2033" t="s">
        <v>2988</v>
      </c>
      <c r="K2033" s="1">
        <v>273.91000000000003</v>
      </c>
      <c r="L2033" t="s">
        <v>25</v>
      </c>
      <c r="M2033" t="s">
        <v>2989</v>
      </c>
      <c r="AC2033" s="5" t="e">
        <f>VLOOKUP(Table1[[#This Row],[Expense Report]],#REF!,3, 0)</f>
        <v>#REF!</v>
      </c>
      <c r="AD2033" t="s">
        <v>14684</v>
      </c>
      <c r="AE2033" t="s">
        <v>198</v>
      </c>
      <c r="AF2033" t="e">
        <f>MONTH(Table1[[#This Row],[Date Sent]])</f>
        <v>#REF!</v>
      </c>
      <c r="AG2033" t="e">
        <f>YEAR(Table1[[#This Row],[Date Sent]])</f>
        <v>#REF!</v>
      </c>
      <c r="AH2033"/>
    </row>
    <row r="2034" spans="1:34" x14ac:dyDescent="0.2">
      <c r="A2034" t="s">
        <v>419</v>
      </c>
      <c r="B2034" t="s">
        <v>420</v>
      </c>
      <c r="C2034" s="1">
        <v>274.52</v>
      </c>
      <c r="D2034" s="5">
        <v>45262</v>
      </c>
      <c r="E2034" t="s">
        <v>21</v>
      </c>
      <c r="F2034" t="s">
        <v>918</v>
      </c>
      <c r="G2034" s="16" t="str">
        <f>_xlfn.CONCAT(Table1[[#This Row],[Notes 1]],",",Table1[[#This Row],[Notes 2]],",",Table1[[#This Row],[Notes 3]])</f>
        <v>Christmas Lights,Blower,</v>
      </c>
      <c r="H2034" s="1">
        <v>43.61</v>
      </c>
      <c r="I2034" t="s">
        <v>15</v>
      </c>
      <c r="J2034" t="s">
        <v>2990</v>
      </c>
      <c r="K2034" s="1">
        <v>230.91</v>
      </c>
      <c r="L2034" t="s">
        <v>25</v>
      </c>
      <c r="M2034" t="s">
        <v>2989</v>
      </c>
      <c r="AC2034" s="5" t="e">
        <f>VLOOKUP(Table1[[#This Row],[Expense Report]],#REF!,3, 0)</f>
        <v>#REF!</v>
      </c>
      <c r="AD2034" t="s">
        <v>14684</v>
      </c>
      <c r="AE2034" t="s">
        <v>198</v>
      </c>
      <c r="AF2034" t="e">
        <f>MONTH(Table1[[#This Row],[Date Sent]])</f>
        <v>#REF!</v>
      </c>
      <c r="AG2034" t="e">
        <f>YEAR(Table1[[#This Row],[Date Sent]])</f>
        <v>#REF!</v>
      </c>
      <c r="AH2034"/>
    </row>
    <row r="2035" spans="1:34" x14ac:dyDescent="0.2">
      <c r="A2035" t="s">
        <v>419</v>
      </c>
      <c r="B2035" t="s">
        <v>420</v>
      </c>
      <c r="C2035" s="1">
        <v>81.02</v>
      </c>
      <c r="D2035" s="5">
        <v>45264</v>
      </c>
      <c r="E2035" t="s">
        <v>21</v>
      </c>
      <c r="F2035" t="s">
        <v>15</v>
      </c>
      <c r="G2035" s="16" t="s">
        <v>2991</v>
      </c>
      <c r="H2035" s="1"/>
      <c r="J2035"/>
      <c r="AC2035" s="5" t="e">
        <f>VLOOKUP(Table1[[#This Row],[Expense Report]],#REF!,3, 0)</f>
        <v>#REF!</v>
      </c>
      <c r="AD2035" t="s">
        <v>14684</v>
      </c>
      <c r="AE2035" t="s">
        <v>198</v>
      </c>
      <c r="AF2035" t="e">
        <f>MONTH(Table1[[#This Row],[Date Sent]])</f>
        <v>#REF!</v>
      </c>
      <c r="AG2035" t="e">
        <f>YEAR(Table1[[#This Row],[Date Sent]])</f>
        <v>#REF!</v>
      </c>
      <c r="AH2035"/>
    </row>
    <row r="2036" spans="1:34" x14ac:dyDescent="0.2">
      <c r="A2036" t="s">
        <v>419</v>
      </c>
      <c r="B2036" t="s">
        <v>420</v>
      </c>
      <c r="C2036" s="1">
        <v>6.84</v>
      </c>
      <c r="D2036" s="5">
        <v>45264</v>
      </c>
      <c r="E2036" t="s">
        <v>14</v>
      </c>
      <c r="F2036" t="s">
        <v>15</v>
      </c>
      <c r="G2036" s="16" t="s">
        <v>2992</v>
      </c>
      <c r="H2036" s="1"/>
      <c r="J2036"/>
      <c r="AC2036" s="5" t="e">
        <f>VLOOKUP(Table1[[#This Row],[Expense Report]],#REF!,3, 0)</f>
        <v>#REF!</v>
      </c>
      <c r="AD2036" t="s">
        <v>14684</v>
      </c>
      <c r="AE2036" t="s">
        <v>198</v>
      </c>
      <c r="AF2036" t="e">
        <f>MONTH(Table1[[#This Row],[Date Sent]])</f>
        <v>#REF!</v>
      </c>
      <c r="AG2036" t="e">
        <f>YEAR(Table1[[#This Row],[Date Sent]])</f>
        <v>#REF!</v>
      </c>
      <c r="AH2036"/>
    </row>
    <row r="2037" spans="1:34" x14ac:dyDescent="0.2">
      <c r="A2037" t="s">
        <v>419</v>
      </c>
      <c r="B2037" t="s">
        <v>420</v>
      </c>
      <c r="C2037" s="1">
        <v>32.85</v>
      </c>
      <c r="D2037" s="5">
        <v>45264</v>
      </c>
      <c r="E2037" t="s">
        <v>14</v>
      </c>
      <c r="F2037" t="s">
        <v>15</v>
      </c>
      <c r="G2037" s="16" t="s">
        <v>2993</v>
      </c>
      <c r="H2037" s="1"/>
      <c r="J2037"/>
      <c r="AC2037" s="5" t="e">
        <f>VLOOKUP(Table1[[#This Row],[Expense Report]],#REF!,3, 0)</f>
        <v>#REF!</v>
      </c>
      <c r="AD2037" t="s">
        <v>14684</v>
      </c>
      <c r="AE2037" t="s">
        <v>198</v>
      </c>
      <c r="AF2037" t="e">
        <f>MONTH(Table1[[#This Row],[Date Sent]])</f>
        <v>#REF!</v>
      </c>
      <c r="AG2037" t="e">
        <f>YEAR(Table1[[#This Row],[Date Sent]])</f>
        <v>#REF!</v>
      </c>
      <c r="AH2037"/>
    </row>
    <row r="2038" spans="1:34" x14ac:dyDescent="0.2">
      <c r="A2038" t="s">
        <v>419</v>
      </c>
      <c r="B2038" t="s">
        <v>420</v>
      </c>
      <c r="C2038" s="1">
        <v>18.46</v>
      </c>
      <c r="D2038" s="5">
        <v>45264</v>
      </c>
      <c r="E2038" t="s">
        <v>21</v>
      </c>
      <c r="F2038" t="s">
        <v>15</v>
      </c>
      <c r="G2038" s="16" t="s">
        <v>2994</v>
      </c>
      <c r="H2038" s="1"/>
      <c r="J2038"/>
      <c r="AC2038" s="5" t="e">
        <f>VLOOKUP(Table1[[#This Row],[Expense Report]],#REF!,3, 0)</f>
        <v>#REF!</v>
      </c>
      <c r="AD2038" t="s">
        <v>14684</v>
      </c>
      <c r="AE2038" t="s">
        <v>198</v>
      </c>
      <c r="AF2038" t="e">
        <f>MONTH(Table1[[#This Row],[Date Sent]])</f>
        <v>#REF!</v>
      </c>
      <c r="AG2038" t="e">
        <f>YEAR(Table1[[#This Row],[Date Sent]])</f>
        <v>#REF!</v>
      </c>
      <c r="AH2038"/>
    </row>
    <row r="2039" spans="1:34" x14ac:dyDescent="0.2">
      <c r="A2039" t="s">
        <v>419</v>
      </c>
      <c r="B2039" t="s">
        <v>420</v>
      </c>
      <c r="C2039" s="1">
        <v>146.46</v>
      </c>
      <c r="D2039" s="5">
        <v>45265</v>
      </c>
      <c r="E2039" t="s">
        <v>21</v>
      </c>
      <c r="F2039" t="s">
        <v>15</v>
      </c>
      <c r="G2039" s="16" t="s">
        <v>2995</v>
      </c>
      <c r="H2039" s="1"/>
      <c r="J2039"/>
      <c r="AC2039" s="5" t="e">
        <f>VLOOKUP(Table1[[#This Row],[Expense Report]],#REF!,3, 0)</f>
        <v>#REF!</v>
      </c>
      <c r="AD2039" t="s">
        <v>14684</v>
      </c>
      <c r="AE2039" t="s">
        <v>198</v>
      </c>
      <c r="AF2039" t="e">
        <f>MONTH(Table1[[#This Row],[Date Sent]])</f>
        <v>#REF!</v>
      </c>
      <c r="AG2039" t="e">
        <f>YEAR(Table1[[#This Row],[Date Sent]])</f>
        <v>#REF!</v>
      </c>
      <c r="AH2039"/>
    </row>
    <row r="2040" spans="1:34" x14ac:dyDescent="0.2">
      <c r="A2040" t="s">
        <v>419</v>
      </c>
      <c r="B2040" t="s">
        <v>420</v>
      </c>
      <c r="C2040" s="1">
        <v>14.02</v>
      </c>
      <c r="D2040" s="5">
        <v>45265</v>
      </c>
      <c r="E2040" t="s">
        <v>21</v>
      </c>
      <c r="F2040" t="s">
        <v>9</v>
      </c>
      <c r="G2040" s="16" t="s">
        <v>2996</v>
      </c>
      <c r="H2040" s="1"/>
      <c r="J2040"/>
      <c r="AC2040" s="5" t="e">
        <f>VLOOKUP(Table1[[#This Row],[Expense Report]],#REF!,3, 0)</f>
        <v>#REF!</v>
      </c>
      <c r="AD2040" t="s">
        <v>14684</v>
      </c>
      <c r="AE2040" t="s">
        <v>198</v>
      </c>
      <c r="AF2040" t="e">
        <f>MONTH(Table1[[#This Row],[Date Sent]])</f>
        <v>#REF!</v>
      </c>
      <c r="AG2040" t="e">
        <f>YEAR(Table1[[#This Row],[Date Sent]])</f>
        <v>#REF!</v>
      </c>
      <c r="AH2040"/>
    </row>
    <row r="2041" spans="1:34" x14ac:dyDescent="0.2">
      <c r="A2041" t="s">
        <v>419</v>
      </c>
      <c r="B2041" t="s">
        <v>420</v>
      </c>
      <c r="C2041" s="1">
        <v>13.08</v>
      </c>
      <c r="D2041" s="5">
        <v>45265</v>
      </c>
      <c r="E2041" t="s">
        <v>21</v>
      </c>
      <c r="F2041" t="s">
        <v>9</v>
      </c>
      <c r="G2041" s="16" t="s">
        <v>2996</v>
      </c>
      <c r="H2041" s="1"/>
      <c r="J2041"/>
      <c r="AC2041" s="5" t="e">
        <f>VLOOKUP(Table1[[#This Row],[Expense Report]],#REF!,3, 0)</f>
        <v>#REF!</v>
      </c>
      <c r="AD2041" t="s">
        <v>14684</v>
      </c>
      <c r="AE2041" t="s">
        <v>198</v>
      </c>
      <c r="AF2041" t="e">
        <f>MONTH(Table1[[#This Row],[Date Sent]])</f>
        <v>#REF!</v>
      </c>
      <c r="AG2041" t="e">
        <f>YEAR(Table1[[#This Row],[Date Sent]])</f>
        <v>#REF!</v>
      </c>
      <c r="AH2041"/>
    </row>
    <row r="2042" spans="1:34" x14ac:dyDescent="0.2">
      <c r="A2042" t="s">
        <v>419</v>
      </c>
      <c r="B2042" t="s">
        <v>420</v>
      </c>
      <c r="C2042" s="1">
        <v>12</v>
      </c>
      <c r="D2042" s="5">
        <v>45266</v>
      </c>
      <c r="E2042" t="s">
        <v>21</v>
      </c>
      <c r="F2042" t="s">
        <v>39</v>
      </c>
      <c r="G2042" s="16" t="s">
        <v>2997</v>
      </c>
      <c r="H2042" s="1"/>
      <c r="J2042"/>
      <c r="AC2042" s="5" t="e">
        <f>VLOOKUP(Table1[[#This Row],[Expense Report]],#REF!,3, 0)</f>
        <v>#REF!</v>
      </c>
      <c r="AD2042" t="s">
        <v>14684</v>
      </c>
      <c r="AE2042" t="s">
        <v>198</v>
      </c>
      <c r="AF2042" t="e">
        <f>MONTH(Table1[[#This Row],[Date Sent]])</f>
        <v>#REF!</v>
      </c>
      <c r="AG2042" t="e">
        <f>YEAR(Table1[[#This Row],[Date Sent]])</f>
        <v>#REF!</v>
      </c>
      <c r="AH2042"/>
    </row>
    <row r="2043" spans="1:34" x14ac:dyDescent="0.2">
      <c r="A2043" t="s">
        <v>419</v>
      </c>
      <c r="B2043" t="s">
        <v>420</v>
      </c>
      <c r="C2043" s="1">
        <v>11.11</v>
      </c>
      <c r="D2043" s="5">
        <v>45266</v>
      </c>
      <c r="E2043" t="s">
        <v>21</v>
      </c>
      <c r="F2043" t="s">
        <v>15</v>
      </c>
      <c r="G2043" s="16" t="s">
        <v>2992</v>
      </c>
      <c r="H2043" s="1"/>
      <c r="J2043"/>
      <c r="AC2043" s="5" t="e">
        <f>VLOOKUP(Table1[[#This Row],[Expense Report]],#REF!,3, 0)</f>
        <v>#REF!</v>
      </c>
      <c r="AD2043" t="s">
        <v>14684</v>
      </c>
      <c r="AE2043" t="s">
        <v>198</v>
      </c>
      <c r="AF2043" t="e">
        <f>MONTH(Table1[[#This Row],[Date Sent]])</f>
        <v>#REF!</v>
      </c>
      <c r="AG2043" t="e">
        <f>YEAR(Table1[[#This Row],[Date Sent]])</f>
        <v>#REF!</v>
      </c>
      <c r="AH2043"/>
    </row>
    <row r="2044" spans="1:34" x14ac:dyDescent="0.2">
      <c r="A2044" t="s">
        <v>419</v>
      </c>
      <c r="B2044" t="s">
        <v>420</v>
      </c>
      <c r="C2044" s="1">
        <v>47</v>
      </c>
      <c r="D2044" s="5">
        <v>45266</v>
      </c>
      <c r="E2044" t="s">
        <v>21</v>
      </c>
      <c r="F2044" t="s">
        <v>39</v>
      </c>
      <c r="G2044" s="16" t="s">
        <v>2998</v>
      </c>
      <c r="H2044" s="1"/>
      <c r="J2044"/>
      <c r="AC2044" s="5" t="e">
        <f>VLOOKUP(Table1[[#This Row],[Expense Report]],#REF!,3, 0)</f>
        <v>#REF!</v>
      </c>
      <c r="AD2044" t="s">
        <v>14684</v>
      </c>
      <c r="AE2044" t="s">
        <v>198</v>
      </c>
      <c r="AF2044" t="e">
        <f>MONTH(Table1[[#This Row],[Date Sent]])</f>
        <v>#REF!</v>
      </c>
      <c r="AG2044" t="e">
        <f>YEAR(Table1[[#This Row],[Date Sent]])</f>
        <v>#REF!</v>
      </c>
      <c r="AH2044"/>
    </row>
    <row r="2045" spans="1:34" x14ac:dyDescent="0.2">
      <c r="A2045" t="s">
        <v>419</v>
      </c>
      <c r="B2045" t="s">
        <v>420</v>
      </c>
      <c r="C2045" s="1">
        <v>36.07</v>
      </c>
      <c r="D2045" s="5">
        <v>45268</v>
      </c>
      <c r="E2045" t="s">
        <v>21</v>
      </c>
      <c r="F2045" t="s">
        <v>39</v>
      </c>
      <c r="G2045" s="16" t="s">
        <v>2563</v>
      </c>
      <c r="H2045" s="1"/>
      <c r="J2045"/>
      <c r="AC2045" s="5" t="e">
        <f>VLOOKUP(Table1[[#This Row],[Expense Report]],#REF!,3, 0)</f>
        <v>#REF!</v>
      </c>
      <c r="AD2045" t="s">
        <v>14684</v>
      </c>
      <c r="AE2045" t="s">
        <v>198</v>
      </c>
      <c r="AF2045" t="e">
        <f>MONTH(Table1[[#This Row],[Date Sent]])</f>
        <v>#REF!</v>
      </c>
      <c r="AG2045" t="e">
        <f>YEAR(Table1[[#This Row],[Date Sent]])</f>
        <v>#REF!</v>
      </c>
      <c r="AH2045"/>
    </row>
    <row r="2046" spans="1:34" x14ac:dyDescent="0.2">
      <c r="A2046" t="s">
        <v>419</v>
      </c>
      <c r="B2046" t="s">
        <v>420</v>
      </c>
      <c r="C2046" s="1">
        <v>147.25</v>
      </c>
      <c r="D2046" s="5">
        <v>45269</v>
      </c>
      <c r="E2046" t="s">
        <v>21</v>
      </c>
      <c r="F2046" t="s">
        <v>15</v>
      </c>
      <c r="G2046" s="16" t="s">
        <v>976</v>
      </c>
      <c r="H2046" s="1"/>
      <c r="J2046"/>
      <c r="AC2046" s="5" t="e">
        <f>VLOOKUP(Table1[[#This Row],[Expense Report]],#REF!,3, 0)</f>
        <v>#REF!</v>
      </c>
      <c r="AD2046" t="s">
        <v>14684</v>
      </c>
      <c r="AE2046" t="s">
        <v>198</v>
      </c>
      <c r="AF2046" t="e">
        <f>MONTH(Table1[[#This Row],[Date Sent]])</f>
        <v>#REF!</v>
      </c>
      <c r="AG2046" t="e">
        <f>YEAR(Table1[[#This Row],[Date Sent]])</f>
        <v>#REF!</v>
      </c>
      <c r="AH2046"/>
    </row>
    <row r="2047" spans="1:34" x14ac:dyDescent="0.2">
      <c r="A2047" t="s">
        <v>419</v>
      </c>
      <c r="B2047" t="s">
        <v>420</v>
      </c>
      <c r="C2047" s="1">
        <v>320.81</v>
      </c>
      <c r="D2047" s="5">
        <v>45271</v>
      </c>
      <c r="E2047" t="s">
        <v>21</v>
      </c>
      <c r="F2047" t="s">
        <v>15</v>
      </c>
      <c r="G2047" s="16" t="s">
        <v>2999</v>
      </c>
      <c r="H2047" s="1"/>
      <c r="J2047"/>
      <c r="AC2047" s="5" t="e">
        <f>VLOOKUP(Table1[[#This Row],[Expense Report]],#REF!,3, 0)</f>
        <v>#REF!</v>
      </c>
      <c r="AD2047" t="s">
        <v>14684</v>
      </c>
      <c r="AE2047" t="s">
        <v>198</v>
      </c>
      <c r="AF2047" t="e">
        <f>MONTH(Table1[[#This Row],[Date Sent]])</f>
        <v>#REF!</v>
      </c>
      <c r="AG2047" t="e">
        <f>YEAR(Table1[[#This Row],[Date Sent]])</f>
        <v>#REF!</v>
      </c>
      <c r="AH2047"/>
    </row>
    <row r="2048" spans="1:34" x14ac:dyDescent="0.2">
      <c r="A2048" t="s">
        <v>419</v>
      </c>
      <c r="B2048" t="s">
        <v>420</v>
      </c>
      <c r="C2048" s="1">
        <v>17.13</v>
      </c>
      <c r="D2048" s="5">
        <v>45272</v>
      </c>
      <c r="E2048" t="s">
        <v>21</v>
      </c>
      <c r="F2048" t="s">
        <v>18</v>
      </c>
      <c r="G2048" s="16" t="s">
        <v>978</v>
      </c>
      <c r="H2048" s="1"/>
      <c r="J2048"/>
      <c r="AC2048" s="5" t="e">
        <f>VLOOKUP(Table1[[#This Row],[Expense Report]],#REF!,3, 0)</f>
        <v>#REF!</v>
      </c>
      <c r="AD2048" t="s">
        <v>14684</v>
      </c>
      <c r="AE2048" t="s">
        <v>198</v>
      </c>
      <c r="AF2048" t="e">
        <f>MONTH(Table1[[#This Row],[Date Sent]])</f>
        <v>#REF!</v>
      </c>
      <c r="AG2048" t="e">
        <f>YEAR(Table1[[#This Row],[Date Sent]])</f>
        <v>#REF!</v>
      </c>
      <c r="AH2048"/>
    </row>
    <row r="2049" spans="1:34" x14ac:dyDescent="0.2">
      <c r="A2049" t="s">
        <v>419</v>
      </c>
      <c r="B2049" t="s">
        <v>420</v>
      </c>
      <c r="C2049" s="1">
        <v>3.35</v>
      </c>
      <c r="D2049" s="5">
        <v>45272</v>
      </c>
      <c r="E2049" t="s">
        <v>21</v>
      </c>
      <c r="F2049" t="s">
        <v>17</v>
      </c>
      <c r="G2049" s="16" t="s">
        <v>3000</v>
      </c>
      <c r="H2049" s="1"/>
      <c r="J2049"/>
      <c r="AC2049" s="5" t="e">
        <f>VLOOKUP(Table1[[#This Row],[Expense Report]],#REF!,3, 0)</f>
        <v>#REF!</v>
      </c>
      <c r="AD2049" t="s">
        <v>14684</v>
      </c>
      <c r="AE2049" t="s">
        <v>198</v>
      </c>
      <c r="AF2049" t="e">
        <f>MONTH(Table1[[#This Row],[Date Sent]])</f>
        <v>#REF!</v>
      </c>
      <c r="AG2049" t="e">
        <f>YEAR(Table1[[#This Row],[Date Sent]])</f>
        <v>#REF!</v>
      </c>
      <c r="AH2049"/>
    </row>
    <row r="2050" spans="1:34" x14ac:dyDescent="0.2">
      <c r="A2050" t="s">
        <v>419</v>
      </c>
      <c r="B2050" t="s">
        <v>420</v>
      </c>
      <c r="C2050" s="1">
        <v>27.33</v>
      </c>
      <c r="D2050" s="5">
        <v>45272</v>
      </c>
      <c r="E2050" t="s">
        <v>21</v>
      </c>
      <c r="F2050" t="s">
        <v>39</v>
      </c>
      <c r="G2050" s="16" t="s">
        <v>1550</v>
      </c>
      <c r="H2050" s="1"/>
      <c r="J2050"/>
      <c r="AC2050" s="5" t="e">
        <f>VLOOKUP(Table1[[#This Row],[Expense Report]],#REF!,3, 0)</f>
        <v>#REF!</v>
      </c>
      <c r="AD2050" t="s">
        <v>14684</v>
      </c>
      <c r="AE2050" t="s">
        <v>198</v>
      </c>
      <c r="AF2050" t="e">
        <f>MONTH(Table1[[#This Row],[Date Sent]])</f>
        <v>#REF!</v>
      </c>
      <c r="AG2050" t="e">
        <f>YEAR(Table1[[#This Row],[Date Sent]])</f>
        <v>#REF!</v>
      </c>
      <c r="AH2050"/>
    </row>
    <row r="2051" spans="1:34" ht="11.25" customHeight="1" x14ac:dyDescent="0.2">
      <c r="A2051" t="s">
        <v>419</v>
      </c>
      <c r="B2051" t="s">
        <v>420</v>
      </c>
      <c r="C2051" s="1">
        <v>562.63</v>
      </c>
      <c r="D2051" s="5">
        <v>45273</v>
      </c>
      <c r="E2051" t="s">
        <v>21</v>
      </c>
      <c r="F2051" t="s">
        <v>15</v>
      </c>
      <c r="G2051" s="16" t="s">
        <v>3001</v>
      </c>
      <c r="H2051" s="1"/>
      <c r="J2051"/>
      <c r="AC2051" s="5" t="e">
        <f>VLOOKUP(Table1[[#This Row],[Expense Report]],#REF!,3, 0)</f>
        <v>#REF!</v>
      </c>
      <c r="AD2051" t="s">
        <v>14684</v>
      </c>
      <c r="AE2051" t="s">
        <v>198</v>
      </c>
      <c r="AF2051" t="e">
        <f>MONTH(Table1[[#This Row],[Date Sent]])</f>
        <v>#REF!</v>
      </c>
      <c r="AG2051" t="e">
        <f>YEAR(Table1[[#This Row],[Date Sent]])</f>
        <v>#REF!</v>
      </c>
      <c r="AH2051"/>
    </row>
    <row r="2052" spans="1:34" ht="11.25" customHeight="1" x14ac:dyDescent="0.2">
      <c r="A2052" t="s">
        <v>419</v>
      </c>
      <c r="B2052" t="s">
        <v>3002</v>
      </c>
      <c r="C2052" s="1">
        <v>62.87</v>
      </c>
      <c r="D2052" s="5">
        <v>45652</v>
      </c>
      <c r="E2052" t="s">
        <v>21</v>
      </c>
      <c r="F2052" t="s">
        <v>39</v>
      </c>
      <c r="G2052" s="16" t="s">
        <v>3003</v>
      </c>
      <c r="H2052" s="1"/>
      <c r="J2052"/>
      <c r="AC2052" s="5" t="e">
        <f>VLOOKUP(Table1[[#This Row],[Expense Report]],#REF!,3, 0)</f>
        <v>#REF!</v>
      </c>
      <c r="AD2052" t="s">
        <v>14684</v>
      </c>
      <c r="AE2052" t="s">
        <v>198</v>
      </c>
      <c r="AF2052" t="e">
        <f>MONTH(Table1[[#This Row],[Date Sent]])</f>
        <v>#REF!</v>
      </c>
      <c r="AG2052" t="e">
        <f>YEAR(Table1[[#This Row],[Date Sent]])</f>
        <v>#REF!</v>
      </c>
      <c r="AH2052"/>
    </row>
    <row r="2053" spans="1:34" ht="11.25" customHeight="1" x14ac:dyDescent="0.2">
      <c r="A2053" t="s">
        <v>419</v>
      </c>
      <c r="B2053" t="s">
        <v>3002</v>
      </c>
      <c r="C2053" s="1">
        <v>45.71</v>
      </c>
      <c r="D2053" s="5">
        <v>45653</v>
      </c>
      <c r="E2053" t="s">
        <v>21</v>
      </c>
      <c r="F2053" t="s">
        <v>918</v>
      </c>
      <c r="G2053" s="16" t="str">
        <f>_xlfn.CONCAT(Table1[[#This Row],[Notes 1]],",",Table1[[#This Row],[Notes 2]],",",Table1[[#This Row],[Notes 3]])</f>
        <v>Keyboard,anti-acids, cable ties,</v>
      </c>
      <c r="H2053" s="1">
        <v>12.88</v>
      </c>
      <c r="I2053" t="s">
        <v>47</v>
      </c>
      <c r="J2053" t="s">
        <v>1658</v>
      </c>
      <c r="K2053" s="1">
        <v>32.83</v>
      </c>
      <c r="L2053" t="s">
        <v>15</v>
      </c>
      <c r="M2053" t="s">
        <v>3004</v>
      </c>
      <c r="AC2053" s="5" t="e">
        <f>VLOOKUP(Table1[[#This Row],[Expense Report]],#REF!,3, 0)</f>
        <v>#REF!</v>
      </c>
      <c r="AD2053" t="s">
        <v>14684</v>
      </c>
      <c r="AE2053" t="s">
        <v>198</v>
      </c>
      <c r="AF2053" t="e">
        <f>MONTH(Table1[[#This Row],[Date Sent]])</f>
        <v>#REF!</v>
      </c>
      <c r="AG2053" t="e">
        <f>YEAR(Table1[[#This Row],[Date Sent]])</f>
        <v>#REF!</v>
      </c>
      <c r="AH2053"/>
    </row>
    <row r="2054" spans="1:34" ht="11.25" customHeight="1" x14ac:dyDescent="0.2">
      <c r="A2054" t="s">
        <v>419</v>
      </c>
      <c r="B2054" t="s">
        <v>3005</v>
      </c>
      <c r="C2054" s="1">
        <v>19.78</v>
      </c>
      <c r="D2054" s="5">
        <v>45289</v>
      </c>
      <c r="E2054" t="s">
        <v>20</v>
      </c>
      <c r="F2054" t="s">
        <v>39</v>
      </c>
      <c r="G2054" s="16" t="s">
        <v>3006</v>
      </c>
      <c r="H2054" s="1"/>
      <c r="J2054"/>
      <c r="AC2054" s="5" t="e">
        <f>VLOOKUP(Table1[[#This Row],[Expense Report]],#REF!,3, 0)</f>
        <v>#REF!</v>
      </c>
      <c r="AD2054" t="s">
        <v>14684</v>
      </c>
      <c r="AE2054" t="s">
        <v>198</v>
      </c>
      <c r="AF2054" t="e">
        <f>MONTH(Table1[[#This Row],[Date Sent]])</f>
        <v>#REF!</v>
      </c>
      <c r="AG2054" t="e">
        <f>YEAR(Table1[[#This Row],[Date Sent]])</f>
        <v>#REF!</v>
      </c>
      <c r="AH2054"/>
    </row>
    <row r="2055" spans="1:34" ht="11.25" customHeight="1" x14ac:dyDescent="0.2">
      <c r="A2055" t="s">
        <v>419</v>
      </c>
      <c r="B2055" t="s">
        <v>3005</v>
      </c>
      <c r="C2055" s="1">
        <v>34.479999999999997</v>
      </c>
      <c r="D2055" s="5">
        <v>45290</v>
      </c>
      <c r="E2055" t="s">
        <v>21</v>
      </c>
      <c r="F2055" t="s">
        <v>33</v>
      </c>
      <c r="G2055" s="16" t="s">
        <v>923</v>
      </c>
      <c r="H2055" s="1"/>
      <c r="J2055"/>
      <c r="AC2055" s="5" t="e">
        <f>VLOOKUP(Table1[[#This Row],[Expense Report]],#REF!,3, 0)</f>
        <v>#REF!</v>
      </c>
      <c r="AD2055" t="s">
        <v>14684</v>
      </c>
      <c r="AE2055" t="s">
        <v>198</v>
      </c>
      <c r="AF2055" t="e">
        <f>MONTH(Table1[[#This Row],[Date Sent]])</f>
        <v>#REF!</v>
      </c>
      <c r="AG2055" t="e">
        <f>YEAR(Table1[[#This Row],[Date Sent]])</f>
        <v>#REF!</v>
      </c>
      <c r="AH2055"/>
    </row>
    <row r="2056" spans="1:34" ht="11.25" customHeight="1" x14ac:dyDescent="0.2">
      <c r="A2056" t="s">
        <v>419</v>
      </c>
      <c r="B2056" t="s">
        <v>3005</v>
      </c>
      <c r="C2056" s="1">
        <v>411.04</v>
      </c>
      <c r="D2056" s="5">
        <v>45290</v>
      </c>
      <c r="E2056" t="s">
        <v>21</v>
      </c>
      <c r="F2056" t="s">
        <v>16</v>
      </c>
      <c r="G2056" s="16" t="s">
        <v>3007</v>
      </c>
      <c r="H2056" s="1"/>
      <c r="J2056"/>
      <c r="AC2056" s="5" t="e">
        <f>VLOOKUP(Table1[[#This Row],[Expense Report]],#REF!,3, 0)</f>
        <v>#REF!</v>
      </c>
      <c r="AD2056" t="s">
        <v>14684</v>
      </c>
      <c r="AE2056" t="s">
        <v>198</v>
      </c>
      <c r="AF2056" t="e">
        <f>MONTH(Table1[[#This Row],[Date Sent]])</f>
        <v>#REF!</v>
      </c>
      <c r="AG2056" t="e">
        <f>YEAR(Table1[[#This Row],[Date Sent]])</f>
        <v>#REF!</v>
      </c>
      <c r="AH2056"/>
    </row>
    <row r="2057" spans="1:34" ht="11.25" customHeight="1" x14ac:dyDescent="0.2">
      <c r="A2057" t="s">
        <v>419</v>
      </c>
      <c r="B2057" t="s">
        <v>3005</v>
      </c>
      <c r="C2057" s="1">
        <v>26.26</v>
      </c>
      <c r="D2057" s="5">
        <v>45295</v>
      </c>
      <c r="E2057" t="s">
        <v>21</v>
      </c>
      <c r="F2057" t="s">
        <v>15</v>
      </c>
      <c r="G2057" s="16" t="s">
        <v>3008</v>
      </c>
      <c r="H2057" s="1"/>
      <c r="J2057"/>
      <c r="AC2057" s="5" t="e">
        <f>VLOOKUP(Table1[[#This Row],[Expense Report]],#REF!,3, 0)</f>
        <v>#REF!</v>
      </c>
      <c r="AD2057" t="s">
        <v>14684</v>
      </c>
      <c r="AE2057" t="s">
        <v>198</v>
      </c>
      <c r="AF2057" t="e">
        <f>MONTH(Table1[[#This Row],[Date Sent]])</f>
        <v>#REF!</v>
      </c>
      <c r="AG2057" t="e">
        <f>YEAR(Table1[[#This Row],[Date Sent]])</f>
        <v>#REF!</v>
      </c>
      <c r="AH2057"/>
    </row>
    <row r="2058" spans="1:34" ht="11.25" customHeight="1" x14ac:dyDescent="0.2">
      <c r="A2058" t="s">
        <v>419</v>
      </c>
      <c r="B2058" t="s">
        <v>3009</v>
      </c>
      <c r="C2058" s="1">
        <v>86.24</v>
      </c>
      <c r="D2058" s="5">
        <v>45297</v>
      </c>
      <c r="E2058" t="s">
        <v>23</v>
      </c>
      <c r="F2058" t="s">
        <v>39</v>
      </c>
      <c r="G2058" s="16" t="s">
        <v>3010</v>
      </c>
      <c r="H2058" s="1"/>
      <c r="J2058"/>
      <c r="AC2058" s="5" t="e">
        <f>VLOOKUP(Table1[[#This Row],[Expense Report]],#REF!,3, 0)</f>
        <v>#REF!</v>
      </c>
      <c r="AD2058" t="s">
        <v>14684</v>
      </c>
      <c r="AE2058" t="s">
        <v>198</v>
      </c>
      <c r="AF2058" t="e">
        <f>MONTH(Table1[[#This Row],[Date Sent]])</f>
        <v>#REF!</v>
      </c>
      <c r="AG2058" t="e">
        <f>YEAR(Table1[[#This Row],[Date Sent]])</f>
        <v>#REF!</v>
      </c>
      <c r="AH2058"/>
    </row>
    <row r="2059" spans="1:34" ht="11.25" customHeight="1" x14ac:dyDescent="0.2">
      <c r="A2059" t="s">
        <v>419</v>
      </c>
      <c r="B2059" t="s">
        <v>3009</v>
      </c>
      <c r="C2059" s="1">
        <v>9.99</v>
      </c>
      <c r="D2059" s="5">
        <v>45304</v>
      </c>
      <c r="E2059" t="s">
        <v>8</v>
      </c>
      <c r="F2059" t="s">
        <v>39</v>
      </c>
      <c r="G2059" s="16" t="s">
        <v>3011</v>
      </c>
      <c r="H2059" s="1"/>
      <c r="J2059"/>
      <c r="AC2059" s="5" t="e">
        <f>VLOOKUP(Table1[[#This Row],[Expense Report]],#REF!,3, 0)</f>
        <v>#REF!</v>
      </c>
      <c r="AD2059" t="s">
        <v>14684</v>
      </c>
      <c r="AE2059" t="s">
        <v>198</v>
      </c>
      <c r="AF2059" t="e">
        <f>MONTH(Table1[[#This Row],[Date Sent]])</f>
        <v>#REF!</v>
      </c>
      <c r="AG2059" t="e">
        <f>YEAR(Table1[[#This Row],[Date Sent]])</f>
        <v>#REF!</v>
      </c>
      <c r="AH2059"/>
    </row>
    <row r="2060" spans="1:34" ht="11.25" customHeight="1" x14ac:dyDescent="0.2">
      <c r="A2060" t="s">
        <v>283</v>
      </c>
      <c r="B2060" t="s">
        <v>3012</v>
      </c>
      <c r="C2060" s="1">
        <v>33.47</v>
      </c>
      <c r="D2060" s="5">
        <v>45282</v>
      </c>
      <c r="E2060" t="s">
        <v>14</v>
      </c>
      <c r="F2060" t="s">
        <v>2265</v>
      </c>
      <c r="G2060" s="16" t="s">
        <v>3013</v>
      </c>
      <c r="H2060" s="1"/>
      <c r="J2060"/>
      <c r="AC2060" s="5" t="e">
        <f>VLOOKUP(Table1[[#This Row],[Expense Report]],#REF!,3, 0)</f>
        <v>#REF!</v>
      </c>
      <c r="AD2060" t="s">
        <v>11649</v>
      </c>
      <c r="AE2060" t="s">
        <v>11649</v>
      </c>
      <c r="AF2060" t="e">
        <f>MONTH(Table1[[#This Row],[Date Sent]])</f>
        <v>#REF!</v>
      </c>
      <c r="AG2060" t="e">
        <f>YEAR(Table1[[#This Row],[Date Sent]])</f>
        <v>#REF!</v>
      </c>
      <c r="AH2060"/>
    </row>
    <row r="2061" spans="1:34" ht="11.25" customHeight="1" x14ac:dyDescent="0.2">
      <c r="A2061" t="s">
        <v>191</v>
      </c>
      <c r="B2061" t="s">
        <v>3014</v>
      </c>
      <c r="C2061" s="1">
        <v>140.30000000000001</v>
      </c>
      <c r="D2061" s="5">
        <v>45202</v>
      </c>
      <c r="E2061" t="s">
        <v>21</v>
      </c>
      <c r="F2061" t="s">
        <v>33</v>
      </c>
      <c r="G2061" s="16" t="s">
        <v>979</v>
      </c>
      <c r="H2061" s="1"/>
      <c r="J2061"/>
      <c r="AC2061" s="5" t="e">
        <f>VLOOKUP(Table1[[#This Row],[Expense Report]],#REF!,3, 0)</f>
        <v>#REF!</v>
      </c>
      <c r="AD2061" t="s">
        <v>13371</v>
      </c>
      <c r="AE2061" t="s">
        <v>156</v>
      </c>
      <c r="AF2061" t="e">
        <f>MONTH(Table1[[#This Row],[Date Sent]])</f>
        <v>#REF!</v>
      </c>
      <c r="AG2061" t="e">
        <f>YEAR(Table1[[#This Row],[Date Sent]])</f>
        <v>#REF!</v>
      </c>
      <c r="AH2061"/>
    </row>
    <row r="2062" spans="1:34" ht="11.25" customHeight="1" x14ac:dyDescent="0.2">
      <c r="A2062" t="s">
        <v>191</v>
      </c>
      <c r="B2062" t="s">
        <v>3014</v>
      </c>
      <c r="C2062" s="1">
        <v>28.85</v>
      </c>
      <c r="D2062" s="5">
        <v>45202</v>
      </c>
      <c r="E2062" t="s">
        <v>8</v>
      </c>
      <c r="F2062" t="s">
        <v>17</v>
      </c>
      <c r="G2062" s="16" t="s">
        <v>3015</v>
      </c>
      <c r="H2062" s="1"/>
      <c r="J2062"/>
      <c r="AC2062" s="5" t="e">
        <f>VLOOKUP(Table1[[#This Row],[Expense Report]],#REF!,3, 0)</f>
        <v>#REF!</v>
      </c>
      <c r="AD2062" t="s">
        <v>13371</v>
      </c>
      <c r="AE2062" t="s">
        <v>156</v>
      </c>
      <c r="AF2062" t="e">
        <f>MONTH(Table1[[#This Row],[Date Sent]])</f>
        <v>#REF!</v>
      </c>
      <c r="AG2062" t="e">
        <f>YEAR(Table1[[#This Row],[Date Sent]])</f>
        <v>#REF!</v>
      </c>
      <c r="AH2062"/>
    </row>
    <row r="2063" spans="1:34" ht="11.25" customHeight="1" x14ac:dyDescent="0.2">
      <c r="A2063" t="s">
        <v>191</v>
      </c>
      <c r="B2063" t="s">
        <v>3014</v>
      </c>
      <c r="C2063" s="1">
        <v>-359.23</v>
      </c>
      <c r="D2063" s="5">
        <v>45211</v>
      </c>
      <c r="E2063" t="s">
        <v>21</v>
      </c>
      <c r="F2063" t="s">
        <v>33</v>
      </c>
      <c r="G2063" s="16" t="s">
        <v>3016</v>
      </c>
      <c r="H2063" s="1"/>
      <c r="J2063"/>
      <c r="AC2063" s="5" t="e">
        <f>VLOOKUP(Table1[[#This Row],[Expense Report]],#REF!,3, 0)</f>
        <v>#REF!</v>
      </c>
      <c r="AD2063" t="s">
        <v>13371</v>
      </c>
      <c r="AE2063" t="s">
        <v>156</v>
      </c>
      <c r="AF2063" t="e">
        <f>MONTH(Table1[[#This Row],[Date Sent]])</f>
        <v>#REF!</v>
      </c>
      <c r="AG2063" t="e">
        <f>YEAR(Table1[[#This Row],[Date Sent]])</f>
        <v>#REF!</v>
      </c>
      <c r="AH2063"/>
    </row>
    <row r="2064" spans="1:34" ht="11.25" customHeight="1" x14ac:dyDescent="0.2">
      <c r="A2064" t="s">
        <v>191</v>
      </c>
      <c r="B2064" t="s">
        <v>3014</v>
      </c>
      <c r="C2064" s="1">
        <v>98.38</v>
      </c>
      <c r="D2064" s="5">
        <v>45212</v>
      </c>
      <c r="E2064" t="s">
        <v>25</v>
      </c>
      <c r="F2064" t="s">
        <v>17</v>
      </c>
      <c r="G2064" s="16" t="s">
        <v>3017</v>
      </c>
      <c r="H2064" s="1"/>
      <c r="J2064"/>
      <c r="AC2064" s="5" t="e">
        <f>VLOOKUP(Table1[[#This Row],[Expense Report]],#REF!,3, 0)</f>
        <v>#REF!</v>
      </c>
      <c r="AD2064" t="s">
        <v>13371</v>
      </c>
      <c r="AE2064" t="s">
        <v>156</v>
      </c>
      <c r="AF2064" t="e">
        <f>MONTH(Table1[[#This Row],[Date Sent]])</f>
        <v>#REF!</v>
      </c>
      <c r="AG2064" t="e">
        <f>YEAR(Table1[[#This Row],[Date Sent]])</f>
        <v>#REF!</v>
      </c>
      <c r="AH2064"/>
    </row>
    <row r="2065" spans="1:34" ht="11.25" customHeight="1" x14ac:dyDescent="0.2">
      <c r="A2065" t="s">
        <v>191</v>
      </c>
      <c r="B2065" t="s">
        <v>3014</v>
      </c>
      <c r="C2065" s="1">
        <v>460.73</v>
      </c>
      <c r="D2065" s="5">
        <v>45216</v>
      </c>
      <c r="E2065" t="s">
        <v>21</v>
      </c>
      <c r="F2065" t="s">
        <v>33</v>
      </c>
      <c r="G2065" s="16" t="s">
        <v>1935</v>
      </c>
      <c r="H2065" s="1"/>
      <c r="J2065"/>
      <c r="AC2065" s="5" t="e">
        <f>VLOOKUP(Table1[[#This Row],[Expense Report]],#REF!,3, 0)</f>
        <v>#REF!</v>
      </c>
      <c r="AD2065" t="s">
        <v>13371</v>
      </c>
      <c r="AE2065" t="s">
        <v>156</v>
      </c>
      <c r="AF2065" t="e">
        <f>MONTH(Table1[[#This Row],[Date Sent]])</f>
        <v>#REF!</v>
      </c>
      <c r="AG2065" t="e">
        <f>YEAR(Table1[[#This Row],[Date Sent]])</f>
        <v>#REF!</v>
      </c>
      <c r="AH2065"/>
    </row>
    <row r="2066" spans="1:34" ht="11.25" customHeight="1" x14ac:dyDescent="0.2">
      <c r="A2066" t="s">
        <v>191</v>
      </c>
      <c r="B2066" t="s">
        <v>3014</v>
      </c>
      <c r="C2066" s="1">
        <v>72.34</v>
      </c>
      <c r="D2066" s="5">
        <v>45225</v>
      </c>
      <c r="E2066" t="s">
        <v>21</v>
      </c>
      <c r="F2066" t="s">
        <v>33</v>
      </c>
      <c r="G2066" s="16" t="s">
        <v>3018</v>
      </c>
      <c r="H2066" s="1"/>
      <c r="J2066"/>
      <c r="AC2066" s="5" t="e">
        <f>VLOOKUP(Table1[[#This Row],[Expense Report]],#REF!,3, 0)</f>
        <v>#REF!</v>
      </c>
      <c r="AD2066" t="s">
        <v>13371</v>
      </c>
      <c r="AE2066" t="s">
        <v>156</v>
      </c>
      <c r="AF2066" t="e">
        <f>MONTH(Table1[[#This Row],[Date Sent]])</f>
        <v>#REF!</v>
      </c>
      <c r="AG2066" t="e">
        <f>YEAR(Table1[[#This Row],[Date Sent]])</f>
        <v>#REF!</v>
      </c>
      <c r="AH2066"/>
    </row>
    <row r="2067" spans="1:34" ht="11.25" customHeight="1" x14ac:dyDescent="0.2">
      <c r="A2067" t="s">
        <v>191</v>
      </c>
      <c r="B2067" t="s">
        <v>3014</v>
      </c>
      <c r="C2067" s="1">
        <v>968.1</v>
      </c>
      <c r="D2067" s="5">
        <v>45239</v>
      </c>
      <c r="E2067" t="s">
        <v>21</v>
      </c>
      <c r="F2067" t="s">
        <v>29</v>
      </c>
      <c r="G2067" s="16" t="s">
        <v>3019</v>
      </c>
      <c r="H2067" s="1"/>
      <c r="J2067"/>
      <c r="AC2067" s="5" t="e">
        <f>VLOOKUP(Table1[[#This Row],[Expense Report]],#REF!,3, 0)</f>
        <v>#REF!</v>
      </c>
      <c r="AD2067" t="s">
        <v>13371</v>
      </c>
      <c r="AE2067" t="s">
        <v>156</v>
      </c>
      <c r="AF2067" t="e">
        <f>MONTH(Table1[[#This Row],[Date Sent]])</f>
        <v>#REF!</v>
      </c>
      <c r="AG2067" t="e">
        <f>YEAR(Table1[[#This Row],[Date Sent]])</f>
        <v>#REF!</v>
      </c>
      <c r="AH2067"/>
    </row>
    <row r="2068" spans="1:34" ht="11.25" customHeight="1" x14ac:dyDescent="0.2">
      <c r="A2068" t="s">
        <v>191</v>
      </c>
      <c r="B2068" t="s">
        <v>3014</v>
      </c>
      <c r="C2068" s="1">
        <v>14.45</v>
      </c>
      <c r="D2068" s="5">
        <v>45240</v>
      </c>
      <c r="E2068" t="s">
        <v>33</v>
      </c>
      <c r="F2068" t="s">
        <v>9</v>
      </c>
      <c r="G2068" s="16" t="s">
        <v>2996</v>
      </c>
      <c r="H2068" s="1"/>
      <c r="J2068"/>
      <c r="AC2068" s="5" t="e">
        <f>VLOOKUP(Table1[[#This Row],[Expense Report]],#REF!,3, 0)</f>
        <v>#REF!</v>
      </c>
      <c r="AD2068" t="s">
        <v>13371</v>
      </c>
      <c r="AE2068" t="s">
        <v>156</v>
      </c>
      <c r="AF2068" t="e">
        <f>MONTH(Table1[[#This Row],[Date Sent]])</f>
        <v>#REF!</v>
      </c>
      <c r="AG2068" t="e">
        <f>YEAR(Table1[[#This Row],[Date Sent]])</f>
        <v>#REF!</v>
      </c>
      <c r="AH2068"/>
    </row>
    <row r="2069" spans="1:34" ht="11.25" customHeight="1" x14ac:dyDescent="0.2">
      <c r="A2069" t="s">
        <v>191</v>
      </c>
      <c r="B2069" t="s">
        <v>3014</v>
      </c>
      <c r="C2069" s="1">
        <v>19.489999999999998</v>
      </c>
      <c r="D2069" s="5">
        <v>45240</v>
      </c>
      <c r="E2069" t="s">
        <v>13</v>
      </c>
      <c r="F2069" t="s">
        <v>9</v>
      </c>
      <c r="G2069" s="16" t="s">
        <v>2996</v>
      </c>
      <c r="H2069" s="1"/>
      <c r="J2069"/>
      <c r="AC2069" s="5" t="e">
        <f>VLOOKUP(Table1[[#This Row],[Expense Report]],#REF!,3, 0)</f>
        <v>#REF!</v>
      </c>
      <c r="AD2069" t="s">
        <v>13371</v>
      </c>
      <c r="AE2069" t="s">
        <v>156</v>
      </c>
      <c r="AF2069" t="e">
        <f>MONTH(Table1[[#This Row],[Date Sent]])</f>
        <v>#REF!</v>
      </c>
      <c r="AG2069" t="e">
        <f>YEAR(Table1[[#This Row],[Date Sent]])</f>
        <v>#REF!</v>
      </c>
      <c r="AH2069"/>
    </row>
    <row r="2070" spans="1:34" ht="11.25" customHeight="1" x14ac:dyDescent="0.2">
      <c r="A2070" t="s">
        <v>191</v>
      </c>
      <c r="B2070" t="s">
        <v>3014</v>
      </c>
      <c r="C2070" s="1">
        <v>14.09</v>
      </c>
      <c r="D2070" s="5">
        <v>45240</v>
      </c>
      <c r="E2070" t="s">
        <v>13</v>
      </c>
      <c r="F2070" t="s">
        <v>9</v>
      </c>
      <c r="G2070" s="16" t="s">
        <v>2832</v>
      </c>
      <c r="H2070" s="1"/>
      <c r="J2070"/>
      <c r="AC2070" s="5" t="e">
        <f>VLOOKUP(Table1[[#This Row],[Expense Report]],#REF!,3, 0)</f>
        <v>#REF!</v>
      </c>
      <c r="AD2070" t="s">
        <v>13371</v>
      </c>
      <c r="AE2070" t="s">
        <v>156</v>
      </c>
      <c r="AF2070" t="e">
        <f>MONTH(Table1[[#This Row],[Date Sent]])</f>
        <v>#REF!</v>
      </c>
      <c r="AG2070" t="e">
        <f>YEAR(Table1[[#This Row],[Date Sent]])</f>
        <v>#REF!</v>
      </c>
      <c r="AH2070"/>
    </row>
    <row r="2071" spans="1:34" ht="11.25" customHeight="1" x14ac:dyDescent="0.2">
      <c r="A2071" t="s">
        <v>191</v>
      </c>
      <c r="B2071" t="s">
        <v>3014</v>
      </c>
      <c r="C2071" s="1">
        <v>28.51</v>
      </c>
      <c r="D2071" s="5">
        <v>45242</v>
      </c>
      <c r="E2071" t="s">
        <v>13</v>
      </c>
      <c r="F2071" t="s">
        <v>15</v>
      </c>
      <c r="G2071" s="16" t="s">
        <v>1773</v>
      </c>
      <c r="H2071" s="1"/>
      <c r="J2071"/>
      <c r="AC2071" s="5" t="e">
        <f>VLOOKUP(Table1[[#This Row],[Expense Report]],#REF!,3, 0)</f>
        <v>#REF!</v>
      </c>
      <c r="AD2071" t="s">
        <v>13371</v>
      </c>
      <c r="AE2071" t="s">
        <v>156</v>
      </c>
      <c r="AF2071" t="e">
        <f>MONTH(Table1[[#This Row],[Date Sent]])</f>
        <v>#REF!</v>
      </c>
      <c r="AG2071" t="e">
        <f>YEAR(Table1[[#This Row],[Date Sent]])</f>
        <v>#REF!</v>
      </c>
      <c r="AH2071"/>
    </row>
    <row r="2072" spans="1:34" ht="11.25" customHeight="1" x14ac:dyDescent="0.2">
      <c r="A2072" t="s">
        <v>191</v>
      </c>
      <c r="B2072" t="s">
        <v>3014</v>
      </c>
      <c r="C2072" s="1">
        <v>153.35</v>
      </c>
      <c r="D2072" s="5">
        <v>45247</v>
      </c>
      <c r="E2072" t="s">
        <v>21</v>
      </c>
      <c r="F2072" t="s">
        <v>33</v>
      </c>
      <c r="G2072" s="16" t="s">
        <v>950</v>
      </c>
      <c r="H2072" s="1"/>
      <c r="J2072"/>
      <c r="AC2072" s="5" t="e">
        <f>VLOOKUP(Table1[[#This Row],[Expense Report]],#REF!,3, 0)</f>
        <v>#REF!</v>
      </c>
      <c r="AD2072" t="s">
        <v>13371</v>
      </c>
      <c r="AE2072" t="s">
        <v>156</v>
      </c>
      <c r="AF2072" t="e">
        <f>MONTH(Table1[[#This Row],[Date Sent]])</f>
        <v>#REF!</v>
      </c>
      <c r="AG2072" t="e">
        <f>YEAR(Table1[[#This Row],[Date Sent]])</f>
        <v>#REF!</v>
      </c>
      <c r="AH2072"/>
    </row>
    <row r="2073" spans="1:34" ht="11.25" customHeight="1" x14ac:dyDescent="0.2">
      <c r="A2073" t="s">
        <v>191</v>
      </c>
      <c r="B2073" t="s">
        <v>3014</v>
      </c>
      <c r="C2073" s="1">
        <v>18.649999999999999</v>
      </c>
      <c r="D2073" s="5">
        <v>45258</v>
      </c>
      <c r="E2073" t="s">
        <v>13</v>
      </c>
      <c r="F2073" t="s">
        <v>9</v>
      </c>
      <c r="G2073" s="16" t="s">
        <v>3020</v>
      </c>
      <c r="H2073" s="1"/>
      <c r="J2073"/>
      <c r="AC2073" s="5" t="e">
        <f>VLOOKUP(Table1[[#This Row],[Expense Report]],#REF!,3, 0)</f>
        <v>#REF!</v>
      </c>
      <c r="AD2073" t="s">
        <v>13371</v>
      </c>
      <c r="AE2073" t="s">
        <v>156</v>
      </c>
      <c r="AF2073" t="e">
        <f>MONTH(Table1[[#This Row],[Date Sent]])</f>
        <v>#REF!</v>
      </c>
      <c r="AG2073" t="e">
        <f>YEAR(Table1[[#This Row],[Date Sent]])</f>
        <v>#REF!</v>
      </c>
      <c r="AH2073"/>
    </row>
    <row r="2074" spans="1:34" ht="11.25" customHeight="1" x14ac:dyDescent="0.2">
      <c r="A2074" t="s">
        <v>191</v>
      </c>
      <c r="B2074" t="s">
        <v>3014</v>
      </c>
      <c r="C2074" s="1">
        <v>13.54</v>
      </c>
      <c r="D2074" s="5">
        <v>45258</v>
      </c>
      <c r="E2074" t="s">
        <v>13</v>
      </c>
      <c r="F2074" t="s">
        <v>9</v>
      </c>
      <c r="G2074" s="16" t="s">
        <v>3021</v>
      </c>
      <c r="H2074" s="1"/>
      <c r="J2074"/>
      <c r="AC2074" s="5" t="e">
        <f>VLOOKUP(Table1[[#This Row],[Expense Report]],#REF!,3, 0)</f>
        <v>#REF!</v>
      </c>
      <c r="AD2074" t="s">
        <v>13371</v>
      </c>
      <c r="AE2074" t="s">
        <v>156</v>
      </c>
      <c r="AF2074" t="e">
        <f>MONTH(Table1[[#This Row],[Date Sent]])</f>
        <v>#REF!</v>
      </c>
      <c r="AG2074" t="e">
        <f>YEAR(Table1[[#This Row],[Date Sent]])</f>
        <v>#REF!</v>
      </c>
      <c r="AH2074"/>
    </row>
    <row r="2075" spans="1:34" ht="11.25" customHeight="1" x14ac:dyDescent="0.2">
      <c r="A2075" t="s">
        <v>191</v>
      </c>
      <c r="B2075" t="s">
        <v>3014</v>
      </c>
      <c r="C2075" s="1">
        <v>5.49</v>
      </c>
      <c r="D2075" s="5">
        <v>45266</v>
      </c>
      <c r="E2075" t="s">
        <v>21</v>
      </c>
      <c r="F2075" t="s">
        <v>15</v>
      </c>
      <c r="G2075" s="16" t="s">
        <v>3022</v>
      </c>
      <c r="H2075" s="1"/>
      <c r="J2075"/>
      <c r="AC2075" s="5" t="e">
        <f>VLOOKUP(Table1[[#This Row],[Expense Report]],#REF!,3, 0)</f>
        <v>#REF!</v>
      </c>
      <c r="AD2075" t="s">
        <v>13371</v>
      </c>
      <c r="AE2075" t="s">
        <v>156</v>
      </c>
      <c r="AF2075" t="e">
        <f>MONTH(Table1[[#This Row],[Date Sent]])</f>
        <v>#REF!</v>
      </c>
      <c r="AG2075" t="e">
        <f>YEAR(Table1[[#This Row],[Date Sent]])</f>
        <v>#REF!</v>
      </c>
      <c r="AH2075"/>
    </row>
    <row r="2076" spans="1:34" ht="11.25" customHeight="1" x14ac:dyDescent="0.2">
      <c r="A2076" t="s">
        <v>191</v>
      </c>
      <c r="B2076" t="s">
        <v>3014</v>
      </c>
      <c r="C2076" s="1">
        <v>58.22</v>
      </c>
      <c r="D2076" s="5">
        <v>45266</v>
      </c>
      <c r="E2076" t="s">
        <v>21</v>
      </c>
      <c r="F2076" t="s">
        <v>33</v>
      </c>
      <c r="G2076" s="16" t="s">
        <v>950</v>
      </c>
      <c r="H2076" s="1"/>
      <c r="J2076"/>
      <c r="AC2076" s="5" t="e">
        <f>VLOOKUP(Table1[[#This Row],[Expense Report]],#REF!,3, 0)</f>
        <v>#REF!</v>
      </c>
      <c r="AD2076" t="s">
        <v>13371</v>
      </c>
      <c r="AE2076" t="s">
        <v>156</v>
      </c>
      <c r="AF2076" t="e">
        <f>MONTH(Table1[[#This Row],[Date Sent]])</f>
        <v>#REF!</v>
      </c>
      <c r="AG2076" t="e">
        <f>YEAR(Table1[[#This Row],[Date Sent]])</f>
        <v>#REF!</v>
      </c>
      <c r="AH2076"/>
    </row>
    <row r="2077" spans="1:34" ht="11.25" customHeight="1" x14ac:dyDescent="0.2">
      <c r="A2077" t="s">
        <v>191</v>
      </c>
      <c r="B2077" t="s">
        <v>3023</v>
      </c>
      <c r="C2077" s="1">
        <v>105.68</v>
      </c>
      <c r="D2077" s="5">
        <v>45279</v>
      </c>
      <c r="E2077" t="s">
        <v>15</v>
      </c>
      <c r="F2077" t="s">
        <v>33</v>
      </c>
      <c r="G2077" s="16" t="s">
        <v>3024</v>
      </c>
      <c r="H2077" s="1"/>
      <c r="J2077"/>
      <c r="AC2077" s="5" t="e">
        <f>VLOOKUP(Table1[[#This Row],[Expense Report]],#REF!,3, 0)</f>
        <v>#REF!</v>
      </c>
      <c r="AD2077" t="s">
        <v>13371</v>
      </c>
      <c r="AE2077" t="s">
        <v>156</v>
      </c>
      <c r="AF2077" t="e">
        <f>MONTH(Table1[[#This Row],[Date Sent]])</f>
        <v>#REF!</v>
      </c>
      <c r="AG2077" t="e">
        <f>YEAR(Table1[[#This Row],[Date Sent]])</f>
        <v>#REF!</v>
      </c>
      <c r="AH2077"/>
    </row>
    <row r="2078" spans="1:34" ht="11.25" customHeight="1" x14ac:dyDescent="0.2">
      <c r="A2078" t="s">
        <v>191</v>
      </c>
      <c r="B2078" t="s">
        <v>3023</v>
      </c>
      <c r="C2078" s="1">
        <v>98</v>
      </c>
      <c r="D2078" s="5">
        <v>45282</v>
      </c>
      <c r="E2078" t="s">
        <v>13</v>
      </c>
      <c r="F2078" t="s">
        <v>33</v>
      </c>
      <c r="G2078" s="16" t="s">
        <v>3025</v>
      </c>
      <c r="H2078" s="1"/>
      <c r="J2078"/>
      <c r="AC2078" s="5" t="e">
        <f>VLOOKUP(Table1[[#This Row],[Expense Report]],#REF!,3, 0)</f>
        <v>#REF!</v>
      </c>
      <c r="AD2078" t="s">
        <v>13371</v>
      </c>
      <c r="AE2078" t="s">
        <v>156</v>
      </c>
      <c r="AF2078" t="e">
        <f>MONTH(Table1[[#This Row],[Date Sent]])</f>
        <v>#REF!</v>
      </c>
      <c r="AG2078" t="e">
        <f>YEAR(Table1[[#This Row],[Date Sent]])</f>
        <v>#REF!</v>
      </c>
      <c r="AH2078"/>
    </row>
    <row r="2079" spans="1:34" ht="11.25" customHeight="1" x14ac:dyDescent="0.2">
      <c r="A2079" t="s">
        <v>191</v>
      </c>
      <c r="B2079" t="s">
        <v>3026</v>
      </c>
      <c r="C2079" s="1">
        <v>834.7</v>
      </c>
      <c r="D2079" s="5">
        <v>45290</v>
      </c>
      <c r="E2079" t="s">
        <v>13</v>
      </c>
      <c r="F2079" t="s">
        <v>21</v>
      </c>
      <c r="G2079" s="16" t="s">
        <v>3027</v>
      </c>
      <c r="H2079" s="1"/>
      <c r="J2079"/>
      <c r="AC2079" s="5" t="e">
        <f>VLOOKUP(Table1[[#This Row],[Expense Report]],#REF!,3, 0)</f>
        <v>#REF!</v>
      </c>
      <c r="AD2079" t="s">
        <v>13371</v>
      </c>
      <c r="AE2079" t="s">
        <v>156</v>
      </c>
      <c r="AF2079" t="e">
        <f>MONTH(Table1[[#This Row],[Date Sent]])</f>
        <v>#REF!</v>
      </c>
      <c r="AG2079" t="e">
        <f>YEAR(Table1[[#This Row],[Date Sent]])</f>
        <v>#REF!</v>
      </c>
      <c r="AH2079"/>
    </row>
    <row r="2080" spans="1:34" x14ac:dyDescent="0.2">
      <c r="A2080" t="s">
        <v>191</v>
      </c>
      <c r="B2080" t="s">
        <v>3026</v>
      </c>
      <c r="C2080" s="1">
        <v>310.5</v>
      </c>
      <c r="D2080" s="5">
        <v>45295</v>
      </c>
      <c r="E2080" t="s">
        <v>21</v>
      </c>
      <c r="F2080" t="s">
        <v>33</v>
      </c>
      <c r="G2080" s="16" t="s">
        <v>3028</v>
      </c>
      <c r="H2080" s="1"/>
      <c r="J2080"/>
      <c r="AC2080" s="5" t="e">
        <f>VLOOKUP(Table1[[#This Row],[Expense Report]],#REF!,3, 0)</f>
        <v>#REF!</v>
      </c>
      <c r="AD2080" t="s">
        <v>13371</v>
      </c>
      <c r="AE2080" t="s">
        <v>156</v>
      </c>
      <c r="AF2080" t="e">
        <f>MONTH(Table1[[#This Row],[Date Sent]])</f>
        <v>#REF!</v>
      </c>
      <c r="AG2080" t="e">
        <f>YEAR(Table1[[#This Row],[Date Sent]])</f>
        <v>#REF!</v>
      </c>
      <c r="AH2080"/>
    </row>
    <row r="2081" spans="1:34" x14ac:dyDescent="0.2">
      <c r="A2081" t="s">
        <v>191</v>
      </c>
      <c r="B2081" t="s">
        <v>3026</v>
      </c>
      <c r="C2081" s="1">
        <v>48.21</v>
      </c>
      <c r="D2081" s="5">
        <v>45300</v>
      </c>
      <c r="E2081" t="s">
        <v>21</v>
      </c>
      <c r="F2081" t="s">
        <v>33</v>
      </c>
      <c r="G2081" s="16" t="s">
        <v>1602</v>
      </c>
      <c r="H2081" s="1"/>
      <c r="J2081"/>
      <c r="AC2081" s="5" t="e">
        <f>VLOOKUP(Table1[[#This Row],[Expense Report]],#REF!,3, 0)</f>
        <v>#REF!</v>
      </c>
      <c r="AD2081" t="s">
        <v>13371</v>
      </c>
      <c r="AE2081" t="s">
        <v>156</v>
      </c>
      <c r="AF2081" t="e">
        <f>MONTH(Table1[[#This Row],[Date Sent]])</f>
        <v>#REF!</v>
      </c>
      <c r="AG2081" t="e">
        <f>YEAR(Table1[[#This Row],[Date Sent]])</f>
        <v>#REF!</v>
      </c>
      <c r="AH2081"/>
    </row>
    <row r="2082" spans="1:34" x14ac:dyDescent="0.2">
      <c r="A2082" t="s">
        <v>191</v>
      </c>
      <c r="B2082" t="s">
        <v>3026</v>
      </c>
      <c r="C2082" s="1">
        <v>112.14</v>
      </c>
      <c r="D2082" s="5">
        <v>45300</v>
      </c>
      <c r="E2082" t="s">
        <v>33</v>
      </c>
      <c r="F2082" t="s">
        <v>17</v>
      </c>
      <c r="G2082" s="16" t="s">
        <v>1478</v>
      </c>
      <c r="H2082" s="1"/>
      <c r="J2082"/>
      <c r="AC2082" s="5" t="e">
        <f>VLOOKUP(Table1[[#This Row],[Expense Report]],#REF!,3, 0)</f>
        <v>#REF!</v>
      </c>
      <c r="AD2082" t="s">
        <v>13371</v>
      </c>
      <c r="AE2082" t="s">
        <v>156</v>
      </c>
      <c r="AF2082" t="e">
        <f>MONTH(Table1[[#This Row],[Date Sent]])</f>
        <v>#REF!</v>
      </c>
      <c r="AG2082" t="e">
        <f>YEAR(Table1[[#This Row],[Date Sent]])</f>
        <v>#REF!</v>
      </c>
      <c r="AH2082"/>
    </row>
    <row r="2083" spans="1:34" x14ac:dyDescent="0.2">
      <c r="A2083" t="s">
        <v>191</v>
      </c>
      <c r="B2083" t="s">
        <v>3026</v>
      </c>
      <c r="C2083" s="1">
        <v>12.59</v>
      </c>
      <c r="D2083" s="5">
        <v>45303</v>
      </c>
      <c r="E2083" t="s">
        <v>21</v>
      </c>
      <c r="F2083" t="s">
        <v>17</v>
      </c>
      <c r="G2083" s="16" t="s">
        <v>3029</v>
      </c>
      <c r="H2083" s="1"/>
      <c r="J2083"/>
      <c r="AC2083" s="5" t="e">
        <f>VLOOKUP(Table1[[#This Row],[Expense Report]],#REF!,3, 0)</f>
        <v>#REF!</v>
      </c>
      <c r="AD2083" t="s">
        <v>13371</v>
      </c>
      <c r="AE2083" t="s">
        <v>156</v>
      </c>
      <c r="AF2083" t="e">
        <f>MONTH(Table1[[#This Row],[Date Sent]])</f>
        <v>#REF!</v>
      </c>
      <c r="AG2083" t="e">
        <f>YEAR(Table1[[#This Row],[Date Sent]])</f>
        <v>#REF!</v>
      </c>
      <c r="AH2083"/>
    </row>
    <row r="2084" spans="1:34" x14ac:dyDescent="0.2">
      <c r="A2084" t="s">
        <v>191</v>
      </c>
      <c r="B2084" t="s">
        <v>3026</v>
      </c>
      <c r="C2084" s="1">
        <v>53.73</v>
      </c>
      <c r="D2084" s="5">
        <v>45307</v>
      </c>
      <c r="E2084" t="s">
        <v>17</v>
      </c>
      <c r="F2084" t="s">
        <v>16</v>
      </c>
      <c r="G2084" s="16" t="s">
        <v>3007</v>
      </c>
      <c r="H2084" s="1"/>
      <c r="J2084"/>
      <c r="AC2084" s="5" t="e">
        <f>VLOOKUP(Table1[[#This Row],[Expense Report]],#REF!,3, 0)</f>
        <v>#REF!</v>
      </c>
      <c r="AD2084" t="s">
        <v>13371</v>
      </c>
      <c r="AE2084" t="s">
        <v>156</v>
      </c>
      <c r="AF2084" t="e">
        <f>MONTH(Table1[[#This Row],[Date Sent]])</f>
        <v>#REF!</v>
      </c>
      <c r="AG2084" t="e">
        <f>YEAR(Table1[[#This Row],[Date Sent]])</f>
        <v>#REF!</v>
      </c>
      <c r="AH2084"/>
    </row>
    <row r="2085" spans="1:34" x14ac:dyDescent="0.2">
      <c r="A2085" t="s">
        <v>414</v>
      </c>
      <c r="B2085" t="s">
        <v>3030</v>
      </c>
      <c r="C2085" s="1">
        <v>372.07</v>
      </c>
      <c r="D2085" s="5">
        <v>45281</v>
      </c>
      <c r="E2085" t="s">
        <v>24</v>
      </c>
      <c r="F2085" t="s">
        <v>25</v>
      </c>
      <c r="G2085" s="16" t="s">
        <v>3031</v>
      </c>
      <c r="H2085" s="1"/>
      <c r="J2085"/>
      <c r="AC2085" s="5" t="e">
        <f>VLOOKUP(Table1[[#This Row],[Expense Report]],#REF!,3, 0)</f>
        <v>#REF!</v>
      </c>
      <c r="AD2085" t="s">
        <v>14685</v>
      </c>
      <c r="AE2085" t="s">
        <v>6845</v>
      </c>
      <c r="AF2085" t="e">
        <f>MONTH(Table1[[#This Row],[Date Sent]])</f>
        <v>#REF!</v>
      </c>
      <c r="AG2085" t="e">
        <f>YEAR(Table1[[#This Row],[Date Sent]])</f>
        <v>#REF!</v>
      </c>
      <c r="AH2085"/>
    </row>
    <row r="2086" spans="1:34" x14ac:dyDescent="0.2">
      <c r="A2086" t="s">
        <v>414</v>
      </c>
      <c r="B2086" t="s">
        <v>3030</v>
      </c>
      <c r="C2086" s="1">
        <v>280.22000000000003</v>
      </c>
      <c r="D2086" s="5">
        <v>45282</v>
      </c>
      <c r="E2086" t="s">
        <v>21</v>
      </c>
      <c r="F2086" t="s">
        <v>17</v>
      </c>
      <c r="G2086" s="16" t="s">
        <v>3032</v>
      </c>
      <c r="H2086" s="1"/>
      <c r="J2086"/>
      <c r="AC2086" s="5" t="e">
        <f>VLOOKUP(Table1[[#This Row],[Expense Report]],#REF!,3, 0)</f>
        <v>#REF!</v>
      </c>
      <c r="AD2086" t="s">
        <v>14685</v>
      </c>
      <c r="AE2086" t="s">
        <v>6845</v>
      </c>
      <c r="AF2086" t="e">
        <f>MONTH(Table1[[#This Row],[Date Sent]])</f>
        <v>#REF!</v>
      </c>
      <c r="AG2086" t="e">
        <f>YEAR(Table1[[#This Row],[Date Sent]])</f>
        <v>#REF!</v>
      </c>
      <c r="AH2086"/>
    </row>
    <row r="2087" spans="1:34" x14ac:dyDescent="0.2">
      <c r="A2087" t="s">
        <v>414</v>
      </c>
      <c r="B2087" t="s">
        <v>3030</v>
      </c>
      <c r="C2087" s="1">
        <v>255.65</v>
      </c>
      <c r="D2087" s="5">
        <v>45294</v>
      </c>
      <c r="E2087" t="s">
        <v>20</v>
      </c>
      <c r="F2087" t="s">
        <v>8</v>
      </c>
      <c r="G2087" s="16" t="s">
        <v>3033</v>
      </c>
      <c r="H2087" s="1"/>
      <c r="J2087"/>
      <c r="AC2087" s="5" t="e">
        <f>VLOOKUP(Table1[[#This Row],[Expense Report]],#REF!,3, 0)</f>
        <v>#REF!</v>
      </c>
      <c r="AD2087" t="s">
        <v>14685</v>
      </c>
      <c r="AE2087" t="s">
        <v>6845</v>
      </c>
      <c r="AF2087" t="e">
        <f>MONTH(Table1[[#This Row],[Date Sent]])</f>
        <v>#REF!</v>
      </c>
      <c r="AG2087" t="e">
        <f>YEAR(Table1[[#This Row],[Date Sent]])</f>
        <v>#REF!</v>
      </c>
      <c r="AH2087"/>
    </row>
    <row r="2088" spans="1:34" x14ac:dyDescent="0.2">
      <c r="A2088" t="s">
        <v>414</v>
      </c>
      <c r="B2088" t="s">
        <v>3030</v>
      </c>
      <c r="C2088" s="1">
        <v>16.28</v>
      </c>
      <c r="D2088" s="5">
        <v>45294</v>
      </c>
      <c r="E2088" t="s">
        <v>21</v>
      </c>
      <c r="F2088" t="s">
        <v>18</v>
      </c>
      <c r="G2088" s="16" t="s">
        <v>984</v>
      </c>
      <c r="H2088" s="1"/>
      <c r="J2088"/>
      <c r="AC2088" s="5" t="e">
        <f>VLOOKUP(Table1[[#This Row],[Expense Report]],#REF!,3, 0)</f>
        <v>#REF!</v>
      </c>
      <c r="AD2088" t="s">
        <v>14685</v>
      </c>
      <c r="AE2088" t="s">
        <v>6845</v>
      </c>
      <c r="AF2088" t="e">
        <f>MONTH(Table1[[#This Row],[Date Sent]])</f>
        <v>#REF!</v>
      </c>
      <c r="AG2088" t="e">
        <f>YEAR(Table1[[#This Row],[Date Sent]])</f>
        <v>#REF!</v>
      </c>
      <c r="AH2088"/>
    </row>
    <row r="2089" spans="1:34" x14ac:dyDescent="0.2">
      <c r="A2089" t="s">
        <v>414</v>
      </c>
      <c r="B2089" t="s">
        <v>3030</v>
      </c>
      <c r="C2089" s="1">
        <v>49.56</v>
      </c>
      <c r="D2089" s="5">
        <v>45296</v>
      </c>
      <c r="E2089" t="s">
        <v>21</v>
      </c>
      <c r="F2089" t="s">
        <v>33</v>
      </c>
      <c r="G2089" s="16" t="s">
        <v>1286</v>
      </c>
      <c r="H2089" s="1"/>
      <c r="J2089"/>
      <c r="AC2089" s="5" t="e">
        <f>VLOOKUP(Table1[[#This Row],[Expense Report]],#REF!,3, 0)</f>
        <v>#REF!</v>
      </c>
      <c r="AD2089" t="s">
        <v>14685</v>
      </c>
      <c r="AE2089" t="s">
        <v>6845</v>
      </c>
      <c r="AF2089" t="e">
        <f>MONTH(Table1[[#This Row],[Date Sent]])</f>
        <v>#REF!</v>
      </c>
      <c r="AG2089" t="e">
        <f>YEAR(Table1[[#This Row],[Date Sent]])</f>
        <v>#REF!</v>
      </c>
      <c r="AH2089"/>
    </row>
    <row r="2090" spans="1:34" x14ac:dyDescent="0.2">
      <c r="A2090" t="s">
        <v>414</v>
      </c>
      <c r="B2090" t="s">
        <v>3030</v>
      </c>
      <c r="C2090" s="1">
        <v>219.89</v>
      </c>
      <c r="D2090" s="5">
        <v>45297</v>
      </c>
      <c r="E2090" t="s">
        <v>21</v>
      </c>
      <c r="F2090" t="s">
        <v>33</v>
      </c>
      <c r="G2090" s="16" t="s">
        <v>928</v>
      </c>
      <c r="H2090" s="1"/>
      <c r="J2090"/>
      <c r="AC2090" s="5" t="e">
        <f>VLOOKUP(Table1[[#This Row],[Expense Report]],#REF!,3, 0)</f>
        <v>#REF!</v>
      </c>
      <c r="AD2090" t="s">
        <v>14685</v>
      </c>
      <c r="AE2090" t="s">
        <v>6845</v>
      </c>
      <c r="AF2090" t="e">
        <f>MONTH(Table1[[#This Row],[Date Sent]])</f>
        <v>#REF!</v>
      </c>
      <c r="AG2090" t="e">
        <f>YEAR(Table1[[#This Row],[Date Sent]])</f>
        <v>#REF!</v>
      </c>
      <c r="AH2090"/>
    </row>
    <row r="2091" spans="1:34" x14ac:dyDescent="0.2">
      <c r="A2091" t="s">
        <v>414</v>
      </c>
      <c r="B2091" t="s">
        <v>3030</v>
      </c>
      <c r="C2091" s="1">
        <v>681.67</v>
      </c>
      <c r="D2091" s="5">
        <v>45304</v>
      </c>
      <c r="E2091" t="s">
        <v>21</v>
      </c>
      <c r="F2091" t="s">
        <v>33</v>
      </c>
      <c r="G2091" s="16" t="s">
        <v>3034</v>
      </c>
      <c r="H2091" s="1"/>
      <c r="J2091"/>
      <c r="AC2091" s="5" t="e">
        <f>VLOOKUP(Table1[[#This Row],[Expense Report]],#REF!,3, 0)</f>
        <v>#REF!</v>
      </c>
      <c r="AD2091" t="s">
        <v>14685</v>
      </c>
      <c r="AE2091" t="s">
        <v>6845</v>
      </c>
      <c r="AF2091" t="e">
        <f>MONTH(Table1[[#This Row],[Date Sent]])</f>
        <v>#REF!</v>
      </c>
      <c r="AG2091" t="e">
        <f>YEAR(Table1[[#This Row],[Date Sent]])</f>
        <v>#REF!</v>
      </c>
      <c r="AH2091"/>
    </row>
    <row r="2092" spans="1:34" x14ac:dyDescent="0.2">
      <c r="A2092" t="s">
        <v>414</v>
      </c>
      <c r="B2092" t="s">
        <v>3030</v>
      </c>
      <c r="C2092" s="1">
        <v>56.76</v>
      </c>
      <c r="D2092" s="5">
        <v>45309</v>
      </c>
      <c r="E2092" t="s">
        <v>21</v>
      </c>
      <c r="F2092" t="s">
        <v>15</v>
      </c>
      <c r="G2092" s="1" t="s">
        <v>3035</v>
      </c>
      <c r="H2092" s="1"/>
      <c r="J2092"/>
      <c r="AC2092" s="5" t="e">
        <f>VLOOKUP(Table1[[#This Row],[Expense Report]],#REF!,3, 0)</f>
        <v>#REF!</v>
      </c>
      <c r="AD2092" t="s">
        <v>14685</v>
      </c>
      <c r="AE2092" t="s">
        <v>6845</v>
      </c>
      <c r="AF2092" t="e">
        <f>MONTH(Table1[[#This Row],[Date Sent]])</f>
        <v>#REF!</v>
      </c>
      <c r="AG2092" t="e">
        <f>YEAR(Table1[[#This Row],[Date Sent]])</f>
        <v>#REF!</v>
      </c>
      <c r="AH2092"/>
    </row>
    <row r="2093" spans="1:34" x14ac:dyDescent="0.2">
      <c r="A2093" t="s">
        <v>414</v>
      </c>
      <c r="B2093" t="s">
        <v>3030</v>
      </c>
      <c r="C2093" s="1">
        <v>23.03</v>
      </c>
      <c r="D2093" s="5">
        <v>45310</v>
      </c>
      <c r="E2093" t="s">
        <v>20</v>
      </c>
      <c r="F2093" t="s">
        <v>39</v>
      </c>
      <c r="G2093" s="16" t="s">
        <v>3036</v>
      </c>
      <c r="H2093" s="1"/>
      <c r="J2093"/>
      <c r="AC2093" s="5" t="e">
        <f>VLOOKUP(Table1[[#This Row],[Expense Report]],#REF!,3, 0)</f>
        <v>#REF!</v>
      </c>
      <c r="AD2093" t="s">
        <v>14685</v>
      </c>
      <c r="AE2093" t="s">
        <v>6845</v>
      </c>
      <c r="AF2093" t="e">
        <f>MONTH(Table1[[#This Row],[Date Sent]])</f>
        <v>#REF!</v>
      </c>
      <c r="AG2093" t="e">
        <f>YEAR(Table1[[#This Row],[Date Sent]])</f>
        <v>#REF!</v>
      </c>
      <c r="AH2093"/>
    </row>
    <row r="2094" spans="1:34" x14ac:dyDescent="0.2">
      <c r="A2094" t="s">
        <v>116</v>
      </c>
      <c r="B2094" t="s">
        <v>3037</v>
      </c>
      <c r="C2094" s="1">
        <v>39.880000000000003</v>
      </c>
      <c r="D2094" s="5">
        <v>45266</v>
      </c>
      <c r="E2094" t="s">
        <v>24</v>
      </c>
      <c r="F2094" t="s">
        <v>18</v>
      </c>
      <c r="G2094" s="16" t="s">
        <v>984</v>
      </c>
      <c r="H2094" s="1"/>
      <c r="J2094"/>
      <c r="AC2094" s="5" t="e">
        <f>VLOOKUP(Table1[[#This Row],[Expense Report]],#REF!,3, 0)</f>
        <v>#REF!</v>
      </c>
      <c r="AD2094" t="s">
        <v>11649</v>
      </c>
      <c r="AE2094" t="s">
        <v>11649</v>
      </c>
      <c r="AF2094" t="e">
        <f>MONTH(Table1[[#This Row],[Date Sent]])</f>
        <v>#REF!</v>
      </c>
      <c r="AG2094" t="e">
        <f>YEAR(Table1[[#This Row],[Date Sent]])</f>
        <v>#REF!</v>
      </c>
      <c r="AH2094"/>
    </row>
    <row r="2095" spans="1:34" x14ac:dyDescent="0.2">
      <c r="A2095" t="s">
        <v>116</v>
      </c>
      <c r="B2095" t="s">
        <v>3037</v>
      </c>
      <c r="C2095" s="1">
        <v>45.28</v>
      </c>
      <c r="D2095" s="5">
        <v>45282</v>
      </c>
      <c r="E2095" t="s">
        <v>24</v>
      </c>
      <c r="F2095" t="s">
        <v>18</v>
      </c>
      <c r="G2095" s="16" t="s">
        <v>984</v>
      </c>
      <c r="H2095" s="1"/>
      <c r="J2095"/>
      <c r="AC2095" s="5" t="e">
        <f>VLOOKUP(Table1[[#This Row],[Expense Report]],#REF!,3, 0)</f>
        <v>#REF!</v>
      </c>
      <c r="AD2095" t="s">
        <v>11649</v>
      </c>
      <c r="AE2095" t="s">
        <v>11649</v>
      </c>
      <c r="AF2095" t="e">
        <f>MONTH(Table1[[#This Row],[Date Sent]])</f>
        <v>#REF!</v>
      </c>
      <c r="AG2095" t="e">
        <f>YEAR(Table1[[#This Row],[Date Sent]])</f>
        <v>#REF!</v>
      </c>
      <c r="AH2095"/>
    </row>
    <row r="2096" spans="1:34" x14ac:dyDescent="0.2">
      <c r="A2096" t="s">
        <v>116</v>
      </c>
      <c r="B2096" t="s">
        <v>3037</v>
      </c>
      <c r="C2096" s="1">
        <v>65.3</v>
      </c>
      <c r="D2096" s="5">
        <v>45289</v>
      </c>
      <c r="E2096" t="s">
        <v>21</v>
      </c>
      <c r="F2096" t="s">
        <v>17</v>
      </c>
      <c r="G2096" s="16" t="s">
        <v>3038</v>
      </c>
      <c r="H2096" s="1"/>
      <c r="J2096"/>
      <c r="AC2096" s="5" t="e">
        <f>VLOOKUP(Table1[[#This Row],[Expense Report]],#REF!,3, 0)</f>
        <v>#REF!</v>
      </c>
      <c r="AD2096" t="s">
        <v>11649</v>
      </c>
      <c r="AE2096" t="s">
        <v>11649</v>
      </c>
      <c r="AF2096" t="e">
        <f>MONTH(Table1[[#This Row],[Date Sent]])</f>
        <v>#REF!</v>
      </c>
      <c r="AG2096" t="e">
        <f>YEAR(Table1[[#This Row],[Date Sent]])</f>
        <v>#REF!</v>
      </c>
      <c r="AH2096"/>
    </row>
    <row r="2097" spans="1:34" x14ac:dyDescent="0.2">
      <c r="A2097" t="s">
        <v>116</v>
      </c>
      <c r="B2097" t="s">
        <v>3037</v>
      </c>
      <c r="C2097" s="1">
        <v>4.1500000000000004</v>
      </c>
      <c r="D2097" s="5">
        <v>45290</v>
      </c>
      <c r="E2097" t="s">
        <v>34</v>
      </c>
      <c r="F2097" t="s">
        <v>14</v>
      </c>
      <c r="G2097" s="16" t="s">
        <v>1185</v>
      </c>
      <c r="H2097" s="1"/>
      <c r="J2097"/>
      <c r="AC2097" s="5" t="e">
        <f>VLOOKUP(Table1[[#This Row],[Expense Report]],#REF!,3, 0)</f>
        <v>#REF!</v>
      </c>
      <c r="AD2097" t="s">
        <v>11649</v>
      </c>
      <c r="AE2097" t="s">
        <v>11649</v>
      </c>
      <c r="AF2097" t="e">
        <f>MONTH(Table1[[#This Row],[Date Sent]])</f>
        <v>#REF!</v>
      </c>
      <c r="AG2097" t="e">
        <f>YEAR(Table1[[#This Row],[Date Sent]])</f>
        <v>#REF!</v>
      </c>
      <c r="AH2097"/>
    </row>
    <row r="2098" spans="1:34" x14ac:dyDescent="0.2">
      <c r="A2098" t="s">
        <v>116</v>
      </c>
      <c r="B2098" t="s">
        <v>3037</v>
      </c>
      <c r="C2098" s="1">
        <v>4.26</v>
      </c>
      <c r="D2098" s="5">
        <v>45290</v>
      </c>
      <c r="E2098" t="s">
        <v>34</v>
      </c>
      <c r="F2098" t="s">
        <v>14</v>
      </c>
      <c r="G2098" s="16" t="s">
        <v>1185</v>
      </c>
      <c r="H2098" s="1"/>
      <c r="J2098"/>
      <c r="AC2098" s="5" t="e">
        <f>VLOOKUP(Table1[[#This Row],[Expense Report]],#REF!,3, 0)</f>
        <v>#REF!</v>
      </c>
      <c r="AD2098" t="s">
        <v>11649</v>
      </c>
      <c r="AE2098" t="s">
        <v>11649</v>
      </c>
      <c r="AF2098" t="e">
        <f>MONTH(Table1[[#This Row],[Date Sent]])</f>
        <v>#REF!</v>
      </c>
      <c r="AG2098" t="e">
        <f>YEAR(Table1[[#This Row],[Date Sent]])</f>
        <v>#REF!</v>
      </c>
      <c r="AH2098"/>
    </row>
    <row r="2099" spans="1:34" x14ac:dyDescent="0.2">
      <c r="A2099" t="s">
        <v>116</v>
      </c>
      <c r="B2099" t="s">
        <v>3037</v>
      </c>
      <c r="C2099" s="1">
        <v>3.19</v>
      </c>
      <c r="D2099" s="5">
        <v>45290</v>
      </c>
      <c r="E2099" t="s">
        <v>34</v>
      </c>
      <c r="F2099" t="s">
        <v>14</v>
      </c>
      <c r="G2099" s="16" t="s">
        <v>1185</v>
      </c>
      <c r="H2099" s="1"/>
      <c r="J2099"/>
      <c r="AC2099" s="5" t="e">
        <f>VLOOKUP(Table1[[#This Row],[Expense Report]],#REF!,3, 0)</f>
        <v>#REF!</v>
      </c>
      <c r="AD2099" t="s">
        <v>11649</v>
      </c>
      <c r="AE2099" t="s">
        <v>11649</v>
      </c>
      <c r="AF2099" t="e">
        <f>MONTH(Table1[[#This Row],[Date Sent]])</f>
        <v>#REF!</v>
      </c>
      <c r="AG2099" t="e">
        <f>YEAR(Table1[[#This Row],[Date Sent]])</f>
        <v>#REF!</v>
      </c>
      <c r="AH2099"/>
    </row>
    <row r="2100" spans="1:34" x14ac:dyDescent="0.2">
      <c r="A2100" t="s">
        <v>116</v>
      </c>
      <c r="B2100" t="s">
        <v>3037</v>
      </c>
      <c r="C2100" s="1">
        <v>15.99</v>
      </c>
      <c r="D2100" s="5">
        <v>45291</v>
      </c>
      <c r="E2100" t="s">
        <v>21</v>
      </c>
      <c r="F2100" t="s">
        <v>33</v>
      </c>
      <c r="G2100" s="16" t="s">
        <v>3039</v>
      </c>
      <c r="H2100" s="1"/>
      <c r="J2100"/>
      <c r="AC2100" s="5" t="e">
        <f>VLOOKUP(Table1[[#This Row],[Expense Report]],#REF!,3, 0)</f>
        <v>#REF!</v>
      </c>
      <c r="AD2100" t="s">
        <v>11649</v>
      </c>
      <c r="AE2100" t="s">
        <v>11649</v>
      </c>
      <c r="AF2100" t="e">
        <f>MONTH(Table1[[#This Row],[Date Sent]])</f>
        <v>#REF!</v>
      </c>
      <c r="AG2100" t="e">
        <f>YEAR(Table1[[#This Row],[Date Sent]])</f>
        <v>#REF!</v>
      </c>
      <c r="AH2100"/>
    </row>
    <row r="2101" spans="1:34" x14ac:dyDescent="0.2">
      <c r="A2101" t="s">
        <v>116</v>
      </c>
      <c r="B2101" t="s">
        <v>3037</v>
      </c>
      <c r="C2101" s="1">
        <v>23.09</v>
      </c>
      <c r="D2101" s="5">
        <v>45294</v>
      </c>
      <c r="E2101" t="s">
        <v>24</v>
      </c>
      <c r="F2101" t="s">
        <v>18</v>
      </c>
      <c r="G2101" s="16" t="s">
        <v>984</v>
      </c>
      <c r="H2101" s="1"/>
      <c r="J2101"/>
      <c r="AC2101" s="5" t="e">
        <f>VLOOKUP(Table1[[#This Row],[Expense Report]],#REF!,3, 0)</f>
        <v>#REF!</v>
      </c>
      <c r="AD2101" t="s">
        <v>11649</v>
      </c>
      <c r="AE2101" t="s">
        <v>11649</v>
      </c>
      <c r="AF2101" t="e">
        <f>MONTH(Table1[[#This Row],[Date Sent]])</f>
        <v>#REF!</v>
      </c>
      <c r="AG2101" t="e">
        <f>YEAR(Table1[[#This Row],[Date Sent]])</f>
        <v>#REF!</v>
      </c>
      <c r="AH2101"/>
    </row>
    <row r="2102" spans="1:34" x14ac:dyDescent="0.2">
      <c r="A2102" t="s">
        <v>116</v>
      </c>
      <c r="B2102" t="s">
        <v>3037</v>
      </c>
      <c r="C2102" s="1">
        <v>13.5</v>
      </c>
      <c r="D2102" s="5">
        <v>45295</v>
      </c>
      <c r="E2102" t="s">
        <v>21</v>
      </c>
      <c r="F2102" t="s">
        <v>15</v>
      </c>
      <c r="G2102" s="16" t="s">
        <v>3040</v>
      </c>
      <c r="H2102" s="1"/>
      <c r="J2102"/>
      <c r="AC2102" s="5" t="e">
        <f>VLOOKUP(Table1[[#This Row],[Expense Report]],#REF!,3, 0)</f>
        <v>#REF!</v>
      </c>
      <c r="AD2102" t="s">
        <v>11649</v>
      </c>
      <c r="AE2102" t="s">
        <v>11649</v>
      </c>
      <c r="AF2102" t="e">
        <f>MONTH(Table1[[#This Row],[Date Sent]])</f>
        <v>#REF!</v>
      </c>
      <c r="AG2102" t="e">
        <f>YEAR(Table1[[#This Row],[Date Sent]])</f>
        <v>#REF!</v>
      </c>
      <c r="AH2102"/>
    </row>
    <row r="2103" spans="1:34" x14ac:dyDescent="0.2">
      <c r="A2103" t="s">
        <v>116</v>
      </c>
      <c r="B2103" t="s">
        <v>3037</v>
      </c>
      <c r="C2103" s="1">
        <v>2.65</v>
      </c>
      <c r="D2103" s="5">
        <v>45297</v>
      </c>
      <c r="E2103" t="s">
        <v>21</v>
      </c>
      <c r="F2103" t="s">
        <v>39</v>
      </c>
      <c r="G2103" s="16" t="s">
        <v>3041</v>
      </c>
      <c r="H2103" s="1"/>
      <c r="J2103"/>
      <c r="AC2103" s="5" t="e">
        <f>VLOOKUP(Table1[[#This Row],[Expense Report]],#REF!,3, 0)</f>
        <v>#REF!</v>
      </c>
      <c r="AD2103" t="s">
        <v>11649</v>
      </c>
      <c r="AE2103" t="s">
        <v>11649</v>
      </c>
      <c r="AF2103" t="e">
        <f>MONTH(Table1[[#This Row],[Date Sent]])</f>
        <v>#REF!</v>
      </c>
      <c r="AG2103" t="e">
        <f>YEAR(Table1[[#This Row],[Date Sent]])</f>
        <v>#REF!</v>
      </c>
      <c r="AH2103"/>
    </row>
    <row r="2104" spans="1:34" x14ac:dyDescent="0.2">
      <c r="A2104" t="s">
        <v>116</v>
      </c>
      <c r="B2104" t="s">
        <v>3037</v>
      </c>
      <c r="C2104" s="1">
        <v>79.41</v>
      </c>
      <c r="D2104" s="5">
        <v>45297</v>
      </c>
      <c r="E2104" t="s">
        <v>21</v>
      </c>
      <c r="F2104" t="s">
        <v>33</v>
      </c>
      <c r="G2104" s="16" t="s">
        <v>3042</v>
      </c>
      <c r="H2104" s="1"/>
      <c r="J2104"/>
      <c r="AC2104" s="5" t="e">
        <f>VLOOKUP(Table1[[#This Row],[Expense Report]],#REF!,3, 0)</f>
        <v>#REF!</v>
      </c>
      <c r="AD2104" t="s">
        <v>11649</v>
      </c>
      <c r="AE2104" t="s">
        <v>11649</v>
      </c>
      <c r="AF2104" t="e">
        <f>MONTH(Table1[[#This Row],[Date Sent]])</f>
        <v>#REF!</v>
      </c>
      <c r="AG2104" t="e">
        <f>YEAR(Table1[[#This Row],[Date Sent]])</f>
        <v>#REF!</v>
      </c>
      <c r="AH2104"/>
    </row>
    <row r="2105" spans="1:34" x14ac:dyDescent="0.2">
      <c r="A2105" t="s">
        <v>116</v>
      </c>
      <c r="B2105" t="s">
        <v>3037</v>
      </c>
      <c r="C2105" s="1">
        <v>15.99</v>
      </c>
      <c r="D2105" s="5">
        <v>45301</v>
      </c>
      <c r="E2105" t="s">
        <v>21</v>
      </c>
      <c r="F2105" t="s">
        <v>15</v>
      </c>
      <c r="G2105" s="16" t="s">
        <v>3043</v>
      </c>
      <c r="H2105" s="1"/>
      <c r="J2105"/>
      <c r="AC2105" s="5" t="e">
        <f>VLOOKUP(Table1[[#This Row],[Expense Report]],#REF!,3, 0)</f>
        <v>#REF!</v>
      </c>
      <c r="AD2105" t="s">
        <v>11649</v>
      </c>
      <c r="AE2105" t="s">
        <v>11649</v>
      </c>
      <c r="AF2105" t="e">
        <f>MONTH(Table1[[#This Row],[Date Sent]])</f>
        <v>#REF!</v>
      </c>
      <c r="AG2105" t="e">
        <f>YEAR(Table1[[#This Row],[Date Sent]])</f>
        <v>#REF!</v>
      </c>
      <c r="AH2105"/>
    </row>
    <row r="2106" spans="1:34" x14ac:dyDescent="0.2">
      <c r="A2106" t="s">
        <v>116</v>
      </c>
      <c r="B2106" t="s">
        <v>3037</v>
      </c>
      <c r="C2106" s="1">
        <v>170.46</v>
      </c>
      <c r="D2106" s="5">
        <v>45304</v>
      </c>
      <c r="E2106" t="s">
        <v>23</v>
      </c>
      <c r="F2106" t="s">
        <v>15</v>
      </c>
      <c r="G2106" s="16" t="s">
        <v>3044</v>
      </c>
      <c r="H2106" s="1"/>
      <c r="J2106"/>
      <c r="AC2106" s="5" t="e">
        <f>VLOOKUP(Table1[[#This Row],[Expense Report]],#REF!,3, 0)</f>
        <v>#REF!</v>
      </c>
      <c r="AD2106" t="s">
        <v>11649</v>
      </c>
      <c r="AE2106" t="s">
        <v>11649</v>
      </c>
      <c r="AF2106" t="e">
        <f>MONTH(Table1[[#This Row],[Date Sent]])</f>
        <v>#REF!</v>
      </c>
      <c r="AG2106" t="e">
        <f>YEAR(Table1[[#This Row],[Date Sent]])</f>
        <v>#REF!</v>
      </c>
      <c r="AH2106"/>
    </row>
    <row r="2107" spans="1:34" x14ac:dyDescent="0.2">
      <c r="A2107" t="s">
        <v>116</v>
      </c>
      <c r="B2107" t="s">
        <v>3037</v>
      </c>
      <c r="C2107" s="1">
        <v>42.81</v>
      </c>
      <c r="D2107" s="5">
        <v>45307</v>
      </c>
      <c r="E2107" t="s">
        <v>21</v>
      </c>
      <c r="F2107" t="s">
        <v>15</v>
      </c>
      <c r="G2107" s="16" t="s">
        <v>3045</v>
      </c>
      <c r="H2107" s="1"/>
      <c r="J2107"/>
      <c r="AC2107" s="5" t="e">
        <f>VLOOKUP(Table1[[#This Row],[Expense Report]],#REF!,3, 0)</f>
        <v>#REF!</v>
      </c>
      <c r="AD2107" t="s">
        <v>11649</v>
      </c>
      <c r="AE2107" t="s">
        <v>11649</v>
      </c>
      <c r="AF2107" t="e">
        <f>MONTH(Table1[[#This Row],[Date Sent]])</f>
        <v>#REF!</v>
      </c>
      <c r="AG2107" t="e">
        <f>YEAR(Table1[[#This Row],[Date Sent]])</f>
        <v>#REF!</v>
      </c>
      <c r="AH2107"/>
    </row>
    <row r="2108" spans="1:34" x14ac:dyDescent="0.2">
      <c r="A2108" t="s">
        <v>116</v>
      </c>
      <c r="B2108" t="s">
        <v>3037</v>
      </c>
      <c r="C2108" s="1">
        <v>23.09</v>
      </c>
      <c r="D2108" s="5">
        <v>45308</v>
      </c>
      <c r="E2108" t="s">
        <v>24</v>
      </c>
      <c r="F2108" t="s">
        <v>18</v>
      </c>
      <c r="G2108" s="16" t="s">
        <v>984</v>
      </c>
      <c r="H2108" s="1"/>
      <c r="J2108"/>
      <c r="AC2108" s="5" t="e">
        <f>VLOOKUP(Table1[[#This Row],[Expense Report]],#REF!,3, 0)</f>
        <v>#REF!</v>
      </c>
      <c r="AD2108" t="s">
        <v>11649</v>
      </c>
      <c r="AE2108" t="s">
        <v>11649</v>
      </c>
      <c r="AF2108" t="e">
        <f>MONTH(Table1[[#This Row],[Date Sent]])</f>
        <v>#REF!</v>
      </c>
      <c r="AG2108" t="e">
        <f>YEAR(Table1[[#This Row],[Date Sent]])</f>
        <v>#REF!</v>
      </c>
      <c r="AH2108"/>
    </row>
    <row r="2109" spans="1:34" x14ac:dyDescent="0.2">
      <c r="A2109" t="s">
        <v>3046</v>
      </c>
      <c r="B2109" t="s">
        <v>3047</v>
      </c>
      <c r="C2109" s="1">
        <v>179.31</v>
      </c>
      <c r="D2109" s="5">
        <v>45231</v>
      </c>
      <c r="E2109" t="s">
        <v>4</v>
      </c>
      <c r="F2109" t="s">
        <v>913</v>
      </c>
      <c r="G2109" s="16" t="s">
        <v>1421</v>
      </c>
      <c r="H2109" s="1"/>
      <c r="J2109"/>
      <c r="AC2109" s="5" t="e">
        <f>VLOOKUP(Table1[[#This Row],[Expense Report]],#REF!,3, 0)</f>
        <v>#REF!</v>
      </c>
      <c r="AD2109" t="s">
        <v>14735</v>
      </c>
      <c r="AE2109" t="s">
        <v>174</v>
      </c>
      <c r="AF2109" t="e">
        <f>MONTH(Table1[[#This Row],[Date Sent]])</f>
        <v>#REF!</v>
      </c>
      <c r="AG2109" t="e">
        <f>YEAR(Table1[[#This Row],[Date Sent]])</f>
        <v>#REF!</v>
      </c>
      <c r="AH2109"/>
    </row>
    <row r="2110" spans="1:34" x14ac:dyDescent="0.2">
      <c r="A2110" t="s">
        <v>3046</v>
      </c>
      <c r="B2110" t="s">
        <v>3047</v>
      </c>
      <c r="C2110" s="1">
        <v>49.82</v>
      </c>
      <c r="D2110" s="5">
        <v>45243</v>
      </c>
      <c r="E2110" t="s">
        <v>21</v>
      </c>
      <c r="F2110" t="s">
        <v>33</v>
      </c>
      <c r="G2110" s="16" t="s">
        <v>3048</v>
      </c>
      <c r="H2110" s="1"/>
      <c r="J2110"/>
      <c r="AC2110" s="5" t="e">
        <f>VLOOKUP(Table1[[#This Row],[Expense Report]],#REF!,3, 0)</f>
        <v>#REF!</v>
      </c>
      <c r="AD2110" t="s">
        <v>14735</v>
      </c>
      <c r="AE2110" t="s">
        <v>174</v>
      </c>
      <c r="AF2110" t="e">
        <f>MONTH(Table1[[#This Row],[Date Sent]])</f>
        <v>#REF!</v>
      </c>
      <c r="AG2110" t="e">
        <f>YEAR(Table1[[#This Row],[Date Sent]])</f>
        <v>#REF!</v>
      </c>
      <c r="AH2110"/>
    </row>
    <row r="2111" spans="1:34" x14ac:dyDescent="0.2">
      <c r="A2111" t="s">
        <v>3046</v>
      </c>
      <c r="B2111" t="s">
        <v>3047</v>
      </c>
      <c r="C2111" s="1">
        <v>31.16</v>
      </c>
      <c r="D2111" s="5">
        <v>45245</v>
      </c>
      <c r="E2111" t="s">
        <v>21</v>
      </c>
      <c r="F2111" t="s">
        <v>15</v>
      </c>
      <c r="G2111" s="16" t="s">
        <v>3049</v>
      </c>
      <c r="H2111" s="1"/>
      <c r="J2111"/>
      <c r="AC2111" s="5" t="e">
        <f>VLOOKUP(Table1[[#This Row],[Expense Report]],#REF!,3, 0)</f>
        <v>#REF!</v>
      </c>
      <c r="AD2111" t="s">
        <v>14735</v>
      </c>
      <c r="AE2111" t="s">
        <v>174</v>
      </c>
      <c r="AF2111" t="e">
        <f>MONTH(Table1[[#This Row],[Date Sent]])</f>
        <v>#REF!</v>
      </c>
      <c r="AG2111" t="e">
        <f>YEAR(Table1[[#This Row],[Date Sent]])</f>
        <v>#REF!</v>
      </c>
      <c r="AH2111"/>
    </row>
    <row r="2112" spans="1:34" x14ac:dyDescent="0.2">
      <c r="A2112" t="s">
        <v>3046</v>
      </c>
      <c r="B2112" t="s">
        <v>3047</v>
      </c>
      <c r="C2112" s="1">
        <v>463.57</v>
      </c>
      <c r="D2112" s="5">
        <v>45245</v>
      </c>
      <c r="E2112" t="s">
        <v>21</v>
      </c>
      <c r="F2112" t="s">
        <v>33</v>
      </c>
      <c r="G2112" s="16" t="s">
        <v>3050</v>
      </c>
      <c r="H2112" s="1"/>
      <c r="J2112"/>
      <c r="AC2112" s="5" t="e">
        <f>VLOOKUP(Table1[[#This Row],[Expense Report]],#REF!,3, 0)</f>
        <v>#REF!</v>
      </c>
      <c r="AD2112" t="s">
        <v>14735</v>
      </c>
      <c r="AE2112" t="s">
        <v>174</v>
      </c>
      <c r="AF2112" t="e">
        <f>MONTH(Table1[[#This Row],[Date Sent]])</f>
        <v>#REF!</v>
      </c>
      <c r="AG2112" t="e">
        <f>YEAR(Table1[[#This Row],[Date Sent]])</f>
        <v>#REF!</v>
      </c>
      <c r="AH2112"/>
    </row>
    <row r="2113" spans="1:34" x14ac:dyDescent="0.2">
      <c r="A2113" t="s">
        <v>3046</v>
      </c>
      <c r="B2113" t="s">
        <v>3047</v>
      </c>
      <c r="C2113" s="1">
        <v>41.82</v>
      </c>
      <c r="D2113" s="5">
        <v>45248</v>
      </c>
      <c r="E2113" t="s">
        <v>21</v>
      </c>
      <c r="F2113" t="s">
        <v>18</v>
      </c>
      <c r="G2113" s="16" t="s">
        <v>3051</v>
      </c>
      <c r="H2113" s="1"/>
      <c r="J2113"/>
      <c r="AC2113" s="5" t="e">
        <f>VLOOKUP(Table1[[#This Row],[Expense Report]],#REF!,3, 0)</f>
        <v>#REF!</v>
      </c>
      <c r="AD2113" t="s">
        <v>14735</v>
      </c>
      <c r="AE2113" t="s">
        <v>174</v>
      </c>
      <c r="AF2113" t="e">
        <f>MONTH(Table1[[#This Row],[Date Sent]])</f>
        <v>#REF!</v>
      </c>
      <c r="AG2113" t="e">
        <f>YEAR(Table1[[#This Row],[Date Sent]])</f>
        <v>#REF!</v>
      </c>
      <c r="AH2113"/>
    </row>
    <row r="2114" spans="1:34" x14ac:dyDescent="0.2">
      <c r="A2114" t="s">
        <v>3046</v>
      </c>
      <c r="B2114" t="s">
        <v>3047</v>
      </c>
      <c r="C2114" s="1">
        <v>10.35</v>
      </c>
      <c r="D2114" s="5">
        <v>45259</v>
      </c>
      <c r="E2114" t="s">
        <v>14</v>
      </c>
      <c r="F2114" t="s">
        <v>3052</v>
      </c>
      <c r="G2114" s="16" t="s">
        <v>3053</v>
      </c>
      <c r="H2114" s="1"/>
      <c r="J2114"/>
      <c r="AC2114" s="5" t="e">
        <f>VLOOKUP(Table1[[#This Row],[Expense Report]],#REF!,3, 0)</f>
        <v>#REF!</v>
      </c>
      <c r="AD2114" t="s">
        <v>14735</v>
      </c>
      <c r="AE2114" t="s">
        <v>174</v>
      </c>
      <c r="AF2114" t="e">
        <f>MONTH(Table1[[#This Row],[Date Sent]])</f>
        <v>#REF!</v>
      </c>
      <c r="AG2114" t="e">
        <f>YEAR(Table1[[#This Row],[Date Sent]])</f>
        <v>#REF!</v>
      </c>
      <c r="AH2114"/>
    </row>
    <row r="2115" spans="1:34" x14ac:dyDescent="0.2">
      <c r="A2115" t="s">
        <v>3046</v>
      </c>
      <c r="B2115" t="s">
        <v>3047</v>
      </c>
      <c r="C2115" s="1">
        <v>248.8</v>
      </c>
      <c r="D2115" s="5">
        <v>45259</v>
      </c>
      <c r="E2115" t="s">
        <v>14</v>
      </c>
      <c r="F2115" t="s">
        <v>3052</v>
      </c>
      <c r="G2115" s="16" t="s">
        <v>3053</v>
      </c>
      <c r="H2115" s="1"/>
      <c r="J2115"/>
      <c r="AC2115" s="5" t="e">
        <f>VLOOKUP(Table1[[#This Row],[Expense Report]],#REF!,3, 0)</f>
        <v>#REF!</v>
      </c>
      <c r="AD2115" t="s">
        <v>14735</v>
      </c>
      <c r="AE2115" t="s">
        <v>174</v>
      </c>
      <c r="AF2115" t="e">
        <f>MONTH(Table1[[#This Row],[Date Sent]])</f>
        <v>#REF!</v>
      </c>
      <c r="AG2115" t="e">
        <f>YEAR(Table1[[#This Row],[Date Sent]])</f>
        <v>#REF!</v>
      </c>
      <c r="AH2115"/>
    </row>
    <row r="2116" spans="1:34" x14ac:dyDescent="0.2">
      <c r="A2116" t="s">
        <v>3046</v>
      </c>
      <c r="B2116" t="s">
        <v>3047</v>
      </c>
      <c r="C2116" s="1">
        <v>-10</v>
      </c>
      <c r="D2116" s="5">
        <v>45260</v>
      </c>
      <c r="E2116" t="s">
        <v>14</v>
      </c>
      <c r="F2116" t="s">
        <v>3052</v>
      </c>
      <c r="G2116" s="16" t="s">
        <v>3053</v>
      </c>
      <c r="H2116" s="1"/>
      <c r="J2116"/>
      <c r="AC2116" s="5" t="e">
        <f>VLOOKUP(Table1[[#This Row],[Expense Report]],#REF!,3, 0)</f>
        <v>#REF!</v>
      </c>
      <c r="AD2116" t="s">
        <v>14735</v>
      </c>
      <c r="AE2116" t="s">
        <v>174</v>
      </c>
      <c r="AF2116" t="e">
        <f>MONTH(Table1[[#This Row],[Date Sent]])</f>
        <v>#REF!</v>
      </c>
      <c r="AG2116" t="e">
        <f>YEAR(Table1[[#This Row],[Date Sent]])</f>
        <v>#REF!</v>
      </c>
      <c r="AH2116"/>
    </row>
    <row r="2117" spans="1:34" x14ac:dyDescent="0.2">
      <c r="A2117" t="s">
        <v>3046</v>
      </c>
      <c r="B2117" t="s">
        <v>3047</v>
      </c>
      <c r="C2117" s="1">
        <v>32.04</v>
      </c>
      <c r="D2117" s="5">
        <v>45261</v>
      </c>
      <c r="E2117" t="s">
        <v>14</v>
      </c>
      <c r="F2117" t="s">
        <v>3052</v>
      </c>
      <c r="G2117" s="16" t="s">
        <v>3053</v>
      </c>
      <c r="H2117" s="1"/>
      <c r="J2117"/>
      <c r="AC2117" s="5" t="e">
        <f>VLOOKUP(Table1[[#This Row],[Expense Report]],#REF!,3, 0)</f>
        <v>#REF!</v>
      </c>
      <c r="AD2117" t="s">
        <v>14735</v>
      </c>
      <c r="AE2117" t="s">
        <v>174</v>
      </c>
      <c r="AF2117" t="e">
        <f>MONTH(Table1[[#This Row],[Date Sent]])</f>
        <v>#REF!</v>
      </c>
      <c r="AG2117" t="e">
        <f>YEAR(Table1[[#This Row],[Date Sent]])</f>
        <v>#REF!</v>
      </c>
      <c r="AH2117"/>
    </row>
    <row r="2118" spans="1:34" x14ac:dyDescent="0.2">
      <c r="A2118" t="s">
        <v>3046</v>
      </c>
      <c r="B2118" t="s">
        <v>3047</v>
      </c>
      <c r="C2118" s="1">
        <v>90.02</v>
      </c>
      <c r="D2118" s="5">
        <v>45261</v>
      </c>
      <c r="E2118" t="s">
        <v>21</v>
      </c>
      <c r="F2118" t="s">
        <v>33</v>
      </c>
      <c r="G2118" s="16" t="s">
        <v>1387</v>
      </c>
      <c r="H2118" s="1"/>
      <c r="J2118"/>
      <c r="AC2118" s="5" t="e">
        <f>VLOOKUP(Table1[[#This Row],[Expense Report]],#REF!,3, 0)</f>
        <v>#REF!</v>
      </c>
      <c r="AD2118" t="s">
        <v>14735</v>
      </c>
      <c r="AE2118" t="s">
        <v>174</v>
      </c>
      <c r="AF2118" t="e">
        <f>MONTH(Table1[[#This Row],[Date Sent]])</f>
        <v>#REF!</v>
      </c>
      <c r="AG2118" t="e">
        <f>YEAR(Table1[[#This Row],[Date Sent]])</f>
        <v>#REF!</v>
      </c>
      <c r="AH2118"/>
    </row>
    <row r="2119" spans="1:34" x14ac:dyDescent="0.2">
      <c r="A2119" t="s">
        <v>3046</v>
      </c>
      <c r="B2119" t="s">
        <v>3047</v>
      </c>
      <c r="C2119" s="1">
        <v>402.04</v>
      </c>
      <c r="D2119" s="5">
        <v>45261</v>
      </c>
      <c r="E2119" t="s">
        <v>4</v>
      </c>
      <c r="F2119" t="s">
        <v>913</v>
      </c>
      <c r="G2119" s="16" t="s">
        <v>1421</v>
      </c>
      <c r="H2119" s="1"/>
      <c r="J2119"/>
      <c r="AC2119" s="5" t="e">
        <f>VLOOKUP(Table1[[#This Row],[Expense Report]],#REF!,3, 0)</f>
        <v>#REF!</v>
      </c>
      <c r="AD2119" t="s">
        <v>14735</v>
      </c>
      <c r="AE2119" t="s">
        <v>174</v>
      </c>
      <c r="AF2119" t="e">
        <f>MONTH(Table1[[#This Row],[Date Sent]])</f>
        <v>#REF!</v>
      </c>
      <c r="AG2119" t="e">
        <f>YEAR(Table1[[#This Row],[Date Sent]])</f>
        <v>#REF!</v>
      </c>
      <c r="AH2119"/>
    </row>
    <row r="2120" spans="1:34" x14ac:dyDescent="0.2">
      <c r="A2120" t="s">
        <v>3046</v>
      </c>
      <c r="B2120" t="s">
        <v>3047</v>
      </c>
      <c r="C2120" s="1">
        <v>-17.8</v>
      </c>
      <c r="D2120" s="5">
        <v>45267</v>
      </c>
      <c r="E2120" t="s">
        <v>14</v>
      </c>
      <c r="F2120" t="s">
        <v>3052</v>
      </c>
      <c r="G2120" s="16" t="s">
        <v>3053</v>
      </c>
      <c r="H2120" s="1"/>
      <c r="J2120"/>
      <c r="AC2120" s="5" t="e">
        <f>VLOOKUP(Table1[[#This Row],[Expense Report]],#REF!,3, 0)</f>
        <v>#REF!</v>
      </c>
      <c r="AD2120" t="s">
        <v>14735</v>
      </c>
      <c r="AE2120" t="s">
        <v>174</v>
      </c>
      <c r="AF2120" t="e">
        <f>MONTH(Table1[[#This Row],[Date Sent]])</f>
        <v>#REF!</v>
      </c>
      <c r="AG2120" t="e">
        <f>YEAR(Table1[[#This Row],[Date Sent]])</f>
        <v>#REF!</v>
      </c>
      <c r="AH2120"/>
    </row>
    <row r="2121" spans="1:34" x14ac:dyDescent="0.2">
      <c r="A2121" t="s">
        <v>3046</v>
      </c>
      <c r="B2121" t="s">
        <v>3047</v>
      </c>
      <c r="C2121" s="1">
        <v>25.94</v>
      </c>
      <c r="D2121" s="5">
        <v>45268</v>
      </c>
      <c r="E2121" t="s">
        <v>21</v>
      </c>
      <c r="F2121" t="s">
        <v>4</v>
      </c>
      <c r="G2121" s="16" t="s">
        <v>3054</v>
      </c>
      <c r="H2121" s="1"/>
      <c r="J2121"/>
      <c r="AC2121" s="5" t="e">
        <f>VLOOKUP(Table1[[#This Row],[Expense Report]],#REF!,3, 0)</f>
        <v>#REF!</v>
      </c>
      <c r="AD2121" t="s">
        <v>14735</v>
      </c>
      <c r="AE2121" t="s">
        <v>174</v>
      </c>
      <c r="AF2121" t="e">
        <f>MONTH(Table1[[#This Row],[Date Sent]])</f>
        <v>#REF!</v>
      </c>
      <c r="AG2121" t="e">
        <f>YEAR(Table1[[#This Row],[Date Sent]])</f>
        <v>#REF!</v>
      </c>
      <c r="AH2121"/>
    </row>
    <row r="2122" spans="1:34" x14ac:dyDescent="0.2">
      <c r="A2122" t="s">
        <v>3046</v>
      </c>
      <c r="B2122" t="s">
        <v>3047</v>
      </c>
      <c r="C2122" s="1">
        <v>84.78</v>
      </c>
      <c r="D2122" s="5">
        <v>45268</v>
      </c>
      <c r="E2122" t="s">
        <v>21</v>
      </c>
      <c r="F2122" t="s">
        <v>15</v>
      </c>
      <c r="G2122" s="16" t="s">
        <v>1236</v>
      </c>
      <c r="H2122" s="1"/>
      <c r="J2122"/>
      <c r="AC2122" s="5" t="e">
        <f>VLOOKUP(Table1[[#This Row],[Expense Report]],#REF!,3, 0)</f>
        <v>#REF!</v>
      </c>
      <c r="AD2122" t="s">
        <v>14735</v>
      </c>
      <c r="AE2122" t="s">
        <v>174</v>
      </c>
      <c r="AF2122" t="e">
        <f>MONTH(Table1[[#This Row],[Date Sent]])</f>
        <v>#REF!</v>
      </c>
      <c r="AG2122" t="e">
        <f>YEAR(Table1[[#This Row],[Date Sent]])</f>
        <v>#REF!</v>
      </c>
      <c r="AH2122"/>
    </row>
    <row r="2123" spans="1:34" x14ac:dyDescent="0.2">
      <c r="A2123" t="s">
        <v>3046</v>
      </c>
      <c r="B2123" t="s">
        <v>3047</v>
      </c>
      <c r="C2123" s="1">
        <v>129.87</v>
      </c>
      <c r="D2123" s="5">
        <v>45269</v>
      </c>
      <c r="E2123" t="s">
        <v>21</v>
      </c>
      <c r="F2123" t="s">
        <v>15</v>
      </c>
      <c r="G2123" s="16" t="s">
        <v>1236</v>
      </c>
      <c r="H2123" s="1"/>
      <c r="J2123"/>
      <c r="AC2123" s="5" t="e">
        <f>VLOOKUP(Table1[[#This Row],[Expense Report]],#REF!,3, 0)</f>
        <v>#REF!</v>
      </c>
      <c r="AD2123" t="s">
        <v>14735</v>
      </c>
      <c r="AE2123" t="s">
        <v>174</v>
      </c>
      <c r="AF2123" t="e">
        <f>MONTH(Table1[[#This Row],[Date Sent]])</f>
        <v>#REF!</v>
      </c>
      <c r="AG2123" t="e">
        <f>YEAR(Table1[[#This Row],[Date Sent]])</f>
        <v>#REF!</v>
      </c>
      <c r="AH2123"/>
    </row>
    <row r="2124" spans="1:34" x14ac:dyDescent="0.2">
      <c r="A2124" t="s">
        <v>3046</v>
      </c>
      <c r="B2124" t="s">
        <v>3047</v>
      </c>
      <c r="C2124" s="1">
        <v>24.88</v>
      </c>
      <c r="D2124" s="5">
        <v>45271</v>
      </c>
      <c r="E2124" t="s">
        <v>21</v>
      </c>
      <c r="F2124" t="s">
        <v>15</v>
      </c>
      <c r="G2124" s="16" t="s">
        <v>1985</v>
      </c>
      <c r="H2124" s="1"/>
      <c r="J2124"/>
      <c r="AC2124" s="5" t="e">
        <f>VLOOKUP(Table1[[#This Row],[Expense Report]],#REF!,3, 0)</f>
        <v>#REF!</v>
      </c>
      <c r="AD2124" t="s">
        <v>14735</v>
      </c>
      <c r="AE2124" t="s">
        <v>174</v>
      </c>
      <c r="AF2124" t="e">
        <f>MONTH(Table1[[#This Row],[Date Sent]])</f>
        <v>#REF!</v>
      </c>
      <c r="AG2124" t="e">
        <f>YEAR(Table1[[#This Row],[Date Sent]])</f>
        <v>#REF!</v>
      </c>
      <c r="AH2124"/>
    </row>
    <row r="2125" spans="1:34" x14ac:dyDescent="0.2">
      <c r="A2125" t="s">
        <v>3046</v>
      </c>
      <c r="B2125" t="s">
        <v>3047</v>
      </c>
      <c r="C2125" s="1">
        <v>37.54</v>
      </c>
      <c r="D2125" s="5">
        <v>45272</v>
      </c>
      <c r="E2125" t="s">
        <v>21</v>
      </c>
      <c r="F2125" t="s">
        <v>15</v>
      </c>
      <c r="G2125" s="16" t="s">
        <v>1236</v>
      </c>
      <c r="H2125" s="1"/>
      <c r="J2125"/>
      <c r="AC2125" s="5" t="e">
        <f>VLOOKUP(Table1[[#This Row],[Expense Report]],#REF!,3, 0)</f>
        <v>#REF!</v>
      </c>
      <c r="AD2125" t="s">
        <v>14735</v>
      </c>
      <c r="AE2125" t="s">
        <v>174</v>
      </c>
      <c r="AF2125" t="e">
        <f>MONTH(Table1[[#This Row],[Date Sent]])</f>
        <v>#REF!</v>
      </c>
      <c r="AG2125" t="e">
        <f>YEAR(Table1[[#This Row],[Date Sent]])</f>
        <v>#REF!</v>
      </c>
      <c r="AH2125"/>
    </row>
    <row r="2126" spans="1:34" x14ac:dyDescent="0.2">
      <c r="A2126" t="s">
        <v>3046</v>
      </c>
      <c r="B2126" t="s">
        <v>3047</v>
      </c>
      <c r="C2126" s="1">
        <v>6.47</v>
      </c>
      <c r="D2126" s="5">
        <v>45274</v>
      </c>
      <c r="E2126" t="s">
        <v>21</v>
      </c>
      <c r="F2126" t="s">
        <v>15</v>
      </c>
      <c r="G2126" s="16" t="s">
        <v>3055</v>
      </c>
      <c r="H2126" s="1"/>
      <c r="J2126"/>
      <c r="AC2126" s="5" t="e">
        <f>VLOOKUP(Table1[[#This Row],[Expense Report]],#REF!,3, 0)</f>
        <v>#REF!</v>
      </c>
      <c r="AD2126" t="s">
        <v>14735</v>
      </c>
      <c r="AE2126" t="s">
        <v>174</v>
      </c>
      <c r="AF2126" t="e">
        <f>MONTH(Table1[[#This Row],[Date Sent]])</f>
        <v>#REF!</v>
      </c>
      <c r="AG2126" t="e">
        <f>YEAR(Table1[[#This Row],[Date Sent]])</f>
        <v>#REF!</v>
      </c>
      <c r="AH2126"/>
    </row>
    <row r="2127" spans="1:34" x14ac:dyDescent="0.2">
      <c r="A2127" t="s">
        <v>3046</v>
      </c>
      <c r="B2127" t="s">
        <v>3047</v>
      </c>
      <c r="C2127" s="1">
        <v>41.06</v>
      </c>
      <c r="D2127" s="5">
        <v>45274</v>
      </c>
      <c r="E2127" t="s">
        <v>21</v>
      </c>
      <c r="F2127" t="s">
        <v>33</v>
      </c>
      <c r="G2127" s="16" t="s">
        <v>3056</v>
      </c>
      <c r="H2127" s="1"/>
      <c r="J2127"/>
      <c r="AC2127" s="5" t="e">
        <f>VLOOKUP(Table1[[#This Row],[Expense Report]],#REF!,3, 0)</f>
        <v>#REF!</v>
      </c>
      <c r="AD2127" t="s">
        <v>14735</v>
      </c>
      <c r="AE2127" t="s">
        <v>174</v>
      </c>
      <c r="AF2127" t="e">
        <f>MONTH(Table1[[#This Row],[Date Sent]])</f>
        <v>#REF!</v>
      </c>
      <c r="AG2127" t="e">
        <f>YEAR(Table1[[#This Row],[Date Sent]])</f>
        <v>#REF!</v>
      </c>
      <c r="AH2127"/>
    </row>
    <row r="2128" spans="1:34" x14ac:dyDescent="0.2">
      <c r="A2128" t="s">
        <v>3046</v>
      </c>
      <c r="B2128" t="s">
        <v>3047</v>
      </c>
      <c r="C2128" s="1">
        <v>41.82</v>
      </c>
      <c r="D2128" s="5">
        <v>45274</v>
      </c>
      <c r="E2128" t="s">
        <v>21</v>
      </c>
      <c r="F2128" t="s">
        <v>18</v>
      </c>
      <c r="G2128" s="16" t="s">
        <v>3051</v>
      </c>
      <c r="H2128" s="1"/>
      <c r="J2128"/>
      <c r="AC2128" s="5" t="e">
        <f>VLOOKUP(Table1[[#This Row],[Expense Report]],#REF!,3, 0)</f>
        <v>#REF!</v>
      </c>
      <c r="AD2128" t="s">
        <v>14735</v>
      </c>
      <c r="AE2128" t="s">
        <v>174</v>
      </c>
      <c r="AF2128" t="e">
        <f>MONTH(Table1[[#This Row],[Date Sent]])</f>
        <v>#REF!</v>
      </c>
      <c r="AG2128" t="e">
        <f>YEAR(Table1[[#This Row],[Date Sent]])</f>
        <v>#REF!</v>
      </c>
      <c r="AH2128"/>
    </row>
    <row r="2129" spans="1:34" x14ac:dyDescent="0.2">
      <c r="A2129" t="s">
        <v>3046</v>
      </c>
      <c r="B2129" t="s">
        <v>3047</v>
      </c>
      <c r="C2129" s="1">
        <v>700.84</v>
      </c>
      <c r="D2129" s="5">
        <v>45274</v>
      </c>
      <c r="E2129" t="s">
        <v>21</v>
      </c>
      <c r="F2129" t="s">
        <v>33</v>
      </c>
      <c r="G2129" s="16" t="s">
        <v>3057</v>
      </c>
      <c r="H2129" s="1"/>
      <c r="J2129"/>
      <c r="AC2129" s="5" t="e">
        <f>VLOOKUP(Table1[[#This Row],[Expense Report]],#REF!,3, 0)</f>
        <v>#REF!</v>
      </c>
      <c r="AD2129" t="s">
        <v>14735</v>
      </c>
      <c r="AE2129" t="s">
        <v>174</v>
      </c>
      <c r="AF2129" t="e">
        <f>MONTH(Table1[[#This Row],[Date Sent]])</f>
        <v>#REF!</v>
      </c>
      <c r="AG2129" t="e">
        <f>YEAR(Table1[[#This Row],[Date Sent]])</f>
        <v>#REF!</v>
      </c>
      <c r="AH2129"/>
    </row>
    <row r="2130" spans="1:34" x14ac:dyDescent="0.2">
      <c r="A2130" t="s">
        <v>3046</v>
      </c>
      <c r="B2130" t="s">
        <v>3047</v>
      </c>
      <c r="C2130" s="1">
        <v>372.54</v>
      </c>
      <c r="D2130" s="5">
        <v>45275</v>
      </c>
      <c r="E2130" t="s">
        <v>21</v>
      </c>
      <c r="F2130" t="s">
        <v>33</v>
      </c>
      <c r="G2130" s="16" t="s">
        <v>3058</v>
      </c>
      <c r="H2130" s="1"/>
      <c r="J2130"/>
      <c r="AC2130" s="5" t="e">
        <f>VLOOKUP(Table1[[#This Row],[Expense Report]],#REF!,3, 0)</f>
        <v>#REF!</v>
      </c>
      <c r="AD2130" t="s">
        <v>14735</v>
      </c>
      <c r="AE2130" t="s">
        <v>174</v>
      </c>
      <c r="AF2130" t="e">
        <f>MONTH(Table1[[#This Row],[Date Sent]])</f>
        <v>#REF!</v>
      </c>
      <c r="AG2130" t="e">
        <f>YEAR(Table1[[#This Row],[Date Sent]])</f>
        <v>#REF!</v>
      </c>
      <c r="AH2130"/>
    </row>
    <row r="2131" spans="1:34" x14ac:dyDescent="0.2">
      <c r="A2131" t="s">
        <v>3046</v>
      </c>
      <c r="B2131" t="s">
        <v>3047</v>
      </c>
      <c r="C2131" s="1">
        <v>34.619999999999997</v>
      </c>
      <c r="D2131" s="5">
        <v>45279</v>
      </c>
      <c r="E2131" t="s">
        <v>21</v>
      </c>
      <c r="F2131" t="s">
        <v>16</v>
      </c>
      <c r="G2131" s="16" t="s">
        <v>3059</v>
      </c>
      <c r="H2131" s="1"/>
      <c r="J2131"/>
      <c r="AC2131" s="5" t="e">
        <f>VLOOKUP(Table1[[#This Row],[Expense Report]],#REF!,3, 0)</f>
        <v>#REF!</v>
      </c>
      <c r="AD2131" t="s">
        <v>14735</v>
      </c>
      <c r="AE2131" t="s">
        <v>174</v>
      </c>
      <c r="AF2131" t="e">
        <f>MONTH(Table1[[#This Row],[Date Sent]])</f>
        <v>#REF!</v>
      </c>
      <c r="AG2131" t="e">
        <f>YEAR(Table1[[#This Row],[Date Sent]])</f>
        <v>#REF!</v>
      </c>
      <c r="AH2131"/>
    </row>
    <row r="2132" spans="1:34" x14ac:dyDescent="0.2">
      <c r="A2132" t="s">
        <v>3046</v>
      </c>
      <c r="B2132" t="s">
        <v>3047</v>
      </c>
      <c r="C2132" s="1">
        <v>31.35</v>
      </c>
      <c r="D2132" s="5">
        <v>45281</v>
      </c>
      <c r="E2132" t="s">
        <v>21</v>
      </c>
      <c r="F2132" t="s">
        <v>15</v>
      </c>
      <c r="G2132" s="16" t="s">
        <v>3060</v>
      </c>
      <c r="H2132" s="1"/>
      <c r="J2132"/>
      <c r="AC2132" s="5" t="e">
        <f>VLOOKUP(Table1[[#This Row],[Expense Report]],#REF!,3, 0)</f>
        <v>#REF!</v>
      </c>
      <c r="AD2132" t="s">
        <v>14735</v>
      </c>
      <c r="AE2132" t="s">
        <v>174</v>
      </c>
      <c r="AF2132" t="e">
        <f>MONTH(Table1[[#This Row],[Date Sent]])</f>
        <v>#REF!</v>
      </c>
      <c r="AG2132" t="e">
        <f>YEAR(Table1[[#This Row],[Date Sent]])</f>
        <v>#REF!</v>
      </c>
      <c r="AH2132"/>
    </row>
    <row r="2133" spans="1:34" x14ac:dyDescent="0.2">
      <c r="A2133" t="s">
        <v>3046</v>
      </c>
      <c r="B2133" t="s">
        <v>3047</v>
      </c>
      <c r="C2133" s="1">
        <v>332.49</v>
      </c>
      <c r="D2133" s="5">
        <v>45289</v>
      </c>
      <c r="E2133" t="s">
        <v>21</v>
      </c>
      <c r="F2133" t="s">
        <v>15</v>
      </c>
      <c r="G2133" s="16" t="s">
        <v>3061</v>
      </c>
      <c r="H2133" s="1"/>
      <c r="J2133"/>
      <c r="AC2133" s="5" t="e">
        <f>VLOOKUP(Table1[[#This Row],[Expense Report]],#REF!,3, 0)</f>
        <v>#REF!</v>
      </c>
      <c r="AD2133" t="s">
        <v>14735</v>
      </c>
      <c r="AE2133" t="s">
        <v>174</v>
      </c>
      <c r="AF2133" t="e">
        <f>MONTH(Table1[[#This Row],[Date Sent]])</f>
        <v>#REF!</v>
      </c>
      <c r="AG2133" t="e">
        <f>YEAR(Table1[[#This Row],[Date Sent]])</f>
        <v>#REF!</v>
      </c>
      <c r="AH2133"/>
    </row>
    <row r="2134" spans="1:34" x14ac:dyDescent="0.2">
      <c r="A2134" t="s">
        <v>3046</v>
      </c>
      <c r="B2134" t="s">
        <v>3047</v>
      </c>
      <c r="C2134" s="1">
        <v>199.07</v>
      </c>
      <c r="D2134" s="5">
        <v>45292</v>
      </c>
      <c r="E2134" t="s">
        <v>4</v>
      </c>
      <c r="F2134" t="s">
        <v>913</v>
      </c>
      <c r="G2134" s="16" t="s">
        <v>1421</v>
      </c>
      <c r="H2134" s="1"/>
      <c r="J2134"/>
      <c r="AC2134" s="5" t="e">
        <f>VLOOKUP(Table1[[#This Row],[Expense Report]],#REF!,3, 0)</f>
        <v>#REF!</v>
      </c>
      <c r="AD2134" t="s">
        <v>14735</v>
      </c>
      <c r="AE2134" t="s">
        <v>174</v>
      </c>
      <c r="AF2134" t="e">
        <f>MONTH(Table1[[#This Row],[Date Sent]])</f>
        <v>#REF!</v>
      </c>
      <c r="AG2134" t="e">
        <f>YEAR(Table1[[#This Row],[Date Sent]])</f>
        <v>#REF!</v>
      </c>
      <c r="AH2134"/>
    </row>
    <row r="2135" spans="1:34" x14ac:dyDescent="0.2">
      <c r="A2135" t="s">
        <v>3046</v>
      </c>
      <c r="B2135" t="s">
        <v>3047</v>
      </c>
      <c r="C2135" s="1">
        <v>10.25</v>
      </c>
      <c r="D2135" s="5">
        <v>45295</v>
      </c>
      <c r="E2135" t="s">
        <v>21</v>
      </c>
      <c r="F2135" t="s">
        <v>17</v>
      </c>
      <c r="G2135" s="16" t="s">
        <v>3062</v>
      </c>
      <c r="H2135" s="1"/>
      <c r="J2135"/>
      <c r="AC2135" s="5" t="e">
        <f>VLOOKUP(Table1[[#This Row],[Expense Report]],#REF!,3, 0)</f>
        <v>#REF!</v>
      </c>
      <c r="AD2135" t="s">
        <v>14735</v>
      </c>
      <c r="AE2135" t="s">
        <v>174</v>
      </c>
      <c r="AF2135" t="e">
        <f>MONTH(Table1[[#This Row],[Date Sent]])</f>
        <v>#REF!</v>
      </c>
      <c r="AG2135" t="e">
        <f>YEAR(Table1[[#This Row],[Date Sent]])</f>
        <v>#REF!</v>
      </c>
      <c r="AH2135"/>
    </row>
    <row r="2136" spans="1:34" x14ac:dyDescent="0.2">
      <c r="A2136" t="s">
        <v>3046</v>
      </c>
      <c r="B2136" t="s">
        <v>3047</v>
      </c>
      <c r="C2136" s="1">
        <v>23.95</v>
      </c>
      <c r="D2136" s="5">
        <v>45295</v>
      </c>
      <c r="E2136" t="s">
        <v>21</v>
      </c>
      <c r="F2136" t="s">
        <v>17</v>
      </c>
      <c r="G2136" s="16" t="s">
        <v>3063</v>
      </c>
      <c r="H2136" s="1"/>
      <c r="J2136"/>
      <c r="AC2136" s="5" t="e">
        <f>VLOOKUP(Table1[[#This Row],[Expense Report]],#REF!,3, 0)</f>
        <v>#REF!</v>
      </c>
      <c r="AD2136" t="s">
        <v>14735</v>
      </c>
      <c r="AE2136" t="s">
        <v>174</v>
      </c>
      <c r="AF2136" t="e">
        <f>MONTH(Table1[[#This Row],[Date Sent]])</f>
        <v>#REF!</v>
      </c>
      <c r="AG2136" t="e">
        <f>YEAR(Table1[[#This Row],[Date Sent]])</f>
        <v>#REF!</v>
      </c>
      <c r="AH2136"/>
    </row>
    <row r="2137" spans="1:34" x14ac:dyDescent="0.2">
      <c r="A2137" t="s">
        <v>3046</v>
      </c>
      <c r="B2137" t="s">
        <v>3047</v>
      </c>
      <c r="C2137" s="1">
        <v>24.84</v>
      </c>
      <c r="D2137" s="5">
        <v>45296</v>
      </c>
      <c r="E2137" t="s">
        <v>21</v>
      </c>
      <c r="F2137" t="s">
        <v>15</v>
      </c>
      <c r="G2137" s="16" t="s">
        <v>3064</v>
      </c>
      <c r="H2137" s="1"/>
      <c r="J2137"/>
      <c r="AC2137" s="5" t="e">
        <f>VLOOKUP(Table1[[#This Row],[Expense Report]],#REF!,3, 0)</f>
        <v>#REF!</v>
      </c>
      <c r="AD2137" t="s">
        <v>14735</v>
      </c>
      <c r="AE2137" t="s">
        <v>174</v>
      </c>
      <c r="AF2137" t="e">
        <f>MONTH(Table1[[#This Row],[Date Sent]])</f>
        <v>#REF!</v>
      </c>
      <c r="AG2137" t="e">
        <f>YEAR(Table1[[#This Row],[Date Sent]])</f>
        <v>#REF!</v>
      </c>
      <c r="AH2137"/>
    </row>
    <row r="2138" spans="1:34" x14ac:dyDescent="0.2">
      <c r="A2138" t="s">
        <v>3046</v>
      </c>
      <c r="B2138" t="s">
        <v>3047</v>
      </c>
      <c r="C2138" s="1">
        <v>49.4</v>
      </c>
      <c r="D2138" s="5">
        <v>45296</v>
      </c>
      <c r="E2138" t="s">
        <v>21</v>
      </c>
      <c r="F2138" t="s">
        <v>918</v>
      </c>
      <c r="G2138" s="16" t="str">
        <f>_xlfn.CONCAT(Table1[[#This Row],[Notes 1]],",",Table1[[#This Row],[Notes 2]],",",Table1[[#This Row],[Notes 3]])</f>
        <v>fruit snacks,dawn soap,</v>
      </c>
      <c r="H2138" s="1">
        <v>12.98</v>
      </c>
      <c r="I2138" t="s">
        <v>18</v>
      </c>
      <c r="J2138" t="s">
        <v>3065</v>
      </c>
      <c r="K2138" s="1">
        <v>36.42</v>
      </c>
      <c r="L2138" t="s">
        <v>33</v>
      </c>
      <c r="M2138" t="s">
        <v>3066</v>
      </c>
      <c r="AC2138" s="5" t="e">
        <f>VLOOKUP(Table1[[#This Row],[Expense Report]],#REF!,3, 0)</f>
        <v>#REF!</v>
      </c>
      <c r="AD2138" t="s">
        <v>14735</v>
      </c>
      <c r="AE2138" t="s">
        <v>174</v>
      </c>
      <c r="AF2138" t="e">
        <f>MONTH(Table1[[#This Row],[Date Sent]])</f>
        <v>#REF!</v>
      </c>
      <c r="AG2138" t="e">
        <f>YEAR(Table1[[#This Row],[Date Sent]])</f>
        <v>#REF!</v>
      </c>
      <c r="AH2138"/>
    </row>
    <row r="2139" spans="1:34" x14ac:dyDescent="0.2">
      <c r="A2139" t="s">
        <v>3046</v>
      </c>
      <c r="B2139" t="s">
        <v>3047</v>
      </c>
      <c r="C2139" s="1">
        <v>24.88</v>
      </c>
      <c r="D2139" s="5">
        <v>45299</v>
      </c>
      <c r="E2139" t="s">
        <v>21</v>
      </c>
      <c r="F2139" t="s">
        <v>15</v>
      </c>
      <c r="G2139" s="16" t="s">
        <v>1985</v>
      </c>
      <c r="H2139" s="1"/>
      <c r="J2139"/>
      <c r="AC2139" s="5" t="e">
        <f>VLOOKUP(Table1[[#This Row],[Expense Report]],#REF!,3, 0)</f>
        <v>#REF!</v>
      </c>
      <c r="AD2139" t="s">
        <v>14735</v>
      </c>
      <c r="AE2139" t="s">
        <v>174</v>
      </c>
      <c r="AF2139" t="e">
        <f>MONTH(Table1[[#This Row],[Date Sent]])</f>
        <v>#REF!</v>
      </c>
      <c r="AG2139" t="e">
        <f>YEAR(Table1[[#This Row],[Date Sent]])</f>
        <v>#REF!</v>
      </c>
      <c r="AH2139"/>
    </row>
    <row r="2140" spans="1:34" x14ac:dyDescent="0.2">
      <c r="A2140" t="s">
        <v>3046</v>
      </c>
      <c r="B2140" t="s">
        <v>3047</v>
      </c>
      <c r="C2140" s="1">
        <v>31.02</v>
      </c>
      <c r="D2140" s="5">
        <v>45299</v>
      </c>
      <c r="E2140" t="s">
        <v>24</v>
      </c>
      <c r="F2140" t="s">
        <v>42</v>
      </c>
      <c r="G2140" s="16" t="s">
        <v>3067</v>
      </c>
      <c r="H2140" s="1"/>
      <c r="J2140"/>
      <c r="AC2140" s="5" t="e">
        <f>VLOOKUP(Table1[[#This Row],[Expense Report]],#REF!,3, 0)</f>
        <v>#REF!</v>
      </c>
      <c r="AD2140" t="s">
        <v>14735</v>
      </c>
      <c r="AE2140" t="s">
        <v>174</v>
      </c>
      <c r="AF2140" t="e">
        <f>MONTH(Table1[[#This Row],[Date Sent]])</f>
        <v>#REF!</v>
      </c>
      <c r="AG2140" t="e">
        <f>YEAR(Table1[[#This Row],[Date Sent]])</f>
        <v>#REF!</v>
      </c>
      <c r="AH2140"/>
    </row>
    <row r="2141" spans="1:34" x14ac:dyDescent="0.2">
      <c r="A2141" t="s">
        <v>3046</v>
      </c>
      <c r="B2141" t="s">
        <v>3047</v>
      </c>
      <c r="C2141" s="1">
        <v>6.2</v>
      </c>
      <c r="D2141" s="5">
        <v>45300</v>
      </c>
      <c r="E2141" t="s">
        <v>24</v>
      </c>
      <c r="F2141" t="s">
        <v>42</v>
      </c>
      <c r="G2141" s="16" t="s">
        <v>3067</v>
      </c>
      <c r="H2141" s="1"/>
      <c r="J2141"/>
      <c r="AC2141" s="5" t="e">
        <f>VLOOKUP(Table1[[#This Row],[Expense Report]],#REF!,3, 0)</f>
        <v>#REF!</v>
      </c>
      <c r="AD2141" t="s">
        <v>14735</v>
      </c>
      <c r="AE2141" t="s">
        <v>174</v>
      </c>
      <c r="AF2141" t="e">
        <f>MONTH(Table1[[#This Row],[Date Sent]])</f>
        <v>#REF!</v>
      </c>
      <c r="AG2141" t="e">
        <f>YEAR(Table1[[#This Row],[Date Sent]])</f>
        <v>#REF!</v>
      </c>
      <c r="AH2141"/>
    </row>
    <row r="2142" spans="1:34" x14ac:dyDescent="0.2">
      <c r="A2142" t="s">
        <v>3046</v>
      </c>
      <c r="B2142" t="s">
        <v>3047</v>
      </c>
      <c r="C2142" s="1">
        <v>30.6</v>
      </c>
      <c r="D2142" s="5">
        <v>45300</v>
      </c>
      <c r="E2142" t="s">
        <v>24</v>
      </c>
      <c r="F2142" t="s">
        <v>42</v>
      </c>
      <c r="G2142" s="16" t="s">
        <v>3067</v>
      </c>
      <c r="H2142" s="1"/>
      <c r="J2142"/>
      <c r="AC2142" s="5" t="e">
        <f>VLOOKUP(Table1[[#This Row],[Expense Report]],#REF!,3, 0)</f>
        <v>#REF!</v>
      </c>
      <c r="AD2142" t="s">
        <v>14735</v>
      </c>
      <c r="AE2142" t="s">
        <v>174</v>
      </c>
      <c r="AF2142" t="e">
        <f>MONTH(Table1[[#This Row],[Date Sent]])</f>
        <v>#REF!</v>
      </c>
      <c r="AG2142" t="e">
        <f>YEAR(Table1[[#This Row],[Date Sent]])</f>
        <v>#REF!</v>
      </c>
      <c r="AH2142"/>
    </row>
    <row r="2143" spans="1:34" x14ac:dyDescent="0.2">
      <c r="A2143" t="s">
        <v>289</v>
      </c>
      <c r="B2143" t="s">
        <v>3068</v>
      </c>
      <c r="C2143" s="1">
        <v>49.97</v>
      </c>
      <c r="D2143" s="5">
        <v>45239</v>
      </c>
      <c r="E2143" t="s">
        <v>21</v>
      </c>
      <c r="F2143" t="s">
        <v>5</v>
      </c>
      <c r="G2143" s="16" t="s">
        <v>3069</v>
      </c>
      <c r="H2143" s="1"/>
      <c r="J2143"/>
      <c r="AC2143" s="5" t="e">
        <f>VLOOKUP(Table1[[#This Row],[Expense Report]],#REF!,3, 0)</f>
        <v>#REF!</v>
      </c>
      <c r="AD2143" t="s">
        <v>14686</v>
      </c>
      <c r="AE2143" t="s">
        <v>313</v>
      </c>
      <c r="AF2143" t="e">
        <f>MONTH(Table1[[#This Row],[Date Sent]])</f>
        <v>#REF!</v>
      </c>
      <c r="AG2143" t="e">
        <f>YEAR(Table1[[#This Row],[Date Sent]])</f>
        <v>#REF!</v>
      </c>
      <c r="AH2143"/>
    </row>
    <row r="2144" spans="1:34" x14ac:dyDescent="0.2">
      <c r="A2144" t="s">
        <v>289</v>
      </c>
      <c r="B2144" t="s">
        <v>3068</v>
      </c>
      <c r="C2144" s="1">
        <v>23.97</v>
      </c>
      <c r="D2144" s="5">
        <v>45239</v>
      </c>
      <c r="E2144" t="s">
        <v>21</v>
      </c>
      <c r="F2144" t="s">
        <v>5</v>
      </c>
      <c r="G2144" s="16" t="s">
        <v>3069</v>
      </c>
      <c r="H2144" s="1"/>
      <c r="J2144"/>
      <c r="AC2144" s="5" t="e">
        <f>VLOOKUP(Table1[[#This Row],[Expense Report]],#REF!,3, 0)</f>
        <v>#REF!</v>
      </c>
      <c r="AD2144" t="s">
        <v>14686</v>
      </c>
      <c r="AE2144" t="s">
        <v>313</v>
      </c>
      <c r="AF2144" t="e">
        <f>MONTH(Table1[[#This Row],[Date Sent]])</f>
        <v>#REF!</v>
      </c>
      <c r="AG2144" t="e">
        <f>YEAR(Table1[[#This Row],[Date Sent]])</f>
        <v>#REF!</v>
      </c>
      <c r="AH2144"/>
    </row>
    <row r="2145" spans="1:34" x14ac:dyDescent="0.2">
      <c r="A2145" t="s">
        <v>289</v>
      </c>
      <c r="B2145" t="s">
        <v>3068</v>
      </c>
      <c r="C2145" s="1">
        <v>-26.93</v>
      </c>
      <c r="D2145" s="5">
        <v>45244</v>
      </c>
      <c r="E2145" t="s">
        <v>21</v>
      </c>
      <c r="F2145" t="s">
        <v>33</v>
      </c>
      <c r="G2145" s="16" t="s">
        <v>3070</v>
      </c>
      <c r="H2145" s="1"/>
      <c r="J2145"/>
      <c r="AC2145" s="5" t="e">
        <f>VLOOKUP(Table1[[#This Row],[Expense Report]],#REF!,3, 0)</f>
        <v>#REF!</v>
      </c>
      <c r="AD2145" t="s">
        <v>14686</v>
      </c>
      <c r="AE2145" t="s">
        <v>313</v>
      </c>
      <c r="AF2145" t="e">
        <f>MONTH(Table1[[#This Row],[Date Sent]])</f>
        <v>#REF!</v>
      </c>
      <c r="AG2145" t="e">
        <f>YEAR(Table1[[#This Row],[Date Sent]])</f>
        <v>#REF!</v>
      </c>
      <c r="AH2145"/>
    </row>
    <row r="2146" spans="1:34" x14ac:dyDescent="0.2">
      <c r="A2146" t="s">
        <v>289</v>
      </c>
      <c r="B2146" t="s">
        <v>3068</v>
      </c>
      <c r="C2146" s="1">
        <v>65.63</v>
      </c>
      <c r="D2146" s="5">
        <v>45251</v>
      </c>
      <c r="E2146" t="s">
        <v>21</v>
      </c>
      <c r="F2146" t="s">
        <v>33</v>
      </c>
      <c r="G2146" s="16" t="s">
        <v>3071</v>
      </c>
      <c r="H2146" s="1"/>
      <c r="J2146"/>
      <c r="AC2146" s="5" t="e">
        <f>VLOOKUP(Table1[[#This Row],[Expense Report]],#REF!,3, 0)</f>
        <v>#REF!</v>
      </c>
      <c r="AD2146" t="s">
        <v>14686</v>
      </c>
      <c r="AE2146" t="s">
        <v>313</v>
      </c>
      <c r="AF2146" t="e">
        <f>MONTH(Table1[[#This Row],[Date Sent]])</f>
        <v>#REF!</v>
      </c>
      <c r="AG2146" t="e">
        <f>YEAR(Table1[[#This Row],[Date Sent]])</f>
        <v>#REF!</v>
      </c>
      <c r="AH2146"/>
    </row>
    <row r="2147" spans="1:34" x14ac:dyDescent="0.2">
      <c r="A2147" t="s">
        <v>289</v>
      </c>
      <c r="B2147" t="s">
        <v>3068</v>
      </c>
      <c r="C2147" s="1">
        <v>390.15</v>
      </c>
      <c r="D2147" s="5">
        <v>45252</v>
      </c>
      <c r="E2147" t="s">
        <v>21</v>
      </c>
      <c r="F2147" t="s">
        <v>918</v>
      </c>
      <c r="G2147" s="16" t="str">
        <f>_xlfn.CONCAT(Table1[[#This Row],[Notes 1]],",",Table1[[#This Row],[Notes 2]],",",Table1[[#This Row],[Notes 3]])</f>
        <v>hose, deck srubbers, extension pole,extension cord,heater</v>
      </c>
      <c r="H2147" s="1">
        <v>78.680000000000007</v>
      </c>
      <c r="I2147" t="s">
        <v>33</v>
      </c>
      <c r="J2147" t="s">
        <v>3072</v>
      </c>
      <c r="K2147" s="1">
        <v>15.75</v>
      </c>
      <c r="L2147" t="s">
        <v>15</v>
      </c>
      <c r="M2147" t="s">
        <v>1252</v>
      </c>
      <c r="N2147" s="1">
        <v>206.76</v>
      </c>
      <c r="O2147" t="s">
        <v>25</v>
      </c>
      <c r="P2147" t="s">
        <v>1039</v>
      </c>
      <c r="AC2147" s="5" t="e">
        <f>VLOOKUP(Table1[[#This Row],[Expense Report]],#REF!,3, 0)</f>
        <v>#REF!</v>
      </c>
      <c r="AD2147" t="s">
        <v>14686</v>
      </c>
      <c r="AE2147" t="s">
        <v>313</v>
      </c>
      <c r="AF2147" t="e">
        <f>MONTH(Table1[[#This Row],[Date Sent]])</f>
        <v>#REF!</v>
      </c>
      <c r="AG2147" t="e">
        <f>YEAR(Table1[[#This Row],[Date Sent]])</f>
        <v>#REF!</v>
      </c>
      <c r="AH2147"/>
    </row>
    <row r="2148" spans="1:34" x14ac:dyDescent="0.2">
      <c r="A2148" t="s">
        <v>289</v>
      </c>
      <c r="B2148" t="s">
        <v>3068</v>
      </c>
      <c r="C2148" s="1">
        <v>-43.15</v>
      </c>
      <c r="D2148" s="5">
        <v>45252</v>
      </c>
      <c r="E2148" t="s">
        <v>21</v>
      </c>
      <c r="F2148" t="s">
        <v>9</v>
      </c>
      <c r="G2148" s="16" t="s">
        <v>3073</v>
      </c>
      <c r="H2148" s="1"/>
      <c r="J2148"/>
      <c r="AC2148" s="5" t="e">
        <f>VLOOKUP(Table1[[#This Row],[Expense Report]],#REF!,3, 0)</f>
        <v>#REF!</v>
      </c>
      <c r="AD2148" t="s">
        <v>14686</v>
      </c>
      <c r="AE2148" t="s">
        <v>313</v>
      </c>
      <c r="AF2148" t="e">
        <f>MONTH(Table1[[#This Row],[Date Sent]])</f>
        <v>#REF!</v>
      </c>
      <c r="AG2148" t="e">
        <f>YEAR(Table1[[#This Row],[Date Sent]])</f>
        <v>#REF!</v>
      </c>
      <c r="AH2148"/>
    </row>
    <row r="2149" spans="1:34" x14ac:dyDescent="0.2">
      <c r="A2149" t="s">
        <v>289</v>
      </c>
      <c r="B2149" t="s">
        <v>3068</v>
      </c>
      <c r="C2149" s="1">
        <v>26.51</v>
      </c>
      <c r="D2149" s="5">
        <v>45254</v>
      </c>
      <c r="E2149" t="s">
        <v>21</v>
      </c>
      <c r="F2149" t="s">
        <v>39</v>
      </c>
      <c r="G2149" s="16" t="s">
        <v>3074</v>
      </c>
      <c r="H2149" s="1"/>
      <c r="J2149"/>
      <c r="AC2149" s="5" t="e">
        <f>VLOOKUP(Table1[[#This Row],[Expense Report]],#REF!,3, 0)</f>
        <v>#REF!</v>
      </c>
      <c r="AD2149" t="s">
        <v>14686</v>
      </c>
      <c r="AE2149" t="s">
        <v>313</v>
      </c>
      <c r="AF2149" t="e">
        <f>MONTH(Table1[[#This Row],[Date Sent]])</f>
        <v>#REF!</v>
      </c>
      <c r="AG2149" t="e">
        <f>YEAR(Table1[[#This Row],[Date Sent]])</f>
        <v>#REF!</v>
      </c>
      <c r="AH2149"/>
    </row>
    <row r="2150" spans="1:34" x14ac:dyDescent="0.2">
      <c r="A2150" t="s">
        <v>289</v>
      </c>
      <c r="B2150" t="s">
        <v>3068</v>
      </c>
      <c r="C2150" s="1">
        <v>250.76</v>
      </c>
      <c r="D2150" s="5">
        <v>45254</v>
      </c>
      <c r="E2150" t="s">
        <v>21</v>
      </c>
      <c r="F2150" t="s">
        <v>17</v>
      </c>
      <c r="G2150" s="16" t="s">
        <v>3075</v>
      </c>
      <c r="H2150" s="1"/>
      <c r="J2150"/>
      <c r="AC2150" s="5" t="e">
        <f>VLOOKUP(Table1[[#This Row],[Expense Report]],#REF!,3, 0)</f>
        <v>#REF!</v>
      </c>
      <c r="AD2150" t="s">
        <v>14686</v>
      </c>
      <c r="AE2150" t="s">
        <v>313</v>
      </c>
      <c r="AF2150" t="e">
        <f>MONTH(Table1[[#This Row],[Date Sent]])</f>
        <v>#REF!</v>
      </c>
      <c r="AG2150" t="e">
        <f>YEAR(Table1[[#This Row],[Date Sent]])</f>
        <v>#REF!</v>
      </c>
      <c r="AH2150"/>
    </row>
    <row r="2151" spans="1:34" x14ac:dyDescent="0.2">
      <c r="A2151" t="s">
        <v>289</v>
      </c>
      <c r="B2151" t="s">
        <v>3068</v>
      </c>
      <c r="C2151" s="1">
        <v>165.62</v>
      </c>
      <c r="D2151" s="5">
        <v>45255</v>
      </c>
      <c r="E2151" t="s">
        <v>21</v>
      </c>
      <c r="F2151" t="s">
        <v>918</v>
      </c>
      <c r="G2151" s="16" t="str">
        <f>_xlfn.CONCAT(Table1[[#This Row],[Notes 1]],",",Table1[[#This Row],[Notes 2]],",",Table1[[#This Row],[Notes 3]])</f>
        <v>shovel, sprayer, stain remover, degreaser,gloves,drill bit set</v>
      </c>
      <c r="H2151" s="1">
        <v>70.98</v>
      </c>
      <c r="I2151" t="s">
        <v>33</v>
      </c>
      <c r="J2151" t="s">
        <v>3076</v>
      </c>
      <c r="K2151" s="1">
        <v>35.549999999999997</v>
      </c>
      <c r="L2151" t="s">
        <v>16</v>
      </c>
      <c r="M2151" t="s">
        <v>1057</v>
      </c>
      <c r="N2151" s="1">
        <v>43.56</v>
      </c>
      <c r="O2151" t="s">
        <v>17</v>
      </c>
      <c r="P2151" t="s">
        <v>2520</v>
      </c>
      <c r="AC2151" s="5" t="e">
        <f>VLOOKUP(Table1[[#This Row],[Expense Report]],#REF!,3, 0)</f>
        <v>#REF!</v>
      </c>
      <c r="AD2151" t="s">
        <v>14686</v>
      </c>
      <c r="AE2151" t="s">
        <v>313</v>
      </c>
      <c r="AF2151" t="e">
        <f>MONTH(Table1[[#This Row],[Date Sent]])</f>
        <v>#REF!</v>
      </c>
      <c r="AG2151" t="e">
        <f>YEAR(Table1[[#This Row],[Date Sent]])</f>
        <v>#REF!</v>
      </c>
      <c r="AH2151"/>
    </row>
    <row r="2152" spans="1:34" x14ac:dyDescent="0.2">
      <c r="A2152" t="s">
        <v>289</v>
      </c>
      <c r="B2152" t="s">
        <v>3068</v>
      </c>
      <c r="C2152" s="1">
        <v>217.52</v>
      </c>
      <c r="D2152" s="5">
        <v>45268</v>
      </c>
      <c r="E2152" t="s">
        <v>21</v>
      </c>
      <c r="F2152" t="s">
        <v>918</v>
      </c>
      <c r="G2152" s="16" t="str">
        <f>_xlfn.CONCAT(Table1[[#This Row],[Notes 1]],",",Table1[[#This Row],[Notes 2]],",",Table1[[#This Row],[Notes 3]])</f>
        <v>Toilet Paper, gloves,water snacks,</v>
      </c>
      <c r="H2152" s="1">
        <v>117.8</v>
      </c>
      <c r="I2152" t="s">
        <v>15</v>
      </c>
      <c r="J2152" t="s">
        <v>3077</v>
      </c>
      <c r="K2152" s="1">
        <v>99.72</v>
      </c>
      <c r="L2152" t="s">
        <v>18</v>
      </c>
      <c r="M2152" t="s">
        <v>3078</v>
      </c>
      <c r="AC2152" s="5" t="e">
        <f>VLOOKUP(Table1[[#This Row],[Expense Report]],#REF!,3, 0)</f>
        <v>#REF!</v>
      </c>
      <c r="AD2152" t="s">
        <v>14686</v>
      </c>
      <c r="AE2152" t="s">
        <v>313</v>
      </c>
      <c r="AF2152" t="e">
        <f>MONTH(Table1[[#This Row],[Date Sent]])</f>
        <v>#REF!</v>
      </c>
      <c r="AG2152" t="e">
        <f>YEAR(Table1[[#This Row],[Date Sent]])</f>
        <v>#REF!</v>
      </c>
      <c r="AH2152"/>
    </row>
    <row r="2153" spans="1:34" x14ac:dyDescent="0.2">
      <c r="A2153" t="s">
        <v>289</v>
      </c>
      <c r="B2153" t="s">
        <v>3068</v>
      </c>
      <c r="C2153" s="1">
        <v>49.97</v>
      </c>
      <c r="D2153" s="5">
        <v>45269</v>
      </c>
      <c r="E2153" t="s">
        <v>21</v>
      </c>
      <c r="F2153" t="s">
        <v>5</v>
      </c>
      <c r="G2153" s="16" t="s">
        <v>3079</v>
      </c>
      <c r="H2153" s="1"/>
      <c r="J2153"/>
      <c r="AC2153" s="5" t="e">
        <f>VLOOKUP(Table1[[#This Row],[Expense Report]],#REF!,3, 0)</f>
        <v>#REF!</v>
      </c>
      <c r="AD2153" t="s">
        <v>14686</v>
      </c>
      <c r="AE2153" t="s">
        <v>313</v>
      </c>
      <c r="AF2153" t="e">
        <f>MONTH(Table1[[#This Row],[Date Sent]])</f>
        <v>#REF!</v>
      </c>
      <c r="AG2153" t="e">
        <f>YEAR(Table1[[#This Row],[Date Sent]])</f>
        <v>#REF!</v>
      </c>
      <c r="AH2153"/>
    </row>
    <row r="2154" spans="1:34" x14ac:dyDescent="0.2">
      <c r="A2154" t="s">
        <v>289</v>
      </c>
      <c r="B2154" t="s">
        <v>3068</v>
      </c>
      <c r="C2154" s="1">
        <v>53.61</v>
      </c>
      <c r="D2154" s="5">
        <v>45269</v>
      </c>
      <c r="E2154" t="s">
        <v>21</v>
      </c>
      <c r="F2154" t="s">
        <v>39</v>
      </c>
      <c r="G2154" s="16" t="s">
        <v>1665</v>
      </c>
      <c r="H2154" s="1"/>
      <c r="J2154"/>
      <c r="AC2154" s="5" t="e">
        <f>VLOOKUP(Table1[[#This Row],[Expense Report]],#REF!,3, 0)</f>
        <v>#REF!</v>
      </c>
      <c r="AD2154" t="s">
        <v>14686</v>
      </c>
      <c r="AE2154" t="s">
        <v>313</v>
      </c>
      <c r="AF2154" t="e">
        <f>MONTH(Table1[[#This Row],[Date Sent]])</f>
        <v>#REF!</v>
      </c>
      <c r="AG2154" t="e">
        <f>YEAR(Table1[[#This Row],[Date Sent]])</f>
        <v>#REF!</v>
      </c>
      <c r="AH2154"/>
    </row>
    <row r="2155" spans="1:34" x14ac:dyDescent="0.2">
      <c r="A2155" t="s">
        <v>289</v>
      </c>
      <c r="B2155" t="s">
        <v>3068</v>
      </c>
      <c r="C2155" s="1">
        <v>23.97</v>
      </c>
      <c r="D2155" s="5">
        <v>45269</v>
      </c>
      <c r="E2155" t="s">
        <v>21</v>
      </c>
      <c r="F2155" t="s">
        <v>5</v>
      </c>
      <c r="G2155" s="16" t="s">
        <v>3079</v>
      </c>
      <c r="H2155" s="1"/>
      <c r="J2155"/>
      <c r="AC2155" s="5" t="e">
        <f>VLOOKUP(Table1[[#This Row],[Expense Report]],#REF!,3, 0)</f>
        <v>#REF!</v>
      </c>
      <c r="AD2155" t="s">
        <v>14686</v>
      </c>
      <c r="AE2155" t="s">
        <v>313</v>
      </c>
      <c r="AF2155" t="e">
        <f>MONTH(Table1[[#This Row],[Date Sent]])</f>
        <v>#REF!</v>
      </c>
      <c r="AG2155" t="e">
        <f>YEAR(Table1[[#This Row],[Date Sent]])</f>
        <v>#REF!</v>
      </c>
      <c r="AH2155"/>
    </row>
    <row r="2156" spans="1:34" x14ac:dyDescent="0.2">
      <c r="A2156" t="s">
        <v>289</v>
      </c>
      <c r="B2156" t="s">
        <v>3068</v>
      </c>
      <c r="C2156" s="1">
        <v>42.64</v>
      </c>
      <c r="D2156" s="5">
        <v>45271</v>
      </c>
      <c r="E2156" t="s">
        <v>21</v>
      </c>
      <c r="F2156" t="s">
        <v>33</v>
      </c>
      <c r="G2156" s="16" t="s">
        <v>3080</v>
      </c>
      <c r="H2156" s="1"/>
      <c r="J2156"/>
      <c r="AC2156" s="5" t="e">
        <f>VLOOKUP(Table1[[#This Row],[Expense Report]],#REF!,3, 0)</f>
        <v>#REF!</v>
      </c>
      <c r="AD2156" t="s">
        <v>14686</v>
      </c>
      <c r="AE2156" t="s">
        <v>313</v>
      </c>
      <c r="AF2156" t="e">
        <f>MONTH(Table1[[#This Row],[Date Sent]])</f>
        <v>#REF!</v>
      </c>
      <c r="AG2156" t="e">
        <f>YEAR(Table1[[#This Row],[Date Sent]])</f>
        <v>#REF!</v>
      </c>
      <c r="AH2156"/>
    </row>
    <row r="2157" spans="1:34" x14ac:dyDescent="0.2">
      <c r="A2157" t="s">
        <v>289</v>
      </c>
      <c r="B2157" t="s">
        <v>3068</v>
      </c>
      <c r="C2157" s="1">
        <v>84.85</v>
      </c>
      <c r="D2157" s="5">
        <v>45271</v>
      </c>
      <c r="E2157" t="s">
        <v>21</v>
      </c>
      <c r="F2157" t="s">
        <v>33</v>
      </c>
      <c r="G2157" s="16" t="s">
        <v>3080</v>
      </c>
      <c r="H2157" s="1"/>
      <c r="J2157"/>
      <c r="AC2157" s="5" t="e">
        <f>VLOOKUP(Table1[[#This Row],[Expense Report]],#REF!,3, 0)</f>
        <v>#REF!</v>
      </c>
      <c r="AD2157" t="s">
        <v>14686</v>
      </c>
      <c r="AE2157" t="s">
        <v>313</v>
      </c>
      <c r="AF2157" t="e">
        <f>MONTH(Table1[[#This Row],[Date Sent]])</f>
        <v>#REF!</v>
      </c>
      <c r="AG2157" t="e">
        <f>YEAR(Table1[[#This Row],[Date Sent]])</f>
        <v>#REF!</v>
      </c>
      <c r="AH2157"/>
    </row>
    <row r="2158" spans="1:34" x14ac:dyDescent="0.2">
      <c r="A2158" t="s">
        <v>289</v>
      </c>
      <c r="B2158" t="s">
        <v>3068</v>
      </c>
      <c r="C2158" s="1">
        <v>137.19</v>
      </c>
      <c r="D2158" s="5">
        <v>45271</v>
      </c>
      <c r="E2158" t="s">
        <v>21</v>
      </c>
      <c r="F2158" t="s">
        <v>28</v>
      </c>
      <c r="G2158" s="16" t="s">
        <v>3081</v>
      </c>
      <c r="H2158" s="1"/>
      <c r="J2158"/>
      <c r="AC2158" s="5" t="e">
        <f>VLOOKUP(Table1[[#This Row],[Expense Report]],#REF!,3, 0)</f>
        <v>#REF!</v>
      </c>
      <c r="AD2158" t="s">
        <v>14686</v>
      </c>
      <c r="AE2158" t="s">
        <v>313</v>
      </c>
      <c r="AF2158" t="e">
        <f>MONTH(Table1[[#This Row],[Date Sent]])</f>
        <v>#REF!</v>
      </c>
      <c r="AG2158" t="e">
        <f>YEAR(Table1[[#This Row],[Date Sent]])</f>
        <v>#REF!</v>
      </c>
      <c r="AH2158"/>
    </row>
    <row r="2159" spans="1:34" x14ac:dyDescent="0.2">
      <c r="A2159" t="s">
        <v>289</v>
      </c>
      <c r="B2159" t="s">
        <v>3068</v>
      </c>
      <c r="C2159" s="1">
        <v>504.31</v>
      </c>
      <c r="D2159" s="5">
        <v>45273</v>
      </c>
      <c r="E2159" t="s">
        <v>21</v>
      </c>
      <c r="F2159" t="s">
        <v>15</v>
      </c>
      <c r="G2159" s="16" t="s">
        <v>976</v>
      </c>
      <c r="H2159" s="1"/>
      <c r="J2159"/>
      <c r="AC2159" s="5" t="e">
        <f>VLOOKUP(Table1[[#This Row],[Expense Report]],#REF!,3, 0)</f>
        <v>#REF!</v>
      </c>
      <c r="AD2159" t="s">
        <v>14686</v>
      </c>
      <c r="AE2159" t="s">
        <v>313</v>
      </c>
      <c r="AF2159" t="e">
        <f>MONTH(Table1[[#This Row],[Date Sent]])</f>
        <v>#REF!</v>
      </c>
      <c r="AG2159" t="e">
        <f>YEAR(Table1[[#This Row],[Date Sent]])</f>
        <v>#REF!</v>
      </c>
      <c r="AH2159"/>
    </row>
    <row r="2160" spans="1:34" x14ac:dyDescent="0.2">
      <c r="A2160" t="s">
        <v>289</v>
      </c>
      <c r="B2160" t="s">
        <v>3068</v>
      </c>
      <c r="C2160" s="1">
        <v>83.19</v>
      </c>
      <c r="D2160" s="5">
        <v>45273</v>
      </c>
      <c r="E2160" t="s">
        <v>21</v>
      </c>
      <c r="F2160" t="s">
        <v>39</v>
      </c>
      <c r="G2160" s="16" t="s">
        <v>3082</v>
      </c>
      <c r="H2160" s="1"/>
      <c r="J2160"/>
      <c r="AC2160" s="5" t="e">
        <f>VLOOKUP(Table1[[#This Row],[Expense Report]],#REF!,3, 0)</f>
        <v>#REF!</v>
      </c>
      <c r="AD2160" t="s">
        <v>14686</v>
      </c>
      <c r="AE2160" t="s">
        <v>313</v>
      </c>
      <c r="AF2160" t="e">
        <f>MONTH(Table1[[#This Row],[Date Sent]])</f>
        <v>#REF!</v>
      </c>
      <c r="AG2160" t="e">
        <f>YEAR(Table1[[#This Row],[Date Sent]])</f>
        <v>#REF!</v>
      </c>
      <c r="AH2160"/>
    </row>
    <row r="2161" spans="1:34" x14ac:dyDescent="0.2">
      <c r="A2161" t="s">
        <v>289</v>
      </c>
      <c r="B2161" t="s">
        <v>3068</v>
      </c>
      <c r="C2161" s="1">
        <v>196.9</v>
      </c>
      <c r="D2161" s="5">
        <v>45275</v>
      </c>
      <c r="E2161" t="s">
        <v>21</v>
      </c>
      <c r="F2161" t="s">
        <v>918</v>
      </c>
      <c r="G2161" s="16" t="str">
        <f>_xlfn.CONCAT(Table1[[#This Row],[Notes 1]],",",Table1[[#This Row],[Notes 2]],",",Table1[[#This Row],[Notes 3]])</f>
        <v>hooks, signs, bins, hangers, mailbox,washers,hex bit set</v>
      </c>
      <c r="H2161" s="1">
        <v>177.46</v>
      </c>
      <c r="I2161" t="s">
        <v>15</v>
      </c>
      <c r="J2161" t="s">
        <v>3083</v>
      </c>
      <c r="K2161" s="1">
        <v>9.9700000000000006</v>
      </c>
      <c r="L2161" t="s">
        <v>39</v>
      </c>
      <c r="M2161" t="s">
        <v>3084</v>
      </c>
      <c r="N2161" s="1">
        <v>9.4700000000000006</v>
      </c>
      <c r="O2161" t="s">
        <v>17</v>
      </c>
      <c r="P2161" t="s">
        <v>3085</v>
      </c>
      <c r="AC2161" s="5" t="e">
        <f>VLOOKUP(Table1[[#This Row],[Expense Report]],#REF!,3, 0)</f>
        <v>#REF!</v>
      </c>
      <c r="AD2161" t="s">
        <v>14686</v>
      </c>
      <c r="AE2161" t="s">
        <v>313</v>
      </c>
      <c r="AF2161" t="e">
        <f>MONTH(Table1[[#This Row],[Date Sent]])</f>
        <v>#REF!</v>
      </c>
      <c r="AG2161" t="e">
        <f>YEAR(Table1[[#This Row],[Date Sent]])</f>
        <v>#REF!</v>
      </c>
      <c r="AH2161"/>
    </row>
    <row r="2162" spans="1:34" x14ac:dyDescent="0.2">
      <c r="A2162" t="s">
        <v>289</v>
      </c>
      <c r="B2162" t="s">
        <v>3068</v>
      </c>
      <c r="C2162" s="1">
        <v>70.260000000000005</v>
      </c>
      <c r="D2162" s="5">
        <v>45279</v>
      </c>
      <c r="E2162" t="s">
        <v>21</v>
      </c>
      <c r="F2162" t="s">
        <v>33</v>
      </c>
      <c r="G2162" s="16" t="s">
        <v>3086</v>
      </c>
      <c r="H2162" s="1"/>
      <c r="J2162"/>
      <c r="AC2162" s="5" t="e">
        <f>VLOOKUP(Table1[[#This Row],[Expense Report]],#REF!,3, 0)</f>
        <v>#REF!</v>
      </c>
      <c r="AD2162" t="s">
        <v>14686</v>
      </c>
      <c r="AE2162" t="s">
        <v>313</v>
      </c>
      <c r="AF2162" t="e">
        <f>MONTH(Table1[[#This Row],[Date Sent]])</f>
        <v>#REF!</v>
      </c>
      <c r="AG2162" t="e">
        <f>YEAR(Table1[[#This Row],[Date Sent]])</f>
        <v>#REF!</v>
      </c>
      <c r="AH2162"/>
    </row>
    <row r="2163" spans="1:34" x14ac:dyDescent="0.2">
      <c r="A2163" t="s">
        <v>289</v>
      </c>
      <c r="B2163" t="s">
        <v>3068</v>
      </c>
      <c r="C2163" s="1">
        <v>93.08</v>
      </c>
      <c r="D2163" s="5">
        <v>45279</v>
      </c>
      <c r="E2163" t="s">
        <v>21</v>
      </c>
      <c r="F2163" t="s">
        <v>18</v>
      </c>
      <c r="G2163" s="16" t="s">
        <v>1693</v>
      </c>
      <c r="H2163" s="1"/>
      <c r="J2163"/>
      <c r="AC2163" s="5" t="e">
        <f>VLOOKUP(Table1[[#This Row],[Expense Report]],#REF!,3, 0)</f>
        <v>#REF!</v>
      </c>
      <c r="AD2163" t="s">
        <v>14686</v>
      </c>
      <c r="AE2163" t="s">
        <v>313</v>
      </c>
      <c r="AF2163" t="e">
        <f>MONTH(Table1[[#This Row],[Date Sent]])</f>
        <v>#REF!</v>
      </c>
      <c r="AG2163" t="e">
        <f>YEAR(Table1[[#This Row],[Date Sent]])</f>
        <v>#REF!</v>
      </c>
      <c r="AH2163"/>
    </row>
    <row r="2164" spans="1:34" x14ac:dyDescent="0.2">
      <c r="A2164" t="s">
        <v>289</v>
      </c>
      <c r="B2164" t="s">
        <v>3068</v>
      </c>
      <c r="C2164" s="1">
        <v>102.58</v>
      </c>
      <c r="D2164" s="5">
        <v>45281</v>
      </c>
      <c r="E2164" t="s">
        <v>21</v>
      </c>
      <c r="F2164" t="s">
        <v>15</v>
      </c>
      <c r="G2164" s="16" t="s">
        <v>3087</v>
      </c>
      <c r="H2164" s="1"/>
      <c r="J2164"/>
      <c r="AC2164" s="5" t="e">
        <f>VLOOKUP(Table1[[#This Row],[Expense Report]],#REF!,3, 0)</f>
        <v>#REF!</v>
      </c>
      <c r="AD2164" t="s">
        <v>14686</v>
      </c>
      <c r="AE2164" t="s">
        <v>313</v>
      </c>
      <c r="AF2164" t="e">
        <f>MONTH(Table1[[#This Row],[Date Sent]])</f>
        <v>#REF!</v>
      </c>
      <c r="AG2164" t="e">
        <f>YEAR(Table1[[#This Row],[Date Sent]])</f>
        <v>#REF!</v>
      </c>
      <c r="AH2164"/>
    </row>
    <row r="2165" spans="1:34" x14ac:dyDescent="0.2">
      <c r="A2165" t="s">
        <v>289</v>
      </c>
      <c r="B2165" t="s">
        <v>3068</v>
      </c>
      <c r="C2165" s="1">
        <v>-32.840000000000003</v>
      </c>
      <c r="D2165" s="5">
        <v>45283</v>
      </c>
      <c r="E2165" t="s">
        <v>21</v>
      </c>
      <c r="F2165" t="s">
        <v>39</v>
      </c>
      <c r="G2165" s="16" t="s">
        <v>3088</v>
      </c>
      <c r="H2165" s="1"/>
      <c r="J2165"/>
      <c r="AC2165" s="5" t="e">
        <f>VLOOKUP(Table1[[#This Row],[Expense Report]],#REF!,3, 0)</f>
        <v>#REF!</v>
      </c>
      <c r="AD2165" t="s">
        <v>14686</v>
      </c>
      <c r="AE2165" t="s">
        <v>313</v>
      </c>
      <c r="AF2165" t="e">
        <f>MONTH(Table1[[#This Row],[Date Sent]])</f>
        <v>#REF!</v>
      </c>
      <c r="AG2165" t="e">
        <f>YEAR(Table1[[#This Row],[Date Sent]])</f>
        <v>#REF!</v>
      </c>
      <c r="AH2165"/>
    </row>
    <row r="2166" spans="1:34" x14ac:dyDescent="0.2">
      <c r="A2166" t="s">
        <v>289</v>
      </c>
      <c r="B2166" t="s">
        <v>3068</v>
      </c>
      <c r="C2166" s="1">
        <v>165.77</v>
      </c>
      <c r="D2166" s="5">
        <v>45283</v>
      </c>
      <c r="E2166" t="s">
        <v>21</v>
      </c>
      <c r="F2166" t="s">
        <v>918</v>
      </c>
      <c r="G2166" s="16" t="str">
        <f>_xlfn.CONCAT(Table1[[#This Row],[Notes 1]],",",Table1[[#This Row],[Notes 2]],",",Table1[[#This Row],[Notes 3]])</f>
        <v>oil, hose, cleaning supplies,knife, shovel,</v>
      </c>
      <c r="H2166" s="1">
        <v>123.66</v>
      </c>
      <c r="I2166" t="s">
        <v>33</v>
      </c>
      <c r="J2166" t="s">
        <v>3089</v>
      </c>
      <c r="K2166" s="1">
        <v>42.11</v>
      </c>
      <c r="L2166" t="s">
        <v>17</v>
      </c>
      <c r="M2166" t="s">
        <v>3090</v>
      </c>
      <c r="AC2166" s="5" t="e">
        <f>VLOOKUP(Table1[[#This Row],[Expense Report]],#REF!,3, 0)</f>
        <v>#REF!</v>
      </c>
      <c r="AD2166" t="s">
        <v>14686</v>
      </c>
      <c r="AE2166" t="s">
        <v>313</v>
      </c>
      <c r="AF2166" t="e">
        <f>MONTH(Table1[[#This Row],[Date Sent]])</f>
        <v>#REF!</v>
      </c>
      <c r="AG2166" t="e">
        <f>YEAR(Table1[[#This Row],[Date Sent]])</f>
        <v>#REF!</v>
      </c>
      <c r="AH2166"/>
    </row>
    <row r="2167" spans="1:34" x14ac:dyDescent="0.2">
      <c r="A2167" t="s">
        <v>3091</v>
      </c>
      <c r="B2167" t="s">
        <v>3092</v>
      </c>
      <c r="C2167" s="1">
        <v>99</v>
      </c>
      <c r="D2167" s="5">
        <v>45282</v>
      </c>
      <c r="E2167" t="s">
        <v>14</v>
      </c>
      <c r="F2167" t="s">
        <v>1047</v>
      </c>
      <c r="G2167" s="16" t="s">
        <v>3093</v>
      </c>
      <c r="H2167" s="1"/>
      <c r="J2167"/>
      <c r="AC2167" s="5" t="e">
        <f>VLOOKUP(Table1[[#This Row],[Expense Report]],#REF!,3, 0)</f>
        <v>#REF!</v>
      </c>
      <c r="AD2167" t="s">
        <v>11649</v>
      </c>
      <c r="AE2167" t="s">
        <v>11649</v>
      </c>
      <c r="AF2167" t="e">
        <f>MONTH(Table1[[#This Row],[Date Sent]])</f>
        <v>#REF!</v>
      </c>
      <c r="AG2167" t="e">
        <f>YEAR(Table1[[#This Row],[Date Sent]])</f>
        <v>#REF!</v>
      </c>
      <c r="AH2167"/>
    </row>
    <row r="2168" spans="1:34" x14ac:dyDescent="0.2">
      <c r="A2168" t="s">
        <v>3091</v>
      </c>
      <c r="B2168" t="s">
        <v>3092</v>
      </c>
      <c r="C2168" s="1">
        <v>114.5</v>
      </c>
      <c r="D2168" s="5">
        <v>45290</v>
      </c>
      <c r="E2168" t="s">
        <v>21</v>
      </c>
      <c r="F2168" t="s">
        <v>15</v>
      </c>
      <c r="G2168" s="16" t="s">
        <v>3094</v>
      </c>
      <c r="H2168" s="1"/>
      <c r="J2168"/>
      <c r="AC2168" s="5" t="e">
        <f>VLOOKUP(Table1[[#This Row],[Expense Report]],#REF!,3, 0)</f>
        <v>#REF!</v>
      </c>
      <c r="AD2168" t="s">
        <v>11649</v>
      </c>
      <c r="AE2168" t="s">
        <v>11649</v>
      </c>
      <c r="AF2168" t="e">
        <f>MONTH(Table1[[#This Row],[Date Sent]])</f>
        <v>#REF!</v>
      </c>
      <c r="AG2168" t="e">
        <f>YEAR(Table1[[#This Row],[Date Sent]])</f>
        <v>#REF!</v>
      </c>
      <c r="AH2168"/>
    </row>
    <row r="2169" spans="1:34" x14ac:dyDescent="0.2">
      <c r="A2169" t="s">
        <v>3091</v>
      </c>
      <c r="B2169" t="s">
        <v>3092</v>
      </c>
      <c r="C2169" s="1">
        <v>257.86</v>
      </c>
      <c r="D2169" s="5">
        <v>45291</v>
      </c>
      <c r="E2169" t="s">
        <v>21</v>
      </c>
      <c r="F2169" t="s">
        <v>33</v>
      </c>
      <c r="G2169" s="16" t="s">
        <v>2861</v>
      </c>
      <c r="H2169" s="1"/>
      <c r="J2169"/>
      <c r="AC2169" s="5" t="e">
        <f>VLOOKUP(Table1[[#This Row],[Expense Report]],#REF!,3, 0)</f>
        <v>#REF!</v>
      </c>
      <c r="AD2169" t="s">
        <v>11649</v>
      </c>
      <c r="AE2169" t="s">
        <v>11649</v>
      </c>
      <c r="AF2169" t="e">
        <f>MONTH(Table1[[#This Row],[Date Sent]])</f>
        <v>#REF!</v>
      </c>
      <c r="AG2169" t="e">
        <f>YEAR(Table1[[#This Row],[Date Sent]])</f>
        <v>#REF!</v>
      </c>
      <c r="AH2169"/>
    </row>
    <row r="2170" spans="1:34" x14ac:dyDescent="0.2">
      <c r="A2170" t="s">
        <v>3091</v>
      </c>
      <c r="B2170" t="s">
        <v>3092</v>
      </c>
      <c r="C2170" s="1">
        <v>147.85</v>
      </c>
      <c r="D2170" s="5">
        <v>45292</v>
      </c>
      <c r="E2170" t="s">
        <v>34</v>
      </c>
      <c r="F2170" t="s">
        <v>913</v>
      </c>
      <c r="G2170" s="16" t="s">
        <v>1421</v>
      </c>
      <c r="H2170" s="1"/>
      <c r="J2170"/>
      <c r="AC2170" s="5" t="e">
        <f>VLOOKUP(Table1[[#This Row],[Expense Report]],#REF!,3, 0)</f>
        <v>#REF!</v>
      </c>
      <c r="AD2170" t="s">
        <v>11649</v>
      </c>
      <c r="AE2170" t="s">
        <v>11649</v>
      </c>
      <c r="AF2170" t="e">
        <f>MONTH(Table1[[#This Row],[Date Sent]])</f>
        <v>#REF!</v>
      </c>
      <c r="AG2170" t="e">
        <f>YEAR(Table1[[#This Row],[Date Sent]])</f>
        <v>#REF!</v>
      </c>
      <c r="AH2170"/>
    </row>
    <row r="2171" spans="1:34" x14ac:dyDescent="0.2">
      <c r="A2171" t="s">
        <v>3091</v>
      </c>
      <c r="B2171" t="s">
        <v>3092</v>
      </c>
      <c r="C2171" s="1">
        <v>66.819999999999993</v>
      </c>
      <c r="D2171" s="5">
        <v>45294</v>
      </c>
      <c r="E2171" t="s">
        <v>25</v>
      </c>
      <c r="F2171" t="s">
        <v>33</v>
      </c>
      <c r="G2171" s="16" t="s">
        <v>1033</v>
      </c>
      <c r="H2171" s="1"/>
      <c r="J2171"/>
      <c r="AC2171" s="5" t="e">
        <f>VLOOKUP(Table1[[#This Row],[Expense Report]],#REF!,3, 0)</f>
        <v>#REF!</v>
      </c>
      <c r="AD2171" t="s">
        <v>11649</v>
      </c>
      <c r="AE2171" t="s">
        <v>11649</v>
      </c>
      <c r="AF2171" t="e">
        <f>MONTH(Table1[[#This Row],[Date Sent]])</f>
        <v>#REF!</v>
      </c>
      <c r="AG2171" t="e">
        <f>YEAR(Table1[[#This Row],[Date Sent]])</f>
        <v>#REF!</v>
      </c>
      <c r="AH2171"/>
    </row>
    <row r="2172" spans="1:34" x14ac:dyDescent="0.2">
      <c r="A2172" t="s">
        <v>3091</v>
      </c>
      <c r="B2172" t="s">
        <v>3092</v>
      </c>
      <c r="C2172" s="1">
        <v>91.38</v>
      </c>
      <c r="D2172" s="5">
        <v>45296</v>
      </c>
      <c r="E2172" t="s">
        <v>25</v>
      </c>
      <c r="F2172" t="s">
        <v>15</v>
      </c>
      <c r="G2172" s="16" t="s">
        <v>3095</v>
      </c>
      <c r="H2172" s="1"/>
      <c r="J2172"/>
      <c r="AC2172" s="5" t="e">
        <f>VLOOKUP(Table1[[#This Row],[Expense Report]],#REF!,3, 0)</f>
        <v>#REF!</v>
      </c>
      <c r="AD2172" t="s">
        <v>11649</v>
      </c>
      <c r="AE2172" t="s">
        <v>11649</v>
      </c>
      <c r="AF2172" t="e">
        <f>MONTH(Table1[[#This Row],[Date Sent]])</f>
        <v>#REF!</v>
      </c>
      <c r="AG2172" t="e">
        <f>YEAR(Table1[[#This Row],[Date Sent]])</f>
        <v>#REF!</v>
      </c>
      <c r="AH2172"/>
    </row>
    <row r="2173" spans="1:34" x14ac:dyDescent="0.2">
      <c r="A2173" t="s">
        <v>3091</v>
      </c>
      <c r="B2173" t="s">
        <v>3092</v>
      </c>
      <c r="C2173" s="1">
        <v>55.13</v>
      </c>
      <c r="D2173" s="5">
        <v>45298</v>
      </c>
      <c r="E2173" t="s">
        <v>21</v>
      </c>
      <c r="F2173" t="s">
        <v>33</v>
      </c>
      <c r="G2173" s="16" t="s">
        <v>1776</v>
      </c>
      <c r="H2173" s="1"/>
      <c r="J2173"/>
      <c r="AC2173" s="5" t="e">
        <f>VLOOKUP(Table1[[#This Row],[Expense Report]],#REF!,3, 0)</f>
        <v>#REF!</v>
      </c>
      <c r="AD2173" t="s">
        <v>11649</v>
      </c>
      <c r="AE2173" t="s">
        <v>11649</v>
      </c>
      <c r="AF2173" t="e">
        <f>MONTH(Table1[[#This Row],[Date Sent]])</f>
        <v>#REF!</v>
      </c>
      <c r="AG2173" t="e">
        <f>YEAR(Table1[[#This Row],[Date Sent]])</f>
        <v>#REF!</v>
      </c>
      <c r="AH2173"/>
    </row>
    <row r="2174" spans="1:34" x14ac:dyDescent="0.2">
      <c r="A2174" t="s">
        <v>3091</v>
      </c>
      <c r="B2174" t="s">
        <v>3092</v>
      </c>
      <c r="C2174" s="1">
        <v>26.1</v>
      </c>
      <c r="D2174" s="5">
        <v>45300</v>
      </c>
      <c r="E2174" t="s">
        <v>25</v>
      </c>
      <c r="F2174" t="s">
        <v>39</v>
      </c>
      <c r="G2174" s="16" t="s">
        <v>3096</v>
      </c>
      <c r="H2174" s="1"/>
      <c r="J2174"/>
      <c r="AC2174" s="5" t="e">
        <f>VLOOKUP(Table1[[#This Row],[Expense Report]],#REF!,3, 0)</f>
        <v>#REF!</v>
      </c>
      <c r="AD2174" t="s">
        <v>11649</v>
      </c>
      <c r="AE2174" t="s">
        <v>11649</v>
      </c>
      <c r="AF2174" t="e">
        <f>MONTH(Table1[[#This Row],[Date Sent]])</f>
        <v>#REF!</v>
      </c>
      <c r="AG2174" t="e">
        <f>YEAR(Table1[[#This Row],[Date Sent]])</f>
        <v>#REF!</v>
      </c>
      <c r="AH2174"/>
    </row>
    <row r="2175" spans="1:34" x14ac:dyDescent="0.2">
      <c r="A2175" t="s">
        <v>3091</v>
      </c>
      <c r="B2175" t="s">
        <v>3092</v>
      </c>
      <c r="C2175" s="1">
        <v>208.77</v>
      </c>
      <c r="D2175" s="5">
        <v>45300</v>
      </c>
      <c r="E2175" t="s">
        <v>25</v>
      </c>
      <c r="F2175" t="s">
        <v>33</v>
      </c>
      <c r="G2175" s="16" t="s">
        <v>3097</v>
      </c>
      <c r="H2175" s="1"/>
      <c r="J2175"/>
      <c r="AC2175" s="5" t="e">
        <f>VLOOKUP(Table1[[#This Row],[Expense Report]],#REF!,3, 0)</f>
        <v>#REF!</v>
      </c>
      <c r="AD2175" t="s">
        <v>11649</v>
      </c>
      <c r="AE2175" t="s">
        <v>11649</v>
      </c>
      <c r="AF2175" t="e">
        <f>MONTH(Table1[[#This Row],[Date Sent]])</f>
        <v>#REF!</v>
      </c>
      <c r="AG2175" t="e">
        <f>YEAR(Table1[[#This Row],[Date Sent]])</f>
        <v>#REF!</v>
      </c>
      <c r="AH2175"/>
    </row>
    <row r="2176" spans="1:34" x14ac:dyDescent="0.2">
      <c r="A2176" t="s">
        <v>3091</v>
      </c>
      <c r="B2176" t="s">
        <v>3092</v>
      </c>
      <c r="C2176" s="1">
        <v>386.99</v>
      </c>
      <c r="D2176" s="5">
        <v>45301</v>
      </c>
      <c r="E2176" t="s">
        <v>48</v>
      </c>
      <c r="F2176" t="s">
        <v>25</v>
      </c>
      <c r="G2176" s="16" t="s">
        <v>3098</v>
      </c>
      <c r="H2176" s="1"/>
      <c r="J2176"/>
      <c r="AC2176" s="5" t="e">
        <f>VLOOKUP(Table1[[#This Row],[Expense Report]],#REF!,3, 0)</f>
        <v>#REF!</v>
      </c>
      <c r="AD2176" t="s">
        <v>11649</v>
      </c>
      <c r="AE2176" t="s">
        <v>11649</v>
      </c>
      <c r="AF2176" t="e">
        <f>MONTH(Table1[[#This Row],[Date Sent]])</f>
        <v>#REF!</v>
      </c>
      <c r="AG2176" t="e">
        <f>YEAR(Table1[[#This Row],[Date Sent]])</f>
        <v>#REF!</v>
      </c>
      <c r="AH2176"/>
    </row>
    <row r="2177" spans="1:34" x14ac:dyDescent="0.2">
      <c r="A2177" t="s">
        <v>3091</v>
      </c>
      <c r="B2177" t="s">
        <v>3092</v>
      </c>
      <c r="C2177" s="1">
        <v>72.97</v>
      </c>
      <c r="D2177" s="5">
        <v>45302</v>
      </c>
      <c r="E2177" t="s">
        <v>21</v>
      </c>
      <c r="F2177" t="s">
        <v>33</v>
      </c>
      <c r="G2177" s="16" t="s">
        <v>3099</v>
      </c>
      <c r="H2177" s="1"/>
      <c r="J2177"/>
      <c r="AC2177" s="5" t="e">
        <f>VLOOKUP(Table1[[#This Row],[Expense Report]],#REF!,3, 0)</f>
        <v>#REF!</v>
      </c>
      <c r="AD2177" t="s">
        <v>11649</v>
      </c>
      <c r="AE2177" t="s">
        <v>11649</v>
      </c>
      <c r="AF2177" t="e">
        <f>MONTH(Table1[[#This Row],[Date Sent]])</f>
        <v>#REF!</v>
      </c>
      <c r="AG2177" t="e">
        <f>YEAR(Table1[[#This Row],[Date Sent]])</f>
        <v>#REF!</v>
      </c>
      <c r="AH2177"/>
    </row>
    <row r="2178" spans="1:34" x14ac:dyDescent="0.2">
      <c r="A2178" t="s">
        <v>3091</v>
      </c>
      <c r="B2178" t="s">
        <v>3092</v>
      </c>
      <c r="C2178" s="1">
        <v>45.12</v>
      </c>
      <c r="D2178" s="5">
        <v>45303</v>
      </c>
      <c r="E2178" t="s">
        <v>21</v>
      </c>
      <c r="F2178" t="s">
        <v>49</v>
      </c>
      <c r="G2178" s="16" t="s">
        <v>2422</v>
      </c>
      <c r="H2178" s="1"/>
      <c r="J2178"/>
      <c r="AC2178" s="5" t="e">
        <f>VLOOKUP(Table1[[#This Row],[Expense Report]],#REF!,3, 0)</f>
        <v>#REF!</v>
      </c>
      <c r="AD2178" t="s">
        <v>11649</v>
      </c>
      <c r="AE2178" t="s">
        <v>11649</v>
      </c>
      <c r="AF2178" t="e">
        <f>MONTH(Table1[[#This Row],[Date Sent]])</f>
        <v>#REF!</v>
      </c>
      <c r="AG2178" t="e">
        <f>YEAR(Table1[[#This Row],[Date Sent]])</f>
        <v>#REF!</v>
      </c>
      <c r="AH2178"/>
    </row>
    <row r="2179" spans="1:34" x14ac:dyDescent="0.2">
      <c r="A2179" t="s">
        <v>3091</v>
      </c>
      <c r="B2179" t="s">
        <v>3092</v>
      </c>
      <c r="C2179" s="1">
        <v>387.9</v>
      </c>
      <c r="D2179" s="5">
        <v>45304</v>
      </c>
      <c r="E2179" t="s">
        <v>21</v>
      </c>
      <c r="F2179" t="s">
        <v>33</v>
      </c>
      <c r="G2179" s="16" t="s">
        <v>3100</v>
      </c>
      <c r="H2179" s="1"/>
      <c r="J2179"/>
      <c r="AC2179" s="5" t="e">
        <f>VLOOKUP(Table1[[#This Row],[Expense Report]],#REF!,3, 0)</f>
        <v>#REF!</v>
      </c>
      <c r="AD2179" t="s">
        <v>11649</v>
      </c>
      <c r="AE2179" t="s">
        <v>11649</v>
      </c>
      <c r="AF2179" t="e">
        <f>MONTH(Table1[[#This Row],[Date Sent]])</f>
        <v>#REF!</v>
      </c>
      <c r="AG2179" t="e">
        <f>YEAR(Table1[[#This Row],[Date Sent]])</f>
        <v>#REF!</v>
      </c>
      <c r="AH2179"/>
    </row>
    <row r="2180" spans="1:34" x14ac:dyDescent="0.2">
      <c r="A2180" t="s">
        <v>3091</v>
      </c>
      <c r="B2180" t="s">
        <v>3092</v>
      </c>
      <c r="C2180" s="1">
        <v>44.57</v>
      </c>
      <c r="D2180" s="5">
        <v>45304</v>
      </c>
      <c r="E2180" t="s">
        <v>20</v>
      </c>
      <c r="F2180" t="s">
        <v>39</v>
      </c>
      <c r="G2180" s="16" t="s">
        <v>3101</v>
      </c>
      <c r="H2180" s="1"/>
      <c r="J2180"/>
      <c r="AC2180" s="5" t="e">
        <f>VLOOKUP(Table1[[#This Row],[Expense Report]],#REF!,3, 0)</f>
        <v>#REF!</v>
      </c>
      <c r="AD2180" t="s">
        <v>11649</v>
      </c>
      <c r="AE2180" t="s">
        <v>11649</v>
      </c>
      <c r="AF2180" t="e">
        <f>MONTH(Table1[[#This Row],[Date Sent]])</f>
        <v>#REF!</v>
      </c>
      <c r="AG2180" t="e">
        <f>YEAR(Table1[[#This Row],[Date Sent]])</f>
        <v>#REF!</v>
      </c>
      <c r="AH2180"/>
    </row>
    <row r="2181" spans="1:34" x14ac:dyDescent="0.2">
      <c r="A2181" t="s">
        <v>3091</v>
      </c>
      <c r="B2181" t="s">
        <v>3092</v>
      </c>
      <c r="C2181" s="1">
        <v>82.89</v>
      </c>
      <c r="D2181" s="5">
        <v>45305</v>
      </c>
      <c r="E2181" t="s">
        <v>21</v>
      </c>
      <c r="F2181" t="s">
        <v>15</v>
      </c>
      <c r="G2181" s="16" t="s">
        <v>3102</v>
      </c>
      <c r="H2181" s="1"/>
      <c r="J2181"/>
      <c r="AC2181" s="5" t="e">
        <f>VLOOKUP(Table1[[#This Row],[Expense Report]],#REF!,3, 0)</f>
        <v>#REF!</v>
      </c>
      <c r="AD2181" t="s">
        <v>11649</v>
      </c>
      <c r="AE2181" t="s">
        <v>11649</v>
      </c>
      <c r="AF2181" t="e">
        <f>MONTH(Table1[[#This Row],[Date Sent]])</f>
        <v>#REF!</v>
      </c>
      <c r="AG2181" t="e">
        <f>YEAR(Table1[[#This Row],[Date Sent]])</f>
        <v>#REF!</v>
      </c>
      <c r="AH2181"/>
    </row>
    <row r="2182" spans="1:34" x14ac:dyDescent="0.2">
      <c r="A2182" t="s">
        <v>3091</v>
      </c>
      <c r="B2182" t="s">
        <v>3092</v>
      </c>
      <c r="C2182" s="1">
        <v>28.25</v>
      </c>
      <c r="D2182" s="5">
        <v>45306</v>
      </c>
      <c r="E2182" t="s">
        <v>21</v>
      </c>
      <c r="F2182" t="s">
        <v>33</v>
      </c>
      <c r="G2182" s="16" t="s">
        <v>1291</v>
      </c>
      <c r="H2182" s="1"/>
      <c r="J2182"/>
      <c r="AC2182" s="5" t="e">
        <f>VLOOKUP(Table1[[#This Row],[Expense Report]],#REF!,3, 0)</f>
        <v>#REF!</v>
      </c>
      <c r="AD2182" t="s">
        <v>11649</v>
      </c>
      <c r="AE2182" t="s">
        <v>11649</v>
      </c>
      <c r="AF2182" t="e">
        <f>MONTH(Table1[[#This Row],[Date Sent]])</f>
        <v>#REF!</v>
      </c>
      <c r="AG2182" t="e">
        <f>YEAR(Table1[[#This Row],[Date Sent]])</f>
        <v>#REF!</v>
      </c>
      <c r="AH2182"/>
    </row>
    <row r="2183" spans="1:34" x14ac:dyDescent="0.2">
      <c r="A2183" t="s">
        <v>68</v>
      </c>
      <c r="B2183" t="s">
        <v>3103</v>
      </c>
      <c r="C2183" s="1">
        <v>110.01</v>
      </c>
      <c r="D2183" s="5">
        <v>45279</v>
      </c>
      <c r="E2183" t="s">
        <v>21</v>
      </c>
      <c r="F2183" t="s">
        <v>33</v>
      </c>
      <c r="G2183" s="16" t="s">
        <v>1452</v>
      </c>
      <c r="H2183" s="1"/>
      <c r="J2183"/>
      <c r="AC2183" s="5" t="e">
        <f>VLOOKUP(Table1[[#This Row],[Expense Report]],#REF!,3, 0)</f>
        <v>#REF!</v>
      </c>
      <c r="AD2183" t="s">
        <v>13727</v>
      </c>
      <c r="AE2183" t="s">
        <v>313</v>
      </c>
      <c r="AF2183" t="e">
        <f>MONTH(Table1[[#This Row],[Date Sent]])</f>
        <v>#REF!</v>
      </c>
      <c r="AG2183" t="e">
        <f>YEAR(Table1[[#This Row],[Date Sent]])</f>
        <v>#REF!</v>
      </c>
      <c r="AH2183"/>
    </row>
    <row r="2184" spans="1:34" x14ac:dyDescent="0.2">
      <c r="A2184" t="s">
        <v>68</v>
      </c>
      <c r="B2184" t="s">
        <v>3103</v>
      </c>
      <c r="C2184" s="1">
        <v>100.44</v>
      </c>
      <c r="D2184" s="5">
        <v>45282</v>
      </c>
      <c r="E2184" t="s">
        <v>21</v>
      </c>
      <c r="F2184" t="s">
        <v>9</v>
      </c>
      <c r="G2184" s="16" t="s">
        <v>1002</v>
      </c>
      <c r="H2184" s="1"/>
      <c r="J2184"/>
      <c r="AC2184" s="5" t="e">
        <f>VLOOKUP(Table1[[#This Row],[Expense Report]],#REF!,3, 0)</f>
        <v>#REF!</v>
      </c>
      <c r="AD2184" t="s">
        <v>13727</v>
      </c>
      <c r="AE2184" t="s">
        <v>313</v>
      </c>
      <c r="AF2184" t="e">
        <f>MONTH(Table1[[#This Row],[Date Sent]])</f>
        <v>#REF!</v>
      </c>
      <c r="AG2184" t="e">
        <f>YEAR(Table1[[#This Row],[Date Sent]])</f>
        <v>#REF!</v>
      </c>
      <c r="AH2184"/>
    </row>
    <row r="2185" spans="1:34" x14ac:dyDescent="0.2">
      <c r="A2185" t="s">
        <v>68</v>
      </c>
      <c r="B2185" t="s">
        <v>3103</v>
      </c>
      <c r="C2185" s="1">
        <v>36</v>
      </c>
      <c r="D2185" s="5">
        <v>45288</v>
      </c>
      <c r="E2185" t="s">
        <v>21</v>
      </c>
      <c r="F2185" t="s">
        <v>33</v>
      </c>
      <c r="G2185" s="16" t="s">
        <v>1070</v>
      </c>
      <c r="H2185" s="1"/>
      <c r="J2185"/>
      <c r="AC2185" s="5" t="e">
        <f>VLOOKUP(Table1[[#This Row],[Expense Report]],#REF!,3, 0)</f>
        <v>#REF!</v>
      </c>
      <c r="AD2185" t="s">
        <v>13727</v>
      </c>
      <c r="AE2185" t="s">
        <v>313</v>
      </c>
      <c r="AF2185" t="e">
        <f>MONTH(Table1[[#This Row],[Date Sent]])</f>
        <v>#REF!</v>
      </c>
      <c r="AG2185" t="e">
        <f>YEAR(Table1[[#This Row],[Date Sent]])</f>
        <v>#REF!</v>
      </c>
      <c r="AH2185"/>
    </row>
    <row r="2186" spans="1:34" x14ac:dyDescent="0.2">
      <c r="A2186" t="s">
        <v>68</v>
      </c>
      <c r="B2186" t="s">
        <v>3103</v>
      </c>
      <c r="C2186" s="1">
        <v>66.540000000000006</v>
      </c>
      <c r="D2186" s="5">
        <v>45288</v>
      </c>
      <c r="E2186" t="s">
        <v>21</v>
      </c>
      <c r="F2186" t="s">
        <v>33</v>
      </c>
      <c r="G2186" s="16" t="s">
        <v>1070</v>
      </c>
      <c r="H2186" s="1"/>
      <c r="J2186"/>
      <c r="AC2186" s="5" t="e">
        <f>VLOOKUP(Table1[[#This Row],[Expense Report]],#REF!,3, 0)</f>
        <v>#REF!</v>
      </c>
      <c r="AD2186" t="s">
        <v>13727</v>
      </c>
      <c r="AE2186" t="s">
        <v>313</v>
      </c>
      <c r="AF2186" t="e">
        <f>MONTH(Table1[[#This Row],[Date Sent]])</f>
        <v>#REF!</v>
      </c>
      <c r="AG2186" t="e">
        <f>YEAR(Table1[[#This Row],[Date Sent]])</f>
        <v>#REF!</v>
      </c>
      <c r="AH2186"/>
    </row>
    <row r="2187" spans="1:34" x14ac:dyDescent="0.2">
      <c r="A2187" t="s">
        <v>68</v>
      </c>
      <c r="B2187" t="s">
        <v>3103</v>
      </c>
      <c r="C2187" s="1">
        <v>295.43</v>
      </c>
      <c r="D2187" s="5">
        <v>45288</v>
      </c>
      <c r="E2187" t="s">
        <v>21</v>
      </c>
      <c r="F2187" t="s">
        <v>33</v>
      </c>
      <c r="G2187" s="16" t="s">
        <v>1070</v>
      </c>
      <c r="H2187" s="1"/>
      <c r="J2187"/>
      <c r="AC2187" s="5" t="e">
        <f>VLOOKUP(Table1[[#This Row],[Expense Report]],#REF!,3, 0)</f>
        <v>#REF!</v>
      </c>
      <c r="AD2187" t="s">
        <v>13727</v>
      </c>
      <c r="AE2187" t="s">
        <v>313</v>
      </c>
      <c r="AF2187" t="e">
        <f>MONTH(Table1[[#This Row],[Date Sent]])</f>
        <v>#REF!</v>
      </c>
      <c r="AG2187" t="e">
        <f>YEAR(Table1[[#This Row],[Date Sent]])</f>
        <v>#REF!</v>
      </c>
      <c r="AH2187"/>
    </row>
    <row r="2188" spans="1:34" x14ac:dyDescent="0.2">
      <c r="A2188" t="s">
        <v>68</v>
      </c>
      <c r="B2188" t="s">
        <v>3103</v>
      </c>
      <c r="C2188" s="1">
        <v>51.83</v>
      </c>
      <c r="D2188" s="5">
        <v>45293</v>
      </c>
      <c r="E2188" t="s">
        <v>20</v>
      </c>
      <c r="F2188" t="s">
        <v>39</v>
      </c>
      <c r="G2188" s="16" t="s">
        <v>3104</v>
      </c>
      <c r="H2188" s="1"/>
      <c r="J2188"/>
      <c r="AC2188" s="5" t="e">
        <f>VLOOKUP(Table1[[#This Row],[Expense Report]],#REF!,3, 0)</f>
        <v>#REF!</v>
      </c>
      <c r="AD2188" t="s">
        <v>13727</v>
      </c>
      <c r="AE2188" t="s">
        <v>313</v>
      </c>
      <c r="AF2188" t="e">
        <f>MONTH(Table1[[#This Row],[Date Sent]])</f>
        <v>#REF!</v>
      </c>
      <c r="AG2188" t="e">
        <f>YEAR(Table1[[#This Row],[Date Sent]])</f>
        <v>#REF!</v>
      </c>
      <c r="AH2188"/>
    </row>
    <row r="2189" spans="1:34" x14ac:dyDescent="0.2">
      <c r="A2189" t="s">
        <v>68</v>
      </c>
      <c r="B2189" t="s">
        <v>3103</v>
      </c>
      <c r="C2189" s="1">
        <v>148.19</v>
      </c>
      <c r="D2189" s="5">
        <v>45294</v>
      </c>
      <c r="E2189" t="s">
        <v>21</v>
      </c>
      <c r="F2189" t="s">
        <v>33</v>
      </c>
      <c r="G2189" s="16" t="s">
        <v>3105</v>
      </c>
      <c r="H2189" s="1"/>
      <c r="J2189"/>
      <c r="AC2189" s="5" t="e">
        <f>VLOOKUP(Table1[[#This Row],[Expense Report]],#REF!,3, 0)</f>
        <v>#REF!</v>
      </c>
      <c r="AD2189" t="s">
        <v>13727</v>
      </c>
      <c r="AE2189" t="s">
        <v>313</v>
      </c>
      <c r="AF2189" t="e">
        <f>MONTH(Table1[[#This Row],[Date Sent]])</f>
        <v>#REF!</v>
      </c>
      <c r="AG2189" t="e">
        <f>YEAR(Table1[[#This Row],[Date Sent]])</f>
        <v>#REF!</v>
      </c>
      <c r="AH2189"/>
    </row>
    <row r="2190" spans="1:34" x14ac:dyDescent="0.2">
      <c r="A2190" t="s">
        <v>68</v>
      </c>
      <c r="B2190" t="s">
        <v>3103</v>
      </c>
      <c r="C2190" s="1">
        <v>43.4</v>
      </c>
      <c r="D2190" s="5">
        <v>45295</v>
      </c>
      <c r="E2190" t="s">
        <v>21</v>
      </c>
      <c r="F2190" t="s">
        <v>33</v>
      </c>
      <c r="G2190" s="16" t="s">
        <v>3106</v>
      </c>
      <c r="H2190" s="1"/>
      <c r="J2190"/>
      <c r="AC2190" s="5" t="e">
        <f>VLOOKUP(Table1[[#This Row],[Expense Report]],#REF!,3, 0)</f>
        <v>#REF!</v>
      </c>
      <c r="AD2190" t="s">
        <v>13727</v>
      </c>
      <c r="AE2190" t="s">
        <v>313</v>
      </c>
      <c r="AF2190" t="e">
        <f>MONTH(Table1[[#This Row],[Date Sent]])</f>
        <v>#REF!</v>
      </c>
      <c r="AG2190" t="e">
        <f>YEAR(Table1[[#This Row],[Date Sent]])</f>
        <v>#REF!</v>
      </c>
      <c r="AH2190"/>
    </row>
    <row r="2191" spans="1:34" x14ac:dyDescent="0.2">
      <c r="A2191" t="s">
        <v>68</v>
      </c>
      <c r="B2191" t="s">
        <v>3103</v>
      </c>
      <c r="C2191" s="1">
        <v>134.19999999999999</v>
      </c>
      <c r="D2191" s="5">
        <v>45297</v>
      </c>
      <c r="E2191" t="s">
        <v>21</v>
      </c>
      <c r="F2191" t="s">
        <v>33</v>
      </c>
      <c r="G2191" s="16" t="s">
        <v>1452</v>
      </c>
      <c r="H2191" s="1"/>
      <c r="J2191"/>
      <c r="AC2191" s="5" t="e">
        <f>VLOOKUP(Table1[[#This Row],[Expense Report]],#REF!,3, 0)</f>
        <v>#REF!</v>
      </c>
      <c r="AD2191" t="s">
        <v>13727</v>
      </c>
      <c r="AE2191" t="s">
        <v>313</v>
      </c>
      <c r="AF2191" t="e">
        <f>MONTH(Table1[[#This Row],[Date Sent]])</f>
        <v>#REF!</v>
      </c>
      <c r="AG2191" t="e">
        <f>YEAR(Table1[[#This Row],[Date Sent]])</f>
        <v>#REF!</v>
      </c>
      <c r="AH2191"/>
    </row>
    <row r="2192" spans="1:34" x14ac:dyDescent="0.2">
      <c r="A2192" t="s">
        <v>68</v>
      </c>
      <c r="B2192" t="s">
        <v>3103</v>
      </c>
      <c r="C2192" s="1">
        <v>37.46</v>
      </c>
      <c r="D2192" s="5">
        <v>45297</v>
      </c>
      <c r="E2192" t="s">
        <v>21</v>
      </c>
      <c r="F2192" t="s">
        <v>33</v>
      </c>
      <c r="G2192" s="16" t="s">
        <v>3107</v>
      </c>
      <c r="H2192" s="1"/>
      <c r="J2192"/>
      <c r="AC2192" s="5" t="e">
        <f>VLOOKUP(Table1[[#This Row],[Expense Report]],#REF!,3, 0)</f>
        <v>#REF!</v>
      </c>
      <c r="AD2192" t="s">
        <v>13727</v>
      </c>
      <c r="AE2192" t="s">
        <v>313</v>
      </c>
      <c r="AF2192" t="e">
        <f>MONTH(Table1[[#This Row],[Date Sent]])</f>
        <v>#REF!</v>
      </c>
      <c r="AG2192" t="e">
        <f>YEAR(Table1[[#This Row],[Date Sent]])</f>
        <v>#REF!</v>
      </c>
      <c r="AH2192"/>
    </row>
    <row r="2193" spans="1:34" x14ac:dyDescent="0.2">
      <c r="A2193" t="s">
        <v>68</v>
      </c>
      <c r="B2193" t="s">
        <v>3103</v>
      </c>
      <c r="C2193" s="1">
        <v>57.69</v>
      </c>
      <c r="D2193" s="5">
        <v>45299</v>
      </c>
      <c r="E2193" t="s">
        <v>21</v>
      </c>
      <c r="F2193" t="s">
        <v>918</v>
      </c>
      <c r="G2193" s="16" t="str">
        <f>_xlfn.CONCAT(Table1[[#This Row],[Notes 1]],",",Table1[[#This Row],[Notes 2]],",",Table1[[#This Row],[Notes 3]])</f>
        <v>nipples, pipe inserts,hand warmer, hex set, wrench,</v>
      </c>
      <c r="H2193" s="1">
        <v>25.11</v>
      </c>
      <c r="I2193" t="s">
        <v>39</v>
      </c>
      <c r="J2193" t="s">
        <v>3108</v>
      </c>
      <c r="K2193" s="1">
        <v>32.58</v>
      </c>
      <c r="L2193" t="s">
        <v>17</v>
      </c>
      <c r="M2193" t="s">
        <v>3109</v>
      </c>
      <c r="AC2193" s="5" t="e">
        <f>VLOOKUP(Table1[[#This Row],[Expense Report]],#REF!,3, 0)</f>
        <v>#REF!</v>
      </c>
      <c r="AD2193" t="s">
        <v>13727</v>
      </c>
      <c r="AE2193" t="s">
        <v>313</v>
      </c>
      <c r="AF2193" t="e">
        <f>MONTH(Table1[[#This Row],[Date Sent]])</f>
        <v>#REF!</v>
      </c>
      <c r="AG2193" t="e">
        <f>YEAR(Table1[[#This Row],[Date Sent]])</f>
        <v>#REF!</v>
      </c>
      <c r="AH2193"/>
    </row>
    <row r="2194" spans="1:34" x14ac:dyDescent="0.2">
      <c r="A2194" t="s">
        <v>68</v>
      </c>
      <c r="B2194" t="s">
        <v>3103</v>
      </c>
      <c r="C2194" s="1">
        <v>170.19</v>
      </c>
      <c r="D2194" s="5">
        <v>45299</v>
      </c>
      <c r="E2194" t="s">
        <v>21</v>
      </c>
      <c r="F2194" t="s">
        <v>15</v>
      </c>
      <c r="G2194" s="16" t="s">
        <v>3110</v>
      </c>
      <c r="H2194" s="1"/>
      <c r="J2194"/>
      <c r="AC2194" s="5" t="e">
        <f>VLOOKUP(Table1[[#This Row],[Expense Report]],#REF!,3, 0)</f>
        <v>#REF!</v>
      </c>
      <c r="AD2194" t="s">
        <v>13727</v>
      </c>
      <c r="AE2194" t="s">
        <v>313</v>
      </c>
      <c r="AF2194" t="e">
        <f>MONTH(Table1[[#This Row],[Date Sent]])</f>
        <v>#REF!</v>
      </c>
      <c r="AG2194" t="e">
        <f>YEAR(Table1[[#This Row],[Date Sent]])</f>
        <v>#REF!</v>
      </c>
      <c r="AH2194"/>
    </row>
    <row r="2195" spans="1:34" x14ac:dyDescent="0.2">
      <c r="A2195" t="s">
        <v>68</v>
      </c>
      <c r="B2195" t="s">
        <v>3103</v>
      </c>
      <c r="C2195" s="1">
        <v>380.12</v>
      </c>
      <c r="D2195" s="5">
        <v>45300</v>
      </c>
      <c r="E2195" t="s">
        <v>21</v>
      </c>
      <c r="F2195" t="s">
        <v>33</v>
      </c>
      <c r="G2195" s="16" t="s">
        <v>3111</v>
      </c>
      <c r="H2195" s="1"/>
      <c r="J2195"/>
      <c r="AC2195" s="5" t="e">
        <f>VLOOKUP(Table1[[#This Row],[Expense Report]],#REF!,3, 0)</f>
        <v>#REF!</v>
      </c>
      <c r="AD2195" t="s">
        <v>13727</v>
      </c>
      <c r="AE2195" t="s">
        <v>313</v>
      </c>
      <c r="AF2195" t="e">
        <f>MONTH(Table1[[#This Row],[Date Sent]])</f>
        <v>#REF!</v>
      </c>
      <c r="AG2195" t="e">
        <f>YEAR(Table1[[#This Row],[Date Sent]])</f>
        <v>#REF!</v>
      </c>
      <c r="AH2195"/>
    </row>
    <row r="2196" spans="1:34" x14ac:dyDescent="0.2">
      <c r="A2196" t="s">
        <v>68</v>
      </c>
      <c r="B2196" t="s">
        <v>3103</v>
      </c>
      <c r="C2196" s="1">
        <v>175.3</v>
      </c>
      <c r="D2196" s="5">
        <v>45303</v>
      </c>
      <c r="E2196" t="s">
        <v>21</v>
      </c>
      <c r="F2196" t="s">
        <v>33</v>
      </c>
      <c r="G2196" s="16" t="s">
        <v>3112</v>
      </c>
      <c r="H2196" s="1"/>
      <c r="J2196"/>
      <c r="AC2196" s="5" t="e">
        <f>VLOOKUP(Table1[[#This Row],[Expense Report]],#REF!,3, 0)</f>
        <v>#REF!</v>
      </c>
      <c r="AD2196" t="s">
        <v>13727</v>
      </c>
      <c r="AE2196" t="s">
        <v>313</v>
      </c>
      <c r="AF2196" t="e">
        <f>MONTH(Table1[[#This Row],[Date Sent]])</f>
        <v>#REF!</v>
      </c>
      <c r="AG2196" t="e">
        <f>YEAR(Table1[[#This Row],[Date Sent]])</f>
        <v>#REF!</v>
      </c>
      <c r="AH2196"/>
    </row>
    <row r="2197" spans="1:34" x14ac:dyDescent="0.2">
      <c r="A2197" t="s">
        <v>68</v>
      </c>
      <c r="B2197" t="s">
        <v>3103</v>
      </c>
      <c r="C2197" s="1">
        <v>318.27999999999997</v>
      </c>
      <c r="D2197" s="5">
        <v>45305</v>
      </c>
      <c r="E2197" t="s">
        <v>20</v>
      </c>
      <c r="F2197" t="s">
        <v>39</v>
      </c>
      <c r="G2197" s="16" t="s">
        <v>3113</v>
      </c>
      <c r="H2197" s="1"/>
      <c r="J2197"/>
      <c r="AC2197" s="5" t="e">
        <f>VLOOKUP(Table1[[#This Row],[Expense Report]],#REF!,3, 0)</f>
        <v>#REF!</v>
      </c>
      <c r="AD2197" t="s">
        <v>13727</v>
      </c>
      <c r="AE2197" t="s">
        <v>313</v>
      </c>
      <c r="AF2197" t="e">
        <f>MONTH(Table1[[#This Row],[Date Sent]])</f>
        <v>#REF!</v>
      </c>
      <c r="AG2197" t="e">
        <f>YEAR(Table1[[#This Row],[Date Sent]])</f>
        <v>#REF!</v>
      </c>
      <c r="AH2197"/>
    </row>
    <row r="2198" spans="1:34" x14ac:dyDescent="0.2">
      <c r="A2198" t="s">
        <v>68</v>
      </c>
      <c r="B2198" t="s">
        <v>3103</v>
      </c>
      <c r="C2198" s="1">
        <v>59.28</v>
      </c>
      <c r="D2198" s="5">
        <v>45305</v>
      </c>
      <c r="E2198" t="s">
        <v>21</v>
      </c>
      <c r="F2198" t="s">
        <v>33</v>
      </c>
      <c r="G2198" s="16" t="s">
        <v>3114</v>
      </c>
      <c r="H2198" s="1"/>
      <c r="J2198"/>
      <c r="AC2198" s="5" t="e">
        <f>VLOOKUP(Table1[[#This Row],[Expense Report]],#REF!,3, 0)</f>
        <v>#REF!</v>
      </c>
      <c r="AD2198" t="s">
        <v>13727</v>
      </c>
      <c r="AE2198" t="s">
        <v>313</v>
      </c>
      <c r="AF2198" t="e">
        <f>MONTH(Table1[[#This Row],[Date Sent]])</f>
        <v>#REF!</v>
      </c>
      <c r="AG2198" t="e">
        <f>YEAR(Table1[[#This Row],[Date Sent]])</f>
        <v>#REF!</v>
      </c>
      <c r="AH2198"/>
    </row>
    <row r="2199" spans="1:34" x14ac:dyDescent="0.2">
      <c r="A2199" t="s">
        <v>68</v>
      </c>
      <c r="B2199" t="s">
        <v>3103</v>
      </c>
      <c r="C2199" s="1">
        <v>484.06</v>
      </c>
      <c r="D2199" s="5">
        <v>45306</v>
      </c>
      <c r="E2199" t="s">
        <v>21</v>
      </c>
      <c r="F2199" t="s">
        <v>25</v>
      </c>
      <c r="G2199" s="16" t="s">
        <v>3115</v>
      </c>
      <c r="H2199" s="1"/>
      <c r="J2199"/>
      <c r="AC2199" s="5" t="e">
        <f>VLOOKUP(Table1[[#This Row],[Expense Report]],#REF!,3, 0)</f>
        <v>#REF!</v>
      </c>
      <c r="AD2199" t="s">
        <v>13727</v>
      </c>
      <c r="AE2199" t="s">
        <v>313</v>
      </c>
      <c r="AF2199" t="e">
        <f>MONTH(Table1[[#This Row],[Date Sent]])</f>
        <v>#REF!</v>
      </c>
      <c r="AG2199" t="e">
        <f>YEAR(Table1[[#This Row],[Date Sent]])</f>
        <v>#REF!</v>
      </c>
      <c r="AH2199"/>
    </row>
    <row r="2200" spans="1:34" x14ac:dyDescent="0.2">
      <c r="A2200" t="s">
        <v>68</v>
      </c>
      <c r="B2200" t="s">
        <v>3103</v>
      </c>
      <c r="C2200" s="1">
        <v>296.38</v>
      </c>
      <c r="D2200" s="5">
        <v>45306</v>
      </c>
      <c r="E2200" t="s">
        <v>21</v>
      </c>
      <c r="F2200" t="s">
        <v>33</v>
      </c>
      <c r="G2200" t="s">
        <v>3111</v>
      </c>
      <c r="H2200" s="1"/>
      <c r="J2200"/>
      <c r="AC2200" s="5" t="e">
        <f>VLOOKUP(Table1[[#This Row],[Expense Report]],#REF!,3, 0)</f>
        <v>#REF!</v>
      </c>
      <c r="AD2200" t="s">
        <v>13727</v>
      </c>
      <c r="AE2200" t="s">
        <v>313</v>
      </c>
      <c r="AF2200" t="e">
        <f>MONTH(Table1[[#This Row],[Date Sent]])</f>
        <v>#REF!</v>
      </c>
      <c r="AG2200" t="e">
        <f>YEAR(Table1[[#This Row],[Date Sent]])</f>
        <v>#REF!</v>
      </c>
      <c r="AH2200"/>
    </row>
    <row r="2201" spans="1:34" x14ac:dyDescent="0.2">
      <c r="A2201" t="s">
        <v>68</v>
      </c>
      <c r="B2201" t="s">
        <v>3103</v>
      </c>
      <c r="C2201" s="1">
        <v>169.57</v>
      </c>
      <c r="D2201" s="5">
        <v>45308</v>
      </c>
      <c r="E2201" t="s">
        <v>21</v>
      </c>
      <c r="F2201" t="s">
        <v>918</v>
      </c>
      <c r="G2201" s="16" t="str">
        <f>_xlfn.CONCAT(Table1[[#This Row],[Notes 1]],",",Table1[[#This Row],[Notes 2]],",",Table1[[#This Row],[Notes 3]])</f>
        <v>ratchet strap,diesel cans,</v>
      </c>
      <c r="H2201" s="1">
        <v>34.39</v>
      </c>
      <c r="I2201" t="s">
        <v>17</v>
      </c>
      <c r="J2201" t="s">
        <v>3116</v>
      </c>
      <c r="K2201" s="1">
        <v>135.18</v>
      </c>
      <c r="L2201" t="s">
        <v>16</v>
      </c>
      <c r="M2201" t="s">
        <v>3117</v>
      </c>
      <c r="AC2201" s="5" t="e">
        <f>VLOOKUP(Table1[[#This Row],[Expense Report]],#REF!,3, 0)</f>
        <v>#REF!</v>
      </c>
      <c r="AD2201" t="s">
        <v>13727</v>
      </c>
      <c r="AE2201" t="s">
        <v>313</v>
      </c>
      <c r="AF2201" t="e">
        <f>MONTH(Table1[[#This Row],[Date Sent]])</f>
        <v>#REF!</v>
      </c>
      <c r="AG2201" t="e">
        <f>YEAR(Table1[[#This Row],[Date Sent]])</f>
        <v>#REF!</v>
      </c>
      <c r="AH2201"/>
    </row>
    <row r="2202" spans="1:34" x14ac:dyDescent="0.2">
      <c r="A2202" t="s">
        <v>68</v>
      </c>
      <c r="B2202" t="s">
        <v>3103</v>
      </c>
      <c r="C2202" s="1">
        <v>122.2</v>
      </c>
      <c r="D2202" s="5">
        <v>45308</v>
      </c>
      <c r="E2202" t="s">
        <v>21</v>
      </c>
      <c r="F2202" t="s">
        <v>918</v>
      </c>
      <c r="G2202" s="16" t="str">
        <f>_xlfn.CONCAT(Table1[[#This Row],[Notes 1]],",",Table1[[#This Row],[Notes 2]],",",Table1[[#This Row],[Notes 3]])</f>
        <v>tape, rain suit, nail set,punch set, furniture movers,</v>
      </c>
      <c r="H2202" s="1">
        <v>29.82</v>
      </c>
      <c r="I2202" t="s">
        <v>15</v>
      </c>
      <c r="J2202" t="s">
        <v>3118</v>
      </c>
      <c r="K2202" s="1">
        <v>92.38</v>
      </c>
      <c r="L2202" t="s">
        <v>17</v>
      </c>
      <c r="M2202" t="s">
        <v>3119</v>
      </c>
      <c r="AC2202" s="5" t="e">
        <f>VLOOKUP(Table1[[#This Row],[Expense Report]],#REF!,3, 0)</f>
        <v>#REF!</v>
      </c>
      <c r="AD2202" t="s">
        <v>13727</v>
      </c>
      <c r="AE2202" t="s">
        <v>313</v>
      </c>
      <c r="AF2202" t="e">
        <f>MONTH(Table1[[#This Row],[Date Sent]])</f>
        <v>#REF!</v>
      </c>
      <c r="AG2202" t="e">
        <f>YEAR(Table1[[#This Row],[Date Sent]])</f>
        <v>#REF!</v>
      </c>
      <c r="AH2202"/>
    </row>
    <row r="2203" spans="1:34" x14ac:dyDescent="0.2">
      <c r="A2203" t="s">
        <v>68</v>
      </c>
      <c r="B2203" t="s">
        <v>3103</v>
      </c>
      <c r="C2203" s="1">
        <v>93.2</v>
      </c>
      <c r="D2203" s="5">
        <v>45309</v>
      </c>
      <c r="E2203" t="s">
        <v>21</v>
      </c>
      <c r="F2203" t="s">
        <v>33</v>
      </c>
      <c r="G2203" s="16" t="s">
        <v>3120</v>
      </c>
      <c r="H2203" s="1"/>
      <c r="J2203"/>
      <c r="AC2203" s="5" t="e">
        <f>VLOOKUP(Table1[[#This Row],[Expense Report]],#REF!,3, 0)</f>
        <v>#REF!</v>
      </c>
      <c r="AD2203" t="s">
        <v>13727</v>
      </c>
      <c r="AE2203" t="s">
        <v>313</v>
      </c>
      <c r="AF2203" t="e">
        <f>MONTH(Table1[[#This Row],[Date Sent]])</f>
        <v>#REF!</v>
      </c>
      <c r="AG2203" t="e">
        <f>YEAR(Table1[[#This Row],[Date Sent]])</f>
        <v>#REF!</v>
      </c>
      <c r="AH2203"/>
    </row>
    <row r="2204" spans="1:34" x14ac:dyDescent="0.2">
      <c r="A2204" t="s">
        <v>538</v>
      </c>
      <c r="B2204" t="s">
        <v>3121</v>
      </c>
      <c r="C2204" s="1">
        <v>58.5</v>
      </c>
      <c r="D2204" s="5">
        <v>45280</v>
      </c>
      <c r="E2204" t="s">
        <v>21</v>
      </c>
      <c r="F2204" t="s">
        <v>33</v>
      </c>
      <c r="G2204" s="16" t="s">
        <v>3122</v>
      </c>
      <c r="H2204" s="1"/>
      <c r="J2204"/>
      <c r="AC2204" s="5" t="e">
        <f>VLOOKUP(Table1[[#This Row],[Expense Report]],#REF!,3, 0)</f>
        <v>#REF!</v>
      </c>
      <c r="AD2204" t="s">
        <v>14689</v>
      </c>
      <c r="AE2204" t="s">
        <v>156</v>
      </c>
      <c r="AF2204" t="e">
        <f>MONTH(Table1[[#This Row],[Date Sent]])</f>
        <v>#REF!</v>
      </c>
      <c r="AG2204" t="e">
        <f>YEAR(Table1[[#This Row],[Date Sent]])</f>
        <v>#REF!</v>
      </c>
      <c r="AH2204"/>
    </row>
    <row r="2205" spans="1:34" x14ac:dyDescent="0.2">
      <c r="A2205" t="s">
        <v>538</v>
      </c>
      <c r="B2205" t="s">
        <v>3121</v>
      </c>
      <c r="C2205" s="1">
        <v>244.28</v>
      </c>
      <c r="D2205" s="5">
        <v>45295</v>
      </c>
      <c r="E2205" t="s">
        <v>21</v>
      </c>
      <c r="F2205" t="s">
        <v>33</v>
      </c>
      <c r="G2205" s="16" t="s">
        <v>1166</v>
      </c>
      <c r="H2205" s="1"/>
      <c r="J2205"/>
      <c r="AC2205" s="5" t="e">
        <f>VLOOKUP(Table1[[#This Row],[Expense Report]],#REF!,3, 0)</f>
        <v>#REF!</v>
      </c>
      <c r="AD2205" t="s">
        <v>14689</v>
      </c>
      <c r="AE2205" t="s">
        <v>156</v>
      </c>
      <c r="AF2205" t="e">
        <f>MONTH(Table1[[#This Row],[Date Sent]])</f>
        <v>#REF!</v>
      </c>
      <c r="AG2205" t="e">
        <f>YEAR(Table1[[#This Row],[Date Sent]])</f>
        <v>#REF!</v>
      </c>
      <c r="AH2205"/>
    </row>
    <row r="2206" spans="1:34" x14ac:dyDescent="0.2">
      <c r="A2206" t="s">
        <v>538</v>
      </c>
      <c r="B2206" t="s">
        <v>3121</v>
      </c>
      <c r="C2206" s="1">
        <v>68.08</v>
      </c>
      <c r="D2206" s="5">
        <v>45297</v>
      </c>
      <c r="E2206" t="s">
        <v>21</v>
      </c>
      <c r="F2206" t="s">
        <v>33</v>
      </c>
      <c r="G2206" s="16" t="s">
        <v>3123</v>
      </c>
      <c r="H2206" s="1"/>
      <c r="J2206"/>
      <c r="AC2206" s="5" t="e">
        <f>VLOOKUP(Table1[[#This Row],[Expense Report]],#REF!,3, 0)</f>
        <v>#REF!</v>
      </c>
      <c r="AD2206" t="s">
        <v>14689</v>
      </c>
      <c r="AE2206" t="s">
        <v>156</v>
      </c>
      <c r="AF2206" t="e">
        <f>MONTH(Table1[[#This Row],[Date Sent]])</f>
        <v>#REF!</v>
      </c>
      <c r="AG2206" t="e">
        <f>YEAR(Table1[[#This Row],[Date Sent]])</f>
        <v>#REF!</v>
      </c>
      <c r="AH2206"/>
    </row>
    <row r="2207" spans="1:34" x14ac:dyDescent="0.2">
      <c r="A2207" t="s">
        <v>538</v>
      </c>
      <c r="B2207" t="s">
        <v>3121</v>
      </c>
      <c r="C2207" s="1">
        <v>108.59</v>
      </c>
      <c r="D2207" s="5">
        <v>45300</v>
      </c>
      <c r="E2207" t="s">
        <v>21</v>
      </c>
      <c r="F2207" t="s">
        <v>33</v>
      </c>
      <c r="G2207" s="16" t="s">
        <v>950</v>
      </c>
      <c r="H2207" s="1"/>
      <c r="J2207"/>
      <c r="AC2207" s="5" t="e">
        <f>VLOOKUP(Table1[[#This Row],[Expense Report]],#REF!,3, 0)</f>
        <v>#REF!</v>
      </c>
      <c r="AD2207" t="s">
        <v>14689</v>
      </c>
      <c r="AE2207" t="s">
        <v>156</v>
      </c>
      <c r="AF2207" t="e">
        <f>MONTH(Table1[[#This Row],[Date Sent]])</f>
        <v>#REF!</v>
      </c>
      <c r="AG2207" t="e">
        <f>YEAR(Table1[[#This Row],[Date Sent]])</f>
        <v>#REF!</v>
      </c>
      <c r="AH2207"/>
    </row>
    <row r="2208" spans="1:34" x14ac:dyDescent="0.2">
      <c r="A2208" t="s">
        <v>538</v>
      </c>
      <c r="B2208" t="s">
        <v>3121</v>
      </c>
      <c r="C2208" s="1">
        <v>33.49</v>
      </c>
      <c r="D2208" s="5">
        <v>45302</v>
      </c>
      <c r="E2208" t="s">
        <v>21</v>
      </c>
      <c r="F2208" t="s">
        <v>9</v>
      </c>
      <c r="G2208" s="16" t="s">
        <v>3020</v>
      </c>
      <c r="H2208" s="1"/>
      <c r="J2208"/>
      <c r="AC2208" s="5" t="e">
        <f>VLOOKUP(Table1[[#This Row],[Expense Report]],#REF!,3, 0)</f>
        <v>#REF!</v>
      </c>
      <c r="AD2208" t="s">
        <v>14689</v>
      </c>
      <c r="AE2208" t="s">
        <v>156</v>
      </c>
      <c r="AF2208" t="e">
        <f>MONTH(Table1[[#This Row],[Date Sent]])</f>
        <v>#REF!</v>
      </c>
      <c r="AG2208" t="e">
        <f>YEAR(Table1[[#This Row],[Date Sent]])</f>
        <v>#REF!</v>
      </c>
      <c r="AH2208"/>
    </row>
    <row r="2209" spans="1:34" x14ac:dyDescent="0.2">
      <c r="A2209" t="s">
        <v>538</v>
      </c>
      <c r="B2209" t="s">
        <v>3121</v>
      </c>
      <c r="C2209" s="1">
        <v>32.229999999999997</v>
      </c>
      <c r="D2209" s="5">
        <v>45303</v>
      </c>
      <c r="E2209" t="s">
        <v>21</v>
      </c>
      <c r="F2209" t="s">
        <v>9</v>
      </c>
      <c r="G2209" s="16" t="s">
        <v>3020</v>
      </c>
      <c r="H2209" s="1"/>
      <c r="J2209"/>
      <c r="AC2209" s="5" t="e">
        <f>VLOOKUP(Table1[[#This Row],[Expense Report]],#REF!,3, 0)</f>
        <v>#REF!</v>
      </c>
      <c r="AD2209" t="s">
        <v>14689</v>
      </c>
      <c r="AE2209" t="s">
        <v>156</v>
      </c>
      <c r="AF2209" t="e">
        <f>MONTH(Table1[[#This Row],[Date Sent]])</f>
        <v>#REF!</v>
      </c>
      <c r="AG2209" t="e">
        <f>YEAR(Table1[[#This Row],[Date Sent]])</f>
        <v>#REF!</v>
      </c>
      <c r="AH2209"/>
    </row>
    <row r="2210" spans="1:34" x14ac:dyDescent="0.2">
      <c r="A2210" t="s">
        <v>538</v>
      </c>
      <c r="B2210" t="s">
        <v>3121</v>
      </c>
      <c r="C2210" s="1">
        <v>89.84</v>
      </c>
      <c r="D2210" s="5">
        <v>45307</v>
      </c>
      <c r="E2210" t="s">
        <v>21</v>
      </c>
      <c r="F2210" t="s">
        <v>33</v>
      </c>
      <c r="G2210" s="16" t="s">
        <v>3124</v>
      </c>
      <c r="H2210" s="1"/>
      <c r="J2210"/>
      <c r="AC2210" s="5" t="e">
        <f>VLOOKUP(Table1[[#This Row],[Expense Report]],#REF!,3, 0)</f>
        <v>#REF!</v>
      </c>
      <c r="AD2210" t="s">
        <v>14689</v>
      </c>
      <c r="AE2210" t="s">
        <v>156</v>
      </c>
      <c r="AF2210" t="e">
        <f>MONTH(Table1[[#This Row],[Date Sent]])</f>
        <v>#REF!</v>
      </c>
      <c r="AG2210" t="e">
        <f>YEAR(Table1[[#This Row],[Date Sent]])</f>
        <v>#REF!</v>
      </c>
      <c r="AH2210"/>
    </row>
    <row r="2211" spans="1:34" x14ac:dyDescent="0.2">
      <c r="A2211" t="s">
        <v>638</v>
      </c>
      <c r="B2211" t="s">
        <v>3125</v>
      </c>
      <c r="C2211" s="1">
        <v>262.87</v>
      </c>
      <c r="D2211" s="5">
        <v>45289</v>
      </c>
      <c r="E2211" t="s">
        <v>21</v>
      </c>
      <c r="F2211" t="s">
        <v>33</v>
      </c>
      <c r="G2211" s="16" t="s">
        <v>3126</v>
      </c>
      <c r="H2211" s="1"/>
      <c r="J2211"/>
      <c r="AC2211" s="5" t="e">
        <f>VLOOKUP(Table1[[#This Row],[Expense Report]],#REF!,3, 0)</f>
        <v>#REF!</v>
      </c>
      <c r="AD2211" t="s">
        <v>14692</v>
      </c>
      <c r="AE2211" t="s">
        <v>174</v>
      </c>
      <c r="AF2211" t="e">
        <f>MONTH(Table1[[#This Row],[Date Sent]])</f>
        <v>#REF!</v>
      </c>
      <c r="AG2211" t="e">
        <f>YEAR(Table1[[#This Row],[Date Sent]])</f>
        <v>#REF!</v>
      </c>
      <c r="AH2211"/>
    </row>
    <row r="2212" spans="1:34" x14ac:dyDescent="0.2">
      <c r="A2212" t="s">
        <v>225</v>
      </c>
      <c r="B2212" t="s">
        <v>3127</v>
      </c>
      <c r="C2212" s="17">
        <v>72.94</v>
      </c>
      <c r="D2212" s="4">
        <v>45284</v>
      </c>
      <c r="E2212" s="21" t="s">
        <v>21</v>
      </c>
      <c r="F2212" t="s">
        <v>33</v>
      </c>
      <c r="G2212" s="21" t="s">
        <v>950</v>
      </c>
      <c r="H2212" s="1"/>
      <c r="J2212"/>
      <c r="AC2212" s="5" t="e">
        <f>VLOOKUP(Table1[[#This Row],[Expense Report]],#REF!,3, 0)</f>
        <v>#REF!</v>
      </c>
      <c r="AD2212" t="s">
        <v>14694</v>
      </c>
      <c r="AE2212" t="s">
        <v>298</v>
      </c>
      <c r="AF2212" t="e">
        <f>MONTH(Table1[[#This Row],[Date Sent]])</f>
        <v>#REF!</v>
      </c>
      <c r="AG2212" t="e">
        <f>YEAR(Table1[[#This Row],[Date Sent]])</f>
        <v>#REF!</v>
      </c>
      <c r="AH2212"/>
    </row>
    <row r="2213" spans="1:34" x14ac:dyDescent="0.2">
      <c r="A2213" t="s">
        <v>225</v>
      </c>
      <c r="B2213" t="s">
        <v>3127</v>
      </c>
      <c r="C2213" s="17">
        <v>43.59</v>
      </c>
      <c r="D2213" s="4">
        <v>45289</v>
      </c>
      <c r="E2213" s="21" t="s">
        <v>21</v>
      </c>
      <c r="F2213" s="21" t="s">
        <v>2974</v>
      </c>
      <c r="G2213" s="21" t="s">
        <v>3128</v>
      </c>
      <c r="H2213" s="1"/>
      <c r="J2213"/>
      <c r="AC2213" s="5" t="e">
        <f>VLOOKUP(Table1[[#This Row],[Expense Report]],#REF!,3, 0)</f>
        <v>#REF!</v>
      </c>
      <c r="AD2213" t="s">
        <v>14694</v>
      </c>
      <c r="AE2213" t="s">
        <v>298</v>
      </c>
      <c r="AF2213" t="e">
        <f>MONTH(Table1[[#This Row],[Date Sent]])</f>
        <v>#REF!</v>
      </c>
      <c r="AG2213" t="e">
        <f>YEAR(Table1[[#This Row],[Date Sent]])</f>
        <v>#REF!</v>
      </c>
      <c r="AH2213"/>
    </row>
    <row r="2214" spans="1:34" x14ac:dyDescent="0.2">
      <c r="A2214" t="s">
        <v>225</v>
      </c>
      <c r="B2214" t="s">
        <v>3127</v>
      </c>
      <c r="C2214" s="17">
        <v>136.69999999999999</v>
      </c>
      <c r="D2214" s="4">
        <v>45293</v>
      </c>
      <c r="E2214" s="21" t="s">
        <v>21</v>
      </c>
      <c r="F2214" t="s">
        <v>33</v>
      </c>
      <c r="G2214" s="21" t="s">
        <v>3129</v>
      </c>
      <c r="H2214" s="1"/>
      <c r="J2214"/>
      <c r="AC2214" s="5" t="e">
        <f>VLOOKUP(Table1[[#This Row],[Expense Report]],#REF!,3, 0)</f>
        <v>#REF!</v>
      </c>
      <c r="AD2214" t="s">
        <v>14694</v>
      </c>
      <c r="AE2214" t="s">
        <v>298</v>
      </c>
      <c r="AF2214" t="e">
        <f>MONTH(Table1[[#This Row],[Date Sent]])</f>
        <v>#REF!</v>
      </c>
      <c r="AG2214" t="e">
        <f>YEAR(Table1[[#This Row],[Date Sent]])</f>
        <v>#REF!</v>
      </c>
      <c r="AH2214"/>
    </row>
    <row r="2215" spans="1:34" x14ac:dyDescent="0.2">
      <c r="A2215" t="s">
        <v>225</v>
      </c>
      <c r="B2215" t="s">
        <v>3127</v>
      </c>
      <c r="C2215" s="17">
        <v>128.79</v>
      </c>
      <c r="D2215" s="4">
        <v>45293</v>
      </c>
      <c r="E2215" s="21" t="s">
        <v>21</v>
      </c>
      <c r="F2215" t="s">
        <v>33</v>
      </c>
      <c r="G2215" s="21" t="s">
        <v>3130</v>
      </c>
      <c r="H2215" s="1"/>
      <c r="J2215"/>
      <c r="AC2215" s="5" t="e">
        <f>VLOOKUP(Table1[[#This Row],[Expense Report]],#REF!,3, 0)</f>
        <v>#REF!</v>
      </c>
      <c r="AD2215" t="s">
        <v>14694</v>
      </c>
      <c r="AE2215" t="s">
        <v>298</v>
      </c>
      <c r="AF2215" t="e">
        <f>MONTH(Table1[[#This Row],[Date Sent]])</f>
        <v>#REF!</v>
      </c>
      <c r="AG2215" t="e">
        <f>YEAR(Table1[[#This Row],[Date Sent]])</f>
        <v>#REF!</v>
      </c>
      <c r="AH2215"/>
    </row>
    <row r="2216" spans="1:34" x14ac:dyDescent="0.2">
      <c r="A2216" t="s">
        <v>225</v>
      </c>
      <c r="B2216" t="s">
        <v>3127</v>
      </c>
      <c r="C2216" s="17">
        <v>15.17</v>
      </c>
      <c r="D2216" s="4">
        <v>45297</v>
      </c>
      <c r="E2216" s="21" t="s">
        <v>21</v>
      </c>
      <c r="F2216" t="s">
        <v>16</v>
      </c>
      <c r="G2216" s="21" t="s">
        <v>3131</v>
      </c>
      <c r="H2216" s="1"/>
      <c r="J2216"/>
      <c r="AC2216" s="5" t="e">
        <f>VLOOKUP(Table1[[#This Row],[Expense Report]],#REF!,3, 0)</f>
        <v>#REF!</v>
      </c>
      <c r="AD2216" t="s">
        <v>14694</v>
      </c>
      <c r="AE2216" t="s">
        <v>298</v>
      </c>
      <c r="AF2216" t="e">
        <f>MONTH(Table1[[#This Row],[Date Sent]])</f>
        <v>#REF!</v>
      </c>
      <c r="AG2216" t="e">
        <f>YEAR(Table1[[#This Row],[Date Sent]])</f>
        <v>#REF!</v>
      </c>
      <c r="AH2216"/>
    </row>
    <row r="2217" spans="1:34" x14ac:dyDescent="0.2">
      <c r="A2217" t="s">
        <v>225</v>
      </c>
      <c r="B2217" t="s">
        <v>3127</v>
      </c>
      <c r="C2217" s="17">
        <v>178.61</v>
      </c>
      <c r="D2217" s="4">
        <v>45300</v>
      </c>
      <c r="E2217" s="21" t="s">
        <v>21</v>
      </c>
      <c r="F2217" t="s">
        <v>33</v>
      </c>
      <c r="G2217" s="21" t="s">
        <v>3132</v>
      </c>
      <c r="H2217" s="1"/>
      <c r="J2217"/>
      <c r="AC2217" s="5" t="e">
        <f>VLOOKUP(Table1[[#This Row],[Expense Report]],#REF!,3, 0)</f>
        <v>#REF!</v>
      </c>
      <c r="AD2217" t="s">
        <v>14694</v>
      </c>
      <c r="AE2217" t="s">
        <v>298</v>
      </c>
      <c r="AF2217" t="e">
        <f>MONTH(Table1[[#This Row],[Date Sent]])</f>
        <v>#REF!</v>
      </c>
      <c r="AG2217" t="e">
        <f>YEAR(Table1[[#This Row],[Date Sent]])</f>
        <v>#REF!</v>
      </c>
      <c r="AH2217"/>
    </row>
    <row r="2218" spans="1:34" x14ac:dyDescent="0.2">
      <c r="A2218" t="s">
        <v>225</v>
      </c>
      <c r="B2218" t="s">
        <v>3127</v>
      </c>
      <c r="C2218" s="17">
        <v>96.38</v>
      </c>
      <c r="D2218" s="4">
        <v>45301</v>
      </c>
      <c r="E2218" s="21" t="s">
        <v>21</v>
      </c>
      <c r="F2218" s="21" t="s">
        <v>9</v>
      </c>
      <c r="G2218" s="21" t="s">
        <v>3133</v>
      </c>
      <c r="H2218" s="1"/>
      <c r="J2218"/>
      <c r="AC2218" s="5" t="e">
        <f>VLOOKUP(Table1[[#This Row],[Expense Report]],#REF!,3, 0)</f>
        <v>#REF!</v>
      </c>
      <c r="AD2218" t="s">
        <v>14694</v>
      </c>
      <c r="AE2218" t="s">
        <v>298</v>
      </c>
      <c r="AF2218" t="e">
        <f>MONTH(Table1[[#This Row],[Date Sent]])</f>
        <v>#REF!</v>
      </c>
      <c r="AG2218" t="e">
        <f>YEAR(Table1[[#This Row],[Date Sent]])</f>
        <v>#REF!</v>
      </c>
      <c r="AH2218"/>
    </row>
    <row r="2219" spans="1:34" x14ac:dyDescent="0.2">
      <c r="A2219" t="s">
        <v>225</v>
      </c>
      <c r="B2219" t="s">
        <v>3127</v>
      </c>
      <c r="C2219" s="17">
        <v>22.57</v>
      </c>
      <c r="D2219" s="4">
        <v>45303</v>
      </c>
      <c r="E2219" s="21" t="s">
        <v>21</v>
      </c>
      <c r="F2219" s="21" t="s">
        <v>39</v>
      </c>
      <c r="G2219" s="21" t="s">
        <v>3134</v>
      </c>
      <c r="H2219" s="1"/>
      <c r="J2219"/>
      <c r="AC2219" s="5" t="e">
        <f>VLOOKUP(Table1[[#This Row],[Expense Report]],#REF!,3, 0)</f>
        <v>#REF!</v>
      </c>
      <c r="AD2219" t="s">
        <v>14694</v>
      </c>
      <c r="AE2219" t="s">
        <v>298</v>
      </c>
      <c r="AF2219" t="e">
        <f>MONTH(Table1[[#This Row],[Date Sent]])</f>
        <v>#REF!</v>
      </c>
      <c r="AG2219" t="e">
        <f>YEAR(Table1[[#This Row],[Date Sent]])</f>
        <v>#REF!</v>
      </c>
      <c r="AH2219"/>
    </row>
    <row r="2220" spans="1:34" x14ac:dyDescent="0.2">
      <c r="A2220" t="s">
        <v>3135</v>
      </c>
      <c r="B2220" t="s">
        <v>3136</v>
      </c>
      <c r="C2220" s="1">
        <v>20.5</v>
      </c>
      <c r="D2220" s="5">
        <v>45282</v>
      </c>
      <c r="E2220" t="s">
        <v>15</v>
      </c>
      <c r="F2220" t="s">
        <v>33</v>
      </c>
      <c r="G2220" s="16" t="s">
        <v>3137</v>
      </c>
      <c r="H2220" s="1"/>
      <c r="J2220"/>
      <c r="AC2220" s="5" t="e">
        <f>VLOOKUP(Table1[[#This Row],[Expense Report]],#REF!,3, 0)</f>
        <v>#REF!</v>
      </c>
      <c r="AD2220" t="s">
        <v>14710</v>
      </c>
      <c r="AE2220" t="s">
        <v>298</v>
      </c>
      <c r="AF2220" t="e">
        <f>MONTH(Table1[[#This Row],[Date Sent]])</f>
        <v>#REF!</v>
      </c>
      <c r="AG2220" t="e">
        <f>YEAR(Table1[[#This Row],[Date Sent]])</f>
        <v>#REF!</v>
      </c>
      <c r="AH2220"/>
    </row>
    <row r="2221" spans="1:34" x14ac:dyDescent="0.2">
      <c r="A2221" t="s">
        <v>3135</v>
      </c>
      <c r="B2221" t="s">
        <v>3136</v>
      </c>
      <c r="C2221" s="1">
        <v>205.19</v>
      </c>
      <c r="D2221" s="5">
        <v>45286</v>
      </c>
      <c r="E2221" t="s">
        <v>21</v>
      </c>
      <c r="F2221" t="s">
        <v>17</v>
      </c>
      <c r="G2221" s="16" t="s">
        <v>3138</v>
      </c>
      <c r="H2221" s="1"/>
      <c r="J2221"/>
      <c r="AC2221" s="5" t="e">
        <f>VLOOKUP(Table1[[#This Row],[Expense Report]],#REF!,3, 0)</f>
        <v>#REF!</v>
      </c>
      <c r="AD2221" t="s">
        <v>14710</v>
      </c>
      <c r="AE2221" t="s">
        <v>298</v>
      </c>
      <c r="AF2221" t="e">
        <f>MONTH(Table1[[#This Row],[Date Sent]])</f>
        <v>#REF!</v>
      </c>
      <c r="AG2221" t="e">
        <f>YEAR(Table1[[#This Row],[Date Sent]])</f>
        <v>#REF!</v>
      </c>
      <c r="AH2221"/>
    </row>
    <row r="2222" spans="1:34" x14ac:dyDescent="0.2">
      <c r="A2222" t="s">
        <v>3135</v>
      </c>
      <c r="B2222" t="s">
        <v>3136</v>
      </c>
      <c r="C2222" s="1">
        <v>161.97999999999999</v>
      </c>
      <c r="D2222" s="5">
        <v>45287</v>
      </c>
      <c r="E2222" t="s">
        <v>21</v>
      </c>
      <c r="F2222" t="s">
        <v>33</v>
      </c>
      <c r="G2222" s="16" t="s">
        <v>3139</v>
      </c>
      <c r="H2222" s="1"/>
      <c r="J2222"/>
      <c r="AC2222" s="5" t="e">
        <f>VLOOKUP(Table1[[#This Row],[Expense Report]],#REF!,3, 0)</f>
        <v>#REF!</v>
      </c>
      <c r="AD2222" t="s">
        <v>14710</v>
      </c>
      <c r="AE2222" t="s">
        <v>298</v>
      </c>
      <c r="AF2222" t="e">
        <f>MONTH(Table1[[#This Row],[Date Sent]])</f>
        <v>#REF!</v>
      </c>
      <c r="AG2222" t="e">
        <f>YEAR(Table1[[#This Row],[Date Sent]])</f>
        <v>#REF!</v>
      </c>
      <c r="AH2222"/>
    </row>
    <row r="2223" spans="1:34" x14ac:dyDescent="0.2">
      <c r="A2223" t="s">
        <v>3135</v>
      </c>
      <c r="B2223" t="s">
        <v>3136</v>
      </c>
      <c r="C2223" s="1">
        <v>38.17</v>
      </c>
      <c r="D2223" s="5">
        <v>45293</v>
      </c>
      <c r="E2223" t="s">
        <v>21</v>
      </c>
      <c r="F2223" t="s">
        <v>33</v>
      </c>
      <c r="G2223" s="16" t="s">
        <v>3140</v>
      </c>
      <c r="H2223" s="1"/>
      <c r="J2223"/>
      <c r="AC2223" s="5" t="e">
        <f>VLOOKUP(Table1[[#This Row],[Expense Report]],#REF!,3, 0)</f>
        <v>#REF!</v>
      </c>
      <c r="AD2223" t="s">
        <v>14710</v>
      </c>
      <c r="AE2223" t="s">
        <v>298</v>
      </c>
      <c r="AF2223" t="e">
        <f>MONTH(Table1[[#This Row],[Date Sent]])</f>
        <v>#REF!</v>
      </c>
      <c r="AG2223" t="e">
        <f>YEAR(Table1[[#This Row],[Date Sent]])</f>
        <v>#REF!</v>
      </c>
      <c r="AH2223"/>
    </row>
    <row r="2224" spans="1:34" x14ac:dyDescent="0.2">
      <c r="A2224" t="s">
        <v>3135</v>
      </c>
      <c r="B2224" t="s">
        <v>3136</v>
      </c>
      <c r="C2224" s="1">
        <v>35.92</v>
      </c>
      <c r="D2224" s="5">
        <v>45300</v>
      </c>
      <c r="E2224" t="s">
        <v>21</v>
      </c>
      <c r="F2224" t="s">
        <v>33</v>
      </c>
      <c r="G2224" s="16" t="s">
        <v>950</v>
      </c>
      <c r="H2224" s="1"/>
      <c r="J2224"/>
      <c r="AC2224" s="5" t="e">
        <f>VLOOKUP(Table1[[#This Row],[Expense Report]],#REF!,3, 0)</f>
        <v>#REF!</v>
      </c>
      <c r="AD2224" t="s">
        <v>14710</v>
      </c>
      <c r="AE2224" t="s">
        <v>298</v>
      </c>
      <c r="AF2224" t="e">
        <f>MONTH(Table1[[#This Row],[Date Sent]])</f>
        <v>#REF!</v>
      </c>
      <c r="AG2224" t="e">
        <f>YEAR(Table1[[#This Row],[Date Sent]])</f>
        <v>#REF!</v>
      </c>
      <c r="AH2224"/>
    </row>
    <row r="2225" spans="1:34" x14ac:dyDescent="0.2">
      <c r="A2225" t="s">
        <v>3135</v>
      </c>
      <c r="B2225" t="s">
        <v>3136</v>
      </c>
      <c r="C2225" s="1">
        <v>33.840000000000003</v>
      </c>
      <c r="D2225" s="5">
        <v>45303</v>
      </c>
      <c r="E2225" t="s">
        <v>21</v>
      </c>
      <c r="F2225" t="s">
        <v>16</v>
      </c>
      <c r="G2225" s="16" t="s">
        <v>3141</v>
      </c>
      <c r="H2225" s="1"/>
      <c r="J2225"/>
      <c r="AC2225" s="5" t="e">
        <f>VLOOKUP(Table1[[#This Row],[Expense Report]],#REF!,3, 0)</f>
        <v>#REF!</v>
      </c>
      <c r="AD2225" t="s">
        <v>14710</v>
      </c>
      <c r="AE2225" t="s">
        <v>298</v>
      </c>
      <c r="AF2225" t="e">
        <f>MONTH(Table1[[#This Row],[Date Sent]])</f>
        <v>#REF!</v>
      </c>
      <c r="AG2225" t="e">
        <f>YEAR(Table1[[#This Row],[Date Sent]])</f>
        <v>#REF!</v>
      </c>
      <c r="AH2225"/>
    </row>
    <row r="2226" spans="1:34" x14ac:dyDescent="0.2">
      <c r="A2226" t="s">
        <v>3135</v>
      </c>
      <c r="B2226" t="s">
        <v>3136</v>
      </c>
      <c r="C2226" s="1">
        <v>88</v>
      </c>
      <c r="D2226" s="5">
        <v>45303</v>
      </c>
      <c r="E2226" t="s">
        <v>21</v>
      </c>
      <c r="F2226" t="s">
        <v>33</v>
      </c>
      <c r="G2226" s="16" t="s">
        <v>3142</v>
      </c>
      <c r="H2226" s="1"/>
      <c r="J2226"/>
      <c r="AC2226" s="5" t="e">
        <f>VLOOKUP(Table1[[#This Row],[Expense Report]],#REF!,3, 0)</f>
        <v>#REF!</v>
      </c>
      <c r="AD2226" t="s">
        <v>14710</v>
      </c>
      <c r="AE2226" t="s">
        <v>298</v>
      </c>
      <c r="AF2226" t="e">
        <f>MONTH(Table1[[#This Row],[Date Sent]])</f>
        <v>#REF!</v>
      </c>
      <c r="AG2226" t="e">
        <f>YEAR(Table1[[#This Row],[Date Sent]])</f>
        <v>#REF!</v>
      </c>
      <c r="AH2226"/>
    </row>
    <row r="2227" spans="1:34" x14ac:dyDescent="0.2">
      <c r="A2227" t="s">
        <v>3135</v>
      </c>
      <c r="B2227" t="s">
        <v>3136</v>
      </c>
      <c r="C2227" s="1">
        <v>297.06</v>
      </c>
      <c r="D2227" s="5">
        <v>45307</v>
      </c>
      <c r="E2227" t="s">
        <v>21</v>
      </c>
      <c r="F2227" t="s">
        <v>33</v>
      </c>
      <c r="G2227" s="16" t="s">
        <v>3143</v>
      </c>
      <c r="H2227" s="1"/>
      <c r="J2227"/>
      <c r="AC2227" s="5" t="e">
        <f>VLOOKUP(Table1[[#This Row],[Expense Report]],#REF!,3, 0)</f>
        <v>#REF!</v>
      </c>
      <c r="AD2227" t="s">
        <v>14710</v>
      </c>
      <c r="AE2227" t="s">
        <v>298</v>
      </c>
      <c r="AF2227" t="e">
        <f>MONTH(Table1[[#This Row],[Date Sent]])</f>
        <v>#REF!</v>
      </c>
      <c r="AG2227" t="e">
        <f>YEAR(Table1[[#This Row],[Date Sent]])</f>
        <v>#REF!</v>
      </c>
      <c r="AH2227"/>
    </row>
    <row r="2228" spans="1:34" x14ac:dyDescent="0.2">
      <c r="A2228" t="s">
        <v>3144</v>
      </c>
      <c r="B2228" t="s">
        <v>3145</v>
      </c>
      <c r="C2228" s="1">
        <v>27.96</v>
      </c>
      <c r="D2228" s="5">
        <v>45248</v>
      </c>
      <c r="E2228" t="s">
        <v>21</v>
      </c>
      <c r="F2228" t="s">
        <v>18</v>
      </c>
      <c r="G2228" s="16" t="s">
        <v>3146</v>
      </c>
      <c r="H2228" s="1"/>
      <c r="J2228"/>
      <c r="AC2228" s="5" t="e">
        <f>VLOOKUP(Table1[[#This Row],[Expense Report]],#REF!,3, 0)</f>
        <v>#REF!</v>
      </c>
      <c r="AD2228" t="s">
        <v>14696</v>
      </c>
      <c r="AE2228" t="s">
        <v>73</v>
      </c>
      <c r="AF2228" t="e">
        <f>MONTH(Table1[[#This Row],[Date Sent]])</f>
        <v>#REF!</v>
      </c>
      <c r="AG2228" t="e">
        <f>YEAR(Table1[[#This Row],[Date Sent]])</f>
        <v>#REF!</v>
      </c>
      <c r="AH2228"/>
    </row>
    <row r="2229" spans="1:34" x14ac:dyDescent="0.2">
      <c r="A2229" t="s">
        <v>3144</v>
      </c>
      <c r="B2229" t="s">
        <v>3145</v>
      </c>
      <c r="C2229" s="1">
        <v>410.29</v>
      </c>
      <c r="D2229" s="5">
        <v>45251</v>
      </c>
      <c r="E2229" t="s">
        <v>21</v>
      </c>
      <c r="F2229" t="s">
        <v>33</v>
      </c>
      <c r="G2229" s="16" t="s">
        <v>1166</v>
      </c>
      <c r="H2229" s="1"/>
      <c r="J2229"/>
      <c r="AC2229" s="5" t="e">
        <f>VLOOKUP(Table1[[#This Row],[Expense Report]],#REF!,3, 0)</f>
        <v>#REF!</v>
      </c>
      <c r="AD2229" t="s">
        <v>14696</v>
      </c>
      <c r="AE2229" t="s">
        <v>73</v>
      </c>
      <c r="AF2229" t="e">
        <f>MONTH(Table1[[#This Row],[Date Sent]])</f>
        <v>#REF!</v>
      </c>
      <c r="AG2229" t="e">
        <f>YEAR(Table1[[#This Row],[Date Sent]])</f>
        <v>#REF!</v>
      </c>
      <c r="AH2229"/>
    </row>
    <row r="2230" spans="1:34" x14ac:dyDescent="0.2">
      <c r="A2230" t="s">
        <v>3144</v>
      </c>
      <c r="B2230" t="s">
        <v>3145</v>
      </c>
      <c r="C2230" s="1">
        <v>223.09</v>
      </c>
      <c r="D2230" s="5">
        <v>45252</v>
      </c>
      <c r="E2230" t="s">
        <v>21</v>
      </c>
      <c r="F2230" t="s">
        <v>918</v>
      </c>
      <c r="G2230" s="16" t="str">
        <f>_xlfn.CONCAT(Table1[[#This Row],[Notes 1]],",",Table1[[#This Row],[Notes 2]],",",Table1[[#This Row],[Notes 3]])</f>
        <v>Contest Prizes,parts for power washer,</v>
      </c>
      <c r="H2230" s="1">
        <v>28.95</v>
      </c>
      <c r="I2230" t="s">
        <v>24</v>
      </c>
      <c r="J2230" t="s">
        <v>3147</v>
      </c>
      <c r="K2230" s="1">
        <v>194.14</v>
      </c>
      <c r="L2230" t="s">
        <v>39</v>
      </c>
      <c r="M2230" t="s">
        <v>3148</v>
      </c>
      <c r="AC2230" s="5" t="e">
        <f>VLOOKUP(Table1[[#This Row],[Expense Report]],#REF!,3, 0)</f>
        <v>#REF!</v>
      </c>
      <c r="AD2230" t="s">
        <v>14696</v>
      </c>
      <c r="AE2230" t="s">
        <v>73</v>
      </c>
      <c r="AF2230" t="e">
        <f>MONTH(Table1[[#This Row],[Date Sent]])</f>
        <v>#REF!</v>
      </c>
      <c r="AG2230" t="e">
        <f>YEAR(Table1[[#This Row],[Date Sent]])</f>
        <v>#REF!</v>
      </c>
      <c r="AH2230"/>
    </row>
    <row r="2231" spans="1:34" x14ac:dyDescent="0.2">
      <c r="A2231" t="s">
        <v>3144</v>
      </c>
      <c r="B2231" t="s">
        <v>3145</v>
      </c>
      <c r="C2231" s="1">
        <v>88.8</v>
      </c>
      <c r="D2231" s="5">
        <v>45255</v>
      </c>
      <c r="E2231" t="s">
        <v>21</v>
      </c>
      <c r="F2231" t="s">
        <v>33</v>
      </c>
      <c r="G2231" s="16" t="s">
        <v>1526</v>
      </c>
      <c r="H2231" s="1"/>
      <c r="J2231"/>
      <c r="AC2231" s="5" t="e">
        <f>VLOOKUP(Table1[[#This Row],[Expense Report]],#REF!,3, 0)</f>
        <v>#REF!</v>
      </c>
      <c r="AD2231" t="s">
        <v>14696</v>
      </c>
      <c r="AE2231" t="s">
        <v>73</v>
      </c>
      <c r="AF2231" t="e">
        <f>MONTH(Table1[[#This Row],[Date Sent]])</f>
        <v>#REF!</v>
      </c>
      <c r="AG2231" t="e">
        <f>YEAR(Table1[[#This Row],[Date Sent]])</f>
        <v>#REF!</v>
      </c>
      <c r="AH2231"/>
    </row>
    <row r="2232" spans="1:34" x14ac:dyDescent="0.2">
      <c r="A2232" t="s">
        <v>3144</v>
      </c>
      <c r="B2232" t="s">
        <v>3145</v>
      </c>
      <c r="C2232" s="1">
        <v>34.11</v>
      </c>
      <c r="D2232" s="5">
        <v>45259</v>
      </c>
      <c r="E2232" t="s">
        <v>33</v>
      </c>
      <c r="F2232" t="s">
        <v>39</v>
      </c>
      <c r="G2232" s="16" t="s">
        <v>3149</v>
      </c>
      <c r="H2232" s="1"/>
      <c r="J2232"/>
      <c r="AC2232" s="5" t="e">
        <f>VLOOKUP(Table1[[#This Row],[Expense Report]],#REF!,3, 0)</f>
        <v>#REF!</v>
      </c>
      <c r="AD2232" t="s">
        <v>14696</v>
      </c>
      <c r="AE2232" t="s">
        <v>73</v>
      </c>
      <c r="AF2232" t="e">
        <f>MONTH(Table1[[#This Row],[Date Sent]])</f>
        <v>#REF!</v>
      </c>
      <c r="AG2232" t="e">
        <f>YEAR(Table1[[#This Row],[Date Sent]])</f>
        <v>#REF!</v>
      </c>
      <c r="AH2232"/>
    </row>
    <row r="2233" spans="1:34" x14ac:dyDescent="0.2">
      <c r="A2233" t="s">
        <v>3144</v>
      </c>
      <c r="B2233" t="s">
        <v>3145</v>
      </c>
      <c r="C2233" s="1">
        <v>172.74</v>
      </c>
      <c r="D2233" s="5">
        <v>45262</v>
      </c>
      <c r="E2233" t="s">
        <v>21</v>
      </c>
      <c r="F2233" t="s">
        <v>33</v>
      </c>
      <c r="G2233" s="16" t="s">
        <v>950</v>
      </c>
      <c r="H2233" s="1"/>
      <c r="J2233"/>
      <c r="AC2233" s="5" t="e">
        <f>VLOOKUP(Table1[[#This Row],[Expense Report]],#REF!,3, 0)</f>
        <v>#REF!</v>
      </c>
      <c r="AD2233" t="s">
        <v>14696</v>
      </c>
      <c r="AE2233" t="s">
        <v>73</v>
      </c>
      <c r="AF2233" t="e">
        <f>MONTH(Table1[[#This Row],[Date Sent]])</f>
        <v>#REF!</v>
      </c>
      <c r="AG2233" t="e">
        <f>YEAR(Table1[[#This Row],[Date Sent]])</f>
        <v>#REF!</v>
      </c>
      <c r="AH2233"/>
    </row>
    <row r="2234" spans="1:34" x14ac:dyDescent="0.2">
      <c r="A2234" t="s">
        <v>3144</v>
      </c>
      <c r="B2234" t="s">
        <v>3145</v>
      </c>
      <c r="C2234" s="1">
        <v>187.39</v>
      </c>
      <c r="D2234" s="5">
        <v>45266</v>
      </c>
      <c r="E2234" t="s">
        <v>21</v>
      </c>
      <c r="F2234" t="s">
        <v>15</v>
      </c>
      <c r="G2234" s="16" t="s">
        <v>1162</v>
      </c>
      <c r="H2234" s="1"/>
      <c r="J2234"/>
      <c r="AC2234" s="5" t="e">
        <f>VLOOKUP(Table1[[#This Row],[Expense Report]],#REF!,3, 0)</f>
        <v>#REF!</v>
      </c>
      <c r="AD2234" t="s">
        <v>14696</v>
      </c>
      <c r="AE2234" t="s">
        <v>73</v>
      </c>
      <c r="AF2234" t="e">
        <f>MONTH(Table1[[#This Row],[Date Sent]])</f>
        <v>#REF!</v>
      </c>
      <c r="AG2234" t="e">
        <f>YEAR(Table1[[#This Row],[Date Sent]])</f>
        <v>#REF!</v>
      </c>
      <c r="AH2234"/>
    </row>
    <row r="2235" spans="1:34" x14ac:dyDescent="0.2">
      <c r="A2235" t="s">
        <v>3144</v>
      </c>
      <c r="B2235" t="s">
        <v>3145</v>
      </c>
      <c r="C2235" s="1">
        <v>137.43</v>
      </c>
      <c r="D2235" s="5">
        <v>45266</v>
      </c>
      <c r="E2235" t="s">
        <v>21</v>
      </c>
      <c r="F2235" t="s">
        <v>15</v>
      </c>
      <c r="G2235" s="16" t="s">
        <v>1162</v>
      </c>
      <c r="H2235" s="1"/>
      <c r="J2235"/>
      <c r="AC2235" s="5" t="e">
        <f>VLOOKUP(Table1[[#This Row],[Expense Report]],#REF!,3, 0)</f>
        <v>#REF!</v>
      </c>
      <c r="AD2235" t="s">
        <v>14696</v>
      </c>
      <c r="AE2235" t="s">
        <v>73</v>
      </c>
      <c r="AF2235" t="e">
        <f>MONTH(Table1[[#This Row],[Date Sent]])</f>
        <v>#REF!</v>
      </c>
      <c r="AG2235" t="e">
        <f>YEAR(Table1[[#This Row],[Date Sent]])</f>
        <v>#REF!</v>
      </c>
      <c r="AH2235"/>
    </row>
    <row r="2236" spans="1:34" x14ac:dyDescent="0.2">
      <c r="A2236" t="s">
        <v>3144</v>
      </c>
      <c r="B2236" t="s">
        <v>3145</v>
      </c>
      <c r="C2236" s="1">
        <v>208.21</v>
      </c>
      <c r="D2236" s="5">
        <v>45266</v>
      </c>
      <c r="E2236" t="s">
        <v>21</v>
      </c>
      <c r="F2236" t="s">
        <v>15</v>
      </c>
      <c r="G2236" s="16" t="s">
        <v>1162</v>
      </c>
      <c r="H2236" s="1"/>
      <c r="J2236"/>
      <c r="AC2236" s="5" t="e">
        <f>VLOOKUP(Table1[[#This Row],[Expense Report]],#REF!,3, 0)</f>
        <v>#REF!</v>
      </c>
      <c r="AD2236" t="s">
        <v>14696</v>
      </c>
      <c r="AE2236" t="s">
        <v>73</v>
      </c>
      <c r="AF2236" t="e">
        <f>MONTH(Table1[[#This Row],[Date Sent]])</f>
        <v>#REF!</v>
      </c>
      <c r="AG2236" t="e">
        <f>YEAR(Table1[[#This Row],[Date Sent]])</f>
        <v>#REF!</v>
      </c>
      <c r="AH2236"/>
    </row>
    <row r="2237" spans="1:34" x14ac:dyDescent="0.2">
      <c r="A2237" t="s">
        <v>3144</v>
      </c>
      <c r="B2237" t="s">
        <v>3145</v>
      </c>
      <c r="C2237" s="1">
        <v>135.32</v>
      </c>
      <c r="D2237" s="5">
        <v>45270</v>
      </c>
      <c r="E2237" t="s">
        <v>21</v>
      </c>
      <c r="F2237" t="s">
        <v>918</v>
      </c>
      <c r="G2237" s="16" t="str">
        <f>_xlfn.CONCAT(Table1[[#This Row],[Notes 1]],",",Table1[[#This Row],[Notes 2]],",",Table1[[#This Row],[Notes 3]])</f>
        <v>Prize,Air Compressor, Razor &amp; Razors, Staple Gun,</v>
      </c>
      <c r="H2237" s="1">
        <v>22.98</v>
      </c>
      <c r="I2237" t="s">
        <v>24</v>
      </c>
      <c r="J2237" t="s">
        <v>3150</v>
      </c>
      <c r="K2237" s="1">
        <v>112.34</v>
      </c>
      <c r="L2237" t="s">
        <v>17</v>
      </c>
      <c r="M2237" t="s">
        <v>3151</v>
      </c>
      <c r="AC2237" s="5" t="e">
        <f>VLOOKUP(Table1[[#This Row],[Expense Report]],#REF!,3, 0)</f>
        <v>#REF!</v>
      </c>
      <c r="AD2237" t="s">
        <v>14696</v>
      </c>
      <c r="AE2237" t="s">
        <v>73</v>
      </c>
      <c r="AF2237" t="e">
        <f>MONTH(Table1[[#This Row],[Date Sent]])</f>
        <v>#REF!</v>
      </c>
      <c r="AG2237" t="e">
        <f>YEAR(Table1[[#This Row],[Date Sent]])</f>
        <v>#REF!</v>
      </c>
      <c r="AH2237"/>
    </row>
    <row r="2238" spans="1:34" x14ac:dyDescent="0.2">
      <c r="A2238" t="s">
        <v>3144</v>
      </c>
      <c r="B2238" t="s">
        <v>3145</v>
      </c>
      <c r="C2238" s="1">
        <v>31.48</v>
      </c>
      <c r="D2238" s="5">
        <v>45273</v>
      </c>
      <c r="E2238" t="s">
        <v>21</v>
      </c>
      <c r="F2238" t="s">
        <v>15</v>
      </c>
      <c r="G2238" s="16" t="s">
        <v>2581</v>
      </c>
      <c r="H2238" s="1"/>
      <c r="J2238"/>
      <c r="AC2238" s="5" t="e">
        <f>VLOOKUP(Table1[[#This Row],[Expense Report]],#REF!,3, 0)</f>
        <v>#REF!</v>
      </c>
      <c r="AD2238" t="s">
        <v>14696</v>
      </c>
      <c r="AE2238" t="s">
        <v>73</v>
      </c>
      <c r="AF2238" t="e">
        <f>MONTH(Table1[[#This Row],[Date Sent]])</f>
        <v>#REF!</v>
      </c>
      <c r="AG2238" t="e">
        <f>YEAR(Table1[[#This Row],[Date Sent]])</f>
        <v>#REF!</v>
      </c>
      <c r="AH2238"/>
    </row>
    <row r="2239" spans="1:34" x14ac:dyDescent="0.2">
      <c r="A2239" t="s">
        <v>3144</v>
      </c>
      <c r="B2239" t="s">
        <v>3152</v>
      </c>
      <c r="C2239" s="1">
        <v>26.73</v>
      </c>
      <c r="D2239" s="5">
        <v>45299</v>
      </c>
      <c r="E2239" t="s">
        <v>21</v>
      </c>
      <c r="F2239" t="s">
        <v>33</v>
      </c>
      <c r="G2239" s="16" t="s">
        <v>3153</v>
      </c>
      <c r="H2239" s="1"/>
      <c r="J2239"/>
      <c r="AC2239" s="5" t="e">
        <f>VLOOKUP(Table1[[#This Row],[Expense Report]],#REF!,3, 0)</f>
        <v>#REF!</v>
      </c>
      <c r="AD2239" t="s">
        <v>14696</v>
      </c>
      <c r="AE2239" t="s">
        <v>73</v>
      </c>
      <c r="AF2239" t="e">
        <f>MONTH(Table1[[#This Row],[Date Sent]])</f>
        <v>#REF!</v>
      </c>
      <c r="AG2239" t="e">
        <f>YEAR(Table1[[#This Row],[Date Sent]])</f>
        <v>#REF!</v>
      </c>
      <c r="AH2239"/>
    </row>
    <row r="2240" spans="1:34" x14ac:dyDescent="0.2">
      <c r="A2240" t="s">
        <v>3144</v>
      </c>
      <c r="B2240" t="s">
        <v>3154</v>
      </c>
      <c r="C2240" s="1">
        <v>93.08</v>
      </c>
      <c r="D2240" s="5">
        <v>45280</v>
      </c>
      <c r="E2240" t="s">
        <v>21</v>
      </c>
      <c r="F2240" t="s">
        <v>33</v>
      </c>
      <c r="G2240" s="16" t="s">
        <v>1229</v>
      </c>
      <c r="H2240" s="1"/>
      <c r="J2240"/>
      <c r="AC2240" s="5" t="e">
        <f>VLOOKUP(Table1[[#This Row],[Expense Report]],#REF!,3, 0)</f>
        <v>#REF!</v>
      </c>
      <c r="AD2240" t="s">
        <v>14696</v>
      </c>
      <c r="AE2240" t="s">
        <v>73</v>
      </c>
      <c r="AF2240" t="e">
        <f>MONTH(Table1[[#This Row],[Date Sent]])</f>
        <v>#REF!</v>
      </c>
      <c r="AG2240" t="e">
        <f>YEAR(Table1[[#This Row],[Date Sent]])</f>
        <v>#REF!</v>
      </c>
      <c r="AH2240"/>
    </row>
    <row r="2241" spans="1:34" x14ac:dyDescent="0.2">
      <c r="A2241" t="s">
        <v>3144</v>
      </c>
      <c r="B2241" t="s">
        <v>3154</v>
      </c>
      <c r="C2241" s="1">
        <v>22.03</v>
      </c>
      <c r="D2241" s="5">
        <v>45286</v>
      </c>
      <c r="E2241" t="s">
        <v>21</v>
      </c>
      <c r="F2241" t="s">
        <v>15</v>
      </c>
      <c r="G2241" s="16" t="s">
        <v>3155</v>
      </c>
      <c r="H2241" s="1"/>
      <c r="J2241"/>
      <c r="AC2241" s="5" t="e">
        <f>VLOOKUP(Table1[[#This Row],[Expense Report]],#REF!,3, 0)</f>
        <v>#REF!</v>
      </c>
      <c r="AD2241" t="s">
        <v>14696</v>
      </c>
      <c r="AE2241" t="s">
        <v>73</v>
      </c>
      <c r="AF2241" t="e">
        <f>MONTH(Table1[[#This Row],[Date Sent]])</f>
        <v>#REF!</v>
      </c>
      <c r="AG2241" t="e">
        <f>YEAR(Table1[[#This Row],[Date Sent]])</f>
        <v>#REF!</v>
      </c>
      <c r="AH2241"/>
    </row>
    <row r="2242" spans="1:34" x14ac:dyDescent="0.2">
      <c r="A2242" t="s">
        <v>3144</v>
      </c>
      <c r="B2242" t="s">
        <v>3154</v>
      </c>
      <c r="C2242" s="1">
        <v>17.420000000000002</v>
      </c>
      <c r="D2242" s="5">
        <v>45286</v>
      </c>
      <c r="E2242" t="s">
        <v>10</v>
      </c>
      <c r="F2242" t="s">
        <v>9</v>
      </c>
      <c r="G2242" s="16" t="s">
        <v>3156</v>
      </c>
      <c r="H2242" s="1"/>
      <c r="J2242"/>
      <c r="AC2242" s="5" t="e">
        <f>VLOOKUP(Table1[[#This Row],[Expense Report]],#REF!,3, 0)</f>
        <v>#REF!</v>
      </c>
      <c r="AD2242" t="s">
        <v>14696</v>
      </c>
      <c r="AE2242" t="s">
        <v>73</v>
      </c>
      <c r="AF2242" t="e">
        <f>MONTH(Table1[[#This Row],[Date Sent]])</f>
        <v>#REF!</v>
      </c>
      <c r="AG2242" t="e">
        <f>YEAR(Table1[[#This Row],[Date Sent]])</f>
        <v>#REF!</v>
      </c>
      <c r="AH2242"/>
    </row>
    <row r="2243" spans="1:34" x14ac:dyDescent="0.2">
      <c r="A2243" t="s">
        <v>3144</v>
      </c>
      <c r="B2243" t="s">
        <v>3154</v>
      </c>
      <c r="C2243" s="1">
        <v>125</v>
      </c>
      <c r="D2243" s="5">
        <v>45291</v>
      </c>
      <c r="E2243" t="s">
        <v>37</v>
      </c>
      <c r="F2243" t="s">
        <v>4</v>
      </c>
      <c r="G2243" s="16" t="s">
        <v>3157</v>
      </c>
      <c r="H2243" s="1"/>
      <c r="J2243"/>
      <c r="AC2243" s="5" t="e">
        <f>VLOOKUP(Table1[[#This Row],[Expense Report]],#REF!,3, 0)</f>
        <v>#REF!</v>
      </c>
      <c r="AD2243" t="s">
        <v>14696</v>
      </c>
      <c r="AE2243" t="s">
        <v>73</v>
      </c>
      <c r="AF2243" t="e">
        <f>MONTH(Table1[[#This Row],[Date Sent]])</f>
        <v>#REF!</v>
      </c>
      <c r="AG2243" t="e">
        <f>YEAR(Table1[[#This Row],[Date Sent]])</f>
        <v>#REF!</v>
      </c>
      <c r="AH2243"/>
    </row>
    <row r="2244" spans="1:34" x14ac:dyDescent="0.2">
      <c r="A2244" t="s">
        <v>3144</v>
      </c>
      <c r="B2244" t="s">
        <v>3154</v>
      </c>
      <c r="C2244" s="1">
        <v>19.239999999999998</v>
      </c>
      <c r="D2244" s="5">
        <v>45297</v>
      </c>
      <c r="E2244" t="s">
        <v>21</v>
      </c>
      <c r="F2244" t="s">
        <v>17</v>
      </c>
      <c r="G2244" s="16" t="s">
        <v>1177</v>
      </c>
      <c r="H2244" s="1"/>
      <c r="J2244"/>
      <c r="AC2244" s="5" t="e">
        <f>VLOOKUP(Table1[[#This Row],[Expense Report]],#REF!,3, 0)</f>
        <v>#REF!</v>
      </c>
      <c r="AD2244" t="s">
        <v>14696</v>
      </c>
      <c r="AE2244" t="s">
        <v>73</v>
      </c>
      <c r="AF2244" t="e">
        <f>MONTH(Table1[[#This Row],[Date Sent]])</f>
        <v>#REF!</v>
      </c>
      <c r="AG2244" t="e">
        <f>YEAR(Table1[[#This Row],[Date Sent]])</f>
        <v>#REF!</v>
      </c>
      <c r="AH2244"/>
    </row>
    <row r="2245" spans="1:34" x14ac:dyDescent="0.2">
      <c r="A2245" t="s">
        <v>3144</v>
      </c>
      <c r="B2245" t="s">
        <v>3154</v>
      </c>
      <c r="C2245" s="1">
        <v>54.24</v>
      </c>
      <c r="D2245" s="5">
        <v>45298</v>
      </c>
      <c r="E2245" t="s">
        <v>21</v>
      </c>
      <c r="F2245" t="s">
        <v>17</v>
      </c>
      <c r="G2245" s="16" t="s">
        <v>3158</v>
      </c>
      <c r="H2245" s="1"/>
      <c r="J2245"/>
      <c r="AC2245" s="5" t="e">
        <f>VLOOKUP(Table1[[#This Row],[Expense Report]],#REF!,3, 0)</f>
        <v>#REF!</v>
      </c>
      <c r="AD2245" t="s">
        <v>14696</v>
      </c>
      <c r="AE2245" t="s">
        <v>73</v>
      </c>
      <c r="AF2245" t="e">
        <f>MONTH(Table1[[#This Row],[Date Sent]])</f>
        <v>#REF!</v>
      </c>
      <c r="AG2245" t="e">
        <f>YEAR(Table1[[#This Row],[Date Sent]])</f>
        <v>#REF!</v>
      </c>
      <c r="AH2245"/>
    </row>
    <row r="2246" spans="1:34" x14ac:dyDescent="0.2">
      <c r="A2246" t="s">
        <v>3144</v>
      </c>
      <c r="B2246" t="s">
        <v>3154</v>
      </c>
      <c r="C2246" s="1">
        <v>17.11</v>
      </c>
      <c r="D2246" s="5">
        <v>45302</v>
      </c>
      <c r="E2246" t="s">
        <v>21</v>
      </c>
      <c r="F2246" t="s">
        <v>33</v>
      </c>
      <c r="G2246" s="16" t="s">
        <v>3159</v>
      </c>
      <c r="H2246" s="1"/>
      <c r="J2246"/>
      <c r="AC2246" s="5" t="e">
        <f>VLOOKUP(Table1[[#This Row],[Expense Report]],#REF!,3, 0)</f>
        <v>#REF!</v>
      </c>
      <c r="AD2246" t="s">
        <v>14696</v>
      </c>
      <c r="AE2246" t="s">
        <v>73</v>
      </c>
      <c r="AF2246" t="e">
        <f>MONTH(Table1[[#This Row],[Date Sent]])</f>
        <v>#REF!</v>
      </c>
      <c r="AG2246" t="e">
        <f>YEAR(Table1[[#This Row],[Date Sent]])</f>
        <v>#REF!</v>
      </c>
      <c r="AH2246"/>
    </row>
    <row r="2247" spans="1:34" x14ac:dyDescent="0.2">
      <c r="A2247" t="s">
        <v>3144</v>
      </c>
      <c r="B2247" t="s">
        <v>3154</v>
      </c>
      <c r="C2247" s="1">
        <v>103.23</v>
      </c>
      <c r="D2247" s="5">
        <v>45302</v>
      </c>
      <c r="E2247" t="s">
        <v>21</v>
      </c>
      <c r="F2247" t="s">
        <v>33</v>
      </c>
      <c r="G2247" s="16" t="s">
        <v>3160</v>
      </c>
      <c r="H2247" s="1"/>
      <c r="J2247"/>
      <c r="AC2247" s="5" t="e">
        <f>VLOOKUP(Table1[[#This Row],[Expense Report]],#REF!,3, 0)</f>
        <v>#REF!</v>
      </c>
      <c r="AD2247" t="s">
        <v>14696</v>
      </c>
      <c r="AE2247" t="s">
        <v>73</v>
      </c>
      <c r="AF2247" t="e">
        <f>MONTH(Table1[[#This Row],[Date Sent]])</f>
        <v>#REF!</v>
      </c>
      <c r="AG2247" t="e">
        <f>YEAR(Table1[[#This Row],[Date Sent]])</f>
        <v>#REF!</v>
      </c>
      <c r="AH2247"/>
    </row>
    <row r="2248" spans="1:34" x14ac:dyDescent="0.2">
      <c r="A2248" t="s">
        <v>3161</v>
      </c>
      <c r="B2248" t="s">
        <v>3162</v>
      </c>
      <c r="C2248" s="1">
        <v>69.08</v>
      </c>
      <c r="D2248" s="5">
        <v>45279</v>
      </c>
      <c r="E2248" t="s">
        <v>21</v>
      </c>
      <c r="F2248" t="s">
        <v>33</v>
      </c>
      <c r="G2248" s="16" t="s">
        <v>3163</v>
      </c>
      <c r="H2248" s="1"/>
      <c r="J2248"/>
      <c r="AC2248" s="5" t="e">
        <f>VLOOKUP(Table1[[#This Row],[Expense Report]],#REF!,3, 0)</f>
        <v>#REF!</v>
      </c>
      <c r="AD2248" t="s">
        <v>11649</v>
      </c>
      <c r="AE2248" t="s">
        <v>11649</v>
      </c>
      <c r="AF2248" t="e">
        <f>MONTH(Table1[[#This Row],[Date Sent]])</f>
        <v>#REF!</v>
      </c>
      <c r="AG2248" t="e">
        <f>YEAR(Table1[[#This Row],[Date Sent]])</f>
        <v>#REF!</v>
      </c>
      <c r="AH2248"/>
    </row>
    <row r="2249" spans="1:34" x14ac:dyDescent="0.2">
      <c r="A2249" t="s">
        <v>3161</v>
      </c>
      <c r="B2249" t="s">
        <v>3162</v>
      </c>
      <c r="C2249" s="1">
        <v>155.06</v>
      </c>
      <c r="D2249" s="5">
        <v>45287</v>
      </c>
      <c r="E2249" t="s">
        <v>21</v>
      </c>
      <c r="F2249" t="s">
        <v>33</v>
      </c>
      <c r="G2249" s="16" t="s">
        <v>923</v>
      </c>
      <c r="H2249" s="1"/>
      <c r="J2249"/>
      <c r="AC2249" s="5" t="e">
        <f>VLOOKUP(Table1[[#This Row],[Expense Report]],#REF!,3, 0)</f>
        <v>#REF!</v>
      </c>
      <c r="AD2249" t="s">
        <v>11649</v>
      </c>
      <c r="AE2249" t="s">
        <v>11649</v>
      </c>
      <c r="AF2249" t="e">
        <f>MONTH(Table1[[#This Row],[Date Sent]])</f>
        <v>#REF!</v>
      </c>
      <c r="AG2249" t="e">
        <f>YEAR(Table1[[#This Row],[Date Sent]])</f>
        <v>#REF!</v>
      </c>
      <c r="AH2249"/>
    </row>
    <row r="2250" spans="1:34" x14ac:dyDescent="0.2">
      <c r="A2250" t="s">
        <v>3161</v>
      </c>
      <c r="B2250" t="s">
        <v>3162</v>
      </c>
      <c r="C2250" s="1">
        <v>53.5</v>
      </c>
      <c r="D2250" s="5">
        <v>45287</v>
      </c>
      <c r="E2250" t="s">
        <v>24</v>
      </c>
      <c r="F2250" t="s">
        <v>18</v>
      </c>
      <c r="G2250" s="16" t="s">
        <v>984</v>
      </c>
      <c r="H2250" s="1"/>
      <c r="J2250"/>
      <c r="AC2250" s="5" t="e">
        <f>VLOOKUP(Table1[[#This Row],[Expense Report]],#REF!,3, 0)</f>
        <v>#REF!</v>
      </c>
      <c r="AD2250" t="s">
        <v>11649</v>
      </c>
      <c r="AE2250" t="s">
        <v>11649</v>
      </c>
      <c r="AF2250" t="e">
        <f>MONTH(Table1[[#This Row],[Date Sent]])</f>
        <v>#REF!</v>
      </c>
      <c r="AG2250" t="e">
        <f>YEAR(Table1[[#This Row],[Date Sent]])</f>
        <v>#REF!</v>
      </c>
      <c r="AH2250"/>
    </row>
    <row r="2251" spans="1:34" x14ac:dyDescent="0.2">
      <c r="A2251" t="s">
        <v>3161</v>
      </c>
      <c r="B2251" t="s">
        <v>3162</v>
      </c>
      <c r="C2251" s="1">
        <v>12.78</v>
      </c>
      <c r="D2251" s="5">
        <v>45288</v>
      </c>
      <c r="E2251" t="s">
        <v>21</v>
      </c>
      <c r="F2251" t="s">
        <v>17</v>
      </c>
      <c r="G2251" s="16" t="s">
        <v>3164</v>
      </c>
      <c r="H2251" s="1"/>
      <c r="J2251"/>
      <c r="AC2251" s="5" t="e">
        <f>VLOOKUP(Table1[[#This Row],[Expense Report]],#REF!,3, 0)</f>
        <v>#REF!</v>
      </c>
      <c r="AD2251" t="s">
        <v>11649</v>
      </c>
      <c r="AE2251" t="s">
        <v>11649</v>
      </c>
      <c r="AF2251" t="e">
        <f>MONTH(Table1[[#This Row],[Date Sent]])</f>
        <v>#REF!</v>
      </c>
      <c r="AG2251" t="e">
        <f>YEAR(Table1[[#This Row],[Date Sent]])</f>
        <v>#REF!</v>
      </c>
      <c r="AH2251"/>
    </row>
    <row r="2252" spans="1:34" x14ac:dyDescent="0.2">
      <c r="A2252" t="s">
        <v>3161</v>
      </c>
      <c r="B2252" t="s">
        <v>3162</v>
      </c>
      <c r="C2252" s="1">
        <v>350.88</v>
      </c>
      <c r="D2252" s="5">
        <v>45292</v>
      </c>
      <c r="E2252" t="s">
        <v>4</v>
      </c>
      <c r="F2252" t="s">
        <v>913</v>
      </c>
      <c r="G2252" s="16" t="s">
        <v>3165</v>
      </c>
      <c r="H2252" s="1"/>
      <c r="J2252"/>
      <c r="AC2252" s="5" t="e">
        <f>VLOOKUP(Table1[[#This Row],[Expense Report]],#REF!,3, 0)</f>
        <v>#REF!</v>
      </c>
      <c r="AD2252" t="s">
        <v>11649</v>
      </c>
      <c r="AE2252" t="s">
        <v>11649</v>
      </c>
      <c r="AF2252" t="e">
        <f>MONTH(Table1[[#This Row],[Date Sent]])</f>
        <v>#REF!</v>
      </c>
      <c r="AG2252" t="e">
        <f>YEAR(Table1[[#This Row],[Date Sent]])</f>
        <v>#REF!</v>
      </c>
      <c r="AH2252"/>
    </row>
    <row r="2253" spans="1:34" x14ac:dyDescent="0.2">
      <c r="A2253" t="s">
        <v>3161</v>
      </c>
      <c r="B2253" t="s">
        <v>3162</v>
      </c>
      <c r="C2253" s="1">
        <v>85.72</v>
      </c>
      <c r="D2253" s="5">
        <v>45295</v>
      </c>
      <c r="E2253" t="s">
        <v>21</v>
      </c>
      <c r="F2253" t="s">
        <v>15</v>
      </c>
      <c r="G2253" s="16" t="s">
        <v>3166</v>
      </c>
      <c r="H2253" s="1"/>
      <c r="J2253"/>
      <c r="AC2253" s="5" t="e">
        <f>VLOOKUP(Table1[[#This Row],[Expense Report]],#REF!,3, 0)</f>
        <v>#REF!</v>
      </c>
      <c r="AD2253" t="s">
        <v>11649</v>
      </c>
      <c r="AE2253" t="s">
        <v>11649</v>
      </c>
      <c r="AF2253" t="e">
        <f>MONTH(Table1[[#This Row],[Date Sent]])</f>
        <v>#REF!</v>
      </c>
      <c r="AG2253" t="e">
        <f>YEAR(Table1[[#This Row],[Date Sent]])</f>
        <v>#REF!</v>
      </c>
      <c r="AH2253"/>
    </row>
    <row r="2254" spans="1:34" x14ac:dyDescent="0.2">
      <c r="A2254" t="s">
        <v>3161</v>
      </c>
      <c r="B2254" t="s">
        <v>3162</v>
      </c>
      <c r="C2254" s="1">
        <v>12.26</v>
      </c>
      <c r="D2254" s="5">
        <v>45296</v>
      </c>
      <c r="E2254" t="s">
        <v>21</v>
      </c>
      <c r="F2254" t="s">
        <v>15</v>
      </c>
      <c r="G2254" s="16" t="s">
        <v>3167</v>
      </c>
      <c r="H2254" s="1"/>
      <c r="J2254"/>
      <c r="AC2254" s="5" t="e">
        <f>VLOOKUP(Table1[[#This Row],[Expense Report]],#REF!,3, 0)</f>
        <v>#REF!</v>
      </c>
      <c r="AD2254" t="s">
        <v>11649</v>
      </c>
      <c r="AE2254" t="s">
        <v>11649</v>
      </c>
      <c r="AF2254" t="e">
        <f>MONTH(Table1[[#This Row],[Date Sent]])</f>
        <v>#REF!</v>
      </c>
      <c r="AG2254" t="e">
        <f>YEAR(Table1[[#This Row],[Date Sent]])</f>
        <v>#REF!</v>
      </c>
      <c r="AH2254"/>
    </row>
    <row r="2255" spans="1:34" x14ac:dyDescent="0.2">
      <c r="A2255" t="s">
        <v>3161</v>
      </c>
      <c r="B2255" t="s">
        <v>3162</v>
      </c>
      <c r="C2255" s="1">
        <v>75.28</v>
      </c>
      <c r="D2255" s="5">
        <v>45300</v>
      </c>
      <c r="E2255" t="s">
        <v>21</v>
      </c>
      <c r="F2255" t="s">
        <v>33</v>
      </c>
      <c r="G2255" s="16" t="s">
        <v>1602</v>
      </c>
      <c r="H2255" s="1"/>
      <c r="J2255"/>
      <c r="AC2255" s="5" t="e">
        <f>VLOOKUP(Table1[[#This Row],[Expense Report]],#REF!,3, 0)</f>
        <v>#REF!</v>
      </c>
      <c r="AD2255" t="s">
        <v>11649</v>
      </c>
      <c r="AE2255" t="s">
        <v>11649</v>
      </c>
      <c r="AF2255" t="e">
        <f>MONTH(Table1[[#This Row],[Date Sent]])</f>
        <v>#REF!</v>
      </c>
      <c r="AG2255" t="e">
        <f>YEAR(Table1[[#This Row],[Date Sent]])</f>
        <v>#REF!</v>
      </c>
      <c r="AH2255"/>
    </row>
    <row r="2256" spans="1:34" x14ac:dyDescent="0.2">
      <c r="A2256" t="s">
        <v>3161</v>
      </c>
      <c r="B2256" t="s">
        <v>3162</v>
      </c>
      <c r="C2256" s="1">
        <v>23.52</v>
      </c>
      <c r="D2256" s="5">
        <v>45301</v>
      </c>
      <c r="E2256" t="s">
        <v>21</v>
      </c>
      <c r="F2256" t="s">
        <v>16</v>
      </c>
      <c r="G2256" s="16" t="s">
        <v>3168</v>
      </c>
      <c r="H2256" s="1"/>
      <c r="J2256"/>
      <c r="AC2256" s="5" t="e">
        <f>VLOOKUP(Table1[[#This Row],[Expense Report]],#REF!,3, 0)</f>
        <v>#REF!</v>
      </c>
      <c r="AD2256" t="s">
        <v>11649</v>
      </c>
      <c r="AE2256" t="s">
        <v>11649</v>
      </c>
      <c r="AF2256" t="e">
        <f>MONTH(Table1[[#This Row],[Date Sent]])</f>
        <v>#REF!</v>
      </c>
      <c r="AG2256" t="e">
        <f>YEAR(Table1[[#This Row],[Date Sent]])</f>
        <v>#REF!</v>
      </c>
      <c r="AH2256"/>
    </row>
    <row r="2257" spans="1:34" x14ac:dyDescent="0.2">
      <c r="A2257" t="s">
        <v>3161</v>
      </c>
      <c r="B2257" t="s">
        <v>3162</v>
      </c>
      <c r="C2257" s="1">
        <v>-15.06</v>
      </c>
      <c r="D2257" s="5">
        <v>45302</v>
      </c>
      <c r="E2257" t="s">
        <v>21</v>
      </c>
      <c r="F2257" t="s">
        <v>33</v>
      </c>
      <c r="G2257" s="16" t="s">
        <v>3169</v>
      </c>
      <c r="H2257" s="1"/>
      <c r="J2257"/>
      <c r="AC2257" s="5" t="e">
        <f>VLOOKUP(Table1[[#This Row],[Expense Report]],#REF!,3, 0)</f>
        <v>#REF!</v>
      </c>
      <c r="AD2257" t="s">
        <v>11649</v>
      </c>
      <c r="AE2257" t="s">
        <v>11649</v>
      </c>
      <c r="AF2257" t="e">
        <f>MONTH(Table1[[#This Row],[Date Sent]])</f>
        <v>#REF!</v>
      </c>
      <c r="AG2257" t="e">
        <f>YEAR(Table1[[#This Row],[Date Sent]])</f>
        <v>#REF!</v>
      </c>
      <c r="AH2257"/>
    </row>
    <row r="2258" spans="1:34" x14ac:dyDescent="0.2">
      <c r="A2258" t="s">
        <v>3161</v>
      </c>
      <c r="B2258" t="s">
        <v>3162</v>
      </c>
      <c r="C2258" s="1">
        <v>44.99</v>
      </c>
      <c r="D2258" s="5">
        <v>45305</v>
      </c>
      <c r="E2258" t="s">
        <v>24</v>
      </c>
      <c r="F2258" t="s">
        <v>18</v>
      </c>
      <c r="G2258" s="16" t="s">
        <v>978</v>
      </c>
      <c r="H2258" s="1"/>
      <c r="J2258"/>
      <c r="AC2258" s="5" t="e">
        <f>VLOOKUP(Table1[[#This Row],[Expense Report]],#REF!,3, 0)</f>
        <v>#REF!</v>
      </c>
      <c r="AD2258" t="s">
        <v>11649</v>
      </c>
      <c r="AE2258" t="s">
        <v>11649</v>
      </c>
      <c r="AF2258" t="e">
        <f>MONTH(Table1[[#This Row],[Date Sent]])</f>
        <v>#REF!</v>
      </c>
      <c r="AG2258" t="e">
        <f>YEAR(Table1[[#This Row],[Date Sent]])</f>
        <v>#REF!</v>
      </c>
      <c r="AH2258"/>
    </row>
    <row r="2259" spans="1:34" x14ac:dyDescent="0.2">
      <c r="A2259" t="s">
        <v>3170</v>
      </c>
      <c r="B2259" t="s">
        <v>3171</v>
      </c>
      <c r="C2259" s="1">
        <v>77.78</v>
      </c>
      <c r="D2259" s="5">
        <v>45255</v>
      </c>
      <c r="E2259" t="s">
        <v>21</v>
      </c>
      <c r="F2259" t="s">
        <v>33</v>
      </c>
      <c r="G2259" s="16" t="s">
        <v>3172</v>
      </c>
      <c r="H2259" s="1"/>
      <c r="J2259"/>
      <c r="AC2259" s="5" t="e">
        <f>VLOOKUP(Table1[[#This Row],[Expense Report]],#REF!,3, 0)</f>
        <v>#REF!</v>
      </c>
      <c r="AD2259" t="s">
        <v>14698</v>
      </c>
      <c r="AE2259" t="s">
        <v>245</v>
      </c>
      <c r="AF2259" t="e">
        <f>MONTH(Table1[[#This Row],[Date Sent]])</f>
        <v>#REF!</v>
      </c>
      <c r="AG2259" t="e">
        <f>YEAR(Table1[[#This Row],[Date Sent]])</f>
        <v>#REF!</v>
      </c>
      <c r="AH2259"/>
    </row>
    <row r="2260" spans="1:34" x14ac:dyDescent="0.2">
      <c r="A2260" t="s">
        <v>3170</v>
      </c>
      <c r="B2260" t="s">
        <v>3171</v>
      </c>
      <c r="C2260" s="1">
        <v>106.99</v>
      </c>
      <c r="D2260" s="5">
        <v>45256</v>
      </c>
      <c r="E2260" t="s">
        <v>21</v>
      </c>
      <c r="F2260" t="s">
        <v>15</v>
      </c>
      <c r="G2260" s="16" t="s">
        <v>3173</v>
      </c>
      <c r="H2260" s="1"/>
      <c r="J2260"/>
      <c r="AC2260" s="5" t="e">
        <f>VLOOKUP(Table1[[#This Row],[Expense Report]],#REF!,3, 0)</f>
        <v>#REF!</v>
      </c>
      <c r="AD2260" t="s">
        <v>14698</v>
      </c>
      <c r="AE2260" t="s">
        <v>245</v>
      </c>
      <c r="AF2260" t="e">
        <f>MONTH(Table1[[#This Row],[Date Sent]])</f>
        <v>#REF!</v>
      </c>
      <c r="AG2260" t="e">
        <f>YEAR(Table1[[#This Row],[Date Sent]])</f>
        <v>#REF!</v>
      </c>
      <c r="AH2260"/>
    </row>
    <row r="2261" spans="1:34" x14ac:dyDescent="0.2">
      <c r="A2261" t="s">
        <v>3170</v>
      </c>
      <c r="B2261" t="s">
        <v>3171</v>
      </c>
      <c r="C2261" s="1">
        <v>26.74</v>
      </c>
      <c r="D2261" s="5">
        <v>45259</v>
      </c>
      <c r="E2261" t="s">
        <v>21</v>
      </c>
      <c r="F2261" t="s">
        <v>49</v>
      </c>
      <c r="G2261" s="16" t="s">
        <v>3174</v>
      </c>
      <c r="H2261" s="1"/>
      <c r="J2261"/>
      <c r="AC2261" s="5" t="e">
        <f>VLOOKUP(Table1[[#This Row],[Expense Report]],#REF!,3, 0)</f>
        <v>#REF!</v>
      </c>
      <c r="AD2261" t="s">
        <v>14698</v>
      </c>
      <c r="AE2261" t="s">
        <v>245</v>
      </c>
      <c r="AF2261" t="e">
        <f>MONTH(Table1[[#This Row],[Date Sent]])</f>
        <v>#REF!</v>
      </c>
      <c r="AG2261" t="e">
        <f>YEAR(Table1[[#This Row],[Date Sent]])</f>
        <v>#REF!</v>
      </c>
      <c r="AH2261"/>
    </row>
    <row r="2262" spans="1:34" x14ac:dyDescent="0.2">
      <c r="A2262" t="s">
        <v>3170</v>
      </c>
      <c r="B2262" t="s">
        <v>3171</v>
      </c>
      <c r="C2262" s="1">
        <v>33.159999999999997</v>
      </c>
      <c r="D2262" s="5">
        <v>45260</v>
      </c>
      <c r="E2262" t="s">
        <v>21</v>
      </c>
      <c r="F2262" t="s">
        <v>15</v>
      </c>
      <c r="G2262" s="16" t="s">
        <v>3175</v>
      </c>
      <c r="H2262" s="1"/>
      <c r="J2262"/>
      <c r="AC2262" s="5" t="e">
        <f>VLOOKUP(Table1[[#This Row],[Expense Report]],#REF!,3, 0)</f>
        <v>#REF!</v>
      </c>
      <c r="AD2262" t="s">
        <v>14698</v>
      </c>
      <c r="AE2262" t="s">
        <v>245</v>
      </c>
      <c r="AF2262" t="e">
        <f>MONTH(Table1[[#This Row],[Date Sent]])</f>
        <v>#REF!</v>
      </c>
      <c r="AG2262" t="e">
        <f>YEAR(Table1[[#This Row],[Date Sent]])</f>
        <v>#REF!</v>
      </c>
      <c r="AH2262"/>
    </row>
    <row r="2263" spans="1:34" x14ac:dyDescent="0.2">
      <c r="A2263" t="s">
        <v>3170</v>
      </c>
      <c r="B2263" t="s">
        <v>3171</v>
      </c>
      <c r="C2263" s="1">
        <v>47.23</v>
      </c>
      <c r="D2263" s="5">
        <v>45261</v>
      </c>
      <c r="E2263" t="s">
        <v>21</v>
      </c>
      <c r="F2263" t="s">
        <v>918</v>
      </c>
      <c r="G2263" s="16" t="str">
        <f>_xlfn.CONCAT(Table1[[#This Row],[Notes 1]],",",Table1[[#This Row],[Notes 2]],",",Table1[[#This Row],[Notes 3]])</f>
        <v>pens, tape,gloves,</v>
      </c>
      <c r="H2263" s="1">
        <f>12.99+12.99</f>
        <v>25.98</v>
      </c>
      <c r="I2263" t="s">
        <v>15</v>
      </c>
      <c r="J2263" t="s">
        <v>3176</v>
      </c>
      <c r="K2263" s="1">
        <f>47.23-25.98</f>
        <v>21.249999999999996</v>
      </c>
      <c r="L2263" t="s">
        <v>16</v>
      </c>
      <c r="M2263" t="s">
        <v>1057</v>
      </c>
      <c r="AC2263" s="5" t="e">
        <f>VLOOKUP(Table1[[#This Row],[Expense Report]],#REF!,3, 0)</f>
        <v>#REF!</v>
      </c>
      <c r="AD2263" t="s">
        <v>14698</v>
      </c>
      <c r="AE2263" t="s">
        <v>245</v>
      </c>
      <c r="AF2263" t="e">
        <f>MONTH(Table1[[#This Row],[Date Sent]])</f>
        <v>#REF!</v>
      </c>
      <c r="AG2263" t="e">
        <f>YEAR(Table1[[#This Row],[Date Sent]])</f>
        <v>#REF!</v>
      </c>
      <c r="AH2263"/>
    </row>
    <row r="2264" spans="1:34" x14ac:dyDescent="0.2">
      <c r="A2264" t="s">
        <v>3170</v>
      </c>
      <c r="B2264" t="s">
        <v>3171</v>
      </c>
      <c r="C2264" s="1">
        <v>184.55</v>
      </c>
      <c r="D2264" s="5">
        <v>45266</v>
      </c>
      <c r="E2264" t="s">
        <v>21</v>
      </c>
      <c r="F2264" t="s">
        <v>15</v>
      </c>
      <c r="G2264" s="16" t="s">
        <v>3177</v>
      </c>
      <c r="H2264" s="1"/>
      <c r="J2264"/>
      <c r="AC2264" s="5" t="e">
        <f>VLOOKUP(Table1[[#This Row],[Expense Report]],#REF!,3, 0)</f>
        <v>#REF!</v>
      </c>
      <c r="AD2264" t="s">
        <v>14698</v>
      </c>
      <c r="AE2264" t="s">
        <v>245</v>
      </c>
      <c r="AF2264" t="e">
        <f>MONTH(Table1[[#This Row],[Date Sent]])</f>
        <v>#REF!</v>
      </c>
      <c r="AG2264" t="e">
        <f>YEAR(Table1[[#This Row],[Date Sent]])</f>
        <v>#REF!</v>
      </c>
      <c r="AH2264"/>
    </row>
    <row r="2265" spans="1:34" x14ac:dyDescent="0.2">
      <c r="A2265" t="s">
        <v>3170</v>
      </c>
      <c r="B2265" t="s">
        <v>3171</v>
      </c>
      <c r="C2265" s="1">
        <v>74.790000000000006</v>
      </c>
      <c r="D2265" s="5">
        <v>45267</v>
      </c>
      <c r="E2265" t="s">
        <v>21</v>
      </c>
      <c r="F2265" t="s">
        <v>33</v>
      </c>
      <c r="G2265" s="16" t="s">
        <v>3178</v>
      </c>
      <c r="H2265" s="1"/>
      <c r="J2265"/>
      <c r="AC2265" s="5" t="e">
        <f>VLOOKUP(Table1[[#This Row],[Expense Report]],#REF!,3, 0)</f>
        <v>#REF!</v>
      </c>
      <c r="AD2265" t="s">
        <v>14698</v>
      </c>
      <c r="AE2265" t="s">
        <v>245</v>
      </c>
      <c r="AF2265" t="e">
        <f>MONTH(Table1[[#This Row],[Date Sent]])</f>
        <v>#REF!</v>
      </c>
      <c r="AG2265" t="e">
        <f>YEAR(Table1[[#This Row],[Date Sent]])</f>
        <v>#REF!</v>
      </c>
      <c r="AH2265"/>
    </row>
    <row r="2266" spans="1:34" x14ac:dyDescent="0.2">
      <c r="A2266" t="s">
        <v>3170</v>
      </c>
      <c r="B2266" t="s">
        <v>3171</v>
      </c>
      <c r="C2266" s="1">
        <v>45.35</v>
      </c>
      <c r="D2266" s="5">
        <v>45267</v>
      </c>
      <c r="E2266" t="s">
        <v>21</v>
      </c>
      <c r="F2266" t="s">
        <v>33</v>
      </c>
      <c r="G2266" s="16" t="s">
        <v>3179</v>
      </c>
      <c r="H2266" s="1"/>
      <c r="J2266"/>
      <c r="AC2266" s="5" t="e">
        <f>VLOOKUP(Table1[[#This Row],[Expense Report]],#REF!,3, 0)</f>
        <v>#REF!</v>
      </c>
      <c r="AD2266" t="s">
        <v>14698</v>
      </c>
      <c r="AE2266" t="s">
        <v>245</v>
      </c>
      <c r="AF2266" t="e">
        <f>MONTH(Table1[[#This Row],[Date Sent]])</f>
        <v>#REF!</v>
      </c>
      <c r="AG2266" t="e">
        <f>YEAR(Table1[[#This Row],[Date Sent]])</f>
        <v>#REF!</v>
      </c>
      <c r="AH2266"/>
    </row>
    <row r="2267" spans="1:34" x14ac:dyDescent="0.2">
      <c r="A2267" t="s">
        <v>3170</v>
      </c>
      <c r="B2267" t="s">
        <v>3171</v>
      </c>
      <c r="C2267" s="1">
        <v>72.62</v>
      </c>
      <c r="D2267" s="5">
        <v>45271</v>
      </c>
      <c r="E2267" t="s">
        <v>21</v>
      </c>
      <c r="F2267" t="s">
        <v>33</v>
      </c>
      <c r="G2267" s="16" t="s">
        <v>3180</v>
      </c>
      <c r="H2267" s="1"/>
      <c r="J2267"/>
      <c r="AC2267" s="5" t="e">
        <f>VLOOKUP(Table1[[#This Row],[Expense Report]],#REF!,3, 0)</f>
        <v>#REF!</v>
      </c>
      <c r="AD2267" t="s">
        <v>14698</v>
      </c>
      <c r="AE2267" t="s">
        <v>245</v>
      </c>
      <c r="AF2267" t="e">
        <f>MONTH(Table1[[#This Row],[Date Sent]])</f>
        <v>#REF!</v>
      </c>
      <c r="AG2267" t="e">
        <f>YEAR(Table1[[#This Row],[Date Sent]])</f>
        <v>#REF!</v>
      </c>
      <c r="AH2267"/>
    </row>
    <row r="2268" spans="1:34" x14ac:dyDescent="0.2">
      <c r="A2268" t="s">
        <v>3170</v>
      </c>
      <c r="B2268" t="s">
        <v>3171</v>
      </c>
      <c r="C2268" s="1">
        <v>44.42</v>
      </c>
      <c r="D2268" s="5">
        <v>45278</v>
      </c>
      <c r="E2268" t="s">
        <v>21</v>
      </c>
      <c r="F2268" t="s">
        <v>33</v>
      </c>
      <c r="G2268" s="16" t="s">
        <v>3181</v>
      </c>
      <c r="H2268" s="1"/>
      <c r="J2268"/>
      <c r="AC2268" s="5" t="e">
        <f>VLOOKUP(Table1[[#This Row],[Expense Report]],#REF!,3, 0)</f>
        <v>#REF!</v>
      </c>
      <c r="AD2268" t="s">
        <v>14698</v>
      </c>
      <c r="AE2268" t="s">
        <v>245</v>
      </c>
      <c r="AF2268" t="e">
        <f>MONTH(Table1[[#This Row],[Date Sent]])</f>
        <v>#REF!</v>
      </c>
      <c r="AG2268" t="e">
        <f>YEAR(Table1[[#This Row],[Date Sent]])</f>
        <v>#REF!</v>
      </c>
      <c r="AH2268"/>
    </row>
    <row r="2269" spans="1:34" x14ac:dyDescent="0.2">
      <c r="A2269" t="s">
        <v>3170</v>
      </c>
      <c r="B2269" t="s">
        <v>3171</v>
      </c>
      <c r="C2269" s="1">
        <v>126.73</v>
      </c>
      <c r="D2269" s="5">
        <v>45286</v>
      </c>
      <c r="E2269" t="s">
        <v>21</v>
      </c>
      <c r="F2269" t="s">
        <v>33</v>
      </c>
      <c r="G2269" s="16" t="s">
        <v>3182</v>
      </c>
      <c r="H2269" s="1"/>
      <c r="J2269"/>
      <c r="AC2269" s="5" t="e">
        <f>VLOOKUP(Table1[[#This Row],[Expense Report]],#REF!,3, 0)</f>
        <v>#REF!</v>
      </c>
      <c r="AD2269" t="s">
        <v>14698</v>
      </c>
      <c r="AE2269" t="s">
        <v>245</v>
      </c>
      <c r="AF2269" t="e">
        <f>MONTH(Table1[[#This Row],[Date Sent]])</f>
        <v>#REF!</v>
      </c>
      <c r="AG2269" t="e">
        <f>YEAR(Table1[[#This Row],[Date Sent]])</f>
        <v>#REF!</v>
      </c>
      <c r="AH2269"/>
    </row>
    <row r="2270" spans="1:34" x14ac:dyDescent="0.2">
      <c r="A2270" t="s">
        <v>3170</v>
      </c>
      <c r="B2270" t="s">
        <v>3171</v>
      </c>
      <c r="C2270" s="1">
        <v>238.32</v>
      </c>
      <c r="D2270" s="5">
        <v>45288</v>
      </c>
      <c r="E2270" t="s">
        <v>21</v>
      </c>
      <c r="F2270" t="s">
        <v>918</v>
      </c>
      <c r="G2270" s="16" t="str">
        <f>_xlfn.CONCAT(Table1[[#This Row],[Notes 1]],",",Table1[[#This Row],[Notes 2]],",",Table1[[#This Row],[Notes 3]])</f>
        <v>cleaning supplies,ladders,waters</v>
      </c>
      <c r="H2270" s="1">
        <v>87.14</v>
      </c>
      <c r="I2270" t="s">
        <v>33</v>
      </c>
      <c r="J2270" t="s">
        <v>950</v>
      </c>
      <c r="K2270" s="1">
        <v>140.08000000000001</v>
      </c>
      <c r="L2270" t="s">
        <v>17</v>
      </c>
      <c r="M2270" t="s">
        <v>3183</v>
      </c>
      <c r="N2270" s="1">
        <v>11.1</v>
      </c>
      <c r="O2270" t="s">
        <v>18</v>
      </c>
      <c r="P2270" t="s">
        <v>1713</v>
      </c>
      <c r="AC2270" s="5" t="e">
        <f>VLOOKUP(Table1[[#This Row],[Expense Report]],#REF!,3, 0)</f>
        <v>#REF!</v>
      </c>
      <c r="AD2270" t="s">
        <v>14698</v>
      </c>
      <c r="AE2270" t="s">
        <v>245</v>
      </c>
      <c r="AF2270" t="e">
        <f>MONTH(Table1[[#This Row],[Date Sent]])</f>
        <v>#REF!</v>
      </c>
      <c r="AG2270" t="e">
        <f>YEAR(Table1[[#This Row],[Date Sent]])</f>
        <v>#REF!</v>
      </c>
      <c r="AH2270"/>
    </row>
    <row r="2271" spans="1:34" x14ac:dyDescent="0.2">
      <c r="A2271" t="s">
        <v>3170</v>
      </c>
      <c r="B2271" t="s">
        <v>3171</v>
      </c>
      <c r="C2271" s="1">
        <v>17.11</v>
      </c>
      <c r="D2271" s="5">
        <v>45288</v>
      </c>
      <c r="E2271" t="s">
        <v>21</v>
      </c>
      <c r="F2271" t="s">
        <v>33</v>
      </c>
      <c r="G2271" s="16" t="s">
        <v>3184</v>
      </c>
      <c r="H2271" s="1"/>
      <c r="J2271"/>
      <c r="AC2271" s="5" t="e">
        <f>VLOOKUP(Table1[[#This Row],[Expense Report]],#REF!,3, 0)</f>
        <v>#REF!</v>
      </c>
      <c r="AD2271" t="s">
        <v>14698</v>
      </c>
      <c r="AE2271" t="s">
        <v>245</v>
      </c>
      <c r="AF2271" t="e">
        <f>MONTH(Table1[[#This Row],[Date Sent]])</f>
        <v>#REF!</v>
      </c>
      <c r="AG2271" t="e">
        <f>YEAR(Table1[[#This Row],[Date Sent]])</f>
        <v>#REF!</v>
      </c>
      <c r="AH2271"/>
    </row>
    <row r="2272" spans="1:34" x14ac:dyDescent="0.2">
      <c r="A2272" t="s">
        <v>731</v>
      </c>
      <c r="B2272" t="s">
        <v>3185</v>
      </c>
      <c r="C2272" s="1">
        <v>140.16999999999999</v>
      </c>
      <c r="D2272" s="5">
        <v>45275</v>
      </c>
      <c r="E2272" t="s">
        <v>21</v>
      </c>
      <c r="F2272" t="s">
        <v>15</v>
      </c>
      <c r="G2272" s="16" t="s">
        <v>1079</v>
      </c>
      <c r="H2272" s="1"/>
      <c r="J2272"/>
      <c r="AC2272" s="5" t="e">
        <f>VLOOKUP(Table1[[#This Row],[Expense Report]],#REF!,3, 0)</f>
        <v>#REF!</v>
      </c>
      <c r="AD2272" t="s">
        <v>14699</v>
      </c>
      <c r="AE2272" t="s">
        <v>198</v>
      </c>
      <c r="AF2272" t="e">
        <f>MONTH(Table1[[#This Row],[Date Sent]])</f>
        <v>#REF!</v>
      </c>
      <c r="AG2272" t="e">
        <f>YEAR(Table1[[#This Row],[Date Sent]])</f>
        <v>#REF!</v>
      </c>
      <c r="AH2272"/>
    </row>
    <row r="2273" spans="1:34" x14ac:dyDescent="0.2">
      <c r="A2273" t="s">
        <v>731</v>
      </c>
      <c r="B2273" t="s">
        <v>3185</v>
      </c>
      <c r="C2273" s="1">
        <v>19.22</v>
      </c>
      <c r="D2273" s="5">
        <v>45275</v>
      </c>
      <c r="E2273" t="s">
        <v>21</v>
      </c>
      <c r="F2273" t="s">
        <v>33</v>
      </c>
      <c r="G2273" s="16" t="s">
        <v>3186</v>
      </c>
      <c r="H2273" s="1"/>
      <c r="J2273"/>
      <c r="AC2273" s="5" t="e">
        <f>VLOOKUP(Table1[[#This Row],[Expense Report]],#REF!,3, 0)</f>
        <v>#REF!</v>
      </c>
      <c r="AD2273" t="s">
        <v>14699</v>
      </c>
      <c r="AE2273" t="s">
        <v>198</v>
      </c>
      <c r="AF2273" t="e">
        <f>MONTH(Table1[[#This Row],[Date Sent]])</f>
        <v>#REF!</v>
      </c>
      <c r="AG2273" t="e">
        <f>YEAR(Table1[[#This Row],[Date Sent]])</f>
        <v>#REF!</v>
      </c>
      <c r="AH2273"/>
    </row>
    <row r="2274" spans="1:34" x14ac:dyDescent="0.2">
      <c r="A2274" t="s">
        <v>731</v>
      </c>
      <c r="B2274" t="s">
        <v>3185</v>
      </c>
      <c r="C2274" s="1">
        <v>19.48</v>
      </c>
      <c r="D2274" s="5">
        <v>45275</v>
      </c>
      <c r="E2274" t="s">
        <v>6</v>
      </c>
      <c r="F2274" t="s">
        <v>18</v>
      </c>
      <c r="G2274" s="16" t="s">
        <v>3187</v>
      </c>
      <c r="H2274" s="1"/>
      <c r="J2274"/>
      <c r="AC2274" s="5" t="e">
        <f>VLOOKUP(Table1[[#This Row],[Expense Report]],#REF!,3, 0)</f>
        <v>#REF!</v>
      </c>
      <c r="AD2274" t="s">
        <v>14699</v>
      </c>
      <c r="AE2274" t="s">
        <v>198</v>
      </c>
      <c r="AF2274" t="e">
        <f>MONTH(Table1[[#This Row],[Date Sent]])</f>
        <v>#REF!</v>
      </c>
      <c r="AG2274" t="e">
        <f>YEAR(Table1[[#This Row],[Date Sent]])</f>
        <v>#REF!</v>
      </c>
      <c r="AH2274"/>
    </row>
    <row r="2275" spans="1:34" x14ac:dyDescent="0.2">
      <c r="A2275" t="s">
        <v>731</v>
      </c>
      <c r="B2275" t="s">
        <v>3185</v>
      </c>
      <c r="C2275" s="1">
        <v>38.479999999999997</v>
      </c>
      <c r="D2275" s="5">
        <v>45275</v>
      </c>
      <c r="E2275" t="s">
        <v>21</v>
      </c>
      <c r="F2275" t="s">
        <v>15</v>
      </c>
      <c r="G2275" s="16" t="s">
        <v>3188</v>
      </c>
      <c r="H2275" s="1"/>
      <c r="J2275"/>
      <c r="AC2275" s="5" t="e">
        <f>VLOOKUP(Table1[[#This Row],[Expense Report]],#REF!,3, 0)</f>
        <v>#REF!</v>
      </c>
      <c r="AD2275" t="s">
        <v>14699</v>
      </c>
      <c r="AE2275" t="s">
        <v>198</v>
      </c>
      <c r="AF2275" t="e">
        <f>MONTH(Table1[[#This Row],[Date Sent]])</f>
        <v>#REF!</v>
      </c>
      <c r="AG2275" t="e">
        <f>YEAR(Table1[[#This Row],[Date Sent]])</f>
        <v>#REF!</v>
      </c>
      <c r="AH2275"/>
    </row>
    <row r="2276" spans="1:34" x14ac:dyDescent="0.2">
      <c r="A2276" t="s">
        <v>731</v>
      </c>
      <c r="B2276" t="s">
        <v>3185</v>
      </c>
      <c r="C2276" s="1">
        <v>10.72</v>
      </c>
      <c r="D2276" s="5">
        <v>45281</v>
      </c>
      <c r="E2276" t="s">
        <v>6</v>
      </c>
      <c r="F2276" t="s">
        <v>18</v>
      </c>
      <c r="G2276" s="16" t="s">
        <v>1732</v>
      </c>
      <c r="H2276" s="1"/>
      <c r="J2276"/>
      <c r="AC2276" s="5" t="e">
        <f>VLOOKUP(Table1[[#This Row],[Expense Report]],#REF!,3, 0)</f>
        <v>#REF!</v>
      </c>
      <c r="AD2276" t="s">
        <v>14699</v>
      </c>
      <c r="AE2276" t="s">
        <v>198</v>
      </c>
      <c r="AF2276" t="e">
        <f>MONTH(Table1[[#This Row],[Date Sent]])</f>
        <v>#REF!</v>
      </c>
      <c r="AG2276" t="e">
        <f>YEAR(Table1[[#This Row],[Date Sent]])</f>
        <v>#REF!</v>
      </c>
      <c r="AH2276"/>
    </row>
    <row r="2277" spans="1:34" x14ac:dyDescent="0.2">
      <c r="A2277" t="s">
        <v>731</v>
      </c>
      <c r="B2277" t="s">
        <v>3185</v>
      </c>
      <c r="C2277" s="1">
        <v>16.02</v>
      </c>
      <c r="D2277" s="5">
        <v>45286</v>
      </c>
      <c r="E2277" t="s">
        <v>21</v>
      </c>
      <c r="F2277" t="s">
        <v>33</v>
      </c>
      <c r="G2277" s="16" t="s">
        <v>1340</v>
      </c>
      <c r="H2277" s="1"/>
      <c r="J2277"/>
      <c r="AC2277" s="5" t="e">
        <f>VLOOKUP(Table1[[#This Row],[Expense Report]],#REF!,3, 0)</f>
        <v>#REF!</v>
      </c>
      <c r="AD2277" t="s">
        <v>14699</v>
      </c>
      <c r="AE2277" t="s">
        <v>198</v>
      </c>
      <c r="AF2277" t="e">
        <f>MONTH(Table1[[#This Row],[Date Sent]])</f>
        <v>#REF!</v>
      </c>
      <c r="AG2277" t="e">
        <f>YEAR(Table1[[#This Row],[Date Sent]])</f>
        <v>#REF!</v>
      </c>
      <c r="AH2277"/>
    </row>
    <row r="2278" spans="1:34" x14ac:dyDescent="0.2">
      <c r="A2278" t="s">
        <v>3189</v>
      </c>
      <c r="B2278" t="s">
        <v>3190</v>
      </c>
      <c r="C2278" s="1">
        <v>56.78</v>
      </c>
      <c r="D2278" s="5">
        <v>45294</v>
      </c>
      <c r="E2278" t="s">
        <v>21</v>
      </c>
      <c r="F2278" t="s">
        <v>9</v>
      </c>
      <c r="G2278" s="16" t="s">
        <v>1127</v>
      </c>
      <c r="H2278" s="1"/>
      <c r="J2278"/>
      <c r="AC2278" s="5" t="e">
        <f>VLOOKUP(Table1[[#This Row],[Expense Report]],#REF!,3, 0)</f>
        <v>#REF!</v>
      </c>
      <c r="AD2278" t="s">
        <v>11649</v>
      </c>
      <c r="AE2278" t="s">
        <v>11649</v>
      </c>
      <c r="AF2278" t="e">
        <f>MONTH(Table1[[#This Row],[Date Sent]])</f>
        <v>#REF!</v>
      </c>
      <c r="AG2278" t="e">
        <f>YEAR(Table1[[#This Row],[Date Sent]])</f>
        <v>#REF!</v>
      </c>
      <c r="AH2278"/>
    </row>
    <row r="2279" spans="1:34" x14ac:dyDescent="0.2">
      <c r="A2279" t="s">
        <v>3189</v>
      </c>
      <c r="B2279" t="s">
        <v>3190</v>
      </c>
      <c r="C2279" s="1">
        <v>793.63</v>
      </c>
      <c r="D2279" s="5">
        <v>45294</v>
      </c>
      <c r="E2279" t="s">
        <v>21</v>
      </c>
      <c r="F2279" t="s">
        <v>918</v>
      </c>
      <c r="G2279" s="16" t="str">
        <f>_xlfn.CONCAT(Table1[[#This Row],[Notes 1]],",",Table1[[#This Row],[Notes 2]],",",Table1[[#This Row],[Notes 3]])</f>
        <v>heaters(x3),propane, trufuel,antifreeze, spray bottle</v>
      </c>
      <c r="H2279" s="1">
        <v>501.97</v>
      </c>
      <c r="I2279" t="s">
        <v>25</v>
      </c>
      <c r="J2279" t="s">
        <v>3191</v>
      </c>
      <c r="K2279" s="1">
        <v>237.89</v>
      </c>
      <c r="L2279" t="s">
        <v>9</v>
      </c>
      <c r="M2279" t="s">
        <v>3192</v>
      </c>
      <c r="N2279" s="1">
        <v>53.77</v>
      </c>
      <c r="O2279" t="s">
        <v>33</v>
      </c>
      <c r="P2279" t="s">
        <v>3193</v>
      </c>
      <c r="AC2279" s="5" t="e">
        <f>VLOOKUP(Table1[[#This Row],[Expense Report]],#REF!,3, 0)</f>
        <v>#REF!</v>
      </c>
      <c r="AD2279" t="s">
        <v>11649</v>
      </c>
      <c r="AE2279" t="s">
        <v>11649</v>
      </c>
      <c r="AF2279" t="e">
        <f>MONTH(Table1[[#This Row],[Date Sent]])</f>
        <v>#REF!</v>
      </c>
      <c r="AG2279" t="e">
        <f>YEAR(Table1[[#This Row],[Date Sent]])</f>
        <v>#REF!</v>
      </c>
      <c r="AH2279"/>
    </row>
    <row r="2280" spans="1:34" x14ac:dyDescent="0.2">
      <c r="A2280" t="s">
        <v>3189</v>
      </c>
      <c r="B2280" t="s">
        <v>3190</v>
      </c>
      <c r="C2280" s="1">
        <v>159.72999999999999</v>
      </c>
      <c r="D2280" s="5">
        <v>45294</v>
      </c>
      <c r="E2280" t="s">
        <v>21</v>
      </c>
      <c r="F2280" t="s">
        <v>33</v>
      </c>
      <c r="G2280" s="16" t="s">
        <v>2957</v>
      </c>
      <c r="H2280" s="1"/>
      <c r="J2280"/>
      <c r="AC2280" s="5" t="e">
        <f>VLOOKUP(Table1[[#This Row],[Expense Report]],#REF!,3, 0)</f>
        <v>#REF!</v>
      </c>
      <c r="AD2280" t="s">
        <v>11649</v>
      </c>
      <c r="AE2280" t="s">
        <v>11649</v>
      </c>
      <c r="AF2280" t="e">
        <f>MONTH(Table1[[#This Row],[Date Sent]])</f>
        <v>#REF!</v>
      </c>
      <c r="AG2280" t="e">
        <f>YEAR(Table1[[#This Row],[Date Sent]])</f>
        <v>#REF!</v>
      </c>
      <c r="AH2280"/>
    </row>
    <row r="2281" spans="1:34" x14ac:dyDescent="0.2">
      <c r="A2281" t="s">
        <v>3189</v>
      </c>
      <c r="B2281" t="s">
        <v>3190</v>
      </c>
      <c r="C2281" s="1">
        <v>261.69</v>
      </c>
      <c r="D2281" s="5">
        <v>45296</v>
      </c>
      <c r="E2281" t="s">
        <v>21</v>
      </c>
      <c r="F2281" t="s">
        <v>16</v>
      </c>
      <c r="G2281" s="16" t="s">
        <v>3194</v>
      </c>
      <c r="H2281" s="1"/>
      <c r="J2281"/>
      <c r="AC2281" s="5" t="e">
        <f>VLOOKUP(Table1[[#This Row],[Expense Report]],#REF!,3, 0)</f>
        <v>#REF!</v>
      </c>
      <c r="AD2281" t="s">
        <v>11649</v>
      </c>
      <c r="AE2281" t="s">
        <v>11649</v>
      </c>
      <c r="AF2281" t="e">
        <f>MONTH(Table1[[#This Row],[Date Sent]])</f>
        <v>#REF!</v>
      </c>
      <c r="AG2281" t="e">
        <f>YEAR(Table1[[#This Row],[Date Sent]])</f>
        <v>#REF!</v>
      </c>
      <c r="AH2281"/>
    </row>
    <row r="2282" spans="1:34" x14ac:dyDescent="0.2">
      <c r="A2282" t="s">
        <v>3189</v>
      </c>
      <c r="B2282" t="s">
        <v>3195</v>
      </c>
      <c r="C2282" s="1">
        <v>5.36</v>
      </c>
      <c r="D2282" s="5">
        <v>45299</v>
      </c>
      <c r="E2282" t="s">
        <v>21</v>
      </c>
      <c r="F2282" t="s">
        <v>18</v>
      </c>
      <c r="G2282" s="16" t="s">
        <v>978</v>
      </c>
      <c r="H2282" s="1"/>
      <c r="J2282"/>
      <c r="AC2282" s="5" t="e">
        <f>VLOOKUP(Table1[[#This Row],[Expense Report]],#REF!,3, 0)</f>
        <v>#REF!</v>
      </c>
      <c r="AD2282" t="s">
        <v>11649</v>
      </c>
      <c r="AE2282" t="s">
        <v>11649</v>
      </c>
      <c r="AF2282" t="e">
        <f>MONTH(Table1[[#This Row],[Date Sent]])</f>
        <v>#REF!</v>
      </c>
      <c r="AG2282" t="e">
        <f>YEAR(Table1[[#This Row],[Date Sent]])</f>
        <v>#REF!</v>
      </c>
      <c r="AH2282"/>
    </row>
    <row r="2283" spans="1:34" x14ac:dyDescent="0.2">
      <c r="A2283" t="s">
        <v>3189</v>
      </c>
      <c r="B2283" t="s">
        <v>3196</v>
      </c>
      <c r="C2283" s="1">
        <v>300.95999999999998</v>
      </c>
      <c r="D2283" s="5">
        <v>45305</v>
      </c>
      <c r="E2283" t="s">
        <v>21</v>
      </c>
      <c r="F2283" t="s">
        <v>918</v>
      </c>
      <c r="G2283" s="16" t="str">
        <f>_xlfn.CONCAT(Table1[[#This Row],[Notes 1]],",",Table1[[#This Row],[Notes 2]],",",Table1[[#This Row],[Notes 3]])</f>
        <v>letters, coolers, TP,gloves,extension pole, sprayer, ratchet strap</v>
      </c>
      <c r="H2283" s="1">
        <v>120.72</v>
      </c>
      <c r="I2283" t="s">
        <v>15</v>
      </c>
      <c r="J2283" t="s">
        <v>3197</v>
      </c>
      <c r="K2283" s="1">
        <v>91.64</v>
      </c>
      <c r="L2283" t="s">
        <v>16</v>
      </c>
      <c r="M2283" t="s">
        <v>1057</v>
      </c>
      <c r="N2283" s="1">
        <v>88.6</v>
      </c>
      <c r="O2283" t="s">
        <v>17</v>
      </c>
      <c r="P2283" t="s">
        <v>3198</v>
      </c>
      <c r="AC2283" s="5" t="e">
        <f>VLOOKUP(Table1[[#This Row],[Expense Report]],#REF!,3, 0)</f>
        <v>#REF!</v>
      </c>
      <c r="AD2283" t="s">
        <v>11649</v>
      </c>
      <c r="AE2283" t="s">
        <v>11649</v>
      </c>
      <c r="AF2283" t="e">
        <f>MONTH(Table1[[#This Row],[Date Sent]])</f>
        <v>#REF!</v>
      </c>
      <c r="AG2283" t="e">
        <f>YEAR(Table1[[#This Row],[Date Sent]])</f>
        <v>#REF!</v>
      </c>
      <c r="AH2283"/>
    </row>
    <row r="2284" spans="1:34" x14ac:dyDescent="0.2">
      <c r="A2284" t="s">
        <v>3199</v>
      </c>
      <c r="B2284" t="s">
        <v>3200</v>
      </c>
      <c r="C2284" s="1">
        <v>1158.81</v>
      </c>
      <c r="D2284" s="5">
        <v>45301</v>
      </c>
      <c r="E2284" t="s">
        <v>44</v>
      </c>
      <c r="F2284" t="s">
        <v>35</v>
      </c>
      <c r="G2284" s="16" t="s">
        <v>3201</v>
      </c>
      <c r="H2284" s="1"/>
      <c r="J2284"/>
      <c r="AC2284" s="5" t="e">
        <f>VLOOKUP(Table1[[#This Row],[Expense Report]],#REF!,3, 0)</f>
        <v>#REF!</v>
      </c>
      <c r="AD2284" t="s">
        <v>11649</v>
      </c>
      <c r="AE2284" t="s">
        <v>11649</v>
      </c>
      <c r="AF2284" t="e">
        <f>MONTH(Table1[[#This Row],[Date Sent]])</f>
        <v>#REF!</v>
      </c>
      <c r="AG2284" t="e">
        <f>YEAR(Table1[[#This Row],[Date Sent]])</f>
        <v>#REF!</v>
      </c>
      <c r="AH2284"/>
    </row>
    <row r="2285" spans="1:34" x14ac:dyDescent="0.2">
      <c r="A2285" t="s">
        <v>3199</v>
      </c>
      <c r="B2285" t="s">
        <v>3200</v>
      </c>
      <c r="C2285" s="1">
        <v>167.31</v>
      </c>
      <c r="D2285" s="5">
        <v>45302</v>
      </c>
      <c r="E2285" t="s">
        <v>21</v>
      </c>
      <c r="F2285" t="s">
        <v>918</v>
      </c>
      <c r="G2285" s="16" t="str">
        <f>_xlfn.CONCAT(Table1[[#This Row],[Notes 1]],",",Table1[[#This Row],[Notes 2]],",",Table1[[#This Row],[Notes 3]])</f>
        <v>rust remover, hose hanger,gloves,screws, nuts, air kit, air hose</v>
      </c>
      <c r="H2285" s="1">
        <v>38.61</v>
      </c>
      <c r="I2285" t="s">
        <v>33</v>
      </c>
      <c r="J2285" t="s">
        <v>3202</v>
      </c>
      <c r="K2285" s="1">
        <v>47.39</v>
      </c>
      <c r="L2285" t="s">
        <v>16</v>
      </c>
      <c r="M2285" t="s">
        <v>1057</v>
      </c>
      <c r="N2285" s="1">
        <v>81.31</v>
      </c>
      <c r="O2285" t="s">
        <v>39</v>
      </c>
      <c r="P2285" t="s">
        <v>3203</v>
      </c>
      <c r="AC2285" s="5" t="e">
        <f>VLOOKUP(Table1[[#This Row],[Expense Report]],#REF!,3, 0)</f>
        <v>#REF!</v>
      </c>
      <c r="AD2285" t="s">
        <v>11649</v>
      </c>
      <c r="AE2285" t="s">
        <v>11649</v>
      </c>
      <c r="AF2285" t="e">
        <f>MONTH(Table1[[#This Row],[Date Sent]])</f>
        <v>#REF!</v>
      </c>
      <c r="AG2285" t="e">
        <f>YEAR(Table1[[#This Row],[Date Sent]])</f>
        <v>#REF!</v>
      </c>
      <c r="AH2285"/>
    </row>
    <row r="2286" spans="1:34" x14ac:dyDescent="0.2">
      <c r="A2286" t="s">
        <v>440</v>
      </c>
      <c r="B2286" t="s">
        <v>3204</v>
      </c>
      <c r="C2286" s="1">
        <v>86.61</v>
      </c>
      <c r="D2286" s="5">
        <v>45284</v>
      </c>
      <c r="E2286" t="s">
        <v>21</v>
      </c>
      <c r="F2286" t="s">
        <v>33</v>
      </c>
      <c r="G2286" s="16" t="s">
        <v>3205</v>
      </c>
      <c r="H2286" s="1"/>
      <c r="J2286"/>
      <c r="AC2286" s="5" t="e">
        <f>VLOOKUP(Table1[[#This Row],[Expense Report]],#REF!,3, 0)</f>
        <v>#REF!</v>
      </c>
      <c r="AD2286" t="s">
        <v>13735</v>
      </c>
      <c r="AE2286" t="s">
        <v>140</v>
      </c>
      <c r="AF2286" t="e">
        <f>MONTH(Table1[[#This Row],[Date Sent]])</f>
        <v>#REF!</v>
      </c>
      <c r="AG2286" t="e">
        <f>YEAR(Table1[[#This Row],[Date Sent]])</f>
        <v>#REF!</v>
      </c>
      <c r="AH2286"/>
    </row>
    <row r="2287" spans="1:34" x14ac:dyDescent="0.2">
      <c r="A2287" t="s">
        <v>440</v>
      </c>
      <c r="B2287" t="s">
        <v>3204</v>
      </c>
      <c r="C2287" s="1">
        <v>467.65</v>
      </c>
      <c r="D2287" s="5">
        <v>45287</v>
      </c>
      <c r="E2287" t="s">
        <v>21</v>
      </c>
      <c r="F2287" t="s">
        <v>33</v>
      </c>
      <c r="G2287" s="16" t="s">
        <v>979</v>
      </c>
      <c r="H2287" s="1"/>
      <c r="J2287"/>
      <c r="AC2287" s="5" t="e">
        <f>VLOOKUP(Table1[[#This Row],[Expense Report]],#REF!,3, 0)</f>
        <v>#REF!</v>
      </c>
      <c r="AD2287" t="s">
        <v>13735</v>
      </c>
      <c r="AE2287" t="s">
        <v>140</v>
      </c>
      <c r="AF2287" t="e">
        <f>MONTH(Table1[[#This Row],[Date Sent]])</f>
        <v>#REF!</v>
      </c>
      <c r="AG2287" t="e">
        <f>YEAR(Table1[[#This Row],[Date Sent]])</f>
        <v>#REF!</v>
      </c>
      <c r="AH2287"/>
    </row>
    <row r="2288" spans="1:34" x14ac:dyDescent="0.2">
      <c r="A2288" t="s">
        <v>440</v>
      </c>
      <c r="B2288" t="s">
        <v>3204</v>
      </c>
      <c r="C2288" s="1">
        <v>268.92</v>
      </c>
      <c r="D2288" s="5">
        <v>45290</v>
      </c>
      <c r="E2288" t="s">
        <v>21</v>
      </c>
      <c r="F2288" t="s">
        <v>17</v>
      </c>
      <c r="G2288" s="16" t="s">
        <v>3206</v>
      </c>
      <c r="H2288" s="1"/>
      <c r="J2288"/>
      <c r="AC2288" s="5" t="e">
        <f>VLOOKUP(Table1[[#This Row],[Expense Report]],#REF!,3, 0)</f>
        <v>#REF!</v>
      </c>
      <c r="AD2288" t="s">
        <v>13735</v>
      </c>
      <c r="AE2288" t="s">
        <v>140</v>
      </c>
      <c r="AF2288" t="e">
        <f>MONTH(Table1[[#This Row],[Date Sent]])</f>
        <v>#REF!</v>
      </c>
      <c r="AG2288" t="e">
        <f>YEAR(Table1[[#This Row],[Date Sent]])</f>
        <v>#REF!</v>
      </c>
      <c r="AH2288"/>
    </row>
    <row r="2289" spans="1:34" x14ac:dyDescent="0.2">
      <c r="A2289" t="s">
        <v>440</v>
      </c>
      <c r="B2289" t="s">
        <v>3204</v>
      </c>
      <c r="C2289" s="1">
        <v>61.45</v>
      </c>
      <c r="D2289" s="5">
        <v>45295</v>
      </c>
      <c r="E2289" t="s">
        <v>21</v>
      </c>
      <c r="F2289" t="s">
        <v>33</v>
      </c>
      <c r="G2289" s="16" t="s">
        <v>3207</v>
      </c>
      <c r="H2289" s="1"/>
      <c r="J2289"/>
      <c r="AC2289" s="5" t="e">
        <f>VLOOKUP(Table1[[#This Row],[Expense Report]],#REF!,3, 0)</f>
        <v>#REF!</v>
      </c>
      <c r="AD2289" t="s">
        <v>13735</v>
      </c>
      <c r="AE2289" t="s">
        <v>140</v>
      </c>
      <c r="AF2289" t="e">
        <f>MONTH(Table1[[#This Row],[Date Sent]])</f>
        <v>#REF!</v>
      </c>
      <c r="AG2289" t="e">
        <f>YEAR(Table1[[#This Row],[Date Sent]])</f>
        <v>#REF!</v>
      </c>
      <c r="AH2289"/>
    </row>
    <row r="2290" spans="1:34" x14ac:dyDescent="0.2">
      <c r="A2290" t="s">
        <v>440</v>
      </c>
      <c r="B2290" t="s">
        <v>3204</v>
      </c>
      <c r="C2290" s="1">
        <v>42.58</v>
      </c>
      <c r="D2290" s="5">
        <v>45300</v>
      </c>
      <c r="E2290" t="s">
        <v>8</v>
      </c>
      <c r="F2290" t="s">
        <v>39</v>
      </c>
      <c r="G2290" s="16" t="s">
        <v>3208</v>
      </c>
      <c r="H2290" s="1"/>
      <c r="J2290"/>
      <c r="AC2290" s="5" t="e">
        <f>VLOOKUP(Table1[[#This Row],[Expense Report]],#REF!,3, 0)</f>
        <v>#REF!</v>
      </c>
      <c r="AD2290" t="s">
        <v>13735</v>
      </c>
      <c r="AE2290" t="s">
        <v>140</v>
      </c>
      <c r="AF2290" t="e">
        <f>MONTH(Table1[[#This Row],[Date Sent]])</f>
        <v>#REF!</v>
      </c>
      <c r="AG2290" t="e">
        <f>YEAR(Table1[[#This Row],[Date Sent]])</f>
        <v>#REF!</v>
      </c>
      <c r="AH2290"/>
    </row>
    <row r="2291" spans="1:34" x14ac:dyDescent="0.2">
      <c r="A2291" t="s">
        <v>440</v>
      </c>
      <c r="B2291" t="s">
        <v>3204</v>
      </c>
      <c r="C2291" s="1">
        <v>4.79</v>
      </c>
      <c r="D2291" s="5">
        <v>45307</v>
      </c>
      <c r="E2291" t="s">
        <v>21</v>
      </c>
      <c r="F2291" t="s">
        <v>33</v>
      </c>
      <c r="G2291" s="16" t="s">
        <v>3209</v>
      </c>
      <c r="H2291" s="1"/>
      <c r="J2291"/>
      <c r="AC2291" s="5" t="e">
        <f>VLOOKUP(Table1[[#This Row],[Expense Report]],#REF!,3, 0)</f>
        <v>#REF!</v>
      </c>
      <c r="AD2291" t="s">
        <v>13735</v>
      </c>
      <c r="AE2291" t="s">
        <v>140</v>
      </c>
      <c r="AF2291" t="e">
        <f>MONTH(Table1[[#This Row],[Date Sent]])</f>
        <v>#REF!</v>
      </c>
      <c r="AG2291" t="e">
        <f>YEAR(Table1[[#This Row],[Date Sent]])</f>
        <v>#REF!</v>
      </c>
      <c r="AH2291"/>
    </row>
    <row r="2292" spans="1:34" x14ac:dyDescent="0.2">
      <c r="A2292" t="s">
        <v>440</v>
      </c>
      <c r="B2292" t="s">
        <v>3204</v>
      </c>
      <c r="C2292" s="1">
        <v>141.76</v>
      </c>
      <c r="D2292" s="5">
        <v>45308</v>
      </c>
      <c r="E2292" t="s">
        <v>13</v>
      </c>
      <c r="F2292" t="s">
        <v>33</v>
      </c>
      <c r="G2292" s="16" t="s">
        <v>3210</v>
      </c>
      <c r="H2292" s="1"/>
      <c r="J2292"/>
      <c r="AC2292" s="5" t="e">
        <f>VLOOKUP(Table1[[#This Row],[Expense Report]],#REF!,3, 0)</f>
        <v>#REF!</v>
      </c>
      <c r="AD2292" t="s">
        <v>13735</v>
      </c>
      <c r="AE2292" t="s">
        <v>140</v>
      </c>
      <c r="AF2292" t="e">
        <f>MONTH(Table1[[#This Row],[Date Sent]])</f>
        <v>#REF!</v>
      </c>
      <c r="AG2292" t="e">
        <f>YEAR(Table1[[#This Row],[Date Sent]])</f>
        <v>#REF!</v>
      </c>
      <c r="AH2292"/>
    </row>
    <row r="2293" spans="1:34" x14ac:dyDescent="0.2">
      <c r="A2293" t="s">
        <v>548</v>
      </c>
      <c r="B2293" t="s">
        <v>3211</v>
      </c>
      <c r="C2293" s="1">
        <v>50.58</v>
      </c>
      <c r="D2293" s="5">
        <v>45245</v>
      </c>
      <c r="E2293" t="s">
        <v>21</v>
      </c>
      <c r="F2293" t="s">
        <v>33</v>
      </c>
      <c r="G2293" s="16" t="s">
        <v>3212</v>
      </c>
      <c r="H2293" s="1"/>
      <c r="J2293"/>
      <c r="AC2293" s="5" t="e">
        <f>VLOOKUP(Table1[[#This Row],[Expense Report]],#REF!,3, 0)</f>
        <v>#REF!</v>
      </c>
      <c r="AD2293" t="s">
        <v>14701</v>
      </c>
      <c r="AE2293" t="s">
        <v>245</v>
      </c>
      <c r="AF2293" t="e">
        <f>MONTH(Table1[[#This Row],[Date Sent]])</f>
        <v>#REF!</v>
      </c>
      <c r="AG2293" t="e">
        <f>YEAR(Table1[[#This Row],[Date Sent]])</f>
        <v>#REF!</v>
      </c>
      <c r="AH2293"/>
    </row>
    <row r="2294" spans="1:34" x14ac:dyDescent="0.2">
      <c r="A2294" t="s">
        <v>548</v>
      </c>
      <c r="B2294" t="s">
        <v>3211</v>
      </c>
      <c r="C2294" s="1">
        <v>90.12</v>
      </c>
      <c r="D2294" s="5">
        <v>45245</v>
      </c>
      <c r="E2294" t="s">
        <v>21</v>
      </c>
      <c r="F2294" t="s">
        <v>33</v>
      </c>
      <c r="G2294" s="16" t="s">
        <v>3213</v>
      </c>
      <c r="H2294" s="1"/>
      <c r="J2294"/>
      <c r="AC2294" s="5" t="e">
        <f>VLOOKUP(Table1[[#This Row],[Expense Report]],#REF!,3, 0)</f>
        <v>#REF!</v>
      </c>
      <c r="AD2294" t="s">
        <v>14701</v>
      </c>
      <c r="AE2294" t="s">
        <v>245</v>
      </c>
      <c r="AF2294" t="e">
        <f>MONTH(Table1[[#This Row],[Date Sent]])</f>
        <v>#REF!</v>
      </c>
      <c r="AG2294" t="e">
        <f>YEAR(Table1[[#This Row],[Date Sent]])</f>
        <v>#REF!</v>
      </c>
      <c r="AH2294"/>
    </row>
    <row r="2295" spans="1:34" x14ac:dyDescent="0.2">
      <c r="A2295" t="s">
        <v>548</v>
      </c>
      <c r="B2295" t="s">
        <v>3211</v>
      </c>
      <c r="C2295" s="1">
        <v>267.87</v>
      </c>
      <c r="D2295" s="5">
        <v>45251</v>
      </c>
      <c r="E2295" t="s">
        <v>21</v>
      </c>
      <c r="F2295" t="s">
        <v>15</v>
      </c>
      <c r="G2295" s="16" t="s">
        <v>3214</v>
      </c>
      <c r="H2295" s="1"/>
      <c r="J2295"/>
      <c r="AC2295" s="5" t="e">
        <f>VLOOKUP(Table1[[#This Row],[Expense Report]],#REF!,3, 0)</f>
        <v>#REF!</v>
      </c>
      <c r="AD2295" t="s">
        <v>14701</v>
      </c>
      <c r="AE2295" t="s">
        <v>245</v>
      </c>
      <c r="AF2295" t="e">
        <f>MONTH(Table1[[#This Row],[Date Sent]])</f>
        <v>#REF!</v>
      </c>
      <c r="AG2295" t="e">
        <f>YEAR(Table1[[#This Row],[Date Sent]])</f>
        <v>#REF!</v>
      </c>
      <c r="AH2295"/>
    </row>
    <row r="2296" spans="1:34" x14ac:dyDescent="0.2">
      <c r="A2296" t="s">
        <v>548</v>
      </c>
      <c r="B2296" t="s">
        <v>3211</v>
      </c>
      <c r="C2296" s="1">
        <v>51.8</v>
      </c>
      <c r="D2296" s="5">
        <v>45251</v>
      </c>
      <c r="E2296" t="s">
        <v>21</v>
      </c>
      <c r="F2296" t="s">
        <v>33</v>
      </c>
      <c r="G2296" s="16" t="s">
        <v>3215</v>
      </c>
      <c r="H2296" s="1"/>
      <c r="J2296"/>
      <c r="AC2296" s="5" t="e">
        <f>VLOOKUP(Table1[[#This Row],[Expense Report]],#REF!,3, 0)</f>
        <v>#REF!</v>
      </c>
      <c r="AD2296" t="s">
        <v>14701</v>
      </c>
      <c r="AE2296" t="s">
        <v>245</v>
      </c>
      <c r="AF2296" t="e">
        <f>MONTH(Table1[[#This Row],[Date Sent]])</f>
        <v>#REF!</v>
      </c>
      <c r="AG2296" t="e">
        <f>YEAR(Table1[[#This Row],[Date Sent]])</f>
        <v>#REF!</v>
      </c>
      <c r="AH2296"/>
    </row>
    <row r="2297" spans="1:34" x14ac:dyDescent="0.2">
      <c r="A2297" t="s">
        <v>548</v>
      </c>
      <c r="B2297" t="s">
        <v>3211</v>
      </c>
      <c r="C2297" s="1">
        <v>25.9</v>
      </c>
      <c r="D2297" s="5">
        <v>45251</v>
      </c>
      <c r="E2297" t="s">
        <v>21</v>
      </c>
      <c r="F2297" t="s">
        <v>33</v>
      </c>
      <c r="G2297" s="16" t="s">
        <v>3216</v>
      </c>
      <c r="H2297" s="1"/>
      <c r="J2297"/>
      <c r="AC2297" s="5" t="e">
        <f>VLOOKUP(Table1[[#This Row],[Expense Report]],#REF!,3, 0)</f>
        <v>#REF!</v>
      </c>
      <c r="AD2297" t="s">
        <v>14701</v>
      </c>
      <c r="AE2297" t="s">
        <v>245</v>
      </c>
      <c r="AF2297" t="e">
        <f>MONTH(Table1[[#This Row],[Date Sent]])</f>
        <v>#REF!</v>
      </c>
      <c r="AG2297" t="e">
        <f>YEAR(Table1[[#This Row],[Date Sent]])</f>
        <v>#REF!</v>
      </c>
      <c r="AH2297"/>
    </row>
    <row r="2298" spans="1:34" x14ac:dyDescent="0.2">
      <c r="A2298" t="s">
        <v>548</v>
      </c>
      <c r="B2298" t="s">
        <v>3211</v>
      </c>
      <c r="C2298" s="1">
        <v>59.64</v>
      </c>
      <c r="D2298" s="5">
        <v>45256</v>
      </c>
      <c r="E2298" t="s">
        <v>21</v>
      </c>
      <c r="F2298" t="s">
        <v>33</v>
      </c>
      <c r="G2298" s="16" t="s">
        <v>3217</v>
      </c>
      <c r="H2298" s="1"/>
      <c r="J2298"/>
      <c r="AC2298" s="5" t="e">
        <f>VLOOKUP(Table1[[#This Row],[Expense Report]],#REF!,3, 0)</f>
        <v>#REF!</v>
      </c>
      <c r="AD2298" t="s">
        <v>14701</v>
      </c>
      <c r="AE2298" t="s">
        <v>245</v>
      </c>
      <c r="AF2298" t="e">
        <f>MONTH(Table1[[#This Row],[Date Sent]])</f>
        <v>#REF!</v>
      </c>
      <c r="AG2298" t="e">
        <f>YEAR(Table1[[#This Row],[Date Sent]])</f>
        <v>#REF!</v>
      </c>
      <c r="AH2298"/>
    </row>
    <row r="2299" spans="1:34" x14ac:dyDescent="0.2">
      <c r="A2299" t="s">
        <v>548</v>
      </c>
      <c r="B2299" t="s">
        <v>3211</v>
      </c>
      <c r="C2299" s="1">
        <v>115.06</v>
      </c>
      <c r="D2299" s="5">
        <v>45258</v>
      </c>
      <c r="E2299" t="s">
        <v>21</v>
      </c>
      <c r="F2299" t="s">
        <v>33</v>
      </c>
      <c r="G2299" s="16" t="s">
        <v>3218</v>
      </c>
      <c r="H2299" s="1"/>
      <c r="J2299"/>
      <c r="AC2299" s="5" t="e">
        <f>VLOOKUP(Table1[[#This Row],[Expense Report]],#REF!,3, 0)</f>
        <v>#REF!</v>
      </c>
      <c r="AD2299" t="s">
        <v>14701</v>
      </c>
      <c r="AE2299" t="s">
        <v>245</v>
      </c>
      <c r="AF2299" t="e">
        <f>MONTH(Table1[[#This Row],[Date Sent]])</f>
        <v>#REF!</v>
      </c>
      <c r="AG2299" t="e">
        <f>YEAR(Table1[[#This Row],[Date Sent]])</f>
        <v>#REF!</v>
      </c>
      <c r="AH2299"/>
    </row>
    <row r="2300" spans="1:34" x14ac:dyDescent="0.2">
      <c r="A2300" t="s">
        <v>548</v>
      </c>
      <c r="B2300" t="s">
        <v>3211</v>
      </c>
      <c r="C2300" s="1">
        <v>152.24</v>
      </c>
      <c r="D2300" s="5">
        <v>45262</v>
      </c>
      <c r="E2300" t="s">
        <v>21</v>
      </c>
      <c r="F2300" t="s">
        <v>17</v>
      </c>
      <c r="G2300" s="16" t="s">
        <v>3219</v>
      </c>
      <c r="H2300" s="1"/>
      <c r="J2300"/>
      <c r="AC2300" s="5" t="e">
        <f>VLOOKUP(Table1[[#This Row],[Expense Report]],#REF!,3, 0)</f>
        <v>#REF!</v>
      </c>
      <c r="AD2300" t="s">
        <v>14701</v>
      </c>
      <c r="AE2300" t="s">
        <v>245</v>
      </c>
      <c r="AF2300" t="e">
        <f>MONTH(Table1[[#This Row],[Date Sent]])</f>
        <v>#REF!</v>
      </c>
      <c r="AG2300" t="e">
        <f>YEAR(Table1[[#This Row],[Date Sent]])</f>
        <v>#REF!</v>
      </c>
      <c r="AH2300"/>
    </row>
    <row r="2301" spans="1:34" x14ac:dyDescent="0.2">
      <c r="A2301" t="s">
        <v>548</v>
      </c>
      <c r="B2301" t="s">
        <v>3211</v>
      </c>
      <c r="C2301" s="1">
        <v>326.94</v>
      </c>
      <c r="D2301" s="5">
        <v>45262</v>
      </c>
      <c r="E2301" t="s">
        <v>21</v>
      </c>
      <c r="F2301" t="s">
        <v>33</v>
      </c>
      <c r="G2301" s="16" t="s">
        <v>3220</v>
      </c>
      <c r="H2301" s="1"/>
      <c r="J2301"/>
      <c r="AC2301" s="5" t="e">
        <f>VLOOKUP(Table1[[#This Row],[Expense Report]],#REF!,3, 0)</f>
        <v>#REF!</v>
      </c>
      <c r="AD2301" t="s">
        <v>14701</v>
      </c>
      <c r="AE2301" t="s">
        <v>245</v>
      </c>
      <c r="AF2301" t="e">
        <f>MONTH(Table1[[#This Row],[Date Sent]])</f>
        <v>#REF!</v>
      </c>
      <c r="AG2301" t="e">
        <f>YEAR(Table1[[#This Row],[Date Sent]])</f>
        <v>#REF!</v>
      </c>
      <c r="AH2301"/>
    </row>
    <row r="2302" spans="1:34" x14ac:dyDescent="0.2">
      <c r="A2302" t="s">
        <v>548</v>
      </c>
      <c r="B2302" t="s">
        <v>3211</v>
      </c>
      <c r="C2302" s="1">
        <v>17.98</v>
      </c>
      <c r="D2302" s="5">
        <v>45262</v>
      </c>
      <c r="E2302" t="s">
        <v>21</v>
      </c>
      <c r="F2302" t="s">
        <v>33</v>
      </c>
      <c r="G2302" s="16" t="s">
        <v>3221</v>
      </c>
      <c r="H2302" s="1"/>
      <c r="J2302"/>
      <c r="AC2302" s="5" t="e">
        <f>VLOOKUP(Table1[[#This Row],[Expense Report]],#REF!,3, 0)</f>
        <v>#REF!</v>
      </c>
      <c r="AD2302" t="s">
        <v>14701</v>
      </c>
      <c r="AE2302" t="s">
        <v>245</v>
      </c>
      <c r="AF2302" t="e">
        <f>MONTH(Table1[[#This Row],[Date Sent]])</f>
        <v>#REF!</v>
      </c>
      <c r="AG2302" t="e">
        <f>YEAR(Table1[[#This Row],[Date Sent]])</f>
        <v>#REF!</v>
      </c>
      <c r="AH2302"/>
    </row>
    <row r="2303" spans="1:34" x14ac:dyDescent="0.2">
      <c r="A2303" t="s">
        <v>548</v>
      </c>
      <c r="B2303" t="s">
        <v>3211</v>
      </c>
      <c r="C2303" s="1">
        <v>14.48</v>
      </c>
      <c r="D2303" s="5">
        <v>45262</v>
      </c>
      <c r="E2303" t="s">
        <v>21</v>
      </c>
      <c r="F2303" t="s">
        <v>1193</v>
      </c>
      <c r="G2303" s="16" t="s">
        <v>3222</v>
      </c>
      <c r="H2303" s="1"/>
      <c r="J2303"/>
      <c r="AC2303" s="5" t="e">
        <f>VLOOKUP(Table1[[#This Row],[Expense Report]],#REF!,3, 0)</f>
        <v>#REF!</v>
      </c>
      <c r="AD2303" t="s">
        <v>14701</v>
      </c>
      <c r="AE2303" t="s">
        <v>245</v>
      </c>
      <c r="AF2303" t="e">
        <f>MONTH(Table1[[#This Row],[Date Sent]])</f>
        <v>#REF!</v>
      </c>
      <c r="AG2303" t="e">
        <f>YEAR(Table1[[#This Row],[Date Sent]])</f>
        <v>#REF!</v>
      </c>
      <c r="AH2303"/>
    </row>
    <row r="2304" spans="1:34" x14ac:dyDescent="0.2">
      <c r="A2304" t="s">
        <v>548</v>
      </c>
      <c r="B2304" t="s">
        <v>3211</v>
      </c>
      <c r="C2304" s="1">
        <v>21.96</v>
      </c>
      <c r="D2304" s="5">
        <v>45270</v>
      </c>
      <c r="E2304" t="s">
        <v>21</v>
      </c>
      <c r="F2304" t="s">
        <v>15</v>
      </c>
      <c r="G2304" s="16" t="s">
        <v>3223</v>
      </c>
      <c r="H2304" s="1"/>
      <c r="J2304"/>
      <c r="AC2304" s="5" t="e">
        <f>VLOOKUP(Table1[[#This Row],[Expense Report]],#REF!,3, 0)</f>
        <v>#REF!</v>
      </c>
      <c r="AD2304" t="s">
        <v>14701</v>
      </c>
      <c r="AE2304" t="s">
        <v>245</v>
      </c>
      <c r="AF2304" t="e">
        <f>MONTH(Table1[[#This Row],[Date Sent]])</f>
        <v>#REF!</v>
      </c>
      <c r="AG2304" t="e">
        <f>YEAR(Table1[[#This Row],[Date Sent]])</f>
        <v>#REF!</v>
      </c>
      <c r="AH2304"/>
    </row>
    <row r="2305" spans="1:34" x14ac:dyDescent="0.2">
      <c r="A2305" t="s">
        <v>548</v>
      </c>
      <c r="B2305" t="s">
        <v>3211</v>
      </c>
      <c r="C2305" s="1">
        <v>79.42</v>
      </c>
      <c r="D2305" s="5">
        <v>45272</v>
      </c>
      <c r="E2305" t="s">
        <v>21</v>
      </c>
      <c r="F2305" t="s">
        <v>15</v>
      </c>
      <c r="G2305" s="16" t="s">
        <v>3224</v>
      </c>
      <c r="H2305" s="1"/>
      <c r="J2305"/>
      <c r="AC2305" s="5" t="e">
        <f>VLOOKUP(Table1[[#This Row],[Expense Report]],#REF!,3, 0)</f>
        <v>#REF!</v>
      </c>
      <c r="AD2305" t="s">
        <v>14701</v>
      </c>
      <c r="AE2305" t="s">
        <v>245</v>
      </c>
      <c r="AF2305" t="e">
        <f>MONTH(Table1[[#This Row],[Date Sent]])</f>
        <v>#REF!</v>
      </c>
      <c r="AG2305" t="e">
        <f>YEAR(Table1[[#This Row],[Date Sent]])</f>
        <v>#REF!</v>
      </c>
      <c r="AH2305"/>
    </row>
    <row r="2306" spans="1:34" x14ac:dyDescent="0.2">
      <c r="A2306" t="s">
        <v>548</v>
      </c>
      <c r="B2306" t="s">
        <v>3211</v>
      </c>
      <c r="C2306" s="1">
        <v>76.13</v>
      </c>
      <c r="D2306" s="5">
        <v>45274</v>
      </c>
      <c r="E2306" t="s">
        <v>21</v>
      </c>
      <c r="F2306" t="s">
        <v>15</v>
      </c>
      <c r="G2306" s="16" t="s">
        <v>3225</v>
      </c>
      <c r="H2306" s="1"/>
      <c r="J2306"/>
      <c r="AC2306" s="5" t="e">
        <f>VLOOKUP(Table1[[#This Row],[Expense Report]],#REF!,3, 0)</f>
        <v>#REF!</v>
      </c>
      <c r="AD2306" t="s">
        <v>14701</v>
      </c>
      <c r="AE2306" t="s">
        <v>245</v>
      </c>
      <c r="AF2306" t="e">
        <f>MONTH(Table1[[#This Row],[Date Sent]])</f>
        <v>#REF!</v>
      </c>
      <c r="AG2306" t="e">
        <f>YEAR(Table1[[#This Row],[Date Sent]])</f>
        <v>#REF!</v>
      </c>
      <c r="AH2306"/>
    </row>
    <row r="2307" spans="1:34" x14ac:dyDescent="0.2">
      <c r="A2307" t="s">
        <v>3226</v>
      </c>
      <c r="B2307" t="s">
        <v>3227</v>
      </c>
      <c r="C2307" s="1">
        <v>154.72</v>
      </c>
      <c r="D2307" s="5">
        <v>45274</v>
      </c>
      <c r="E2307" t="s">
        <v>21</v>
      </c>
      <c r="F2307" t="s">
        <v>15</v>
      </c>
      <c r="G2307" s="16" t="s">
        <v>3228</v>
      </c>
      <c r="H2307" s="1"/>
      <c r="J2307"/>
      <c r="AC2307" s="5" t="e">
        <f>VLOOKUP(Table1[[#This Row],[Expense Report]],#REF!,3, 0)</f>
        <v>#REF!</v>
      </c>
      <c r="AD2307" t="s">
        <v>14702</v>
      </c>
      <c r="AE2307" t="s">
        <v>73</v>
      </c>
      <c r="AF2307" t="e">
        <f>MONTH(Table1[[#This Row],[Date Sent]])</f>
        <v>#REF!</v>
      </c>
      <c r="AG2307" t="e">
        <f>YEAR(Table1[[#This Row],[Date Sent]])</f>
        <v>#REF!</v>
      </c>
      <c r="AH2307"/>
    </row>
    <row r="2308" spans="1:34" x14ac:dyDescent="0.2">
      <c r="A2308" t="s">
        <v>3226</v>
      </c>
      <c r="B2308" t="s">
        <v>3227</v>
      </c>
      <c r="C2308" s="1">
        <v>73.7</v>
      </c>
      <c r="D2308" s="5">
        <v>45275</v>
      </c>
      <c r="E2308" t="s">
        <v>21</v>
      </c>
      <c r="F2308" t="s">
        <v>15</v>
      </c>
      <c r="G2308" s="16" t="s">
        <v>3229</v>
      </c>
      <c r="H2308" s="1"/>
      <c r="J2308"/>
      <c r="AC2308" s="5" t="e">
        <f>VLOOKUP(Table1[[#This Row],[Expense Report]],#REF!,3, 0)</f>
        <v>#REF!</v>
      </c>
      <c r="AD2308" t="s">
        <v>14702</v>
      </c>
      <c r="AE2308" t="s">
        <v>73</v>
      </c>
      <c r="AF2308" t="e">
        <f>MONTH(Table1[[#This Row],[Date Sent]])</f>
        <v>#REF!</v>
      </c>
      <c r="AG2308" t="e">
        <f>YEAR(Table1[[#This Row],[Date Sent]])</f>
        <v>#REF!</v>
      </c>
      <c r="AH2308"/>
    </row>
    <row r="2309" spans="1:34" x14ac:dyDescent="0.2">
      <c r="A2309" t="s">
        <v>3230</v>
      </c>
      <c r="B2309" t="s">
        <v>3231</v>
      </c>
      <c r="C2309" s="1">
        <v>-101.49</v>
      </c>
      <c r="D2309" s="5">
        <v>45237</v>
      </c>
      <c r="E2309" t="s">
        <v>48</v>
      </c>
      <c r="F2309" t="s">
        <v>5</v>
      </c>
      <c r="G2309" s="16" t="s">
        <v>3232</v>
      </c>
      <c r="H2309" s="1"/>
      <c r="J2309"/>
      <c r="AC2309" s="5" t="e">
        <f>VLOOKUP(Table1[[#This Row],[Expense Report]],#REF!,3, 0)</f>
        <v>#REF!</v>
      </c>
      <c r="AD2309" t="s">
        <v>11649</v>
      </c>
      <c r="AE2309" t="s">
        <v>11649</v>
      </c>
      <c r="AF2309" t="e">
        <f>MONTH(Table1[[#This Row],[Date Sent]])</f>
        <v>#REF!</v>
      </c>
      <c r="AG2309" t="e">
        <f>YEAR(Table1[[#This Row],[Date Sent]])</f>
        <v>#REF!</v>
      </c>
      <c r="AH2309"/>
    </row>
    <row r="2310" spans="1:34" x14ac:dyDescent="0.2">
      <c r="A2310" t="s">
        <v>3230</v>
      </c>
      <c r="B2310" t="s">
        <v>3231</v>
      </c>
      <c r="C2310" s="1">
        <v>-82.2</v>
      </c>
      <c r="D2310" s="5">
        <v>45238</v>
      </c>
      <c r="E2310" t="s">
        <v>48</v>
      </c>
      <c r="F2310" t="s">
        <v>5</v>
      </c>
      <c r="G2310" s="16" t="s">
        <v>3232</v>
      </c>
      <c r="H2310" s="1"/>
      <c r="J2310"/>
      <c r="AC2310" s="5" t="e">
        <f>VLOOKUP(Table1[[#This Row],[Expense Report]],#REF!,3, 0)</f>
        <v>#REF!</v>
      </c>
      <c r="AD2310" t="s">
        <v>11649</v>
      </c>
      <c r="AE2310" t="s">
        <v>11649</v>
      </c>
      <c r="AF2310" t="e">
        <f>MONTH(Table1[[#This Row],[Date Sent]])</f>
        <v>#REF!</v>
      </c>
      <c r="AG2310" t="e">
        <f>YEAR(Table1[[#This Row],[Date Sent]])</f>
        <v>#REF!</v>
      </c>
      <c r="AH2310"/>
    </row>
    <row r="2311" spans="1:34" x14ac:dyDescent="0.2">
      <c r="A2311" t="s">
        <v>3230</v>
      </c>
      <c r="B2311" t="s">
        <v>3231</v>
      </c>
      <c r="C2311" s="1">
        <v>251.84</v>
      </c>
      <c r="D2311" s="5">
        <v>45247</v>
      </c>
      <c r="E2311" t="s">
        <v>15</v>
      </c>
      <c r="F2311" t="s">
        <v>47</v>
      </c>
      <c r="G2311" s="16" t="s">
        <v>3233</v>
      </c>
      <c r="H2311" s="1"/>
      <c r="J2311"/>
      <c r="AC2311" s="5" t="e">
        <f>VLOOKUP(Table1[[#This Row],[Expense Report]],#REF!,3, 0)</f>
        <v>#REF!</v>
      </c>
      <c r="AD2311" t="s">
        <v>11649</v>
      </c>
      <c r="AE2311" t="s">
        <v>11649</v>
      </c>
      <c r="AF2311" t="e">
        <f>MONTH(Table1[[#This Row],[Date Sent]])</f>
        <v>#REF!</v>
      </c>
      <c r="AG2311" t="e">
        <f>YEAR(Table1[[#This Row],[Date Sent]])</f>
        <v>#REF!</v>
      </c>
      <c r="AH2311"/>
    </row>
    <row r="2312" spans="1:34" x14ac:dyDescent="0.2">
      <c r="A2312" t="s">
        <v>3230</v>
      </c>
      <c r="B2312" t="s">
        <v>3231</v>
      </c>
      <c r="C2312" s="1">
        <v>77.38</v>
      </c>
      <c r="D2312" s="5">
        <v>45249</v>
      </c>
      <c r="E2312" t="s">
        <v>25</v>
      </c>
      <c r="F2312" t="s">
        <v>47</v>
      </c>
      <c r="G2312" s="16" t="s">
        <v>3234</v>
      </c>
      <c r="H2312" s="1"/>
      <c r="J2312"/>
      <c r="AC2312" s="5" t="e">
        <f>VLOOKUP(Table1[[#This Row],[Expense Report]],#REF!,3, 0)</f>
        <v>#REF!</v>
      </c>
      <c r="AD2312" t="s">
        <v>11649</v>
      </c>
      <c r="AE2312" t="s">
        <v>11649</v>
      </c>
      <c r="AF2312" t="e">
        <f>MONTH(Table1[[#This Row],[Date Sent]])</f>
        <v>#REF!</v>
      </c>
      <c r="AG2312" t="e">
        <f>YEAR(Table1[[#This Row],[Date Sent]])</f>
        <v>#REF!</v>
      </c>
      <c r="AH2312"/>
    </row>
    <row r="2313" spans="1:34" x14ac:dyDescent="0.2">
      <c r="A2313" t="s">
        <v>3230</v>
      </c>
      <c r="B2313" t="s">
        <v>3231</v>
      </c>
      <c r="C2313" s="1">
        <v>-251.84</v>
      </c>
      <c r="D2313" s="5">
        <v>45249</v>
      </c>
      <c r="E2313" t="s">
        <v>25</v>
      </c>
      <c r="F2313" t="s">
        <v>47</v>
      </c>
      <c r="G2313" s="16" t="s">
        <v>3235</v>
      </c>
      <c r="H2313" s="1"/>
      <c r="J2313"/>
      <c r="AC2313" s="5" t="e">
        <f>VLOOKUP(Table1[[#This Row],[Expense Report]],#REF!,3, 0)</f>
        <v>#REF!</v>
      </c>
      <c r="AD2313" t="s">
        <v>11649</v>
      </c>
      <c r="AE2313" t="s">
        <v>11649</v>
      </c>
      <c r="AF2313" t="e">
        <f>MONTH(Table1[[#This Row],[Date Sent]])</f>
        <v>#REF!</v>
      </c>
      <c r="AG2313" t="e">
        <f>YEAR(Table1[[#This Row],[Date Sent]])</f>
        <v>#REF!</v>
      </c>
      <c r="AH2313"/>
    </row>
    <row r="2314" spans="1:34" x14ac:dyDescent="0.2">
      <c r="A2314" t="s">
        <v>3230</v>
      </c>
      <c r="B2314" t="s">
        <v>3231</v>
      </c>
      <c r="C2314" s="1">
        <v>-11.69</v>
      </c>
      <c r="D2314" s="5">
        <v>45251</v>
      </c>
      <c r="E2314" t="s">
        <v>25</v>
      </c>
      <c r="F2314" t="s">
        <v>47</v>
      </c>
      <c r="G2314" s="16" t="s">
        <v>3236</v>
      </c>
      <c r="H2314" s="1"/>
      <c r="J2314"/>
      <c r="AC2314" s="5" t="e">
        <f>VLOOKUP(Table1[[#This Row],[Expense Report]],#REF!,3, 0)</f>
        <v>#REF!</v>
      </c>
      <c r="AD2314" t="s">
        <v>11649</v>
      </c>
      <c r="AE2314" t="s">
        <v>11649</v>
      </c>
      <c r="AF2314" t="e">
        <f>MONTH(Table1[[#This Row],[Date Sent]])</f>
        <v>#REF!</v>
      </c>
      <c r="AG2314" t="e">
        <f>YEAR(Table1[[#This Row],[Date Sent]])</f>
        <v>#REF!</v>
      </c>
      <c r="AH2314"/>
    </row>
    <row r="2315" spans="1:34" x14ac:dyDescent="0.2">
      <c r="A2315" t="s">
        <v>3230</v>
      </c>
      <c r="B2315" t="s">
        <v>3231</v>
      </c>
      <c r="C2315" s="1">
        <v>29</v>
      </c>
      <c r="D2315" s="5">
        <v>45256</v>
      </c>
      <c r="E2315" t="s">
        <v>25</v>
      </c>
      <c r="F2315" t="s">
        <v>47</v>
      </c>
      <c r="G2315" s="16" t="s">
        <v>3237</v>
      </c>
      <c r="H2315" s="1"/>
      <c r="J2315"/>
      <c r="AC2315" s="5" t="e">
        <f>VLOOKUP(Table1[[#This Row],[Expense Report]],#REF!,3, 0)</f>
        <v>#REF!</v>
      </c>
      <c r="AD2315" t="s">
        <v>11649</v>
      </c>
      <c r="AE2315" t="s">
        <v>11649</v>
      </c>
      <c r="AF2315" t="e">
        <f>MONTH(Table1[[#This Row],[Date Sent]])</f>
        <v>#REF!</v>
      </c>
      <c r="AG2315" t="e">
        <f>YEAR(Table1[[#This Row],[Date Sent]])</f>
        <v>#REF!</v>
      </c>
      <c r="AH2315"/>
    </row>
    <row r="2316" spans="1:34" x14ac:dyDescent="0.2">
      <c r="A2316" t="s">
        <v>478</v>
      </c>
      <c r="B2316" t="s">
        <v>479</v>
      </c>
      <c r="C2316" s="1">
        <v>2850</v>
      </c>
      <c r="D2316" s="5">
        <v>45245</v>
      </c>
      <c r="E2316" t="s">
        <v>23</v>
      </c>
      <c r="F2316" t="s">
        <v>20</v>
      </c>
      <c r="G2316" s="16" t="s">
        <v>3238</v>
      </c>
      <c r="H2316" s="1"/>
      <c r="J2316"/>
      <c r="AC2316" s="5" t="e">
        <f>VLOOKUP(Table1[[#This Row],[Expense Report]],#REF!,3, 0)</f>
        <v>#REF!</v>
      </c>
      <c r="AD2316" t="s">
        <v>14703</v>
      </c>
      <c r="AE2316" t="s">
        <v>298</v>
      </c>
      <c r="AF2316" t="e">
        <f>MONTH(Table1[[#This Row],[Date Sent]])</f>
        <v>#REF!</v>
      </c>
      <c r="AG2316" t="e">
        <f>YEAR(Table1[[#This Row],[Date Sent]])</f>
        <v>#REF!</v>
      </c>
      <c r="AH2316"/>
    </row>
    <row r="2317" spans="1:34" x14ac:dyDescent="0.2">
      <c r="A2317" t="s">
        <v>478</v>
      </c>
      <c r="B2317" t="s">
        <v>479</v>
      </c>
      <c r="C2317" s="1">
        <v>72.760000000000005</v>
      </c>
      <c r="D2317" s="5">
        <v>45246</v>
      </c>
      <c r="E2317" t="s">
        <v>19</v>
      </c>
      <c r="F2317" t="s">
        <v>33</v>
      </c>
      <c r="G2317" s="16" t="s">
        <v>928</v>
      </c>
      <c r="H2317" s="1"/>
      <c r="J2317"/>
      <c r="AC2317" s="5" t="e">
        <f>VLOOKUP(Table1[[#This Row],[Expense Report]],#REF!,3, 0)</f>
        <v>#REF!</v>
      </c>
      <c r="AD2317" t="s">
        <v>14703</v>
      </c>
      <c r="AE2317" t="s">
        <v>298</v>
      </c>
      <c r="AF2317" t="e">
        <f>MONTH(Table1[[#This Row],[Date Sent]])</f>
        <v>#REF!</v>
      </c>
      <c r="AG2317" t="e">
        <f>YEAR(Table1[[#This Row],[Date Sent]])</f>
        <v>#REF!</v>
      </c>
      <c r="AH2317"/>
    </row>
    <row r="2318" spans="1:34" x14ac:dyDescent="0.2">
      <c r="A2318" t="s">
        <v>478</v>
      </c>
      <c r="B2318" t="s">
        <v>479</v>
      </c>
      <c r="C2318" s="1">
        <v>2850</v>
      </c>
      <c r="D2318" s="5">
        <v>45247</v>
      </c>
      <c r="E2318" t="s">
        <v>16</v>
      </c>
      <c r="F2318" t="s">
        <v>20</v>
      </c>
      <c r="G2318" s="16" t="s">
        <v>3239</v>
      </c>
      <c r="H2318" s="1"/>
      <c r="J2318"/>
      <c r="AC2318" s="5" t="e">
        <f>VLOOKUP(Table1[[#This Row],[Expense Report]],#REF!,3, 0)</f>
        <v>#REF!</v>
      </c>
      <c r="AD2318" t="s">
        <v>14703</v>
      </c>
      <c r="AE2318" t="s">
        <v>298</v>
      </c>
      <c r="AF2318" t="e">
        <f>MONTH(Table1[[#This Row],[Date Sent]])</f>
        <v>#REF!</v>
      </c>
      <c r="AG2318" t="e">
        <f>YEAR(Table1[[#This Row],[Date Sent]])</f>
        <v>#REF!</v>
      </c>
      <c r="AH2318"/>
    </row>
    <row r="2319" spans="1:34" x14ac:dyDescent="0.2">
      <c r="A2319" t="s">
        <v>478</v>
      </c>
      <c r="B2319" t="s">
        <v>479</v>
      </c>
      <c r="C2319" s="1">
        <v>63.59</v>
      </c>
      <c r="D2319" s="5">
        <v>45249</v>
      </c>
      <c r="E2319" t="s">
        <v>25</v>
      </c>
      <c r="F2319" t="s">
        <v>2974</v>
      </c>
      <c r="G2319" s="16" t="s">
        <v>3240</v>
      </c>
      <c r="H2319" s="1"/>
      <c r="J2319"/>
      <c r="AC2319" s="5" t="e">
        <f>VLOOKUP(Table1[[#This Row],[Expense Report]],#REF!,3, 0)</f>
        <v>#REF!</v>
      </c>
      <c r="AD2319" t="s">
        <v>14703</v>
      </c>
      <c r="AE2319" t="s">
        <v>298</v>
      </c>
      <c r="AF2319" t="e">
        <f>MONTH(Table1[[#This Row],[Date Sent]])</f>
        <v>#REF!</v>
      </c>
      <c r="AG2319" t="e">
        <f>YEAR(Table1[[#This Row],[Date Sent]])</f>
        <v>#REF!</v>
      </c>
      <c r="AH2319"/>
    </row>
    <row r="2320" spans="1:34" x14ac:dyDescent="0.2">
      <c r="A2320" t="s">
        <v>478</v>
      </c>
      <c r="B2320" t="s">
        <v>479</v>
      </c>
      <c r="C2320" s="1">
        <v>156.9</v>
      </c>
      <c r="D2320" s="5">
        <v>45254</v>
      </c>
      <c r="E2320" t="s">
        <v>14</v>
      </c>
      <c r="F2320" t="s">
        <v>18</v>
      </c>
      <c r="G2320" s="16" t="s">
        <v>3241</v>
      </c>
      <c r="H2320" s="1"/>
      <c r="J2320"/>
      <c r="AC2320" s="5" t="e">
        <f>VLOOKUP(Table1[[#This Row],[Expense Report]],#REF!,3, 0)</f>
        <v>#REF!</v>
      </c>
      <c r="AD2320" t="s">
        <v>14703</v>
      </c>
      <c r="AE2320" t="s">
        <v>298</v>
      </c>
      <c r="AF2320" t="e">
        <f>MONTH(Table1[[#This Row],[Date Sent]])</f>
        <v>#REF!</v>
      </c>
      <c r="AG2320" t="e">
        <f>YEAR(Table1[[#This Row],[Date Sent]])</f>
        <v>#REF!</v>
      </c>
      <c r="AH2320"/>
    </row>
    <row r="2321" spans="1:34" x14ac:dyDescent="0.2">
      <c r="A2321" t="s">
        <v>478</v>
      </c>
      <c r="B2321" t="s">
        <v>479</v>
      </c>
      <c r="C2321" s="1">
        <v>2.16</v>
      </c>
      <c r="D2321" s="5">
        <v>45254</v>
      </c>
      <c r="E2321" t="s">
        <v>25</v>
      </c>
      <c r="F2321" t="s">
        <v>17</v>
      </c>
      <c r="G2321" s="16" t="s">
        <v>3242</v>
      </c>
      <c r="H2321" s="1"/>
      <c r="J2321"/>
      <c r="AC2321" s="5" t="e">
        <f>VLOOKUP(Table1[[#This Row],[Expense Report]],#REF!,3, 0)</f>
        <v>#REF!</v>
      </c>
      <c r="AD2321" t="s">
        <v>14703</v>
      </c>
      <c r="AE2321" t="s">
        <v>298</v>
      </c>
      <c r="AF2321" t="e">
        <f>MONTH(Table1[[#This Row],[Date Sent]])</f>
        <v>#REF!</v>
      </c>
      <c r="AG2321" t="e">
        <f>YEAR(Table1[[#This Row],[Date Sent]])</f>
        <v>#REF!</v>
      </c>
      <c r="AH2321"/>
    </row>
    <row r="2322" spans="1:34" x14ac:dyDescent="0.2">
      <c r="A2322" t="s">
        <v>478</v>
      </c>
      <c r="B2322" t="s">
        <v>479</v>
      </c>
      <c r="C2322" s="1">
        <v>92.86</v>
      </c>
      <c r="D2322" s="5">
        <v>45254</v>
      </c>
      <c r="E2322" t="s">
        <v>25</v>
      </c>
      <c r="F2322" t="s">
        <v>17</v>
      </c>
      <c r="G2322" s="16" t="s">
        <v>3243</v>
      </c>
      <c r="H2322" s="1"/>
      <c r="J2322"/>
      <c r="AC2322" s="5" t="e">
        <f>VLOOKUP(Table1[[#This Row],[Expense Report]],#REF!,3, 0)</f>
        <v>#REF!</v>
      </c>
      <c r="AD2322" t="s">
        <v>14703</v>
      </c>
      <c r="AE2322" t="s">
        <v>298</v>
      </c>
      <c r="AF2322" t="e">
        <f>MONTH(Table1[[#This Row],[Date Sent]])</f>
        <v>#REF!</v>
      </c>
      <c r="AG2322" t="e">
        <f>YEAR(Table1[[#This Row],[Date Sent]])</f>
        <v>#REF!</v>
      </c>
      <c r="AH2322"/>
    </row>
    <row r="2323" spans="1:34" x14ac:dyDescent="0.2">
      <c r="A2323" t="s">
        <v>478</v>
      </c>
      <c r="B2323" t="s">
        <v>479</v>
      </c>
      <c r="C2323" s="1">
        <v>323.5</v>
      </c>
      <c r="D2323" s="5">
        <v>45254</v>
      </c>
      <c r="E2323" t="s">
        <v>25</v>
      </c>
      <c r="F2323" t="s">
        <v>918</v>
      </c>
      <c r="G2323" s="16" t="str">
        <f>_xlfn.CONCAT(Table1[[#This Row],[Notes 1]],",",Table1[[#This Row],[Notes 2]],",",Table1[[#This Row],[Notes 3]])</f>
        <v>soap, febreze, tire shine, cable ties, paper towels, extension cord,socket set, drill bit set,</v>
      </c>
      <c r="H2323" s="1">
        <v>171.3</v>
      </c>
      <c r="I2323" t="s">
        <v>33</v>
      </c>
      <c r="J2323" t="s">
        <v>3244</v>
      </c>
      <c r="K2323" s="1">
        <v>152.19999999999999</v>
      </c>
      <c r="L2323" t="s">
        <v>17</v>
      </c>
      <c r="M2323" t="s">
        <v>3245</v>
      </c>
      <c r="AC2323" s="5" t="e">
        <f>VLOOKUP(Table1[[#This Row],[Expense Report]],#REF!,3, 0)</f>
        <v>#REF!</v>
      </c>
      <c r="AD2323" t="s">
        <v>14703</v>
      </c>
      <c r="AE2323" t="s">
        <v>298</v>
      </c>
      <c r="AF2323" t="e">
        <f>MONTH(Table1[[#This Row],[Date Sent]])</f>
        <v>#REF!</v>
      </c>
      <c r="AG2323" t="e">
        <f>YEAR(Table1[[#This Row],[Date Sent]])</f>
        <v>#REF!</v>
      </c>
      <c r="AH2323"/>
    </row>
    <row r="2324" spans="1:34" x14ac:dyDescent="0.2">
      <c r="A2324" t="s">
        <v>478</v>
      </c>
      <c r="B2324" t="s">
        <v>479</v>
      </c>
      <c r="C2324" s="1">
        <v>1650</v>
      </c>
      <c r="D2324" s="5">
        <v>45254</v>
      </c>
      <c r="E2324" t="s">
        <v>23</v>
      </c>
      <c r="F2324" t="s">
        <v>2974</v>
      </c>
      <c r="G2324" s="16" t="s">
        <v>3246</v>
      </c>
      <c r="H2324" s="1"/>
      <c r="J2324"/>
      <c r="AC2324" s="5" t="e">
        <f>VLOOKUP(Table1[[#This Row],[Expense Report]],#REF!,3, 0)</f>
        <v>#REF!</v>
      </c>
      <c r="AD2324" t="s">
        <v>14703</v>
      </c>
      <c r="AE2324" t="s">
        <v>298</v>
      </c>
      <c r="AF2324" t="e">
        <f>MONTH(Table1[[#This Row],[Date Sent]])</f>
        <v>#REF!</v>
      </c>
      <c r="AG2324" t="e">
        <f>YEAR(Table1[[#This Row],[Date Sent]])</f>
        <v>#REF!</v>
      </c>
      <c r="AH2324"/>
    </row>
    <row r="2325" spans="1:34" x14ac:dyDescent="0.2">
      <c r="A2325" t="s">
        <v>478</v>
      </c>
      <c r="B2325" t="s">
        <v>479</v>
      </c>
      <c r="C2325" s="1">
        <v>8.6199999999999992</v>
      </c>
      <c r="D2325" s="5">
        <v>45257</v>
      </c>
      <c r="E2325" t="s">
        <v>14</v>
      </c>
      <c r="F2325" t="s">
        <v>15</v>
      </c>
      <c r="G2325" s="16" t="s">
        <v>3247</v>
      </c>
      <c r="H2325" s="1"/>
      <c r="J2325"/>
      <c r="AC2325" s="5" t="e">
        <f>VLOOKUP(Table1[[#This Row],[Expense Report]],#REF!,3, 0)</f>
        <v>#REF!</v>
      </c>
      <c r="AD2325" t="s">
        <v>14703</v>
      </c>
      <c r="AE2325" t="s">
        <v>298</v>
      </c>
      <c r="AF2325" t="e">
        <f>MONTH(Table1[[#This Row],[Date Sent]])</f>
        <v>#REF!</v>
      </c>
      <c r="AG2325" t="e">
        <f>YEAR(Table1[[#This Row],[Date Sent]])</f>
        <v>#REF!</v>
      </c>
      <c r="AH2325"/>
    </row>
    <row r="2326" spans="1:34" x14ac:dyDescent="0.2">
      <c r="A2326" t="s">
        <v>478</v>
      </c>
      <c r="B2326" t="s">
        <v>479</v>
      </c>
      <c r="C2326" s="1">
        <v>158.91999999999999</v>
      </c>
      <c r="D2326" s="5">
        <v>45258</v>
      </c>
      <c r="E2326" t="s">
        <v>25</v>
      </c>
      <c r="F2326" t="s">
        <v>33</v>
      </c>
      <c r="G2326" s="16" t="s">
        <v>3248</v>
      </c>
      <c r="H2326" s="1"/>
      <c r="J2326"/>
      <c r="AC2326" s="5" t="e">
        <f>VLOOKUP(Table1[[#This Row],[Expense Report]],#REF!,3, 0)</f>
        <v>#REF!</v>
      </c>
      <c r="AD2326" t="s">
        <v>14703</v>
      </c>
      <c r="AE2326" t="s">
        <v>298</v>
      </c>
      <c r="AF2326" t="e">
        <f>MONTH(Table1[[#This Row],[Date Sent]])</f>
        <v>#REF!</v>
      </c>
      <c r="AG2326" t="e">
        <f>YEAR(Table1[[#This Row],[Date Sent]])</f>
        <v>#REF!</v>
      </c>
      <c r="AH2326"/>
    </row>
    <row r="2327" spans="1:34" x14ac:dyDescent="0.2">
      <c r="A2327" t="s">
        <v>478</v>
      </c>
      <c r="B2327" t="s">
        <v>479</v>
      </c>
      <c r="C2327" s="1">
        <v>3550</v>
      </c>
      <c r="D2327" s="5">
        <v>45260</v>
      </c>
      <c r="E2327" t="s">
        <v>23</v>
      </c>
      <c r="F2327" t="s">
        <v>20</v>
      </c>
      <c r="G2327" s="16" t="s">
        <v>3249</v>
      </c>
      <c r="H2327" s="1"/>
      <c r="J2327"/>
      <c r="AC2327" s="5" t="e">
        <f>VLOOKUP(Table1[[#This Row],[Expense Report]],#REF!,3, 0)</f>
        <v>#REF!</v>
      </c>
      <c r="AD2327" t="s">
        <v>14703</v>
      </c>
      <c r="AE2327" t="s">
        <v>298</v>
      </c>
      <c r="AF2327" t="e">
        <f>MONTH(Table1[[#This Row],[Date Sent]])</f>
        <v>#REF!</v>
      </c>
      <c r="AG2327" t="e">
        <f>YEAR(Table1[[#This Row],[Date Sent]])</f>
        <v>#REF!</v>
      </c>
      <c r="AH2327"/>
    </row>
    <row r="2328" spans="1:34" x14ac:dyDescent="0.2">
      <c r="A2328" t="s">
        <v>478</v>
      </c>
      <c r="B2328" t="s">
        <v>479</v>
      </c>
      <c r="C2328" s="1">
        <v>60.34</v>
      </c>
      <c r="D2328" s="5">
        <v>45260</v>
      </c>
      <c r="E2328" t="s">
        <v>14</v>
      </c>
      <c r="F2328" t="s">
        <v>6</v>
      </c>
      <c r="G2328" s="16" t="s">
        <v>3250</v>
      </c>
      <c r="H2328" s="1"/>
      <c r="J2328"/>
      <c r="AC2328" s="5" t="e">
        <f>VLOOKUP(Table1[[#This Row],[Expense Report]],#REF!,3, 0)</f>
        <v>#REF!</v>
      </c>
      <c r="AD2328" t="s">
        <v>14703</v>
      </c>
      <c r="AE2328" t="s">
        <v>298</v>
      </c>
      <c r="AF2328" t="e">
        <f>MONTH(Table1[[#This Row],[Date Sent]])</f>
        <v>#REF!</v>
      </c>
      <c r="AG2328" t="e">
        <f>YEAR(Table1[[#This Row],[Date Sent]])</f>
        <v>#REF!</v>
      </c>
      <c r="AH2328"/>
    </row>
    <row r="2329" spans="1:34" x14ac:dyDescent="0.2">
      <c r="A2329" t="s">
        <v>478</v>
      </c>
      <c r="B2329" t="s">
        <v>479</v>
      </c>
      <c r="C2329" s="1">
        <v>114.93</v>
      </c>
      <c r="D2329" s="5">
        <v>45265</v>
      </c>
      <c r="E2329" t="s">
        <v>14</v>
      </c>
      <c r="F2329" t="s">
        <v>18</v>
      </c>
      <c r="G2329" s="16" t="s">
        <v>3251</v>
      </c>
      <c r="H2329" s="1"/>
      <c r="J2329"/>
      <c r="AC2329" s="5" t="e">
        <f>VLOOKUP(Table1[[#This Row],[Expense Report]],#REF!,3, 0)</f>
        <v>#REF!</v>
      </c>
      <c r="AD2329" t="s">
        <v>14703</v>
      </c>
      <c r="AE2329" t="s">
        <v>298</v>
      </c>
      <c r="AF2329" t="e">
        <f>MONTH(Table1[[#This Row],[Date Sent]])</f>
        <v>#REF!</v>
      </c>
      <c r="AG2329" t="e">
        <f>YEAR(Table1[[#This Row],[Date Sent]])</f>
        <v>#REF!</v>
      </c>
      <c r="AH2329"/>
    </row>
    <row r="2330" spans="1:34" x14ac:dyDescent="0.2">
      <c r="A2330" t="s">
        <v>478</v>
      </c>
      <c r="B2330" t="s">
        <v>479</v>
      </c>
      <c r="C2330" s="1">
        <v>129.02000000000001</v>
      </c>
      <c r="D2330" s="5">
        <v>45271</v>
      </c>
      <c r="E2330" t="s">
        <v>25</v>
      </c>
      <c r="F2330" t="s">
        <v>918</v>
      </c>
      <c r="G2330" s="16" t="str">
        <f>_xlfn.CONCAT(Table1[[#This Row],[Notes 1]],",",Table1[[#This Row],[Notes 2]],",",Table1[[#This Row],[Notes 3]])</f>
        <v>gloves, rainsuit,HD staples, arm &amp; hammer, dawn,heater</v>
      </c>
      <c r="H2330" s="1">
        <v>29.6</v>
      </c>
      <c r="I2330" t="s">
        <v>16</v>
      </c>
      <c r="J2330" t="s">
        <v>3252</v>
      </c>
      <c r="K2330" s="1">
        <v>19.190000000000001</v>
      </c>
      <c r="L2330" t="s">
        <v>33</v>
      </c>
      <c r="M2330" t="s">
        <v>3253</v>
      </c>
      <c r="N2330" s="1">
        <v>62.62</v>
      </c>
      <c r="O2330" t="s">
        <v>25</v>
      </c>
      <c r="P2330" t="s">
        <v>1039</v>
      </c>
      <c r="AC2330" s="5" t="e">
        <f>VLOOKUP(Table1[[#This Row],[Expense Report]],#REF!,3, 0)</f>
        <v>#REF!</v>
      </c>
      <c r="AD2330" t="s">
        <v>14703</v>
      </c>
      <c r="AE2330" t="s">
        <v>298</v>
      </c>
      <c r="AF2330" t="e">
        <f>MONTH(Table1[[#This Row],[Date Sent]])</f>
        <v>#REF!</v>
      </c>
      <c r="AG2330" t="e">
        <f>YEAR(Table1[[#This Row],[Date Sent]])</f>
        <v>#REF!</v>
      </c>
      <c r="AH2330"/>
    </row>
    <row r="2331" spans="1:34" x14ac:dyDescent="0.2">
      <c r="A2331" t="s">
        <v>478</v>
      </c>
      <c r="B2331" t="s">
        <v>479</v>
      </c>
      <c r="C2331" s="1">
        <v>122.01</v>
      </c>
      <c r="D2331" s="5">
        <v>45271</v>
      </c>
      <c r="E2331" t="s">
        <v>14</v>
      </c>
      <c r="F2331" t="s">
        <v>18</v>
      </c>
      <c r="G2331" s="16" t="s">
        <v>3254</v>
      </c>
      <c r="H2331" s="1"/>
      <c r="J2331"/>
      <c r="AC2331" s="5" t="e">
        <f>VLOOKUP(Table1[[#This Row],[Expense Report]],#REF!,3, 0)</f>
        <v>#REF!</v>
      </c>
      <c r="AD2331" t="s">
        <v>14703</v>
      </c>
      <c r="AE2331" t="s">
        <v>298</v>
      </c>
      <c r="AF2331" t="e">
        <f>MONTH(Table1[[#This Row],[Date Sent]])</f>
        <v>#REF!</v>
      </c>
      <c r="AG2331" t="e">
        <f>YEAR(Table1[[#This Row],[Date Sent]])</f>
        <v>#REF!</v>
      </c>
      <c r="AH2331"/>
    </row>
    <row r="2332" spans="1:34" x14ac:dyDescent="0.2">
      <c r="A2332" t="s">
        <v>478</v>
      </c>
      <c r="B2332" t="s">
        <v>479</v>
      </c>
      <c r="C2332" s="1">
        <v>33.32</v>
      </c>
      <c r="D2332" s="5">
        <v>45273</v>
      </c>
      <c r="E2332" t="s">
        <v>14</v>
      </c>
      <c r="F2332" t="s">
        <v>15</v>
      </c>
      <c r="G2332" s="16" t="s">
        <v>3255</v>
      </c>
      <c r="H2332" s="1"/>
      <c r="J2332"/>
      <c r="AC2332" s="5" t="e">
        <f>VLOOKUP(Table1[[#This Row],[Expense Report]],#REF!,3, 0)</f>
        <v>#REF!</v>
      </c>
      <c r="AD2332" t="s">
        <v>14703</v>
      </c>
      <c r="AE2332" t="s">
        <v>298</v>
      </c>
      <c r="AF2332" t="e">
        <f>MONTH(Table1[[#This Row],[Date Sent]])</f>
        <v>#REF!</v>
      </c>
      <c r="AG2332" t="e">
        <f>YEAR(Table1[[#This Row],[Date Sent]])</f>
        <v>#REF!</v>
      </c>
      <c r="AH2332"/>
    </row>
    <row r="2333" spans="1:34" x14ac:dyDescent="0.2">
      <c r="A2333" t="s">
        <v>478</v>
      </c>
      <c r="B2333" t="s">
        <v>494</v>
      </c>
      <c r="C2333" s="1">
        <v>74.400000000000006</v>
      </c>
      <c r="D2333" s="5">
        <v>45274</v>
      </c>
      <c r="E2333" t="s">
        <v>14</v>
      </c>
      <c r="F2333" t="s">
        <v>15</v>
      </c>
      <c r="G2333" s="16" t="s">
        <v>3255</v>
      </c>
      <c r="H2333" s="1"/>
      <c r="J2333"/>
      <c r="AC2333" s="5" t="e">
        <f>VLOOKUP(Table1[[#This Row],[Expense Report]],#REF!,3, 0)</f>
        <v>#REF!</v>
      </c>
      <c r="AD2333" t="s">
        <v>14703</v>
      </c>
      <c r="AE2333" t="s">
        <v>298</v>
      </c>
      <c r="AF2333" t="e">
        <f>MONTH(Table1[[#This Row],[Date Sent]])</f>
        <v>#REF!</v>
      </c>
      <c r="AG2333" t="e">
        <f>YEAR(Table1[[#This Row],[Date Sent]])</f>
        <v>#REF!</v>
      </c>
      <c r="AH2333"/>
    </row>
    <row r="2334" spans="1:34" x14ac:dyDescent="0.2">
      <c r="A2334" t="s">
        <v>478</v>
      </c>
      <c r="B2334" t="s">
        <v>494</v>
      </c>
      <c r="C2334" s="1">
        <v>52.99</v>
      </c>
      <c r="D2334" s="5">
        <v>45275</v>
      </c>
      <c r="E2334" t="s">
        <v>48</v>
      </c>
      <c r="F2334" t="s">
        <v>2974</v>
      </c>
      <c r="G2334" s="16" t="s">
        <v>3256</v>
      </c>
      <c r="H2334" s="1"/>
      <c r="J2334"/>
      <c r="AC2334" s="5" t="e">
        <f>VLOOKUP(Table1[[#This Row],[Expense Report]],#REF!,3, 0)</f>
        <v>#REF!</v>
      </c>
      <c r="AD2334" t="s">
        <v>14703</v>
      </c>
      <c r="AE2334" t="s">
        <v>298</v>
      </c>
      <c r="AF2334" t="e">
        <f>MONTH(Table1[[#This Row],[Date Sent]])</f>
        <v>#REF!</v>
      </c>
      <c r="AG2334" t="e">
        <f>YEAR(Table1[[#This Row],[Date Sent]])</f>
        <v>#REF!</v>
      </c>
      <c r="AH2334"/>
    </row>
    <row r="2335" spans="1:34" x14ac:dyDescent="0.2">
      <c r="A2335" t="s">
        <v>478</v>
      </c>
      <c r="B2335" t="s">
        <v>494</v>
      </c>
      <c r="C2335" s="1">
        <v>199.11</v>
      </c>
      <c r="D2335" s="5">
        <v>45278</v>
      </c>
      <c r="E2335" t="s">
        <v>21</v>
      </c>
      <c r="F2335" t="s">
        <v>15</v>
      </c>
      <c r="G2335" s="16" t="s">
        <v>3257</v>
      </c>
      <c r="H2335" s="1"/>
      <c r="J2335"/>
      <c r="AC2335" s="5" t="e">
        <f>VLOOKUP(Table1[[#This Row],[Expense Report]],#REF!,3, 0)</f>
        <v>#REF!</v>
      </c>
      <c r="AD2335" t="s">
        <v>14703</v>
      </c>
      <c r="AE2335" t="s">
        <v>298</v>
      </c>
      <c r="AF2335" t="e">
        <f>MONTH(Table1[[#This Row],[Date Sent]])</f>
        <v>#REF!</v>
      </c>
      <c r="AG2335" t="e">
        <f>YEAR(Table1[[#This Row],[Date Sent]])</f>
        <v>#REF!</v>
      </c>
      <c r="AH2335"/>
    </row>
    <row r="2336" spans="1:34" x14ac:dyDescent="0.2">
      <c r="A2336" t="s">
        <v>478</v>
      </c>
      <c r="B2336" t="s">
        <v>494</v>
      </c>
      <c r="C2336" s="1">
        <v>1260.75</v>
      </c>
      <c r="D2336" s="5">
        <v>45288</v>
      </c>
      <c r="E2336" t="s">
        <v>25</v>
      </c>
      <c r="F2336" t="s">
        <v>21</v>
      </c>
      <c r="G2336" s="16" t="s">
        <v>2378</v>
      </c>
      <c r="H2336" s="1"/>
      <c r="J2336"/>
      <c r="AC2336" s="5" t="e">
        <f>VLOOKUP(Table1[[#This Row],[Expense Report]],#REF!,3, 0)</f>
        <v>#REF!</v>
      </c>
      <c r="AD2336" t="s">
        <v>14703</v>
      </c>
      <c r="AE2336" t="s">
        <v>298</v>
      </c>
      <c r="AF2336" t="e">
        <f>MONTH(Table1[[#This Row],[Date Sent]])</f>
        <v>#REF!</v>
      </c>
      <c r="AG2336" t="e">
        <f>YEAR(Table1[[#This Row],[Date Sent]])</f>
        <v>#REF!</v>
      </c>
      <c r="AH2336"/>
    </row>
    <row r="2337" spans="1:34" x14ac:dyDescent="0.2">
      <c r="A2337" t="s">
        <v>478</v>
      </c>
      <c r="B2337" t="s">
        <v>494</v>
      </c>
      <c r="C2337" s="1">
        <v>58.59</v>
      </c>
      <c r="D2337" s="5">
        <v>45290</v>
      </c>
      <c r="E2337" t="s">
        <v>8</v>
      </c>
      <c r="F2337" t="s">
        <v>39</v>
      </c>
      <c r="G2337" s="16" t="s">
        <v>3258</v>
      </c>
      <c r="H2337" s="1"/>
      <c r="J2337"/>
      <c r="AC2337" s="5" t="e">
        <f>VLOOKUP(Table1[[#This Row],[Expense Report]],#REF!,3, 0)</f>
        <v>#REF!</v>
      </c>
      <c r="AD2337" t="s">
        <v>14703</v>
      </c>
      <c r="AE2337" t="s">
        <v>298</v>
      </c>
      <c r="AF2337" t="e">
        <f>MONTH(Table1[[#This Row],[Date Sent]])</f>
        <v>#REF!</v>
      </c>
      <c r="AG2337" t="e">
        <f>YEAR(Table1[[#This Row],[Date Sent]])</f>
        <v>#REF!</v>
      </c>
      <c r="AH2337"/>
    </row>
    <row r="2338" spans="1:34" x14ac:dyDescent="0.2">
      <c r="A2338" t="s">
        <v>3259</v>
      </c>
      <c r="B2338" t="s">
        <v>3260</v>
      </c>
      <c r="C2338" s="1">
        <v>32.39</v>
      </c>
      <c r="D2338" s="5">
        <v>45280</v>
      </c>
      <c r="E2338" t="s">
        <v>21</v>
      </c>
      <c r="F2338" t="s">
        <v>16</v>
      </c>
      <c r="G2338" s="16" t="s">
        <v>1179</v>
      </c>
      <c r="H2338" s="1"/>
      <c r="J2338"/>
      <c r="AC2338" s="5" t="e">
        <f>VLOOKUP(Table1[[#This Row],[Expense Report]],#REF!,3, 0)</f>
        <v>#REF!</v>
      </c>
      <c r="AD2338" t="s">
        <v>14708</v>
      </c>
      <c r="AE2338" t="s">
        <v>6845</v>
      </c>
      <c r="AF2338" t="e">
        <f>MONTH(Table1[[#This Row],[Date Sent]])</f>
        <v>#REF!</v>
      </c>
      <c r="AG2338" t="e">
        <f>YEAR(Table1[[#This Row],[Date Sent]])</f>
        <v>#REF!</v>
      </c>
      <c r="AH2338"/>
    </row>
    <row r="2339" spans="1:34" x14ac:dyDescent="0.2">
      <c r="A2339" t="s">
        <v>3259</v>
      </c>
      <c r="B2339" t="s">
        <v>3260</v>
      </c>
      <c r="C2339" s="1">
        <v>38</v>
      </c>
      <c r="D2339" s="5">
        <v>45280</v>
      </c>
      <c r="E2339" t="s">
        <v>25</v>
      </c>
      <c r="F2339" t="s">
        <v>17</v>
      </c>
      <c r="G2339" s="16" t="s">
        <v>3261</v>
      </c>
      <c r="H2339" s="1"/>
      <c r="J2339"/>
      <c r="AC2339" s="5" t="e">
        <f>VLOOKUP(Table1[[#This Row],[Expense Report]],#REF!,3, 0)</f>
        <v>#REF!</v>
      </c>
      <c r="AD2339" t="s">
        <v>14708</v>
      </c>
      <c r="AE2339" t="s">
        <v>6845</v>
      </c>
      <c r="AF2339" t="e">
        <f>MONTH(Table1[[#This Row],[Date Sent]])</f>
        <v>#REF!</v>
      </c>
      <c r="AG2339" t="e">
        <f>YEAR(Table1[[#This Row],[Date Sent]])</f>
        <v>#REF!</v>
      </c>
      <c r="AH2339"/>
    </row>
    <row r="2340" spans="1:34" x14ac:dyDescent="0.2">
      <c r="A2340" t="s">
        <v>3259</v>
      </c>
      <c r="B2340" t="s">
        <v>3260</v>
      </c>
      <c r="C2340" s="1">
        <v>-41.9</v>
      </c>
      <c r="D2340" s="5">
        <v>45280</v>
      </c>
      <c r="E2340" t="s">
        <v>25</v>
      </c>
      <c r="F2340" t="s">
        <v>17</v>
      </c>
      <c r="G2340" s="16" t="s">
        <v>3262</v>
      </c>
      <c r="H2340" s="1"/>
      <c r="J2340"/>
      <c r="AC2340" s="5" t="e">
        <f>VLOOKUP(Table1[[#This Row],[Expense Report]],#REF!,3, 0)</f>
        <v>#REF!</v>
      </c>
      <c r="AD2340" t="s">
        <v>14708</v>
      </c>
      <c r="AE2340" t="s">
        <v>6845</v>
      </c>
      <c r="AF2340" t="e">
        <f>MONTH(Table1[[#This Row],[Date Sent]])</f>
        <v>#REF!</v>
      </c>
      <c r="AG2340" t="e">
        <f>YEAR(Table1[[#This Row],[Date Sent]])</f>
        <v>#REF!</v>
      </c>
      <c r="AH2340"/>
    </row>
    <row r="2341" spans="1:34" x14ac:dyDescent="0.2">
      <c r="A2341" t="s">
        <v>3259</v>
      </c>
      <c r="B2341" t="s">
        <v>3260</v>
      </c>
      <c r="C2341" s="1">
        <v>41.9</v>
      </c>
      <c r="D2341" s="5">
        <v>45280</v>
      </c>
      <c r="E2341" t="s">
        <v>25</v>
      </c>
      <c r="F2341" t="s">
        <v>17</v>
      </c>
      <c r="G2341" s="16" t="s">
        <v>3261</v>
      </c>
      <c r="H2341" s="1"/>
      <c r="J2341"/>
      <c r="AC2341" s="5" t="e">
        <f>VLOOKUP(Table1[[#This Row],[Expense Report]],#REF!,3, 0)</f>
        <v>#REF!</v>
      </c>
      <c r="AD2341" t="s">
        <v>14708</v>
      </c>
      <c r="AE2341" t="s">
        <v>6845</v>
      </c>
      <c r="AF2341" t="e">
        <f>MONTH(Table1[[#This Row],[Date Sent]])</f>
        <v>#REF!</v>
      </c>
      <c r="AG2341" t="e">
        <f>YEAR(Table1[[#This Row],[Date Sent]])</f>
        <v>#REF!</v>
      </c>
      <c r="AH2341"/>
    </row>
    <row r="2342" spans="1:34" x14ac:dyDescent="0.2">
      <c r="A2342" t="s">
        <v>3259</v>
      </c>
      <c r="B2342" t="s">
        <v>3260</v>
      </c>
      <c r="C2342" s="1">
        <v>80.989999999999995</v>
      </c>
      <c r="D2342" s="5">
        <v>45282</v>
      </c>
      <c r="E2342" t="s">
        <v>9</v>
      </c>
      <c r="F2342" t="s">
        <v>33</v>
      </c>
      <c r="G2342" s="16" t="s">
        <v>1844</v>
      </c>
      <c r="H2342" s="1"/>
      <c r="J2342"/>
      <c r="AC2342" s="5" t="e">
        <f>VLOOKUP(Table1[[#This Row],[Expense Report]],#REF!,3, 0)</f>
        <v>#REF!</v>
      </c>
      <c r="AD2342" t="s">
        <v>14708</v>
      </c>
      <c r="AE2342" t="s">
        <v>6845</v>
      </c>
      <c r="AF2342" t="e">
        <f>MONTH(Table1[[#This Row],[Date Sent]])</f>
        <v>#REF!</v>
      </c>
      <c r="AG2342" t="e">
        <f>YEAR(Table1[[#This Row],[Date Sent]])</f>
        <v>#REF!</v>
      </c>
      <c r="AH2342"/>
    </row>
    <row r="2343" spans="1:34" x14ac:dyDescent="0.2">
      <c r="A2343" t="s">
        <v>3259</v>
      </c>
      <c r="B2343" t="s">
        <v>3260</v>
      </c>
      <c r="C2343" s="1">
        <v>91</v>
      </c>
      <c r="D2343" s="5">
        <v>45288</v>
      </c>
      <c r="E2343" t="s">
        <v>21</v>
      </c>
      <c r="F2343" t="s">
        <v>33</v>
      </c>
      <c r="G2343" s="16" t="s">
        <v>3263</v>
      </c>
      <c r="H2343" s="1"/>
      <c r="J2343"/>
      <c r="AC2343" s="5" t="e">
        <f>VLOOKUP(Table1[[#This Row],[Expense Report]],#REF!,3, 0)</f>
        <v>#REF!</v>
      </c>
      <c r="AD2343" t="s">
        <v>14708</v>
      </c>
      <c r="AE2343" t="s">
        <v>6845</v>
      </c>
      <c r="AF2343" t="e">
        <f>MONTH(Table1[[#This Row],[Date Sent]])</f>
        <v>#REF!</v>
      </c>
      <c r="AG2343" t="e">
        <f>YEAR(Table1[[#This Row],[Date Sent]])</f>
        <v>#REF!</v>
      </c>
      <c r="AH2343"/>
    </row>
    <row r="2344" spans="1:34" x14ac:dyDescent="0.2">
      <c r="A2344" t="s">
        <v>3259</v>
      </c>
      <c r="B2344" t="s">
        <v>3260</v>
      </c>
      <c r="C2344" s="1">
        <v>80.989999999999995</v>
      </c>
      <c r="D2344" s="5">
        <v>45288</v>
      </c>
      <c r="E2344" t="s">
        <v>13</v>
      </c>
      <c r="F2344" t="s">
        <v>33</v>
      </c>
      <c r="G2344" s="16" t="s">
        <v>1844</v>
      </c>
      <c r="H2344" s="1"/>
      <c r="J2344"/>
      <c r="AC2344" s="5" t="e">
        <f>VLOOKUP(Table1[[#This Row],[Expense Report]],#REF!,3, 0)</f>
        <v>#REF!</v>
      </c>
      <c r="AD2344" t="s">
        <v>14708</v>
      </c>
      <c r="AE2344" t="s">
        <v>6845</v>
      </c>
      <c r="AF2344" t="e">
        <f>MONTH(Table1[[#This Row],[Date Sent]])</f>
        <v>#REF!</v>
      </c>
      <c r="AG2344" t="e">
        <f>YEAR(Table1[[#This Row],[Date Sent]])</f>
        <v>#REF!</v>
      </c>
      <c r="AH2344"/>
    </row>
    <row r="2345" spans="1:34" x14ac:dyDescent="0.2">
      <c r="A2345" t="s">
        <v>3259</v>
      </c>
      <c r="B2345" t="s">
        <v>3260</v>
      </c>
      <c r="C2345" s="1">
        <v>80.989999999999995</v>
      </c>
      <c r="D2345" s="5">
        <v>45290</v>
      </c>
      <c r="E2345" t="s">
        <v>13</v>
      </c>
      <c r="F2345" t="s">
        <v>33</v>
      </c>
      <c r="G2345" s="16" t="s">
        <v>1844</v>
      </c>
      <c r="H2345" s="1"/>
      <c r="J2345"/>
      <c r="AC2345" s="5" t="e">
        <f>VLOOKUP(Table1[[#This Row],[Expense Report]],#REF!,3, 0)</f>
        <v>#REF!</v>
      </c>
      <c r="AD2345" t="s">
        <v>14708</v>
      </c>
      <c r="AE2345" t="s">
        <v>6845</v>
      </c>
      <c r="AF2345" t="e">
        <f>MONTH(Table1[[#This Row],[Date Sent]])</f>
        <v>#REF!</v>
      </c>
      <c r="AG2345" t="e">
        <f>YEAR(Table1[[#This Row],[Date Sent]])</f>
        <v>#REF!</v>
      </c>
      <c r="AH2345"/>
    </row>
    <row r="2346" spans="1:34" x14ac:dyDescent="0.2">
      <c r="A2346" t="s">
        <v>3259</v>
      </c>
      <c r="B2346" t="s">
        <v>3260</v>
      </c>
      <c r="C2346" s="1">
        <v>80.989999999999995</v>
      </c>
      <c r="D2346" s="5">
        <v>45295</v>
      </c>
      <c r="E2346" t="s">
        <v>13</v>
      </c>
      <c r="F2346" t="s">
        <v>33</v>
      </c>
      <c r="G2346" s="16" t="s">
        <v>1844</v>
      </c>
      <c r="H2346" s="1"/>
      <c r="J2346"/>
      <c r="AC2346" s="5" t="e">
        <f>VLOOKUP(Table1[[#This Row],[Expense Report]],#REF!,3, 0)</f>
        <v>#REF!</v>
      </c>
      <c r="AD2346" t="s">
        <v>14708</v>
      </c>
      <c r="AE2346" t="s">
        <v>6845</v>
      </c>
      <c r="AF2346" t="e">
        <f>MONTH(Table1[[#This Row],[Date Sent]])</f>
        <v>#REF!</v>
      </c>
      <c r="AG2346" t="e">
        <f>YEAR(Table1[[#This Row],[Date Sent]])</f>
        <v>#REF!</v>
      </c>
      <c r="AH2346"/>
    </row>
    <row r="2347" spans="1:34" x14ac:dyDescent="0.2">
      <c r="A2347" t="s">
        <v>3259</v>
      </c>
      <c r="B2347" t="s">
        <v>3260</v>
      </c>
      <c r="C2347" s="1">
        <v>40.950000000000003</v>
      </c>
      <c r="D2347" s="5">
        <v>45299</v>
      </c>
      <c r="E2347" t="s">
        <v>20</v>
      </c>
      <c r="F2347" t="s">
        <v>39</v>
      </c>
      <c r="G2347" s="16" t="s">
        <v>3264</v>
      </c>
      <c r="H2347" s="1"/>
      <c r="J2347"/>
      <c r="AC2347" s="5" t="e">
        <f>VLOOKUP(Table1[[#This Row],[Expense Report]],#REF!,3, 0)</f>
        <v>#REF!</v>
      </c>
      <c r="AD2347" t="s">
        <v>14708</v>
      </c>
      <c r="AE2347" t="s">
        <v>6845</v>
      </c>
      <c r="AF2347" t="e">
        <f>MONTH(Table1[[#This Row],[Date Sent]])</f>
        <v>#REF!</v>
      </c>
      <c r="AG2347" t="e">
        <f>YEAR(Table1[[#This Row],[Date Sent]])</f>
        <v>#REF!</v>
      </c>
      <c r="AH2347"/>
    </row>
    <row r="2348" spans="1:34" x14ac:dyDescent="0.2">
      <c r="A2348" t="s">
        <v>3259</v>
      </c>
      <c r="B2348" t="s">
        <v>3260</v>
      </c>
      <c r="C2348" s="1">
        <v>73.38</v>
      </c>
      <c r="D2348" s="5">
        <v>45302</v>
      </c>
      <c r="E2348" t="s">
        <v>13</v>
      </c>
      <c r="F2348" t="s">
        <v>39</v>
      </c>
      <c r="G2348" s="16" t="s">
        <v>3265</v>
      </c>
      <c r="H2348" s="1"/>
      <c r="J2348"/>
      <c r="AC2348" s="5" t="e">
        <f>VLOOKUP(Table1[[#This Row],[Expense Report]],#REF!,3, 0)</f>
        <v>#REF!</v>
      </c>
      <c r="AD2348" t="s">
        <v>14708</v>
      </c>
      <c r="AE2348" t="s">
        <v>6845</v>
      </c>
      <c r="AF2348" t="e">
        <f>MONTH(Table1[[#This Row],[Date Sent]])</f>
        <v>#REF!</v>
      </c>
      <c r="AG2348" t="e">
        <f>YEAR(Table1[[#This Row],[Date Sent]])</f>
        <v>#REF!</v>
      </c>
      <c r="AH2348"/>
    </row>
    <row r="2349" spans="1:34" x14ac:dyDescent="0.2">
      <c r="A2349" t="s">
        <v>3259</v>
      </c>
      <c r="B2349" t="s">
        <v>3260</v>
      </c>
      <c r="C2349" s="1">
        <v>93.95</v>
      </c>
      <c r="D2349" s="5">
        <v>45303</v>
      </c>
      <c r="E2349" t="s">
        <v>13</v>
      </c>
      <c r="F2349" t="s">
        <v>33</v>
      </c>
      <c r="G2349" s="16" t="s">
        <v>1844</v>
      </c>
      <c r="H2349" s="1"/>
      <c r="J2349"/>
      <c r="AC2349" s="5" t="e">
        <f>VLOOKUP(Table1[[#This Row],[Expense Report]],#REF!,3, 0)</f>
        <v>#REF!</v>
      </c>
      <c r="AD2349" t="s">
        <v>14708</v>
      </c>
      <c r="AE2349" t="s">
        <v>6845</v>
      </c>
      <c r="AF2349" t="e">
        <f>MONTH(Table1[[#This Row],[Date Sent]])</f>
        <v>#REF!</v>
      </c>
      <c r="AG2349" t="e">
        <f>YEAR(Table1[[#This Row],[Date Sent]])</f>
        <v>#REF!</v>
      </c>
      <c r="AH2349"/>
    </row>
    <row r="2350" spans="1:34" x14ac:dyDescent="0.2">
      <c r="A2350" t="s">
        <v>3259</v>
      </c>
      <c r="B2350" t="s">
        <v>3260</v>
      </c>
      <c r="C2350" s="1">
        <v>80.989999999999995</v>
      </c>
      <c r="D2350" s="5">
        <v>45303</v>
      </c>
      <c r="E2350" t="s">
        <v>13</v>
      </c>
      <c r="F2350" t="s">
        <v>33</v>
      </c>
      <c r="G2350" s="16" t="s">
        <v>1844</v>
      </c>
      <c r="H2350" s="1"/>
      <c r="J2350"/>
      <c r="AC2350" s="5" t="e">
        <f>VLOOKUP(Table1[[#This Row],[Expense Report]],#REF!,3, 0)</f>
        <v>#REF!</v>
      </c>
      <c r="AD2350" t="s">
        <v>14708</v>
      </c>
      <c r="AE2350" t="s">
        <v>6845</v>
      </c>
      <c r="AF2350" t="e">
        <f>MONTH(Table1[[#This Row],[Date Sent]])</f>
        <v>#REF!</v>
      </c>
      <c r="AG2350" t="e">
        <f>YEAR(Table1[[#This Row],[Date Sent]])</f>
        <v>#REF!</v>
      </c>
      <c r="AH2350"/>
    </row>
    <row r="2351" spans="1:34" x14ac:dyDescent="0.2">
      <c r="A2351" t="s">
        <v>219</v>
      </c>
      <c r="B2351" t="s">
        <v>3266</v>
      </c>
      <c r="C2351" s="17">
        <v>303.85000000000002</v>
      </c>
      <c r="D2351" s="4">
        <v>45282</v>
      </c>
      <c r="E2351" s="3" t="s">
        <v>21</v>
      </c>
      <c r="F2351" s="3" t="s">
        <v>15</v>
      </c>
      <c r="G2351" s="3" t="s">
        <v>2785</v>
      </c>
      <c r="H2351" s="1"/>
      <c r="J2351"/>
      <c r="AC2351" s="5" t="e">
        <f>VLOOKUP(Table1[[#This Row],[Expense Report]],#REF!,3, 0)</f>
        <v>#REF!</v>
      </c>
      <c r="AD2351" t="s">
        <v>14541</v>
      </c>
      <c r="AE2351" t="s">
        <v>294</v>
      </c>
      <c r="AF2351" t="e">
        <f>MONTH(Table1[[#This Row],[Date Sent]])</f>
        <v>#REF!</v>
      </c>
      <c r="AG2351" t="e">
        <f>YEAR(Table1[[#This Row],[Date Sent]])</f>
        <v>#REF!</v>
      </c>
      <c r="AH2351"/>
    </row>
    <row r="2352" spans="1:34" x14ac:dyDescent="0.2">
      <c r="A2352" t="s">
        <v>219</v>
      </c>
      <c r="B2352" t="s">
        <v>3266</v>
      </c>
      <c r="C2352" s="17">
        <v>-7.19</v>
      </c>
      <c r="D2352" s="4">
        <v>45290</v>
      </c>
      <c r="E2352" s="3" t="s">
        <v>21</v>
      </c>
      <c r="F2352" s="3" t="s">
        <v>14</v>
      </c>
      <c r="G2352" s="3" t="s">
        <v>3267</v>
      </c>
      <c r="H2352" s="1"/>
      <c r="J2352"/>
      <c r="AC2352" s="5" t="e">
        <f>VLOOKUP(Table1[[#This Row],[Expense Report]],#REF!,3, 0)</f>
        <v>#REF!</v>
      </c>
      <c r="AD2352" t="s">
        <v>14541</v>
      </c>
      <c r="AE2352" t="s">
        <v>294</v>
      </c>
      <c r="AF2352" t="e">
        <f>MONTH(Table1[[#This Row],[Date Sent]])</f>
        <v>#REF!</v>
      </c>
      <c r="AG2352" t="e">
        <f>YEAR(Table1[[#This Row],[Date Sent]])</f>
        <v>#REF!</v>
      </c>
      <c r="AH2352"/>
    </row>
    <row r="2353" spans="1:34" x14ac:dyDescent="0.2">
      <c r="A2353" t="s">
        <v>219</v>
      </c>
      <c r="B2353" t="s">
        <v>3266</v>
      </c>
      <c r="C2353" s="17">
        <v>7.19</v>
      </c>
      <c r="D2353" s="4">
        <v>45290</v>
      </c>
      <c r="E2353" s="3" t="s">
        <v>21</v>
      </c>
      <c r="F2353" s="3" t="s">
        <v>14</v>
      </c>
      <c r="G2353" s="3" t="s">
        <v>3267</v>
      </c>
      <c r="H2353" s="1"/>
      <c r="J2353"/>
      <c r="AC2353" s="5" t="e">
        <f>VLOOKUP(Table1[[#This Row],[Expense Report]],#REF!,3, 0)</f>
        <v>#REF!</v>
      </c>
      <c r="AD2353" t="s">
        <v>14541</v>
      </c>
      <c r="AE2353" t="s">
        <v>294</v>
      </c>
      <c r="AF2353" t="e">
        <f>MONTH(Table1[[#This Row],[Date Sent]])</f>
        <v>#REF!</v>
      </c>
      <c r="AG2353" t="e">
        <f>YEAR(Table1[[#This Row],[Date Sent]])</f>
        <v>#REF!</v>
      </c>
      <c r="AH2353"/>
    </row>
    <row r="2354" spans="1:34" x14ac:dyDescent="0.2">
      <c r="A2354" t="s">
        <v>219</v>
      </c>
      <c r="B2354" t="s">
        <v>3266</v>
      </c>
      <c r="C2354" s="17">
        <v>38.22</v>
      </c>
      <c r="D2354" s="4">
        <v>45299</v>
      </c>
      <c r="E2354" s="3" t="s">
        <v>21</v>
      </c>
      <c r="F2354" s="3" t="s">
        <v>39</v>
      </c>
      <c r="G2354" s="3" t="s">
        <v>3268</v>
      </c>
      <c r="H2354" s="1"/>
      <c r="J2354"/>
      <c r="AC2354" s="5" t="e">
        <f>VLOOKUP(Table1[[#This Row],[Expense Report]],#REF!,3, 0)</f>
        <v>#REF!</v>
      </c>
      <c r="AD2354" t="s">
        <v>14541</v>
      </c>
      <c r="AE2354" t="s">
        <v>294</v>
      </c>
      <c r="AF2354" t="e">
        <f>MONTH(Table1[[#This Row],[Date Sent]])</f>
        <v>#REF!</v>
      </c>
      <c r="AG2354" t="e">
        <f>YEAR(Table1[[#This Row],[Date Sent]])</f>
        <v>#REF!</v>
      </c>
      <c r="AH2354"/>
    </row>
    <row r="2355" spans="1:34" x14ac:dyDescent="0.2">
      <c r="A2355" t="s">
        <v>219</v>
      </c>
      <c r="B2355" t="s">
        <v>3266</v>
      </c>
      <c r="C2355" s="17">
        <v>243.44</v>
      </c>
      <c r="D2355" s="4">
        <v>45300</v>
      </c>
      <c r="E2355" s="3" t="s">
        <v>21</v>
      </c>
      <c r="F2355" s="3" t="s">
        <v>17</v>
      </c>
      <c r="G2355" s="3" t="s">
        <v>3269</v>
      </c>
      <c r="H2355" s="1"/>
      <c r="J2355"/>
      <c r="AC2355" s="5" t="e">
        <f>VLOOKUP(Table1[[#This Row],[Expense Report]],#REF!,3, 0)</f>
        <v>#REF!</v>
      </c>
      <c r="AD2355" t="s">
        <v>14541</v>
      </c>
      <c r="AE2355" t="s">
        <v>294</v>
      </c>
      <c r="AF2355" t="e">
        <f>MONTH(Table1[[#This Row],[Date Sent]])</f>
        <v>#REF!</v>
      </c>
      <c r="AG2355" t="e">
        <f>YEAR(Table1[[#This Row],[Date Sent]])</f>
        <v>#REF!</v>
      </c>
      <c r="AH2355"/>
    </row>
    <row r="2356" spans="1:34" x14ac:dyDescent="0.2">
      <c r="A2356" t="s">
        <v>219</v>
      </c>
      <c r="B2356" t="s">
        <v>3266</v>
      </c>
      <c r="C2356" s="17">
        <v>55.07</v>
      </c>
      <c r="D2356" s="4">
        <v>45300</v>
      </c>
      <c r="E2356" s="3" t="s">
        <v>21</v>
      </c>
      <c r="F2356" s="3" t="s">
        <v>33</v>
      </c>
      <c r="G2356" s="3" t="s">
        <v>950</v>
      </c>
      <c r="H2356" s="1"/>
      <c r="J2356"/>
      <c r="AC2356" s="5" t="e">
        <f>VLOOKUP(Table1[[#This Row],[Expense Report]],#REF!,3, 0)</f>
        <v>#REF!</v>
      </c>
      <c r="AD2356" t="s">
        <v>14541</v>
      </c>
      <c r="AE2356" t="s">
        <v>294</v>
      </c>
      <c r="AF2356" t="e">
        <f>MONTH(Table1[[#This Row],[Date Sent]])</f>
        <v>#REF!</v>
      </c>
      <c r="AG2356" t="e">
        <f>YEAR(Table1[[#This Row],[Date Sent]])</f>
        <v>#REF!</v>
      </c>
      <c r="AH2356"/>
    </row>
    <row r="2357" spans="1:34" x14ac:dyDescent="0.2">
      <c r="A2357" t="s">
        <v>219</v>
      </c>
      <c r="B2357" t="s">
        <v>3266</v>
      </c>
      <c r="C2357" s="17">
        <v>266.99</v>
      </c>
      <c r="D2357" s="4">
        <v>45301</v>
      </c>
      <c r="E2357" s="3" t="s">
        <v>21</v>
      </c>
      <c r="F2357" s="3" t="s">
        <v>51</v>
      </c>
      <c r="G2357" s="3" t="s">
        <v>3270</v>
      </c>
      <c r="H2357" s="1"/>
      <c r="J2357"/>
      <c r="AC2357" s="5" t="e">
        <f>VLOOKUP(Table1[[#This Row],[Expense Report]],#REF!,3, 0)</f>
        <v>#REF!</v>
      </c>
      <c r="AD2357" t="s">
        <v>14541</v>
      </c>
      <c r="AE2357" t="s">
        <v>294</v>
      </c>
      <c r="AF2357" t="e">
        <f>MONTH(Table1[[#This Row],[Date Sent]])</f>
        <v>#REF!</v>
      </c>
      <c r="AG2357" t="e">
        <f>YEAR(Table1[[#This Row],[Date Sent]])</f>
        <v>#REF!</v>
      </c>
      <c r="AH2357"/>
    </row>
    <row r="2358" spans="1:34" x14ac:dyDescent="0.2">
      <c r="A2358" t="s">
        <v>219</v>
      </c>
      <c r="B2358" t="s">
        <v>3266</v>
      </c>
      <c r="C2358" s="17">
        <v>87.19</v>
      </c>
      <c r="D2358" s="4">
        <v>45301</v>
      </c>
      <c r="E2358" s="3" t="s">
        <v>21</v>
      </c>
      <c r="F2358" s="3" t="s">
        <v>15</v>
      </c>
      <c r="G2358" s="3" t="s">
        <v>2560</v>
      </c>
      <c r="H2358" s="1"/>
      <c r="J2358"/>
      <c r="AC2358" s="5" t="e">
        <f>VLOOKUP(Table1[[#This Row],[Expense Report]],#REF!,3, 0)</f>
        <v>#REF!</v>
      </c>
      <c r="AD2358" t="s">
        <v>14541</v>
      </c>
      <c r="AE2358" t="s">
        <v>294</v>
      </c>
      <c r="AF2358" t="e">
        <f>MONTH(Table1[[#This Row],[Date Sent]])</f>
        <v>#REF!</v>
      </c>
      <c r="AG2358" t="e">
        <f>YEAR(Table1[[#This Row],[Date Sent]])</f>
        <v>#REF!</v>
      </c>
      <c r="AH2358"/>
    </row>
    <row r="2359" spans="1:34" x14ac:dyDescent="0.2">
      <c r="A2359" t="s">
        <v>219</v>
      </c>
      <c r="B2359" t="s">
        <v>3266</v>
      </c>
      <c r="C2359" s="17">
        <v>23.97</v>
      </c>
      <c r="D2359" s="4">
        <v>45301</v>
      </c>
      <c r="E2359" s="3" t="s">
        <v>21</v>
      </c>
      <c r="F2359" s="3" t="s">
        <v>15</v>
      </c>
      <c r="G2359" s="3" t="s">
        <v>3271</v>
      </c>
      <c r="H2359" s="1"/>
      <c r="J2359"/>
      <c r="AC2359" s="5" t="e">
        <f>VLOOKUP(Table1[[#This Row],[Expense Report]],#REF!,3, 0)</f>
        <v>#REF!</v>
      </c>
      <c r="AD2359" t="s">
        <v>14541</v>
      </c>
      <c r="AE2359" t="s">
        <v>294</v>
      </c>
      <c r="AF2359" t="e">
        <f>MONTH(Table1[[#This Row],[Date Sent]])</f>
        <v>#REF!</v>
      </c>
      <c r="AG2359" t="e">
        <f>YEAR(Table1[[#This Row],[Date Sent]])</f>
        <v>#REF!</v>
      </c>
      <c r="AH2359"/>
    </row>
    <row r="2360" spans="1:34" x14ac:dyDescent="0.2">
      <c r="A2360" t="s">
        <v>219</v>
      </c>
      <c r="B2360" t="s">
        <v>3266</v>
      </c>
      <c r="C2360" s="17">
        <v>373.44</v>
      </c>
      <c r="D2360" s="4">
        <v>45301</v>
      </c>
      <c r="E2360" s="3" t="s">
        <v>21</v>
      </c>
      <c r="F2360" s="3" t="s">
        <v>51</v>
      </c>
      <c r="G2360" s="3" t="s">
        <v>3270</v>
      </c>
      <c r="H2360" s="1"/>
      <c r="J2360"/>
      <c r="AC2360" s="5" t="e">
        <f>VLOOKUP(Table1[[#This Row],[Expense Report]],#REF!,3, 0)</f>
        <v>#REF!</v>
      </c>
      <c r="AD2360" t="s">
        <v>14541</v>
      </c>
      <c r="AE2360" t="s">
        <v>294</v>
      </c>
      <c r="AF2360" t="e">
        <f>MONTH(Table1[[#This Row],[Date Sent]])</f>
        <v>#REF!</v>
      </c>
      <c r="AG2360" t="e">
        <f>YEAR(Table1[[#This Row],[Date Sent]])</f>
        <v>#REF!</v>
      </c>
      <c r="AH2360"/>
    </row>
    <row r="2361" spans="1:34" x14ac:dyDescent="0.2">
      <c r="A2361" t="s">
        <v>219</v>
      </c>
      <c r="B2361" t="s">
        <v>3266</v>
      </c>
      <c r="C2361" s="17">
        <v>106.45</v>
      </c>
      <c r="D2361" s="4">
        <v>45303</v>
      </c>
      <c r="E2361" s="3" t="s">
        <v>21</v>
      </c>
      <c r="F2361" s="3" t="s">
        <v>51</v>
      </c>
      <c r="G2361" s="3" t="s">
        <v>3270</v>
      </c>
      <c r="H2361" s="1"/>
      <c r="J2361"/>
      <c r="AC2361" s="5" t="e">
        <f>VLOOKUP(Table1[[#This Row],[Expense Report]],#REF!,3, 0)</f>
        <v>#REF!</v>
      </c>
      <c r="AD2361" t="s">
        <v>14541</v>
      </c>
      <c r="AE2361" t="s">
        <v>294</v>
      </c>
      <c r="AF2361" t="e">
        <f>MONTH(Table1[[#This Row],[Date Sent]])</f>
        <v>#REF!</v>
      </c>
      <c r="AG2361" t="e">
        <f>YEAR(Table1[[#This Row],[Date Sent]])</f>
        <v>#REF!</v>
      </c>
      <c r="AH2361"/>
    </row>
    <row r="2362" spans="1:34" x14ac:dyDescent="0.2">
      <c r="A2362" t="s">
        <v>219</v>
      </c>
      <c r="B2362" t="s">
        <v>3266</v>
      </c>
      <c r="C2362" s="17">
        <v>98.06</v>
      </c>
      <c r="D2362" s="4">
        <v>45304</v>
      </c>
      <c r="E2362" s="3" t="s">
        <v>21</v>
      </c>
      <c r="F2362" s="3" t="s">
        <v>25</v>
      </c>
      <c r="G2362" s="3" t="s">
        <v>1039</v>
      </c>
      <c r="H2362" s="1"/>
      <c r="J2362"/>
      <c r="AC2362" s="5" t="e">
        <f>VLOOKUP(Table1[[#This Row],[Expense Report]],#REF!,3, 0)</f>
        <v>#REF!</v>
      </c>
      <c r="AD2362" t="s">
        <v>14541</v>
      </c>
      <c r="AE2362" t="s">
        <v>294</v>
      </c>
      <c r="AF2362" t="e">
        <f>MONTH(Table1[[#This Row],[Date Sent]])</f>
        <v>#REF!</v>
      </c>
      <c r="AG2362" t="e">
        <f>YEAR(Table1[[#This Row],[Date Sent]])</f>
        <v>#REF!</v>
      </c>
      <c r="AH2362"/>
    </row>
    <row r="2363" spans="1:34" x14ac:dyDescent="0.2">
      <c r="A2363" t="s">
        <v>219</v>
      </c>
      <c r="B2363" t="s">
        <v>3266</v>
      </c>
      <c r="C2363" s="17">
        <v>381.47</v>
      </c>
      <c r="D2363" s="4">
        <v>45304</v>
      </c>
      <c r="E2363" s="3" t="s">
        <v>21</v>
      </c>
      <c r="F2363" s="3" t="s">
        <v>25</v>
      </c>
      <c r="G2363" s="3" t="s">
        <v>1901</v>
      </c>
      <c r="H2363" s="1"/>
      <c r="J2363"/>
      <c r="AC2363" s="5" t="e">
        <f>VLOOKUP(Table1[[#This Row],[Expense Report]],#REF!,3, 0)</f>
        <v>#REF!</v>
      </c>
      <c r="AD2363" t="s">
        <v>14541</v>
      </c>
      <c r="AE2363" t="s">
        <v>294</v>
      </c>
      <c r="AF2363" t="e">
        <f>MONTH(Table1[[#This Row],[Date Sent]])</f>
        <v>#REF!</v>
      </c>
      <c r="AG2363" t="e">
        <f>YEAR(Table1[[#This Row],[Date Sent]])</f>
        <v>#REF!</v>
      </c>
      <c r="AH2363"/>
    </row>
    <row r="2364" spans="1:34" x14ac:dyDescent="0.2">
      <c r="A2364" t="s">
        <v>219</v>
      </c>
      <c r="B2364" t="s">
        <v>3266</v>
      </c>
      <c r="C2364" s="17">
        <v>87.15</v>
      </c>
      <c r="D2364" s="4">
        <v>45304</v>
      </c>
      <c r="E2364" s="3" t="s">
        <v>21</v>
      </c>
      <c r="F2364" s="3" t="s">
        <v>15</v>
      </c>
      <c r="G2364" s="3" t="s">
        <v>3272</v>
      </c>
      <c r="H2364" s="1"/>
      <c r="J2364"/>
      <c r="AC2364" s="5" t="e">
        <f>VLOOKUP(Table1[[#This Row],[Expense Report]],#REF!,3, 0)</f>
        <v>#REF!</v>
      </c>
      <c r="AD2364" t="s">
        <v>14541</v>
      </c>
      <c r="AE2364" t="s">
        <v>294</v>
      </c>
      <c r="AF2364" t="e">
        <f>MONTH(Table1[[#This Row],[Date Sent]])</f>
        <v>#REF!</v>
      </c>
      <c r="AG2364" t="e">
        <f>YEAR(Table1[[#This Row],[Date Sent]])</f>
        <v>#REF!</v>
      </c>
      <c r="AH2364"/>
    </row>
    <row r="2365" spans="1:34" x14ac:dyDescent="0.2">
      <c r="A2365" t="s">
        <v>219</v>
      </c>
      <c r="B2365" t="s">
        <v>3266</v>
      </c>
      <c r="C2365" s="17">
        <v>37.020000000000003</v>
      </c>
      <c r="D2365" s="4">
        <v>45305</v>
      </c>
      <c r="E2365" s="3" t="s">
        <v>21</v>
      </c>
      <c r="F2365" s="3" t="s">
        <v>17</v>
      </c>
      <c r="G2365" s="16" t="s">
        <v>3273</v>
      </c>
      <c r="H2365" s="1"/>
      <c r="J2365"/>
      <c r="AC2365" s="5" t="e">
        <f>VLOOKUP(Table1[[#This Row],[Expense Report]],#REF!,3, 0)</f>
        <v>#REF!</v>
      </c>
      <c r="AD2365" t="s">
        <v>14541</v>
      </c>
      <c r="AE2365" t="s">
        <v>294</v>
      </c>
      <c r="AF2365" t="e">
        <f>MONTH(Table1[[#This Row],[Date Sent]])</f>
        <v>#REF!</v>
      </c>
      <c r="AG2365" t="e">
        <f>YEAR(Table1[[#This Row],[Date Sent]])</f>
        <v>#REF!</v>
      </c>
      <c r="AH2365"/>
    </row>
    <row r="2366" spans="1:34" x14ac:dyDescent="0.2">
      <c r="A2366" t="s">
        <v>219</v>
      </c>
      <c r="B2366" t="s">
        <v>3266</v>
      </c>
      <c r="C2366" s="17">
        <v>252.79</v>
      </c>
      <c r="D2366" s="4">
        <v>45306</v>
      </c>
      <c r="E2366" s="3" t="s">
        <v>21</v>
      </c>
      <c r="F2366" s="3" t="s">
        <v>25</v>
      </c>
      <c r="G2366" s="22" t="s">
        <v>1901</v>
      </c>
      <c r="H2366" s="1"/>
      <c r="J2366"/>
      <c r="AC2366" s="5" t="e">
        <f>VLOOKUP(Table1[[#This Row],[Expense Report]],#REF!,3, 0)</f>
        <v>#REF!</v>
      </c>
      <c r="AD2366" t="s">
        <v>14541</v>
      </c>
      <c r="AE2366" t="s">
        <v>294</v>
      </c>
      <c r="AF2366" t="e">
        <f>MONTH(Table1[[#This Row],[Date Sent]])</f>
        <v>#REF!</v>
      </c>
      <c r="AG2366" t="e">
        <f>YEAR(Table1[[#This Row],[Date Sent]])</f>
        <v>#REF!</v>
      </c>
      <c r="AH2366"/>
    </row>
    <row r="2367" spans="1:34" x14ac:dyDescent="0.2">
      <c r="A2367" t="s">
        <v>482</v>
      </c>
      <c r="B2367" t="s">
        <v>3274</v>
      </c>
      <c r="C2367" s="17">
        <v>310.38</v>
      </c>
      <c r="D2367" s="4">
        <v>45296</v>
      </c>
      <c r="E2367" s="3" t="s">
        <v>25</v>
      </c>
      <c r="F2367" s="3" t="s">
        <v>15</v>
      </c>
      <c r="G2367" s="3" t="s">
        <v>3275</v>
      </c>
      <c r="H2367" s="1"/>
      <c r="J2367"/>
      <c r="AC2367" s="5" t="e">
        <f>VLOOKUP(Table1[[#This Row],[Expense Report]],#REF!,3, 0)</f>
        <v>#REF!</v>
      </c>
      <c r="AD2367" t="s">
        <v>13354</v>
      </c>
      <c r="AE2367" t="s">
        <v>475</v>
      </c>
      <c r="AF2367" t="e">
        <f>MONTH(Table1[[#This Row],[Date Sent]])</f>
        <v>#REF!</v>
      </c>
      <c r="AG2367" t="e">
        <f>YEAR(Table1[[#This Row],[Date Sent]])</f>
        <v>#REF!</v>
      </c>
      <c r="AH2367"/>
    </row>
    <row r="2368" spans="1:34" x14ac:dyDescent="0.2">
      <c r="A2368" t="s">
        <v>482</v>
      </c>
      <c r="B2368" t="s">
        <v>3274</v>
      </c>
      <c r="C2368" s="17">
        <v>100.3</v>
      </c>
      <c r="D2368" s="4">
        <v>45302</v>
      </c>
      <c r="E2368" s="3" t="s">
        <v>13</v>
      </c>
      <c r="F2368" s="3" t="s">
        <v>39</v>
      </c>
      <c r="G2368" s="3" t="s">
        <v>3276</v>
      </c>
      <c r="H2368" s="1"/>
      <c r="J2368"/>
      <c r="AC2368" s="5" t="e">
        <f>VLOOKUP(Table1[[#This Row],[Expense Report]],#REF!,3, 0)</f>
        <v>#REF!</v>
      </c>
      <c r="AD2368" t="s">
        <v>13354</v>
      </c>
      <c r="AE2368" t="s">
        <v>475</v>
      </c>
      <c r="AF2368" t="e">
        <f>MONTH(Table1[[#This Row],[Date Sent]])</f>
        <v>#REF!</v>
      </c>
      <c r="AG2368" t="e">
        <f>YEAR(Table1[[#This Row],[Date Sent]])</f>
        <v>#REF!</v>
      </c>
      <c r="AH2368"/>
    </row>
    <row r="2369" spans="1:34" x14ac:dyDescent="0.2">
      <c r="A2369" t="s">
        <v>482</v>
      </c>
      <c r="B2369" t="s">
        <v>3274</v>
      </c>
      <c r="C2369" s="17">
        <v>90.04</v>
      </c>
      <c r="D2369" s="4">
        <v>45304</v>
      </c>
      <c r="E2369" s="3" t="s">
        <v>15</v>
      </c>
      <c r="F2369" s="3" t="s">
        <v>39</v>
      </c>
      <c r="G2369" s="3" t="s">
        <v>3277</v>
      </c>
      <c r="H2369" s="1"/>
      <c r="J2369"/>
      <c r="AC2369" s="5" t="e">
        <f>VLOOKUP(Table1[[#This Row],[Expense Report]],#REF!,3, 0)</f>
        <v>#REF!</v>
      </c>
      <c r="AD2369" t="s">
        <v>13354</v>
      </c>
      <c r="AE2369" t="s">
        <v>475</v>
      </c>
      <c r="AF2369" t="e">
        <f>MONTH(Table1[[#This Row],[Date Sent]])</f>
        <v>#REF!</v>
      </c>
      <c r="AG2369" t="e">
        <f>YEAR(Table1[[#This Row],[Date Sent]])</f>
        <v>#REF!</v>
      </c>
      <c r="AH2369"/>
    </row>
    <row r="2370" spans="1:34" x14ac:dyDescent="0.2">
      <c r="A2370" t="s">
        <v>482</v>
      </c>
      <c r="B2370" t="s">
        <v>3274</v>
      </c>
      <c r="C2370" s="17">
        <v>560.29</v>
      </c>
      <c r="D2370" s="4">
        <v>45308</v>
      </c>
      <c r="E2370" s="3" t="s">
        <v>39</v>
      </c>
      <c r="F2370" s="3" t="s">
        <v>49</v>
      </c>
      <c r="G2370" s="3" t="s">
        <v>3278</v>
      </c>
      <c r="H2370" s="1"/>
      <c r="J2370"/>
      <c r="AC2370" s="5" t="e">
        <f>VLOOKUP(Table1[[#This Row],[Expense Report]],#REF!,3, 0)</f>
        <v>#REF!</v>
      </c>
      <c r="AD2370" t="s">
        <v>13354</v>
      </c>
      <c r="AE2370" t="s">
        <v>475</v>
      </c>
      <c r="AF2370" t="e">
        <f>MONTH(Table1[[#This Row],[Date Sent]])</f>
        <v>#REF!</v>
      </c>
      <c r="AG2370" t="e">
        <f>YEAR(Table1[[#This Row],[Date Sent]])</f>
        <v>#REF!</v>
      </c>
      <c r="AH2370"/>
    </row>
    <row r="2371" spans="1:34" x14ac:dyDescent="0.2">
      <c r="A2371" t="s">
        <v>482</v>
      </c>
      <c r="B2371" t="s">
        <v>3274</v>
      </c>
      <c r="C2371" s="17">
        <v>45.06</v>
      </c>
      <c r="D2371" s="4">
        <v>45310</v>
      </c>
      <c r="E2371" s="3" t="s">
        <v>17</v>
      </c>
      <c r="F2371" s="3" t="s">
        <v>39</v>
      </c>
      <c r="G2371" s="3" t="s">
        <v>3279</v>
      </c>
      <c r="H2371" s="1"/>
      <c r="J2371"/>
      <c r="AC2371" s="5" t="e">
        <f>VLOOKUP(Table1[[#This Row],[Expense Report]],#REF!,3, 0)</f>
        <v>#REF!</v>
      </c>
      <c r="AD2371" t="s">
        <v>13354</v>
      </c>
      <c r="AE2371" t="s">
        <v>475</v>
      </c>
      <c r="AF2371" t="e">
        <f>MONTH(Table1[[#This Row],[Date Sent]])</f>
        <v>#REF!</v>
      </c>
      <c r="AG2371" t="e">
        <f>YEAR(Table1[[#This Row],[Date Sent]])</f>
        <v>#REF!</v>
      </c>
      <c r="AH2371"/>
    </row>
    <row r="2372" spans="1:34" x14ac:dyDescent="0.2">
      <c r="A2372" t="s">
        <v>482</v>
      </c>
      <c r="B2372" t="s">
        <v>3274</v>
      </c>
      <c r="C2372" s="17">
        <v>-14.44</v>
      </c>
      <c r="D2372" s="4">
        <v>45312</v>
      </c>
      <c r="E2372" s="3" t="s">
        <v>17</v>
      </c>
      <c r="F2372" s="3" t="s">
        <v>39</v>
      </c>
      <c r="G2372" s="3" t="s">
        <v>3280</v>
      </c>
      <c r="H2372" s="1"/>
      <c r="J2372"/>
      <c r="AC2372" s="5" t="e">
        <f>VLOOKUP(Table1[[#This Row],[Expense Report]],#REF!,3, 0)</f>
        <v>#REF!</v>
      </c>
      <c r="AD2372" t="s">
        <v>13354</v>
      </c>
      <c r="AE2372" t="s">
        <v>475</v>
      </c>
      <c r="AF2372" t="e">
        <f>MONTH(Table1[[#This Row],[Date Sent]])</f>
        <v>#REF!</v>
      </c>
      <c r="AG2372" t="e">
        <f>YEAR(Table1[[#This Row],[Date Sent]])</f>
        <v>#REF!</v>
      </c>
      <c r="AH2372"/>
    </row>
    <row r="2373" spans="1:34" x14ac:dyDescent="0.2">
      <c r="A2373" t="s">
        <v>482</v>
      </c>
      <c r="B2373" t="s">
        <v>3274</v>
      </c>
      <c r="C2373" s="17">
        <v>20.65</v>
      </c>
      <c r="D2373" s="4">
        <v>45312</v>
      </c>
      <c r="E2373" s="3" t="s">
        <v>13</v>
      </c>
      <c r="F2373" s="3" t="s">
        <v>39</v>
      </c>
      <c r="G2373" s="3" t="s">
        <v>39</v>
      </c>
      <c r="H2373" s="1"/>
      <c r="J2373"/>
      <c r="AC2373" s="5" t="e">
        <f>VLOOKUP(Table1[[#This Row],[Expense Report]],#REF!,3, 0)</f>
        <v>#REF!</v>
      </c>
      <c r="AD2373" t="s">
        <v>13354</v>
      </c>
      <c r="AE2373" t="s">
        <v>475</v>
      </c>
      <c r="AF2373" t="e">
        <f>MONTH(Table1[[#This Row],[Date Sent]])</f>
        <v>#REF!</v>
      </c>
      <c r="AG2373" t="e">
        <f>YEAR(Table1[[#This Row],[Date Sent]])</f>
        <v>#REF!</v>
      </c>
      <c r="AH2373"/>
    </row>
    <row r="2374" spans="1:34" x14ac:dyDescent="0.2">
      <c r="A2374" t="s">
        <v>482</v>
      </c>
      <c r="B2374" t="s">
        <v>3274</v>
      </c>
      <c r="C2374" s="17">
        <v>660</v>
      </c>
      <c r="D2374" s="4">
        <v>45315</v>
      </c>
      <c r="E2374" s="3" t="s">
        <v>23</v>
      </c>
      <c r="F2374" s="3" t="s">
        <v>15</v>
      </c>
      <c r="G2374" s="3" t="s">
        <v>3281</v>
      </c>
      <c r="H2374" s="1"/>
      <c r="J2374"/>
      <c r="AC2374" s="5" t="e">
        <f>VLOOKUP(Table1[[#This Row],[Expense Report]],#REF!,3, 0)</f>
        <v>#REF!</v>
      </c>
      <c r="AD2374" t="s">
        <v>13354</v>
      </c>
      <c r="AE2374" t="s">
        <v>475</v>
      </c>
      <c r="AF2374" t="e">
        <f>MONTH(Table1[[#This Row],[Date Sent]])</f>
        <v>#REF!</v>
      </c>
      <c r="AG2374" t="e">
        <f>YEAR(Table1[[#This Row],[Date Sent]])</f>
        <v>#REF!</v>
      </c>
      <c r="AH2374"/>
    </row>
    <row r="2375" spans="1:34" x14ac:dyDescent="0.2">
      <c r="A2375" t="s">
        <v>767</v>
      </c>
      <c r="B2375" t="s">
        <v>3282</v>
      </c>
      <c r="C2375" s="1">
        <v>104.94</v>
      </c>
      <c r="D2375" s="5">
        <v>45310</v>
      </c>
      <c r="E2375" t="s">
        <v>21</v>
      </c>
      <c r="F2375" t="s">
        <v>15</v>
      </c>
      <c r="G2375" s="16" t="s">
        <v>3283</v>
      </c>
      <c r="H2375" s="1"/>
      <c r="J2375"/>
      <c r="AC2375" s="5" t="e">
        <f>VLOOKUP(Table1[[#This Row],[Expense Report]],#REF!,3, 0)</f>
        <v>#REF!</v>
      </c>
      <c r="AD2375" t="s">
        <v>14565</v>
      </c>
      <c r="AE2375" t="s">
        <v>475</v>
      </c>
      <c r="AF2375" t="e">
        <f>MONTH(Table1[[#This Row],[Date Sent]])</f>
        <v>#REF!</v>
      </c>
      <c r="AG2375" t="e">
        <f>YEAR(Table1[[#This Row],[Date Sent]])</f>
        <v>#REF!</v>
      </c>
      <c r="AH2375"/>
    </row>
    <row r="2376" spans="1:34" x14ac:dyDescent="0.2">
      <c r="A2376" t="s">
        <v>1678</v>
      </c>
      <c r="B2376" t="s">
        <v>3284</v>
      </c>
      <c r="C2376" s="17">
        <v>215.88</v>
      </c>
      <c r="D2376" s="4">
        <v>45300</v>
      </c>
      <c r="E2376" s="3" t="s">
        <v>21</v>
      </c>
      <c r="F2376" s="3" t="s">
        <v>33</v>
      </c>
      <c r="G2376" s="3" t="s">
        <v>1070</v>
      </c>
      <c r="H2376" s="1"/>
      <c r="J2376"/>
      <c r="AC2376" s="5" t="e">
        <f>VLOOKUP(Table1[[#This Row],[Expense Report]],#REF!,3, 0)</f>
        <v>#REF!</v>
      </c>
      <c r="AD2376" t="s">
        <v>14725</v>
      </c>
      <c r="AE2376" t="s">
        <v>272</v>
      </c>
      <c r="AF2376" t="e">
        <f>MONTH(Table1[[#This Row],[Date Sent]])</f>
        <v>#REF!</v>
      </c>
      <c r="AG2376" t="e">
        <f>YEAR(Table1[[#This Row],[Date Sent]])</f>
        <v>#REF!</v>
      </c>
      <c r="AH2376"/>
    </row>
    <row r="2377" spans="1:34" x14ac:dyDescent="0.2">
      <c r="A2377" t="s">
        <v>1678</v>
      </c>
      <c r="B2377" t="s">
        <v>3284</v>
      </c>
      <c r="C2377" s="17">
        <v>127.33</v>
      </c>
      <c r="D2377" s="4">
        <v>45300</v>
      </c>
      <c r="E2377" s="3" t="s">
        <v>21</v>
      </c>
      <c r="F2377" s="3" t="s">
        <v>33</v>
      </c>
      <c r="G2377" s="3" t="s">
        <v>1819</v>
      </c>
      <c r="H2377" s="1"/>
      <c r="J2377"/>
      <c r="AC2377" s="5" t="e">
        <f>VLOOKUP(Table1[[#This Row],[Expense Report]],#REF!,3, 0)</f>
        <v>#REF!</v>
      </c>
      <c r="AD2377" t="s">
        <v>14725</v>
      </c>
      <c r="AE2377" t="s">
        <v>272</v>
      </c>
      <c r="AF2377" t="e">
        <f>MONTH(Table1[[#This Row],[Date Sent]])</f>
        <v>#REF!</v>
      </c>
      <c r="AG2377" t="e">
        <f>YEAR(Table1[[#This Row],[Date Sent]])</f>
        <v>#REF!</v>
      </c>
      <c r="AH2377"/>
    </row>
    <row r="2378" spans="1:34" x14ac:dyDescent="0.2">
      <c r="A2378" t="s">
        <v>1678</v>
      </c>
      <c r="B2378" t="s">
        <v>3284</v>
      </c>
      <c r="C2378" s="17">
        <v>74.89</v>
      </c>
      <c r="D2378" s="4">
        <v>45308</v>
      </c>
      <c r="E2378" s="3" t="s">
        <v>21</v>
      </c>
      <c r="F2378" s="3" t="s">
        <v>16</v>
      </c>
      <c r="G2378" s="3" t="s">
        <v>3285</v>
      </c>
      <c r="H2378" s="1"/>
      <c r="J2378"/>
      <c r="AC2378" s="5" t="e">
        <f>VLOOKUP(Table1[[#This Row],[Expense Report]],#REF!,3, 0)</f>
        <v>#REF!</v>
      </c>
      <c r="AD2378" t="s">
        <v>14725</v>
      </c>
      <c r="AE2378" t="s">
        <v>272</v>
      </c>
      <c r="AF2378" t="e">
        <f>MONTH(Table1[[#This Row],[Date Sent]])</f>
        <v>#REF!</v>
      </c>
      <c r="AG2378" t="e">
        <f>YEAR(Table1[[#This Row],[Date Sent]])</f>
        <v>#REF!</v>
      </c>
      <c r="AH2378"/>
    </row>
    <row r="2379" spans="1:34" x14ac:dyDescent="0.2">
      <c r="A2379" t="s">
        <v>1678</v>
      </c>
      <c r="B2379" t="s">
        <v>3284</v>
      </c>
      <c r="C2379" s="17">
        <v>23.98</v>
      </c>
      <c r="D2379" s="4">
        <v>45311</v>
      </c>
      <c r="E2379" s="3" t="s">
        <v>21</v>
      </c>
      <c r="F2379" s="3" t="s">
        <v>33</v>
      </c>
      <c r="G2379" s="3" t="s">
        <v>1452</v>
      </c>
      <c r="H2379" s="1"/>
      <c r="J2379"/>
      <c r="AC2379" s="5" t="e">
        <f>VLOOKUP(Table1[[#This Row],[Expense Report]],#REF!,3, 0)</f>
        <v>#REF!</v>
      </c>
      <c r="AD2379" t="s">
        <v>14725</v>
      </c>
      <c r="AE2379" t="s">
        <v>272</v>
      </c>
      <c r="AF2379" t="e">
        <f>MONTH(Table1[[#This Row],[Date Sent]])</f>
        <v>#REF!</v>
      </c>
      <c r="AG2379" t="e">
        <f>YEAR(Table1[[#This Row],[Date Sent]])</f>
        <v>#REF!</v>
      </c>
      <c r="AH2379"/>
    </row>
    <row r="2380" spans="1:34" x14ac:dyDescent="0.2">
      <c r="A2380" t="s">
        <v>1678</v>
      </c>
      <c r="B2380" t="s">
        <v>3284</v>
      </c>
      <c r="C2380" s="17">
        <v>-93.56</v>
      </c>
      <c r="D2380" s="4">
        <v>45317</v>
      </c>
      <c r="E2380" s="3" t="s">
        <v>21</v>
      </c>
      <c r="F2380" s="3" t="s">
        <v>33</v>
      </c>
      <c r="G2380" s="3" t="s">
        <v>3286</v>
      </c>
      <c r="H2380" s="1"/>
      <c r="J2380"/>
      <c r="AC2380" s="5" t="e">
        <f>VLOOKUP(Table1[[#This Row],[Expense Report]],#REF!,3, 0)</f>
        <v>#REF!</v>
      </c>
      <c r="AD2380" t="s">
        <v>14725</v>
      </c>
      <c r="AE2380" t="s">
        <v>272</v>
      </c>
      <c r="AF2380" t="e">
        <f>MONTH(Table1[[#This Row],[Date Sent]])</f>
        <v>#REF!</v>
      </c>
      <c r="AG2380" t="e">
        <f>YEAR(Table1[[#This Row],[Date Sent]])</f>
        <v>#REF!</v>
      </c>
      <c r="AH2380"/>
    </row>
    <row r="2381" spans="1:34" x14ac:dyDescent="0.2">
      <c r="A2381" t="s">
        <v>1678</v>
      </c>
      <c r="B2381" t="s">
        <v>3284</v>
      </c>
      <c r="C2381" s="17">
        <v>93.56</v>
      </c>
      <c r="D2381" s="4">
        <v>45317</v>
      </c>
      <c r="E2381" s="3" t="s">
        <v>21</v>
      </c>
      <c r="F2381" s="3" t="s">
        <v>33</v>
      </c>
      <c r="G2381" s="3" t="s">
        <v>3287</v>
      </c>
      <c r="H2381" s="1"/>
      <c r="J2381"/>
      <c r="AC2381" s="5" t="e">
        <f>VLOOKUP(Table1[[#This Row],[Expense Report]],#REF!,3, 0)</f>
        <v>#REF!</v>
      </c>
      <c r="AD2381" t="s">
        <v>14725</v>
      </c>
      <c r="AE2381" t="s">
        <v>272</v>
      </c>
      <c r="AF2381" t="e">
        <f>MONTH(Table1[[#This Row],[Date Sent]])</f>
        <v>#REF!</v>
      </c>
      <c r="AG2381" t="e">
        <f>YEAR(Table1[[#This Row],[Date Sent]])</f>
        <v>#REF!</v>
      </c>
      <c r="AH2381"/>
    </row>
    <row r="2382" spans="1:34" x14ac:dyDescent="0.2">
      <c r="A2382" t="s">
        <v>3288</v>
      </c>
      <c r="B2382" t="s">
        <v>3289</v>
      </c>
      <c r="C2382" s="17">
        <v>7.33</v>
      </c>
      <c r="D2382" s="4">
        <v>45290</v>
      </c>
      <c r="E2382" s="3" t="s">
        <v>14</v>
      </c>
      <c r="F2382" s="3" t="s">
        <v>15</v>
      </c>
      <c r="G2382" s="3" t="s">
        <v>3290</v>
      </c>
      <c r="H2382" s="1"/>
      <c r="J2382"/>
      <c r="AC2382" s="5" t="e">
        <f>VLOOKUP(Table1[[#This Row],[Expense Report]],#REF!,3, 0)</f>
        <v>#REF!</v>
      </c>
      <c r="AD2382" t="s">
        <v>13323</v>
      </c>
      <c r="AE2382" t="s">
        <v>10880</v>
      </c>
      <c r="AF2382" t="e">
        <f>MONTH(Table1[[#This Row],[Date Sent]])</f>
        <v>#REF!</v>
      </c>
      <c r="AG2382" t="e">
        <f>YEAR(Table1[[#This Row],[Date Sent]])</f>
        <v>#REF!</v>
      </c>
      <c r="AH2382"/>
    </row>
    <row r="2383" spans="1:34" x14ac:dyDescent="0.2">
      <c r="A2383" t="s">
        <v>3288</v>
      </c>
      <c r="B2383" t="s">
        <v>3289</v>
      </c>
      <c r="C2383" s="17">
        <v>213.81</v>
      </c>
      <c r="D2383" s="4">
        <v>45294</v>
      </c>
      <c r="E2383" s="3" t="s">
        <v>14</v>
      </c>
      <c r="F2383" s="3" t="s">
        <v>15</v>
      </c>
      <c r="G2383" s="3" t="s">
        <v>3291</v>
      </c>
      <c r="H2383" s="1"/>
      <c r="J2383"/>
      <c r="AC2383" s="5" t="e">
        <f>VLOOKUP(Table1[[#This Row],[Expense Report]],#REF!,3, 0)</f>
        <v>#REF!</v>
      </c>
      <c r="AD2383" t="s">
        <v>13323</v>
      </c>
      <c r="AE2383" t="s">
        <v>10880</v>
      </c>
      <c r="AF2383" t="e">
        <f>MONTH(Table1[[#This Row],[Date Sent]])</f>
        <v>#REF!</v>
      </c>
      <c r="AG2383" t="e">
        <f>YEAR(Table1[[#This Row],[Date Sent]])</f>
        <v>#REF!</v>
      </c>
      <c r="AH2383"/>
    </row>
    <row r="2384" spans="1:34" x14ac:dyDescent="0.2">
      <c r="A2384" t="s">
        <v>3288</v>
      </c>
      <c r="B2384" t="s">
        <v>3289</v>
      </c>
      <c r="C2384" s="17">
        <v>243.91</v>
      </c>
      <c r="D2384" s="4">
        <v>45294</v>
      </c>
      <c r="E2384" s="3" t="s">
        <v>14</v>
      </c>
      <c r="F2384" s="3" t="s">
        <v>15</v>
      </c>
      <c r="G2384" s="3" t="s">
        <v>3291</v>
      </c>
      <c r="H2384" s="1"/>
      <c r="J2384"/>
      <c r="AC2384" s="5" t="e">
        <f>VLOOKUP(Table1[[#This Row],[Expense Report]],#REF!,3, 0)</f>
        <v>#REF!</v>
      </c>
      <c r="AD2384" t="s">
        <v>13323</v>
      </c>
      <c r="AE2384" t="s">
        <v>10880</v>
      </c>
      <c r="AF2384" t="e">
        <f>MONTH(Table1[[#This Row],[Date Sent]])</f>
        <v>#REF!</v>
      </c>
      <c r="AG2384" t="e">
        <f>YEAR(Table1[[#This Row],[Date Sent]])</f>
        <v>#REF!</v>
      </c>
      <c r="AH2384"/>
    </row>
    <row r="2385" spans="1:34" x14ac:dyDescent="0.2">
      <c r="A2385" t="s">
        <v>3288</v>
      </c>
      <c r="B2385" t="s">
        <v>3289</v>
      </c>
      <c r="C2385" s="17">
        <v>97.18</v>
      </c>
      <c r="D2385" s="4">
        <v>45297</v>
      </c>
      <c r="E2385" s="3" t="s">
        <v>14</v>
      </c>
      <c r="F2385" s="3" t="s">
        <v>15</v>
      </c>
      <c r="G2385" s="3" t="s">
        <v>3291</v>
      </c>
      <c r="H2385" s="1"/>
      <c r="J2385"/>
      <c r="AC2385" s="5" t="e">
        <f>VLOOKUP(Table1[[#This Row],[Expense Report]],#REF!,3, 0)</f>
        <v>#REF!</v>
      </c>
      <c r="AD2385" t="s">
        <v>13323</v>
      </c>
      <c r="AE2385" t="s">
        <v>10880</v>
      </c>
      <c r="AF2385" t="e">
        <f>MONTH(Table1[[#This Row],[Date Sent]])</f>
        <v>#REF!</v>
      </c>
      <c r="AG2385" t="e">
        <f>YEAR(Table1[[#This Row],[Date Sent]])</f>
        <v>#REF!</v>
      </c>
      <c r="AH2385"/>
    </row>
    <row r="2386" spans="1:34" x14ac:dyDescent="0.2">
      <c r="A2386" t="s">
        <v>3288</v>
      </c>
      <c r="B2386" t="s">
        <v>3289</v>
      </c>
      <c r="C2386" s="17">
        <v>123.69</v>
      </c>
      <c r="D2386" s="4">
        <v>45297</v>
      </c>
      <c r="E2386" s="3" t="s">
        <v>14</v>
      </c>
      <c r="F2386" s="3" t="s">
        <v>15</v>
      </c>
      <c r="G2386" s="3" t="s">
        <v>3292</v>
      </c>
      <c r="H2386" s="1"/>
      <c r="J2386"/>
      <c r="AC2386" s="5" t="e">
        <f>VLOOKUP(Table1[[#This Row],[Expense Report]],#REF!,3, 0)</f>
        <v>#REF!</v>
      </c>
      <c r="AD2386" t="s">
        <v>13323</v>
      </c>
      <c r="AE2386" t="s">
        <v>10880</v>
      </c>
      <c r="AF2386" t="e">
        <f>MONTH(Table1[[#This Row],[Date Sent]])</f>
        <v>#REF!</v>
      </c>
      <c r="AG2386" t="e">
        <f>YEAR(Table1[[#This Row],[Date Sent]])</f>
        <v>#REF!</v>
      </c>
      <c r="AH2386"/>
    </row>
    <row r="2387" spans="1:34" x14ac:dyDescent="0.2">
      <c r="A2387" t="s">
        <v>3288</v>
      </c>
      <c r="B2387" t="s">
        <v>3289</v>
      </c>
      <c r="C2387" s="17">
        <v>502</v>
      </c>
      <c r="D2387" s="4">
        <v>45301</v>
      </c>
      <c r="E2387" s="3" t="s">
        <v>14</v>
      </c>
      <c r="F2387" s="3" t="s">
        <v>15</v>
      </c>
      <c r="G2387" s="3" t="s">
        <v>3293</v>
      </c>
      <c r="H2387" s="1"/>
      <c r="J2387"/>
      <c r="AC2387" s="5" t="e">
        <f>VLOOKUP(Table1[[#This Row],[Expense Report]],#REF!,3, 0)</f>
        <v>#REF!</v>
      </c>
      <c r="AD2387" t="s">
        <v>13323</v>
      </c>
      <c r="AE2387" t="s">
        <v>10880</v>
      </c>
      <c r="AF2387" t="e">
        <f>MONTH(Table1[[#This Row],[Date Sent]])</f>
        <v>#REF!</v>
      </c>
      <c r="AG2387" t="e">
        <f>YEAR(Table1[[#This Row],[Date Sent]])</f>
        <v>#REF!</v>
      </c>
      <c r="AH2387"/>
    </row>
    <row r="2388" spans="1:34" x14ac:dyDescent="0.2">
      <c r="A2388" t="s">
        <v>3288</v>
      </c>
      <c r="B2388" t="s">
        <v>3289</v>
      </c>
      <c r="C2388" s="17">
        <v>123.55</v>
      </c>
      <c r="D2388" s="4">
        <v>45301</v>
      </c>
      <c r="E2388" s="3" t="s">
        <v>14</v>
      </c>
      <c r="F2388" s="3" t="s">
        <v>15</v>
      </c>
      <c r="G2388" s="3" t="s">
        <v>3294</v>
      </c>
      <c r="H2388" s="1"/>
      <c r="J2388"/>
      <c r="AC2388" s="5" t="e">
        <f>VLOOKUP(Table1[[#This Row],[Expense Report]],#REF!,3, 0)</f>
        <v>#REF!</v>
      </c>
      <c r="AD2388" t="s">
        <v>13323</v>
      </c>
      <c r="AE2388" t="s">
        <v>10880</v>
      </c>
      <c r="AF2388" t="e">
        <f>MONTH(Table1[[#This Row],[Date Sent]])</f>
        <v>#REF!</v>
      </c>
      <c r="AG2388" t="e">
        <f>YEAR(Table1[[#This Row],[Date Sent]])</f>
        <v>#REF!</v>
      </c>
      <c r="AH2388"/>
    </row>
    <row r="2389" spans="1:34" x14ac:dyDescent="0.2">
      <c r="A2389" t="s">
        <v>3288</v>
      </c>
      <c r="B2389" t="s">
        <v>3289</v>
      </c>
      <c r="C2389" s="17">
        <v>84.02</v>
      </c>
      <c r="D2389" s="4">
        <v>45302</v>
      </c>
      <c r="E2389" s="3" t="s">
        <v>14</v>
      </c>
      <c r="F2389" s="3" t="s">
        <v>15</v>
      </c>
      <c r="G2389" s="3" t="s">
        <v>3294</v>
      </c>
      <c r="H2389" s="1"/>
      <c r="J2389"/>
      <c r="AC2389" s="5" t="e">
        <f>VLOOKUP(Table1[[#This Row],[Expense Report]],#REF!,3, 0)</f>
        <v>#REF!</v>
      </c>
      <c r="AD2389" t="s">
        <v>13323</v>
      </c>
      <c r="AE2389" t="s">
        <v>10880</v>
      </c>
      <c r="AF2389" t="e">
        <f>MONTH(Table1[[#This Row],[Date Sent]])</f>
        <v>#REF!</v>
      </c>
      <c r="AG2389" t="e">
        <f>YEAR(Table1[[#This Row],[Date Sent]])</f>
        <v>#REF!</v>
      </c>
      <c r="AH2389"/>
    </row>
    <row r="2390" spans="1:34" x14ac:dyDescent="0.2">
      <c r="A2390" t="s">
        <v>3288</v>
      </c>
      <c r="B2390" t="s">
        <v>3289</v>
      </c>
      <c r="C2390" s="17">
        <v>20.100000000000001</v>
      </c>
      <c r="D2390" s="4">
        <v>45303</v>
      </c>
      <c r="E2390" s="3" t="s">
        <v>19</v>
      </c>
      <c r="F2390" s="3" t="s">
        <v>15</v>
      </c>
      <c r="G2390" s="3" t="s">
        <v>3294</v>
      </c>
      <c r="H2390" s="1"/>
      <c r="J2390"/>
      <c r="AC2390" s="5" t="e">
        <f>VLOOKUP(Table1[[#This Row],[Expense Report]],#REF!,3, 0)</f>
        <v>#REF!</v>
      </c>
      <c r="AD2390" t="s">
        <v>13323</v>
      </c>
      <c r="AE2390" t="s">
        <v>10880</v>
      </c>
      <c r="AF2390" t="e">
        <f>MONTH(Table1[[#This Row],[Date Sent]])</f>
        <v>#REF!</v>
      </c>
      <c r="AG2390" t="e">
        <f>YEAR(Table1[[#This Row],[Date Sent]])</f>
        <v>#REF!</v>
      </c>
      <c r="AH2390"/>
    </row>
    <row r="2391" spans="1:34" x14ac:dyDescent="0.2">
      <c r="A2391" t="s">
        <v>3288</v>
      </c>
      <c r="B2391" t="s">
        <v>3289</v>
      </c>
      <c r="C2391" s="17">
        <v>229.71</v>
      </c>
      <c r="D2391" s="4">
        <v>45304</v>
      </c>
      <c r="E2391" s="3" t="s">
        <v>14</v>
      </c>
      <c r="F2391" s="3" t="s">
        <v>15</v>
      </c>
      <c r="G2391" s="3" t="s">
        <v>3295</v>
      </c>
      <c r="H2391" s="1"/>
      <c r="J2391"/>
      <c r="AC2391" s="5" t="e">
        <f>VLOOKUP(Table1[[#This Row],[Expense Report]],#REF!,3, 0)</f>
        <v>#REF!</v>
      </c>
      <c r="AD2391" t="s">
        <v>13323</v>
      </c>
      <c r="AE2391" t="s">
        <v>10880</v>
      </c>
      <c r="AF2391" t="e">
        <f>MONTH(Table1[[#This Row],[Date Sent]])</f>
        <v>#REF!</v>
      </c>
      <c r="AG2391" t="e">
        <f>YEAR(Table1[[#This Row],[Date Sent]])</f>
        <v>#REF!</v>
      </c>
      <c r="AH2391"/>
    </row>
    <row r="2392" spans="1:34" x14ac:dyDescent="0.2">
      <c r="A2392" t="s">
        <v>3288</v>
      </c>
      <c r="B2392" t="s">
        <v>3289</v>
      </c>
      <c r="C2392" s="17">
        <v>177.62</v>
      </c>
      <c r="D2392" s="4">
        <v>45304</v>
      </c>
      <c r="E2392" s="3" t="s">
        <v>14</v>
      </c>
      <c r="F2392" s="3" t="s">
        <v>15</v>
      </c>
      <c r="G2392" s="3" t="s">
        <v>3294</v>
      </c>
      <c r="H2392" s="1"/>
      <c r="J2392"/>
      <c r="AC2392" s="5" t="e">
        <f>VLOOKUP(Table1[[#This Row],[Expense Report]],#REF!,3, 0)</f>
        <v>#REF!</v>
      </c>
      <c r="AD2392" t="s">
        <v>13323</v>
      </c>
      <c r="AE2392" t="s">
        <v>10880</v>
      </c>
      <c r="AF2392" t="e">
        <f>MONTH(Table1[[#This Row],[Date Sent]])</f>
        <v>#REF!</v>
      </c>
      <c r="AG2392" t="e">
        <f>YEAR(Table1[[#This Row],[Date Sent]])</f>
        <v>#REF!</v>
      </c>
      <c r="AH2392"/>
    </row>
    <row r="2393" spans="1:34" x14ac:dyDescent="0.2">
      <c r="A2393" t="s">
        <v>3288</v>
      </c>
      <c r="B2393" t="s">
        <v>3289</v>
      </c>
      <c r="C2393" s="17">
        <v>65.78</v>
      </c>
      <c r="D2393" s="4">
        <v>45304</v>
      </c>
      <c r="E2393" s="3" t="s">
        <v>14</v>
      </c>
      <c r="F2393" s="3" t="s">
        <v>15</v>
      </c>
      <c r="G2393" s="3" t="s">
        <v>3296</v>
      </c>
      <c r="H2393" s="1"/>
      <c r="J2393"/>
      <c r="AC2393" s="5" t="e">
        <f>VLOOKUP(Table1[[#This Row],[Expense Report]],#REF!,3, 0)</f>
        <v>#REF!</v>
      </c>
      <c r="AD2393" t="s">
        <v>13323</v>
      </c>
      <c r="AE2393" t="s">
        <v>10880</v>
      </c>
      <c r="AF2393" t="e">
        <f>MONTH(Table1[[#This Row],[Date Sent]])</f>
        <v>#REF!</v>
      </c>
      <c r="AG2393" t="e">
        <f>YEAR(Table1[[#This Row],[Date Sent]])</f>
        <v>#REF!</v>
      </c>
      <c r="AH2393"/>
    </row>
    <row r="2394" spans="1:34" x14ac:dyDescent="0.2">
      <c r="A2394" t="s">
        <v>3288</v>
      </c>
      <c r="B2394" t="s">
        <v>3289</v>
      </c>
      <c r="C2394" s="17">
        <v>8.09</v>
      </c>
      <c r="D2394" s="4">
        <v>45305</v>
      </c>
      <c r="E2394" s="3" t="s">
        <v>14</v>
      </c>
      <c r="F2394" s="3" t="s">
        <v>15</v>
      </c>
      <c r="G2394" s="3" t="s">
        <v>3294</v>
      </c>
      <c r="H2394" s="1"/>
      <c r="J2394"/>
      <c r="AC2394" s="5" t="e">
        <f>VLOOKUP(Table1[[#This Row],[Expense Report]],#REF!,3, 0)</f>
        <v>#REF!</v>
      </c>
      <c r="AD2394" t="s">
        <v>13323</v>
      </c>
      <c r="AE2394" t="s">
        <v>10880</v>
      </c>
      <c r="AF2394" t="e">
        <f>MONTH(Table1[[#This Row],[Date Sent]])</f>
        <v>#REF!</v>
      </c>
      <c r="AG2394" t="e">
        <f>YEAR(Table1[[#This Row],[Date Sent]])</f>
        <v>#REF!</v>
      </c>
      <c r="AH2394"/>
    </row>
    <row r="2395" spans="1:34" x14ac:dyDescent="0.2">
      <c r="A2395" t="s">
        <v>3288</v>
      </c>
      <c r="B2395" t="s">
        <v>3289</v>
      </c>
      <c r="C2395" s="17">
        <v>49.56</v>
      </c>
      <c r="D2395" s="4">
        <v>45307</v>
      </c>
      <c r="E2395" s="3" t="s">
        <v>14</v>
      </c>
      <c r="F2395" s="3" t="s">
        <v>24</v>
      </c>
      <c r="G2395" s="3" t="s">
        <v>3297</v>
      </c>
      <c r="H2395" s="1"/>
      <c r="J2395"/>
      <c r="AC2395" s="5" t="e">
        <f>VLOOKUP(Table1[[#This Row],[Expense Report]],#REF!,3, 0)</f>
        <v>#REF!</v>
      </c>
      <c r="AD2395" t="s">
        <v>13323</v>
      </c>
      <c r="AE2395" t="s">
        <v>10880</v>
      </c>
      <c r="AF2395" t="e">
        <f>MONTH(Table1[[#This Row],[Date Sent]])</f>
        <v>#REF!</v>
      </c>
      <c r="AG2395" t="e">
        <f>YEAR(Table1[[#This Row],[Date Sent]])</f>
        <v>#REF!</v>
      </c>
      <c r="AH2395"/>
    </row>
    <row r="2396" spans="1:34" x14ac:dyDescent="0.2">
      <c r="A2396" t="s">
        <v>3288</v>
      </c>
      <c r="B2396" t="s">
        <v>3289</v>
      </c>
      <c r="C2396" s="17">
        <v>97.18</v>
      </c>
      <c r="D2396" s="4">
        <v>45307</v>
      </c>
      <c r="E2396" s="3" t="s">
        <v>14</v>
      </c>
      <c r="F2396" s="3" t="s">
        <v>15</v>
      </c>
      <c r="G2396" s="3" t="s">
        <v>3294</v>
      </c>
      <c r="H2396" s="1"/>
      <c r="J2396"/>
      <c r="AC2396" s="5" t="e">
        <f>VLOOKUP(Table1[[#This Row],[Expense Report]],#REF!,3, 0)</f>
        <v>#REF!</v>
      </c>
      <c r="AD2396" t="s">
        <v>13323</v>
      </c>
      <c r="AE2396" t="s">
        <v>10880</v>
      </c>
      <c r="AF2396" t="e">
        <f>MONTH(Table1[[#This Row],[Date Sent]])</f>
        <v>#REF!</v>
      </c>
      <c r="AG2396" t="e">
        <f>YEAR(Table1[[#This Row],[Date Sent]])</f>
        <v>#REF!</v>
      </c>
      <c r="AH2396"/>
    </row>
    <row r="2397" spans="1:34" x14ac:dyDescent="0.2">
      <c r="A2397" t="s">
        <v>3288</v>
      </c>
      <c r="B2397" t="s">
        <v>3289</v>
      </c>
      <c r="C2397" s="17">
        <v>126.92</v>
      </c>
      <c r="D2397" s="4">
        <v>45308</v>
      </c>
      <c r="E2397" s="3" t="s">
        <v>14</v>
      </c>
      <c r="F2397" s="3" t="s">
        <v>15</v>
      </c>
      <c r="G2397" s="3" t="s">
        <v>3294</v>
      </c>
      <c r="H2397" s="1"/>
      <c r="J2397"/>
      <c r="AC2397" s="5" t="e">
        <f>VLOOKUP(Table1[[#This Row],[Expense Report]],#REF!,3, 0)</f>
        <v>#REF!</v>
      </c>
      <c r="AD2397" t="s">
        <v>13323</v>
      </c>
      <c r="AE2397" t="s">
        <v>10880</v>
      </c>
      <c r="AF2397" t="e">
        <f>MONTH(Table1[[#This Row],[Date Sent]])</f>
        <v>#REF!</v>
      </c>
      <c r="AG2397" t="e">
        <f>YEAR(Table1[[#This Row],[Date Sent]])</f>
        <v>#REF!</v>
      </c>
      <c r="AH2397"/>
    </row>
    <row r="2398" spans="1:34" x14ac:dyDescent="0.2">
      <c r="A2398" t="s">
        <v>3288</v>
      </c>
      <c r="B2398" t="s">
        <v>3289</v>
      </c>
      <c r="C2398" s="17">
        <v>194.75</v>
      </c>
      <c r="D2398" s="4">
        <v>45310</v>
      </c>
      <c r="E2398" s="3" t="s">
        <v>14</v>
      </c>
      <c r="F2398" s="3" t="s">
        <v>15</v>
      </c>
      <c r="G2398" s="3" t="s">
        <v>3298</v>
      </c>
      <c r="H2398" s="1"/>
      <c r="J2398"/>
      <c r="AC2398" s="5" t="e">
        <f>VLOOKUP(Table1[[#This Row],[Expense Report]],#REF!,3, 0)</f>
        <v>#REF!</v>
      </c>
      <c r="AD2398" t="s">
        <v>13323</v>
      </c>
      <c r="AE2398" t="s">
        <v>10880</v>
      </c>
      <c r="AF2398" t="e">
        <f>MONTH(Table1[[#This Row],[Date Sent]])</f>
        <v>#REF!</v>
      </c>
      <c r="AG2398" t="e">
        <f>YEAR(Table1[[#This Row],[Date Sent]])</f>
        <v>#REF!</v>
      </c>
      <c r="AH2398"/>
    </row>
    <row r="2399" spans="1:34" x14ac:dyDescent="0.2">
      <c r="A2399" t="s">
        <v>536</v>
      </c>
      <c r="B2399" t="s">
        <v>3299</v>
      </c>
      <c r="C2399" s="17">
        <v>89.64</v>
      </c>
      <c r="D2399" s="4">
        <v>45261</v>
      </c>
      <c r="E2399" s="3" t="s">
        <v>21</v>
      </c>
      <c r="F2399" s="3" t="s">
        <v>49</v>
      </c>
      <c r="G2399" s="3" t="s">
        <v>3300</v>
      </c>
      <c r="H2399" s="1"/>
      <c r="J2399"/>
      <c r="AC2399" s="5" t="e">
        <f>VLOOKUP(Table1[[#This Row],[Expense Report]],#REF!,3, 0)</f>
        <v>#REF!</v>
      </c>
      <c r="AD2399" t="s">
        <v>14610</v>
      </c>
      <c r="AE2399" t="s">
        <v>167</v>
      </c>
      <c r="AF2399" t="e">
        <f>MONTH(Table1[[#This Row],[Date Sent]])</f>
        <v>#REF!</v>
      </c>
      <c r="AG2399" t="e">
        <f>YEAR(Table1[[#This Row],[Date Sent]])</f>
        <v>#REF!</v>
      </c>
      <c r="AH2399"/>
    </row>
    <row r="2400" spans="1:34" x14ac:dyDescent="0.2">
      <c r="A2400" t="s">
        <v>536</v>
      </c>
      <c r="B2400" t="s">
        <v>3299</v>
      </c>
      <c r="C2400" s="17">
        <v>32.93</v>
      </c>
      <c r="D2400" s="4">
        <v>45262</v>
      </c>
      <c r="E2400" s="3" t="s">
        <v>21</v>
      </c>
      <c r="F2400" s="3" t="s">
        <v>15</v>
      </c>
      <c r="G2400" s="3" t="s">
        <v>976</v>
      </c>
      <c r="H2400" s="1"/>
      <c r="J2400"/>
      <c r="AC2400" s="5" t="e">
        <f>VLOOKUP(Table1[[#This Row],[Expense Report]],#REF!,3, 0)</f>
        <v>#REF!</v>
      </c>
      <c r="AD2400" t="s">
        <v>14610</v>
      </c>
      <c r="AE2400" t="s">
        <v>167</v>
      </c>
      <c r="AF2400" t="e">
        <f>MONTH(Table1[[#This Row],[Date Sent]])</f>
        <v>#REF!</v>
      </c>
      <c r="AG2400" t="e">
        <f>YEAR(Table1[[#This Row],[Date Sent]])</f>
        <v>#REF!</v>
      </c>
      <c r="AH2400"/>
    </row>
    <row r="2401" spans="1:34" x14ac:dyDescent="0.2">
      <c r="A2401" t="s">
        <v>536</v>
      </c>
      <c r="B2401" t="s">
        <v>3299</v>
      </c>
      <c r="C2401" s="17">
        <v>15.58</v>
      </c>
      <c r="D2401" s="4">
        <v>45262</v>
      </c>
      <c r="E2401" s="3" t="s">
        <v>21</v>
      </c>
      <c r="F2401" s="3" t="s">
        <v>18</v>
      </c>
      <c r="G2401" s="3" t="s">
        <v>978</v>
      </c>
      <c r="H2401" s="1"/>
      <c r="J2401"/>
      <c r="AC2401" s="5" t="e">
        <f>VLOOKUP(Table1[[#This Row],[Expense Report]],#REF!,3, 0)</f>
        <v>#REF!</v>
      </c>
      <c r="AD2401" t="s">
        <v>14610</v>
      </c>
      <c r="AE2401" t="s">
        <v>167</v>
      </c>
      <c r="AF2401" t="e">
        <f>MONTH(Table1[[#This Row],[Date Sent]])</f>
        <v>#REF!</v>
      </c>
      <c r="AG2401" t="e">
        <f>YEAR(Table1[[#This Row],[Date Sent]])</f>
        <v>#REF!</v>
      </c>
      <c r="AH2401"/>
    </row>
    <row r="2402" spans="1:34" x14ac:dyDescent="0.2">
      <c r="A2402" t="s">
        <v>536</v>
      </c>
      <c r="B2402" t="s">
        <v>3299</v>
      </c>
      <c r="C2402" s="17">
        <v>22.65</v>
      </c>
      <c r="D2402" s="4">
        <v>45262</v>
      </c>
      <c r="E2402" s="3" t="s">
        <v>21</v>
      </c>
      <c r="F2402" s="3" t="s">
        <v>15</v>
      </c>
      <c r="G2402" s="3" t="s">
        <v>976</v>
      </c>
      <c r="H2402" s="1"/>
      <c r="J2402"/>
      <c r="AC2402" s="5" t="e">
        <f>VLOOKUP(Table1[[#This Row],[Expense Report]],#REF!,3, 0)</f>
        <v>#REF!</v>
      </c>
      <c r="AD2402" t="s">
        <v>14610</v>
      </c>
      <c r="AE2402" t="s">
        <v>167</v>
      </c>
      <c r="AF2402" t="e">
        <f>MONTH(Table1[[#This Row],[Date Sent]])</f>
        <v>#REF!</v>
      </c>
      <c r="AG2402" t="e">
        <f>YEAR(Table1[[#This Row],[Date Sent]])</f>
        <v>#REF!</v>
      </c>
      <c r="AH2402"/>
    </row>
    <row r="2403" spans="1:34" x14ac:dyDescent="0.2">
      <c r="A2403" t="s">
        <v>536</v>
      </c>
      <c r="B2403" t="s">
        <v>3299</v>
      </c>
      <c r="C2403" s="17">
        <v>12.78</v>
      </c>
      <c r="D2403" s="4">
        <v>45262</v>
      </c>
      <c r="E2403" s="3" t="s">
        <v>21</v>
      </c>
      <c r="F2403" s="3" t="s">
        <v>15</v>
      </c>
      <c r="G2403" s="3" t="s">
        <v>921</v>
      </c>
      <c r="H2403" s="1"/>
      <c r="J2403"/>
      <c r="AC2403" s="5" t="e">
        <f>VLOOKUP(Table1[[#This Row],[Expense Report]],#REF!,3, 0)</f>
        <v>#REF!</v>
      </c>
      <c r="AD2403" t="s">
        <v>14610</v>
      </c>
      <c r="AE2403" t="s">
        <v>167</v>
      </c>
      <c r="AF2403" t="e">
        <f>MONTH(Table1[[#This Row],[Date Sent]])</f>
        <v>#REF!</v>
      </c>
      <c r="AG2403" t="e">
        <f>YEAR(Table1[[#This Row],[Date Sent]])</f>
        <v>#REF!</v>
      </c>
      <c r="AH2403"/>
    </row>
    <row r="2404" spans="1:34" x14ac:dyDescent="0.2">
      <c r="A2404" t="s">
        <v>536</v>
      </c>
      <c r="B2404" t="s">
        <v>3299</v>
      </c>
      <c r="C2404" s="17">
        <v>10.77</v>
      </c>
      <c r="D2404" s="4">
        <v>45262</v>
      </c>
      <c r="E2404" s="3" t="s">
        <v>21</v>
      </c>
      <c r="F2404" s="3" t="s">
        <v>33</v>
      </c>
      <c r="G2404" s="3" t="s">
        <v>1516</v>
      </c>
      <c r="H2404" s="1"/>
      <c r="J2404"/>
      <c r="AC2404" s="5" t="e">
        <f>VLOOKUP(Table1[[#This Row],[Expense Report]],#REF!,3, 0)</f>
        <v>#REF!</v>
      </c>
      <c r="AD2404" t="s">
        <v>14610</v>
      </c>
      <c r="AE2404" t="s">
        <v>167</v>
      </c>
      <c r="AF2404" t="e">
        <f>MONTH(Table1[[#This Row],[Date Sent]])</f>
        <v>#REF!</v>
      </c>
      <c r="AG2404" t="e">
        <f>YEAR(Table1[[#This Row],[Date Sent]])</f>
        <v>#REF!</v>
      </c>
      <c r="AH2404"/>
    </row>
    <row r="2405" spans="1:34" x14ac:dyDescent="0.2">
      <c r="A2405" t="s">
        <v>536</v>
      </c>
      <c r="B2405" t="s">
        <v>3299</v>
      </c>
      <c r="C2405" s="17">
        <v>19.739999999999998</v>
      </c>
      <c r="D2405" s="4">
        <v>45263</v>
      </c>
      <c r="E2405" s="3" t="s">
        <v>21</v>
      </c>
      <c r="F2405" s="3" t="s">
        <v>15</v>
      </c>
      <c r="G2405" s="3" t="s">
        <v>921</v>
      </c>
      <c r="H2405" s="1"/>
      <c r="J2405"/>
      <c r="AC2405" s="5" t="e">
        <f>VLOOKUP(Table1[[#This Row],[Expense Report]],#REF!,3, 0)</f>
        <v>#REF!</v>
      </c>
      <c r="AD2405" t="s">
        <v>14610</v>
      </c>
      <c r="AE2405" t="s">
        <v>167</v>
      </c>
      <c r="AF2405" t="e">
        <f>MONTH(Table1[[#This Row],[Date Sent]])</f>
        <v>#REF!</v>
      </c>
      <c r="AG2405" t="e">
        <f>YEAR(Table1[[#This Row],[Date Sent]])</f>
        <v>#REF!</v>
      </c>
      <c r="AH2405"/>
    </row>
    <row r="2406" spans="1:34" x14ac:dyDescent="0.2">
      <c r="A2406" t="s">
        <v>536</v>
      </c>
      <c r="B2406" t="s">
        <v>3299</v>
      </c>
      <c r="C2406" s="17">
        <v>128.83000000000001</v>
      </c>
      <c r="D2406" s="4">
        <v>45267</v>
      </c>
      <c r="E2406" s="3" t="s">
        <v>21</v>
      </c>
      <c r="F2406" s="3" t="s">
        <v>15</v>
      </c>
      <c r="G2406" s="3" t="s">
        <v>3301</v>
      </c>
      <c r="H2406" s="1"/>
      <c r="J2406"/>
      <c r="AC2406" s="5" t="e">
        <f>VLOOKUP(Table1[[#This Row],[Expense Report]],#REF!,3, 0)</f>
        <v>#REF!</v>
      </c>
      <c r="AD2406" t="s">
        <v>14610</v>
      </c>
      <c r="AE2406" t="s">
        <v>167</v>
      </c>
      <c r="AF2406" t="e">
        <f>MONTH(Table1[[#This Row],[Date Sent]])</f>
        <v>#REF!</v>
      </c>
      <c r="AG2406" t="e">
        <f>YEAR(Table1[[#This Row],[Date Sent]])</f>
        <v>#REF!</v>
      </c>
      <c r="AH2406"/>
    </row>
    <row r="2407" spans="1:34" x14ac:dyDescent="0.2">
      <c r="A2407" t="s">
        <v>536</v>
      </c>
      <c r="B2407" t="s">
        <v>3299</v>
      </c>
      <c r="C2407" s="17">
        <v>15.58</v>
      </c>
      <c r="D2407" s="4">
        <v>45268</v>
      </c>
      <c r="E2407" s="3" t="s">
        <v>21</v>
      </c>
      <c r="F2407" s="3" t="s">
        <v>18</v>
      </c>
      <c r="G2407" s="3" t="s">
        <v>978</v>
      </c>
      <c r="H2407" s="1"/>
      <c r="J2407"/>
      <c r="AC2407" s="5" t="e">
        <f>VLOOKUP(Table1[[#This Row],[Expense Report]],#REF!,3, 0)</f>
        <v>#REF!</v>
      </c>
      <c r="AD2407" t="s">
        <v>14610</v>
      </c>
      <c r="AE2407" t="s">
        <v>167</v>
      </c>
      <c r="AF2407" t="e">
        <f>MONTH(Table1[[#This Row],[Date Sent]])</f>
        <v>#REF!</v>
      </c>
      <c r="AG2407" t="e">
        <f>YEAR(Table1[[#This Row],[Date Sent]])</f>
        <v>#REF!</v>
      </c>
      <c r="AH2407"/>
    </row>
    <row r="2408" spans="1:34" x14ac:dyDescent="0.2">
      <c r="A2408" t="s">
        <v>536</v>
      </c>
      <c r="B2408" t="s">
        <v>3299</v>
      </c>
      <c r="C2408" s="17">
        <v>14.42</v>
      </c>
      <c r="D2408" s="4">
        <v>45269</v>
      </c>
      <c r="E2408" s="3" t="s">
        <v>21</v>
      </c>
      <c r="F2408" s="3" t="s">
        <v>15</v>
      </c>
      <c r="G2408" s="3" t="s">
        <v>921</v>
      </c>
      <c r="H2408" s="1"/>
      <c r="J2408"/>
      <c r="AC2408" s="5" t="e">
        <f>VLOOKUP(Table1[[#This Row],[Expense Report]],#REF!,3, 0)</f>
        <v>#REF!</v>
      </c>
      <c r="AD2408" t="s">
        <v>14610</v>
      </c>
      <c r="AE2408" t="s">
        <v>167</v>
      </c>
      <c r="AF2408" t="e">
        <f>MONTH(Table1[[#This Row],[Date Sent]])</f>
        <v>#REF!</v>
      </c>
      <c r="AG2408" t="e">
        <f>YEAR(Table1[[#This Row],[Date Sent]])</f>
        <v>#REF!</v>
      </c>
      <c r="AH2408"/>
    </row>
    <row r="2409" spans="1:34" x14ac:dyDescent="0.2">
      <c r="A2409" t="s">
        <v>536</v>
      </c>
      <c r="B2409" t="s">
        <v>3299</v>
      </c>
      <c r="C2409" s="17">
        <v>43.18</v>
      </c>
      <c r="D2409" s="4">
        <v>45270</v>
      </c>
      <c r="E2409" s="3" t="s">
        <v>33</v>
      </c>
      <c r="F2409" s="3" t="s">
        <v>39</v>
      </c>
      <c r="G2409" s="3" t="s">
        <v>1500</v>
      </c>
      <c r="H2409" s="1"/>
      <c r="J2409"/>
      <c r="AC2409" s="5" t="e">
        <f>VLOOKUP(Table1[[#This Row],[Expense Report]],#REF!,3, 0)</f>
        <v>#REF!</v>
      </c>
      <c r="AD2409" t="s">
        <v>14610</v>
      </c>
      <c r="AE2409" t="s">
        <v>167</v>
      </c>
      <c r="AF2409" t="e">
        <f>MONTH(Table1[[#This Row],[Date Sent]])</f>
        <v>#REF!</v>
      </c>
      <c r="AG2409" t="e">
        <f>YEAR(Table1[[#This Row],[Date Sent]])</f>
        <v>#REF!</v>
      </c>
      <c r="AH2409"/>
    </row>
    <row r="2410" spans="1:34" x14ac:dyDescent="0.2">
      <c r="A2410" t="s">
        <v>536</v>
      </c>
      <c r="B2410" t="s">
        <v>3299</v>
      </c>
      <c r="C2410" s="17">
        <v>24.8</v>
      </c>
      <c r="D2410" s="4">
        <v>45274</v>
      </c>
      <c r="E2410" s="3" t="s">
        <v>21</v>
      </c>
      <c r="F2410" s="3" t="s">
        <v>33</v>
      </c>
      <c r="G2410" s="3" t="s">
        <v>3302</v>
      </c>
      <c r="H2410" s="1"/>
      <c r="J2410"/>
      <c r="AC2410" s="5" t="e">
        <f>VLOOKUP(Table1[[#This Row],[Expense Report]],#REF!,3, 0)</f>
        <v>#REF!</v>
      </c>
      <c r="AD2410" t="s">
        <v>14610</v>
      </c>
      <c r="AE2410" t="s">
        <v>167</v>
      </c>
      <c r="AF2410" t="e">
        <f>MONTH(Table1[[#This Row],[Date Sent]])</f>
        <v>#REF!</v>
      </c>
      <c r="AG2410" t="e">
        <f>YEAR(Table1[[#This Row],[Date Sent]])</f>
        <v>#REF!</v>
      </c>
      <c r="AH2410"/>
    </row>
    <row r="2411" spans="1:34" x14ac:dyDescent="0.2">
      <c r="A2411" t="s">
        <v>536</v>
      </c>
      <c r="B2411" t="s">
        <v>3299</v>
      </c>
      <c r="C2411" s="17">
        <v>8.2799999999999994</v>
      </c>
      <c r="D2411" s="4">
        <v>45274</v>
      </c>
      <c r="E2411" s="3" t="s">
        <v>9</v>
      </c>
      <c r="F2411" s="3" t="s">
        <v>14</v>
      </c>
      <c r="G2411" s="3" t="s">
        <v>3303</v>
      </c>
      <c r="H2411" s="1"/>
      <c r="J2411"/>
      <c r="AC2411" s="5" t="e">
        <f>VLOOKUP(Table1[[#This Row],[Expense Report]],#REF!,3, 0)</f>
        <v>#REF!</v>
      </c>
      <c r="AD2411" t="s">
        <v>14610</v>
      </c>
      <c r="AE2411" t="s">
        <v>167</v>
      </c>
      <c r="AF2411" t="e">
        <f>MONTH(Table1[[#This Row],[Date Sent]])</f>
        <v>#REF!</v>
      </c>
      <c r="AG2411" t="e">
        <f>YEAR(Table1[[#This Row],[Date Sent]])</f>
        <v>#REF!</v>
      </c>
      <c r="AH2411"/>
    </row>
    <row r="2412" spans="1:34" x14ac:dyDescent="0.2">
      <c r="A2412" t="s">
        <v>536</v>
      </c>
      <c r="B2412" t="s">
        <v>3299</v>
      </c>
      <c r="C2412" s="17">
        <v>88.76</v>
      </c>
      <c r="D2412" s="4">
        <v>45275</v>
      </c>
      <c r="E2412" s="3" t="s">
        <v>21</v>
      </c>
      <c r="F2412" s="3" t="s">
        <v>33</v>
      </c>
      <c r="G2412" s="3" t="s">
        <v>1070</v>
      </c>
      <c r="H2412" s="1"/>
      <c r="J2412"/>
      <c r="AC2412" s="5" t="e">
        <f>VLOOKUP(Table1[[#This Row],[Expense Report]],#REF!,3, 0)</f>
        <v>#REF!</v>
      </c>
      <c r="AD2412" t="s">
        <v>14610</v>
      </c>
      <c r="AE2412" t="s">
        <v>167</v>
      </c>
      <c r="AF2412" t="e">
        <f>MONTH(Table1[[#This Row],[Date Sent]])</f>
        <v>#REF!</v>
      </c>
      <c r="AG2412" t="e">
        <f>YEAR(Table1[[#This Row],[Date Sent]])</f>
        <v>#REF!</v>
      </c>
      <c r="AH2412"/>
    </row>
    <row r="2413" spans="1:34" x14ac:dyDescent="0.2">
      <c r="A2413" t="s">
        <v>536</v>
      </c>
      <c r="B2413" t="s">
        <v>3299</v>
      </c>
      <c r="C2413" s="17">
        <v>37.200000000000003</v>
      </c>
      <c r="D2413" s="4">
        <v>45277</v>
      </c>
      <c r="E2413" s="3" t="s">
        <v>21</v>
      </c>
      <c r="F2413" s="3" t="s">
        <v>33</v>
      </c>
      <c r="G2413" s="3" t="s">
        <v>3302</v>
      </c>
      <c r="H2413" s="1"/>
      <c r="J2413"/>
      <c r="AC2413" s="5" t="e">
        <f>VLOOKUP(Table1[[#This Row],[Expense Report]],#REF!,3, 0)</f>
        <v>#REF!</v>
      </c>
      <c r="AD2413" t="s">
        <v>14610</v>
      </c>
      <c r="AE2413" t="s">
        <v>167</v>
      </c>
      <c r="AF2413" t="e">
        <f>MONTH(Table1[[#This Row],[Date Sent]])</f>
        <v>#REF!</v>
      </c>
      <c r="AG2413" t="e">
        <f>YEAR(Table1[[#This Row],[Date Sent]])</f>
        <v>#REF!</v>
      </c>
      <c r="AH2413"/>
    </row>
    <row r="2414" spans="1:34" x14ac:dyDescent="0.2">
      <c r="A2414" t="s">
        <v>536</v>
      </c>
      <c r="B2414" t="s">
        <v>3299</v>
      </c>
      <c r="C2414" s="17">
        <v>-250</v>
      </c>
      <c r="D2414" s="4">
        <v>45279</v>
      </c>
      <c r="E2414" s="3" t="s">
        <v>14</v>
      </c>
      <c r="F2414" s="3" t="s">
        <v>1047</v>
      </c>
      <c r="G2414" s="3" t="s">
        <v>3304</v>
      </c>
      <c r="H2414" s="1"/>
      <c r="J2414"/>
      <c r="AC2414" s="5" t="e">
        <f>VLOOKUP(Table1[[#This Row],[Expense Report]],#REF!,3, 0)</f>
        <v>#REF!</v>
      </c>
      <c r="AD2414" t="s">
        <v>14610</v>
      </c>
      <c r="AE2414" t="s">
        <v>167</v>
      </c>
      <c r="AF2414" t="e">
        <f>MONTH(Table1[[#This Row],[Date Sent]])</f>
        <v>#REF!</v>
      </c>
      <c r="AG2414" t="e">
        <f>YEAR(Table1[[#This Row],[Date Sent]])</f>
        <v>#REF!</v>
      </c>
      <c r="AH2414"/>
    </row>
    <row r="2415" spans="1:34" x14ac:dyDescent="0.2">
      <c r="A2415" t="s">
        <v>536</v>
      </c>
      <c r="B2415" t="s">
        <v>3299</v>
      </c>
      <c r="C2415" s="17">
        <v>18.91</v>
      </c>
      <c r="D2415" s="4">
        <v>45279</v>
      </c>
      <c r="E2415" s="3" t="s">
        <v>21</v>
      </c>
      <c r="F2415" s="3" t="s">
        <v>18</v>
      </c>
      <c r="G2415" s="3" t="s">
        <v>978</v>
      </c>
      <c r="H2415" s="1"/>
      <c r="J2415"/>
      <c r="AC2415" s="5" t="e">
        <f>VLOOKUP(Table1[[#This Row],[Expense Report]],#REF!,3, 0)</f>
        <v>#REF!</v>
      </c>
      <c r="AD2415" t="s">
        <v>14610</v>
      </c>
      <c r="AE2415" t="s">
        <v>167</v>
      </c>
      <c r="AF2415" t="e">
        <f>MONTH(Table1[[#This Row],[Date Sent]])</f>
        <v>#REF!</v>
      </c>
      <c r="AG2415" t="e">
        <f>YEAR(Table1[[#This Row],[Date Sent]])</f>
        <v>#REF!</v>
      </c>
      <c r="AH2415"/>
    </row>
    <row r="2416" spans="1:34" x14ac:dyDescent="0.2">
      <c r="A2416" t="s">
        <v>536</v>
      </c>
      <c r="B2416" t="s">
        <v>3299</v>
      </c>
      <c r="C2416" s="17">
        <v>64.64</v>
      </c>
      <c r="D2416" s="4">
        <v>45280</v>
      </c>
      <c r="E2416" s="3" t="s">
        <v>21</v>
      </c>
      <c r="F2416" s="3" t="s">
        <v>16</v>
      </c>
      <c r="G2416" s="3" t="s">
        <v>1057</v>
      </c>
      <c r="H2416" s="1"/>
      <c r="J2416"/>
      <c r="AC2416" s="5" t="e">
        <f>VLOOKUP(Table1[[#This Row],[Expense Report]],#REF!,3, 0)</f>
        <v>#REF!</v>
      </c>
      <c r="AD2416" t="s">
        <v>14610</v>
      </c>
      <c r="AE2416" t="s">
        <v>167</v>
      </c>
      <c r="AF2416" t="e">
        <f>MONTH(Table1[[#This Row],[Date Sent]])</f>
        <v>#REF!</v>
      </c>
      <c r="AG2416" t="e">
        <f>YEAR(Table1[[#This Row],[Date Sent]])</f>
        <v>#REF!</v>
      </c>
      <c r="AH2416"/>
    </row>
    <row r="2417" spans="1:34" x14ac:dyDescent="0.2">
      <c r="A2417" t="s">
        <v>536</v>
      </c>
      <c r="B2417" t="s">
        <v>3299</v>
      </c>
      <c r="C2417" s="17">
        <v>49.59</v>
      </c>
      <c r="D2417" s="4">
        <v>45282</v>
      </c>
      <c r="E2417" s="3" t="s">
        <v>21</v>
      </c>
      <c r="F2417" s="3" t="s">
        <v>33</v>
      </c>
      <c r="G2417" s="3" t="s">
        <v>3302</v>
      </c>
      <c r="H2417" s="1"/>
      <c r="J2417"/>
      <c r="AC2417" s="5" t="e">
        <f>VLOOKUP(Table1[[#This Row],[Expense Report]],#REF!,3, 0)</f>
        <v>#REF!</v>
      </c>
      <c r="AD2417" t="s">
        <v>14610</v>
      </c>
      <c r="AE2417" t="s">
        <v>167</v>
      </c>
      <c r="AF2417" t="e">
        <f>MONTH(Table1[[#This Row],[Date Sent]])</f>
        <v>#REF!</v>
      </c>
      <c r="AG2417" t="e">
        <f>YEAR(Table1[[#This Row],[Date Sent]])</f>
        <v>#REF!</v>
      </c>
      <c r="AH2417"/>
    </row>
    <row r="2418" spans="1:34" x14ac:dyDescent="0.2">
      <c r="A2418" t="s">
        <v>536</v>
      </c>
      <c r="B2418" t="s">
        <v>3299</v>
      </c>
      <c r="C2418" s="17">
        <v>16.62</v>
      </c>
      <c r="D2418" s="4">
        <v>45287</v>
      </c>
      <c r="E2418" s="3" t="s">
        <v>21</v>
      </c>
      <c r="F2418" s="3" t="s">
        <v>18</v>
      </c>
      <c r="G2418" s="3" t="s">
        <v>978</v>
      </c>
      <c r="H2418" s="1"/>
      <c r="J2418"/>
      <c r="AC2418" s="5" t="e">
        <f>VLOOKUP(Table1[[#This Row],[Expense Report]],#REF!,3, 0)</f>
        <v>#REF!</v>
      </c>
      <c r="AD2418" t="s">
        <v>14610</v>
      </c>
      <c r="AE2418" t="s">
        <v>167</v>
      </c>
      <c r="AF2418" t="e">
        <f>MONTH(Table1[[#This Row],[Date Sent]])</f>
        <v>#REF!</v>
      </c>
      <c r="AG2418" t="e">
        <f>YEAR(Table1[[#This Row],[Date Sent]])</f>
        <v>#REF!</v>
      </c>
      <c r="AH2418"/>
    </row>
    <row r="2419" spans="1:34" x14ac:dyDescent="0.2">
      <c r="A2419" t="s">
        <v>536</v>
      </c>
      <c r="B2419" t="s">
        <v>3299</v>
      </c>
      <c r="C2419" s="17">
        <v>24.8</v>
      </c>
      <c r="D2419" s="4">
        <v>45289</v>
      </c>
      <c r="E2419" s="3" t="s">
        <v>21</v>
      </c>
      <c r="F2419" s="3" t="s">
        <v>33</v>
      </c>
      <c r="G2419" s="3" t="s">
        <v>3302</v>
      </c>
      <c r="H2419" s="1"/>
      <c r="J2419"/>
      <c r="AC2419" s="5" t="e">
        <f>VLOOKUP(Table1[[#This Row],[Expense Report]],#REF!,3, 0)</f>
        <v>#REF!</v>
      </c>
      <c r="AD2419" t="s">
        <v>14610</v>
      </c>
      <c r="AE2419" t="s">
        <v>167</v>
      </c>
      <c r="AF2419" t="e">
        <f>MONTH(Table1[[#This Row],[Date Sent]])</f>
        <v>#REF!</v>
      </c>
      <c r="AG2419" t="e">
        <f>YEAR(Table1[[#This Row],[Date Sent]])</f>
        <v>#REF!</v>
      </c>
      <c r="AH2419"/>
    </row>
    <row r="2420" spans="1:34" x14ac:dyDescent="0.2">
      <c r="A2420" t="s">
        <v>536</v>
      </c>
      <c r="B2420" t="s">
        <v>3299</v>
      </c>
      <c r="C2420" s="17">
        <v>13.49</v>
      </c>
      <c r="D2420" s="4">
        <v>45289</v>
      </c>
      <c r="E2420" s="3" t="s">
        <v>21</v>
      </c>
      <c r="F2420" s="3" t="s">
        <v>33</v>
      </c>
      <c r="G2420" s="3" t="s">
        <v>1922</v>
      </c>
      <c r="H2420" s="1"/>
      <c r="J2420"/>
      <c r="AC2420" s="5" t="e">
        <f>VLOOKUP(Table1[[#This Row],[Expense Report]],#REF!,3, 0)</f>
        <v>#REF!</v>
      </c>
      <c r="AD2420" t="s">
        <v>14610</v>
      </c>
      <c r="AE2420" t="s">
        <v>167</v>
      </c>
      <c r="AF2420" t="e">
        <f>MONTH(Table1[[#This Row],[Date Sent]])</f>
        <v>#REF!</v>
      </c>
      <c r="AG2420" t="e">
        <f>YEAR(Table1[[#This Row],[Date Sent]])</f>
        <v>#REF!</v>
      </c>
      <c r="AH2420"/>
    </row>
    <row r="2421" spans="1:34" x14ac:dyDescent="0.2">
      <c r="A2421" t="s">
        <v>497</v>
      </c>
      <c r="B2421" t="s">
        <v>3305</v>
      </c>
      <c r="C2421" s="1">
        <v>125.98</v>
      </c>
      <c r="D2421" s="5">
        <v>45317</v>
      </c>
      <c r="E2421" t="s">
        <v>14</v>
      </c>
      <c r="F2421" t="s">
        <v>24</v>
      </c>
      <c r="G2421" s="16" t="s">
        <v>3306</v>
      </c>
      <c r="H2421" s="1"/>
      <c r="J2421"/>
      <c r="AC2421" s="5" t="e">
        <f>VLOOKUP(Table1[[#This Row],[Expense Report]],#REF!,3, 0)</f>
        <v>#REF!</v>
      </c>
      <c r="AD2421" t="s">
        <v>14602</v>
      </c>
      <c r="AE2421" t="s">
        <v>10880</v>
      </c>
      <c r="AF2421" t="e">
        <f>MONTH(Table1[[#This Row],[Date Sent]])</f>
        <v>#REF!</v>
      </c>
      <c r="AG2421" t="e">
        <f>YEAR(Table1[[#This Row],[Date Sent]])</f>
        <v>#REF!</v>
      </c>
      <c r="AH2421"/>
    </row>
    <row r="2422" spans="1:34" x14ac:dyDescent="0.2">
      <c r="A2422" t="s">
        <v>711</v>
      </c>
      <c r="B2422" t="s">
        <v>3307</v>
      </c>
      <c r="C2422" s="1">
        <v>4.3099999999999996</v>
      </c>
      <c r="D2422" s="5">
        <v>45279</v>
      </c>
      <c r="E2422" t="s">
        <v>21</v>
      </c>
      <c r="F2422" t="s">
        <v>33</v>
      </c>
      <c r="G2422" s="16" t="s">
        <v>3308</v>
      </c>
      <c r="H2422" s="1"/>
      <c r="J2422"/>
      <c r="AC2422" s="5" t="e">
        <f>VLOOKUP(Table1[[#This Row],[Expense Report]],#REF!,3, 0)</f>
        <v>#REF!</v>
      </c>
      <c r="AD2422" t="s">
        <v>14663</v>
      </c>
      <c r="AE2422" t="s">
        <v>6845</v>
      </c>
      <c r="AF2422" t="e">
        <f>MONTH(Table1[[#This Row],[Date Sent]])</f>
        <v>#REF!</v>
      </c>
      <c r="AG2422" t="e">
        <f>YEAR(Table1[[#This Row],[Date Sent]])</f>
        <v>#REF!</v>
      </c>
      <c r="AH2422"/>
    </row>
    <row r="2423" spans="1:34" x14ac:dyDescent="0.2">
      <c r="A2423" t="s">
        <v>711</v>
      </c>
      <c r="B2423" t="s">
        <v>3307</v>
      </c>
      <c r="C2423" s="1">
        <v>16.149999999999999</v>
      </c>
      <c r="D2423" s="5">
        <v>45286</v>
      </c>
      <c r="E2423" t="s">
        <v>11</v>
      </c>
      <c r="F2423" t="s">
        <v>33</v>
      </c>
      <c r="G2423" s="16" t="s">
        <v>1776</v>
      </c>
      <c r="H2423" s="1"/>
      <c r="J2423"/>
      <c r="AC2423" s="5" t="e">
        <f>VLOOKUP(Table1[[#This Row],[Expense Report]],#REF!,3, 0)</f>
        <v>#REF!</v>
      </c>
      <c r="AD2423" t="s">
        <v>14663</v>
      </c>
      <c r="AE2423" t="s">
        <v>6845</v>
      </c>
      <c r="AF2423" t="e">
        <f>MONTH(Table1[[#This Row],[Date Sent]])</f>
        <v>#REF!</v>
      </c>
      <c r="AG2423" t="e">
        <f>YEAR(Table1[[#This Row],[Date Sent]])</f>
        <v>#REF!</v>
      </c>
      <c r="AH2423"/>
    </row>
    <row r="2424" spans="1:34" x14ac:dyDescent="0.2">
      <c r="A2424" t="s">
        <v>711</v>
      </c>
      <c r="B2424" t="s">
        <v>3307</v>
      </c>
      <c r="C2424" s="1">
        <v>161.94999999999999</v>
      </c>
      <c r="D2424" s="5">
        <v>45286</v>
      </c>
      <c r="E2424" t="s">
        <v>21</v>
      </c>
      <c r="F2424" t="s">
        <v>2974</v>
      </c>
      <c r="G2424" s="16" t="s">
        <v>3309</v>
      </c>
      <c r="H2424" s="1"/>
      <c r="J2424"/>
      <c r="AC2424" s="5" t="e">
        <f>VLOOKUP(Table1[[#This Row],[Expense Report]],#REF!,3, 0)</f>
        <v>#REF!</v>
      </c>
      <c r="AD2424" t="s">
        <v>14663</v>
      </c>
      <c r="AE2424" t="s">
        <v>6845</v>
      </c>
      <c r="AF2424" t="e">
        <f>MONTH(Table1[[#This Row],[Date Sent]])</f>
        <v>#REF!</v>
      </c>
      <c r="AG2424" t="e">
        <f>YEAR(Table1[[#This Row],[Date Sent]])</f>
        <v>#REF!</v>
      </c>
      <c r="AH2424"/>
    </row>
    <row r="2425" spans="1:34" x14ac:dyDescent="0.2">
      <c r="A2425" t="s">
        <v>711</v>
      </c>
      <c r="B2425" t="s">
        <v>3307</v>
      </c>
      <c r="C2425" s="1">
        <v>269.18</v>
      </c>
      <c r="D2425" s="5">
        <v>45286</v>
      </c>
      <c r="E2425" t="s">
        <v>21</v>
      </c>
      <c r="F2425" t="s">
        <v>33</v>
      </c>
      <c r="G2425" s="16" t="s">
        <v>3310</v>
      </c>
      <c r="H2425" s="1"/>
      <c r="J2425"/>
      <c r="AC2425" s="5" t="e">
        <f>VLOOKUP(Table1[[#This Row],[Expense Report]],#REF!,3, 0)</f>
        <v>#REF!</v>
      </c>
      <c r="AD2425" t="s">
        <v>14663</v>
      </c>
      <c r="AE2425" t="s">
        <v>6845</v>
      </c>
      <c r="AF2425" t="e">
        <f>MONTH(Table1[[#This Row],[Date Sent]])</f>
        <v>#REF!</v>
      </c>
      <c r="AG2425" t="e">
        <f>YEAR(Table1[[#This Row],[Date Sent]])</f>
        <v>#REF!</v>
      </c>
      <c r="AH2425"/>
    </row>
    <row r="2426" spans="1:34" x14ac:dyDescent="0.2">
      <c r="A2426" t="s">
        <v>711</v>
      </c>
      <c r="B2426" t="s">
        <v>3307</v>
      </c>
      <c r="C2426" s="1">
        <v>18.23</v>
      </c>
      <c r="D2426" s="5">
        <v>45286</v>
      </c>
      <c r="E2426" t="s">
        <v>21</v>
      </c>
      <c r="F2426" t="s">
        <v>39</v>
      </c>
      <c r="G2426" s="16" t="s">
        <v>3311</v>
      </c>
      <c r="H2426" s="1"/>
      <c r="J2426"/>
      <c r="AC2426" s="5" t="e">
        <f>VLOOKUP(Table1[[#This Row],[Expense Report]],#REF!,3, 0)</f>
        <v>#REF!</v>
      </c>
      <c r="AD2426" t="s">
        <v>14663</v>
      </c>
      <c r="AE2426" t="s">
        <v>6845</v>
      </c>
      <c r="AF2426" t="e">
        <f>MONTH(Table1[[#This Row],[Date Sent]])</f>
        <v>#REF!</v>
      </c>
      <c r="AG2426" t="e">
        <f>YEAR(Table1[[#This Row],[Date Sent]])</f>
        <v>#REF!</v>
      </c>
      <c r="AH2426"/>
    </row>
    <row r="2427" spans="1:34" x14ac:dyDescent="0.2">
      <c r="A2427" t="s">
        <v>711</v>
      </c>
      <c r="B2427" t="s">
        <v>3307</v>
      </c>
      <c r="C2427" s="1">
        <v>10.79</v>
      </c>
      <c r="D2427" s="5">
        <v>45288</v>
      </c>
      <c r="E2427" t="s">
        <v>21</v>
      </c>
      <c r="F2427" t="s">
        <v>33</v>
      </c>
      <c r="G2427" s="16" t="s">
        <v>2175</v>
      </c>
      <c r="H2427" s="1"/>
      <c r="J2427"/>
      <c r="AC2427" s="5" t="e">
        <f>VLOOKUP(Table1[[#This Row],[Expense Report]],#REF!,3, 0)</f>
        <v>#REF!</v>
      </c>
      <c r="AD2427" t="s">
        <v>14663</v>
      </c>
      <c r="AE2427" t="s">
        <v>6845</v>
      </c>
      <c r="AF2427" t="e">
        <f>MONTH(Table1[[#This Row],[Date Sent]])</f>
        <v>#REF!</v>
      </c>
      <c r="AG2427" t="e">
        <f>YEAR(Table1[[#This Row],[Date Sent]])</f>
        <v>#REF!</v>
      </c>
      <c r="AH2427"/>
    </row>
    <row r="2428" spans="1:34" x14ac:dyDescent="0.2">
      <c r="A2428" t="s">
        <v>711</v>
      </c>
      <c r="B2428" t="s">
        <v>3307</v>
      </c>
      <c r="C2428" s="1">
        <v>146.63999999999999</v>
      </c>
      <c r="D2428" s="5">
        <v>45293</v>
      </c>
      <c r="E2428" t="s">
        <v>20</v>
      </c>
      <c r="F2428" t="s">
        <v>39</v>
      </c>
      <c r="G2428" s="16" t="s">
        <v>3312</v>
      </c>
      <c r="H2428" s="1"/>
      <c r="J2428"/>
      <c r="AC2428" s="5" t="e">
        <f>VLOOKUP(Table1[[#This Row],[Expense Report]],#REF!,3, 0)</f>
        <v>#REF!</v>
      </c>
      <c r="AD2428" t="s">
        <v>14663</v>
      </c>
      <c r="AE2428" t="s">
        <v>6845</v>
      </c>
      <c r="AF2428" t="e">
        <f>MONTH(Table1[[#This Row],[Date Sent]])</f>
        <v>#REF!</v>
      </c>
      <c r="AG2428" t="e">
        <f>YEAR(Table1[[#This Row],[Date Sent]])</f>
        <v>#REF!</v>
      </c>
      <c r="AH2428"/>
    </row>
    <row r="2429" spans="1:34" x14ac:dyDescent="0.2">
      <c r="A2429" t="s">
        <v>711</v>
      </c>
      <c r="B2429" t="s">
        <v>3307</v>
      </c>
      <c r="C2429" s="1">
        <v>80.650000000000006</v>
      </c>
      <c r="D2429" s="5">
        <v>45294</v>
      </c>
      <c r="E2429" t="s">
        <v>21</v>
      </c>
      <c r="F2429" t="s">
        <v>33</v>
      </c>
      <c r="G2429" s="16" t="s">
        <v>3313</v>
      </c>
      <c r="H2429" s="1"/>
      <c r="J2429"/>
      <c r="AC2429" s="5" t="e">
        <f>VLOOKUP(Table1[[#This Row],[Expense Report]],#REF!,3, 0)</f>
        <v>#REF!</v>
      </c>
      <c r="AD2429" t="s">
        <v>14663</v>
      </c>
      <c r="AE2429" t="s">
        <v>6845</v>
      </c>
      <c r="AF2429" t="e">
        <f>MONTH(Table1[[#This Row],[Date Sent]])</f>
        <v>#REF!</v>
      </c>
      <c r="AG2429" t="e">
        <f>YEAR(Table1[[#This Row],[Date Sent]])</f>
        <v>#REF!</v>
      </c>
      <c r="AH2429"/>
    </row>
    <row r="2430" spans="1:34" x14ac:dyDescent="0.2">
      <c r="A2430" t="s">
        <v>711</v>
      </c>
      <c r="B2430" t="s">
        <v>3307</v>
      </c>
      <c r="C2430" s="1">
        <v>58.22</v>
      </c>
      <c r="D2430" s="5">
        <v>45294</v>
      </c>
      <c r="E2430" t="s">
        <v>20</v>
      </c>
      <c r="F2430" t="s">
        <v>39</v>
      </c>
      <c r="G2430" s="16" t="s">
        <v>3312</v>
      </c>
      <c r="H2430" s="1"/>
      <c r="J2430"/>
      <c r="AC2430" s="5" t="e">
        <f>VLOOKUP(Table1[[#This Row],[Expense Report]],#REF!,3, 0)</f>
        <v>#REF!</v>
      </c>
      <c r="AD2430" t="s">
        <v>14663</v>
      </c>
      <c r="AE2430" t="s">
        <v>6845</v>
      </c>
      <c r="AF2430" t="e">
        <f>MONTH(Table1[[#This Row],[Date Sent]])</f>
        <v>#REF!</v>
      </c>
      <c r="AG2430" t="e">
        <f>YEAR(Table1[[#This Row],[Date Sent]])</f>
        <v>#REF!</v>
      </c>
      <c r="AH2430"/>
    </row>
    <row r="2431" spans="1:34" x14ac:dyDescent="0.2">
      <c r="A2431" t="s">
        <v>711</v>
      </c>
      <c r="B2431" t="s">
        <v>3307</v>
      </c>
      <c r="C2431" s="1">
        <v>35.14</v>
      </c>
      <c r="D2431" s="5">
        <v>45300</v>
      </c>
      <c r="E2431" t="s">
        <v>21</v>
      </c>
      <c r="F2431" t="s">
        <v>33</v>
      </c>
      <c r="G2431" s="16" t="s">
        <v>928</v>
      </c>
      <c r="H2431" s="1"/>
      <c r="J2431"/>
      <c r="AC2431" s="5" t="e">
        <f>VLOOKUP(Table1[[#This Row],[Expense Report]],#REF!,3, 0)</f>
        <v>#REF!</v>
      </c>
      <c r="AD2431" t="s">
        <v>14663</v>
      </c>
      <c r="AE2431" t="s">
        <v>6845</v>
      </c>
      <c r="AF2431" t="e">
        <f>MONTH(Table1[[#This Row],[Date Sent]])</f>
        <v>#REF!</v>
      </c>
      <c r="AG2431" t="e">
        <f>YEAR(Table1[[#This Row],[Date Sent]])</f>
        <v>#REF!</v>
      </c>
      <c r="AH2431"/>
    </row>
    <row r="2432" spans="1:34" x14ac:dyDescent="0.2">
      <c r="A2432" t="s">
        <v>711</v>
      </c>
      <c r="B2432" t="s">
        <v>3307</v>
      </c>
      <c r="C2432" s="1">
        <v>20.260000000000002</v>
      </c>
      <c r="D2432" s="5">
        <v>45300</v>
      </c>
      <c r="E2432" t="s">
        <v>21</v>
      </c>
      <c r="F2432" t="s">
        <v>15</v>
      </c>
      <c r="G2432" s="16" t="s">
        <v>3314</v>
      </c>
      <c r="H2432" s="1"/>
      <c r="J2432"/>
      <c r="AC2432" s="5" t="e">
        <f>VLOOKUP(Table1[[#This Row],[Expense Report]],#REF!,3, 0)</f>
        <v>#REF!</v>
      </c>
      <c r="AD2432" t="s">
        <v>14663</v>
      </c>
      <c r="AE2432" t="s">
        <v>6845</v>
      </c>
      <c r="AF2432" t="e">
        <f>MONTH(Table1[[#This Row],[Date Sent]])</f>
        <v>#REF!</v>
      </c>
      <c r="AG2432" t="e">
        <f>YEAR(Table1[[#This Row],[Date Sent]])</f>
        <v>#REF!</v>
      </c>
      <c r="AH2432"/>
    </row>
    <row r="2433" spans="1:34" x14ac:dyDescent="0.2">
      <c r="A2433" t="s">
        <v>711</v>
      </c>
      <c r="B2433" t="s">
        <v>3307</v>
      </c>
      <c r="C2433" s="1">
        <v>35</v>
      </c>
      <c r="D2433" s="5">
        <v>45301</v>
      </c>
      <c r="E2433" t="s">
        <v>21</v>
      </c>
      <c r="F2433" t="s">
        <v>51</v>
      </c>
      <c r="G2433" s="16" t="s">
        <v>3315</v>
      </c>
      <c r="H2433" s="1"/>
      <c r="J2433"/>
      <c r="AC2433" s="5" t="e">
        <f>VLOOKUP(Table1[[#This Row],[Expense Report]],#REF!,3, 0)</f>
        <v>#REF!</v>
      </c>
      <c r="AD2433" t="s">
        <v>14663</v>
      </c>
      <c r="AE2433" t="s">
        <v>6845</v>
      </c>
      <c r="AF2433" t="e">
        <f>MONTH(Table1[[#This Row],[Date Sent]])</f>
        <v>#REF!</v>
      </c>
      <c r="AG2433" t="e">
        <f>YEAR(Table1[[#This Row],[Date Sent]])</f>
        <v>#REF!</v>
      </c>
      <c r="AH2433"/>
    </row>
    <row r="2434" spans="1:34" x14ac:dyDescent="0.2">
      <c r="A2434" t="s">
        <v>711</v>
      </c>
      <c r="B2434" t="s">
        <v>3307</v>
      </c>
      <c r="C2434" s="1">
        <v>69.489999999999995</v>
      </c>
      <c r="D2434" s="5">
        <v>45306</v>
      </c>
      <c r="E2434" t="s">
        <v>21</v>
      </c>
      <c r="F2434" t="s">
        <v>33</v>
      </c>
      <c r="G2434" s="16" t="s">
        <v>3316</v>
      </c>
      <c r="H2434" s="1"/>
      <c r="J2434"/>
      <c r="AC2434" s="5" t="e">
        <f>VLOOKUP(Table1[[#This Row],[Expense Report]],#REF!,3, 0)</f>
        <v>#REF!</v>
      </c>
      <c r="AD2434" t="s">
        <v>14663</v>
      </c>
      <c r="AE2434" t="s">
        <v>6845</v>
      </c>
      <c r="AF2434" t="e">
        <f>MONTH(Table1[[#This Row],[Date Sent]])</f>
        <v>#REF!</v>
      </c>
      <c r="AG2434" t="e">
        <f>YEAR(Table1[[#This Row],[Date Sent]])</f>
        <v>#REF!</v>
      </c>
      <c r="AH2434"/>
    </row>
    <row r="2435" spans="1:34" x14ac:dyDescent="0.2">
      <c r="A2435" t="s">
        <v>711</v>
      </c>
      <c r="B2435" t="s">
        <v>3307</v>
      </c>
      <c r="C2435" s="1">
        <v>5.35</v>
      </c>
      <c r="D2435" s="5">
        <v>45307</v>
      </c>
      <c r="E2435" t="s">
        <v>21</v>
      </c>
      <c r="F2435" t="s">
        <v>39</v>
      </c>
      <c r="G2435" s="16" t="s">
        <v>3317</v>
      </c>
      <c r="H2435" s="1"/>
      <c r="J2435"/>
      <c r="AC2435" s="5" t="e">
        <f>VLOOKUP(Table1[[#This Row],[Expense Report]],#REF!,3, 0)</f>
        <v>#REF!</v>
      </c>
      <c r="AD2435" t="s">
        <v>14663</v>
      </c>
      <c r="AE2435" t="s">
        <v>6845</v>
      </c>
      <c r="AF2435" t="e">
        <f>MONTH(Table1[[#This Row],[Date Sent]])</f>
        <v>#REF!</v>
      </c>
      <c r="AG2435" t="e">
        <f>YEAR(Table1[[#This Row],[Date Sent]])</f>
        <v>#REF!</v>
      </c>
      <c r="AH2435"/>
    </row>
    <row r="2436" spans="1:34" x14ac:dyDescent="0.2">
      <c r="A2436" t="s">
        <v>711</v>
      </c>
      <c r="B2436" t="s">
        <v>3307</v>
      </c>
      <c r="C2436" s="1">
        <v>10.79</v>
      </c>
      <c r="D2436" s="5">
        <v>45308</v>
      </c>
      <c r="E2436" t="s">
        <v>21</v>
      </c>
      <c r="F2436" t="s">
        <v>17</v>
      </c>
      <c r="G2436" s="16" t="s">
        <v>3318</v>
      </c>
      <c r="H2436" s="1"/>
      <c r="J2436"/>
      <c r="AC2436" s="5" t="e">
        <f>VLOOKUP(Table1[[#This Row],[Expense Report]],#REF!,3, 0)</f>
        <v>#REF!</v>
      </c>
      <c r="AD2436" t="s">
        <v>14663</v>
      </c>
      <c r="AE2436" t="s">
        <v>6845</v>
      </c>
      <c r="AF2436" t="e">
        <f>MONTH(Table1[[#This Row],[Date Sent]])</f>
        <v>#REF!</v>
      </c>
      <c r="AG2436" t="e">
        <f>YEAR(Table1[[#This Row],[Date Sent]])</f>
        <v>#REF!</v>
      </c>
      <c r="AH2436"/>
    </row>
    <row r="2437" spans="1:34" x14ac:dyDescent="0.2">
      <c r="A2437" t="s">
        <v>480</v>
      </c>
      <c r="B2437" t="s">
        <v>3319</v>
      </c>
      <c r="C2437" s="1">
        <v>36.04</v>
      </c>
      <c r="D2437" s="5">
        <v>45311</v>
      </c>
      <c r="E2437" t="s">
        <v>10</v>
      </c>
      <c r="F2437" t="s">
        <v>33</v>
      </c>
      <c r="G2437" s="16" t="s">
        <v>3320</v>
      </c>
      <c r="H2437" s="1"/>
      <c r="J2437"/>
      <c r="AC2437" s="5" t="e">
        <f>VLOOKUP(Table1[[#This Row],[Expense Report]],#REF!,3, 0)</f>
        <v>#REF!</v>
      </c>
      <c r="AD2437" t="s">
        <v>14634</v>
      </c>
      <c r="AE2437" t="s">
        <v>475</v>
      </c>
      <c r="AF2437" t="e">
        <f>MONTH(Table1[[#This Row],[Date Sent]])</f>
        <v>#REF!</v>
      </c>
      <c r="AG2437" t="e">
        <f>YEAR(Table1[[#This Row],[Date Sent]])</f>
        <v>#REF!</v>
      </c>
      <c r="AH2437"/>
    </row>
    <row r="2438" spans="1:34" x14ac:dyDescent="0.2">
      <c r="A2438" t="s">
        <v>480</v>
      </c>
      <c r="B2438" t="s">
        <v>3319</v>
      </c>
      <c r="C2438" s="1">
        <v>65.040000000000006</v>
      </c>
      <c r="D2438" s="5">
        <v>45311</v>
      </c>
      <c r="E2438" t="s">
        <v>13</v>
      </c>
      <c r="F2438" t="s">
        <v>33</v>
      </c>
      <c r="G2438" s="16" t="s">
        <v>3321</v>
      </c>
      <c r="H2438" s="1"/>
      <c r="J2438"/>
      <c r="AC2438" s="5" t="e">
        <f>VLOOKUP(Table1[[#This Row],[Expense Report]],#REF!,3, 0)</f>
        <v>#REF!</v>
      </c>
      <c r="AD2438" t="s">
        <v>14634</v>
      </c>
      <c r="AE2438" t="s">
        <v>475</v>
      </c>
      <c r="AF2438" t="e">
        <f>MONTH(Table1[[#This Row],[Date Sent]])</f>
        <v>#REF!</v>
      </c>
      <c r="AG2438" t="e">
        <f>YEAR(Table1[[#This Row],[Date Sent]])</f>
        <v>#REF!</v>
      </c>
      <c r="AH2438"/>
    </row>
    <row r="2439" spans="1:34" x14ac:dyDescent="0.2">
      <c r="A2439" t="s">
        <v>480</v>
      </c>
      <c r="B2439" t="s">
        <v>3319</v>
      </c>
      <c r="C2439" s="1">
        <v>88.87</v>
      </c>
      <c r="D2439" s="5">
        <v>45312</v>
      </c>
      <c r="E2439" t="s">
        <v>21</v>
      </c>
      <c r="F2439" t="s">
        <v>33</v>
      </c>
      <c r="G2439" s="16" t="s">
        <v>3322</v>
      </c>
      <c r="H2439" s="1"/>
      <c r="J2439"/>
      <c r="AC2439" s="5" t="e">
        <f>VLOOKUP(Table1[[#This Row],[Expense Report]],#REF!,3, 0)</f>
        <v>#REF!</v>
      </c>
      <c r="AD2439" t="s">
        <v>14634</v>
      </c>
      <c r="AE2439" t="s">
        <v>475</v>
      </c>
      <c r="AF2439" t="e">
        <f>MONTH(Table1[[#This Row],[Date Sent]])</f>
        <v>#REF!</v>
      </c>
      <c r="AG2439" t="e">
        <f>YEAR(Table1[[#This Row],[Date Sent]])</f>
        <v>#REF!</v>
      </c>
      <c r="AH2439"/>
    </row>
    <row r="2440" spans="1:34" x14ac:dyDescent="0.2">
      <c r="A2440" t="s">
        <v>480</v>
      </c>
      <c r="B2440" t="s">
        <v>3319</v>
      </c>
      <c r="C2440" s="1">
        <v>57.94</v>
      </c>
      <c r="D2440" s="5">
        <v>45314</v>
      </c>
      <c r="E2440" t="s">
        <v>21</v>
      </c>
      <c r="F2440" t="s">
        <v>17</v>
      </c>
      <c r="G2440" s="16" t="s">
        <v>3323</v>
      </c>
      <c r="H2440" s="1"/>
      <c r="J2440"/>
      <c r="AC2440" s="5" t="e">
        <f>VLOOKUP(Table1[[#This Row],[Expense Report]],#REF!,3, 0)</f>
        <v>#REF!</v>
      </c>
      <c r="AD2440" t="s">
        <v>14634</v>
      </c>
      <c r="AE2440" t="s">
        <v>475</v>
      </c>
      <c r="AF2440" t="e">
        <f>MONTH(Table1[[#This Row],[Date Sent]])</f>
        <v>#REF!</v>
      </c>
      <c r="AG2440" t="e">
        <f>YEAR(Table1[[#This Row],[Date Sent]])</f>
        <v>#REF!</v>
      </c>
      <c r="AH2440"/>
    </row>
    <row r="2441" spans="1:34" x14ac:dyDescent="0.2">
      <c r="A2441" t="s">
        <v>480</v>
      </c>
      <c r="B2441" t="s">
        <v>3319</v>
      </c>
      <c r="C2441" s="1">
        <v>71.16</v>
      </c>
      <c r="D2441" s="5">
        <v>45321</v>
      </c>
      <c r="E2441" t="s">
        <v>13</v>
      </c>
      <c r="F2441" t="s">
        <v>33</v>
      </c>
      <c r="G2441" s="16" t="s">
        <v>3324</v>
      </c>
      <c r="H2441" s="1"/>
      <c r="J2441"/>
      <c r="AC2441" s="5" t="e">
        <f>VLOOKUP(Table1[[#This Row],[Expense Report]],#REF!,3, 0)</f>
        <v>#REF!</v>
      </c>
      <c r="AD2441" t="s">
        <v>14634</v>
      </c>
      <c r="AE2441" t="s">
        <v>475</v>
      </c>
      <c r="AF2441" t="e">
        <f>MONTH(Table1[[#This Row],[Date Sent]])</f>
        <v>#REF!</v>
      </c>
      <c r="AG2441" t="e">
        <f>YEAR(Table1[[#This Row],[Date Sent]])</f>
        <v>#REF!</v>
      </c>
      <c r="AH2441"/>
    </row>
    <row r="2442" spans="1:34" x14ac:dyDescent="0.2">
      <c r="A2442" t="s">
        <v>78</v>
      </c>
      <c r="B2442" t="s">
        <v>3325</v>
      </c>
      <c r="C2442" s="1">
        <v>184.05</v>
      </c>
      <c r="D2442" s="5">
        <v>45257</v>
      </c>
      <c r="E2442" t="s">
        <v>33</v>
      </c>
      <c r="F2442" t="s">
        <v>17</v>
      </c>
      <c r="G2442" s="16" t="s">
        <v>3326</v>
      </c>
      <c r="H2442" s="1"/>
      <c r="J2442"/>
      <c r="AC2442" s="5" t="e">
        <f>VLOOKUP(Table1[[#This Row],[Expense Report]],#REF!,3, 0)</f>
        <v>#REF!</v>
      </c>
      <c r="AD2442" t="s">
        <v>14536</v>
      </c>
      <c r="AE2442" t="s">
        <v>156</v>
      </c>
      <c r="AF2442" t="e">
        <f>MONTH(Table1[[#This Row],[Date Sent]])</f>
        <v>#REF!</v>
      </c>
      <c r="AG2442" t="e">
        <f>YEAR(Table1[[#This Row],[Date Sent]])</f>
        <v>#REF!</v>
      </c>
      <c r="AH2442"/>
    </row>
    <row r="2443" spans="1:34" x14ac:dyDescent="0.2">
      <c r="A2443" t="s">
        <v>78</v>
      </c>
      <c r="B2443" t="s">
        <v>3325</v>
      </c>
      <c r="C2443" s="1">
        <v>191.82</v>
      </c>
      <c r="D2443" s="5">
        <v>45257</v>
      </c>
      <c r="E2443" t="s">
        <v>33</v>
      </c>
      <c r="F2443" t="s">
        <v>17</v>
      </c>
      <c r="G2443" s="16" t="s">
        <v>3327</v>
      </c>
      <c r="H2443" s="1"/>
      <c r="J2443"/>
      <c r="AC2443" s="5" t="e">
        <f>VLOOKUP(Table1[[#This Row],[Expense Report]],#REF!,3, 0)</f>
        <v>#REF!</v>
      </c>
      <c r="AD2443" t="s">
        <v>14536</v>
      </c>
      <c r="AE2443" t="s">
        <v>156</v>
      </c>
      <c r="AF2443" t="e">
        <f>MONTH(Table1[[#This Row],[Date Sent]])</f>
        <v>#REF!</v>
      </c>
      <c r="AG2443" t="e">
        <f>YEAR(Table1[[#This Row],[Date Sent]])</f>
        <v>#REF!</v>
      </c>
      <c r="AH2443"/>
    </row>
    <row r="2444" spans="1:34" x14ac:dyDescent="0.2">
      <c r="A2444" t="s">
        <v>78</v>
      </c>
      <c r="B2444" t="s">
        <v>3325</v>
      </c>
      <c r="C2444" s="1">
        <v>-185.47</v>
      </c>
      <c r="D2444" s="5">
        <v>45261</v>
      </c>
      <c r="E2444" t="s">
        <v>33</v>
      </c>
      <c r="F2444" t="s">
        <v>17</v>
      </c>
      <c r="G2444" s="16" t="s">
        <v>3328</v>
      </c>
      <c r="H2444" s="1"/>
      <c r="J2444"/>
      <c r="AC2444" s="5" t="e">
        <f>VLOOKUP(Table1[[#This Row],[Expense Report]],#REF!,3, 0)</f>
        <v>#REF!</v>
      </c>
      <c r="AD2444" t="s">
        <v>14536</v>
      </c>
      <c r="AE2444" t="s">
        <v>156</v>
      </c>
      <c r="AF2444" t="e">
        <f>MONTH(Table1[[#This Row],[Date Sent]])</f>
        <v>#REF!</v>
      </c>
      <c r="AG2444" t="e">
        <f>YEAR(Table1[[#This Row],[Date Sent]])</f>
        <v>#REF!</v>
      </c>
      <c r="AH2444"/>
    </row>
    <row r="2445" spans="1:34" x14ac:dyDescent="0.2">
      <c r="A2445" t="s">
        <v>650</v>
      </c>
      <c r="B2445" t="s">
        <v>3329</v>
      </c>
      <c r="C2445" s="1">
        <v>7.48</v>
      </c>
      <c r="D2445" s="5">
        <v>45293</v>
      </c>
      <c r="E2445" t="s">
        <v>8</v>
      </c>
      <c r="F2445" t="s">
        <v>39</v>
      </c>
      <c r="G2445" s="16" t="s">
        <v>3330</v>
      </c>
      <c r="H2445" s="1"/>
      <c r="J2445"/>
      <c r="AC2445" s="5" t="e">
        <f>VLOOKUP(Table1[[#This Row],[Expense Report]],#REF!,3, 0)</f>
        <v>#REF!</v>
      </c>
      <c r="AD2445" t="s">
        <v>11587</v>
      </c>
      <c r="AE2445" t="s">
        <v>266</v>
      </c>
      <c r="AF2445" t="e">
        <f>MONTH(Table1[[#This Row],[Date Sent]])</f>
        <v>#REF!</v>
      </c>
      <c r="AG2445" t="e">
        <f>YEAR(Table1[[#This Row],[Date Sent]])</f>
        <v>#REF!</v>
      </c>
      <c r="AH2445"/>
    </row>
    <row r="2446" spans="1:34" x14ac:dyDescent="0.2">
      <c r="A2446" t="s">
        <v>650</v>
      </c>
      <c r="B2446" t="s">
        <v>3329</v>
      </c>
      <c r="C2446" s="1">
        <v>172.81</v>
      </c>
      <c r="D2446" s="5">
        <v>45295</v>
      </c>
      <c r="E2446" t="s">
        <v>15</v>
      </c>
      <c r="F2446" t="s">
        <v>25</v>
      </c>
      <c r="G2446" s="16" t="s">
        <v>1295</v>
      </c>
      <c r="H2446" s="1"/>
      <c r="J2446"/>
      <c r="AC2446" s="5" t="e">
        <f>VLOOKUP(Table1[[#This Row],[Expense Report]],#REF!,3, 0)</f>
        <v>#REF!</v>
      </c>
      <c r="AD2446" t="s">
        <v>11587</v>
      </c>
      <c r="AE2446" t="s">
        <v>266</v>
      </c>
      <c r="AF2446" t="e">
        <f>MONTH(Table1[[#This Row],[Date Sent]])</f>
        <v>#REF!</v>
      </c>
      <c r="AG2446" t="e">
        <f>YEAR(Table1[[#This Row],[Date Sent]])</f>
        <v>#REF!</v>
      </c>
      <c r="AH2446"/>
    </row>
    <row r="2447" spans="1:34" x14ac:dyDescent="0.2">
      <c r="A2447" t="s">
        <v>650</v>
      </c>
      <c r="B2447" t="s">
        <v>3329</v>
      </c>
      <c r="C2447" s="1">
        <v>110.09</v>
      </c>
      <c r="D2447" s="5">
        <v>45299</v>
      </c>
      <c r="E2447" t="s">
        <v>25</v>
      </c>
      <c r="F2447" t="s">
        <v>33</v>
      </c>
      <c r="G2447" s="16" t="s">
        <v>3331</v>
      </c>
      <c r="H2447" s="1"/>
      <c r="J2447"/>
      <c r="AC2447" s="5" t="e">
        <f>VLOOKUP(Table1[[#This Row],[Expense Report]],#REF!,3, 0)</f>
        <v>#REF!</v>
      </c>
      <c r="AD2447" t="s">
        <v>11587</v>
      </c>
      <c r="AE2447" t="s">
        <v>266</v>
      </c>
      <c r="AF2447" t="e">
        <f>MONTH(Table1[[#This Row],[Date Sent]])</f>
        <v>#REF!</v>
      </c>
      <c r="AG2447" t="e">
        <f>YEAR(Table1[[#This Row],[Date Sent]])</f>
        <v>#REF!</v>
      </c>
      <c r="AH2447"/>
    </row>
    <row r="2448" spans="1:34" x14ac:dyDescent="0.2">
      <c r="A2448" t="s">
        <v>650</v>
      </c>
      <c r="B2448" t="s">
        <v>3332</v>
      </c>
      <c r="C2448" s="1">
        <v>424.11</v>
      </c>
      <c r="D2448" s="5">
        <v>45294</v>
      </c>
      <c r="E2448" t="s">
        <v>8</v>
      </c>
      <c r="F2448" t="s">
        <v>25</v>
      </c>
      <c r="G2448" s="16" t="s">
        <v>3333</v>
      </c>
      <c r="H2448" s="1"/>
      <c r="J2448"/>
      <c r="AC2448" s="5" t="e">
        <f>VLOOKUP(Table1[[#This Row],[Expense Report]],#REF!,3, 0)</f>
        <v>#REF!</v>
      </c>
      <c r="AD2448" t="s">
        <v>11587</v>
      </c>
      <c r="AE2448" t="s">
        <v>266</v>
      </c>
      <c r="AF2448" t="e">
        <f>MONTH(Table1[[#This Row],[Date Sent]])</f>
        <v>#REF!</v>
      </c>
      <c r="AG2448" t="e">
        <f>YEAR(Table1[[#This Row],[Date Sent]])</f>
        <v>#REF!</v>
      </c>
      <c r="AH2448"/>
    </row>
    <row r="2449" spans="1:34" x14ac:dyDescent="0.2">
      <c r="A2449" t="s">
        <v>650</v>
      </c>
      <c r="B2449" t="s">
        <v>3332</v>
      </c>
      <c r="C2449" s="1">
        <v>1221.9100000000001</v>
      </c>
      <c r="D2449" s="5">
        <v>45307</v>
      </c>
      <c r="E2449" t="s">
        <v>25</v>
      </c>
      <c r="F2449" t="s">
        <v>33</v>
      </c>
      <c r="G2449" s="16" t="s">
        <v>3334</v>
      </c>
      <c r="H2449" s="1"/>
      <c r="J2449"/>
      <c r="AC2449" s="5" t="e">
        <f>VLOOKUP(Table1[[#This Row],[Expense Report]],#REF!,3, 0)</f>
        <v>#REF!</v>
      </c>
      <c r="AD2449" t="s">
        <v>11587</v>
      </c>
      <c r="AE2449" t="s">
        <v>266</v>
      </c>
      <c r="AF2449" t="e">
        <f>MONTH(Table1[[#This Row],[Date Sent]])</f>
        <v>#REF!</v>
      </c>
      <c r="AG2449" t="e">
        <f>YEAR(Table1[[#This Row],[Date Sent]])</f>
        <v>#REF!</v>
      </c>
      <c r="AH2449"/>
    </row>
    <row r="2450" spans="1:34" x14ac:dyDescent="0.2">
      <c r="A2450" t="s">
        <v>650</v>
      </c>
      <c r="B2450" t="s">
        <v>3332</v>
      </c>
      <c r="C2450" s="1">
        <v>11.76</v>
      </c>
      <c r="D2450" s="5">
        <v>45308</v>
      </c>
      <c r="E2450" t="s">
        <v>8</v>
      </c>
      <c r="F2450" t="s">
        <v>39</v>
      </c>
      <c r="G2450" s="16" t="s">
        <v>3335</v>
      </c>
      <c r="H2450" s="1"/>
      <c r="J2450"/>
      <c r="AC2450" s="5" t="e">
        <f>VLOOKUP(Table1[[#This Row],[Expense Report]],#REF!,3, 0)</f>
        <v>#REF!</v>
      </c>
      <c r="AD2450" t="s">
        <v>11587</v>
      </c>
      <c r="AE2450" t="s">
        <v>266</v>
      </c>
      <c r="AF2450" t="e">
        <f>MONTH(Table1[[#This Row],[Date Sent]])</f>
        <v>#REF!</v>
      </c>
      <c r="AG2450" t="e">
        <f>YEAR(Table1[[#This Row],[Date Sent]])</f>
        <v>#REF!</v>
      </c>
      <c r="AH2450"/>
    </row>
    <row r="2451" spans="1:34" x14ac:dyDescent="0.2">
      <c r="A2451" t="s">
        <v>650</v>
      </c>
      <c r="B2451" t="s">
        <v>3332</v>
      </c>
      <c r="C2451" s="1">
        <v>24.73</v>
      </c>
      <c r="D2451" s="5">
        <v>45309</v>
      </c>
      <c r="E2451" t="s">
        <v>8</v>
      </c>
      <c r="F2451" t="s">
        <v>39</v>
      </c>
      <c r="G2451" s="16" t="s">
        <v>3336</v>
      </c>
      <c r="H2451" s="1"/>
      <c r="J2451"/>
      <c r="AC2451" s="5" t="e">
        <f>VLOOKUP(Table1[[#This Row],[Expense Report]],#REF!,3, 0)</f>
        <v>#REF!</v>
      </c>
      <c r="AD2451" t="s">
        <v>11587</v>
      </c>
      <c r="AE2451" t="s">
        <v>266</v>
      </c>
      <c r="AF2451" t="e">
        <f>MONTH(Table1[[#This Row],[Date Sent]])</f>
        <v>#REF!</v>
      </c>
      <c r="AG2451" t="e">
        <f>YEAR(Table1[[#This Row],[Date Sent]])</f>
        <v>#REF!</v>
      </c>
      <c r="AH2451"/>
    </row>
    <row r="2452" spans="1:34" x14ac:dyDescent="0.2">
      <c r="A2452" t="s">
        <v>650</v>
      </c>
      <c r="B2452" t="s">
        <v>3332</v>
      </c>
      <c r="C2452" s="1">
        <v>26.74</v>
      </c>
      <c r="D2452" s="5">
        <v>45309</v>
      </c>
      <c r="E2452" t="s">
        <v>8</v>
      </c>
      <c r="F2452" t="s">
        <v>17</v>
      </c>
      <c r="G2452" s="16" t="s">
        <v>3337</v>
      </c>
      <c r="H2452" s="1"/>
      <c r="J2452"/>
      <c r="AC2452" s="5" t="e">
        <f>VLOOKUP(Table1[[#This Row],[Expense Report]],#REF!,3, 0)</f>
        <v>#REF!</v>
      </c>
      <c r="AD2452" t="s">
        <v>11587</v>
      </c>
      <c r="AE2452" t="s">
        <v>266</v>
      </c>
      <c r="AF2452" t="e">
        <f>MONTH(Table1[[#This Row],[Date Sent]])</f>
        <v>#REF!</v>
      </c>
      <c r="AG2452" t="e">
        <f>YEAR(Table1[[#This Row],[Date Sent]])</f>
        <v>#REF!</v>
      </c>
      <c r="AH2452"/>
    </row>
    <row r="2453" spans="1:34" x14ac:dyDescent="0.2">
      <c r="A2453" t="s">
        <v>650</v>
      </c>
      <c r="B2453" t="s">
        <v>3332</v>
      </c>
      <c r="C2453" s="1">
        <v>106.99</v>
      </c>
      <c r="D2453" s="5">
        <v>45309</v>
      </c>
      <c r="E2453" t="s">
        <v>25</v>
      </c>
      <c r="F2453" t="s">
        <v>33</v>
      </c>
      <c r="G2453" s="16" t="s">
        <v>3338</v>
      </c>
      <c r="H2453" s="1"/>
      <c r="J2453"/>
      <c r="AC2453" s="5" t="e">
        <f>VLOOKUP(Table1[[#This Row],[Expense Report]],#REF!,3, 0)</f>
        <v>#REF!</v>
      </c>
      <c r="AD2453" t="s">
        <v>11587</v>
      </c>
      <c r="AE2453" t="s">
        <v>266</v>
      </c>
      <c r="AF2453" t="e">
        <f>MONTH(Table1[[#This Row],[Date Sent]])</f>
        <v>#REF!</v>
      </c>
      <c r="AG2453" t="e">
        <f>YEAR(Table1[[#This Row],[Date Sent]])</f>
        <v>#REF!</v>
      </c>
      <c r="AH2453"/>
    </row>
    <row r="2454" spans="1:34" x14ac:dyDescent="0.2">
      <c r="A2454" t="s">
        <v>650</v>
      </c>
      <c r="B2454" t="s">
        <v>3332</v>
      </c>
      <c r="C2454" s="1">
        <v>21.2</v>
      </c>
      <c r="D2454" s="5">
        <v>45309</v>
      </c>
      <c r="E2454" t="s">
        <v>8</v>
      </c>
      <c r="F2454" t="s">
        <v>39</v>
      </c>
      <c r="G2454" s="16" t="s">
        <v>3339</v>
      </c>
      <c r="H2454" s="1"/>
      <c r="J2454"/>
      <c r="AC2454" s="5" t="e">
        <f>VLOOKUP(Table1[[#This Row],[Expense Report]],#REF!,3, 0)</f>
        <v>#REF!</v>
      </c>
      <c r="AD2454" t="s">
        <v>11587</v>
      </c>
      <c r="AE2454" t="s">
        <v>266</v>
      </c>
      <c r="AF2454" t="e">
        <f>MONTH(Table1[[#This Row],[Date Sent]])</f>
        <v>#REF!</v>
      </c>
      <c r="AG2454" t="e">
        <f>YEAR(Table1[[#This Row],[Date Sent]])</f>
        <v>#REF!</v>
      </c>
      <c r="AH2454"/>
    </row>
    <row r="2455" spans="1:34" x14ac:dyDescent="0.2">
      <c r="A2455" t="s">
        <v>650</v>
      </c>
      <c r="B2455" t="s">
        <v>3332</v>
      </c>
      <c r="C2455" s="1">
        <v>82.9</v>
      </c>
      <c r="D2455" s="5">
        <v>45314</v>
      </c>
      <c r="E2455" t="s">
        <v>8</v>
      </c>
      <c r="F2455" t="s">
        <v>33</v>
      </c>
      <c r="G2455" s="16" t="s">
        <v>3340</v>
      </c>
      <c r="H2455" s="1"/>
      <c r="J2455"/>
      <c r="AC2455" s="5" t="e">
        <f>VLOOKUP(Table1[[#This Row],[Expense Report]],#REF!,3, 0)</f>
        <v>#REF!</v>
      </c>
      <c r="AD2455" t="s">
        <v>11587</v>
      </c>
      <c r="AE2455" t="s">
        <v>266</v>
      </c>
      <c r="AF2455" t="e">
        <f>MONTH(Table1[[#This Row],[Date Sent]])</f>
        <v>#REF!</v>
      </c>
      <c r="AG2455" t="e">
        <f>YEAR(Table1[[#This Row],[Date Sent]])</f>
        <v>#REF!</v>
      </c>
      <c r="AH2455"/>
    </row>
    <row r="2456" spans="1:34" x14ac:dyDescent="0.2">
      <c r="A2456" t="s">
        <v>650</v>
      </c>
      <c r="B2456" t="s">
        <v>3332</v>
      </c>
      <c r="C2456" s="1">
        <v>32.08</v>
      </c>
      <c r="D2456" s="5">
        <v>45319</v>
      </c>
      <c r="E2456" t="s">
        <v>13</v>
      </c>
      <c r="F2456" t="s">
        <v>16</v>
      </c>
      <c r="G2456" s="16" t="s">
        <v>3341</v>
      </c>
      <c r="H2456" s="1"/>
      <c r="J2456"/>
      <c r="AC2456" s="5" t="e">
        <f>VLOOKUP(Table1[[#This Row],[Expense Report]],#REF!,3, 0)</f>
        <v>#REF!</v>
      </c>
      <c r="AD2456" t="s">
        <v>11587</v>
      </c>
      <c r="AE2456" t="s">
        <v>266</v>
      </c>
      <c r="AF2456" t="e">
        <f>MONTH(Table1[[#This Row],[Date Sent]])</f>
        <v>#REF!</v>
      </c>
      <c r="AG2456" t="e">
        <f>YEAR(Table1[[#This Row],[Date Sent]])</f>
        <v>#REF!</v>
      </c>
      <c r="AH2456"/>
    </row>
    <row r="2457" spans="1:34" x14ac:dyDescent="0.2">
      <c r="A2457" t="s">
        <v>650</v>
      </c>
      <c r="B2457" t="s">
        <v>3332</v>
      </c>
      <c r="C2457" s="1">
        <v>192</v>
      </c>
      <c r="D2457" s="5">
        <v>45320</v>
      </c>
      <c r="E2457" t="s">
        <v>8</v>
      </c>
      <c r="F2457" t="s">
        <v>39</v>
      </c>
      <c r="G2457" s="16" t="s">
        <v>3342</v>
      </c>
      <c r="H2457" s="1"/>
      <c r="J2457"/>
      <c r="AC2457" s="5" t="e">
        <f>VLOOKUP(Table1[[#This Row],[Expense Report]],#REF!,3, 0)</f>
        <v>#REF!</v>
      </c>
      <c r="AD2457" t="s">
        <v>11587</v>
      </c>
      <c r="AE2457" t="s">
        <v>266</v>
      </c>
      <c r="AF2457" t="e">
        <f>MONTH(Table1[[#This Row],[Date Sent]])</f>
        <v>#REF!</v>
      </c>
      <c r="AG2457" t="e">
        <f>YEAR(Table1[[#This Row],[Date Sent]])</f>
        <v>#REF!</v>
      </c>
      <c r="AH2457"/>
    </row>
    <row r="2458" spans="1:34" x14ac:dyDescent="0.2">
      <c r="A2458" t="s">
        <v>650</v>
      </c>
      <c r="B2458" t="s">
        <v>3332</v>
      </c>
      <c r="C2458" s="1">
        <v>151.34</v>
      </c>
      <c r="D2458" s="5">
        <v>45320</v>
      </c>
      <c r="E2458" t="s">
        <v>27</v>
      </c>
      <c r="F2458" t="s">
        <v>39</v>
      </c>
      <c r="G2458" s="16" t="s">
        <v>3342</v>
      </c>
      <c r="H2458" s="1"/>
      <c r="J2458"/>
      <c r="AC2458" s="5" t="e">
        <f>VLOOKUP(Table1[[#This Row],[Expense Report]],#REF!,3, 0)</f>
        <v>#REF!</v>
      </c>
      <c r="AD2458" t="s">
        <v>11587</v>
      </c>
      <c r="AE2458" t="s">
        <v>266</v>
      </c>
      <c r="AF2458" t="e">
        <f>MONTH(Table1[[#This Row],[Date Sent]])</f>
        <v>#REF!</v>
      </c>
      <c r="AG2458" t="e">
        <f>YEAR(Table1[[#This Row],[Date Sent]])</f>
        <v>#REF!</v>
      </c>
      <c r="AH2458"/>
    </row>
    <row r="2459" spans="1:34" x14ac:dyDescent="0.2">
      <c r="A2459" t="s">
        <v>3343</v>
      </c>
      <c r="B2459" t="s">
        <v>3344</v>
      </c>
      <c r="C2459" s="1">
        <v>1.85</v>
      </c>
      <c r="D2459" s="5">
        <v>45281</v>
      </c>
      <c r="E2459" t="s">
        <v>20</v>
      </c>
      <c r="F2459" t="s">
        <v>39</v>
      </c>
      <c r="G2459" s="16" t="s">
        <v>3345</v>
      </c>
      <c r="H2459" s="1"/>
      <c r="J2459"/>
      <c r="AC2459" s="5" t="e">
        <f>VLOOKUP(Table1[[#This Row],[Expense Report]],#REF!,3, 0)</f>
        <v>#REF!</v>
      </c>
      <c r="AD2459" t="s">
        <v>14550</v>
      </c>
      <c r="AE2459" t="s">
        <v>156</v>
      </c>
      <c r="AF2459" t="e">
        <f>MONTH(Table1[[#This Row],[Date Sent]])</f>
        <v>#REF!</v>
      </c>
      <c r="AG2459" t="e">
        <f>YEAR(Table1[[#This Row],[Date Sent]])</f>
        <v>#REF!</v>
      </c>
      <c r="AH2459"/>
    </row>
    <row r="2460" spans="1:34" x14ac:dyDescent="0.2">
      <c r="A2460" t="s">
        <v>3343</v>
      </c>
      <c r="B2460" t="s">
        <v>3344</v>
      </c>
      <c r="C2460" s="1">
        <v>219.54</v>
      </c>
      <c r="D2460" s="5">
        <v>45284</v>
      </c>
      <c r="E2460" t="s">
        <v>21</v>
      </c>
      <c r="F2460" t="s">
        <v>918</v>
      </c>
      <c r="G2460" s="16" t="s">
        <v>918</v>
      </c>
      <c r="H2460" s="1">
        <v>141.28</v>
      </c>
      <c r="I2460" t="s">
        <v>18</v>
      </c>
      <c r="J2460" t="s">
        <v>3346</v>
      </c>
      <c r="K2460" s="1">
        <v>78.260000000000005</v>
      </c>
      <c r="L2460" t="s">
        <v>33</v>
      </c>
      <c r="M2460" t="s">
        <v>3347</v>
      </c>
      <c r="AC2460" s="5" t="e">
        <f>VLOOKUP(Table1[[#This Row],[Expense Report]],#REF!,3, 0)</f>
        <v>#REF!</v>
      </c>
      <c r="AD2460" t="s">
        <v>14550</v>
      </c>
      <c r="AE2460" t="s">
        <v>156</v>
      </c>
      <c r="AF2460" t="e">
        <f>MONTH(Table1[[#This Row],[Date Sent]])</f>
        <v>#REF!</v>
      </c>
      <c r="AG2460" t="e">
        <f>YEAR(Table1[[#This Row],[Date Sent]])</f>
        <v>#REF!</v>
      </c>
      <c r="AH2460"/>
    </row>
    <row r="2461" spans="1:34" x14ac:dyDescent="0.2">
      <c r="A2461" t="s">
        <v>3343</v>
      </c>
      <c r="B2461" t="s">
        <v>3344</v>
      </c>
      <c r="C2461" s="1">
        <v>132.88999999999999</v>
      </c>
      <c r="D2461" s="5">
        <v>45296</v>
      </c>
      <c r="E2461" t="s">
        <v>21</v>
      </c>
      <c r="F2461" t="s">
        <v>33</v>
      </c>
      <c r="G2461" s="16" t="s">
        <v>3348</v>
      </c>
      <c r="H2461" s="1"/>
      <c r="J2461"/>
      <c r="AC2461" s="5" t="e">
        <f>VLOOKUP(Table1[[#This Row],[Expense Report]],#REF!,3, 0)</f>
        <v>#REF!</v>
      </c>
      <c r="AD2461" t="s">
        <v>14550</v>
      </c>
      <c r="AE2461" t="s">
        <v>156</v>
      </c>
      <c r="AF2461" t="e">
        <f>MONTH(Table1[[#This Row],[Date Sent]])</f>
        <v>#REF!</v>
      </c>
      <c r="AG2461" t="e">
        <f>YEAR(Table1[[#This Row],[Date Sent]])</f>
        <v>#REF!</v>
      </c>
      <c r="AH2461"/>
    </row>
    <row r="2462" spans="1:34" x14ac:dyDescent="0.2">
      <c r="A2462" t="s">
        <v>3343</v>
      </c>
      <c r="B2462" t="s">
        <v>3344</v>
      </c>
      <c r="C2462" s="1">
        <v>44.34</v>
      </c>
      <c r="D2462" s="5">
        <v>45296</v>
      </c>
      <c r="E2462" t="s">
        <v>21</v>
      </c>
      <c r="F2462" t="s">
        <v>33</v>
      </c>
      <c r="G2462" s="16" t="s">
        <v>3349</v>
      </c>
      <c r="H2462" s="1"/>
      <c r="J2462"/>
      <c r="AC2462" s="5" t="e">
        <f>VLOOKUP(Table1[[#This Row],[Expense Report]],#REF!,3, 0)</f>
        <v>#REF!</v>
      </c>
      <c r="AD2462" t="s">
        <v>14550</v>
      </c>
      <c r="AE2462" t="s">
        <v>156</v>
      </c>
      <c r="AF2462" t="e">
        <f>MONTH(Table1[[#This Row],[Date Sent]])</f>
        <v>#REF!</v>
      </c>
      <c r="AG2462" t="e">
        <f>YEAR(Table1[[#This Row],[Date Sent]])</f>
        <v>#REF!</v>
      </c>
      <c r="AH2462"/>
    </row>
    <row r="2463" spans="1:34" x14ac:dyDescent="0.2">
      <c r="A2463" t="s">
        <v>3343</v>
      </c>
      <c r="B2463" t="s">
        <v>3344</v>
      </c>
      <c r="C2463" s="1">
        <v>295</v>
      </c>
      <c r="D2463" s="5">
        <v>45300</v>
      </c>
      <c r="E2463" t="s">
        <v>21</v>
      </c>
      <c r="F2463" t="s">
        <v>918</v>
      </c>
      <c r="G2463" s="16" t="s">
        <v>918</v>
      </c>
      <c r="H2463" s="1">
        <v>63.46</v>
      </c>
      <c r="I2463" t="s">
        <v>33</v>
      </c>
      <c r="J2463" t="s">
        <v>3350</v>
      </c>
      <c r="K2463" s="1">
        <v>231.54</v>
      </c>
      <c r="L2463" t="s">
        <v>18</v>
      </c>
      <c r="M2463" t="s">
        <v>3351</v>
      </c>
      <c r="AC2463" s="5" t="e">
        <f>VLOOKUP(Table1[[#This Row],[Expense Report]],#REF!,3, 0)</f>
        <v>#REF!</v>
      </c>
      <c r="AD2463" t="s">
        <v>14550</v>
      </c>
      <c r="AE2463" t="s">
        <v>156</v>
      </c>
      <c r="AF2463" t="e">
        <f>MONTH(Table1[[#This Row],[Date Sent]])</f>
        <v>#REF!</v>
      </c>
      <c r="AG2463" t="e">
        <f>YEAR(Table1[[#This Row],[Date Sent]])</f>
        <v>#REF!</v>
      </c>
      <c r="AH2463"/>
    </row>
    <row r="2464" spans="1:34" x14ac:dyDescent="0.2">
      <c r="A2464" t="s">
        <v>3343</v>
      </c>
      <c r="B2464" t="s">
        <v>3344</v>
      </c>
      <c r="C2464" s="1">
        <v>435.48</v>
      </c>
      <c r="D2464" s="5">
        <v>45301</v>
      </c>
      <c r="E2464" t="s">
        <v>21</v>
      </c>
      <c r="F2464" t="s">
        <v>33</v>
      </c>
      <c r="G2464" s="16" t="s">
        <v>3352</v>
      </c>
      <c r="H2464" s="1"/>
      <c r="J2464"/>
      <c r="AC2464" s="5" t="e">
        <f>VLOOKUP(Table1[[#This Row],[Expense Report]],#REF!,3, 0)</f>
        <v>#REF!</v>
      </c>
      <c r="AD2464" t="s">
        <v>14550</v>
      </c>
      <c r="AE2464" t="s">
        <v>156</v>
      </c>
      <c r="AF2464" t="e">
        <f>MONTH(Table1[[#This Row],[Date Sent]])</f>
        <v>#REF!</v>
      </c>
      <c r="AG2464" t="e">
        <f>YEAR(Table1[[#This Row],[Date Sent]])</f>
        <v>#REF!</v>
      </c>
      <c r="AH2464"/>
    </row>
    <row r="2465" spans="1:34" x14ac:dyDescent="0.2">
      <c r="A2465" t="s">
        <v>3343</v>
      </c>
      <c r="B2465" t="s">
        <v>3344</v>
      </c>
      <c r="C2465" s="1">
        <v>145.94999999999999</v>
      </c>
      <c r="D2465" s="5">
        <v>45305</v>
      </c>
      <c r="E2465" t="s">
        <v>21</v>
      </c>
      <c r="F2465" t="s">
        <v>918</v>
      </c>
      <c r="G2465" s="16" t="s">
        <v>918</v>
      </c>
      <c r="H2465" s="1">
        <v>74.77</v>
      </c>
      <c r="I2465" t="s">
        <v>18</v>
      </c>
      <c r="J2465" t="s">
        <v>3353</v>
      </c>
      <c r="K2465" s="1">
        <v>71.180000000000007</v>
      </c>
      <c r="L2465" t="s">
        <v>33</v>
      </c>
      <c r="M2465" t="s">
        <v>3354</v>
      </c>
      <c r="AC2465" s="5" t="e">
        <f>VLOOKUP(Table1[[#This Row],[Expense Report]],#REF!,3, 0)</f>
        <v>#REF!</v>
      </c>
      <c r="AD2465" t="s">
        <v>14550</v>
      </c>
      <c r="AE2465" t="s">
        <v>156</v>
      </c>
      <c r="AF2465" t="e">
        <f>MONTH(Table1[[#This Row],[Date Sent]])</f>
        <v>#REF!</v>
      </c>
      <c r="AG2465" t="e">
        <f>YEAR(Table1[[#This Row],[Date Sent]])</f>
        <v>#REF!</v>
      </c>
      <c r="AH2465"/>
    </row>
    <row r="2466" spans="1:34" x14ac:dyDescent="0.2">
      <c r="A2466" t="s">
        <v>3343</v>
      </c>
      <c r="B2466" t="s">
        <v>3344</v>
      </c>
      <c r="C2466" s="1">
        <v>101.97</v>
      </c>
      <c r="D2466" s="5">
        <v>45306</v>
      </c>
      <c r="E2466" t="s">
        <v>21</v>
      </c>
      <c r="F2466" t="s">
        <v>33</v>
      </c>
      <c r="G2466" s="16" t="s">
        <v>1589</v>
      </c>
      <c r="H2466" s="1"/>
      <c r="J2466"/>
      <c r="AC2466" s="5" t="e">
        <f>VLOOKUP(Table1[[#This Row],[Expense Report]],#REF!,3, 0)</f>
        <v>#REF!</v>
      </c>
      <c r="AD2466" t="s">
        <v>14550</v>
      </c>
      <c r="AE2466" t="s">
        <v>156</v>
      </c>
      <c r="AF2466" t="e">
        <f>MONTH(Table1[[#This Row],[Date Sent]])</f>
        <v>#REF!</v>
      </c>
      <c r="AG2466" t="e">
        <f>YEAR(Table1[[#This Row],[Date Sent]])</f>
        <v>#REF!</v>
      </c>
      <c r="AH2466"/>
    </row>
    <row r="2467" spans="1:34" x14ac:dyDescent="0.2">
      <c r="A2467" t="s">
        <v>3343</v>
      </c>
      <c r="B2467" t="s">
        <v>3344</v>
      </c>
      <c r="C2467" s="1">
        <v>109.5</v>
      </c>
      <c r="D2467" s="5">
        <v>45308</v>
      </c>
      <c r="E2467" t="s">
        <v>21</v>
      </c>
      <c r="F2467" t="s">
        <v>16</v>
      </c>
      <c r="G2467" s="16" t="s">
        <v>3355</v>
      </c>
      <c r="H2467" s="1"/>
      <c r="J2467"/>
      <c r="AC2467" s="5" t="e">
        <f>VLOOKUP(Table1[[#This Row],[Expense Report]],#REF!,3, 0)</f>
        <v>#REF!</v>
      </c>
      <c r="AD2467" t="s">
        <v>14550</v>
      </c>
      <c r="AE2467" t="s">
        <v>156</v>
      </c>
      <c r="AF2467" t="e">
        <f>MONTH(Table1[[#This Row],[Date Sent]])</f>
        <v>#REF!</v>
      </c>
      <c r="AG2467" t="e">
        <f>YEAR(Table1[[#This Row],[Date Sent]])</f>
        <v>#REF!</v>
      </c>
      <c r="AH2467"/>
    </row>
    <row r="2468" spans="1:34" x14ac:dyDescent="0.2">
      <c r="A2468" t="s">
        <v>153</v>
      </c>
      <c r="B2468" t="s">
        <v>3356</v>
      </c>
      <c r="C2468" s="1">
        <v>64.680000000000007</v>
      </c>
      <c r="D2468" s="5">
        <v>45306</v>
      </c>
      <c r="E2468" t="s">
        <v>21</v>
      </c>
      <c r="F2468" t="s">
        <v>33</v>
      </c>
      <c r="G2468" s="16" t="s">
        <v>3357</v>
      </c>
      <c r="H2468" s="1"/>
      <c r="J2468"/>
      <c r="AC2468" s="5" t="e">
        <f>VLOOKUP(Table1[[#This Row],[Expense Report]],#REF!,3, 0)</f>
        <v>#REF!</v>
      </c>
      <c r="AD2468" t="s">
        <v>13499</v>
      </c>
      <c r="AE2468" t="s">
        <v>198</v>
      </c>
      <c r="AF2468" t="e">
        <f>MONTH(Table1[[#This Row],[Date Sent]])</f>
        <v>#REF!</v>
      </c>
      <c r="AG2468" t="e">
        <f>YEAR(Table1[[#This Row],[Date Sent]])</f>
        <v>#REF!</v>
      </c>
      <c r="AH2468"/>
    </row>
    <row r="2469" spans="1:34" x14ac:dyDescent="0.2">
      <c r="A2469" t="s">
        <v>153</v>
      </c>
      <c r="B2469" t="s">
        <v>3356</v>
      </c>
      <c r="C2469" s="1">
        <v>50.16</v>
      </c>
      <c r="D2469" s="5">
        <v>45306</v>
      </c>
      <c r="E2469" t="s">
        <v>17</v>
      </c>
      <c r="F2469" t="s">
        <v>39</v>
      </c>
      <c r="G2469" s="16" t="s">
        <v>3358</v>
      </c>
      <c r="H2469" s="1"/>
      <c r="J2469"/>
      <c r="AC2469" s="5" t="e">
        <f>VLOOKUP(Table1[[#This Row],[Expense Report]],#REF!,3, 0)</f>
        <v>#REF!</v>
      </c>
      <c r="AD2469" t="s">
        <v>13499</v>
      </c>
      <c r="AE2469" t="s">
        <v>198</v>
      </c>
      <c r="AF2469" t="e">
        <f>MONTH(Table1[[#This Row],[Date Sent]])</f>
        <v>#REF!</v>
      </c>
      <c r="AG2469" t="e">
        <f>YEAR(Table1[[#This Row],[Date Sent]])</f>
        <v>#REF!</v>
      </c>
      <c r="AH2469"/>
    </row>
    <row r="2470" spans="1:34" x14ac:dyDescent="0.2">
      <c r="A2470" t="s">
        <v>294</v>
      </c>
      <c r="B2470" t="s">
        <v>3359</v>
      </c>
      <c r="C2470" s="1">
        <v>506.95</v>
      </c>
      <c r="D2470" s="5">
        <v>45320</v>
      </c>
      <c r="E2470" t="s">
        <v>21</v>
      </c>
      <c r="F2470" t="s">
        <v>15</v>
      </c>
      <c r="G2470" s="16" t="s">
        <v>3360</v>
      </c>
      <c r="H2470" s="1"/>
      <c r="J2470"/>
      <c r="AC2470" s="5" t="e">
        <f>VLOOKUP(Table1[[#This Row],[Expense Report]],#REF!,3, 0)</f>
        <v>#REF!</v>
      </c>
      <c r="AD2470" t="s">
        <v>13332</v>
      </c>
      <c r="AE2470" t="s">
        <v>313</v>
      </c>
      <c r="AF2470" t="e">
        <f>MONTH(Table1[[#This Row],[Date Sent]])</f>
        <v>#REF!</v>
      </c>
      <c r="AG2470" t="e">
        <f>YEAR(Table1[[#This Row],[Date Sent]])</f>
        <v>#REF!</v>
      </c>
      <c r="AH2470"/>
    </row>
    <row r="2471" spans="1:34" x14ac:dyDescent="0.2">
      <c r="A2471" t="s">
        <v>501</v>
      </c>
      <c r="B2471" t="s">
        <v>503</v>
      </c>
      <c r="C2471" s="1">
        <v>38.79</v>
      </c>
      <c r="D2471" s="5">
        <v>45308</v>
      </c>
      <c r="E2471" t="s">
        <v>8</v>
      </c>
      <c r="F2471" t="s">
        <v>39</v>
      </c>
      <c r="G2471" s="16" t="s">
        <v>1782</v>
      </c>
      <c r="H2471" s="1"/>
      <c r="J2471"/>
      <c r="AC2471" s="5" t="e">
        <f>VLOOKUP(Table1[[#This Row],[Expense Report]],#REF!,3, 0)</f>
        <v>#REF!</v>
      </c>
      <c r="AD2471" t="s">
        <v>13772</v>
      </c>
      <c r="AE2471" t="s">
        <v>156</v>
      </c>
      <c r="AF2471" t="e">
        <f>MONTH(Table1[[#This Row],[Date Sent]])</f>
        <v>#REF!</v>
      </c>
      <c r="AG2471" t="e">
        <f>YEAR(Table1[[#This Row],[Date Sent]])</f>
        <v>#REF!</v>
      </c>
      <c r="AH2471"/>
    </row>
    <row r="2472" spans="1:34" x14ac:dyDescent="0.2">
      <c r="A2472" t="s">
        <v>1868</v>
      </c>
      <c r="B2472" t="s">
        <v>3361</v>
      </c>
      <c r="C2472" s="1">
        <v>105.44</v>
      </c>
      <c r="D2472" s="5">
        <v>45310</v>
      </c>
      <c r="E2472" t="s">
        <v>14</v>
      </c>
      <c r="F2472" t="s">
        <v>15</v>
      </c>
      <c r="G2472" s="16" t="s">
        <v>3362</v>
      </c>
      <c r="H2472" s="1"/>
      <c r="J2472"/>
      <c r="AC2472" s="5" t="e">
        <f>VLOOKUP(Table1[[#This Row],[Expense Report]],#REF!,3, 0)</f>
        <v>#REF!</v>
      </c>
      <c r="AD2472" t="s">
        <v>13308</v>
      </c>
      <c r="AE2472" t="s">
        <v>198</v>
      </c>
      <c r="AF2472" t="e">
        <f>MONTH(Table1[[#This Row],[Date Sent]])</f>
        <v>#REF!</v>
      </c>
      <c r="AG2472" t="e">
        <f>YEAR(Table1[[#This Row],[Date Sent]])</f>
        <v>#REF!</v>
      </c>
      <c r="AH2472"/>
    </row>
    <row r="2473" spans="1:34" x14ac:dyDescent="0.2">
      <c r="A2473" t="s">
        <v>1868</v>
      </c>
      <c r="B2473" t="s">
        <v>3361</v>
      </c>
      <c r="C2473" s="1">
        <v>412</v>
      </c>
      <c r="D2473" s="5">
        <v>45314</v>
      </c>
      <c r="E2473" t="s">
        <v>25</v>
      </c>
      <c r="F2473" t="s">
        <v>39</v>
      </c>
      <c r="G2473" s="16" t="s">
        <v>3363</v>
      </c>
      <c r="H2473" s="1"/>
      <c r="J2473"/>
      <c r="AC2473" s="5" t="e">
        <f>VLOOKUP(Table1[[#This Row],[Expense Report]],#REF!,3, 0)</f>
        <v>#REF!</v>
      </c>
      <c r="AD2473" t="s">
        <v>13308</v>
      </c>
      <c r="AE2473" t="s">
        <v>198</v>
      </c>
      <c r="AF2473" t="e">
        <f>MONTH(Table1[[#This Row],[Date Sent]])</f>
        <v>#REF!</v>
      </c>
      <c r="AG2473" t="e">
        <f>YEAR(Table1[[#This Row],[Date Sent]])</f>
        <v>#REF!</v>
      </c>
      <c r="AH2473"/>
    </row>
    <row r="2474" spans="1:34" x14ac:dyDescent="0.2">
      <c r="A2474" t="s">
        <v>1868</v>
      </c>
      <c r="B2474" t="s">
        <v>3361</v>
      </c>
      <c r="C2474" s="1">
        <v>1239.83</v>
      </c>
      <c r="D2474" s="5">
        <v>45315</v>
      </c>
      <c r="E2474" t="s">
        <v>8</v>
      </c>
      <c r="F2474" t="s">
        <v>20</v>
      </c>
      <c r="G2474" s="16" t="s">
        <v>3364</v>
      </c>
      <c r="H2474" s="1"/>
      <c r="J2474"/>
      <c r="AC2474" s="5" t="e">
        <f>VLOOKUP(Table1[[#This Row],[Expense Report]],#REF!,3, 0)</f>
        <v>#REF!</v>
      </c>
      <c r="AD2474" t="s">
        <v>13308</v>
      </c>
      <c r="AE2474" t="s">
        <v>198</v>
      </c>
      <c r="AF2474" t="e">
        <f>MONTH(Table1[[#This Row],[Date Sent]])</f>
        <v>#REF!</v>
      </c>
      <c r="AG2474" t="e">
        <f>YEAR(Table1[[#This Row],[Date Sent]])</f>
        <v>#REF!</v>
      </c>
      <c r="AH2474"/>
    </row>
    <row r="2475" spans="1:34" x14ac:dyDescent="0.2">
      <c r="A2475" t="s">
        <v>1868</v>
      </c>
      <c r="B2475" t="s">
        <v>3361</v>
      </c>
      <c r="C2475" s="1">
        <v>25.97</v>
      </c>
      <c r="D2475" s="5">
        <v>45316</v>
      </c>
      <c r="E2475" t="s">
        <v>21</v>
      </c>
      <c r="F2475" t="s">
        <v>33</v>
      </c>
      <c r="G2475" s="16" t="s">
        <v>950</v>
      </c>
      <c r="H2475" s="1"/>
      <c r="J2475"/>
      <c r="AC2475" s="5" t="e">
        <f>VLOOKUP(Table1[[#This Row],[Expense Report]],#REF!,3, 0)</f>
        <v>#REF!</v>
      </c>
      <c r="AD2475" t="s">
        <v>13308</v>
      </c>
      <c r="AE2475" t="s">
        <v>198</v>
      </c>
      <c r="AF2475" t="e">
        <f>MONTH(Table1[[#This Row],[Date Sent]])</f>
        <v>#REF!</v>
      </c>
      <c r="AG2475" t="e">
        <f>YEAR(Table1[[#This Row],[Date Sent]])</f>
        <v>#REF!</v>
      </c>
      <c r="AH2475"/>
    </row>
    <row r="2476" spans="1:34" x14ac:dyDescent="0.2">
      <c r="A2476" t="s">
        <v>2280</v>
      </c>
      <c r="B2476" t="s">
        <v>3365</v>
      </c>
      <c r="C2476" s="1">
        <v>10.9</v>
      </c>
      <c r="D2476" s="5">
        <v>45314</v>
      </c>
      <c r="E2476" t="s">
        <v>21</v>
      </c>
      <c r="F2476" t="s">
        <v>33</v>
      </c>
      <c r="G2476" s="16" t="s">
        <v>1922</v>
      </c>
      <c r="H2476" s="1"/>
      <c r="J2476"/>
      <c r="AC2476" s="5" t="e">
        <f>VLOOKUP(Table1[[#This Row],[Expense Report]],#REF!,3, 0)</f>
        <v>#REF!</v>
      </c>
      <c r="AD2476" t="s">
        <v>13311</v>
      </c>
      <c r="AE2476" t="s">
        <v>156</v>
      </c>
      <c r="AF2476" t="e">
        <f>MONTH(Table1[[#This Row],[Date Sent]])</f>
        <v>#REF!</v>
      </c>
      <c r="AG2476" t="e">
        <f>YEAR(Table1[[#This Row],[Date Sent]])</f>
        <v>#REF!</v>
      </c>
      <c r="AH2476"/>
    </row>
    <row r="2477" spans="1:34" x14ac:dyDescent="0.2">
      <c r="A2477" t="s">
        <v>353</v>
      </c>
      <c r="B2477" t="s">
        <v>3366</v>
      </c>
      <c r="C2477" s="23">
        <v>152</v>
      </c>
      <c r="D2477" s="4">
        <v>45313</v>
      </c>
      <c r="E2477" s="3" t="s">
        <v>21</v>
      </c>
      <c r="F2477" s="3" t="s">
        <v>33</v>
      </c>
      <c r="G2477" s="3" t="s">
        <v>3367</v>
      </c>
      <c r="H2477" s="1"/>
      <c r="J2477"/>
      <c r="AC2477" s="5" t="e">
        <f>VLOOKUP(Table1[[#This Row],[Expense Report]],#REF!,3, 0)</f>
        <v>#REF!</v>
      </c>
      <c r="AD2477" t="s">
        <v>11649</v>
      </c>
      <c r="AE2477" t="s">
        <v>11649</v>
      </c>
      <c r="AF2477" t="e">
        <f>MONTH(Table1[[#This Row],[Date Sent]])</f>
        <v>#REF!</v>
      </c>
      <c r="AG2477" t="e">
        <f>YEAR(Table1[[#This Row],[Date Sent]])</f>
        <v>#REF!</v>
      </c>
      <c r="AH2477"/>
    </row>
    <row r="2478" spans="1:34" x14ac:dyDescent="0.2">
      <c r="A2478" t="s">
        <v>353</v>
      </c>
      <c r="B2478" t="s">
        <v>3366</v>
      </c>
      <c r="C2478" s="23">
        <v>51</v>
      </c>
      <c r="D2478" s="4">
        <v>45316</v>
      </c>
      <c r="E2478" s="3" t="s">
        <v>21</v>
      </c>
      <c r="F2478" s="3" t="s">
        <v>15</v>
      </c>
      <c r="G2478" s="3" t="s">
        <v>3368</v>
      </c>
      <c r="H2478" s="1"/>
      <c r="J2478"/>
      <c r="AC2478" s="5" t="e">
        <f>VLOOKUP(Table1[[#This Row],[Expense Report]],#REF!,3, 0)</f>
        <v>#REF!</v>
      </c>
      <c r="AD2478" t="s">
        <v>11649</v>
      </c>
      <c r="AE2478" t="s">
        <v>11649</v>
      </c>
      <c r="AF2478" t="e">
        <f>MONTH(Table1[[#This Row],[Date Sent]])</f>
        <v>#REF!</v>
      </c>
      <c r="AG2478" t="e">
        <f>YEAR(Table1[[#This Row],[Date Sent]])</f>
        <v>#REF!</v>
      </c>
      <c r="AH2478"/>
    </row>
    <row r="2479" spans="1:34" x14ac:dyDescent="0.2">
      <c r="A2479" t="s">
        <v>462</v>
      </c>
      <c r="B2479" t="s">
        <v>3369</v>
      </c>
      <c r="C2479" s="1">
        <v>108.65</v>
      </c>
      <c r="D2479" s="5">
        <v>45279</v>
      </c>
      <c r="E2479" t="s">
        <v>21</v>
      </c>
      <c r="F2479" t="s">
        <v>33</v>
      </c>
      <c r="G2479" s="16" t="s">
        <v>3370</v>
      </c>
      <c r="H2479" s="1"/>
      <c r="J2479"/>
      <c r="AC2479" s="5" t="e">
        <f>VLOOKUP(Table1[[#This Row],[Expense Report]],#REF!,3, 0)</f>
        <v>#REF!</v>
      </c>
      <c r="AD2479" t="s">
        <v>11649</v>
      </c>
      <c r="AE2479" t="s">
        <v>11649</v>
      </c>
      <c r="AF2479" t="e">
        <f>MONTH(Table1[[#This Row],[Date Sent]])</f>
        <v>#REF!</v>
      </c>
      <c r="AG2479" t="e">
        <f>YEAR(Table1[[#This Row],[Date Sent]])</f>
        <v>#REF!</v>
      </c>
      <c r="AH2479"/>
    </row>
    <row r="2480" spans="1:34" x14ac:dyDescent="0.2">
      <c r="A2480" t="s">
        <v>462</v>
      </c>
      <c r="B2480" t="s">
        <v>3369</v>
      </c>
      <c r="C2480" s="1">
        <v>168.9</v>
      </c>
      <c r="D2480" s="5">
        <v>45286</v>
      </c>
      <c r="E2480" t="s">
        <v>21</v>
      </c>
      <c r="F2480" t="s">
        <v>33</v>
      </c>
      <c r="G2480" s="16" t="s">
        <v>3371</v>
      </c>
      <c r="H2480" s="1"/>
      <c r="J2480"/>
      <c r="AC2480" s="5" t="e">
        <f>VLOOKUP(Table1[[#This Row],[Expense Report]],#REF!,3, 0)</f>
        <v>#REF!</v>
      </c>
      <c r="AD2480" t="s">
        <v>11649</v>
      </c>
      <c r="AE2480" t="s">
        <v>11649</v>
      </c>
      <c r="AF2480" t="e">
        <f>MONTH(Table1[[#This Row],[Date Sent]])</f>
        <v>#REF!</v>
      </c>
      <c r="AG2480" t="e">
        <f>YEAR(Table1[[#This Row],[Date Sent]])</f>
        <v>#REF!</v>
      </c>
      <c r="AH2480"/>
    </row>
    <row r="2481" spans="1:34" x14ac:dyDescent="0.2">
      <c r="A2481" t="s">
        <v>462</v>
      </c>
      <c r="B2481" t="s">
        <v>3369</v>
      </c>
      <c r="C2481" s="1">
        <v>103.21</v>
      </c>
      <c r="D2481" s="5">
        <v>45300</v>
      </c>
      <c r="E2481" t="s">
        <v>21</v>
      </c>
      <c r="F2481" t="s">
        <v>33</v>
      </c>
      <c r="G2481" s="16" t="s">
        <v>3372</v>
      </c>
      <c r="H2481" s="1"/>
      <c r="J2481"/>
      <c r="AC2481" s="5" t="e">
        <f>VLOOKUP(Table1[[#This Row],[Expense Report]],#REF!,3, 0)</f>
        <v>#REF!</v>
      </c>
      <c r="AD2481" t="s">
        <v>11649</v>
      </c>
      <c r="AE2481" t="s">
        <v>11649</v>
      </c>
      <c r="AF2481" t="e">
        <f>MONTH(Table1[[#This Row],[Date Sent]])</f>
        <v>#REF!</v>
      </c>
      <c r="AG2481" t="e">
        <f>YEAR(Table1[[#This Row],[Date Sent]])</f>
        <v>#REF!</v>
      </c>
      <c r="AH2481"/>
    </row>
    <row r="2482" spans="1:34" x14ac:dyDescent="0.2">
      <c r="A2482" t="s">
        <v>3373</v>
      </c>
      <c r="B2482" t="s">
        <v>3374</v>
      </c>
      <c r="C2482" s="1">
        <v>195.71</v>
      </c>
      <c r="D2482" s="5">
        <v>45276</v>
      </c>
      <c r="E2482" t="s">
        <v>21</v>
      </c>
      <c r="F2482" t="s">
        <v>17</v>
      </c>
      <c r="G2482" s="16" t="s">
        <v>3375</v>
      </c>
      <c r="H2482" s="1"/>
      <c r="J2482"/>
      <c r="AC2482" s="5" t="e">
        <f>VLOOKUP(Table1[[#This Row],[Expense Report]],#REF!,3, 0)</f>
        <v>#REF!</v>
      </c>
      <c r="AD2482" t="s">
        <v>14650</v>
      </c>
      <c r="AE2482" t="s">
        <v>294</v>
      </c>
      <c r="AF2482" t="e">
        <f>MONTH(Table1[[#This Row],[Date Sent]])</f>
        <v>#REF!</v>
      </c>
      <c r="AG2482" t="e">
        <f>YEAR(Table1[[#This Row],[Date Sent]])</f>
        <v>#REF!</v>
      </c>
      <c r="AH2482"/>
    </row>
    <row r="2483" spans="1:34" x14ac:dyDescent="0.2">
      <c r="A2483" t="s">
        <v>3373</v>
      </c>
      <c r="B2483" t="s">
        <v>3374</v>
      </c>
      <c r="C2483" s="1">
        <v>81.739999999999995</v>
      </c>
      <c r="D2483" s="5">
        <v>45276</v>
      </c>
      <c r="E2483" t="s">
        <v>21</v>
      </c>
      <c r="F2483" t="s">
        <v>33</v>
      </c>
      <c r="G2483" s="16" t="s">
        <v>2055</v>
      </c>
      <c r="H2483" s="1"/>
      <c r="J2483"/>
      <c r="AC2483" s="5" t="e">
        <f>VLOOKUP(Table1[[#This Row],[Expense Report]],#REF!,3, 0)</f>
        <v>#REF!</v>
      </c>
      <c r="AD2483" t="s">
        <v>14650</v>
      </c>
      <c r="AE2483" t="s">
        <v>294</v>
      </c>
      <c r="AF2483" t="e">
        <f>MONTH(Table1[[#This Row],[Date Sent]])</f>
        <v>#REF!</v>
      </c>
      <c r="AG2483" t="e">
        <f>YEAR(Table1[[#This Row],[Date Sent]])</f>
        <v>#REF!</v>
      </c>
      <c r="AH2483"/>
    </row>
    <row r="2484" spans="1:34" x14ac:dyDescent="0.2">
      <c r="A2484" t="s">
        <v>3373</v>
      </c>
      <c r="B2484" t="s">
        <v>3374</v>
      </c>
      <c r="C2484" s="1">
        <v>206.9</v>
      </c>
      <c r="D2484" s="5">
        <v>45277</v>
      </c>
      <c r="E2484" t="s">
        <v>21</v>
      </c>
      <c r="F2484" t="s">
        <v>33</v>
      </c>
      <c r="G2484" s="16" t="s">
        <v>3376</v>
      </c>
      <c r="H2484" s="1"/>
      <c r="J2484"/>
      <c r="AC2484" s="5" t="e">
        <f>VLOOKUP(Table1[[#This Row],[Expense Report]],#REF!,3, 0)</f>
        <v>#REF!</v>
      </c>
      <c r="AD2484" t="s">
        <v>14650</v>
      </c>
      <c r="AE2484" t="s">
        <v>294</v>
      </c>
      <c r="AF2484" t="e">
        <f>MONTH(Table1[[#This Row],[Date Sent]])</f>
        <v>#REF!</v>
      </c>
      <c r="AG2484" t="e">
        <f>YEAR(Table1[[#This Row],[Date Sent]])</f>
        <v>#REF!</v>
      </c>
      <c r="AH2484"/>
    </row>
    <row r="2485" spans="1:34" x14ac:dyDescent="0.2">
      <c r="A2485" t="s">
        <v>3373</v>
      </c>
      <c r="B2485" t="s">
        <v>3374</v>
      </c>
      <c r="C2485" s="1">
        <v>18.350000000000001</v>
      </c>
      <c r="D2485" s="5">
        <v>45279</v>
      </c>
      <c r="E2485" t="s">
        <v>21</v>
      </c>
      <c r="F2485" t="s">
        <v>33</v>
      </c>
      <c r="G2485" s="16" t="s">
        <v>3377</v>
      </c>
      <c r="H2485" s="1"/>
      <c r="J2485"/>
      <c r="AC2485" s="5" t="e">
        <f>VLOOKUP(Table1[[#This Row],[Expense Report]],#REF!,3, 0)</f>
        <v>#REF!</v>
      </c>
      <c r="AD2485" t="s">
        <v>14650</v>
      </c>
      <c r="AE2485" t="s">
        <v>294</v>
      </c>
      <c r="AF2485" t="e">
        <f>MONTH(Table1[[#This Row],[Date Sent]])</f>
        <v>#REF!</v>
      </c>
      <c r="AG2485" t="e">
        <f>YEAR(Table1[[#This Row],[Date Sent]])</f>
        <v>#REF!</v>
      </c>
      <c r="AH2485"/>
    </row>
    <row r="2486" spans="1:34" x14ac:dyDescent="0.2">
      <c r="A2486" t="s">
        <v>3373</v>
      </c>
      <c r="B2486" t="s">
        <v>3374</v>
      </c>
      <c r="C2486" s="1">
        <v>115.49</v>
      </c>
      <c r="D2486" s="5">
        <v>45284</v>
      </c>
      <c r="E2486" t="s">
        <v>27</v>
      </c>
      <c r="F2486" t="s">
        <v>33</v>
      </c>
      <c r="G2486" s="16" t="s">
        <v>1702</v>
      </c>
      <c r="H2486" s="1"/>
      <c r="J2486"/>
      <c r="AC2486" s="5" t="e">
        <f>VLOOKUP(Table1[[#This Row],[Expense Report]],#REF!,3, 0)</f>
        <v>#REF!</v>
      </c>
      <c r="AD2486" t="s">
        <v>14650</v>
      </c>
      <c r="AE2486" t="s">
        <v>294</v>
      </c>
      <c r="AF2486" t="e">
        <f>MONTH(Table1[[#This Row],[Date Sent]])</f>
        <v>#REF!</v>
      </c>
      <c r="AG2486" t="e">
        <f>YEAR(Table1[[#This Row],[Date Sent]])</f>
        <v>#REF!</v>
      </c>
      <c r="AH2486"/>
    </row>
    <row r="2487" spans="1:34" x14ac:dyDescent="0.2">
      <c r="A2487" t="s">
        <v>3373</v>
      </c>
      <c r="B2487" t="s">
        <v>3374</v>
      </c>
      <c r="C2487" s="1">
        <v>-2.5499999999999998</v>
      </c>
      <c r="D2487" s="5">
        <v>45286</v>
      </c>
      <c r="E2487" t="s">
        <v>21</v>
      </c>
      <c r="F2487" t="s">
        <v>39</v>
      </c>
      <c r="G2487" s="16" t="s">
        <v>3378</v>
      </c>
      <c r="H2487" s="1"/>
      <c r="J2487"/>
      <c r="AC2487" s="5" t="e">
        <f>VLOOKUP(Table1[[#This Row],[Expense Report]],#REF!,3, 0)</f>
        <v>#REF!</v>
      </c>
      <c r="AD2487" t="s">
        <v>14650</v>
      </c>
      <c r="AE2487" t="s">
        <v>294</v>
      </c>
      <c r="AF2487" t="e">
        <f>MONTH(Table1[[#This Row],[Date Sent]])</f>
        <v>#REF!</v>
      </c>
      <c r="AG2487" t="e">
        <f>YEAR(Table1[[#This Row],[Date Sent]])</f>
        <v>#REF!</v>
      </c>
      <c r="AH2487"/>
    </row>
    <row r="2488" spans="1:34" x14ac:dyDescent="0.2">
      <c r="A2488" t="s">
        <v>3373</v>
      </c>
      <c r="B2488" t="s">
        <v>3374</v>
      </c>
      <c r="C2488" s="1">
        <v>22.41</v>
      </c>
      <c r="D2488" s="5">
        <v>45286</v>
      </c>
      <c r="E2488" t="s">
        <v>20</v>
      </c>
      <c r="F2488" t="s">
        <v>39</v>
      </c>
      <c r="G2488" s="16" t="s">
        <v>3379</v>
      </c>
      <c r="H2488" s="1"/>
      <c r="J2488"/>
      <c r="AC2488" s="5" t="e">
        <f>VLOOKUP(Table1[[#This Row],[Expense Report]],#REF!,3, 0)</f>
        <v>#REF!</v>
      </c>
      <c r="AD2488" t="s">
        <v>14650</v>
      </c>
      <c r="AE2488" t="s">
        <v>294</v>
      </c>
      <c r="AF2488" t="e">
        <f>MONTH(Table1[[#This Row],[Date Sent]])</f>
        <v>#REF!</v>
      </c>
      <c r="AG2488" t="e">
        <f>YEAR(Table1[[#This Row],[Date Sent]])</f>
        <v>#REF!</v>
      </c>
      <c r="AH2488"/>
    </row>
    <row r="2489" spans="1:34" x14ac:dyDescent="0.2">
      <c r="A2489" t="s">
        <v>3373</v>
      </c>
      <c r="B2489" t="s">
        <v>3374</v>
      </c>
      <c r="C2489" s="1">
        <v>5.54</v>
      </c>
      <c r="D2489" s="5">
        <v>45286</v>
      </c>
      <c r="E2489" t="s">
        <v>21</v>
      </c>
      <c r="F2489" t="s">
        <v>39</v>
      </c>
      <c r="G2489" s="16" t="s">
        <v>3380</v>
      </c>
      <c r="H2489" s="1"/>
      <c r="J2489"/>
      <c r="AC2489" s="5" t="e">
        <f>VLOOKUP(Table1[[#This Row],[Expense Report]],#REF!,3, 0)</f>
        <v>#REF!</v>
      </c>
      <c r="AD2489" t="s">
        <v>14650</v>
      </c>
      <c r="AE2489" t="s">
        <v>294</v>
      </c>
      <c r="AF2489" t="e">
        <f>MONTH(Table1[[#This Row],[Date Sent]])</f>
        <v>#REF!</v>
      </c>
      <c r="AG2489" t="e">
        <f>YEAR(Table1[[#This Row],[Date Sent]])</f>
        <v>#REF!</v>
      </c>
      <c r="AH2489"/>
    </row>
    <row r="2490" spans="1:34" x14ac:dyDescent="0.2">
      <c r="A2490" t="s">
        <v>3373</v>
      </c>
      <c r="B2490" t="s">
        <v>3374</v>
      </c>
      <c r="C2490" s="1">
        <v>-7.95</v>
      </c>
      <c r="D2490" s="5">
        <v>45286</v>
      </c>
      <c r="E2490" t="s">
        <v>20</v>
      </c>
      <c r="F2490" t="s">
        <v>39</v>
      </c>
      <c r="G2490" s="16" t="s">
        <v>3381</v>
      </c>
      <c r="H2490" s="1"/>
      <c r="J2490"/>
      <c r="AC2490" s="5" t="e">
        <f>VLOOKUP(Table1[[#This Row],[Expense Report]],#REF!,3, 0)</f>
        <v>#REF!</v>
      </c>
      <c r="AD2490" t="s">
        <v>14650</v>
      </c>
      <c r="AE2490" t="s">
        <v>294</v>
      </c>
      <c r="AF2490" t="e">
        <f>MONTH(Table1[[#This Row],[Date Sent]])</f>
        <v>#REF!</v>
      </c>
      <c r="AG2490" t="e">
        <f>YEAR(Table1[[#This Row],[Date Sent]])</f>
        <v>#REF!</v>
      </c>
      <c r="AH2490"/>
    </row>
    <row r="2491" spans="1:34" x14ac:dyDescent="0.2">
      <c r="A2491" t="s">
        <v>3373</v>
      </c>
      <c r="B2491" t="s">
        <v>3374</v>
      </c>
      <c r="C2491" s="1">
        <v>2.5499999999999998</v>
      </c>
      <c r="D2491" s="5">
        <v>45286</v>
      </c>
      <c r="E2491" t="s">
        <v>20</v>
      </c>
      <c r="F2491" t="s">
        <v>39</v>
      </c>
      <c r="G2491" s="16" t="s">
        <v>3380</v>
      </c>
      <c r="H2491" s="1"/>
      <c r="J2491"/>
      <c r="AC2491" s="5" t="e">
        <f>VLOOKUP(Table1[[#This Row],[Expense Report]],#REF!,3, 0)</f>
        <v>#REF!</v>
      </c>
      <c r="AD2491" t="s">
        <v>14650</v>
      </c>
      <c r="AE2491" t="s">
        <v>294</v>
      </c>
      <c r="AF2491" t="e">
        <f>MONTH(Table1[[#This Row],[Date Sent]])</f>
        <v>#REF!</v>
      </c>
      <c r="AG2491" t="e">
        <f>YEAR(Table1[[#This Row],[Date Sent]])</f>
        <v>#REF!</v>
      </c>
      <c r="AH2491"/>
    </row>
    <row r="2492" spans="1:34" x14ac:dyDescent="0.2">
      <c r="A2492" t="s">
        <v>3373</v>
      </c>
      <c r="B2492" t="s">
        <v>3374</v>
      </c>
      <c r="C2492" s="1">
        <v>12.54</v>
      </c>
      <c r="D2492" s="5">
        <v>45290</v>
      </c>
      <c r="E2492" t="s">
        <v>21</v>
      </c>
      <c r="F2492" t="s">
        <v>15</v>
      </c>
      <c r="G2492" s="16" t="s">
        <v>1175</v>
      </c>
      <c r="H2492" s="1"/>
      <c r="J2492"/>
      <c r="AC2492" s="5" t="e">
        <f>VLOOKUP(Table1[[#This Row],[Expense Report]],#REF!,3, 0)</f>
        <v>#REF!</v>
      </c>
      <c r="AD2492" t="s">
        <v>14650</v>
      </c>
      <c r="AE2492" t="s">
        <v>294</v>
      </c>
      <c r="AF2492" t="e">
        <f>MONTH(Table1[[#This Row],[Date Sent]])</f>
        <v>#REF!</v>
      </c>
      <c r="AG2492" t="e">
        <f>YEAR(Table1[[#This Row],[Date Sent]])</f>
        <v>#REF!</v>
      </c>
      <c r="AH2492"/>
    </row>
    <row r="2493" spans="1:34" x14ac:dyDescent="0.2">
      <c r="A2493" t="s">
        <v>3373</v>
      </c>
      <c r="B2493" t="s">
        <v>3374</v>
      </c>
      <c r="C2493" s="1">
        <v>534.11</v>
      </c>
      <c r="D2493" s="5">
        <v>45290</v>
      </c>
      <c r="E2493" t="s">
        <v>14</v>
      </c>
      <c r="F2493" t="s">
        <v>15</v>
      </c>
      <c r="G2493" s="16" t="s">
        <v>1647</v>
      </c>
      <c r="H2493" s="1"/>
      <c r="J2493"/>
      <c r="AC2493" s="5" t="e">
        <f>VLOOKUP(Table1[[#This Row],[Expense Report]],#REF!,3, 0)</f>
        <v>#REF!</v>
      </c>
      <c r="AD2493" t="s">
        <v>14650</v>
      </c>
      <c r="AE2493" t="s">
        <v>294</v>
      </c>
      <c r="AF2493" t="e">
        <f>MONTH(Table1[[#This Row],[Date Sent]])</f>
        <v>#REF!</v>
      </c>
      <c r="AG2493" t="e">
        <f>YEAR(Table1[[#This Row],[Date Sent]])</f>
        <v>#REF!</v>
      </c>
      <c r="AH2493"/>
    </row>
    <row r="2494" spans="1:34" x14ac:dyDescent="0.2">
      <c r="A2494" t="s">
        <v>3373</v>
      </c>
      <c r="B2494" t="s">
        <v>3374</v>
      </c>
      <c r="C2494" s="1">
        <v>359.22</v>
      </c>
      <c r="D2494" s="5">
        <v>45290</v>
      </c>
      <c r="E2494" t="s">
        <v>14</v>
      </c>
      <c r="F2494" t="s">
        <v>15</v>
      </c>
      <c r="G2494" s="16" t="s">
        <v>1647</v>
      </c>
      <c r="H2494" s="1"/>
      <c r="J2494"/>
      <c r="AC2494" s="5" t="e">
        <f>VLOOKUP(Table1[[#This Row],[Expense Report]],#REF!,3, 0)</f>
        <v>#REF!</v>
      </c>
      <c r="AD2494" t="s">
        <v>14650</v>
      </c>
      <c r="AE2494" t="s">
        <v>294</v>
      </c>
      <c r="AF2494" t="e">
        <f>MONTH(Table1[[#This Row],[Date Sent]])</f>
        <v>#REF!</v>
      </c>
      <c r="AG2494" t="e">
        <f>YEAR(Table1[[#This Row],[Date Sent]])</f>
        <v>#REF!</v>
      </c>
      <c r="AH2494"/>
    </row>
    <row r="2495" spans="1:34" x14ac:dyDescent="0.2">
      <c r="A2495" t="s">
        <v>3373</v>
      </c>
      <c r="B2495" t="s">
        <v>3374</v>
      </c>
      <c r="C2495" s="1">
        <v>104.95</v>
      </c>
      <c r="D2495" s="5">
        <v>45290</v>
      </c>
      <c r="E2495" t="s">
        <v>21</v>
      </c>
      <c r="F2495" t="s">
        <v>33</v>
      </c>
      <c r="G2495" s="16" t="s">
        <v>3382</v>
      </c>
      <c r="H2495" s="1"/>
      <c r="J2495"/>
      <c r="AC2495" s="5" t="e">
        <f>VLOOKUP(Table1[[#This Row],[Expense Report]],#REF!,3, 0)</f>
        <v>#REF!</v>
      </c>
      <c r="AD2495" t="s">
        <v>14650</v>
      </c>
      <c r="AE2495" t="s">
        <v>294</v>
      </c>
      <c r="AF2495" t="e">
        <f>MONTH(Table1[[#This Row],[Date Sent]])</f>
        <v>#REF!</v>
      </c>
      <c r="AG2495" t="e">
        <f>YEAR(Table1[[#This Row],[Date Sent]])</f>
        <v>#REF!</v>
      </c>
      <c r="AH2495"/>
    </row>
    <row r="2496" spans="1:34" x14ac:dyDescent="0.2">
      <c r="A2496" t="s">
        <v>3373</v>
      </c>
      <c r="B2496" t="s">
        <v>3374</v>
      </c>
      <c r="C2496" s="1">
        <v>163.37</v>
      </c>
      <c r="D2496" s="5">
        <v>45290</v>
      </c>
      <c r="E2496" t="s">
        <v>21</v>
      </c>
      <c r="F2496" t="s">
        <v>15</v>
      </c>
      <c r="G2496" s="16" t="s">
        <v>1647</v>
      </c>
      <c r="H2496" s="1"/>
      <c r="J2496"/>
      <c r="AC2496" s="5" t="e">
        <f>VLOOKUP(Table1[[#This Row],[Expense Report]],#REF!,3, 0)</f>
        <v>#REF!</v>
      </c>
      <c r="AD2496" t="s">
        <v>14650</v>
      </c>
      <c r="AE2496" t="s">
        <v>294</v>
      </c>
      <c r="AF2496" t="e">
        <f>MONTH(Table1[[#This Row],[Date Sent]])</f>
        <v>#REF!</v>
      </c>
      <c r="AG2496" t="e">
        <f>YEAR(Table1[[#This Row],[Date Sent]])</f>
        <v>#REF!</v>
      </c>
      <c r="AH2496"/>
    </row>
    <row r="2497" spans="1:34" x14ac:dyDescent="0.2">
      <c r="A2497" t="s">
        <v>3373</v>
      </c>
      <c r="B2497" t="s">
        <v>3374</v>
      </c>
      <c r="C2497" s="1">
        <v>142.16999999999999</v>
      </c>
      <c r="D2497" s="5">
        <v>45290</v>
      </c>
      <c r="E2497" t="s">
        <v>14</v>
      </c>
      <c r="F2497" t="s">
        <v>15</v>
      </c>
      <c r="G2497" s="16" t="s">
        <v>1647</v>
      </c>
      <c r="H2497" s="1"/>
      <c r="J2497"/>
      <c r="AC2497" s="5" t="e">
        <f>VLOOKUP(Table1[[#This Row],[Expense Report]],#REF!,3, 0)</f>
        <v>#REF!</v>
      </c>
      <c r="AD2497" t="s">
        <v>14650</v>
      </c>
      <c r="AE2497" t="s">
        <v>294</v>
      </c>
      <c r="AF2497" t="e">
        <f>MONTH(Table1[[#This Row],[Date Sent]])</f>
        <v>#REF!</v>
      </c>
      <c r="AG2497" t="e">
        <f>YEAR(Table1[[#This Row],[Date Sent]])</f>
        <v>#REF!</v>
      </c>
      <c r="AH2497"/>
    </row>
    <row r="2498" spans="1:34" x14ac:dyDescent="0.2">
      <c r="A2498" t="s">
        <v>3373</v>
      </c>
      <c r="B2498" t="s">
        <v>3374</v>
      </c>
      <c r="C2498" s="1">
        <v>256.75</v>
      </c>
      <c r="D2498" s="5">
        <v>45300</v>
      </c>
      <c r="E2498" t="s">
        <v>21</v>
      </c>
      <c r="F2498" t="s">
        <v>33</v>
      </c>
      <c r="G2498" s="16" t="s">
        <v>3383</v>
      </c>
      <c r="H2498" s="1"/>
      <c r="J2498"/>
      <c r="AC2498" s="5" t="e">
        <f>VLOOKUP(Table1[[#This Row],[Expense Report]],#REF!,3, 0)</f>
        <v>#REF!</v>
      </c>
      <c r="AD2498" t="s">
        <v>14650</v>
      </c>
      <c r="AE2498" t="s">
        <v>294</v>
      </c>
      <c r="AF2498" t="e">
        <f>MONTH(Table1[[#This Row],[Date Sent]])</f>
        <v>#REF!</v>
      </c>
      <c r="AG2498" t="e">
        <f>YEAR(Table1[[#This Row],[Date Sent]])</f>
        <v>#REF!</v>
      </c>
      <c r="AH2498"/>
    </row>
    <row r="2499" spans="1:34" x14ac:dyDescent="0.2">
      <c r="A2499" t="s">
        <v>3373</v>
      </c>
      <c r="B2499" t="s">
        <v>3374</v>
      </c>
      <c r="C2499" s="1">
        <v>24.24</v>
      </c>
      <c r="D2499" s="5">
        <v>45300</v>
      </c>
      <c r="E2499" t="s">
        <v>21</v>
      </c>
      <c r="F2499" t="s">
        <v>33</v>
      </c>
      <c r="G2499" s="16" t="s">
        <v>923</v>
      </c>
      <c r="H2499" s="1"/>
      <c r="J2499"/>
      <c r="AC2499" s="5" t="e">
        <f>VLOOKUP(Table1[[#This Row],[Expense Report]],#REF!,3, 0)</f>
        <v>#REF!</v>
      </c>
      <c r="AD2499" t="s">
        <v>14650</v>
      </c>
      <c r="AE2499" t="s">
        <v>294</v>
      </c>
      <c r="AF2499" t="e">
        <f>MONTH(Table1[[#This Row],[Date Sent]])</f>
        <v>#REF!</v>
      </c>
      <c r="AG2499" t="e">
        <f>YEAR(Table1[[#This Row],[Date Sent]])</f>
        <v>#REF!</v>
      </c>
      <c r="AH2499"/>
    </row>
    <row r="2500" spans="1:34" x14ac:dyDescent="0.2">
      <c r="A2500" t="s">
        <v>203</v>
      </c>
      <c r="B2500" t="s">
        <v>490</v>
      </c>
      <c r="C2500" s="1">
        <v>94.82</v>
      </c>
      <c r="D2500" s="5">
        <v>45278</v>
      </c>
      <c r="E2500" t="s">
        <v>21</v>
      </c>
      <c r="F2500" t="s">
        <v>33</v>
      </c>
      <c r="G2500" s="16" t="s">
        <v>3384</v>
      </c>
      <c r="H2500" s="1"/>
      <c r="J2500"/>
      <c r="AC2500" s="5" t="e">
        <f>VLOOKUP(Table1[[#This Row],[Expense Report]],#REF!,3, 0)</f>
        <v>#REF!</v>
      </c>
      <c r="AD2500" t="s">
        <v>14664</v>
      </c>
      <c r="AE2500" t="s">
        <v>156</v>
      </c>
      <c r="AF2500" t="e">
        <f>MONTH(Table1[[#This Row],[Date Sent]])</f>
        <v>#REF!</v>
      </c>
      <c r="AG2500" t="e">
        <f>YEAR(Table1[[#This Row],[Date Sent]])</f>
        <v>#REF!</v>
      </c>
      <c r="AH2500"/>
    </row>
    <row r="2501" spans="1:34" x14ac:dyDescent="0.2">
      <c r="A2501" t="s">
        <v>203</v>
      </c>
      <c r="B2501" t="s">
        <v>490</v>
      </c>
      <c r="C2501" s="1">
        <v>89.51</v>
      </c>
      <c r="D2501" s="5">
        <v>45287</v>
      </c>
      <c r="E2501" t="s">
        <v>21</v>
      </c>
      <c r="F2501" t="s">
        <v>33</v>
      </c>
      <c r="G2501" s="16" t="s">
        <v>3385</v>
      </c>
      <c r="H2501" s="1"/>
      <c r="J2501"/>
      <c r="AC2501" s="5" t="e">
        <f>VLOOKUP(Table1[[#This Row],[Expense Report]],#REF!,3, 0)</f>
        <v>#REF!</v>
      </c>
      <c r="AD2501" t="s">
        <v>14664</v>
      </c>
      <c r="AE2501" t="s">
        <v>156</v>
      </c>
      <c r="AF2501" t="e">
        <f>MONTH(Table1[[#This Row],[Date Sent]])</f>
        <v>#REF!</v>
      </c>
      <c r="AG2501" t="e">
        <f>YEAR(Table1[[#This Row],[Date Sent]])</f>
        <v>#REF!</v>
      </c>
      <c r="AH2501"/>
    </row>
    <row r="2502" spans="1:34" x14ac:dyDescent="0.2">
      <c r="A2502" t="s">
        <v>203</v>
      </c>
      <c r="B2502" t="s">
        <v>490</v>
      </c>
      <c r="C2502" s="1">
        <v>98.9</v>
      </c>
      <c r="D2502" s="5">
        <v>45287</v>
      </c>
      <c r="E2502" t="s">
        <v>21</v>
      </c>
      <c r="F2502" t="s">
        <v>10</v>
      </c>
      <c r="G2502" s="16" t="s">
        <v>3386</v>
      </c>
      <c r="H2502" s="1"/>
      <c r="J2502"/>
      <c r="AC2502" s="5" t="e">
        <f>VLOOKUP(Table1[[#This Row],[Expense Report]],#REF!,3, 0)</f>
        <v>#REF!</v>
      </c>
      <c r="AD2502" t="s">
        <v>14664</v>
      </c>
      <c r="AE2502" t="s">
        <v>156</v>
      </c>
      <c r="AF2502" t="e">
        <f>MONTH(Table1[[#This Row],[Date Sent]])</f>
        <v>#REF!</v>
      </c>
      <c r="AG2502" t="e">
        <f>YEAR(Table1[[#This Row],[Date Sent]])</f>
        <v>#REF!</v>
      </c>
      <c r="AH2502"/>
    </row>
    <row r="2503" spans="1:34" x14ac:dyDescent="0.2">
      <c r="A2503" t="s">
        <v>203</v>
      </c>
      <c r="B2503" t="s">
        <v>490</v>
      </c>
      <c r="C2503" s="1">
        <v>44.46</v>
      </c>
      <c r="D2503" s="5">
        <v>45296</v>
      </c>
      <c r="E2503" t="s">
        <v>21</v>
      </c>
      <c r="F2503" t="s">
        <v>39</v>
      </c>
      <c r="G2503" s="16" t="s">
        <v>3387</v>
      </c>
      <c r="H2503" s="1"/>
      <c r="J2503"/>
      <c r="AC2503" s="5" t="e">
        <f>VLOOKUP(Table1[[#This Row],[Expense Report]],#REF!,3, 0)</f>
        <v>#REF!</v>
      </c>
      <c r="AD2503" t="s">
        <v>14664</v>
      </c>
      <c r="AE2503" t="s">
        <v>156</v>
      </c>
      <c r="AF2503" t="e">
        <f>MONTH(Table1[[#This Row],[Date Sent]])</f>
        <v>#REF!</v>
      </c>
      <c r="AG2503" t="e">
        <f>YEAR(Table1[[#This Row],[Date Sent]])</f>
        <v>#REF!</v>
      </c>
      <c r="AH2503"/>
    </row>
    <row r="2504" spans="1:34" x14ac:dyDescent="0.2">
      <c r="A2504" t="s">
        <v>203</v>
      </c>
      <c r="B2504" t="s">
        <v>490</v>
      </c>
      <c r="C2504" s="1">
        <v>17.940000000000001</v>
      </c>
      <c r="D2504" s="5">
        <v>45296</v>
      </c>
      <c r="E2504" t="s">
        <v>21</v>
      </c>
      <c r="F2504" t="s">
        <v>40</v>
      </c>
      <c r="G2504" s="16" t="s">
        <v>3388</v>
      </c>
      <c r="H2504" s="1"/>
      <c r="J2504"/>
      <c r="AC2504" s="5" t="e">
        <f>VLOOKUP(Table1[[#This Row],[Expense Report]],#REF!,3, 0)</f>
        <v>#REF!</v>
      </c>
      <c r="AD2504" t="s">
        <v>14664</v>
      </c>
      <c r="AE2504" t="s">
        <v>156</v>
      </c>
      <c r="AF2504" t="e">
        <f>MONTH(Table1[[#This Row],[Date Sent]])</f>
        <v>#REF!</v>
      </c>
      <c r="AG2504" t="e">
        <f>YEAR(Table1[[#This Row],[Date Sent]])</f>
        <v>#REF!</v>
      </c>
      <c r="AH2504"/>
    </row>
    <row r="2505" spans="1:34" x14ac:dyDescent="0.2">
      <c r="A2505" t="s">
        <v>203</v>
      </c>
      <c r="B2505" t="s">
        <v>490</v>
      </c>
      <c r="C2505" s="1">
        <v>181.43</v>
      </c>
      <c r="D2505" s="5">
        <v>45299</v>
      </c>
      <c r="E2505" t="s">
        <v>21</v>
      </c>
      <c r="F2505" t="s">
        <v>33</v>
      </c>
      <c r="G2505" s="16" t="s">
        <v>3389</v>
      </c>
      <c r="H2505" s="1"/>
      <c r="J2505"/>
      <c r="AC2505" s="5" t="e">
        <f>VLOOKUP(Table1[[#This Row],[Expense Report]],#REF!,3, 0)</f>
        <v>#REF!</v>
      </c>
      <c r="AD2505" t="s">
        <v>14664</v>
      </c>
      <c r="AE2505" t="s">
        <v>156</v>
      </c>
      <c r="AF2505" t="e">
        <f>MONTH(Table1[[#This Row],[Date Sent]])</f>
        <v>#REF!</v>
      </c>
      <c r="AG2505" t="e">
        <f>YEAR(Table1[[#This Row],[Date Sent]])</f>
        <v>#REF!</v>
      </c>
      <c r="AH2505"/>
    </row>
    <row r="2506" spans="1:34" x14ac:dyDescent="0.2">
      <c r="A2506" t="s">
        <v>203</v>
      </c>
      <c r="B2506" t="s">
        <v>490</v>
      </c>
      <c r="C2506" s="1">
        <v>92.54</v>
      </c>
      <c r="D2506" s="5">
        <v>45306</v>
      </c>
      <c r="E2506" t="s">
        <v>24</v>
      </c>
      <c r="F2506" t="s">
        <v>33</v>
      </c>
      <c r="G2506" s="16" t="s">
        <v>3390</v>
      </c>
      <c r="H2506" s="1"/>
      <c r="J2506"/>
      <c r="AC2506" s="5" t="e">
        <f>VLOOKUP(Table1[[#This Row],[Expense Report]],#REF!,3, 0)</f>
        <v>#REF!</v>
      </c>
      <c r="AD2506" t="s">
        <v>14664</v>
      </c>
      <c r="AE2506" t="s">
        <v>156</v>
      </c>
      <c r="AF2506" t="e">
        <f>MONTH(Table1[[#This Row],[Date Sent]])</f>
        <v>#REF!</v>
      </c>
      <c r="AG2506" t="e">
        <f>YEAR(Table1[[#This Row],[Date Sent]])</f>
        <v>#REF!</v>
      </c>
      <c r="AH2506"/>
    </row>
    <row r="2507" spans="1:34" x14ac:dyDescent="0.2">
      <c r="A2507" t="s">
        <v>694</v>
      </c>
      <c r="B2507" t="s">
        <v>3391</v>
      </c>
      <c r="C2507" s="1">
        <v>32.75</v>
      </c>
      <c r="D2507" s="5">
        <v>45297</v>
      </c>
      <c r="E2507" t="s">
        <v>21</v>
      </c>
      <c r="F2507" t="s">
        <v>15</v>
      </c>
      <c r="G2507" s="16" t="s">
        <v>3392</v>
      </c>
      <c r="H2507" s="1"/>
      <c r="J2507"/>
      <c r="AC2507" s="5" t="e">
        <f>VLOOKUP(Table1[[#This Row],[Expense Report]],#REF!,3, 0)</f>
        <v>#REF!</v>
      </c>
      <c r="AD2507" t="s">
        <v>14683</v>
      </c>
      <c r="AE2507" t="s">
        <v>198</v>
      </c>
      <c r="AF2507" t="e">
        <f>MONTH(Table1[[#This Row],[Date Sent]])</f>
        <v>#REF!</v>
      </c>
      <c r="AG2507" t="e">
        <f>YEAR(Table1[[#This Row],[Date Sent]])</f>
        <v>#REF!</v>
      </c>
      <c r="AH2507"/>
    </row>
    <row r="2508" spans="1:34" x14ac:dyDescent="0.2">
      <c r="A2508" t="s">
        <v>694</v>
      </c>
      <c r="B2508" t="s">
        <v>3391</v>
      </c>
      <c r="C2508" s="1">
        <v>41.35</v>
      </c>
      <c r="D2508" s="5">
        <v>45307</v>
      </c>
      <c r="E2508" t="s">
        <v>21</v>
      </c>
      <c r="F2508" t="s">
        <v>16</v>
      </c>
      <c r="G2508" s="16" t="s">
        <v>3393</v>
      </c>
      <c r="H2508" s="1"/>
      <c r="J2508"/>
      <c r="AC2508" s="5" t="e">
        <f>VLOOKUP(Table1[[#This Row],[Expense Report]],#REF!,3, 0)</f>
        <v>#REF!</v>
      </c>
      <c r="AD2508" t="s">
        <v>14683</v>
      </c>
      <c r="AE2508" t="s">
        <v>198</v>
      </c>
      <c r="AF2508" t="e">
        <f>MONTH(Table1[[#This Row],[Date Sent]])</f>
        <v>#REF!</v>
      </c>
      <c r="AG2508" t="e">
        <f>YEAR(Table1[[#This Row],[Date Sent]])</f>
        <v>#REF!</v>
      </c>
      <c r="AH2508"/>
    </row>
    <row r="2509" spans="1:34" x14ac:dyDescent="0.2">
      <c r="A2509" t="s">
        <v>694</v>
      </c>
      <c r="B2509" t="s">
        <v>3391</v>
      </c>
      <c r="C2509" s="1">
        <v>236.01</v>
      </c>
      <c r="D2509" s="5">
        <v>45311</v>
      </c>
      <c r="E2509" t="s">
        <v>21</v>
      </c>
      <c r="F2509" t="s">
        <v>33</v>
      </c>
      <c r="G2509" s="16" t="s">
        <v>3394</v>
      </c>
      <c r="H2509" s="1"/>
      <c r="J2509"/>
      <c r="AC2509" s="5" t="e">
        <f>VLOOKUP(Table1[[#This Row],[Expense Report]],#REF!,3, 0)</f>
        <v>#REF!</v>
      </c>
      <c r="AD2509" t="s">
        <v>14683</v>
      </c>
      <c r="AE2509" t="s">
        <v>198</v>
      </c>
      <c r="AF2509" t="e">
        <f>MONTH(Table1[[#This Row],[Date Sent]])</f>
        <v>#REF!</v>
      </c>
      <c r="AG2509" t="e">
        <f>YEAR(Table1[[#This Row],[Date Sent]])</f>
        <v>#REF!</v>
      </c>
      <c r="AH2509"/>
    </row>
    <row r="2510" spans="1:34" x14ac:dyDescent="0.2">
      <c r="A2510" t="s">
        <v>694</v>
      </c>
      <c r="B2510" t="s">
        <v>3391</v>
      </c>
      <c r="C2510" s="1">
        <v>1.93</v>
      </c>
      <c r="D2510" s="5">
        <v>45316</v>
      </c>
      <c r="E2510" t="s">
        <v>21</v>
      </c>
      <c r="F2510" t="s">
        <v>39</v>
      </c>
      <c r="G2510" s="16" t="s">
        <v>3395</v>
      </c>
      <c r="H2510" s="1"/>
      <c r="J2510"/>
      <c r="AC2510" s="5" t="e">
        <f>VLOOKUP(Table1[[#This Row],[Expense Report]],#REF!,3, 0)</f>
        <v>#REF!</v>
      </c>
      <c r="AD2510" t="s">
        <v>14683</v>
      </c>
      <c r="AE2510" t="s">
        <v>198</v>
      </c>
      <c r="AF2510" t="e">
        <f>MONTH(Table1[[#This Row],[Date Sent]])</f>
        <v>#REF!</v>
      </c>
      <c r="AG2510" t="e">
        <f>YEAR(Table1[[#This Row],[Date Sent]])</f>
        <v>#REF!</v>
      </c>
      <c r="AH2510"/>
    </row>
    <row r="2511" spans="1:34" x14ac:dyDescent="0.2">
      <c r="A2511" t="s">
        <v>419</v>
      </c>
      <c r="B2511" t="s">
        <v>3396</v>
      </c>
      <c r="C2511" s="1">
        <v>106.95</v>
      </c>
      <c r="D2511" s="5">
        <v>45311</v>
      </c>
      <c r="E2511" t="s">
        <v>21</v>
      </c>
      <c r="F2511" t="s">
        <v>15</v>
      </c>
      <c r="G2511" s="16" t="s">
        <v>3397</v>
      </c>
      <c r="H2511" s="1"/>
      <c r="J2511"/>
      <c r="AC2511" s="5" t="e">
        <f>VLOOKUP(Table1[[#This Row],[Expense Report]],#REF!,3, 0)</f>
        <v>#REF!</v>
      </c>
      <c r="AD2511" t="s">
        <v>14684</v>
      </c>
      <c r="AE2511" t="s">
        <v>198</v>
      </c>
      <c r="AF2511" t="e">
        <f>MONTH(Table1[[#This Row],[Date Sent]])</f>
        <v>#REF!</v>
      </c>
      <c r="AG2511" t="e">
        <f>YEAR(Table1[[#This Row],[Date Sent]])</f>
        <v>#REF!</v>
      </c>
      <c r="AH2511"/>
    </row>
    <row r="2512" spans="1:34" x14ac:dyDescent="0.2">
      <c r="A2512" t="s">
        <v>88</v>
      </c>
      <c r="B2512" t="s">
        <v>3398</v>
      </c>
      <c r="C2512" s="1">
        <v>28.89</v>
      </c>
      <c r="D2512" s="5">
        <v>45303</v>
      </c>
      <c r="E2512" t="s">
        <v>21</v>
      </c>
      <c r="F2512" t="s">
        <v>9</v>
      </c>
      <c r="G2512" s="16" t="s">
        <v>3399</v>
      </c>
      <c r="H2512" s="1"/>
      <c r="J2512"/>
      <c r="AC2512" s="5" t="e">
        <f>VLOOKUP(Table1[[#This Row],[Expense Report]],#REF!,3, 0)</f>
        <v>#REF!</v>
      </c>
      <c r="AD2512" t="s">
        <v>14604</v>
      </c>
      <c r="AE2512" t="s">
        <v>156</v>
      </c>
      <c r="AF2512" t="e">
        <f>MONTH(Table1[[#This Row],[Date Sent]])</f>
        <v>#REF!</v>
      </c>
      <c r="AG2512" t="e">
        <f>YEAR(Table1[[#This Row],[Date Sent]])</f>
        <v>#REF!</v>
      </c>
      <c r="AH2512"/>
    </row>
    <row r="2513" spans="1:34" x14ac:dyDescent="0.2">
      <c r="A2513" t="s">
        <v>88</v>
      </c>
      <c r="B2513" t="s">
        <v>3400</v>
      </c>
      <c r="C2513" s="1">
        <v>250</v>
      </c>
      <c r="D2513" s="5">
        <v>45295</v>
      </c>
      <c r="E2513" t="s">
        <v>37</v>
      </c>
      <c r="F2513" t="s">
        <v>4</v>
      </c>
      <c r="G2513" s="16" t="s">
        <v>3401</v>
      </c>
      <c r="H2513" s="1"/>
      <c r="J2513"/>
      <c r="AC2513" s="5" t="e">
        <f>VLOOKUP(Table1[[#This Row],[Expense Report]],#REF!,3, 0)</f>
        <v>#REF!</v>
      </c>
      <c r="AD2513" t="s">
        <v>14604</v>
      </c>
      <c r="AE2513" t="s">
        <v>156</v>
      </c>
      <c r="AF2513" t="e">
        <f>MONTH(Table1[[#This Row],[Date Sent]])</f>
        <v>#REF!</v>
      </c>
      <c r="AG2513" t="e">
        <f>YEAR(Table1[[#This Row],[Date Sent]])</f>
        <v>#REF!</v>
      </c>
      <c r="AH2513"/>
    </row>
    <row r="2514" spans="1:34" x14ac:dyDescent="0.2">
      <c r="A2514" t="s">
        <v>1796</v>
      </c>
      <c r="B2514" t="s">
        <v>3402</v>
      </c>
      <c r="C2514" s="1">
        <v>97.14</v>
      </c>
      <c r="D2514" s="5">
        <v>45317</v>
      </c>
      <c r="E2514" t="s">
        <v>48</v>
      </c>
      <c r="F2514" t="s">
        <v>47</v>
      </c>
      <c r="G2514" s="16" t="s">
        <v>3403</v>
      </c>
      <c r="H2514" s="1"/>
      <c r="J2514"/>
      <c r="AC2514" s="5" t="e">
        <f>VLOOKUP(Table1[[#This Row],[Expense Report]],#REF!,3, 0)</f>
        <v>#REF!</v>
      </c>
      <c r="AD2514" t="s">
        <v>14734</v>
      </c>
      <c r="AE2514" t="s">
        <v>6333</v>
      </c>
      <c r="AF2514" t="e">
        <f>MONTH(Table1[[#This Row],[Date Sent]])</f>
        <v>#REF!</v>
      </c>
      <c r="AG2514" t="e">
        <f>YEAR(Table1[[#This Row],[Date Sent]])</f>
        <v>#REF!</v>
      </c>
      <c r="AH2514"/>
    </row>
    <row r="2515" spans="1:34" x14ac:dyDescent="0.2">
      <c r="A2515" t="s">
        <v>88</v>
      </c>
      <c r="B2515" t="s">
        <v>3404</v>
      </c>
      <c r="C2515" s="1">
        <v>260.05</v>
      </c>
      <c r="D2515" s="5">
        <v>45303</v>
      </c>
      <c r="E2515" t="s">
        <v>21</v>
      </c>
      <c r="F2515" t="s">
        <v>33</v>
      </c>
      <c r="G2515" s="16" t="s">
        <v>3405</v>
      </c>
      <c r="H2515" s="1"/>
      <c r="J2515"/>
      <c r="AC2515" s="5" t="e">
        <f>VLOOKUP(Table1[[#This Row],[Expense Report]],#REF!,3, 0)</f>
        <v>#REF!</v>
      </c>
      <c r="AD2515" t="s">
        <v>14604</v>
      </c>
      <c r="AE2515" t="s">
        <v>156</v>
      </c>
      <c r="AF2515" t="e">
        <f>MONTH(Table1[[#This Row],[Date Sent]])</f>
        <v>#REF!</v>
      </c>
      <c r="AG2515" t="e">
        <f>YEAR(Table1[[#This Row],[Date Sent]])</f>
        <v>#REF!</v>
      </c>
      <c r="AH2515"/>
    </row>
    <row r="2516" spans="1:34" x14ac:dyDescent="0.2">
      <c r="A2516" t="s">
        <v>88</v>
      </c>
      <c r="B2516" t="s">
        <v>3404</v>
      </c>
      <c r="C2516" s="1">
        <v>32.880000000000003</v>
      </c>
      <c r="D2516" s="5">
        <v>45303</v>
      </c>
      <c r="E2516" t="s">
        <v>21</v>
      </c>
      <c r="F2516" t="s">
        <v>33</v>
      </c>
      <c r="G2516" s="16" t="s">
        <v>3406</v>
      </c>
      <c r="H2516" s="1"/>
      <c r="J2516"/>
      <c r="AC2516" s="5" t="e">
        <f>VLOOKUP(Table1[[#This Row],[Expense Report]],#REF!,3, 0)</f>
        <v>#REF!</v>
      </c>
      <c r="AD2516" t="s">
        <v>14604</v>
      </c>
      <c r="AE2516" t="s">
        <v>156</v>
      </c>
      <c r="AF2516" t="e">
        <f>MONTH(Table1[[#This Row],[Date Sent]])</f>
        <v>#REF!</v>
      </c>
      <c r="AG2516" t="e">
        <f>YEAR(Table1[[#This Row],[Date Sent]])</f>
        <v>#REF!</v>
      </c>
      <c r="AH2516"/>
    </row>
    <row r="2517" spans="1:34" x14ac:dyDescent="0.2">
      <c r="A2517" t="s">
        <v>88</v>
      </c>
      <c r="B2517" t="s">
        <v>3404</v>
      </c>
      <c r="C2517" s="1">
        <v>3.28</v>
      </c>
      <c r="D2517" s="5">
        <v>45305</v>
      </c>
      <c r="E2517" t="s">
        <v>21</v>
      </c>
      <c r="F2517" t="s">
        <v>33</v>
      </c>
      <c r="G2517" s="16" t="s">
        <v>3407</v>
      </c>
      <c r="H2517" s="1"/>
      <c r="J2517"/>
      <c r="AC2517" s="5" t="e">
        <f>VLOOKUP(Table1[[#This Row],[Expense Report]],#REF!,3, 0)</f>
        <v>#REF!</v>
      </c>
      <c r="AD2517" t="s">
        <v>14604</v>
      </c>
      <c r="AE2517" t="s">
        <v>156</v>
      </c>
      <c r="AF2517" t="e">
        <f>MONTH(Table1[[#This Row],[Date Sent]])</f>
        <v>#REF!</v>
      </c>
      <c r="AG2517" t="e">
        <f>YEAR(Table1[[#This Row],[Date Sent]])</f>
        <v>#REF!</v>
      </c>
      <c r="AH2517"/>
    </row>
    <row r="2518" spans="1:34" x14ac:dyDescent="0.2">
      <c r="A2518" t="s">
        <v>88</v>
      </c>
      <c r="B2518" t="s">
        <v>12961</v>
      </c>
      <c r="C2518" s="1">
        <v>37.270000000000003</v>
      </c>
      <c r="D2518" s="5">
        <v>45278</v>
      </c>
      <c r="E2518" t="s">
        <v>21</v>
      </c>
      <c r="F2518" t="s">
        <v>39</v>
      </c>
      <c r="G2518" s="16" t="s">
        <v>1428</v>
      </c>
      <c r="H2518" s="1"/>
      <c r="J2518"/>
      <c r="AC2518" s="5" t="e">
        <f>VLOOKUP(Table1[[#This Row],[Expense Report]],#REF!,3, 0)</f>
        <v>#REF!</v>
      </c>
      <c r="AD2518" t="s">
        <v>14604</v>
      </c>
      <c r="AE2518" t="s">
        <v>156</v>
      </c>
      <c r="AF2518" t="e">
        <f>MONTH(Table1[[#This Row],[Date Sent]])</f>
        <v>#REF!</v>
      </c>
      <c r="AG2518" t="e">
        <f>YEAR(Table1[[#This Row],[Date Sent]])</f>
        <v>#REF!</v>
      </c>
      <c r="AH2518"/>
    </row>
    <row r="2519" spans="1:34" x14ac:dyDescent="0.2">
      <c r="A2519" t="s">
        <v>88</v>
      </c>
      <c r="B2519" t="s">
        <v>12961</v>
      </c>
      <c r="C2519" s="1">
        <v>83.75</v>
      </c>
      <c r="D2519" s="5">
        <v>45281</v>
      </c>
      <c r="E2519" t="s">
        <v>21</v>
      </c>
      <c r="F2519" t="s">
        <v>33</v>
      </c>
      <c r="G2519" s="16" t="s">
        <v>3408</v>
      </c>
      <c r="H2519" s="1"/>
      <c r="J2519"/>
      <c r="AC2519" s="5" t="e">
        <f>VLOOKUP(Table1[[#This Row],[Expense Report]],#REF!,3, 0)</f>
        <v>#REF!</v>
      </c>
      <c r="AD2519" t="s">
        <v>14604</v>
      </c>
      <c r="AE2519" t="s">
        <v>156</v>
      </c>
      <c r="AF2519" t="e">
        <f>MONTH(Table1[[#This Row],[Date Sent]])</f>
        <v>#REF!</v>
      </c>
      <c r="AG2519" t="e">
        <f>YEAR(Table1[[#This Row],[Date Sent]])</f>
        <v>#REF!</v>
      </c>
      <c r="AH2519"/>
    </row>
    <row r="2520" spans="1:34" x14ac:dyDescent="0.2">
      <c r="A2520" t="s">
        <v>88</v>
      </c>
      <c r="B2520" t="s">
        <v>12961</v>
      </c>
      <c r="C2520" s="1">
        <v>58.11</v>
      </c>
      <c r="D2520" s="5">
        <v>45295</v>
      </c>
      <c r="E2520" t="s">
        <v>21</v>
      </c>
      <c r="F2520" t="s">
        <v>15</v>
      </c>
      <c r="G2520" s="16" t="s">
        <v>3409</v>
      </c>
      <c r="H2520" s="1"/>
      <c r="J2520"/>
      <c r="AC2520" s="5" t="e">
        <f>VLOOKUP(Table1[[#This Row],[Expense Report]],#REF!,3, 0)</f>
        <v>#REF!</v>
      </c>
      <c r="AD2520" t="s">
        <v>14604</v>
      </c>
      <c r="AE2520" t="s">
        <v>156</v>
      </c>
      <c r="AF2520" t="e">
        <f>MONTH(Table1[[#This Row],[Date Sent]])</f>
        <v>#REF!</v>
      </c>
      <c r="AG2520" t="e">
        <f>YEAR(Table1[[#This Row],[Date Sent]])</f>
        <v>#REF!</v>
      </c>
      <c r="AH2520"/>
    </row>
    <row r="2521" spans="1:34" x14ac:dyDescent="0.2">
      <c r="A2521" t="s">
        <v>88</v>
      </c>
      <c r="B2521" t="s">
        <v>12961</v>
      </c>
      <c r="C2521" s="1">
        <v>16.45</v>
      </c>
      <c r="D2521" s="5">
        <v>45299</v>
      </c>
      <c r="E2521" t="s">
        <v>21</v>
      </c>
      <c r="F2521" t="s">
        <v>33</v>
      </c>
      <c r="G2521" s="16" t="s">
        <v>3410</v>
      </c>
      <c r="H2521" s="1"/>
      <c r="J2521"/>
      <c r="AC2521" s="5" t="e">
        <f>VLOOKUP(Table1[[#This Row],[Expense Report]],#REF!,3, 0)</f>
        <v>#REF!</v>
      </c>
      <c r="AD2521" t="s">
        <v>14604</v>
      </c>
      <c r="AE2521" t="s">
        <v>156</v>
      </c>
      <c r="AF2521" t="e">
        <f>MONTH(Table1[[#This Row],[Date Sent]])</f>
        <v>#REF!</v>
      </c>
      <c r="AG2521" t="e">
        <f>YEAR(Table1[[#This Row],[Date Sent]])</f>
        <v>#REF!</v>
      </c>
      <c r="AH2521"/>
    </row>
    <row r="2522" spans="1:34" x14ac:dyDescent="0.2">
      <c r="A2522" t="s">
        <v>88</v>
      </c>
      <c r="B2522" t="s">
        <v>12961</v>
      </c>
      <c r="C2522" s="1">
        <v>140.44999999999999</v>
      </c>
      <c r="D2522" s="5">
        <v>45299</v>
      </c>
      <c r="E2522" t="s">
        <v>21</v>
      </c>
      <c r="F2522" t="s">
        <v>33</v>
      </c>
      <c r="G2522" s="16" t="s">
        <v>3411</v>
      </c>
      <c r="H2522" s="1"/>
      <c r="J2522"/>
      <c r="AC2522" s="5" t="e">
        <f>VLOOKUP(Table1[[#This Row],[Expense Report]],#REF!,3, 0)</f>
        <v>#REF!</v>
      </c>
      <c r="AD2522" t="s">
        <v>14604</v>
      </c>
      <c r="AE2522" t="s">
        <v>156</v>
      </c>
      <c r="AF2522" t="e">
        <f>MONTH(Table1[[#This Row],[Date Sent]])</f>
        <v>#REF!</v>
      </c>
      <c r="AG2522" t="e">
        <f>YEAR(Table1[[#This Row],[Date Sent]])</f>
        <v>#REF!</v>
      </c>
      <c r="AH2522"/>
    </row>
    <row r="2523" spans="1:34" x14ac:dyDescent="0.2">
      <c r="A2523" t="s">
        <v>88</v>
      </c>
      <c r="B2523" t="s">
        <v>12961</v>
      </c>
      <c r="C2523" s="1">
        <v>39.43</v>
      </c>
      <c r="D2523" s="5">
        <v>45300</v>
      </c>
      <c r="E2523" t="s">
        <v>21</v>
      </c>
      <c r="F2523" t="s">
        <v>33</v>
      </c>
      <c r="G2523" s="16" t="s">
        <v>3408</v>
      </c>
      <c r="H2523" s="1"/>
      <c r="J2523"/>
      <c r="AC2523" s="5" t="e">
        <f>VLOOKUP(Table1[[#This Row],[Expense Report]],#REF!,3, 0)</f>
        <v>#REF!</v>
      </c>
      <c r="AD2523" t="s">
        <v>14604</v>
      </c>
      <c r="AE2523" t="s">
        <v>156</v>
      </c>
      <c r="AF2523" t="e">
        <f>MONTH(Table1[[#This Row],[Date Sent]])</f>
        <v>#REF!</v>
      </c>
      <c r="AG2523" t="e">
        <f>YEAR(Table1[[#This Row],[Date Sent]])</f>
        <v>#REF!</v>
      </c>
      <c r="AH2523"/>
    </row>
    <row r="2524" spans="1:34" x14ac:dyDescent="0.2">
      <c r="A2524" t="s">
        <v>88</v>
      </c>
      <c r="B2524" t="s">
        <v>3412</v>
      </c>
      <c r="C2524" s="1">
        <v>43.83</v>
      </c>
      <c r="D2524" s="5">
        <v>45300</v>
      </c>
      <c r="E2524" t="s">
        <v>21</v>
      </c>
      <c r="F2524" t="s">
        <v>33</v>
      </c>
      <c r="G2524" s="16" t="s">
        <v>3413</v>
      </c>
      <c r="H2524" s="1"/>
      <c r="J2524"/>
      <c r="AC2524" s="5" t="e">
        <f>VLOOKUP(Table1[[#This Row],[Expense Report]],#REF!,3, 0)</f>
        <v>#REF!</v>
      </c>
      <c r="AD2524" t="s">
        <v>14604</v>
      </c>
      <c r="AE2524" t="s">
        <v>156</v>
      </c>
      <c r="AF2524" t="e">
        <f>MONTH(Table1[[#This Row],[Date Sent]])</f>
        <v>#REF!</v>
      </c>
      <c r="AG2524" t="e">
        <f>YEAR(Table1[[#This Row],[Date Sent]])</f>
        <v>#REF!</v>
      </c>
      <c r="AH2524"/>
    </row>
    <row r="2525" spans="1:34" x14ac:dyDescent="0.2">
      <c r="A2525" t="s">
        <v>88</v>
      </c>
      <c r="B2525" t="s">
        <v>3412</v>
      </c>
      <c r="C2525" s="1">
        <v>162.28</v>
      </c>
      <c r="D2525" s="5">
        <v>45305</v>
      </c>
      <c r="E2525" t="s">
        <v>21</v>
      </c>
      <c r="F2525" t="s">
        <v>33</v>
      </c>
      <c r="G2525" s="16" t="s">
        <v>3414</v>
      </c>
      <c r="H2525" s="1"/>
      <c r="J2525"/>
      <c r="AC2525" s="5" t="e">
        <f>VLOOKUP(Table1[[#This Row],[Expense Report]],#REF!,3, 0)</f>
        <v>#REF!</v>
      </c>
      <c r="AD2525" t="s">
        <v>14604</v>
      </c>
      <c r="AE2525" t="s">
        <v>156</v>
      </c>
      <c r="AF2525" t="e">
        <f>MONTH(Table1[[#This Row],[Date Sent]])</f>
        <v>#REF!</v>
      </c>
      <c r="AG2525" t="e">
        <f>YEAR(Table1[[#This Row],[Date Sent]])</f>
        <v>#REF!</v>
      </c>
      <c r="AH2525"/>
    </row>
    <row r="2526" spans="1:34" x14ac:dyDescent="0.2">
      <c r="A2526" t="s">
        <v>88</v>
      </c>
      <c r="B2526" t="s">
        <v>3412</v>
      </c>
      <c r="C2526" s="1">
        <v>84.61</v>
      </c>
      <c r="D2526" s="5">
        <v>45306</v>
      </c>
      <c r="E2526" t="s">
        <v>21</v>
      </c>
      <c r="F2526" t="s">
        <v>33</v>
      </c>
      <c r="G2526" s="16" t="s">
        <v>3415</v>
      </c>
      <c r="H2526" s="1"/>
      <c r="J2526"/>
      <c r="AC2526" s="5" t="e">
        <f>VLOOKUP(Table1[[#This Row],[Expense Report]],#REF!,3, 0)</f>
        <v>#REF!</v>
      </c>
      <c r="AD2526" t="s">
        <v>14604</v>
      </c>
      <c r="AE2526" t="s">
        <v>156</v>
      </c>
      <c r="AF2526" t="e">
        <f>MONTH(Table1[[#This Row],[Date Sent]])</f>
        <v>#REF!</v>
      </c>
      <c r="AG2526" t="e">
        <f>YEAR(Table1[[#This Row],[Date Sent]])</f>
        <v>#REF!</v>
      </c>
      <c r="AH2526"/>
    </row>
    <row r="2527" spans="1:34" x14ac:dyDescent="0.2">
      <c r="A2527" t="s">
        <v>88</v>
      </c>
      <c r="B2527" t="s">
        <v>3412</v>
      </c>
      <c r="C2527" s="1">
        <v>61.37</v>
      </c>
      <c r="D2527" s="5">
        <v>45308</v>
      </c>
      <c r="E2527" t="s">
        <v>21</v>
      </c>
      <c r="F2527" t="s">
        <v>33</v>
      </c>
      <c r="G2527" s="16" t="s">
        <v>1202</v>
      </c>
      <c r="H2527" s="1"/>
      <c r="J2527"/>
      <c r="AC2527" s="5" t="e">
        <f>VLOOKUP(Table1[[#This Row],[Expense Report]],#REF!,3, 0)</f>
        <v>#REF!</v>
      </c>
      <c r="AD2527" t="s">
        <v>14604</v>
      </c>
      <c r="AE2527" t="s">
        <v>156</v>
      </c>
      <c r="AF2527" t="e">
        <f>MONTH(Table1[[#This Row],[Date Sent]])</f>
        <v>#REF!</v>
      </c>
      <c r="AG2527" t="e">
        <f>YEAR(Table1[[#This Row],[Date Sent]])</f>
        <v>#REF!</v>
      </c>
      <c r="AH2527"/>
    </row>
    <row r="2528" spans="1:34" x14ac:dyDescent="0.2">
      <c r="A2528" t="s">
        <v>229</v>
      </c>
      <c r="B2528" t="s">
        <v>3416</v>
      </c>
      <c r="C2528" s="1">
        <v>87.93</v>
      </c>
      <c r="D2528" s="5">
        <v>45283</v>
      </c>
      <c r="E2528" t="s">
        <v>21</v>
      </c>
      <c r="F2528" t="s">
        <v>33</v>
      </c>
      <c r="G2528" s="16" t="s">
        <v>3417</v>
      </c>
      <c r="H2528" s="1"/>
      <c r="J2528"/>
      <c r="AC2528" s="5" t="e">
        <f>VLOOKUP(Table1[[#This Row],[Expense Report]],#REF!,3, 0)</f>
        <v>#REF!</v>
      </c>
      <c r="AD2528" t="s">
        <v>14594</v>
      </c>
      <c r="AE2528" t="s">
        <v>156</v>
      </c>
      <c r="AF2528" t="e">
        <f>MONTH(Table1[[#This Row],[Date Sent]])</f>
        <v>#REF!</v>
      </c>
      <c r="AG2528" t="e">
        <f>YEAR(Table1[[#This Row],[Date Sent]])</f>
        <v>#REF!</v>
      </c>
      <c r="AH2528"/>
    </row>
    <row r="2529" spans="1:34" x14ac:dyDescent="0.2">
      <c r="A2529" t="s">
        <v>229</v>
      </c>
      <c r="B2529" t="s">
        <v>3416</v>
      </c>
      <c r="C2529" s="1">
        <v>26.25</v>
      </c>
      <c r="D2529" s="5">
        <v>45293</v>
      </c>
      <c r="E2529" t="s">
        <v>8</v>
      </c>
      <c r="F2529" t="s">
        <v>33</v>
      </c>
      <c r="G2529" s="16" t="s">
        <v>3418</v>
      </c>
      <c r="H2529" s="1"/>
      <c r="J2529"/>
      <c r="AC2529" s="5" t="e">
        <f>VLOOKUP(Table1[[#This Row],[Expense Report]],#REF!,3, 0)</f>
        <v>#REF!</v>
      </c>
      <c r="AD2529" t="s">
        <v>14594</v>
      </c>
      <c r="AE2529" t="s">
        <v>156</v>
      </c>
      <c r="AF2529" t="e">
        <f>MONTH(Table1[[#This Row],[Date Sent]])</f>
        <v>#REF!</v>
      </c>
      <c r="AG2529" t="e">
        <f>YEAR(Table1[[#This Row],[Date Sent]])</f>
        <v>#REF!</v>
      </c>
      <c r="AH2529"/>
    </row>
    <row r="2530" spans="1:34" x14ac:dyDescent="0.2">
      <c r="A2530" t="s">
        <v>229</v>
      </c>
      <c r="B2530" t="s">
        <v>3416</v>
      </c>
      <c r="C2530" s="1">
        <v>16.399999999999999</v>
      </c>
      <c r="D2530" s="5">
        <v>45293</v>
      </c>
      <c r="E2530" t="s">
        <v>27</v>
      </c>
      <c r="F2530" t="s">
        <v>33</v>
      </c>
      <c r="G2530" s="16" t="s">
        <v>3419</v>
      </c>
      <c r="H2530" s="1"/>
      <c r="J2530"/>
      <c r="AC2530" s="5" t="e">
        <f>VLOOKUP(Table1[[#This Row],[Expense Report]],#REF!,3, 0)</f>
        <v>#REF!</v>
      </c>
      <c r="AD2530" t="s">
        <v>14594</v>
      </c>
      <c r="AE2530" t="s">
        <v>156</v>
      </c>
      <c r="AF2530" t="e">
        <f>MONTH(Table1[[#This Row],[Date Sent]])</f>
        <v>#REF!</v>
      </c>
      <c r="AG2530" t="e">
        <f>YEAR(Table1[[#This Row],[Date Sent]])</f>
        <v>#REF!</v>
      </c>
      <c r="AH2530"/>
    </row>
    <row r="2531" spans="1:34" x14ac:dyDescent="0.2">
      <c r="A2531" t="s">
        <v>229</v>
      </c>
      <c r="B2531" t="s">
        <v>3416</v>
      </c>
      <c r="C2531" s="1">
        <v>82.11</v>
      </c>
      <c r="D2531" s="5">
        <v>45293</v>
      </c>
      <c r="E2531" t="s">
        <v>21</v>
      </c>
      <c r="F2531" t="s">
        <v>33</v>
      </c>
      <c r="G2531" s="16" t="s">
        <v>3142</v>
      </c>
      <c r="H2531" s="1"/>
      <c r="J2531"/>
      <c r="AC2531" s="5" t="e">
        <f>VLOOKUP(Table1[[#This Row],[Expense Report]],#REF!,3, 0)</f>
        <v>#REF!</v>
      </c>
      <c r="AD2531" t="s">
        <v>14594</v>
      </c>
      <c r="AE2531" t="s">
        <v>156</v>
      </c>
      <c r="AF2531" t="e">
        <f>MONTH(Table1[[#This Row],[Date Sent]])</f>
        <v>#REF!</v>
      </c>
      <c r="AG2531" t="e">
        <f>YEAR(Table1[[#This Row],[Date Sent]])</f>
        <v>#REF!</v>
      </c>
      <c r="AH2531"/>
    </row>
    <row r="2532" spans="1:34" x14ac:dyDescent="0.2">
      <c r="A2532" t="s">
        <v>229</v>
      </c>
      <c r="B2532" t="s">
        <v>3416</v>
      </c>
      <c r="C2532" s="1">
        <v>24.9</v>
      </c>
      <c r="D2532" s="5">
        <v>45301</v>
      </c>
      <c r="E2532" t="s">
        <v>21</v>
      </c>
      <c r="F2532" t="s">
        <v>33</v>
      </c>
      <c r="G2532" s="16" t="s">
        <v>3420</v>
      </c>
      <c r="H2532" s="1"/>
      <c r="J2532"/>
      <c r="AC2532" s="5" t="e">
        <f>VLOOKUP(Table1[[#This Row],[Expense Report]],#REF!,3, 0)</f>
        <v>#REF!</v>
      </c>
      <c r="AD2532" t="s">
        <v>14594</v>
      </c>
      <c r="AE2532" t="s">
        <v>156</v>
      </c>
      <c r="AF2532" t="e">
        <f>MONTH(Table1[[#This Row],[Date Sent]])</f>
        <v>#REF!</v>
      </c>
      <c r="AG2532" t="e">
        <f>YEAR(Table1[[#This Row],[Date Sent]])</f>
        <v>#REF!</v>
      </c>
      <c r="AH2532"/>
    </row>
    <row r="2533" spans="1:34" x14ac:dyDescent="0.2">
      <c r="A2533" t="s">
        <v>229</v>
      </c>
      <c r="B2533" t="s">
        <v>3416</v>
      </c>
      <c r="C2533" s="1">
        <v>86.13</v>
      </c>
      <c r="D2533" s="5">
        <v>45307</v>
      </c>
      <c r="E2533" t="s">
        <v>21</v>
      </c>
      <c r="F2533" t="s">
        <v>16</v>
      </c>
      <c r="G2533" s="16" t="s">
        <v>2789</v>
      </c>
      <c r="H2533" s="1"/>
      <c r="J2533"/>
      <c r="AC2533" s="5" t="e">
        <f>VLOOKUP(Table1[[#This Row],[Expense Report]],#REF!,3, 0)</f>
        <v>#REF!</v>
      </c>
      <c r="AD2533" t="s">
        <v>14594</v>
      </c>
      <c r="AE2533" t="s">
        <v>156</v>
      </c>
      <c r="AF2533" t="e">
        <f>MONTH(Table1[[#This Row],[Date Sent]])</f>
        <v>#REF!</v>
      </c>
      <c r="AG2533" t="e">
        <f>YEAR(Table1[[#This Row],[Date Sent]])</f>
        <v>#REF!</v>
      </c>
      <c r="AH2533"/>
    </row>
    <row r="2534" spans="1:34" x14ac:dyDescent="0.2">
      <c r="A2534" t="s">
        <v>534</v>
      </c>
      <c r="B2534" t="s">
        <v>3421</v>
      </c>
      <c r="C2534" s="1">
        <v>42.8</v>
      </c>
      <c r="D2534" s="5">
        <v>45286</v>
      </c>
      <c r="E2534" t="s">
        <v>57</v>
      </c>
      <c r="F2534" t="s">
        <v>1031</v>
      </c>
      <c r="G2534" s="16" t="s">
        <v>3422</v>
      </c>
      <c r="H2534" s="1"/>
      <c r="J2534"/>
      <c r="AC2534" s="5" t="e">
        <f>VLOOKUP(Table1[[#This Row],[Expense Report]],#REF!,3, 0)</f>
        <v>#REF!</v>
      </c>
      <c r="AD2534" t="s">
        <v>13384</v>
      </c>
      <c r="AE2534" t="s">
        <v>140</v>
      </c>
      <c r="AF2534" t="e">
        <f>MONTH(Table1[[#This Row],[Date Sent]])</f>
        <v>#REF!</v>
      </c>
      <c r="AG2534" t="e">
        <f>YEAR(Table1[[#This Row],[Date Sent]])</f>
        <v>#REF!</v>
      </c>
      <c r="AH2534"/>
    </row>
    <row r="2535" spans="1:34" x14ac:dyDescent="0.2">
      <c r="A2535" t="s">
        <v>534</v>
      </c>
      <c r="B2535" t="s">
        <v>3421</v>
      </c>
      <c r="C2535" s="1">
        <v>36.369999999999997</v>
      </c>
      <c r="D2535" s="5">
        <v>45289</v>
      </c>
      <c r="E2535" t="s">
        <v>13</v>
      </c>
      <c r="F2535" t="s">
        <v>33</v>
      </c>
      <c r="G2535" s="16" t="s">
        <v>2055</v>
      </c>
      <c r="H2535" s="1"/>
      <c r="J2535"/>
      <c r="AC2535" s="5" t="e">
        <f>VLOOKUP(Table1[[#This Row],[Expense Report]],#REF!,3, 0)</f>
        <v>#REF!</v>
      </c>
      <c r="AD2535" t="s">
        <v>13384</v>
      </c>
      <c r="AE2535" t="s">
        <v>140</v>
      </c>
      <c r="AF2535" t="e">
        <f>MONTH(Table1[[#This Row],[Date Sent]])</f>
        <v>#REF!</v>
      </c>
      <c r="AG2535" t="e">
        <f>YEAR(Table1[[#This Row],[Date Sent]])</f>
        <v>#REF!</v>
      </c>
      <c r="AH2535"/>
    </row>
    <row r="2536" spans="1:34" x14ac:dyDescent="0.2">
      <c r="A2536" t="s">
        <v>534</v>
      </c>
      <c r="B2536" t="s">
        <v>3421</v>
      </c>
      <c r="C2536" s="1">
        <v>5.78</v>
      </c>
      <c r="D2536" s="5">
        <v>45294</v>
      </c>
      <c r="E2536" t="s">
        <v>24</v>
      </c>
      <c r="F2536" t="s">
        <v>33</v>
      </c>
      <c r="G2536" s="16" t="s">
        <v>3423</v>
      </c>
      <c r="H2536" s="1"/>
      <c r="J2536"/>
      <c r="AC2536" s="5" t="e">
        <f>VLOOKUP(Table1[[#This Row],[Expense Report]],#REF!,3, 0)</f>
        <v>#REF!</v>
      </c>
      <c r="AD2536" t="s">
        <v>13384</v>
      </c>
      <c r="AE2536" t="s">
        <v>140</v>
      </c>
      <c r="AF2536" t="e">
        <f>MONTH(Table1[[#This Row],[Date Sent]])</f>
        <v>#REF!</v>
      </c>
      <c r="AG2536" t="e">
        <f>YEAR(Table1[[#This Row],[Date Sent]])</f>
        <v>#REF!</v>
      </c>
      <c r="AH2536"/>
    </row>
    <row r="2537" spans="1:34" x14ac:dyDescent="0.2">
      <c r="A2537" t="s">
        <v>534</v>
      </c>
      <c r="B2537" t="s">
        <v>3421</v>
      </c>
      <c r="C2537" s="1">
        <v>5.55</v>
      </c>
      <c r="D2537" s="5">
        <v>45295</v>
      </c>
      <c r="E2537" t="s">
        <v>20</v>
      </c>
      <c r="F2537" t="s">
        <v>39</v>
      </c>
      <c r="G2537" s="16" t="s">
        <v>3424</v>
      </c>
      <c r="H2537" s="1"/>
      <c r="J2537"/>
      <c r="AC2537" s="5" t="e">
        <f>VLOOKUP(Table1[[#This Row],[Expense Report]],#REF!,3, 0)</f>
        <v>#REF!</v>
      </c>
      <c r="AD2537" t="s">
        <v>13384</v>
      </c>
      <c r="AE2537" t="s">
        <v>140</v>
      </c>
      <c r="AF2537" t="e">
        <f>MONTH(Table1[[#This Row],[Date Sent]])</f>
        <v>#REF!</v>
      </c>
      <c r="AG2537" t="e">
        <f>YEAR(Table1[[#This Row],[Date Sent]])</f>
        <v>#REF!</v>
      </c>
      <c r="AH2537"/>
    </row>
    <row r="2538" spans="1:34" x14ac:dyDescent="0.2">
      <c r="A2538" t="s">
        <v>534</v>
      </c>
      <c r="B2538" t="s">
        <v>3421</v>
      </c>
      <c r="C2538" s="1">
        <v>17.11</v>
      </c>
      <c r="D2538" s="5">
        <v>45300</v>
      </c>
      <c r="E2538" t="s">
        <v>27</v>
      </c>
      <c r="F2538" t="s">
        <v>39</v>
      </c>
      <c r="G2538" s="16" t="s">
        <v>3425</v>
      </c>
      <c r="H2538" s="1"/>
      <c r="J2538"/>
      <c r="AC2538" s="5" t="e">
        <f>VLOOKUP(Table1[[#This Row],[Expense Report]],#REF!,3, 0)</f>
        <v>#REF!</v>
      </c>
      <c r="AD2538" t="s">
        <v>13384</v>
      </c>
      <c r="AE2538" t="s">
        <v>140</v>
      </c>
      <c r="AF2538" t="e">
        <f>MONTH(Table1[[#This Row],[Date Sent]])</f>
        <v>#REF!</v>
      </c>
      <c r="AG2538" t="e">
        <f>YEAR(Table1[[#This Row],[Date Sent]])</f>
        <v>#REF!</v>
      </c>
      <c r="AH2538"/>
    </row>
    <row r="2539" spans="1:34" x14ac:dyDescent="0.2">
      <c r="A2539" t="s">
        <v>534</v>
      </c>
      <c r="B2539" t="s">
        <v>3421</v>
      </c>
      <c r="C2539" s="1">
        <v>21.39</v>
      </c>
      <c r="D2539" s="5">
        <v>45303</v>
      </c>
      <c r="E2539" t="s">
        <v>13</v>
      </c>
      <c r="F2539" t="s">
        <v>33</v>
      </c>
      <c r="G2539" s="16" t="s">
        <v>2055</v>
      </c>
      <c r="H2539" s="1"/>
      <c r="J2539"/>
      <c r="AC2539" s="5" t="e">
        <f>VLOOKUP(Table1[[#This Row],[Expense Report]],#REF!,3, 0)</f>
        <v>#REF!</v>
      </c>
      <c r="AD2539" t="s">
        <v>13384</v>
      </c>
      <c r="AE2539" t="s">
        <v>140</v>
      </c>
      <c r="AF2539" t="e">
        <f>MONTH(Table1[[#This Row],[Date Sent]])</f>
        <v>#REF!</v>
      </c>
      <c r="AG2539" t="e">
        <f>YEAR(Table1[[#This Row],[Date Sent]])</f>
        <v>#REF!</v>
      </c>
      <c r="AH2539"/>
    </row>
    <row r="2540" spans="1:34" x14ac:dyDescent="0.2">
      <c r="A2540" t="s">
        <v>534</v>
      </c>
      <c r="B2540" t="s">
        <v>3421</v>
      </c>
      <c r="C2540" s="1">
        <v>53.5</v>
      </c>
      <c r="D2540" s="5">
        <v>45303</v>
      </c>
      <c r="E2540" t="s">
        <v>33</v>
      </c>
      <c r="F2540" t="s">
        <v>15</v>
      </c>
      <c r="G2540" s="16" t="s">
        <v>3426</v>
      </c>
      <c r="H2540" s="1"/>
      <c r="J2540"/>
      <c r="AC2540" s="5" t="e">
        <f>VLOOKUP(Table1[[#This Row],[Expense Report]],#REF!,3, 0)</f>
        <v>#REF!</v>
      </c>
      <c r="AD2540" t="s">
        <v>13384</v>
      </c>
      <c r="AE2540" t="s">
        <v>140</v>
      </c>
      <c r="AF2540" t="e">
        <f>MONTH(Table1[[#This Row],[Date Sent]])</f>
        <v>#REF!</v>
      </c>
      <c r="AG2540" t="e">
        <f>YEAR(Table1[[#This Row],[Date Sent]])</f>
        <v>#REF!</v>
      </c>
      <c r="AH2540"/>
    </row>
    <row r="2541" spans="1:34" x14ac:dyDescent="0.2">
      <c r="A2541" t="s">
        <v>3427</v>
      </c>
      <c r="B2541" t="s">
        <v>3428</v>
      </c>
      <c r="C2541" s="1">
        <v>201.1</v>
      </c>
      <c r="D2541" s="5">
        <v>45279</v>
      </c>
      <c r="E2541" t="s">
        <v>8</v>
      </c>
      <c r="F2541" t="s">
        <v>33</v>
      </c>
      <c r="G2541" s="16" t="s">
        <v>27</v>
      </c>
      <c r="H2541" s="1"/>
      <c r="J2541"/>
      <c r="AC2541" s="5" t="e">
        <f>VLOOKUP(Table1[[#This Row],[Expense Report]],#REF!,3, 0)</f>
        <v>#REF!</v>
      </c>
      <c r="AD2541" t="s">
        <v>13522</v>
      </c>
      <c r="AE2541" t="s">
        <v>140</v>
      </c>
      <c r="AF2541" t="e">
        <f>MONTH(Table1[[#This Row],[Date Sent]])</f>
        <v>#REF!</v>
      </c>
      <c r="AG2541" t="e">
        <f>YEAR(Table1[[#This Row],[Date Sent]])</f>
        <v>#REF!</v>
      </c>
      <c r="AH2541"/>
    </row>
    <row r="2542" spans="1:34" x14ac:dyDescent="0.2">
      <c r="A2542" t="s">
        <v>3427</v>
      </c>
      <c r="B2542" t="s">
        <v>3428</v>
      </c>
      <c r="C2542" s="1">
        <v>262.82</v>
      </c>
      <c r="D2542" s="5">
        <v>45281</v>
      </c>
      <c r="E2542" t="s">
        <v>25</v>
      </c>
      <c r="F2542" t="s">
        <v>33</v>
      </c>
      <c r="G2542" s="16" t="s">
        <v>3429</v>
      </c>
      <c r="H2542" s="1"/>
      <c r="J2542"/>
      <c r="AC2542" s="5" t="e">
        <f>VLOOKUP(Table1[[#This Row],[Expense Report]],#REF!,3, 0)</f>
        <v>#REF!</v>
      </c>
      <c r="AD2542" t="s">
        <v>13522</v>
      </c>
      <c r="AE2542" t="s">
        <v>140</v>
      </c>
      <c r="AF2542" t="e">
        <f>MONTH(Table1[[#This Row],[Date Sent]])</f>
        <v>#REF!</v>
      </c>
      <c r="AG2542" t="e">
        <f>YEAR(Table1[[#This Row],[Date Sent]])</f>
        <v>#REF!</v>
      </c>
      <c r="AH2542"/>
    </row>
    <row r="2543" spans="1:34" x14ac:dyDescent="0.2">
      <c r="A2543" t="s">
        <v>3427</v>
      </c>
      <c r="B2543" t="s">
        <v>3428</v>
      </c>
      <c r="C2543" s="1">
        <v>0.56000000000000005</v>
      </c>
      <c r="D2543" s="5">
        <v>45288</v>
      </c>
      <c r="E2543" t="s">
        <v>25</v>
      </c>
      <c r="F2543" t="s">
        <v>33</v>
      </c>
      <c r="G2543" s="16" t="s">
        <v>3430</v>
      </c>
      <c r="H2543" s="1"/>
      <c r="J2543"/>
      <c r="AC2543" s="5" t="e">
        <f>VLOOKUP(Table1[[#This Row],[Expense Report]],#REF!,3, 0)</f>
        <v>#REF!</v>
      </c>
      <c r="AD2543" t="s">
        <v>13522</v>
      </c>
      <c r="AE2543" t="s">
        <v>140</v>
      </c>
      <c r="AF2543" t="e">
        <f>MONTH(Table1[[#This Row],[Date Sent]])</f>
        <v>#REF!</v>
      </c>
      <c r="AG2543" t="e">
        <f>YEAR(Table1[[#This Row],[Date Sent]])</f>
        <v>#REF!</v>
      </c>
      <c r="AH2543"/>
    </row>
    <row r="2544" spans="1:34" x14ac:dyDescent="0.2">
      <c r="A2544" t="s">
        <v>3427</v>
      </c>
      <c r="B2544" t="s">
        <v>3428</v>
      </c>
      <c r="C2544" s="1">
        <v>56.1</v>
      </c>
      <c r="D2544" s="5">
        <v>45288</v>
      </c>
      <c r="E2544" t="s">
        <v>25</v>
      </c>
      <c r="F2544" t="s">
        <v>47</v>
      </c>
      <c r="G2544" s="16" t="s">
        <v>3431</v>
      </c>
      <c r="H2544" s="1"/>
      <c r="J2544"/>
      <c r="AC2544" s="5" t="e">
        <f>VLOOKUP(Table1[[#This Row],[Expense Report]],#REF!,3, 0)</f>
        <v>#REF!</v>
      </c>
      <c r="AD2544" t="s">
        <v>13522</v>
      </c>
      <c r="AE2544" t="s">
        <v>140</v>
      </c>
      <c r="AF2544" t="e">
        <f>MONTH(Table1[[#This Row],[Date Sent]])</f>
        <v>#REF!</v>
      </c>
      <c r="AG2544" t="e">
        <f>YEAR(Table1[[#This Row],[Date Sent]])</f>
        <v>#REF!</v>
      </c>
      <c r="AH2544"/>
    </row>
    <row r="2545" spans="1:34" x14ac:dyDescent="0.2">
      <c r="A2545" t="s">
        <v>3427</v>
      </c>
      <c r="B2545" t="s">
        <v>3428</v>
      </c>
      <c r="C2545" s="1">
        <v>285.83999999999997</v>
      </c>
      <c r="D2545" s="5">
        <v>45293</v>
      </c>
      <c r="E2545" t="s">
        <v>21</v>
      </c>
      <c r="F2545" t="s">
        <v>15</v>
      </c>
      <c r="G2545" s="16" t="s">
        <v>3432</v>
      </c>
      <c r="H2545" s="1"/>
      <c r="J2545"/>
      <c r="AC2545" s="5" t="e">
        <f>VLOOKUP(Table1[[#This Row],[Expense Report]],#REF!,3, 0)</f>
        <v>#REF!</v>
      </c>
      <c r="AD2545" t="s">
        <v>13522</v>
      </c>
      <c r="AE2545" t="s">
        <v>140</v>
      </c>
      <c r="AF2545" t="e">
        <f>MONTH(Table1[[#This Row],[Date Sent]])</f>
        <v>#REF!</v>
      </c>
      <c r="AG2545" t="e">
        <f>YEAR(Table1[[#This Row],[Date Sent]])</f>
        <v>#REF!</v>
      </c>
      <c r="AH2545"/>
    </row>
    <row r="2546" spans="1:34" x14ac:dyDescent="0.2">
      <c r="A2546" t="s">
        <v>3427</v>
      </c>
      <c r="B2546" t="s">
        <v>3428</v>
      </c>
      <c r="C2546" s="1">
        <v>429.69</v>
      </c>
      <c r="D2546" s="5">
        <v>45300</v>
      </c>
      <c r="E2546" t="s">
        <v>21</v>
      </c>
      <c r="F2546" t="s">
        <v>33</v>
      </c>
      <c r="G2546" s="16" t="s">
        <v>3433</v>
      </c>
      <c r="H2546" s="1"/>
      <c r="J2546"/>
      <c r="AC2546" s="5" t="e">
        <f>VLOOKUP(Table1[[#This Row],[Expense Report]],#REF!,3, 0)</f>
        <v>#REF!</v>
      </c>
      <c r="AD2546" t="s">
        <v>13522</v>
      </c>
      <c r="AE2546" t="s">
        <v>140</v>
      </c>
      <c r="AF2546" t="e">
        <f>MONTH(Table1[[#This Row],[Date Sent]])</f>
        <v>#REF!</v>
      </c>
      <c r="AG2546" t="e">
        <f>YEAR(Table1[[#This Row],[Date Sent]])</f>
        <v>#REF!</v>
      </c>
      <c r="AH2546"/>
    </row>
    <row r="2547" spans="1:34" x14ac:dyDescent="0.2">
      <c r="A2547" t="s">
        <v>336</v>
      </c>
      <c r="B2547" t="s">
        <v>3434</v>
      </c>
      <c r="C2547" s="1">
        <v>99.22</v>
      </c>
      <c r="D2547" s="5">
        <v>45280</v>
      </c>
      <c r="E2547" t="s">
        <v>21</v>
      </c>
      <c r="F2547" t="s">
        <v>33</v>
      </c>
      <c r="G2547" s="16" t="s">
        <v>3435</v>
      </c>
      <c r="H2547" s="1"/>
      <c r="J2547"/>
      <c r="AC2547" s="5" t="e">
        <f>VLOOKUP(Table1[[#This Row],[Expense Report]],#REF!,3, 0)</f>
        <v>#REF!</v>
      </c>
      <c r="AD2547" t="s">
        <v>13624</v>
      </c>
      <c r="AE2547" t="s">
        <v>243</v>
      </c>
      <c r="AF2547" t="e">
        <f>MONTH(Table1[[#This Row],[Date Sent]])</f>
        <v>#REF!</v>
      </c>
      <c r="AG2547" t="e">
        <f>YEAR(Table1[[#This Row],[Date Sent]])</f>
        <v>#REF!</v>
      </c>
      <c r="AH2547"/>
    </row>
    <row r="2548" spans="1:34" x14ac:dyDescent="0.2">
      <c r="A2548" t="s">
        <v>336</v>
      </c>
      <c r="B2548" t="s">
        <v>3434</v>
      </c>
      <c r="C2548" s="1">
        <v>61.79</v>
      </c>
      <c r="D2548" s="5">
        <v>45281</v>
      </c>
      <c r="E2548" t="s">
        <v>20</v>
      </c>
      <c r="F2548" t="s">
        <v>33</v>
      </c>
      <c r="G2548" s="16" t="s">
        <v>3436</v>
      </c>
      <c r="H2548" s="1"/>
      <c r="J2548"/>
      <c r="AC2548" s="5" t="e">
        <f>VLOOKUP(Table1[[#This Row],[Expense Report]],#REF!,3, 0)</f>
        <v>#REF!</v>
      </c>
      <c r="AD2548" t="s">
        <v>13624</v>
      </c>
      <c r="AE2548" t="s">
        <v>243</v>
      </c>
      <c r="AF2548" t="e">
        <f>MONTH(Table1[[#This Row],[Date Sent]])</f>
        <v>#REF!</v>
      </c>
      <c r="AG2548" t="e">
        <f>YEAR(Table1[[#This Row],[Date Sent]])</f>
        <v>#REF!</v>
      </c>
      <c r="AH2548"/>
    </row>
    <row r="2549" spans="1:34" x14ac:dyDescent="0.2">
      <c r="A2549" t="s">
        <v>336</v>
      </c>
      <c r="B2549" t="s">
        <v>3434</v>
      </c>
      <c r="C2549" s="1">
        <v>42.08</v>
      </c>
      <c r="D2549" s="5">
        <v>45282</v>
      </c>
      <c r="E2549" t="s">
        <v>21</v>
      </c>
      <c r="F2549" t="s">
        <v>16</v>
      </c>
      <c r="G2549" s="16" t="s">
        <v>3437</v>
      </c>
      <c r="H2549" s="1"/>
      <c r="J2549"/>
      <c r="AC2549" s="5" t="e">
        <f>VLOOKUP(Table1[[#This Row],[Expense Report]],#REF!,3, 0)</f>
        <v>#REF!</v>
      </c>
      <c r="AD2549" t="s">
        <v>13624</v>
      </c>
      <c r="AE2549" t="s">
        <v>243</v>
      </c>
      <c r="AF2549" t="e">
        <f>MONTH(Table1[[#This Row],[Date Sent]])</f>
        <v>#REF!</v>
      </c>
      <c r="AG2549" t="e">
        <f>YEAR(Table1[[#This Row],[Date Sent]])</f>
        <v>#REF!</v>
      </c>
      <c r="AH2549"/>
    </row>
    <row r="2550" spans="1:34" x14ac:dyDescent="0.2">
      <c r="A2550" t="s">
        <v>336</v>
      </c>
      <c r="B2550" t="s">
        <v>3434</v>
      </c>
      <c r="C2550" s="1">
        <v>157.94</v>
      </c>
      <c r="D2550" s="5">
        <v>45282</v>
      </c>
      <c r="E2550" t="s">
        <v>21</v>
      </c>
      <c r="F2550" t="s">
        <v>17</v>
      </c>
      <c r="G2550" s="16" t="s">
        <v>3438</v>
      </c>
      <c r="H2550" s="1"/>
      <c r="J2550"/>
      <c r="AC2550" s="5" t="e">
        <f>VLOOKUP(Table1[[#This Row],[Expense Report]],#REF!,3, 0)</f>
        <v>#REF!</v>
      </c>
      <c r="AD2550" t="s">
        <v>13624</v>
      </c>
      <c r="AE2550" t="s">
        <v>243</v>
      </c>
      <c r="AF2550" t="e">
        <f>MONTH(Table1[[#This Row],[Date Sent]])</f>
        <v>#REF!</v>
      </c>
      <c r="AG2550" t="e">
        <f>YEAR(Table1[[#This Row],[Date Sent]])</f>
        <v>#REF!</v>
      </c>
      <c r="AH2550"/>
    </row>
    <row r="2551" spans="1:34" x14ac:dyDescent="0.2">
      <c r="A2551" t="s">
        <v>336</v>
      </c>
      <c r="B2551" t="s">
        <v>3434</v>
      </c>
      <c r="C2551" s="1">
        <v>364.8</v>
      </c>
      <c r="D2551" s="5">
        <v>45289</v>
      </c>
      <c r="E2551" t="s">
        <v>14</v>
      </c>
      <c r="F2551" t="s">
        <v>56</v>
      </c>
      <c r="G2551" s="16" t="s">
        <v>3439</v>
      </c>
      <c r="H2551" s="1"/>
      <c r="J2551"/>
      <c r="AC2551" s="5" t="e">
        <f>VLOOKUP(Table1[[#This Row],[Expense Report]],#REF!,3, 0)</f>
        <v>#REF!</v>
      </c>
      <c r="AD2551" t="s">
        <v>13624</v>
      </c>
      <c r="AE2551" t="s">
        <v>243</v>
      </c>
      <c r="AF2551" t="e">
        <f>MONTH(Table1[[#This Row],[Date Sent]])</f>
        <v>#REF!</v>
      </c>
      <c r="AG2551" t="e">
        <f>YEAR(Table1[[#This Row],[Date Sent]])</f>
        <v>#REF!</v>
      </c>
      <c r="AH2551"/>
    </row>
    <row r="2552" spans="1:34" x14ac:dyDescent="0.2">
      <c r="A2552" t="s">
        <v>336</v>
      </c>
      <c r="B2552" t="s">
        <v>3434</v>
      </c>
      <c r="C2552" s="1">
        <v>75.180000000000007</v>
      </c>
      <c r="D2552" s="5">
        <v>45292</v>
      </c>
      <c r="E2552" t="s">
        <v>21</v>
      </c>
      <c r="F2552" t="s">
        <v>33</v>
      </c>
      <c r="G2552" s="16" t="s">
        <v>3440</v>
      </c>
      <c r="H2552" s="1"/>
      <c r="J2552"/>
      <c r="AC2552" s="5" t="e">
        <f>VLOOKUP(Table1[[#This Row],[Expense Report]],#REF!,3, 0)</f>
        <v>#REF!</v>
      </c>
      <c r="AD2552" t="s">
        <v>13624</v>
      </c>
      <c r="AE2552" t="s">
        <v>243</v>
      </c>
      <c r="AF2552" t="e">
        <f>MONTH(Table1[[#This Row],[Date Sent]])</f>
        <v>#REF!</v>
      </c>
      <c r="AG2552" t="e">
        <f>YEAR(Table1[[#This Row],[Date Sent]])</f>
        <v>#REF!</v>
      </c>
      <c r="AH2552"/>
    </row>
    <row r="2553" spans="1:34" x14ac:dyDescent="0.2">
      <c r="A2553" t="s">
        <v>336</v>
      </c>
      <c r="B2553" t="s">
        <v>3434</v>
      </c>
      <c r="C2553" s="1">
        <v>62.93</v>
      </c>
      <c r="D2553" s="5">
        <v>45295</v>
      </c>
      <c r="E2553" t="s">
        <v>21</v>
      </c>
      <c r="F2553" t="s">
        <v>33</v>
      </c>
      <c r="G2553" s="16" t="s">
        <v>2216</v>
      </c>
      <c r="H2553" s="1"/>
      <c r="J2553"/>
      <c r="AC2553" s="5" t="e">
        <f>VLOOKUP(Table1[[#This Row],[Expense Report]],#REF!,3, 0)</f>
        <v>#REF!</v>
      </c>
      <c r="AD2553" t="s">
        <v>13624</v>
      </c>
      <c r="AE2553" t="s">
        <v>243</v>
      </c>
      <c r="AF2553" t="e">
        <f>MONTH(Table1[[#This Row],[Date Sent]])</f>
        <v>#REF!</v>
      </c>
      <c r="AG2553" t="e">
        <f>YEAR(Table1[[#This Row],[Date Sent]])</f>
        <v>#REF!</v>
      </c>
      <c r="AH2553"/>
    </row>
    <row r="2554" spans="1:34" x14ac:dyDescent="0.2">
      <c r="A2554" t="s">
        <v>336</v>
      </c>
      <c r="B2554" t="s">
        <v>3434</v>
      </c>
      <c r="C2554" s="1">
        <v>14.18</v>
      </c>
      <c r="D2554" s="5">
        <v>45298</v>
      </c>
      <c r="E2554" t="s">
        <v>21</v>
      </c>
      <c r="F2554" t="s">
        <v>33</v>
      </c>
      <c r="G2554" s="16" t="s">
        <v>3441</v>
      </c>
      <c r="H2554" s="1"/>
      <c r="J2554"/>
      <c r="AC2554" s="5" t="e">
        <f>VLOOKUP(Table1[[#This Row],[Expense Report]],#REF!,3, 0)</f>
        <v>#REF!</v>
      </c>
      <c r="AD2554" t="s">
        <v>13624</v>
      </c>
      <c r="AE2554" t="s">
        <v>243</v>
      </c>
      <c r="AF2554" t="e">
        <f>MONTH(Table1[[#This Row],[Date Sent]])</f>
        <v>#REF!</v>
      </c>
      <c r="AG2554" t="e">
        <f>YEAR(Table1[[#This Row],[Date Sent]])</f>
        <v>#REF!</v>
      </c>
      <c r="AH2554"/>
    </row>
    <row r="2555" spans="1:34" x14ac:dyDescent="0.2">
      <c r="A2555" t="s">
        <v>336</v>
      </c>
      <c r="B2555" t="s">
        <v>3434</v>
      </c>
      <c r="C2555" s="1">
        <v>102.67</v>
      </c>
      <c r="D2555" s="5">
        <v>45299</v>
      </c>
      <c r="E2555" t="s">
        <v>21</v>
      </c>
      <c r="F2555" t="s">
        <v>17</v>
      </c>
      <c r="G2555" s="16" t="s">
        <v>3442</v>
      </c>
      <c r="H2555" s="1"/>
      <c r="J2555"/>
      <c r="AC2555" s="5" t="e">
        <f>VLOOKUP(Table1[[#This Row],[Expense Report]],#REF!,3, 0)</f>
        <v>#REF!</v>
      </c>
      <c r="AD2555" t="s">
        <v>13624</v>
      </c>
      <c r="AE2555" t="s">
        <v>243</v>
      </c>
      <c r="AF2555" t="e">
        <f>MONTH(Table1[[#This Row],[Date Sent]])</f>
        <v>#REF!</v>
      </c>
      <c r="AG2555" t="e">
        <f>YEAR(Table1[[#This Row],[Date Sent]])</f>
        <v>#REF!</v>
      </c>
      <c r="AH2555"/>
    </row>
    <row r="2556" spans="1:34" x14ac:dyDescent="0.2">
      <c r="A2556" t="s">
        <v>336</v>
      </c>
      <c r="B2556" t="s">
        <v>3434</v>
      </c>
      <c r="C2556" s="1">
        <v>153.52000000000001</v>
      </c>
      <c r="D2556" s="5">
        <v>45299</v>
      </c>
      <c r="E2556" t="s">
        <v>21</v>
      </c>
      <c r="F2556" t="s">
        <v>33</v>
      </c>
      <c r="G2556" s="16" t="s">
        <v>3443</v>
      </c>
      <c r="H2556" s="1"/>
      <c r="J2556"/>
      <c r="AC2556" s="5" t="e">
        <f>VLOOKUP(Table1[[#This Row],[Expense Report]],#REF!,3, 0)</f>
        <v>#REF!</v>
      </c>
      <c r="AD2556" t="s">
        <v>13624</v>
      </c>
      <c r="AE2556" t="s">
        <v>243</v>
      </c>
      <c r="AF2556" t="e">
        <f>MONTH(Table1[[#This Row],[Date Sent]])</f>
        <v>#REF!</v>
      </c>
      <c r="AG2556" t="e">
        <f>YEAR(Table1[[#This Row],[Date Sent]])</f>
        <v>#REF!</v>
      </c>
      <c r="AH2556"/>
    </row>
    <row r="2557" spans="1:34" x14ac:dyDescent="0.2">
      <c r="A2557" t="s">
        <v>336</v>
      </c>
      <c r="B2557" t="s">
        <v>3434</v>
      </c>
      <c r="C2557" s="1">
        <v>55.55</v>
      </c>
      <c r="D2557" s="5">
        <v>45302</v>
      </c>
      <c r="E2557" t="s">
        <v>33</v>
      </c>
      <c r="F2557" t="s">
        <v>15</v>
      </c>
      <c r="G2557" s="16" t="s">
        <v>3444</v>
      </c>
      <c r="H2557" s="1"/>
      <c r="J2557"/>
      <c r="AC2557" s="5" t="e">
        <f>VLOOKUP(Table1[[#This Row],[Expense Report]],#REF!,3, 0)</f>
        <v>#REF!</v>
      </c>
      <c r="AD2557" t="s">
        <v>13624</v>
      </c>
      <c r="AE2557" t="s">
        <v>243</v>
      </c>
      <c r="AF2557" t="e">
        <f>MONTH(Table1[[#This Row],[Date Sent]])</f>
        <v>#REF!</v>
      </c>
      <c r="AG2557" t="e">
        <f>YEAR(Table1[[#This Row],[Date Sent]])</f>
        <v>#REF!</v>
      </c>
      <c r="AH2557"/>
    </row>
    <row r="2558" spans="1:34" x14ac:dyDescent="0.2">
      <c r="A2558" t="s">
        <v>336</v>
      </c>
      <c r="B2558" t="s">
        <v>3434</v>
      </c>
      <c r="C2558" s="1">
        <v>62.93</v>
      </c>
      <c r="D2558" s="5">
        <v>45303</v>
      </c>
      <c r="E2558" t="s">
        <v>33</v>
      </c>
      <c r="F2558" t="s">
        <v>33</v>
      </c>
      <c r="G2558" s="16" t="s">
        <v>3445</v>
      </c>
      <c r="H2558" s="1"/>
      <c r="J2558"/>
      <c r="AC2558" s="5" t="e">
        <f>VLOOKUP(Table1[[#This Row],[Expense Report]],#REF!,3, 0)</f>
        <v>#REF!</v>
      </c>
      <c r="AD2558" t="s">
        <v>13624</v>
      </c>
      <c r="AE2558" t="s">
        <v>243</v>
      </c>
      <c r="AF2558" t="e">
        <f>MONTH(Table1[[#This Row],[Date Sent]])</f>
        <v>#REF!</v>
      </c>
      <c r="AG2558" t="e">
        <f>YEAR(Table1[[#This Row],[Date Sent]])</f>
        <v>#REF!</v>
      </c>
      <c r="AH2558"/>
    </row>
    <row r="2559" spans="1:34" x14ac:dyDescent="0.2">
      <c r="A2559" t="s">
        <v>336</v>
      </c>
      <c r="B2559" t="s">
        <v>3434</v>
      </c>
      <c r="C2559" s="1">
        <v>-102.67</v>
      </c>
      <c r="D2559" s="5">
        <v>45304</v>
      </c>
      <c r="E2559" t="s">
        <v>21</v>
      </c>
      <c r="F2559" t="s">
        <v>17</v>
      </c>
      <c r="G2559" s="16" t="s">
        <v>3446</v>
      </c>
      <c r="H2559" s="1"/>
      <c r="J2559"/>
      <c r="AC2559" s="5" t="e">
        <f>VLOOKUP(Table1[[#This Row],[Expense Report]],#REF!,3, 0)</f>
        <v>#REF!</v>
      </c>
      <c r="AD2559" t="s">
        <v>13624</v>
      </c>
      <c r="AE2559" t="s">
        <v>243</v>
      </c>
      <c r="AF2559" t="e">
        <f>MONTH(Table1[[#This Row],[Date Sent]])</f>
        <v>#REF!</v>
      </c>
      <c r="AG2559" t="e">
        <f>YEAR(Table1[[#This Row],[Date Sent]])</f>
        <v>#REF!</v>
      </c>
      <c r="AH2559"/>
    </row>
    <row r="2560" spans="1:34" x14ac:dyDescent="0.2">
      <c r="A2560" t="s">
        <v>336</v>
      </c>
      <c r="B2560" t="s">
        <v>3434</v>
      </c>
      <c r="C2560" s="1">
        <v>449.46</v>
      </c>
      <c r="D2560" s="5">
        <v>45309</v>
      </c>
      <c r="E2560" t="s">
        <v>25</v>
      </c>
      <c r="F2560" t="s">
        <v>33</v>
      </c>
      <c r="G2560" s="16" t="s">
        <v>3447</v>
      </c>
      <c r="H2560" s="1"/>
      <c r="J2560"/>
      <c r="AC2560" s="5" t="e">
        <f>VLOOKUP(Table1[[#This Row],[Expense Report]],#REF!,3, 0)</f>
        <v>#REF!</v>
      </c>
      <c r="AD2560" t="s">
        <v>13624</v>
      </c>
      <c r="AE2560" t="s">
        <v>243</v>
      </c>
      <c r="AF2560" t="e">
        <f>MONTH(Table1[[#This Row],[Date Sent]])</f>
        <v>#REF!</v>
      </c>
      <c r="AG2560" t="e">
        <f>YEAR(Table1[[#This Row],[Date Sent]])</f>
        <v>#REF!</v>
      </c>
      <c r="AH2560"/>
    </row>
    <row r="2561" spans="1:34" x14ac:dyDescent="0.2">
      <c r="A2561" t="s">
        <v>376</v>
      </c>
      <c r="B2561" t="s">
        <v>3448</v>
      </c>
      <c r="C2561" s="1">
        <v>90.7</v>
      </c>
      <c r="D2561" s="5">
        <v>45320</v>
      </c>
      <c r="E2561" t="s">
        <v>21</v>
      </c>
      <c r="F2561" t="s">
        <v>33</v>
      </c>
      <c r="G2561" s="16" t="s">
        <v>3449</v>
      </c>
      <c r="H2561" s="1"/>
      <c r="J2561"/>
      <c r="AC2561" s="5" t="e">
        <f>VLOOKUP(Table1[[#This Row],[Expense Report]],#REF!,3, 0)</f>
        <v>#REF!</v>
      </c>
      <c r="AD2561" t="s">
        <v>11649</v>
      </c>
      <c r="AE2561" t="s">
        <v>11649</v>
      </c>
      <c r="AF2561" t="e">
        <f>MONTH(Table1[[#This Row],[Date Sent]])</f>
        <v>#REF!</v>
      </c>
      <c r="AG2561" t="e">
        <f>YEAR(Table1[[#This Row],[Date Sent]])</f>
        <v>#REF!</v>
      </c>
      <c r="AH2561"/>
    </row>
    <row r="2562" spans="1:34" x14ac:dyDescent="0.2">
      <c r="A2562" t="s">
        <v>376</v>
      </c>
      <c r="B2562" t="s">
        <v>3448</v>
      </c>
      <c r="C2562" s="1">
        <v>80.59</v>
      </c>
      <c r="D2562" s="5">
        <v>45322</v>
      </c>
      <c r="E2562" t="s">
        <v>21</v>
      </c>
      <c r="F2562" t="s">
        <v>33</v>
      </c>
      <c r="G2562" s="16" t="s">
        <v>3450</v>
      </c>
      <c r="H2562" s="1"/>
      <c r="J2562"/>
      <c r="AC2562" s="5" t="e">
        <f>VLOOKUP(Table1[[#This Row],[Expense Report]],#REF!,3, 0)</f>
        <v>#REF!</v>
      </c>
      <c r="AD2562" t="s">
        <v>11649</v>
      </c>
      <c r="AE2562" t="s">
        <v>11649</v>
      </c>
      <c r="AF2562" t="e">
        <f>MONTH(Table1[[#This Row],[Date Sent]])</f>
        <v>#REF!</v>
      </c>
      <c r="AG2562" t="e">
        <f>YEAR(Table1[[#This Row],[Date Sent]])</f>
        <v>#REF!</v>
      </c>
      <c r="AH2562"/>
    </row>
    <row r="2563" spans="1:34" x14ac:dyDescent="0.2">
      <c r="A2563" t="s">
        <v>376</v>
      </c>
      <c r="B2563" t="s">
        <v>3448</v>
      </c>
      <c r="C2563" s="1">
        <v>46.57</v>
      </c>
      <c r="D2563" s="5">
        <v>45322</v>
      </c>
      <c r="E2563" t="s">
        <v>21</v>
      </c>
      <c r="F2563" t="s">
        <v>33</v>
      </c>
      <c r="G2563" s="16" t="s">
        <v>3451</v>
      </c>
      <c r="H2563" s="1"/>
      <c r="J2563"/>
      <c r="AC2563" s="5" t="e">
        <f>VLOOKUP(Table1[[#This Row],[Expense Report]],#REF!,3, 0)</f>
        <v>#REF!</v>
      </c>
      <c r="AD2563" t="s">
        <v>11649</v>
      </c>
      <c r="AE2563" t="s">
        <v>11649</v>
      </c>
      <c r="AF2563" t="e">
        <f>MONTH(Table1[[#This Row],[Date Sent]])</f>
        <v>#REF!</v>
      </c>
      <c r="AG2563" t="e">
        <f>YEAR(Table1[[#This Row],[Date Sent]])</f>
        <v>#REF!</v>
      </c>
      <c r="AH2563"/>
    </row>
    <row r="2564" spans="1:34" x14ac:dyDescent="0.2">
      <c r="A2564" t="s">
        <v>376</v>
      </c>
      <c r="B2564" t="s">
        <v>504</v>
      </c>
      <c r="C2564" s="1">
        <v>213.84</v>
      </c>
      <c r="D2564" s="5">
        <v>45307</v>
      </c>
      <c r="E2564" t="s">
        <v>21</v>
      </c>
      <c r="F2564" t="s">
        <v>25</v>
      </c>
      <c r="G2564" s="3" t="s">
        <v>3452</v>
      </c>
      <c r="H2564" s="1"/>
      <c r="J2564"/>
      <c r="AC2564" s="5" t="e">
        <f>VLOOKUP(Table1[[#This Row],[Expense Report]],#REF!,3, 0)</f>
        <v>#REF!</v>
      </c>
      <c r="AD2564" t="s">
        <v>11649</v>
      </c>
      <c r="AE2564" t="s">
        <v>11649</v>
      </c>
      <c r="AF2564" t="e">
        <f>MONTH(Table1[[#This Row],[Date Sent]])</f>
        <v>#REF!</v>
      </c>
      <c r="AG2564" t="e">
        <f>YEAR(Table1[[#This Row],[Date Sent]])</f>
        <v>#REF!</v>
      </c>
      <c r="AH2564"/>
    </row>
    <row r="2565" spans="1:34" x14ac:dyDescent="0.2">
      <c r="A2565" t="s">
        <v>236</v>
      </c>
      <c r="B2565" t="s">
        <v>3453</v>
      </c>
      <c r="C2565" s="1">
        <v>88.6</v>
      </c>
      <c r="D2565" s="5">
        <v>45309</v>
      </c>
      <c r="E2565" t="s">
        <v>27</v>
      </c>
      <c r="F2565" t="s">
        <v>15</v>
      </c>
      <c r="G2565" s="16" t="s">
        <v>3454</v>
      </c>
      <c r="H2565" s="1"/>
      <c r="J2565"/>
      <c r="AC2565" s="5" t="e">
        <f>VLOOKUP(Table1[[#This Row],[Expense Report]],#REF!,3, 0)</f>
        <v>#REF!</v>
      </c>
      <c r="AD2565" t="s">
        <v>14525</v>
      </c>
      <c r="AE2565" t="s">
        <v>6845</v>
      </c>
      <c r="AF2565" t="e">
        <f>MONTH(Table1[[#This Row],[Date Sent]])</f>
        <v>#REF!</v>
      </c>
      <c r="AG2565" t="e">
        <f>YEAR(Table1[[#This Row],[Date Sent]])</f>
        <v>#REF!</v>
      </c>
      <c r="AH2565"/>
    </row>
    <row r="2566" spans="1:34" x14ac:dyDescent="0.2">
      <c r="A2566" t="s">
        <v>236</v>
      </c>
      <c r="B2566" t="s">
        <v>3453</v>
      </c>
      <c r="C2566" s="1">
        <v>27.32</v>
      </c>
      <c r="D2566" s="5">
        <v>45313</v>
      </c>
      <c r="E2566" t="s">
        <v>33</v>
      </c>
      <c r="F2566" t="s">
        <v>39</v>
      </c>
      <c r="G2566" s="16" t="s">
        <v>3455</v>
      </c>
      <c r="H2566" s="1"/>
      <c r="J2566"/>
      <c r="AC2566" s="5" t="e">
        <f>VLOOKUP(Table1[[#This Row],[Expense Report]],#REF!,3, 0)</f>
        <v>#REF!</v>
      </c>
      <c r="AD2566" t="s">
        <v>14525</v>
      </c>
      <c r="AE2566" t="s">
        <v>6845</v>
      </c>
      <c r="AF2566" t="e">
        <f>MONTH(Table1[[#This Row],[Date Sent]])</f>
        <v>#REF!</v>
      </c>
      <c r="AG2566" t="e">
        <f>YEAR(Table1[[#This Row],[Date Sent]])</f>
        <v>#REF!</v>
      </c>
      <c r="AH2566"/>
    </row>
    <row r="2567" spans="1:34" x14ac:dyDescent="0.2">
      <c r="A2567" t="s">
        <v>236</v>
      </c>
      <c r="B2567" t="s">
        <v>3453</v>
      </c>
      <c r="C2567" s="1">
        <v>-8.07</v>
      </c>
      <c r="D2567" s="5">
        <v>45316</v>
      </c>
      <c r="E2567" t="s">
        <v>20</v>
      </c>
      <c r="F2567" t="s">
        <v>33</v>
      </c>
      <c r="G2567" s="16" t="s">
        <v>3456</v>
      </c>
      <c r="H2567" s="1"/>
      <c r="J2567"/>
      <c r="AC2567" s="5" t="e">
        <f>VLOOKUP(Table1[[#This Row],[Expense Report]],#REF!,3, 0)</f>
        <v>#REF!</v>
      </c>
      <c r="AD2567" t="s">
        <v>14525</v>
      </c>
      <c r="AE2567" t="s">
        <v>6845</v>
      </c>
      <c r="AF2567" t="e">
        <f>MONTH(Table1[[#This Row],[Date Sent]])</f>
        <v>#REF!</v>
      </c>
      <c r="AG2567" t="e">
        <f>YEAR(Table1[[#This Row],[Date Sent]])</f>
        <v>#REF!</v>
      </c>
      <c r="AH2567"/>
    </row>
    <row r="2568" spans="1:34" x14ac:dyDescent="0.2">
      <c r="A2568" t="s">
        <v>236</v>
      </c>
      <c r="B2568" t="s">
        <v>3453</v>
      </c>
      <c r="C2568" s="1">
        <v>24.69</v>
      </c>
      <c r="D2568" s="5">
        <v>45316</v>
      </c>
      <c r="E2568" t="s">
        <v>21</v>
      </c>
      <c r="F2568" t="s">
        <v>33</v>
      </c>
      <c r="G2568" s="16" t="s">
        <v>3457</v>
      </c>
      <c r="H2568" s="1"/>
      <c r="J2568"/>
      <c r="AC2568" s="5" t="e">
        <f>VLOOKUP(Table1[[#This Row],[Expense Report]],#REF!,3, 0)</f>
        <v>#REF!</v>
      </c>
      <c r="AD2568" t="s">
        <v>14525</v>
      </c>
      <c r="AE2568" t="s">
        <v>6845</v>
      </c>
      <c r="AF2568" t="e">
        <f>MONTH(Table1[[#This Row],[Date Sent]])</f>
        <v>#REF!</v>
      </c>
      <c r="AG2568" t="e">
        <f>YEAR(Table1[[#This Row],[Date Sent]])</f>
        <v>#REF!</v>
      </c>
      <c r="AH2568"/>
    </row>
    <row r="2569" spans="1:34" x14ac:dyDescent="0.2">
      <c r="A2569" t="s">
        <v>236</v>
      </c>
      <c r="B2569" t="s">
        <v>3453</v>
      </c>
      <c r="C2569" s="1">
        <v>52.85</v>
      </c>
      <c r="D2569" s="5">
        <v>45322</v>
      </c>
      <c r="E2569" t="s">
        <v>21</v>
      </c>
      <c r="F2569" t="s">
        <v>33</v>
      </c>
      <c r="G2569" s="16" t="s">
        <v>3458</v>
      </c>
      <c r="H2569" s="1"/>
      <c r="J2569"/>
      <c r="AC2569" s="5" t="e">
        <f>VLOOKUP(Table1[[#This Row],[Expense Report]],#REF!,3, 0)</f>
        <v>#REF!</v>
      </c>
      <c r="AD2569" t="s">
        <v>14525</v>
      </c>
      <c r="AE2569" t="s">
        <v>6845</v>
      </c>
      <c r="AF2569" t="e">
        <f>MONTH(Table1[[#This Row],[Date Sent]])</f>
        <v>#REF!</v>
      </c>
      <c r="AG2569" t="e">
        <f>YEAR(Table1[[#This Row],[Date Sent]])</f>
        <v>#REF!</v>
      </c>
      <c r="AH2569"/>
    </row>
    <row r="2570" spans="1:34" x14ac:dyDescent="0.2">
      <c r="A2570" t="s">
        <v>236</v>
      </c>
      <c r="B2570" t="s">
        <v>3453</v>
      </c>
      <c r="C2570" s="1">
        <v>44</v>
      </c>
      <c r="D2570" s="5">
        <v>45323</v>
      </c>
      <c r="E2570" t="s">
        <v>20</v>
      </c>
      <c r="F2570" t="s">
        <v>39</v>
      </c>
      <c r="G2570" s="16" t="s">
        <v>3459</v>
      </c>
      <c r="H2570" s="1"/>
      <c r="J2570"/>
      <c r="AC2570" s="5" t="e">
        <f>VLOOKUP(Table1[[#This Row],[Expense Report]],#REF!,3, 0)</f>
        <v>#REF!</v>
      </c>
      <c r="AD2570" t="s">
        <v>14525</v>
      </c>
      <c r="AE2570" t="s">
        <v>6845</v>
      </c>
      <c r="AF2570" t="e">
        <f>MONTH(Table1[[#This Row],[Date Sent]])</f>
        <v>#REF!</v>
      </c>
      <c r="AG2570" t="e">
        <f>YEAR(Table1[[#This Row],[Date Sent]])</f>
        <v>#REF!</v>
      </c>
      <c r="AH2570"/>
    </row>
    <row r="2571" spans="1:34" x14ac:dyDescent="0.2">
      <c r="A2571" t="s">
        <v>713</v>
      </c>
      <c r="B2571" t="s">
        <v>3460</v>
      </c>
      <c r="C2571" s="1">
        <v>26.55</v>
      </c>
      <c r="D2571" s="5">
        <v>45310</v>
      </c>
      <c r="E2571" t="s">
        <v>33</v>
      </c>
      <c r="F2571" t="s">
        <v>39</v>
      </c>
      <c r="G2571" s="16" t="s">
        <v>3461</v>
      </c>
      <c r="H2571" s="1"/>
      <c r="J2571"/>
      <c r="AC2571" s="5" t="e">
        <f>VLOOKUP(Table1[[#This Row],[Expense Report]],#REF!,3, 0)</f>
        <v>#REF!</v>
      </c>
      <c r="AD2571" t="s">
        <v>13662</v>
      </c>
      <c r="AE2571" t="s">
        <v>6845</v>
      </c>
      <c r="AF2571" t="e">
        <f>MONTH(Table1[[#This Row],[Date Sent]])</f>
        <v>#REF!</v>
      </c>
      <c r="AG2571" t="e">
        <f>YEAR(Table1[[#This Row],[Date Sent]])</f>
        <v>#REF!</v>
      </c>
      <c r="AH2571"/>
    </row>
    <row r="2572" spans="1:34" x14ac:dyDescent="0.2">
      <c r="A2572" t="s">
        <v>713</v>
      </c>
      <c r="B2572" t="s">
        <v>3460</v>
      </c>
      <c r="C2572" s="1">
        <v>15.65</v>
      </c>
      <c r="D2572" s="5">
        <v>45311</v>
      </c>
      <c r="E2572" t="s">
        <v>21</v>
      </c>
      <c r="F2572" t="s">
        <v>33</v>
      </c>
      <c r="G2572" s="16" t="s">
        <v>3462</v>
      </c>
      <c r="H2572" s="1"/>
      <c r="J2572"/>
      <c r="AC2572" s="5" t="e">
        <f>VLOOKUP(Table1[[#This Row],[Expense Report]],#REF!,3, 0)</f>
        <v>#REF!</v>
      </c>
      <c r="AD2572" t="s">
        <v>13662</v>
      </c>
      <c r="AE2572" t="s">
        <v>6845</v>
      </c>
      <c r="AF2572" t="e">
        <f>MONTH(Table1[[#This Row],[Date Sent]])</f>
        <v>#REF!</v>
      </c>
      <c r="AG2572" t="e">
        <f>YEAR(Table1[[#This Row],[Date Sent]])</f>
        <v>#REF!</v>
      </c>
      <c r="AH2572"/>
    </row>
    <row r="2573" spans="1:34" x14ac:dyDescent="0.2">
      <c r="A2573" t="s">
        <v>713</v>
      </c>
      <c r="B2573" t="s">
        <v>3460</v>
      </c>
      <c r="C2573" s="1">
        <v>15.88</v>
      </c>
      <c r="D2573" s="5">
        <v>45315</v>
      </c>
      <c r="E2573" t="s">
        <v>21</v>
      </c>
      <c r="F2573" t="s">
        <v>33</v>
      </c>
      <c r="G2573" s="16" t="s">
        <v>3463</v>
      </c>
      <c r="H2573" s="1"/>
      <c r="J2573"/>
      <c r="AC2573" s="5" t="e">
        <f>VLOOKUP(Table1[[#This Row],[Expense Report]],#REF!,3, 0)</f>
        <v>#REF!</v>
      </c>
      <c r="AD2573" t="s">
        <v>13662</v>
      </c>
      <c r="AE2573" t="s">
        <v>6845</v>
      </c>
      <c r="AF2573" t="e">
        <f>MONTH(Table1[[#This Row],[Date Sent]])</f>
        <v>#REF!</v>
      </c>
      <c r="AG2573" t="e">
        <f>YEAR(Table1[[#This Row],[Date Sent]])</f>
        <v>#REF!</v>
      </c>
      <c r="AH2573"/>
    </row>
    <row r="2574" spans="1:34" x14ac:dyDescent="0.2">
      <c r="A2574" t="s">
        <v>713</v>
      </c>
      <c r="B2574" t="s">
        <v>3460</v>
      </c>
      <c r="C2574" s="1">
        <v>36.450000000000003</v>
      </c>
      <c r="D2574" s="5">
        <v>45318</v>
      </c>
      <c r="E2574" t="s">
        <v>21</v>
      </c>
      <c r="F2574" t="s">
        <v>15</v>
      </c>
      <c r="G2574" s="16" t="s">
        <v>3464</v>
      </c>
      <c r="H2574" s="1"/>
      <c r="J2574"/>
      <c r="AC2574" s="5" t="e">
        <f>VLOOKUP(Table1[[#This Row],[Expense Report]],#REF!,3, 0)</f>
        <v>#REF!</v>
      </c>
      <c r="AD2574" t="s">
        <v>13662</v>
      </c>
      <c r="AE2574" t="s">
        <v>6845</v>
      </c>
      <c r="AF2574" t="e">
        <f>MONTH(Table1[[#This Row],[Date Sent]])</f>
        <v>#REF!</v>
      </c>
      <c r="AG2574" t="e">
        <f>YEAR(Table1[[#This Row],[Date Sent]])</f>
        <v>#REF!</v>
      </c>
      <c r="AH2574"/>
    </row>
    <row r="2575" spans="1:34" x14ac:dyDescent="0.2">
      <c r="A2575" t="s">
        <v>713</v>
      </c>
      <c r="B2575" t="s">
        <v>3460</v>
      </c>
      <c r="C2575" s="1">
        <v>18.91</v>
      </c>
      <c r="D2575" s="5">
        <v>45319</v>
      </c>
      <c r="E2575" t="s">
        <v>21</v>
      </c>
      <c r="F2575" t="s">
        <v>15</v>
      </c>
      <c r="G2575" s="16" t="s">
        <v>3465</v>
      </c>
      <c r="H2575" s="1"/>
      <c r="J2575"/>
      <c r="AC2575" s="5" t="e">
        <f>VLOOKUP(Table1[[#This Row],[Expense Report]],#REF!,3, 0)</f>
        <v>#REF!</v>
      </c>
      <c r="AD2575" t="s">
        <v>13662</v>
      </c>
      <c r="AE2575" t="s">
        <v>6845</v>
      </c>
      <c r="AF2575" t="e">
        <f>MONTH(Table1[[#This Row],[Date Sent]])</f>
        <v>#REF!</v>
      </c>
      <c r="AG2575" t="e">
        <f>YEAR(Table1[[#This Row],[Date Sent]])</f>
        <v>#REF!</v>
      </c>
      <c r="AH2575"/>
    </row>
    <row r="2576" spans="1:34" x14ac:dyDescent="0.2">
      <c r="A2576" t="s">
        <v>713</v>
      </c>
      <c r="B2576" t="s">
        <v>3460</v>
      </c>
      <c r="C2576" s="1">
        <v>39.74</v>
      </c>
      <c r="D2576" s="5">
        <v>45320</v>
      </c>
      <c r="E2576" t="s">
        <v>20</v>
      </c>
      <c r="F2576" t="s">
        <v>17</v>
      </c>
      <c r="G2576" s="16" t="s">
        <v>3466</v>
      </c>
      <c r="H2576" s="1"/>
      <c r="J2576"/>
      <c r="AC2576" s="5" t="e">
        <f>VLOOKUP(Table1[[#This Row],[Expense Report]],#REF!,3, 0)</f>
        <v>#REF!</v>
      </c>
      <c r="AD2576" t="s">
        <v>13662</v>
      </c>
      <c r="AE2576" t="s">
        <v>6845</v>
      </c>
      <c r="AF2576" t="e">
        <f>MONTH(Table1[[#This Row],[Date Sent]])</f>
        <v>#REF!</v>
      </c>
      <c r="AG2576" t="e">
        <f>YEAR(Table1[[#This Row],[Date Sent]])</f>
        <v>#REF!</v>
      </c>
      <c r="AH2576"/>
    </row>
    <row r="2577" spans="1:34" x14ac:dyDescent="0.2">
      <c r="A2577" t="s">
        <v>484</v>
      </c>
      <c r="B2577" t="s">
        <v>3467</v>
      </c>
      <c r="C2577" s="1">
        <v>128.87</v>
      </c>
      <c r="D2577" s="5">
        <v>45317</v>
      </c>
      <c r="E2577" t="s">
        <v>21</v>
      </c>
      <c r="F2577" t="s">
        <v>33</v>
      </c>
      <c r="G2577" s="16" t="s">
        <v>3468</v>
      </c>
      <c r="H2577" s="1"/>
      <c r="J2577"/>
      <c r="AC2577" s="5" t="e">
        <f>VLOOKUP(Table1[[#This Row],[Expense Report]],#REF!,3, 0)</f>
        <v>#REF!</v>
      </c>
      <c r="AD2577" t="s">
        <v>13780</v>
      </c>
      <c r="AE2577" t="s">
        <v>174</v>
      </c>
      <c r="AF2577" t="e">
        <f>MONTH(Table1[[#This Row],[Date Sent]])</f>
        <v>#REF!</v>
      </c>
      <c r="AG2577" t="e">
        <f>YEAR(Table1[[#This Row],[Date Sent]])</f>
        <v>#REF!</v>
      </c>
      <c r="AH2577"/>
    </row>
    <row r="2578" spans="1:34" x14ac:dyDescent="0.2">
      <c r="A2578" t="s">
        <v>484</v>
      </c>
      <c r="B2578" t="s">
        <v>3467</v>
      </c>
      <c r="C2578" s="1">
        <v>91.84</v>
      </c>
      <c r="D2578" s="5">
        <v>45318</v>
      </c>
      <c r="E2578" t="s">
        <v>21</v>
      </c>
      <c r="F2578" t="s">
        <v>33</v>
      </c>
      <c r="G2578" s="16" t="s">
        <v>3469</v>
      </c>
      <c r="H2578" s="1"/>
      <c r="J2578"/>
      <c r="AC2578" s="5" t="e">
        <f>VLOOKUP(Table1[[#This Row],[Expense Report]],#REF!,3, 0)</f>
        <v>#REF!</v>
      </c>
      <c r="AD2578" t="s">
        <v>13780</v>
      </c>
      <c r="AE2578" t="s">
        <v>174</v>
      </c>
      <c r="AF2578" t="e">
        <f>MONTH(Table1[[#This Row],[Date Sent]])</f>
        <v>#REF!</v>
      </c>
      <c r="AG2578" t="e">
        <f>YEAR(Table1[[#This Row],[Date Sent]])</f>
        <v>#REF!</v>
      </c>
      <c r="AH2578"/>
    </row>
    <row r="2579" spans="1:34" x14ac:dyDescent="0.2">
      <c r="A2579" t="s">
        <v>484</v>
      </c>
      <c r="B2579" t="s">
        <v>3467</v>
      </c>
      <c r="C2579" s="1">
        <v>291.95</v>
      </c>
      <c r="D2579" s="5">
        <v>45319</v>
      </c>
      <c r="E2579" t="s">
        <v>21</v>
      </c>
      <c r="F2579" t="s">
        <v>33</v>
      </c>
      <c r="G2579" s="16" t="s">
        <v>3470</v>
      </c>
      <c r="H2579" s="1"/>
      <c r="J2579"/>
      <c r="AC2579" s="5" t="e">
        <f>VLOOKUP(Table1[[#This Row],[Expense Report]],#REF!,3, 0)</f>
        <v>#REF!</v>
      </c>
      <c r="AD2579" t="s">
        <v>13780</v>
      </c>
      <c r="AE2579" t="s">
        <v>174</v>
      </c>
      <c r="AF2579" t="e">
        <f>MONTH(Table1[[#This Row],[Date Sent]])</f>
        <v>#REF!</v>
      </c>
      <c r="AG2579" t="e">
        <f>YEAR(Table1[[#This Row],[Date Sent]])</f>
        <v>#REF!</v>
      </c>
      <c r="AH2579"/>
    </row>
    <row r="2580" spans="1:34" x14ac:dyDescent="0.2">
      <c r="A2580" t="s">
        <v>108</v>
      </c>
      <c r="B2580" t="s">
        <v>3471</v>
      </c>
      <c r="C2580" s="1">
        <v>179.41</v>
      </c>
      <c r="D2580" s="5">
        <v>45323</v>
      </c>
      <c r="E2580" t="s">
        <v>21</v>
      </c>
      <c r="F2580" t="s">
        <v>33</v>
      </c>
      <c r="G2580" s="16" t="s">
        <v>3472</v>
      </c>
      <c r="H2580" s="1"/>
      <c r="J2580"/>
      <c r="AC2580" s="5" t="e">
        <f>VLOOKUP(Table1[[#This Row],[Expense Report]],#REF!,3, 0)</f>
        <v>#REF!</v>
      </c>
      <c r="AD2580" t="s">
        <v>11649</v>
      </c>
      <c r="AE2580" t="s">
        <v>11649</v>
      </c>
      <c r="AF2580" t="e">
        <f>MONTH(Table1[[#This Row],[Date Sent]])</f>
        <v>#REF!</v>
      </c>
      <c r="AG2580" t="e">
        <f>YEAR(Table1[[#This Row],[Date Sent]])</f>
        <v>#REF!</v>
      </c>
      <c r="AH2580"/>
    </row>
    <row r="2581" spans="1:34" x14ac:dyDescent="0.2">
      <c r="A2581" t="s">
        <v>2280</v>
      </c>
      <c r="B2581" t="s">
        <v>3473</v>
      </c>
      <c r="C2581" s="1">
        <v>32.75</v>
      </c>
      <c r="D2581" s="5">
        <v>45316</v>
      </c>
      <c r="E2581" t="s">
        <v>20</v>
      </c>
      <c r="F2581" t="s">
        <v>39</v>
      </c>
      <c r="G2581" s="16" t="s">
        <v>1861</v>
      </c>
      <c r="H2581" s="1"/>
      <c r="J2581"/>
      <c r="AC2581" s="5" t="e">
        <f>VLOOKUP(Table1[[#This Row],[Expense Report]],#REF!,3, 0)</f>
        <v>#REF!</v>
      </c>
      <c r="AD2581" t="s">
        <v>13311</v>
      </c>
      <c r="AE2581" t="s">
        <v>156</v>
      </c>
      <c r="AF2581" t="e">
        <f>MONTH(Table1[[#This Row],[Date Sent]])</f>
        <v>#REF!</v>
      </c>
      <c r="AG2581" t="e">
        <f>YEAR(Table1[[#This Row],[Date Sent]])</f>
        <v>#REF!</v>
      </c>
      <c r="AH2581"/>
    </row>
    <row r="2582" spans="1:34" x14ac:dyDescent="0.2">
      <c r="A2582" t="s">
        <v>2280</v>
      </c>
      <c r="B2582" t="s">
        <v>3474</v>
      </c>
      <c r="C2582" s="1">
        <v>16.38</v>
      </c>
      <c r="D2582" s="5">
        <v>45316</v>
      </c>
      <c r="E2582" t="s">
        <v>20</v>
      </c>
      <c r="F2582" t="s">
        <v>39</v>
      </c>
      <c r="G2582" s="16" t="s">
        <v>1861</v>
      </c>
      <c r="H2582" s="1"/>
      <c r="J2582"/>
      <c r="AC2582" s="5" t="e">
        <f>VLOOKUP(Table1[[#This Row],[Expense Report]],#REF!,3, 0)</f>
        <v>#REF!</v>
      </c>
      <c r="AD2582" t="s">
        <v>13311</v>
      </c>
      <c r="AE2582" t="s">
        <v>156</v>
      </c>
      <c r="AF2582" t="e">
        <f>MONTH(Table1[[#This Row],[Date Sent]])</f>
        <v>#REF!</v>
      </c>
      <c r="AG2582" t="e">
        <f>YEAR(Table1[[#This Row],[Date Sent]])</f>
        <v>#REF!</v>
      </c>
      <c r="AH2582"/>
    </row>
    <row r="2583" spans="1:34" x14ac:dyDescent="0.2">
      <c r="A2583" t="s">
        <v>2280</v>
      </c>
      <c r="B2583" t="s">
        <v>3475</v>
      </c>
      <c r="C2583" s="1">
        <v>3.53</v>
      </c>
      <c r="D2583" s="5">
        <v>45317</v>
      </c>
      <c r="E2583" t="s">
        <v>20</v>
      </c>
      <c r="F2583" t="s">
        <v>39</v>
      </c>
      <c r="G2583" s="16" t="s">
        <v>3476</v>
      </c>
      <c r="H2583" s="1"/>
      <c r="J2583"/>
      <c r="AC2583" s="5" t="e">
        <f>VLOOKUP(Table1[[#This Row],[Expense Report]],#REF!,3, 0)</f>
        <v>#REF!</v>
      </c>
      <c r="AD2583" t="s">
        <v>13311</v>
      </c>
      <c r="AE2583" t="s">
        <v>156</v>
      </c>
      <c r="AF2583" t="e">
        <f>MONTH(Table1[[#This Row],[Date Sent]])</f>
        <v>#REF!</v>
      </c>
      <c r="AG2583" t="e">
        <f>YEAR(Table1[[#This Row],[Date Sent]])</f>
        <v>#REF!</v>
      </c>
      <c r="AH2583"/>
    </row>
    <row r="2584" spans="1:34" x14ac:dyDescent="0.2">
      <c r="A2584" t="s">
        <v>2280</v>
      </c>
      <c r="B2584" t="s">
        <v>3477</v>
      </c>
      <c r="C2584" s="1">
        <v>37.979999999999997</v>
      </c>
      <c r="D2584" s="5">
        <v>45327</v>
      </c>
      <c r="E2584" t="s">
        <v>21</v>
      </c>
      <c r="F2584" t="s">
        <v>33</v>
      </c>
      <c r="G2584" s="16" t="s">
        <v>979</v>
      </c>
      <c r="H2584" s="1"/>
      <c r="J2584"/>
      <c r="AC2584" s="5" t="e">
        <f>VLOOKUP(Table1[[#This Row],[Expense Report]],#REF!,3, 0)</f>
        <v>#REF!</v>
      </c>
      <c r="AD2584" t="s">
        <v>13311</v>
      </c>
      <c r="AE2584" t="s">
        <v>156</v>
      </c>
      <c r="AF2584" t="e">
        <f>MONTH(Table1[[#This Row],[Date Sent]])</f>
        <v>#REF!</v>
      </c>
      <c r="AG2584" t="e">
        <f>YEAR(Table1[[#This Row],[Date Sent]])</f>
        <v>#REF!</v>
      </c>
      <c r="AH2584"/>
    </row>
    <row r="2585" spans="1:34" x14ac:dyDescent="0.2">
      <c r="A2585" t="s">
        <v>2280</v>
      </c>
      <c r="B2585" t="s">
        <v>3478</v>
      </c>
      <c r="C2585" s="1">
        <v>52.02</v>
      </c>
      <c r="D2585" s="5">
        <v>45327</v>
      </c>
      <c r="E2585" t="s">
        <v>21</v>
      </c>
      <c r="F2585" t="s">
        <v>33</v>
      </c>
      <c r="G2585" s="16" t="s">
        <v>1602</v>
      </c>
      <c r="H2585" s="1"/>
      <c r="J2585"/>
      <c r="AC2585" s="5" t="e">
        <f>VLOOKUP(Table1[[#This Row],[Expense Report]],#REF!,3, 0)</f>
        <v>#REF!</v>
      </c>
      <c r="AD2585" t="s">
        <v>13311</v>
      </c>
      <c r="AE2585" t="s">
        <v>156</v>
      </c>
      <c r="AF2585" t="e">
        <f>MONTH(Table1[[#This Row],[Date Sent]])</f>
        <v>#REF!</v>
      </c>
      <c r="AG2585" t="e">
        <f>YEAR(Table1[[#This Row],[Date Sent]])</f>
        <v>#REF!</v>
      </c>
      <c r="AH2585"/>
    </row>
    <row r="2586" spans="1:34" x14ac:dyDescent="0.2">
      <c r="A2586" t="s">
        <v>1155</v>
      </c>
      <c r="B2586" t="s">
        <v>3479</v>
      </c>
      <c r="C2586" s="17">
        <v>70.13</v>
      </c>
      <c r="D2586" s="4">
        <v>45287</v>
      </c>
      <c r="E2586" s="3" t="s">
        <v>21</v>
      </c>
      <c r="F2586" s="3" t="s">
        <v>9</v>
      </c>
      <c r="G2586" s="3" t="s">
        <v>3480</v>
      </c>
      <c r="H2586" s="1"/>
      <c r="J2586"/>
      <c r="AC2586" s="5" t="e">
        <f>VLOOKUP(Table1[[#This Row],[Expense Report]],#REF!,3, 0)</f>
        <v>#REF!</v>
      </c>
      <c r="AD2586" t="s">
        <v>14543</v>
      </c>
      <c r="AE2586" t="s">
        <v>475</v>
      </c>
      <c r="AF2586" t="e">
        <f>MONTH(Table1[[#This Row],[Date Sent]])</f>
        <v>#REF!</v>
      </c>
      <c r="AG2586" t="e">
        <f>YEAR(Table1[[#This Row],[Date Sent]])</f>
        <v>#REF!</v>
      </c>
      <c r="AH2586"/>
    </row>
    <row r="2587" spans="1:34" x14ac:dyDescent="0.2">
      <c r="A2587" t="s">
        <v>1155</v>
      </c>
      <c r="B2587" t="s">
        <v>3479</v>
      </c>
      <c r="C2587" s="17">
        <v>132.03</v>
      </c>
      <c r="D2587" s="4">
        <v>45289</v>
      </c>
      <c r="E2587" s="3" t="s">
        <v>21</v>
      </c>
      <c r="F2587" s="3" t="s">
        <v>33</v>
      </c>
      <c r="G2587" s="3" t="s">
        <v>3481</v>
      </c>
      <c r="H2587" s="1"/>
      <c r="J2587"/>
      <c r="AC2587" s="5" t="e">
        <f>VLOOKUP(Table1[[#This Row],[Expense Report]],#REF!,3, 0)</f>
        <v>#REF!</v>
      </c>
      <c r="AD2587" t="s">
        <v>14543</v>
      </c>
      <c r="AE2587" t="s">
        <v>475</v>
      </c>
      <c r="AF2587" t="e">
        <f>MONTH(Table1[[#This Row],[Date Sent]])</f>
        <v>#REF!</v>
      </c>
      <c r="AG2587" t="e">
        <f>YEAR(Table1[[#This Row],[Date Sent]])</f>
        <v>#REF!</v>
      </c>
      <c r="AH2587"/>
    </row>
    <row r="2588" spans="1:34" x14ac:dyDescent="0.2">
      <c r="A2588" t="s">
        <v>1155</v>
      </c>
      <c r="B2588" t="s">
        <v>3479</v>
      </c>
      <c r="C2588" s="17">
        <v>36.15</v>
      </c>
      <c r="D2588" s="4">
        <v>45293</v>
      </c>
      <c r="E2588" s="3" t="s">
        <v>21</v>
      </c>
      <c r="F2588" s="3" t="s">
        <v>9</v>
      </c>
      <c r="G2588" s="3" t="s">
        <v>3480</v>
      </c>
      <c r="H2588" s="1"/>
      <c r="J2588"/>
      <c r="AC2588" s="5" t="e">
        <f>VLOOKUP(Table1[[#This Row],[Expense Report]],#REF!,3, 0)</f>
        <v>#REF!</v>
      </c>
      <c r="AD2588" t="s">
        <v>14543</v>
      </c>
      <c r="AE2588" t="s">
        <v>475</v>
      </c>
      <c r="AF2588" t="e">
        <f>MONTH(Table1[[#This Row],[Date Sent]])</f>
        <v>#REF!</v>
      </c>
      <c r="AG2588" t="e">
        <f>YEAR(Table1[[#This Row],[Date Sent]])</f>
        <v>#REF!</v>
      </c>
      <c r="AH2588"/>
    </row>
    <row r="2589" spans="1:34" x14ac:dyDescent="0.2">
      <c r="A2589" t="s">
        <v>1155</v>
      </c>
      <c r="B2589" t="s">
        <v>3479</v>
      </c>
      <c r="C2589" s="17">
        <v>71.650000000000006</v>
      </c>
      <c r="D2589" s="4">
        <v>45295</v>
      </c>
      <c r="E2589" s="3" t="s">
        <v>21</v>
      </c>
      <c r="F2589" s="3" t="s">
        <v>9</v>
      </c>
      <c r="G2589" s="3" t="s">
        <v>3480</v>
      </c>
      <c r="H2589" s="1"/>
      <c r="J2589"/>
      <c r="AC2589" s="5" t="e">
        <f>VLOOKUP(Table1[[#This Row],[Expense Report]],#REF!,3, 0)</f>
        <v>#REF!</v>
      </c>
      <c r="AD2589" t="s">
        <v>14543</v>
      </c>
      <c r="AE2589" t="s">
        <v>475</v>
      </c>
      <c r="AF2589" t="e">
        <f>MONTH(Table1[[#This Row],[Date Sent]])</f>
        <v>#REF!</v>
      </c>
      <c r="AG2589" t="e">
        <f>YEAR(Table1[[#This Row],[Date Sent]])</f>
        <v>#REF!</v>
      </c>
      <c r="AH2589"/>
    </row>
    <row r="2590" spans="1:34" x14ac:dyDescent="0.2">
      <c r="A2590" t="s">
        <v>1155</v>
      </c>
      <c r="B2590" t="s">
        <v>3479</v>
      </c>
      <c r="C2590" s="17">
        <v>82.32</v>
      </c>
      <c r="D2590" s="4">
        <v>45295</v>
      </c>
      <c r="E2590" s="3" t="s">
        <v>21</v>
      </c>
      <c r="F2590" s="3" t="s">
        <v>9</v>
      </c>
      <c r="G2590" s="3" t="s">
        <v>1002</v>
      </c>
      <c r="H2590" s="1"/>
      <c r="J2590"/>
      <c r="AC2590" s="5" t="e">
        <f>VLOOKUP(Table1[[#This Row],[Expense Report]],#REF!,3, 0)</f>
        <v>#REF!</v>
      </c>
      <c r="AD2590" t="s">
        <v>14543</v>
      </c>
      <c r="AE2590" t="s">
        <v>475</v>
      </c>
      <c r="AF2590" t="e">
        <f>MONTH(Table1[[#This Row],[Date Sent]])</f>
        <v>#REF!</v>
      </c>
      <c r="AG2590" t="e">
        <f>YEAR(Table1[[#This Row],[Date Sent]])</f>
        <v>#REF!</v>
      </c>
      <c r="AH2590"/>
    </row>
    <row r="2591" spans="1:34" x14ac:dyDescent="0.2">
      <c r="A2591" t="s">
        <v>1155</v>
      </c>
      <c r="B2591" t="s">
        <v>3479</v>
      </c>
      <c r="C2591" s="17">
        <v>54.88</v>
      </c>
      <c r="D2591" s="4">
        <v>45298</v>
      </c>
      <c r="E2591" s="3" t="s">
        <v>21</v>
      </c>
      <c r="F2591" s="3" t="s">
        <v>9</v>
      </c>
      <c r="G2591" s="3" t="s">
        <v>1002</v>
      </c>
      <c r="H2591" s="1"/>
      <c r="J2591"/>
      <c r="AC2591" s="5" t="e">
        <f>VLOOKUP(Table1[[#This Row],[Expense Report]],#REF!,3, 0)</f>
        <v>#REF!</v>
      </c>
      <c r="AD2591" t="s">
        <v>14543</v>
      </c>
      <c r="AE2591" t="s">
        <v>475</v>
      </c>
      <c r="AF2591" t="e">
        <f>MONTH(Table1[[#This Row],[Date Sent]])</f>
        <v>#REF!</v>
      </c>
      <c r="AG2591" t="e">
        <f>YEAR(Table1[[#This Row],[Date Sent]])</f>
        <v>#REF!</v>
      </c>
      <c r="AH2591"/>
    </row>
    <row r="2592" spans="1:34" x14ac:dyDescent="0.2">
      <c r="A2592" t="s">
        <v>1155</v>
      </c>
      <c r="B2592" t="s">
        <v>3479</v>
      </c>
      <c r="C2592" s="17">
        <v>89.94</v>
      </c>
      <c r="D2592" s="4">
        <v>45298</v>
      </c>
      <c r="E2592" s="3" t="s">
        <v>21</v>
      </c>
      <c r="F2592" s="3" t="s">
        <v>9</v>
      </c>
      <c r="G2592" s="3" t="s">
        <v>3480</v>
      </c>
      <c r="H2592" s="1"/>
      <c r="J2592"/>
      <c r="AC2592" s="5" t="e">
        <f>VLOOKUP(Table1[[#This Row],[Expense Report]],#REF!,3, 0)</f>
        <v>#REF!</v>
      </c>
      <c r="AD2592" t="s">
        <v>14543</v>
      </c>
      <c r="AE2592" t="s">
        <v>475</v>
      </c>
      <c r="AF2592" t="e">
        <f>MONTH(Table1[[#This Row],[Date Sent]])</f>
        <v>#REF!</v>
      </c>
      <c r="AG2592" t="e">
        <f>YEAR(Table1[[#This Row],[Date Sent]])</f>
        <v>#REF!</v>
      </c>
      <c r="AH2592"/>
    </row>
    <row r="2593" spans="1:34" x14ac:dyDescent="0.2">
      <c r="A2593" t="s">
        <v>1155</v>
      </c>
      <c r="B2593" t="s">
        <v>3479</v>
      </c>
      <c r="C2593" s="17">
        <v>140.28</v>
      </c>
      <c r="D2593" s="4">
        <v>45301</v>
      </c>
      <c r="E2593" s="3" t="s">
        <v>21</v>
      </c>
      <c r="F2593" s="3" t="s">
        <v>33</v>
      </c>
      <c r="G2593" s="3" t="s">
        <v>3482</v>
      </c>
      <c r="H2593" s="1"/>
      <c r="J2593"/>
      <c r="AC2593" s="5" t="e">
        <f>VLOOKUP(Table1[[#This Row],[Expense Report]],#REF!,3, 0)</f>
        <v>#REF!</v>
      </c>
      <c r="AD2593" t="s">
        <v>14543</v>
      </c>
      <c r="AE2593" t="s">
        <v>475</v>
      </c>
      <c r="AF2593" t="e">
        <f>MONTH(Table1[[#This Row],[Date Sent]])</f>
        <v>#REF!</v>
      </c>
      <c r="AG2593" t="e">
        <f>YEAR(Table1[[#This Row],[Date Sent]])</f>
        <v>#REF!</v>
      </c>
      <c r="AH2593"/>
    </row>
    <row r="2594" spans="1:34" x14ac:dyDescent="0.2">
      <c r="A2594" t="s">
        <v>1155</v>
      </c>
      <c r="B2594" t="s">
        <v>3479</v>
      </c>
      <c r="C2594" s="17">
        <v>773.17</v>
      </c>
      <c r="D2594" s="4">
        <v>45302</v>
      </c>
      <c r="E2594" s="3" t="s">
        <v>21</v>
      </c>
      <c r="F2594" s="3" t="s">
        <v>33</v>
      </c>
      <c r="G2594" s="3" t="s">
        <v>1202</v>
      </c>
      <c r="H2594" s="1"/>
      <c r="J2594"/>
      <c r="AC2594" s="5" t="e">
        <f>VLOOKUP(Table1[[#This Row],[Expense Report]],#REF!,3, 0)</f>
        <v>#REF!</v>
      </c>
      <c r="AD2594" t="s">
        <v>14543</v>
      </c>
      <c r="AE2594" t="s">
        <v>475</v>
      </c>
      <c r="AF2594" t="e">
        <f>MONTH(Table1[[#This Row],[Date Sent]])</f>
        <v>#REF!</v>
      </c>
      <c r="AG2594" t="e">
        <f>YEAR(Table1[[#This Row],[Date Sent]])</f>
        <v>#REF!</v>
      </c>
      <c r="AH2594"/>
    </row>
    <row r="2595" spans="1:34" x14ac:dyDescent="0.2">
      <c r="A2595" t="s">
        <v>1155</v>
      </c>
      <c r="B2595" t="s">
        <v>3479</v>
      </c>
      <c r="C2595" s="17">
        <v>127.27</v>
      </c>
      <c r="D2595" s="4">
        <v>45302</v>
      </c>
      <c r="E2595" s="3" t="s">
        <v>21</v>
      </c>
      <c r="F2595" s="3" t="s">
        <v>33</v>
      </c>
      <c r="G2595" s="3" t="s">
        <v>3483</v>
      </c>
      <c r="H2595" s="1"/>
      <c r="J2595"/>
      <c r="AC2595" s="5" t="e">
        <f>VLOOKUP(Table1[[#This Row],[Expense Report]],#REF!,3, 0)</f>
        <v>#REF!</v>
      </c>
      <c r="AD2595" t="s">
        <v>14543</v>
      </c>
      <c r="AE2595" t="s">
        <v>475</v>
      </c>
      <c r="AF2595" t="e">
        <f>MONTH(Table1[[#This Row],[Date Sent]])</f>
        <v>#REF!</v>
      </c>
      <c r="AG2595" t="e">
        <f>YEAR(Table1[[#This Row],[Date Sent]])</f>
        <v>#REF!</v>
      </c>
      <c r="AH2595"/>
    </row>
    <row r="2596" spans="1:34" x14ac:dyDescent="0.2">
      <c r="A2596" t="s">
        <v>1155</v>
      </c>
      <c r="B2596" t="s">
        <v>3479</v>
      </c>
      <c r="C2596" s="17">
        <v>206.29</v>
      </c>
      <c r="D2596" s="4">
        <v>45302</v>
      </c>
      <c r="E2596" s="3" t="s">
        <v>21</v>
      </c>
      <c r="F2596" s="3" t="s">
        <v>9</v>
      </c>
      <c r="G2596" s="3" t="s">
        <v>1002</v>
      </c>
      <c r="H2596" s="1"/>
      <c r="J2596"/>
      <c r="AC2596" s="5" t="e">
        <f>VLOOKUP(Table1[[#This Row],[Expense Report]],#REF!,3, 0)</f>
        <v>#REF!</v>
      </c>
      <c r="AD2596" t="s">
        <v>14543</v>
      </c>
      <c r="AE2596" t="s">
        <v>475</v>
      </c>
      <c r="AF2596" t="e">
        <f>MONTH(Table1[[#This Row],[Date Sent]])</f>
        <v>#REF!</v>
      </c>
      <c r="AG2596" t="e">
        <f>YEAR(Table1[[#This Row],[Date Sent]])</f>
        <v>#REF!</v>
      </c>
      <c r="AH2596"/>
    </row>
    <row r="2597" spans="1:34" x14ac:dyDescent="0.2">
      <c r="A2597" t="s">
        <v>1155</v>
      </c>
      <c r="B2597" t="s">
        <v>3479</v>
      </c>
      <c r="C2597" s="17">
        <v>122.97</v>
      </c>
      <c r="D2597" s="4">
        <v>45302</v>
      </c>
      <c r="E2597" s="3" t="s">
        <v>21</v>
      </c>
      <c r="F2597" s="3" t="s">
        <v>9</v>
      </c>
      <c r="G2597" s="3" t="s">
        <v>3480</v>
      </c>
      <c r="H2597" s="1"/>
      <c r="J2597"/>
      <c r="AC2597" s="5" t="e">
        <f>VLOOKUP(Table1[[#This Row],[Expense Report]],#REF!,3, 0)</f>
        <v>#REF!</v>
      </c>
      <c r="AD2597" t="s">
        <v>14543</v>
      </c>
      <c r="AE2597" t="s">
        <v>475</v>
      </c>
      <c r="AF2597" t="e">
        <f>MONTH(Table1[[#This Row],[Date Sent]])</f>
        <v>#REF!</v>
      </c>
      <c r="AG2597" t="e">
        <f>YEAR(Table1[[#This Row],[Date Sent]])</f>
        <v>#REF!</v>
      </c>
      <c r="AH2597"/>
    </row>
    <row r="2598" spans="1:34" x14ac:dyDescent="0.2">
      <c r="A2598" t="s">
        <v>1155</v>
      </c>
      <c r="B2598" t="s">
        <v>3479</v>
      </c>
      <c r="C2598" s="17">
        <v>153.58000000000001</v>
      </c>
      <c r="D2598" s="4">
        <v>45302</v>
      </c>
      <c r="E2598" s="3" t="s">
        <v>21</v>
      </c>
      <c r="F2598" s="3" t="s">
        <v>25</v>
      </c>
      <c r="G2598" s="3" t="s">
        <v>1482</v>
      </c>
      <c r="H2598" s="1"/>
      <c r="J2598"/>
      <c r="AC2598" s="5" t="e">
        <f>VLOOKUP(Table1[[#This Row],[Expense Report]],#REF!,3, 0)</f>
        <v>#REF!</v>
      </c>
      <c r="AD2598" t="s">
        <v>14543</v>
      </c>
      <c r="AE2598" t="s">
        <v>475</v>
      </c>
      <c r="AF2598" t="e">
        <f>MONTH(Table1[[#This Row],[Date Sent]])</f>
        <v>#REF!</v>
      </c>
      <c r="AG2598" t="e">
        <f>YEAR(Table1[[#This Row],[Date Sent]])</f>
        <v>#REF!</v>
      </c>
      <c r="AH2598"/>
    </row>
    <row r="2599" spans="1:34" x14ac:dyDescent="0.2">
      <c r="A2599" t="s">
        <v>1155</v>
      </c>
      <c r="B2599" t="s">
        <v>3479</v>
      </c>
      <c r="C2599" s="17">
        <v>86.59</v>
      </c>
      <c r="D2599" s="4">
        <v>45303</v>
      </c>
      <c r="E2599" s="3" t="s">
        <v>21</v>
      </c>
      <c r="F2599" s="3" t="s">
        <v>33</v>
      </c>
      <c r="G2599" s="3" t="s">
        <v>3484</v>
      </c>
      <c r="H2599" s="1"/>
      <c r="J2599"/>
      <c r="AC2599" s="5" t="e">
        <f>VLOOKUP(Table1[[#This Row],[Expense Report]],#REF!,3, 0)</f>
        <v>#REF!</v>
      </c>
      <c r="AD2599" t="s">
        <v>14543</v>
      </c>
      <c r="AE2599" t="s">
        <v>475</v>
      </c>
      <c r="AF2599" t="e">
        <f>MONTH(Table1[[#This Row],[Date Sent]])</f>
        <v>#REF!</v>
      </c>
      <c r="AG2599" t="e">
        <f>YEAR(Table1[[#This Row],[Date Sent]])</f>
        <v>#REF!</v>
      </c>
      <c r="AH2599"/>
    </row>
    <row r="2600" spans="1:34" x14ac:dyDescent="0.2">
      <c r="A2600" t="s">
        <v>1155</v>
      </c>
      <c r="B2600" t="s">
        <v>3479</v>
      </c>
      <c r="C2600" s="17">
        <v>42.34</v>
      </c>
      <c r="D2600" s="4">
        <v>45304</v>
      </c>
      <c r="E2600" s="3" t="s">
        <v>21</v>
      </c>
      <c r="F2600" s="3" t="s">
        <v>33</v>
      </c>
      <c r="G2600" s="3" t="s">
        <v>3485</v>
      </c>
      <c r="H2600" s="1"/>
      <c r="J2600"/>
      <c r="AC2600" s="5" t="e">
        <f>VLOOKUP(Table1[[#This Row],[Expense Report]],#REF!,3, 0)</f>
        <v>#REF!</v>
      </c>
      <c r="AD2600" t="s">
        <v>14543</v>
      </c>
      <c r="AE2600" t="s">
        <v>475</v>
      </c>
      <c r="AF2600" t="e">
        <f>MONTH(Table1[[#This Row],[Date Sent]])</f>
        <v>#REF!</v>
      </c>
      <c r="AG2600" t="e">
        <f>YEAR(Table1[[#This Row],[Date Sent]])</f>
        <v>#REF!</v>
      </c>
      <c r="AH2600"/>
    </row>
    <row r="2601" spans="1:34" x14ac:dyDescent="0.2">
      <c r="A2601" t="s">
        <v>1155</v>
      </c>
      <c r="B2601" t="s">
        <v>3479</v>
      </c>
      <c r="C2601" s="17">
        <v>84.33</v>
      </c>
      <c r="D2601" s="4">
        <v>45305</v>
      </c>
      <c r="E2601" s="3" t="s">
        <v>21</v>
      </c>
      <c r="F2601" s="3" t="s">
        <v>9</v>
      </c>
      <c r="G2601" s="3" t="s">
        <v>3480</v>
      </c>
      <c r="H2601" s="1"/>
      <c r="J2601"/>
      <c r="AC2601" s="5" t="e">
        <f>VLOOKUP(Table1[[#This Row],[Expense Report]],#REF!,3, 0)</f>
        <v>#REF!</v>
      </c>
      <c r="AD2601" t="s">
        <v>14543</v>
      </c>
      <c r="AE2601" t="s">
        <v>475</v>
      </c>
      <c r="AF2601" t="e">
        <f>MONTH(Table1[[#This Row],[Date Sent]])</f>
        <v>#REF!</v>
      </c>
      <c r="AG2601" t="e">
        <f>YEAR(Table1[[#This Row],[Date Sent]])</f>
        <v>#REF!</v>
      </c>
      <c r="AH2601"/>
    </row>
    <row r="2602" spans="1:34" x14ac:dyDescent="0.2">
      <c r="A2602" t="s">
        <v>1155</v>
      </c>
      <c r="B2602" t="s">
        <v>3479</v>
      </c>
      <c r="C2602" s="17">
        <v>47.12</v>
      </c>
      <c r="D2602" s="4">
        <v>45305</v>
      </c>
      <c r="E2602" s="3" t="s">
        <v>21</v>
      </c>
      <c r="F2602" s="3" t="s">
        <v>9</v>
      </c>
      <c r="G2602" s="3" t="s">
        <v>1002</v>
      </c>
      <c r="H2602" s="1"/>
      <c r="J2602"/>
      <c r="AC2602" s="5" t="e">
        <f>VLOOKUP(Table1[[#This Row],[Expense Report]],#REF!,3, 0)</f>
        <v>#REF!</v>
      </c>
      <c r="AD2602" t="s">
        <v>14543</v>
      </c>
      <c r="AE2602" t="s">
        <v>475</v>
      </c>
      <c r="AF2602" t="e">
        <f>MONTH(Table1[[#This Row],[Date Sent]])</f>
        <v>#REF!</v>
      </c>
      <c r="AG2602" t="e">
        <f>YEAR(Table1[[#This Row],[Date Sent]])</f>
        <v>#REF!</v>
      </c>
      <c r="AH2602"/>
    </row>
    <row r="2603" spans="1:34" x14ac:dyDescent="0.2">
      <c r="A2603" t="s">
        <v>1155</v>
      </c>
      <c r="B2603" t="s">
        <v>3479</v>
      </c>
      <c r="C2603" s="17">
        <v>77.03</v>
      </c>
      <c r="D2603" s="4">
        <v>45306</v>
      </c>
      <c r="E2603" s="3" t="s">
        <v>21</v>
      </c>
      <c r="F2603" s="3" t="s">
        <v>9</v>
      </c>
      <c r="G2603" s="3" t="s">
        <v>3480</v>
      </c>
      <c r="H2603" s="1"/>
      <c r="J2603"/>
      <c r="AC2603" s="5" t="e">
        <f>VLOOKUP(Table1[[#This Row],[Expense Report]],#REF!,3, 0)</f>
        <v>#REF!</v>
      </c>
      <c r="AD2603" t="s">
        <v>14543</v>
      </c>
      <c r="AE2603" t="s">
        <v>475</v>
      </c>
      <c r="AF2603" t="e">
        <f>MONTH(Table1[[#This Row],[Date Sent]])</f>
        <v>#REF!</v>
      </c>
      <c r="AG2603" t="e">
        <f>YEAR(Table1[[#This Row],[Date Sent]])</f>
        <v>#REF!</v>
      </c>
      <c r="AH2603"/>
    </row>
    <row r="2604" spans="1:34" x14ac:dyDescent="0.2">
      <c r="A2604" t="s">
        <v>1155</v>
      </c>
      <c r="B2604" t="s">
        <v>3479</v>
      </c>
      <c r="C2604" s="17">
        <v>75.77</v>
      </c>
      <c r="D2604" s="4">
        <v>45306</v>
      </c>
      <c r="E2604" s="3" t="s">
        <v>21</v>
      </c>
      <c r="F2604" s="3" t="s">
        <v>9</v>
      </c>
      <c r="G2604" s="3" t="s">
        <v>3480</v>
      </c>
      <c r="H2604" s="1"/>
      <c r="J2604"/>
      <c r="AC2604" s="5" t="e">
        <f>VLOOKUP(Table1[[#This Row],[Expense Report]],#REF!,3, 0)</f>
        <v>#REF!</v>
      </c>
      <c r="AD2604" t="s">
        <v>14543</v>
      </c>
      <c r="AE2604" t="s">
        <v>475</v>
      </c>
      <c r="AF2604" t="e">
        <f>MONTH(Table1[[#This Row],[Date Sent]])</f>
        <v>#REF!</v>
      </c>
      <c r="AG2604" t="e">
        <f>YEAR(Table1[[#This Row],[Date Sent]])</f>
        <v>#REF!</v>
      </c>
      <c r="AH2604"/>
    </row>
    <row r="2605" spans="1:34" x14ac:dyDescent="0.2">
      <c r="A2605" t="s">
        <v>1155</v>
      </c>
      <c r="B2605" t="s">
        <v>3479</v>
      </c>
      <c r="C2605" s="17">
        <v>72.95</v>
      </c>
      <c r="D2605" s="4">
        <v>45307</v>
      </c>
      <c r="E2605" s="3" t="s">
        <v>21</v>
      </c>
      <c r="F2605" s="3" t="s">
        <v>9</v>
      </c>
      <c r="G2605" s="3" t="s">
        <v>3480</v>
      </c>
      <c r="H2605" s="1"/>
      <c r="J2605"/>
      <c r="AC2605" s="5" t="e">
        <f>VLOOKUP(Table1[[#This Row],[Expense Report]],#REF!,3, 0)</f>
        <v>#REF!</v>
      </c>
      <c r="AD2605" t="s">
        <v>14543</v>
      </c>
      <c r="AE2605" t="s">
        <v>475</v>
      </c>
      <c r="AF2605" t="e">
        <f>MONTH(Table1[[#This Row],[Date Sent]])</f>
        <v>#REF!</v>
      </c>
      <c r="AG2605" t="e">
        <f>YEAR(Table1[[#This Row],[Date Sent]])</f>
        <v>#REF!</v>
      </c>
      <c r="AH2605"/>
    </row>
    <row r="2606" spans="1:34" x14ac:dyDescent="0.2">
      <c r="A2606" t="s">
        <v>1155</v>
      </c>
      <c r="B2606" t="s">
        <v>3479</v>
      </c>
      <c r="C2606" s="17">
        <v>305.95</v>
      </c>
      <c r="D2606" s="4">
        <v>45311</v>
      </c>
      <c r="E2606" s="3" t="s">
        <v>21</v>
      </c>
      <c r="F2606" s="3" t="s">
        <v>15</v>
      </c>
      <c r="G2606" s="3" t="s">
        <v>3486</v>
      </c>
      <c r="H2606" s="1"/>
      <c r="J2606"/>
      <c r="AC2606" s="5" t="e">
        <f>VLOOKUP(Table1[[#This Row],[Expense Report]],#REF!,3, 0)</f>
        <v>#REF!</v>
      </c>
      <c r="AD2606" t="s">
        <v>14543</v>
      </c>
      <c r="AE2606" t="s">
        <v>475</v>
      </c>
      <c r="AF2606" t="e">
        <f>MONTH(Table1[[#This Row],[Date Sent]])</f>
        <v>#REF!</v>
      </c>
      <c r="AG2606" t="e">
        <f>YEAR(Table1[[#This Row],[Date Sent]])</f>
        <v>#REF!</v>
      </c>
      <c r="AH2606"/>
    </row>
    <row r="2607" spans="1:34" x14ac:dyDescent="0.2">
      <c r="A2607" t="s">
        <v>1155</v>
      </c>
      <c r="B2607" t="s">
        <v>3479</v>
      </c>
      <c r="C2607" s="17">
        <v>15.1</v>
      </c>
      <c r="D2607" s="4">
        <v>45311</v>
      </c>
      <c r="E2607" s="3" t="s">
        <v>21</v>
      </c>
      <c r="F2607" s="3" t="s">
        <v>17</v>
      </c>
      <c r="G2607" s="3" t="s">
        <v>3487</v>
      </c>
      <c r="H2607" s="1"/>
      <c r="J2607"/>
      <c r="AC2607" s="5" t="e">
        <f>VLOOKUP(Table1[[#This Row],[Expense Report]],#REF!,3, 0)</f>
        <v>#REF!</v>
      </c>
      <c r="AD2607" t="s">
        <v>14543</v>
      </c>
      <c r="AE2607" t="s">
        <v>475</v>
      </c>
      <c r="AF2607" t="e">
        <f>MONTH(Table1[[#This Row],[Date Sent]])</f>
        <v>#REF!</v>
      </c>
      <c r="AG2607" t="e">
        <f>YEAR(Table1[[#This Row],[Date Sent]])</f>
        <v>#REF!</v>
      </c>
      <c r="AH2607"/>
    </row>
    <row r="2608" spans="1:34" x14ac:dyDescent="0.2">
      <c r="A2608" t="s">
        <v>1155</v>
      </c>
      <c r="B2608" t="s">
        <v>3479</v>
      </c>
      <c r="C2608" s="17">
        <v>76.81</v>
      </c>
      <c r="D2608" s="4">
        <v>45311</v>
      </c>
      <c r="E2608" s="3" t="s">
        <v>21</v>
      </c>
      <c r="F2608" s="3" t="s">
        <v>9</v>
      </c>
      <c r="G2608" s="3" t="s">
        <v>3480</v>
      </c>
      <c r="H2608" s="1"/>
      <c r="J2608"/>
      <c r="AC2608" s="5" t="e">
        <f>VLOOKUP(Table1[[#This Row],[Expense Report]],#REF!,3, 0)</f>
        <v>#REF!</v>
      </c>
      <c r="AD2608" t="s">
        <v>14543</v>
      </c>
      <c r="AE2608" t="s">
        <v>475</v>
      </c>
      <c r="AF2608" t="e">
        <f>MONTH(Table1[[#This Row],[Date Sent]])</f>
        <v>#REF!</v>
      </c>
      <c r="AG2608" t="e">
        <f>YEAR(Table1[[#This Row],[Date Sent]])</f>
        <v>#REF!</v>
      </c>
      <c r="AH2608"/>
    </row>
    <row r="2609" spans="1:34" x14ac:dyDescent="0.2">
      <c r="A2609" t="s">
        <v>1155</v>
      </c>
      <c r="B2609" t="s">
        <v>3479</v>
      </c>
      <c r="C2609" s="17">
        <v>-127.27</v>
      </c>
      <c r="D2609" s="4">
        <v>45317</v>
      </c>
      <c r="E2609" s="3" t="s">
        <v>21</v>
      </c>
      <c r="F2609" s="3" t="s">
        <v>9</v>
      </c>
      <c r="G2609" s="3" t="s">
        <v>3488</v>
      </c>
      <c r="H2609" s="1"/>
      <c r="J2609"/>
      <c r="AC2609" s="5" t="e">
        <f>VLOOKUP(Table1[[#This Row],[Expense Report]],#REF!,3, 0)</f>
        <v>#REF!</v>
      </c>
      <c r="AD2609" t="s">
        <v>14543</v>
      </c>
      <c r="AE2609" t="s">
        <v>475</v>
      </c>
      <c r="AF2609" t="e">
        <f>MONTH(Table1[[#This Row],[Date Sent]])</f>
        <v>#REF!</v>
      </c>
      <c r="AG2609" t="e">
        <f>YEAR(Table1[[#This Row],[Date Sent]])</f>
        <v>#REF!</v>
      </c>
      <c r="AH2609"/>
    </row>
    <row r="2610" spans="1:34" x14ac:dyDescent="0.2">
      <c r="A2610" t="s">
        <v>1155</v>
      </c>
      <c r="B2610" t="s">
        <v>3479</v>
      </c>
      <c r="C2610" s="17">
        <v>300</v>
      </c>
      <c r="D2610" s="4">
        <v>45318</v>
      </c>
      <c r="E2610" s="3" t="s">
        <v>16</v>
      </c>
      <c r="F2610" s="3" t="s">
        <v>29</v>
      </c>
      <c r="G2610" s="3" t="s">
        <v>29</v>
      </c>
      <c r="H2610" s="1"/>
      <c r="J2610"/>
      <c r="AC2610" s="5" t="e">
        <f>VLOOKUP(Table1[[#This Row],[Expense Report]],#REF!,3, 0)</f>
        <v>#REF!</v>
      </c>
      <c r="AD2610" t="s">
        <v>14543</v>
      </c>
      <c r="AE2610" t="s">
        <v>475</v>
      </c>
      <c r="AF2610" t="e">
        <f>MONTH(Table1[[#This Row],[Date Sent]])</f>
        <v>#REF!</v>
      </c>
      <c r="AG2610" t="e">
        <f>YEAR(Table1[[#This Row],[Date Sent]])</f>
        <v>#REF!</v>
      </c>
      <c r="AH2610"/>
    </row>
    <row r="2611" spans="1:34" x14ac:dyDescent="0.2">
      <c r="A2611" t="s">
        <v>1155</v>
      </c>
      <c r="B2611" t="s">
        <v>3479</v>
      </c>
      <c r="C2611" s="17">
        <v>63.08</v>
      </c>
      <c r="D2611" s="4">
        <v>45318</v>
      </c>
      <c r="E2611" s="3" t="s">
        <v>21</v>
      </c>
      <c r="F2611" s="3" t="s">
        <v>33</v>
      </c>
      <c r="G2611" s="3" t="s">
        <v>2080</v>
      </c>
      <c r="H2611" s="1"/>
      <c r="J2611"/>
      <c r="AC2611" s="5" t="e">
        <f>VLOOKUP(Table1[[#This Row],[Expense Report]],#REF!,3, 0)</f>
        <v>#REF!</v>
      </c>
      <c r="AD2611" t="s">
        <v>14543</v>
      </c>
      <c r="AE2611" t="s">
        <v>475</v>
      </c>
      <c r="AF2611" t="e">
        <f>MONTH(Table1[[#This Row],[Date Sent]])</f>
        <v>#REF!</v>
      </c>
      <c r="AG2611" t="e">
        <f>YEAR(Table1[[#This Row],[Date Sent]])</f>
        <v>#REF!</v>
      </c>
      <c r="AH2611"/>
    </row>
    <row r="2612" spans="1:34" x14ac:dyDescent="0.2">
      <c r="A2612" t="s">
        <v>1893</v>
      </c>
      <c r="B2612" t="s">
        <v>3489</v>
      </c>
      <c r="C2612" s="17">
        <v>124.75</v>
      </c>
      <c r="D2612" s="4">
        <v>45303</v>
      </c>
      <c r="E2612" s="3" t="s">
        <v>21</v>
      </c>
      <c r="F2612" s="3" t="s">
        <v>33</v>
      </c>
      <c r="G2612" s="3" t="s">
        <v>3490</v>
      </c>
      <c r="H2612" s="1"/>
      <c r="J2612"/>
      <c r="AC2612" s="5" t="e">
        <f>VLOOKUP(Table1[[#This Row],[Expense Report]],#REF!,3, 0)</f>
        <v>#REF!</v>
      </c>
      <c r="AD2612" t="s">
        <v>14712</v>
      </c>
      <c r="AE2612" t="s">
        <v>475</v>
      </c>
      <c r="AF2612" t="e">
        <f>MONTH(Table1[[#This Row],[Date Sent]])</f>
        <v>#REF!</v>
      </c>
      <c r="AG2612" t="e">
        <f>YEAR(Table1[[#This Row],[Date Sent]])</f>
        <v>#REF!</v>
      </c>
      <c r="AH2612"/>
    </row>
    <row r="2613" spans="1:34" x14ac:dyDescent="0.2">
      <c r="A2613" t="s">
        <v>1893</v>
      </c>
      <c r="B2613" t="s">
        <v>3489</v>
      </c>
      <c r="C2613" s="17">
        <v>554.08000000000004</v>
      </c>
      <c r="D2613" s="4">
        <v>45309</v>
      </c>
      <c r="E2613" s="3" t="s">
        <v>21</v>
      </c>
      <c r="F2613" s="3" t="s">
        <v>15</v>
      </c>
      <c r="G2613" s="3" t="s">
        <v>3491</v>
      </c>
      <c r="H2613" s="1"/>
      <c r="J2613"/>
      <c r="AC2613" s="5" t="e">
        <f>VLOOKUP(Table1[[#This Row],[Expense Report]],#REF!,3, 0)</f>
        <v>#REF!</v>
      </c>
      <c r="AD2613" t="s">
        <v>14712</v>
      </c>
      <c r="AE2613" t="s">
        <v>475</v>
      </c>
      <c r="AF2613" t="e">
        <f>MONTH(Table1[[#This Row],[Date Sent]])</f>
        <v>#REF!</v>
      </c>
      <c r="AG2613" t="e">
        <f>YEAR(Table1[[#This Row],[Date Sent]])</f>
        <v>#REF!</v>
      </c>
      <c r="AH2613"/>
    </row>
    <row r="2614" spans="1:34" x14ac:dyDescent="0.2">
      <c r="A2614" t="s">
        <v>1893</v>
      </c>
      <c r="B2614" t="s">
        <v>3489</v>
      </c>
      <c r="C2614" s="17">
        <v>93.08</v>
      </c>
      <c r="D2614" s="4">
        <v>45309</v>
      </c>
      <c r="E2614" s="3" t="s">
        <v>12</v>
      </c>
      <c r="F2614" s="3" t="s">
        <v>15</v>
      </c>
      <c r="G2614" s="3" t="s">
        <v>3492</v>
      </c>
      <c r="H2614" s="1"/>
      <c r="J2614"/>
      <c r="AC2614" s="5" t="e">
        <f>VLOOKUP(Table1[[#This Row],[Expense Report]],#REF!,3, 0)</f>
        <v>#REF!</v>
      </c>
      <c r="AD2614" t="s">
        <v>14712</v>
      </c>
      <c r="AE2614" t="s">
        <v>475</v>
      </c>
      <c r="AF2614" t="e">
        <f>MONTH(Table1[[#This Row],[Date Sent]])</f>
        <v>#REF!</v>
      </c>
      <c r="AG2614" t="e">
        <f>YEAR(Table1[[#This Row],[Date Sent]])</f>
        <v>#REF!</v>
      </c>
      <c r="AH2614"/>
    </row>
    <row r="2615" spans="1:34" x14ac:dyDescent="0.2">
      <c r="A2615" t="s">
        <v>1893</v>
      </c>
      <c r="B2615" t="s">
        <v>3489</v>
      </c>
      <c r="C2615" s="17">
        <v>505.21</v>
      </c>
      <c r="D2615" s="4">
        <v>45311</v>
      </c>
      <c r="E2615" s="3" t="s">
        <v>13</v>
      </c>
      <c r="F2615" s="3" t="s">
        <v>33</v>
      </c>
      <c r="G2615" s="3" t="s">
        <v>2331</v>
      </c>
      <c r="H2615" s="1"/>
      <c r="J2615"/>
      <c r="AC2615" s="5" t="e">
        <f>VLOOKUP(Table1[[#This Row],[Expense Report]],#REF!,3, 0)</f>
        <v>#REF!</v>
      </c>
      <c r="AD2615" t="s">
        <v>14712</v>
      </c>
      <c r="AE2615" t="s">
        <v>475</v>
      </c>
      <c r="AF2615" t="e">
        <f>MONTH(Table1[[#This Row],[Date Sent]])</f>
        <v>#REF!</v>
      </c>
      <c r="AG2615" t="e">
        <f>YEAR(Table1[[#This Row],[Date Sent]])</f>
        <v>#REF!</v>
      </c>
      <c r="AH2615"/>
    </row>
    <row r="2616" spans="1:34" x14ac:dyDescent="0.2">
      <c r="A2616" t="s">
        <v>1893</v>
      </c>
      <c r="B2616" t="s">
        <v>3489</v>
      </c>
      <c r="C2616" s="17">
        <v>86.35</v>
      </c>
      <c r="D2616" s="4">
        <v>45320</v>
      </c>
      <c r="E2616" s="3" t="s">
        <v>21</v>
      </c>
      <c r="F2616" s="3" t="s">
        <v>15</v>
      </c>
      <c r="G2616" s="3" t="s">
        <v>3493</v>
      </c>
      <c r="H2616" s="1"/>
      <c r="J2616"/>
      <c r="AC2616" s="5" t="e">
        <f>VLOOKUP(Table1[[#This Row],[Expense Report]],#REF!,3, 0)</f>
        <v>#REF!</v>
      </c>
      <c r="AD2616" t="s">
        <v>14712</v>
      </c>
      <c r="AE2616" t="s">
        <v>475</v>
      </c>
      <c r="AF2616" t="e">
        <f>MONTH(Table1[[#This Row],[Date Sent]])</f>
        <v>#REF!</v>
      </c>
      <c r="AG2616" t="e">
        <f>YEAR(Table1[[#This Row],[Date Sent]])</f>
        <v>#REF!</v>
      </c>
      <c r="AH2616"/>
    </row>
    <row r="2617" spans="1:34" x14ac:dyDescent="0.2">
      <c r="A2617" t="s">
        <v>114</v>
      </c>
      <c r="B2617" t="s">
        <v>3494</v>
      </c>
      <c r="C2617" s="17">
        <v>-25.11</v>
      </c>
      <c r="D2617" s="4">
        <v>45260</v>
      </c>
      <c r="E2617" s="3" t="s">
        <v>21</v>
      </c>
      <c r="F2617" s="3" t="s">
        <v>17</v>
      </c>
      <c r="G2617" s="3" t="s">
        <v>3495</v>
      </c>
      <c r="H2617" s="1"/>
      <c r="J2617"/>
      <c r="AC2617" s="5" t="e">
        <f>VLOOKUP(Table1[[#This Row],[Expense Report]],#REF!,3, 0)</f>
        <v>#REF!</v>
      </c>
      <c r="AD2617" t="s">
        <v>11649</v>
      </c>
      <c r="AE2617" t="s">
        <v>11649</v>
      </c>
      <c r="AF2617" t="e">
        <f>MONTH(Table1[[#This Row],[Date Sent]])</f>
        <v>#REF!</v>
      </c>
      <c r="AG2617" t="e">
        <f>YEAR(Table1[[#This Row],[Date Sent]])</f>
        <v>#REF!</v>
      </c>
      <c r="AH2617"/>
    </row>
    <row r="2618" spans="1:34" x14ac:dyDescent="0.2">
      <c r="A2618" t="s">
        <v>114</v>
      </c>
      <c r="B2618" t="s">
        <v>3494</v>
      </c>
      <c r="C2618" s="17">
        <v>417.04</v>
      </c>
      <c r="D2618" s="4">
        <v>45260</v>
      </c>
      <c r="E2618" s="3" t="s">
        <v>21</v>
      </c>
      <c r="F2618" s="3" t="s">
        <v>33</v>
      </c>
      <c r="G2618" s="3" t="s">
        <v>3496</v>
      </c>
      <c r="H2618" s="1"/>
      <c r="J2618"/>
      <c r="AC2618" s="5" t="e">
        <f>VLOOKUP(Table1[[#This Row],[Expense Report]],#REF!,3, 0)</f>
        <v>#REF!</v>
      </c>
      <c r="AD2618" t="s">
        <v>11649</v>
      </c>
      <c r="AE2618" t="s">
        <v>11649</v>
      </c>
      <c r="AF2618" t="e">
        <f>MONTH(Table1[[#This Row],[Date Sent]])</f>
        <v>#REF!</v>
      </c>
      <c r="AG2618" t="e">
        <f>YEAR(Table1[[#This Row],[Date Sent]])</f>
        <v>#REF!</v>
      </c>
      <c r="AH2618"/>
    </row>
    <row r="2619" spans="1:34" x14ac:dyDescent="0.2">
      <c r="A2619" t="s">
        <v>114</v>
      </c>
      <c r="B2619" t="s">
        <v>3494</v>
      </c>
      <c r="C2619" s="17">
        <v>410.39</v>
      </c>
      <c r="D2619" s="4">
        <v>45260</v>
      </c>
      <c r="E2619" s="3" t="s">
        <v>21</v>
      </c>
      <c r="F2619" s="3" t="s">
        <v>33</v>
      </c>
      <c r="G2619" s="3" t="s">
        <v>1159</v>
      </c>
      <c r="H2619" s="1"/>
      <c r="J2619"/>
      <c r="AC2619" s="5" t="e">
        <f>VLOOKUP(Table1[[#This Row],[Expense Report]],#REF!,3, 0)</f>
        <v>#REF!</v>
      </c>
      <c r="AD2619" t="s">
        <v>11649</v>
      </c>
      <c r="AE2619" t="s">
        <v>11649</v>
      </c>
      <c r="AF2619" t="e">
        <f>MONTH(Table1[[#This Row],[Date Sent]])</f>
        <v>#REF!</v>
      </c>
      <c r="AG2619" t="e">
        <f>YEAR(Table1[[#This Row],[Date Sent]])</f>
        <v>#REF!</v>
      </c>
      <c r="AH2619"/>
    </row>
    <row r="2620" spans="1:34" x14ac:dyDescent="0.2">
      <c r="A2620" t="s">
        <v>114</v>
      </c>
      <c r="B2620" t="s">
        <v>3494</v>
      </c>
      <c r="C2620" s="17">
        <v>-23.51</v>
      </c>
      <c r="D2620" s="4">
        <v>45260</v>
      </c>
      <c r="E2620" s="3" t="s">
        <v>21</v>
      </c>
      <c r="F2620" s="3" t="s">
        <v>17</v>
      </c>
      <c r="G2620" s="3" t="s">
        <v>3497</v>
      </c>
      <c r="H2620" s="1"/>
      <c r="J2620"/>
      <c r="AC2620" s="5" t="e">
        <f>VLOOKUP(Table1[[#This Row],[Expense Report]],#REF!,3, 0)</f>
        <v>#REF!</v>
      </c>
      <c r="AD2620" t="s">
        <v>11649</v>
      </c>
      <c r="AE2620" t="s">
        <v>11649</v>
      </c>
      <c r="AF2620" t="e">
        <f>MONTH(Table1[[#This Row],[Date Sent]])</f>
        <v>#REF!</v>
      </c>
      <c r="AG2620" t="e">
        <f>YEAR(Table1[[#This Row],[Date Sent]])</f>
        <v>#REF!</v>
      </c>
      <c r="AH2620"/>
    </row>
    <row r="2621" spans="1:34" x14ac:dyDescent="0.2">
      <c r="A2621" t="s">
        <v>114</v>
      </c>
      <c r="B2621" t="s">
        <v>3494</v>
      </c>
      <c r="C2621" s="17">
        <v>417.04</v>
      </c>
      <c r="D2621" s="4">
        <v>45260</v>
      </c>
      <c r="E2621" s="3" t="s">
        <v>21</v>
      </c>
      <c r="F2621" s="3" t="s">
        <v>33</v>
      </c>
      <c r="G2621" s="3" t="s">
        <v>3498</v>
      </c>
      <c r="H2621" s="1"/>
      <c r="J2621"/>
      <c r="AC2621" s="5" t="e">
        <f>VLOOKUP(Table1[[#This Row],[Expense Report]],#REF!,3, 0)</f>
        <v>#REF!</v>
      </c>
      <c r="AD2621" t="s">
        <v>11649</v>
      </c>
      <c r="AE2621" t="s">
        <v>11649</v>
      </c>
      <c r="AF2621" t="e">
        <f>MONTH(Table1[[#This Row],[Date Sent]])</f>
        <v>#REF!</v>
      </c>
      <c r="AG2621" t="e">
        <f>YEAR(Table1[[#This Row],[Date Sent]])</f>
        <v>#REF!</v>
      </c>
      <c r="AH2621"/>
    </row>
    <row r="2622" spans="1:34" x14ac:dyDescent="0.2">
      <c r="A2622" t="s">
        <v>331</v>
      </c>
      <c r="B2622" t="s">
        <v>3499</v>
      </c>
      <c r="C2622" s="17">
        <v>39.119999999999997</v>
      </c>
      <c r="D2622" s="4">
        <v>45300</v>
      </c>
      <c r="E2622" s="3" t="s">
        <v>13</v>
      </c>
      <c r="F2622" s="3" t="s">
        <v>33</v>
      </c>
      <c r="G2622" s="3" t="s">
        <v>3500</v>
      </c>
      <c r="H2622" s="1"/>
      <c r="J2622"/>
      <c r="AC2622" s="5" t="e">
        <f>VLOOKUP(Table1[[#This Row],[Expense Report]],#REF!,3, 0)</f>
        <v>#REF!</v>
      </c>
      <c r="AD2622" t="s">
        <v>14544</v>
      </c>
      <c r="AE2622" t="s">
        <v>182</v>
      </c>
      <c r="AF2622" t="e">
        <f>MONTH(Table1[[#This Row],[Date Sent]])</f>
        <v>#REF!</v>
      </c>
      <c r="AG2622" t="e">
        <f>YEAR(Table1[[#This Row],[Date Sent]])</f>
        <v>#REF!</v>
      </c>
      <c r="AH2622"/>
    </row>
    <row r="2623" spans="1:34" x14ac:dyDescent="0.2">
      <c r="A2623" t="s">
        <v>331</v>
      </c>
      <c r="B2623" t="s">
        <v>3499</v>
      </c>
      <c r="C2623" s="17">
        <v>47.96</v>
      </c>
      <c r="D2623" s="4">
        <v>45306</v>
      </c>
      <c r="E2623" s="3" t="s">
        <v>13</v>
      </c>
      <c r="F2623" s="3" t="s">
        <v>33</v>
      </c>
      <c r="G2623" s="3" t="s">
        <v>923</v>
      </c>
      <c r="H2623" s="1"/>
      <c r="J2623"/>
      <c r="AC2623" s="5" t="e">
        <f>VLOOKUP(Table1[[#This Row],[Expense Report]],#REF!,3, 0)</f>
        <v>#REF!</v>
      </c>
      <c r="AD2623" t="s">
        <v>14544</v>
      </c>
      <c r="AE2623" t="s">
        <v>182</v>
      </c>
      <c r="AF2623" t="e">
        <f>MONTH(Table1[[#This Row],[Date Sent]])</f>
        <v>#REF!</v>
      </c>
      <c r="AG2623" t="e">
        <f>YEAR(Table1[[#This Row],[Date Sent]])</f>
        <v>#REF!</v>
      </c>
      <c r="AH2623"/>
    </row>
    <row r="2624" spans="1:34" x14ac:dyDescent="0.2">
      <c r="A2624" t="s">
        <v>331</v>
      </c>
      <c r="B2624" t="s">
        <v>3499</v>
      </c>
      <c r="C2624" s="17">
        <v>272.3</v>
      </c>
      <c r="D2624" s="4">
        <v>45308</v>
      </c>
      <c r="E2624" s="3" t="s">
        <v>13</v>
      </c>
      <c r="F2624" s="3" t="s">
        <v>33</v>
      </c>
      <c r="G2624" s="3" t="s">
        <v>3501</v>
      </c>
      <c r="H2624" s="1"/>
      <c r="J2624"/>
      <c r="AC2624" s="5" t="e">
        <f>VLOOKUP(Table1[[#This Row],[Expense Report]],#REF!,3, 0)</f>
        <v>#REF!</v>
      </c>
      <c r="AD2624" t="s">
        <v>14544</v>
      </c>
      <c r="AE2624" t="s">
        <v>182</v>
      </c>
      <c r="AF2624" t="e">
        <f>MONTH(Table1[[#This Row],[Date Sent]])</f>
        <v>#REF!</v>
      </c>
      <c r="AG2624" t="e">
        <f>YEAR(Table1[[#This Row],[Date Sent]])</f>
        <v>#REF!</v>
      </c>
      <c r="AH2624"/>
    </row>
    <row r="2625" spans="1:34" x14ac:dyDescent="0.2">
      <c r="A2625" t="s">
        <v>331</v>
      </c>
      <c r="B2625" t="s">
        <v>3499</v>
      </c>
      <c r="C2625" s="17">
        <v>90.49</v>
      </c>
      <c r="D2625" s="4">
        <v>45308</v>
      </c>
      <c r="E2625" s="3" t="s">
        <v>13</v>
      </c>
      <c r="F2625" s="3" t="s">
        <v>33</v>
      </c>
      <c r="G2625" s="3" t="s">
        <v>3502</v>
      </c>
      <c r="H2625" s="1"/>
      <c r="J2625"/>
      <c r="AC2625" s="5" t="e">
        <f>VLOOKUP(Table1[[#This Row],[Expense Report]],#REF!,3, 0)</f>
        <v>#REF!</v>
      </c>
      <c r="AD2625" t="s">
        <v>14544</v>
      </c>
      <c r="AE2625" t="s">
        <v>182</v>
      </c>
      <c r="AF2625" t="e">
        <f>MONTH(Table1[[#This Row],[Date Sent]])</f>
        <v>#REF!</v>
      </c>
      <c r="AG2625" t="e">
        <f>YEAR(Table1[[#This Row],[Date Sent]])</f>
        <v>#REF!</v>
      </c>
      <c r="AH2625"/>
    </row>
    <row r="2626" spans="1:34" x14ac:dyDescent="0.2">
      <c r="A2626" t="s">
        <v>331</v>
      </c>
      <c r="B2626" t="s">
        <v>3499</v>
      </c>
      <c r="C2626" s="17">
        <v>133.19</v>
      </c>
      <c r="D2626" s="4">
        <v>45310</v>
      </c>
      <c r="E2626" s="3" t="s">
        <v>13</v>
      </c>
      <c r="F2626" s="3" t="s">
        <v>33</v>
      </c>
      <c r="G2626" s="3" t="s">
        <v>3503</v>
      </c>
      <c r="H2626" s="1"/>
      <c r="J2626"/>
      <c r="AC2626" s="5" t="e">
        <f>VLOOKUP(Table1[[#This Row],[Expense Report]],#REF!,3, 0)</f>
        <v>#REF!</v>
      </c>
      <c r="AD2626" t="s">
        <v>14544</v>
      </c>
      <c r="AE2626" t="s">
        <v>182</v>
      </c>
      <c r="AF2626" t="e">
        <f>MONTH(Table1[[#This Row],[Date Sent]])</f>
        <v>#REF!</v>
      </c>
      <c r="AG2626" t="e">
        <f>YEAR(Table1[[#This Row],[Date Sent]])</f>
        <v>#REF!</v>
      </c>
      <c r="AH2626"/>
    </row>
    <row r="2627" spans="1:34" x14ac:dyDescent="0.2">
      <c r="A2627" t="s">
        <v>68</v>
      </c>
      <c r="B2627" t="s">
        <v>3504</v>
      </c>
      <c r="C2627" s="17">
        <v>271.95</v>
      </c>
      <c r="D2627" s="4">
        <v>45310</v>
      </c>
      <c r="E2627" s="3" t="s">
        <v>21</v>
      </c>
      <c r="F2627" s="3" t="s">
        <v>33</v>
      </c>
      <c r="G2627" s="3" t="s">
        <v>3505</v>
      </c>
      <c r="H2627" s="1"/>
      <c r="J2627"/>
      <c r="AC2627" s="5" t="e">
        <f>VLOOKUP(Table1[[#This Row],[Expense Report]],#REF!,3, 0)</f>
        <v>#REF!</v>
      </c>
      <c r="AD2627" t="s">
        <v>13727</v>
      </c>
      <c r="AE2627" t="s">
        <v>313</v>
      </c>
      <c r="AF2627" t="e">
        <f>MONTH(Table1[[#This Row],[Date Sent]])</f>
        <v>#REF!</v>
      </c>
      <c r="AG2627" t="e">
        <f>YEAR(Table1[[#This Row],[Date Sent]])</f>
        <v>#REF!</v>
      </c>
      <c r="AH2627"/>
    </row>
    <row r="2628" spans="1:34" x14ac:dyDescent="0.2">
      <c r="A2628" t="s">
        <v>68</v>
      </c>
      <c r="B2628" t="s">
        <v>3504</v>
      </c>
      <c r="C2628" s="17">
        <v>129.81</v>
      </c>
      <c r="D2628" s="4">
        <v>45311</v>
      </c>
      <c r="E2628" s="3" t="s">
        <v>20</v>
      </c>
      <c r="F2628" s="3" t="s">
        <v>39</v>
      </c>
      <c r="G2628" s="3" t="s">
        <v>3506</v>
      </c>
      <c r="H2628" s="1"/>
      <c r="J2628"/>
      <c r="AC2628" s="5" t="e">
        <f>VLOOKUP(Table1[[#This Row],[Expense Report]],#REF!,3, 0)</f>
        <v>#REF!</v>
      </c>
      <c r="AD2628" t="s">
        <v>13727</v>
      </c>
      <c r="AE2628" t="s">
        <v>313</v>
      </c>
      <c r="AF2628" t="e">
        <f>MONTH(Table1[[#This Row],[Date Sent]])</f>
        <v>#REF!</v>
      </c>
      <c r="AG2628" t="e">
        <f>YEAR(Table1[[#This Row],[Date Sent]])</f>
        <v>#REF!</v>
      </c>
      <c r="AH2628"/>
    </row>
    <row r="2629" spans="1:34" x14ac:dyDescent="0.2">
      <c r="A2629" t="s">
        <v>338</v>
      </c>
      <c r="B2629" t="s">
        <v>3507</v>
      </c>
      <c r="C2629" s="17">
        <v>114.16</v>
      </c>
      <c r="D2629" s="4">
        <v>45311</v>
      </c>
      <c r="E2629" s="3" t="s">
        <v>13</v>
      </c>
      <c r="F2629" s="3" t="s">
        <v>33</v>
      </c>
      <c r="G2629" s="3" t="s">
        <v>3508</v>
      </c>
      <c r="H2629" s="1"/>
      <c r="J2629"/>
      <c r="AC2629" s="5" t="e">
        <f>VLOOKUP(Table1[[#This Row],[Expense Report]],#REF!,3, 0)</f>
        <v>#REF!</v>
      </c>
      <c r="AD2629" t="s">
        <v>11649</v>
      </c>
      <c r="AE2629" t="s">
        <v>11649</v>
      </c>
      <c r="AF2629" t="e">
        <f>MONTH(Table1[[#This Row],[Date Sent]])</f>
        <v>#REF!</v>
      </c>
      <c r="AG2629" t="e">
        <f>YEAR(Table1[[#This Row],[Date Sent]])</f>
        <v>#REF!</v>
      </c>
      <c r="AH2629"/>
    </row>
    <row r="2630" spans="1:34" x14ac:dyDescent="0.2">
      <c r="A2630" t="s">
        <v>338</v>
      </c>
      <c r="B2630" t="s">
        <v>3507</v>
      </c>
      <c r="C2630" s="17">
        <v>163.5</v>
      </c>
      <c r="D2630" s="4">
        <v>45319</v>
      </c>
      <c r="E2630" s="3" t="s">
        <v>13</v>
      </c>
      <c r="F2630" s="3" t="s">
        <v>33</v>
      </c>
      <c r="G2630" s="3" t="s">
        <v>3509</v>
      </c>
      <c r="H2630" s="1"/>
      <c r="J2630"/>
      <c r="AC2630" s="5" t="e">
        <f>VLOOKUP(Table1[[#This Row],[Expense Report]],#REF!,3, 0)</f>
        <v>#REF!</v>
      </c>
      <c r="AD2630" t="s">
        <v>11649</v>
      </c>
      <c r="AE2630" t="s">
        <v>11649</v>
      </c>
      <c r="AF2630" t="e">
        <f>MONTH(Table1[[#This Row],[Date Sent]])</f>
        <v>#REF!</v>
      </c>
      <c r="AG2630" t="e">
        <f>YEAR(Table1[[#This Row],[Date Sent]])</f>
        <v>#REF!</v>
      </c>
      <c r="AH2630"/>
    </row>
    <row r="2631" spans="1:34" x14ac:dyDescent="0.2">
      <c r="A2631" t="s">
        <v>338</v>
      </c>
      <c r="B2631" t="s">
        <v>3507</v>
      </c>
      <c r="C2631" s="17">
        <v>326.37</v>
      </c>
      <c r="D2631" s="4">
        <v>45320</v>
      </c>
      <c r="E2631" s="3" t="s">
        <v>13</v>
      </c>
      <c r="F2631" s="3" t="s">
        <v>33</v>
      </c>
      <c r="G2631" s="3" t="s">
        <v>3510</v>
      </c>
      <c r="H2631" s="1"/>
      <c r="J2631"/>
      <c r="AC2631" s="5" t="e">
        <f>VLOOKUP(Table1[[#This Row],[Expense Report]],#REF!,3, 0)</f>
        <v>#REF!</v>
      </c>
      <c r="AD2631" t="s">
        <v>11649</v>
      </c>
      <c r="AE2631" t="s">
        <v>11649</v>
      </c>
      <c r="AF2631" t="e">
        <f>MONTH(Table1[[#This Row],[Date Sent]])</f>
        <v>#REF!</v>
      </c>
      <c r="AG2631" t="e">
        <f>YEAR(Table1[[#This Row],[Date Sent]])</f>
        <v>#REF!</v>
      </c>
      <c r="AH2631"/>
    </row>
    <row r="2632" spans="1:34" x14ac:dyDescent="0.2">
      <c r="A2632" t="s">
        <v>3189</v>
      </c>
      <c r="B2632" t="s">
        <v>3511</v>
      </c>
      <c r="C2632" s="17">
        <v>9.52</v>
      </c>
      <c r="D2632" s="4">
        <v>45312</v>
      </c>
      <c r="E2632" s="3" t="s">
        <v>21</v>
      </c>
      <c r="F2632" s="3" t="s">
        <v>17</v>
      </c>
      <c r="G2632" s="3" t="s">
        <v>3512</v>
      </c>
      <c r="H2632" s="1"/>
      <c r="J2632"/>
      <c r="AC2632" s="5" t="e">
        <f>VLOOKUP(Table1[[#This Row],[Expense Report]],#REF!,3, 0)</f>
        <v>#REF!</v>
      </c>
      <c r="AD2632" t="s">
        <v>11649</v>
      </c>
      <c r="AE2632" t="s">
        <v>11649</v>
      </c>
      <c r="AF2632" t="e">
        <f>MONTH(Table1[[#This Row],[Date Sent]])</f>
        <v>#REF!</v>
      </c>
      <c r="AG2632" t="e">
        <f>YEAR(Table1[[#This Row],[Date Sent]])</f>
        <v>#REF!</v>
      </c>
      <c r="AH2632"/>
    </row>
    <row r="2633" spans="1:34" x14ac:dyDescent="0.2">
      <c r="A2633" t="s">
        <v>3189</v>
      </c>
      <c r="B2633" t="s">
        <v>3511</v>
      </c>
      <c r="C2633" s="17">
        <v>-33.880000000000003</v>
      </c>
      <c r="D2633" s="4">
        <v>45316</v>
      </c>
      <c r="E2633" s="3" t="s">
        <v>21</v>
      </c>
      <c r="F2633" s="3" t="s">
        <v>39</v>
      </c>
      <c r="G2633" s="3" t="s">
        <v>3513</v>
      </c>
      <c r="H2633" s="1"/>
      <c r="J2633"/>
      <c r="AC2633" s="5" t="e">
        <f>VLOOKUP(Table1[[#This Row],[Expense Report]],#REF!,3, 0)</f>
        <v>#REF!</v>
      </c>
      <c r="AD2633" t="s">
        <v>11649</v>
      </c>
      <c r="AE2633" t="s">
        <v>11649</v>
      </c>
      <c r="AF2633" t="e">
        <f>MONTH(Table1[[#This Row],[Date Sent]])</f>
        <v>#REF!</v>
      </c>
      <c r="AG2633" t="e">
        <f>YEAR(Table1[[#This Row],[Date Sent]])</f>
        <v>#REF!</v>
      </c>
      <c r="AH2633"/>
    </row>
    <row r="2634" spans="1:34" x14ac:dyDescent="0.2">
      <c r="A2634" t="s">
        <v>3189</v>
      </c>
      <c r="B2634" t="s">
        <v>3511</v>
      </c>
      <c r="C2634" s="17">
        <v>37.46</v>
      </c>
      <c r="D2634" s="4">
        <v>45316</v>
      </c>
      <c r="E2634" s="3" t="s">
        <v>21</v>
      </c>
      <c r="F2634" s="3" t="s">
        <v>39</v>
      </c>
      <c r="G2634" s="3" t="s">
        <v>3514</v>
      </c>
      <c r="H2634" s="1"/>
      <c r="J2634"/>
      <c r="AC2634" s="5" t="e">
        <f>VLOOKUP(Table1[[#This Row],[Expense Report]],#REF!,3, 0)</f>
        <v>#REF!</v>
      </c>
      <c r="AD2634" t="s">
        <v>11649</v>
      </c>
      <c r="AE2634" t="s">
        <v>11649</v>
      </c>
      <c r="AF2634" t="e">
        <f>MONTH(Table1[[#This Row],[Date Sent]])</f>
        <v>#REF!</v>
      </c>
      <c r="AG2634" t="e">
        <f>YEAR(Table1[[#This Row],[Date Sent]])</f>
        <v>#REF!</v>
      </c>
      <c r="AH2634"/>
    </row>
    <row r="2635" spans="1:34" x14ac:dyDescent="0.2">
      <c r="A2635" t="s">
        <v>694</v>
      </c>
      <c r="B2635" t="s">
        <v>3515</v>
      </c>
      <c r="C2635" s="17">
        <v>48.18</v>
      </c>
      <c r="D2635" s="4">
        <v>45289</v>
      </c>
      <c r="E2635" s="3" t="s">
        <v>21</v>
      </c>
      <c r="F2635" s="3" t="s">
        <v>39</v>
      </c>
      <c r="G2635" s="3" t="s">
        <v>1205</v>
      </c>
      <c r="H2635" s="1"/>
      <c r="J2635"/>
      <c r="AC2635" s="5" t="e">
        <f>VLOOKUP(Table1[[#This Row],[Expense Report]],#REF!,3, 0)</f>
        <v>#REF!</v>
      </c>
      <c r="AD2635" t="s">
        <v>14683</v>
      </c>
      <c r="AE2635" t="s">
        <v>198</v>
      </c>
      <c r="AF2635" t="e">
        <f>MONTH(Table1[[#This Row],[Date Sent]])</f>
        <v>#REF!</v>
      </c>
      <c r="AG2635" t="e">
        <f>YEAR(Table1[[#This Row],[Date Sent]])</f>
        <v>#REF!</v>
      </c>
      <c r="AH2635"/>
    </row>
    <row r="2636" spans="1:34" x14ac:dyDescent="0.2">
      <c r="A2636" t="s">
        <v>694</v>
      </c>
      <c r="B2636" t="s">
        <v>3515</v>
      </c>
      <c r="C2636" s="17">
        <v>15.34</v>
      </c>
      <c r="D2636" s="4">
        <v>45289</v>
      </c>
      <c r="E2636" s="3" t="s">
        <v>21</v>
      </c>
      <c r="F2636" s="3" t="s">
        <v>17</v>
      </c>
      <c r="G2636" s="3" t="s">
        <v>3516</v>
      </c>
      <c r="H2636" s="1"/>
      <c r="J2636"/>
      <c r="AC2636" s="5" t="e">
        <f>VLOOKUP(Table1[[#This Row],[Expense Report]],#REF!,3, 0)</f>
        <v>#REF!</v>
      </c>
      <c r="AD2636" t="s">
        <v>14683</v>
      </c>
      <c r="AE2636" t="s">
        <v>198</v>
      </c>
      <c r="AF2636" t="e">
        <f>MONTH(Table1[[#This Row],[Date Sent]])</f>
        <v>#REF!</v>
      </c>
      <c r="AG2636" t="e">
        <f>YEAR(Table1[[#This Row],[Date Sent]])</f>
        <v>#REF!</v>
      </c>
      <c r="AH2636"/>
    </row>
    <row r="2637" spans="1:34" x14ac:dyDescent="0.2">
      <c r="A2637" t="s">
        <v>694</v>
      </c>
      <c r="B2637" t="s">
        <v>3515</v>
      </c>
      <c r="C2637" s="17">
        <v>119.06</v>
      </c>
      <c r="D2637" s="4">
        <v>45317</v>
      </c>
      <c r="E2637" s="3" t="s">
        <v>21</v>
      </c>
      <c r="F2637" s="3" t="s">
        <v>33</v>
      </c>
      <c r="G2637" s="3" t="s">
        <v>3517</v>
      </c>
      <c r="H2637" s="1"/>
      <c r="J2637"/>
      <c r="AC2637" s="5" t="e">
        <f>VLOOKUP(Table1[[#This Row],[Expense Report]],#REF!,3, 0)</f>
        <v>#REF!</v>
      </c>
      <c r="AD2637" t="s">
        <v>14683</v>
      </c>
      <c r="AE2637" t="s">
        <v>198</v>
      </c>
      <c r="AF2637" t="e">
        <f>MONTH(Table1[[#This Row],[Date Sent]])</f>
        <v>#REF!</v>
      </c>
      <c r="AG2637" t="e">
        <f>YEAR(Table1[[#This Row],[Date Sent]])</f>
        <v>#REF!</v>
      </c>
      <c r="AH2637"/>
    </row>
    <row r="2638" spans="1:34" x14ac:dyDescent="0.2">
      <c r="A2638" t="s">
        <v>694</v>
      </c>
      <c r="B2638" t="s">
        <v>3515</v>
      </c>
      <c r="C2638" s="17">
        <v>31.6</v>
      </c>
      <c r="D2638" s="4">
        <v>45320</v>
      </c>
      <c r="E2638" s="3" t="s">
        <v>21</v>
      </c>
      <c r="F2638" s="3" t="s">
        <v>15</v>
      </c>
      <c r="G2638" s="3" t="s">
        <v>3518</v>
      </c>
      <c r="H2638" s="1"/>
      <c r="J2638"/>
      <c r="AC2638" s="5" t="e">
        <f>VLOOKUP(Table1[[#This Row],[Expense Report]],#REF!,3, 0)</f>
        <v>#REF!</v>
      </c>
      <c r="AD2638" t="s">
        <v>14683</v>
      </c>
      <c r="AE2638" t="s">
        <v>198</v>
      </c>
      <c r="AF2638" t="e">
        <f>MONTH(Table1[[#This Row],[Date Sent]])</f>
        <v>#REF!</v>
      </c>
      <c r="AG2638" t="e">
        <f>YEAR(Table1[[#This Row],[Date Sent]])</f>
        <v>#REF!</v>
      </c>
      <c r="AH2638"/>
    </row>
    <row r="2639" spans="1:34" x14ac:dyDescent="0.2">
      <c r="A2639" t="s">
        <v>147</v>
      </c>
      <c r="B2639" t="s">
        <v>3519</v>
      </c>
      <c r="C2639" s="17">
        <v>14.19</v>
      </c>
      <c r="D2639" s="4">
        <v>45323</v>
      </c>
      <c r="E2639" s="3" t="s">
        <v>21</v>
      </c>
      <c r="F2639" s="3" t="s">
        <v>39</v>
      </c>
      <c r="G2639" s="3" t="s">
        <v>3520</v>
      </c>
      <c r="H2639" s="1"/>
      <c r="J2639"/>
      <c r="AC2639" s="5" t="e">
        <f>VLOOKUP(Table1[[#This Row],[Expense Report]],#REF!,3, 0)</f>
        <v>#REF!</v>
      </c>
      <c r="AD2639" t="s">
        <v>11649</v>
      </c>
      <c r="AE2639" t="s">
        <v>11649</v>
      </c>
      <c r="AF2639" t="e">
        <f>MONTH(Table1[[#This Row],[Date Sent]])</f>
        <v>#REF!</v>
      </c>
      <c r="AG2639" t="e">
        <f>YEAR(Table1[[#This Row],[Date Sent]])</f>
        <v>#REF!</v>
      </c>
      <c r="AH2639"/>
    </row>
    <row r="2640" spans="1:34" x14ac:dyDescent="0.2">
      <c r="A2640" t="s">
        <v>147</v>
      </c>
      <c r="B2640" t="s">
        <v>3519</v>
      </c>
      <c r="C2640" s="17">
        <v>102.99</v>
      </c>
      <c r="D2640" s="4">
        <v>45323</v>
      </c>
      <c r="E2640" s="3" t="s">
        <v>15</v>
      </c>
      <c r="F2640" s="3" t="s">
        <v>33</v>
      </c>
      <c r="G2640" s="3" t="s">
        <v>928</v>
      </c>
      <c r="H2640" s="1"/>
      <c r="J2640"/>
      <c r="AC2640" s="5" t="e">
        <f>VLOOKUP(Table1[[#This Row],[Expense Report]],#REF!,3, 0)</f>
        <v>#REF!</v>
      </c>
      <c r="AD2640" t="s">
        <v>11649</v>
      </c>
      <c r="AE2640" t="s">
        <v>11649</v>
      </c>
      <c r="AF2640" t="e">
        <f>MONTH(Table1[[#This Row],[Date Sent]])</f>
        <v>#REF!</v>
      </c>
      <c r="AG2640" t="e">
        <f>YEAR(Table1[[#This Row],[Date Sent]])</f>
        <v>#REF!</v>
      </c>
      <c r="AH2640"/>
    </row>
    <row r="2641" spans="1:34" x14ac:dyDescent="0.2">
      <c r="A2641" t="s">
        <v>147</v>
      </c>
      <c r="B2641" t="s">
        <v>3519</v>
      </c>
      <c r="C2641" s="17">
        <v>216.64</v>
      </c>
      <c r="D2641" s="4">
        <v>45323</v>
      </c>
      <c r="E2641" s="3" t="s">
        <v>21</v>
      </c>
      <c r="F2641" s="3" t="s">
        <v>33</v>
      </c>
      <c r="G2641" s="3" t="s">
        <v>1580</v>
      </c>
      <c r="H2641" s="1"/>
      <c r="J2641"/>
      <c r="AC2641" s="5" t="e">
        <f>VLOOKUP(Table1[[#This Row],[Expense Report]],#REF!,3, 0)</f>
        <v>#REF!</v>
      </c>
      <c r="AD2641" t="s">
        <v>11649</v>
      </c>
      <c r="AE2641" t="s">
        <v>11649</v>
      </c>
      <c r="AF2641" t="e">
        <f>MONTH(Table1[[#This Row],[Date Sent]])</f>
        <v>#REF!</v>
      </c>
      <c r="AG2641" t="e">
        <f>YEAR(Table1[[#This Row],[Date Sent]])</f>
        <v>#REF!</v>
      </c>
      <c r="AH2641"/>
    </row>
    <row r="2642" spans="1:34" x14ac:dyDescent="0.2">
      <c r="A2642" t="s">
        <v>460</v>
      </c>
      <c r="B2642" t="s">
        <v>3521</v>
      </c>
      <c r="C2642" s="17">
        <v>-30.38</v>
      </c>
      <c r="D2642" s="4">
        <v>45281</v>
      </c>
      <c r="E2642" s="3" t="s">
        <v>21</v>
      </c>
      <c r="F2642" s="3" t="s">
        <v>39</v>
      </c>
      <c r="G2642" s="3" t="s">
        <v>3522</v>
      </c>
      <c r="H2642" s="1"/>
      <c r="J2642"/>
      <c r="AC2642" s="5" t="e">
        <f>VLOOKUP(Table1[[#This Row],[Expense Report]],#REF!,3, 0)</f>
        <v>#REF!</v>
      </c>
      <c r="AD2642" t="s">
        <v>14637</v>
      </c>
      <c r="AE2642" t="s">
        <v>245</v>
      </c>
      <c r="AF2642" t="e">
        <f>MONTH(Table1[[#This Row],[Date Sent]])</f>
        <v>#REF!</v>
      </c>
      <c r="AG2642" t="e">
        <f>YEAR(Table1[[#This Row],[Date Sent]])</f>
        <v>#REF!</v>
      </c>
      <c r="AH2642"/>
    </row>
    <row r="2643" spans="1:34" x14ac:dyDescent="0.2">
      <c r="A2643" t="s">
        <v>460</v>
      </c>
      <c r="B2643" t="s">
        <v>3521</v>
      </c>
      <c r="C2643" s="17">
        <v>-63.63</v>
      </c>
      <c r="D2643" s="4">
        <v>45281</v>
      </c>
      <c r="E2643" s="3" t="s">
        <v>21</v>
      </c>
      <c r="F2643" s="3" t="s">
        <v>33</v>
      </c>
      <c r="G2643" s="3" t="s">
        <v>3523</v>
      </c>
      <c r="H2643" s="1"/>
      <c r="J2643"/>
      <c r="AC2643" s="5" t="e">
        <f>VLOOKUP(Table1[[#This Row],[Expense Report]],#REF!,3, 0)</f>
        <v>#REF!</v>
      </c>
      <c r="AD2643" t="s">
        <v>14637</v>
      </c>
      <c r="AE2643" t="s">
        <v>245</v>
      </c>
      <c r="AF2643" t="e">
        <f>MONTH(Table1[[#This Row],[Date Sent]])</f>
        <v>#REF!</v>
      </c>
      <c r="AG2643" t="e">
        <f>YEAR(Table1[[#This Row],[Date Sent]])</f>
        <v>#REF!</v>
      </c>
      <c r="AH2643"/>
    </row>
    <row r="2644" spans="1:34" x14ac:dyDescent="0.2">
      <c r="A2644" t="s">
        <v>460</v>
      </c>
      <c r="B2644" t="s">
        <v>3521</v>
      </c>
      <c r="C2644" s="17">
        <v>47.48</v>
      </c>
      <c r="D2644" s="4">
        <v>45287</v>
      </c>
      <c r="E2644" s="3" t="s">
        <v>21</v>
      </c>
      <c r="F2644" s="3" t="s">
        <v>33</v>
      </c>
      <c r="G2644" s="3" t="s">
        <v>3524</v>
      </c>
      <c r="H2644" s="1"/>
      <c r="J2644"/>
      <c r="AC2644" s="5" t="e">
        <f>VLOOKUP(Table1[[#This Row],[Expense Report]],#REF!,3, 0)</f>
        <v>#REF!</v>
      </c>
      <c r="AD2644" t="s">
        <v>14637</v>
      </c>
      <c r="AE2644" t="s">
        <v>245</v>
      </c>
      <c r="AF2644" t="e">
        <f>MONTH(Table1[[#This Row],[Date Sent]])</f>
        <v>#REF!</v>
      </c>
      <c r="AG2644" t="e">
        <f>YEAR(Table1[[#This Row],[Date Sent]])</f>
        <v>#REF!</v>
      </c>
      <c r="AH2644"/>
    </row>
    <row r="2645" spans="1:34" x14ac:dyDescent="0.2">
      <c r="A2645" t="s">
        <v>460</v>
      </c>
      <c r="B2645" t="s">
        <v>3521</v>
      </c>
      <c r="C2645" s="17">
        <v>123.3</v>
      </c>
      <c r="D2645" s="4">
        <v>45289</v>
      </c>
      <c r="E2645" s="3" t="s">
        <v>21</v>
      </c>
      <c r="F2645" s="3" t="s">
        <v>2974</v>
      </c>
      <c r="G2645" s="3" t="s">
        <v>3525</v>
      </c>
      <c r="H2645" s="1"/>
      <c r="J2645"/>
      <c r="AC2645" s="5" t="e">
        <f>VLOOKUP(Table1[[#This Row],[Expense Report]],#REF!,3, 0)</f>
        <v>#REF!</v>
      </c>
      <c r="AD2645" t="s">
        <v>14637</v>
      </c>
      <c r="AE2645" t="s">
        <v>245</v>
      </c>
      <c r="AF2645" t="e">
        <f>MONTH(Table1[[#This Row],[Date Sent]])</f>
        <v>#REF!</v>
      </c>
      <c r="AG2645" t="e">
        <f>YEAR(Table1[[#This Row],[Date Sent]])</f>
        <v>#REF!</v>
      </c>
      <c r="AH2645"/>
    </row>
    <row r="2646" spans="1:34" x14ac:dyDescent="0.2">
      <c r="A2646" t="s">
        <v>460</v>
      </c>
      <c r="B2646" t="s">
        <v>3521</v>
      </c>
      <c r="C2646" s="17">
        <v>143.47</v>
      </c>
      <c r="D2646" s="4">
        <v>45293</v>
      </c>
      <c r="E2646" s="3" t="s">
        <v>21</v>
      </c>
      <c r="F2646" s="3" t="s">
        <v>15</v>
      </c>
      <c r="G2646" s="3" t="s">
        <v>3526</v>
      </c>
      <c r="H2646" s="1"/>
      <c r="J2646"/>
      <c r="AC2646" s="5" t="e">
        <f>VLOOKUP(Table1[[#This Row],[Expense Report]],#REF!,3, 0)</f>
        <v>#REF!</v>
      </c>
      <c r="AD2646" t="s">
        <v>14637</v>
      </c>
      <c r="AE2646" t="s">
        <v>245</v>
      </c>
      <c r="AF2646" t="e">
        <f>MONTH(Table1[[#This Row],[Date Sent]])</f>
        <v>#REF!</v>
      </c>
      <c r="AG2646" t="e">
        <f>YEAR(Table1[[#This Row],[Date Sent]])</f>
        <v>#REF!</v>
      </c>
      <c r="AH2646"/>
    </row>
    <row r="2647" spans="1:34" x14ac:dyDescent="0.2">
      <c r="A2647" t="s">
        <v>460</v>
      </c>
      <c r="B2647" t="s">
        <v>3521</v>
      </c>
      <c r="C2647" s="17">
        <v>5.27</v>
      </c>
      <c r="D2647" s="4">
        <v>45293</v>
      </c>
      <c r="E2647" s="3" t="s">
        <v>47</v>
      </c>
      <c r="F2647" s="3" t="s">
        <v>15</v>
      </c>
      <c r="G2647" s="3" t="s">
        <v>3527</v>
      </c>
      <c r="H2647" s="1"/>
      <c r="J2647"/>
      <c r="AC2647" s="5" t="e">
        <f>VLOOKUP(Table1[[#This Row],[Expense Report]],#REF!,3, 0)</f>
        <v>#REF!</v>
      </c>
      <c r="AD2647" t="s">
        <v>14637</v>
      </c>
      <c r="AE2647" t="s">
        <v>245</v>
      </c>
      <c r="AF2647" t="e">
        <f>MONTH(Table1[[#This Row],[Date Sent]])</f>
        <v>#REF!</v>
      </c>
      <c r="AG2647" t="e">
        <f>YEAR(Table1[[#This Row],[Date Sent]])</f>
        <v>#REF!</v>
      </c>
      <c r="AH2647"/>
    </row>
    <row r="2648" spans="1:34" x14ac:dyDescent="0.2">
      <c r="A2648" t="s">
        <v>460</v>
      </c>
      <c r="B2648" t="s">
        <v>3521</v>
      </c>
      <c r="C2648" s="17">
        <v>-29.03</v>
      </c>
      <c r="D2648" s="4">
        <v>45294</v>
      </c>
      <c r="E2648" s="3" t="s">
        <v>25</v>
      </c>
      <c r="F2648" s="3" t="s">
        <v>5</v>
      </c>
      <c r="G2648" s="3" t="s">
        <v>3528</v>
      </c>
      <c r="H2648" s="1"/>
      <c r="J2648"/>
      <c r="AC2648" s="5" t="e">
        <f>VLOOKUP(Table1[[#This Row],[Expense Report]],#REF!,3, 0)</f>
        <v>#REF!</v>
      </c>
      <c r="AD2648" t="s">
        <v>14637</v>
      </c>
      <c r="AE2648" t="s">
        <v>245</v>
      </c>
      <c r="AF2648" t="e">
        <f>MONTH(Table1[[#This Row],[Date Sent]])</f>
        <v>#REF!</v>
      </c>
      <c r="AG2648" t="e">
        <f>YEAR(Table1[[#This Row],[Date Sent]])</f>
        <v>#REF!</v>
      </c>
      <c r="AH2648"/>
    </row>
    <row r="2649" spans="1:34" x14ac:dyDescent="0.2">
      <c r="A2649" t="s">
        <v>460</v>
      </c>
      <c r="B2649" t="s">
        <v>3521</v>
      </c>
      <c r="C2649" s="17">
        <v>103.65</v>
      </c>
      <c r="D2649" s="4">
        <v>45294</v>
      </c>
      <c r="E2649" s="3" t="s">
        <v>21</v>
      </c>
      <c r="F2649" s="3" t="s">
        <v>33</v>
      </c>
      <c r="G2649" s="3" t="s">
        <v>3529</v>
      </c>
      <c r="H2649" s="1"/>
      <c r="J2649"/>
      <c r="AC2649" s="5" t="e">
        <f>VLOOKUP(Table1[[#This Row],[Expense Report]],#REF!,3, 0)</f>
        <v>#REF!</v>
      </c>
      <c r="AD2649" t="s">
        <v>14637</v>
      </c>
      <c r="AE2649" t="s">
        <v>245</v>
      </c>
      <c r="AF2649" t="e">
        <f>MONTH(Table1[[#This Row],[Date Sent]])</f>
        <v>#REF!</v>
      </c>
      <c r="AG2649" t="e">
        <f>YEAR(Table1[[#This Row],[Date Sent]])</f>
        <v>#REF!</v>
      </c>
      <c r="AH2649"/>
    </row>
    <row r="2650" spans="1:34" x14ac:dyDescent="0.2">
      <c r="A2650" t="s">
        <v>460</v>
      </c>
      <c r="B2650" t="s">
        <v>3521</v>
      </c>
      <c r="C2650" s="17">
        <v>192.91</v>
      </c>
      <c r="D2650" s="4">
        <v>45294</v>
      </c>
      <c r="E2650" s="3" t="s">
        <v>21</v>
      </c>
      <c r="F2650" s="3" t="s">
        <v>33</v>
      </c>
      <c r="G2650" s="3" t="s">
        <v>3530</v>
      </c>
      <c r="H2650" s="1"/>
      <c r="J2650"/>
      <c r="AC2650" s="5" t="e">
        <f>VLOOKUP(Table1[[#This Row],[Expense Report]],#REF!,3, 0)</f>
        <v>#REF!</v>
      </c>
      <c r="AD2650" t="s">
        <v>14637</v>
      </c>
      <c r="AE2650" t="s">
        <v>245</v>
      </c>
      <c r="AF2650" t="e">
        <f>MONTH(Table1[[#This Row],[Date Sent]])</f>
        <v>#REF!</v>
      </c>
      <c r="AG2650" t="e">
        <f>YEAR(Table1[[#This Row],[Date Sent]])</f>
        <v>#REF!</v>
      </c>
      <c r="AH2650"/>
    </row>
    <row r="2651" spans="1:34" x14ac:dyDescent="0.2">
      <c r="A2651" t="s">
        <v>460</v>
      </c>
      <c r="B2651" t="s">
        <v>3521</v>
      </c>
      <c r="C2651" s="17">
        <v>145.31</v>
      </c>
      <c r="D2651" s="4">
        <v>45296</v>
      </c>
      <c r="E2651" s="3" t="s">
        <v>21</v>
      </c>
      <c r="F2651" s="3" t="s">
        <v>33</v>
      </c>
      <c r="G2651" s="3" t="s">
        <v>2216</v>
      </c>
      <c r="H2651" s="1"/>
      <c r="J2651"/>
      <c r="AC2651" s="5" t="e">
        <f>VLOOKUP(Table1[[#This Row],[Expense Report]],#REF!,3, 0)</f>
        <v>#REF!</v>
      </c>
      <c r="AD2651" t="s">
        <v>14637</v>
      </c>
      <c r="AE2651" t="s">
        <v>245</v>
      </c>
      <c r="AF2651" t="e">
        <f>MONTH(Table1[[#This Row],[Date Sent]])</f>
        <v>#REF!</v>
      </c>
      <c r="AG2651" t="e">
        <f>YEAR(Table1[[#This Row],[Date Sent]])</f>
        <v>#REF!</v>
      </c>
      <c r="AH2651"/>
    </row>
    <row r="2652" spans="1:34" x14ac:dyDescent="0.2">
      <c r="A2652" t="s">
        <v>460</v>
      </c>
      <c r="B2652" t="s">
        <v>3521</v>
      </c>
      <c r="C2652" s="17">
        <v>51.77</v>
      </c>
      <c r="D2652" s="4">
        <v>45297</v>
      </c>
      <c r="E2652" s="3" t="s">
        <v>21</v>
      </c>
      <c r="F2652" s="3" t="s">
        <v>33</v>
      </c>
      <c r="G2652" s="3" t="s">
        <v>3531</v>
      </c>
      <c r="H2652" s="1"/>
      <c r="J2652"/>
      <c r="AC2652" s="5" t="e">
        <f>VLOOKUP(Table1[[#This Row],[Expense Report]],#REF!,3, 0)</f>
        <v>#REF!</v>
      </c>
      <c r="AD2652" t="s">
        <v>14637</v>
      </c>
      <c r="AE2652" t="s">
        <v>245</v>
      </c>
      <c r="AF2652" t="e">
        <f>MONTH(Table1[[#This Row],[Date Sent]])</f>
        <v>#REF!</v>
      </c>
      <c r="AG2652" t="e">
        <f>YEAR(Table1[[#This Row],[Date Sent]])</f>
        <v>#REF!</v>
      </c>
      <c r="AH2652"/>
    </row>
    <row r="2653" spans="1:34" x14ac:dyDescent="0.2">
      <c r="A2653" t="s">
        <v>460</v>
      </c>
      <c r="B2653" t="s">
        <v>3521</v>
      </c>
      <c r="C2653" s="17">
        <v>121.14</v>
      </c>
      <c r="D2653" s="4">
        <v>45299</v>
      </c>
      <c r="E2653" s="3" t="s">
        <v>21</v>
      </c>
      <c r="F2653" s="3" t="s">
        <v>33</v>
      </c>
      <c r="G2653" s="3" t="s">
        <v>3532</v>
      </c>
      <c r="H2653" s="1"/>
      <c r="J2653"/>
      <c r="AC2653" s="5" t="e">
        <f>VLOOKUP(Table1[[#This Row],[Expense Report]],#REF!,3, 0)</f>
        <v>#REF!</v>
      </c>
      <c r="AD2653" t="s">
        <v>14637</v>
      </c>
      <c r="AE2653" t="s">
        <v>245</v>
      </c>
      <c r="AF2653" t="e">
        <f>MONTH(Table1[[#This Row],[Date Sent]])</f>
        <v>#REF!</v>
      </c>
      <c r="AG2653" t="e">
        <f>YEAR(Table1[[#This Row],[Date Sent]])</f>
        <v>#REF!</v>
      </c>
      <c r="AH2653"/>
    </row>
    <row r="2654" spans="1:34" x14ac:dyDescent="0.2">
      <c r="A2654" t="s">
        <v>460</v>
      </c>
      <c r="B2654" t="s">
        <v>3521</v>
      </c>
      <c r="C2654" s="17">
        <v>360.31</v>
      </c>
      <c r="D2654" s="4">
        <v>45300</v>
      </c>
      <c r="E2654" s="3" t="s">
        <v>21</v>
      </c>
      <c r="F2654" s="3" t="s">
        <v>33</v>
      </c>
      <c r="G2654" s="3" t="s">
        <v>3533</v>
      </c>
      <c r="H2654" s="1"/>
      <c r="J2654"/>
      <c r="AC2654" s="5" t="e">
        <f>VLOOKUP(Table1[[#This Row],[Expense Report]],#REF!,3, 0)</f>
        <v>#REF!</v>
      </c>
      <c r="AD2654" t="s">
        <v>14637</v>
      </c>
      <c r="AE2654" t="s">
        <v>245</v>
      </c>
      <c r="AF2654" t="e">
        <f>MONTH(Table1[[#This Row],[Date Sent]])</f>
        <v>#REF!</v>
      </c>
      <c r="AG2654" t="e">
        <f>YEAR(Table1[[#This Row],[Date Sent]])</f>
        <v>#REF!</v>
      </c>
      <c r="AH2654"/>
    </row>
    <row r="2655" spans="1:34" x14ac:dyDescent="0.2">
      <c r="A2655" t="s">
        <v>460</v>
      </c>
      <c r="B2655" t="s">
        <v>3521</v>
      </c>
      <c r="C2655" s="17">
        <v>109.49</v>
      </c>
      <c r="D2655" s="4">
        <v>45302</v>
      </c>
      <c r="E2655" s="3" t="s">
        <v>21</v>
      </c>
      <c r="F2655" s="3" t="s">
        <v>33</v>
      </c>
      <c r="G2655" s="3" t="s">
        <v>3534</v>
      </c>
      <c r="H2655" s="1"/>
      <c r="J2655"/>
      <c r="AC2655" s="5" t="e">
        <f>VLOOKUP(Table1[[#This Row],[Expense Report]],#REF!,3, 0)</f>
        <v>#REF!</v>
      </c>
      <c r="AD2655" t="s">
        <v>14637</v>
      </c>
      <c r="AE2655" t="s">
        <v>245</v>
      </c>
      <c r="AF2655" t="e">
        <f>MONTH(Table1[[#This Row],[Date Sent]])</f>
        <v>#REF!</v>
      </c>
      <c r="AG2655" t="e">
        <f>YEAR(Table1[[#This Row],[Date Sent]])</f>
        <v>#REF!</v>
      </c>
      <c r="AH2655"/>
    </row>
    <row r="2656" spans="1:34" x14ac:dyDescent="0.2">
      <c r="A2656" t="s">
        <v>460</v>
      </c>
      <c r="B2656" t="s">
        <v>3521</v>
      </c>
      <c r="C2656" s="17">
        <v>53.43</v>
      </c>
      <c r="D2656" s="4">
        <v>45303</v>
      </c>
      <c r="E2656" s="3" t="s">
        <v>21</v>
      </c>
      <c r="F2656" s="3" t="s">
        <v>25</v>
      </c>
      <c r="G2656" s="3" t="s">
        <v>3535</v>
      </c>
      <c r="H2656" s="1"/>
      <c r="J2656"/>
      <c r="AC2656" s="5" t="e">
        <f>VLOOKUP(Table1[[#This Row],[Expense Report]],#REF!,3, 0)</f>
        <v>#REF!</v>
      </c>
      <c r="AD2656" t="s">
        <v>14637</v>
      </c>
      <c r="AE2656" t="s">
        <v>245</v>
      </c>
      <c r="AF2656" t="e">
        <f>MONTH(Table1[[#This Row],[Date Sent]])</f>
        <v>#REF!</v>
      </c>
      <c r="AG2656" t="e">
        <f>YEAR(Table1[[#This Row],[Date Sent]])</f>
        <v>#REF!</v>
      </c>
      <c r="AH2656"/>
    </row>
    <row r="2657" spans="1:34" x14ac:dyDescent="0.2">
      <c r="A2657" t="s">
        <v>460</v>
      </c>
      <c r="B2657" t="s">
        <v>3521</v>
      </c>
      <c r="C2657" s="17">
        <v>104.19</v>
      </c>
      <c r="D2657" s="4">
        <v>45308</v>
      </c>
      <c r="E2657" s="3" t="s">
        <v>21</v>
      </c>
      <c r="F2657" s="3" t="s">
        <v>33</v>
      </c>
      <c r="G2657" s="3" t="s">
        <v>3536</v>
      </c>
      <c r="H2657" s="1"/>
      <c r="J2657"/>
      <c r="AC2657" s="5" t="e">
        <f>VLOOKUP(Table1[[#This Row],[Expense Report]],#REF!,3, 0)</f>
        <v>#REF!</v>
      </c>
      <c r="AD2657" t="s">
        <v>14637</v>
      </c>
      <c r="AE2657" t="s">
        <v>245</v>
      </c>
      <c r="AF2657" t="e">
        <f>MONTH(Table1[[#This Row],[Date Sent]])</f>
        <v>#REF!</v>
      </c>
      <c r="AG2657" t="e">
        <f>YEAR(Table1[[#This Row],[Date Sent]])</f>
        <v>#REF!</v>
      </c>
      <c r="AH2657"/>
    </row>
    <row r="2658" spans="1:34" x14ac:dyDescent="0.2">
      <c r="A2658" t="s">
        <v>460</v>
      </c>
      <c r="B2658" t="s">
        <v>3521</v>
      </c>
      <c r="C2658" s="17">
        <v>93</v>
      </c>
      <c r="D2658" s="4">
        <v>45310</v>
      </c>
      <c r="E2658" s="3" t="s">
        <v>57</v>
      </c>
      <c r="F2658" s="3" t="s">
        <v>1031</v>
      </c>
      <c r="G2658" s="3" t="s">
        <v>3537</v>
      </c>
      <c r="H2658" s="1"/>
      <c r="J2658"/>
      <c r="AC2658" s="5" t="e">
        <f>VLOOKUP(Table1[[#This Row],[Expense Report]],#REF!,3, 0)</f>
        <v>#REF!</v>
      </c>
      <c r="AD2658" t="s">
        <v>14637</v>
      </c>
      <c r="AE2658" t="s">
        <v>245</v>
      </c>
      <c r="AF2658" t="e">
        <f>MONTH(Table1[[#This Row],[Date Sent]])</f>
        <v>#REF!</v>
      </c>
      <c r="AG2658" t="e">
        <f>YEAR(Table1[[#This Row],[Date Sent]])</f>
        <v>#REF!</v>
      </c>
      <c r="AH2658"/>
    </row>
    <row r="2659" spans="1:34" x14ac:dyDescent="0.2">
      <c r="A2659" t="s">
        <v>460</v>
      </c>
      <c r="B2659" t="s">
        <v>3521</v>
      </c>
      <c r="C2659" s="17">
        <v>10.8</v>
      </c>
      <c r="D2659" s="4">
        <v>45316</v>
      </c>
      <c r="E2659" s="3" t="s">
        <v>47</v>
      </c>
      <c r="F2659" s="3" t="s">
        <v>15</v>
      </c>
      <c r="G2659" s="3" t="s">
        <v>976</v>
      </c>
      <c r="H2659" s="1"/>
      <c r="J2659"/>
      <c r="AC2659" s="5" t="e">
        <f>VLOOKUP(Table1[[#This Row],[Expense Report]],#REF!,3, 0)</f>
        <v>#REF!</v>
      </c>
      <c r="AD2659" t="s">
        <v>14637</v>
      </c>
      <c r="AE2659" t="s">
        <v>245</v>
      </c>
      <c r="AF2659" t="e">
        <f>MONTH(Table1[[#This Row],[Date Sent]])</f>
        <v>#REF!</v>
      </c>
      <c r="AG2659" t="e">
        <f>YEAR(Table1[[#This Row],[Date Sent]])</f>
        <v>#REF!</v>
      </c>
      <c r="AH2659"/>
    </row>
    <row r="2660" spans="1:34" x14ac:dyDescent="0.2">
      <c r="A2660" t="s">
        <v>460</v>
      </c>
      <c r="B2660" t="s">
        <v>3521</v>
      </c>
      <c r="C2660" s="17">
        <v>33.11</v>
      </c>
      <c r="D2660" s="4">
        <v>45320</v>
      </c>
      <c r="E2660" s="3" t="s">
        <v>21</v>
      </c>
      <c r="F2660" s="3" t="s">
        <v>33</v>
      </c>
      <c r="G2660" s="3" t="s">
        <v>3538</v>
      </c>
      <c r="H2660" s="1"/>
      <c r="J2660"/>
      <c r="AC2660" s="5" t="e">
        <f>VLOOKUP(Table1[[#This Row],[Expense Report]],#REF!,3, 0)</f>
        <v>#REF!</v>
      </c>
      <c r="AD2660" t="s">
        <v>14637</v>
      </c>
      <c r="AE2660" t="s">
        <v>245</v>
      </c>
      <c r="AF2660" t="e">
        <f>MONTH(Table1[[#This Row],[Date Sent]])</f>
        <v>#REF!</v>
      </c>
      <c r="AG2660" t="e">
        <f>YEAR(Table1[[#This Row],[Date Sent]])</f>
        <v>#REF!</v>
      </c>
      <c r="AH2660"/>
    </row>
    <row r="2661" spans="1:34" x14ac:dyDescent="0.2">
      <c r="A2661" t="s">
        <v>460</v>
      </c>
      <c r="B2661" t="s">
        <v>3521</v>
      </c>
      <c r="C2661" s="17">
        <v>33.46</v>
      </c>
      <c r="D2661" s="4">
        <v>45321</v>
      </c>
      <c r="E2661" s="3" t="s">
        <v>21</v>
      </c>
      <c r="F2661" s="3" t="s">
        <v>33</v>
      </c>
      <c r="G2661" s="3" t="s">
        <v>1669</v>
      </c>
      <c r="H2661" s="1"/>
      <c r="J2661"/>
      <c r="AC2661" s="5" t="e">
        <f>VLOOKUP(Table1[[#This Row],[Expense Report]],#REF!,3, 0)</f>
        <v>#REF!</v>
      </c>
      <c r="AD2661" t="s">
        <v>14637</v>
      </c>
      <c r="AE2661" t="s">
        <v>245</v>
      </c>
      <c r="AF2661" t="e">
        <f>MONTH(Table1[[#This Row],[Date Sent]])</f>
        <v>#REF!</v>
      </c>
      <c r="AG2661" t="e">
        <f>YEAR(Table1[[#This Row],[Date Sent]])</f>
        <v>#REF!</v>
      </c>
      <c r="AH2661"/>
    </row>
    <row r="2662" spans="1:34" x14ac:dyDescent="0.2">
      <c r="A2662" t="s">
        <v>460</v>
      </c>
      <c r="B2662" t="s">
        <v>3521</v>
      </c>
      <c r="C2662" s="17">
        <v>37.020000000000003</v>
      </c>
      <c r="D2662" s="4">
        <v>45324</v>
      </c>
      <c r="E2662" s="3" t="s">
        <v>21</v>
      </c>
      <c r="F2662" s="3" t="s">
        <v>33</v>
      </c>
      <c r="G2662" s="3" t="s">
        <v>3539</v>
      </c>
      <c r="H2662" s="1"/>
      <c r="J2662"/>
      <c r="AC2662" s="5" t="e">
        <f>VLOOKUP(Table1[[#This Row],[Expense Report]],#REF!,3, 0)</f>
        <v>#REF!</v>
      </c>
      <c r="AD2662" t="s">
        <v>14637</v>
      </c>
      <c r="AE2662" t="s">
        <v>245</v>
      </c>
      <c r="AF2662" t="e">
        <f>MONTH(Table1[[#This Row],[Date Sent]])</f>
        <v>#REF!</v>
      </c>
      <c r="AG2662" t="e">
        <f>YEAR(Table1[[#This Row],[Date Sent]])</f>
        <v>#REF!</v>
      </c>
      <c r="AH2662"/>
    </row>
    <row r="2663" spans="1:34" x14ac:dyDescent="0.2">
      <c r="A2663" t="s">
        <v>309</v>
      </c>
      <c r="B2663" t="s">
        <v>3540</v>
      </c>
      <c r="C2663" s="17">
        <v>7.55</v>
      </c>
      <c r="D2663" s="4">
        <v>45306</v>
      </c>
      <c r="E2663" s="3" t="s">
        <v>27</v>
      </c>
      <c r="F2663" s="3" t="s">
        <v>39</v>
      </c>
      <c r="G2663" s="3" t="s">
        <v>3541</v>
      </c>
      <c r="H2663" s="1"/>
      <c r="J2663"/>
      <c r="AC2663" s="5" t="e">
        <f>VLOOKUP(Table1[[#This Row],[Expense Report]],#REF!,3, 0)</f>
        <v>#REF!</v>
      </c>
      <c r="AD2663" t="s">
        <v>14547</v>
      </c>
      <c r="AE2663" t="s">
        <v>245</v>
      </c>
      <c r="AF2663" t="e">
        <f>MONTH(Table1[[#This Row],[Date Sent]])</f>
        <v>#REF!</v>
      </c>
      <c r="AG2663" t="e">
        <f>YEAR(Table1[[#This Row],[Date Sent]])</f>
        <v>#REF!</v>
      </c>
      <c r="AH2663"/>
    </row>
    <row r="2664" spans="1:34" x14ac:dyDescent="0.2">
      <c r="A2664" t="s">
        <v>309</v>
      </c>
      <c r="B2664" t="s">
        <v>3540</v>
      </c>
      <c r="C2664" s="17">
        <v>17.260000000000002</v>
      </c>
      <c r="D2664" s="4">
        <v>45306</v>
      </c>
      <c r="E2664" s="3" t="s">
        <v>27</v>
      </c>
      <c r="F2664" s="3" t="s">
        <v>39</v>
      </c>
      <c r="G2664" s="3" t="s">
        <v>3542</v>
      </c>
      <c r="H2664" s="1"/>
      <c r="J2664"/>
      <c r="AC2664" s="5" t="e">
        <f>VLOOKUP(Table1[[#This Row],[Expense Report]],#REF!,3, 0)</f>
        <v>#REF!</v>
      </c>
      <c r="AD2664" t="s">
        <v>14547</v>
      </c>
      <c r="AE2664" t="s">
        <v>245</v>
      </c>
      <c r="AF2664" t="e">
        <f>MONTH(Table1[[#This Row],[Date Sent]])</f>
        <v>#REF!</v>
      </c>
      <c r="AG2664" t="e">
        <f>YEAR(Table1[[#This Row],[Date Sent]])</f>
        <v>#REF!</v>
      </c>
      <c r="AH2664"/>
    </row>
    <row r="2665" spans="1:34" x14ac:dyDescent="0.2">
      <c r="A2665" t="s">
        <v>309</v>
      </c>
      <c r="B2665" t="s">
        <v>3540</v>
      </c>
      <c r="C2665" s="17">
        <v>29.14</v>
      </c>
      <c r="D2665" s="4">
        <v>45307</v>
      </c>
      <c r="E2665" s="3" t="s">
        <v>21</v>
      </c>
      <c r="F2665" s="3" t="s">
        <v>33</v>
      </c>
      <c r="G2665" s="3" t="s">
        <v>3543</v>
      </c>
      <c r="H2665" s="1"/>
      <c r="J2665"/>
      <c r="AC2665" s="5" t="e">
        <f>VLOOKUP(Table1[[#This Row],[Expense Report]],#REF!,3, 0)</f>
        <v>#REF!</v>
      </c>
      <c r="AD2665" t="s">
        <v>14547</v>
      </c>
      <c r="AE2665" t="s">
        <v>245</v>
      </c>
      <c r="AF2665" t="e">
        <f>MONTH(Table1[[#This Row],[Date Sent]])</f>
        <v>#REF!</v>
      </c>
      <c r="AG2665" t="e">
        <f>YEAR(Table1[[#This Row],[Date Sent]])</f>
        <v>#REF!</v>
      </c>
      <c r="AH2665"/>
    </row>
    <row r="2666" spans="1:34" x14ac:dyDescent="0.2">
      <c r="A2666" t="s">
        <v>309</v>
      </c>
      <c r="B2666" t="s">
        <v>3540</v>
      </c>
      <c r="C2666" s="17">
        <v>55.03</v>
      </c>
      <c r="D2666" s="4">
        <v>45322</v>
      </c>
      <c r="E2666" s="3" t="s">
        <v>21</v>
      </c>
      <c r="F2666" s="3" t="s">
        <v>33</v>
      </c>
      <c r="G2666" s="3" t="s">
        <v>3544</v>
      </c>
      <c r="H2666" s="1"/>
      <c r="J2666"/>
      <c r="AC2666" s="5" t="e">
        <f>VLOOKUP(Table1[[#This Row],[Expense Report]],#REF!,3, 0)</f>
        <v>#REF!</v>
      </c>
      <c r="AD2666" t="s">
        <v>14547</v>
      </c>
      <c r="AE2666" t="s">
        <v>245</v>
      </c>
      <c r="AF2666" t="e">
        <f>MONTH(Table1[[#This Row],[Date Sent]])</f>
        <v>#REF!</v>
      </c>
      <c r="AG2666" t="e">
        <f>YEAR(Table1[[#This Row],[Date Sent]])</f>
        <v>#REF!</v>
      </c>
      <c r="AH2666"/>
    </row>
    <row r="2667" spans="1:34" x14ac:dyDescent="0.2">
      <c r="A2667" t="s">
        <v>309</v>
      </c>
      <c r="B2667" t="s">
        <v>3540</v>
      </c>
      <c r="C2667" s="17">
        <v>43.18</v>
      </c>
      <c r="D2667" s="4">
        <v>45322</v>
      </c>
      <c r="E2667" s="3" t="s">
        <v>10</v>
      </c>
      <c r="F2667" s="3" t="s">
        <v>33</v>
      </c>
      <c r="G2667" s="3" t="s">
        <v>3545</v>
      </c>
      <c r="H2667" s="1"/>
      <c r="J2667"/>
      <c r="AC2667" s="5" t="e">
        <f>VLOOKUP(Table1[[#This Row],[Expense Report]],#REF!,3, 0)</f>
        <v>#REF!</v>
      </c>
      <c r="AD2667" t="s">
        <v>14547</v>
      </c>
      <c r="AE2667" t="s">
        <v>245</v>
      </c>
      <c r="AF2667" t="e">
        <f>MONTH(Table1[[#This Row],[Date Sent]])</f>
        <v>#REF!</v>
      </c>
      <c r="AG2667" t="e">
        <f>YEAR(Table1[[#This Row],[Date Sent]])</f>
        <v>#REF!</v>
      </c>
      <c r="AH2667"/>
    </row>
    <row r="2668" spans="1:34" x14ac:dyDescent="0.2">
      <c r="A2668" t="s">
        <v>309</v>
      </c>
      <c r="B2668" t="s">
        <v>3540</v>
      </c>
      <c r="C2668" s="17">
        <v>111.79</v>
      </c>
      <c r="D2668" s="4">
        <v>45323</v>
      </c>
      <c r="E2668" s="3" t="s">
        <v>21</v>
      </c>
      <c r="F2668" s="3" t="s">
        <v>39</v>
      </c>
      <c r="G2668" s="3" t="s">
        <v>3546</v>
      </c>
      <c r="H2668" s="1"/>
      <c r="J2668"/>
      <c r="AC2668" s="5" t="e">
        <f>VLOOKUP(Table1[[#This Row],[Expense Report]],#REF!,3, 0)</f>
        <v>#REF!</v>
      </c>
      <c r="AD2668" t="s">
        <v>14547</v>
      </c>
      <c r="AE2668" t="s">
        <v>245</v>
      </c>
      <c r="AF2668" t="e">
        <f>MONTH(Table1[[#This Row],[Date Sent]])</f>
        <v>#REF!</v>
      </c>
      <c r="AG2668" t="e">
        <f>YEAR(Table1[[#This Row],[Date Sent]])</f>
        <v>#REF!</v>
      </c>
      <c r="AH2668"/>
    </row>
    <row r="2669" spans="1:34" x14ac:dyDescent="0.2">
      <c r="A2669" t="s">
        <v>1318</v>
      </c>
      <c r="B2669" t="s">
        <v>3547</v>
      </c>
      <c r="C2669" s="17">
        <v>211.69</v>
      </c>
      <c r="D2669" s="4">
        <v>45288</v>
      </c>
      <c r="E2669" s="3" t="s">
        <v>21</v>
      </c>
      <c r="F2669" s="3" t="s">
        <v>15</v>
      </c>
      <c r="G2669" s="3" t="s">
        <v>3548</v>
      </c>
      <c r="H2669" s="1"/>
      <c r="J2669"/>
      <c r="AC2669" s="5" t="e">
        <f>VLOOKUP(Table1[[#This Row],[Expense Report]],#REF!,3, 0)</f>
        <v>#REF!</v>
      </c>
      <c r="AD2669" t="s">
        <v>11649</v>
      </c>
      <c r="AE2669" t="s">
        <v>11649</v>
      </c>
      <c r="AF2669" t="e">
        <f>MONTH(Table1[[#This Row],[Date Sent]])</f>
        <v>#REF!</v>
      </c>
      <c r="AG2669" t="e">
        <f>YEAR(Table1[[#This Row],[Date Sent]])</f>
        <v>#REF!</v>
      </c>
      <c r="AH2669"/>
    </row>
    <row r="2670" spans="1:34" x14ac:dyDescent="0.2">
      <c r="A2670" t="s">
        <v>1318</v>
      </c>
      <c r="B2670" t="s">
        <v>3547</v>
      </c>
      <c r="C2670" s="17">
        <v>415.16</v>
      </c>
      <c r="D2670" s="4">
        <v>45293</v>
      </c>
      <c r="E2670" s="3" t="s">
        <v>21</v>
      </c>
      <c r="F2670" s="3" t="s">
        <v>15</v>
      </c>
      <c r="G2670" s="3" t="s">
        <v>3549</v>
      </c>
      <c r="H2670" s="1"/>
      <c r="J2670"/>
      <c r="AC2670" s="5" t="e">
        <f>VLOOKUP(Table1[[#This Row],[Expense Report]],#REF!,3, 0)</f>
        <v>#REF!</v>
      </c>
      <c r="AD2670" t="s">
        <v>11649</v>
      </c>
      <c r="AE2670" t="s">
        <v>11649</v>
      </c>
      <c r="AF2670" t="e">
        <f>MONTH(Table1[[#This Row],[Date Sent]])</f>
        <v>#REF!</v>
      </c>
      <c r="AG2670" t="e">
        <f>YEAR(Table1[[#This Row],[Date Sent]])</f>
        <v>#REF!</v>
      </c>
      <c r="AH2670"/>
    </row>
    <row r="2671" spans="1:34" x14ac:dyDescent="0.2">
      <c r="A2671" t="s">
        <v>1318</v>
      </c>
      <c r="B2671" t="s">
        <v>3547</v>
      </c>
      <c r="C2671" s="17">
        <v>121.94</v>
      </c>
      <c r="D2671" s="4">
        <v>45294</v>
      </c>
      <c r="E2671" s="3" t="s">
        <v>21</v>
      </c>
      <c r="F2671" s="3" t="s">
        <v>33</v>
      </c>
      <c r="G2671" s="3" t="s">
        <v>3550</v>
      </c>
      <c r="H2671" s="1"/>
      <c r="J2671"/>
      <c r="AC2671" s="5" t="e">
        <f>VLOOKUP(Table1[[#This Row],[Expense Report]],#REF!,3, 0)</f>
        <v>#REF!</v>
      </c>
      <c r="AD2671" t="s">
        <v>11649</v>
      </c>
      <c r="AE2671" t="s">
        <v>11649</v>
      </c>
      <c r="AF2671" t="e">
        <f>MONTH(Table1[[#This Row],[Date Sent]])</f>
        <v>#REF!</v>
      </c>
      <c r="AG2671" t="e">
        <f>YEAR(Table1[[#This Row],[Date Sent]])</f>
        <v>#REF!</v>
      </c>
      <c r="AH2671"/>
    </row>
    <row r="2672" spans="1:34" x14ac:dyDescent="0.2">
      <c r="A2672" t="s">
        <v>1318</v>
      </c>
      <c r="B2672" t="s">
        <v>3547</v>
      </c>
      <c r="C2672" s="17">
        <v>115.1</v>
      </c>
      <c r="D2672" s="4">
        <v>45301</v>
      </c>
      <c r="E2672" s="3" t="s">
        <v>21</v>
      </c>
      <c r="F2672" s="3" t="s">
        <v>15</v>
      </c>
      <c r="G2672" s="3" t="s">
        <v>3551</v>
      </c>
      <c r="H2672" s="1"/>
      <c r="J2672"/>
      <c r="AC2672" s="5" t="e">
        <f>VLOOKUP(Table1[[#This Row],[Expense Report]],#REF!,3, 0)</f>
        <v>#REF!</v>
      </c>
      <c r="AD2672" t="s">
        <v>11649</v>
      </c>
      <c r="AE2672" t="s">
        <v>11649</v>
      </c>
      <c r="AF2672" t="e">
        <f>MONTH(Table1[[#This Row],[Date Sent]])</f>
        <v>#REF!</v>
      </c>
      <c r="AG2672" t="e">
        <f>YEAR(Table1[[#This Row],[Date Sent]])</f>
        <v>#REF!</v>
      </c>
      <c r="AH2672"/>
    </row>
    <row r="2673" spans="1:34" x14ac:dyDescent="0.2">
      <c r="A2673" t="s">
        <v>1318</v>
      </c>
      <c r="B2673" t="s">
        <v>3547</v>
      </c>
      <c r="C2673" s="17">
        <v>271.47000000000003</v>
      </c>
      <c r="D2673" s="4">
        <v>45303</v>
      </c>
      <c r="E2673" s="3" t="s">
        <v>21</v>
      </c>
      <c r="F2673" s="3" t="s">
        <v>25</v>
      </c>
      <c r="G2673" s="3" t="s">
        <v>3552</v>
      </c>
      <c r="H2673" s="1"/>
      <c r="J2673"/>
      <c r="AC2673" s="5" t="e">
        <f>VLOOKUP(Table1[[#This Row],[Expense Report]],#REF!,3, 0)</f>
        <v>#REF!</v>
      </c>
      <c r="AD2673" t="s">
        <v>11649</v>
      </c>
      <c r="AE2673" t="s">
        <v>11649</v>
      </c>
      <c r="AF2673" t="e">
        <f>MONTH(Table1[[#This Row],[Date Sent]])</f>
        <v>#REF!</v>
      </c>
      <c r="AG2673" t="e">
        <f>YEAR(Table1[[#This Row],[Date Sent]])</f>
        <v>#REF!</v>
      </c>
      <c r="AH2673"/>
    </row>
    <row r="2674" spans="1:34" x14ac:dyDescent="0.2">
      <c r="A2674" t="s">
        <v>1318</v>
      </c>
      <c r="B2674" t="s">
        <v>3547</v>
      </c>
      <c r="C2674" s="17">
        <v>43.27</v>
      </c>
      <c r="D2674" s="4">
        <v>45304</v>
      </c>
      <c r="E2674" s="3" t="s">
        <v>21</v>
      </c>
      <c r="F2674" s="3" t="s">
        <v>15</v>
      </c>
      <c r="G2674" s="3" t="s">
        <v>3553</v>
      </c>
      <c r="H2674" s="1"/>
      <c r="J2674"/>
      <c r="AC2674" s="5" t="e">
        <f>VLOOKUP(Table1[[#This Row],[Expense Report]],#REF!,3, 0)</f>
        <v>#REF!</v>
      </c>
      <c r="AD2674" t="s">
        <v>11649</v>
      </c>
      <c r="AE2674" t="s">
        <v>11649</v>
      </c>
      <c r="AF2674" t="e">
        <f>MONTH(Table1[[#This Row],[Date Sent]])</f>
        <v>#REF!</v>
      </c>
      <c r="AG2674" t="e">
        <f>YEAR(Table1[[#This Row],[Date Sent]])</f>
        <v>#REF!</v>
      </c>
      <c r="AH2674"/>
    </row>
    <row r="2675" spans="1:34" x14ac:dyDescent="0.2">
      <c r="A2675" t="s">
        <v>1318</v>
      </c>
      <c r="B2675" t="s">
        <v>3547</v>
      </c>
      <c r="C2675" s="17">
        <v>21.37</v>
      </c>
      <c r="D2675" s="4">
        <v>45308</v>
      </c>
      <c r="E2675" s="3" t="s">
        <v>21</v>
      </c>
      <c r="F2675" s="3" t="s">
        <v>15</v>
      </c>
      <c r="G2675" s="3" t="s">
        <v>3554</v>
      </c>
      <c r="H2675" s="1"/>
      <c r="J2675"/>
      <c r="AC2675" s="5" t="e">
        <f>VLOOKUP(Table1[[#This Row],[Expense Report]],#REF!,3, 0)</f>
        <v>#REF!</v>
      </c>
      <c r="AD2675" t="s">
        <v>11649</v>
      </c>
      <c r="AE2675" t="s">
        <v>11649</v>
      </c>
      <c r="AF2675" t="e">
        <f>MONTH(Table1[[#This Row],[Date Sent]])</f>
        <v>#REF!</v>
      </c>
      <c r="AG2675" t="e">
        <f>YEAR(Table1[[#This Row],[Date Sent]])</f>
        <v>#REF!</v>
      </c>
      <c r="AH2675"/>
    </row>
    <row r="2676" spans="1:34" x14ac:dyDescent="0.2">
      <c r="A2676" t="s">
        <v>1384</v>
      </c>
      <c r="B2676" t="s">
        <v>3555</v>
      </c>
      <c r="C2676" s="17">
        <v>120.55</v>
      </c>
      <c r="D2676" s="4">
        <v>45279</v>
      </c>
      <c r="E2676" s="3" t="s">
        <v>21</v>
      </c>
      <c r="F2676" s="3" t="s">
        <v>17</v>
      </c>
      <c r="G2676" s="3" t="s">
        <v>3556</v>
      </c>
      <c r="H2676" s="1"/>
      <c r="J2676"/>
      <c r="AC2676" s="5" t="e">
        <f>VLOOKUP(Table1[[#This Row],[Expense Report]],#REF!,3, 0)</f>
        <v>#REF!</v>
      </c>
      <c r="AD2676" t="s">
        <v>14716</v>
      </c>
      <c r="AE2676" t="s">
        <v>245</v>
      </c>
      <c r="AF2676" t="e">
        <f>MONTH(Table1[[#This Row],[Date Sent]])</f>
        <v>#REF!</v>
      </c>
      <c r="AG2676" t="e">
        <f>YEAR(Table1[[#This Row],[Date Sent]])</f>
        <v>#REF!</v>
      </c>
      <c r="AH2676"/>
    </row>
    <row r="2677" spans="1:34" x14ac:dyDescent="0.2">
      <c r="A2677" t="s">
        <v>1384</v>
      </c>
      <c r="B2677" t="s">
        <v>3555</v>
      </c>
      <c r="C2677" s="17">
        <v>-1167.3599999999999</v>
      </c>
      <c r="D2677" s="4">
        <v>45282</v>
      </c>
      <c r="E2677" s="3" t="s">
        <v>11</v>
      </c>
      <c r="F2677" s="3" t="s">
        <v>21</v>
      </c>
      <c r="G2677" s="3" t="s">
        <v>3557</v>
      </c>
      <c r="H2677" s="1"/>
      <c r="J2677"/>
      <c r="AC2677" s="5" t="e">
        <f>VLOOKUP(Table1[[#This Row],[Expense Report]],#REF!,3, 0)</f>
        <v>#REF!</v>
      </c>
      <c r="AD2677" t="s">
        <v>14716</v>
      </c>
      <c r="AE2677" t="s">
        <v>245</v>
      </c>
      <c r="AF2677" t="e">
        <f>MONTH(Table1[[#This Row],[Date Sent]])</f>
        <v>#REF!</v>
      </c>
      <c r="AG2677" t="e">
        <f>YEAR(Table1[[#This Row],[Date Sent]])</f>
        <v>#REF!</v>
      </c>
      <c r="AH2677"/>
    </row>
    <row r="2678" spans="1:34" x14ac:dyDescent="0.2">
      <c r="A2678" t="s">
        <v>1384</v>
      </c>
      <c r="B2678" t="s">
        <v>3555</v>
      </c>
      <c r="C2678" s="17">
        <v>36.619999999999997</v>
      </c>
      <c r="D2678" s="4">
        <v>45294</v>
      </c>
      <c r="E2678" s="3" t="s">
        <v>21</v>
      </c>
      <c r="F2678" s="3" t="s">
        <v>33</v>
      </c>
      <c r="G2678" s="3" t="s">
        <v>3558</v>
      </c>
      <c r="H2678" s="1"/>
      <c r="J2678"/>
      <c r="AC2678" s="5" t="e">
        <f>VLOOKUP(Table1[[#This Row],[Expense Report]],#REF!,3, 0)</f>
        <v>#REF!</v>
      </c>
      <c r="AD2678" t="s">
        <v>14716</v>
      </c>
      <c r="AE2678" t="s">
        <v>245</v>
      </c>
      <c r="AF2678" t="e">
        <f>MONTH(Table1[[#This Row],[Date Sent]])</f>
        <v>#REF!</v>
      </c>
      <c r="AG2678" t="e">
        <f>YEAR(Table1[[#This Row],[Date Sent]])</f>
        <v>#REF!</v>
      </c>
      <c r="AH2678"/>
    </row>
    <row r="2679" spans="1:34" x14ac:dyDescent="0.2">
      <c r="A2679" t="s">
        <v>1384</v>
      </c>
      <c r="B2679" t="s">
        <v>3555</v>
      </c>
      <c r="C2679" s="17">
        <v>10.79</v>
      </c>
      <c r="D2679" s="4">
        <v>45294</v>
      </c>
      <c r="E2679" s="3" t="s">
        <v>21</v>
      </c>
      <c r="F2679" s="3" t="s">
        <v>39</v>
      </c>
      <c r="G2679" s="3" t="s">
        <v>3559</v>
      </c>
      <c r="H2679" s="1"/>
      <c r="J2679"/>
      <c r="AC2679" s="5" t="e">
        <f>VLOOKUP(Table1[[#This Row],[Expense Report]],#REF!,3, 0)</f>
        <v>#REF!</v>
      </c>
      <c r="AD2679" t="s">
        <v>14716</v>
      </c>
      <c r="AE2679" t="s">
        <v>245</v>
      </c>
      <c r="AF2679" t="e">
        <f>MONTH(Table1[[#This Row],[Date Sent]])</f>
        <v>#REF!</v>
      </c>
      <c r="AG2679" t="e">
        <f>YEAR(Table1[[#This Row],[Date Sent]])</f>
        <v>#REF!</v>
      </c>
      <c r="AH2679"/>
    </row>
    <row r="2680" spans="1:34" x14ac:dyDescent="0.2">
      <c r="A2680" t="s">
        <v>1384</v>
      </c>
      <c r="B2680" t="s">
        <v>3555</v>
      </c>
      <c r="C2680" s="17">
        <v>120</v>
      </c>
      <c r="D2680" s="4">
        <v>45298</v>
      </c>
      <c r="E2680" s="3" t="s">
        <v>21</v>
      </c>
      <c r="F2680" s="3" t="s">
        <v>20</v>
      </c>
      <c r="G2680" s="3" t="s">
        <v>3560</v>
      </c>
      <c r="H2680" s="1"/>
      <c r="J2680"/>
      <c r="AC2680" s="5" t="e">
        <f>VLOOKUP(Table1[[#This Row],[Expense Report]],#REF!,3, 0)</f>
        <v>#REF!</v>
      </c>
      <c r="AD2680" t="s">
        <v>14716</v>
      </c>
      <c r="AE2680" t="s">
        <v>245</v>
      </c>
      <c r="AF2680" t="e">
        <f>MONTH(Table1[[#This Row],[Date Sent]])</f>
        <v>#REF!</v>
      </c>
      <c r="AG2680" t="e">
        <f>YEAR(Table1[[#This Row],[Date Sent]])</f>
        <v>#REF!</v>
      </c>
      <c r="AH2680"/>
    </row>
    <row r="2681" spans="1:34" x14ac:dyDescent="0.2">
      <c r="A2681" t="s">
        <v>1384</v>
      </c>
      <c r="B2681" t="s">
        <v>3555</v>
      </c>
      <c r="C2681" s="17">
        <v>11.84</v>
      </c>
      <c r="D2681" s="4">
        <v>45299</v>
      </c>
      <c r="E2681" s="3" t="s">
        <v>21</v>
      </c>
      <c r="F2681" s="3" t="s">
        <v>33</v>
      </c>
      <c r="G2681" s="3" t="s">
        <v>928</v>
      </c>
      <c r="H2681" s="1"/>
      <c r="J2681"/>
      <c r="AC2681" s="5" t="e">
        <f>VLOOKUP(Table1[[#This Row],[Expense Report]],#REF!,3, 0)</f>
        <v>#REF!</v>
      </c>
      <c r="AD2681" t="s">
        <v>14716</v>
      </c>
      <c r="AE2681" t="s">
        <v>245</v>
      </c>
      <c r="AF2681" t="e">
        <f>MONTH(Table1[[#This Row],[Date Sent]])</f>
        <v>#REF!</v>
      </c>
      <c r="AG2681" t="e">
        <f>YEAR(Table1[[#This Row],[Date Sent]])</f>
        <v>#REF!</v>
      </c>
      <c r="AH2681"/>
    </row>
    <row r="2682" spans="1:34" x14ac:dyDescent="0.2">
      <c r="A2682" t="s">
        <v>1384</v>
      </c>
      <c r="B2682" t="s">
        <v>3555</v>
      </c>
      <c r="C2682" s="17">
        <v>6.46</v>
      </c>
      <c r="D2682" s="4">
        <v>45299</v>
      </c>
      <c r="E2682" s="3" t="s">
        <v>21</v>
      </c>
      <c r="F2682" s="3" t="s">
        <v>17</v>
      </c>
      <c r="G2682" s="3" t="s">
        <v>3561</v>
      </c>
      <c r="H2682" s="1"/>
      <c r="J2682"/>
      <c r="AC2682" s="5" t="e">
        <f>VLOOKUP(Table1[[#This Row],[Expense Report]],#REF!,3, 0)</f>
        <v>#REF!</v>
      </c>
      <c r="AD2682" t="s">
        <v>14716</v>
      </c>
      <c r="AE2682" t="s">
        <v>245</v>
      </c>
      <c r="AF2682" t="e">
        <f>MONTH(Table1[[#This Row],[Date Sent]])</f>
        <v>#REF!</v>
      </c>
      <c r="AG2682" t="e">
        <f>YEAR(Table1[[#This Row],[Date Sent]])</f>
        <v>#REF!</v>
      </c>
      <c r="AH2682"/>
    </row>
    <row r="2683" spans="1:34" x14ac:dyDescent="0.2">
      <c r="A2683" t="s">
        <v>1384</v>
      </c>
      <c r="B2683" t="s">
        <v>3555</v>
      </c>
      <c r="C2683" s="17">
        <v>8.58</v>
      </c>
      <c r="D2683" s="4">
        <v>45299</v>
      </c>
      <c r="E2683" s="3" t="s">
        <v>21</v>
      </c>
      <c r="F2683" s="3" t="s">
        <v>17</v>
      </c>
      <c r="G2683" s="3" t="s">
        <v>3562</v>
      </c>
      <c r="H2683" s="1"/>
      <c r="J2683"/>
      <c r="AC2683" s="5" t="e">
        <f>VLOOKUP(Table1[[#This Row],[Expense Report]],#REF!,3, 0)</f>
        <v>#REF!</v>
      </c>
      <c r="AD2683" t="s">
        <v>14716</v>
      </c>
      <c r="AE2683" t="s">
        <v>245</v>
      </c>
      <c r="AF2683" t="e">
        <f>MONTH(Table1[[#This Row],[Date Sent]])</f>
        <v>#REF!</v>
      </c>
      <c r="AG2683" t="e">
        <f>YEAR(Table1[[#This Row],[Date Sent]])</f>
        <v>#REF!</v>
      </c>
      <c r="AH2683"/>
    </row>
    <row r="2684" spans="1:34" x14ac:dyDescent="0.2">
      <c r="A2684" t="s">
        <v>1384</v>
      </c>
      <c r="B2684" t="s">
        <v>3555</v>
      </c>
      <c r="C2684" s="17">
        <v>11.84</v>
      </c>
      <c r="D2684" s="4">
        <v>45299</v>
      </c>
      <c r="E2684" s="3" t="s">
        <v>21</v>
      </c>
      <c r="F2684" s="3" t="s">
        <v>17</v>
      </c>
      <c r="G2684" s="3" t="s">
        <v>3563</v>
      </c>
      <c r="H2684" s="1"/>
      <c r="J2684"/>
      <c r="AC2684" s="5" t="e">
        <f>VLOOKUP(Table1[[#This Row],[Expense Report]],#REF!,3, 0)</f>
        <v>#REF!</v>
      </c>
      <c r="AD2684" t="s">
        <v>14716</v>
      </c>
      <c r="AE2684" t="s">
        <v>245</v>
      </c>
      <c r="AF2684" t="e">
        <f>MONTH(Table1[[#This Row],[Date Sent]])</f>
        <v>#REF!</v>
      </c>
      <c r="AG2684" t="e">
        <f>YEAR(Table1[[#This Row],[Date Sent]])</f>
        <v>#REF!</v>
      </c>
      <c r="AH2684"/>
    </row>
    <row r="2685" spans="1:34" x14ac:dyDescent="0.2">
      <c r="A2685" t="s">
        <v>1384</v>
      </c>
      <c r="B2685" t="s">
        <v>3555</v>
      </c>
      <c r="C2685" s="17">
        <v>8.6199999999999992</v>
      </c>
      <c r="D2685" s="4">
        <v>45303</v>
      </c>
      <c r="E2685" s="3" t="s">
        <v>21</v>
      </c>
      <c r="F2685" s="3" t="s">
        <v>39</v>
      </c>
      <c r="G2685" s="3" t="s">
        <v>3564</v>
      </c>
      <c r="H2685" s="1"/>
      <c r="J2685"/>
      <c r="AC2685" s="5" t="e">
        <f>VLOOKUP(Table1[[#This Row],[Expense Report]],#REF!,3, 0)</f>
        <v>#REF!</v>
      </c>
      <c r="AD2685" t="s">
        <v>14716</v>
      </c>
      <c r="AE2685" t="s">
        <v>245</v>
      </c>
      <c r="AF2685" t="e">
        <f>MONTH(Table1[[#This Row],[Date Sent]])</f>
        <v>#REF!</v>
      </c>
      <c r="AG2685" t="e">
        <f>YEAR(Table1[[#This Row],[Date Sent]])</f>
        <v>#REF!</v>
      </c>
      <c r="AH2685"/>
    </row>
    <row r="2686" spans="1:34" x14ac:dyDescent="0.2">
      <c r="A2686" t="s">
        <v>1384</v>
      </c>
      <c r="B2686" t="s">
        <v>3555</v>
      </c>
      <c r="C2686" s="17">
        <v>12.94</v>
      </c>
      <c r="D2686" s="4">
        <v>45305</v>
      </c>
      <c r="E2686" s="3" t="s">
        <v>21</v>
      </c>
      <c r="F2686" s="3" t="s">
        <v>15</v>
      </c>
      <c r="G2686" s="3" t="s">
        <v>3565</v>
      </c>
      <c r="H2686" s="1"/>
      <c r="J2686"/>
      <c r="AC2686" s="5" t="e">
        <f>VLOOKUP(Table1[[#This Row],[Expense Report]],#REF!,3, 0)</f>
        <v>#REF!</v>
      </c>
      <c r="AD2686" t="s">
        <v>14716</v>
      </c>
      <c r="AE2686" t="s">
        <v>245</v>
      </c>
      <c r="AF2686" t="e">
        <f>MONTH(Table1[[#This Row],[Date Sent]])</f>
        <v>#REF!</v>
      </c>
      <c r="AG2686" t="e">
        <f>YEAR(Table1[[#This Row],[Date Sent]])</f>
        <v>#REF!</v>
      </c>
      <c r="AH2686"/>
    </row>
    <row r="2687" spans="1:34" x14ac:dyDescent="0.2">
      <c r="A2687" t="s">
        <v>1384</v>
      </c>
      <c r="B2687" t="s">
        <v>3555</v>
      </c>
      <c r="C2687" s="17">
        <v>20.5</v>
      </c>
      <c r="D2687" s="4">
        <v>45306</v>
      </c>
      <c r="E2687" s="3" t="s">
        <v>21</v>
      </c>
      <c r="F2687" s="3" t="s">
        <v>15</v>
      </c>
      <c r="G2687" s="3" t="s">
        <v>3565</v>
      </c>
      <c r="H2687" s="1"/>
      <c r="J2687"/>
      <c r="AC2687" s="5" t="e">
        <f>VLOOKUP(Table1[[#This Row],[Expense Report]],#REF!,3, 0)</f>
        <v>#REF!</v>
      </c>
      <c r="AD2687" t="s">
        <v>14716</v>
      </c>
      <c r="AE2687" t="s">
        <v>245</v>
      </c>
      <c r="AF2687" t="e">
        <f>MONTH(Table1[[#This Row],[Date Sent]])</f>
        <v>#REF!</v>
      </c>
      <c r="AG2687" t="e">
        <f>YEAR(Table1[[#This Row],[Date Sent]])</f>
        <v>#REF!</v>
      </c>
      <c r="AH2687"/>
    </row>
    <row r="2688" spans="1:34" x14ac:dyDescent="0.2">
      <c r="A2688" t="s">
        <v>1384</v>
      </c>
      <c r="B2688" t="s">
        <v>3555</v>
      </c>
      <c r="C2688" s="17">
        <v>131.66999999999999</v>
      </c>
      <c r="D2688" s="4">
        <v>45306</v>
      </c>
      <c r="E2688" s="3" t="s">
        <v>21</v>
      </c>
      <c r="F2688" s="3" t="s">
        <v>33</v>
      </c>
      <c r="G2688" s="3" t="s">
        <v>3566</v>
      </c>
      <c r="H2688" s="1"/>
      <c r="J2688"/>
      <c r="AC2688" s="5" t="e">
        <f>VLOOKUP(Table1[[#This Row],[Expense Report]],#REF!,3, 0)</f>
        <v>#REF!</v>
      </c>
      <c r="AD2688" t="s">
        <v>14716</v>
      </c>
      <c r="AE2688" t="s">
        <v>245</v>
      </c>
      <c r="AF2688" t="e">
        <f>MONTH(Table1[[#This Row],[Date Sent]])</f>
        <v>#REF!</v>
      </c>
      <c r="AG2688" t="e">
        <f>YEAR(Table1[[#This Row],[Date Sent]])</f>
        <v>#REF!</v>
      </c>
      <c r="AH2688"/>
    </row>
    <row r="2689" spans="1:34" x14ac:dyDescent="0.2">
      <c r="A2689" t="s">
        <v>1384</v>
      </c>
      <c r="B2689" t="s">
        <v>3555</v>
      </c>
      <c r="C2689" s="17">
        <v>77.540000000000006</v>
      </c>
      <c r="D2689" s="4">
        <v>45306</v>
      </c>
      <c r="E2689" s="3" t="s">
        <v>21</v>
      </c>
      <c r="F2689" s="3" t="s">
        <v>33</v>
      </c>
      <c r="G2689" s="3" t="s">
        <v>3567</v>
      </c>
      <c r="H2689" s="1"/>
      <c r="J2689"/>
      <c r="AC2689" s="5" t="e">
        <f>VLOOKUP(Table1[[#This Row],[Expense Report]],#REF!,3, 0)</f>
        <v>#REF!</v>
      </c>
      <c r="AD2689" t="s">
        <v>14716</v>
      </c>
      <c r="AE2689" t="s">
        <v>245</v>
      </c>
      <c r="AF2689" t="e">
        <f>MONTH(Table1[[#This Row],[Date Sent]])</f>
        <v>#REF!</v>
      </c>
      <c r="AG2689" t="e">
        <f>YEAR(Table1[[#This Row],[Date Sent]])</f>
        <v>#REF!</v>
      </c>
      <c r="AH2689"/>
    </row>
    <row r="2690" spans="1:34" x14ac:dyDescent="0.2">
      <c r="A2690" t="s">
        <v>1384</v>
      </c>
      <c r="B2690" t="s">
        <v>3555</v>
      </c>
      <c r="C2690" s="17">
        <v>39.94</v>
      </c>
      <c r="D2690" s="4">
        <v>45309</v>
      </c>
      <c r="E2690" s="3" t="s">
        <v>21</v>
      </c>
      <c r="F2690" s="3" t="s">
        <v>15</v>
      </c>
      <c r="G2690" s="3" t="s">
        <v>3568</v>
      </c>
      <c r="H2690" s="1"/>
      <c r="J2690"/>
      <c r="AC2690" s="5" t="e">
        <f>VLOOKUP(Table1[[#This Row],[Expense Report]],#REF!,3, 0)</f>
        <v>#REF!</v>
      </c>
      <c r="AD2690" t="s">
        <v>14716</v>
      </c>
      <c r="AE2690" t="s">
        <v>245</v>
      </c>
      <c r="AF2690" t="e">
        <f>MONTH(Table1[[#This Row],[Date Sent]])</f>
        <v>#REF!</v>
      </c>
      <c r="AG2690" t="e">
        <f>YEAR(Table1[[#This Row],[Date Sent]])</f>
        <v>#REF!</v>
      </c>
      <c r="AH2690"/>
    </row>
    <row r="2691" spans="1:34" x14ac:dyDescent="0.2">
      <c r="A2691" t="s">
        <v>550</v>
      </c>
      <c r="B2691" t="s">
        <v>3569</v>
      </c>
      <c r="C2691" s="17">
        <v>116.53</v>
      </c>
      <c r="D2691" s="4">
        <v>45283</v>
      </c>
      <c r="E2691" s="3" t="s">
        <v>21</v>
      </c>
      <c r="F2691" t="s">
        <v>33</v>
      </c>
      <c r="G2691" s="3" t="s">
        <v>3570</v>
      </c>
      <c r="H2691" s="1"/>
      <c r="J2691"/>
      <c r="AC2691" s="5" t="e">
        <f>VLOOKUP(Table1[[#This Row],[Expense Report]],#REF!,3, 0)</f>
        <v>#REF!</v>
      </c>
      <c r="AD2691" t="s">
        <v>14621</v>
      </c>
      <c r="AE2691" t="s">
        <v>245</v>
      </c>
      <c r="AF2691" t="e">
        <f>MONTH(Table1[[#This Row],[Date Sent]])</f>
        <v>#REF!</v>
      </c>
      <c r="AG2691" t="e">
        <f>YEAR(Table1[[#This Row],[Date Sent]])</f>
        <v>#REF!</v>
      </c>
      <c r="AH2691"/>
    </row>
    <row r="2692" spans="1:34" x14ac:dyDescent="0.2">
      <c r="A2692" t="s">
        <v>550</v>
      </c>
      <c r="B2692" t="s">
        <v>3569</v>
      </c>
      <c r="C2692" s="17">
        <v>72.260000000000005</v>
      </c>
      <c r="D2692" s="4">
        <v>45287</v>
      </c>
      <c r="E2692" s="3" t="s">
        <v>13</v>
      </c>
      <c r="F2692" t="s">
        <v>33</v>
      </c>
      <c r="G2692" s="3" t="s">
        <v>1165</v>
      </c>
      <c r="H2692" s="1"/>
      <c r="J2692"/>
      <c r="AC2692" s="5" t="e">
        <f>VLOOKUP(Table1[[#This Row],[Expense Report]],#REF!,3, 0)</f>
        <v>#REF!</v>
      </c>
      <c r="AD2692" t="s">
        <v>14621</v>
      </c>
      <c r="AE2692" t="s">
        <v>245</v>
      </c>
      <c r="AF2692" t="e">
        <f>MONTH(Table1[[#This Row],[Date Sent]])</f>
        <v>#REF!</v>
      </c>
      <c r="AG2692" t="e">
        <f>YEAR(Table1[[#This Row],[Date Sent]])</f>
        <v>#REF!</v>
      </c>
      <c r="AH2692"/>
    </row>
    <row r="2693" spans="1:34" x14ac:dyDescent="0.2">
      <c r="A2693" t="s">
        <v>550</v>
      </c>
      <c r="B2693" t="s">
        <v>3569</v>
      </c>
      <c r="C2693" s="17">
        <v>151.55000000000001</v>
      </c>
      <c r="D2693" s="4">
        <v>45288</v>
      </c>
      <c r="E2693" s="3" t="s">
        <v>21</v>
      </c>
      <c r="F2693" t="s">
        <v>33</v>
      </c>
      <c r="G2693" s="3" t="s">
        <v>3571</v>
      </c>
      <c r="H2693" s="1"/>
      <c r="J2693"/>
      <c r="AC2693" s="5" t="e">
        <f>VLOOKUP(Table1[[#This Row],[Expense Report]],#REF!,3, 0)</f>
        <v>#REF!</v>
      </c>
      <c r="AD2693" t="s">
        <v>14621</v>
      </c>
      <c r="AE2693" t="s">
        <v>245</v>
      </c>
      <c r="AF2693" t="e">
        <f>MONTH(Table1[[#This Row],[Date Sent]])</f>
        <v>#REF!</v>
      </c>
      <c r="AG2693" t="e">
        <f>YEAR(Table1[[#This Row],[Date Sent]])</f>
        <v>#REF!</v>
      </c>
      <c r="AH2693"/>
    </row>
    <row r="2694" spans="1:34" x14ac:dyDescent="0.2">
      <c r="A2694" t="s">
        <v>550</v>
      </c>
      <c r="B2694" t="s">
        <v>3569</v>
      </c>
      <c r="C2694" s="17">
        <v>22.51</v>
      </c>
      <c r="D2694" s="4">
        <v>45288</v>
      </c>
      <c r="E2694" s="3" t="s">
        <v>21</v>
      </c>
      <c r="F2694" t="s">
        <v>33</v>
      </c>
      <c r="G2694" s="3" t="s">
        <v>1922</v>
      </c>
      <c r="H2694" s="1"/>
      <c r="J2694"/>
      <c r="AC2694" s="5" t="e">
        <f>VLOOKUP(Table1[[#This Row],[Expense Report]],#REF!,3, 0)</f>
        <v>#REF!</v>
      </c>
      <c r="AD2694" t="s">
        <v>14621</v>
      </c>
      <c r="AE2694" t="s">
        <v>245</v>
      </c>
      <c r="AF2694" t="e">
        <f>MONTH(Table1[[#This Row],[Date Sent]])</f>
        <v>#REF!</v>
      </c>
      <c r="AG2694" t="e">
        <f>YEAR(Table1[[#This Row],[Date Sent]])</f>
        <v>#REF!</v>
      </c>
      <c r="AH2694"/>
    </row>
    <row r="2695" spans="1:34" x14ac:dyDescent="0.2">
      <c r="A2695" t="s">
        <v>550</v>
      </c>
      <c r="B2695" t="s">
        <v>3569</v>
      </c>
      <c r="C2695" s="17">
        <v>56.97</v>
      </c>
      <c r="D2695" s="4">
        <v>45288</v>
      </c>
      <c r="E2695" s="3" t="s">
        <v>21</v>
      </c>
      <c r="F2695" t="s">
        <v>2265</v>
      </c>
      <c r="G2695" s="3" t="s">
        <v>3572</v>
      </c>
      <c r="H2695" s="1"/>
      <c r="J2695"/>
      <c r="AC2695" s="5" t="e">
        <f>VLOOKUP(Table1[[#This Row],[Expense Report]],#REF!,3, 0)</f>
        <v>#REF!</v>
      </c>
      <c r="AD2695" t="s">
        <v>14621</v>
      </c>
      <c r="AE2695" t="s">
        <v>245</v>
      </c>
      <c r="AF2695" t="e">
        <f>MONTH(Table1[[#This Row],[Date Sent]])</f>
        <v>#REF!</v>
      </c>
      <c r="AG2695" t="e">
        <f>YEAR(Table1[[#This Row],[Date Sent]])</f>
        <v>#REF!</v>
      </c>
      <c r="AH2695"/>
    </row>
    <row r="2696" spans="1:34" x14ac:dyDescent="0.2">
      <c r="A2696" t="s">
        <v>550</v>
      </c>
      <c r="B2696" t="s">
        <v>3569</v>
      </c>
      <c r="C2696" s="17">
        <v>254.95</v>
      </c>
      <c r="D2696" s="4">
        <v>45288</v>
      </c>
      <c r="E2696" s="3" t="s">
        <v>21</v>
      </c>
      <c r="F2696" t="s">
        <v>33</v>
      </c>
      <c r="G2696" s="3" t="s">
        <v>3573</v>
      </c>
      <c r="H2696" s="1"/>
      <c r="J2696"/>
      <c r="AC2696" s="5" t="e">
        <f>VLOOKUP(Table1[[#This Row],[Expense Report]],#REF!,3, 0)</f>
        <v>#REF!</v>
      </c>
      <c r="AD2696" t="s">
        <v>14621</v>
      </c>
      <c r="AE2696" t="s">
        <v>245</v>
      </c>
      <c r="AF2696" t="e">
        <f>MONTH(Table1[[#This Row],[Date Sent]])</f>
        <v>#REF!</v>
      </c>
      <c r="AG2696" t="e">
        <f>YEAR(Table1[[#This Row],[Date Sent]])</f>
        <v>#REF!</v>
      </c>
      <c r="AH2696"/>
    </row>
    <row r="2697" spans="1:34" x14ac:dyDescent="0.2">
      <c r="A2697" t="s">
        <v>550</v>
      </c>
      <c r="B2697" t="s">
        <v>3569</v>
      </c>
      <c r="C2697" s="17">
        <v>89.01</v>
      </c>
      <c r="D2697" s="4">
        <v>45289</v>
      </c>
      <c r="E2697" s="3" t="s">
        <v>21</v>
      </c>
      <c r="F2697" t="s">
        <v>17</v>
      </c>
      <c r="G2697" s="3" t="s">
        <v>3574</v>
      </c>
      <c r="H2697" s="1"/>
      <c r="J2697"/>
      <c r="AC2697" s="5" t="e">
        <f>VLOOKUP(Table1[[#This Row],[Expense Report]],#REF!,3, 0)</f>
        <v>#REF!</v>
      </c>
      <c r="AD2697" t="s">
        <v>14621</v>
      </c>
      <c r="AE2697" t="s">
        <v>245</v>
      </c>
      <c r="AF2697" t="e">
        <f>MONTH(Table1[[#This Row],[Date Sent]])</f>
        <v>#REF!</v>
      </c>
      <c r="AG2697" t="e">
        <f>YEAR(Table1[[#This Row],[Date Sent]])</f>
        <v>#REF!</v>
      </c>
      <c r="AH2697"/>
    </row>
    <row r="2698" spans="1:34" x14ac:dyDescent="0.2">
      <c r="A2698" t="s">
        <v>550</v>
      </c>
      <c r="B2698" t="s">
        <v>3569</v>
      </c>
      <c r="C2698" s="17">
        <v>6.26</v>
      </c>
      <c r="D2698" s="4">
        <v>45290</v>
      </c>
      <c r="E2698" s="3" t="s">
        <v>20</v>
      </c>
      <c r="F2698" t="s">
        <v>39</v>
      </c>
      <c r="G2698" s="3" t="s">
        <v>3575</v>
      </c>
      <c r="H2698" s="1"/>
      <c r="J2698"/>
      <c r="AC2698" s="5" t="e">
        <f>VLOOKUP(Table1[[#This Row],[Expense Report]],#REF!,3, 0)</f>
        <v>#REF!</v>
      </c>
      <c r="AD2698" t="s">
        <v>14621</v>
      </c>
      <c r="AE2698" t="s">
        <v>245</v>
      </c>
      <c r="AF2698" t="e">
        <f>MONTH(Table1[[#This Row],[Date Sent]])</f>
        <v>#REF!</v>
      </c>
      <c r="AG2698" t="e">
        <f>YEAR(Table1[[#This Row],[Date Sent]])</f>
        <v>#REF!</v>
      </c>
      <c r="AH2698"/>
    </row>
    <row r="2699" spans="1:34" x14ac:dyDescent="0.2">
      <c r="A2699" t="s">
        <v>550</v>
      </c>
      <c r="B2699" t="s">
        <v>3569</v>
      </c>
      <c r="C2699" s="17">
        <v>258.48</v>
      </c>
      <c r="D2699" s="4">
        <v>45290</v>
      </c>
      <c r="E2699" s="3" t="s">
        <v>21</v>
      </c>
      <c r="F2699" t="s">
        <v>33</v>
      </c>
      <c r="G2699" s="3" t="s">
        <v>3576</v>
      </c>
      <c r="H2699" s="1"/>
      <c r="J2699"/>
      <c r="AC2699" s="5" t="e">
        <f>VLOOKUP(Table1[[#This Row],[Expense Report]],#REF!,3, 0)</f>
        <v>#REF!</v>
      </c>
      <c r="AD2699" t="s">
        <v>14621</v>
      </c>
      <c r="AE2699" t="s">
        <v>245</v>
      </c>
      <c r="AF2699" t="e">
        <f>MONTH(Table1[[#This Row],[Date Sent]])</f>
        <v>#REF!</v>
      </c>
      <c r="AG2699" t="e">
        <f>YEAR(Table1[[#This Row],[Date Sent]])</f>
        <v>#REF!</v>
      </c>
      <c r="AH2699"/>
    </row>
    <row r="2700" spans="1:34" x14ac:dyDescent="0.2">
      <c r="A2700" t="s">
        <v>550</v>
      </c>
      <c r="B2700" t="s">
        <v>3569</v>
      </c>
      <c r="C2700" s="17">
        <v>40.93</v>
      </c>
      <c r="D2700" s="4">
        <v>45290</v>
      </c>
      <c r="E2700" s="3" t="s">
        <v>20</v>
      </c>
      <c r="F2700" t="s">
        <v>39</v>
      </c>
      <c r="G2700" s="3" t="s">
        <v>3577</v>
      </c>
      <c r="H2700" s="1"/>
      <c r="J2700"/>
      <c r="AC2700" s="5" t="e">
        <f>VLOOKUP(Table1[[#This Row],[Expense Report]],#REF!,3, 0)</f>
        <v>#REF!</v>
      </c>
      <c r="AD2700" t="s">
        <v>14621</v>
      </c>
      <c r="AE2700" t="s">
        <v>245</v>
      </c>
      <c r="AF2700" t="e">
        <f>MONTH(Table1[[#This Row],[Date Sent]])</f>
        <v>#REF!</v>
      </c>
      <c r="AG2700" t="e">
        <f>YEAR(Table1[[#This Row],[Date Sent]])</f>
        <v>#REF!</v>
      </c>
      <c r="AH2700"/>
    </row>
    <row r="2701" spans="1:34" x14ac:dyDescent="0.2">
      <c r="A2701" t="s">
        <v>550</v>
      </c>
      <c r="B2701" t="s">
        <v>3569</v>
      </c>
      <c r="C2701" s="17">
        <v>138.96</v>
      </c>
      <c r="D2701" s="4">
        <v>45291</v>
      </c>
      <c r="E2701" s="3" t="s">
        <v>21</v>
      </c>
      <c r="F2701" t="s">
        <v>33</v>
      </c>
      <c r="G2701" s="3" t="s">
        <v>3578</v>
      </c>
      <c r="H2701" s="1"/>
      <c r="J2701"/>
      <c r="AC2701" s="5" t="e">
        <f>VLOOKUP(Table1[[#This Row],[Expense Report]],#REF!,3, 0)</f>
        <v>#REF!</v>
      </c>
      <c r="AD2701" t="s">
        <v>14621</v>
      </c>
      <c r="AE2701" t="s">
        <v>245</v>
      </c>
      <c r="AF2701" t="e">
        <f>MONTH(Table1[[#This Row],[Date Sent]])</f>
        <v>#REF!</v>
      </c>
      <c r="AG2701" t="e">
        <f>YEAR(Table1[[#This Row],[Date Sent]])</f>
        <v>#REF!</v>
      </c>
      <c r="AH2701"/>
    </row>
    <row r="2702" spans="1:34" x14ac:dyDescent="0.2">
      <c r="A2702" t="s">
        <v>550</v>
      </c>
      <c r="B2702" t="s">
        <v>3569</v>
      </c>
      <c r="C2702" s="17">
        <v>124.19</v>
      </c>
      <c r="D2702" s="4">
        <v>45295</v>
      </c>
      <c r="E2702" s="3" t="s">
        <v>25</v>
      </c>
      <c r="F2702" t="s">
        <v>33</v>
      </c>
      <c r="G2702" s="3" t="s">
        <v>3579</v>
      </c>
      <c r="H2702" s="1"/>
      <c r="J2702"/>
      <c r="AC2702" s="5" t="e">
        <f>VLOOKUP(Table1[[#This Row],[Expense Report]],#REF!,3, 0)</f>
        <v>#REF!</v>
      </c>
      <c r="AD2702" t="s">
        <v>14621</v>
      </c>
      <c r="AE2702" t="s">
        <v>245</v>
      </c>
      <c r="AF2702" t="e">
        <f>MONTH(Table1[[#This Row],[Date Sent]])</f>
        <v>#REF!</v>
      </c>
      <c r="AG2702" t="e">
        <f>YEAR(Table1[[#This Row],[Date Sent]])</f>
        <v>#REF!</v>
      </c>
      <c r="AH2702"/>
    </row>
    <row r="2703" spans="1:34" x14ac:dyDescent="0.2">
      <c r="A2703" t="s">
        <v>550</v>
      </c>
      <c r="B2703" t="s">
        <v>3569</v>
      </c>
      <c r="C2703" s="17">
        <v>85.26</v>
      </c>
      <c r="D2703" s="4">
        <v>45296</v>
      </c>
      <c r="E2703" s="3" t="s">
        <v>17</v>
      </c>
      <c r="F2703" t="s">
        <v>16</v>
      </c>
      <c r="G2703" s="3" t="s">
        <v>3580</v>
      </c>
      <c r="H2703" s="1"/>
      <c r="J2703"/>
      <c r="AC2703" s="5" t="e">
        <f>VLOOKUP(Table1[[#This Row],[Expense Report]],#REF!,3, 0)</f>
        <v>#REF!</v>
      </c>
      <c r="AD2703" t="s">
        <v>14621</v>
      </c>
      <c r="AE2703" t="s">
        <v>245</v>
      </c>
      <c r="AF2703" t="e">
        <f>MONTH(Table1[[#This Row],[Date Sent]])</f>
        <v>#REF!</v>
      </c>
      <c r="AG2703" t="e">
        <f>YEAR(Table1[[#This Row],[Date Sent]])</f>
        <v>#REF!</v>
      </c>
      <c r="AH2703"/>
    </row>
    <row r="2704" spans="1:34" x14ac:dyDescent="0.2">
      <c r="A2704" t="s">
        <v>550</v>
      </c>
      <c r="B2704" t="s">
        <v>3569</v>
      </c>
      <c r="C2704" s="17">
        <v>226.21</v>
      </c>
      <c r="D2704" s="4">
        <v>45299</v>
      </c>
      <c r="E2704" s="3" t="s">
        <v>21</v>
      </c>
      <c r="F2704" t="s">
        <v>33</v>
      </c>
      <c r="G2704" s="3" t="s">
        <v>3581</v>
      </c>
      <c r="H2704" s="1"/>
      <c r="J2704"/>
      <c r="AC2704" s="5" t="e">
        <f>VLOOKUP(Table1[[#This Row],[Expense Report]],#REF!,3, 0)</f>
        <v>#REF!</v>
      </c>
      <c r="AD2704" t="s">
        <v>14621</v>
      </c>
      <c r="AE2704" t="s">
        <v>245</v>
      </c>
      <c r="AF2704" t="e">
        <f>MONTH(Table1[[#This Row],[Date Sent]])</f>
        <v>#REF!</v>
      </c>
      <c r="AG2704" t="e">
        <f>YEAR(Table1[[#This Row],[Date Sent]])</f>
        <v>#REF!</v>
      </c>
      <c r="AH2704"/>
    </row>
    <row r="2705" spans="1:34" x14ac:dyDescent="0.2">
      <c r="A2705" t="s">
        <v>550</v>
      </c>
      <c r="B2705" t="s">
        <v>3569</v>
      </c>
      <c r="C2705" s="17">
        <v>398.74</v>
      </c>
      <c r="D2705" s="4">
        <v>45304</v>
      </c>
      <c r="E2705" s="3" t="s">
        <v>13</v>
      </c>
      <c r="F2705" t="s">
        <v>33</v>
      </c>
      <c r="G2705" s="3" t="s">
        <v>3582</v>
      </c>
      <c r="H2705" s="1"/>
      <c r="J2705"/>
      <c r="AC2705" s="5" t="e">
        <f>VLOOKUP(Table1[[#This Row],[Expense Report]],#REF!,3, 0)</f>
        <v>#REF!</v>
      </c>
      <c r="AD2705" t="s">
        <v>14621</v>
      </c>
      <c r="AE2705" t="s">
        <v>245</v>
      </c>
      <c r="AF2705" t="e">
        <f>MONTH(Table1[[#This Row],[Date Sent]])</f>
        <v>#REF!</v>
      </c>
      <c r="AG2705" t="e">
        <f>YEAR(Table1[[#This Row],[Date Sent]])</f>
        <v>#REF!</v>
      </c>
      <c r="AH2705"/>
    </row>
    <row r="2706" spans="1:34" x14ac:dyDescent="0.2">
      <c r="A2706" t="s">
        <v>550</v>
      </c>
      <c r="B2706" t="s">
        <v>3569</v>
      </c>
      <c r="C2706" s="17">
        <v>96.02</v>
      </c>
      <c r="D2706" s="4">
        <v>45306</v>
      </c>
      <c r="E2706" s="3" t="s">
        <v>21</v>
      </c>
      <c r="F2706" t="s">
        <v>33</v>
      </c>
      <c r="G2706" s="3" t="s">
        <v>3583</v>
      </c>
      <c r="H2706" s="1"/>
      <c r="J2706"/>
      <c r="AC2706" s="5" t="e">
        <f>VLOOKUP(Table1[[#This Row],[Expense Report]],#REF!,3, 0)</f>
        <v>#REF!</v>
      </c>
      <c r="AD2706" t="s">
        <v>14621</v>
      </c>
      <c r="AE2706" t="s">
        <v>245</v>
      </c>
      <c r="AF2706" t="e">
        <f>MONTH(Table1[[#This Row],[Date Sent]])</f>
        <v>#REF!</v>
      </c>
      <c r="AG2706" t="e">
        <f>YEAR(Table1[[#This Row],[Date Sent]])</f>
        <v>#REF!</v>
      </c>
      <c r="AH2706"/>
    </row>
    <row r="2707" spans="1:34" x14ac:dyDescent="0.2">
      <c r="A2707" t="s">
        <v>550</v>
      </c>
      <c r="B2707" t="s">
        <v>3569</v>
      </c>
      <c r="C2707" s="17">
        <v>57.6</v>
      </c>
      <c r="D2707" s="4">
        <v>45307</v>
      </c>
      <c r="E2707" s="3" t="s">
        <v>21</v>
      </c>
      <c r="F2707" t="s">
        <v>33</v>
      </c>
      <c r="G2707" s="3" t="s">
        <v>3584</v>
      </c>
      <c r="H2707" s="1"/>
      <c r="J2707"/>
      <c r="AC2707" s="5" t="e">
        <f>VLOOKUP(Table1[[#This Row],[Expense Report]],#REF!,3, 0)</f>
        <v>#REF!</v>
      </c>
      <c r="AD2707" t="s">
        <v>14621</v>
      </c>
      <c r="AE2707" t="s">
        <v>245</v>
      </c>
      <c r="AF2707" t="e">
        <f>MONTH(Table1[[#This Row],[Date Sent]])</f>
        <v>#REF!</v>
      </c>
      <c r="AG2707" t="e">
        <f>YEAR(Table1[[#This Row],[Date Sent]])</f>
        <v>#REF!</v>
      </c>
      <c r="AH2707"/>
    </row>
    <row r="2708" spans="1:34" x14ac:dyDescent="0.2">
      <c r="A2708" t="s">
        <v>550</v>
      </c>
      <c r="B2708" t="s">
        <v>3569</v>
      </c>
      <c r="C2708" s="17">
        <v>359.75</v>
      </c>
      <c r="D2708" s="4">
        <v>45307</v>
      </c>
      <c r="E2708" s="3" t="s">
        <v>8</v>
      </c>
      <c r="F2708" t="s">
        <v>39</v>
      </c>
      <c r="G2708" s="3" t="s">
        <v>3585</v>
      </c>
      <c r="H2708" s="1"/>
      <c r="J2708"/>
      <c r="AC2708" s="5" t="e">
        <f>VLOOKUP(Table1[[#This Row],[Expense Report]],#REF!,3, 0)</f>
        <v>#REF!</v>
      </c>
      <c r="AD2708" t="s">
        <v>14621</v>
      </c>
      <c r="AE2708" t="s">
        <v>245</v>
      </c>
      <c r="AF2708" t="e">
        <f>MONTH(Table1[[#This Row],[Date Sent]])</f>
        <v>#REF!</v>
      </c>
      <c r="AG2708" t="e">
        <f>YEAR(Table1[[#This Row],[Date Sent]])</f>
        <v>#REF!</v>
      </c>
      <c r="AH2708"/>
    </row>
    <row r="2709" spans="1:34" x14ac:dyDescent="0.2">
      <c r="A2709" t="s">
        <v>550</v>
      </c>
      <c r="B2709" t="s">
        <v>3569</v>
      </c>
      <c r="C2709" s="17">
        <v>67.989999999999995</v>
      </c>
      <c r="D2709" s="4">
        <v>45308</v>
      </c>
      <c r="E2709" s="3" t="s">
        <v>8</v>
      </c>
      <c r="F2709" t="s">
        <v>33</v>
      </c>
      <c r="G2709" s="3" t="s">
        <v>3586</v>
      </c>
      <c r="H2709" s="1"/>
      <c r="J2709"/>
      <c r="AC2709" s="5" t="e">
        <f>VLOOKUP(Table1[[#This Row],[Expense Report]],#REF!,3, 0)</f>
        <v>#REF!</v>
      </c>
      <c r="AD2709" t="s">
        <v>14621</v>
      </c>
      <c r="AE2709" t="s">
        <v>245</v>
      </c>
      <c r="AF2709" t="e">
        <f>MONTH(Table1[[#This Row],[Date Sent]])</f>
        <v>#REF!</v>
      </c>
      <c r="AG2709" t="e">
        <f>YEAR(Table1[[#This Row],[Date Sent]])</f>
        <v>#REF!</v>
      </c>
      <c r="AH2709"/>
    </row>
    <row r="2710" spans="1:34" x14ac:dyDescent="0.2">
      <c r="A2710" t="s">
        <v>283</v>
      </c>
      <c r="B2710" t="s">
        <v>3587</v>
      </c>
      <c r="C2710" s="17">
        <v>9.14</v>
      </c>
      <c r="D2710" s="4">
        <v>45252</v>
      </c>
      <c r="E2710" s="3" t="s">
        <v>13</v>
      </c>
      <c r="F2710" s="3" t="s">
        <v>33</v>
      </c>
      <c r="G2710" s="3" t="s">
        <v>3588</v>
      </c>
      <c r="H2710" s="1"/>
      <c r="J2710"/>
      <c r="AC2710" s="5" t="e">
        <f>VLOOKUP(Table1[[#This Row],[Expense Report]],#REF!,3, 0)</f>
        <v>#REF!</v>
      </c>
      <c r="AD2710" t="s">
        <v>11649</v>
      </c>
      <c r="AE2710" t="s">
        <v>11649</v>
      </c>
      <c r="AF2710" t="e">
        <f>MONTH(Table1[[#This Row],[Date Sent]])</f>
        <v>#REF!</v>
      </c>
      <c r="AG2710" t="e">
        <f>YEAR(Table1[[#This Row],[Date Sent]])</f>
        <v>#REF!</v>
      </c>
      <c r="AH2710"/>
    </row>
    <row r="2711" spans="1:34" x14ac:dyDescent="0.2">
      <c r="A2711" t="s">
        <v>283</v>
      </c>
      <c r="B2711" t="s">
        <v>3587</v>
      </c>
      <c r="C2711" s="17">
        <v>37.5</v>
      </c>
      <c r="D2711" s="4">
        <v>45253</v>
      </c>
      <c r="E2711" s="3" t="s">
        <v>9</v>
      </c>
      <c r="F2711" s="3" t="s">
        <v>14</v>
      </c>
      <c r="G2711" s="3" t="s">
        <v>3589</v>
      </c>
      <c r="H2711" s="1"/>
      <c r="J2711"/>
      <c r="AC2711" s="5" t="e">
        <f>VLOOKUP(Table1[[#This Row],[Expense Report]],#REF!,3, 0)</f>
        <v>#REF!</v>
      </c>
      <c r="AD2711" t="s">
        <v>11649</v>
      </c>
      <c r="AE2711" t="s">
        <v>11649</v>
      </c>
      <c r="AF2711" t="e">
        <f>MONTH(Table1[[#This Row],[Date Sent]])</f>
        <v>#REF!</v>
      </c>
      <c r="AG2711" t="e">
        <f>YEAR(Table1[[#This Row],[Date Sent]])</f>
        <v>#REF!</v>
      </c>
      <c r="AH2711"/>
    </row>
    <row r="2712" spans="1:34" x14ac:dyDescent="0.2">
      <c r="A2712" t="s">
        <v>283</v>
      </c>
      <c r="B2712" t="s">
        <v>3587</v>
      </c>
      <c r="C2712" s="17">
        <v>3.01</v>
      </c>
      <c r="D2712" s="4">
        <v>45260</v>
      </c>
      <c r="E2712" s="3" t="s">
        <v>31</v>
      </c>
      <c r="F2712" s="3" t="s">
        <v>14</v>
      </c>
      <c r="G2712" s="3" t="s">
        <v>3590</v>
      </c>
      <c r="H2712" s="1"/>
      <c r="J2712"/>
      <c r="AC2712" s="5" t="e">
        <f>VLOOKUP(Table1[[#This Row],[Expense Report]],#REF!,3, 0)</f>
        <v>#REF!</v>
      </c>
      <c r="AD2712" t="s">
        <v>11649</v>
      </c>
      <c r="AE2712" t="s">
        <v>11649</v>
      </c>
      <c r="AF2712" t="e">
        <f>MONTH(Table1[[#This Row],[Date Sent]])</f>
        <v>#REF!</v>
      </c>
      <c r="AG2712" t="e">
        <f>YEAR(Table1[[#This Row],[Date Sent]])</f>
        <v>#REF!</v>
      </c>
      <c r="AH2712"/>
    </row>
    <row r="2713" spans="1:34" x14ac:dyDescent="0.2">
      <c r="A2713" t="s">
        <v>283</v>
      </c>
      <c r="B2713" t="s">
        <v>3587</v>
      </c>
      <c r="C2713" s="17">
        <v>12.41</v>
      </c>
      <c r="D2713" s="4">
        <v>45261</v>
      </c>
      <c r="E2713" s="3" t="s">
        <v>11</v>
      </c>
      <c r="F2713" s="3" t="s">
        <v>33</v>
      </c>
      <c r="G2713" s="3" t="s">
        <v>3591</v>
      </c>
      <c r="H2713" s="1"/>
      <c r="J2713"/>
      <c r="AC2713" s="5" t="e">
        <f>VLOOKUP(Table1[[#This Row],[Expense Report]],#REF!,3, 0)</f>
        <v>#REF!</v>
      </c>
      <c r="AD2713" t="s">
        <v>11649</v>
      </c>
      <c r="AE2713" t="s">
        <v>11649</v>
      </c>
      <c r="AF2713" t="e">
        <f>MONTH(Table1[[#This Row],[Date Sent]])</f>
        <v>#REF!</v>
      </c>
      <c r="AG2713" t="e">
        <f>YEAR(Table1[[#This Row],[Date Sent]])</f>
        <v>#REF!</v>
      </c>
      <c r="AH2713"/>
    </row>
    <row r="2714" spans="1:34" x14ac:dyDescent="0.2">
      <c r="A2714" t="s">
        <v>283</v>
      </c>
      <c r="B2714" t="s">
        <v>3587</v>
      </c>
      <c r="C2714" s="17">
        <v>35.630000000000003</v>
      </c>
      <c r="D2714" s="4">
        <v>45262</v>
      </c>
      <c r="E2714" s="3" t="s">
        <v>21</v>
      </c>
      <c r="F2714" s="3" t="s">
        <v>33</v>
      </c>
      <c r="G2714" s="3" t="s">
        <v>3592</v>
      </c>
      <c r="H2714" s="1"/>
      <c r="J2714"/>
      <c r="AC2714" s="5" t="e">
        <f>VLOOKUP(Table1[[#This Row],[Expense Report]],#REF!,3, 0)</f>
        <v>#REF!</v>
      </c>
      <c r="AD2714" t="s">
        <v>11649</v>
      </c>
      <c r="AE2714" t="s">
        <v>11649</v>
      </c>
      <c r="AF2714" t="e">
        <f>MONTH(Table1[[#This Row],[Date Sent]])</f>
        <v>#REF!</v>
      </c>
      <c r="AG2714" t="e">
        <f>YEAR(Table1[[#This Row],[Date Sent]])</f>
        <v>#REF!</v>
      </c>
      <c r="AH2714"/>
    </row>
    <row r="2715" spans="1:34" x14ac:dyDescent="0.2">
      <c r="A2715" t="s">
        <v>283</v>
      </c>
      <c r="B2715" t="s">
        <v>3587</v>
      </c>
      <c r="C2715" s="17">
        <v>24.28</v>
      </c>
      <c r="D2715" s="4">
        <v>45262</v>
      </c>
      <c r="E2715" s="3" t="s">
        <v>21</v>
      </c>
      <c r="F2715" s="3" t="s">
        <v>33</v>
      </c>
      <c r="G2715" s="3" t="s">
        <v>3593</v>
      </c>
      <c r="H2715" s="1"/>
      <c r="J2715"/>
      <c r="AC2715" s="5" t="e">
        <f>VLOOKUP(Table1[[#This Row],[Expense Report]],#REF!,3, 0)</f>
        <v>#REF!</v>
      </c>
      <c r="AD2715" t="s">
        <v>11649</v>
      </c>
      <c r="AE2715" t="s">
        <v>11649</v>
      </c>
      <c r="AF2715" t="e">
        <f>MONTH(Table1[[#This Row],[Date Sent]])</f>
        <v>#REF!</v>
      </c>
      <c r="AG2715" t="e">
        <f>YEAR(Table1[[#This Row],[Date Sent]])</f>
        <v>#REF!</v>
      </c>
      <c r="AH2715"/>
    </row>
    <row r="2716" spans="1:34" x14ac:dyDescent="0.2">
      <c r="A2716" t="s">
        <v>283</v>
      </c>
      <c r="B2716" t="s">
        <v>3587</v>
      </c>
      <c r="C2716" s="17">
        <v>102.56</v>
      </c>
      <c r="D2716" s="4">
        <v>45262</v>
      </c>
      <c r="E2716" s="3" t="s">
        <v>21</v>
      </c>
      <c r="F2716" s="3" t="s">
        <v>33</v>
      </c>
      <c r="G2716" s="3" t="s">
        <v>3594</v>
      </c>
      <c r="H2716" s="1"/>
      <c r="J2716"/>
      <c r="AC2716" s="5" t="e">
        <f>VLOOKUP(Table1[[#This Row],[Expense Report]],#REF!,3, 0)</f>
        <v>#REF!</v>
      </c>
      <c r="AD2716" t="s">
        <v>11649</v>
      </c>
      <c r="AE2716" t="s">
        <v>11649</v>
      </c>
      <c r="AF2716" t="e">
        <f>MONTH(Table1[[#This Row],[Date Sent]])</f>
        <v>#REF!</v>
      </c>
      <c r="AG2716" t="e">
        <f>YEAR(Table1[[#This Row],[Date Sent]])</f>
        <v>#REF!</v>
      </c>
      <c r="AH2716"/>
    </row>
    <row r="2717" spans="1:34" x14ac:dyDescent="0.2">
      <c r="A2717" t="s">
        <v>283</v>
      </c>
      <c r="B2717" t="s">
        <v>3587</v>
      </c>
      <c r="C2717" s="17">
        <v>12.94</v>
      </c>
      <c r="D2717" s="4">
        <v>45269</v>
      </c>
      <c r="E2717" s="3" t="s">
        <v>21</v>
      </c>
      <c r="F2717" s="3" t="s">
        <v>33</v>
      </c>
      <c r="G2717" s="3" t="s">
        <v>933</v>
      </c>
      <c r="H2717" s="1"/>
      <c r="J2717"/>
      <c r="AC2717" s="5" t="e">
        <f>VLOOKUP(Table1[[#This Row],[Expense Report]],#REF!,3, 0)</f>
        <v>#REF!</v>
      </c>
      <c r="AD2717" t="s">
        <v>11649</v>
      </c>
      <c r="AE2717" t="s">
        <v>11649</v>
      </c>
      <c r="AF2717" t="e">
        <f>MONTH(Table1[[#This Row],[Date Sent]])</f>
        <v>#REF!</v>
      </c>
      <c r="AG2717" t="e">
        <f>YEAR(Table1[[#This Row],[Date Sent]])</f>
        <v>#REF!</v>
      </c>
      <c r="AH2717"/>
    </row>
    <row r="2718" spans="1:34" x14ac:dyDescent="0.2">
      <c r="A2718" t="s">
        <v>283</v>
      </c>
      <c r="B2718" t="s">
        <v>3587</v>
      </c>
      <c r="C2718" s="17">
        <v>13.48</v>
      </c>
      <c r="D2718" s="4">
        <v>45275</v>
      </c>
      <c r="E2718" s="3" t="s">
        <v>21</v>
      </c>
      <c r="F2718" s="3" t="s">
        <v>33</v>
      </c>
      <c r="G2718" s="3" t="s">
        <v>3595</v>
      </c>
      <c r="H2718" s="1"/>
      <c r="J2718"/>
      <c r="AC2718" s="5" t="e">
        <f>VLOOKUP(Table1[[#This Row],[Expense Report]],#REF!,3, 0)</f>
        <v>#REF!</v>
      </c>
      <c r="AD2718" t="s">
        <v>11649</v>
      </c>
      <c r="AE2718" t="s">
        <v>11649</v>
      </c>
      <c r="AF2718" t="e">
        <f>MONTH(Table1[[#This Row],[Date Sent]])</f>
        <v>#REF!</v>
      </c>
      <c r="AG2718" t="e">
        <f>YEAR(Table1[[#This Row],[Date Sent]])</f>
        <v>#REF!</v>
      </c>
      <c r="AH2718"/>
    </row>
    <row r="2719" spans="1:34" x14ac:dyDescent="0.2">
      <c r="A2719" t="s">
        <v>283</v>
      </c>
      <c r="B2719" t="s">
        <v>3587</v>
      </c>
      <c r="C2719" s="17">
        <v>53.87</v>
      </c>
      <c r="D2719" s="4">
        <v>45281</v>
      </c>
      <c r="E2719" s="3" t="s">
        <v>21</v>
      </c>
      <c r="F2719" s="3" t="s">
        <v>15</v>
      </c>
      <c r="G2719" s="3" t="s">
        <v>3596</v>
      </c>
      <c r="H2719" s="1"/>
      <c r="J2719"/>
      <c r="AC2719" s="5" t="e">
        <f>VLOOKUP(Table1[[#This Row],[Expense Report]],#REF!,3, 0)</f>
        <v>#REF!</v>
      </c>
      <c r="AD2719" t="s">
        <v>11649</v>
      </c>
      <c r="AE2719" t="s">
        <v>11649</v>
      </c>
      <c r="AF2719" t="e">
        <f>MONTH(Table1[[#This Row],[Date Sent]])</f>
        <v>#REF!</v>
      </c>
      <c r="AG2719" t="e">
        <f>YEAR(Table1[[#This Row],[Date Sent]])</f>
        <v>#REF!</v>
      </c>
      <c r="AH2719"/>
    </row>
    <row r="2720" spans="1:34" x14ac:dyDescent="0.2">
      <c r="A2720" t="s">
        <v>283</v>
      </c>
      <c r="B2720" t="s">
        <v>3587</v>
      </c>
      <c r="C2720" s="17">
        <v>10.029999999999999</v>
      </c>
      <c r="D2720" s="4">
        <v>45283</v>
      </c>
      <c r="E2720" s="3" t="s">
        <v>21</v>
      </c>
      <c r="F2720" s="3" t="s">
        <v>33</v>
      </c>
      <c r="G2720" s="3" t="s">
        <v>2642</v>
      </c>
      <c r="H2720" s="1"/>
      <c r="J2720"/>
      <c r="AC2720" s="5" t="e">
        <f>VLOOKUP(Table1[[#This Row],[Expense Report]],#REF!,3, 0)</f>
        <v>#REF!</v>
      </c>
      <c r="AD2720" t="s">
        <v>11649</v>
      </c>
      <c r="AE2720" t="s">
        <v>11649</v>
      </c>
      <c r="AF2720" t="e">
        <f>MONTH(Table1[[#This Row],[Date Sent]])</f>
        <v>#REF!</v>
      </c>
      <c r="AG2720" t="e">
        <f>YEAR(Table1[[#This Row],[Date Sent]])</f>
        <v>#REF!</v>
      </c>
      <c r="AH2720"/>
    </row>
    <row r="2721" spans="1:34" x14ac:dyDescent="0.2">
      <c r="A2721" t="s">
        <v>1686</v>
      </c>
      <c r="B2721" t="s">
        <v>3597</v>
      </c>
      <c r="C2721" s="17">
        <v>516.62</v>
      </c>
      <c r="D2721" s="4">
        <v>45280</v>
      </c>
      <c r="E2721" s="3" t="s">
        <v>21</v>
      </c>
      <c r="F2721" s="3" t="s">
        <v>33</v>
      </c>
      <c r="G2721" s="3" t="s">
        <v>2554</v>
      </c>
      <c r="H2721" s="1"/>
      <c r="J2721"/>
      <c r="AC2721" s="5" t="e">
        <f>VLOOKUP(Table1[[#This Row],[Expense Report]],#REF!,3, 0)</f>
        <v>#REF!</v>
      </c>
      <c r="AD2721" t="s">
        <v>14711</v>
      </c>
      <c r="AE2721" t="s">
        <v>245</v>
      </c>
      <c r="AF2721" t="e">
        <f>MONTH(Table1[[#This Row],[Date Sent]])</f>
        <v>#REF!</v>
      </c>
      <c r="AG2721" t="e">
        <f>YEAR(Table1[[#This Row],[Date Sent]])</f>
        <v>#REF!</v>
      </c>
      <c r="AH2721"/>
    </row>
    <row r="2722" spans="1:34" x14ac:dyDescent="0.2">
      <c r="A2722" t="s">
        <v>1686</v>
      </c>
      <c r="B2722" t="s">
        <v>3597</v>
      </c>
      <c r="C2722" s="17">
        <v>130.27000000000001</v>
      </c>
      <c r="D2722" s="4">
        <v>45293</v>
      </c>
      <c r="E2722" s="3" t="s">
        <v>21</v>
      </c>
      <c r="F2722" s="3" t="s">
        <v>33</v>
      </c>
      <c r="G2722" s="3" t="s">
        <v>3598</v>
      </c>
      <c r="H2722" s="1"/>
      <c r="J2722"/>
      <c r="AC2722" s="5" t="e">
        <f>VLOOKUP(Table1[[#This Row],[Expense Report]],#REF!,3, 0)</f>
        <v>#REF!</v>
      </c>
      <c r="AD2722" t="s">
        <v>14711</v>
      </c>
      <c r="AE2722" t="s">
        <v>245</v>
      </c>
      <c r="AF2722" t="e">
        <f>MONTH(Table1[[#This Row],[Date Sent]])</f>
        <v>#REF!</v>
      </c>
      <c r="AG2722" t="e">
        <f>YEAR(Table1[[#This Row],[Date Sent]])</f>
        <v>#REF!</v>
      </c>
      <c r="AH2722"/>
    </row>
    <row r="2723" spans="1:34" x14ac:dyDescent="0.2">
      <c r="A2723" t="s">
        <v>1686</v>
      </c>
      <c r="B2723" t="s">
        <v>3597</v>
      </c>
      <c r="C2723" s="17">
        <v>138.9</v>
      </c>
      <c r="D2723" s="4">
        <v>45293</v>
      </c>
      <c r="E2723" s="3" t="s">
        <v>15</v>
      </c>
      <c r="F2723" s="3" t="s">
        <v>33</v>
      </c>
      <c r="G2723" s="3" t="s">
        <v>3599</v>
      </c>
      <c r="H2723" s="1"/>
      <c r="J2723"/>
      <c r="AC2723" s="5" t="e">
        <f>VLOOKUP(Table1[[#This Row],[Expense Report]],#REF!,3, 0)</f>
        <v>#REF!</v>
      </c>
      <c r="AD2723" t="s">
        <v>14711</v>
      </c>
      <c r="AE2723" t="s">
        <v>245</v>
      </c>
      <c r="AF2723" t="e">
        <f>MONTH(Table1[[#This Row],[Date Sent]])</f>
        <v>#REF!</v>
      </c>
      <c r="AG2723" t="e">
        <f>YEAR(Table1[[#This Row],[Date Sent]])</f>
        <v>#REF!</v>
      </c>
      <c r="AH2723"/>
    </row>
    <row r="2724" spans="1:34" x14ac:dyDescent="0.2">
      <c r="A2724" t="s">
        <v>1686</v>
      </c>
      <c r="B2724" t="s">
        <v>3597</v>
      </c>
      <c r="C2724" s="17">
        <v>12.91</v>
      </c>
      <c r="D2724" s="4">
        <v>45298</v>
      </c>
      <c r="E2724" s="3" t="s">
        <v>21</v>
      </c>
      <c r="F2724" s="3" t="s">
        <v>9</v>
      </c>
      <c r="G2724" s="3" t="s">
        <v>1160</v>
      </c>
      <c r="H2724" s="1"/>
      <c r="J2724"/>
      <c r="AC2724" s="5" t="e">
        <f>VLOOKUP(Table1[[#This Row],[Expense Report]],#REF!,3, 0)</f>
        <v>#REF!</v>
      </c>
      <c r="AD2724" t="s">
        <v>14711</v>
      </c>
      <c r="AE2724" t="s">
        <v>245</v>
      </c>
      <c r="AF2724" t="e">
        <f>MONTH(Table1[[#This Row],[Date Sent]])</f>
        <v>#REF!</v>
      </c>
      <c r="AG2724" t="e">
        <f>YEAR(Table1[[#This Row],[Date Sent]])</f>
        <v>#REF!</v>
      </c>
      <c r="AH2724"/>
    </row>
    <row r="2725" spans="1:34" x14ac:dyDescent="0.2">
      <c r="A2725" t="s">
        <v>1686</v>
      </c>
      <c r="B2725" t="s">
        <v>3597</v>
      </c>
      <c r="C2725" s="17">
        <v>144.49</v>
      </c>
      <c r="D2725" s="4">
        <v>45300</v>
      </c>
      <c r="E2725" s="3" t="s">
        <v>21</v>
      </c>
      <c r="F2725" s="3" t="s">
        <v>33</v>
      </c>
      <c r="G2725" s="3" t="s">
        <v>3600</v>
      </c>
      <c r="H2725" s="1"/>
      <c r="J2725"/>
      <c r="AC2725" s="5" t="e">
        <f>VLOOKUP(Table1[[#This Row],[Expense Report]],#REF!,3, 0)</f>
        <v>#REF!</v>
      </c>
      <c r="AD2725" t="s">
        <v>14711</v>
      </c>
      <c r="AE2725" t="s">
        <v>245</v>
      </c>
      <c r="AF2725" t="e">
        <f>MONTH(Table1[[#This Row],[Date Sent]])</f>
        <v>#REF!</v>
      </c>
      <c r="AG2725" t="e">
        <f>YEAR(Table1[[#This Row],[Date Sent]])</f>
        <v>#REF!</v>
      </c>
      <c r="AH2725"/>
    </row>
    <row r="2726" spans="1:34" x14ac:dyDescent="0.2">
      <c r="A2726" t="s">
        <v>1686</v>
      </c>
      <c r="B2726" t="s">
        <v>3597</v>
      </c>
      <c r="C2726" s="17">
        <v>311.68</v>
      </c>
      <c r="D2726" s="4">
        <v>45303</v>
      </c>
      <c r="E2726" s="3" t="s">
        <v>21</v>
      </c>
      <c r="F2726" s="3" t="s">
        <v>25</v>
      </c>
      <c r="G2726" s="3" t="s">
        <v>1901</v>
      </c>
      <c r="H2726" s="1"/>
      <c r="J2726"/>
      <c r="AC2726" s="5" t="e">
        <f>VLOOKUP(Table1[[#This Row],[Expense Report]],#REF!,3, 0)</f>
        <v>#REF!</v>
      </c>
      <c r="AD2726" t="s">
        <v>14711</v>
      </c>
      <c r="AE2726" t="s">
        <v>245</v>
      </c>
      <c r="AF2726" t="e">
        <f>MONTH(Table1[[#This Row],[Date Sent]])</f>
        <v>#REF!</v>
      </c>
      <c r="AG2726" t="e">
        <f>YEAR(Table1[[#This Row],[Date Sent]])</f>
        <v>#REF!</v>
      </c>
      <c r="AH2726"/>
    </row>
    <row r="2727" spans="1:34" x14ac:dyDescent="0.2">
      <c r="A2727" t="s">
        <v>548</v>
      </c>
      <c r="B2727" t="s">
        <v>3601</v>
      </c>
      <c r="C2727" s="17">
        <v>74.06</v>
      </c>
      <c r="D2727" s="4">
        <v>45283</v>
      </c>
      <c r="E2727" s="3" t="s">
        <v>21</v>
      </c>
      <c r="F2727" s="3" t="s">
        <v>33</v>
      </c>
      <c r="G2727" s="3" t="s">
        <v>1116</v>
      </c>
      <c r="H2727" s="1"/>
      <c r="J2727"/>
      <c r="AC2727" s="5" t="e">
        <f>VLOOKUP(Table1[[#This Row],[Expense Report]],#REF!,3, 0)</f>
        <v>#REF!</v>
      </c>
      <c r="AD2727" t="s">
        <v>14701</v>
      </c>
      <c r="AE2727" t="s">
        <v>245</v>
      </c>
      <c r="AF2727" t="e">
        <f>MONTH(Table1[[#This Row],[Date Sent]])</f>
        <v>#REF!</v>
      </c>
      <c r="AG2727" t="e">
        <f>YEAR(Table1[[#This Row],[Date Sent]])</f>
        <v>#REF!</v>
      </c>
      <c r="AH2727"/>
    </row>
    <row r="2728" spans="1:34" x14ac:dyDescent="0.2">
      <c r="A2728" t="s">
        <v>548</v>
      </c>
      <c r="B2728" t="s">
        <v>3601</v>
      </c>
      <c r="C2728" s="17">
        <v>54.59</v>
      </c>
      <c r="D2728" s="4">
        <v>45290</v>
      </c>
      <c r="E2728" s="3" t="s">
        <v>21</v>
      </c>
      <c r="F2728" s="3" t="s">
        <v>15</v>
      </c>
      <c r="G2728" s="3" t="s">
        <v>3602</v>
      </c>
      <c r="H2728" s="1"/>
      <c r="J2728"/>
      <c r="AC2728" s="5" t="e">
        <f>VLOOKUP(Table1[[#This Row],[Expense Report]],#REF!,3, 0)</f>
        <v>#REF!</v>
      </c>
      <c r="AD2728" t="s">
        <v>14701</v>
      </c>
      <c r="AE2728" t="s">
        <v>245</v>
      </c>
      <c r="AF2728" t="e">
        <f>MONTH(Table1[[#This Row],[Date Sent]])</f>
        <v>#REF!</v>
      </c>
      <c r="AG2728" t="e">
        <f>YEAR(Table1[[#This Row],[Date Sent]])</f>
        <v>#REF!</v>
      </c>
      <c r="AH2728"/>
    </row>
    <row r="2729" spans="1:34" x14ac:dyDescent="0.2">
      <c r="A2729" t="s">
        <v>548</v>
      </c>
      <c r="B2729" t="s">
        <v>3601</v>
      </c>
      <c r="C2729" s="17">
        <v>32.99</v>
      </c>
      <c r="D2729" s="4">
        <v>45303</v>
      </c>
      <c r="E2729" s="3" t="s">
        <v>21</v>
      </c>
      <c r="F2729" s="3" t="s">
        <v>33</v>
      </c>
      <c r="G2729" s="3" t="s">
        <v>3603</v>
      </c>
      <c r="H2729" s="1"/>
      <c r="J2729"/>
      <c r="AC2729" s="5" t="e">
        <f>VLOOKUP(Table1[[#This Row],[Expense Report]],#REF!,3, 0)</f>
        <v>#REF!</v>
      </c>
      <c r="AD2729" t="s">
        <v>14701</v>
      </c>
      <c r="AE2729" t="s">
        <v>245</v>
      </c>
      <c r="AF2729" t="e">
        <f>MONTH(Table1[[#This Row],[Date Sent]])</f>
        <v>#REF!</v>
      </c>
      <c r="AG2729" t="e">
        <f>YEAR(Table1[[#This Row],[Date Sent]])</f>
        <v>#REF!</v>
      </c>
      <c r="AH2729"/>
    </row>
    <row r="2730" spans="1:34" x14ac:dyDescent="0.2">
      <c r="A2730" t="s">
        <v>309</v>
      </c>
      <c r="B2730" t="s">
        <v>3604</v>
      </c>
      <c r="C2730" s="17">
        <v>264.55</v>
      </c>
      <c r="D2730" s="4">
        <v>45279</v>
      </c>
      <c r="E2730" s="3" t="s">
        <v>21</v>
      </c>
      <c r="F2730" s="3" t="s">
        <v>33</v>
      </c>
      <c r="G2730" s="3" t="s">
        <v>3605</v>
      </c>
      <c r="H2730" s="1"/>
      <c r="J2730"/>
      <c r="AC2730" s="5" t="e">
        <f>VLOOKUP(Table1[[#This Row],[Expense Report]],#REF!,3, 0)</f>
        <v>#REF!</v>
      </c>
      <c r="AD2730" t="s">
        <v>14547</v>
      </c>
      <c r="AE2730" t="s">
        <v>245</v>
      </c>
      <c r="AF2730" t="e">
        <f>MONTH(Table1[[#This Row],[Date Sent]])</f>
        <v>#REF!</v>
      </c>
      <c r="AG2730" t="e">
        <f>YEAR(Table1[[#This Row],[Date Sent]])</f>
        <v>#REF!</v>
      </c>
      <c r="AH2730"/>
    </row>
    <row r="2731" spans="1:34" x14ac:dyDescent="0.2">
      <c r="A2731" t="s">
        <v>309</v>
      </c>
      <c r="B2731" t="s">
        <v>3604</v>
      </c>
      <c r="C2731" s="17">
        <v>13.75</v>
      </c>
      <c r="D2731" s="4">
        <v>45283</v>
      </c>
      <c r="E2731" s="3" t="s">
        <v>21</v>
      </c>
      <c r="F2731" s="3" t="s">
        <v>33</v>
      </c>
      <c r="G2731" s="3" t="s">
        <v>3606</v>
      </c>
      <c r="H2731" s="1"/>
      <c r="J2731"/>
      <c r="AC2731" s="5" t="e">
        <f>VLOOKUP(Table1[[#This Row],[Expense Report]],#REF!,3, 0)</f>
        <v>#REF!</v>
      </c>
      <c r="AD2731" t="s">
        <v>14547</v>
      </c>
      <c r="AE2731" t="s">
        <v>245</v>
      </c>
      <c r="AF2731" t="e">
        <f>MONTH(Table1[[#This Row],[Date Sent]])</f>
        <v>#REF!</v>
      </c>
      <c r="AG2731" t="e">
        <f>YEAR(Table1[[#This Row],[Date Sent]])</f>
        <v>#REF!</v>
      </c>
      <c r="AH2731"/>
    </row>
    <row r="2732" spans="1:34" x14ac:dyDescent="0.2">
      <c r="A2732" t="s">
        <v>2805</v>
      </c>
      <c r="B2732" t="s">
        <v>3607</v>
      </c>
      <c r="C2732" s="17">
        <v>235.04</v>
      </c>
      <c r="D2732" s="4">
        <v>45281</v>
      </c>
      <c r="E2732" s="3" t="s">
        <v>21</v>
      </c>
      <c r="F2732" s="3" t="s">
        <v>33</v>
      </c>
      <c r="G2732" s="3" t="s">
        <v>3608</v>
      </c>
      <c r="H2732" s="1"/>
      <c r="J2732"/>
      <c r="AC2732" s="5" t="e">
        <f>VLOOKUP(Table1[[#This Row],[Expense Report]],#REF!,3, 0)</f>
        <v>#REF!</v>
      </c>
      <c r="AD2732" t="s">
        <v>14715</v>
      </c>
      <c r="AE2732" t="s">
        <v>245</v>
      </c>
      <c r="AF2732" t="e">
        <f>MONTH(Table1[[#This Row],[Date Sent]])</f>
        <v>#REF!</v>
      </c>
      <c r="AG2732" t="e">
        <f>YEAR(Table1[[#This Row],[Date Sent]])</f>
        <v>#REF!</v>
      </c>
      <c r="AH2732"/>
    </row>
    <row r="2733" spans="1:34" x14ac:dyDescent="0.2">
      <c r="A2733" t="s">
        <v>2805</v>
      </c>
      <c r="B2733" t="s">
        <v>3607</v>
      </c>
      <c r="C2733" s="17">
        <v>97.7</v>
      </c>
      <c r="D2733" s="4">
        <v>45282</v>
      </c>
      <c r="E2733" s="3" t="s">
        <v>21</v>
      </c>
      <c r="F2733" s="3" t="s">
        <v>33</v>
      </c>
      <c r="G2733" s="3" t="s">
        <v>3609</v>
      </c>
      <c r="H2733" s="1"/>
      <c r="J2733"/>
      <c r="AC2733" s="5" t="e">
        <f>VLOOKUP(Table1[[#This Row],[Expense Report]],#REF!,3, 0)</f>
        <v>#REF!</v>
      </c>
      <c r="AD2733" t="s">
        <v>14715</v>
      </c>
      <c r="AE2733" t="s">
        <v>245</v>
      </c>
      <c r="AF2733" t="e">
        <f>MONTH(Table1[[#This Row],[Date Sent]])</f>
        <v>#REF!</v>
      </c>
      <c r="AG2733" t="e">
        <f>YEAR(Table1[[#This Row],[Date Sent]])</f>
        <v>#REF!</v>
      </c>
      <c r="AH2733"/>
    </row>
    <row r="2734" spans="1:34" x14ac:dyDescent="0.2">
      <c r="A2734" t="s">
        <v>2805</v>
      </c>
      <c r="B2734" t="s">
        <v>3607</v>
      </c>
      <c r="C2734" s="17">
        <v>391.63</v>
      </c>
      <c r="D2734" s="4">
        <v>45294</v>
      </c>
      <c r="E2734" s="3" t="s">
        <v>21</v>
      </c>
      <c r="F2734" s="3" t="s">
        <v>33</v>
      </c>
      <c r="G2734" s="3" t="s">
        <v>3610</v>
      </c>
      <c r="H2734" s="1"/>
      <c r="J2734"/>
      <c r="AC2734" s="5" t="e">
        <f>VLOOKUP(Table1[[#This Row],[Expense Report]],#REF!,3, 0)</f>
        <v>#REF!</v>
      </c>
      <c r="AD2734" t="s">
        <v>14715</v>
      </c>
      <c r="AE2734" t="s">
        <v>245</v>
      </c>
      <c r="AF2734" t="e">
        <f>MONTH(Table1[[#This Row],[Date Sent]])</f>
        <v>#REF!</v>
      </c>
      <c r="AG2734" t="e">
        <f>YEAR(Table1[[#This Row],[Date Sent]])</f>
        <v>#REF!</v>
      </c>
      <c r="AH2734"/>
    </row>
    <row r="2735" spans="1:34" x14ac:dyDescent="0.2">
      <c r="A2735" t="s">
        <v>2805</v>
      </c>
      <c r="B2735" t="s">
        <v>3607</v>
      </c>
      <c r="C2735" s="17">
        <v>150.61000000000001</v>
      </c>
      <c r="D2735" s="4">
        <v>45302</v>
      </c>
      <c r="E2735" s="3" t="s">
        <v>21</v>
      </c>
      <c r="F2735" s="3" t="s">
        <v>33</v>
      </c>
      <c r="G2735" s="3" t="s">
        <v>3611</v>
      </c>
      <c r="H2735" s="1"/>
      <c r="J2735"/>
      <c r="AC2735" s="5" t="e">
        <f>VLOOKUP(Table1[[#This Row],[Expense Report]],#REF!,3, 0)</f>
        <v>#REF!</v>
      </c>
      <c r="AD2735" t="s">
        <v>14715</v>
      </c>
      <c r="AE2735" t="s">
        <v>245</v>
      </c>
      <c r="AF2735" t="e">
        <f>MONTH(Table1[[#This Row],[Date Sent]])</f>
        <v>#REF!</v>
      </c>
      <c r="AG2735" t="e">
        <f>YEAR(Table1[[#This Row],[Date Sent]])</f>
        <v>#REF!</v>
      </c>
      <c r="AH2735"/>
    </row>
    <row r="2736" spans="1:34" x14ac:dyDescent="0.2">
      <c r="A2736" t="s">
        <v>469</v>
      </c>
      <c r="B2736" t="s">
        <v>470</v>
      </c>
      <c r="C2736" s="17">
        <v>539.42999999999995</v>
      </c>
      <c r="D2736" s="4">
        <v>45245</v>
      </c>
      <c r="E2736" s="3" t="s">
        <v>21</v>
      </c>
      <c r="F2736" s="3" t="s">
        <v>25</v>
      </c>
      <c r="G2736" s="3" t="s">
        <v>1140</v>
      </c>
      <c r="H2736" s="1"/>
      <c r="J2736"/>
      <c r="AC2736" s="5" t="e">
        <f>VLOOKUP(Table1[[#This Row],[Expense Report]],#REF!,3, 0)</f>
        <v>#REF!</v>
      </c>
      <c r="AD2736" t="s">
        <v>14613</v>
      </c>
      <c r="AE2736" t="s">
        <v>245</v>
      </c>
      <c r="AF2736" t="e">
        <f>MONTH(Table1[[#This Row],[Date Sent]])</f>
        <v>#REF!</v>
      </c>
      <c r="AG2736" t="e">
        <f>YEAR(Table1[[#This Row],[Date Sent]])</f>
        <v>#REF!</v>
      </c>
      <c r="AH2736"/>
    </row>
    <row r="2737" spans="1:34" x14ac:dyDescent="0.2">
      <c r="A2737" t="s">
        <v>469</v>
      </c>
      <c r="B2737" t="s">
        <v>470</v>
      </c>
      <c r="C2737" s="17">
        <v>75.59</v>
      </c>
      <c r="D2737" s="4">
        <v>45245</v>
      </c>
      <c r="E2737" s="3" t="s">
        <v>21</v>
      </c>
      <c r="F2737" s="3" t="s">
        <v>33</v>
      </c>
      <c r="G2737" s="3" t="s">
        <v>3579</v>
      </c>
      <c r="H2737" s="1"/>
      <c r="J2737"/>
      <c r="AC2737" s="5" t="e">
        <f>VLOOKUP(Table1[[#This Row],[Expense Report]],#REF!,3, 0)</f>
        <v>#REF!</v>
      </c>
      <c r="AD2737" t="s">
        <v>14613</v>
      </c>
      <c r="AE2737" t="s">
        <v>245</v>
      </c>
      <c r="AF2737" t="e">
        <f>MONTH(Table1[[#This Row],[Date Sent]])</f>
        <v>#REF!</v>
      </c>
      <c r="AG2737" t="e">
        <f>YEAR(Table1[[#This Row],[Date Sent]])</f>
        <v>#REF!</v>
      </c>
      <c r="AH2737"/>
    </row>
    <row r="2738" spans="1:34" x14ac:dyDescent="0.2">
      <c r="A2738" t="s">
        <v>469</v>
      </c>
      <c r="B2738" t="s">
        <v>470</v>
      </c>
      <c r="C2738" s="17">
        <v>22.95</v>
      </c>
      <c r="D2738" s="4">
        <v>45247</v>
      </c>
      <c r="E2738" s="3" t="s">
        <v>21</v>
      </c>
      <c r="F2738" s="3" t="s">
        <v>15</v>
      </c>
      <c r="G2738" s="3" t="s">
        <v>3612</v>
      </c>
      <c r="H2738" s="1"/>
      <c r="J2738"/>
      <c r="AC2738" s="5" t="e">
        <f>VLOOKUP(Table1[[#This Row],[Expense Report]],#REF!,3, 0)</f>
        <v>#REF!</v>
      </c>
      <c r="AD2738" t="s">
        <v>14613</v>
      </c>
      <c r="AE2738" t="s">
        <v>245</v>
      </c>
      <c r="AF2738" t="e">
        <f>MONTH(Table1[[#This Row],[Date Sent]])</f>
        <v>#REF!</v>
      </c>
      <c r="AG2738" t="e">
        <f>YEAR(Table1[[#This Row],[Date Sent]])</f>
        <v>#REF!</v>
      </c>
      <c r="AH2738"/>
    </row>
    <row r="2739" spans="1:34" x14ac:dyDescent="0.2">
      <c r="A2739" t="s">
        <v>469</v>
      </c>
      <c r="B2739" t="s">
        <v>470</v>
      </c>
      <c r="C2739" s="17">
        <v>71.739999999999995</v>
      </c>
      <c r="D2739" s="4">
        <v>45247</v>
      </c>
      <c r="E2739" s="3" t="s">
        <v>21</v>
      </c>
      <c r="F2739" s="3" t="s">
        <v>15</v>
      </c>
      <c r="G2739" s="3" t="s">
        <v>3612</v>
      </c>
      <c r="H2739" s="1"/>
      <c r="J2739"/>
      <c r="AC2739" s="5" t="e">
        <f>VLOOKUP(Table1[[#This Row],[Expense Report]],#REF!,3, 0)</f>
        <v>#REF!</v>
      </c>
      <c r="AD2739" t="s">
        <v>14613</v>
      </c>
      <c r="AE2739" t="s">
        <v>245</v>
      </c>
      <c r="AF2739" t="e">
        <f>MONTH(Table1[[#This Row],[Date Sent]])</f>
        <v>#REF!</v>
      </c>
      <c r="AG2739" t="e">
        <f>YEAR(Table1[[#This Row],[Date Sent]])</f>
        <v>#REF!</v>
      </c>
      <c r="AH2739"/>
    </row>
    <row r="2740" spans="1:34" x14ac:dyDescent="0.2">
      <c r="A2740" t="s">
        <v>469</v>
      </c>
      <c r="B2740" t="s">
        <v>470</v>
      </c>
      <c r="C2740" s="17">
        <v>30.55</v>
      </c>
      <c r="D2740" s="4">
        <v>45247</v>
      </c>
      <c r="E2740" s="3" t="s">
        <v>21</v>
      </c>
      <c r="F2740" s="3" t="s">
        <v>15</v>
      </c>
      <c r="G2740" s="3" t="s">
        <v>3613</v>
      </c>
      <c r="H2740" s="1"/>
      <c r="J2740"/>
      <c r="AC2740" s="5" t="e">
        <f>VLOOKUP(Table1[[#This Row],[Expense Report]],#REF!,3, 0)</f>
        <v>#REF!</v>
      </c>
      <c r="AD2740" t="s">
        <v>14613</v>
      </c>
      <c r="AE2740" t="s">
        <v>245</v>
      </c>
      <c r="AF2740" t="e">
        <f>MONTH(Table1[[#This Row],[Date Sent]])</f>
        <v>#REF!</v>
      </c>
      <c r="AG2740" t="e">
        <f>YEAR(Table1[[#This Row],[Date Sent]])</f>
        <v>#REF!</v>
      </c>
      <c r="AH2740"/>
    </row>
    <row r="2741" spans="1:34" x14ac:dyDescent="0.2">
      <c r="A2741" t="s">
        <v>469</v>
      </c>
      <c r="B2741" t="s">
        <v>470</v>
      </c>
      <c r="C2741" s="17">
        <v>59.66</v>
      </c>
      <c r="D2741" s="4">
        <v>45247</v>
      </c>
      <c r="E2741" s="3" t="s">
        <v>21</v>
      </c>
      <c r="F2741" s="3" t="s">
        <v>15</v>
      </c>
      <c r="G2741" s="3" t="s">
        <v>3612</v>
      </c>
      <c r="H2741" s="1"/>
      <c r="J2741"/>
      <c r="AC2741" s="5" t="e">
        <f>VLOOKUP(Table1[[#This Row],[Expense Report]],#REF!,3, 0)</f>
        <v>#REF!</v>
      </c>
      <c r="AD2741" t="s">
        <v>14613</v>
      </c>
      <c r="AE2741" t="s">
        <v>245</v>
      </c>
      <c r="AF2741" t="e">
        <f>MONTH(Table1[[#This Row],[Date Sent]])</f>
        <v>#REF!</v>
      </c>
      <c r="AG2741" t="e">
        <f>YEAR(Table1[[#This Row],[Date Sent]])</f>
        <v>#REF!</v>
      </c>
      <c r="AH2741"/>
    </row>
    <row r="2742" spans="1:34" x14ac:dyDescent="0.2">
      <c r="A2742" t="s">
        <v>469</v>
      </c>
      <c r="B2742" t="s">
        <v>470</v>
      </c>
      <c r="C2742" s="17">
        <v>56.68</v>
      </c>
      <c r="D2742" s="4">
        <v>45247</v>
      </c>
      <c r="E2742" s="3" t="s">
        <v>21</v>
      </c>
      <c r="F2742" s="3" t="s">
        <v>15</v>
      </c>
      <c r="G2742" s="3" t="s">
        <v>3614</v>
      </c>
      <c r="H2742" s="1"/>
      <c r="J2742"/>
      <c r="AC2742" s="5" t="e">
        <f>VLOOKUP(Table1[[#This Row],[Expense Report]],#REF!,3, 0)</f>
        <v>#REF!</v>
      </c>
      <c r="AD2742" t="s">
        <v>14613</v>
      </c>
      <c r="AE2742" t="s">
        <v>245</v>
      </c>
      <c r="AF2742" t="e">
        <f>MONTH(Table1[[#This Row],[Date Sent]])</f>
        <v>#REF!</v>
      </c>
      <c r="AG2742" t="e">
        <f>YEAR(Table1[[#This Row],[Date Sent]])</f>
        <v>#REF!</v>
      </c>
      <c r="AH2742"/>
    </row>
    <row r="2743" spans="1:34" x14ac:dyDescent="0.2">
      <c r="A2743" t="s">
        <v>469</v>
      </c>
      <c r="B2743" t="s">
        <v>470</v>
      </c>
      <c r="C2743" s="17">
        <v>27.51</v>
      </c>
      <c r="D2743" s="4">
        <v>45247</v>
      </c>
      <c r="E2743" s="3" t="s">
        <v>21</v>
      </c>
      <c r="F2743" s="3" t="s">
        <v>15</v>
      </c>
      <c r="G2743" s="3" t="s">
        <v>3615</v>
      </c>
      <c r="H2743" s="1"/>
      <c r="J2743"/>
      <c r="AC2743" s="5" t="e">
        <f>VLOOKUP(Table1[[#This Row],[Expense Report]],#REF!,3, 0)</f>
        <v>#REF!</v>
      </c>
      <c r="AD2743" t="s">
        <v>14613</v>
      </c>
      <c r="AE2743" t="s">
        <v>245</v>
      </c>
      <c r="AF2743" t="e">
        <f>MONTH(Table1[[#This Row],[Date Sent]])</f>
        <v>#REF!</v>
      </c>
      <c r="AG2743" t="e">
        <f>YEAR(Table1[[#This Row],[Date Sent]])</f>
        <v>#REF!</v>
      </c>
      <c r="AH2743"/>
    </row>
    <row r="2744" spans="1:34" x14ac:dyDescent="0.2">
      <c r="A2744" t="s">
        <v>469</v>
      </c>
      <c r="B2744" t="s">
        <v>470</v>
      </c>
      <c r="C2744" s="17">
        <v>105.52</v>
      </c>
      <c r="D2744" s="4">
        <v>45248</v>
      </c>
      <c r="E2744" s="3" t="s">
        <v>21</v>
      </c>
      <c r="F2744" s="3" t="s">
        <v>15</v>
      </c>
      <c r="G2744" s="3" t="s">
        <v>3612</v>
      </c>
      <c r="H2744" s="1"/>
      <c r="J2744"/>
      <c r="AC2744" s="5" t="e">
        <f>VLOOKUP(Table1[[#This Row],[Expense Report]],#REF!,3, 0)</f>
        <v>#REF!</v>
      </c>
      <c r="AD2744" t="s">
        <v>14613</v>
      </c>
      <c r="AE2744" t="s">
        <v>245</v>
      </c>
      <c r="AF2744" t="e">
        <f>MONTH(Table1[[#This Row],[Date Sent]])</f>
        <v>#REF!</v>
      </c>
      <c r="AG2744" t="e">
        <f>YEAR(Table1[[#This Row],[Date Sent]])</f>
        <v>#REF!</v>
      </c>
      <c r="AH2744"/>
    </row>
    <row r="2745" spans="1:34" x14ac:dyDescent="0.2">
      <c r="A2745" t="s">
        <v>469</v>
      </c>
      <c r="B2745" t="s">
        <v>470</v>
      </c>
      <c r="C2745" s="17">
        <v>12.42</v>
      </c>
      <c r="D2745" s="4">
        <v>45248</v>
      </c>
      <c r="E2745" s="3" t="s">
        <v>21</v>
      </c>
      <c r="F2745" s="3" t="s">
        <v>18</v>
      </c>
      <c r="G2745" s="3" t="s">
        <v>3616</v>
      </c>
      <c r="H2745" s="1"/>
      <c r="J2745"/>
      <c r="AC2745" s="5" t="e">
        <f>VLOOKUP(Table1[[#This Row],[Expense Report]],#REF!,3, 0)</f>
        <v>#REF!</v>
      </c>
      <c r="AD2745" t="s">
        <v>14613</v>
      </c>
      <c r="AE2745" t="s">
        <v>245</v>
      </c>
      <c r="AF2745" t="e">
        <f>MONTH(Table1[[#This Row],[Date Sent]])</f>
        <v>#REF!</v>
      </c>
      <c r="AG2745" t="e">
        <f>YEAR(Table1[[#This Row],[Date Sent]])</f>
        <v>#REF!</v>
      </c>
      <c r="AH2745"/>
    </row>
    <row r="2746" spans="1:34" x14ac:dyDescent="0.2">
      <c r="A2746" t="s">
        <v>469</v>
      </c>
      <c r="B2746" t="s">
        <v>470</v>
      </c>
      <c r="C2746" s="17">
        <v>62.77</v>
      </c>
      <c r="D2746" s="4">
        <v>45248</v>
      </c>
      <c r="E2746" s="3" t="s">
        <v>21</v>
      </c>
      <c r="F2746" s="3" t="s">
        <v>15</v>
      </c>
      <c r="G2746" s="3" t="s">
        <v>3612</v>
      </c>
      <c r="H2746" s="1"/>
      <c r="J2746"/>
      <c r="AC2746" s="5" t="e">
        <f>VLOOKUP(Table1[[#This Row],[Expense Report]],#REF!,3, 0)</f>
        <v>#REF!</v>
      </c>
      <c r="AD2746" t="s">
        <v>14613</v>
      </c>
      <c r="AE2746" t="s">
        <v>245</v>
      </c>
      <c r="AF2746" t="e">
        <f>MONTH(Table1[[#This Row],[Date Sent]])</f>
        <v>#REF!</v>
      </c>
      <c r="AG2746" t="e">
        <f>YEAR(Table1[[#This Row],[Date Sent]])</f>
        <v>#REF!</v>
      </c>
      <c r="AH2746"/>
    </row>
    <row r="2747" spans="1:34" x14ac:dyDescent="0.2">
      <c r="A2747" t="s">
        <v>469</v>
      </c>
      <c r="B2747" t="s">
        <v>470</v>
      </c>
      <c r="C2747" s="17">
        <v>19.829999999999998</v>
      </c>
      <c r="D2747" s="4">
        <v>45248</v>
      </c>
      <c r="E2747" s="3" t="s">
        <v>21</v>
      </c>
      <c r="F2747" s="3" t="s">
        <v>15</v>
      </c>
      <c r="G2747" s="3" t="s">
        <v>3612</v>
      </c>
      <c r="H2747" s="1"/>
      <c r="J2747"/>
      <c r="AC2747" s="5" t="e">
        <f>VLOOKUP(Table1[[#This Row],[Expense Report]],#REF!,3, 0)</f>
        <v>#REF!</v>
      </c>
      <c r="AD2747" t="s">
        <v>14613</v>
      </c>
      <c r="AE2747" t="s">
        <v>245</v>
      </c>
      <c r="AF2747" t="e">
        <f>MONTH(Table1[[#This Row],[Date Sent]])</f>
        <v>#REF!</v>
      </c>
      <c r="AG2747" t="e">
        <f>YEAR(Table1[[#This Row],[Date Sent]])</f>
        <v>#REF!</v>
      </c>
      <c r="AH2747"/>
    </row>
    <row r="2748" spans="1:34" x14ac:dyDescent="0.2">
      <c r="A2748" t="s">
        <v>469</v>
      </c>
      <c r="B2748" t="s">
        <v>470</v>
      </c>
      <c r="C2748" s="17">
        <v>872.09</v>
      </c>
      <c r="D2748" s="4">
        <v>45251</v>
      </c>
      <c r="E2748" s="3" t="s">
        <v>21</v>
      </c>
      <c r="F2748" s="3" t="s">
        <v>33</v>
      </c>
      <c r="G2748" s="3" t="s">
        <v>3617</v>
      </c>
      <c r="H2748" s="1"/>
      <c r="J2748"/>
      <c r="AC2748" s="5" t="e">
        <f>VLOOKUP(Table1[[#This Row],[Expense Report]],#REF!,3, 0)</f>
        <v>#REF!</v>
      </c>
      <c r="AD2748" t="s">
        <v>14613</v>
      </c>
      <c r="AE2748" t="s">
        <v>245</v>
      </c>
      <c r="AF2748" t="e">
        <f>MONTH(Table1[[#This Row],[Date Sent]])</f>
        <v>#REF!</v>
      </c>
      <c r="AG2748" t="e">
        <f>YEAR(Table1[[#This Row],[Date Sent]])</f>
        <v>#REF!</v>
      </c>
      <c r="AH2748"/>
    </row>
    <row r="2749" spans="1:34" x14ac:dyDescent="0.2">
      <c r="A2749" t="s">
        <v>469</v>
      </c>
      <c r="B2749" t="s">
        <v>470</v>
      </c>
      <c r="C2749" s="17">
        <v>320.27999999999997</v>
      </c>
      <c r="D2749" s="4">
        <v>45251</v>
      </c>
      <c r="E2749" s="3" t="s">
        <v>21</v>
      </c>
      <c r="F2749" s="3" t="s">
        <v>39</v>
      </c>
      <c r="G2749" s="3" t="s">
        <v>3618</v>
      </c>
      <c r="H2749" s="1"/>
      <c r="J2749"/>
      <c r="AC2749" s="5" t="e">
        <f>VLOOKUP(Table1[[#This Row],[Expense Report]],#REF!,3, 0)</f>
        <v>#REF!</v>
      </c>
      <c r="AD2749" t="s">
        <v>14613</v>
      </c>
      <c r="AE2749" t="s">
        <v>245</v>
      </c>
      <c r="AF2749" t="e">
        <f>MONTH(Table1[[#This Row],[Date Sent]])</f>
        <v>#REF!</v>
      </c>
      <c r="AG2749" t="e">
        <f>YEAR(Table1[[#This Row],[Date Sent]])</f>
        <v>#REF!</v>
      </c>
      <c r="AH2749"/>
    </row>
    <row r="2750" spans="1:34" x14ac:dyDescent="0.2">
      <c r="A2750" t="s">
        <v>469</v>
      </c>
      <c r="B2750" t="s">
        <v>470</v>
      </c>
      <c r="C2750" s="17">
        <v>96.97</v>
      </c>
      <c r="D2750" s="4">
        <v>45252</v>
      </c>
      <c r="E2750" s="3" t="s">
        <v>21</v>
      </c>
      <c r="F2750" s="3" t="s">
        <v>33</v>
      </c>
      <c r="G2750" s="3" t="s">
        <v>3619</v>
      </c>
      <c r="H2750" s="1"/>
      <c r="J2750"/>
      <c r="AC2750" s="5" t="e">
        <f>VLOOKUP(Table1[[#This Row],[Expense Report]],#REF!,3, 0)</f>
        <v>#REF!</v>
      </c>
      <c r="AD2750" t="s">
        <v>14613</v>
      </c>
      <c r="AE2750" t="s">
        <v>245</v>
      </c>
      <c r="AF2750" t="e">
        <f>MONTH(Table1[[#This Row],[Date Sent]])</f>
        <v>#REF!</v>
      </c>
      <c r="AG2750" t="e">
        <f>YEAR(Table1[[#This Row],[Date Sent]])</f>
        <v>#REF!</v>
      </c>
      <c r="AH2750"/>
    </row>
    <row r="2751" spans="1:34" x14ac:dyDescent="0.2">
      <c r="A2751" t="s">
        <v>469</v>
      </c>
      <c r="B2751" t="s">
        <v>470</v>
      </c>
      <c r="C2751" s="17">
        <v>562.98</v>
      </c>
      <c r="D2751" s="4">
        <v>45254</v>
      </c>
      <c r="E2751" s="3" t="s">
        <v>21</v>
      </c>
      <c r="F2751" s="3" t="s">
        <v>15</v>
      </c>
      <c r="G2751" s="3" t="s">
        <v>3612</v>
      </c>
      <c r="H2751" s="1"/>
      <c r="J2751"/>
      <c r="AC2751" s="5" t="e">
        <f>VLOOKUP(Table1[[#This Row],[Expense Report]],#REF!,3, 0)</f>
        <v>#REF!</v>
      </c>
      <c r="AD2751" t="s">
        <v>14613</v>
      </c>
      <c r="AE2751" t="s">
        <v>245</v>
      </c>
      <c r="AF2751" t="e">
        <f>MONTH(Table1[[#This Row],[Date Sent]])</f>
        <v>#REF!</v>
      </c>
      <c r="AG2751" t="e">
        <f>YEAR(Table1[[#This Row],[Date Sent]])</f>
        <v>#REF!</v>
      </c>
      <c r="AH2751"/>
    </row>
    <row r="2752" spans="1:34" x14ac:dyDescent="0.2">
      <c r="A2752" t="s">
        <v>469</v>
      </c>
      <c r="B2752" t="s">
        <v>470</v>
      </c>
      <c r="C2752" s="17">
        <v>63.33</v>
      </c>
      <c r="D2752" s="4">
        <v>45254</v>
      </c>
      <c r="E2752" s="3" t="s">
        <v>21</v>
      </c>
      <c r="F2752" s="3" t="s">
        <v>15</v>
      </c>
      <c r="G2752" s="3" t="s">
        <v>3620</v>
      </c>
      <c r="H2752" s="1"/>
      <c r="J2752"/>
      <c r="AC2752" s="5" t="e">
        <f>VLOOKUP(Table1[[#This Row],[Expense Report]],#REF!,3, 0)</f>
        <v>#REF!</v>
      </c>
      <c r="AD2752" t="s">
        <v>14613</v>
      </c>
      <c r="AE2752" t="s">
        <v>245</v>
      </c>
      <c r="AF2752" t="e">
        <f>MONTH(Table1[[#This Row],[Date Sent]])</f>
        <v>#REF!</v>
      </c>
      <c r="AG2752" t="e">
        <f>YEAR(Table1[[#This Row],[Date Sent]])</f>
        <v>#REF!</v>
      </c>
      <c r="AH2752"/>
    </row>
    <row r="2753" spans="1:34" x14ac:dyDescent="0.2">
      <c r="A2753" t="s">
        <v>469</v>
      </c>
      <c r="B2753" t="s">
        <v>470</v>
      </c>
      <c r="C2753" s="17">
        <v>146.19</v>
      </c>
      <c r="D2753" s="4">
        <v>45256</v>
      </c>
      <c r="E2753" s="3" t="s">
        <v>21</v>
      </c>
      <c r="F2753" s="3" t="s">
        <v>33</v>
      </c>
      <c r="G2753" s="3" t="s">
        <v>950</v>
      </c>
      <c r="H2753" s="1"/>
      <c r="J2753"/>
      <c r="AC2753" s="5" t="e">
        <f>VLOOKUP(Table1[[#This Row],[Expense Report]],#REF!,3, 0)</f>
        <v>#REF!</v>
      </c>
      <c r="AD2753" t="s">
        <v>14613</v>
      </c>
      <c r="AE2753" t="s">
        <v>245</v>
      </c>
      <c r="AF2753" t="e">
        <f>MONTH(Table1[[#This Row],[Date Sent]])</f>
        <v>#REF!</v>
      </c>
      <c r="AG2753" t="e">
        <f>YEAR(Table1[[#This Row],[Date Sent]])</f>
        <v>#REF!</v>
      </c>
      <c r="AH2753"/>
    </row>
    <row r="2754" spans="1:34" x14ac:dyDescent="0.2">
      <c r="A2754" t="s">
        <v>469</v>
      </c>
      <c r="B2754" t="s">
        <v>470</v>
      </c>
      <c r="C2754" s="17">
        <v>16.78</v>
      </c>
      <c r="D2754" s="4">
        <v>45256</v>
      </c>
      <c r="E2754" s="3" t="s">
        <v>21</v>
      </c>
      <c r="F2754" s="3" t="s">
        <v>33</v>
      </c>
      <c r="G2754" s="3" t="s">
        <v>3621</v>
      </c>
      <c r="H2754" s="1"/>
      <c r="J2754"/>
      <c r="AC2754" s="5" t="e">
        <f>VLOOKUP(Table1[[#This Row],[Expense Report]],#REF!,3, 0)</f>
        <v>#REF!</v>
      </c>
      <c r="AD2754" t="s">
        <v>14613</v>
      </c>
      <c r="AE2754" t="s">
        <v>245</v>
      </c>
      <c r="AF2754" t="e">
        <f>MONTH(Table1[[#This Row],[Date Sent]])</f>
        <v>#REF!</v>
      </c>
      <c r="AG2754" t="e">
        <f>YEAR(Table1[[#This Row],[Date Sent]])</f>
        <v>#REF!</v>
      </c>
      <c r="AH2754"/>
    </row>
    <row r="2755" spans="1:34" x14ac:dyDescent="0.2">
      <c r="A2755" t="s">
        <v>469</v>
      </c>
      <c r="B2755" t="s">
        <v>470</v>
      </c>
      <c r="C2755" s="17">
        <v>355.97</v>
      </c>
      <c r="D2755" s="4">
        <v>45258</v>
      </c>
      <c r="E2755" s="3" t="s">
        <v>21</v>
      </c>
      <c r="F2755" s="3" t="s">
        <v>33</v>
      </c>
      <c r="G2755" s="3" t="s">
        <v>3622</v>
      </c>
      <c r="H2755" s="1"/>
      <c r="J2755"/>
      <c r="AC2755" s="5" t="e">
        <f>VLOOKUP(Table1[[#This Row],[Expense Report]],#REF!,3, 0)</f>
        <v>#REF!</v>
      </c>
      <c r="AD2755" t="s">
        <v>14613</v>
      </c>
      <c r="AE2755" t="s">
        <v>245</v>
      </c>
      <c r="AF2755" t="e">
        <f>MONTH(Table1[[#This Row],[Date Sent]])</f>
        <v>#REF!</v>
      </c>
      <c r="AG2755" t="e">
        <f>YEAR(Table1[[#This Row],[Date Sent]])</f>
        <v>#REF!</v>
      </c>
      <c r="AH2755"/>
    </row>
    <row r="2756" spans="1:34" x14ac:dyDescent="0.2">
      <c r="A2756" t="s">
        <v>469</v>
      </c>
      <c r="B2756" t="s">
        <v>470</v>
      </c>
      <c r="C2756" s="17">
        <v>22.49</v>
      </c>
      <c r="D2756" s="4">
        <v>45258</v>
      </c>
      <c r="E2756" s="3" t="s">
        <v>21</v>
      </c>
      <c r="F2756" s="3" t="s">
        <v>15</v>
      </c>
      <c r="G2756" s="3" t="s">
        <v>3623</v>
      </c>
      <c r="H2756" s="1"/>
      <c r="J2756"/>
      <c r="AC2756" s="5" t="e">
        <f>VLOOKUP(Table1[[#This Row],[Expense Report]],#REF!,3, 0)</f>
        <v>#REF!</v>
      </c>
      <c r="AD2756" t="s">
        <v>14613</v>
      </c>
      <c r="AE2756" t="s">
        <v>245</v>
      </c>
      <c r="AF2756" t="e">
        <f>MONTH(Table1[[#This Row],[Date Sent]])</f>
        <v>#REF!</v>
      </c>
      <c r="AG2756" t="e">
        <f>YEAR(Table1[[#This Row],[Date Sent]])</f>
        <v>#REF!</v>
      </c>
      <c r="AH2756"/>
    </row>
    <row r="2757" spans="1:34" x14ac:dyDescent="0.2">
      <c r="A2757" t="s">
        <v>469</v>
      </c>
      <c r="B2757" t="s">
        <v>470</v>
      </c>
      <c r="C2757" s="17">
        <v>-40.950000000000003</v>
      </c>
      <c r="D2757" s="4">
        <v>45258</v>
      </c>
      <c r="E2757" s="3" t="s">
        <v>21</v>
      </c>
      <c r="F2757" s="3" t="s">
        <v>33</v>
      </c>
      <c r="G2757" s="3" t="s">
        <v>3624</v>
      </c>
      <c r="H2757" s="1"/>
      <c r="J2757"/>
      <c r="AC2757" s="5" t="e">
        <f>VLOOKUP(Table1[[#This Row],[Expense Report]],#REF!,3, 0)</f>
        <v>#REF!</v>
      </c>
      <c r="AD2757" t="s">
        <v>14613</v>
      </c>
      <c r="AE2757" t="s">
        <v>245</v>
      </c>
      <c r="AF2757" t="e">
        <f>MONTH(Table1[[#This Row],[Date Sent]])</f>
        <v>#REF!</v>
      </c>
      <c r="AG2757" t="e">
        <f>YEAR(Table1[[#This Row],[Date Sent]])</f>
        <v>#REF!</v>
      </c>
      <c r="AH2757"/>
    </row>
    <row r="2758" spans="1:34" x14ac:dyDescent="0.2">
      <c r="A2758" t="s">
        <v>469</v>
      </c>
      <c r="B2758" t="s">
        <v>470</v>
      </c>
      <c r="C2758" s="17">
        <v>256.75</v>
      </c>
      <c r="D2758" s="4">
        <v>45259</v>
      </c>
      <c r="E2758" s="3" t="s">
        <v>21</v>
      </c>
      <c r="F2758" s="3" t="s">
        <v>25</v>
      </c>
      <c r="G2758" s="3" t="s">
        <v>3625</v>
      </c>
      <c r="H2758" s="1"/>
      <c r="J2758"/>
      <c r="AC2758" s="5" t="e">
        <f>VLOOKUP(Table1[[#This Row],[Expense Report]],#REF!,3, 0)</f>
        <v>#REF!</v>
      </c>
      <c r="AD2758" t="s">
        <v>14613</v>
      </c>
      <c r="AE2758" t="s">
        <v>245</v>
      </c>
      <c r="AF2758" t="e">
        <f>MONTH(Table1[[#This Row],[Date Sent]])</f>
        <v>#REF!</v>
      </c>
      <c r="AG2758" t="e">
        <f>YEAR(Table1[[#This Row],[Date Sent]])</f>
        <v>#REF!</v>
      </c>
      <c r="AH2758"/>
    </row>
    <row r="2759" spans="1:34" x14ac:dyDescent="0.2">
      <c r="A2759" t="s">
        <v>469</v>
      </c>
      <c r="B2759" t="s">
        <v>470</v>
      </c>
      <c r="C2759" s="17">
        <v>205.38</v>
      </c>
      <c r="D2759" s="4">
        <v>45259</v>
      </c>
      <c r="E2759" s="3" t="s">
        <v>21</v>
      </c>
      <c r="F2759" s="3" t="s">
        <v>20</v>
      </c>
      <c r="G2759" s="3" t="s">
        <v>3626</v>
      </c>
      <c r="H2759" s="1"/>
      <c r="J2759"/>
      <c r="AC2759" s="5" t="e">
        <f>VLOOKUP(Table1[[#This Row],[Expense Report]],#REF!,3, 0)</f>
        <v>#REF!</v>
      </c>
      <c r="AD2759" t="s">
        <v>14613</v>
      </c>
      <c r="AE2759" t="s">
        <v>245</v>
      </c>
      <c r="AF2759" t="e">
        <f>MONTH(Table1[[#This Row],[Date Sent]])</f>
        <v>#REF!</v>
      </c>
      <c r="AG2759" t="e">
        <f>YEAR(Table1[[#This Row],[Date Sent]])</f>
        <v>#REF!</v>
      </c>
      <c r="AH2759"/>
    </row>
    <row r="2760" spans="1:34" x14ac:dyDescent="0.2">
      <c r="A2760" t="s">
        <v>469</v>
      </c>
      <c r="B2760" t="s">
        <v>470</v>
      </c>
      <c r="C2760" s="17">
        <v>8.64</v>
      </c>
      <c r="D2760" s="4">
        <v>45259</v>
      </c>
      <c r="E2760" s="3" t="s">
        <v>21</v>
      </c>
      <c r="F2760" s="3" t="s">
        <v>15</v>
      </c>
      <c r="G2760" s="3" t="s">
        <v>3627</v>
      </c>
      <c r="H2760" s="1"/>
      <c r="J2760"/>
      <c r="AC2760" s="5" t="e">
        <f>VLOOKUP(Table1[[#This Row],[Expense Report]],#REF!,3, 0)</f>
        <v>#REF!</v>
      </c>
      <c r="AD2760" t="s">
        <v>14613</v>
      </c>
      <c r="AE2760" t="s">
        <v>245</v>
      </c>
      <c r="AF2760" t="e">
        <f>MONTH(Table1[[#This Row],[Date Sent]])</f>
        <v>#REF!</v>
      </c>
      <c r="AG2760" t="e">
        <f>YEAR(Table1[[#This Row],[Date Sent]])</f>
        <v>#REF!</v>
      </c>
      <c r="AH2760"/>
    </row>
    <row r="2761" spans="1:34" x14ac:dyDescent="0.2">
      <c r="A2761" t="s">
        <v>469</v>
      </c>
      <c r="B2761" t="s">
        <v>470</v>
      </c>
      <c r="C2761" s="17">
        <v>391.76</v>
      </c>
      <c r="D2761" s="4">
        <v>45259</v>
      </c>
      <c r="E2761" s="3" t="s">
        <v>21</v>
      </c>
      <c r="F2761" s="3" t="s">
        <v>15</v>
      </c>
      <c r="G2761" s="3" t="s">
        <v>3628</v>
      </c>
      <c r="H2761" s="1"/>
      <c r="J2761"/>
      <c r="AC2761" s="5" t="e">
        <f>VLOOKUP(Table1[[#This Row],[Expense Report]],#REF!,3, 0)</f>
        <v>#REF!</v>
      </c>
      <c r="AD2761" t="s">
        <v>14613</v>
      </c>
      <c r="AE2761" t="s">
        <v>245</v>
      </c>
      <c r="AF2761" t="e">
        <f>MONTH(Table1[[#This Row],[Date Sent]])</f>
        <v>#REF!</v>
      </c>
      <c r="AG2761" t="e">
        <f>YEAR(Table1[[#This Row],[Date Sent]])</f>
        <v>#REF!</v>
      </c>
      <c r="AH2761"/>
    </row>
    <row r="2762" spans="1:34" x14ac:dyDescent="0.2">
      <c r="A2762" t="s">
        <v>469</v>
      </c>
      <c r="B2762" t="s">
        <v>470</v>
      </c>
      <c r="C2762" s="17">
        <v>48.99</v>
      </c>
      <c r="D2762" s="4">
        <v>45262</v>
      </c>
      <c r="E2762" s="3" t="s">
        <v>21</v>
      </c>
      <c r="F2762" s="3" t="s">
        <v>39</v>
      </c>
      <c r="G2762" s="3" t="s">
        <v>2754</v>
      </c>
      <c r="H2762" s="1"/>
      <c r="J2762"/>
      <c r="AC2762" s="5" t="e">
        <f>VLOOKUP(Table1[[#This Row],[Expense Report]],#REF!,3, 0)</f>
        <v>#REF!</v>
      </c>
      <c r="AD2762" t="s">
        <v>14613</v>
      </c>
      <c r="AE2762" t="s">
        <v>245</v>
      </c>
      <c r="AF2762" t="e">
        <f>MONTH(Table1[[#This Row],[Date Sent]])</f>
        <v>#REF!</v>
      </c>
      <c r="AG2762" t="e">
        <f>YEAR(Table1[[#This Row],[Date Sent]])</f>
        <v>#REF!</v>
      </c>
      <c r="AH2762"/>
    </row>
    <row r="2763" spans="1:34" x14ac:dyDescent="0.2">
      <c r="A2763" t="s">
        <v>469</v>
      </c>
      <c r="B2763" t="s">
        <v>470</v>
      </c>
      <c r="C2763" s="17">
        <v>17.28</v>
      </c>
      <c r="D2763" s="4">
        <v>45262</v>
      </c>
      <c r="E2763" s="3" t="s">
        <v>21</v>
      </c>
      <c r="F2763" s="3" t="s">
        <v>17</v>
      </c>
      <c r="G2763" s="3" t="s">
        <v>1478</v>
      </c>
      <c r="H2763" s="1"/>
      <c r="J2763"/>
      <c r="AC2763" s="5" t="e">
        <f>VLOOKUP(Table1[[#This Row],[Expense Report]],#REF!,3, 0)</f>
        <v>#REF!</v>
      </c>
      <c r="AD2763" t="s">
        <v>14613</v>
      </c>
      <c r="AE2763" t="s">
        <v>245</v>
      </c>
      <c r="AF2763" t="e">
        <f>MONTH(Table1[[#This Row],[Date Sent]])</f>
        <v>#REF!</v>
      </c>
      <c r="AG2763" t="e">
        <f>YEAR(Table1[[#This Row],[Date Sent]])</f>
        <v>#REF!</v>
      </c>
      <c r="AH2763"/>
    </row>
    <row r="2764" spans="1:34" x14ac:dyDescent="0.2">
      <c r="A2764" t="s">
        <v>469</v>
      </c>
      <c r="B2764" t="s">
        <v>470</v>
      </c>
      <c r="C2764" s="17">
        <v>21.58</v>
      </c>
      <c r="D2764" s="4">
        <v>45262</v>
      </c>
      <c r="E2764" s="3" t="s">
        <v>21</v>
      </c>
      <c r="F2764" s="3" t="s">
        <v>33</v>
      </c>
      <c r="G2764" s="3" t="s">
        <v>1867</v>
      </c>
      <c r="H2764" s="1"/>
      <c r="J2764"/>
      <c r="AC2764" s="5" t="e">
        <f>VLOOKUP(Table1[[#This Row],[Expense Report]],#REF!,3, 0)</f>
        <v>#REF!</v>
      </c>
      <c r="AD2764" t="s">
        <v>14613</v>
      </c>
      <c r="AE2764" t="s">
        <v>245</v>
      </c>
      <c r="AF2764" t="e">
        <f>MONTH(Table1[[#This Row],[Date Sent]])</f>
        <v>#REF!</v>
      </c>
      <c r="AG2764" t="e">
        <f>YEAR(Table1[[#This Row],[Date Sent]])</f>
        <v>#REF!</v>
      </c>
      <c r="AH2764"/>
    </row>
    <row r="2765" spans="1:34" x14ac:dyDescent="0.2">
      <c r="A2765" t="s">
        <v>469</v>
      </c>
      <c r="B2765" t="s">
        <v>470</v>
      </c>
      <c r="C2765" s="17">
        <v>17.28</v>
      </c>
      <c r="D2765" s="4">
        <v>45262</v>
      </c>
      <c r="E2765" s="3" t="s">
        <v>21</v>
      </c>
      <c r="F2765" s="3" t="s">
        <v>17</v>
      </c>
      <c r="G2765" s="3" t="s">
        <v>1478</v>
      </c>
      <c r="H2765" s="1"/>
      <c r="J2765"/>
      <c r="AC2765" s="5" t="e">
        <f>VLOOKUP(Table1[[#This Row],[Expense Report]],#REF!,3, 0)</f>
        <v>#REF!</v>
      </c>
      <c r="AD2765" t="s">
        <v>14613</v>
      </c>
      <c r="AE2765" t="s">
        <v>245</v>
      </c>
      <c r="AF2765" t="e">
        <f>MONTH(Table1[[#This Row],[Date Sent]])</f>
        <v>#REF!</v>
      </c>
      <c r="AG2765" t="e">
        <f>YEAR(Table1[[#This Row],[Date Sent]])</f>
        <v>#REF!</v>
      </c>
      <c r="AH2765"/>
    </row>
    <row r="2766" spans="1:34" x14ac:dyDescent="0.2">
      <c r="A2766" t="s">
        <v>469</v>
      </c>
      <c r="B2766" t="s">
        <v>470</v>
      </c>
      <c r="C2766" s="17">
        <v>85.89</v>
      </c>
      <c r="D2766" s="4">
        <v>45262</v>
      </c>
      <c r="E2766" s="3" t="s">
        <v>21</v>
      </c>
      <c r="F2766" s="3" t="s">
        <v>39</v>
      </c>
      <c r="G2766" s="3" t="s">
        <v>2446</v>
      </c>
      <c r="H2766" s="1"/>
      <c r="J2766"/>
      <c r="AC2766" s="5" t="e">
        <f>VLOOKUP(Table1[[#This Row],[Expense Report]],#REF!,3, 0)</f>
        <v>#REF!</v>
      </c>
      <c r="AD2766" t="s">
        <v>14613</v>
      </c>
      <c r="AE2766" t="s">
        <v>245</v>
      </c>
      <c r="AF2766" t="e">
        <f>MONTH(Table1[[#This Row],[Date Sent]])</f>
        <v>#REF!</v>
      </c>
      <c r="AG2766" t="e">
        <f>YEAR(Table1[[#This Row],[Date Sent]])</f>
        <v>#REF!</v>
      </c>
      <c r="AH2766"/>
    </row>
    <row r="2767" spans="1:34" x14ac:dyDescent="0.2">
      <c r="A2767" t="s">
        <v>469</v>
      </c>
      <c r="B2767" t="s">
        <v>470</v>
      </c>
      <c r="C2767" s="17">
        <v>305.3</v>
      </c>
      <c r="D2767" s="4">
        <v>45264</v>
      </c>
      <c r="E2767" s="3" t="s">
        <v>21</v>
      </c>
      <c r="F2767" s="3" t="s">
        <v>33</v>
      </c>
      <c r="G2767" s="3" t="s">
        <v>1519</v>
      </c>
      <c r="H2767" s="1"/>
      <c r="J2767"/>
      <c r="AC2767" s="5" t="e">
        <f>VLOOKUP(Table1[[#This Row],[Expense Report]],#REF!,3, 0)</f>
        <v>#REF!</v>
      </c>
      <c r="AD2767" t="s">
        <v>14613</v>
      </c>
      <c r="AE2767" t="s">
        <v>245</v>
      </c>
      <c r="AF2767" t="e">
        <f>MONTH(Table1[[#This Row],[Date Sent]])</f>
        <v>#REF!</v>
      </c>
      <c r="AG2767" t="e">
        <f>YEAR(Table1[[#This Row],[Date Sent]])</f>
        <v>#REF!</v>
      </c>
      <c r="AH2767"/>
    </row>
    <row r="2768" spans="1:34" x14ac:dyDescent="0.2">
      <c r="A2768" t="s">
        <v>469</v>
      </c>
      <c r="B2768" t="s">
        <v>470</v>
      </c>
      <c r="C2768" s="17">
        <v>2965.24</v>
      </c>
      <c r="D2768" s="4">
        <v>45264</v>
      </c>
      <c r="E2768" s="3" t="s">
        <v>21</v>
      </c>
      <c r="F2768" s="3" t="s">
        <v>33</v>
      </c>
      <c r="G2768" s="3" t="s">
        <v>3629</v>
      </c>
      <c r="H2768" s="1"/>
      <c r="J2768"/>
      <c r="AC2768" s="5" t="e">
        <f>VLOOKUP(Table1[[#This Row],[Expense Report]],#REF!,3, 0)</f>
        <v>#REF!</v>
      </c>
      <c r="AD2768" t="s">
        <v>14613</v>
      </c>
      <c r="AE2768" t="s">
        <v>245</v>
      </c>
      <c r="AF2768" t="e">
        <f>MONTH(Table1[[#This Row],[Date Sent]])</f>
        <v>#REF!</v>
      </c>
      <c r="AG2768" t="e">
        <f>YEAR(Table1[[#This Row],[Date Sent]])</f>
        <v>#REF!</v>
      </c>
      <c r="AH2768"/>
    </row>
    <row r="2769" spans="1:34" x14ac:dyDescent="0.2">
      <c r="A2769" t="s">
        <v>469</v>
      </c>
      <c r="B2769" t="s">
        <v>470</v>
      </c>
      <c r="C2769" s="17">
        <v>107.88</v>
      </c>
      <c r="D2769" s="4">
        <v>45267</v>
      </c>
      <c r="E2769" s="3" t="s">
        <v>21</v>
      </c>
      <c r="F2769" s="3" t="s">
        <v>24</v>
      </c>
      <c r="G2769" s="3" t="s">
        <v>3630</v>
      </c>
      <c r="H2769" s="1"/>
      <c r="J2769"/>
      <c r="AC2769" s="5" t="e">
        <f>VLOOKUP(Table1[[#This Row],[Expense Report]],#REF!,3, 0)</f>
        <v>#REF!</v>
      </c>
      <c r="AD2769" t="s">
        <v>14613</v>
      </c>
      <c r="AE2769" t="s">
        <v>245</v>
      </c>
      <c r="AF2769" t="e">
        <f>MONTH(Table1[[#This Row],[Date Sent]])</f>
        <v>#REF!</v>
      </c>
      <c r="AG2769" t="e">
        <f>YEAR(Table1[[#This Row],[Date Sent]])</f>
        <v>#REF!</v>
      </c>
      <c r="AH2769"/>
    </row>
    <row r="2770" spans="1:34" x14ac:dyDescent="0.2">
      <c r="A2770" t="s">
        <v>469</v>
      </c>
      <c r="B2770" t="s">
        <v>470</v>
      </c>
      <c r="C2770" s="17">
        <v>178.2</v>
      </c>
      <c r="D2770" s="4">
        <v>45267</v>
      </c>
      <c r="E2770" s="3" t="s">
        <v>21</v>
      </c>
      <c r="F2770" s="3" t="s">
        <v>39</v>
      </c>
      <c r="G2770" s="3" t="s">
        <v>2754</v>
      </c>
      <c r="H2770" s="1"/>
      <c r="J2770"/>
      <c r="AC2770" s="5" t="e">
        <f>VLOOKUP(Table1[[#This Row],[Expense Report]],#REF!,3, 0)</f>
        <v>#REF!</v>
      </c>
      <c r="AD2770" t="s">
        <v>14613</v>
      </c>
      <c r="AE2770" t="s">
        <v>245</v>
      </c>
      <c r="AF2770" t="e">
        <f>MONTH(Table1[[#This Row],[Date Sent]])</f>
        <v>#REF!</v>
      </c>
      <c r="AG2770" t="e">
        <f>YEAR(Table1[[#This Row],[Date Sent]])</f>
        <v>#REF!</v>
      </c>
      <c r="AH2770"/>
    </row>
    <row r="2771" spans="1:34" x14ac:dyDescent="0.2">
      <c r="A2771" t="s">
        <v>469</v>
      </c>
      <c r="B2771" t="s">
        <v>470</v>
      </c>
      <c r="C2771" s="17">
        <v>57.78</v>
      </c>
      <c r="D2771" s="4">
        <v>45268</v>
      </c>
      <c r="E2771" s="3" t="s">
        <v>21</v>
      </c>
      <c r="F2771" s="3" t="s">
        <v>33</v>
      </c>
      <c r="G2771" s="3" t="s">
        <v>3631</v>
      </c>
      <c r="H2771" s="1"/>
      <c r="J2771"/>
      <c r="AC2771" s="5" t="e">
        <f>VLOOKUP(Table1[[#This Row],[Expense Report]],#REF!,3, 0)</f>
        <v>#REF!</v>
      </c>
      <c r="AD2771" t="s">
        <v>14613</v>
      </c>
      <c r="AE2771" t="s">
        <v>245</v>
      </c>
      <c r="AF2771" t="e">
        <f>MONTH(Table1[[#This Row],[Date Sent]])</f>
        <v>#REF!</v>
      </c>
      <c r="AG2771" t="e">
        <f>YEAR(Table1[[#This Row],[Date Sent]])</f>
        <v>#REF!</v>
      </c>
      <c r="AH2771"/>
    </row>
    <row r="2772" spans="1:34" x14ac:dyDescent="0.2">
      <c r="A2772" t="s">
        <v>469</v>
      </c>
      <c r="B2772" t="s">
        <v>470</v>
      </c>
      <c r="C2772" s="17">
        <v>80.739999999999995</v>
      </c>
      <c r="D2772" s="4">
        <v>45271</v>
      </c>
      <c r="E2772" s="3" t="s">
        <v>21</v>
      </c>
      <c r="F2772" s="3" t="s">
        <v>39</v>
      </c>
      <c r="G2772" s="3" t="s">
        <v>2754</v>
      </c>
      <c r="H2772" s="1"/>
      <c r="J2772"/>
      <c r="AC2772" s="5" t="e">
        <f>VLOOKUP(Table1[[#This Row],[Expense Report]],#REF!,3, 0)</f>
        <v>#REF!</v>
      </c>
      <c r="AD2772" t="s">
        <v>14613</v>
      </c>
      <c r="AE2772" t="s">
        <v>245</v>
      </c>
      <c r="AF2772" t="e">
        <f>MONTH(Table1[[#This Row],[Date Sent]])</f>
        <v>#REF!</v>
      </c>
      <c r="AG2772" t="e">
        <f>YEAR(Table1[[#This Row],[Date Sent]])</f>
        <v>#REF!</v>
      </c>
      <c r="AH2772"/>
    </row>
    <row r="2773" spans="1:34" x14ac:dyDescent="0.2">
      <c r="A2773" t="s">
        <v>469</v>
      </c>
      <c r="B2773" t="s">
        <v>470</v>
      </c>
      <c r="C2773" s="17">
        <v>542.14</v>
      </c>
      <c r="D2773" s="4">
        <v>45274</v>
      </c>
      <c r="E2773" s="3" t="s">
        <v>21</v>
      </c>
      <c r="F2773" s="3" t="s">
        <v>25</v>
      </c>
      <c r="G2773" s="3" t="s">
        <v>3632</v>
      </c>
      <c r="H2773" s="1"/>
      <c r="J2773"/>
      <c r="AC2773" s="5" t="e">
        <f>VLOOKUP(Table1[[#This Row],[Expense Report]],#REF!,3, 0)</f>
        <v>#REF!</v>
      </c>
      <c r="AD2773" t="s">
        <v>14613</v>
      </c>
      <c r="AE2773" t="s">
        <v>245</v>
      </c>
      <c r="AF2773" t="e">
        <f>MONTH(Table1[[#This Row],[Date Sent]])</f>
        <v>#REF!</v>
      </c>
      <c r="AG2773" t="e">
        <f>YEAR(Table1[[#This Row],[Date Sent]])</f>
        <v>#REF!</v>
      </c>
      <c r="AH2773"/>
    </row>
    <row r="2774" spans="1:34" x14ac:dyDescent="0.2">
      <c r="A2774" t="s">
        <v>469</v>
      </c>
      <c r="B2774" t="s">
        <v>470</v>
      </c>
      <c r="C2774" s="17">
        <v>-150.12</v>
      </c>
      <c r="D2774" s="4">
        <v>45274</v>
      </c>
      <c r="E2774" s="3" t="s">
        <v>21</v>
      </c>
      <c r="F2774" s="3" t="s">
        <v>25</v>
      </c>
      <c r="G2774" s="3" t="s">
        <v>3633</v>
      </c>
      <c r="H2774" s="1"/>
      <c r="J2774"/>
      <c r="AC2774" s="5" t="e">
        <f>VLOOKUP(Table1[[#This Row],[Expense Report]],#REF!,3, 0)</f>
        <v>#REF!</v>
      </c>
      <c r="AD2774" t="s">
        <v>14613</v>
      </c>
      <c r="AE2774" t="s">
        <v>245</v>
      </c>
      <c r="AF2774" t="e">
        <f>MONTH(Table1[[#This Row],[Date Sent]])</f>
        <v>#REF!</v>
      </c>
      <c r="AG2774" t="e">
        <f>YEAR(Table1[[#This Row],[Date Sent]])</f>
        <v>#REF!</v>
      </c>
      <c r="AH2774"/>
    </row>
    <row r="2775" spans="1:34" x14ac:dyDescent="0.2">
      <c r="A2775" t="s">
        <v>469</v>
      </c>
      <c r="B2775" t="s">
        <v>470</v>
      </c>
      <c r="C2775" s="17">
        <v>27</v>
      </c>
      <c r="D2775" s="4">
        <v>45274</v>
      </c>
      <c r="E2775" s="3" t="s">
        <v>21</v>
      </c>
      <c r="F2775" s="3" t="s">
        <v>15</v>
      </c>
      <c r="G2775" s="3" t="s">
        <v>3634</v>
      </c>
      <c r="H2775" s="1"/>
      <c r="J2775"/>
      <c r="AC2775" s="5" t="e">
        <f>VLOOKUP(Table1[[#This Row],[Expense Report]],#REF!,3, 0)</f>
        <v>#REF!</v>
      </c>
      <c r="AD2775" t="s">
        <v>14613</v>
      </c>
      <c r="AE2775" t="s">
        <v>245</v>
      </c>
      <c r="AF2775" t="e">
        <f>MONTH(Table1[[#This Row],[Date Sent]])</f>
        <v>#REF!</v>
      </c>
      <c r="AG2775" t="e">
        <f>YEAR(Table1[[#This Row],[Date Sent]])</f>
        <v>#REF!</v>
      </c>
      <c r="AH2775"/>
    </row>
    <row r="2776" spans="1:34" x14ac:dyDescent="0.2">
      <c r="A2776" t="s">
        <v>469</v>
      </c>
      <c r="B2776" t="s">
        <v>470</v>
      </c>
      <c r="C2776" s="17">
        <v>46.44</v>
      </c>
      <c r="D2776" s="4">
        <v>45274</v>
      </c>
      <c r="E2776" s="3" t="s">
        <v>21</v>
      </c>
      <c r="F2776" s="3" t="s">
        <v>15</v>
      </c>
      <c r="G2776" s="3" t="s">
        <v>3635</v>
      </c>
      <c r="H2776" s="1"/>
      <c r="J2776"/>
      <c r="AC2776" s="5" t="e">
        <f>VLOOKUP(Table1[[#This Row],[Expense Report]],#REF!,3, 0)</f>
        <v>#REF!</v>
      </c>
      <c r="AD2776" t="s">
        <v>14613</v>
      </c>
      <c r="AE2776" t="s">
        <v>245</v>
      </c>
      <c r="AF2776" t="e">
        <f>MONTH(Table1[[#This Row],[Date Sent]])</f>
        <v>#REF!</v>
      </c>
      <c r="AG2776" t="e">
        <f>YEAR(Table1[[#This Row],[Date Sent]])</f>
        <v>#REF!</v>
      </c>
      <c r="AH2776"/>
    </row>
    <row r="2777" spans="1:34" x14ac:dyDescent="0.2">
      <c r="A2777" t="s">
        <v>469</v>
      </c>
      <c r="B2777" t="s">
        <v>470</v>
      </c>
      <c r="C2777" s="17">
        <v>31.77</v>
      </c>
      <c r="D2777" s="4">
        <v>45275</v>
      </c>
      <c r="E2777" s="3" t="s">
        <v>21</v>
      </c>
      <c r="F2777" s="3" t="s">
        <v>33</v>
      </c>
      <c r="G2777" s="3" t="s">
        <v>1116</v>
      </c>
      <c r="H2777" s="1"/>
      <c r="J2777"/>
      <c r="AC2777" s="5" t="e">
        <f>VLOOKUP(Table1[[#This Row],[Expense Report]],#REF!,3, 0)</f>
        <v>#REF!</v>
      </c>
      <c r="AD2777" t="s">
        <v>14613</v>
      </c>
      <c r="AE2777" t="s">
        <v>245</v>
      </c>
      <c r="AF2777" t="e">
        <f>MONTH(Table1[[#This Row],[Date Sent]])</f>
        <v>#REF!</v>
      </c>
      <c r="AG2777" t="e">
        <f>YEAR(Table1[[#This Row],[Date Sent]])</f>
        <v>#REF!</v>
      </c>
      <c r="AH2777"/>
    </row>
    <row r="2778" spans="1:34" x14ac:dyDescent="0.2">
      <c r="A2778" t="s">
        <v>469</v>
      </c>
      <c r="B2778" t="s">
        <v>470</v>
      </c>
      <c r="C2778" s="17">
        <v>41.87</v>
      </c>
      <c r="D2778" s="4">
        <v>45275</v>
      </c>
      <c r="E2778" s="3" t="s">
        <v>21</v>
      </c>
      <c r="F2778" s="3" t="s">
        <v>33</v>
      </c>
      <c r="G2778" s="3" t="s">
        <v>950</v>
      </c>
      <c r="H2778" s="1"/>
      <c r="J2778"/>
      <c r="AC2778" s="5" t="e">
        <f>VLOOKUP(Table1[[#This Row],[Expense Report]],#REF!,3, 0)</f>
        <v>#REF!</v>
      </c>
      <c r="AD2778" t="s">
        <v>14613</v>
      </c>
      <c r="AE2778" t="s">
        <v>245</v>
      </c>
      <c r="AF2778" t="e">
        <f>MONTH(Table1[[#This Row],[Date Sent]])</f>
        <v>#REF!</v>
      </c>
      <c r="AG2778" t="e">
        <f>YEAR(Table1[[#This Row],[Date Sent]])</f>
        <v>#REF!</v>
      </c>
      <c r="AH2778"/>
    </row>
    <row r="2779" spans="1:34" x14ac:dyDescent="0.2">
      <c r="A2779" t="s">
        <v>469</v>
      </c>
      <c r="B2779" t="s">
        <v>470</v>
      </c>
      <c r="C2779" s="17">
        <v>36.68</v>
      </c>
      <c r="D2779" s="4">
        <v>45276</v>
      </c>
      <c r="E2779" s="3" t="s">
        <v>21</v>
      </c>
      <c r="F2779" s="3" t="s">
        <v>6</v>
      </c>
      <c r="G2779" s="3" t="s">
        <v>3636</v>
      </c>
      <c r="H2779" s="1"/>
      <c r="J2779"/>
      <c r="AC2779" s="5" t="e">
        <f>VLOOKUP(Table1[[#This Row],[Expense Report]],#REF!,3, 0)</f>
        <v>#REF!</v>
      </c>
      <c r="AD2779" t="s">
        <v>14613</v>
      </c>
      <c r="AE2779" t="s">
        <v>245</v>
      </c>
      <c r="AF2779" t="e">
        <f>MONTH(Table1[[#This Row],[Date Sent]])</f>
        <v>#REF!</v>
      </c>
      <c r="AG2779" t="e">
        <f>YEAR(Table1[[#This Row],[Date Sent]])</f>
        <v>#REF!</v>
      </c>
      <c r="AH2779"/>
    </row>
    <row r="2780" spans="1:34" x14ac:dyDescent="0.2">
      <c r="A2780" t="s">
        <v>469</v>
      </c>
      <c r="B2780" t="s">
        <v>470</v>
      </c>
      <c r="C2780" s="17">
        <v>21.58</v>
      </c>
      <c r="D2780" s="4">
        <v>45279</v>
      </c>
      <c r="E2780" s="3" t="s">
        <v>21</v>
      </c>
      <c r="F2780" s="3" t="s">
        <v>15</v>
      </c>
      <c r="G2780" s="3" t="s">
        <v>1601</v>
      </c>
      <c r="H2780" s="1"/>
      <c r="J2780"/>
      <c r="AC2780" s="5" t="e">
        <f>VLOOKUP(Table1[[#This Row],[Expense Report]],#REF!,3, 0)</f>
        <v>#REF!</v>
      </c>
      <c r="AD2780" t="s">
        <v>14613</v>
      </c>
      <c r="AE2780" t="s">
        <v>245</v>
      </c>
      <c r="AF2780" t="e">
        <f>MONTH(Table1[[#This Row],[Date Sent]])</f>
        <v>#REF!</v>
      </c>
      <c r="AG2780" t="e">
        <f>YEAR(Table1[[#This Row],[Date Sent]])</f>
        <v>#REF!</v>
      </c>
      <c r="AH2780"/>
    </row>
    <row r="2781" spans="1:34" x14ac:dyDescent="0.2">
      <c r="A2781" t="s">
        <v>469</v>
      </c>
      <c r="B2781" t="s">
        <v>470</v>
      </c>
      <c r="C2781" s="17">
        <v>17</v>
      </c>
      <c r="D2781" s="4">
        <v>45281</v>
      </c>
      <c r="E2781" s="3" t="s">
        <v>21</v>
      </c>
      <c r="F2781" s="3" t="s">
        <v>9</v>
      </c>
      <c r="G2781" s="3" t="s">
        <v>1160</v>
      </c>
      <c r="H2781" s="1"/>
      <c r="J2781"/>
      <c r="AC2781" s="5" t="e">
        <f>VLOOKUP(Table1[[#This Row],[Expense Report]],#REF!,3, 0)</f>
        <v>#REF!</v>
      </c>
      <c r="AD2781" t="s">
        <v>14613</v>
      </c>
      <c r="AE2781" t="s">
        <v>245</v>
      </c>
      <c r="AF2781" t="e">
        <f>MONTH(Table1[[#This Row],[Date Sent]])</f>
        <v>#REF!</v>
      </c>
      <c r="AG2781" t="e">
        <f>YEAR(Table1[[#This Row],[Date Sent]])</f>
        <v>#REF!</v>
      </c>
      <c r="AH2781"/>
    </row>
    <row r="2782" spans="1:34" x14ac:dyDescent="0.2">
      <c r="A2782" t="s">
        <v>469</v>
      </c>
      <c r="B2782" t="s">
        <v>470</v>
      </c>
      <c r="C2782" s="17">
        <v>60</v>
      </c>
      <c r="D2782" s="4">
        <v>45282</v>
      </c>
      <c r="E2782" s="3" t="s">
        <v>21</v>
      </c>
      <c r="F2782" s="3" t="s">
        <v>20</v>
      </c>
      <c r="G2782" s="3" t="s">
        <v>3637</v>
      </c>
      <c r="H2782" s="1"/>
      <c r="J2782"/>
      <c r="AC2782" s="5" t="e">
        <f>VLOOKUP(Table1[[#This Row],[Expense Report]],#REF!,3, 0)</f>
        <v>#REF!</v>
      </c>
      <c r="AD2782" t="s">
        <v>14613</v>
      </c>
      <c r="AE2782" t="s">
        <v>245</v>
      </c>
      <c r="AF2782" t="e">
        <f>MONTH(Table1[[#This Row],[Date Sent]])</f>
        <v>#REF!</v>
      </c>
      <c r="AG2782" t="e">
        <f>YEAR(Table1[[#This Row],[Date Sent]])</f>
        <v>#REF!</v>
      </c>
      <c r="AH2782"/>
    </row>
    <row r="2783" spans="1:34" x14ac:dyDescent="0.2">
      <c r="A2783" t="s">
        <v>469</v>
      </c>
      <c r="B2783" t="s">
        <v>470</v>
      </c>
      <c r="C2783" s="17">
        <v>273.64</v>
      </c>
      <c r="D2783" s="4">
        <v>45282</v>
      </c>
      <c r="E2783" s="3" t="s">
        <v>21</v>
      </c>
      <c r="F2783" s="3" t="s">
        <v>20</v>
      </c>
      <c r="G2783" s="3" t="s">
        <v>3638</v>
      </c>
      <c r="H2783" s="1"/>
      <c r="J2783"/>
      <c r="AC2783" s="5" t="e">
        <f>VLOOKUP(Table1[[#This Row],[Expense Report]],#REF!,3, 0)</f>
        <v>#REF!</v>
      </c>
      <c r="AD2783" t="s">
        <v>14613</v>
      </c>
      <c r="AE2783" t="s">
        <v>245</v>
      </c>
      <c r="AF2783" t="e">
        <f>MONTH(Table1[[#This Row],[Date Sent]])</f>
        <v>#REF!</v>
      </c>
      <c r="AG2783" t="e">
        <f>YEAR(Table1[[#This Row],[Date Sent]])</f>
        <v>#REF!</v>
      </c>
      <c r="AH2783"/>
    </row>
    <row r="2784" spans="1:34" x14ac:dyDescent="0.2">
      <c r="A2784" t="s">
        <v>469</v>
      </c>
      <c r="B2784" t="s">
        <v>470</v>
      </c>
      <c r="C2784" s="17">
        <v>38.729999999999997</v>
      </c>
      <c r="D2784" s="4">
        <v>45282</v>
      </c>
      <c r="E2784" s="3" t="s">
        <v>21</v>
      </c>
      <c r="F2784" s="3" t="s">
        <v>39</v>
      </c>
      <c r="G2784" s="3" t="s">
        <v>2754</v>
      </c>
      <c r="H2784" s="1"/>
      <c r="J2784"/>
      <c r="AC2784" s="5" t="e">
        <f>VLOOKUP(Table1[[#This Row],[Expense Report]],#REF!,3, 0)</f>
        <v>#REF!</v>
      </c>
      <c r="AD2784" t="s">
        <v>14613</v>
      </c>
      <c r="AE2784" t="s">
        <v>245</v>
      </c>
      <c r="AF2784" t="e">
        <f>MONTH(Table1[[#This Row],[Date Sent]])</f>
        <v>#REF!</v>
      </c>
      <c r="AG2784" t="e">
        <f>YEAR(Table1[[#This Row],[Date Sent]])</f>
        <v>#REF!</v>
      </c>
      <c r="AH2784"/>
    </row>
    <row r="2785" spans="1:34" x14ac:dyDescent="0.2">
      <c r="A2785" t="s">
        <v>469</v>
      </c>
      <c r="B2785" t="s">
        <v>470</v>
      </c>
      <c r="C2785" s="17">
        <v>25.43</v>
      </c>
      <c r="D2785" s="4">
        <v>45286</v>
      </c>
      <c r="E2785" s="3" t="s">
        <v>21</v>
      </c>
      <c r="F2785" s="3" t="s">
        <v>33</v>
      </c>
      <c r="G2785" s="3" t="s">
        <v>950</v>
      </c>
      <c r="H2785" s="1"/>
      <c r="J2785"/>
      <c r="AC2785" s="5" t="e">
        <f>VLOOKUP(Table1[[#This Row],[Expense Report]],#REF!,3, 0)</f>
        <v>#REF!</v>
      </c>
      <c r="AD2785" t="s">
        <v>14613</v>
      </c>
      <c r="AE2785" t="s">
        <v>245</v>
      </c>
      <c r="AF2785" t="e">
        <f>MONTH(Table1[[#This Row],[Date Sent]])</f>
        <v>#REF!</v>
      </c>
      <c r="AG2785" t="e">
        <f>YEAR(Table1[[#This Row],[Date Sent]])</f>
        <v>#REF!</v>
      </c>
      <c r="AH2785"/>
    </row>
    <row r="2786" spans="1:34" x14ac:dyDescent="0.2">
      <c r="A2786" t="s">
        <v>469</v>
      </c>
      <c r="B2786" t="s">
        <v>470</v>
      </c>
      <c r="C2786" s="17">
        <v>108.71</v>
      </c>
      <c r="D2786" s="4">
        <v>45287</v>
      </c>
      <c r="E2786" s="3" t="s">
        <v>21</v>
      </c>
      <c r="F2786" s="3" t="s">
        <v>33</v>
      </c>
      <c r="G2786" s="3" t="s">
        <v>950</v>
      </c>
      <c r="H2786" s="1"/>
      <c r="J2786"/>
      <c r="AC2786" s="5" t="e">
        <f>VLOOKUP(Table1[[#This Row],[Expense Report]],#REF!,3, 0)</f>
        <v>#REF!</v>
      </c>
      <c r="AD2786" t="s">
        <v>14613</v>
      </c>
      <c r="AE2786" t="s">
        <v>245</v>
      </c>
      <c r="AF2786" t="e">
        <f>MONTH(Table1[[#This Row],[Date Sent]])</f>
        <v>#REF!</v>
      </c>
      <c r="AG2786" t="e">
        <f>YEAR(Table1[[#This Row],[Date Sent]])</f>
        <v>#REF!</v>
      </c>
      <c r="AH2786"/>
    </row>
    <row r="2787" spans="1:34" x14ac:dyDescent="0.2">
      <c r="A2787" t="s">
        <v>469</v>
      </c>
      <c r="B2787" t="s">
        <v>470</v>
      </c>
      <c r="C2787" s="17">
        <v>285.57</v>
      </c>
      <c r="D2787" s="4">
        <v>45289</v>
      </c>
      <c r="E2787" s="3" t="s">
        <v>21</v>
      </c>
      <c r="F2787" s="3" t="s">
        <v>33</v>
      </c>
      <c r="G2787" s="3" t="s">
        <v>3639</v>
      </c>
      <c r="H2787" s="1"/>
      <c r="J2787"/>
      <c r="AC2787" s="5" t="e">
        <f>VLOOKUP(Table1[[#This Row],[Expense Report]],#REF!,3, 0)</f>
        <v>#REF!</v>
      </c>
      <c r="AD2787" t="s">
        <v>14613</v>
      </c>
      <c r="AE2787" t="s">
        <v>245</v>
      </c>
      <c r="AF2787" t="e">
        <f>MONTH(Table1[[#This Row],[Date Sent]])</f>
        <v>#REF!</v>
      </c>
      <c r="AG2787" t="e">
        <f>YEAR(Table1[[#This Row],[Date Sent]])</f>
        <v>#REF!</v>
      </c>
      <c r="AH2787"/>
    </row>
    <row r="2788" spans="1:34" x14ac:dyDescent="0.2">
      <c r="A2788" t="s">
        <v>469</v>
      </c>
      <c r="B2788" t="s">
        <v>470</v>
      </c>
      <c r="C2788" s="17">
        <v>441.84</v>
      </c>
      <c r="D2788" s="4">
        <v>45292</v>
      </c>
      <c r="E2788" s="3" t="s">
        <v>21</v>
      </c>
      <c r="F2788" s="3" t="s">
        <v>24</v>
      </c>
      <c r="G2788" s="3" t="s">
        <v>3640</v>
      </c>
      <c r="H2788" s="1"/>
      <c r="J2788"/>
      <c r="AC2788" s="5" t="e">
        <f>VLOOKUP(Table1[[#This Row],[Expense Report]],#REF!,3, 0)</f>
        <v>#REF!</v>
      </c>
      <c r="AD2788" t="s">
        <v>14613</v>
      </c>
      <c r="AE2788" t="s">
        <v>245</v>
      </c>
      <c r="AF2788" t="e">
        <f>MONTH(Table1[[#This Row],[Date Sent]])</f>
        <v>#REF!</v>
      </c>
      <c r="AG2788" t="e">
        <f>YEAR(Table1[[#This Row],[Date Sent]])</f>
        <v>#REF!</v>
      </c>
      <c r="AH2788"/>
    </row>
    <row r="2789" spans="1:34" x14ac:dyDescent="0.2">
      <c r="A2789" t="s">
        <v>469</v>
      </c>
      <c r="B2789" t="s">
        <v>470</v>
      </c>
      <c r="C2789" s="17">
        <v>19.170000000000002</v>
      </c>
      <c r="D2789" s="4">
        <v>45292</v>
      </c>
      <c r="E2789" s="3" t="s">
        <v>21</v>
      </c>
      <c r="F2789" s="3" t="s">
        <v>1193</v>
      </c>
      <c r="G2789" s="3" t="s">
        <v>3641</v>
      </c>
      <c r="H2789" s="1"/>
      <c r="J2789"/>
      <c r="AC2789" s="5" t="e">
        <f>VLOOKUP(Table1[[#This Row],[Expense Report]],#REF!,3, 0)</f>
        <v>#REF!</v>
      </c>
      <c r="AD2789" t="s">
        <v>14613</v>
      </c>
      <c r="AE2789" t="s">
        <v>245</v>
      </c>
      <c r="AF2789" t="e">
        <f>MONTH(Table1[[#This Row],[Date Sent]])</f>
        <v>#REF!</v>
      </c>
      <c r="AG2789" t="e">
        <f>YEAR(Table1[[#This Row],[Date Sent]])</f>
        <v>#REF!</v>
      </c>
      <c r="AH2789"/>
    </row>
    <row r="2790" spans="1:34" x14ac:dyDescent="0.2">
      <c r="A2790" t="s">
        <v>2658</v>
      </c>
      <c r="B2790" t="s">
        <v>3642</v>
      </c>
      <c r="C2790" s="17">
        <v>178.73</v>
      </c>
      <c r="D2790" s="4">
        <v>45324</v>
      </c>
      <c r="E2790" s="3" t="s">
        <v>21</v>
      </c>
      <c r="F2790" s="3" t="s">
        <v>33</v>
      </c>
      <c r="G2790" s="3" t="s">
        <v>3643</v>
      </c>
      <c r="H2790" s="1"/>
      <c r="J2790"/>
      <c r="AC2790" s="5" t="e">
        <f>VLOOKUP(Table1[[#This Row],[Expense Report]],#REF!,3, 0)</f>
        <v>#REF!</v>
      </c>
      <c r="AD2790" t="s">
        <v>13348</v>
      </c>
      <c r="AE2790" t="s">
        <v>174</v>
      </c>
      <c r="AF2790" t="e">
        <f>MONTH(Table1[[#This Row],[Date Sent]])</f>
        <v>#REF!</v>
      </c>
      <c r="AG2790" t="e">
        <f>YEAR(Table1[[#This Row],[Date Sent]])</f>
        <v>#REF!</v>
      </c>
      <c r="AH2790"/>
    </row>
    <row r="2791" spans="1:34" x14ac:dyDescent="0.2">
      <c r="A2791" t="s">
        <v>2658</v>
      </c>
      <c r="B2791" t="s">
        <v>3642</v>
      </c>
      <c r="C2791" s="17">
        <v>52.35</v>
      </c>
      <c r="D2791" s="4">
        <v>45324</v>
      </c>
      <c r="E2791" s="3" t="s">
        <v>21</v>
      </c>
      <c r="F2791" s="3" t="s">
        <v>33</v>
      </c>
      <c r="G2791" s="3" t="s">
        <v>2113</v>
      </c>
      <c r="H2791" s="1"/>
      <c r="J2791"/>
      <c r="AC2791" s="5" t="e">
        <f>VLOOKUP(Table1[[#This Row],[Expense Report]],#REF!,3, 0)</f>
        <v>#REF!</v>
      </c>
      <c r="AD2791" t="s">
        <v>13348</v>
      </c>
      <c r="AE2791" t="s">
        <v>174</v>
      </c>
      <c r="AF2791" t="e">
        <f>MONTH(Table1[[#This Row],[Date Sent]])</f>
        <v>#REF!</v>
      </c>
      <c r="AG2791" t="e">
        <f>YEAR(Table1[[#This Row],[Date Sent]])</f>
        <v>#REF!</v>
      </c>
      <c r="AH2791"/>
    </row>
    <row r="2792" spans="1:34" x14ac:dyDescent="0.2">
      <c r="A2792" t="s">
        <v>2658</v>
      </c>
      <c r="B2792" t="s">
        <v>3642</v>
      </c>
      <c r="C2792" s="17">
        <v>67.45</v>
      </c>
      <c r="D2792" s="4">
        <v>45324</v>
      </c>
      <c r="E2792" s="3" t="s">
        <v>21</v>
      </c>
      <c r="F2792" s="3" t="s">
        <v>33</v>
      </c>
      <c r="G2792" s="3" t="s">
        <v>3644</v>
      </c>
      <c r="H2792" s="1"/>
      <c r="J2792"/>
      <c r="AC2792" s="5" t="e">
        <f>VLOOKUP(Table1[[#This Row],[Expense Report]],#REF!,3, 0)</f>
        <v>#REF!</v>
      </c>
      <c r="AD2792" t="s">
        <v>13348</v>
      </c>
      <c r="AE2792" t="s">
        <v>174</v>
      </c>
      <c r="AF2792" t="e">
        <f>MONTH(Table1[[#This Row],[Date Sent]])</f>
        <v>#REF!</v>
      </c>
      <c r="AG2792" t="e">
        <f>YEAR(Table1[[#This Row],[Date Sent]])</f>
        <v>#REF!</v>
      </c>
      <c r="AH2792"/>
    </row>
    <row r="2793" spans="1:34" x14ac:dyDescent="0.2">
      <c r="A2793" t="s">
        <v>2658</v>
      </c>
      <c r="B2793" t="s">
        <v>3642</v>
      </c>
      <c r="C2793" s="17">
        <v>53.01</v>
      </c>
      <c r="D2793" s="4">
        <v>45325</v>
      </c>
      <c r="E2793" s="3" t="s">
        <v>21</v>
      </c>
      <c r="F2793" s="3" t="s">
        <v>33</v>
      </c>
      <c r="G2793" s="3" t="s">
        <v>3645</v>
      </c>
      <c r="H2793" s="1"/>
      <c r="J2793"/>
      <c r="AC2793" s="5" t="e">
        <f>VLOOKUP(Table1[[#This Row],[Expense Report]],#REF!,3, 0)</f>
        <v>#REF!</v>
      </c>
      <c r="AD2793" t="s">
        <v>13348</v>
      </c>
      <c r="AE2793" t="s">
        <v>174</v>
      </c>
      <c r="AF2793" t="e">
        <f>MONTH(Table1[[#This Row],[Date Sent]])</f>
        <v>#REF!</v>
      </c>
      <c r="AG2793" t="e">
        <f>YEAR(Table1[[#This Row],[Date Sent]])</f>
        <v>#REF!</v>
      </c>
      <c r="AH2793"/>
    </row>
    <row r="2794" spans="1:34" x14ac:dyDescent="0.2">
      <c r="A2794" t="s">
        <v>150</v>
      </c>
      <c r="B2794" t="s">
        <v>3646</v>
      </c>
      <c r="C2794" s="17">
        <v>55.74</v>
      </c>
      <c r="D2794" s="4">
        <v>45301</v>
      </c>
      <c r="E2794" s="3" t="s">
        <v>21</v>
      </c>
      <c r="F2794" s="3" t="s">
        <v>33</v>
      </c>
      <c r="G2794" s="3" t="s">
        <v>3647</v>
      </c>
      <c r="H2794" s="1"/>
      <c r="J2794"/>
      <c r="AC2794" s="5" t="e">
        <f>VLOOKUP(Table1[[#This Row],[Expense Report]],#REF!,3, 0)</f>
        <v>#REF!</v>
      </c>
      <c r="AD2794" t="s">
        <v>11649</v>
      </c>
      <c r="AE2794" t="s">
        <v>11649</v>
      </c>
      <c r="AF2794" t="e">
        <f>MONTH(Table1[[#This Row],[Date Sent]])</f>
        <v>#REF!</v>
      </c>
      <c r="AG2794" t="e">
        <f>YEAR(Table1[[#This Row],[Date Sent]])</f>
        <v>#REF!</v>
      </c>
      <c r="AH2794"/>
    </row>
    <row r="2795" spans="1:34" x14ac:dyDescent="0.2">
      <c r="A2795" t="s">
        <v>150</v>
      </c>
      <c r="B2795" t="s">
        <v>3646</v>
      </c>
      <c r="C2795" s="17">
        <v>226.79</v>
      </c>
      <c r="D2795" s="4">
        <v>45306</v>
      </c>
      <c r="E2795" s="3" t="s">
        <v>21</v>
      </c>
      <c r="F2795" s="3" t="s">
        <v>33</v>
      </c>
      <c r="G2795" s="3" t="s">
        <v>3648</v>
      </c>
      <c r="H2795" s="1"/>
      <c r="J2795"/>
      <c r="AC2795" s="5" t="e">
        <f>VLOOKUP(Table1[[#This Row],[Expense Report]],#REF!,3, 0)</f>
        <v>#REF!</v>
      </c>
      <c r="AD2795" t="s">
        <v>11649</v>
      </c>
      <c r="AE2795" t="s">
        <v>11649</v>
      </c>
      <c r="AF2795" t="e">
        <f>MONTH(Table1[[#This Row],[Date Sent]])</f>
        <v>#REF!</v>
      </c>
      <c r="AG2795" t="e">
        <f>YEAR(Table1[[#This Row],[Date Sent]])</f>
        <v>#REF!</v>
      </c>
      <c r="AH2795"/>
    </row>
    <row r="2796" spans="1:34" x14ac:dyDescent="0.2">
      <c r="A2796" t="s">
        <v>150</v>
      </c>
      <c r="B2796" t="s">
        <v>3646</v>
      </c>
      <c r="C2796" s="17">
        <v>59.34</v>
      </c>
      <c r="D2796" s="4">
        <v>45310</v>
      </c>
      <c r="E2796" s="3" t="s">
        <v>21</v>
      </c>
      <c r="F2796" s="3" t="s">
        <v>15</v>
      </c>
      <c r="G2796" s="3" t="s">
        <v>1116</v>
      </c>
      <c r="H2796" s="1"/>
      <c r="J2796"/>
      <c r="AC2796" s="5" t="e">
        <f>VLOOKUP(Table1[[#This Row],[Expense Report]],#REF!,3, 0)</f>
        <v>#REF!</v>
      </c>
      <c r="AD2796" t="s">
        <v>11649</v>
      </c>
      <c r="AE2796" t="s">
        <v>11649</v>
      </c>
      <c r="AF2796" t="e">
        <f>MONTH(Table1[[#This Row],[Date Sent]])</f>
        <v>#REF!</v>
      </c>
      <c r="AG2796" t="e">
        <f>YEAR(Table1[[#This Row],[Date Sent]])</f>
        <v>#REF!</v>
      </c>
      <c r="AH2796"/>
    </row>
    <row r="2797" spans="1:34" x14ac:dyDescent="0.2">
      <c r="A2797" t="s">
        <v>150</v>
      </c>
      <c r="B2797" t="s">
        <v>3646</v>
      </c>
      <c r="C2797" s="17">
        <v>42.85</v>
      </c>
      <c r="D2797" s="4">
        <v>45314</v>
      </c>
      <c r="E2797" s="3" t="s">
        <v>21</v>
      </c>
      <c r="F2797" s="3" t="s">
        <v>33</v>
      </c>
      <c r="G2797" s="3" t="s">
        <v>979</v>
      </c>
      <c r="H2797" s="1"/>
      <c r="J2797"/>
      <c r="AC2797" s="5" t="e">
        <f>VLOOKUP(Table1[[#This Row],[Expense Report]],#REF!,3, 0)</f>
        <v>#REF!</v>
      </c>
      <c r="AD2797" t="s">
        <v>11649</v>
      </c>
      <c r="AE2797" t="s">
        <v>11649</v>
      </c>
      <c r="AF2797" t="e">
        <f>MONTH(Table1[[#This Row],[Date Sent]])</f>
        <v>#REF!</v>
      </c>
      <c r="AG2797" t="e">
        <f>YEAR(Table1[[#This Row],[Date Sent]])</f>
        <v>#REF!</v>
      </c>
      <c r="AH2797"/>
    </row>
    <row r="2798" spans="1:34" x14ac:dyDescent="0.2">
      <c r="A2798" t="s">
        <v>150</v>
      </c>
      <c r="B2798" t="s">
        <v>3649</v>
      </c>
      <c r="C2798" s="17">
        <v>72.14</v>
      </c>
      <c r="D2798" s="4">
        <v>45321</v>
      </c>
      <c r="E2798" s="3" t="s">
        <v>13</v>
      </c>
      <c r="F2798" s="3" t="s">
        <v>16</v>
      </c>
      <c r="G2798" s="3" t="s">
        <v>3650</v>
      </c>
      <c r="H2798" s="1"/>
      <c r="J2798"/>
      <c r="AC2798" s="5" t="e">
        <f>VLOOKUP(Table1[[#This Row],[Expense Report]],#REF!,3, 0)</f>
        <v>#REF!</v>
      </c>
      <c r="AD2798" t="s">
        <v>11649</v>
      </c>
      <c r="AE2798" t="s">
        <v>11649</v>
      </c>
      <c r="AF2798" t="e">
        <f>MONTH(Table1[[#This Row],[Date Sent]])</f>
        <v>#REF!</v>
      </c>
      <c r="AG2798" t="e">
        <f>YEAR(Table1[[#This Row],[Date Sent]])</f>
        <v>#REF!</v>
      </c>
      <c r="AH2798"/>
    </row>
    <row r="2799" spans="1:34" x14ac:dyDescent="0.2">
      <c r="A2799" t="s">
        <v>150</v>
      </c>
      <c r="B2799" t="s">
        <v>3649</v>
      </c>
      <c r="C2799" s="17">
        <v>11.59</v>
      </c>
      <c r="D2799" s="4">
        <v>45321</v>
      </c>
      <c r="E2799" s="3" t="s">
        <v>21</v>
      </c>
      <c r="F2799" s="3" t="s">
        <v>18</v>
      </c>
      <c r="G2799" s="3" t="s">
        <v>978</v>
      </c>
      <c r="H2799" s="1"/>
      <c r="J2799"/>
      <c r="AC2799" s="5" t="e">
        <f>VLOOKUP(Table1[[#This Row],[Expense Report]],#REF!,3, 0)</f>
        <v>#REF!</v>
      </c>
      <c r="AD2799" t="s">
        <v>11649</v>
      </c>
      <c r="AE2799" t="s">
        <v>11649</v>
      </c>
      <c r="AF2799" t="e">
        <f>MONTH(Table1[[#This Row],[Date Sent]])</f>
        <v>#REF!</v>
      </c>
      <c r="AG2799" t="e">
        <f>YEAR(Table1[[#This Row],[Date Sent]])</f>
        <v>#REF!</v>
      </c>
      <c r="AH2799"/>
    </row>
    <row r="2800" spans="1:34" x14ac:dyDescent="0.2">
      <c r="A2800" t="s">
        <v>150</v>
      </c>
      <c r="B2800" t="s">
        <v>3649</v>
      </c>
      <c r="C2800" s="17">
        <v>90.78</v>
      </c>
      <c r="D2800" s="4">
        <v>45322</v>
      </c>
      <c r="E2800" s="3" t="s">
        <v>21</v>
      </c>
      <c r="F2800" s="3" t="s">
        <v>33</v>
      </c>
      <c r="G2800" s="3" t="s">
        <v>979</v>
      </c>
      <c r="H2800" s="1"/>
      <c r="J2800"/>
      <c r="AC2800" s="5" t="e">
        <f>VLOOKUP(Table1[[#This Row],[Expense Report]],#REF!,3, 0)</f>
        <v>#REF!</v>
      </c>
      <c r="AD2800" t="s">
        <v>11649</v>
      </c>
      <c r="AE2800" t="s">
        <v>11649</v>
      </c>
      <c r="AF2800" t="e">
        <f>MONTH(Table1[[#This Row],[Date Sent]])</f>
        <v>#REF!</v>
      </c>
      <c r="AG2800" t="e">
        <f>YEAR(Table1[[#This Row],[Date Sent]])</f>
        <v>#REF!</v>
      </c>
      <c r="AH2800"/>
    </row>
    <row r="2801" spans="1:34" x14ac:dyDescent="0.2">
      <c r="A2801" t="s">
        <v>150</v>
      </c>
      <c r="B2801" t="s">
        <v>3649</v>
      </c>
      <c r="C2801" s="17">
        <v>152.59</v>
      </c>
      <c r="D2801" s="4">
        <v>45323</v>
      </c>
      <c r="E2801" s="3" t="s">
        <v>21</v>
      </c>
      <c r="F2801" s="3" t="s">
        <v>15</v>
      </c>
      <c r="G2801" s="3" t="s">
        <v>3651</v>
      </c>
      <c r="H2801" s="1"/>
      <c r="J2801"/>
      <c r="AC2801" s="5" t="e">
        <f>VLOOKUP(Table1[[#This Row],[Expense Report]],#REF!,3, 0)</f>
        <v>#REF!</v>
      </c>
      <c r="AD2801" t="s">
        <v>11649</v>
      </c>
      <c r="AE2801" t="s">
        <v>11649</v>
      </c>
      <c r="AF2801" t="e">
        <f>MONTH(Table1[[#This Row],[Date Sent]])</f>
        <v>#REF!</v>
      </c>
      <c r="AG2801" t="e">
        <f>YEAR(Table1[[#This Row],[Date Sent]])</f>
        <v>#REF!</v>
      </c>
      <c r="AH2801"/>
    </row>
    <row r="2802" spans="1:34" x14ac:dyDescent="0.2">
      <c r="A2802" t="s">
        <v>150</v>
      </c>
      <c r="B2802" t="s">
        <v>3649</v>
      </c>
      <c r="C2802" s="17">
        <v>30.86</v>
      </c>
      <c r="D2802" s="4">
        <v>45323</v>
      </c>
      <c r="E2802" s="3" t="s">
        <v>13</v>
      </c>
      <c r="F2802" s="3" t="s">
        <v>16</v>
      </c>
      <c r="G2802" s="3" t="s">
        <v>3652</v>
      </c>
      <c r="H2802" s="1"/>
      <c r="J2802"/>
      <c r="AC2802" s="5" t="e">
        <f>VLOOKUP(Table1[[#This Row],[Expense Report]],#REF!,3, 0)</f>
        <v>#REF!</v>
      </c>
      <c r="AD2802" t="s">
        <v>11649</v>
      </c>
      <c r="AE2802" t="s">
        <v>11649</v>
      </c>
      <c r="AF2802" t="e">
        <f>MONTH(Table1[[#This Row],[Date Sent]])</f>
        <v>#REF!</v>
      </c>
      <c r="AG2802" t="e">
        <f>YEAR(Table1[[#This Row],[Date Sent]])</f>
        <v>#REF!</v>
      </c>
      <c r="AH2802"/>
    </row>
    <row r="2803" spans="1:34" x14ac:dyDescent="0.2">
      <c r="A2803" t="s">
        <v>926</v>
      </c>
      <c r="B2803" t="s">
        <v>3653</v>
      </c>
      <c r="C2803" s="17">
        <v>207.7</v>
      </c>
      <c r="D2803" s="4">
        <v>45300</v>
      </c>
      <c r="E2803" s="3" t="s">
        <v>21</v>
      </c>
      <c r="F2803" s="3" t="s">
        <v>33</v>
      </c>
      <c r="G2803" s="3" t="s">
        <v>1768</v>
      </c>
      <c r="H2803" s="1"/>
      <c r="J2803"/>
      <c r="AC2803" s="5" t="e">
        <f>VLOOKUP(Table1[[#This Row],[Expense Report]],#REF!,3, 0)</f>
        <v>#REF!</v>
      </c>
      <c r="AD2803" t="s">
        <v>14524</v>
      </c>
      <c r="AE2803" t="s">
        <v>475</v>
      </c>
      <c r="AF2803" t="e">
        <f>MONTH(Table1[[#This Row],[Date Sent]])</f>
        <v>#REF!</v>
      </c>
      <c r="AG2803" t="e">
        <f>YEAR(Table1[[#This Row],[Date Sent]])</f>
        <v>#REF!</v>
      </c>
      <c r="AH2803"/>
    </row>
    <row r="2804" spans="1:34" x14ac:dyDescent="0.2">
      <c r="A2804" t="s">
        <v>926</v>
      </c>
      <c r="B2804" t="s">
        <v>3653</v>
      </c>
      <c r="C2804" s="17">
        <v>65.760000000000005</v>
      </c>
      <c r="D2804" s="4">
        <v>45302</v>
      </c>
      <c r="E2804" s="3" t="s">
        <v>21</v>
      </c>
      <c r="F2804" s="3" t="s">
        <v>33</v>
      </c>
      <c r="G2804" s="3" t="s">
        <v>3654</v>
      </c>
      <c r="H2804" s="1"/>
      <c r="J2804"/>
      <c r="AC2804" s="5" t="e">
        <f>VLOOKUP(Table1[[#This Row],[Expense Report]],#REF!,3, 0)</f>
        <v>#REF!</v>
      </c>
      <c r="AD2804" t="s">
        <v>14524</v>
      </c>
      <c r="AE2804" t="s">
        <v>475</v>
      </c>
      <c r="AF2804" t="e">
        <f>MONTH(Table1[[#This Row],[Date Sent]])</f>
        <v>#REF!</v>
      </c>
      <c r="AG2804" t="e">
        <f>YEAR(Table1[[#This Row],[Date Sent]])</f>
        <v>#REF!</v>
      </c>
      <c r="AH2804"/>
    </row>
    <row r="2805" spans="1:34" x14ac:dyDescent="0.2">
      <c r="A2805" t="s">
        <v>926</v>
      </c>
      <c r="B2805" t="s">
        <v>3653</v>
      </c>
      <c r="C2805" s="17">
        <v>93.84</v>
      </c>
      <c r="D2805" s="4">
        <v>45304</v>
      </c>
      <c r="E2805" s="3" t="s">
        <v>21</v>
      </c>
      <c r="F2805" s="3" t="s">
        <v>33</v>
      </c>
      <c r="G2805" s="3" t="s">
        <v>3655</v>
      </c>
      <c r="H2805" s="1"/>
      <c r="J2805"/>
      <c r="AC2805" s="5" t="e">
        <f>VLOOKUP(Table1[[#This Row],[Expense Report]],#REF!,3, 0)</f>
        <v>#REF!</v>
      </c>
      <c r="AD2805" t="s">
        <v>14524</v>
      </c>
      <c r="AE2805" t="s">
        <v>475</v>
      </c>
      <c r="AF2805" t="e">
        <f>MONTH(Table1[[#This Row],[Date Sent]])</f>
        <v>#REF!</v>
      </c>
      <c r="AG2805" t="e">
        <f>YEAR(Table1[[#This Row],[Date Sent]])</f>
        <v>#REF!</v>
      </c>
      <c r="AH2805"/>
    </row>
    <row r="2806" spans="1:34" x14ac:dyDescent="0.2">
      <c r="A2806" t="s">
        <v>926</v>
      </c>
      <c r="B2806" t="s">
        <v>3653</v>
      </c>
      <c r="C2806" s="17">
        <v>14.25</v>
      </c>
      <c r="D2806" s="4">
        <v>45306</v>
      </c>
      <c r="E2806" s="3" t="s">
        <v>21</v>
      </c>
      <c r="F2806" s="3" t="s">
        <v>18</v>
      </c>
      <c r="G2806" s="3" t="s">
        <v>3656</v>
      </c>
      <c r="H2806" s="1"/>
      <c r="J2806"/>
      <c r="AC2806" s="5" t="e">
        <f>VLOOKUP(Table1[[#This Row],[Expense Report]],#REF!,3, 0)</f>
        <v>#REF!</v>
      </c>
      <c r="AD2806" t="s">
        <v>14524</v>
      </c>
      <c r="AE2806" t="s">
        <v>475</v>
      </c>
      <c r="AF2806" t="e">
        <f>MONTH(Table1[[#This Row],[Date Sent]])</f>
        <v>#REF!</v>
      </c>
      <c r="AG2806" t="e">
        <f>YEAR(Table1[[#This Row],[Date Sent]])</f>
        <v>#REF!</v>
      </c>
      <c r="AH2806"/>
    </row>
    <row r="2807" spans="1:34" x14ac:dyDescent="0.2">
      <c r="A2807" t="s">
        <v>926</v>
      </c>
      <c r="B2807" t="s">
        <v>3653</v>
      </c>
      <c r="C2807" s="17">
        <v>16.440000000000001</v>
      </c>
      <c r="D2807" s="4">
        <v>45306</v>
      </c>
      <c r="E2807" s="3" t="s">
        <v>21</v>
      </c>
      <c r="F2807" s="3" t="s">
        <v>33</v>
      </c>
      <c r="G2807" s="3" t="s">
        <v>2406</v>
      </c>
      <c r="H2807" s="1"/>
      <c r="J2807"/>
      <c r="AC2807" s="5" t="e">
        <f>VLOOKUP(Table1[[#This Row],[Expense Report]],#REF!,3, 0)</f>
        <v>#REF!</v>
      </c>
      <c r="AD2807" t="s">
        <v>14524</v>
      </c>
      <c r="AE2807" t="s">
        <v>475</v>
      </c>
      <c r="AF2807" t="e">
        <f>MONTH(Table1[[#This Row],[Date Sent]])</f>
        <v>#REF!</v>
      </c>
      <c r="AG2807" t="e">
        <f>YEAR(Table1[[#This Row],[Date Sent]])</f>
        <v>#REF!</v>
      </c>
      <c r="AH2807"/>
    </row>
    <row r="2808" spans="1:34" x14ac:dyDescent="0.2">
      <c r="A2808" t="s">
        <v>926</v>
      </c>
      <c r="B2808" t="s">
        <v>3653</v>
      </c>
      <c r="C2808" s="17">
        <v>62.25</v>
      </c>
      <c r="D2808" s="4">
        <v>45308</v>
      </c>
      <c r="E2808" s="3" t="s">
        <v>23</v>
      </c>
      <c r="F2808" s="3" t="s">
        <v>40</v>
      </c>
      <c r="G2808" s="3" t="s">
        <v>3657</v>
      </c>
      <c r="H2808" s="1"/>
      <c r="J2808"/>
      <c r="AC2808" s="5" t="e">
        <f>VLOOKUP(Table1[[#This Row],[Expense Report]],#REF!,3, 0)</f>
        <v>#REF!</v>
      </c>
      <c r="AD2808" t="s">
        <v>14524</v>
      </c>
      <c r="AE2808" t="s">
        <v>475</v>
      </c>
      <c r="AF2808" t="e">
        <f>MONTH(Table1[[#This Row],[Date Sent]])</f>
        <v>#REF!</v>
      </c>
      <c r="AG2808" t="e">
        <f>YEAR(Table1[[#This Row],[Date Sent]])</f>
        <v>#REF!</v>
      </c>
      <c r="AH2808"/>
    </row>
    <row r="2809" spans="1:34" x14ac:dyDescent="0.2">
      <c r="A2809" t="s">
        <v>926</v>
      </c>
      <c r="B2809" t="s">
        <v>3653</v>
      </c>
      <c r="C2809" s="17">
        <v>113.37</v>
      </c>
      <c r="D2809" s="4">
        <v>45308</v>
      </c>
      <c r="E2809" s="3" t="s">
        <v>23</v>
      </c>
      <c r="F2809" s="3" t="s">
        <v>40</v>
      </c>
      <c r="G2809" s="3" t="s">
        <v>3657</v>
      </c>
      <c r="H2809" s="1"/>
      <c r="J2809"/>
      <c r="AC2809" s="5" t="e">
        <f>VLOOKUP(Table1[[#This Row],[Expense Report]],#REF!,3, 0)</f>
        <v>#REF!</v>
      </c>
      <c r="AD2809" t="s">
        <v>14524</v>
      </c>
      <c r="AE2809" t="s">
        <v>475</v>
      </c>
      <c r="AF2809" t="e">
        <f>MONTH(Table1[[#This Row],[Date Sent]])</f>
        <v>#REF!</v>
      </c>
      <c r="AG2809" t="e">
        <f>YEAR(Table1[[#This Row],[Date Sent]])</f>
        <v>#REF!</v>
      </c>
      <c r="AH2809"/>
    </row>
    <row r="2810" spans="1:34" x14ac:dyDescent="0.2">
      <c r="A2810" t="s">
        <v>926</v>
      </c>
      <c r="B2810" t="s">
        <v>3653</v>
      </c>
      <c r="C2810" s="17">
        <v>465</v>
      </c>
      <c r="D2810" s="4">
        <v>45309</v>
      </c>
      <c r="E2810" s="3" t="s">
        <v>23</v>
      </c>
      <c r="F2810" s="3" t="s">
        <v>40</v>
      </c>
      <c r="G2810" s="3" t="s">
        <v>3658</v>
      </c>
      <c r="H2810" s="1"/>
      <c r="J2810"/>
      <c r="AC2810" s="5" t="e">
        <f>VLOOKUP(Table1[[#This Row],[Expense Report]],#REF!,3, 0)</f>
        <v>#REF!</v>
      </c>
      <c r="AD2810" t="s">
        <v>14524</v>
      </c>
      <c r="AE2810" t="s">
        <v>475</v>
      </c>
      <c r="AF2810" t="e">
        <f>MONTH(Table1[[#This Row],[Date Sent]])</f>
        <v>#REF!</v>
      </c>
      <c r="AG2810" t="e">
        <f>YEAR(Table1[[#This Row],[Date Sent]])</f>
        <v>#REF!</v>
      </c>
      <c r="AH2810"/>
    </row>
    <row r="2811" spans="1:34" x14ac:dyDescent="0.2">
      <c r="A2811" t="s">
        <v>926</v>
      </c>
      <c r="B2811" t="s">
        <v>3653</v>
      </c>
      <c r="C2811" s="17">
        <v>80.67</v>
      </c>
      <c r="D2811" s="4">
        <v>45316</v>
      </c>
      <c r="E2811" s="3" t="s">
        <v>23</v>
      </c>
      <c r="F2811" s="3" t="s">
        <v>40</v>
      </c>
      <c r="G2811" s="3" t="s">
        <v>1036</v>
      </c>
      <c r="H2811" s="1"/>
      <c r="J2811"/>
      <c r="AC2811" s="5" t="e">
        <f>VLOOKUP(Table1[[#This Row],[Expense Report]],#REF!,3, 0)</f>
        <v>#REF!</v>
      </c>
      <c r="AD2811" t="s">
        <v>14524</v>
      </c>
      <c r="AE2811" t="s">
        <v>475</v>
      </c>
      <c r="AF2811" t="e">
        <f>MONTH(Table1[[#This Row],[Date Sent]])</f>
        <v>#REF!</v>
      </c>
      <c r="AG2811" t="e">
        <f>YEAR(Table1[[#This Row],[Date Sent]])</f>
        <v>#REF!</v>
      </c>
      <c r="AH2811"/>
    </row>
    <row r="2812" spans="1:34" x14ac:dyDescent="0.2">
      <c r="A2812" t="s">
        <v>926</v>
      </c>
      <c r="B2812" t="s">
        <v>3653</v>
      </c>
      <c r="C2812" s="17">
        <v>64.010000000000005</v>
      </c>
      <c r="D2812" s="4">
        <v>45316</v>
      </c>
      <c r="E2812" s="3" t="s">
        <v>23</v>
      </c>
      <c r="F2812" s="3" t="s">
        <v>40</v>
      </c>
      <c r="G2812" s="3" t="s">
        <v>1036</v>
      </c>
      <c r="H2812" s="1"/>
      <c r="J2812"/>
      <c r="AC2812" s="5" t="e">
        <f>VLOOKUP(Table1[[#This Row],[Expense Report]],#REF!,3, 0)</f>
        <v>#REF!</v>
      </c>
      <c r="AD2812" t="s">
        <v>14524</v>
      </c>
      <c r="AE2812" t="s">
        <v>475</v>
      </c>
      <c r="AF2812" t="e">
        <f>MONTH(Table1[[#This Row],[Date Sent]])</f>
        <v>#REF!</v>
      </c>
      <c r="AG2812" t="e">
        <f>YEAR(Table1[[#This Row],[Date Sent]])</f>
        <v>#REF!</v>
      </c>
      <c r="AH2812"/>
    </row>
    <row r="2813" spans="1:34" x14ac:dyDescent="0.2">
      <c r="A2813" t="s">
        <v>926</v>
      </c>
      <c r="B2813" t="s">
        <v>3653</v>
      </c>
      <c r="C2813" s="17">
        <v>35.119999999999997</v>
      </c>
      <c r="D2813" s="4">
        <v>45317</v>
      </c>
      <c r="E2813" s="3" t="s">
        <v>21</v>
      </c>
      <c r="F2813" s="3" t="s">
        <v>18</v>
      </c>
      <c r="G2813" s="3" t="s">
        <v>3656</v>
      </c>
      <c r="H2813" s="1"/>
      <c r="J2813"/>
      <c r="AC2813" s="5" t="e">
        <f>VLOOKUP(Table1[[#This Row],[Expense Report]],#REF!,3, 0)</f>
        <v>#REF!</v>
      </c>
      <c r="AD2813" t="s">
        <v>14524</v>
      </c>
      <c r="AE2813" t="s">
        <v>475</v>
      </c>
      <c r="AF2813" t="e">
        <f>MONTH(Table1[[#This Row],[Date Sent]])</f>
        <v>#REF!</v>
      </c>
      <c r="AG2813" t="e">
        <f>YEAR(Table1[[#This Row],[Date Sent]])</f>
        <v>#REF!</v>
      </c>
      <c r="AH2813"/>
    </row>
    <row r="2814" spans="1:34" x14ac:dyDescent="0.2">
      <c r="A2814" t="s">
        <v>767</v>
      </c>
      <c r="B2814" t="s">
        <v>3659</v>
      </c>
      <c r="C2814" s="1">
        <v>78.819999999999993</v>
      </c>
      <c r="D2814" s="5">
        <v>45321</v>
      </c>
      <c r="E2814" t="s">
        <v>21</v>
      </c>
      <c r="F2814" t="s">
        <v>33</v>
      </c>
      <c r="G2814" s="16" t="s">
        <v>3660</v>
      </c>
      <c r="H2814" s="1"/>
      <c r="J2814"/>
      <c r="AC2814" s="5" t="e">
        <f>VLOOKUP(Table1[[#This Row],[Expense Report]],#REF!,3, 0)</f>
        <v>#REF!</v>
      </c>
      <c r="AD2814" t="s">
        <v>14565</v>
      </c>
      <c r="AE2814" t="s">
        <v>475</v>
      </c>
      <c r="AF2814" t="e">
        <f>MONTH(Table1[[#This Row],[Date Sent]])</f>
        <v>#REF!</v>
      </c>
      <c r="AG2814" t="e">
        <f>YEAR(Table1[[#This Row],[Date Sent]])</f>
        <v>#REF!</v>
      </c>
      <c r="AH2814"/>
    </row>
    <row r="2815" spans="1:34" x14ac:dyDescent="0.2">
      <c r="A2815" t="s">
        <v>338</v>
      </c>
      <c r="B2815" t="s">
        <v>3661</v>
      </c>
      <c r="C2815" s="17">
        <v>63.59</v>
      </c>
      <c r="D2815" s="4">
        <v>45325</v>
      </c>
      <c r="E2815" s="3" t="s">
        <v>13</v>
      </c>
      <c r="F2815" s="3" t="s">
        <v>33</v>
      </c>
      <c r="G2815" s="3" t="s">
        <v>3662</v>
      </c>
      <c r="H2815" s="1"/>
      <c r="J2815"/>
      <c r="AC2815" s="5" t="e">
        <f>VLOOKUP(Table1[[#This Row],[Expense Report]],#REF!,3, 0)</f>
        <v>#REF!</v>
      </c>
      <c r="AD2815" t="s">
        <v>11649</v>
      </c>
      <c r="AE2815" t="s">
        <v>11649</v>
      </c>
      <c r="AF2815" t="e">
        <f>MONTH(Table1[[#This Row],[Date Sent]])</f>
        <v>#REF!</v>
      </c>
      <c r="AG2815" t="e">
        <f>YEAR(Table1[[#This Row],[Date Sent]])</f>
        <v>#REF!</v>
      </c>
      <c r="AH2815"/>
    </row>
    <row r="2816" spans="1:34" x14ac:dyDescent="0.2">
      <c r="A2816" t="s">
        <v>501</v>
      </c>
      <c r="B2816" t="s">
        <v>3663</v>
      </c>
      <c r="C2816" s="17">
        <v>76.28</v>
      </c>
      <c r="D2816" s="4">
        <v>45317</v>
      </c>
      <c r="E2816" s="3" t="s">
        <v>8</v>
      </c>
      <c r="F2816" s="3" t="s">
        <v>39</v>
      </c>
      <c r="G2816" s="3" t="s">
        <v>3664</v>
      </c>
      <c r="H2816" s="1"/>
      <c r="J2816"/>
      <c r="AC2816" s="5" t="e">
        <f>VLOOKUP(Table1[[#This Row],[Expense Report]],#REF!,3, 0)</f>
        <v>#REF!</v>
      </c>
      <c r="AD2816" t="s">
        <v>13772</v>
      </c>
      <c r="AE2816" t="s">
        <v>156</v>
      </c>
      <c r="AF2816" t="e">
        <f>MONTH(Table1[[#This Row],[Date Sent]])</f>
        <v>#REF!</v>
      </c>
      <c r="AG2816" t="e">
        <f>YEAR(Table1[[#This Row],[Date Sent]])</f>
        <v>#REF!</v>
      </c>
      <c r="AH2816"/>
    </row>
    <row r="2817" spans="1:34" x14ac:dyDescent="0.2">
      <c r="A2817" t="s">
        <v>501</v>
      </c>
      <c r="B2817" t="s">
        <v>3663</v>
      </c>
      <c r="C2817" s="17">
        <v>49.06</v>
      </c>
      <c r="D2817" s="4">
        <v>45317</v>
      </c>
      <c r="E2817" s="3" t="s">
        <v>21</v>
      </c>
      <c r="F2817" s="3" t="s">
        <v>33</v>
      </c>
      <c r="G2817" s="3" t="s">
        <v>3665</v>
      </c>
      <c r="H2817" s="1"/>
      <c r="J2817"/>
      <c r="AC2817" s="5" t="e">
        <f>VLOOKUP(Table1[[#This Row],[Expense Report]],#REF!,3, 0)</f>
        <v>#REF!</v>
      </c>
      <c r="AD2817" t="s">
        <v>13772</v>
      </c>
      <c r="AE2817" t="s">
        <v>156</v>
      </c>
      <c r="AF2817" t="e">
        <f>MONTH(Table1[[#This Row],[Date Sent]])</f>
        <v>#REF!</v>
      </c>
      <c r="AG2817" t="e">
        <f>YEAR(Table1[[#This Row],[Date Sent]])</f>
        <v>#REF!</v>
      </c>
      <c r="AH2817"/>
    </row>
    <row r="2818" spans="1:34" x14ac:dyDescent="0.2">
      <c r="A2818" t="s">
        <v>501</v>
      </c>
      <c r="B2818" t="s">
        <v>3663</v>
      </c>
      <c r="C2818" s="17">
        <v>41.3</v>
      </c>
      <c r="D2818" s="4">
        <v>45318</v>
      </c>
      <c r="E2818" s="3" t="s">
        <v>8</v>
      </c>
      <c r="F2818" s="3" t="s">
        <v>39</v>
      </c>
      <c r="G2818" s="3" t="s">
        <v>3666</v>
      </c>
      <c r="H2818" s="1"/>
      <c r="J2818"/>
      <c r="AC2818" s="5" t="e">
        <f>VLOOKUP(Table1[[#This Row],[Expense Report]],#REF!,3, 0)</f>
        <v>#REF!</v>
      </c>
      <c r="AD2818" t="s">
        <v>13772</v>
      </c>
      <c r="AE2818" t="s">
        <v>156</v>
      </c>
      <c r="AF2818" t="e">
        <f>MONTH(Table1[[#This Row],[Date Sent]])</f>
        <v>#REF!</v>
      </c>
      <c r="AG2818" t="e">
        <f>YEAR(Table1[[#This Row],[Date Sent]])</f>
        <v>#REF!</v>
      </c>
      <c r="AH2818"/>
    </row>
    <row r="2819" spans="1:34" x14ac:dyDescent="0.2">
      <c r="A2819" t="s">
        <v>501</v>
      </c>
      <c r="B2819" t="s">
        <v>3663</v>
      </c>
      <c r="C2819" s="17">
        <v>24.78</v>
      </c>
      <c r="D2819" s="4">
        <v>45323</v>
      </c>
      <c r="E2819" s="3" t="s">
        <v>21</v>
      </c>
      <c r="F2819" s="3" t="s">
        <v>33</v>
      </c>
      <c r="G2819" s="3" t="s">
        <v>3667</v>
      </c>
      <c r="H2819" s="1"/>
      <c r="J2819"/>
      <c r="AC2819" s="5" t="e">
        <f>VLOOKUP(Table1[[#This Row],[Expense Report]],#REF!,3, 0)</f>
        <v>#REF!</v>
      </c>
      <c r="AD2819" t="s">
        <v>13772</v>
      </c>
      <c r="AE2819" t="s">
        <v>156</v>
      </c>
      <c r="AF2819" t="e">
        <f>MONTH(Table1[[#This Row],[Date Sent]])</f>
        <v>#REF!</v>
      </c>
      <c r="AG2819" t="e">
        <f>YEAR(Table1[[#This Row],[Date Sent]])</f>
        <v>#REF!</v>
      </c>
      <c r="AH2819"/>
    </row>
    <row r="2820" spans="1:34" x14ac:dyDescent="0.2">
      <c r="A2820" t="s">
        <v>482</v>
      </c>
      <c r="B2820" t="s">
        <v>3668</v>
      </c>
      <c r="C2820" s="17">
        <v>89.31</v>
      </c>
      <c r="D2820" s="4">
        <v>45318</v>
      </c>
      <c r="E2820" s="3" t="s">
        <v>12</v>
      </c>
      <c r="F2820" s="3" t="s">
        <v>15</v>
      </c>
      <c r="G2820" s="3" t="s">
        <v>3669</v>
      </c>
      <c r="H2820" s="1"/>
      <c r="J2820"/>
      <c r="AC2820" s="5" t="e">
        <f>VLOOKUP(Table1[[#This Row],[Expense Report]],#REF!,3, 0)</f>
        <v>#REF!</v>
      </c>
      <c r="AD2820" t="s">
        <v>13354</v>
      </c>
      <c r="AE2820" t="s">
        <v>475</v>
      </c>
      <c r="AF2820" t="e">
        <f>MONTH(Table1[[#This Row],[Date Sent]])</f>
        <v>#REF!</v>
      </c>
      <c r="AG2820" t="e">
        <f>YEAR(Table1[[#This Row],[Date Sent]])</f>
        <v>#REF!</v>
      </c>
      <c r="AH2820"/>
    </row>
    <row r="2821" spans="1:34" x14ac:dyDescent="0.2">
      <c r="A2821" t="s">
        <v>482</v>
      </c>
      <c r="B2821" t="s">
        <v>3668</v>
      </c>
      <c r="C2821" s="17">
        <v>96.77</v>
      </c>
      <c r="D2821" s="4">
        <v>45318</v>
      </c>
      <c r="E2821" s="3" t="s">
        <v>23</v>
      </c>
      <c r="F2821" s="3" t="s">
        <v>33</v>
      </c>
      <c r="G2821" s="3" t="s">
        <v>3670</v>
      </c>
      <c r="H2821" s="1"/>
      <c r="J2821"/>
      <c r="AC2821" s="5" t="e">
        <f>VLOOKUP(Table1[[#This Row],[Expense Report]],#REF!,3, 0)</f>
        <v>#REF!</v>
      </c>
      <c r="AD2821" t="s">
        <v>13354</v>
      </c>
      <c r="AE2821" t="s">
        <v>475</v>
      </c>
      <c r="AF2821" t="e">
        <f>MONTH(Table1[[#This Row],[Date Sent]])</f>
        <v>#REF!</v>
      </c>
      <c r="AG2821" t="e">
        <f>YEAR(Table1[[#This Row],[Date Sent]])</f>
        <v>#REF!</v>
      </c>
      <c r="AH2821"/>
    </row>
    <row r="2822" spans="1:34" x14ac:dyDescent="0.2">
      <c r="A2822" t="s">
        <v>482</v>
      </c>
      <c r="B2822" t="s">
        <v>3668</v>
      </c>
      <c r="C2822" s="17">
        <v>-14.12</v>
      </c>
      <c r="D2822" s="4">
        <v>45318</v>
      </c>
      <c r="E2822" s="3" t="s">
        <v>21</v>
      </c>
      <c r="F2822" s="3" t="s">
        <v>33</v>
      </c>
      <c r="G2822" s="3" t="s">
        <v>3671</v>
      </c>
      <c r="H2822" s="1"/>
      <c r="J2822"/>
      <c r="AC2822" s="5" t="e">
        <f>VLOOKUP(Table1[[#This Row],[Expense Report]],#REF!,3, 0)</f>
        <v>#REF!</v>
      </c>
      <c r="AD2822" t="s">
        <v>13354</v>
      </c>
      <c r="AE2822" t="s">
        <v>475</v>
      </c>
      <c r="AF2822" t="e">
        <f>MONTH(Table1[[#This Row],[Date Sent]])</f>
        <v>#REF!</v>
      </c>
      <c r="AG2822" t="e">
        <f>YEAR(Table1[[#This Row],[Date Sent]])</f>
        <v>#REF!</v>
      </c>
      <c r="AH2822"/>
    </row>
    <row r="2823" spans="1:34" x14ac:dyDescent="0.2">
      <c r="A2823" t="s">
        <v>482</v>
      </c>
      <c r="B2823" t="s">
        <v>3668</v>
      </c>
      <c r="C2823" s="17">
        <v>79.459999999999994</v>
      </c>
      <c r="D2823" s="4">
        <v>45318</v>
      </c>
      <c r="E2823" s="3" t="s">
        <v>49</v>
      </c>
      <c r="F2823" s="3" t="s">
        <v>15</v>
      </c>
      <c r="G2823" s="3" t="s">
        <v>3672</v>
      </c>
      <c r="H2823" s="1"/>
      <c r="J2823"/>
      <c r="AC2823" s="5" t="e">
        <f>VLOOKUP(Table1[[#This Row],[Expense Report]],#REF!,3, 0)</f>
        <v>#REF!</v>
      </c>
      <c r="AD2823" t="s">
        <v>13354</v>
      </c>
      <c r="AE2823" t="s">
        <v>475</v>
      </c>
      <c r="AF2823" t="e">
        <f>MONTH(Table1[[#This Row],[Date Sent]])</f>
        <v>#REF!</v>
      </c>
      <c r="AG2823" t="e">
        <f>YEAR(Table1[[#This Row],[Date Sent]])</f>
        <v>#REF!</v>
      </c>
      <c r="AH2823"/>
    </row>
    <row r="2824" spans="1:34" x14ac:dyDescent="0.2">
      <c r="A2824" t="s">
        <v>482</v>
      </c>
      <c r="B2824" t="s">
        <v>3668</v>
      </c>
      <c r="C2824" s="17">
        <v>139.27000000000001</v>
      </c>
      <c r="D2824" s="4">
        <v>45324</v>
      </c>
      <c r="E2824" s="3" t="s">
        <v>20</v>
      </c>
      <c r="F2824" s="3" t="s">
        <v>33</v>
      </c>
      <c r="G2824" s="3" t="s">
        <v>3673</v>
      </c>
      <c r="H2824" s="1"/>
      <c r="J2824"/>
      <c r="AC2824" s="5" t="e">
        <f>VLOOKUP(Table1[[#This Row],[Expense Report]],#REF!,3, 0)</f>
        <v>#REF!</v>
      </c>
      <c r="AD2824" t="s">
        <v>13354</v>
      </c>
      <c r="AE2824" t="s">
        <v>475</v>
      </c>
      <c r="AF2824" t="e">
        <f>MONTH(Table1[[#This Row],[Date Sent]])</f>
        <v>#REF!</v>
      </c>
      <c r="AG2824" t="e">
        <f>YEAR(Table1[[#This Row],[Date Sent]])</f>
        <v>#REF!</v>
      </c>
      <c r="AH2824"/>
    </row>
    <row r="2825" spans="1:34" x14ac:dyDescent="0.2">
      <c r="A2825" t="s">
        <v>482</v>
      </c>
      <c r="B2825" t="s">
        <v>3668</v>
      </c>
      <c r="C2825" s="17">
        <v>261.14</v>
      </c>
      <c r="D2825" s="4">
        <v>45325</v>
      </c>
      <c r="E2825" s="3" t="s">
        <v>20</v>
      </c>
      <c r="F2825" s="3" t="s">
        <v>33</v>
      </c>
      <c r="G2825" s="3" t="s">
        <v>3673</v>
      </c>
      <c r="H2825" s="1"/>
      <c r="J2825"/>
      <c r="AC2825" s="5" t="e">
        <f>VLOOKUP(Table1[[#This Row],[Expense Report]],#REF!,3, 0)</f>
        <v>#REF!</v>
      </c>
      <c r="AD2825" t="s">
        <v>13354</v>
      </c>
      <c r="AE2825" t="s">
        <v>475</v>
      </c>
      <c r="AF2825" t="e">
        <f>MONTH(Table1[[#This Row],[Date Sent]])</f>
        <v>#REF!</v>
      </c>
      <c r="AG2825" t="e">
        <f>YEAR(Table1[[#This Row],[Date Sent]])</f>
        <v>#REF!</v>
      </c>
      <c r="AH2825"/>
    </row>
    <row r="2826" spans="1:34" x14ac:dyDescent="0.2">
      <c r="A2826" t="s">
        <v>758</v>
      </c>
      <c r="B2826" t="s">
        <v>3674</v>
      </c>
      <c r="C2826" s="17">
        <v>20.02</v>
      </c>
      <c r="D2826" s="4">
        <v>45318</v>
      </c>
      <c r="E2826" s="3" t="s">
        <v>20</v>
      </c>
      <c r="F2826" s="3" t="s">
        <v>39</v>
      </c>
      <c r="G2826" s="3" t="s">
        <v>1861</v>
      </c>
      <c r="H2826" s="1"/>
      <c r="J2826"/>
      <c r="AC2826" s="5" t="e">
        <f>VLOOKUP(Table1[[#This Row],[Expense Report]],#REF!,3, 0)</f>
        <v>#REF!</v>
      </c>
      <c r="AD2826" t="s">
        <v>13504</v>
      </c>
      <c r="AE2826" t="s">
        <v>294</v>
      </c>
      <c r="AF2826" t="e">
        <f>MONTH(Table1[[#This Row],[Date Sent]])</f>
        <v>#REF!</v>
      </c>
      <c r="AG2826" t="e">
        <f>YEAR(Table1[[#This Row],[Date Sent]])</f>
        <v>#REF!</v>
      </c>
      <c r="AH2826"/>
    </row>
    <row r="2827" spans="1:34" x14ac:dyDescent="0.2">
      <c r="A2827" t="s">
        <v>758</v>
      </c>
      <c r="B2827" t="s">
        <v>3674</v>
      </c>
      <c r="C2827" s="17">
        <v>46.5</v>
      </c>
      <c r="D2827" s="4">
        <v>45318</v>
      </c>
      <c r="E2827" s="3" t="s">
        <v>21</v>
      </c>
      <c r="F2827" s="3" t="s">
        <v>15</v>
      </c>
      <c r="G2827" s="3" t="s">
        <v>1175</v>
      </c>
      <c r="H2827" s="1"/>
      <c r="J2827"/>
      <c r="AC2827" s="5" t="e">
        <f>VLOOKUP(Table1[[#This Row],[Expense Report]],#REF!,3, 0)</f>
        <v>#REF!</v>
      </c>
      <c r="AD2827" t="s">
        <v>13504</v>
      </c>
      <c r="AE2827" t="s">
        <v>294</v>
      </c>
      <c r="AF2827" t="e">
        <f>MONTH(Table1[[#This Row],[Date Sent]])</f>
        <v>#REF!</v>
      </c>
      <c r="AG2827" t="e">
        <f>YEAR(Table1[[#This Row],[Date Sent]])</f>
        <v>#REF!</v>
      </c>
      <c r="AH2827"/>
    </row>
    <row r="2828" spans="1:34" x14ac:dyDescent="0.2">
      <c r="A2828" t="s">
        <v>758</v>
      </c>
      <c r="B2828" t="s">
        <v>3674</v>
      </c>
      <c r="C2828" s="17">
        <v>76.319999999999993</v>
      </c>
      <c r="D2828" s="4">
        <v>45322</v>
      </c>
      <c r="E2828" s="3" t="s">
        <v>21</v>
      </c>
      <c r="F2828" s="3" t="s">
        <v>15</v>
      </c>
      <c r="G2828" s="3" t="s">
        <v>3675</v>
      </c>
      <c r="H2828" s="1"/>
      <c r="J2828"/>
      <c r="AC2828" s="5" t="e">
        <f>VLOOKUP(Table1[[#This Row],[Expense Report]],#REF!,3, 0)</f>
        <v>#REF!</v>
      </c>
      <c r="AD2828" t="s">
        <v>13504</v>
      </c>
      <c r="AE2828" t="s">
        <v>294</v>
      </c>
      <c r="AF2828" t="e">
        <f>MONTH(Table1[[#This Row],[Date Sent]])</f>
        <v>#REF!</v>
      </c>
      <c r="AG2828" t="e">
        <f>YEAR(Table1[[#This Row],[Date Sent]])</f>
        <v>#REF!</v>
      </c>
      <c r="AH2828"/>
    </row>
    <row r="2829" spans="1:34" x14ac:dyDescent="0.2">
      <c r="A2829" t="s">
        <v>758</v>
      </c>
      <c r="B2829" t="s">
        <v>3674</v>
      </c>
      <c r="C2829" s="17">
        <v>137.18</v>
      </c>
      <c r="D2829" s="4">
        <v>45323</v>
      </c>
      <c r="E2829" s="3" t="s">
        <v>20</v>
      </c>
      <c r="F2829" s="3" t="s">
        <v>25</v>
      </c>
      <c r="G2829" s="3" t="s">
        <v>3676</v>
      </c>
      <c r="H2829" s="1"/>
      <c r="J2829"/>
      <c r="AC2829" s="5" t="e">
        <f>VLOOKUP(Table1[[#This Row],[Expense Report]],#REF!,3, 0)</f>
        <v>#REF!</v>
      </c>
      <c r="AD2829" t="s">
        <v>13504</v>
      </c>
      <c r="AE2829" t="s">
        <v>294</v>
      </c>
      <c r="AF2829" t="e">
        <f>MONTH(Table1[[#This Row],[Date Sent]])</f>
        <v>#REF!</v>
      </c>
      <c r="AG2829" t="e">
        <f>YEAR(Table1[[#This Row],[Date Sent]])</f>
        <v>#REF!</v>
      </c>
      <c r="AH2829"/>
    </row>
    <row r="2830" spans="1:34" x14ac:dyDescent="0.2">
      <c r="A2830" t="s">
        <v>758</v>
      </c>
      <c r="B2830" t="s">
        <v>3674</v>
      </c>
      <c r="C2830" s="17">
        <v>26.26</v>
      </c>
      <c r="D2830" s="4">
        <v>45323</v>
      </c>
      <c r="E2830" s="3" t="s">
        <v>20</v>
      </c>
      <c r="F2830" s="3" t="s">
        <v>17</v>
      </c>
      <c r="G2830" s="3" t="s">
        <v>3677</v>
      </c>
      <c r="H2830" s="1"/>
      <c r="J2830"/>
      <c r="AC2830" s="5" t="e">
        <f>VLOOKUP(Table1[[#This Row],[Expense Report]],#REF!,3, 0)</f>
        <v>#REF!</v>
      </c>
      <c r="AD2830" t="s">
        <v>13504</v>
      </c>
      <c r="AE2830" t="s">
        <v>294</v>
      </c>
      <c r="AF2830" t="e">
        <f>MONTH(Table1[[#This Row],[Date Sent]])</f>
        <v>#REF!</v>
      </c>
      <c r="AG2830" t="e">
        <f>YEAR(Table1[[#This Row],[Date Sent]])</f>
        <v>#REF!</v>
      </c>
      <c r="AH2830"/>
    </row>
    <row r="2831" spans="1:34" x14ac:dyDescent="0.2">
      <c r="A2831" t="s">
        <v>758</v>
      </c>
      <c r="B2831" t="s">
        <v>3674</v>
      </c>
      <c r="C2831" s="17">
        <v>41.02</v>
      </c>
      <c r="D2831" s="4">
        <v>45323</v>
      </c>
      <c r="E2831" s="3" t="s">
        <v>20</v>
      </c>
      <c r="F2831" s="3" t="s">
        <v>39</v>
      </c>
      <c r="G2831" s="3" t="s">
        <v>3678</v>
      </c>
      <c r="H2831" s="1"/>
      <c r="J2831"/>
      <c r="AC2831" s="5" t="e">
        <f>VLOOKUP(Table1[[#This Row],[Expense Report]],#REF!,3, 0)</f>
        <v>#REF!</v>
      </c>
      <c r="AD2831" t="s">
        <v>13504</v>
      </c>
      <c r="AE2831" t="s">
        <v>294</v>
      </c>
      <c r="AF2831" t="e">
        <f>MONTH(Table1[[#This Row],[Date Sent]])</f>
        <v>#REF!</v>
      </c>
      <c r="AG2831" t="e">
        <f>YEAR(Table1[[#This Row],[Date Sent]])</f>
        <v>#REF!</v>
      </c>
      <c r="AH2831"/>
    </row>
    <row r="2832" spans="1:34" x14ac:dyDescent="0.2">
      <c r="A2832" t="s">
        <v>758</v>
      </c>
      <c r="B2832" t="s">
        <v>3674</v>
      </c>
      <c r="C2832" s="17">
        <v>53.04</v>
      </c>
      <c r="D2832" s="4">
        <v>45325</v>
      </c>
      <c r="E2832" s="3" t="s">
        <v>20</v>
      </c>
      <c r="F2832" s="3" t="s">
        <v>39</v>
      </c>
      <c r="G2832" s="3" t="s">
        <v>3679</v>
      </c>
      <c r="H2832" s="1"/>
      <c r="J2832"/>
      <c r="AC2832" s="5" t="e">
        <f>VLOOKUP(Table1[[#This Row],[Expense Report]],#REF!,3, 0)</f>
        <v>#REF!</v>
      </c>
      <c r="AD2832" t="s">
        <v>13504</v>
      </c>
      <c r="AE2832" t="s">
        <v>294</v>
      </c>
      <c r="AF2832" t="e">
        <f>MONTH(Table1[[#This Row],[Date Sent]])</f>
        <v>#REF!</v>
      </c>
      <c r="AG2832" t="e">
        <f>YEAR(Table1[[#This Row],[Date Sent]])</f>
        <v>#REF!</v>
      </c>
      <c r="AH2832"/>
    </row>
    <row r="2833" spans="1:34" x14ac:dyDescent="0.2">
      <c r="A2833" t="s">
        <v>758</v>
      </c>
      <c r="B2833" t="s">
        <v>3674</v>
      </c>
      <c r="C2833" s="17">
        <v>22.04</v>
      </c>
      <c r="D2833" s="4">
        <v>45325</v>
      </c>
      <c r="E2833" s="3" t="s">
        <v>20</v>
      </c>
      <c r="F2833" s="3" t="s">
        <v>39</v>
      </c>
      <c r="G2833" s="3" t="s">
        <v>3680</v>
      </c>
      <c r="H2833" s="1"/>
      <c r="J2833"/>
      <c r="AC2833" s="5" t="e">
        <f>VLOOKUP(Table1[[#This Row],[Expense Report]],#REF!,3, 0)</f>
        <v>#REF!</v>
      </c>
      <c r="AD2833" t="s">
        <v>13504</v>
      </c>
      <c r="AE2833" t="s">
        <v>294</v>
      </c>
      <c r="AF2833" t="e">
        <f>MONTH(Table1[[#This Row],[Date Sent]])</f>
        <v>#REF!</v>
      </c>
      <c r="AG2833" t="e">
        <f>YEAR(Table1[[#This Row],[Date Sent]])</f>
        <v>#REF!</v>
      </c>
      <c r="AH2833"/>
    </row>
    <row r="2834" spans="1:34" x14ac:dyDescent="0.2">
      <c r="A2834" t="s">
        <v>758</v>
      </c>
      <c r="B2834" t="s">
        <v>3674</v>
      </c>
      <c r="C2834" s="17">
        <v>50.12</v>
      </c>
      <c r="D2834" s="4">
        <v>45327</v>
      </c>
      <c r="E2834" s="3" t="s">
        <v>21</v>
      </c>
      <c r="F2834" s="3" t="s">
        <v>33</v>
      </c>
      <c r="G2834" s="3" t="s">
        <v>2080</v>
      </c>
      <c r="H2834" s="1"/>
      <c r="J2834"/>
      <c r="AC2834" s="5" t="e">
        <f>VLOOKUP(Table1[[#This Row],[Expense Report]],#REF!,3, 0)</f>
        <v>#REF!</v>
      </c>
      <c r="AD2834" t="s">
        <v>13504</v>
      </c>
      <c r="AE2834" t="s">
        <v>294</v>
      </c>
      <c r="AF2834" t="e">
        <f>MONTH(Table1[[#This Row],[Date Sent]])</f>
        <v>#REF!</v>
      </c>
      <c r="AG2834" t="e">
        <f>YEAR(Table1[[#This Row],[Date Sent]])</f>
        <v>#REF!</v>
      </c>
      <c r="AH2834"/>
    </row>
    <row r="2835" spans="1:34" x14ac:dyDescent="0.2">
      <c r="A2835" t="s">
        <v>758</v>
      </c>
      <c r="B2835" t="s">
        <v>3681</v>
      </c>
      <c r="C2835" s="17">
        <v>320.2</v>
      </c>
      <c r="D2835" s="4">
        <v>45303</v>
      </c>
      <c r="E2835" s="3" t="s">
        <v>21</v>
      </c>
      <c r="F2835" s="3" t="s">
        <v>33</v>
      </c>
      <c r="G2835" s="3" t="s">
        <v>3682</v>
      </c>
      <c r="H2835" s="1"/>
      <c r="J2835"/>
      <c r="AC2835" s="5" t="e">
        <f>VLOOKUP(Table1[[#This Row],[Expense Report]],#REF!,3, 0)</f>
        <v>#REF!</v>
      </c>
      <c r="AD2835" t="s">
        <v>13504</v>
      </c>
      <c r="AE2835" t="s">
        <v>294</v>
      </c>
      <c r="AF2835" t="e">
        <f>MONTH(Table1[[#This Row],[Date Sent]])</f>
        <v>#REF!</v>
      </c>
      <c r="AG2835" t="e">
        <f>YEAR(Table1[[#This Row],[Date Sent]])</f>
        <v>#REF!</v>
      </c>
      <c r="AH2835"/>
    </row>
    <row r="2836" spans="1:34" x14ac:dyDescent="0.2">
      <c r="A2836" t="s">
        <v>758</v>
      </c>
      <c r="B2836" t="s">
        <v>3681</v>
      </c>
      <c r="C2836" s="17">
        <v>462.54</v>
      </c>
      <c r="D2836" s="4">
        <v>45323</v>
      </c>
      <c r="E2836" s="3" t="s">
        <v>4</v>
      </c>
      <c r="F2836" s="3" t="s">
        <v>913</v>
      </c>
      <c r="G2836" s="3" t="s">
        <v>3683</v>
      </c>
      <c r="H2836" s="1"/>
      <c r="J2836"/>
      <c r="AC2836" s="5" t="e">
        <f>VLOOKUP(Table1[[#This Row],[Expense Report]],#REF!,3, 0)</f>
        <v>#REF!</v>
      </c>
      <c r="AD2836" t="s">
        <v>13504</v>
      </c>
      <c r="AE2836" t="s">
        <v>294</v>
      </c>
      <c r="AF2836" t="e">
        <f>MONTH(Table1[[#This Row],[Date Sent]])</f>
        <v>#REF!</v>
      </c>
      <c r="AG2836" t="e">
        <f>YEAR(Table1[[#This Row],[Date Sent]])</f>
        <v>#REF!</v>
      </c>
      <c r="AH2836"/>
    </row>
    <row r="2837" spans="1:34" x14ac:dyDescent="0.2">
      <c r="A2837" t="s">
        <v>758</v>
      </c>
      <c r="B2837" t="s">
        <v>3681</v>
      </c>
      <c r="C2837" s="17">
        <v>320.2</v>
      </c>
      <c r="D2837" s="4">
        <v>45323</v>
      </c>
      <c r="E2837" s="3" t="s">
        <v>21</v>
      </c>
      <c r="F2837" s="3" t="s">
        <v>33</v>
      </c>
      <c r="G2837" s="3" t="s">
        <v>3682</v>
      </c>
      <c r="H2837" s="1"/>
      <c r="J2837"/>
      <c r="AC2837" s="5" t="e">
        <f>VLOOKUP(Table1[[#This Row],[Expense Report]],#REF!,3, 0)</f>
        <v>#REF!</v>
      </c>
      <c r="AD2837" t="s">
        <v>13504</v>
      </c>
      <c r="AE2837" t="s">
        <v>294</v>
      </c>
      <c r="AF2837" t="e">
        <f>MONTH(Table1[[#This Row],[Date Sent]])</f>
        <v>#REF!</v>
      </c>
      <c r="AG2837" t="e">
        <f>YEAR(Table1[[#This Row],[Date Sent]])</f>
        <v>#REF!</v>
      </c>
      <c r="AH2837"/>
    </row>
    <row r="2838" spans="1:34" x14ac:dyDescent="0.2">
      <c r="A2838" t="s">
        <v>508</v>
      </c>
      <c r="B2838" t="s">
        <v>3684</v>
      </c>
      <c r="C2838" s="17">
        <v>282.74</v>
      </c>
      <c r="D2838" s="4">
        <v>45308</v>
      </c>
      <c r="E2838" s="3" t="s">
        <v>33</v>
      </c>
      <c r="F2838" s="3" t="s">
        <v>25</v>
      </c>
      <c r="G2838" s="3" t="s">
        <v>3685</v>
      </c>
      <c r="H2838" s="1"/>
      <c r="J2838"/>
      <c r="AC2838" s="5" t="e">
        <f>VLOOKUP(Table1[[#This Row],[Expense Report]],#REF!,3, 0)</f>
        <v>#REF!</v>
      </c>
      <c r="AD2838" t="s">
        <v>14526</v>
      </c>
      <c r="AE2838" t="s">
        <v>266</v>
      </c>
      <c r="AF2838" t="e">
        <f>MONTH(Table1[[#This Row],[Date Sent]])</f>
        <v>#REF!</v>
      </c>
      <c r="AG2838" t="e">
        <f>YEAR(Table1[[#This Row],[Date Sent]])</f>
        <v>#REF!</v>
      </c>
      <c r="AH2838"/>
    </row>
    <row r="2839" spans="1:34" x14ac:dyDescent="0.2">
      <c r="A2839" t="s">
        <v>508</v>
      </c>
      <c r="B2839" t="s">
        <v>3684</v>
      </c>
      <c r="C2839" s="17">
        <v>42.67</v>
      </c>
      <c r="D2839" s="4">
        <v>45321</v>
      </c>
      <c r="E2839" s="3" t="s">
        <v>6</v>
      </c>
      <c r="F2839" s="3" t="s">
        <v>15</v>
      </c>
      <c r="G2839" s="3" t="s">
        <v>3686</v>
      </c>
      <c r="H2839" s="1"/>
      <c r="J2839"/>
      <c r="AC2839" s="5" t="e">
        <f>VLOOKUP(Table1[[#This Row],[Expense Report]],#REF!,3, 0)</f>
        <v>#REF!</v>
      </c>
      <c r="AD2839" t="s">
        <v>14526</v>
      </c>
      <c r="AE2839" t="s">
        <v>266</v>
      </c>
      <c r="AF2839" t="e">
        <f>MONTH(Table1[[#This Row],[Date Sent]])</f>
        <v>#REF!</v>
      </c>
      <c r="AG2839" t="e">
        <f>YEAR(Table1[[#This Row],[Date Sent]])</f>
        <v>#REF!</v>
      </c>
      <c r="AH2839"/>
    </row>
    <row r="2840" spans="1:34" x14ac:dyDescent="0.2">
      <c r="A2840" t="s">
        <v>508</v>
      </c>
      <c r="B2840" t="s">
        <v>3684</v>
      </c>
      <c r="C2840" s="17">
        <v>51.38</v>
      </c>
      <c r="D2840" s="4">
        <v>45325</v>
      </c>
      <c r="E2840" s="3" t="s">
        <v>13</v>
      </c>
      <c r="F2840" s="3" t="s">
        <v>15</v>
      </c>
      <c r="G2840" s="3" t="s">
        <v>3687</v>
      </c>
      <c r="H2840" s="1"/>
      <c r="J2840"/>
      <c r="AC2840" s="5" t="e">
        <f>VLOOKUP(Table1[[#This Row],[Expense Report]],#REF!,3, 0)</f>
        <v>#REF!</v>
      </c>
      <c r="AD2840" t="s">
        <v>14526</v>
      </c>
      <c r="AE2840" t="s">
        <v>266</v>
      </c>
      <c r="AF2840" t="e">
        <f>MONTH(Table1[[#This Row],[Date Sent]])</f>
        <v>#REF!</v>
      </c>
      <c r="AG2840" t="e">
        <f>YEAR(Table1[[#This Row],[Date Sent]])</f>
        <v>#REF!</v>
      </c>
      <c r="AH2840"/>
    </row>
    <row r="2841" spans="1:34" x14ac:dyDescent="0.2">
      <c r="A2841" t="s">
        <v>325</v>
      </c>
      <c r="B2841" t="s">
        <v>3688</v>
      </c>
      <c r="C2841" s="17">
        <v>97</v>
      </c>
      <c r="D2841" s="4">
        <v>45320</v>
      </c>
      <c r="E2841" s="3" t="s">
        <v>13</v>
      </c>
      <c r="F2841" s="3" t="s">
        <v>39</v>
      </c>
      <c r="G2841" s="3" t="s">
        <v>3689</v>
      </c>
      <c r="H2841" s="1"/>
      <c r="J2841"/>
      <c r="AC2841" s="5" t="e">
        <f>VLOOKUP(Table1[[#This Row],[Expense Report]],#REF!,3, 0)</f>
        <v>#REF!</v>
      </c>
      <c r="AD2841" t="s">
        <v>13212</v>
      </c>
      <c r="AE2841" t="s">
        <v>272</v>
      </c>
      <c r="AF2841" t="e">
        <f>MONTH(Table1[[#This Row],[Date Sent]])</f>
        <v>#REF!</v>
      </c>
      <c r="AG2841" t="e">
        <f>YEAR(Table1[[#This Row],[Date Sent]])</f>
        <v>#REF!</v>
      </c>
      <c r="AH2841"/>
    </row>
    <row r="2842" spans="1:34" x14ac:dyDescent="0.2">
      <c r="A2842" t="s">
        <v>751</v>
      </c>
      <c r="B2842" t="s">
        <v>3690</v>
      </c>
      <c r="C2842" s="17">
        <v>76.33</v>
      </c>
      <c r="D2842" s="4">
        <v>45318</v>
      </c>
      <c r="E2842" s="3" t="s">
        <v>21</v>
      </c>
      <c r="F2842" s="3" t="s">
        <v>39</v>
      </c>
      <c r="G2842" s="3" t="s">
        <v>3691</v>
      </c>
      <c r="H2842" s="1"/>
      <c r="J2842"/>
      <c r="AC2842" s="5" t="e">
        <f>VLOOKUP(Table1[[#This Row],[Expense Report]],#REF!,3, 0)</f>
        <v>#REF!</v>
      </c>
      <c r="AD2842" t="s">
        <v>14538</v>
      </c>
      <c r="AE2842" t="s">
        <v>167</v>
      </c>
      <c r="AF2842" t="e">
        <f>MONTH(Table1[[#This Row],[Date Sent]])</f>
        <v>#REF!</v>
      </c>
      <c r="AG2842" t="e">
        <f>YEAR(Table1[[#This Row],[Date Sent]])</f>
        <v>#REF!</v>
      </c>
      <c r="AH2842"/>
    </row>
    <row r="2843" spans="1:34" x14ac:dyDescent="0.2">
      <c r="A2843" t="s">
        <v>751</v>
      </c>
      <c r="B2843" t="s">
        <v>3690</v>
      </c>
      <c r="C2843" s="17">
        <v>255</v>
      </c>
      <c r="D2843" s="4">
        <v>45320</v>
      </c>
      <c r="E2843" s="3" t="s">
        <v>13</v>
      </c>
      <c r="F2843" s="3" t="s">
        <v>1031</v>
      </c>
      <c r="G2843" s="3" t="s">
        <v>3692</v>
      </c>
      <c r="H2843" s="1"/>
      <c r="J2843"/>
      <c r="AC2843" s="5" t="e">
        <f>VLOOKUP(Table1[[#This Row],[Expense Report]],#REF!,3, 0)</f>
        <v>#REF!</v>
      </c>
      <c r="AD2843" t="s">
        <v>14538</v>
      </c>
      <c r="AE2843" t="s">
        <v>167</v>
      </c>
      <c r="AF2843" t="e">
        <f>MONTH(Table1[[#This Row],[Date Sent]])</f>
        <v>#REF!</v>
      </c>
      <c r="AG2843" t="e">
        <f>YEAR(Table1[[#This Row],[Date Sent]])</f>
        <v>#REF!</v>
      </c>
      <c r="AH2843"/>
    </row>
    <row r="2844" spans="1:34" x14ac:dyDescent="0.2">
      <c r="A2844" t="s">
        <v>751</v>
      </c>
      <c r="B2844" t="s">
        <v>3690</v>
      </c>
      <c r="C2844" s="17">
        <v>48.72</v>
      </c>
      <c r="D2844" s="4">
        <v>45321</v>
      </c>
      <c r="E2844" s="3" t="s">
        <v>21</v>
      </c>
      <c r="F2844" s="3" t="s">
        <v>33</v>
      </c>
      <c r="G2844" s="3" t="s">
        <v>3693</v>
      </c>
      <c r="H2844" s="1"/>
      <c r="J2844"/>
      <c r="AC2844" s="5" t="e">
        <f>VLOOKUP(Table1[[#This Row],[Expense Report]],#REF!,3, 0)</f>
        <v>#REF!</v>
      </c>
      <c r="AD2844" t="s">
        <v>14538</v>
      </c>
      <c r="AE2844" t="s">
        <v>167</v>
      </c>
      <c r="AF2844" t="e">
        <f>MONTH(Table1[[#This Row],[Date Sent]])</f>
        <v>#REF!</v>
      </c>
      <c r="AG2844" t="e">
        <f>YEAR(Table1[[#This Row],[Date Sent]])</f>
        <v>#REF!</v>
      </c>
      <c r="AH2844"/>
    </row>
    <row r="2845" spans="1:34" x14ac:dyDescent="0.2">
      <c r="A2845" t="s">
        <v>751</v>
      </c>
      <c r="B2845" t="s">
        <v>3690</v>
      </c>
      <c r="C2845" s="17">
        <v>23.62</v>
      </c>
      <c r="D2845" s="4">
        <v>45321</v>
      </c>
      <c r="E2845" s="3" t="s">
        <v>21</v>
      </c>
      <c r="F2845" s="3" t="s">
        <v>17</v>
      </c>
      <c r="G2845" s="3" t="s">
        <v>3694</v>
      </c>
      <c r="H2845" s="1"/>
      <c r="J2845"/>
      <c r="AC2845" s="5" t="e">
        <f>VLOOKUP(Table1[[#This Row],[Expense Report]],#REF!,3, 0)</f>
        <v>#REF!</v>
      </c>
      <c r="AD2845" t="s">
        <v>14538</v>
      </c>
      <c r="AE2845" t="s">
        <v>167</v>
      </c>
      <c r="AF2845" t="e">
        <f>MONTH(Table1[[#This Row],[Date Sent]])</f>
        <v>#REF!</v>
      </c>
      <c r="AG2845" t="e">
        <f>YEAR(Table1[[#This Row],[Date Sent]])</f>
        <v>#REF!</v>
      </c>
      <c r="AH2845"/>
    </row>
    <row r="2846" spans="1:34" x14ac:dyDescent="0.2">
      <c r="A2846" t="s">
        <v>751</v>
      </c>
      <c r="B2846" t="s">
        <v>3690</v>
      </c>
      <c r="C2846" s="17">
        <v>27.76</v>
      </c>
      <c r="D2846" s="4">
        <v>45323</v>
      </c>
      <c r="E2846" s="3" t="s">
        <v>21</v>
      </c>
      <c r="F2846" s="3" t="s">
        <v>33</v>
      </c>
      <c r="G2846" s="3" t="s">
        <v>3695</v>
      </c>
      <c r="H2846" s="1"/>
      <c r="J2846"/>
      <c r="AC2846" s="5" t="e">
        <f>VLOOKUP(Table1[[#This Row],[Expense Report]],#REF!,3, 0)</f>
        <v>#REF!</v>
      </c>
      <c r="AD2846" t="s">
        <v>14538</v>
      </c>
      <c r="AE2846" t="s">
        <v>167</v>
      </c>
      <c r="AF2846" t="e">
        <f>MONTH(Table1[[#This Row],[Date Sent]])</f>
        <v>#REF!</v>
      </c>
      <c r="AG2846" t="e">
        <f>YEAR(Table1[[#This Row],[Date Sent]])</f>
        <v>#REF!</v>
      </c>
      <c r="AH2846"/>
    </row>
    <row r="2847" spans="1:34" x14ac:dyDescent="0.2">
      <c r="A2847" t="s">
        <v>751</v>
      </c>
      <c r="B2847" t="s">
        <v>3690</v>
      </c>
      <c r="C2847" s="17">
        <v>45.98</v>
      </c>
      <c r="D2847" s="4">
        <v>45328</v>
      </c>
      <c r="E2847" s="3" t="s">
        <v>21</v>
      </c>
      <c r="F2847" s="3" t="s">
        <v>15</v>
      </c>
      <c r="G2847" s="3" t="s">
        <v>3696</v>
      </c>
      <c r="H2847" s="1"/>
      <c r="J2847"/>
      <c r="AC2847" s="5" t="e">
        <f>VLOOKUP(Table1[[#This Row],[Expense Report]],#REF!,3, 0)</f>
        <v>#REF!</v>
      </c>
      <c r="AD2847" t="s">
        <v>14538</v>
      </c>
      <c r="AE2847" t="s">
        <v>167</v>
      </c>
      <c r="AF2847" t="e">
        <f>MONTH(Table1[[#This Row],[Date Sent]])</f>
        <v>#REF!</v>
      </c>
      <c r="AG2847" t="e">
        <f>YEAR(Table1[[#This Row],[Date Sent]])</f>
        <v>#REF!</v>
      </c>
      <c r="AH2847"/>
    </row>
    <row r="2848" spans="1:34" x14ac:dyDescent="0.2">
      <c r="A2848" t="s">
        <v>751</v>
      </c>
      <c r="B2848" t="s">
        <v>3690</v>
      </c>
      <c r="C2848" s="17">
        <v>25.67</v>
      </c>
      <c r="D2848" s="4">
        <v>45328</v>
      </c>
      <c r="E2848" s="3" t="s">
        <v>21</v>
      </c>
      <c r="F2848" s="3" t="s">
        <v>15</v>
      </c>
      <c r="G2848" s="3" t="s">
        <v>3697</v>
      </c>
      <c r="H2848" s="1"/>
      <c r="J2848"/>
      <c r="AC2848" s="5" t="e">
        <f>VLOOKUP(Table1[[#This Row],[Expense Report]],#REF!,3, 0)</f>
        <v>#REF!</v>
      </c>
      <c r="AD2848" t="s">
        <v>14538</v>
      </c>
      <c r="AE2848" t="s">
        <v>167</v>
      </c>
      <c r="AF2848" t="e">
        <f>MONTH(Table1[[#This Row],[Date Sent]])</f>
        <v>#REF!</v>
      </c>
      <c r="AG2848" t="e">
        <f>YEAR(Table1[[#This Row],[Date Sent]])</f>
        <v>#REF!</v>
      </c>
      <c r="AH2848"/>
    </row>
    <row r="2849" spans="1:34" x14ac:dyDescent="0.2">
      <c r="A2849" t="s">
        <v>751</v>
      </c>
      <c r="B2849" t="s">
        <v>3690</v>
      </c>
      <c r="C2849" s="17">
        <v>36.049999999999997</v>
      </c>
      <c r="D2849" s="4">
        <v>45328</v>
      </c>
      <c r="E2849" s="3" t="s">
        <v>21</v>
      </c>
      <c r="F2849" s="3" t="s">
        <v>33</v>
      </c>
      <c r="G2849" s="3" t="s">
        <v>3698</v>
      </c>
      <c r="H2849" s="1"/>
      <c r="J2849"/>
      <c r="AC2849" s="5" t="e">
        <f>VLOOKUP(Table1[[#This Row],[Expense Report]],#REF!,3, 0)</f>
        <v>#REF!</v>
      </c>
      <c r="AD2849" t="s">
        <v>14538</v>
      </c>
      <c r="AE2849" t="s">
        <v>167</v>
      </c>
      <c r="AF2849" t="e">
        <f>MONTH(Table1[[#This Row],[Date Sent]])</f>
        <v>#REF!</v>
      </c>
      <c r="AG2849" t="e">
        <f>YEAR(Table1[[#This Row],[Date Sent]])</f>
        <v>#REF!</v>
      </c>
      <c r="AH2849"/>
    </row>
    <row r="2850" spans="1:34" x14ac:dyDescent="0.2">
      <c r="A2850" t="s">
        <v>357</v>
      </c>
      <c r="B2850" t="s">
        <v>3699</v>
      </c>
      <c r="C2850" s="17">
        <v>84.69</v>
      </c>
      <c r="D2850" s="4">
        <v>45279</v>
      </c>
      <c r="E2850" s="3" t="s">
        <v>19</v>
      </c>
      <c r="F2850" s="3" t="s">
        <v>15</v>
      </c>
      <c r="G2850" s="3" t="s">
        <v>3700</v>
      </c>
      <c r="H2850" s="1"/>
      <c r="J2850"/>
      <c r="AC2850" s="5" t="e">
        <f>VLOOKUP(Table1[[#This Row],[Expense Report]],#REF!,3, 0)</f>
        <v>#REF!</v>
      </c>
      <c r="AD2850" t="s">
        <v>14540</v>
      </c>
      <c r="AE2850" t="s">
        <v>294</v>
      </c>
      <c r="AF2850" t="e">
        <f>MONTH(Table1[[#This Row],[Date Sent]])</f>
        <v>#REF!</v>
      </c>
      <c r="AG2850" t="e">
        <f>YEAR(Table1[[#This Row],[Date Sent]])</f>
        <v>#REF!</v>
      </c>
      <c r="AH2850"/>
    </row>
    <row r="2851" spans="1:34" x14ac:dyDescent="0.2">
      <c r="A2851" t="s">
        <v>357</v>
      </c>
      <c r="B2851" t="s">
        <v>3699</v>
      </c>
      <c r="C2851" s="17">
        <v>47.65</v>
      </c>
      <c r="D2851" s="4">
        <v>45279</v>
      </c>
      <c r="E2851" s="3" t="s">
        <v>19</v>
      </c>
      <c r="F2851" s="3" t="s">
        <v>39</v>
      </c>
      <c r="G2851" s="3" t="s">
        <v>1720</v>
      </c>
      <c r="H2851" s="1"/>
      <c r="J2851"/>
      <c r="AC2851" s="5" t="e">
        <f>VLOOKUP(Table1[[#This Row],[Expense Report]],#REF!,3, 0)</f>
        <v>#REF!</v>
      </c>
      <c r="AD2851" t="s">
        <v>14540</v>
      </c>
      <c r="AE2851" t="s">
        <v>294</v>
      </c>
      <c r="AF2851" t="e">
        <f>MONTH(Table1[[#This Row],[Date Sent]])</f>
        <v>#REF!</v>
      </c>
      <c r="AG2851" t="e">
        <f>YEAR(Table1[[#This Row],[Date Sent]])</f>
        <v>#REF!</v>
      </c>
      <c r="AH2851"/>
    </row>
    <row r="2852" spans="1:34" x14ac:dyDescent="0.2">
      <c r="A2852" t="s">
        <v>357</v>
      </c>
      <c r="B2852" t="s">
        <v>3699</v>
      </c>
      <c r="C2852" s="17">
        <v>13.68</v>
      </c>
      <c r="D2852" s="4">
        <v>45280</v>
      </c>
      <c r="E2852" s="3" t="s">
        <v>19</v>
      </c>
      <c r="F2852" s="3" t="s">
        <v>33</v>
      </c>
      <c r="G2852" s="3" t="s">
        <v>1353</v>
      </c>
      <c r="H2852" s="1"/>
      <c r="J2852"/>
      <c r="AC2852" s="5" t="e">
        <f>VLOOKUP(Table1[[#This Row],[Expense Report]],#REF!,3, 0)</f>
        <v>#REF!</v>
      </c>
      <c r="AD2852" t="s">
        <v>14540</v>
      </c>
      <c r="AE2852" t="s">
        <v>294</v>
      </c>
      <c r="AF2852" t="e">
        <f>MONTH(Table1[[#This Row],[Date Sent]])</f>
        <v>#REF!</v>
      </c>
      <c r="AG2852" t="e">
        <f>YEAR(Table1[[#This Row],[Date Sent]])</f>
        <v>#REF!</v>
      </c>
      <c r="AH2852"/>
    </row>
    <row r="2853" spans="1:34" x14ac:dyDescent="0.2">
      <c r="A2853" t="s">
        <v>357</v>
      </c>
      <c r="B2853" t="s">
        <v>3699</v>
      </c>
      <c r="C2853" s="17">
        <v>311.97000000000003</v>
      </c>
      <c r="D2853" s="4">
        <v>45281</v>
      </c>
      <c r="E2853" s="3" t="s">
        <v>19</v>
      </c>
      <c r="F2853" s="3" t="s">
        <v>25</v>
      </c>
      <c r="G2853" s="3" t="s">
        <v>3701</v>
      </c>
      <c r="H2853" s="1"/>
      <c r="J2853"/>
      <c r="AC2853" s="5" t="e">
        <f>VLOOKUP(Table1[[#This Row],[Expense Report]],#REF!,3, 0)</f>
        <v>#REF!</v>
      </c>
      <c r="AD2853" t="s">
        <v>14540</v>
      </c>
      <c r="AE2853" t="s">
        <v>294</v>
      </c>
      <c r="AF2853" t="e">
        <f>MONTH(Table1[[#This Row],[Date Sent]])</f>
        <v>#REF!</v>
      </c>
      <c r="AG2853" t="e">
        <f>YEAR(Table1[[#This Row],[Date Sent]])</f>
        <v>#REF!</v>
      </c>
      <c r="AH2853"/>
    </row>
    <row r="2854" spans="1:34" x14ac:dyDescent="0.2">
      <c r="A2854" t="s">
        <v>357</v>
      </c>
      <c r="B2854" t="s">
        <v>3699</v>
      </c>
      <c r="C2854" s="17">
        <v>120.91</v>
      </c>
      <c r="D2854" s="4">
        <v>45288</v>
      </c>
      <c r="E2854" s="3" t="s">
        <v>19</v>
      </c>
      <c r="F2854" s="3" t="s">
        <v>33</v>
      </c>
      <c r="G2854" s="3" t="s">
        <v>1070</v>
      </c>
      <c r="H2854" s="1"/>
      <c r="J2854"/>
      <c r="AC2854" s="5" t="e">
        <f>VLOOKUP(Table1[[#This Row],[Expense Report]],#REF!,3, 0)</f>
        <v>#REF!</v>
      </c>
      <c r="AD2854" t="s">
        <v>14540</v>
      </c>
      <c r="AE2854" t="s">
        <v>294</v>
      </c>
      <c r="AF2854" t="e">
        <f>MONTH(Table1[[#This Row],[Date Sent]])</f>
        <v>#REF!</v>
      </c>
      <c r="AG2854" t="e">
        <f>YEAR(Table1[[#This Row],[Date Sent]])</f>
        <v>#REF!</v>
      </c>
      <c r="AH2854"/>
    </row>
    <row r="2855" spans="1:34" x14ac:dyDescent="0.2">
      <c r="A2855" t="s">
        <v>357</v>
      </c>
      <c r="B2855" t="s">
        <v>3699</v>
      </c>
      <c r="C2855" s="17">
        <v>27.37</v>
      </c>
      <c r="D2855" s="4">
        <v>45290</v>
      </c>
      <c r="E2855" s="3" t="s">
        <v>19</v>
      </c>
      <c r="F2855" s="3" t="s">
        <v>39</v>
      </c>
      <c r="G2855" s="3" t="s">
        <v>3702</v>
      </c>
      <c r="H2855" s="1"/>
      <c r="J2855"/>
      <c r="AC2855" s="5" t="e">
        <f>VLOOKUP(Table1[[#This Row],[Expense Report]],#REF!,3, 0)</f>
        <v>#REF!</v>
      </c>
      <c r="AD2855" t="s">
        <v>14540</v>
      </c>
      <c r="AE2855" t="s">
        <v>294</v>
      </c>
      <c r="AF2855" t="e">
        <f>MONTH(Table1[[#This Row],[Date Sent]])</f>
        <v>#REF!</v>
      </c>
      <c r="AG2855" t="e">
        <f>YEAR(Table1[[#This Row],[Date Sent]])</f>
        <v>#REF!</v>
      </c>
      <c r="AH2855"/>
    </row>
    <row r="2856" spans="1:34" x14ac:dyDescent="0.2">
      <c r="A2856" t="s">
        <v>357</v>
      </c>
      <c r="B2856" t="s">
        <v>3699</v>
      </c>
      <c r="C2856" s="24">
        <v>231.69</v>
      </c>
      <c r="D2856" s="25">
        <v>45293</v>
      </c>
      <c r="E2856" s="26" t="s">
        <v>19</v>
      </c>
      <c r="F2856" s="26"/>
      <c r="G2856" s="26" t="s">
        <v>3703</v>
      </c>
      <c r="H2856" s="1"/>
      <c r="J2856"/>
      <c r="AC2856" s="5" t="e">
        <f>VLOOKUP(Table1[[#This Row],[Expense Report]],#REF!,3, 0)</f>
        <v>#REF!</v>
      </c>
      <c r="AD2856" t="s">
        <v>14540</v>
      </c>
      <c r="AE2856" t="s">
        <v>294</v>
      </c>
      <c r="AF2856" t="e">
        <f>MONTH(Table1[[#This Row],[Date Sent]])</f>
        <v>#REF!</v>
      </c>
      <c r="AG2856" t="e">
        <f>YEAR(Table1[[#This Row],[Date Sent]])</f>
        <v>#REF!</v>
      </c>
      <c r="AH2856"/>
    </row>
    <row r="2857" spans="1:34" x14ac:dyDescent="0.2">
      <c r="A2857" t="s">
        <v>357</v>
      </c>
      <c r="B2857" t="s">
        <v>3699</v>
      </c>
      <c r="C2857" s="17">
        <v>27.48</v>
      </c>
      <c r="D2857" s="4">
        <v>45294</v>
      </c>
      <c r="E2857" s="3" t="s">
        <v>19</v>
      </c>
      <c r="F2857" s="3" t="s">
        <v>10</v>
      </c>
      <c r="G2857" s="3" t="s">
        <v>3704</v>
      </c>
      <c r="H2857" s="1"/>
      <c r="J2857"/>
      <c r="AC2857" s="5" t="e">
        <f>VLOOKUP(Table1[[#This Row],[Expense Report]],#REF!,3, 0)</f>
        <v>#REF!</v>
      </c>
      <c r="AD2857" t="s">
        <v>14540</v>
      </c>
      <c r="AE2857" t="s">
        <v>294</v>
      </c>
      <c r="AF2857" t="e">
        <f>MONTH(Table1[[#This Row],[Date Sent]])</f>
        <v>#REF!</v>
      </c>
      <c r="AG2857" t="e">
        <f>YEAR(Table1[[#This Row],[Date Sent]])</f>
        <v>#REF!</v>
      </c>
      <c r="AH2857"/>
    </row>
    <row r="2858" spans="1:34" x14ac:dyDescent="0.2">
      <c r="A2858" t="s">
        <v>357</v>
      </c>
      <c r="B2858" t="s">
        <v>3699</v>
      </c>
      <c r="C2858" s="17">
        <v>43.58</v>
      </c>
      <c r="D2858" s="4">
        <v>45299</v>
      </c>
      <c r="E2858" s="3" t="s">
        <v>19</v>
      </c>
      <c r="F2858" s="3" t="s">
        <v>33</v>
      </c>
      <c r="G2858" s="3" t="s">
        <v>3705</v>
      </c>
      <c r="H2858" s="1"/>
      <c r="J2858"/>
      <c r="AC2858" s="5" t="e">
        <f>VLOOKUP(Table1[[#This Row],[Expense Report]],#REF!,3, 0)</f>
        <v>#REF!</v>
      </c>
      <c r="AD2858" t="s">
        <v>14540</v>
      </c>
      <c r="AE2858" t="s">
        <v>294</v>
      </c>
      <c r="AF2858" t="e">
        <f>MONTH(Table1[[#This Row],[Date Sent]])</f>
        <v>#REF!</v>
      </c>
      <c r="AG2858" t="e">
        <f>YEAR(Table1[[#This Row],[Date Sent]])</f>
        <v>#REF!</v>
      </c>
      <c r="AH2858"/>
    </row>
    <row r="2859" spans="1:34" x14ac:dyDescent="0.2">
      <c r="A2859" t="s">
        <v>357</v>
      </c>
      <c r="B2859" t="s">
        <v>3699</v>
      </c>
      <c r="C2859" s="17">
        <v>71.83</v>
      </c>
      <c r="D2859" s="4">
        <v>45300</v>
      </c>
      <c r="E2859" s="3" t="s">
        <v>19</v>
      </c>
      <c r="F2859" s="3" t="s">
        <v>33</v>
      </c>
      <c r="G2859" s="3" t="s">
        <v>3706</v>
      </c>
      <c r="H2859" s="1"/>
      <c r="J2859"/>
      <c r="AC2859" s="5" t="e">
        <f>VLOOKUP(Table1[[#This Row],[Expense Report]],#REF!,3, 0)</f>
        <v>#REF!</v>
      </c>
      <c r="AD2859" t="s">
        <v>14540</v>
      </c>
      <c r="AE2859" t="s">
        <v>294</v>
      </c>
      <c r="AF2859" t="e">
        <f>MONTH(Table1[[#This Row],[Date Sent]])</f>
        <v>#REF!</v>
      </c>
      <c r="AG2859" t="e">
        <f>YEAR(Table1[[#This Row],[Date Sent]])</f>
        <v>#REF!</v>
      </c>
      <c r="AH2859"/>
    </row>
    <row r="2860" spans="1:34" x14ac:dyDescent="0.2">
      <c r="A2860" t="s">
        <v>357</v>
      </c>
      <c r="B2860" t="s">
        <v>3699</v>
      </c>
      <c r="C2860" s="17">
        <v>73.459999999999994</v>
      </c>
      <c r="D2860" s="4">
        <v>45307</v>
      </c>
      <c r="E2860" s="3" t="s">
        <v>19</v>
      </c>
      <c r="F2860" s="3" t="s">
        <v>33</v>
      </c>
      <c r="G2860" s="3" t="s">
        <v>1353</v>
      </c>
      <c r="H2860" s="1"/>
      <c r="J2860"/>
      <c r="AC2860" s="5" t="e">
        <f>VLOOKUP(Table1[[#This Row],[Expense Report]],#REF!,3, 0)</f>
        <v>#REF!</v>
      </c>
      <c r="AD2860" t="s">
        <v>14540</v>
      </c>
      <c r="AE2860" t="s">
        <v>294</v>
      </c>
      <c r="AF2860" t="e">
        <f>MONTH(Table1[[#This Row],[Date Sent]])</f>
        <v>#REF!</v>
      </c>
      <c r="AG2860" t="e">
        <f>YEAR(Table1[[#This Row],[Date Sent]])</f>
        <v>#REF!</v>
      </c>
      <c r="AH2860"/>
    </row>
    <row r="2861" spans="1:34" x14ac:dyDescent="0.2">
      <c r="A2861" t="s">
        <v>219</v>
      </c>
      <c r="B2861" t="s">
        <v>3707</v>
      </c>
      <c r="C2861" s="17">
        <v>216.5</v>
      </c>
      <c r="D2861" s="4">
        <v>45317</v>
      </c>
      <c r="E2861" s="3" t="s">
        <v>21</v>
      </c>
      <c r="F2861" s="3" t="s">
        <v>17</v>
      </c>
      <c r="G2861" s="3" t="s">
        <v>1478</v>
      </c>
      <c r="H2861" s="1"/>
      <c r="J2861"/>
      <c r="AC2861" s="5" t="e">
        <f>VLOOKUP(Table1[[#This Row],[Expense Report]],#REF!,3, 0)</f>
        <v>#REF!</v>
      </c>
      <c r="AD2861" t="s">
        <v>14541</v>
      </c>
      <c r="AE2861" t="s">
        <v>294</v>
      </c>
      <c r="AF2861" t="e">
        <f>MONTH(Table1[[#This Row],[Date Sent]])</f>
        <v>#REF!</v>
      </c>
      <c r="AG2861" t="e">
        <f>YEAR(Table1[[#This Row],[Date Sent]])</f>
        <v>#REF!</v>
      </c>
      <c r="AH2861"/>
    </row>
    <row r="2862" spans="1:34" x14ac:dyDescent="0.2">
      <c r="A2862" t="s">
        <v>219</v>
      </c>
      <c r="B2862" t="s">
        <v>3707</v>
      </c>
      <c r="C2862" s="17">
        <v>296.13</v>
      </c>
      <c r="D2862" s="4">
        <v>45320</v>
      </c>
      <c r="E2862" s="3" t="s">
        <v>21</v>
      </c>
      <c r="F2862" s="3" t="s">
        <v>17</v>
      </c>
      <c r="G2862" s="3" t="s">
        <v>3708</v>
      </c>
      <c r="H2862" s="1"/>
      <c r="J2862"/>
      <c r="AC2862" s="5" t="e">
        <f>VLOOKUP(Table1[[#This Row],[Expense Report]],#REF!,3, 0)</f>
        <v>#REF!</v>
      </c>
      <c r="AD2862" t="s">
        <v>14541</v>
      </c>
      <c r="AE2862" t="s">
        <v>294</v>
      </c>
      <c r="AF2862" t="e">
        <f>MONTH(Table1[[#This Row],[Date Sent]])</f>
        <v>#REF!</v>
      </c>
      <c r="AG2862" t="e">
        <f>YEAR(Table1[[#This Row],[Date Sent]])</f>
        <v>#REF!</v>
      </c>
      <c r="AH2862"/>
    </row>
    <row r="2863" spans="1:34" x14ac:dyDescent="0.2">
      <c r="A2863" t="s">
        <v>219</v>
      </c>
      <c r="B2863" t="s">
        <v>3707</v>
      </c>
      <c r="C2863" s="17">
        <v>50.87</v>
      </c>
      <c r="D2863" s="4">
        <v>45320</v>
      </c>
      <c r="E2863" s="3" t="s">
        <v>21</v>
      </c>
      <c r="F2863" s="3" t="s">
        <v>39</v>
      </c>
      <c r="G2863" s="3" t="s">
        <v>3709</v>
      </c>
      <c r="H2863" s="1"/>
      <c r="J2863"/>
      <c r="AC2863" s="5" t="e">
        <f>VLOOKUP(Table1[[#This Row],[Expense Report]],#REF!,3, 0)</f>
        <v>#REF!</v>
      </c>
      <c r="AD2863" t="s">
        <v>14541</v>
      </c>
      <c r="AE2863" t="s">
        <v>294</v>
      </c>
      <c r="AF2863" t="e">
        <f>MONTH(Table1[[#This Row],[Date Sent]])</f>
        <v>#REF!</v>
      </c>
      <c r="AG2863" t="e">
        <f>YEAR(Table1[[#This Row],[Date Sent]])</f>
        <v>#REF!</v>
      </c>
      <c r="AH2863"/>
    </row>
    <row r="2864" spans="1:34" x14ac:dyDescent="0.2">
      <c r="A2864" t="s">
        <v>219</v>
      </c>
      <c r="B2864" t="s">
        <v>3707</v>
      </c>
      <c r="C2864" s="17">
        <v>89.67</v>
      </c>
      <c r="D2864" s="4">
        <v>45320</v>
      </c>
      <c r="E2864" s="3" t="s">
        <v>21</v>
      </c>
      <c r="F2864" s="3" t="s">
        <v>39</v>
      </c>
      <c r="G2864" s="3" t="s">
        <v>3709</v>
      </c>
      <c r="H2864" s="1"/>
      <c r="J2864"/>
      <c r="AC2864" s="5" t="e">
        <f>VLOOKUP(Table1[[#This Row],[Expense Report]],#REF!,3, 0)</f>
        <v>#REF!</v>
      </c>
      <c r="AD2864" t="s">
        <v>14541</v>
      </c>
      <c r="AE2864" t="s">
        <v>294</v>
      </c>
      <c r="AF2864" t="e">
        <f>MONTH(Table1[[#This Row],[Date Sent]])</f>
        <v>#REF!</v>
      </c>
      <c r="AG2864" t="e">
        <f>YEAR(Table1[[#This Row],[Date Sent]])</f>
        <v>#REF!</v>
      </c>
      <c r="AH2864"/>
    </row>
    <row r="2865" spans="1:34" x14ac:dyDescent="0.2">
      <c r="A2865" t="s">
        <v>219</v>
      </c>
      <c r="B2865" t="s">
        <v>3707</v>
      </c>
      <c r="C2865" s="17">
        <v>23.97</v>
      </c>
      <c r="D2865" s="4">
        <v>45320</v>
      </c>
      <c r="E2865" s="3" t="s">
        <v>21</v>
      </c>
      <c r="F2865" s="3" t="s">
        <v>33</v>
      </c>
      <c r="G2865" s="3" t="s">
        <v>1075</v>
      </c>
      <c r="H2865" s="1"/>
      <c r="J2865"/>
      <c r="AC2865" s="5" t="e">
        <f>VLOOKUP(Table1[[#This Row],[Expense Report]],#REF!,3, 0)</f>
        <v>#REF!</v>
      </c>
      <c r="AD2865" t="s">
        <v>14541</v>
      </c>
      <c r="AE2865" t="s">
        <v>294</v>
      </c>
      <c r="AF2865" t="e">
        <f>MONTH(Table1[[#This Row],[Date Sent]])</f>
        <v>#REF!</v>
      </c>
      <c r="AG2865" t="e">
        <f>YEAR(Table1[[#This Row],[Date Sent]])</f>
        <v>#REF!</v>
      </c>
      <c r="AH2865"/>
    </row>
    <row r="2866" spans="1:34" x14ac:dyDescent="0.2">
      <c r="A2866" t="s">
        <v>219</v>
      </c>
      <c r="B2866" t="s">
        <v>3707</v>
      </c>
      <c r="C2866" s="17">
        <v>6.52</v>
      </c>
      <c r="D2866" s="4">
        <v>45320</v>
      </c>
      <c r="E2866" s="3" t="s">
        <v>21</v>
      </c>
      <c r="F2866" s="3" t="s">
        <v>39</v>
      </c>
      <c r="G2866" s="3" t="s">
        <v>3710</v>
      </c>
      <c r="H2866" s="1"/>
      <c r="J2866"/>
      <c r="AC2866" s="5" t="e">
        <f>VLOOKUP(Table1[[#This Row],[Expense Report]],#REF!,3, 0)</f>
        <v>#REF!</v>
      </c>
      <c r="AD2866" t="s">
        <v>14541</v>
      </c>
      <c r="AE2866" t="s">
        <v>294</v>
      </c>
      <c r="AF2866" t="e">
        <f>MONTH(Table1[[#This Row],[Date Sent]])</f>
        <v>#REF!</v>
      </c>
      <c r="AG2866" t="e">
        <f>YEAR(Table1[[#This Row],[Date Sent]])</f>
        <v>#REF!</v>
      </c>
      <c r="AH2866"/>
    </row>
    <row r="2867" spans="1:34" x14ac:dyDescent="0.2">
      <c r="A2867" t="s">
        <v>219</v>
      </c>
      <c r="B2867" t="s">
        <v>3707</v>
      </c>
      <c r="C2867" s="17">
        <v>8.6999999999999993</v>
      </c>
      <c r="D2867" s="4">
        <v>45320</v>
      </c>
      <c r="E2867" s="3" t="s">
        <v>21</v>
      </c>
      <c r="F2867" s="3" t="s">
        <v>39</v>
      </c>
      <c r="G2867" s="3" t="s">
        <v>1550</v>
      </c>
      <c r="H2867" s="1"/>
      <c r="J2867"/>
      <c r="AC2867" s="5" t="e">
        <f>VLOOKUP(Table1[[#This Row],[Expense Report]],#REF!,3, 0)</f>
        <v>#REF!</v>
      </c>
      <c r="AD2867" t="s">
        <v>14541</v>
      </c>
      <c r="AE2867" t="s">
        <v>294</v>
      </c>
      <c r="AF2867" t="e">
        <f>MONTH(Table1[[#This Row],[Date Sent]])</f>
        <v>#REF!</v>
      </c>
      <c r="AG2867" t="e">
        <f>YEAR(Table1[[#This Row],[Date Sent]])</f>
        <v>#REF!</v>
      </c>
      <c r="AH2867"/>
    </row>
    <row r="2868" spans="1:34" x14ac:dyDescent="0.2">
      <c r="A2868" t="s">
        <v>219</v>
      </c>
      <c r="B2868" t="s">
        <v>3707</v>
      </c>
      <c r="C2868" s="17">
        <v>42.95</v>
      </c>
      <c r="D2868" s="4">
        <v>45321</v>
      </c>
      <c r="E2868" s="3" t="s">
        <v>21</v>
      </c>
      <c r="F2868" s="3" t="s">
        <v>17</v>
      </c>
      <c r="G2868" s="3" t="s">
        <v>3711</v>
      </c>
      <c r="H2868" s="1"/>
      <c r="J2868"/>
      <c r="AC2868" s="5" t="e">
        <f>VLOOKUP(Table1[[#This Row],[Expense Report]],#REF!,3, 0)</f>
        <v>#REF!</v>
      </c>
      <c r="AD2868" t="s">
        <v>14541</v>
      </c>
      <c r="AE2868" t="s">
        <v>294</v>
      </c>
      <c r="AF2868" t="e">
        <f>MONTH(Table1[[#This Row],[Date Sent]])</f>
        <v>#REF!</v>
      </c>
      <c r="AG2868" t="e">
        <f>YEAR(Table1[[#This Row],[Date Sent]])</f>
        <v>#REF!</v>
      </c>
      <c r="AH2868"/>
    </row>
    <row r="2869" spans="1:34" x14ac:dyDescent="0.2">
      <c r="A2869" t="s">
        <v>219</v>
      </c>
      <c r="B2869" t="s">
        <v>3707</v>
      </c>
      <c r="C2869" s="17">
        <v>102.32</v>
      </c>
      <c r="D2869" s="4">
        <v>45321</v>
      </c>
      <c r="E2869" s="3" t="s">
        <v>21</v>
      </c>
      <c r="F2869" s="3" t="s">
        <v>33</v>
      </c>
      <c r="G2869" s="3" t="s">
        <v>3712</v>
      </c>
      <c r="H2869" s="1"/>
      <c r="J2869"/>
      <c r="AC2869" s="5" t="e">
        <f>VLOOKUP(Table1[[#This Row],[Expense Report]],#REF!,3, 0)</f>
        <v>#REF!</v>
      </c>
      <c r="AD2869" t="s">
        <v>14541</v>
      </c>
      <c r="AE2869" t="s">
        <v>294</v>
      </c>
      <c r="AF2869" t="e">
        <f>MONTH(Table1[[#This Row],[Date Sent]])</f>
        <v>#REF!</v>
      </c>
      <c r="AG2869" t="e">
        <f>YEAR(Table1[[#This Row],[Date Sent]])</f>
        <v>#REF!</v>
      </c>
      <c r="AH2869"/>
    </row>
    <row r="2870" spans="1:34" x14ac:dyDescent="0.2">
      <c r="A2870" t="s">
        <v>219</v>
      </c>
      <c r="B2870" t="s">
        <v>3707</v>
      </c>
      <c r="C2870" s="17">
        <v>19.579999999999998</v>
      </c>
      <c r="D2870" s="4">
        <v>45322</v>
      </c>
      <c r="E2870" s="3" t="s">
        <v>21</v>
      </c>
      <c r="F2870" s="3" t="s">
        <v>15</v>
      </c>
      <c r="G2870" s="3" t="s">
        <v>1669</v>
      </c>
      <c r="H2870" s="1"/>
      <c r="J2870"/>
      <c r="AC2870" s="5" t="e">
        <f>VLOOKUP(Table1[[#This Row],[Expense Report]],#REF!,3, 0)</f>
        <v>#REF!</v>
      </c>
      <c r="AD2870" t="s">
        <v>14541</v>
      </c>
      <c r="AE2870" t="s">
        <v>294</v>
      </c>
      <c r="AF2870" t="e">
        <f>MONTH(Table1[[#This Row],[Date Sent]])</f>
        <v>#REF!</v>
      </c>
      <c r="AG2870" t="e">
        <f>YEAR(Table1[[#This Row],[Date Sent]])</f>
        <v>#REF!</v>
      </c>
      <c r="AH2870"/>
    </row>
    <row r="2871" spans="1:34" x14ac:dyDescent="0.2">
      <c r="A2871" t="s">
        <v>219</v>
      </c>
      <c r="B2871" t="s">
        <v>3707</v>
      </c>
      <c r="C2871" s="17">
        <v>110</v>
      </c>
      <c r="D2871" s="4">
        <v>45323</v>
      </c>
      <c r="E2871" s="3" t="s">
        <v>21</v>
      </c>
      <c r="F2871" s="3" t="s">
        <v>15</v>
      </c>
      <c r="G2871" s="3" t="s">
        <v>3713</v>
      </c>
      <c r="H2871" s="1"/>
      <c r="J2871"/>
      <c r="AC2871" s="5" t="e">
        <f>VLOOKUP(Table1[[#This Row],[Expense Report]],#REF!,3, 0)</f>
        <v>#REF!</v>
      </c>
      <c r="AD2871" t="s">
        <v>14541</v>
      </c>
      <c r="AE2871" t="s">
        <v>294</v>
      </c>
      <c r="AF2871" t="e">
        <f>MONTH(Table1[[#This Row],[Date Sent]])</f>
        <v>#REF!</v>
      </c>
      <c r="AG2871" t="e">
        <f>YEAR(Table1[[#This Row],[Date Sent]])</f>
        <v>#REF!</v>
      </c>
      <c r="AH2871"/>
    </row>
    <row r="2872" spans="1:34" x14ac:dyDescent="0.2">
      <c r="A2872" t="s">
        <v>219</v>
      </c>
      <c r="B2872" t="s">
        <v>3707</v>
      </c>
      <c r="C2872" s="17">
        <v>27.94</v>
      </c>
      <c r="D2872" s="4">
        <v>45325</v>
      </c>
      <c r="E2872" s="3" t="s">
        <v>24</v>
      </c>
      <c r="F2872" s="3" t="s">
        <v>18</v>
      </c>
      <c r="G2872" s="3" t="s">
        <v>1713</v>
      </c>
      <c r="H2872" s="1"/>
      <c r="J2872"/>
      <c r="AC2872" s="5" t="e">
        <f>VLOOKUP(Table1[[#This Row],[Expense Report]],#REF!,3, 0)</f>
        <v>#REF!</v>
      </c>
      <c r="AD2872" t="s">
        <v>14541</v>
      </c>
      <c r="AE2872" t="s">
        <v>294</v>
      </c>
      <c r="AF2872" t="e">
        <f>MONTH(Table1[[#This Row],[Date Sent]])</f>
        <v>#REF!</v>
      </c>
      <c r="AG2872" t="e">
        <f>YEAR(Table1[[#This Row],[Date Sent]])</f>
        <v>#REF!</v>
      </c>
      <c r="AH2872"/>
    </row>
    <row r="2873" spans="1:34" x14ac:dyDescent="0.2">
      <c r="A2873" t="s">
        <v>219</v>
      </c>
      <c r="B2873" t="s">
        <v>3707</v>
      </c>
      <c r="C2873" s="17">
        <v>9.1999999999999993</v>
      </c>
      <c r="D2873" s="4">
        <v>45327</v>
      </c>
      <c r="E2873" s="3" t="s">
        <v>21</v>
      </c>
      <c r="F2873" s="3" t="s">
        <v>39</v>
      </c>
      <c r="G2873" s="3" t="s">
        <v>3714</v>
      </c>
      <c r="H2873" s="1"/>
      <c r="J2873"/>
      <c r="AC2873" s="5" t="e">
        <f>VLOOKUP(Table1[[#This Row],[Expense Report]],#REF!,3, 0)</f>
        <v>#REF!</v>
      </c>
      <c r="AD2873" t="s">
        <v>14541</v>
      </c>
      <c r="AE2873" t="s">
        <v>294</v>
      </c>
      <c r="AF2873" t="e">
        <f>MONTH(Table1[[#This Row],[Date Sent]])</f>
        <v>#REF!</v>
      </c>
      <c r="AG2873" t="e">
        <f>YEAR(Table1[[#This Row],[Date Sent]])</f>
        <v>#REF!</v>
      </c>
      <c r="AH2873"/>
    </row>
    <row r="2874" spans="1:34" x14ac:dyDescent="0.2">
      <c r="A2874" t="s">
        <v>219</v>
      </c>
      <c r="B2874" t="s">
        <v>3707</v>
      </c>
      <c r="C2874" s="17">
        <v>10.83</v>
      </c>
      <c r="D2874" s="4">
        <v>45327</v>
      </c>
      <c r="E2874" s="3" t="s">
        <v>21</v>
      </c>
      <c r="F2874" s="3" t="s">
        <v>39</v>
      </c>
      <c r="G2874" s="3" t="s">
        <v>3715</v>
      </c>
      <c r="H2874" s="1"/>
      <c r="J2874"/>
      <c r="AC2874" s="5" t="e">
        <f>VLOOKUP(Table1[[#This Row],[Expense Report]],#REF!,3, 0)</f>
        <v>#REF!</v>
      </c>
      <c r="AD2874" t="s">
        <v>14541</v>
      </c>
      <c r="AE2874" t="s">
        <v>294</v>
      </c>
      <c r="AF2874" t="e">
        <f>MONTH(Table1[[#This Row],[Date Sent]])</f>
        <v>#REF!</v>
      </c>
      <c r="AG2874" t="e">
        <f>YEAR(Table1[[#This Row],[Date Sent]])</f>
        <v>#REF!</v>
      </c>
      <c r="AH2874"/>
    </row>
    <row r="2875" spans="1:34" x14ac:dyDescent="0.2">
      <c r="A2875" t="s">
        <v>219</v>
      </c>
      <c r="B2875" t="s">
        <v>3707</v>
      </c>
      <c r="C2875" s="17">
        <v>26.68</v>
      </c>
      <c r="D2875" s="4">
        <v>45329</v>
      </c>
      <c r="E2875" s="3" t="s">
        <v>21</v>
      </c>
      <c r="F2875" s="3" t="s">
        <v>15</v>
      </c>
      <c r="G2875" s="3" t="s">
        <v>1773</v>
      </c>
      <c r="H2875" s="1"/>
      <c r="J2875"/>
      <c r="AC2875" s="5" t="e">
        <f>VLOOKUP(Table1[[#This Row],[Expense Report]],#REF!,3, 0)</f>
        <v>#REF!</v>
      </c>
      <c r="AD2875" t="s">
        <v>14541</v>
      </c>
      <c r="AE2875" t="s">
        <v>294</v>
      </c>
      <c r="AF2875" t="e">
        <f>MONTH(Table1[[#This Row],[Date Sent]])</f>
        <v>#REF!</v>
      </c>
      <c r="AG2875" t="e">
        <f>YEAR(Table1[[#This Row],[Date Sent]])</f>
        <v>#REF!</v>
      </c>
      <c r="AH2875"/>
    </row>
    <row r="2876" spans="1:34" x14ac:dyDescent="0.2">
      <c r="A2876" t="s">
        <v>428</v>
      </c>
      <c r="B2876" t="s">
        <v>3716</v>
      </c>
      <c r="C2876" s="17">
        <v>21.17</v>
      </c>
      <c r="D2876" s="4">
        <v>45302</v>
      </c>
      <c r="E2876" s="3" t="s">
        <v>21</v>
      </c>
      <c r="F2876" s="3" t="s">
        <v>25</v>
      </c>
      <c r="G2876" s="3" t="s">
        <v>1295</v>
      </c>
      <c r="H2876" s="1"/>
      <c r="J2876"/>
      <c r="AC2876" s="5" t="e">
        <f>VLOOKUP(Table1[[#This Row],[Expense Report]],#REF!,3, 0)</f>
        <v>#REF!</v>
      </c>
      <c r="AD2876" t="s">
        <v>11649</v>
      </c>
      <c r="AE2876" t="s">
        <v>11649</v>
      </c>
      <c r="AF2876" t="e">
        <f>MONTH(Table1[[#This Row],[Date Sent]])</f>
        <v>#REF!</v>
      </c>
      <c r="AG2876" t="e">
        <f>YEAR(Table1[[#This Row],[Date Sent]])</f>
        <v>#REF!</v>
      </c>
      <c r="AH2876"/>
    </row>
    <row r="2877" spans="1:34" x14ac:dyDescent="0.2">
      <c r="A2877" t="s">
        <v>428</v>
      </c>
      <c r="B2877" t="s">
        <v>3716</v>
      </c>
      <c r="C2877" s="17">
        <v>170.24</v>
      </c>
      <c r="D2877" s="4">
        <v>45302</v>
      </c>
      <c r="E2877" s="3" t="s">
        <v>21</v>
      </c>
      <c r="F2877" s="3" t="s">
        <v>25</v>
      </c>
      <c r="G2877" s="3" t="s">
        <v>1295</v>
      </c>
      <c r="H2877" s="1"/>
      <c r="J2877"/>
      <c r="AC2877" s="5" t="e">
        <f>VLOOKUP(Table1[[#This Row],[Expense Report]],#REF!,3, 0)</f>
        <v>#REF!</v>
      </c>
      <c r="AD2877" t="s">
        <v>11649</v>
      </c>
      <c r="AE2877" t="s">
        <v>11649</v>
      </c>
      <c r="AF2877" t="e">
        <f>MONTH(Table1[[#This Row],[Date Sent]])</f>
        <v>#REF!</v>
      </c>
      <c r="AG2877" t="e">
        <f>YEAR(Table1[[#This Row],[Date Sent]])</f>
        <v>#REF!</v>
      </c>
      <c r="AH2877"/>
    </row>
    <row r="2878" spans="1:34" x14ac:dyDescent="0.2">
      <c r="A2878" t="s">
        <v>428</v>
      </c>
      <c r="B2878" t="s">
        <v>3716</v>
      </c>
      <c r="C2878" s="17">
        <v>412.25</v>
      </c>
      <c r="D2878" s="4">
        <v>45302</v>
      </c>
      <c r="E2878" s="3" t="s">
        <v>21</v>
      </c>
      <c r="F2878" s="3" t="s">
        <v>25</v>
      </c>
      <c r="G2878" s="3" t="s">
        <v>1295</v>
      </c>
      <c r="H2878" s="1"/>
      <c r="J2878"/>
      <c r="AC2878" s="5" t="e">
        <f>VLOOKUP(Table1[[#This Row],[Expense Report]],#REF!,3, 0)</f>
        <v>#REF!</v>
      </c>
      <c r="AD2878" t="s">
        <v>11649</v>
      </c>
      <c r="AE2878" t="s">
        <v>11649</v>
      </c>
      <c r="AF2878" t="e">
        <f>MONTH(Table1[[#This Row],[Date Sent]])</f>
        <v>#REF!</v>
      </c>
      <c r="AG2878" t="e">
        <f>YEAR(Table1[[#This Row],[Date Sent]])</f>
        <v>#REF!</v>
      </c>
      <c r="AH2878"/>
    </row>
    <row r="2879" spans="1:34" x14ac:dyDescent="0.2">
      <c r="A2879" t="s">
        <v>428</v>
      </c>
      <c r="B2879" t="s">
        <v>3716</v>
      </c>
      <c r="C2879" s="17">
        <v>42.26</v>
      </c>
      <c r="D2879" s="4">
        <v>45305</v>
      </c>
      <c r="E2879" s="3" t="s">
        <v>21</v>
      </c>
      <c r="F2879" s="3" t="s">
        <v>17</v>
      </c>
      <c r="G2879" s="3" t="s">
        <v>3512</v>
      </c>
      <c r="H2879" s="1"/>
      <c r="J2879"/>
      <c r="AC2879" s="5" t="e">
        <f>VLOOKUP(Table1[[#This Row],[Expense Report]],#REF!,3, 0)</f>
        <v>#REF!</v>
      </c>
      <c r="AD2879" t="s">
        <v>11649</v>
      </c>
      <c r="AE2879" t="s">
        <v>11649</v>
      </c>
      <c r="AF2879" t="e">
        <f>MONTH(Table1[[#This Row],[Date Sent]])</f>
        <v>#REF!</v>
      </c>
      <c r="AG2879" t="e">
        <f>YEAR(Table1[[#This Row],[Date Sent]])</f>
        <v>#REF!</v>
      </c>
      <c r="AH2879"/>
    </row>
    <row r="2880" spans="1:34" x14ac:dyDescent="0.2">
      <c r="A2880" t="s">
        <v>428</v>
      </c>
      <c r="B2880" t="s">
        <v>3716</v>
      </c>
      <c r="C2880" s="17">
        <v>53.66</v>
      </c>
      <c r="D2880" s="4">
        <v>45305</v>
      </c>
      <c r="E2880" s="3" t="s">
        <v>21</v>
      </c>
      <c r="F2880" s="3" t="s">
        <v>33</v>
      </c>
      <c r="G2880" s="3" t="s">
        <v>923</v>
      </c>
      <c r="H2880" s="1"/>
      <c r="J2880"/>
      <c r="AC2880" s="5" t="e">
        <f>VLOOKUP(Table1[[#This Row],[Expense Report]],#REF!,3, 0)</f>
        <v>#REF!</v>
      </c>
      <c r="AD2880" t="s">
        <v>11649</v>
      </c>
      <c r="AE2880" t="s">
        <v>11649</v>
      </c>
      <c r="AF2880" t="e">
        <f>MONTH(Table1[[#This Row],[Date Sent]])</f>
        <v>#REF!</v>
      </c>
      <c r="AG2880" t="e">
        <f>YEAR(Table1[[#This Row],[Date Sent]])</f>
        <v>#REF!</v>
      </c>
      <c r="AH2880"/>
    </row>
    <row r="2881" spans="1:34" x14ac:dyDescent="0.2">
      <c r="A2881" t="s">
        <v>428</v>
      </c>
      <c r="B2881" t="s">
        <v>3716</v>
      </c>
      <c r="C2881" s="17">
        <v>55.64</v>
      </c>
      <c r="D2881" s="4">
        <v>45305</v>
      </c>
      <c r="E2881" s="3" t="s">
        <v>21</v>
      </c>
      <c r="F2881" s="3" t="s">
        <v>33</v>
      </c>
      <c r="G2881" s="3" t="s">
        <v>3717</v>
      </c>
      <c r="H2881" s="1"/>
      <c r="J2881"/>
      <c r="AC2881" s="5" t="e">
        <f>VLOOKUP(Table1[[#This Row],[Expense Report]],#REF!,3, 0)</f>
        <v>#REF!</v>
      </c>
      <c r="AD2881" t="s">
        <v>11649</v>
      </c>
      <c r="AE2881" t="s">
        <v>11649</v>
      </c>
      <c r="AF2881" t="e">
        <f>MONTH(Table1[[#This Row],[Date Sent]])</f>
        <v>#REF!</v>
      </c>
      <c r="AG2881" t="e">
        <f>YEAR(Table1[[#This Row],[Date Sent]])</f>
        <v>#REF!</v>
      </c>
      <c r="AH2881"/>
    </row>
    <row r="2882" spans="1:34" x14ac:dyDescent="0.2">
      <c r="A2882" t="s">
        <v>428</v>
      </c>
      <c r="B2882" t="s">
        <v>3716</v>
      </c>
      <c r="C2882" s="17">
        <v>32.53</v>
      </c>
      <c r="D2882" s="4">
        <v>45306</v>
      </c>
      <c r="E2882" s="3" t="s">
        <v>21</v>
      </c>
      <c r="F2882" s="3" t="s">
        <v>16</v>
      </c>
      <c r="G2882" s="3" t="s">
        <v>1264</v>
      </c>
      <c r="H2882" s="1"/>
      <c r="J2882"/>
      <c r="AC2882" s="5" t="e">
        <f>VLOOKUP(Table1[[#This Row],[Expense Report]],#REF!,3, 0)</f>
        <v>#REF!</v>
      </c>
      <c r="AD2882" t="s">
        <v>11649</v>
      </c>
      <c r="AE2882" t="s">
        <v>11649</v>
      </c>
      <c r="AF2882" t="e">
        <f>MONTH(Table1[[#This Row],[Date Sent]])</f>
        <v>#REF!</v>
      </c>
      <c r="AG2882" t="e">
        <f>YEAR(Table1[[#This Row],[Date Sent]])</f>
        <v>#REF!</v>
      </c>
      <c r="AH2882"/>
    </row>
    <row r="2883" spans="1:34" x14ac:dyDescent="0.2">
      <c r="A2883" t="s">
        <v>428</v>
      </c>
      <c r="B2883" t="s">
        <v>3716</v>
      </c>
      <c r="C2883" s="17">
        <v>387.32</v>
      </c>
      <c r="D2883" s="4">
        <v>45307</v>
      </c>
      <c r="E2883" s="3" t="s">
        <v>14</v>
      </c>
      <c r="F2883" s="3" t="s">
        <v>15</v>
      </c>
      <c r="G2883" s="3" t="s">
        <v>3718</v>
      </c>
      <c r="H2883" s="1"/>
      <c r="J2883"/>
      <c r="AC2883" s="5" t="e">
        <f>VLOOKUP(Table1[[#This Row],[Expense Report]],#REF!,3, 0)</f>
        <v>#REF!</v>
      </c>
      <c r="AD2883" t="s">
        <v>11649</v>
      </c>
      <c r="AE2883" t="s">
        <v>11649</v>
      </c>
      <c r="AF2883" t="e">
        <f>MONTH(Table1[[#This Row],[Date Sent]])</f>
        <v>#REF!</v>
      </c>
      <c r="AG2883" t="e">
        <f>YEAR(Table1[[#This Row],[Date Sent]])</f>
        <v>#REF!</v>
      </c>
      <c r="AH2883"/>
    </row>
    <row r="2884" spans="1:34" x14ac:dyDescent="0.2">
      <c r="A2884" t="s">
        <v>428</v>
      </c>
      <c r="B2884" t="s">
        <v>3716</v>
      </c>
      <c r="C2884" s="17">
        <v>325.17</v>
      </c>
      <c r="D2884" s="4">
        <v>45307</v>
      </c>
      <c r="E2884" s="3" t="s">
        <v>21</v>
      </c>
      <c r="F2884" s="3" t="s">
        <v>9</v>
      </c>
      <c r="G2884" s="3" t="s">
        <v>1841</v>
      </c>
      <c r="H2884" s="1"/>
      <c r="J2884"/>
      <c r="AC2884" s="5" t="e">
        <f>VLOOKUP(Table1[[#This Row],[Expense Report]],#REF!,3, 0)</f>
        <v>#REF!</v>
      </c>
      <c r="AD2884" t="s">
        <v>11649</v>
      </c>
      <c r="AE2884" t="s">
        <v>11649</v>
      </c>
      <c r="AF2884" t="e">
        <f>MONTH(Table1[[#This Row],[Date Sent]])</f>
        <v>#REF!</v>
      </c>
      <c r="AG2884" t="e">
        <f>YEAR(Table1[[#This Row],[Date Sent]])</f>
        <v>#REF!</v>
      </c>
      <c r="AH2884"/>
    </row>
    <row r="2885" spans="1:34" x14ac:dyDescent="0.2">
      <c r="A2885" t="s">
        <v>428</v>
      </c>
      <c r="B2885" t="s">
        <v>3716</v>
      </c>
      <c r="C2885" s="17">
        <v>70.209999999999994</v>
      </c>
      <c r="D2885" s="4">
        <v>45322</v>
      </c>
      <c r="E2885" s="3" t="s">
        <v>21</v>
      </c>
      <c r="F2885" s="3" t="s">
        <v>15</v>
      </c>
      <c r="G2885" s="3" t="s">
        <v>3719</v>
      </c>
      <c r="H2885" s="1"/>
      <c r="J2885"/>
      <c r="AC2885" s="5" t="e">
        <f>VLOOKUP(Table1[[#This Row],[Expense Report]],#REF!,3, 0)</f>
        <v>#REF!</v>
      </c>
      <c r="AD2885" t="s">
        <v>11649</v>
      </c>
      <c r="AE2885" t="s">
        <v>11649</v>
      </c>
      <c r="AF2885" t="e">
        <f>MONTH(Table1[[#This Row],[Date Sent]])</f>
        <v>#REF!</v>
      </c>
      <c r="AG2885" t="e">
        <f>YEAR(Table1[[#This Row],[Date Sent]])</f>
        <v>#REF!</v>
      </c>
      <c r="AH2885"/>
    </row>
    <row r="2886" spans="1:34" x14ac:dyDescent="0.2">
      <c r="A2886" t="s">
        <v>614</v>
      </c>
      <c r="B2886" t="s">
        <v>3720</v>
      </c>
      <c r="C2886" s="17">
        <v>12.39</v>
      </c>
      <c r="D2886" s="4">
        <v>45335</v>
      </c>
      <c r="E2886" s="3" t="s">
        <v>21</v>
      </c>
      <c r="F2886" s="3" t="s">
        <v>15</v>
      </c>
      <c r="G2886" s="3" t="s">
        <v>1669</v>
      </c>
      <c r="H2886" s="1"/>
      <c r="J2886"/>
      <c r="AC2886" s="5" t="e">
        <f>VLOOKUP(Table1[[#This Row],[Expense Report]],#REF!,3, 0)</f>
        <v>#REF!</v>
      </c>
      <c r="AD2886" t="s">
        <v>13171</v>
      </c>
      <c r="AE2886" t="s">
        <v>156</v>
      </c>
      <c r="AF2886" t="e">
        <f>MONTH(Table1[[#This Row],[Date Sent]])</f>
        <v>#REF!</v>
      </c>
      <c r="AG2886" t="e">
        <f>YEAR(Table1[[#This Row],[Date Sent]])</f>
        <v>#REF!</v>
      </c>
      <c r="AH2886"/>
    </row>
    <row r="2887" spans="1:34" x14ac:dyDescent="0.2">
      <c r="A2887" t="s">
        <v>614</v>
      </c>
      <c r="B2887" t="s">
        <v>3720</v>
      </c>
      <c r="C2887" s="17">
        <v>13.89</v>
      </c>
      <c r="D2887" s="4">
        <v>45336</v>
      </c>
      <c r="E2887" s="3" t="s">
        <v>21</v>
      </c>
      <c r="F2887" s="3" t="s">
        <v>33</v>
      </c>
      <c r="G2887" s="3" t="s">
        <v>3018</v>
      </c>
      <c r="H2887" s="1"/>
      <c r="J2887"/>
      <c r="AC2887" s="5" t="e">
        <f>VLOOKUP(Table1[[#This Row],[Expense Report]],#REF!,3, 0)</f>
        <v>#REF!</v>
      </c>
      <c r="AD2887" t="s">
        <v>13171</v>
      </c>
      <c r="AE2887" t="s">
        <v>156</v>
      </c>
      <c r="AF2887" t="e">
        <f>MONTH(Table1[[#This Row],[Date Sent]])</f>
        <v>#REF!</v>
      </c>
      <c r="AG2887" t="e">
        <f>YEAR(Table1[[#This Row],[Date Sent]])</f>
        <v>#REF!</v>
      </c>
      <c r="AH2887"/>
    </row>
    <row r="2888" spans="1:34" x14ac:dyDescent="0.2">
      <c r="A2888" t="s">
        <v>747</v>
      </c>
      <c r="B2888" t="s">
        <v>3721</v>
      </c>
      <c r="C2888" s="17">
        <v>28.99</v>
      </c>
      <c r="D2888" s="4">
        <v>45330</v>
      </c>
      <c r="E2888" s="3" t="s">
        <v>21</v>
      </c>
      <c r="F2888" s="3" t="s">
        <v>33</v>
      </c>
      <c r="G2888" s="3" t="s">
        <v>3722</v>
      </c>
      <c r="H2888" s="1"/>
      <c r="J2888"/>
      <c r="AC2888" s="5" t="e">
        <f>VLOOKUP(Table1[[#This Row],[Expense Report]],#REF!,3, 0)</f>
        <v>#REF!</v>
      </c>
      <c r="AD2888" t="s">
        <v>13340</v>
      </c>
      <c r="AE2888" t="s">
        <v>174</v>
      </c>
      <c r="AF2888" t="e">
        <f>MONTH(Table1[[#This Row],[Date Sent]])</f>
        <v>#REF!</v>
      </c>
      <c r="AG2888" t="e">
        <f>YEAR(Table1[[#This Row],[Date Sent]])</f>
        <v>#REF!</v>
      </c>
      <c r="AH2888"/>
    </row>
    <row r="2889" spans="1:34" x14ac:dyDescent="0.2">
      <c r="A2889" t="s">
        <v>747</v>
      </c>
      <c r="B2889" t="s">
        <v>3721</v>
      </c>
      <c r="C2889" s="17">
        <v>69.11</v>
      </c>
      <c r="D2889" s="4">
        <v>45329</v>
      </c>
      <c r="E2889" s="3" t="s">
        <v>21</v>
      </c>
      <c r="F2889" s="3" t="s">
        <v>28</v>
      </c>
      <c r="G2889" s="3" t="s">
        <v>3723</v>
      </c>
      <c r="H2889" s="1"/>
      <c r="J2889"/>
      <c r="AC2889" s="5" t="e">
        <f>VLOOKUP(Table1[[#This Row],[Expense Report]],#REF!,3, 0)</f>
        <v>#REF!</v>
      </c>
      <c r="AD2889" t="s">
        <v>13340</v>
      </c>
      <c r="AE2889" t="s">
        <v>174</v>
      </c>
      <c r="AF2889" t="e">
        <f>MONTH(Table1[[#This Row],[Date Sent]])</f>
        <v>#REF!</v>
      </c>
      <c r="AG2889" t="e">
        <f>YEAR(Table1[[#This Row],[Date Sent]])</f>
        <v>#REF!</v>
      </c>
      <c r="AH2889"/>
    </row>
    <row r="2890" spans="1:34" x14ac:dyDescent="0.2">
      <c r="A2890" t="s">
        <v>458</v>
      </c>
      <c r="B2890" t="s">
        <v>3724</v>
      </c>
      <c r="C2890" s="17">
        <v>121.22</v>
      </c>
      <c r="D2890" s="4">
        <v>45332</v>
      </c>
      <c r="E2890" s="3" t="s">
        <v>21</v>
      </c>
      <c r="F2890" s="3" t="s">
        <v>33</v>
      </c>
      <c r="G2890" s="3" t="s">
        <v>3725</v>
      </c>
      <c r="H2890" s="1"/>
      <c r="J2890"/>
      <c r="AC2890" s="5" t="e">
        <f>VLOOKUP(Table1[[#This Row],[Expense Report]],#REF!,3, 0)</f>
        <v>#REF!</v>
      </c>
      <c r="AD2890" t="s">
        <v>14552</v>
      </c>
      <c r="AE2890" t="s">
        <v>266</v>
      </c>
      <c r="AF2890" t="e">
        <f>MONTH(Table1[[#This Row],[Date Sent]])</f>
        <v>#REF!</v>
      </c>
      <c r="AG2890" t="e">
        <f>YEAR(Table1[[#This Row],[Date Sent]])</f>
        <v>#REF!</v>
      </c>
      <c r="AH2890"/>
    </row>
    <row r="2891" spans="1:34" x14ac:dyDescent="0.2">
      <c r="A2891" t="s">
        <v>458</v>
      </c>
      <c r="B2891" t="s">
        <v>3724</v>
      </c>
      <c r="C2891" s="17">
        <v>473.13</v>
      </c>
      <c r="D2891" s="4">
        <v>45334</v>
      </c>
      <c r="E2891" s="3" t="s">
        <v>21</v>
      </c>
      <c r="F2891" s="3" t="s">
        <v>33</v>
      </c>
      <c r="G2891" s="3" t="s">
        <v>2406</v>
      </c>
      <c r="H2891" s="1"/>
      <c r="J2891"/>
      <c r="AC2891" s="5" t="e">
        <f>VLOOKUP(Table1[[#This Row],[Expense Report]],#REF!,3, 0)</f>
        <v>#REF!</v>
      </c>
      <c r="AD2891" t="s">
        <v>14552</v>
      </c>
      <c r="AE2891" t="s">
        <v>266</v>
      </c>
      <c r="AF2891" t="e">
        <f>MONTH(Table1[[#This Row],[Date Sent]])</f>
        <v>#REF!</v>
      </c>
      <c r="AG2891" t="e">
        <f>YEAR(Table1[[#This Row],[Date Sent]])</f>
        <v>#REF!</v>
      </c>
      <c r="AH2891"/>
    </row>
    <row r="2892" spans="1:34" x14ac:dyDescent="0.2">
      <c r="A2892" t="s">
        <v>153</v>
      </c>
      <c r="B2892" t="s">
        <v>3726</v>
      </c>
      <c r="C2892" s="17">
        <v>105.28</v>
      </c>
      <c r="D2892" s="4">
        <v>45330</v>
      </c>
      <c r="E2892" s="3" t="s">
        <v>21</v>
      </c>
      <c r="F2892" s="3" t="s">
        <v>33</v>
      </c>
      <c r="G2892" s="3" t="s">
        <v>1364</v>
      </c>
      <c r="H2892" s="1"/>
      <c r="J2892"/>
      <c r="AC2892" s="5" t="e">
        <f>VLOOKUP(Table1[[#This Row],[Expense Report]],#REF!,3, 0)</f>
        <v>#REF!</v>
      </c>
      <c r="AD2892" t="s">
        <v>13499</v>
      </c>
      <c r="AE2892" t="s">
        <v>198</v>
      </c>
      <c r="AF2892" t="e">
        <f>MONTH(Table1[[#This Row],[Date Sent]])</f>
        <v>#REF!</v>
      </c>
      <c r="AG2892" t="e">
        <f>YEAR(Table1[[#This Row],[Date Sent]])</f>
        <v>#REF!</v>
      </c>
      <c r="AH2892"/>
    </row>
    <row r="2893" spans="1:34" x14ac:dyDescent="0.2">
      <c r="A2893" t="s">
        <v>294</v>
      </c>
      <c r="B2893" t="s">
        <v>3727</v>
      </c>
      <c r="C2893" s="17">
        <v>10.94</v>
      </c>
      <c r="D2893" s="4">
        <v>45325</v>
      </c>
      <c r="E2893" s="3" t="s">
        <v>27</v>
      </c>
      <c r="F2893" s="3" t="s">
        <v>39</v>
      </c>
      <c r="G2893" s="3" t="s">
        <v>3728</v>
      </c>
      <c r="H2893" s="1"/>
      <c r="J2893"/>
      <c r="AC2893" s="5" t="e">
        <f>VLOOKUP(Table1[[#This Row],[Expense Report]],#REF!,3, 0)</f>
        <v>#REF!</v>
      </c>
      <c r="AD2893" t="s">
        <v>13332</v>
      </c>
      <c r="AE2893" t="s">
        <v>313</v>
      </c>
      <c r="AF2893" t="e">
        <f>MONTH(Table1[[#This Row],[Date Sent]])</f>
        <v>#REF!</v>
      </c>
      <c r="AG2893" t="e">
        <f>YEAR(Table1[[#This Row],[Date Sent]])</f>
        <v>#REF!</v>
      </c>
      <c r="AH2893"/>
    </row>
    <row r="2894" spans="1:34" x14ac:dyDescent="0.2">
      <c r="A2894" t="s">
        <v>294</v>
      </c>
      <c r="B2894" t="s">
        <v>3727</v>
      </c>
      <c r="C2894" s="17">
        <v>51.21</v>
      </c>
      <c r="D2894" s="4">
        <v>45329</v>
      </c>
      <c r="E2894" s="3" t="s">
        <v>21</v>
      </c>
      <c r="F2894" s="3" t="s">
        <v>33</v>
      </c>
      <c r="G2894" s="3" t="s">
        <v>1159</v>
      </c>
      <c r="H2894" s="1"/>
      <c r="J2894"/>
      <c r="AC2894" s="5" t="e">
        <f>VLOOKUP(Table1[[#This Row],[Expense Report]],#REF!,3, 0)</f>
        <v>#REF!</v>
      </c>
      <c r="AD2894" t="s">
        <v>13332</v>
      </c>
      <c r="AE2894" t="s">
        <v>313</v>
      </c>
      <c r="AF2894" t="e">
        <f>MONTH(Table1[[#This Row],[Date Sent]])</f>
        <v>#REF!</v>
      </c>
      <c r="AG2894" t="e">
        <f>YEAR(Table1[[#This Row],[Date Sent]])</f>
        <v>#REF!</v>
      </c>
      <c r="AH2894"/>
    </row>
    <row r="2895" spans="1:34" x14ac:dyDescent="0.2">
      <c r="A2895" t="s">
        <v>294</v>
      </c>
      <c r="B2895" t="s">
        <v>3727</v>
      </c>
      <c r="C2895" s="17">
        <v>86.11</v>
      </c>
      <c r="D2895" s="4">
        <v>45332</v>
      </c>
      <c r="E2895" s="3" t="s">
        <v>21</v>
      </c>
      <c r="F2895" s="3" t="s">
        <v>33</v>
      </c>
      <c r="G2895" s="3" t="s">
        <v>3729</v>
      </c>
      <c r="H2895" s="1"/>
      <c r="J2895"/>
      <c r="AC2895" s="5" t="e">
        <f>VLOOKUP(Table1[[#This Row],[Expense Report]],#REF!,3, 0)</f>
        <v>#REF!</v>
      </c>
      <c r="AD2895" t="s">
        <v>13332</v>
      </c>
      <c r="AE2895" t="s">
        <v>313</v>
      </c>
      <c r="AF2895" t="e">
        <f>MONTH(Table1[[#This Row],[Date Sent]])</f>
        <v>#REF!</v>
      </c>
      <c r="AG2895" t="e">
        <f>YEAR(Table1[[#This Row],[Date Sent]])</f>
        <v>#REF!</v>
      </c>
      <c r="AH2895"/>
    </row>
    <row r="2896" spans="1:34" x14ac:dyDescent="0.2">
      <c r="A2896" t="s">
        <v>1429</v>
      </c>
      <c r="B2896" t="s">
        <v>3730</v>
      </c>
      <c r="C2896" s="17">
        <v>172.24</v>
      </c>
      <c r="D2896" s="4">
        <v>45320</v>
      </c>
      <c r="E2896" s="3" t="s">
        <v>21</v>
      </c>
      <c r="F2896" s="3" t="s">
        <v>39</v>
      </c>
      <c r="G2896" s="3" t="s">
        <v>3731</v>
      </c>
      <c r="H2896" s="1"/>
      <c r="J2896"/>
      <c r="AC2896" s="5" t="e">
        <f>VLOOKUP(Table1[[#This Row],[Expense Report]],#REF!,3, 0)</f>
        <v>#REF!</v>
      </c>
      <c r="AD2896" t="s">
        <v>14568</v>
      </c>
      <c r="AE2896" t="s">
        <v>475</v>
      </c>
      <c r="AF2896" t="e">
        <f>MONTH(Table1[[#This Row],[Date Sent]])</f>
        <v>#REF!</v>
      </c>
      <c r="AG2896" t="e">
        <f>YEAR(Table1[[#This Row],[Date Sent]])</f>
        <v>#REF!</v>
      </c>
      <c r="AH2896"/>
    </row>
    <row r="2897" spans="1:34" x14ac:dyDescent="0.2">
      <c r="A2897" t="s">
        <v>1429</v>
      </c>
      <c r="B2897" t="s">
        <v>3732</v>
      </c>
      <c r="C2897" s="17">
        <v>134.97</v>
      </c>
      <c r="D2897" s="4">
        <v>45331</v>
      </c>
      <c r="E2897" s="3" t="s">
        <v>25</v>
      </c>
      <c r="F2897" s="3" t="s">
        <v>17</v>
      </c>
      <c r="G2897" s="3" t="s">
        <v>3733</v>
      </c>
      <c r="H2897" s="1"/>
      <c r="J2897"/>
      <c r="AC2897" s="5" t="e">
        <f>VLOOKUP(Table1[[#This Row],[Expense Report]],#REF!,3, 0)</f>
        <v>#REF!</v>
      </c>
      <c r="AD2897" t="s">
        <v>14568</v>
      </c>
      <c r="AE2897" t="s">
        <v>475</v>
      </c>
      <c r="AF2897" t="e">
        <f>MONTH(Table1[[#This Row],[Date Sent]])</f>
        <v>#REF!</v>
      </c>
      <c r="AG2897" t="e">
        <f>YEAR(Table1[[#This Row],[Date Sent]])</f>
        <v>#REF!</v>
      </c>
      <c r="AH2897"/>
    </row>
    <row r="2898" spans="1:34" x14ac:dyDescent="0.2">
      <c r="A2898" t="s">
        <v>1429</v>
      </c>
      <c r="B2898" t="s">
        <v>3734</v>
      </c>
      <c r="C2898" s="17">
        <v>109.41</v>
      </c>
      <c r="D2898" s="4">
        <v>45310</v>
      </c>
      <c r="E2898" s="3" t="s">
        <v>25</v>
      </c>
      <c r="F2898" s="3" t="s">
        <v>39</v>
      </c>
      <c r="G2898" s="3" t="s">
        <v>3735</v>
      </c>
      <c r="H2898" s="1"/>
      <c r="J2898"/>
      <c r="AC2898" s="5" t="e">
        <f>VLOOKUP(Table1[[#This Row],[Expense Report]],#REF!,3, 0)</f>
        <v>#REF!</v>
      </c>
      <c r="AD2898" t="s">
        <v>14568</v>
      </c>
      <c r="AE2898" t="s">
        <v>475</v>
      </c>
      <c r="AF2898" t="e">
        <f>MONTH(Table1[[#This Row],[Date Sent]])</f>
        <v>#REF!</v>
      </c>
      <c r="AG2898" t="e">
        <f>YEAR(Table1[[#This Row],[Date Sent]])</f>
        <v>#REF!</v>
      </c>
      <c r="AH2898"/>
    </row>
    <row r="2899" spans="1:34" x14ac:dyDescent="0.2">
      <c r="A2899" t="s">
        <v>1429</v>
      </c>
      <c r="B2899" t="s">
        <v>3736</v>
      </c>
      <c r="C2899" s="17">
        <v>711.82</v>
      </c>
      <c r="D2899" s="4">
        <v>45310</v>
      </c>
      <c r="E2899" s="3" t="s">
        <v>21</v>
      </c>
      <c r="F2899" s="3" t="s">
        <v>15</v>
      </c>
      <c r="G2899" s="3" t="s">
        <v>3737</v>
      </c>
      <c r="H2899" s="1"/>
      <c r="J2899"/>
      <c r="AC2899" s="5" t="e">
        <f>VLOOKUP(Table1[[#This Row],[Expense Report]],#REF!,3, 0)</f>
        <v>#REF!</v>
      </c>
      <c r="AD2899" t="s">
        <v>14568</v>
      </c>
      <c r="AE2899" t="s">
        <v>475</v>
      </c>
      <c r="AF2899" t="e">
        <f>MONTH(Table1[[#This Row],[Date Sent]])</f>
        <v>#REF!</v>
      </c>
      <c r="AG2899" t="e">
        <f>YEAR(Table1[[#This Row],[Date Sent]])</f>
        <v>#REF!</v>
      </c>
      <c r="AH2899"/>
    </row>
    <row r="2900" spans="1:34" x14ac:dyDescent="0.2">
      <c r="A2900" t="s">
        <v>1429</v>
      </c>
      <c r="B2900" t="s">
        <v>3738</v>
      </c>
      <c r="C2900" s="17">
        <v>341.96</v>
      </c>
      <c r="D2900" s="4">
        <v>45307</v>
      </c>
      <c r="E2900" s="3" t="s">
        <v>21</v>
      </c>
      <c r="F2900" s="3" t="s">
        <v>33</v>
      </c>
      <c r="G2900" s="3" t="s">
        <v>3739</v>
      </c>
      <c r="H2900" s="1"/>
      <c r="J2900"/>
      <c r="AC2900" s="5" t="e">
        <f>VLOOKUP(Table1[[#This Row],[Expense Report]],#REF!,3, 0)</f>
        <v>#REF!</v>
      </c>
      <c r="AD2900" t="s">
        <v>14568</v>
      </c>
      <c r="AE2900" t="s">
        <v>475</v>
      </c>
      <c r="AF2900" t="e">
        <f>MONTH(Table1[[#This Row],[Date Sent]])</f>
        <v>#REF!</v>
      </c>
      <c r="AG2900" t="e">
        <f>YEAR(Table1[[#This Row],[Date Sent]])</f>
        <v>#REF!</v>
      </c>
      <c r="AH2900"/>
    </row>
    <row r="2901" spans="1:34" x14ac:dyDescent="0.2">
      <c r="A2901" t="s">
        <v>1429</v>
      </c>
      <c r="B2901" t="s">
        <v>3738</v>
      </c>
      <c r="C2901" s="17">
        <v>32.82</v>
      </c>
      <c r="D2901" s="4">
        <v>45309</v>
      </c>
      <c r="E2901" s="3" t="s">
        <v>21</v>
      </c>
      <c r="F2901" s="3" t="s">
        <v>9</v>
      </c>
      <c r="G2901" s="3" t="s">
        <v>3740</v>
      </c>
      <c r="H2901" s="1"/>
      <c r="J2901"/>
      <c r="AC2901" s="5" t="e">
        <f>VLOOKUP(Table1[[#This Row],[Expense Report]],#REF!,3, 0)</f>
        <v>#REF!</v>
      </c>
      <c r="AD2901" t="s">
        <v>14568</v>
      </c>
      <c r="AE2901" t="s">
        <v>475</v>
      </c>
      <c r="AF2901" t="e">
        <f>MONTH(Table1[[#This Row],[Date Sent]])</f>
        <v>#REF!</v>
      </c>
      <c r="AG2901" t="e">
        <f>YEAR(Table1[[#This Row],[Date Sent]])</f>
        <v>#REF!</v>
      </c>
      <c r="AH2901"/>
    </row>
    <row r="2902" spans="1:34" x14ac:dyDescent="0.2">
      <c r="A2902" t="s">
        <v>1429</v>
      </c>
      <c r="B2902" t="s">
        <v>3738</v>
      </c>
      <c r="C2902" s="17">
        <v>52.6</v>
      </c>
      <c r="D2902" s="4">
        <v>45309</v>
      </c>
      <c r="E2902" s="3" t="s">
        <v>21</v>
      </c>
      <c r="F2902" s="3" t="s">
        <v>39</v>
      </c>
      <c r="G2902" s="3" t="s">
        <v>3741</v>
      </c>
      <c r="H2902" s="1"/>
      <c r="J2902"/>
      <c r="AC2902" s="5" t="e">
        <f>VLOOKUP(Table1[[#This Row],[Expense Report]],#REF!,3, 0)</f>
        <v>#REF!</v>
      </c>
      <c r="AD2902" t="s">
        <v>14568</v>
      </c>
      <c r="AE2902" t="s">
        <v>475</v>
      </c>
      <c r="AF2902" t="e">
        <f>MONTH(Table1[[#This Row],[Date Sent]])</f>
        <v>#REF!</v>
      </c>
      <c r="AG2902" t="e">
        <f>YEAR(Table1[[#This Row],[Date Sent]])</f>
        <v>#REF!</v>
      </c>
      <c r="AH2902"/>
    </row>
    <row r="2903" spans="1:34" x14ac:dyDescent="0.2">
      <c r="A2903" t="s">
        <v>1429</v>
      </c>
      <c r="B2903" t="s">
        <v>3742</v>
      </c>
      <c r="C2903" s="17">
        <v>206.25</v>
      </c>
      <c r="D2903" s="4">
        <v>45309</v>
      </c>
      <c r="E2903" s="3" t="s">
        <v>21</v>
      </c>
      <c r="F2903" s="3" t="s">
        <v>33</v>
      </c>
      <c r="G2903" s="3" t="s">
        <v>3743</v>
      </c>
      <c r="H2903" s="1"/>
      <c r="J2903"/>
      <c r="AC2903" s="5" t="e">
        <f>VLOOKUP(Table1[[#This Row],[Expense Report]],#REF!,3, 0)</f>
        <v>#REF!</v>
      </c>
      <c r="AD2903" t="s">
        <v>14568</v>
      </c>
      <c r="AE2903" t="s">
        <v>475</v>
      </c>
      <c r="AF2903" t="e">
        <f>MONTH(Table1[[#This Row],[Date Sent]])</f>
        <v>#REF!</v>
      </c>
      <c r="AG2903" t="e">
        <f>YEAR(Table1[[#This Row],[Date Sent]])</f>
        <v>#REF!</v>
      </c>
      <c r="AH2903"/>
    </row>
    <row r="2904" spans="1:34" x14ac:dyDescent="0.2">
      <c r="A2904" t="s">
        <v>1429</v>
      </c>
      <c r="B2904" t="s">
        <v>3744</v>
      </c>
      <c r="C2904" s="17">
        <v>361.95</v>
      </c>
      <c r="D2904" s="4">
        <v>45322</v>
      </c>
      <c r="E2904" s="3" t="s">
        <v>8</v>
      </c>
      <c r="F2904" s="3" t="s">
        <v>33</v>
      </c>
      <c r="G2904" s="3" t="s">
        <v>3745</v>
      </c>
      <c r="H2904" s="1"/>
      <c r="J2904"/>
      <c r="AC2904" s="5" t="e">
        <f>VLOOKUP(Table1[[#This Row],[Expense Report]],#REF!,3, 0)</f>
        <v>#REF!</v>
      </c>
      <c r="AD2904" t="s">
        <v>14568</v>
      </c>
      <c r="AE2904" t="s">
        <v>475</v>
      </c>
      <c r="AF2904" t="e">
        <f>MONTH(Table1[[#This Row],[Date Sent]])</f>
        <v>#REF!</v>
      </c>
      <c r="AG2904" t="e">
        <f>YEAR(Table1[[#This Row],[Date Sent]])</f>
        <v>#REF!</v>
      </c>
      <c r="AH2904"/>
    </row>
    <row r="2905" spans="1:34" x14ac:dyDescent="0.2">
      <c r="A2905" t="s">
        <v>1429</v>
      </c>
      <c r="B2905" t="s">
        <v>3746</v>
      </c>
      <c r="C2905" s="17">
        <v>183.37</v>
      </c>
      <c r="D2905" s="4">
        <v>45321</v>
      </c>
      <c r="E2905" s="3" t="s">
        <v>21</v>
      </c>
      <c r="F2905" s="3" t="s">
        <v>33</v>
      </c>
      <c r="G2905" s="3" t="s">
        <v>3747</v>
      </c>
      <c r="H2905" s="1"/>
      <c r="J2905"/>
      <c r="AC2905" s="5" t="e">
        <f>VLOOKUP(Table1[[#This Row],[Expense Report]],#REF!,3, 0)</f>
        <v>#REF!</v>
      </c>
      <c r="AD2905" t="s">
        <v>14568</v>
      </c>
      <c r="AE2905" t="s">
        <v>475</v>
      </c>
      <c r="AF2905" t="e">
        <f>MONTH(Table1[[#This Row],[Date Sent]])</f>
        <v>#REF!</v>
      </c>
      <c r="AG2905" t="e">
        <f>YEAR(Table1[[#This Row],[Date Sent]])</f>
        <v>#REF!</v>
      </c>
      <c r="AH2905"/>
    </row>
    <row r="2906" spans="1:34" x14ac:dyDescent="0.2">
      <c r="A2906" t="s">
        <v>1530</v>
      </c>
      <c r="B2906" t="s">
        <v>3748</v>
      </c>
      <c r="C2906" s="17">
        <v>63.59</v>
      </c>
      <c r="D2906" s="4">
        <v>45320</v>
      </c>
      <c r="E2906" s="3" t="s">
        <v>22</v>
      </c>
      <c r="F2906" s="3" t="s">
        <v>53</v>
      </c>
      <c r="G2906" s="3" t="s">
        <v>3749</v>
      </c>
      <c r="H2906" s="1"/>
      <c r="J2906"/>
      <c r="AC2906" s="5" t="e">
        <f>VLOOKUP(Table1[[#This Row],[Expense Report]],#REF!,3, 0)</f>
        <v>#REF!</v>
      </c>
      <c r="AD2906" t="s">
        <v>14574</v>
      </c>
      <c r="AE2906" t="s">
        <v>73</v>
      </c>
      <c r="AF2906" t="e">
        <f>MONTH(Table1[[#This Row],[Date Sent]])</f>
        <v>#REF!</v>
      </c>
      <c r="AG2906" t="e">
        <f>YEAR(Table1[[#This Row],[Date Sent]])</f>
        <v>#REF!</v>
      </c>
      <c r="AH2906"/>
    </row>
    <row r="2907" spans="1:34" x14ac:dyDescent="0.2">
      <c r="A2907" t="s">
        <v>1530</v>
      </c>
      <c r="B2907" t="s">
        <v>3748</v>
      </c>
      <c r="C2907" s="17">
        <v>17.25</v>
      </c>
      <c r="D2907" s="4">
        <v>45323</v>
      </c>
      <c r="E2907" s="3" t="s">
        <v>15</v>
      </c>
      <c r="F2907" s="3" t="s">
        <v>18</v>
      </c>
      <c r="G2907" s="3" t="s">
        <v>978</v>
      </c>
      <c r="H2907" s="1"/>
      <c r="J2907"/>
      <c r="AC2907" s="5" t="e">
        <f>VLOOKUP(Table1[[#This Row],[Expense Report]],#REF!,3, 0)</f>
        <v>#REF!</v>
      </c>
      <c r="AD2907" t="s">
        <v>14574</v>
      </c>
      <c r="AE2907" t="s">
        <v>73</v>
      </c>
      <c r="AF2907" t="e">
        <f>MONTH(Table1[[#This Row],[Date Sent]])</f>
        <v>#REF!</v>
      </c>
      <c r="AG2907" t="e">
        <f>YEAR(Table1[[#This Row],[Date Sent]])</f>
        <v>#REF!</v>
      </c>
      <c r="AH2907"/>
    </row>
    <row r="2908" spans="1:34" x14ac:dyDescent="0.2">
      <c r="A2908" t="s">
        <v>1530</v>
      </c>
      <c r="B2908" t="s">
        <v>3748</v>
      </c>
      <c r="C2908" s="17">
        <v>10.69</v>
      </c>
      <c r="D2908" s="4">
        <v>45329</v>
      </c>
      <c r="E2908" s="3" t="s">
        <v>22</v>
      </c>
      <c r="F2908" s="3" t="s">
        <v>53</v>
      </c>
      <c r="G2908" s="3" t="s">
        <v>3750</v>
      </c>
      <c r="H2908" s="1"/>
      <c r="J2908"/>
      <c r="AC2908" s="5" t="e">
        <f>VLOOKUP(Table1[[#This Row],[Expense Report]],#REF!,3, 0)</f>
        <v>#REF!</v>
      </c>
      <c r="AD2908" t="s">
        <v>14574</v>
      </c>
      <c r="AE2908" t="s">
        <v>73</v>
      </c>
      <c r="AF2908" t="e">
        <f>MONTH(Table1[[#This Row],[Date Sent]])</f>
        <v>#REF!</v>
      </c>
      <c r="AG2908" t="e">
        <f>YEAR(Table1[[#This Row],[Date Sent]])</f>
        <v>#REF!</v>
      </c>
      <c r="AH2908"/>
    </row>
    <row r="2909" spans="1:34" x14ac:dyDescent="0.2">
      <c r="A2909" t="s">
        <v>396</v>
      </c>
      <c r="B2909" t="s">
        <v>3751</v>
      </c>
      <c r="C2909" s="17">
        <v>500</v>
      </c>
      <c r="D2909" s="4">
        <v>45317</v>
      </c>
      <c r="E2909" s="3" t="s">
        <v>4</v>
      </c>
      <c r="F2909" s="3" t="s">
        <v>913</v>
      </c>
      <c r="G2909" s="3" t="s">
        <v>3752</v>
      </c>
      <c r="H2909" s="1"/>
      <c r="J2909"/>
      <c r="AC2909" s="5" t="e">
        <f>VLOOKUP(Table1[[#This Row],[Expense Report]],#REF!,3, 0)</f>
        <v>#REF!</v>
      </c>
      <c r="AD2909" t="s">
        <v>13249</v>
      </c>
      <c r="AE2909" t="s">
        <v>243</v>
      </c>
      <c r="AF2909" t="e">
        <f>MONTH(Table1[[#This Row],[Date Sent]])</f>
        <v>#REF!</v>
      </c>
      <c r="AG2909" t="e">
        <f>YEAR(Table1[[#This Row],[Date Sent]])</f>
        <v>#REF!</v>
      </c>
      <c r="AH2909"/>
    </row>
    <row r="2910" spans="1:34" x14ac:dyDescent="0.2">
      <c r="A2910" t="s">
        <v>396</v>
      </c>
      <c r="B2910" t="s">
        <v>3751</v>
      </c>
      <c r="C2910" s="17">
        <v>50.36</v>
      </c>
      <c r="D2910" s="4">
        <v>45330</v>
      </c>
      <c r="E2910" s="3" t="s">
        <v>8</v>
      </c>
      <c r="F2910" s="3" t="s">
        <v>39</v>
      </c>
      <c r="G2910" s="3" t="s">
        <v>3753</v>
      </c>
      <c r="H2910" s="1"/>
      <c r="J2910"/>
      <c r="AC2910" s="5" t="e">
        <f>VLOOKUP(Table1[[#This Row],[Expense Report]],#REF!,3, 0)</f>
        <v>#REF!</v>
      </c>
      <c r="AD2910" t="s">
        <v>13249</v>
      </c>
      <c r="AE2910" t="s">
        <v>243</v>
      </c>
      <c r="AF2910" t="e">
        <f>MONTH(Table1[[#This Row],[Date Sent]])</f>
        <v>#REF!</v>
      </c>
      <c r="AG2910" t="e">
        <f>YEAR(Table1[[#This Row],[Date Sent]])</f>
        <v>#REF!</v>
      </c>
      <c r="AH2910"/>
    </row>
    <row r="2911" spans="1:34" x14ac:dyDescent="0.2">
      <c r="A2911" t="s">
        <v>342</v>
      </c>
      <c r="B2911" t="s">
        <v>3754</v>
      </c>
      <c r="C2911" s="17">
        <v>62.33</v>
      </c>
      <c r="D2911" s="4">
        <v>45294</v>
      </c>
      <c r="E2911" s="3" t="s">
        <v>21</v>
      </c>
      <c r="F2911" s="3" t="s">
        <v>39</v>
      </c>
      <c r="G2911" s="3" t="s">
        <v>3755</v>
      </c>
      <c r="H2911" s="1"/>
      <c r="J2911"/>
      <c r="AC2911" s="5" t="e">
        <f>VLOOKUP(Table1[[#This Row],[Expense Report]],#REF!,3, 0)</f>
        <v>#REF!</v>
      </c>
      <c r="AD2911" t="s">
        <v>11649</v>
      </c>
      <c r="AE2911" t="s">
        <v>11649</v>
      </c>
      <c r="AF2911" t="e">
        <f>MONTH(Table1[[#This Row],[Date Sent]])</f>
        <v>#REF!</v>
      </c>
      <c r="AG2911" t="e">
        <f>YEAR(Table1[[#This Row],[Date Sent]])</f>
        <v>#REF!</v>
      </c>
      <c r="AH2911"/>
    </row>
    <row r="2912" spans="1:34" x14ac:dyDescent="0.2">
      <c r="A2912" t="s">
        <v>342</v>
      </c>
      <c r="B2912" t="s">
        <v>3754</v>
      </c>
      <c r="C2912" s="17">
        <v>41.61</v>
      </c>
      <c r="D2912" s="4">
        <v>45300</v>
      </c>
      <c r="E2912" s="3" t="s">
        <v>21</v>
      </c>
      <c r="F2912" s="3" t="s">
        <v>33</v>
      </c>
      <c r="G2912" s="3" t="s">
        <v>950</v>
      </c>
      <c r="H2912" s="1"/>
      <c r="J2912"/>
      <c r="AC2912" s="5" t="e">
        <f>VLOOKUP(Table1[[#This Row],[Expense Report]],#REF!,3, 0)</f>
        <v>#REF!</v>
      </c>
      <c r="AD2912" t="s">
        <v>11649</v>
      </c>
      <c r="AE2912" t="s">
        <v>11649</v>
      </c>
      <c r="AF2912" t="e">
        <f>MONTH(Table1[[#This Row],[Date Sent]])</f>
        <v>#REF!</v>
      </c>
      <c r="AG2912" t="e">
        <f>YEAR(Table1[[#This Row],[Date Sent]])</f>
        <v>#REF!</v>
      </c>
      <c r="AH2912"/>
    </row>
    <row r="2913" spans="1:34" x14ac:dyDescent="0.2">
      <c r="A2913" t="s">
        <v>342</v>
      </c>
      <c r="B2913" t="s">
        <v>3756</v>
      </c>
      <c r="C2913" s="17">
        <v>203.5</v>
      </c>
      <c r="D2913" s="4">
        <v>45261</v>
      </c>
      <c r="E2913" s="3" t="s">
        <v>21</v>
      </c>
      <c r="F2913" s="3" t="s">
        <v>51</v>
      </c>
      <c r="G2913" s="3" t="s">
        <v>3757</v>
      </c>
      <c r="H2913" s="1"/>
      <c r="J2913"/>
      <c r="AC2913" s="5" t="e">
        <f>VLOOKUP(Table1[[#This Row],[Expense Report]],#REF!,3, 0)</f>
        <v>#REF!</v>
      </c>
      <c r="AD2913" t="s">
        <v>11649</v>
      </c>
      <c r="AE2913" t="s">
        <v>11649</v>
      </c>
      <c r="AF2913" t="e">
        <f>MONTH(Table1[[#This Row],[Date Sent]])</f>
        <v>#REF!</v>
      </c>
      <c r="AG2913" t="e">
        <f>YEAR(Table1[[#This Row],[Date Sent]])</f>
        <v>#REF!</v>
      </c>
      <c r="AH2913"/>
    </row>
    <row r="2914" spans="1:34" x14ac:dyDescent="0.2">
      <c r="A2914" t="s">
        <v>342</v>
      </c>
      <c r="B2914" t="s">
        <v>3756</v>
      </c>
      <c r="C2914" s="17">
        <v>203.5</v>
      </c>
      <c r="D2914" s="4">
        <v>45292</v>
      </c>
      <c r="E2914" s="3" t="s">
        <v>21</v>
      </c>
      <c r="F2914" s="3" t="s">
        <v>51</v>
      </c>
      <c r="G2914" s="3" t="s">
        <v>3757</v>
      </c>
      <c r="H2914" s="1"/>
      <c r="J2914"/>
      <c r="AC2914" s="5" t="e">
        <f>VLOOKUP(Table1[[#This Row],[Expense Report]],#REF!,3, 0)</f>
        <v>#REF!</v>
      </c>
      <c r="AD2914" t="s">
        <v>11649</v>
      </c>
      <c r="AE2914" t="s">
        <v>11649</v>
      </c>
      <c r="AF2914" t="e">
        <f>MONTH(Table1[[#This Row],[Date Sent]])</f>
        <v>#REF!</v>
      </c>
      <c r="AG2914" t="e">
        <f>YEAR(Table1[[#This Row],[Date Sent]])</f>
        <v>#REF!</v>
      </c>
      <c r="AH2914"/>
    </row>
    <row r="2915" spans="1:34" x14ac:dyDescent="0.2">
      <c r="A2915" t="s">
        <v>342</v>
      </c>
      <c r="B2915" t="s">
        <v>3756</v>
      </c>
      <c r="C2915" s="17">
        <v>203.5</v>
      </c>
      <c r="D2915" s="4">
        <v>45323</v>
      </c>
      <c r="E2915" s="3" t="s">
        <v>21</v>
      </c>
      <c r="F2915" s="3" t="s">
        <v>51</v>
      </c>
      <c r="G2915" s="3" t="s">
        <v>3757</v>
      </c>
      <c r="H2915" s="1"/>
      <c r="J2915"/>
      <c r="AC2915" s="5" t="e">
        <f>VLOOKUP(Table1[[#This Row],[Expense Report]],#REF!,3, 0)</f>
        <v>#REF!</v>
      </c>
      <c r="AD2915" t="s">
        <v>11649</v>
      </c>
      <c r="AE2915" t="s">
        <v>11649</v>
      </c>
      <c r="AF2915" t="e">
        <f>MONTH(Table1[[#This Row],[Date Sent]])</f>
        <v>#REF!</v>
      </c>
      <c r="AG2915" t="e">
        <f>YEAR(Table1[[#This Row],[Date Sent]])</f>
        <v>#REF!</v>
      </c>
      <c r="AH2915"/>
    </row>
    <row r="2916" spans="1:34" x14ac:dyDescent="0.2">
      <c r="A2916" t="s">
        <v>367</v>
      </c>
      <c r="B2916" t="s">
        <v>3758</v>
      </c>
      <c r="C2916" s="17">
        <v>66.62</v>
      </c>
      <c r="D2916" s="4">
        <v>45308</v>
      </c>
      <c r="E2916" s="3" t="s">
        <v>21</v>
      </c>
      <c r="F2916" s="3" t="s">
        <v>33</v>
      </c>
      <c r="G2916" s="3" t="s">
        <v>1728</v>
      </c>
      <c r="H2916" s="1"/>
      <c r="J2916"/>
      <c r="AC2916" s="5" t="e">
        <f>VLOOKUP(Table1[[#This Row],[Expense Report]],#REF!,3, 0)</f>
        <v>#REF!</v>
      </c>
      <c r="AD2916" t="s">
        <v>13669</v>
      </c>
      <c r="AE2916" t="s">
        <v>266</v>
      </c>
      <c r="AF2916" t="e">
        <f>MONTH(Table1[[#This Row],[Date Sent]])</f>
        <v>#REF!</v>
      </c>
      <c r="AG2916" t="e">
        <f>YEAR(Table1[[#This Row],[Date Sent]])</f>
        <v>#REF!</v>
      </c>
      <c r="AH2916"/>
    </row>
    <row r="2917" spans="1:34" x14ac:dyDescent="0.2">
      <c r="A2917" t="s">
        <v>367</v>
      </c>
      <c r="B2917" t="s">
        <v>3758</v>
      </c>
      <c r="C2917" s="17">
        <v>59.83</v>
      </c>
      <c r="D2917" s="4">
        <v>45311</v>
      </c>
      <c r="E2917" s="3" t="s">
        <v>21</v>
      </c>
      <c r="F2917" s="3" t="s">
        <v>33</v>
      </c>
      <c r="G2917" s="3" t="s">
        <v>1728</v>
      </c>
      <c r="H2917" s="1"/>
      <c r="J2917"/>
      <c r="AC2917" s="5" t="e">
        <f>VLOOKUP(Table1[[#This Row],[Expense Report]],#REF!,3, 0)</f>
        <v>#REF!</v>
      </c>
      <c r="AD2917" t="s">
        <v>13669</v>
      </c>
      <c r="AE2917" t="s">
        <v>266</v>
      </c>
      <c r="AF2917" t="e">
        <f>MONTH(Table1[[#This Row],[Date Sent]])</f>
        <v>#REF!</v>
      </c>
      <c r="AG2917" t="e">
        <f>YEAR(Table1[[#This Row],[Date Sent]])</f>
        <v>#REF!</v>
      </c>
      <c r="AH2917"/>
    </row>
    <row r="2918" spans="1:34" x14ac:dyDescent="0.2">
      <c r="A2918" t="s">
        <v>367</v>
      </c>
      <c r="B2918" t="s">
        <v>3758</v>
      </c>
      <c r="C2918" s="17">
        <v>57.55</v>
      </c>
      <c r="D2918" s="4">
        <v>45319</v>
      </c>
      <c r="E2918" s="3" t="s">
        <v>21</v>
      </c>
      <c r="F2918" s="3" t="s">
        <v>15</v>
      </c>
      <c r="G2918" s="3" t="s">
        <v>3759</v>
      </c>
      <c r="H2918" s="1"/>
      <c r="J2918"/>
      <c r="AC2918" s="5" t="e">
        <f>VLOOKUP(Table1[[#This Row],[Expense Report]],#REF!,3, 0)</f>
        <v>#REF!</v>
      </c>
      <c r="AD2918" t="s">
        <v>13669</v>
      </c>
      <c r="AE2918" t="s">
        <v>266</v>
      </c>
      <c r="AF2918" t="e">
        <f>MONTH(Table1[[#This Row],[Date Sent]])</f>
        <v>#REF!</v>
      </c>
      <c r="AG2918" t="e">
        <f>YEAR(Table1[[#This Row],[Date Sent]])</f>
        <v>#REF!</v>
      </c>
      <c r="AH2918"/>
    </row>
    <row r="2919" spans="1:34" x14ac:dyDescent="0.2">
      <c r="A2919" t="s">
        <v>367</v>
      </c>
      <c r="B2919" t="s">
        <v>3758</v>
      </c>
      <c r="C2919" s="17">
        <v>27.39</v>
      </c>
      <c r="D2919" s="4">
        <v>45323</v>
      </c>
      <c r="E2919" s="3" t="s">
        <v>21</v>
      </c>
      <c r="F2919" s="3" t="s">
        <v>33</v>
      </c>
      <c r="G2919" s="3" t="s">
        <v>3760</v>
      </c>
      <c r="H2919" s="1"/>
      <c r="J2919"/>
      <c r="AC2919" s="5" t="e">
        <f>VLOOKUP(Table1[[#This Row],[Expense Report]],#REF!,3, 0)</f>
        <v>#REF!</v>
      </c>
      <c r="AD2919" t="s">
        <v>13669</v>
      </c>
      <c r="AE2919" t="s">
        <v>266</v>
      </c>
      <c r="AF2919" t="e">
        <f>MONTH(Table1[[#This Row],[Date Sent]])</f>
        <v>#REF!</v>
      </c>
      <c r="AG2919" t="e">
        <f>YEAR(Table1[[#This Row],[Date Sent]])</f>
        <v>#REF!</v>
      </c>
      <c r="AH2919"/>
    </row>
    <row r="2920" spans="1:34" x14ac:dyDescent="0.2">
      <c r="A2920" t="s">
        <v>367</v>
      </c>
      <c r="B2920" t="s">
        <v>3758</v>
      </c>
      <c r="C2920" s="17">
        <v>87.23</v>
      </c>
      <c r="D2920" s="4">
        <v>45325</v>
      </c>
      <c r="E2920" s="3" t="s">
        <v>21</v>
      </c>
      <c r="F2920" s="3" t="s">
        <v>33</v>
      </c>
      <c r="G2920" s="3" t="s">
        <v>3761</v>
      </c>
      <c r="H2920" s="1"/>
      <c r="J2920"/>
      <c r="AC2920" s="5" t="e">
        <f>VLOOKUP(Table1[[#This Row],[Expense Report]],#REF!,3, 0)</f>
        <v>#REF!</v>
      </c>
      <c r="AD2920" t="s">
        <v>13669</v>
      </c>
      <c r="AE2920" t="s">
        <v>266</v>
      </c>
      <c r="AF2920" t="e">
        <f>MONTH(Table1[[#This Row],[Date Sent]])</f>
        <v>#REF!</v>
      </c>
      <c r="AG2920" t="e">
        <f>YEAR(Table1[[#This Row],[Date Sent]])</f>
        <v>#REF!</v>
      </c>
      <c r="AH2920"/>
    </row>
    <row r="2921" spans="1:34" x14ac:dyDescent="0.2">
      <c r="A2921" t="s">
        <v>367</v>
      </c>
      <c r="B2921" t="s">
        <v>3758</v>
      </c>
      <c r="C2921" s="17">
        <v>119.98</v>
      </c>
      <c r="D2921" s="4">
        <v>45331</v>
      </c>
      <c r="E2921" s="3" t="s">
        <v>21</v>
      </c>
      <c r="F2921" s="3" t="s">
        <v>2974</v>
      </c>
      <c r="G2921" s="3" t="s">
        <v>3762</v>
      </c>
      <c r="H2921" s="1"/>
      <c r="J2921"/>
      <c r="AC2921" s="5" t="e">
        <f>VLOOKUP(Table1[[#This Row],[Expense Report]],#REF!,3, 0)</f>
        <v>#REF!</v>
      </c>
      <c r="AD2921" t="s">
        <v>13669</v>
      </c>
      <c r="AE2921" t="s">
        <v>266</v>
      </c>
      <c r="AF2921" t="e">
        <f>MONTH(Table1[[#This Row],[Date Sent]])</f>
        <v>#REF!</v>
      </c>
      <c r="AG2921" t="e">
        <f>YEAR(Table1[[#This Row],[Date Sent]])</f>
        <v>#REF!</v>
      </c>
      <c r="AH2921"/>
    </row>
    <row r="2922" spans="1:34" x14ac:dyDescent="0.2">
      <c r="A2922" t="s">
        <v>367</v>
      </c>
      <c r="B2922" t="s">
        <v>3758</v>
      </c>
      <c r="C2922" s="17">
        <v>71.23</v>
      </c>
      <c r="D2922" s="4">
        <v>45336</v>
      </c>
      <c r="E2922" s="3" t="s">
        <v>21</v>
      </c>
      <c r="F2922" s="3" t="s">
        <v>15</v>
      </c>
      <c r="G2922" s="3" t="s">
        <v>3763</v>
      </c>
      <c r="H2922" s="1"/>
      <c r="J2922"/>
      <c r="AC2922" s="5" t="e">
        <f>VLOOKUP(Table1[[#This Row],[Expense Report]],#REF!,3, 0)</f>
        <v>#REF!</v>
      </c>
      <c r="AD2922" t="s">
        <v>13669</v>
      </c>
      <c r="AE2922" t="s">
        <v>266</v>
      </c>
      <c r="AF2922" t="e">
        <f>MONTH(Table1[[#This Row],[Date Sent]])</f>
        <v>#REF!</v>
      </c>
      <c r="AG2922" t="e">
        <f>YEAR(Table1[[#This Row],[Date Sent]])</f>
        <v>#REF!</v>
      </c>
      <c r="AH2922"/>
    </row>
    <row r="2923" spans="1:34" x14ac:dyDescent="0.2">
      <c r="A2923" t="s">
        <v>1868</v>
      </c>
      <c r="B2923" t="s">
        <v>3764</v>
      </c>
      <c r="C2923" s="17">
        <v>30</v>
      </c>
      <c r="D2923" s="4">
        <v>45327</v>
      </c>
      <c r="E2923" s="3" t="s">
        <v>13</v>
      </c>
      <c r="F2923" s="3" t="s">
        <v>33</v>
      </c>
      <c r="G2923" s="3" t="s">
        <v>3765</v>
      </c>
      <c r="H2923" s="1"/>
      <c r="J2923"/>
      <c r="AC2923" s="5" t="e">
        <f>VLOOKUP(Table1[[#This Row],[Expense Report]],#REF!,3, 0)</f>
        <v>#REF!</v>
      </c>
      <c r="AD2923" t="s">
        <v>13308</v>
      </c>
      <c r="AE2923" t="s">
        <v>198</v>
      </c>
      <c r="AF2923" t="e">
        <f>MONTH(Table1[[#This Row],[Date Sent]])</f>
        <v>#REF!</v>
      </c>
      <c r="AG2923" t="e">
        <f>YEAR(Table1[[#This Row],[Date Sent]])</f>
        <v>#REF!</v>
      </c>
      <c r="AH2923"/>
    </row>
    <row r="2924" spans="1:34" x14ac:dyDescent="0.2">
      <c r="A2924" t="s">
        <v>1868</v>
      </c>
      <c r="B2924" t="s">
        <v>3764</v>
      </c>
      <c r="C2924" s="17">
        <v>5.99</v>
      </c>
      <c r="D2924" s="4">
        <v>45332</v>
      </c>
      <c r="E2924" s="3" t="s">
        <v>24</v>
      </c>
      <c r="F2924" s="3" t="s">
        <v>18</v>
      </c>
      <c r="G2924" s="3" t="s">
        <v>3766</v>
      </c>
      <c r="H2924" s="1"/>
      <c r="J2924"/>
      <c r="AC2924" s="5" t="e">
        <f>VLOOKUP(Table1[[#This Row],[Expense Report]],#REF!,3, 0)</f>
        <v>#REF!</v>
      </c>
      <c r="AD2924" t="s">
        <v>13308</v>
      </c>
      <c r="AE2924" t="s">
        <v>198</v>
      </c>
      <c r="AF2924" t="e">
        <f>MONTH(Table1[[#This Row],[Date Sent]])</f>
        <v>#REF!</v>
      </c>
      <c r="AG2924" t="e">
        <f>YEAR(Table1[[#This Row],[Date Sent]])</f>
        <v>#REF!</v>
      </c>
      <c r="AH2924"/>
    </row>
    <row r="2925" spans="1:34" x14ac:dyDescent="0.2">
      <c r="A2925" t="s">
        <v>403</v>
      </c>
      <c r="B2925" t="s">
        <v>3767</v>
      </c>
      <c r="C2925" s="17">
        <v>14.84</v>
      </c>
      <c r="D2925" s="4">
        <v>45316</v>
      </c>
      <c r="E2925" s="3" t="s">
        <v>24</v>
      </c>
      <c r="F2925" s="3" t="s">
        <v>18</v>
      </c>
      <c r="G2925" s="3" t="s">
        <v>984</v>
      </c>
      <c r="H2925" s="1"/>
      <c r="J2925"/>
      <c r="AC2925" s="5" t="e">
        <f>VLOOKUP(Table1[[#This Row],[Expense Report]],#REF!,3, 0)</f>
        <v>#REF!</v>
      </c>
      <c r="AD2925" t="s">
        <v>11649</v>
      </c>
      <c r="AE2925" t="s">
        <v>11649</v>
      </c>
      <c r="AF2925" t="e">
        <f>MONTH(Table1[[#This Row],[Date Sent]])</f>
        <v>#REF!</v>
      </c>
      <c r="AG2925" t="e">
        <f>YEAR(Table1[[#This Row],[Date Sent]])</f>
        <v>#REF!</v>
      </c>
      <c r="AH2925"/>
    </row>
    <row r="2926" spans="1:34" x14ac:dyDescent="0.2">
      <c r="A2926" t="s">
        <v>403</v>
      </c>
      <c r="B2926" t="s">
        <v>3767</v>
      </c>
      <c r="C2926" s="17">
        <v>37.299999999999997</v>
      </c>
      <c r="D2926" s="4">
        <v>45321</v>
      </c>
      <c r="E2926" s="3" t="s">
        <v>21</v>
      </c>
      <c r="F2926" s="3" t="s">
        <v>15</v>
      </c>
      <c r="G2926" s="3" t="s">
        <v>2363</v>
      </c>
      <c r="H2926" s="1"/>
      <c r="J2926"/>
      <c r="AC2926" s="5" t="e">
        <f>VLOOKUP(Table1[[#This Row],[Expense Report]],#REF!,3, 0)</f>
        <v>#REF!</v>
      </c>
      <c r="AD2926" t="s">
        <v>11649</v>
      </c>
      <c r="AE2926" t="s">
        <v>11649</v>
      </c>
      <c r="AF2926" t="e">
        <f>MONTH(Table1[[#This Row],[Date Sent]])</f>
        <v>#REF!</v>
      </c>
      <c r="AG2926" t="e">
        <f>YEAR(Table1[[#This Row],[Date Sent]])</f>
        <v>#REF!</v>
      </c>
      <c r="AH2926"/>
    </row>
    <row r="2927" spans="1:34" x14ac:dyDescent="0.2">
      <c r="A2927" t="s">
        <v>403</v>
      </c>
      <c r="B2927" t="s">
        <v>3767</v>
      </c>
      <c r="C2927" s="17">
        <v>25.92</v>
      </c>
      <c r="D2927" s="4">
        <v>45326</v>
      </c>
      <c r="E2927" s="3" t="s">
        <v>21</v>
      </c>
      <c r="F2927" s="3" t="s">
        <v>17</v>
      </c>
      <c r="G2927" s="3" t="s">
        <v>3768</v>
      </c>
      <c r="H2927" s="1"/>
      <c r="J2927"/>
      <c r="AC2927" s="5" t="e">
        <f>VLOOKUP(Table1[[#This Row],[Expense Report]],#REF!,3, 0)</f>
        <v>#REF!</v>
      </c>
      <c r="AD2927" t="s">
        <v>11649</v>
      </c>
      <c r="AE2927" t="s">
        <v>11649</v>
      </c>
      <c r="AF2927" t="e">
        <f>MONTH(Table1[[#This Row],[Date Sent]])</f>
        <v>#REF!</v>
      </c>
      <c r="AG2927" t="e">
        <f>YEAR(Table1[[#This Row],[Date Sent]])</f>
        <v>#REF!</v>
      </c>
      <c r="AH2927"/>
    </row>
    <row r="2928" spans="1:34" x14ac:dyDescent="0.2">
      <c r="A2928" t="s">
        <v>403</v>
      </c>
      <c r="B2928" t="s">
        <v>3767</v>
      </c>
      <c r="C2928" s="17">
        <v>13.25</v>
      </c>
      <c r="D2928" s="4">
        <v>45326</v>
      </c>
      <c r="E2928" s="3" t="s">
        <v>21</v>
      </c>
      <c r="F2928" s="3" t="s">
        <v>15</v>
      </c>
      <c r="G2928" s="3" t="s">
        <v>3769</v>
      </c>
      <c r="H2928" s="1"/>
      <c r="J2928"/>
      <c r="AC2928" s="5" t="e">
        <f>VLOOKUP(Table1[[#This Row],[Expense Report]],#REF!,3, 0)</f>
        <v>#REF!</v>
      </c>
      <c r="AD2928" t="s">
        <v>11649</v>
      </c>
      <c r="AE2928" t="s">
        <v>11649</v>
      </c>
      <c r="AF2928" t="e">
        <f>MONTH(Table1[[#This Row],[Date Sent]])</f>
        <v>#REF!</v>
      </c>
      <c r="AG2928" t="e">
        <f>YEAR(Table1[[#This Row],[Date Sent]])</f>
        <v>#REF!</v>
      </c>
      <c r="AH2928"/>
    </row>
    <row r="2929" spans="1:34" x14ac:dyDescent="0.2">
      <c r="A2929" t="s">
        <v>403</v>
      </c>
      <c r="B2929" t="s">
        <v>3767</v>
      </c>
      <c r="C2929" s="17">
        <v>391.57</v>
      </c>
      <c r="D2929" s="4">
        <v>45329</v>
      </c>
      <c r="E2929" s="3" t="s">
        <v>24</v>
      </c>
      <c r="F2929" s="3" t="s">
        <v>15</v>
      </c>
      <c r="G2929" s="3" t="s">
        <v>3770</v>
      </c>
      <c r="H2929" s="1"/>
      <c r="J2929"/>
      <c r="AC2929" s="5" t="e">
        <f>VLOOKUP(Table1[[#This Row],[Expense Report]],#REF!,3, 0)</f>
        <v>#REF!</v>
      </c>
      <c r="AD2929" t="s">
        <v>11649</v>
      </c>
      <c r="AE2929" t="s">
        <v>11649</v>
      </c>
      <c r="AF2929" t="e">
        <f>MONTH(Table1[[#This Row],[Date Sent]])</f>
        <v>#REF!</v>
      </c>
      <c r="AG2929" t="e">
        <f>YEAR(Table1[[#This Row],[Date Sent]])</f>
        <v>#REF!</v>
      </c>
      <c r="AH2929"/>
    </row>
    <row r="2930" spans="1:34" x14ac:dyDescent="0.2">
      <c r="A2930" t="s">
        <v>403</v>
      </c>
      <c r="B2930" t="s">
        <v>3767</v>
      </c>
      <c r="C2930" s="17">
        <v>159.75</v>
      </c>
      <c r="D2930" s="4">
        <v>45329</v>
      </c>
      <c r="E2930" s="3" t="s">
        <v>21</v>
      </c>
      <c r="F2930" s="3" t="s">
        <v>33</v>
      </c>
      <c r="G2930" s="3" t="s">
        <v>3771</v>
      </c>
      <c r="H2930" s="1"/>
      <c r="J2930"/>
      <c r="AC2930" s="5" t="e">
        <f>VLOOKUP(Table1[[#This Row],[Expense Report]],#REF!,3, 0)</f>
        <v>#REF!</v>
      </c>
      <c r="AD2930" t="s">
        <v>11649</v>
      </c>
      <c r="AE2930" t="s">
        <v>11649</v>
      </c>
      <c r="AF2930" t="e">
        <f>MONTH(Table1[[#This Row],[Date Sent]])</f>
        <v>#REF!</v>
      </c>
      <c r="AG2930" t="e">
        <f>YEAR(Table1[[#This Row],[Date Sent]])</f>
        <v>#REF!</v>
      </c>
      <c r="AH2930"/>
    </row>
    <row r="2931" spans="1:34" x14ac:dyDescent="0.2">
      <c r="A2931" t="s">
        <v>403</v>
      </c>
      <c r="B2931" t="s">
        <v>3767</v>
      </c>
      <c r="C2931" s="17">
        <v>77.03</v>
      </c>
      <c r="D2931" s="4">
        <v>45330</v>
      </c>
      <c r="E2931" s="3" t="s">
        <v>21</v>
      </c>
      <c r="F2931" s="3" t="s">
        <v>33</v>
      </c>
      <c r="G2931" s="3" t="s">
        <v>3772</v>
      </c>
      <c r="H2931" s="1"/>
      <c r="J2931"/>
      <c r="AC2931" s="5" t="e">
        <f>VLOOKUP(Table1[[#This Row],[Expense Report]],#REF!,3, 0)</f>
        <v>#REF!</v>
      </c>
      <c r="AD2931" t="s">
        <v>11649</v>
      </c>
      <c r="AE2931" t="s">
        <v>11649</v>
      </c>
      <c r="AF2931" t="e">
        <f>MONTH(Table1[[#This Row],[Date Sent]])</f>
        <v>#REF!</v>
      </c>
      <c r="AG2931" t="e">
        <f>YEAR(Table1[[#This Row],[Date Sent]])</f>
        <v>#REF!</v>
      </c>
      <c r="AH2931"/>
    </row>
    <row r="2932" spans="1:34" x14ac:dyDescent="0.2">
      <c r="A2932" t="s">
        <v>403</v>
      </c>
      <c r="B2932" t="s">
        <v>3767</v>
      </c>
      <c r="C2932" s="17">
        <v>67.8</v>
      </c>
      <c r="D2932" s="4">
        <v>45333</v>
      </c>
      <c r="E2932" s="3" t="s">
        <v>21</v>
      </c>
      <c r="F2932" s="3" t="s">
        <v>17</v>
      </c>
      <c r="G2932" s="3" t="s">
        <v>3773</v>
      </c>
      <c r="H2932" s="1"/>
      <c r="J2932"/>
      <c r="AC2932" s="5" t="e">
        <f>VLOOKUP(Table1[[#This Row],[Expense Report]],#REF!,3, 0)</f>
        <v>#REF!</v>
      </c>
      <c r="AD2932" t="s">
        <v>11649</v>
      </c>
      <c r="AE2932" t="s">
        <v>11649</v>
      </c>
      <c r="AF2932" t="e">
        <f>MONTH(Table1[[#This Row],[Date Sent]])</f>
        <v>#REF!</v>
      </c>
      <c r="AG2932" t="e">
        <f>YEAR(Table1[[#This Row],[Date Sent]])</f>
        <v>#REF!</v>
      </c>
      <c r="AH2932"/>
    </row>
    <row r="2933" spans="1:34" x14ac:dyDescent="0.2">
      <c r="A2933" t="s">
        <v>403</v>
      </c>
      <c r="B2933" t="s">
        <v>3767</v>
      </c>
      <c r="C2933" s="17">
        <v>36</v>
      </c>
      <c r="D2933" s="4">
        <v>45333</v>
      </c>
      <c r="E2933" s="3" t="s">
        <v>21</v>
      </c>
      <c r="F2933" s="3" t="s">
        <v>17</v>
      </c>
      <c r="G2933" s="3" t="s">
        <v>3425</v>
      </c>
      <c r="H2933" s="1"/>
      <c r="J2933"/>
      <c r="AC2933" s="5" t="e">
        <f>VLOOKUP(Table1[[#This Row],[Expense Report]],#REF!,3, 0)</f>
        <v>#REF!</v>
      </c>
      <c r="AD2933" t="s">
        <v>11649</v>
      </c>
      <c r="AE2933" t="s">
        <v>11649</v>
      </c>
      <c r="AF2933" t="e">
        <f>MONTH(Table1[[#This Row],[Date Sent]])</f>
        <v>#REF!</v>
      </c>
      <c r="AG2933" t="e">
        <f>YEAR(Table1[[#This Row],[Date Sent]])</f>
        <v>#REF!</v>
      </c>
      <c r="AH2933"/>
    </row>
    <row r="2934" spans="1:34" x14ac:dyDescent="0.2">
      <c r="A2934" t="s">
        <v>403</v>
      </c>
      <c r="B2934" t="s">
        <v>3774</v>
      </c>
      <c r="C2934" s="17">
        <v>179.8</v>
      </c>
      <c r="D2934" s="4">
        <v>45297</v>
      </c>
      <c r="E2934" s="3" t="s">
        <v>21</v>
      </c>
      <c r="F2934" s="3" t="s">
        <v>33</v>
      </c>
      <c r="G2934" s="3" t="s">
        <v>1768</v>
      </c>
      <c r="H2934" s="1"/>
      <c r="J2934"/>
      <c r="AC2934" s="5" t="e">
        <f>VLOOKUP(Table1[[#This Row],[Expense Report]],#REF!,3, 0)</f>
        <v>#REF!</v>
      </c>
      <c r="AD2934" t="s">
        <v>11649</v>
      </c>
      <c r="AE2934" t="s">
        <v>11649</v>
      </c>
      <c r="AF2934" t="e">
        <f>MONTH(Table1[[#This Row],[Date Sent]])</f>
        <v>#REF!</v>
      </c>
      <c r="AG2934" t="e">
        <f>YEAR(Table1[[#This Row],[Date Sent]])</f>
        <v>#REF!</v>
      </c>
      <c r="AH2934"/>
    </row>
    <row r="2935" spans="1:34" x14ac:dyDescent="0.2">
      <c r="A2935" t="s">
        <v>403</v>
      </c>
      <c r="B2935" t="s">
        <v>3774</v>
      </c>
      <c r="C2935" s="17">
        <v>25.32</v>
      </c>
      <c r="D2935" s="4">
        <v>45315</v>
      </c>
      <c r="E2935" s="3" t="s">
        <v>21</v>
      </c>
      <c r="F2935" s="3" t="s">
        <v>33</v>
      </c>
      <c r="G2935" s="3" t="s">
        <v>1353</v>
      </c>
      <c r="H2935" s="1"/>
      <c r="J2935"/>
      <c r="AC2935" s="5" t="e">
        <f>VLOOKUP(Table1[[#This Row],[Expense Report]],#REF!,3, 0)</f>
        <v>#REF!</v>
      </c>
      <c r="AD2935" t="s">
        <v>11649</v>
      </c>
      <c r="AE2935" t="s">
        <v>11649</v>
      </c>
      <c r="AF2935" t="e">
        <f>MONTH(Table1[[#This Row],[Date Sent]])</f>
        <v>#REF!</v>
      </c>
      <c r="AG2935" t="e">
        <f>YEAR(Table1[[#This Row],[Date Sent]])</f>
        <v>#REF!</v>
      </c>
      <c r="AH2935"/>
    </row>
    <row r="2936" spans="1:34" x14ac:dyDescent="0.2">
      <c r="A2936" t="s">
        <v>3288</v>
      </c>
      <c r="B2936" t="s">
        <v>3775</v>
      </c>
      <c r="C2936" s="17">
        <v>-135.55000000000001</v>
      </c>
      <c r="D2936" s="4">
        <v>45280</v>
      </c>
      <c r="E2936" s="3" t="s">
        <v>14</v>
      </c>
      <c r="F2936" s="3" t="s">
        <v>4</v>
      </c>
      <c r="G2936" s="3" t="s">
        <v>3776</v>
      </c>
      <c r="H2936" s="1"/>
      <c r="J2936"/>
      <c r="AC2936" s="5" t="e">
        <f>VLOOKUP(Table1[[#This Row],[Expense Report]],#REF!,3, 0)</f>
        <v>#REF!</v>
      </c>
      <c r="AD2936" t="s">
        <v>13323</v>
      </c>
      <c r="AE2936" t="s">
        <v>10880</v>
      </c>
      <c r="AF2936" t="e">
        <f>MONTH(Table1[[#This Row],[Date Sent]])</f>
        <v>#REF!</v>
      </c>
      <c r="AG2936" t="e">
        <f>YEAR(Table1[[#This Row],[Date Sent]])</f>
        <v>#REF!</v>
      </c>
      <c r="AH2936"/>
    </row>
    <row r="2937" spans="1:34" x14ac:dyDescent="0.2">
      <c r="A2937" t="s">
        <v>3288</v>
      </c>
      <c r="B2937" t="s">
        <v>3775</v>
      </c>
      <c r="C2937" s="17">
        <v>-38.07</v>
      </c>
      <c r="D2937" s="4">
        <v>45307</v>
      </c>
      <c r="E2937" s="3" t="s">
        <v>14</v>
      </c>
      <c r="F2937" s="3" t="s">
        <v>24</v>
      </c>
      <c r="G2937" s="3" t="s">
        <v>3777</v>
      </c>
      <c r="H2937" s="1"/>
      <c r="J2937"/>
      <c r="AC2937" s="5" t="e">
        <f>VLOOKUP(Table1[[#This Row],[Expense Report]],#REF!,3, 0)</f>
        <v>#REF!</v>
      </c>
      <c r="AD2937" t="s">
        <v>13323</v>
      </c>
      <c r="AE2937" t="s">
        <v>10880</v>
      </c>
      <c r="AF2937" t="e">
        <f>MONTH(Table1[[#This Row],[Date Sent]])</f>
        <v>#REF!</v>
      </c>
      <c r="AG2937" t="e">
        <f>YEAR(Table1[[#This Row],[Date Sent]])</f>
        <v>#REF!</v>
      </c>
      <c r="AH2937"/>
    </row>
    <row r="2938" spans="1:34" x14ac:dyDescent="0.2">
      <c r="A2938" t="s">
        <v>3288</v>
      </c>
      <c r="B2938" t="s">
        <v>3775</v>
      </c>
      <c r="C2938" s="17">
        <v>137.47999999999999</v>
      </c>
      <c r="D2938" s="4">
        <v>45314</v>
      </c>
      <c r="E2938" s="3" t="s">
        <v>14</v>
      </c>
      <c r="F2938" s="3" t="s">
        <v>51</v>
      </c>
      <c r="G2938" s="3" t="s">
        <v>3778</v>
      </c>
      <c r="H2938" s="1"/>
      <c r="J2938"/>
      <c r="AC2938" s="5" t="e">
        <f>VLOOKUP(Table1[[#This Row],[Expense Report]],#REF!,3, 0)</f>
        <v>#REF!</v>
      </c>
      <c r="AD2938" t="s">
        <v>13323</v>
      </c>
      <c r="AE2938" t="s">
        <v>10880</v>
      </c>
      <c r="AF2938" t="e">
        <f>MONTH(Table1[[#This Row],[Date Sent]])</f>
        <v>#REF!</v>
      </c>
      <c r="AG2938" t="e">
        <f>YEAR(Table1[[#This Row],[Date Sent]])</f>
        <v>#REF!</v>
      </c>
      <c r="AH2938"/>
    </row>
    <row r="2939" spans="1:34" x14ac:dyDescent="0.2">
      <c r="A2939" t="s">
        <v>3288</v>
      </c>
      <c r="B2939" t="s">
        <v>3775</v>
      </c>
      <c r="C2939" s="17">
        <v>45.04</v>
      </c>
      <c r="D2939" s="4">
        <v>45318</v>
      </c>
      <c r="E2939" s="3" t="s">
        <v>50</v>
      </c>
      <c r="F2939" s="3" t="s">
        <v>41</v>
      </c>
      <c r="G2939" s="3" t="s">
        <v>3779</v>
      </c>
      <c r="H2939" s="1"/>
      <c r="J2939"/>
      <c r="AC2939" s="5" t="e">
        <f>VLOOKUP(Table1[[#This Row],[Expense Report]],#REF!,3, 0)</f>
        <v>#REF!</v>
      </c>
      <c r="AD2939" t="s">
        <v>13323</v>
      </c>
      <c r="AE2939" t="s">
        <v>10880</v>
      </c>
      <c r="AF2939" t="e">
        <f>MONTH(Table1[[#This Row],[Date Sent]])</f>
        <v>#REF!</v>
      </c>
      <c r="AG2939" t="e">
        <f>YEAR(Table1[[#This Row],[Date Sent]])</f>
        <v>#REF!</v>
      </c>
      <c r="AH2939"/>
    </row>
    <row r="2940" spans="1:34" x14ac:dyDescent="0.2">
      <c r="A2940" t="s">
        <v>3288</v>
      </c>
      <c r="B2940" t="s">
        <v>3775</v>
      </c>
      <c r="C2940" s="17">
        <v>166.55</v>
      </c>
      <c r="D2940" s="4">
        <v>45321</v>
      </c>
      <c r="E2940" s="3" t="s">
        <v>19</v>
      </c>
      <c r="F2940" s="3" t="s">
        <v>6</v>
      </c>
      <c r="G2940" s="3" t="s">
        <v>3780</v>
      </c>
      <c r="H2940" s="1"/>
      <c r="J2940"/>
      <c r="AC2940" s="5" t="e">
        <f>VLOOKUP(Table1[[#This Row],[Expense Report]],#REF!,3, 0)</f>
        <v>#REF!</v>
      </c>
      <c r="AD2940" t="s">
        <v>13323</v>
      </c>
      <c r="AE2940" t="s">
        <v>10880</v>
      </c>
      <c r="AF2940" t="e">
        <f>MONTH(Table1[[#This Row],[Date Sent]])</f>
        <v>#REF!</v>
      </c>
      <c r="AG2940" t="e">
        <f>YEAR(Table1[[#This Row],[Date Sent]])</f>
        <v>#REF!</v>
      </c>
      <c r="AH2940"/>
    </row>
    <row r="2941" spans="1:34" x14ac:dyDescent="0.2">
      <c r="A2941" t="s">
        <v>3288</v>
      </c>
      <c r="B2941" t="s">
        <v>3775</v>
      </c>
      <c r="C2941" s="17">
        <v>90.5</v>
      </c>
      <c r="D2941" s="4">
        <v>45322</v>
      </c>
      <c r="E2941" s="3" t="s">
        <v>41</v>
      </c>
      <c r="F2941" s="3" t="s">
        <v>26</v>
      </c>
      <c r="G2941" s="3" t="s">
        <v>3781</v>
      </c>
      <c r="H2941" s="1"/>
      <c r="J2941"/>
      <c r="AC2941" s="5" t="e">
        <f>VLOOKUP(Table1[[#This Row],[Expense Report]],#REF!,3, 0)</f>
        <v>#REF!</v>
      </c>
      <c r="AD2941" t="s">
        <v>13323</v>
      </c>
      <c r="AE2941" t="s">
        <v>10880</v>
      </c>
      <c r="AF2941" t="e">
        <f>MONTH(Table1[[#This Row],[Date Sent]])</f>
        <v>#REF!</v>
      </c>
      <c r="AG2941" t="e">
        <f>YEAR(Table1[[#This Row],[Date Sent]])</f>
        <v>#REF!</v>
      </c>
      <c r="AH2941"/>
    </row>
    <row r="2942" spans="1:34" x14ac:dyDescent="0.2">
      <c r="A2942" t="s">
        <v>3288</v>
      </c>
      <c r="B2942" t="s">
        <v>3775</v>
      </c>
      <c r="C2942" s="17">
        <v>14.96</v>
      </c>
      <c r="D2942" s="4">
        <v>45323</v>
      </c>
      <c r="E2942" s="3" t="s">
        <v>21</v>
      </c>
      <c r="F2942" s="3" t="s">
        <v>28</v>
      </c>
      <c r="G2942" s="3" t="s">
        <v>3782</v>
      </c>
      <c r="H2942" s="1"/>
      <c r="J2942"/>
      <c r="AC2942" s="5" t="e">
        <f>VLOOKUP(Table1[[#This Row],[Expense Report]],#REF!,3, 0)</f>
        <v>#REF!</v>
      </c>
      <c r="AD2942" t="s">
        <v>13323</v>
      </c>
      <c r="AE2942" t="s">
        <v>10880</v>
      </c>
      <c r="AF2942" t="e">
        <f>MONTH(Table1[[#This Row],[Date Sent]])</f>
        <v>#REF!</v>
      </c>
      <c r="AG2942" t="e">
        <f>YEAR(Table1[[#This Row],[Date Sent]])</f>
        <v>#REF!</v>
      </c>
      <c r="AH2942"/>
    </row>
    <row r="2943" spans="1:34" x14ac:dyDescent="0.2">
      <c r="A2943" t="s">
        <v>3288</v>
      </c>
      <c r="B2943" t="s">
        <v>3775</v>
      </c>
      <c r="C2943" s="17">
        <v>835</v>
      </c>
      <c r="D2943" s="4">
        <v>45328</v>
      </c>
      <c r="E2943" s="3" t="s">
        <v>41</v>
      </c>
      <c r="F2943" s="3" t="s">
        <v>26</v>
      </c>
      <c r="G2943" s="3" t="s">
        <v>3783</v>
      </c>
      <c r="H2943" s="1"/>
      <c r="J2943"/>
      <c r="AC2943" s="5" t="e">
        <f>VLOOKUP(Table1[[#This Row],[Expense Report]],#REF!,3, 0)</f>
        <v>#REF!</v>
      </c>
      <c r="AD2943" t="s">
        <v>13323</v>
      </c>
      <c r="AE2943" t="s">
        <v>10880</v>
      </c>
      <c r="AF2943" t="e">
        <f>MONTH(Table1[[#This Row],[Date Sent]])</f>
        <v>#REF!</v>
      </c>
      <c r="AG2943" t="e">
        <f>YEAR(Table1[[#This Row],[Date Sent]])</f>
        <v>#REF!</v>
      </c>
      <c r="AH2943"/>
    </row>
    <row r="2944" spans="1:34" x14ac:dyDescent="0.2">
      <c r="A2944" t="s">
        <v>3288</v>
      </c>
      <c r="B2944" t="s">
        <v>3775</v>
      </c>
      <c r="C2944" s="17">
        <v>582</v>
      </c>
      <c r="D2944" s="4">
        <v>45330</v>
      </c>
      <c r="E2944" s="3" t="s">
        <v>41</v>
      </c>
      <c r="F2944" s="3" t="s">
        <v>26</v>
      </c>
      <c r="G2944" s="3" t="s">
        <v>3784</v>
      </c>
      <c r="H2944" s="1"/>
      <c r="J2944"/>
      <c r="AC2944" s="5" t="e">
        <f>VLOOKUP(Table1[[#This Row],[Expense Report]],#REF!,3, 0)</f>
        <v>#REF!</v>
      </c>
      <c r="AD2944" t="s">
        <v>13323</v>
      </c>
      <c r="AE2944" t="s">
        <v>10880</v>
      </c>
      <c r="AF2944" t="e">
        <f>MONTH(Table1[[#This Row],[Date Sent]])</f>
        <v>#REF!</v>
      </c>
      <c r="AG2944" t="e">
        <f>YEAR(Table1[[#This Row],[Date Sent]])</f>
        <v>#REF!</v>
      </c>
      <c r="AH2944"/>
    </row>
    <row r="2945" spans="1:34" x14ac:dyDescent="0.2">
      <c r="A2945" t="s">
        <v>2051</v>
      </c>
      <c r="B2945" t="s">
        <v>3785</v>
      </c>
      <c r="C2945" s="17">
        <v>42.78</v>
      </c>
      <c r="D2945" s="4">
        <v>45316</v>
      </c>
      <c r="E2945" s="3" t="s">
        <v>21</v>
      </c>
      <c r="F2945" s="3" t="s">
        <v>33</v>
      </c>
      <c r="G2945" s="3" t="s">
        <v>3786</v>
      </c>
      <c r="H2945" s="1"/>
      <c r="J2945"/>
      <c r="AC2945" s="5" t="e">
        <f>VLOOKUP(Table1[[#This Row],[Expense Report]],#REF!,3, 0)</f>
        <v>#REF!</v>
      </c>
      <c r="AD2945" t="s">
        <v>13272</v>
      </c>
      <c r="AE2945" t="s">
        <v>294</v>
      </c>
      <c r="AF2945" t="e">
        <f>MONTH(Table1[[#This Row],[Date Sent]])</f>
        <v>#REF!</v>
      </c>
      <c r="AG2945" t="e">
        <f>YEAR(Table1[[#This Row],[Date Sent]])</f>
        <v>#REF!</v>
      </c>
      <c r="AH2945"/>
    </row>
    <row r="2946" spans="1:34" x14ac:dyDescent="0.2">
      <c r="A2946" t="s">
        <v>2051</v>
      </c>
      <c r="B2946" t="s">
        <v>3785</v>
      </c>
      <c r="C2946" s="17">
        <v>7.69</v>
      </c>
      <c r="D2946" s="4">
        <v>45316</v>
      </c>
      <c r="E2946" s="3" t="s">
        <v>17</v>
      </c>
      <c r="F2946" s="3" t="s">
        <v>39</v>
      </c>
      <c r="G2946" s="3" t="s">
        <v>3787</v>
      </c>
      <c r="H2946" s="1"/>
      <c r="J2946"/>
      <c r="AC2946" s="5" t="e">
        <f>VLOOKUP(Table1[[#This Row],[Expense Report]],#REF!,3, 0)</f>
        <v>#REF!</v>
      </c>
      <c r="AD2946" t="s">
        <v>13272</v>
      </c>
      <c r="AE2946" t="s">
        <v>294</v>
      </c>
      <c r="AF2946" t="e">
        <f>MONTH(Table1[[#This Row],[Date Sent]])</f>
        <v>#REF!</v>
      </c>
      <c r="AG2946" t="e">
        <f>YEAR(Table1[[#This Row],[Date Sent]])</f>
        <v>#REF!</v>
      </c>
      <c r="AH2946"/>
    </row>
    <row r="2947" spans="1:34" x14ac:dyDescent="0.2">
      <c r="A2947" t="s">
        <v>2051</v>
      </c>
      <c r="B2947" t="s">
        <v>3785</v>
      </c>
      <c r="C2947" s="17">
        <v>139.9</v>
      </c>
      <c r="D2947" s="4">
        <v>45328</v>
      </c>
      <c r="E2947" s="3" t="s">
        <v>21</v>
      </c>
      <c r="F2947" s="3" t="s">
        <v>15</v>
      </c>
      <c r="G2947" s="3" t="s">
        <v>3788</v>
      </c>
      <c r="H2947" s="1"/>
      <c r="J2947"/>
      <c r="AC2947" s="5" t="e">
        <f>VLOOKUP(Table1[[#This Row],[Expense Report]],#REF!,3, 0)</f>
        <v>#REF!</v>
      </c>
      <c r="AD2947" t="s">
        <v>13272</v>
      </c>
      <c r="AE2947" t="s">
        <v>294</v>
      </c>
      <c r="AF2947" t="e">
        <f>MONTH(Table1[[#This Row],[Date Sent]])</f>
        <v>#REF!</v>
      </c>
      <c r="AG2947" t="e">
        <f>YEAR(Table1[[#This Row],[Date Sent]])</f>
        <v>#REF!</v>
      </c>
      <c r="AH2947"/>
    </row>
    <row r="2948" spans="1:34" x14ac:dyDescent="0.2">
      <c r="A2948" t="s">
        <v>147</v>
      </c>
      <c r="B2948" t="s">
        <v>3789</v>
      </c>
      <c r="C2948" s="17">
        <v>36.590000000000003</v>
      </c>
      <c r="D2948" s="4">
        <v>45325</v>
      </c>
      <c r="E2948" s="3" t="s">
        <v>14</v>
      </c>
      <c r="F2948" s="3" t="s">
        <v>56</v>
      </c>
      <c r="G2948" s="3" t="s">
        <v>3790</v>
      </c>
      <c r="H2948" s="1"/>
      <c r="J2948"/>
      <c r="AC2948" s="5" t="e">
        <f>VLOOKUP(Table1[[#This Row],[Expense Report]],#REF!,3, 0)</f>
        <v>#REF!</v>
      </c>
      <c r="AD2948" t="s">
        <v>11649</v>
      </c>
      <c r="AE2948" t="s">
        <v>11649</v>
      </c>
      <c r="AF2948" t="e">
        <f>MONTH(Table1[[#This Row],[Date Sent]])</f>
        <v>#REF!</v>
      </c>
      <c r="AG2948" t="e">
        <f>YEAR(Table1[[#This Row],[Date Sent]])</f>
        <v>#REF!</v>
      </c>
      <c r="AH2948"/>
    </row>
    <row r="2949" spans="1:34" x14ac:dyDescent="0.2">
      <c r="A2949" t="s">
        <v>147</v>
      </c>
      <c r="B2949" t="s">
        <v>3789</v>
      </c>
      <c r="C2949" s="17">
        <v>8.52</v>
      </c>
      <c r="D2949" s="4">
        <v>45327</v>
      </c>
      <c r="E2949" s="3" t="s">
        <v>21</v>
      </c>
      <c r="F2949" s="3" t="s">
        <v>33</v>
      </c>
      <c r="G2949" s="3" t="s">
        <v>3791</v>
      </c>
      <c r="H2949" s="1"/>
      <c r="J2949"/>
      <c r="AC2949" s="5" t="e">
        <f>VLOOKUP(Table1[[#This Row],[Expense Report]],#REF!,3, 0)</f>
        <v>#REF!</v>
      </c>
      <c r="AD2949" t="s">
        <v>11649</v>
      </c>
      <c r="AE2949" t="s">
        <v>11649</v>
      </c>
      <c r="AF2949" t="e">
        <f>MONTH(Table1[[#This Row],[Date Sent]])</f>
        <v>#REF!</v>
      </c>
      <c r="AG2949" t="e">
        <f>YEAR(Table1[[#This Row],[Date Sent]])</f>
        <v>#REF!</v>
      </c>
      <c r="AH2949"/>
    </row>
    <row r="2950" spans="1:34" x14ac:dyDescent="0.2">
      <c r="A2950" t="s">
        <v>147</v>
      </c>
      <c r="B2950" t="s">
        <v>3789</v>
      </c>
      <c r="C2950" s="17">
        <v>-36.590000000000003</v>
      </c>
      <c r="D2950" s="4">
        <v>45328</v>
      </c>
      <c r="E2950" s="3" t="s">
        <v>14</v>
      </c>
      <c r="F2950" s="3" t="s">
        <v>56</v>
      </c>
      <c r="G2950" s="3" t="s">
        <v>3792</v>
      </c>
      <c r="H2950" s="1"/>
      <c r="J2950"/>
      <c r="AC2950" s="5" t="e">
        <f>VLOOKUP(Table1[[#This Row],[Expense Report]],#REF!,3, 0)</f>
        <v>#REF!</v>
      </c>
      <c r="AD2950" t="s">
        <v>11649</v>
      </c>
      <c r="AE2950" t="s">
        <v>11649</v>
      </c>
      <c r="AF2950" t="e">
        <f>MONTH(Table1[[#This Row],[Date Sent]])</f>
        <v>#REF!</v>
      </c>
      <c r="AG2950" t="e">
        <f>YEAR(Table1[[#This Row],[Date Sent]])</f>
        <v>#REF!</v>
      </c>
      <c r="AH2950"/>
    </row>
    <row r="2951" spans="1:34" x14ac:dyDescent="0.2">
      <c r="A2951" t="s">
        <v>160</v>
      </c>
      <c r="B2951" t="s">
        <v>3793</v>
      </c>
      <c r="C2951" s="17">
        <v>46.44</v>
      </c>
      <c r="D2951" s="4">
        <v>45309</v>
      </c>
      <c r="E2951" s="3" t="s">
        <v>21</v>
      </c>
      <c r="F2951" s="3" t="s">
        <v>33</v>
      </c>
      <c r="G2951" s="3" t="s">
        <v>2224</v>
      </c>
      <c r="H2951" s="1"/>
      <c r="J2951"/>
      <c r="AC2951" s="5" t="e">
        <f>VLOOKUP(Table1[[#This Row],[Expense Report]],#REF!,3, 0)</f>
        <v>#REF!</v>
      </c>
      <c r="AD2951" t="s">
        <v>13542</v>
      </c>
      <c r="AE2951" t="s">
        <v>6845</v>
      </c>
      <c r="AF2951" t="e">
        <f>MONTH(Table1[[#This Row],[Date Sent]])</f>
        <v>#REF!</v>
      </c>
      <c r="AG2951" t="e">
        <f>YEAR(Table1[[#This Row],[Date Sent]])</f>
        <v>#REF!</v>
      </c>
      <c r="AH2951"/>
    </row>
    <row r="2952" spans="1:34" x14ac:dyDescent="0.2">
      <c r="A2952" t="s">
        <v>160</v>
      </c>
      <c r="B2952" t="s">
        <v>3793</v>
      </c>
      <c r="C2952" s="17">
        <v>22.62</v>
      </c>
      <c r="D2952" s="4">
        <v>45311</v>
      </c>
      <c r="E2952" s="3" t="s">
        <v>21</v>
      </c>
      <c r="F2952" s="3" t="s">
        <v>33</v>
      </c>
      <c r="G2952" s="3" t="s">
        <v>3794</v>
      </c>
      <c r="H2952" s="1"/>
      <c r="J2952"/>
      <c r="AC2952" s="5" t="e">
        <f>VLOOKUP(Table1[[#This Row],[Expense Report]],#REF!,3, 0)</f>
        <v>#REF!</v>
      </c>
      <c r="AD2952" t="s">
        <v>13542</v>
      </c>
      <c r="AE2952" t="s">
        <v>6845</v>
      </c>
      <c r="AF2952" t="e">
        <f>MONTH(Table1[[#This Row],[Date Sent]])</f>
        <v>#REF!</v>
      </c>
      <c r="AG2952" t="e">
        <f>YEAR(Table1[[#This Row],[Date Sent]])</f>
        <v>#REF!</v>
      </c>
      <c r="AH2952"/>
    </row>
    <row r="2953" spans="1:34" x14ac:dyDescent="0.2">
      <c r="A2953" t="s">
        <v>160</v>
      </c>
      <c r="B2953" t="s">
        <v>3793</v>
      </c>
      <c r="C2953" s="17">
        <v>4.3099999999999996</v>
      </c>
      <c r="D2953" s="4">
        <v>45316</v>
      </c>
      <c r="E2953" s="3" t="s">
        <v>13</v>
      </c>
      <c r="F2953" s="3" t="s">
        <v>15</v>
      </c>
      <c r="G2953" s="3" t="s">
        <v>3795</v>
      </c>
      <c r="H2953" s="1"/>
      <c r="J2953"/>
      <c r="AC2953" s="5" t="e">
        <f>VLOOKUP(Table1[[#This Row],[Expense Report]],#REF!,3, 0)</f>
        <v>#REF!</v>
      </c>
      <c r="AD2953" t="s">
        <v>13542</v>
      </c>
      <c r="AE2953" t="s">
        <v>6845</v>
      </c>
      <c r="AF2953" t="e">
        <f>MONTH(Table1[[#This Row],[Date Sent]])</f>
        <v>#REF!</v>
      </c>
      <c r="AG2953" t="e">
        <f>YEAR(Table1[[#This Row],[Date Sent]])</f>
        <v>#REF!</v>
      </c>
      <c r="AH2953"/>
    </row>
    <row r="2954" spans="1:34" x14ac:dyDescent="0.2">
      <c r="A2954" t="s">
        <v>160</v>
      </c>
      <c r="B2954" t="s">
        <v>3793</v>
      </c>
      <c r="C2954" s="17">
        <v>182.3</v>
      </c>
      <c r="D2954" s="4">
        <v>45326</v>
      </c>
      <c r="E2954" s="3" t="s">
        <v>21</v>
      </c>
      <c r="F2954" s="3" t="s">
        <v>33</v>
      </c>
      <c r="G2954" s="3" t="s">
        <v>1364</v>
      </c>
      <c r="H2954" s="1"/>
      <c r="J2954"/>
      <c r="AC2954" s="5" t="e">
        <f>VLOOKUP(Table1[[#This Row],[Expense Report]],#REF!,3, 0)</f>
        <v>#REF!</v>
      </c>
      <c r="AD2954" t="s">
        <v>13542</v>
      </c>
      <c r="AE2954" t="s">
        <v>6845</v>
      </c>
      <c r="AF2954" t="e">
        <f>MONTH(Table1[[#This Row],[Date Sent]])</f>
        <v>#REF!</v>
      </c>
      <c r="AG2954" t="e">
        <f>YEAR(Table1[[#This Row],[Date Sent]])</f>
        <v>#REF!</v>
      </c>
      <c r="AH2954"/>
    </row>
    <row r="2955" spans="1:34" x14ac:dyDescent="0.2">
      <c r="A2955" t="s">
        <v>160</v>
      </c>
      <c r="B2955" t="s">
        <v>3793</v>
      </c>
      <c r="C2955" s="17">
        <v>117.3</v>
      </c>
      <c r="D2955" s="4">
        <v>45330</v>
      </c>
      <c r="E2955" s="3" t="s">
        <v>21</v>
      </c>
      <c r="F2955" s="3" t="s">
        <v>33</v>
      </c>
      <c r="G2955" s="3" t="s">
        <v>2224</v>
      </c>
      <c r="H2955" s="1"/>
      <c r="J2955"/>
      <c r="AC2955" s="5" t="e">
        <f>VLOOKUP(Table1[[#This Row],[Expense Report]],#REF!,3, 0)</f>
        <v>#REF!</v>
      </c>
      <c r="AD2955" t="s">
        <v>13542</v>
      </c>
      <c r="AE2955" t="s">
        <v>6845</v>
      </c>
      <c r="AF2955" t="e">
        <f>MONTH(Table1[[#This Row],[Date Sent]])</f>
        <v>#REF!</v>
      </c>
      <c r="AG2955" t="e">
        <f>YEAR(Table1[[#This Row],[Date Sent]])</f>
        <v>#REF!</v>
      </c>
      <c r="AH2955"/>
    </row>
    <row r="2956" spans="1:34" x14ac:dyDescent="0.2">
      <c r="A2956" t="s">
        <v>160</v>
      </c>
      <c r="B2956" t="s">
        <v>3793</v>
      </c>
      <c r="C2956" s="17">
        <v>24.76</v>
      </c>
      <c r="D2956" s="4">
        <v>45332</v>
      </c>
      <c r="E2956" s="3" t="s">
        <v>21</v>
      </c>
      <c r="F2956" s="3" t="s">
        <v>17</v>
      </c>
      <c r="G2956" s="3" t="s">
        <v>3796</v>
      </c>
      <c r="H2956" s="1"/>
      <c r="J2956"/>
      <c r="AC2956" s="5" t="e">
        <f>VLOOKUP(Table1[[#This Row],[Expense Report]],#REF!,3, 0)</f>
        <v>#REF!</v>
      </c>
      <c r="AD2956" t="s">
        <v>13542</v>
      </c>
      <c r="AE2956" t="s">
        <v>6845</v>
      </c>
      <c r="AF2956" t="e">
        <f>MONTH(Table1[[#This Row],[Date Sent]])</f>
        <v>#REF!</v>
      </c>
      <c r="AG2956" t="e">
        <f>YEAR(Table1[[#This Row],[Date Sent]])</f>
        <v>#REF!</v>
      </c>
      <c r="AH2956"/>
    </row>
    <row r="2957" spans="1:34" x14ac:dyDescent="0.2">
      <c r="A2957" t="s">
        <v>484</v>
      </c>
      <c r="B2957" t="s">
        <v>3797</v>
      </c>
      <c r="C2957" s="17">
        <v>72.88</v>
      </c>
      <c r="D2957" s="4">
        <v>45323</v>
      </c>
      <c r="E2957" s="3" t="s">
        <v>21</v>
      </c>
      <c r="F2957" s="3" t="s">
        <v>33</v>
      </c>
      <c r="G2957" s="3" t="s">
        <v>950</v>
      </c>
      <c r="H2957" s="1"/>
      <c r="J2957"/>
      <c r="AC2957" s="5" t="e">
        <f>VLOOKUP(Table1[[#This Row],[Expense Report]],#REF!,3, 0)</f>
        <v>#REF!</v>
      </c>
      <c r="AD2957" t="s">
        <v>13780</v>
      </c>
      <c r="AE2957" t="s">
        <v>174</v>
      </c>
      <c r="AF2957" t="e">
        <f>MONTH(Table1[[#This Row],[Date Sent]])</f>
        <v>#REF!</v>
      </c>
      <c r="AG2957" t="e">
        <f>YEAR(Table1[[#This Row],[Date Sent]])</f>
        <v>#REF!</v>
      </c>
      <c r="AH2957"/>
    </row>
    <row r="2958" spans="1:34" x14ac:dyDescent="0.2">
      <c r="A2958" t="s">
        <v>484</v>
      </c>
      <c r="B2958" t="s">
        <v>3797</v>
      </c>
      <c r="C2958" s="17">
        <v>104.94</v>
      </c>
      <c r="D2958" s="4">
        <v>45324</v>
      </c>
      <c r="E2958" s="3" t="s">
        <v>21</v>
      </c>
      <c r="F2958" s="3" t="s">
        <v>39</v>
      </c>
      <c r="G2958" s="3" t="s">
        <v>3798</v>
      </c>
      <c r="H2958" s="1"/>
      <c r="J2958"/>
      <c r="AC2958" s="5" t="e">
        <f>VLOOKUP(Table1[[#This Row],[Expense Report]],#REF!,3, 0)</f>
        <v>#REF!</v>
      </c>
      <c r="AD2958" t="s">
        <v>13780</v>
      </c>
      <c r="AE2958" t="s">
        <v>174</v>
      </c>
      <c r="AF2958" t="e">
        <f>MONTH(Table1[[#This Row],[Date Sent]])</f>
        <v>#REF!</v>
      </c>
      <c r="AG2958" t="e">
        <f>YEAR(Table1[[#This Row],[Date Sent]])</f>
        <v>#REF!</v>
      </c>
      <c r="AH2958"/>
    </row>
    <row r="2959" spans="1:34" x14ac:dyDescent="0.2">
      <c r="A2959" t="s">
        <v>484</v>
      </c>
      <c r="B2959" t="s">
        <v>3797</v>
      </c>
      <c r="C2959" s="17">
        <v>35.659999999999997</v>
      </c>
      <c r="D2959" s="4">
        <v>45324</v>
      </c>
      <c r="E2959" s="3" t="s">
        <v>21</v>
      </c>
      <c r="F2959" s="3" t="s">
        <v>39</v>
      </c>
      <c r="G2959" s="3" t="s">
        <v>3799</v>
      </c>
      <c r="H2959" s="1"/>
      <c r="J2959"/>
      <c r="AC2959" s="5" t="e">
        <f>VLOOKUP(Table1[[#This Row],[Expense Report]],#REF!,3, 0)</f>
        <v>#REF!</v>
      </c>
      <c r="AD2959" t="s">
        <v>13780</v>
      </c>
      <c r="AE2959" t="s">
        <v>174</v>
      </c>
      <c r="AF2959" t="e">
        <f>MONTH(Table1[[#This Row],[Date Sent]])</f>
        <v>#REF!</v>
      </c>
      <c r="AG2959" t="e">
        <f>YEAR(Table1[[#This Row],[Date Sent]])</f>
        <v>#REF!</v>
      </c>
      <c r="AH2959"/>
    </row>
    <row r="2960" spans="1:34" x14ac:dyDescent="0.2">
      <c r="A2960" t="s">
        <v>484</v>
      </c>
      <c r="B2960" t="s">
        <v>3797</v>
      </c>
      <c r="C2960" s="17">
        <v>488.36</v>
      </c>
      <c r="D2960" s="4">
        <v>45329</v>
      </c>
      <c r="E2960" s="3" t="s">
        <v>40</v>
      </c>
      <c r="F2960" s="3" t="s">
        <v>1031</v>
      </c>
      <c r="G2960" s="3" t="s">
        <v>3800</v>
      </c>
      <c r="H2960" s="1"/>
      <c r="J2960"/>
      <c r="AC2960" s="5" t="e">
        <f>VLOOKUP(Table1[[#This Row],[Expense Report]],#REF!,3, 0)</f>
        <v>#REF!</v>
      </c>
      <c r="AD2960" t="s">
        <v>13780</v>
      </c>
      <c r="AE2960" t="s">
        <v>174</v>
      </c>
      <c r="AF2960" t="e">
        <f>MONTH(Table1[[#This Row],[Date Sent]])</f>
        <v>#REF!</v>
      </c>
      <c r="AG2960" t="e">
        <f>YEAR(Table1[[#This Row],[Date Sent]])</f>
        <v>#REF!</v>
      </c>
      <c r="AH2960"/>
    </row>
    <row r="2961" spans="1:34" x14ac:dyDescent="0.2">
      <c r="A2961" t="s">
        <v>484</v>
      </c>
      <c r="B2961" t="s">
        <v>3797</v>
      </c>
      <c r="C2961" s="17">
        <v>97.4</v>
      </c>
      <c r="D2961" s="4">
        <v>45337</v>
      </c>
      <c r="E2961" s="3" t="s">
        <v>21</v>
      </c>
      <c r="F2961" s="3" t="s">
        <v>33</v>
      </c>
      <c r="G2961" s="3" t="s">
        <v>1165</v>
      </c>
      <c r="H2961" s="1"/>
      <c r="J2961"/>
      <c r="AC2961" s="5" t="e">
        <f>VLOOKUP(Table1[[#This Row],[Expense Report]],#REF!,3, 0)</f>
        <v>#REF!</v>
      </c>
      <c r="AD2961" t="s">
        <v>13780</v>
      </c>
      <c r="AE2961" t="s">
        <v>174</v>
      </c>
      <c r="AF2961" t="e">
        <f>MONTH(Table1[[#This Row],[Date Sent]])</f>
        <v>#REF!</v>
      </c>
      <c r="AG2961" t="e">
        <f>YEAR(Table1[[#This Row],[Date Sent]])</f>
        <v>#REF!</v>
      </c>
      <c r="AH2961"/>
    </row>
    <row r="2962" spans="1:34" x14ac:dyDescent="0.2">
      <c r="A2962" t="s">
        <v>2280</v>
      </c>
      <c r="B2962" t="s">
        <v>3801</v>
      </c>
      <c r="C2962" s="17">
        <v>156.25</v>
      </c>
      <c r="D2962" s="4">
        <v>45327</v>
      </c>
      <c r="E2962" s="3" t="s">
        <v>20</v>
      </c>
      <c r="F2962" s="3" t="s">
        <v>39</v>
      </c>
      <c r="G2962" s="3" t="s">
        <v>3802</v>
      </c>
      <c r="H2962" s="1"/>
      <c r="J2962"/>
      <c r="AC2962" s="5" t="e">
        <f>VLOOKUP(Table1[[#This Row],[Expense Report]],#REF!,3, 0)</f>
        <v>#REF!</v>
      </c>
      <c r="AD2962" t="s">
        <v>13311</v>
      </c>
      <c r="AE2962" t="s">
        <v>156</v>
      </c>
      <c r="AF2962" t="e">
        <f>MONTH(Table1[[#This Row],[Date Sent]])</f>
        <v>#REF!</v>
      </c>
      <c r="AG2962" t="e">
        <f>YEAR(Table1[[#This Row],[Date Sent]])</f>
        <v>#REF!</v>
      </c>
      <c r="AH2962"/>
    </row>
    <row r="2963" spans="1:34" x14ac:dyDescent="0.2">
      <c r="A2963" t="s">
        <v>2280</v>
      </c>
      <c r="B2963" t="s">
        <v>3801</v>
      </c>
      <c r="C2963" s="17">
        <v>14.46</v>
      </c>
      <c r="D2963" s="4">
        <v>45316</v>
      </c>
      <c r="E2963" s="3" t="s">
        <v>21</v>
      </c>
      <c r="F2963" s="3" t="s">
        <v>33</v>
      </c>
      <c r="G2963" s="3" t="s">
        <v>3803</v>
      </c>
      <c r="H2963" s="1"/>
      <c r="J2963"/>
      <c r="AC2963" s="5" t="e">
        <f>VLOOKUP(Table1[[#This Row],[Expense Report]],#REF!,3, 0)</f>
        <v>#REF!</v>
      </c>
      <c r="AD2963" t="s">
        <v>13311</v>
      </c>
      <c r="AE2963" t="s">
        <v>156</v>
      </c>
      <c r="AF2963" t="e">
        <f>MONTH(Table1[[#This Row],[Date Sent]])</f>
        <v>#REF!</v>
      </c>
      <c r="AG2963" t="e">
        <f>YEAR(Table1[[#This Row],[Date Sent]])</f>
        <v>#REF!</v>
      </c>
      <c r="AH2963"/>
    </row>
    <row r="2964" spans="1:34" x14ac:dyDescent="0.2">
      <c r="A2964" t="s">
        <v>2280</v>
      </c>
      <c r="B2964" t="s">
        <v>3801</v>
      </c>
      <c r="C2964" s="17">
        <v>257.24</v>
      </c>
      <c r="D2964" s="4">
        <v>45278</v>
      </c>
      <c r="E2964" s="3" t="s">
        <v>27</v>
      </c>
      <c r="F2964" s="3" t="s">
        <v>39</v>
      </c>
      <c r="G2964" s="3" t="s">
        <v>1720</v>
      </c>
      <c r="H2964" s="1"/>
      <c r="J2964"/>
      <c r="AC2964" s="5" t="e">
        <f>VLOOKUP(Table1[[#This Row],[Expense Report]],#REF!,3, 0)</f>
        <v>#REF!</v>
      </c>
      <c r="AD2964" t="s">
        <v>13311</v>
      </c>
      <c r="AE2964" t="s">
        <v>156</v>
      </c>
      <c r="AF2964" t="e">
        <f>MONTH(Table1[[#This Row],[Date Sent]])</f>
        <v>#REF!</v>
      </c>
      <c r="AG2964" t="e">
        <f>YEAR(Table1[[#This Row],[Date Sent]])</f>
        <v>#REF!</v>
      </c>
      <c r="AH2964"/>
    </row>
    <row r="2965" spans="1:34" x14ac:dyDescent="0.2">
      <c r="A2965" t="s">
        <v>385</v>
      </c>
      <c r="B2965" t="s">
        <v>3804</v>
      </c>
      <c r="C2965" s="17">
        <v>56.87</v>
      </c>
      <c r="D2965" s="4">
        <v>45323</v>
      </c>
      <c r="E2965" s="3" t="s">
        <v>27</v>
      </c>
      <c r="F2965" s="3" t="s">
        <v>39</v>
      </c>
      <c r="G2965" s="3" t="s">
        <v>3805</v>
      </c>
      <c r="H2965" s="1"/>
      <c r="J2965"/>
      <c r="AC2965" s="5" t="e">
        <f>VLOOKUP(Table1[[#This Row],[Expense Report]],#REF!,3, 0)</f>
        <v>#REF!</v>
      </c>
      <c r="AD2965" t="s">
        <v>14623</v>
      </c>
      <c r="AE2965" t="s">
        <v>182</v>
      </c>
      <c r="AF2965" t="e">
        <f>MONTH(Table1[[#This Row],[Date Sent]])</f>
        <v>#REF!</v>
      </c>
      <c r="AG2965" t="e">
        <f>YEAR(Table1[[#This Row],[Date Sent]])</f>
        <v>#REF!</v>
      </c>
      <c r="AH2965"/>
    </row>
    <row r="2966" spans="1:34" x14ac:dyDescent="0.2">
      <c r="A2966" t="s">
        <v>385</v>
      </c>
      <c r="B2966" t="s">
        <v>3804</v>
      </c>
      <c r="C2966" s="17">
        <v>27.05</v>
      </c>
      <c r="D2966" s="4">
        <v>45323</v>
      </c>
      <c r="E2966" s="3" t="s">
        <v>27</v>
      </c>
      <c r="F2966" s="3" t="s">
        <v>39</v>
      </c>
      <c r="G2966" s="3" t="s">
        <v>3806</v>
      </c>
      <c r="H2966" s="1"/>
      <c r="J2966"/>
      <c r="AC2966" s="5" t="e">
        <f>VLOOKUP(Table1[[#This Row],[Expense Report]],#REF!,3, 0)</f>
        <v>#REF!</v>
      </c>
      <c r="AD2966" t="s">
        <v>14623</v>
      </c>
      <c r="AE2966" t="s">
        <v>182</v>
      </c>
      <c r="AF2966" t="e">
        <f>MONTH(Table1[[#This Row],[Date Sent]])</f>
        <v>#REF!</v>
      </c>
      <c r="AG2966" t="e">
        <f>YEAR(Table1[[#This Row],[Date Sent]])</f>
        <v>#REF!</v>
      </c>
      <c r="AH2966"/>
    </row>
    <row r="2967" spans="1:34" x14ac:dyDescent="0.2">
      <c r="A2967" t="s">
        <v>385</v>
      </c>
      <c r="B2967" t="s">
        <v>3804</v>
      </c>
      <c r="C2967" s="17">
        <v>14.39</v>
      </c>
      <c r="D2967" s="4">
        <v>45324</v>
      </c>
      <c r="E2967" s="3" t="s">
        <v>27</v>
      </c>
      <c r="F2967" s="3" t="s">
        <v>39</v>
      </c>
      <c r="G2967" s="3" t="s">
        <v>3807</v>
      </c>
      <c r="H2967" s="1"/>
      <c r="J2967"/>
      <c r="AC2967" s="5" t="e">
        <f>VLOOKUP(Table1[[#This Row],[Expense Report]],#REF!,3, 0)</f>
        <v>#REF!</v>
      </c>
      <c r="AD2967" t="s">
        <v>14623</v>
      </c>
      <c r="AE2967" t="s">
        <v>182</v>
      </c>
      <c r="AF2967" t="e">
        <f>MONTH(Table1[[#This Row],[Date Sent]])</f>
        <v>#REF!</v>
      </c>
      <c r="AG2967" t="e">
        <f>YEAR(Table1[[#This Row],[Date Sent]])</f>
        <v>#REF!</v>
      </c>
      <c r="AH2967"/>
    </row>
    <row r="2968" spans="1:34" x14ac:dyDescent="0.2">
      <c r="A2968" t="s">
        <v>385</v>
      </c>
      <c r="B2968" t="s">
        <v>3808</v>
      </c>
      <c r="C2968" s="17">
        <v>207.62</v>
      </c>
      <c r="D2968" s="4">
        <v>45305</v>
      </c>
      <c r="E2968" s="3" t="s">
        <v>14</v>
      </c>
      <c r="F2968" s="3" t="s">
        <v>15</v>
      </c>
      <c r="G2968" s="3" t="s">
        <v>3809</v>
      </c>
      <c r="H2968" s="1"/>
      <c r="J2968"/>
      <c r="AC2968" s="5" t="e">
        <f>VLOOKUP(Table1[[#This Row],[Expense Report]],#REF!,3, 0)</f>
        <v>#REF!</v>
      </c>
      <c r="AD2968" t="s">
        <v>14623</v>
      </c>
      <c r="AE2968" t="s">
        <v>182</v>
      </c>
      <c r="AF2968" t="e">
        <f>MONTH(Table1[[#This Row],[Date Sent]])</f>
        <v>#REF!</v>
      </c>
      <c r="AG2968" t="e">
        <f>YEAR(Table1[[#This Row],[Date Sent]])</f>
        <v>#REF!</v>
      </c>
      <c r="AH2968"/>
    </row>
    <row r="2969" spans="1:34" x14ac:dyDescent="0.2">
      <c r="A2969" t="s">
        <v>385</v>
      </c>
      <c r="B2969" t="s">
        <v>3808</v>
      </c>
      <c r="C2969" s="17">
        <v>41.78</v>
      </c>
      <c r="D2969" s="4">
        <v>45309</v>
      </c>
      <c r="E2969" s="3" t="s">
        <v>24</v>
      </c>
      <c r="F2969" s="3" t="s">
        <v>18</v>
      </c>
      <c r="G2969" s="3" t="s">
        <v>3810</v>
      </c>
      <c r="H2969" s="1"/>
      <c r="J2969"/>
      <c r="AC2969" s="5" t="e">
        <f>VLOOKUP(Table1[[#This Row],[Expense Report]],#REF!,3, 0)</f>
        <v>#REF!</v>
      </c>
      <c r="AD2969" t="s">
        <v>14623</v>
      </c>
      <c r="AE2969" t="s">
        <v>182</v>
      </c>
      <c r="AF2969" t="e">
        <f>MONTH(Table1[[#This Row],[Date Sent]])</f>
        <v>#REF!</v>
      </c>
      <c r="AG2969" t="e">
        <f>YEAR(Table1[[#This Row],[Date Sent]])</f>
        <v>#REF!</v>
      </c>
      <c r="AH2969"/>
    </row>
    <row r="2970" spans="1:34" x14ac:dyDescent="0.2">
      <c r="A2970" t="s">
        <v>385</v>
      </c>
      <c r="B2970" t="s">
        <v>3808</v>
      </c>
      <c r="C2970" s="17">
        <v>689.51</v>
      </c>
      <c r="D2970" s="4">
        <v>45320</v>
      </c>
      <c r="E2970" s="3" t="s">
        <v>27</v>
      </c>
      <c r="F2970" s="3" t="s">
        <v>39</v>
      </c>
      <c r="G2970" s="3" t="s">
        <v>3811</v>
      </c>
      <c r="H2970" s="1"/>
      <c r="J2970"/>
      <c r="AC2970" s="5" t="e">
        <f>VLOOKUP(Table1[[#This Row],[Expense Report]],#REF!,3, 0)</f>
        <v>#REF!</v>
      </c>
      <c r="AD2970" t="s">
        <v>14623</v>
      </c>
      <c r="AE2970" t="s">
        <v>182</v>
      </c>
      <c r="AF2970" t="e">
        <f>MONTH(Table1[[#This Row],[Date Sent]])</f>
        <v>#REF!</v>
      </c>
      <c r="AG2970" t="e">
        <f>YEAR(Table1[[#This Row],[Date Sent]])</f>
        <v>#REF!</v>
      </c>
      <c r="AH2970"/>
    </row>
    <row r="2971" spans="1:34" x14ac:dyDescent="0.2">
      <c r="A2971" t="s">
        <v>2376</v>
      </c>
      <c r="B2971" t="s">
        <v>3812</v>
      </c>
      <c r="C2971" s="17">
        <v>77.08</v>
      </c>
      <c r="D2971" s="4">
        <v>45313</v>
      </c>
      <c r="E2971" s="3" t="s">
        <v>16</v>
      </c>
      <c r="F2971" s="3" t="s">
        <v>33</v>
      </c>
      <c r="G2971" s="3" t="s">
        <v>3813</v>
      </c>
      <c r="H2971" s="1"/>
      <c r="J2971"/>
      <c r="AC2971" s="5" t="e">
        <f>VLOOKUP(Table1[[#This Row],[Expense Report]],#REF!,3, 0)</f>
        <v>#REF!</v>
      </c>
      <c r="AD2971" t="s">
        <v>14722</v>
      </c>
      <c r="AE2971" t="s">
        <v>167</v>
      </c>
      <c r="AF2971" t="e">
        <f>MONTH(Table1[[#This Row],[Date Sent]])</f>
        <v>#REF!</v>
      </c>
      <c r="AG2971" t="e">
        <f>YEAR(Table1[[#This Row],[Date Sent]])</f>
        <v>#REF!</v>
      </c>
      <c r="AH2971"/>
    </row>
    <row r="2972" spans="1:34" x14ac:dyDescent="0.2">
      <c r="A2972" t="s">
        <v>2376</v>
      </c>
      <c r="B2972" t="s">
        <v>3812</v>
      </c>
      <c r="C2972" s="17">
        <v>86.92</v>
      </c>
      <c r="D2972" s="4">
        <v>45313</v>
      </c>
      <c r="E2972" s="3" t="s">
        <v>21</v>
      </c>
      <c r="F2972" s="3" t="s">
        <v>39</v>
      </c>
      <c r="G2972" s="3" t="s">
        <v>3814</v>
      </c>
      <c r="H2972" s="1"/>
      <c r="J2972"/>
      <c r="AC2972" s="5" t="e">
        <f>VLOOKUP(Table1[[#This Row],[Expense Report]],#REF!,3, 0)</f>
        <v>#REF!</v>
      </c>
      <c r="AD2972" t="s">
        <v>14722</v>
      </c>
      <c r="AE2972" t="s">
        <v>167</v>
      </c>
      <c r="AF2972" t="e">
        <f>MONTH(Table1[[#This Row],[Date Sent]])</f>
        <v>#REF!</v>
      </c>
      <c r="AG2972" t="e">
        <f>YEAR(Table1[[#This Row],[Date Sent]])</f>
        <v>#REF!</v>
      </c>
      <c r="AH2972"/>
    </row>
    <row r="2973" spans="1:34" x14ac:dyDescent="0.2">
      <c r="A2973" t="s">
        <v>374</v>
      </c>
      <c r="B2973" t="s">
        <v>3815</v>
      </c>
      <c r="C2973" s="17">
        <v>45.67</v>
      </c>
      <c r="D2973" s="4">
        <v>45308</v>
      </c>
      <c r="E2973" s="3" t="s">
        <v>14</v>
      </c>
      <c r="F2973" s="3" t="s">
        <v>15</v>
      </c>
      <c r="G2973" s="3" t="s">
        <v>1647</v>
      </c>
      <c r="H2973" s="1"/>
      <c r="J2973"/>
      <c r="AC2973" s="5" t="e">
        <f>VLOOKUP(Table1[[#This Row],[Expense Report]],#REF!,3, 0)</f>
        <v>#REF!</v>
      </c>
      <c r="AD2973" t="s">
        <v>14626</v>
      </c>
      <c r="AE2973" t="s">
        <v>294</v>
      </c>
      <c r="AF2973" t="e">
        <f>MONTH(Table1[[#This Row],[Date Sent]])</f>
        <v>#REF!</v>
      </c>
      <c r="AG2973" t="e">
        <f>YEAR(Table1[[#This Row],[Date Sent]])</f>
        <v>#REF!</v>
      </c>
      <c r="AH2973"/>
    </row>
    <row r="2974" spans="1:34" x14ac:dyDescent="0.2">
      <c r="A2974" t="s">
        <v>374</v>
      </c>
      <c r="B2974" t="s">
        <v>3815</v>
      </c>
      <c r="C2974" s="17">
        <v>19.03</v>
      </c>
      <c r="D2974" s="4">
        <v>45308</v>
      </c>
      <c r="E2974" s="3" t="s">
        <v>19</v>
      </c>
      <c r="F2974" s="3" t="s">
        <v>40</v>
      </c>
      <c r="G2974" s="3" t="s">
        <v>3816</v>
      </c>
      <c r="H2974" s="1"/>
      <c r="J2974"/>
      <c r="AC2974" s="5" t="e">
        <f>VLOOKUP(Table1[[#This Row],[Expense Report]],#REF!,3, 0)</f>
        <v>#REF!</v>
      </c>
      <c r="AD2974" t="s">
        <v>14626</v>
      </c>
      <c r="AE2974" t="s">
        <v>294</v>
      </c>
      <c r="AF2974" t="e">
        <f>MONTH(Table1[[#This Row],[Date Sent]])</f>
        <v>#REF!</v>
      </c>
      <c r="AG2974" t="e">
        <f>YEAR(Table1[[#This Row],[Date Sent]])</f>
        <v>#REF!</v>
      </c>
      <c r="AH2974"/>
    </row>
    <row r="2975" spans="1:34" x14ac:dyDescent="0.2">
      <c r="A2975" t="s">
        <v>374</v>
      </c>
      <c r="B2975" t="s">
        <v>3815</v>
      </c>
      <c r="C2975" s="17">
        <v>214.33</v>
      </c>
      <c r="D2975" s="4">
        <v>45313</v>
      </c>
      <c r="E2975" s="3" t="s">
        <v>23</v>
      </c>
      <c r="F2975" s="3" t="s">
        <v>15</v>
      </c>
      <c r="G2975" s="3" t="s">
        <v>1647</v>
      </c>
      <c r="H2975" s="1"/>
      <c r="J2975"/>
      <c r="AC2975" s="5" t="e">
        <f>VLOOKUP(Table1[[#This Row],[Expense Report]],#REF!,3, 0)</f>
        <v>#REF!</v>
      </c>
      <c r="AD2975" t="s">
        <v>14626</v>
      </c>
      <c r="AE2975" t="s">
        <v>294</v>
      </c>
      <c r="AF2975" t="e">
        <f>MONTH(Table1[[#This Row],[Date Sent]])</f>
        <v>#REF!</v>
      </c>
      <c r="AG2975" t="e">
        <f>YEAR(Table1[[#This Row],[Date Sent]])</f>
        <v>#REF!</v>
      </c>
      <c r="AH2975"/>
    </row>
    <row r="2976" spans="1:34" x14ac:dyDescent="0.2">
      <c r="A2976" t="s">
        <v>374</v>
      </c>
      <c r="B2976" t="s">
        <v>3815</v>
      </c>
      <c r="C2976" s="17">
        <v>6.53</v>
      </c>
      <c r="D2976" s="4">
        <v>45313</v>
      </c>
      <c r="E2976" s="3" t="s">
        <v>23</v>
      </c>
      <c r="F2976" s="3" t="s">
        <v>33</v>
      </c>
      <c r="G2976" s="3" t="s">
        <v>3817</v>
      </c>
      <c r="H2976" s="1"/>
      <c r="J2976"/>
      <c r="AC2976" s="5" t="e">
        <f>VLOOKUP(Table1[[#This Row],[Expense Report]],#REF!,3, 0)</f>
        <v>#REF!</v>
      </c>
      <c r="AD2976" t="s">
        <v>14626</v>
      </c>
      <c r="AE2976" t="s">
        <v>294</v>
      </c>
      <c r="AF2976" t="e">
        <f>MONTH(Table1[[#This Row],[Date Sent]])</f>
        <v>#REF!</v>
      </c>
      <c r="AG2976" t="e">
        <f>YEAR(Table1[[#This Row],[Date Sent]])</f>
        <v>#REF!</v>
      </c>
      <c r="AH2976"/>
    </row>
    <row r="2977" spans="1:34" x14ac:dyDescent="0.2">
      <c r="A2977" t="s">
        <v>374</v>
      </c>
      <c r="B2977" t="s">
        <v>3815</v>
      </c>
      <c r="C2977" s="17">
        <v>13.72</v>
      </c>
      <c r="D2977" s="4">
        <v>45315</v>
      </c>
      <c r="E2977" s="3" t="s">
        <v>13</v>
      </c>
      <c r="F2977" s="3" t="s">
        <v>33</v>
      </c>
      <c r="G2977" s="3" t="s">
        <v>1075</v>
      </c>
      <c r="H2977" s="1"/>
      <c r="J2977"/>
      <c r="AC2977" s="5" t="e">
        <f>VLOOKUP(Table1[[#This Row],[Expense Report]],#REF!,3, 0)</f>
        <v>#REF!</v>
      </c>
      <c r="AD2977" t="s">
        <v>14626</v>
      </c>
      <c r="AE2977" t="s">
        <v>294</v>
      </c>
      <c r="AF2977" t="e">
        <f>MONTH(Table1[[#This Row],[Date Sent]])</f>
        <v>#REF!</v>
      </c>
      <c r="AG2977" t="e">
        <f>YEAR(Table1[[#This Row],[Date Sent]])</f>
        <v>#REF!</v>
      </c>
      <c r="AH2977"/>
    </row>
    <row r="2978" spans="1:34" x14ac:dyDescent="0.2">
      <c r="A2978" t="s">
        <v>374</v>
      </c>
      <c r="B2978" t="s">
        <v>3815</v>
      </c>
      <c r="C2978" s="17">
        <v>86.8</v>
      </c>
      <c r="D2978" s="4">
        <v>45316</v>
      </c>
      <c r="E2978" s="3" t="s">
        <v>23</v>
      </c>
      <c r="F2978" s="3" t="s">
        <v>15</v>
      </c>
      <c r="G2978" s="3" t="s">
        <v>1675</v>
      </c>
      <c r="H2978" s="1"/>
      <c r="J2978"/>
      <c r="AC2978" s="5" t="e">
        <f>VLOOKUP(Table1[[#This Row],[Expense Report]],#REF!,3, 0)</f>
        <v>#REF!</v>
      </c>
      <c r="AD2978" t="s">
        <v>14626</v>
      </c>
      <c r="AE2978" t="s">
        <v>294</v>
      </c>
      <c r="AF2978" t="e">
        <f>MONTH(Table1[[#This Row],[Date Sent]])</f>
        <v>#REF!</v>
      </c>
      <c r="AG2978" t="e">
        <f>YEAR(Table1[[#This Row],[Date Sent]])</f>
        <v>#REF!</v>
      </c>
      <c r="AH2978"/>
    </row>
    <row r="2979" spans="1:34" x14ac:dyDescent="0.2">
      <c r="A2979" t="s">
        <v>374</v>
      </c>
      <c r="B2979" t="s">
        <v>3815</v>
      </c>
      <c r="C2979" s="17">
        <v>18.53</v>
      </c>
      <c r="D2979" s="4">
        <v>45317</v>
      </c>
      <c r="E2979" s="3" t="s">
        <v>13</v>
      </c>
      <c r="F2979" s="3" t="s">
        <v>39</v>
      </c>
      <c r="G2979" s="3" t="s">
        <v>3818</v>
      </c>
      <c r="H2979" s="1"/>
      <c r="J2979"/>
      <c r="AC2979" s="5" t="e">
        <f>VLOOKUP(Table1[[#This Row],[Expense Report]],#REF!,3, 0)</f>
        <v>#REF!</v>
      </c>
      <c r="AD2979" t="s">
        <v>14626</v>
      </c>
      <c r="AE2979" t="s">
        <v>294</v>
      </c>
      <c r="AF2979" t="e">
        <f>MONTH(Table1[[#This Row],[Date Sent]])</f>
        <v>#REF!</v>
      </c>
      <c r="AG2979" t="e">
        <f>YEAR(Table1[[#This Row],[Date Sent]])</f>
        <v>#REF!</v>
      </c>
      <c r="AH2979"/>
    </row>
    <row r="2980" spans="1:34" x14ac:dyDescent="0.2">
      <c r="A2980" t="s">
        <v>374</v>
      </c>
      <c r="B2980" t="s">
        <v>3815</v>
      </c>
      <c r="C2980" s="17">
        <v>710.14</v>
      </c>
      <c r="D2980" s="4">
        <v>45318</v>
      </c>
      <c r="E2980" s="3" t="s">
        <v>19</v>
      </c>
      <c r="F2980" s="3" t="s">
        <v>21</v>
      </c>
      <c r="G2980" s="3" t="s">
        <v>3819</v>
      </c>
      <c r="H2980" s="1"/>
      <c r="J2980"/>
      <c r="AC2980" s="5" t="e">
        <f>VLOOKUP(Table1[[#This Row],[Expense Report]],#REF!,3, 0)</f>
        <v>#REF!</v>
      </c>
      <c r="AD2980" t="s">
        <v>14626</v>
      </c>
      <c r="AE2980" t="s">
        <v>294</v>
      </c>
      <c r="AF2980" t="e">
        <f>MONTH(Table1[[#This Row],[Date Sent]])</f>
        <v>#REF!</v>
      </c>
      <c r="AG2980" t="e">
        <f>YEAR(Table1[[#This Row],[Date Sent]])</f>
        <v>#REF!</v>
      </c>
      <c r="AH2980"/>
    </row>
    <row r="2981" spans="1:34" x14ac:dyDescent="0.2">
      <c r="A2981" t="s">
        <v>374</v>
      </c>
      <c r="B2981" t="s">
        <v>3815</v>
      </c>
      <c r="C2981" s="17">
        <v>44.44</v>
      </c>
      <c r="D2981" s="4">
        <v>45320</v>
      </c>
      <c r="E2981" s="3" t="s">
        <v>14</v>
      </c>
      <c r="F2981" s="3" t="s">
        <v>15</v>
      </c>
      <c r="G2981" s="3" t="s">
        <v>3820</v>
      </c>
      <c r="H2981" s="1"/>
      <c r="J2981"/>
      <c r="AC2981" s="5" t="e">
        <f>VLOOKUP(Table1[[#This Row],[Expense Report]],#REF!,3, 0)</f>
        <v>#REF!</v>
      </c>
      <c r="AD2981" t="s">
        <v>14626</v>
      </c>
      <c r="AE2981" t="s">
        <v>294</v>
      </c>
      <c r="AF2981" t="e">
        <f>MONTH(Table1[[#This Row],[Date Sent]])</f>
        <v>#REF!</v>
      </c>
      <c r="AG2981" t="e">
        <f>YEAR(Table1[[#This Row],[Date Sent]])</f>
        <v>#REF!</v>
      </c>
      <c r="AH2981"/>
    </row>
    <row r="2982" spans="1:34" x14ac:dyDescent="0.2">
      <c r="A2982" t="s">
        <v>374</v>
      </c>
      <c r="B2982" t="s">
        <v>3815</v>
      </c>
      <c r="C2982" s="17">
        <v>90.12</v>
      </c>
      <c r="D2982" s="4">
        <v>45320</v>
      </c>
      <c r="E2982" s="3" t="s">
        <v>14</v>
      </c>
      <c r="F2982" s="3" t="s">
        <v>39</v>
      </c>
      <c r="G2982" s="3" t="s">
        <v>3821</v>
      </c>
      <c r="H2982" s="1"/>
      <c r="J2982"/>
      <c r="AC2982" s="5" t="e">
        <f>VLOOKUP(Table1[[#This Row],[Expense Report]],#REF!,3, 0)</f>
        <v>#REF!</v>
      </c>
      <c r="AD2982" t="s">
        <v>14626</v>
      </c>
      <c r="AE2982" t="s">
        <v>294</v>
      </c>
      <c r="AF2982" t="e">
        <f>MONTH(Table1[[#This Row],[Date Sent]])</f>
        <v>#REF!</v>
      </c>
      <c r="AG2982" t="e">
        <f>YEAR(Table1[[#This Row],[Date Sent]])</f>
        <v>#REF!</v>
      </c>
      <c r="AH2982"/>
    </row>
    <row r="2983" spans="1:34" x14ac:dyDescent="0.2">
      <c r="A2983" t="s">
        <v>374</v>
      </c>
      <c r="B2983" t="s">
        <v>3815</v>
      </c>
      <c r="C2983" s="17">
        <v>172.43</v>
      </c>
      <c r="D2983" s="4">
        <v>45322</v>
      </c>
      <c r="E2983" s="3" t="s">
        <v>23</v>
      </c>
      <c r="F2983" s="3" t="s">
        <v>33</v>
      </c>
      <c r="G2983" s="3" t="s">
        <v>3822</v>
      </c>
      <c r="H2983" s="1"/>
      <c r="J2983"/>
      <c r="AC2983" s="5" t="e">
        <f>VLOOKUP(Table1[[#This Row],[Expense Report]],#REF!,3, 0)</f>
        <v>#REF!</v>
      </c>
      <c r="AD2983" t="s">
        <v>14626</v>
      </c>
      <c r="AE2983" t="s">
        <v>294</v>
      </c>
      <c r="AF2983" t="e">
        <f>MONTH(Table1[[#This Row],[Date Sent]])</f>
        <v>#REF!</v>
      </c>
      <c r="AG2983" t="e">
        <f>YEAR(Table1[[#This Row],[Date Sent]])</f>
        <v>#REF!</v>
      </c>
      <c r="AH2983"/>
    </row>
    <row r="2984" spans="1:34" x14ac:dyDescent="0.2">
      <c r="A2984" t="s">
        <v>374</v>
      </c>
      <c r="B2984" t="s">
        <v>3815</v>
      </c>
      <c r="C2984" s="17">
        <v>32.549999999999997</v>
      </c>
      <c r="D2984" s="4">
        <v>45323</v>
      </c>
      <c r="E2984" s="3" t="s">
        <v>23</v>
      </c>
      <c r="F2984" s="3" t="s">
        <v>39</v>
      </c>
      <c r="G2984" s="3" t="s">
        <v>3823</v>
      </c>
      <c r="H2984" s="1"/>
      <c r="J2984"/>
      <c r="AC2984" s="5" t="e">
        <f>VLOOKUP(Table1[[#This Row],[Expense Report]],#REF!,3, 0)</f>
        <v>#REF!</v>
      </c>
      <c r="AD2984" t="s">
        <v>14626</v>
      </c>
      <c r="AE2984" t="s">
        <v>294</v>
      </c>
      <c r="AF2984" t="e">
        <f>MONTH(Table1[[#This Row],[Date Sent]])</f>
        <v>#REF!</v>
      </c>
      <c r="AG2984" t="e">
        <f>YEAR(Table1[[#This Row],[Date Sent]])</f>
        <v>#REF!</v>
      </c>
      <c r="AH2984"/>
    </row>
    <row r="2985" spans="1:34" x14ac:dyDescent="0.2">
      <c r="A2985" t="s">
        <v>374</v>
      </c>
      <c r="B2985" t="s">
        <v>3815</v>
      </c>
      <c r="C2985" s="17">
        <v>164.49</v>
      </c>
      <c r="D2985" s="4">
        <v>45323</v>
      </c>
      <c r="E2985" s="3" t="s">
        <v>23</v>
      </c>
      <c r="F2985" s="3" t="s">
        <v>39</v>
      </c>
      <c r="G2985" s="3" t="s">
        <v>3824</v>
      </c>
      <c r="H2985" s="1"/>
      <c r="J2985"/>
      <c r="AC2985" s="5" t="e">
        <f>VLOOKUP(Table1[[#This Row],[Expense Report]],#REF!,3, 0)</f>
        <v>#REF!</v>
      </c>
      <c r="AD2985" t="s">
        <v>14626</v>
      </c>
      <c r="AE2985" t="s">
        <v>294</v>
      </c>
      <c r="AF2985" t="e">
        <f>MONTH(Table1[[#This Row],[Date Sent]])</f>
        <v>#REF!</v>
      </c>
      <c r="AG2985" t="e">
        <f>YEAR(Table1[[#This Row],[Date Sent]])</f>
        <v>#REF!</v>
      </c>
      <c r="AH2985"/>
    </row>
    <row r="2986" spans="1:34" x14ac:dyDescent="0.2">
      <c r="A2986" t="s">
        <v>374</v>
      </c>
      <c r="B2986" t="s">
        <v>3815</v>
      </c>
      <c r="C2986" s="17">
        <v>217.38</v>
      </c>
      <c r="D2986" s="4">
        <v>45323</v>
      </c>
      <c r="E2986" s="3" t="s">
        <v>19</v>
      </c>
      <c r="F2986" s="3" t="s">
        <v>15</v>
      </c>
      <c r="G2986" s="3" t="s">
        <v>3825</v>
      </c>
      <c r="H2986" s="1"/>
      <c r="J2986"/>
      <c r="AC2986" s="5" t="e">
        <f>VLOOKUP(Table1[[#This Row],[Expense Report]],#REF!,3, 0)</f>
        <v>#REF!</v>
      </c>
      <c r="AD2986" t="s">
        <v>14626</v>
      </c>
      <c r="AE2986" t="s">
        <v>294</v>
      </c>
      <c r="AF2986" t="e">
        <f>MONTH(Table1[[#This Row],[Date Sent]])</f>
        <v>#REF!</v>
      </c>
      <c r="AG2986" t="e">
        <f>YEAR(Table1[[#This Row],[Date Sent]])</f>
        <v>#REF!</v>
      </c>
      <c r="AH2986"/>
    </row>
    <row r="2987" spans="1:34" x14ac:dyDescent="0.2">
      <c r="A2987" t="s">
        <v>374</v>
      </c>
      <c r="B2987" t="s">
        <v>3815</v>
      </c>
      <c r="C2987" s="17">
        <v>78.03</v>
      </c>
      <c r="D2987" s="4">
        <v>45323</v>
      </c>
      <c r="E2987" s="3" t="s">
        <v>9</v>
      </c>
      <c r="F2987" s="3" t="s">
        <v>9</v>
      </c>
      <c r="G2987" s="3" t="s">
        <v>3826</v>
      </c>
      <c r="H2987" s="1"/>
      <c r="J2987"/>
      <c r="AC2987" s="5" t="e">
        <f>VLOOKUP(Table1[[#This Row],[Expense Report]],#REF!,3, 0)</f>
        <v>#REF!</v>
      </c>
      <c r="AD2987" t="s">
        <v>14626</v>
      </c>
      <c r="AE2987" t="s">
        <v>294</v>
      </c>
      <c r="AF2987" t="e">
        <f>MONTH(Table1[[#This Row],[Date Sent]])</f>
        <v>#REF!</v>
      </c>
      <c r="AG2987" t="e">
        <f>YEAR(Table1[[#This Row],[Date Sent]])</f>
        <v>#REF!</v>
      </c>
      <c r="AH2987"/>
    </row>
    <row r="2988" spans="1:34" x14ac:dyDescent="0.2">
      <c r="A2988" t="s">
        <v>374</v>
      </c>
      <c r="B2988" t="s">
        <v>3815</v>
      </c>
      <c r="C2988" s="17">
        <v>116.34</v>
      </c>
      <c r="D2988" s="4">
        <v>45324</v>
      </c>
      <c r="E2988" s="3" t="s">
        <v>23</v>
      </c>
      <c r="F2988" s="3" t="s">
        <v>39</v>
      </c>
      <c r="G2988" s="3" t="s">
        <v>3827</v>
      </c>
      <c r="H2988" s="1"/>
      <c r="J2988"/>
      <c r="AC2988" s="5" t="e">
        <f>VLOOKUP(Table1[[#This Row],[Expense Report]],#REF!,3, 0)</f>
        <v>#REF!</v>
      </c>
      <c r="AD2988" t="s">
        <v>14626</v>
      </c>
      <c r="AE2988" t="s">
        <v>294</v>
      </c>
      <c r="AF2988" t="e">
        <f>MONTH(Table1[[#This Row],[Date Sent]])</f>
        <v>#REF!</v>
      </c>
      <c r="AG2988" t="e">
        <f>YEAR(Table1[[#This Row],[Date Sent]])</f>
        <v>#REF!</v>
      </c>
      <c r="AH2988"/>
    </row>
    <row r="2989" spans="1:34" x14ac:dyDescent="0.2">
      <c r="A2989" t="s">
        <v>3828</v>
      </c>
      <c r="B2989" t="s">
        <v>3829</v>
      </c>
      <c r="C2989" s="17">
        <v>22.13</v>
      </c>
      <c r="D2989" s="4">
        <v>45316</v>
      </c>
      <c r="E2989" s="3" t="s">
        <v>8</v>
      </c>
      <c r="F2989" s="3" t="s">
        <v>39</v>
      </c>
      <c r="G2989" s="3" t="s">
        <v>3830</v>
      </c>
      <c r="H2989" s="1"/>
      <c r="J2989"/>
      <c r="AC2989" s="5" t="e">
        <f>VLOOKUP(Table1[[#This Row],[Expense Report]],#REF!,3, 0)</f>
        <v>#REF!</v>
      </c>
      <c r="AD2989" t="s">
        <v>13362</v>
      </c>
      <c r="AE2989" t="s">
        <v>294</v>
      </c>
      <c r="AF2989" t="e">
        <f>MONTH(Table1[[#This Row],[Date Sent]])</f>
        <v>#REF!</v>
      </c>
      <c r="AG2989" t="e">
        <f>YEAR(Table1[[#This Row],[Date Sent]])</f>
        <v>#REF!</v>
      </c>
      <c r="AH2989"/>
    </row>
    <row r="2990" spans="1:34" x14ac:dyDescent="0.2">
      <c r="A2990" t="s">
        <v>3828</v>
      </c>
      <c r="B2990" t="s">
        <v>3829</v>
      </c>
      <c r="C2990" s="17">
        <v>138.13999999999999</v>
      </c>
      <c r="D2990" s="4">
        <v>45322</v>
      </c>
      <c r="E2990" s="3" t="s">
        <v>20</v>
      </c>
      <c r="F2990" s="3" t="s">
        <v>33</v>
      </c>
      <c r="G2990" s="3" t="s">
        <v>3831</v>
      </c>
      <c r="H2990" s="1"/>
      <c r="J2990"/>
      <c r="AC2990" s="5" t="e">
        <f>VLOOKUP(Table1[[#This Row],[Expense Report]],#REF!,3, 0)</f>
        <v>#REF!</v>
      </c>
      <c r="AD2990" t="s">
        <v>13362</v>
      </c>
      <c r="AE2990" t="s">
        <v>294</v>
      </c>
      <c r="AF2990" t="e">
        <f>MONTH(Table1[[#This Row],[Date Sent]])</f>
        <v>#REF!</v>
      </c>
      <c r="AG2990" t="e">
        <f>YEAR(Table1[[#This Row],[Date Sent]])</f>
        <v>#REF!</v>
      </c>
      <c r="AH2990"/>
    </row>
    <row r="2991" spans="1:34" x14ac:dyDescent="0.2">
      <c r="A2991" t="s">
        <v>3828</v>
      </c>
      <c r="B2991" t="s">
        <v>3829</v>
      </c>
      <c r="C2991" s="17">
        <v>121.99</v>
      </c>
      <c r="D2991" s="4">
        <v>45323</v>
      </c>
      <c r="E2991" s="3" t="s">
        <v>21</v>
      </c>
      <c r="F2991" s="3" t="s">
        <v>15</v>
      </c>
      <c r="G2991" s="3" t="s">
        <v>3832</v>
      </c>
      <c r="H2991" s="1"/>
      <c r="J2991"/>
      <c r="AC2991" s="5" t="e">
        <f>VLOOKUP(Table1[[#This Row],[Expense Report]],#REF!,3, 0)</f>
        <v>#REF!</v>
      </c>
      <c r="AD2991" t="s">
        <v>13362</v>
      </c>
      <c r="AE2991" t="s">
        <v>294</v>
      </c>
      <c r="AF2991" t="e">
        <f>MONTH(Table1[[#This Row],[Date Sent]])</f>
        <v>#REF!</v>
      </c>
      <c r="AG2991" t="e">
        <f>YEAR(Table1[[#This Row],[Date Sent]])</f>
        <v>#REF!</v>
      </c>
      <c r="AH2991"/>
    </row>
    <row r="2992" spans="1:34" x14ac:dyDescent="0.2">
      <c r="A2992" t="s">
        <v>3828</v>
      </c>
      <c r="B2992" t="s">
        <v>3829</v>
      </c>
      <c r="C2992" s="17">
        <v>13.05</v>
      </c>
      <c r="D2992" s="4">
        <v>45323</v>
      </c>
      <c r="E2992" s="3" t="s">
        <v>21</v>
      </c>
      <c r="F2992" s="3" t="s">
        <v>15</v>
      </c>
      <c r="G2992" s="3" t="s">
        <v>3833</v>
      </c>
      <c r="H2992" s="1"/>
      <c r="J2992"/>
      <c r="AC2992" s="5" t="e">
        <f>VLOOKUP(Table1[[#This Row],[Expense Report]],#REF!,3, 0)</f>
        <v>#REF!</v>
      </c>
      <c r="AD2992" t="s">
        <v>13362</v>
      </c>
      <c r="AE2992" t="s">
        <v>294</v>
      </c>
      <c r="AF2992" t="e">
        <f>MONTH(Table1[[#This Row],[Date Sent]])</f>
        <v>#REF!</v>
      </c>
      <c r="AG2992" t="e">
        <f>YEAR(Table1[[#This Row],[Date Sent]])</f>
        <v>#REF!</v>
      </c>
      <c r="AH2992"/>
    </row>
    <row r="2993" spans="1:34" x14ac:dyDescent="0.2">
      <c r="A2993" t="s">
        <v>3828</v>
      </c>
      <c r="B2993" t="s">
        <v>3829</v>
      </c>
      <c r="C2993" s="17">
        <v>590.76</v>
      </c>
      <c r="D2993" s="4">
        <v>45323</v>
      </c>
      <c r="E2993" s="3" t="s">
        <v>21</v>
      </c>
      <c r="F2993" s="3" t="s">
        <v>33</v>
      </c>
      <c r="G2993" s="3" t="s">
        <v>3834</v>
      </c>
      <c r="H2993" s="1"/>
      <c r="J2993"/>
      <c r="AC2993" s="5" t="e">
        <f>VLOOKUP(Table1[[#This Row],[Expense Report]],#REF!,3, 0)</f>
        <v>#REF!</v>
      </c>
      <c r="AD2993" t="s">
        <v>13362</v>
      </c>
      <c r="AE2993" t="s">
        <v>294</v>
      </c>
      <c r="AF2993" t="e">
        <f>MONTH(Table1[[#This Row],[Date Sent]])</f>
        <v>#REF!</v>
      </c>
      <c r="AG2993" t="e">
        <f>YEAR(Table1[[#This Row],[Date Sent]])</f>
        <v>#REF!</v>
      </c>
      <c r="AH2993"/>
    </row>
    <row r="2994" spans="1:34" x14ac:dyDescent="0.2">
      <c r="A2994" t="s">
        <v>3828</v>
      </c>
      <c r="B2994" t="s">
        <v>3829</v>
      </c>
      <c r="C2994" s="17">
        <v>151.28</v>
      </c>
      <c r="D2994" s="4">
        <v>45324</v>
      </c>
      <c r="E2994" s="3" t="s">
        <v>21</v>
      </c>
      <c r="F2994" s="3" t="s">
        <v>33</v>
      </c>
      <c r="G2994" s="3" t="s">
        <v>3835</v>
      </c>
      <c r="H2994" s="1"/>
      <c r="J2994"/>
      <c r="AC2994" s="5" t="e">
        <f>VLOOKUP(Table1[[#This Row],[Expense Report]],#REF!,3, 0)</f>
        <v>#REF!</v>
      </c>
      <c r="AD2994" t="s">
        <v>13362</v>
      </c>
      <c r="AE2994" t="s">
        <v>294</v>
      </c>
      <c r="AF2994" t="e">
        <f>MONTH(Table1[[#This Row],[Date Sent]])</f>
        <v>#REF!</v>
      </c>
      <c r="AG2994" t="e">
        <f>YEAR(Table1[[#This Row],[Date Sent]])</f>
        <v>#REF!</v>
      </c>
      <c r="AH2994"/>
    </row>
    <row r="2995" spans="1:34" x14ac:dyDescent="0.2">
      <c r="A2995" t="s">
        <v>3828</v>
      </c>
      <c r="B2995" t="s">
        <v>3829</v>
      </c>
      <c r="C2995" s="17">
        <v>1175</v>
      </c>
      <c r="D2995" s="4">
        <v>45324</v>
      </c>
      <c r="E2995" s="3" t="s">
        <v>44</v>
      </c>
      <c r="F2995" s="3" t="s">
        <v>39</v>
      </c>
      <c r="G2995" s="3" t="s">
        <v>3836</v>
      </c>
      <c r="H2995" s="1"/>
      <c r="J2995"/>
      <c r="AC2995" s="5" t="e">
        <f>VLOOKUP(Table1[[#This Row],[Expense Report]],#REF!,3, 0)</f>
        <v>#REF!</v>
      </c>
      <c r="AD2995" t="s">
        <v>13362</v>
      </c>
      <c r="AE2995" t="s">
        <v>294</v>
      </c>
      <c r="AF2995" t="e">
        <f>MONTH(Table1[[#This Row],[Date Sent]])</f>
        <v>#REF!</v>
      </c>
      <c r="AG2995" t="e">
        <f>YEAR(Table1[[#This Row],[Date Sent]])</f>
        <v>#REF!</v>
      </c>
      <c r="AH2995"/>
    </row>
    <row r="2996" spans="1:34" x14ac:dyDescent="0.2">
      <c r="A2996" t="s">
        <v>3828</v>
      </c>
      <c r="B2996" t="s">
        <v>3829</v>
      </c>
      <c r="C2996" s="17">
        <v>29.33</v>
      </c>
      <c r="D2996" s="4">
        <v>45325</v>
      </c>
      <c r="E2996" s="3" t="s">
        <v>21</v>
      </c>
      <c r="F2996" s="3" t="s">
        <v>33</v>
      </c>
      <c r="G2996" s="3" t="s">
        <v>3837</v>
      </c>
      <c r="H2996" s="1"/>
      <c r="J2996"/>
      <c r="AC2996" s="5" t="e">
        <f>VLOOKUP(Table1[[#This Row],[Expense Report]],#REF!,3, 0)</f>
        <v>#REF!</v>
      </c>
      <c r="AD2996" t="s">
        <v>13362</v>
      </c>
      <c r="AE2996" t="s">
        <v>294</v>
      </c>
      <c r="AF2996" t="e">
        <f>MONTH(Table1[[#This Row],[Date Sent]])</f>
        <v>#REF!</v>
      </c>
      <c r="AG2996" t="e">
        <f>YEAR(Table1[[#This Row],[Date Sent]])</f>
        <v>#REF!</v>
      </c>
      <c r="AH2996"/>
    </row>
    <row r="2997" spans="1:34" x14ac:dyDescent="0.2">
      <c r="A2997" t="s">
        <v>3828</v>
      </c>
      <c r="B2997" t="s">
        <v>3829</v>
      </c>
      <c r="C2997" s="17">
        <v>92.91</v>
      </c>
      <c r="D2997" s="4">
        <v>45325</v>
      </c>
      <c r="E2997" s="3" t="s">
        <v>8</v>
      </c>
      <c r="F2997" s="3" t="s">
        <v>33</v>
      </c>
      <c r="G2997" s="3" t="s">
        <v>3838</v>
      </c>
      <c r="H2997" s="1"/>
      <c r="J2997"/>
      <c r="AC2997" s="5" t="e">
        <f>VLOOKUP(Table1[[#This Row],[Expense Report]],#REF!,3, 0)</f>
        <v>#REF!</v>
      </c>
      <c r="AD2997" t="s">
        <v>13362</v>
      </c>
      <c r="AE2997" t="s">
        <v>294</v>
      </c>
      <c r="AF2997" t="e">
        <f>MONTH(Table1[[#This Row],[Date Sent]])</f>
        <v>#REF!</v>
      </c>
      <c r="AG2997" t="e">
        <f>YEAR(Table1[[#This Row],[Date Sent]])</f>
        <v>#REF!</v>
      </c>
      <c r="AH2997"/>
    </row>
    <row r="2998" spans="1:34" x14ac:dyDescent="0.2">
      <c r="A2998" t="s">
        <v>3828</v>
      </c>
      <c r="B2998" t="s">
        <v>3829</v>
      </c>
      <c r="C2998" s="17">
        <v>50.88</v>
      </c>
      <c r="D2998" s="4">
        <v>45326</v>
      </c>
      <c r="E2998" s="3" t="s">
        <v>21</v>
      </c>
      <c r="F2998" s="3" t="s">
        <v>15</v>
      </c>
      <c r="G2998" s="3" t="s">
        <v>3839</v>
      </c>
      <c r="H2998" s="1"/>
      <c r="J2998"/>
      <c r="AC2998" s="5" t="e">
        <f>VLOOKUP(Table1[[#This Row],[Expense Report]],#REF!,3, 0)</f>
        <v>#REF!</v>
      </c>
      <c r="AD2998" t="s">
        <v>13362</v>
      </c>
      <c r="AE2998" t="s">
        <v>294</v>
      </c>
      <c r="AF2998" t="e">
        <f>MONTH(Table1[[#This Row],[Date Sent]])</f>
        <v>#REF!</v>
      </c>
      <c r="AG2998" t="e">
        <f>YEAR(Table1[[#This Row],[Date Sent]])</f>
        <v>#REF!</v>
      </c>
      <c r="AH2998"/>
    </row>
    <row r="2999" spans="1:34" x14ac:dyDescent="0.2">
      <c r="A2999" t="s">
        <v>3828</v>
      </c>
      <c r="B2999" t="s">
        <v>3829</v>
      </c>
      <c r="C2999" s="17">
        <v>42.4</v>
      </c>
      <c r="D2999" s="4">
        <v>45326</v>
      </c>
      <c r="E2999" s="3" t="s">
        <v>33</v>
      </c>
      <c r="F2999" s="3" t="s">
        <v>39</v>
      </c>
      <c r="G2999" s="3" t="s">
        <v>3840</v>
      </c>
      <c r="H2999" s="1"/>
      <c r="J2999"/>
      <c r="AC2999" s="5" t="e">
        <f>VLOOKUP(Table1[[#This Row],[Expense Report]],#REF!,3, 0)</f>
        <v>#REF!</v>
      </c>
      <c r="AD2999" t="s">
        <v>13362</v>
      </c>
      <c r="AE2999" t="s">
        <v>294</v>
      </c>
      <c r="AF2999" t="e">
        <f>MONTH(Table1[[#This Row],[Date Sent]])</f>
        <v>#REF!</v>
      </c>
      <c r="AG2999" t="e">
        <f>YEAR(Table1[[#This Row],[Date Sent]])</f>
        <v>#REF!</v>
      </c>
      <c r="AH2999"/>
    </row>
    <row r="3000" spans="1:34" x14ac:dyDescent="0.2">
      <c r="A3000" t="s">
        <v>3828</v>
      </c>
      <c r="B3000" t="s">
        <v>3829</v>
      </c>
      <c r="C3000" s="17">
        <v>89.34</v>
      </c>
      <c r="D3000" s="4">
        <v>45326</v>
      </c>
      <c r="E3000" s="3" t="s">
        <v>21</v>
      </c>
      <c r="F3000" s="3" t="s">
        <v>15</v>
      </c>
      <c r="G3000" s="3" t="s">
        <v>3841</v>
      </c>
      <c r="H3000" s="1"/>
      <c r="J3000"/>
      <c r="AC3000" s="5" t="e">
        <f>VLOOKUP(Table1[[#This Row],[Expense Report]],#REF!,3, 0)</f>
        <v>#REF!</v>
      </c>
      <c r="AD3000" t="s">
        <v>13362</v>
      </c>
      <c r="AE3000" t="s">
        <v>294</v>
      </c>
      <c r="AF3000" t="e">
        <f>MONTH(Table1[[#This Row],[Date Sent]])</f>
        <v>#REF!</v>
      </c>
      <c r="AG3000" t="e">
        <f>YEAR(Table1[[#This Row],[Date Sent]])</f>
        <v>#REF!</v>
      </c>
      <c r="AH3000"/>
    </row>
    <row r="3001" spans="1:34" x14ac:dyDescent="0.2">
      <c r="A3001" t="s">
        <v>3828</v>
      </c>
      <c r="B3001" t="s">
        <v>3829</v>
      </c>
      <c r="C3001" s="17">
        <v>29.47</v>
      </c>
      <c r="D3001" s="4">
        <v>45327</v>
      </c>
      <c r="E3001" s="3" t="s">
        <v>21</v>
      </c>
      <c r="F3001" s="3" t="s">
        <v>39</v>
      </c>
      <c r="G3001" s="3" t="s">
        <v>3842</v>
      </c>
      <c r="H3001" s="1"/>
      <c r="J3001"/>
      <c r="AC3001" s="5" t="e">
        <f>VLOOKUP(Table1[[#This Row],[Expense Report]],#REF!,3, 0)</f>
        <v>#REF!</v>
      </c>
      <c r="AD3001" t="s">
        <v>13362</v>
      </c>
      <c r="AE3001" t="s">
        <v>294</v>
      </c>
      <c r="AF3001" t="e">
        <f>MONTH(Table1[[#This Row],[Date Sent]])</f>
        <v>#REF!</v>
      </c>
      <c r="AG3001" t="e">
        <f>YEAR(Table1[[#This Row],[Date Sent]])</f>
        <v>#REF!</v>
      </c>
      <c r="AH3001"/>
    </row>
    <row r="3002" spans="1:34" x14ac:dyDescent="0.2">
      <c r="A3002" t="s">
        <v>3828</v>
      </c>
      <c r="B3002" t="s">
        <v>3829</v>
      </c>
      <c r="C3002" s="17">
        <v>15.82</v>
      </c>
      <c r="D3002" s="4">
        <v>45327</v>
      </c>
      <c r="E3002" s="3" t="s">
        <v>21</v>
      </c>
      <c r="F3002" s="3" t="s">
        <v>9</v>
      </c>
      <c r="G3002" s="3" t="s">
        <v>1145</v>
      </c>
      <c r="H3002" s="1"/>
      <c r="J3002"/>
      <c r="AC3002" s="5" t="e">
        <f>VLOOKUP(Table1[[#This Row],[Expense Report]],#REF!,3, 0)</f>
        <v>#REF!</v>
      </c>
      <c r="AD3002" t="s">
        <v>13362</v>
      </c>
      <c r="AE3002" t="s">
        <v>294</v>
      </c>
      <c r="AF3002" t="e">
        <f>MONTH(Table1[[#This Row],[Date Sent]])</f>
        <v>#REF!</v>
      </c>
      <c r="AG3002" t="e">
        <f>YEAR(Table1[[#This Row],[Date Sent]])</f>
        <v>#REF!</v>
      </c>
      <c r="AH3002"/>
    </row>
    <row r="3003" spans="1:34" x14ac:dyDescent="0.2">
      <c r="A3003" t="s">
        <v>323</v>
      </c>
      <c r="B3003" t="s">
        <v>3843</v>
      </c>
      <c r="C3003" s="17">
        <v>32.409999999999997</v>
      </c>
      <c r="D3003" s="4">
        <v>45330</v>
      </c>
      <c r="E3003" s="3" t="s">
        <v>19</v>
      </c>
      <c r="F3003" s="3" t="s">
        <v>15</v>
      </c>
      <c r="G3003" s="3" t="s">
        <v>3844</v>
      </c>
      <c r="H3003" s="1"/>
      <c r="J3003"/>
      <c r="AC3003" s="5" t="e">
        <f>VLOOKUP(Table1[[#This Row],[Expense Report]],#REF!,3, 0)</f>
        <v>#REF!</v>
      </c>
      <c r="AD3003" t="s">
        <v>13558</v>
      </c>
      <c r="AE3003" t="s">
        <v>198</v>
      </c>
      <c r="AF3003" t="e">
        <f>MONTH(Table1[[#This Row],[Date Sent]])</f>
        <v>#REF!</v>
      </c>
      <c r="AG3003" t="e">
        <f>YEAR(Table1[[#This Row],[Date Sent]])</f>
        <v>#REF!</v>
      </c>
      <c r="AH3003"/>
    </row>
    <row r="3004" spans="1:34" x14ac:dyDescent="0.2">
      <c r="A3004" t="s">
        <v>480</v>
      </c>
      <c r="B3004" t="s">
        <v>3845</v>
      </c>
      <c r="C3004" s="17">
        <v>17.34</v>
      </c>
      <c r="D3004" s="4">
        <v>45332</v>
      </c>
      <c r="E3004" s="3" t="s">
        <v>21</v>
      </c>
      <c r="F3004" s="3" t="s">
        <v>39</v>
      </c>
      <c r="G3004" s="3" t="s">
        <v>1205</v>
      </c>
      <c r="H3004" s="1"/>
      <c r="J3004"/>
      <c r="AC3004" s="5" t="e">
        <f>VLOOKUP(Table1[[#This Row],[Expense Report]],#REF!,3, 0)</f>
        <v>#REF!</v>
      </c>
      <c r="AD3004" t="s">
        <v>14634</v>
      </c>
      <c r="AE3004" t="s">
        <v>475</v>
      </c>
      <c r="AF3004" t="e">
        <f>MONTH(Table1[[#This Row],[Date Sent]])</f>
        <v>#REF!</v>
      </c>
      <c r="AG3004" t="e">
        <f>YEAR(Table1[[#This Row],[Date Sent]])</f>
        <v>#REF!</v>
      </c>
      <c r="AH3004"/>
    </row>
    <row r="3005" spans="1:34" x14ac:dyDescent="0.2">
      <c r="A3005" t="s">
        <v>480</v>
      </c>
      <c r="B3005" t="s">
        <v>3845</v>
      </c>
      <c r="C3005" s="17">
        <v>21.86</v>
      </c>
      <c r="D3005" s="4">
        <v>45332</v>
      </c>
      <c r="E3005" s="3" t="s">
        <v>21</v>
      </c>
      <c r="F3005" s="3" t="s">
        <v>33</v>
      </c>
      <c r="G3005" s="3" t="s">
        <v>3846</v>
      </c>
      <c r="H3005" s="1"/>
      <c r="J3005"/>
      <c r="AC3005" s="5" t="e">
        <f>VLOOKUP(Table1[[#This Row],[Expense Report]],#REF!,3, 0)</f>
        <v>#REF!</v>
      </c>
      <c r="AD3005" t="s">
        <v>14634</v>
      </c>
      <c r="AE3005" t="s">
        <v>475</v>
      </c>
      <c r="AF3005" t="e">
        <f>MONTH(Table1[[#This Row],[Date Sent]])</f>
        <v>#REF!</v>
      </c>
      <c r="AG3005" t="e">
        <f>YEAR(Table1[[#This Row],[Date Sent]])</f>
        <v>#REF!</v>
      </c>
      <c r="AH3005"/>
    </row>
    <row r="3006" spans="1:34" x14ac:dyDescent="0.2">
      <c r="A3006" t="s">
        <v>480</v>
      </c>
      <c r="B3006" t="s">
        <v>3845</v>
      </c>
      <c r="C3006" s="17">
        <v>45.94</v>
      </c>
      <c r="D3006" s="4">
        <v>45334</v>
      </c>
      <c r="E3006" s="3" t="s">
        <v>21</v>
      </c>
      <c r="F3006" s="3" t="s">
        <v>33</v>
      </c>
      <c r="G3006" s="3" t="s">
        <v>3847</v>
      </c>
      <c r="H3006" s="1"/>
      <c r="J3006"/>
      <c r="AC3006" s="5" t="e">
        <f>VLOOKUP(Table1[[#This Row],[Expense Report]],#REF!,3, 0)</f>
        <v>#REF!</v>
      </c>
      <c r="AD3006" t="s">
        <v>14634</v>
      </c>
      <c r="AE3006" t="s">
        <v>475</v>
      </c>
      <c r="AF3006" t="e">
        <f>MONTH(Table1[[#This Row],[Date Sent]])</f>
        <v>#REF!</v>
      </c>
      <c r="AG3006" t="e">
        <f>YEAR(Table1[[#This Row],[Date Sent]])</f>
        <v>#REF!</v>
      </c>
      <c r="AH3006"/>
    </row>
    <row r="3007" spans="1:34" x14ac:dyDescent="0.2">
      <c r="A3007" t="s">
        <v>162</v>
      </c>
      <c r="B3007" t="s">
        <v>3848</v>
      </c>
      <c r="C3007" s="17">
        <v>62.32</v>
      </c>
      <c r="D3007" s="4">
        <v>45310</v>
      </c>
      <c r="E3007" s="3" t="s">
        <v>21</v>
      </c>
      <c r="F3007" s="3" t="s">
        <v>18</v>
      </c>
      <c r="G3007" s="3" t="s">
        <v>3849</v>
      </c>
      <c r="H3007" s="1"/>
      <c r="J3007"/>
      <c r="AC3007" s="5" t="e">
        <f>VLOOKUP(Table1[[#This Row],[Expense Report]],#REF!,3, 0)</f>
        <v>#REF!</v>
      </c>
      <c r="AD3007" t="s">
        <v>13258</v>
      </c>
      <c r="AE3007" t="s">
        <v>174</v>
      </c>
      <c r="AF3007" t="e">
        <f>MONTH(Table1[[#This Row],[Date Sent]])</f>
        <v>#REF!</v>
      </c>
      <c r="AG3007" t="e">
        <f>YEAR(Table1[[#This Row],[Date Sent]])</f>
        <v>#REF!</v>
      </c>
      <c r="AH3007"/>
    </row>
    <row r="3008" spans="1:34" x14ac:dyDescent="0.2">
      <c r="A3008" t="s">
        <v>162</v>
      </c>
      <c r="B3008" t="s">
        <v>3848</v>
      </c>
      <c r="C3008" s="17">
        <v>22.65</v>
      </c>
      <c r="D3008" s="4">
        <v>45313</v>
      </c>
      <c r="E3008" s="3" t="s">
        <v>21</v>
      </c>
      <c r="F3008" s="3" t="s">
        <v>33</v>
      </c>
      <c r="G3008" s="3" t="s">
        <v>1602</v>
      </c>
      <c r="H3008" s="1"/>
      <c r="J3008"/>
      <c r="AC3008" s="5" t="e">
        <f>VLOOKUP(Table1[[#This Row],[Expense Report]],#REF!,3, 0)</f>
        <v>#REF!</v>
      </c>
      <c r="AD3008" t="s">
        <v>13258</v>
      </c>
      <c r="AE3008" t="s">
        <v>174</v>
      </c>
      <c r="AF3008" t="e">
        <f>MONTH(Table1[[#This Row],[Date Sent]])</f>
        <v>#REF!</v>
      </c>
      <c r="AG3008" t="e">
        <f>YEAR(Table1[[#This Row],[Date Sent]])</f>
        <v>#REF!</v>
      </c>
      <c r="AH3008"/>
    </row>
    <row r="3009" spans="1:34" x14ac:dyDescent="0.2">
      <c r="A3009" t="s">
        <v>162</v>
      </c>
      <c r="B3009" t="s">
        <v>3848</v>
      </c>
      <c r="C3009" s="17">
        <v>17.190000000000001</v>
      </c>
      <c r="D3009" s="4">
        <v>45313</v>
      </c>
      <c r="E3009" s="3" t="s">
        <v>21</v>
      </c>
      <c r="F3009" s="3" t="s">
        <v>33</v>
      </c>
      <c r="G3009" s="3" t="s">
        <v>950</v>
      </c>
      <c r="H3009" s="1"/>
      <c r="J3009"/>
      <c r="AC3009" s="5" t="e">
        <f>VLOOKUP(Table1[[#This Row],[Expense Report]],#REF!,3, 0)</f>
        <v>#REF!</v>
      </c>
      <c r="AD3009" t="s">
        <v>13258</v>
      </c>
      <c r="AE3009" t="s">
        <v>174</v>
      </c>
      <c r="AF3009" t="e">
        <f>MONTH(Table1[[#This Row],[Date Sent]])</f>
        <v>#REF!</v>
      </c>
      <c r="AG3009" t="e">
        <f>YEAR(Table1[[#This Row],[Date Sent]])</f>
        <v>#REF!</v>
      </c>
      <c r="AH3009"/>
    </row>
    <row r="3010" spans="1:34" x14ac:dyDescent="0.2">
      <c r="A3010" t="s">
        <v>162</v>
      </c>
      <c r="B3010" t="s">
        <v>3848</v>
      </c>
      <c r="C3010" s="17">
        <v>737.01</v>
      </c>
      <c r="D3010" s="4">
        <v>45322</v>
      </c>
      <c r="E3010" s="3" t="s">
        <v>13</v>
      </c>
      <c r="F3010" s="3" t="s">
        <v>39</v>
      </c>
      <c r="G3010" s="3" t="s">
        <v>3850</v>
      </c>
      <c r="H3010" s="1"/>
      <c r="J3010"/>
      <c r="AC3010" s="5" t="e">
        <f>VLOOKUP(Table1[[#This Row],[Expense Report]],#REF!,3, 0)</f>
        <v>#REF!</v>
      </c>
      <c r="AD3010" t="s">
        <v>13258</v>
      </c>
      <c r="AE3010" t="s">
        <v>174</v>
      </c>
      <c r="AF3010" t="e">
        <f>MONTH(Table1[[#This Row],[Date Sent]])</f>
        <v>#REF!</v>
      </c>
      <c r="AG3010" t="e">
        <f>YEAR(Table1[[#This Row],[Date Sent]])</f>
        <v>#REF!</v>
      </c>
      <c r="AH3010"/>
    </row>
    <row r="3011" spans="1:34" x14ac:dyDescent="0.2">
      <c r="A3011" t="s">
        <v>162</v>
      </c>
      <c r="B3011" t="s">
        <v>3848</v>
      </c>
      <c r="C3011" s="17">
        <v>127.43</v>
      </c>
      <c r="D3011" s="4">
        <v>45329</v>
      </c>
      <c r="E3011" s="3" t="s">
        <v>21</v>
      </c>
      <c r="F3011" s="3" t="s">
        <v>33</v>
      </c>
      <c r="G3011" s="3" t="s">
        <v>3129</v>
      </c>
      <c r="H3011" s="1"/>
      <c r="J3011"/>
      <c r="AC3011" s="5" t="e">
        <f>VLOOKUP(Table1[[#This Row],[Expense Report]],#REF!,3, 0)</f>
        <v>#REF!</v>
      </c>
      <c r="AD3011" t="s">
        <v>13258</v>
      </c>
      <c r="AE3011" t="s">
        <v>174</v>
      </c>
      <c r="AF3011" t="e">
        <f>MONTH(Table1[[#This Row],[Date Sent]])</f>
        <v>#REF!</v>
      </c>
      <c r="AG3011" t="e">
        <f>YEAR(Table1[[#This Row],[Date Sent]])</f>
        <v>#REF!</v>
      </c>
      <c r="AH3011"/>
    </row>
    <row r="3012" spans="1:34" x14ac:dyDescent="0.2">
      <c r="A3012" s="16" t="s">
        <v>492</v>
      </c>
      <c r="B3012" s="16" t="s">
        <v>3851</v>
      </c>
      <c r="C3012" s="17">
        <v>228.96</v>
      </c>
      <c r="D3012" s="4">
        <v>45297</v>
      </c>
      <c r="E3012" s="3" t="s">
        <v>10</v>
      </c>
      <c r="F3012" s="3" t="s">
        <v>9</v>
      </c>
      <c r="G3012" s="3" t="s">
        <v>3852</v>
      </c>
      <c r="H3012" s="1"/>
      <c r="J3012"/>
      <c r="AC3012" s="5" t="e">
        <f>VLOOKUP(Table1[[#This Row],[Expense Report]],#REF!,3, 0)</f>
        <v>#REF!</v>
      </c>
      <c r="AD3012" t="s">
        <v>13440</v>
      </c>
      <c r="AE3012" t="s">
        <v>73</v>
      </c>
      <c r="AF3012" t="e">
        <f>MONTH(Table1[[#This Row],[Date Sent]])</f>
        <v>#REF!</v>
      </c>
      <c r="AG3012" t="e">
        <f>YEAR(Table1[[#This Row],[Date Sent]])</f>
        <v>#REF!</v>
      </c>
      <c r="AH3012"/>
    </row>
    <row r="3013" spans="1:34" x14ac:dyDescent="0.2">
      <c r="A3013" s="16" t="s">
        <v>492</v>
      </c>
      <c r="B3013" s="16" t="s">
        <v>3851</v>
      </c>
      <c r="C3013" s="17">
        <v>73.239999999999995</v>
      </c>
      <c r="D3013" s="4">
        <v>45306</v>
      </c>
      <c r="E3013" s="3" t="s">
        <v>13</v>
      </c>
      <c r="F3013" s="3" t="s">
        <v>33</v>
      </c>
      <c r="G3013" s="3" t="s">
        <v>3853</v>
      </c>
      <c r="H3013" s="1"/>
      <c r="J3013"/>
      <c r="AC3013" s="5" t="e">
        <f>VLOOKUP(Table1[[#This Row],[Expense Report]],#REF!,3, 0)</f>
        <v>#REF!</v>
      </c>
      <c r="AD3013" t="s">
        <v>13440</v>
      </c>
      <c r="AE3013" t="s">
        <v>73</v>
      </c>
      <c r="AF3013" t="e">
        <f>MONTH(Table1[[#This Row],[Date Sent]])</f>
        <v>#REF!</v>
      </c>
      <c r="AG3013" t="e">
        <f>YEAR(Table1[[#This Row],[Date Sent]])</f>
        <v>#REF!</v>
      </c>
      <c r="AH3013"/>
    </row>
    <row r="3014" spans="1:34" x14ac:dyDescent="0.2">
      <c r="A3014" s="16" t="s">
        <v>492</v>
      </c>
      <c r="B3014" s="16" t="s">
        <v>3851</v>
      </c>
      <c r="C3014" s="17">
        <v>24.63</v>
      </c>
      <c r="D3014" s="4">
        <v>45307</v>
      </c>
      <c r="E3014" s="3" t="s">
        <v>8</v>
      </c>
      <c r="F3014" s="3" t="s">
        <v>39</v>
      </c>
      <c r="G3014" s="3" t="s">
        <v>3854</v>
      </c>
      <c r="H3014" s="1"/>
      <c r="J3014"/>
      <c r="AC3014" s="5" t="e">
        <f>VLOOKUP(Table1[[#This Row],[Expense Report]],#REF!,3, 0)</f>
        <v>#REF!</v>
      </c>
      <c r="AD3014" t="s">
        <v>13440</v>
      </c>
      <c r="AE3014" t="s">
        <v>73</v>
      </c>
      <c r="AF3014" t="e">
        <f>MONTH(Table1[[#This Row],[Date Sent]])</f>
        <v>#REF!</v>
      </c>
      <c r="AG3014" t="e">
        <f>YEAR(Table1[[#This Row],[Date Sent]])</f>
        <v>#REF!</v>
      </c>
      <c r="AH3014"/>
    </row>
    <row r="3015" spans="1:34" x14ac:dyDescent="0.2">
      <c r="A3015" s="16" t="s">
        <v>492</v>
      </c>
      <c r="B3015" s="16" t="s">
        <v>3851</v>
      </c>
      <c r="C3015" s="17">
        <v>145.41999999999999</v>
      </c>
      <c r="D3015" s="4">
        <v>45308</v>
      </c>
      <c r="E3015" s="3" t="s">
        <v>39</v>
      </c>
      <c r="F3015" s="3" t="s">
        <v>53</v>
      </c>
      <c r="G3015" s="3" t="s">
        <v>3855</v>
      </c>
      <c r="H3015" s="1"/>
      <c r="J3015"/>
      <c r="AC3015" s="5" t="e">
        <f>VLOOKUP(Table1[[#This Row],[Expense Report]],#REF!,3, 0)</f>
        <v>#REF!</v>
      </c>
      <c r="AD3015" t="s">
        <v>13440</v>
      </c>
      <c r="AE3015" t="s">
        <v>73</v>
      </c>
      <c r="AF3015" t="e">
        <f>MONTH(Table1[[#This Row],[Date Sent]])</f>
        <v>#REF!</v>
      </c>
      <c r="AG3015" t="e">
        <f>YEAR(Table1[[#This Row],[Date Sent]])</f>
        <v>#REF!</v>
      </c>
      <c r="AH3015"/>
    </row>
    <row r="3016" spans="1:34" x14ac:dyDescent="0.2">
      <c r="A3016" t="s">
        <v>3856</v>
      </c>
      <c r="B3016" t="s">
        <v>3857</v>
      </c>
      <c r="C3016" s="17">
        <v>155.29</v>
      </c>
      <c r="D3016" s="4">
        <v>45274</v>
      </c>
      <c r="E3016" s="3" t="s">
        <v>21</v>
      </c>
      <c r="F3016" s="3" t="s">
        <v>33</v>
      </c>
      <c r="G3016" s="3" t="s">
        <v>3858</v>
      </c>
      <c r="H3016" s="1"/>
      <c r="J3016"/>
      <c r="AC3016" s="5" t="e">
        <f>VLOOKUP(Table1[[#This Row],[Expense Report]],#REF!,3, 0)</f>
        <v>#REF!</v>
      </c>
      <c r="AD3016" t="s">
        <v>11649</v>
      </c>
      <c r="AE3016" t="s">
        <v>11649</v>
      </c>
      <c r="AF3016" t="e">
        <f>MONTH(Table1[[#This Row],[Date Sent]])</f>
        <v>#REF!</v>
      </c>
      <c r="AG3016" t="e">
        <f>YEAR(Table1[[#This Row],[Date Sent]])</f>
        <v>#REF!</v>
      </c>
      <c r="AH3016"/>
    </row>
    <row r="3017" spans="1:34" x14ac:dyDescent="0.2">
      <c r="A3017" t="s">
        <v>3856</v>
      </c>
      <c r="B3017" t="s">
        <v>3857</v>
      </c>
      <c r="C3017" s="17">
        <v>51.57</v>
      </c>
      <c r="D3017" s="4">
        <v>45281</v>
      </c>
      <c r="E3017" s="3" t="s">
        <v>21</v>
      </c>
      <c r="F3017" s="3" t="s">
        <v>15</v>
      </c>
      <c r="G3017" s="3" t="s">
        <v>3859</v>
      </c>
      <c r="H3017" s="1"/>
      <c r="J3017"/>
      <c r="AC3017" s="5" t="e">
        <f>VLOOKUP(Table1[[#This Row],[Expense Report]],#REF!,3, 0)</f>
        <v>#REF!</v>
      </c>
      <c r="AD3017" t="s">
        <v>11649</v>
      </c>
      <c r="AE3017" t="s">
        <v>11649</v>
      </c>
      <c r="AF3017" t="e">
        <f>MONTH(Table1[[#This Row],[Date Sent]])</f>
        <v>#REF!</v>
      </c>
      <c r="AG3017" t="e">
        <f>YEAR(Table1[[#This Row],[Date Sent]])</f>
        <v>#REF!</v>
      </c>
      <c r="AH3017"/>
    </row>
    <row r="3018" spans="1:34" x14ac:dyDescent="0.2">
      <c r="A3018" t="s">
        <v>3856</v>
      </c>
      <c r="B3018" t="s">
        <v>3857</v>
      </c>
      <c r="C3018" s="17">
        <v>130.78</v>
      </c>
      <c r="D3018" s="4">
        <v>45293</v>
      </c>
      <c r="E3018" s="3" t="s">
        <v>21</v>
      </c>
      <c r="F3018" s="3" t="s">
        <v>33</v>
      </c>
      <c r="G3018" s="3" t="s">
        <v>950</v>
      </c>
      <c r="H3018" s="1"/>
      <c r="J3018"/>
      <c r="AC3018" s="5" t="e">
        <f>VLOOKUP(Table1[[#This Row],[Expense Report]],#REF!,3, 0)</f>
        <v>#REF!</v>
      </c>
      <c r="AD3018" t="s">
        <v>11649</v>
      </c>
      <c r="AE3018" t="s">
        <v>11649</v>
      </c>
      <c r="AF3018" t="e">
        <f>MONTH(Table1[[#This Row],[Date Sent]])</f>
        <v>#REF!</v>
      </c>
      <c r="AG3018" t="e">
        <f>YEAR(Table1[[#This Row],[Date Sent]])</f>
        <v>#REF!</v>
      </c>
      <c r="AH3018"/>
    </row>
    <row r="3019" spans="1:34" x14ac:dyDescent="0.2">
      <c r="A3019" t="s">
        <v>3856</v>
      </c>
      <c r="B3019" t="s">
        <v>3857</v>
      </c>
      <c r="C3019" s="17">
        <v>250.61</v>
      </c>
      <c r="D3019" s="4">
        <v>45295</v>
      </c>
      <c r="E3019" s="3" t="s">
        <v>25</v>
      </c>
      <c r="F3019" s="3" t="s">
        <v>39</v>
      </c>
      <c r="G3019" s="3" t="s">
        <v>3860</v>
      </c>
      <c r="H3019" s="1"/>
      <c r="J3019"/>
      <c r="AC3019" s="5" t="e">
        <f>VLOOKUP(Table1[[#This Row],[Expense Report]],#REF!,3, 0)</f>
        <v>#REF!</v>
      </c>
      <c r="AD3019" t="s">
        <v>11649</v>
      </c>
      <c r="AE3019" t="s">
        <v>11649</v>
      </c>
      <c r="AF3019" t="e">
        <f>MONTH(Table1[[#This Row],[Date Sent]])</f>
        <v>#REF!</v>
      </c>
      <c r="AG3019" t="e">
        <f>YEAR(Table1[[#This Row],[Date Sent]])</f>
        <v>#REF!</v>
      </c>
      <c r="AH3019"/>
    </row>
    <row r="3020" spans="1:34" x14ac:dyDescent="0.2">
      <c r="A3020" t="s">
        <v>3856</v>
      </c>
      <c r="B3020" t="s">
        <v>3857</v>
      </c>
      <c r="C3020" s="17">
        <v>126.15</v>
      </c>
      <c r="D3020" s="4">
        <v>45306</v>
      </c>
      <c r="E3020" s="3" t="s">
        <v>21</v>
      </c>
      <c r="F3020" s="3" t="s">
        <v>33</v>
      </c>
      <c r="G3020" s="3" t="s">
        <v>3861</v>
      </c>
      <c r="H3020" s="1"/>
      <c r="J3020"/>
      <c r="AC3020" s="5" t="e">
        <f>VLOOKUP(Table1[[#This Row],[Expense Report]],#REF!,3, 0)</f>
        <v>#REF!</v>
      </c>
      <c r="AD3020" t="s">
        <v>11649</v>
      </c>
      <c r="AE3020" t="s">
        <v>11649</v>
      </c>
      <c r="AF3020" t="e">
        <f>MONTH(Table1[[#This Row],[Date Sent]])</f>
        <v>#REF!</v>
      </c>
      <c r="AG3020" t="e">
        <f>YEAR(Table1[[#This Row],[Date Sent]])</f>
        <v>#REF!</v>
      </c>
      <c r="AH3020"/>
    </row>
    <row r="3021" spans="1:34" x14ac:dyDescent="0.2">
      <c r="A3021" t="s">
        <v>3856</v>
      </c>
      <c r="B3021" t="s">
        <v>3857</v>
      </c>
      <c r="C3021" s="17">
        <v>205.63</v>
      </c>
      <c r="D3021" s="4">
        <v>45307</v>
      </c>
      <c r="E3021" s="3" t="s">
        <v>21</v>
      </c>
      <c r="F3021" s="3" t="s">
        <v>33</v>
      </c>
      <c r="G3021" s="3" t="s">
        <v>3862</v>
      </c>
      <c r="H3021" s="1"/>
      <c r="J3021"/>
      <c r="AC3021" s="5" t="e">
        <f>VLOOKUP(Table1[[#This Row],[Expense Report]],#REF!,3, 0)</f>
        <v>#REF!</v>
      </c>
      <c r="AD3021" t="s">
        <v>11649</v>
      </c>
      <c r="AE3021" t="s">
        <v>11649</v>
      </c>
      <c r="AF3021" t="e">
        <f>MONTH(Table1[[#This Row],[Date Sent]])</f>
        <v>#REF!</v>
      </c>
      <c r="AG3021" t="e">
        <f>YEAR(Table1[[#This Row],[Date Sent]])</f>
        <v>#REF!</v>
      </c>
      <c r="AH3021"/>
    </row>
    <row r="3022" spans="1:34" x14ac:dyDescent="0.2">
      <c r="A3022" t="s">
        <v>2658</v>
      </c>
      <c r="B3022" t="s">
        <v>3863</v>
      </c>
      <c r="C3022" s="17">
        <v>24.88</v>
      </c>
      <c r="D3022" s="4">
        <v>45332</v>
      </c>
      <c r="E3022" s="3" t="s">
        <v>21</v>
      </c>
      <c r="F3022" s="3" t="s">
        <v>33</v>
      </c>
      <c r="G3022" s="3" t="s">
        <v>3864</v>
      </c>
      <c r="H3022" s="1"/>
      <c r="J3022"/>
      <c r="AC3022" s="5" t="e">
        <f>VLOOKUP(Table1[[#This Row],[Expense Report]],#REF!,3, 0)</f>
        <v>#REF!</v>
      </c>
      <c r="AD3022" t="s">
        <v>13348</v>
      </c>
      <c r="AE3022" t="s">
        <v>174</v>
      </c>
      <c r="AF3022" t="e">
        <f>MONTH(Table1[[#This Row],[Date Sent]])</f>
        <v>#REF!</v>
      </c>
      <c r="AG3022" t="e">
        <f>YEAR(Table1[[#This Row],[Date Sent]])</f>
        <v>#REF!</v>
      </c>
      <c r="AH3022"/>
    </row>
    <row r="3023" spans="1:34" x14ac:dyDescent="0.2">
      <c r="A3023" t="s">
        <v>696</v>
      </c>
      <c r="B3023" t="s">
        <v>3865</v>
      </c>
      <c r="C3023" s="17">
        <v>75.8</v>
      </c>
      <c r="D3023" s="4">
        <v>45327</v>
      </c>
      <c r="E3023" s="3" t="s">
        <v>21</v>
      </c>
      <c r="F3023" s="3" t="s">
        <v>33</v>
      </c>
      <c r="G3023" s="3" t="s">
        <v>1353</v>
      </c>
      <c r="H3023" s="1"/>
      <c r="J3023"/>
      <c r="AC3023" s="5" t="e">
        <f>VLOOKUP(Table1[[#This Row],[Expense Report]],#REF!,3, 0)</f>
        <v>#REF!</v>
      </c>
      <c r="AD3023" t="s">
        <v>14658</v>
      </c>
      <c r="AE3023" t="s">
        <v>198</v>
      </c>
      <c r="AF3023" t="e">
        <f>MONTH(Table1[[#This Row],[Date Sent]])</f>
        <v>#REF!</v>
      </c>
      <c r="AG3023" t="e">
        <f>YEAR(Table1[[#This Row],[Date Sent]])</f>
        <v>#REF!</v>
      </c>
      <c r="AH3023"/>
    </row>
    <row r="3024" spans="1:34" x14ac:dyDescent="0.2">
      <c r="A3024" t="s">
        <v>749</v>
      </c>
      <c r="B3024" t="s">
        <v>3866</v>
      </c>
      <c r="C3024" s="17">
        <v>63.57</v>
      </c>
      <c r="D3024" s="4">
        <v>45308</v>
      </c>
      <c r="E3024" s="3" t="s">
        <v>24</v>
      </c>
      <c r="F3024" s="3" t="s">
        <v>16</v>
      </c>
      <c r="G3024" s="3" t="s">
        <v>1179</v>
      </c>
      <c r="H3024" s="1"/>
      <c r="J3024"/>
      <c r="AC3024" s="5" t="e">
        <f>VLOOKUP(Table1[[#This Row],[Expense Report]],#REF!,3, 0)</f>
        <v>#REF!</v>
      </c>
      <c r="AD3024" t="s">
        <v>14659</v>
      </c>
      <c r="AE3024" t="s">
        <v>167</v>
      </c>
      <c r="AF3024" t="e">
        <f>MONTH(Table1[[#This Row],[Date Sent]])</f>
        <v>#REF!</v>
      </c>
      <c r="AG3024" t="e">
        <f>YEAR(Table1[[#This Row],[Date Sent]])</f>
        <v>#REF!</v>
      </c>
      <c r="AH3024"/>
    </row>
    <row r="3025" spans="1:34" x14ac:dyDescent="0.2">
      <c r="A3025" t="s">
        <v>749</v>
      </c>
      <c r="B3025" t="s">
        <v>3866</v>
      </c>
      <c r="C3025" s="17">
        <v>122.14</v>
      </c>
      <c r="D3025" s="4">
        <v>45308</v>
      </c>
      <c r="E3025" s="3" t="s">
        <v>24</v>
      </c>
      <c r="F3025" s="3" t="s">
        <v>16</v>
      </c>
      <c r="G3025" s="3" t="s">
        <v>1179</v>
      </c>
      <c r="H3025" s="1"/>
      <c r="J3025"/>
      <c r="AC3025" s="5" t="e">
        <f>VLOOKUP(Table1[[#This Row],[Expense Report]],#REF!,3, 0)</f>
        <v>#REF!</v>
      </c>
      <c r="AD3025" t="s">
        <v>14659</v>
      </c>
      <c r="AE3025" t="s">
        <v>167</v>
      </c>
      <c r="AF3025" t="e">
        <f>MONTH(Table1[[#This Row],[Date Sent]])</f>
        <v>#REF!</v>
      </c>
      <c r="AG3025" t="e">
        <f>YEAR(Table1[[#This Row],[Date Sent]])</f>
        <v>#REF!</v>
      </c>
      <c r="AH3025"/>
    </row>
    <row r="3026" spans="1:34" x14ac:dyDescent="0.2">
      <c r="A3026" t="s">
        <v>749</v>
      </c>
      <c r="B3026" t="s">
        <v>3866</v>
      </c>
      <c r="C3026" s="17">
        <v>16.62</v>
      </c>
      <c r="D3026" s="4">
        <v>45308</v>
      </c>
      <c r="E3026" s="3" t="s">
        <v>21</v>
      </c>
      <c r="F3026" s="3" t="s">
        <v>9</v>
      </c>
      <c r="G3026" s="3" t="s">
        <v>2921</v>
      </c>
      <c r="H3026" s="1"/>
      <c r="J3026"/>
      <c r="AC3026" s="5" t="e">
        <f>VLOOKUP(Table1[[#This Row],[Expense Report]],#REF!,3, 0)</f>
        <v>#REF!</v>
      </c>
      <c r="AD3026" t="s">
        <v>14659</v>
      </c>
      <c r="AE3026" t="s">
        <v>167</v>
      </c>
      <c r="AF3026" t="e">
        <f>MONTH(Table1[[#This Row],[Date Sent]])</f>
        <v>#REF!</v>
      </c>
      <c r="AG3026" t="e">
        <f>YEAR(Table1[[#This Row],[Date Sent]])</f>
        <v>#REF!</v>
      </c>
      <c r="AH3026"/>
    </row>
    <row r="3027" spans="1:34" x14ac:dyDescent="0.2">
      <c r="A3027" t="s">
        <v>749</v>
      </c>
      <c r="B3027" t="s">
        <v>3866</v>
      </c>
      <c r="C3027" s="17">
        <v>18.84</v>
      </c>
      <c r="D3027" s="4">
        <v>45308</v>
      </c>
      <c r="E3027" s="3" t="s">
        <v>21</v>
      </c>
      <c r="F3027" s="3" t="s">
        <v>9</v>
      </c>
      <c r="G3027" s="3" t="s">
        <v>2921</v>
      </c>
      <c r="H3027" s="1"/>
      <c r="J3027"/>
      <c r="AC3027" s="5" t="e">
        <f>VLOOKUP(Table1[[#This Row],[Expense Report]],#REF!,3, 0)</f>
        <v>#REF!</v>
      </c>
      <c r="AD3027" t="s">
        <v>14659</v>
      </c>
      <c r="AE3027" t="s">
        <v>167</v>
      </c>
      <c r="AF3027" t="e">
        <f>MONTH(Table1[[#This Row],[Date Sent]])</f>
        <v>#REF!</v>
      </c>
      <c r="AG3027" t="e">
        <f>YEAR(Table1[[#This Row],[Date Sent]])</f>
        <v>#REF!</v>
      </c>
      <c r="AH3027"/>
    </row>
    <row r="3028" spans="1:34" x14ac:dyDescent="0.2">
      <c r="A3028" t="s">
        <v>749</v>
      </c>
      <c r="B3028" t="s">
        <v>3866</v>
      </c>
      <c r="C3028" s="17">
        <v>21.18</v>
      </c>
      <c r="D3028" s="4">
        <v>45308</v>
      </c>
      <c r="E3028" s="3" t="s">
        <v>21</v>
      </c>
      <c r="F3028" s="3" t="s">
        <v>15</v>
      </c>
      <c r="G3028" s="3" t="s">
        <v>3867</v>
      </c>
      <c r="H3028" s="1"/>
      <c r="J3028"/>
      <c r="AC3028" s="5" t="e">
        <f>VLOOKUP(Table1[[#This Row],[Expense Report]],#REF!,3, 0)</f>
        <v>#REF!</v>
      </c>
      <c r="AD3028" t="s">
        <v>14659</v>
      </c>
      <c r="AE3028" t="s">
        <v>167</v>
      </c>
      <c r="AF3028" t="e">
        <f>MONTH(Table1[[#This Row],[Date Sent]])</f>
        <v>#REF!</v>
      </c>
      <c r="AG3028" t="e">
        <f>YEAR(Table1[[#This Row],[Date Sent]])</f>
        <v>#REF!</v>
      </c>
      <c r="AH3028"/>
    </row>
    <row r="3029" spans="1:34" x14ac:dyDescent="0.2">
      <c r="A3029" t="s">
        <v>749</v>
      </c>
      <c r="B3029" t="s">
        <v>3866</v>
      </c>
      <c r="C3029" s="17">
        <v>14.58</v>
      </c>
      <c r="D3029" s="4">
        <v>45308</v>
      </c>
      <c r="E3029" s="3" t="s">
        <v>21</v>
      </c>
      <c r="F3029" s="3" t="s">
        <v>9</v>
      </c>
      <c r="G3029" s="3" t="s">
        <v>2921</v>
      </c>
      <c r="H3029" s="1"/>
      <c r="J3029"/>
      <c r="AC3029" s="5" t="e">
        <f>VLOOKUP(Table1[[#This Row],[Expense Report]],#REF!,3, 0)</f>
        <v>#REF!</v>
      </c>
      <c r="AD3029" t="s">
        <v>14659</v>
      </c>
      <c r="AE3029" t="s">
        <v>167</v>
      </c>
      <c r="AF3029" t="e">
        <f>MONTH(Table1[[#This Row],[Date Sent]])</f>
        <v>#REF!</v>
      </c>
      <c r="AG3029" t="e">
        <f>YEAR(Table1[[#This Row],[Date Sent]])</f>
        <v>#REF!</v>
      </c>
      <c r="AH3029"/>
    </row>
    <row r="3030" spans="1:34" x14ac:dyDescent="0.2">
      <c r="A3030" t="s">
        <v>749</v>
      </c>
      <c r="B3030" t="s">
        <v>3866</v>
      </c>
      <c r="C3030" s="17">
        <v>189.85</v>
      </c>
      <c r="D3030" s="4">
        <v>45308</v>
      </c>
      <c r="E3030" s="3" t="s">
        <v>21</v>
      </c>
      <c r="F3030" s="3" t="s">
        <v>9</v>
      </c>
      <c r="G3030" s="3" t="s">
        <v>2814</v>
      </c>
      <c r="H3030" s="1"/>
      <c r="J3030"/>
      <c r="AC3030" s="5" t="e">
        <f>VLOOKUP(Table1[[#This Row],[Expense Report]],#REF!,3, 0)</f>
        <v>#REF!</v>
      </c>
      <c r="AD3030" t="s">
        <v>14659</v>
      </c>
      <c r="AE3030" t="s">
        <v>167</v>
      </c>
      <c r="AF3030" t="e">
        <f>MONTH(Table1[[#This Row],[Date Sent]])</f>
        <v>#REF!</v>
      </c>
      <c r="AG3030" t="e">
        <f>YEAR(Table1[[#This Row],[Date Sent]])</f>
        <v>#REF!</v>
      </c>
      <c r="AH3030"/>
    </row>
    <row r="3031" spans="1:34" x14ac:dyDescent="0.2">
      <c r="A3031" t="s">
        <v>749</v>
      </c>
      <c r="B3031" t="s">
        <v>3866</v>
      </c>
      <c r="C3031" s="17">
        <v>18.989999999999998</v>
      </c>
      <c r="D3031" s="4">
        <v>45311</v>
      </c>
      <c r="E3031" s="3" t="s">
        <v>21</v>
      </c>
      <c r="F3031" s="3" t="s">
        <v>9</v>
      </c>
      <c r="G3031" s="3" t="s">
        <v>2921</v>
      </c>
      <c r="H3031" s="1"/>
      <c r="J3031"/>
      <c r="AC3031" s="5" t="e">
        <f>VLOOKUP(Table1[[#This Row],[Expense Report]],#REF!,3, 0)</f>
        <v>#REF!</v>
      </c>
      <c r="AD3031" t="s">
        <v>14659</v>
      </c>
      <c r="AE3031" t="s">
        <v>167</v>
      </c>
      <c r="AF3031" t="e">
        <f>MONTH(Table1[[#This Row],[Date Sent]])</f>
        <v>#REF!</v>
      </c>
      <c r="AG3031" t="e">
        <f>YEAR(Table1[[#This Row],[Date Sent]])</f>
        <v>#REF!</v>
      </c>
      <c r="AH3031"/>
    </row>
    <row r="3032" spans="1:34" x14ac:dyDescent="0.2">
      <c r="A3032" t="s">
        <v>749</v>
      </c>
      <c r="B3032" t="s">
        <v>3866</v>
      </c>
      <c r="C3032" s="17">
        <v>19.16</v>
      </c>
      <c r="D3032" s="4">
        <v>45311</v>
      </c>
      <c r="E3032" s="3" t="s">
        <v>21</v>
      </c>
      <c r="F3032" s="3" t="s">
        <v>9</v>
      </c>
      <c r="G3032" s="3" t="s">
        <v>2921</v>
      </c>
      <c r="H3032" s="1"/>
      <c r="J3032"/>
      <c r="AC3032" s="5" t="e">
        <f>VLOOKUP(Table1[[#This Row],[Expense Report]],#REF!,3, 0)</f>
        <v>#REF!</v>
      </c>
      <c r="AD3032" t="s">
        <v>14659</v>
      </c>
      <c r="AE3032" t="s">
        <v>167</v>
      </c>
      <c r="AF3032" t="e">
        <f>MONTH(Table1[[#This Row],[Date Sent]])</f>
        <v>#REF!</v>
      </c>
      <c r="AG3032" t="e">
        <f>YEAR(Table1[[#This Row],[Date Sent]])</f>
        <v>#REF!</v>
      </c>
      <c r="AH3032"/>
    </row>
    <row r="3033" spans="1:34" x14ac:dyDescent="0.2">
      <c r="A3033" t="s">
        <v>749</v>
      </c>
      <c r="B3033" t="s">
        <v>3866</v>
      </c>
      <c r="C3033" s="17">
        <v>38.92</v>
      </c>
      <c r="D3033" s="4">
        <v>45311</v>
      </c>
      <c r="E3033" s="3" t="s">
        <v>21</v>
      </c>
      <c r="F3033" s="3" t="s">
        <v>33</v>
      </c>
      <c r="G3033" s="3" t="s">
        <v>2406</v>
      </c>
      <c r="H3033" s="1"/>
      <c r="J3033"/>
      <c r="AC3033" s="5" t="e">
        <f>VLOOKUP(Table1[[#This Row],[Expense Report]],#REF!,3, 0)</f>
        <v>#REF!</v>
      </c>
      <c r="AD3033" t="s">
        <v>14659</v>
      </c>
      <c r="AE3033" t="s">
        <v>167</v>
      </c>
      <c r="AF3033" t="e">
        <f>MONTH(Table1[[#This Row],[Date Sent]])</f>
        <v>#REF!</v>
      </c>
      <c r="AG3033" t="e">
        <f>YEAR(Table1[[#This Row],[Date Sent]])</f>
        <v>#REF!</v>
      </c>
      <c r="AH3033"/>
    </row>
    <row r="3034" spans="1:34" x14ac:dyDescent="0.2">
      <c r="A3034" t="s">
        <v>749</v>
      </c>
      <c r="B3034" t="s">
        <v>3866</v>
      </c>
      <c r="C3034" s="17">
        <v>100.9</v>
      </c>
      <c r="D3034" s="4">
        <v>45311</v>
      </c>
      <c r="E3034" s="3" t="s">
        <v>21</v>
      </c>
      <c r="F3034" s="3" t="s">
        <v>33</v>
      </c>
      <c r="G3034" s="3" t="s">
        <v>3868</v>
      </c>
      <c r="H3034" s="1"/>
      <c r="J3034"/>
      <c r="AC3034" s="5" t="e">
        <f>VLOOKUP(Table1[[#This Row],[Expense Report]],#REF!,3, 0)</f>
        <v>#REF!</v>
      </c>
      <c r="AD3034" t="s">
        <v>14659</v>
      </c>
      <c r="AE3034" t="s">
        <v>167</v>
      </c>
      <c r="AF3034" t="e">
        <f>MONTH(Table1[[#This Row],[Date Sent]])</f>
        <v>#REF!</v>
      </c>
      <c r="AG3034" t="e">
        <f>YEAR(Table1[[#This Row],[Date Sent]])</f>
        <v>#REF!</v>
      </c>
      <c r="AH3034"/>
    </row>
    <row r="3035" spans="1:34" x14ac:dyDescent="0.2">
      <c r="A3035" t="s">
        <v>749</v>
      </c>
      <c r="B3035" t="s">
        <v>3866</v>
      </c>
      <c r="C3035" s="17">
        <v>209.9</v>
      </c>
      <c r="D3035" s="4">
        <v>45311</v>
      </c>
      <c r="E3035" s="3" t="s">
        <v>21</v>
      </c>
      <c r="F3035" s="3" t="s">
        <v>9</v>
      </c>
      <c r="G3035" s="3" t="s">
        <v>2814</v>
      </c>
      <c r="H3035" s="1"/>
      <c r="J3035"/>
      <c r="AC3035" s="5" t="e">
        <f>VLOOKUP(Table1[[#This Row],[Expense Report]],#REF!,3, 0)</f>
        <v>#REF!</v>
      </c>
      <c r="AD3035" t="s">
        <v>14659</v>
      </c>
      <c r="AE3035" t="s">
        <v>167</v>
      </c>
      <c r="AF3035" t="e">
        <f>MONTH(Table1[[#This Row],[Date Sent]])</f>
        <v>#REF!</v>
      </c>
      <c r="AG3035" t="e">
        <f>YEAR(Table1[[#This Row],[Date Sent]])</f>
        <v>#REF!</v>
      </c>
      <c r="AH3035"/>
    </row>
    <row r="3036" spans="1:34" x14ac:dyDescent="0.2">
      <c r="A3036" t="s">
        <v>749</v>
      </c>
      <c r="B3036" t="s">
        <v>3866</v>
      </c>
      <c r="C3036" s="17">
        <v>13.65</v>
      </c>
      <c r="D3036" s="4">
        <v>45320</v>
      </c>
      <c r="E3036" s="3" t="s">
        <v>21</v>
      </c>
      <c r="F3036" s="3" t="s">
        <v>15</v>
      </c>
      <c r="G3036" s="3" t="s">
        <v>1658</v>
      </c>
      <c r="H3036" s="1"/>
      <c r="J3036"/>
      <c r="AC3036" s="5" t="e">
        <f>VLOOKUP(Table1[[#This Row],[Expense Report]],#REF!,3, 0)</f>
        <v>#REF!</v>
      </c>
      <c r="AD3036" t="s">
        <v>14659</v>
      </c>
      <c r="AE3036" t="s">
        <v>167</v>
      </c>
      <c r="AF3036" t="e">
        <f>MONTH(Table1[[#This Row],[Date Sent]])</f>
        <v>#REF!</v>
      </c>
      <c r="AG3036" t="e">
        <f>YEAR(Table1[[#This Row],[Date Sent]])</f>
        <v>#REF!</v>
      </c>
      <c r="AH3036"/>
    </row>
    <row r="3037" spans="1:34" x14ac:dyDescent="0.2">
      <c r="A3037" t="s">
        <v>3869</v>
      </c>
      <c r="B3037" t="s">
        <v>3870</v>
      </c>
      <c r="C3037" s="17">
        <v>44.89</v>
      </c>
      <c r="D3037" s="4">
        <v>45299</v>
      </c>
      <c r="E3037" s="3" t="s">
        <v>19</v>
      </c>
      <c r="F3037" s="3" t="s">
        <v>15</v>
      </c>
      <c r="G3037" s="3" t="s">
        <v>3871</v>
      </c>
      <c r="H3037" s="1"/>
      <c r="J3037"/>
      <c r="AC3037" s="5" t="e">
        <f>VLOOKUP(Table1[[#This Row],[Expense Report]],#REF!,3, 0)</f>
        <v>#REF!</v>
      </c>
      <c r="AD3037" t="s">
        <v>14731</v>
      </c>
      <c r="AE3037" t="s">
        <v>14729</v>
      </c>
      <c r="AF3037" t="e">
        <f>MONTH(Table1[[#This Row],[Date Sent]])</f>
        <v>#REF!</v>
      </c>
      <c r="AG3037" t="e">
        <f>YEAR(Table1[[#This Row],[Date Sent]])</f>
        <v>#REF!</v>
      </c>
      <c r="AH3037"/>
    </row>
    <row r="3038" spans="1:34" x14ac:dyDescent="0.2">
      <c r="A3038" t="s">
        <v>82</v>
      </c>
      <c r="B3038" t="s">
        <v>3872</v>
      </c>
      <c r="C3038" s="17">
        <v>10.59</v>
      </c>
      <c r="D3038" s="4">
        <v>45315</v>
      </c>
      <c r="E3038" s="3" t="s">
        <v>13</v>
      </c>
      <c r="F3038" s="3" t="s">
        <v>33</v>
      </c>
      <c r="G3038" s="3" t="s">
        <v>3873</v>
      </c>
      <c r="H3038" s="1"/>
      <c r="J3038"/>
      <c r="AC3038" s="5" t="e">
        <f>VLOOKUP(Table1[[#This Row],[Expense Report]],#REF!,3, 0)</f>
        <v>#REF!</v>
      </c>
      <c r="AD3038" t="s">
        <v>11649</v>
      </c>
      <c r="AE3038" t="s">
        <v>11649</v>
      </c>
      <c r="AF3038" t="e">
        <f>MONTH(Table1[[#This Row],[Date Sent]])</f>
        <v>#REF!</v>
      </c>
      <c r="AG3038" t="e">
        <f>YEAR(Table1[[#This Row],[Date Sent]])</f>
        <v>#REF!</v>
      </c>
      <c r="AH3038"/>
    </row>
    <row r="3039" spans="1:34" x14ac:dyDescent="0.2">
      <c r="A3039" t="s">
        <v>82</v>
      </c>
      <c r="B3039" t="s">
        <v>3872</v>
      </c>
      <c r="C3039" s="17">
        <v>12</v>
      </c>
      <c r="D3039" s="4">
        <v>45322</v>
      </c>
      <c r="E3039" s="3" t="s">
        <v>33</v>
      </c>
      <c r="F3039" s="3" t="s">
        <v>5</v>
      </c>
      <c r="G3039" s="3" t="s">
        <v>3874</v>
      </c>
      <c r="H3039" s="1"/>
      <c r="J3039"/>
      <c r="AC3039" s="5" t="e">
        <f>VLOOKUP(Table1[[#This Row],[Expense Report]],#REF!,3, 0)</f>
        <v>#REF!</v>
      </c>
      <c r="AD3039" t="s">
        <v>11649</v>
      </c>
      <c r="AE3039" t="s">
        <v>11649</v>
      </c>
      <c r="AF3039" t="e">
        <f>MONTH(Table1[[#This Row],[Date Sent]])</f>
        <v>#REF!</v>
      </c>
      <c r="AG3039" t="e">
        <f>YEAR(Table1[[#This Row],[Date Sent]])</f>
        <v>#REF!</v>
      </c>
      <c r="AH3039"/>
    </row>
    <row r="3040" spans="1:34" x14ac:dyDescent="0.2">
      <c r="A3040" t="s">
        <v>82</v>
      </c>
      <c r="B3040" t="s">
        <v>3872</v>
      </c>
      <c r="C3040" s="17">
        <v>30</v>
      </c>
      <c r="D3040" s="4">
        <v>45322</v>
      </c>
      <c r="E3040" s="3" t="s">
        <v>13</v>
      </c>
      <c r="F3040" s="3" t="s">
        <v>5</v>
      </c>
      <c r="G3040" s="3" t="s">
        <v>3875</v>
      </c>
      <c r="H3040" s="1"/>
      <c r="J3040"/>
      <c r="AC3040" s="5" t="e">
        <f>VLOOKUP(Table1[[#This Row],[Expense Report]],#REF!,3, 0)</f>
        <v>#REF!</v>
      </c>
      <c r="AD3040" t="s">
        <v>11649</v>
      </c>
      <c r="AE3040" t="s">
        <v>11649</v>
      </c>
      <c r="AF3040" t="e">
        <f>MONTH(Table1[[#This Row],[Date Sent]])</f>
        <v>#REF!</v>
      </c>
      <c r="AG3040" t="e">
        <f>YEAR(Table1[[#This Row],[Date Sent]])</f>
        <v>#REF!</v>
      </c>
      <c r="AH3040"/>
    </row>
    <row r="3041" spans="1:34" x14ac:dyDescent="0.2">
      <c r="A3041" t="s">
        <v>82</v>
      </c>
      <c r="B3041" t="s">
        <v>3872</v>
      </c>
      <c r="C3041" s="17">
        <v>71</v>
      </c>
      <c r="D3041" s="4">
        <v>45323</v>
      </c>
      <c r="E3041" s="3" t="s">
        <v>14</v>
      </c>
      <c r="F3041" s="3" t="s">
        <v>11</v>
      </c>
      <c r="G3041" s="3" t="s">
        <v>3876</v>
      </c>
      <c r="H3041" s="1"/>
      <c r="J3041"/>
      <c r="AC3041" s="5" t="e">
        <f>VLOOKUP(Table1[[#This Row],[Expense Report]],#REF!,3, 0)</f>
        <v>#REF!</v>
      </c>
      <c r="AD3041" t="s">
        <v>11649</v>
      </c>
      <c r="AE3041" t="s">
        <v>11649</v>
      </c>
      <c r="AF3041" t="e">
        <f>MONTH(Table1[[#This Row],[Date Sent]])</f>
        <v>#REF!</v>
      </c>
      <c r="AG3041" t="e">
        <f>YEAR(Table1[[#This Row],[Date Sent]])</f>
        <v>#REF!</v>
      </c>
      <c r="AH3041"/>
    </row>
    <row r="3042" spans="1:34" x14ac:dyDescent="0.2">
      <c r="A3042" t="s">
        <v>82</v>
      </c>
      <c r="B3042" t="s">
        <v>3872</v>
      </c>
      <c r="C3042" s="17">
        <v>6.09</v>
      </c>
      <c r="D3042" s="4">
        <v>45325</v>
      </c>
      <c r="E3042" s="3" t="s">
        <v>13</v>
      </c>
      <c r="F3042" s="3" t="s">
        <v>33</v>
      </c>
      <c r="G3042" s="3" t="s">
        <v>3877</v>
      </c>
      <c r="H3042" s="1"/>
      <c r="J3042"/>
      <c r="AC3042" s="5" t="e">
        <f>VLOOKUP(Table1[[#This Row],[Expense Report]],#REF!,3, 0)</f>
        <v>#REF!</v>
      </c>
      <c r="AD3042" t="s">
        <v>11649</v>
      </c>
      <c r="AE3042" t="s">
        <v>11649</v>
      </c>
      <c r="AF3042" t="e">
        <f>MONTH(Table1[[#This Row],[Date Sent]])</f>
        <v>#REF!</v>
      </c>
      <c r="AG3042" t="e">
        <f>YEAR(Table1[[#This Row],[Date Sent]])</f>
        <v>#REF!</v>
      </c>
      <c r="AH3042"/>
    </row>
    <row r="3043" spans="1:34" x14ac:dyDescent="0.2">
      <c r="A3043" t="s">
        <v>82</v>
      </c>
      <c r="B3043" t="s">
        <v>3872</v>
      </c>
      <c r="C3043" s="17">
        <v>140.5</v>
      </c>
      <c r="D3043" s="4">
        <v>45325</v>
      </c>
      <c r="E3043" s="3" t="s">
        <v>13</v>
      </c>
      <c r="F3043" s="3" t="s">
        <v>33</v>
      </c>
      <c r="G3043" s="3" t="s">
        <v>3878</v>
      </c>
      <c r="H3043" s="1"/>
      <c r="J3043"/>
      <c r="AC3043" s="5" t="e">
        <f>VLOOKUP(Table1[[#This Row],[Expense Report]],#REF!,3, 0)</f>
        <v>#REF!</v>
      </c>
      <c r="AD3043" t="s">
        <v>11649</v>
      </c>
      <c r="AE3043" t="s">
        <v>11649</v>
      </c>
      <c r="AF3043" t="e">
        <f>MONTH(Table1[[#This Row],[Date Sent]])</f>
        <v>#REF!</v>
      </c>
      <c r="AG3043" t="e">
        <f>YEAR(Table1[[#This Row],[Date Sent]])</f>
        <v>#REF!</v>
      </c>
      <c r="AH3043"/>
    </row>
    <row r="3044" spans="1:34" x14ac:dyDescent="0.2">
      <c r="A3044" t="s">
        <v>82</v>
      </c>
      <c r="B3044" t="s">
        <v>3872</v>
      </c>
      <c r="C3044" s="17">
        <v>123.49</v>
      </c>
      <c r="D3044" s="4">
        <v>45325</v>
      </c>
      <c r="E3044" s="3" t="s">
        <v>13</v>
      </c>
      <c r="F3044" s="3" t="s">
        <v>33</v>
      </c>
      <c r="G3044" s="3" t="s">
        <v>3879</v>
      </c>
      <c r="H3044" s="1"/>
      <c r="J3044"/>
      <c r="AC3044" s="5" t="e">
        <f>VLOOKUP(Table1[[#This Row],[Expense Report]],#REF!,3, 0)</f>
        <v>#REF!</v>
      </c>
      <c r="AD3044" t="s">
        <v>11649</v>
      </c>
      <c r="AE3044" t="s">
        <v>11649</v>
      </c>
      <c r="AF3044" t="e">
        <f>MONTH(Table1[[#This Row],[Date Sent]])</f>
        <v>#REF!</v>
      </c>
      <c r="AG3044" t="e">
        <f>YEAR(Table1[[#This Row],[Date Sent]])</f>
        <v>#REF!</v>
      </c>
      <c r="AH3044"/>
    </row>
    <row r="3045" spans="1:34" x14ac:dyDescent="0.2">
      <c r="A3045" t="s">
        <v>82</v>
      </c>
      <c r="B3045" t="s">
        <v>3872</v>
      </c>
      <c r="C3045" s="17">
        <v>77.599999999999994</v>
      </c>
      <c r="D3045" s="4">
        <v>45325</v>
      </c>
      <c r="E3045" s="3" t="s">
        <v>13</v>
      </c>
      <c r="F3045" s="3" t="s">
        <v>33</v>
      </c>
      <c r="G3045" s="3" t="s">
        <v>3880</v>
      </c>
      <c r="H3045" s="1"/>
      <c r="J3045"/>
      <c r="AC3045" s="5" t="e">
        <f>VLOOKUP(Table1[[#This Row],[Expense Report]],#REF!,3, 0)</f>
        <v>#REF!</v>
      </c>
      <c r="AD3045" t="s">
        <v>11649</v>
      </c>
      <c r="AE3045" t="s">
        <v>11649</v>
      </c>
      <c r="AF3045" t="e">
        <f>MONTH(Table1[[#This Row],[Date Sent]])</f>
        <v>#REF!</v>
      </c>
      <c r="AG3045" t="e">
        <f>YEAR(Table1[[#This Row],[Date Sent]])</f>
        <v>#REF!</v>
      </c>
      <c r="AH3045"/>
    </row>
    <row r="3046" spans="1:34" x14ac:dyDescent="0.2">
      <c r="A3046" t="s">
        <v>82</v>
      </c>
      <c r="B3046" t="s">
        <v>3872</v>
      </c>
      <c r="C3046" s="17">
        <v>19.079999999999998</v>
      </c>
      <c r="D3046" s="4">
        <v>45325</v>
      </c>
      <c r="E3046" s="3" t="s">
        <v>13</v>
      </c>
      <c r="F3046" s="3" t="s">
        <v>39</v>
      </c>
      <c r="G3046" s="3" t="s">
        <v>3881</v>
      </c>
      <c r="H3046" s="1"/>
      <c r="J3046"/>
      <c r="AC3046" s="5" t="e">
        <f>VLOOKUP(Table1[[#This Row],[Expense Report]],#REF!,3, 0)</f>
        <v>#REF!</v>
      </c>
      <c r="AD3046" t="s">
        <v>11649</v>
      </c>
      <c r="AE3046" t="s">
        <v>11649</v>
      </c>
      <c r="AF3046" t="e">
        <f>MONTH(Table1[[#This Row],[Date Sent]])</f>
        <v>#REF!</v>
      </c>
      <c r="AG3046" t="e">
        <f>YEAR(Table1[[#This Row],[Date Sent]])</f>
        <v>#REF!</v>
      </c>
      <c r="AH3046"/>
    </row>
    <row r="3047" spans="1:34" x14ac:dyDescent="0.2">
      <c r="A3047" t="s">
        <v>82</v>
      </c>
      <c r="B3047" t="s">
        <v>3872</v>
      </c>
      <c r="C3047" s="17">
        <v>21.19</v>
      </c>
      <c r="D3047" s="4">
        <v>45325</v>
      </c>
      <c r="E3047" s="3" t="s">
        <v>13</v>
      </c>
      <c r="F3047" s="3" t="s">
        <v>39</v>
      </c>
      <c r="G3047" s="3" t="s">
        <v>3882</v>
      </c>
      <c r="H3047" s="1"/>
      <c r="J3047"/>
      <c r="AC3047" s="5" t="e">
        <f>VLOOKUP(Table1[[#This Row],[Expense Report]],#REF!,3, 0)</f>
        <v>#REF!</v>
      </c>
      <c r="AD3047" t="s">
        <v>11649</v>
      </c>
      <c r="AE3047" t="s">
        <v>11649</v>
      </c>
      <c r="AF3047" t="e">
        <f>MONTH(Table1[[#This Row],[Date Sent]])</f>
        <v>#REF!</v>
      </c>
      <c r="AG3047" t="e">
        <f>YEAR(Table1[[#This Row],[Date Sent]])</f>
        <v>#REF!</v>
      </c>
      <c r="AH3047"/>
    </row>
    <row r="3048" spans="1:34" x14ac:dyDescent="0.2">
      <c r="A3048" t="s">
        <v>82</v>
      </c>
      <c r="B3048" t="s">
        <v>3872</v>
      </c>
      <c r="C3048" s="17">
        <v>52.71</v>
      </c>
      <c r="D3048" s="4">
        <v>45326</v>
      </c>
      <c r="E3048" s="3" t="s">
        <v>13</v>
      </c>
      <c r="F3048" s="3" t="s">
        <v>15</v>
      </c>
      <c r="G3048" s="3" t="s">
        <v>3883</v>
      </c>
      <c r="H3048" s="1"/>
      <c r="J3048"/>
      <c r="AC3048" s="5" t="e">
        <f>VLOOKUP(Table1[[#This Row],[Expense Report]],#REF!,3, 0)</f>
        <v>#REF!</v>
      </c>
      <c r="AD3048" t="s">
        <v>11649</v>
      </c>
      <c r="AE3048" t="s">
        <v>11649</v>
      </c>
      <c r="AF3048" t="e">
        <f>MONTH(Table1[[#This Row],[Date Sent]])</f>
        <v>#REF!</v>
      </c>
      <c r="AG3048" t="e">
        <f>YEAR(Table1[[#This Row],[Date Sent]])</f>
        <v>#REF!</v>
      </c>
      <c r="AH3048"/>
    </row>
    <row r="3049" spans="1:34" x14ac:dyDescent="0.2">
      <c r="A3049" t="s">
        <v>82</v>
      </c>
      <c r="B3049" t="s">
        <v>3872</v>
      </c>
      <c r="C3049" s="17">
        <v>21.19</v>
      </c>
      <c r="D3049" s="4">
        <v>45328</v>
      </c>
      <c r="E3049" s="3" t="s">
        <v>13</v>
      </c>
      <c r="F3049" s="3" t="s">
        <v>15</v>
      </c>
      <c r="G3049" s="3" t="s">
        <v>3884</v>
      </c>
      <c r="H3049" s="1"/>
      <c r="J3049"/>
      <c r="AC3049" s="5" t="e">
        <f>VLOOKUP(Table1[[#This Row],[Expense Report]],#REF!,3, 0)</f>
        <v>#REF!</v>
      </c>
      <c r="AD3049" t="s">
        <v>11649</v>
      </c>
      <c r="AE3049" t="s">
        <v>11649</v>
      </c>
      <c r="AF3049" t="e">
        <f>MONTH(Table1[[#This Row],[Date Sent]])</f>
        <v>#REF!</v>
      </c>
      <c r="AG3049" t="e">
        <f>YEAR(Table1[[#This Row],[Date Sent]])</f>
        <v>#REF!</v>
      </c>
      <c r="AH3049"/>
    </row>
    <row r="3050" spans="1:34" x14ac:dyDescent="0.2">
      <c r="A3050" t="s">
        <v>82</v>
      </c>
      <c r="B3050" t="s">
        <v>3872</v>
      </c>
      <c r="C3050" s="17">
        <v>29.67</v>
      </c>
      <c r="D3050" s="4">
        <v>45330</v>
      </c>
      <c r="E3050" s="3" t="s">
        <v>13</v>
      </c>
      <c r="F3050" s="3" t="s">
        <v>15</v>
      </c>
      <c r="G3050" s="3" t="s">
        <v>3885</v>
      </c>
      <c r="H3050" s="1"/>
      <c r="J3050"/>
      <c r="AC3050" s="5" t="e">
        <f>VLOOKUP(Table1[[#This Row],[Expense Report]],#REF!,3, 0)</f>
        <v>#REF!</v>
      </c>
      <c r="AD3050" t="s">
        <v>11649</v>
      </c>
      <c r="AE3050" t="s">
        <v>11649</v>
      </c>
      <c r="AF3050" t="e">
        <f>MONTH(Table1[[#This Row],[Date Sent]])</f>
        <v>#REF!</v>
      </c>
      <c r="AG3050" t="e">
        <f>YEAR(Table1[[#This Row],[Date Sent]])</f>
        <v>#REF!</v>
      </c>
      <c r="AH3050"/>
    </row>
    <row r="3051" spans="1:34" x14ac:dyDescent="0.2">
      <c r="A3051" t="s">
        <v>82</v>
      </c>
      <c r="B3051" t="s">
        <v>3872</v>
      </c>
      <c r="C3051" s="17">
        <v>121.69</v>
      </c>
      <c r="D3051" s="4">
        <v>45330</v>
      </c>
      <c r="E3051" s="3" t="s">
        <v>13</v>
      </c>
      <c r="F3051" s="3" t="s">
        <v>15</v>
      </c>
      <c r="G3051" s="3" t="s">
        <v>3886</v>
      </c>
      <c r="H3051" s="1"/>
      <c r="J3051"/>
      <c r="AC3051" s="5" t="e">
        <f>VLOOKUP(Table1[[#This Row],[Expense Report]],#REF!,3, 0)</f>
        <v>#REF!</v>
      </c>
      <c r="AD3051" t="s">
        <v>11649</v>
      </c>
      <c r="AE3051" t="s">
        <v>11649</v>
      </c>
      <c r="AF3051" t="e">
        <f>MONTH(Table1[[#This Row],[Date Sent]])</f>
        <v>#REF!</v>
      </c>
      <c r="AG3051" t="e">
        <f>YEAR(Table1[[#This Row],[Date Sent]])</f>
        <v>#REF!</v>
      </c>
      <c r="AH3051"/>
    </row>
    <row r="3052" spans="1:34" x14ac:dyDescent="0.2">
      <c r="A3052" t="s">
        <v>577</v>
      </c>
      <c r="B3052" t="s">
        <v>3887</v>
      </c>
      <c r="C3052" s="17">
        <v>42.37</v>
      </c>
      <c r="D3052" s="4">
        <v>45308</v>
      </c>
      <c r="E3052" s="3" t="s">
        <v>25</v>
      </c>
      <c r="F3052" s="3" t="s">
        <v>17</v>
      </c>
      <c r="G3052" s="3" t="s">
        <v>3888</v>
      </c>
      <c r="H3052" s="1"/>
      <c r="J3052"/>
      <c r="AC3052" s="5" t="e">
        <f>VLOOKUP(Table1[[#This Row],[Expense Report]],#REF!,3, 0)</f>
        <v>#REF!</v>
      </c>
      <c r="AD3052" t="s">
        <v>13687</v>
      </c>
      <c r="AE3052" t="s">
        <v>73</v>
      </c>
      <c r="AF3052" t="e">
        <f>MONTH(Table1[[#This Row],[Date Sent]])</f>
        <v>#REF!</v>
      </c>
      <c r="AG3052" t="e">
        <f>YEAR(Table1[[#This Row],[Date Sent]])</f>
        <v>#REF!</v>
      </c>
      <c r="AH3052"/>
    </row>
    <row r="3053" spans="1:34" x14ac:dyDescent="0.2">
      <c r="A3053" t="s">
        <v>577</v>
      </c>
      <c r="B3053" t="s">
        <v>3887</v>
      </c>
      <c r="C3053" s="17">
        <v>130.41</v>
      </c>
      <c r="D3053" s="4">
        <v>45308</v>
      </c>
      <c r="E3053" s="3" t="s">
        <v>8</v>
      </c>
      <c r="F3053" s="3" t="s">
        <v>39</v>
      </c>
      <c r="G3053" s="3" t="s">
        <v>3889</v>
      </c>
      <c r="H3053" s="1"/>
      <c r="J3053"/>
      <c r="AC3053" s="5" t="e">
        <f>VLOOKUP(Table1[[#This Row],[Expense Report]],#REF!,3, 0)</f>
        <v>#REF!</v>
      </c>
      <c r="AD3053" t="s">
        <v>13687</v>
      </c>
      <c r="AE3053" t="s">
        <v>73</v>
      </c>
      <c r="AF3053" t="e">
        <f>MONTH(Table1[[#This Row],[Date Sent]])</f>
        <v>#REF!</v>
      </c>
      <c r="AG3053" t="e">
        <f>YEAR(Table1[[#This Row],[Date Sent]])</f>
        <v>#REF!</v>
      </c>
      <c r="AH3053"/>
    </row>
    <row r="3054" spans="1:34" x14ac:dyDescent="0.2">
      <c r="A3054" t="s">
        <v>577</v>
      </c>
      <c r="B3054" t="s">
        <v>3887</v>
      </c>
      <c r="C3054" s="17">
        <v>206.95</v>
      </c>
      <c r="D3054" s="4">
        <v>45309</v>
      </c>
      <c r="E3054" s="3" t="s">
        <v>14</v>
      </c>
      <c r="F3054" s="3" t="s">
        <v>15</v>
      </c>
      <c r="G3054" s="3" t="s">
        <v>3890</v>
      </c>
      <c r="H3054" s="1"/>
      <c r="J3054"/>
      <c r="AC3054" s="5" t="e">
        <f>VLOOKUP(Table1[[#This Row],[Expense Report]],#REF!,3, 0)</f>
        <v>#REF!</v>
      </c>
      <c r="AD3054" t="s">
        <v>13687</v>
      </c>
      <c r="AE3054" t="s">
        <v>73</v>
      </c>
      <c r="AF3054" t="e">
        <f>MONTH(Table1[[#This Row],[Date Sent]])</f>
        <v>#REF!</v>
      </c>
      <c r="AG3054" t="e">
        <f>YEAR(Table1[[#This Row],[Date Sent]])</f>
        <v>#REF!</v>
      </c>
      <c r="AH3054"/>
    </row>
    <row r="3055" spans="1:34" x14ac:dyDescent="0.2">
      <c r="A3055" t="s">
        <v>577</v>
      </c>
      <c r="B3055" t="s">
        <v>3887</v>
      </c>
      <c r="C3055" s="17">
        <v>205.95</v>
      </c>
      <c r="D3055" s="4">
        <v>45310</v>
      </c>
      <c r="E3055" s="3" t="s">
        <v>14</v>
      </c>
      <c r="F3055" s="3" t="s">
        <v>15</v>
      </c>
      <c r="G3055" s="3" t="s">
        <v>3891</v>
      </c>
      <c r="H3055" s="1"/>
      <c r="J3055"/>
      <c r="AC3055" s="5" t="e">
        <f>VLOOKUP(Table1[[#This Row],[Expense Report]],#REF!,3, 0)</f>
        <v>#REF!</v>
      </c>
      <c r="AD3055" t="s">
        <v>13687</v>
      </c>
      <c r="AE3055" t="s">
        <v>73</v>
      </c>
      <c r="AF3055" t="e">
        <f>MONTH(Table1[[#This Row],[Date Sent]])</f>
        <v>#REF!</v>
      </c>
      <c r="AG3055" t="e">
        <f>YEAR(Table1[[#This Row],[Date Sent]])</f>
        <v>#REF!</v>
      </c>
      <c r="AH3055"/>
    </row>
    <row r="3056" spans="1:34" x14ac:dyDescent="0.2">
      <c r="A3056" t="s">
        <v>577</v>
      </c>
      <c r="B3056" t="s">
        <v>3887</v>
      </c>
      <c r="C3056" s="17">
        <v>405.95</v>
      </c>
      <c r="D3056" s="4">
        <v>45311</v>
      </c>
      <c r="E3056" s="3" t="s">
        <v>14</v>
      </c>
      <c r="F3056" s="3" t="s">
        <v>15</v>
      </c>
      <c r="G3056" s="3" t="s">
        <v>3892</v>
      </c>
      <c r="H3056" s="1"/>
      <c r="J3056"/>
      <c r="AC3056" s="5" t="e">
        <f>VLOOKUP(Table1[[#This Row],[Expense Report]],#REF!,3, 0)</f>
        <v>#REF!</v>
      </c>
      <c r="AD3056" t="s">
        <v>13687</v>
      </c>
      <c r="AE3056" t="s">
        <v>73</v>
      </c>
      <c r="AF3056" t="e">
        <f>MONTH(Table1[[#This Row],[Date Sent]])</f>
        <v>#REF!</v>
      </c>
      <c r="AG3056" t="e">
        <f>YEAR(Table1[[#This Row],[Date Sent]])</f>
        <v>#REF!</v>
      </c>
      <c r="AH3056"/>
    </row>
    <row r="3057" spans="1:34" x14ac:dyDescent="0.2">
      <c r="A3057" t="s">
        <v>577</v>
      </c>
      <c r="B3057" t="s">
        <v>3887</v>
      </c>
      <c r="C3057" s="17">
        <v>52.7</v>
      </c>
      <c r="D3057" s="4">
        <v>45327</v>
      </c>
      <c r="E3057" s="3" t="s">
        <v>25</v>
      </c>
      <c r="F3057" s="3" t="s">
        <v>33</v>
      </c>
      <c r="G3057" s="3" t="s">
        <v>3893</v>
      </c>
      <c r="H3057" s="1"/>
      <c r="J3057"/>
      <c r="AC3057" s="5" t="e">
        <f>VLOOKUP(Table1[[#This Row],[Expense Report]],#REF!,3, 0)</f>
        <v>#REF!</v>
      </c>
      <c r="AD3057" t="s">
        <v>13687</v>
      </c>
      <c r="AE3057" t="s">
        <v>73</v>
      </c>
      <c r="AF3057" t="e">
        <f>MONTH(Table1[[#This Row],[Date Sent]])</f>
        <v>#REF!</v>
      </c>
      <c r="AG3057" t="e">
        <f>YEAR(Table1[[#This Row],[Date Sent]])</f>
        <v>#REF!</v>
      </c>
      <c r="AH3057"/>
    </row>
    <row r="3058" spans="1:34" x14ac:dyDescent="0.2">
      <c r="A3058" t="s">
        <v>577</v>
      </c>
      <c r="B3058" t="s">
        <v>3887</v>
      </c>
      <c r="C3058" s="17">
        <v>27.42</v>
      </c>
      <c r="D3058" s="4">
        <v>45329</v>
      </c>
      <c r="E3058" s="3" t="s">
        <v>25</v>
      </c>
      <c r="F3058" s="3" t="s">
        <v>17</v>
      </c>
      <c r="G3058" s="3" t="s">
        <v>3894</v>
      </c>
      <c r="H3058" s="1"/>
      <c r="J3058"/>
      <c r="AC3058" s="5" t="e">
        <f>VLOOKUP(Table1[[#This Row],[Expense Report]],#REF!,3, 0)</f>
        <v>#REF!</v>
      </c>
      <c r="AD3058" t="s">
        <v>13687</v>
      </c>
      <c r="AE3058" t="s">
        <v>73</v>
      </c>
      <c r="AF3058" t="e">
        <f>MONTH(Table1[[#This Row],[Date Sent]])</f>
        <v>#REF!</v>
      </c>
      <c r="AG3058" t="e">
        <f>YEAR(Table1[[#This Row],[Date Sent]])</f>
        <v>#REF!</v>
      </c>
      <c r="AH3058"/>
    </row>
    <row r="3059" spans="1:34" x14ac:dyDescent="0.2">
      <c r="A3059" t="s">
        <v>2887</v>
      </c>
      <c r="B3059" t="s">
        <v>3895</v>
      </c>
      <c r="C3059" s="17">
        <v>7.51</v>
      </c>
      <c r="D3059" s="4">
        <v>45310</v>
      </c>
      <c r="E3059" s="3" t="s">
        <v>13</v>
      </c>
      <c r="F3059" s="3" t="s">
        <v>58</v>
      </c>
      <c r="G3059" s="3" t="s">
        <v>3896</v>
      </c>
      <c r="H3059" s="1"/>
      <c r="J3059"/>
      <c r="AC3059" s="5" t="e">
        <f>VLOOKUP(Table1[[#This Row],[Expense Report]],#REF!,3, 0)</f>
        <v>#REF!</v>
      </c>
      <c r="AD3059" t="s">
        <v>14677</v>
      </c>
      <c r="AE3059" t="s">
        <v>313</v>
      </c>
      <c r="AF3059" t="e">
        <f>MONTH(Table1[[#This Row],[Date Sent]])</f>
        <v>#REF!</v>
      </c>
      <c r="AG3059" t="e">
        <f>YEAR(Table1[[#This Row],[Date Sent]])</f>
        <v>#REF!</v>
      </c>
      <c r="AH3059"/>
    </row>
    <row r="3060" spans="1:34" x14ac:dyDescent="0.2">
      <c r="A3060" t="s">
        <v>2887</v>
      </c>
      <c r="B3060" t="s">
        <v>3895</v>
      </c>
      <c r="C3060" s="17">
        <v>254.96</v>
      </c>
      <c r="D3060" s="4">
        <v>45314</v>
      </c>
      <c r="E3060" s="3" t="s">
        <v>25</v>
      </c>
      <c r="F3060" s="3" t="s">
        <v>51</v>
      </c>
      <c r="G3060" s="3" t="s">
        <v>3897</v>
      </c>
      <c r="H3060" s="1"/>
      <c r="J3060"/>
      <c r="AC3060" s="5" t="e">
        <f>VLOOKUP(Table1[[#This Row],[Expense Report]],#REF!,3, 0)</f>
        <v>#REF!</v>
      </c>
      <c r="AD3060" t="s">
        <v>14677</v>
      </c>
      <c r="AE3060" t="s">
        <v>313</v>
      </c>
      <c r="AF3060" t="e">
        <f>MONTH(Table1[[#This Row],[Date Sent]])</f>
        <v>#REF!</v>
      </c>
      <c r="AG3060" t="e">
        <f>YEAR(Table1[[#This Row],[Date Sent]])</f>
        <v>#REF!</v>
      </c>
      <c r="AH3060"/>
    </row>
    <row r="3061" spans="1:34" x14ac:dyDescent="0.2">
      <c r="A3061" t="s">
        <v>2887</v>
      </c>
      <c r="B3061" t="s">
        <v>3898</v>
      </c>
      <c r="C3061" s="17">
        <v>332.03</v>
      </c>
      <c r="D3061" s="4">
        <v>45314</v>
      </c>
      <c r="E3061" s="3" t="s">
        <v>48</v>
      </c>
      <c r="F3061" s="3" t="s">
        <v>15</v>
      </c>
      <c r="G3061" s="3" t="s">
        <v>3899</v>
      </c>
      <c r="H3061" s="1"/>
      <c r="J3061"/>
      <c r="AC3061" s="5" t="e">
        <f>VLOOKUP(Table1[[#This Row],[Expense Report]],#REF!,3, 0)</f>
        <v>#REF!</v>
      </c>
      <c r="AD3061" t="s">
        <v>14677</v>
      </c>
      <c r="AE3061" t="s">
        <v>313</v>
      </c>
      <c r="AF3061" t="e">
        <f>MONTH(Table1[[#This Row],[Date Sent]])</f>
        <v>#REF!</v>
      </c>
      <c r="AG3061" t="e">
        <f>YEAR(Table1[[#This Row],[Date Sent]])</f>
        <v>#REF!</v>
      </c>
      <c r="AH3061"/>
    </row>
    <row r="3062" spans="1:34" x14ac:dyDescent="0.2">
      <c r="A3062" t="s">
        <v>2887</v>
      </c>
      <c r="B3062" t="s">
        <v>3898</v>
      </c>
      <c r="C3062" s="17">
        <v>92.36</v>
      </c>
      <c r="D3062" s="4">
        <v>45317</v>
      </c>
      <c r="E3062" s="3" t="s">
        <v>13</v>
      </c>
      <c r="F3062" s="3" t="s">
        <v>33</v>
      </c>
      <c r="G3062" s="3" t="s">
        <v>3900</v>
      </c>
      <c r="H3062" s="1"/>
      <c r="J3062"/>
      <c r="AC3062" s="5" t="e">
        <f>VLOOKUP(Table1[[#This Row],[Expense Report]],#REF!,3, 0)</f>
        <v>#REF!</v>
      </c>
      <c r="AD3062" t="s">
        <v>14677</v>
      </c>
      <c r="AE3062" t="s">
        <v>313</v>
      </c>
      <c r="AF3062" t="e">
        <f>MONTH(Table1[[#This Row],[Date Sent]])</f>
        <v>#REF!</v>
      </c>
      <c r="AG3062" t="e">
        <f>YEAR(Table1[[#This Row],[Date Sent]])</f>
        <v>#REF!</v>
      </c>
      <c r="AH3062"/>
    </row>
    <row r="3063" spans="1:34" x14ac:dyDescent="0.2">
      <c r="A3063" t="s">
        <v>2887</v>
      </c>
      <c r="B3063" t="s">
        <v>3898</v>
      </c>
      <c r="C3063" s="17">
        <v>162.51</v>
      </c>
      <c r="D3063" s="4">
        <v>45317</v>
      </c>
      <c r="E3063" s="3" t="s">
        <v>27</v>
      </c>
      <c r="F3063" s="3" t="s">
        <v>15</v>
      </c>
      <c r="G3063" s="3" t="s">
        <v>3901</v>
      </c>
      <c r="H3063" s="1"/>
      <c r="J3063"/>
      <c r="AC3063" s="5" t="e">
        <f>VLOOKUP(Table1[[#This Row],[Expense Report]],#REF!,3, 0)</f>
        <v>#REF!</v>
      </c>
      <c r="AD3063" t="s">
        <v>14677</v>
      </c>
      <c r="AE3063" t="s">
        <v>313</v>
      </c>
      <c r="AF3063" t="e">
        <f>MONTH(Table1[[#This Row],[Date Sent]])</f>
        <v>#REF!</v>
      </c>
      <c r="AG3063" t="e">
        <f>YEAR(Table1[[#This Row],[Date Sent]])</f>
        <v>#REF!</v>
      </c>
      <c r="AH3063"/>
    </row>
    <row r="3064" spans="1:34" x14ac:dyDescent="0.2">
      <c r="A3064" t="s">
        <v>2887</v>
      </c>
      <c r="B3064" t="s">
        <v>3898</v>
      </c>
      <c r="C3064" s="17">
        <v>-23.17</v>
      </c>
      <c r="D3064" s="4">
        <v>45317</v>
      </c>
      <c r="E3064" s="3" t="s">
        <v>13</v>
      </c>
      <c r="F3064" s="3" t="s">
        <v>15</v>
      </c>
      <c r="G3064" s="3" t="s">
        <v>3902</v>
      </c>
      <c r="H3064" s="1"/>
      <c r="J3064"/>
      <c r="AC3064" s="5" t="e">
        <f>VLOOKUP(Table1[[#This Row],[Expense Report]],#REF!,3, 0)</f>
        <v>#REF!</v>
      </c>
      <c r="AD3064" t="s">
        <v>14677</v>
      </c>
      <c r="AE3064" t="s">
        <v>313</v>
      </c>
      <c r="AF3064" t="e">
        <f>MONTH(Table1[[#This Row],[Date Sent]])</f>
        <v>#REF!</v>
      </c>
      <c r="AG3064" t="e">
        <f>YEAR(Table1[[#This Row],[Date Sent]])</f>
        <v>#REF!</v>
      </c>
      <c r="AH3064"/>
    </row>
    <row r="3065" spans="1:34" x14ac:dyDescent="0.2">
      <c r="A3065" t="s">
        <v>142</v>
      </c>
      <c r="B3065" t="s">
        <v>3903</v>
      </c>
      <c r="C3065" s="17">
        <v>224.64</v>
      </c>
      <c r="D3065" s="4">
        <v>45326</v>
      </c>
      <c r="E3065" s="3" t="s">
        <v>8</v>
      </c>
      <c r="F3065" s="3" t="s">
        <v>33</v>
      </c>
      <c r="G3065" s="3" t="s">
        <v>3904</v>
      </c>
      <c r="H3065" s="1"/>
      <c r="J3065"/>
      <c r="AC3065" s="5" t="e">
        <f>VLOOKUP(Table1[[#This Row],[Expense Report]],#REF!,3, 0)</f>
        <v>#REF!</v>
      </c>
      <c r="AD3065" t="s">
        <v>14682</v>
      </c>
      <c r="AE3065" t="s">
        <v>198</v>
      </c>
      <c r="AF3065" t="e">
        <f>MONTH(Table1[[#This Row],[Date Sent]])</f>
        <v>#REF!</v>
      </c>
      <c r="AG3065" t="e">
        <f>YEAR(Table1[[#This Row],[Date Sent]])</f>
        <v>#REF!</v>
      </c>
      <c r="AH3065"/>
    </row>
    <row r="3066" spans="1:34" x14ac:dyDescent="0.2">
      <c r="A3066" t="s">
        <v>694</v>
      </c>
      <c r="B3066" t="s">
        <v>3905</v>
      </c>
      <c r="C3066" s="17">
        <v>53.21</v>
      </c>
      <c r="D3066" s="4">
        <v>45325</v>
      </c>
      <c r="E3066" s="3" t="s">
        <v>21</v>
      </c>
      <c r="F3066" s="3" t="s">
        <v>33</v>
      </c>
      <c r="G3066" s="3" t="s">
        <v>3906</v>
      </c>
      <c r="H3066" s="1"/>
      <c r="J3066"/>
      <c r="AC3066" s="5" t="e">
        <f>VLOOKUP(Table1[[#This Row],[Expense Report]],#REF!,3, 0)</f>
        <v>#REF!</v>
      </c>
      <c r="AD3066" t="s">
        <v>14683</v>
      </c>
      <c r="AE3066" t="s">
        <v>198</v>
      </c>
      <c r="AF3066" t="e">
        <f>MONTH(Table1[[#This Row],[Date Sent]])</f>
        <v>#REF!</v>
      </c>
      <c r="AG3066" t="e">
        <f>YEAR(Table1[[#This Row],[Date Sent]])</f>
        <v>#REF!</v>
      </c>
      <c r="AH3066"/>
    </row>
    <row r="3067" spans="1:34" x14ac:dyDescent="0.2">
      <c r="A3067" t="s">
        <v>694</v>
      </c>
      <c r="B3067" t="s">
        <v>3905</v>
      </c>
      <c r="C3067" s="17">
        <v>294.95999999999998</v>
      </c>
      <c r="D3067" s="4">
        <v>45325</v>
      </c>
      <c r="E3067" s="3" t="s">
        <v>21</v>
      </c>
      <c r="F3067" s="3" t="s">
        <v>33</v>
      </c>
      <c r="G3067" s="3" t="s">
        <v>3907</v>
      </c>
      <c r="H3067" s="1"/>
      <c r="J3067"/>
      <c r="AC3067" s="5" t="e">
        <f>VLOOKUP(Table1[[#This Row],[Expense Report]],#REF!,3, 0)</f>
        <v>#REF!</v>
      </c>
      <c r="AD3067" t="s">
        <v>14683</v>
      </c>
      <c r="AE3067" t="s">
        <v>198</v>
      </c>
      <c r="AF3067" t="e">
        <f>MONTH(Table1[[#This Row],[Date Sent]])</f>
        <v>#REF!</v>
      </c>
      <c r="AG3067" t="e">
        <f>YEAR(Table1[[#This Row],[Date Sent]])</f>
        <v>#REF!</v>
      </c>
      <c r="AH3067"/>
    </row>
    <row r="3068" spans="1:34" x14ac:dyDescent="0.2">
      <c r="A3068" t="s">
        <v>694</v>
      </c>
      <c r="B3068" t="s">
        <v>3905</v>
      </c>
      <c r="C3068" s="17">
        <v>55.96</v>
      </c>
      <c r="D3068" s="4">
        <v>45326</v>
      </c>
      <c r="E3068" s="3" t="s">
        <v>21</v>
      </c>
      <c r="F3068" s="3" t="s">
        <v>15</v>
      </c>
      <c r="G3068" s="3" t="s">
        <v>3908</v>
      </c>
      <c r="H3068" s="1"/>
      <c r="J3068"/>
      <c r="AC3068" s="5" t="e">
        <f>VLOOKUP(Table1[[#This Row],[Expense Report]],#REF!,3, 0)</f>
        <v>#REF!</v>
      </c>
      <c r="AD3068" t="s">
        <v>14683</v>
      </c>
      <c r="AE3068" t="s">
        <v>198</v>
      </c>
      <c r="AF3068" t="e">
        <f>MONTH(Table1[[#This Row],[Date Sent]])</f>
        <v>#REF!</v>
      </c>
      <c r="AG3068" t="e">
        <f>YEAR(Table1[[#This Row],[Date Sent]])</f>
        <v>#REF!</v>
      </c>
      <c r="AH3068"/>
    </row>
    <row r="3069" spans="1:34" x14ac:dyDescent="0.2">
      <c r="A3069" t="s">
        <v>694</v>
      </c>
      <c r="B3069" t="s">
        <v>3905</v>
      </c>
      <c r="C3069" s="17">
        <v>163.79</v>
      </c>
      <c r="D3069" s="4">
        <v>45329</v>
      </c>
      <c r="E3069" s="3" t="s">
        <v>21</v>
      </c>
      <c r="F3069" s="3" t="s">
        <v>33</v>
      </c>
      <c r="G3069" s="3" t="s">
        <v>2957</v>
      </c>
      <c r="H3069" s="1"/>
      <c r="J3069"/>
      <c r="AC3069" s="5" t="e">
        <f>VLOOKUP(Table1[[#This Row],[Expense Report]],#REF!,3, 0)</f>
        <v>#REF!</v>
      </c>
      <c r="AD3069" t="s">
        <v>14683</v>
      </c>
      <c r="AE3069" t="s">
        <v>198</v>
      </c>
      <c r="AF3069" t="e">
        <f>MONTH(Table1[[#This Row],[Date Sent]])</f>
        <v>#REF!</v>
      </c>
      <c r="AG3069" t="e">
        <f>YEAR(Table1[[#This Row],[Date Sent]])</f>
        <v>#REF!</v>
      </c>
      <c r="AH3069"/>
    </row>
    <row r="3070" spans="1:34" x14ac:dyDescent="0.2">
      <c r="A3070" t="s">
        <v>3909</v>
      </c>
      <c r="B3070" t="s">
        <v>3910</v>
      </c>
      <c r="C3070" s="17">
        <v>77.260000000000005</v>
      </c>
      <c r="D3070" s="4">
        <v>45316</v>
      </c>
      <c r="E3070" s="3" t="s">
        <v>8</v>
      </c>
      <c r="F3070" s="3" t="s">
        <v>39</v>
      </c>
      <c r="G3070" s="3" t="s">
        <v>3911</v>
      </c>
      <c r="H3070" s="1"/>
      <c r="J3070"/>
      <c r="AC3070" s="5" t="e">
        <f>VLOOKUP(Table1[[#This Row],[Expense Report]],#REF!,3, 0)</f>
        <v>#REF!</v>
      </c>
      <c r="AD3070" t="s">
        <v>14687</v>
      </c>
      <c r="AE3070" t="s">
        <v>140</v>
      </c>
      <c r="AF3070" t="e">
        <f>MONTH(Table1[[#This Row],[Date Sent]])</f>
        <v>#REF!</v>
      </c>
      <c r="AG3070" t="e">
        <f>YEAR(Table1[[#This Row],[Date Sent]])</f>
        <v>#REF!</v>
      </c>
      <c r="AH3070"/>
    </row>
    <row r="3071" spans="1:34" x14ac:dyDescent="0.2">
      <c r="A3071" t="s">
        <v>3909</v>
      </c>
      <c r="B3071" t="s">
        <v>3910</v>
      </c>
      <c r="C3071" s="17">
        <v>22.22</v>
      </c>
      <c r="D3071" s="4">
        <v>45328</v>
      </c>
      <c r="E3071" s="3" t="s">
        <v>8</v>
      </c>
      <c r="F3071" s="3" t="s">
        <v>39</v>
      </c>
      <c r="G3071" s="3" t="s">
        <v>3912</v>
      </c>
      <c r="H3071" s="1"/>
      <c r="J3071"/>
      <c r="AC3071" s="5" t="e">
        <f>VLOOKUP(Table1[[#This Row],[Expense Report]],#REF!,3, 0)</f>
        <v>#REF!</v>
      </c>
      <c r="AD3071" t="s">
        <v>14687</v>
      </c>
      <c r="AE3071" t="s">
        <v>140</v>
      </c>
      <c r="AF3071" t="e">
        <f>MONTH(Table1[[#This Row],[Date Sent]])</f>
        <v>#REF!</v>
      </c>
      <c r="AG3071" t="e">
        <f>YEAR(Table1[[#This Row],[Date Sent]])</f>
        <v>#REF!</v>
      </c>
      <c r="AH3071"/>
    </row>
    <row r="3072" spans="1:34" x14ac:dyDescent="0.2">
      <c r="A3072" t="s">
        <v>225</v>
      </c>
      <c r="B3072" t="s">
        <v>3913</v>
      </c>
      <c r="C3072" s="17">
        <v>8.98</v>
      </c>
      <c r="D3072" s="4">
        <v>45318</v>
      </c>
      <c r="E3072" s="3" t="s">
        <v>13</v>
      </c>
      <c r="F3072" s="3" t="s">
        <v>33</v>
      </c>
      <c r="G3072" s="3" t="s">
        <v>1075</v>
      </c>
      <c r="H3072" s="1"/>
      <c r="J3072"/>
      <c r="AC3072" s="5" t="e">
        <f>VLOOKUP(Table1[[#This Row],[Expense Report]],#REF!,3, 0)</f>
        <v>#REF!</v>
      </c>
      <c r="AD3072" t="s">
        <v>14694</v>
      </c>
      <c r="AE3072" t="s">
        <v>298</v>
      </c>
      <c r="AF3072" t="e">
        <f>MONTH(Table1[[#This Row],[Date Sent]])</f>
        <v>#REF!</v>
      </c>
      <c r="AG3072" t="e">
        <f>YEAR(Table1[[#This Row],[Date Sent]])</f>
        <v>#REF!</v>
      </c>
      <c r="AH3072"/>
    </row>
    <row r="3073" spans="1:34" x14ac:dyDescent="0.2">
      <c r="A3073" t="s">
        <v>225</v>
      </c>
      <c r="B3073" t="s">
        <v>3913</v>
      </c>
      <c r="C3073" s="17">
        <v>235.42</v>
      </c>
      <c r="D3073" s="4">
        <v>45327</v>
      </c>
      <c r="E3073" s="3" t="s">
        <v>21</v>
      </c>
      <c r="F3073" s="3" t="s">
        <v>33</v>
      </c>
      <c r="G3073" s="3" t="s">
        <v>3914</v>
      </c>
      <c r="H3073" s="1"/>
      <c r="J3073"/>
      <c r="AC3073" s="5" t="e">
        <f>VLOOKUP(Table1[[#This Row],[Expense Report]],#REF!,3, 0)</f>
        <v>#REF!</v>
      </c>
      <c r="AD3073" t="s">
        <v>14694</v>
      </c>
      <c r="AE3073" t="s">
        <v>298</v>
      </c>
      <c r="AF3073" t="e">
        <f>MONTH(Table1[[#This Row],[Date Sent]])</f>
        <v>#REF!</v>
      </c>
      <c r="AG3073" t="e">
        <f>YEAR(Table1[[#This Row],[Date Sent]])</f>
        <v>#REF!</v>
      </c>
      <c r="AH3073"/>
    </row>
    <row r="3074" spans="1:34" x14ac:dyDescent="0.2">
      <c r="A3074" t="s">
        <v>3189</v>
      </c>
      <c r="B3074" t="s">
        <v>3915</v>
      </c>
      <c r="C3074" s="17">
        <v>161.93</v>
      </c>
      <c r="D3074" s="4">
        <v>45327</v>
      </c>
      <c r="E3074" s="3" t="s">
        <v>21</v>
      </c>
      <c r="F3074" s="3" t="s">
        <v>33</v>
      </c>
      <c r="G3074" s="3" t="s">
        <v>3916</v>
      </c>
      <c r="H3074" s="1"/>
      <c r="J3074"/>
      <c r="AC3074" s="5" t="e">
        <f>VLOOKUP(Table1[[#This Row],[Expense Report]],#REF!,3, 0)</f>
        <v>#REF!</v>
      </c>
      <c r="AD3074" t="s">
        <v>11649</v>
      </c>
      <c r="AE3074" t="s">
        <v>11649</v>
      </c>
      <c r="AF3074" t="e">
        <f>MONTH(Table1[[#This Row],[Date Sent]])</f>
        <v>#REF!</v>
      </c>
      <c r="AG3074" t="e">
        <f>YEAR(Table1[[#This Row],[Date Sent]])</f>
        <v>#REF!</v>
      </c>
      <c r="AH3074"/>
    </row>
    <row r="3075" spans="1:34" x14ac:dyDescent="0.2">
      <c r="A3075" t="s">
        <v>3189</v>
      </c>
      <c r="B3075" t="s">
        <v>3915</v>
      </c>
      <c r="C3075" s="17">
        <v>38.58</v>
      </c>
      <c r="D3075" s="4">
        <v>45331</v>
      </c>
      <c r="E3075" s="3" t="s">
        <v>8</v>
      </c>
      <c r="F3075" s="3" t="s">
        <v>39</v>
      </c>
      <c r="G3075" s="3" t="s">
        <v>3917</v>
      </c>
      <c r="H3075" s="1"/>
      <c r="J3075"/>
      <c r="AC3075" s="5" t="e">
        <f>VLOOKUP(Table1[[#This Row],[Expense Report]],#REF!,3, 0)</f>
        <v>#REF!</v>
      </c>
      <c r="AD3075" t="s">
        <v>11649</v>
      </c>
      <c r="AE3075" t="s">
        <v>11649</v>
      </c>
      <c r="AF3075" t="e">
        <f>MONTH(Table1[[#This Row],[Date Sent]])</f>
        <v>#REF!</v>
      </c>
      <c r="AG3075" t="e">
        <f>YEAR(Table1[[#This Row],[Date Sent]])</f>
        <v>#REF!</v>
      </c>
      <c r="AH3075"/>
    </row>
    <row r="3076" spans="1:34" x14ac:dyDescent="0.2">
      <c r="A3076" t="s">
        <v>3199</v>
      </c>
      <c r="B3076" t="s">
        <v>3918</v>
      </c>
      <c r="C3076" s="17">
        <v>27.78</v>
      </c>
      <c r="D3076" s="4">
        <v>45328</v>
      </c>
      <c r="E3076" s="3" t="s">
        <v>20</v>
      </c>
      <c r="F3076" s="3" t="s">
        <v>33</v>
      </c>
      <c r="G3076" s="3" t="s">
        <v>2109</v>
      </c>
      <c r="H3076" s="1"/>
      <c r="J3076"/>
      <c r="AC3076" s="5" t="e">
        <f>VLOOKUP(Table1[[#This Row],[Expense Report]],#REF!,3, 0)</f>
        <v>#REF!</v>
      </c>
      <c r="AD3076" t="s">
        <v>11649</v>
      </c>
      <c r="AE3076" t="s">
        <v>11649</v>
      </c>
      <c r="AF3076" t="e">
        <f>MONTH(Table1[[#This Row],[Date Sent]])</f>
        <v>#REF!</v>
      </c>
      <c r="AG3076" t="e">
        <f>YEAR(Table1[[#This Row],[Date Sent]])</f>
        <v>#REF!</v>
      </c>
      <c r="AH3076"/>
    </row>
    <row r="3077" spans="1:34" x14ac:dyDescent="0.2">
      <c r="A3077" t="s">
        <v>3199</v>
      </c>
      <c r="B3077" t="s">
        <v>3918</v>
      </c>
      <c r="C3077" s="17">
        <v>30.98</v>
      </c>
      <c r="D3077" s="4">
        <v>45329</v>
      </c>
      <c r="E3077" s="3" t="s">
        <v>20</v>
      </c>
      <c r="F3077" s="3" t="s">
        <v>39</v>
      </c>
      <c r="G3077" s="3" t="s">
        <v>3919</v>
      </c>
      <c r="H3077" s="1"/>
      <c r="J3077"/>
      <c r="AC3077" s="5" t="e">
        <f>VLOOKUP(Table1[[#This Row],[Expense Report]],#REF!,3, 0)</f>
        <v>#REF!</v>
      </c>
      <c r="AD3077" t="s">
        <v>11649</v>
      </c>
      <c r="AE3077" t="s">
        <v>11649</v>
      </c>
      <c r="AF3077" t="e">
        <f>MONTH(Table1[[#This Row],[Date Sent]])</f>
        <v>#REF!</v>
      </c>
      <c r="AG3077" t="e">
        <f>YEAR(Table1[[#This Row],[Date Sent]])</f>
        <v>#REF!</v>
      </c>
      <c r="AH3077"/>
    </row>
    <row r="3078" spans="1:34" x14ac:dyDescent="0.2">
      <c r="A3078" t="s">
        <v>813</v>
      </c>
      <c r="B3078" t="s">
        <v>3920</v>
      </c>
      <c r="C3078" s="17">
        <v>117.83</v>
      </c>
      <c r="D3078" s="4">
        <v>45334</v>
      </c>
      <c r="E3078" s="3" t="s">
        <v>25</v>
      </c>
      <c r="F3078" s="3" t="s">
        <v>33</v>
      </c>
      <c r="G3078" s="3" t="s">
        <v>950</v>
      </c>
      <c r="H3078" s="1"/>
      <c r="J3078"/>
      <c r="AC3078" s="5" t="e">
        <f>VLOOKUP(Table1[[#This Row],[Expense Report]],#REF!,3, 0)</f>
        <v>#REF!</v>
      </c>
      <c r="AD3078" t="s">
        <v>13196</v>
      </c>
      <c r="AE3078" t="s">
        <v>475</v>
      </c>
      <c r="AF3078" t="e">
        <f>MONTH(Table1[[#This Row],[Date Sent]])</f>
        <v>#REF!</v>
      </c>
      <c r="AG3078" t="e">
        <f>YEAR(Table1[[#This Row],[Date Sent]])</f>
        <v>#REF!</v>
      </c>
      <c r="AH3078"/>
    </row>
    <row r="3079" spans="1:34" x14ac:dyDescent="0.2">
      <c r="A3079" t="s">
        <v>3921</v>
      </c>
      <c r="B3079" t="s">
        <v>3922</v>
      </c>
      <c r="C3079" s="17">
        <v>15.77</v>
      </c>
      <c r="D3079" s="4">
        <v>45335</v>
      </c>
      <c r="E3079" s="3" t="s">
        <v>25</v>
      </c>
      <c r="F3079" s="3" t="s">
        <v>17</v>
      </c>
      <c r="G3079" s="3" t="s">
        <v>3923</v>
      </c>
      <c r="H3079" s="1"/>
      <c r="J3079"/>
      <c r="AC3079" s="5" t="e">
        <f>VLOOKUP(Table1[[#This Row],[Expense Report]],#REF!,3, 0)</f>
        <v>#REF!</v>
      </c>
      <c r="AD3079" t="s">
        <v>14709</v>
      </c>
      <c r="AE3079" t="s">
        <v>243</v>
      </c>
      <c r="AF3079" t="e">
        <f>MONTH(Table1[[#This Row],[Date Sent]])</f>
        <v>#REF!</v>
      </c>
      <c r="AG3079" t="e">
        <f>YEAR(Table1[[#This Row],[Date Sent]])</f>
        <v>#REF!</v>
      </c>
      <c r="AH3079"/>
    </row>
    <row r="3080" spans="1:34" x14ac:dyDescent="0.2">
      <c r="A3080" t="s">
        <v>3828</v>
      </c>
      <c r="B3080" t="s">
        <v>3924</v>
      </c>
      <c r="C3080" s="1">
        <v>24.88</v>
      </c>
      <c r="D3080" s="5">
        <v>45331</v>
      </c>
      <c r="E3080" t="s">
        <v>21</v>
      </c>
      <c r="F3080" t="s">
        <v>39</v>
      </c>
      <c r="G3080" s="16" t="s">
        <v>3925</v>
      </c>
      <c r="H3080" s="1"/>
      <c r="J3080"/>
      <c r="AC3080" s="5" t="e">
        <f>VLOOKUP(Table1[[#This Row],[Expense Report]],#REF!,3, 0)</f>
        <v>#REF!</v>
      </c>
      <c r="AD3080" t="s">
        <v>13362</v>
      </c>
      <c r="AE3080" t="s">
        <v>294</v>
      </c>
      <c r="AF3080" t="e">
        <f>MONTH(Table1[[#This Row],[Date Sent]])</f>
        <v>#REF!</v>
      </c>
      <c r="AG3080" t="e">
        <f>YEAR(Table1[[#This Row],[Date Sent]])</f>
        <v>#REF!</v>
      </c>
      <c r="AH3080"/>
    </row>
    <row r="3081" spans="1:34" x14ac:dyDescent="0.2">
      <c r="A3081" t="s">
        <v>416</v>
      </c>
      <c r="B3081" t="s">
        <v>3926</v>
      </c>
      <c r="C3081" s="1">
        <v>71.87</v>
      </c>
      <c r="D3081" s="5">
        <v>45325</v>
      </c>
      <c r="E3081" t="s">
        <v>21</v>
      </c>
      <c r="F3081" t="s">
        <v>16</v>
      </c>
      <c r="G3081" s="16" t="s">
        <v>3927</v>
      </c>
      <c r="H3081" s="1"/>
      <c r="J3081"/>
      <c r="AC3081" s="5" t="e">
        <f>VLOOKUP(Table1[[#This Row],[Expense Report]],#REF!,3, 0)</f>
        <v>#REF!</v>
      </c>
      <c r="AD3081" t="s">
        <v>14579</v>
      </c>
      <c r="AE3081" t="s">
        <v>313</v>
      </c>
      <c r="AF3081" t="e">
        <f>MONTH(Table1[[#This Row],[Date Sent]])</f>
        <v>#REF!</v>
      </c>
      <c r="AG3081" t="e">
        <f>YEAR(Table1[[#This Row],[Date Sent]])</f>
        <v>#REF!</v>
      </c>
      <c r="AH3081"/>
    </row>
    <row r="3082" spans="1:34" x14ac:dyDescent="0.2">
      <c r="A3082" t="s">
        <v>416</v>
      </c>
      <c r="B3082" t="s">
        <v>3926</v>
      </c>
      <c r="C3082" s="1">
        <v>378.09</v>
      </c>
      <c r="D3082" s="5">
        <v>45334</v>
      </c>
      <c r="E3082" t="s">
        <v>17</v>
      </c>
      <c r="F3082" t="s">
        <v>49</v>
      </c>
      <c r="G3082" s="16" t="s">
        <v>3928</v>
      </c>
      <c r="H3082" s="1"/>
      <c r="J3082"/>
      <c r="AC3082" s="5" t="e">
        <f>VLOOKUP(Table1[[#This Row],[Expense Report]],#REF!,3, 0)</f>
        <v>#REF!</v>
      </c>
      <c r="AD3082" t="s">
        <v>14579</v>
      </c>
      <c r="AE3082" t="s">
        <v>313</v>
      </c>
      <c r="AF3082" t="e">
        <f>MONTH(Table1[[#This Row],[Date Sent]])</f>
        <v>#REF!</v>
      </c>
      <c r="AG3082" t="e">
        <f>YEAR(Table1[[#This Row],[Date Sent]])</f>
        <v>#REF!</v>
      </c>
      <c r="AH3082"/>
    </row>
    <row r="3083" spans="1:34" x14ac:dyDescent="0.2">
      <c r="A3083" t="s">
        <v>245</v>
      </c>
      <c r="B3083" t="s">
        <v>3929</v>
      </c>
      <c r="C3083" s="1">
        <v>17.260000000000002</v>
      </c>
      <c r="D3083" s="5">
        <v>45303</v>
      </c>
      <c r="E3083" t="s">
        <v>21</v>
      </c>
      <c r="F3083" t="s">
        <v>39</v>
      </c>
      <c r="G3083" s="16" t="s">
        <v>3930</v>
      </c>
      <c r="H3083" s="1"/>
      <c r="J3083"/>
      <c r="AC3083" s="5" t="e">
        <f>VLOOKUP(Table1[[#This Row],[Expense Report]],#REF!,3, 0)</f>
        <v>#REF!</v>
      </c>
      <c r="AD3083" t="s">
        <v>14584</v>
      </c>
      <c r="AE3083" t="s">
        <v>313</v>
      </c>
      <c r="AF3083" t="e">
        <f>MONTH(Table1[[#This Row],[Date Sent]])</f>
        <v>#REF!</v>
      </c>
      <c r="AG3083" t="e">
        <f>YEAR(Table1[[#This Row],[Date Sent]])</f>
        <v>#REF!</v>
      </c>
      <c r="AH3083"/>
    </row>
    <row r="3084" spans="1:34" x14ac:dyDescent="0.2">
      <c r="A3084" t="s">
        <v>245</v>
      </c>
      <c r="B3084" t="s">
        <v>3929</v>
      </c>
      <c r="C3084" s="1">
        <v>358.61</v>
      </c>
      <c r="D3084" s="5">
        <v>45335</v>
      </c>
      <c r="E3084" t="s">
        <v>10</v>
      </c>
      <c r="F3084" t="s">
        <v>25</v>
      </c>
      <c r="G3084" s="16" t="s">
        <v>3931</v>
      </c>
      <c r="H3084" s="1"/>
      <c r="J3084"/>
      <c r="AC3084" s="5" t="e">
        <f>VLOOKUP(Table1[[#This Row],[Expense Report]],#REF!,3, 0)</f>
        <v>#REF!</v>
      </c>
      <c r="AD3084" t="s">
        <v>14584</v>
      </c>
      <c r="AE3084" t="s">
        <v>313</v>
      </c>
      <c r="AF3084" t="e">
        <f>MONTH(Table1[[#This Row],[Date Sent]])</f>
        <v>#REF!</v>
      </c>
      <c r="AG3084" t="e">
        <f>YEAR(Table1[[#This Row],[Date Sent]])</f>
        <v>#REF!</v>
      </c>
      <c r="AH3084"/>
    </row>
    <row r="3085" spans="1:34" x14ac:dyDescent="0.2">
      <c r="A3085" t="s">
        <v>245</v>
      </c>
      <c r="B3085" t="s">
        <v>3932</v>
      </c>
      <c r="C3085" s="1">
        <v>152.41999999999999</v>
      </c>
      <c r="D3085" s="5">
        <v>45133</v>
      </c>
      <c r="E3085" t="s">
        <v>21</v>
      </c>
      <c r="F3085" t="s">
        <v>39</v>
      </c>
      <c r="G3085" s="16" t="s">
        <v>3933</v>
      </c>
      <c r="H3085" s="1"/>
      <c r="J3085"/>
      <c r="AC3085" s="5" t="e">
        <f>VLOOKUP(Table1[[#This Row],[Expense Report]],#REF!,3, 0)</f>
        <v>#REF!</v>
      </c>
      <c r="AD3085" t="s">
        <v>14584</v>
      </c>
      <c r="AE3085" t="s">
        <v>313</v>
      </c>
      <c r="AF3085" t="e">
        <f>MONTH(Table1[[#This Row],[Date Sent]])</f>
        <v>#REF!</v>
      </c>
      <c r="AG3085" t="e">
        <f>YEAR(Table1[[#This Row],[Date Sent]])</f>
        <v>#REF!</v>
      </c>
      <c r="AH3085"/>
    </row>
    <row r="3086" spans="1:34" x14ac:dyDescent="0.2">
      <c r="A3086" t="s">
        <v>245</v>
      </c>
      <c r="B3086" t="s">
        <v>3932</v>
      </c>
      <c r="C3086" s="1">
        <v>295.83</v>
      </c>
      <c r="D3086" s="5">
        <v>45322</v>
      </c>
      <c r="E3086" t="s">
        <v>21</v>
      </c>
      <c r="F3086" t="s">
        <v>39</v>
      </c>
      <c r="G3086" s="16" t="s">
        <v>3934</v>
      </c>
      <c r="H3086" s="1"/>
      <c r="J3086"/>
      <c r="AC3086" s="5" t="e">
        <f>VLOOKUP(Table1[[#This Row],[Expense Report]],#REF!,3, 0)</f>
        <v>#REF!</v>
      </c>
      <c r="AD3086" t="s">
        <v>14584</v>
      </c>
      <c r="AE3086" t="s">
        <v>313</v>
      </c>
      <c r="AF3086" t="e">
        <f>MONTH(Table1[[#This Row],[Date Sent]])</f>
        <v>#REF!</v>
      </c>
      <c r="AG3086" t="e">
        <f>YEAR(Table1[[#This Row],[Date Sent]])</f>
        <v>#REF!</v>
      </c>
      <c r="AH3086"/>
    </row>
    <row r="3087" spans="1:34" x14ac:dyDescent="0.2">
      <c r="A3087" t="s">
        <v>88</v>
      </c>
      <c r="B3087" t="s">
        <v>3935</v>
      </c>
      <c r="C3087" s="1">
        <v>5.72</v>
      </c>
      <c r="D3087" s="5">
        <v>45321</v>
      </c>
      <c r="E3087" t="s">
        <v>21</v>
      </c>
      <c r="F3087" t="s">
        <v>18</v>
      </c>
      <c r="G3087" s="16" t="s">
        <v>3936</v>
      </c>
      <c r="H3087" s="1"/>
      <c r="J3087"/>
      <c r="AC3087" s="5" t="e">
        <f>VLOOKUP(Table1[[#This Row],[Expense Report]],#REF!,3, 0)</f>
        <v>#REF!</v>
      </c>
      <c r="AD3087" t="s">
        <v>14604</v>
      </c>
      <c r="AE3087" t="s">
        <v>156</v>
      </c>
      <c r="AF3087" t="e">
        <f>MONTH(Table1[[#This Row],[Date Sent]])</f>
        <v>#REF!</v>
      </c>
      <c r="AG3087" t="e">
        <f>YEAR(Table1[[#This Row],[Date Sent]])</f>
        <v>#REF!</v>
      </c>
      <c r="AH3087"/>
    </row>
    <row r="3088" spans="1:34" x14ac:dyDescent="0.2">
      <c r="A3088" t="s">
        <v>88</v>
      </c>
      <c r="B3088" t="s">
        <v>3935</v>
      </c>
      <c r="C3088" s="1">
        <v>12.28</v>
      </c>
      <c r="D3088" s="5">
        <v>45328</v>
      </c>
      <c r="E3088" t="s">
        <v>21</v>
      </c>
      <c r="F3088" t="s">
        <v>15</v>
      </c>
      <c r="G3088" s="16" t="s">
        <v>3937</v>
      </c>
      <c r="H3088" s="1"/>
      <c r="J3088"/>
      <c r="AC3088" s="5" t="e">
        <f>VLOOKUP(Table1[[#This Row],[Expense Report]],#REF!,3, 0)</f>
        <v>#REF!</v>
      </c>
      <c r="AD3088" t="s">
        <v>14604</v>
      </c>
      <c r="AE3088" t="s">
        <v>156</v>
      </c>
      <c r="AF3088" t="e">
        <f>MONTH(Table1[[#This Row],[Date Sent]])</f>
        <v>#REF!</v>
      </c>
      <c r="AG3088" t="e">
        <f>YEAR(Table1[[#This Row],[Date Sent]])</f>
        <v>#REF!</v>
      </c>
      <c r="AH3088"/>
    </row>
    <row r="3089" spans="1:34" x14ac:dyDescent="0.2">
      <c r="A3089" t="s">
        <v>88</v>
      </c>
      <c r="B3089" t="s">
        <v>3935</v>
      </c>
      <c r="C3089" s="1">
        <v>74.150000000000006</v>
      </c>
      <c r="D3089" s="5">
        <v>45337</v>
      </c>
      <c r="E3089" t="s">
        <v>21</v>
      </c>
      <c r="F3089" t="s">
        <v>33</v>
      </c>
      <c r="G3089" s="16" t="s">
        <v>3938</v>
      </c>
      <c r="H3089" s="1"/>
      <c r="J3089"/>
      <c r="AC3089" s="5" t="e">
        <f>VLOOKUP(Table1[[#This Row],[Expense Report]],#REF!,3, 0)</f>
        <v>#REF!</v>
      </c>
      <c r="AD3089" t="s">
        <v>14604</v>
      </c>
      <c r="AE3089" t="s">
        <v>156</v>
      </c>
      <c r="AF3089" t="e">
        <f>MONTH(Table1[[#This Row],[Date Sent]])</f>
        <v>#REF!</v>
      </c>
      <c r="AG3089" t="e">
        <f>YEAR(Table1[[#This Row],[Date Sent]])</f>
        <v>#REF!</v>
      </c>
      <c r="AH3089"/>
    </row>
    <row r="3090" spans="1:34" x14ac:dyDescent="0.2">
      <c r="A3090" t="s">
        <v>88</v>
      </c>
      <c r="B3090" t="s">
        <v>3939</v>
      </c>
      <c r="C3090" s="1">
        <v>38.79</v>
      </c>
      <c r="D3090" s="5">
        <v>45313</v>
      </c>
      <c r="E3090" t="s">
        <v>20</v>
      </c>
      <c r="F3090" t="s">
        <v>39</v>
      </c>
      <c r="G3090" s="16" t="s">
        <v>1861</v>
      </c>
      <c r="H3090" s="1"/>
      <c r="J3090"/>
      <c r="AC3090" s="5" t="e">
        <f>VLOOKUP(Table1[[#This Row],[Expense Report]],#REF!,3, 0)</f>
        <v>#REF!</v>
      </c>
      <c r="AD3090" t="s">
        <v>14604</v>
      </c>
      <c r="AE3090" t="s">
        <v>156</v>
      </c>
      <c r="AF3090" t="e">
        <f>MONTH(Table1[[#This Row],[Date Sent]])</f>
        <v>#REF!</v>
      </c>
      <c r="AG3090" t="e">
        <f>YEAR(Table1[[#This Row],[Date Sent]])</f>
        <v>#REF!</v>
      </c>
      <c r="AH3090"/>
    </row>
    <row r="3091" spans="1:34" x14ac:dyDescent="0.2">
      <c r="A3091" t="s">
        <v>88</v>
      </c>
      <c r="B3091" t="s">
        <v>3939</v>
      </c>
      <c r="C3091" s="1">
        <v>54.48</v>
      </c>
      <c r="D3091" s="5">
        <v>45321</v>
      </c>
      <c r="E3091" t="s">
        <v>20</v>
      </c>
      <c r="F3091" t="s">
        <v>39</v>
      </c>
      <c r="G3091" s="16" t="s">
        <v>3940</v>
      </c>
      <c r="H3091" s="1"/>
      <c r="J3091"/>
      <c r="AC3091" s="5" t="e">
        <f>VLOOKUP(Table1[[#This Row],[Expense Report]],#REF!,3, 0)</f>
        <v>#REF!</v>
      </c>
      <c r="AD3091" t="s">
        <v>14604</v>
      </c>
      <c r="AE3091" t="s">
        <v>156</v>
      </c>
      <c r="AF3091" t="e">
        <f>MONTH(Table1[[#This Row],[Date Sent]])</f>
        <v>#REF!</v>
      </c>
      <c r="AG3091" t="e">
        <f>YEAR(Table1[[#This Row],[Date Sent]])</f>
        <v>#REF!</v>
      </c>
      <c r="AH3091"/>
    </row>
    <row r="3092" spans="1:34" x14ac:dyDescent="0.2">
      <c r="A3092" t="s">
        <v>501</v>
      </c>
      <c r="B3092" t="s">
        <v>3941</v>
      </c>
      <c r="C3092" s="1">
        <v>4.8899999999999997</v>
      </c>
      <c r="D3092" s="5">
        <v>45331</v>
      </c>
      <c r="E3092" t="s">
        <v>21</v>
      </c>
      <c r="F3092" t="s">
        <v>18</v>
      </c>
      <c r="G3092" s="16" t="s">
        <v>978</v>
      </c>
      <c r="H3092" s="1"/>
      <c r="J3092"/>
      <c r="AC3092" s="5" t="e">
        <f>VLOOKUP(Table1[[#This Row],[Expense Report]],#REF!,3, 0)</f>
        <v>#REF!</v>
      </c>
      <c r="AD3092" t="s">
        <v>13772</v>
      </c>
      <c r="AE3092" t="s">
        <v>156</v>
      </c>
      <c r="AF3092" t="e">
        <f>MONTH(Table1[[#This Row],[Date Sent]])</f>
        <v>#REF!</v>
      </c>
      <c r="AG3092" t="e">
        <f>YEAR(Table1[[#This Row],[Date Sent]])</f>
        <v>#REF!</v>
      </c>
      <c r="AH3092"/>
    </row>
    <row r="3093" spans="1:34" x14ac:dyDescent="0.2">
      <c r="A3093" t="s">
        <v>501</v>
      </c>
      <c r="B3093" t="s">
        <v>3941</v>
      </c>
      <c r="C3093" s="1">
        <v>188.75</v>
      </c>
      <c r="D3093" s="5">
        <v>45335</v>
      </c>
      <c r="E3093" t="s">
        <v>21</v>
      </c>
      <c r="F3093" t="s">
        <v>33</v>
      </c>
      <c r="G3093" s="16" t="s">
        <v>3942</v>
      </c>
      <c r="H3093" s="1"/>
      <c r="J3093"/>
      <c r="AC3093" s="5" t="e">
        <f>VLOOKUP(Table1[[#This Row],[Expense Report]],#REF!,3, 0)</f>
        <v>#REF!</v>
      </c>
      <c r="AD3093" t="s">
        <v>13772</v>
      </c>
      <c r="AE3093" t="s">
        <v>156</v>
      </c>
      <c r="AF3093" t="e">
        <f>MONTH(Table1[[#This Row],[Date Sent]])</f>
        <v>#REF!</v>
      </c>
      <c r="AG3093" t="e">
        <f>YEAR(Table1[[#This Row],[Date Sent]])</f>
        <v>#REF!</v>
      </c>
      <c r="AH3093"/>
    </row>
    <row r="3094" spans="1:34" x14ac:dyDescent="0.2">
      <c r="A3094" t="s">
        <v>947</v>
      </c>
      <c r="B3094" t="s">
        <v>3943</v>
      </c>
      <c r="C3094" s="1">
        <v>60.56</v>
      </c>
      <c r="D3094" s="5">
        <v>45321</v>
      </c>
      <c r="E3094" t="s">
        <v>21</v>
      </c>
      <c r="F3094" t="s">
        <v>15</v>
      </c>
      <c r="G3094" s="16" t="s">
        <v>3944</v>
      </c>
      <c r="H3094" s="1"/>
      <c r="J3094"/>
      <c r="AC3094" s="5" t="e">
        <f>VLOOKUP(Table1[[#This Row],[Expense Report]],#REF!,3, 0)</f>
        <v>#REF!</v>
      </c>
      <c r="AD3094" t="s">
        <v>13767</v>
      </c>
      <c r="AE3094" t="s">
        <v>73</v>
      </c>
      <c r="AF3094" t="e">
        <f>MONTH(Table1[[#This Row],[Date Sent]])</f>
        <v>#REF!</v>
      </c>
      <c r="AG3094" t="e">
        <f>YEAR(Table1[[#This Row],[Date Sent]])</f>
        <v>#REF!</v>
      </c>
      <c r="AH3094"/>
    </row>
    <row r="3095" spans="1:34" x14ac:dyDescent="0.2">
      <c r="A3095" t="s">
        <v>1933</v>
      </c>
      <c r="B3095" t="s">
        <v>3945</v>
      </c>
      <c r="C3095" s="1">
        <v>33.26</v>
      </c>
      <c r="D3095" s="5">
        <v>45319</v>
      </c>
      <c r="E3095" t="s">
        <v>20</v>
      </c>
      <c r="F3095" t="s">
        <v>39</v>
      </c>
      <c r="G3095" s="16" t="s">
        <v>3946</v>
      </c>
      <c r="H3095" s="1"/>
      <c r="J3095"/>
      <c r="AC3095" s="5" t="e">
        <f>VLOOKUP(Table1[[#This Row],[Expense Report]],#REF!,3, 0)</f>
        <v>#REF!</v>
      </c>
      <c r="AD3095" t="s">
        <v>13578</v>
      </c>
      <c r="AE3095" t="s">
        <v>266</v>
      </c>
      <c r="AF3095" t="e">
        <f>MONTH(Table1[[#This Row],[Date Sent]])</f>
        <v>#REF!</v>
      </c>
      <c r="AG3095" t="e">
        <f>YEAR(Table1[[#This Row],[Date Sent]])</f>
        <v>#REF!</v>
      </c>
      <c r="AH3095"/>
    </row>
    <row r="3096" spans="1:34" x14ac:dyDescent="0.2">
      <c r="A3096" t="s">
        <v>1933</v>
      </c>
      <c r="B3096" t="s">
        <v>3945</v>
      </c>
      <c r="C3096" s="1">
        <v>32.97</v>
      </c>
      <c r="D3096" s="5">
        <v>45319</v>
      </c>
      <c r="E3096" t="s">
        <v>20</v>
      </c>
      <c r="F3096" t="s">
        <v>39</v>
      </c>
      <c r="G3096" s="16" t="s">
        <v>3946</v>
      </c>
      <c r="H3096" s="1"/>
      <c r="J3096"/>
      <c r="AC3096" s="5" t="e">
        <f>VLOOKUP(Table1[[#This Row],[Expense Report]],#REF!,3, 0)</f>
        <v>#REF!</v>
      </c>
      <c r="AD3096" t="s">
        <v>13578</v>
      </c>
      <c r="AE3096" t="s">
        <v>266</v>
      </c>
      <c r="AF3096" t="e">
        <f>MONTH(Table1[[#This Row],[Date Sent]])</f>
        <v>#REF!</v>
      </c>
      <c r="AG3096" t="e">
        <f>YEAR(Table1[[#This Row],[Date Sent]])</f>
        <v>#REF!</v>
      </c>
      <c r="AH3096"/>
    </row>
    <row r="3097" spans="1:34" x14ac:dyDescent="0.2">
      <c r="A3097" t="s">
        <v>1933</v>
      </c>
      <c r="B3097" t="s">
        <v>3945</v>
      </c>
      <c r="C3097" s="1">
        <v>236.28</v>
      </c>
      <c r="D3097" s="5">
        <v>45320</v>
      </c>
      <c r="E3097" t="s">
        <v>21</v>
      </c>
      <c r="F3097" t="s">
        <v>33</v>
      </c>
      <c r="G3097" s="16" t="s">
        <v>3947</v>
      </c>
      <c r="H3097" s="1"/>
      <c r="J3097"/>
      <c r="AC3097" s="5" t="e">
        <f>VLOOKUP(Table1[[#This Row],[Expense Report]],#REF!,3, 0)</f>
        <v>#REF!</v>
      </c>
      <c r="AD3097" t="s">
        <v>13578</v>
      </c>
      <c r="AE3097" t="s">
        <v>266</v>
      </c>
      <c r="AF3097" t="e">
        <f>MONTH(Table1[[#This Row],[Date Sent]])</f>
        <v>#REF!</v>
      </c>
      <c r="AG3097" t="e">
        <f>YEAR(Table1[[#This Row],[Date Sent]])</f>
        <v>#REF!</v>
      </c>
      <c r="AH3097"/>
    </row>
    <row r="3098" spans="1:34" x14ac:dyDescent="0.2">
      <c r="A3098" t="s">
        <v>1933</v>
      </c>
      <c r="B3098" t="s">
        <v>3945</v>
      </c>
      <c r="C3098" s="1">
        <v>91.87</v>
      </c>
      <c r="D3098" s="5">
        <v>45323</v>
      </c>
      <c r="E3098" t="s">
        <v>21</v>
      </c>
      <c r="F3098" t="s">
        <v>33</v>
      </c>
      <c r="G3098" s="16" t="s">
        <v>3948</v>
      </c>
      <c r="H3098" s="1"/>
      <c r="J3098"/>
      <c r="AC3098" s="5" t="e">
        <f>VLOOKUP(Table1[[#This Row],[Expense Report]],#REF!,3, 0)</f>
        <v>#REF!</v>
      </c>
      <c r="AD3098" t="s">
        <v>13578</v>
      </c>
      <c r="AE3098" t="s">
        <v>266</v>
      </c>
      <c r="AF3098" t="e">
        <f>MONTH(Table1[[#This Row],[Date Sent]])</f>
        <v>#REF!</v>
      </c>
      <c r="AG3098" t="e">
        <f>YEAR(Table1[[#This Row],[Date Sent]])</f>
        <v>#REF!</v>
      </c>
      <c r="AH3098"/>
    </row>
    <row r="3099" spans="1:34" x14ac:dyDescent="0.2">
      <c r="A3099" t="s">
        <v>1933</v>
      </c>
      <c r="B3099" t="s">
        <v>3945</v>
      </c>
      <c r="C3099" s="1">
        <v>102.11</v>
      </c>
      <c r="D3099" s="5">
        <v>45323</v>
      </c>
      <c r="E3099" t="s">
        <v>21</v>
      </c>
      <c r="F3099" t="s">
        <v>33</v>
      </c>
      <c r="G3099" s="16" t="s">
        <v>1165</v>
      </c>
      <c r="H3099" s="1"/>
      <c r="J3099"/>
      <c r="AC3099" s="5" t="e">
        <f>VLOOKUP(Table1[[#This Row],[Expense Report]],#REF!,3, 0)</f>
        <v>#REF!</v>
      </c>
      <c r="AD3099" t="s">
        <v>13578</v>
      </c>
      <c r="AE3099" t="s">
        <v>266</v>
      </c>
      <c r="AF3099" t="e">
        <f>MONTH(Table1[[#This Row],[Date Sent]])</f>
        <v>#REF!</v>
      </c>
      <c r="AG3099" t="e">
        <f>YEAR(Table1[[#This Row],[Date Sent]])</f>
        <v>#REF!</v>
      </c>
      <c r="AH3099"/>
    </row>
    <row r="3100" spans="1:34" x14ac:dyDescent="0.2">
      <c r="A3100" t="s">
        <v>1933</v>
      </c>
      <c r="B3100" t="s">
        <v>3945</v>
      </c>
      <c r="C3100" s="1">
        <v>12.29</v>
      </c>
      <c r="D3100" s="5">
        <v>45325</v>
      </c>
      <c r="E3100" t="s">
        <v>21</v>
      </c>
      <c r="F3100" t="s">
        <v>33</v>
      </c>
      <c r="G3100" s="16" t="s">
        <v>1290</v>
      </c>
      <c r="H3100" s="1"/>
      <c r="J3100"/>
      <c r="AC3100" s="5" t="e">
        <f>VLOOKUP(Table1[[#This Row],[Expense Report]],#REF!,3, 0)</f>
        <v>#REF!</v>
      </c>
      <c r="AD3100" t="s">
        <v>13578</v>
      </c>
      <c r="AE3100" t="s">
        <v>266</v>
      </c>
      <c r="AF3100" t="e">
        <f>MONTH(Table1[[#This Row],[Date Sent]])</f>
        <v>#REF!</v>
      </c>
      <c r="AG3100" t="e">
        <f>YEAR(Table1[[#This Row],[Date Sent]])</f>
        <v>#REF!</v>
      </c>
      <c r="AH3100"/>
    </row>
    <row r="3101" spans="1:34" x14ac:dyDescent="0.2">
      <c r="A3101" t="s">
        <v>1933</v>
      </c>
      <c r="B3101" t="s">
        <v>3945</v>
      </c>
      <c r="C3101" s="1">
        <v>58.28</v>
      </c>
      <c r="D3101" s="5">
        <v>45330</v>
      </c>
      <c r="E3101" t="s">
        <v>21</v>
      </c>
      <c r="F3101" t="s">
        <v>33</v>
      </c>
      <c r="G3101" s="16" t="s">
        <v>950</v>
      </c>
      <c r="H3101" s="1"/>
      <c r="J3101"/>
      <c r="AC3101" s="5" t="e">
        <f>VLOOKUP(Table1[[#This Row],[Expense Report]],#REF!,3, 0)</f>
        <v>#REF!</v>
      </c>
      <c r="AD3101" t="s">
        <v>13578</v>
      </c>
      <c r="AE3101" t="s">
        <v>266</v>
      </c>
      <c r="AF3101" t="e">
        <f>MONTH(Table1[[#This Row],[Date Sent]])</f>
        <v>#REF!</v>
      </c>
      <c r="AG3101" t="e">
        <f>YEAR(Table1[[#This Row],[Date Sent]])</f>
        <v>#REF!</v>
      </c>
      <c r="AH3101"/>
    </row>
    <row r="3102" spans="1:34" x14ac:dyDescent="0.2">
      <c r="A3102" t="s">
        <v>1933</v>
      </c>
      <c r="B3102" t="s">
        <v>3945</v>
      </c>
      <c r="C3102" s="1">
        <v>327.69</v>
      </c>
      <c r="D3102" s="5">
        <v>45334</v>
      </c>
      <c r="E3102" t="s">
        <v>20</v>
      </c>
      <c r="F3102" t="s">
        <v>39</v>
      </c>
      <c r="G3102" s="16" t="s">
        <v>3949</v>
      </c>
      <c r="H3102" s="1"/>
      <c r="J3102"/>
      <c r="AC3102" s="5" t="e">
        <f>VLOOKUP(Table1[[#This Row],[Expense Report]],#REF!,3, 0)</f>
        <v>#REF!</v>
      </c>
      <c r="AD3102" t="s">
        <v>13578</v>
      </c>
      <c r="AE3102" t="s">
        <v>266</v>
      </c>
      <c r="AF3102" t="e">
        <f>MONTH(Table1[[#This Row],[Date Sent]])</f>
        <v>#REF!</v>
      </c>
      <c r="AG3102" t="e">
        <f>YEAR(Table1[[#This Row],[Date Sent]])</f>
        <v>#REF!</v>
      </c>
      <c r="AH3102"/>
    </row>
    <row r="3103" spans="1:34" x14ac:dyDescent="0.2">
      <c r="A3103" t="s">
        <v>1933</v>
      </c>
      <c r="B3103" t="s">
        <v>3945</v>
      </c>
      <c r="C3103" s="1">
        <v>42.1</v>
      </c>
      <c r="D3103" s="5">
        <v>45336</v>
      </c>
      <c r="E3103" t="s">
        <v>21</v>
      </c>
      <c r="F3103" t="s">
        <v>33</v>
      </c>
      <c r="G3103" s="16" t="s">
        <v>3538</v>
      </c>
      <c r="H3103" s="1"/>
      <c r="J3103"/>
      <c r="AC3103" s="5" t="e">
        <f>VLOOKUP(Table1[[#This Row],[Expense Report]],#REF!,3, 0)</f>
        <v>#REF!</v>
      </c>
      <c r="AD3103" t="s">
        <v>13578</v>
      </c>
      <c r="AE3103" t="s">
        <v>266</v>
      </c>
      <c r="AF3103" t="e">
        <f>MONTH(Table1[[#This Row],[Date Sent]])</f>
        <v>#REF!</v>
      </c>
      <c r="AG3103" t="e">
        <f>YEAR(Table1[[#This Row],[Date Sent]])</f>
        <v>#REF!</v>
      </c>
      <c r="AH3103"/>
    </row>
    <row r="3104" spans="1:34" x14ac:dyDescent="0.2">
      <c r="A3104" t="s">
        <v>424</v>
      </c>
      <c r="B3104" t="s">
        <v>3950</v>
      </c>
      <c r="C3104" s="1">
        <v>195.76</v>
      </c>
      <c r="D3104" s="5">
        <v>45309</v>
      </c>
      <c r="E3104" t="s">
        <v>21</v>
      </c>
      <c r="F3104" t="s">
        <v>33</v>
      </c>
      <c r="G3104" s="16" t="s">
        <v>3951</v>
      </c>
      <c r="H3104" s="1"/>
      <c r="J3104"/>
      <c r="AC3104" s="5" t="e">
        <f>VLOOKUP(Table1[[#This Row],[Expense Report]],#REF!,3, 0)</f>
        <v>#REF!</v>
      </c>
      <c r="AD3104" t="s">
        <v>13592</v>
      </c>
      <c r="AE3104" t="s">
        <v>266</v>
      </c>
      <c r="AF3104" t="e">
        <f>MONTH(Table1[[#This Row],[Date Sent]])</f>
        <v>#REF!</v>
      </c>
      <c r="AG3104" t="e">
        <f>YEAR(Table1[[#This Row],[Date Sent]])</f>
        <v>#REF!</v>
      </c>
      <c r="AH3104"/>
    </row>
    <row r="3105" spans="1:34" x14ac:dyDescent="0.2">
      <c r="A3105" t="s">
        <v>424</v>
      </c>
      <c r="B3105" t="s">
        <v>3950</v>
      </c>
      <c r="C3105" s="1">
        <v>155.87</v>
      </c>
      <c r="D3105" s="5">
        <v>45309</v>
      </c>
      <c r="E3105" t="s">
        <v>21</v>
      </c>
      <c r="F3105" t="s">
        <v>33</v>
      </c>
      <c r="G3105" s="16" t="s">
        <v>3952</v>
      </c>
      <c r="H3105" s="1"/>
      <c r="J3105"/>
      <c r="AC3105" s="5" t="e">
        <f>VLOOKUP(Table1[[#This Row],[Expense Report]],#REF!,3, 0)</f>
        <v>#REF!</v>
      </c>
      <c r="AD3105" t="s">
        <v>13592</v>
      </c>
      <c r="AE3105" t="s">
        <v>266</v>
      </c>
      <c r="AF3105" t="e">
        <f>MONTH(Table1[[#This Row],[Date Sent]])</f>
        <v>#REF!</v>
      </c>
      <c r="AG3105" t="e">
        <f>YEAR(Table1[[#This Row],[Date Sent]])</f>
        <v>#REF!</v>
      </c>
      <c r="AH3105"/>
    </row>
    <row r="3106" spans="1:34" x14ac:dyDescent="0.2">
      <c r="A3106" t="s">
        <v>424</v>
      </c>
      <c r="B3106" t="s">
        <v>3950</v>
      </c>
      <c r="C3106" s="1">
        <v>7.47</v>
      </c>
      <c r="D3106" s="5">
        <v>45309</v>
      </c>
      <c r="E3106" t="s">
        <v>21</v>
      </c>
      <c r="F3106" t="s">
        <v>33</v>
      </c>
      <c r="G3106" s="16" t="s">
        <v>3953</v>
      </c>
      <c r="H3106" s="1"/>
      <c r="J3106"/>
      <c r="AC3106" s="5" t="e">
        <f>VLOOKUP(Table1[[#This Row],[Expense Report]],#REF!,3, 0)</f>
        <v>#REF!</v>
      </c>
      <c r="AD3106" t="s">
        <v>13592</v>
      </c>
      <c r="AE3106" t="s">
        <v>266</v>
      </c>
      <c r="AF3106" t="e">
        <f>MONTH(Table1[[#This Row],[Date Sent]])</f>
        <v>#REF!</v>
      </c>
      <c r="AG3106" t="e">
        <f>YEAR(Table1[[#This Row],[Date Sent]])</f>
        <v>#REF!</v>
      </c>
      <c r="AH3106"/>
    </row>
    <row r="3107" spans="1:34" x14ac:dyDescent="0.2">
      <c r="A3107" t="s">
        <v>424</v>
      </c>
      <c r="B3107" t="s">
        <v>3950</v>
      </c>
      <c r="C3107" s="1">
        <v>75.97</v>
      </c>
      <c r="D3107" s="5">
        <v>45317</v>
      </c>
      <c r="E3107" t="s">
        <v>39</v>
      </c>
      <c r="F3107" t="s">
        <v>33</v>
      </c>
      <c r="G3107" s="16" t="s">
        <v>3954</v>
      </c>
      <c r="H3107" s="1"/>
      <c r="J3107"/>
      <c r="AC3107" s="5" t="e">
        <f>VLOOKUP(Table1[[#This Row],[Expense Report]],#REF!,3, 0)</f>
        <v>#REF!</v>
      </c>
      <c r="AD3107" t="s">
        <v>13592</v>
      </c>
      <c r="AE3107" t="s">
        <v>266</v>
      </c>
      <c r="AF3107" t="e">
        <f>MONTH(Table1[[#This Row],[Date Sent]])</f>
        <v>#REF!</v>
      </c>
      <c r="AG3107" t="e">
        <f>YEAR(Table1[[#This Row],[Date Sent]])</f>
        <v>#REF!</v>
      </c>
      <c r="AH3107"/>
    </row>
    <row r="3108" spans="1:34" x14ac:dyDescent="0.2">
      <c r="A3108" t="s">
        <v>424</v>
      </c>
      <c r="B3108" t="s">
        <v>3950</v>
      </c>
      <c r="C3108" s="1">
        <v>56.92</v>
      </c>
      <c r="D3108" s="5">
        <v>45321</v>
      </c>
      <c r="E3108" t="s">
        <v>21</v>
      </c>
      <c r="F3108" t="s">
        <v>33</v>
      </c>
      <c r="G3108" s="16" t="s">
        <v>3955</v>
      </c>
      <c r="H3108" s="1"/>
      <c r="J3108"/>
      <c r="AC3108" s="5" t="e">
        <f>VLOOKUP(Table1[[#This Row],[Expense Report]],#REF!,3, 0)</f>
        <v>#REF!</v>
      </c>
      <c r="AD3108" t="s">
        <v>13592</v>
      </c>
      <c r="AE3108" t="s">
        <v>266</v>
      </c>
      <c r="AF3108" t="e">
        <f>MONTH(Table1[[#This Row],[Date Sent]])</f>
        <v>#REF!</v>
      </c>
      <c r="AG3108" t="e">
        <f>YEAR(Table1[[#This Row],[Date Sent]])</f>
        <v>#REF!</v>
      </c>
      <c r="AH3108"/>
    </row>
    <row r="3109" spans="1:34" x14ac:dyDescent="0.2">
      <c r="A3109" t="s">
        <v>424</v>
      </c>
      <c r="B3109" t="s">
        <v>3950</v>
      </c>
      <c r="C3109" s="1">
        <v>37.340000000000003</v>
      </c>
      <c r="D3109" s="5">
        <v>45328</v>
      </c>
      <c r="E3109" t="s">
        <v>21</v>
      </c>
      <c r="F3109" t="s">
        <v>16</v>
      </c>
      <c r="G3109" s="16" t="s">
        <v>1179</v>
      </c>
      <c r="H3109" s="1"/>
      <c r="J3109"/>
      <c r="AC3109" s="5" t="e">
        <f>VLOOKUP(Table1[[#This Row],[Expense Report]],#REF!,3, 0)</f>
        <v>#REF!</v>
      </c>
      <c r="AD3109" t="s">
        <v>13592</v>
      </c>
      <c r="AE3109" t="s">
        <v>266</v>
      </c>
      <c r="AF3109" t="e">
        <f>MONTH(Table1[[#This Row],[Date Sent]])</f>
        <v>#REF!</v>
      </c>
      <c r="AG3109" t="e">
        <f>YEAR(Table1[[#This Row],[Date Sent]])</f>
        <v>#REF!</v>
      </c>
      <c r="AH3109"/>
    </row>
    <row r="3110" spans="1:34" x14ac:dyDescent="0.2">
      <c r="A3110" t="s">
        <v>424</v>
      </c>
      <c r="B3110" t="s">
        <v>3950</v>
      </c>
      <c r="C3110" s="1">
        <v>66.34</v>
      </c>
      <c r="D3110" s="5">
        <v>45329</v>
      </c>
      <c r="E3110" t="s">
        <v>21</v>
      </c>
      <c r="F3110" t="s">
        <v>33</v>
      </c>
      <c r="G3110" s="16" t="s">
        <v>3956</v>
      </c>
      <c r="H3110" s="1"/>
      <c r="J3110"/>
      <c r="AC3110" s="5" t="e">
        <f>VLOOKUP(Table1[[#This Row],[Expense Report]],#REF!,3, 0)</f>
        <v>#REF!</v>
      </c>
      <c r="AD3110" t="s">
        <v>13592</v>
      </c>
      <c r="AE3110" t="s">
        <v>266</v>
      </c>
      <c r="AF3110" t="e">
        <f>MONTH(Table1[[#This Row],[Date Sent]])</f>
        <v>#REF!</v>
      </c>
      <c r="AG3110" t="e">
        <f>YEAR(Table1[[#This Row],[Date Sent]])</f>
        <v>#REF!</v>
      </c>
      <c r="AH3110"/>
    </row>
    <row r="3111" spans="1:34" x14ac:dyDescent="0.2">
      <c r="A3111" t="s">
        <v>424</v>
      </c>
      <c r="B3111" t="s">
        <v>3950</v>
      </c>
      <c r="C3111" s="1">
        <v>141.86000000000001</v>
      </c>
      <c r="D3111" s="5">
        <v>45335</v>
      </c>
      <c r="E3111" t="s">
        <v>21</v>
      </c>
      <c r="F3111" t="s">
        <v>33</v>
      </c>
      <c r="G3111" s="16" t="s">
        <v>3957</v>
      </c>
      <c r="H3111" s="1"/>
      <c r="J3111"/>
      <c r="AC3111" s="5" t="e">
        <f>VLOOKUP(Table1[[#This Row],[Expense Report]],#REF!,3, 0)</f>
        <v>#REF!</v>
      </c>
      <c r="AD3111" t="s">
        <v>13592</v>
      </c>
      <c r="AE3111" t="s">
        <v>266</v>
      </c>
      <c r="AF3111" t="e">
        <f>MONTH(Table1[[#This Row],[Date Sent]])</f>
        <v>#REF!</v>
      </c>
      <c r="AG3111" t="e">
        <f>YEAR(Table1[[#This Row],[Date Sent]])</f>
        <v>#REF!</v>
      </c>
      <c r="AH3111"/>
    </row>
    <row r="3112" spans="1:34" x14ac:dyDescent="0.2">
      <c r="A3112" t="s">
        <v>440</v>
      </c>
      <c r="B3112" t="s">
        <v>3958</v>
      </c>
      <c r="C3112" s="1">
        <v>88.95</v>
      </c>
      <c r="D3112" s="5">
        <v>45311</v>
      </c>
      <c r="E3112" t="s">
        <v>13</v>
      </c>
      <c r="F3112" t="s">
        <v>33</v>
      </c>
      <c r="G3112" s="16" t="s">
        <v>3959</v>
      </c>
      <c r="H3112" s="1"/>
      <c r="J3112"/>
      <c r="AC3112" s="5" t="e">
        <f>VLOOKUP(Table1[[#This Row],[Expense Report]],#REF!,3, 0)</f>
        <v>#REF!</v>
      </c>
      <c r="AD3112" t="s">
        <v>13735</v>
      </c>
      <c r="AE3112" t="s">
        <v>140</v>
      </c>
      <c r="AF3112" t="e">
        <f>MONTH(Table1[[#This Row],[Date Sent]])</f>
        <v>#REF!</v>
      </c>
      <c r="AG3112" t="e">
        <f>YEAR(Table1[[#This Row],[Date Sent]])</f>
        <v>#REF!</v>
      </c>
      <c r="AH3112"/>
    </row>
    <row r="3113" spans="1:34" x14ac:dyDescent="0.2">
      <c r="A3113" t="s">
        <v>440</v>
      </c>
      <c r="B3113" t="s">
        <v>3958</v>
      </c>
      <c r="C3113" s="1">
        <v>159.69999999999999</v>
      </c>
      <c r="D3113" s="5">
        <v>45315</v>
      </c>
      <c r="E3113" t="s">
        <v>4</v>
      </c>
      <c r="F3113" t="s">
        <v>15</v>
      </c>
      <c r="G3113" s="16" t="s">
        <v>3960</v>
      </c>
      <c r="H3113" s="1"/>
      <c r="J3113"/>
      <c r="AC3113" s="5" t="e">
        <f>VLOOKUP(Table1[[#This Row],[Expense Report]],#REF!,3, 0)</f>
        <v>#REF!</v>
      </c>
      <c r="AD3113" t="s">
        <v>13735</v>
      </c>
      <c r="AE3113" t="s">
        <v>140</v>
      </c>
      <c r="AF3113" t="e">
        <f>MONTH(Table1[[#This Row],[Date Sent]])</f>
        <v>#REF!</v>
      </c>
      <c r="AG3113" t="e">
        <f>YEAR(Table1[[#This Row],[Date Sent]])</f>
        <v>#REF!</v>
      </c>
      <c r="AH3113"/>
    </row>
    <row r="3114" spans="1:34" x14ac:dyDescent="0.2">
      <c r="A3114" t="s">
        <v>440</v>
      </c>
      <c r="B3114" t="s">
        <v>3958</v>
      </c>
      <c r="C3114" s="1">
        <v>26.61</v>
      </c>
      <c r="D3114" s="5">
        <v>45317</v>
      </c>
      <c r="E3114" t="s">
        <v>21</v>
      </c>
      <c r="F3114" t="s">
        <v>33</v>
      </c>
      <c r="G3114" s="16" t="s">
        <v>3961</v>
      </c>
      <c r="H3114" s="1"/>
      <c r="J3114"/>
      <c r="AC3114" s="5" t="e">
        <f>VLOOKUP(Table1[[#This Row],[Expense Report]],#REF!,3, 0)</f>
        <v>#REF!</v>
      </c>
      <c r="AD3114" t="s">
        <v>13735</v>
      </c>
      <c r="AE3114" t="s">
        <v>140</v>
      </c>
      <c r="AF3114" t="e">
        <f>MONTH(Table1[[#This Row],[Date Sent]])</f>
        <v>#REF!</v>
      </c>
      <c r="AG3114" t="e">
        <f>YEAR(Table1[[#This Row],[Date Sent]])</f>
        <v>#REF!</v>
      </c>
      <c r="AH3114"/>
    </row>
    <row r="3115" spans="1:34" x14ac:dyDescent="0.2">
      <c r="A3115" t="s">
        <v>440</v>
      </c>
      <c r="B3115" t="s">
        <v>3958</v>
      </c>
      <c r="C3115" s="1">
        <v>65.52</v>
      </c>
      <c r="D3115" s="5">
        <v>45320</v>
      </c>
      <c r="E3115" t="s">
        <v>27</v>
      </c>
      <c r="F3115" t="s">
        <v>33</v>
      </c>
      <c r="G3115" s="16" t="s">
        <v>3962</v>
      </c>
      <c r="H3115" s="1"/>
      <c r="J3115"/>
      <c r="AC3115" s="5" t="e">
        <f>VLOOKUP(Table1[[#This Row],[Expense Report]],#REF!,3, 0)</f>
        <v>#REF!</v>
      </c>
      <c r="AD3115" t="s">
        <v>13735</v>
      </c>
      <c r="AE3115" t="s">
        <v>140</v>
      </c>
      <c r="AF3115" t="e">
        <f>MONTH(Table1[[#This Row],[Date Sent]])</f>
        <v>#REF!</v>
      </c>
      <c r="AG3115" t="e">
        <f>YEAR(Table1[[#This Row],[Date Sent]])</f>
        <v>#REF!</v>
      </c>
      <c r="AH3115"/>
    </row>
    <row r="3116" spans="1:34" x14ac:dyDescent="0.2">
      <c r="A3116" t="s">
        <v>440</v>
      </c>
      <c r="B3116" t="s">
        <v>3958</v>
      </c>
      <c r="C3116" s="1">
        <v>26.23</v>
      </c>
      <c r="D3116" s="5">
        <v>45320</v>
      </c>
      <c r="E3116" t="s">
        <v>21</v>
      </c>
      <c r="F3116" t="s">
        <v>33</v>
      </c>
      <c r="G3116" s="16" t="s">
        <v>3963</v>
      </c>
      <c r="H3116" s="1"/>
      <c r="J3116"/>
      <c r="AC3116" s="5" t="e">
        <f>VLOOKUP(Table1[[#This Row],[Expense Report]],#REF!,3, 0)</f>
        <v>#REF!</v>
      </c>
      <c r="AD3116" t="s">
        <v>13735</v>
      </c>
      <c r="AE3116" t="s">
        <v>140</v>
      </c>
      <c r="AF3116" t="e">
        <f>MONTH(Table1[[#This Row],[Date Sent]])</f>
        <v>#REF!</v>
      </c>
      <c r="AG3116" t="e">
        <f>YEAR(Table1[[#This Row],[Date Sent]])</f>
        <v>#REF!</v>
      </c>
      <c r="AH3116"/>
    </row>
    <row r="3117" spans="1:34" x14ac:dyDescent="0.2">
      <c r="A3117" t="s">
        <v>440</v>
      </c>
      <c r="B3117" t="s">
        <v>3958</v>
      </c>
      <c r="C3117" s="1">
        <v>143.71</v>
      </c>
      <c r="D3117" s="5">
        <v>45323</v>
      </c>
      <c r="E3117" t="s">
        <v>13</v>
      </c>
      <c r="F3117" t="s">
        <v>39</v>
      </c>
      <c r="G3117" s="16" t="s">
        <v>3964</v>
      </c>
      <c r="H3117" s="1"/>
      <c r="J3117"/>
      <c r="AC3117" s="5" t="e">
        <f>VLOOKUP(Table1[[#This Row],[Expense Report]],#REF!,3, 0)</f>
        <v>#REF!</v>
      </c>
      <c r="AD3117" t="s">
        <v>13735</v>
      </c>
      <c r="AE3117" t="s">
        <v>140</v>
      </c>
      <c r="AF3117" t="e">
        <f>MONTH(Table1[[#This Row],[Date Sent]])</f>
        <v>#REF!</v>
      </c>
      <c r="AG3117" t="e">
        <f>YEAR(Table1[[#This Row],[Date Sent]])</f>
        <v>#REF!</v>
      </c>
      <c r="AH3117"/>
    </row>
    <row r="3118" spans="1:34" x14ac:dyDescent="0.2">
      <c r="A3118" t="s">
        <v>440</v>
      </c>
      <c r="B3118" t="s">
        <v>3958</v>
      </c>
      <c r="C3118" s="1">
        <v>135.72999999999999</v>
      </c>
      <c r="D3118" s="5">
        <v>45323</v>
      </c>
      <c r="E3118" t="s">
        <v>13</v>
      </c>
      <c r="F3118" t="s">
        <v>39</v>
      </c>
      <c r="G3118" s="16" t="s">
        <v>3965</v>
      </c>
      <c r="H3118" s="1"/>
      <c r="J3118"/>
      <c r="AC3118" s="5" t="e">
        <f>VLOOKUP(Table1[[#This Row],[Expense Report]],#REF!,3, 0)</f>
        <v>#REF!</v>
      </c>
      <c r="AD3118" t="s">
        <v>13735</v>
      </c>
      <c r="AE3118" t="s">
        <v>140</v>
      </c>
      <c r="AF3118" t="e">
        <f>MONTH(Table1[[#This Row],[Date Sent]])</f>
        <v>#REF!</v>
      </c>
      <c r="AG3118" t="e">
        <f>YEAR(Table1[[#This Row],[Date Sent]])</f>
        <v>#REF!</v>
      </c>
      <c r="AH3118"/>
    </row>
    <row r="3119" spans="1:34" x14ac:dyDescent="0.2">
      <c r="A3119" t="s">
        <v>440</v>
      </c>
      <c r="B3119" t="s">
        <v>3958</v>
      </c>
      <c r="C3119" s="1">
        <v>490.72</v>
      </c>
      <c r="D3119" s="5">
        <v>45324</v>
      </c>
      <c r="E3119" t="s">
        <v>21</v>
      </c>
      <c r="F3119" t="s">
        <v>33</v>
      </c>
      <c r="G3119" s="16" t="s">
        <v>3966</v>
      </c>
      <c r="H3119" s="1"/>
      <c r="J3119"/>
      <c r="AC3119" s="5" t="e">
        <f>VLOOKUP(Table1[[#This Row],[Expense Report]],#REF!,3, 0)</f>
        <v>#REF!</v>
      </c>
      <c r="AD3119" t="s">
        <v>13735</v>
      </c>
      <c r="AE3119" t="s">
        <v>140</v>
      </c>
      <c r="AF3119" t="e">
        <f>MONTH(Table1[[#This Row],[Date Sent]])</f>
        <v>#REF!</v>
      </c>
      <c r="AG3119" t="e">
        <f>YEAR(Table1[[#This Row],[Date Sent]])</f>
        <v>#REF!</v>
      </c>
      <c r="AH3119"/>
    </row>
    <row r="3120" spans="1:34" x14ac:dyDescent="0.2">
      <c r="A3120" t="s">
        <v>440</v>
      </c>
      <c r="B3120" t="s">
        <v>3958</v>
      </c>
      <c r="C3120" s="1">
        <v>134.11000000000001</v>
      </c>
      <c r="D3120" s="5">
        <v>45330</v>
      </c>
      <c r="E3120" t="s">
        <v>20</v>
      </c>
      <c r="F3120" t="s">
        <v>39</v>
      </c>
      <c r="G3120" s="16" t="s">
        <v>3967</v>
      </c>
      <c r="H3120" s="1"/>
      <c r="J3120"/>
      <c r="AC3120" s="5" t="e">
        <f>VLOOKUP(Table1[[#This Row],[Expense Report]],#REF!,3, 0)</f>
        <v>#REF!</v>
      </c>
      <c r="AD3120" t="s">
        <v>13735</v>
      </c>
      <c r="AE3120" t="s">
        <v>140</v>
      </c>
      <c r="AF3120" t="e">
        <f>MONTH(Table1[[#This Row],[Date Sent]])</f>
        <v>#REF!</v>
      </c>
      <c r="AG3120" t="e">
        <f>YEAR(Table1[[#This Row],[Date Sent]])</f>
        <v>#REF!</v>
      </c>
      <c r="AH3120"/>
    </row>
    <row r="3121" spans="1:34" x14ac:dyDescent="0.2">
      <c r="A3121" t="s">
        <v>440</v>
      </c>
      <c r="B3121" t="s">
        <v>3958</v>
      </c>
      <c r="C3121" s="1">
        <v>31.93</v>
      </c>
      <c r="D3121" s="5">
        <v>45336</v>
      </c>
      <c r="E3121" t="s">
        <v>21</v>
      </c>
      <c r="F3121" t="s">
        <v>33</v>
      </c>
      <c r="G3121" s="16" t="s">
        <v>3968</v>
      </c>
      <c r="H3121" s="1"/>
      <c r="J3121"/>
      <c r="AC3121" s="5" t="e">
        <f>VLOOKUP(Table1[[#This Row],[Expense Report]],#REF!,3, 0)</f>
        <v>#REF!</v>
      </c>
      <c r="AD3121" t="s">
        <v>13735</v>
      </c>
      <c r="AE3121" t="s">
        <v>140</v>
      </c>
      <c r="AF3121" t="e">
        <f>MONTH(Table1[[#This Row],[Date Sent]])</f>
        <v>#REF!</v>
      </c>
      <c r="AG3121" t="e">
        <f>YEAR(Table1[[#This Row],[Date Sent]])</f>
        <v>#REF!</v>
      </c>
      <c r="AH3121"/>
    </row>
    <row r="3122" spans="1:34" x14ac:dyDescent="0.2">
      <c r="A3122" t="s">
        <v>440</v>
      </c>
      <c r="B3122" t="s">
        <v>3958</v>
      </c>
      <c r="C3122" s="1">
        <v>206</v>
      </c>
      <c r="D3122" s="5">
        <v>45337</v>
      </c>
      <c r="E3122" t="s">
        <v>21</v>
      </c>
      <c r="F3122" t="s">
        <v>33</v>
      </c>
      <c r="G3122" s="16" t="s">
        <v>3969</v>
      </c>
      <c r="H3122" s="1"/>
      <c r="J3122"/>
      <c r="AC3122" s="5" t="e">
        <f>VLOOKUP(Table1[[#This Row],[Expense Report]],#REF!,3, 0)</f>
        <v>#REF!</v>
      </c>
      <c r="AD3122" t="s">
        <v>13735</v>
      </c>
      <c r="AE3122" t="s">
        <v>140</v>
      </c>
      <c r="AF3122" t="e">
        <f>MONTH(Table1[[#This Row],[Date Sent]])</f>
        <v>#REF!</v>
      </c>
      <c r="AG3122" t="e">
        <f>YEAR(Table1[[#This Row],[Date Sent]])</f>
        <v>#REF!</v>
      </c>
      <c r="AH3122"/>
    </row>
    <row r="3123" spans="1:34" x14ac:dyDescent="0.2">
      <c r="A3123" t="s">
        <v>3970</v>
      </c>
      <c r="B3123" t="s">
        <v>3971</v>
      </c>
      <c r="C3123" s="1">
        <v>109.95</v>
      </c>
      <c r="D3123" s="5">
        <v>45309</v>
      </c>
      <c r="E3123" t="s">
        <v>21</v>
      </c>
      <c r="F3123" t="s">
        <v>33</v>
      </c>
      <c r="G3123" s="16" t="s">
        <v>950</v>
      </c>
      <c r="H3123" s="1"/>
      <c r="J3123"/>
      <c r="AC3123" s="5" t="e">
        <f>VLOOKUP(Table1[[#This Row],[Expense Report]],#REF!,3, 0)</f>
        <v>#REF!</v>
      </c>
      <c r="AD3123" t="s">
        <v>11649</v>
      </c>
      <c r="AE3123" t="s">
        <v>11649</v>
      </c>
      <c r="AF3123" t="e">
        <f>MONTH(Table1[[#This Row],[Date Sent]])</f>
        <v>#REF!</v>
      </c>
      <c r="AG3123" t="e">
        <f>YEAR(Table1[[#This Row],[Date Sent]])</f>
        <v>#REF!</v>
      </c>
      <c r="AH3123"/>
    </row>
    <row r="3124" spans="1:34" x14ac:dyDescent="0.2">
      <c r="A3124" t="s">
        <v>3970</v>
      </c>
      <c r="B3124" t="s">
        <v>3971</v>
      </c>
      <c r="C3124" s="1">
        <v>52.99</v>
      </c>
      <c r="D3124" s="5">
        <v>45315</v>
      </c>
      <c r="E3124" t="s">
        <v>15</v>
      </c>
      <c r="F3124" t="s">
        <v>18</v>
      </c>
      <c r="G3124" s="16" t="s">
        <v>984</v>
      </c>
      <c r="H3124" s="1"/>
      <c r="J3124"/>
      <c r="AC3124" s="5" t="e">
        <f>VLOOKUP(Table1[[#This Row],[Expense Report]],#REF!,3, 0)</f>
        <v>#REF!</v>
      </c>
      <c r="AD3124" t="s">
        <v>11649</v>
      </c>
      <c r="AE3124" t="s">
        <v>11649</v>
      </c>
      <c r="AF3124" t="e">
        <f>MONTH(Table1[[#This Row],[Date Sent]])</f>
        <v>#REF!</v>
      </c>
      <c r="AG3124" t="e">
        <f>YEAR(Table1[[#This Row],[Date Sent]])</f>
        <v>#REF!</v>
      </c>
      <c r="AH3124"/>
    </row>
    <row r="3125" spans="1:34" x14ac:dyDescent="0.2">
      <c r="A3125" t="s">
        <v>3970</v>
      </c>
      <c r="B3125" t="s">
        <v>3971</v>
      </c>
      <c r="C3125" s="1">
        <v>29.78</v>
      </c>
      <c r="D3125" s="5">
        <v>45321</v>
      </c>
      <c r="E3125" t="s">
        <v>21</v>
      </c>
      <c r="F3125" t="s">
        <v>33</v>
      </c>
      <c r="G3125" s="16" t="s">
        <v>1989</v>
      </c>
      <c r="H3125" s="1"/>
      <c r="J3125"/>
      <c r="AC3125" s="5" t="e">
        <f>VLOOKUP(Table1[[#This Row],[Expense Report]],#REF!,3, 0)</f>
        <v>#REF!</v>
      </c>
      <c r="AD3125" t="s">
        <v>11649</v>
      </c>
      <c r="AE3125" t="s">
        <v>11649</v>
      </c>
      <c r="AF3125" t="e">
        <f>MONTH(Table1[[#This Row],[Date Sent]])</f>
        <v>#REF!</v>
      </c>
      <c r="AG3125" t="e">
        <f>YEAR(Table1[[#This Row],[Date Sent]])</f>
        <v>#REF!</v>
      </c>
      <c r="AH3125"/>
    </row>
    <row r="3126" spans="1:34" x14ac:dyDescent="0.2">
      <c r="A3126" t="s">
        <v>3970</v>
      </c>
      <c r="B3126" t="s">
        <v>3971</v>
      </c>
      <c r="C3126" s="1">
        <v>44.49</v>
      </c>
      <c r="D3126" s="5">
        <v>45330</v>
      </c>
      <c r="E3126" t="s">
        <v>15</v>
      </c>
      <c r="F3126" t="s">
        <v>18</v>
      </c>
      <c r="G3126" s="16" t="s">
        <v>984</v>
      </c>
      <c r="H3126" s="1"/>
      <c r="J3126"/>
      <c r="AC3126" s="5" t="e">
        <f>VLOOKUP(Table1[[#This Row],[Expense Report]],#REF!,3, 0)</f>
        <v>#REF!</v>
      </c>
      <c r="AD3126" t="s">
        <v>11649</v>
      </c>
      <c r="AE3126" t="s">
        <v>11649</v>
      </c>
      <c r="AF3126" t="e">
        <f>MONTH(Table1[[#This Row],[Date Sent]])</f>
        <v>#REF!</v>
      </c>
      <c r="AG3126" t="e">
        <f>YEAR(Table1[[#This Row],[Date Sent]])</f>
        <v>#REF!</v>
      </c>
      <c r="AH3126"/>
    </row>
    <row r="3127" spans="1:34" x14ac:dyDescent="0.2">
      <c r="A3127" t="s">
        <v>3970</v>
      </c>
      <c r="B3127" t="s">
        <v>3971</v>
      </c>
      <c r="C3127" s="1">
        <v>86.66</v>
      </c>
      <c r="D3127" s="5">
        <v>45332</v>
      </c>
      <c r="E3127" t="s">
        <v>21</v>
      </c>
      <c r="F3127" t="s">
        <v>33</v>
      </c>
      <c r="G3127" s="16" t="s">
        <v>3972</v>
      </c>
      <c r="H3127" s="1"/>
      <c r="J3127"/>
      <c r="AC3127" s="5" t="e">
        <f>VLOOKUP(Table1[[#This Row],[Expense Report]],#REF!,3, 0)</f>
        <v>#REF!</v>
      </c>
      <c r="AD3127" t="s">
        <v>11649</v>
      </c>
      <c r="AE3127" t="s">
        <v>11649</v>
      </c>
      <c r="AF3127" t="e">
        <f>MONTH(Table1[[#This Row],[Date Sent]])</f>
        <v>#REF!</v>
      </c>
      <c r="AG3127" t="e">
        <f>YEAR(Table1[[#This Row],[Date Sent]])</f>
        <v>#REF!</v>
      </c>
      <c r="AH3127"/>
    </row>
    <row r="3128" spans="1:34" x14ac:dyDescent="0.2">
      <c r="A3128" t="s">
        <v>2912</v>
      </c>
      <c r="B3128" t="s">
        <v>3973</v>
      </c>
      <c r="C3128" s="1">
        <v>169.97</v>
      </c>
      <c r="D3128" s="5">
        <v>45337</v>
      </c>
      <c r="E3128" t="s">
        <v>21</v>
      </c>
      <c r="F3128" t="s">
        <v>33</v>
      </c>
      <c r="G3128" s="16" t="s">
        <v>3974</v>
      </c>
      <c r="H3128" s="1"/>
      <c r="J3128"/>
      <c r="AC3128" s="5" t="e">
        <f>VLOOKUP(Table1[[#This Row],[Expense Report]],#REF!,3, 0)</f>
        <v>#REF!</v>
      </c>
      <c r="AD3128" t="s">
        <v>14713</v>
      </c>
      <c r="AE3128" t="s">
        <v>245</v>
      </c>
      <c r="AF3128" t="e">
        <f>MONTH(Table1[[#This Row],[Date Sent]])</f>
        <v>#REF!</v>
      </c>
      <c r="AG3128" t="e">
        <f>YEAR(Table1[[#This Row],[Date Sent]])</f>
        <v>#REF!</v>
      </c>
      <c r="AH3128"/>
    </row>
    <row r="3129" spans="1:34" x14ac:dyDescent="0.2">
      <c r="A3129" t="s">
        <v>240</v>
      </c>
      <c r="B3129" t="s">
        <v>3975</v>
      </c>
      <c r="C3129" s="1">
        <v>120.77</v>
      </c>
      <c r="D3129" s="5">
        <v>45310</v>
      </c>
      <c r="E3129" t="s">
        <v>21</v>
      </c>
      <c r="F3129" t="s">
        <v>33</v>
      </c>
      <c r="G3129" s="16" t="s">
        <v>3976</v>
      </c>
      <c r="H3129" s="1"/>
      <c r="J3129"/>
      <c r="AC3129" s="5" t="e">
        <f>VLOOKUP(Table1[[#This Row],[Expense Report]],#REF!,3, 0)</f>
        <v>#REF!</v>
      </c>
      <c r="AD3129" t="s">
        <v>11649</v>
      </c>
      <c r="AE3129" t="s">
        <v>11649</v>
      </c>
      <c r="AF3129" t="e">
        <f>MONTH(Table1[[#This Row],[Date Sent]])</f>
        <v>#REF!</v>
      </c>
      <c r="AG3129" t="e">
        <f>YEAR(Table1[[#This Row],[Date Sent]])</f>
        <v>#REF!</v>
      </c>
      <c r="AH3129"/>
    </row>
    <row r="3130" spans="1:34" x14ac:dyDescent="0.2">
      <c r="A3130" t="s">
        <v>240</v>
      </c>
      <c r="B3130" t="s">
        <v>3975</v>
      </c>
      <c r="C3130" s="1">
        <v>80.150000000000006</v>
      </c>
      <c r="D3130" s="5">
        <v>45318</v>
      </c>
      <c r="E3130" t="s">
        <v>21</v>
      </c>
      <c r="F3130" t="s">
        <v>33</v>
      </c>
      <c r="G3130" s="16" t="s">
        <v>1814</v>
      </c>
      <c r="H3130" s="1"/>
      <c r="J3130"/>
      <c r="AC3130" s="5" t="e">
        <f>VLOOKUP(Table1[[#This Row],[Expense Report]],#REF!,3, 0)</f>
        <v>#REF!</v>
      </c>
      <c r="AD3130" t="s">
        <v>11649</v>
      </c>
      <c r="AE3130" t="s">
        <v>11649</v>
      </c>
      <c r="AF3130" t="e">
        <f>MONTH(Table1[[#This Row],[Date Sent]])</f>
        <v>#REF!</v>
      </c>
      <c r="AG3130" t="e">
        <f>YEAR(Table1[[#This Row],[Date Sent]])</f>
        <v>#REF!</v>
      </c>
      <c r="AH3130"/>
    </row>
    <row r="3131" spans="1:34" x14ac:dyDescent="0.2">
      <c r="A3131" t="s">
        <v>240</v>
      </c>
      <c r="B3131" t="s">
        <v>3975</v>
      </c>
      <c r="C3131" s="1">
        <v>116.6</v>
      </c>
      <c r="D3131" s="5">
        <v>45319</v>
      </c>
      <c r="E3131" t="s">
        <v>21</v>
      </c>
      <c r="F3131" t="s">
        <v>33</v>
      </c>
      <c r="G3131" s="16" t="s">
        <v>3977</v>
      </c>
      <c r="H3131" s="1"/>
      <c r="J3131"/>
      <c r="AC3131" s="5" t="e">
        <f>VLOOKUP(Table1[[#This Row],[Expense Report]],#REF!,3, 0)</f>
        <v>#REF!</v>
      </c>
      <c r="AD3131" t="s">
        <v>11649</v>
      </c>
      <c r="AE3131" t="s">
        <v>11649</v>
      </c>
      <c r="AF3131" t="e">
        <f>MONTH(Table1[[#This Row],[Date Sent]])</f>
        <v>#REF!</v>
      </c>
      <c r="AG3131" t="e">
        <f>YEAR(Table1[[#This Row],[Date Sent]])</f>
        <v>#REF!</v>
      </c>
      <c r="AH3131"/>
    </row>
    <row r="3132" spans="1:34" x14ac:dyDescent="0.2">
      <c r="A3132" t="s">
        <v>240</v>
      </c>
      <c r="B3132" t="s">
        <v>3975</v>
      </c>
      <c r="C3132" s="1">
        <v>82.66</v>
      </c>
      <c r="D3132" s="5">
        <v>45320</v>
      </c>
      <c r="E3132" t="s">
        <v>21</v>
      </c>
      <c r="F3132" t="s">
        <v>33</v>
      </c>
      <c r="G3132" s="16" t="s">
        <v>3978</v>
      </c>
      <c r="H3132" s="1"/>
      <c r="J3132"/>
      <c r="AC3132" s="5" t="e">
        <f>VLOOKUP(Table1[[#This Row],[Expense Report]],#REF!,3, 0)</f>
        <v>#REF!</v>
      </c>
      <c r="AD3132" t="s">
        <v>11649</v>
      </c>
      <c r="AE3132" t="s">
        <v>11649</v>
      </c>
      <c r="AF3132" t="e">
        <f>MONTH(Table1[[#This Row],[Date Sent]])</f>
        <v>#REF!</v>
      </c>
      <c r="AG3132" t="e">
        <f>YEAR(Table1[[#This Row],[Date Sent]])</f>
        <v>#REF!</v>
      </c>
      <c r="AH3132"/>
    </row>
    <row r="3133" spans="1:34" x14ac:dyDescent="0.2">
      <c r="A3133" t="s">
        <v>240</v>
      </c>
      <c r="B3133" t="s">
        <v>3975</v>
      </c>
      <c r="C3133" s="1">
        <v>101.39</v>
      </c>
      <c r="D3133" s="5">
        <v>45320</v>
      </c>
      <c r="E3133" t="s">
        <v>21</v>
      </c>
      <c r="F3133" t="s">
        <v>33</v>
      </c>
      <c r="G3133" s="16" t="s">
        <v>1808</v>
      </c>
      <c r="H3133" s="1"/>
      <c r="J3133"/>
      <c r="AC3133" s="5" t="e">
        <f>VLOOKUP(Table1[[#This Row],[Expense Report]],#REF!,3, 0)</f>
        <v>#REF!</v>
      </c>
      <c r="AD3133" t="s">
        <v>11649</v>
      </c>
      <c r="AE3133" t="s">
        <v>11649</v>
      </c>
      <c r="AF3133" t="e">
        <f>MONTH(Table1[[#This Row],[Date Sent]])</f>
        <v>#REF!</v>
      </c>
      <c r="AG3133" t="e">
        <f>YEAR(Table1[[#This Row],[Date Sent]])</f>
        <v>#REF!</v>
      </c>
      <c r="AH3133"/>
    </row>
    <row r="3134" spans="1:34" x14ac:dyDescent="0.2">
      <c r="A3134" t="s">
        <v>240</v>
      </c>
      <c r="B3134" t="s">
        <v>3975</v>
      </c>
      <c r="C3134" s="1">
        <v>25.74</v>
      </c>
      <c r="D3134" s="5">
        <v>45320</v>
      </c>
      <c r="E3134" t="s">
        <v>20</v>
      </c>
      <c r="F3134" t="s">
        <v>39</v>
      </c>
      <c r="G3134" s="16" t="s">
        <v>3979</v>
      </c>
      <c r="H3134" s="1"/>
      <c r="J3134"/>
      <c r="AC3134" s="5" t="e">
        <f>VLOOKUP(Table1[[#This Row],[Expense Report]],#REF!,3, 0)</f>
        <v>#REF!</v>
      </c>
      <c r="AD3134" t="s">
        <v>11649</v>
      </c>
      <c r="AE3134" t="s">
        <v>11649</v>
      </c>
      <c r="AF3134" t="e">
        <f>MONTH(Table1[[#This Row],[Date Sent]])</f>
        <v>#REF!</v>
      </c>
      <c r="AG3134" t="e">
        <f>YEAR(Table1[[#This Row],[Date Sent]])</f>
        <v>#REF!</v>
      </c>
      <c r="AH3134"/>
    </row>
    <row r="3135" spans="1:34" x14ac:dyDescent="0.2">
      <c r="A3135" t="s">
        <v>240</v>
      </c>
      <c r="B3135" t="s">
        <v>3975</v>
      </c>
      <c r="C3135" s="1">
        <v>48.89</v>
      </c>
      <c r="D3135" s="5">
        <v>45323</v>
      </c>
      <c r="E3135" t="s">
        <v>21</v>
      </c>
      <c r="F3135" t="s">
        <v>39</v>
      </c>
      <c r="G3135" s="16" t="s">
        <v>3980</v>
      </c>
      <c r="H3135" s="1"/>
      <c r="J3135"/>
      <c r="AC3135" s="5" t="e">
        <f>VLOOKUP(Table1[[#This Row],[Expense Report]],#REF!,3, 0)</f>
        <v>#REF!</v>
      </c>
      <c r="AD3135" t="s">
        <v>11649</v>
      </c>
      <c r="AE3135" t="s">
        <v>11649</v>
      </c>
      <c r="AF3135" t="e">
        <f>MONTH(Table1[[#This Row],[Date Sent]])</f>
        <v>#REF!</v>
      </c>
      <c r="AG3135" t="e">
        <f>YEAR(Table1[[#This Row],[Date Sent]])</f>
        <v>#REF!</v>
      </c>
      <c r="AH3135"/>
    </row>
    <row r="3136" spans="1:34" x14ac:dyDescent="0.2">
      <c r="A3136" t="s">
        <v>240</v>
      </c>
      <c r="B3136" t="s">
        <v>3975</v>
      </c>
      <c r="C3136" s="1">
        <v>44.67</v>
      </c>
      <c r="D3136" s="5">
        <v>45329</v>
      </c>
      <c r="E3136" t="s">
        <v>21</v>
      </c>
      <c r="F3136" t="s">
        <v>15</v>
      </c>
      <c r="G3136" s="16" t="s">
        <v>3981</v>
      </c>
      <c r="H3136" s="1"/>
      <c r="J3136"/>
      <c r="AC3136" s="5" t="e">
        <f>VLOOKUP(Table1[[#This Row],[Expense Report]],#REF!,3, 0)</f>
        <v>#REF!</v>
      </c>
      <c r="AD3136" t="s">
        <v>11649</v>
      </c>
      <c r="AE3136" t="s">
        <v>11649</v>
      </c>
      <c r="AF3136" t="e">
        <f>MONTH(Table1[[#This Row],[Date Sent]])</f>
        <v>#REF!</v>
      </c>
      <c r="AG3136" t="e">
        <f>YEAR(Table1[[#This Row],[Date Sent]])</f>
        <v>#REF!</v>
      </c>
      <c r="AH3136"/>
    </row>
    <row r="3137" spans="1:34" x14ac:dyDescent="0.2">
      <c r="A3137" t="s">
        <v>240</v>
      </c>
      <c r="B3137" t="s">
        <v>3975</v>
      </c>
      <c r="C3137" s="1">
        <v>101.63</v>
      </c>
      <c r="D3137" s="5">
        <v>45331</v>
      </c>
      <c r="E3137" t="s">
        <v>21</v>
      </c>
      <c r="F3137" t="s">
        <v>33</v>
      </c>
      <c r="G3137" s="16" t="s">
        <v>3982</v>
      </c>
      <c r="H3137" s="1"/>
      <c r="J3137"/>
      <c r="AC3137" s="5" t="e">
        <f>VLOOKUP(Table1[[#This Row],[Expense Report]],#REF!,3, 0)</f>
        <v>#REF!</v>
      </c>
      <c r="AD3137" t="s">
        <v>11649</v>
      </c>
      <c r="AE3137" t="s">
        <v>11649</v>
      </c>
      <c r="AF3137" t="e">
        <f>MONTH(Table1[[#This Row],[Date Sent]])</f>
        <v>#REF!</v>
      </c>
      <c r="AG3137" t="e">
        <f>YEAR(Table1[[#This Row],[Date Sent]])</f>
        <v>#REF!</v>
      </c>
      <c r="AH3137"/>
    </row>
    <row r="3138" spans="1:34" x14ac:dyDescent="0.2">
      <c r="A3138" t="s">
        <v>240</v>
      </c>
      <c r="B3138" t="s">
        <v>3975</v>
      </c>
      <c r="C3138" s="1">
        <v>30.47</v>
      </c>
      <c r="D3138" s="5">
        <v>45331</v>
      </c>
      <c r="E3138" t="s">
        <v>21</v>
      </c>
      <c r="F3138" t="s">
        <v>33</v>
      </c>
      <c r="G3138" s="16" t="s">
        <v>3983</v>
      </c>
      <c r="H3138" s="1"/>
      <c r="J3138"/>
      <c r="AC3138" s="5" t="e">
        <f>VLOOKUP(Table1[[#This Row],[Expense Report]],#REF!,3, 0)</f>
        <v>#REF!</v>
      </c>
      <c r="AD3138" t="s">
        <v>11649</v>
      </c>
      <c r="AE3138" t="s">
        <v>11649</v>
      </c>
      <c r="AF3138" t="e">
        <f>MONTH(Table1[[#This Row],[Date Sent]])</f>
        <v>#REF!</v>
      </c>
      <c r="AG3138" t="e">
        <f>YEAR(Table1[[#This Row],[Date Sent]])</f>
        <v>#REF!</v>
      </c>
      <c r="AH3138"/>
    </row>
    <row r="3139" spans="1:34" x14ac:dyDescent="0.2">
      <c r="A3139" t="s">
        <v>240</v>
      </c>
      <c r="B3139" t="s">
        <v>3975</v>
      </c>
      <c r="C3139" s="1">
        <v>50.01</v>
      </c>
      <c r="D3139" s="5">
        <v>45334</v>
      </c>
      <c r="E3139" t="s">
        <v>21</v>
      </c>
      <c r="F3139" t="s">
        <v>16</v>
      </c>
      <c r="G3139" s="16" t="s">
        <v>3984</v>
      </c>
      <c r="H3139" s="1"/>
      <c r="J3139"/>
      <c r="AC3139" s="5" t="e">
        <f>VLOOKUP(Table1[[#This Row],[Expense Report]],#REF!,3, 0)</f>
        <v>#REF!</v>
      </c>
      <c r="AD3139" t="s">
        <v>11649</v>
      </c>
      <c r="AE3139" t="s">
        <v>11649</v>
      </c>
      <c r="AF3139" t="e">
        <f>MONTH(Table1[[#This Row],[Date Sent]])</f>
        <v>#REF!</v>
      </c>
      <c r="AG3139" t="e">
        <f>YEAR(Table1[[#This Row],[Date Sent]])</f>
        <v>#REF!</v>
      </c>
      <c r="AH3139"/>
    </row>
    <row r="3140" spans="1:34" x14ac:dyDescent="0.2">
      <c r="A3140" t="s">
        <v>240</v>
      </c>
      <c r="B3140" t="s">
        <v>3975</v>
      </c>
      <c r="C3140" s="1">
        <v>27.81</v>
      </c>
      <c r="D3140" s="5">
        <v>45334</v>
      </c>
      <c r="E3140" t="s">
        <v>21</v>
      </c>
      <c r="F3140" t="s">
        <v>33</v>
      </c>
      <c r="G3140" s="16" t="s">
        <v>3985</v>
      </c>
      <c r="H3140" s="1"/>
      <c r="J3140"/>
      <c r="AC3140" s="5" t="e">
        <f>VLOOKUP(Table1[[#This Row],[Expense Report]],#REF!,3, 0)</f>
        <v>#REF!</v>
      </c>
      <c r="AD3140" t="s">
        <v>11649</v>
      </c>
      <c r="AE3140" t="s">
        <v>11649</v>
      </c>
      <c r="AF3140" t="e">
        <f>MONTH(Table1[[#This Row],[Date Sent]])</f>
        <v>#REF!</v>
      </c>
      <c r="AG3140" t="e">
        <f>YEAR(Table1[[#This Row],[Date Sent]])</f>
        <v>#REF!</v>
      </c>
      <c r="AH3140"/>
    </row>
    <row r="3141" spans="1:34" x14ac:dyDescent="0.2">
      <c r="A3141" t="s">
        <v>240</v>
      </c>
      <c r="B3141" t="s">
        <v>3975</v>
      </c>
      <c r="C3141" s="1">
        <v>462.21</v>
      </c>
      <c r="D3141" s="5">
        <v>45334</v>
      </c>
      <c r="E3141" t="s">
        <v>21</v>
      </c>
      <c r="F3141" t="s">
        <v>16</v>
      </c>
      <c r="G3141" s="16" t="s">
        <v>3986</v>
      </c>
      <c r="H3141" s="1"/>
      <c r="J3141"/>
      <c r="AC3141" s="5" t="e">
        <f>VLOOKUP(Table1[[#This Row],[Expense Report]],#REF!,3, 0)</f>
        <v>#REF!</v>
      </c>
      <c r="AD3141" t="s">
        <v>11649</v>
      </c>
      <c r="AE3141" t="s">
        <v>11649</v>
      </c>
      <c r="AF3141" t="e">
        <f>MONTH(Table1[[#This Row],[Date Sent]])</f>
        <v>#REF!</v>
      </c>
      <c r="AG3141" t="e">
        <f>YEAR(Table1[[#This Row],[Date Sent]])</f>
        <v>#REF!</v>
      </c>
      <c r="AH3141"/>
    </row>
    <row r="3142" spans="1:34" x14ac:dyDescent="0.2">
      <c r="A3142" t="s">
        <v>240</v>
      </c>
      <c r="B3142" t="s">
        <v>3975</v>
      </c>
      <c r="C3142" s="1">
        <v>101.7</v>
      </c>
      <c r="D3142" s="5">
        <v>45334</v>
      </c>
      <c r="E3142" t="s">
        <v>21</v>
      </c>
      <c r="F3142" t="s">
        <v>33</v>
      </c>
      <c r="G3142" s="16" t="s">
        <v>3987</v>
      </c>
      <c r="H3142" s="1"/>
      <c r="J3142"/>
      <c r="AC3142" s="5" t="e">
        <f>VLOOKUP(Table1[[#This Row],[Expense Report]],#REF!,3, 0)</f>
        <v>#REF!</v>
      </c>
      <c r="AD3142" t="s">
        <v>11649</v>
      </c>
      <c r="AE3142" t="s">
        <v>11649</v>
      </c>
      <c r="AF3142" t="e">
        <f>MONTH(Table1[[#This Row],[Date Sent]])</f>
        <v>#REF!</v>
      </c>
      <c r="AG3142" t="e">
        <f>YEAR(Table1[[#This Row],[Date Sent]])</f>
        <v>#REF!</v>
      </c>
      <c r="AH3142"/>
    </row>
    <row r="3143" spans="1:34" x14ac:dyDescent="0.2">
      <c r="A3143" t="s">
        <v>240</v>
      </c>
      <c r="B3143" t="s">
        <v>3975</v>
      </c>
      <c r="C3143" s="1">
        <v>37.340000000000003</v>
      </c>
      <c r="D3143" s="5">
        <v>45334</v>
      </c>
      <c r="E3143" t="s">
        <v>21</v>
      </c>
      <c r="F3143" t="s">
        <v>17</v>
      </c>
      <c r="G3143" s="16" t="s">
        <v>1810</v>
      </c>
      <c r="H3143" s="1"/>
      <c r="J3143"/>
      <c r="AC3143" s="5" t="e">
        <f>VLOOKUP(Table1[[#This Row],[Expense Report]],#REF!,3, 0)</f>
        <v>#REF!</v>
      </c>
      <c r="AD3143" t="s">
        <v>11649</v>
      </c>
      <c r="AE3143" t="s">
        <v>11649</v>
      </c>
      <c r="AF3143" t="e">
        <f>MONTH(Table1[[#This Row],[Date Sent]])</f>
        <v>#REF!</v>
      </c>
      <c r="AG3143" t="e">
        <f>YEAR(Table1[[#This Row],[Date Sent]])</f>
        <v>#REF!</v>
      </c>
      <c r="AH3143"/>
    </row>
    <row r="3144" spans="1:34" x14ac:dyDescent="0.2">
      <c r="A3144" t="s">
        <v>240</v>
      </c>
      <c r="B3144" t="s">
        <v>3975</v>
      </c>
      <c r="C3144" s="1">
        <v>166.86</v>
      </c>
      <c r="D3144" s="5">
        <v>45335</v>
      </c>
      <c r="E3144" t="s">
        <v>21</v>
      </c>
      <c r="F3144" t="s">
        <v>49</v>
      </c>
      <c r="G3144" s="16" t="s">
        <v>3988</v>
      </c>
      <c r="H3144" s="1"/>
      <c r="J3144"/>
      <c r="AC3144" s="5" t="e">
        <f>VLOOKUP(Table1[[#This Row],[Expense Report]],#REF!,3, 0)</f>
        <v>#REF!</v>
      </c>
      <c r="AD3144" t="s">
        <v>11649</v>
      </c>
      <c r="AE3144" t="s">
        <v>11649</v>
      </c>
      <c r="AF3144" t="e">
        <f>MONTH(Table1[[#This Row],[Date Sent]])</f>
        <v>#REF!</v>
      </c>
      <c r="AG3144" t="e">
        <f>YEAR(Table1[[#This Row],[Date Sent]])</f>
        <v>#REF!</v>
      </c>
      <c r="AH3144"/>
    </row>
    <row r="3145" spans="1:34" x14ac:dyDescent="0.2">
      <c r="A3145" t="s">
        <v>488</v>
      </c>
      <c r="B3145" t="s">
        <v>3989</v>
      </c>
      <c r="C3145" s="1">
        <v>15.4</v>
      </c>
      <c r="D3145" s="5">
        <v>45283</v>
      </c>
      <c r="E3145" t="s">
        <v>21</v>
      </c>
      <c r="F3145" t="s">
        <v>15</v>
      </c>
      <c r="G3145" s="16" t="s">
        <v>3990</v>
      </c>
      <c r="H3145" s="1"/>
      <c r="J3145"/>
      <c r="AC3145" s="5" t="e">
        <f>VLOOKUP(Table1[[#This Row],[Expense Report]],#REF!,3, 0)</f>
        <v>#REF!</v>
      </c>
      <c r="AD3145" t="s">
        <v>11649</v>
      </c>
      <c r="AE3145" t="s">
        <v>11649</v>
      </c>
      <c r="AF3145" t="e">
        <f>MONTH(Table1[[#This Row],[Date Sent]])</f>
        <v>#REF!</v>
      </c>
      <c r="AG3145" t="e">
        <f>YEAR(Table1[[#This Row],[Date Sent]])</f>
        <v>#REF!</v>
      </c>
      <c r="AH3145"/>
    </row>
    <row r="3146" spans="1:34" x14ac:dyDescent="0.2">
      <c r="A3146" t="s">
        <v>488</v>
      </c>
      <c r="B3146" t="s">
        <v>3989</v>
      </c>
      <c r="C3146" s="1">
        <v>85.55</v>
      </c>
      <c r="D3146" s="5">
        <v>45288</v>
      </c>
      <c r="E3146" t="s">
        <v>32</v>
      </c>
      <c r="F3146" t="s">
        <v>24</v>
      </c>
      <c r="G3146" s="16" t="s">
        <v>3991</v>
      </c>
      <c r="H3146" s="1"/>
      <c r="J3146"/>
      <c r="AC3146" s="5" t="e">
        <f>VLOOKUP(Table1[[#This Row],[Expense Report]],#REF!,3, 0)</f>
        <v>#REF!</v>
      </c>
      <c r="AD3146" t="s">
        <v>11649</v>
      </c>
      <c r="AE3146" t="s">
        <v>11649</v>
      </c>
      <c r="AF3146" t="e">
        <f>MONTH(Table1[[#This Row],[Date Sent]])</f>
        <v>#REF!</v>
      </c>
      <c r="AG3146" t="e">
        <f>YEAR(Table1[[#This Row],[Date Sent]])</f>
        <v>#REF!</v>
      </c>
      <c r="AH3146"/>
    </row>
    <row r="3147" spans="1:34" x14ac:dyDescent="0.2">
      <c r="A3147" t="s">
        <v>488</v>
      </c>
      <c r="B3147" t="s">
        <v>3989</v>
      </c>
      <c r="C3147" s="1">
        <v>12.82</v>
      </c>
      <c r="D3147" s="5">
        <v>45323</v>
      </c>
      <c r="E3147" t="s">
        <v>21</v>
      </c>
      <c r="F3147" t="s">
        <v>15</v>
      </c>
      <c r="G3147" s="16" t="s">
        <v>1175</v>
      </c>
      <c r="H3147" s="1"/>
      <c r="J3147"/>
      <c r="AC3147" s="5" t="e">
        <f>VLOOKUP(Table1[[#This Row],[Expense Report]],#REF!,3, 0)</f>
        <v>#REF!</v>
      </c>
      <c r="AD3147" t="s">
        <v>11649</v>
      </c>
      <c r="AE3147" t="s">
        <v>11649</v>
      </c>
      <c r="AF3147" t="e">
        <f>MONTH(Table1[[#This Row],[Date Sent]])</f>
        <v>#REF!</v>
      </c>
      <c r="AG3147" t="e">
        <f>YEAR(Table1[[#This Row],[Date Sent]])</f>
        <v>#REF!</v>
      </c>
      <c r="AH3147"/>
    </row>
    <row r="3148" spans="1:34" x14ac:dyDescent="0.2">
      <c r="A3148" t="s">
        <v>488</v>
      </c>
      <c r="B3148" t="s">
        <v>3989</v>
      </c>
      <c r="C3148" s="1">
        <v>47.62</v>
      </c>
      <c r="D3148" s="5">
        <v>45326</v>
      </c>
      <c r="E3148" t="s">
        <v>21</v>
      </c>
      <c r="F3148" t="s">
        <v>33</v>
      </c>
      <c r="G3148" s="16" t="s">
        <v>3992</v>
      </c>
      <c r="H3148" s="1"/>
      <c r="J3148"/>
      <c r="AC3148" s="5" t="e">
        <f>VLOOKUP(Table1[[#This Row],[Expense Report]],#REF!,3, 0)</f>
        <v>#REF!</v>
      </c>
      <c r="AD3148" t="s">
        <v>11649</v>
      </c>
      <c r="AE3148" t="s">
        <v>11649</v>
      </c>
      <c r="AF3148" t="e">
        <f>MONTH(Table1[[#This Row],[Date Sent]])</f>
        <v>#REF!</v>
      </c>
      <c r="AG3148" t="e">
        <f>YEAR(Table1[[#This Row],[Date Sent]])</f>
        <v>#REF!</v>
      </c>
      <c r="AH3148"/>
    </row>
    <row r="3149" spans="1:34" x14ac:dyDescent="0.2">
      <c r="A3149" t="s">
        <v>488</v>
      </c>
      <c r="B3149" t="s">
        <v>3989</v>
      </c>
      <c r="C3149" s="1">
        <v>33.590000000000003</v>
      </c>
      <c r="D3149" s="5">
        <v>45330</v>
      </c>
      <c r="E3149" t="s">
        <v>21</v>
      </c>
      <c r="F3149" t="s">
        <v>33</v>
      </c>
      <c r="G3149" s="16" t="s">
        <v>3993</v>
      </c>
      <c r="H3149" s="1"/>
      <c r="J3149"/>
      <c r="AC3149" s="5" t="e">
        <f>VLOOKUP(Table1[[#This Row],[Expense Report]],#REF!,3, 0)</f>
        <v>#REF!</v>
      </c>
      <c r="AD3149" t="s">
        <v>11649</v>
      </c>
      <c r="AE3149" t="s">
        <v>11649</v>
      </c>
      <c r="AF3149" t="e">
        <f>MONTH(Table1[[#This Row],[Date Sent]])</f>
        <v>#REF!</v>
      </c>
      <c r="AG3149" t="e">
        <f>YEAR(Table1[[#This Row],[Date Sent]])</f>
        <v>#REF!</v>
      </c>
      <c r="AH3149"/>
    </row>
    <row r="3150" spans="1:34" x14ac:dyDescent="0.2">
      <c r="A3150" t="s">
        <v>488</v>
      </c>
      <c r="B3150" t="s">
        <v>3989</v>
      </c>
      <c r="C3150" s="1">
        <v>9.39</v>
      </c>
      <c r="D3150" s="5">
        <v>45333</v>
      </c>
      <c r="E3150" t="s">
        <v>21</v>
      </c>
      <c r="F3150" t="s">
        <v>33</v>
      </c>
      <c r="G3150" s="16" t="s">
        <v>1752</v>
      </c>
      <c r="H3150" s="1"/>
      <c r="J3150"/>
      <c r="AC3150" s="5" t="e">
        <f>VLOOKUP(Table1[[#This Row],[Expense Report]],#REF!,3, 0)</f>
        <v>#REF!</v>
      </c>
      <c r="AD3150" t="s">
        <v>11649</v>
      </c>
      <c r="AE3150" t="s">
        <v>11649</v>
      </c>
      <c r="AF3150" t="e">
        <f>MONTH(Table1[[#This Row],[Date Sent]])</f>
        <v>#REF!</v>
      </c>
      <c r="AG3150" t="e">
        <f>YEAR(Table1[[#This Row],[Date Sent]])</f>
        <v>#REF!</v>
      </c>
      <c r="AH3150"/>
    </row>
    <row r="3151" spans="1:34" x14ac:dyDescent="0.2">
      <c r="A3151" t="s">
        <v>184</v>
      </c>
      <c r="B3151" t="s">
        <v>3994</v>
      </c>
      <c r="C3151" s="1">
        <v>147.21</v>
      </c>
      <c r="D3151" s="5">
        <v>45293</v>
      </c>
      <c r="E3151" t="s">
        <v>21</v>
      </c>
      <c r="F3151" t="s">
        <v>33</v>
      </c>
      <c r="G3151" s="16" t="s">
        <v>950</v>
      </c>
      <c r="H3151" s="1"/>
      <c r="J3151"/>
      <c r="AC3151" s="5" t="e">
        <f>VLOOKUP(Table1[[#This Row],[Expense Report]],#REF!,3, 0)</f>
        <v>#REF!</v>
      </c>
      <c r="AD3151" t="s">
        <v>14591</v>
      </c>
      <c r="AE3151" t="s">
        <v>140</v>
      </c>
      <c r="AF3151" t="e">
        <f>MONTH(Table1[[#This Row],[Date Sent]])</f>
        <v>#REF!</v>
      </c>
      <c r="AG3151" t="e">
        <f>YEAR(Table1[[#This Row],[Date Sent]])</f>
        <v>#REF!</v>
      </c>
      <c r="AH3151"/>
    </row>
    <row r="3152" spans="1:34" x14ac:dyDescent="0.2">
      <c r="A3152" t="s">
        <v>184</v>
      </c>
      <c r="B3152" t="s">
        <v>3994</v>
      </c>
      <c r="C3152" s="1">
        <v>170.13</v>
      </c>
      <c r="D3152" s="5">
        <v>45302</v>
      </c>
      <c r="E3152" t="s">
        <v>17</v>
      </c>
      <c r="F3152" t="s">
        <v>25</v>
      </c>
      <c r="G3152" s="16" t="s">
        <v>3995</v>
      </c>
      <c r="H3152" s="1"/>
      <c r="J3152"/>
      <c r="AC3152" s="5" t="e">
        <f>VLOOKUP(Table1[[#This Row],[Expense Report]],#REF!,3, 0)</f>
        <v>#REF!</v>
      </c>
      <c r="AD3152" t="s">
        <v>14591</v>
      </c>
      <c r="AE3152" t="s">
        <v>140</v>
      </c>
      <c r="AF3152" t="e">
        <f>MONTH(Table1[[#This Row],[Date Sent]])</f>
        <v>#REF!</v>
      </c>
      <c r="AG3152" t="e">
        <f>YEAR(Table1[[#This Row],[Date Sent]])</f>
        <v>#REF!</v>
      </c>
      <c r="AH3152"/>
    </row>
    <row r="3153" spans="1:34" x14ac:dyDescent="0.2">
      <c r="A3153" t="s">
        <v>184</v>
      </c>
      <c r="B3153" t="s">
        <v>3994</v>
      </c>
      <c r="C3153" s="1">
        <v>53.48</v>
      </c>
      <c r="D3153" s="5">
        <v>45307</v>
      </c>
      <c r="E3153" t="s">
        <v>25</v>
      </c>
      <c r="F3153" t="s">
        <v>33</v>
      </c>
      <c r="G3153" s="16" t="s">
        <v>3996</v>
      </c>
      <c r="H3153" s="1"/>
      <c r="J3153"/>
      <c r="AC3153" s="5" t="e">
        <f>VLOOKUP(Table1[[#This Row],[Expense Report]],#REF!,3, 0)</f>
        <v>#REF!</v>
      </c>
      <c r="AD3153" t="s">
        <v>14591</v>
      </c>
      <c r="AE3153" t="s">
        <v>140</v>
      </c>
      <c r="AF3153" t="e">
        <f>MONTH(Table1[[#This Row],[Date Sent]])</f>
        <v>#REF!</v>
      </c>
      <c r="AG3153" t="e">
        <f>YEAR(Table1[[#This Row],[Date Sent]])</f>
        <v>#REF!</v>
      </c>
      <c r="AH3153"/>
    </row>
    <row r="3154" spans="1:34" x14ac:dyDescent="0.2">
      <c r="A3154" t="s">
        <v>184</v>
      </c>
      <c r="B3154" t="s">
        <v>3994</v>
      </c>
      <c r="C3154" s="1">
        <v>93.08</v>
      </c>
      <c r="D3154" s="5">
        <v>45307</v>
      </c>
      <c r="E3154" t="s">
        <v>13</v>
      </c>
      <c r="F3154" t="s">
        <v>33</v>
      </c>
      <c r="G3154" s="16" t="s">
        <v>1165</v>
      </c>
      <c r="H3154" s="1"/>
      <c r="J3154"/>
      <c r="AC3154" s="5" t="e">
        <f>VLOOKUP(Table1[[#This Row],[Expense Report]],#REF!,3, 0)</f>
        <v>#REF!</v>
      </c>
      <c r="AD3154" t="s">
        <v>14591</v>
      </c>
      <c r="AE3154" t="s">
        <v>140</v>
      </c>
      <c r="AF3154" t="e">
        <f>MONTH(Table1[[#This Row],[Date Sent]])</f>
        <v>#REF!</v>
      </c>
      <c r="AG3154" t="e">
        <f>YEAR(Table1[[#This Row],[Date Sent]])</f>
        <v>#REF!</v>
      </c>
      <c r="AH3154"/>
    </row>
    <row r="3155" spans="1:34" x14ac:dyDescent="0.2">
      <c r="A3155" t="s">
        <v>184</v>
      </c>
      <c r="B3155" t="s">
        <v>3994</v>
      </c>
      <c r="C3155" s="1">
        <v>93.08</v>
      </c>
      <c r="D3155" s="5">
        <v>45311</v>
      </c>
      <c r="E3155" t="s">
        <v>13</v>
      </c>
      <c r="F3155" t="s">
        <v>33</v>
      </c>
      <c r="G3155" s="16" t="s">
        <v>1165</v>
      </c>
      <c r="H3155" s="1"/>
      <c r="J3155"/>
      <c r="AC3155" s="5" t="e">
        <f>VLOOKUP(Table1[[#This Row],[Expense Report]],#REF!,3, 0)</f>
        <v>#REF!</v>
      </c>
      <c r="AD3155" t="s">
        <v>14591</v>
      </c>
      <c r="AE3155" t="s">
        <v>140</v>
      </c>
      <c r="AF3155" t="e">
        <f>MONTH(Table1[[#This Row],[Date Sent]])</f>
        <v>#REF!</v>
      </c>
      <c r="AG3155" t="e">
        <f>YEAR(Table1[[#This Row],[Date Sent]])</f>
        <v>#REF!</v>
      </c>
      <c r="AH3155"/>
    </row>
    <row r="3156" spans="1:34" x14ac:dyDescent="0.2">
      <c r="A3156" t="s">
        <v>184</v>
      </c>
      <c r="B3156" t="s">
        <v>3994</v>
      </c>
      <c r="C3156" s="1">
        <v>68.16</v>
      </c>
      <c r="D3156" s="5">
        <v>45322</v>
      </c>
      <c r="E3156" t="s">
        <v>20</v>
      </c>
      <c r="F3156" t="s">
        <v>39</v>
      </c>
      <c r="G3156" s="16" t="s">
        <v>2754</v>
      </c>
      <c r="H3156" s="1"/>
      <c r="J3156"/>
      <c r="AC3156" s="5" t="e">
        <f>VLOOKUP(Table1[[#This Row],[Expense Report]],#REF!,3, 0)</f>
        <v>#REF!</v>
      </c>
      <c r="AD3156" t="s">
        <v>14591</v>
      </c>
      <c r="AE3156" t="s">
        <v>140</v>
      </c>
      <c r="AF3156" t="e">
        <f>MONTH(Table1[[#This Row],[Date Sent]])</f>
        <v>#REF!</v>
      </c>
      <c r="AG3156" t="e">
        <f>YEAR(Table1[[#This Row],[Date Sent]])</f>
        <v>#REF!</v>
      </c>
      <c r="AH3156"/>
    </row>
    <row r="3157" spans="1:34" x14ac:dyDescent="0.2">
      <c r="A3157" t="s">
        <v>442</v>
      </c>
      <c r="B3157" t="s">
        <v>3997</v>
      </c>
      <c r="C3157" s="1">
        <v>137.74</v>
      </c>
      <c r="D3157" s="5">
        <v>45251</v>
      </c>
      <c r="E3157" t="s">
        <v>21</v>
      </c>
      <c r="F3157" t="s">
        <v>15</v>
      </c>
      <c r="G3157" s="16" t="s">
        <v>936</v>
      </c>
      <c r="H3157" s="1"/>
      <c r="J3157"/>
      <c r="AC3157" s="5" t="e">
        <f>VLOOKUP(Table1[[#This Row],[Expense Report]],#REF!,3, 0)</f>
        <v>#REF!</v>
      </c>
      <c r="AD3157" t="s">
        <v>14578</v>
      </c>
      <c r="AE3157" t="s">
        <v>140</v>
      </c>
      <c r="AF3157" t="e">
        <f>MONTH(Table1[[#This Row],[Date Sent]])</f>
        <v>#REF!</v>
      </c>
      <c r="AG3157" t="e">
        <f>YEAR(Table1[[#This Row],[Date Sent]])</f>
        <v>#REF!</v>
      </c>
      <c r="AH3157"/>
    </row>
    <row r="3158" spans="1:34" x14ac:dyDescent="0.2">
      <c r="A3158" t="s">
        <v>442</v>
      </c>
      <c r="B3158" t="s">
        <v>3997</v>
      </c>
      <c r="C3158" s="1">
        <v>187.22</v>
      </c>
      <c r="D3158" s="5">
        <v>45307</v>
      </c>
      <c r="E3158" t="s">
        <v>21</v>
      </c>
      <c r="F3158" t="s">
        <v>33</v>
      </c>
      <c r="G3158" s="16" t="s">
        <v>3998</v>
      </c>
      <c r="H3158" s="1"/>
      <c r="J3158"/>
      <c r="AC3158" s="5" t="e">
        <f>VLOOKUP(Table1[[#This Row],[Expense Report]],#REF!,3, 0)</f>
        <v>#REF!</v>
      </c>
      <c r="AD3158" t="s">
        <v>14578</v>
      </c>
      <c r="AE3158" t="s">
        <v>140</v>
      </c>
      <c r="AF3158" t="e">
        <f>MONTH(Table1[[#This Row],[Date Sent]])</f>
        <v>#REF!</v>
      </c>
      <c r="AG3158" t="e">
        <f>YEAR(Table1[[#This Row],[Date Sent]])</f>
        <v>#REF!</v>
      </c>
      <c r="AH3158"/>
    </row>
    <row r="3159" spans="1:34" x14ac:dyDescent="0.2">
      <c r="A3159" t="s">
        <v>442</v>
      </c>
      <c r="B3159" t="s">
        <v>3997</v>
      </c>
      <c r="C3159" s="1">
        <v>31.64</v>
      </c>
      <c r="D3159" s="5">
        <v>45308</v>
      </c>
      <c r="E3159" t="s">
        <v>15</v>
      </c>
      <c r="F3159" t="s">
        <v>18</v>
      </c>
      <c r="G3159" s="16" t="s">
        <v>978</v>
      </c>
      <c r="H3159" s="1"/>
      <c r="J3159"/>
      <c r="AC3159" s="5" t="e">
        <f>VLOOKUP(Table1[[#This Row],[Expense Report]],#REF!,3, 0)</f>
        <v>#REF!</v>
      </c>
      <c r="AD3159" t="s">
        <v>14578</v>
      </c>
      <c r="AE3159" t="s">
        <v>140</v>
      </c>
      <c r="AF3159" t="e">
        <f>MONTH(Table1[[#This Row],[Date Sent]])</f>
        <v>#REF!</v>
      </c>
      <c r="AG3159" t="e">
        <f>YEAR(Table1[[#This Row],[Date Sent]])</f>
        <v>#REF!</v>
      </c>
      <c r="AH3159"/>
    </row>
    <row r="3160" spans="1:34" x14ac:dyDescent="0.2">
      <c r="A3160" t="s">
        <v>442</v>
      </c>
      <c r="B3160" t="s">
        <v>3997</v>
      </c>
      <c r="C3160" s="1">
        <v>62.79</v>
      </c>
      <c r="D3160" s="5">
        <v>45310</v>
      </c>
      <c r="E3160" t="s">
        <v>21</v>
      </c>
      <c r="F3160" t="s">
        <v>15</v>
      </c>
      <c r="G3160" s="16" t="s">
        <v>3999</v>
      </c>
      <c r="H3160" s="1"/>
      <c r="J3160"/>
      <c r="AC3160" s="5" t="e">
        <f>VLOOKUP(Table1[[#This Row],[Expense Report]],#REF!,3, 0)</f>
        <v>#REF!</v>
      </c>
      <c r="AD3160" t="s">
        <v>14578</v>
      </c>
      <c r="AE3160" t="s">
        <v>140</v>
      </c>
      <c r="AF3160" t="e">
        <f>MONTH(Table1[[#This Row],[Date Sent]])</f>
        <v>#REF!</v>
      </c>
      <c r="AG3160" t="e">
        <f>YEAR(Table1[[#This Row],[Date Sent]])</f>
        <v>#REF!</v>
      </c>
      <c r="AH3160"/>
    </row>
    <row r="3161" spans="1:34" x14ac:dyDescent="0.2">
      <c r="A3161" t="s">
        <v>442</v>
      </c>
      <c r="B3161" t="s">
        <v>3997</v>
      </c>
      <c r="C3161" s="1">
        <v>915</v>
      </c>
      <c r="D3161" s="5">
        <v>45322</v>
      </c>
      <c r="E3161" t="s">
        <v>20</v>
      </c>
      <c r="F3161" t="s">
        <v>40</v>
      </c>
      <c r="G3161" s="16" t="s">
        <v>4000</v>
      </c>
      <c r="H3161" s="1"/>
      <c r="J3161"/>
      <c r="AC3161" s="5" t="e">
        <f>VLOOKUP(Table1[[#This Row],[Expense Report]],#REF!,3, 0)</f>
        <v>#REF!</v>
      </c>
      <c r="AD3161" t="s">
        <v>14578</v>
      </c>
      <c r="AE3161" t="s">
        <v>140</v>
      </c>
      <c r="AF3161" t="e">
        <f>MONTH(Table1[[#This Row],[Date Sent]])</f>
        <v>#REF!</v>
      </c>
      <c r="AG3161" t="e">
        <f>YEAR(Table1[[#This Row],[Date Sent]])</f>
        <v>#REF!</v>
      </c>
      <c r="AH3161"/>
    </row>
    <row r="3162" spans="1:34" x14ac:dyDescent="0.2">
      <c r="A3162" t="s">
        <v>442</v>
      </c>
      <c r="B3162" t="s">
        <v>3997</v>
      </c>
      <c r="C3162" s="1">
        <v>226.8</v>
      </c>
      <c r="D3162" s="5">
        <v>45324</v>
      </c>
      <c r="E3162" t="s">
        <v>21</v>
      </c>
      <c r="F3162" t="s">
        <v>33</v>
      </c>
      <c r="G3162" s="16" t="s">
        <v>950</v>
      </c>
      <c r="H3162" s="1"/>
      <c r="J3162"/>
      <c r="AC3162" s="5" t="e">
        <f>VLOOKUP(Table1[[#This Row],[Expense Report]],#REF!,3, 0)</f>
        <v>#REF!</v>
      </c>
      <c r="AD3162" t="s">
        <v>14578</v>
      </c>
      <c r="AE3162" t="s">
        <v>140</v>
      </c>
      <c r="AF3162" t="e">
        <f>MONTH(Table1[[#This Row],[Date Sent]])</f>
        <v>#REF!</v>
      </c>
      <c r="AG3162" t="e">
        <f>YEAR(Table1[[#This Row],[Date Sent]])</f>
        <v>#REF!</v>
      </c>
      <c r="AH3162"/>
    </row>
    <row r="3163" spans="1:34" x14ac:dyDescent="0.2">
      <c r="A3163" t="s">
        <v>442</v>
      </c>
      <c r="B3163" t="s">
        <v>3997</v>
      </c>
      <c r="C3163" s="1">
        <v>56.61</v>
      </c>
      <c r="D3163" s="5">
        <v>45328</v>
      </c>
      <c r="E3163" t="s">
        <v>21</v>
      </c>
      <c r="F3163" t="s">
        <v>33</v>
      </c>
      <c r="G3163" s="16" t="s">
        <v>2642</v>
      </c>
      <c r="H3163" s="1"/>
      <c r="J3163"/>
      <c r="AC3163" s="5" t="e">
        <f>VLOOKUP(Table1[[#This Row],[Expense Report]],#REF!,3, 0)</f>
        <v>#REF!</v>
      </c>
      <c r="AD3163" t="s">
        <v>14578</v>
      </c>
      <c r="AE3163" t="s">
        <v>140</v>
      </c>
      <c r="AF3163" t="e">
        <f>MONTH(Table1[[#This Row],[Date Sent]])</f>
        <v>#REF!</v>
      </c>
      <c r="AG3163" t="e">
        <f>YEAR(Table1[[#This Row],[Date Sent]])</f>
        <v>#REF!</v>
      </c>
      <c r="AH3163"/>
    </row>
    <row r="3164" spans="1:34" x14ac:dyDescent="0.2">
      <c r="A3164" t="s">
        <v>350</v>
      </c>
      <c r="B3164" t="s">
        <v>4001</v>
      </c>
      <c r="C3164" s="1">
        <v>186.01</v>
      </c>
      <c r="D3164" s="5">
        <v>45316</v>
      </c>
      <c r="E3164" t="s">
        <v>21</v>
      </c>
      <c r="F3164" t="s">
        <v>33</v>
      </c>
      <c r="G3164" s="16" t="s">
        <v>4002</v>
      </c>
      <c r="H3164" s="1"/>
      <c r="J3164"/>
      <c r="AC3164" s="5" t="e">
        <f>VLOOKUP(Table1[[#This Row],[Expense Report]],#REF!,3, 0)</f>
        <v>#REF!</v>
      </c>
      <c r="AD3164" t="s">
        <v>14595</v>
      </c>
      <c r="AE3164" t="s">
        <v>140</v>
      </c>
      <c r="AF3164" t="e">
        <f>MONTH(Table1[[#This Row],[Date Sent]])</f>
        <v>#REF!</v>
      </c>
      <c r="AG3164" t="e">
        <f>YEAR(Table1[[#This Row],[Date Sent]])</f>
        <v>#REF!</v>
      </c>
      <c r="AH3164"/>
    </row>
    <row r="3165" spans="1:34" x14ac:dyDescent="0.2">
      <c r="A3165" t="s">
        <v>350</v>
      </c>
      <c r="B3165" t="s">
        <v>4001</v>
      </c>
      <c r="C3165" s="1">
        <v>66.510000000000005</v>
      </c>
      <c r="D3165" s="5">
        <v>45317</v>
      </c>
      <c r="E3165" t="s">
        <v>13</v>
      </c>
      <c r="F3165" t="s">
        <v>33</v>
      </c>
      <c r="G3165" s="16" t="s">
        <v>4003</v>
      </c>
      <c r="H3165" s="1"/>
      <c r="J3165"/>
      <c r="AC3165" s="5" t="e">
        <f>VLOOKUP(Table1[[#This Row],[Expense Report]],#REF!,3, 0)</f>
        <v>#REF!</v>
      </c>
      <c r="AD3165" t="s">
        <v>14595</v>
      </c>
      <c r="AE3165" t="s">
        <v>140</v>
      </c>
      <c r="AF3165" t="e">
        <f>MONTH(Table1[[#This Row],[Date Sent]])</f>
        <v>#REF!</v>
      </c>
      <c r="AG3165" t="e">
        <f>YEAR(Table1[[#This Row],[Date Sent]])</f>
        <v>#REF!</v>
      </c>
      <c r="AH3165"/>
    </row>
    <row r="3166" spans="1:34" x14ac:dyDescent="0.2">
      <c r="A3166" t="s">
        <v>350</v>
      </c>
      <c r="B3166" t="s">
        <v>4001</v>
      </c>
      <c r="C3166" s="1">
        <v>77.900000000000006</v>
      </c>
      <c r="D3166" s="5">
        <v>45329</v>
      </c>
      <c r="E3166" t="s">
        <v>21</v>
      </c>
      <c r="F3166" t="s">
        <v>33</v>
      </c>
      <c r="G3166" s="16" t="s">
        <v>4004</v>
      </c>
      <c r="H3166" s="1"/>
      <c r="J3166"/>
      <c r="AC3166" s="5" t="e">
        <f>VLOOKUP(Table1[[#This Row],[Expense Report]],#REF!,3, 0)</f>
        <v>#REF!</v>
      </c>
      <c r="AD3166" t="s">
        <v>14595</v>
      </c>
      <c r="AE3166" t="s">
        <v>140</v>
      </c>
      <c r="AF3166" t="e">
        <f>MONTH(Table1[[#This Row],[Date Sent]])</f>
        <v>#REF!</v>
      </c>
      <c r="AG3166" t="e">
        <f>YEAR(Table1[[#This Row],[Date Sent]])</f>
        <v>#REF!</v>
      </c>
      <c r="AH3166"/>
    </row>
    <row r="3167" spans="1:34" x14ac:dyDescent="0.2">
      <c r="A3167" t="s">
        <v>350</v>
      </c>
      <c r="B3167" t="s">
        <v>4001</v>
      </c>
      <c r="C3167" s="1">
        <v>83.75</v>
      </c>
      <c r="D3167" s="5">
        <v>45332</v>
      </c>
      <c r="E3167" t="s">
        <v>21</v>
      </c>
      <c r="F3167" t="s">
        <v>15</v>
      </c>
      <c r="G3167" s="16" t="s">
        <v>4005</v>
      </c>
      <c r="H3167" s="1"/>
      <c r="J3167"/>
      <c r="AC3167" s="5" t="e">
        <f>VLOOKUP(Table1[[#This Row],[Expense Report]],#REF!,3, 0)</f>
        <v>#REF!</v>
      </c>
      <c r="AD3167" t="s">
        <v>14595</v>
      </c>
      <c r="AE3167" t="s">
        <v>140</v>
      </c>
      <c r="AF3167" t="e">
        <f>MONTH(Table1[[#This Row],[Date Sent]])</f>
        <v>#REF!</v>
      </c>
      <c r="AG3167" t="e">
        <f>YEAR(Table1[[#This Row],[Date Sent]])</f>
        <v>#REF!</v>
      </c>
      <c r="AH3167"/>
    </row>
    <row r="3168" spans="1:34" x14ac:dyDescent="0.2">
      <c r="A3168" t="s">
        <v>3161</v>
      </c>
      <c r="B3168" t="s">
        <v>4006</v>
      </c>
      <c r="C3168" s="1">
        <v>20.09</v>
      </c>
      <c r="D3168" s="5">
        <v>45309</v>
      </c>
      <c r="E3168" t="s">
        <v>48</v>
      </c>
      <c r="F3168" t="s">
        <v>58</v>
      </c>
      <c r="G3168" s="16" t="s">
        <v>4007</v>
      </c>
      <c r="H3168" s="1"/>
      <c r="J3168"/>
      <c r="AC3168" s="5" t="e">
        <f>VLOOKUP(Table1[[#This Row],[Expense Report]],#REF!,3, 0)</f>
        <v>#REF!</v>
      </c>
      <c r="AD3168" t="s">
        <v>11649</v>
      </c>
      <c r="AE3168" t="s">
        <v>11649</v>
      </c>
      <c r="AF3168" t="e">
        <f>MONTH(Table1[[#This Row],[Date Sent]])</f>
        <v>#REF!</v>
      </c>
      <c r="AG3168" t="e">
        <f>YEAR(Table1[[#This Row],[Date Sent]])</f>
        <v>#REF!</v>
      </c>
      <c r="AH3168"/>
    </row>
    <row r="3169" spans="1:34" x14ac:dyDescent="0.2">
      <c r="A3169" t="s">
        <v>3161</v>
      </c>
      <c r="B3169" t="s">
        <v>4006</v>
      </c>
      <c r="C3169" s="1">
        <v>782.18</v>
      </c>
      <c r="D3169" s="5">
        <v>45310</v>
      </c>
      <c r="E3169" t="s">
        <v>40</v>
      </c>
      <c r="F3169" t="s">
        <v>39</v>
      </c>
      <c r="G3169" s="16" t="s">
        <v>4008</v>
      </c>
      <c r="H3169" s="1"/>
      <c r="J3169"/>
      <c r="AC3169" s="5" t="e">
        <f>VLOOKUP(Table1[[#This Row],[Expense Report]],#REF!,3, 0)</f>
        <v>#REF!</v>
      </c>
      <c r="AD3169" t="s">
        <v>11649</v>
      </c>
      <c r="AE3169" t="s">
        <v>11649</v>
      </c>
      <c r="AF3169" t="e">
        <f>MONTH(Table1[[#This Row],[Date Sent]])</f>
        <v>#REF!</v>
      </c>
      <c r="AG3169" t="e">
        <f>YEAR(Table1[[#This Row],[Date Sent]])</f>
        <v>#REF!</v>
      </c>
      <c r="AH3169"/>
    </row>
    <row r="3170" spans="1:34" x14ac:dyDescent="0.2">
      <c r="A3170" t="s">
        <v>3161</v>
      </c>
      <c r="B3170" t="s">
        <v>4006</v>
      </c>
      <c r="C3170" s="1">
        <v>425.62</v>
      </c>
      <c r="D3170" s="5">
        <v>45313</v>
      </c>
      <c r="E3170" t="s">
        <v>25</v>
      </c>
      <c r="F3170" t="s">
        <v>33</v>
      </c>
      <c r="G3170" s="16" t="s">
        <v>4009</v>
      </c>
      <c r="H3170" s="1"/>
      <c r="J3170"/>
      <c r="AC3170" s="5" t="e">
        <f>VLOOKUP(Table1[[#This Row],[Expense Report]],#REF!,3, 0)</f>
        <v>#REF!</v>
      </c>
      <c r="AD3170" t="s">
        <v>11649</v>
      </c>
      <c r="AE3170" t="s">
        <v>11649</v>
      </c>
      <c r="AF3170" t="e">
        <f>MONTH(Table1[[#This Row],[Date Sent]])</f>
        <v>#REF!</v>
      </c>
      <c r="AG3170" t="e">
        <f>YEAR(Table1[[#This Row],[Date Sent]])</f>
        <v>#REF!</v>
      </c>
      <c r="AH3170"/>
    </row>
    <row r="3171" spans="1:34" x14ac:dyDescent="0.2">
      <c r="A3171" t="s">
        <v>3161</v>
      </c>
      <c r="B3171" t="s">
        <v>4006</v>
      </c>
      <c r="C3171" s="1">
        <v>62.42</v>
      </c>
      <c r="D3171" s="5">
        <v>45317</v>
      </c>
      <c r="E3171" t="s">
        <v>21</v>
      </c>
      <c r="F3171" t="s">
        <v>33</v>
      </c>
      <c r="G3171" s="16" t="s">
        <v>4010</v>
      </c>
      <c r="H3171" s="1"/>
      <c r="J3171"/>
      <c r="AC3171" s="5" t="e">
        <f>VLOOKUP(Table1[[#This Row],[Expense Report]],#REF!,3, 0)</f>
        <v>#REF!</v>
      </c>
      <c r="AD3171" t="s">
        <v>11649</v>
      </c>
      <c r="AE3171" t="s">
        <v>11649</v>
      </c>
      <c r="AF3171" t="e">
        <f>MONTH(Table1[[#This Row],[Date Sent]])</f>
        <v>#REF!</v>
      </c>
      <c r="AG3171" t="e">
        <f>YEAR(Table1[[#This Row],[Date Sent]])</f>
        <v>#REF!</v>
      </c>
      <c r="AH3171"/>
    </row>
    <row r="3172" spans="1:34" x14ac:dyDescent="0.2">
      <c r="A3172" t="s">
        <v>3161</v>
      </c>
      <c r="B3172" t="s">
        <v>4006</v>
      </c>
      <c r="C3172" s="1">
        <v>9</v>
      </c>
      <c r="D3172" s="5">
        <v>45319</v>
      </c>
      <c r="E3172" t="s">
        <v>21</v>
      </c>
      <c r="F3172" t="s">
        <v>33</v>
      </c>
      <c r="G3172" s="16" t="s">
        <v>923</v>
      </c>
      <c r="H3172" s="1"/>
      <c r="J3172"/>
      <c r="AC3172" s="5" t="e">
        <f>VLOOKUP(Table1[[#This Row],[Expense Report]],#REF!,3, 0)</f>
        <v>#REF!</v>
      </c>
      <c r="AD3172" t="s">
        <v>11649</v>
      </c>
      <c r="AE3172" t="s">
        <v>11649</v>
      </c>
      <c r="AF3172" t="e">
        <f>MONTH(Table1[[#This Row],[Date Sent]])</f>
        <v>#REF!</v>
      </c>
      <c r="AG3172" t="e">
        <f>YEAR(Table1[[#This Row],[Date Sent]])</f>
        <v>#REF!</v>
      </c>
      <c r="AH3172"/>
    </row>
    <row r="3173" spans="1:34" x14ac:dyDescent="0.2">
      <c r="A3173" t="s">
        <v>3161</v>
      </c>
      <c r="B3173" t="s">
        <v>4006</v>
      </c>
      <c r="C3173" s="1">
        <v>124.56</v>
      </c>
      <c r="D3173" s="5">
        <v>45320</v>
      </c>
      <c r="E3173" t="s">
        <v>21</v>
      </c>
      <c r="F3173" t="s">
        <v>33</v>
      </c>
      <c r="G3173" s="16" t="s">
        <v>923</v>
      </c>
      <c r="H3173" s="1"/>
      <c r="J3173"/>
      <c r="AC3173" s="5" t="e">
        <f>VLOOKUP(Table1[[#This Row],[Expense Report]],#REF!,3, 0)</f>
        <v>#REF!</v>
      </c>
      <c r="AD3173" t="s">
        <v>11649</v>
      </c>
      <c r="AE3173" t="s">
        <v>11649</v>
      </c>
      <c r="AF3173" t="e">
        <f>MONTH(Table1[[#This Row],[Date Sent]])</f>
        <v>#REF!</v>
      </c>
      <c r="AG3173" t="e">
        <f>YEAR(Table1[[#This Row],[Date Sent]])</f>
        <v>#REF!</v>
      </c>
      <c r="AH3173"/>
    </row>
    <row r="3174" spans="1:34" x14ac:dyDescent="0.2">
      <c r="A3174" t="s">
        <v>3161</v>
      </c>
      <c r="B3174" t="s">
        <v>4006</v>
      </c>
      <c r="C3174" s="1">
        <v>44.99</v>
      </c>
      <c r="D3174" s="5">
        <v>45324</v>
      </c>
      <c r="E3174" t="s">
        <v>24</v>
      </c>
      <c r="F3174" t="s">
        <v>18</v>
      </c>
      <c r="G3174" s="16" t="s">
        <v>984</v>
      </c>
      <c r="H3174" s="1"/>
      <c r="J3174"/>
      <c r="AC3174" s="5" t="e">
        <f>VLOOKUP(Table1[[#This Row],[Expense Report]],#REF!,3, 0)</f>
        <v>#REF!</v>
      </c>
      <c r="AD3174" t="s">
        <v>11649</v>
      </c>
      <c r="AE3174" t="s">
        <v>11649</v>
      </c>
      <c r="AF3174" t="e">
        <f>MONTH(Table1[[#This Row],[Date Sent]])</f>
        <v>#REF!</v>
      </c>
      <c r="AG3174" t="e">
        <f>YEAR(Table1[[#This Row],[Date Sent]])</f>
        <v>#REF!</v>
      </c>
      <c r="AH3174"/>
    </row>
    <row r="3175" spans="1:34" x14ac:dyDescent="0.2">
      <c r="A3175" t="s">
        <v>3161</v>
      </c>
      <c r="B3175" t="s">
        <v>4006</v>
      </c>
      <c r="C3175" s="1">
        <v>45.96</v>
      </c>
      <c r="D3175" s="5">
        <v>45324</v>
      </c>
      <c r="E3175" t="s">
        <v>21</v>
      </c>
      <c r="F3175" t="s">
        <v>15</v>
      </c>
      <c r="G3175" s="16" t="s">
        <v>4011</v>
      </c>
      <c r="H3175" s="1"/>
      <c r="J3175"/>
      <c r="AC3175" s="5" t="e">
        <f>VLOOKUP(Table1[[#This Row],[Expense Report]],#REF!,3, 0)</f>
        <v>#REF!</v>
      </c>
      <c r="AD3175" t="s">
        <v>11649</v>
      </c>
      <c r="AE3175" t="s">
        <v>11649</v>
      </c>
      <c r="AF3175" t="e">
        <f>MONTH(Table1[[#This Row],[Date Sent]])</f>
        <v>#REF!</v>
      </c>
      <c r="AG3175" t="e">
        <f>YEAR(Table1[[#This Row],[Date Sent]])</f>
        <v>#REF!</v>
      </c>
      <c r="AH3175"/>
    </row>
    <row r="3176" spans="1:34" x14ac:dyDescent="0.2">
      <c r="A3176" t="s">
        <v>3161</v>
      </c>
      <c r="B3176" t="s">
        <v>4006</v>
      </c>
      <c r="C3176" s="1">
        <v>175.7</v>
      </c>
      <c r="D3176" s="5">
        <v>45325</v>
      </c>
      <c r="E3176" t="s">
        <v>25</v>
      </c>
      <c r="F3176" t="s">
        <v>15</v>
      </c>
      <c r="G3176" s="16" t="s">
        <v>4012</v>
      </c>
      <c r="H3176" s="1"/>
      <c r="J3176"/>
      <c r="AC3176" s="5" t="e">
        <f>VLOOKUP(Table1[[#This Row],[Expense Report]],#REF!,3, 0)</f>
        <v>#REF!</v>
      </c>
      <c r="AD3176" t="s">
        <v>11649</v>
      </c>
      <c r="AE3176" t="s">
        <v>11649</v>
      </c>
      <c r="AF3176" t="e">
        <f>MONTH(Table1[[#This Row],[Date Sent]])</f>
        <v>#REF!</v>
      </c>
      <c r="AG3176" t="e">
        <f>YEAR(Table1[[#This Row],[Date Sent]])</f>
        <v>#REF!</v>
      </c>
      <c r="AH3176"/>
    </row>
    <row r="3177" spans="1:34" x14ac:dyDescent="0.2">
      <c r="A3177" t="s">
        <v>3161</v>
      </c>
      <c r="B3177" t="s">
        <v>4006</v>
      </c>
      <c r="C3177" s="1">
        <v>11.5</v>
      </c>
      <c r="D3177" s="5">
        <v>45325</v>
      </c>
      <c r="E3177" t="s">
        <v>24</v>
      </c>
      <c r="F3177" t="s">
        <v>18</v>
      </c>
      <c r="G3177" s="16" t="s">
        <v>984</v>
      </c>
      <c r="H3177" s="1"/>
      <c r="J3177"/>
      <c r="AC3177" s="5" t="e">
        <f>VLOOKUP(Table1[[#This Row],[Expense Report]],#REF!,3, 0)</f>
        <v>#REF!</v>
      </c>
      <c r="AD3177" t="s">
        <v>11649</v>
      </c>
      <c r="AE3177" t="s">
        <v>11649</v>
      </c>
      <c r="AF3177" t="e">
        <f>MONTH(Table1[[#This Row],[Date Sent]])</f>
        <v>#REF!</v>
      </c>
      <c r="AG3177" t="e">
        <f>YEAR(Table1[[#This Row],[Date Sent]])</f>
        <v>#REF!</v>
      </c>
      <c r="AH3177"/>
    </row>
    <row r="3178" spans="1:34" x14ac:dyDescent="0.2">
      <c r="A3178" t="s">
        <v>3161</v>
      </c>
      <c r="B3178" t="s">
        <v>4006</v>
      </c>
      <c r="C3178" s="1">
        <v>21.39</v>
      </c>
      <c r="D3178" s="5">
        <v>45331</v>
      </c>
      <c r="E3178" t="s">
        <v>24</v>
      </c>
      <c r="F3178" t="s">
        <v>15</v>
      </c>
      <c r="G3178" s="16" t="s">
        <v>4013</v>
      </c>
      <c r="H3178" s="1"/>
      <c r="J3178"/>
      <c r="AC3178" s="5" t="e">
        <f>VLOOKUP(Table1[[#This Row],[Expense Report]],#REF!,3, 0)</f>
        <v>#REF!</v>
      </c>
      <c r="AD3178" t="s">
        <v>11649</v>
      </c>
      <c r="AE3178" t="s">
        <v>11649</v>
      </c>
      <c r="AF3178" t="e">
        <f>MONTH(Table1[[#This Row],[Date Sent]])</f>
        <v>#REF!</v>
      </c>
      <c r="AG3178" t="e">
        <f>YEAR(Table1[[#This Row],[Date Sent]])</f>
        <v>#REF!</v>
      </c>
      <c r="AH3178"/>
    </row>
    <row r="3179" spans="1:34" x14ac:dyDescent="0.2">
      <c r="A3179" t="s">
        <v>3161</v>
      </c>
      <c r="B3179" t="s">
        <v>4006</v>
      </c>
      <c r="C3179" s="1">
        <v>45.21</v>
      </c>
      <c r="D3179" s="5">
        <v>45331</v>
      </c>
      <c r="E3179" t="s">
        <v>21</v>
      </c>
      <c r="F3179" t="s">
        <v>33</v>
      </c>
      <c r="G3179" s="16" t="s">
        <v>1364</v>
      </c>
      <c r="H3179" s="1"/>
      <c r="J3179"/>
      <c r="AC3179" s="5" t="e">
        <f>VLOOKUP(Table1[[#This Row],[Expense Report]],#REF!,3, 0)</f>
        <v>#REF!</v>
      </c>
      <c r="AD3179" t="s">
        <v>11649</v>
      </c>
      <c r="AE3179" t="s">
        <v>11649</v>
      </c>
      <c r="AF3179" t="e">
        <f>MONTH(Table1[[#This Row],[Date Sent]])</f>
        <v>#REF!</v>
      </c>
      <c r="AG3179" t="e">
        <f>YEAR(Table1[[#This Row],[Date Sent]])</f>
        <v>#REF!</v>
      </c>
      <c r="AH3179"/>
    </row>
    <row r="3180" spans="1:34" x14ac:dyDescent="0.2">
      <c r="A3180" t="s">
        <v>3161</v>
      </c>
      <c r="B3180" t="s">
        <v>4006</v>
      </c>
      <c r="C3180" s="1">
        <v>36.369999999999997</v>
      </c>
      <c r="D3180" s="5">
        <v>45337</v>
      </c>
      <c r="E3180" t="s">
        <v>25</v>
      </c>
      <c r="F3180" t="s">
        <v>33</v>
      </c>
      <c r="G3180" s="16" t="s">
        <v>4014</v>
      </c>
      <c r="H3180" s="1"/>
      <c r="J3180"/>
      <c r="AC3180" s="5" t="e">
        <f>VLOOKUP(Table1[[#This Row],[Expense Report]],#REF!,3, 0)</f>
        <v>#REF!</v>
      </c>
      <c r="AD3180" t="s">
        <v>11649</v>
      </c>
      <c r="AE3180" t="s">
        <v>11649</v>
      </c>
      <c r="AF3180" t="e">
        <f>MONTH(Table1[[#This Row],[Date Sent]])</f>
        <v>#REF!</v>
      </c>
      <c r="AG3180" t="e">
        <f>YEAR(Table1[[#This Row],[Date Sent]])</f>
        <v>#REF!</v>
      </c>
      <c r="AH3180"/>
    </row>
    <row r="3181" spans="1:34" x14ac:dyDescent="0.2">
      <c r="A3181" t="s">
        <v>3161</v>
      </c>
      <c r="B3181" t="s">
        <v>4006</v>
      </c>
      <c r="C3181" s="1">
        <v>80.239999999999995</v>
      </c>
      <c r="D3181" s="5">
        <v>45338</v>
      </c>
      <c r="E3181" t="s">
        <v>21</v>
      </c>
      <c r="F3181" t="s">
        <v>16</v>
      </c>
      <c r="G3181" s="16" t="s">
        <v>3168</v>
      </c>
      <c r="H3181" s="1"/>
      <c r="J3181"/>
      <c r="AC3181" s="5" t="e">
        <f>VLOOKUP(Table1[[#This Row],[Expense Report]],#REF!,3, 0)</f>
        <v>#REF!</v>
      </c>
      <c r="AD3181" t="s">
        <v>11649</v>
      </c>
      <c r="AE3181" t="s">
        <v>11649</v>
      </c>
      <c r="AF3181" t="e">
        <f>MONTH(Table1[[#This Row],[Date Sent]])</f>
        <v>#REF!</v>
      </c>
      <c r="AG3181" t="e">
        <f>YEAR(Table1[[#This Row],[Date Sent]])</f>
        <v>#REF!</v>
      </c>
      <c r="AH3181"/>
    </row>
    <row r="3182" spans="1:34" x14ac:dyDescent="0.2">
      <c r="A3182" t="s">
        <v>389</v>
      </c>
      <c r="B3182" t="s">
        <v>4015</v>
      </c>
      <c r="C3182" s="1">
        <v>90.01</v>
      </c>
      <c r="D3182" s="5">
        <v>45323</v>
      </c>
      <c r="E3182" t="s">
        <v>25</v>
      </c>
      <c r="F3182" t="s">
        <v>33</v>
      </c>
      <c r="G3182" s="16" t="s">
        <v>2849</v>
      </c>
      <c r="H3182" s="1"/>
      <c r="J3182"/>
      <c r="AC3182" s="5" t="e">
        <f>VLOOKUP(Table1[[#This Row],[Expense Report]],#REF!,3, 0)</f>
        <v>#REF!</v>
      </c>
      <c r="AD3182" t="s">
        <v>13215</v>
      </c>
      <c r="AE3182" t="s">
        <v>140</v>
      </c>
      <c r="AF3182" t="e">
        <f>MONTH(Table1[[#This Row],[Date Sent]])</f>
        <v>#REF!</v>
      </c>
      <c r="AG3182" t="e">
        <f>YEAR(Table1[[#This Row],[Date Sent]])</f>
        <v>#REF!</v>
      </c>
      <c r="AH3182"/>
    </row>
    <row r="3183" spans="1:34" x14ac:dyDescent="0.2">
      <c r="A3183" t="s">
        <v>389</v>
      </c>
      <c r="B3183" t="s">
        <v>4015</v>
      </c>
      <c r="C3183" s="1">
        <v>147.49</v>
      </c>
      <c r="D3183" s="5">
        <v>45328</v>
      </c>
      <c r="E3183" t="s">
        <v>25</v>
      </c>
      <c r="F3183" t="s">
        <v>39</v>
      </c>
      <c r="G3183" s="16" t="s">
        <v>4016</v>
      </c>
      <c r="H3183" s="1"/>
      <c r="J3183"/>
      <c r="AC3183" s="5" t="e">
        <f>VLOOKUP(Table1[[#This Row],[Expense Report]],#REF!,3, 0)</f>
        <v>#REF!</v>
      </c>
      <c r="AD3183" t="s">
        <v>13215</v>
      </c>
      <c r="AE3183" t="s">
        <v>140</v>
      </c>
      <c r="AF3183" t="e">
        <f>MONTH(Table1[[#This Row],[Date Sent]])</f>
        <v>#REF!</v>
      </c>
      <c r="AG3183" t="e">
        <f>YEAR(Table1[[#This Row],[Date Sent]])</f>
        <v>#REF!</v>
      </c>
      <c r="AH3183"/>
    </row>
    <row r="3184" spans="1:34" x14ac:dyDescent="0.2">
      <c r="A3184" t="s">
        <v>389</v>
      </c>
      <c r="B3184" t="s">
        <v>4015</v>
      </c>
      <c r="C3184" s="1">
        <v>45.87</v>
      </c>
      <c r="D3184" s="5">
        <v>45328</v>
      </c>
      <c r="E3184" t="s">
        <v>25</v>
      </c>
      <c r="F3184" t="s">
        <v>39</v>
      </c>
      <c r="G3184" s="16" t="s">
        <v>4016</v>
      </c>
      <c r="H3184" s="1"/>
      <c r="J3184"/>
      <c r="AC3184" s="5" t="e">
        <f>VLOOKUP(Table1[[#This Row],[Expense Report]],#REF!,3, 0)</f>
        <v>#REF!</v>
      </c>
      <c r="AD3184" t="s">
        <v>13215</v>
      </c>
      <c r="AE3184" t="s">
        <v>140</v>
      </c>
      <c r="AF3184" t="e">
        <f>MONTH(Table1[[#This Row],[Date Sent]])</f>
        <v>#REF!</v>
      </c>
      <c r="AG3184" t="e">
        <f>YEAR(Table1[[#This Row],[Date Sent]])</f>
        <v>#REF!</v>
      </c>
      <c r="AH3184"/>
    </row>
    <row r="3185" spans="1:34" x14ac:dyDescent="0.2">
      <c r="A3185" t="s">
        <v>389</v>
      </c>
      <c r="B3185" t="s">
        <v>4015</v>
      </c>
      <c r="C3185" s="1">
        <v>10.72</v>
      </c>
      <c r="D3185" s="5">
        <v>45329</v>
      </c>
      <c r="E3185" t="s">
        <v>24</v>
      </c>
      <c r="F3185" t="s">
        <v>18</v>
      </c>
      <c r="G3185" s="16" t="s">
        <v>978</v>
      </c>
      <c r="H3185" s="1"/>
      <c r="J3185"/>
      <c r="AC3185" s="5" t="e">
        <f>VLOOKUP(Table1[[#This Row],[Expense Report]],#REF!,3, 0)</f>
        <v>#REF!</v>
      </c>
      <c r="AD3185" t="s">
        <v>13215</v>
      </c>
      <c r="AE3185" t="s">
        <v>140</v>
      </c>
      <c r="AF3185" t="e">
        <f>MONTH(Table1[[#This Row],[Date Sent]])</f>
        <v>#REF!</v>
      </c>
      <c r="AG3185" t="e">
        <f>YEAR(Table1[[#This Row],[Date Sent]])</f>
        <v>#REF!</v>
      </c>
      <c r="AH3185"/>
    </row>
    <row r="3186" spans="1:34" x14ac:dyDescent="0.2">
      <c r="A3186" t="s">
        <v>3091</v>
      </c>
      <c r="B3186" t="s">
        <v>4017</v>
      </c>
      <c r="C3186" s="1">
        <v>54.28</v>
      </c>
      <c r="D3186" s="5">
        <v>45308</v>
      </c>
      <c r="E3186" t="s">
        <v>21</v>
      </c>
      <c r="F3186" t="s">
        <v>39</v>
      </c>
      <c r="G3186" s="16" t="s">
        <v>39</v>
      </c>
      <c r="H3186" s="1"/>
      <c r="J3186"/>
      <c r="AC3186" s="5" t="e">
        <f>VLOOKUP(Table1[[#This Row],[Expense Report]],#REF!,3, 0)</f>
        <v>#REF!</v>
      </c>
      <c r="AD3186" t="s">
        <v>11649</v>
      </c>
      <c r="AE3186" t="s">
        <v>11649</v>
      </c>
      <c r="AF3186" t="e">
        <f>MONTH(Table1[[#This Row],[Date Sent]])</f>
        <v>#REF!</v>
      </c>
      <c r="AG3186" t="e">
        <f>YEAR(Table1[[#This Row],[Date Sent]])</f>
        <v>#REF!</v>
      </c>
      <c r="AH3186"/>
    </row>
    <row r="3187" spans="1:34" x14ac:dyDescent="0.2">
      <c r="A3187" t="s">
        <v>3091</v>
      </c>
      <c r="B3187" t="s">
        <v>4017</v>
      </c>
      <c r="C3187" s="1">
        <v>18.239999999999998</v>
      </c>
      <c r="D3187" s="5">
        <v>45317</v>
      </c>
      <c r="E3187" t="s">
        <v>21</v>
      </c>
      <c r="F3187" t="s">
        <v>16</v>
      </c>
      <c r="G3187" s="16" t="s">
        <v>4018</v>
      </c>
      <c r="H3187" s="1"/>
      <c r="J3187"/>
      <c r="AC3187" s="5" t="e">
        <f>VLOOKUP(Table1[[#This Row],[Expense Report]],#REF!,3, 0)</f>
        <v>#REF!</v>
      </c>
      <c r="AD3187" t="s">
        <v>11649</v>
      </c>
      <c r="AE3187" t="s">
        <v>11649</v>
      </c>
      <c r="AF3187" t="e">
        <f>MONTH(Table1[[#This Row],[Date Sent]])</f>
        <v>#REF!</v>
      </c>
      <c r="AG3187" t="e">
        <f>YEAR(Table1[[#This Row],[Date Sent]])</f>
        <v>#REF!</v>
      </c>
      <c r="AH3187"/>
    </row>
    <row r="3188" spans="1:34" x14ac:dyDescent="0.2">
      <c r="A3188" t="s">
        <v>3091</v>
      </c>
      <c r="B3188" t="s">
        <v>4017</v>
      </c>
      <c r="C3188" s="1">
        <v>32.15</v>
      </c>
      <c r="D3188" s="5">
        <v>45318</v>
      </c>
      <c r="E3188" t="s">
        <v>21</v>
      </c>
      <c r="F3188" t="s">
        <v>17</v>
      </c>
      <c r="G3188" s="16" t="s">
        <v>1677</v>
      </c>
      <c r="H3188" s="1"/>
      <c r="J3188"/>
      <c r="AC3188" s="5" t="e">
        <f>VLOOKUP(Table1[[#This Row],[Expense Report]],#REF!,3, 0)</f>
        <v>#REF!</v>
      </c>
      <c r="AD3188" t="s">
        <v>11649</v>
      </c>
      <c r="AE3188" t="s">
        <v>11649</v>
      </c>
      <c r="AF3188" t="e">
        <f>MONTH(Table1[[#This Row],[Date Sent]])</f>
        <v>#REF!</v>
      </c>
      <c r="AG3188" t="e">
        <f>YEAR(Table1[[#This Row],[Date Sent]])</f>
        <v>#REF!</v>
      </c>
      <c r="AH3188"/>
    </row>
    <row r="3189" spans="1:34" x14ac:dyDescent="0.2">
      <c r="A3189" t="s">
        <v>3091</v>
      </c>
      <c r="B3189" t="s">
        <v>4017</v>
      </c>
      <c r="C3189" s="1">
        <v>115.44</v>
      </c>
      <c r="D3189" s="5">
        <v>45320</v>
      </c>
      <c r="E3189" t="s">
        <v>21</v>
      </c>
      <c r="F3189" t="s">
        <v>15</v>
      </c>
      <c r="G3189" s="16" t="s">
        <v>4019</v>
      </c>
      <c r="H3189" s="1"/>
      <c r="J3189"/>
      <c r="AC3189" s="5" t="e">
        <f>VLOOKUP(Table1[[#This Row],[Expense Report]],#REF!,3, 0)</f>
        <v>#REF!</v>
      </c>
      <c r="AD3189" t="s">
        <v>11649</v>
      </c>
      <c r="AE3189" t="s">
        <v>11649</v>
      </c>
      <c r="AF3189" t="e">
        <f>MONTH(Table1[[#This Row],[Date Sent]])</f>
        <v>#REF!</v>
      </c>
      <c r="AG3189" t="e">
        <f>YEAR(Table1[[#This Row],[Date Sent]])</f>
        <v>#REF!</v>
      </c>
      <c r="AH3189"/>
    </row>
    <row r="3190" spans="1:34" x14ac:dyDescent="0.2">
      <c r="A3190" t="s">
        <v>3091</v>
      </c>
      <c r="B3190" t="s">
        <v>4017</v>
      </c>
      <c r="C3190" s="1">
        <v>336.03</v>
      </c>
      <c r="D3190" s="5">
        <v>45321</v>
      </c>
      <c r="E3190" t="s">
        <v>21</v>
      </c>
      <c r="F3190" t="s">
        <v>33</v>
      </c>
      <c r="G3190" s="16" t="s">
        <v>2406</v>
      </c>
      <c r="H3190" s="1"/>
      <c r="J3190"/>
      <c r="AC3190" s="5" t="e">
        <f>VLOOKUP(Table1[[#This Row],[Expense Report]],#REF!,3, 0)</f>
        <v>#REF!</v>
      </c>
      <c r="AD3190" t="s">
        <v>11649</v>
      </c>
      <c r="AE3190" t="s">
        <v>11649</v>
      </c>
      <c r="AF3190" t="e">
        <f>MONTH(Table1[[#This Row],[Date Sent]])</f>
        <v>#REF!</v>
      </c>
      <c r="AG3190" t="e">
        <f>YEAR(Table1[[#This Row],[Date Sent]])</f>
        <v>#REF!</v>
      </c>
      <c r="AH3190"/>
    </row>
    <row r="3191" spans="1:34" x14ac:dyDescent="0.2">
      <c r="A3191" t="s">
        <v>3091</v>
      </c>
      <c r="B3191" t="s">
        <v>4017</v>
      </c>
      <c r="C3191" s="1">
        <v>107.55</v>
      </c>
      <c r="D3191" s="5">
        <v>45323</v>
      </c>
      <c r="E3191" t="s">
        <v>34</v>
      </c>
      <c r="F3191" t="s">
        <v>913</v>
      </c>
      <c r="G3191" s="16" t="s">
        <v>1421</v>
      </c>
      <c r="H3191" s="1"/>
      <c r="J3191"/>
      <c r="AC3191" s="5" t="e">
        <f>VLOOKUP(Table1[[#This Row],[Expense Report]],#REF!,3, 0)</f>
        <v>#REF!</v>
      </c>
      <c r="AD3191" t="s">
        <v>11649</v>
      </c>
      <c r="AE3191" t="s">
        <v>11649</v>
      </c>
      <c r="AF3191" t="e">
        <f>MONTH(Table1[[#This Row],[Date Sent]])</f>
        <v>#REF!</v>
      </c>
      <c r="AG3191" t="e">
        <f>YEAR(Table1[[#This Row],[Date Sent]])</f>
        <v>#REF!</v>
      </c>
      <c r="AH3191"/>
    </row>
    <row r="3192" spans="1:34" x14ac:dyDescent="0.2">
      <c r="A3192" t="s">
        <v>3091</v>
      </c>
      <c r="B3192" t="s">
        <v>4017</v>
      </c>
      <c r="C3192" s="1">
        <v>47.3</v>
      </c>
      <c r="D3192" s="5">
        <v>45325</v>
      </c>
      <c r="E3192" t="s">
        <v>21</v>
      </c>
      <c r="F3192" t="s">
        <v>33</v>
      </c>
      <c r="G3192" s="16" t="s">
        <v>4020</v>
      </c>
      <c r="H3192" s="1"/>
      <c r="J3192"/>
      <c r="AC3192" s="5" t="e">
        <f>VLOOKUP(Table1[[#This Row],[Expense Report]],#REF!,3, 0)</f>
        <v>#REF!</v>
      </c>
      <c r="AD3192" t="s">
        <v>11649</v>
      </c>
      <c r="AE3192" t="s">
        <v>11649</v>
      </c>
      <c r="AF3192" t="e">
        <f>MONTH(Table1[[#This Row],[Date Sent]])</f>
        <v>#REF!</v>
      </c>
      <c r="AG3192" t="e">
        <f>YEAR(Table1[[#This Row],[Date Sent]])</f>
        <v>#REF!</v>
      </c>
      <c r="AH3192"/>
    </row>
    <row r="3193" spans="1:34" x14ac:dyDescent="0.2">
      <c r="A3193" t="s">
        <v>3091</v>
      </c>
      <c r="B3193" t="s">
        <v>4017</v>
      </c>
      <c r="C3193" s="1">
        <v>50.81</v>
      </c>
      <c r="D3193" s="5">
        <v>45329</v>
      </c>
      <c r="E3193" t="s">
        <v>39</v>
      </c>
      <c r="F3193" t="s">
        <v>17</v>
      </c>
      <c r="G3193" s="16" t="s">
        <v>2447</v>
      </c>
      <c r="H3193" s="1"/>
      <c r="J3193"/>
      <c r="AC3193" s="5" t="e">
        <f>VLOOKUP(Table1[[#This Row],[Expense Report]],#REF!,3, 0)</f>
        <v>#REF!</v>
      </c>
      <c r="AD3193" t="s">
        <v>11649</v>
      </c>
      <c r="AE3193" t="s">
        <v>11649</v>
      </c>
      <c r="AF3193" t="e">
        <f>MONTH(Table1[[#This Row],[Date Sent]])</f>
        <v>#REF!</v>
      </c>
      <c r="AG3193" t="e">
        <f>YEAR(Table1[[#This Row],[Date Sent]])</f>
        <v>#REF!</v>
      </c>
      <c r="AH3193"/>
    </row>
    <row r="3194" spans="1:34" x14ac:dyDescent="0.2">
      <c r="A3194" t="s">
        <v>3091</v>
      </c>
      <c r="B3194" t="s">
        <v>4017</v>
      </c>
      <c r="C3194" s="1">
        <v>18.98</v>
      </c>
      <c r="D3194" s="5">
        <v>45330</v>
      </c>
      <c r="E3194" t="s">
        <v>13</v>
      </c>
      <c r="F3194" t="s">
        <v>33</v>
      </c>
      <c r="G3194" s="16" t="s">
        <v>4021</v>
      </c>
      <c r="H3194" s="1"/>
      <c r="J3194"/>
      <c r="AC3194" s="5" t="e">
        <f>VLOOKUP(Table1[[#This Row],[Expense Report]],#REF!,3, 0)</f>
        <v>#REF!</v>
      </c>
      <c r="AD3194" t="s">
        <v>11649</v>
      </c>
      <c r="AE3194" t="s">
        <v>11649</v>
      </c>
      <c r="AF3194" t="e">
        <f>MONTH(Table1[[#This Row],[Date Sent]])</f>
        <v>#REF!</v>
      </c>
      <c r="AG3194" t="e">
        <f>YEAR(Table1[[#This Row],[Date Sent]])</f>
        <v>#REF!</v>
      </c>
      <c r="AH3194"/>
    </row>
    <row r="3195" spans="1:34" x14ac:dyDescent="0.2">
      <c r="A3195" t="s">
        <v>3091</v>
      </c>
      <c r="B3195" t="s">
        <v>4017</v>
      </c>
      <c r="C3195" s="1">
        <v>72.39</v>
      </c>
      <c r="D3195" s="5">
        <v>45331</v>
      </c>
      <c r="E3195" t="s">
        <v>21</v>
      </c>
      <c r="F3195" t="s">
        <v>33</v>
      </c>
      <c r="G3195" s="16" t="s">
        <v>4022</v>
      </c>
      <c r="H3195" s="1"/>
      <c r="J3195"/>
      <c r="AC3195" s="5" t="e">
        <f>VLOOKUP(Table1[[#This Row],[Expense Report]],#REF!,3, 0)</f>
        <v>#REF!</v>
      </c>
      <c r="AD3195" t="s">
        <v>11649</v>
      </c>
      <c r="AE3195" t="s">
        <v>11649</v>
      </c>
      <c r="AF3195" t="e">
        <f>MONTH(Table1[[#This Row],[Date Sent]])</f>
        <v>#REF!</v>
      </c>
      <c r="AG3195" t="e">
        <f>YEAR(Table1[[#This Row],[Date Sent]])</f>
        <v>#REF!</v>
      </c>
      <c r="AH3195"/>
    </row>
    <row r="3196" spans="1:34" x14ac:dyDescent="0.2">
      <c r="A3196" t="s">
        <v>3091</v>
      </c>
      <c r="B3196" t="s">
        <v>4017</v>
      </c>
      <c r="C3196" s="1">
        <v>28.9</v>
      </c>
      <c r="D3196" s="5">
        <v>45331</v>
      </c>
      <c r="E3196" t="s">
        <v>25</v>
      </c>
      <c r="F3196" t="s">
        <v>21</v>
      </c>
      <c r="G3196" s="16" t="s">
        <v>4023</v>
      </c>
      <c r="H3196" s="1"/>
      <c r="J3196"/>
      <c r="AC3196" s="5" t="e">
        <f>VLOOKUP(Table1[[#This Row],[Expense Report]],#REF!,3, 0)</f>
        <v>#REF!</v>
      </c>
      <c r="AD3196" t="s">
        <v>11649</v>
      </c>
      <c r="AE3196" t="s">
        <v>11649</v>
      </c>
      <c r="AF3196" t="e">
        <f>MONTH(Table1[[#This Row],[Date Sent]])</f>
        <v>#REF!</v>
      </c>
      <c r="AG3196" t="e">
        <f>YEAR(Table1[[#This Row],[Date Sent]])</f>
        <v>#REF!</v>
      </c>
      <c r="AH3196"/>
    </row>
    <row r="3197" spans="1:34" x14ac:dyDescent="0.2">
      <c r="A3197" t="s">
        <v>3091</v>
      </c>
      <c r="B3197" t="s">
        <v>4017</v>
      </c>
      <c r="C3197" s="1">
        <v>42.97</v>
      </c>
      <c r="D3197" s="5">
        <v>45332</v>
      </c>
      <c r="E3197" t="s">
        <v>25</v>
      </c>
      <c r="F3197" t="s">
        <v>17</v>
      </c>
      <c r="G3197" s="16" t="s">
        <v>2091</v>
      </c>
      <c r="H3197" s="1"/>
      <c r="J3197"/>
      <c r="AC3197" s="5" t="e">
        <f>VLOOKUP(Table1[[#This Row],[Expense Report]],#REF!,3, 0)</f>
        <v>#REF!</v>
      </c>
      <c r="AD3197" t="s">
        <v>11649</v>
      </c>
      <c r="AE3197" t="s">
        <v>11649</v>
      </c>
      <c r="AF3197" t="e">
        <f>MONTH(Table1[[#This Row],[Date Sent]])</f>
        <v>#REF!</v>
      </c>
      <c r="AG3197" t="e">
        <f>YEAR(Table1[[#This Row],[Date Sent]])</f>
        <v>#REF!</v>
      </c>
      <c r="AH3197"/>
    </row>
    <row r="3198" spans="1:34" x14ac:dyDescent="0.2">
      <c r="A3198" t="s">
        <v>236</v>
      </c>
      <c r="B3198" t="s">
        <v>4024</v>
      </c>
      <c r="C3198" s="1">
        <v>70.89</v>
      </c>
      <c r="D3198" s="5">
        <v>45327</v>
      </c>
      <c r="E3198" t="s">
        <v>21</v>
      </c>
      <c r="F3198" t="s">
        <v>15</v>
      </c>
      <c r="G3198" s="16" t="s">
        <v>4025</v>
      </c>
      <c r="H3198" s="1"/>
      <c r="J3198"/>
      <c r="AC3198" s="5" t="e">
        <f>VLOOKUP(Table1[[#This Row],[Expense Report]],#REF!,3, 0)</f>
        <v>#REF!</v>
      </c>
      <c r="AD3198" t="s">
        <v>14525</v>
      </c>
      <c r="AE3198" t="s">
        <v>6845</v>
      </c>
      <c r="AF3198" t="e">
        <f>MONTH(Table1[[#This Row],[Date Sent]])</f>
        <v>#REF!</v>
      </c>
      <c r="AG3198" t="e">
        <f>YEAR(Table1[[#This Row],[Date Sent]])</f>
        <v>#REF!</v>
      </c>
      <c r="AH3198"/>
    </row>
    <row r="3199" spans="1:34" x14ac:dyDescent="0.2">
      <c r="A3199" t="s">
        <v>236</v>
      </c>
      <c r="B3199" t="s">
        <v>4024</v>
      </c>
      <c r="C3199" s="1">
        <v>45.8</v>
      </c>
      <c r="D3199" s="5">
        <v>45327</v>
      </c>
      <c r="E3199" t="s">
        <v>21</v>
      </c>
      <c r="F3199" t="s">
        <v>33</v>
      </c>
      <c r="G3199" s="16" t="s">
        <v>4026</v>
      </c>
      <c r="H3199" s="1"/>
      <c r="J3199"/>
      <c r="AC3199" s="5" t="e">
        <f>VLOOKUP(Table1[[#This Row],[Expense Report]],#REF!,3, 0)</f>
        <v>#REF!</v>
      </c>
      <c r="AD3199" t="s">
        <v>14525</v>
      </c>
      <c r="AE3199" t="s">
        <v>6845</v>
      </c>
      <c r="AF3199" t="e">
        <f>MONTH(Table1[[#This Row],[Date Sent]])</f>
        <v>#REF!</v>
      </c>
      <c r="AG3199" t="e">
        <f>YEAR(Table1[[#This Row],[Date Sent]])</f>
        <v>#REF!</v>
      </c>
      <c r="AH3199"/>
    </row>
    <row r="3200" spans="1:34" x14ac:dyDescent="0.2">
      <c r="A3200" t="s">
        <v>236</v>
      </c>
      <c r="B3200" t="s">
        <v>4024</v>
      </c>
      <c r="C3200" s="1">
        <v>3.01</v>
      </c>
      <c r="D3200" s="5">
        <v>45331</v>
      </c>
      <c r="E3200" t="s">
        <v>20</v>
      </c>
      <c r="F3200" t="s">
        <v>39</v>
      </c>
      <c r="G3200" s="16" t="s">
        <v>4027</v>
      </c>
      <c r="H3200" s="1"/>
      <c r="J3200"/>
      <c r="AC3200" s="5" t="e">
        <f>VLOOKUP(Table1[[#This Row],[Expense Report]],#REF!,3, 0)</f>
        <v>#REF!</v>
      </c>
      <c r="AD3200" t="s">
        <v>14525</v>
      </c>
      <c r="AE3200" t="s">
        <v>6845</v>
      </c>
      <c r="AF3200" t="e">
        <f>MONTH(Table1[[#This Row],[Date Sent]])</f>
        <v>#REF!</v>
      </c>
      <c r="AG3200" t="e">
        <f>YEAR(Table1[[#This Row],[Date Sent]])</f>
        <v>#REF!</v>
      </c>
      <c r="AH3200"/>
    </row>
    <row r="3201" spans="1:34" x14ac:dyDescent="0.2">
      <c r="A3201" t="s">
        <v>236</v>
      </c>
      <c r="B3201" t="s">
        <v>4024</v>
      </c>
      <c r="C3201" s="1">
        <v>42.69</v>
      </c>
      <c r="D3201" s="5">
        <v>45331</v>
      </c>
      <c r="E3201" t="s">
        <v>21</v>
      </c>
      <c r="F3201" t="s">
        <v>33</v>
      </c>
      <c r="G3201" s="16" t="s">
        <v>4028</v>
      </c>
      <c r="H3201" s="1"/>
      <c r="J3201"/>
      <c r="AC3201" s="5" t="e">
        <f>VLOOKUP(Table1[[#This Row],[Expense Report]],#REF!,3, 0)</f>
        <v>#REF!</v>
      </c>
      <c r="AD3201" t="s">
        <v>14525</v>
      </c>
      <c r="AE3201" t="s">
        <v>6845</v>
      </c>
      <c r="AF3201" t="e">
        <f>MONTH(Table1[[#This Row],[Date Sent]])</f>
        <v>#REF!</v>
      </c>
      <c r="AG3201" t="e">
        <f>YEAR(Table1[[#This Row],[Date Sent]])</f>
        <v>#REF!</v>
      </c>
      <c r="AH3201"/>
    </row>
    <row r="3202" spans="1:34" x14ac:dyDescent="0.2">
      <c r="A3202" t="s">
        <v>236</v>
      </c>
      <c r="B3202" t="s">
        <v>4024</v>
      </c>
      <c r="C3202" s="1">
        <v>12.53</v>
      </c>
      <c r="D3202" s="5">
        <v>45333</v>
      </c>
      <c r="E3202" t="s">
        <v>21</v>
      </c>
      <c r="F3202" t="s">
        <v>33</v>
      </c>
      <c r="G3202" s="16" t="s">
        <v>4029</v>
      </c>
      <c r="H3202" s="1"/>
      <c r="J3202"/>
      <c r="AC3202" s="5" t="e">
        <f>VLOOKUP(Table1[[#This Row],[Expense Report]],#REF!,3, 0)</f>
        <v>#REF!</v>
      </c>
      <c r="AD3202" t="s">
        <v>14525</v>
      </c>
      <c r="AE3202" t="s">
        <v>6845</v>
      </c>
      <c r="AF3202" t="e">
        <f>MONTH(Table1[[#This Row],[Date Sent]])</f>
        <v>#REF!</v>
      </c>
      <c r="AG3202" t="e">
        <f>YEAR(Table1[[#This Row],[Date Sent]])</f>
        <v>#REF!</v>
      </c>
      <c r="AH3202"/>
    </row>
    <row r="3203" spans="1:34" x14ac:dyDescent="0.2">
      <c r="A3203" t="s">
        <v>236</v>
      </c>
      <c r="B3203" t="s">
        <v>4024</v>
      </c>
      <c r="C3203" s="1">
        <v>62.76</v>
      </c>
      <c r="D3203" s="5">
        <v>45334</v>
      </c>
      <c r="E3203" t="s">
        <v>21</v>
      </c>
      <c r="F3203" t="s">
        <v>16</v>
      </c>
      <c r="G3203" s="16" t="s">
        <v>4030</v>
      </c>
      <c r="H3203" s="1"/>
      <c r="J3203"/>
      <c r="AC3203" s="5" t="e">
        <f>VLOOKUP(Table1[[#This Row],[Expense Report]],#REF!,3, 0)</f>
        <v>#REF!</v>
      </c>
      <c r="AD3203" t="s">
        <v>14525</v>
      </c>
      <c r="AE3203" t="s">
        <v>6845</v>
      </c>
      <c r="AF3203" t="e">
        <f>MONTH(Table1[[#This Row],[Date Sent]])</f>
        <v>#REF!</v>
      </c>
      <c r="AG3203" t="e">
        <f>YEAR(Table1[[#This Row],[Date Sent]])</f>
        <v>#REF!</v>
      </c>
      <c r="AH3203"/>
    </row>
    <row r="3204" spans="1:34" x14ac:dyDescent="0.2">
      <c r="A3204" t="s">
        <v>236</v>
      </c>
      <c r="B3204" t="s">
        <v>4024</v>
      </c>
      <c r="C3204" s="1">
        <v>11.9</v>
      </c>
      <c r="D3204" s="5">
        <v>45334</v>
      </c>
      <c r="E3204" t="s">
        <v>21</v>
      </c>
      <c r="F3204" t="s">
        <v>18</v>
      </c>
      <c r="G3204" s="16" t="s">
        <v>4031</v>
      </c>
      <c r="H3204" s="1"/>
      <c r="J3204"/>
      <c r="AC3204" s="5" t="e">
        <f>VLOOKUP(Table1[[#This Row],[Expense Report]],#REF!,3, 0)</f>
        <v>#REF!</v>
      </c>
      <c r="AD3204" t="s">
        <v>14525</v>
      </c>
      <c r="AE3204" t="s">
        <v>6845</v>
      </c>
      <c r="AF3204" t="e">
        <f>MONTH(Table1[[#This Row],[Date Sent]])</f>
        <v>#REF!</v>
      </c>
      <c r="AG3204" t="e">
        <f>YEAR(Table1[[#This Row],[Date Sent]])</f>
        <v>#REF!</v>
      </c>
      <c r="AH3204"/>
    </row>
    <row r="3205" spans="1:34" x14ac:dyDescent="0.2">
      <c r="A3205" t="s">
        <v>158</v>
      </c>
      <c r="B3205" t="s">
        <v>4032</v>
      </c>
      <c r="C3205" s="1">
        <v>245.36</v>
      </c>
      <c r="D3205" s="5">
        <v>45309</v>
      </c>
      <c r="E3205" t="s">
        <v>21</v>
      </c>
      <c r="F3205" t="s">
        <v>33</v>
      </c>
      <c r="G3205" s="16" t="s">
        <v>4033</v>
      </c>
      <c r="H3205" s="1"/>
      <c r="J3205"/>
      <c r="AC3205" s="5" t="e">
        <f>VLOOKUP(Table1[[#This Row],[Expense Report]],#REF!,3, 0)</f>
        <v>#REF!</v>
      </c>
      <c r="AD3205" t="s">
        <v>11649</v>
      </c>
      <c r="AE3205" t="s">
        <v>11649</v>
      </c>
      <c r="AF3205" t="e">
        <f>MONTH(Table1[[#This Row],[Date Sent]])</f>
        <v>#REF!</v>
      </c>
      <c r="AG3205" t="e">
        <f>YEAR(Table1[[#This Row],[Date Sent]])</f>
        <v>#REF!</v>
      </c>
      <c r="AH3205"/>
    </row>
    <row r="3206" spans="1:34" x14ac:dyDescent="0.2">
      <c r="A3206" t="s">
        <v>158</v>
      </c>
      <c r="B3206" t="s">
        <v>4032</v>
      </c>
      <c r="C3206" s="1">
        <v>15.9</v>
      </c>
      <c r="D3206" s="5">
        <v>45323</v>
      </c>
      <c r="E3206" t="s">
        <v>21</v>
      </c>
      <c r="F3206" t="s">
        <v>33</v>
      </c>
      <c r="G3206" s="16" t="s">
        <v>928</v>
      </c>
      <c r="H3206" s="1"/>
      <c r="J3206"/>
      <c r="AC3206" s="5" t="e">
        <f>VLOOKUP(Table1[[#This Row],[Expense Report]],#REF!,3, 0)</f>
        <v>#REF!</v>
      </c>
      <c r="AD3206" t="s">
        <v>11649</v>
      </c>
      <c r="AE3206" t="s">
        <v>11649</v>
      </c>
      <c r="AF3206" t="e">
        <f>MONTH(Table1[[#This Row],[Date Sent]])</f>
        <v>#REF!</v>
      </c>
      <c r="AG3206" t="e">
        <f>YEAR(Table1[[#This Row],[Date Sent]])</f>
        <v>#REF!</v>
      </c>
      <c r="AH3206"/>
    </row>
    <row r="3207" spans="1:34" x14ac:dyDescent="0.2">
      <c r="A3207" t="s">
        <v>711</v>
      </c>
      <c r="B3207" t="s">
        <v>4034</v>
      </c>
      <c r="C3207" s="1">
        <v>75.209999999999994</v>
      </c>
      <c r="D3207" s="5">
        <v>45310</v>
      </c>
      <c r="E3207" t="s">
        <v>21</v>
      </c>
      <c r="F3207" t="s">
        <v>33</v>
      </c>
      <c r="G3207" s="16" t="s">
        <v>928</v>
      </c>
      <c r="H3207" s="1"/>
      <c r="J3207"/>
      <c r="AC3207" s="5" t="e">
        <f>VLOOKUP(Table1[[#This Row],[Expense Report]],#REF!,3, 0)</f>
        <v>#REF!</v>
      </c>
      <c r="AD3207" t="s">
        <v>14663</v>
      </c>
      <c r="AE3207" t="s">
        <v>6845</v>
      </c>
      <c r="AF3207" t="e">
        <f>MONTH(Table1[[#This Row],[Date Sent]])</f>
        <v>#REF!</v>
      </c>
      <c r="AG3207" t="e">
        <f>YEAR(Table1[[#This Row],[Date Sent]])</f>
        <v>#REF!</v>
      </c>
      <c r="AH3207"/>
    </row>
    <row r="3208" spans="1:34" x14ac:dyDescent="0.2">
      <c r="A3208" t="s">
        <v>711</v>
      </c>
      <c r="B3208" t="s">
        <v>4034</v>
      </c>
      <c r="C3208" s="1">
        <v>75.989999999999995</v>
      </c>
      <c r="D3208" s="5">
        <v>45313</v>
      </c>
      <c r="E3208" t="s">
        <v>21</v>
      </c>
      <c r="F3208" t="s">
        <v>33</v>
      </c>
      <c r="G3208" s="16" t="s">
        <v>928</v>
      </c>
      <c r="H3208" s="1"/>
      <c r="J3208"/>
      <c r="AC3208" s="5" t="e">
        <f>VLOOKUP(Table1[[#This Row],[Expense Report]],#REF!,3, 0)</f>
        <v>#REF!</v>
      </c>
      <c r="AD3208" t="s">
        <v>14663</v>
      </c>
      <c r="AE3208" t="s">
        <v>6845</v>
      </c>
      <c r="AF3208" t="e">
        <f>MONTH(Table1[[#This Row],[Date Sent]])</f>
        <v>#REF!</v>
      </c>
      <c r="AG3208" t="e">
        <f>YEAR(Table1[[#This Row],[Date Sent]])</f>
        <v>#REF!</v>
      </c>
      <c r="AH3208"/>
    </row>
    <row r="3209" spans="1:34" x14ac:dyDescent="0.2">
      <c r="A3209" t="s">
        <v>711</v>
      </c>
      <c r="B3209" t="s">
        <v>4034</v>
      </c>
      <c r="C3209" s="1">
        <v>19.059999999999999</v>
      </c>
      <c r="D3209" s="5">
        <v>45313</v>
      </c>
      <c r="E3209" t="s">
        <v>21</v>
      </c>
      <c r="F3209" t="s">
        <v>33</v>
      </c>
      <c r="G3209" s="16" t="s">
        <v>928</v>
      </c>
      <c r="H3209" s="1"/>
      <c r="J3209"/>
      <c r="AC3209" s="5" t="e">
        <f>VLOOKUP(Table1[[#This Row],[Expense Report]],#REF!,3, 0)</f>
        <v>#REF!</v>
      </c>
      <c r="AD3209" t="s">
        <v>14663</v>
      </c>
      <c r="AE3209" t="s">
        <v>6845</v>
      </c>
      <c r="AF3209" t="e">
        <f>MONTH(Table1[[#This Row],[Date Sent]])</f>
        <v>#REF!</v>
      </c>
      <c r="AG3209" t="e">
        <f>YEAR(Table1[[#This Row],[Date Sent]])</f>
        <v>#REF!</v>
      </c>
      <c r="AH3209"/>
    </row>
    <row r="3210" spans="1:34" x14ac:dyDescent="0.2">
      <c r="A3210" t="s">
        <v>711</v>
      </c>
      <c r="B3210" t="s">
        <v>4034</v>
      </c>
      <c r="C3210" s="1">
        <v>8.19</v>
      </c>
      <c r="D3210" s="5">
        <v>45314</v>
      </c>
      <c r="E3210" t="s">
        <v>20</v>
      </c>
      <c r="F3210" t="s">
        <v>39</v>
      </c>
      <c r="G3210" s="16" t="s">
        <v>4035</v>
      </c>
      <c r="H3210" s="1"/>
      <c r="J3210"/>
      <c r="AC3210" s="5" t="e">
        <f>VLOOKUP(Table1[[#This Row],[Expense Report]],#REF!,3, 0)</f>
        <v>#REF!</v>
      </c>
      <c r="AD3210" t="s">
        <v>14663</v>
      </c>
      <c r="AE3210" t="s">
        <v>6845</v>
      </c>
      <c r="AF3210" t="e">
        <f>MONTH(Table1[[#This Row],[Date Sent]])</f>
        <v>#REF!</v>
      </c>
      <c r="AG3210" t="e">
        <f>YEAR(Table1[[#This Row],[Date Sent]])</f>
        <v>#REF!</v>
      </c>
      <c r="AH3210"/>
    </row>
    <row r="3211" spans="1:34" x14ac:dyDescent="0.2">
      <c r="A3211" t="s">
        <v>711</v>
      </c>
      <c r="B3211" t="s">
        <v>4034</v>
      </c>
      <c r="C3211" s="1">
        <v>16.170000000000002</v>
      </c>
      <c r="D3211" s="5">
        <v>45314</v>
      </c>
      <c r="E3211" t="s">
        <v>20</v>
      </c>
      <c r="F3211" t="s">
        <v>39</v>
      </c>
      <c r="G3211" s="16" t="s">
        <v>1730</v>
      </c>
      <c r="H3211" s="1"/>
      <c r="J3211"/>
      <c r="AC3211" s="5" t="e">
        <f>VLOOKUP(Table1[[#This Row],[Expense Report]],#REF!,3, 0)</f>
        <v>#REF!</v>
      </c>
      <c r="AD3211" t="s">
        <v>14663</v>
      </c>
      <c r="AE3211" t="s">
        <v>6845</v>
      </c>
      <c r="AF3211" t="e">
        <f>MONTH(Table1[[#This Row],[Date Sent]])</f>
        <v>#REF!</v>
      </c>
      <c r="AG3211" t="e">
        <f>YEAR(Table1[[#This Row],[Date Sent]])</f>
        <v>#REF!</v>
      </c>
      <c r="AH3211"/>
    </row>
    <row r="3212" spans="1:34" x14ac:dyDescent="0.2">
      <c r="A3212" t="s">
        <v>711</v>
      </c>
      <c r="B3212" t="s">
        <v>4034</v>
      </c>
      <c r="C3212" s="1">
        <v>59.38</v>
      </c>
      <c r="D3212" s="5">
        <v>45316</v>
      </c>
      <c r="E3212" t="s">
        <v>21</v>
      </c>
      <c r="F3212" t="s">
        <v>25</v>
      </c>
      <c r="G3212" s="16" t="s">
        <v>4036</v>
      </c>
      <c r="H3212" s="1"/>
      <c r="J3212"/>
      <c r="AC3212" s="5" t="e">
        <f>VLOOKUP(Table1[[#This Row],[Expense Report]],#REF!,3, 0)</f>
        <v>#REF!</v>
      </c>
      <c r="AD3212" t="s">
        <v>14663</v>
      </c>
      <c r="AE3212" t="s">
        <v>6845</v>
      </c>
      <c r="AF3212" t="e">
        <f>MONTH(Table1[[#This Row],[Date Sent]])</f>
        <v>#REF!</v>
      </c>
      <c r="AG3212" t="e">
        <f>YEAR(Table1[[#This Row],[Date Sent]])</f>
        <v>#REF!</v>
      </c>
      <c r="AH3212"/>
    </row>
    <row r="3213" spans="1:34" x14ac:dyDescent="0.2">
      <c r="A3213" t="s">
        <v>711</v>
      </c>
      <c r="B3213" t="s">
        <v>4034</v>
      </c>
      <c r="C3213" s="1">
        <v>81.99</v>
      </c>
      <c r="D3213" s="5">
        <v>45321</v>
      </c>
      <c r="E3213" t="s">
        <v>21</v>
      </c>
      <c r="F3213" t="s">
        <v>33</v>
      </c>
      <c r="G3213" s="16" t="s">
        <v>4037</v>
      </c>
      <c r="H3213" s="1"/>
      <c r="J3213"/>
      <c r="AC3213" s="5" t="e">
        <f>VLOOKUP(Table1[[#This Row],[Expense Report]],#REF!,3, 0)</f>
        <v>#REF!</v>
      </c>
      <c r="AD3213" t="s">
        <v>14663</v>
      </c>
      <c r="AE3213" t="s">
        <v>6845</v>
      </c>
      <c r="AF3213" t="e">
        <f>MONTH(Table1[[#This Row],[Date Sent]])</f>
        <v>#REF!</v>
      </c>
      <c r="AG3213" t="e">
        <f>YEAR(Table1[[#This Row],[Date Sent]])</f>
        <v>#REF!</v>
      </c>
      <c r="AH3213"/>
    </row>
    <row r="3214" spans="1:34" x14ac:dyDescent="0.2">
      <c r="A3214" t="s">
        <v>711</v>
      </c>
      <c r="B3214" t="s">
        <v>4034</v>
      </c>
      <c r="C3214" s="1">
        <v>344.88</v>
      </c>
      <c r="D3214" s="5">
        <v>45322</v>
      </c>
      <c r="E3214" t="s">
        <v>21</v>
      </c>
      <c r="F3214" t="s">
        <v>33</v>
      </c>
      <c r="G3214" s="16" t="s">
        <v>4038</v>
      </c>
      <c r="H3214" s="1"/>
      <c r="J3214"/>
      <c r="AC3214" s="5" t="e">
        <f>VLOOKUP(Table1[[#This Row],[Expense Report]],#REF!,3, 0)</f>
        <v>#REF!</v>
      </c>
      <c r="AD3214" t="s">
        <v>14663</v>
      </c>
      <c r="AE3214" t="s">
        <v>6845</v>
      </c>
      <c r="AF3214" t="e">
        <f>MONTH(Table1[[#This Row],[Date Sent]])</f>
        <v>#REF!</v>
      </c>
      <c r="AG3214" t="e">
        <f>YEAR(Table1[[#This Row],[Date Sent]])</f>
        <v>#REF!</v>
      </c>
      <c r="AH3214"/>
    </row>
    <row r="3215" spans="1:34" x14ac:dyDescent="0.2">
      <c r="A3215" t="s">
        <v>711</v>
      </c>
      <c r="B3215" t="s">
        <v>4034</v>
      </c>
      <c r="C3215" s="1">
        <v>33.57</v>
      </c>
      <c r="D3215" s="5">
        <v>45322</v>
      </c>
      <c r="E3215" t="s">
        <v>21</v>
      </c>
      <c r="F3215" t="s">
        <v>39</v>
      </c>
      <c r="G3215" s="16" t="s">
        <v>4039</v>
      </c>
      <c r="H3215" s="1"/>
      <c r="J3215"/>
      <c r="AC3215" s="5" t="e">
        <f>VLOOKUP(Table1[[#This Row],[Expense Report]],#REF!,3, 0)</f>
        <v>#REF!</v>
      </c>
      <c r="AD3215" t="s">
        <v>14663</v>
      </c>
      <c r="AE3215" t="s">
        <v>6845</v>
      </c>
      <c r="AF3215" t="e">
        <f>MONTH(Table1[[#This Row],[Date Sent]])</f>
        <v>#REF!</v>
      </c>
      <c r="AG3215" t="e">
        <f>YEAR(Table1[[#This Row],[Date Sent]])</f>
        <v>#REF!</v>
      </c>
      <c r="AH3215"/>
    </row>
    <row r="3216" spans="1:34" x14ac:dyDescent="0.2">
      <c r="A3216" t="s">
        <v>711</v>
      </c>
      <c r="B3216" t="s">
        <v>4034</v>
      </c>
      <c r="C3216" s="1">
        <v>432.47</v>
      </c>
      <c r="D3216" s="5">
        <v>45323</v>
      </c>
      <c r="E3216" t="s">
        <v>21</v>
      </c>
      <c r="F3216" t="s">
        <v>33</v>
      </c>
      <c r="G3216" s="16" t="s">
        <v>4040</v>
      </c>
      <c r="H3216" s="1"/>
      <c r="J3216"/>
      <c r="AC3216" s="5" t="e">
        <f>VLOOKUP(Table1[[#This Row],[Expense Report]],#REF!,3, 0)</f>
        <v>#REF!</v>
      </c>
      <c r="AD3216" t="s">
        <v>14663</v>
      </c>
      <c r="AE3216" t="s">
        <v>6845</v>
      </c>
      <c r="AF3216" t="e">
        <f>MONTH(Table1[[#This Row],[Date Sent]])</f>
        <v>#REF!</v>
      </c>
      <c r="AG3216" t="e">
        <f>YEAR(Table1[[#This Row],[Date Sent]])</f>
        <v>#REF!</v>
      </c>
      <c r="AH3216"/>
    </row>
    <row r="3217" spans="1:34" x14ac:dyDescent="0.2">
      <c r="A3217" t="s">
        <v>711</v>
      </c>
      <c r="B3217" t="s">
        <v>4034</v>
      </c>
      <c r="C3217" s="1">
        <v>0.1</v>
      </c>
      <c r="D3217" s="5">
        <v>45325</v>
      </c>
      <c r="E3217" t="s">
        <v>14</v>
      </c>
      <c r="F3217" t="s">
        <v>5</v>
      </c>
      <c r="G3217" s="16" t="s">
        <v>4041</v>
      </c>
      <c r="H3217" s="1"/>
      <c r="J3217"/>
      <c r="AC3217" s="5" t="e">
        <f>VLOOKUP(Table1[[#This Row],[Expense Report]],#REF!,3, 0)</f>
        <v>#REF!</v>
      </c>
      <c r="AD3217" t="s">
        <v>14663</v>
      </c>
      <c r="AE3217" t="s">
        <v>6845</v>
      </c>
      <c r="AF3217" t="e">
        <f>MONTH(Table1[[#This Row],[Date Sent]])</f>
        <v>#REF!</v>
      </c>
      <c r="AG3217" t="e">
        <f>YEAR(Table1[[#This Row],[Date Sent]])</f>
        <v>#REF!</v>
      </c>
      <c r="AH3217"/>
    </row>
    <row r="3218" spans="1:34" x14ac:dyDescent="0.2">
      <c r="A3218" t="s">
        <v>711</v>
      </c>
      <c r="B3218" t="s">
        <v>4034</v>
      </c>
      <c r="C3218" s="1">
        <v>76.08</v>
      </c>
      <c r="D3218" s="5">
        <v>45327</v>
      </c>
      <c r="E3218" t="s">
        <v>21</v>
      </c>
      <c r="F3218" t="s">
        <v>39</v>
      </c>
      <c r="G3218" s="16" t="s">
        <v>4042</v>
      </c>
      <c r="H3218" s="1"/>
      <c r="J3218"/>
      <c r="AC3218" s="5" t="e">
        <f>VLOOKUP(Table1[[#This Row],[Expense Report]],#REF!,3, 0)</f>
        <v>#REF!</v>
      </c>
      <c r="AD3218" t="s">
        <v>14663</v>
      </c>
      <c r="AE3218" t="s">
        <v>6845</v>
      </c>
      <c r="AF3218" t="e">
        <f>MONTH(Table1[[#This Row],[Date Sent]])</f>
        <v>#REF!</v>
      </c>
      <c r="AG3218" t="e">
        <f>YEAR(Table1[[#This Row],[Date Sent]])</f>
        <v>#REF!</v>
      </c>
      <c r="AH3218"/>
    </row>
    <row r="3219" spans="1:34" x14ac:dyDescent="0.2">
      <c r="A3219" t="s">
        <v>711</v>
      </c>
      <c r="B3219" t="s">
        <v>4034</v>
      </c>
      <c r="C3219" s="1">
        <v>35.29</v>
      </c>
      <c r="D3219" s="5">
        <v>45328</v>
      </c>
      <c r="E3219" t="s">
        <v>21</v>
      </c>
      <c r="F3219" t="s">
        <v>15</v>
      </c>
      <c r="G3219" s="16" t="s">
        <v>4043</v>
      </c>
      <c r="H3219" s="1"/>
      <c r="J3219"/>
      <c r="AC3219" s="5" t="e">
        <f>VLOOKUP(Table1[[#This Row],[Expense Report]],#REF!,3, 0)</f>
        <v>#REF!</v>
      </c>
      <c r="AD3219" t="s">
        <v>14663</v>
      </c>
      <c r="AE3219" t="s">
        <v>6845</v>
      </c>
      <c r="AF3219" t="e">
        <f>MONTH(Table1[[#This Row],[Date Sent]])</f>
        <v>#REF!</v>
      </c>
      <c r="AG3219" t="e">
        <f>YEAR(Table1[[#This Row],[Date Sent]])</f>
        <v>#REF!</v>
      </c>
      <c r="AH3219"/>
    </row>
    <row r="3220" spans="1:34" x14ac:dyDescent="0.2">
      <c r="A3220" t="s">
        <v>711</v>
      </c>
      <c r="B3220" t="s">
        <v>4034</v>
      </c>
      <c r="C3220" s="1">
        <v>161.97999999999999</v>
      </c>
      <c r="D3220" s="5">
        <v>45328</v>
      </c>
      <c r="E3220" t="s">
        <v>21</v>
      </c>
      <c r="F3220" t="s">
        <v>33</v>
      </c>
      <c r="G3220" s="16" t="s">
        <v>1580</v>
      </c>
      <c r="H3220" s="1"/>
      <c r="J3220"/>
      <c r="AC3220" s="5" t="e">
        <f>VLOOKUP(Table1[[#This Row],[Expense Report]],#REF!,3, 0)</f>
        <v>#REF!</v>
      </c>
      <c r="AD3220" t="s">
        <v>14663</v>
      </c>
      <c r="AE3220" t="s">
        <v>6845</v>
      </c>
      <c r="AF3220" t="e">
        <f>MONTH(Table1[[#This Row],[Date Sent]])</f>
        <v>#REF!</v>
      </c>
      <c r="AG3220" t="e">
        <f>YEAR(Table1[[#This Row],[Date Sent]])</f>
        <v>#REF!</v>
      </c>
      <c r="AH3220"/>
    </row>
    <row r="3221" spans="1:34" x14ac:dyDescent="0.2">
      <c r="A3221" t="s">
        <v>711</v>
      </c>
      <c r="B3221" t="s">
        <v>4034</v>
      </c>
      <c r="C3221" s="1">
        <v>16.72</v>
      </c>
      <c r="D3221" s="5">
        <v>45329</v>
      </c>
      <c r="E3221" t="s">
        <v>21</v>
      </c>
      <c r="F3221" t="s">
        <v>33</v>
      </c>
      <c r="G3221" s="16" t="s">
        <v>4044</v>
      </c>
      <c r="H3221" s="1"/>
      <c r="J3221"/>
      <c r="AC3221" s="5" t="e">
        <f>VLOOKUP(Table1[[#This Row],[Expense Report]],#REF!,3, 0)</f>
        <v>#REF!</v>
      </c>
      <c r="AD3221" t="s">
        <v>14663</v>
      </c>
      <c r="AE3221" t="s">
        <v>6845</v>
      </c>
      <c r="AF3221" t="e">
        <f>MONTH(Table1[[#This Row],[Date Sent]])</f>
        <v>#REF!</v>
      </c>
      <c r="AG3221" t="e">
        <f>YEAR(Table1[[#This Row],[Date Sent]])</f>
        <v>#REF!</v>
      </c>
      <c r="AH3221"/>
    </row>
    <row r="3222" spans="1:34" x14ac:dyDescent="0.2">
      <c r="A3222" t="s">
        <v>711</v>
      </c>
      <c r="B3222" t="s">
        <v>4034</v>
      </c>
      <c r="C3222" s="1">
        <v>20.47</v>
      </c>
      <c r="D3222" s="5">
        <v>45329</v>
      </c>
      <c r="E3222" t="s">
        <v>21</v>
      </c>
      <c r="F3222" t="s">
        <v>33</v>
      </c>
      <c r="G3222" s="16" t="s">
        <v>4045</v>
      </c>
      <c r="H3222" s="1"/>
      <c r="J3222"/>
      <c r="AC3222" s="5" t="e">
        <f>VLOOKUP(Table1[[#This Row],[Expense Report]],#REF!,3, 0)</f>
        <v>#REF!</v>
      </c>
      <c r="AD3222" t="s">
        <v>14663</v>
      </c>
      <c r="AE3222" t="s">
        <v>6845</v>
      </c>
      <c r="AF3222" t="e">
        <f>MONTH(Table1[[#This Row],[Date Sent]])</f>
        <v>#REF!</v>
      </c>
      <c r="AG3222" t="e">
        <f>YEAR(Table1[[#This Row],[Date Sent]])</f>
        <v>#REF!</v>
      </c>
      <c r="AH3222"/>
    </row>
    <row r="3223" spans="1:34" x14ac:dyDescent="0.2">
      <c r="A3223" t="s">
        <v>711</v>
      </c>
      <c r="B3223" t="s">
        <v>4034</v>
      </c>
      <c r="C3223" s="1">
        <v>16.190000000000001</v>
      </c>
      <c r="D3223" s="5">
        <v>45331</v>
      </c>
      <c r="E3223" t="s">
        <v>21</v>
      </c>
      <c r="F3223" t="s">
        <v>33</v>
      </c>
      <c r="G3223" s="16" t="s">
        <v>3159</v>
      </c>
      <c r="H3223" s="1"/>
      <c r="J3223"/>
      <c r="AC3223" s="5" t="e">
        <f>VLOOKUP(Table1[[#This Row],[Expense Report]],#REF!,3, 0)</f>
        <v>#REF!</v>
      </c>
      <c r="AD3223" t="s">
        <v>14663</v>
      </c>
      <c r="AE3223" t="s">
        <v>6845</v>
      </c>
      <c r="AF3223" t="e">
        <f>MONTH(Table1[[#This Row],[Date Sent]])</f>
        <v>#REF!</v>
      </c>
      <c r="AG3223" t="e">
        <f>YEAR(Table1[[#This Row],[Date Sent]])</f>
        <v>#REF!</v>
      </c>
      <c r="AH3223"/>
    </row>
    <row r="3224" spans="1:34" x14ac:dyDescent="0.2">
      <c r="A3224" t="s">
        <v>711</v>
      </c>
      <c r="B3224" t="s">
        <v>4034</v>
      </c>
      <c r="C3224" s="1">
        <v>35</v>
      </c>
      <c r="D3224" s="5">
        <v>45332</v>
      </c>
      <c r="E3224" t="s">
        <v>21</v>
      </c>
      <c r="F3224" t="s">
        <v>51</v>
      </c>
      <c r="G3224" s="16" t="s">
        <v>3315</v>
      </c>
      <c r="H3224" s="1"/>
      <c r="J3224"/>
      <c r="AC3224" s="5" t="e">
        <f>VLOOKUP(Table1[[#This Row],[Expense Report]],#REF!,3, 0)</f>
        <v>#REF!</v>
      </c>
      <c r="AD3224" t="s">
        <v>14663</v>
      </c>
      <c r="AE3224" t="s">
        <v>6845</v>
      </c>
      <c r="AF3224" t="e">
        <f>MONTH(Table1[[#This Row],[Date Sent]])</f>
        <v>#REF!</v>
      </c>
      <c r="AG3224" t="e">
        <f>YEAR(Table1[[#This Row],[Date Sent]])</f>
        <v>#REF!</v>
      </c>
      <c r="AH3224"/>
    </row>
    <row r="3225" spans="1:34" x14ac:dyDescent="0.2">
      <c r="A3225" t="s">
        <v>711</v>
      </c>
      <c r="B3225" t="s">
        <v>4034</v>
      </c>
      <c r="C3225" s="1">
        <v>7.55</v>
      </c>
      <c r="D3225" s="5">
        <v>45335</v>
      </c>
      <c r="E3225" t="s">
        <v>21</v>
      </c>
      <c r="F3225" t="s">
        <v>39</v>
      </c>
      <c r="G3225" s="16" t="s">
        <v>4046</v>
      </c>
      <c r="H3225" s="1"/>
      <c r="J3225"/>
      <c r="AC3225" s="5" t="e">
        <f>VLOOKUP(Table1[[#This Row],[Expense Report]],#REF!,3, 0)</f>
        <v>#REF!</v>
      </c>
      <c r="AD3225" t="s">
        <v>14663</v>
      </c>
      <c r="AE3225" t="s">
        <v>6845</v>
      </c>
      <c r="AF3225" t="e">
        <f>MONTH(Table1[[#This Row],[Date Sent]])</f>
        <v>#REF!</v>
      </c>
      <c r="AG3225" t="e">
        <f>YEAR(Table1[[#This Row],[Date Sent]])</f>
        <v>#REF!</v>
      </c>
      <c r="AH3225"/>
    </row>
    <row r="3226" spans="1:34" x14ac:dyDescent="0.2">
      <c r="A3226" t="s">
        <v>711</v>
      </c>
      <c r="B3226" t="s">
        <v>4034</v>
      </c>
      <c r="C3226" s="1">
        <v>29.79</v>
      </c>
      <c r="D3226" s="5">
        <v>45336</v>
      </c>
      <c r="E3226" t="s">
        <v>21</v>
      </c>
      <c r="F3226" t="s">
        <v>39</v>
      </c>
      <c r="G3226" s="16" t="s">
        <v>4047</v>
      </c>
      <c r="H3226" s="1"/>
      <c r="J3226"/>
      <c r="AC3226" s="5" t="e">
        <f>VLOOKUP(Table1[[#This Row],[Expense Report]],#REF!,3, 0)</f>
        <v>#REF!</v>
      </c>
      <c r="AD3226" t="s">
        <v>14663</v>
      </c>
      <c r="AE3226" t="s">
        <v>6845</v>
      </c>
      <c r="AF3226" t="e">
        <f>MONTH(Table1[[#This Row],[Date Sent]])</f>
        <v>#REF!</v>
      </c>
      <c r="AG3226" t="e">
        <f>YEAR(Table1[[#This Row],[Date Sent]])</f>
        <v>#REF!</v>
      </c>
      <c r="AH3226"/>
    </row>
    <row r="3227" spans="1:34" x14ac:dyDescent="0.2">
      <c r="A3227" t="s">
        <v>711</v>
      </c>
      <c r="B3227" t="s">
        <v>4034</v>
      </c>
      <c r="C3227" s="1">
        <v>19.38</v>
      </c>
      <c r="D3227" s="5">
        <v>45336</v>
      </c>
      <c r="E3227" t="s">
        <v>21</v>
      </c>
      <c r="F3227" t="s">
        <v>39</v>
      </c>
      <c r="G3227" s="16" t="s">
        <v>2061</v>
      </c>
      <c r="H3227" s="1"/>
      <c r="J3227"/>
      <c r="AC3227" s="5" t="e">
        <f>VLOOKUP(Table1[[#This Row],[Expense Report]],#REF!,3, 0)</f>
        <v>#REF!</v>
      </c>
      <c r="AD3227" t="s">
        <v>14663</v>
      </c>
      <c r="AE3227" t="s">
        <v>6845</v>
      </c>
      <c r="AF3227" t="e">
        <f>MONTH(Table1[[#This Row],[Date Sent]])</f>
        <v>#REF!</v>
      </c>
      <c r="AG3227" t="e">
        <f>YEAR(Table1[[#This Row],[Date Sent]])</f>
        <v>#REF!</v>
      </c>
      <c r="AH3227"/>
    </row>
    <row r="3228" spans="1:34" x14ac:dyDescent="0.2">
      <c r="A3228" t="s">
        <v>694</v>
      </c>
      <c r="B3228" t="s">
        <v>4048</v>
      </c>
      <c r="C3228" s="1">
        <v>65.81</v>
      </c>
      <c r="D3228" s="5">
        <v>45330</v>
      </c>
      <c r="E3228" t="s">
        <v>21</v>
      </c>
      <c r="F3228" t="s">
        <v>15</v>
      </c>
      <c r="G3228" s="16" t="s">
        <v>4049</v>
      </c>
      <c r="H3228" s="1"/>
      <c r="J3228"/>
      <c r="AC3228" s="5" t="e">
        <f>VLOOKUP(Table1[[#This Row],[Expense Report]],#REF!,3, 0)</f>
        <v>#REF!</v>
      </c>
      <c r="AD3228" t="s">
        <v>14683</v>
      </c>
      <c r="AE3228" t="s">
        <v>198</v>
      </c>
      <c r="AF3228" t="e">
        <f>MONTH(Table1[[#This Row],[Date Sent]])</f>
        <v>#REF!</v>
      </c>
      <c r="AG3228" t="e">
        <f>YEAR(Table1[[#This Row],[Date Sent]])</f>
        <v>#REF!</v>
      </c>
      <c r="AH3228"/>
    </row>
    <row r="3229" spans="1:34" x14ac:dyDescent="0.2">
      <c r="A3229" t="s">
        <v>694</v>
      </c>
      <c r="B3229" t="s">
        <v>4048</v>
      </c>
      <c r="C3229" s="1">
        <v>158.04</v>
      </c>
      <c r="D3229" s="5">
        <v>45332</v>
      </c>
      <c r="E3229" t="s">
        <v>21</v>
      </c>
      <c r="F3229" t="s">
        <v>39</v>
      </c>
      <c r="G3229" s="16" t="s">
        <v>4050</v>
      </c>
      <c r="H3229" s="1"/>
      <c r="J3229"/>
      <c r="AC3229" s="5" t="e">
        <f>VLOOKUP(Table1[[#This Row],[Expense Report]],#REF!,3, 0)</f>
        <v>#REF!</v>
      </c>
      <c r="AD3229" t="s">
        <v>14683</v>
      </c>
      <c r="AE3229" t="s">
        <v>198</v>
      </c>
      <c r="AF3229" t="e">
        <f>MONTH(Table1[[#This Row],[Date Sent]])</f>
        <v>#REF!</v>
      </c>
      <c r="AG3229" t="e">
        <f>YEAR(Table1[[#This Row],[Date Sent]])</f>
        <v>#REF!</v>
      </c>
      <c r="AH3229"/>
    </row>
    <row r="3230" spans="1:34" x14ac:dyDescent="0.2">
      <c r="A3230" t="s">
        <v>694</v>
      </c>
      <c r="B3230" t="s">
        <v>4048</v>
      </c>
      <c r="C3230" s="1">
        <v>142.66</v>
      </c>
      <c r="D3230" s="5">
        <v>45335</v>
      </c>
      <c r="E3230" t="s">
        <v>21</v>
      </c>
      <c r="F3230" t="s">
        <v>15</v>
      </c>
      <c r="G3230" s="16" t="s">
        <v>4051</v>
      </c>
      <c r="H3230" s="1"/>
      <c r="J3230"/>
      <c r="AC3230" s="5" t="e">
        <f>VLOOKUP(Table1[[#This Row],[Expense Report]],#REF!,3, 0)</f>
        <v>#REF!</v>
      </c>
      <c r="AD3230" t="s">
        <v>14683</v>
      </c>
      <c r="AE3230" t="s">
        <v>198</v>
      </c>
      <c r="AF3230" t="e">
        <f>MONTH(Table1[[#This Row],[Date Sent]])</f>
        <v>#REF!</v>
      </c>
      <c r="AG3230" t="e">
        <f>YEAR(Table1[[#This Row],[Date Sent]])</f>
        <v>#REF!</v>
      </c>
      <c r="AH3230"/>
    </row>
    <row r="3231" spans="1:34" x14ac:dyDescent="0.2">
      <c r="A3231" t="s">
        <v>694</v>
      </c>
      <c r="B3231" t="s">
        <v>4048</v>
      </c>
      <c r="C3231" s="1">
        <v>31.74</v>
      </c>
      <c r="D3231" s="5">
        <v>45335</v>
      </c>
      <c r="E3231" t="s">
        <v>21</v>
      </c>
      <c r="F3231" t="s">
        <v>15</v>
      </c>
      <c r="G3231" s="16" t="s">
        <v>3518</v>
      </c>
      <c r="H3231" s="1"/>
      <c r="J3231"/>
      <c r="AC3231" s="5" t="e">
        <f>VLOOKUP(Table1[[#This Row],[Expense Report]],#REF!,3, 0)</f>
        <v>#REF!</v>
      </c>
      <c r="AD3231" t="s">
        <v>14683</v>
      </c>
      <c r="AE3231" t="s">
        <v>198</v>
      </c>
      <c r="AF3231" t="e">
        <f>MONTH(Table1[[#This Row],[Date Sent]])</f>
        <v>#REF!</v>
      </c>
      <c r="AG3231" t="e">
        <f>YEAR(Table1[[#This Row],[Date Sent]])</f>
        <v>#REF!</v>
      </c>
      <c r="AH3231"/>
    </row>
    <row r="3232" spans="1:34" x14ac:dyDescent="0.2">
      <c r="A3232" t="s">
        <v>694</v>
      </c>
      <c r="B3232" t="s">
        <v>4048</v>
      </c>
      <c r="C3232" s="1">
        <v>272.06</v>
      </c>
      <c r="D3232" s="5">
        <v>45337</v>
      </c>
      <c r="E3232" t="s">
        <v>21</v>
      </c>
      <c r="F3232" t="s">
        <v>33</v>
      </c>
      <c r="G3232" s="16" t="s">
        <v>4052</v>
      </c>
      <c r="H3232" s="1"/>
      <c r="J3232"/>
      <c r="AC3232" s="5" t="e">
        <f>VLOOKUP(Table1[[#This Row],[Expense Report]],#REF!,3, 0)</f>
        <v>#REF!</v>
      </c>
      <c r="AD3232" t="s">
        <v>14683</v>
      </c>
      <c r="AE3232" t="s">
        <v>198</v>
      </c>
      <c r="AF3232" t="e">
        <f>MONTH(Table1[[#This Row],[Date Sent]])</f>
        <v>#REF!</v>
      </c>
      <c r="AG3232" t="e">
        <f>YEAR(Table1[[#This Row],[Date Sent]])</f>
        <v>#REF!</v>
      </c>
      <c r="AH3232"/>
    </row>
    <row r="3233" spans="1:34" x14ac:dyDescent="0.2">
      <c r="A3233" t="s">
        <v>4053</v>
      </c>
      <c r="B3233" t="s">
        <v>4054</v>
      </c>
      <c r="C3233" s="1">
        <v>1386.42</v>
      </c>
      <c r="D3233" s="5">
        <v>45331</v>
      </c>
      <c r="E3233" t="s">
        <v>53</v>
      </c>
      <c r="F3233" t="s">
        <v>20</v>
      </c>
      <c r="G3233" s="16" t="s">
        <v>4055</v>
      </c>
      <c r="H3233" s="1"/>
      <c r="J3233"/>
      <c r="AC3233" s="5" t="e">
        <f>VLOOKUP(Table1[[#This Row],[Expense Report]],#REF!,3, 0)</f>
        <v>#REF!</v>
      </c>
      <c r="AD3233" t="s">
        <v>14643</v>
      </c>
      <c r="AE3233" t="s">
        <v>243</v>
      </c>
      <c r="AF3233" t="e">
        <f>MONTH(Table1[[#This Row],[Date Sent]])</f>
        <v>#REF!</v>
      </c>
      <c r="AG3233" t="e">
        <f>YEAR(Table1[[#This Row],[Date Sent]])</f>
        <v>#REF!</v>
      </c>
      <c r="AH3233"/>
    </row>
    <row r="3234" spans="1:34" x14ac:dyDescent="0.2">
      <c r="A3234" t="s">
        <v>4053</v>
      </c>
      <c r="B3234" t="s">
        <v>4056</v>
      </c>
      <c r="C3234" s="1">
        <v>68.58</v>
      </c>
      <c r="D3234" s="5">
        <v>45322</v>
      </c>
      <c r="E3234" t="s">
        <v>33</v>
      </c>
      <c r="F3234" t="s">
        <v>39</v>
      </c>
      <c r="G3234" s="16" t="s">
        <v>1614</v>
      </c>
      <c r="H3234" s="1"/>
      <c r="J3234"/>
      <c r="AC3234" s="5" t="e">
        <f>VLOOKUP(Table1[[#This Row],[Expense Report]],#REF!,3, 0)</f>
        <v>#REF!</v>
      </c>
      <c r="AD3234" t="s">
        <v>14643</v>
      </c>
      <c r="AE3234" t="s">
        <v>243</v>
      </c>
      <c r="AF3234" t="e">
        <f>MONTH(Table1[[#This Row],[Date Sent]])</f>
        <v>#REF!</v>
      </c>
      <c r="AG3234" t="e">
        <f>YEAR(Table1[[#This Row],[Date Sent]])</f>
        <v>#REF!</v>
      </c>
      <c r="AH3234"/>
    </row>
    <row r="3235" spans="1:34" x14ac:dyDescent="0.2">
      <c r="A3235" t="s">
        <v>4053</v>
      </c>
      <c r="B3235" t="s">
        <v>4056</v>
      </c>
      <c r="C3235" s="1">
        <v>56.17</v>
      </c>
      <c r="D3235" s="5">
        <v>45322</v>
      </c>
      <c r="E3235" t="s">
        <v>21</v>
      </c>
      <c r="F3235" t="s">
        <v>15</v>
      </c>
      <c r="G3235" s="16" t="s">
        <v>4057</v>
      </c>
      <c r="H3235" s="1"/>
      <c r="J3235"/>
      <c r="AC3235" s="5" t="e">
        <f>VLOOKUP(Table1[[#This Row],[Expense Report]],#REF!,3, 0)</f>
        <v>#REF!</v>
      </c>
      <c r="AD3235" t="s">
        <v>14643</v>
      </c>
      <c r="AE3235" t="s">
        <v>243</v>
      </c>
      <c r="AF3235" t="e">
        <f>MONTH(Table1[[#This Row],[Date Sent]])</f>
        <v>#REF!</v>
      </c>
      <c r="AG3235" t="e">
        <f>YEAR(Table1[[#This Row],[Date Sent]])</f>
        <v>#REF!</v>
      </c>
      <c r="AH3235"/>
    </row>
    <row r="3236" spans="1:34" x14ac:dyDescent="0.2">
      <c r="A3236" t="s">
        <v>4053</v>
      </c>
      <c r="B3236" t="s">
        <v>4056</v>
      </c>
      <c r="C3236" s="1">
        <v>17.43</v>
      </c>
      <c r="D3236" s="5">
        <v>45334</v>
      </c>
      <c r="E3236" t="s">
        <v>33</v>
      </c>
      <c r="F3236" t="s">
        <v>17</v>
      </c>
      <c r="G3236" s="16" t="s">
        <v>2151</v>
      </c>
      <c r="H3236" s="1"/>
      <c r="J3236"/>
      <c r="AC3236" s="5" t="e">
        <f>VLOOKUP(Table1[[#This Row],[Expense Report]],#REF!,3, 0)</f>
        <v>#REF!</v>
      </c>
      <c r="AD3236" t="s">
        <v>14643</v>
      </c>
      <c r="AE3236" t="s">
        <v>243</v>
      </c>
      <c r="AF3236" t="e">
        <f>MONTH(Table1[[#This Row],[Date Sent]])</f>
        <v>#REF!</v>
      </c>
      <c r="AG3236" t="e">
        <f>YEAR(Table1[[#This Row],[Date Sent]])</f>
        <v>#REF!</v>
      </c>
      <c r="AH3236"/>
    </row>
    <row r="3237" spans="1:34" x14ac:dyDescent="0.2">
      <c r="A3237" t="s">
        <v>4053</v>
      </c>
      <c r="B3237" t="s">
        <v>4056</v>
      </c>
      <c r="C3237" s="1">
        <v>254.39</v>
      </c>
      <c r="D3237" s="5">
        <v>45335</v>
      </c>
      <c r="E3237" t="s">
        <v>21</v>
      </c>
      <c r="F3237" t="s">
        <v>15</v>
      </c>
      <c r="G3237" s="16" t="s">
        <v>4058</v>
      </c>
      <c r="H3237" s="1"/>
      <c r="J3237"/>
      <c r="AC3237" s="5" t="e">
        <f>VLOOKUP(Table1[[#This Row],[Expense Report]],#REF!,3, 0)</f>
        <v>#REF!</v>
      </c>
      <c r="AD3237" t="s">
        <v>14643</v>
      </c>
      <c r="AE3237" t="s">
        <v>243</v>
      </c>
      <c r="AF3237" t="e">
        <f>MONTH(Table1[[#This Row],[Date Sent]])</f>
        <v>#REF!</v>
      </c>
      <c r="AG3237" t="e">
        <f>YEAR(Table1[[#This Row],[Date Sent]])</f>
        <v>#REF!</v>
      </c>
      <c r="AH3237"/>
    </row>
    <row r="3238" spans="1:34" x14ac:dyDescent="0.2">
      <c r="A3238" t="s">
        <v>2531</v>
      </c>
      <c r="B3238" t="s">
        <v>4059</v>
      </c>
      <c r="C3238" s="1">
        <v>56.25</v>
      </c>
      <c r="D3238" s="5">
        <v>45310</v>
      </c>
      <c r="E3238" t="s">
        <v>21</v>
      </c>
      <c r="F3238" t="s">
        <v>17</v>
      </c>
      <c r="G3238" s="16" t="s">
        <v>4060</v>
      </c>
      <c r="H3238" s="1"/>
      <c r="J3238"/>
      <c r="AC3238" s="5" t="e">
        <f>VLOOKUP(Table1[[#This Row],[Expense Report]],#REF!,3, 0)</f>
        <v>#REF!</v>
      </c>
      <c r="AD3238" t="s">
        <v>13232</v>
      </c>
      <c r="AE3238" t="s">
        <v>243</v>
      </c>
      <c r="AF3238" t="e">
        <f>MONTH(Table1[[#This Row],[Date Sent]])</f>
        <v>#REF!</v>
      </c>
      <c r="AG3238" t="e">
        <f>YEAR(Table1[[#This Row],[Date Sent]])</f>
        <v>#REF!</v>
      </c>
      <c r="AH3238"/>
    </row>
    <row r="3239" spans="1:34" x14ac:dyDescent="0.2">
      <c r="A3239" t="s">
        <v>2531</v>
      </c>
      <c r="B3239" t="s">
        <v>4059</v>
      </c>
      <c r="C3239" s="1">
        <v>117.77</v>
      </c>
      <c r="D3239" s="5">
        <v>45311</v>
      </c>
      <c r="E3239" t="s">
        <v>13</v>
      </c>
      <c r="F3239" t="s">
        <v>33</v>
      </c>
      <c r="G3239" s="16" t="s">
        <v>1728</v>
      </c>
      <c r="H3239" s="1"/>
      <c r="J3239"/>
      <c r="AC3239" s="5" t="e">
        <f>VLOOKUP(Table1[[#This Row],[Expense Report]],#REF!,3, 0)</f>
        <v>#REF!</v>
      </c>
      <c r="AD3239" t="s">
        <v>13232</v>
      </c>
      <c r="AE3239" t="s">
        <v>243</v>
      </c>
      <c r="AF3239" t="e">
        <f>MONTH(Table1[[#This Row],[Date Sent]])</f>
        <v>#REF!</v>
      </c>
      <c r="AG3239" t="e">
        <f>YEAR(Table1[[#This Row],[Date Sent]])</f>
        <v>#REF!</v>
      </c>
      <c r="AH3239"/>
    </row>
    <row r="3240" spans="1:34" x14ac:dyDescent="0.2">
      <c r="A3240" t="s">
        <v>2531</v>
      </c>
      <c r="B3240" t="s">
        <v>4059</v>
      </c>
      <c r="C3240" s="1">
        <v>73.48</v>
      </c>
      <c r="D3240" s="5">
        <v>45321</v>
      </c>
      <c r="E3240" t="s">
        <v>21</v>
      </c>
      <c r="F3240" t="s">
        <v>15</v>
      </c>
      <c r="G3240" s="16" t="s">
        <v>4061</v>
      </c>
      <c r="H3240" s="1"/>
      <c r="J3240"/>
      <c r="AC3240" s="5" t="e">
        <f>VLOOKUP(Table1[[#This Row],[Expense Report]],#REF!,3, 0)</f>
        <v>#REF!</v>
      </c>
      <c r="AD3240" t="s">
        <v>13232</v>
      </c>
      <c r="AE3240" t="s">
        <v>243</v>
      </c>
      <c r="AF3240" t="e">
        <f>MONTH(Table1[[#This Row],[Date Sent]])</f>
        <v>#REF!</v>
      </c>
      <c r="AG3240" t="e">
        <f>YEAR(Table1[[#This Row],[Date Sent]])</f>
        <v>#REF!</v>
      </c>
      <c r="AH3240"/>
    </row>
    <row r="3241" spans="1:34" x14ac:dyDescent="0.2">
      <c r="A3241" t="s">
        <v>2531</v>
      </c>
      <c r="B3241" t="s">
        <v>4059</v>
      </c>
      <c r="C3241" s="1">
        <v>309.76</v>
      </c>
      <c r="D3241" s="5">
        <v>45322</v>
      </c>
      <c r="E3241" t="s">
        <v>21</v>
      </c>
      <c r="F3241" t="s">
        <v>33</v>
      </c>
      <c r="G3241" s="16" t="s">
        <v>4062</v>
      </c>
      <c r="H3241" s="1"/>
      <c r="J3241"/>
      <c r="AC3241" s="5" t="e">
        <f>VLOOKUP(Table1[[#This Row],[Expense Report]],#REF!,3, 0)</f>
        <v>#REF!</v>
      </c>
      <c r="AD3241" t="s">
        <v>13232</v>
      </c>
      <c r="AE3241" t="s">
        <v>243</v>
      </c>
      <c r="AF3241" t="e">
        <f>MONTH(Table1[[#This Row],[Date Sent]])</f>
        <v>#REF!</v>
      </c>
      <c r="AG3241" t="e">
        <f>YEAR(Table1[[#This Row],[Date Sent]])</f>
        <v>#REF!</v>
      </c>
      <c r="AH3241"/>
    </row>
    <row r="3242" spans="1:34" x14ac:dyDescent="0.2">
      <c r="A3242" t="s">
        <v>2531</v>
      </c>
      <c r="B3242" t="s">
        <v>4059</v>
      </c>
      <c r="C3242" s="1">
        <v>55.55</v>
      </c>
      <c r="D3242" s="5">
        <v>45324</v>
      </c>
      <c r="E3242" t="s">
        <v>21</v>
      </c>
      <c r="F3242" t="s">
        <v>15</v>
      </c>
      <c r="G3242" s="16" t="s">
        <v>4063</v>
      </c>
      <c r="H3242" s="1"/>
      <c r="J3242"/>
      <c r="AC3242" s="5" t="e">
        <f>VLOOKUP(Table1[[#This Row],[Expense Report]],#REF!,3, 0)</f>
        <v>#REF!</v>
      </c>
      <c r="AD3242" t="s">
        <v>13232</v>
      </c>
      <c r="AE3242" t="s">
        <v>243</v>
      </c>
      <c r="AF3242" t="e">
        <f>MONTH(Table1[[#This Row],[Date Sent]])</f>
        <v>#REF!</v>
      </c>
      <c r="AG3242" t="e">
        <f>YEAR(Table1[[#This Row],[Date Sent]])</f>
        <v>#REF!</v>
      </c>
      <c r="AH3242"/>
    </row>
    <row r="3243" spans="1:34" x14ac:dyDescent="0.2">
      <c r="A3243" t="s">
        <v>2531</v>
      </c>
      <c r="B3243" t="s">
        <v>4059</v>
      </c>
      <c r="C3243" s="1">
        <v>33.57</v>
      </c>
      <c r="D3243" s="5">
        <v>45327</v>
      </c>
      <c r="E3243" t="s">
        <v>11</v>
      </c>
      <c r="F3243" t="s">
        <v>33</v>
      </c>
      <c r="G3243" s="16" t="s">
        <v>1922</v>
      </c>
      <c r="H3243" s="1"/>
      <c r="J3243"/>
      <c r="AC3243" s="5" t="e">
        <f>VLOOKUP(Table1[[#This Row],[Expense Report]],#REF!,3, 0)</f>
        <v>#REF!</v>
      </c>
      <c r="AD3243" t="s">
        <v>13232</v>
      </c>
      <c r="AE3243" t="s">
        <v>243</v>
      </c>
      <c r="AF3243" t="e">
        <f>MONTH(Table1[[#This Row],[Date Sent]])</f>
        <v>#REF!</v>
      </c>
      <c r="AG3243" t="e">
        <f>YEAR(Table1[[#This Row],[Date Sent]])</f>
        <v>#REF!</v>
      </c>
      <c r="AH3243"/>
    </row>
    <row r="3244" spans="1:34" x14ac:dyDescent="0.2">
      <c r="A3244" t="s">
        <v>2531</v>
      </c>
      <c r="B3244" t="s">
        <v>4059</v>
      </c>
      <c r="C3244" s="1">
        <v>189.89</v>
      </c>
      <c r="D3244" s="5">
        <v>45329</v>
      </c>
      <c r="E3244" t="s">
        <v>51</v>
      </c>
      <c r="F3244" t="s">
        <v>2974</v>
      </c>
      <c r="G3244" s="16" t="s">
        <v>4064</v>
      </c>
      <c r="H3244" s="1"/>
      <c r="J3244"/>
      <c r="AC3244" s="5" t="e">
        <f>VLOOKUP(Table1[[#This Row],[Expense Report]],#REF!,3, 0)</f>
        <v>#REF!</v>
      </c>
      <c r="AD3244" t="s">
        <v>13232</v>
      </c>
      <c r="AE3244" t="s">
        <v>243</v>
      </c>
      <c r="AF3244" t="e">
        <f>MONTH(Table1[[#This Row],[Date Sent]])</f>
        <v>#REF!</v>
      </c>
      <c r="AG3244" t="e">
        <f>YEAR(Table1[[#This Row],[Date Sent]])</f>
        <v>#REF!</v>
      </c>
      <c r="AH3244"/>
    </row>
    <row r="3245" spans="1:34" x14ac:dyDescent="0.2">
      <c r="A3245" t="s">
        <v>2531</v>
      </c>
      <c r="B3245" t="s">
        <v>4059</v>
      </c>
      <c r="C3245" s="1">
        <v>37.979999999999997</v>
      </c>
      <c r="D3245" s="5">
        <v>45329</v>
      </c>
      <c r="E3245" t="s">
        <v>51</v>
      </c>
      <c r="F3245" t="s">
        <v>2974</v>
      </c>
      <c r="G3245" s="16" t="s">
        <v>4065</v>
      </c>
      <c r="H3245" s="1"/>
      <c r="J3245"/>
      <c r="AC3245" s="5" t="e">
        <f>VLOOKUP(Table1[[#This Row],[Expense Report]],#REF!,3, 0)</f>
        <v>#REF!</v>
      </c>
      <c r="AD3245" t="s">
        <v>13232</v>
      </c>
      <c r="AE3245" t="s">
        <v>243</v>
      </c>
      <c r="AF3245" t="e">
        <f>MONTH(Table1[[#This Row],[Date Sent]])</f>
        <v>#REF!</v>
      </c>
      <c r="AG3245" t="e">
        <f>YEAR(Table1[[#This Row],[Date Sent]])</f>
        <v>#REF!</v>
      </c>
      <c r="AH3245"/>
    </row>
    <row r="3246" spans="1:34" x14ac:dyDescent="0.2">
      <c r="A3246" t="s">
        <v>2531</v>
      </c>
      <c r="B3246" t="s">
        <v>4059</v>
      </c>
      <c r="C3246" s="1">
        <v>304.25</v>
      </c>
      <c r="D3246" s="5">
        <v>45329</v>
      </c>
      <c r="E3246" t="s">
        <v>40</v>
      </c>
      <c r="F3246" t="s">
        <v>33</v>
      </c>
      <c r="G3246" s="16" t="s">
        <v>4066</v>
      </c>
      <c r="H3246" s="1"/>
      <c r="J3246"/>
      <c r="AC3246" s="5" t="e">
        <f>VLOOKUP(Table1[[#This Row],[Expense Report]],#REF!,3, 0)</f>
        <v>#REF!</v>
      </c>
      <c r="AD3246" t="s">
        <v>13232</v>
      </c>
      <c r="AE3246" t="s">
        <v>243</v>
      </c>
      <c r="AF3246" t="e">
        <f>MONTH(Table1[[#This Row],[Date Sent]])</f>
        <v>#REF!</v>
      </c>
      <c r="AG3246" t="e">
        <f>YEAR(Table1[[#This Row],[Date Sent]])</f>
        <v>#REF!</v>
      </c>
      <c r="AH3246"/>
    </row>
    <row r="3247" spans="1:34" x14ac:dyDescent="0.2">
      <c r="A3247" t="s">
        <v>3921</v>
      </c>
      <c r="B3247" t="s">
        <v>4067</v>
      </c>
      <c r="C3247" s="1">
        <v>263.94</v>
      </c>
      <c r="D3247" s="5">
        <v>45321</v>
      </c>
      <c r="E3247" t="s">
        <v>25</v>
      </c>
      <c r="F3247" t="s">
        <v>49</v>
      </c>
      <c r="G3247" s="16" t="s">
        <v>4068</v>
      </c>
      <c r="H3247" s="1"/>
      <c r="J3247"/>
      <c r="AC3247" s="5" t="e">
        <f>VLOOKUP(Table1[[#This Row],[Expense Report]],#REF!,3, 0)</f>
        <v>#REF!</v>
      </c>
      <c r="AD3247" t="s">
        <v>14709</v>
      </c>
      <c r="AE3247" t="s">
        <v>243</v>
      </c>
      <c r="AF3247" t="e">
        <f>MONTH(Table1[[#This Row],[Date Sent]])</f>
        <v>#REF!</v>
      </c>
      <c r="AG3247" t="e">
        <f>YEAR(Table1[[#This Row],[Date Sent]])</f>
        <v>#REF!</v>
      </c>
      <c r="AH3247"/>
    </row>
    <row r="3248" spans="1:34" x14ac:dyDescent="0.2">
      <c r="A3248" t="s">
        <v>3921</v>
      </c>
      <c r="B3248" t="s">
        <v>4067</v>
      </c>
      <c r="C3248" s="1">
        <v>409.28</v>
      </c>
      <c r="D3248" s="5">
        <v>45322</v>
      </c>
      <c r="E3248" t="s">
        <v>25</v>
      </c>
      <c r="F3248" t="s">
        <v>33</v>
      </c>
      <c r="G3248" s="16" t="s">
        <v>950</v>
      </c>
      <c r="H3248" s="1"/>
      <c r="J3248"/>
      <c r="AC3248" s="5" t="e">
        <f>VLOOKUP(Table1[[#This Row],[Expense Report]],#REF!,3, 0)</f>
        <v>#REF!</v>
      </c>
      <c r="AD3248" t="s">
        <v>14709</v>
      </c>
      <c r="AE3248" t="s">
        <v>243</v>
      </c>
      <c r="AF3248" t="e">
        <f>MONTH(Table1[[#This Row],[Date Sent]])</f>
        <v>#REF!</v>
      </c>
      <c r="AG3248" t="e">
        <f>YEAR(Table1[[#This Row],[Date Sent]])</f>
        <v>#REF!</v>
      </c>
      <c r="AH3248"/>
    </row>
    <row r="3249" spans="1:34" x14ac:dyDescent="0.2">
      <c r="A3249" t="s">
        <v>3921</v>
      </c>
      <c r="B3249" t="s">
        <v>4067</v>
      </c>
      <c r="C3249" s="1">
        <v>492.7</v>
      </c>
      <c r="D3249" s="5">
        <v>45322</v>
      </c>
      <c r="E3249" t="s">
        <v>25</v>
      </c>
      <c r="F3249" t="s">
        <v>17</v>
      </c>
      <c r="G3249" s="16" t="s">
        <v>1478</v>
      </c>
      <c r="H3249" s="1"/>
      <c r="J3249"/>
      <c r="AC3249" s="5" t="e">
        <f>VLOOKUP(Table1[[#This Row],[Expense Report]],#REF!,3, 0)</f>
        <v>#REF!</v>
      </c>
      <c r="AD3249" t="s">
        <v>14709</v>
      </c>
      <c r="AE3249" t="s">
        <v>243</v>
      </c>
      <c r="AF3249" t="e">
        <f>MONTH(Table1[[#This Row],[Date Sent]])</f>
        <v>#REF!</v>
      </c>
      <c r="AG3249" t="e">
        <f>YEAR(Table1[[#This Row],[Date Sent]])</f>
        <v>#REF!</v>
      </c>
      <c r="AH3249"/>
    </row>
    <row r="3250" spans="1:34" x14ac:dyDescent="0.2">
      <c r="A3250" t="s">
        <v>3921</v>
      </c>
      <c r="B3250" t="s">
        <v>4067</v>
      </c>
      <c r="C3250" s="1">
        <v>23.14</v>
      </c>
      <c r="D3250" s="5">
        <v>45330</v>
      </c>
      <c r="E3250" t="s">
        <v>25</v>
      </c>
      <c r="F3250" t="s">
        <v>17</v>
      </c>
      <c r="G3250" s="16" t="s">
        <v>4069</v>
      </c>
      <c r="H3250" s="1"/>
      <c r="J3250"/>
      <c r="AC3250" s="5" t="e">
        <f>VLOOKUP(Table1[[#This Row],[Expense Report]],#REF!,3, 0)</f>
        <v>#REF!</v>
      </c>
      <c r="AD3250" t="s">
        <v>14709</v>
      </c>
      <c r="AE3250" t="s">
        <v>243</v>
      </c>
      <c r="AF3250" t="e">
        <f>MONTH(Table1[[#This Row],[Date Sent]])</f>
        <v>#REF!</v>
      </c>
      <c r="AG3250" t="e">
        <f>YEAR(Table1[[#This Row],[Date Sent]])</f>
        <v>#REF!</v>
      </c>
      <c r="AH3250"/>
    </row>
    <row r="3251" spans="1:34" x14ac:dyDescent="0.2">
      <c r="A3251" t="s">
        <v>2227</v>
      </c>
      <c r="B3251" t="s">
        <v>4070</v>
      </c>
      <c r="C3251" s="1">
        <v>21.81</v>
      </c>
      <c r="D3251" s="5">
        <v>45326</v>
      </c>
      <c r="E3251" t="s">
        <v>21</v>
      </c>
      <c r="F3251" t="s">
        <v>33</v>
      </c>
      <c r="G3251" s="16" t="s">
        <v>4071</v>
      </c>
      <c r="H3251" s="1"/>
      <c r="J3251"/>
      <c r="AC3251" s="5" t="e">
        <f>VLOOKUP(Table1[[#This Row],[Expense Report]],#REF!,3, 0)</f>
        <v>#REF!</v>
      </c>
      <c r="AD3251" t="s">
        <v>14617</v>
      </c>
      <c r="AE3251" t="s">
        <v>6845</v>
      </c>
      <c r="AF3251" t="e">
        <f>MONTH(Table1[[#This Row],[Date Sent]])</f>
        <v>#REF!</v>
      </c>
      <c r="AG3251" t="e">
        <f>YEAR(Table1[[#This Row],[Date Sent]])</f>
        <v>#REF!</v>
      </c>
      <c r="AH3251"/>
    </row>
    <row r="3252" spans="1:34" x14ac:dyDescent="0.2">
      <c r="A3252" t="s">
        <v>2227</v>
      </c>
      <c r="B3252" t="s">
        <v>4070</v>
      </c>
      <c r="C3252" s="1">
        <v>111.59</v>
      </c>
      <c r="D3252" s="5">
        <v>45327</v>
      </c>
      <c r="E3252" t="s">
        <v>21</v>
      </c>
      <c r="F3252" t="s">
        <v>33</v>
      </c>
      <c r="G3252" s="16" t="s">
        <v>4072</v>
      </c>
      <c r="H3252" s="1"/>
      <c r="J3252"/>
      <c r="AC3252" s="5" t="e">
        <f>VLOOKUP(Table1[[#This Row],[Expense Report]],#REF!,3, 0)</f>
        <v>#REF!</v>
      </c>
      <c r="AD3252" t="s">
        <v>14617</v>
      </c>
      <c r="AE3252" t="s">
        <v>6845</v>
      </c>
      <c r="AF3252" t="e">
        <f>MONTH(Table1[[#This Row],[Date Sent]])</f>
        <v>#REF!</v>
      </c>
      <c r="AG3252" t="e">
        <f>YEAR(Table1[[#This Row],[Date Sent]])</f>
        <v>#REF!</v>
      </c>
      <c r="AH3252"/>
    </row>
    <row r="3253" spans="1:34" x14ac:dyDescent="0.2">
      <c r="A3253" t="s">
        <v>2227</v>
      </c>
      <c r="B3253" t="s">
        <v>4070</v>
      </c>
      <c r="C3253" s="1">
        <v>71.760000000000005</v>
      </c>
      <c r="D3253" s="5">
        <v>45328</v>
      </c>
      <c r="E3253" t="s">
        <v>21</v>
      </c>
      <c r="F3253" t="s">
        <v>15</v>
      </c>
      <c r="G3253" s="16" t="s">
        <v>4073</v>
      </c>
      <c r="H3253" s="1"/>
      <c r="J3253"/>
      <c r="AC3253" s="5" t="e">
        <f>VLOOKUP(Table1[[#This Row],[Expense Report]],#REF!,3, 0)</f>
        <v>#REF!</v>
      </c>
      <c r="AD3253" t="s">
        <v>14617</v>
      </c>
      <c r="AE3253" t="s">
        <v>6845</v>
      </c>
      <c r="AF3253" t="e">
        <f>MONTH(Table1[[#This Row],[Date Sent]])</f>
        <v>#REF!</v>
      </c>
      <c r="AG3253" t="e">
        <f>YEAR(Table1[[#This Row],[Date Sent]])</f>
        <v>#REF!</v>
      </c>
      <c r="AH3253"/>
    </row>
    <row r="3254" spans="1:34" x14ac:dyDescent="0.2">
      <c r="A3254" t="s">
        <v>2227</v>
      </c>
      <c r="B3254" t="s">
        <v>4070</v>
      </c>
      <c r="C3254" s="1">
        <v>66.8</v>
      </c>
      <c r="D3254" s="5">
        <v>45332</v>
      </c>
      <c r="E3254" t="s">
        <v>21</v>
      </c>
      <c r="F3254" t="s">
        <v>33</v>
      </c>
      <c r="G3254" s="16" t="s">
        <v>4074</v>
      </c>
      <c r="H3254" s="1"/>
      <c r="J3254"/>
      <c r="AC3254" s="5" t="e">
        <f>VLOOKUP(Table1[[#This Row],[Expense Report]],#REF!,3, 0)</f>
        <v>#REF!</v>
      </c>
      <c r="AD3254" t="s">
        <v>14617</v>
      </c>
      <c r="AE3254" t="s">
        <v>6845</v>
      </c>
      <c r="AF3254" t="e">
        <f>MONTH(Table1[[#This Row],[Date Sent]])</f>
        <v>#REF!</v>
      </c>
      <c r="AG3254" t="e">
        <f>YEAR(Table1[[#This Row],[Date Sent]])</f>
        <v>#REF!</v>
      </c>
      <c r="AH3254"/>
    </row>
    <row r="3255" spans="1:34" x14ac:dyDescent="0.2">
      <c r="A3255" t="s">
        <v>4075</v>
      </c>
      <c r="B3255" t="s">
        <v>4076</v>
      </c>
      <c r="C3255" s="1">
        <v>28.2</v>
      </c>
      <c r="D3255" s="5">
        <v>45316</v>
      </c>
      <c r="E3255" t="s">
        <v>6</v>
      </c>
      <c r="F3255" t="s">
        <v>18</v>
      </c>
      <c r="G3255" s="16" t="s">
        <v>2981</v>
      </c>
      <c r="H3255" s="1"/>
      <c r="J3255"/>
      <c r="AC3255" s="5" t="e">
        <f>VLOOKUP(Table1[[#This Row],[Expense Report]],#REF!,3, 0)</f>
        <v>#REF!</v>
      </c>
      <c r="AD3255" t="s">
        <v>11649</v>
      </c>
      <c r="AE3255" t="s">
        <v>11649</v>
      </c>
      <c r="AF3255" t="e">
        <f>MONTH(Table1[[#This Row],[Date Sent]])</f>
        <v>#REF!</v>
      </c>
      <c r="AG3255" t="e">
        <f>YEAR(Table1[[#This Row],[Date Sent]])</f>
        <v>#REF!</v>
      </c>
      <c r="AH3255"/>
    </row>
    <row r="3256" spans="1:34" x14ac:dyDescent="0.2">
      <c r="A3256" t="s">
        <v>4075</v>
      </c>
      <c r="B3256" t="s">
        <v>4076</v>
      </c>
      <c r="C3256" s="1">
        <v>29.98</v>
      </c>
      <c r="D3256" s="5">
        <v>45322</v>
      </c>
      <c r="E3256" t="s">
        <v>8</v>
      </c>
      <c r="F3256" t="s">
        <v>39</v>
      </c>
      <c r="G3256" s="16" t="s">
        <v>4077</v>
      </c>
      <c r="H3256" s="1"/>
      <c r="J3256"/>
      <c r="AC3256" s="5" t="e">
        <f>VLOOKUP(Table1[[#This Row],[Expense Report]],#REF!,3, 0)</f>
        <v>#REF!</v>
      </c>
      <c r="AD3256" t="s">
        <v>11649</v>
      </c>
      <c r="AE3256" t="s">
        <v>11649</v>
      </c>
      <c r="AF3256" t="e">
        <f>MONTH(Table1[[#This Row],[Date Sent]])</f>
        <v>#REF!</v>
      </c>
      <c r="AG3256" t="e">
        <f>YEAR(Table1[[#This Row],[Date Sent]])</f>
        <v>#REF!</v>
      </c>
      <c r="AH3256"/>
    </row>
    <row r="3257" spans="1:34" x14ac:dyDescent="0.2">
      <c r="A3257" t="s">
        <v>4075</v>
      </c>
      <c r="B3257" t="s">
        <v>4076</v>
      </c>
      <c r="C3257" s="1">
        <v>64.14</v>
      </c>
      <c r="D3257" s="5">
        <v>45326</v>
      </c>
      <c r="E3257" t="s">
        <v>21</v>
      </c>
      <c r="F3257" t="s">
        <v>15</v>
      </c>
      <c r="G3257" s="16" t="s">
        <v>4078</v>
      </c>
      <c r="H3257" s="1"/>
      <c r="J3257"/>
      <c r="AC3257" s="5" t="e">
        <f>VLOOKUP(Table1[[#This Row],[Expense Report]],#REF!,3, 0)</f>
        <v>#REF!</v>
      </c>
      <c r="AD3257" t="s">
        <v>11649</v>
      </c>
      <c r="AE3257" t="s">
        <v>11649</v>
      </c>
      <c r="AF3257" t="e">
        <f>MONTH(Table1[[#This Row],[Date Sent]])</f>
        <v>#REF!</v>
      </c>
      <c r="AG3257" t="e">
        <f>YEAR(Table1[[#This Row],[Date Sent]])</f>
        <v>#REF!</v>
      </c>
      <c r="AH3257"/>
    </row>
    <row r="3258" spans="1:34" x14ac:dyDescent="0.2">
      <c r="A3258" t="s">
        <v>4075</v>
      </c>
      <c r="B3258" t="s">
        <v>4076</v>
      </c>
      <c r="C3258" s="1">
        <v>10.210000000000001</v>
      </c>
      <c r="D3258" s="5">
        <v>45327</v>
      </c>
      <c r="E3258" t="s">
        <v>21</v>
      </c>
      <c r="F3258" t="s">
        <v>33</v>
      </c>
      <c r="G3258" s="16" t="s">
        <v>4079</v>
      </c>
      <c r="H3258" s="1"/>
      <c r="J3258"/>
      <c r="AC3258" s="5" t="e">
        <f>VLOOKUP(Table1[[#This Row],[Expense Report]],#REF!,3, 0)</f>
        <v>#REF!</v>
      </c>
      <c r="AD3258" t="s">
        <v>11649</v>
      </c>
      <c r="AE3258" t="s">
        <v>11649</v>
      </c>
      <c r="AF3258" t="e">
        <f>MONTH(Table1[[#This Row],[Date Sent]])</f>
        <v>#REF!</v>
      </c>
      <c r="AG3258" t="e">
        <f>YEAR(Table1[[#This Row],[Date Sent]])</f>
        <v>#REF!</v>
      </c>
      <c r="AH3258"/>
    </row>
    <row r="3259" spans="1:34" x14ac:dyDescent="0.2">
      <c r="A3259" t="s">
        <v>4075</v>
      </c>
      <c r="B3259" t="s">
        <v>4076</v>
      </c>
      <c r="C3259" s="1">
        <v>135.74</v>
      </c>
      <c r="D3259" s="5">
        <v>45331</v>
      </c>
      <c r="E3259" t="s">
        <v>21</v>
      </c>
      <c r="F3259" t="s">
        <v>15</v>
      </c>
      <c r="G3259" s="16" t="s">
        <v>4080</v>
      </c>
      <c r="H3259" s="1"/>
      <c r="J3259"/>
      <c r="AC3259" s="5" t="e">
        <f>VLOOKUP(Table1[[#This Row],[Expense Report]],#REF!,3, 0)</f>
        <v>#REF!</v>
      </c>
      <c r="AD3259" t="s">
        <v>11649</v>
      </c>
      <c r="AE3259" t="s">
        <v>11649</v>
      </c>
      <c r="AF3259" t="e">
        <f>MONTH(Table1[[#This Row],[Date Sent]])</f>
        <v>#REF!</v>
      </c>
      <c r="AG3259" t="e">
        <f>YEAR(Table1[[#This Row],[Date Sent]])</f>
        <v>#REF!</v>
      </c>
      <c r="AH3259"/>
    </row>
    <row r="3260" spans="1:34" x14ac:dyDescent="0.2">
      <c r="A3260" t="s">
        <v>4075</v>
      </c>
      <c r="B3260" t="s">
        <v>4076</v>
      </c>
      <c r="C3260" s="1">
        <v>869.92</v>
      </c>
      <c r="D3260" s="5">
        <v>45337</v>
      </c>
      <c r="E3260" t="s">
        <v>8</v>
      </c>
      <c r="F3260" t="s">
        <v>25</v>
      </c>
      <c r="G3260" s="16" t="s">
        <v>4081</v>
      </c>
      <c r="H3260" s="1"/>
      <c r="J3260"/>
      <c r="AC3260" s="5" t="e">
        <f>VLOOKUP(Table1[[#This Row],[Expense Report]],#REF!,3, 0)</f>
        <v>#REF!</v>
      </c>
      <c r="AD3260" t="s">
        <v>11649</v>
      </c>
      <c r="AE3260" t="s">
        <v>11649</v>
      </c>
      <c r="AF3260" t="e">
        <f>MONTH(Table1[[#This Row],[Date Sent]])</f>
        <v>#REF!</v>
      </c>
      <c r="AG3260" t="e">
        <f>YEAR(Table1[[#This Row],[Date Sent]])</f>
        <v>#REF!</v>
      </c>
      <c r="AH3260"/>
    </row>
    <row r="3261" spans="1:34" x14ac:dyDescent="0.2">
      <c r="A3261" t="s">
        <v>82</v>
      </c>
      <c r="B3261" t="s">
        <v>4082</v>
      </c>
      <c r="C3261" s="1">
        <v>61.97</v>
      </c>
      <c r="D3261" s="5">
        <v>45334</v>
      </c>
      <c r="E3261" t="s">
        <v>13</v>
      </c>
      <c r="F3261" t="s">
        <v>33</v>
      </c>
      <c r="G3261" s="16" t="s">
        <v>4083</v>
      </c>
      <c r="H3261" s="1"/>
      <c r="J3261"/>
      <c r="AC3261" s="5" t="e">
        <f>VLOOKUP(Table1[[#This Row],[Expense Report]],#REF!,3, 0)</f>
        <v>#REF!</v>
      </c>
      <c r="AD3261" t="s">
        <v>11649</v>
      </c>
      <c r="AE3261" t="s">
        <v>11649</v>
      </c>
      <c r="AF3261" t="e">
        <f>MONTH(Table1[[#This Row],[Date Sent]])</f>
        <v>#REF!</v>
      </c>
      <c r="AG3261" t="e">
        <f>YEAR(Table1[[#This Row],[Date Sent]])</f>
        <v>#REF!</v>
      </c>
      <c r="AH3261"/>
    </row>
    <row r="3262" spans="1:34" x14ac:dyDescent="0.2">
      <c r="A3262" t="s">
        <v>82</v>
      </c>
      <c r="B3262" t="s">
        <v>4082</v>
      </c>
      <c r="C3262" s="1">
        <v>134.32</v>
      </c>
      <c r="D3262" s="5">
        <v>45334</v>
      </c>
      <c r="E3262" t="s">
        <v>13</v>
      </c>
      <c r="F3262" t="s">
        <v>33</v>
      </c>
      <c r="G3262" s="16" t="s">
        <v>4083</v>
      </c>
      <c r="H3262" s="1"/>
      <c r="J3262"/>
      <c r="AC3262" s="5" t="e">
        <f>VLOOKUP(Table1[[#This Row],[Expense Report]],#REF!,3, 0)</f>
        <v>#REF!</v>
      </c>
      <c r="AD3262" t="s">
        <v>11649</v>
      </c>
      <c r="AE3262" t="s">
        <v>11649</v>
      </c>
      <c r="AF3262" t="e">
        <f>MONTH(Table1[[#This Row],[Date Sent]])</f>
        <v>#REF!</v>
      </c>
      <c r="AG3262" t="e">
        <f>YEAR(Table1[[#This Row],[Date Sent]])</f>
        <v>#REF!</v>
      </c>
      <c r="AH3262"/>
    </row>
    <row r="3263" spans="1:34" x14ac:dyDescent="0.2">
      <c r="A3263" t="s">
        <v>82</v>
      </c>
      <c r="B3263" t="s">
        <v>4082</v>
      </c>
      <c r="C3263" s="1">
        <v>7.59</v>
      </c>
      <c r="D3263" s="5">
        <v>45335</v>
      </c>
      <c r="E3263" t="s">
        <v>13</v>
      </c>
      <c r="F3263" t="s">
        <v>33</v>
      </c>
      <c r="G3263" s="16" t="s">
        <v>4083</v>
      </c>
      <c r="H3263" s="1"/>
      <c r="J3263"/>
      <c r="AC3263" s="5" t="e">
        <f>VLOOKUP(Table1[[#This Row],[Expense Report]],#REF!,3, 0)</f>
        <v>#REF!</v>
      </c>
      <c r="AD3263" t="s">
        <v>11649</v>
      </c>
      <c r="AE3263" t="s">
        <v>11649</v>
      </c>
      <c r="AF3263" t="e">
        <f>MONTH(Table1[[#This Row],[Date Sent]])</f>
        <v>#REF!</v>
      </c>
      <c r="AG3263" t="e">
        <f>YEAR(Table1[[#This Row],[Date Sent]])</f>
        <v>#REF!</v>
      </c>
      <c r="AH3263"/>
    </row>
    <row r="3264" spans="1:34" x14ac:dyDescent="0.2">
      <c r="A3264" t="s">
        <v>82</v>
      </c>
      <c r="B3264" t="s">
        <v>4082</v>
      </c>
      <c r="C3264" s="1">
        <v>-52.98</v>
      </c>
      <c r="D3264" s="5">
        <v>45335</v>
      </c>
      <c r="E3264" t="s">
        <v>13</v>
      </c>
      <c r="F3264" t="s">
        <v>15</v>
      </c>
      <c r="G3264" s="16" t="s">
        <v>4084</v>
      </c>
      <c r="H3264" s="1"/>
      <c r="J3264"/>
      <c r="AC3264" s="5" t="e">
        <f>VLOOKUP(Table1[[#This Row],[Expense Report]],#REF!,3, 0)</f>
        <v>#REF!</v>
      </c>
      <c r="AD3264" t="s">
        <v>11649</v>
      </c>
      <c r="AE3264" t="s">
        <v>11649</v>
      </c>
      <c r="AF3264" t="e">
        <f>MONTH(Table1[[#This Row],[Date Sent]])</f>
        <v>#REF!</v>
      </c>
      <c r="AG3264" t="e">
        <f>YEAR(Table1[[#This Row],[Date Sent]])</f>
        <v>#REF!</v>
      </c>
      <c r="AH3264"/>
    </row>
    <row r="3265" spans="1:34" x14ac:dyDescent="0.2">
      <c r="A3265" t="s">
        <v>82</v>
      </c>
      <c r="B3265" t="s">
        <v>4082</v>
      </c>
      <c r="C3265" s="1">
        <v>23.46</v>
      </c>
      <c r="D3265" s="5">
        <v>45337</v>
      </c>
      <c r="E3265" t="s">
        <v>13</v>
      </c>
      <c r="F3265" t="s">
        <v>15</v>
      </c>
      <c r="G3265" s="16" t="s">
        <v>4085</v>
      </c>
      <c r="H3265" s="1"/>
      <c r="J3265"/>
      <c r="AC3265" s="5" t="e">
        <f>VLOOKUP(Table1[[#This Row],[Expense Report]],#REF!,3, 0)</f>
        <v>#REF!</v>
      </c>
      <c r="AD3265" t="s">
        <v>11649</v>
      </c>
      <c r="AE3265" t="s">
        <v>11649</v>
      </c>
      <c r="AF3265" t="e">
        <f>MONTH(Table1[[#This Row],[Date Sent]])</f>
        <v>#REF!</v>
      </c>
      <c r="AG3265" t="e">
        <f>YEAR(Table1[[#This Row],[Date Sent]])</f>
        <v>#REF!</v>
      </c>
      <c r="AH3265"/>
    </row>
    <row r="3266" spans="1:34" x14ac:dyDescent="0.2">
      <c r="A3266" t="s">
        <v>82</v>
      </c>
      <c r="B3266" t="s">
        <v>4082</v>
      </c>
      <c r="C3266" s="1">
        <v>15.88</v>
      </c>
      <c r="D3266" s="5">
        <v>45337</v>
      </c>
      <c r="E3266" t="s">
        <v>13</v>
      </c>
      <c r="F3266" t="s">
        <v>33</v>
      </c>
      <c r="G3266" s="16" t="s">
        <v>4086</v>
      </c>
      <c r="H3266" s="1"/>
      <c r="J3266"/>
      <c r="AC3266" s="5" t="e">
        <f>VLOOKUP(Table1[[#This Row],[Expense Report]],#REF!,3, 0)</f>
        <v>#REF!</v>
      </c>
      <c r="AD3266" t="s">
        <v>11649</v>
      </c>
      <c r="AE3266" t="s">
        <v>11649</v>
      </c>
      <c r="AF3266" t="e">
        <f>MONTH(Table1[[#This Row],[Date Sent]])</f>
        <v>#REF!</v>
      </c>
      <c r="AG3266" t="e">
        <f>YEAR(Table1[[#This Row],[Date Sent]])</f>
        <v>#REF!</v>
      </c>
      <c r="AH3266"/>
    </row>
    <row r="3267" spans="1:34" x14ac:dyDescent="0.2">
      <c r="A3267" t="s">
        <v>82</v>
      </c>
      <c r="B3267" t="s">
        <v>4082</v>
      </c>
      <c r="C3267" s="1">
        <v>67.34</v>
      </c>
      <c r="D3267" s="5">
        <v>45338</v>
      </c>
      <c r="E3267" t="s">
        <v>13</v>
      </c>
      <c r="F3267" t="s">
        <v>15</v>
      </c>
      <c r="G3267" s="16" t="s">
        <v>4087</v>
      </c>
      <c r="H3267" s="1"/>
      <c r="J3267"/>
      <c r="AC3267" s="5" t="e">
        <f>VLOOKUP(Table1[[#This Row],[Expense Report]],#REF!,3, 0)</f>
        <v>#REF!</v>
      </c>
      <c r="AD3267" t="s">
        <v>11649</v>
      </c>
      <c r="AE3267" t="s">
        <v>11649</v>
      </c>
      <c r="AF3267" t="e">
        <f>MONTH(Table1[[#This Row],[Date Sent]])</f>
        <v>#REF!</v>
      </c>
      <c r="AG3267" t="e">
        <f>YEAR(Table1[[#This Row],[Date Sent]])</f>
        <v>#REF!</v>
      </c>
      <c r="AH3267"/>
    </row>
    <row r="3268" spans="1:34" x14ac:dyDescent="0.2">
      <c r="A3268" t="s">
        <v>82</v>
      </c>
      <c r="B3268" t="s">
        <v>4082</v>
      </c>
      <c r="C3268" s="1">
        <v>52.3</v>
      </c>
      <c r="D3268" s="5">
        <v>45338</v>
      </c>
      <c r="E3268" t="s">
        <v>13</v>
      </c>
      <c r="F3268" t="s">
        <v>15</v>
      </c>
      <c r="G3268" s="16" t="s">
        <v>4088</v>
      </c>
      <c r="H3268" s="1"/>
      <c r="J3268"/>
      <c r="AC3268" s="5" t="e">
        <f>VLOOKUP(Table1[[#This Row],[Expense Report]],#REF!,3, 0)</f>
        <v>#REF!</v>
      </c>
      <c r="AD3268" t="s">
        <v>11649</v>
      </c>
      <c r="AE3268" t="s">
        <v>11649</v>
      </c>
      <c r="AF3268" t="e">
        <f>MONTH(Table1[[#This Row],[Date Sent]])</f>
        <v>#REF!</v>
      </c>
      <c r="AG3268" t="e">
        <f>YEAR(Table1[[#This Row],[Date Sent]])</f>
        <v>#REF!</v>
      </c>
      <c r="AH3268"/>
    </row>
    <row r="3269" spans="1:34" x14ac:dyDescent="0.2">
      <c r="A3269" t="s">
        <v>82</v>
      </c>
      <c r="B3269" t="s">
        <v>4082</v>
      </c>
      <c r="C3269" s="1">
        <v>-76</v>
      </c>
      <c r="D3269" s="5">
        <v>45338</v>
      </c>
      <c r="E3269" t="s">
        <v>13</v>
      </c>
      <c r="F3269" t="s">
        <v>33</v>
      </c>
      <c r="G3269" s="16" t="s">
        <v>4089</v>
      </c>
      <c r="H3269" s="1"/>
      <c r="J3269"/>
      <c r="AC3269" s="5" t="e">
        <f>VLOOKUP(Table1[[#This Row],[Expense Report]],#REF!,3, 0)</f>
        <v>#REF!</v>
      </c>
      <c r="AD3269" t="s">
        <v>11649</v>
      </c>
      <c r="AE3269" t="s">
        <v>11649</v>
      </c>
      <c r="AF3269" t="e">
        <f>MONTH(Table1[[#This Row],[Date Sent]])</f>
        <v>#REF!</v>
      </c>
      <c r="AG3269" t="e">
        <f>YEAR(Table1[[#This Row],[Date Sent]])</f>
        <v>#REF!</v>
      </c>
      <c r="AH3269"/>
    </row>
    <row r="3270" spans="1:34" x14ac:dyDescent="0.2">
      <c r="A3270" t="s">
        <v>82</v>
      </c>
      <c r="B3270" t="s">
        <v>4082</v>
      </c>
      <c r="C3270" s="1">
        <v>79.489999999999995</v>
      </c>
      <c r="D3270" s="5">
        <v>45338</v>
      </c>
      <c r="E3270" t="s">
        <v>13</v>
      </c>
      <c r="F3270" t="s">
        <v>33</v>
      </c>
      <c r="G3270" s="16" t="s">
        <v>4090</v>
      </c>
      <c r="H3270" s="1"/>
      <c r="J3270"/>
      <c r="AC3270" s="5" t="e">
        <f>VLOOKUP(Table1[[#This Row],[Expense Report]],#REF!,3, 0)</f>
        <v>#REF!</v>
      </c>
      <c r="AD3270" t="s">
        <v>11649</v>
      </c>
      <c r="AE3270" t="s">
        <v>11649</v>
      </c>
      <c r="AF3270" t="e">
        <f>MONTH(Table1[[#This Row],[Date Sent]])</f>
        <v>#REF!</v>
      </c>
      <c r="AG3270" t="e">
        <f>YEAR(Table1[[#This Row],[Date Sent]])</f>
        <v>#REF!</v>
      </c>
      <c r="AH3270"/>
    </row>
    <row r="3271" spans="1:34" x14ac:dyDescent="0.2">
      <c r="A3271" t="s">
        <v>82</v>
      </c>
      <c r="B3271" t="s">
        <v>4082</v>
      </c>
      <c r="C3271" s="1">
        <v>12.54</v>
      </c>
      <c r="D3271" s="5">
        <v>45338</v>
      </c>
      <c r="E3271" t="s">
        <v>13</v>
      </c>
      <c r="F3271" t="s">
        <v>33</v>
      </c>
      <c r="G3271" s="16" t="s">
        <v>4091</v>
      </c>
      <c r="H3271" s="1"/>
      <c r="J3271"/>
      <c r="AC3271" s="5" t="e">
        <f>VLOOKUP(Table1[[#This Row],[Expense Report]],#REF!,3, 0)</f>
        <v>#REF!</v>
      </c>
      <c r="AD3271" t="s">
        <v>11649</v>
      </c>
      <c r="AE3271" t="s">
        <v>11649</v>
      </c>
      <c r="AF3271" t="e">
        <f>MONTH(Table1[[#This Row],[Date Sent]])</f>
        <v>#REF!</v>
      </c>
      <c r="AG3271" t="e">
        <f>YEAR(Table1[[#This Row],[Date Sent]])</f>
        <v>#REF!</v>
      </c>
      <c r="AH3271"/>
    </row>
    <row r="3272" spans="1:34" x14ac:dyDescent="0.2">
      <c r="A3272" t="s">
        <v>715</v>
      </c>
      <c r="B3272" t="s">
        <v>4092</v>
      </c>
      <c r="C3272" s="1">
        <v>48.29</v>
      </c>
      <c r="D3272" s="5">
        <v>45309</v>
      </c>
      <c r="E3272" t="s">
        <v>21</v>
      </c>
      <c r="F3272" t="s">
        <v>33</v>
      </c>
      <c r="G3272" s="16" t="s">
        <v>2080</v>
      </c>
      <c r="H3272" s="1"/>
      <c r="J3272"/>
      <c r="AC3272" s="5" t="e">
        <f>VLOOKUP(Table1[[#This Row],[Expense Report]],#REF!,3, 0)</f>
        <v>#REF!</v>
      </c>
      <c r="AD3272" t="s">
        <v>13300</v>
      </c>
      <c r="AE3272" t="s">
        <v>174</v>
      </c>
      <c r="AF3272" t="e">
        <f>MONTH(Table1[[#This Row],[Date Sent]])</f>
        <v>#REF!</v>
      </c>
      <c r="AG3272" t="e">
        <f>YEAR(Table1[[#This Row],[Date Sent]])</f>
        <v>#REF!</v>
      </c>
      <c r="AH3272"/>
    </row>
    <row r="3273" spans="1:34" x14ac:dyDescent="0.2">
      <c r="A3273" t="s">
        <v>715</v>
      </c>
      <c r="B3273" t="s">
        <v>4092</v>
      </c>
      <c r="C3273" s="1">
        <v>28.76</v>
      </c>
      <c r="D3273" s="5">
        <v>45309</v>
      </c>
      <c r="E3273" t="s">
        <v>33</v>
      </c>
      <c r="F3273" t="s">
        <v>39</v>
      </c>
      <c r="G3273" s="16" t="s">
        <v>4093</v>
      </c>
      <c r="H3273" s="1"/>
      <c r="J3273"/>
      <c r="AC3273" s="5" t="e">
        <f>VLOOKUP(Table1[[#This Row],[Expense Report]],#REF!,3, 0)</f>
        <v>#REF!</v>
      </c>
      <c r="AD3273" t="s">
        <v>13300</v>
      </c>
      <c r="AE3273" t="s">
        <v>174</v>
      </c>
      <c r="AF3273" t="e">
        <f>MONTH(Table1[[#This Row],[Date Sent]])</f>
        <v>#REF!</v>
      </c>
      <c r="AG3273" t="e">
        <f>YEAR(Table1[[#This Row],[Date Sent]])</f>
        <v>#REF!</v>
      </c>
      <c r="AH3273"/>
    </row>
    <row r="3274" spans="1:34" x14ac:dyDescent="0.2">
      <c r="A3274" t="s">
        <v>715</v>
      </c>
      <c r="B3274" t="s">
        <v>4092</v>
      </c>
      <c r="C3274" s="1">
        <v>95.76</v>
      </c>
      <c r="D3274" s="5">
        <v>45310</v>
      </c>
      <c r="E3274" t="s">
        <v>21</v>
      </c>
      <c r="F3274" t="s">
        <v>33</v>
      </c>
      <c r="G3274" s="16" t="s">
        <v>4094</v>
      </c>
      <c r="H3274" s="1"/>
      <c r="J3274"/>
      <c r="AC3274" s="5" t="e">
        <f>VLOOKUP(Table1[[#This Row],[Expense Report]],#REF!,3, 0)</f>
        <v>#REF!</v>
      </c>
      <c r="AD3274" t="s">
        <v>13300</v>
      </c>
      <c r="AE3274" t="s">
        <v>174</v>
      </c>
      <c r="AF3274" t="e">
        <f>MONTH(Table1[[#This Row],[Date Sent]])</f>
        <v>#REF!</v>
      </c>
      <c r="AG3274" t="e">
        <f>YEAR(Table1[[#This Row],[Date Sent]])</f>
        <v>#REF!</v>
      </c>
      <c r="AH3274"/>
    </row>
    <row r="3275" spans="1:34" x14ac:dyDescent="0.2">
      <c r="A3275" t="s">
        <v>715</v>
      </c>
      <c r="B3275" t="s">
        <v>4092</v>
      </c>
      <c r="C3275" s="1">
        <v>133.77000000000001</v>
      </c>
      <c r="D3275" s="5">
        <v>45317</v>
      </c>
      <c r="E3275" t="s">
        <v>21</v>
      </c>
      <c r="F3275" t="s">
        <v>33</v>
      </c>
      <c r="G3275" s="16" t="s">
        <v>4095</v>
      </c>
      <c r="H3275" s="1"/>
      <c r="J3275"/>
      <c r="AC3275" s="5" t="e">
        <f>VLOOKUP(Table1[[#This Row],[Expense Report]],#REF!,3, 0)</f>
        <v>#REF!</v>
      </c>
      <c r="AD3275" t="s">
        <v>13300</v>
      </c>
      <c r="AE3275" t="s">
        <v>174</v>
      </c>
      <c r="AF3275" t="e">
        <f>MONTH(Table1[[#This Row],[Date Sent]])</f>
        <v>#REF!</v>
      </c>
      <c r="AG3275" t="e">
        <f>YEAR(Table1[[#This Row],[Date Sent]])</f>
        <v>#REF!</v>
      </c>
      <c r="AH3275"/>
    </row>
    <row r="3276" spans="1:34" x14ac:dyDescent="0.2">
      <c r="A3276" t="s">
        <v>715</v>
      </c>
      <c r="B3276" t="s">
        <v>4092</v>
      </c>
      <c r="C3276" s="1">
        <v>354.05</v>
      </c>
      <c r="D3276" s="5">
        <v>45317</v>
      </c>
      <c r="E3276" t="s">
        <v>13</v>
      </c>
      <c r="F3276" t="s">
        <v>17</v>
      </c>
      <c r="G3276" s="16" t="s">
        <v>4096</v>
      </c>
      <c r="H3276" s="1"/>
      <c r="J3276"/>
      <c r="AC3276" s="5" t="e">
        <f>VLOOKUP(Table1[[#This Row],[Expense Report]],#REF!,3, 0)</f>
        <v>#REF!</v>
      </c>
      <c r="AD3276" t="s">
        <v>13300</v>
      </c>
      <c r="AE3276" t="s">
        <v>174</v>
      </c>
      <c r="AF3276" t="e">
        <f>MONTH(Table1[[#This Row],[Date Sent]])</f>
        <v>#REF!</v>
      </c>
      <c r="AG3276" t="e">
        <f>YEAR(Table1[[#This Row],[Date Sent]])</f>
        <v>#REF!</v>
      </c>
      <c r="AH3276"/>
    </row>
    <row r="3277" spans="1:34" x14ac:dyDescent="0.2">
      <c r="A3277" t="s">
        <v>715</v>
      </c>
      <c r="B3277" t="s">
        <v>4092</v>
      </c>
      <c r="C3277" s="1">
        <v>142.22999999999999</v>
      </c>
      <c r="D3277" s="5">
        <v>45321</v>
      </c>
      <c r="E3277" t="s">
        <v>20</v>
      </c>
      <c r="F3277" t="s">
        <v>33</v>
      </c>
      <c r="G3277" s="16" t="s">
        <v>1520</v>
      </c>
      <c r="H3277" s="1"/>
      <c r="J3277"/>
      <c r="AC3277" s="5" t="e">
        <f>VLOOKUP(Table1[[#This Row],[Expense Report]],#REF!,3, 0)</f>
        <v>#REF!</v>
      </c>
      <c r="AD3277" t="s">
        <v>13300</v>
      </c>
      <c r="AE3277" t="s">
        <v>174</v>
      </c>
      <c r="AF3277" t="e">
        <f>MONTH(Table1[[#This Row],[Date Sent]])</f>
        <v>#REF!</v>
      </c>
      <c r="AG3277" t="e">
        <f>YEAR(Table1[[#This Row],[Date Sent]])</f>
        <v>#REF!</v>
      </c>
      <c r="AH3277"/>
    </row>
    <row r="3278" spans="1:34" x14ac:dyDescent="0.2">
      <c r="A3278" t="s">
        <v>715</v>
      </c>
      <c r="B3278" t="s">
        <v>4092</v>
      </c>
      <c r="C3278" s="1">
        <v>29.77</v>
      </c>
      <c r="D3278" s="5">
        <v>45322</v>
      </c>
      <c r="E3278" t="s">
        <v>20</v>
      </c>
      <c r="F3278" t="s">
        <v>33</v>
      </c>
      <c r="G3278" s="16" t="s">
        <v>4097</v>
      </c>
      <c r="H3278" s="1"/>
      <c r="J3278"/>
      <c r="AC3278" s="5" t="e">
        <f>VLOOKUP(Table1[[#This Row],[Expense Report]],#REF!,3, 0)</f>
        <v>#REF!</v>
      </c>
      <c r="AD3278" t="s">
        <v>13300</v>
      </c>
      <c r="AE3278" t="s">
        <v>174</v>
      </c>
      <c r="AF3278" t="e">
        <f>MONTH(Table1[[#This Row],[Date Sent]])</f>
        <v>#REF!</v>
      </c>
      <c r="AG3278" t="e">
        <f>YEAR(Table1[[#This Row],[Date Sent]])</f>
        <v>#REF!</v>
      </c>
      <c r="AH3278"/>
    </row>
    <row r="3279" spans="1:34" x14ac:dyDescent="0.2">
      <c r="A3279" t="s">
        <v>715</v>
      </c>
      <c r="B3279" t="s">
        <v>4092</v>
      </c>
      <c r="C3279" s="1">
        <v>45.65</v>
      </c>
      <c r="D3279" s="5">
        <v>45328</v>
      </c>
      <c r="E3279" t="s">
        <v>21</v>
      </c>
      <c r="F3279" t="s">
        <v>33</v>
      </c>
      <c r="G3279" s="16" t="s">
        <v>4098</v>
      </c>
      <c r="H3279" s="1"/>
      <c r="J3279"/>
      <c r="AC3279" s="5" t="e">
        <f>VLOOKUP(Table1[[#This Row],[Expense Report]],#REF!,3, 0)</f>
        <v>#REF!</v>
      </c>
      <c r="AD3279" t="s">
        <v>13300</v>
      </c>
      <c r="AE3279" t="s">
        <v>174</v>
      </c>
      <c r="AF3279" t="e">
        <f>MONTH(Table1[[#This Row],[Date Sent]])</f>
        <v>#REF!</v>
      </c>
      <c r="AG3279" t="e">
        <f>YEAR(Table1[[#This Row],[Date Sent]])</f>
        <v>#REF!</v>
      </c>
      <c r="AH3279"/>
    </row>
    <row r="3280" spans="1:34" x14ac:dyDescent="0.2">
      <c r="A3280" t="s">
        <v>715</v>
      </c>
      <c r="B3280" t="s">
        <v>4092</v>
      </c>
      <c r="C3280" s="1">
        <v>25.42</v>
      </c>
      <c r="D3280" s="5">
        <v>45336</v>
      </c>
      <c r="E3280" t="s">
        <v>21</v>
      </c>
      <c r="F3280" t="s">
        <v>33</v>
      </c>
      <c r="G3280" s="16" t="s">
        <v>2044</v>
      </c>
      <c r="H3280" s="1"/>
      <c r="J3280"/>
      <c r="AC3280" s="5" t="e">
        <f>VLOOKUP(Table1[[#This Row],[Expense Report]],#REF!,3, 0)</f>
        <v>#REF!</v>
      </c>
      <c r="AD3280" t="s">
        <v>13300</v>
      </c>
      <c r="AE3280" t="s">
        <v>174</v>
      </c>
      <c r="AF3280" t="e">
        <f>MONTH(Table1[[#This Row],[Date Sent]])</f>
        <v>#REF!</v>
      </c>
      <c r="AG3280" t="e">
        <f>YEAR(Table1[[#This Row],[Date Sent]])</f>
        <v>#REF!</v>
      </c>
      <c r="AH3280"/>
    </row>
    <row r="3281" spans="1:34" x14ac:dyDescent="0.2">
      <c r="A3281" t="s">
        <v>715</v>
      </c>
      <c r="B3281" t="s">
        <v>4092</v>
      </c>
      <c r="C3281" s="1">
        <v>37.56</v>
      </c>
      <c r="D3281" s="5">
        <v>45337</v>
      </c>
      <c r="E3281" t="s">
        <v>21</v>
      </c>
      <c r="F3281" t="s">
        <v>33</v>
      </c>
      <c r="G3281" s="16" t="s">
        <v>4099</v>
      </c>
      <c r="H3281" s="1"/>
      <c r="J3281"/>
      <c r="AC3281" s="5" t="e">
        <f>VLOOKUP(Table1[[#This Row],[Expense Report]],#REF!,3, 0)</f>
        <v>#REF!</v>
      </c>
      <c r="AD3281" t="s">
        <v>13300</v>
      </c>
      <c r="AE3281" t="s">
        <v>174</v>
      </c>
      <c r="AF3281" t="e">
        <f>MONTH(Table1[[#This Row],[Date Sent]])</f>
        <v>#REF!</v>
      </c>
      <c r="AG3281" t="e">
        <f>YEAR(Table1[[#This Row],[Date Sent]])</f>
        <v>#REF!</v>
      </c>
      <c r="AH3281"/>
    </row>
    <row r="3282" spans="1:34" x14ac:dyDescent="0.2">
      <c r="A3282" t="s">
        <v>307</v>
      </c>
      <c r="B3282" t="s">
        <v>4100</v>
      </c>
      <c r="C3282" s="1">
        <v>96</v>
      </c>
      <c r="D3282" s="5">
        <v>45316</v>
      </c>
      <c r="E3282" t="s">
        <v>14</v>
      </c>
      <c r="F3282" t="s">
        <v>38</v>
      </c>
      <c r="G3282" s="16" t="s">
        <v>4101</v>
      </c>
      <c r="H3282" s="1"/>
      <c r="J3282"/>
      <c r="AC3282" s="5" t="e">
        <f>VLOOKUP(Table1[[#This Row],[Expense Report]],#REF!,3, 0)</f>
        <v>#REF!</v>
      </c>
      <c r="AD3282" t="s">
        <v>11649</v>
      </c>
      <c r="AE3282" t="s">
        <v>11649</v>
      </c>
      <c r="AF3282" t="e">
        <f>MONTH(Table1[[#This Row],[Date Sent]])</f>
        <v>#REF!</v>
      </c>
      <c r="AG3282" t="e">
        <f>YEAR(Table1[[#This Row],[Date Sent]])</f>
        <v>#REF!</v>
      </c>
      <c r="AH3282"/>
    </row>
    <row r="3283" spans="1:34" x14ac:dyDescent="0.2">
      <c r="A3283" t="s">
        <v>307</v>
      </c>
      <c r="B3283" t="s">
        <v>4100</v>
      </c>
      <c r="C3283" s="1">
        <v>74.34</v>
      </c>
      <c r="D3283" s="5">
        <v>45317</v>
      </c>
      <c r="E3283" t="s">
        <v>21</v>
      </c>
      <c r="F3283" t="s">
        <v>33</v>
      </c>
      <c r="G3283" s="16" t="s">
        <v>4102</v>
      </c>
      <c r="H3283" s="1"/>
      <c r="J3283"/>
      <c r="AC3283" s="5" t="e">
        <f>VLOOKUP(Table1[[#This Row],[Expense Report]],#REF!,3, 0)</f>
        <v>#REF!</v>
      </c>
      <c r="AD3283" t="s">
        <v>11649</v>
      </c>
      <c r="AE3283" t="s">
        <v>11649</v>
      </c>
      <c r="AF3283" t="e">
        <f>MONTH(Table1[[#This Row],[Date Sent]])</f>
        <v>#REF!</v>
      </c>
      <c r="AG3283" t="e">
        <f>YEAR(Table1[[#This Row],[Date Sent]])</f>
        <v>#REF!</v>
      </c>
      <c r="AH3283"/>
    </row>
    <row r="3284" spans="1:34" x14ac:dyDescent="0.2">
      <c r="A3284" t="s">
        <v>307</v>
      </c>
      <c r="B3284" t="s">
        <v>4100</v>
      </c>
      <c r="C3284" s="1">
        <v>62.63</v>
      </c>
      <c r="D3284" s="5">
        <v>45317</v>
      </c>
      <c r="E3284" t="s">
        <v>21</v>
      </c>
      <c r="F3284" t="s">
        <v>33</v>
      </c>
      <c r="G3284" s="16" t="s">
        <v>4103</v>
      </c>
      <c r="H3284" s="1"/>
      <c r="J3284"/>
      <c r="AC3284" s="5" t="e">
        <f>VLOOKUP(Table1[[#This Row],[Expense Report]],#REF!,3, 0)</f>
        <v>#REF!</v>
      </c>
      <c r="AD3284" t="s">
        <v>11649</v>
      </c>
      <c r="AE3284" t="s">
        <v>11649</v>
      </c>
      <c r="AF3284" t="e">
        <f>MONTH(Table1[[#This Row],[Date Sent]])</f>
        <v>#REF!</v>
      </c>
      <c r="AG3284" t="e">
        <f>YEAR(Table1[[#This Row],[Date Sent]])</f>
        <v>#REF!</v>
      </c>
      <c r="AH3284"/>
    </row>
    <row r="3285" spans="1:34" x14ac:dyDescent="0.2">
      <c r="A3285" t="s">
        <v>307</v>
      </c>
      <c r="B3285" t="s">
        <v>4100</v>
      </c>
      <c r="C3285" s="1">
        <v>3.59</v>
      </c>
      <c r="D3285" s="5">
        <v>45339</v>
      </c>
      <c r="E3285" t="s">
        <v>24</v>
      </c>
      <c r="F3285" t="s">
        <v>14</v>
      </c>
      <c r="G3285" s="16" t="s">
        <v>4104</v>
      </c>
      <c r="H3285" s="1"/>
      <c r="J3285"/>
      <c r="AC3285" s="5" t="e">
        <f>VLOOKUP(Table1[[#This Row],[Expense Report]],#REF!,3, 0)</f>
        <v>#REF!</v>
      </c>
      <c r="AD3285" t="s">
        <v>11649</v>
      </c>
      <c r="AE3285" t="s">
        <v>11649</v>
      </c>
      <c r="AF3285" t="e">
        <f>MONTH(Table1[[#This Row],[Date Sent]])</f>
        <v>#REF!</v>
      </c>
      <c r="AG3285" t="e">
        <f>YEAR(Table1[[#This Row],[Date Sent]])</f>
        <v>#REF!</v>
      </c>
      <c r="AH3285"/>
    </row>
    <row r="3286" spans="1:34" x14ac:dyDescent="0.2">
      <c r="A3286" t="s">
        <v>307</v>
      </c>
      <c r="B3286" t="s">
        <v>4105</v>
      </c>
      <c r="C3286" s="1">
        <v>128.27000000000001</v>
      </c>
      <c r="D3286" s="5">
        <v>45327</v>
      </c>
      <c r="E3286" t="s">
        <v>21</v>
      </c>
      <c r="F3286" t="s">
        <v>33</v>
      </c>
      <c r="G3286" s="16" t="s">
        <v>1076</v>
      </c>
      <c r="H3286" s="1"/>
      <c r="J3286"/>
      <c r="AC3286" s="5" t="e">
        <f>VLOOKUP(Table1[[#This Row],[Expense Report]],#REF!,3, 0)</f>
        <v>#REF!</v>
      </c>
      <c r="AD3286" t="s">
        <v>11649</v>
      </c>
      <c r="AE3286" t="s">
        <v>11649</v>
      </c>
      <c r="AF3286" t="e">
        <f>MONTH(Table1[[#This Row],[Date Sent]])</f>
        <v>#REF!</v>
      </c>
      <c r="AG3286" t="e">
        <f>YEAR(Table1[[#This Row],[Date Sent]])</f>
        <v>#REF!</v>
      </c>
      <c r="AH3286"/>
    </row>
    <row r="3287" spans="1:34" x14ac:dyDescent="0.2">
      <c r="A3287" t="s">
        <v>307</v>
      </c>
      <c r="B3287" t="s">
        <v>4105</v>
      </c>
      <c r="C3287" s="1">
        <v>80.39</v>
      </c>
      <c r="D3287" s="5">
        <v>45329</v>
      </c>
      <c r="E3287" t="s">
        <v>21</v>
      </c>
      <c r="F3287" t="s">
        <v>33</v>
      </c>
      <c r="G3287" s="16" t="s">
        <v>4106</v>
      </c>
      <c r="H3287" s="1"/>
      <c r="J3287"/>
      <c r="AC3287" s="5" t="e">
        <f>VLOOKUP(Table1[[#This Row],[Expense Report]],#REF!,3, 0)</f>
        <v>#REF!</v>
      </c>
      <c r="AD3287" t="s">
        <v>11649</v>
      </c>
      <c r="AE3287" t="s">
        <v>11649</v>
      </c>
      <c r="AF3287" t="e">
        <f>MONTH(Table1[[#This Row],[Date Sent]])</f>
        <v>#REF!</v>
      </c>
      <c r="AG3287" t="e">
        <f>YEAR(Table1[[#This Row],[Date Sent]])</f>
        <v>#REF!</v>
      </c>
      <c r="AH3287"/>
    </row>
    <row r="3288" spans="1:34" x14ac:dyDescent="0.2">
      <c r="A3288" t="s">
        <v>307</v>
      </c>
      <c r="B3288" t="s">
        <v>4105</v>
      </c>
      <c r="C3288" s="1">
        <v>42.59</v>
      </c>
      <c r="D3288" s="5">
        <v>45329</v>
      </c>
      <c r="E3288" t="s">
        <v>21</v>
      </c>
      <c r="F3288" t="s">
        <v>33</v>
      </c>
      <c r="G3288" s="16" t="s">
        <v>4107</v>
      </c>
      <c r="H3288" s="1"/>
      <c r="J3288"/>
      <c r="AC3288" s="5" t="e">
        <f>VLOOKUP(Table1[[#This Row],[Expense Report]],#REF!,3, 0)</f>
        <v>#REF!</v>
      </c>
      <c r="AD3288" t="s">
        <v>11649</v>
      </c>
      <c r="AE3288" t="s">
        <v>11649</v>
      </c>
      <c r="AF3288" t="e">
        <f>MONTH(Table1[[#This Row],[Date Sent]])</f>
        <v>#REF!</v>
      </c>
      <c r="AG3288" t="e">
        <f>YEAR(Table1[[#This Row],[Date Sent]])</f>
        <v>#REF!</v>
      </c>
      <c r="AH3288"/>
    </row>
    <row r="3289" spans="1:34" x14ac:dyDescent="0.2">
      <c r="A3289" t="s">
        <v>307</v>
      </c>
      <c r="B3289" t="s">
        <v>4105</v>
      </c>
      <c r="C3289" s="1">
        <v>44.93</v>
      </c>
      <c r="D3289" s="5">
        <v>45330</v>
      </c>
      <c r="E3289" t="s">
        <v>25</v>
      </c>
      <c r="F3289" t="s">
        <v>17</v>
      </c>
      <c r="G3289" s="16" t="s">
        <v>3512</v>
      </c>
      <c r="H3289" s="1"/>
      <c r="J3289"/>
      <c r="AC3289" s="5" t="e">
        <f>VLOOKUP(Table1[[#This Row],[Expense Report]],#REF!,3, 0)</f>
        <v>#REF!</v>
      </c>
      <c r="AD3289" t="s">
        <v>11649</v>
      </c>
      <c r="AE3289" t="s">
        <v>11649</v>
      </c>
      <c r="AF3289" t="e">
        <f>MONTH(Table1[[#This Row],[Date Sent]])</f>
        <v>#REF!</v>
      </c>
      <c r="AG3289" t="e">
        <f>YEAR(Table1[[#This Row],[Date Sent]])</f>
        <v>#REF!</v>
      </c>
      <c r="AH3289"/>
    </row>
    <row r="3290" spans="1:34" x14ac:dyDescent="0.2">
      <c r="A3290" t="s">
        <v>307</v>
      </c>
      <c r="B3290" t="s">
        <v>4105</v>
      </c>
      <c r="C3290" s="1">
        <v>343.37</v>
      </c>
      <c r="D3290" s="5">
        <v>45339</v>
      </c>
      <c r="E3290" t="s">
        <v>21</v>
      </c>
      <c r="F3290" t="s">
        <v>33</v>
      </c>
      <c r="G3290" s="16" t="s">
        <v>4108</v>
      </c>
      <c r="H3290" s="1"/>
      <c r="J3290"/>
      <c r="AC3290" s="5" t="e">
        <f>VLOOKUP(Table1[[#This Row],[Expense Report]],#REF!,3, 0)</f>
        <v>#REF!</v>
      </c>
      <c r="AD3290" t="s">
        <v>11649</v>
      </c>
      <c r="AE3290" t="s">
        <v>11649</v>
      </c>
      <c r="AF3290" t="e">
        <f>MONTH(Table1[[#This Row],[Date Sent]])</f>
        <v>#REF!</v>
      </c>
      <c r="AG3290" t="e">
        <f>YEAR(Table1[[#This Row],[Date Sent]])</f>
        <v>#REF!</v>
      </c>
      <c r="AH3290"/>
    </row>
    <row r="3291" spans="1:34" x14ac:dyDescent="0.2">
      <c r="A3291" t="s">
        <v>162</v>
      </c>
      <c r="B3291" t="s">
        <v>4109</v>
      </c>
      <c r="C3291" s="1">
        <v>115.41</v>
      </c>
      <c r="D3291" s="5">
        <v>45337</v>
      </c>
      <c r="E3291" t="s">
        <v>21</v>
      </c>
      <c r="F3291" t="s">
        <v>18</v>
      </c>
      <c r="G3291" s="16" t="s">
        <v>4110</v>
      </c>
      <c r="H3291" s="1"/>
      <c r="J3291"/>
      <c r="AC3291" s="5" t="e">
        <f>VLOOKUP(Table1[[#This Row],[Expense Report]],#REF!,3, 0)</f>
        <v>#REF!</v>
      </c>
      <c r="AD3291" t="s">
        <v>13258</v>
      </c>
      <c r="AE3291" t="s">
        <v>174</v>
      </c>
      <c r="AF3291" t="e">
        <f>MONTH(Table1[[#This Row],[Date Sent]])</f>
        <v>#REF!</v>
      </c>
      <c r="AG3291" t="e">
        <f>YEAR(Table1[[#This Row],[Date Sent]])</f>
        <v>#REF!</v>
      </c>
      <c r="AH3291"/>
    </row>
    <row r="3292" spans="1:34" x14ac:dyDescent="0.2">
      <c r="A3292" t="s">
        <v>162</v>
      </c>
      <c r="B3292" t="s">
        <v>4109</v>
      </c>
      <c r="C3292" s="1">
        <v>85.41</v>
      </c>
      <c r="D3292" s="5">
        <v>45339</v>
      </c>
      <c r="E3292" t="s">
        <v>21</v>
      </c>
      <c r="F3292" t="s">
        <v>15</v>
      </c>
      <c r="G3292" s="16" t="s">
        <v>4111</v>
      </c>
      <c r="H3292" s="1"/>
      <c r="J3292"/>
      <c r="AC3292" s="5" t="e">
        <f>VLOOKUP(Table1[[#This Row],[Expense Report]],#REF!,3, 0)</f>
        <v>#REF!</v>
      </c>
      <c r="AD3292" t="s">
        <v>13258</v>
      </c>
      <c r="AE3292" t="s">
        <v>174</v>
      </c>
      <c r="AF3292" t="e">
        <f>MONTH(Table1[[#This Row],[Date Sent]])</f>
        <v>#REF!</v>
      </c>
      <c r="AG3292" t="e">
        <f>YEAR(Table1[[#This Row],[Date Sent]])</f>
        <v>#REF!</v>
      </c>
      <c r="AH3292"/>
    </row>
    <row r="3293" spans="1:34" x14ac:dyDescent="0.2">
      <c r="A3293" t="s">
        <v>798</v>
      </c>
      <c r="B3293" t="s">
        <v>4112</v>
      </c>
      <c r="C3293" s="1">
        <v>15.99</v>
      </c>
      <c r="D3293" s="5">
        <v>45318</v>
      </c>
      <c r="E3293" t="s">
        <v>33</v>
      </c>
      <c r="F3293" t="s">
        <v>39</v>
      </c>
      <c r="G3293" s="16" t="s">
        <v>1861</v>
      </c>
      <c r="H3293" s="1"/>
      <c r="J3293"/>
      <c r="AC3293" s="5" t="e">
        <f>VLOOKUP(Table1[[#This Row],[Expense Report]],#REF!,3, 0)</f>
        <v>#REF!</v>
      </c>
      <c r="AD3293" t="s">
        <v>14642</v>
      </c>
      <c r="AE3293" t="s">
        <v>174</v>
      </c>
      <c r="AF3293" t="e">
        <f>MONTH(Table1[[#This Row],[Date Sent]])</f>
        <v>#REF!</v>
      </c>
      <c r="AG3293" t="e">
        <f>YEAR(Table1[[#This Row],[Date Sent]])</f>
        <v>#REF!</v>
      </c>
      <c r="AH3293"/>
    </row>
    <row r="3294" spans="1:34" x14ac:dyDescent="0.2">
      <c r="A3294" t="s">
        <v>798</v>
      </c>
      <c r="B3294" t="s">
        <v>4112</v>
      </c>
      <c r="C3294" s="1">
        <v>149.97999999999999</v>
      </c>
      <c r="D3294" s="5">
        <v>45322</v>
      </c>
      <c r="E3294" t="s">
        <v>21</v>
      </c>
      <c r="F3294" t="s">
        <v>33</v>
      </c>
      <c r="G3294" s="16" t="s">
        <v>4113</v>
      </c>
      <c r="H3294" s="1"/>
      <c r="J3294"/>
      <c r="AC3294" s="5" t="e">
        <f>VLOOKUP(Table1[[#This Row],[Expense Report]],#REF!,3, 0)</f>
        <v>#REF!</v>
      </c>
      <c r="AD3294" t="s">
        <v>14642</v>
      </c>
      <c r="AE3294" t="s">
        <v>174</v>
      </c>
      <c r="AF3294" t="e">
        <f>MONTH(Table1[[#This Row],[Date Sent]])</f>
        <v>#REF!</v>
      </c>
      <c r="AG3294" t="e">
        <f>YEAR(Table1[[#This Row],[Date Sent]])</f>
        <v>#REF!</v>
      </c>
      <c r="AH3294"/>
    </row>
    <row r="3295" spans="1:34" x14ac:dyDescent="0.2">
      <c r="A3295" t="s">
        <v>798</v>
      </c>
      <c r="B3295" t="s">
        <v>4112</v>
      </c>
      <c r="C3295" s="1">
        <v>18.45</v>
      </c>
      <c r="D3295" s="5">
        <v>45322</v>
      </c>
      <c r="E3295" t="s">
        <v>21</v>
      </c>
      <c r="F3295" t="s">
        <v>18</v>
      </c>
      <c r="G3295" s="16" t="s">
        <v>984</v>
      </c>
      <c r="H3295" s="1"/>
      <c r="J3295"/>
      <c r="AC3295" s="5" t="e">
        <f>VLOOKUP(Table1[[#This Row],[Expense Report]],#REF!,3, 0)</f>
        <v>#REF!</v>
      </c>
      <c r="AD3295" t="s">
        <v>14642</v>
      </c>
      <c r="AE3295" t="s">
        <v>174</v>
      </c>
      <c r="AF3295" t="e">
        <f>MONTH(Table1[[#This Row],[Date Sent]])</f>
        <v>#REF!</v>
      </c>
      <c r="AG3295" t="e">
        <f>YEAR(Table1[[#This Row],[Date Sent]])</f>
        <v>#REF!</v>
      </c>
      <c r="AH3295"/>
    </row>
    <row r="3296" spans="1:34" x14ac:dyDescent="0.2">
      <c r="A3296" t="s">
        <v>798</v>
      </c>
      <c r="B3296" t="s">
        <v>4112</v>
      </c>
      <c r="C3296" s="1">
        <v>290.88</v>
      </c>
      <c r="D3296" s="5">
        <v>45322</v>
      </c>
      <c r="E3296" t="s">
        <v>21</v>
      </c>
      <c r="F3296" t="s">
        <v>16</v>
      </c>
      <c r="G3296" s="16" t="s">
        <v>4114</v>
      </c>
      <c r="H3296" s="1"/>
      <c r="J3296"/>
      <c r="AC3296" s="5" t="e">
        <f>VLOOKUP(Table1[[#This Row],[Expense Report]],#REF!,3, 0)</f>
        <v>#REF!</v>
      </c>
      <c r="AD3296" t="s">
        <v>14642</v>
      </c>
      <c r="AE3296" t="s">
        <v>174</v>
      </c>
      <c r="AF3296" t="e">
        <f>MONTH(Table1[[#This Row],[Date Sent]])</f>
        <v>#REF!</v>
      </c>
      <c r="AG3296" t="e">
        <f>YEAR(Table1[[#This Row],[Date Sent]])</f>
        <v>#REF!</v>
      </c>
      <c r="AH3296"/>
    </row>
    <row r="3297" spans="1:34" x14ac:dyDescent="0.2">
      <c r="A3297" t="s">
        <v>2658</v>
      </c>
      <c r="B3297" t="s">
        <v>4115</v>
      </c>
      <c r="C3297" s="1">
        <v>18.39</v>
      </c>
      <c r="D3297" s="5">
        <v>45335</v>
      </c>
      <c r="E3297" t="s">
        <v>21</v>
      </c>
      <c r="F3297" t="s">
        <v>15</v>
      </c>
      <c r="G3297" s="16" t="s">
        <v>1985</v>
      </c>
      <c r="H3297" s="1"/>
      <c r="J3297"/>
      <c r="AC3297" s="5" t="e">
        <f>VLOOKUP(Table1[[#This Row],[Expense Report]],#REF!,3, 0)</f>
        <v>#REF!</v>
      </c>
      <c r="AD3297" t="s">
        <v>13348</v>
      </c>
      <c r="AE3297" t="s">
        <v>174</v>
      </c>
      <c r="AF3297" t="e">
        <f>MONTH(Table1[[#This Row],[Date Sent]])</f>
        <v>#REF!</v>
      </c>
      <c r="AG3297" t="e">
        <f>YEAR(Table1[[#This Row],[Date Sent]])</f>
        <v>#REF!</v>
      </c>
      <c r="AH3297"/>
    </row>
    <row r="3298" spans="1:34" x14ac:dyDescent="0.2">
      <c r="A3298" t="s">
        <v>527</v>
      </c>
      <c r="B3298" t="s">
        <v>4116</v>
      </c>
      <c r="C3298" s="1">
        <v>169.62</v>
      </c>
      <c r="D3298" s="5">
        <v>45313</v>
      </c>
      <c r="E3298" t="s">
        <v>20</v>
      </c>
      <c r="F3298" t="s">
        <v>33</v>
      </c>
      <c r="G3298" s="16" t="s">
        <v>4117</v>
      </c>
      <c r="H3298" s="1"/>
      <c r="J3298"/>
      <c r="AC3298" s="5" t="e">
        <f>VLOOKUP(Table1[[#This Row],[Expense Report]],#REF!,3, 0)</f>
        <v>#REF!</v>
      </c>
      <c r="AD3298" t="s">
        <v>13582</v>
      </c>
      <c r="AE3298" t="s">
        <v>182</v>
      </c>
      <c r="AF3298" t="e">
        <f>MONTH(Table1[[#This Row],[Date Sent]])</f>
        <v>#REF!</v>
      </c>
      <c r="AG3298" t="e">
        <f>YEAR(Table1[[#This Row],[Date Sent]])</f>
        <v>#REF!</v>
      </c>
      <c r="AH3298"/>
    </row>
    <row r="3299" spans="1:34" x14ac:dyDescent="0.2">
      <c r="A3299" t="s">
        <v>527</v>
      </c>
      <c r="B3299" t="s">
        <v>4116</v>
      </c>
      <c r="C3299" s="1">
        <v>41.27</v>
      </c>
      <c r="D3299" s="5">
        <v>45316</v>
      </c>
      <c r="E3299" t="s">
        <v>21</v>
      </c>
      <c r="F3299" t="s">
        <v>33</v>
      </c>
      <c r="G3299" s="16" t="s">
        <v>4118</v>
      </c>
      <c r="H3299" s="1"/>
      <c r="J3299"/>
      <c r="AC3299" s="5" t="e">
        <f>VLOOKUP(Table1[[#This Row],[Expense Report]],#REF!,3, 0)</f>
        <v>#REF!</v>
      </c>
      <c r="AD3299" t="s">
        <v>13582</v>
      </c>
      <c r="AE3299" t="s">
        <v>182</v>
      </c>
      <c r="AF3299" t="e">
        <f>MONTH(Table1[[#This Row],[Date Sent]])</f>
        <v>#REF!</v>
      </c>
      <c r="AG3299" t="e">
        <f>YEAR(Table1[[#This Row],[Date Sent]])</f>
        <v>#REF!</v>
      </c>
      <c r="AH3299"/>
    </row>
    <row r="3300" spans="1:34" x14ac:dyDescent="0.2">
      <c r="A3300" t="s">
        <v>527</v>
      </c>
      <c r="B3300" t="s">
        <v>4116</v>
      </c>
      <c r="C3300" s="1">
        <v>474.55</v>
      </c>
      <c r="D3300" s="5">
        <v>45324</v>
      </c>
      <c r="E3300" t="s">
        <v>21</v>
      </c>
      <c r="F3300" t="s">
        <v>33</v>
      </c>
      <c r="G3300" s="16" t="s">
        <v>4119</v>
      </c>
      <c r="H3300" s="1"/>
      <c r="J3300"/>
      <c r="AC3300" s="5" t="e">
        <f>VLOOKUP(Table1[[#This Row],[Expense Report]],#REF!,3, 0)</f>
        <v>#REF!</v>
      </c>
      <c r="AD3300" t="s">
        <v>13582</v>
      </c>
      <c r="AE3300" t="s">
        <v>182</v>
      </c>
      <c r="AF3300" t="e">
        <f>MONTH(Table1[[#This Row],[Date Sent]])</f>
        <v>#REF!</v>
      </c>
      <c r="AG3300" t="e">
        <f>YEAR(Table1[[#This Row],[Date Sent]])</f>
        <v>#REF!</v>
      </c>
      <c r="AH3300"/>
    </row>
    <row r="3301" spans="1:34" x14ac:dyDescent="0.2">
      <c r="A3301" t="s">
        <v>527</v>
      </c>
      <c r="B3301" t="s">
        <v>4116</v>
      </c>
      <c r="C3301" s="1">
        <v>175.13</v>
      </c>
      <c r="D3301" s="5">
        <v>45327</v>
      </c>
      <c r="E3301" t="s">
        <v>21</v>
      </c>
      <c r="F3301" t="s">
        <v>33</v>
      </c>
      <c r="G3301" s="16" t="s">
        <v>4120</v>
      </c>
      <c r="H3301" s="1"/>
      <c r="J3301"/>
      <c r="AC3301" s="5" t="e">
        <f>VLOOKUP(Table1[[#This Row],[Expense Report]],#REF!,3, 0)</f>
        <v>#REF!</v>
      </c>
      <c r="AD3301" t="s">
        <v>13582</v>
      </c>
      <c r="AE3301" t="s">
        <v>182</v>
      </c>
      <c r="AF3301" t="e">
        <f>MONTH(Table1[[#This Row],[Date Sent]])</f>
        <v>#REF!</v>
      </c>
      <c r="AG3301" t="e">
        <f>YEAR(Table1[[#This Row],[Date Sent]])</f>
        <v>#REF!</v>
      </c>
      <c r="AH3301"/>
    </row>
    <row r="3302" spans="1:34" x14ac:dyDescent="0.2">
      <c r="A3302" t="s">
        <v>527</v>
      </c>
      <c r="B3302" t="s">
        <v>4116</v>
      </c>
      <c r="C3302" s="1">
        <v>35.75</v>
      </c>
      <c r="D3302" s="5">
        <v>45330</v>
      </c>
      <c r="E3302" t="s">
        <v>21</v>
      </c>
      <c r="F3302" t="s">
        <v>33</v>
      </c>
      <c r="G3302" s="16" t="s">
        <v>4121</v>
      </c>
      <c r="H3302" s="1"/>
      <c r="J3302"/>
      <c r="AC3302" s="5" t="e">
        <f>VLOOKUP(Table1[[#This Row],[Expense Report]],#REF!,3, 0)</f>
        <v>#REF!</v>
      </c>
      <c r="AD3302" t="s">
        <v>13582</v>
      </c>
      <c r="AE3302" t="s">
        <v>182</v>
      </c>
      <c r="AF3302" t="e">
        <f>MONTH(Table1[[#This Row],[Date Sent]])</f>
        <v>#REF!</v>
      </c>
      <c r="AG3302" t="e">
        <f>YEAR(Table1[[#This Row],[Date Sent]])</f>
        <v>#REF!</v>
      </c>
      <c r="AH3302"/>
    </row>
    <row r="3303" spans="1:34" x14ac:dyDescent="0.2">
      <c r="A3303" t="s">
        <v>527</v>
      </c>
      <c r="B3303" t="s">
        <v>4116</v>
      </c>
      <c r="C3303" s="1">
        <v>47.02</v>
      </c>
      <c r="D3303" s="5">
        <v>45330</v>
      </c>
      <c r="E3303" t="s">
        <v>21</v>
      </c>
      <c r="F3303" t="s">
        <v>33</v>
      </c>
      <c r="G3303" s="16" t="s">
        <v>4122</v>
      </c>
      <c r="H3303" s="1"/>
      <c r="J3303"/>
      <c r="AC3303" s="5" t="e">
        <f>VLOOKUP(Table1[[#This Row],[Expense Report]],#REF!,3, 0)</f>
        <v>#REF!</v>
      </c>
      <c r="AD3303" t="s">
        <v>13582</v>
      </c>
      <c r="AE3303" t="s">
        <v>182</v>
      </c>
      <c r="AF3303" t="e">
        <f>MONTH(Table1[[#This Row],[Date Sent]])</f>
        <v>#REF!</v>
      </c>
      <c r="AG3303" t="e">
        <f>YEAR(Table1[[#This Row],[Date Sent]])</f>
        <v>#REF!</v>
      </c>
      <c r="AH3303"/>
    </row>
    <row r="3304" spans="1:34" x14ac:dyDescent="0.2">
      <c r="A3304" t="s">
        <v>527</v>
      </c>
      <c r="B3304" t="s">
        <v>4116</v>
      </c>
      <c r="C3304" s="1">
        <v>19.89</v>
      </c>
      <c r="D3304" s="5">
        <v>45330</v>
      </c>
      <c r="E3304" t="s">
        <v>21</v>
      </c>
      <c r="F3304" t="s">
        <v>33</v>
      </c>
      <c r="G3304" s="16" t="s">
        <v>4123</v>
      </c>
      <c r="H3304" s="1"/>
      <c r="J3304"/>
      <c r="AC3304" s="5" t="e">
        <f>VLOOKUP(Table1[[#This Row],[Expense Report]],#REF!,3, 0)</f>
        <v>#REF!</v>
      </c>
      <c r="AD3304" t="s">
        <v>13582</v>
      </c>
      <c r="AE3304" t="s">
        <v>182</v>
      </c>
      <c r="AF3304" t="e">
        <f>MONTH(Table1[[#This Row],[Date Sent]])</f>
        <v>#REF!</v>
      </c>
      <c r="AG3304" t="e">
        <f>YEAR(Table1[[#This Row],[Date Sent]])</f>
        <v>#REF!</v>
      </c>
      <c r="AH3304"/>
    </row>
    <row r="3305" spans="1:34" x14ac:dyDescent="0.2">
      <c r="A3305" t="s">
        <v>527</v>
      </c>
      <c r="B3305" t="s">
        <v>4116</v>
      </c>
      <c r="C3305" s="1">
        <v>5.1100000000000003</v>
      </c>
      <c r="D3305" s="5">
        <v>45334</v>
      </c>
      <c r="E3305" t="s">
        <v>27</v>
      </c>
      <c r="F3305" t="s">
        <v>39</v>
      </c>
      <c r="G3305" s="16" t="s">
        <v>4124</v>
      </c>
      <c r="H3305" s="1"/>
      <c r="J3305"/>
      <c r="AC3305" s="5" t="e">
        <f>VLOOKUP(Table1[[#This Row],[Expense Report]],#REF!,3, 0)</f>
        <v>#REF!</v>
      </c>
      <c r="AD3305" t="s">
        <v>13582</v>
      </c>
      <c r="AE3305" t="s">
        <v>182</v>
      </c>
      <c r="AF3305" t="e">
        <f>MONTH(Table1[[#This Row],[Date Sent]])</f>
        <v>#REF!</v>
      </c>
      <c r="AG3305" t="e">
        <f>YEAR(Table1[[#This Row],[Date Sent]])</f>
        <v>#REF!</v>
      </c>
      <c r="AH3305"/>
    </row>
    <row r="3306" spans="1:34" x14ac:dyDescent="0.2">
      <c r="A3306" t="s">
        <v>527</v>
      </c>
      <c r="B3306" t="s">
        <v>4116</v>
      </c>
      <c r="C3306" s="1">
        <v>26.73</v>
      </c>
      <c r="D3306" s="5">
        <v>45334</v>
      </c>
      <c r="E3306" t="s">
        <v>21</v>
      </c>
      <c r="F3306" t="s">
        <v>39</v>
      </c>
      <c r="G3306" s="16" t="s">
        <v>4125</v>
      </c>
      <c r="H3306" s="1"/>
      <c r="J3306"/>
      <c r="AC3306" s="5" t="e">
        <f>VLOOKUP(Table1[[#This Row],[Expense Report]],#REF!,3, 0)</f>
        <v>#REF!</v>
      </c>
      <c r="AD3306" t="s">
        <v>13582</v>
      </c>
      <c r="AE3306" t="s">
        <v>182</v>
      </c>
      <c r="AF3306" t="e">
        <f>MONTH(Table1[[#This Row],[Date Sent]])</f>
        <v>#REF!</v>
      </c>
      <c r="AG3306" t="e">
        <f>YEAR(Table1[[#This Row],[Date Sent]])</f>
        <v>#REF!</v>
      </c>
      <c r="AH3306"/>
    </row>
    <row r="3307" spans="1:34" x14ac:dyDescent="0.2">
      <c r="A3307" t="s">
        <v>527</v>
      </c>
      <c r="B3307" t="s">
        <v>4116</v>
      </c>
      <c r="C3307" s="1">
        <v>27.06</v>
      </c>
      <c r="D3307" s="5">
        <v>45334</v>
      </c>
      <c r="E3307" t="s">
        <v>21</v>
      </c>
      <c r="F3307" t="s">
        <v>33</v>
      </c>
      <c r="G3307" s="16" t="s">
        <v>4126</v>
      </c>
      <c r="H3307" s="1"/>
      <c r="J3307"/>
      <c r="AC3307" s="5" t="e">
        <f>VLOOKUP(Table1[[#This Row],[Expense Report]],#REF!,3, 0)</f>
        <v>#REF!</v>
      </c>
      <c r="AD3307" t="s">
        <v>13582</v>
      </c>
      <c r="AE3307" t="s">
        <v>182</v>
      </c>
      <c r="AF3307" t="e">
        <f>MONTH(Table1[[#This Row],[Date Sent]])</f>
        <v>#REF!</v>
      </c>
      <c r="AG3307" t="e">
        <f>YEAR(Table1[[#This Row],[Date Sent]])</f>
        <v>#REF!</v>
      </c>
      <c r="AH3307"/>
    </row>
    <row r="3308" spans="1:34" x14ac:dyDescent="0.2">
      <c r="A3308" t="s">
        <v>527</v>
      </c>
      <c r="B3308" t="s">
        <v>4116</v>
      </c>
      <c r="C3308" s="1">
        <v>135.19999999999999</v>
      </c>
      <c r="D3308" s="5">
        <v>45335</v>
      </c>
      <c r="E3308" t="s">
        <v>21</v>
      </c>
      <c r="F3308" t="s">
        <v>33</v>
      </c>
      <c r="G3308" s="16" t="s">
        <v>4127</v>
      </c>
      <c r="H3308" s="1"/>
      <c r="J3308"/>
      <c r="AC3308" s="5" t="e">
        <f>VLOOKUP(Table1[[#This Row],[Expense Report]],#REF!,3, 0)</f>
        <v>#REF!</v>
      </c>
      <c r="AD3308" t="s">
        <v>13582</v>
      </c>
      <c r="AE3308" t="s">
        <v>182</v>
      </c>
      <c r="AF3308" t="e">
        <f>MONTH(Table1[[#This Row],[Date Sent]])</f>
        <v>#REF!</v>
      </c>
      <c r="AG3308" t="e">
        <f>YEAR(Table1[[#This Row],[Date Sent]])</f>
        <v>#REF!</v>
      </c>
      <c r="AH3308"/>
    </row>
    <row r="3309" spans="1:34" x14ac:dyDescent="0.2">
      <c r="A3309" t="s">
        <v>4128</v>
      </c>
      <c r="B3309" t="s">
        <v>4129</v>
      </c>
      <c r="C3309" s="1">
        <v>112.67</v>
      </c>
      <c r="D3309" s="5">
        <v>45328</v>
      </c>
      <c r="E3309" t="s">
        <v>21</v>
      </c>
      <c r="F3309" t="s">
        <v>15</v>
      </c>
      <c r="G3309" s="16" t="s">
        <v>4130</v>
      </c>
      <c r="H3309" s="1"/>
      <c r="J3309"/>
      <c r="AC3309" s="5" t="e">
        <f>VLOOKUP(Table1[[#This Row],[Expense Report]],#REF!,3, 0)</f>
        <v>#REF!</v>
      </c>
      <c r="AD3309" t="s">
        <v>14539</v>
      </c>
      <c r="AE3309" t="s">
        <v>182</v>
      </c>
      <c r="AF3309" t="e">
        <f>MONTH(Table1[[#This Row],[Date Sent]])</f>
        <v>#REF!</v>
      </c>
      <c r="AG3309" t="e">
        <f>YEAR(Table1[[#This Row],[Date Sent]])</f>
        <v>#REF!</v>
      </c>
      <c r="AH3309"/>
    </row>
    <row r="3310" spans="1:34" x14ac:dyDescent="0.2">
      <c r="A3310" t="s">
        <v>1369</v>
      </c>
      <c r="B3310" t="s">
        <v>4131</v>
      </c>
      <c r="C3310" s="1">
        <v>65.930000000000007</v>
      </c>
      <c r="D3310" s="5">
        <v>45323</v>
      </c>
      <c r="E3310" t="s">
        <v>21</v>
      </c>
      <c r="F3310" t="s">
        <v>15</v>
      </c>
      <c r="G3310" s="16" t="s">
        <v>4132</v>
      </c>
      <c r="H3310" s="1"/>
      <c r="J3310"/>
      <c r="AC3310" s="5" t="e">
        <f>VLOOKUP(Table1[[#This Row],[Expense Report]],#REF!,3, 0)</f>
        <v>#REF!</v>
      </c>
      <c r="AD3310" t="s">
        <v>11649</v>
      </c>
      <c r="AE3310" t="s">
        <v>11649</v>
      </c>
      <c r="AF3310" t="e">
        <f>MONTH(Table1[[#This Row],[Date Sent]])</f>
        <v>#REF!</v>
      </c>
      <c r="AG3310" t="e">
        <f>YEAR(Table1[[#This Row],[Date Sent]])</f>
        <v>#REF!</v>
      </c>
      <c r="AH3310"/>
    </row>
    <row r="3311" spans="1:34" x14ac:dyDescent="0.2">
      <c r="A3311" t="s">
        <v>1369</v>
      </c>
      <c r="B3311" t="s">
        <v>4131</v>
      </c>
      <c r="C3311" s="1">
        <v>130.56</v>
      </c>
      <c r="D3311" s="5">
        <v>45325</v>
      </c>
      <c r="E3311" t="s">
        <v>33</v>
      </c>
      <c r="F3311" t="s">
        <v>15</v>
      </c>
      <c r="G3311" s="16" t="s">
        <v>4133</v>
      </c>
      <c r="H3311" s="1"/>
      <c r="J3311"/>
      <c r="AC3311" s="5" t="e">
        <f>VLOOKUP(Table1[[#This Row],[Expense Report]],#REF!,3, 0)</f>
        <v>#REF!</v>
      </c>
      <c r="AD3311" t="s">
        <v>11649</v>
      </c>
      <c r="AE3311" t="s">
        <v>11649</v>
      </c>
      <c r="AF3311" t="e">
        <f>MONTH(Table1[[#This Row],[Date Sent]])</f>
        <v>#REF!</v>
      </c>
      <c r="AG3311" t="e">
        <f>YEAR(Table1[[#This Row],[Date Sent]])</f>
        <v>#REF!</v>
      </c>
      <c r="AH3311"/>
    </row>
    <row r="3312" spans="1:34" x14ac:dyDescent="0.2">
      <c r="A3312" t="s">
        <v>1369</v>
      </c>
      <c r="B3312" t="s">
        <v>4131</v>
      </c>
      <c r="C3312" s="1">
        <v>441.33</v>
      </c>
      <c r="D3312" s="5">
        <v>45327</v>
      </c>
      <c r="E3312" t="s">
        <v>21</v>
      </c>
      <c r="F3312" t="s">
        <v>33</v>
      </c>
      <c r="G3312" s="16" t="s">
        <v>4134</v>
      </c>
      <c r="H3312" s="1"/>
      <c r="J3312"/>
      <c r="AC3312" s="5" t="e">
        <f>VLOOKUP(Table1[[#This Row],[Expense Report]],#REF!,3, 0)</f>
        <v>#REF!</v>
      </c>
      <c r="AD3312" t="s">
        <v>11649</v>
      </c>
      <c r="AE3312" t="s">
        <v>11649</v>
      </c>
      <c r="AF3312" t="e">
        <f>MONTH(Table1[[#This Row],[Date Sent]])</f>
        <v>#REF!</v>
      </c>
      <c r="AG3312" t="e">
        <f>YEAR(Table1[[#This Row],[Date Sent]])</f>
        <v>#REF!</v>
      </c>
      <c r="AH3312"/>
    </row>
    <row r="3313" spans="1:34" x14ac:dyDescent="0.2">
      <c r="A3313" t="s">
        <v>1369</v>
      </c>
      <c r="B3313" t="s">
        <v>4131</v>
      </c>
      <c r="C3313" s="1">
        <v>845.66</v>
      </c>
      <c r="D3313" s="5">
        <v>45337</v>
      </c>
      <c r="E3313" t="s">
        <v>27</v>
      </c>
      <c r="F3313" t="s">
        <v>20</v>
      </c>
      <c r="G3313" s="16" t="s">
        <v>4135</v>
      </c>
      <c r="H3313" s="1"/>
      <c r="J3313"/>
      <c r="AC3313" s="5" t="e">
        <f>VLOOKUP(Table1[[#This Row],[Expense Report]],#REF!,3, 0)</f>
        <v>#REF!</v>
      </c>
      <c r="AD3313" t="s">
        <v>11649</v>
      </c>
      <c r="AE3313" t="s">
        <v>11649</v>
      </c>
      <c r="AF3313" t="e">
        <f>MONTH(Table1[[#This Row],[Date Sent]])</f>
        <v>#REF!</v>
      </c>
      <c r="AG3313" t="e">
        <f>YEAR(Table1[[#This Row],[Date Sent]])</f>
        <v>#REF!</v>
      </c>
      <c r="AH3313"/>
    </row>
    <row r="3314" spans="1:34" x14ac:dyDescent="0.2">
      <c r="A3314" t="s">
        <v>804</v>
      </c>
      <c r="B3314" t="s">
        <v>4136</v>
      </c>
      <c r="C3314" s="1">
        <v>178.55</v>
      </c>
      <c r="D3314" s="5">
        <v>45329</v>
      </c>
      <c r="E3314" t="s">
        <v>21</v>
      </c>
      <c r="F3314" t="s">
        <v>33</v>
      </c>
      <c r="G3314" s="16" t="s">
        <v>3481</v>
      </c>
      <c r="H3314" s="1"/>
      <c r="J3314"/>
      <c r="AC3314" s="5" t="e">
        <f>VLOOKUP(Table1[[#This Row],[Expense Report]],#REF!,3, 0)</f>
        <v>#REF!</v>
      </c>
      <c r="AD3314" t="s">
        <v>13203</v>
      </c>
      <c r="AE3314" t="s">
        <v>182</v>
      </c>
      <c r="AF3314" t="e">
        <f>MONTH(Table1[[#This Row],[Date Sent]])</f>
        <v>#REF!</v>
      </c>
      <c r="AG3314" t="e">
        <f>YEAR(Table1[[#This Row],[Date Sent]])</f>
        <v>#REF!</v>
      </c>
      <c r="AH3314"/>
    </row>
    <row r="3315" spans="1:34" x14ac:dyDescent="0.2">
      <c r="A3315" t="s">
        <v>804</v>
      </c>
      <c r="B3315" t="s">
        <v>4136</v>
      </c>
      <c r="C3315" s="1">
        <v>84.65</v>
      </c>
      <c r="D3315" s="5">
        <v>45335</v>
      </c>
      <c r="E3315" t="s">
        <v>25</v>
      </c>
      <c r="F3315" t="s">
        <v>33</v>
      </c>
      <c r="G3315" s="16" t="s">
        <v>4137</v>
      </c>
      <c r="H3315" s="1"/>
      <c r="J3315"/>
      <c r="AC3315" s="5" t="e">
        <f>VLOOKUP(Table1[[#This Row],[Expense Report]],#REF!,3, 0)</f>
        <v>#REF!</v>
      </c>
      <c r="AD3315" t="s">
        <v>13203</v>
      </c>
      <c r="AE3315" t="s">
        <v>182</v>
      </c>
      <c r="AF3315" t="e">
        <f>MONTH(Table1[[#This Row],[Date Sent]])</f>
        <v>#REF!</v>
      </c>
      <c r="AG3315" t="e">
        <f>YEAR(Table1[[#This Row],[Date Sent]])</f>
        <v>#REF!</v>
      </c>
      <c r="AH3315"/>
    </row>
    <row r="3316" spans="1:34" x14ac:dyDescent="0.2">
      <c r="A3316" t="s">
        <v>804</v>
      </c>
      <c r="B3316" t="s">
        <v>4136</v>
      </c>
      <c r="C3316" s="1">
        <v>95.41</v>
      </c>
      <c r="D3316" s="5">
        <v>45336</v>
      </c>
      <c r="E3316" t="s">
        <v>25</v>
      </c>
      <c r="F3316" t="s">
        <v>33</v>
      </c>
      <c r="G3316" s="16" t="s">
        <v>4138</v>
      </c>
      <c r="H3316" s="1"/>
      <c r="J3316"/>
      <c r="AC3316" s="5" t="e">
        <f>VLOOKUP(Table1[[#This Row],[Expense Report]],#REF!,3, 0)</f>
        <v>#REF!</v>
      </c>
      <c r="AD3316" t="s">
        <v>13203</v>
      </c>
      <c r="AE3316" t="s">
        <v>182</v>
      </c>
      <c r="AF3316" t="e">
        <f>MONTH(Table1[[#This Row],[Date Sent]])</f>
        <v>#REF!</v>
      </c>
      <c r="AG3316" t="e">
        <f>YEAR(Table1[[#This Row],[Date Sent]])</f>
        <v>#REF!</v>
      </c>
      <c r="AH3316"/>
    </row>
    <row r="3317" spans="1:34" x14ac:dyDescent="0.2">
      <c r="A3317" t="s">
        <v>172</v>
      </c>
      <c r="B3317" t="s">
        <v>4139</v>
      </c>
      <c r="C3317" s="1">
        <v>-496.27</v>
      </c>
      <c r="D3317" s="5">
        <v>45302</v>
      </c>
      <c r="E3317" t="s">
        <v>21</v>
      </c>
      <c r="F3317" t="s">
        <v>33</v>
      </c>
      <c r="G3317" s="16" t="s">
        <v>1580</v>
      </c>
      <c r="H3317" s="1"/>
      <c r="J3317"/>
      <c r="AC3317" s="5" t="e">
        <f>VLOOKUP(Table1[[#This Row],[Expense Report]],#REF!,3, 0)</f>
        <v>#REF!</v>
      </c>
      <c r="AD3317" t="s">
        <v>13471</v>
      </c>
      <c r="AE3317" t="s">
        <v>182</v>
      </c>
      <c r="AF3317" t="e">
        <f>MONTH(Table1[[#This Row],[Date Sent]])</f>
        <v>#REF!</v>
      </c>
      <c r="AG3317" t="e">
        <f>YEAR(Table1[[#This Row],[Date Sent]])</f>
        <v>#REF!</v>
      </c>
      <c r="AH3317"/>
    </row>
    <row r="3318" spans="1:34" x14ac:dyDescent="0.2">
      <c r="A3318" t="s">
        <v>172</v>
      </c>
      <c r="B3318" t="s">
        <v>4139</v>
      </c>
      <c r="C3318" s="1">
        <v>93.56</v>
      </c>
      <c r="D3318" s="5">
        <v>45320</v>
      </c>
      <c r="E3318" t="s">
        <v>21</v>
      </c>
      <c r="F3318" t="s">
        <v>33</v>
      </c>
      <c r="G3318" s="16" t="s">
        <v>4140</v>
      </c>
      <c r="H3318" s="1"/>
      <c r="J3318"/>
      <c r="AC3318" s="5" t="e">
        <f>VLOOKUP(Table1[[#This Row],[Expense Report]],#REF!,3, 0)</f>
        <v>#REF!</v>
      </c>
      <c r="AD3318" t="s">
        <v>13471</v>
      </c>
      <c r="AE3318" t="s">
        <v>182</v>
      </c>
      <c r="AF3318" t="e">
        <f>MONTH(Table1[[#This Row],[Date Sent]])</f>
        <v>#REF!</v>
      </c>
      <c r="AG3318" t="e">
        <f>YEAR(Table1[[#This Row],[Date Sent]])</f>
        <v>#REF!</v>
      </c>
      <c r="AH3318"/>
    </row>
    <row r="3319" spans="1:34" x14ac:dyDescent="0.2">
      <c r="A3319" t="s">
        <v>172</v>
      </c>
      <c r="B3319" t="s">
        <v>4139</v>
      </c>
      <c r="C3319" s="1">
        <v>42.99</v>
      </c>
      <c r="D3319" s="5">
        <v>45321</v>
      </c>
      <c r="E3319" t="s">
        <v>17</v>
      </c>
      <c r="F3319" t="s">
        <v>15</v>
      </c>
      <c r="G3319" s="16" t="s">
        <v>4141</v>
      </c>
      <c r="H3319" s="1"/>
      <c r="J3319"/>
      <c r="AC3319" s="5" t="e">
        <f>VLOOKUP(Table1[[#This Row],[Expense Report]],#REF!,3, 0)</f>
        <v>#REF!</v>
      </c>
      <c r="AD3319" t="s">
        <v>13471</v>
      </c>
      <c r="AE3319" t="s">
        <v>182</v>
      </c>
      <c r="AF3319" t="e">
        <f>MONTH(Table1[[#This Row],[Date Sent]])</f>
        <v>#REF!</v>
      </c>
      <c r="AG3319" t="e">
        <f>YEAR(Table1[[#This Row],[Date Sent]])</f>
        <v>#REF!</v>
      </c>
      <c r="AH3319"/>
    </row>
    <row r="3320" spans="1:34" x14ac:dyDescent="0.2">
      <c r="A3320" t="s">
        <v>374</v>
      </c>
      <c r="B3320" t="s">
        <v>4142</v>
      </c>
      <c r="C3320" s="1">
        <v>298.12</v>
      </c>
      <c r="D3320" s="5">
        <v>45329</v>
      </c>
      <c r="E3320" t="s">
        <v>23</v>
      </c>
      <c r="F3320" t="s">
        <v>15</v>
      </c>
      <c r="G3320" s="16" t="s">
        <v>4143</v>
      </c>
      <c r="H3320" s="1"/>
      <c r="J3320"/>
      <c r="AC3320" s="5" t="e">
        <f>VLOOKUP(Table1[[#This Row],[Expense Report]],#REF!,3, 0)</f>
        <v>#REF!</v>
      </c>
      <c r="AD3320" t="s">
        <v>14626</v>
      </c>
      <c r="AE3320" t="s">
        <v>294</v>
      </c>
      <c r="AF3320" t="e">
        <f>MONTH(Table1[[#This Row],[Date Sent]])</f>
        <v>#REF!</v>
      </c>
      <c r="AG3320" t="e">
        <f>YEAR(Table1[[#This Row],[Date Sent]])</f>
        <v>#REF!</v>
      </c>
      <c r="AH3320"/>
    </row>
    <row r="3321" spans="1:34" x14ac:dyDescent="0.2">
      <c r="A3321" t="s">
        <v>374</v>
      </c>
      <c r="B3321" t="s">
        <v>4142</v>
      </c>
      <c r="C3321" s="1">
        <v>217.29</v>
      </c>
      <c r="D3321" s="5">
        <v>45329</v>
      </c>
      <c r="E3321" t="s">
        <v>23</v>
      </c>
      <c r="F3321" t="s">
        <v>49</v>
      </c>
      <c r="G3321" s="16" t="s">
        <v>1675</v>
      </c>
      <c r="H3321" s="1"/>
      <c r="J3321"/>
      <c r="AC3321" s="5" t="e">
        <f>VLOOKUP(Table1[[#This Row],[Expense Report]],#REF!,3, 0)</f>
        <v>#REF!</v>
      </c>
      <c r="AD3321" t="s">
        <v>14626</v>
      </c>
      <c r="AE3321" t="s">
        <v>294</v>
      </c>
      <c r="AF3321" t="e">
        <f>MONTH(Table1[[#This Row],[Date Sent]])</f>
        <v>#REF!</v>
      </c>
      <c r="AG3321" t="e">
        <f>YEAR(Table1[[#This Row],[Date Sent]])</f>
        <v>#REF!</v>
      </c>
      <c r="AH3321"/>
    </row>
    <row r="3322" spans="1:34" x14ac:dyDescent="0.2">
      <c r="A3322" t="s">
        <v>374</v>
      </c>
      <c r="B3322" t="s">
        <v>4142</v>
      </c>
      <c r="C3322" s="1">
        <v>5.76</v>
      </c>
      <c r="D3322" s="5">
        <v>45331</v>
      </c>
      <c r="E3322" t="s">
        <v>23</v>
      </c>
      <c r="F3322" t="s">
        <v>39</v>
      </c>
      <c r="G3322" s="16" t="s">
        <v>4144</v>
      </c>
      <c r="H3322" s="1"/>
      <c r="J3322"/>
      <c r="AC3322" s="5" t="e">
        <f>VLOOKUP(Table1[[#This Row],[Expense Report]],#REF!,3, 0)</f>
        <v>#REF!</v>
      </c>
      <c r="AD3322" t="s">
        <v>14626</v>
      </c>
      <c r="AE3322" t="s">
        <v>294</v>
      </c>
      <c r="AF3322" t="e">
        <f>MONTH(Table1[[#This Row],[Date Sent]])</f>
        <v>#REF!</v>
      </c>
      <c r="AG3322" t="e">
        <f>YEAR(Table1[[#This Row],[Date Sent]])</f>
        <v>#REF!</v>
      </c>
      <c r="AH3322"/>
    </row>
    <row r="3323" spans="1:34" x14ac:dyDescent="0.2">
      <c r="A3323" t="s">
        <v>374</v>
      </c>
      <c r="B3323" t="s">
        <v>4142</v>
      </c>
      <c r="C3323" s="1">
        <v>122.8</v>
      </c>
      <c r="D3323" s="5">
        <v>45331</v>
      </c>
      <c r="E3323" t="s">
        <v>24</v>
      </c>
      <c r="F3323" t="s">
        <v>15</v>
      </c>
      <c r="G3323" s="16" t="s">
        <v>4145</v>
      </c>
      <c r="H3323" s="1"/>
      <c r="J3323"/>
      <c r="AC3323" s="5" t="e">
        <f>VLOOKUP(Table1[[#This Row],[Expense Report]],#REF!,3, 0)</f>
        <v>#REF!</v>
      </c>
      <c r="AD3323" t="s">
        <v>14626</v>
      </c>
      <c r="AE3323" t="s">
        <v>294</v>
      </c>
      <c r="AF3323" t="e">
        <f>MONTH(Table1[[#This Row],[Date Sent]])</f>
        <v>#REF!</v>
      </c>
      <c r="AG3323" t="e">
        <f>YEAR(Table1[[#This Row],[Date Sent]])</f>
        <v>#REF!</v>
      </c>
      <c r="AH3323"/>
    </row>
    <row r="3324" spans="1:34" x14ac:dyDescent="0.2">
      <c r="A3324" t="s">
        <v>374</v>
      </c>
      <c r="B3324" t="s">
        <v>4142</v>
      </c>
      <c r="C3324" s="1">
        <v>688.63</v>
      </c>
      <c r="D3324" s="5">
        <v>45337</v>
      </c>
      <c r="E3324" t="s">
        <v>23</v>
      </c>
      <c r="F3324" t="s">
        <v>17</v>
      </c>
      <c r="G3324" s="16" t="s">
        <v>4146</v>
      </c>
      <c r="H3324" s="1"/>
      <c r="J3324"/>
      <c r="AC3324" s="5" t="e">
        <f>VLOOKUP(Table1[[#This Row],[Expense Report]],#REF!,3, 0)</f>
        <v>#REF!</v>
      </c>
      <c r="AD3324" t="s">
        <v>14626</v>
      </c>
      <c r="AE3324" t="s">
        <v>294</v>
      </c>
      <c r="AF3324" t="e">
        <f>MONTH(Table1[[#This Row],[Date Sent]])</f>
        <v>#REF!</v>
      </c>
      <c r="AG3324" t="e">
        <f>YEAR(Table1[[#This Row],[Date Sent]])</f>
        <v>#REF!</v>
      </c>
      <c r="AH3324"/>
    </row>
    <row r="3325" spans="1:34" x14ac:dyDescent="0.2">
      <c r="A3325" t="s">
        <v>374</v>
      </c>
      <c r="B3325" t="s">
        <v>4142</v>
      </c>
      <c r="C3325" s="1">
        <v>740.05</v>
      </c>
      <c r="D3325" s="5">
        <v>45337</v>
      </c>
      <c r="E3325" t="s">
        <v>16</v>
      </c>
      <c r="F3325" t="s">
        <v>33</v>
      </c>
      <c r="G3325" s="16" t="s">
        <v>4147</v>
      </c>
      <c r="H3325" s="1"/>
      <c r="J3325"/>
      <c r="AC3325" s="5" t="e">
        <f>VLOOKUP(Table1[[#This Row],[Expense Report]],#REF!,3, 0)</f>
        <v>#REF!</v>
      </c>
      <c r="AD3325" t="s">
        <v>14626</v>
      </c>
      <c r="AE3325" t="s">
        <v>294</v>
      </c>
      <c r="AF3325" t="e">
        <f>MONTH(Table1[[#This Row],[Date Sent]])</f>
        <v>#REF!</v>
      </c>
      <c r="AG3325" t="e">
        <f>YEAR(Table1[[#This Row],[Date Sent]])</f>
        <v>#REF!</v>
      </c>
      <c r="AH3325"/>
    </row>
    <row r="3326" spans="1:34" x14ac:dyDescent="0.2">
      <c r="A3326" t="s">
        <v>374</v>
      </c>
      <c r="B3326" t="s">
        <v>4142</v>
      </c>
      <c r="C3326" s="1">
        <v>12</v>
      </c>
      <c r="D3326" s="5">
        <v>45338</v>
      </c>
      <c r="E3326" t="s">
        <v>21</v>
      </c>
      <c r="F3326" t="s">
        <v>5</v>
      </c>
      <c r="G3326" s="16" t="s">
        <v>4148</v>
      </c>
      <c r="H3326" s="1"/>
      <c r="J3326"/>
      <c r="AC3326" s="5" t="e">
        <f>VLOOKUP(Table1[[#This Row],[Expense Report]],#REF!,3, 0)</f>
        <v>#REF!</v>
      </c>
      <c r="AD3326" t="s">
        <v>14626</v>
      </c>
      <c r="AE3326" t="s">
        <v>294</v>
      </c>
      <c r="AF3326" t="e">
        <f>MONTH(Table1[[#This Row],[Date Sent]])</f>
        <v>#REF!</v>
      </c>
      <c r="AG3326" t="e">
        <f>YEAR(Table1[[#This Row],[Date Sent]])</f>
        <v>#REF!</v>
      </c>
      <c r="AH3326"/>
    </row>
    <row r="3327" spans="1:34" x14ac:dyDescent="0.2">
      <c r="A3327" t="s">
        <v>374</v>
      </c>
      <c r="B3327" t="s">
        <v>4142</v>
      </c>
      <c r="C3327" s="1">
        <v>12</v>
      </c>
      <c r="D3327" s="5">
        <v>45338</v>
      </c>
      <c r="E3327" t="s">
        <v>33</v>
      </c>
      <c r="F3327" t="s">
        <v>5</v>
      </c>
      <c r="G3327" s="16" t="s">
        <v>4149</v>
      </c>
      <c r="H3327" s="1"/>
      <c r="J3327"/>
      <c r="AC3327" s="5" t="e">
        <f>VLOOKUP(Table1[[#This Row],[Expense Report]],#REF!,3, 0)</f>
        <v>#REF!</v>
      </c>
      <c r="AD3327" t="s">
        <v>14626</v>
      </c>
      <c r="AE3327" t="s">
        <v>294</v>
      </c>
      <c r="AF3327" t="e">
        <f>MONTH(Table1[[#This Row],[Date Sent]])</f>
        <v>#REF!</v>
      </c>
      <c r="AG3327" t="e">
        <f>YEAR(Table1[[#This Row],[Date Sent]])</f>
        <v>#REF!</v>
      </c>
      <c r="AH3327"/>
    </row>
    <row r="3328" spans="1:34" x14ac:dyDescent="0.2">
      <c r="A3328" t="s">
        <v>223</v>
      </c>
      <c r="B3328" t="s">
        <v>4150</v>
      </c>
      <c r="C3328" s="1">
        <v>60.75</v>
      </c>
      <c r="D3328" s="5">
        <v>45325</v>
      </c>
      <c r="E3328" t="s">
        <v>21</v>
      </c>
      <c r="F3328" t="s">
        <v>15</v>
      </c>
      <c r="G3328" s="16" t="s">
        <v>4151</v>
      </c>
      <c r="H3328" s="1"/>
      <c r="J3328"/>
      <c r="AC3328" s="5" t="e">
        <f>VLOOKUP(Table1[[#This Row],[Expense Report]],#REF!,3, 0)</f>
        <v>#REF!</v>
      </c>
      <c r="AD3328" t="s">
        <v>13279</v>
      </c>
      <c r="AE3328" t="s">
        <v>294</v>
      </c>
      <c r="AF3328" t="e">
        <f>MONTH(Table1[[#This Row],[Date Sent]])</f>
        <v>#REF!</v>
      </c>
      <c r="AG3328" t="e">
        <f>YEAR(Table1[[#This Row],[Date Sent]])</f>
        <v>#REF!</v>
      </c>
      <c r="AH3328"/>
    </row>
    <row r="3329" spans="1:34" x14ac:dyDescent="0.2">
      <c r="A3329" t="s">
        <v>223</v>
      </c>
      <c r="B3329" t="s">
        <v>4150</v>
      </c>
      <c r="C3329" s="1">
        <v>74.84</v>
      </c>
      <c r="D3329" s="5">
        <v>45334</v>
      </c>
      <c r="E3329" t="s">
        <v>21</v>
      </c>
      <c r="F3329" t="s">
        <v>33</v>
      </c>
      <c r="G3329" s="16" t="s">
        <v>4152</v>
      </c>
      <c r="H3329" s="1"/>
      <c r="J3329"/>
      <c r="AC3329" s="5" t="e">
        <f>VLOOKUP(Table1[[#This Row],[Expense Report]],#REF!,3, 0)</f>
        <v>#REF!</v>
      </c>
      <c r="AD3329" t="s">
        <v>13279</v>
      </c>
      <c r="AE3329" t="s">
        <v>294</v>
      </c>
      <c r="AF3329" t="e">
        <f>MONTH(Table1[[#This Row],[Date Sent]])</f>
        <v>#REF!</v>
      </c>
      <c r="AG3329" t="e">
        <f>YEAR(Table1[[#This Row],[Date Sent]])</f>
        <v>#REF!</v>
      </c>
      <c r="AH3329"/>
    </row>
    <row r="3330" spans="1:34" x14ac:dyDescent="0.2">
      <c r="A3330" t="s">
        <v>758</v>
      </c>
      <c r="B3330" t="s">
        <v>4153</v>
      </c>
      <c r="C3330" s="1">
        <v>69.989999999999995</v>
      </c>
      <c r="D3330" s="5">
        <v>45308</v>
      </c>
      <c r="E3330" t="s">
        <v>15</v>
      </c>
      <c r="F3330" t="s">
        <v>34</v>
      </c>
      <c r="G3330" s="16" t="s">
        <v>4154</v>
      </c>
      <c r="H3330" s="1"/>
      <c r="J3330"/>
      <c r="AC3330" s="5" t="e">
        <f>VLOOKUP(Table1[[#This Row],[Expense Report]],#REF!,3, 0)</f>
        <v>#REF!</v>
      </c>
      <c r="AD3330" t="s">
        <v>13504</v>
      </c>
      <c r="AE3330" t="s">
        <v>294</v>
      </c>
      <c r="AF3330" t="e">
        <f>MONTH(Table1[[#This Row],[Date Sent]])</f>
        <v>#REF!</v>
      </c>
      <c r="AG3330" t="e">
        <f>YEAR(Table1[[#This Row],[Date Sent]])</f>
        <v>#REF!</v>
      </c>
      <c r="AH3330"/>
    </row>
    <row r="3331" spans="1:34" x14ac:dyDescent="0.2">
      <c r="A3331" t="s">
        <v>758</v>
      </c>
      <c r="B3331" t="s">
        <v>4153</v>
      </c>
      <c r="C3331" s="1">
        <v>150</v>
      </c>
      <c r="D3331" s="5">
        <v>45323</v>
      </c>
      <c r="E3331" t="s">
        <v>25</v>
      </c>
      <c r="F3331" t="s">
        <v>51</v>
      </c>
      <c r="G3331" s="16" t="s">
        <v>4155</v>
      </c>
      <c r="H3331" s="1"/>
      <c r="J3331"/>
      <c r="AC3331" s="5" t="e">
        <f>VLOOKUP(Table1[[#This Row],[Expense Report]],#REF!,3, 0)</f>
        <v>#REF!</v>
      </c>
      <c r="AD3331" t="s">
        <v>13504</v>
      </c>
      <c r="AE3331" t="s">
        <v>294</v>
      </c>
      <c r="AF3331" t="e">
        <f>MONTH(Table1[[#This Row],[Date Sent]])</f>
        <v>#REF!</v>
      </c>
      <c r="AG3331" t="e">
        <f>YEAR(Table1[[#This Row],[Date Sent]])</f>
        <v>#REF!</v>
      </c>
      <c r="AH3331"/>
    </row>
    <row r="3332" spans="1:34" x14ac:dyDescent="0.2">
      <c r="A3332" t="s">
        <v>758</v>
      </c>
      <c r="B3332" t="s">
        <v>4153</v>
      </c>
      <c r="C3332" s="1">
        <v>15.56</v>
      </c>
      <c r="D3332" s="5">
        <v>45337</v>
      </c>
      <c r="E3332" t="s">
        <v>23</v>
      </c>
      <c r="F3332" t="s">
        <v>39</v>
      </c>
      <c r="G3332" s="16" t="s">
        <v>4156</v>
      </c>
      <c r="H3332" s="1"/>
      <c r="J3332"/>
      <c r="AC3332" s="5" t="e">
        <f>VLOOKUP(Table1[[#This Row],[Expense Report]],#REF!,3, 0)</f>
        <v>#REF!</v>
      </c>
      <c r="AD3332" t="s">
        <v>13504</v>
      </c>
      <c r="AE3332" t="s">
        <v>294</v>
      </c>
      <c r="AF3332" t="e">
        <f>MONTH(Table1[[#This Row],[Date Sent]])</f>
        <v>#REF!</v>
      </c>
      <c r="AG3332" t="e">
        <f>YEAR(Table1[[#This Row],[Date Sent]])</f>
        <v>#REF!</v>
      </c>
      <c r="AH3332"/>
    </row>
    <row r="3333" spans="1:34" x14ac:dyDescent="0.2">
      <c r="A3333" t="s">
        <v>758</v>
      </c>
      <c r="B3333" t="s">
        <v>4153</v>
      </c>
      <c r="C3333" s="1">
        <v>51.5</v>
      </c>
      <c r="D3333" s="5">
        <v>45337</v>
      </c>
      <c r="E3333" t="s">
        <v>21</v>
      </c>
      <c r="F3333" t="s">
        <v>33</v>
      </c>
      <c r="G3333" s="16" t="s">
        <v>4157</v>
      </c>
      <c r="H3333" s="1"/>
      <c r="J3333"/>
      <c r="AC3333" s="5" t="e">
        <f>VLOOKUP(Table1[[#This Row],[Expense Report]],#REF!,3, 0)</f>
        <v>#REF!</v>
      </c>
      <c r="AD3333" t="s">
        <v>13504</v>
      </c>
      <c r="AE3333" t="s">
        <v>294</v>
      </c>
      <c r="AF3333" t="e">
        <f>MONTH(Table1[[#This Row],[Date Sent]])</f>
        <v>#REF!</v>
      </c>
      <c r="AG3333" t="e">
        <f>YEAR(Table1[[#This Row],[Date Sent]])</f>
        <v>#REF!</v>
      </c>
      <c r="AH3333"/>
    </row>
    <row r="3334" spans="1:34" x14ac:dyDescent="0.2">
      <c r="A3334" t="s">
        <v>758</v>
      </c>
      <c r="B3334" t="s">
        <v>4153</v>
      </c>
      <c r="C3334" s="1">
        <v>51.95</v>
      </c>
      <c r="D3334" s="5">
        <v>45338</v>
      </c>
      <c r="E3334" t="s">
        <v>21</v>
      </c>
      <c r="F3334" t="s">
        <v>15</v>
      </c>
      <c r="G3334" s="16" t="s">
        <v>1175</v>
      </c>
      <c r="H3334" s="1"/>
      <c r="J3334"/>
      <c r="AC3334" s="5" t="e">
        <f>VLOOKUP(Table1[[#This Row],[Expense Report]],#REF!,3, 0)</f>
        <v>#REF!</v>
      </c>
      <c r="AD3334" t="s">
        <v>13504</v>
      </c>
      <c r="AE3334" t="s">
        <v>294</v>
      </c>
      <c r="AF3334" t="e">
        <f>MONTH(Table1[[#This Row],[Date Sent]])</f>
        <v>#REF!</v>
      </c>
      <c r="AG3334" t="e">
        <f>YEAR(Table1[[#This Row],[Date Sent]])</f>
        <v>#REF!</v>
      </c>
      <c r="AH3334"/>
    </row>
    <row r="3335" spans="1:34" x14ac:dyDescent="0.2">
      <c r="A3335" t="s">
        <v>758</v>
      </c>
      <c r="B3335" t="s">
        <v>4153</v>
      </c>
      <c r="C3335" s="1">
        <v>67.180000000000007</v>
      </c>
      <c r="D3335" s="5">
        <v>45339</v>
      </c>
      <c r="E3335" t="s">
        <v>22</v>
      </c>
      <c r="F3335" t="s">
        <v>53</v>
      </c>
      <c r="G3335" s="16" t="s">
        <v>4158</v>
      </c>
      <c r="H3335" s="1"/>
      <c r="J3335"/>
      <c r="AC3335" s="5" t="e">
        <f>VLOOKUP(Table1[[#This Row],[Expense Report]],#REF!,3, 0)</f>
        <v>#REF!</v>
      </c>
      <c r="AD3335" t="s">
        <v>13504</v>
      </c>
      <c r="AE3335" t="s">
        <v>294</v>
      </c>
      <c r="AF3335" t="e">
        <f>MONTH(Table1[[#This Row],[Date Sent]])</f>
        <v>#REF!</v>
      </c>
      <c r="AG3335" t="e">
        <f>YEAR(Table1[[#This Row],[Date Sent]])</f>
        <v>#REF!</v>
      </c>
      <c r="AH3335"/>
    </row>
    <row r="3336" spans="1:34" x14ac:dyDescent="0.2">
      <c r="A3336" t="s">
        <v>359</v>
      </c>
      <c r="B3336" t="s">
        <v>4159</v>
      </c>
      <c r="C3336" s="1">
        <v>768.48</v>
      </c>
      <c r="D3336" s="5">
        <v>45293</v>
      </c>
      <c r="E3336" t="s">
        <v>25</v>
      </c>
      <c r="F3336" t="s">
        <v>20</v>
      </c>
      <c r="G3336" s="16" t="s">
        <v>4160</v>
      </c>
      <c r="H3336" s="1"/>
      <c r="J3336"/>
      <c r="AC3336" s="5" t="e">
        <f>VLOOKUP(Table1[[#This Row],[Expense Report]],#REF!,3, 0)</f>
        <v>#REF!</v>
      </c>
      <c r="AD3336" t="s">
        <v>14546</v>
      </c>
      <c r="AE3336" t="s">
        <v>294</v>
      </c>
      <c r="AF3336" t="e">
        <f>MONTH(Table1[[#This Row],[Date Sent]])</f>
        <v>#REF!</v>
      </c>
      <c r="AG3336" t="e">
        <f>YEAR(Table1[[#This Row],[Date Sent]])</f>
        <v>#REF!</v>
      </c>
      <c r="AH3336"/>
    </row>
    <row r="3337" spans="1:34" x14ac:dyDescent="0.2">
      <c r="A3337" t="s">
        <v>359</v>
      </c>
      <c r="B3337" t="s">
        <v>4159</v>
      </c>
      <c r="C3337" s="1">
        <v>93.41</v>
      </c>
      <c r="D3337" s="5">
        <v>45299</v>
      </c>
      <c r="E3337" t="s">
        <v>13</v>
      </c>
      <c r="F3337" t="s">
        <v>33</v>
      </c>
      <c r="G3337" s="16" t="s">
        <v>950</v>
      </c>
      <c r="H3337" s="1"/>
      <c r="J3337"/>
      <c r="AC3337" s="5" t="e">
        <f>VLOOKUP(Table1[[#This Row],[Expense Report]],#REF!,3, 0)</f>
        <v>#REF!</v>
      </c>
      <c r="AD3337" t="s">
        <v>14546</v>
      </c>
      <c r="AE3337" t="s">
        <v>294</v>
      </c>
      <c r="AF3337" t="e">
        <f>MONTH(Table1[[#This Row],[Date Sent]])</f>
        <v>#REF!</v>
      </c>
      <c r="AG3337" t="e">
        <f>YEAR(Table1[[#This Row],[Date Sent]])</f>
        <v>#REF!</v>
      </c>
      <c r="AH3337"/>
    </row>
    <row r="3338" spans="1:34" x14ac:dyDescent="0.2">
      <c r="A3338" t="s">
        <v>359</v>
      </c>
      <c r="B3338" t="s">
        <v>4159</v>
      </c>
      <c r="C3338" s="1">
        <v>537</v>
      </c>
      <c r="D3338" s="5">
        <v>45301</v>
      </c>
      <c r="E3338" t="s">
        <v>25</v>
      </c>
      <c r="F3338" t="s">
        <v>20</v>
      </c>
      <c r="G3338" s="16" t="s">
        <v>4161</v>
      </c>
      <c r="H3338" s="1"/>
      <c r="J3338"/>
      <c r="AC3338" s="5" t="e">
        <f>VLOOKUP(Table1[[#This Row],[Expense Report]],#REF!,3, 0)</f>
        <v>#REF!</v>
      </c>
      <c r="AD3338" t="s">
        <v>14546</v>
      </c>
      <c r="AE3338" t="s">
        <v>294</v>
      </c>
      <c r="AF3338" t="e">
        <f>MONTH(Table1[[#This Row],[Date Sent]])</f>
        <v>#REF!</v>
      </c>
      <c r="AG3338" t="e">
        <f>YEAR(Table1[[#This Row],[Date Sent]])</f>
        <v>#REF!</v>
      </c>
      <c r="AH3338"/>
    </row>
    <row r="3339" spans="1:34" x14ac:dyDescent="0.2">
      <c r="A3339" t="s">
        <v>359</v>
      </c>
      <c r="B3339" t="s">
        <v>4159</v>
      </c>
      <c r="C3339" s="1">
        <v>190.2</v>
      </c>
      <c r="D3339" s="5">
        <v>45331</v>
      </c>
      <c r="E3339" t="s">
        <v>21</v>
      </c>
      <c r="F3339" t="s">
        <v>33</v>
      </c>
      <c r="G3339" s="16" t="s">
        <v>950</v>
      </c>
      <c r="H3339" s="1"/>
      <c r="J3339"/>
      <c r="AC3339" s="5" t="e">
        <f>VLOOKUP(Table1[[#This Row],[Expense Report]],#REF!,3, 0)</f>
        <v>#REF!</v>
      </c>
      <c r="AD3339" t="s">
        <v>14546</v>
      </c>
      <c r="AE3339" t="s">
        <v>294</v>
      </c>
      <c r="AF3339" t="e">
        <f>MONTH(Table1[[#This Row],[Date Sent]])</f>
        <v>#REF!</v>
      </c>
      <c r="AG3339" t="e">
        <f>YEAR(Table1[[#This Row],[Date Sent]])</f>
        <v>#REF!</v>
      </c>
      <c r="AH3339"/>
    </row>
    <row r="3340" spans="1:34" x14ac:dyDescent="0.2">
      <c r="A3340" t="s">
        <v>359</v>
      </c>
      <c r="B3340" t="s">
        <v>4159</v>
      </c>
      <c r="C3340" s="1">
        <v>44.57</v>
      </c>
      <c r="D3340" s="5">
        <v>45334</v>
      </c>
      <c r="E3340" t="s">
        <v>13</v>
      </c>
      <c r="F3340" t="s">
        <v>39</v>
      </c>
      <c r="G3340" s="16" t="s">
        <v>4162</v>
      </c>
      <c r="H3340" s="1"/>
      <c r="J3340"/>
      <c r="AC3340" s="5" t="e">
        <f>VLOOKUP(Table1[[#This Row],[Expense Report]],#REF!,3, 0)</f>
        <v>#REF!</v>
      </c>
      <c r="AD3340" t="s">
        <v>14546</v>
      </c>
      <c r="AE3340" t="s">
        <v>294</v>
      </c>
      <c r="AF3340" t="e">
        <f>MONTH(Table1[[#This Row],[Date Sent]])</f>
        <v>#REF!</v>
      </c>
      <c r="AG3340" t="e">
        <f>YEAR(Table1[[#This Row],[Date Sent]])</f>
        <v>#REF!</v>
      </c>
      <c r="AH3340"/>
    </row>
    <row r="3341" spans="1:34" x14ac:dyDescent="0.2">
      <c r="A3341" t="s">
        <v>446</v>
      </c>
      <c r="B3341" t="s">
        <v>4163</v>
      </c>
      <c r="C3341" s="1">
        <v>129.30000000000001</v>
      </c>
      <c r="D3341" s="5">
        <v>45314</v>
      </c>
      <c r="E3341" t="s">
        <v>21</v>
      </c>
      <c r="F3341" t="s">
        <v>15</v>
      </c>
      <c r="G3341" s="16" t="s">
        <v>4164</v>
      </c>
      <c r="H3341" s="1"/>
      <c r="J3341"/>
      <c r="AC3341" s="5" t="e">
        <f>VLOOKUP(Table1[[#This Row],[Expense Report]],#REF!,3, 0)</f>
        <v>#REF!</v>
      </c>
      <c r="AD3341" t="s">
        <v>14660</v>
      </c>
      <c r="AE3341" t="s">
        <v>294</v>
      </c>
      <c r="AF3341" t="e">
        <f>MONTH(Table1[[#This Row],[Date Sent]])</f>
        <v>#REF!</v>
      </c>
      <c r="AG3341" t="e">
        <f>YEAR(Table1[[#This Row],[Date Sent]])</f>
        <v>#REF!</v>
      </c>
      <c r="AH3341"/>
    </row>
    <row r="3342" spans="1:34" x14ac:dyDescent="0.2">
      <c r="A3342" t="s">
        <v>446</v>
      </c>
      <c r="B3342" t="s">
        <v>4163</v>
      </c>
      <c r="C3342" s="1">
        <v>21.69</v>
      </c>
      <c r="D3342" s="5">
        <v>45331</v>
      </c>
      <c r="E3342" t="s">
        <v>24</v>
      </c>
      <c r="F3342" t="s">
        <v>18</v>
      </c>
      <c r="G3342" s="16" t="s">
        <v>978</v>
      </c>
      <c r="H3342" s="1"/>
      <c r="J3342"/>
      <c r="AC3342" s="5" t="e">
        <f>VLOOKUP(Table1[[#This Row],[Expense Report]],#REF!,3, 0)</f>
        <v>#REF!</v>
      </c>
      <c r="AD3342" t="s">
        <v>14660</v>
      </c>
      <c r="AE3342" t="s">
        <v>294</v>
      </c>
      <c r="AF3342" t="e">
        <f>MONTH(Table1[[#This Row],[Date Sent]])</f>
        <v>#REF!</v>
      </c>
      <c r="AG3342" t="e">
        <f>YEAR(Table1[[#This Row],[Date Sent]])</f>
        <v>#REF!</v>
      </c>
      <c r="AH3342"/>
    </row>
    <row r="3343" spans="1:34" x14ac:dyDescent="0.2">
      <c r="A3343" t="s">
        <v>191</v>
      </c>
      <c r="B3343" t="s">
        <v>4165</v>
      </c>
      <c r="C3343" s="1">
        <v>143.77000000000001</v>
      </c>
      <c r="D3343" s="5">
        <v>45309</v>
      </c>
      <c r="E3343" t="s">
        <v>21</v>
      </c>
      <c r="F3343" t="s">
        <v>15</v>
      </c>
      <c r="G3343" s="16" t="s">
        <v>4166</v>
      </c>
      <c r="H3343" s="1"/>
      <c r="J3343"/>
      <c r="AC3343" s="5" t="e">
        <f>VLOOKUP(Table1[[#This Row],[Expense Report]],#REF!,3, 0)</f>
        <v>#REF!</v>
      </c>
      <c r="AD3343" t="s">
        <v>13371</v>
      </c>
      <c r="AE3343" t="s">
        <v>156</v>
      </c>
      <c r="AF3343" t="e">
        <f>MONTH(Table1[[#This Row],[Date Sent]])</f>
        <v>#REF!</v>
      </c>
      <c r="AG3343" t="e">
        <f>YEAR(Table1[[#This Row],[Date Sent]])</f>
        <v>#REF!</v>
      </c>
      <c r="AH3343"/>
    </row>
    <row r="3344" spans="1:34" x14ac:dyDescent="0.2">
      <c r="A3344" t="s">
        <v>191</v>
      </c>
      <c r="B3344" t="s">
        <v>4165</v>
      </c>
      <c r="C3344" s="1">
        <v>24.76</v>
      </c>
      <c r="D3344" s="5">
        <v>45313</v>
      </c>
      <c r="E3344" t="s">
        <v>13</v>
      </c>
      <c r="F3344" t="s">
        <v>39</v>
      </c>
      <c r="G3344" s="16" t="s">
        <v>4167</v>
      </c>
      <c r="H3344" s="1"/>
      <c r="J3344"/>
      <c r="AC3344" s="5" t="e">
        <f>VLOOKUP(Table1[[#This Row],[Expense Report]],#REF!,3, 0)</f>
        <v>#REF!</v>
      </c>
      <c r="AD3344" t="s">
        <v>13371</v>
      </c>
      <c r="AE3344" t="s">
        <v>156</v>
      </c>
      <c r="AF3344" t="e">
        <f>MONTH(Table1[[#This Row],[Date Sent]])</f>
        <v>#REF!</v>
      </c>
      <c r="AG3344" t="e">
        <f>YEAR(Table1[[#This Row],[Date Sent]])</f>
        <v>#REF!</v>
      </c>
      <c r="AH3344"/>
    </row>
    <row r="3345" spans="1:34" x14ac:dyDescent="0.2">
      <c r="A3345" t="s">
        <v>191</v>
      </c>
      <c r="B3345" t="s">
        <v>4165</v>
      </c>
      <c r="C3345" s="1">
        <v>49.38</v>
      </c>
      <c r="D3345" s="5">
        <v>45313</v>
      </c>
      <c r="E3345" t="s">
        <v>8</v>
      </c>
      <c r="F3345" t="s">
        <v>33</v>
      </c>
      <c r="G3345" s="16" t="s">
        <v>4168</v>
      </c>
      <c r="H3345" s="1"/>
      <c r="J3345"/>
      <c r="AC3345" s="5" t="e">
        <f>VLOOKUP(Table1[[#This Row],[Expense Report]],#REF!,3, 0)</f>
        <v>#REF!</v>
      </c>
      <c r="AD3345" t="s">
        <v>13371</v>
      </c>
      <c r="AE3345" t="s">
        <v>156</v>
      </c>
      <c r="AF3345" t="e">
        <f>MONTH(Table1[[#This Row],[Date Sent]])</f>
        <v>#REF!</v>
      </c>
      <c r="AG3345" t="e">
        <f>YEAR(Table1[[#This Row],[Date Sent]])</f>
        <v>#REF!</v>
      </c>
      <c r="AH3345"/>
    </row>
    <row r="3346" spans="1:34" x14ac:dyDescent="0.2">
      <c r="A3346" t="s">
        <v>191</v>
      </c>
      <c r="B3346" t="s">
        <v>4165</v>
      </c>
      <c r="C3346" s="1">
        <v>15.3</v>
      </c>
      <c r="D3346" s="5">
        <v>45324</v>
      </c>
      <c r="E3346" t="s">
        <v>25</v>
      </c>
      <c r="F3346" t="s">
        <v>33</v>
      </c>
      <c r="G3346" s="16" t="s">
        <v>4169</v>
      </c>
      <c r="H3346" s="1"/>
      <c r="J3346"/>
      <c r="AC3346" s="5" t="e">
        <f>VLOOKUP(Table1[[#This Row],[Expense Report]],#REF!,3, 0)</f>
        <v>#REF!</v>
      </c>
      <c r="AD3346" t="s">
        <v>13371</v>
      </c>
      <c r="AE3346" t="s">
        <v>156</v>
      </c>
      <c r="AF3346" t="e">
        <f>MONTH(Table1[[#This Row],[Date Sent]])</f>
        <v>#REF!</v>
      </c>
      <c r="AG3346" t="e">
        <f>YEAR(Table1[[#This Row],[Date Sent]])</f>
        <v>#REF!</v>
      </c>
      <c r="AH3346"/>
    </row>
    <row r="3347" spans="1:34" x14ac:dyDescent="0.2">
      <c r="A3347" t="s">
        <v>191</v>
      </c>
      <c r="B3347" t="s">
        <v>4165</v>
      </c>
      <c r="C3347" s="1">
        <v>78.930000000000007</v>
      </c>
      <c r="D3347" s="5">
        <v>45334</v>
      </c>
      <c r="E3347" t="s">
        <v>13</v>
      </c>
      <c r="F3347" t="s">
        <v>33</v>
      </c>
      <c r="G3347" s="16" t="s">
        <v>4170</v>
      </c>
      <c r="H3347" s="1"/>
      <c r="J3347"/>
      <c r="AC3347" s="5" t="e">
        <f>VLOOKUP(Table1[[#This Row],[Expense Report]],#REF!,3, 0)</f>
        <v>#REF!</v>
      </c>
      <c r="AD3347" t="s">
        <v>13371</v>
      </c>
      <c r="AE3347" t="s">
        <v>156</v>
      </c>
      <c r="AF3347" t="e">
        <f>MONTH(Table1[[#This Row],[Date Sent]])</f>
        <v>#REF!</v>
      </c>
      <c r="AG3347" t="e">
        <f>YEAR(Table1[[#This Row],[Date Sent]])</f>
        <v>#REF!</v>
      </c>
      <c r="AH3347"/>
    </row>
    <row r="3348" spans="1:34" x14ac:dyDescent="0.2">
      <c r="A3348" t="s">
        <v>4171</v>
      </c>
      <c r="B3348" t="s">
        <v>4172</v>
      </c>
      <c r="C3348" s="1">
        <v>37.29</v>
      </c>
      <c r="D3348" s="5">
        <v>45328</v>
      </c>
      <c r="E3348" t="s">
        <v>6</v>
      </c>
      <c r="F3348" t="s">
        <v>18</v>
      </c>
      <c r="G3348" s="16" t="s">
        <v>4173</v>
      </c>
      <c r="H3348" s="1"/>
      <c r="J3348"/>
      <c r="AC3348" s="5" t="e">
        <f>VLOOKUP(Table1[[#This Row],[Expense Report]],#REF!,3, 0)</f>
        <v>#REF!</v>
      </c>
      <c r="AD3348" t="s">
        <v>13565</v>
      </c>
      <c r="AE3348" t="s">
        <v>156</v>
      </c>
      <c r="AF3348" t="e">
        <f>MONTH(Table1[[#This Row],[Date Sent]])</f>
        <v>#REF!</v>
      </c>
      <c r="AG3348" t="e">
        <f>YEAR(Table1[[#This Row],[Date Sent]])</f>
        <v>#REF!</v>
      </c>
      <c r="AH3348"/>
    </row>
    <row r="3349" spans="1:34" x14ac:dyDescent="0.2">
      <c r="A3349" t="s">
        <v>4171</v>
      </c>
      <c r="B3349" t="s">
        <v>4172</v>
      </c>
      <c r="C3349" s="1">
        <v>63.75</v>
      </c>
      <c r="D3349" s="5">
        <v>45338</v>
      </c>
      <c r="E3349" t="s">
        <v>6</v>
      </c>
      <c r="F3349" t="s">
        <v>15</v>
      </c>
      <c r="G3349" s="16" t="s">
        <v>4174</v>
      </c>
      <c r="H3349" s="1"/>
      <c r="J3349"/>
      <c r="AC3349" s="5" t="e">
        <f>VLOOKUP(Table1[[#This Row],[Expense Report]],#REF!,3, 0)</f>
        <v>#REF!</v>
      </c>
      <c r="AD3349" t="s">
        <v>13565</v>
      </c>
      <c r="AE3349" t="s">
        <v>156</v>
      </c>
      <c r="AF3349" t="e">
        <f>MONTH(Table1[[#This Row],[Date Sent]])</f>
        <v>#REF!</v>
      </c>
      <c r="AG3349" t="e">
        <f>YEAR(Table1[[#This Row],[Date Sent]])</f>
        <v>#REF!</v>
      </c>
      <c r="AH3349"/>
    </row>
    <row r="3350" spans="1:34" x14ac:dyDescent="0.2">
      <c r="A3350" t="s">
        <v>229</v>
      </c>
      <c r="B3350" t="s">
        <v>4175</v>
      </c>
      <c r="C3350" s="1">
        <v>26.26</v>
      </c>
      <c r="D3350" s="5">
        <v>45309</v>
      </c>
      <c r="E3350" t="s">
        <v>21</v>
      </c>
      <c r="F3350" t="s">
        <v>17</v>
      </c>
      <c r="G3350" s="16" t="s">
        <v>4176</v>
      </c>
      <c r="H3350" s="1"/>
      <c r="J3350"/>
      <c r="AC3350" s="5" t="e">
        <f>VLOOKUP(Table1[[#This Row],[Expense Report]],#REF!,3, 0)</f>
        <v>#REF!</v>
      </c>
      <c r="AD3350" t="s">
        <v>14594</v>
      </c>
      <c r="AE3350" t="s">
        <v>156</v>
      </c>
      <c r="AF3350" t="e">
        <f>MONTH(Table1[[#This Row],[Date Sent]])</f>
        <v>#REF!</v>
      </c>
      <c r="AG3350" t="e">
        <f>YEAR(Table1[[#This Row],[Date Sent]])</f>
        <v>#REF!</v>
      </c>
      <c r="AH3350"/>
    </row>
    <row r="3351" spans="1:34" x14ac:dyDescent="0.2">
      <c r="A3351" t="s">
        <v>229</v>
      </c>
      <c r="B3351" t="s">
        <v>4175</v>
      </c>
      <c r="C3351" s="1">
        <v>36.1</v>
      </c>
      <c r="D3351" s="5">
        <v>45315</v>
      </c>
      <c r="E3351" t="s">
        <v>21</v>
      </c>
      <c r="F3351" t="s">
        <v>39</v>
      </c>
      <c r="G3351" s="16" t="s">
        <v>4177</v>
      </c>
      <c r="H3351" s="1"/>
      <c r="J3351"/>
      <c r="AC3351" s="5" t="e">
        <f>VLOOKUP(Table1[[#This Row],[Expense Report]],#REF!,3, 0)</f>
        <v>#REF!</v>
      </c>
      <c r="AD3351" t="s">
        <v>14594</v>
      </c>
      <c r="AE3351" t="s">
        <v>156</v>
      </c>
      <c r="AF3351" t="e">
        <f>MONTH(Table1[[#This Row],[Date Sent]])</f>
        <v>#REF!</v>
      </c>
      <c r="AG3351" t="e">
        <f>YEAR(Table1[[#This Row],[Date Sent]])</f>
        <v>#REF!</v>
      </c>
      <c r="AH3351"/>
    </row>
    <row r="3352" spans="1:34" x14ac:dyDescent="0.2">
      <c r="A3352" t="s">
        <v>229</v>
      </c>
      <c r="B3352" t="s">
        <v>4175</v>
      </c>
      <c r="C3352" s="1">
        <v>19.71</v>
      </c>
      <c r="D3352" s="5">
        <v>45315</v>
      </c>
      <c r="E3352" t="s">
        <v>21</v>
      </c>
      <c r="F3352" t="s">
        <v>39</v>
      </c>
      <c r="G3352" s="16" t="s">
        <v>4177</v>
      </c>
      <c r="H3352" s="1"/>
      <c r="J3352"/>
      <c r="AC3352" s="5" t="e">
        <f>VLOOKUP(Table1[[#This Row],[Expense Report]],#REF!,3, 0)</f>
        <v>#REF!</v>
      </c>
      <c r="AD3352" t="s">
        <v>14594</v>
      </c>
      <c r="AE3352" t="s">
        <v>156</v>
      </c>
      <c r="AF3352" t="e">
        <f>MONTH(Table1[[#This Row],[Date Sent]])</f>
        <v>#REF!</v>
      </c>
      <c r="AG3352" t="e">
        <f>YEAR(Table1[[#This Row],[Date Sent]])</f>
        <v>#REF!</v>
      </c>
      <c r="AH3352"/>
    </row>
    <row r="3353" spans="1:34" x14ac:dyDescent="0.2">
      <c r="A3353" t="s">
        <v>229</v>
      </c>
      <c r="B3353" t="s">
        <v>4175</v>
      </c>
      <c r="C3353" s="1">
        <v>37.33</v>
      </c>
      <c r="D3353" s="5">
        <v>45318</v>
      </c>
      <c r="E3353" t="s">
        <v>21</v>
      </c>
      <c r="F3353" t="s">
        <v>33</v>
      </c>
      <c r="G3353" s="16" t="s">
        <v>4178</v>
      </c>
      <c r="H3353" s="1"/>
      <c r="J3353"/>
      <c r="AC3353" s="5" t="e">
        <f>VLOOKUP(Table1[[#This Row],[Expense Report]],#REF!,3, 0)</f>
        <v>#REF!</v>
      </c>
      <c r="AD3353" t="s">
        <v>14594</v>
      </c>
      <c r="AE3353" t="s">
        <v>156</v>
      </c>
      <c r="AF3353" t="e">
        <f>MONTH(Table1[[#This Row],[Date Sent]])</f>
        <v>#REF!</v>
      </c>
      <c r="AG3353" t="e">
        <f>YEAR(Table1[[#This Row],[Date Sent]])</f>
        <v>#REF!</v>
      </c>
      <c r="AH3353"/>
    </row>
    <row r="3354" spans="1:34" x14ac:dyDescent="0.2">
      <c r="A3354" t="s">
        <v>229</v>
      </c>
      <c r="B3354" t="s">
        <v>4175</v>
      </c>
      <c r="C3354" s="1">
        <v>13.53</v>
      </c>
      <c r="D3354" s="5">
        <v>45328</v>
      </c>
      <c r="E3354" t="s">
        <v>21</v>
      </c>
      <c r="F3354" t="s">
        <v>33</v>
      </c>
      <c r="G3354" s="16" t="s">
        <v>4179</v>
      </c>
      <c r="H3354" s="1"/>
      <c r="J3354"/>
      <c r="AC3354" s="5" t="e">
        <f>VLOOKUP(Table1[[#This Row],[Expense Report]],#REF!,3, 0)</f>
        <v>#REF!</v>
      </c>
      <c r="AD3354" t="s">
        <v>14594</v>
      </c>
      <c r="AE3354" t="s">
        <v>156</v>
      </c>
      <c r="AF3354" t="e">
        <f>MONTH(Table1[[#This Row],[Date Sent]])</f>
        <v>#REF!</v>
      </c>
      <c r="AG3354" t="e">
        <f>YEAR(Table1[[#This Row],[Date Sent]])</f>
        <v>#REF!</v>
      </c>
      <c r="AH3354"/>
    </row>
    <row r="3355" spans="1:34" x14ac:dyDescent="0.2">
      <c r="A3355" t="s">
        <v>229</v>
      </c>
      <c r="B3355" t="s">
        <v>4175</v>
      </c>
      <c r="C3355" s="1">
        <v>55.98</v>
      </c>
      <c r="D3355" s="5">
        <v>45328</v>
      </c>
      <c r="E3355" t="s">
        <v>21</v>
      </c>
      <c r="F3355" t="s">
        <v>33</v>
      </c>
      <c r="G3355" s="16" t="s">
        <v>3508</v>
      </c>
      <c r="H3355" s="1"/>
      <c r="J3355"/>
      <c r="AC3355" s="5" t="e">
        <f>VLOOKUP(Table1[[#This Row],[Expense Report]],#REF!,3, 0)</f>
        <v>#REF!</v>
      </c>
      <c r="AD3355" t="s">
        <v>14594</v>
      </c>
      <c r="AE3355" t="s">
        <v>156</v>
      </c>
      <c r="AF3355" t="e">
        <f>MONTH(Table1[[#This Row],[Date Sent]])</f>
        <v>#REF!</v>
      </c>
      <c r="AG3355" t="e">
        <f>YEAR(Table1[[#This Row],[Date Sent]])</f>
        <v>#REF!</v>
      </c>
      <c r="AH3355"/>
    </row>
    <row r="3356" spans="1:34" x14ac:dyDescent="0.2">
      <c r="A3356" t="s">
        <v>229</v>
      </c>
      <c r="B3356" t="s">
        <v>4175</v>
      </c>
      <c r="C3356" s="1">
        <v>16.7</v>
      </c>
      <c r="D3356" s="5">
        <v>45328</v>
      </c>
      <c r="E3356" t="s">
        <v>21</v>
      </c>
      <c r="F3356" t="s">
        <v>18</v>
      </c>
      <c r="G3356" s="16" t="s">
        <v>4180</v>
      </c>
      <c r="H3356" s="1"/>
      <c r="J3356"/>
      <c r="AC3356" s="5" t="e">
        <f>VLOOKUP(Table1[[#This Row],[Expense Report]],#REF!,3, 0)</f>
        <v>#REF!</v>
      </c>
      <c r="AD3356" t="s">
        <v>14594</v>
      </c>
      <c r="AE3356" t="s">
        <v>156</v>
      </c>
      <c r="AF3356" t="e">
        <f>MONTH(Table1[[#This Row],[Date Sent]])</f>
        <v>#REF!</v>
      </c>
      <c r="AG3356" t="e">
        <f>YEAR(Table1[[#This Row],[Date Sent]])</f>
        <v>#REF!</v>
      </c>
      <c r="AH3356"/>
    </row>
    <row r="3357" spans="1:34" x14ac:dyDescent="0.2">
      <c r="A3357" t="s">
        <v>229</v>
      </c>
      <c r="B3357" t="s">
        <v>4175</v>
      </c>
      <c r="C3357" s="1">
        <v>83.01</v>
      </c>
      <c r="D3357" s="5">
        <v>45332</v>
      </c>
      <c r="E3357" t="s">
        <v>21</v>
      </c>
      <c r="F3357" t="s">
        <v>15</v>
      </c>
      <c r="G3357" s="16" t="s">
        <v>4181</v>
      </c>
      <c r="H3357" s="1"/>
      <c r="J3357"/>
      <c r="AC3357" s="5" t="e">
        <f>VLOOKUP(Table1[[#This Row],[Expense Report]],#REF!,3, 0)</f>
        <v>#REF!</v>
      </c>
      <c r="AD3357" t="s">
        <v>14594</v>
      </c>
      <c r="AE3357" t="s">
        <v>156</v>
      </c>
      <c r="AF3357" t="e">
        <f>MONTH(Table1[[#This Row],[Date Sent]])</f>
        <v>#REF!</v>
      </c>
      <c r="AG3357" t="e">
        <f>YEAR(Table1[[#This Row],[Date Sent]])</f>
        <v>#REF!</v>
      </c>
      <c r="AH3357"/>
    </row>
    <row r="3358" spans="1:34" x14ac:dyDescent="0.2">
      <c r="A3358" t="s">
        <v>229</v>
      </c>
      <c r="B3358" t="s">
        <v>4175</v>
      </c>
      <c r="C3358" s="1">
        <v>12.99</v>
      </c>
      <c r="D3358" s="5">
        <v>45334</v>
      </c>
      <c r="E3358" t="s">
        <v>20</v>
      </c>
      <c r="F3358" t="s">
        <v>39</v>
      </c>
      <c r="G3358" s="16" t="s">
        <v>2049</v>
      </c>
      <c r="H3358" s="1"/>
      <c r="J3358"/>
      <c r="AC3358" s="5" t="e">
        <f>VLOOKUP(Table1[[#This Row],[Expense Report]],#REF!,3, 0)</f>
        <v>#REF!</v>
      </c>
      <c r="AD3358" t="s">
        <v>14594</v>
      </c>
      <c r="AE3358" t="s">
        <v>156</v>
      </c>
      <c r="AF3358" t="e">
        <f>MONTH(Table1[[#This Row],[Date Sent]])</f>
        <v>#REF!</v>
      </c>
      <c r="AG3358" t="e">
        <f>YEAR(Table1[[#This Row],[Date Sent]])</f>
        <v>#REF!</v>
      </c>
      <c r="AH3358"/>
    </row>
    <row r="3359" spans="1:34" x14ac:dyDescent="0.2">
      <c r="A3359" t="s">
        <v>229</v>
      </c>
      <c r="B3359" t="s">
        <v>4175</v>
      </c>
      <c r="C3359" s="1">
        <v>49.87</v>
      </c>
      <c r="D3359" s="5">
        <v>45334</v>
      </c>
      <c r="E3359" t="s">
        <v>21</v>
      </c>
      <c r="F3359" t="s">
        <v>17</v>
      </c>
      <c r="G3359" s="16" t="s">
        <v>4182</v>
      </c>
      <c r="H3359" s="1"/>
      <c r="J3359"/>
      <c r="AC3359" s="5" t="e">
        <f>VLOOKUP(Table1[[#This Row],[Expense Report]],#REF!,3, 0)</f>
        <v>#REF!</v>
      </c>
      <c r="AD3359" t="s">
        <v>14594</v>
      </c>
      <c r="AE3359" t="s">
        <v>156</v>
      </c>
      <c r="AF3359" t="e">
        <f>MONTH(Table1[[#This Row],[Date Sent]])</f>
        <v>#REF!</v>
      </c>
      <c r="AG3359" t="e">
        <f>YEAR(Table1[[#This Row],[Date Sent]])</f>
        <v>#REF!</v>
      </c>
      <c r="AH3359"/>
    </row>
    <row r="3360" spans="1:34" x14ac:dyDescent="0.2">
      <c r="A3360" t="s">
        <v>229</v>
      </c>
      <c r="B3360" t="s">
        <v>4175</v>
      </c>
      <c r="C3360" s="1">
        <v>17.5</v>
      </c>
      <c r="D3360" s="5">
        <v>45338</v>
      </c>
      <c r="E3360" t="s">
        <v>8</v>
      </c>
      <c r="F3360" t="s">
        <v>17</v>
      </c>
      <c r="G3360" s="16" t="s">
        <v>4183</v>
      </c>
      <c r="H3360" s="1"/>
      <c r="J3360"/>
      <c r="AC3360" s="5" t="e">
        <f>VLOOKUP(Table1[[#This Row],[Expense Report]],#REF!,3, 0)</f>
        <v>#REF!</v>
      </c>
      <c r="AD3360" t="s">
        <v>14594</v>
      </c>
      <c r="AE3360" t="s">
        <v>156</v>
      </c>
      <c r="AF3360" t="e">
        <f>MONTH(Table1[[#This Row],[Date Sent]])</f>
        <v>#REF!</v>
      </c>
      <c r="AG3360" t="e">
        <f>YEAR(Table1[[#This Row],[Date Sent]])</f>
        <v>#REF!</v>
      </c>
      <c r="AH3360"/>
    </row>
    <row r="3361" spans="1:34" x14ac:dyDescent="0.2">
      <c r="A3361" t="s">
        <v>229</v>
      </c>
      <c r="B3361" t="s">
        <v>4175</v>
      </c>
      <c r="C3361" s="1">
        <v>10.029999999999999</v>
      </c>
      <c r="D3361" s="5">
        <v>45338</v>
      </c>
      <c r="E3361" t="s">
        <v>8</v>
      </c>
      <c r="F3361" t="s">
        <v>39</v>
      </c>
      <c r="G3361" s="16" t="s">
        <v>4184</v>
      </c>
      <c r="H3361" s="1"/>
      <c r="J3361"/>
      <c r="AC3361" s="5" t="e">
        <f>VLOOKUP(Table1[[#This Row],[Expense Report]],#REF!,3, 0)</f>
        <v>#REF!</v>
      </c>
      <c r="AD3361" t="s">
        <v>14594</v>
      </c>
      <c r="AE3361" t="s">
        <v>156</v>
      </c>
      <c r="AF3361" t="e">
        <f>MONTH(Table1[[#This Row],[Date Sent]])</f>
        <v>#REF!</v>
      </c>
      <c r="AG3361" t="e">
        <f>YEAR(Table1[[#This Row],[Date Sent]])</f>
        <v>#REF!</v>
      </c>
      <c r="AH3361"/>
    </row>
    <row r="3362" spans="1:34" x14ac:dyDescent="0.2">
      <c r="A3362" t="s">
        <v>538</v>
      </c>
      <c r="B3362" t="s">
        <v>4185</v>
      </c>
      <c r="C3362" s="1">
        <v>38.39</v>
      </c>
      <c r="D3362" s="5">
        <v>45308</v>
      </c>
      <c r="E3362" t="s">
        <v>21</v>
      </c>
      <c r="F3362" t="s">
        <v>17</v>
      </c>
      <c r="G3362" s="16" t="s">
        <v>4186</v>
      </c>
      <c r="H3362" s="1"/>
      <c r="J3362"/>
      <c r="AC3362" s="5" t="e">
        <f>VLOOKUP(Table1[[#This Row],[Expense Report]],#REF!,3, 0)</f>
        <v>#REF!</v>
      </c>
      <c r="AD3362" t="s">
        <v>14689</v>
      </c>
      <c r="AE3362" t="s">
        <v>156</v>
      </c>
      <c r="AF3362" t="e">
        <f>MONTH(Table1[[#This Row],[Date Sent]])</f>
        <v>#REF!</v>
      </c>
      <c r="AG3362" t="e">
        <f>YEAR(Table1[[#This Row],[Date Sent]])</f>
        <v>#REF!</v>
      </c>
      <c r="AH3362"/>
    </row>
    <row r="3363" spans="1:34" x14ac:dyDescent="0.2">
      <c r="A3363" t="s">
        <v>538</v>
      </c>
      <c r="B3363" t="s">
        <v>4185</v>
      </c>
      <c r="C3363" s="1">
        <v>105.08</v>
      </c>
      <c r="D3363" s="5">
        <v>45317</v>
      </c>
      <c r="E3363" t="s">
        <v>21</v>
      </c>
      <c r="F3363" t="s">
        <v>33</v>
      </c>
      <c r="G3363" s="16" t="s">
        <v>4187</v>
      </c>
      <c r="H3363" s="1"/>
      <c r="J3363"/>
      <c r="AC3363" s="5" t="e">
        <f>VLOOKUP(Table1[[#This Row],[Expense Report]],#REF!,3, 0)</f>
        <v>#REF!</v>
      </c>
      <c r="AD3363" t="s">
        <v>14689</v>
      </c>
      <c r="AE3363" t="s">
        <v>156</v>
      </c>
      <c r="AF3363" t="e">
        <f>MONTH(Table1[[#This Row],[Date Sent]])</f>
        <v>#REF!</v>
      </c>
      <c r="AG3363" t="e">
        <f>YEAR(Table1[[#This Row],[Date Sent]])</f>
        <v>#REF!</v>
      </c>
      <c r="AH3363"/>
    </row>
    <row r="3364" spans="1:34" x14ac:dyDescent="0.2">
      <c r="A3364" t="s">
        <v>538</v>
      </c>
      <c r="B3364" t="s">
        <v>4185</v>
      </c>
      <c r="C3364" s="1">
        <v>28.89</v>
      </c>
      <c r="D3364" s="5">
        <v>45318</v>
      </c>
      <c r="E3364" t="s">
        <v>21</v>
      </c>
      <c r="F3364" t="s">
        <v>33</v>
      </c>
      <c r="G3364" s="16" t="s">
        <v>1544</v>
      </c>
      <c r="H3364" s="1"/>
      <c r="J3364"/>
      <c r="AC3364" s="5" t="e">
        <f>VLOOKUP(Table1[[#This Row],[Expense Report]],#REF!,3, 0)</f>
        <v>#REF!</v>
      </c>
      <c r="AD3364" t="s">
        <v>14689</v>
      </c>
      <c r="AE3364" t="s">
        <v>156</v>
      </c>
      <c r="AF3364" t="e">
        <f>MONTH(Table1[[#This Row],[Date Sent]])</f>
        <v>#REF!</v>
      </c>
      <c r="AG3364" t="e">
        <f>YEAR(Table1[[#This Row],[Date Sent]])</f>
        <v>#REF!</v>
      </c>
      <c r="AH3364"/>
    </row>
    <row r="3365" spans="1:34" x14ac:dyDescent="0.2">
      <c r="A3365" t="s">
        <v>538</v>
      </c>
      <c r="B3365" t="s">
        <v>4185</v>
      </c>
      <c r="C3365" s="1">
        <v>66.680000000000007</v>
      </c>
      <c r="D3365" s="5">
        <v>45331</v>
      </c>
      <c r="E3365" t="s">
        <v>21</v>
      </c>
      <c r="F3365" t="s">
        <v>33</v>
      </c>
      <c r="G3365" s="16" t="s">
        <v>4188</v>
      </c>
      <c r="H3365" s="1"/>
      <c r="J3365"/>
      <c r="AC3365" s="5" t="e">
        <f>VLOOKUP(Table1[[#This Row],[Expense Report]],#REF!,3, 0)</f>
        <v>#REF!</v>
      </c>
      <c r="AD3365" t="s">
        <v>14689</v>
      </c>
      <c r="AE3365" t="s">
        <v>156</v>
      </c>
      <c r="AF3365" t="e">
        <f>MONTH(Table1[[#This Row],[Date Sent]])</f>
        <v>#REF!</v>
      </c>
      <c r="AG3365" t="e">
        <f>YEAR(Table1[[#This Row],[Date Sent]])</f>
        <v>#REF!</v>
      </c>
      <c r="AH3365"/>
    </row>
    <row r="3366" spans="1:34" x14ac:dyDescent="0.2">
      <c r="A3366" t="s">
        <v>3343</v>
      </c>
      <c r="B3366" t="s">
        <v>4189</v>
      </c>
      <c r="C3366" s="1">
        <v>351.19</v>
      </c>
      <c r="D3366" s="5">
        <v>45312</v>
      </c>
      <c r="E3366" t="s">
        <v>21</v>
      </c>
      <c r="F3366" t="s">
        <v>25</v>
      </c>
      <c r="G3366" s="16" t="s">
        <v>4190</v>
      </c>
      <c r="H3366" s="1"/>
      <c r="J3366"/>
      <c r="AC3366" s="5" t="e">
        <f>VLOOKUP(Table1[[#This Row],[Expense Report]],#REF!,3, 0)</f>
        <v>#REF!</v>
      </c>
      <c r="AD3366" t="s">
        <v>14550</v>
      </c>
      <c r="AE3366" t="s">
        <v>156</v>
      </c>
      <c r="AF3366" t="e">
        <f>MONTH(Table1[[#This Row],[Date Sent]])</f>
        <v>#REF!</v>
      </c>
      <c r="AG3366" t="e">
        <f>YEAR(Table1[[#This Row],[Date Sent]])</f>
        <v>#REF!</v>
      </c>
      <c r="AH3366"/>
    </row>
    <row r="3367" spans="1:34" x14ac:dyDescent="0.2">
      <c r="A3367" t="s">
        <v>3343</v>
      </c>
      <c r="B3367" t="s">
        <v>4189</v>
      </c>
      <c r="C3367" s="1">
        <v>-54.75</v>
      </c>
      <c r="D3367" s="5">
        <v>45318</v>
      </c>
      <c r="E3367" t="s">
        <v>21</v>
      </c>
      <c r="F3367" t="s">
        <v>16</v>
      </c>
      <c r="G3367" s="16" t="s">
        <v>4191</v>
      </c>
      <c r="H3367" s="1"/>
      <c r="J3367"/>
      <c r="AC3367" s="5" t="e">
        <f>VLOOKUP(Table1[[#This Row],[Expense Report]],#REF!,3, 0)</f>
        <v>#REF!</v>
      </c>
      <c r="AD3367" t="s">
        <v>14550</v>
      </c>
      <c r="AE3367" t="s">
        <v>156</v>
      </c>
      <c r="AF3367" t="e">
        <f>MONTH(Table1[[#This Row],[Date Sent]])</f>
        <v>#REF!</v>
      </c>
      <c r="AG3367" t="e">
        <f>YEAR(Table1[[#This Row],[Date Sent]])</f>
        <v>#REF!</v>
      </c>
      <c r="AH3367"/>
    </row>
    <row r="3368" spans="1:34" x14ac:dyDescent="0.2">
      <c r="A3368" t="s">
        <v>3343</v>
      </c>
      <c r="B3368" t="s">
        <v>4189</v>
      </c>
      <c r="C3368" s="1">
        <v>-101.97</v>
      </c>
      <c r="D3368" s="5">
        <v>45318</v>
      </c>
      <c r="E3368" t="s">
        <v>21</v>
      </c>
      <c r="F3368" t="s">
        <v>33</v>
      </c>
      <c r="G3368" s="16" t="s">
        <v>4192</v>
      </c>
      <c r="H3368" s="1"/>
      <c r="J3368"/>
      <c r="AC3368" s="5" t="e">
        <f>VLOOKUP(Table1[[#This Row],[Expense Report]],#REF!,3, 0)</f>
        <v>#REF!</v>
      </c>
      <c r="AD3368" t="s">
        <v>14550</v>
      </c>
      <c r="AE3368" t="s">
        <v>156</v>
      </c>
      <c r="AF3368" t="e">
        <f>MONTH(Table1[[#This Row],[Date Sent]])</f>
        <v>#REF!</v>
      </c>
      <c r="AG3368" t="e">
        <f>YEAR(Table1[[#This Row],[Date Sent]])</f>
        <v>#REF!</v>
      </c>
      <c r="AH3368"/>
    </row>
    <row r="3369" spans="1:34" x14ac:dyDescent="0.2">
      <c r="A3369" t="s">
        <v>3343</v>
      </c>
      <c r="B3369" t="s">
        <v>4189</v>
      </c>
      <c r="C3369" s="1">
        <v>185.48</v>
      </c>
      <c r="D3369" s="5">
        <v>45337</v>
      </c>
      <c r="E3369" t="s">
        <v>21</v>
      </c>
      <c r="F3369" t="s">
        <v>15</v>
      </c>
      <c r="G3369" s="16" t="s">
        <v>4193</v>
      </c>
      <c r="H3369" s="1"/>
      <c r="J3369"/>
      <c r="AC3369" s="5" t="e">
        <f>VLOOKUP(Table1[[#This Row],[Expense Report]],#REF!,3, 0)</f>
        <v>#REF!</v>
      </c>
      <c r="AD3369" t="s">
        <v>14550</v>
      </c>
      <c r="AE3369" t="s">
        <v>156</v>
      </c>
      <c r="AF3369" t="e">
        <f>MONTH(Table1[[#This Row],[Date Sent]])</f>
        <v>#REF!</v>
      </c>
      <c r="AG3369" t="e">
        <f>YEAR(Table1[[#This Row],[Date Sent]])</f>
        <v>#REF!</v>
      </c>
      <c r="AH3369"/>
    </row>
    <row r="3370" spans="1:34" x14ac:dyDescent="0.2">
      <c r="A3370" t="s">
        <v>2280</v>
      </c>
      <c r="B3370" t="s">
        <v>4194</v>
      </c>
      <c r="C3370" s="1">
        <v>419.5</v>
      </c>
      <c r="D3370" s="5">
        <v>45331</v>
      </c>
      <c r="E3370" t="s">
        <v>21</v>
      </c>
      <c r="F3370" t="s">
        <v>17</v>
      </c>
      <c r="G3370" s="16" t="s">
        <v>4195</v>
      </c>
      <c r="H3370" s="1"/>
      <c r="J3370"/>
      <c r="AC3370" s="5" t="e">
        <f>VLOOKUP(Table1[[#This Row],[Expense Report]],#REF!,3, 0)</f>
        <v>#REF!</v>
      </c>
      <c r="AD3370" t="s">
        <v>13311</v>
      </c>
      <c r="AE3370" t="s">
        <v>156</v>
      </c>
      <c r="AF3370" t="e">
        <f>MONTH(Table1[[#This Row],[Date Sent]])</f>
        <v>#REF!</v>
      </c>
      <c r="AG3370" t="e">
        <f>YEAR(Table1[[#This Row],[Date Sent]])</f>
        <v>#REF!</v>
      </c>
      <c r="AH3370"/>
    </row>
    <row r="3371" spans="1:34" x14ac:dyDescent="0.2">
      <c r="A3371" t="s">
        <v>2280</v>
      </c>
      <c r="B3371" t="s">
        <v>4196</v>
      </c>
      <c r="C3371" s="1">
        <v>17.440000000000001</v>
      </c>
      <c r="D3371" s="5">
        <v>45334</v>
      </c>
      <c r="E3371" t="s">
        <v>20</v>
      </c>
      <c r="F3371" t="s">
        <v>39</v>
      </c>
      <c r="G3371" s="16" t="s">
        <v>4197</v>
      </c>
      <c r="H3371" s="1"/>
      <c r="J3371"/>
      <c r="AC3371" s="5" t="e">
        <f>VLOOKUP(Table1[[#This Row],[Expense Report]],#REF!,3, 0)</f>
        <v>#REF!</v>
      </c>
      <c r="AD3371" t="s">
        <v>13311</v>
      </c>
      <c r="AE3371" t="s">
        <v>156</v>
      </c>
      <c r="AF3371" t="e">
        <f>MONTH(Table1[[#This Row],[Date Sent]])</f>
        <v>#REF!</v>
      </c>
      <c r="AG3371" t="e">
        <f>YEAR(Table1[[#This Row],[Date Sent]])</f>
        <v>#REF!</v>
      </c>
      <c r="AH3371"/>
    </row>
    <row r="3372" spans="1:34" x14ac:dyDescent="0.2">
      <c r="A3372" t="s">
        <v>2280</v>
      </c>
      <c r="B3372" t="s">
        <v>4196</v>
      </c>
      <c r="C3372" s="1">
        <v>11.34</v>
      </c>
      <c r="D3372" s="5">
        <v>45334</v>
      </c>
      <c r="E3372" t="s">
        <v>20</v>
      </c>
      <c r="F3372" t="s">
        <v>39</v>
      </c>
      <c r="G3372" s="16" t="s">
        <v>4197</v>
      </c>
      <c r="H3372" s="1"/>
      <c r="J3372"/>
      <c r="AC3372" s="5" t="e">
        <f>VLOOKUP(Table1[[#This Row],[Expense Report]],#REF!,3, 0)</f>
        <v>#REF!</v>
      </c>
      <c r="AD3372" t="s">
        <v>13311</v>
      </c>
      <c r="AE3372" t="s">
        <v>156</v>
      </c>
      <c r="AF3372" t="e">
        <f>MONTH(Table1[[#This Row],[Date Sent]])</f>
        <v>#REF!</v>
      </c>
      <c r="AG3372" t="e">
        <f>YEAR(Table1[[#This Row],[Date Sent]])</f>
        <v>#REF!</v>
      </c>
      <c r="AH3372"/>
    </row>
    <row r="3373" spans="1:34" x14ac:dyDescent="0.2">
      <c r="A3373" t="s">
        <v>2280</v>
      </c>
      <c r="B3373" t="s">
        <v>4198</v>
      </c>
      <c r="C3373" s="1">
        <v>86.88</v>
      </c>
      <c r="D3373" s="5">
        <v>45332</v>
      </c>
      <c r="E3373" t="s">
        <v>21</v>
      </c>
      <c r="F3373" t="s">
        <v>33</v>
      </c>
      <c r="G3373" s="16" t="s">
        <v>1364</v>
      </c>
      <c r="H3373" s="1"/>
      <c r="J3373"/>
      <c r="AC3373" s="5" t="e">
        <f>VLOOKUP(Table1[[#This Row],[Expense Report]],#REF!,3, 0)</f>
        <v>#REF!</v>
      </c>
      <c r="AD3373" t="s">
        <v>13311</v>
      </c>
      <c r="AE3373" t="s">
        <v>156</v>
      </c>
      <c r="AF3373" t="e">
        <f>MONTH(Table1[[#This Row],[Date Sent]])</f>
        <v>#REF!</v>
      </c>
      <c r="AG3373" t="e">
        <f>YEAR(Table1[[#This Row],[Date Sent]])</f>
        <v>#REF!</v>
      </c>
      <c r="AH3373"/>
    </row>
    <row r="3374" spans="1:34" x14ac:dyDescent="0.2">
      <c r="A3374" t="s">
        <v>2280</v>
      </c>
      <c r="B3374" t="s">
        <v>4199</v>
      </c>
      <c r="C3374" s="1">
        <v>130.94</v>
      </c>
      <c r="D3374" s="5">
        <v>45332</v>
      </c>
      <c r="E3374" t="s">
        <v>21</v>
      </c>
      <c r="F3374" t="s">
        <v>33</v>
      </c>
      <c r="G3374" s="16" t="s">
        <v>4200</v>
      </c>
      <c r="H3374" s="1"/>
      <c r="J3374"/>
      <c r="AC3374" s="5" t="e">
        <f>VLOOKUP(Table1[[#This Row],[Expense Report]],#REF!,3, 0)</f>
        <v>#REF!</v>
      </c>
      <c r="AD3374" t="s">
        <v>13311</v>
      </c>
      <c r="AE3374" t="s">
        <v>156</v>
      </c>
      <c r="AF3374" t="e">
        <f>MONTH(Table1[[#This Row],[Date Sent]])</f>
        <v>#REF!</v>
      </c>
      <c r="AG3374" t="e">
        <f>YEAR(Table1[[#This Row],[Date Sent]])</f>
        <v>#REF!</v>
      </c>
      <c r="AH3374"/>
    </row>
    <row r="3375" spans="1:34" x14ac:dyDescent="0.2">
      <c r="A3375" t="s">
        <v>2280</v>
      </c>
      <c r="B3375" t="s">
        <v>4201</v>
      </c>
      <c r="C3375" s="1">
        <v>12.01</v>
      </c>
      <c r="D3375" s="5">
        <v>45332</v>
      </c>
      <c r="E3375" t="s">
        <v>20</v>
      </c>
      <c r="F3375" t="s">
        <v>39</v>
      </c>
      <c r="G3375" s="16" t="s">
        <v>4202</v>
      </c>
      <c r="H3375" s="1"/>
      <c r="J3375"/>
      <c r="AC3375" s="5" t="e">
        <f>VLOOKUP(Table1[[#This Row],[Expense Report]],#REF!,3, 0)</f>
        <v>#REF!</v>
      </c>
      <c r="AD3375" t="s">
        <v>13311</v>
      </c>
      <c r="AE3375" t="s">
        <v>156</v>
      </c>
      <c r="AF3375" t="e">
        <f>MONTH(Table1[[#This Row],[Date Sent]])</f>
        <v>#REF!</v>
      </c>
      <c r="AG3375" t="e">
        <f>YEAR(Table1[[#This Row],[Date Sent]])</f>
        <v>#REF!</v>
      </c>
      <c r="AH3375"/>
    </row>
    <row r="3376" spans="1:34" x14ac:dyDescent="0.2">
      <c r="A3376" t="s">
        <v>462</v>
      </c>
      <c r="B3376" t="s">
        <v>4203</v>
      </c>
      <c r="C3376" s="1">
        <v>65.819999999999993</v>
      </c>
      <c r="D3376" s="5">
        <v>45309</v>
      </c>
      <c r="E3376" t="s">
        <v>33</v>
      </c>
      <c r="F3376" t="s">
        <v>9</v>
      </c>
      <c r="G3376" s="16" t="s">
        <v>1127</v>
      </c>
      <c r="H3376" s="1"/>
      <c r="J3376"/>
      <c r="AC3376" s="5" t="e">
        <f>VLOOKUP(Table1[[#This Row],[Expense Report]],#REF!,3, 0)</f>
        <v>#REF!</v>
      </c>
      <c r="AD3376" t="s">
        <v>11649</v>
      </c>
      <c r="AE3376" t="s">
        <v>11649</v>
      </c>
      <c r="AF3376" t="e">
        <f>MONTH(Table1[[#This Row],[Date Sent]])</f>
        <v>#REF!</v>
      </c>
      <c r="AG3376" t="e">
        <f>YEAR(Table1[[#This Row],[Date Sent]])</f>
        <v>#REF!</v>
      </c>
      <c r="AH3376"/>
    </row>
    <row r="3377" spans="1:34" x14ac:dyDescent="0.2">
      <c r="A3377" t="s">
        <v>462</v>
      </c>
      <c r="B3377" t="s">
        <v>4203</v>
      </c>
      <c r="C3377" s="1">
        <v>43.88</v>
      </c>
      <c r="D3377" s="5">
        <v>45310</v>
      </c>
      <c r="E3377" t="s">
        <v>33</v>
      </c>
      <c r="F3377" t="s">
        <v>9</v>
      </c>
      <c r="G3377" s="16" t="s">
        <v>1127</v>
      </c>
      <c r="H3377" s="1"/>
      <c r="J3377"/>
      <c r="AC3377" s="5" t="e">
        <f>VLOOKUP(Table1[[#This Row],[Expense Report]],#REF!,3, 0)</f>
        <v>#REF!</v>
      </c>
      <c r="AD3377" t="s">
        <v>11649</v>
      </c>
      <c r="AE3377" t="s">
        <v>11649</v>
      </c>
      <c r="AF3377" t="e">
        <f>MONTH(Table1[[#This Row],[Date Sent]])</f>
        <v>#REF!</v>
      </c>
      <c r="AG3377" t="e">
        <f>YEAR(Table1[[#This Row],[Date Sent]])</f>
        <v>#REF!</v>
      </c>
      <c r="AH3377"/>
    </row>
    <row r="3378" spans="1:34" x14ac:dyDescent="0.2">
      <c r="A3378" t="s">
        <v>462</v>
      </c>
      <c r="B3378" t="s">
        <v>4203</v>
      </c>
      <c r="C3378" s="1">
        <v>-43.88</v>
      </c>
      <c r="D3378" s="5">
        <v>45310</v>
      </c>
      <c r="E3378" t="s">
        <v>33</v>
      </c>
      <c r="F3378" t="s">
        <v>9</v>
      </c>
      <c r="G3378" s="16" t="s">
        <v>4204</v>
      </c>
      <c r="H3378" s="1"/>
      <c r="J3378"/>
      <c r="AC3378" s="5" t="e">
        <f>VLOOKUP(Table1[[#This Row],[Expense Report]],#REF!,3, 0)</f>
        <v>#REF!</v>
      </c>
      <c r="AD3378" t="s">
        <v>11649</v>
      </c>
      <c r="AE3378" t="s">
        <v>11649</v>
      </c>
      <c r="AF3378" t="e">
        <f>MONTH(Table1[[#This Row],[Date Sent]])</f>
        <v>#REF!</v>
      </c>
      <c r="AG3378" t="e">
        <f>YEAR(Table1[[#This Row],[Date Sent]])</f>
        <v>#REF!</v>
      </c>
      <c r="AH3378"/>
    </row>
    <row r="3379" spans="1:34" x14ac:dyDescent="0.2">
      <c r="A3379" t="s">
        <v>462</v>
      </c>
      <c r="B3379" t="s">
        <v>4203</v>
      </c>
      <c r="C3379" s="1">
        <v>132.36000000000001</v>
      </c>
      <c r="D3379" s="5">
        <v>45310</v>
      </c>
      <c r="E3379" t="s">
        <v>33</v>
      </c>
      <c r="F3379" t="s">
        <v>9</v>
      </c>
      <c r="G3379" s="16" t="s">
        <v>4205</v>
      </c>
      <c r="H3379" s="1"/>
      <c r="J3379"/>
      <c r="AC3379" s="5" t="e">
        <f>VLOOKUP(Table1[[#This Row],[Expense Report]],#REF!,3, 0)</f>
        <v>#REF!</v>
      </c>
      <c r="AD3379" t="s">
        <v>11649</v>
      </c>
      <c r="AE3379" t="s">
        <v>11649</v>
      </c>
      <c r="AF3379" t="e">
        <f>MONTH(Table1[[#This Row],[Date Sent]])</f>
        <v>#REF!</v>
      </c>
      <c r="AG3379" t="e">
        <f>YEAR(Table1[[#This Row],[Date Sent]])</f>
        <v>#REF!</v>
      </c>
      <c r="AH3379"/>
    </row>
    <row r="3380" spans="1:34" x14ac:dyDescent="0.2">
      <c r="A3380" t="s">
        <v>462</v>
      </c>
      <c r="B3380" t="s">
        <v>4203</v>
      </c>
      <c r="C3380" s="1">
        <v>48.25</v>
      </c>
      <c r="D3380" s="5">
        <v>45310</v>
      </c>
      <c r="E3380" t="s">
        <v>33</v>
      </c>
      <c r="F3380" t="s">
        <v>9</v>
      </c>
      <c r="G3380" s="16" t="s">
        <v>1127</v>
      </c>
      <c r="H3380" s="1"/>
      <c r="J3380"/>
      <c r="AC3380" s="5" t="e">
        <f>VLOOKUP(Table1[[#This Row],[Expense Report]],#REF!,3, 0)</f>
        <v>#REF!</v>
      </c>
      <c r="AD3380" t="s">
        <v>11649</v>
      </c>
      <c r="AE3380" t="s">
        <v>11649</v>
      </c>
      <c r="AF3380" t="e">
        <f>MONTH(Table1[[#This Row],[Date Sent]])</f>
        <v>#REF!</v>
      </c>
      <c r="AG3380" t="e">
        <f>YEAR(Table1[[#This Row],[Date Sent]])</f>
        <v>#REF!</v>
      </c>
      <c r="AH3380"/>
    </row>
    <row r="3381" spans="1:34" x14ac:dyDescent="0.2">
      <c r="A3381" t="s">
        <v>462</v>
      </c>
      <c r="B3381" t="s">
        <v>4203</v>
      </c>
      <c r="C3381" s="1">
        <v>57.89</v>
      </c>
      <c r="D3381" s="5">
        <v>45311</v>
      </c>
      <c r="E3381" t="s">
        <v>21</v>
      </c>
      <c r="F3381" t="s">
        <v>33</v>
      </c>
      <c r="G3381" s="16" t="s">
        <v>4206</v>
      </c>
      <c r="H3381" s="1"/>
      <c r="J3381"/>
      <c r="AC3381" s="5" t="e">
        <f>VLOOKUP(Table1[[#This Row],[Expense Report]],#REF!,3, 0)</f>
        <v>#REF!</v>
      </c>
      <c r="AD3381" t="s">
        <v>11649</v>
      </c>
      <c r="AE3381" t="s">
        <v>11649</v>
      </c>
      <c r="AF3381" t="e">
        <f>MONTH(Table1[[#This Row],[Date Sent]])</f>
        <v>#REF!</v>
      </c>
      <c r="AG3381" t="e">
        <f>YEAR(Table1[[#This Row],[Date Sent]])</f>
        <v>#REF!</v>
      </c>
      <c r="AH3381"/>
    </row>
    <row r="3382" spans="1:34" x14ac:dyDescent="0.2">
      <c r="A3382" t="s">
        <v>462</v>
      </c>
      <c r="B3382" t="s">
        <v>4203</v>
      </c>
      <c r="C3382" s="1">
        <v>50</v>
      </c>
      <c r="D3382" s="5">
        <v>45315</v>
      </c>
      <c r="E3382" t="s">
        <v>33</v>
      </c>
      <c r="F3382" t="s">
        <v>9</v>
      </c>
      <c r="G3382" s="16" t="s">
        <v>4207</v>
      </c>
      <c r="H3382" s="1"/>
      <c r="J3382"/>
      <c r="AC3382" s="5" t="e">
        <f>VLOOKUP(Table1[[#This Row],[Expense Report]],#REF!,3, 0)</f>
        <v>#REF!</v>
      </c>
      <c r="AD3382" t="s">
        <v>11649</v>
      </c>
      <c r="AE3382" t="s">
        <v>11649</v>
      </c>
      <c r="AF3382" t="e">
        <f>MONTH(Table1[[#This Row],[Date Sent]])</f>
        <v>#REF!</v>
      </c>
      <c r="AG3382" t="e">
        <f>YEAR(Table1[[#This Row],[Date Sent]])</f>
        <v>#REF!</v>
      </c>
      <c r="AH3382"/>
    </row>
    <row r="3383" spans="1:34" x14ac:dyDescent="0.2">
      <c r="A3383" t="s">
        <v>462</v>
      </c>
      <c r="B3383" t="s">
        <v>4203</v>
      </c>
      <c r="C3383" s="1">
        <v>83.38</v>
      </c>
      <c r="D3383" s="5">
        <v>45316</v>
      </c>
      <c r="E3383" t="s">
        <v>21</v>
      </c>
      <c r="F3383" t="s">
        <v>33</v>
      </c>
      <c r="G3383" s="16" t="s">
        <v>4206</v>
      </c>
      <c r="H3383" s="1"/>
      <c r="J3383"/>
      <c r="AC3383" s="5" t="e">
        <f>VLOOKUP(Table1[[#This Row],[Expense Report]],#REF!,3, 0)</f>
        <v>#REF!</v>
      </c>
      <c r="AD3383" t="s">
        <v>11649</v>
      </c>
      <c r="AE3383" t="s">
        <v>11649</v>
      </c>
      <c r="AF3383" t="e">
        <f>MONTH(Table1[[#This Row],[Date Sent]])</f>
        <v>#REF!</v>
      </c>
      <c r="AG3383" t="e">
        <f>YEAR(Table1[[#This Row],[Date Sent]])</f>
        <v>#REF!</v>
      </c>
      <c r="AH3383"/>
    </row>
    <row r="3384" spans="1:34" x14ac:dyDescent="0.2">
      <c r="A3384" t="s">
        <v>462</v>
      </c>
      <c r="B3384" t="s">
        <v>4203</v>
      </c>
      <c r="C3384" s="1">
        <v>15.85</v>
      </c>
      <c r="D3384" s="5">
        <v>45318</v>
      </c>
      <c r="E3384" t="s">
        <v>33</v>
      </c>
      <c r="F3384" t="s">
        <v>40</v>
      </c>
      <c r="G3384" s="16" t="s">
        <v>4208</v>
      </c>
      <c r="H3384" s="1"/>
      <c r="J3384"/>
      <c r="AC3384" s="5" t="e">
        <f>VLOOKUP(Table1[[#This Row],[Expense Report]],#REF!,3, 0)</f>
        <v>#REF!</v>
      </c>
      <c r="AD3384" t="s">
        <v>11649</v>
      </c>
      <c r="AE3384" t="s">
        <v>11649</v>
      </c>
      <c r="AF3384" t="e">
        <f>MONTH(Table1[[#This Row],[Date Sent]])</f>
        <v>#REF!</v>
      </c>
      <c r="AG3384" t="e">
        <f>YEAR(Table1[[#This Row],[Date Sent]])</f>
        <v>#REF!</v>
      </c>
      <c r="AH3384"/>
    </row>
    <row r="3385" spans="1:34" x14ac:dyDescent="0.2">
      <c r="A3385" t="s">
        <v>462</v>
      </c>
      <c r="B3385" t="s">
        <v>4203</v>
      </c>
      <c r="C3385" s="1">
        <v>20.98</v>
      </c>
      <c r="D3385" s="5">
        <v>45318</v>
      </c>
      <c r="E3385" t="s">
        <v>33</v>
      </c>
      <c r="F3385" t="s">
        <v>39</v>
      </c>
      <c r="G3385" s="16" t="s">
        <v>4209</v>
      </c>
      <c r="H3385" s="1"/>
      <c r="J3385"/>
      <c r="AC3385" s="5" t="e">
        <f>VLOOKUP(Table1[[#This Row],[Expense Report]],#REF!,3, 0)</f>
        <v>#REF!</v>
      </c>
      <c r="AD3385" t="s">
        <v>11649</v>
      </c>
      <c r="AE3385" t="s">
        <v>11649</v>
      </c>
      <c r="AF3385" t="e">
        <f>MONTH(Table1[[#This Row],[Date Sent]])</f>
        <v>#REF!</v>
      </c>
      <c r="AG3385" t="e">
        <f>YEAR(Table1[[#This Row],[Date Sent]])</f>
        <v>#REF!</v>
      </c>
      <c r="AH3385"/>
    </row>
    <row r="3386" spans="1:34" x14ac:dyDescent="0.2">
      <c r="A3386" t="s">
        <v>462</v>
      </c>
      <c r="B3386" t="s">
        <v>4203</v>
      </c>
      <c r="C3386" s="1">
        <v>33.56</v>
      </c>
      <c r="D3386" s="5">
        <v>45318</v>
      </c>
      <c r="E3386" t="s">
        <v>33</v>
      </c>
      <c r="F3386" t="s">
        <v>39</v>
      </c>
      <c r="G3386" s="16" t="s">
        <v>4210</v>
      </c>
      <c r="H3386" s="1"/>
      <c r="J3386"/>
      <c r="AC3386" s="5" t="e">
        <f>VLOOKUP(Table1[[#This Row],[Expense Report]],#REF!,3, 0)</f>
        <v>#REF!</v>
      </c>
      <c r="AD3386" t="s">
        <v>11649</v>
      </c>
      <c r="AE3386" t="s">
        <v>11649</v>
      </c>
      <c r="AF3386" t="e">
        <f>MONTH(Table1[[#This Row],[Date Sent]])</f>
        <v>#REF!</v>
      </c>
      <c r="AG3386" t="e">
        <f>YEAR(Table1[[#This Row],[Date Sent]])</f>
        <v>#REF!</v>
      </c>
      <c r="AH3386"/>
    </row>
    <row r="3387" spans="1:34" x14ac:dyDescent="0.2">
      <c r="A3387" t="s">
        <v>462</v>
      </c>
      <c r="B3387" t="s">
        <v>4203</v>
      </c>
      <c r="C3387" s="1">
        <v>33.43</v>
      </c>
      <c r="D3387" s="5">
        <v>45318</v>
      </c>
      <c r="E3387" t="s">
        <v>33</v>
      </c>
      <c r="F3387" t="s">
        <v>17</v>
      </c>
      <c r="G3387" s="16" t="s">
        <v>4211</v>
      </c>
      <c r="H3387" s="1"/>
      <c r="J3387"/>
      <c r="AC3387" s="5" t="e">
        <f>VLOOKUP(Table1[[#This Row],[Expense Report]],#REF!,3, 0)</f>
        <v>#REF!</v>
      </c>
      <c r="AD3387" t="s">
        <v>11649</v>
      </c>
      <c r="AE3387" t="s">
        <v>11649</v>
      </c>
      <c r="AF3387" t="e">
        <f>MONTH(Table1[[#This Row],[Date Sent]])</f>
        <v>#REF!</v>
      </c>
      <c r="AG3387" t="e">
        <f>YEAR(Table1[[#This Row],[Date Sent]])</f>
        <v>#REF!</v>
      </c>
      <c r="AH3387"/>
    </row>
    <row r="3388" spans="1:34" x14ac:dyDescent="0.2">
      <c r="A3388" t="s">
        <v>462</v>
      </c>
      <c r="B3388" t="s">
        <v>4203</v>
      </c>
      <c r="C3388" s="1">
        <v>32.89</v>
      </c>
      <c r="D3388" s="5">
        <v>45320</v>
      </c>
      <c r="E3388" t="s">
        <v>33</v>
      </c>
      <c r="F3388" t="s">
        <v>39</v>
      </c>
      <c r="G3388" s="16" t="s">
        <v>4212</v>
      </c>
      <c r="H3388" s="1"/>
      <c r="J3388"/>
      <c r="AC3388" s="5" t="e">
        <f>VLOOKUP(Table1[[#This Row],[Expense Report]],#REF!,3, 0)</f>
        <v>#REF!</v>
      </c>
      <c r="AD3388" t="s">
        <v>11649</v>
      </c>
      <c r="AE3388" t="s">
        <v>11649</v>
      </c>
      <c r="AF3388" t="e">
        <f>MONTH(Table1[[#This Row],[Date Sent]])</f>
        <v>#REF!</v>
      </c>
      <c r="AG3388" t="e">
        <f>YEAR(Table1[[#This Row],[Date Sent]])</f>
        <v>#REF!</v>
      </c>
      <c r="AH3388"/>
    </row>
    <row r="3389" spans="1:34" x14ac:dyDescent="0.2">
      <c r="A3389" t="s">
        <v>462</v>
      </c>
      <c r="B3389" t="s">
        <v>4203</v>
      </c>
      <c r="C3389" s="1">
        <v>82.28</v>
      </c>
      <c r="D3389" s="5">
        <v>45322</v>
      </c>
      <c r="E3389" t="s">
        <v>21</v>
      </c>
      <c r="F3389" t="s">
        <v>33</v>
      </c>
      <c r="G3389" s="16" t="s">
        <v>4213</v>
      </c>
      <c r="H3389" s="1"/>
      <c r="J3389"/>
      <c r="AC3389" s="5" t="e">
        <f>VLOOKUP(Table1[[#This Row],[Expense Report]],#REF!,3, 0)</f>
        <v>#REF!</v>
      </c>
      <c r="AD3389" t="s">
        <v>11649</v>
      </c>
      <c r="AE3389" t="s">
        <v>11649</v>
      </c>
      <c r="AF3389" t="e">
        <f>MONTH(Table1[[#This Row],[Date Sent]])</f>
        <v>#REF!</v>
      </c>
      <c r="AG3389" t="e">
        <f>YEAR(Table1[[#This Row],[Date Sent]])</f>
        <v>#REF!</v>
      </c>
      <c r="AH3389"/>
    </row>
    <row r="3390" spans="1:34" x14ac:dyDescent="0.2">
      <c r="A3390" t="s">
        <v>462</v>
      </c>
      <c r="B3390" t="s">
        <v>4203</v>
      </c>
      <c r="C3390" s="1">
        <v>73.5</v>
      </c>
      <c r="D3390" s="5">
        <v>45327</v>
      </c>
      <c r="E3390" t="s">
        <v>33</v>
      </c>
      <c r="F3390" t="s">
        <v>39</v>
      </c>
      <c r="G3390" s="16" t="s">
        <v>2754</v>
      </c>
      <c r="H3390" s="1"/>
      <c r="J3390"/>
      <c r="AC3390" s="5" t="e">
        <f>VLOOKUP(Table1[[#This Row],[Expense Report]],#REF!,3, 0)</f>
        <v>#REF!</v>
      </c>
      <c r="AD3390" t="s">
        <v>11649</v>
      </c>
      <c r="AE3390" t="s">
        <v>11649</v>
      </c>
      <c r="AF3390" t="e">
        <f>MONTH(Table1[[#This Row],[Date Sent]])</f>
        <v>#REF!</v>
      </c>
      <c r="AG3390" t="e">
        <f>YEAR(Table1[[#This Row],[Date Sent]])</f>
        <v>#REF!</v>
      </c>
      <c r="AH3390"/>
    </row>
    <row r="3391" spans="1:34" x14ac:dyDescent="0.2">
      <c r="A3391" t="s">
        <v>462</v>
      </c>
      <c r="B3391" t="s">
        <v>4203</v>
      </c>
      <c r="C3391" s="1">
        <v>54.44</v>
      </c>
      <c r="D3391" s="5">
        <v>45329</v>
      </c>
      <c r="E3391" t="s">
        <v>33</v>
      </c>
      <c r="F3391" t="s">
        <v>39</v>
      </c>
      <c r="G3391" s="16" t="s">
        <v>4214</v>
      </c>
      <c r="H3391" s="1"/>
      <c r="J3391"/>
      <c r="AC3391" s="5" t="e">
        <f>VLOOKUP(Table1[[#This Row],[Expense Report]],#REF!,3, 0)</f>
        <v>#REF!</v>
      </c>
      <c r="AD3391" t="s">
        <v>11649</v>
      </c>
      <c r="AE3391" t="s">
        <v>11649</v>
      </c>
      <c r="AF3391" t="e">
        <f>MONTH(Table1[[#This Row],[Date Sent]])</f>
        <v>#REF!</v>
      </c>
      <c r="AG3391" t="e">
        <f>YEAR(Table1[[#This Row],[Date Sent]])</f>
        <v>#REF!</v>
      </c>
      <c r="AH3391"/>
    </row>
    <row r="3392" spans="1:34" x14ac:dyDescent="0.2">
      <c r="A3392" t="s">
        <v>462</v>
      </c>
      <c r="B3392" t="s">
        <v>4203</v>
      </c>
      <c r="C3392" s="1">
        <v>32.89</v>
      </c>
      <c r="D3392" s="5">
        <v>45331</v>
      </c>
      <c r="E3392" t="s">
        <v>33</v>
      </c>
      <c r="F3392" t="s">
        <v>39</v>
      </c>
      <c r="G3392" s="16" t="s">
        <v>4212</v>
      </c>
      <c r="H3392" s="1"/>
      <c r="J3392"/>
      <c r="AC3392" s="5" t="e">
        <f>VLOOKUP(Table1[[#This Row],[Expense Report]],#REF!,3, 0)</f>
        <v>#REF!</v>
      </c>
      <c r="AD3392" t="s">
        <v>11649</v>
      </c>
      <c r="AE3392" t="s">
        <v>11649</v>
      </c>
      <c r="AF3392" t="e">
        <f>MONTH(Table1[[#This Row],[Date Sent]])</f>
        <v>#REF!</v>
      </c>
      <c r="AG3392" t="e">
        <f>YEAR(Table1[[#This Row],[Date Sent]])</f>
        <v>#REF!</v>
      </c>
      <c r="AH3392"/>
    </row>
    <row r="3393" spans="1:34" x14ac:dyDescent="0.2">
      <c r="A3393" t="s">
        <v>3259</v>
      </c>
      <c r="B3393" t="s">
        <v>4215</v>
      </c>
      <c r="C3393" s="1">
        <v>80.989999999999995</v>
      </c>
      <c r="D3393" s="5">
        <v>45306</v>
      </c>
      <c r="E3393" t="s">
        <v>21</v>
      </c>
      <c r="F3393" t="s">
        <v>33</v>
      </c>
      <c r="G3393" s="16" t="s">
        <v>1844</v>
      </c>
      <c r="H3393" s="1"/>
      <c r="J3393"/>
      <c r="AC3393" s="5" t="e">
        <f>VLOOKUP(Table1[[#This Row],[Expense Report]],#REF!,3, 0)</f>
        <v>#REF!</v>
      </c>
      <c r="AD3393" t="s">
        <v>14708</v>
      </c>
      <c r="AE3393" t="s">
        <v>6845</v>
      </c>
      <c r="AF3393" t="e">
        <f>MONTH(Table1[[#This Row],[Date Sent]])</f>
        <v>#REF!</v>
      </c>
      <c r="AG3393" t="e">
        <f>YEAR(Table1[[#This Row],[Date Sent]])</f>
        <v>#REF!</v>
      </c>
      <c r="AH3393"/>
    </row>
    <row r="3394" spans="1:34" x14ac:dyDescent="0.2">
      <c r="A3394" t="s">
        <v>3259</v>
      </c>
      <c r="B3394" t="s">
        <v>4215</v>
      </c>
      <c r="C3394" s="1">
        <v>60.52</v>
      </c>
      <c r="D3394" s="5">
        <v>45308</v>
      </c>
      <c r="E3394" t="s">
        <v>21</v>
      </c>
      <c r="F3394" t="s">
        <v>33</v>
      </c>
      <c r="G3394" s="16" t="s">
        <v>1844</v>
      </c>
      <c r="H3394" s="1"/>
      <c r="J3394"/>
      <c r="AC3394" s="5" t="e">
        <f>VLOOKUP(Table1[[#This Row],[Expense Report]],#REF!,3, 0)</f>
        <v>#REF!</v>
      </c>
      <c r="AD3394" t="s">
        <v>14708</v>
      </c>
      <c r="AE3394" t="s">
        <v>6845</v>
      </c>
      <c r="AF3394" t="e">
        <f>MONTH(Table1[[#This Row],[Date Sent]])</f>
        <v>#REF!</v>
      </c>
      <c r="AG3394" t="e">
        <f>YEAR(Table1[[#This Row],[Date Sent]])</f>
        <v>#REF!</v>
      </c>
      <c r="AH3394"/>
    </row>
    <row r="3395" spans="1:34" x14ac:dyDescent="0.2">
      <c r="A3395" t="s">
        <v>3259</v>
      </c>
      <c r="B3395" t="s">
        <v>4215</v>
      </c>
      <c r="C3395" s="1">
        <v>23.75</v>
      </c>
      <c r="D3395" s="5">
        <v>45317</v>
      </c>
      <c r="E3395" t="s">
        <v>21</v>
      </c>
      <c r="F3395" t="s">
        <v>16</v>
      </c>
      <c r="G3395" s="16" t="s">
        <v>1179</v>
      </c>
      <c r="H3395" s="1"/>
      <c r="J3395"/>
      <c r="AC3395" s="5" t="e">
        <f>VLOOKUP(Table1[[#This Row],[Expense Report]],#REF!,3, 0)</f>
        <v>#REF!</v>
      </c>
      <c r="AD3395" t="s">
        <v>14708</v>
      </c>
      <c r="AE3395" t="s">
        <v>6845</v>
      </c>
      <c r="AF3395" t="e">
        <f>MONTH(Table1[[#This Row],[Date Sent]])</f>
        <v>#REF!</v>
      </c>
      <c r="AG3395" t="e">
        <f>YEAR(Table1[[#This Row],[Date Sent]])</f>
        <v>#REF!</v>
      </c>
      <c r="AH3395"/>
    </row>
    <row r="3396" spans="1:34" x14ac:dyDescent="0.2">
      <c r="A3396" t="s">
        <v>3259</v>
      </c>
      <c r="B3396" t="s">
        <v>4215</v>
      </c>
      <c r="C3396" s="1">
        <v>195.36</v>
      </c>
      <c r="D3396" s="5">
        <v>45322</v>
      </c>
      <c r="E3396" t="s">
        <v>21</v>
      </c>
      <c r="F3396" t="s">
        <v>33</v>
      </c>
      <c r="G3396" s="16" t="s">
        <v>4216</v>
      </c>
      <c r="H3396" s="1"/>
      <c r="J3396"/>
      <c r="AC3396" s="5" t="e">
        <f>VLOOKUP(Table1[[#This Row],[Expense Report]],#REF!,3, 0)</f>
        <v>#REF!</v>
      </c>
      <c r="AD3396" t="s">
        <v>14708</v>
      </c>
      <c r="AE3396" t="s">
        <v>6845</v>
      </c>
      <c r="AF3396" t="e">
        <f>MONTH(Table1[[#This Row],[Date Sent]])</f>
        <v>#REF!</v>
      </c>
      <c r="AG3396" t="e">
        <f>YEAR(Table1[[#This Row],[Date Sent]])</f>
        <v>#REF!</v>
      </c>
      <c r="AH3396"/>
    </row>
    <row r="3397" spans="1:34" x14ac:dyDescent="0.2">
      <c r="A3397" t="s">
        <v>3259</v>
      </c>
      <c r="B3397" t="s">
        <v>4215</v>
      </c>
      <c r="C3397" s="1">
        <v>30</v>
      </c>
      <c r="D3397" s="5">
        <v>45322</v>
      </c>
      <c r="E3397" t="s">
        <v>27</v>
      </c>
      <c r="F3397" t="s">
        <v>39</v>
      </c>
      <c r="G3397" s="16" t="s">
        <v>4217</v>
      </c>
      <c r="H3397" s="1"/>
      <c r="J3397"/>
      <c r="AC3397" s="5" t="e">
        <f>VLOOKUP(Table1[[#This Row],[Expense Report]],#REF!,3, 0)</f>
        <v>#REF!</v>
      </c>
      <c r="AD3397" t="s">
        <v>14708</v>
      </c>
      <c r="AE3397" t="s">
        <v>6845</v>
      </c>
      <c r="AF3397" t="e">
        <f>MONTH(Table1[[#This Row],[Date Sent]])</f>
        <v>#REF!</v>
      </c>
      <c r="AG3397" t="e">
        <f>YEAR(Table1[[#This Row],[Date Sent]])</f>
        <v>#REF!</v>
      </c>
      <c r="AH3397"/>
    </row>
    <row r="3398" spans="1:34" x14ac:dyDescent="0.2">
      <c r="A3398" t="s">
        <v>3259</v>
      </c>
      <c r="B3398" t="s">
        <v>4215</v>
      </c>
      <c r="C3398" s="1">
        <v>161.97999999999999</v>
      </c>
      <c r="D3398" s="5">
        <v>45323</v>
      </c>
      <c r="E3398" t="s">
        <v>21</v>
      </c>
      <c r="F3398" t="s">
        <v>33</v>
      </c>
      <c r="G3398" s="16" t="s">
        <v>1844</v>
      </c>
      <c r="H3398" s="1"/>
      <c r="J3398"/>
      <c r="AC3398" s="5" t="e">
        <f>VLOOKUP(Table1[[#This Row],[Expense Report]],#REF!,3, 0)</f>
        <v>#REF!</v>
      </c>
      <c r="AD3398" t="s">
        <v>14708</v>
      </c>
      <c r="AE3398" t="s">
        <v>6845</v>
      </c>
      <c r="AF3398" t="e">
        <f>MONTH(Table1[[#This Row],[Date Sent]])</f>
        <v>#REF!</v>
      </c>
      <c r="AG3398" t="e">
        <f>YEAR(Table1[[#This Row],[Date Sent]])</f>
        <v>#REF!</v>
      </c>
      <c r="AH3398"/>
    </row>
    <row r="3399" spans="1:34" x14ac:dyDescent="0.2">
      <c r="A3399" t="s">
        <v>3259</v>
      </c>
      <c r="B3399" t="s">
        <v>4215</v>
      </c>
      <c r="C3399" s="1">
        <v>80.989999999999995</v>
      </c>
      <c r="D3399" s="5">
        <v>45325</v>
      </c>
      <c r="E3399" t="s">
        <v>20</v>
      </c>
      <c r="F3399" t="s">
        <v>33</v>
      </c>
      <c r="G3399" s="16" t="s">
        <v>1844</v>
      </c>
      <c r="H3399" s="1"/>
      <c r="J3399"/>
      <c r="AC3399" s="5" t="e">
        <f>VLOOKUP(Table1[[#This Row],[Expense Report]],#REF!,3, 0)</f>
        <v>#REF!</v>
      </c>
      <c r="AD3399" t="s">
        <v>14708</v>
      </c>
      <c r="AE3399" t="s">
        <v>6845</v>
      </c>
      <c r="AF3399" t="e">
        <f>MONTH(Table1[[#This Row],[Date Sent]])</f>
        <v>#REF!</v>
      </c>
      <c r="AG3399" t="e">
        <f>YEAR(Table1[[#This Row],[Date Sent]])</f>
        <v>#REF!</v>
      </c>
      <c r="AH3399"/>
    </row>
    <row r="3400" spans="1:34" x14ac:dyDescent="0.2">
      <c r="A3400" t="s">
        <v>3259</v>
      </c>
      <c r="B3400" t="s">
        <v>4215</v>
      </c>
      <c r="C3400" s="1">
        <v>53.67</v>
      </c>
      <c r="D3400" s="5">
        <v>45326</v>
      </c>
      <c r="E3400" t="s">
        <v>21</v>
      </c>
      <c r="F3400" t="s">
        <v>33</v>
      </c>
      <c r="G3400" s="16" t="s">
        <v>4218</v>
      </c>
      <c r="H3400" s="1"/>
      <c r="J3400"/>
      <c r="AC3400" s="5" t="e">
        <f>VLOOKUP(Table1[[#This Row],[Expense Report]],#REF!,3, 0)</f>
        <v>#REF!</v>
      </c>
      <c r="AD3400" t="s">
        <v>14708</v>
      </c>
      <c r="AE3400" t="s">
        <v>6845</v>
      </c>
      <c r="AF3400" t="e">
        <f>MONTH(Table1[[#This Row],[Date Sent]])</f>
        <v>#REF!</v>
      </c>
      <c r="AG3400" t="e">
        <f>YEAR(Table1[[#This Row],[Date Sent]])</f>
        <v>#REF!</v>
      </c>
      <c r="AH3400"/>
    </row>
    <row r="3401" spans="1:34" x14ac:dyDescent="0.2">
      <c r="A3401" t="s">
        <v>3259</v>
      </c>
      <c r="B3401" t="s">
        <v>4215</v>
      </c>
      <c r="C3401" s="1">
        <v>119.04</v>
      </c>
      <c r="D3401" s="5">
        <v>45334</v>
      </c>
      <c r="E3401" t="s">
        <v>21</v>
      </c>
      <c r="F3401" t="s">
        <v>33</v>
      </c>
      <c r="G3401" s="16" t="s">
        <v>4219</v>
      </c>
      <c r="H3401" s="1"/>
      <c r="J3401"/>
      <c r="AC3401" s="5" t="e">
        <f>VLOOKUP(Table1[[#This Row],[Expense Report]],#REF!,3, 0)</f>
        <v>#REF!</v>
      </c>
      <c r="AD3401" t="s">
        <v>14708</v>
      </c>
      <c r="AE3401" t="s">
        <v>6845</v>
      </c>
      <c r="AF3401" t="e">
        <f>MONTH(Table1[[#This Row],[Date Sent]])</f>
        <v>#REF!</v>
      </c>
      <c r="AG3401" t="e">
        <f>YEAR(Table1[[#This Row],[Date Sent]])</f>
        <v>#REF!</v>
      </c>
      <c r="AH3401"/>
    </row>
    <row r="3402" spans="1:34" x14ac:dyDescent="0.2">
      <c r="A3402" t="s">
        <v>414</v>
      </c>
      <c r="B3402" t="s">
        <v>4220</v>
      </c>
      <c r="C3402" s="1">
        <v>15.49</v>
      </c>
      <c r="D3402" s="5">
        <v>45318</v>
      </c>
      <c r="E3402" t="s">
        <v>20</v>
      </c>
      <c r="F3402" t="s">
        <v>39</v>
      </c>
      <c r="G3402" s="16" t="s">
        <v>4221</v>
      </c>
      <c r="H3402" s="1"/>
      <c r="J3402"/>
      <c r="AC3402" s="5" t="e">
        <f>VLOOKUP(Table1[[#This Row],[Expense Report]],#REF!,3, 0)</f>
        <v>#REF!</v>
      </c>
      <c r="AD3402" t="s">
        <v>14685</v>
      </c>
      <c r="AE3402" t="s">
        <v>6845</v>
      </c>
      <c r="AF3402" t="e">
        <f>MONTH(Table1[[#This Row],[Date Sent]])</f>
        <v>#REF!</v>
      </c>
      <c r="AG3402" t="e">
        <f>YEAR(Table1[[#This Row],[Date Sent]])</f>
        <v>#REF!</v>
      </c>
      <c r="AH3402"/>
    </row>
    <row r="3403" spans="1:34" x14ac:dyDescent="0.2">
      <c r="A3403" t="s">
        <v>414</v>
      </c>
      <c r="B3403" t="s">
        <v>4220</v>
      </c>
      <c r="C3403" s="1">
        <v>55.83</v>
      </c>
      <c r="D3403" s="5">
        <v>45318</v>
      </c>
      <c r="E3403" t="s">
        <v>20</v>
      </c>
      <c r="F3403" t="s">
        <v>39</v>
      </c>
      <c r="G3403" s="16" t="s">
        <v>4222</v>
      </c>
      <c r="H3403" s="1"/>
      <c r="J3403"/>
      <c r="AC3403" s="5" t="e">
        <f>VLOOKUP(Table1[[#This Row],[Expense Report]],#REF!,3, 0)</f>
        <v>#REF!</v>
      </c>
      <c r="AD3403" t="s">
        <v>14685</v>
      </c>
      <c r="AE3403" t="s">
        <v>6845</v>
      </c>
      <c r="AF3403" t="e">
        <f>MONTH(Table1[[#This Row],[Date Sent]])</f>
        <v>#REF!</v>
      </c>
      <c r="AG3403" t="e">
        <f>YEAR(Table1[[#This Row],[Date Sent]])</f>
        <v>#REF!</v>
      </c>
      <c r="AH3403"/>
    </row>
    <row r="3404" spans="1:34" x14ac:dyDescent="0.2">
      <c r="A3404" t="s">
        <v>414</v>
      </c>
      <c r="B3404" t="s">
        <v>4220</v>
      </c>
      <c r="C3404" s="1">
        <v>657.56</v>
      </c>
      <c r="D3404" s="5">
        <v>45321</v>
      </c>
      <c r="E3404" t="s">
        <v>21</v>
      </c>
      <c r="F3404" t="s">
        <v>8</v>
      </c>
      <c r="G3404" s="16" t="s">
        <v>4223</v>
      </c>
      <c r="H3404" s="1"/>
      <c r="J3404"/>
      <c r="AC3404" s="5" t="e">
        <f>VLOOKUP(Table1[[#This Row],[Expense Report]],#REF!,3, 0)</f>
        <v>#REF!</v>
      </c>
      <c r="AD3404" t="s">
        <v>14685</v>
      </c>
      <c r="AE3404" t="s">
        <v>6845</v>
      </c>
      <c r="AF3404" t="e">
        <f>MONTH(Table1[[#This Row],[Date Sent]])</f>
        <v>#REF!</v>
      </c>
      <c r="AG3404" t="e">
        <f>YEAR(Table1[[#This Row],[Date Sent]])</f>
        <v>#REF!</v>
      </c>
      <c r="AH3404"/>
    </row>
    <row r="3405" spans="1:34" x14ac:dyDescent="0.2">
      <c r="A3405" t="s">
        <v>414</v>
      </c>
      <c r="B3405" t="s">
        <v>4220</v>
      </c>
      <c r="C3405" s="1">
        <v>517.16</v>
      </c>
      <c r="D3405" s="5">
        <v>45323</v>
      </c>
      <c r="E3405" t="s">
        <v>21</v>
      </c>
      <c r="F3405" t="s">
        <v>8</v>
      </c>
      <c r="G3405" s="16" t="s">
        <v>4223</v>
      </c>
      <c r="H3405" s="1"/>
      <c r="J3405"/>
      <c r="AC3405" s="5" t="e">
        <f>VLOOKUP(Table1[[#This Row],[Expense Report]],#REF!,3, 0)</f>
        <v>#REF!</v>
      </c>
      <c r="AD3405" t="s">
        <v>14685</v>
      </c>
      <c r="AE3405" t="s">
        <v>6845</v>
      </c>
      <c r="AF3405" t="e">
        <f>MONTH(Table1[[#This Row],[Date Sent]])</f>
        <v>#REF!</v>
      </c>
      <c r="AG3405" t="e">
        <f>YEAR(Table1[[#This Row],[Date Sent]])</f>
        <v>#REF!</v>
      </c>
      <c r="AH3405"/>
    </row>
    <row r="3406" spans="1:34" x14ac:dyDescent="0.2">
      <c r="A3406" t="s">
        <v>414</v>
      </c>
      <c r="B3406" t="s">
        <v>4220</v>
      </c>
      <c r="C3406" s="1">
        <v>-657.56</v>
      </c>
      <c r="D3406" s="5">
        <v>45324</v>
      </c>
      <c r="E3406" t="s">
        <v>21</v>
      </c>
      <c r="F3406" t="s">
        <v>25</v>
      </c>
      <c r="G3406" s="16" t="s">
        <v>4224</v>
      </c>
      <c r="H3406" s="1"/>
      <c r="J3406"/>
      <c r="AC3406" s="5" t="e">
        <f>VLOOKUP(Table1[[#This Row],[Expense Report]],#REF!,3, 0)</f>
        <v>#REF!</v>
      </c>
      <c r="AD3406" t="s">
        <v>14685</v>
      </c>
      <c r="AE3406" t="s">
        <v>6845</v>
      </c>
      <c r="AF3406" t="e">
        <f>MONTH(Table1[[#This Row],[Date Sent]])</f>
        <v>#REF!</v>
      </c>
      <c r="AG3406" t="e">
        <f>YEAR(Table1[[#This Row],[Date Sent]])</f>
        <v>#REF!</v>
      </c>
      <c r="AH3406"/>
    </row>
    <row r="3407" spans="1:34" x14ac:dyDescent="0.2">
      <c r="A3407" t="s">
        <v>414</v>
      </c>
      <c r="B3407" t="s">
        <v>4220</v>
      </c>
      <c r="C3407" s="1">
        <v>16.28</v>
      </c>
      <c r="D3407" s="5">
        <v>45324</v>
      </c>
      <c r="E3407" t="s">
        <v>21</v>
      </c>
      <c r="F3407" t="s">
        <v>18</v>
      </c>
      <c r="G3407" s="16" t="s">
        <v>984</v>
      </c>
      <c r="H3407" s="1"/>
      <c r="J3407"/>
      <c r="AC3407" s="5" t="e">
        <f>VLOOKUP(Table1[[#This Row],[Expense Report]],#REF!,3, 0)</f>
        <v>#REF!</v>
      </c>
      <c r="AD3407" t="s">
        <v>14685</v>
      </c>
      <c r="AE3407" t="s">
        <v>6845</v>
      </c>
      <c r="AF3407" t="e">
        <f>MONTH(Table1[[#This Row],[Date Sent]])</f>
        <v>#REF!</v>
      </c>
      <c r="AG3407" t="e">
        <f>YEAR(Table1[[#This Row],[Date Sent]])</f>
        <v>#REF!</v>
      </c>
      <c r="AH3407"/>
    </row>
    <row r="3408" spans="1:34" x14ac:dyDescent="0.2">
      <c r="A3408" t="s">
        <v>414</v>
      </c>
      <c r="B3408" t="s">
        <v>4220</v>
      </c>
      <c r="C3408" s="1">
        <v>24.42</v>
      </c>
      <c r="D3408" s="5">
        <v>45337</v>
      </c>
      <c r="E3408" t="s">
        <v>21</v>
      </c>
      <c r="F3408" t="s">
        <v>18</v>
      </c>
      <c r="G3408" s="16" t="s">
        <v>984</v>
      </c>
      <c r="H3408" s="1"/>
      <c r="J3408"/>
      <c r="AC3408" s="5" t="e">
        <f>VLOOKUP(Table1[[#This Row],[Expense Report]],#REF!,3, 0)</f>
        <v>#REF!</v>
      </c>
      <c r="AD3408" t="s">
        <v>14685</v>
      </c>
      <c r="AE3408" t="s">
        <v>6845</v>
      </c>
      <c r="AF3408" t="e">
        <f>MONTH(Table1[[#This Row],[Date Sent]])</f>
        <v>#REF!</v>
      </c>
      <c r="AG3408" t="e">
        <f>YEAR(Table1[[#This Row],[Date Sent]])</f>
        <v>#REF!</v>
      </c>
      <c r="AH3408"/>
    </row>
    <row r="3409" spans="1:34" x14ac:dyDescent="0.2">
      <c r="A3409" t="s">
        <v>713</v>
      </c>
      <c r="B3409" t="s">
        <v>4225</v>
      </c>
      <c r="C3409" s="1">
        <v>50.29</v>
      </c>
      <c r="D3409" s="5">
        <v>45329</v>
      </c>
      <c r="E3409" t="s">
        <v>21</v>
      </c>
      <c r="F3409" t="s">
        <v>33</v>
      </c>
      <c r="G3409" s="16" t="s">
        <v>4226</v>
      </c>
      <c r="H3409" s="1"/>
      <c r="J3409"/>
      <c r="AC3409" s="5" t="e">
        <f>VLOOKUP(Table1[[#This Row],[Expense Report]],#REF!,3, 0)</f>
        <v>#REF!</v>
      </c>
      <c r="AD3409" t="s">
        <v>13662</v>
      </c>
      <c r="AE3409" t="s">
        <v>6845</v>
      </c>
      <c r="AF3409" t="e">
        <f>MONTH(Table1[[#This Row],[Date Sent]])</f>
        <v>#REF!</v>
      </c>
      <c r="AG3409" t="e">
        <f>YEAR(Table1[[#This Row],[Date Sent]])</f>
        <v>#REF!</v>
      </c>
      <c r="AH3409"/>
    </row>
    <row r="3410" spans="1:34" x14ac:dyDescent="0.2">
      <c r="A3410" t="s">
        <v>713</v>
      </c>
      <c r="B3410" t="s">
        <v>4225</v>
      </c>
      <c r="C3410" s="1">
        <v>43.11</v>
      </c>
      <c r="D3410" s="5">
        <v>45330</v>
      </c>
      <c r="E3410" t="s">
        <v>21</v>
      </c>
      <c r="F3410" t="s">
        <v>33</v>
      </c>
      <c r="G3410" s="16" t="s">
        <v>4227</v>
      </c>
      <c r="H3410" s="1"/>
      <c r="J3410"/>
      <c r="AC3410" s="5" t="e">
        <f>VLOOKUP(Table1[[#This Row],[Expense Report]],#REF!,3, 0)</f>
        <v>#REF!</v>
      </c>
      <c r="AD3410" t="s">
        <v>13662</v>
      </c>
      <c r="AE3410" t="s">
        <v>6845</v>
      </c>
      <c r="AF3410" t="e">
        <f>MONTH(Table1[[#This Row],[Date Sent]])</f>
        <v>#REF!</v>
      </c>
      <c r="AG3410" t="e">
        <f>YEAR(Table1[[#This Row],[Date Sent]])</f>
        <v>#REF!</v>
      </c>
      <c r="AH3410"/>
    </row>
    <row r="3411" spans="1:34" x14ac:dyDescent="0.2">
      <c r="A3411" t="s">
        <v>713</v>
      </c>
      <c r="B3411" t="s">
        <v>4225</v>
      </c>
      <c r="C3411" s="1">
        <v>171.72</v>
      </c>
      <c r="D3411" s="5">
        <v>45330</v>
      </c>
      <c r="E3411" t="s">
        <v>21</v>
      </c>
      <c r="F3411" t="s">
        <v>33</v>
      </c>
      <c r="G3411" s="16" t="s">
        <v>4228</v>
      </c>
      <c r="H3411" s="1"/>
      <c r="J3411"/>
      <c r="AC3411" s="5" t="e">
        <f>VLOOKUP(Table1[[#This Row],[Expense Report]],#REF!,3, 0)</f>
        <v>#REF!</v>
      </c>
      <c r="AD3411" t="s">
        <v>13662</v>
      </c>
      <c r="AE3411" t="s">
        <v>6845</v>
      </c>
      <c r="AF3411" t="e">
        <f>MONTH(Table1[[#This Row],[Date Sent]])</f>
        <v>#REF!</v>
      </c>
      <c r="AG3411" t="e">
        <f>YEAR(Table1[[#This Row],[Date Sent]])</f>
        <v>#REF!</v>
      </c>
      <c r="AH3411"/>
    </row>
    <row r="3412" spans="1:34" x14ac:dyDescent="0.2">
      <c r="A3412" t="s">
        <v>436</v>
      </c>
      <c r="B3412" t="s">
        <v>4229</v>
      </c>
      <c r="C3412" s="1">
        <v>152.82</v>
      </c>
      <c r="D3412" s="5">
        <v>45304</v>
      </c>
      <c r="E3412" t="s">
        <v>21</v>
      </c>
      <c r="F3412" t="s">
        <v>25</v>
      </c>
      <c r="G3412" s="16" t="s">
        <v>4230</v>
      </c>
      <c r="H3412" s="1"/>
      <c r="J3412"/>
      <c r="AC3412" s="5" t="e">
        <f>VLOOKUP(Table1[[#This Row],[Expense Report]],#REF!,3, 0)</f>
        <v>#REF!</v>
      </c>
      <c r="AD3412" t="s">
        <v>14632</v>
      </c>
      <c r="AE3412" t="s">
        <v>266</v>
      </c>
      <c r="AF3412" t="e">
        <f>MONTH(Table1[[#This Row],[Date Sent]])</f>
        <v>#REF!</v>
      </c>
      <c r="AG3412" t="e">
        <f>YEAR(Table1[[#This Row],[Date Sent]])</f>
        <v>#REF!</v>
      </c>
      <c r="AH3412"/>
    </row>
    <row r="3413" spans="1:34" x14ac:dyDescent="0.2">
      <c r="A3413" t="s">
        <v>436</v>
      </c>
      <c r="B3413" t="s">
        <v>4229</v>
      </c>
      <c r="C3413" s="1">
        <v>21.61</v>
      </c>
      <c r="D3413" s="5">
        <v>45305</v>
      </c>
      <c r="E3413" t="s">
        <v>27</v>
      </c>
      <c r="F3413" t="s">
        <v>17</v>
      </c>
      <c r="G3413" s="16" t="s">
        <v>4231</v>
      </c>
      <c r="H3413" s="1"/>
      <c r="J3413"/>
      <c r="AC3413" s="5" t="e">
        <f>VLOOKUP(Table1[[#This Row],[Expense Report]],#REF!,3, 0)</f>
        <v>#REF!</v>
      </c>
      <c r="AD3413" t="s">
        <v>14632</v>
      </c>
      <c r="AE3413" t="s">
        <v>266</v>
      </c>
      <c r="AF3413" t="e">
        <f>MONTH(Table1[[#This Row],[Date Sent]])</f>
        <v>#REF!</v>
      </c>
      <c r="AG3413" t="e">
        <f>YEAR(Table1[[#This Row],[Date Sent]])</f>
        <v>#REF!</v>
      </c>
      <c r="AH3413"/>
    </row>
    <row r="3414" spans="1:34" x14ac:dyDescent="0.2">
      <c r="A3414" t="s">
        <v>436</v>
      </c>
      <c r="B3414" t="s">
        <v>4229</v>
      </c>
      <c r="C3414" s="1">
        <v>5.4</v>
      </c>
      <c r="D3414" s="5">
        <v>45311</v>
      </c>
      <c r="E3414" t="s">
        <v>6</v>
      </c>
      <c r="F3414" t="s">
        <v>14</v>
      </c>
      <c r="G3414" s="16" t="s">
        <v>4232</v>
      </c>
      <c r="H3414" s="1"/>
      <c r="J3414"/>
      <c r="AC3414" s="5" t="e">
        <f>VLOOKUP(Table1[[#This Row],[Expense Report]],#REF!,3, 0)</f>
        <v>#REF!</v>
      </c>
      <c r="AD3414" t="s">
        <v>14632</v>
      </c>
      <c r="AE3414" t="s">
        <v>266</v>
      </c>
      <c r="AF3414" t="e">
        <f>MONTH(Table1[[#This Row],[Date Sent]])</f>
        <v>#REF!</v>
      </c>
      <c r="AG3414" t="e">
        <f>YEAR(Table1[[#This Row],[Date Sent]])</f>
        <v>#REF!</v>
      </c>
      <c r="AH3414"/>
    </row>
    <row r="3415" spans="1:34" x14ac:dyDescent="0.2">
      <c r="A3415" t="s">
        <v>4233</v>
      </c>
      <c r="B3415" t="s">
        <v>4234</v>
      </c>
      <c r="C3415" s="1">
        <v>97.2</v>
      </c>
      <c r="D3415" s="5">
        <v>45311</v>
      </c>
      <c r="E3415" t="s">
        <v>33</v>
      </c>
      <c r="F3415" t="s">
        <v>9</v>
      </c>
      <c r="G3415" s="16" t="s">
        <v>4235</v>
      </c>
      <c r="H3415" s="1"/>
      <c r="J3415"/>
      <c r="AC3415" s="5" t="e">
        <f>VLOOKUP(Table1[[#This Row],[Expense Report]],#REF!,3, 0)</f>
        <v>#REF!</v>
      </c>
      <c r="AD3415" t="s">
        <v>14736</v>
      </c>
      <c r="AE3415" t="s">
        <v>266</v>
      </c>
      <c r="AF3415" t="e">
        <f>MONTH(Table1[[#This Row],[Date Sent]])</f>
        <v>#REF!</v>
      </c>
      <c r="AG3415" t="e">
        <f>YEAR(Table1[[#This Row],[Date Sent]])</f>
        <v>#REF!</v>
      </c>
      <c r="AH3415"/>
    </row>
    <row r="3416" spans="1:34" x14ac:dyDescent="0.2">
      <c r="A3416" t="s">
        <v>4233</v>
      </c>
      <c r="B3416" t="s">
        <v>4234</v>
      </c>
      <c r="C3416" s="1">
        <v>7.48</v>
      </c>
      <c r="D3416" s="5">
        <v>45320</v>
      </c>
      <c r="E3416" t="s">
        <v>21</v>
      </c>
      <c r="F3416" t="s">
        <v>33</v>
      </c>
      <c r="G3416" s="16" t="s">
        <v>4236</v>
      </c>
      <c r="H3416" s="1"/>
      <c r="J3416"/>
      <c r="AC3416" s="5" t="e">
        <f>VLOOKUP(Table1[[#This Row],[Expense Report]],#REF!,3, 0)</f>
        <v>#REF!</v>
      </c>
      <c r="AD3416" t="s">
        <v>14736</v>
      </c>
      <c r="AE3416" t="s">
        <v>266</v>
      </c>
      <c r="AF3416" t="e">
        <f>MONTH(Table1[[#This Row],[Date Sent]])</f>
        <v>#REF!</v>
      </c>
      <c r="AG3416" t="e">
        <f>YEAR(Table1[[#This Row],[Date Sent]])</f>
        <v>#REF!</v>
      </c>
      <c r="AH3416"/>
    </row>
    <row r="3417" spans="1:34" x14ac:dyDescent="0.2">
      <c r="A3417" t="s">
        <v>4233</v>
      </c>
      <c r="B3417" t="s">
        <v>4234</v>
      </c>
      <c r="C3417" s="1">
        <v>19.14</v>
      </c>
      <c r="D3417" s="5">
        <v>45321</v>
      </c>
      <c r="E3417" t="s">
        <v>20</v>
      </c>
      <c r="F3417" t="s">
        <v>33</v>
      </c>
      <c r="G3417" s="16" t="s">
        <v>4237</v>
      </c>
      <c r="H3417" s="1"/>
      <c r="J3417"/>
      <c r="AC3417" s="5" t="e">
        <f>VLOOKUP(Table1[[#This Row],[Expense Report]],#REF!,3, 0)</f>
        <v>#REF!</v>
      </c>
      <c r="AD3417" t="s">
        <v>14736</v>
      </c>
      <c r="AE3417" t="s">
        <v>266</v>
      </c>
      <c r="AF3417" t="e">
        <f>MONTH(Table1[[#This Row],[Date Sent]])</f>
        <v>#REF!</v>
      </c>
      <c r="AG3417" t="e">
        <f>YEAR(Table1[[#This Row],[Date Sent]])</f>
        <v>#REF!</v>
      </c>
      <c r="AH3417"/>
    </row>
    <row r="3418" spans="1:34" x14ac:dyDescent="0.2">
      <c r="A3418" t="s">
        <v>4233</v>
      </c>
      <c r="B3418" t="s">
        <v>4234</v>
      </c>
      <c r="C3418" s="1">
        <v>79.010000000000005</v>
      </c>
      <c r="D3418" s="5">
        <v>45321</v>
      </c>
      <c r="E3418" t="s">
        <v>20</v>
      </c>
      <c r="F3418" t="s">
        <v>39</v>
      </c>
      <c r="G3418" s="16" t="s">
        <v>4238</v>
      </c>
      <c r="H3418" s="1"/>
      <c r="J3418"/>
      <c r="AC3418" s="5" t="e">
        <f>VLOOKUP(Table1[[#This Row],[Expense Report]],#REF!,3, 0)</f>
        <v>#REF!</v>
      </c>
      <c r="AD3418" t="s">
        <v>14736</v>
      </c>
      <c r="AE3418" t="s">
        <v>266</v>
      </c>
      <c r="AF3418" t="e">
        <f>MONTH(Table1[[#This Row],[Date Sent]])</f>
        <v>#REF!</v>
      </c>
      <c r="AG3418" t="e">
        <f>YEAR(Table1[[#This Row],[Date Sent]])</f>
        <v>#REF!</v>
      </c>
      <c r="AH3418"/>
    </row>
    <row r="3419" spans="1:34" x14ac:dyDescent="0.2">
      <c r="A3419" t="s">
        <v>4233</v>
      </c>
      <c r="B3419" t="s">
        <v>4234</v>
      </c>
      <c r="C3419" s="1">
        <v>8.11</v>
      </c>
      <c r="D3419" s="5">
        <v>45321</v>
      </c>
      <c r="E3419" t="s">
        <v>35</v>
      </c>
      <c r="F3419" t="s">
        <v>39</v>
      </c>
      <c r="G3419" s="16" t="s">
        <v>4239</v>
      </c>
      <c r="H3419" s="1"/>
      <c r="J3419"/>
      <c r="AC3419" s="5" t="e">
        <f>VLOOKUP(Table1[[#This Row],[Expense Report]],#REF!,3, 0)</f>
        <v>#REF!</v>
      </c>
      <c r="AD3419" t="s">
        <v>14736</v>
      </c>
      <c r="AE3419" t="s">
        <v>266</v>
      </c>
      <c r="AF3419" t="e">
        <f>MONTH(Table1[[#This Row],[Date Sent]])</f>
        <v>#REF!</v>
      </c>
      <c r="AG3419" t="e">
        <f>YEAR(Table1[[#This Row],[Date Sent]])</f>
        <v>#REF!</v>
      </c>
      <c r="AH3419"/>
    </row>
    <row r="3420" spans="1:34" x14ac:dyDescent="0.2">
      <c r="A3420" t="s">
        <v>4233</v>
      </c>
      <c r="B3420" t="s">
        <v>4234</v>
      </c>
      <c r="C3420" s="1">
        <v>25.11</v>
      </c>
      <c r="D3420" s="5">
        <v>45329</v>
      </c>
      <c r="E3420" t="s">
        <v>23</v>
      </c>
      <c r="F3420" t="s">
        <v>39</v>
      </c>
      <c r="G3420" s="16" t="s">
        <v>4240</v>
      </c>
      <c r="H3420" s="1"/>
      <c r="J3420"/>
      <c r="AC3420" s="5" t="e">
        <f>VLOOKUP(Table1[[#This Row],[Expense Report]],#REF!,3, 0)</f>
        <v>#REF!</v>
      </c>
      <c r="AD3420" t="s">
        <v>14736</v>
      </c>
      <c r="AE3420" t="s">
        <v>266</v>
      </c>
      <c r="AF3420" t="e">
        <f>MONTH(Table1[[#This Row],[Date Sent]])</f>
        <v>#REF!</v>
      </c>
      <c r="AG3420" t="e">
        <f>YEAR(Table1[[#This Row],[Date Sent]])</f>
        <v>#REF!</v>
      </c>
      <c r="AH3420"/>
    </row>
    <row r="3421" spans="1:34" x14ac:dyDescent="0.2">
      <c r="A3421" t="s">
        <v>4233</v>
      </c>
      <c r="B3421" t="s">
        <v>4234</v>
      </c>
      <c r="C3421" s="1">
        <v>22.32</v>
      </c>
      <c r="D3421" s="5">
        <v>45329</v>
      </c>
      <c r="E3421" t="s">
        <v>17</v>
      </c>
      <c r="F3421" t="s">
        <v>40</v>
      </c>
      <c r="G3421" s="16" t="s">
        <v>4241</v>
      </c>
      <c r="H3421" s="1"/>
      <c r="J3421"/>
      <c r="AC3421" s="5" t="e">
        <f>VLOOKUP(Table1[[#This Row],[Expense Report]],#REF!,3, 0)</f>
        <v>#REF!</v>
      </c>
      <c r="AD3421" t="s">
        <v>14736</v>
      </c>
      <c r="AE3421" t="s">
        <v>266</v>
      </c>
      <c r="AF3421" t="e">
        <f>MONTH(Table1[[#This Row],[Date Sent]])</f>
        <v>#REF!</v>
      </c>
      <c r="AG3421" t="e">
        <f>YEAR(Table1[[#This Row],[Date Sent]])</f>
        <v>#REF!</v>
      </c>
      <c r="AH3421"/>
    </row>
    <row r="3422" spans="1:34" x14ac:dyDescent="0.2">
      <c r="A3422" t="s">
        <v>4233</v>
      </c>
      <c r="B3422" t="s">
        <v>4234</v>
      </c>
      <c r="C3422" s="1">
        <v>21.57</v>
      </c>
      <c r="D3422" s="5">
        <v>45330</v>
      </c>
      <c r="E3422" t="s">
        <v>17</v>
      </c>
      <c r="F3422" t="s">
        <v>39</v>
      </c>
      <c r="G3422" s="16" t="s">
        <v>4242</v>
      </c>
      <c r="H3422" s="1"/>
      <c r="J3422"/>
      <c r="AC3422" s="5" t="e">
        <f>VLOOKUP(Table1[[#This Row],[Expense Report]],#REF!,3, 0)</f>
        <v>#REF!</v>
      </c>
      <c r="AD3422" t="s">
        <v>14736</v>
      </c>
      <c r="AE3422" t="s">
        <v>266</v>
      </c>
      <c r="AF3422" t="e">
        <f>MONTH(Table1[[#This Row],[Date Sent]])</f>
        <v>#REF!</v>
      </c>
      <c r="AG3422" t="e">
        <f>YEAR(Table1[[#This Row],[Date Sent]])</f>
        <v>#REF!</v>
      </c>
      <c r="AH3422"/>
    </row>
    <row r="3423" spans="1:34" x14ac:dyDescent="0.2">
      <c r="A3423" t="s">
        <v>4233</v>
      </c>
      <c r="B3423" t="s">
        <v>4234</v>
      </c>
      <c r="C3423" s="1">
        <v>30</v>
      </c>
      <c r="D3423" s="5">
        <v>45330</v>
      </c>
      <c r="E3423" t="s">
        <v>21</v>
      </c>
      <c r="F3423" t="s">
        <v>33</v>
      </c>
      <c r="G3423" s="16" t="s">
        <v>4243</v>
      </c>
      <c r="H3423" s="1"/>
      <c r="J3423"/>
      <c r="AC3423" s="5" t="e">
        <f>VLOOKUP(Table1[[#This Row],[Expense Report]],#REF!,3, 0)</f>
        <v>#REF!</v>
      </c>
      <c r="AD3423" t="s">
        <v>14736</v>
      </c>
      <c r="AE3423" t="s">
        <v>266</v>
      </c>
      <c r="AF3423" t="e">
        <f>MONTH(Table1[[#This Row],[Date Sent]])</f>
        <v>#REF!</v>
      </c>
      <c r="AG3423" t="e">
        <f>YEAR(Table1[[#This Row],[Date Sent]])</f>
        <v>#REF!</v>
      </c>
      <c r="AH3423"/>
    </row>
    <row r="3424" spans="1:34" x14ac:dyDescent="0.2">
      <c r="A3424" t="s">
        <v>4233</v>
      </c>
      <c r="B3424" t="s">
        <v>4234</v>
      </c>
      <c r="C3424" s="1">
        <v>32.08</v>
      </c>
      <c r="D3424" s="5">
        <v>45331</v>
      </c>
      <c r="E3424" t="s">
        <v>21</v>
      </c>
      <c r="F3424" t="s">
        <v>33</v>
      </c>
      <c r="G3424" s="16" t="s">
        <v>4244</v>
      </c>
      <c r="H3424" s="1"/>
      <c r="J3424"/>
      <c r="AC3424" s="5" t="e">
        <f>VLOOKUP(Table1[[#This Row],[Expense Report]],#REF!,3, 0)</f>
        <v>#REF!</v>
      </c>
      <c r="AD3424" t="s">
        <v>14736</v>
      </c>
      <c r="AE3424" t="s">
        <v>266</v>
      </c>
      <c r="AF3424" t="e">
        <f>MONTH(Table1[[#This Row],[Date Sent]])</f>
        <v>#REF!</v>
      </c>
      <c r="AG3424" t="e">
        <f>YEAR(Table1[[#This Row],[Date Sent]])</f>
        <v>#REF!</v>
      </c>
      <c r="AH3424"/>
    </row>
    <row r="3425" spans="1:34" x14ac:dyDescent="0.2">
      <c r="A3425" t="s">
        <v>4233</v>
      </c>
      <c r="B3425" t="s">
        <v>4234</v>
      </c>
      <c r="C3425" s="1">
        <v>204.8</v>
      </c>
      <c r="D3425" s="5">
        <v>45335</v>
      </c>
      <c r="E3425" t="s">
        <v>21</v>
      </c>
      <c r="F3425" t="s">
        <v>33</v>
      </c>
      <c r="G3425" s="16" t="s">
        <v>4245</v>
      </c>
      <c r="H3425" s="1"/>
      <c r="J3425"/>
      <c r="AC3425" s="5" t="e">
        <f>VLOOKUP(Table1[[#This Row],[Expense Report]],#REF!,3, 0)</f>
        <v>#REF!</v>
      </c>
      <c r="AD3425" t="s">
        <v>14736</v>
      </c>
      <c r="AE3425" t="s">
        <v>266</v>
      </c>
      <c r="AF3425" t="e">
        <f>MONTH(Table1[[#This Row],[Date Sent]])</f>
        <v>#REF!</v>
      </c>
      <c r="AG3425" t="e">
        <f>YEAR(Table1[[#This Row],[Date Sent]])</f>
        <v>#REF!</v>
      </c>
      <c r="AH3425"/>
    </row>
    <row r="3426" spans="1:34" x14ac:dyDescent="0.2">
      <c r="A3426" t="s">
        <v>4233</v>
      </c>
      <c r="B3426" t="s">
        <v>4234</v>
      </c>
      <c r="C3426" s="1">
        <v>40.090000000000003</v>
      </c>
      <c r="D3426" s="5">
        <v>45335</v>
      </c>
      <c r="E3426" t="s">
        <v>22</v>
      </c>
      <c r="F3426" t="s">
        <v>53</v>
      </c>
      <c r="G3426" s="16" t="s">
        <v>4246</v>
      </c>
      <c r="H3426" s="1"/>
      <c r="J3426"/>
      <c r="AC3426" s="5" t="e">
        <f>VLOOKUP(Table1[[#This Row],[Expense Report]],#REF!,3, 0)</f>
        <v>#REF!</v>
      </c>
      <c r="AD3426" t="s">
        <v>14736</v>
      </c>
      <c r="AE3426" t="s">
        <v>266</v>
      </c>
      <c r="AF3426" t="e">
        <f>MONTH(Table1[[#This Row],[Date Sent]])</f>
        <v>#REF!</v>
      </c>
      <c r="AG3426" t="e">
        <f>YEAR(Table1[[#This Row],[Date Sent]])</f>
        <v>#REF!</v>
      </c>
      <c r="AH3426"/>
    </row>
    <row r="3427" spans="1:34" x14ac:dyDescent="0.2">
      <c r="A3427" t="s">
        <v>4233</v>
      </c>
      <c r="B3427" t="s">
        <v>4234</v>
      </c>
      <c r="C3427" s="1">
        <v>45.98</v>
      </c>
      <c r="D3427" s="5">
        <v>45340</v>
      </c>
      <c r="E3427" t="s">
        <v>23</v>
      </c>
      <c r="F3427" t="s">
        <v>33</v>
      </c>
      <c r="G3427" s="16" t="s">
        <v>4247</v>
      </c>
      <c r="H3427" s="1"/>
      <c r="J3427"/>
      <c r="AC3427" s="5" t="e">
        <f>VLOOKUP(Table1[[#This Row],[Expense Report]],#REF!,3, 0)</f>
        <v>#REF!</v>
      </c>
      <c r="AD3427" t="s">
        <v>14736</v>
      </c>
      <c r="AE3427" t="s">
        <v>266</v>
      </c>
      <c r="AF3427" t="e">
        <f>MONTH(Table1[[#This Row],[Date Sent]])</f>
        <v>#REF!</v>
      </c>
      <c r="AG3427" t="e">
        <f>YEAR(Table1[[#This Row],[Date Sent]])</f>
        <v>#REF!</v>
      </c>
      <c r="AH3427"/>
    </row>
    <row r="3428" spans="1:34" x14ac:dyDescent="0.2">
      <c r="A3428" t="s">
        <v>650</v>
      </c>
      <c r="B3428" t="s">
        <v>4248</v>
      </c>
      <c r="C3428" s="1">
        <v>1319.26</v>
      </c>
      <c r="D3428" s="5">
        <v>45322</v>
      </c>
      <c r="E3428" t="s">
        <v>13</v>
      </c>
      <c r="F3428" t="s">
        <v>33</v>
      </c>
      <c r="G3428" s="16" t="s">
        <v>4249</v>
      </c>
      <c r="H3428" s="1"/>
      <c r="J3428"/>
      <c r="AC3428" s="5" t="e">
        <f>VLOOKUP(Table1[[#This Row],[Expense Report]],#REF!,3, 0)</f>
        <v>#REF!</v>
      </c>
      <c r="AD3428" t="s">
        <v>11587</v>
      </c>
      <c r="AE3428" t="s">
        <v>266</v>
      </c>
      <c r="AF3428" t="e">
        <f>MONTH(Table1[[#This Row],[Date Sent]])</f>
        <v>#REF!</v>
      </c>
      <c r="AG3428" t="e">
        <f>YEAR(Table1[[#This Row],[Date Sent]])</f>
        <v>#REF!</v>
      </c>
      <c r="AH3428"/>
    </row>
    <row r="3429" spans="1:34" x14ac:dyDescent="0.2">
      <c r="A3429" t="s">
        <v>650</v>
      </c>
      <c r="B3429" t="s">
        <v>4248</v>
      </c>
      <c r="C3429" s="1">
        <v>148.13999999999999</v>
      </c>
      <c r="D3429" s="5">
        <v>45324</v>
      </c>
      <c r="E3429" t="s">
        <v>13</v>
      </c>
      <c r="F3429" t="s">
        <v>33</v>
      </c>
      <c r="G3429" s="16" t="s">
        <v>4250</v>
      </c>
      <c r="H3429" s="1"/>
      <c r="J3429"/>
      <c r="AC3429" s="5" t="e">
        <f>VLOOKUP(Table1[[#This Row],[Expense Report]],#REF!,3, 0)</f>
        <v>#REF!</v>
      </c>
      <c r="AD3429" t="s">
        <v>11587</v>
      </c>
      <c r="AE3429" t="s">
        <v>266</v>
      </c>
      <c r="AF3429" t="e">
        <f>MONTH(Table1[[#This Row],[Date Sent]])</f>
        <v>#REF!</v>
      </c>
      <c r="AG3429" t="e">
        <f>YEAR(Table1[[#This Row],[Date Sent]])</f>
        <v>#REF!</v>
      </c>
      <c r="AH3429"/>
    </row>
    <row r="3430" spans="1:34" x14ac:dyDescent="0.2">
      <c r="A3430" t="s">
        <v>650</v>
      </c>
      <c r="B3430" t="s">
        <v>4248</v>
      </c>
      <c r="C3430" s="1">
        <v>436.64</v>
      </c>
      <c r="D3430" s="5">
        <v>45324</v>
      </c>
      <c r="E3430" t="s">
        <v>25</v>
      </c>
      <c r="F3430" t="s">
        <v>15</v>
      </c>
      <c r="G3430" s="16" t="s">
        <v>4251</v>
      </c>
      <c r="H3430" s="1"/>
      <c r="J3430"/>
      <c r="AC3430" s="5" t="e">
        <f>VLOOKUP(Table1[[#This Row],[Expense Report]],#REF!,3, 0)</f>
        <v>#REF!</v>
      </c>
      <c r="AD3430" t="s">
        <v>11587</v>
      </c>
      <c r="AE3430" t="s">
        <v>266</v>
      </c>
      <c r="AF3430" t="e">
        <f>MONTH(Table1[[#This Row],[Date Sent]])</f>
        <v>#REF!</v>
      </c>
      <c r="AG3430" t="e">
        <f>YEAR(Table1[[#This Row],[Date Sent]])</f>
        <v>#REF!</v>
      </c>
      <c r="AH3430"/>
    </row>
    <row r="3431" spans="1:34" x14ac:dyDescent="0.2">
      <c r="A3431" t="s">
        <v>650</v>
      </c>
      <c r="B3431" t="s">
        <v>4252</v>
      </c>
      <c r="C3431" s="1">
        <v>51.64</v>
      </c>
      <c r="D3431" s="5">
        <v>45322</v>
      </c>
      <c r="E3431" t="s">
        <v>25</v>
      </c>
      <c r="F3431" t="s">
        <v>33</v>
      </c>
      <c r="G3431" s="16" t="s">
        <v>4253</v>
      </c>
      <c r="H3431" s="1"/>
      <c r="J3431"/>
      <c r="AC3431" s="5" t="e">
        <f>VLOOKUP(Table1[[#This Row],[Expense Report]],#REF!,3, 0)</f>
        <v>#REF!</v>
      </c>
      <c r="AD3431" t="s">
        <v>11587</v>
      </c>
      <c r="AE3431" t="s">
        <v>266</v>
      </c>
      <c r="AF3431" t="e">
        <f>MONTH(Table1[[#This Row],[Date Sent]])</f>
        <v>#REF!</v>
      </c>
      <c r="AG3431" t="e">
        <f>YEAR(Table1[[#This Row],[Date Sent]])</f>
        <v>#REF!</v>
      </c>
      <c r="AH3431"/>
    </row>
    <row r="3432" spans="1:34" x14ac:dyDescent="0.2">
      <c r="A3432" t="s">
        <v>650</v>
      </c>
      <c r="B3432" t="s">
        <v>4252</v>
      </c>
      <c r="C3432" s="1">
        <v>157.25</v>
      </c>
      <c r="D3432" s="5">
        <v>45323</v>
      </c>
      <c r="E3432" t="s">
        <v>25</v>
      </c>
      <c r="F3432" t="s">
        <v>33</v>
      </c>
      <c r="G3432" s="16" t="s">
        <v>4254</v>
      </c>
      <c r="H3432" s="1"/>
      <c r="J3432"/>
      <c r="AC3432" s="5" t="e">
        <f>VLOOKUP(Table1[[#This Row],[Expense Report]],#REF!,3, 0)</f>
        <v>#REF!</v>
      </c>
      <c r="AD3432" t="s">
        <v>11587</v>
      </c>
      <c r="AE3432" t="s">
        <v>266</v>
      </c>
      <c r="AF3432" t="e">
        <f>MONTH(Table1[[#This Row],[Date Sent]])</f>
        <v>#REF!</v>
      </c>
      <c r="AG3432" t="e">
        <f>YEAR(Table1[[#This Row],[Date Sent]])</f>
        <v>#REF!</v>
      </c>
      <c r="AH3432"/>
    </row>
    <row r="3433" spans="1:34" x14ac:dyDescent="0.2">
      <c r="A3433" t="s">
        <v>650</v>
      </c>
      <c r="B3433" t="s">
        <v>4252</v>
      </c>
      <c r="C3433" s="1">
        <v>908.59</v>
      </c>
      <c r="D3433" s="5">
        <v>45323</v>
      </c>
      <c r="E3433" t="s">
        <v>13</v>
      </c>
      <c r="F3433" t="s">
        <v>25</v>
      </c>
      <c r="G3433" s="16" t="s">
        <v>4255</v>
      </c>
      <c r="H3433" s="1"/>
      <c r="J3433"/>
      <c r="AC3433" s="5" t="e">
        <f>VLOOKUP(Table1[[#This Row],[Expense Report]],#REF!,3, 0)</f>
        <v>#REF!</v>
      </c>
      <c r="AD3433" t="s">
        <v>11587</v>
      </c>
      <c r="AE3433" t="s">
        <v>266</v>
      </c>
      <c r="AF3433" t="e">
        <f>MONTH(Table1[[#This Row],[Date Sent]])</f>
        <v>#REF!</v>
      </c>
      <c r="AG3433" t="e">
        <f>YEAR(Table1[[#This Row],[Date Sent]])</f>
        <v>#REF!</v>
      </c>
      <c r="AH3433"/>
    </row>
    <row r="3434" spans="1:34" x14ac:dyDescent="0.2">
      <c r="A3434" t="s">
        <v>650</v>
      </c>
      <c r="B3434" t="s">
        <v>4252</v>
      </c>
      <c r="C3434" s="1">
        <v>35.94</v>
      </c>
      <c r="D3434" s="5">
        <v>45323</v>
      </c>
      <c r="E3434" t="s">
        <v>8</v>
      </c>
      <c r="F3434" t="s">
        <v>33</v>
      </c>
      <c r="G3434" s="16" t="s">
        <v>4256</v>
      </c>
      <c r="H3434" s="1"/>
      <c r="J3434"/>
      <c r="AC3434" s="5" t="e">
        <f>VLOOKUP(Table1[[#This Row],[Expense Report]],#REF!,3, 0)</f>
        <v>#REF!</v>
      </c>
      <c r="AD3434" t="s">
        <v>11587</v>
      </c>
      <c r="AE3434" t="s">
        <v>266</v>
      </c>
      <c r="AF3434" t="e">
        <f>MONTH(Table1[[#This Row],[Date Sent]])</f>
        <v>#REF!</v>
      </c>
      <c r="AG3434" t="e">
        <f>YEAR(Table1[[#This Row],[Date Sent]])</f>
        <v>#REF!</v>
      </c>
      <c r="AH3434"/>
    </row>
    <row r="3435" spans="1:34" x14ac:dyDescent="0.2">
      <c r="A3435" t="s">
        <v>650</v>
      </c>
      <c r="B3435" t="s">
        <v>4252</v>
      </c>
      <c r="C3435" s="1">
        <v>61.82</v>
      </c>
      <c r="D3435" s="5">
        <v>45323</v>
      </c>
      <c r="E3435" t="s">
        <v>8</v>
      </c>
      <c r="F3435" t="s">
        <v>17</v>
      </c>
      <c r="G3435" s="16" t="s">
        <v>4257</v>
      </c>
      <c r="H3435" s="1"/>
      <c r="J3435"/>
      <c r="AC3435" s="5" t="e">
        <f>VLOOKUP(Table1[[#This Row],[Expense Report]],#REF!,3, 0)</f>
        <v>#REF!</v>
      </c>
      <c r="AD3435" t="s">
        <v>11587</v>
      </c>
      <c r="AE3435" t="s">
        <v>266</v>
      </c>
      <c r="AF3435" t="e">
        <f>MONTH(Table1[[#This Row],[Date Sent]])</f>
        <v>#REF!</v>
      </c>
      <c r="AG3435" t="e">
        <f>YEAR(Table1[[#This Row],[Date Sent]])</f>
        <v>#REF!</v>
      </c>
      <c r="AH3435"/>
    </row>
    <row r="3436" spans="1:34" x14ac:dyDescent="0.2">
      <c r="A3436" t="s">
        <v>650</v>
      </c>
      <c r="B3436" t="s">
        <v>4252</v>
      </c>
      <c r="C3436" s="1">
        <v>414.65</v>
      </c>
      <c r="D3436" s="5">
        <v>45324</v>
      </c>
      <c r="E3436" t="s">
        <v>13</v>
      </c>
      <c r="F3436" t="s">
        <v>33</v>
      </c>
      <c r="G3436" s="16" t="s">
        <v>4258</v>
      </c>
      <c r="H3436" s="1"/>
      <c r="J3436"/>
      <c r="AC3436" s="5" t="e">
        <f>VLOOKUP(Table1[[#This Row],[Expense Report]],#REF!,3, 0)</f>
        <v>#REF!</v>
      </c>
      <c r="AD3436" t="s">
        <v>11587</v>
      </c>
      <c r="AE3436" t="s">
        <v>266</v>
      </c>
      <c r="AF3436" t="e">
        <f>MONTH(Table1[[#This Row],[Date Sent]])</f>
        <v>#REF!</v>
      </c>
      <c r="AG3436" t="e">
        <f>YEAR(Table1[[#This Row],[Date Sent]])</f>
        <v>#REF!</v>
      </c>
      <c r="AH3436"/>
    </row>
    <row r="3437" spans="1:34" x14ac:dyDescent="0.2">
      <c r="A3437" t="s">
        <v>650</v>
      </c>
      <c r="B3437" t="s">
        <v>4252</v>
      </c>
      <c r="C3437" s="1">
        <v>607</v>
      </c>
      <c r="D3437" s="5">
        <v>45327</v>
      </c>
      <c r="E3437" t="s">
        <v>21</v>
      </c>
      <c r="F3437" t="s">
        <v>33</v>
      </c>
      <c r="G3437" s="16" t="s">
        <v>1161</v>
      </c>
      <c r="H3437" s="1"/>
      <c r="J3437"/>
      <c r="AC3437" s="5" t="e">
        <f>VLOOKUP(Table1[[#This Row],[Expense Report]],#REF!,3, 0)</f>
        <v>#REF!</v>
      </c>
      <c r="AD3437" t="s">
        <v>11587</v>
      </c>
      <c r="AE3437" t="s">
        <v>266</v>
      </c>
      <c r="AF3437" t="e">
        <f>MONTH(Table1[[#This Row],[Date Sent]])</f>
        <v>#REF!</v>
      </c>
      <c r="AG3437" t="e">
        <f>YEAR(Table1[[#This Row],[Date Sent]])</f>
        <v>#REF!</v>
      </c>
      <c r="AH3437"/>
    </row>
    <row r="3438" spans="1:34" x14ac:dyDescent="0.2">
      <c r="A3438" t="s">
        <v>650</v>
      </c>
      <c r="B3438" t="s">
        <v>4252</v>
      </c>
      <c r="C3438" s="1">
        <v>17.11</v>
      </c>
      <c r="D3438" s="5">
        <v>45329</v>
      </c>
      <c r="E3438" t="s">
        <v>8</v>
      </c>
      <c r="F3438" t="s">
        <v>39</v>
      </c>
      <c r="G3438" s="16" t="s">
        <v>4259</v>
      </c>
      <c r="H3438" s="1"/>
      <c r="J3438"/>
      <c r="AC3438" s="5" t="e">
        <f>VLOOKUP(Table1[[#This Row],[Expense Report]],#REF!,3, 0)</f>
        <v>#REF!</v>
      </c>
      <c r="AD3438" t="s">
        <v>11587</v>
      </c>
      <c r="AE3438" t="s">
        <v>266</v>
      </c>
      <c r="AF3438" t="e">
        <f>MONTH(Table1[[#This Row],[Date Sent]])</f>
        <v>#REF!</v>
      </c>
      <c r="AG3438" t="e">
        <f>YEAR(Table1[[#This Row],[Date Sent]])</f>
        <v>#REF!</v>
      </c>
      <c r="AH3438"/>
    </row>
    <row r="3439" spans="1:34" x14ac:dyDescent="0.2">
      <c r="A3439" t="s">
        <v>650</v>
      </c>
      <c r="B3439" t="s">
        <v>4252</v>
      </c>
      <c r="C3439" s="1">
        <v>12.83</v>
      </c>
      <c r="D3439" s="5">
        <v>45329</v>
      </c>
      <c r="E3439" t="s">
        <v>25</v>
      </c>
      <c r="F3439" t="s">
        <v>39</v>
      </c>
      <c r="G3439" s="16" t="s">
        <v>4260</v>
      </c>
      <c r="H3439" s="1"/>
      <c r="J3439"/>
      <c r="AC3439" s="5" t="e">
        <f>VLOOKUP(Table1[[#This Row],[Expense Report]],#REF!,3, 0)</f>
        <v>#REF!</v>
      </c>
      <c r="AD3439" t="s">
        <v>11587</v>
      </c>
      <c r="AE3439" t="s">
        <v>266</v>
      </c>
      <c r="AF3439" t="e">
        <f>MONTH(Table1[[#This Row],[Date Sent]])</f>
        <v>#REF!</v>
      </c>
      <c r="AG3439" t="e">
        <f>YEAR(Table1[[#This Row],[Date Sent]])</f>
        <v>#REF!</v>
      </c>
      <c r="AH3439"/>
    </row>
    <row r="3440" spans="1:34" x14ac:dyDescent="0.2">
      <c r="A3440" t="s">
        <v>650</v>
      </c>
      <c r="B3440" t="s">
        <v>4252</v>
      </c>
      <c r="C3440" s="1">
        <v>18.14</v>
      </c>
      <c r="D3440" s="5">
        <v>45329</v>
      </c>
      <c r="E3440" t="s">
        <v>25</v>
      </c>
      <c r="F3440" t="s">
        <v>39</v>
      </c>
      <c r="G3440" s="16" t="s">
        <v>4261</v>
      </c>
      <c r="H3440" s="1"/>
      <c r="J3440"/>
      <c r="AC3440" s="5" t="e">
        <f>VLOOKUP(Table1[[#This Row],[Expense Report]],#REF!,3, 0)</f>
        <v>#REF!</v>
      </c>
      <c r="AD3440" t="s">
        <v>11587</v>
      </c>
      <c r="AE3440" t="s">
        <v>266</v>
      </c>
      <c r="AF3440" t="e">
        <f>MONTH(Table1[[#This Row],[Date Sent]])</f>
        <v>#REF!</v>
      </c>
      <c r="AG3440" t="e">
        <f>YEAR(Table1[[#This Row],[Date Sent]])</f>
        <v>#REF!</v>
      </c>
      <c r="AH3440"/>
    </row>
    <row r="3441" spans="1:34" x14ac:dyDescent="0.2">
      <c r="A3441" t="s">
        <v>650</v>
      </c>
      <c r="B3441" t="s">
        <v>4252</v>
      </c>
      <c r="C3441" s="1">
        <v>406.56</v>
      </c>
      <c r="D3441" s="5">
        <v>45330</v>
      </c>
      <c r="E3441" t="s">
        <v>13</v>
      </c>
      <c r="F3441" t="s">
        <v>33</v>
      </c>
      <c r="G3441" s="16" t="s">
        <v>4262</v>
      </c>
      <c r="H3441" s="1"/>
      <c r="J3441"/>
      <c r="AC3441" s="5" t="e">
        <f>VLOOKUP(Table1[[#This Row],[Expense Report]],#REF!,3, 0)</f>
        <v>#REF!</v>
      </c>
      <c r="AD3441" t="s">
        <v>11587</v>
      </c>
      <c r="AE3441" t="s">
        <v>266</v>
      </c>
      <c r="AF3441" t="e">
        <f>MONTH(Table1[[#This Row],[Date Sent]])</f>
        <v>#REF!</v>
      </c>
      <c r="AG3441" t="e">
        <f>YEAR(Table1[[#This Row],[Date Sent]])</f>
        <v>#REF!</v>
      </c>
      <c r="AH3441"/>
    </row>
    <row r="3442" spans="1:34" x14ac:dyDescent="0.2">
      <c r="A3442" t="s">
        <v>650</v>
      </c>
      <c r="B3442" t="s">
        <v>4252</v>
      </c>
      <c r="C3442" s="1">
        <v>25.63</v>
      </c>
      <c r="D3442" s="5">
        <v>45330</v>
      </c>
      <c r="E3442" t="s">
        <v>8</v>
      </c>
      <c r="F3442" t="s">
        <v>39</v>
      </c>
      <c r="G3442" s="16" t="s">
        <v>4263</v>
      </c>
      <c r="H3442" s="1"/>
      <c r="J3442"/>
      <c r="AC3442" s="5" t="e">
        <f>VLOOKUP(Table1[[#This Row],[Expense Report]],#REF!,3, 0)</f>
        <v>#REF!</v>
      </c>
      <c r="AD3442" t="s">
        <v>11587</v>
      </c>
      <c r="AE3442" t="s">
        <v>266</v>
      </c>
      <c r="AF3442" t="e">
        <f>MONTH(Table1[[#This Row],[Date Sent]])</f>
        <v>#REF!</v>
      </c>
      <c r="AG3442" t="e">
        <f>YEAR(Table1[[#This Row],[Date Sent]])</f>
        <v>#REF!</v>
      </c>
      <c r="AH3442"/>
    </row>
    <row r="3443" spans="1:34" x14ac:dyDescent="0.2">
      <c r="A3443" t="s">
        <v>650</v>
      </c>
      <c r="B3443" t="s">
        <v>4252</v>
      </c>
      <c r="C3443" s="1">
        <v>11.37</v>
      </c>
      <c r="D3443" s="5">
        <v>45332</v>
      </c>
      <c r="E3443" t="s">
        <v>13</v>
      </c>
      <c r="F3443" t="s">
        <v>39</v>
      </c>
      <c r="G3443" s="16" t="s">
        <v>1199</v>
      </c>
      <c r="H3443" s="1"/>
      <c r="J3443"/>
      <c r="AC3443" s="5" t="e">
        <f>VLOOKUP(Table1[[#This Row],[Expense Report]],#REF!,3, 0)</f>
        <v>#REF!</v>
      </c>
      <c r="AD3443" t="s">
        <v>11587</v>
      </c>
      <c r="AE3443" t="s">
        <v>266</v>
      </c>
      <c r="AF3443" t="e">
        <f>MONTH(Table1[[#This Row],[Date Sent]])</f>
        <v>#REF!</v>
      </c>
      <c r="AG3443" t="e">
        <f>YEAR(Table1[[#This Row],[Date Sent]])</f>
        <v>#REF!</v>
      </c>
      <c r="AH3443"/>
    </row>
    <row r="3444" spans="1:34" x14ac:dyDescent="0.2">
      <c r="A3444" t="s">
        <v>650</v>
      </c>
      <c r="B3444" t="s">
        <v>4252</v>
      </c>
      <c r="C3444" s="1">
        <v>280.24</v>
      </c>
      <c r="D3444" s="5">
        <v>45336</v>
      </c>
      <c r="E3444" t="s">
        <v>13</v>
      </c>
      <c r="F3444" t="s">
        <v>39</v>
      </c>
      <c r="G3444" s="16" t="s">
        <v>4264</v>
      </c>
      <c r="H3444" s="1"/>
      <c r="J3444"/>
      <c r="AC3444" s="5" t="e">
        <f>VLOOKUP(Table1[[#This Row],[Expense Report]],#REF!,3, 0)</f>
        <v>#REF!</v>
      </c>
      <c r="AD3444" t="s">
        <v>11587</v>
      </c>
      <c r="AE3444" t="s">
        <v>266</v>
      </c>
      <c r="AF3444" t="e">
        <f>MONTH(Table1[[#This Row],[Date Sent]])</f>
        <v>#REF!</v>
      </c>
      <c r="AG3444" t="e">
        <f>YEAR(Table1[[#This Row],[Date Sent]])</f>
        <v>#REF!</v>
      </c>
      <c r="AH3444"/>
    </row>
    <row r="3445" spans="1:34" x14ac:dyDescent="0.2">
      <c r="A3445" t="s">
        <v>650</v>
      </c>
      <c r="B3445" t="s">
        <v>4252</v>
      </c>
      <c r="C3445" s="1">
        <v>330.51</v>
      </c>
      <c r="D3445" s="5">
        <v>45336</v>
      </c>
      <c r="E3445" t="s">
        <v>8</v>
      </c>
      <c r="F3445" t="s">
        <v>39</v>
      </c>
      <c r="G3445" s="16" t="s">
        <v>4265</v>
      </c>
      <c r="H3445" s="1"/>
      <c r="J3445"/>
      <c r="AC3445" s="5" t="e">
        <f>VLOOKUP(Table1[[#This Row],[Expense Report]],#REF!,3, 0)</f>
        <v>#REF!</v>
      </c>
      <c r="AD3445" t="s">
        <v>11587</v>
      </c>
      <c r="AE3445" t="s">
        <v>266</v>
      </c>
      <c r="AF3445" t="e">
        <f>MONTH(Table1[[#This Row],[Date Sent]])</f>
        <v>#REF!</v>
      </c>
      <c r="AG3445" t="e">
        <f>YEAR(Table1[[#This Row],[Date Sent]])</f>
        <v>#REF!</v>
      </c>
      <c r="AH3445"/>
    </row>
    <row r="3446" spans="1:34" x14ac:dyDescent="0.2">
      <c r="A3446" t="s">
        <v>650</v>
      </c>
      <c r="B3446" t="s">
        <v>4252</v>
      </c>
      <c r="C3446" s="1">
        <v>102.44</v>
      </c>
      <c r="D3446" s="5">
        <v>45336</v>
      </c>
      <c r="E3446" t="s">
        <v>8</v>
      </c>
      <c r="F3446" t="s">
        <v>33</v>
      </c>
      <c r="G3446" s="16" t="s">
        <v>4266</v>
      </c>
      <c r="H3446" s="1"/>
      <c r="J3446"/>
      <c r="AC3446" s="5" t="e">
        <f>VLOOKUP(Table1[[#This Row],[Expense Report]],#REF!,3, 0)</f>
        <v>#REF!</v>
      </c>
      <c r="AD3446" t="s">
        <v>11587</v>
      </c>
      <c r="AE3446" t="s">
        <v>266</v>
      </c>
      <c r="AF3446" t="e">
        <f>MONTH(Table1[[#This Row],[Date Sent]])</f>
        <v>#REF!</v>
      </c>
      <c r="AG3446" t="e">
        <f>YEAR(Table1[[#This Row],[Date Sent]])</f>
        <v>#REF!</v>
      </c>
      <c r="AH3446"/>
    </row>
    <row r="3447" spans="1:34" x14ac:dyDescent="0.2">
      <c r="A3447" t="s">
        <v>2791</v>
      </c>
      <c r="B3447" t="s">
        <v>4267</v>
      </c>
      <c r="C3447" s="1">
        <v>42.2</v>
      </c>
      <c r="D3447" s="5">
        <v>45296</v>
      </c>
      <c r="E3447" t="s">
        <v>21</v>
      </c>
      <c r="F3447" t="s">
        <v>33</v>
      </c>
      <c r="G3447" s="16" t="s">
        <v>4268</v>
      </c>
      <c r="H3447" s="1"/>
      <c r="J3447"/>
      <c r="AC3447" s="5" t="e">
        <f>VLOOKUP(Table1[[#This Row],[Expense Report]],#REF!,3, 0)</f>
        <v>#REF!</v>
      </c>
      <c r="AD3447" t="s">
        <v>14667</v>
      </c>
      <c r="AE3447" t="s">
        <v>266</v>
      </c>
      <c r="AF3447" t="e">
        <f>MONTH(Table1[[#This Row],[Date Sent]])</f>
        <v>#REF!</v>
      </c>
      <c r="AG3447" t="e">
        <f>YEAR(Table1[[#This Row],[Date Sent]])</f>
        <v>#REF!</v>
      </c>
      <c r="AH3447"/>
    </row>
    <row r="3448" spans="1:34" x14ac:dyDescent="0.2">
      <c r="A3448" t="s">
        <v>2791</v>
      </c>
      <c r="B3448" t="s">
        <v>4267</v>
      </c>
      <c r="C3448" s="1">
        <v>120</v>
      </c>
      <c r="D3448" s="5">
        <v>45308</v>
      </c>
      <c r="E3448" t="s">
        <v>25</v>
      </c>
      <c r="F3448" t="s">
        <v>17</v>
      </c>
      <c r="G3448" s="16" t="s">
        <v>4269</v>
      </c>
      <c r="H3448" s="1"/>
      <c r="J3448"/>
      <c r="AC3448" s="5" t="e">
        <f>VLOOKUP(Table1[[#This Row],[Expense Report]],#REF!,3, 0)</f>
        <v>#REF!</v>
      </c>
      <c r="AD3448" t="s">
        <v>14667</v>
      </c>
      <c r="AE3448" t="s">
        <v>266</v>
      </c>
      <c r="AF3448" t="e">
        <f>MONTH(Table1[[#This Row],[Date Sent]])</f>
        <v>#REF!</v>
      </c>
      <c r="AG3448" t="e">
        <f>YEAR(Table1[[#This Row],[Date Sent]])</f>
        <v>#REF!</v>
      </c>
      <c r="AH3448"/>
    </row>
    <row r="3449" spans="1:34" x14ac:dyDescent="0.2">
      <c r="A3449" t="s">
        <v>2791</v>
      </c>
      <c r="B3449" t="s">
        <v>4267</v>
      </c>
      <c r="C3449" s="1">
        <v>11.99</v>
      </c>
      <c r="D3449" s="5">
        <v>45316</v>
      </c>
      <c r="E3449" t="s">
        <v>21</v>
      </c>
      <c r="F3449" t="s">
        <v>33</v>
      </c>
      <c r="G3449" s="16" t="s">
        <v>2604</v>
      </c>
      <c r="H3449" s="1"/>
      <c r="J3449"/>
      <c r="AC3449" s="5" t="e">
        <f>VLOOKUP(Table1[[#This Row],[Expense Report]],#REF!,3, 0)</f>
        <v>#REF!</v>
      </c>
      <c r="AD3449" t="s">
        <v>14667</v>
      </c>
      <c r="AE3449" t="s">
        <v>266</v>
      </c>
      <c r="AF3449" t="e">
        <f>MONTH(Table1[[#This Row],[Date Sent]])</f>
        <v>#REF!</v>
      </c>
      <c r="AG3449" t="e">
        <f>YEAR(Table1[[#This Row],[Date Sent]])</f>
        <v>#REF!</v>
      </c>
      <c r="AH3449"/>
    </row>
    <row r="3450" spans="1:34" x14ac:dyDescent="0.2">
      <c r="A3450" t="s">
        <v>2791</v>
      </c>
      <c r="B3450" t="s">
        <v>4267</v>
      </c>
      <c r="C3450" s="1">
        <v>51.99</v>
      </c>
      <c r="D3450" s="5">
        <v>45323</v>
      </c>
      <c r="E3450" t="s">
        <v>21</v>
      </c>
      <c r="F3450" t="s">
        <v>33</v>
      </c>
      <c r="G3450" s="16" t="s">
        <v>3123</v>
      </c>
      <c r="H3450" s="1"/>
      <c r="J3450"/>
      <c r="AC3450" s="5" t="e">
        <f>VLOOKUP(Table1[[#This Row],[Expense Report]],#REF!,3, 0)</f>
        <v>#REF!</v>
      </c>
      <c r="AD3450" t="s">
        <v>14667</v>
      </c>
      <c r="AE3450" t="s">
        <v>266</v>
      </c>
      <c r="AF3450" t="e">
        <f>MONTH(Table1[[#This Row],[Date Sent]])</f>
        <v>#REF!</v>
      </c>
      <c r="AG3450" t="e">
        <f>YEAR(Table1[[#This Row],[Date Sent]])</f>
        <v>#REF!</v>
      </c>
      <c r="AH3450"/>
    </row>
    <row r="3451" spans="1:34" x14ac:dyDescent="0.2">
      <c r="A3451" t="s">
        <v>2791</v>
      </c>
      <c r="B3451" t="s">
        <v>4267</v>
      </c>
      <c r="C3451" s="1">
        <v>32.799999999999997</v>
      </c>
      <c r="D3451" s="5">
        <v>45323</v>
      </c>
      <c r="E3451" t="s">
        <v>21</v>
      </c>
      <c r="F3451" t="s">
        <v>33</v>
      </c>
      <c r="G3451" s="16" t="s">
        <v>4270</v>
      </c>
      <c r="H3451" s="1"/>
      <c r="J3451"/>
      <c r="AC3451" s="5" t="e">
        <f>VLOOKUP(Table1[[#This Row],[Expense Report]],#REF!,3, 0)</f>
        <v>#REF!</v>
      </c>
      <c r="AD3451" t="s">
        <v>14667</v>
      </c>
      <c r="AE3451" t="s">
        <v>266</v>
      </c>
      <c r="AF3451" t="e">
        <f>MONTH(Table1[[#This Row],[Date Sent]])</f>
        <v>#REF!</v>
      </c>
      <c r="AG3451" t="e">
        <f>YEAR(Table1[[#This Row],[Date Sent]])</f>
        <v>#REF!</v>
      </c>
      <c r="AH3451"/>
    </row>
    <row r="3452" spans="1:34" x14ac:dyDescent="0.2">
      <c r="A3452" t="s">
        <v>2791</v>
      </c>
      <c r="B3452" t="s">
        <v>4267</v>
      </c>
      <c r="C3452" s="1">
        <v>574.29</v>
      </c>
      <c r="D3452" s="5">
        <v>45324</v>
      </c>
      <c r="E3452" t="s">
        <v>23</v>
      </c>
      <c r="F3452" t="s">
        <v>15</v>
      </c>
      <c r="G3452" s="16" t="s">
        <v>4271</v>
      </c>
      <c r="H3452" s="1"/>
      <c r="J3452"/>
      <c r="AC3452" s="5" t="e">
        <f>VLOOKUP(Table1[[#This Row],[Expense Report]],#REF!,3, 0)</f>
        <v>#REF!</v>
      </c>
      <c r="AD3452" t="s">
        <v>14667</v>
      </c>
      <c r="AE3452" t="s">
        <v>266</v>
      </c>
      <c r="AF3452" t="e">
        <f>MONTH(Table1[[#This Row],[Date Sent]])</f>
        <v>#REF!</v>
      </c>
      <c r="AG3452" t="e">
        <f>YEAR(Table1[[#This Row],[Date Sent]])</f>
        <v>#REF!</v>
      </c>
      <c r="AH3452"/>
    </row>
    <row r="3453" spans="1:34" x14ac:dyDescent="0.2">
      <c r="A3453" t="s">
        <v>2791</v>
      </c>
      <c r="B3453" t="s">
        <v>4267</v>
      </c>
      <c r="C3453" s="1">
        <v>13.87</v>
      </c>
      <c r="D3453" s="5">
        <v>45328</v>
      </c>
      <c r="E3453" t="s">
        <v>21</v>
      </c>
      <c r="F3453" t="s">
        <v>33</v>
      </c>
      <c r="G3453" s="16" t="s">
        <v>950</v>
      </c>
      <c r="H3453" s="1"/>
      <c r="J3453"/>
      <c r="AC3453" s="5" t="e">
        <f>VLOOKUP(Table1[[#This Row],[Expense Report]],#REF!,3, 0)</f>
        <v>#REF!</v>
      </c>
      <c r="AD3453" t="s">
        <v>14667</v>
      </c>
      <c r="AE3453" t="s">
        <v>266</v>
      </c>
      <c r="AF3453" t="e">
        <f>MONTH(Table1[[#This Row],[Date Sent]])</f>
        <v>#REF!</v>
      </c>
      <c r="AG3453" t="e">
        <f>YEAR(Table1[[#This Row],[Date Sent]])</f>
        <v>#REF!</v>
      </c>
      <c r="AH3453"/>
    </row>
    <row r="3454" spans="1:34" x14ac:dyDescent="0.2">
      <c r="A3454" t="s">
        <v>2791</v>
      </c>
      <c r="B3454" t="s">
        <v>4267</v>
      </c>
      <c r="C3454" s="1">
        <v>514.70000000000005</v>
      </c>
      <c r="D3454" s="5">
        <v>45336</v>
      </c>
      <c r="E3454" t="s">
        <v>21</v>
      </c>
      <c r="F3454" t="s">
        <v>33</v>
      </c>
      <c r="G3454" s="16" t="s">
        <v>1182</v>
      </c>
      <c r="H3454" s="1"/>
      <c r="J3454"/>
      <c r="AC3454" s="5" t="e">
        <f>VLOOKUP(Table1[[#This Row],[Expense Report]],#REF!,3, 0)</f>
        <v>#REF!</v>
      </c>
      <c r="AD3454" t="s">
        <v>14667</v>
      </c>
      <c r="AE3454" t="s">
        <v>266</v>
      </c>
      <c r="AF3454" t="e">
        <f>MONTH(Table1[[#This Row],[Date Sent]])</f>
        <v>#REF!</v>
      </c>
      <c r="AG3454" t="e">
        <f>YEAR(Table1[[#This Row],[Date Sent]])</f>
        <v>#REF!</v>
      </c>
      <c r="AH3454"/>
    </row>
    <row r="3455" spans="1:34" x14ac:dyDescent="0.2">
      <c r="A3455" t="s">
        <v>421</v>
      </c>
      <c r="B3455" t="s">
        <v>4272</v>
      </c>
      <c r="C3455" s="1">
        <v>10.49</v>
      </c>
      <c r="D3455" s="5">
        <v>45316</v>
      </c>
      <c r="E3455" t="s">
        <v>8</v>
      </c>
      <c r="F3455" t="s">
        <v>33</v>
      </c>
      <c r="G3455" s="16" t="s">
        <v>4273</v>
      </c>
      <c r="H3455" s="1"/>
      <c r="J3455"/>
      <c r="AC3455" s="5" t="e">
        <f>VLOOKUP(Table1[[#This Row],[Expense Report]],#REF!,3, 0)</f>
        <v>#REF!</v>
      </c>
      <c r="AD3455" t="s">
        <v>14627</v>
      </c>
      <c r="AE3455" t="s">
        <v>266</v>
      </c>
      <c r="AF3455" t="e">
        <f>MONTH(Table1[[#This Row],[Date Sent]])</f>
        <v>#REF!</v>
      </c>
      <c r="AG3455" t="e">
        <f>YEAR(Table1[[#This Row],[Date Sent]])</f>
        <v>#REF!</v>
      </c>
      <c r="AH3455"/>
    </row>
    <row r="3456" spans="1:34" x14ac:dyDescent="0.2">
      <c r="A3456" t="s">
        <v>421</v>
      </c>
      <c r="B3456" t="s">
        <v>4272</v>
      </c>
      <c r="C3456" s="1">
        <v>166.44</v>
      </c>
      <c r="D3456" s="5">
        <v>45316</v>
      </c>
      <c r="E3456" t="s">
        <v>21</v>
      </c>
      <c r="F3456" t="s">
        <v>33</v>
      </c>
      <c r="G3456" s="16" t="s">
        <v>4274</v>
      </c>
      <c r="H3456" s="1"/>
      <c r="J3456"/>
      <c r="AC3456" s="5" t="e">
        <f>VLOOKUP(Table1[[#This Row],[Expense Report]],#REF!,3, 0)</f>
        <v>#REF!</v>
      </c>
      <c r="AD3456" t="s">
        <v>14627</v>
      </c>
      <c r="AE3456" t="s">
        <v>266</v>
      </c>
      <c r="AF3456" t="e">
        <f>MONTH(Table1[[#This Row],[Date Sent]])</f>
        <v>#REF!</v>
      </c>
      <c r="AG3456" t="e">
        <f>YEAR(Table1[[#This Row],[Date Sent]])</f>
        <v>#REF!</v>
      </c>
      <c r="AH3456"/>
    </row>
    <row r="3457" spans="1:34" x14ac:dyDescent="0.2">
      <c r="A3457" t="s">
        <v>421</v>
      </c>
      <c r="B3457" t="s">
        <v>4272</v>
      </c>
      <c r="C3457" s="1">
        <v>48.8</v>
      </c>
      <c r="D3457" s="5">
        <v>45318</v>
      </c>
      <c r="E3457" t="s">
        <v>8</v>
      </c>
      <c r="F3457" t="s">
        <v>33</v>
      </c>
      <c r="G3457" s="16" t="s">
        <v>975</v>
      </c>
      <c r="H3457" s="1"/>
      <c r="J3457"/>
      <c r="AC3457" s="5" t="e">
        <f>VLOOKUP(Table1[[#This Row],[Expense Report]],#REF!,3, 0)</f>
        <v>#REF!</v>
      </c>
      <c r="AD3457" t="s">
        <v>14627</v>
      </c>
      <c r="AE3457" t="s">
        <v>266</v>
      </c>
      <c r="AF3457" t="e">
        <f>MONTH(Table1[[#This Row],[Date Sent]])</f>
        <v>#REF!</v>
      </c>
      <c r="AG3457" t="e">
        <f>YEAR(Table1[[#This Row],[Date Sent]])</f>
        <v>#REF!</v>
      </c>
      <c r="AH3457"/>
    </row>
    <row r="3458" spans="1:34" x14ac:dyDescent="0.2">
      <c r="A3458" t="s">
        <v>421</v>
      </c>
      <c r="B3458" t="s">
        <v>4272</v>
      </c>
      <c r="C3458" s="1">
        <v>94.67</v>
      </c>
      <c r="D3458" s="5">
        <v>45318</v>
      </c>
      <c r="E3458" t="s">
        <v>24</v>
      </c>
      <c r="F3458" t="s">
        <v>18</v>
      </c>
      <c r="G3458" s="16" t="s">
        <v>4275</v>
      </c>
      <c r="H3458" s="1"/>
      <c r="J3458"/>
      <c r="AC3458" s="5" t="e">
        <f>VLOOKUP(Table1[[#This Row],[Expense Report]],#REF!,3, 0)</f>
        <v>#REF!</v>
      </c>
      <c r="AD3458" t="s">
        <v>14627</v>
      </c>
      <c r="AE3458" t="s">
        <v>266</v>
      </c>
      <c r="AF3458" t="e">
        <f>MONTH(Table1[[#This Row],[Date Sent]])</f>
        <v>#REF!</v>
      </c>
      <c r="AG3458" t="e">
        <f>YEAR(Table1[[#This Row],[Date Sent]])</f>
        <v>#REF!</v>
      </c>
      <c r="AH3458"/>
    </row>
    <row r="3459" spans="1:34" x14ac:dyDescent="0.2">
      <c r="A3459" t="s">
        <v>421</v>
      </c>
      <c r="B3459" t="s">
        <v>4272</v>
      </c>
      <c r="C3459" s="1">
        <v>167.02</v>
      </c>
      <c r="D3459" s="5">
        <v>45318</v>
      </c>
      <c r="E3459" t="s">
        <v>21</v>
      </c>
      <c r="F3459" t="s">
        <v>33</v>
      </c>
      <c r="G3459" s="16" t="s">
        <v>4276</v>
      </c>
      <c r="H3459" s="1"/>
      <c r="J3459"/>
      <c r="AC3459" s="5" t="e">
        <f>VLOOKUP(Table1[[#This Row],[Expense Report]],#REF!,3, 0)</f>
        <v>#REF!</v>
      </c>
      <c r="AD3459" t="s">
        <v>14627</v>
      </c>
      <c r="AE3459" t="s">
        <v>266</v>
      </c>
      <c r="AF3459" t="e">
        <f>MONTH(Table1[[#This Row],[Date Sent]])</f>
        <v>#REF!</v>
      </c>
      <c r="AG3459" t="e">
        <f>YEAR(Table1[[#This Row],[Date Sent]])</f>
        <v>#REF!</v>
      </c>
      <c r="AH3459"/>
    </row>
    <row r="3460" spans="1:34" x14ac:dyDescent="0.2">
      <c r="A3460" t="s">
        <v>421</v>
      </c>
      <c r="B3460" t="s">
        <v>4272</v>
      </c>
      <c r="C3460" s="1">
        <v>48.8</v>
      </c>
      <c r="D3460" s="5">
        <v>45319</v>
      </c>
      <c r="E3460" t="s">
        <v>20</v>
      </c>
      <c r="F3460" t="s">
        <v>33</v>
      </c>
      <c r="G3460" s="16" t="s">
        <v>975</v>
      </c>
      <c r="H3460" s="1"/>
      <c r="J3460"/>
      <c r="AC3460" s="5" t="e">
        <f>VLOOKUP(Table1[[#This Row],[Expense Report]],#REF!,3, 0)</f>
        <v>#REF!</v>
      </c>
      <c r="AD3460" t="s">
        <v>14627</v>
      </c>
      <c r="AE3460" t="s">
        <v>266</v>
      </c>
      <c r="AF3460" t="e">
        <f>MONTH(Table1[[#This Row],[Date Sent]])</f>
        <v>#REF!</v>
      </c>
      <c r="AG3460" t="e">
        <f>YEAR(Table1[[#This Row],[Date Sent]])</f>
        <v>#REF!</v>
      </c>
      <c r="AH3460"/>
    </row>
    <row r="3461" spans="1:34" x14ac:dyDescent="0.2">
      <c r="A3461" t="s">
        <v>421</v>
      </c>
      <c r="B3461" t="s">
        <v>4272</v>
      </c>
      <c r="C3461" s="1">
        <v>69.48</v>
      </c>
      <c r="D3461" s="5">
        <v>45320</v>
      </c>
      <c r="E3461" t="s">
        <v>20</v>
      </c>
      <c r="F3461" t="s">
        <v>33</v>
      </c>
      <c r="G3461" s="16" t="s">
        <v>975</v>
      </c>
      <c r="H3461" s="1"/>
      <c r="J3461"/>
      <c r="AC3461" s="5" t="e">
        <f>VLOOKUP(Table1[[#This Row],[Expense Report]],#REF!,3, 0)</f>
        <v>#REF!</v>
      </c>
      <c r="AD3461" t="s">
        <v>14627</v>
      </c>
      <c r="AE3461" t="s">
        <v>266</v>
      </c>
      <c r="AF3461" t="e">
        <f>MONTH(Table1[[#This Row],[Date Sent]])</f>
        <v>#REF!</v>
      </c>
      <c r="AG3461" t="e">
        <f>YEAR(Table1[[#This Row],[Date Sent]])</f>
        <v>#REF!</v>
      </c>
      <c r="AH3461"/>
    </row>
    <row r="3462" spans="1:34" x14ac:dyDescent="0.2">
      <c r="A3462" t="s">
        <v>421</v>
      </c>
      <c r="B3462" t="s">
        <v>4272</v>
      </c>
      <c r="C3462" s="1">
        <v>417</v>
      </c>
      <c r="D3462" s="5">
        <v>45321</v>
      </c>
      <c r="E3462" t="s">
        <v>8</v>
      </c>
      <c r="F3462" t="s">
        <v>39</v>
      </c>
      <c r="G3462" s="16" t="s">
        <v>4277</v>
      </c>
      <c r="H3462" s="1"/>
      <c r="J3462"/>
      <c r="AC3462" s="5" t="e">
        <f>VLOOKUP(Table1[[#This Row],[Expense Report]],#REF!,3, 0)</f>
        <v>#REF!</v>
      </c>
      <c r="AD3462" t="s">
        <v>14627</v>
      </c>
      <c r="AE3462" t="s">
        <v>266</v>
      </c>
      <c r="AF3462" t="e">
        <f>MONTH(Table1[[#This Row],[Date Sent]])</f>
        <v>#REF!</v>
      </c>
      <c r="AG3462" t="e">
        <f>YEAR(Table1[[#This Row],[Date Sent]])</f>
        <v>#REF!</v>
      </c>
      <c r="AH3462"/>
    </row>
    <row r="3463" spans="1:34" x14ac:dyDescent="0.2">
      <c r="A3463" t="s">
        <v>421</v>
      </c>
      <c r="B3463" t="s">
        <v>4272</v>
      </c>
      <c r="C3463" s="1">
        <v>437.63</v>
      </c>
      <c r="D3463" s="5">
        <v>45321</v>
      </c>
      <c r="E3463" t="s">
        <v>8</v>
      </c>
      <c r="F3463" t="s">
        <v>39</v>
      </c>
      <c r="G3463" s="16" t="s">
        <v>4277</v>
      </c>
      <c r="H3463" s="1"/>
      <c r="J3463"/>
      <c r="AC3463" s="5" t="e">
        <f>VLOOKUP(Table1[[#This Row],[Expense Report]],#REF!,3, 0)</f>
        <v>#REF!</v>
      </c>
      <c r="AD3463" t="s">
        <v>14627</v>
      </c>
      <c r="AE3463" t="s">
        <v>266</v>
      </c>
      <c r="AF3463" t="e">
        <f>MONTH(Table1[[#This Row],[Date Sent]])</f>
        <v>#REF!</v>
      </c>
      <c r="AG3463" t="e">
        <f>YEAR(Table1[[#This Row],[Date Sent]])</f>
        <v>#REF!</v>
      </c>
      <c r="AH3463"/>
    </row>
    <row r="3464" spans="1:34" x14ac:dyDescent="0.2">
      <c r="A3464" t="s">
        <v>421</v>
      </c>
      <c r="B3464" t="s">
        <v>4272</v>
      </c>
      <c r="C3464" s="1">
        <v>48.8</v>
      </c>
      <c r="D3464" s="5">
        <v>45323</v>
      </c>
      <c r="E3464" t="s">
        <v>20</v>
      </c>
      <c r="F3464" t="s">
        <v>33</v>
      </c>
      <c r="G3464" s="16" t="s">
        <v>975</v>
      </c>
      <c r="H3464" s="1"/>
      <c r="J3464"/>
      <c r="AC3464" s="5" t="e">
        <f>VLOOKUP(Table1[[#This Row],[Expense Report]],#REF!,3, 0)</f>
        <v>#REF!</v>
      </c>
      <c r="AD3464" t="s">
        <v>14627</v>
      </c>
      <c r="AE3464" t="s">
        <v>266</v>
      </c>
      <c r="AF3464" t="e">
        <f>MONTH(Table1[[#This Row],[Date Sent]])</f>
        <v>#REF!</v>
      </c>
      <c r="AG3464" t="e">
        <f>YEAR(Table1[[#This Row],[Date Sent]])</f>
        <v>#REF!</v>
      </c>
      <c r="AH3464"/>
    </row>
    <row r="3465" spans="1:34" x14ac:dyDescent="0.2">
      <c r="A3465" t="s">
        <v>421</v>
      </c>
      <c r="B3465" t="s">
        <v>4272</v>
      </c>
      <c r="C3465" s="1">
        <v>93.88</v>
      </c>
      <c r="D3465" s="5">
        <v>45324</v>
      </c>
      <c r="E3465" t="s">
        <v>21</v>
      </c>
      <c r="F3465" t="s">
        <v>33</v>
      </c>
      <c r="G3465" s="16" t="s">
        <v>4278</v>
      </c>
      <c r="H3465" s="1"/>
      <c r="J3465"/>
      <c r="AC3465" s="5" t="e">
        <f>VLOOKUP(Table1[[#This Row],[Expense Report]],#REF!,3, 0)</f>
        <v>#REF!</v>
      </c>
      <c r="AD3465" t="s">
        <v>14627</v>
      </c>
      <c r="AE3465" t="s">
        <v>266</v>
      </c>
      <c r="AF3465" t="e">
        <f>MONTH(Table1[[#This Row],[Date Sent]])</f>
        <v>#REF!</v>
      </c>
      <c r="AG3465" t="e">
        <f>YEAR(Table1[[#This Row],[Date Sent]])</f>
        <v>#REF!</v>
      </c>
      <c r="AH3465"/>
    </row>
    <row r="3466" spans="1:34" x14ac:dyDescent="0.2">
      <c r="A3466" t="s">
        <v>421</v>
      </c>
      <c r="B3466" t="s">
        <v>4272</v>
      </c>
      <c r="C3466" s="1">
        <v>48.8</v>
      </c>
      <c r="D3466" s="5">
        <v>45324</v>
      </c>
      <c r="E3466" t="s">
        <v>20</v>
      </c>
      <c r="F3466" t="s">
        <v>33</v>
      </c>
      <c r="G3466" s="16" t="s">
        <v>975</v>
      </c>
      <c r="H3466" s="1"/>
      <c r="J3466"/>
      <c r="AC3466" s="5" t="e">
        <f>VLOOKUP(Table1[[#This Row],[Expense Report]],#REF!,3, 0)</f>
        <v>#REF!</v>
      </c>
      <c r="AD3466" t="s">
        <v>14627</v>
      </c>
      <c r="AE3466" t="s">
        <v>266</v>
      </c>
      <c r="AF3466" t="e">
        <f>MONTH(Table1[[#This Row],[Date Sent]])</f>
        <v>#REF!</v>
      </c>
      <c r="AG3466" t="e">
        <f>YEAR(Table1[[#This Row],[Date Sent]])</f>
        <v>#REF!</v>
      </c>
      <c r="AH3466"/>
    </row>
    <row r="3467" spans="1:34" x14ac:dyDescent="0.2">
      <c r="A3467" t="s">
        <v>421</v>
      </c>
      <c r="B3467" t="s">
        <v>4272</v>
      </c>
      <c r="C3467" s="1">
        <v>103.04</v>
      </c>
      <c r="D3467" s="5">
        <v>45325</v>
      </c>
      <c r="E3467" t="s">
        <v>20</v>
      </c>
      <c r="F3467" t="s">
        <v>33</v>
      </c>
      <c r="G3467" s="16" t="s">
        <v>975</v>
      </c>
      <c r="H3467" s="1"/>
      <c r="J3467"/>
      <c r="AC3467" s="5" t="e">
        <f>VLOOKUP(Table1[[#This Row],[Expense Report]],#REF!,3, 0)</f>
        <v>#REF!</v>
      </c>
      <c r="AD3467" t="s">
        <v>14627</v>
      </c>
      <c r="AE3467" t="s">
        <v>266</v>
      </c>
      <c r="AF3467" t="e">
        <f>MONTH(Table1[[#This Row],[Date Sent]])</f>
        <v>#REF!</v>
      </c>
      <c r="AG3467" t="e">
        <f>YEAR(Table1[[#This Row],[Date Sent]])</f>
        <v>#REF!</v>
      </c>
      <c r="AH3467"/>
    </row>
    <row r="3468" spans="1:34" x14ac:dyDescent="0.2">
      <c r="A3468" t="s">
        <v>421</v>
      </c>
      <c r="B3468" t="s">
        <v>4272</v>
      </c>
      <c r="C3468" s="1">
        <v>81.349999999999994</v>
      </c>
      <c r="D3468" s="5">
        <v>45326</v>
      </c>
      <c r="E3468" t="s">
        <v>20</v>
      </c>
      <c r="F3468" t="s">
        <v>33</v>
      </c>
      <c r="G3468" s="16" t="s">
        <v>975</v>
      </c>
      <c r="H3468" s="1"/>
      <c r="J3468"/>
      <c r="AC3468" s="5" t="e">
        <f>VLOOKUP(Table1[[#This Row],[Expense Report]],#REF!,3, 0)</f>
        <v>#REF!</v>
      </c>
      <c r="AD3468" t="s">
        <v>14627</v>
      </c>
      <c r="AE3468" t="s">
        <v>266</v>
      </c>
      <c r="AF3468" t="e">
        <f>MONTH(Table1[[#This Row],[Date Sent]])</f>
        <v>#REF!</v>
      </c>
      <c r="AG3468" t="e">
        <f>YEAR(Table1[[#This Row],[Date Sent]])</f>
        <v>#REF!</v>
      </c>
      <c r="AH3468"/>
    </row>
    <row r="3469" spans="1:34" x14ac:dyDescent="0.2">
      <c r="A3469" t="s">
        <v>421</v>
      </c>
      <c r="B3469" t="s">
        <v>4272</v>
      </c>
      <c r="C3469" s="1">
        <v>59.99</v>
      </c>
      <c r="D3469" s="5">
        <v>45327</v>
      </c>
      <c r="E3469" t="s">
        <v>20</v>
      </c>
      <c r="F3469" t="s">
        <v>33</v>
      </c>
      <c r="G3469" s="16" t="s">
        <v>975</v>
      </c>
      <c r="H3469" s="1"/>
      <c r="J3469"/>
      <c r="AC3469" s="5" t="e">
        <f>VLOOKUP(Table1[[#This Row],[Expense Report]],#REF!,3, 0)</f>
        <v>#REF!</v>
      </c>
      <c r="AD3469" t="s">
        <v>14627</v>
      </c>
      <c r="AE3469" t="s">
        <v>266</v>
      </c>
      <c r="AF3469" t="e">
        <f>MONTH(Table1[[#This Row],[Date Sent]])</f>
        <v>#REF!</v>
      </c>
      <c r="AG3469" t="e">
        <f>YEAR(Table1[[#This Row],[Date Sent]])</f>
        <v>#REF!</v>
      </c>
      <c r="AH3469"/>
    </row>
    <row r="3470" spans="1:34" x14ac:dyDescent="0.2">
      <c r="A3470" t="s">
        <v>421</v>
      </c>
      <c r="B3470" t="s">
        <v>4272</v>
      </c>
      <c r="C3470" s="1">
        <v>59.99</v>
      </c>
      <c r="D3470" s="5">
        <v>45329</v>
      </c>
      <c r="E3470" t="s">
        <v>20</v>
      </c>
      <c r="F3470" t="s">
        <v>33</v>
      </c>
      <c r="G3470" s="16" t="s">
        <v>975</v>
      </c>
      <c r="H3470" s="1"/>
      <c r="J3470"/>
      <c r="AC3470" s="5" t="e">
        <f>VLOOKUP(Table1[[#This Row],[Expense Report]],#REF!,3, 0)</f>
        <v>#REF!</v>
      </c>
      <c r="AD3470" t="s">
        <v>14627</v>
      </c>
      <c r="AE3470" t="s">
        <v>266</v>
      </c>
      <c r="AF3470" t="e">
        <f>MONTH(Table1[[#This Row],[Date Sent]])</f>
        <v>#REF!</v>
      </c>
      <c r="AG3470" t="e">
        <f>YEAR(Table1[[#This Row],[Date Sent]])</f>
        <v>#REF!</v>
      </c>
      <c r="AH3470"/>
    </row>
    <row r="3471" spans="1:34" x14ac:dyDescent="0.2">
      <c r="A3471" t="s">
        <v>421</v>
      </c>
      <c r="B3471" t="s">
        <v>4272</v>
      </c>
      <c r="C3471" s="1">
        <v>44.04</v>
      </c>
      <c r="D3471" s="5">
        <v>45330</v>
      </c>
      <c r="E3471" t="s">
        <v>21</v>
      </c>
      <c r="F3471" t="s">
        <v>33</v>
      </c>
      <c r="G3471" s="16" t="s">
        <v>4279</v>
      </c>
      <c r="H3471" s="1"/>
      <c r="J3471"/>
      <c r="AC3471" s="5" t="e">
        <f>VLOOKUP(Table1[[#This Row],[Expense Report]],#REF!,3, 0)</f>
        <v>#REF!</v>
      </c>
      <c r="AD3471" t="s">
        <v>14627</v>
      </c>
      <c r="AE3471" t="s">
        <v>266</v>
      </c>
      <c r="AF3471" t="e">
        <f>MONTH(Table1[[#This Row],[Date Sent]])</f>
        <v>#REF!</v>
      </c>
      <c r="AG3471" t="e">
        <f>YEAR(Table1[[#This Row],[Date Sent]])</f>
        <v>#REF!</v>
      </c>
      <c r="AH3471"/>
    </row>
    <row r="3472" spans="1:34" x14ac:dyDescent="0.2">
      <c r="A3472" t="s">
        <v>421</v>
      </c>
      <c r="B3472" t="s">
        <v>4272</v>
      </c>
      <c r="C3472" s="1">
        <v>100.81</v>
      </c>
      <c r="D3472" s="5">
        <v>45330</v>
      </c>
      <c r="E3472" t="s">
        <v>21</v>
      </c>
      <c r="F3472" t="s">
        <v>33</v>
      </c>
      <c r="G3472" s="16" t="s">
        <v>4280</v>
      </c>
      <c r="H3472" s="1"/>
      <c r="J3472"/>
      <c r="AC3472" s="5" t="e">
        <f>VLOOKUP(Table1[[#This Row],[Expense Report]],#REF!,3, 0)</f>
        <v>#REF!</v>
      </c>
      <c r="AD3472" t="s">
        <v>14627</v>
      </c>
      <c r="AE3472" t="s">
        <v>266</v>
      </c>
      <c r="AF3472" t="e">
        <f>MONTH(Table1[[#This Row],[Date Sent]])</f>
        <v>#REF!</v>
      </c>
      <c r="AG3472" t="e">
        <f>YEAR(Table1[[#This Row],[Date Sent]])</f>
        <v>#REF!</v>
      </c>
      <c r="AH3472"/>
    </row>
    <row r="3473" spans="1:34" x14ac:dyDescent="0.2">
      <c r="A3473" t="s">
        <v>421</v>
      </c>
      <c r="B3473" t="s">
        <v>4272</v>
      </c>
      <c r="C3473" s="1">
        <v>81.349999999999994</v>
      </c>
      <c r="D3473" s="5">
        <v>45332</v>
      </c>
      <c r="E3473" t="s">
        <v>20</v>
      </c>
      <c r="F3473" t="s">
        <v>33</v>
      </c>
      <c r="G3473" s="16" t="s">
        <v>975</v>
      </c>
      <c r="H3473" s="1"/>
      <c r="J3473"/>
      <c r="AC3473" s="5" t="e">
        <f>VLOOKUP(Table1[[#This Row],[Expense Report]],#REF!,3, 0)</f>
        <v>#REF!</v>
      </c>
      <c r="AD3473" t="s">
        <v>14627</v>
      </c>
      <c r="AE3473" t="s">
        <v>266</v>
      </c>
      <c r="AF3473" t="e">
        <f>MONTH(Table1[[#This Row],[Date Sent]])</f>
        <v>#REF!</v>
      </c>
      <c r="AG3473" t="e">
        <f>YEAR(Table1[[#This Row],[Date Sent]])</f>
        <v>#REF!</v>
      </c>
      <c r="AH3473"/>
    </row>
    <row r="3474" spans="1:34" x14ac:dyDescent="0.2">
      <c r="A3474" t="s">
        <v>421</v>
      </c>
      <c r="B3474" t="s">
        <v>4272</v>
      </c>
      <c r="C3474" s="1">
        <v>185</v>
      </c>
      <c r="D3474" s="5">
        <v>45332</v>
      </c>
      <c r="E3474" t="s">
        <v>25</v>
      </c>
      <c r="F3474" t="s">
        <v>51</v>
      </c>
      <c r="G3474" s="16" t="s">
        <v>4281</v>
      </c>
      <c r="H3474" s="1"/>
      <c r="J3474"/>
      <c r="AC3474" s="5" t="e">
        <f>VLOOKUP(Table1[[#This Row],[Expense Report]],#REF!,3, 0)</f>
        <v>#REF!</v>
      </c>
      <c r="AD3474" t="s">
        <v>14627</v>
      </c>
      <c r="AE3474" t="s">
        <v>266</v>
      </c>
      <c r="AF3474" t="e">
        <f>MONTH(Table1[[#This Row],[Date Sent]])</f>
        <v>#REF!</v>
      </c>
      <c r="AG3474" t="e">
        <f>YEAR(Table1[[#This Row],[Date Sent]])</f>
        <v>#REF!</v>
      </c>
      <c r="AH3474"/>
    </row>
    <row r="3475" spans="1:34" x14ac:dyDescent="0.2">
      <c r="A3475" t="s">
        <v>421</v>
      </c>
      <c r="B3475" t="s">
        <v>4272</v>
      </c>
      <c r="C3475" s="1">
        <v>92.84</v>
      </c>
      <c r="D3475" s="5">
        <v>45333</v>
      </c>
      <c r="E3475" t="s">
        <v>21</v>
      </c>
      <c r="F3475" t="s">
        <v>33</v>
      </c>
      <c r="G3475" s="16" t="s">
        <v>2406</v>
      </c>
      <c r="H3475" s="1"/>
      <c r="J3475"/>
      <c r="AC3475" s="5" t="e">
        <f>VLOOKUP(Table1[[#This Row],[Expense Report]],#REF!,3, 0)</f>
        <v>#REF!</v>
      </c>
      <c r="AD3475" t="s">
        <v>14627</v>
      </c>
      <c r="AE3475" t="s">
        <v>266</v>
      </c>
      <c r="AF3475" t="e">
        <f>MONTH(Table1[[#This Row],[Date Sent]])</f>
        <v>#REF!</v>
      </c>
      <c r="AG3475" t="e">
        <f>YEAR(Table1[[#This Row],[Date Sent]])</f>
        <v>#REF!</v>
      </c>
      <c r="AH3475"/>
    </row>
    <row r="3476" spans="1:34" x14ac:dyDescent="0.2">
      <c r="A3476" t="s">
        <v>421</v>
      </c>
      <c r="B3476" t="s">
        <v>4272</v>
      </c>
      <c r="C3476" s="1">
        <v>42.62</v>
      </c>
      <c r="D3476" s="5">
        <v>45334</v>
      </c>
      <c r="E3476" t="s">
        <v>21</v>
      </c>
      <c r="F3476" t="s">
        <v>33</v>
      </c>
      <c r="G3476" s="16" t="s">
        <v>4282</v>
      </c>
      <c r="H3476" s="1"/>
      <c r="J3476"/>
      <c r="AC3476" s="5" t="e">
        <f>VLOOKUP(Table1[[#This Row],[Expense Report]],#REF!,3, 0)</f>
        <v>#REF!</v>
      </c>
      <c r="AD3476" t="s">
        <v>14627</v>
      </c>
      <c r="AE3476" t="s">
        <v>266</v>
      </c>
      <c r="AF3476" t="e">
        <f>MONTH(Table1[[#This Row],[Date Sent]])</f>
        <v>#REF!</v>
      </c>
      <c r="AG3476" t="e">
        <f>YEAR(Table1[[#This Row],[Date Sent]])</f>
        <v>#REF!</v>
      </c>
      <c r="AH3476"/>
    </row>
    <row r="3477" spans="1:34" x14ac:dyDescent="0.2">
      <c r="A3477" t="s">
        <v>421</v>
      </c>
      <c r="B3477" t="s">
        <v>4272</v>
      </c>
      <c r="C3477" s="1">
        <v>166.01</v>
      </c>
      <c r="D3477" s="5">
        <v>45334</v>
      </c>
      <c r="E3477" t="s">
        <v>21</v>
      </c>
      <c r="F3477" t="s">
        <v>33</v>
      </c>
      <c r="G3477" s="16" t="s">
        <v>4283</v>
      </c>
      <c r="H3477" s="1"/>
      <c r="J3477"/>
      <c r="AC3477" s="5" t="e">
        <f>VLOOKUP(Table1[[#This Row],[Expense Report]],#REF!,3, 0)</f>
        <v>#REF!</v>
      </c>
      <c r="AD3477" t="s">
        <v>14627</v>
      </c>
      <c r="AE3477" t="s">
        <v>266</v>
      </c>
      <c r="AF3477" t="e">
        <f>MONTH(Table1[[#This Row],[Date Sent]])</f>
        <v>#REF!</v>
      </c>
      <c r="AG3477" t="e">
        <f>YEAR(Table1[[#This Row],[Date Sent]])</f>
        <v>#REF!</v>
      </c>
      <c r="AH3477"/>
    </row>
    <row r="3478" spans="1:34" x14ac:dyDescent="0.2">
      <c r="A3478" t="s">
        <v>421</v>
      </c>
      <c r="B3478" t="s">
        <v>4272</v>
      </c>
      <c r="C3478" s="1">
        <v>197.69</v>
      </c>
      <c r="D3478" s="5">
        <v>45335</v>
      </c>
      <c r="E3478" t="s">
        <v>21</v>
      </c>
      <c r="F3478" t="s">
        <v>33</v>
      </c>
      <c r="G3478" s="16" t="s">
        <v>4284</v>
      </c>
      <c r="H3478" s="1"/>
      <c r="J3478"/>
      <c r="AC3478" s="5" t="e">
        <f>VLOOKUP(Table1[[#This Row],[Expense Report]],#REF!,3, 0)</f>
        <v>#REF!</v>
      </c>
      <c r="AD3478" t="s">
        <v>14627</v>
      </c>
      <c r="AE3478" t="s">
        <v>266</v>
      </c>
      <c r="AF3478" t="e">
        <f>MONTH(Table1[[#This Row],[Date Sent]])</f>
        <v>#REF!</v>
      </c>
      <c r="AG3478" t="e">
        <f>YEAR(Table1[[#This Row],[Date Sent]])</f>
        <v>#REF!</v>
      </c>
      <c r="AH3478"/>
    </row>
    <row r="3479" spans="1:34" x14ac:dyDescent="0.2">
      <c r="A3479" t="s">
        <v>421</v>
      </c>
      <c r="B3479" t="s">
        <v>4272</v>
      </c>
      <c r="C3479" s="1">
        <v>69.48</v>
      </c>
      <c r="D3479" s="5">
        <v>45336</v>
      </c>
      <c r="E3479" t="s">
        <v>20</v>
      </c>
      <c r="F3479" t="s">
        <v>33</v>
      </c>
      <c r="G3479" s="16" t="s">
        <v>975</v>
      </c>
      <c r="H3479" s="1"/>
      <c r="J3479"/>
      <c r="AC3479" s="5" t="e">
        <f>VLOOKUP(Table1[[#This Row],[Expense Report]],#REF!,3, 0)</f>
        <v>#REF!</v>
      </c>
      <c r="AD3479" t="s">
        <v>14627</v>
      </c>
      <c r="AE3479" t="s">
        <v>266</v>
      </c>
      <c r="AF3479" t="e">
        <f>MONTH(Table1[[#This Row],[Date Sent]])</f>
        <v>#REF!</v>
      </c>
      <c r="AG3479" t="e">
        <f>YEAR(Table1[[#This Row],[Date Sent]])</f>
        <v>#REF!</v>
      </c>
      <c r="AH3479"/>
    </row>
    <row r="3480" spans="1:34" x14ac:dyDescent="0.2">
      <c r="A3480" t="s">
        <v>421</v>
      </c>
      <c r="B3480" t="s">
        <v>4272</v>
      </c>
      <c r="C3480" s="1">
        <v>10.09</v>
      </c>
      <c r="D3480" s="5">
        <v>45337</v>
      </c>
      <c r="E3480" t="s">
        <v>24</v>
      </c>
      <c r="F3480" t="s">
        <v>18</v>
      </c>
      <c r="G3480" s="16" t="s">
        <v>1735</v>
      </c>
      <c r="H3480" s="1"/>
      <c r="J3480"/>
      <c r="AC3480" s="5" t="e">
        <f>VLOOKUP(Table1[[#This Row],[Expense Report]],#REF!,3, 0)</f>
        <v>#REF!</v>
      </c>
      <c r="AD3480" t="s">
        <v>14627</v>
      </c>
      <c r="AE3480" t="s">
        <v>266</v>
      </c>
      <c r="AF3480" t="e">
        <f>MONTH(Table1[[#This Row],[Date Sent]])</f>
        <v>#REF!</v>
      </c>
      <c r="AG3480" t="e">
        <f>YEAR(Table1[[#This Row],[Date Sent]])</f>
        <v>#REF!</v>
      </c>
      <c r="AH3480"/>
    </row>
    <row r="3481" spans="1:34" x14ac:dyDescent="0.2">
      <c r="A3481" t="s">
        <v>421</v>
      </c>
      <c r="B3481" t="s">
        <v>4272</v>
      </c>
      <c r="C3481" s="1">
        <v>247.01</v>
      </c>
      <c r="D3481" s="5">
        <v>45338</v>
      </c>
      <c r="E3481" t="s">
        <v>21</v>
      </c>
      <c r="F3481" t="s">
        <v>15</v>
      </c>
      <c r="G3481" s="16" t="s">
        <v>4285</v>
      </c>
      <c r="H3481" s="1"/>
      <c r="J3481"/>
      <c r="AC3481" s="5" t="e">
        <f>VLOOKUP(Table1[[#This Row],[Expense Report]],#REF!,3, 0)</f>
        <v>#REF!</v>
      </c>
      <c r="AD3481" t="s">
        <v>14627</v>
      </c>
      <c r="AE3481" t="s">
        <v>266</v>
      </c>
      <c r="AF3481" t="e">
        <f>MONTH(Table1[[#This Row],[Date Sent]])</f>
        <v>#REF!</v>
      </c>
      <c r="AG3481" t="e">
        <f>YEAR(Table1[[#This Row],[Date Sent]])</f>
        <v>#REF!</v>
      </c>
      <c r="AH3481"/>
    </row>
    <row r="3482" spans="1:34" x14ac:dyDescent="0.2">
      <c r="A3482" t="s">
        <v>421</v>
      </c>
      <c r="B3482" t="s">
        <v>4272</v>
      </c>
      <c r="C3482" s="1">
        <v>50.9</v>
      </c>
      <c r="D3482" s="5">
        <v>45338</v>
      </c>
      <c r="E3482" t="s">
        <v>20</v>
      </c>
      <c r="F3482" t="s">
        <v>33</v>
      </c>
      <c r="G3482" s="16" t="s">
        <v>975</v>
      </c>
      <c r="H3482" s="1"/>
      <c r="J3482"/>
      <c r="AC3482" s="5" t="e">
        <f>VLOOKUP(Table1[[#This Row],[Expense Report]],#REF!,3, 0)</f>
        <v>#REF!</v>
      </c>
      <c r="AD3482" t="s">
        <v>14627</v>
      </c>
      <c r="AE3482" t="s">
        <v>266</v>
      </c>
      <c r="AF3482" t="e">
        <f>MONTH(Table1[[#This Row],[Date Sent]])</f>
        <v>#REF!</v>
      </c>
      <c r="AG3482" t="e">
        <f>YEAR(Table1[[#This Row],[Date Sent]])</f>
        <v>#REF!</v>
      </c>
      <c r="AH3482"/>
    </row>
    <row r="3483" spans="1:34" x14ac:dyDescent="0.2">
      <c r="A3483" t="s">
        <v>421</v>
      </c>
      <c r="B3483" t="s">
        <v>4272</v>
      </c>
      <c r="C3483" s="1">
        <v>92.18</v>
      </c>
      <c r="D3483" s="5">
        <v>45339</v>
      </c>
      <c r="E3483" t="s">
        <v>20</v>
      </c>
      <c r="F3483" t="s">
        <v>33</v>
      </c>
      <c r="G3483" s="16" t="s">
        <v>975</v>
      </c>
      <c r="H3483" s="1"/>
      <c r="J3483"/>
      <c r="AC3483" s="5" t="e">
        <f>VLOOKUP(Table1[[#This Row],[Expense Report]],#REF!,3, 0)</f>
        <v>#REF!</v>
      </c>
      <c r="AD3483" t="s">
        <v>14627</v>
      </c>
      <c r="AE3483" t="s">
        <v>266</v>
      </c>
      <c r="AF3483" t="e">
        <f>MONTH(Table1[[#This Row],[Date Sent]])</f>
        <v>#REF!</v>
      </c>
      <c r="AG3483" t="e">
        <f>YEAR(Table1[[#This Row],[Date Sent]])</f>
        <v>#REF!</v>
      </c>
      <c r="AH3483"/>
    </row>
    <row r="3484" spans="1:34" x14ac:dyDescent="0.2">
      <c r="A3484" t="s">
        <v>2541</v>
      </c>
      <c r="B3484" t="s">
        <v>4286</v>
      </c>
      <c r="C3484" s="1">
        <v>397.02</v>
      </c>
      <c r="D3484" s="5">
        <v>45323</v>
      </c>
      <c r="E3484" t="s">
        <v>21</v>
      </c>
      <c r="F3484" t="s">
        <v>33</v>
      </c>
      <c r="G3484" s="16" t="s">
        <v>4287</v>
      </c>
      <c r="H3484" s="1"/>
      <c r="J3484"/>
      <c r="AC3484" s="5" t="e">
        <f>VLOOKUP(Table1[[#This Row],[Expense Report]],#REF!,3, 0)</f>
        <v>#REF!</v>
      </c>
      <c r="AD3484" t="s">
        <v>13225</v>
      </c>
      <c r="AE3484" t="s">
        <v>266</v>
      </c>
      <c r="AF3484" t="e">
        <f>MONTH(Table1[[#This Row],[Date Sent]])</f>
        <v>#REF!</v>
      </c>
      <c r="AG3484" t="e">
        <f>YEAR(Table1[[#This Row],[Date Sent]])</f>
        <v>#REF!</v>
      </c>
      <c r="AH3484"/>
    </row>
    <row r="3485" spans="1:34" x14ac:dyDescent="0.2">
      <c r="A3485" t="s">
        <v>2541</v>
      </c>
      <c r="B3485" t="s">
        <v>4286</v>
      </c>
      <c r="C3485" s="1">
        <v>275.39999999999998</v>
      </c>
      <c r="D3485" s="5">
        <v>45330</v>
      </c>
      <c r="E3485" t="s">
        <v>20</v>
      </c>
      <c r="F3485" t="s">
        <v>33</v>
      </c>
      <c r="G3485" s="16" t="s">
        <v>4288</v>
      </c>
      <c r="H3485" s="1"/>
      <c r="J3485"/>
      <c r="AC3485" s="5" t="e">
        <f>VLOOKUP(Table1[[#This Row],[Expense Report]],#REF!,3, 0)</f>
        <v>#REF!</v>
      </c>
      <c r="AD3485" t="s">
        <v>13225</v>
      </c>
      <c r="AE3485" t="s">
        <v>266</v>
      </c>
      <c r="AF3485" t="e">
        <f>MONTH(Table1[[#This Row],[Date Sent]])</f>
        <v>#REF!</v>
      </c>
      <c r="AG3485" t="e">
        <f>YEAR(Table1[[#This Row],[Date Sent]])</f>
        <v>#REF!</v>
      </c>
      <c r="AH3485"/>
    </row>
    <row r="3486" spans="1:34" x14ac:dyDescent="0.2">
      <c r="A3486" t="s">
        <v>2541</v>
      </c>
      <c r="B3486" t="s">
        <v>4286</v>
      </c>
      <c r="C3486" s="1">
        <v>397.02</v>
      </c>
      <c r="D3486" s="5">
        <v>45335</v>
      </c>
      <c r="E3486" t="s">
        <v>21</v>
      </c>
      <c r="F3486" t="s">
        <v>33</v>
      </c>
      <c r="G3486" s="16" t="s">
        <v>4287</v>
      </c>
      <c r="H3486" s="1"/>
      <c r="J3486"/>
      <c r="AC3486" s="5" t="e">
        <f>VLOOKUP(Table1[[#This Row],[Expense Report]],#REF!,3, 0)</f>
        <v>#REF!</v>
      </c>
      <c r="AD3486" t="s">
        <v>13225</v>
      </c>
      <c r="AE3486" t="s">
        <v>266</v>
      </c>
      <c r="AF3486" t="e">
        <f>MONTH(Table1[[#This Row],[Date Sent]])</f>
        <v>#REF!</v>
      </c>
      <c r="AG3486" t="e">
        <f>YEAR(Table1[[#This Row],[Date Sent]])</f>
        <v>#REF!</v>
      </c>
      <c r="AH3486"/>
    </row>
    <row r="3487" spans="1:34" x14ac:dyDescent="0.2">
      <c r="A3487" t="s">
        <v>648</v>
      </c>
      <c r="B3487" t="s">
        <v>4289</v>
      </c>
      <c r="C3487" s="1">
        <v>60.92</v>
      </c>
      <c r="D3487" s="5">
        <v>45309</v>
      </c>
      <c r="E3487" t="s">
        <v>21</v>
      </c>
      <c r="F3487" t="s">
        <v>33</v>
      </c>
      <c r="G3487" s="16" t="s">
        <v>4290</v>
      </c>
      <c r="H3487" s="1"/>
      <c r="J3487"/>
      <c r="AC3487" s="5" t="e">
        <f>VLOOKUP(Table1[[#This Row],[Expense Report]],#REF!,3, 0)</f>
        <v>#REF!</v>
      </c>
      <c r="AD3487" t="s">
        <v>11649</v>
      </c>
      <c r="AE3487" t="s">
        <v>11649</v>
      </c>
      <c r="AF3487" t="e">
        <f>MONTH(Table1[[#This Row],[Date Sent]])</f>
        <v>#REF!</v>
      </c>
      <c r="AG3487" t="e">
        <f>YEAR(Table1[[#This Row],[Date Sent]])</f>
        <v>#REF!</v>
      </c>
      <c r="AH3487"/>
    </row>
    <row r="3488" spans="1:34" x14ac:dyDescent="0.2">
      <c r="A3488" t="s">
        <v>648</v>
      </c>
      <c r="B3488" t="s">
        <v>4289</v>
      </c>
      <c r="C3488" s="1">
        <v>12.83</v>
      </c>
      <c r="D3488" s="5">
        <v>45311</v>
      </c>
      <c r="E3488" t="s">
        <v>21</v>
      </c>
      <c r="F3488" t="s">
        <v>15</v>
      </c>
      <c r="G3488" s="16" t="s">
        <v>1175</v>
      </c>
      <c r="H3488" s="1"/>
      <c r="J3488"/>
      <c r="AC3488" s="5" t="e">
        <f>VLOOKUP(Table1[[#This Row],[Expense Report]],#REF!,3, 0)</f>
        <v>#REF!</v>
      </c>
      <c r="AD3488" t="s">
        <v>11649</v>
      </c>
      <c r="AE3488" t="s">
        <v>11649</v>
      </c>
      <c r="AF3488" t="e">
        <f>MONTH(Table1[[#This Row],[Date Sent]])</f>
        <v>#REF!</v>
      </c>
      <c r="AG3488" t="e">
        <f>YEAR(Table1[[#This Row],[Date Sent]])</f>
        <v>#REF!</v>
      </c>
      <c r="AH3488"/>
    </row>
    <row r="3489" spans="1:34" x14ac:dyDescent="0.2">
      <c r="A3489" t="s">
        <v>648</v>
      </c>
      <c r="B3489" t="s">
        <v>4289</v>
      </c>
      <c r="C3489" s="1">
        <v>10.67</v>
      </c>
      <c r="D3489" s="5">
        <v>45311</v>
      </c>
      <c r="E3489" t="s">
        <v>12</v>
      </c>
      <c r="F3489" t="s">
        <v>15</v>
      </c>
      <c r="G3489" s="16" t="s">
        <v>4291</v>
      </c>
      <c r="H3489" s="1"/>
      <c r="J3489"/>
      <c r="AC3489" s="5" t="e">
        <f>VLOOKUP(Table1[[#This Row],[Expense Report]],#REF!,3, 0)</f>
        <v>#REF!</v>
      </c>
      <c r="AD3489" t="s">
        <v>11649</v>
      </c>
      <c r="AE3489" t="s">
        <v>11649</v>
      </c>
      <c r="AF3489" t="e">
        <f>MONTH(Table1[[#This Row],[Date Sent]])</f>
        <v>#REF!</v>
      </c>
      <c r="AG3489" t="e">
        <f>YEAR(Table1[[#This Row],[Date Sent]])</f>
        <v>#REF!</v>
      </c>
      <c r="AH3489"/>
    </row>
    <row r="3490" spans="1:34" x14ac:dyDescent="0.2">
      <c r="A3490" t="s">
        <v>648</v>
      </c>
      <c r="B3490" t="s">
        <v>4289</v>
      </c>
      <c r="C3490" s="1">
        <v>345.5</v>
      </c>
      <c r="D3490" s="5">
        <v>45321</v>
      </c>
      <c r="E3490" t="s">
        <v>44</v>
      </c>
      <c r="F3490" t="s">
        <v>33</v>
      </c>
      <c r="G3490" s="16" t="s">
        <v>4292</v>
      </c>
      <c r="H3490" s="1"/>
      <c r="J3490"/>
      <c r="AC3490" s="5" t="e">
        <f>VLOOKUP(Table1[[#This Row],[Expense Report]],#REF!,3, 0)</f>
        <v>#REF!</v>
      </c>
      <c r="AD3490" t="s">
        <v>11649</v>
      </c>
      <c r="AE3490" t="s">
        <v>11649</v>
      </c>
      <c r="AF3490" t="e">
        <f>MONTH(Table1[[#This Row],[Date Sent]])</f>
        <v>#REF!</v>
      </c>
      <c r="AG3490" t="e">
        <f>YEAR(Table1[[#This Row],[Date Sent]])</f>
        <v>#REF!</v>
      </c>
      <c r="AH3490"/>
    </row>
    <row r="3491" spans="1:34" x14ac:dyDescent="0.2">
      <c r="A3491" t="s">
        <v>648</v>
      </c>
      <c r="B3491" t="s">
        <v>4289</v>
      </c>
      <c r="C3491" s="1">
        <v>29</v>
      </c>
      <c r="D3491" s="5">
        <v>45334</v>
      </c>
      <c r="E3491" t="s">
        <v>24</v>
      </c>
      <c r="F3491" t="s">
        <v>15</v>
      </c>
      <c r="G3491" s="16" t="s">
        <v>4293</v>
      </c>
      <c r="H3491" s="1"/>
      <c r="J3491"/>
      <c r="AC3491" s="5" t="e">
        <f>VLOOKUP(Table1[[#This Row],[Expense Report]],#REF!,3, 0)</f>
        <v>#REF!</v>
      </c>
      <c r="AD3491" t="s">
        <v>11649</v>
      </c>
      <c r="AE3491" t="s">
        <v>11649</v>
      </c>
      <c r="AF3491" t="e">
        <f>MONTH(Table1[[#This Row],[Date Sent]])</f>
        <v>#REF!</v>
      </c>
      <c r="AG3491" t="e">
        <f>YEAR(Table1[[#This Row],[Date Sent]])</f>
        <v>#REF!</v>
      </c>
      <c r="AH3491"/>
    </row>
    <row r="3492" spans="1:34" x14ac:dyDescent="0.2">
      <c r="A3492" t="s">
        <v>648</v>
      </c>
      <c r="B3492" t="s">
        <v>4289</v>
      </c>
      <c r="C3492" s="1">
        <v>149.16</v>
      </c>
      <c r="D3492" s="5">
        <v>45337</v>
      </c>
      <c r="E3492" t="s">
        <v>21</v>
      </c>
      <c r="F3492" t="s">
        <v>33</v>
      </c>
      <c r="G3492" s="16" t="s">
        <v>3502</v>
      </c>
      <c r="H3492" s="1"/>
      <c r="J3492"/>
      <c r="AC3492" s="5" t="e">
        <f>VLOOKUP(Table1[[#This Row],[Expense Report]],#REF!,3, 0)</f>
        <v>#REF!</v>
      </c>
      <c r="AD3492" t="s">
        <v>11649</v>
      </c>
      <c r="AE3492" t="s">
        <v>11649</v>
      </c>
      <c r="AF3492" t="e">
        <f>MONTH(Table1[[#This Row],[Date Sent]])</f>
        <v>#REF!</v>
      </c>
      <c r="AG3492" t="e">
        <f>YEAR(Table1[[#This Row],[Date Sent]])</f>
        <v>#REF!</v>
      </c>
      <c r="AH3492"/>
    </row>
    <row r="3493" spans="1:34" x14ac:dyDescent="0.2">
      <c r="A3493" t="s">
        <v>648</v>
      </c>
      <c r="B3493" t="s">
        <v>4289</v>
      </c>
      <c r="C3493" s="1">
        <v>32.85</v>
      </c>
      <c r="D3493" s="5">
        <v>45339</v>
      </c>
      <c r="E3493" t="s">
        <v>21</v>
      </c>
      <c r="F3493" t="s">
        <v>33</v>
      </c>
      <c r="G3493" s="16" t="s">
        <v>4294</v>
      </c>
      <c r="H3493" s="1"/>
      <c r="J3493"/>
      <c r="AC3493" s="5" t="e">
        <f>VLOOKUP(Table1[[#This Row],[Expense Report]],#REF!,3, 0)</f>
        <v>#REF!</v>
      </c>
      <c r="AD3493" t="s">
        <v>11649</v>
      </c>
      <c r="AE3493" t="s">
        <v>11649</v>
      </c>
      <c r="AF3493" t="e">
        <f>MONTH(Table1[[#This Row],[Date Sent]])</f>
        <v>#REF!</v>
      </c>
      <c r="AG3493" t="e">
        <f>YEAR(Table1[[#This Row],[Date Sent]])</f>
        <v>#REF!</v>
      </c>
      <c r="AH3493"/>
    </row>
    <row r="3494" spans="1:34" x14ac:dyDescent="0.2">
      <c r="A3494" t="s">
        <v>150</v>
      </c>
      <c r="B3494" t="s">
        <v>4295</v>
      </c>
      <c r="C3494" s="1">
        <v>162.51</v>
      </c>
      <c r="D3494" s="5">
        <v>45317</v>
      </c>
      <c r="E3494" t="s">
        <v>21</v>
      </c>
      <c r="F3494" t="s">
        <v>33</v>
      </c>
      <c r="G3494" s="16" t="s">
        <v>3682</v>
      </c>
      <c r="H3494" s="1"/>
      <c r="J3494"/>
      <c r="AC3494" s="5" t="e">
        <f>VLOOKUP(Table1[[#This Row],[Expense Report]],#REF!,3, 0)</f>
        <v>#REF!</v>
      </c>
      <c r="AD3494" t="s">
        <v>11649</v>
      </c>
      <c r="AE3494" t="s">
        <v>11649</v>
      </c>
      <c r="AF3494" t="e">
        <f>MONTH(Table1[[#This Row],[Date Sent]])</f>
        <v>#REF!</v>
      </c>
      <c r="AG3494" t="e">
        <f>YEAR(Table1[[#This Row],[Date Sent]])</f>
        <v>#REF!</v>
      </c>
      <c r="AH3494"/>
    </row>
    <row r="3495" spans="1:34" x14ac:dyDescent="0.2">
      <c r="A3495" t="s">
        <v>150</v>
      </c>
      <c r="B3495" t="s">
        <v>4295</v>
      </c>
      <c r="C3495" s="1">
        <v>100.5</v>
      </c>
      <c r="D3495" s="5">
        <v>45331</v>
      </c>
      <c r="E3495" t="s">
        <v>21</v>
      </c>
      <c r="F3495" t="s">
        <v>33</v>
      </c>
      <c r="G3495" s="16" t="s">
        <v>3027</v>
      </c>
      <c r="H3495" s="1"/>
      <c r="J3495"/>
      <c r="AC3495" s="5" t="e">
        <f>VLOOKUP(Table1[[#This Row],[Expense Report]],#REF!,3, 0)</f>
        <v>#REF!</v>
      </c>
      <c r="AD3495" t="s">
        <v>11649</v>
      </c>
      <c r="AE3495" t="s">
        <v>11649</v>
      </c>
      <c r="AF3495" t="e">
        <f>MONTH(Table1[[#This Row],[Date Sent]])</f>
        <v>#REF!</v>
      </c>
      <c r="AG3495" t="e">
        <f>YEAR(Table1[[#This Row],[Date Sent]])</f>
        <v>#REF!</v>
      </c>
      <c r="AH3495"/>
    </row>
    <row r="3496" spans="1:34" x14ac:dyDescent="0.2">
      <c r="A3496" t="s">
        <v>150</v>
      </c>
      <c r="B3496" t="s">
        <v>4295</v>
      </c>
      <c r="C3496" s="1">
        <v>113.25</v>
      </c>
      <c r="D3496" s="5">
        <v>45337</v>
      </c>
      <c r="E3496" t="s">
        <v>21</v>
      </c>
      <c r="F3496" t="s">
        <v>33</v>
      </c>
      <c r="G3496" s="16" t="s">
        <v>3027</v>
      </c>
      <c r="H3496" s="1"/>
      <c r="J3496"/>
      <c r="AC3496" s="5" t="e">
        <f>VLOOKUP(Table1[[#This Row],[Expense Report]],#REF!,3, 0)</f>
        <v>#REF!</v>
      </c>
      <c r="AD3496" t="s">
        <v>11649</v>
      </c>
      <c r="AE3496" t="s">
        <v>11649</v>
      </c>
      <c r="AF3496" t="e">
        <f>MONTH(Table1[[#This Row],[Date Sent]])</f>
        <v>#REF!</v>
      </c>
      <c r="AG3496" t="e">
        <f>YEAR(Table1[[#This Row],[Date Sent]])</f>
        <v>#REF!</v>
      </c>
      <c r="AH3496"/>
    </row>
    <row r="3497" spans="1:34" x14ac:dyDescent="0.2">
      <c r="A3497" t="s">
        <v>150</v>
      </c>
      <c r="B3497" t="s">
        <v>4295</v>
      </c>
      <c r="C3497" s="1">
        <v>15.2</v>
      </c>
      <c r="D3497" s="5">
        <v>45339</v>
      </c>
      <c r="E3497" t="s">
        <v>21</v>
      </c>
      <c r="F3497" t="s">
        <v>33</v>
      </c>
      <c r="G3497" s="16" t="s">
        <v>4296</v>
      </c>
      <c r="H3497" s="1"/>
      <c r="J3497"/>
      <c r="AC3497" s="5" t="e">
        <f>VLOOKUP(Table1[[#This Row],[Expense Report]],#REF!,3, 0)</f>
        <v>#REF!</v>
      </c>
      <c r="AD3497" t="s">
        <v>11649</v>
      </c>
      <c r="AE3497" t="s">
        <v>11649</v>
      </c>
      <c r="AF3497" t="e">
        <f>MONTH(Table1[[#This Row],[Date Sent]])</f>
        <v>#REF!</v>
      </c>
      <c r="AG3497" t="e">
        <f>YEAR(Table1[[#This Row],[Date Sent]])</f>
        <v>#REF!</v>
      </c>
      <c r="AH3497"/>
    </row>
    <row r="3498" spans="1:34" x14ac:dyDescent="0.2">
      <c r="A3498" t="s">
        <v>1868</v>
      </c>
      <c r="B3498" t="s">
        <v>4297</v>
      </c>
      <c r="C3498" s="1">
        <v>14.8</v>
      </c>
      <c r="D3498" s="5">
        <v>45338</v>
      </c>
      <c r="E3498" t="s">
        <v>21</v>
      </c>
      <c r="F3498" t="s">
        <v>9</v>
      </c>
      <c r="G3498" s="16" t="s">
        <v>2996</v>
      </c>
      <c r="H3498" s="1"/>
      <c r="J3498"/>
      <c r="AC3498" s="5" t="e">
        <f>VLOOKUP(Table1[[#This Row],[Expense Report]],#REF!,3, 0)</f>
        <v>#REF!</v>
      </c>
      <c r="AD3498" t="s">
        <v>13308</v>
      </c>
      <c r="AE3498" t="s">
        <v>198</v>
      </c>
      <c r="AF3498" t="e">
        <f>MONTH(Table1[[#This Row],[Date Sent]])</f>
        <v>#REF!</v>
      </c>
      <c r="AG3498" t="e">
        <f>YEAR(Table1[[#This Row],[Date Sent]])</f>
        <v>#REF!</v>
      </c>
      <c r="AH3498"/>
    </row>
    <row r="3499" spans="1:34" x14ac:dyDescent="0.2">
      <c r="A3499" t="s">
        <v>1868</v>
      </c>
      <c r="B3499" t="s">
        <v>4297</v>
      </c>
      <c r="C3499" s="1">
        <v>12.06</v>
      </c>
      <c r="D3499" s="5">
        <v>45339</v>
      </c>
      <c r="E3499" t="s">
        <v>6</v>
      </c>
      <c r="F3499" t="s">
        <v>18</v>
      </c>
      <c r="G3499" s="16" t="s">
        <v>4298</v>
      </c>
      <c r="H3499" s="1"/>
      <c r="J3499"/>
      <c r="AC3499" s="5" t="e">
        <f>VLOOKUP(Table1[[#This Row],[Expense Report]],#REF!,3, 0)</f>
        <v>#REF!</v>
      </c>
      <c r="AD3499" t="s">
        <v>13308</v>
      </c>
      <c r="AE3499" t="s">
        <v>198</v>
      </c>
      <c r="AF3499" t="e">
        <f>MONTH(Table1[[#This Row],[Date Sent]])</f>
        <v>#REF!</v>
      </c>
      <c r="AG3499" t="e">
        <f>YEAR(Table1[[#This Row],[Date Sent]])</f>
        <v>#REF!</v>
      </c>
      <c r="AH3499"/>
    </row>
    <row r="3500" spans="1:34" x14ac:dyDescent="0.2">
      <c r="A3500" t="s">
        <v>127</v>
      </c>
      <c r="B3500" t="s">
        <v>4299</v>
      </c>
      <c r="C3500" s="1">
        <v>140.81</v>
      </c>
      <c r="D3500" s="5">
        <v>45310</v>
      </c>
      <c r="E3500" t="s">
        <v>21</v>
      </c>
      <c r="F3500" t="s">
        <v>33</v>
      </c>
      <c r="G3500" s="16" t="s">
        <v>4300</v>
      </c>
      <c r="H3500" s="1"/>
      <c r="J3500"/>
      <c r="AC3500" s="5" t="e">
        <f>VLOOKUP(Table1[[#This Row],[Expense Report]],#REF!,3, 0)</f>
        <v>#REF!</v>
      </c>
      <c r="AD3500" t="s">
        <v>11649</v>
      </c>
      <c r="AE3500" t="s">
        <v>11649</v>
      </c>
      <c r="AF3500" t="e">
        <f>MONTH(Table1[[#This Row],[Date Sent]])</f>
        <v>#REF!</v>
      </c>
      <c r="AG3500" t="e">
        <f>YEAR(Table1[[#This Row],[Date Sent]])</f>
        <v>#REF!</v>
      </c>
      <c r="AH3500"/>
    </row>
    <row r="3501" spans="1:34" x14ac:dyDescent="0.2">
      <c r="A3501" t="s">
        <v>127</v>
      </c>
      <c r="B3501" t="s">
        <v>4299</v>
      </c>
      <c r="C3501" s="1">
        <v>21.87</v>
      </c>
      <c r="D3501" s="5">
        <v>45317</v>
      </c>
      <c r="E3501" t="s">
        <v>21</v>
      </c>
      <c r="F3501" t="s">
        <v>15</v>
      </c>
      <c r="G3501" s="16" t="s">
        <v>4301</v>
      </c>
      <c r="H3501" s="1"/>
      <c r="J3501"/>
      <c r="AC3501" s="5" t="e">
        <f>VLOOKUP(Table1[[#This Row],[Expense Report]],#REF!,3, 0)</f>
        <v>#REF!</v>
      </c>
      <c r="AD3501" t="s">
        <v>11649</v>
      </c>
      <c r="AE3501" t="s">
        <v>11649</v>
      </c>
      <c r="AF3501" t="e">
        <f>MONTH(Table1[[#This Row],[Date Sent]])</f>
        <v>#REF!</v>
      </c>
      <c r="AG3501" t="e">
        <f>YEAR(Table1[[#This Row],[Date Sent]])</f>
        <v>#REF!</v>
      </c>
      <c r="AH3501"/>
    </row>
    <row r="3502" spans="1:34" x14ac:dyDescent="0.2">
      <c r="A3502" t="s">
        <v>127</v>
      </c>
      <c r="B3502" t="s">
        <v>4299</v>
      </c>
      <c r="C3502" s="1">
        <v>66.34</v>
      </c>
      <c r="D3502" s="5">
        <v>45321</v>
      </c>
      <c r="E3502" t="s">
        <v>21</v>
      </c>
      <c r="F3502" t="s">
        <v>49</v>
      </c>
      <c r="G3502" s="16" t="s">
        <v>4302</v>
      </c>
      <c r="H3502" s="1"/>
      <c r="J3502"/>
      <c r="AC3502" s="5" t="e">
        <f>VLOOKUP(Table1[[#This Row],[Expense Report]],#REF!,3, 0)</f>
        <v>#REF!</v>
      </c>
      <c r="AD3502" t="s">
        <v>11649</v>
      </c>
      <c r="AE3502" t="s">
        <v>11649</v>
      </c>
      <c r="AF3502" t="e">
        <f>MONTH(Table1[[#This Row],[Date Sent]])</f>
        <v>#REF!</v>
      </c>
      <c r="AG3502" t="e">
        <f>YEAR(Table1[[#This Row],[Date Sent]])</f>
        <v>#REF!</v>
      </c>
      <c r="AH3502"/>
    </row>
    <row r="3503" spans="1:34" x14ac:dyDescent="0.2">
      <c r="A3503" t="s">
        <v>127</v>
      </c>
      <c r="B3503" t="s">
        <v>4299</v>
      </c>
      <c r="C3503" s="1">
        <v>97.22</v>
      </c>
      <c r="D3503" s="5">
        <v>45322</v>
      </c>
      <c r="E3503" t="s">
        <v>13</v>
      </c>
      <c r="F3503" t="s">
        <v>33</v>
      </c>
      <c r="G3503" s="16" t="s">
        <v>1075</v>
      </c>
      <c r="H3503" s="1"/>
      <c r="J3503"/>
      <c r="AC3503" s="5" t="e">
        <f>VLOOKUP(Table1[[#This Row],[Expense Report]],#REF!,3, 0)</f>
        <v>#REF!</v>
      </c>
      <c r="AD3503" t="s">
        <v>11649</v>
      </c>
      <c r="AE3503" t="s">
        <v>11649</v>
      </c>
      <c r="AF3503" t="e">
        <f>MONTH(Table1[[#This Row],[Date Sent]])</f>
        <v>#REF!</v>
      </c>
      <c r="AG3503" t="e">
        <f>YEAR(Table1[[#This Row],[Date Sent]])</f>
        <v>#REF!</v>
      </c>
      <c r="AH3503"/>
    </row>
    <row r="3504" spans="1:34" x14ac:dyDescent="0.2">
      <c r="A3504" t="s">
        <v>127</v>
      </c>
      <c r="B3504" t="s">
        <v>4299</v>
      </c>
      <c r="C3504" s="1">
        <v>42.76</v>
      </c>
      <c r="D3504" s="5">
        <v>45322</v>
      </c>
      <c r="E3504" t="s">
        <v>21</v>
      </c>
      <c r="F3504" t="s">
        <v>33</v>
      </c>
      <c r="G3504" s="16" t="s">
        <v>4303</v>
      </c>
      <c r="H3504" s="1"/>
      <c r="J3504"/>
      <c r="AC3504" s="5" t="e">
        <f>VLOOKUP(Table1[[#This Row],[Expense Report]],#REF!,3, 0)</f>
        <v>#REF!</v>
      </c>
      <c r="AD3504" t="s">
        <v>11649</v>
      </c>
      <c r="AE3504" t="s">
        <v>11649</v>
      </c>
      <c r="AF3504" t="e">
        <f>MONTH(Table1[[#This Row],[Date Sent]])</f>
        <v>#REF!</v>
      </c>
      <c r="AG3504" t="e">
        <f>YEAR(Table1[[#This Row],[Date Sent]])</f>
        <v>#REF!</v>
      </c>
      <c r="AH3504"/>
    </row>
    <row r="3505" spans="1:34" x14ac:dyDescent="0.2">
      <c r="A3505" t="s">
        <v>127</v>
      </c>
      <c r="B3505" t="s">
        <v>4299</v>
      </c>
      <c r="C3505" s="1">
        <v>14.94</v>
      </c>
      <c r="D3505" s="5">
        <v>45327</v>
      </c>
      <c r="E3505" t="s">
        <v>13</v>
      </c>
      <c r="F3505" t="s">
        <v>33</v>
      </c>
      <c r="G3505" s="16" t="s">
        <v>4304</v>
      </c>
      <c r="H3505" s="1"/>
      <c r="J3505"/>
      <c r="AC3505" s="5" t="e">
        <f>VLOOKUP(Table1[[#This Row],[Expense Report]],#REF!,3, 0)</f>
        <v>#REF!</v>
      </c>
      <c r="AD3505" t="s">
        <v>11649</v>
      </c>
      <c r="AE3505" t="s">
        <v>11649</v>
      </c>
      <c r="AF3505" t="e">
        <f>MONTH(Table1[[#This Row],[Date Sent]])</f>
        <v>#REF!</v>
      </c>
      <c r="AG3505" t="e">
        <f>YEAR(Table1[[#This Row],[Date Sent]])</f>
        <v>#REF!</v>
      </c>
      <c r="AH3505"/>
    </row>
    <row r="3506" spans="1:34" x14ac:dyDescent="0.2">
      <c r="A3506" t="s">
        <v>127</v>
      </c>
      <c r="B3506" t="s">
        <v>4299</v>
      </c>
      <c r="C3506" s="1">
        <v>72.61</v>
      </c>
      <c r="D3506" s="5">
        <v>45328</v>
      </c>
      <c r="E3506" t="s">
        <v>21</v>
      </c>
      <c r="F3506" t="s">
        <v>33</v>
      </c>
      <c r="G3506" s="16" t="s">
        <v>4305</v>
      </c>
      <c r="H3506" s="1"/>
      <c r="J3506"/>
      <c r="AC3506" s="5" t="e">
        <f>VLOOKUP(Table1[[#This Row],[Expense Report]],#REF!,3, 0)</f>
        <v>#REF!</v>
      </c>
      <c r="AD3506" t="s">
        <v>11649</v>
      </c>
      <c r="AE3506" t="s">
        <v>11649</v>
      </c>
      <c r="AF3506" t="e">
        <f>MONTH(Table1[[#This Row],[Date Sent]])</f>
        <v>#REF!</v>
      </c>
      <c r="AG3506" t="e">
        <f>YEAR(Table1[[#This Row],[Date Sent]])</f>
        <v>#REF!</v>
      </c>
      <c r="AH3506"/>
    </row>
    <row r="3507" spans="1:34" x14ac:dyDescent="0.2">
      <c r="A3507" t="s">
        <v>127</v>
      </c>
      <c r="B3507" t="s">
        <v>4299</v>
      </c>
      <c r="C3507" s="1">
        <v>41.62</v>
      </c>
      <c r="D3507" s="5">
        <v>45328</v>
      </c>
      <c r="E3507" t="s">
        <v>21</v>
      </c>
      <c r="F3507" t="s">
        <v>33</v>
      </c>
      <c r="G3507" s="16" t="s">
        <v>4306</v>
      </c>
      <c r="H3507" s="1"/>
      <c r="J3507"/>
      <c r="AC3507" s="5" t="e">
        <f>VLOOKUP(Table1[[#This Row],[Expense Report]],#REF!,3, 0)</f>
        <v>#REF!</v>
      </c>
      <c r="AD3507" t="s">
        <v>11649</v>
      </c>
      <c r="AE3507" t="s">
        <v>11649</v>
      </c>
      <c r="AF3507" t="e">
        <f>MONTH(Table1[[#This Row],[Date Sent]])</f>
        <v>#REF!</v>
      </c>
      <c r="AG3507" t="e">
        <f>YEAR(Table1[[#This Row],[Date Sent]])</f>
        <v>#REF!</v>
      </c>
      <c r="AH3507"/>
    </row>
    <row r="3508" spans="1:34" x14ac:dyDescent="0.2">
      <c r="A3508" t="s">
        <v>127</v>
      </c>
      <c r="B3508" t="s">
        <v>4299</v>
      </c>
      <c r="C3508" s="1">
        <v>381.99</v>
      </c>
      <c r="D3508" s="5">
        <v>45328</v>
      </c>
      <c r="E3508" t="s">
        <v>21</v>
      </c>
      <c r="F3508" t="s">
        <v>33</v>
      </c>
      <c r="G3508" s="16" t="s">
        <v>4307</v>
      </c>
      <c r="H3508" s="1"/>
      <c r="J3508"/>
      <c r="AC3508" s="5" t="e">
        <f>VLOOKUP(Table1[[#This Row],[Expense Report]],#REF!,3, 0)</f>
        <v>#REF!</v>
      </c>
      <c r="AD3508" t="s">
        <v>11649</v>
      </c>
      <c r="AE3508" t="s">
        <v>11649</v>
      </c>
      <c r="AF3508" t="e">
        <f>MONTH(Table1[[#This Row],[Date Sent]])</f>
        <v>#REF!</v>
      </c>
      <c r="AG3508" t="e">
        <f>YEAR(Table1[[#This Row],[Date Sent]])</f>
        <v>#REF!</v>
      </c>
      <c r="AH3508"/>
    </row>
    <row r="3509" spans="1:34" x14ac:dyDescent="0.2">
      <c r="A3509" t="s">
        <v>127</v>
      </c>
      <c r="B3509" t="s">
        <v>4299</v>
      </c>
      <c r="C3509" s="1">
        <v>162.47999999999999</v>
      </c>
      <c r="D3509" s="5">
        <v>45335</v>
      </c>
      <c r="E3509" t="s">
        <v>21</v>
      </c>
      <c r="F3509" t="s">
        <v>15</v>
      </c>
      <c r="G3509" s="16" t="s">
        <v>4308</v>
      </c>
      <c r="H3509" s="1"/>
      <c r="J3509"/>
      <c r="AC3509" s="5" t="e">
        <f>VLOOKUP(Table1[[#This Row],[Expense Report]],#REF!,3, 0)</f>
        <v>#REF!</v>
      </c>
      <c r="AD3509" t="s">
        <v>11649</v>
      </c>
      <c r="AE3509" t="s">
        <v>11649</v>
      </c>
      <c r="AF3509" t="e">
        <f>MONTH(Table1[[#This Row],[Date Sent]])</f>
        <v>#REF!</v>
      </c>
      <c r="AG3509" t="e">
        <f>YEAR(Table1[[#This Row],[Date Sent]])</f>
        <v>#REF!</v>
      </c>
      <c r="AH3509"/>
    </row>
    <row r="3510" spans="1:34" x14ac:dyDescent="0.2">
      <c r="A3510" t="s">
        <v>127</v>
      </c>
      <c r="B3510" t="s">
        <v>4299</v>
      </c>
      <c r="C3510" s="1">
        <v>2.57</v>
      </c>
      <c r="D3510" s="5">
        <v>45336</v>
      </c>
      <c r="E3510" t="s">
        <v>21</v>
      </c>
      <c r="F3510" t="s">
        <v>39</v>
      </c>
      <c r="G3510" s="16" t="s">
        <v>4309</v>
      </c>
      <c r="H3510" s="1"/>
      <c r="J3510"/>
      <c r="AC3510" s="5" t="e">
        <f>VLOOKUP(Table1[[#This Row],[Expense Report]],#REF!,3, 0)</f>
        <v>#REF!</v>
      </c>
      <c r="AD3510" t="s">
        <v>11649</v>
      </c>
      <c r="AE3510" t="s">
        <v>11649</v>
      </c>
      <c r="AF3510" t="e">
        <f>MONTH(Table1[[#This Row],[Date Sent]])</f>
        <v>#REF!</v>
      </c>
      <c r="AG3510" t="e">
        <f>YEAR(Table1[[#This Row],[Date Sent]])</f>
        <v>#REF!</v>
      </c>
      <c r="AH3510"/>
    </row>
    <row r="3511" spans="1:34" x14ac:dyDescent="0.2">
      <c r="A3511" t="s">
        <v>127</v>
      </c>
      <c r="B3511" t="s">
        <v>4299</v>
      </c>
      <c r="C3511" s="1">
        <v>39.4</v>
      </c>
      <c r="D3511" s="5">
        <v>45336</v>
      </c>
      <c r="E3511" t="s">
        <v>21</v>
      </c>
      <c r="F3511" t="s">
        <v>15</v>
      </c>
      <c r="G3511" s="16" t="s">
        <v>4310</v>
      </c>
      <c r="H3511" s="1"/>
      <c r="J3511"/>
      <c r="AC3511" s="5" t="e">
        <f>VLOOKUP(Table1[[#This Row],[Expense Report]],#REF!,3, 0)</f>
        <v>#REF!</v>
      </c>
      <c r="AD3511" t="s">
        <v>11649</v>
      </c>
      <c r="AE3511" t="s">
        <v>11649</v>
      </c>
      <c r="AF3511" t="e">
        <f>MONTH(Table1[[#This Row],[Date Sent]])</f>
        <v>#REF!</v>
      </c>
      <c r="AG3511" t="e">
        <f>YEAR(Table1[[#This Row],[Date Sent]])</f>
        <v>#REF!</v>
      </c>
      <c r="AH3511"/>
    </row>
    <row r="3512" spans="1:34" x14ac:dyDescent="0.2">
      <c r="A3512" t="s">
        <v>2569</v>
      </c>
      <c r="B3512" t="s">
        <v>4311</v>
      </c>
      <c r="C3512" s="1">
        <v>70.16</v>
      </c>
      <c r="D3512" s="5">
        <v>45283</v>
      </c>
      <c r="E3512" t="s">
        <v>18</v>
      </c>
      <c r="F3512" t="s">
        <v>6</v>
      </c>
      <c r="G3512" s="16" t="s">
        <v>4312</v>
      </c>
      <c r="H3512" s="1"/>
      <c r="J3512"/>
      <c r="AC3512" s="5" t="e">
        <f>VLOOKUP(Table1[[#This Row],[Expense Report]],#REF!,3, 0)</f>
        <v>#REF!</v>
      </c>
      <c r="AD3512" t="s">
        <v>14640</v>
      </c>
      <c r="AE3512" t="s">
        <v>198</v>
      </c>
      <c r="AF3512" t="e">
        <f>MONTH(Table1[[#This Row],[Date Sent]])</f>
        <v>#REF!</v>
      </c>
      <c r="AG3512" t="e">
        <f>YEAR(Table1[[#This Row],[Date Sent]])</f>
        <v>#REF!</v>
      </c>
      <c r="AH3512"/>
    </row>
    <row r="3513" spans="1:34" x14ac:dyDescent="0.2">
      <c r="A3513" t="s">
        <v>2569</v>
      </c>
      <c r="B3513" t="s">
        <v>4311</v>
      </c>
      <c r="C3513" s="1">
        <v>63.58</v>
      </c>
      <c r="D3513" s="5">
        <v>45292</v>
      </c>
      <c r="E3513" t="s">
        <v>21</v>
      </c>
      <c r="F3513" t="s">
        <v>33</v>
      </c>
      <c r="G3513" s="16" t="s">
        <v>4313</v>
      </c>
      <c r="H3513" s="1"/>
      <c r="J3513"/>
      <c r="AC3513" s="5" t="e">
        <f>VLOOKUP(Table1[[#This Row],[Expense Report]],#REF!,3, 0)</f>
        <v>#REF!</v>
      </c>
      <c r="AD3513" t="s">
        <v>14640</v>
      </c>
      <c r="AE3513" t="s">
        <v>198</v>
      </c>
      <c r="AF3513" t="e">
        <f>MONTH(Table1[[#This Row],[Date Sent]])</f>
        <v>#REF!</v>
      </c>
      <c r="AG3513" t="e">
        <f>YEAR(Table1[[#This Row],[Date Sent]])</f>
        <v>#REF!</v>
      </c>
      <c r="AH3513"/>
    </row>
    <row r="3514" spans="1:34" x14ac:dyDescent="0.2">
      <c r="A3514" t="s">
        <v>2569</v>
      </c>
      <c r="B3514" t="s">
        <v>4311</v>
      </c>
      <c r="C3514" s="1">
        <v>156.37</v>
      </c>
      <c r="D3514" s="5">
        <v>45293</v>
      </c>
      <c r="E3514" t="s">
        <v>21</v>
      </c>
      <c r="F3514" t="s">
        <v>16</v>
      </c>
      <c r="G3514" s="16" t="s">
        <v>4314</v>
      </c>
      <c r="H3514" s="1"/>
      <c r="J3514"/>
      <c r="AC3514" s="5" t="e">
        <f>VLOOKUP(Table1[[#This Row],[Expense Report]],#REF!,3, 0)</f>
        <v>#REF!</v>
      </c>
      <c r="AD3514" t="s">
        <v>14640</v>
      </c>
      <c r="AE3514" t="s">
        <v>198</v>
      </c>
      <c r="AF3514" t="e">
        <f>MONTH(Table1[[#This Row],[Date Sent]])</f>
        <v>#REF!</v>
      </c>
      <c r="AG3514" t="e">
        <f>YEAR(Table1[[#This Row],[Date Sent]])</f>
        <v>#REF!</v>
      </c>
      <c r="AH3514"/>
    </row>
    <row r="3515" spans="1:34" x14ac:dyDescent="0.2">
      <c r="A3515" t="s">
        <v>2569</v>
      </c>
      <c r="B3515" t="s">
        <v>4311</v>
      </c>
      <c r="C3515" s="1">
        <v>62.07</v>
      </c>
      <c r="D3515" s="5">
        <v>45310</v>
      </c>
      <c r="E3515" t="s">
        <v>29</v>
      </c>
      <c r="F3515" t="s">
        <v>33</v>
      </c>
      <c r="G3515" s="16" t="s">
        <v>4315</v>
      </c>
      <c r="H3515" s="1"/>
      <c r="J3515"/>
      <c r="AC3515" s="5" t="e">
        <f>VLOOKUP(Table1[[#This Row],[Expense Report]],#REF!,3, 0)</f>
        <v>#REF!</v>
      </c>
      <c r="AD3515" t="s">
        <v>14640</v>
      </c>
      <c r="AE3515" t="s">
        <v>198</v>
      </c>
      <c r="AF3515" t="e">
        <f>MONTH(Table1[[#This Row],[Date Sent]])</f>
        <v>#REF!</v>
      </c>
      <c r="AG3515" t="e">
        <f>YEAR(Table1[[#This Row],[Date Sent]])</f>
        <v>#REF!</v>
      </c>
      <c r="AH3515"/>
    </row>
    <row r="3516" spans="1:34" x14ac:dyDescent="0.2">
      <c r="A3516" t="s">
        <v>2569</v>
      </c>
      <c r="B3516" t="s">
        <v>4311</v>
      </c>
      <c r="C3516" s="1">
        <v>173.56</v>
      </c>
      <c r="D3516" s="5">
        <v>45311</v>
      </c>
      <c r="E3516" t="s">
        <v>29</v>
      </c>
      <c r="F3516" t="s">
        <v>33</v>
      </c>
      <c r="G3516" s="16" t="s">
        <v>4316</v>
      </c>
      <c r="H3516" s="1"/>
      <c r="J3516"/>
      <c r="AC3516" s="5" t="e">
        <f>VLOOKUP(Table1[[#This Row],[Expense Report]],#REF!,3, 0)</f>
        <v>#REF!</v>
      </c>
      <c r="AD3516" t="s">
        <v>14640</v>
      </c>
      <c r="AE3516" t="s">
        <v>198</v>
      </c>
      <c r="AF3516" t="e">
        <f>MONTH(Table1[[#This Row],[Date Sent]])</f>
        <v>#REF!</v>
      </c>
      <c r="AG3516" t="e">
        <f>YEAR(Table1[[#This Row],[Date Sent]])</f>
        <v>#REF!</v>
      </c>
      <c r="AH3516"/>
    </row>
    <row r="3517" spans="1:34" x14ac:dyDescent="0.2">
      <c r="A3517" t="s">
        <v>2569</v>
      </c>
      <c r="B3517" t="s">
        <v>4311</v>
      </c>
      <c r="C3517" s="1">
        <v>65.38</v>
      </c>
      <c r="D3517" s="5">
        <v>45320</v>
      </c>
      <c r="E3517" t="s">
        <v>21</v>
      </c>
      <c r="F3517" t="s">
        <v>33</v>
      </c>
      <c r="G3517" s="16" t="s">
        <v>4317</v>
      </c>
      <c r="H3517" s="1"/>
      <c r="J3517"/>
      <c r="AC3517" s="5" t="e">
        <f>VLOOKUP(Table1[[#This Row],[Expense Report]],#REF!,3, 0)</f>
        <v>#REF!</v>
      </c>
      <c r="AD3517" t="s">
        <v>14640</v>
      </c>
      <c r="AE3517" t="s">
        <v>198</v>
      </c>
      <c r="AF3517" t="e">
        <f>MONTH(Table1[[#This Row],[Date Sent]])</f>
        <v>#REF!</v>
      </c>
      <c r="AG3517" t="e">
        <f>YEAR(Table1[[#This Row],[Date Sent]])</f>
        <v>#REF!</v>
      </c>
      <c r="AH3517"/>
    </row>
    <row r="3518" spans="1:34" x14ac:dyDescent="0.2">
      <c r="A3518" t="s">
        <v>2569</v>
      </c>
      <c r="B3518" t="s">
        <v>4311</v>
      </c>
      <c r="C3518" s="1">
        <v>27.55</v>
      </c>
      <c r="D3518" s="5">
        <v>45322</v>
      </c>
      <c r="E3518" t="s">
        <v>25</v>
      </c>
      <c r="F3518" t="s">
        <v>33</v>
      </c>
      <c r="G3518" s="16" t="s">
        <v>4318</v>
      </c>
      <c r="H3518" s="1"/>
      <c r="J3518"/>
      <c r="AC3518" s="5" t="e">
        <f>VLOOKUP(Table1[[#This Row],[Expense Report]],#REF!,3, 0)</f>
        <v>#REF!</v>
      </c>
      <c r="AD3518" t="s">
        <v>14640</v>
      </c>
      <c r="AE3518" t="s">
        <v>198</v>
      </c>
      <c r="AF3518" t="e">
        <f>MONTH(Table1[[#This Row],[Date Sent]])</f>
        <v>#REF!</v>
      </c>
      <c r="AG3518" t="e">
        <f>YEAR(Table1[[#This Row],[Date Sent]])</f>
        <v>#REF!</v>
      </c>
      <c r="AH3518"/>
    </row>
    <row r="3519" spans="1:34" x14ac:dyDescent="0.2">
      <c r="A3519" t="s">
        <v>2569</v>
      </c>
      <c r="B3519" t="s">
        <v>4311</v>
      </c>
      <c r="C3519" s="1">
        <v>95.38</v>
      </c>
      <c r="D3519" s="5">
        <v>45323</v>
      </c>
      <c r="E3519" t="s">
        <v>18</v>
      </c>
      <c r="F3519" t="s">
        <v>6</v>
      </c>
      <c r="G3519" s="16" t="s">
        <v>4319</v>
      </c>
      <c r="H3519" s="1"/>
      <c r="J3519"/>
      <c r="AC3519" s="5" t="e">
        <f>VLOOKUP(Table1[[#This Row],[Expense Report]],#REF!,3, 0)</f>
        <v>#REF!</v>
      </c>
      <c r="AD3519" t="s">
        <v>14640</v>
      </c>
      <c r="AE3519" t="s">
        <v>198</v>
      </c>
      <c r="AF3519" t="e">
        <f>MONTH(Table1[[#This Row],[Date Sent]])</f>
        <v>#REF!</v>
      </c>
      <c r="AG3519" t="e">
        <f>YEAR(Table1[[#This Row],[Date Sent]])</f>
        <v>#REF!</v>
      </c>
      <c r="AH3519"/>
    </row>
    <row r="3520" spans="1:34" x14ac:dyDescent="0.2">
      <c r="A3520" t="s">
        <v>2569</v>
      </c>
      <c r="B3520" t="s">
        <v>4311</v>
      </c>
      <c r="C3520" s="1">
        <v>201.99</v>
      </c>
      <c r="D3520" s="5">
        <v>45324</v>
      </c>
      <c r="E3520" t="s">
        <v>21</v>
      </c>
      <c r="F3520" t="s">
        <v>15</v>
      </c>
      <c r="G3520" s="16" t="s">
        <v>4320</v>
      </c>
      <c r="H3520" s="1"/>
      <c r="J3520"/>
      <c r="AC3520" s="5" t="e">
        <f>VLOOKUP(Table1[[#This Row],[Expense Report]],#REF!,3, 0)</f>
        <v>#REF!</v>
      </c>
      <c r="AD3520" t="s">
        <v>14640</v>
      </c>
      <c r="AE3520" t="s">
        <v>198</v>
      </c>
      <c r="AF3520" t="e">
        <f>MONTH(Table1[[#This Row],[Date Sent]])</f>
        <v>#REF!</v>
      </c>
      <c r="AG3520" t="e">
        <f>YEAR(Table1[[#This Row],[Date Sent]])</f>
        <v>#REF!</v>
      </c>
      <c r="AH3520"/>
    </row>
    <row r="3521" spans="1:34" x14ac:dyDescent="0.2">
      <c r="A3521" t="s">
        <v>2569</v>
      </c>
      <c r="B3521" t="s">
        <v>4311</v>
      </c>
      <c r="C3521" s="1">
        <v>508.27</v>
      </c>
      <c r="D3521" s="5">
        <v>45324</v>
      </c>
      <c r="E3521" t="s">
        <v>21</v>
      </c>
      <c r="F3521" t="s">
        <v>33</v>
      </c>
      <c r="G3521" s="16" t="s">
        <v>4321</v>
      </c>
      <c r="H3521" s="1"/>
      <c r="J3521"/>
      <c r="AC3521" s="5" t="e">
        <f>VLOOKUP(Table1[[#This Row],[Expense Report]],#REF!,3, 0)</f>
        <v>#REF!</v>
      </c>
      <c r="AD3521" t="s">
        <v>14640</v>
      </c>
      <c r="AE3521" t="s">
        <v>198</v>
      </c>
      <c r="AF3521" t="e">
        <f>MONTH(Table1[[#This Row],[Date Sent]])</f>
        <v>#REF!</v>
      </c>
      <c r="AG3521" t="e">
        <f>YEAR(Table1[[#This Row],[Date Sent]])</f>
        <v>#REF!</v>
      </c>
      <c r="AH3521"/>
    </row>
    <row r="3522" spans="1:34" x14ac:dyDescent="0.2">
      <c r="A3522" t="s">
        <v>2569</v>
      </c>
      <c r="B3522" t="s">
        <v>4311</v>
      </c>
      <c r="C3522" s="1">
        <v>33.9</v>
      </c>
      <c r="D3522" s="5">
        <v>45324</v>
      </c>
      <c r="E3522" t="s">
        <v>21</v>
      </c>
      <c r="F3522" t="s">
        <v>15</v>
      </c>
      <c r="G3522" s="16" t="s">
        <v>4322</v>
      </c>
      <c r="H3522" s="1"/>
      <c r="J3522"/>
      <c r="AC3522" s="5" t="e">
        <f>VLOOKUP(Table1[[#This Row],[Expense Report]],#REF!,3, 0)</f>
        <v>#REF!</v>
      </c>
      <c r="AD3522" t="s">
        <v>14640</v>
      </c>
      <c r="AE3522" t="s">
        <v>198</v>
      </c>
      <c r="AF3522" t="e">
        <f>MONTH(Table1[[#This Row],[Date Sent]])</f>
        <v>#REF!</v>
      </c>
      <c r="AG3522" t="e">
        <f>YEAR(Table1[[#This Row],[Date Sent]])</f>
        <v>#REF!</v>
      </c>
      <c r="AH3522"/>
    </row>
    <row r="3523" spans="1:34" x14ac:dyDescent="0.2">
      <c r="A3523" t="s">
        <v>2569</v>
      </c>
      <c r="B3523" t="s">
        <v>4311</v>
      </c>
      <c r="C3523" s="1">
        <v>40.49</v>
      </c>
      <c r="D3523" s="5">
        <v>45325</v>
      </c>
      <c r="E3523" t="s">
        <v>18</v>
      </c>
      <c r="F3523" t="s">
        <v>6</v>
      </c>
      <c r="G3523" s="16" t="s">
        <v>4323</v>
      </c>
      <c r="H3523" s="1"/>
      <c r="J3523"/>
      <c r="AC3523" s="5" t="e">
        <f>VLOOKUP(Table1[[#This Row],[Expense Report]],#REF!,3, 0)</f>
        <v>#REF!</v>
      </c>
      <c r="AD3523" t="s">
        <v>14640</v>
      </c>
      <c r="AE3523" t="s">
        <v>198</v>
      </c>
      <c r="AF3523" t="e">
        <f>MONTH(Table1[[#This Row],[Date Sent]])</f>
        <v>#REF!</v>
      </c>
      <c r="AG3523" t="e">
        <f>YEAR(Table1[[#This Row],[Date Sent]])</f>
        <v>#REF!</v>
      </c>
      <c r="AH3523"/>
    </row>
    <row r="3524" spans="1:34" x14ac:dyDescent="0.2">
      <c r="A3524" t="s">
        <v>2569</v>
      </c>
      <c r="B3524" t="s">
        <v>4311</v>
      </c>
      <c r="C3524" s="1">
        <v>40.25</v>
      </c>
      <c r="D3524" s="5">
        <v>45327</v>
      </c>
      <c r="E3524" t="s">
        <v>21</v>
      </c>
      <c r="F3524" t="s">
        <v>17</v>
      </c>
      <c r="G3524" s="16" t="s">
        <v>4324</v>
      </c>
      <c r="H3524" s="1"/>
      <c r="J3524"/>
      <c r="AC3524" s="5" t="e">
        <f>VLOOKUP(Table1[[#This Row],[Expense Report]],#REF!,3, 0)</f>
        <v>#REF!</v>
      </c>
      <c r="AD3524" t="s">
        <v>14640</v>
      </c>
      <c r="AE3524" t="s">
        <v>198</v>
      </c>
      <c r="AF3524" t="e">
        <f>MONTH(Table1[[#This Row],[Date Sent]])</f>
        <v>#REF!</v>
      </c>
      <c r="AG3524" t="e">
        <f>YEAR(Table1[[#This Row],[Date Sent]])</f>
        <v>#REF!</v>
      </c>
      <c r="AH3524"/>
    </row>
    <row r="3525" spans="1:34" x14ac:dyDescent="0.2">
      <c r="A3525" t="s">
        <v>2569</v>
      </c>
      <c r="B3525" t="s">
        <v>4311</v>
      </c>
      <c r="C3525" s="1">
        <v>187.54</v>
      </c>
      <c r="D3525" s="5">
        <v>45329</v>
      </c>
      <c r="E3525" t="s">
        <v>21</v>
      </c>
      <c r="F3525" t="s">
        <v>33</v>
      </c>
      <c r="G3525" s="16" t="s">
        <v>4325</v>
      </c>
      <c r="H3525" s="1"/>
      <c r="J3525"/>
      <c r="AC3525" s="5" t="e">
        <f>VLOOKUP(Table1[[#This Row],[Expense Report]],#REF!,3, 0)</f>
        <v>#REF!</v>
      </c>
      <c r="AD3525" t="s">
        <v>14640</v>
      </c>
      <c r="AE3525" t="s">
        <v>198</v>
      </c>
      <c r="AF3525" t="e">
        <f>MONTH(Table1[[#This Row],[Date Sent]])</f>
        <v>#REF!</v>
      </c>
      <c r="AG3525" t="e">
        <f>YEAR(Table1[[#This Row],[Date Sent]])</f>
        <v>#REF!</v>
      </c>
      <c r="AH3525"/>
    </row>
    <row r="3526" spans="1:34" x14ac:dyDescent="0.2">
      <c r="A3526" t="s">
        <v>2569</v>
      </c>
      <c r="B3526" t="s">
        <v>4311</v>
      </c>
      <c r="C3526" s="1">
        <v>418.29</v>
      </c>
      <c r="D3526" s="5">
        <v>45331</v>
      </c>
      <c r="E3526" t="s">
        <v>21</v>
      </c>
      <c r="F3526" t="s">
        <v>33</v>
      </c>
      <c r="G3526" s="16" t="s">
        <v>3978</v>
      </c>
      <c r="H3526" s="1"/>
      <c r="J3526"/>
      <c r="AC3526" s="5" t="e">
        <f>VLOOKUP(Table1[[#This Row],[Expense Report]],#REF!,3, 0)</f>
        <v>#REF!</v>
      </c>
      <c r="AD3526" t="s">
        <v>14640</v>
      </c>
      <c r="AE3526" t="s">
        <v>198</v>
      </c>
      <c r="AF3526" t="e">
        <f>MONTH(Table1[[#This Row],[Date Sent]])</f>
        <v>#REF!</v>
      </c>
      <c r="AG3526" t="e">
        <f>YEAR(Table1[[#This Row],[Date Sent]])</f>
        <v>#REF!</v>
      </c>
      <c r="AH3526"/>
    </row>
    <row r="3527" spans="1:34" x14ac:dyDescent="0.2">
      <c r="A3527" t="s">
        <v>2569</v>
      </c>
      <c r="B3527" t="s">
        <v>4311</v>
      </c>
      <c r="C3527" s="1">
        <v>60.32</v>
      </c>
      <c r="D3527" s="5">
        <v>45331</v>
      </c>
      <c r="E3527" t="s">
        <v>21</v>
      </c>
      <c r="F3527" t="s">
        <v>17</v>
      </c>
      <c r="G3527" s="16" t="s">
        <v>4326</v>
      </c>
      <c r="H3527" s="1"/>
      <c r="J3527"/>
      <c r="AC3527" s="5" t="e">
        <f>VLOOKUP(Table1[[#This Row],[Expense Report]],#REF!,3, 0)</f>
        <v>#REF!</v>
      </c>
      <c r="AD3527" t="s">
        <v>14640</v>
      </c>
      <c r="AE3527" t="s">
        <v>198</v>
      </c>
      <c r="AF3527" t="e">
        <f>MONTH(Table1[[#This Row],[Date Sent]])</f>
        <v>#REF!</v>
      </c>
      <c r="AG3527" t="e">
        <f>YEAR(Table1[[#This Row],[Date Sent]])</f>
        <v>#REF!</v>
      </c>
      <c r="AH3527"/>
    </row>
    <row r="3528" spans="1:34" x14ac:dyDescent="0.2">
      <c r="A3528" t="s">
        <v>2569</v>
      </c>
      <c r="B3528" t="s">
        <v>4311</v>
      </c>
      <c r="C3528" s="1">
        <v>12.71</v>
      </c>
      <c r="D3528" s="5">
        <v>45334</v>
      </c>
      <c r="E3528" t="s">
        <v>39</v>
      </c>
      <c r="F3528" t="s">
        <v>15</v>
      </c>
      <c r="G3528" s="16" t="s">
        <v>4327</v>
      </c>
      <c r="H3528" s="1"/>
      <c r="J3528"/>
      <c r="AC3528" s="5" t="e">
        <f>VLOOKUP(Table1[[#This Row],[Expense Report]],#REF!,3, 0)</f>
        <v>#REF!</v>
      </c>
      <c r="AD3528" t="s">
        <v>14640</v>
      </c>
      <c r="AE3528" t="s">
        <v>198</v>
      </c>
      <c r="AF3528" t="e">
        <f>MONTH(Table1[[#This Row],[Date Sent]])</f>
        <v>#REF!</v>
      </c>
      <c r="AG3528" t="e">
        <f>YEAR(Table1[[#This Row],[Date Sent]])</f>
        <v>#REF!</v>
      </c>
      <c r="AH3528"/>
    </row>
    <row r="3529" spans="1:34" x14ac:dyDescent="0.2">
      <c r="A3529" t="s">
        <v>2569</v>
      </c>
      <c r="B3529" t="s">
        <v>4311</v>
      </c>
      <c r="C3529" s="1">
        <v>16.98</v>
      </c>
      <c r="D3529" s="5">
        <v>45335</v>
      </c>
      <c r="E3529" t="s">
        <v>18</v>
      </c>
      <c r="F3529" t="s">
        <v>15</v>
      </c>
      <c r="G3529" s="16" t="s">
        <v>978</v>
      </c>
      <c r="H3529" s="1"/>
      <c r="J3529"/>
      <c r="AC3529" s="5" t="e">
        <f>VLOOKUP(Table1[[#This Row],[Expense Report]],#REF!,3, 0)</f>
        <v>#REF!</v>
      </c>
      <c r="AD3529" t="s">
        <v>14640</v>
      </c>
      <c r="AE3529" t="s">
        <v>198</v>
      </c>
      <c r="AF3529" t="e">
        <f>MONTH(Table1[[#This Row],[Date Sent]])</f>
        <v>#REF!</v>
      </c>
      <c r="AG3529" t="e">
        <f>YEAR(Table1[[#This Row],[Date Sent]])</f>
        <v>#REF!</v>
      </c>
      <c r="AH3529"/>
    </row>
    <row r="3530" spans="1:34" x14ac:dyDescent="0.2">
      <c r="A3530" t="s">
        <v>2569</v>
      </c>
      <c r="B3530" t="s">
        <v>4311</v>
      </c>
      <c r="C3530" s="1">
        <v>128.22999999999999</v>
      </c>
      <c r="D3530" s="5">
        <v>45336</v>
      </c>
      <c r="E3530" t="s">
        <v>21</v>
      </c>
      <c r="F3530" t="s">
        <v>33</v>
      </c>
      <c r="G3530" s="16" t="s">
        <v>1580</v>
      </c>
      <c r="H3530" s="1"/>
      <c r="J3530"/>
      <c r="AC3530" s="5" t="e">
        <f>VLOOKUP(Table1[[#This Row],[Expense Report]],#REF!,3, 0)</f>
        <v>#REF!</v>
      </c>
      <c r="AD3530" t="s">
        <v>14640</v>
      </c>
      <c r="AE3530" t="s">
        <v>198</v>
      </c>
      <c r="AF3530" t="e">
        <f>MONTH(Table1[[#This Row],[Date Sent]])</f>
        <v>#REF!</v>
      </c>
      <c r="AG3530" t="e">
        <f>YEAR(Table1[[#This Row],[Date Sent]])</f>
        <v>#REF!</v>
      </c>
      <c r="AH3530"/>
    </row>
    <row r="3531" spans="1:34" x14ac:dyDescent="0.2">
      <c r="A3531" t="s">
        <v>392</v>
      </c>
      <c r="B3531" t="s">
        <v>4328</v>
      </c>
      <c r="C3531" s="1">
        <v>10.96</v>
      </c>
      <c r="D3531" s="5">
        <v>45336</v>
      </c>
      <c r="E3531" t="s">
        <v>21</v>
      </c>
      <c r="F3531" t="s">
        <v>33</v>
      </c>
      <c r="G3531" s="16" t="s">
        <v>4329</v>
      </c>
      <c r="H3531" s="1"/>
      <c r="J3531"/>
      <c r="AC3531" s="5" t="e">
        <f>VLOOKUP(Table1[[#This Row],[Expense Report]],#REF!,3, 0)</f>
        <v>#REF!</v>
      </c>
      <c r="AD3531" t="s">
        <v>13318</v>
      </c>
      <c r="AE3531" t="s">
        <v>156</v>
      </c>
      <c r="AF3531" t="e">
        <f>MONTH(Table1[[#This Row],[Date Sent]])</f>
        <v>#REF!</v>
      </c>
      <c r="AG3531" t="e">
        <f>YEAR(Table1[[#This Row],[Date Sent]])</f>
        <v>#REF!</v>
      </c>
      <c r="AH3531"/>
    </row>
    <row r="3532" spans="1:34" x14ac:dyDescent="0.2">
      <c r="A3532" t="s">
        <v>392</v>
      </c>
      <c r="B3532" t="s">
        <v>4328</v>
      </c>
      <c r="C3532" s="1">
        <v>73.180000000000007</v>
      </c>
      <c r="D3532" s="5">
        <v>45337</v>
      </c>
      <c r="E3532" t="s">
        <v>21</v>
      </c>
      <c r="F3532" t="s">
        <v>33</v>
      </c>
      <c r="G3532" s="16" t="s">
        <v>4329</v>
      </c>
      <c r="H3532" s="1"/>
      <c r="J3532"/>
      <c r="AC3532" s="5" t="e">
        <f>VLOOKUP(Table1[[#This Row],[Expense Report]],#REF!,3, 0)</f>
        <v>#REF!</v>
      </c>
      <c r="AD3532" t="s">
        <v>13318</v>
      </c>
      <c r="AE3532" t="s">
        <v>156</v>
      </c>
      <c r="AF3532" t="e">
        <f>MONTH(Table1[[#This Row],[Date Sent]])</f>
        <v>#REF!</v>
      </c>
      <c r="AG3532" t="e">
        <f>YEAR(Table1[[#This Row],[Date Sent]])</f>
        <v>#REF!</v>
      </c>
      <c r="AH3532"/>
    </row>
    <row r="3533" spans="1:34" x14ac:dyDescent="0.2">
      <c r="A3533" t="s">
        <v>696</v>
      </c>
      <c r="B3533" t="s">
        <v>4330</v>
      </c>
      <c r="C3533" s="1">
        <v>14.51</v>
      </c>
      <c r="D3533" s="5">
        <v>45331</v>
      </c>
      <c r="E3533" t="s">
        <v>20</v>
      </c>
      <c r="F3533" t="s">
        <v>39</v>
      </c>
      <c r="G3533" s="16" t="s">
        <v>4331</v>
      </c>
      <c r="H3533" s="1"/>
      <c r="J3533"/>
      <c r="AC3533" s="5" t="e">
        <f>VLOOKUP(Table1[[#This Row],[Expense Report]],#REF!,3, 0)</f>
        <v>#REF!</v>
      </c>
      <c r="AD3533" t="s">
        <v>14658</v>
      </c>
      <c r="AE3533" t="s">
        <v>198</v>
      </c>
      <c r="AF3533" t="e">
        <f>MONTH(Table1[[#This Row],[Date Sent]])</f>
        <v>#REF!</v>
      </c>
      <c r="AG3533" t="e">
        <f>YEAR(Table1[[#This Row],[Date Sent]])</f>
        <v>#REF!</v>
      </c>
      <c r="AH3533"/>
    </row>
    <row r="3534" spans="1:34" x14ac:dyDescent="0.2">
      <c r="A3534" t="s">
        <v>696</v>
      </c>
      <c r="B3534" t="s">
        <v>4330</v>
      </c>
      <c r="C3534" s="1">
        <v>114.45</v>
      </c>
      <c r="D3534" s="5">
        <v>45336</v>
      </c>
      <c r="E3534" t="s">
        <v>13</v>
      </c>
      <c r="F3534" t="s">
        <v>33</v>
      </c>
      <c r="G3534" s="16" t="s">
        <v>4332</v>
      </c>
      <c r="H3534" s="1"/>
      <c r="J3534"/>
      <c r="AC3534" s="5" t="e">
        <f>VLOOKUP(Table1[[#This Row],[Expense Report]],#REF!,3, 0)</f>
        <v>#REF!</v>
      </c>
      <c r="AD3534" t="s">
        <v>14658</v>
      </c>
      <c r="AE3534" t="s">
        <v>198</v>
      </c>
      <c r="AF3534" t="e">
        <f>MONTH(Table1[[#This Row],[Date Sent]])</f>
        <v>#REF!</v>
      </c>
      <c r="AG3534" t="e">
        <f>YEAR(Table1[[#This Row],[Date Sent]])</f>
        <v>#REF!</v>
      </c>
      <c r="AH3534"/>
    </row>
    <row r="3535" spans="1:34" x14ac:dyDescent="0.2">
      <c r="A3535" t="s">
        <v>408</v>
      </c>
      <c r="B3535" t="s">
        <v>4333</v>
      </c>
      <c r="C3535" s="1">
        <v>441.79</v>
      </c>
      <c r="D3535" s="5">
        <v>45338</v>
      </c>
      <c r="E3535" t="s">
        <v>13</v>
      </c>
      <c r="F3535" t="s">
        <v>33</v>
      </c>
      <c r="G3535" s="16" t="s">
        <v>4334</v>
      </c>
      <c r="H3535" s="1"/>
      <c r="J3535"/>
      <c r="AC3535" s="5" t="e">
        <f>VLOOKUP(Table1[[#This Row],[Expense Report]],#REF!,3, 0)</f>
        <v>#REF!</v>
      </c>
      <c r="AD3535" t="s">
        <v>11649</v>
      </c>
      <c r="AE3535" t="s">
        <v>11649</v>
      </c>
      <c r="AF3535" t="e">
        <f>MONTH(Table1[[#This Row],[Date Sent]])</f>
        <v>#REF!</v>
      </c>
      <c r="AG3535" t="e">
        <f>YEAR(Table1[[#This Row],[Date Sent]])</f>
        <v>#REF!</v>
      </c>
      <c r="AH3535"/>
    </row>
    <row r="3536" spans="1:34" x14ac:dyDescent="0.2">
      <c r="A3536" t="s">
        <v>331</v>
      </c>
      <c r="B3536" t="s">
        <v>4335</v>
      </c>
      <c r="C3536" s="1">
        <v>23.24</v>
      </c>
      <c r="D3536" s="5">
        <v>45327</v>
      </c>
      <c r="E3536" t="s">
        <v>21</v>
      </c>
      <c r="F3536" t="s">
        <v>40</v>
      </c>
      <c r="G3536" s="16" t="s">
        <v>4336</v>
      </c>
      <c r="H3536" s="1"/>
      <c r="J3536"/>
      <c r="AC3536" s="5" t="e">
        <f>VLOOKUP(Table1[[#This Row],[Expense Report]],#REF!,3, 0)</f>
        <v>#REF!</v>
      </c>
      <c r="AD3536" t="s">
        <v>14544</v>
      </c>
      <c r="AE3536" t="s">
        <v>182</v>
      </c>
      <c r="AF3536" t="e">
        <f>MONTH(Table1[[#This Row],[Date Sent]])</f>
        <v>#REF!</v>
      </c>
      <c r="AG3536" t="e">
        <f>YEAR(Table1[[#This Row],[Date Sent]])</f>
        <v>#REF!</v>
      </c>
      <c r="AH3536"/>
    </row>
    <row r="3537" spans="1:34" x14ac:dyDescent="0.2">
      <c r="A3537" t="s">
        <v>331</v>
      </c>
      <c r="B3537" t="s">
        <v>4335</v>
      </c>
      <c r="C3537" s="1">
        <v>66.87</v>
      </c>
      <c r="D3537" s="5">
        <v>45338</v>
      </c>
      <c r="E3537" t="s">
        <v>33</v>
      </c>
      <c r="F3537" t="s">
        <v>21</v>
      </c>
      <c r="G3537" s="16" t="s">
        <v>4337</v>
      </c>
      <c r="H3537" s="1"/>
      <c r="J3537"/>
      <c r="AC3537" s="5" t="e">
        <f>VLOOKUP(Table1[[#This Row],[Expense Report]],#REF!,3, 0)</f>
        <v>#REF!</v>
      </c>
      <c r="AD3537" t="s">
        <v>14544</v>
      </c>
      <c r="AE3537" t="s">
        <v>182</v>
      </c>
      <c r="AF3537" t="e">
        <f>MONTH(Table1[[#This Row],[Date Sent]])</f>
        <v>#REF!</v>
      </c>
      <c r="AG3537" t="e">
        <f>YEAR(Table1[[#This Row],[Date Sent]])</f>
        <v>#REF!</v>
      </c>
      <c r="AH3537"/>
    </row>
    <row r="3538" spans="1:34" x14ac:dyDescent="0.2">
      <c r="A3538" t="s">
        <v>4338</v>
      </c>
      <c r="B3538" t="s">
        <v>4339</v>
      </c>
      <c r="C3538" s="1">
        <v>68.989999999999995</v>
      </c>
      <c r="D3538" s="5">
        <v>45289</v>
      </c>
      <c r="E3538" t="s">
        <v>21</v>
      </c>
      <c r="F3538" t="s">
        <v>33</v>
      </c>
      <c r="G3538" s="16" t="s">
        <v>4157</v>
      </c>
      <c r="H3538" s="1"/>
      <c r="J3538"/>
      <c r="AC3538" s="5" t="e">
        <f>VLOOKUP(Table1[[#This Row],[Expense Report]],#REF!,3, 0)</f>
        <v>#REF!</v>
      </c>
      <c r="AD3538" t="s">
        <v>14699</v>
      </c>
      <c r="AE3538" t="s">
        <v>198</v>
      </c>
      <c r="AF3538" t="e">
        <f>MONTH(Table1[[#This Row],[Date Sent]])</f>
        <v>#REF!</v>
      </c>
      <c r="AG3538" t="e">
        <f>YEAR(Table1[[#This Row],[Date Sent]])</f>
        <v>#REF!</v>
      </c>
      <c r="AH3538"/>
    </row>
    <row r="3539" spans="1:34" x14ac:dyDescent="0.2">
      <c r="A3539" t="s">
        <v>4338</v>
      </c>
      <c r="B3539" t="s">
        <v>4339</v>
      </c>
      <c r="C3539" s="1">
        <v>-11.67</v>
      </c>
      <c r="D3539" s="5">
        <v>45290</v>
      </c>
      <c r="E3539" t="s">
        <v>21</v>
      </c>
      <c r="F3539" t="s">
        <v>33</v>
      </c>
      <c r="G3539" s="16" t="s">
        <v>4340</v>
      </c>
      <c r="H3539" s="1"/>
      <c r="J3539"/>
      <c r="AC3539" s="5" t="e">
        <f>VLOOKUP(Table1[[#This Row],[Expense Report]],#REF!,3, 0)</f>
        <v>#REF!</v>
      </c>
      <c r="AD3539" t="s">
        <v>14699</v>
      </c>
      <c r="AE3539" t="s">
        <v>198</v>
      </c>
      <c r="AF3539" t="e">
        <f>MONTH(Table1[[#This Row],[Date Sent]])</f>
        <v>#REF!</v>
      </c>
      <c r="AG3539" t="e">
        <f>YEAR(Table1[[#This Row],[Date Sent]])</f>
        <v>#REF!</v>
      </c>
      <c r="AH3539"/>
    </row>
    <row r="3540" spans="1:34" x14ac:dyDescent="0.2">
      <c r="A3540" t="s">
        <v>4338</v>
      </c>
      <c r="B3540" t="s">
        <v>4339</v>
      </c>
      <c r="C3540" s="1">
        <v>11.67</v>
      </c>
      <c r="D3540" s="5">
        <v>45290</v>
      </c>
      <c r="E3540" t="s">
        <v>21</v>
      </c>
      <c r="F3540" t="s">
        <v>33</v>
      </c>
      <c r="G3540" s="16" t="s">
        <v>1069</v>
      </c>
      <c r="H3540" s="1"/>
      <c r="J3540"/>
      <c r="AC3540" s="5" t="e">
        <f>VLOOKUP(Table1[[#This Row],[Expense Report]],#REF!,3, 0)</f>
        <v>#REF!</v>
      </c>
      <c r="AD3540" t="s">
        <v>14699</v>
      </c>
      <c r="AE3540" t="s">
        <v>198</v>
      </c>
      <c r="AF3540" t="e">
        <f>MONTH(Table1[[#This Row],[Date Sent]])</f>
        <v>#REF!</v>
      </c>
      <c r="AG3540" t="e">
        <f>YEAR(Table1[[#This Row],[Date Sent]])</f>
        <v>#REF!</v>
      </c>
      <c r="AH3540"/>
    </row>
    <row r="3541" spans="1:34" x14ac:dyDescent="0.2">
      <c r="A3541" t="s">
        <v>4338</v>
      </c>
      <c r="B3541" t="s">
        <v>4339</v>
      </c>
      <c r="C3541" s="1">
        <v>75.88</v>
      </c>
      <c r="D3541" s="5">
        <v>45292</v>
      </c>
      <c r="E3541" t="s">
        <v>5</v>
      </c>
      <c r="F3541" t="s">
        <v>33</v>
      </c>
      <c r="G3541" s="16" t="s">
        <v>4341</v>
      </c>
      <c r="H3541" s="1"/>
      <c r="J3541"/>
      <c r="AC3541" s="5" t="e">
        <f>VLOOKUP(Table1[[#This Row],[Expense Report]],#REF!,3, 0)</f>
        <v>#REF!</v>
      </c>
      <c r="AD3541" t="s">
        <v>14699</v>
      </c>
      <c r="AE3541" t="s">
        <v>198</v>
      </c>
      <c r="AF3541" t="e">
        <f>MONTH(Table1[[#This Row],[Date Sent]])</f>
        <v>#REF!</v>
      </c>
      <c r="AG3541" t="e">
        <f>YEAR(Table1[[#This Row],[Date Sent]])</f>
        <v>#REF!</v>
      </c>
      <c r="AH3541"/>
    </row>
    <row r="3542" spans="1:34" x14ac:dyDescent="0.2">
      <c r="A3542" t="s">
        <v>4338</v>
      </c>
      <c r="B3542" t="s">
        <v>4339</v>
      </c>
      <c r="C3542" s="1">
        <v>14.7</v>
      </c>
      <c r="D3542" s="5">
        <v>45292</v>
      </c>
      <c r="E3542" t="s">
        <v>6</v>
      </c>
      <c r="F3542" t="s">
        <v>15</v>
      </c>
      <c r="G3542" s="16" t="s">
        <v>4342</v>
      </c>
      <c r="H3542" s="1"/>
      <c r="J3542"/>
      <c r="AC3542" s="5" t="e">
        <f>VLOOKUP(Table1[[#This Row],[Expense Report]],#REF!,3, 0)</f>
        <v>#REF!</v>
      </c>
      <c r="AD3542" t="s">
        <v>14699</v>
      </c>
      <c r="AE3542" t="s">
        <v>198</v>
      </c>
      <c r="AF3542" t="e">
        <f>MONTH(Table1[[#This Row],[Date Sent]])</f>
        <v>#REF!</v>
      </c>
      <c r="AG3542" t="e">
        <f>YEAR(Table1[[#This Row],[Date Sent]])</f>
        <v>#REF!</v>
      </c>
      <c r="AH3542"/>
    </row>
    <row r="3543" spans="1:34" x14ac:dyDescent="0.2">
      <c r="A3543" t="s">
        <v>4338</v>
      </c>
      <c r="B3543" t="s">
        <v>4339</v>
      </c>
      <c r="C3543" s="1">
        <v>10.7</v>
      </c>
      <c r="D3543" s="5">
        <v>45293</v>
      </c>
      <c r="E3543" t="s">
        <v>5</v>
      </c>
      <c r="F3543" t="s">
        <v>15</v>
      </c>
      <c r="G3543" s="16" t="s">
        <v>4343</v>
      </c>
      <c r="H3543" s="1"/>
      <c r="J3543"/>
      <c r="AC3543" s="5" t="e">
        <f>VLOOKUP(Table1[[#This Row],[Expense Report]],#REF!,3, 0)</f>
        <v>#REF!</v>
      </c>
      <c r="AD3543" t="s">
        <v>14699</v>
      </c>
      <c r="AE3543" t="s">
        <v>198</v>
      </c>
      <c r="AF3543" t="e">
        <f>MONTH(Table1[[#This Row],[Date Sent]])</f>
        <v>#REF!</v>
      </c>
      <c r="AG3543" t="e">
        <f>YEAR(Table1[[#This Row],[Date Sent]])</f>
        <v>#REF!</v>
      </c>
      <c r="AH3543"/>
    </row>
    <row r="3544" spans="1:34" x14ac:dyDescent="0.2">
      <c r="A3544" t="s">
        <v>4338</v>
      </c>
      <c r="B3544" t="s">
        <v>4339</v>
      </c>
      <c r="C3544" s="1">
        <v>23.5</v>
      </c>
      <c r="D3544" s="5">
        <v>45294</v>
      </c>
      <c r="E3544" t="s">
        <v>21</v>
      </c>
      <c r="F3544" t="s">
        <v>15</v>
      </c>
      <c r="G3544" s="16" t="s">
        <v>4344</v>
      </c>
      <c r="H3544" s="1"/>
      <c r="J3544"/>
      <c r="AC3544" s="5" t="e">
        <f>VLOOKUP(Table1[[#This Row],[Expense Report]],#REF!,3, 0)</f>
        <v>#REF!</v>
      </c>
      <c r="AD3544" t="s">
        <v>14699</v>
      </c>
      <c r="AE3544" t="s">
        <v>198</v>
      </c>
      <c r="AF3544" t="e">
        <f>MONTH(Table1[[#This Row],[Date Sent]])</f>
        <v>#REF!</v>
      </c>
      <c r="AG3544" t="e">
        <f>YEAR(Table1[[#This Row],[Date Sent]])</f>
        <v>#REF!</v>
      </c>
      <c r="AH3544"/>
    </row>
    <row r="3545" spans="1:34" x14ac:dyDescent="0.2">
      <c r="A3545" t="s">
        <v>4338</v>
      </c>
      <c r="B3545" t="s">
        <v>4339</v>
      </c>
      <c r="C3545" s="1">
        <v>36.770000000000003</v>
      </c>
      <c r="D3545" s="5">
        <v>45296</v>
      </c>
      <c r="E3545" t="s">
        <v>24</v>
      </c>
      <c r="F3545" t="s">
        <v>15</v>
      </c>
      <c r="G3545" s="16" t="s">
        <v>4345</v>
      </c>
      <c r="H3545" s="1"/>
      <c r="J3545"/>
      <c r="AC3545" s="5" t="e">
        <f>VLOOKUP(Table1[[#This Row],[Expense Report]],#REF!,3, 0)</f>
        <v>#REF!</v>
      </c>
      <c r="AD3545" t="s">
        <v>14699</v>
      </c>
      <c r="AE3545" t="s">
        <v>198</v>
      </c>
      <c r="AF3545" t="e">
        <f>MONTH(Table1[[#This Row],[Date Sent]])</f>
        <v>#REF!</v>
      </c>
      <c r="AG3545" t="e">
        <f>YEAR(Table1[[#This Row],[Date Sent]])</f>
        <v>#REF!</v>
      </c>
      <c r="AH3545"/>
    </row>
    <row r="3546" spans="1:34" x14ac:dyDescent="0.2">
      <c r="A3546" t="s">
        <v>4338</v>
      </c>
      <c r="B3546" t="s">
        <v>4339</v>
      </c>
      <c r="C3546" s="1">
        <v>28.33</v>
      </c>
      <c r="D3546" s="5">
        <v>45302</v>
      </c>
      <c r="E3546" t="s">
        <v>21</v>
      </c>
      <c r="F3546" t="s">
        <v>15</v>
      </c>
      <c r="G3546" s="16" t="s">
        <v>921</v>
      </c>
      <c r="H3546" s="1"/>
      <c r="J3546"/>
      <c r="AC3546" s="5" t="e">
        <f>VLOOKUP(Table1[[#This Row],[Expense Report]],#REF!,3, 0)</f>
        <v>#REF!</v>
      </c>
      <c r="AD3546" t="s">
        <v>14699</v>
      </c>
      <c r="AE3546" t="s">
        <v>198</v>
      </c>
      <c r="AF3546" t="e">
        <f>MONTH(Table1[[#This Row],[Date Sent]])</f>
        <v>#REF!</v>
      </c>
      <c r="AG3546" t="e">
        <f>YEAR(Table1[[#This Row],[Date Sent]])</f>
        <v>#REF!</v>
      </c>
      <c r="AH3546"/>
    </row>
    <row r="3547" spans="1:34" x14ac:dyDescent="0.2">
      <c r="A3547" t="s">
        <v>4338</v>
      </c>
      <c r="B3547" t="s">
        <v>4339</v>
      </c>
      <c r="C3547" s="1">
        <v>8.9499999999999993</v>
      </c>
      <c r="D3547" s="5">
        <v>45306</v>
      </c>
      <c r="E3547" t="s">
        <v>21</v>
      </c>
      <c r="F3547" t="s">
        <v>39</v>
      </c>
      <c r="G3547" s="16" t="s">
        <v>2365</v>
      </c>
      <c r="H3547" s="1"/>
      <c r="J3547"/>
      <c r="AC3547" s="5" t="e">
        <f>VLOOKUP(Table1[[#This Row],[Expense Report]],#REF!,3, 0)</f>
        <v>#REF!</v>
      </c>
      <c r="AD3547" t="s">
        <v>14699</v>
      </c>
      <c r="AE3547" t="s">
        <v>198</v>
      </c>
      <c r="AF3547" t="e">
        <f>MONTH(Table1[[#This Row],[Date Sent]])</f>
        <v>#REF!</v>
      </c>
      <c r="AG3547" t="e">
        <f>YEAR(Table1[[#This Row],[Date Sent]])</f>
        <v>#REF!</v>
      </c>
      <c r="AH3547"/>
    </row>
    <row r="3548" spans="1:34" x14ac:dyDescent="0.2">
      <c r="A3548" t="s">
        <v>4338</v>
      </c>
      <c r="B3548" t="s">
        <v>4339</v>
      </c>
      <c r="C3548" s="1">
        <v>147.72</v>
      </c>
      <c r="D3548" s="5">
        <v>45318</v>
      </c>
      <c r="E3548" t="s">
        <v>20</v>
      </c>
      <c r="F3548" t="s">
        <v>39</v>
      </c>
      <c r="G3548" s="16" t="s">
        <v>4346</v>
      </c>
      <c r="H3548" s="1"/>
      <c r="J3548"/>
      <c r="AC3548" s="5" t="e">
        <f>VLOOKUP(Table1[[#This Row],[Expense Report]],#REF!,3, 0)</f>
        <v>#REF!</v>
      </c>
      <c r="AD3548" t="s">
        <v>14699</v>
      </c>
      <c r="AE3548" t="s">
        <v>198</v>
      </c>
      <c r="AF3548" t="e">
        <f>MONTH(Table1[[#This Row],[Date Sent]])</f>
        <v>#REF!</v>
      </c>
      <c r="AG3548" t="e">
        <f>YEAR(Table1[[#This Row],[Date Sent]])</f>
        <v>#REF!</v>
      </c>
      <c r="AH3548"/>
    </row>
    <row r="3549" spans="1:34" x14ac:dyDescent="0.2">
      <c r="A3549" t="s">
        <v>4338</v>
      </c>
      <c r="B3549" t="s">
        <v>4339</v>
      </c>
      <c r="C3549" s="1">
        <v>-11.37</v>
      </c>
      <c r="D3549" s="5">
        <v>45318</v>
      </c>
      <c r="E3549" t="s">
        <v>21</v>
      </c>
      <c r="F3549" t="s">
        <v>39</v>
      </c>
      <c r="G3549" s="16" t="s">
        <v>4347</v>
      </c>
      <c r="H3549" s="1"/>
      <c r="J3549"/>
      <c r="AC3549" s="5" t="e">
        <f>VLOOKUP(Table1[[#This Row],[Expense Report]],#REF!,3, 0)</f>
        <v>#REF!</v>
      </c>
      <c r="AD3549" t="s">
        <v>14699</v>
      </c>
      <c r="AE3549" t="s">
        <v>198</v>
      </c>
      <c r="AF3549" t="e">
        <f>MONTH(Table1[[#This Row],[Date Sent]])</f>
        <v>#REF!</v>
      </c>
      <c r="AG3549" t="e">
        <f>YEAR(Table1[[#This Row],[Date Sent]])</f>
        <v>#REF!</v>
      </c>
      <c r="AH3549"/>
    </row>
    <row r="3550" spans="1:34" x14ac:dyDescent="0.2">
      <c r="A3550" t="s">
        <v>4338</v>
      </c>
      <c r="B3550" t="s">
        <v>4339</v>
      </c>
      <c r="C3550" s="1">
        <v>15.77</v>
      </c>
      <c r="D3550" s="5">
        <v>45318</v>
      </c>
      <c r="E3550" t="s">
        <v>20</v>
      </c>
      <c r="F3550" t="s">
        <v>39</v>
      </c>
      <c r="G3550" s="16" t="s">
        <v>4348</v>
      </c>
      <c r="H3550" s="1"/>
      <c r="J3550"/>
      <c r="AC3550" s="5" t="e">
        <f>VLOOKUP(Table1[[#This Row],[Expense Report]],#REF!,3, 0)</f>
        <v>#REF!</v>
      </c>
      <c r="AD3550" t="s">
        <v>14699</v>
      </c>
      <c r="AE3550" t="s">
        <v>198</v>
      </c>
      <c r="AF3550" t="e">
        <f>MONTH(Table1[[#This Row],[Date Sent]])</f>
        <v>#REF!</v>
      </c>
      <c r="AG3550" t="e">
        <f>YEAR(Table1[[#This Row],[Date Sent]])</f>
        <v>#REF!</v>
      </c>
      <c r="AH3550"/>
    </row>
    <row r="3551" spans="1:34" x14ac:dyDescent="0.2">
      <c r="A3551" t="s">
        <v>4338</v>
      </c>
      <c r="B3551" t="s">
        <v>4339</v>
      </c>
      <c r="C3551" s="1">
        <v>59.8</v>
      </c>
      <c r="D3551" s="5">
        <v>45319</v>
      </c>
      <c r="E3551" t="s">
        <v>20</v>
      </c>
      <c r="F3551" t="s">
        <v>39</v>
      </c>
      <c r="G3551" s="16" t="s">
        <v>4349</v>
      </c>
      <c r="H3551" s="1"/>
      <c r="J3551"/>
      <c r="AC3551" s="5" t="e">
        <f>VLOOKUP(Table1[[#This Row],[Expense Report]],#REF!,3, 0)</f>
        <v>#REF!</v>
      </c>
      <c r="AD3551" t="s">
        <v>14699</v>
      </c>
      <c r="AE3551" t="s">
        <v>198</v>
      </c>
      <c r="AF3551" t="e">
        <f>MONTH(Table1[[#This Row],[Date Sent]])</f>
        <v>#REF!</v>
      </c>
      <c r="AG3551" t="e">
        <f>YEAR(Table1[[#This Row],[Date Sent]])</f>
        <v>#REF!</v>
      </c>
      <c r="AH3551"/>
    </row>
    <row r="3552" spans="1:34" x14ac:dyDescent="0.2">
      <c r="A3552" t="s">
        <v>4338</v>
      </c>
      <c r="B3552" t="s">
        <v>4339</v>
      </c>
      <c r="C3552" s="1">
        <v>68.58</v>
      </c>
      <c r="D3552" s="5">
        <v>45324</v>
      </c>
      <c r="E3552" t="s">
        <v>24</v>
      </c>
      <c r="F3552" t="s">
        <v>18</v>
      </c>
      <c r="G3552" s="16" t="s">
        <v>4350</v>
      </c>
      <c r="H3552" s="1"/>
      <c r="J3552"/>
      <c r="AC3552" s="5" t="e">
        <f>VLOOKUP(Table1[[#This Row],[Expense Report]],#REF!,3, 0)</f>
        <v>#REF!</v>
      </c>
      <c r="AD3552" t="s">
        <v>14699</v>
      </c>
      <c r="AE3552" t="s">
        <v>198</v>
      </c>
      <c r="AF3552" t="e">
        <f>MONTH(Table1[[#This Row],[Date Sent]])</f>
        <v>#REF!</v>
      </c>
      <c r="AG3552" t="e">
        <f>YEAR(Table1[[#This Row],[Date Sent]])</f>
        <v>#REF!</v>
      </c>
      <c r="AH3552"/>
    </row>
    <row r="3553" spans="1:34" x14ac:dyDescent="0.2">
      <c r="A3553" t="s">
        <v>4338</v>
      </c>
      <c r="B3553" t="s">
        <v>4339</v>
      </c>
      <c r="C3553" s="1">
        <v>103.38</v>
      </c>
      <c r="D3553" s="5">
        <v>45324</v>
      </c>
      <c r="E3553" t="s">
        <v>5</v>
      </c>
      <c r="F3553" t="s">
        <v>33</v>
      </c>
      <c r="G3553" s="16" t="s">
        <v>4351</v>
      </c>
      <c r="H3553" s="1"/>
      <c r="J3553"/>
      <c r="AC3553" s="5" t="e">
        <f>VLOOKUP(Table1[[#This Row],[Expense Report]],#REF!,3, 0)</f>
        <v>#REF!</v>
      </c>
      <c r="AD3553" t="s">
        <v>14699</v>
      </c>
      <c r="AE3553" t="s">
        <v>198</v>
      </c>
      <c r="AF3553" t="e">
        <f>MONTH(Table1[[#This Row],[Date Sent]])</f>
        <v>#REF!</v>
      </c>
      <c r="AG3553" t="e">
        <f>YEAR(Table1[[#This Row],[Date Sent]])</f>
        <v>#REF!</v>
      </c>
      <c r="AH3553"/>
    </row>
    <row r="3554" spans="1:34" x14ac:dyDescent="0.2">
      <c r="A3554" t="s">
        <v>4338</v>
      </c>
      <c r="B3554" t="s">
        <v>4339</v>
      </c>
      <c r="C3554" s="1">
        <v>47.08</v>
      </c>
      <c r="D3554" s="5">
        <v>45332</v>
      </c>
      <c r="E3554" t="s">
        <v>20</v>
      </c>
      <c r="F3554" t="s">
        <v>39</v>
      </c>
      <c r="G3554" s="16" t="s">
        <v>4352</v>
      </c>
      <c r="H3554" s="1"/>
      <c r="J3554"/>
      <c r="AC3554" s="5" t="e">
        <f>VLOOKUP(Table1[[#This Row],[Expense Report]],#REF!,3, 0)</f>
        <v>#REF!</v>
      </c>
      <c r="AD3554" t="s">
        <v>14699</v>
      </c>
      <c r="AE3554" t="s">
        <v>198</v>
      </c>
      <c r="AF3554" t="e">
        <f>MONTH(Table1[[#This Row],[Date Sent]])</f>
        <v>#REF!</v>
      </c>
      <c r="AG3554" t="e">
        <f>YEAR(Table1[[#This Row],[Date Sent]])</f>
        <v>#REF!</v>
      </c>
      <c r="AH3554"/>
    </row>
    <row r="3555" spans="1:34" x14ac:dyDescent="0.2">
      <c r="A3555" t="s">
        <v>4338</v>
      </c>
      <c r="B3555" t="s">
        <v>4339</v>
      </c>
      <c r="C3555" s="1">
        <v>53.03</v>
      </c>
      <c r="D3555" s="5">
        <v>45336</v>
      </c>
      <c r="E3555" t="s">
        <v>21</v>
      </c>
      <c r="F3555" t="s">
        <v>39</v>
      </c>
      <c r="G3555" s="16" t="s">
        <v>4353</v>
      </c>
      <c r="H3555" s="1"/>
      <c r="J3555"/>
      <c r="AC3555" s="5" t="e">
        <f>VLOOKUP(Table1[[#This Row],[Expense Report]],#REF!,3, 0)</f>
        <v>#REF!</v>
      </c>
      <c r="AD3555" t="s">
        <v>14699</v>
      </c>
      <c r="AE3555" t="s">
        <v>198</v>
      </c>
      <c r="AF3555" t="e">
        <f>MONTH(Table1[[#This Row],[Date Sent]])</f>
        <v>#REF!</v>
      </c>
      <c r="AG3555" t="e">
        <f>YEAR(Table1[[#This Row],[Date Sent]])</f>
        <v>#REF!</v>
      </c>
      <c r="AH3555"/>
    </row>
    <row r="3556" spans="1:34" x14ac:dyDescent="0.2">
      <c r="A3556" t="s">
        <v>4338</v>
      </c>
      <c r="B3556" t="s">
        <v>4339</v>
      </c>
      <c r="C3556" s="1">
        <v>240.39</v>
      </c>
      <c r="D3556" s="5">
        <v>45338</v>
      </c>
      <c r="E3556" t="s">
        <v>21</v>
      </c>
      <c r="F3556" t="s">
        <v>33</v>
      </c>
      <c r="G3556" s="16" t="s">
        <v>4354</v>
      </c>
      <c r="H3556" s="1"/>
      <c r="J3556"/>
      <c r="AC3556" s="5" t="e">
        <f>VLOOKUP(Table1[[#This Row],[Expense Report]],#REF!,3, 0)</f>
        <v>#REF!</v>
      </c>
      <c r="AD3556" t="s">
        <v>14699</v>
      </c>
      <c r="AE3556" t="s">
        <v>198</v>
      </c>
      <c r="AF3556" t="e">
        <f>MONTH(Table1[[#This Row],[Date Sent]])</f>
        <v>#REF!</v>
      </c>
      <c r="AG3556" t="e">
        <f>YEAR(Table1[[#This Row],[Date Sent]])</f>
        <v>#REF!</v>
      </c>
      <c r="AH3556"/>
    </row>
    <row r="3557" spans="1:34" x14ac:dyDescent="0.2">
      <c r="A3557" t="s">
        <v>2561</v>
      </c>
      <c r="B3557" t="s">
        <v>4355</v>
      </c>
      <c r="C3557" s="1">
        <v>88.77</v>
      </c>
      <c r="D3557" s="5">
        <v>45306</v>
      </c>
      <c r="E3557" t="s">
        <v>10</v>
      </c>
      <c r="F3557" t="s">
        <v>33</v>
      </c>
      <c r="G3557" s="16" t="s">
        <v>1728</v>
      </c>
      <c r="H3557" s="1"/>
      <c r="J3557"/>
      <c r="AC3557" s="5" t="e">
        <f>VLOOKUP(Table1[[#This Row],[Expense Report]],#REF!,3, 0)</f>
        <v>#REF!</v>
      </c>
      <c r="AD3557" t="s">
        <v>14719</v>
      </c>
      <c r="AE3557" t="s">
        <v>198</v>
      </c>
      <c r="AF3557" t="e">
        <f>MONTH(Table1[[#This Row],[Date Sent]])</f>
        <v>#REF!</v>
      </c>
      <c r="AG3557" t="e">
        <f>YEAR(Table1[[#This Row],[Date Sent]])</f>
        <v>#REF!</v>
      </c>
      <c r="AH3557"/>
    </row>
    <row r="3558" spans="1:34" x14ac:dyDescent="0.2">
      <c r="A3558" t="s">
        <v>2561</v>
      </c>
      <c r="B3558" t="s">
        <v>4355</v>
      </c>
      <c r="C3558" s="1">
        <v>77.97</v>
      </c>
      <c r="D3558" s="5">
        <v>45309</v>
      </c>
      <c r="E3558" t="s">
        <v>21</v>
      </c>
      <c r="F3558" t="s">
        <v>39</v>
      </c>
      <c r="G3558" s="16" t="s">
        <v>4356</v>
      </c>
      <c r="H3558" s="1"/>
      <c r="J3558"/>
      <c r="AC3558" s="5" t="e">
        <f>VLOOKUP(Table1[[#This Row],[Expense Report]],#REF!,3, 0)</f>
        <v>#REF!</v>
      </c>
      <c r="AD3558" t="s">
        <v>14719</v>
      </c>
      <c r="AE3558" t="s">
        <v>198</v>
      </c>
      <c r="AF3558" t="e">
        <f>MONTH(Table1[[#This Row],[Date Sent]])</f>
        <v>#REF!</v>
      </c>
      <c r="AG3558" t="e">
        <f>YEAR(Table1[[#This Row],[Date Sent]])</f>
        <v>#REF!</v>
      </c>
      <c r="AH3558"/>
    </row>
    <row r="3559" spans="1:34" x14ac:dyDescent="0.2">
      <c r="A3559" t="s">
        <v>2561</v>
      </c>
      <c r="B3559" t="s">
        <v>4355</v>
      </c>
      <c r="C3559" s="1">
        <v>35.08</v>
      </c>
      <c r="D3559" s="5">
        <v>45316</v>
      </c>
      <c r="E3559" t="s">
        <v>21</v>
      </c>
      <c r="F3559" t="s">
        <v>39</v>
      </c>
      <c r="G3559" s="16" t="s">
        <v>1919</v>
      </c>
      <c r="H3559" s="1"/>
      <c r="J3559"/>
      <c r="AC3559" s="5" t="e">
        <f>VLOOKUP(Table1[[#This Row],[Expense Report]],#REF!,3, 0)</f>
        <v>#REF!</v>
      </c>
      <c r="AD3559" t="s">
        <v>14719</v>
      </c>
      <c r="AE3559" t="s">
        <v>198</v>
      </c>
      <c r="AF3559" t="e">
        <f>MONTH(Table1[[#This Row],[Date Sent]])</f>
        <v>#REF!</v>
      </c>
      <c r="AG3559" t="e">
        <f>YEAR(Table1[[#This Row],[Date Sent]])</f>
        <v>#REF!</v>
      </c>
      <c r="AH3559"/>
    </row>
    <row r="3560" spans="1:34" x14ac:dyDescent="0.2">
      <c r="A3560" t="s">
        <v>2561</v>
      </c>
      <c r="B3560" t="s">
        <v>4355</v>
      </c>
      <c r="C3560" s="1">
        <v>9.14</v>
      </c>
      <c r="D3560" s="5">
        <v>45321</v>
      </c>
      <c r="E3560" t="s">
        <v>17</v>
      </c>
      <c r="F3560" t="s">
        <v>15</v>
      </c>
      <c r="G3560" s="16" t="s">
        <v>4357</v>
      </c>
      <c r="H3560" s="1"/>
      <c r="J3560"/>
      <c r="AC3560" s="5" t="e">
        <f>VLOOKUP(Table1[[#This Row],[Expense Report]],#REF!,3, 0)</f>
        <v>#REF!</v>
      </c>
      <c r="AD3560" t="s">
        <v>14719</v>
      </c>
      <c r="AE3560" t="s">
        <v>198</v>
      </c>
      <c r="AF3560" t="e">
        <f>MONTH(Table1[[#This Row],[Date Sent]])</f>
        <v>#REF!</v>
      </c>
      <c r="AG3560" t="e">
        <f>YEAR(Table1[[#This Row],[Date Sent]])</f>
        <v>#REF!</v>
      </c>
      <c r="AH3560"/>
    </row>
    <row r="3561" spans="1:34" x14ac:dyDescent="0.2">
      <c r="A3561" t="s">
        <v>2561</v>
      </c>
      <c r="B3561" t="s">
        <v>4355</v>
      </c>
      <c r="C3561" s="1">
        <v>30.69</v>
      </c>
      <c r="D3561" s="5">
        <v>45327</v>
      </c>
      <c r="E3561" t="s">
        <v>21</v>
      </c>
      <c r="F3561" t="s">
        <v>33</v>
      </c>
      <c r="G3561" s="16" t="s">
        <v>4358</v>
      </c>
      <c r="H3561" s="1"/>
      <c r="J3561"/>
      <c r="AC3561" s="5" t="e">
        <f>VLOOKUP(Table1[[#This Row],[Expense Report]],#REF!,3, 0)</f>
        <v>#REF!</v>
      </c>
      <c r="AD3561" t="s">
        <v>14719</v>
      </c>
      <c r="AE3561" t="s">
        <v>198</v>
      </c>
      <c r="AF3561" t="e">
        <f>MONTH(Table1[[#This Row],[Date Sent]])</f>
        <v>#REF!</v>
      </c>
      <c r="AG3561" t="e">
        <f>YEAR(Table1[[#This Row],[Date Sent]])</f>
        <v>#REF!</v>
      </c>
      <c r="AH3561"/>
    </row>
    <row r="3562" spans="1:34" x14ac:dyDescent="0.2">
      <c r="A3562" t="s">
        <v>2561</v>
      </c>
      <c r="B3562" t="s">
        <v>4355</v>
      </c>
      <c r="C3562" s="1">
        <v>9.8699999999999992</v>
      </c>
      <c r="D3562" s="5">
        <v>45327</v>
      </c>
      <c r="E3562" t="s">
        <v>21</v>
      </c>
      <c r="F3562" t="s">
        <v>39</v>
      </c>
      <c r="G3562" s="16" t="s">
        <v>4359</v>
      </c>
      <c r="H3562" s="1"/>
      <c r="J3562"/>
      <c r="AC3562" s="5" t="e">
        <f>VLOOKUP(Table1[[#This Row],[Expense Report]],#REF!,3, 0)</f>
        <v>#REF!</v>
      </c>
      <c r="AD3562" t="s">
        <v>14719</v>
      </c>
      <c r="AE3562" t="s">
        <v>198</v>
      </c>
      <c r="AF3562" t="e">
        <f>MONTH(Table1[[#This Row],[Date Sent]])</f>
        <v>#REF!</v>
      </c>
      <c r="AG3562" t="e">
        <f>YEAR(Table1[[#This Row],[Date Sent]])</f>
        <v>#REF!</v>
      </c>
      <c r="AH3562"/>
    </row>
    <row r="3563" spans="1:34" x14ac:dyDescent="0.2">
      <c r="A3563" t="s">
        <v>2561</v>
      </c>
      <c r="B3563" t="s">
        <v>4355</v>
      </c>
      <c r="C3563" s="1">
        <v>21.09</v>
      </c>
      <c r="D3563" s="5">
        <v>45328</v>
      </c>
      <c r="E3563" t="s">
        <v>21</v>
      </c>
      <c r="F3563" t="s">
        <v>39</v>
      </c>
      <c r="G3563" s="16" t="s">
        <v>4360</v>
      </c>
      <c r="H3563" s="1"/>
      <c r="J3563"/>
      <c r="AC3563" s="5" t="e">
        <f>VLOOKUP(Table1[[#This Row],[Expense Report]],#REF!,3, 0)</f>
        <v>#REF!</v>
      </c>
      <c r="AD3563" t="s">
        <v>14719</v>
      </c>
      <c r="AE3563" t="s">
        <v>198</v>
      </c>
      <c r="AF3563" t="e">
        <f>MONTH(Table1[[#This Row],[Date Sent]])</f>
        <v>#REF!</v>
      </c>
      <c r="AG3563" t="e">
        <f>YEAR(Table1[[#This Row],[Date Sent]])</f>
        <v>#REF!</v>
      </c>
      <c r="AH3563"/>
    </row>
    <row r="3564" spans="1:34" x14ac:dyDescent="0.2">
      <c r="A3564" t="s">
        <v>2561</v>
      </c>
      <c r="B3564" t="s">
        <v>4355</v>
      </c>
      <c r="C3564" s="1">
        <v>39.5</v>
      </c>
      <c r="D3564" s="5">
        <v>45335</v>
      </c>
      <c r="E3564" t="s">
        <v>8</v>
      </c>
      <c r="F3564" t="s">
        <v>39</v>
      </c>
      <c r="G3564" s="16" t="s">
        <v>4361</v>
      </c>
      <c r="H3564" s="1"/>
      <c r="J3564"/>
      <c r="AC3564" s="5" t="e">
        <f>VLOOKUP(Table1[[#This Row],[Expense Report]],#REF!,3, 0)</f>
        <v>#REF!</v>
      </c>
      <c r="AD3564" t="s">
        <v>14719</v>
      </c>
      <c r="AE3564" t="s">
        <v>198</v>
      </c>
      <c r="AF3564" t="e">
        <f>MONTH(Table1[[#This Row],[Date Sent]])</f>
        <v>#REF!</v>
      </c>
      <c r="AG3564" t="e">
        <f>YEAR(Table1[[#This Row],[Date Sent]])</f>
        <v>#REF!</v>
      </c>
      <c r="AH3564"/>
    </row>
    <row r="3565" spans="1:34" x14ac:dyDescent="0.2">
      <c r="A3565" t="s">
        <v>2561</v>
      </c>
      <c r="B3565" t="s">
        <v>4355</v>
      </c>
      <c r="C3565" s="1">
        <v>36.69</v>
      </c>
      <c r="D3565" s="5">
        <v>45336</v>
      </c>
      <c r="E3565" t="s">
        <v>25</v>
      </c>
      <c r="F3565" t="s">
        <v>39</v>
      </c>
      <c r="G3565" s="16" t="s">
        <v>4362</v>
      </c>
      <c r="H3565" s="1"/>
      <c r="J3565"/>
      <c r="AC3565" s="5" t="e">
        <f>VLOOKUP(Table1[[#This Row],[Expense Report]],#REF!,3, 0)</f>
        <v>#REF!</v>
      </c>
      <c r="AD3565" t="s">
        <v>14719</v>
      </c>
      <c r="AE3565" t="s">
        <v>198</v>
      </c>
      <c r="AF3565" t="e">
        <f>MONTH(Table1[[#This Row],[Date Sent]])</f>
        <v>#REF!</v>
      </c>
      <c r="AG3565" t="e">
        <f>YEAR(Table1[[#This Row],[Date Sent]])</f>
        <v>#REF!</v>
      </c>
      <c r="AH3565"/>
    </row>
    <row r="3566" spans="1:34" x14ac:dyDescent="0.2">
      <c r="A3566" t="s">
        <v>4363</v>
      </c>
      <c r="B3566" t="s">
        <v>4364</v>
      </c>
      <c r="C3566" s="1">
        <v>563.9</v>
      </c>
      <c r="D3566" s="5">
        <v>45311</v>
      </c>
      <c r="E3566" t="s">
        <v>21</v>
      </c>
      <c r="F3566" t="s">
        <v>9</v>
      </c>
      <c r="G3566" s="16" t="s">
        <v>4365</v>
      </c>
      <c r="H3566" s="1"/>
      <c r="J3566"/>
      <c r="AC3566" s="5" t="e">
        <f>VLOOKUP(Table1[[#This Row],[Expense Report]],#REF!,3, 0)</f>
        <v>#REF!</v>
      </c>
      <c r="AD3566" t="s">
        <v>13269</v>
      </c>
      <c r="AE3566" t="s">
        <v>475</v>
      </c>
      <c r="AF3566" t="e">
        <f>MONTH(Table1[[#This Row],[Date Sent]])</f>
        <v>#REF!</v>
      </c>
      <c r="AG3566" t="e">
        <f>YEAR(Table1[[#This Row],[Date Sent]])</f>
        <v>#REF!</v>
      </c>
      <c r="AH3566"/>
    </row>
    <row r="3567" spans="1:34" x14ac:dyDescent="0.2">
      <c r="A3567" t="s">
        <v>4363</v>
      </c>
      <c r="B3567" t="s">
        <v>4364</v>
      </c>
      <c r="C3567" s="1">
        <v>134.81</v>
      </c>
      <c r="D3567" s="5">
        <v>45316</v>
      </c>
      <c r="E3567" t="s">
        <v>25</v>
      </c>
      <c r="F3567" t="s">
        <v>17</v>
      </c>
      <c r="G3567" s="16" t="s">
        <v>4366</v>
      </c>
      <c r="H3567" s="1"/>
      <c r="J3567"/>
      <c r="AC3567" s="5" t="e">
        <f>VLOOKUP(Table1[[#This Row],[Expense Report]],#REF!,3, 0)</f>
        <v>#REF!</v>
      </c>
      <c r="AD3567" t="s">
        <v>13269</v>
      </c>
      <c r="AE3567" t="s">
        <v>475</v>
      </c>
      <c r="AF3567" t="e">
        <f>MONTH(Table1[[#This Row],[Date Sent]])</f>
        <v>#REF!</v>
      </c>
      <c r="AG3567" t="e">
        <f>YEAR(Table1[[#This Row],[Date Sent]])</f>
        <v>#REF!</v>
      </c>
      <c r="AH3567"/>
    </row>
    <row r="3568" spans="1:34" x14ac:dyDescent="0.2">
      <c r="A3568" t="s">
        <v>4363</v>
      </c>
      <c r="B3568" t="s">
        <v>4364</v>
      </c>
      <c r="C3568" s="1">
        <v>134.44</v>
      </c>
      <c r="D3568" s="5">
        <v>45326</v>
      </c>
      <c r="E3568" t="s">
        <v>18</v>
      </c>
      <c r="F3568" t="s">
        <v>918</v>
      </c>
      <c r="G3568" s="16" t="str">
        <f>_xlfn.CONCAT(Table1[[#This Row],[Notes 1]],",",Table1[[#This Row],[Notes 2]],",",Table1[[#This Row],[Notes 3]])</f>
        <v>water,laundry detergent,</v>
      </c>
      <c r="H3568" s="1">
        <f>3.98*5</f>
        <v>19.899999999999999</v>
      </c>
      <c r="I3568" t="s">
        <v>18</v>
      </c>
      <c r="J3568" t="s">
        <v>978</v>
      </c>
      <c r="K3568" s="1">
        <f>134.44-19.9</f>
        <v>114.53999999999999</v>
      </c>
      <c r="L3568" t="s">
        <v>33</v>
      </c>
      <c r="M3568" t="s">
        <v>1922</v>
      </c>
      <c r="AC3568" s="5" t="e">
        <f>VLOOKUP(Table1[[#This Row],[Expense Report]],#REF!,3, 0)</f>
        <v>#REF!</v>
      </c>
      <c r="AD3568" t="s">
        <v>13269</v>
      </c>
      <c r="AE3568" t="s">
        <v>475</v>
      </c>
      <c r="AF3568" t="e">
        <f>MONTH(Table1[[#This Row],[Date Sent]])</f>
        <v>#REF!</v>
      </c>
      <c r="AG3568" t="e">
        <f>YEAR(Table1[[#This Row],[Date Sent]])</f>
        <v>#REF!</v>
      </c>
      <c r="AH3568"/>
    </row>
    <row r="3569" spans="1:34" x14ac:dyDescent="0.2">
      <c r="A3569" t="s">
        <v>767</v>
      </c>
      <c r="B3569" t="s">
        <v>4367</v>
      </c>
      <c r="C3569" s="1">
        <v>26.74</v>
      </c>
      <c r="D3569" s="5">
        <v>45337</v>
      </c>
      <c r="E3569" t="s">
        <v>21</v>
      </c>
      <c r="F3569" t="s">
        <v>53</v>
      </c>
      <c r="G3569" s="16" t="s">
        <v>4368</v>
      </c>
      <c r="H3569" s="1"/>
      <c r="J3569"/>
      <c r="AC3569" s="5" t="e">
        <f>VLOOKUP(Table1[[#This Row],[Expense Report]],#REF!,3, 0)</f>
        <v>#REF!</v>
      </c>
      <c r="AD3569" t="s">
        <v>14565</v>
      </c>
      <c r="AE3569" t="s">
        <v>475</v>
      </c>
      <c r="AF3569" t="e">
        <f>MONTH(Table1[[#This Row],[Date Sent]])</f>
        <v>#REF!</v>
      </c>
      <c r="AG3569" t="e">
        <f>YEAR(Table1[[#This Row],[Date Sent]])</f>
        <v>#REF!</v>
      </c>
      <c r="AH3569"/>
    </row>
    <row r="3570" spans="1:34" x14ac:dyDescent="0.2">
      <c r="A3570" t="s">
        <v>767</v>
      </c>
      <c r="B3570" t="s">
        <v>4367</v>
      </c>
      <c r="C3570" s="1">
        <v>45.44</v>
      </c>
      <c r="D3570" s="5">
        <v>45340</v>
      </c>
      <c r="E3570" t="s">
        <v>21</v>
      </c>
      <c r="F3570" t="s">
        <v>918</v>
      </c>
      <c r="G3570" s="16" t="s">
        <v>4369</v>
      </c>
      <c r="H3570" s="1">
        <v>18.45</v>
      </c>
      <c r="I3570" t="s">
        <v>33</v>
      </c>
      <c r="J3570" t="s">
        <v>1062</v>
      </c>
      <c r="K3570" s="1">
        <v>26.99</v>
      </c>
      <c r="L3570" t="s">
        <v>53</v>
      </c>
      <c r="M3570" t="s">
        <v>4370</v>
      </c>
      <c r="AC3570" s="5" t="e">
        <f>VLOOKUP(Table1[[#This Row],[Expense Report]],#REF!,3, 0)</f>
        <v>#REF!</v>
      </c>
      <c r="AD3570" t="s">
        <v>14565</v>
      </c>
      <c r="AE3570" t="s">
        <v>475</v>
      </c>
      <c r="AF3570" t="e">
        <f>MONTH(Table1[[#This Row],[Date Sent]])</f>
        <v>#REF!</v>
      </c>
      <c r="AG3570" t="e">
        <f>YEAR(Table1[[#This Row],[Date Sent]])</f>
        <v>#REF!</v>
      </c>
      <c r="AH3570"/>
    </row>
    <row r="3571" spans="1:34" x14ac:dyDescent="0.2">
      <c r="A3571" t="s">
        <v>451</v>
      </c>
      <c r="B3571" t="s">
        <v>4371</v>
      </c>
      <c r="C3571" s="1">
        <v>13.98</v>
      </c>
      <c r="D3571" s="5">
        <v>45310</v>
      </c>
      <c r="E3571" t="s">
        <v>24</v>
      </c>
      <c r="F3571" t="s">
        <v>18</v>
      </c>
      <c r="G3571" s="16" t="s">
        <v>4372</v>
      </c>
      <c r="H3571" s="1"/>
      <c r="J3571"/>
      <c r="AC3571" s="5" t="e">
        <f>VLOOKUP(Table1[[#This Row],[Expense Report]],#REF!,3, 0)</f>
        <v>#REF!</v>
      </c>
      <c r="AD3571" t="s">
        <v>14681</v>
      </c>
      <c r="AE3571" t="s">
        <v>475</v>
      </c>
      <c r="AF3571" t="e">
        <f>MONTH(Table1[[#This Row],[Date Sent]])</f>
        <v>#REF!</v>
      </c>
      <c r="AG3571" t="e">
        <f>YEAR(Table1[[#This Row],[Date Sent]])</f>
        <v>#REF!</v>
      </c>
      <c r="AH3571"/>
    </row>
    <row r="3572" spans="1:34" x14ac:dyDescent="0.2">
      <c r="A3572" t="s">
        <v>451</v>
      </c>
      <c r="B3572" t="s">
        <v>4371</v>
      </c>
      <c r="C3572" s="1">
        <v>26.22</v>
      </c>
      <c r="D3572" s="5">
        <v>45317</v>
      </c>
      <c r="E3572" t="s">
        <v>21</v>
      </c>
      <c r="F3572" t="s">
        <v>15</v>
      </c>
      <c r="G3572" s="16" t="s">
        <v>4373</v>
      </c>
      <c r="H3572" s="1"/>
      <c r="J3572"/>
      <c r="AC3572" s="5" t="e">
        <f>VLOOKUP(Table1[[#This Row],[Expense Report]],#REF!,3, 0)</f>
        <v>#REF!</v>
      </c>
      <c r="AD3572" t="s">
        <v>14681</v>
      </c>
      <c r="AE3572" t="s">
        <v>475</v>
      </c>
      <c r="AF3572" t="e">
        <f>MONTH(Table1[[#This Row],[Date Sent]])</f>
        <v>#REF!</v>
      </c>
      <c r="AG3572" t="e">
        <f>YEAR(Table1[[#This Row],[Date Sent]])</f>
        <v>#REF!</v>
      </c>
      <c r="AH3572"/>
    </row>
    <row r="3573" spans="1:34" x14ac:dyDescent="0.2">
      <c r="A3573" t="s">
        <v>451</v>
      </c>
      <c r="B3573" t="s">
        <v>4371</v>
      </c>
      <c r="C3573" s="1">
        <v>125.18</v>
      </c>
      <c r="D3573" s="5">
        <v>45319</v>
      </c>
      <c r="E3573" t="s">
        <v>17</v>
      </c>
      <c r="F3573" t="s">
        <v>17</v>
      </c>
      <c r="G3573" s="16" t="s">
        <v>4374</v>
      </c>
      <c r="H3573" s="1"/>
      <c r="J3573"/>
      <c r="AC3573" s="5" t="e">
        <f>VLOOKUP(Table1[[#This Row],[Expense Report]],#REF!,3, 0)</f>
        <v>#REF!</v>
      </c>
      <c r="AD3573" t="s">
        <v>14681</v>
      </c>
      <c r="AE3573" t="s">
        <v>475</v>
      </c>
      <c r="AF3573" t="e">
        <f>MONTH(Table1[[#This Row],[Date Sent]])</f>
        <v>#REF!</v>
      </c>
      <c r="AG3573" t="e">
        <f>YEAR(Table1[[#This Row],[Date Sent]])</f>
        <v>#REF!</v>
      </c>
      <c r="AH3573"/>
    </row>
    <row r="3574" spans="1:34" x14ac:dyDescent="0.2">
      <c r="A3574" t="s">
        <v>451</v>
      </c>
      <c r="B3574" t="s">
        <v>4371</v>
      </c>
      <c r="C3574" s="1">
        <v>9.6300000000000008</v>
      </c>
      <c r="D3574" s="5">
        <v>45329</v>
      </c>
      <c r="E3574" t="s">
        <v>37</v>
      </c>
      <c r="F3574" t="s">
        <v>15</v>
      </c>
      <c r="G3574" s="16" t="s">
        <v>4375</v>
      </c>
      <c r="H3574" s="1"/>
      <c r="J3574"/>
      <c r="AC3574" s="5" t="e">
        <f>VLOOKUP(Table1[[#This Row],[Expense Report]],#REF!,3, 0)</f>
        <v>#REF!</v>
      </c>
      <c r="AD3574" t="s">
        <v>14681</v>
      </c>
      <c r="AE3574" t="s">
        <v>475</v>
      </c>
      <c r="AF3574" t="e">
        <f>MONTH(Table1[[#This Row],[Date Sent]])</f>
        <v>#REF!</v>
      </c>
      <c r="AG3574" t="e">
        <f>YEAR(Table1[[#This Row],[Date Sent]])</f>
        <v>#REF!</v>
      </c>
      <c r="AH3574"/>
    </row>
    <row r="3575" spans="1:34" x14ac:dyDescent="0.2">
      <c r="A3575" t="s">
        <v>451</v>
      </c>
      <c r="B3575" t="s">
        <v>4371</v>
      </c>
      <c r="C3575" s="1">
        <v>49.23</v>
      </c>
      <c r="D3575" s="5">
        <v>45329</v>
      </c>
      <c r="E3575" t="s">
        <v>37</v>
      </c>
      <c r="F3575" t="s">
        <v>15</v>
      </c>
      <c r="G3575" s="16" t="s">
        <v>4376</v>
      </c>
      <c r="H3575" s="1"/>
      <c r="J3575"/>
      <c r="AC3575" s="5" t="e">
        <f>VLOOKUP(Table1[[#This Row],[Expense Report]],#REF!,3, 0)</f>
        <v>#REF!</v>
      </c>
      <c r="AD3575" t="s">
        <v>14681</v>
      </c>
      <c r="AE3575" t="s">
        <v>475</v>
      </c>
      <c r="AF3575" t="e">
        <f>MONTH(Table1[[#This Row],[Date Sent]])</f>
        <v>#REF!</v>
      </c>
      <c r="AG3575" t="e">
        <f>YEAR(Table1[[#This Row],[Date Sent]])</f>
        <v>#REF!</v>
      </c>
      <c r="AH3575"/>
    </row>
    <row r="3576" spans="1:34" x14ac:dyDescent="0.2">
      <c r="A3576" t="s">
        <v>451</v>
      </c>
      <c r="B3576" t="s">
        <v>4371</v>
      </c>
      <c r="C3576" s="1">
        <v>13.98</v>
      </c>
      <c r="D3576" s="5">
        <v>45331</v>
      </c>
      <c r="E3576" t="s">
        <v>24</v>
      </c>
      <c r="F3576" t="s">
        <v>18</v>
      </c>
      <c r="G3576" s="16" t="s">
        <v>4377</v>
      </c>
      <c r="H3576" s="1"/>
      <c r="J3576"/>
      <c r="AC3576" s="5" t="e">
        <f>VLOOKUP(Table1[[#This Row],[Expense Report]],#REF!,3, 0)</f>
        <v>#REF!</v>
      </c>
      <c r="AD3576" t="s">
        <v>14681</v>
      </c>
      <c r="AE3576" t="s">
        <v>475</v>
      </c>
      <c r="AF3576" t="e">
        <f>MONTH(Table1[[#This Row],[Date Sent]])</f>
        <v>#REF!</v>
      </c>
      <c r="AG3576" t="e">
        <f>YEAR(Table1[[#This Row],[Date Sent]])</f>
        <v>#REF!</v>
      </c>
      <c r="AH3576"/>
    </row>
    <row r="3577" spans="1:34" x14ac:dyDescent="0.2">
      <c r="A3577" t="s">
        <v>451</v>
      </c>
      <c r="B3577" t="s">
        <v>4371</v>
      </c>
      <c r="C3577" s="1">
        <v>577.78</v>
      </c>
      <c r="D3577" s="5">
        <v>45336</v>
      </c>
      <c r="E3577" t="s">
        <v>22</v>
      </c>
      <c r="F3577" t="s">
        <v>53</v>
      </c>
      <c r="G3577" s="16" t="s">
        <v>4378</v>
      </c>
      <c r="H3577" s="1"/>
      <c r="J3577"/>
      <c r="AC3577" s="5" t="e">
        <f>VLOOKUP(Table1[[#This Row],[Expense Report]],#REF!,3, 0)</f>
        <v>#REF!</v>
      </c>
      <c r="AD3577" t="s">
        <v>14681</v>
      </c>
      <c r="AE3577" t="s">
        <v>475</v>
      </c>
      <c r="AF3577" t="e">
        <f>MONTH(Table1[[#This Row],[Date Sent]])</f>
        <v>#REF!</v>
      </c>
      <c r="AG3577" t="e">
        <f>YEAR(Table1[[#This Row],[Date Sent]])</f>
        <v>#REF!</v>
      </c>
      <c r="AH3577"/>
    </row>
    <row r="3578" spans="1:34" x14ac:dyDescent="0.2">
      <c r="A3578" t="s">
        <v>813</v>
      </c>
      <c r="B3578" t="s">
        <v>4379</v>
      </c>
      <c r="C3578" s="1">
        <v>44.4</v>
      </c>
      <c r="D3578" s="5">
        <v>45336</v>
      </c>
      <c r="E3578" t="s">
        <v>23</v>
      </c>
      <c r="F3578" t="s">
        <v>39</v>
      </c>
      <c r="G3578" s="16" t="s">
        <v>4380</v>
      </c>
      <c r="H3578" s="1"/>
      <c r="J3578"/>
      <c r="AC3578" s="5" t="e">
        <f>VLOOKUP(Table1[[#This Row],[Expense Report]],#REF!,3, 0)</f>
        <v>#REF!</v>
      </c>
      <c r="AD3578" t="s">
        <v>13196</v>
      </c>
      <c r="AE3578" t="s">
        <v>475</v>
      </c>
      <c r="AF3578" t="e">
        <f>MONTH(Table1[[#This Row],[Date Sent]])</f>
        <v>#REF!</v>
      </c>
      <c r="AG3578" t="e">
        <f>YEAR(Table1[[#This Row],[Date Sent]])</f>
        <v>#REF!</v>
      </c>
      <c r="AH3578"/>
    </row>
    <row r="3579" spans="1:34" x14ac:dyDescent="0.2">
      <c r="A3579" t="s">
        <v>813</v>
      </c>
      <c r="B3579" t="s">
        <v>4379</v>
      </c>
      <c r="C3579" s="1">
        <v>187.83</v>
      </c>
      <c r="D3579" s="5">
        <v>45338</v>
      </c>
      <c r="E3579" t="s">
        <v>6</v>
      </c>
      <c r="F3579" t="s">
        <v>14</v>
      </c>
      <c r="G3579" s="16" t="s">
        <v>4381</v>
      </c>
      <c r="H3579" s="1"/>
      <c r="J3579"/>
      <c r="AC3579" s="5" t="e">
        <f>VLOOKUP(Table1[[#This Row],[Expense Report]],#REF!,3, 0)</f>
        <v>#REF!</v>
      </c>
      <c r="AD3579" t="s">
        <v>13196</v>
      </c>
      <c r="AE3579" t="s">
        <v>475</v>
      </c>
      <c r="AF3579" t="e">
        <f>MONTH(Table1[[#This Row],[Date Sent]])</f>
        <v>#REF!</v>
      </c>
      <c r="AG3579" t="e">
        <f>YEAR(Table1[[#This Row],[Date Sent]])</f>
        <v>#REF!</v>
      </c>
      <c r="AH3579"/>
    </row>
    <row r="3580" spans="1:34" x14ac:dyDescent="0.2">
      <c r="A3580" t="s">
        <v>606</v>
      </c>
      <c r="B3580" t="s">
        <v>4382</v>
      </c>
      <c r="C3580" s="1">
        <v>132.99</v>
      </c>
      <c r="D3580" s="5">
        <v>45331</v>
      </c>
      <c r="E3580" t="s">
        <v>13</v>
      </c>
      <c r="F3580" t="s">
        <v>15</v>
      </c>
      <c r="G3580" s="16" t="s">
        <v>4383</v>
      </c>
      <c r="H3580" s="1"/>
      <c r="J3580"/>
      <c r="AC3580" s="5" t="e">
        <f>VLOOKUP(Table1[[#This Row],[Expense Report]],#REF!,3, 0)</f>
        <v>#REF!</v>
      </c>
      <c r="AD3580" t="s">
        <v>14563</v>
      </c>
      <c r="AE3580" t="s">
        <v>294</v>
      </c>
      <c r="AF3580" t="e">
        <f>MONTH(Table1[[#This Row],[Date Sent]])</f>
        <v>#REF!</v>
      </c>
      <c r="AG3580" t="e">
        <f>YEAR(Table1[[#This Row],[Date Sent]])</f>
        <v>#REF!</v>
      </c>
      <c r="AH3580"/>
    </row>
    <row r="3581" spans="1:34" x14ac:dyDescent="0.2">
      <c r="A3581" t="s">
        <v>606</v>
      </c>
      <c r="B3581" t="s">
        <v>4384</v>
      </c>
      <c r="C3581" s="1">
        <v>28.76</v>
      </c>
      <c r="D3581" s="5">
        <v>45331</v>
      </c>
      <c r="E3581" t="s">
        <v>13</v>
      </c>
      <c r="F3581" t="s">
        <v>15</v>
      </c>
      <c r="G3581" s="16" t="s">
        <v>4383</v>
      </c>
      <c r="H3581" s="1"/>
      <c r="J3581"/>
      <c r="AC3581" s="5" t="e">
        <f>VLOOKUP(Table1[[#This Row],[Expense Report]],#REF!,3, 0)</f>
        <v>#REF!</v>
      </c>
      <c r="AD3581" t="s">
        <v>14563</v>
      </c>
      <c r="AE3581" t="s">
        <v>294</v>
      </c>
      <c r="AF3581" t="e">
        <f>MONTH(Table1[[#This Row],[Date Sent]])</f>
        <v>#REF!</v>
      </c>
      <c r="AG3581" t="e">
        <f>YEAR(Table1[[#This Row],[Date Sent]])</f>
        <v>#REF!</v>
      </c>
      <c r="AH3581"/>
    </row>
    <row r="3582" spans="1:34" x14ac:dyDescent="0.2">
      <c r="A3582" t="s">
        <v>107</v>
      </c>
      <c r="B3582" t="s">
        <v>4385</v>
      </c>
      <c r="C3582" s="1">
        <v>21.33</v>
      </c>
      <c r="D3582" s="5">
        <v>45297</v>
      </c>
      <c r="E3582" t="s">
        <v>13</v>
      </c>
      <c r="F3582" t="s">
        <v>33</v>
      </c>
      <c r="G3582" s="16" t="s">
        <v>1159</v>
      </c>
      <c r="H3582" s="1"/>
      <c r="J3582"/>
      <c r="AC3582" s="5" t="e">
        <f>VLOOKUP(Table1[[#This Row],[Expense Report]],#REF!,3, 0)</f>
        <v>#REF!</v>
      </c>
      <c r="AD3582" t="s">
        <v>11649</v>
      </c>
      <c r="AE3582" t="s">
        <v>11649</v>
      </c>
      <c r="AF3582" t="e">
        <f>MONTH(Table1[[#This Row],[Date Sent]])</f>
        <v>#REF!</v>
      </c>
      <c r="AG3582" t="e">
        <f>YEAR(Table1[[#This Row],[Date Sent]])</f>
        <v>#REF!</v>
      </c>
      <c r="AH3582"/>
    </row>
    <row r="3583" spans="1:34" x14ac:dyDescent="0.2">
      <c r="A3583" t="s">
        <v>107</v>
      </c>
      <c r="B3583" t="s">
        <v>4385</v>
      </c>
      <c r="C3583" s="1">
        <v>6.43</v>
      </c>
      <c r="D3583" s="5">
        <v>45309</v>
      </c>
      <c r="E3583" t="s">
        <v>25</v>
      </c>
      <c r="F3583" t="s">
        <v>40</v>
      </c>
      <c r="G3583" s="16" t="s">
        <v>4386</v>
      </c>
      <c r="H3583" s="1"/>
      <c r="J3583"/>
      <c r="AC3583" s="5" t="e">
        <f>VLOOKUP(Table1[[#This Row],[Expense Report]],#REF!,3, 0)</f>
        <v>#REF!</v>
      </c>
      <c r="AD3583" t="s">
        <v>11649</v>
      </c>
      <c r="AE3583" t="s">
        <v>11649</v>
      </c>
      <c r="AF3583" t="e">
        <f>MONTH(Table1[[#This Row],[Date Sent]])</f>
        <v>#REF!</v>
      </c>
      <c r="AG3583" t="e">
        <f>YEAR(Table1[[#This Row],[Date Sent]])</f>
        <v>#REF!</v>
      </c>
      <c r="AH3583"/>
    </row>
    <row r="3584" spans="1:34" x14ac:dyDescent="0.2">
      <c r="A3584" t="s">
        <v>107</v>
      </c>
      <c r="B3584" t="s">
        <v>4385</v>
      </c>
      <c r="C3584" s="1">
        <v>70.400000000000006</v>
      </c>
      <c r="D3584" s="5">
        <v>45310</v>
      </c>
      <c r="E3584" t="s">
        <v>13</v>
      </c>
      <c r="F3584" t="s">
        <v>33</v>
      </c>
      <c r="G3584" s="16" t="s">
        <v>4387</v>
      </c>
      <c r="H3584" s="1"/>
      <c r="J3584"/>
      <c r="AC3584" s="5" t="e">
        <f>VLOOKUP(Table1[[#This Row],[Expense Report]],#REF!,3, 0)</f>
        <v>#REF!</v>
      </c>
      <c r="AD3584" t="s">
        <v>11649</v>
      </c>
      <c r="AE3584" t="s">
        <v>11649</v>
      </c>
      <c r="AF3584" t="e">
        <f>MONTH(Table1[[#This Row],[Date Sent]])</f>
        <v>#REF!</v>
      </c>
      <c r="AG3584" t="e">
        <f>YEAR(Table1[[#This Row],[Date Sent]])</f>
        <v>#REF!</v>
      </c>
      <c r="AH3584"/>
    </row>
    <row r="3585" spans="1:34" x14ac:dyDescent="0.2">
      <c r="A3585" t="s">
        <v>107</v>
      </c>
      <c r="B3585" t="s">
        <v>4385</v>
      </c>
      <c r="C3585" s="1">
        <v>17.8</v>
      </c>
      <c r="D3585" s="5">
        <v>45317</v>
      </c>
      <c r="E3585" t="s">
        <v>25</v>
      </c>
      <c r="F3585" t="s">
        <v>40</v>
      </c>
      <c r="G3585" s="16" t="s">
        <v>4388</v>
      </c>
      <c r="H3585" s="1"/>
      <c r="J3585"/>
      <c r="AC3585" s="5" t="e">
        <f>VLOOKUP(Table1[[#This Row],[Expense Report]],#REF!,3, 0)</f>
        <v>#REF!</v>
      </c>
      <c r="AD3585" t="s">
        <v>11649</v>
      </c>
      <c r="AE3585" t="s">
        <v>11649</v>
      </c>
      <c r="AF3585" t="e">
        <f>MONTH(Table1[[#This Row],[Date Sent]])</f>
        <v>#REF!</v>
      </c>
      <c r="AG3585" t="e">
        <f>YEAR(Table1[[#This Row],[Date Sent]])</f>
        <v>#REF!</v>
      </c>
      <c r="AH3585"/>
    </row>
    <row r="3586" spans="1:34" x14ac:dyDescent="0.2">
      <c r="A3586" t="s">
        <v>107</v>
      </c>
      <c r="B3586" t="s">
        <v>4385</v>
      </c>
      <c r="C3586" s="1">
        <v>76.2</v>
      </c>
      <c r="D3586" s="5">
        <v>45317</v>
      </c>
      <c r="E3586" t="s">
        <v>13</v>
      </c>
      <c r="F3586" t="s">
        <v>33</v>
      </c>
      <c r="G3586" s="16" t="s">
        <v>4389</v>
      </c>
      <c r="H3586" s="1"/>
      <c r="J3586"/>
      <c r="AC3586" s="5" t="e">
        <f>VLOOKUP(Table1[[#This Row],[Expense Report]],#REF!,3, 0)</f>
        <v>#REF!</v>
      </c>
      <c r="AD3586" t="s">
        <v>11649</v>
      </c>
      <c r="AE3586" t="s">
        <v>11649</v>
      </c>
      <c r="AF3586" t="e">
        <f>MONTH(Table1[[#This Row],[Date Sent]])</f>
        <v>#REF!</v>
      </c>
      <c r="AG3586" t="e">
        <f>YEAR(Table1[[#This Row],[Date Sent]])</f>
        <v>#REF!</v>
      </c>
      <c r="AH3586"/>
    </row>
    <row r="3587" spans="1:34" x14ac:dyDescent="0.2">
      <c r="A3587" t="s">
        <v>107</v>
      </c>
      <c r="B3587" t="s">
        <v>4385</v>
      </c>
      <c r="C3587" s="1">
        <v>12.91</v>
      </c>
      <c r="D3587" s="5">
        <v>45317</v>
      </c>
      <c r="E3587" t="s">
        <v>21</v>
      </c>
      <c r="F3587" t="s">
        <v>15</v>
      </c>
      <c r="G3587" s="16" t="s">
        <v>4390</v>
      </c>
      <c r="H3587" s="1"/>
      <c r="J3587"/>
      <c r="AC3587" s="5" t="e">
        <f>VLOOKUP(Table1[[#This Row],[Expense Report]],#REF!,3, 0)</f>
        <v>#REF!</v>
      </c>
      <c r="AD3587" t="s">
        <v>11649</v>
      </c>
      <c r="AE3587" t="s">
        <v>11649</v>
      </c>
      <c r="AF3587" t="e">
        <f>MONTH(Table1[[#This Row],[Date Sent]])</f>
        <v>#REF!</v>
      </c>
      <c r="AG3587" t="e">
        <f>YEAR(Table1[[#This Row],[Date Sent]])</f>
        <v>#REF!</v>
      </c>
      <c r="AH3587"/>
    </row>
    <row r="3588" spans="1:34" x14ac:dyDescent="0.2">
      <c r="A3588" t="s">
        <v>107</v>
      </c>
      <c r="B3588" t="s">
        <v>4385</v>
      </c>
      <c r="C3588" s="1">
        <v>32.020000000000003</v>
      </c>
      <c r="D3588" s="5">
        <v>45321</v>
      </c>
      <c r="E3588" t="s">
        <v>13</v>
      </c>
      <c r="F3588" t="s">
        <v>33</v>
      </c>
      <c r="G3588" s="16" t="s">
        <v>4391</v>
      </c>
      <c r="H3588" s="1"/>
      <c r="J3588"/>
      <c r="AC3588" s="5" t="e">
        <f>VLOOKUP(Table1[[#This Row],[Expense Report]],#REF!,3, 0)</f>
        <v>#REF!</v>
      </c>
      <c r="AD3588" t="s">
        <v>11649</v>
      </c>
      <c r="AE3588" t="s">
        <v>11649</v>
      </c>
      <c r="AF3588" t="e">
        <f>MONTH(Table1[[#This Row],[Date Sent]])</f>
        <v>#REF!</v>
      </c>
      <c r="AG3588" t="e">
        <f>YEAR(Table1[[#This Row],[Date Sent]])</f>
        <v>#REF!</v>
      </c>
      <c r="AH3588"/>
    </row>
    <row r="3589" spans="1:34" x14ac:dyDescent="0.2">
      <c r="A3589" t="s">
        <v>107</v>
      </c>
      <c r="B3589" t="s">
        <v>4385</v>
      </c>
      <c r="C3589" s="1">
        <v>143.59</v>
      </c>
      <c r="D3589" s="5">
        <v>45327</v>
      </c>
      <c r="E3589" t="s">
        <v>25</v>
      </c>
      <c r="F3589" t="s">
        <v>33</v>
      </c>
      <c r="G3589" s="16" t="s">
        <v>4392</v>
      </c>
      <c r="H3589" s="1"/>
      <c r="J3589"/>
      <c r="AC3589" s="5" t="e">
        <f>VLOOKUP(Table1[[#This Row],[Expense Report]],#REF!,3, 0)</f>
        <v>#REF!</v>
      </c>
      <c r="AD3589" t="s">
        <v>11649</v>
      </c>
      <c r="AE3589" t="s">
        <v>11649</v>
      </c>
      <c r="AF3589" t="e">
        <f>MONTH(Table1[[#This Row],[Date Sent]])</f>
        <v>#REF!</v>
      </c>
      <c r="AG3589" t="e">
        <f>YEAR(Table1[[#This Row],[Date Sent]])</f>
        <v>#REF!</v>
      </c>
      <c r="AH3589"/>
    </row>
    <row r="3590" spans="1:34" x14ac:dyDescent="0.2">
      <c r="A3590" t="s">
        <v>107</v>
      </c>
      <c r="B3590" t="s">
        <v>4385</v>
      </c>
      <c r="C3590" s="1">
        <v>84.13</v>
      </c>
      <c r="D3590" s="5">
        <v>45327</v>
      </c>
      <c r="E3590" t="s">
        <v>13</v>
      </c>
      <c r="F3590" t="s">
        <v>33</v>
      </c>
      <c r="G3590" s="16" t="s">
        <v>1785</v>
      </c>
      <c r="H3590" s="1"/>
      <c r="J3590"/>
      <c r="AC3590" s="5" t="e">
        <f>VLOOKUP(Table1[[#This Row],[Expense Report]],#REF!,3, 0)</f>
        <v>#REF!</v>
      </c>
      <c r="AD3590" t="s">
        <v>11649</v>
      </c>
      <c r="AE3590" t="s">
        <v>11649</v>
      </c>
      <c r="AF3590" t="e">
        <f>MONTH(Table1[[#This Row],[Date Sent]])</f>
        <v>#REF!</v>
      </c>
      <c r="AG3590" t="e">
        <f>YEAR(Table1[[#This Row],[Date Sent]])</f>
        <v>#REF!</v>
      </c>
      <c r="AH3590"/>
    </row>
    <row r="3591" spans="1:34" x14ac:dyDescent="0.2">
      <c r="A3591" t="s">
        <v>641</v>
      </c>
      <c r="B3591" t="s">
        <v>4393</v>
      </c>
      <c r="C3591" s="1">
        <v>117.83</v>
      </c>
      <c r="D3591" s="5">
        <v>45320</v>
      </c>
      <c r="E3591" t="s">
        <v>21</v>
      </c>
      <c r="F3591" t="s">
        <v>39</v>
      </c>
      <c r="G3591" s="16" t="s">
        <v>4394</v>
      </c>
      <c r="H3591" s="1"/>
      <c r="J3591"/>
      <c r="AC3591" s="5" t="e">
        <f>VLOOKUP(Table1[[#This Row],[Expense Report]],#REF!,3, 0)</f>
        <v>#REF!</v>
      </c>
      <c r="AD3591" t="s">
        <v>14562</v>
      </c>
      <c r="AE3591" t="s">
        <v>13208</v>
      </c>
      <c r="AF3591" t="e">
        <f>MONTH(Table1[[#This Row],[Date Sent]])</f>
        <v>#REF!</v>
      </c>
      <c r="AG3591" t="e">
        <f>YEAR(Table1[[#This Row],[Date Sent]])</f>
        <v>#REF!</v>
      </c>
      <c r="AH3591"/>
    </row>
    <row r="3592" spans="1:34" x14ac:dyDescent="0.2">
      <c r="A3592" t="s">
        <v>641</v>
      </c>
      <c r="B3592" t="s">
        <v>4393</v>
      </c>
      <c r="C3592" s="1">
        <v>106.65</v>
      </c>
      <c r="D3592" s="5">
        <v>45322</v>
      </c>
      <c r="E3592" t="s">
        <v>21</v>
      </c>
      <c r="F3592" t="s">
        <v>39</v>
      </c>
      <c r="G3592" s="16" t="s">
        <v>1274</v>
      </c>
      <c r="H3592" s="1"/>
      <c r="J3592"/>
      <c r="AC3592" s="5" t="e">
        <f>VLOOKUP(Table1[[#This Row],[Expense Report]],#REF!,3, 0)</f>
        <v>#REF!</v>
      </c>
      <c r="AD3592" t="s">
        <v>14562</v>
      </c>
      <c r="AE3592" t="s">
        <v>13208</v>
      </c>
      <c r="AF3592" t="e">
        <f>MONTH(Table1[[#This Row],[Date Sent]])</f>
        <v>#REF!</v>
      </c>
      <c r="AG3592" t="e">
        <f>YEAR(Table1[[#This Row],[Date Sent]])</f>
        <v>#REF!</v>
      </c>
      <c r="AH3592"/>
    </row>
    <row r="3593" spans="1:34" x14ac:dyDescent="0.2">
      <c r="A3593" t="s">
        <v>641</v>
      </c>
      <c r="B3593" t="s">
        <v>4393</v>
      </c>
      <c r="C3593" s="1">
        <v>26.13</v>
      </c>
      <c r="D3593" s="5">
        <v>45322</v>
      </c>
      <c r="E3593" t="s">
        <v>21</v>
      </c>
      <c r="F3593" t="s">
        <v>15</v>
      </c>
      <c r="G3593" s="16" t="s">
        <v>4395</v>
      </c>
      <c r="H3593" s="1"/>
      <c r="J3593"/>
      <c r="AC3593" s="5" t="e">
        <f>VLOOKUP(Table1[[#This Row],[Expense Report]],#REF!,3, 0)</f>
        <v>#REF!</v>
      </c>
      <c r="AD3593" t="s">
        <v>14562</v>
      </c>
      <c r="AE3593" t="s">
        <v>13208</v>
      </c>
      <c r="AF3593" t="e">
        <f>MONTH(Table1[[#This Row],[Date Sent]])</f>
        <v>#REF!</v>
      </c>
      <c r="AG3593" t="e">
        <f>YEAR(Table1[[#This Row],[Date Sent]])</f>
        <v>#REF!</v>
      </c>
      <c r="AH3593"/>
    </row>
    <row r="3594" spans="1:34" x14ac:dyDescent="0.2">
      <c r="A3594" t="s">
        <v>641</v>
      </c>
      <c r="B3594" t="s">
        <v>4393</v>
      </c>
      <c r="C3594" s="1">
        <v>19.93</v>
      </c>
      <c r="D3594" s="5">
        <v>45323</v>
      </c>
      <c r="E3594" t="s">
        <v>21</v>
      </c>
      <c r="F3594" t="s">
        <v>39</v>
      </c>
      <c r="G3594" s="16" t="s">
        <v>4396</v>
      </c>
      <c r="H3594" s="1"/>
      <c r="J3594"/>
      <c r="AC3594" s="5" t="e">
        <f>VLOOKUP(Table1[[#This Row],[Expense Report]],#REF!,3, 0)</f>
        <v>#REF!</v>
      </c>
      <c r="AD3594" t="s">
        <v>14562</v>
      </c>
      <c r="AE3594" t="s">
        <v>13208</v>
      </c>
      <c r="AF3594" t="e">
        <f>MONTH(Table1[[#This Row],[Date Sent]])</f>
        <v>#REF!</v>
      </c>
      <c r="AG3594" t="e">
        <f>YEAR(Table1[[#This Row],[Date Sent]])</f>
        <v>#REF!</v>
      </c>
      <c r="AH3594"/>
    </row>
    <row r="3595" spans="1:34" x14ac:dyDescent="0.2">
      <c r="A3595" t="s">
        <v>641</v>
      </c>
      <c r="B3595" t="s">
        <v>4393</v>
      </c>
      <c r="C3595" s="1">
        <v>29.63</v>
      </c>
      <c r="D3595" s="5">
        <v>45325</v>
      </c>
      <c r="E3595" t="s">
        <v>21</v>
      </c>
      <c r="F3595" t="s">
        <v>39</v>
      </c>
      <c r="G3595" s="16" t="s">
        <v>1274</v>
      </c>
      <c r="H3595" s="1"/>
      <c r="J3595"/>
      <c r="AC3595" s="5" t="e">
        <f>VLOOKUP(Table1[[#This Row],[Expense Report]],#REF!,3, 0)</f>
        <v>#REF!</v>
      </c>
      <c r="AD3595" t="s">
        <v>14562</v>
      </c>
      <c r="AE3595" t="s">
        <v>13208</v>
      </c>
      <c r="AF3595" t="e">
        <f>MONTH(Table1[[#This Row],[Date Sent]])</f>
        <v>#REF!</v>
      </c>
      <c r="AG3595" t="e">
        <f>YEAR(Table1[[#This Row],[Date Sent]])</f>
        <v>#REF!</v>
      </c>
      <c r="AH3595"/>
    </row>
    <row r="3596" spans="1:34" x14ac:dyDescent="0.2">
      <c r="A3596" t="s">
        <v>641</v>
      </c>
      <c r="B3596" t="s">
        <v>4393</v>
      </c>
      <c r="C3596" s="1">
        <v>206.97</v>
      </c>
      <c r="D3596" s="5">
        <v>45326</v>
      </c>
      <c r="E3596" t="s">
        <v>21</v>
      </c>
      <c r="F3596" t="s">
        <v>33</v>
      </c>
      <c r="G3596" s="16" t="s">
        <v>4397</v>
      </c>
      <c r="H3596" s="1"/>
      <c r="J3596"/>
      <c r="AC3596" s="5" t="e">
        <f>VLOOKUP(Table1[[#This Row],[Expense Report]],#REF!,3, 0)</f>
        <v>#REF!</v>
      </c>
      <c r="AD3596" t="s">
        <v>14562</v>
      </c>
      <c r="AE3596" t="s">
        <v>13208</v>
      </c>
      <c r="AF3596" t="e">
        <f>MONTH(Table1[[#This Row],[Date Sent]])</f>
        <v>#REF!</v>
      </c>
      <c r="AG3596" t="e">
        <f>YEAR(Table1[[#This Row],[Date Sent]])</f>
        <v>#REF!</v>
      </c>
      <c r="AH3596"/>
    </row>
    <row r="3597" spans="1:34" x14ac:dyDescent="0.2">
      <c r="A3597" t="s">
        <v>641</v>
      </c>
      <c r="B3597" t="s">
        <v>4393</v>
      </c>
      <c r="C3597" s="1">
        <v>282.31</v>
      </c>
      <c r="D3597" s="5">
        <v>45327</v>
      </c>
      <c r="E3597" t="s">
        <v>21</v>
      </c>
      <c r="F3597" t="s">
        <v>49</v>
      </c>
      <c r="G3597" s="16" t="s">
        <v>4398</v>
      </c>
      <c r="H3597" s="1"/>
      <c r="J3597"/>
      <c r="AC3597" s="5" t="e">
        <f>VLOOKUP(Table1[[#This Row],[Expense Report]],#REF!,3, 0)</f>
        <v>#REF!</v>
      </c>
      <c r="AD3597" t="s">
        <v>14562</v>
      </c>
      <c r="AE3597" t="s">
        <v>13208</v>
      </c>
      <c r="AF3597" t="e">
        <f>MONTH(Table1[[#This Row],[Date Sent]])</f>
        <v>#REF!</v>
      </c>
      <c r="AG3597" t="e">
        <f>YEAR(Table1[[#This Row],[Date Sent]])</f>
        <v>#REF!</v>
      </c>
      <c r="AH3597"/>
    </row>
    <row r="3598" spans="1:34" x14ac:dyDescent="0.2">
      <c r="A3598" t="s">
        <v>641</v>
      </c>
      <c r="B3598" t="s">
        <v>4393</v>
      </c>
      <c r="C3598" s="1">
        <v>10.62</v>
      </c>
      <c r="D3598" s="5">
        <v>45327</v>
      </c>
      <c r="E3598" t="s">
        <v>21</v>
      </c>
      <c r="F3598" t="s">
        <v>33</v>
      </c>
      <c r="G3598" s="16" t="s">
        <v>1500</v>
      </c>
      <c r="H3598" s="1"/>
      <c r="J3598"/>
      <c r="AC3598" s="5" t="e">
        <f>VLOOKUP(Table1[[#This Row],[Expense Report]],#REF!,3, 0)</f>
        <v>#REF!</v>
      </c>
      <c r="AD3598" t="s">
        <v>14562</v>
      </c>
      <c r="AE3598" t="s">
        <v>13208</v>
      </c>
      <c r="AF3598" t="e">
        <f>MONTH(Table1[[#This Row],[Date Sent]])</f>
        <v>#REF!</v>
      </c>
      <c r="AG3598" t="e">
        <f>YEAR(Table1[[#This Row],[Date Sent]])</f>
        <v>#REF!</v>
      </c>
      <c r="AH3598"/>
    </row>
    <row r="3599" spans="1:34" x14ac:dyDescent="0.2">
      <c r="A3599" t="s">
        <v>641</v>
      </c>
      <c r="B3599" t="s">
        <v>4393</v>
      </c>
      <c r="C3599" s="1">
        <v>77.91</v>
      </c>
      <c r="D3599" s="5">
        <v>45327</v>
      </c>
      <c r="E3599" t="s">
        <v>21</v>
      </c>
      <c r="F3599" t="s">
        <v>39</v>
      </c>
      <c r="G3599" s="16" t="s">
        <v>4399</v>
      </c>
      <c r="H3599" s="1"/>
      <c r="J3599"/>
      <c r="AC3599" s="5" t="e">
        <f>VLOOKUP(Table1[[#This Row],[Expense Report]],#REF!,3, 0)</f>
        <v>#REF!</v>
      </c>
      <c r="AD3599" t="s">
        <v>14562</v>
      </c>
      <c r="AE3599" t="s">
        <v>13208</v>
      </c>
      <c r="AF3599" t="e">
        <f>MONTH(Table1[[#This Row],[Date Sent]])</f>
        <v>#REF!</v>
      </c>
      <c r="AG3599" t="e">
        <f>YEAR(Table1[[#This Row],[Date Sent]])</f>
        <v>#REF!</v>
      </c>
      <c r="AH3599"/>
    </row>
    <row r="3600" spans="1:34" x14ac:dyDescent="0.2">
      <c r="A3600" t="s">
        <v>641</v>
      </c>
      <c r="B3600" t="s">
        <v>4393</v>
      </c>
      <c r="C3600" s="1">
        <v>87.04</v>
      </c>
      <c r="D3600" s="5">
        <v>45328</v>
      </c>
      <c r="E3600" t="s">
        <v>21</v>
      </c>
      <c r="F3600" t="s">
        <v>16</v>
      </c>
      <c r="G3600" s="16" t="s">
        <v>1964</v>
      </c>
      <c r="H3600" s="1"/>
      <c r="J3600"/>
      <c r="AC3600" s="5" t="e">
        <f>VLOOKUP(Table1[[#This Row],[Expense Report]],#REF!,3, 0)</f>
        <v>#REF!</v>
      </c>
      <c r="AD3600" t="s">
        <v>14562</v>
      </c>
      <c r="AE3600" t="s">
        <v>13208</v>
      </c>
      <c r="AF3600" t="e">
        <f>MONTH(Table1[[#This Row],[Date Sent]])</f>
        <v>#REF!</v>
      </c>
      <c r="AG3600" t="e">
        <f>YEAR(Table1[[#This Row],[Date Sent]])</f>
        <v>#REF!</v>
      </c>
      <c r="AH3600"/>
    </row>
    <row r="3601" spans="1:34" x14ac:dyDescent="0.2">
      <c r="A3601" t="s">
        <v>641</v>
      </c>
      <c r="B3601" t="s">
        <v>4393</v>
      </c>
      <c r="C3601" s="1">
        <v>12.71</v>
      </c>
      <c r="D3601" s="5">
        <v>45328</v>
      </c>
      <c r="E3601" t="s">
        <v>21</v>
      </c>
      <c r="F3601" t="s">
        <v>39</v>
      </c>
      <c r="G3601" s="16" t="s">
        <v>1274</v>
      </c>
      <c r="H3601" s="1"/>
      <c r="J3601"/>
      <c r="AC3601" s="5" t="e">
        <f>VLOOKUP(Table1[[#This Row],[Expense Report]],#REF!,3, 0)</f>
        <v>#REF!</v>
      </c>
      <c r="AD3601" t="s">
        <v>14562</v>
      </c>
      <c r="AE3601" t="s">
        <v>13208</v>
      </c>
      <c r="AF3601" t="e">
        <f>MONTH(Table1[[#This Row],[Date Sent]])</f>
        <v>#REF!</v>
      </c>
      <c r="AG3601" t="e">
        <f>YEAR(Table1[[#This Row],[Date Sent]])</f>
        <v>#REF!</v>
      </c>
      <c r="AH3601"/>
    </row>
    <row r="3602" spans="1:34" x14ac:dyDescent="0.2">
      <c r="A3602" t="s">
        <v>2695</v>
      </c>
      <c r="B3602" t="s">
        <v>4400</v>
      </c>
      <c r="C3602" s="1">
        <v>18.78</v>
      </c>
      <c r="D3602" s="5">
        <v>45327</v>
      </c>
      <c r="E3602" t="s">
        <v>27</v>
      </c>
      <c r="F3602" t="s">
        <v>20</v>
      </c>
      <c r="G3602" s="16" t="s">
        <v>4401</v>
      </c>
      <c r="H3602" s="1"/>
      <c r="J3602"/>
      <c r="AC3602" s="5" t="e">
        <f>VLOOKUP(Table1[[#This Row],[Expense Report]],#REF!,3, 0)</f>
        <v>#REF!</v>
      </c>
      <c r="AD3602" t="s">
        <v>14656</v>
      </c>
      <c r="AE3602" t="s">
        <v>140</v>
      </c>
      <c r="AF3602" t="e">
        <f>MONTH(Table1[[#This Row],[Date Sent]])</f>
        <v>#REF!</v>
      </c>
      <c r="AG3602" t="e">
        <f>YEAR(Table1[[#This Row],[Date Sent]])</f>
        <v>#REF!</v>
      </c>
      <c r="AH3602"/>
    </row>
    <row r="3603" spans="1:34" x14ac:dyDescent="0.2">
      <c r="A3603" t="s">
        <v>2695</v>
      </c>
      <c r="B3603" t="s">
        <v>4400</v>
      </c>
      <c r="C3603" s="1">
        <v>1166.76</v>
      </c>
      <c r="D3603" s="5">
        <v>45336</v>
      </c>
      <c r="E3603" t="s">
        <v>27</v>
      </c>
      <c r="F3603" t="s">
        <v>20</v>
      </c>
      <c r="G3603" s="16" t="s">
        <v>4402</v>
      </c>
      <c r="H3603" s="1"/>
      <c r="J3603"/>
      <c r="AC3603" s="5" t="e">
        <f>VLOOKUP(Table1[[#This Row],[Expense Report]],#REF!,3, 0)</f>
        <v>#REF!</v>
      </c>
      <c r="AD3603" t="s">
        <v>14656</v>
      </c>
      <c r="AE3603" t="s">
        <v>140</v>
      </c>
      <c r="AF3603" t="e">
        <f>MONTH(Table1[[#This Row],[Date Sent]])</f>
        <v>#REF!</v>
      </c>
      <c r="AG3603" t="e">
        <f>YEAR(Table1[[#This Row],[Date Sent]])</f>
        <v>#REF!</v>
      </c>
      <c r="AH3603"/>
    </row>
    <row r="3604" spans="1:34" x14ac:dyDescent="0.2">
      <c r="A3604" t="s">
        <v>2213</v>
      </c>
      <c r="B3604" t="s">
        <v>4403</v>
      </c>
      <c r="C3604" s="1">
        <v>19.23</v>
      </c>
      <c r="D3604" s="5">
        <v>45326</v>
      </c>
      <c r="E3604" t="s">
        <v>21</v>
      </c>
      <c r="F3604" t="s">
        <v>33</v>
      </c>
      <c r="G3604" s="16" t="s">
        <v>4404</v>
      </c>
      <c r="H3604" s="1"/>
      <c r="J3604"/>
      <c r="AC3604" s="5" t="e">
        <f>VLOOKUP(Table1[[#This Row],[Expense Report]],#REF!,3, 0)</f>
        <v>#REF!</v>
      </c>
      <c r="AD3604" t="s">
        <v>13586</v>
      </c>
      <c r="AE3604" t="s">
        <v>140</v>
      </c>
      <c r="AF3604" t="e">
        <f>MONTH(Table1[[#This Row],[Date Sent]])</f>
        <v>#REF!</v>
      </c>
      <c r="AG3604" t="e">
        <f>YEAR(Table1[[#This Row],[Date Sent]])</f>
        <v>#REF!</v>
      </c>
      <c r="AH3604"/>
    </row>
    <row r="3605" spans="1:34" x14ac:dyDescent="0.2">
      <c r="A3605" t="s">
        <v>2213</v>
      </c>
      <c r="B3605" t="s">
        <v>4403</v>
      </c>
      <c r="C3605" s="1">
        <v>17.16</v>
      </c>
      <c r="D3605" s="5">
        <v>45327</v>
      </c>
      <c r="E3605" t="s">
        <v>21</v>
      </c>
      <c r="F3605" t="s">
        <v>33</v>
      </c>
      <c r="G3605" s="16" t="s">
        <v>4405</v>
      </c>
      <c r="H3605" s="1"/>
      <c r="J3605"/>
      <c r="AC3605" s="5" t="e">
        <f>VLOOKUP(Table1[[#This Row],[Expense Report]],#REF!,3, 0)</f>
        <v>#REF!</v>
      </c>
      <c r="AD3605" t="s">
        <v>13586</v>
      </c>
      <c r="AE3605" t="s">
        <v>140</v>
      </c>
      <c r="AF3605" t="e">
        <f>MONTH(Table1[[#This Row],[Date Sent]])</f>
        <v>#REF!</v>
      </c>
      <c r="AG3605" t="e">
        <f>YEAR(Table1[[#This Row],[Date Sent]])</f>
        <v>#REF!</v>
      </c>
      <c r="AH3605"/>
    </row>
    <row r="3606" spans="1:34" x14ac:dyDescent="0.2">
      <c r="A3606" t="s">
        <v>2213</v>
      </c>
      <c r="B3606" t="s">
        <v>4403</v>
      </c>
      <c r="C3606" s="1">
        <v>12.09</v>
      </c>
      <c r="D3606" s="5">
        <v>45327</v>
      </c>
      <c r="E3606" t="s">
        <v>21</v>
      </c>
      <c r="F3606" t="s">
        <v>33</v>
      </c>
      <c r="G3606" s="16" t="s">
        <v>928</v>
      </c>
      <c r="H3606" s="1"/>
      <c r="J3606"/>
      <c r="AC3606" s="5" t="e">
        <f>VLOOKUP(Table1[[#This Row],[Expense Report]],#REF!,3, 0)</f>
        <v>#REF!</v>
      </c>
      <c r="AD3606" t="s">
        <v>13586</v>
      </c>
      <c r="AE3606" t="s">
        <v>140</v>
      </c>
      <c r="AF3606" t="e">
        <f>MONTH(Table1[[#This Row],[Date Sent]])</f>
        <v>#REF!</v>
      </c>
      <c r="AG3606" t="e">
        <f>YEAR(Table1[[#This Row],[Date Sent]])</f>
        <v>#REF!</v>
      </c>
      <c r="AH3606"/>
    </row>
    <row r="3607" spans="1:34" x14ac:dyDescent="0.2">
      <c r="A3607" t="s">
        <v>2213</v>
      </c>
      <c r="B3607" t="s">
        <v>4403</v>
      </c>
      <c r="C3607" s="1">
        <v>26.82</v>
      </c>
      <c r="D3607" s="5">
        <v>45339</v>
      </c>
      <c r="E3607" t="s">
        <v>21</v>
      </c>
      <c r="F3607" t="s">
        <v>33</v>
      </c>
      <c r="G3607" s="16" t="s">
        <v>928</v>
      </c>
      <c r="H3607" s="1"/>
      <c r="J3607"/>
      <c r="AC3607" s="5" t="e">
        <f>VLOOKUP(Table1[[#This Row],[Expense Report]],#REF!,3, 0)</f>
        <v>#REF!</v>
      </c>
      <c r="AD3607" t="s">
        <v>13586</v>
      </c>
      <c r="AE3607" t="s">
        <v>140</v>
      </c>
      <c r="AF3607" t="e">
        <f>MONTH(Table1[[#This Row],[Date Sent]])</f>
        <v>#REF!</v>
      </c>
      <c r="AG3607" t="e">
        <f>YEAR(Table1[[#This Row],[Date Sent]])</f>
        <v>#REF!</v>
      </c>
      <c r="AH3607"/>
    </row>
    <row r="3608" spans="1:34" x14ac:dyDescent="0.2">
      <c r="A3608" t="s">
        <v>1053</v>
      </c>
      <c r="B3608" t="s">
        <v>4406</v>
      </c>
      <c r="C3608" s="1">
        <v>30.68</v>
      </c>
      <c r="D3608" s="5">
        <v>45312</v>
      </c>
      <c r="E3608" t="s">
        <v>21</v>
      </c>
      <c r="F3608" t="s">
        <v>33</v>
      </c>
      <c r="G3608" s="16" t="s">
        <v>4407</v>
      </c>
      <c r="H3608" s="1"/>
      <c r="J3608"/>
      <c r="AC3608" s="5" t="e">
        <f>VLOOKUP(Table1[[#This Row],[Expense Report]],#REF!,3, 0)</f>
        <v>#REF!</v>
      </c>
      <c r="AD3608" t="s">
        <v>14732</v>
      </c>
      <c r="AE3608" t="s">
        <v>14733</v>
      </c>
      <c r="AF3608" t="e">
        <f>MONTH(Table1[[#This Row],[Date Sent]])</f>
        <v>#REF!</v>
      </c>
      <c r="AG3608" t="e">
        <f>YEAR(Table1[[#This Row],[Date Sent]])</f>
        <v>#REF!</v>
      </c>
      <c r="AH3608"/>
    </row>
    <row r="3609" spans="1:34" x14ac:dyDescent="0.2">
      <c r="A3609" t="s">
        <v>1053</v>
      </c>
      <c r="B3609" t="s">
        <v>4406</v>
      </c>
      <c r="C3609" s="1">
        <v>105.71</v>
      </c>
      <c r="D3609" s="5">
        <v>45329</v>
      </c>
      <c r="E3609" t="s">
        <v>21</v>
      </c>
      <c r="F3609" t="s">
        <v>33</v>
      </c>
      <c r="G3609" s="16" t="s">
        <v>4408</v>
      </c>
      <c r="H3609" s="1"/>
      <c r="J3609"/>
      <c r="AC3609" s="5" t="e">
        <f>VLOOKUP(Table1[[#This Row],[Expense Report]],#REF!,3, 0)</f>
        <v>#REF!</v>
      </c>
      <c r="AD3609" t="s">
        <v>14732</v>
      </c>
      <c r="AE3609" t="s">
        <v>14733</v>
      </c>
      <c r="AF3609" t="e">
        <f>MONTH(Table1[[#This Row],[Date Sent]])</f>
        <v>#REF!</v>
      </c>
      <c r="AG3609" t="e">
        <f>YEAR(Table1[[#This Row],[Date Sent]])</f>
        <v>#REF!</v>
      </c>
      <c r="AH3609"/>
    </row>
    <row r="3610" spans="1:34" x14ac:dyDescent="0.2">
      <c r="A3610" t="s">
        <v>1053</v>
      </c>
      <c r="B3610" t="s">
        <v>4406</v>
      </c>
      <c r="C3610" s="1">
        <v>32.380000000000003</v>
      </c>
      <c r="D3610" s="5">
        <v>45330</v>
      </c>
      <c r="E3610" t="s">
        <v>21</v>
      </c>
      <c r="F3610" t="s">
        <v>33</v>
      </c>
      <c r="G3610" s="16" t="s">
        <v>4409</v>
      </c>
      <c r="H3610" s="1"/>
      <c r="J3610"/>
      <c r="AC3610" s="5" t="e">
        <f>VLOOKUP(Table1[[#This Row],[Expense Report]],#REF!,3, 0)</f>
        <v>#REF!</v>
      </c>
      <c r="AD3610" t="s">
        <v>14732</v>
      </c>
      <c r="AE3610" t="s">
        <v>14733</v>
      </c>
      <c r="AF3610" t="e">
        <f>MONTH(Table1[[#This Row],[Date Sent]])</f>
        <v>#REF!</v>
      </c>
      <c r="AG3610" t="e">
        <f>YEAR(Table1[[#This Row],[Date Sent]])</f>
        <v>#REF!</v>
      </c>
      <c r="AH3610"/>
    </row>
    <row r="3611" spans="1:34" x14ac:dyDescent="0.2">
      <c r="A3611" t="s">
        <v>1053</v>
      </c>
      <c r="B3611" t="s">
        <v>4406</v>
      </c>
      <c r="C3611" s="1">
        <v>27.34</v>
      </c>
      <c r="D3611" s="5">
        <v>45339</v>
      </c>
      <c r="E3611" t="s">
        <v>21</v>
      </c>
      <c r="F3611" t="s">
        <v>33</v>
      </c>
      <c r="G3611" s="16" t="s">
        <v>3066</v>
      </c>
      <c r="H3611" s="1"/>
      <c r="J3611"/>
      <c r="AC3611" s="5" t="e">
        <f>VLOOKUP(Table1[[#This Row],[Expense Report]],#REF!,3, 0)</f>
        <v>#REF!</v>
      </c>
      <c r="AD3611" t="s">
        <v>14732</v>
      </c>
      <c r="AE3611" t="s">
        <v>14733</v>
      </c>
      <c r="AF3611" t="e">
        <f>MONTH(Table1[[#This Row],[Date Sent]])</f>
        <v>#REF!</v>
      </c>
      <c r="AG3611" t="e">
        <f>YEAR(Table1[[#This Row],[Date Sent]])</f>
        <v>#REF!</v>
      </c>
      <c r="AH3611"/>
    </row>
    <row r="3612" spans="1:34" x14ac:dyDescent="0.2">
      <c r="A3612" t="s">
        <v>2546</v>
      </c>
      <c r="B3612" t="s">
        <v>4410</v>
      </c>
      <c r="C3612" s="1">
        <v>70.489999999999995</v>
      </c>
      <c r="D3612" s="5">
        <v>45266</v>
      </c>
      <c r="E3612" t="s">
        <v>21</v>
      </c>
      <c r="F3612" t="s">
        <v>15</v>
      </c>
      <c r="G3612" s="16" t="s">
        <v>4411</v>
      </c>
      <c r="H3612" s="1"/>
      <c r="J3612"/>
      <c r="AC3612" s="5" t="e">
        <f>VLOOKUP(Table1[[#This Row],[Expense Report]],#REF!,3, 0)</f>
        <v>#REF!</v>
      </c>
      <c r="AD3612" t="s">
        <v>14636</v>
      </c>
      <c r="AE3612" t="s">
        <v>140</v>
      </c>
      <c r="AF3612" t="e">
        <f>MONTH(Table1[[#This Row],[Date Sent]])</f>
        <v>#REF!</v>
      </c>
      <c r="AG3612" t="e">
        <f>YEAR(Table1[[#This Row],[Date Sent]])</f>
        <v>#REF!</v>
      </c>
      <c r="AH3612"/>
    </row>
    <row r="3613" spans="1:34" x14ac:dyDescent="0.2">
      <c r="A3613" t="s">
        <v>2546</v>
      </c>
      <c r="B3613" t="s">
        <v>4410</v>
      </c>
      <c r="C3613" s="1">
        <v>21.38</v>
      </c>
      <c r="D3613" s="5">
        <v>45288</v>
      </c>
      <c r="E3613" t="s">
        <v>20</v>
      </c>
      <c r="F3613" t="s">
        <v>33</v>
      </c>
      <c r="G3613" s="16" t="s">
        <v>4412</v>
      </c>
      <c r="H3613" s="1"/>
      <c r="J3613"/>
      <c r="AC3613" s="5" t="e">
        <f>VLOOKUP(Table1[[#This Row],[Expense Report]],#REF!,3, 0)</f>
        <v>#REF!</v>
      </c>
      <c r="AD3613" t="s">
        <v>14636</v>
      </c>
      <c r="AE3613" t="s">
        <v>140</v>
      </c>
      <c r="AF3613" t="e">
        <f>MONTH(Table1[[#This Row],[Date Sent]])</f>
        <v>#REF!</v>
      </c>
      <c r="AG3613" t="e">
        <f>YEAR(Table1[[#This Row],[Date Sent]])</f>
        <v>#REF!</v>
      </c>
      <c r="AH3613"/>
    </row>
    <row r="3614" spans="1:34" x14ac:dyDescent="0.2">
      <c r="A3614" t="s">
        <v>2546</v>
      </c>
      <c r="B3614" t="s">
        <v>4410</v>
      </c>
      <c r="C3614" s="1">
        <v>216.11</v>
      </c>
      <c r="D3614" s="5">
        <v>45301</v>
      </c>
      <c r="E3614" t="s">
        <v>25</v>
      </c>
      <c r="F3614" t="s">
        <v>17</v>
      </c>
      <c r="G3614" s="16" t="s">
        <v>4413</v>
      </c>
      <c r="H3614" s="1"/>
      <c r="J3614"/>
      <c r="AC3614" s="5" t="e">
        <f>VLOOKUP(Table1[[#This Row],[Expense Report]],#REF!,3, 0)</f>
        <v>#REF!</v>
      </c>
      <c r="AD3614" t="s">
        <v>14636</v>
      </c>
      <c r="AE3614" t="s">
        <v>140</v>
      </c>
      <c r="AF3614" t="e">
        <f>MONTH(Table1[[#This Row],[Date Sent]])</f>
        <v>#REF!</v>
      </c>
      <c r="AG3614" t="e">
        <f>YEAR(Table1[[#This Row],[Date Sent]])</f>
        <v>#REF!</v>
      </c>
      <c r="AH3614"/>
    </row>
    <row r="3615" spans="1:34" x14ac:dyDescent="0.2">
      <c r="A3615" t="s">
        <v>2546</v>
      </c>
      <c r="B3615" t="s">
        <v>4410</v>
      </c>
      <c r="C3615" s="1">
        <v>51.3</v>
      </c>
      <c r="D3615" s="5">
        <v>45312</v>
      </c>
      <c r="E3615" t="s">
        <v>10</v>
      </c>
      <c r="F3615" t="s">
        <v>9</v>
      </c>
      <c r="G3615" s="16" t="s">
        <v>9</v>
      </c>
      <c r="H3615" s="1"/>
      <c r="J3615"/>
      <c r="AC3615" s="5" t="e">
        <f>VLOOKUP(Table1[[#This Row],[Expense Report]],#REF!,3, 0)</f>
        <v>#REF!</v>
      </c>
      <c r="AD3615" t="s">
        <v>14636</v>
      </c>
      <c r="AE3615" t="s">
        <v>140</v>
      </c>
      <c r="AF3615" t="e">
        <f>MONTH(Table1[[#This Row],[Date Sent]])</f>
        <v>#REF!</v>
      </c>
      <c r="AG3615" t="e">
        <f>YEAR(Table1[[#This Row],[Date Sent]])</f>
        <v>#REF!</v>
      </c>
      <c r="AH3615"/>
    </row>
    <row r="3616" spans="1:34" x14ac:dyDescent="0.2">
      <c r="A3616" t="s">
        <v>2546</v>
      </c>
      <c r="B3616" t="s">
        <v>4410</v>
      </c>
      <c r="C3616" s="1">
        <v>42.76</v>
      </c>
      <c r="D3616" s="5">
        <v>45312</v>
      </c>
      <c r="E3616" t="s">
        <v>25</v>
      </c>
      <c r="F3616" t="s">
        <v>33</v>
      </c>
      <c r="G3616" s="16" t="s">
        <v>4414</v>
      </c>
      <c r="H3616" s="1"/>
      <c r="J3616"/>
      <c r="AC3616" s="5" t="e">
        <f>VLOOKUP(Table1[[#This Row],[Expense Report]],#REF!,3, 0)</f>
        <v>#REF!</v>
      </c>
      <c r="AD3616" t="s">
        <v>14636</v>
      </c>
      <c r="AE3616" t="s">
        <v>140</v>
      </c>
      <c r="AF3616" t="e">
        <f>MONTH(Table1[[#This Row],[Date Sent]])</f>
        <v>#REF!</v>
      </c>
      <c r="AG3616" t="e">
        <f>YEAR(Table1[[#This Row],[Date Sent]])</f>
        <v>#REF!</v>
      </c>
      <c r="AH3616"/>
    </row>
    <row r="3617" spans="1:34" x14ac:dyDescent="0.2">
      <c r="A3617" t="s">
        <v>2546</v>
      </c>
      <c r="B3617" t="s">
        <v>4410</v>
      </c>
      <c r="C3617" s="1">
        <v>23.52</v>
      </c>
      <c r="D3617" s="5">
        <v>45313</v>
      </c>
      <c r="E3617" t="s">
        <v>25</v>
      </c>
      <c r="F3617" t="s">
        <v>17</v>
      </c>
      <c r="G3617" s="16" t="s">
        <v>4415</v>
      </c>
      <c r="H3617" s="1"/>
      <c r="J3617"/>
      <c r="AC3617" s="5" t="e">
        <f>VLOOKUP(Table1[[#This Row],[Expense Report]],#REF!,3, 0)</f>
        <v>#REF!</v>
      </c>
      <c r="AD3617" t="s">
        <v>14636</v>
      </c>
      <c r="AE3617" t="s">
        <v>140</v>
      </c>
      <c r="AF3617" t="e">
        <f>MONTH(Table1[[#This Row],[Date Sent]])</f>
        <v>#REF!</v>
      </c>
      <c r="AG3617" t="e">
        <f>YEAR(Table1[[#This Row],[Date Sent]])</f>
        <v>#REF!</v>
      </c>
      <c r="AH3617"/>
    </row>
    <row r="3618" spans="1:34" x14ac:dyDescent="0.2">
      <c r="A3618" t="s">
        <v>2546</v>
      </c>
      <c r="B3618" t="s">
        <v>4410</v>
      </c>
      <c r="C3618" s="1">
        <v>43.85</v>
      </c>
      <c r="D3618" s="5">
        <v>45317</v>
      </c>
      <c r="E3618" t="s">
        <v>25</v>
      </c>
      <c r="F3618" t="s">
        <v>39</v>
      </c>
      <c r="G3618" s="16" t="s">
        <v>4416</v>
      </c>
      <c r="H3618" s="1"/>
      <c r="J3618"/>
      <c r="AC3618" s="5" t="e">
        <f>VLOOKUP(Table1[[#This Row],[Expense Report]],#REF!,3, 0)</f>
        <v>#REF!</v>
      </c>
      <c r="AD3618" t="s">
        <v>14636</v>
      </c>
      <c r="AE3618" t="s">
        <v>140</v>
      </c>
      <c r="AF3618" t="e">
        <f>MONTH(Table1[[#This Row],[Date Sent]])</f>
        <v>#REF!</v>
      </c>
      <c r="AG3618" t="e">
        <f>YEAR(Table1[[#This Row],[Date Sent]])</f>
        <v>#REF!</v>
      </c>
      <c r="AH3618"/>
    </row>
    <row r="3619" spans="1:34" x14ac:dyDescent="0.2">
      <c r="A3619" t="s">
        <v>2546</v>
      </c>
      <c r="B3619" t="s">
        <v>4410</v>
      </c>
      <c r="C3619" s="1">
        <v>161.04</v>
      </c>
      <c r="D3619" s="5">
        <v>45317</v>
      </c>
      <c r="E3619" t="s">
        <v>21</v>
      </c>
      <c r="F3619" t="s">
        <v>33</v>
      </c>
      <c r="G3619" s="16" t="s">
        <v>1070</v>
      </c>
      <c r="H3619" s="1"/>
      <c r="J3619"/>
      <c r="AC3619" s="5" t="e">
        <f>VLOOKUP(Table1[[#This Row],[Expense Report]],#REF!,3, 0)</f>
        <v>#REF!</v>
      </c>
      <c r="AD3619" t="s">
        <v>14636</v>
      </c>
      <c r="AE3619" t="s">
        <v>140</v>
      </c>
      <c r="AF3619" t="e">
        <f>MONTH(Table1[[#This Row],[Date Sent]])</f>
        <v>#REF!</v>
      </c>
      <c r="AG3619" t="e">
        <f>YEAR(Table1[[#This Row],[Date Sent]])</f>
        <v>#REF!</v>
      </c>
      <c r="AH3619"/>
    </row>
    <row r="3620" spans="1:34" x14ac:dyDescent="0.2">
      <c r="A3620" t="s">
        <v>2546</v>
      </c>
      <c r="B3620" t="s">
        <v>4410</v>
      </c>
      <c r="C3620" s="1">
        <v>481.5</v>
      </c>
      <c r="D3620" s="5">
        <v>45318</v>
      </c>
      <c r="E3620" t="s">
        <v>13</v>
      </c>
      <c r="F3620" t="s">
        <v>33</v>
      </c>
      <c r="G3620" s="16" t="s">
        <v>4417</v>
      </c>
      <c r="H3620" s="1"/>
      <c r="J3620"/>
      <c r="AC3620" s="5" t="e">
        <f>VLOOKUP(Table1[[#This Row],[Expense Report]],#REF!,3, 0)</f>
        <v>#REF!</v>
      </c>
      <c r="AD3620" t="s">
        <v>14636</v>
      </c>
      <c r="AE3620" t="s">
        <v>140</v>
      </c>
      <c r="AF3620" t="e">
        <f>MONTH(Table1[[#This Row],[Date Sent]])</f>
        <v>#REF!</v>
      </c>
      <c r="AG3620" t="e">
        <f>YEAR(Table1[[#This Row],[Date Sent]])</f>
        <v>#REF!</v>
      </c>
      <c r="AH3620"/>
    </row>
    <row r="3621" spans="1:34" x14ac:dyDescent="0.2">
      <c r="A3621" t="s">
        <v>2546</v>
      </c>
      <c r="B3621" t="s">
        <v>4410</v>
      </c>
      <c r="C3621" s="1">
        <v>51.93</v>
      </c>
      <c r="D3621" s="5">
        <v>45327</v>
      </c>
      <c r="E3621" t="s">
        <v>20</v>
      </c>
      <c r="F3621" t="s">
        <v>33</v>
      </c>
      <c r="G3621" s="16" t="s">
        <v>4418</v>
      </c>
      <c r="H3621" s="1"/>
      <c r="J3621"/>
      <c r="AC3621" s="5" t="e">
        <f>VLOOKUP(Table1[[#This Row],[Expense Report]],#REF!,3, 0)</f>
        <v>#REF!</v>
      </c>
      <c r="AD3621" t="s">
        <v>14636</v>
      </c>
      <c r="AE3621" t="s">
        <v>140</v>
      </c>
      <c r="AF3621" t="e">
        <f>MONTH(Table1[[#This Row],[Date Sent]])</f>
        <v>#REF!</v>
      </c>
      <c r="AG3621" t="e">
        <f>YEAR(Table1[[#This Row],[Date Sent]])</f>
        <v>#REF!</v>
      </c>
      <c r="AH3621"/>
    </row>
    <row r="3622" spans="1:34" x14ac:dyDescent="0.2">
      <c r="A3622" t="s">
        <v>2546</v>
      </c>
      <c r="B3622" t="s">
        <v>4410</v>
      </c>
      <c r="C3622" s="1">
        <v>8.5399999999999991</v>
      </c>
      <c r="D3622" s="5">
        <v>45334</v>
      </c>
      <c r="E3622" t="s">
        <v>21</v>
      </c>
      <c r="F3622" t="s">
        <v>15</v>
      </c>
      <c r="G3622" s="16" t="s">
        <v>1244</v>
      </c>
      <c r="H3622" s="1"/>
      <c r="J3622"/>
      <c r="AC3622" s="5" t="e">
        <f>VLOOKUP(Table1[[#This Row],[Expense Report]],#REF!,3, 0)</f>
        <v>#REF!</v>
      </c>
      <c r="AD3622" t="s">
        <v>14636</v>
      </c>
      <c r="AE3622" t="s">
        <v>140</v>
      </c>
      <c r="AF3622" t="e">
        <f>MONTH(Table1[[#This Row],[Date Sent]])</f>
        <v>#REF!</v>
      </c>
      <c r="AG3622" t="e">
        <f>YEAR(Table1[[#This Row],[Date Sent]])</f>
        <v>#REF!</v>
      </c>
      <c r="AH3622"/>
    </row>
    <row r="3623" spans="1:34" x14ac:dyDescent="0.2">
      <c r="A3623" t="s">
        <v>2546</v>
      </c>
      <c r="B3623" t="s">
        <v>4410</v>
      </c>
      <c r="C3623" s="1">
        <v>106.99</v>
      </c>
      <c r="D3623" s="5">
        <v>45337</v>
      </c>
      <c r="E3623" t="s">
        <v>25</v>
      </c>
      <c r="F3623" t="s">
        <v>33</v>
      </c>
      <c r="G3623" s="16" t="s">
        <v>1819</v>
      </c>
      <c r="H3623" s="1"/>
      <c r="J3623"/>
      <c r="AC3623" s="5" t="e">
        <f>VLOOKUP(Table1[[#This Row],[Expense Report]],#REF!,3, 0)</f>
        <v>#REF!</v>
      </c>
      <c r="AD3623" t="s">
        <v>14636</v>
      </c>
      <c r="AE3623" t="s">
        <v>140</v>
      </c>
      <c r="AF3623" t="e">
        <f>MONTH(Table1[[#This Row],[Date Sent]])</f>
        <v>#REF!</v>
      </c>
      <c r="AG3623" t="e">
        <f>YEAR(Table1[[#This Row],[Date Sent]])</f>
        <v>#REF!</v>
      </c>
      <c r="AH3623"/>
    </row>
    <row r="3624" spans="1:34" x14ac:dyDescent="0.2">
      <c r="A3624" t="s">
        <v>74</v>
      </c>
      <c r="B3624" t="s">
        <v>4419</v>
      </c>
      <c r="C3624" s="1">
        <v>171.13</v>
      </c>
      <c r="D3624" s="5">
        <v>45306</v>
      </c>
      <c r="E3624" t="s">
        <v>21</v>
      </c>
      <c r="F3624" t="s">
        <v>33</v>
      </c>
      <c r="G3624" s="16" t="s">
        <v>4420</v>
      </c>
      <c r="H3624" s="1"/>
      <c r="J3624"/>
      <c r="AC3624" s="5" t="e">
        <f>VLOOKUP(Table1[[#This Row],[Expense Report]],#REF!,3, 0)</f>
        <v>#REF!</v>
      </c>
      <c r="AD3624" t="s">
        <v>14559</v>
      </c>
      <c r="AE3624" t="s">
        <v>140</v>
      </c>
      <c r="AF3624" t="e">
        <f>MONTH(Table1[[#This Row],[Date Sent]])</f>
        <v>#REF!</v>
      </c>
      <c r="AG3624" t="e">
        <f>YEAR(Table1[[#This Row],[Date Sent]])</f>
        <v>#REF!</v>
      </c>
      <c r="AH3624"/>
    </row>
    <row r="3625" spans="1:34" x14ac:dyDescent="0.2">
      <c r="A3625" t="s">
        <v>74</v>
      </c>
      <c r="B3625" t="s">
        <v>4419</v>
      </c>
      <c r="C3625" s="1">
        <v>499.35</v>
      </c>
      <c r="D3625" s="5">
        <v>45319</v>
      </c>
      <c r="E3625" t="s">
        <v>21</v>
      </c>
      <c r="F3625" t="s">
        <v>33</v>
      </c>
      <c r="G3625" s="16" t="s">
        <v>4421</v>
      </c>
      <c r="H3625" s="1"/>
      <c r="J3625"/>
      <c r="AC3625" s="5" t="e">
        <f>VLOOKUP(Table1[[#This Row],[Expense Report]],#REF!,3, 0)</f>
        <v>#REF!</v>
      </c>
      <c r="AD3625" t="s">
        <v>14559</v>
      </c>
      <c r="AE3625" t="s">
        <v>140</v>
      </c>
      <c r="AF3625" t="e">
        <f>MONTH(Table1[[#This Row],[Date Sent]])</f>
        <v>#REF!</v>
      </c>
      <c r="AG3625" t="e">
        <f>YEAR(Table1[[#This Row],[Date Sent]])</f>
        <v>#REF!</v>
      </c>
      <c r="AH3625"/>
    </row>
    <row r="3626" spans="1:34" x14ac:dyDescent="0.2">
      <c r="A3626" t="s">
        <v>660</v>
      </c>
      <c r="B3626" t="s">
        <v>4422</v>
      </c>
      <c r="C3626" s="1">
        <v>56.62</v>
      </c>
      <c r="D3626" s="5">
        <v>45328</v>
      </c>
      <c r="E3626" t="s">
        <v>25</v>
      </c>
      <c r="F3626" t="s">
        <v>17</v>
      </c>
      <c r="G3626" s="16" t="s">
        <v>4423</v>
      </c>
      <c r="H3626" s="1"/>
      <c r="J3626"/>
      <c r="AC3626" s="5" t="e">
        <f>VLOOKUP(Table1[[#This Row],[Expense Report]],#REF!,3, 0)</f>
        <v>#REF!</v>
      </c>
      <c r="AD3626" t="s">
        <v>14674</v>
      </c>
      <c r="AE3626" t="s">
        <v>140</v>
      </c>
      <c r="AF3626" t="e">
        <f>MONTH(Table1[[#This Row],[Date Sent]])</f>
        <v>#REF!</v>
      </c>
      <c r="AG3626" t="e">
        <f>YEAR(Table1[[#This Row],[Date Sent]])</f>
        <v>#REF!</v>
      </c>
      <c r="AH3626"/>
    </row>
    <row r="3627" spans="1:34" x14ac:dyDescent="0.2">
      <c r="A3627" t="s">
        <v>660</v>
      </c>
      <c r="B3627" t="s">
        <v>4422</v>
      </c>
      <c r="C3627" s="1">
        <v>127.33</v>
      </c>
      <c r="D3627" s="5">
        <v>45329</v>
      </c>
      <c r="E3627" t="s">
        <v>25</v>
      </c>
      <c r="F3627" t="s">
        <v>17</v>
      </c>
      <c r="G3627" s="16" t="s">
        <v>4424</v>
      </c>
      <c r="H3627" s="1"/>
      <c r="J3627"/>
      <c r="AC3627" s="5" t="e">
        <f>VLOOKUP(Table1[[#This Row],[Expense Report]],#REF!,3, 0)</f>
        <v>#REF!</v>
      </c>
      <c r="AD3627" t="s">
        <v>14674</v>
      </c>
      <c r="AE3627" t="s">
        <v>140</v>
      </c>
      <c r="AF3627" t="e">
        <f>MONTH(Table1[[#This Row],[Date Sent]])</f>
        <v>#REF!</v>
      </c>
      <c r="AG3627" t="e">
        <f>YEAR(Table1[[#This Row],[Date Sent]])</f>
        <v>#REF!</v>
      </c>
      <c r="AH3627"/>
    </row>
    <row r="3628" spans="1:34" x14ac:dyDescent="0.2">
      <c r="A3628" t="s">
        <v>2158</v>
      </c>
      <c r="B3628" t="s">
        <v>4425</v>
      </c>
      <c r="C3628" s="1">
        <v>203.62</v>
      </c>
      <c r="D3628" s="5">
        <v>45308</v>
      </c>
      <c r="E3628" t="s">
        <v>21</v>
      </c>
      <c r="F3628" t="s">
        <v>18</v>
      </c>
      <c r="G3628" s="16" t="s">
        <v>4426</v>
      </c>
      <c r="H3628" s="1"/>
      <c r="J3628"/>
      <c r="AC3628" s="5" t="e">
        <f>VLOOKUP(Table1[[#This Row],[Expense Report]],#REF!,3, 0)</f>
        <v>#REF!</v>
      </c>
      <c r="AD3628" t="s">
        <v>13750</v>
      </c>
      <c r="AE3628" t="s">
        <v>140</v>
      </c>
      <c r="AF3628" t="e">
        <f>MONTH(Table1[[#This Row],[Date Sent]])</f>
        <v>#REF!</v>
      </c>
      <c r="AG3628" t="e">
        <f>YEAR(Table1[[#This Row],[Date Sent]])</f>
        <v>#REF!</v>
      </c>
      <c r="AH3628"/>
    </row>
    <row r="3629" spans="1:34" x14ac:dyDescent="0.2">
      <c r="A3629" t="s">
        <v>2158</v>
      </c>
      <c r="B3629" t="s">
        <v>4425</v>
      </c>
      <c r="C3629" s="1">
        <v>178.43</v>
      </c>
      <c r="D3629" s="5">
        <v>45316</v>
      </c>
      <c r="E3629" t="s">
        <v>21</v>
      </c>
      <c r="F3629" t="s">
        <v>33</v>
      </c>
      <c r="G3629" s="16" t="s">
        <v>4427</v>
      </c>
      <c r="H3629" s="1"/>
      <c r="J3629"/>
      <c r="AC3629" s="5" t="e">
        <f>VLOOKUP(Table1[[#This Row],[Expense Report]],#REF!,3, 0)</f>
        <v>#REF!</v>
      </c>
      <c r="AD3629" t="s">
        <v>13750</v>
      </c>
      <c r="AE3629" t="s">
        <v>140</v>
      </c>
      <c r="AF3629" t="e">
        <f>MONTH(Table1[[#This Row],[Date Sent]])</f>
        <v>#REF!</v>
      </c>
      <c r="AG3629" t="e">
        <f>YEAR(Table1[[#This Row],[Date Sent]])</f>
        <v>#REF!</v>
      </c>
      <c r="AH3629"/>
    </row>
    <row r="3630" spans="1:34" x14ac:dyDescent="0.2">
      <c r="A3630" t="s">
        <v>2158</v>
      </c>
      <c r="B3630" t="s">
        <v>4425</v>
      </c>
      <c r="C3630" s="1">
        <v>57.52</v>
      </c>
      <c r="D3630" s="5">
        <v>45321</v>
      </c>
      <c r="E3630" t="s">
        <v>8</v>
      </c>
      <c r="F3630" t="s">
        <v>39</v>
      </c>
      <c r="G3630" s="16" t="s">
        <v>4428</v>
      </c>
      <c r="H3630" s="1"/>
      <c r="J3630"/>
      <c r="AC3630" s="5" t="e">
        <f>VLOOKUP(Table1[[#This Row],[Expense Report]],#REF!,3, 0)</f>
        <v>#REF!</v>
      </c>
      <c r="AD3630" t="s">
        <v>13750</v>
      </c>
      <c r="AE3630" t="s">
        <v>140</v>
      </c>
      <c r="AF3630" t="e">
        <f>MONTH(Table1[[#This Row],[Date Sent]])</f>
        <v>#REF!</v>
      </c>
      <c r="AG3630" t="e">
        <f>YEAR(Table1[[#This Row],[Date Sent]])</f>
        <v>#REF!</v>
      </c>
      <c r="AH3630"/>
    </row>
    <row r="3631" spans="1:34" x14ac:dyDescent="0.2">
      <c r="A3631" t="s">
        <v>98</v>
      </c>
      <c r="B3631" t="s">
        <v>4429</v>
      </c>
      <c r="C3631" s="1">
        <v>64.150000000000006</v>
      </c>
      <c r="D3631" s="5">
        <v>45324</v>
      </c>
      <c r="E3631" t="s">
        <v>21</v>
      </c>
      <c r="F3631" t="s">
        <v>33</v>
      </c>
      <c r="G3631" s="16" t="s">
        <v>1364</v>
      </c>
      <c r="H3631" s="1"/>
      <c r="J3631"/>
      <c r="AC3631" s="5" t="e">
        <f>VLOOKUP(Table1[[#This Row],[Expense Report]],#REF!,3, 0)</f>
        <v>#REF!</v>
      </c>
      <c r="AD3631" t="s">
        <v>14635</v>
      </c>
      <c r="AE3631" t="s">
        <v>140</v>
      </c>
      <c r="AF3631" t="e">
        <f>MONTH(Table1[[#This Row],[Date Sent]])</f>
        <v>#REF!</v>
      </c>
      <c r="AG3631" t="e">
        <f>YEAR(Table1[[#This Row],[Date Sent]])</f>
        <v>#REF!</v>
      </c>
      <c r="AH3631"/>
    </row>
    <row r="3632" spans="1:34" x14ac:dyDescent="0.2">
      <c r="A3632" t="s">
        <v>98</v>
      </c>
      <c r="B3632" t="s">
        <v>4429</v>
      </c>
      <c r="C3632" s="1">
        <v>22.11</v>
      </c>
      <c r="D3632" s="5">
        <v>45324</v>
      </c>
      <c r="E3632" t="s">
        <v>20</v>
      </c>
      <c r="F3632" t="s">
        <v>40</v>
      </c>
      <c r="G3632" s="16" t="s">
        <v>4430</v>
      </c>
      <c r="H3632" s="1"/>
      <c r="J3632"/>
      <c r="AC3632" s="5" t="e">
        <f>VLOOKUP(Table1[[#This Row],[Expense Report]],#REF!,3, 0)</f>
        <v>#REF!</v>
      </c>
      <c r="AD3632" t="s">
        <v>14635</v>
      </c>
      <c r="AE3632" t="s">
        <v>140</v>
      </c>
      <c r="AF3632" t="e">
        <f>MONTH(Table1[[#This Row],[Date Sent]])</f>
        <v>#REF!</v>
      </c>
      <c r="AG3632" t="e">
        <f>YEAR(Table1[[#This Row],[Date Sent]])</f>
        <v>#REF!</v>
      </c>
      <c r="AH3632"/>
    </row>
    <row r="3633" spans="1:34" x14ac:dyDescent="0.2">
      <c r="A3633" t="s">
        <v>98</v>
      </c>
      <c r="B3633" t="s">
        <v>4429</v>
      </c>
      <c r="C3633" s="1">
        <v>154.07</v>
      </c>
      <c r="D3633" s="5">
        <v>45328</v>
      </c>
      <c r="E3633" t="s">
        <v>55</v>
      </c>
      <c r="F3633" t="s">
        <v>33</v>
      </c>
      <c r="G3633" s="16" t="s">
        <v>4431</v>
      </c>
      <c r="H3633" s="1"/>
      <c r="J3633"/>
      <c r="AC3633" s="5" t="e">
        <f>VLOOKUP(Table1[[#This Row],[Expense Report]],#REF!,3, 0)</f>
        <v>#REF!</v>
      </c>
      <c r="AD3633" t="s">
        <v>14635</v>
      </c>
      <c r="AE3633" t="s">
        <v>140</v>
      </c>
      <c r="AF3633" t="e">
        <f>MONTH(Table1[[#This Row],[Date Sent]])</f>
        <v>#REF!</v>
      </c>
      <c r="AG3633" t="e">
        <f>YEAR(Table1[[#This Row],[Date Sent]])</f>
        <v>#REF!</v>
      </c>
      <c r="AH3633"/>
    </row>
    <row r="3634" spans="1:34" x14ac:dyDescent="0.2">
      <c r="A3634" t="s">
        <v>98</v>
      </c>
      <c r="B3634" t="s">
        <v>4429</v>
      </c>
      <c r="C3634" s="1">
        <v>80.12</v>
      </c>
      <c r="D3634" s="5">
        <v>45328</v>
      </c>
      <c r="E3634" t="s">
        <v>20</v>
      </c>
      <c r="F3634" t="s">
        <v>39</v>
      </c>
      <c r="G3634" s="16" t="s">
        <v>4432</v>
      </c>
      <c r="H3634" s="1"/>
      <c r="J3634"/>
      <c r="AC3634" s="5" t="e">
        <f>VLOOKUP(Table1[[#This Row],[Expense Report]],#REF!,3, 0)</f>
        <v>#REF!</v>
      </c>
      <c r="AD3634" t="s">
        <v>14635</v>
      </c>
      <c r="AE3634" t="s">
        <v>140</v>
      </c>
      <c r="AF3634" t="e">
        <f>MONTH(Table1[[#This Row],[Date Sent]])</f>
        <v>#REF!</v>
      </c>
      <c r="AG3634" t="e">
        <f>YEAR(Table1[[#This Row],[Date Sent]])</f>
        <v>#REF!</v>
      </c>
      <c r="AH3634"/>
    </row>
    <row r="3635" spans="1:34" x14ac:dyDescent="0.2">
      <c r="A3635" t="s">
        <v>98</v>
      </c>
      <c r="B3635" t="s">
        <v>4429</v>
      </c>
      <c r="C3635" s="1">
        <v>592.94000000000005</v>
      </c>
      <c r="D3635" s="5">
        <v>45329</v>
      </c>
      <c r="E3635" t="s">
        <v>21</v>
      </c>
      <c r="F3635" t="s">
        <v>33</v>
      </c>
      <c r="G3635" s="16" t="s">
        <v>4433</v>
      </c>
      <c r="H3635" s="1"/>
      <c r="J3635"/>
      <c r="AC3635" s="5" t="e">
        <f>VLOOKUP(Table1[[#This Row],[Expense Report]],#REF!,3, 0)</f>
        <v>#REF!</v>
      </c>
      <c r="AD3635" t="s">
        <v>14635</v>
      </c>
      <c r="AE3635" t="s">
        <v>140</v>
      </c>
      <c r="AF3635" t="e">
        <f>MONTH(Table1[[#This Row],[Date Sent]])</f>
        <v>#REF!</v>
      </c>
      <c r="AG3635" t="e">
        <f>YEAR(Table1[[#This Row],[Date Sent]])</f>
        <v>#REF!</v>
      </c>
      <c r="AH3635"/>
    </row>
    <row r="3636" spans="1:34" x14ac:dyDescent="0.2">
      <c r="A3636" t="s">
        <v>98</v>
      </c>
      <c r="B3636" t="s">
        <v>4429</v>
      </c>
      <c r="C3636" s="1">
        <v>63.19</v>
      </c>
      <c r="D3636" s="5">
        <v>45334</v>
      </c>
      <c r="E3636" t="s">
        <v>21</v>
      </c>
      <c r="F3636" t="s">
        <v>33</v>
      </c>
      <c r="G3636" s="16" t="s">
        <v>4434</v>
      </c>
      <c r="H3636" s="1"/>
      <c r="J3636"/>
      <c r="AC3636" s="5" t="e">
        <f>VLOOKUP(Table1[[#This Row],[Expense Report]],#REF!,3, 0)</f>
        <v>#REF!</v>
      </c>
      <c r="AD3636" t="s">
        <v>14635</v>
      </c>
      <c r="AE3636" t="s">
        <v>140</v>
      </c>
      <c r="AF3636" t="e">
        <f>MONTH(Table1[[#This Row],[Date Sent]])</f>
        <v>#REF!</v>
      </c>
      <c r="AG3636" t="e">
        <f>YEAR(Table1[[#This Row],[Date Sent]])</f>
        <v>#REF!</v>
      </c>
      <c r="AH3636"/>
    </row>
    <row r="3637" spans="1:34" x14ac:dyDescent="0.2">
      <c r="A3637" t="s">
        <v>98</v>
      </c>
      <c r="B3637" t="s">
        <v>4429</v>
      </c>
      <c r="C3637" s="1">
        <v>16.239999999999998</v>
      </c>
      <c r="D3637" s="5">
        <v>45336</v>
      </c>
      <c r="E3637" t="s">
        <v>21</v>
      </c>
      <c r="F3637" t="s">
        <v>33</v>
      </c>
      <c r="G3637" s="16" t="s">
        <v>4435</v>
      </c>
      <c r="H3637" s="1"/>
      <c r="J3637"/>
      <c r="AC3637" s="5" t="e">
        <f>VLOOKUP(Table1[[#This Row],[Expense Report]],#REF!,3, 0)</f>
        <v>#REF!</v>
      </c>
      <c r="AD3637" t="s">
        <v>14635</v>
      </c>
      <c r="AE3637" t="s">
        <v>140</v>
      </c>
      <c r="AF3637" t="e">
        <f>MONTH(Table1[[#This Row],[Date Sent]])</f>
        <v>#REF!</v>
      </c>
      <c r="AG3637" t="e">
        <f>YEAR(Table1[[#This Row],[Date Sent]])</f>
        <v>#REF!</v>
      </c>
      <c r="AH3637"/>
    </row>
    <row r="3638" spans="1:34" x14ac:dyDescent="0.2">
      <c r="A3638" t="s">
        <v>4436</v>
      </c>
      <c r="B3638" t="s">
        <v>4437</v>
      </c>
      <c r="C3638" s="1">
        <v>440</v>
      </c>
      <c r="D3638" s="5">
        <v>45335</v>
      </c>
      <c r="E3638" t="s">
        <v>10</v>
      </c>
      <c r="F3638" t="s">
        <v>25</v>
      </c>
      <c r="G3638" s="16" t="s">
        <v>4438</v>
      </c>
      <c r="H3638" s="1"/>
      <c r="J3638"/>
      <c r="AC3638" s="5" t="e">
        <f>VLOOKUP(Table1[[#This Row],[Expense Report]],#REF!,3, 0)</f>
        <v>#REF!</v>
      </c>
      <c r="AD3638" t="s">
        <v>14646</v>
      </c>
      <c r="AE3638" t="s">
        <v>272</v>
      </c>
      <c r="AF3638" t="e">
        <f>MONTH(Table1[[#This Row],[Date Sent]])</f>
        <v>#REF!</v>
      </c>
      <c r="AG3638" t="e">
        <f>YEAR(Table1[[#This Row],[Date Sent]])</f>
        <v>#REF!</v>
      </c>
      <c r="AH3638"/>
    </row>
    <row r="3639" spans="1:34" x14ac:dyDescent="0.2">
      <c r="A3639" t="s">
        <v>346</v>
      </c>
      <c r="B3639" t="s">
        <v>4439</v>
      </c>
      <c r="C3639" s="1">
        <v>73.63</v>
      </c>
      <c r="D3639" s="5">
        <v>45310</v>
      </c>
      <c r="E3639" t="s">
        <v>21</v>
      </c>
      <c r="F3639" t="s">
        <v>33</v>
      </c>
      <c r="G3639" s="16" t="s">
        <v>4440</v>
      </c>
      <c r="H3639" s="1"/>
      <c r="J3639"/>
      <c r="AC3639" s="5" t="e">
        <f>VLOOKUP(Table1[[#This Row],[Expense Report]],#REF!,3, 0)</f>
        <v>#REF!</v>
      </c>
      <c r="AD3639" t="s">
        <v>13608</v>
      </c>
      <c r="AE3639" t="s">
        <v>294</v>
      </c>
      <c r="AF3639" t="e">
        <f>MONTH(Table1[[#This Row],[Date Sent]])</f>
        <v>#REF!</v>
      </c>
      <c r="AG3639" t="e">
        <f>YEAR(Table1[[#This Row],[Date Sent]])</f>
        <v>#REF!</v>
      </c>
      <c r="AH3639"/>
    </row>
    <row r="3640" spans="1:34" x14ac:dyDescent="0.2">
      <c r="A3640" t="s">
        <v>346</v>
      </c>
      <c r="B3640" t="s">
        <v>4439</v>
      </c>
      <c r="C3640" s="1">
        <v>25.28</v>
      </c>
      <c r="D3640" s="5">
        <v>45310</v>
      </c>
      <c r="E3640" t="s">
        <v>21</v>
      </c>
      <c r="F3640" t="s">
        <v>33</v>
      </c>
      <c r="G3640" s="16" t="s">
        <v>4441</v>
      </c>
      <c r="H3640" s="1"/>
      <c r="J3640"/>
      <c r="AC3640" s="5" t="e">
        <f>VLOOKUP(Table1[[#This Row],[Expense Report]],#REF!,3, 0)</f>
        <v>#REF!</v>
      </c>
      <c r="AD3640" t="s">
        <v>13608</v>
      </c>
      <c r="AE3640" t="s">
        <v>294</v>
      </c>
      <c r="AF3640" t="e">
        <f>MONTH(Table1[[#This Row],[Date Sent]])</f>
        <v>#REF!</v>
      </c>
      <c r="AG3640" t="e">
        <f>YEAR(Table1[[#This Row],[Date Sent]])</f>
        <v>#REF!</v>
      </c>
      <c r="AH3640"/>
    </row>
    <row r="3641" spans="1:34" x14ac:dyDescent="0.2">
      <c r="A3641" t="s">
        <v>346</v>
      </c>
      <c r="B3641" t="s">
        <v>4439</v>
      </c>
      <c r="C3641" s="1">
        <v>76.650000000000006</v>
      </c>
      <c r="D3641" s="5">
        <v>45318</v>
      </c>
      <c r="E3641" t="s">
        <v>20</v>
      </c>
      <c r="F3641" t="s">
        <v>39</v>
      </c>
      <c r="G3641" s="16" t="s">
        <v>1420</v>
      </c>
      <c r="H3641" s="1"/>
      <c r="J3641"/>
      <c r="AC3641" s="5" t="e">
        <f>VLOOKUP(Table1[[#This Row],[Expense Report]],#REF!,3, 0)</f>
        <v>#REF!</v>
      </c>
      <c r="AD3641" t="s">
        <v>13608</v>
      </c>
      <c r="AE3641" t="s">
        <v>294</v>
      </c>
      <c r="AF3641" t="e">
        <f>MONTH(Table1[[#This Row],[Date Sent]])</f>
        <v>#REF!</v>
      </c>
      <c r="AG3641" t="e">
        <f>YEAR(Table1[[#This Row],[Date Sent]])</f>
        <v>#REF!</v>
      </c>
      <c r="AH3641"/>
    </row>
    <row r="3642" spans="1:34" x14ac:dyDescent="0.2">
      <c r="A3642" t="s">
        <v>346</v>
      </c>
      <c r="B3642" t="s">
        <v>4439</v>
      </c>
      <c r="C3642" s="1">
        <v>10.86</v>
      </c>
      <c r="D3642" s="5">
        <v>45318</v>
      </c>
      <c r="E3642" t="s">
        <v>6</v>
      </c>
      <c r="F3642" t="s">
        <v>18</v>
      </c>
      <c r="G3642" s="16" t="s">
        <v>2137</v>
      </c>
      <c r="H3642" s="1"/>
      <c r="J3642"/>
      <c r="AC3642" s="5" t="e">
        <f>VLOOKUP(Table1[[#This Row],[Expense Report]],#REF!,3, 0)</f>
        <v>#REF!</v>
      </c>
      <c r="AD3642" t="s">
        <v>13608</v>
      </c>
      <c r="AE3642" t="s">
        <v>294</v>
      </c>
      <c r="AF3642" t="e">
        <f>MONTH(Table1[[#This Row],[Date Sent]])</f>
        <v>#REF!</v>
      </c>
      <c r="AG3642" t="e">
        <f>YEAR(Table1[[#This Row],[Date Sent]])</f>
        <v>#REF!</v>
      </c>
      <c r="AH3642"/>
    </row>
    <row r="3643" spans="1:34" x14ac:dyDescent="0.2">
      <c r="A3643" t="s">
        <v>346</v>
      </c>
      <c r="B3643" t="s">
        <v>4439</v>
      </c>
      <c r="C3643" s="1">
        <v>30</v>
      </c>
      <c r="D3643" s="5">
        <v>45318</v>
      </c>
      <c r="E3643" t="s">
        <v>6</v>
      </c>
      <c r="F3643" t="s">
        <v>24</v>
      </c>
      <c r="G3643" s="16" t="s">
        <v>4442</v>
      </c>
      <c r="H3643" s="1"/>
      <c r="J3643"/>
      <c r="AC3643" s="5" t="e">
        <f>VLOOKUP(Table1[[#This Row],[Expense Report]],#REF!,3, 0)</f>
        <v>#REF!</v>
      </c>
      <c r="AD3643" t="s">
        <v>13608</v>
      </c>
      <c r="AE3643" t="s">
        <v>294</v>
      </c>
      <c r="AF3643" t="e">
        <f>MONTH(Table1[[#This Row],[Date Sent]])</f>
        <v>#REF!</v>
      </c>
      <c r="AG3643" t="e">
        <f>YEAR(Table1[[#This Row],[Date Sent]])</f>
        <v>#REF!</v>
      </c>
      <c r="AH3643"/>
    </row>
    <row r="3644" spans="1:34" x14ac:dyDescent="0.2">
      <c r="A3644" t="s">
        <v>346</v>
      </c>
      <c r="B3644" t="s">
        <v>4439</v>
      </c>
      <c r="C3644" s="1">
        <v>43.98</v>
      </c>
      <c r="D3644" s="5">
        <v>45318</v>
      </c>
      <c r="E3644" t="s">
        <v>21</v>
      </c>
      <c r="F3644" t="s">
        <v>16</v>
      </c>
      <c r="G3644" s="16" t="s">
        <v>1057</v>
      </c>
      <c r="H3644" s="1"/>
      <c r="J3644"/>
      <c r="AC3644" s="5" t="e">
        <f>VLOOKUP(Table1[[#This Row],[Expense Report]],#REF!,3, 0)</f>
        <v>#REF!</v>
      </c>
      <c r="AD3644" t="s">
        <v>13608</v>
      </c>
      <c r="AE3644" t="s">
        <v>294</v>
      </c>
      <c r="AF3644" t="e">
        <f>MONTH(Table1[[#This Row],[Date Sent]])</f>
        <v>#REF!</v>
      </c>
      <c r="AG3644" t="e">
        <f>YEAR(Table1[[#This Row],[Date Sent]])</f>
        <v>#REF!</v>
      </c>
      <c r="AH3644"/>
    </row>
    <row r="3645" spans="1:34" x14ac:dyDescent="0.2">
      <c r="A3645" t="s">
        <v>346</v>
      </c>
      <c r="B3645" t="s">
        <v>4439</v>
      </c>
      <c r="C3645" s="1">
        <v>23.03</v>
      </c>
      <c r="D3645" s="5">
        <v>45320</v>
      </c>
      <c r="E3645" t="s">
        <v>20</v>
      </c>
      <c r="F3645" t="s">
        <v>33</v>
      </c>
      <c r="G3645" s="16" t="s">
        <v>4443</v>
      </c>
      <c r="H3645" s="1"/>
      <c r="J3645"/>
      <c r="AC3645" s="5" t="e">
        <f>VLOOKUP(Table1[[#This Row],[Expense Report]],#REF!,3, 0)</f>
        <v>#REF!</v>
      </c>
      <c r="AD3645" t="s">
        <v>13608</v>
      </c>
      <c r="AE3645" t="s">
        <v>294</v>
      </c>
      <c r="AF3645" t="e">
        <f>MONTH(Table1[[#This Row],[Date Sent]])</f>
        <v>#REF!</v>
      </c>
      <c r="AG3645" t="e">
        <f>YEAR(Table1[[#This Row],[Date Sent]])</f>
        <v>#REF!</v>
      </c>
      <c r="AH3645"/>
    </row>
    <row r="3646" spans="1:34" x14ac:dyDescent="0.2">
      <c r="A3646" t="s">
        <v>346</v>
      </c>
      <c r="B3646" t="s">
        <v>4439</v>
      </c>
      <c r="C3646" s="1">
        <v>25.69</v>
      </c>
      <c r="D3646" s="5">
        <v>45325</v>
      </c>
      <c r="E3646" t="s">
        <v>20</v>
      </c>
      <c r="F3646" t="s">
        <v>33</v>
      </c>
      <c r="G3646" s="16" t="s">
        <v>4443</v>
      </c>
      <c r="H3646" s="1"/>
      <c r="J3646"/>
      <c r="AC3646" s="5" t="e">
        <f>VLOOKUP(Table1[[#This Row],[Expense Report]],#REF!,3, 0)</f>
        <v>#REF!</v>
      </c>
      <c r="AD3646" t="s">
        <v>13608</v>
      </c>
      <c r="AE3646" t="s">
        <v>294</v>
      </c>
      <c r="AF3646" t="e">
        <f>MONTH(Table1[[#This Row],[Date Sent]])</f>
        <v>#REF!</v>
      </c>
      <c r="AG3646" t="e">
        <f>YEAR(Table1[[#This Row],[Date Sent]])</f>
        <v>#REF!</v>
      </c>
      <c r="AH3646"/>
    </row>
    <row r="3647" spans="1:34" x14ac:dyDescent="0.2">
      <c r="A3647" t="s">
        <v>346</v>
      </c>
      <c r="B3647" t="s">
        <v>4439</v>
      </c>
      <c r="C3647" s="1">
        <v>26.12</v>
      </c>
      <c r="D3647" s="5">
        <v>45327</v>
      </c>
      <c r="E3647" t="s">
        <v>6</v>
      </c>
      <c r="F3647" t="s">
        <v>18</v>
      </c>
      <c r="G3647" s="16" t="s">
        <v>4444</v>
      </c>
      <c r="H3647" s="1"/>
      <c r="J3647"/>
      <c r="AC3647" s="5" t="e">
        <f>VLOOKUP(Table1[[#This Row],[Expense Report]],#REF!,3, 0)</f>
        <v>#REF!</v>
      </c>
      <c r="AD3647" t="s">
        <v>13608</v>
      </c>
      <c r="AE3647" t="s">
        <v>294</v>
      </c>
      <c r="AF3647" t="e">
        <f>MONTH(Table1[[#This Row],[Date Sent]])</f>
        <v>#REF!</v>
      </c>
      <c r="AG3647" t="e">
        <f>YEAR(Table1[[#This Row],[Date Sent]])</f>
        <v>#REF!</v>
      </c>
      <c r="AH3647"/>
    </row>
    <row r="3648" spans="1:34" x14ac:dyDescent="0.2">
      <c r="A3648" t="s">
        <v>346</v>
      </c>
      <c r="B3648" t="s">
        <v>4439</v>
      </c>
      <c r="C3648" s="1">
        <v>69.38</v>
      </c>
      <c r="D3648" s="5">
        <v>45328</v>
      </c>
      <c r="E3648" t="s">
        <v>21</v>
      </c>
      <c r="F3648" t="s">
        <v>33</v>
      </c>
      <c r="G3648" s="16" t="s">
        <v>4445</v>
      </c>
      <c r="H3648" s="1"/>
      <c r="J3648"/>
      <c r="AC3648" s="5" t="e">
        <f>VLOOKUP(Table1[[#This Row],[Expense Report]],#REF!,3, 0)</f>
        <v>#REF!</v>
      </c>
      <c r="AD3648" t="s">
        <v>13608</v>
      </c>
      <c r="AE3648" t="s">
        <v>294</v>
      </c>
      <c r="AF3648" t="e">
        <f>MONTH(Table1[[#This Row],[Date Sent]])</f>
        <v>#REF!</v>
      </c>
      <c r="AG3648" t="e">
        <f>YEAR(Table1[[#This Row],[Date Sent]])</f>
        <v>#REF!</v>
      </c>
      <c r="AH3648"/>
    </row>
    <row r="3649" spans="1:34" x14ac:dyDescent="0.2">
      <c r="A3649" t="s">
        <v>346</v>
      </c>
      <c r="B3649" t="s">
        <v>4439</v>
      </c>
      <c r="C3649" s="1">
        <v>6.9</v>
      </c>
      <c r="D3649" s="5">
        <v>45329</v>
      </c>
      <c r="E3649" t="s">
        <v>20</v>
      </c>
      <c r="F3649" t="s">
        <v>40</v>
      </c>
      <c r="G3649" s="16" t="s">
        <v>4446</v>
      </c>
      <c r="H3649" s="1"/>
      <c r="J3649"/>
      <c r="AC3649" s="5" t="e">
        <f>VLOOKUP(Table1[[#This Row],[Expense Report]],#REF!,3, 0)</f>
        <v>#REF!</v>
      </c>
      <c r="AD3649" t="s">
        <v>13608</v>
      </c>
      <c r="AE3649" t="s">
        <v>294</v>
      </c>
      <c r="AF3649" t="e">
        <f>MONTH(Table1[[#This Row],[Date Sent]])</f>
        <v>#REF!</v>
      </c>
      <c r="AG3649" t="e">
        <f>YEAR(Table1[[#This Row],[Date Sent]])</f>
        <v>#REF!</v>
      </c>
      <c r="AH3649"/>
    </row>
    <row r="3650" spans="1:34" x14ac:dyDescent="0.2">
      <c r="A3650" t="s">
        <v>346</v>
      </c>
      <c r="B3650" t="s">
        <v>4439</v>
      </c>
      <c r="C3650" s="1">
        <v>73.040000000000006</v>
      </c>
      <c r="D3650" s="5">
        <v>45331</v>
      </c>
      <c r="E3650" t="s">
        <v>6</v>
      </c>
      <c r="F3650" t="s">
        <v>24</v>
      </c>
      <c r="G3650" s="16" t="s">
        <v>4447</v>
      </c>
      <c r="H3650" s="1"/>
      <c r="J3650"/>
      <c r="AC3650" s="5" t="e">
        <f>VLOOKUP(Table1[[#This Row],[Expense Report]],#REF!,3, 0)</f>
        <v>#REF!</v>
      </c>
      <c r="AD3650" t="s">
        <v>13608</v>
      </c>
      <c r="AE3650" t="s">
        <v>294</v>
      </c>
      <c r="AF3650" t="e">
        <f>MONTH(Table1[[#This Row],[Date Sent]])</f>
        <v>#REF!</v>
      </c>
      <c r="AG3650" t="e">
        <f>YEAR(Table1[[#This Row],[Date Sent]])</f>
        <v>#REF!</v>
      </c>
      <c r="AH3650"/>
    </row>
    <row r="3651" spans="1:34" x14ac:dyDescent="0.2">
      <c r="A3651" t="s">
        <v>346</v>
      </c>
      <c r="B3651" t="s">
        <v>4439</v>
      </c>
      <c r="C3651" s="1">
        <v>84.66</v>
      </c>
      <c r="D3651" s="5">
        <v>45333</v>
      </c>
      <c r="E3651" t="s">
        <v>20</v>
      </c>
      <c r="F3651" t="s">
        <v>33</v>
      </c>
      <c r="G3651" s="16" t="s">
        <v>950</v>
      </c>
      <c r="H3651" s="1"/>
      <c r="J3651"/>
      <c r="AC3651" s="5" t="e">
        <f>VLOOKUP(Table1[[#This Row],[Expense Report]],#REF!,3, 0)</f>
        <v>#REF!</v>
      </c>
      <c r="AD3651" t="s">
        <v>13608</v>
      </c>
      <c r="AE3651" t="s">
        <v>294</v>
      </c>
      <c r="AF3651" t="e">
        <f>MONTH(Table1[[#This Row],[Date Sent]])</f>
        <v>#REF!</v>
      </c>
      <c r="AG3651" t="e">
        <f>YEAR(Table1[[#This Row],[Date Sent]])</f>
        <v>#REF!</v>
      </c>
      <c r="AH3651"/>
    </row>
    <row r="3652" spans="1:34" x14ac:dyDescent="0.2">
      <c r="A3652" t="s">
        <v>346</v>
      </c>
      <c r="B3652" t="s">
        <v>4439</v>
      </c>
      <c r="C3652" s="1">
        <v>36.26</v>
      </c>
      <c r="D3652" s="5">
        <v>45335</v>
      </c>
      <c r="E3652" t="s">
        <v>20</v>
      </c>
      <c r="F3652" t="s">
        <v>33</v>
      </c>
      <c r="G3652" s="16" t="s">
        <v>4443</v>
      </c>
      <c r="H3652" s="1"/>
      <c r="J3652"/>
      <c r="AC3652" s="5" t="e">
        <f>VLOOKUP(Table1[[#This Row],[Expense Report]],#REF!,3, 0)</f>
        <v>#REF!</v>
      </c>
      <c r="AD3652" t="s">
        <v>13608</v>
      </c>
      <c r="AE3652" t="s">
        <v>294</v>
      </c>
      <c r="AF3652" t="e">
        <f>MONTH(Table1[[#This Row],[Date Sent]])</f>
        <v>#REF!</v>
      </c>
      <c r="AG3652" t="e">
        <f>YEAR(Table1[[#This Row],[Date Sent]])</f>
        <v>#REF!</v>
      </c>
      <c r="AH3652"/>
    </row>
    <row r="3653" spans="1:34" x14ac:dyDescent="0.2">
      <c r="A3653" t="s">
        <v>346</v>
      </c>
      <c r="B3653" t="s">
        <v>4439</v>
      </c>
      <c r="C3653" s="1">
        <v>45.89</v>
      </c>
      <c r="D3653" s="5">
        <v>45335</v>
      </c>
      <c r="E3653" t="s">
        <v>20</v>
      </c>
      <c r="F3653" t="s">
        <v>39</v>
      </c>
      <c r="G3653" s="16" t="s">
        <v>2609</v>
      </c>
      <c r="H3653" s="1"/>
      <c r="J3653"/>
      <c r="AC3653" s="5" t="e">
        <f>VLOOKUP(Table1[[#This Row],[Expense Report]],#REF!,3, 0)</f>
        <v>#REF!</v>
      </c>
      <c r="AD3653" t="s">
        <v>13608</v>
      </c>
      <c r="AE3653" t="s">
        <v>294</v>
      </c>
      <c r="AF3653" t="e">
        <f>MONTH(Table1[[#This Row],[Date Sent]])</f>
        <v>#REF!</v>
      </c>
      <c r="AG3653" t="e">
        <f>YEAR(Table1[[#This Row],[Date Sent]])</f>
        <v>#REF!</v>
      </c>
      <c r="AH3653"/>
    </row>
    <row r="3654" spans="1:34" x14ac:dyDescent="0.2">
      <c r="A3654" t="s">
        <v>346</v>
      </c>
      <c r="B3654" t="s">
        <v>4439</v>
      </c>
      <c r="C3654" s="1">
        <v>26.89</v>
      </c>
      <c r="D3654" s="5">
        <v>45337</v>
      </c>
      <c r="E3654" t="s">
        <v>20</v>
      </c>
      <c r="F3654" t="s">
        <v>39</v>
      </c>
      <c r="G3654" s="16" t="s">
        <v>4448</v>
      </c>
      <c r="H3654" s="1"/>
      <c r="J3654"/>
      <c r="AC3654" s="5" t="e">
        <f>VLOOKUP(Table1[[#This Row],[Expense Report]],#REF!,3, 0)</f>
        <v>#REF!</v>
      </c>
      <c r="AD3654" t="s">
        <v>13608</v>
      </c>
      <c r="AE3654" t="s">
        <v>294</v>
      </c>
      <c r="AF3654" t="e">
        <f>MONTH(Table1[[#This Row],[Date Sent]])</f>
        <v>#REF!</v>
      </c>
      <c r="AG3654" t="e">
        <f>YEAR(Table1[[#This Row],[Date Sent]])</f>
        <v>#REF!</v>
      </c>
      <c r="AH3654"/>
    </row>
    <row r="3655" spans="1:34" x14ac:dyDescent="0.2">
      <c r="A3655" t="s">
        <v>346</v>
      </c>
      <c r="B3655" t="s">
        <v>4439</v>
      </c>
      <c r="C3655" s="1">
        <v>13.06</v>
      </c>
      <c r="D3655" s="5">
        <v>45339</v>
      </c>
      <c r="E3655" t="s">
        <v>6</v>
      </c>
      <c r="F3655" t="s">
        <v>18</v>
      </c>
      <c r="G3655" s="16" t="s">
        <v>2137</v>
      </c>
      <c r="H3655" s="1"/>
      <c r="J3655"/>
      <c r="AC3655" s="5" t="e">
        <f>VLOOKUP(Table1[[#This Row],[Expense Report]],#REF!,3, 0)</f>
        <v>#REF!</v>
      </c>
      <c r="AD3655" t="s">
        <v>13608</v>
      </c>
      <c r="AE3655" t="s">
        <v>294</v>
      </c>
      <c r="AF3655" t="e">
        <f>MONTH(Table1[[#This Row],[Date Sent]])</f>
        <v>#REF!</v>
      </c>
      <c r="AG3655" t="e">
        <f>YEAR(Table1[[#This Row],[Date Sent]])</f>
        <v>#REF!</v>
      </c>
      <c r="AH3655"/>
    </row>
    <row r="3656" spans="1:34" x14ac:dyDescent="0.2">
      <c r="A3656" t="s">
        <v>346</v>
      </c>
      <c r="B3656" t="s">
        <v>4439</v>
      </c>
      <c r="C3656" s="1">
        <v>32.99</v>
      </c>
      <c r="D3656" s="5">
        <v>45339</v>
      </c>
      <c r="E3656" t="s">
        <v>27</v>
      </c>
      <c r="F3656" t="s">
        <v>53</v>
      </c>
      <c r="G3656" s="16" t="s">
        <v>4449</v>
      </c>
      <c r="H3656" s="1"/>
      <c r="J3656"/>
      <c r="AC3656" s="5" t="e">
        <f>VLOOKUP(Table1[[#This Row],[Expense Report]],#REF!,3, 0)</f>
        <v>#REF!</v>
      </c>
      <c r="AD3656" t="s">
        <v>13608</v>
      </c>
      <c r="AE3656" t="s">
        <v>294</v>
      </c>
      <c r="AF3656" t="e">
        <f>MONTH(Table1[[#This Row],[Date Sent]])</f>
        <v>#REF!</v>
      </c>
      <c r="AG3656" t="e">
        <f>YEAR(Table1[[#This Row],[Date Sent]])</f>
        <v>#REF!</v>
      </c>
      <c r="AH3656"/>
    </row>
    <row r="3657" spans="1:34" x14ac:dyDescent="0.2">
      <c r="A3657" t="s">
        <v>346</v>
      </c>
      <c r="B3657" t="s">
        <v>4439</v>
      </c>
      <c r="C3657" s="1">
        <v>30</v>
      </c>
      <c r="D3657" s="5">
        <v>45340</v>
      </c>
      <c r="E3657" t="s">
        <v>6</v>
      </c>
      <c r="F3657" t="s">
        <v>24</v>
      </c>
      <c r="G3657" s="16" t="s">
        <v>4450</v>
      </c>
      <c r="H3657" s="1"/>
      <c r="J3657"/>
      <c r="AC3657" s="5" t="e">
        <f>VLOOKUP(Table1[[#This Row],[Expense Report]],#REF!,3, 0)</f>
        <v>#REF!</v>
      </c>
      <c r="AD3657" t="s">
        <v>13608</v>
      </c>
      <c r="AE3657" t="s">
        <v>294</v>
      </c>
      <c r="AF3657" t="e">
        <f>MONTH(Table1[[#This Row],[Date Sent]])</f>
        <v>#REF!</v>
      </c>
      <c r="AG3657" t="e">
        <f>YEAR(Table1[[#This Row],[Date Sent]])</f>
        <v>#REF!</v>
      </c>
      <c r="AH3657"/>
    </row>
    <row r="3658" spans="1:34" x14ac:dyDescent="0.2">
      <c r="A3658" t="s">
        <v>346</v>
      </c>
      <c r="B3658" t="s">
        <v>4439</v>
      </c>
      <c r="C3658" s="1">
        <v>18.95</v>
      </c>
      <c r="D3658" s="5">
        <v>45340</v>
      </c>
      <c r="E3658" t="s">
        <v>20</v>
      </c>
      <c r="F3658" t="s">
        <v>39</v>
      </c>
      <c r="G3658" s="16" t="s">
        <v>4451</v>
      </c>
      <c r="H3658" s="1"/>
      <c r="J3658"/>
      <c r="AC3658" s="5" t="e">
        <f>VLOOKUP(Table1[[#This Row],[Expense Report]],#REF!,3, 0)</f>
        <v>#REF!</v>
      </c>
      <c r="AD3658" t="s">
        <v>13608</v>
      </c>
      <c r="AE3658" t="s">
        <v>294</v>
      </c>
      <c r="AF3658" t="e">
        <f>MONTH(Table1[[#This Row],[Date Sent]])</f>
        <v>#REF!</v>
      </c>
      <c r="AG3658" t="e">
        <f>YEAR(Table1[[#This Row],[Date Sent]])</f>
        <v>#REF!</v>
      </c>
      <c r="AH3658"/>
    </row>
    <row r="3659" spans="1:34" x14ac:dyDescent="0.2">
      <c r="A3659" t="s">
        <v>546</v>
      </c>
      <c r="B3659" t="s">
        <v>4452</v>
      </c>
      <c r="C3659" s="1">
        <v>111.09</v>
      </c>
      <c r="D3659" s="5">
        <v>45310</v>
      </c>
      <c r="E3659" t="s">
        <v>21</v>
      </c>
      <c r="F3659" t="s">
        <v>33</v>
      </c>
      <c r="G3659" s="16" t="s">
        <v>4453</v>
      </c>
      <c r="H3659" s="1"/>
      <c r="J3659"/>
      <c r="AC3659" s="5" t="e">
        <f>VLOOKUP(Table1[[#This Row],[Expense Report]],#REF!,3, 0)</f>
        <v>#REF!</v>
      </c>
      <c r="AD3659" t="s">
        <v>14592</v>
      </c>
      <c r="AE3659" t="s">
        <v>272</v>
      </c>
      <c r="AF3659" t="e">
        <f>MONTH(Table1[[#This Row],[Date Sent]])</f>
        <v>#REF!</v>
      </c>
      <c r="AG3659" t="e">
        <f>YEAR(Table1[[#This Row],[Date Sent]])</f>
        <v>#REF!</v>
      </c>
      <c r="AH3659"/>
    </row>
    <row r="3660" spans="1:34" x14ac:dyDescent="0.2">
      <c r="A3660" t="s">
        <v>546</v>
      </c>
      <c r="B3660" t="s">
        <v>4452</v>
      </c>
      <c r="C3660" s="1">
        <v>148.38999999999999</v>
      </c>
      <c r="D3660" s="5">
        <v>45316</v>
      </c>
      <c r="E3660" t="s">
        <v>20</v>
      </c>
      <c r="F3660" t="s">
        <v>39</v>
      </c>
      <c r="G3660" s="16" t="s">
        <v>4454</v>
      </c>
      <c r="H3660" s="1"/>
      <c r="J3660"/>
      <c r="AC3660" s="5" t="e">
        <f>VLOOKUP(Table1[[#This Row],[Expense Report]],#REF!,3, 0)</f>
        <v>#REF!</v>
      </c>
      <c r="AD3660" t="s">
        <v>14592</v>
      </c>
      <c r="AE3660" t="s">
        <v>272</v>
      </c>
      <c r="AF3660" t="e">
        <f>MONTH(Table1[[#This Row],[Date Sent]])</f>
        <v>#REF!</v>
      </c>
      <c r="AG3660" t="e">
        <f>YEAR(Table1[[#This Row],[Date Sent]])</f>
        <v>#REF!</v>
      </c>
      <c r="AH3660"/>
    </row>
    <row r="3661" spans="1:34" x14ac:dyDescent="0.2">
      <c r="A3661" t="s">
        <v>546</v>
      </c>
      <c r="B3661" t="s">
        <v>4452</v>
      </c>
      <c r="C3661" s="1">
        <v>38.01</v>
      </c>
      <c r="D3661" s="5">
        <v>45317</v>
      </c>
      <c r="E3661" t="s">
        <v>21</v>
      </c>
      <c r="F3661" t="s">
        <v>33</v>
      </c>
      <c r="G3661" s="16" t="s">
        <v>4455</v>
      </c>
      <c r="H3661" s="1"/>
      <c r="J3661"/>
      <c r="AC3661" s="5" t="e">
        <f>VLOOKUP(Table1[[#This Row],[Expense Report]],#REF!,3, 0)</f>
        <v>#REF!</v>
      </c>
      <c r="AD3661" t="s">
        <v>14592</v>
      </c>
      <c r="AE3661" t="s">
        <v>272</v>
      </c>
      <c r="AF3661" t="e">
        <f>MONTH(Table1[[#This Row],[Date Sent]])</f>
        <v>#REF!</v>
      </c>
      <c r="AG3661" t="e">
        <f>YEAR(Table1[[#This Row],[Date Sent]])</f>
        <v>#REF!</v>
      </c>
      <c r="AH3661"/>
    </row>
    <row r="3662" spans="1:34" x14ac:dyDescent="0.2">
      <c r="A3662" t="s">
        <v>546</v>
      </c>
      <c r="B3662" t="s">
        <v>4452</v>
      </c>
      <c r="C3662" s="1">
        <v>11.9</v>
      </c>
      <c r="D3662" s="5">
        <v>45317</v>
      </c>
      <c r="E3662" t="s">
        <v>21</v>
      </c>
      <c r="F3662" t="s">
        <v>33</v>
      </c>
      <c r="G3662" s="16" t="s">
        <v>4456</v>
      </c>
      <c r="H3662" s="1"/>
      <c r="J3662"/>
      <c r="AC3662" s="5" t="e">
        <f>VLOOKUP(Table1[[#This Row],[Expense Report]],#REF!,3, 0)</f>
        <v>#REF!</v>
      </c>
      <c r="AD3662" t="s">
        <v>14592</v>
      </c>
      <c r="AE3662" t="s">
        <v>272</v>
      </c>
      <c r="AF3662" t="e">
        <f>MONTH(Table1[[#This Row],[Date Sent]])</f>
        <v>#REF!</v>
      </c>
      <c r="AG3662" t="e">
        <f>YEAR(Table1[[#This Row],[Date Sent]])</f>
        <v>#REF!</v>
      </c>
      <c r="AH3662"/>
    </row>
    <row r="3663" spans="1:34" x14ac:dyDescent="0.2">
      <c r="A3663" t="s">
        <v>546</v>
      </c>
      <c r="B3663" t="s">
        <v>4452</v>
      </c>
      <c r="C3663" s="1">
        <v>22.24</v>
      </c>
      <c r="D3663" s="5">
        <v>45322</v>
      </c>
      <c r="E3663" t="s">
        <v>21</v>
      </c>
      <c r="F3663" t="s">
        <v>33</v>
      </c>
      <c r="G3663" s="16" t="s">
        <v>4457</v>
      </c>
      <c r="H3663" s="1"/>
      <c r="J3663"/>
      <c r="AC3663" s="5" t="e">
        <f>VLOOKUP(Table1[[#This Row],[Expense Report]],#REF!,3, 0)</f>
        <v>#REF!</v>
      </c>
      <c r="AD3663" t="s">
        <v>14592</v>
      </c>
      <c r="AE3663" t="s">
        <v>272</v>
      </c>
      <c r="AF3663" t="e">
        <f>MONTH(Table1[[#This Row],[Date Sent]])</f>
        <v>#REF!</v>
      </c>
      <c r="AG3663" t="e">
        <f>YEAR(Table1[[#This Row],[Date Sent]])</f>
        <v>#REF!</v>
      </c>
      <c r="AH3663"/>
    </row>
    <row r="3664" spans="1:34" x14ac:dyDescent="0.2">
      <c r="A3664" t="s">
        <v>546</v>
      </c>
      <c r="B3664" t="s">
        <v>4452</v>
      </c>
      <c r="C3664" s="1">
        <v>11.65</v>
      </c>
      <c r="D3664" s="5">
        <v>45328</v>
      </c>
      <c r="E3664" t="s">
        <v>21</v>
      </c>
      <c r="F3664" t="s">
        <v>15</v>
      </c>
      <c r="G3664" s="16" t="s">
        <v>1972</v>
      </c>
      <c r="H3664" s="1"/>
      <c r="J3664"/>
      <c r="AC3664" s="5" t="e">
        <f>VLOOKUP(Table1[[#This Row],[Expense Report]],#REF!,3, 0)</f>
        <v>#REF!</v>
      </c>
      <c r="AD3664" t="s">
        <v>14592</v>
      </c>
      <c r="AE3664" t="s">
        <v>272</v>
      </c>
      <c r="AF3664" t="e">
        <f>MONTH(Table1[[#This Row],[Date Sent]])</f>
        <v>#REF!</v>
      </c>
      <c r="AG3664" t="e">
        <f>YEAR(Table1[[#This Row],[Date Sent]])</f>
        <v>#REF!</v>
      </c>
      <c r="AH3664"/>
    </row>
    <row r="3665" spans="1:34" x14ac:dyDescent="0.2">
      <c r="A3665" t="s">
        <v>546</v>
      </c>
      <c r="B3665" t="s">
        <v>4452</v>
      </c>
      <c r="C3665" s="1">
        <v>17.190000000000001</v>
      </c>
      <c r="D3665" s="5">
        <v>45333</v>
      </c>
      <c r="E3665" t="s">
        <v>21</v>
      </c>
      <c r="F3665" t="s">
        <v>33</v>
      </c>
      <c r="G3665" s="16" t="s">
        <v>4456</v>
      </c>
      <c r="H3665" s="1"/>
      <c r="J3665"/>
      <c r="AC3665" s="5" t="e">
        <f>VLOOKUP(Table1[[#This Row],[Expense Report]],#REF!,3, 0)</f>
        <v>#REF!</v>
      </c>
      <c r="AD3665" t="s">
        <v>14592</v>
      </c>
      <c r="AE3665" t="s">
        <v>272</v>
      </c>
      <c r="AF3665" t="e">
        <f>MONTH(Table1[[#This Row],[Date Sent]])</f>
        <v>#REF!</v>
      </c>
      <c r="AG3665" t="e">
        <f>YEAR(Table1[[#This Row],[Date Sent]])</f>
        <v>#REF!</v>
      </c>
      <c r="AH3665"/>
    </row>
    <row r="3666" spans="1:34" x14ac:dyDescent="0.2">
      <c r="A3666" t="s">
        <v>546</v>
      </c>
      <c r="B3666" t="s">
        <v>4452</v>
      </c>
      <c r="C3666" s="1">
        <v>10.58</v>
      </c>
      <c r="D3666" s="5">
        <v>45333</v>
      </c>
      <c r="E3666" t="s">
        <v>21</v>
      </c>
      <c r="F3666" t="s">
        <v>33</v>
      </c>
      <c r="G3666" s="16" t="s">
        <v>4458</v>
      </c>
      <c r="H3666" s="1"/>
      <c r="J3666"/>
      <c r="AC3666" s="5" t="e">
        <f>VLOOKUP(Table1[[#This Row],[Expense Report]],#REF!,3, 0)</f>
        <v>#REF!</v>
      </c>
      <c r="AD3666" t="s">
        <v>14592</v>
      </c>
      <c r="AE3666" t="s">
        <v>272</v>
      </c>
      <c r="AF3666" t="e">
        <f>MONTH(Table1[[#This Row],[Date Sent]])</f>
        <v>#REF!</v>
      </c>
      <c r="AG3666" t="e">
        <f>YEAR(Table1[[#This Row],[Date Sent]])</f>
        <v>#REF!</v>
      </c>
      <c r="AH3666"/>
    </row>
    <row r="3667" spans="1:34" x14ac:dyDescent="0.2">
      <c r="A3667" t="s">
        <v>546</v>
      </c>
      <c r="B3667" t="s">
        <v>4452</v>
      </c>
      <c r="C3667" s="1">
        <v>27.08</v>
      </c>
      <c r="D3667" s="5">
        <v>45334</v>
      </c>
      <c r="E3667" t="s">
        <v>20</v>
      </c>
      <c r="F3667" t="s">
        <v>33</v>
      </c>
      <c r="G3667" s="16" t="s">
        <v>4459</v>
      </c>
      <c r="H3667" s="1"/>
      <c r="J3667"/>
      <c r="AC3667" s="5" t="e">
        <f>VLOOKUP(Table1[[#This Row],[Expense Report]],#REF!,3, 0)</f>
        <v>#REF!</v>
      </c>
      <c r="AD3667" t="s">
        <v>14592</v>
      </c>
      <c r="AE3667" t="s">
        <v>272</v>
      </c>
      <c r="AF3667" t="e">
        <f>MONTH(Table1[[#This Row],[Date Sent]])</f>
        <v>#REF!</v>
      </c>
      <c r="AG3667" t="e">
        <f>YEAR(Table1[[#This Row],[Date Sent]])</f>
        <v>#REF!</v>
      </c>
      <c r="AH3667"/>
    </row>
    <row r="3668" spans="1:34" x14ac:dyDescent="0.2">
      <c r="A3668" t="s">
        <v>546</v>
      </c>
      <c r="B3668" t="s">
        <v>4452</v>
      </c>
      <c r="C3668" s="1">
        <v>31.74</v>
      </c>
      <c r="D3668" s="5">
        <v>45337</v>
      </c>
      <c r="E3668" t="s">
        <v>21</v>
      </c>
      <c r="F3668" t="s">
        <v>33</v>
      </c>
      <c r="G3668" s="16" t="s">
        <v>4460</v>
      </c>
      <c r="H3668" s="1"/>
      <c r="J3668"/>
      <c r="AC3668" s="5" t="e">
        <f>VLOOKUP(Table1[[#This Row],[Expense Report]],#REF!,3, 0)</f>
        <v>#REF!</v>
      </c>
      <c r="AD3668" t="s">
        <v>14592</v>
      </c>
      <c r="AE3668" t="s">
        <v>272</v>
      </c>
      <c r="AF3668" t="e">
        <f>MONTH(Table1[[#This Row],[Date Sent]])</f>
        <v>#REF!</v>
      </c>
      <c r="AG3668" t="e">
        <f>YEAR(Table1[[#This Row],[Date Sent]])</f>
        <v>#REF!</v>
      </c>
      <c r="AH3668"/>
    </row>
    <row r="3669" spans="1:34" x14ac:dyDescent="0.2">
      <c r="A3669" t="s">
        <v>1977</v>
      </c>
      <c r="B3669" t="s">
        <v>4461</v>
      </c>
      <c r="C3669" s="1">
        <v>177.83</v>
      </c>
      <c r="D3669" s="5">
        <v>45310</v>
      </c>
      <c r="E3669" t="s">
        <v>21</v>
      </c>
      <c r="F3669" t="s">
        <v>33</v>
      </c>
      <c r="G3669" s="16" t="s">
        <v>1202</v>
      </c>
      <c r="H3669" s="1"/>
      <c r="J3669"/>
      <c r="AC3669" s="5" t="e">
        <f>VLOOKUP(Table1[[#This Row],[Expense Report]],#REF!,3, 0)</f>
        <v>#REF!</v>
      </c>
      <c r="AD3669" t="s">
        <v>14598</v>
      </c>
      <c r="AE3669" t="s">
        <v>243</v>
      </c>
      <c r="AF3669" t="e">
        <f>MONTH(Table1[[#This Row],[Date Sent]])</f>
        <v>#REF!</v>
      </c>
      <c r="AG3669" t="e">
        <f>YEAR(Table1[[#This Row],[Date Sent]])</f>
        <v>#REF!</v>
      </c>
      <c r="AH3669"/>
    </row>
    <row r="3670" spans="1:34" x14ac:dyDescent="0.2">
      <c r="A3670" t="s">
        <v>1977</v>
      </c>
      <c r="B3670" t="s">
        <v>4461</v>
      </c>
      <c r="C3670" s="1">
        <v>171.18</v>
      </c>
      <c r="D3670" s="5">
        <v>45334</v>
      </c>
      <c r="E3670" t="s">
        <v>21</v>
      </c>
      <c r="F3670" t="s">
        <v>33</v>
      </c>
      <c r="G3670" s="16" t="s">
        <v>4462</v>
      </c>
      <c r="H3670" s="1"/>
      <c r="J3670"/>
      <c r="AC3670" s="5" t="e">
        <f>VLOOKUP(Table1[[#This Row],[Expense Report]],#REF!,3, 0)</f>
        <v>#REF!</v>
      </c>
      <c r="AD3670" t="s">
        <v>14598</v>
      </c>
      <c r="AE3670" t="s">
        <v>243</v>
      </c>
      <c r="AF3670" t="e">
        <f>MONTH(Table1[[#This Row],[Date Sent]])</f>
        <v>#REF!</v>
      </c>
      <c r="AG3670" t="e">
        <f>YEAR(Table1[[#This Row],[Date Sent]])</f>
        <v>#REF!</v>
      </c>
      <c r="AH3670"/>
    </row>
    <row r="3671" spans="1:34" x14ac:dyDescent="0.2">
      <c r="A3671" t="s">
        <v>2717</v>
      </c>
      <c r="B3671" t="s">
        <v>4463</v>
      </c>
      <c r="C3671" s="1">
        <v>204.41</v>
      </c>
      <c r="D3671" s="5">
        <v>45306</v>
      </c>
      <c r="E3671" t="s">
        <v>20</v>
      </c>
      <c r="F3671" t="s">
        <v>51</v>
      </c>
      <c r="G3671" s="16" t="s">
        <v>4464</v>
      </c>
      <c r="H3671" s="1"/>
      <c r="J3671"/>
      <c r="AC3671" s="5" t="e">
        <f>VLOOKUP(Table1[[#This Row],[Expense Report]],#REF!,3, 0)</f>
        <v>#REF!</v>
      </c>
      <c r="AD3671" t="s">
        <v>13242</v>
      </c>
      <c r="AE3671" t="s">
        <v>243</v>
      </c>
      <c r="AF3671" t="e">
        <f>MONTH(Table1[[#This Row],[Date Sent]])</f>
        <v>#REF!</v>
      </c>
      <c r="AG3671" t="e">
        <f>YEAR(Table1[[#This Row],[Date Sent]])</f>
        <v>#REF!</v>
      </c>
      <c r="AH3671"/>
    </row>
    <row r="3672" spans="1:34" x14ac:dyDescent="0.2">
      <c r="A3672" t="s">
        <v>2717</v>
      </c>
      <c r="B3672" t="s">
        <v>4463</v>
      </c>
      <c r="C3672" s="1">
        <v>-113.47</v>
      </c>
      <c r="D3672" s="5">
        <v>45308</v>
      </c>
      <c r="E3672" t="s">
        <v>20</v>
      </c>
      <c r="F3672" t="s">
        <v>51</v>
      </c>
      <c r="G3672" s="16" t="s">
        <v>4465</v>
      </c>
      <c r="H3672" s="1"/>
      <c r="J3672"/>
      <c r="AC3672" s="5" t="e">
        <f>VLOOKUP(Table1[[#This Row],[Expense Report]],#REF!,3, 0)</f>
        <v>#REF!</v>
      </c>
      <c r="AD3672" t="s">
        <v>13242</v>
      </c>
      <c r="AE3672" t="s">
        <v>243</v>
      </c>
      <c r="AF3672" t="e">
        <f>MONTH(Table1[[#This Row],[Date Sent]])</f>
        <v>#REF!</v>
      </c>
      <c r="AG3672" t="e">
        <f>YEAR(Table1[[#This Row],[Date Sent]])</f>
        <v>#REF!</v>
      </c>
      <c r="AH3672"/>
    </row>
    <row r="3673" spans="1:34" x14ac:dyDescent="0.2">
      <c r="A3673" t="s">
        <v>2717</v>
      </c>
      <c r="B3673" t="s">
        <v>4463</v>
      </c>
      <c r="C3673" s="1">
        <v>60.71</v>
      </c>
      <c r="D3673" s="5">
        <v>45308</v>
      </c>
      <c r="E3673" t="s">
        <v>21</v>
      </c>
      <c r="F3673" t="s">
        <v>17</v>
      </c>
      <c r="G3673" s="16" t="s">
        <v>4466</v>
      </c>
      <c r="H3673" s="1"/>
      <c r="J3673"/>
      <c r="AC3673" s="5" t="e">
        <f>VLOOKUP(Table1[[#This Row],[Expense Report]],#REF!,3, 0)</f>
        <v>#REF!</v>
      </c>
      <c r="AD3673" t="s">
        <v>13242</v>
      </c>
      <c r="AE3673" t="s">
        <v>243</v>
      </c>
      <c r="AF3673" t="e">
        <f>MONTH(Table1[[#This Row],[Date Sent]])</f>
        <v>#REF!</v>
      </c>
      <c r="AG3673" t="e">
        <f>YEAR(Table1[[#This Row],[Date Sent]])</f>
        <v>#REF!</v>
      </c>
      <c r="AH3673"/>
    </row>
    <row r="3674" spans="1:34" x14ac:dyDescent="0.2">
      <c r="A3674" t="s">
        <v>2717</v>
      </c>
      <c r="B3674" t="s">
        <v>4463</v>
      </c>
      <c r="C3674" s="1">
        <v>29.04</v>
      </c>
      <c r="D3674" s="5">
        <v>45308</v>
      </c>
      <c r="E3674" t="s">
        <v>20</v>
      </c>
      <c r="F3674" t="s">
        <v>39</v>
      </c>
      <c r="G3674" s="16" t="s">
        <v>4467</v>
      </c>
      <c r="H3674" s="1"/>
      <c r="J3674"/>
      <c r="AC3674" s="5" t="e">
        <f>VLOOKUP(Table1[[#This Row],[Expense Report]],#REF!,3, 0)</f>
        <v>#REF!</v>
      </c>
      <c r="AD3674" t="s">
        <v>13242</v>
      </c>
      <c r="AE3674" t="s">
        <v>243</v>
      </c>
      <c r="AF3674" t="e">
        <f>MONTH(Table1[[#This Row],[Date Sent]])</f>
        <v>#REF!</v>
      </c>
      <c r="AG3674" t="e">
        <f>YEAR(Table1[[#This Row],[Date Sent]])</f>
        <v>#REF!</v>
      </c>
      <c r="AH3674"/>
    </row>
    <row r="3675" spans="1:34" x14ac:dyDescent="0.2">
      <c r="A3675" t="s">
        <v>2717</v>
      </c>
      <c r="B3675" t="s">
        <v>4463</v>
      </c>
      <c r="C3675" s="1">
        <v>6.18</v>
      </c>
      <c r="D3675" s="5">
        <v>45319</v>
      </c>
      <c r="E3675" t="s">
        <v>21</v>
      </c>
      <c r="F3675" t="s">
        <v>15</v>
      </c>
      <c r="G3675" s="16" t="s">
        <v>1773</v>
      </c>
      <c r="H3675" s="1"/>
      <c r="J3675"/>
      <c r="AC3675" s="5" t="e">
        <f>VLOOKUP(Table1[[#This Row],[Expense Report]],#REF!,3, 0)</f>
        <v>#REF!</v>
      </c>
      <c r="AD3675" t="s">
        <v>13242</v>
      </c>
      <c r="AE3675" t="s">
        <v>243</v>
      </c>
      <c r="AF3675" t="e">
        <f>MONTH(Table1[[#This Row],[Date Sent]])</f>
        <v>#REF!</v>
      </c>
      <c r="AG3675" t="e">
        <f>YEAR(Table1[[#This Row],[Date Sent]])</f>
        <v>#REF!</v>
      </c>
      <c r="AH3675"/>
    </row>
    <row r="3676" spans="1:34" x14ac:dyDescent="0.2">
      <c r="A3676" t="s">
        <v>2717</v>
      </c>
      <c r="B3676" t="s">
        <v>4463</v>
      </c>
      <c r="C3676" s="1">
        <v>42.79</v>
      </c>
      <c r="D3676" s="5">
        <v>45324</v>
      </c>
      <c r="E3676" t="s">
        <v>21</v>
      </c>
      <c r="F3676" t="s">
        <v>15</v>
      </c>
      <c r="G3676" s="16" t="s">
        <v>4468</v>
      </c>
      <c r="H3676" s="1"/>
      <c r="J3676"/>
      <c r="AC3676" s="5" t="e">
        <f>VLOOKUP(Table1[[#This Row],[Expense Report]],#REF!,3, 0)</f>
        <v>#REF!</v>
      </c>
      <c r="AD3676" t="s">
        <v>13242</v>
      </c>
      <c r="AE3676" t="s">
        <v>243</v>
      </c>
      <c r="AF3676" t="e">
        <f>MONTH(Table1[[#This Row],[Date Sent]])</f>
        <v>#REF!</v>
      </c>
      <c r="AG3676" t="e">
        <f>YEAR(Table1[[#This Row],[Date Sent]])</f>
        <v>#REF!</v>
      </c>
      <c r="AH3676"/>
    </row>
    <row r="3677" spans="1:34" x14ac:dyDescent="0.2">
      <c r="A3677" t="s">
        <v>2717</v>
      </c>
      <c r="B3677" t="s">
        <v>4463</v>
      </c>
      <c r="C3677" s="1">
        <v>21.34</v>
      </c>
      <c r="D3677" s="5">
        <v>45324</v>
      </c>
      <c r="E3677" t="s">
        <v>21</v>
      </c>
      <c r="F3677" t="s">
        <v>15</v>
      </c>
      <c r="G3677" s="16" t="s">
        <v>4469</v>
      </c>
      <c r="H3677" s="1"/>
      <c r="J3677"/>
      <c r="AC3677" s="5" t="e">
        <f>VLOOKUP(Table1[[#This Row],[Expense Report]],#REF!,3, 0)</f>
        <v>#REF!</v>
      </c>
      <c r="AD3677" t="s">
        <v>13242</v>
      </c>
      <c r="AE3677" t="s">
        <v>243</v>
      </c>
      <c r="AF3677" t="e">
        <f>MONTH(Table1[[#This Row],[Date Sent]])</f>
        <v>#REF!</v>
      </c>
      <c r="AG3677" t="e">
        <f>YEAR(Table1[[#This Row],[Date Sent]])</f>
        <v>#REF!</v>
      </c>
      <c r="AH3677"/>
    </row>
    <row r="3678" spans="1:34" x14ac:dyDescent="0.2">
      <c r="A3678" t="s">
        <v>2717</v>
      </c>
      <c r="B3678" t="s">
        <v>4463</v>
      </c>
      <c r="C3678" s="1">
        <v>74.7</v>
      </c>
      <c r="D3678" s="5">
        <v>45330</v>
      </c>
      <c r="E3678" t="s">
        <v>21</v>
      </c>
      <c r="F3678" t="s">
        <v>33</v>
      </c>
      <c r="G3678" s="16" t="s">
        <v>4470</v>
      </c>
      <c r="H3678" s="1"/>
      <c r="J3678"/>
      <c r="AC3678" s="5" t="e">
        <f>VLOOKUP(Table1[[#This Row],[Expense Report]],#REF!,3, 0)</f>
        <v>#REF!</v>
      </c>
      <c r="AD3678" t="s">
        <v>13242</v>
      </c>
      <c r="AE3678" t="s">
        <v>243</v>
      </c>
      <c r="AF3678" t="e">
        <f>MONTH(Table1[[#This Row],[Date Sent]])</f>
        <v>#REF!</v>
      </c>
      <c r="AG3678" t="e">
        <f>YEAR(Table1[[#This Row],[Date Sent]])</f>
        <v>#REF!</v>
      </c>
      <c r="AH3678"/>
    </row>
    <row r="3679" spans="1:34" x14ac:dyDescent="0.2">
      <c r="A3679" t="s">
        <v>438</v>
      </c>
      <c r="B3679" t="s">
        <v>4471</v>
      </c>
      <c r="C3679" s="1">
        <v>159.11000000000001</v>
      </c>
      <c r="D3679" s="5">
        <v>45321</v>
      </c>
      <c r="E3679" t="s">
        <v>21</v>
      </c>
      <c r="F3679" t="s">
        <v>33</v>
      </c>
      <c r="G3679" s="16" t="s">
        <v>4472</v>
      </c>
      <c r="H3679" s="1"/>
      <c r="J3679"/>
      <c r="AC3679" s="5" t="e">
        <f>VLOOKUP(Table1[[#This Row],[Expense Report]],#REF!,3, 0)</f>
        <v>#REF!</v>
      </c>
      <c r="AD3679" t="s">
        <v>14644</v>
      </c>
      <c r="AE3679" t="s">
        <v>6845</v>
      </c>
      <c r="AF3679" t="e">
        <f>MONTH(Table1[[#This Row],[Date Sent]])</f>
        <v>#REF!</v>
      </c>
      <c r="AG3679" t="e">
        <f>YEAR(Table1[[#This Row],[Date Sent]])</f>
        <v>#REF!</v>
      </c>
      <c r="AH3679"/>
    </row>
    <row r="3680" spans="1:34" x14ac:dyDescent="0.2">
      <c r="A3680" t="s">
        <v>438</v>
      </c>
      <c r="B3680" t="s">
        <v>4471</v>
      </c>
      <c r="C3680" s="1">
        <v>46.17</v>
      </c>
      <c r="D3680" s="5">
        <v>45322</v>
      </c>
      <c r="E3680" t="s">
        <v>21</v>
      </c>
      <c r="F3680" t="s">
        <v>33</v>
      </c>
      <c r="G3680" s="16" t="s">
        <v>4473</v>
      </c>
      <c r="H3680" s="1"/>
      <c r="J3680"/>
      <c r="AC3680" s="5" t="e">
        <f>VLOOKUP(Table1[[#This Row],[Expense Report]],#REF!,3, 0)</f>
        <v>#REF!</v>
      </c>
      <c r="AD3680" t="s">
        <v>14644</v>
      </c>
      <c r="AE3680" t="s">
        <v>6845</v>
      </c>
      <c r="AF3680" t="e">
        <f>MONTH(Table1[[#This Row],[Date Sent]])</f>
        <v>#REF!</v>
      </c>
      <c r="AG3680" t="e">
        <f>YEAR(Table1[[#This Row],[Date Sent]])</f>
        <v>#REF!</v>
      </c>
      <c r="AH3680"/>
    </row>
    <row r="3681" spans="1:34" x14ac:dyDescent="0.2">
      <c r="A3681" t="s">
        <v>438</v>
      </c>
      <c r="B3681" t="s">
        <v>4471</v>
      </c>
      <c r="C3681" s="1">
        <v>389.25</v>
      </c>
      <c r="D3681" s="5">
        <v>45322</v>
      </c>
      <c r="E3681" t="s">
        <v>13</v>
      </c>
      <c r="F3681" t="s">
        <v>17</v>
      </c>
      <c r="G3681" s="16" t="s">
        <v>4474</v>
      </c>
      <c r="H3681" s="1"/>
      <c r="J3681"/>
      <c r="AC3681" s="5" t="e">
        <f>VLOOKUP(Table1[[#This Row],[Expense Report]],#REF!,3, 0)</f>
        <v>#REF!</v>
      </c>
      <c r="AD3681" t="s">
        <v>14644</v>
      </c>
      <c r="AE3681" t="s">
        <v>6845</v>
      </c>
      <c r="AF3681" t="e">
        <f>MONTH(Table1[[#This Row],[Date Sent]])</f>
        <v>#REF!</v>
      </c>
      <c r="AG3681" t="e">
        <f>YEAR(Table1[[#This Row],[Date Sent]])</f>
        <v>#REF!</v>
      </c>
      <c r="AH3681"/>
    </row>
    <row r="3682" spans="1:34" x14ac:dyDescent="0.2">
      <c r="A3682" t="s">
        <v>438</v>
      </c>
      <c r="B3682" t="s">
        <v>4471</v>
      </c>
      <c r="C3682" s="1">
        <v>2.41</v>
      </c>
      <c r="D3682" s="5">
        <v>45324</v>
      </c>
      <c r="E3682" t="s">
        <v>21</v>
      </c>
      <c r="F3682" t="s">
        <v>33</v>
      </c>
      <c r="G3682" s="16" t="s">
        <v>923</v>
      </c>
      <c r="H3682" s="1"/>
      <c r="J3682"/>
      <c r="AC3682" s="5" t="e">
        <f>VLOOKUP(Table1[[#This Row],[Expense Report]],#REF!,3, 0)</f>
        <v>#REF!</v>
      </c>
      <c r="AD3682" t="s">
        <v>14644</v>
      </c>
      <c r="AE3682" t="s">
        <v>6845</v>
      </c>
      <c r="AF3682" t="e">
        <f>MONTH(Table1[[#This Row],[Date Sent]])</f>
        <v>#REF!</v>
      </c>
      <c r="AG3682" t="e">
        <f>YEAR(Table1[[#This Row],[Date Sent]])</f>
        <v>#REF!</v>
      </c>
      <c r="AH3682"/>
    </row>
    <row r="3683" spans="1:34" x14ac:dyDescent="0.2">
      <c r="A3683" t="s">
        <v>438</v>
      </c>
      <c r="B3683" t="s">
        <v>4471</v>
      </c>
      <c r="C3683" s="1">
        <v>244.13</v>
      </c>
      <c r="D3683" s="5">
        <v>45328</v>
      </c>
      <c r="E3683" t="s">
        <v>8</v>
      </c>
      <c r="F3683" t="s">
        <v>33</v>
      </c>
      <c r="G3683" s="16" t="s">
        <v>4475</v>
      </c>
      <c r="H3683" s="1"/>
      <c r="J3683"/>
      <c r="AC3683" s="5" t="e">
        <f>VLOOKUP(Table1[[#This Row],[Expense Report]],#REF!,3, 0)</f>
        <v>#REF!</v>
      </c>
      <c r="AD3683" t="s">
        <v>14644</v>
      </c>
      <c r="AE3683" t="s">
        <v>6845</v>
      </c>
      <c r="AF3683" t="e">
        <f>MONTH(Table1[[#This Row],[Date Sent]])</f>
        <v>#REF!</v>
      </c>
      <c r="AG3683" t="e">
        <f>YEAR(Table1[[#This Row],[Date Sent]])</f>
        <v>#REF!</v>
      </c>
      <c r="AH3683"/>
    </row>
    <row r="3684" spans="1:34" x14ac:dyDescent="0.2">
      <c r="A3684" t="s">
        <v>438</v>
      </c>
      <c r="B3684" t="s">
        <v>4471</v>
      </c>
      <c r="C3684" s="1">
        <v>4.82</v>
      </c>
      <c r="D3684" s="5">
        <v>45330</v>
      </c>
      <c r="E3684" t="s">
        <v>21</v>
      </c>
      <c r="F3684" t="s">
        <v>33</v>
      </c>
      <c r="G3684" s="16" t="s">
        <v>923</v>
      </c>
      <c r="H3684" s="1"/>
      <c r="J3684"/>
      <c r="AC3684" s="5" t="e">
        <f>VLOOKUP(Table1[[#This Row],[Expense Report]],#REF!,3, 0)</f>
        <v>#REF!</v>
      </c>
      <c r="AD3684" t="s">
        <v>14644</v>
      </c>
      <c r="AE3684" t="s">
        <v>6845</v>
      </c>
      <c r="AF3684" t="e">
        <f>MONTH(Table1[[#This Row],[Date Sent]])</f>
        <v>#REF!</v>
      </c>
      <c r="AG3684" t="e">
        <f>YEAR(Table1[[#This Row],[Date Sent]])</f>
        <v>#REF!</v>
      </c>
      <c r="AH3684"/>
    </row>
    <row r="3685" spans="1:34" x14ac:dyDescent="0.2">
      <c r="A3685" t="s">
        <v>438</v>
      </c>
      <c r="B3685" t="s">
        <v>4471</v>
      </c>
      <c r="C3685" s="1">
        <v>530.16999999999996</v>
      </c>
      <c r="D3685" s="5">
        <v>45331</v>
      </c>
      <c r="E3685" t="s">
        <v>13</v>
      </c>
      <c r="F3685" t="s">
        <v>39</v>
      </c>
      <c r="G3685" s="16" t="s">
        <v>4476</v>
      </c>
      <c r="H3685" s="1"/>
      <c r="J3685"/>
      <c r="AC3685" s="5" t="e">
        <f>VLOOKUP(Table1[[#This Row],[Expense Report]],#REF!,3, 0)</f>
        <v>#REF!</v>
      </c>
      <c r="AD3685" t="s">
        <v>14644</v>
      </c>
      <c r="AE3685" t="s">
        <v>6845</v>
      </c>
      <c r="AF3685" t="e">
        <f>MONTH(Table1[[#This Row],[Date Sent]])</f>
        <v>#REF!</v>
      </c>
      <c r="AG3685" t="e">
        <f>YEAR(Table1[[#This Row],[Date Sent]])</f>
        <v>#REF!</v>
      </c>
      <c r="AH3685"/>
    </row>
    <row r="3686" spans="1:34" x14ac:dyDescent="0.2">
      <c r="A3686" t="s">
        <v>438</v>
      </c>
      <c r="B3686" t="s">
        <v>4471</v>
      </c>
      <c r="C3686" s="1">
        <v>200.23</v>
      </c>
      <c r="D3686" s="5">
        <v>45331</v>
      </c>
      <c r="E3686" t="s">
        <v>21</v>
      </c>
      <c r="F3686" t="s">
        <v>33</v>
      </c>
      <c r="G3686" s="16" t="s">
        <v>4477</v>
      </c>
      <c r="H3686" s="1"/>
      <c r="J3686"/>
      <c r="AC3686" s="5" t="e">
        <f>VLOOKUP(Table1[[#This Row],[Expense Report]],#REF!,3, 0)</f>
        <v>#REF!</v>
      </c>
      <c r="AD3686" t="s">
        <v>14644</v>
      </c>
      <c r="AE3686" t="s">
        <v>6845</v>
      </c>
      <c r="AF3686" t="e">
        <f>MONTH(Table1[[#This Row],[Date Sent]])</f>
        <v>#REF!</v>
      </c>
      <c r="AG3686" t="e">
        <f>YEAR(Table1[[#This Row],[Date Sent]])</f>
        <v>#REF!</v>
      </c>
      <c r="AH3686"/>
    </row>
    <row r="3687" spans="1:34" x14ac:dyDescent="0.2">
      <c r="A3687" t="s">
        <v>336</v>
      </c>
      <c r="B3687" t="s">
        <v>4478</v>
      </c>
      <c r="C3687" s="1">
        <v>7.35</v>
      </c>
      <c r="D3687" s="5">
        <v>45311</v>
      </c>
      <c r="E3687" t="s">
        <v>21</v>
      </c>
      <c r="F3687" t="s">
        <v>33</v>
      </c>
      <c r="G3687" s="16" t="s">
        <v>4479</v>
      </c>
      <c r="H3687" s="1"/>
      <c r="J3687"/>
      <c r="AC3687" s="5" t="e">
        <f>VLOOKUP(Table1[[#This Row],[Expense Report]],#REF!,3, 0)</f>
        <v>#REF!</v>
      </c>
      <c r="AD3687" t="s">
        <v>13624</v>
      </c>
      <c r="AE3687" t="s">
        <v>243</v>
      </c>
      <c r="AF3687" t="e">
        <f>MONTH(Table1[[#This Row],[Date Sent]])</f>
        <v>#REF!</v>
      </c>
      <c r="AG3687" t="e">
        <f>YEAR(Table1[[#This Row],[Date Sent]])</f>
        <v>#REF!</v>
      </c>
      <c r="AH3687"/>
    </row>
    <row r="3688" spans="1:34" x14ac:dyDescent="0.2">
      <c r="A3688" t="s">
        <v>336</v>
      </c>
      <c r="B3688" t="s">
        <v>4478</v>
      </c>
      <c r="C3688" s="1">
        <v>220.94</v>
      </c>
      <c r="D3688" s="5">
        <v>45311</v>
      </c>
      <c r="E3688" t="s">
        <v>21</v>
      </c>
      <c r="F3688" t="s">
        <v>33</v>
      </c>
      <c r="G3688" s="16" t="s">
        <v>4480</v>
      </c>
      <c r="H3688" s="1"/>
      <c r="J3688"/>
      <c r="AC3688" s="5" t="e">
        <f>VLOOKUP(Table1[[#This Row],[Expense Report]],#REF!,3, 0)</f>
        <v>#REF!</v>
      </c>
      <c r="AD3688" t="s">
        <v>13624</v>
      </c>
      <c r="AE3688" t="s">
        <v>243</v>
      </c>
      <c r="AF3688" t="e">
        <f>MONTH(Table1[[#This Row],[Date Sent]])</f>
        <v>#REF!</v>
      </c>
      <c r="AG3688" t="e">
        <f>YEAR(Table1[[#This Row],[Date Sent]])</f>
        <v>#REF!</v>
      </c>
      <c r="AH3688"/>
    </row>
    <row r="3689" spans="1:34" x14ac:dyDescent="0.2">
      <c r="A3689" t="s">
        <v>336</v>
      </c>
      <c r="B3689" t="s">
        <v>4478</v>
      </c>
      <c r="C3689" s="1">
        <v>470</v>
      </c>
      <c r="D3689" s="5">
        <v>45315</v>
      </c>
      <c r="E3689" t="s">
        <v>10</v>
      </c>
      <c r="F3689" t="s">
        <v>33</v>
      </c>
      <c r="G3689" s="16" t="s">
        <v>4481</v>
      </c>
      <c r="H3689" s="1"/>
      <c r="J3689"/>
      <c r="AC3689" s="5" t="e">
        <f>VLOOKUP(Table1[[#This Row],[Expense Report]],#REF!,3, 0)</f>
        <v>#REF!</v>
      </c>
      <c r="AD3689" t="s">
        <v>13624</v>
      </c>
      <c r="AE3689" t="s">
        <v>243</v>
      </c>
      <c r="AF3689" t="e">
        <f>MONTH(Table1[[#This Row],[Date Sent]])</f>
        <v>#REF!</v>
      </c>
      <c r="AG3689" t="e">
        <f>YEAR(Table1[[#This Row],[Date Sent]])</f>
        <v>#REF!</v>
      </c>
      <c r="AH3689"/>
    </row>
    <row r="3690" spans="1:34" x14ac:dyDescent="0.2">
      <c r="A3690" t="s">
        <v>336</v>
      </c>
      <c r="B3690" t="s">
        <v>4478</v>
      </c>
      <c r="C3690" s="1">
        <v>7.34</v>
      </c>
      <c r="D3690" s="5">
        <v>45315</v>
      </c>
      <c r="E3690" t="s">
        <v>20</v>
      </c>
      <c r="F3690" t="s">
        <v>33</v>
      </c>
      <c r="G3690" s="16" t="s">
        <v>4482</v>
      </c>
      <c r="H3690" s="1"/>
      <c r="J3690"/>
      <c r="AC3690" s="5" t="e">
        <f>VLOOKUP(Table1[[#This Row],[Expense Report]],#REF!,3, 0)</f>
        <v>#REF!</v>
      </c>
      <c r="AD3690" t="s">
        <v>13624</v>
      </c>
      <c r="AE3690" t="s">
        <v>243</v>
      </c>
      <c r="AF3690" t="e">
        <f>MONTH(Table1[[#This Row],[Date Sent]])</f>
        <v>#REF!</v>
      </c>
      <c r="AG3690" t="e">
        <f>YEAR(Table1[[#This Row],[Date Sent]])</f>
        <v>#REF!</v>
      </c>
      <c r="AH3690"/>
    </row>
    <row r="3691" spans="1:34" x14ac:dyDescent="0.2">
      <c r="A3691" t="s">
        <v>336</v>
      </c>
      <c r="B3691" t="s">
        <v>4478</v>
      </c>
      <c r="C3691" s="1">
        <v>8.86</v>
      </c>
      <c r="D3691" s="5">
        <v>45317</v>
      </c>
      <c r="E3691" t="s">
        <v>21</v>
      </c>
      <c r="F3691" t="s">
        <v>16</v>
      </c>
      <c r="G3691" s="16" t="s">
        <v>3437</v>
      </c>
      <c r="H3691" s="1"/>
      <c r="J3691"/>
      <c r="AC3691" s="5" t="e">
        <f>VLOOKUP(Table1[[#This Row],[Expense Report]],#REF!,3, 0)</f>
        <v>#REF!</v>
      </c>
      <c r="AD3691" t="s">
        <v>13624</v>
      </c>
      <c r="AE3691" t="s">
        <v>243</v>
      </c>
      <c r="AF3691" t="e">
        <f>MONTH(Table1[[#This Row],[Date Sent]])</f>
        <v>#REF!</v>
      </c>
      <c r="AG3691" t="e">
        <f>YEAR(Table1[[#This Row],[Date Sent]])</f>
        <v>#REF!</v>
      </c>
      <c r="AH3691"/>
    </row>
    <row r="3692" spans="1:34" x14ac:dyDescent="0.2">
      <c r="A3692" t="s">
        <v>336</v>
      </c>
      <c r="B3692" t="s">
        <v>4478</v>
      </c>
      <c r="C3692" s="1">
        <v>4.74</v>
      </c>
      <c r="D3692" s="5">
        <v>45317</v>
      </c>
      <c r="E3692" t="s">
        <v>20</v>
      </c>
      <c r="F3692" t="s">
        <v>39</v>
      </c>
      <c r="G3692" s="16" t="s">
        <v>4483</v>
      </c>
      <c r="H3692" s="1"/>
      <c r="J3692"/>
      <c r="AC3692" s="5" t="e">
        <f>VLOOKUP(Table1[[#This Row],[Expense Report]],#REF!,3, 0)</f>
        <v>#REF!</v>
      </c>
      <c r="AD3692" t="s">
        <v>13624</v>
      </c>
      <c r="AE3692" t="s">
        <v>243</v>
      </c>
      <c r="AF3692" t="e">
        <f>MONTH(Table1[[#This Row],[Date Sent]])</f>
        <v>#REF!</v>
      </c>
      <c r="AG3692" t="e">
        <f>YEAR(Table1[[#This Row],[Date Sent]])</f>
        <v>#REF!</v>
      </c>
      <c r="AH3692"/>
    </row>
    <row r="3693" spans="1:34" x14ac:dyDescent="0.2">
      <c r="A3693" t="s">
        <v>336</v>
      </c>
      <c r="B3693" t="s">
        <v>4478</v>
      </c>
      <c r="C3693" s="1">
        <v>131.26</v>
      </c>
      <c r="D3693" s="5">
        <v>45317</v>
      </c>
      <c r="E3693" t="s">
        <v>20</v>
      </c>
      <c r="F3693" t="s">
        <v>39</v>
      </c>
      <c r="G3693" s="16" t="s">
        <v>4484</v>
      </c>
      <c r="H3693" s="1"/>
      <c r="J3693"/>
      <c r="AC3693" s="5" t="e">
        <f>VLOOKUP(Table1[[#This Row],[Expense Report]],#REF!,3, 0)</f>
        <v>#REF!</v>
      </c>
      <c r="AD3693" t="s">
        <v>13624</v>
      </c>
      <c r="AE3693" t="s">
        <v>243</v>
      </c>
      <c r="AF3693" t="e">
        <f>MONTH(Table1[[#This Row],[Date Sent]])</f>
        <v>#REF!</v>
      </c>
      <c r="AG3693" t="e">
        <f>YEAR(Table1[[#This Row],[Date Sent]])</f>
        <v>#REF!</v>
      </c>
      <c r="AH3693"/>
    </row>
    <row r="3694" spans="1:34" x14ac:dyDescent="0.2">
      <c r="A3694" t="s">
        <v>336</v>
      </c>
      <c r="B3694" t="s">
        <v>4478</v>
      </c>
      <c r="C3694" s="1">
        <v>26.3</v>
      </c>
      <c r="D3694" s="5">
        <v>45317</v>
      </c>
      <c r="E3694" t="s">
        <v>21</v>
      </c>
      <c r="F3694" t="s">
        <v>15</v>
      </c>
      <c r="G3694" s="16" t="s">
        <v>2363</v>
      </c>
      <c r="H3694" s="1"/>
      <c r="J3694"/>
      <c r="AC3694" s="5" t="e">
        <f>VLOOKUP(Table1[[#This Row],[Expense Report]],#REF!,3, 0)</f>
        <v>#REF!</v>
      </c>
      <c r="AD3694" t="s">
        <v>13624</v>
      </c>
      <c r="AE3694" t="s">
        <v>243</v>
      </c>
      <c r="AF3694" t="e">
        <f>MONTH(Table1[[#This Row],[Date Sent]])</f>
        <v>#REF!</v>
      </c>
      <c r="AG3694" t="e">
        <f>YEAR(Table1[[#This Row],[Date Sent]])</f>
        <v>#REF!</v>
      </c>
      <c r="AH3694"/>
    </row>
    <row r="3695" spans="1:34" x14ac:dyDescent="0.2">
      <c r="A3695" t="s">
        <v>336</v>
      </c>
      <c r="B3695" t="s">
        <v>4478</v>
      </c>
      <c r="C3695" s="1">
        <v>6.31</v>
      </c>
      <c r="D3695" s="5">
        <v>45320</v>
      </c>
      <c r="E3695" t="s">
        <v>21</v>
      </c>
      <c r="F3695" t="s">
        <v>15</v>
      </c>
      <c r="G3695" s="16" t="s">
        <v>1175</v>
      </c>
      <c r="H3695" s="1"/>
      <c r="J3695"/>
      <c r="AC3695" s="5" t="e">
        <f>VLOOKUP(Table1[[#This Row],[Expense Report]],#REF!,3, 0)</f>
        <v>#REF!</v>
      </c>
      <c r="AD3695" t="s">
        <v>13624</v>
      </c>
      <c r="AE3695" t="s">
        <v>243</v>
      </c>
      <c r="AF3695" t="e">
        <f>MONTH(Table1[[#This Row],[Date Sent]])</f>
        <v>#REF!</v>
      </c>
      <c r="AG3695" t="e">
        <f>YEAR(Table1[[#This Row],[Date Sent]])</f>
        <v>#REF!</v>
      </c>
      <c r="AH3695"/>
    </row>
    <row r="3696" spans="1:34" x14ac:dyDescent="0.2">
      <c r="A3696" t="s">
        <v>336</v>
      </c>
      <c r="B3696" t="s">
        <v>4478</v>
      </c>
      <c r="C3696" s="1">
        <v>21.82</v>
      </c>
      <c r="D3696" s="5">
        <v>45320</v>
      </c>
      <c r="E3696" t="s">
        <v>20</v>
      </c>
      <c r="F3696" t="s">
        <v>39</v>
      </c>
      <c r="G3696" s="16" t="s">
        <v>4485</v>
      </c>
      <c r="H3696" s="1"/>
      <c r="J3696"/>
      <c r="AC3696" s="5" t="e">
        <f>VLOOKUP(Table1[[#This Row],[Expense Report]],#REF!,3, 0)</f>
        <v>#REF!</v>
      </c>
      <c r="AD3696" t="s">
        <v>13624</v>
      </c>
      <c r="AE3696" t="s">
        <v>243</v>
      </c>
      <c r="AF3696" t="e">
        <f>MONTH(Table1[[#This Row],[Date Sent]])</f>
        <v>#REF!</v>
      </c>
      <c r="AG3696" t="e">
        <f>YEAR(Table1[[#This Row],[Date Sent]])</f>
        <v>#REF!</v>
      </c>
      <c r="AH3696"/>
    </row>
    <row r="3697" spans="1:34" x14ac:dyDescent="0.2">
      <c r="A3697" t="s">
        <v>336</v>
      </c>
      <c r="B3697" t="s">
        <v>4478</v>
      </c>
      <c r="C3697" s="1">
        <v>4.1900000000000004</v>
      </c>
      <c r="D3697" s="5">
        <v>45320</v>
      </c>
      <c r="E3697" t="s">
        <v>21</v>
      </c>
      <c r="F3697" t="s">
        <v>15</v>
      </c>
      <c r="G3697" s="16" t="s">
        <v>4486</v>
      </c>
      <c r="H3697" s="1"/>
      <c r="J3697"/>
      <c r="AC3697" s="5" t="e">
        <f>VLOOKUP(Table1[[#This Row],[Expense Report]],#REF!,3, 0)</f>
        <v>#REF!</v>
      </c>
      <c r="AD3697" t="s">
        <v>13624</v>
      </c>
      <c r="AE3697" t="s">
        <v>243</v>
      </c>
      <c r="AF3697" t="e">
        <f>MONTH(Table1[[#This Row],[Date Sent]])</f>
        <v>#REF!</v>
      </c>
      <c r="AG3697" t="e">
        <f>YEAR(Table1[[#This Row],[Date Sent]])</f>
        <v>#REF!</v>
      </c>
      <c r="AH3697"/>
    </row>
    <row r="3698" spans="1:34" x14ac:dyDescent="0.2">
      <c r="A3698" t="s">
        <v>336</v>
      </c>
      <c r="B3698" t="s">
        <v>4478</v>
      </c>
      <c r="C3698" s="1">
        <v>85.44</v>
      </c>
      <c r="D3698" s="5">
        <v>45322</v>
      </c>
      <c r="E3698" t="s">
        <v>20</v>
      </c>
      <c r="F3698" t="s">
        <v>39</v>
      </c>
      <c r="G3698" s="16" t="s">
        <v>4487</v>
      </c>
      <c r="H3698" s="1"/>
      <c r="J3698"/>
      <c r="AC3698" s="5" t="e">
        <f>VLOOKUP(Table1[[#This Row],[Expense Report]],#REF!,3, 0)</f>
        <v>#REF!</v>
      </c>
      <c r="AD3698" t="s">
        <v>13624</v>
      </c>
      <c r="AE3698" t="s">
        <v>243</v>
      </c>
      <c r="AF3698" t="e">
        <f>MONTH(Table1[[#This Row],[Date Sent]])</f>
        <v>#REF!</v>
      </c>
      <c r="AG3698" t="e">
        <f>YEAR(Table1[[#This Row],[Date Sent]])</f>
        <v>#REF!</v>
      </c>
      <c r="AH3698"/>
    </row>
    <row r="3699" spans="1:34" x14ac:dyDescent="0.2">
      <c r="A3699" t="s">
        <v>336</v>
      </c>
      <c r="B3699" t="s">
        <v>4478</v>
      </c>
      <c r="C3699" s="1">
        <v>43.24</v>
      </c>
      <c r="D3699" s="5">
        <v>45328</v>
      </c>
      <c r="E3699" t="s">
        <v>20</v>
      </c>
      <c r="F3699" t="s">
        <v>39</v>
      </c>
      <c r="G3699" s="16" t="s">
        <v>4488</v>
      </c>
      <c r="H3699" s="1"/>
      <c r="J3699"/>
      <c r="AC3699" s="5" t="e">
        <f>VLOOKUP(Table1[[#This Row],[Expense Report]],#REF!,3, 0)</f>
        <v>#REF!</v>
      </c>
      <c r="AD3699" t="s">
        <v>13624</v>
      </c>
      <c r="AE3699" t="s">
        <v>243</v>
      </c>
      <c r="AF3699" t="e">
        <f>MONTH(Table1[[#This Row],[Date Sent]])</f>
        <v>#REF!</v>
      </c>
      <c r="AG3699" t="e">
        <f>YEAR(Table1[[#This Row],[Date Sent]])</f>
        <v>#REF!</v>
      </c>
      <c r="AH3699"/>
    </row>
    <row r="3700" spans="1:34" x14ac:dyDescent="0.2">
      <c r="A3700" t="s">
        <v>336</v>
      </c>
      <c r="B3700" t="s">
        <v>4478</v>
      </c>
      <c r="C3700" s="1">
        <v>13.66</v>
      </c>
      <c r="D3700" s="5">
        <v>45329</v>
      </c>
      <c r="E3700" t="s">
        <v>33</v>
      </c>
      <c r="F3700" t="s">
        <v>17</v>
      </c>
      <c r="G3700" s="16" t="s">
        <v>4489</v>
      </c>
      <c r="H3700" s="1"/>
      <c r="J3700"/>
      <c r="AC3700" s="5" t="e">
        <f>VLOOKUP(Table1[[#This Row],[Expense Report]],#REF!,3, 0)</f>
        <v>#REF!</v>
      </c>
      <c r="AD3700" t="s">
        <v>13624</v>
      </c>
      <c r="AE3700" t="s">
        <v>243</v>
      </c>
      <c r="AF3700" t="e">
        <f>MONTH(Table1[[#This Row],[Date Sent]])</f>
        <v>#REF!</v>
      </c>
      <c r="AG3700" t="e">
        <f>YEAR(Table1[[#This Row],[Date Sent]])</f>
        <v>#REF!</v>
      </c>
      <c r="AH3700"/>
    </row>
    <row r="3701" spans="1:34" x14ac:dyDescent="0.2">
      <c r="A3701" t="s">
        <v>336</v>
      </c>
      <c r="B3701" t="s">
        <v>4478</v>
      </c>
      <c r="C3701" s="1">
        <v>69.34</v>
      </c>
      <c r="D3701" s="5">
        <v>45330</v>
      </c>
      <c r="E3701" t="s">
        <v>20</v>
      </c>
      <c r="F3701" t="s">
        <v>39</v>
      </c>
      <c r="G3701" s="16" t="s">
        <v>4490</v>
      </c>
      <c r="H3701" s="1"/>
      <c r="J3701"/>
      <c r="AC3701" s="5" t="e">
        <f>VLOOKUP(Table1[[#This Row],[Expense Report]],#REF!,3, 0)</f>
        <v>#REF!</v>
      </c>
      <c r="AD3701" t="s">
        <v>13624</v>
      </c>
      <c r="AE3701" t="s">
        <v>243</v>
      </c>
      <c r="AF3701" t="e">
        <f>MONTH(Table1[[#This Row],[Date Sent]])</f>
        <v>#REF!</v>
      </c>
      <c r="AG3701" t="e">
        <f>YEAR(Table1[[#This Row],[Date Sent]])</f>
        <v>#REF!</v>
      </c>
      <c r="AH3701"/>
    </row>
    <row r="3702" spans="1:34" x14ac:dyDescent="0.2">
      <c r="A3702" t="s">
        <v>336</v>
      </c>
      <c r="B3702" t="s">
        <v>4478</v>
      </c>
      <c r="C3702" s="1">
        <v>12.52</v>
      </c>
      <c r="D3702" s="5">
        <v>45331</v>
      </c>
      <c r="E3702" t="s">
        <v>21</v>
      </c>
      <c r="F3702" t="s">
        <v>16</v>
      </c>
      <c r="G3702" s="16" t="s">
        <v>4491</v>
      </c>
      <c r="H3702" s="1"/>
      <c r="J3702"/>
      <c r="AC3702" s="5" t="e">
        <f>VLOOKUP(Table1[[#This Row],[Expense Report]],#REF!,3, 0)</f>
        <v>#REF!</v>
      </c>
      <c r="AD3702" t="s">
        <v>13624</v>
      </c>
      <c r="AE3702" t="s">
        <v>243</v>
      </c>
      <c r="AF3702" t="e">
        <f>MONTH(Table1[[#This Row],[Date Sent]])</f>
        <v>#REF!</v>
      </c>
      <c r="AG3702" t="e">
        <f>YEAR(Table1[[#This Row],[Date Sent]])</f>
        <v>#REF!</v>
      </c>
      <c r="AH3702"/>
    </row>
    <row r="3703" spans="1:34" x14ac:dyDescent="0.2">
      <c r="A3703" t="s">
        <v>336</v>
      </c>
      <c r="B3703" t="s">
        <v>4478</v>
      </c>
      <c r="C3703" s="1">
        <v>16.3</v>
      </c>
      <c r="D3703" s="5">
        <v>45332</v>
      </c>
      <c r="E3703" t="s">
        <v>20</v>
      </c>
      <c r="F3703" t="s">
        <v>39</v>
      </c>
      <c r="G3703" s="16" t="s">
        <v>4492</v>
      </c>
      <c r="H3703" s="1"/>
      <c r="J3703"/>
      <c r="AC3703" s="5" t="e">
        <f>VLOOKUP(Table1[[#This Row],[Expense Report]],#REF!,3, 0)</f>
        <v>#REF!</v>
      </c>
      <c r="AD3703" t="s">
        <v>13624</v>
      </c>
      <c r="AE3703" t="s">
        <v>243</v>
      </c>
      <c r="AF3703" t="e">
        <f>MONTH(Table1[[#This Row],[Date Sent]])</f>
        <v>#REF!</v>
      </c>
      <c r="AG3703" t="e">
        <f>YEAR(Table1[[#This Row],[Date Sent]])</f>
        <v>#REF!</v>
      </c>
      <c r="AH3703"/>
    </row>
    <row r="3704" spans="1:34" x14ac:dyDescent="0.2">
      <c r="A3704" t="s">
        <v>336</v>
      </c>
      <c r="B3704" t="s">
        <v>4478</v>
      </c>
      <c r="C3704" s="1">
        <v>128.13</v>
      </c>
      <c r="D3704" s="5">
        <v>45334</v>
      </c>
      <c r="E3704" t="s">
        <v>20</v>
      </c>
      <c r="F3704" t="s">
        <v>39</v>
      </c>
      <c r="G3704" s="16" t="s">
        <v>4493</v>
      </c>
      <c r="H3704" s="1"/>
      <c r="J3704"/>
      <c r="AC3704" s="5" t="e">
        <f>VLOOKUP(Table1[[#This Row],[Expense Report]],#REF!,3, 0)</f>
        <v>#REF!</v>
      </c>
      <c r="AD3704" t="s">
        <v>13624</v>
      </c>
      <c r="AE3704" t="s">
        <v>243</v>
      </c>
      <c r="AF3704" t="e">
        <f>MONTH(Table1[[#This Row],[Date Sent]])</f>
        <v>#REF!</v>
      </c>
      <c r="AG3704" t="e">
        <f>YEAR(Table1[[#This Row],[Date Sent]])</f>
        <v>#REF!</v>
      </c>
      <c r="AH3704"/>
    </row>
    <row r="3705" spans="1:34" x14ac:dyDescent="0.2">
      <c r="A3705" t="s">
        <v>336</v>
      </c>
      <c r="B3705" t="s">
        <v>4478</v>
      </c>
      <c r="C3705" s="1">
        <v>200</v>
      </c>
      <c r="D3705" s="5">
        <v>45335</v>
      </c>
      <c r="E3705" t="s">
        <v>10</v>
      </c>
      <c r="F3705" t="s">
        <v>33</v>
      </c>
      <c r="G3705" s="16" t="s">
        <v>4494</v>
      </c>
      <c r="H3705" s="1"/>
      <c r="J3705"/>
      <c r="AC3705" s="5" t="e">
        <f>VLOOKUP(Table1[[#This Row],[Expense Report]],#REF!,3, 0)</f>
        <v>#REF!</v>
      </c>
      <c r="AD3705" t="s">
        <v>13624</v>
      </c>
      <c r="AE3705" t="s">
        <v>243</v>
      </c>
      <c r="AF3705" t="e">
        <f>MONTH(Table1[[#This Row],[Date Sent]])</f>
        <v>#REF!</v>
      </c>
      <c r="AG3705" t="e">
        <f>YEAR(Table1[[#This Row],[Date Sent]])</f>
        <v>#REF!</v>
      </c>
      <c r="AH3705"/>
    </row>
    <row r="3706" spans="1:34" x14ac:dyDescent="0.2">
      <c r="A3706" t="s">
        <v>84</v>
      </c>
      <c r="B3706" t="s">
        <v>4495</v>
      </c>
      <c r="C3706" s="1">
        <v>28.64</v>
      </c>
      <c r="D3706" s="5">
        <v>45317</v>
      </c>
      <c r="E3706" t="s">
        <v>24</v>
      </c>
      <c r="F3706" t="s">
        <v>18</v>
      </c>
      <c r="G3706" s="16" t="s">
        <v>4496</v>
      </c>
      <c r="H3706" s="1"/>
      <c r="J3706"/>
      <c r="AC3706" s="5" t="e">
        <f>VLOOKUP(Table1[[#This Row],[Expense Report]],#REF!,3, 0)</f>
        <v>#REF!</v>
      </c>
      <c r="AD3706" t="s">
        <v>11649</v>
      </c>
      <c r="AE3706" t="s">
        <v>11649</v>
      </c>
      <c r="AF3706" t="e">
        <f>MONTH(Table1[[#This Row],[Date Sent]])</f>
        <v>#REF!</v>
      </c>
      <c r="AG3706" t="e">
        <f>YEAR(Table1[[#This Row],[Date Sent]])</f>
        <v>#REF!</v>
      </c>
      <c r="AH3706"/>
    </row>
    <row r="3707" spans="1:34" x14ac:dyDescent="0.2">
      <c r="A3707" t="s">
        <v>84</v>
      </c>
      <c r="B3707" t="s">
        <v>4495</v>
      </c>
      <c r="C3707" s="1">
        <v>5.51</v>
      </c>
      <c r="D3707" s="5">
        <v>45325</v>
      </c>
      <c r="E3707" t="s">
        <v>24</v>
      </c>
      <c r="F3707" t="s">
        <v>18</v>
      </c>
      <c r="G3707" s="16" t="s">
        <v>4496</v>
      </c>
      <c r="H3707" s="1"/>
      <c r="J3707"/>
      <c r="AC3707" s="5" t="e">
        <f>VLOOKUP(Table1[[#This Row],[Expense Report]],#REF!,3, 0)</f>
        <v>#REF!</v>
      </c>
      <c r="AD3707" t="s">
        <v>11649</v>
      </c>
      <c r="AE3707" t="s">
        <v>11649</v>
      </c>
      <c r="AF3707" t="e">
        <f>MONTH(Table1[[#This Row],[Date Sent]])</f>
        <v>#REF!</v>
      </c>
      <c r="AG3707" t="e">
        <f>YEAR(Table1[[#This Row],[Date Sent]])</f>
        <v>#REF!</v>
      </c>
      <c r="AH3707"/>
    </row>
    <row r="3708" spans="1:34" x14ac:dyDescent="0.2">
      <c r="A3708" t="s">
        <v>84</v>
      </c>
      <c r="B3708" t="s">
        <v>4497</v>
      </c>
      <c r="C3708" s="1">
        <v>237.37</v>
      </c>
      <c r="D3708" s="5">
        <v>45319</v>
      </c>
      <c r="E3708" t="s">
        <v>21</v>
      </c>
      <c r="F3708" t="s">
        <v>33</v>
      </c>
      <c r="G3708" s="16" t="s">
        <v>928</v>
      </c>
      <c r="H3708" s="1"/>
      <c r="J3708"/>
      <c r="AC3708" s="5" t="e">
        <f>VLOOKUP(Table1[[#This Row],[Expense Report]],#REF!,3, 0)</f>
        <v>#REF!</v>
      </c>
      <c r="AD3708" t="s">
        <v>11649</v>
      </c>
      <c r="AE3708" t="s">
        <v>11649</v>
      </c>
      <c r="AF3708" t="e">
        <f>MONTH(Table1[[#This Row],[Date Sent]])</f>
        <v>#REF!</v>
      </c>
      <c r="AG3708" t="e">
        <f>YEAR(Table1[[#This Row],[Date Sent]])</f>
        <v>#REF!</v>
      </c>
      <c r="AH3708"/>
    </row>
    <row r="3709" spans="1:34" x14ac:dyDescent="0.2">
      <c r="A3709" t="s">
        <v>84</v>
      </c>
      <c r="B3709" t="s">
        <v>4497</v>
      </c>
      <c r="C3709" s="1">
        <v>55.62</v>
      </c>
      <c r="D3709" s="5">
        <v>45319</v>
      </c>
      <c r="E3709" t="s">
        <v>21</v>
      </c>
      <c r="F3709" t="s">
        <v>33</v>
      </c>
      <c r="G3709" s="16" t="s">
        <v>4498</v>
      </c>
      <c r="H3709" s="1"/>
      <c r="J3709"/>
      <c r="AC3709" s="5" t="e">
        <f>VLOOKUP(Table1[[#This Row],[Expense Report]],#REF!,3, 0)</f>
        <v>#REF!</v>
      </c>
      <c r="AD3709" t="s">
        <v>11649</v>
      </c>
      <c r="AE3709" t="s">
        <v>11649</v>
      </c>
      <c r="AF3709" t="e">
        <f>MONTH(Table1[[#This Row],[Date Sent]])</f>
        <v>#REF!</v>
      </c>
      <c r="AG3709" t="e">
        <f>YEAR(Table1[[#This Row],[Date Sent]])</f>
        <v>#REF!</v>
      </c>
      <c r="AH3709"/>
    </row>
    <row r="3710" spans="1:34" x14ac:dyDescent="0.2">
      <c r="A3710" t="s">
        <v>84</v>
      </c>
      <c r="B3710" t="s">
        <v>4497</v>
      </c>
      <c r="C3710" s="1">
        <v>107.54</v>
      </c>
      <c r="D3710" s="5">
        <v>45336</v>
      </c>
      <c r="E3710" t="s">
        <v>21</v>
      </c>
      <c r="F3710" t="s">
        <v>33</v>
      </c>
      <c r="G3710" s="16" t="s">
        <v>4499</v>
      </c>
      <c r="H3710" s="1"/>
      <c r="J3710"/>
      <c r="AC3710" s="5" t="e">
        <f>VLOOKUP(Table1[[#This Row],[Expense Report]],#REF!,3, 0)</f>
        <v>#REF!</v>
      </c>
      <c r="AD3710" t="s">
        <v>11649</v>
      </c>
      <c r="AE3710" t="s">
        <v>11649</v>
      </c>
      <c r="AF3710" t="e">
        <f>MONTH(Table1[[#This Row],[Date Sent]])</f>
        <v>#REF!</v>
      </c>
      <c r="AG3710" t="e">
        <f>YEAR(Table1[[#This Row],[Date Sent]])</f>
        <v>#REF!</v>
      </c>
      <c r="AH3710"/>
    </row>
    <row r="3711" spans="1:34" x14ac:dyDescent="0.2">
      <c r="A3711" t="s">
        <v>84</v>
      </c>
      <c r="B3711" t="s">
        <v>4497</v>
      </c>
      <c r="C3711" s="1">
        <v>48.14</v>
      </c>
      <c r="D3711" s="5">
        <v>45336</v>
      </c>
      <c r="E3711" t="s">
        <v>21</v>
      </c>
      <c r="F3711" t="s">
        <v>39</v>
      </c>
      <c r="G3711" s="16" t="s">
        <v>4500</v>
      </c>
      <c r="H3711" s="1"/>
      <c r="J3711"/>
      <c r="AC3711" s="5" t="e">
        <f>VLOOKUP(Table1[[#This Row],[Expense Report]],#REF!,3, 0)</f>
        <v>#REF!</v>
      </c>
      <c r="AD3711" t="s">
        <v>11649</v>
      </c>
      <c r="AE3711" t="s">
        <v>11649</v>
      </c>
      <c r="AF3711" t="e">
        <f>MONTH(Table1[[#This Row],[Date Sent]])</f>
        <v>#REF!</v>
      </c>
      <c r="AG3711" t="e">
        <f>YEAR(Table1[[#This Row],[Date Sent]])</f>
        <v>#REF!</v>
      </c>
      <c r="AH3711"/>
    </row>
    <row r="3712" spans="1:34" x14ac:dyDescent="0.2">
      <c r="A3712" t="s">
        <v>84</v>
      </c>
      <c r="B3712" t="s">
        <v>4497</v>
      </c>
      <c r="C3712" s="1">
        <v>81.2</v>
      </c>
      <c r="D3712" s="5">
        <v>45337</v>
      </c>
      <c r="E3712" t="s">
        <v>21</v>
      </c>
      <c r="F3712" t="s">
        <v>33</v>
      </c>
      <c r="G3712" s="16" t="s">
        <v>4501</v>
      </c>
      <c r="H3712" s="1"/>
      <c r="J3712"/>
      <c r="AC3712" s="5" t="e">
        <f>VLOOKUP(Table1[[#This Row],[Expense Report]],#REF!,3, 0)</f>
        <v>#REF!</v>
      </c>
      <c r="AD3712" t="s">
        <v>11649</v>
      </c>
      <c r="AE3712" t="s">
        <v>11649</v>
      </c>
      <c r="AF3712" t="e">
        <f>MONTH(Table1[[#This Row],[Date Sent]])</f>
        <v>#REF!</v>
      </c>
      <c r="AG3712" t="e">
        <f>YEAR(Table1[[#This Row],[Date Sent]])</f>
        <v>#REF!</v>
      </c>
      <c r="AH3712"/>
    </row>
    <row r="3713" spans="1:34" x14ac:dyDescent="0.2">
      <c r="A3713" t="s">
        <v>455</v>
      </c>
      <c r="B3713" t="s">
        <v>4502</v>
      </c>
      <c r="C3713" s="1">
        <v>96.03</v>
      </c>
      <c r="D3713" s="5">
        <v>45311</v>
      </c>
      <c r="E3713" t="s">
        <v>21</v>
      </c>
      <c r="F3713" t="s">
        <v>33</v>
      </c>
      <c r="G3713" s="16" t="s">
        <v>4503</v>
      </c>
      <c r="H3713" s="1"/>
      <c r="J3713"/>
      <c r="AC3713" s="5" t="e">
        <f>VLOOKUP(Table1[[#This Row],[Expense Report]],#REF!,3, 0)</f>
        <v>#REF!</v>
      </c>
      <c r="AD3713" t="s">
        <v>14653</v>
      </c>
      <c r="AE3713" t="s">
        <v>272</v>
      </c>
      <c r="AF3713" t="e">
        <f>MONTH(Table1[[#This Row],[Date Sent]])</f>
        <v>#REF!</v>
      </c>
      <c r="AG3713" t="e">
        <f>YEAR(Table1[[#This Row],[Date Sent]])</f>
        <v>#REF!</v>
      </c>
      <c r="AH3713"/>
    </row>
    <row r="3714" spans="1:34" x14ac:dyDescent="0.2">
      <c r="A3714" t="s">
        <v>455</v>
      </c>
      <c r="B3714" t="s">
        <v>4502</v>
      </c>
      <c r="C3714" s="1">
        <v>110.98</v>
      </c>
      <c r="D3714" s="5">
        <v>45318</v>
      </c>
      <c r="E3714" t="s">
        <v>21</v>
      </c>
      <c r="F3714" t="s">
        <v>33</v>
      </c>
      <c r="G3714" s="16" t="s">
        <v>4504</v>
      </c>
      <c r="H3714" s="1"/>
      <c r="J3714"/>
      <c r="AC3714" s="5" t="e">
        <f>VLOOKUP(Table1[[#This Row],[Expense Report]],#REF!,3, 0)</f>
        <v>#REF!</v>
      </c>
      <c r="AD3714" t="s">
        <v>14653</v>
      </c>
      <c r="AE3714" t="s">
        <v>272</v>
      </c>
      <c r="AF3714" t="e">
        <f>MONTH(Table1[[#This Row],[Date Sent]])</f>
        <v>#REF!</v>
      </c>
      <c r="AG3714" t="e">
        <f>YEAR(Table1[[#This Row],[Date Sent]])</f>
        <v>#REF!</v>
      </c>
      <c r="AH3714"/>
    </row>
    <row r="3715" spans="1:34" x14ac:dyDescent="0.2">
      <c r="A3715" t="s">
        <v>455</v>
      </c>
      <c r="B3715" t="s">
        <v>4502</v>
      </c>
      <c r="C3715" s="1">
        <v>120.52</v>
      </c>
      <c r="D3715" s="5">
        <v>45320</v>
      </c>
      <c r="E3715" t="s">
        <v>21</v>
      </c>
      <c r="F3715" t="s">
        <v>15</v>
      </c>
      <c r="G3715" s="16" t="s">
        <v>4505</v>
      </c>
      <c r="H3715" s="1"/>
      <c r="J3715"/>
      <c r="AC3715" s="5" t="e">
        <f>VLOOKUP(Table1[[#This Row],[Expense Report]],#REF!,3, 0)</f>
        <v>#REF!</v>
      </c>
      <c r="AD3715" t="s">
        <v>14653</v>
      </c>
      <c r="AE3715" t="s">
        <v>272</v>
      </c>
      <c r="AF3715" t="e">
        <f>MONTH(Table1[[#This Row],[Date Sent]])</f>
        <v>#REF!</v>
      </c>
      <c r="AG3715" t="e">
        <f>YEAR(Table1[[#This Row],[Date Sent]])</f>
        <v>#REF!</v>
      </c>
      <c r="AH3715"/>
    </row>
    <row r="3716" spans="1:34" x14ac:dyDescent="0.2">
      <c r="A3716" t="s">
        <v>455</v>
      </c>
      <c r="B3716" t="s">
        <v>4502</v>
      </c>
      <c r="C3716" s="1">
        <v>11.73</v>
      </c>
      <c r="D3716" s="5">
        <v>45321</v>
      </c>
      <c r="E3716" t="s">
        <v>21</v>
      </c>
      <c r="F3716" t="s">
        <v>33</v>
      </c>
      <c r="G3716" s="16" t="s">
        <v>4506</v>
      </c>
      <c r="H3716" s="1"/>
      <c r="J3716"/>
      <c r="AC3716" s="5" t="e">
        <f>VLOOKUP(Table1[[#This Row],[Expense Report]],#REF!,3, 0)</f>
        <v>#REF!</v>
      </c>
      <c r="AD3716" t="s">
        <v>14653</v>
      </c>
      <c r="AE3716" t="s">
        <v>272</v>
      </c>
      <c r="AF3716" t="e">
        <f>MONTH(Table1[[#This Row],[Date Sent]])</f>
        <v>#REF!</v>
      </c>
      <c r="AG3716" t="e">
        <f>YEAR(Table1[[#This Row],[Date Sent]])</f>
        <v>#REF!</v>
      </c>
      <c r="AH3716"/>
    </row>
    <row r="3717" spans="1:34" x14ac:dyDescent="0.2">
      <c r="A3717" t="s">
        <v>455</v>
      </c>
      <c r="B3717" t="s">
        <v>4502</v>
      </c>
      <c r="C3717" s="1">
        <v>27.74</v>
      </c>
      <c r="D3717" s="5">
        <v>45321</v>
      </c>
      <c r="E3717" t="s">
        <v>21</v>
      </c>
      <c r="F3717" t="s">
        <v>39</v>
      </c>
      <c r="G3717" s="16" t="s">
        <v>4507</v>
      </c>
      <c r="H3717" s="1"/>
      <c r="J3717"/>
      <c r="AC3717" s="5" t="e">
        <f>VLOOKUP(Table1[[#This Row],[Expense Report]],#REF!,3, 0)</f>
        <v>#REF!</v>
      </c>
      <c r="AD3717" t="s">
        <v>14653</v>
      </c>
      <c r="AE3717" t="s">
        <v>272</v>
      </c>
      <c r="AF3717" t="e">
        <f>MONTH(Table1[[#This Row],[Date Sent]])</f>
        <v>#REF!</v>
      </c>
      <c r="AG3717" t="e">
        <f>YEAR(Table1[[#This Row],[Date Sent]])</f>
        <v>#REF!</v>
      </c>
      <c r="AH3717"/>
    </row>
    <row r="3718" spans="1:34" x14ac:dyDescent="0.2">
      <c r="A3718" t="s">
        <v>455</v>
      </c>
      <c r="B3718" t="s">
        <v>4502</v>
      </c>
      <c r="C3718" s="1">
        <v>8.5299999999999994</v>
      </c>
      <c r="D3718" s="5">
        <v>45321</v>
      </c>
      <c r="E3718" t="s">
        <v>21</v>
      </c>
      <c r="F3718" t="s">
        <v>15</v>
      </c>
      <c r="G3718" s="16" t="s">
        <v>4508</v>
      </c>
      <c r="H3718" s="1"/>
      <c r="J3718"/>
      <c r="AC3718" s="5" t="e">
        <f>VLOOKUP(Table1[[#This Row],[Expense Report]],#REF!,3, 0)</f>
        <v>#REF!</v>
      </c>
      <c r="AD3718" t="s">
        <v>14653</v>
      </c>
      <c r="AE3718" t="s">
        <v>272</v>
      </c>
      <c r="AF3718" t="e">
        <f>MONTH(Table1[[#This Row],[Date Sent]])</f>
        <v>#REF!</v>
      </c>
      <c r="AG3718" t="e">
        <f>YEAR(Table1[[#This Row],[Date Sent]])</f>
        <v>#REF!</v>
      </c>
      <c r="AH3718"/>
    </row>
    <row r="3719" spans="1:34" x14ac:dyDescent="0.2">
      <c r="A3719" t="s">
        <v>455</v>
      </c>
      <c r="B3719" t="s">
        <v>4502</v>
      </c>
      <c r="C3719" s="1">
        <v>19.2</v>
      </c>
      <c r="D3719" s="5">
        <v>45322</v>
      </c>
      <c r="E3719" t="s">
        <v>21</v>
      </c>
      <c r="F3719" t="s">
        <v>33</v>
      </c>
      <c r="G3719" s="16" t="s">
        <v>4509</v>
      </c>
      <c r="H3719" s="1"/>
      <c r="J3719"/>
      <c r="AC3719" s="5" t="e">
        <f>VLOOKUP(Table1[[#This Row],[Expense Report]],#REF!,3, 0)</f>
        <v>#REF!</v>
      </c>
      <c r="AD3719" t="s">
        <v>14653</v>
      </c>
      <c r="AE3719" t="s">
        <v>272</v>
      </c>
      <c r="AF3719" t="e">
        <f>MONTH(Table1[[#This Row],[Date Sent]])</f>
        <v>#REF!</v>
      </c>
      <c r="AG3719" t="e">
        <f>YEAR(Table1[[#This Row],[Date Sent]])</f>
        <v>#REF!</v>
      </c>
      <c r="AH3719"/>
    </row>
    <row r="3720" spans="1:34" x14ac:dyDescent="0.2">
      <c r="A3720" t="s">
        <v>455</v>
      </c>
      <c r="B3720" t="s">
        <v>4502</v>
      </c>
      <c r="C3720" s="1">
        <v>27.96</v>
      </c>
      <c r="D3720" s="5">
        <v>45322</v>
      </c>
      <c r="E3720" t="s">
        <v>21</v>
      </c>
      <c r="F3720" t="s">
        <v>33</v>
      </c>
      <c r="G3720" s="16" t="s">
        <v>4510</v>
      </c>
      <c r="H3720" s="1"/>
      <c r="J3720"/>
      <c r="AC3720" s="5" t="e">
        <f>VLOOKUP(Table1[[#This Row],[Expense Report]],#REF!,3, 0)</f>
        <v>#REF!</v>
      </c>
      <c r="AD3720" t="s">
        <v>14653</v>
      </c>
      <c r="AE3720" t="s">
        <v>272</v>
      </c>
      <c r="AF3720" t="e">
        <f>MONTH(Table1[[#This Row],[Date Sent]])</f>
        <v>#REF!</v>
      </c>
      <c r="AG3720" t="e">
        <f>YEAR(Table1[[#This Row],[Date Sent]])</f>
        <v>#REF!</v>
      </c>
      <c r="AH3720"/>
    </row>
    <row r="3721" spans="1:34" x14ac:dyDescent="0.2">
      <c r="A3721" t="s">
        <v>455</v>
      </c>
      <c r="B3721" t="s">
        <v>4502</v>
      </c>
      <c r="C3721" s="1">
        <v>24.5</v>
      </c>
      <c r="D3721" s="5">
        <v>45327</v>
      </c>
      <c r="E3721" t="s">
        <v>21</v>
      </c>
      <c r="F3721" t="s">
        <v>39</v>
      </c>
      <c r="G3721" s="16" t="s">
        <v>1613</v>
      </c>
      <c r="H3721" s="1"/>
      <c r="J3721"/>
      <c r="AC3721" s="5" t="e">
        <f>VLOOKUP(Table1[[#This Row],[Expense Report]],#REF!,3, 0)</f>
        <v>#REF!</v>
      </c>
      <c r="AD3721" t="s">
        <v>14653</v>
      </c>
      <c r="AE3721" t="s">
        <v>272</v>
      </c>
      <c r="AF3721" t="e">
        <f>MONTH(Table1[[#This Row],[Date Sent]])</f>
        <v>#REF!</v>
      </c>
      <c r="AG3721" t="e">
        <f>YEAR(Table1[[#This Row],[Date Sent]])</f>
        <v>#REF!</v>
      </c>
      <c r="AH3721"/>
    </row>
    <row r="3722" spans="1:34" x14ac:dyDescent="0.2">
      <c r="A3722" t="s">
        <v>455</v>
      </c>
      <c r="B3722" t="s">
        <v>4502</v>
      </c>
      <c r="C3722" s="1">
        <v>85.37</v>
      </c>
      <c r="D3722" s="5">
        <v>45328</v>
      </c>
      <c r="E3722" t="s">
        <v>21</v>
      </c>
      <c r="F3722" t="s">
        <v>25</v>
      </c>
      <c r="G3722" s="16" t="s">
        <v>1482</v>
      </c>
      <c r="H3722" s="1"/>
      <c r="J3722"/>
      <c r="AC3722" s="5" t="e">
        <f>VLOOKUP(Table1[[#This Row],[Expense Report]],#REF!,3, 0)</f>
        <v>#REF!</v>
      </c>
      <c r="AD3722" t="s">
        <v>14653</v>
      </c>
      <c r="AE3722" t="s">
        <v>272</v>
      </c>
      <c r="AF3722" t="e">
        <f>MONTH(Table1[[#This Row],[Date Sent]])</f>
        <v>#REF!</v>
      </c>
      <c r="AG3722" t="e">
        <f>YEAR(Table1[[#This Row],[Date Sent]])</f>
        <v>#REF!</v>
      </c>
      <c r="AH3722"/>
    </row>
    <row r="3723" spans="1:34" x14ac:dyDescent="0.2">
      <c r="A3723" t="s">
        <v>455</v>
      </c>
      <c r="B3723" t="s">
        <v>4502</v>
      </c>
      <c r="C3723" s="1">
        <v>89.64</v>
      </c>
      <c r="D3723" s="5">
        <v>45328</v>
      </c>
      <c r="E3723" t="s">
        <v>21</v>
      </c>
      <c r="F3723" t="s">
        <v>33</v>
      </c>
      <c r="G3723" s="16" t="s">
        <v>2642</v>
      </c>
      <c r="H3723" s="1"/>
      <c r="J3723"/>
      <c r="AC3723" s="5" t="e">
        <f>VLOOKUP(Table1[[#This Row],[Expense Report]],#REF!,3, 0)</f>
        <v>#REF!</v>
      </c>
      <c r="AD3723" t="s">
        <v>14653</v>
      </c>
      <c r="AE3723" t="s">
        <v>272</v>
      </c>
      <c r="AF3723" t="e">
        <f>MONTH(Table1[[#This Row],[Date Sent]])</f>
        <v>#REF!</v>
      </c>
      <c r="AG3723" t="e">
        <f>YEAR(Table1[[#This Row],[Date Sent]])</f>
        <v>#REF!</v>
      </c>
      <c r="AH3723"/>
    </row>
    <row r="3724" spans="1:34" x14ac:dyDescent="0.2">
      <c r="A3724" t="s">
        <v>455</v>
      </c>
      <c r="B3724" t="s">
        <v>4502</v>
      </c>
      <c r="C3724" s="1">
        <v>150.6</v>
      </c>
      <c r="D3724" s="5">
        <v>45330</v>
      </c>
      <c r="E3724" t="s">
        <v>21</v>
      </c>
      <c r="F3724" t="s">
        <v>34</v>
      </c>
      <c r="G3724" s="16" t="s">
        <v>4511</v>
      </c>
      <c r="H3724" s="1"/>
      <c r="J3724"/>
      <c r="AC3724" s="5" t="e">
        <f>VLOOKUP(Table1[[#This Row],[Expense Report]],#REF!,3, 0)</f>
        <v>#REF!</v>
      </c>
      <c r="AD3724" t="s">
        <v>14653</v>
      </c>
      <c r="AE3724" t="s">
        <v>272</v>
      </c>
      <c r="AF3724" t="e">
        <f>MONTH(Table1[[#This Row],[Date Sent]])</f>
        <v>#REF!</v>
      </c>
      <c r="AG3724" t="e">
        <f>YEAR(Table1[[#This Row],[Date Sent]])</f>
        <v>#REF!</v>
      </c>
      <c r="AH3724"/>
    </row>
    <row r="3725" spans="1:34" x14ac:dyDescent="0.2">
      <c r="A3725" t="s">
        <v>455</v>
      </c>
      <c r="B3725" t="s">
        <v>4502</v>
      </c>
      <c r="C3725" s="1">
        <v>160.26</v>
      </c>
      <c r="D3725" s="5">
        <v>45331</v>
      </c>
      <c r="E3725" t="s">
        <v>21</v>
      </c>
      <c r="F3725" t="s">
        <v>33</v>
      </c>
      <c r="G3725" s="16" t="s">
        <v>1340</v>
      </c>
      <c r="H3725" s="1"/>
      <c r="J3725"/>
      <c r="AC3725" s="5" t="e">
        <f>VLOOKUP(Table1[[#This Row],[Expense Report]],#REF!,3, 0)</f>
        <v>#REF!</v>
      </c>
      <c r="AD3725" t="s">
        <v>14653</v>
      </c>
      <c r="AE3725" t="s">
        <v>272</v>
      </c>
      <c r="AF3725" t="e">
        <f>MONTH(Table1[[#This Row],[Date Sent]])</f>
        <v>#REF!</v>
      </c>
      <c r="AG3725" t="e">
        <f>YEAR(Table1[[#This Row],[Date Sent]])</f>
        <v>#REF!</v>
      </c>
      <c r="AH3725"/>
    </row>
    <row r="3726" spans="1:34" x14ac:dyDescent="0.2">
      <c r="A3726" t="s">
        <v>455</v>
      </c>
      <c r="B3726" t="s">
        <v>4502</v>
      </c>
      <c r="C3726" s="1">
        <v>27.8</v>
      </c>
      <c r="D3726" s="5">
        <v>45332</v>
      </c>
      <c r="E3726" t="s">
        <v>21</v>
      </c>
      <c r="F3726" t="s">
        <v>33</v>
      </c>
      <c r="G3726" s="16" t="s">
        <v>4512</v>
      </c>
      <c r="H3726" s="1"/>
      <c r="J3726"/>
      <c r="AC3726" s="5" t="e">
        <f>VLOOKUP(Table1[[#This Row],[Expense Report]],#REF!,3, 0)</f>
        <v>#REF!</v>
      </c>
      <c r="AD3726" t="s">
        <v>14653</v>
      </c>
      <c r="AE3726" t="s">
        <v>272</v>
      </c>
      <c r="AF3726" t="e">
        <f>MONTH(Table1[[#This Row],[Date Sent]])</f>
        <v>#REF!</v>
      </c>
      <c r="AG3726" t="e">
        <f>YEAR(Table1[[#This Row],[Date Sent]])</f>
        <v>#REF!</v>
      </c>
      <c r="AH3726"/>
    </row>
    <row r="3727" spans="1:34" x14ac:dyDescent="0.2">
      <c r="A3727" t="s">
        <v>455</v>
      </c>
      <c r="B3727" t="s">
        <v>4502</v>
      </c>
      <c r="C3727" s="1">
        <v>18.739999999999998</v>
      </c>
      <c r="D3727" s="5">
        <v>45332</v>
      </c>
      <c r="E3727" t="s">
        <v>21</v>
      </c>
      <c r="F3727" t="s">
        <v>15</v>
      </c>
      <c r="G3727" s="16" t="s">
        <v>4508</v>
      </c>
      <c r="H3727" s="1"/>
      <c r="J3727"/>
      <c r="AC3727" s="5" t="e">
        <f>VLOOKUP(Table1[[#This Row],[Expense Report]],#REF!,3, 0)</f>
        <v>#REF!</v>
      </c>
      <c r="AD3727" t="s">
        <v>14653</v>
      </c>
      <c r="AE3727" t="s">
        <v>272</v>
      </c>
      <c r="AF3727" t="e">
        <f>MONTH(Table1[[#This Row],[Date Sent]])</f>
        <v>#REF!</v>
      </c>
      <c r="AG3727" t="e">
        <f>YEAR(Table1[[#This Row],[Date Sent]])</f>
        <v>#REF!</v>
      </c>
      <c r="AH3727"/>
    </row>
    <row r="3728" spans="1:34" x14ac:dyDescent="0.2">
      <c r="A3728" t="s">
        <v>455</v>
      </c>
      <c r="B3728" t="s">
        <v>4502</v>
      </c>
      <c r="C3728" s="1">
        <v>38.11</v>
      </c>
      <c r="D3728" s="5">
        <v>45335</v>
      </c>
      <c r="E3728" t="s">
        <v>21</v>
      </c>
      <c r="F3728" t="s">
        <v>33</v>
      </c>
      <c r="G3728" s="16" t="s">
        <v>4513</v>
      </c>
      <c r="H3728" s="1"/>
      <c r="J3728"/>
      <c r="AC3728" s="5" t="e">
        <f>VLOOKUP(Table1[[#This Row],[Expense Report]],#REF!,3, 0)</f>
        <v>#REF!</v>
      </c>
      <c r="AD3728" t="s">
        <v>14653</v>
      </c>
      <c r="AE3728" t="s">
        <v>272</v>
      </c>
      <c r="AF3728" t="e">
        <f>MONTH(Table1[[#This Row],[Date Sent]])</f>
        <v>#REF!</v>
      </c>
      <c r="AG3728" t="e">
        <f>YEAR(Table1[[#This Row],[Date Sent]])</f>
        <v>#REF!</v>
      </c>
      <c r="AH3728"/>
    </row>
    <row r="3729" spans="1:34" x14ac:dyDescent="0.2">
      <c r="A3729" t="s">
        <v>455</v>
      </c>
      <c r="B3729" t="s">
        <v>4502</v>
      </c>
      <c r="C3729" s="1">
        <v>13.87</v>
      </c>
      <c r="D3729" s="5">
        <v>45335</v>
      </c>
      <c r="E3729" t="s">
        <v>21</v>
      </c>
      <c r="F3729" t="s">
        <v>17</v>
      </c>
      <c r="G3729" s="16" t="s">
        <v>4514</v>
      </c>
      <c r="H3729" s="1"/>
      <c r="J3729"/>
      <c r="AC3729" s="5" t="e">
        <f>VLOOKUP(Table1[[#This Row],[Expense Report]],#REF!,3, 0)</f>
        <v>#REF!</v>
      </c>
      <c r="AD3729" t="s">
        <v>14653</v>
      </c>
      <c r="AE3729" t="s">
        <v>272</v>
      </c>
      <c r="AF3729" t="e">
        <f>MONTH(Table1[[#This Row],[Date Sent]])</f>
        <v>#REF!</v>
      </c>
      <c r="AG3729" t="e">
        <f>YEAR(Table1[[#This Row],[Date Sent]])</f>
        <v>#REF!</v>
      </c>
      <c r="AH3729"/>
    </row>
    <row r="3730" spans="1:34" x14ac:dyDescent="0.2">
      <c r="A3730" t="s">
        <v>455</v>
      </c>
      <c r="B3730" t="s">
        <v>4502</v>
      </c>
      <c r="C3730" s="1">
        <v>151.88999999999999</v>
      </c>
      <c r="D3730" s="5">
        <v>45341</v>
      </c>
      <c r="E3730" t="s">
        <v>13</v>
      </c>
      <c r="F3730" t="s">
        <v>10</v>
      </c>
      <c r="G3730" s="16" t="s">
        <v>4515</v>
      </c>
      <c r="H3730" s="1"/>
      <c r="J3730"/>
      <c r="AC3730" s="5" t="e">
        <f>VLOOKUP(Table1[[#This Row],[Expense Report]],#REF!,3, 0)</f>
        <v>#REF!</v>
      </c>
      <c r="AD3730" t="s">
        <v>14653</v>
      </c>
      <c r="AE3730" t="s">
        <v>272</v>
      </c>
      <c r="AF3730" t="e">
        <f>MONTH(Table1[[#This Row],[Date Sent]])</f>
        <v>#REF!</v>
      </c>
      <c r="AG3730" t="e">
        <f>YEAR(Table1[[#This Row],[Date Sent]])</f>
        <v>#REF!</v>
      </c>
      <c r="AH3730"/>
    </row>
    <row r="3731" spans="1:34" x14ac:dyDescent="0.2">
      <c r="A3731" t="s">
        <v>577</v>
      </c>
      <c r="B3731" t="s">
        <v>4516</v>
      </c>
      <c r="C3731" s="1">
        <v>402.76</v>
      </c>
      <c r="D3731" s="5">
        <v>45337</v>
      </c>
      <c r="E3731" t="s">
        <v>23</v>
      </c>
      <c r="F3731" t="s">
        <v>33</v>
      </c>
      <c r="G3731" s="16" t="s">
        <v>4517</v>
      </c>
      <c r="H3731" s="1"/>
      <c r="J3731"/>
      <c r="AC3731" s="5" t="e">
        <f>VLOOKUP(Table1[[#This Row],[Expense Report]],#REF!,3, 0)</f>
        <v>#REF!</v>
      </c>
      <c r="AD3731" t="s">
        <v>13687</v>
      </c>
      <c r="AE3731" t="s">
        <v>73</v>
      </c>
      <c r="AF3731" t="e">
        <f>MONTH(Table1[[#This Row],[Date Sent]])</f>
        <v>#REF!</v>
      </c>
      <c r="AG3731" t="e">
        <f>YEAR(Table1[[#This Row],[Date Sent]])</f>
        <v>#REF!</v>
      </c>
      <c r="AH3731"/>
    </row>
    <row r="3732" spans="1:34" x14ac:dyDescent="0.2">
      <c r="A3732" t="s">
        <v>577</v>
      </c>
      <c r="B3732" t="s">
        <v>4516</v>
      </c>
      <c r="C3732" s="1">
        <v>118.97</v>
      </c>
      <c r="D3732" s="5">
        <v>45337</v>
      </c>
      <c r="E3732" t="s">
        <v>23</v>
      </c>
      <c r="F3732" t="s">
        <v>33</v>
      </c>
      <c r="G3732" s="16" t="s">
        <v>4518</v>
      </c>
      <c r="H3732" s="1"/>
      <c r="J3732"/>
      <c r="AC3732" s="5" t="e">
        <f>VLOOKUP(Table1[[#This Row],[Expense Report]],#REF!,3, 0)</f>
        <v>#REF!</v>
      </c>
      <c r="AD3732" t="s">
        <v>13687</v>
      </c>
      <c r="AE3732" t="s">
        <v>73</v>
      </c>
      <c r="AF3732" t="e">
        <f>MONTH(Table1[[#This Row],[Date Sent]])</f>
        <v>#REF!</v>
      </c>
      <c r="AG3732" t="e">
        <f>YEAR(Table1[[#This Row],[Date Sent]])</f>
        <v>#REF!</v>
      </c>
      <c r="AH3732"/>
    </row>
    <row r="3733" spans="1:34" x14ac:dyDescent="0.2">
      <c r="A3733" t="s">
        <v>577</v>
      </c>
      <c r="B3733" t="s">
        <v>4516</v>
      </c>
      <c r="C3733" s="1">
        <v>14.96</v>
      </c>
      <c r="D3733" s="5">
        <v>45337</v>
      </c>
      <c r="E3733" t="s">
        <v>20</v>
      </c>
      <c r="F3733" t="s">
        <v>39</v>
      </c>
      <c r="G3733" s="16" t="s">
        <v>4519</v>
      </c>
      <c r="H3733" s="1"/>
      <c r="J3733"/>
      <c r="AC3733" s="5" t="e">
        <f>VLOOKUP(Table1[[#This Row],[Expense Report]],#REF!,3, 0)</f>
        <v>#REF!</v>
      </c>
      <c r="AD3733" t="s">
        <v>13687</v>
      </c>
      <c r="AE3733" t="s">
        <v>73</v>
      </c>
      <c r="AF3733" t="e">
        <f>MONTH(Table1[[#This Row],[Date Sent]])</f>
        <v>#REF!</v>
      </c>
      <c r="AG3733" t="e">
        <f>YEAR(Table1[[#This Row],[Date Sent]])</f>
        <v>#REF!</v>
      </c>
      <c r="AH3733"/>
    </row>
    <row r="3734" spans="1:34" ht="13.5" customHeight="1" x14ac:dyDescent="0.2">
      <c r="A3734" t="s">
        <v>577</v>
      </c>
      <c r="B3734" t="s">
        <v>4516</v>
      </c>
      <c r="C3734" s="1">
        <v>104.53</v>
      </c>
      <c r="D3734" s="5">
        <v>45337</v>
      </c>
      <c r="E3734" t="s">
        <v>23</v>
      </c>
      <c r="F3734" t="s">
        <v>33</v>
      </c>
      <c r="G3734" s="16" t="s">
        <v>4520</v>
      </c>
      <c r="H3734" s="1"/>
      <c r="J3734"/>
      <c r="AC3734" s="5" t="e">
        <f>VLOOKUP(Table1[[#This Row],[Expense Report]],#REF!,3, 0)</f>
        <v>#REF!</v>
      </c>
      <c r="AD3734" t="s">
        <v>13687</v>
      </c>
      <c r="AE3734" t="s">
        <v>73</v>
      </c>
      <c r="AF3734" t="e">
        <f>MONTH(Table1[[#This Row],[Date Sent]])</f>
        <v>#REF!</v>
      </c>
      <c r="AG3734" t="e">
        <f>YEAR(Table1[[#This Row],[Date Sent]])</f>
        <v>#REF!</v>
      </c>
      <c r="AH3734"/>
    </row>
    <row r="3735" spans="1:34" x14ac:dyDescent="0.2">
      <c r="A3735" t="s">
        <v>577</v>
      </c>
      <c r="B3735" t="s">
        <v>4516</v>
      </c>
      <c r="C3735" s="1">
        <v>22.53</v>
      </c>
      <c r="D3735" s="5">
        <v>45337</v>
      </c>
      <c r="E3735" t="s">
        <v>23</v>
      </c>
      <c r="F3735" t="s">
        <v>33</v>
      </c>
      <c r="G3735" s="16" t="s">
        <v>4520</v>
      </c>
      <c r="H3735" s="1"/>
      <c r="J3735"/>
      <c r="AC3735" s="5" t="e">
        <f>VLOOKUP(Table1[[#This Row],[Expense Report]],#REF!,3, 0)</f>
        <v>#REF!</v>
      </c>
      <c r="AD3735" t="s">
        <v>13687</v>
      </c>
      <c r="AE3735" t="s">
        <v>73</v>
      </c>
      <c r="AF3735" t="e">
        <f>MONTH(Table1[[#This Row],[Date Sent]])</f>
        <v>#REF!</v>
      </c>
      <c r="AG3735" t="e">
        <f>YEAR(Table1[[#This Row],[Date Sent]])</f>
        <v>#REF!</v>
      </c>
      <c r="AH3735"/>
    </row>
    <row r="3736" spans="1:34" x14ac:dyDescent="0.2">
      <c r="A3736" t="s">
        <v>577</v>
      </c>
      <c r="B3736" t="s">
        <v>4516</v>
      </c>
      <c r="C3736" s="1">
        <v>358.09</v>
      </c>
      <c r="D3736" s="5">
        <v>45338</v>
      </c>
      <c r="E3736" t="s">
        <v>23</v>
      </c>
      <c r="F3736" t="s">
        <v>49</v>
      </c>
      <c r="G3736" s="16" t="s">
        <v>4521</v>
      </c>
      <c r="H3736" s="1"/>
      <c r="J3736"/>
      <c r="AC3736" s="5" t="e">
        <f>VLOOKUP(Table1[[#This Row],[Expense Report]],#REF!,3, 0)</f>
        <v>#REF!</v>
      </c>
      <c r="AD3736" t="s">
        <v>13687</v>
      </c>
      <c r="AE3736" t="s">
        <v>73</v>
      </c>
      <c r="AF3736" t="e">
        <f>MONTH(Table1[[#This Row],[Date Sent]])</f>
        <v>#REF!</v>
      </c>
      <c r="AG3736" t="e">
        <f>YEAR(Table1[[#This Row],[Date Sent]])</f>
        <v>#REF!</v>
      </c>
      <c r="AH3736"/>
    </row>
    <row r="3737" spans="1:34" x14ac:dyDescent="0.2">
      <c r="A3737" t="s">
        <v>577</v>
      </c>
      <c r="B3737" t="s">
        <v>4516</v>
      </c>
      <c r="C3737" s="1">
        <v>370.11</v>
      </c>
      <c r="D3737" s="5">
        <v>45340</v>
      </c>
      <c r="E3737" t="s">
        <v>23</v>
      </c>
      <c r="F3737" t="s">
        <v>33</v>
      </c>
      <c r="G3737" s="16" t="s">
        <v>4522</v>
      </c>
      <c r="H3737" s="1"/>
      <c r="J3737"/>
      <c r="AC3737" s="5" t="e">
        <f>VLOOKUP(Table1[[#This Row],[Expense Report]],#REF!,3, 0)</f>
        <v>#REF!</v>
      </c>
      <c r="AD3737" t="s">
        <v>13687</v>
      </c>
      <c r="AE3737" t="s">
        <v>73</v>
      </c>
      <c r="AF3737" t="e">
        <f>MONTH(Table1[[#This Row],[Date Sent]])</f>
        <v>#REF!</v>
      </c>
      <c r="AG3737" t="e">
        <f>YEAR(Table1[[#This Row],[Date Sent]])</f>
        <v>#REF!</v>
      </c>
      <c r="AH3737"/>
    </row>
    <row r="3738" spans="1:34" x14ac:dyDescent="0.2">
      <c r="A3738" t="s">
        <v>325</v>
      </c>
      <c r="B3738" t="s">
        <v>4523</v>
      </c>
      <c r="C3738" s="1">
        <v>65.77</v>
      </c>
      <c r="D3738" s="5">
        <v>45334</v>
      </c>
      <c r="E3738" t="s">
        <v>55</v>
      </c>
      <c r="F3738" t="s">
        <v>33</v>
      </c>
      <c r="G3738" s="16" t="s">
        <v>4524</v>
      </c>
      <c r="H3738" s="1"/>
      <c r="J3738"/>
      <c r="AC3738" s="5" t="e">
        <f>VLOOKUP(Table1[[#This Row],[Expense Report]],#REF!,3, 0)</f>
        <v>#REF!</v>
      </c>
      <c r="AD3738" t="s">
        <v>13212</v>
      </c>
      <c r="AE3738" t="s">
        <v>272</v>
      </c>
      <c r="AF3738" t="e">
        <f>MONTH(Table1[[#This Row],[Date Sent]])</f>
        <v>#REF!</v>
      </c>
      <c r="AG3738" t="e">
        <f>YEAR(Table1[[#This Row],[Date Sent]])</f>
        <v>#REF!</v>
      </c>
      <c r="AH3738"/>
    </row>
    <row r="3739" spans="1:34" x14ac:dyDescent="0.2">
      <c r="A3739" t="s">
        <v>325</v>
      </c>
      <c r="B3739" t="s">
        <v>4523</v>
      </c>
      <c r="C3739" s="1">
        <v>9.6999999999999993</v>
      </c>
      <c r="D3739" s="5">
        <v>45337</v>
      </c>
      <c r="E3739" t="s">
        <v>5</v>
      </c>
      <c r="F3739" t="s">
        <v>4</v>
      </c>
      <c r="G3739" s="16" t="s">
        <v>4525</v>
      </c>
      <c r="H3739" s="1"/>
      <c r="J3739"/>
      <c r="AC3739" s="5" t="e">
        <f>VLOOKUP(Table1[[#This Row],[Expense Report]],#REF!,3, 0)</f>
        <v>#REF!</v>
      </c>
      <c r="AD3739" t="s">
        <v>13212</v>
      </c>
      <c r="AE3739" t="s">
        <v>272</v>
      </c>
      <c r="AF3739" t="e">
        <f>MONTH(Table1[[#This Row],[Date Sent]])</f>
        <v>#REF!</v>
      </c>
      <c r="AG3739" t="e">
        <f>YEAR(Table1[[#This Row],[Date Sent]])</f>
        <v>#REF!</v>
      </c>
      <c r="AH3739"/>
    </row>
    <row r="3740" spans="1:34" x14ac:dyDescent="0.2">
      <c r="A3740" t="s">
        <v>211</v>
      </c>
      <c r="B3740" t="s">
        <v>4526</v>
      </c>
      <c r="C3740" s="1">
        <v>61.52</v>
      </c>
      <c r="D3740" s="5">
        <v>45311</v>
      </c>
      <c r="E3740" t="s">
        <v>21</v>
      </c>
      <c r="F3740" t="s">
        <v>33</v>
      </c>
      <c r="G3740" s="16" t="s">
        <v>1353</v>
      </c>
      <c r="H3740" s="1"/>
      <c r="J3740"/>
      <c r="AC3740" s="5" t="e">
        <f>VLOOKUP(Table1[[#This Row],[Expense Report]],#REF!,3, 0)</f>
        <v>#REF!</v>
      </c>
      <c r="AD3740" t="s">
        <v>13753</v>
      </c>
      <c r="AE3740" t="s">
        <v>73</v>
      </c>
      <c r="AF3740" t="e">
        <f>MONTH(Table1[[#This Row],[Date Sent]])</f>
        <v>#REF!</v>
      </c>
      <c r="AG3740" t="e">
        <f>YEAR(Table1[[#This Row],[Date Sent]])</f>
        <v>#REF!</v>
      </c>
      <c r="AH3740"/>
    </row>
    <row r="3741" spans="1:34" x14ac:dyDescent="0.2">
      <c r="A3741" t="s">
        <v>211</v>
      </c>
      <c r="B3741" t="s">
        <v>4526</v>
      </c>
      <c r="C3741" s="1">
        <v>97.32</v>
      </c>
      <c r="D3741" s="5">
        <v>45313</v>
      </c>
      <c r="E3741" t="s">
        <v>25</v>
      </c>
      <c r="F3741" t="s">
        <v>2974</v>
      </c>
      <c r="G3741" s="16" t="s">
        <v>4527</v>
      </c>
      <c r="H3741" s="1"/>
      <c r="J3741"/>
      <c r="AC3741" s="5" t="e">
        <f>VLOOKUP(Table1[[#This Row],[Expense Report]],#REF!,3, 0)</f>
        <v>#REF!</v>
      </c>
      <c r="AD3741" t="s">
        <v>13753</v>
      </c>
      <c r="AE3741" t="s">
        <v>73</v>
      </c>
      <c r="AF3741" t="e">
        <f>MONTH(Table1[[#This Row],[Date Sent]])</f>
        <v>#REF!</v>
      </c>
      <c r="AG3741" t="e">
        <f>YEAR(Table1[[#This Row],[Date Sent]])</f>
        <v>#REF!</v>
      </c>
      <c r="AH3741"/>
    </row>
    <row r="3742" spans="1:34" x14ac:dyDescent="0.2">
      <c r="A3742" t="s">
        <v>211</v>
      </c>
      <c r="B3742" t="s">
        <v>4526</v>
      </c>
      <c r="C3742" s="1">
        <v>22.98</v>
      </c>
      <c r="D3742" s="5">
        <v>45319</v>
      </c>
      <c r="E3742" t="s">
        <v>25</v>
      </c>
      <c r="F3742" t="s">
        <v>21</v>
      </c>
      <c r="G3742" s="16" t="s">
        <v>4337</v>
      </c>
      <c r="H3742" s="1"/>
      <c r="J3742"/>
      <c r="AC3742" s="5" t="e">
        <f>VLOOKUP(Table1[[#This Row],[Expense Report]],#REF!,3, 0)</f>
        <v>#REF!</v>
      </c>
      <c r="AD3742" t="s">
        <v>13753</v>
      </c>
      <c r="AE3742" t="s">
        <v>73</v>
      </c>
      <c r="AF3742" t="e">
        <f>MONTH(Table1[[#This Row],[Date Sent]])</f>
        <v>#REF!</v>
      </c>
      <c r="AG3742" t="e">
        <f>YEAR(Table1[[#This Row],[Date Sent]])</f>
        <v>#REF!</v>
      </c>
      <c r="AH3742"/>
    </row>
    <row r="3743" spans="1:34" x14ac:dyDescent="0.2">
      <c r="A3743" t="s">
        <v>211</v>
      </c>
      <c r="B3743" t="s">
        <v>4526</v>
      </c>
      <c r="C3743" s="1">
        <v>211.41</v>
      </c>
      <c r="D3743" s="5">
        <v>45322</v>
      </c>
      <c r="E3743" t="s">
        <v>25</v>
      </c>
      <c r="F3743" t="s">
        <v>15</v>
      </c>
      <c r="G3743" s="16" t="s">
        <v>3759</v>
      </c>
      <c r="H3743" s="1"/>
      <c r="J3743"/>
      <c r="AC3743" s="5" t="e">
        <f>VLOOKUP(Table1[[#This Row],[Expense Report]],#REF!,3, 0)</f>
        <v>#REF!</v>
      </c>
      <c r="AD3743" t="s">
        <v>13753</v>
      </c>
      <c r="AE3743" t="s">
        <v>73</v>
      </c>
      <c r="AF3743" t="e">
        <f>MONTH(Table1[[#This Row],[Date Sent]])</f>
        <v>#REF!</v>
      </c>
      <c r="AG3743" t="e">
        <f>YEAR(Table1[[#This Row],[Date Sent]])</f>
        <v>#REF!</v>
      </c>
      <c r="AH3743"/>
    </row>
    <row r="3744" spans="1:34" x14ac:dyDescent="0.2">
      <c r="A3744" t="s">
        <v>211</v>
      </c>
      <c r="B3744" t="s">
        <v>4526</v>
      </c>
      <c r="C3744" s="1">
        <v>154.65</v>
      </c>
      <c r="D3744" s="5">
        <v>45340</v>
      </c>
      <c r="E3744" t="s">
        <v>25</v>
      </c>
      <c r="F3744" t="s">
        <v>17</v>
      </c>
      <c r="G3744" s="16" t="s">
        <v>1478</v>
      </c>
      <c r="H3744" s="1"/>
      <c r="J3744"/>
      <c r="AC3744" s="5" t="e">
        <f>VLOOKUP(Table1[[#This Row],[Expense Report]],#REF!,3, 0)</f>
        <v>#REF!</v>
      </c>
      <c r="AD3744" t="s">
        <v>13753</v>
      </c>
      <c r="AE3744" t="s">
        <v>73</v>
      </c>
      <c r="AF3744" t="e">
        <f>MONTH(Table1[[#This Row],[Date Sent]])</f>
        <v>#REF!</v>
      </c>
      <c r="AG3744" t="e">
        <f>YEAR(Table1[[#This Row],[Date Sent]])</f>
        <v>#REF!</v>
      </c>
      <c r="AH3744"/>
    </row>
    <row r="3745" spans="1:34" x14ac:dyDescent="0.2">
      <c r="A3745" t="s">
        <v>380</v>
      </c>
      <c r="B3745" t="s">
        <v>4528</v>
      </c>
      <c r="C3745" s="1">
        <v>78.959999999999994</v>
      </c>
      <c r="D3745" s="5">
        <v>45310</v>
      </c>
      <c r="E3745" t="s">
        <v>8</v>
      </c>
      <c r="F3745" t="s">
        <v>33</v>
      </c>
      <c r="G3745" s="16" t="s">
        <v>2554</v>
      </c>
      <c r="H3745" s="1"/>
      <c r="J3745"/>
      <c r="AC3745" s="5" t="e">
        <f>VLOOKUP(Table1[[#This Row],[Expense Report]],#REF!,3, 0)</f>
        <v>#REF!</v>
      </c>
      <c r="AD3745" t="s">
        <v>11649</v>
      </c>
      <c r="AE3745" t="s">
        <v>11649</v>
      </c>
      <c r="AF3745" t="e">
        <f>MONTH(Table1[[#This Row],[Date Sent]])</f>
        <v>#REF!</v>
      </c>
      <c r="AG3745" t="e">
        <f>YEAR(Table1[[#This Row],[Date Sent]])</f>
        <v>#REF!</v>
      </c>
      <c r="AH3745"/>
    </row>
    <row r="3746" spans="1:34" x14ac:dyDescent="0.2">
      <c r="A3746" t="s">
        <v>380</v>
      </c>
      <c r="B3746" t="s">
        <v>4528</v>
      </c>
      <c r="C3746" s="1">
        <v>66.75</v>
      </c>
      <c r="D3746" s="5">
        <v>45311</v>
      </c>
      <c r="E3746" t="s">
        <v>8</v>
      </c>
      <c r="F3746" t="s">
        <v>39</v>
      </c>
      <c r="G3746" s="16" t="s">
        <v>4529</v>
      </c>
      <c r="H3746" s="1"/>
      <c r="J3746"/>
      <c r="AC3746" s="5" t="e">
        <f>VLOOKUP(Table1[[#This Row],[Expense Report]],#REF!,3, 0)</f>
        <v>#REF!</v>
      </c>
      <c r="AD3746" t="s">
        <v>11649</v>
      </c>
      <c r="AE3746" t="s">
        <v>11649</v>
      </c>
      <c r="AF3746" t="e">
        <f>MONTH(Table1[[#This Row],[Date Sent]])</f>
        <v>#REF!</v>
      </c>
      <c r="AG3746" t="e">
        <f>YEAR(Table1[[#This Row],[Date Sent]])</f>
        <v>#REF!</v>
      </c>
      <c r="AH3746"/>
    </row>
    <row r="3747" spans="1:34" x14ac:dyDescent="0.2">
      <c r="A3747" t="s">
        <v>380</v>
      </c>
      <c r="B3747" t="s">
        <v>4528</v>
      </c>
      <c r="C3747" s="1">
        <v>7.04</v>
      </c>
      <c r="D3747" s="5">
        <v>45325</v>
      </c>
      <c r="E3747" t="s">
        <v>13</v>
      </c>
      <c r="F3747" t="s">
        <v>39</v>
      </c>
      <c r="G3747" s="16" t="s">
        <v>1720</v>
      </c>
      <c r="H3747" s="1"/>
      <c r="J3747"/>
      <c r="AC3747" s="5" t="e">
        <f>VLOOKUP(Table1[[#This Row],[Expense Report]],#REF!,3, 0)</f>
        <v>#REF!</v>
      </c>
      <c r="AD3747" t="s">
        <v>11649</v>
      </c>
      <c r="AE3747" t="s">
        <v>11649</v>
      </c>
      <c r="AF3747" t="e">
        <f>MONTH(Table1[[#This Row],[Date Sent]])</f>
        <v>#REF!</v>
      </c>
      <c r="AG3747" t="e">
        <f>YEAR(Table1[[#This Row],[Date Sent]])</f>
        <v>#REF!</v>
      </c>
      <c r="AH3747"/>
    </row>
    <row r="3748" spans="1:34" x14ac:dyDescent="0.2">
      <c r="A3748" t="s">
        <v>380</v>
      </c>
      <c r="B3748" t="s">
        <v>4528</v>
      </c>
      <c r="C3748" s="1">
        <v>81.36</v>
      </c>
      <c r="D3748" s="5">
        <v>45338</v>
      </c>
      <c r="E3748" t="s">
        <v>8</v>
      </c>
      <c r="F3748" t="s">
        <v>33</v>
      </c>
      <c r="G3748" s="16" t="s">
        <v>4530</v>
      </c>
      <c r="H3748" s="1"/>
      <c r="J3748"/>
      <c r="AC3748" s="5" t="e">
        <f>VLOOKUP(Table1[[#This Row],[Expense Report]],#REF!,3, 0)</f>
        <v>#REF!</v>
      </c>
      <c r="AD3748" t="s">
        <v>11649</v>
      </c>
      <c r="AE3748" t="s">
        <v>11649</v>
      </c>
      <c r="AF3748" t="e">
        <f>MONTH(Table1[[#This Row],[Date Sent]])</f>
        <v>#REF!</v>
      </c>
      <c r="AG3748" t="e">
        <f>YEAR(Table1[[#This Row],[Date Sent]])</f>
        <v>#REF!</v>
      </c>
      <c r="AH3748"/>
    </row>
    <row r="3749" spans="1:34" x14ac:dyDescent="0.2">
      <c r="A3749" t="s">
        <v>174</v>
      </c>
      <c r="B3749" t="s">
        <v>4531</v>
      </c>
      <c r="C3749" s="1">
        <v>70.319999999999993</v>
      </c>
      <c r="D3749" s="5">
        <v>45321</v>
      </c>
      <c r="E3749" t="s">
        <v>7</v>
      </c>
      <c r="F3749" t="s">
        <v>6</v>
      </c>
      <c r="G3749" s="16" t="s">
        <v>4532</v>
      </c>
      <c r="H3749" s="1"/>
      <c r="J3749"/>
      <c r="AC3749" s="5" t="e">
        <f>VLOOKUP(Table1[[#This Row],[Expense Report]],#REF!,3, 0)</f>
        <v>#REF!</v>
      </c>
      <c r="AD3749" t="s">
        <v>14575</v>
      </c>
      <c r="AE3749" t="s">
        <v>313</v>
      </c>
      <c r="AF3749" t="e">
        <f>MONTH(Table1[[#This Row],[Date Sent]])</f>
        <v>#REF!</v>
      </c>
      <c r="AG3749" t="e">
        <f>YEAR(Table1[[#This Row],[Date Sent]])</f>
        <v>#REF!</v>
      </c>
      <c r="AH3749"/>
    </row>
    <row r="3750" spans="1:34" x14ac:dyDescent="0.2">
      <c r="A3750" t="s">
        <v>174</v>
      </c>
      <c r="B3750" t="s">
        <v>4531</v>
      </c>
      <c r="C3750" s="1">
        <v>249.95</v>
      </c>
      <c r="D3750" s="5">
        <v>45322</v>
      </c>
      <c r="E3750" t="s">
        <v>20</v>
      </c>
      <c r="F3750" t="s">
        <v>40</v>
      </c>
      <c r="G3750" s="16" t="s">
        <v>4533</v>
      </c>
      <c r="H3750" s="1"/>
      <c r="J3750"/>
      <c r="AC3750" s="5" t="e">
        <f>VLOOKUP(Table1[[#This Row],[Expense Report]],#REF!,3, 0)</f>
        <v>#REF!</v>
      </c>
      <c r="AD3750" t="s">
        <v>14575</v>
      </c>
      <c r="AE3750" t="s">
        <v>313</v>
      </c>
      <c r="AF3750" t="e">
        <f>MONTH(Table1[[#This Row],[Date Sent]])</f>
        <v>#REF!</v>
      </c>
      <c r="AG3750" t="e">
        <f>YEAR(Table1[[#This Row],[Date Sent]])</f>
        <v>#REF!</v>
      </c>
      <c r="AH3750"/>
    </row>
    <row r="3751" spans="1:34" x14ac:dyDescent="0.2">
      <c r="A3751" t="s">
        <v>174</v>
      </c>
      <c r="B3751" t="s">
        <v>4531</v>
      </c>
      <c r="C3751" s="1">
        <v>26</v>
      </c>
      <c r="D3751" s="5">
        <v>45323</v>
      </c>
      <c r="E3751" t="s">
        <v>7</v>
      </c>
      <c r="F3751" t="s">
        <v>24</v>
      </c>
      <c r="G3751" s="16" t="s">
        <v>4534</v>
      </c>
      <c r="H3751" s="1"/>
      <c r="J3751"/>
      <c r="AC3751" s="5" t="e">
        <f>VLOOKUP(Table1[[#This Row],[Expense Report]],#REF!,3, 0)</f>
        <v>#REF!</v>
      </c>
      <c r="AD3751" t="s">
        <v>14575</v>
      </c>
      <c r="AE3751" t="s">
        <v>313</v>
      </c>
      <c r="AF3751" t="e">
        <f>MONTH(Table1[[#This Row],[Date Sent]])</f>
        <v>#REF!</v>
      </c>
      <c r="AG3751" t="e">
        <f>YEAR(Table1[[#This Row],[Date Sent]])</f>
        <v>#REF!</v>
      </c>
      <c r="AH3751"/>
    </row>
    <row r="3752" spans="1:34" x14ac:dyDescent="0.2">
      <c r="A3752" t="s">
        <v>174</v>
      </c>
      <c r="B3752" t="s">
        <v>4531</v>
      </c>
      <c r="C3752" s="1">
        <v>538.36</v>
      </c>
      <c r="D3752" s="5">
        <v>45323</v>
      </c>
      <c r="E3752" t="s">
        <v>21</v>
      </c>
      <c r="F3752" t="s">
        <v>39</v>
      </c>
      <c r="G3752" s="16" t="s">
        <v>4535</v>
      </c>
      <c r="H3752" s="1"/>
      <c r="J3752"/>
      <c r="AC3752" s="5" t="e">
        <f>VLOOKUP(Table1[[#This Row],[Expense Report]],#REF!,3, 0)</f>
        <v>#REF!</v>
      </c>
      <c r="AD3752" t="s">
        <v>14575</v>
      </c>
      <c r="AE3752" t="s">
        <v>313</v>
      </c>
      <c r="AF3752" t="e">
        <f>MONTH(Table1[[#This Row],[Date Sent]])</f>
        <v>#REF!</v>
      </c>
      <c r="AG3752" t="e">
        <f>YEAR(Table1[[#This Row],[Date Sent]])</f>
        <v>#REF!</v>
      </c>
      <c r="AH3752"/>
    </row>
    <row r="3753" spans="1:34" x14ac:dyDescent="0.2">
      <c r="A3753" t="s">
        <v>174</v>
      </c>
      <c r="B3753" t="s">
        <v>4531</v>
      </c>
      <c r="C3753" s="1">
        <v>32.75</v>
      </c>
      <c r="D3753" s="5">
        <v>45329</v>
      </c>
      <c r="E3753" t="s">
        <v>7</v>
      </c>
      <c r="F3753" t="s">
        <v>6</v>
      </c>
      <c r="G3753" s="16" t="s">
        <v>4536</v>
      </c>
      <c r="H3753" s="1"/>
      <c r="J3753"/>
      <c r="AC3753" s="5" t="e">
        <f>VLOOKUP(Table1[[#This Row],[Expense Report]],#REF!,3, 0)</f>
        <v>#REF!</v>
      </c>
      <c r="AD3753" t="s">
        <v>14575</v>
      </c>
      <c r="AE3753" t="s">
        <v>313</v>
      </c>
      <c r="AF3753" t="e">
        <f>MONTH(Table1[[#This Row],[Date Sent]])</f>
        <v>#REF!</v>
      </c>
      <c r="AG3753" t="e">
        <f>YEAR(Table1[[#This Row],[Date Sent]])</f>
        <v>#REF!</v>
      </c>
      <c r="AH3753"/>
    </row>
    <row r="3754" spans="1:34" x14ac:dyDescent="0.2">
      <c r="A3754" t="s">
        <v>174</v>
      </c>
      <c r="B3754" t="s">
        <v>4531</v>
      </c>
      <c r="C3754" s="1">
        <v>119.98</v>
      </c>
      <c r="D3754" s="5">
        <v>45329</v>
      </c>
      <c r="E3754" t="s">
        <v>20</v>
      </c>
      <c r="F3754" t="s">
        <v>39</v>
      </c>
      <c r="G3754" s="16" t="s">
        <v>4537</v>
      </c>
      <c r="H3754" s="1"/>
      <c r="J3754"/>
      <c r="AC3754" s="5" t="e">
        <f>VLOOKUP(Table1[[#This Row],[Expense Report]],#REF!,3, 0)</f>
        <v>#REF!</v>
      </c>
      <c r="AD3754" t="s">
        <v>14575</v>
      </c>
      <c r="AE3754" t="s">
        <v>313</v>
      </c>
      <c r="AF3754" t="e">
        <f>MONTH(Table1[[#This Row],[Date Sent]])</f>
        <v>#REF!</v>
      </c>
      <c r="AG3754" t="e">
        <f>YEAR(Table1[[#This Row],[Date Sent]])</f>
        <v>#REF!</v>
      </c>
      <c r="AH3754"/>
    </row>
    <row r="3755" spans="1:34" x14ac:dyDescent="0.2">
      <c r="A3755" t="s">
        <v>174</v>
      </c>
      <c r="B3755" t="s">
        <v>4531</v>
      </c>
      <c r="C3755" s="1">
        <v>46.77</v>
      </c>
      <c r="D3755" s="5">
        <v>45330</v>
      </c>
      <c r="E3755" t="s">
        <v>21</v>
      </c>
      <c r="F3755" t="s">
        <v>15</v>
      </c>
      <c r="G3755" s="16" t="s">
        <v>2785</v>
      </c>
      <c r="H3755" s="1"/>
      <c r="J3755"/>
      <c r="AC3755" s="5" t="e">
        <f>VLOOKUP(Table1[[#This Row],[Expense Report]],#REF!,3, 0)</f>
        <v>#REF!</v>
      </c>
      <c r="AD3755" t="s">
        <v>14575</v>
      </c>
      <c r="AE3755" t="s">
        <v>313</v>
      </c>
      <c r="AF3755" t="e">
        <f>MONTH(Table1[[#This Row],[Date Sent]])</f>
        <v>#REF!</v>
      </c>
      <c r="AG3755" t="e">
        <f>YEAR(Table1[[#This Row],[Date Sent]])</f>
        <v>#REF!</v>
      </c>
      <c r="AH3755"/>
    </row>
    <row r="3756" spans="1:34" x14ac:dyDescent="0.2">
      <c r="A3756" t="s">
        <v>174</v>
      </c>
      <c r="B3756" t="s">
        <v>4531</v>
      </c>
      <c r="C3756" s="1">
        <v>738.2</v>
      </c>
      <c r="D3756" s="5">
        <v>45336</v>
      </c>
      <c r="E3756" t="s">
        <v>14</v>
      </c>
      <c r="F3756" t="s">
        <v>3052</v>
      </c>
      <c r="G3756" s="16" t="s">
        <v>4538</v>
      </c>
      <c r="H3756" s="1"/>
      <c r="J3756"/>
      <c r="AC3756" s="5" t="e">
        <f>VLOOKUP(Table1[[#This Row],[Expense Report]],#REF!,3, 0)</f>
        <v>#REF!</v>
      </c>
      <c r="AD3756" t="s">
        <v>14575</v>
      </c>
      <c r="AE3756" t="s">
        <v>313</v>
      </c>
      <c r="AF3756" t="e">
        <f>MONTH(Table1[[#This Row],[Date Sent]])</f>
        <v>#REF!</v>
      </c>
      <c r="AG3756" t="e">
        <f>YEAR(Table1[[#This Row],[Date Sent]])</f>
        <v>#REF!</v>
      </c>
      <c r="AH3756"/>
    </row>
    <row r="3757" spans="1:34" x14ac:dyDescent="0.2">
      <c r="A3757" t="s">
        <v>253</v>
      </c>
      <c r="B3757" t="s">
        <v>4539</v>
      </c>
      <c r="C3757" s="1">
        <v>92.38</v>
      </c>
      <c r="D3757" s="5">
        <v>45307</v>
      </c>
      <c r="E3757" t="s">
        <v>27</v>
      </c>
      <c r="F3757" t="s">
        <v>39</v>
      </c>
      <c r="G3757" s="16" t="s">
        <v>4540</v>
      </c>
      <c r="H3757" s="1"/>
      <c r="J3757"/>
      <c r="AC3757" s="5" t="e">
        <f>VLOOKUP(Table1[[#This Row],[Expense Report]],#REF!,3, 0)</f>
        <v>#REF!</v>
      </c>
      <c r="AD3757" t="s">
        <v>14631</v>
      </c>
      <c r="AE3757" t="s">
        <v>266</v>
      </c>
      <c r="AF3757" t="e">
        <f>MONTH(Table1[[#This Row],[Date Sent]])</f>
        <v>#REF!</v>
      </c>
      <c r="AG3757" t="e">
        <f>YEAR(Table1[[#This Row],[Date Sent]])</f>
        <v>#REF!</v>
      </c>
      <c r="AH3757"/>
    </row>
    <row r="3758" spans="1:34" x14ac:dyDescent="0.2">
      <c r="A3758" t="s">
        <v>253</v>
      </c>
      <c r="B3758" t="s">
        <v>4539</v>
      </c>
      <c r="C3758" s="1">
        <v>94.85</v>
      </c>
      <c r="D3758" s="5">
        <v>45308</v>
      </c>
      <c r="E3758" t="s">
        <v>23</v>
      </c>
      <c r="F3758" t="s">
        <v>39</v>
      </c>
      <c r="G3758" s="16" t="s">
        <v>4541</v>
      </c>
      <c r="H3758" s="1"/>
      <c r="J3758"/>
      <c r="AC3758" s="5" t="e">
        <f>VLOOKUP(Table1[[#This Row],[Expense Report]],#REF!,3, 0)</f>
        <v>#REF!</v>
      </c>
      <c r="AD3758" t="s">
        <v>14631</v>
      </c>
      <c r="AE3758" t="s">
        <v>266</v>
      </c>
      <c r="AF3758" t="e">
        <f>MONTH(Table1[[#This Row],[Date Sent]])</f>
        <v>#REF!</v>
      </c>
      <c r="AG3758" t="e">
        <f>YEAR(Table1[[#This Row],[Date Sent]])</f>
        <v>#REF!</v>
      </c>
      <c r="AH3758"/>
    </row>
    <row r="3759" spans="1:34" x14ac:dyDescent="0.2">
      <c r="A3759" t="s">
        <v>253</v>
      </c>
      <c r="B3759" t="s">
        <v>4539</v>
      </c>
      <c r="C3759" s="1">
        <v>66.47</v>
      </c>
      <c r="D3759" s="5">
        <v>45308</v>
      </c>
      <c r="E3759" t="s">
        <v>23</v>
      </c>
      <c r="F3759" t="s">
        <v>39</v>
      </c>
      <c r="G3759" s="16" t="s">
        <v>4542</v>
      </c>
      <c r="H3759" s="1"/>
      <c r="J3759"/>
      <c r="AC3759" s="5" t="e">
        <f>VLOOKUP(Table1[[#This Row],[Expense Report]],#REF!,3, 0)</f>
        <v>#REF!</v>
      </c>
      <c r="AD3759" t="s">
        <v>14631</v>
      </c>
      <c r="AE3759" t="s">
        <v>266</v>
      </c>
      <c r="AF3759" t="e">
        <f>MONTH(Table1[[#This Row],[Date Sent]])</f>
        <v>#REF!</v>
      </c>
      <c r="AG3759" t="e">
        <f>YEAR(Table1[[#This Row],[Date Sent]])</f>
        <v>#REF!</v>
      </c>
      <c r="AH3759"/>
    </row>
    <row r="3760" spans="1:34" x14ac:dyDescent="0.2">
      <c r="A3760" t="s">
        <v>253</v>
      </c>
      <c r="B3760" t="s">
        <v>4539</v>
      </c>
      <c r="C3760" s="1">
        <v>16.489999999999998</v>
      </c>
      <c r="D3760" s="5">
        <v>45308</v>
      </c>
      <c r="E3760" t="s">
        <v>35</v>
      </c>
      <c r="F3760" t="s">
        <v>39</v>
      </c>
      <c r="G3760" s="16" t="s">
        <v>4543</v>
      </c>
      <c r="H3760" s="1"/>
      <c r="J3760"/>
      <c r="AC3760" s="5" t="e">
        <f>VLOOKUP(Table1[[#This Row],[Expense Report]],#REF!,3, 0)</f>
        <v>#REF!</v>
      </c>
      <c r="AD3760" t="s">
        <v>14631</v>
      </c>
      <c r="AE3760" t="s">
        <v>266</v>
      </c>
      <c r="AF3760" t="e">
        <f>MONTH(Table1[[#This Row],[Date Sent]])</f>
        <v>#REF!</v>
      </c>
      <c r="AG3760" t="e">
        <f>YEAR(Table1[[#This Row],[Date Sent]])</f>
        <v>#REF!</v>
      </c>
      <c r="AH3760"/>
    </row>
    <row r="3761" spans="1:34" x14ac:dyDescent="0.2">
      <c r="A3761" t="s">
        <v>253</v>
      </c>
      <c r="B3761" t="s">
        <v>4539</v>
      </c>
      <c r="C3761" s="1">
        <v>56.04</v>
      </c>
      <c r="D3761" s="5">
        <v>45311</v>
      </c>
      <c r="E3761" t="s">
        <v>13</v>
      </c>
      <c r="F3761" t="s">
        <v>33</v>
      </c>
      <c r="G3761" s="16" t="s">
        <v>1728</v>
      </c>
      <c r="H3761" s="1"/>
      <c r="J3761"/>
      <c r="AC3761" s="5" t="e">
        <f>VLOOKUP(Table1[[#This Row],[Expense Report]],#REF!,3, 0)</f>
        <v>#REF!</v>
      </c>
      <c r="AD3761" t="s">
        <v>14631</v>
      </c>
      <c r="AE3761" t="s">
        <v>266</v>
      </c>
      <c r="AF3761" t="e">
        <f>MONTH(Table1[[#This Row],[Date Sent]])</f>
        <v>#REF!</v>
      </c>
      <c r="AG3761" t="e">
        <f>YEAR(Table1[[#This Row],[Date Sent]])</f>
        <v>#REF!</v>
      </c>
      <c r="AH3761"/>
    </row>
    <row r="3762" spans="1:34" x14ac:dyDescent="0.2">
      <c r="A3762" t="s">
        <v>253</v>
      </c>
      <c r="B3762" t="s">
        <v>4539</v>
      </c>
      <c r="C3762" s="1">
        <v>32.68</v>
      </c>
      <c r="D3762" s="5">
        <v>45311</v>
      </c>
      <c r="E3762" t="s">
        <v>23</v>
      </c>
      <c r="F3762" t="s">
        <v>39</v>
      </c>
      <c r="G3762" s="16" t="s">
        <v>4544</v>
      </c>
      <c r="H3762" s="1"/>
      <c r="J3762"/>
      <c r="AC3762" s="5" t="e">
        <f>VLOOKUP(Table1[[#This Row],[Expense Report]],#REF!,3, 0)</f>
        <v>#REF!</v>
      </c>
      <c r="AD3762" t="s">
        <v>14631</v>
      </c>
      <c r="AE3762" t="s">
        <v>266</v>
      </c>
      <c r="AF3762" t="e">
        <f>MONTH(Table1[[#This Row],[Date Sent]])</f>
        <v>#REF!</v>
      </c>
      <c r="AG3762" t="e">
        <f>YEAR(Table1[[#This Row],[Date Sent]])</f>
        <v>#REF!</v>
      </c>
      <c r="AH3762"/>
    </row>
    <row r="3763" spans="1:34" x14ac:dyDescent="0.2">
      <c r="A3763" t="s">
        <v>253</v>
      </c>
      <c r="B3763" t="s">
        <v>4539</v>
      </c>
      <c r="C3763" s="1">
        <v>13.61</v>
      </c>
      <c r="D3763" s="5">
        <v>45311</v>
      </c>
      <c r="E3763" t="s">
        <v>21</v>
      </c>
      <c r="F3763" t="s">
        <v>33</v>
      </c>
      <c r="G3763" s="16" t="s">
        <v>2642</v>
      </c>
      <c r="H3763" s="1"/>
      <c r="J3763"/>
      <c r="AC3763" s="5" t="e">
        <f>VLOOKUP(Table1[[#This Row],[Expense Report]],#REF!,3, 0)</f>
        <v>#REF!</v>
      </c>
      <c r="AD3763" t="s">
        <v>14631</v>
      </c>
      <c r="AE3763" t="s">
        <v>266</v>
      </c>
      <c r="AF3763" t="e">
        <f>MONTH(Table1[[#This Row],[Date Sent]])</f>
        <v>#REF!</v>
      </c>
      <c r="AG3763" t="e">
        <f>YEAR(Table1[[#This Row],[Date Sent]])</f>
        <v>#REF!</v>
      </c>
      <c r="AH3763"/>
    </row>
    <row r="3764" spans="1:34" x14ac:dyDescent="0.2">
      <c r="A3764" t="s">
        <v>253</v>
      </c>
      <c r="B3764" t="s">
        <v>4539</v>
      </c>
      <c r="C3764" s="1">
        <v>51.67</v>
      </c>
      <c r="D3764" s="5">
        <v>45311</v>
      </c>
      <c r="E3764" t="s">
        <v>13</v>
      </c>
      <c r="F3764" t="s">
        <v>33</v>
      </c>
      <c r="G3764" s="16" t="s">
        <v>1710</v>
      </c>
      <c r="H3764" s="1"/>
      <c r="J3764"/>
      <c r="AC3764" s="5" t="e">
        <f>VLOOKUP(Table1[[#This Row],[Expense Report]],#REF!,3, 0)</f>
        <v>#REF!</v>
      </c>
      <c r="AD3764" t="s">
        <v>14631</v>
      </c>
      <c r="AE3764" t="s">
        <v>266</v>
      </c>
      <c r="AF3764" t="e">
        <f>MONTH(Table1[[#This Row],[Date Sent]])</f>
        <v>#REF!</v>
      </c>
      <c r="AG3764" t="e">
        <f>YEAR(Table1[[#This Row],[Date Sent]])</f>
        <v>#REF!</v>
      </c>
      <c r="AH3764"/>
    </row>
    <row r="3765" spans="1:34" x14ac:dyDescent="0.2">
      <c r="A3765" t="s">
        <v>253</v>
      </c>
      <c r="B3765" t="s">
        <v>4539</v>
      </c>
      <c r="C3765" s="1">
        <v>53.1</v>
      </c>
      <c r="D3765" s="5">
        <v>45316</v>
      </c>
      <c r="E3765" t="s">
        <v>21</v>
      </c>
      <c r="F3765" t="s">
        <v>33</v>
      </c>
      <c r="G3765" s="16" t="s">
        <v>4545</v>
      </c>
      <c r="H3765" s="1"/>
      <c r="J3765"/>
      <c r="AC3765" s="5" t="e">
        <f>VLOOKUP(Table1[[#This Row],[Expense Report]],#REF!,3, 0)</f>
        <v>#REF!</v>
      </c>
      <c r="AD3765" t="s">
        <v>14631</v>
      </c>
      <c r="AE3765" t="s">
        <v>266</v>
      </c>
      <c r="AF3765" t="e">
        <f>MONTH(Table1[[#This Row],[Date Sent]])</f>
        <v>#REF!</v>
      </c>
      <c r="AG3765" t="e">
        <f>YEAR(Table1[[#This Row],[Date Sent]])</f>
        <v>#REF!</v>
      </c>
      <c r="AH3765"/>
    </row>
    <row r="3766" spans="1:34" x14ac:dyDescent="0.2">
      <c r="A3766" t="s">
        <v>253</v>
      </c>
      <c r="B3766" t="s">
        <v>4539</v>
      </c>
      <c r="C3766" s="1">
        <v>18.87</v>
      </c>
      <c r="D3766" s="5">
        <v>45316</v>
      </c>
      <c r="E3766" t="s">
        <v>21</v>
      </c>
      <c r="F3766" t="s">
        <v>33</v>
      </c>
      <c r="G3766" s="16" t="s">
        <v>1033</v>
      </c>
      <c r="H3766" s="1"/>
      <c r="J3766"/>
      <c r="AC3766" s="5" t="e">
        <f>VLOOKUP(Table1[[#This Row],[Expense Report]],#REF!,3, 0)</f>
        <v>#REF!</v>
      </c>
      <c r="AD3766" t="s">
        <v>14631</v>
      </c>
      <c r="AE3766" t="s">
        <v>266</v>
      </c>
      <c r="AF3766" t="e">
        <f>MONTH(Table1[[#This Row],[Date Sent]])</f>
        <v>#REF!</v>
      </c>
      <c r="AG3766" t="e">
        <f>YEAR(Table1[[#This Row],[Date Sent]])</f>
        <v>#REF!</v>
      </c>
      <c r="AH3766"/>
    </row>
    <row r="3767" spans="1:34" x14ac:dyDescent="0.2">
      <c r="A3767" t="s">
        <v>253</v>
      </c>
      <c r="B3767" t="s">
        <v>4539</v>
      </c>
      <c r="C3767" s="1">
        <v>292.20999999999998</v>
      </c>
      <c r="D3767" s="5">
        <v>45317</v>
      </c>
      <c r="E3767" t="s">
        <v>13</v>
      </c>
      <c r="F3767" t="s">
        <v>33</v>
      </c>
      <c r="G3767" s="16" t="s">
        <v>4546</v>
      </c>
      <c r="H3767" s="1"/>
      <c r="J3767"/>
      <c r="AC3767" s="5" t="e">
        <f>VLOOKUP(Table1[[#This Row],[Expense Report]],#REF!,3, 0)</f>
        <v>#REF!</v>
      </c>
      <c r="AD3767" t="s">
        <v>14631</v>
      </c>
      <c r="AE3767" t="s">
        <v>266</v>
      </c>
      <c r="AF3767" t="e">
        <f>MONTH(Table1[[#This Row],[Date Sent]])</f>
        <v>#REF!</v>
      </c>
      <c r="AG3767" t="e">
        <f>YEAR(Table1[[#This Row],[Date Sent]])</f>
        <v>#REF!</v>
      </c>
      <c r="AH3767"/>
    </row>
    <row r="3768" spans="1:34" x14ac:dyDescent="0.2">
      <c r="A3768" t="s">
        <v>253</v>
      </c>
      <c r="B3768" t="s">
        <v>4539</v>
      </c>
      <c r="C3768" s="1">
        <v>144.43</v>
      </c>
      <c r="D3768" s="5">
        <v>45317</v>
      </c>
      <c r="E3768" t="s">
        <v>13</v>
      </c>
      <c r="F3768" t="s">
        <v>33</v>
      </c>
      <c r="G3768" s="16" t="s">
        <v>4547</v>
      </c>
      <c r="H3768" s="1"/>
      <c r="J3768"/>
      <c r="AC3768" s="5" t="e">
        <f>VLOOKUP(Table1[[#This Row],[Expense Report]],#REF!,3, 0)</f>
        <v>#REF!</v>
      </c>
      <c r="AD3768" t="s">
        <v>14631</v>
      </c>
      <c r="AE3768" t="s">
        <v>266</v>
      </c>
      <c r="AF3768" t="e">
        <f>MONTH(Table1[[#This Row],[Date Sent]])</f>
        <v>#REF!</v>
      </c>
      <c r="AG3768" t="e">
        <f>YEAR(Table1[[#This Row],[Date Sent]])</f>
        <v>#REF!</v>
      </c>
      <c r="AH3768"/>
    </row>
    <row r="3769" spans="1:34" x14ac:dyDescent="0.2">
      <c r="A3769" t="s">
        <v>253</v>
      </c>
      <c r="B3769" t="s">
        <v>4539</v>
      </c>
      <c r="C3769" s="1">
        <v>149.82</v>
      </c>
      <c r="D3769" s="5">
        <v>45329</v>
      </c>
      <c r="E3769" t="s">
        <v>20</v>
      </c>
      <c r="F3769" t="s">
        <v>40</v>
      </c>
      <c r="G3769" s="16" t="s">
        <v>4548</v>
      </c>
      <c r="H3769" s="1"/>
      <c r="J3769"/>
      <c r="AC3769" s="5" t="e">
        <f>VLOOKUP(Table1[[#This Row],[Expense Report]],#REF!,3, 0)</f>
        <v>#REF!</v>
      </c>
      <c r="AD3769" t="s">
        <v>14631</v>
      </c>
      <c r="AE3769" t="s">
        <v>266</v>
      </c>
      <c r="AF3769" t="e">
        <f>MONTH(Table1[[#This Row],[Date Sent]])</f>
        <v>#REF!</v>
      </c>
      <c r="AG3769" t="e">
        <f>YEAR(Table1[[#This Row],[Date Sent]])</f>
        <v>#REF!</v>
      </c>
      <c r="AH3769"/>
    </row>
    <row r="3770" spans="1:34" x14ac:dyDescent="0.2">
      <c r="A3770" t="s">
        <v>253</v>
      </c>
      <c r="B3770" t="s">
        <v>4539</v>
      </c>
      <c r="C3770" s="1">
        <v>83.16</v>
      </c>
      <c r="D3770" s="5">
        <v>45335</v>
      </c>
      <c r="E3770" t="s">
        <v>21</v>
      </c>
      <c r="F3770" t="s">
        <v>33</v>
      </c>
      <c r="G3770" s="16" t="s">
        <v>1062</v>
      </c>
      <c r="H3770" s="1"/>
      <c r="J3770"/>
      <c r="AC3770" s="5" t="e">
        <f>VLOOKUP(Table1[[#This Row],[Expense Report]],#REF!,3, 0)</f>
        <v>#REF!</v>
      </c>
      <c r="AD3770" t="s">
        <v>14631</v>
      </c>
      <c r="AE3770" t="s">
        <v>266</v>
      </c>
      <c r="AF3770" t="e">
        <f>MONTH(Table1[[#This Row],[Date Sent]])</f>
        <v>#REF!</v>
      </c>
      <c r="AG3770" t="e">
        <f>YEAR(Table1[[#This Row],[Date Sent]])</f>
        <v>#REF!</v>
      </c>
      <c r="AH3770"/>
    </row>
    <row r="3771" spans="1:34" x14ac:dyDescent="0.2">
      <c r="A3771" t="s">
        <v>253</v>
      </c>
      <c r="B3771" t="s">
        <v>4539</v>
      </c>
      <c r="C3771" s="1">
        <v>469.9</v>
      </c>
      <c r="D3771" s="5">
        <v>45337</v>
      </c>
      <c r="E3771" t="s">
        <v>13</v>
      </c>
      <c r="F3771" t="s">
        <v>33</v>
      </c>
      <c r="G3771" s="16" t="s">
        <v>979</v>
      </c>
      <c r="H3771" s="1"/>
      <c r="J3771"/>
      <c r="AC3771" s="5" t="e">
        <f>VLOOKUP(Table1[[#This Row],[Expense Report]],#REF!,3, 0)</f>
        <v>#REF!</v>
      </c>
      <c r="AD3771" t="s">
        <v>14631</v>
      </c>
      <c r="AE3771" t="s">
        <v>266</v>
      </c>
      <c r="AF3771" t="e">
        <f>MONTH(Table1[[#This Row],[Date Sent]])</f>
        <v>#REF!</v>
      </c>
      <c r="AG3771" t="e">
        <f>YEAR(Table1[[#This Row],[Date Sent]])</f>
        <v>#REF!</v>
      </c>
      <c r="AH3771"/>
    </row>
    <row r="3772" spans="1:34" x14ac:dyDescent="0.2">
      <c r="A3772" t="s">
        <v>266</v>
      </c>
      <c r="B3772" t="s">
        <v>4549</v>
      </c>
      <c r="C3772" s="1">
        <v>6.4</v>
      </c>
      <c r="D3772" s="5">
        <v>45321</v>
      </c>
      <c r="E3772" t="s">
        <v>20</v>
      </c>
      <c r="F3772" t="s">
        <v>39</v>
      </c>
      <c r="G3772" s="16" t="s">
        <v>4550</v>
      </c>
      <c r="H3772" s="1"/>
      <c r="J3772"/>
      <c r="AC3772" s="5" t="e">
        <f>VLOOKUP(Table1[[#This Row],[Expense Report]],#REF!,3, 0)</f>
        <v>#REF!</v>
      </c>
      <c r="AD3772" t="s">
        <v>14645</v>
      </c>
      <c r="AE3772" t="s">
        <v>313</v>
      </c>
      <c r="AF3772" t="e">
        <f>MONTH(Table1[[#This Row],[Date Sent]])</f>
        <v>#REF!</v>
      </c>
      <c r="AG3772" t="e">
        <f>YEAR(Table1[[#This Row],[Date Sent]])</f>
        <v>#REF!</v>
      </c>
      <c r="AH3772"/>
    </row>
    <row r="3773" spans="1:34" x14ac:dyDescent="0.2">
      <c r="A3773" t="s">
        <v>266</v>
      </c>
      <c r="B3773" t="s">
        <v>4549</v>
      </c>
      <c r="C3773" s="1">
        <v>23.02</v>
      </c>
      <c r="D3773" s="5">
        <v>45323</v>
      </c>
      <c r="E3773" t="s">
        <v>21</v>
      </c>
      <c r="F3773" t="s">
        <v>33</v>
      </c>
      <c r="G3773" s="16" t="s">
        <v>4551</v>
      </c>
      <c r="H3773" s="1"/>
      <c r="J3773"/>
      <c r="AC3773" s="5" t="e">
        <f>VLOOKUP(Table1[[#This Row],[Expense Report]],#REF!,3, 0)</f>
        <v>#REF!</v>
      </c>
      <c r="AD3773" t="s">
        <v>14645</v>
      </c>
      <c r="AE3773" t="s">
        <v>313</v>
      </c>
      <c r="AF3773" t="e">
        <f>MONTH(Table1[[#This Row],[Date Sent]])</f>
        <v>#REF!</v>
      </c>
      <c r="AG3773" t="e">
        <f>YEAR(Table1[[#This Row],[Date Sent]])</f>
        <v>#REF!</v>
      </c>
      <c r="AH3773"/>
    </row>
    <row r="3774" spans="1:34" x14ac:dyDescent="0.2">
      <c r="A3774" t="s">
        <v>266</v>
      </c>
      <c r="B3774" t="s">
        <v>4549</v>
      </c>
      <c r="C3774" s="1">
        <v>12</v>
      </c>
      <c r="D3774" s="5">
        <v>45327</v>
      </c>
      <c r="E3774" t="s">
        <v>14</v>
      </c>
      <c r="F3774" t="s">
        <v>5</v>
      </c>
      <c r="G3774" s="16" t="s">
        <v>4552</v>
      </c>
      <c r="H3774" s="1"/>
      <c r="J3774"/>
      <c r="AC3774" s="5" t="e">
        <f>VLOOKUP(Table1[[#This Row],[Expense Report]],#REF!,3, 0)</f>
        <v>#REF!</v>
      </c>
      <c r="AD3774" t="s">
        <v>14645</v>
      </c>
      <c r="AE3774" t="s">
        <v>313</v>
      </c>
      <c r="AF3774" t="e">
        <f>MONTH(Table1[[#This Row],[Date Sent]])</f>
        <v>#REF!</v>
      </c>
      <c r="AG3774" t="e">
        <f>YEAR(Table1[[#This Row],[Date Sent]])</f>
        <v>#REF!</v>
      </c>
      <c r="AH3774"/>
    </row>
    <row r="3775" spans="1:34" x14ac:dyDescent="0.2">
      <c r="A3775" t="s">
        <v>266</v>
      </c>
      <c r="B3775" t="s">
        <v>4549</v>
      </c>
      <c r="C3775" s="1">
        <v>17.829999999999998</v>
      </c>
      <c r="D3775" s="5">
        <v>45339</v>
      </c>
      <c r="E3775" t="s">
        <v>20</v>
      </c>
      <c r="F3775" t="s">
        <v>39</v>
      </c>
      <c r="G3775" s="16" t="s">
        <v>4553</v>
      </c>
      <c r="H3775" s="1"/>
      <c r="J3775"/>
      <c r="AC3775" s="5" t="e">
        <f>VLOOKUP(Table1[[#This Row],[Expense Report]],#REF!,3, 0)</f>
        <v>#REF!</v>
      </c>
      <c r="AD3775" t="s">
        <v>14645</v>
      </c>
      <c r="AE3775" t="s">
        <v>313</v>
      </c>
      <c r="AF3775" t="e">
        <f>MONTH(Table1[[#This Row],[Date Sent]])</f>
        <v>#REF!</v>
      </c>
      <c r="AG3775" t="e">
        <f>YEAR(Table1[[#This Row],[Date Sent]])</f>
        <v>#REF!</v>
      </c>
      <c r="AH3775"/>
    </row>
    <row r="3776" spans="1:34" x14ac:dyDescent="0.2">
      <c r="A3776" t="s">
        <v>513</v>
      </c>
      <c r="B3776" t="s">
        <v>4554</v>
      </c>
      <c r="C3776" s="17">
        <v>86.39</v>
      </c>
      <c r="D3776" s="4">
        <v>45334</v>
      </c>
      <c r="E3776" s="3" t="s">
        <v>19</v>
      </c>
      <c r="F3776" s="3" t="s">
        <v>33</v>
      </c>
      <c r="G3776" s="3" t="s">
        <v>1089</v>
      </c>
      <c r="H3776" s="1"/>
      <c r="J3776"/>
      <c r="AC3776" s="5" t="e">
        <f>VLOOKUP(Table1[[#This Row],[Expense Report]],#REF!,3, 0)</f>
        <v>#REF!</v>
      </c>
      <c r="AD3776" t="s">
        <v>11649</v>
      </c>
      <c r="AE3776" t="s">
        <v>11649</v>
      </c>
      <c r="AF3776" t="e">
        <f>MONTH(Table1[[#This Row],[Date Sent]])</f>
        <v>#REF!</v>
      </c>
      <c r="AG3776" t="e">
        <f>YEAR(Table1[[#This Row],[Date Sent]])</f>
        <v>#REF!</v>
      </c>
      <c r="AH3776"/>
    </row>
    <row r="3777" spans="1:34" x14ac:dyDescent="0.2">
      <c r="A3777" t="s">
        <v>513</v>
      </c>
      <c r="B3777" t="s">
        <v>4554</v>
      </c>
      <c r="C3777" s="17">
        <v>11.34</v>
      </c>
      <c r="D3777" s="4">
        <v>45341</v>
      </c>
      <c r="E3777" s="3" t="s">
        <v>19</v>
      </c>
      <c r="F3777" s="3" t="s">
        <v>17</v>
      </c>
      <c r="G3777" s="3" t="s">
        <v>4555</v>
      </c>
      <c r="H3777" s="1"/>
      <c r="J3777"/>
      <c r="AC3777" s="5" t="e">
        <f>VLOOKUP(Table1[[#This Row],[Expense Report]],#REF!,3, 0)</f>
        <v>#REF!</v>
      </c>
      <c r="AD3777" t="s">
        <v>11649</v>
      </c>
      <c r="AE3777" t="s">
        <v>11649</v>
      </c>
      <c r="AF3777" t="e">
        <f>MONTH(Table1[[#This Row],[Date Sent]])</f>
        <v>#REF!</v>
      </c>
      <c r="AG3777" t="e">
        <f>YEAR(Table1[[#This Row],[Date Sent]])</f>
        <v>#REF!</v>
      </c>
      <c r="AH3777"/>
    </row>
    <row r="3778" spans="1:34" x14ac:dyDescent="0.2">
      <c r="A3778" t="s">
        <v>513</v>
      </c>
      <c r="B3778" t="s">
        <v>4554</v>
      </c>
      <c r="C3778" s="17">
        <v>35.65</v>
      </c>
      <c r="D3778" s="4">
        <v>45341</v>
      </c>
      <c r="E3778" s="3" t="s">
        <v>19</v>
      </c>
      <c r="F3778" s="3" t="s">
        <v>33</v>
      </c>
      <c r="G3778" s="3" t="s">
        <v>4556</v>
      </c>
      <c r="H3778" s="1"/>
      <c r="J3778"/>
      <c r="AC3778" s="5" t="e">
        <f>VLOOKUP(Table1[[#This Row],[Expense Report]],#REF!,3, 0)</f>
        <v>#REF!</v>
      </c>
      <c r="AD3778" t="s">
        <v>11649</v>
      </c>
      <c r="AE3778" t="s">
        <v>11649</v>
      </c>
      <c r="AF3778" t="e">
        <f>MONTH(Table1[[#This Row],[Date Sent]])</f>
        <v>#REF!</v>
      </c>
      <c r="AG3778" t="e">
        <f>YEAR(Table1[[#This Row],[Date Sent]])</f>
        <v>#REF!</v>
      </c>
      <c r="AH3778"/>
    </row>
    <row r="3779" spans="1:34" x14ac:dyDescent="0.2">
      <c r="A3779" t="s">
        <v>482</v>
      </c>
      <c r="B3779" t="s">
        <v>4557</v>
      </c>
      <c r="C3779" s="17">
        <v>39.119999999999997</v>
      </c>
      <c r="D3779" s="4">
        <v>45334</v>
      </c>
      <c r="E3779" s="3" t="s">
        <v>21</v>
      </c>
      <c r="F3779" s="3" t="s">
        <v>33</v>
      </c>
      <c r="G3779" s="3" t="s">
        <v>2234</v>
      </c>
      <c r="H3779" s="1"/>
      <c r="J3779"/>
      <c r="AC3779" s="5" t="e">
        <f>VLOOKUP(Table1[[#This Row],[Expense Report]],#REF!,3, 0)</f>
        <v>#REF!</v>
      </c>
      <c r="AD3779" t="s">
        <v>13354</v>
      </c>
      <c r="AE3779" t="s">
        <v>475</v>
      </c>
      <c r="AF3779" t="e">
        <f>MONTH(Table1[[#This Row],[Date Sent]])</f>
        <v>#REF!</v>
      </c>
      <c r="AG3779" t="e">
        <f>YEAR(Table1[[#This Row],[Date Sent]])</f>
        <v>#REF!</v>
      </c>
      <c r="AH3779"/>
    </row>
    <row r="3780" spans="1:34" x14ac:dyDescent="0.2">
      <c r="A3780" t="s">
        <v>482</v>
      </c>
      <c r="B3780" t="s">
        <v>4557</v>
      </c>
      <c r="C3780" s="17">
        <v>173.59</v>
      </c>
      <c r="D3780" s="4">
        <v>45335</v>
      </c>
      <c r="E3780" s="3" t="s">
        <v>21</v>
      </c>
      <c r="F3780" s="3" t="s">
        <v>33</v>
      </c>
      <c r="G3780" s="3" t="s">
        <v>2234</v>
      </c>
      <c r="H3780" s="1"/>
      <c r="J3780"/>
      <c r="AC3780" s="5" t="e">
        <f>VLOOKUP(Table1[[#This Row],[Expense Report]],#REF!,3, 0)</f>
        <v>#REF!</v>
      </c>
      <c r="AD3780" t="s">
        <v>13354</v>
      </c>
      <c r="AE3780" t="s">
        <v>475</v>
      </c>
      <c r="AF3780" t="e">
        <f>MONTH(Table1[[#This Row],[Date Sent]])</f>
        <v>#REF!</v>
      </c>
      <c r="AG3780" t="e">
        <f>YEAR(Table1[[#This Row],[Date Sent]])</f>
        <v>#REF!</v>
      </c>
      <c r="AH3780"/>
    </row>
    <row r="3781" spans="1:34" x14ac:dyDescent="0.2">
      <c r="A3781" t="s">
        <v>482</v>
      </c>
      <c r="B3781" t="s">
        <v>4557</v>
      </c>
      <c r="C3781" s="17">
        <v>193.27</v>
      </c>
      <c r="D3781" s="4">
        <v>45336</v>
      </c>
      <c r="E3781" s="3" t="s">
        <v>21</v>
      </c>
      <c r="F3781" s="3" t="s">
        <v>33</v>
      </c>
      <c r="G3781" s="3" t="s">
        <v>4558</v>
      </c>
      <c r="H3781" s="1"/>
      <c r="J3781"/>
      <c r="AC3781" s="5" t="e">
        <f>VLOOKUP(Table1[[#This Row],[Expense Report]],#REF!,3, 0)</f>
        <v>#REF!</v>
      </c>
      <c r="AD3781" t="s">
        <v>13354</v>
      </c>
      <c r="AE3781" t="s">
        <v>475</v>
      </c>
      <c r="AF3781" t="e">
        <f>MONTH(Table1[[#This Row],[Date Sent]])</f>
        <v>#REF!</v>
      </c>
      <c r="AG3781" t="e">
        <f>YEAR(Table1[[#This Row],[Date Sent]])</f>
        <v>#REF!</v>
      </c>
      <c r="AH3781"/>
    </row>
    <row r="3782" spans="1:34" x14ac:dyDescent="0.2">
      <c r="A3782" t="s">
        <v>482</v>
      </c>
      <c r="B3782" t="s">
        <v>4557</v>
      </c>
      <c r="C3782" s="17">
        <v>169.09</v>
      </c>
      <c r="D3782" s="4">
        <v>45338</v>
      </c>
      <c r="E3782" s="3" t="s">
        <v>8</v>
      </c>
      <c r="F3782" s="3" t="s">
        <v>33</v>
      </c>
      <c r="G3782" s="3" t="s">
        <v>4559</v>
      </c>
      <c r="H3782" s="1"/>
      <c r="J3782"/>
      <c r="AC3782" s="5" t="e">
        <f>VLOOKUP(Table1[[#This Row],[Expense Report]],#REF!,3, 0)</f>
        <v>#REF!</v>
      </c>
      <c r="AD3782" t="s">
        <v>13354</v>
      </c>
      <c r="AE3782" t="s">
        <v>475</v>
      </c>
      <c r="AF3782" t="e">
        <f>MONTH(Table1[[#This Row],[Date Sent]])</f>
        <v>#REF!</v>
      </c>
      <c r="AG3782" t="e">
        <f>YEAR(Table1[[#This Row],[Date Sent]])</f>
        <v>#REF!</v>
      </c>
      <c r="AH3782"/>
    </row>
    <row r="3783" spans="1:34" x14ac:dyDescent="0.2">
      <c r="A3783" t="s">
        <v>515</v>
      </c>
      <c r="B3783" t="s">
        <v>4560</v>
      </c>
      <c r="C3783" s="17">
        <v>42.39</v>
      </c>
      <c r="D3783" s="4">
        <v>45320</v>
      </c>
      <c r="E3783" s="3" t="s">
        <v>27</v>
      </c>
      <c r="F3783" s="3" t="s">
        <v>39</v>
      </c>
      <c r="G3783" s="3" t="s">
        <v>4561</v>
      </c>
      <c r="H3783" s="1"/>
      <c r="J3783"/>
      <c r="AC3783" s="5" t="e">
        <f>VLOOKUP(Table1[[#This Row],[Expense Report]],#REF!,3, 0)</f>
        <v>#REF!</v>
      </c>
      <c r="AD3783" t="s">
        <v>14549</v>
      </c>
      <c r="AE3783" t="s">
        <v>313</v>
      </c>
      <c r="AF3783" t="e">
        <f>MONTH(Table1[[#This Row],[Date Sent]])</f>
        <v>#REF!</v>
      </c>
      <c r="AG3783" t="e">
        <f>YEAR(Table1[[#This Row],[Date Sent]])</f>
        <v>#REF!</v>
      </c>
      <c r="AH3783"/>
    </row>
    <row r="3784" spans="1:34" x14ac:dyDescent="0.2">
      <c r="A3784" t="s">
        <v>515</v>
      </c>
      <c r="B3784" t="s">
        <v>4560</v>
      </c>
      <c r="C3784" s="17">
        <v>68.150000000000006</v>
      </c>
      <c r="D3784" s="4">
        <v>45326</v>
      </c>
      <c r="E3784" s="3" t="s">
        <v>5</v>
      </c>
      <c r="F3784" s="3" t="s">
        <v>33</v>
      </c>
      <c r="G3784" s="3" t="s">
        <v>950</v>
      </c>
      <c r="H3784" s="1"/>
      <c r="J3784"/>
      <c r="AC3784" s="5" t="e">
        <f>VLOOKUP(Table1[[#This Row],[Expense Report]],#REF!,3, 0)</f>
        <v>#REF!</v>
      </c>
      <c r="AD3784" t="s">
        <v>14549</v>
      </c>
      <c r="AE3784" t="s">
        <v>313</v>
      </c>
      <c r="AF3784" t="e">
        <f>MONTH(Table1[[#This Row],[Date Sent]])</f>
        <v>#REF!</v>
      </c>
      <c r="AG3784" t="e">
        <f>YEAR(Table1[[#This Row],[Date Sent]])</f>
        <v>#REF!</v>
      </c>
      <c r="AH3784"/>
    </row>
    <row r="3785" spans="1:34" x14ac:dyDescent="0.2">
      <c r="A3785" t="s">
        <v>515</v>
      </c>
      <c r="B3785" t="s">
        <v>4560</v>
      </c>
      <c r="C3785" s="17">
        <v>47.69</v>
      </c>
      <c r="D3785" s="4">
        <v>45326</v>
      </c>
      <c r="E3785" s="3" t="s">
        <v>5</v>
      </c>
      <c r="F3785" s="3" t="s">
        <v>49</v>
      </c>
      <c r="G3785" s="3" t="s">
        <v>4562</v>
      </c>
      <c r="H3785" s="1"/>
      <c r="J3785"/>
      <c r="AC3785" s="5" t="e">
        <f>VLOOKUP(Table1[[#This Row],[Expense Report]],#REF!,3, 0)</f>
        <v>#REF!</v>
      </c>
      <c r="AD3785" t="s">
        <v>14549</v>
      </c>
      <c r="AE3785" t="s">
        <v>313</v>
      </c>
      <c r="AF3785" t="e">
        <f>MONTH(Table1[[#This Row],[Date Sent]])</f>
        <v>#REF!</v>
      </c>
      <c r="AG3785" t="e">
        <f>YEAR(Table1[[#This Row],[Date Sent]])</f>
        <v>#REF!</v>
      </c>
      <c r="AH3785"/>
    </row>
    <row r="3786" spans="1:34" x14ac:dyDescent="0.2">
      <c r="A3786" t="s">
        <v>515</v>
      </c>
      <c r="B3786" t="s">
        <v>4560</v>
      </c>
      <c r="C3786" s="17">
        <v>166.21</v>
      </c>
      <c r="D3786" s="4">
        <v>45327</v>
      </c>
      <c r="E3786" s="3" t="s">
        <v>5</v>
      </c>
      <c r="F3786" s="3" t="s">
        <v>33</v>
      </c>
      <c r="G3786" s="3" t="s">
        <v>3978</v>
      </c>
      <c r="H3786" s="1"/>
      <c r="J3786"/>
      <c r="AC3786" s="5" t="e">
        <f>VLOOKUP(Table1[[#This Row],[Expense Report]],#REF!,3, 0)</f>
        <v>#REF!</v>
      </c>
      <c r="AD3786" t="s">
        <v>14549</v>
      </c>
      <c r="AE3786" t="s">
        <v>313</v>
      </c>
      <c r="AF3786" t="e">
        <f>MONTH(Table1[[#This Row],[Date Sent]])</f>
        <v>#REF!</v>
      </c>
      <c r="AG3786" t="e">
        <f>YEAR(Table1[[#This Row],[Date Sent]])</f>
        <v>#REF!</v>
      </c>
      <c r="AH3786"/>
    </row>
    <row r="3787" spans="1:34" x14ac:dyDescent="0.2">
      <c r="A3787" t="s">
        <v>515</v>
      </c>
      <c r="B3787" t="s">
        <v>4560</v>
      </c>
      <c r="C3787" s="17">
        <v>172.21</v>
      </c>
      <c r="D3787" s="4">
        <v>45328</v>
      </c>
      <c r="E3787" s="3" t="s">
        <v>5</v>
      </c>
      <c r="F3787" s="3" t="s">
        <v>17</v>
      </c>
      <c r="G3787" s="3" t="s">
        <v>4563</v>
      </c>
      <c r="H3787" s="1"/>
      <c r="J3787"/>
      <c r="AC3787" s="5" t="e">
        <f>VLOOKUP(Table1[[#This Row],[Expense Report]],#REF!,3, 0)</f>
        <v>#REF!</v>
      </c>
      <c r="AD3787" t="s">
        <v>14549</v>
      </c>
      <c r="AE3787" t="s">
        <v>313</v>
      </c>
      <c r="AF3787" t="e">
        <f>MONTH(Table1[[#This Row],[Date Sent]])</f>
        <v>#REF!</v>
      </c>
      <c r="AG3787" t="e">
        <f>YEAR(Table1[[#This Row],[Date Sent]])</f>
        <v>#REF!</v>
      </c>
      <c r="AH3787"/>
    </row>
    <row r="3788" spans="1:34" x14ac:dyDescent="0.2">
      <c r="A3788" t="s">
        <v>515</v>
      </c>
      <c r="B3788" t="s">
        <v>4560</v>
      </c>
      <c r="C3788" s="17">
        <v>251.22</v>
      </c>
      <c r="D3788" s="4">
        <v>45329</v>
      </c>
      <c r="E3788" s="3" t="s">
        <v>5</v>
      </c>
      <c r="F3788" s="3" t="s">
        <v>33</v>
      </c>
      <c r="G3788" s="3" t="s">
        <v>1667</v>
      </c>
      <c r="H3788" s="1"/>
      <c r="J3788"/>
      <c r="AC3788" s="5" t="e">
        <f>VLOOKUP(Table1[[#This Row],[Expense Report]],#REF!,3, 0)</f>
        <v>#REF!</v>
      </c>
      <c r="AD3788" t="s">
        <v>14549</v>
      </c>
      <c r="AE3788" t="s">
        <v>313</v>
      </c>
      <c r="AF3788" t="e">
        <f>MONTH(Table1[[#This Row],[Date Sent]])</f>
        <v>#REF!</v>
      </c>
      <c r="AG3788" t="e">
        <f>YEAR(Table1[[#This Row],[Date Sent]])</f>
        <v>#REF!</v>
      </c>
      <c r="AH3788"/>
    </row>
    <row r="3789" spans="1:34" x14ac:dyDescent="0.2">
      <c r="A3789" t="s">
        <v>515</v>
      </c>
      <c r="B3789" t="s">
        <v>4560</v>
      </c>
      <c r="C3789" s="17">
        <v>57.9</v>
      </c>
      <c r="D3789" s="4">
        <v>45331</v>
      </c>
      <c r="E3789" s="3" t="s">
        <v>5</v>
      </c>
      <c r="F3789" s="3" t="s">
        <v>15</v>
      </c>
      <c r="G3789" s="3" t="s">
        <v>4564</v>
      </c>
      <c r="H3789" s="1"/>
      <c r="J3789"/>
      <c r="AC3789" s="5" t="e">
        <f>VLOOKUP(Table1[[#This Row],[Expense Report]],#REF!,3, 0)</f>
        <v>#REF!</v>
      </c>
      <c r="AD3789" t="s">
        <v>14549</v>
      </c>
      <c r="AE3789" t="s">
        <v>313</v>
      </c>
      <c r="AF3789" t="e">
        <f>MONTH(Table1[[#This Row],[Date Sent]])</f>
        <v>#REF!</v>
      </c>
      <c r="AG3789" t="e">
        <f>YEAR(Table1[[#This Row],[Date Sent]])</f>
        <v>#REF!</v>
      </c>
      <c r="AH3789"/>
    </row>
    <row r="3790" spans="1:34" x14ac:dyDescent="0.2">
      <c r="A3790" t="s">
        <v>629</v>
      </c>
      <c r="B3790" t="s">
        <v>4565</v>
      </c>
      <c r="C3790" s="17">
        <v>96.35</v>
      </c>
      <c r="D3790" s="4">
        <v>45316</v>
      </c>
      <c r="E3790" s="3" t="s">
        <v>8</v>
      </c>
      <c r="F3790" s="3" t="s">
        <v>39</v>
      </c>
      <c r="G3790" s="3" t="s">
        <v>4566</v>
      </c>
      <c r="H3790" s="1"/>
      <c r="J3790"/>
      <c r="AC3790" s="5" t="e">
        <f>VLOOKUP(Table1[[#This Row],[Expense Report]],#REF!,3, 0)</f>
        <v>#REF!</v>
      </c>
      <c r="AD3790" t="s">
        <v>14577</v>
      </c>
      <c r="AE3790" t="s">
        <v>3828</v>
      </c>
      <c r="AF3790" t="e">
        <f>MONTH(Table1[[#This Row],[Date Sent]])</f>
        <v>#REF!</v>
      </c>
      <c r="AG3790" t="e">
        <f>YEAR(Table1[[#This Row],[Date Sent]])</f>
        <v>#REF!</v>
      </c>
      <c r="AH3790"/>
    </row>
    <row r="3791" spans="1:34" x14ac:dyDescent="0.2">
      <c r="A3791" t="s">
        <v>629</v>
      </c>
      <c r="B3791" t="s">
        <v>4565</v>
      </c>
      <c r="C3791" s="17">
        <v>114.3</v>
      </c>
      <c r="D3791" s="4">
        <v>45331</v>
      </c>
      <c r="E3791" s="3" t="s">
        <v>21</v>
      </c>
      <c r="F3791" s="3" t="s">
        <v>33</v>
      </c>
      <c r="G3791" s="3" t="s">
        <v>928</v>
      </c>
      <c r="H3791" s="1"/>
      <c r="J3791"/>
      <c r="AC3791" s="5" t="e">
        <f>VLOOKUP(Table1[[#This Row],[Expense Report]],#REF!,3, 0)</f>
        <v>#REF!</v>
      </c>
      <c r="AD3791" t="s">
        <v>14577</v>
      </c>
      <c r="AE3791" t="s">
        <v>3828</v>
      </c>
      <c r="AF3791" t="e">
        <f>MONTH(Table1[[#This Row],[Date Sent]])</f>
        <v>#REF!</v>
      </c>
      <c r="AG3791" t="e">
        <f>YEAR(Table1[[#This Row],[Date Sent]])</f>
        <v>#REF!</v>
      </c>
      <c r="AH3791"/>
    </row>
    <row r="3792" spans="1:34" x14ac:dyDescent="0.2">
      <c r="A3792" t="s">
        <v>629</v>
      </c>
      <c r="B3792" t="s">
        <v>4565</v>
      </c>
      <c r="C3792" s="17">
        <v>687.46</v>
      </c>
      <c r="D3792" s="4">
        <v>45331</v>
      </c>
      <c r="E3792" s="3" t="s">
        <v>21</v>
      </c>
      <c r="F3792" s="3" t="s">
        <v>33</v>
      </c>
      <c r="G3792" s="3" t="s">
        <v>4567</v>
      </c>
      <c r="H3792" s="1"/>
      <c r="J3792"/>
      <c r="AC3792" s="5" t="e">
        <f>VLOOKUP(Table1[[#This Row],[Expense Report]],#REF!,3, 0)</f>
        <v>#REF!</v>
      </c>
      <c r="AD3792" t="s">
        <v>14577</v>
      </c>
      <c r="AE3792" t="s">
        <v>3828</v>
      </c>
      <c r="AF3792" t="e">
        <f>MONTH(Table1[[#This Row],[Date Sent]])</f>
        <v>#REF!</v>
      </c>
      <c r="AG3792" t="e">
        <f>YEAR(Table1[[#This Row],[Date Sent]])</f>
        <v>#REF!</v>
      </c>
      <c r="AH3792"/>
    </row>
    <row r="3793" spans="1:34" x14ac:dyDescent="0.2">
      <c r="A3793" t="s">
        <v>629</v>
      </c>
      <c r="B3793" t="s">
        <v>4565</v>
      </c>
      <c r="C3793" s="17">
        <v>213.7</v>
      </c>
      <c r="D3793" s="4">
        <v>45331</v>
      </c>
      <c r="E3793" s="3" t="s">
        <v>17</v>
      </c>
      <c r="F3793" s="3" t="s">
        <v>21</v>
      </c>
      <c r="G3793" s="3" t="s">
        <v>4568</v>
      </c>
      <c r="H3793" s="1"/>
      <c r="J3793"/>
      <c r="AC3793" s="5" t="e">
        <f>VLOOKUP(Table1[[#This Row],[Expense Report]],#REF!,3, 0)</f>
        <v>#REF!</v>
      </c>
      <c r="AD3793" t="s">
        <v>14577</v>
      </c>
      <c r="AE3793" t="s">
        <v>3828</v>
      </c>
      <c r="AF3793" t="e">
        <f>MONTH(Table1[[#This Row],[Date Sent]])</f>
        <v>#REF!</v>
      </c>
      <c r="AG3793" t="e">
        <f>YEAR(Table1[[#This Row],[Date Sent]])</f>
        <v>#REF!</v>
      </c>
      <c r="AH3793"/>
    </row>
    <row r="3794" spans="1:34" x14ac:dyDescent="0.2">
      <c r="A3794" t="s">
        <v>629</v>
      </c>
      <c r="B3794" t="s">
        <v>4565</v>
      </c>
      <c r="C3794" s="17">
        <v>70.31</v>
      </c>
      <c r="D3794" s="4">
        <v>45331</v>
      </c>
      <c r="E3794" s="3" t="s">
        <v>21</v>
      </c>
      <c r="F3794" s="3" t="s">
        <v>33</v>
      </c>
      <c r="G3794" s="3" t="s">
        <v>1728</v>
      </c>
      <c r="H3794" s="1"/>
      <c r="J3794"/>
      <c r="AC3794" s="5" t="e">
        <f>VLOOKUP(Table1[[#This Row],[Expense Report]],#REF!,3, 0)</f>
        <v>#REF!</v>
      </c>
      <c r="AD3794" t="s">
        <v>14577</v>
      </c>
      <c r="AE3794" t="s">
        <v>3828</v>
      </c>
      <c r="AF3794" t="e">
        <f>MONTH(Table1[[#This Row],[Date Sent]])</f>
        <v>#REF!</v>
      </c>
      <c r="AG3794" t="e">
        <f>YEAR(Table1[[#This Row],[Date Sent]])</f>
        <v>#REF!</v>
      </c>
      <c r="AH3794"/>
    </row>
    <row r="3795" spans="1:34" x14ac:dyDescent="0.2">
      <c r="A3795" t="s">
        <v>629</v>
      </c>
      <c r="B3795" t="s">
        <v>4565</v>
      </c>
      <c r="C3795" s="17">
        <v>172.68</v>
      </c>
      <c r="D3795" s="4">
        <v>45337</v>
      </c>
      <c r="E3795" s="3" t="s">
        <v>25</v>
      </c>
      <c r="F3795" s="3" t="s">
        <v>33</v>
      </c>
      <c r="G3795" s="3" t="s">
        <v>4569</v>
      </c>
      <c r="H3795" s="1"/>
      <c r="J3795"/>
      <c r="AC3795" s="5" t="e">
        <f>VLOOKUP(Table1[[#This Row],[Expense Report]],#REF!,3, 0)</f>
        <v>#REF!</v>
      </c>
      <c r="AD3795" t="s">
        <v>14577</v>
      </c>
      <c r="AE3795" t="s">
        <v>3828</v>
      </c>
      <c r="AF3795" t="e">
        <f>MONTH(Table1[[#This Row],[Date Sent]])</f>
        <v>#REF!</v>
      </c>
      <c r="AG3795" t="e">
        <f>YEAR(Table1[[#This Row],[Date Sent]])</f>
        <v>#REF!</v>
      </c>
      <c r="AH3795"/>
    </row>
    <row r="3796" spans="1:34" x14ac:dyDescent="0.2">
      <c r="A3796" t="s">
        <v>329</v>
      </c>
      <c r="B3796" t="s">
        <v>4570</v>
      </c>
      <c r="C3796" s="17">
        <v>33.04</v>
      </c>
      <c r="D3796" s="4">
        <v>45303</v>
      </c>
      <c r="E3796" s="3" t="s">
        <v>13</v>
      </c>
      <c r="F3796" s="3" t="s">
        <v>33</v>
      </c>
      <c r="G3796" s="3" t="s">
        <v>4571</v>
      </c>
      <c r="H3796" s="1"/>
      <c r="J3796"/>
      <c r="AC3796" s="5" t="e">
        <f>VLOOKUP(Table1[[#This Row],[Expense Report]],#REF!,3, 0)</f>
        <v>#REF!</v>
      </c>
      <c r="AD3796" t="s">
        <v>14670</v>
      </c>
      <c r="AE3796" t="s">
        <v>174</v>
      </c>
      <c r="AF3796" t="e">
        <f>MONTH(Table1[[#This Row],[Date Sent]])</f>
        <v>#REF!</v>
      </c>
      <c r="AG3796" t="e">
        <f>YEAR(Table1[[#This Row],[Date Sent]])</f>
        <v>#REF!</v>
      </c>
      <c r="AH3796"/>
    </row>
    <row r="3797" spans="1:34" x14ac:dyDescent="0.2">
      <c r="A3797" t="s">
        <v>329</v>
      </c>
      <c r="B3797" t="s">
        <v>4570</v>
      </c>
      <c r="C3797" s="17">
        <v>7.77</v>
      </c>
      <c r="D3797" s="4">
        <v>45329</v>
      </c>
      <c r="E3797" s="3" t="s">
        <v>16</v>
      </c>
      <c r="F3797" s="3" t="s">
        <v>33</v>
      </c>
      <c r="G3797" s="3" t="s">
        <v>4572</v>
      </c>
      <c r="H3797" s="1"/>
      <c r="J3797"/>
      <c r="AC3797" s="5" t="e">
        <f>VLOOKUP(Table1[[#This Row],[Expense Report]],#REF!,3, 0)</f>
        <v>#REF!</v>
      </c>
      <c r="AD3797" t="s">
        <v>14670</v>
      </c>
      <c r="AE3797" t="s">
        <v>174</v>
      </c>
      <c r="AF3797" t="e">
        <f>MONTH(Table1[[#This Row],[Date Sent]])</f>
        <v>#REF!</v>
      </c>
      <c r="AG3797" t="e">
        <f>YEAR(Table1[[#This Row],[Date Sent]])</f>
        <v>#REF!</v>
      </c>
      <c r="AH3797"/>
    </row>
    <row r="3798" spans="1:34" x14ac:dyDescent="0.2">
      <c r="A3798" t="s">
        <v>329</v>
      </c>
      <c r="B3798" t="s">
        <v>4570</v>
      </c>
      <c r="C3798" s="17">
        <v>13.36</v>
      </c>
      <c r="D3798" s="4">
        <v>45332</v>
      </c>
      <c r="E3798" s="3" t="s">
        <v>13</v>
      </c>
      <c r="F3798" s="3" t="s">
        <v>9</v>
      </c>
      <c r="G3798" s="3" t="s">
        <v>4573</v>
      </c>
      <c r="H3798" s="1"/>
      <c r="J3798"/>
      <c r="AC3798" s="5" t="e">
        <f>VLOOKUP(Table1[[#This Row],[Expense Report]],#REF!,3, 0)</f>
        <v>#REF!</v>
      </c>
      <c r="AD3798" t="s">
        <v>14670</v>
      </c>
      <c r="AE3798" t="s">
        <v>174</v>
      </c>
      <c r="AF3798" t="e">
        <f>MONTH(Table1[[#This Row],[Date Sent]])</f>
        <v>#REF!</v>
      </c>
      <c r="AG3798" t="e">
        <f>YEAR(Table1[[#This Row],[Date Sent]])</f>
        <v>#REF!</v>
      </c>
      <c r="AH3798"/>
    </row>
    <row r="3799" spans="1:34" x14ac:dyDescent="0.2">
      <c r="A3799" t="s">
        <v>329</v>
      </c>
      <c r="B3799" t="s">
        <v>4570</v>
      </c>
      <c r="C3799" s="17">
        <v>74.819999999999993</v>
      </c>
      <c r="D3799" s="4">
        <v>45332</v>
      </c>
      <c r="E3799" s="3" t="s">
        <v>13</v>
      </c>
      <c r="F3799" s="3" t="s">
        <v>33</v>
      </c>
      <c r="G3799" s="3" t="s">
        <v>4574</v>
      </c>
      <c r="H3799" s="1"/>
      <c r="J3799"/>
      <c r="AC3799" s="5" t="e">
        <f>VLOOKUP(Table1[[#This Row],[Expense Report]],#REF!,3, 0)</f>
        <v>#REF!</v>
      </c>
      <c r="AD3799" t="s">
        <v>14670</v>
      </c>
      <c r="AE3799" t="s">
        <v>174</v>
      </c>
      <c r="AF3799" t="e">
        <f>MONTH(Table1[[#This Row],[Date Sent]])</f>
        <v>#REF!</v>
      </c>
      <c r="AG3799" t="e">
        <f>YEAR(Table1[[#This Row],[Date Sent]])</f>
        <v>#REF!</v>
      </c>
      <c r="AH3799"/>
    </row>
    <row r="3800" spans="1:34" x14ac:dyDescent="0.2">
      <c r="A3800" t="s">
        <v>316</v>
      </c>
      <c r="B3800" t="s">
        <v>4575</v>
      </c>
      <c r="C3800" s="17">
        <v>-46.55</v>
      </c>
      <c r="D3800" s="4">
        <v>45337</v>
      </c>
      <c r="E3800" s="3" t="s">
        <v>8</v>
      </c>
      <c r="F3800" s="3" t="s">
        <v>39</v>
      </c>
      <c r="G3800" s="3" t="s">
        <v>4576</v>
      </c>
      <c r="H3800" s="1"/>
      <c r="J3800"/>
      <c r="AC3800" s="5" t="e">
        <f>VLOOKUP(Table1[[#This Row],[Expense Report]],#REF!,3, 0)</f>
        <v>#REF!</v>
      </c>
      <c r="AD3800" t="s">
        <v>13264</v>
      </c>
      <c r="AE3800" t="s">
        <v>174</v>
      </c>
      <c r="AF3800" t="e">
        <f>MONTH(Table1[[#This Row],[Date Sent]])</f>
        <v>#REF!</v>
      </c>
      <c r="AG3800" t="e">
        <f>YEAR(Table1[[#This Row],[Date Sent]])</f>
        <v>#REF!</v>
      </c>
      <c r="AH3800"/>
    </row>
    <row r="3801" spans="1:34" x14ac:dyDescent="0.2">
      <c r="A3801" t="s">
        <v>316</v>
      </c>
      <c r="B3801" t="s">
        <v>4575</v>
      </c>
      <c r="C3801" s="17">
        <v>46.55</v>
      </c>
      <c r="D3801" s="4">
        <v>45337</v>
      </c>
      <c r="E3801" s="3" t="s">
        <v>8</v>
      </c>
      <c r="F3801" s="3" t="s">
        <v>39</v>
      </c>
      <c r="G3801" s="3" t="s">
        <v>4577</v>
      </c>
      <c r="H3801" s="1"/>
      <c r="J3801"/>
      <c r="AC3801" s="5" t="e">
        <f>VLOOKUP(Table1[[#This Row],[Expense Report]],#REF!,3, 0)</f>
        <v>#REF!</v>
      </c>
      <c r="AD3801" t="s">
        <v>13264</v>
      </c>
      <c r="AE3801" t="s">
        <v>174</v>
      </c>
      <c r="AF3801" t="e">
        <f>MONTH(Table1[[#This Row],[Date Sent]])</f>
        <v>#REF!</v>
      </c>
      <c r="AG3801" t="e">
        <f>YEAR(Table1[[#This Row],[Date Sent]])</f>
        <v>#REF!</v>
      </c>
      <c r="AH3801"/>
    </row>
    <row r="3802" spans="1:34" x14ac:dyDescent="0.2">
      <c r="A3802" t="s">
        <v>316</v>
      </c>
      <c r="B3802" t="s">
        <v>4575</v>
      </c>
      <c r="C3802" s="17">
        <v>190.8</v>
      </c>
      <c r="D3802" s="4">
        <v>45340</v>
      </c>
      <c r="E3802" s="3" t="s">
        <v>21</v>
      </c>
      <c r="F3802" s="3" t="s">
        <v>33</v>
      </c>
      <c r="G3802" s="3" t="s">
        <v>4578</v>
      </c>
      <c r="H3802" s="1"/>
      <c r="J3802"/>
      <c r="AC3802" s="5" t="e">
        <f>VLOOKUP(Table1[[#This Row],[Expense Report]],#REF!,3, 0)</f>
        <v>#REF!</v>
      </c>
      <c r="AD3802" t="s">
        <v>13264</v>
      </c>
      <c r="AE3802" t="s">
        <v>174</v>
      </c>
      <c r="AF3802" t="e">
        <f>MONTH(Table1[[#This Row],[Date Sent]])</f>
        <v>#REF!</v>
      </c>
      <c r="AG3802" t="e">
        <f>YEAR(Table1[[#This Row],[Date Sent]])</f>
        <v>#REF!</v>
      </c>
      <c r="AH3802"/>
    </row>
    <row r="3803" spans="1:34" x14ac:dyDescent="0.2">
      <c r="A3803" t="s">
        <v>2891</v>
      </c>
      <c r="B3803" t="s">
        <v>4579</v>
      </c>
      <c r="C3803" s="17">
        <v>67.17</v>
      </c>
      <c r="D3803" s="4">
        <v>45309</v>
      </c>
      <c r="E3803" s="3" t="s">
        <v>8</v>
      </c>
      <c r="F3803" s="3" t="s">
        <v>39</v>
      </c>
      <c r="G3803" s="3" t="s">
        <v>4580</v>
      </c>
      <c r="H3803" s="1"/>
      <c r="J3803"/>
      <c r="AC3803" s="5" t="e">
        <f>VLOOKUP(Table1[[#This Row],[Expense Report]],#REF!,3, 0)</f>
        <v>#REF!</v>
      </c>
      <c r="AD3803" t="s">
        <v>14678</v>
      </c>
      <c r="AE3803" t="s">
        <v>6845</v>
      </c>
      <c r="AF3803" t="e">
        <f>MONTH(Table1[[#This Row],[Date Sent]])</f>
        <v>#REF!</v>
      </c>
      <c r="AG3803" t="e">
        <f>YEAR(Table1[[#This Row],[Date Sent]])</f>
        <v>#REF!</v>
      </c>
      <c r="AH3803"/>
    </row>
    <row r="3804" spans="1:34" x14ac:dyDescent="0.2">
      <c r="A3804" t="s">
        <v>2891</v>
      </c>
      <c r="B3804" t="s">
        <v>4579</v>
      </c>
      <c r="C3804" s="17">
        <v>140.26</v>
      </c>
      <c r="D3804" s="4">
        <v>45314</v>
      </c>
      <c r="E3804" s="3" t="s">
        <v>25</v>
      </c>
      <c r="F3804" s="3" t="s">
        <v>33</v>
      </c>
      <c r="G3804" s="3" t="s">
        <v>4418</v>
      </c>
      <c r="H3804" s="1"/>
      <c r="J3804"/>
      <c r="AC3804" s="5" t="e">
        <f>VLOOKUP(Table1[[#This Row],[Expense Report]],#REF!,3, 0)</f>
        <v>#REF!</v>
      </c>
      <c r="AD3804" t="s">
        <v>14678</v>
      </c>
      <c r="AE3804" t="s">
        <v>6845</v>
      </c>
      <c r="AF3804" t="e">
        <f>MONTH(Table1[[#This Row],[Date Sent]])</f>
        <v>#REF!</v>
      </c>
      <c r="AG3804" t="e">
        <f>YEAR(Table1[[#This Row],[Date Sent]])</f>
        <v>#REF!</v>
      </c>
      <c r="AH3804"/>
    </row>
    <row r="3805" spans="1:34" x14ac:dyDescent="0.2">
      <c r="A3805" t="s">
        <v>2891</v>
      </c>
      <c r="B3805" t="s">
        <v>4579</v>
      </c>
      <c r="C3805" s="17">
        <v>48.44</v>
      </c>
      <c r="D3805" s="4">
        <v>45318</v>
      </c>
      <c r="E3805" s="3" t="s">
        <v>21</v>
      </c>
      <c r="F3805" s="3" t="s">
        <v>15</v>
      </c>
      <c r="G3805" s="3" t="s">
        <v>1725</v>
      </c>
      <c r="H3805" s="1"/>
      <c r="J3805"/>
      <c r="AC3805" s="5" t="e">
        <f>VLOOKUP(Table1[[#This Row],[Expense Report]],#REF!,3, 0)</f>
        <v>#REF!</v>
      </c>
      <c r="AD3805" t="s">
        <v>14678</v>
      </c>
      <c r="AE3805" t="s">
        <v>6845</v>
      </c>
      <c r="AF3805" t="e">
        <f>MONTH(Table1[[#This Row],[Date Sent]])</f>
        <v>#REF!</v>
      </c>
      <c r="AG3805" t="e">
        <f>YEAR(Table1[[#This Row],[Date Sent]])</f>
        <v>#REF!</v>
      </c>
      <c r="AH3805"/>
    </row>
    <row r="3806" spans="1:34" x14ac:dyDescent="0.2">
      <c r="A3806" t="s">
        <v>2891</v>
      </c>
      <c r="B3806" t="s">
        <v>4579</v>
      </c>
      <c r="C3806" s="17">
        <v>12.04</v>
      </c>
      <c r="D3806" s="4">
        <v>45318</v>
      </c>
      <c r="E3806" s="3" t="s">
        <v>21</v>
      </c>
      <c r="F3806" s="3" t="s">
        <v>33</v>
      </c>
      <c r="G3806" s="3" t="s">
        <v>4581</v>
      </c>
      <c r="H3806" s="1"/>
      <c r="J3806"/>
      <c r="AC3806" s="5" t="e">
        <f>VLOOKUP(Table1[[#This Row],[Expense Report]],#REF!,3, 0)</f>
        <v>#REF!</v>
      </c>
      <c r="AD3806" t="s">
        <v>14678</v>
      </c>
      <c r="AE3806" t="s">
        <v>6845</v>
      </c>
      <c r="AF3806" t="e">
        <f>MONTH(Table1[[#This Row],[Date Sent]])</f>
        <v>#REF!</v>
      </c>
      <c r="AG3806" t="e">
        <f>YEAR(Table1[[#This Row],[Date Sent]])</f>
        <v>#REF!</v>
      </c>
      <c r="AH3806"/>
    </row>
    <row r="3807" spans="1:34" x14ac:dyDescent="0.2">
      <c r="A3807" t="s">
        <v>2891</v>
      </c>
      <c r="B3807" t="s">
        <v>4579</v>
      </c>
      <c r="C3807" s="17">
        <v>-19.73</v>
      </c>
      <c r="D3807" s="4">
        <v>45318</v>
      </c>
      <c r="E3807" s="3" t="s">
        <v>21</v>
      </c>
      <c r="F3807" s="3" t="s">
        <v>15</v>
      </c>
      <c r="G3807" s="3" t="s">
        <v>4582</v>
      </c>
      <c r="H3807" s="1"/>
      <c r="J3807"/>
      <c r="AC3807" s="5" t="e">
        <f>VLOOKUP(Table1[[#This Row],[Expense Report]],#REF!,3, 0)</f>
        <v>#REF!</v>
      </c>
      <c r="AD3807" t="s">
        <v>14678</v>
      </c>
      <c r="AE3807" t="s">
        <v>6845</v>
      </c>
      <c r="AF3807" t="e">
        <f>MONTH(Table1[[#This Row],[Date Sent]])</f>
        <v>#REF!</v>
      </c>
      <c r="AG3807" t="e">
        <f>YEAR(Table1[[#This Row],[Date Sent]])</f>
        <v>#REF!</v>
      </c>
      <c r="AH3807"/>
    </row>
    <row r="3808" spans="1:34" x14ac:dyDescent="0.2">
      <c r="A3808" t="s">
        <v>2891</v>
      </c>
      <c r="B3808" t="s">
        <v>4579</v>
      </c>
      <c r="C3808" s="17">
        <v>256.2</v>
      </c>
      <c r="D3808" s="4">
        <v>45321</v>
      </c>
      <c r="E3808" s="3" t="s">
        <v>25</v>
      </c>
      <c r="F3808" s="3" t="s">
        <v>21</v>
      </c>
      <c r="G3808" s="3" t="s">
        <v>4583</v>
      </c>
      <c r="H3808" s="1"/>
      <c r="J3808"/>
      <c r="AC3808" s="5" t="e">
        <f>VLOOKUP(Table1[[#This Row],[Expense Report]],#REF!,3, 0)</f>
        <v>#REF!</v>
      </c>
      <c r="AD3808" t="s">
        <v>14678</v>
      </c>
      <c r="AE3808" t="s">
        <v>6845</v>
      </c>
      <c r="AF3808" t="e">
        <f>MONTH(Table1[[#This Row],[Date Sent]])</f>
        <v>#REF!</v>
      </c>
      <c r="AG3808" t="e">
        <f>YEAR(Table1[[#This Row],[Date Sent]])</f>
        <v>#REF!</v>
      </c>
      <c r="AH3808"/>
    </row>
    <row r="3809" spans="1:34" x14ac:dyDescent="0.2">
      <c r="A3809" t="s">
        <v>2891</v>
      </c>
      <c r="B3809" t="s">
        <v>4579</v>
      </c>
      <c r="C3809" s="17">
        <v>211.32</v>
      </c>
      <c r="D3809" s="4">
        <v>45321</v>
      </c>
      <c r="E3809" s="3" t="s">
        <v>25</v>
      </c>
      <c r="F3809" s="3" t="s">
        <v>39</v>
      </c>
      <c r="G3809" s="3" t="s">
        <v>4584</v>
      </c>
      <c r="H3809" s="1"/>
      <c r="J3809"/>
      <c r="AC3809" s="5" t="e">
        <f>VLOOKUP(Table1[[#This Row],[Expense Report]],#REF!,3, 0)</f>
        <v>#REF!</v>
      </c>
      <c r="AD3809" t="s">
        <v>14678</v>
      </c>
      <c r="AE3809" t="s">
        <v>6845</v>
      </c>
      <c r="AF3809" t="e">
        <f>MONTH(Table1[[#This Row],[Date Sent]])</f>
        <v>#REF!</v>
      </c>
      <c r="AG3809" t="e">
        <f>YEAR(Table1[[#This Row],[Date Sent]])</f>
        <v>#REF!</v>
      </c>
      <c r="AH3809"/>
    </row>
    <row r="3810" spans="1:34" x14ac:dyDescent="0.2">
      <c r="A3810" t="s">
        <v>2891</v>
      </c>
      <c r="B3810" t="s">
        <v>4579</v>
      </c>
      <c r="C3810" s="17">
        <v>76.59</v>
      </c>
      <c r="D3810" s="4">
        <v>45321</v>
      </c>
      <c r="E3810" s="3" t="s">
        <v>25</v>
      </c>
      <c r="F3810" s="3" t="s">
        <v>33</v>
      </c>
      <c r="G3810" s="3" t="s">
        <v>4585</v>
      </c>
      <c r="H3810" s="1"/>
      <c r="J3810"/>
      <c r="AC3810" s="5" t="e">
        <f>VLOOKUP(Table1[[#This Row],[Expense Report]],#REF!,3, 0)</f>
        <v>#REF!</v>
      </c>
      <c r="AD3810" t="s">
        <v>14678</v>
      </c>
      <c r="AE3810" t="s">
        <v>6845</v>
      </c>
      <c r="AF3810" t="e">
        <f>MONTH(Table1[[#This Row],[Date Sent]])</f>
        <v>#REF!</v>
      </c>
      <c r="AG3810" t="e">
        <f>YEAR(Table1[[#This Row],[Date Sent]])</f>
        <v>#REF!</v>
      </c>
      <c r="AH3810"/>
    </row>
    <row r="3811" spans="1:34" x14ac:dyDescent="0.2">
      <c r="A3811" t="s">
        <v>2891</v>
      </c>
      <c r="B3811" t="s">
        <v>4579</v>
      </c>
      <c r="C3811" s="17">
        <v>36.33</v>
      </c>
      <c r="D3811" s="4">
        <v>45322</v>
      </c>
      <c r="E3811" s="3" t="s">
        <v>20</v>
      </c>
      <c r="F3811" s="3" t="s">
        <v>39</v>
      </c>
      <c r="G3811" s="3" t="s">
        <v>4586</v>
      </c>
      <c r="H3811" s="1"/>
      <c r="J3811"/>
      <c r="AC3811" s="5" t="e">
        <f>VLOOKUP(Table1[[#This Row],[Expense Report]],#REF!,3, 0)</f>
        <v>#REF!</v>
      </c>
      <c r="AD3811" t="s">
        <v>14678</v>
      </c>
      <c r="AE3811" t="s">
        <v>6845</v>
      </c>
      <c r="AF3811" t="e">
        <f>MONTH(Table1[[#This Row],[Date Sent]])</f>
        <v>#REF!</v>
      </c>
      <c r="AG3811" t="e">
        <f>YEAR(Table1[[#This Row],[Date Sent]])</f>
        <v>#REF!</v>
      </c>
      <c r="AH3811"/>
    </row>
    <row r="3812" spans="1:34" x14ac:dyDescent="0.2">
      <c r="A3812" t="s">
        <v>2891</v>
      </c>
      <c r="B3812" t="s">
        <v>4579</v>
      </c>
      <c r="C3812" s="17">
        <v>74.7</v>
      </c>
      <c r="D3812" s="4">
        <v>45322</v>
      </c>
      <c r="E3812" s="3" t="s">
        <v>21</v>
      </c>
      <c r="F3812" s="3" t="s">
        <v>33</v>
      </c>
      <c r="G3812" s="3" t="s">
        <v>1624</v>
      </c>
      <c r="H3812" s="1"/>
      <c r="J3812"/>
      <c r="AC3812" s="5" t="e">
        <f>VLOOKUP(Table1[[#This Row],[Expense Report]],#REF!,3, 0)</f>
        <v>#REF!</v>
      </c>
      <c r="AD3812" t="s">
        <v>14678</v>
      </c>
      <c r="AE3812" t="s">
        <v>6845</v>
      </c>
      <c r="AF3812" t="e">
        <f>MONTH(Table1[[#This Row],[Date Sent]])</f>
        <v>#REF!</v>
      </c>
      <c r="AG3812" t="e">
        <f>YEAR(Table1[[#This Row],[Date Sent]])</f>
        <v>#REF!</v>
      </c>
      <c r="AH3812"/>
    </row>
    <row r="3813" spans="1:34" x14ac:dyDescent="0.2">
      <c r="A3813" t="s">
        <v>2891</v>
      </c>
      <c r="B3813" t="s">
        <v>4579</v>
      </c>
      <c r="C3813" s="17">
        <v>10.66</v>
      </c>
      <c r="D3813" s="4">
        <v>45322</v>
      </c>
      <c r="E3813" s="3" t="s">
        <v>25</v>
      </c>
      <c r="F3813" s="3" t="s">
        <v>17</v>
      </c>
      <c r="G3813" s="3" t="s">
        <v>4587</v>
      </c>
      <c r="H3813" s="1"/>
      <c r="J3813"/>
      <c r="AC3813" s="5" t="e">
        <f>VLOOKUP(Table1[[#This Row],[Expense Report]],#REF!,3, 0)</f>
        <v>#REF!</v>
      </c>
      <c r="AD3813" t="s">
        <v>14678</v>
      </c>
      <c r="AE3813" t="s">
        <v>6845</v>
      </c>
      <c r="AF3813" t="e">
        <f>MONTH(Table1[[#This Row],[Date Sent]])</f>
        <v>#REF!</v>
      </c>
      <c r="AG3813" t="e">
        <f>YEAR(Table1[[#This Row],[Date Sent]])</f>
        <v>#REF!</v>
      </c>
      <c r="AH3813"/>
    </row>
    <row r="3814" spans="1:34" x14ac:dyDescent="0.2">
      <c r="A3814" t="s">
        <v>2891</v>
      </c>
      <c r="B3814" t="s">
        <v>4579</v>
      </c>
      <c r="C3814" s="17">
        <v>255.7</v>
      </c>
      <c r="D3814" s="4">
        <v>45322</v>
      </c>
      <c r="E3814" s="3" t="s">
        <v>21</v>
      </c>
      <c r="F3814" s="3" t="s">
        <v>33</v>
      </c>
      <c r="G3814" s="3" t="s">
        <v>1776</v>
      </c>
      <c r="H3814" s="1"/>
      <c r="J3814"/>
      <c r="AC3814" s="5" t="e">
        <f>VLOOKUP(Table1[[#This Row],[Expense Report]],#REF!,3, 0)</f>
        <v>#REF!</v>
      </c>
      <c r="AD3814" t="s">
        <v>14678</v>
      </c>
      <c r="AE3814" t="s">
        <v>6845</v>
      </c>
      <c r="AF3814" t="e">
        <f>MONTH(Table1[[#This Row],[Date Sent]])</f>
        <v>#REF!</v>
      </c>
      <c r="AG3814" t="e">
        <f>YEAR(Table1[[#This Row],[Date Sent]])</f>
        <v>#REF!</v>
      </c>
      <c r="AH3814"/>
    </row>
    <row r="3815" spans="1:34" x14ac:dyDescent="0.2">
      <c r="A3815" t="s">
        <v>2891</v>
      </c>
      <c r="B3815" t="s">
        <v>4579</v>
      </c>
      <c r="C3815" s="17">
        <v>81.650000000000006</v>
      </c>
      <c r="D3815" s="4">
        <v>45323</v>
      </c>
      <c r="E3815" s="3" t="s">
        <v>21</v>
      </c>
      <c r="F3815" s="3" t="s">
        <v>16</v>
      </c>
      <c r="G3815" s="3" t="s">
        <v>4588</v>
      </c>
      <c r="H3815" s="1"/>
      <c r="J3815"/>
      <c r="AC3815" s="5" t="e">
        <f>VLOOKUP(Table1[[#This Row],[Expense Report]],#REF!,3, 0)</f>
        <v>#REF!</v>
      </c>
      <c r="AD3815" t="s">
        <v>14678</v>
      </c>
      <c r="AE3815" t="s">
        <v>6845</v>
      </c>
      <c r="AF3815" t="e">
        <f>MONTH(Table1[[#This Row],[Date Sent]])</f>
        <v>#REF!</v>
      </c>
      <c r="AG3815" t="e">
        <f>YEAR(Table1[[#This Row],[Date Sent]])</f>
        <v>#REF!</v>
      </c>
      <c r="AH3815"/>
    </row>
    <row r="3816" spans="1:34" x14ac:dyDescent="0.2">
      <c r="A3816" t="s">
        <v>2891</v>
      </c>
      <c r="B3816" t="s">
        <v>4579</v>
      </c>
      <c r="C3816" s="17">
        <v>9.1199999999999992</v>
      </c>
      <c r="D3816" s="4">
        <v>45323</v>
      </c>
      <c r="E3816" s="3" t="s">
        <v>20</v>
      </c>
      <c r="F3816" s="3" t="s">
        <v>39</v>
      </c>
      <c r="G3816" s="3" t="s">
        <v>4589</v>
      </c>
      <c r="H3816" s="1"/>
      <c r="J3816"/>
      <c r="AC3816" s="5" t="e">
        <f>VLOOKUP(Table1[[#This Row],[Expense Report]],#REF!,3, 0)</f>
        <v>#REF!</v>
      </c>
      <c r="AD3816" t="s">
        <v>14678</v>
      </c>
      <c r="AE3816" t="s">
        <v>6845</v>
      </c>
      <c r="AF3816" t="e">
        <f>MONTH(Table1[[#This Row],[Date Sent]])</f>
        <v>#REF!</v>
      </c>
      <c r="AG3816" t="e">
        <f>YEAR(Table1[[#This Row],[Date Sent]])</f>
        <v>#REF!</v>
      </c>
      <c r="AH3816"/>
    </row>
    <row r="3817" spans="1:34" x14ac:dyDescent="0.2">
      <c r="A3817" t="s">
        <v>561</v>
      </c>
      <c r="B3817" t="s">
        <v>4590</v>
      </c>
      <c r="C3817" s="17">
        <v>124.51</v>
      </c>
      <c r="D3817" s="4">
        <v>45310</v>
      </c>
      <c r="E3817" s="3" t="s">
        <v>8</v>
      </c>
      <c r="F3817" s="3" t="s">
        <v>40</v>
      </c>
      <c r="G3817" s="3" t="s">
        <v>4591</v>
      </c>
      <c r="H3817" s="1"/>
      <c r="J3817"/>
      <c r="AC3817" s="5" t="e">
        <f>VLOOKUP(Table1[[#This Row],[Expense Report]],#REF!,3, 0)</f>
        <v>#REF!</v>
      </c>
      <c r="AD3817" t="s">
        <v>14532</v>
      </c>
      <c r="AE3817" t="s">
        <v>298</v>
      </c>
      <c r="AF3817" t="e">
        <f>MONTH(Table1[[#This Row],[Date Sent]])</f>
        <v>#REF!</v>
      </c>
      <c r="AG3817" t="e">
        <f>YEAR(Table1[[#This Row],[Date Sent]])</f>
        <v>#REF!</v>
      </c>
      <c r="AH3817"/>
    </row>
    <row r="3818" spans="1:34" x14ac:dyDescent="0.2">
      <c r="A3818" t="s">
        <v>561</v>
      </c>
      <c r="B3818" t="s">
        <v>4590</v>
      </c>
      <c r="C3818" s="17">
        <v>328.11</v>
      </c>
      <c r="D3818" s="4">
        <v>45322</v>
      </c>
      <c r="E3818" s="3" t="s">
        <v>21</v>
      </c>
      <c r="F3818" s="3" t="s">
        <v>33</v>
      </c>
      <c r="G3818" s="3" t="s">
        <v>4592</v>
      </c>
      <c r="H3818" s="1"/>
      <c r="J3818"/>
      <c r="AC3818" s="5" t="e">
        <f>VLOOKUP(Table1[[#This Row],[Expense Report]],#REF!,3, 0)</f>
        <v>#REF!</v>
      </c>
      <c r="AD3818" t="s">
        <v>14532</v>
      </c>
      <c r="AE3818" t="s">
        <v>298</v>
      </c>
      <c r="AF3818" t="e">
        <f>MONTH(Table1[[#This Row],[Date Sent]])</f>
        <v>#REF!</v>
      </c>
      <c r="AG3818" t="e">
        <f>YEAR(Table1[[#This Row],[Date Sent]])</f>
        <v>#REF!</v>
      </c>
      <c r="AH3818"/>
    </row>
    <row r="3819" spans="1:34" x14ac:dyDescent="0.2">
      <c r="A3819" t="s">
        <v>561</v>
      </c>
      <c r="B3819" t="s">
        <v>4590</v>
      </c>
      <c r="C3819" s="17">
        <v>63.17</v>
      </c>
      <c r="D3819" s="4">
        <v>45325</v>
      </c>
      <c r="E3819" s="3" t="s">
        <v>8</v>
      </c>
      <c r="F3819" s="3" t="s">
        <v>39</v>
      </c>
      <c r="G3819" s="3" t="s">
        <v>4593</v>
      </c>
      <c r="H3819" s="1"/>
      <c r="J3819"/>
      <c r="AC3819" s="5" t="e">
        <f>VLOOKUP(Table1[[#This Row],[Expense Report]],#REF!,3, 0)</f>
        <v>#REF!</v>
      </c>
      <c r="AD3819" t="s">
        <v>14532</v>
      </c>
      <c r="AE3819" t="s">
        <v>298</v>
      </c>
      <c r="AF3819" t="e">
        <f>MONTH(Table1[[#This Row],[Date Sent]])</f>
        <v>#REF!</v>
      </c>
      <c r="AG3819" t="e">
        <f>YEAR(Table1[[#This Row],[Date Sent]])</f>
        <v>#REF!</v>
      </c>
      <c r="AH3819"/>
    </row>
    <row r="3820" spans="1:34" x14ac:dyDescent="0.2">
      <c r="A3820" t="s">
        <v>561</v>
      </c>
      <c r="B3820" t="s">
        <v>4590</v>
      </c>
      <c r="C3820" s="17">
        <v>46.11</v>
      </c>
      <c r="D3820" s="4">
        <v>45334</v>
      </c>
      <c r="E3820" s="3" t="s">
        <v>21</v>
      </c>
      <c r="F3820" s="3" t="s">
        <v>33</v>
      </c>
      <c r="G3820" s="3" t="s">
        <v>4594</v>
      </c>
      <c r="H3820" s="1"/>
      <c r="J3820"/>
      <c r="AC3820" s="5" t="e">
        <f>VLOOKUP(Table1[[#This Row],[Expense Report]],#REF!,3, 0)</f>
        <v>#REF!</v>
      </c>
      <c r="AD3820" t="s">
        <v>14532</v>
      </c>
      <c r="AE3820" t="s">
        <v>298</v>
      </c>
      <c r="AF3820" t="e">
        <f>MONTH(Table1[[#This Row],[Date Sent]])</f>
        <v>#REF!</v>
      </c>
      <c r="AG3820" t="e">
        <f>YEAR(Table1[[#This Row],[Date Sent]])</f>
        <v>#REF!</v>
      </c>
      <c r="AH3820"/>
    </row>
    <row r="3821" spans="1:34" x14ac:dyDescent="0.2">
      <c r="A3821" t="s">
        <v>2010</v>
      </c>
      <c r="B3821" t="s">
        <v>4595</v>
      </c>
      <c r="C3821" s="17">
        <v>186.24</v>
      </c>
      <c r="D3821" s="4">
        <v>45309</v>
      </c>
      <c r="E3821" s="3" t="s">
        <v>54</v>
      </c>
      <c r="F3821" s="3" t="s">
        <v>17</v>
      </c>
      <c r="G3821" s="3" t="s">
        <v>4596</v>
      </c>
      <c r="H3821" s="1"/>
      <c r="J3821"/>
      <c r="AC3821" s="5" t="e">
        <f>VLOOKUP(Table1[[#This Row],[Expense Report]],#REF!,3, 0)</f>
        <v>#REF!</v>
      </c>
      <c r="AD3821" t="s">
        <v>13431</v>
      </c>
      <c r="AE3821" t="s">
        <v>298</v>
      </c>
      <c r="AF3821" t="e">
        <f>MONTH(Table1[[#This Row],[Date Sent]])</f>
        <v>#REF!</v>
      </c>
      <c r="AG3821" t="e">
        <f>YEAR(Table1[[#This Row],[Date Sent]])</f>
        <v>#REF!</v>
      </c>
      <c r="AH3821"/>
    </row>
    <row r="3822" spans="1:34" x14ac:dyDescent="0.2">
      <c r="A3822" t="s">
        <v>2010</v>
      </c>
      <c r="B3822" t="s">
        <v>4595</v>
      </c>
      <c r="C3822" s="17">
        <v>156.51</v>
      </c>
      <c r="D3822" s="4">
        <v>45324</v>
      </c>
      <c r="E3822" s="3" t="s">
        <v>8</v>
      </c>
      <c r="F3822" s="3" t="s">
        <v>40</v>
      </c>
      <c r="G3822" s="3" t="s">
        <v>4597</v>
      </c>
      <c r="H3822" s="1"/>
      <c r="J3822"/>
      <c r="AC3822" s="5" t="e">
        <f>VLOOKUP(Table1[[#This Row],[Expense Report]],#REF!,3, 0)</f>
        <v>#REF!</v>
      </c>
      <c r="AD3822" t="s">
        <v>13431</v>
      </c>
      <c r="AE3822" t="s">
        <v>298</v>
      </c>
      <c r="AF3822" t="e">
        <f>MONTH(Table1[[#This Row],[Date Sent]])</f>
        <v>#REF!</v>
      </c>
      <c r="AG3822" t="e">
        <f>YEAR(Table1[[#This Row],[Date Sent]])</f>
        <v>#REF!</v>
      </c>
      <c r="AH3822"/>
    </row>
    <row r="3823" spans="1:34" x14ac:dyDescent="0.2">
      <c r="A3823" t="s">
        <v>2010</v>
      </c>
      <c r="B3823" t="s">
        <v>4595</v>
      </c>
      <c r="C3823" s="17">
        <v>55.95</v>
      </c>
      <c r="D3823" s="4">
        <v>45332</v>
      </c>
      <c r="E3823" s="3" t="s">
        <v>21</v>
      </c>
      <c r="F3823" s="3" t="s">
        <v>33</v>
      </c>
      <c r="G3823" s="3" t="s">
        <v>4598</v>
      </c>
      <c r="H3823" s="1"/>
      <c r="J3823"/>
      <c r="AC3823" s="5" t="e">
        <f>VLOOKUP(Table1[[#This Row],[Expense Report]],#REF!,3, 0)</f>
        <v>#REF!</v>
      </c>
      <c r="AD3823" t="s">
        <v>13431</v>
      </c>
      <c r="AE3823" t="s">
        <v>298</v>
      </c>
      <c r="AF3823" t="e">
        <f>MONTH(Table1[[#This Row],[Date Sent]])</f>
        <v>#REF!</v>
      </c>
      <c r="AG3823" t="e">
        <f>YEAR(Table1[[#This Row],[Date Sent]])</f>
        <v>#REF!</v>
      </c>
      <c r="AH3823"/>
    </row>
    <row r="3824" spans="1:34" x14ac:dyDescent="0.2">
      <c r="A3824" t="s">
        <v>2010</v>
      </c>
      <c r="B3824" t="s">
        <v>4595</v>
      </c>
      <c r="C3824" s="17">
        <v>23.32</v>
      </c>
      <c r="D3824" s="4">
        <v>45335</v>
      </c>
      <c r="E3824" s="3" t="s">
        <v>8</v>
      </c>
      <c r="F3824" s="3" t="s">
        <v>40</v>
      </c>
      <c r="G3824" s="3" t="s">
        <v>4599</v>
      </c>
      <c r="H3824" s="1"/>
      <c r="J3824"/>
      <c r="AC3824" s="5" t="e">
        <f>VLOOKUP(Table1[[#This Row],[Expense Report]],#REF!,3, 0)</f>
        <v>#REF!</v>
      </c>
      <c r="AD3824" t="s">
        <v>13431</v>
      </c>
      <c r="AE3824" t="s">
        <v>298</v>
      </c>
      <c r="AF3824" t="e">
        <f>MONTH(Table1[[#This Row],[Date Sent]])</f>
        <v>#REF!</v>
      </c>
      <c r="AG3824" t="e">
        <f>YEAR(Table1[[#This Row],[Date Sent]])</f>
        <v>#REF!</v>
      </c>
      <c r="AH3824"/>
    </row>
    <row r="3825" spans="1:34" x14ac:dyDescent="0.2">
      <c r="A3825" t="s">
        <v>2010</v>
      </c>
      <c r="B3825" t="s">
        <v>4595</v>
      </c>
      <c r="C3825" s="17">
        <v>238.48</v>
      </c>
      <c r="D3825" s="4">
        <v>45336</v>
      </c>
      <c r="E3825" s="3" t="s">
        <v>21</v>
      </c>
      <c r="F3825" s="3" t="s">
        <v>33</v>
      </c>
      <c r="G3825" s="3" t="s">
        <v>4600</v>
      </c>
      <c r="H3825" s="1"/>
      <c r="J3825"/>
      <c r="AC3825" s="5" t="e">
        <f>VLOOKUP(Table1[[#This Row],[Expense Report]],#REF!,3, 0)</f>
        <v>#REF!</v>
      </c>
      <c r="AD3825" t="s">
        <v>13431</v>
      </c>
      <c r="AE3825" t="s">
        <v>298</v>
      </c>
      <c r="AF3825" t="e">
        <f>MONTH(Table1[[#This Row],[Date Sent]])</f>
        <v>#REF!</v>
      </c>
      <c r="AG3825" t="e">
        <f>YEAR(Table1[[#This Row],[Date Sent]])</f>
        <v>#REF!</v>
      </c>
      <c r="AH3825"/>
    </row>
    <row r="3826" spans="1:34" x14ac:dyDescent="0.2">
      <c r="A3826" t="s">
        <v>372</v>
      </c>
      <c r="B3826" t="s">
        <v>4601</v>
      </c>
      <c r="C3826" s="17">
        <v>32.54</v>
      </c>
      <c r="D3826" s="4">
        <v>45308</v>
      </c>
      <c r="E3826" s="3" t="s">
        <v>6</v>
      </c>
      <c r="F3826" s="3" t="s">
        <v>18</v>
      </c>
      <c r="G3826" s="3" t="s">
        <v>978</v>
      </c>
      <c r="H3826" s="1"/>
      <c r="J3826"/>
      <c r="AC3826" s="5" t="e">
        <f>VLOOKUP(Table1[[#This Row],[Expense Report]],#REF!,3, 0)</f>
        <v>#REF!</v>
      </c>
      <c r="AD3826" t="s">
        <v>14573</v>
      </c>
      <c r="AE3826" t="s">
        <v>298</v>
      </c>
      <c r="AF3826" t="e">
        <f>MONTH(Table1[[#This Row],[Date Sent]])</f>
        <v>#REF!</v>
      </c>
      <c r="AG3826" t="e">
        <f>YEAR(Table1[[#This Row],[Date Sent]])</f>
        <v>#REF!</v>
      </c>
      <c r="AH3826"/>
    </row>
    <row r="3827" spans="1:34" x14ac:dyDescent="0.2">
      <c r="A3827" t="s">
        <v>372</v>
      </c>
      <c r="B3827" t="s">
        <v>4601</v>
      </c>
      <c r="C3827" s="17">
        <v>8.39</v>
      </c>
      <c r="D3827" s="4">
        <v>45312</v>
      </c>
      <c r="E3827" s="3" t="s">
        <v>24</v>
      </c>
      <c r="F3827" s="3" t="s">
        <v>14</v>
      </c>
      <c r="G3827" s="3" t="s">
        <v>4602</v>
      </c>
      <c r="H3827" s="1"/>
      <c r="J3827"/>
      <c r="AC3827" s="5" t="e">
        <f>VLOOKUP(Table1[[#This Row],[Expense Report]],#REF!,3, 0)</f>
        <v>#REF!</v>
      </c>
      <c r="AD3827" t="s">
        <v>14573</v>
      </c>
      <c r="AE3827" t="s">
        <v>298</v>
      </c>
      <c r="AF3827" t="e">
        <f>MONTH(Table1[[#This Row],[Date Sent]])</f>
        <v>#REF!</v>
      </c>
      <c r="AG3827" t="e">
        <f>YEAR(Table1[[#This Row],[Date Sent]])</f>
        <v>#REF!</v>
      </c>
      <c r="AH3827"/>
    </row>
    <row r="3828" spans="1:34" x14ac:dyDescent="0.2">
      <c r="A3828" t="s">
        <v>372</v>
      </c>
      <c r="B3828" t="s">
        <v>4601</v>
      </c>
      <c r="C3828" s="17">
        <v>53.35</v>
      </c>
      <c r="D3828" s="4">
        <v>45318</v>
      </c>
      <c r="E3828" s="3" t="s">
        <v>21</v>
      </c>
      <c r="F3828" s="3" t="s">
        <v>33</v>
      </c>
      <c r="G3828" s="3" t="s">
        <v>4603</v>
      </c>
      <c r="H3828" s="1"/>
      <c r="J3828"/>
      <c r="AC3828" s="5" t="e">
        <f>VLOOKUP(Table1[[#This Row],[Expense Report]],#REF!,3, 0)</f>
        <v>#REF!</v>
      </c>
      <c r="AD3828" t="s">
        <v>14573</v>
      </c>
      <c r="AE3828" t="s">
        <v>298</v>
      </c>
      <c r="AF3828" t="e">
        <f>MONTH(Table1[[#This Row],[Date Sent]])</f>
        <v>#REF!</v>
      </c>
      <c r="AG3828" t="e">
        <f>YEAR(Table1[[#This Row],[Date Sent]])</f>
        <v>#REF!</v>
      </c>
      <c r="AH3828"/>
    </row>
    <row r="3829" spans="1:34" x14ac:dyDescent="0.2">
      <c r="A3829" t="s">
        <v>372</v>
      </c>
      <c r="B3829" t="s">
        <v>4601</v>
      </c>
      <c r="C3829" s="17">
        <v>136.22999999999999</v>
      </c>
      <c r="D3829" s="4">
        <v>45325</v>
      </c>
      <c r="E3829" s="3" t="s">
        <v>21</v>
      </c>
      <c r="F3829" s="3" t="s">
        <v>33</v>
      </c>
      <c r="G3829" s="3" t="s">
        <v>1718</v>
      </c>
      <c r="H3829" s="1"/>
      <c r="J3829"/>
      <c r="AC3829" s="5" t="e">
        <f>VLOOKUP(Table1[[#This Row],[Expense Report]],#REF!,3, 0)</f>
        <v>#REF!</v>
      </c>
      <c r="AD3829" t="s">
        <v>14573</v>
      </c>
      <c r="AE3829" t="s">
        <v>298</v>
      </c>
      <c r="AF3829" t="e">
        <f>MONTH(Table1[[#This Row],[Date Sent]])</f>
        <v>#REF!</v>
      </c>
      <c r="AG3829" t="e">
        <f>YEAR(Table1[[#This Row],[Date Sent]])</f>
        <v>#REF!</v>
      </c>
      <c r="AH3829"/>
    </row>
    <row r="3830" spans="1:34" x14ac:dyDescent="0.2">
      <c r="A3830" t="s">
        <v>372</v>
      </c>
      <c r="B3830" t="s">
        <v>4601</v>
      </c>
      <c r="C3830" s="17">
        <v>11.01</v>
      </c>
      <c r="D3830" s="4">
        <v>45330</v>
      </c>
      <c r="E3830" s="3" t="s">
        <v>6</v>
      </c>
      <c r="F3830" s="3" t="s">
        <v>18</v>
      </c>
      <c r="G3830" s="3" t="s">
        <v>978</v>
      </c>
      <c r="H3830" s="1"/>
      <c r="J3830"/>
      <c r="AC3830" s="5" t="e">
        <f>VLOOKUP(Table1[[#This Row],[Expense Report]],#REF!,3, 0)</f>
        <v>#REF!</v>
      </c>
      <c r="AD3830" t="s">
        <v>14573</v>
      </c>
      <c r="AE3830" t="s">
        <v>298</v>
      </c>
      <c r="AF3830" t="e">
        <f>MONTH(Table1[[#This Row],[Date Sent]])</f>
        <v>#REF!</v>
      </c>
      <c r="AG3830" t="e">
        <f>YEAR(Table1[[#This Row],[Date Sent]])</f>
        <v>#REF!</v>
      </c>
      <c r="AH3830"/>
    </row>
    <row r="3831" spans="1:34" x14ac:dyDescent="0.2">
      <c r="A3831" t="s">
        <v>372</v>
      </c>
      <c r="B3831" t="s">
        <v>4601</v>
      </c>
      <c r="C3831" s="17">
        <v>300.16000000000003</v>
      </c>
      <c r="D3831" s="4">
        <v>45331</v>
      </c>
      <c r="E3831" s="3" t="s">
        <v>21</v>
      </c>
      <c r="F3831" s="3" t="s">
        <v>33</v>
      </c>
      <c r="G3831" s="3" t="s">
        <v>1718</v>
      </c>
      <c r="H3831" s="1"/>
      <c r="J3831"/>
      <c r="AC3831" s="5" t="e">
        <f>VLOOKUP(Table1[[#This Row],[Expense Report]],#REF!,3, 0)</f>
        <v>#REF!</v>
      </c>
      <c r="AD3831" t="s">
        <v>14573</v>
      </c>
      <c r="AE3831" t="s">
        <v>298</v>
      </c>
      <c r="AF3831" t="e">
        <f>MONTH(Table1[[#This Row],[Date Sent]])</f>
        <v>#REF!</v>
      </c>
      <c r="AG3831" t="e">
        <f>YEAR(Table1[[#This Row],[Date Sent]])</f>
        <v>#REF!</v>
      </c>
      <c r="AH3831"/>
    </row>
    <row r="3832" spans="1:34" x14ac:dyDescent="0.2">
      <c r="A3832" t="s">
        <v>372</v>
      </c>
      <c r="B3832" t="s">
        <v>4601</v>
      </c>
      <c r="C3832" s="17">
        <v>25.33</v>
      </c>
      <c r="D3832" s="4">
        <v>45336</v>
      </c>
      <c r="E3832" s="3" t="s">
        <v>6</v>
      </c>
      <c r="F3832" s="3" t="s">
        <v>18</v>
      </c>
      <c r="G3832" s="3" t="s">
        <v>978</v>
      </c>
      <c r="H3832" s="1"/>
      <c r="J3832"/>
      <c r="AC3832" s="5" t="e">
        <f>VLOOKUP(Table1[[#This Row],[Expense Report]],#REF!,3, 0)</f>
        <v>#REF!</v>
      </c>
      <c r="AD3832" t="s">
        <v>14573</v>
      </c>
      <c r="AE3832" t="s">
        <v>298</v>
      </c>
      <c r="AF3832" t="e">
        <f>MONTH(Table1[[#This Row],[Date Sent]])</f>
        <v>#REF!</v>
      </c>
      <c r="AG3832" t="e">
        <f>YEAR(Table1[[#This Row],[Date Sent]])</f>
        <v>#REF!</v>
      </c>
      <c r="AH3832"/>
    </row>
    <row r="3833" spans="1:34" x14ac:dyDescent="0.2">
      <c r="A3833" t="s">
        <v>372</v>
      </c>
      <c r="B3833" t="s">
        <v>4601</v>
      </c>
      <c r="C3833" s="17">
        <v>262.81</v>
      </c>
      <c r="D3833" s="4">
        <v>45336</v>
      </c>
      <c r="E3833" s="3" t="s">
        <v>21</v>
      </c>
      <c r="F3833" s="3" t="s">
        <v>33</v>
      </c>
      <c r="G3833" s="3" t="s">
        <v>1718</v>
      </c>
      <c r="H3833" s="1"/>
      <c r="J3833"/>
      <c r="AC3833" s="5" t="e">
        <f>VLOOKUP(Table1[[#This Row],[Expense Report]],#REF!,3, 0)</f>
        <v>#REF!</v>
      </c>
      <c r="AD3833" t="s">
        <v>14573</v>
      </c>
      <c r="AE3833" t="s">
        <v>298</v>
      </c>
      <c r="AF3833" t="e">
        <f>MONTH(Table1[[#This Row],[Date Sent]])</f>
        <v>#REF!</v>
      </c>
      <c r="AG3833" t="e">
        <f>YEAR(Table1[[#This Row],[Date Sent]])</f>
        <v>#REF!</v>
      </c>
      <c r="AH3833"/>
    </row>
    <row r="3834" spans="1:34" x14ac:dyDescent="0.2">
      <c r="A3834" t="s">
        <v>872</v>
      </c>
      <c r="B3834" t="s">
        <v>4604</v>
      </c>
      <c r="C3834" s="17">
        <v>88.22</v>
      </c>
      <c r="D3834" s="4">
        <v>45322</v>
      </c>
      <c r="E3834" s="3" t="s">
        <v>21</v>
      </c>
      <c r="F3834" s="3" t="s">
        <v>33</v>
      </c>
      <c r="G3834" s="3" t="s">
        <v>1285</v>
      </c>
      <c r="H3834" s="1"/>
      <c r="J3834"/>
      <c r="AC3834" s="5" t="e">
        <f>VLOOKUP(Table1[[#This Row],[Expense Report]],#REF!,3, 0)</f>
        <v>#REF!</v>
      </c>
      <c r="AD3834" t="s">
        <v>14554</v>
      </c>
      <c r="AE3834" t="s">
        <v>73</v>
      </c>
      <c r="AF3834" t="e">
        <f>MONTH(Table1[[#This Row],[Date Sent]])</f>
        <v>#REF!</v>
      </c>
      <c r="AG3834" t="e">
        <f>YEAR(Table1[[#This Row],[Date Sent]])</f>
        <v>#REF!</v>
      </c>
      <c r="AH3834"/>
    </row>
    <row r="3835" spans="1:34" x14ac:dyDescent="0.2">
      <c r="A3835" t="s">
        <v>872</v>
      </c>
      <c r="B3835" t="s">
        <v>4604</v>
      </c>
      <c r="C3835" s="17">
        <v>99.64</v>
      </c>
      <c r="D3835" s="4">
        <v>45327</v>
      </c>
      <c r="E3835" s="3" t="s">
        <v>21</v>
      </c>
      <c r="F3835" s="3" t="s">
        <v>33</v>
      </c>
      <c r="G3835" s="3" t="s">
        <v>950</v>
      </c>
      <c r="H3835" s="1"/>
      <c r="J3835"/>
      <c r="AC3835" s="5" t="e">
        <f>VLOOKUP(Table1[[#This Row],[Expense Report]],#REF!,3, 0)</f>
        <v>#REF!</v>
      </c>
      <c r="AD3835" t="s">
        <v>14554</v>
      </c>
      <c r="AE3835" t="s">
        <v>73</v>
      </c>
      <c r="AF3835" t="e">
        <f>MONTH(Table1[[#This Row],[Date Sent]])</f>
        <v>#REF!</v>
      </c>
      <c r="AG3835" t="e">
        <f>YEAR(Table1[[#This Row],[Date Sent]])</f>
        <v>#REF!</v>
      </c>
      <c r="AH3835"/>
    </row>
    <row r="3836" spans="1:34" x14ac:dyDescent="0.2">
      <c r="A3836" t="s">
        <v>872</v>
      </c>
      <c r="B3836" t="s">
        <v>4604</v>
      </c>
      <c r="C3836" s="17">
        <v>350.81</v>
      </c>
      <c r="D3836" s="4">
        <v>45328</v>
      </c>
      <c r="E3836" s="3" t="s">
        <v>10</v>
      </c>
      <c r="F3836" s="3" t="s">
        <v>33</v>
      </c>
      <c r="G3836" s="3" t="s">
        <v>4605</v>
      </c>
      <c r="H3836" s="1"/>
      <c r="J3836"/>
      <c r="AC3836" s="5" t="e">
        <f>VLOOKUP(Table1[[#This Row],[Expense Report]],#REF!,3, 0)</f>
        <v>#REF!</v>
      </c>
      <c r="AD3836" t="s">
        <v>14554</v>
      </c>
      <c r="AE3836" t="s">
        <v>73</v>
      </c>
      <c r="AF3836" t="e">
        <f>MONTH(Table1[[#This Row],[Date Sent]])</f>
        <v>#REF!</v>
      </c>
      <c r="AG3836" t="e">
        <f>YEAR(Table1[[#This Row],[Date Sent]])</f>
        <v>#REF!</v>
      </c>
      <c r="AH3836"/>
    </row>
    <row r="3837" spans="1:34" x14ac:dyDescent="0.2">
      <c r="A3837" t="s">
        <v>872</v>
      </c>
      <c r="B3837" t="s">
        <v>4604</v>
      </c>
      <c r="C3837" s="17">
        <v>149.80000000000001</v>
      </c>
      <c r="D3837" s="4">
        <v>45334</v>
      </c>
      <c r="E3837" s="3" t="s">
        <v>21</v>
      </c>
      <c r="F3837" s="3" t="s">
        <v>33</v>
      </c>
      <c r="G3837" s="3" t="s">
        <v>4606</v>
      </c>
      <c r="H3837" s="1"/>
      <c r="J3837"/>
      <c r="AC3837" s="5" t="e">
        <f>VLOOKUP(Table1[[#This Row],[Expense Report]],#REF!,3, 0)</f>
        <v>#REF!</v>
      </c>
      <c r="AD3837" t="s">
        <v>14554</v>
      </c>
      <c r="AE3837" t="s">
        <v>73</v>
      </c>
      <c r="AF3837" t="e">
        <f>MONTH(Table1[[#This Row],[Date Sent]])</f>
        <v>#REF!</v>
      </c>
      <c r="AG3837" t="e">
        <f>YEAR(Table1[[#This Row],[Date Sent]])</f>
        <v>#REF!</v>
      </c>
      <c r="AH3837"/>
    </row>
    <row r="3838" spans="1:34" x14ac:dyDescent="0.2">
      <c r="A3838" t="s">
        <v>277</v>
      </c>
      <c r="B3838" t="s">
        <v>4607</v>
      </c>
      <c r="C3838" s="17">
        <v>39.29</v>
      </c>
      <c r="D3838" s="4">
        <v>45309</v>
      </c>
      <c r="E3838" s="3" t="s">
        <v>21</v>
      </c>
      <c r="F3838" s="3" t="s">
        <v>33</v>
      </c>
      <c r="G3838" s="3" t="s">
        <v>4608</v>
      </c>
      <c r="H3838" s="1"/>
      <c r="J3838"/>
      <c r="AC3838" s="5" t="e">
        <f>VLOOKUP(Table1[[#This Row],[Expense Report]],#REF!,3, 0)</f>
        <v>#REF!</v>
      </c>
      <c r="AD3838" t="s">
        <v>11649</v>
      </c>
      <c r="AE3838" t="s">
        <v>11649</v>
      </c>
      <c r="AF3838" t="e">
        <f>MONTH(Table1[[#This Row],[Date Sent]])</f>
        <v>#REF!</v>
      </c>
      <c r="AG3838" t="e">
        <f>YEAR(Table1[[#This Row],[Date Sent]])</f>
        <v>#REF!</v>
      </c>
      <c r="AH3838"/>
    </row>
    <row r="3839" spans="1:34" x14ac:dyDescent="0.2">
      <c r="A3839" t="s">
        <v>277</v>
      </c>
      <c r="B3839" t="s">
        <v>4607</v>
      </c>
      <c r="C3839" s="17">
        <v>46.58</v>
      </c>
      <c r="D3839" s="4">
        <v>45311</v>
      </c>
      <c r="E3839" s="3" t="s">
        <v>21</v>
      </c>
      <c r="F3839" s="3" t="s">
        <v>15</v>
      </c>
      <c r="G3839" s="3" t="s">
        <v>4609</v>
      </c>
      <c r="H3839" s="1"/>
      <c r="J3839"/>
      <c r="AC3839" s="5" t="e">
        <f>VLOOKUP(Table1[[#This Row],[Expense Report]],#REF!,3, 0)</f>
        <v>#REF!</v>
      </c>
      <c r="AD3839" t="s">
        <v>11649</v>
      </c>
      <c r="AE3839" t="s">
        <v>11649</v>
      </c>
      <c r="AF3839" t="e">
        <f>MONTH(Table1[[#This Row],[Date Sent]])</f>
        <v>#REF!</v>
      </c>
      <c r="AG3839" t="e">
        <f>YEAR(Table1[[#This Row],[Date Sent]])</f>
        <v>#REF!</v>
      </c>
      <c r="AH3839"/>
    </row>
    <row r="3840" spans="1:34" x14ac:dyDescent="0.2">
      <c r="A3840" t="s">
        <v>277</v>
      </c>
      <c r="B3840" t="s">
        <v>4607</v>
      </c>
      <c r="C3840" s="17">
        <v>216.75</v>
      </c>
      <c r="D3840" s="4">
        <v>45312</v>
      </c>
      <c r="E3840" s="3" t="s">
        <v>6</v>
      </c>
      <c r="F3840" s="3" t="s">
        <v>18</v>
      </c>
      <c r="G3840" s="3" t="s">
        <v>4610</v>
      </c>
      <c r="H3840" s="1"/>
      <c r="J3840"/>
      <c r="AC3840" s="5" t="e">
        <f>VLOOKUP(Table1[[#This Row],[Expense Report]],#REF!,3, 0)</f>
        <v>#REF!</v>
      </c>
      <c r="AD3840" t="s">
        <v>11649</v>
      </c>
      <c r="AE3840" t="s">
        <v>11649</v>
      </c>
      <c r="AF3840" t="e">
        <f>MONTH(Table1[[#This Row],[Date Sent]])</f>
        <v>#REF!</v>
      </c>
      <c r="AG3840" t="e">
        <f>YEAR(Table1[[#This Row],[Date Sent]])</f>
        <v>#REF!</v>
      </c>
      <c r="AH3840"/>
    </row>
    <row r="3841" spans="1:34" x14ac:dyDescent="0.2">
      <c r="A3841" t="s">
        <v>277</v>
      </c>
      <c r="B3841" t="s">
        <v>4607</v>
      </c>
      <c r="C3841" s="17">
        <v>21.53</v>
      </c>
      <c r="D3841" s="4">
        <v>45316</v>
      </c>
      <c r="E3841" s="3" t="s">
        <v>20</v>
      </c>
      <c r="F3841" s="3" t="s">
        <v>39</v>
      </c>
      <c r="G3841" s="3" t="s">
        <v>4611</v>
      </c>
      <c r="H3841" s="1"/>
      <c r="J3841"/>
      <c r="AC3841" s="5" t="e">
        <f>VLOOKUP(Table1[[#This Row],[Expense Report]],#REF!,3, 0)</f>
        <v>#REF!</v>
      </c>
      <c r="AD3841" t="s">
        <v>11649</v>
      </c>
      <c r="AE3841" t="s">
        <v>11649</v>
      </c>
      <c r="AF3841" t="e">
        <f>MONTH(Table1[[#This Row],[Date Sent]])</f>
        <v>#REF!</v>
      </c>
      <c r="AG3841" t="e">
        <f>YEAR(Table1[[#This Row],[Date Sent]])</f>
        <v>#REF!</v>
      </c>
      <c r="AH3841"/>
    </row>
    <row r="3842" spans="1:34" x14ac:dyDescent="0.2">
      <c r="A3842" t="s">
        <v>277</v>
      </c>
      <c r="B3842" t="s">
        <v>4607</v>
      </c>
      <c r="C3842" s="17">
        <v>11</v>
      </c>
      <c r="D3842" s="4">
        <v>45318</v>
      </c>
      <c r="E3842" s="3" t="s">
        <v>20</v>
      </c>
      <c r="F3842" s="3" t="s">
        <v>39</v>
      </c>
      <c r="G3842" s="3" t="s">
        <v>4612</v>
      </c>
      <c r="H3842" s="1"/>
      <c r="J3842"/>
      <c r="AC3842" s="5" t="e">
        <f>VLOOKUP(Table1[[#This Row],[Expense Report]],#REF!,3, 0)</f>
        <v>#REF!</v>
      </c>
      <c r="AD3842" t="s">
        <v>11649</v>
      </c>
      <c r="AE3842" t="s">
        <v>11649</v>
      </c>
      <c r="AF3842" t="e">
        <f>MONTH(Table1[[#This Row],[Date Sent]])</f>
        <v>#REF!</v>
      </c>
      <c r="AG3842" t="e">
        <f>YEAR(Table1[[#This Row],[Date Sent]])</f>
        <v>#REF!</v>
      </c>
      <c r="AH3842"/>
    </row>
    <row r="3843" spans="1:34" x14ac:dyDescent="0.2">
      <c r="A3843" t="s">
        <v>277</v>
      </c>
      <c r="B3843" t="s">
        <v>4607</v>
      </c>
      <c r="C3843" s="17">
        <v>74.86</v>
      </c>
      <c r="D3843" s="4">
        <v>45321</v>
      </c>
      <c r="E3843" s="3" t="s">
        <v>25</v>
      </c>
      <c r="F3843" s="3" t="s">
        <v>17</v>
      </c>
      <c r="G3843" s="3" t="s">
        <v>4613</v>
      </c>
      <c r="H3843" s="1"/>
      <c r="J3843"/>
      <c r="AC3843" s="5" t="e">
        <f>VLOOKUP(Table1[[#This Row],[Expense Report]],#REF!,3, 0)</f>
        <v>#REF!</v>
      </c>
      <c r="AD3843" t="s">
        <v>11649</v>
      </c>
      <c r="AE3843" t="s">
        <v>11649</v>
      </c>
      <c r="AF3843" t="e">
        <f>MONTH(Table1[[#This Row],[Date Sent]])</f>
        <v>#REF!</v>
      </c>
      <c r="AG3843" t="e">
        <f>YEAR(Table1[[#This Row],[Date Sent]])</f>
        <v>#REF!</v>
      </c>
      <c r="AH3843"/>
    </row>
    <row r="3844" spans="1:34" x14ac:dyDescent="0.2">
      <c r="A3844" t="s">
        <v>277</v>
      </c>
      <c r="B3844" t="s">
        <v>4607</v>
      </c>
      <c r="C3844" s="17">
        <v>324.14999999999998</v>
      </c>
      <c r="D3844" s="4">
        <v>45323</v>
      </c>
      <c r="E3844" s="3" t="s">
        <v>19</v>
      </c>
      <c r="F3844" s="3" t="s">
        <v>33</v>
      </c>
      <c r="G3844" s="3" t="s">
        <v>950</v>
      </c>
      <c r="H3844" s="1"/>
      <c r="J3844"/>
      <c r="AC3844" s="5" t="e">
        <f>VLOOKUP(Table1[[#This Row],[Expense Report]],#REF!,3, 0)</f>
        <v>#REF!</v>
      </c>
      <c r="AD3844" t="s">
        <v>11649</v>
      </c>
      <c r="AE3844" t="s">
        <v>11649</v>
      </c>
      <c r="AF3844" t="e">
        <f>MONTH(Table1[[#This Row],[Date Sent]])</f>
        <v>#REF!</v>
      </c>
      <c r="AG3844" t="e">
        <f>YEAR(Table1[[#This Row],[Date Sent]])</f>
        <v>#REF!</v>
      </c>
      <c r="AH3844"/>
    </row>
    <row r="3845" spans="1:34" x14ac:dyDescent="0.2">
      <c r="A3845" t="s">
        <v>277</v>
      </c>
      <c r="B3845" t="s">
        <v>4607</v>
      </c>
      <c r="C3845" s="17">
        <v>103.08</v>
      </c>
      <c r="D3845" s="4">
        <v>45323</v>
      </c>
      <c r="E3845" s="3" t="s">
        <v>6</v>
      </c>
      <c r="F3845" s="3" t="s">
        <v>18</v>
      </c>
      <c r="G3845" s="3" t="s">
        <v>4614</v>
      </c>
      <c r="H3845" s="1"/>
      <c r="J3845"/>
      <c r="AC3845" s="5" t="e">
        <f>VLOOKUP(Table1[[#This Row],[Expense Report]],#REF!,3, 0)</f>
        <v>#REF!</v>
      </c>
      <c r="AD3845" t="s">
        <v>11649</v>
      </c>
      <c r="AE3845" t="s">
        <v>11649</v>
      </c>
      <c r="AF3845" t="e">
        <f>MONTH(Table1[[#This Row],[Date Sent]])</f>
        <v>#REF!</v>
      </c>
      <c r="AG3845" t="e">
        <f>YEAR(Table1[[#This Row],[Date Sent]])</f>
        <v>#REF!</v>
      </c>
      <c r="AH3845"/>
    </row>
    <row r="3846" spans="1:34" x14ac:dyDescent="0.2">
      <c r="A3846" t="s">
        <v>277</v>
      </c>
      <c r="B3846" t="s">
        <v>4607</v>
      </c>
      <c r="C3846" s="17">
        <v>159.26</v>
      </c>
      <c r="D3846" s="4">
        <v>45325</v>
      </c>
      <c r="E3846" s="3" t="s">
        <v>19</v>
      </c>
      <c r="F3846" s="3" t="s">
        <v>24</v>
      </c>
      <c r="G3846" s="3" t="s">
        <v>4615</v>
      </c>
      <c r="H3846" s="1"/>
      <c r="J3846"/>
      <c r="AC3846" s="5" t="e">
        <f>VLOOKUP(Table1[[#This Row],[Expense Report]],#REF!,3, 0)</f>
        <v>#REF!</v>
      </c>
      <c r="AD3846" t="s">
        <v>11649</v>
      </c>
      <c r="AE3846" t="s">
        <v>11649</v>
      </c>
      <c r="AF3846" t="e">
        <f>MONTH(Table1[[#This Row],[Date Sent]])</f>
        <v>#REF!</v>
      </c>
      <c r="AG3846" t="e">
        <f>YEAR(Table1[[#This Row],[Date Sent]])</f>
        <v>#REF!</v>
      </c>
      <c r="AH3846"/>
    </row>
    <row r="3847" spans="1:34" x14ac:dyDescent="0.2">
      <c r="A3847" t="s">
        <v>277</v>
      </c>
      <c r="B3847" t="s">
        <v>4607</v>
      </c>
      <c r="C3847" s="17">
        <v>42.95</v>
      </c>
      <c r="D3847" s="4">
        <v>45325</v>
      </c>
      <c r="E3847" s="3" t="s">
        <v>6</v>
      </c>
      <c r="F3847" s="3" t="s">
        <v>18</v>
      </c>
      <c r="G3847" s="3" t="s">
        <v>4616</v>
      </c>
      <c r="H3847" s="1"/>
      <c r="J3847"/>
      <c r="AC3847" s="5" t="e">
        <f>VLOOKUP(Table1[[#This Row],[Expense Report]],#REF!,3, 0)</f>
        <v>#REF!</v>
      </c>
      <c r="AD3847" t="s">
        <v>11649</v>
      </c>
      <c r="AE3847" t="s">
        <v>11649</v>
      </c>
      <c r="AF3847" t="e">
        <f>MONTH(Table1[[#This Row],[Date Sent]])</f>
        <v>#REF!</v>
      </c>
      <c r="AG3847" t="e">
        <f>YEAR(Table1[[#This Row],[Date Sent]])</f>
        <v>#REF!</v>
      </c>
      <c r="AH3847"/>
    </row>
    <row r="3848" spans="1:34" x14ac:dyDescent="0.2">
      <c r="A3848" t="s">
        <v>277</v>
      </c>
      <c r="B3848" t="s">
        <v>4607</v>
      </c>
      <c r="C3848" s="17">
        <v>211.88</v>
      </c>
      <c r="D3848" s="4">
        <v>45328</v>
      </c>
      <c r="E3848" s="3" t="s">
        <v>21</v>
      </c>
      <c r="F3848" s="3" t="s">
        <v>33</v>
      </c>
      <c r="G3848" s="3" t="s">
        <v>4617</v>
      </c>
      <c r="H3848" s="1"/>
      <c r="J3848"/>
      <c r="AC3848" s="5" t="e">
        <f>VLOOKUP(Table1[[#This Row],[Expense Report]],#REF!,3, 0)</f>
        <v>#REF!</v>
      </c>
      <c r="AD3848" t="s">
        <v>11649</v>
      </c>
      <c r="AE3848" t="s">
        <v>11649</v>
      </c>
      <c r="AF3848" t="e">
        <f>MONTH(Table1[[#This Row],[Date Sent]])</f>
        <v>#REF!</v>
      </c>
      <c r="AG3848" t="e">
        <f>YEAR(Table1[[#This Row],[Date Sent]])</f>
        <v>#REF!</v>
      </c>
      <c r="AH3848"/>
    </row>
    <row r="3849" spans="1:34" x14ac:dyDescent="0.2">
      <c r="A3849" t="s">
        <v>277</v>
      </c>
      <c r="B3849" t="s">
        <v>4607</v>
      </c>
      <c r="C3849" s="17">
        <v>110</v>
      </c>
      <c r="D3849" s="4">
        <v>45332</v>
      </c>
      <c r="E3849" s="3" t="s">
        <v>21</v>
      </c>
      <c r="F3849" s="3" t="s">
        <v>34</v>
      </c>
      <c r="G3849" s="3" t="s">
        <v>4618</v>
      </c>
      <c r="H3849" s="1"/>
      <c r="J3849"/>
      <c r="AC3849" s="5" t="e">
        <f>VLOOKUP(Table1[[#This Row],[Expense Report]],#REF!,3, 0)</f>
        <v>#REF!</v>
      </c>
      <c r="AD3849" t="s">
        <v>11649</v>
      </c>
      <c r="AE3849" t="s">
        <v>11649</v>
      </c>
      <c r="AF3849" t="e">
        <f>MONTH(Table1[[#This Row],[Date Sent]])</f>
        <v>#REF!</v>
      </c>
      <c r="AG3849" t="e">
        <f>YEAR(Table1[[#This Row],[Date Sent]])</f>
        <v>#REF!</v>
      </c>
      <c r="AH3849"/>
    </row>
    <row r="3850" spans="1:34" x14ac:dyDescent="0.2">
      <c r="A3850" t="s">
        <v>277</v>
      </c>
      <c r="B3850" t="s">
        <v>4607</v>
      </c>
      <c r="C3850" s="17">
        <v>34.700000000000003</v>
      </c>
      <c r="D3850" s="4">
        <v>45334</v>
      </c>
      <c r="E3850" s="3" t="s">
        <v>20</v>
      </c>
      <c r="F3850" s="3" t="s">
        <v>33</v>
      </c>
      <c r="G3850" s="3" t="s">
        <v>1420</v>
      </c>
      <c r="H3850" s="1"/>
      <c r="J3850"/>
      <c r="AC3850" s="5" t="e">
        <f>VLOOKUP(Table1[[#This Row],[Expense Report]],#REF!,3, 0)</f>
        <v>#REF!</v>
      </c>
      <c r="AD3850" t="s">
        <v>11649</v>
      </c>
      <c r="AE3850" t="s">
        <v>11649</v>
      </c>
      <c r="AF3850" t="e">
        <f>MONTH(Table1[[#This Row],[Date Sent]])</f>
        <v>#REF!</v>
      </c>
      <c r="AG3850" t="e">
        <f>YEAR(Table1[[#This Row],[Date Sent]])</f>
        <v>#REF!</v>
      </c>
      <c r="AH3850"/>
    </row>
    <row r="3851" spans="1:34" x14ac:dyDescent="0.2">
      <c r="A3851" t="s">
        <v>277</v>
      </c>
      <c r="B3851" t="s">
        <v>4607</v>
      </c>
      <c r="C3851" s="17">
        <v>30.71</v>
      </c>
      <c r="D3851" s="4">
        <v>45335</v>
      </c>
      <c r="E3851" s="3" t="s">
        <v>13</v>
      </c>
      <c r="F3851" s="3" t="s">
        <v>39</v>
      </c>
      <c r="G3851" s="3" t="s">
        <v>1786</v>
      </c>
      <c r="H3851" s="1"/>
      <c r="J3851"/>
      <c r="AC3851" s="5" t="e">
        <f>VLOOKUP(Table1[[#This Row],[Expense Report]],#REF!,3, 0)</f>
        <v>#REF!</v>
      </c>
      <c r="AD3851" t="s">
        <v>11649</v>
      </c>
      <c r="AE3851" t="s">
        <v>11649</v>
      </c>
      <c r="AF3851" t="e">
        <f>MONTH(Table1[[#This Row],[Date Sent]])</f>
        <v>#REF!</v>
      </c>
      <c r="AG3851" t="e">
        <f>YEAR(Table1[[#This Row],[Date Sent]])</f>
        <v>#REF!</v>
      </c>
      <c r="AH3851"/>
    </row>
    <row r="3852" spans="1:34" x14ac:dyDescent="0.2">
      <c r="A3852" t="s">
        <v>277</v>
      </c>
      <c r="B3852" t="s">
        <v>4607</v>
      </c>
      <c r="C3852" s="17">
        <v>90.88</v>
      </c>
      <c r="D3852" s="4">
        <v>45335</v>
      </c>
      <c r="E3852" s="3" t="s">
        <v>13</v>
      </c>
      <c r="F3852" s="3" t="s">
        <v>17</v>
      </c>
      <c r="G3852" s="3" t="s">
        <v>4619</v>
      </c>
      <c r="H3852" s="1"/>
      <c r="J3852"/>
      <c r="AC3852" s="5" t="e">
        <f>VLOOKUP(Table1[[#This Row],[Expense Report]],#REF!,3, 0)</f>
        <v>#REF!</v>
      </c>
      <c r="AD3852" t="s">
        <v>11649</v>
      </c>
      <c r="AE3852" t="s">
        <v>11649</v>
      </c>
      <c r="AF3852" t="e">
        <f>MONTH(Table1[[#This Row],[Date Sent]])</f>
        <v>#REF!</v>
      </c>
      <c r="AG3852" t="e">
        <f>YEAR(Table1[[#This Row],[Date Sent]])</f>
        <v>#REF!</v>
      </c>
      <c r="AH3852"/>
    </row>
    <row r="3853" spans="1:34" x14ac:dyDescent="0.2">
      <c r="A3853" t="s">
        <v>277</v>
      </c>
      <c r="B3853" t="s">
        <v>4607</v>
      </c>
      <c r="C3853" s="17">
        <v>16.48</v>
      </c>
      <c r="D3853" s="4">
        <v>45335</v>
      </c>
      <c r="E3853" s="3" t="s">
        <v>13</v>
      </c>
      <c r="F3853" s="3" t="s">
        <v>39</v>
      </c>
      <c r="G3853" s="3" t="s">
        <v>1786</v>
      </c>
      <c r="H3853" s="1"/>
      <c r="J3853"/>
      <c r="AC3853" s="5" t="e">
        <f>VLOOKUP(Table1[[#This Row],[Expense Report]],#REF!,3, 0)</f>
        <v>#REF!</v>
      </c>
      <c r="AD3853" t="s">
        <v>11649</v>
      </c>
      <c r="AE3853" t="s">
        <v>11649</v>
      </c>
      <c r="AF3853" t="e">
        <f>MONTH(Table1[[#This Row],[Date Sent]])</f>
        <v>#REF!</v>
      </c>
      <c r="AG3853" t="e">
        <f>YEAR(Table1[[#This Row],[Date Sent]])</f>
        <v>#REF!</v>
      </c>
      <c r="AH3853"/>
    </row>
    <row r="3854" spans="1:34" x14ac:dyDescent="0.2">
      <c r="A3854" t="s">
        <v>277</v>
      </c>
      <c r="B3854" t="s">
        <v>4607</v>
      </c>
      <c r="C3854" s="17">
        <v>98.69</v>
      </c>
      <c r="D3854" s="4">
        <v>45335</v>
      </c>
      <c r="E3854" s="3" t="s">
        <v>27</v>
      </c>
      <c r="F3854" s="3" t="s">
        <v>8</v>
      </c>
      <c r="G3854" s="3" t="s">
        <v>4620</v>
      </c>
      <c r="H3854" s="1"/>
      <c r="J3854"/>
      <c r="AC3854" s="5" t="e">
        <f>VLOOKUP(Table1[[#This Row],[Expense Report]],#REF!,3, 0)</f>
        <v>#REF!</v>
      </c>
      <c r="AD3854" t="s">
        <v>11649</v>
      </c>
      <c r="AE3854" t="s">
        <v>11649</v>
      </c>
      <c r="AF3854" t="e">
        <f>MONTH(Table1[[#This Row],[Date Sent]])</f>
        <v>#REF!</v>
      </c>
      <c r="AG3854" t="e">
        <f>YEAR(Table1[[#This Row],[Date Sent]])</f>
        <v>#REF!</v>
      </c>
      <c r="AH3854"/>
    </row>
    <row r="3855" spans="1:34" x14ac:dyDescent="0.2">
      <c r="A3855" t="s">
        <v>565</v>
      </c>
      <c r="B3855" t="s">
        <v>4621</v>
      </c>
      <c r="C3855" s="17">
        <v>36.659999999999997</v>
      </c>
      <c r="D3855" s="4">
        <v>45281</v>
      </c>
      <c r="E3855" s="3" t="s">
        <v>21</v>
      </c>
      <c r="F3855" s="3" t="s">
        <v>9</v>
      </c>
      <c r="G3855" s="3" t="s">
        <v>2921</v>
      </c>
      <c r="H3855" s="1"/>
      <c r="J3855"/>
      <c r="AC3855" s="5" t="e">
        <f>VLOOKUP(Table1[[#This Row],[Expense Report]],#REF!,3, 0)</f>
        <v>#REF!</v>
      </c>
      <c r="AD3855" t="s">
        <v>14680</v>
      </c>
      <c r="AE3855" t="s">
        <v>298</v>
      </c>
      <c r="AF3855" t="e">
        <f>MONTH(Table1[[#This Row],[Date Sent]])</f>
        <v>#REF!</v>
      </c>
      <c r="AG3855" t="e">
        <f>YEAR(Table1[[#This Row],[Date Sent]])</f>
        <v>#REF!</v>
      </c>
      <c r="AH3855"/>
    </row>
    <row r="3856" spans="1:34" x14ac:dyDescent="0.2">
      <c r="A3856" t="s">
        <v>565</v>
      </c>
      <c r="B3856" t="s">
        <v>4621</v>
      </c>
      <c r="C3856" s="17">
        <v>27.41</v>
      </c>
      <c r="D3856" s="4">
        <v>45283</v>
      </c>
      <c r="E3856" s="3" t="s">
        <v>21</v>
      </c>
      <c r="F3856" s="3" t="s">
        <v>18</v>
      </c>
      <c r="G3856" s="3" t="s">
        <v>984</v>
      </c>
      <c r="H3856" s="1"/>
      <c r="J3856"/>
      <c r="AC3856" s="5" t="e">
        <f>VLOOKUP(Table1[[#This Row],[Expense Report]],#REF!,3, 0)</f>
        <v>#REF!</v>
      </c>
      <c r="AD3856" t="s">
        <v>14680</v>
      </c>
      <c r="AE3856" t="s">
        <v>298</v>
      </c>
      <c r="AF3856" t="e">
        <f>MONTH(Table1[[#This Row],[Date Sent]])</f>
        <v>#REF!</v>
      </c>
      <c r="AG3856" t="e">
        <f>YEAR(Table1[[#This Row],[Date Sent]])</f>
        <v>#REF!</v>
      </c>
      <c r="AH3856"/>
    </row>
    <row r="3857" spans="1:34" x14ac:dyDescent="0.2">
      <c r="A3857" t="s">
        <v>565</v>
      </c>
      <c r="B3857" t="s">
        <v>4621</v>
      </c>
      <c r="C3857" s="17">
        <v>8.1</v>
      </c>
      <c r="D3857" s="4">
        <v>45288</v>
      </c>
      <c r="E3857" s="3" t="s">
        <v>21</v>
      </c>
      <c r="F3857" s="3" t="s">
        <v>15</v>
      </c>
      <c r="G3857" s="3" t="s">
        <v>1105</v>
      </c>
      <c r="H3857" s="1"/>
      <c r="J3857"/>
      <c r="AC3857" s="5" t="e">
        <f>VLOOKUP(Table1[[#This Row],[Expense Report]],#REF!,3, 0)</f>
        <v>#REF!</v>
      </c>
      <c r="AD3857" t="s">
        <v>14680</v>
      </c>
      <c r="AE3857" t="s">
        <v>298</v>
      </c>
      <c r="AF3857" t="e">
        <f>MONTH(Table1[[#This Row],[Date Sent]])</f>
        <v>#REF!</v>
      </c>
      <c r="AG3857" t="e">
        <f>YEAR(Table1[[#This Row],[Date Sent]])</f>
        <v>#REF!</v>
      </c>
      <c r="AH3857"/>
    </row>
    <row r="3858" spans="1:34" x14ac:dyDescent="0.2">
      <c r="A3858" t="s">
        <v>565</v>
      </c>
      <c r="B3858" t="s">
        <v>4621</v>
      </c>
      <c r="C3858" s="17">
        <v>28.38</v>
      </c>
      <c r="D3858" s="4">
        <v>45292</v>
      </c>
      <c r="E3858" s="3" t="s">
        <v>21</v>
      </c>
      <c r="F3858" s="3" t="s">
        <v>18</v>
      </c>
      <c r="G3858" s="3" t="s">
        <v>4622</v>
      </c>
      <c r="H3858" s="1"/>
      <c r="J3858"/>
      <c r="AC3858" s="5" t="e">
        <f>VLOOKUP(Table1[[#This Row],[Expense Report]],#REF!,3, 0)</f>
        <v>#REF!</v>
      </c>
      <c r="AD3858" t="s">
        <v>14680</v>
      </c>
      <c r="AE3858" t="s">
        <v>298</v>
      </c>
      <c r="AF3858" t="e">
        <f>MONTH(Table1[[#This Row],[Date Sent]])</f>
        <v>#REF!</v>
      </c>
      <c r="AG3858" t="e">
        <f>YEAR(Table1[[#This Row],[Date Sent]])</f>
        <v>#REF!</v>
      </c>
      <c r="AH3858"/>
    </row>
    <row r="3859" spans="1:34" x14ac:dyDescent="0.2">
      <c r="A3859" t="s">
        <v>565</v>
      </c>
      <c r="B3859" t="s">
        <v>4621</v>
      </c>
      <c r="C3859" s="17">
        <v>37.840000000000003</v>
      </c>
      <c r="D3859" s="4">
        <v>45294</v>
      </c>
      <c r="E3859" s="3" t="s">
        <v>21</v>
      </c>
      <c r="F3859" s="3" t="s">
        <v>9</v>
      </c>
      <c r="G3859" s="3" t="s">
        <v>2921</v>
      </c>
      <c r="H3859" s="1"/>
      <c r="J3859"/>
      <c r="AC3859" s="5" t="e">
        <f>VLOOKUP(Table1[[#This Row],[Expense Report]],#REF!,3, 0)</f>
        <v>#REF!</v>
      </c>
      <c r="AD3859" t="s">
        <v>14680</v>
      </c>
      <c r="AE3859" t="s">
        <v>298</v>
      </c>
      <c r="AF3859" t="e">
        <f>MONTH(Table1[[#This Row],[Date Sent]])</f>
        <v>#REF!</v>
      </c>
      <c r="AG3859" t="e">
        <f>YEAR(Table1[[#This Row],[Date Sent]])</f>
        <v>#REF!</v>
      </c>
      <c r="AH3859"/>
    </row>
    <row r="3860" spans="1:34" x14ac:dyDescent="0.2">
      <c r="A3860" t="s">
        <v>565</v>
      </c>
      <c r="B3860" t="s">
        <v>4621</v>
      </c>
      <c r="C3860" s="17">
        <v>13.5</v>
      </c>
      <c r="D3860" s="4">
        <v>45297</v>
      </c>
      <c r="E3860" s="3" t="s">
        <v>21</v>
      </c>
      <c r="F3860" s="3" t="s">
        <v>15</v>
      </c>
      <c r="G3860" s="3" t="s">
        <v>1105</v>
      </c>
      <c r="H3860" s="1"/>
      <c r="J3860"/>
      <c r="AC3860" s="5" t="e">
        <f>VLOOKUP(Table1[[#This Row],[Expense Report]],#REF!,3, 0)</f>
        <v>#REF!</v>
      </c>
      <c r="AD3860" t="s">
        <v>14680</v>
      </c>
      <c r="AE3860" t="s">
        <v>298</v>
      </c>
      <c r="AF3860" t="e">
        <f>MONTH(Table1[[#This Row],[Date Sent]])</f>
        <v>#REF!</v>
      </c>
      <c r="AG3860" t="e">
        <f>YEAR(Table1[[#This Row],[Date Sent]])</f>
        <v>#REF!</v>
      </c>
      <c r="AH3860"/>
    </row>
    <row r="3861" spans="1:34" x14ac:dyDescent="0.2">
      <c r="A3861" t="s">
        <v>565</v>
      </c>
      <c r="B3861" t="s">
        <v>4621</v>
      </c>
      <c r="C3861" s="17">
        <v>32.369999999999997</v>
      </c>
      <c r="D3861" s="4">
        <v>45302</v>
      </c>
      <c r="E3861" s="3" t="s">
        <v>21</v>
      </c>
      <c r="F3861" s="3" t="s">
        <v>17</v>
      </c>
      <c r="G3861" s="3" t="s">
        <v>4623</v>
      </c>
      <c r="H3861" s="1"/>
      <c r="J3861"/>
      <c r="AC3861" s="5" t="e">
        <f>VLOOKUP(Table1[[#This Row],[Expense Report]],#REF!,3, 0)</f>
        <v>#REF!</v>
      </c>
      <c r="AD3861" t="s">
        <v>14680</v>
      </c>
      <c r="AE3861" t="s">
        <v>298</v>
      </c>
      <c r="AF3861" t="e">
        <f>MONTH(Table1[[#This Row],[Date Sent]])</f>
        <v>#REF!</v>
      </c>
      <c r="AG3861" t="e">
        <f>YEAR(Table1[[#This Row],[Date Sent]])</f>
        <v>#REF!</v>
      </c>
      <c r="AH3861"/>
    </row>
    <row r="3862" spans="1:34" x14ac:dyDescent="0.2">
      <c r="A3862" t="s">
        <v>565</v>
      </c>
      <c r="B3862" t="s">
        <v>4621</v>
      </c>
      <c r="C3862" s="17">
        <v>35.47</v>
      </c>
      <c r="D3862" s="4">
        <v>45302</v>
      </c>
      <c r="E3862" s="3" t="s">
        <v>21</v>
      </c>
      <c r="F3862" s="3" t="s">
        <v>18</v>
      </c>
      <c r="G3862" s="3" t="s">
        <v>4622</v>
      </c>
      <c r="H3862" s="1"/>
      <c r="J3862"/>
      <c r="AC3862" s="5" t="e">
        <f>VLOOKUP(Table1[[#This Row],[Expense Report]],#REF!,3, 0)</f>
        <v>#REF!</v>
      </c>
      <c r="AD3862" t="s">
        <v>14680</v>
      </c>
      <c r="AE3862" t="s">
        <v>298</v>
      </c>
      <c r="AF3862" t="e">
        <f>MONTH(Table1[[#This Row],[Date Sent]])</f>
        <v>#REF!</v>
      </c>
      <c r="AG3862" t="e">
        <f>YEAR(Table1[[#This Row],[Date Sent]])</f>
        <v>#REF!</v>
      </c>
      <c r="AH3862"/>
    </row>
    <row r="3863" spans="1:34" x14ac:dyDescent="0.2">
      <c r="A3863" t="s">
        <v>565</v>
      </c>
      <c r="B3863" t="s">
        <v>4621</v>
      </c>
      <c r="C3863" s="17">
        <v>36.96</v>
      </c>
      <c r="D3863" s="4">
        <v>45305</v>
      </c>
      <c r="E3863" s="3" t="s">
        <v>21</v>
      </c>
      <c r="F3863" s="3" t="s">
        <v>9</v>
      </c>
      <c r="G3863" s="3" t="s">
        <v>2921</v>
      </c>
      <c r="H3863" s="1"/>
      <c r="J3863"/>
      <c r="AC3863" s="5" t="e">
        <f>VLOOKUP(Table1[[#This Row],[Expense Report]],#REF!,3, 0)</f>
        <v>#REF!</v>
      </c>
      <c r="AD3863" t="s">
        <v>14680</v>
      </c>
      <c r="AE3863" t="s">
        <v>298</v>
      </c>
      <c r="AF3863" t="e">
        <f>MONTH(Table1[[#This Row],[Date Sent]])</f>
        <v>#REF!</v>
      </c>
      <c r="AG3863" t="e">
        <f>YEAR(Table1[[#This Row],[Date Sent]])</f>
        <v>#REF!</v>
      </c>
      <c r="AH3863"/>
    </row>
    <row r="3864" spans="1:34" x14ac:dyDescent="0.2">
      <c r="A3864" t="s">
        <v>565</v>
      </c>
      <c r="B3864" t="s">
        <v>4621</v>
      </c>
      <c r="C3864" s="17">
        <v>62.28</v>
      </c>
      <c r="D3864" s="4">
        <v>45306</v>
      </c>
      <c r="E3864" s="3" t="s">
        <v>21</v>
      </c>
      <c r="F3864" s="3" t="s">
        <v>17</v>
      </c>
      <c r="G3864" s="3" t="s">
        <v>4624</v>
      </c>
      <c r="H3864" s="1"/>
      <c r="J3864"/>
      <c r="AC3864" s="5" t="e">
        <f>VLOOKUP(Table1[[#This Row],[Expense Report]],#REF!,3, 0)</f>
        <v>#REF!</v>
      </c>
      <c r="AD3864" t="s">
        <v>14680</v>
      </c>
      <c r="AE3864" t="s">
        <v>298</v>
      </c>
      <c r="AF3864" t="e">
        <f>MONTH(Table1[[#This Row],[Date Sent]])</f>
        <v>#REF!</v>
      </c>
      <c r="AG3864" t="e">
        <f>YEAR(Table1[[#This Row],[Date Sent]])</f>
        <v>#REF!</v>
      </c>
      <c r="AH3864"/>
    </row>
    <row r="3865" spans="1:34" x14ac:dyDescent="0.2">
      <c r="A3865" t="s">
        <v>565</v>
      </c>
      <c r="B3865" t="s">
        <v>4621</v>
      </c>
      <c r="C3865" s="17">
        <v>2.7</v>
      </c>
      <c r="D3865" s="4">
        <v>45308</v>
      </c>
      <c r="E3865" s="3" t="s">
        <v>21</v>
      </c>
      <c r="F3865" s="3" t="s">
        <v>33</v>
      </c>
      <c r="G3865" s="3" t="s">
        <v>2362</v>
      </c>
      <c r="H3865" s="1"/>
      <c r="J3865"/>
      <c r="AC3865" s="5" t="e">
        <f>VLOOKUP(Table1[[#This Row],[Expense Report]],#REF!,3, 0)</f>
        <v>#REF!</v>
      </c>
      <c r="AD3865" t="s">
        <v>14680</v>
      </c>
      <c r="AE3865" t="s">
        <v>298</v>
      </c>
      <c r="AF3865" t="e">
        <f>MONTH(Table1[[#This Row],[Date Sent]])</f>
        <v>#REF!</v>
      </c>
      <c r="AG3865" t="e">
        <f>YEAR(Table1[[#This Row],[Date Sent]])</f>
        <v>#REF!</v>
      </c>
      <c r="AH3865"/>
    </row>
    <row r="3866" spans="1:34" x14ac:dyDescent="0.2">
      <c r="A3866" t="s">
        <v>565</v>
      </c>
      <c r="B3866" t="s">
        <v>4621</v>
      </c>
      <c r="C3866" s="17">
        <v>5.4</v>
      </c>
      <c r="D3866" s="4">
        <v>45308</v>
      </c>
      <c r="E3866" s="3" t="s">
        <v>21</v>
      </c>
      <c r="F3866" s="3" t="s">
        <v>15</v>
      </c>
      <c r="G3866" s="3" t="s">
        <v>1105</v>
      </c>
      <c r="H3866" s="1"/>
      <c r="J3866"/>
      <c r="AC3866" s="5" t="e">
        <f>VLOOKUP(Table1[[#This Row],[Expense Report]],#REF!,3, 0)</f>
        <v>#REF!</v>
      </c>
      <c r="AD3866" t="s">
        <v>14680</v>
      </c>
      <c r="AE3866" t="s">
        <v>298</v>
      </c>
      <c r="AF3866" t="e">
        <f>MONTH(Table1[[#This Row],[Date Sent]])</f>
        <v>#REF!</v>
      </c>
      <c r="AG3866" t="e">
        <f>YEAR(Table1[[#This Row],[Date Sent]])</f>
        <v>#REF!</v>
      </c>
      <c r="AH3866"/>
    </row>
    <row r="3867" spans="1:34" x14ac:dyDescent="0.2">
      <c r="A3867" t="s">
        <v>565</v>
      </c>
      <c r="B3867" t="s">
        <v>4621</v>
      </c>
      <c r="C3867" s="17">
        <v>40</v>
      </c>
      <c r="D3867" s="4">
        <v>45308</v>
      </c>
      <c r="E3867" s="3" t="s">
        <v>21</v>
      </c>
      <c r="F3867" s="3" t="s">
        <v>9</v>
      </c>
      <c r="G3867" s="3" t="s">
        <v>2921</v>
      </c>
      <c r="H3867" s="1"/>
      <c r="J3867"/>
      <c r="AC3867" s="5" t="e">
        <f>VLOOKUP(Table1[[#This Row],[Expense Report]],#REF!,3, 0)</f>
        <v>#REF!</v>
      </c>
      <c r="AD3867" t="s">
        <v>14680</v>
      </c>
      <c r="AE3867" t="s">
        <v>298</v>
      </c>
      <c r="AF3867" t="e">
        <f>MONTH(Table1[[#This Row],[Date Sent]])</f>
        <v>#REF!</v>
      </c>
      <c r="AG3867" t="e">
        <f>YEAR(Table1[[#This Row],[Date Sent]])</f>
        <v>#REF!</v>
      </c>
      <c r="AH3867"/>
    </row>
    <row r="3868" spans="1:34" x14ac:dyDescent="0.2">
      <c r="A3868" t="s">
        <v>565</v>
      </c>
      <c r="B3868" t="s">
        <v>4621</v>
      </c>
      <c r="C3868" s="17">
        <v>8.5299999999999994</v>
      </c>
      <c r="D3868" s="4">
        <v>45310</v>
      </c>
      <c r="E3868" s="3" t="s">
        <v>21</v>
      </c>
      <c r="F3868" s="3" t="s">
        <v>39</v>
      </c>
      <c r="G3868" s="3" t="s">
        <v>4625</v>
      </c>
      <c r="H3868" s="1"/>
      <c r="J3868"/>
      <c r="AC3868" s="5" t="e">
        <f>VLOOKUP(Table1[[#This Row],[Expense Report]],#REF!,3, 0)</f>
        <v>#REF!</v>
      </c>
      <c r="AD3868" t="s">
        <v>14680</v>
      </c>
      <c r="AE3868" t="s">
        <v>298</v>
      </c>
      <c r="AF3868" t="e">
        <f>MONTH(Table1[[#This Row],[Date Sent]])</f>
        <v>#REF!</v>
      </c>
      <c r="AG3868" t="e">
        <f>YEAR(Table1[[#This Row],[Date Sent]])</f>
        <v>#REF!</v>
      </c>
      <c r="AH3868"/>
    </row>
    <row r="3869" spans="1:34" x14ac:dyDescent="0.2">
      <c r="A3869" t="s">
        <v>565</v>
      </c>
      <c r="B3869" t="s">
        <v>4621</v>
      </c>
      <c r="C3869" s="17">
        <v>36.659999999999997</v>
      </c>
      <c r="D3869" s="4">
        <v>45311</v>
      </c>
      <c r="E3869" s="3" t="s">
        <v>21</v>
      </c>
      <c r="F3869" s="3" t="s">
        <v>9</v>
      </c>
      <c r="G3869" s="3" t="s">
        <v>9</v>
      </c>
      <c r="H3869" s="1"/>
      <c r="J3869"/>
      <c r="AC3869" s="5" t="e">
        <f>VLOOKUP(Table1[[#This Row],[Expense Report]],#REF!,3, 0)</f>
        <v>#REF!</v>
      </c>
      <c r="AD3869" t="s">
        <v>14680</v>
      </c>
      <c r="AE3869" t="s">
        <v>298</v>
      </c>
      <c r="AF3869" t="e">
        <f>MONTH(Table1[[#This Row],[Date Sent]])</f>
        <v>#REF!</v>
      </c>
      <c r="AG3869" t="e">
        <f>YEAR(Table1[[#This Row],[Date Sent]])</f>
        <v>#REF!</v>
      </c>
      <c r="AH3869"/>
    </row>
    <row r="3870" spans="1:34" x14ac:dyDescent="0.2">
      <c r="A3870" t="s">
        <v>565</v>
      </c>
      <c r="B3870" t="s">
        <v>4621</v>
      </c>
      <c r="C3870" s="17">
        <v>39.840000000000003</v>
      </c>
      <c r="D3870" s="4">
        <v>45312</v>
      </c>
      <c r="E3870" s="3" t="s">
        <v>21</v>
      </c>
      <c r="F3870" s="3" t="s">
        <v>18</v>
      </c>
      <c r="G3870" s="3" t="s">
        <v>984</v>
      </c>
      <c r="H3870" s="1"/>
      <c r="J3870"/>
      <c r="AC3870" s="5" t="e">
        <f>VLOOKUP(Table1[[#This Row],[Expense Report]],#REF!,3, 0)</f>
        <v>#REF!</v>
      </c>
      <c r="AD3870" t="s">
        <v>14680</v>
      </c>
      <c r="AE3870" t="s">
        <v>298</v>
      </c>
      <c r="AF3870" t="e">
        <f>MONTH(Table1[[#This Row],[Date Sent]])</f>
        <v>#REF!</v>
      </c>
      <c r="AG3870" t="e">
        <f>YEAR(Table1[[#This Row],[Date Sent]])</f>
        <v>#REF!</v>
      </c>
      <c r="AH3870"/>
    </row>
    <row r="3871" spans="1:34" x14ac:dyDescent="0.2">
      <c r="A3871" t="s">
        <v>565</v>
      </c>
      <c r="B3871" t="s">
        <v>4621</v>
      </c>
      <c r="C3871" s="17">
        <v>37.79</v>
      </c>
      <c r="D3871" s="4">
        <v>45312</v>
      </c>
      <c r="E3871" s="3" t="s">
        <v>21</v>
      </c>
      <c r="F3871" s="3" t="s">
        <v>9</v>
      </c>
      <c r="G3871" s="3" t="s">
        <v>9</v>
      </c>
      <c r="H3871" s="1"/>
      <c r="J3871"/>
      <c r="AC3871" s="5" t="e">
        <f>VLOOKUP(Table1[[#This Row],[Expense Report]],#REF!,3, 0)</f>
        <v>#REF!</v>
      </c>
      <c r="AD3871" t="s">
        <v>14680</v>
      </c>
      <c r="AE3871" t="s">
        <v>298</v>
      </c>
      <c r="AF3871" t="e">
        <f>MONTH(Table1[[#This Row],[Date Sent]])</f>
        <v>#REF!</v>
      </c>
      <c r="AG3871" t="e">
        <f>YEAR(Table1[[#This Row],[Date Sent]])</f>
        <v>#REF!</v>
      </c>
      <c r="AH3871"/>
    </row>
    <row r="3872" spans="1:34" x14ac:dyDescent="0.2">
      <c r="A3872" t="s">
        <v>565</v>
      </c>
      <c r="B3872" t="s">
        <v>4621</v>
      </c>
      <c r="C3872" s="17">
        <v>5.4</v>
      </c>
      <c r="D3872" s="4">
        <v>45325</v>
      </c>
      <c r="E3872" s="3" t="s">
        <v>21</v>
      </c>
      <c r="F3872" s="3" t="s">
        <v>15</v>
      </c>
      <c r="G3872" s="3" t="s">
        <v>1105</v>
      </c>
      <c r="H3872" s="1"/>
      <c r="J3872"/>
      <c r="AC3872" s="5" t="e">
        <f>VLOOKUP(Table1[[#This Row],[Expense Report]],#REF!,3, 0)</f>
        <v>#REF!</v>
      </c>
      <c r="AD3872" t="s">
        <v>14680</v>
      </c>
      <c r="AE3872" t="s">
        <v>298</v>
      </c>
      <c r="AF3872" t="e">
        <f>MONTH(Table1[[#This Row],[Date Sent]])</f>
        <v>#REF!</v>
      </c>
      <c r="AG3872" t="e">
        <f>YEAR(Table1[[#This Row],[Date Sent]])</f>
        <v>#REF!</v>
      </c>
      <c r="AH3872"/>
    </row>
    <row r="3873" spans="1:34" x14ac:dyDescent="0.2">
      <c r="A3873" t="s">
        <v>565</v>
      </c>
      <c r="B3873" t="s">
        <v>4621</v>
      </c>
      <c r="C3873" s="17">
        <v>15.01</v>
      </c>
      <c r="D3873" s="4">
        <v>45327</v>
      </c>
      <c r="E3873" s="3" t="s">
        <v>21</v>
      </c>
      <c r="F3873" s="3" t="s">
        <v>15</v>
      </c>
      <c r="G3873" s="3" t="s">
        <v>4626</v>
      </c>
      <c r="H3873" s="1"/>
      <c r="J3873"/>
      <c r="AC3873" s="5" t="e">
        <f>VLOOKUP(Table1[[#This Row],[Expense Report]],#REF!,3, 0)</f>
        <v>#REF!</v>
      </c>
      <c r="AD3873" t="s">
        <v>14680</v>
      </c>
      <c r="AE3873" t="s">
        <v>298</v>
      </c>
      <c r="AF3873" t="e">
        <f>MONTH(Table1[[#This Row],[Date Sent]])</f>
        <v>#REF!</v>
      </c>
      <c r="AG3873" t="e">
        <f>YEAR(Table1[[#This Row],[Date Sent]])</f>
        <v>#REF!</v>
      </c>
      <c r="AH3873"/>
    </row>
    <row r="3874" spans="1:34" x14ac:dyDescent="0.2">
      <c r="A3874" t="s">
        <v>565</v>
      </c>
      <c r="B3874" t="s">
        <v>4621</v>
      </c>
      <c r="C3874" s="17">
        <v>35.47</v>
      </c>
      <c r="D3874" s="4">
        <v>45330</v>
      </c>
      <c r="E3874" s="3" t="s">
        <v>21</v>
      </c>
      <c r="F3874" s="3" t="s">
        <v>18</v>
      </c>
      <c r="G3874" s="3" t="s">
        <v>4622</v>
      </c>
      <c r="H3874" s="1"/>
      <c r="J3874"/>
      <c r="AC3874" s="5" t="e">
        <f>VLOOKUP(Table1[[#This Row],[Expense Report]],#REF!,3, 0)</f>
        <v>#REF!</v>
      </c>
      <c r="AD3874" t="s">
        <v>14680</v>
      </c>
      <c r="AE3874" t="s">
        <v>298</v>
      </c>
      <c r="AF3874" t="e">
        <f>MONTH(Table1[[#This Row],[Date Sent]])</f>
        <v>#REF!</v>
      </c>
      <c r="AG3874" t="e">
        <f>YEAR(Table1[[#This Row],[Date Sent]])</f>
        <v>#REF!</v>
      </c>
      <c r="AH3874"/>
    </row>
    <row r="3875" spans="1:34" x14ac:dyDescent="0.2">
      <c r="A3875" t="s">
        <v>565</v>
      </c>
      <c r="B3875" t="s">
        <v>4621</v>
      </c>
      <c r="C3875" s="17">
        <v>22.77</v>
      </c>
      <c r="D3875" s="4">
        <v>45338</v>
      </c>
      <c r="E3875" s="3" t="s">
        <v>21</v>
      </c>
      <c r="F3875" s="3" t="s">
        <v>33</v>
      </c>
      <c r="G3875" s="3" t="s">
        <v>4627</v>
      </c>
      <c r="H3875" s="1"/>
      <c r="J3875"/>
      <c r="AC3875" s="5" t="e">
        <f>VLOOKUP(Table1[[#This Row],[Expense Report]],#REF!,3, 0)</f>
        <v>#REF!</v>
      </c>
      <c r="AD3875" t="s">
        <v>14680</v>
      </c>
      <c r="AE3875" t="s">
        <v>298</v>
      </c>
      <c r="AF3875" t="e">
        <f>MONTH(Table1[[#This Row],[Date Sent]])</f>
        <v>#REF!</v>
      </c>
      <c r="AG3875" t="e">
        <f>YEAR(Table1[[#This Row],[Date Sent]])</f>
        <v>#REF!</v>
      </c>
      <c r="AH3875"/>
    </row>
    <row r="3876" spans="1:34" x14ac:dyDescent="0.2">
      <c r="A3876" t="s">
        <v>478</v>
      </c>
      <c r="B3876" t="s">
        <v>4628</v>
      </c>
      <c r="C3876" s="17">
        <v>80.19</v>
      </c>
      <c r="D3876" s="4">
        <v>45268</v>
      </c>
      <c r="E3876" s="3" t="s">
        <v>14</v>
      </c>
      <c r="F3876" s="3" t="s">
        <v>15</v>
      </c>
      <c r="G3876" s="3" t="s">
        <v>4629</v>
      </c>
      <c r="H3876" s="1"/>
      <c r="J3876"/>
      <c r="AC3876" s="5" t="e">
        <f>VLOOKUP(Table1[[#This Row],[Expense Report]],#REF!,3, 0)</f>
        <v>#REF!</v>
      </c>
      <c r="AD3876" t="s">
        <v>14703</v>
      </c>
      <c r="AE3876" t="s">
        <v>298</v>
      </c>
      <c r="AF3876" t="e">
        <f>MONTH(Table1[[#This Row],[Date Sent]])</f>
        <v>#REF!</v>
      </c>
      <c r="AG3876" t="e">
        <f>YEAR(Table1[[#This Row],[Date Sent]])</f>
        <v>#REF!</v>
      </c>
      <c r="AH3876"/>
    </row>
    <row r="3877" spans="1:34" x14ac:dyDescent="0.2">
      <c r="A3877" t="s">
        <v>478</v>
      </c>
      <c r="B3877" t="s">
        <v>4628</v>
      </c>
      <c r="C3877" s="17">
        <v>161.94999999999999</v>
      </c>
      <c r="D3877" s="4">
        <v>45273</v>
      </c>
      <c r="E3877" s="3" t="s">
        <v>25</v>
      </c>
      <c r="F3877" s="3" t="s">
        <v>17</v>
      </c>
      <c r="G3877" s="3" t="s">
        <v>2094</v>
      </c>
      <c r="H3877" s="1"/>
      <c r="J3877"/>
      <c r="AC3877" s="5" t="e">
        <f>VLOOKUP(Table1[[#This Row],[Expense Report]],#REF!,3, 0)</f>
        <v>#REF!</v>
      </c>
      <c r="AD3877" t="s">
        <v>14703</v>
      </c>
      <c r="AE3877" t="s">
        <v>298</v>
      </c>
      <c r="AF3877" t="e">
        <f>MONTH(Table1[[#This Row],[Date Sent]])</f>
        <v>#REF!</v>
      </c>
      <c r="AG3877" t="e">
        <f>YEAR(Table1[[#This Row],[Date Sent]])</f>
        <v>#REF!</v>
      </c>
      <c r="AH3877"/>
    </row>
    <row r="3878" spans="1:34" x14ac:dyDescent="0.2">
      <c r="A3878" t="s">
        <v>478</v>
      </c>
      <c r="B3878" t="s">
        <v>4628</v>
      </c>
      <c r="C3878" s="17">
        <v>70.180000000000007</v>
      </c>
      <c r="D3878" s="4">
        <v>45279</v>
      </c>
      <c r="E3878" s="3" t="s">
        <v>25</v>
      </c>
      <c r="F3878" s="3" t="s">
        <v>2974</v>
      </c>
      <c r="G3878" s="3" t="s">
        <v>4630</v>
      </c>
      <c r="H3878" s="1"/>
      <c r="J3878"/>
      <c r="AC3878" s="5" t="e">
        <f>VLOOKUP(Table1[[#This Row],[Expense Report]],#REF!,3, 0)</f>
        <v>#REF!</v>
      </c>
      <c r="AD3878" t="s">
        <v>14703</v>
      </c>
      <c r="AE3878" t="s">
        <v>298</v>
      </c>
      <c r="AF3878" t="e">
        <f>MONTH(Table1[[#This Row],[Date Sent]])</f>
        <v>#REF!</v>
      </c>
      <c r="AG3878" t="e">
        <f>YEAR(Table1[[#This Row],[Date Sent]])</f>
        <v>#REF!</v>
      </c>
      <c r="AH3878"/>
    </row>
    <row r="3879" spans="1:34" x14ac:dyDescent="0.2">
      <c r="A3879" t="s">
        <v>478</v>
      </c>
      <c r="B3879" t="s">
        <v>4628</v>
      </c>
      <c r="C3879" s="17">
        <v>145.18</v>
      </c>
      <c r="D3879" s="4">
        <v>45283</v>
      </c>
      <c r="E3879" s="3" t="s">
        <v>14</v>
      </c>
      <c r="F3879" s="3" t="s">
        <v>18</v>
      </c>
      <c r="G3879" s="3" t="s">
        <v>4631</v>
      </c>
      <c r="H3879" s="1"/>
      <c r="J3879"/>
      <c r="AC3879" s="5" t="e">
        <f>VLOOKUP(Table1[[#This Row],[Expense Report]],#REF!,3, 0)</f>
        <v>#REF!</v>
      </c>
      <c r="AD3879" t="s">
        <v>14703</v>
      </c>
      <c r="AE3879" t="s">
        <v>298</v>
      </c>
      <c r="AF3879" t="e">
        <f>MONTH(Table1[[#This Row],[Date Sent]])</f>
        <v>#REF!</v>
      </c>
      <c r="AG3879" t="e">
        <f>YEAR(Table1[[#This Row],[Date Sent]])</f>
        <v>#REF!</v>
      </c>
      <c r="AH3879"/>
    </row>
    <row r="3880" spans="1:34" x14ac:dyDescent="0.2">
      <c r="A3880" t="s">
        <v>478</v>
      </c>
      <c r="B3880" t="s">
        <v>4628</v>
      </c>
      <c r="C3880" s="17">
        <v>225.59</v>
      </c>
      <c r="D3880" s="4">
        <v>45294</v>
      </c>
      <c r="E3880" s="3" t="s">
        <v>21</v>
      </c>
      <c r="F3880" s="3" t="s">
        <v>25</v>
      </c>
      <c r="G3880" s="3" t="s">
        <v>4632</v>
      </c>
      <c r="H3880" s="1"/>
      <c r="J3880"/>
      <c r="AC3880" s="5" t="e">
        <f>VLOOKUP(Table1[[#This Row],[Expense Report]],#REF!,3, 0)</f>
        <v>#REF!</v>
      </c>
      <c r="AD3880" t="s">
        <v>14703</v>
      </c>
      <c r="AE3880" t="s">
        <v>298</v>
      </c>
      <c r="AF3880" t="e">
        <f>MONTH(Table1[[#This Row],[Date Sent]])</f>
        <v>#REF!</v>
      </c>
      <c r="AG3880" t="e">
        <f>YEAR(Table1[[#This Row],[Date Sent]])</f>
        <v>#REF!</v>
      </c>
      <c r="AH3880"/>
    </row>
    <row r="3881" spans="1:34" x14ac:dyDescent="0.2">
      <c r="A3881" t="s">
        <v>478</v>
      </c>
      <c r="B3881" t="s">
        <v>4628</v>
      </c>
      <c r="C3881" s="17">
        <v>322.58</v>
      </c>
      <c r="D3881" s="4">
        <v>45301</v>
      </c>
      <c r="E3881" s="3" t="s">
        <v>8</v>
      </c>
      <c r="F3881" s="3" t="s">
        <v>33</v>
      </c>
      <c r="G3881" s="3" t="s">
        <v>4633</v>
      </c>
      <c r="H3881" s="1"/>
      <c r="J3881"/>
      <c r="AC3881" s="5" t="e">
        <f>VLOOKUP(Table1[[#This Row],[Expense Report]],#REF!,3, 0)</f>
        <v>#REF!</v>
      </c>
      <c r="AD3881" t="s">
        <v>14703</v>
      </c>
      <c r="AE3881" t="s">
        <v>298</v>
      </c>
      <c r="AF3881" t="e">
        <f>MONTH(Table1[[#This Row],[Date Sent]])</f>
        <v>#REF!</v>
      </c>
      <c r="AG3881" t="e">
        <f>YEAR(Table1[[#This Row],[Date Sent]])</f>
        <v>#REF!</v>
      </c>
      <c r="AH3881"/>
    </row>
    <row r="3882" spans="1:34" x14ac:dyDescent="0.2">
      <c r="A3882" t="s">
        <v>478</v>
      </c>
      <c r="B3882" t="s">
        <v>4628</v>
      </c>
      <c r="C3882" s="17">
        <v>159.43</v>
      </c>
      <c r="D3882" s="4">
        <v>45304</v>
      </c>
      <c r="E3882" s="3" t="s">
        <v>25</v>
      </c>
      <c r="F3882" s="3" t="s">
        <v>16</v>
      </c>
      <c r="G3882" s="3" t="s">
        <v>1367</v>
      </c>
      <c r="H3882" s="1"/>
      <c r="J3882"/>
      <c r="AC3882" s="5" t="e">
        <f>VLOOKUP(Table1[[#This Row],[Expense Report]],#REF!,3, 0)</f>
        <v>#REF!</v>
      </c>
      <c r="AD3882" t="s">
        <v>14703</v>
      </c>
      <c r="AE3882" t="s">
        <v>298</v>
      </c>
      <c r="AF3882" t="e">
        <f>MONTH(Table1[[#This Row],[Date Sent]])</f>
        <v>#REF!</v>
      </c>
      <c r="AG3882" t="e">
        <f>YEAR(Table1[[#This Row],[Date Sent]])</f>
        <v>#REF!</v>
      </c>
      <c r="AH3882"/>
    </row>
    <row r="3883" spans="1:34" x14ac:dyDescent="0.2">
      <c r="A3883" t="s">
        <v>478</v>
      </c>
      <c r="B3883" t="s">
        <v>4628</v>
      </c>
      <c r="C3883" s="17">
        <v>25.9</v>
      </c>
      <c r="D3883" s="4">
        <v>45305</v>
      </c>
      <c r="E3883" s="3" t="s">
        <v>25</v>
      </c>
      <c r="F3883" s="3" t="s">
        <v>16</v>
      </c>
      <c r="G3883" s="3" t="s">
        <v>1179</v>
      </c>
      <c r="H3883" s="1"/>
      <c r="J3883"/>
      <c r="AC3883" s="5" t="e">
        <f>VLOOKUP(Table1[[#This Row],[Expense Report]],#REF!,3, 0)</f>
        <v>#REF!</v>
      </c>
      <c r="AD3883" t="s">
        <v>14703</v>
      </c>
      <c r="AE3883" t="s">
        <v>298</v>
      </c>
      <c r="AF3883" t="e">
        <f>MONTH(Table1[[#This Row],[Date Sent]])</f>
        <v>#REF!</v>
      </c>
      <c r="AG3883" t="e">
        <f>YEAR(Table1[[#This Row],[Date Sent]])</f>
        <v>#REF!</v>
      </c>
      <c r="AH3883"/>
    </row>
    <row r="3884" spans="1:34" x14ac:dyDescent="0.2">
      <c r="A3884" t="s">
        <v>478</v>
      </c>
      <c r="B3884" t="s">
        <v>4628</v>
      </c>
      <c r="C3884" s="17">
        <v>77.349999999999994</v>
      </c>
      <c r="D3884" s="4">
        <v>45305</v>
      </c>
      <c r="E3884" s="3" t="s">
        <v>14</v>
      </c>
      <c r="F3884" s="3" t="s">
        <v>16</v>
      </c>
      <c r="G3884" s="3" t="s">
        <v>4634</v>
      </c>
      <c r="H3884" s="1"/>
      <c r="J3884"/>
      <c r="AC3884" s="5" t="e">
        <f>VLOOKUP(Table1[[#This Row],[Expense Report]],#REF!,3, 0)</f>
        <v>#REF!</v>
      </c>
      <c r="AD3884" t="s">
        <v>14703</v>
      </c>
      <c r="AE3884" t="s">
        <v>298</v>
      </c>
      <c r="AF3884" t="e">
        <f>MONTH(Table1[[#This Row],[Date Sent]])</f>
        <v>#REF!</v>
      </c>
      <c r="AG3884" t="e">
        <f>YEAR(Table1[[#This Row],[Date Sent]])</f>
        <v>#REF!</v>
      </c>
      <c r="AH3884"/>
    </row>
    <row r="3885" spans="1:34" x14ac:dyDescent="0.2">
      <c r="A3885" t="s">
        <v>478</v>
      </c>
      <c r="B3885" t="s">
        <v>4628</v>
      </c>
      <c r="C3885" s="17">
        <v>169.32</v>
      </c>
      <c r="D3885" s="4">
        <v>45306</v>
      </c>
      <c r="E3885" s="3" t="s">
        <v>21</v>
      </c>
      <c r="F3885" s="3" t="s">
        <v>33</v>
      </c>
      <c r="G3885" s="3" t="s">
        <v>928</v>
      </c>
      <c r="H3885" s="1"/>
      <c r="J3885"/>
      <c r="AC3885" s="5" t="e">
        <f>VLOOKUP(Table1[[#This Row],[Expense Report]],#REF!,3, 0)</f>
        <v>#REF!</v>
      </c>
      <c r="AD3885" t="s">
        <v>14703</v>
      </c>
      <c r="AE3885" t="s">
        <v>298</v>
      </c>
      <c r="AF3885" t="e">
        <f>MONTH(Table1[[#This Row],[Date Sent]])</f>
        <v>#REF!</v>
      </c>
      <c r="AG3885" t="e">
        <f>YEAR(Table1[[#This Row],[Date Sent]])</f>
        <v>#REF!</v>
      </c>
      <c r="AH3885"/>
    </row>
    <row r="3886" spans="1:34" x14ac:dyDescent="0.2">
      <c r="A3886" t="s">
        <v>478</v>
      </c>
      <c r="B3886" t="s">
        <v>4628</v>
      </c>
      <c r="C3886" s="17">
        <v>127.38</v>
      </c>
      <c r="D3886" s="4">
        <v>45308</v>
      </c>
      <c r="E3886" s="3" t="s">
        <v>14</v>
      </c>
      <c r="F3886" s="3" t="s">
        <v>25</v>
      </c>
      <c r="G3886" s="3" t="s">
        <v>1295</v>
      </c>
      <c r="H3886" s="1"/>
      <c r="J3886"/>
      <c r="AC3886" s="5" t="e">
        <f>VLOOKUP(Table1[[#This Row],[Expense Report]],#REF!,3, 0)</f>
        <v>#REF!</v>
      </c>
      <c r="AD3886" t="s">
        <v>14703</v>
      </c>
      <c r="AE3886" t="s">
        <v>298</v>
      </c>
      <c r="AF3886" t="e">
        <f>MONTH(Table1[[#This Row],[Date Sent]])</f>
        <v>#REF!</v>
      </c>
      <c r="AG3886" t="e">
        <f>YEAR(Table1[[#This Row],[Date Sent]])</f>
        <v>#REF!</v>
      </c>
      <c r="AH3886"/>
    </row>
    <row r="3887" spans="1:34" x14ac:dyDescent="0.2">
      <c r="A3887" t="s">
        <v>478</v>
      </c>
      <c r="B3887" t="s">
        <v>4628</v>
      </c>
      <c r="C3887" s="17">
        <v>97.11</v>
      </c>
      <c r="D3887" s="4">
        <v>45309</v>
      </c>
      <c r="E3887" s="3" t="s">
        <v>14</v>
      </c>
      <c r="F3887" s="3" t="s">
        <v>33</v>
      </c>
      <c r="G3887" s="3" t="s">
        <v>4635</v>
      </c>
      <c r="H3887" s="1"/>
      <c r="J3887"/>
      <c r="AC3887" s="5" t="e">
        <f>VLOOKUP(Table1[[#This Row],[Expense Report]],#REF!,3, 0)</f>
        <v>#REF!</v>
      </c>
      <c r="AD3887" t="s">
        <v>14703</v>
      </c>
      <c r="AE3887" t="s">
        <v>298</v>
      </c>
      <c r="AF3887" t="e">
        <f>MONTH(Table1[[#This Row],[Date Sent]])</f>
        <v>#REF!</v>
      </c>
      <c r="AG3887" t="e">
        <f>YEAR(Table1[[#This Row],[Date Sent]])</f>
        <v>#REF!</v>
      </c>
      <c r="AH3887"/>
    </row>
    <row r="3888" spans="1:34" x14ac:dyDescent="0.2">
      <c r="A3888" t="s">
        <v>478</v>
      </c>
      <c r="B3888" t="s">
        <v>4628</v>
      </c>
      <c r="C3888" s="17">
        <v>38.94</v>
      </c>
      <c r="D3888" s="4">
        <v>45312</v>
      </c>
      <c r="E3888" s="3" t="s">
        <v>21</v>
      </c>
      <c r="F3888" s="3" t="s">
        <v>33</v>
      </c>
      <c r="G3888" s="3" t="s">
        <v>928</v>
      </c>
      <c r="H3888" s="1"/>
      <c r="J3888"/>
      <c r="AC3888" s="5" t="e">
        <f>VLOOKUP(Table1[[#This Row],[Expense Report]],#REF!,3, 0)</f>
        <v>#REF!</v>
      </c>
      <c r="AD3888" t="s">
        <v>14703</v>
      </c>
      <c r="AE3888" t="s">
        <v>298</v>
      </c>
      <c r="AF3888" t="e">
        <f>MONTH(Table1[[#This Row],[Date Sent]])</f>
        <v>#REF!</v>
      </c>
      <c r="AG3888" t="e">
        <f>YEAR(Table1[[#This Row],[Date Sent]])</f>
        <v>#REF!</v>
      </c>
      <c r="AH3888"/>
    </row>
    <row r="3889" spans="1:34" x14ac:dyDescent="0.2">
      <c r="A3889" t="s">
        <v>478</v>
      </c>
      <c r="B3889" t="s">
        <v>4628</v>
      </c>
      <c r="C3889" s="17">
        <v>104.72</v>
      </c>
      <c r="D3889" s="4">
        <v>45315</v>
      </c>
      <c r="E3889" s="3" t="s">
        <v>14</v>
      </c>
      <c r="F3889" s="3" t="s">
        <v>18</v>
      </c>
      <c r="G3889" s="3" t="s">
        <v>3251</v>
      </c>
      <c r="H3889" s="1"/>
      <c r="J3889"/>
      <c r="AC3889" s="5" t="e">
        <f>VLOOKUP(Table1[[#This Row],[Expense Report]],#REF!,3, 0)</f>
        <v>#REF!</v>
      </c>
      <c r="AD3889" t="s">
        <v>14703</v>
      </c>
      <c r="AE3889" t="s">
        <v>298</v>
      </c>
      <c r="AF3889" t="e">
        <f>MONTH(Table1[[#This Row],[Date Sent]])</f>
        <v>#REF!</v>
      </c>
      <c r="AG3889" t="e">
        <f>YEAR(Table1[[#This Row],[Date Sent]])</f>
        <v>#REF!</v>
      </c>
      <c r="AH3889"/>
    </row>
    <row r="3890" spans="1:34" x14ac:dyDescent="0.2">
      <c r="A3890" t="s">
        <v>478</v>
      </c>
      <c r="B3890" t="s">
        <v>4628</v>
      </c>
      <c r="C3890" s="17">
        <v>5.29</v>
      </c>
      <c r="D3890" s="4">
        <v>45315</v>
      </c>
      <c r="E3890" s="3" t="s">
        <v>14</v>
      </c>
      <c r="F3890" s="3" t="s">
        <v>34</v>
      </c>
      <c r="G3890" s="3" t="s">
        <v>4636</v>
      </c>
      <c r="H3890" s="1"/>
      <c r="J3890"/>
      <c r="AC3890" s="5" t="e">
        <f>VLOOKUP(Table1[[#This Row],[Expense Report]],#REF!,3, 0)</f>
        <v>#REF!</v>
      </c>
      <c r="AD3890" t="s">
        <v>14703</v>
      </c>
      <c r="AE3890" t="s">
        <v>298</v>
      </c>
      <c r="AF3890" t="e">
        <f>MONTH(Table1[[#This Row],[Date Sent]])</f>
        <v>#REF!</v>
      </c>
      <c r="AG3890" t="e">
        <f>YEAR(Table1[[#This Row],[Date Sent]])</f>
        <v>#REF!</v>
      </c>
      <c r="AH3890"/>
    </row>
    <row r="3891" spans="1:34" x14ac:dyDescent="0.2">
      <c r="A3891" t="s">
        <v>478</v>
      </c>
      <c r="B3891" t="s">
        <v>4628</v>
      </c>
      <c r="C3891" s="17">
        <v>93.95</v>
      </c>
      <c r="D3891" s="4">
        <v>45316</v>
      </c>
      <c r="E3891" s="3" t="s">
        <v>8</v>
      </c>
      <c r="F3891" s="3" t="s">
        <v>33</v>
      </c>
      <c r="G3891" s="3" t="s">
        <v>4637</v>
      </c>
      <c r="H3891" s="1"/>
      <c r="J3891"/>
      <c r="AC3891" s="5" t="e">
        <f>VLOOKUP(Table1[[#This Row],[Expense Report]],#REF!,3, 0)</f>
        <v>#REF!</v>
      </c>
      <c r="AD3891" t="s">
        <v>14703</v>
      </c>
      <c r="AE3891" t="s">
        <v>298</v>
      </c>
      <c r="AF3891" t="e">
        <f>MONTH(Table1[[#This Row],[Date Sent]])</f>
        <v>#REF!</v>
      </c>
      <c r="AG3891" t="e">
        <f>YEAR(Table1[[#This Row],[Date Sent]])</f>
        <v>#REF!</v>
      </c>
      <c r="AH3891"/>
    </row>
    <row r="3892" spans="1:34" x14ac:dyDescent="0.2">
      <c r="A3892" t="s">
        <v>478</v>
      </c>
      <c r="B3892" t="s">
        <v>4628</v>
      </c>
      <c r="C3892" s="17">
        <v>344.13</v>
      </c>
      <c r="D3892" s="4">
        <v>45318</v>
      </c>
      <c r="E3892" s="3" t="s">
        <v>21</v>
      </c>
      <c r="F3892" s="3" t="s">
        <v>33</v>
      </c>
      <c r="G3892" s="3" t="s">
        <v>4638</v>
      </c>
      <c r="H3892" s="1"/>
      <c r="J3892"/>
      <c r="AC3892" s="5" t="e">
        <f>VLOOKUP(Table1[[#This Row],[Expense Report]],#REF!,3, 0)</f>
        <v>#REF!</v>
      </c>
      <c r="AD3892" t="s">
        <v>14703</v>
      </c>
      <c r="AE3892" t="s">
        <v>298</v>
      </c>
      <c r="AF3892" t="e">
        <f>MONTH(Table1[[#This Row],[Date Sent]])</f>
        <v>#REF!</v>
      </c>
      <c r="AG3892" t="e">
        <f>YEAR(Table1[[#This Row],[Date Sent]])</f>
        <v>#REF!</v>
      </c>
      <c r="AH3892"/>
    </row>
    <row r="3893" spans="1:34" x14ac:dyDescent="0.2">
      <c r="A3893" t="s">
        <v>478</v>
      </c>
      <c r="B3893" t="s">
        <v>4628</v>
      </c>
      <c r="C3893" s="17">
        <v>42.41</v>
      </c>
      <c r="D3893" s="4">
        <v>45320</v>
      </c>
      <c r="E3893" s="3" t="s">
        <v>21</v>
      </c>
      <c r="F3893" s="3" t="s">
        <v>17</v>
      </c>
      <c r="G3893" s="3" t="s">
        <v>4639</v>
      </c>
      <c r="H3893" s="1"/>
      <c r="J3893"/>
      <c r="AC3893" s="5" t="e">
        <f>VLOOKUP(Table1[[#This Row],[Expense Report]],#REF!,3, 0)</f>
        <v>#REF!</v>
      </c>
      <c r="AD3893" t="s">
        <v>14703</v>
      </c>
      <c r="AE3893" t="s">
        <v>298</v>
      </c>
      <c r="AF3893" t="e">
        <f>MONTH(Table1[[#This Row],[Date Sent]])</f>
        <v>#REF!</v>
      </c>
      <c r="AG3893" t="e">
        <f>YEAR(Table1[[#This Row],[Date Sent]])</f>
        <v>#REF!</v>
      </c>
      <c r="AH3893"/>
    </row>
    <row r="3894" spans="1:34" x14ac:dyDescent="0.2">
      <c r="A3894" t="s">
        <v>478</v>
      </c>
      <c r="B3894" t="s">
        <v>4628</v>
      </c>
      <c r="C3894" s="17">
        <v>137.13999999999999</v>
      </c>
      <c r="D3894" s="4">
        <v>45322</v>
      </c>
      <c r="E3894" s="3" t="s">
        <v>8</v>
      </c>
      <c r="F3894" s="3" t="s">
        <v>17</v>
      </c>
      <c r="G3894" s="3" t="s">
        <v>4640</v>
      </c>
      <c r="H3894" s="1"/>
      <c r="J3894"/>
      <c r="AC3894" s="5" t="e">
        <f>VLOOKUP(Table1[[#This Row],[Expense Report]],#REF!,3, 0)</f>
        <v>#REF!</v>
      </c>
      <c r="AD3894" t="s">
        <v>14703</v>
      </c>
      <c r="AE3894" t="s">
        <v>298</v>
      </c>
      <c r="AF3894" t="e">
        <f>MONTH(Table1[[#This Row],[Date Sent]])</f>
        <v>#REF!</v>
      </c>
      <c r="AG3894" t="e">
        <f>YEAR(Table1[[#This Row],[Date Sent]])</f>
        <v>#REF!</v>
      </c>
      <c r="AH3894"/>
    </row>
    <row r="3895" spans="1:34" x14ac:dyDescent="0.2">
      <c r="A3895" t="s">
        <v>478</v>
      </c>
      <c r="B3895" t="s">
        <v>4628</v>
      </c>
      <c r="C3895" s="17">
        <v>23.91</v>
      </c>
      <c r="D3895" s="4">
        <v>45323</v>
      </c>
      <c r="E3895" s="3" t="s">
        <v>8</v>
      </c>
      <c r="F3895" s="3" t="s">
        <v>33</v>
      </c>
      <c r="G3895" s="3" t="s">
        <v>4641</v>
      </c>
      <c r="H3895" s="1"/>
      <c r="J3895"/>
      <c r="AC3895" s="5" t="e">
        <f>VLOOKUP(Table1[[#This Row],[Expense Report]],#REF!,3, 0)</f>
        <v>#REF!</v>
      </c>
      <c r="AD3895" t="s">
        <v>14703</v>
      </c>
      <c r="AE3895" t="s">
        <v>298</v>
      </c>
      <c r="AF3895" t="e">
        <f>MONTH(Table1[[#This Row],[Date Sent]])</f>
        <v>#REF!</v>
      </c>
      <c r="AG3895" t="e">
        <f>YEAR(Table1[[#This Row],[Date Sent]])</f>
        <v>#REF!</v>
      </c>
      <c r="AH3895"/>
    </row>
    <row r="3896" spans="1:34" x14ac:dyDescent="0.2">
      <c r="A3896" t="s">
        <v>478</v>
      </c>
      <c r="B3896" t="s">
        <v>4628</v>
      </c>
      <c r="C3896" s="17">
        <v>-17.8</v>
      </c>
      <c r="D3896" s="4">
        <v>45324</v>
      </c>
      <c r="E3896" s="3" t="s">
        <v>14</v>
      </c>
      <c r="F3896" s="3" t="s">
        <v>17</v>
      </c>
      <c r="G3896" s="3" t="s">
        <v>1057</v>
      </c>
      <c r="H3896" s="1"/>
      <c r="J3896"/>
      <c r="AC3896" s="5" t="e">
        <f>VLOOKUP(Table1[[#This Row],[Expense Report]],#REF!,3, 0)</f>
        <v>#REF!</v>
      </c>
      <c r="AD3896" t="s">
        <v>14703</v>
      </c>
      <c r="AE3896" t="s">
        <v>298</v>
      </c>
      <c r="AF3896" t="e">
        <f>MONTH(Table1[[#This Row],[Date Sent]])</f>
        <v>#REF!</v>
      </c>
      <c r="AG3896" t="e">
        <f>YEAR(Table1[[#This Row],[Date Sent]])</f>
        <v>#REF!</v>
      </c>
      <c r="AH3896"/>
    </row>
    <row r="3897" spans="1:34" x14ac:dyDescent="0.2">
      <c r="A3897" t="s">
        <v>478</v>
      </c>
      <c r="B3897" t="s">
        <v>4628</v>
      </c>
      <c r="C3897" s="17">
        <v>-4.34</v>
      </c>
      <c r="D3897" s="4">
        <v>45324</v>
      </c>
      <c r="E3897" s="3" t="s">
        <v>14</v>
      </c>
      <c r="F3897" s="3" t="s">
        <v>17</v>
      </c>
      <c r="G3897" s="3" t="s">
        <v>4642</v>
      </c>
      <c r="H3897" s="1"/>
      <c r="J3897"/>
      <c r="AC3897" s="5" t="e">
        <f>VLOOKUP(Table1[[#This Row],[Expense Report]],#REF!,3, 0)</f>
        <v>#REF!</v>
      </c>
      <c r="AD3897" t="s">
        <v>14703</v>
      </c>
      <c r="AE3897" t="s">
        <v>298</v>
      </c>
      <c r="AF3897" t="e">
        <f>MONTH(Table1[[#This Row],[Date Sent]])</f>
        <v>#REF!</v>
      </c>
      <c r="AG3897" t="e">
        <f>YEAR(Table1[[#This Row],[Date Sent]])</f>
        <v>#REF!</v>
      </c>
      <c r="AH3897"/>
    </row>
    <row r="3898" spans="1:34" x14ac:dyDescent="0.2">
      <c r="A3898" t="s">
        <v>478</v>
      </c>
      <c r="B3898" t="s">
        <v>4628</v>
      </c>
      <c r="C3898" s="17">
        <v>67.94</v>
      </c>
      <c r="D3898" s="4">
        <v>45324</v>
      </c>
      <c r="E3898" s="3" t="s">
        <v>25</v>
      </c>
      <c r="F3898" s="3" t="s">
        <v>17</v>
      </c>
      <c r="G3898" s="3" t="s">
        <v>4643</v>
      </c>
      <c r="H3898" s="1"/>
      <c r="J3898"/>
      <c r="AC3898" s="5" t="e">
        <f>VLOOKUP(Table1[[#This Row],[Expense Report]],#REF!,3, 0)</f>
        <v>#REF!</v>
      </c>
      <c r="AD3898" t="s">
        <v>14703</v>
      </c>
      <c r="AE3898" t="s">
        <v>298</v>
      </c>
      <c r="AF3898" t="e">
        <f>MONTH(Table1[[#This Row],[Date Sent]])</f>
        <v>#REF!</v>
      </c>
      <c r="AG3898" t="e">
        <f>YEAR(Table1[[#This Row],[Date Sent]])</f>
        <v>#REF!</v>
      </c>
      <c r="AH3898"/>
    </row>
    <row r="3899" spans="1:34" x14ac:dyDescent="0.2">
      <c r="A3899" t="s">
        <v>478</v>
      </c>
      <c r="B3899" t="s">
        <v>4628</v>
      </c>
      <c r="C3899" s="17">
        <v>144.22</v>
      </c>
      <c r="D3899" s="4">
        <v>45324</v>
      </c>
      <c r="E3899" s="3" t="s">
        <v>21</v>
      </c>
      <c r="F3899" s="3" t="s">
        <v>33</v>
      </c>
      <c r="G3899" s="3" t="s">
        <v>4644</v>
      </c>
      <c r="H3899" s="1"/>
      <c r="J3899"/>
      <c r="AC3899" s="5" t="e">
        <f>VLOOKUP(Table1[[#This Row],[Expense Report]],#REF!,3, 0)</f>
        <v>#REF!</v>
      </c>
      <c r="AD3899" t="s">
        <v>14703</v>
      </c>
      <c r="AE3899" t="s">
        <v>298</v>
      </c>
      <c r="AF3899" t="e">
        <f>MONTH(Table1[[#This Row],[Date Sent]])</f>
        <v>#REF!</v>
      </c>
      <c r="AG3899" t="e">
        <f>YEAR(Table1[[#This Row],[Date Sent]])</f>
        <v>#REF!</v>
      </c>
      <c r="AH3899"/>
    </row>
    <row r="3900" spans="1:34" x14ac:dyDescent="0.2">
      <c r="A3900" t="s">
        <v>478</v>
      </c>
      <c r="B3900" t="s">
        <v>4628</v>
      </c>
      <c r="C3900" s="17">
        <v>89.92</v>
      </c>
      <c r="D3900" s="4">
        <v>45325</v>
      </c>
      <c r="E3900" s="3" t="s">
        <v>21</v>
      </c>
      <c r="F3900" s="3" t="s">
        <v>33</v>
      </c>
      <c r="G3900" s="3" t="s">
        <v>4645</v>
      </c>
      <c r="H3900" s="1"/>
      <c r="J3900"/>
      <c r="AC3900" s="5" t="e">
        <f>VLOOKUP(Table1[[#This Row],[Expense Report]],#REF!,3, 0)</f>
        <v>#REF!</v>
      </c>
      <c r="AD3900" t="s">
        <v>14703</v>
      </c>
      <c r="AE3900" t="s">
        <v>298</v>
      </c>
      <c r="AF3900" t="e">
        <f>MONTH(Table1[[#This Row],[Date Sent]])</f>
        <v>#REF!</v>
      </c>
      <c r="AG3900" t="e">
        <f>YEAR(Table1[[#This Row],[Date Sent]])</f>
        <v>#REF!</v>
      </c>
      <c r="AH3900"/>
    </row>
    <row r="3901" spans="1:34" x14ac:dyDescent="0.2">
      <c r="A3901" t="s">
        <v>478</v>
      </c>
      <c r="B3901" t="s">
        <v>4628</v>
      </c>
      <c r="C3901" s="17">
        <v>6.73</v>
      </c>
      <c r="D3901" s="4">
        <v>45325</v>
      </c>
      <c r="E3901" s="3" t="s">
        <v>25</v>
      </c>
      <c r="F3901" s="3" t="s">
        <v>17</v>
      </c>
      <c r="G3901" s="3" t="s">
        <v>4646</v>
      </c>
      <c r="H3901" s="1"/>
      <c r="J3901"/>
      <c r="AC3901" s="5" t="e">
        <f>VLOOKUP(Table1[[#This Row],[Expense Report]],#REF!,3, 0)</f>
        <v>#REF!</v>
      </c>
      <c r="AD3901" t="s">
        <v>14703</v>
      </c>
      <c r="AE3901" t="s">
        <v>298</v>
      </c>
      <c r="AF3901" t="e">
        <f>MONTH(Table1[[#This Row],[Date Sent]])</f>
        <v>#REF!</v>
      </c>
      <c r="AG3901" t="e">
        <f>YEAR(Table1[[#This Row],[Date Sent]])</f>
        <v>#REF!</v>
      </c>
      <c r="AH3901"/>
    </row>
    <row r="3902" spans="1:34" x14ac:dyDescent="0.2">
      <c r="A3902" t="s">
        <v>478</v>
      </c>
      <c r="B3902" t="s">
        <v>4628</v>
      </c>
      <c r="C3902" s="17">
        <v>142.35</v>
      </c>
      <c r="D3902" s="4">
        <v>45325</v>
      </c>
      <c r="E3902" s="3" t="s">
        <v>14</v>
      </c>
      <c r="F3902" s="3" t="s">
        <v>18</v>
      </c>
      <c r="G3902" s="3" t="s">
        <v>3251</v>
      </c>
      <c r="H3902" s="1"/>
      <c r="J3902"/>
      <c r="AC3902" s="5" t="e">
        <f>VLOOKUP(Table1[[#This Row],[Expense Report]],#REF!,3, 0)</f>
        <v>#REF!</v>
      </c>
      <c r="AD3902" t="s">
        <v>14703</v>
      </c>
      <c r="AE3902" t="s">
        <v>298</v>
      </c>
      <c r="AF3902" t="e">
        <f>MONTH(Table1[[#This Row],[Date Sent]])</f>
        <v>#REF!</v>
      </c>
      <c r="AG3902" t="e">
        <f>YEAR(Table1[[#This Row],[Date Sent]])</f>
        <v>#REF!</v>
      </c>
      <c r="AH3902"/>
    </row>
    <row r="3903" spans="1:34" x14ac:dyDescent="0.2">
      <c r="A3903" t="s">
        <v>478</v>
      </c>
      <c r="B3903" t="s">
        <v>4628</v>
      </c>
      <c r="C3903" s="17">
        <v>443.19</v>
      </c>
      <c r="D3903" s="4">
        <v>45333</v>
      </c>
      <c r="E3903" s="3" t="s">
        <v>21</v>
      </c>
      <c r="F3903" s="3" t="s">
        <v>17</v>
      </c>
      <c r="G3903" s="3" t="s">
        <v>4647</v>
      </c>
      <c r="H3903" s="1"/>
      <c r="J3903"/>
      <c r="AC3903" s="5" t="e">
        <f>VLOOKUP(Table1[[#This Row],[Expense Report]],#REF!,3, 0)</f>
        <v>#REF!</v>
      </c>
      <c r="AD3903" t="s">
        <v>14703</v>
      </c>
      <c r="AE3903" t="s">
        <v>298</v>
      </c>
      <c r="AF3903" t="e">
        <f>MONTH(Table1[[#This Row],[Date Sent]])</f>
        <v>#REF!</v>
      </c>
      <c r="AG3903" t="e">
        <f>YEAR(Table1[[#This Row],[Date Sent]])</f>
        <v>#REF!</v>
      </c>
      <c r="AH3903"/>
    </row>
    <row r="3904" spans="1:34" x14ac:dyDescent="0.2">
      <c r="A3904" t="s">
        <v>478</v>
      </c>
      <c r="B3904" t="s">
        <v>4628</v>
      </c>
      <c r="C3904" s="17">
        <v>129.58000000000001</v>
      </c>
      <c r="D3904" s="4">
        <v>45333</v>
      </c>
      <c r="E3904" s="3" t="s">
        <v>8</v>
      </c>
      <c r="F3904" s="3" t="s">
        <v>33</v>
      </c>
      <c r="G3904" s="3" t="s">
        <v>4648</v>
      </c>
      <c r="H3904" s="1"/>
      <c r="J3904"/>
      <c r="AC3904" s="5" t="e">
        <f>VLOOKUP(Table1[[#This Row],[Expense Report]],#REF!,3, 0)</f>
        <v>#REF!</v>
      </c>
      <c r="AD3904" t="s">
        <v>14703</v>
      </c>
      <c r="AE3904" t="s">
        <v>298</v>
      </c>
      <c r="AF3904" t="e">
        <f>MONTH(Table1[[#This Row],[Date Sent]])</f>
        <v>#REF!</v>
      </c>
      <c r="AG3904" t="e">
        <f>YEAR(Table1[[#This Row],[Date Sent]])</f>
        <v>#REF!</v>
      </c>
      <c r="AH3904"/>
    </row>
    <row r="3905" spans="1:34" x14ac:dyDescent="0.2">
      <c r="A3905" t="s">
        <v>478</v>
      </c>
      <c r="B3905" t="s">
        <v>4628</v>
      </c>
      <c r="C3905" s="17">
        <v>161.97999999999999</v>
      </c>
      <c r="D3905" s="4">
        <v>45333</v>
      </c>
      <c r="E3905" s="3" t="s">
        <v>8</v>
      </c>
      <c r="F3905" s="3" t="s">
        <v>33</v>
      </c>
      <c r="G3905" s="3" t="s">
        <v>3142</v>
      </c>
      <c r="H3905" s="1"/>
      <c r="J3905"/>
      <c r="AC3905" s="5" t="e">
        <f>VLOOKUP(Table1[[#This Row],[Expense Report]],#REF!,3, 0)</f>
        <v>#REF!</v>
      </c>
      <c r="AD3905" t="s">
        <v>14703</v>
      </c>
      <c r="AE3905" t="s">
        <v>298</v>
      </c>
      <c r="AF3905" t="e">
        <f>MONTH(Table1[[#This Row],[Date Sent]])</f>
        <v>#REF!</v>
      </c>
      <c r="AG3905" t="e">
        <f>YEAR(Table1[[#This Row],[Date Sent]])</f>
        <v>#REF!</v>
      </c>
      <c r="AH3905"/>
    </row>
    <row r="3906" spans="1:34" x14ac:dyDescent="0.2">
      <c r="A3906" t="s">
        <v>478</v>
      </c>
      <c r="B3906" t="s">
        <v>4628</v>
      </c>
      <c r="C3906" s="17">
        <v>242.97</v>
      </c>
      <c r="D3906" s="4">
        <v>45336</v>
      </c>
      <c r="E3906" s="3" t="s">
        <v>8</v>
      </c>
      <c r="F3906" s="3" t="s">
        <v>33</v>
      </c>
      <c r="G3906" s="3" t="s">
        <v>3142</v>
      </c>
      <c r="H3906" s="1"/>
      <c r="J3906"/>
      <c r="AC3906" s="5" t="e">
        <f>VLOOKUP(Table1[[#This Row],[Expense Report]],#REF!,3, 0)</f>
        <v>#REF!</v>
      </c>
      <c r="AD3906" t="s">
        <v>14703</v>
      </c>
      <c r="AE3906" t="s">
        <v>298</v>
      </c>
      <c r="AF3906" t="e">
        <f>MONTH(Table1[[#This Row],[Date Sent]])</f>
        <v>#REF!</v>
      </c>
      <c r="AG3906" t="e">
        <f>YEAR(Table1[[#This Row],[Date Sent]])</f>
        <v>#REF!</v>
      </c>
      <c r="AH3906"/>
    </row>
    <row r="3907" spans="1:34" x14ac:dyDescent="0.2">
      <c r="A3907" t="s">
        <v>478</v>
      </c>
      <c r="B3907" t="s">
        <v>4628</v>
      </c>
      <c r="C3907" s="17">
        <v>103.93</v>
      </c>
      <c r="D3907" s="4">
        <v>45336</v>
      </c>
      <c r="E3907" s="3" t="s">
        <v>25</v>
      </c>
      <c r="F3907" s="3" t="s">
        <v>17</v>
      </c>
      <c r="G3907" s="3" t="s">
        <v>4649</v>
      </c>
      <c r="H3907" s="1"/>
      <c r="J3907"/>
      <c r="AC3907" s="5" t="e">
        <f>VLOOKUP(Table1[[#This Row],[Expense Report]],#REF!,3, 0)</f>
        <v>#REF!</v>
      </c>
      <c r="AD3907" t="s">
        <v>14703</v>
      </c>
      <c r="AE3907" t="s">
        <v>298</v>
      </c>
      <c r="AF3907" t="e">
        <f>MONTH(Table1[[#This Row],[Date Sent]])</f>
        <v>#REF!</v>
      </c>
      <c r="AG3907" t="e">
        <f>YEAR(Table1[[#This Row],[Date Sent]])</f>
        <v>#REF!</v>
      </c>
      <c r="AH3907"/>
    </row>
    <row r="3908" spans="1:34" x14ac:dyDescent="0.2">
      <c r="A3908" t="s">
        <v>2315</v>
      </c>
      <c r="B3908" t="s">
        <v>4650</v>
      </c>
      <c r="C3908" s="17">
        <v>43.19</v>
      </c>
      <c r="D3908" s="4">
        <v>45318</v>
      </c>
      <c r="E3908" s="3" t="s">
        <v>21</v>
      </c>
      <c r="F3908" s="3" t="s">
        <v>33</v>
      </c>
      <c r="G3908" s="3" t="s">
        <v>923</v>
      </c>
      <c r="H3908" s="1"/>
      <c r="J3908"/>
      <c r="AC3908" s="5" t="e">
        <f>VLOOKUP(Table1[[#This Row],[Expense Report]],#REF!,3, 0)</f>
        <v>#REF!</v>
      </c>
      <c r="AD3908" t="s">
        <v>11649</v>
      </c>
      <c r="AE3908" t="s">
        <v>11649</v>
      </c>
      <c r="AF3908" t="e">
        <f>MONTH(Table1[[#This Row],[Date Sent]])</f>
        <v>#REF!</v>
      </c>
      <c r="AG3908" t="e">
        <f>YEAR(Table1[[#This Row],[Date Sent]])</f>
        <v>#REF!</v>
      </c>
      <c r="AH3908"/>
    </row>
    <row r="3909" spans="1:34" x14ac:dyDescent="0.2">
      <c r="A3909" t="s">
        <v>2315</v>
      </c>
      <c r="B3909" t="s">
        <v>4650</v>
      </c>
      <c r="C3909" s="17">
        <v>141.28</v>
      </c>
      <c r="D3909" s="4">
        <v>45322</v>
      </c>
      <c r="E3909" s="3" t="s">
        <v>21</v>
      </c>
      <c r="F3909" s="3" t="s">
        <v>33</v>
      </c>
      <c r="G3909" s="3" t="s">
        <v>4651</v>
      </c>
      <c r="H3909" s="1"/>
      <c r="J3909"/>
      <c r="AC3909" s="5" t="e">
        <f>VLOOKUP(Table1[[#This Row],[Expense Report]],#REF!,3, 0)</f>
        <v>#REF!</v>
      </c>
      <c r="AD3909" t="s">
        <v>11649</v>
      </c>
      <c r="AE3909" t="s">
        <v>11649</v>
      </c>
      <c r="AF3909" t="e">
        <f>MONTH(Table1[[#This Row],[Date Sent]])</f>
        <v>#REF!</v>
      </c>
      <c r="AG3909" t="e">
        <f>YEAR(Table1[[#This Row],[Date Sent]])</f>
        <v>#REF!</v>
      </c>
      <c r="AH3909"/>
    </row>
    <row r="3910" spans="1:34" x14ac:dyDescent="0.2">
      <c r="A3910" t="s">
        <v>2315</v>
      </c>
      <c r="B3910" t="s">
        <v>4650</v>
      </c>
      <c r="C3910" s="17">
        <v>51.43</v>
      </c>
      <c r="D3910" s="4">
        <v>45331</v>
      </c>
      <c r="E3910" s="3" t="s">
        <v>21</v>
      </c>
      <c r="F3910" s="3" t="s">
        <v>33</v>
      </c>
      <c r="G3910" s="3" t="s">
        <v>1353</v>
      </c>
      <c r="H3910" s="1"/>
      <c r="J3910"/>
      <c r="AC3910" s="5" t="e">
        <f>VLOOKUP(Table1[[#This Row],[Expense Report]],#REF!,3, 0)</f>
        <v>#REF!</v>
      </c>
      <c r="AD3910" t="s">
        <v>11649</v>
      </c>
      <c r="AE3910" t="s">
        <v>11649</v>
      </c>
      <c r="AF3910" t="e">
        <f>MONTH(Table1[[#This Row],[Date Sent]])</f>
        <v>#REF!</v>
      </c>
      <c r="AG3910" t="e">
        <f>YEAR(Table1[[#This Row],[Date Sent]])</f>
        <v>#REF!</v>
      </c>
      <c r="AH3910"/>
    </row>
    <row r="3911" spans="1:34" x14ac:dyDescent="0.2">
      <c r="A3911" t="s">
        <v>2315</v>
      </c>
      <c r="B3911" t="s">
        <v>4650</v>
      </c>
      <c r="C3911" s="17">
        <v>48.54</v>
      </c>
      <c r="D3911" s="4">
        <v>45333</v>
      </c>
      <c r="E3911" s="3" t="s">
        <v>21</v>
      </c>
      <c r="F3911" s="3" t="s">
        <v>4</v>
      </c>
      <c r="G3911" s="3" t="s">
        <v>2339</v>
      </c>
      <c r="H3911" s="1"/>
      <c r="J3911"/>
      <c r="AC3911" s="5" t="e">
        <f>VLOOKUP(Table1[[#This Row],[Expense Report]],#REF!,3, 0)</f>
        <v>#REF!</v>
      </c>
      <c r="AD3911" t="s">
        <v>11649</v>
      </c>
      <c r="AE3911" t="s">
        <v>11649</v>
      </c>
      <c r="AF3911" t="e">
        <f>MONTH(Table1[[#This Row],[Date Sent]])</f>
        <v>#REF!</v>
      </c>
      <c r="AG3911" t="e">
        <f>YEAR(Table1[[#This Row],[Date Sent]])</f>
        <v>#REF!</v>
      </c>
      <c r="AH3911"/>
    </row>
    <row r="3912" spans="1:34" x14ac:dyDescent="0.2">
      <c r="A3912" t="s">
        <v>2315</v>
      </c>
      <c r="B3912" t="s">
        <v>4650</v>
      </c>
      <c r="C3912" s="17">
        <v>99.76</v>
      </c>
      <c r="D3912" s="4">
        <v>45334</v>
      </c>
      <c r="E3912" s="3" t="s">
        <v>21</v>
      </c>
      <c r="F3912" s="3" t="s">
        <v>33</v>
      </c>
      <c r="G3912" s="3" t="s">
        <v>4652</v>
      </c>
      <c r="H3912" s="1"/>
      <c r="J3912"/>
      <c r="AC3912" s="5" t="e">
        <f>VLOOKUP(Table1[[#This Row],[Expense Report]],#REF!,3, 0)</f>
        <v>#REF!</v>
      </c>
      <c r="AD3912" t="s">
        <v>11649</v>
      </c>
      <c r="AE3912" t="s">
        <v>11649</v>
      </c>
      <c r="AF3912" t="e">
        <f>MONTH(Table1[[#This Row],[Date Sent]])</f>
        <v>#REF!</v>
      </c>
      <c r="AG3912" t="e">
        <f>YEAR(Table1[[#This Row],[Date Sent]])</f>
        <v>#REF!</v>
      </c>
      <c r="AH3912"/>
    </row>
    <row r="3913" spans="1:34" x14ac:dyDescent="0.2">
      <c r="A3913" t="s">
        <v>2315</v>
      </c>
      <c r="B3913" t="s">
        <v>4650</v>
      </c>
      <c r="C3913" s="17">
        <v>15.41</v>
      </c>
      <c r="D3913" s="4">
        <v>45334</v>
      </c>
      <c r="E3913" s="3" t="s">
        <v>21</v>
      </c>
      <c r="F3913" s="3" t="s">
        <v>9</v>
      </c>
      <c r="G3913" s="3" t="s">
        <v>2336</v>
      </c>
      <c r="H3913" s="1"/>
      <c r="J3913"/>
      <c r="AC3913" s="5" t="e">
        <f>VLOOKUP(Table1[[#This Row],[Expense Report]],#REF!,3, 0)</f>
        <v>#REF!</v>
      </c>
      <c r="AD3913" t="s">
        <v>11649</v>
      </c>
      <c r="AE3913" t="s">
        <v>11649</v>
      </c>
      <c r="AF3913" t="e">
        <f>MONTH(Table1[[#This Row],[Date Sent]])</f>
        <v>#REF!</v>
      </c>
      <c r="AG3913" t="e">
        <f>YEAR(Table1[[#This Row],[Date Sent]])</f>
        <v>#REF!</v>
      </c>
      <c r="AH3913"/>
    </row>
    <row r="3914" spans="1:34" x14ac:dyDescent="0.2">
      <c r="A3914" t="s">
        <v>2315</v>
      </c>
      <c r="B3914" t="s">
        <v>4650</v>
      </c>
      <c r="C3914" s="17">
        <v>43.18</v>
      </c>
      <c r="D3914" s="4">
        <v>45337</v>
      </c>
      <c r="E3914" s="3" t="s">
        <v>21</v>
      </c>
      <c r="F3914" s="3" t="s">
        <v>33</v>
      </c>
      <c r="G3914" s="3" t="s">
        <v>4653</v>
      </c>
      <c r="H3914" s="1"/>
      <c r="J3914"/>
      <c r="AC3914" s="5" t="e">
        <f>VLOOKUP(Table1[[#This Row],[Expense Report]],#REF!,3, 0)</f>
        <v>#REF!</v>
      </c>
      <c r="AD3914" t="s">
        <v>11649</v>
      </c>
      <c r="AE3914" t="s">
        <v>11649</v>
      </c>
      <c r="AF3914" t="e">
        <f>MONTH(Table1[[#This Row],[Date Sent]])</f>
        <v>#REF!</v>
      </c>
      <c r="AG3914" t="e">
        <f>YEAR(Table1[[#This Row],[Date Sent]])</f>
        <v>#REF!</v>
      </c>
      <c r="AH3914"/>
    </row>
    <row r="3915" spans="1:34" x14ac:dyDescent="0.2">
      <c r="A3915" t="s">
        <v>2895</v>
      </c>
      <c r="B3915" t="s">
        <v>4654</v>
      </c>
      <c r="C3915" s="17">
        <v>-250</v>
      </c>
      <c r="D3915" s="4">
        <v>45313</v>
      </c>
      <c r="E3915" s="3" t="s">
        <v>14</v>
      </c>
      <c r="F3915" s="3" t="s">
        <v>1047</v>
      </c>
      <c r="G3915" s="3" t="s">
        <v>4655</v>
      </c>
      <c r="H3915" s="1"/>
      <c r="J3915"/>
      <c r="AC3915" s="5" t="e">
        <f>VLOOKUP(Table1[[#This Row],[Expense Report]],#REF!,3, 0)</f>
        <v>#REF!</v>
      </c>
      <c r="AD3915" t="s">
        <v>13286</v>
      </c>
      <c r="AE3915" t="s">
        <v>298</v>
      </c>
      <c r="AF3915" t="e">
        <f>MONTH(Table1[[#This Row],[Date Sent]])</f>
        <v>#REF!</v>
      </c>
      <c r="AG3915" t="e">
        <f>YEAR(Table1[[#This Row],[Date Sent]])</f>
        <v>#REF!</v>
      </c>
      <c r="AH3915"/>
    </row>
    <row r="3916" spans="1:34" x14ac:dyDescent="0.2">
      <c r="A3916" t="s">
        <v>2895</v>
      </c>
      <c r="B3916" t="s">
        <v>4654</v>
      </c>
      <c r="C3916" s="17">
        <v>44.76</v>
      </c>
      <c r="D3916" s="4">
        <v>45325</v>
      </c>
      <c r="E3916" s="3" t="s">
        <v>21</v>
      </c>
      <c r="F3916" s="3" t="s">
        <v>33</v>
      </c>
      <c r="G3916" s="3" t="s">
        <v>4656</v>
      </c>
      <c r="H3916" s="1"/>
      <c r="J3916"/>
      <c r="AC3916" s="5" t="e">
        <f>VLOOKUP(Table1[[#This Row],[Expense Report]],#REF!,3, 0)</f>
        <v>#REF!</v>
      </c>
      <c r="AD3916" t="s">
        <v>13286</v>
      </c>
      <c r="AE3916" t="s">
        <v>298</v>
      </c>
      <c r="AF3916" t="e">
        <f>MONTH(Table1[[#This Row],[Date Sent]])</f>
        <v>#REF!</v>
      </c>
      <c r="AG3916" t="e">
        <f>YEAR(Table1[[#This Row],[Date Sent]])</f>
        <v>#REF!</v>
      </c>
      <c r="AH3916"/>
    </row>
    <row r="3917" spans="1:34" x14ac:dyDescent="0.2">
      <c r="A3917" t="s">
        <v>2895</v>
      </c>
      <c r="B3917" t="s">
        <v>4654</v>
      </c>
      <c r="C3917" s="17">
        <v>148.82</v>
      </c>
      <c r="D3917" s="4">
        <v>45329</v>
      </c>
      <c r="E3917" s="3" t="s">
        <v>21</v>
      </c>
      <c r="F3917" s="3" t="s">
        <v>33</v>
      </c>
      <c r="G3917" s="3" t="s">
        <v>4657</v>
      </c>
      <c r="H3917" s="1"/>
      <c r="J3917"/>
      <c r="AC3917" s="5" t="e">
        <f>VLOOKUP(Table1[[#This Row],[Expense Report]],#REF!,3, 0)</f>
        <v>#REF!</v>
      </c>
      <c r="AD3917" t="s">
        <v>13286</v>
      </c>
      <c r="AE3917" t="s">
        <v>298</v>
      </c>
      <c r="AF3917" t="e">
        <f>MONTH(Table1[[#This Row],[Date Sent]])</f>
        <v>#REF!</v>
      </c>
      <c r="AG3917" t="e">
        <f>YEAR(Table1[[#This Row],[Date Sent]])</f>
        <v>#REF!</v>
      </c>
      <c r="AH3917"/>
    </row>
    <row r="3918" spans="1:34" x14ac:dyDescent="0.2">
      <c r="A3918" t="s">
        <v>495</v>
      </c>
      <c r="B3918" t="s">
        <v>4658</v>
      </c>
      <c r="C3918" s="17">
        <v>25.88</v>
      </c>
      <c r="D3918" s="4">
        <v>45324</v>
      </c>
      <c r="E3918" s="3" t="s">
        <v>21</v>
      </c>
      <c r="F3918" s="3" t="s">
        <v>16</v>
      </c>
      <c r="G3918" s="3" t="s">
        <v>1057</v>
      </c>
      <c r="H3918" s="1"/>
      <c r="J3918"/>
      <c r="AC3918" s="5" t="e">
        <f>VLOOKUP(Table1[[#This Row],[Expense Report]],#REF!,3, 0)</f>
        <v>#REF!</v>
      </c>
      <c r="AD3918" t="s">
        <v>11649</v>
      </c>
      <c r="AE3918" t="s">
        <v>11649</v>
      </c>
      <c r="AF3918" t="e">
        <f>MONTH(Table1[[#This Row],[Date Sent]])</f>
        <v>#REF!</v>
      </c>
      <c r="AG3918" t="e">
        <f>YEAR(Table1[[#This Row],[Date Sent]])</f>
        <v>#REF!</v>
      </c>
      <c r="AH3918"/>
    </row>
    <row r="3919" spans="1:34" x14ac:dyDescent="0.2">
      <c r="A3919" t="s">
        <v>495</v>
      </c>
      <c r="B3919" t="s">
        <v>4658</v>
      </c>
      <c r="C3919" s="17">
        <v>86.38</v>
      </c>
      <c r="D3919" s="4">
        <v>45326</v>
      </c>
      <c r="E3919" s="3" t="s">
        <v>21</v>
      </c>
      <c r="F3919" s="3" t="s">
        <v>17</v>
      </c>
      <c r="G3919" s="3" t="s">
        <v>4659</v>
      </c>
      <c r="H3919" s="1"/>
      <c r="J3919"/>
      <c r="AC3919" s="5" t="e">
        <f>VLOOKUP(Table1[[#This Row],[Expense Report]],#REF!,3, 0)</f>
        <v>#REF!</v>
      </c>
      <c r="AD3919" t="s">
        <v>11649</v>
      </c>
      <c r="AE3919" t="s">
        <v>11649</v>
      </c>
      <c r="AF3919" t="e">
        <f>MONTH(Table1[[#This Row],[Date Sent]])</f>
        <v>#REF!</v>
      </c>
      <c r="AG3919" t="e">
        <f>YEAR(Table1[[#This Row],[Date Sent]])</f>
        <v>#REF!</v>
      </c>
      <c r="AH3919"/>
    </row>
    <row r="3920" spans="1:34" x14ac:dyDescent="0.2">
      <c r="A3920" t="s">
        <v>495</v>
      </c>
      <c r="B3920" t="s">
        <v>4658</v>
      </c>
      <c r="C3920" s="17">
        <v>31.9</v>
      </c>
      <c r="D3920" s="4">
        <v>45333</v>
      </c>
      <c r="E3920" s="3" t="s">
        <v>23</v>
      </c>
      <c r="F3920" s="3" t="s">
        <v>33</v>
      </c>
      <c r="G3920" s="3" t="s">
        <v>4660</v>
      </c>
      <c r="H3920" s="1"/>
      <c r="J3920"/>
      <c r="AC3920" s="5" t="e">
        <f>VLOOKUP(Table1[[#This Row],[Expense Report]],#REF!,3, 0)</f>
        <v>#REF!</v>
      </c>
      <c r="AD3920" t="s">
        <v>11649</v>
      </c>
      <c r="AE3920" t="s">
        <v>11649</v>
      </c>
      <c r="AF3920" t="e">
        <f>MONTH(Table1[[#This Row],[Date Sent]])</f>
        <v>#REF!</v>
      </c>
      <c r="AG3920" t="e">
        <f>YEAR(Table1[[#This Row],[Date Sent]])</f>
        <v>#REF!</v>
      </c>
      <c r="AH3920"/>
    </row>
    <row r="3921" spans="1:34" x14ac:dyDescent="0.2">
      <c r="A3921" t="s">
        <v>495</v>
      </c>
      <c r="B3921" t="s">
        <v>4658</v>
      </c>
      <c r="C3921" s="17">
        <v>25.9</v>
      </c>
      <c r="D3921" s="4">
        <v>45337</v>
      </c>
      <c r="E3921" s="3" t="s">
        <v>21</v>
      </c>
      <c r="F3921" s="3" t="s">
        <v>16</v>
      </c>
      <c r="G3921" s="3" t="s">
        <v>1057</v>
      </c>
      <c r="H3921" s="1"/>
      <c r="J3921"/>
      <c r="AC3921" s="5" t="e">
        <f>VLOOKUP(Table1[[#This Row],[Expense Report]],#REF!,3, 0)</f>
        <v>#REF!</v>
      </c>
      <c r="AD3921" t="s">
        <v>11649</v>
      </c>
      <c r="AE3921" t="s">
        <v>11649</v>
      </c>
      <c r="AF3921" t="e">
        <f>MONTH(Table1[[#This Row],[Date Sent]])</f>
        <v>#REF!</v>
      </c>
      <c r="AG3921" t="e">
        <f>YEAR(Table1[[#This Row],[Date Sent]])</f>
        <v>#REF!</v>
      </c>
      <c r="AH3921"/>
    </row>
    <row r="3922" spans="1:34" x14ac:dyDescent="0.2">
      <c r="A3922" t="s">
        <v>1635</v>
      </c>
      <c r="B3922" t="s">
        <v>4661</v>
      </c>
      <c r="C3922" s="17">
        <v>11.63</v>
      </c>
      <c r="D3922" s="4">
        <v>45322</v>
      </c>
      <c r="E3922" s="3" t="s">
        <v>11</v>
      </c>
      <c r="F3922" s="3" t="s">
        <v>33</v>
      </c>
      <c r="G3922" s="3" t="s">
        <v>1776</v>
      </c>
      <c r="H3922" s="1"/>
      <c r="J3922"/>
      <c r="AC3922" s="5" t="e">
        <f>VLOOKUP(Table1[[#This Row],[Expense Report]],#REF!,3, 0)</f>
        <v>#REF!</v>
      </c>
      <c r="AD3922" t="s">
        <v>14582</v>
      </c>
      <c r="AE3922" t="s">
        <v>73</v>
      </c>
      <c r="AF3922" t="e">
        <f>MONTH(Table1[[#This Row],[Date Sent]])</f>
        <v>#REF!</v>
      </c>
      <c r="AG3922" t="e">
        <f>YEAR(Table1[[#This Row],[Date Sent]])</f>
        <v>#REF!</v>
      </c>
      <c r="AH3922"/>
    </row>
    <row r="3923" spans="1:34" x14ac:dyDescent="0.2">
      <c r="A3923" t="s">
        <v>1635</v>
      </c>
      <c r="B3923" t="s">
        <v>4661</v>
      </c>
      <c r="C3923" s="17">
        <v>23.63</v>
      </c>
      <c r="D3923" s="4">
        <v>45329</v>
      </c>
      <c r="E3923" s="3" t="s">
        <v>45</v>
      </c>
      <c r="F3923" s="3" t="s">
        <v>33</v>
      </c>
      <c r="G3923" s="3" t="s">
        <v>4662</v>
      </c>
      <c r="H3923" s="1"/>
      <c r="J3923"/>
      <c r="AC3923" s="5" t="e">
        <f>VLOOKUP(Table1[[#This Row],[Expense Report]],#REF!,3, 0)</f>
        <v>#REF!</v>
      </c>
      <c r="AD3923" t="s">
        <v>14582</v>
      </c>
      <c r="AE3923" t="s">
        <v>73</v>
      </c>
      <c r="AF3923" t="e">
        <f>MONTH(Table1[[#This Row],[Date Sent]])</f>
        <v>#REF!</v>
      </c>
      <c r="AG3923" t="e">
        <f>YEAR(Table1[[#This Row],[Date Sent]])</f>
        <v>#REF!</v>
      </c>
      <c r="AH3923"/>
    </row>
    <row r="3924" spans="1:34" x14ac:dyDescent="0.2">
      <c r="A3924" t="s">
        <v>410</v>
      </c>
      <c r="B3924" t="s">
        <v>4663</v>
      </c>
      <c r="C3924" s="17">
        <v>1035.8699999999999</v>
      </c>
      <c r="D3924" s="4">
        <v>45300</v>
      </c>
      <c r="E3924" s="3" t="s">
        <v>21</v>
      </c>
      <c r="F3924" s="3" t="s">
        <v>39</v>
      </c>
      <c r="G3924" s="3" t="s">
        <v>4664</v>
      </c>
      <c r="H3924" s="1"/>
      <c r="J3924"/>
      <c r="AC3924" s="5" t="e">
        <f>VLOOKUP(Table1[[#This Row],[Expense Report]],#REF!,3, 0)</f>
        <v>#REF!</v>
      </c>
      <c r="AD3924" t="s">
        <v>13214</v>
      </c>
      <c r="AE3924" t="s">
        <v>298</v>
      </c>
      <c r="AF3924" t="e">
        <f>MONTH(Table1[[#This Row],[Date Sent]])</f>
        <v>#REF!</v>
      </c>
      <c r="AG3924" t="e">
        <f>YEAR(Table1[[#This Row],[Date Sent]])</f>
        <v>#REF!</v>
      </c>
      <c r="AH3924"/>
    </row>
    <row r="3925" spans="1:34" x14ac:dyDescent="0.2">
      <c r="A3925" t="s">
        <v>410</v>
      </c>
      <c r="B3925" t="s">
        <v>4663</v>
      </c>
      <c r="C3925" s="17">
        <v>204.21</v>
      </c>
      <c r="D3925" s="4">
        <v>45302</v>
      </c>
      <c r="E3925" s="3" t="s">
        <v>23</v>
      </c>
      <c r="F3925" s="3" t="s">
        <v>15</v>
      </c>
      <c r="G3925" s="3" t="s">
        <v>4665</v>
      </c>
      <c r="H3925" s="1"/>
      <c r="J3925"/>
      <c r="AC3925" s="5" t="e">
        <f>VLOOKUP(Table1[[#This Row],[Expense Report]],#REF!,3, 0)</f>
        <v>#REF!</v>
      </c>
      <c r="AD3925" t="s">
        <v>13214</v>
      </c>
      <c r="AE3925" t="s">
        <v>298</v>
      </c>
      <c r="AF3925" t="e">
        <f>MONTH(Table1[[#This Row],[Date Sent]])</f>
        <v>#REF!</v>
      </c>
      <c r="AG3925" t="e">
        <f>YEAR(Table1[[#This Row],[Date Sent]])</f>
        <v>#REF!</v>
      </c>
      <c r="AH3925"/>
    </row>
    <row r="3926" spans="1:34" x14ac:dyDescent="0.2">
      <c r="A3926" t="s">
        <v>410</v>
      </c>
      <c r="B3926" t="s">
        <v>4663</v>
      </c>
      <c r="C3926" s="17">
        <v>85.38</v>
      </c>
      <c r="D3926" s="4">
        <v>45306</v>
      </c>
      <c r="E3926" s="3" t="s">
        <v>23</v>
      </c>
      <c r="F3926" s="3" t="s">
        <v>15</v>
      </c>
      <c r="G3926" s="3" t="s">
        <v>4130</v>
      </c>
      <c r="H3926" s="1"/>
      <c r="J3926"/>
      <c r="AC3926" s="5" t="e">
        <f>VLOOKUP(Table1[[#This Row],[Expense Report]],#REF!,3, 0)</f>
        <v>#REF!</v>
      </c>
      <c r="AD3926" t="s">
        <v>13214</v>
      </c>
      <c r="AE3926" t="s">
        <v>298</v>
      </c>
      <c r="AF3926" t="e">
        <f>MONTH(Table1[[#This Row],[Date Sent]])</f>
        <v>#REF!</v>
      </c>
      <c r="AG3926" t="e">
        <f>YEAR(Table1[[#This Row],[Date Sent]])</f>
        <v>#REF!</v>
      </c>
      <c r="AH3926"/>
    </row>
    <row r="3927" spans="1:34" x14ac:dyDescent="0.2">
      <c r="A3927" t="s">
        <v>410</v>
      </c>
      <c r="B3927" t="s">
        <v>4666</v>
      </c>
      <c r="C3927" s="17">
        <v>35.07</v>
      </c>
      <c r="D3927" s="4">
        <v>45289</v>
      </c>
      <c r="E3927" s="3" t="s">
        <v>21</v>
      </c>
      <c r="F3927" s="3" t="s">
        <v>33</v>
      </c>
      <c r="G3927" s="3" t="s">
        <v>928</v>
      </c>
      <c r="H3927" s="1"/>
      <c r="J3927"/>
      <c r="AC3927" s="5" t="e">
        <f>VLOOKUP(Table1[[#This Row],[Expense Report]],#REF!,3, 0)</f>
        <v>#REF!</v>
      </c>
      <c r="AD3927" t="s">
        <v>13214</v>
      </c>
      <c r="AE3927" t="s">
        <v>298</v>
      </c>
      <c r="AF3927" t="e">
        <f>MONTH(Table1[[#This Row],[Date Sent]])</f>
        <v>#REF!</v>
      </c>
      <c r="AG3927" t="e">
        <f>YEAR(Table1[[#This Row],[Date Sent]])</f>
        <v>#REF!</v>
      </c>
      <c r="AH3927"/>
    </row>
    <row r="3928" spans="1:34" x14ac:dyDescent="0.2">
      <c r="A3928" t="s">
        <v>410</v>
      </c>
      <c r="B3928" t="s">
        <v>4666</v>
      </c>
      <c r="C3928" s="17">
        <v>34.799999999999997</v>
      </c>
      <c r="D3928" s="4">
        <v>45293</v>
      </c>
      <c r="E3928" s="3" t="s">
        <v>21</v>
      </c>
      <c r="F3928" s="3" t="s">
        <v>33</v>
      </c>
      <c r="G3928" s="3" t="s">
        <v>928</v>
      </c>
      <c r="H3928" s="1"/>
      <c r="J3928"/>
      <c r="AC3928" s="5" t="e">
        <f>VLOOKUP(Table1[[#This Row],[Expense Report]],#REF!,3, 0)</f>
        <v>#REF!</v>
      </c>
      <c r="AD3928" t="s">
        <v>13214</v>
      </c>
      <c r="AE3928" t="s">
        <v>298</v>
      </c>
      <c r="AF3928" t="e">
        <f>MONTH(Table1[[#This Row],[Date Sent]])</f>
        <v>#REF!</v>
      </c>
      <c r="AG3928" t="e">
        <f>YEAR(Table1[[#This Row],[Date Sent]])</f>
        <v>#REF!</v>
      </c>
      <c r="AH3928"/>
    </row>
    <row r="3929" spans="1:34" x14ac:dyDescent="0.2">
      <c r="A3929" t="s">
        <v>410</v>
      </c>
      <c r="B3929" t="s">
        <v>4666</v>
      </c>
      <c r="C3929" s="17">
        <v>43.53</v>
      </c>
      <c r="D3929" s="4">
        <v>45293</v>
      </c>
      <c r="E3929" s="3" t="s">
        <v>23</v>
      </c>
      <c r="F3929" s="3" t="s">
        <v>15</v>
      </c>
      <c r="G3929" s="3" t="s">
        <v>4667</v>
      </c>
      <c r="H3929" s="1"/>
      <c r="J3929"/>
      <c r="AC3929" s="5" t="e">
        <f>VLOOKUP(Table1[[#This Row],[Expense Report]],#REF!,3, 0)</f>
        <v>#REF!</v>
      </c>
      <c r="AD3929" t="s">
        <v>13214</v>
      </c>
      <c r="AE3929" t="s">
        <v>298</v>
      </c>
      <c r="AF3929" t="e">
        <f>MONTH(Table1[[#This Row],[Date Sent]])</f>
        <v>#REF!</v>
      </c>
      <c r="AG3929" t="e">
        <f>YEAR(Table1[[#This Row],[Date Sent]])</f>
        <v>#REF!</v>
      </c>
      <c r="AH3929"/>
    </row>
    <row r="3930" spans="1:34" x14ac:dyDescent="0.2">
      <c r="A3930" t="s">
        <v>410</v>
      </c>
      <c r="B3930" t="s">
        <v>4666</v>
      </c>
      <c r="C3930" s="17">
        <v>24.03</v>
      </c>
      <c r="D3930" s="4">
        <v>45294</v>
      </c>
      <c r="E3930" s="3" t="s">
        <v>21</v>
      </c>
      <c r="F3930" s="3" t="s">
        <v>17</v>
      </c>
      <c r="G3930" s="3" t="s">
        <v>4668</v>
      </c>
      <c r="H3930" s="1"/>
      <c r="J3930"/>
      <c r="AC3930" s="5" t="e">
        <f>VLOOKUP(Table1[[#This Row],[Expense Report]],#REF!,3, 0)</f>
        <v>#REF!</v>
      </c>
      <c r="AD3930" t="s">
        <v>13214</v>
      </c>
      <c r="AE3930" t="s">
        <v>298</v>
      </c>
      <c r="AF3930" t="e">
        <f>MONTH(Table1[[#This Row],[Date Sent]])</f>
        <v>#REF!</v>
      </c>
      <c r="AG3930" t="e">
        <f>YEAR(Table1[[#This Row],[Date Sent]])</f>
        <v>#REF!</v>
      </c>
      <c r="AH3930"/>
    </row>
    <row r="3931" spans="1:34" x14ac:dyDescent="0.2">
      <c r="A3931" t="s">
        <v>410</v>
      </c>
      <c r="B3931" t="s">
        <v>4666</v>
      </c>
      <c r="C3931" s="17">
        <v>159.49</v>
      </c>
      <c r="D3931" s="4">
        <v>45294</v>
      </c>
      <c r="E3931" s="3" t="s">
        <v>21</v>
      </c>
      <c r="F3931" s="3" t="s">
        <v>33</v>
      </c>
      <c r="G3931" s="3" t="s">
        <v>928</v>
      </c>
      <c r="H3931" s="1"/>
      <c r="J3931"/>
      <c r="AC3931" s="5" t="e">
        <f>VLOOKUP(Table1[[#This Row],[Expense Report]],#REF!,3, 0)</f>
        <v>#REF!</v>
      </c>
      <c r="AD3931" t="s">
        <v>13214</v>
      </c>
      <c r="AE3931" t="s">
        <v>298</v>
      </c>
      <c r="AF3931" t="e">
        <f>MONTH(Table1[[#This Row],[Date Sent]])</f>
        <v>#REF!</v>
      </c>
      <c r="AG3931" t="e">
        <f>YEAR(Table1[[#This Row],[Date Sent]])</f>
        <v>#REF!</v>
      </c>
      <c r="AH3931"/>
    </row>
    <row r="3932" spans="1:34" x14ac:dyDescent="0.2">
      <c r="A3932" t="s">
        <v>410</v>
      </c>
      <c r="B3932" t="s">
        <v>4666</v>
      </c>
      <c r="C3932" s="17">
        <v>16.18</v>
      </c>
      <c r="D3932" s="4">
        <v>45295</v>
      </c>
      <c r="E3932" s="3" t="s">
        <v>21</v>
      </c>
      <c r="F3932" s="3" t="s">
        <v>33</v>
      </c>
      <c r="G3932" s="3" t="s">
        <v>928</v>
      </c>
      <c r="H3932" s="1"/>
      <c r="J3932"/>
      <c r="AC3932" s="5" t="e">
        <f>VLOOKUP(Table1[[#This Row],[Expense Report]],#REF!,3, 0)</f>
        <v>#REF!</v>
      </c>
      <c r="AD3932" t="s">
        <v>13214</v>
      </c>
      <c r="AE3932" t="s">
        <v>298</v>
      </c>
      <c r="AF3932" t="e">
        <f>MONTH(Table1[[#This Row],[Date Sent]])</f>
        <v>#REF!</v>
      </c>
      <c r="AG3932" t="e">
        <f>YEAR(Table1[[#This Row],[Date Sent]])</f>
        <v>#REF!</v>
      </c>
      <c r="AH3932"/>
    </row>
    <row r="3933" spans="1:34" x14ac:dyDescent="0.2">
      <c r="A3933" t="s">
        <v>4669</v>
      </c>
      <c r="B3933" t="s">
        <v>4670</v>
      </c>
      <c r="C3933" s="17">
        <v>56.66</v>
      </c>
      <c r="D3933" s="4">
        <v>45308</v>
      </c>
      <c r="E3933" s="3" t="s">
        <v>27</v>
      </c>
      <c r="F3933" s="3" t="s">
        <v>39</v>
      </c>
      <c r="G3933" s="3" t="s">
        <v>4671</v>
      </c>
      <c r="H3933" s="1"/>
      <c r="J3933"/>
      <c r="AC3933" s="5" t="e">
        <f>VLOOKUP(Table1[[#This Row],[Expense Report]],#REF!,3, 0)</f>
        <v>#REF!</v>
      </c>
      <c r="AD3933" t="s">
        <v>14572</v>
      </c>
      <c r="AE3933" t="s">
        <v>298</v>
      </c>
      <c r="AF3933" t="e">
        <f>MONTH(Table1[[#This Row],[Date Sent]])</f>
        <v>#REF!</v>
      </c>
      <c r="AG3933" t="e">
        <f>YEAR(Table1[[#This Row],[Date Sent]])</f>
        <v>#REF!</v>
      </c>
      <c r="AH3933"/>
    </row>
    <row r="3934" spans="1:34" x14ac:dyDescent="0.2">
      <c r="A3934" t="s">
        <v>4669</v>
      </c>
      <c r="B3934" t="s">
        <v>4670</v>
      </c>
      <c r="C3934" s="17">
        <v>82</v>
      </c>
      <c r="D3934" s="4">
        <v>45317</v>
      </c>
      <c r="E3934" s="3" t="s">
        <v>13</v>
      </c>
      <c r="F3934" s="3" t="s">
        <v>39</v>
      </c>
      <c r="G3934" s="3" t="s">
        <v>4672</v>
      </c>
      <c r="H3934" s="1"/>
      <c r="J3934"/>
      <c r="AC3934" s="5" t="e">
        <f>VLOOKUP(Table1[[#This Row],[Expense Report]],#REF!,3, 0)</f>
        <v>#REF!</v>
      </c>
      <c r="AD3934" t="s">
        <v>14572</v>
      </c>
      <c r="AE3934" t="s">
        <v>298</v>
      </c>
      <c r="AF3934" t="e">
        <f>MONTH(Table1[[#This Row],[Date Sent]])</f>
        <v>#REF!</v>
      </c>
      <c r="AG3934" t="e">
        <f>YEAR(Table1[[#This Row],[Date Sent]])</f>
        <v>#REF!</v>
      </c>
      <c r="AH3934"/>
    </row>
    <row r="3935" spans="1:34" x14ac:dyDescent="0.2">
      <c r="A3935" t="s">
        <v>4669</v>
      </c>
      <c r="B3935" t="s">
        <v>4670</v>
      </c>
      <c r="C3935" s="17">
        <v>79.459999999999994</v>
      </c>
      <c r="D3935" s="4">
        <v>45317</v>
      </c>
      <c r="E3935" s="3" t="s">
        <v>13</v>
      </c>
      <c r="F3935" s="3" t="s">
        <v>33</v>
      </c>
      <c r="G3935" s="3" t="s">
        <v>4673</v>
      </c>
      <c r="H3935" s="1"/>
      <c r="J3935"/>
      <c r="AC3935" s="5" t="e">
        <f>VLOOKUP(Table1[[#This Row],[Expense Report]],#REF!,3, 0)</f>
        <v>#REF!</v>
      </c>
      <c r="AD3935" t="s">
        <v>14572</v>
      </c>
      <c r="AE3935" t="s">
        <v>298</v>
      </c>
      <c r="AF3935" t="e">
        <f>MONTH(Table1[[#This Row],[Date Sent]])</f>
        <v>#REF!</v>
      </c>
      <c r="AG3935" t="e">
        <f>YEAR(Table1[[#This Row],[Date Sent]])</f>
        <v>#REF!</v>
      </c>
      <c r="AH3935"/>
    </row>
    <row r="3936" spans="1:34" x14ac:dyDescent="0.2">
      <c r="A3936" t="s">
        <v>4669</v>
      </c>
      <c r="B3936" t="s">
        <v>4670</v>
      </c>
      <c r="C3936" s="17">
        <v>140.94</v>
      </c>
      <c r="D3936" s="4">
        <v>45317</v>
      </c>
      <c r="E3936" s="3" t="s">
        <v>13</v>
      </c>
      <c r="F3936" s="3" t="s">
        <v>33</v>
      </c>
      <c r="G3936" s="3" t="s">
        <v>4674</v>
      </c>
      <c r="H3936" s="1"/>
      <c r="J3936"/>
      <c r="AC3936" s="5" t="e">
        <f>VLOOKUP(Table1[[#This Row],[Expense Report]],#REF!,3, 0)</f>
        <v>#REF!</v>
      </c>
      <c r="AD3936" t="s">
        <v>14572</v>
      </c>
      <c r="AE3936" t="s">
        <v>298</v>
      </c>
      <c r="AF3936" t="e">
        <f>MONTH(Table1[[#This Row],[Date Sent]])</f>
        <v>#REF!</v>
      </c>
      <c r="AG3936" t="e">
        <f>YEAR(Table1[[#This Row],[Date Sent]])</f>
        <v>#REF!</v>
      </c>
      <c r="AH3936"/>
    </row>
    <row r="3937" spans="1:34" x14ac:dyDescent="0.2">
      <c r="A3937" t="s">
        <v>4669</v>
      </c>
      <c r="B3937" t="s">
        <v>4670</v>
      </c>
      <c r="C3937" s="17">
        <v>12.49</v>
      </c>
      <c r="D3937" s="4">
        <v>45318</v>
      </c>
      <c r="E3937" s="3" t="s">
        <v>13</v>
      </c>
      <c r="F3937" s="3" t="s">
        <v>39</v>
      </c>
      <c r="G3937" s="3" t="s">
        <v>1861</v>
      </c>
      <c r="H3937" s="1"/>
      <c r="J3937"/>
      <c r="AC3937" s="5" t="e">
        <f>VLOOKUP(Table1[[#This Row],[Expense Report]],#REF!,3, 0)</f>
        <v>#REF!</v>
      </c>
      <c r="AD3937" t="s">
        <v>14572</v>
      </c>
      <c r="AE3937" t="s">
        <v>298</v>
      </c>
      <c r="AF3937" t="e">
        <f>MONTH(Table1[[#This Row],[Date Sent]])</f>
        <v>#REF!</v>
      </c>
      <c r="AG3937" t="e">
        <f>YEAR(Table1[[#This Row],[Date Sent]])</f>
        <v>#REF!</v>
      </c>
      <c r="AH3937"/>
    </row>
    <row r="3938" spans="1:34" x14ac:dyDescent="0.2">
      <c r="A3938" t="s">
        <v>4669</v>
      </c>
      <c r="B3938" t="s">
        <v>4670</v>
      </c>
      <c r="C3938" s="17">
        <v>29.08</v>
      </c>
      <c r="D3938" s="4">
        <v>45320</v>
      </c>
      <c r="E3938" s="3" t="s">
        <v>13</v>
      </c>
      <c r="F3938" s="3" t="s">
        <v>39</v>
      </c>
      <c r="G3938" s="3" t="s">
        <v>4675</v>
      </c>
      <c r="H3938" s="1"/>
      <c r="J3938"/>
      <c r="AC3938" s="5" t="e">
        <f>VLOOKUP(Table1[[#This Row],[Expense Report]],#REF!,3, 0)</f>
        <v>#REF!</v>
      </c>
      <c r="AD3938" t="s">
        <v>14572</v>
      </c>
      <c r="AE3938" t="s">
        <v>298</v>
      </c>
      <c r="AF3938" t="e">
        <f>MONTH(Table1[[#This Row],[Date Sent]])</f>
        <v>#REF!</v>
      </c>
      <c r="AG3938" t="e">
        <f>YEAR(Table1[[#This Row],[Date Sent]])</f>
        <v>#REF!</v>
      </c>
      <c r="AH3938"/>
    </row>
    <row r="3939" spans="1:34" x14ac:dyDescent="0.2">
      <c r="A3939" t="s">
        <v>4669</v>
      </c>
      <c r="B3939" t="s">
        <v>4670</v>
      </c>
      <c r="C3939" s="17">
        <v>160.78</v>
      </c>
      <c r="D3939" s="4">
        <v>45320</v>
      </c>
      <c r="E3939" s="3" t="s">
        <v>13</v>
      </c>
      <c r="F3939" s="3" t="s">
        <v>39</v>
      </c>
      <c r="G3939" s="3" t="s">
        <v>4676</v>
      </c>
      <c r="H3939" s="1"/>
      <c r="J3939"/>
      <c r="AC3939" s="5" t="e">
        <f>VLOOKUP(Table1[[#This Row],[Expense Report]],#REF!,3, 0)</f>
        <v>#REF!</v>
      </c>
      <c r="AD3939" t="s">
        <v>14572</v>
      </c>
      <c r="AE3939" t="s">
        <v>298</v>
      </c>
      <c r="AF3939" t="e">
        <f>MONTH(Table1[[#This Row],[Date Sent]])</f>
        <v>#REF!</v>
      </c>
      <c r="AG3939" t="e">
        <f>YEAR(Table1[[#This Row],[Date Sent]])</f>
        <v>#REF!</v>
      </c>
      <c r="AH3939"/>
    </row>
    <row r="3940" spans="1:34" x14ac:dyDescent="0.2">
      <c r="A3940" t="s">
        <v>4669</v>
      </c>
      <c r="B3940" t="s">
        <v>4670</v>
      </c>
      <c r="C3940" s="17">
        <v>12.51</v>
      </c>
      <c r="D3940" s="4">
        <v>45320</v>
      </c>
      <c r="E3940" s="3" t="s">
        <v>13</v>
      </c>
      <c r="F3940" s="3" t="s">
        <v>39</v>
      </c>
      <c r="G3940" s="3" t="s">
        <v>2431</v>
      </c>
      <c r="H3940" s="1"/>
      <c r="J3940"/>
      <c r="AC3940" s="5" t="e">
        <f>VLOOKUP(Table1[[#This Row],[Expense Report]],#REF!,3, 0)</f>
        <v>#REF!</v>
      </c>
      <c r="AD3940" t="s">
        <v>14572</v>
      </c>
      <c r="AE3940" t="s">
        <v>298</v>
      </c>
      <c r="AF3940" t="e">
        <f>MONTH(Table1[[#This Row],[Date Sent]])</f>
        <v>#REF!</v>
      </c>
      <c r="AG3940" t="e">
        <f>YEAR(Table1[[#This Row],[Date Sent]])</f>
        <v>#REF!</v>
      </c>
      <c r="AH3940"/>
    </row>
    <row r="3941" spans="1:34" x14ac:dyDescent="0.2">
      <c r="A3941" t="s">
        <v>4669</v>
      </c>
      <c r="B3941" t="s">
        <v>4670</v>
      </c>
      <c r="C3941" s="17">
        <v>90.08</v>
      </c>
      <c r="D3941" s="4">
        <v>45321</v>
      </c>
      <c r="E3941" s="3" t="s">
        <v>21</v>
      </c>
      <c r="F3941" s="3" t="s">
        <v>39</v>
      </c>
      <c r="G3941" s="3" t="s">
        <v>4677</v>
      </c>
      <c r="H3941" s="1"/>
      <c r="J3941"/>
      <c r="AC3941" s="5" t="e">
        <f>VLOOKUP(Table1[[#This Row],[Expense Report]],#REF!,3, 0)</f>
        <v>#REF!</v>
      </c>
      <c r="AD3941" t="s">
        <v>14572</v>
      </c>
      <c r="AE3941" t="s">
        <v>298</v>
      </c>
      <c r="AF3941" t="e">
        <f>MONTH(Table1[[#This Row],[Date Sent]])</f>
        <v>#REF!</v>
      </c>
      <c r="AG3941" t="e">
        <f>YEAR(Table1[[#This Row],[Date Sent]])</f>
        <v>#REF!</v>
      </c>
      <c r="AH3941"/>
    </row>
    <row r="3942" spans="1:34" x14ac:dyDescent="0.2">
      <c r="A3942" t="s">
        <v>4669</v>
      </c>
      <c r="B3942" t="s">
        <v>4670</v>
      </c>
      <c r="C3942" s="17">
        <v>237.37</v>
      </c>
      <c r="D3942" s="4">
        <v>45322</v>
      </c>
      <c r="E3942" s="3" t="s">
        <v>20</v>
      </c>
      <c r="F3942" s="3" t="s">
        <v>33</v>
      </c>
      <c r="G3942" s="3" t="s">
        <v>1520</v>
      </c>
      <c r="H3942" s="1"/>
      <c r="J3942"/>
      <c r="AC3942" s="5" t="e">
        <f>VLOOKUP(Table1[[#This Row],[Expense Report]],#REF!,3, 0)</f>
        <v>#REF!</v>
      </c>
      <c r="AD3942" t="s">
        <v>14572</v>
      </c>
      <c r="AE3942" t="s">
        <v>298</v>
      </c>
      <c r="AF3942" t="e">
        <f>MONTH(Table1[[#This Row],[Date Sent]])</f>
        <v>#REF!</v>
      </c>
      <c r="AG3942" t="e">
        <f>YEAR(Table1[[#This Row],[Date Sent]])</f>
        <v>#REF!</v>
      </c>
      <c r="AH3942"/>
    </row>
    <row r="3943" spans="1:34" x14ac:dyDescent="0.2">
      <c r="A3943" t="s">
        <v>4669</v>
      </c>
      <c r="B3943" t="s">
        <v>4670</v>
      </c>
      <c r="C3943" s="17">
        <v>201.94</v>
      </c>
      <c r="D3943" s="4">
        <v>45327</v>
      </c>
      <c r="E3943" s="3" t="s">
        <v>8</v>
      </c>
      <c r="F3943" s="3" t="s">
        <v>33</v>
      </c>
      <c r="G3943" s="3" t="s">
        <v>1520</v>
      </c>
      <c r="H3943" s="1"/>
      <c r="J3943"/>
      <c r="AC3943" s="5" t="e">
        <f>VLOOKUP(Table1[[#This Row],[Expense Report]],#REF!,3, 0)</f>
        <v>#REF!</v>
      </c>
      <c r="AD3943" t="s">
        <v>14572</v>
      </c>
      <c r="AE3943" t="s">
        <v>298</v>
      </c>
      <c r="AF3943" t="e">
        <f>MONTH(Table1[[#This Row],[Date Sent]])</f>
        <v>#REF!</v>
      </c>
      <c r="AG3943" t="e">
        <f>YEAR(Table1[[#This Row],[Date Sent]])</f>
        <v>#REF!</v>
      </c>
      <c r="AH3943"/>
    </row>
    <row r="3944" spans="1:34" x14ac:dyDescent="0.2">
      <c r="A3944" t="s">
        <v>4669</v>
      </c>
      <c r="B3944" t="s">
        <v>4670</v>
      </c>
      <c r="C3944" s="17">
        <v>109.46</v>
      </c>
      <c r="D3944" s="4">
        <v>45329</v>
      </c>
      <c r="E3944" s="3" t="s">
        <v>13</v>
      </c>
      <c r="F3944" s="3" t="s">
        <v>39</v>
      </c>
      <c r="G3944" s="3" t="s">
        <v>4678</v>
      </c>
      <c r="H3944" s="1"/>
      <c r="J3944"/>
      <c r="AC3944" s="5" t="e">
        <f>VLOOKUP(Table1[[#This Row],[Expense Report]],#REF!,3, 0)</f>
        <v>#REF!</v>
      </c>
      <c r="AD3944" t="s">
        <v>14572</v>
      </c>
      <c r="AE3944" t="s">
        <v>298</v>
      </c>
      <c r="AF3944" t="e">
        <f>MONTH(Table1[[#This Row],[Date Sent]])</f>
        <v>#REF!</v>
      </c>
      <c r="AG3944" t="e">
        <f>YEAR(Table1[[#This Row],[Date Sent]])</f>
        <v>#REF!</v>
      </c>
      <c r="AH3944"/>
    </row>
    <row r="3945" spans="1:34" x14ac:dyDescent="0.2">
      <c r="A3945" t="s">
        <v>4669</v>
      </c>
      <c r="B3945" t="s">
        <v>4670</v>
      </c>
      <c r="C3945" s="17">
        <v>108.03</v>
      </c>
      <c r="D3945" s="4">
        <v>45332</v>
      </c>
      <c r="E3945" s="3" t="s">
        <v>13</v>
      </c>
      <c r="F3945" s="3" t="s">
        <v>33</v>
      </c>
      <c r="G3945" s="3" t="s">
        <v>4679</v>
      </c>
      <c r="H3945" s="1"/>
      <c r="J3945"/>
      <c r="AC3945" s="5" t="e">
        <f>VLOOKUP(Table1[[#This Row],[Expense Report]],#REF!,3, 0)</f>
        <v>#REF!</v>
      </c>
      <c r="AD3945" t="s">
        <v>14572</v>
      </c>
      <c r="AE3945" t="s">
        <v>298</v>
      </c>
      <c r="AF3945" t="e">
        <f>MONTH(Table1[[#This Row],[Date Sent]])</f>
        <v>#REF!</v>
      </c>
      <c r="AG3945" t="e">
        <f>YEAR(Table1[[#This Row],[Date Sent]])</f>
        <v>#REF!</v>
      </c>
      <c r="AH3945"/>
    </row>
    <row r="3946" spans="1:34" x14ac:dyDescent="0.2">
      <c r="A3946" t="s">
        <v>275</v>
      </c>
      <c r="B3946" t="s">
        <v>4680</v>
      </c>
      <c r="C3946" s="17">
        <v>27.8</v>
      </c>
      <c r="D3946" s="4">
        <v>45308</v>
      </c>
      <c r="E3946" s="3" t="s">
        <v>13</v>
      </c>
      <c r="F3946" s="3" t="s">
        <v>16</v>
      </c>
      <c r="G3946" s="3" t="s">
        <v>4681</v>
      </c>
      <c r="H3946" s="1"/>
      <c r="J3946"/>
      <c r="AC3946" s="5" t="e">
        <f>VLOOKUP(Table1[[#This Row],[Expense Report]],#REF!,3, 0)</f>
        <v>#REF!</v>
      </c>
      <c r="AD3946" t="s">
        <v>14625</v>
      </c>
      <c r="AE3946" t="s">
        <v>298</v>
      </c>
      <c r="AF3946" t="e">
        <f>MONTH(Table1[[#This Row],[Date Sent]])</f>
        <v>#REF!</v>
      </c>
      <c r="AG3946" t="e">
        <f>YEAR(Table1[[#This Row],[Date Sent]])</f>
        <v>#REF!</v>
      </c>
      <c r="AH3946"/>
    </row>
    <row r="3947" spans="1:34" x14ac:dyDescent="0.2">
      <c r="A3947" t="s">
        <v>275</v>
      </c>
      <c r="B3947" t="s">
        <v>4680</v>
      </c>
      <c r="C3947" s="17">
        <v>470.01</v>
      </c>
      <c r="D3947" s="4">
        <v>45309</v>
      </c>
      <c r="E3947" s="3" t="s">
        <v>13</v>
      </c>
      <c r="F3947" s="3" t="s">
        <v>33</v>
      </c>
      <c r="G3947" s="3" t="s">
        <v>4682</v>
      </c>
      <c r="H3947" s="1"/>
      <c r="J3947"/>
      <c r="AC3947" s="5" t="e">
        <f>VLOOKUP(Table1[[#This Row],[Expense Report]],#REF!,3, 0)</f>
        <v>#REF!</v>
      </c>
      <c r="AD3947" t="s">
        <v>14625</v>
      </c>
      <c r="AE3947" t="s">
        <v>298</v>
      </c>
      <c r="AF3947" t="e">
        <f>MONTH(Table1[[#This Row],[Date Sent]])</f>
        <v>#REF!</v>
      </c>
      <c r="AG3947" t="e">
        <f>YEAR(Table1[[#This Row],[Date Sent]])</f>
        <v>#REF!</v>
      </c>
      <c r="AH3947"/>
    </row>
    <row r="3948" spans="1:34" x14ac:dyDescent="0.2">
      <c r="A3948" t="s">
        <v>275</v>
      </c>
      <c r="B3948" t="s">
        <v>4680</v>
      </c>
      <c r="C3948" s="17">
        <v>-250</v>
      </c>
      <c r="D3948" s="4">
        <v>45313</v>
      </c>
      <c r="E3948" s="3" t="s">
        <v>14</v>
      </c>
      <c r="F3948" s="3" t="s">
        <v>1047</v>
      </c>
      <c r="G3948" s="3" t="s">
        <v>4683</v>
      </c>
      <c r="H3948" s="1"/>
      <c r="J3948"/>
      <c r="AC3948" s="5" t="e">
        <f>VLOOKUP(Table1[[#This Row],[Expense Report]],#REF!,3, 0)</f>
        <v>#REF!</v>
      </c>
      <c r="AD3948" t="s">
        <v>14625</v>
      </c>
      <c r="AE3948" t="s">
        <v>298</v>
      </c>
      <c r="AF3948" t="e">
        <f>MONTH(Table1[[#This Row],[Date Sent]])</f>
        <v>#REF!</v>
      </c>
      <c r="AG3948" t="e">
        <f>YEAR(Table1[[#This Row],[Date Sent]])</f>
        <v>#REF!</v>
      </c>
      <c r="AH3948"/>
    </row>
    <row r="3949" spans="1:34" x14ac:dyDescent="0.2">
      <c r="A3949" t="s">
        <v>495</v>
      </c>
      <c r="B3949" t="s">
        <v>4658</v>
      </c>
      <c r="C3949" s="17">
        <v>87.69</v>
      </c>
      <c r="D3949" s="4">
        <v>45317</v>
      </c>
      <c r="E3949" s="3" t="s">
        <v>21</v>
      </c>
      <c r="F3949" s="3" t="s">
        <v>33</v>
      </c>
      <c r="G3949" s="3" t="s">
        <v>4684</v>
      </c>
      <c r="H3949" s="1"/>
      <c r="J3949"/>
      <c r="AC3949" s="5" t="e">
        <f>VLOOKUP(Table1[[#This Row],[Expense Report]],#REF!,3, 0)</f>
        <v>#REF!</v>
      </c>
      <c r="AD3949" t="s">
        <v>11649</v>
      </c>
      <c r="AE3949" t="s">
        <v>11649</v>
      </c>
      <c r="AF3949" t="e">
        <f>MONTH(Table1[[#This Row],[Date Sent]])</f>
        <v>#REF!</v>
      </c>
      <c r="AG3949" t="e">
        <f>YEAR(Table1[[#This Row],[Date Sent]])</f>
        <v>#REF!</v>
      </c>
      <c r="AH3949"/>
    </row>
    <row r="3950" spans="1:34" x14ac:dyDescent="0.2">
      <c r="A3950" t="s">
        <v>495</v>
      </c>
      <c r="B3950" t="s">
        <v>4658</v>
      </c>
      <c r="C3950" s="17">
        <v>530</v>
      </c>
      <c r="D3950" s="4">
        <v>45318</v>
      </c>
      <c r="E3950" s="3" t="s">
        <v>8</v>
      </c>
      <c r="F3950" s="3" t="s">
        <v>35</v>
      </c>
      <c r="G3950" s="3" t="s">
        <v>4685</v>
      </c>
      <c r="H3950" s="1"/>
      <c r="J3950"/>
      <c r="AC3950" s="5" t="e">
        <f>VLOOKUP(Table1[[#This Row],[Expense Report]],#REF!,3, 0)</f>
        <v>#REF!</v>
      </c>
      <c r="AD3950" t="s">
        <v>11649</v>
      </c>
      <c r="AE3950" t="s">
        <v>11649</v>
      </c>
      <c r="AF3950" t="e">
        <f>MONTH(Table1[[#This Row],[Date Sent]])</f>
        <v>#REF!</v>
      </c>
      <c r="AG3950" t="e">
        <f>YEAR(Table1[[#This Row],[Date Sent]])</f>
        <v>#REF!</v>
      </c>
      <c r="AH3950"/>
    </row>
    <row r="3951" spans="1:34" x14ac:dyDescent="0.2">
      <c r="A3951" t="s">
        <v>495</v>
      </c>
      <c r="B3951" t="s">
        <v>4658</v>
      </c>
      <c r="C3951" s="17">
        <v>7.55</v>
      </c>
      <c r="D3951" s="4">
        <v>45320</v>
      </c>
      <c r="E3951" s="3" t="s">
        <v>21</v>
      </c>
      <c r="F3951" s="3" t="s">
        <v>39</v>
      </c>
      <c r="G3951" s="3" t="s">
        <v>4359</v>
      </c>
      <c r="H3951" s="1"/>
      <c r="J3951"/>
      <c r="AC3951" s="5" t="e">
        <f>VLOOKUP(Table1[[#This Row],[Expense Report]],#REF!,3, 0)</f>
        <v>#REF!</v>
      </c>
      <c r="AD3951" t="s">
        <v>11649</v>
      </c>
      <c r="AE3951" t="s">
        <v>11649</v>
      </c>
      <c r="AF3951" t="e">
        <f>MONTH(Table1[[#This Row],[Date Sent]])</f>
        <v>#REF!</v>
      </c>
      <c r="AG3951" t="e">
        <f>YEAR(Table1[[#This Row],[Date Sent]])</f>
        <v>#REF!</v>
      </c>
      <c r="AH3951"/>
    </row>
    <row r="3952" spans="1:34" x14ac:dyDescent="0.2">
      <c r="A3952" t="s">
        <v>495</v>
      </c>
      <c r="B3952" t="s">
        <v>4658</v>
      </c>
      <c r="C3952" s="17">
        <v>4.3</v>
      </c>
      <c r="D3952" s="4">
        <v>45321</v>
      </c>
      <c r="E3952" s="3" t="s">
        <v>21</v>
      </c>
      <c r="F3952" s="3" t="s">
        <v>17</v>
      </c>
      <c r="G3952" s="3" t="s">
        <v>4686</v>
      </c>
      <c r="H3952" s="1"/>
      <c r="J3952"/>
      <c r="AC3952" s="5" t="e">
        <f>VLOOKUP(Table1[[#This Row],[Expense Report]],#REF!,3, 0)</f>
        <v>#REF!</v>
      </c>
      <c r="AD3952" t="s">
        <v>11649</v>
      </c>
      <c r="AE3952" t="s">
        <v>11649</v>
      </c>
      <c r="AF3952" t="e">
        <f>MONTH(Table1[[#This Row],[Date Sent]])</f>
        <v>#REF!</v>
      </c>
      <c r="AG3952" t="e">
        <f>YEAR(Table1[[#This Row],[Date Sent]])</f>
        <v>#REF!</v>
      </c>
      <c r="AH3952"/>
    </row>
    <row r="3953" spans="1:34" x14ac:dyDescent="0.2">
      <c r="A3953" t="s">
        <v>495</v>
      </c>
      <c r="B3953" t="s">
        <v>4658</v>
      </c>
      <c r="C3953" s="17">
        <v>7.55</v>
      </c>
      <c r="D3953" s="4">
        <v>45322</v>
      </c>
      <c r="E3953" s="3" t="s">
        <v>21</v>
      </c>
      <c r="F3953" s="3" t="s">
        <v>39</v>
      </c>
      <c r="G3953" s="3" t="s">
        <v>4687</v>
      </c>
      <c r="H3953" s="1"/>
      <c r="J3953"/>
      <c r="AC3953" s="5" t="e">
        <f>VLOOKUP(Table1[[#This Row],[Expense Report]],#REF!,3, 0)</f>
        <v>#REF!</v>
      </c>
      <c r="AD3953" t="s">
        <v>11649</v>
      </c>
      <c r="AE3953" t="s">
        <v>11649</v>
      </c>
      <c r="AF3953" t="e">
        <f>MONTH(Table1[[#This Row],[Date Sent]])</f>
        <v>#REF!</v>
      </c>
      <c r="AG3953" t="e">
        <f>YEAR(Table1[[#This Row],[Date Sent]])</f>
        <v>#REF!</v>
      </c>
      <c r="AH3953"/>
    </row>
    <row r="3954" spans="1:34" x14ac:dyDescent="0.2">
      <c r="A3954" t="s">
        <v>1450</v>
      </c>
      <c r="B3954" t="s">
        <v>4688</v>
      </c>
      <c r="C3954" s="17">
        <v>26.16</v>
      </c>
      <c r="D3954" s="4">
        <v>45293</v>
      </c>
      <c r="E3954" s="3" t="s">
        <v>25</v>
      </c>
      <c r="F3954" s="3" t="s">
        <v>49</v>
      </c>
      <c r="G3954" s="3" t="s">
        <v>4689</v>
      </c>
      <c r="H3954" s="1"/>
      <c r="J3954"/>
      <c r="AC3954" s="5" t="e">
        <f>VLOOKUP(Table1[[#This Row],[Expense Report]],#REF!,3, 0)</f>
        <v>#REF!</v>
      </c>
      <c r="AD3954" t="s">
        <v>11649</v>
      </c>
      <c r="AE3954" t="s">
        <v>11649</v>
      </c>
      <c r="AF3954" t="e">
        <f>MONTH(Table1[[#This Row],[Date Sent]])</f>
        <v>#REF!</v>
      </c>
      <c r="AG3954" t="e">
        <f>YEAR(Table1[[#This Row],[Date Sent]])</f>
        <v>#REF!</v>
      </c>
      <c r="AH3954"/>
    </row>
    <row r="3955" spans="1:34" x14ac:dyDescent="0.2">
      <c r="A3955" t="s">
        <v>1450</v>
      </c>
      <c r="B3955" t="s">
        <v>4688</v>
      </c>
      <c r="C3955" s="17">
        <v>86.85</v>
      </c>
      <c r="D3955" s="4">
        <v>45296</v>
      </c>
      <c r="E3955" s="3" t="s">
        <v>21</v>
      </c>
      <c r="F3955" s="3" t="s">
        <v>15</v>
      </c>
      <c r="G3955" s="3" t="s">
        <v>4690</v>
      </c>
      <c r="H3955" s="1"/>
      <c r="J3955"/>
      <c r="AC3955" s="5" t="e">
        <f>VLOOKUP(Table1[[#This Row],[Expense Report]],#REF!,3, 0)</f>
        <v>#REF!</v>
      </c>
      <c r="AD3955" t="s">
        <v>11649</v>
      </c>
      <c r="AE3955" t="s">
        <v>11649</v>
      </c>
      <c r="AF3955" t="e">
        <f>MONTH(Table1[[#This Row],[Date Sent]])</f>
        <v>#REF!</v>
      </c>
      <c r="AG3955" t="e">
        <f>YEAR(Table1[[#This Row],[Date Sent]])</f>
        <v>#REF!</v>
      </c>
      <c r="AH3955"/>
    </row>
    <row r="3956" spans="1:34" x14ac:dyDescent="0.2">
      <c r="A3956" t="s">
        <v>1450</v>
      </c>
      <c r="B3956" t="s">
        <v>4688</v>
      </c>
      <c r="C3956" s="17">
        <v>77.36</v>
      </c>
      <c r="D3956" s="4">
        <v>45309</v>
      </c>
      <c r="E3956" s="3" t="s">
        <v>21</v>
      </c>
      <c r="F3956" s="3" t="s">
        <v>17</v>
      </c>
      <c r="G3956" s="3" t="s">
        <v>4691</v>
      </c>
      <c r="H3956" s="1"/>
      <c r="J3956"/>
      <c r="AC3956" s="5" t="e">
        <f>VLOOKUP(Table1[[#This Row],[Expense Report]],#REF!,3, 0)</f>
        <v>#REF!</v>
      </c>
      <c r="AD3956" t="s">
        <v>11649</v>
      </c>
      <c r="AE3956" t="s">
        <v>11649</v>
      </c>
      <c r="AF3956" t="e">
        <f>MONTH(Table1[[#This Row],[Date Sent]])</f>
        <v>#REF!</v>
      </c>
      <c r="AG3956" t="e">
        <f>YEAR(Table1[[#This Row],[Date Sent]])</f>
        <v>#REF!</v>
      </c>
      <c r="AH3956"/>
    </row>
    <row r="3957" spans="1:34" x14ac:dyDescent="0.2">
      <c r="A3957" t="s">
        <v>1450</v>
      </c>
      <c r="B3957" t="s">
        <v>4688</v>
      </c>
      <c r="C3957" s="17">
        <v>50.82</v>
      </c>
      <c r="D3957" s="4">
        <v>45309</v>
      </c>
      <c r="E3957" s="3" t="s">
        <v>29</v>
      </c>
      <c r="F3957" s="3" t="s">
        <v>33</v>
      </c>
      <c r="G3957" s="3" t="s">
        <v>4692</v>
      </c>
      <c r="H3957" s="1"/>
      <c r="J3957"/>
      <c r="AC3957" s="5" t="e">
        <f>VLOOKUP(Table1[[#This Row],[Expense Report]],#REF!,3, 0)</f>
        <v>#REF!</v>
      </c>
      <c r="AD3957" t="s">
        <v>11649</v>
      </c>
      <c r="AE3957" t="s">
        <v>11649</v>
      </c>
      <c r="AF3957" t="e">
        <f>MONTH(Table1[[#This Row],[Date Sent]])</f>
        <v>#REF!</v>
      </c>
      <c r="AG3957" t="e">
        <f>YEAR(Table1[[#This Row],[Date Sent]])</f>
        <v>#REF!</v>
      </c>
      <c r="AH3957"/>
    </row>
    <row r="3958" spans="1:34" x14ac:dyDescent="0.2">
      <c r="A3958" t="s">
        <v>1450</v>
      </c>
      <c r="B3958" t="s">
        <v>4688</v>
      </c>
      <c r="C3958" s="17">
        <v>27.54</v>
      </c>
      <c r="D3958" s="4">
        <v>45313</v>
      </c>
      <c r="E3958" s="3" t="s">
        <v>25</v>
      </c>
      <c r="F3958" s="3" t="s">
        <v>17</v>
      </c>
      <c r="G3958" s="3" t="s">
        <v>4693</v>
      </c>
      <c r="H3958" s="1"/>
      <c r="J3958"/>
      <c r="AC3958" s="5" t="e">
        <f>VLOOKUP(Table1[[#This Row],[Expense Report]],#REF!,3, 0)</f>
        <v>#REF!</v>
      </c>
      <c r="AD3958" t="s">
        <v>11649</v>
      </c>
      <c r="AE3958" t="s">
        <v>11649</v>
      </c>
      <c r="AF3958" t="e">
        <f>MONTH(Table1[[#This Row],[Date Sent]])</f>
        <v>#REF!</v>
      </c>
      <c r="AG3958" t="e">
        <f>YEAR(Table1[[#This Row],[Date Sent]])</f>
        <v>#REF!</v>
      </c>
      <c r="AH3958"/>
    </row>
    <row r="3959" spans="1:34" x14ac:dyDescent="0.2">
      <c r="A3959" t="s">
        <v>1450</v>
      </c>
      <c r="B3959" t="s">
        <v>4688</v>
      </c>
      <c r="C3959" s="17">
        <v>37.79</v>
      </c>
      <c r="D3959" s="4">
        <v>45319</v>
      </c>
      <c r="E3959" s="3" t="s">
        <v>21</v>
      </c>
      <c r="F3959" s="3" t="s">
        <v>15</v>
      </c>
      <c r="G3959" s="3" t="s">
        <v>4694</v>
      </c>
      <c r="H3959" s="1"/>
      <c r="J3959"/>
      <c r="AC3959" s="5" t="e">
        <f>VLOOKUP(Table1[[#This Row],[Expense Report]],#REF!,3, 0)</f>
        <v>#REF!</v>
      </c>
      <c r="AD3959" t="s">
        <v>11649</v>
      </c>
      <c r="AE3959" t="s">
        <v>11649</v>
      </c>
      <c r="AF3959" t="e">
        <f>MONTH(Table1[[#This Row],[Date Sent]])</f>
        <v>#REF!</v>
      </c>
      <c r="AG3959" t="e">
        <f>YEAR(Table1[[#This Row],[Date Sent]])</f>
        <v>#REF!</v>
      </c>
      <c r="AH3959"/>
    </row>
    <row r="3960" spans="1:34" x14ac:dyDescent="0.2">
      <c r="A3960" t="s">
        <v>1450</v>
      </c>
      <c r="B3960" t="s">
        <v>4688</v>
      </c>
      <c r="C3960" s="17">
        <v>41.97</v>
      </c>
      <c r="D3960" s="4">
        <v>45327</v>
      </c>
      <c r="E3960" s="3" t="s">
        <v>21</v>
      </c>
      <c r="F3960" s="3" t="s">
        <v>15</v>
      </c>
      <c r="G3960" s="3" t="s">
        <v>4695</v>
      </c>
      <c r="H3960" s="1"/>
      <c r="J3960"/>
      <c r="AC3960" s="5" t="e">
        <f>VLOOKUP(Table1[[#This Row],[Expense Report]],#REF!,3, 0)</f>
        <v>#REF!</v>
      </c>
      <c r="AD3960" t="s">
        <v>11649</v>
      </c>
      <c r="AE3960" t="s">
        <v>11649</v>
      </c>
      <c r="AF3960" t="e">
        <f>MONTH(Table1[[#This Row],[Date Sent]])</f>
        <v>#REF!</v>
      </c>
      <c r="AG3960" t="e">
        <f>YEAR(Table1[[#This Row],[Date Sent]])</f>
        <v>#REF!</v>
      </c>
      <c r="AH3960"/>
    </row>
    <row r="3961" spans="1:34" x14ac:dyDescent="0.2">
      <c r="A3961" t="s">
        <v>1450</v>
      </c>
      <c r="B3961" t="s">
        <v>4688</v>
      </c>
      <c r="C3961" s="17">
        <v>52.78</v>
      </c>
      <c r="D3961" s="4">
        <v>45329</v>
      </c>
      <c r="E3961" s="3" t="s">
        <v>21</v>
      </c>
      <c r="F3961" s="3" t="s">
        <v>39</v>
      </c>
      <c r="G3961" s="3" t="s">
        <v>4696</v>
      </c>
      <c r="H3961" s="1"/>
      <c r="J3961"/>
      <c r="AC3961" s="5" t="e">
        <f>VLOOKUP(Table1[[#This Row],[Expense Report]],#REF!,3, 0)</f>
        <v>#REF!</v>
      </c>
      <c r="AD3961" t="s">
        <v>11649</v>
      </c>
      <c r="AE3961" t="s">
        <v>11649</v>
      </c>
      <c r="AF3961" t="e">
        <f>MONTH(Table1[[#This Row],[Date Sent]])</f>
        <v>#REF!</v>
      </c>
      <c r="AG3961" t="e">
        <f>YEAR(Table1[[#This Row],[Date Sent]])</f>
        <v>#REF!</v>
      </c>
      <c r="AH3961"/>
    </row>
    <row r="3962" spans="1:34" x14ac:dyDescent="0.2">
      <c r="A3962" t="s">
        <v>1450</v>
      </c>
      <c r="B3962" t="s">
        <v>4688</v>
      </c>
      <c r="C3962" s="17">
        <v>241.43</v>
      </c>
      <c r="D3962" s="4">
        <v>45332</v>
      </c>
      <c r="E3962" s="3" t="s">
        <v>21</v>
      </c>
      <c r="F3962" s="3" t="s">
        <v>17</v>
      </c>
      <c r="G3962" s="3" t="s">
        <v>4697</v>
      </c>
      <c r="H3962" s="1"/>
      <c r="J3962"/>
      <c r="AC3962" s="5" t="e">
        <f>VLOOKUP(Table1[[#This Row],[Expense Report]],#REF!,3, 0)</f>
        <v>#REF!</v>
      </c>
      <c r="AD3962" t="s">
        <v>11649</v>
      </c>
      <c r="AE3962" t="s">
        <v>11649</v>
      </c>
      <c r="AF3962" t="e">
        <f>MONTH(Table1[[#This Row],[Date Sent]])</f>
        <v>#REF!</v>
      </c>
      <c r="AG3962" t="e">
        <f>YEAR(Table1[[#This Row],[Date Sent]])</f>
        <v>#REF!</v>
      </c>
      <c r="AH3962"/>
    </row>
    <row r="3963" spans="1:34" x14ac:dyDescent="0.2">
      <c r="A3963" t="s">
        <v>1450</v>
      </c>
      <c r="B3963" t="s">
        <v>4688</v>
      </c>
      <c r="C3963" s="17">
        <v>290.29000000000002</v>
      </c>
      <c r="D3963" s="4">
        <v>45338</v>
      </c>
      <c r="E3963" s="3" t="s">
        <v>21</v>
      </c>
      <c r="F3963" s="3" t="s">
        <v>33</v>
      </c>
      <c r="G3963" s="3" t="s">
        <v>4698</v>
      </c>
      <c r="H3963" s="1"/>
      <c r="J3963"/>
      <c r="AC3963" s="5" t="e">
        <f>VLOOKUP(Table1[[#This Row],[Expense Report]],#REF!,3, 0)</f>
        <v>#REF!</v>
      </c>
      <c r="AD3963" t="s">
        <v>11649</v>
      </c>
      <c r="AE3963" t="s">
        <v>11649</v>
      </c>
      <c r="AF3963" t="e">
        <f>MONTH(Table1[[#This Row],[Date Sent]])</f>
        <v>#REF!</v>
      </c>
      <c r="AG3963" t="e">
        <f>YEAR(Table1[[#This Row],[Date Sent]])</f>
        <v>#REF!</v>
      </c>
      <c r="AH3963"/>
    </row>
    <row r="3964" spans="1:34" x14ac:dyDescent="0.2">
      <c r="A3964" t="s">
        <v>1450</v>
      </c>
      <c r="B3964" t="s">
        <v>4688</v>
      </c>
      <c r="C3964" s="17">
        <v>54.21</v>
      </c>
      <c r="D3964" s="4">
        <v>45339</v>
      </c>
      <c r="E3964" s="3" t="s">
        <v>19</v>
      </c>
      <c r="F3964" s="3" t="s">
        <v>33</v>
      </c>
      <c r="G3964" s="3" t="s">
        <v>4699</v>
      </c>
      <c r="H3964" s="1"/>
      <c r="J3964"/>
      <c r="AC3964" s="5" t="e">
        <f>VLOOKUP(Table1[[#This Row],[Expense Report]],#REF!,3, 0)</f>
        <v>#REF!</v>
      </c>
      <c r="AD3964" t="s">
        <v>11649</v>
      </c>
      <c r="AE3964" t="s">
        <v>11649</v>
      </c>
      <c r="AF3964" t="e">
        <f>MONTH(Table1[[#This Row],[Date Sent]])</f>
        <v>#REF!</v>
      </c>
      <c r="AG3964" t="e">
        <f>YEAR(Table1[[#This Row],[Date Sent]])</f>
        <v>#REF!</v>
      </c>
      <c r="AH3964"/>
    </row>
    <row r="3965" spans="1:34" x14ac:dyDescent="0.2">
      <c r="A3965" t="s">
        <v>250</v>
      </c>
      <c r="B3965" t="s">
        <v>4700</v>
      </c>
      <c r="C3965" s="17">
        <v>44.14</v>
      </c>
      <c r="D3965" s="4">
        <v>45313</v>
      </c>
      <c r="E3965" s="3" t="s">
        <v>16</v>
      </c>
      <c r="F3965" s="3" t="s">
        <v>33</v>
      </c>
      <c r="G3965" s="3" t="s">
        <v>1728</v>
      </c>
      <c r="H3965" s="1"/>
      <c r="J3965"/>
      <c r="AC3965" s="5" t="e">
        <f>VLOOKUP(Table1[[#This Row],[Expense Report]],#REF!,3, 0)</f>
        <v>#REF!</v>
      </c>
      <c r="AD3965" t="s">
        <v>14668</v>
      </c>
      <c r="AE3965" t="s">
        <v>243</v>
      </c>
      <c r="AF3965" t="e">
        <f>MONTH(Table1[[#This Row],[Date Sent]])</f>
        <v>#REF!</v>
      </c>
      <c r="AG3965" t="e">
        <f>YEAR(Table1[[#This Row],[Date Sent]])</f>
        <v>#REF!</v>
      </c>
      <c r="AH3965"/>
    </row>
    <row r="3966" spans="1:34" x14ac:dyDescent="0.2">
      <c r="A3966" t="s">
        <v>250</v>
      </c>
      <c r="B3966" t="s">
        <v>4700</v>
      </c>
      <c r="C3966" s="17">
        <v>42.9</v>
      </c>
      <c r="D3966" s="4">
        <v>45325</v>
      </c>
      <c r="E3966" s="3" t="s">
        <v>21</v>
      </c>
      <c r="F3966" s="3" t="s">
        <v>33</v>
      </c>
      <c r="G3966" s="3" t="s">
        <v>4701</v>
      </c>
      <c r="H3966" s="1"/>
      <c r="J3966"/>
      <c r="AC3966" s="5" t="e">
        <f>VLOOKUP(Table1[[#This Row],[Expense Report]],#REF!,3, 0)</f>
        <v>#REF!</v>
      </c>
      <c r="AD3966" t="s">
        <v>14668</v>
      </c>
      <c r="AE3966" t="s">
        <v>243</v>
      </c>
      <c r="AF3966" t="e">
        <f>MONTH(Table1[[#This Row],[Date Sent]])</f>
        <v>#REF!</v>
      </c>
      <c r="AG3966" t="e">
        <f>YEAR(Table1[[#This Row],[Date Sent]])</f>
        <v>#REF!</v>
      </c>
      <c r="AH3966"/>
    </row>
    <row r="3967" spans="1:34" x14ac:dyDescent="0.2">
      <c r="A3967" t="s">
        <v>250</v>
      </c>
      <c r="B3967" t="s">
        <v>4700</v>
      </c>
      <c r="C3967" s="17">
        <v>96.73</v>
      </c>
      <c r="D3967" s="4">
        <v>45331</v>
      </c>
      <c r="E3967" s="3" t="s">
        <v>21</v>
      </c>
      <c r="F3967" s="3" t="s">
        <v>33</v>
      </c>
      <c r="G3967" s="3" t="s">
        <v>4702</v>
      </c>
      <c r="H3967" s="1"/>
      <c r="J3967"/>
      <c r="AC3967" s="5" t="e">
        <f>VLOOKUP(Table1[[#This Row],[Expense Report]],#REF!,3, 0)</f>
        <v>#REF!</v>
      </c>
      <c r="AD3967" t="s">
        <v>14668</v>
      </c>
      <c r="AE3967" t="s">
        <v>243</v>
      </c>
      <c r="AF3967" t="e">
        <f>MONTH(Table1[[#This Row],[Date Sent]])</f>
        <v>#REF!</v>
      </c>
      <c r="AG3967" t="e">
        <f>YEAR(Table1[[#This Row],[Date Sent]])</f>
        <v>#REF!</v>
      </c>
      <c r="AH3967"/>
    </row>
    <row r="3968" spans="1:34" x14ac:dyDescent="0.2">
      <c r="A3968" t="s">
        <v>250</v>
      </c>
      <c r="B3968" t="s">
        <v>4700</v>
      </c>
      <c r="C3968" s="17">
        <v>76.430000000000007</v>
      </c>
      <c r="D3968" s="4">
        <v>45336</v>
      </c>
      <c r="E3968" s="3" t="s">
        <v>20</v>
      </c>
      <c r="F3968" s="3" t="s">
        <v>39</v>
      </c>
      <c r="G3968" s="3" t="s">
        <v>4703</v>
      </c>
      <c r="H3968" s="1"/>
      <c r="J3968"/>
      <c r="AC3968" s="5" t="e">
        <f>VLOOKUP(Table1[[#This Row],[Expense Report]],#REF!,3, 0)</f>
        <v>#REF!</v>
      </c>
      <c r="AD3968" t="s">
        <v>14668</v>
      </c>
      <c r="AE3968" t="s">
        <v>243</v>
      </c>
      <c r="AF3968" t="e">
        <f>MONTH(Table1[[#This Row],[Date Sent]])</f>
        <v>#REF!</v>
      </c>
      <c r="AG3968" t="e">
        <f>YEAR(Table1[[#This Row],[Date Sent]])</f>
        <v>#REF!</v>
      </c>
      <c r="AH3968"/>
    </row>
    <row r="3969" spans="1:34" x14ac:dyDescent="0.2">
      <c r="A3969" t="s">
        <v>94</v>
      </c>
      <c r="B3969" t="s">
        <v>4704</v>
      </c>
      <c r="C3969" s="17">
        <v>15.56</v>
      </c>
      <c r="D3969" s="4">
        <v>45306</v>
      </c>
      <c r="E3969" s="3" t="s">
        <v>24</v>
      </c>
      <c r="F3969" s="3" t="s">
        <v>18</v>
      </c>
      <c r="G3969" s="3" t="s">
        <v>4622</v>
      </c>
      <c r="H3969" s="1"/>
      <c r="J3969"/>
      <c r="AC3969" s="5" t="e">
        <f>VLOOKUP(Table1[[#This Row],[Expense Report]],#REF!,3, 0)</f>
        <v>#REF!</v>
      </c>
      <c r="AD3969" t="s">
        <v>14555</v>
      </c>
      <c r="AE3969" t="s">
        <v>243</v>
      </c>
      <c r="AF3969" t="e">
        <f>MONTH(Table1[[#This Row],[Date Sent]])</f>
        <v>#REF!</v>
      </c>
      <c r="AG3969" t="e">
        <f>YEAR(Table1[[#This Row],[Date Sent]])</f>
        <v>#REF!</v>
      </c>
      <c r="AH3969"/>
    </row>
    <row r="3970" spans="1:34" x14ac:dyDescent="0.2">
      <c r="A3970" t="s">
        <v>94</v>
      </c>
      <c r="B3970" t="s">
        <v>4704</v>
      </c>
      <c r="C3970" s="17">
        <v>78.819999999999993</v>
      </c>
      <c r="D3970" s="4">
        <v>45307</v>
      </c>
      <c r="E3970" s="3" t="s">
        <v>39</v>
      </c>
      <c r="F3970" s="3" t="s">
        <v>17</v>
      </c>
      <c r="G3970" s="3" t="s">
        <v>4705</v>
      </c>
      <c r="H3970" s="1"/>
      <c r="J3970"/>
      <c r="AC3970" s="5" t="e">
        <f>VLOOKUP(Table1[[#This Row],[Expense Report]],#REF!,3, 0)</f>
        <v>#REF!</v>
      </c>
      <c r="AD3970" t="s">
        <v>14555</v>
      </c>
      <c r="AE3970" t="s">
        <v>243</v>
      </c>
      <c r="AF3970" t="e">
        <f>MONTH(Table1[[#This Row],[Date Sent]])</f>
        <v>#REF!</v>
      </c>
      <c r="AG3970" t="e">
        <f>YEAR(Table1[[#This Row],[Date Sent]])</f>
        <v>#REF!</v>
      </c>
      <c r="AH3970"/>
    </row>
    <row r="3971" spans="1:34" x14ac:dyDescent="0.2">
      <c r="A3971" t="s">
        <v>3427</v>
      </c>
      <c r="B3971" t="s">
        <v>4706</v>
      </c>
      <c r="C3971" s="17">
        <v>430.68</v>
      </c>
      <c r="D3971" s="4">
        <v>45314</v>
      </c>
      <c r="E3971" s="3" t="s">
        <v>21</v>
      </c>
      <c r="F3971" s="3" t="s">
        <v>39</v>
      </c>
      <c r="G3971" s="3" t="s">
        <v>4707</v>
      </c>
      <c r="H3971" s="1"/>
      <c r="J3971"/>
      <c r="AC3971" s="5" t="e">
        <f>VLOOKUP(Table1[[#This Row],[Expense Report]],#REF!,3, 0)</f>
        <v>#REF!</v>
      </c>
      <c r="AD3971" t="s">
        <v>13522</v>
      </c>
      <c r="AE3971" t="s">
        <v>140</v>
      </c>
      <c r="AF3971" t="e">
        <f>MONTH(Table1[[#This Row],[Date Sent]])</f>
        <v>#REF!</v>
      </c>
      <c r="AG3971" t="e">
        <f>YEAR(Table1[[#This Row],[Date Sent]])</f>
        <v>#REF!</v>
      </c>
      <c r="AH3971"/>
    </row>
    <row r="3972" spans="1:34" x14ac:dyDescent="0.2">
      <c r="A3972" t="s">
        <v>3427</v>
      </c>
      <c r="B3972" t="s">
        <v>4706</v>
      </c>
      <c r="C3972" s="17">
        <v>27.3</v>
      </c>
      <c r="D3972" s="4">
        <v>45317</v>
      </c>
      <c r="E3972" s="3" t="s">
        <v>21</v>
      </c>
      <c r="F3972" s="3" t="s">
        <v>39</v>
      </c>
      <c r="G3972" s="3" t="s">
        <v>4708</v>
      </c>
      <c r="H3972" s="1"/>
      <c r="J3972"/>
      <c r="AC3972" s="5" t="e">
        <f>VLOOKUP(Table1[[#This Row],[Expense Report]],#REF!,3, 0)</f>
        <v>#REF!</v>
      </c>
      <c r="AD3972" t="s">
        <v>13522</v>
      </c>
      <c r="AE3972" t="s">
        <v>140</v>
      </c>
      <c r="AF3972" t="e">
        <f>MONTH(Table1[[#This Row],[Date Sent]])</f>
        <v>#REF!</v>
      </c>
      <c r="AG3972" t="e">
        <f>YEAR(Table1[[#This Row],[Date Sent]])</f>
        <v>#REF!</v>
      </c>
      <c r="AH3972"/>
    </row>
    <row r="3973" spans="1:34" x14ac:dyDescent="0.2">
      <c r="A3973" t="s">
        <v>3427</v>
      </c>
      <c r="B3973" t="s">
        <v>4706</v>
      </c>
      <c r="C3973" s="17">
        <v>426.56</v>
      </c>
      <c r="D3973" s="4">
        <v>45317</v>
      </c>
      <c r="E3973" s="3" t="s">
        <v>21</v>
      </c>
      <c r="F3973" s="3" t="s">
        <v>33</v>
      </c>
      <c r="G3973" s="3" t="s">
        <v>4709</v>
      </c>
      <c r="H3973" s="1"/>
      <c r="J3973"/>
      <c r="AC3973" s="5" t="e">
        <f>VLOOKUP(Table1[[#This Row],[Expense Report]],#REF!,3, 0)</f>
        <v>#REF!</v>
      </c>
      <c r="AD3973" t="s">
        <v>13522</v>
      </c>
      <c r="AE3973" t="s">
        <v>140</v>
      </c>
      <c r="AF3973" t="e">
        <f>MONTH(Table1[[#This Row],[Date Sent]])</f>
        <v>#REF!</v>
      </c>
      <c r="AG3973" t="e">
        <f>YEAR(Table1[[#This Row],[Date Sent]])</f>
        <v>#REF!</v>
      </c>
      <c r="AH3973"/>
    </row>
    <row r="3974" spans="1:34" x14ac:dyDescent="0.2">
      <c r="A3974" t="s">
        <v>3427</v>
      </c>
      <c r="B3974" t="s">
        <v>4706</v>
      </c>
      <c r="C3974" s="17">
        <v>79</v>
      </c>
      <c r="D3974" s="4">
        <v>45322</v>
      </c>
      <c r="E3974" s="3" t="s">
        <v>20</v>
      </c>
      <c r="F3974" s="3" t="s">
        <v>1031</v>
      </c>
      <c r="G3974" s="3" t="s">
        <v>4710</v>
      </c>
      <c r="H3974" s="1"/>
      <c r="J3974"/>
      <c r="AC3974" s="5" t="e">
        <f>VLOOKUP(Table1[[#This Row],[Expense Report]],#REF!,3, 0)</f>
        <v>#REF!</v>
      </c>
      <c r="AD3974" t="s">
        <v>13522</v>
      </c>
      <c r="AE3974" t="s">
        <v>140</v>
      </c>
      <c r="AF3974" t="e">
        <f>MONTH(Table1[[#This Row],[Date Sent]])</f>
        <v>#REF!</v>
      </c>
      <c r="AG3974" t="e">
        <f>YEAR(Table1[[#This Row],[Date Sent]])</f>
        <v>#REF!</v>
      </c>
      <c r="AH3974"/>
    </row>
    <row r="3975" spans="1:34" x14ac:dyDescent="0.2">
      <c r="A3975" t="s">
        <v>3427</v>
      </c>
      <c r="B3975" t="s">
        <v>4706</v>
      </c>
      <c r="C3975" s="17">
        <v>512.96</v>
      </c>
      <c r="D3975" s="4">
        <v>45327</v>
      </c>
      <c r="E3975" s="3" t="s">
        <v>21</v>
      </c>
      <c r="F3975" s="3" t="s">
        <v>33</v>
      </c>
      <c r="G3975" s="3" t="s">
        <v>1334</v>
      </c>
      <c r="H3975" s="1"/>
      <c r="J3975"/>
      <c r="AC3975" s="5" t="e">
        <f>VLOOKUP(Table1[[#This Row],[Expense Report]],#REF!,3, 0)</f>
        <v>#REF!</v>
      </c>
      <c r="AD3975" t="s">
        <v>13522</v>
      </c>
      <c r="AE3975" t="s">
        <v>140</v>
      </c>
      <c r="AF3975" t="e">
        <f>MONTH(Table1[[#This Row],[Date Sent]])</f>
        <v>#REF!</v>
      </c>
      <c r="AG3975" t="e">
        <f>YEAR(Table1[[#This Row],[Date Sent]])</f>
        <v>#REF!</v>
      </c>
      <c r="AH3975"/>
    </row>
    <row r="3976" spans="1:34" x14ac:dyDescent="0.2">
      <c r="A3976" t="s">
        <v>3427</v>
      </c>
      <c r="B3976" t="s">
        <v>4706</v>
      </c>
      <c r="C3976" s="17">
        <v>798.79</v>
      </c>
      <c r="D3976" s="4">
        <v>45328</v>
      </c>
      <c r="E3976" s="3" t="s">
        <v>21</v>
      </c>
      <c r="F3976" s="3" t="s">
        <v>33</v>
      </c>
      <c r="G3976" s="3" t="s">
        <v>4711</v>
      </c>
      <c r="H3976" s="1"/>
      <c r="J3976"/>
      <c r="AC3976" s="5" t="e">
        <f>VLOOKUP(Table1[[#This Row],[Expense Report]],#REF!,3, 0)</f>
        <v>#REF!</v>
      </c>
      <c r="AD3976" t="s">
        <v>13522</v>
      </c>
      <c r="AE3976" t="s">
        <v>140</v>
      </c>
      <c r="AF3976" t="e">
        <f>MONTH(Table1[[#This Row],[Date Sent]])</f>
        <v>#REF!</v>
      </c>
      <c r="AG3976" t="e">
        <f>YEAR(Table1[[#This Row],[Date Sent]])</f>
        <v>#REF!</v>
      </c>
      <c r="AH3976"/>
    </row>
    <row r="3977" spans="1:34" x14ac:dyDescent="0.2">
      <c r="A3977" t="s">
        <v>3427</v>
      </c>
      <c r="B3977" t="s">
        <v>4706</v>
      </c>
      <c r="C3977" s="17">
        <v>170.52</v>
      </c>
      <c r="D3977" s="4">
        <v>45329</v>
      </c>
      <c r="E3977" s="3" t="s">
        <v>21</v>
      </c>
      <c r="F3977" s="3" t="s">
        <v>33</v>
      </c>
      <c r="G3977" s="3" t="s">
        <v>4712</v>
      </c>
      <c r="H3977" s="1"/>
      <c r="J3977"/>
      <c r="AC3977" s="5" t="e">
        <f>VLOOKUP(Table1[[#This Row],[Expense Report]],#REF!,3, 0)</f>
        <v>#REF!</v>
      </c>
      <c r="AD3977" t="s">
        <v>13522</v>
      </c>
      <c r="AE3977" t="s">
        <v>140</v>
      </c>
      <c r="AF3977" t="e">
        <f>MONTH(Table1[[#This Row],[Date Sent]])</f>
        <v>#REF!</v>
      </c>
      <c r="AG3977" t="e">
        <f>YEAR(Table1[[#This Row],[Date Sent]])</f>
        <v>#REF!</v>
      </c>
      <c r="AH3977"/>
    </row>
    <row r="3978" spans="1:34" x14ac:dyDescent="0.2">
      <c r="A3978" t="s">
        <v>3427</v>
      </c>
      <c r="B3978" t="s">
        <v>4706</v>
      </c>
      <c r="C3978" s="17">
        <v>784.15</v>
      </c>
      <c r="D3978" s="4">
        <v>45329</v>
      </c>
      <c r="E3978" s="3" t="s">
        <v>21</v>
      </c>
      <c r="F3978" s="3" t="s">
        <v>33</v>
      </c>
      <c r="G3978" s="3" t="s">
        <v>4713</v>
      </c>
      <c r="H3978" s="1"/>
      <c r="J3978"/>
      <c r="AC3978" s="5" t="e">
        <f>VLOOKUP(Table1[[#This Row],[Expense Report]],#REF!,3, 0)</f>
        <v>#REF!</v>
      </c>
      <c r="AD3978" t="s">
        <v>13522</v>
      </c>
      <c r="AE3978" t="s">
        <v>140</v>
      </c>
      <c r="AF3978" t="e">
        <f>MONTH(Table1[[#This Row],[Date Sent]])</f>
        <v>#REF!</v>
      </c>
      <c r="AG3978" t="e">
        <f>YEAR(Table1[[#This Row],[Date Sent]])</f>
        <v>#REF!</v>
      </c>
      <c r="AH3978"/>
    </row>
    <row r="3979" spans="1:34" x14ac:dyDescent="0.2">
      <c r="A3979" t="s">
        <v>3427</v>
      </c>
      <c r="B3979" t="s">
        <v>4706</v>
      </c>
      <c r="C3979" s="17">
        <v>20.32</v>
      </c>
      <c r="D3979" s="4">
        <v>45330</v>
      </c>
      <c r="E3979" s="3" t="s">
        <v>21</v>
      </c>
      <c r="F3979" s="3" t="s">
        <v>15</v>
      </c>
      <c r="G3979" s="3" t="s">
        <v>1175</v>
      </c>
      <c r="H3979" s="1"/>
      <c r="J3979"/>
      <c r="AC3979" s="5" t="e">
        <f>VLOOKUP(Table1[[#This Row],[Expense Report]],#REF!,3, 0)</f>
        <v>#REF!</v>
      </c>
      <c r="AD3979" t="s">
        <v>13522</v>
      </c>
      <c r="AE3979" t="s">
        <v>140</v>
      </c>
      <c r="AF3979" t="e">
        <f>MONTH(Table1[[#This Row],[Date Sent]])</f>
        <v>#REF!</v>
      </c>
      <c r="AG3979" t="e">
        <f>YEAR(Table1[[#This Row],[Date Sent]])</f>
        <v>#REF!</v>
      </c>
      <c r="AH3979"/>
    </row>
    <row r="3980" spans="1:34" x14ac:dyDescent="0.2">
      <c r="A3980" t="s">
        <v>3427</v>
      </c>
      <c r="B3980" t="s">
        <v>4706</v>
      </c>
      <c r="C3980" s="17">
        <v>-669.6</v>
      </c>
      <c r="D3980" s="4">
        <v>45330</v>
      </c>
      <c r="E3980" s="3" t="s">
        <v>21</v>
      </c>
      <c r="F3980" s="3" t="s">
        <v>33</v>
      </c>
      <c r="G3980" s="3" t="s">
        <v>4714</v>
      </c>
      <c r="H3980" s="1"/>
      <c r="J3980"/>
      <c r="AC3980" s="5" t="e">
        <f>VLOOKUP(Table1[[#This Row],[Expense Report]],#REF!,3, 0)</f>
        <v>#REF!</v>
      </c>
      <c r="AD3980" t="s">
        <v>13522</v>
      </c>
      <c r="AE3980" t="s">
        <v>140</v>
      </c>
      <c r="AF3980" t="e">
        <f>MONTH(Table1[[#This Row],[Date Sent]])</f>
        <v>#REF!</v>
      </c>
      <c r="AG3980" t="e">
        <f>YEAR(Table1[[#This Row],[Date Sent]])</f>
        <v>#REF!</v>
      </c>
      <c r="AH3980"/>
    </row>
    <row r="3981" spans="1:34" x14ac:dyDescent="0.2">
      <c r="A3981" t="s">
        <v>3427</v>
      </c>
      <c r="B3981" t="s">
        <v>4706</v>
      </c>
      <c r="C3981" s="17">
        <v>58.51</v>
      </c>
      <c r="D3981" s="4">
        <v>45335</v>
      </c>
      <c r="E3981" s="3" t="s">
        <v>21</v>
      </c>
      <c r="F3981" s="3" t="s">
        <v>39</v>
      </c>
      <c r="G3981" s="3" t="s">
        <v>4715</v>
      </c>
      <c r="H3981" s="1"/>
      <c r="J3981"/>
      <c r="AC3981" s="5" t="e">
        <f>VLOOKUP(Table1[[#This Row],[Expense Report]],#REF!,3, 0)</f>
        <v>#REF!</v>
      </c>
      <c r="AD3981" t="s">
        <v>13522</v>
      </c>
      <c r="AE3981" t="s">
        <v>140</v>
      </c>
      <c r="AF3981" t="e">
        <f>MONTH(Table1[[#This Row],[Date Sent]])</f>
        <v>#REF!</v>
      </c>
      <c r="AG3981" t="e">
        <f>YEAR(Table1[[#This Row],[Date Sent]])</f>
        <v>#REF!</v>
      </c>
      <c r="AH3981"/>
    </row>
    <row r="3982" spans="1:34" x14ac:dyDescent="0.2">
      <c r="A3982" t="s">
        <v>4716</v>
      </c>
      <c r="B3982" t="s">
        <v>4717</v>
      </c>
      <c r="C3982" s="17">
        <v>681.64</v>
      </c>
      <c r="D3982" s="4">
        <v>45331</v>
      </c>
      <c r="E3982" s="3" t="s">
        <v>21</v>
      </c>
      <c r="F3982" s="3" t="s">
        <v>15</v>
      </c>
      <c r="G3982" s="3" t="s">
        <v>4718</v>
      </c>
      <c r="H3982" s="1"/>
      <c r="J3982"/>
      <c r="AC3982" s="5" t="e">
        <f>VLOOKUP(Table1[[#This Row],[Expense Report]],#REF!,3, 0)</f>
        <v>#REF!</v>
      </c>
      <c r="AD3982" t="s">
        <v>13211</v>
      </c>
      <c r="AE3982" t="s">
        <v>13208</v>
      </c>
      <c r="AF3982" t="e">
        <f>MONTH(Table1[[#This Row],[Date Sent]])</f>
        <v>#REF!</v>
      </c>
      <c r="AG3982" t="e">
        <f>YEAR(Table1[[#This Row],[Date Sent]])</f>
        <v>#REF!</v>
      </c>
      <c r="AH3982"/>
    </row>
    <row r="3983" spans="1:34" x14ac:dyDescent="0.2">
      <c r="A3983" t="s">
        <v>4716</v>
      </c>
      <c r="B3983" t="s">
        <v>4719</v>
      </c>
      <c r="C3983" s="17">
        <v>656.26</v>
      </c>
      <c r="D3983" s="4">
        <v>45329</v>
      </c>
      <c r="E3983" s="3" t="s">
        <v>21</v>
      </c>
      <c r="F3983" s="3" t="s">
        <v>15</v>
      </c>
      <c r="G3983" s="3" t="s">
        <v>4720</v>
      </c>
      <c r="H3983" s="1"/>
      <c r="J3983"/>
      <c r="AC3983" s="5" t="e">
        <f>VLOOKUP(Table1[[#This Row],[Expense Report]],#REF!,3, 0)</f>
        <v>#REF!</v>
      </c>
      <c r="AD3983" t="s">
        <v>13211</v>
      </c>
      <c r="AE3983" t="s">
        <v>13208</v>
      </c>
      <c r="AF3983" t="e">
        <f>MONTH(Table1[[#This Row],[Date Sent]])</f>
        <v>#REF!</v>
      </c>
      <c r="AG3983" t="e">
        <f>YEAR(Table1[[#This Row],[Date Sent]])</f>
        <v>#REF!</v>
      </c>
      <c r="AH3983"/>
    </row>
    <row r="3984" spans="1:34" x14ac:dyDescent="0.2">
      <c r="A3984" t="s">
        <v>4716</v>
      </c>
      <c r="B3984" t="s">
        <v>4719</v>
      </c>
      <c r="C3984" s="17">
        <v>50.3</v>
      </c>
      <c r="D3984" s="4">
        <v>45331</v>
      </c>
      <c r="E3984" s="3" t="s">
        <v>21</v>
      </c>
      <c r="F3984" s="3" t="s">
        <v>15</v>
      </c>
      <c r="G3984" s="3" t="s">
        <v>4721</v>
      </c>
      <c r="H3984" s="1"/>
      <c r="J3984"/>
      <c r="AC3984" s="5" t="e">
        <f>VLOOKUP(Table1[[#This Row],[Expense Report]],#REF!,3, 0)</f>
        <v>#REF!</v>
      </c>
      <c r="AD3984" t="s">
        <v>13211</v>
      </c>
      <c r="AE3984" t="s">
        <v>13208</v>
      </c>
      <c r="AF3984" t="e">
        <f>MONTH(Table1[[#This Row],[Date Sent]])</f>
        <v>#REF!</v>
      </c>
      <c r="AG3984" t="e">
        <f>YEAR(Table1[[#This Row],[Date Sent]])</f>
        <v>#REF!</v>
      </c>
      <c r="AH3984"/>
    </row>
    <row r="3985" spans="1:34" x14ac:dyDescent="0.2">
      <c r="A3985" t="s">
        <v>4716</v>
      </c>
      <c r="B3985" t="s">
        <v>4722</v>
      </c>
      <c r="C3985" s="17">
        <v>498.81</v>
      </c>
      <c r="D3985" s="4">
        <v>45327</v>
      </c>
      <c r="E3985" s="3" t="s">
        <v>21</v>
      </c>
      <c r="F3985" s="3" t="s">
        <v>15</v>
      </c>
      <c r="G3985" s="3" t="s">
        <v>4723</v>
      </c>
      <c r="H3985" s="1"/>
      <c r="J3985"/>
      <c r="AC3985" s="5" t="e">
        <f>VLOOKUP(Table1[[#This Row],[Expense Report]],#REF!,3, 0)</f>
        <v>#REF!</v>
      </c>
      <c r="AD3985" t="s">
        <v>13211</v>
      </c>
      <c r="AE3985" t="s">
        <v>13208</v>
      </c>
      <c r="AF3985" t="e">
        <f>MONTH(Table1[[#This Row],[Date Sent]])</f>
        <v>#REF!</v>
      </c>
      <c r="AG3985" t="e">
        <f>YEAR(Table1[[#This Row],[Date Sent]])</f>
        <v>#REF!</v>
      </c>
      <c r="AH3985"/>
    </row>
    <row r="3986" spans="1:34" x14ac:dyDescent="0.2">
      <c r="A3986" t="s">
        <v>4716</v>
      </c>
      <c r="B3986" t="s">
        <v>4722</v>
      </c>
      <c r="C3986" s="17">
        <v>47.86</v>
      </c>
      <c r="D3986" s="4">
        <v>45331</v>
      </c>
      <c r="E3986" s="3" t="s">
        <v>21</v>
      </c>
      <c r="F3986" s="3" t="s">
        <v>15</v>
      </c>
      <c r="G3986" s="3" t="s">
        <v>4724</v>
      </c>
      <c r="H3986" s="1"/>
      <c r="J3986"/>
      <c r="AC3986" s="5" t="e">
        <f>VLOOKUP(Table1[[#This Row],[Expense Report]],#REF!,3, 0)</f>
        <v>#REF!</v>
      </c>
      <c r="AD3986" t="s">
        <v>13211</v>
      </c>
      <c r="AE3986" t="s">
        <v>13208</v>
      </c>
      <c r="AF3986" t="e">
        <f>MONTH(Table1[[#This Row],[Date Sent]])</f>
        <v>#REF!</v>
      </c>
      <c r="AG3986" t="e">
        <f>YEAR(Table1[[#This Row],[Date Sent]])</f>
        <v>#REF!</v>
      </c>
      <c r="AH3986"/>
    </row>
    <row r="3987" spans="1:34" x14ac:dyDescent="0.2">
      <c r="A3987" t="s">
        <v>4716</v>
      </c>
      <c r="B3987" t="s">
        <v>4725</v>
      </c>
      <c r="C3987" s="17">
        <v>158.02000000000001</v>
      </c>
      <c r="D3987" s="4">
        <v>45331</v>
      </c>
      <c r="E3987" s="3" t="s">
        <v>21</v>
      </c>
      <c r="F3987" s="3" t="s">
        <v>15</v>
      </c>
      <c r="G3987" s="3" t="s">
        <v>4726</v>
      </c>
      <c r="H3987" s="1"/>
      <c r="J3987"/>
      <c r="AC3987" s="5" t="e">
        <f>VLOOKUP(Table1[[#This Row],[Expense Report]],#REF!,3, 0)</f>
        <v>#REF!</v>
      </c>
      <c r="AD3987" t="s">
        <v>13211</v>
      </c>
      <c r="AE3987" t="s">
        <v>13208</v>
      </c>
      <c r="AF3987" t="e">
        <f>MONTH(Table1[[#This Row],[Date Sent]])</f>
        <v>#REF!</v>
      </c>
      <c r="AG3987" t="e">
        <f>YEAR(Table1[[#This Row],[Date Sent]])</f>
        <v>#REF!</v>
      </c>
      <c r="AH3987"/>
    </row>
    <row r="3988" spans="1:34" x14ac:dyDescent="0.2">
      <c r="A3988" t="s">
        <v>4716</v>
      </c>
      <c r="B3988" t="s">
        <v>4727</v>
      </c>
      <c r="C3988" s="17">
        <v>156.54</v>
      </c>
      <c r="D3988" s="4">
        <v>45331</v>
      </c>
      <c r="E3988" s="3" t="s">
        <v>21</v>
      </c>
      <c r="F3988" s="3" t="s">
        <v>15</v>
      </c>
      <c r="G3988" s="3" t="s">
        <v>4728</v>
      </c>
      <c r="H3988" s="1"/>
      <c r="J3988"/>
      <c r="AC3988" s="5" t="e">
        <f>VLOOKUP(Table1[[#This Row],[Expense Report]],#REF!,3, 0)</f>
        <v>#REF!</v>
      </c>
      <c r="AD3988" t="s">
        <v>13211</v>
      </c>
      <c r="AE3988" t="s">
        <v>13208</v>
      </c>
      <c r="AF3988" t="e">
        <f>MONTH(Table1[[#This Row],[Date Sent]])</f>
        <v>#REF!</v>
      </c>
      <c r="AG3988" t="e">
        <f>YEAR(Table1[[#This Row],[Date Sent]])</f>
        <v>#REF!</v>
      </c>
      <c r="AH3988"/>
    </row>
    <row r="3989" spans="1:34" x14ac:dyDescent="0.2">
      <c r="A3989" t="s">
        <v>4716</v>
      </c>
      <c r="B3989" t="s">
        <v>4727</v>
      </c>
      <c r="C3989" s="17">
        <v>314.58999999999997</v>
      </c>
      <c r="D3989" s="4">
        <v>45344</v>
      </c>
      <c r="E3989" s="3" t="s">
        <v>21</v>
      </c>
      <c r="F3989" s="3" t="s">
        <v>33</v>
      </c>
      <c r="G3989" s="3" t="s">
        <v>4729</v>
      </c>
      <c r="H3989" s="1"/>
      <c r="J3989"/>
      <c r="AC3989" s="5" t="e">
        <f>VLOOKUP(Table1[[#This Row],[Expense Report]],#REF!,3, 0)</f>
        <v>#REF!</v>
      </c>
      <c r="AD3989" t="s">
        <v>13211</v>
      </c>
      <c r="AE3989" t="s">
        <v>13208</v>
      </c>
      <c r="AF3989" t="e">
        <f>MONTH(Table1[[#This Row],[Date Sent]])</f>
        <v>#REF!</v>
      </c>
      <c r="AG3989" t="e">
        <f>YEAR(Table1[[#This Row],[Date Sent]])</f>
        <v>#REF!</v>
      </c>
      <c r="AH3989"/>
    </row>
    <row r="3990" spans="1:34" x14ac:dyDescent="0.2">
      <c r="A3990" t="s">
        <v>4716</v>
      </c>
      <c r="B3990" t="s">
        <v>4730</v>
      </c>
      <c r="C3990" s="17">
        <v>27.05</v>
      </c>
      <c r="D3990" s="4">
        <v>45331</v>
      </c>
      <c r="E3990" s="3" t="s">
        <v>21</v>
      </c>
      <c r="F3990" s="3" t="s">
        <v>49</v>
      </c>
      <c r="G3990" s="3" t="s">
        <v>4731</v>
      </c>
      <c r="H3990" s="1"/>
      <c r="J3990"/>
      <c r="AC3990" s="5" t="e">
        <f>VLOOKUP(Table1[[#This Row],[Expense Report]],#REF!,3, 0)</f>
        <v>#REF!</v>
      </c>
      <c r="AD3990" t="s">
        <v>13211</v>
      </c>
      <c r="AE3990" t="s">
        <v>13208</v>
      </c>
      <c r="AF3990" t="e">
        <f>MONTH(Table1[[#This Row],[Date Sent]])</f>
        <v>#REF!</v>
      </c>
      <c r="AG3990" t="e">
        <f>YEAR(Table1[[#This Row],[Date Sent]])</f>
        <v>#REF!</v>
      </c>
      <c r="AH3990"/>
    </row>
    <row r="3991" spans="1:34" x14ac:dyDescent="0.2">
      <c r="A3991" t="s">
        <v>4716</v>
      </c>
      <c r="B3991" t="s">
        <v>4730</v>
      </c>
      <c r="C3991" s="17">
        <v>47.86</v>
      </c>
      <c r="D3991" s="4">
        <v>45331</v>
      </c>
      <c r="E3991" s="3" t="s">
        <v>21</v>
      </c>
      <c r="F3991" s="3" t="s">
        <v>15</v>
      </c>
      <c r="G3991" s="3" t="s">
        <v>4732</v>
      </c>
      <c r="H3991" s="1"/>
      <c r="J3991"/>
      <c r="AC3991" s="5" t="e">
        <f>VLOOKUP(Table1[[#This Row],[Expense Report]],#REF!,3, 0)</f>
        <v>#REF!</v>
      </c>
      <c r="AD3991" t="s">
        <v>13211</v>
      </c>
      <c r="AE3991" t="s">
        <v>13208</v>
      </c>
      <c r="AF3991" t="e">
        <f>MONTH(Table1[[#This Row],[Date Sent]])</f>
        <v>#REF!</v>
      </c>
      <c r="AG3991" t="e">
        <f>YEAR(Table1[[#This Row],[Date Sent]])</f>
        <v>#REF!</v>
      </c>
      <c r="AH3991"/>
    </row>
    <row r="3992" spans="1:34" x14ac:dyDescent="0.2">
      <c r="A3992" t="s">
        <v>1578</v>
      </c>
      <c r="B3992" t="s">
        <v>4733</v>
      </c>
      <c r="C3992" s="17">
        <v>10.130000000000001</v>
      </c>
      <c r="D3992" s="4">
        <v>45316</v>
      </c>
      <c r="E3992" s="3" t="s">
        <v>27</v>
      </c>
      <c r="F3992" s="3" t="s">
        <v>39</v>
      </c>
      <c r="G3992" s="3" t="s">
        <v>1730</v>
      </c>
      <c r="H3992" s="1"/>
      <c r="J3992"/>
      <c r="AC3992" s="5" t="e">
        <f>VLOOKUP(Table1[[#This Row],[Expense Report]],#REF!,3, 0)</f>
        <v>#REF!</v>
      </c>
      <c r="AD3992" t="s">
        <v>13701</v>
      </c>
      <c r="AE3992" t="s">
        <v>73</v>
      </c>
      <c r="AF3992" t="e">
        <f>MONTH(Table1[[#This Row],[Date Sent]])</f>
        <v>#REF!</v>
      </c>
      <c r="AG3992" t="e">
        <f>YEAR(Table1[[#This Row],[Date Sent]])</f>
        <v>#REF!</v>
      </c>
      <c r="AH3992"/>
    </row>
    <row r="3993" spans="1:34" x14ac:dyDescent="0.2">
      <c r="A3993" t="s">
        <v>1578</v>
      </c>
      <c r="B3993" t="s">
        <v>4733</v>
      </c>
      <c r="C3993" s="17">
        <v>65.59</v>
      </c>
      <c r="D3993" s="4">
        <v>45320</v>
      </c>
      <c r="E3993" s="3" t="s">
        <v>21</v>
      </c>
      <c r="F3993" s="3" t="s">
        <v>33</v>
      </c>
      <c r="G3993" s="3" t="s">
        <v>2021</v>
      </c>
      <c r="H3993" s="1"/>
      <c r="J3993"/>
      <c r="AC3993" s="5" t="e">
        <f>VLOOKUP(Table1[[#This Row],[Expense Report]],#REF!,3, 0)</f>
        <v>#REF!</v>
      </c>
      <c r="AD3993" t="s">
        <v>13701</v>
      </c>
      <c r="AE3993" t="s">
        <v>73</v>
      </c>
      <c r="AF3993" t="e">
        <f>MONTH(Table1[[#This Row],[Date Sent]])</f>
        <v>#REF!</v>
      </c>
      <c r="AG3993" t="e">
        <f>YEAR(Table1[[#This Row],[Date Sent]])</f>
        <v>#REF!</v>
      </c>
      <c r="AH3993"/>
    </row>
    <row r="3994" spans="1:34" x14ac:dyDescent="0.2">
      <c r="A3994" t="s">
        <v>1578</v>
      </c>
      <c r="B3994" t="s">
        <v>4733</v>
      </c>
      <c r="C3994" s="17">
        <v>3353.39</v>
      </c>
      <c r="D3994" s="4">
        <v>45321</v>
      </c>
      <c r="E3994" s="3" t="s">
        <v>27</v>
      </c>
      <c r="F3994" s="3" t="s">
        <v>25</v>
      </c>
      <c r="G3994" s="3" t="s">
        <v>4734</v>
      </c>
      <c r="H3994" s="1"/>
      <c r="J3994"/>
      <c r="AC3994" s="5" t="e">
        <f>VLOOKUP(Table1[[#This Row],[Expense Report]],#REF!,3, 0)</f>
        <v>#REF!</v>
      </c>
      <c r="AD3994" t="s">
        <v>13701</v>
      </c>
      <c r="AE3994" t="s">
        <v>73</v>
      </c>
      <c r="AF3994" t="e">
        <f>MONTH(Table1[[#This Row],[Date Sent]])</f>
        <v>#REF!</v>
      </c>
      <c r="AG3994" t="e">
        <f>YEAR(Table1[[#This Row],[Date Sent]])</f>
        <v>#REF!</v>
      </c>
      <c r="AH3994"/>
    </row>
    <row r="3995" spans="1:34" x14ac:dyDescent="0.2">
      <c r="A3995" t="s">
        <v>1578</v>
      </c>
      <c r="B3995" t="s">
        <v>4733</v>
      </c>
      <c r="C3995" s="17">
        <v>16.07</v>
      </c>
      <c r="D3995" s="4">
        <v>45321</v>
      </c>
      <c r="E3995" s="3" t="s">
        <v>21</v>
      </c>
      <c r="F3995" s="3" t="s">
        <v>15</v>
      </c>
      <c r="G3995" s="3" t="s">
        <v>4735</v>
      </c>
      <c r="H3995" s="1"/>
      <c r="J3995"/>
      <c r="AC3995" s="5" t="e">
        <f>VLOOKUP(Table1[[#This Row],[Expense Report]],#REF!,3, 0)</f>
        <v>#REF!</v>
      </c>
      <c r="AD3995" t="s">
        <v>13701</v>
      </c>
      <c r="AE3995" t="s">
        <v>73</v>
      </c>
      <c r="AF3995" t="e">
        <f>MONTH(Table1[[#This Row],[Date Sent]])</f>
        <v>#REF!</v>
      </c>
      <c r="AG3995" t="e">
        <f>YEAR(Table1[[#This Row],[Date Sent]])</f>
        <v>#REF!</v>
      </c>
      <c r="AH3995"/>
    </row>
    <row r="3996" spans="1:34" x14ac:dyDescent="0.2">
      <c r="A3996" t="s">
        <v>1578</v>
      </c>
      <c r="B3996" t="s">
        <v>4733</v>
      </c>
      <c r="C3996" s="17">
        <v>206.7</v>
      </c>
      <c r="D3996" s="4">
        <v>45322</v>
      </c>
      <c r="E3996" s="3" t="s">
        <v>21</v>
      </c>
      <c r="F3996" s="3" t="s">
        <v>33</v>
      </c>
      <c r="G3996" s="3" t="s">
        <v>4736</v>
      </c>
      <c r="H3996" s="1"/>
      <c r="J3996"/>
      <c r="AC3996" s="5" t="e">
        <f>VLOOKUP(Table1[[#This Row],[Expense Report]],#REF!,3, 0)</f>
        <v>#REF!</v>
      </c>
      <c r="AD3996" t="s">
        <v>13701</v>
      </c>
      <c r="AE3996" t="s">
        <v>73</v>
      </c>
      <c r="AF3996" t="e">
        <f>MONTH(Table1[[#This Row],[Date Sent]])</f>
        <v>#REF!</v>
      </c>
      <c r="AG3996" t="e">
        <f>YEAR(Table1[[#This Row],[Date Sent]])</f>
        <v>#REF!</v>
      </c>
      <c r="AH3996"/>
    </row>
    <row r="3997" spans="1:34" x14ac:dyDescent="0.2">
      <c r="A3997" t="s">
        <v>1578</v>
      </c>
      <c r="B3997" t="s">
        <v>4733</v>
      </c>
      <c r="C3997" s="17">
        <v>23.74</v>
      </c>
      <c r="D3997" s="4">
        <v>45323</v>
      </c>
      <c r="E3997" s="3" t="s">
        <v>21</v>
      </c>
      <c r="F3997" s="3" t="s">
        <v>15</v>
      </c>
      <c r="G3997" s="3" t="s">
        <v>4737</v>
      </c>
      <c r="H3997" s="1"/>
      <c r="J3997"/>
      <c r="AC3997" s="5" t="e">
        <f>VLOOKUP(Table1[[#This Row],[Expense Report]],#REF!,3, 0)</f>
        <v>#REF!</v>
      </c>
      <c r="AD3997" t="s">
        <v>13701</v>
      </c>
      <c r="AE3997" t="s">
        <v>73</v>
      </c>
      <c r="AF3997" t="e">
        <f>MONTH(Table1[[#This Row],[Date Sent]])</f>
        <v>#REF!</v>
      </c>
      <c r="AG3997" t="e">
        <f>YEAR(Table1[[#This Row],[Date Sent]])</f>
        <v>#REF!</v>
      </c>
      <c r="AH3997"/>
    </row>
    <row r="3998" spans="1:34" x14ac:dyDescent="0.2">
      <c r="A3998" t="s">
        <v>1578</v>
      </c>
      <c r="B3998" t="s">
        <v>4733</v>
      </c>
      <c r="C3998" s="17">
        <v>75.59</v>
      </c>
      <c r="D3998" s="4">
        <v>45324</v>
      </c>
      <c r="E3998" s="3" t="s">
        <v>25</v>
      </c>
      <c r="F3998" s="3" t="s">
        <v>33</v>
      </c>
      <c r="G3998" s="3" t="s">
        <v>4738</v>
      </c>
      <c r="H3998" s="1"/>
      <c r="J3998"/>
      <c r="AC3998" s="5" t="e">
        <f>VLOOKUP(Table1[[#This Row],[Expense Report]],#REF!,3, 0)</f>
        <v>#REF!</v>
      </c>
      <c r="AD3998" t="s">
        <v>13701</v>
      </c>
      <c r="AE3998" t="s">
        <v>73</v>
      </c>
      <c r="AF3998" t="e">
        <f>MONTH(Table1[[#This Row],[Date Sent]])</f>
        <v>#REF!</v>
      </c>
      <c r="AG3998" t="e">
        <f>YEAR(Table1[[#This Row],[Date Sent]])</f>
        <v>#REF!</v>
      </c>
      <c r="AH3998"/>
    </row>
    <row r="3999" spans="1:34" x14ac:dyDescent="0.2">
      <c r="A3999" t="s">
        <v>1578</v>
      </c>
      <c r="B3999" t="s">
        <v>4733</v>
      </c>
      <c r="C3999" s="17">
        <v>20.39</v>
      </c>
      <c r="D3999" s="4">
        <v>45324</v>
      </c>
      <c r="E3999" s="3" t="s">
        <v>27</v>
      </c>
      <c r="F3999" s="3" t="s">
        <v>39</v>
      </c>
      <c r="G3999" s="3" t="s">
        <v>1730</v>
      </c>
      <c r="H3999" s="1"/>
      <c r="J3999"/>
      <c r="AC3999" s="5" t="e">
        <f>VLOOKUP(Table1[[#This Row],[Expense Report]],#REF!,3, 0)</f>
        <v>#REF!</v>
      </c>
      <c r="AD3999" t="s">
        <v>13701</v>
      </c>
      <c r="AE3999" t="s">
        <v>73</v>
      </c>
      <c r="AF3999" t="e">
        <f>MONTH(Table1[[#This Row],[Date Sent]])</f>
        <v>#REF!</v>
      </c>
      <c r="AG3999" t="e">
        <f>YEAR(Table1[[#This Row],[Date Sent]])</f>
        <v>#REF!</v>
      </c>
      <c r="AH3999"/>
    </row>
    <row r="4000" spans="1:34" x14ac:dyDescent="0.2">
      <c r="A4000" t="s">
        <v>1578</v>
      </c>
      <c r="B4000" t="s">
        <v>4733</v>
      </c>
      <c r="C4000" s="17">
        <v>39.950000000000003</v>
      </c>
      <c r="D4000" s="4">
        <v>45325</v>
      </c>
      <c r="E4000" s="3" t="s">
        <v>25</v>
      </c>
      <c r="F4000" s="3" t="s">
        <v>17</v>
      </c>
      <c r="G4000" s="3" t="s">
        <v>3410</v>
      </c>
      <c r="H4000" s="1"/>
      <c r="J4000"/>
      <c r="AC4000" s="5" t="e">
        <f>VLOOKUP(Table1[[#This Row],[Expense Report]],#REF!,3, 0)</f>
        <v>#REF!</v>
      </c>
      <c r="AD4000" t="s">
        <v>13701</v>
      </c>
      <c r="AE4000" t="s">
        <v>73</v>
      </c>
      <c r="AF4000" t="e">
        <f>MONTH(Table1[[#This Row],[Date Sent]])</f>
        <v>#REF!</v>
      </c>
      <c r="AG4000" t="e">
        <f>YEAR(Table1[[#This Row],[Date Sent]])</f>
        <v>#REF!</v>
      </c>
      <c r="AH4000"/>
    </row>
    <row r="4001" spans="1:34" x14ac:dyDescent="0.2">
      <c r="A4001" t="s">
        <v>1578</v>
      </c>
      <c r="B4001" t="s">
        <v>4733</v>
      </c>
      <c r="C4001" s="17">
        <v>166.16</v>
      </c>
      <c r="D4001" s="4">
        <v>45329</v>
      </c>
      <c r="E4001" s="3" t="s">
        <v>21</v>
      </c>
      <c r="F4001" s="3" t="s">
        <v>33</v>
      </c>
      <c r="G4001" s="3" t="s">
        <v>1402</v>
      </c>
      <c r="H4001" s="1"/>
      <c r="J4001"/>
      <c r="AC4001" s="5" t="e">
        <f>VLOOKUP(Table1[[#This Row],[Expense Report]],#REF!,3, 0)</f>
        <v>#REF!</v>
      </c>
      <c r="AD4001" t="s">
        <v>13701</v>
      </c>
      <c r="AE4001" t="s">
        <v>73</v>
      </c>
      <c r="AF4001" t="e">
        <f>MONTH(Table1[[#This Row],[Date Sent]])</f>
        <v>#REF!</v>
      </c>
      <c r="AG4001" t="e">
        <f>YEAR(Table1[[#This Row],[Date Sent]])</f>
        <v>#REF!</v>
      </c>
      <c r="AH4001"/>
    </row>
    <row r="4002" spans="1:34" x14ac:dyDescent="0.2">
      <c r="A4002" t="s">
        <v>1578</v>
      </c>
      <c r="B4002" t="s">
        <v>4733</v>
      </c>
      <c r="C4002" s="17">
        <v>81.41</v>
      </c>
      <c r="D4002" s="4">
        <v>45329</v>
      </c>
      <c r="E4002" s="3" t="s">
        <v>21</v>
      </c>
      <c r="F4002" s="3" t="s">
        <v>33</v>
      </c>
      <c r="G4002" s="3" t="s">
        <v>4739</v>
      </c>
      <c r="H4002" s="1"/>
      <c r="J4002"/>
      <c r="AC4002" s="5" t="e">
        <f>VLOOKUP(Table1[[#This Row],[Expense Report]],#REF!,3, 0)</f>
        <v>#REF!</v>
      </c>
      <c r="AD4002" t="s">
        <v>13701</v>
      </c>
      <c r="AE4002" t="s">
        <v>73</v>
      </c>
      <c r="AF4002" t="e">
        <f>MONTH(Table1[[#This Row],[Date Sent]])</f>
        <v>#REF!</v>
      </c>
      <c r="AG4002" t="e">
        <f>YEAR(Table1[[#This Row],[Date Sent]])</f>
        <v>#REF!</v>
      </c>
      <c r="AH4002"/>
    </row>
    <row r="4003" spans="1:34" x14ac:dyDescent="0.2">
      <c r="A4003" t="s">
        <v>1578</v>
      </c>
      <c r="B4003" t="s">
        <v>4733</v>
      </c>
      <c r="C4003" s="17">
        <v>151.09</v>
      </c>
      <c r="D4003" s="4">
        <v>45329</v>
      </c>
      <c r="E4003" s="3" t="s">
        <v>27</v>
      </c>
      <c r="F4003" s="3" t="s">
        <v>33</v>
      </c>
      <c r="G4003" s="3" t="s">
        <v>4740</v>
      </c>
      <c r="H4003" s="1"/>
      <c r="J4003"/>
      <c r="AC4003" s="5" t="e">
        <f>VLOOKUP(Table1[[#This Row],[Expense Report]],#REF!,3, 0)</f>
        <v>#REF!</v>
      </c>
      <c r="AD4003" t="s">
        <v>13701</v>
      </c>
      <c r="AE4003" t="s">
        <v>73</v>
      </c>
      <c r="AF4003" t="e">
        <f>MONTH(Table1[[#This Row],[Date Sent]])</f>
        <v>#REF!</v>
      </c>
      <c r="AG4003" t="e">
        <f>YEAR(Table1[[#This Row],[Date Sent]])</f>
        <v>#REF!</v>
      </c>
      <c r="AH4003"/>
    </row>
    <row r="4004" spans="1:34" x14ac:dyDescent="0.2">
      <c r="A4004" t="s">
        <v>1578</v>
      </c>
      <c r="B4004" t="s">
        <v>4733</v>
      </c>
      <c r="C4004" s="17">
        <v>107.99</v>
      </c>
      <c r="D4004" s="4">
        <v>45330</v>
      </c>
      <c r="E4004" s="3" t="s">
        <v>25</v>
      </c>
      <c r="F4004" s="3" t="s">
        <v>15</v>
      </c>
      <c r="G4004" s="3" t="s">
        <v>4741</v>
      </c>
      <c r="H4004" s="1"/>
      <c r="J4004"/>
      <c r="AC4004" s="5" t="e">
        <f>VLOOKUP(Table1[[#This Row],[Expense Report]],#REF!,3, 0)</f>
        <v>#REF!</v>
      </c>
      <c r="AD4004" t="s">
        <v>13701</v>
      </c>
      <c r="AE4004" t="s">
        <v>73</v>
      </c>
      <c r="AF4004" t="e">
        <f>MONTH(Table1[[#This Row],[Date Sent]])</f>
        <v>#REF!</v>
      </c>
      <c r="AG4004" t="e">
        <f>YEAR(Table1[[#This Row],[Date Sent]])</f>
        <v>#REF!</v>
      </c>
      <c r="AH4004"/>
    </row>
    <row r="4005" spans="1:34" x14ac:dyDescent="0.2">
      <c r="A4005" t="s">
        <v>1578</v>
      </c>
      <c r="B4005" t="s">
        <v>4733</v>
      </c>
      <c r="C4005" s="17">
        <v>66.95</v>
      </c>
      <c r="D4005" s="4">
        <v>45330</v>
      </c>
      <c r="E4005" s="3" t="s">
        <v>25</v>
      </c>
      <c r="F4005" s="3" t="s">
        <v>33</v>
      </c>
      <c r="G4005" s="3" t="s">
        <v>4742</v>
      </c>
      <c r="H4005" s="1"/>
      <c r="J4005"/>
      <c r="AC4005" s="5" t="e">
        <f>VLOOKUP(Table1[[#This Row],[Expense Report]],#REF!,3, 0)</f>
        <v>#REF!</v>
      </c>
      <c r="AD4005" t="s">
        <v>13701</v>
      </c>
      <c r="AE4005" t="s">
        <v>73</v>
      </c>
      <c r="AF4005" t="e">
        <f>MONTH(Table1[[#This Row],[Date Sent]])</f>
        <v>#REF!</v>
      </c>
      <c r="AG4005" t="e">
        <f>YEAR(Table1[[#This Row],[Date Sent]])</f>
        <v>#REF!</v>
      </c>
      <c r="AH4005"/>
    </row>
    <row r="4006" spans="1:34" x14ac:dyDescent="0.2">
      <c r="A4006" t="s">
        <v>1578</v>
      </c>
      <c r="B4006" t="s">
        <v>4733</v>
      </c>
      <c r="C4006" s="17">
        <v>25.91</v>
      </c>
      <c r="D4006" s="4">
        <v>45331</v>
      </c>
      <c r="E4006" s="3" t="s">
        <v>25</v>
      </c>
      <c r="F4006" s="3" t="s">
        <v>21</v>
      </c>
      <c r="G4006" s="3" t="s">
        <v>4037</v>
      </c>
      <c r="H4006" s="1"/>
      <c r="J4006"/>
      <c r="AC4006" s="5" t="e">
        <f>VLOOKUP(Table1[[#This Row],[Expense Report]],#REF!,3, 0)</f>
        <v>#REF!</v>
      </c>
      <c r="AD4006" t="s">
        <v>13701</v>
      </c>
      <c r="AE4006" t="s">
        <v>73</v>
      </c>
      <c r="AF4006" t="e">
        <f>MONTH(Table1[[#This Row],[Date Sent]])</f>
        <v>#REF!</v>
      </c>
      <c r="AG4006" t="e">
        <f>YEAR(Table1[[#This Row],[Date Sent]])</f>
        <v>#REF!</v>
      </c>
      <c r="AH4006"/>
    </row>
    <row r="4007" spans="1:34" x14ac:dyDescent="0.2">
      <c r="A4007" t="s">
        <v>1578</v>
      </c>
      <c r="B4007" t="s">
        <v>4733</v>
      </c>
      <c r="C4007" s="17">
        <v>65.59</v>
      </c>
      <c r="D4007" s="4">
        <v>45333</v>
      </c>
      <c r="E4007" s="3" t="s">
        <v>21</v>
      </c>
      <c r="F4007" s="3" t="s">
        <v>33</v>
      </c>
      <c r="G4007" s="3" t="s">
        <v>1596</v>
      </c>
      <c r="H4007" s="1"/>
      <c r="J4007"/>
      <c r="AC4007" s="5" t="e">
        <f>VLOOKUP(Table1[[#This Row],[Expense Report]],#REF!,3, 0)</f>
        <v>#REF!</v>
      </c>
      <c r="AD4007" t="s">
        <v>13701</v>
      </c>
      <c r="AE4007" t="s">
        <v>73</v>
      </c>
      <c r="AF4007" t="e">
        <f>MONTH(Table1[[#This Row],[Date Sent]])</f>
        <v>#REF!</v>
      </c>
      <c r="AG4007" t="e">
        <f>YEAR(Table1[[#This Row],[Date Sent]])</f>
        <v>#REF!</v>
      </c>
      <c r="AH4007"/>
    </row>
    <row r="4008" spans="1:34" x14ac:dyDescent="0.2">
      <c r="A4008" t="s">
        <v>1578</v>
      </c>
      <c r="B4008" t="s">
        <v>4733</v>
      </c>
      <c r="C4008" s="17">
        <v>15.11</v>
      </c>
      <c r="D4008" s="4">
        <v>45334</v>
      </c>
      <c r="E4008" s="3" t="s">
        <v>25</v>
      </c>
      <c r="F4008" s="3" t="s">
        <v>21</v>
      </c>
      <c r="G4008" s="3" t="s">
        <v>4743</v>
      </c>
      <c r="H4008" s="1"/>
      <c r="J4008"/>
      <c r="AC4008" s="5" t="e">
        <f>VLOOKUP(Table1[[#This Row],[Expense Report]],#REF!,3, 0)</f>
        <v>#REF!</v>
      </c>
      <c r="AD4008" t="s">
        <v>13701</v>
      </c>
      <c r="AE4008" t="s">
        <v>73</v>
      </c>
      <c r="AF4008" t="e">
        <f>MONTH(Table1[[#This Row],[Date Sent]])</f>
        <v>#REF!</v>
      </c>
      <c r="AG4008" t="e">
        <f>YEAR(Table1[[#This Row],[Date Sent]])</f>
        <v>#REF!</v>
      </c>
      <c r="AH4008"/>
    </row>
    <row r="4009" spans="1:34" x14ac:dyDescent="0.2">
      <c r="A4009" t="s">
        <v>1578</v>
      </c>
      <c r="B4009" t="s">
        <v>4733</v>
      </c>
      <c r="C4009" s="17">
        <v>330.52</v>
      </c>
      <c r="D4009" s="4">
        <v>45336</v>
      </c>
      <c r="E4009" s="3" t="s">
        <v>21</v>
      </c>
      <c r="F4009" s="3" t="s">
        <v>33</v>
      </c>
      <c r="G4009" s="3" t="s">
        <v>4744</v>
      </c>
      <c r="H4009" s="1"/>
      <c r="J4009"/>
      <c r="AC4009" s="5" t="e">
        <f>VLOOKUP(Table1[[#This Row],[Expense Report]],#REF!,3, 0)</f>
        <v>#REF!</v>
      </c>
      <c r="AD4009" t="s">
        <v>13701</v>
      </c>
      <c r="AE4009" t="s">
        <v>73</v>
      </c>
      <c r="AF4009" t="e">
        <f>MONTH(Table1[[#This Row],[Date Sent]])</f>
        <v>#REF!</v>
      </c>
      <c r="AG4009" t="e">
        <f>YEAR(Table1[[#This Row],[Date Sent]])</f>
        <v>#REF!</v>
      </c>
      <c r="AH4009"/>
    </row>
    <row r="4010" spans="1:34" x14ac:dyDescent="0.2">
      <c r="A4010" t="s">
        <v>1578</v>
      </c>
      <c r="B4010" t="s">
        <v>4733</v>
      </c>
      <c r="C4010" s="17">
        <v>12.94</v>
      </c>
      <c r="D4010" s="4">
        <v>45336</v>
      </c>
      <c r="E4010" s="3" t="s">
        <v>27</v>
      </c>
      <c r="F4010" s="3" t="s">
        <v>39</v>
      </c>
      <c r="G4010" s="3" t="s">
        <v>1730</v>
      </c>
      <c r="H4010" s="1"/>
      <c r="J4010"/>
      <c r="AC4010" s="5" t="e">
        <f>VLOOKUP(Table1[[#This Row],[Expense Report]],#REF!,3, 0)</f>
        <v>#REF!</v>
      </c>
      <c r="AD4010" t="s">
        <v>13701</v>
      </c>
      <c r="AE4010" t="s">
        <v>73</v>
      </c>
      <c r="AF4010" t="e">
        <f>MONTH(Table1[[#This Row],[Date Sent]])</f>
        <v>#REF!</v>
      </c>
      <c r="AG4010" t="e">
        <f>YEAR(Table1[[#This Row],[Date Sent]])</f>
        <v>#REF!</v>
      </c>
      <c r="AH4010"/>
    </row>
    <row r="4011" spans="1:34" x14ac:dyDescent="0.2">
      <c r="A4011" t="s">
        <v>1578</v>
      </c>
      <c r="B4011" t="s">
        <v>4733</v>
      </c>
      <c r="C4011" s="17">
        <v>14.56</v>
      </c>
      <c r="D4011" s="4">
        <v>45336</v>
      </c>
      <c r="E4011" s="3" t="s">
        <v>27</v>
      </c>
      <c r="F4011" s="3" t="s">
        <v>39</v>
      </c>
      <c r="G4011" s="3" t="s">
        <v>1730</v>
      </c>
      <c r="H4011" s="1"/>
      <c r="J4011"/>
      <c r="AC4011" s="5" t="e">
        <f>VLOOKUP(Table1[[#This Row],[Expense Report]],#REF!,3, 0)</f>
        <v>#REF!</v>
      </c>
      <c r="AD4011" t="s">
        <v>13701</v>
      </c>
      <c r="AE4011" t="s">
        <v>73</v>
      </c>
      <c r="AF4011" t="e">
        <f>MONTH(Table1[[#This Row],[Date Sent]])</f>
        <v>#REF!</v>
      </c>
      <c r="AG4011" t="e">
        <f>YEAR(Table1[[#This Row],[Date Sent]])</f>
        <v>#REF!</v>
      </c>
      <c r="AH4011"/>
    </row>
    <row r="4012" spans="1:34" x14ac:dyDescent="0.2">
      <c r="A4012" t="s">
        <v>1578</v>
      </c>
      <c r="B4012" t="s">
        <v>4733</v>
      </c>
      <c r="C4012" s="17">
        <v>265.64</v>
      </c>
      <c r="D4012" s="4">
        <v>45338</v>
      </c>
      <c r="E4012" s="3" t="s">
        <v>23</v>
      </c>
      <c r="F4012" s="3" t="s">
        <v>39</v>
      </c>
      <c r="G4012" s="3" t="s">
        <v>1730</v>
      </c>
      <c r="H4012" s="1"/>
      <c r="J4012"/>
      <c r="AC4012" s="5" t="e">
        <f>VLOOKUP(Table1[[#This Row],[Expense Report]],#REF!,3, 0)</f>
        <v>#REF!</v>
      </c>
      <c r="AD4012" t="s">
        <v>13701</v>
      </c>
      <c r="AE4012" t="s">
        <v>73</v>
      </c>
      <c r="AF4012" t="e">
        <f>MONTH(Table1[[#This Row],[Date Sent]])</f>
        <v>#REF!</v>
      </c>
      <c r="AG4012" t="e">
        <f>YEAR(Table1[[#This Row],[Date Sent]])</f>
        <v>#REF!</v>
      </c>
      <c r="AH4012"/>
    </row>
    <row r="4013" spans="1:34" x14ac:dyDescent="0.2">
      <c r="A4013" t="s">
        <v>1578</v>
      </c>
      <c r="B4013" t="s">
        <v>4733</v>
      </c>
      <c r="C4013" s="17">
        <v>36.700000000000003</v>
      </c>
      <c r="D4013" s="4">
        <v>45338</v>
      </c>
      <c r="E4013" s="3" t="s">
        <v>25</v>
      </c>
      <c r="F4013" s="3" t="s">
        <v>33</v>
      </c>
      <c r="G4013" s="3" t="s">
        <v>4745</v>
      </c>
      <c r="H4013" s="1"/>
      <c r="J4013"/>
      <c r="AC4013" s="5" t="e">
        <f>VLOOKUP(Table1[[#This Row],[Expense Report]],#REF!,3, 0)</f>
        <v>#REF!</v>
      </c>
      <c r="AD4013" t="s">
        <v>13701</v>
      </c>
      <c r="AE4013" t="s">
        <v>73</v>
      </c>
      <c r="AF4013" t="e">
        <f>MONTH(Table1[[#This Row],[Date Sent]])</f>
        <v>#REF!</v>
      </c>
      <c r="AG4013" t="e">
        <f>YEAR(Table1[[#This Row],[Date Sent]])</f>
        <v>#REF!</v>
      </c>
      <c r="AH4013"/>
    </row>
    <row r="4014" spans="1:34" x14ac:dyDescent="0.2">
      <c r="A4014" t="s">
        <v>2850</v>
      </c>
      <c r="B4014" t="s">
        <v>4746</v>
      </c>
      <c r="C4014" s="17">
        <v>18.670000000000002</v>
      </c>
      <c r="D4014" s="4">
        <v>45317</v>
      </c>
      <c r="E4014" s="3" t="s">
        <v>24</v>
      </c>
      <c r="F4014" s="3" t="s">
        <v>18</v>
      </c>
      <c r="G4014" s="3" t="s">
        <v>1153</v>
      </c>
      <c r="H4014" s="1"/>
      <c r="J4014"/>
      <c r="AC4014" s="5" t="e">
        <f>VLOOKUP(Table1[[#This Row],[Expense Report]],#REF!,3, 0)</f>
        <v>#REF!</v>
      </c>
      <c r="AD4014" t="s">
        <v>14675</v>
      </c>
      <c r="AE4014" t="s">
        <v>73</v>
      </c>
      <c r="AF4014" t="e">
        <f>MONTH(Table1[[#This Row],[Date Sent]])</f>
        <v>#REF!</v>
      </c>
      <c r="AG4014" t="e">
        <f>YEAR(Table1[[#This Row],[Date Sent]])</f>
        <v>#REF!</v>
      </c>
      <c r="AH4014"/>
    </row>
    <row r="4015" spans="1:34" x14ac:dyDescent="0.2">
      <c r="A4015" t="s">
        <v>2850</v>
      </c>
      <c r="B4015" t="s">
        <v>4746</v>
      </c>
      <c r="C4015" s="17">
        <v>14.62</v>
      </c>
      <c r="D4015" s="4">
        <v>45318</v>
      </c>
      <c r="E4015" s="3" t="s">
        <v>24</v>
      </c>
      <c r="F4015" s="3" t="s">
        <v>18</v>
      </c>
      <c r="G4015" s="3" t="s">
        <v>1153</v>
      </c>
      <c r="H4015" s="1"/>
      <c r="J4015"/>
      <c r="AC4015" s="5" t="e">
        <f>VLOOKUP(Table1[[#This Row],[Expense Report]],#REF!,3, 0)</f>
        <v>#REF!</v>
      </c>
      <c r="AD4015" t="s">
        <v>14675</v>
      </c>
      <c r="AE4015" t="s">
        <v>73</v>
      </c>
      <c r="AF4015" t="e">
        <f>MONTH(Table1[[#This Row],[Date Sent]])</f>
        <v>#REF!</v>
      </c>
      <c r="AG4015" t="e">
        <f>YEAR(Table1[[#This Row],[Date Sent]])</f>
        <v>#REF!</v>
      </c>
      <c r="AH4015"/>
    </row>
    <row r="4016" spans="1:34" x14ac:dyDescent="0.2">
      <c r="A4016" t="s">
        <v>2850</v>
      </c>
      <c r="B4016" t="s">
        <v>4746</v>
      </c>
      <c r="C4016" s="17">
        <v>62.55</v>
      </c>
      <c r="D4016" s="4">
        <v>45321</v>
      </c>
      <c r="E4016" s="3" t="s">
        <v>21</v>
      </c>
      <c r="F4016" s="3" t="s">
        <v>33</v>
      </c>
      <c r="G4016" s="3" t="s">
        <v>1075</v>
      </c>
      <c r="H4016" s="1"/>
      <c r="J4016"/>
      <c r="AC4016" s="5" t="e">
        <f>VLOOKUP(Table1[[#This Row],[Expense Report]],#REF!,3, 0)</f>
        <v>#REF!</v>
      </c>
      <c r="AD4016" t="s">
        <v>14675</v>
      </c>
      <c r="AE4016" t="s">
        <v>73</v>
      </c>
      <c r="AF4016" t="e">
        <f>MONTH(Table1[[#This Row],[Date Sent]])</f>
        <v>#REF!</v>
      </c>
      <c r="AG4016" t="e">
        <f>YEAR(Table1[[#This Row],[Date Sent]])</f>
        <v>#REF!</v>
      </c>
      <c r="AH4016"/>
    </row>
    <row r="4017" spans="1:34" x14ac:dyDescent="0.2">
      <c r="A4017" t="s">
        <v>2850</v>
      </c>
      <c r="B4017" t="s">
        <v>4746</v>
      </c>
      <c r="C4017" s="17">
        <v>14.88</v>
      </c>
      <c r="D4017" s="4">
        <v>45321</v>
      </c>
      <c r="E4017" s="3" t="s">
        <v>21</v>
      </c>
      <c r="F4017" s="3" t="s">
        <v>33</v>
      </c>
      <c r="G4017" s="3" t="s">
        <v>4747</v>
      </c>
      <c r="H4017" s="1"/>
      <c r="J4017"/>
      <c r="AC4017" s="5" t="e">
        <f>VLOOKUP(Table1[[#This Row],[Expense Report]],#REF!,3, 0)</f>
        <v>#REF!</v>
      </c>
      <c r="AD4017" t="s">
        <v>14675</v>
      </c>
      <c r="AE4017" t="s">
        <v>73</v>
      </c>
      <c r="AF4017" t="e">
        <f>MONTH(Table1[[#This Row],[Date Sent]])</f>
        <v>#REF!</v>
      </c>
      <c r="AG4017" t="e">
        <f>YEAR(Table1[[#This Row],[Date Sent]])</f>
        <v>#REF!</v>
      </c>
      <c r="AH4017"/>
    </row>
    <row r="4018" spans="1:34" x14ac:dyDescent="0.2">
      <c r="A4018" t="s">
        <v>2850</v>
      </c>
      <c r="B4018" t="s">
        <v>4746</v>
      </c>
      <c r="C4018" s="17">
        <v>63.14</v>
      </c>
      <c r="D4018" s="4">
        <v>45331</v>
      </c>
      <c r="E4018" s="3" t="s">
        <v>21</v>
      </c>
      <c r="F4018" s="3" t="s">
        <v>33</v>
      </c>
      <c r="G4018" s="3" t="s">
        <v>4748</v>
      </c>
      <c r="H4018" s="1"/>
      <c r="J4018"/>
      <c r="AC4018" s="5" t="e">
        <f>VLOOKUP(Table1[[#This Row],[Expense Report]],#REF!,3, 0)</f>
        <v>#REF!</v>
      </c>
      <c r="AD4018" t="s">
        <v>14675</v>
      </c>
      <c r="AE4018" t="s">
        <v>73</v>
      </c>
      <c r="AF4018" t="e">
        <f>MONTH(Table1[[#This Row],[Date Sent]])</f>
        <v>#REF!</v>
      </c>
      <c r="AG4018" t="e">
        <f>YEAR(Table1[[#This Row],[Date Sent]])</f>
        <v>#REF!</v>
      </c>
      <c r="AH4018"/>
    </row>
    <row r="4019" spans="1:34" x14ac:dyDescent="0.2">
      <c r="A4019" t="s">
        <v>2850</v>
      </c>
      <c r="B4019" t="s">
        <v>4746</v>
      </c>
      <c r="C4019" s="17">
        <v>29.87</v>
      </c>
      <c r="D4019" s="4">
        <v>45331</v>
      </c>
      <c r="E4019" s="3" t="s">
        <v>24</v>
      </c>
      <c r="F4019" s="3" t="s">
        <v>18</v>
      </c>
      <c r="G4019" s="3" t="s">
        <v>1153</v>
      </c>
      <c r="H4019" s="1"/>
      <c r="J4019"/>
      <c r="AC4019" s="5" t="e">
        <f>VLOOKUP(Table1[[#This Row],[Expense Report]],#REF!,3, 0)</f>
        <v>#REF!</v>
      </c>
      <c r="AD4019" t="s">
        <v>14675</v>
      </c>
      <c r="AE4019" t="s">
        <v>73</v>
      </c>
      <c r="AF4019" t="e">
        <f>MONTH(Table1[[#This Row],[Date Sent]])</f>
        <v>#REF!</v>
      </c>
      <c r="AG4019" t="e">
        <f>YEAR(Table1[[#This Row],[Date Sent]])</f>
        <v>#REF!</v>
      </c>
      <c r="AH4019"/>
    </row>
    <row r="4020" spans="1:34" x14ac:dyDescent="0.2">
      <c r="A4020" t="s">
        <v>2850</v>
      </c>
      <c r="B4020" t="s">
        <v>4746</v>
      </c>
      <c r="C4020" s="17">
        <v>234.79</v>
      </c>
      <c r="D4020" s="4">
        <v>45334</v>
      </c>
      <c r="E4020" s="3" t="s">
        <v>21</v>
      </c>
      <c r="F4020" s="3" t="s">
        <v>33</v>
      </c>
      <c r="G4020" s="3" t="s">
        <v>950</v>
      </c>
      <c r="H4020" s="1"/>
      <c r="J4020"/>
      <c r="AC4020" s="5" t="e">
        <f>VLOOKUP(Table1[[#This Row],[Expense Report]],#REF!,3, 0)</f>
        <v>#REF!</v>
      </c>
      <c r="AD4020" t="s">
        <v>14675</v>
      </c>
      <c r="AE4020" t="s">
        <v>73</v>
      </c>
      <c r="AF4020" t="e">
        <f>MONTH(Table1[[#This Row],[Date Sent]])</f>
        <v>#REF!</v>
      </c>
      <c r="AG4020" t="e">
        <f>YEAR(Table1[[#This Row],[Date Sent]])</f>
        <v>#REF!</v>
      </c>
      <c r="AH4020"/>
    </row>
    <row r="4021" spans="1:34" x14ac:dyDescent="0.2">
      <c r="A4021" t="s">
        <v>3226</v>
      </c>
      <c r="B4021" t="s">
        <v>4749</v>
      </c>
      <c r="C4021" s="17">
        <v>45.34</v>
      </c>
      <c r="D4021" s="4">
        <v>45308</v>
      </c>
      <c r="E4021" s="3" t="s">
        <v>17</v>
      </c>
      <c r="F4021" s="3" t="s">
        <v>15</v>
      </c>
      <c r="G4021" s="3" t="s">
        <v>4750</v>
      </c>
      <c r="H4021" s="1"/>
      <c r="J4021"/>
      <c r="AC4021" s="5" t="e">
        <f>VLOOKUP(Table1[[#This Row],[Expense Report]],#REF!,3, 0)</f>
        <v>#REF!</v>
      </c>
      <c r="AD4021" t="s">
        <v>14702</v>
      </c>
      <c r="AE4021" t="s">
        <v>73</v>
      </c>
      <c r="AF4021" t="e">
        <f>MONTH(Table1[[#This Row],[Date Sent]])</f>
        <v>#REF!</v>
      </c>
      <c r="AG4021" t="e">
        <f>YEAR(Table1[[#This Row],[Date Sent]])</f>
        <v>#REF!</v>
      </c>
      <c r="AH4021"/>
    </row>
    <row r="4022" spans="1:34" x14ac:dyDescent="0.2">
      <c r="A4022" t="s">
        <v>3226</v>
      </c>
      <c r="B4022" t="s">
        <v>4749</v>
      </c>
      <c r="C4022" s="17">
        <v>-50.67</v>
      </c>
      <c r="D4022" s="4">
        <v>45314</v>
      </c>
      <c r="E4022" s="3" t="s">
        <v>21</v>
      </c>
      <c r="F4022" s="3" t="s">
        <v>25</v>
      </c>
      <c r="G4022" s="3" t="s">
        <v>4751</v>
      </c>
      <c r="H4022" s="1"/>
      <c r="J4022"/>
      <c r="AC4022" s="5" t="e">
        <f>VLOOKUP(Table1[[#This Row],[Expense Report]],#REF!,3, 0)</f>
        <v>#REF!</v>
      </c>
      <c r="AD4022" t="s">
        <v>14702</v>
      </c>
      <c r="AE4022" t="s">
        <v>73</v>
      </c>
      <c r="AF4022" t="e">
        <f>MONTH(Table1[[#This Row],[Date Sent]])</f>
        <v>#REF!</v>
      </c>
      <c r="AG4022" t="e">
        <f>YEAR(Table1[[#This Row],[Date Sent]])</f>
        <v>#REF!</v>
      </c>
      <c r="AH4022"/>
    </row>
    <row r="4023" spans="1:34" x14ac:dyDescent="0.2">
      <c r="A4023" t="s">
        <v>3226</v>
      </c>
      <c r="B4023" t="s">
        <v>4749</v>
      </c>
      <c r="C4023" s="17">
        <v>168.16</v>
      </c>
      <c r="D4023" s="4">
        <v>45314</v>
      </c>
      <c r="E4023" s="3" t="s">
        <v>21</v>
      </c>
      <c r="F4023" s="3" t="s">
        <v>15</v>
      </c>
      <c r="G4023" s="3" t="s">
        <v>4752</v>
      </c>
      <c r="H4023" s="1"/>
      <c r="J4023"/>
      <c r="AC4023" s="5" t="e">
        <f>VLOOKUP(Table1[[#This Row],[Expense Report]],#REF!,3, 0)</f>
        <v>#REF!</v>
      </c>
      <c r="AD4023" t="s">
        <v>14702</v>
      </c>
      <c r="AE4023" t="s">
        <v>73</v>
      </c>
      <c r="AF4023" t="e">
        <f>MONTH(Table1[[#This Row],[Date Sent]])</f>
        <v>#REF!</v>
      </c>
      <c r="AG4023" t="e">
        <f>YEAR(Table1[[#This Row],[Date Sent]])</f>
        <v>#REF!</v>
      </c>
      <c r="AH4023"/>
    </row>
    <row r="4024" spans="1:34" x14ac:dyDescent="0.2">
      <c r="A4024" t="s">
        <v>3226</v>
      </c>
      <c r="B4024" t="s">
        <v>4749</v>
      </c>
      <c r="C4024" s="17">
        <v>106.75</v>
      </c>
      <c r="D4024" s="4">
        <v>45317</v>
      </c>
      <c r="E4024" s="3" t="s">
        <v>21</v>
      </c>
      <c r="F4024" s="3" t="s">
        <v>15</v>
      </c>
      <c r="G4024" s="3" t="s">
        <v>4753</v>
      </c>
      <c r="H4024" s="1"/>
      <c r="J4024"/>
      <c r="AC4024" s="5" t="e">
        <f>VLOOKUP(Table1[[#This Row],[Expense Report]],#REF!,3, 0)</f>
        <v>#REF!</v>
      </c>
      <c r="AD4024" t="s">
        <v>14702</v>
      </c>
      <c r="AE4024" t="s">
        <v>73</v>
      </c>
      <c r="AF4024" t="e">
        <f>MONTH(Table1[[#This Row],[Date Sent]])</f>
        <v>#REF!</v>
      </c>
      <c r="AG4024" t="e">
        <f>YEAR(Table1[[#This Row],[Date Sent]])</f>
        <v>#REF!</v>
      </c>
      <c r="AH4024"/>
    </row>
    <row r="4025" spans="1:34" x14ac:dyDescent="0.2">
      <c r="A4025" t="s">
        <v>3226</v>
      </c>
      <c r="B4025" t="s">
        <v>4749</v>
      </c>
      <c r="C4025" s="17">
        <v>809.4</v>
      </c>
      <c r="D4025" s="4">
        <v>45320</v>
      </c>
      <c r="E4025" s="3" t="s">
        <v>21</v>
      </c>
      <c r="F4025" s="3" t="s">
        <v>33</v>
      </c>
      <c r="G4025" s="3" t="s">
        <v>4754</v>
      </c>
      <c r="H4025" s="1"/>
      <c r="J4025"/>
      <c r="AC4025" s="5" t="e">
        <f>VLOOKUP(Table1[[#This Row],[Expense Report]],#REF!,3, 0)</f>
        <v>#REF!</v>
      </c>
      <c r="AD4025" t="s">
        <v>14702</v>
      </c>
      <c r="AE4025" t="s">
        <v>73</v>
      </c>
      <c r="AF4025" t="e">
        <f>MONTH(Table1[[#This Row],[Date Sent]])</f>
        <v>#REF!</v>
      </c>
      <c r="AG4025" t="e">
        <f>YEAR(Table1[[#This Row],[Date Sent]])</f>
        <v>#REF!</v>
      </c>
      <c r="AH4025"/>
    </row>
    <row r="4026" spans="1:34" x14ac:dyDescent="0.2">
      <c r="A4026" t="s">
        <v>3226</v>
      </c>
      <c r="B4026" t="s">
        <v>4749</v>
      </c>
      <c r="C4026" s="17">
        <v>183.59</v>
      </c>
      <c r="D4026" s="4">
        <v>45320</v>
      </c>
      <c r="E4026" s="3" t="s">
        <v>21</v>
      </c>
      <c r="F4026" s="3" t="s">
        <v>25</v>
      </c>
      <c r="G4026" s="3" t="s">
        <v>1295</v>
      </c>
      <c r="H4026" s="1"/>
      <c r="J4026"/>
      <c r="AC4026" s="5" t="e">
        <f>VLOOKUP(Table1[[#This Row],[Expense Report]],#REF!,3, 0)</f>
        <v>#REF!</v>
      </c>
      <c r="AD4026" t="s">
        <v>14702</v>
      </c>
      <c r="AE4026" t="s">
        <v>73</v>
      </c>
      <c r="AF4026" t="e">
        <f>MONTH(Table1[[#This Row],[Date Sent]])</f>
        <v>#REF!</v>
      </c>
      <c r="AG4026" t="e">
        <f>YEAR(Table1[[#This Row],[Date Sent]])</f>
        <v>#REF!</v>
      </c>
      <c r="AH4026"/>
    </row>
    <row r="4027" spans="1:34" x14ac:dyDescent="0.2">
      <c r="A4027" t="s">
        <v>3226</v>
      </c>
      <c r="B4027" t="s">
        <v>4749</v>
      </c>
      <c r="C4027" s="17">
        <v>151.34</v>
      </c>
      <c r="D4027" s="4">
        <v>45320</v>
      </c>
      <c r="E4027" s="3" t="s">
        <v>21</v>
      </c>
      <c r="F4027" s="3" t="s">
        <v>15</v>
      </c>
      <c r="G4027" s="3" t="s">
        <v>4755</v>
      </c>
      <c r="H4027" s="1"/>
      <c r="J4027"/>
      <c r="AC4027" s="5" t="e">
        <f>VLOOKUP(Table1[[#This Row],[Expense Report]],#REF!,3, 0)</f>
        <v>#REF!</v>
      </c>
      <c r="AD4027" t="s">
        <v>14702</v>
      </c>
      <c r="AE4027" t="s">
        <v>73</v>
      </c>
      <c r="AF4027" t="e">
        <f>MONTH(Table1[[#This Row],[Date Sent]])</f>
        <v>#REF!</v>
      </c>
      <c r="AG4027" t="e">
        <f>YEAR(Table1[[#This Row],[Date Sent]])</f>
        <v>#REF!</v>
      </c>
      <c r="AH4027"/>
    </row>
    <row r="4028" spans="1:34" x14ac:dyDescent="0.2">
      <c r="A4028" t="s">
        <v>3226</v>
      </c>
      <c r="B4028" t="s">
        <v>4749</v>
      </c>
      <c r="C4028" s="17">
        <v>71.930000000000007</v>
      </c>
      <c r="D4028" s="4">
        <v>45325</v>
      </c>
      <c r="E4028" s="3" t="s">
        <v>21</v>
      </c>
      <c r="F4028" s="3" t="s">
        <v>15</v>
      </c>
      <c r="G4028" s="3" t="s">
        <v>4753</v>
      </c>
      <c r="H4028" s="1"/>
      <c r="J4028"/>
      <c r="AC4028" s="5" t="e">
        <f>VLOOKUP(Table1[[#This Row],[Expense Report]],#REF!,3, 0)</f>
        <v>#REF!</v>
      </c>
      <c r="AD4028" t="s">
        <v>14702</v>
      </c>
      <c r="AE4028" t="s">
        <v>73</v>
      </c>
      <c r="AF4028" t="e">
        <f>MONTH(Table1[[#This Row],[Date Sent]])</f>
        <v>#REF!</v>
      </c>
      <c r="AG4028" t="e">
        <f>YEAR(Table1[[#This Row],[Date Sent]])</f>
        <v>#REF!</v>
      </c>
      <c r="AH4028"/>
    </row>
    <row r="4029" spans="1:34" x14ac:dyDescent="0.2">
      <c r="A4029" t="s">
        <v>3226</v>
      </c>
      <c r="B4029" t="s">
        <v>4749</v>
      </c>
      <c r="C4029" s="17">
        <v>382.51</v>
      </c>
      <c r="D4029" s="4">
        <v>45328</v>
      </c>
      <c r="E4029" s="3" t="s">
        <v>21</v>
      </c>
      <c r="F4029" s="3" t="s">
        <v>33</v>
      </c>
      <c r="G4029" s="3" t="s">
        <v>4756</v>
      </c>
      <c r="H4029" s="1"/>
      <c r="J4029"/>
      <c r="AC4029" s="5" t="e">
        <f>VLOOKUP(Table1[[#This Row],[Expense Report]],#REF!,3, 0)</f>
        <v>#REF!</v>
      </c>
      <c r="AD4029" t="s">
        <v>14702</v>
      </c>
      <c r="AE4029" t="s">
        <v>73</v>
      </c>
      <c r="AF4029" t="e">
        <f>MONTH(Table1[[#This Row],[Date Sent]])</f>
        <v>#REF!</v>
      </c>
      <c r="AG4029" t="e">
        <f>YEAR(Table1[[#This Row],[Date Sent]])</f>
        <v>#REF!</v>
      </c>
      <c r="AH4029"/>
    </row>
    <row r="4030" spans="1:34" x14ac:dyDescent="0.2">
      <c r="A4030" t="s">
        <v>3226</v>
      </c>
      <c r="B4030" t="s">
        <v>4749</v>
      </c>
      <c r="C4030" s="17">
        <v>37.69</v>
      </c>
      <c r="D4030" s="4">
        <v>45330</v>
      </c>
      <c r="E4030" s="3" t="s">
        <v>21</v>
      </c>
      <c r="F4030" s="3" t="s">
        <v>33</v>
      </c>
      <c r="G4030" s="3" t="s">
        <v>4757</v>
      </c>
      <c r="H4030" s="1"/>
      <c r="J4030"/>
      <c r="AC4030" s="5" t="e">
        <f>VLOOKUP(Table1[[#This Row],[Expense Report]],#REF!,3, 0)</f>
        <v>#REF!</v>
      </c>
      <c r="AD4030" t="s">
        <v>14702</v>
      </c>
      <c r="AE4030" t="s">
        <v>73</v>
      </c>
      <c r="AF4030" t="e">
        <f>MONTH(Table1[[#This Row],[Date Sent]])</f>
        <v>#REF!</v>
      </c>
      <c r="AG4030" t="e">
        <f>YEAR(Table1[[#This Row],[Date Sent]])</f>
        <v>#REF!</v>
      </c>
      <c r="AH4030"/>
    </row>
    <row r="4031" spans="1:34" x14ac:dyDescent="0.2">
      <c r="A4031" t="s">
        <v>3226</v>
      </c>
      <c r="B4031" t="s">
        <v>4749</v>
      </c>
      <c r="C4031" s="17">
        <v>117.42</v>
      </c>
      <c r="D4031" s="4">
        <v>45331</v>
      </c>
      <c r="E4031" s="3" t="s">
        <v>21</v>
      </c>
      <c r="F4031" s="3" t="s">
        <v>33</v>
      </c>
      <c r="G4031" s="3" t="s">
        <v>4758</v>
      </c>
      <c r="H4031" s="1"/>
      <c r="J4031"/>
      <c r="AC4031" s="5" t="e">
        <f>VLOOKUP(Table1[[#This Row],[Expense Report]],#REF!,3, 0)</f>
        <v>#REF!</v>
      </c>
      <c r="AD4031" t="s">
        <v>14702</v>
      </c>
      <c r="AE4031" t="s">
        <v>73</v>
      </c>
      <c r="AF4031" t="e">
        <f>MONTH(Table1[[#This Row],[Date Sent]])</f>
        <v>#REF!</v>
      </c>
      <c r="AG4031" t="e">
        <f>YEAR(Table1[[#This Row],[Date Sent]])</f>
        <v>#REF!</v>
      </c>
      <c r="AH4031"/>
    </row>
    <row r="4032" spans="1:34" x14ac:dyDescent="0.2">
      <c r="A4032" t="s">
        <v>3226</v>
      </c>
      <c r="B4032" t="s">
        <v>4749</v>
      </c>
      <c r="C4032" s="17">
        <v>37.840000000000003</v>
      </c>
      <c r="D4032" s="4">
        <v>45334</v>
      </c>
      <c r="E4032" s="3" t="s">
        <v>21</v>
      </c>
      <c r="F4032" s="3" t="s">
        <v>40</v>
      </c>
      <c r="G4032" s="3" t="s">
        <v>4759</v>
      </c>
      <c r="H4032" s="1"/>
      <c r="J4032"/>
      <c r="AC4032" s="5" t="e">
        <f>VLOOKUP(Table1[[#This Row],[Expense Report]],#REF!,3, 0)</f>
        <v>#REF!</v>
      </c>
      <c r="AD4032" t="s">
        <v>14702</v>
      </c>
      <c r="AE4032" t="s">
        <v>73</v>
      </c>
      <c r="AF4032" t="e">
        <f>MONTH(Table1[[#This Row],[Date Sent]])</f>
        <v>#REF!</v>
      </c>
      <c r="AG4032" t="e">
        <f>YEAR(Table1[[#This Row],[Date Sent]])</f>
        <v>#REF!</v>
      </c>
      <c r="AH4032"/>
    </row>
    <row r="4033" spans="1:34" x14ac:dyDescent="0.2">
      <c r="A4033" t="s">
        <v>3226</v>
      </c>
      <c r="B4033" t="s">
        <v>4749</v>
      </c>
      <c r="C4033" s="17">
        <v>-32.86</v>
      </c>
      <c r="D4033" s="4">
        <v>45334</v>
      </c>
      <c r="E4033" s="3" t="s">
        <v>21</v>
      </c>
      <c r="F4033" s="3" t="s">
        <v>40</v>
      </c>
      <c r="G4033" s="3" t="s">
        <v>4760</v>
      </c>
      <c r="H4033" s="1"/>
      <c r="J4033"/>
      <c r="AC4033" s="5" t="e">
        <f>VLOOKUP(Table1[[#This Row],[Expense Report]],#REF!,3, 0)</f>
        <v>#REF!</v>
      </c>
      <c r="AD4033" t="s">
        <v>14702</v>
      </c>
      <c r="AE4033" t="s">
        <v>73</v>
      </c>
      <c r="AF4033" t="e">
        <f>MONTH(Table1[[#This Row],[Date Sent]])</f>
        <v>#REF!</v>
      </c>
      <c r="AG4033" t="e">
        <f>YEAR(Table1[[#This Row],[Date Sent]])</f>
        <v>#REF!</v>
      </c>
      <c r="AH4033"/>
    </row>
    <row r="4034" spans="1:34" x14ac:dyDescent="0.2">
      <c r="A4034" t="s">
        <v>3226</v>
      </c>
      <c r="B4034" t="s">
        <v>4749</v>
      </c>
      <c r="C4034" s="17">
        <v>235.09</v>
      </c>
      <c r="D4034" s="4">
        <v>45334</v>
      </c>
      <c r="E4034" s="3" t="s">
        <v>21</v>
      </c>
      <c r="F4034" s="3" t="s">
        <v>33</v>
      </c>
      <c r="G4034" s="3" t="s">
        <v>4761</v>
      </c>
      <c r="H4034" s="1"/>
      <c r="J4034"/>
      <c r="AC4034" s="5" t="e">
        <f>VLOOKUP(Table1[[#This Row],[Expense Report]],#REF!,3, 0)</f>
        <v>#REF!</v>
      </c>
      <c r="AD4034" t="s">
        <v>14702</v>
      </c>
      <c r="AE4034" t="s">
        <v>73</v>
      </c>
      <c r="AF4034" t="e">
        <f>MONTH(Table1[[#This Row],[Date Sent]])</f>
        <v>#REF!</v>
      </c>
      <c r="AG4034" t="e">
        <f>YEAR(Table1[[#This Row],[Date Sent]])</f>
        <v>#REF!</v>
      </c>
      <c r="AH4034"/>
    </row>
    <row r="4035" spans="1:34" x14ac:dyDescent="0.2">
      <c r="A4035" t="s">
        <v>3226</v>
      </c>
      <c r="B4035" t="s">
        <v>4749</v>
      </c>
      <c r="C4035" s="17">
        <v>12</v>
      </c>
      <c r="D4035" s="4">
        <v>45336</v>
      </c>
      <c r="E4035" s="3" t="s">
        <v>30</v>
      </c>
      <c r="F4035" s="3" t="s">
        <v>5</v>
      </c>
      <c r="G4035" s="3" t="s">
        <v>3528</v>
      </c>
      <c r="H4035" s="1"/>
      <c r="J4035"/>
      <c r="AC4035" s="5" t="e">
        <f>VLOOKUP(Table1[[#This Row],[Expense Report]],#REF!,3, 0)</f>
        <v>#REF!</v>
      </c>
      <c r="AD4035" t="s">
        <v>14702</v>
      </c>
      <c r="AE4035" t="s">
        <v>73</v>
      </c>
      <c r="AF4035" t="e">
        <f>MONTH(Table1[[#This Row],[Date Sent]])</f>
        <v>#REF!</v>
      </c>
      <c r="AG4035" t="e">
        <f>YEAR(Table1[[#This Row],[Date Sent]])</f>
        <v>#REF!</v>
      </c>
      <c r="AH4035"/>
    </row>
    <row r="4036" spans="1:34" x14ac:dyDescent="0.2">
      <c r="A4036" t="s">
        <v>3226</v>
      </c>
      <c r="B4036" t="s">
        <v>4749</v>
      </c>
      <c r="C4036" s="17">
        <v>11.15</v>
      </c>
      <c r="D4036" s="4">
        <v>45336</v>
      </c>
      <c r="E4036" s="3" t="s">
        <v>21</v>
      </c>
      <c r="F4036" s="3" t="s">
        <v>18</v>
      </c>
      <c r="G4036" s="3" t="s">
        <v>984</v>
      </c>
      <c r="H4036" s="1"/>
      <c r="J4036"/>
      <c r="AC4036" s="5" t="e">
        <f>VLOOKUP(Table1[[#This Row],[Expense Report]],#REF!,3, 0)</f>
        <v>#REF!</v>
      </c>
      <c r="AD4036" t="s">
        <v>14702</v>
      </c>
      <c r="AE4036" t="s">
        <v>73</v>
      </c>
      <c r="AF4036" t="e">
        <f>MONTH(Table1[[#This Row],[Date Sent]])</f>
        <v>#REF!</v>
      </c>
      <c r="AG4036" t="e">
        <f>YEAR(Table1[[#This Row],[Date Sent]])</f>
        <v>#REF!</v>
      </c>
      <c r="AH4036"/>
    </row>
    <row r="4037" spans="1:34" x14ac:dyDescent="0.2">
      <c r="A4037" t="s">
        <v>279</v>
      </c>
      <c r="B4037" t="s">
        <v>4762</v>
      </c>
      <c r="C4037" s="17">
        <v>36.369999999999997</v>
      </c>
      <c r="D4037" s="4">
        <v>45309</v>
      </c>
      <c r="E4037" s="3" t="s">
        <v>21</v>
      </c>
      <c r="F4037" s="3" t="s">
        <v>9</v>
      </c>
      <c r="G4037" s="3" t="s">
        <v>4763</v>
      </c>
      <c r="H4037" s="1"/>
      <c r="J4037"/>
      <c r="AC4037" s="5" t="e">
        <f>VLOOKUP(Table1[[#This Row],[Expense Report]],#REF!,3, 0)</f>
        <v>#REF!</v>
      </c>
      <c r="AD4037" t="s">
        <v>11649</v>
      </c>
      <c r="AE4037" t="s">
        <v>11649</v>
      </c>
      <c r="AF4037" t="e">
        <f>MONTH(Table1[[#This Row],[Date Sent]])</f>
        <v>#REF!</v>
      </c>
      <c r="AG4037" t="e">
        <f>YEAR(Table1[[#This Row],[Date Sent]])</f>
        <v>#REF!</v>
      </c>
      <c r="AH4037"/>
    </row>
    <row r="4038" spans="1:34" x14ac:dyDescent="0.2">
      <c r="A4038" t="s">
        <v>279</v>
      </c>
      <c r="B4038" t="s">
        <v>4762</v>
      </c>
      <c r="C4038" s="17">
        <v>37.619999999999997</v>
      </c>
      <c r="D4038" s="4">
        <v>45311</v>
      </c>
      <c r="E4038" s="3" t="s">
        <v>21</v>
      </c>
      <c r="F4038" s="3" t="s">
        <v>9</v>
      </c>
      <c r="G4038" s="3" t="s">
        <v>4764</v>
      </c>
      <c r="H4038" s="1"/>
      <c r="J4038"/>
      <c r="AC4038" s="5" t="e">
        <f>VLOOKUP(Table1[[#This Row],[Expense Report]],#REF!,3, 0)</f>
        <v>#REF!</v>
      </c>
      <c r="AD4038" t="s">
        <v>11649</v>
      </c>
      <c r="AE4038" t="s">
        <v>11649</v>
      </c>
      <c r="AF4038" t="e">
        <f>MONTH(Table1[[#This Row],[Date Sent]])</f>
        <v>#REF!</v>
      </c>
      <c r="AG4038" t="e">
        <f>YEAR(Table1[[#This Row],[Date Sent]])</f>
        <v>#REF!</v>
      </c>
      <c r="AH4038"/>
    </row>
    <row r="4039" spans="1:34" x14ac:dyDescent="0.2">
      <c r="A4039" t="s">
        <v>279</v>
      </c>
      <c r="B4039" t="s">
        <v>4762</v>
      </c>
      <c r="C4039" s="17">
        <v>37.590000000000003</v>
      </c>
      <c r="D4039" s="4">
        <v>45312</v>
      </c>
      <c r="E4039" s="3" t="s">
        <v>21</v>
      </c>
      <c r="F4039" s="3" t="s">
        <v>9</v>
      </c>
      <c r="G4039" s="3" t="s">
        <v>4765</v>
      </c>
      <c r="H4039" s="1"/>
      <c r="J4039"/>
      <c r="AC4039" s="5" t="e">
        <f>VLOOKUP(Table1[[#This Row],[Expense Report]],#REF!,3, 0)</f>
        <v>#REF!</v>
      </c>
      <c r="AD4039" t="s">
        <v>11649</v>
      </c>
      <c r="AE4039" t="s">
        <v>11649</v>
      </c>
      <c r="AF4039" t="e">
        <f>MONTH(Table1[[#This Row],[Date Sent]])</f>
        <v>#REF!</v>
      </c>
      <c r="AG4039" t="e">
        <f>YEAR(Table1[[#This Row],[Date Sent]])</f>
        <v>#REF!</v>
      </c>
      <c r="AH4039"/>
    </row>
    <row r="4040" spans="1:34" x14ac:dyDescent="0.2">
      <c r="A4040" t="s">
        <v>279</v>
      </c>
      <c r="B4040" t="s">
        <v>4762</v>
      </c>
      <c r="C4040" s="17">
        <v>122</v>
      </c>
      <c r="D4040" s="4">
        <v>45313</v>
      </c>
      <c r="E4040" s="3" t="s">
        <v>23</v>
      </c>
      <c r="F4040" s="3" t="s">
        <v>40</v>
      </c>
      <c r="G4040" s="3" t="s">
        <v>4766</v>
      </c>
      <c r="H4040" s="1"/>
      <c r="J4040"/>
      <c r="AC4040" s="5" t="e">
        <f>VLOOKUP(Table1[[#This Row],[Expense Report]],#REF!,3, 0)</f>
        <v>#REF!</v>
      </c>
      <c r="AD4040" t="s">
        <v>11649</v>
      </c>
      <c r="AE4040" t="s">
        <v>11649</v>
      </c>
      <c r="AF4040" t="e">
        <f>MONTH(Table1[[#This Row],[Date Sent]])</f>
        <v>#REF!</v>
      </c>
      <c r="AG4040" t="e">
        <f>YEAR(Table1[[#This Row],[Date Sent]])</f>
        <v>#REF!</v>
      </c>
      <c r="AH4040"/>
    </row>
    <row r="4041" spans="1:34" x14ac:dyDescent="0.2">
      <c r="A4041" t="s">
        <v>279</v>
      </c>
      <c r="B4041" t="s">
        <v>4762</v>
      </c>
      <c r="C4041" s="17">
        <v>166.38</v>
      </c>
      <c r="D4041" s="4">
        <v>45314</v>
      </c>
      <c r="E4041" s="3" t="s">
        <v>21</v>
      </c>
      <c r="F4041" s="3" t="s">
        <v>33</v>
      </c>
      <c r="G4041" s="3" t="s">
        <v>923</v>
      </c>
      <c r="H4041" s="1"/>
      <c r="J4041"/>
      <c r="AC4041" s="5" t="e">
        <f>VLOOKUP(Table1[[#This Row],[Expense Report]],#REF!,3, 0)</f>
        <v>#REF!</v>
      </c>
      <c r="AD4041" t="s">
        <v>11649</v>
      </c>
      <c r="AE4041" t="s">
        <v>11649</v>
      </c>
      <c r="AF4041" t="e">
        <f>MONTH(Table1[[#This Row],[Date Sent]])</f>
        <v>#REF!</v>
      </c>
      <c r="AG4041" t="e">
        <f>YEAR(Table1[[#This Row],[Date Sent]])</f>
        <v>#REF!</v>
      </c>
      <c r="AH4041"/>
    </row>
    <row r="4042" spans="1:34" x14ac:dyDescent="0.2">
      <c r="A4042" t="s">
        <v>279</v>
      </c>
      <c r="B4042" t="s">
        <v>4762</v>
      </c>
      <c r="C4042" s="17">
        <v>92.77</v>
      </c>
      <c r="D4042" s="4">
        <v>45314</v>
      </c>
      <c r="E4042" s="3" t="s">
        <v>21</v>
      </c>
      <c r="F4042" s="3" t="s">
        <v>16</v>
      </c>
      <c r="G4042" s="3" t="s">
        <v>1179</v>
      </c>
      <c r="H4042" s="1"/>
      <c r="J4042"/>
      <c r="AC4042" s="5" t="e">
        <f>VLOOKUP(Table1[[#This Row],[Expense Report]],#REF!,3, 0)</f>
        <v>#REF!</v>
      </c>
      <c r="AD4042" t="s">
        <v>11649</v>
      </c>
      <c r="AE4042" t="s">
        <v>11649</v>
      </c>
      <c r="AF4042" t="e">
        <f>MONTH(Table1[[#This Row],[Date Sent]])</f>
        <v>#REF!</v>
      </c>
      <c r="AG4042" t="e">
        <f>YEAR(Table1[[#This Row],[Date Sent]])</f>
        <v>#REF!</v>
      </c>
      <c r="AH4042"/>
    </row>
    <row r="4043" spans="1:34" x14ac:dyDescent="0.2">
      <c r="A4043" t="s">
        <v>279</v>
      </c>
      <c r="B4043" t="s">
        <v>4762</v>
      </c>
      <c r="C4043" s="17">
        <v>618.16</v>
      </c>
      <c r="D4043" s="4">
        <v>45316</v>
      </c>
      <c r="E4043" s="3" t="s">
        <v>23</v>
      </c>
      <c r="F4043" s="3" t="s">
        <v>15</v>
      </c>
      <c r="G4043" s="3" t="s">
        <v>4767</v>
      </c>
      <c r="H4043" s="1"/>
      <c r="J4043"/>
      <c r="AC4043" s="5" t="e">
        <f>VLOOKUP(Table1[[#This Row],[Expense Report]],#REF!,3, 0)</f>
        <v>#REF!</v>
      </c>
      <c r="AD4043" t="s">
        <v>11649</v>
      </c>
      <c r="AE4043" t="s">
        <v>11649</v>
      </c>
      <c r="AF4043" t="e">
        <f>MONTH(Table1[[#This Row],[Date Sent]])</f>
        <v>#REF!</v>
      </c>
      <c r="AG4043" t="e">
        <f>YEAR(Table1[[#This Row],[Date Sent]])</f>
        <v>#REF!</v>
      </c>
      <c r="AH4043"/>
    </row>
    <row r="4044" spans="1:34" x14ac:dyDescent="0.2">
      <c r="A4044" t="s">
        <v>279</v>
      </c>
      <c r="B4044" t="s">
        <v>4762</v>
      </c>
      <c r="C4044" s="17">
        <v>9.7100000000000009</v>
      </c>
      <c r="D4044" s="4">
        <v>45320</v>
      </c>
      <c r="E4044" s="3" t="s">
        <v>21</v>
      </c>
      <c r="F4044" s="3" t="s">
        <v>16</v>
      </c>
      <c r="G4044" s="3" t="s">
        <v>1179</v>
      </c>
      <c r="H4044" s="1"/>
      <c r="J4044"/>
      <c r="AC4044" s="5" t="e">
        <f>VLOOKUP(Table1[[#This Row],[Expense Report]],#REF!,3, 0)</f>
        <v>#REF!</v>
      </c>
      <c r="AD4044" t="s">
        <v>11649</v>
      </c>
      <c r="AE4044" t="s">
        <v>11649</v>
      </c>
      <c r="AF4044" t="e">
        <f>MONTH(Table1[[#This Row],[Date Sent]])</f>
        <v>#REF!</v>
      </c>
      <c r="AG4044" t="e">
        <f>YEAR(Table1[[#This Row],[Date Sent]])</f>
        <v>#REF!</v>
      </c>
      <c r="AH4044"/>
    </row>
    <row r="4045" spans="1:34" x14ac:dyDescent="0.2">
      <c r="A4045" t="s">
        <v>279</v>
      </c>
      <c r="B4045" t="s">
        <v>4762</v>
      </c>
      <c r="C4045" s="17">
        <v>21.78</v>
      </c>
      <c r="D4045" s="4">
        <v>45326</v>
      </c>
      <c r="E4045" s="3" t="s">
        <v>21</v>
      </c>
      <c r="F4045" s="3" t="s">
        <v>33</v>
      </c>
      <c r="G4045" s="3" t="s">
        <v>923</v>
      </c>
      <c r="H4045" s="1"/>
      <c r="J4045"/>
      <c r="AC4045" s="5" t="e">
        <f>VLOOKUP(Table1[[#This Row],[Expense Report]],#REF!,3, 0)</f>
        <v>#REF!</v>
      </c>
      <c r="AD4045" t="s">
        <v>11649</v>
      </c>
      <c r="AE4045" t="s">
        <v>11649</v>
      </c>
      <c r="AF4045" t="e">
        <f>MONTH(Table1[[#This Row],[Date Sent]])</f>
        <v>#REF!</v>
      </c>
      <c r="AG4045" t="e">
        <f>YEAR(Table1[[#This Row],[Date Sent]])</f>
        <v>#REF!</v>
      </c>
      <c r="AH4045"/>
    </row>
    <row r="4046" spans="1:34" x14ac:dyDescent="0.2">
      <c r="A4046" t="s">
        <v>279</v>
      </c>
      <c r="B4046" t="s">
        <v>4762</v>
      </c>
      <c r="C4046" s="17">
        <v>22.65</v>
      </c>
      <c r="D4046" s="4">
        <v>45326</v>
      </c>
      <c r="E4046" s="3" t="s">
        <v>24</v>
      </c>
      <c r="F4046" s="3" t="s">
        <v>6</v>
      </c>
      <c r="G4046" s="3" t="s">
        <v>4768</v>
      </c>
      <c r="H4046" s="1"/>
      <c r="J4046"/>
      <c r="AC4046" s="5" t="e">
        <f>VLOOKUP(Table1[[#This Row],[Expense Report]],#REF!,3, 0)</f>
        <v>#REF!</v>
      </c>
      <c r="AD4046" t="s">
        <v>11649</v>
      </c>
      <c r="AE4046" t="s">
        <v>11649</v>
      </c>
      <c r="AF4046" t="e">
        <f>MONTH(Table1[[#This Row],[Date Sent]])</f>
        <v>#REF!</v>
      </c>
      <c r="AG4046" t="e">
        <f>YEAR(Table1[[#This Row],[Date Sent]])</f>
        <v>#REF!</v>
      </c>
      <c r="AH4046"/>
    </row>
    <row r="4047" spans="1:34" x14ac:dyDescent="0.2">
      <c r="A4047" t="s">
        <v>279</v>
      </c>
      <c r="B4047" t="s">
        <v>4762</v>
      </c>
      <c r="C4047" s="17">
        <v>14.58</v>
      </c>
      <c r="D4047" s="4">
        <v>45326</v>
      </c>
      <c r="E4047" s="3" t="s">
        <v>21</v>
      </c>
      <c r="F4047" s="3" t="s">
        <v>9</v>
      </c>
      <c r="G4047" s="3" t="s">
        <v>2371</v>
      </c>
      <c r="H4047" s="1"/>
      <c r="J4047"/>
      <c r="AC4047" s="5" t="e">
        <f>VLOOKUP(Table1[[#This Row],[Expense Report]],#REF!,3, 0)</f>
        <v>#REF!</v>
      </c>
      <c r="AD4047" t="s">
        <v>11649</v>
      </c>
      <c r="AE4047" t="s">
        <v>11649</v>
      </c>
      <c r="AF4047" t="e">
        <f>MONTH(Table1[[#This Row],[Date Sent]])</f>
        <v>#REF!</v>
      </c>
      <c r="AG4047" t="e">
        <f>YEAR(Table1[[#This Row],[Date Sent]])</f>
        <v>#REF!</v>
      </c>
      <c r="AH4047"/>
    </row>
    <row r="4048" spans="1:34" x14ac:dyDescent="0.2">
      <c r="A4048" t="s">
        <v>279</v>
      </c>
      <c r="B4048" t="s">
        <v>4762</v>
      </c>
      <c r="C4048" s="17">
        <v>8.64</v>
      </c>
      <c r="D4048" s="4">
        <v>45334</v>
      </c>
      <c r="E4048" s="3" t="s">
        <v>8</v>
      </c>
      <c r="F4048" s="3" t="s">
        <v>49</v>
      </c>
      <c r="G4048" s="3" t="s">
        <v>12</v>
      </c>
      <c r="H4048" s="1"/>
      <c r="J4048"/>
      <c r="AC4048" s="5" t="e">
        <f>VLOOKUP(Table1[[#This Row],[Expense Report]],#REF!,3, 0)</f>
        <v>#REF!</v>
      </c>
      <c r="AD4048" t="s">
        <v>11649</v>
      </c>
      <c r="AE4048" t="s">
        <v>11649</v>
      </c>
      <c r="AF4048" t="e">
        <f>MONTH(Table1[[#This Row],[Date Sent]])</f>
        <v>#REF!</v>
      </c>
      <c r="AG4048" t="e">
        <f>YEAR(Table1[[#This Row],[Date Sent]])</f>
        <v>#REF!</v>
      </c>
      <c r="AH4048"/>
    </row>
    <row r="4049" spans="1:34" x14ac:dyDescent="0.2">
      <c r="A4049" t="s">
        <v>279</v>
      </c>
      <c r="B4049" t="s">
        <v>4762</v>
      </c>
      <c r="C4049" s="17">
        <v>8.64</v>
      </c>
      <c r="D4049" s="4">
        <v>45334</v>
      </c>
      <c r="E4049" s="3" t="s">
        <v>21</v>
      </c>
      <c r="F4049" s="3"/>
      <c r="G4049" s="3" t="s">
        <v>3055</v>
      </c>
      <c r="H4049" s="1"/>
      <c r="J4049"/>
      <c r="AC4049" s="5" t="e">
        <f>VLOOKUP(Table1[[#This Row],[Expense Report]],#REF!,3, 0)</f>
        <v>#REF!</v>
      </c>
      <c r="AD4049" t="s">
        <v>11649</v>
      </c>
      <c r="AE4049" t="s">
        <v>11649</v>
      </c>
      <c r="AF4049" t="e">
        <f>MONTH(Table1[[#This Row],[Date Sent]])</f>
        <v>#REF!</v>
      </c>
      <c r="AG4049" t="e">
        <f>YEAR(Table1[[#This Row],[Date Sent]])</f>
        <v>#REF!</v>
      </c>
      <c r="AH4049"/>
    </row>
    <row r="4050" spans="1:34" x14ac:dyDescent="0.2">
      <c r="A4050" t="s">
        <v>279</v>
      </c>
      <c r="B4050" t="s">
        <v>4762</v>
      </c>
      <c r="C4050" s="17">
        <v>17</v>
      </c>
      <c r="D4050" s="4">
        <v>45335</v>
      </c>
      <c r="E4050" s="3" t="s">
        <v>24</v>
      </c>
      <c r="F4050" s="3" t="s">
        <v>6</v>
      </c>
      <c r="G4050" s="3" t="s">
        <v>4769</v>
      </c>
      <c r="H4050" s="1"/>
      <c r="J4050"/>
      <c r="AC4050" s="5" t="e">
        <f>VLOOKUP(Table1[[#This Row],[Expense Report]],#REF!,3, 0)</f>
        <v>#REF!</v>
      </c>
      <c r="AD4050" t="s">
        <v>11649</v>
      </c>
      <c r="AE4050" t="s">
        <v>11649</v>
      </c>
      <c r="AF4050" t="e">
        <f>MONTH(Table1[[#This Row],[Date Sent]])</f>
        <v>#REF!</v>
      </c>
      <c r="AG4050" t="e">
        <f>YEAR(Table1[[#This Row],[Date Sent]])</f>
        <v>#REF!</v>
      </c>
      <c r="AH4050"/>
    </row>
    <row r="4051" spans="1:34" x14ac:dyDescent="0.2">
      <c r="A4051" t="s">
        <v>495</v>
      </c>
      <c r="B4051" t="s">
        <v>4770</v>
      </c>
      <c r="C4051" s="17">
        <v>295.7</v>
      </c>
      <c r="D4051" s="4">
        <v>45294</v>
      </c>
      <c r="E4051" s="3" t="s">
        <v>21</v>
      </c>
      <c r="F4051" s="3" t="s">
        <v>33</v>
      </c>
      <c r="G4051" s="3" t="s">
        <v>4771</v>
      </c>
      <c r="H4051" s="1"/>
      <c r="J4051"/>
      <c r="AC4051" s="5" t="e">
        <f>VLOOKUP(Table1[[#This Row],[Expense Report]],#REF!,3, 0)</f>
        <v>#REF!</v>
      </c>
      <c r="AD4051" t="s">
        <v>11649</v>
      </c>
      <c r="AE4051" t="s">
        <v>11649</v>
      </c>
      <c r="AF4051" t="e">
        <f>MONTH(Table1[[#This Row],[Date Sent]])</f>
        <v>#REF!</v>
      </c>
      <c r="AG4051" t="e">
        <f>YEAR(Table1[[#This Row],[Date Sent]])</f>
        <v>#REF!</v>
      </c>
      <c r="AH4051"/>
    </row>
    <row r="4052" spans="1:34" x14ac:dyDescent="0.2">
      <c r="A4052" t="s">
        <v>495</v>
      </c>
      <c r="B4052" t="s">
        <v>4770</v>
      </c>
      <c r="C4052" s="17">
        <v>69.41</v>
      </c>
      <c r="D4052" s="4">
        <v>45301</v>
      </c>
      <c r="E4052" s="3" t="s">
        <v>19</v>
      </c>
      <c r="F4052" s="3" t="s">
        <v>15</v>
      </c>
      <c r="G4052" s="3" t="s">
        <v>4772</v>
      </c>
      <c r="H4052" s="1"/>
      <c r="J4052"/>
      <c r="AC4052" s="5" t="e">
        <f>VLOOKUP(Table1[[#This Row],[Expense Report]],#REF!,3, 0)</f>
        <v>#REF!</v>
      </c>
      <c r="AD4052" t="s">
        <v>11649</v>
      </c>
      <c r="AE4052" t="s">
        <v>11649</v>
      </c>
      <c r="AF4052" t="e">
        <f>MONTH(Table1[[#This Row],[Date Sent]])</f>
        <v>#REF!</v>
      </c>
      <c r="AG4052" t="e">
        <f>YEAR(Table1[[#This Row],[Date Sent]])</f>
        <v>#REF!</v>
      </c>
      <c r="AH4052"/>
    </row>
    <row r="4053" spans="1:34" x14ac:dyDescent="0.2">
      <c r="A4053" t="s">
        <v>279</v>
      </c>
      <c r="B4053" t="s">
        <v>4773</v>
      </c>
      <c r="C4053" s="17">
        <v>9.6999999999999993</v>
      </c>
      <c r="D4053" s="4">
        <v>45280</v>
      </c>
      <c r="E4053" s="3" t="s">
        <v>24</v>
      </c>
      <c r="F4053" s="3" t="s">
        <v>6</v>
      </c>
      <c r="G4053" s="3" t="s">
        <v>4774</v>
      </c>
      <c r="H4053" s="1"/>
      <c r="J4053"/>
      <c r="AC4053" s="5" t="e">
        <f>VLOOKUP(Table1[[#This Row],[Expense Report]],#REF!,3, 0)</f>
        <v>#REF!</v>
      </c>
      <c r="AD4053" t="s">
        <v>11649</v>
      </c>
      <c r="AE4053" t="s">
        <v>11649</v>
      </c>
      <c r="AF4053" t="e">
        <f>MONTH(Table1[[#This Row],[Date Sent]])</f>
        <v>#REF!</v>
      </c>
      <c r="AG4053" t="e">
        <f>YEAR(Table1[[#This Row],[Date Sent]])</f>
        <v>#REF!</v>
      </c>
      <c r="AH4053"/>
    </row>
    <row r="4054" spans="1:34" x14ac:dyDescent="0.2">
      <c r="A4054" t="s">
        <v>279</v>
      </c>
      <c r="B4054" t="s">
        <v>4773</v>
      </c>
      <c r="C4054" s="17">
        <v>79.88</v>
      </c>
      <c r="D4054" s="4">
        <v>45280</v>
      </c>
      <c r="E4054" s="3" t="s">
        <v>21</v>
      </c>
      <c r="F4054" s="3" t="s">
        <v>9</v>
      </c>
      <c r="G4054" s="3" t="s">
        <v>4775</v>
      </c>
      <c r="H4054" s="1"/>
      <c r="J4054"/>
      <c r="AC4054" s="5" t="e">
        <f>VLOOKUP(Table1[[#This Row],[Expense Report]],#REF!,3, 0)</f>
        <v>#REF!</v>
      </c>
      <c r="AD4054" t="s">
        <v>11649</v>
      </c>
      <c r="AE4054" t="s">
        <v>11649</v>
      </c>
      <c r="AF4054" t="e">
        <f>MONTH(Table1[[#This Row],[Date Sent]])</f>
        <v>#REF!</v>
      </c>
      <c r="AG4054" t="e">
        <f>YEAR(Table1[[#This Row],[Date Sent]])</f>
        <v>#REF!</v>
      </c>
      <c r="AH4054"/>
    </row>
    <row r="4055" spans="1:34" x14ac:dyDescent="0.2">
      <c r="A4055" t="s">
        <v>279</v>
      </c>
      <c r="B4055" t="s">
        <v>4773</v>
      </c>
      <c r="C4055" s="17">
        <v>24.9</v>
      </c>
      <c r="D4055" s="4">
        <v>45282</v>
      </c>
      <c r="E4055" s="3" t="s">
        <v>21</v>
      </c>
      <c r="F4055" s="3" t="s">
        <v>33</v>
      </c>
      <c r="G4055" s="3" t="s">
        <v>923</v>
      </c>
      <c r="H4055" s="1"/>
      <c r="J4055"/>
      <c r="AC4055" s="5" t="e">
        <f>VLOOKUP(Table1[[#This Row],[Expense Report]],#REF!,3, 0)</f>
        <v>#REF!</v>
      </c>
      <c r="AD4055" t="s">
        <v>11649</v>
      </c>
      <c r="AE4055" t="s">
        <v>11649</v>
      </c>
      <c r="AF4055" t="e">
        <f>MONTH(Table1[[#This Row],[Date Sent]])</f>
        <v>#REF!</v>
      </c>
      <c r="AG4055" t="e">
        <f>YEAR(Table1[[#This Row],[Date Sent]])</f>
        <v>#REF!</v>
      </c>
      <c r="AH4055"/>
    </row>
    <row r="4056" spans="1:34" x14ac:dyDescent="0.2">
      <c r="A4056" t="s">
        <v>279</v>
      </c>
      <c r="B4056" t="s">
        <v>4773</v>
      </c>
      <c r="C4056" s="17">
        <v>149.85</v>
      </c>
      <c r="D4056" s="4">
        <v>45294</v>
      </c>
      <c r="E4056" s="3" t="s">
        <v>21</v>
      </c>
      <c r="F4056" s="3" t="s">
        <v>33</v>
      </c>
      <c r="G4056" s="3" t="s">
        <v>4776</v>
      </c>
      <c r="H4056" s="1"/>
      <c r="J4056"/>
      <c r="AC4056" s="5" t="e">
        <f>VLOOKUP(Table1[[#This Row],[Expense Report]],#REF!,3, 0)</f>
        <v>#REF!</v>
      </c>
      <c r="AD4056" t="s">
        <v>11649</v>
      </c>
      <c r="AE4056" t="s">
        <v>11649</v>
      </c>
      <c r="AF4056" t="e">
        <f>MONTH(Table1[[#This Row],[Date Sent]])</f>
        <v>#REF!</v>
      </c>
      <c r="AG4056" t="e">
        <f>YEAR(Table1[[#This Row],[Date Sent]])</f>
        <v>#REF!</v>
      </c>
      <c r="AH4056"/>
    </row>
    <row r="4057" spans="1:34" x14ac:dyDescent="0.2">
      <c r="A4057" t="s">
        <v>279</v>
      </c>
      <c r="B4057" t="s">
        <v>4773</v>
      </c>
      <c r="C4057" s="17">
        <v>145.74</v>
      </c>
      <c r="D4057" s="4">
        <v>45294</v>
      </c>
      <c r="E4057" s="3" t="s">
        <v>21</v>
      </c>
      <c r="F4057" s="3" t="s">
        <v>25</v>
      </c>
      <c r="G4057" s="3" t="s">
        <v>1482</v>
      </c>
      <c r="H4057" s="1"/>
      <c r="J4057"/>
      <c r="AC4057" s="5" t="e">
        <f>VLOOKUP(Table1[[#This Row],[Expense Report]],#REF!,3, 0)</f>
        <v>#REF!</v>
      </c>
      <c r="AD4057" t="s">
        <v>11649</v>
      </c>
      <c r="AE4057" t="s">
        <v>11649</v>
      </c>
      <c r="AF4057" t="e">
        <f>MONTH(Table1[[#This Row],[Date Sent]])</f>
        <v>#REF!</v>
      </c>
      <c r="AG4057" t="e">
        <f>YEAR(Table1[[#This Row],[Date Sent]])</f>
        <v>#REF!</v>
      </c>
      <c r="AH4057"/>
    </row>
    <row r="4058" spans="1:34" x14ac:dyDescent="0.2">
      <c r="A4058" t="s">
        <v>279</v>
      </c>
      <c r="B4058" t="s">
        <v>4773</v>
      </c>
      <c r="C4058" s="17">
        <v>51.71</v>
      </c>
      <c r="D4058" s="4">
        <v>45296</v>
      </c>
      <c r="E4058" s="3" t="s">
        <v>21</v>
      </c>
      <c r="F4058" s="3" t="s">
        <v>15</v>
      </c>
      <c r="G4058" s="3" t="s">
        <v>1773</v>
      </c>
      <c r="H4058" s="1"/>
      <c r="J4058"/>
      <c r="AC4058" s="5" t="e">
        <f>VLOOKUP(Table1[[#This Row],[Expense Report]],#REF!,3, 0)</f>
        <v>#REF!</v>
      </c>
      <c r="AD4058" t="s">
        <v>11649</v>
      </c>
      <c r="AE4058" t="s">
        <v>11649</v>
      </c>
      <c r="AF4058" t="e">
        <f>MONTH(Table1[[#This Row],[Date Sent]])</f>
        <v>#REF!</v>
      </c>
      <c r="AG4058" t="e">
        <f>YEAR(Table1[[#This Row],[Date Sent]])</f>
        <v>#REF!</v>
      </c>
      <c r="AH4058"/>
    </row>
    <row r="4059" spans="1:34" x14ac:dyDescent="0.2">
      <c r="A4059" t="s">
        <v>279</v>
      </c>
      <c r="B4059" t="s">
        <v>4773</v>
      </c>
      <c r="C4059" s="17">
        <v>53.86</v>
      </c>
      <c r="D4059" s="4">
        <v>45297</v>
      </c>
      <c r="E4059" s="3" t="s">
        <v>24</v>
      </c>
      <c r="F4059" s="3" t="s">
        <v>6</v>
      </c>
      <c r="G4059" s="3" t="s">
        <v>4777</v>
      </c>
      <c r="H4059" s="1"/>
      <c r="J4059"/>
      <c r="AC4059" s="5" t="e">
        <f>VLOOKUP(Table1[[#This Row],[Expense Report]],#REF!,3, 0)</f>
        <v>#REF!</v>
      </c>
      <c r="AD4059" t="s">
        <v>11649</v>
      </c>
      <c r="AE4059" t="s">
        <v>11649</v>
      </c>
      <c r="AF4059" t="e">
        <f>MONTH(Table1[[#This Row],[Date Sent]])</f>
        <v>#REF!</v>
      </c>
      <c r="AG4059" t="e">
        <f>YEAR(Table1[[#This Row],[Date Sent]])</f>
        <v>#REF!</v>
      </c>
      <c r="AH4059"/>
    </row>
    <row r="4060" spans="1:34" x14ac:dyDescent="0.2">
      <c r="A4060" t="s">
        <v>279</v>
      </c>
      <c r="B4060" t="s">
        <v>4773</v>
      </c>
      <c r="C4060" s="17">
        <v>164.59</v>
      </c>
      <c r="D4060" s="4">
        <v>45299</v>
      </c>
      <c r="E4060" s="3" t="s">
        <v>23</v>
      </c>
      <c r="F4060" s="3" t="s">
        <v>40</v>
      </c>
      <c r="G4060" s="3" t="s">
        <v>4778</v>
      </c>
      <c r="H4060" s="1"/>
      <c r="J4060"/>
      <c r="AC4060" s="5" t="e">
        <f>VLOOKUP(Table1[[#This Row],[Expense Report]],#REF!,3, 0)</f>
        <v>#REF!</v>
      </c>
      <c r="AD4060" t="s">
        <v>11649</v>
      </c>
      <c r="AE4060" t="s">
        <v>11649</v>
      </c>
      <c r="AF4060" t="e">
        <f>MONTH(Table1[[#This Row],[Date Sent]])</f>
        <v>#REF!</v>
      </c>
      <c r="AG4060" t="e">
        <f>YEAR(Table1[[#This Row],[Date Sent]])</f>
        <v>#REF!</v>
      </c>
      <c r="AH4060"/>
    </row>
    <row r="4061" spans="1:34" x14ac:dyDescent="0.2">
      <c r="A4061" t="s">
        <v>279</v>
      </c>
      <c r="B4061" t="s">
        <v>4773</v>
      </c>
      <c r="C4061" s="17">
        <v>49.12</v>
      </c>
      <c r="D4061" s="4">
        <v>45300</v>
      </c>
      <c r="E4061" s="3" t="s">
        <v>21</v>
      </c>
      <c r="F4061" s="3" t="s">
        <v>9</v>
      </c>
      <c r="G4061" s="3" t="s">
        <v>1841</v>
      </c>
      <c r="H4061" s="1"/>
      <c r="J4061"/>
      <c r="AC4061" s="5" t="e">
        <f>VLOOKUP(Table1[[#This Row],[Expense Report]],#REF!,3, 0)</f>
        <v>#REF!</v>
      </c>
      <c r="AD4061" t="s">
        <v>11649</v>
      </c>
      <c r="AE4061" t="s">
        <v>11649</v>
      </c>
      <c r="AF4061" t="e">
        <f>MONTH(Table1[[#This Row],[Date Sent]])</f>
        <v>#REF!</v>
      </c>
      <c r="AG4061" t="e">
        <f>YEAR(Table1[[#This Row],[Date Sent]])</f>
        <v>#REF!</v>
      </c>
      <c r="AH4061"/>
    </row>
    <row r="4062" spans="1:34" x14ac:dyDescent="0.2">
      <c r="A4062" t="s">
        <v>279</v>
      </c>
      <c r="B4062" t="s">
        <v>4773</v>
      </c>
      <c r="C4062" s="17">
        <v>97.14</v>
      </c>
      <c r="D4062" s="4">
        <v>45300</v>
      </c>
      <c r="E4062" s="3" t="s">
        <v>21</v>
      </c>
      <c r="F4062" s="3" t="s">
        <v>9</v>
      </c>
      <c r="G4062" s="3" t="s">
        <v>4779</v>
      </c>
      <c r="H4062" s="1"/>
      <c r="J4062"/>
      <c r="AC4062" s="5" t="e">
        <f>VLOOKUP(Table1[[#This Row],[Expense Report]],#REF!,3, 0)</f>
        <v>#REF!</v>
      </c>
      <c r="AD4062" t="s">
        <v>11649</v>
      </c>
      <c r="AE4062" t="s">
        <v>11649</v>
      </c>
      <c r="AF4062" t="e">
        <f>MONTH(Table1[[#This Row],[Date Sent]])</f>
        <v>#REF!</v>
      </c>
      <c r="AG4062" t="e">
        <f>YEAR(Table1[[#This Row],[Date Sent]])</f>
        <v>#REF!</v>
      </c>
      <c r="AH4062"/>
    </row>
    <row r="4063" spans="1:34" x14ac:dyDescent="0.2">
      <c r="A4063" t="s">
        <v>279</v>
      </c>
      <c r="B4063" t="s">
        <v>4773</v>
      </c>
      <c r="C4063" s="17">
        <v>33.99</v>
      </c>
      <c r="D4063" s="4">
        <v>45300</v>
      </c>
      <c r="E4063" s="3" t="s">
        <v>21</v>
      </c>
      <c r="F4063" s="3" t="s">
        <v>33</v>
      </c>
      <c r="G4063" s="3" t="s">
        <v>4780</v>
      </c>
      <c r="H4063" s="1"/>
      <c r="J4063"/>
      <c r="AC4063" s="5" t="e">
        <f>VLOOKUP(Table1[[#This Row],[Expense Report]],#REF!,3, 0)</f>
        <v>#REF!</v>
      </c>
      <c r="AD4063" t="s">
        <v>11649</v>
      </c>
      <c r="AE4063" t="s">
        <v>11649</v>
      </c>
      <c r="AF4063" t="e">
        <f>MONTH(Table1[[#This Row],[Date Sent]])</f>
        <v>#REF!</v>
      </c>
      <c r="AG4063" t="e">
        <f>YEAR(Table1[[#This Row],[Date Sent]])</f>
        <v>#REF!</v>
      </c>
      <c r="AH4063"/>
    </row>
    <row r="4064" spans="1:34" x14ac:dyDescent="0.2">
      <c r="A4064" t="s">
        <v>279</v>
      </c>
      <c r="B4064" t="s">
        <v>4773</v>
      </c>
      <c r="C4064" s="17">
        <v>42.08</v>
      </c>
      <c r="D4064" s="4">
        <v>45300</v>
      </c>
      <c r="E4064" s="3" t="s">
        <v>21</v>
      </c>
      <c r="F4064" s="3" t="s">
        <v>9</v>
      </c>
      <c r="G4064" s="3" t="s">
        <v>4779</v>
      </c>
      <c r="H4064" s="1"/>
      <c r="J4064"/>
      <c r="AC4064" s="5" t="e">
        <f>VLOOKUP(Table1[[#This Row],[Expense Report]],#REF!,3, 0)</f>
        <v>#REF!</v>
      </c>
      <c r="AD4064" t="s">
        <v>11649</v>
      </c>
      <c r="AE4064" t="s">
        <v>11649</v>
      </c>
      <c r="AF4064" t="e">
        <f>MONTH(Table1[[#This Row],[Date Sent]])</f>
        <v>#REF!</v>
      </c>
      <c r="AG4064" t="e">
        <f>YEAR(Table1[[#This Row],[Date Sent]])</f>
        <v>#REF!</v>
      </c>
      <c r="AH4064"/>
    </row>
    <row r="4065" spans="1:34" x14ac:dyDescent="0.2">
      <c r="A4065" t="s">
        <v>279</v>
      </c>
      <c r="B4065" t="s">
        <v>4773</v>
      </c>
      <c r="C4065" s="17">
        <v>194.27</v>
      </c>
      <c r="D4065" s="4">
        <v>45303</v>
      </c>
      <c r="E4065" s="3" t="s">
        <v>21</v>
      </c>
      <c r="F4065" s="3" t="s">
        <v>9</v>
      </c>
      <c r="G4065" s="3" t="s">
        <v>1841</v>
      </c>
      <c r="H4065" s="1"/>
      <c r="J4065"/>
      <c r="AC4065" s="5" t="e">
        <f>VLOOKUP(Table1[[#This Row],[Expense Report]],#REF!,3, 0)</f>
        <v>#REF!</v>
      </c>
      <c r="AD4065" t="s">
        <v>11649</v>
      </c>
      <c r="AE4065" t="s">
        <v>11649</v>
      </c>
      <c r="AF4065" t="e">
        <f>MONTH(Table1[[#This Row],[Date Sent]])</f>
        <v>#REF!</v>
      </c>
      <c r="AG4065" t="e">
        <f>YEAR(Table1[[#This Row],[Date Sent]])</f>
        <v>#REF!</v>
      </c>
      <c r="AH4065"/>
    </row>
    <row r="4066" spans="1:34" x14ac:dyDescent="0.2">
      <c r="A4066" t="s">
        <v>279</v>
      </c>
      <c r="B4066" t="s">
        <v>4773</v>
      </c>
      <c r="C4066" s="17">
        <v>14.53</v>
      </c>
      <c r="D4066" s="4">
        <v>45307</v>
      </c>
      <c r="E4066" s="3" t="s">
        <v>24</v>
      </c>
      <c r="F4066" s="3" t="s">
        <v>6</v>
      </c>
      <c r="G4066" s="3" t="s">
        <v>4781</v>
      </c>
      <c r="H4066" s="1"/>
      <c r="J4066"/>
      <c r="AC4066" s="5" t="e">
        <f>VLOOKUP(Table1[[#This Row],[Expense Report]],#REF!,3, 0)</f>
        <v>#REF!</v>
      </c>
      <c r="AD4066" t="s">
        <v>11649</v>
      </c>
      <c r="AE4066" t="s">
        <v>11649</v>
      </c>
      <c r="AF4066" t="e">
        <f>MONTH(Table1[[#This Row],[Date Sent]])</f>
        <v>#REF!</v>
      </c>
      <c r="AG4066" t="e">
        <f>YEAR(Table1[[#This Row],[Date Sent]])</f>
        <v>#REF!</v>
      </c>
      <c r="AH4066"/>
    </row>
    <row r="4067" spans="1:34" x14ac:dyDescent="0.2">
      <c r="A4067" t="s">
        <v>279</v>
      </c>
      <c r="B4067" t="s">
        <v>4773</v>
      </c>
      <c r="C4067" s="17">
        <v>8.09</v>
      </c>
      <c r="D4067" s="4">
        <v>45308</v>
      </c>
      <c r="E4067" s="3" t="s">
        <v>24</v>
      </c>
      <c r="F4067" s="3" t="s">
        <v>6</v>
      </c>
      <c r="G4067" s="3" t="s">
        <v>4782</v>
      </c>
      <c r="H4067" s="1"/>
      <c r="J4067"/>
      <c r="AC4067" s="5" t="e">
        <f>VLOOKUP(Table1[[#This Row],[Expense Report]],#REF!,3, 0)</f>
        <v>#REF!</v>
      </c>
      <c r="AD4067" t="s">
        <v>11649</v>
      </c>
      <c r="AE4067" t="s">
        <v>11649</v>
      </c>
      <c r="AF4067" t="e">
        <f>MONTH(Table1[[#This Row],[Date Sent]])</f>
        <v>#REF!</v>
      </c>
      <c r="AG4067" t="e">
        <f>YEAR(Table1[[#This Row],[Date Sent]])</f>
        <v>#REF!</v>
      </c>
      <c r="AH4067"/>
    </row>
    <row r="4068" spans="1:34" x14ac:dyDescent="0.2">
      <c r="A4068" t="s">
        <v>279</v>
      </c>
      <c r="B4068" t="s">
        <v>4773</v>
      </c>
      <c r="C4068" s="17">
        <v>32.25</v>
      </c>
      <c r="D4068" s="4">
        <v>45308</v>
      </c>
      <c r="E4068" s="3" t="s">
        <v>21</v>
      </c>
      <c r="F4068" s="3" t="s">
        <v>9</v>
      </c>
      <c r="G4068" s="3" t="s">
        <v>1841</v>
      </c>
      <c r="H4068" s="1"/>
      <c r="J4068"/>
      <c r="AC4068" s="5" t="e">
        <f>VLOOKUP(Table1[[#This Row],[Expense Report]],#REF!,3, 0)</f>
        <v>#REF!</v>
      </c>
      <c r="AD4068" t="s">
        <v>11649</v>
      </c>
      <c r="AE4068" t="s">
        <v>11649</v>
      </c>
      <c r="AF4068" t="e">
        <f>MONTH(Table1[[#This Row],[Date Sent]])</f>
        <v>#REF!</v>
      </c>
      <c r="AG4068" t="e">
        <f>YEAR(Table1[[#This Row],[Date Sent]])</f>
        <v>#REF!</v>
      </c>
      <c r="AH4068"/>
    </row>
    <row r="4069" spans="1:34" x14ac:dyDescent="0.2">
      <c r="A4069" t="s">
        <v>372</v>
      </c>
      <c r="B4069" t="s">
        <v>4783</v>
      </c>
      <c r="C4069" s="17">
        <v>5.95</v>
      </c>
      <c r="D4069" s="4">
        <v>45253</v>
      </c>
      <c r="E4069" s="3" t="s">
        <v>4784</v>
      </c>
      <c r="F4069" s="3" t="s">
        <v>14</v>
      </c>
      <c r="G4069" s="3" t="s">
        <v>4785</v>
      </c>
      <c r="H4069" s="1"/>
      <c r="J4069"/>
      <c r="AC4069" s="5" t="e">
        <f>VLOOKUP(Table1[[#This Row],[Expense Report]],#REF!,3, 0)</f>
        <v>#REF!</v>
      </c>
      <c r="AD4069" t="s">
        <v>14573</v>
      </c>
      <c r="AE4069" t="s">
        <v>298</v>
      </c>
      <c r="AF4069" t="e">
        <f>MONTH(Table1[[#This Row],[Date Sent]])</f>
        <v>#REF!</v>
      </c>
      <c r="AG4069" t="e">
        <f>YEAR(Table1[[#This Row],[Date Sent]])</f>
        <v>#REF!</v>
      </c>
      <c r="AH4069"/>
    </row>
    <row r="4070" spans="1:34" x14ac:dyDescent="0.2">
      <c r="A4070" t="s">
        <v>372</v>
      </c>
      <c r="B4070" t="s">
        <v>4783</v>
      </c>
      <c r="C4070" s="17">
        <v>188.69</v>
      </c>
      <c r="D4070" s="4">
        <v>45279</v>
      </c>
      <c r="E4070" s="3" t="s">
        <v>20</v>
      </c>
      <c r="F4070" s="3" t="s">
        <v>39</v>
      </c>
      <c r="G4070" s="3" t="s">
        <v>1528</v>
      </c>
      <c r="H4070" s="1"/>
      <c r="J4070"/>
      <c r="AC4070" s="5" t="e">
        <f>VLOOKUP(Table1[[#This Row],[Expense Report]],#REF!,3, 0)</f>
        <v>#REF!</v>
      </c>
      <c r="AD4070" t="s">
        <v>14573</v>
      </c>
      <c r="AE4070" t="s">
        <v>298</v>
      </c>
      <c r="AF4070" t="e">
        <f>MONTH(Table1[[#This Row],[Date Sent]])</f>
        <v>#REF!</v>
      </c>
      <c r="AG4070" t="e">
        <f>YEAR(Table1[[#This Row],[Date Sent]])</f>
        <v>#REF!</v>
      </c>
      <c r="AH4070"/>
    </row>
    <row r="4071" spans="1:34" x14ac:dyDescent="0.2">
      <c r="A4071" t="s">
        <v>372</v>
      </c>
      <c r="B4071" t="s">
        <v>4783</v>
      </c>
      <c r="C4071" s="17">
        <v>5.95</v>
      </c>
      <c r="D4071" s="4">
        <v>45283</v>
      </c>
      <c r="E4071" s="3" t="s">
        <v>4784</v>
      </c>
      <c r="F4071" s="3" t="s">
        <v>14</v>
      </c>
      <c r="G4071" s="3" t="s">
        <v>4786</v>
      </c>
      <c r="H4071" s="1"/>
      <c r="J4071"/>
      <c r="AC4071" s="5" t="e">
        <f>VLOOKUP(Table1[[#This Row],[Expense Report]],#REF!,3, 0)</f>
        <v>#REF!</v>
      </c>
      <c r="AD4071" t="s">
        <v>14573</v>
      </c>
      <c r="AE4071" t="s">
        <v>298</v>
      </c>
      <c r="AF4071" t="e">
        <f>MONTH(Table1[[#This Row],[Date Sent]])</f>
        <v>#REF!</v>
      </c>
      <c r="AG4071" t="e">
        <f>YEAR(Table1[[#This Row],[Date Sent]])</f>
        <v>#REF!</v>
      </c>
      <c r="AH4071"/>
    </row>
    <row r="4072" spans="1:34" x14ac:dyDescent="0.2">
      <c r="A4072" t="s">
        <v>372</v>
      </c>
      <c r="B4072" t="s">
        <v>4783</v>
      </c>
      <c r="C4072" s="17">
        <v>203.96</v>
      </c>
      <c r="D4072" s="4">
        <v>45292</v>
      </c>
      <c r="E4072" s="3" t="s">
        <v>21</v>
      </c>
      <c r="F4072" s="3" t="s">
        <v>51</v>
      </c>
      <c r="G4072" s="3" t="s">
        <v>1529</v>
      </c>
      <c r="H4072" s="1"/>
      <c r="J4072"/>
      <c r="AC4072" s="5" t="e">
        <f>VLOOKUP(Table1[[#This Row],[Expense Report]],#REF!,3, 0)</f>
        <v>#REF!</v>
      </c>
      <c r="AD4072" t="s">
        <v>14573</v>
      </c>
      <c r="AE4072" t="s">
        <v>298</v>
      </c>
      <c r="AF4072" t="e">
        <f>MONTH(Table1[[#This Row],[Date Sent]])</f>
        <v>#REF!</v>
      </c>
      <c r="AG4072" t="e">
        <f>YEAR(Table1[[#This Row],[Date Sent]])</f>
        <v>#REF!</v>
      </c>
      <c r="AH4072"/>
    </row>
    <row r="4073" spans="1:34" x14ac:dyDescent="0.2">
      <c r="A4073" t="s">
        <v>372</v>
      </c>
      <c r="B4073" t="s">
        <v>4783</v>
      </c>
      <c r="C4073" s="17">
        <v>644.76</v>
      </c>
      <c r="D4073" s="4">
        <v>45294</v>
      </c>
      <c r="E4073" s="3" t="s">
        <v>8</v>
      </c>
      <c r="F4073" s="3" t="s">
        <v>39</v>
      </c>
      <c r="G4073" s="3" t="s">
        <v>4787</v>
      </c>
      <c r="H4073" s="1"/>
      <c r="J4073"/>
      <c r="AC4073" s="5" t="e">
        <f>VLOOKUP(Table1[[#This Row],[Expense Report]],#REF!,3, 0)</f>
        <v>#REF!</v>
      </c>
      <c r="AD4073" t="s">
        <v>14573</v>
      </c>
      <c r="AE4073" t="s">
        <v>298</v>
      </c>
      <c r="AF4073" t="e">
        <f>MONTH(Table1[[#This Row],[Date Sent]])</f>
        <v>#REF!</v>
      </c>
      <c r="AG4073" t="e">
        <f>YEAR(Table1[[#This Row],[Date Sent]])</f>
        <v>#REF!</v>
      </c>
      <c r="AH4073"/>
    </row>
    <row r="4074" spans="1:34" x14ac:dyDescent="0.2">
      <c r="A4074" t="s">
        <v>372</v>
      </c>
      <c r="B4074" t="s">
        <v>4783</v>
      </c>
      <c r="C4074" s="17">
        <v>92.13</v>
      </c>
      <c r="D4074" s="4">
        <v>45299</v>
      </c>
      <c r="E4074" s="3" t="s">
        <v>20</v>
      </c>
      <c r="F4074" s="3" t="s">
        <v>39</v>
      </c>
      <c r="G4074" s="3" t="s">
        <v>4788</v>
      </c>
      <c r="H4074" s="1"/>
      <c r="J4074"/>
      <c r="AC4074" s="5" t="e">
        <f>VLOOKUP(Table1[[#This Row],[Expense Report]],#REF!,3, 0)</f>
        <v>#REF!</v>
      </c>
      <c r="AD4074" t="s">
        <v>14573</v>
      </c>
      <c r="AE4074" t="s">
        <v>298</v>
      </c>
      <c r="AF4074" t="e">
        <f>MONTH(Table1[[#This Row],[Date Sent]])</f>
        <v>#REF!</v>
      </c>
      <c r="AG4074" t="e">
        <f>YEAR(Table1[[#This Row],[Date Sent]])</f>
        <v>#REF!</v>
      </c>
      <c r="AH4074"/>
    </row>
    <row r="4075" spans="1:34" x14ac:dyDescent="0.2">
      <c r="A4075" t="s">
        <v>372</v>
      </c>
      <c r="B4075" t="s">
        <v>4783</v>
      </c>
      <c r="C4075" s="17">
        <v>40.130000000000003</v>
      </c>
      <c r="D4075" s="4">
        <v>45299</v>
      </c>
      <c r="E4075" s="3" t="s">
        <v>20</v>
      </c>
      <c r="F4075" s="3" t="s">
        <v>40</v>
      </c>
      <c r="G4075" s="3" t="s">
        <v>4789</v>
      </c>
      <c r="H4075" s="1"/>
      <c r="J4075"/>
      <c r="AC4075" s="5" t="e">
        <f>VLOOKUP(Table1[[#This Row],[Expense Report]],#REF!,3, 0)</f>
        <v>#REF!</v>
      </c>
      <c r="AD4075" t="s">
        <v>14573</v>
      </c>
      <c r="AE4075" t="s">
        <v>298</v>
      </c>
      <c r="AF4075" t="e">
        <f>MONTH(Table1[[#This Row],[Date Sent]])</f>
        <v>#REF!</v>
      </c>
      <c r="AG4075" t="e">
        <f>YEAR(Table1[[#This Row],[Date Sent]])</f>
        <v>#REF!</v>
      </c>
      <c r="AH4075"/>
    </row>
    <row r="4076" spans="1:34" x14ac:dyDescent="0.2">
      <c r="A4076" t="s">
        <v>372</v>
      </c>
      <c r="B4076" t="s">
        <v>4783</v>
      </c>
      <c r="C4076" s="17">
        <v>394.21</v>
      </c>
      <c r="D4076" s="4">
        <v>45303</v>
      </c>
      <c r="E4076" s="3" t="s">
        <v>20</v>
      </c>
      <c r="F4076" s="3" t="s">
        <v>39</v>
      </c>
      <c r="G4076" s="3" t="s">
        <v>4790</v>
      </c>
      <c r="H4076" s="1"/>
      <c r="J4076"/>
      <c r="AC4076" s="5" t="e">
        <f>VLOOKUP(Table1[[#This Row],[Expense Report]],#REF!,3, 0)</f>
        <v>#REF!</v>
      </c>
      <c r="AD4076" t="s">
        <v>14573</v>
      </c>
      <c r="AE4076" t="s">
        <v>298</v>
      </c>
      <c r="AF4076" t="e">
        <f>MONTH(Table1[[#This Row],[Date Sent]])</f>
        <v>#REF!</v>
      </c>
      <c r="AG4076" t="e">
        <f>YEAR(Table1[[#This Row],[Date Sent]])</f>
        <v>#REF!</v>
      </c>
      <c r="AH4076"/>
    </row>
    <row r="4077" spans="1:34" x14ac:dyDescent="0.2">
      <c r="A4077" t="s">
        <v>495</v>
      </c>
      <c r="B4077" t="s">
        <v>4791</v>
      </c>
      <c r="C4077" s="17">
        <v>35.56</v>
      </c>
      <c r="D4077" s="4">
        <v>45302</v>
      </c>
      <c r="E4077" s="3" t="s">
        <v>21</v>
      </c>
      <c r="F4077" s="3" t="s">
        <v>33</v>
      </c>
      <c r="G4077" s="3" t="s">
        <v>4792</v>
      </c>
      <c r="H4077" s="1"/>
      <c r="J4077"/>
      <c r="AC4077" s="5" t="e">
        <f>VLOOKUP(Table1[[#This Row],[Expense Report]],#REF!,3, 0)</f>
        <v>#REF!</v>
      </c>
      <c r="AD4077" t="s">
        <v>11649</v>
      </c>
      <c r="AE4077" t="s">
        <v>11649</v>
      </c>
      <c r="AF4077" t="e">
        <f>MONTH(Table1[[#This Row],[Date Sent]])</f>
        <v>#REF!</v>
      </c>
      <c r="AG4077" t="e">
        <f>YEAR(Table1[[#This Row],[Date Sent]])</f>
        <v>#REF!</v>
      </c>
      <c r="AH4077"/>
    </row>
    <row r="4078" spans="1:34" x14ac:dyDescent="0.2">
      <c r="A4078" t="s">
        <v>296</v>
      </c>
      <c r="B4078" t="s">
        <v>4793</v>
      </c>
      <c r="C4078" s="17">
        <v>36.79</v>
      </c>
      <c r="D4078" s="4">
        <v>45289</v>
      </c>
      <c r="E4078" s="3" t="s">
        <v>24</v>
      </c>
      <c r="F4078" s="3" t="s">
        <v>6</v>
      </c>
      <c r="G4078" s="3" t="s">
        <v>4794</v>
      </c>
      <c r="H4078" s="1"/>
      <c r="J4078"/>
      <c r="AC4078" s="5" t="e">
        <f>VLOOKUP(Table1[[#This Row],[Expense Report]],#REF!,3, 0)</f>
        <v>#REF!</v>
      </c>
      <c r="AD4078" t="s">
        <v>11649</v>
      </c>
      <c r="AE4078" t="s">
        <v>11649</v>
      </c>
      <c r="AF4078" t="e">
        <f>MONTH(Table1[[#This Row],[Date Sent]])</f>
        <v>#REF!</v>
      </c>
      <c r="AG4078" t="e">
        <f>YEAR(Table1[[#This Row],[Date Sent]])</f>
        <v>#REF!</v>
      </c>
      <c r="AH4078"/>
    </row>
    <row r="4079" spans="1:34" x14ac:dyDescent="0.2">
      <c r="A4079" t="s">
        <v>296</v>
      </c>
      <c r="B4079" t="s">
        <v>4793</v>
      </c>
      <c r="C4079" s="17">
        <v>14.61</v>
      </c>
      <c r="D4079" s="4">
        <v>45290</v>
      </c>
      <c r="E4079" s="3" t="s">
        <v>24</v>
      </c>
      <c r="F4079" s="3" t="s">
        <v>6</v>
      </c>
      <c r="G4079" s="3" t="s">
        <v>4795</v>
      </c>
      <c r="H4079" s="1"/>
      <c r="J4079"/>
      <c r="AC4079" s="5" t="e">
        <f>VLOOKUP(Table1[[#This Row],[Expense Report]],#REF!,3, 0)</f>
        <v>#REF!</v>
      </c>
      <c r="AD4079" t="s">
        <v>11649</v>
      </c>
      <c r="AE4079" t="s">
        <v>11649</v>
      </c>
      <c r="AF4079" t="e">
        <f>MONTH(Table1[[#This Row],[Date Sent]])</f>
        <v>#REF!</v>
      </c>
      <c r="AG4079" t="e">
        <f>YEAR(Table1[[#This Row],[Date Sent]])</f>
        <v>#REF!</v>
      </c>
      <c r="AH4079"/>
    </row>
    <row r="4080" spans="1:34" x14ac:dyDescent="0.2">
      <c r="A4080" t="s">
        <v>296</v>
      </c>
      <c r="B4080" t="s">
        <v>4793</v>
      </c>
      <c r="C4080" s="17">
        <v>31.57</v>
      </c>
      <c r="D4080" s="4">
        <v>45294</v>
      </c>
      <c r="E4080" s="3" t="s">
        <v>21</v>
      </c>
      <c r="F4080" s="3" t="s">
        <v>33</v>
      </c>
      <c r="G4080" s="3" t="s">
        <v>1752</v>
      </c>
      <c r="H4080" s="1"/>
      <c r="J4080"/>
      <c r="AC4080" s="5" t="e">
        <f>VLOOKUP(Table1[[#This Row],[Expense Report]],#REF!,3, 0)</f>
        <v>#REF!</v>
      </c>
      <c r="AD4080" t="s">
        <v>11649</v>
      </c>
      <c r="AE4080" t="s">
        <v>11649</v>
      </c>
      <c r="AF4080" t="e">
        <f>MONTH(Table1[[#This Row],[Date Sent]])</f>
        <v>#REF!</v>
      </c>
      <c r="AG4080" t="e">
        <f>YEAR(Table1[[#This Row],[Date Sent]])</f>
        <v>#REF!</v>
      </c>
      <c r="AH4080"/>
    </row>
    <row r="4081" spans="1:34" x14ac:dyDescent="0.2">
      <c r="A4081" t="s">
        <v>296</v>
      </c>
      <c r="B4081" t="s">
        <v>4793</v>
      </c>
      <c r="C4081" s="17">
        <v>20.04</v>
      </c>
      <c r="D4081" s="4">
        <v>45294</v>
      </c>
      <c r="E4081" s="3" t="s">
        <v>8</v>
      </c>
      <c r="F4081" s="3" t="s">
        <v>17</v>
      </c>
      <c r="G4081" s="3" t="s">
        <v>4796</v>
      </c>
      <c r="H4081" s="1"/>
      <c r="J4081"/>
      <c r="AC4081" s="5" t="e">
        <f>VLOOKUP(Table1[[#This Row],[Expense Report]],#REF!,3, 0)</f>
        <v>#REF!</v>
      </c>
      <c r="AD4081" t="s">
        <v>11649</v>
      </c>
      <c r="AE4081" t="s">
        <v>11649</v>
      </c>
      <c r="AF4081" t="e">
        <f>MONTH(Table1[[#This Row],[Date Sent]])</f>
        <v>#REF!</v>
      </c>
      <c r="AG4081" t="e">
        <f>YEAR(Table1[[#This Row],[Date Sent]])</f>
        <v>#REF!</v>
      </c>
      <c r="AH4081"/>
    </row>
    <row r="4082" spans="1:34" x14ac:dyDescent="0.2">
      <c r="A4082" t="s">
        <v>296</v>
      </c>
      <c r="B4082" t="s">
        <v>4793</v>
      </c>
      <c r="C4082" s="17">
        <v>222.28</v>
      </c>
      <c r="D4082" s="4">
        <v>45296</v>
      </c>
      <c r="E4082" s="3" t="s">
        <v>29</v>
      </c>
      <c r="F4082" s="3" t="s">
        <v>33</v>
      </c>
      <c r="G4082" s="3" t="s">
        <v>1728</v>
      </c>
      <c r="H4082" s="1"/>
      <c r="J4082"/>
      <c r="AC4082" s="5" t="e">
        <f>VLOOKUP(Table1[[#This Row],[Expense Report]],#REF!,3, 0)</f>
        <v>#REF!</v>
      </c>
      <c r="AD4082" t="s">
        <v>11649</v>
      </c>
      <c r="AE4082" t="s">
        <v>11649</v>
      </c>
      <c r="AF4082" t="e">
        <f>MONTH(Table1[[#This Row],[Date Sent]])</f>
        <v>#REF!</v>
      </c>
      <c r="AG4082" t="e">
        <f>YEAR(Table1[[#This Row],[Date Sent]])</f>
        <v>#REF!</v>
      </c>
      <c r="AH4082"/>
    </row>
    <row r="4083" spans="1:34" x14ac:dyDescent="0.2">
      <c r="A4083" t="s">
        <v>296</v>
      </c>
      <c r="B4083" t="s">
        <v>4793</v>
      </c>
      <c r="C4083" s="17">
        <v>21.26</v>
      </c>
      <c r="D4083" s="4">
        <v>45296</v>
      </c>
      <c r="E4083" s="3" t="s">
        <v>25</v>
      </c>
      <c r="F4083" s="3" t="s">
        <v>9</v>
      </c>
      <c r="G4083" s="3" t="s">
        <v>3020</v>
      </c>
      <c r="H4083" s="1"/>
      <c r="J4083"/>
      <c r="AC4083" s="5" t="e">
        <f>VLOOKUP(Table1[[#This Row],[Expense Report]],#REF!,3, 0)</f>
        <v>#REF!</v>
      </c>
      <c r="AD4083" t="s">
        <v>11649</v>
      </c>
      <c r="AE4083" t="s">
        <v>11649</v>
      </c>
      <c r="AF4083" t="e">
        <f>MONTH(Table1[[#This Row],[Date Sent]])</f>
        <v>#REF!</v>
      </c>
      <c r="AG4083" t="e">
        <f>YEAR(Table1[[#This Row],[Date Sent]])</f>
        <v>#REF!</v>
      </c>
      <c r="AH4083"/>
    </row>
    <row r="4084" spans="1:34" x14ac:dyDescent="0.2">
      <c r="A4084" t="s">
        <v>296</v>
      </c>
      <c r="B4084" t="s">
        <v>4793</v>
      </c>
      <c r="C4084" s="17">
        <v>33.840000000000003</v>
      </c>
      <c r="D4084" s="4">
        <v>45296</v>
      </c>
      <c r="E4084" s="3" t="s">
        <v>25</v>
      </c>
      <c r="F4084" s="3" t="s">
        <v>17</v>
      </c>
      <c r="G4084" s="3" t="s">
        <v>4797</v>
      </c>
      <c r="H4084" s="1"/>
      <c r="J4084"/>
      <c r="AC4084" s="5" t="e">
        <f>VLOOKUP(Table1[[#This Row],[Expense Report]],#REF!,3, 0)</f>
        <v>#REF!</v>
      </c>
      <c r="AD4084" t="s">
        <v>11649</v>
      </c>
      <c r="AE4084" t="s">
        <v>11649</v>
      </c>
      <c r="AF4084" t="e">
        <f>MONTH(Table1[[#This Row],[Date Sent]])</f>
        <v>#REF!</v>
      </c>
      <c r="AG4084" t="e">
        <f>YEAR(Table1[[#This Row],[Date Sent]])</f>
        <v>#REF!</v>
      </c>
      <c r="AH4084"/>
    </row>
    <row r="4085" spans="1:34" x14ac:dyDescent="0.2">
      <c r="A4085" t="s">
        <v>296</v>
      </c>
      <c r="B4085" t="s">
        <v>4793</v>
      </c>
      <c r="C4085" s="17">
        <v>155.37</v>
      </c>
      <c r="D4085" s="4">
        <v>45302</v>
      </c>
      <c r="E4085" s="3" t="s">
        <v>6</v>
      </c>
      <c r="F4085" s="3" t="s">
        <v>18</v>
      </c>
      <c r="G4085" s="3" t="s">
        <v>4798</v>
      </c>
      <c r="H4085" s="1"/>
      <c r="J4085"/>
      <c r="AC4085" s="5" t="e">
        <f>VLOOKUP(Table1[[#This Row],[Expense Report]],#REF!,3, 0)</f>
        <v>#REF!</v>
      </c>
      <c r="AD4085" t="s">
        <v>11649</v>
      </c>
      <c r="AE4085" t="s">
        <v>11649</v>
      </c>
      <c r="AF4085" t="e">
        <f>MONTH(Table1[[#This Row],[Date Sent]])</f>
        <v>#REF!</v>
      </c>
      <c r="AG4085" t="e">
        <f>YEAR(Table1[[#This Row],[Date Sent]])</f>
        <v>#REF!</v>
      </c>
      <c r="AH4085"/>
    </row>
    <row r="4086" spans="1:34" x14ac:dyDescent="0.2">
      <c r="A4086" t="s">
        <v>296</v>
      </c>
      <c r="B4086" t="s">
        <v>4793</v>
      </c>
      <c r="C4086" s="17">
        <v>259.58999999999997</v>
      </c>
      <c r="D4086" s="4">
        <v>45303</v>
      </c>
      <c r="E4086" s="3" t="s">
        <v>21</v>
      </c>
      <c r="F4086" s="3" t="s">
        <v>15</v>
      </c>
      <c r="G4086" s="3" t="s">
        <v>4799</v>
      </c>
      <c r="H4086" s="1"/>
      <c r="J4086"/>
      <c r="AC4086" s="5" t="e">
        <f>VLOOKUP(Table1[[#This Row],[Expense Report]],#REF!,3, 0)</f>
        <v>#REF!</v>
      </c>
      <c r="AD4086" t="s">
        <v>11649</v>
      </c>
      <c r="AE4086" t="s">
        <v>11649</v>
      </c>
      <c r="AF4086" t="e">
        <f>MONTH(Table1[[#This Row],[Date Sent]])</f>
        <v>#REF!</v>
      </c>
      <c r="AG4086" t="e">
        <f>YEAR(Table1[[#This Row],[Date Sent]])</f>
        <v>#REF!</v>
      </c>
      <c r="AH4086"/>
    </row>
    <row r="4087" spans="1:34" x14ac:dyDescent="0.2">
      <c r="A4087" t="s">
        <v>296</v>
      </c>
      <c r="B4087" t="s">
        <v>4793</v>
      </c>
      <c r="C4087" s="17">
        <v>40</v>
      </c>
      <c r="D4087" s="4">
        <v>45303</v>
      </c>
      <c r="E4087" s="3" t="s">
        <v>6</v>
      </c>
      <c r="F4087" s="3" t="s">
        <v>18</v>
      </c>
      <c r="G4087" s="3" t="s">
        <v>4800</v>
      </c>
      <c r="H4087" s="1"/>
      <c r="J4087"/>
      <c r="AC4087" s="5" t="e">
        <f>VLOOKUP(Table1[[#This Row],[Expense Report]],#REF!,3, 0)</f>
        <v>#REF!</v>
      </c>
      <c r="AD4087" t="s">
        <v>11649</v>
      </c>
      <c r="AE4087" t="s">
        <v>11649</v>
      </c>
      <c r="AF4087" t="e">
        <f>MONTH(Table1[[#This Row],[Date Sent]])</f>
        <v>#REF!</v>
      </c>
      <c r="AG4087" t="e">
        <f>YEAR(Table1[[#This Row],[Date Sent]])</f>
        <v>#REF!</v>
      </c>
      <c r="AH4087"/>
    </row>
    <row r="4088" spans="1:34" x14ac:dyDescent="0.2">
      <c r="A4088" t="s">
        <v>296</v>
      </c>
      <c r="B4088" t="s">
        <v>4793</v>
      </c>
      <c r="C4088" s="17">
        <v>254.41</v>
      </c>
      <c r="D4088" s="4">
        <v>45303</v>
      </c>
      <c r="E4088" s="3" t="s">
        <v>21</v>
      </c>
      <c r="F4088" s="3" t="s">
        <v>15</v>
      </c>
      <c r="G4088" s="3" t="s">
        <v>4801</v>
      </c>
      <c r="H4088" s="1"/>
      <c r="J4088"/>
      <c r="AC4088" s="5" t="e">
        <f>VLOOKUP(Table1[[#This Row],[Expense Report]],#REF!,3, 0)</f>
        <v>#REF!</v>
      </c>
      <c r="AD4088" t="s">
        <v>11649</v>
      </c>
      <c r="AE4088" t="s">
        <v>11649</v>
      </c>
      <c r="AF4088" t="e">
        <f>MONTH(Table1[[#This Row],[Date Sent]])</f>
        <v>#REF!</v>
      </c>
      <c r="AG4088" t="e">
        <f>YEAR(Table1[[#This Row],[Date Sent]])</f>
        <v>#REF!</v>
      </c>
      <c r="AH4088"/>
    </row>
    <row r="4089" spans="1:34" x14ac:dyDescent="0.2">
      <c r="A4089" t="s">
        <v>296</v>
      </c>
      <c r="B4089" t="s">
        <v>4793</v>
      </c>
      <c r="C4089" s="17">
        <v>41.32</v>
      </c>
      <c r="D4089" s="4">
        <v>45311</v>
      </c>
      <c r="E4089" s="3" t="s">
        <v>21</v>
      </c>
      <c r="F4089" s="3" t="s">
        <v>15</v>
      </c>
      <c r="G4089" s="3" t="s">
        <v>4802</v>
      </c>
      <c r="H4089" s="1"/>
      <c r="J4089"/>
      <c r="AC4089" s="5" t="e">
        <f>VLOOKUP(Table1[[#This Row],[Expense Report]],#REF!,3, 0)</f>
        <v>#REF!</v>
      </c>
      <c r="AD4089" t="s">
        <v>11649</v>
      </c>
      <c r="AE4089" t="s">
        <v>11649</v>
      </c>
      <c r="AF4089" t="e">
        <f>MONTH(Table1[[#This Row],[Date Sent]])</f>
        <v>#REF!</v>
      </c>
      <c r="AG4089" t="e">
        <f>YEAR(Table1[[#This Row],[Date Sent]])</f>
        <v>#REF!</v>
      </c>
      <c r="AH4089"/>
    </row>
    <row r="4090" spans="1:34" x14ac:dyDescent="0.2">
      <c r="A4090" t="s">
        <v>296</v>
      </c>
      <c r="B4090" t="s">
        <v>4793</v>
      </c>
      <c r="C4090" s="17">
        <v>50.72</v>
      </c>
      <c r="D4090" s="4">
        <v>45316</v>
      </c>
      <c r="E4090" s="3" t="s">
        <v>21</v>
      </c>
      <c r="F4090" s="3" t="s">
        <v>33</v>
      </c>
      <c r="G4090" s="3" t="s">
        <v>950</v>
      </c>
      <c r="H4090" s="1"/>
      <c r="J4090"/>
      <c r="AC4090" s="5" t="e">
        <f>VLOOKUP(Table1[[#This Row],[Expense Report]],#REF!,3, 0)</f>
        <v>#REF!</v>
      </c>
      <c r="AD4090" t="s">
        <v>11649</v>
      </c>
      <c r="AE4090" t="s">
        <v>11649</v>
      </c>
      <c r="AF4090" t="e">
        <f>MONTH(Table1[[#This Row],[Date Sent]])</f>
        <v>#REF!</v>
      </c>
      <c r="AG4090" t="e">
        <f>YEAR(Table1[[#This Row],[Date Sent]])</f>
        <v>#REF!</v>
      </c>
      <c r="AH4090"/>
    </row>
    <row r="4091" spans="1:34" x14ac:dyDescent="0.2">
      <c r="A4091" t="s">
        <v>296</v>
      </c>
      <c r="B4091" t="s">
        <v>4793</v>
      </c>
      <c r="C4091" s="17">
        <v>1988.88</v>
      </c>
      <c r="D4091" s="4">
        <v>45318</v>
      </c>
      <c r="E4091" s="3" t="s">
        <v>8</v>
      </c>
      <c r="F4091" s="3" t="s">
        <v>20</v>
      </c>
      <c r="G4091" s="3" t="s">
        <v>4803</v>
      </c>
      <c r="H4091" s="1"/>
      <c r="J4091"/>
      <c r="AC4091" s="5" t="e">
        <f>VLOOKUP(Table1[[#This Row],[Expense Report]],#REF!,3, 0)</f>
        <v>#REF!</v>
      </c>
      <c r="AD4091" t="s">
        <v>11649</v>
      </c>
      <c r="AE4091" t="s">
        <v>11649</v>
      </c>
      <c r="AF4091" t="e">
        <f>MONTH(Table1[[#This Row],[Date Sent]])</f>
        <v>#REF!</v>
      </c>
      <c r="AG4091" t="e">
        <f>YEAR(Table1[[#This Row],[Date Sent]])</f>
        <v>#REF!</v>
      </c>
      <c r="AH4091"/>
    </row>
    <row r="4092" spans="1:34" x14ac:dyDescent="0.2">
      <c r="A4092" t="s">
        <v>296</v>
      </c>
      <c r="B4092" t="s">
        <v>4793</v>
      </c>
      <c r="C4092" s="17">
        <v>24.36</v>
      </c>
      <c r="D4092" s="4">
        <v>45320</v>
      </c>
      <c r="E4092" s="3" t="s">
        <v>21</v>
      </c>
      <c r="F4092" s="3" t="s">
        <v>15</v>
      </c>
      <c r="G4092" s="3" t="s">
        <v>4804</v>
      </c>
      <c r="H4092" s="1"/>
      <c r="J4092"/>
      <c r="AC4092" s="5" t="e">
        <f>VLOOKUP(Table1[[#This Row],[Expense Report]],#REF!,3, 0)</f>
        <v>#REF!</v>
      </c>
      <c r="AD4092" t="s">
        <v>11649</v>
      </c>
      <c r="AE4092" t="s">
        <v>11649</v>
      </c>
      <c r="AF4092" t="e">
        <f>MONTH(Table1[[#This Row],[Date Sent]])</f>
        <v>#REF!</v>
      </c>
      <c r="AG4092" t="e">
        <f>YEAR(Table1[[#This Row],[Date Sent]])</f>
        <v>#REF!</v>
      </c>
      <c r="AH4092"/>
    </row>
    <row r="4093" spans="1:34" x14ac:dyDescent="0.2">
      <c r="A4093" t="s">
        <v>296</v>
      </c>
      <c r="B4093" t="s">
        <v>4793</v>
      </c>
      <c r="C4093" s="17">
        <v>91.57</v>
      </c>
      <c r="D4093" s="4">
        <v>45322</v>
      </c>
      <c r="E4093" s="3" t="s">
        <v>21</v>
      </c>
      <c r="F4093" s="3" t="s">
        <v>33</v>
      </c>
      <c r="G4093" s="3" t="s">
        <v>4805</v>
      </c>
      <c r="H4093" s="1"/>
      <c r="J4093"/>
      <c r="AC4093" s="5" t="e">
        <f>VLOOKUP(Table1[[#This Row],[Expense Report]],#REF!,3, 0)</f>
        <v>#REF!</v>
      </c>
      <c r="AD4093" t="s">
        <v>11649</v>
      </c>
      <c r="AE4093" t="s">
        <v>11649</v>
      </c>
      <c r="AF4093" t="e">
        <f>MONTH(Table1[[#This Row],[Date Sent]])</f>
        <v>#REF!</v>
      </c>
      <c r="AG4093" t="e">
        <f>YEAR(Table1[[#This Row],[Date Sent]])</f>
        <v>#REF!</v>
      </c>
      <c r="AH4093"/>
    </row>
    <row r="4094" spans="1:34" x14ac:dyDescent="0.2">
      <c r="A4094" t="s">
        <v>296</v>
      </c>
      <c r="B4094" t="s">
        <v>4793</v>
      </c>
      <c r="C4094" s="17">
        <v>9.5399999999999991</v>
      </c>
      <c r="D4094" s="4">
        <v>45322</v>
      </c>
      <c r="E4094" s="3" t="s">
        <v>26</v>
      </c>
      <c r="F4094" s="3" t="s">
        <v>34</v>
      </c>
      <c r="G4094" s="3" t="s">
        <v>4806</v>
      </c>
      <c r="H4094" s="1"/>
      <c r="J4094"/>
      <c r="AC4094" s="5" t="e">
        <f>VLOOKUP(Table1[[#This Row],[Expense Report]],#REF!,3, 0)</f>
        <v>#REF!</v>
      </c>
      <c r="AD4094" t="s">
        <v>11649</v>
      </c>
      <c r="AE4094" t="s">
        <v>11649</v>
      </c>
      <c r="AF4094" t="e">
        <f>MONTH(Table1[[#This Row],[Date Sent]])</f>
        <v>#REF!</v>
      </c>
      <c r="AG4094" t="e">
        <f>YEAR(Table1[[#This Row],[Date Sent]])</f>
        <v>#REF!</v>
      </c>
      <c r="AH4094"/>
    </row>
    <row r="4095" spans="1:34" x14ac:dyDescent="0.2">
      <c r="A4095" t="s">
        <v>296</v>
      </c>
      <c r="B4095" t="s">
        <v>4793</v>
      </c>
      <c r="C4095" s="17">
        <v>214.59</v>
      </c>
      <c r="D4095" s="4">
        <v>45323</v>
      </c>
      <c r="E4095" s="3" t="s">
        <v>16</v>
      </c>
      <c r="F4095" s="3" t="s">
        <v>33</v>
      </c>
      <c r="G4095" s="3" t="s">
        <v>4807</v>
      </c>
      <c r="H4095" s="1"/>
      <c r="J4095"/>
      <c r="AC4095" s="5" t="e">
        <f>VLOOKUP(Table1[[#This Row],[Expense Report]],#REF!,3, 0)</f>
        <v>#REF!</v>
      </c>
      <c r="AD4095" t="s">
        <v>11649</v>
      </c>
      <c r="AE4095" t="s">
        <v>11649</v>
      </c>
      <c r="AF4095" t="e">
        <f>MONTH(Table1[[#This Row],[Date Sent]])</f>
        <v>#REF!</v>
      </c>
      <c r="AG4095" t="e">
        <f>YEAR(Table1[[#This Row],[Date Sent]])</f>
        <v>#REF!</v>
      </c>
      <c r="AH4095"/>
    </row>
    <row r="4096" spans="1:34" x14ac:dyDescent="0.2">
      <c r="A4096" t="s">
        <v>296</v>
      </c>
      <c r="B4096" t="s">
        <v>4793</v>
      </c>
      <c r="C4096" s="17">
        <v>23.63</v>
      </c>
      <c r="D4096" s="4">
        <v>45325</v>
      </c>
      <c r="E4096" s="3" t="s">
        <v>6</v>
      </c>
      <c r="F4096" s="3" t="s">
        <v>18</v>
      </c>
      <c r="G4096" s="3" t="s">
        <v>4800</v>
      </c>
      <c r="H4096" s="1"/>
      <c r="J4096"/>
      <c r="AC4096" s="5" t="e">
        <f>VLOOKUP(Table1[[#This Row],[Expense Report]],#REF!,3, 0)</f>
        <v>#REF!</v>
      </c>
      <c r="AD4096" t="s">
        <v>11649</v>
      </c>
      <c r="AE4096" t="s">
        <v>11649</v>
      </c>
      <c r="AF4096" t="e">
        <f>MONTH(Table1[[#This Row],[Date Sent]])</f>
        <v>#REF!</v>
      </c>
      <c r="AG4096" t="e">
        <f>YEAR(Table1[[#This Row],[Date Sent]])</f>
        <v>#REF!</v>
      </c>
      <c r="AH4096"/>
    </row>
    <row r="4097" spans="1:34" x14ac:dyDescent="0.2">
      <c r="A4097" t="s">
        <v>296</v>
      </c>
      <c r="B4097" t="s">
        <v>4793</v>
      </c>
      <c r="C4097" s="17">
        <v>38.130000000000003</v>
      </c>
      <c r="D4097" s="4">
        <v>45339</v>
      </c>
      <c r="E4097" s="3" t="s">
        <v>19</v>
      </c>
      <c r="F4097" s="3" t="s">
        <v>33</v>
      </c>
      <c r="G4097" s="3" t="s">
        <v>950</v>
      </c>
      <c r="H4097" s="1"/>
      <c r="J4097"/>
      <c r="AC4097" s="5" t="e">
        <f>VLOOKUP(Table1[[#This Row],[Expense Report]],#REF!,3, 0)</f>
        <v>#REF!</v>
      </c>
      <c r="AD4097" t="s">
        <v>11649</v>
      </c>
      <c r="AE4097" t="s">
        <v>11649</v>
      </c>
      <c r="AF4097" t="e">
        <f>MONTH(Table1[[#This Row],[Date Sent]])</f>
        <v>#REF!</v>
      </c>
      <c r="AG4097" t="e">
        <f>YEAR(Table1[[#This Row],[Date Sent]])</f>
        <v>#REF!</v>
      </c>
      <c r="AH4097"/>
    </row>
    <row r="4098" spans="1:34" x14ac:dyDescent="0.2">
      <c r="A4098" t="s">
        <v>296</v>
      </c>
      <c r="B4098" t="s">
        <v>4793</v>
      </c>
      <c r="C4098" s="17">
        <v>392.18</v>
      </c>
      <c r="D4098" s="4">
        <v>45340</v>
      </c>
      <c r="E4098" s="3" t="s">
        <v>21</v>
      </c>
      <c r="F4098" s="3" t="s">
        <v>33</v>
      </c>
      <c r="G4098" s="3" t="s">
        <v>4808</v>
      </c>
      <c r="H4098" s="1"/>
      <c r="J4098"/>
      <c r="AC4098" s="5" t="e">
        <f>VLOOKUP(Table1[[#This Row],[Expense Report]],#REF!,3, 0)</f>
        <v>#REF!</v>
      </c>
      <c r="AD4098" t="s">
        <v>11649</v>
      </c>
      <c r="AE4098" t="s">
        <v>11649</v>
      </c>
      <c r="AF4098" t="e">
        <f>MONTH(Table1[[#This Row],[Date Sent]])</f>
        <v>#REF!</v>
      </c>
      <c r="AG4098" t="e">
        <f>YEAR(Table1[[#This Row],[Date Sent]])</f>
        <v>#REF!</v>
      </c>
      <c r="AH4098"/>
    </row>
    <row r="4099" spans="1:34" x14ac:dyDescent="0.2">
      <c r="A4099" t="s">
        <v>296</v>
      </c>
      <c r="B4099" t="s">
        <v>4793</v>
      </c>
      <c r="C4099" s="17">
        <v>7.39</v>
      </c>
      <c r="D4099" s="4">
        <v>45340</v>
      </c>
      <c r="E4099" s="3" t="s">
        <v>14</v>
      </c>
      <c r="F4099" s="3" t="s">
        <v>33</v>
      </c>
      <c r="G4099" s="3" t="s">
        <v>4809</v>
      </c>
      <c r="H4099" s="1"/>
      <c r="J4099"/>
      <c r="AC4099" s="5" t="e">
        <f>VLOOKUP(Table1[[#This Row],[Expense Report]],#REF!,3, 0)</f>
        <v>#REF!</v>
      </c>
      <c r="AD4099" t="s">
        <v>11649</v>
      </c>
      <c r="AE4099" t="s">
        <v>11649</v>
      </c>
      <c r="AF4099" t="e">
        <f>MONTH(Table1[[#This Row],[Date Sent]])</f>
        <v>#REF!</v>
      </c>
      <c r="AG4099" t="e">
        <f>YEAR(Table1[[#This Row],[Date Sent]])</f>
        <v>#REF!</v>
      </c>
      <c r="AH4099"/>
    </row>
    <row r="4100" spans="1:34" x14ac:dyDescent="0.2">
      <c r="A4100" t="s">
        <v>296</v>
      </c>
      <c r="B4100" t="s">
        <v>4793</v>
      </c>
      <c r="C4100" s="17">
        <v>26.49</v>
      </c>
      <c r="D4100" s="4">
        <v>45341</v>
      </c>
      <c r="E4100" s="3" t="s">
        <v>48</v>
      </c>
      <c r="F4100" s="3" t="s">
        <v>33</v>
      </c>
      <c r="G4100" s="3" t="s">
        <v>4810</v>
      </c>
      <c r="H4100" s="1"/>
      <c r="J4100"/>
      <c r="AC4100" s="5" t="e">
        <f>VLOOKUP(Table1[[#This Row],[Expense Report]],#REF!,3, 0)</f>
        <v>#REF!</v>
      </c>
      <c r="AD4100" t="s">
        <v>11649</v>
      </c>
      <c r="AE4100" t="s">
        <v>11649</v>
      </c>
      <c r="AF4100" t="e">
        <f>MONTH(Table1[[#This Row],[Date Sent]])</f>
        <v>#REF!</v>
      </c>
      <c r="AG4100" t="e">
        <f>YEAR(Table1[[#This Row],[Date Sent]])</f>
        <v>#REF!</v>
      </c>
      <c r="AH4100"/>
    </row>
    <row r="4101" spans="1:34" x14ac:dyDescent="0.2">
      <c r="A4101" t="s">
        <v>296</v>
      </c>
      <c r="B4101" t="s">
        <v>4793</v>
      </c>
      <c r="C4101" s="17">
        <v>-39.840000000000003</v>
      </c>
      <c r="D4101" s="4">
        <v>45343</v>
      </c>
      <c r="E4101" s="3" t="s">
        <v>8</v>
      </c>
      <c r="F4101" s="3" t="s">
        <v>33</v>
      </c>
      <c r="G4101" s="3" t="s">
        <v>4811</v>
      </c>
      <c r="H4101" s="1"/>
      <c r="J4101"/>
      <c r="AC4101" s="5" t="e">
        <f>VLOOKUP(Table1[[#This Row],[Expense Report]],#REF!,3, 0)</f>
        <v>#REF!</v>
      </c>
      <c r="AD4101" t="s">
        <v>11649</v>
      </c>
      <c r="AE4101" t="s">
        <v>11649</v>
      </c>
      <c r="AF4101" t="e">
        <f>MONTH(Table1[[#This Row],[Date Sent]])</f>
        <v>#REF!</v>
      </c>
      <c r="AG4101" t="e">
        <f>YEAR(Table1[[#This Row],[Date Sent]])</f>
        <v>#REF!</v>
      </c>
      <c r="AH4101"/>
    </row>
    <row r="4102" spans="1:34" x14ac:dyDescent="0.2">
      <c r="A4102" t="s">
        <v>296</v>
      </c>
      <c r="B4102" t="s">
        <v>4793</v>
      </c>
      <c r="C4102" s="17">
        <v>-7.39</v>
      </c>
      <c r="D4102" s="4">
        <v>45343</v>
      </c>
      <c r="E4102" s="3" t="s">
        <v>23</v>
      </c>
      <c r="F4102" s="3" t="s">
        <v>33</v>
      </c>
      <c r="G4102" s="3" t="s">
        <v>4812</v>
      </c>
      <c r="H4102" s="1"/>
      <c r="J4102"/>
      <c r="AC4102" s="5" t="e">
        <f>VLOOKUP(Table1[[#This Row],[Expense Report]],#REF!,3, 0)</f>
        <v>#REF!</v>
      </c>
      <c r="AD4102" t="s">
        <v>11649</v>
      </c>
      <c r="AE4102" t="s">
        <v>11649</v>
      </c>
      <c r="AF4102" t="e">
        <f>MONTH(Table1[[#This Row],[Date Sent]])</f>
        <v>#REF!</v>
      </c>
      <c r="AG4102" t="e">
        <f>YEAR(Table1[[#This Row],[Date Sent]])</f>
        <v>#REF!</v>
      </c>
      <c r="AH4102"/>
    </row>
    <row r="4103" spans="1:34" x14ac:dyDescent="0.2">
      <c r="A4103" t="s">
        <v>2376</v>
      </c>
      <c r="B4103" t="s">
        <v>4813</v>
      </c>
      <c r="C4103" s="17">
        <v>105.79</v>
      </c>
      <c r="D4103" s="4">
        <v>45315</v>
      </c>
      <c r="E4103" s="3" t="s">
        <v>39</v>
      </c>
      <c r="F4103" s="3" t="s">
        <v>33</v>
      </c>
      <c r="G4103" s="3" t="s">
        <v>1402</v>
      </c>
      <c r="H4103" s="1"/>
      <c r="J4103"/>
      <c r="AC4103" s="5" t="e">
        <f>VLOOKUP(Table1[[#This Row],[Expense Report]],#REF!,3, 0)</f>
        <v>#REF!</v>
      </c>
      <c r="AD4103" t="s">
        <v>14722</v>
      </c>
      <c r="AE4103" t="s">
        <v>167</v>
      </c>
      <c r="AF4103" t="e">
        <f>MONTH(Table1[[#This Row],[Date Sent]])</f>
        <v>#REF!</v>
      </c>
      <c r="AG4103" t="e">
        <f>YEAR(Table1[[#This Row],[Date Sent]])</f>
        <v>#REF!</v>
      </c>
      <c r="AH4103"/>
    </row>
    <row r="4104" spans="1:34" x14ac:dyDescent="0.2">
      <c r="A4104" t="s">
        <v>2376</v>
      </c>
      <c r="B4104" t="s">
        <v>4813</v>
      </c>
      <c r="C4104" s="17">
        <v>80.55</v>
      </c>
      <c r="D4104" s="4">
        <v>45321</v>
      </c>
      <c r="E4104" s="3" t="s">
        <v>21</v>
      </c>
      <c r="F4104" s="3" t="s">
        <v>33</v>
      </c>
      <c r="G4104" s="3" t="s">
        <v>4814</v>
      </c>
      <c r="H4104" s="1"/>
      <c r="J4104"/>
      <c r="AC4104" s="5" t="e">
        <f>VLOOKUP(Table1[[#This Row],[Expense Report]],#REF!,3, 0)</f>
        <v>#REF!</v>
      </c>
      <c r="AD4104" t="s">
        <v>14722</v>
      </c>
      <c r="AE4104" t="s">
        <v>167</v>
      </c>
      <c r="AF4104" t="e">
        <f>MONTH(Table1[[#This Row],[Date Sent]])</f>
        <v>#REF!</v>
      </c>
      <c r="AG4104" t="e">
        <f>YEAR(Table1[[#This Row],[Date Sent]])</f>
        <v>#REF!</v>
      </c>
      <c r="AH4104"/>
    </row>
    <row r="4105" spans="1:34" x14ac:dyDescent="0.2">
      <c r="A4105" t="s">
        <v>2376</v>
      </c>
      <c r="B4105" t="s">
        <v>4813</v>
      </c>
      <c r="C4105" s="17">
        <v>37.08</v>
      </c>
      <c r="D4105" s="4">
        <v>45321</v>
      </c>
      <c r="E4105" s="3" t="s">
        <v>21</v>
      </c>
      <c r="F4105" s="3" t="s">
        <v>17</v>
      </c>
      <c r="G4105" s="3" t="s">
        <v>3512</v>
      </c>
      <c r="H4105" s="1"/>
      <c r="J4105"/>
      <c r="AC4105" s="5" t="e">
        <f>VLOOKUP(Table1[[#This Row],[Expense Report]],#REF!,3, 0)</f>
        <v>#REF!</v>
      </c>
      <c r="AD4105" t="s">
        <v>14722</v>
      </c>
      <c r="AE4105" t="s">
        <v>167</v>
      </c>
      <c r="AF4105" t="e">
        <f>MONTH(Table1[[#This Row],[Date Sent]])</f>
        <v>#REF!</v>
      </c>
      <c r="AG4105" t="e">
        <f>YEAR(Table1[[#This Row],[Date Sent]])</f>
        <v>#REF!</v>
      </c>
      <c r="AH4105"/>
    </row>
    <row r="4106" spans="1:34" x14ac:dyDescent="0.2">
      <c r="A4106" t="s">
        <v>2376</v>
      </c>
      <c r="B4106" t="s">
        <v>4813</v>
      </c>
      <c r="C4106" s="17">
        <v>84.76</v>
      </c>
      <c r="D4106" s="4">
        <v>45325</v>
      </c>
      <c r="E4106" s="3" t="s">
        <v>21</v>
      </c>
      <c r="F4106" s="3" t="s">
        <v>33</v>
      </c>
      <c r="G4106" s="3" t="s">
        <v>2055</v>
      </c>
      <c r="H4106" s="1"/>
      <c r="J4106"/>
      <c r="AC4106" s="5" t="e">
        <f>VLOOKUP(Table1[[#This Row],[Expense Report]],#REF!,3, 0)</f>
        <v>#REF!</v>
      </c>
      <c r="AD4106" t="s">
        <v>14722</v>
      </c>
      <c r="AE4106" t="s">
        <v>167</v>
      </c>
      <c r="AF4106" t="e">
        <f>MONTH(Table1[[#This Row],[Date Sent]])</f>
        <v>#REF!</v>
      </c>
      <c r="AG4106" t="e">
        <f>YEAR(Table1[[#This Row],[Date Sent]])</f>
        <v>#REF!</v>
      </c>
      <c r="AH4106"/>
    </row>
    <row r="4107" spans="1:34" x14ac:dyDescent="0.2">
      <c r="A4107" t="s">
        <v>2376</v>
      </c>
      <c r="B4107" t="s">
        <v>4813</v>
      </c>
      <c r="C4107" s="17">
        <v>11.38</v>
      </c>
      <c r="D4107" s="4">
        <v>45325</v>
      </c>
      <c r="E4107" s="3" t="s">
        <v>6</v>
      </c>
      <c r="F4107" s="3" t="s">
        <v>18</v>
      </c>
      <c r="G4107" s="3" t="s">
        <v>984</v>
      </c>
      <c r="H4107" s="1"/>
      <c r="J4107"/>
      <c r="AC4107" s="5" t="e">
        <f>VLOOKUP(Table1[[#This Row],[Expense Report]],#REF!,3, 0)</f>
        <v>#REF!</v>
      </c>
      <c r="AD4107" t="s">
        <v>14722</v>
      </c>
      <c r="AE4107" t="s">
        <v>167</v>
      </c>
      <c r="AF4107" t="e">
        <f>MONTH(Table1[[#This Row],[Date Sent]])</f>
        <v>#REF!</v>
      </c>
      <c r="AG4107" t="e">
        <f>YEAR(Table1[[#This Row],[Date Sent]])</f>
        <v>#REF!</v>
      </c>
      <c r="AH4107"/>
    </row>
    <row r="4108" spans="1:34" x14ac:dyDescent="0.2">
      <c r="A4108" t="s">
        <v>2376</v>
      </c>
      <c r="B4108" t="s">
        <v>4813</v>
      </c>
      <c r="C4108" s="17">
        <v>36.24</v>
      </c>
      <c r="D4108" s="4">
        <v>45330</v>
      </c>
      <c r="E4108" s="3" t="s">
        <v>25</v>
      </c>
      <c r="F4108" s="3" t="s">
        <v>33</v>
      </c>
      <c r="G4108" s="3" t="s">
        <v>4815</v>
      </c>
      <c r="H4108" s="1"/>
      <c r="J4108"/>
      <c r="AC4108" s="5" t="e">
        <f>VLOOKUP(Table1[[#This Row],[Expense Report]],#REF!,3, 0)</f>
        <v>#REF!</v>
      </c>
      <c r="AD4108" t="s">
        <v>14722</v>
      </c>
      <c r="AE4108" t="s">
        <v>167</v>
      </c>
      <c r="AF4108" t="e">
        <f>MONTH(Table1[[#This Row],[Date Sent]])</f>
        <v>#REF!</v>
      </c>
      <c r="AG4108" t="e">
        <f>YEAR(Table1[[#This Row],[Date Sent]])</f>
        <v>#REF!</v>
      </c>
      <c r="AH4108"/>
    </row>
    <row r="4109" spans="1:34" x14ac:dyDescent="0.2">
      <c r="A4109" t="s">
        <v>2376</v>
      </c>
      <c r="B4109" t="s">
        <v>4813</v>
      </c>
      <c r="C4109" s="17">
        <v>145.93</v>
      </c>
      <c r="D4109" s="4">
        <v>45336</v>
      </c>
      <c r="E4109" s="3" t="s">
        <v>21</v>
      </c>
      <c r="F4109" s="3" t="s">
        <v>33</v>
      </c>
      <c r="G4109" s="3" t="s">
        <v>2055</v>
      </c>
      <c r="H4109" s="1"/>
      <c r="J4109"/>
      <c r="AC4109" s="5" t="e">
        <f>VLOOKUP(Table1[[#This Row],[Expense Report]],#REF!,3, 0)</f>
        <v>#REF!</v>
      </c>
      <c r="AD4109" t="s">
        <v>14722</v>
      </c>
      <c r="AE4109" t="s">
        <v>167</v>
      </c>
      <c r="AF4109" t="e">
        <f>MONTH(Table1[[#This Row],[Date Sent]])</f>
        <v>#REF!</v>
      </c>
      <c r="AG4109" t="e">
        <f>YEAR(Table1[[#This Row],[Date Sent]])</f>
        <v>#REF!</v>
      </c>
      <c r="AH4109"/>
    </row>
    <row r="4110" spans="1:34" x14ac:dyDescent="0.2">
      <c r="A4110" t="s">
        <v>2376</v>
      </c>
      <c r="B4110" t="s">
        <v>4813</v>
      </c>
      <c r="C4110" s="17">
        <v>52.98</v>
      </c>
      <c r="D4110" s="4">
        <v>45336</v>
      </c>
      <c r="E4110" s="3" t="s">
        <v>21</v>
      </c>
      <c r="F4110" s="3" t="s">
        <v>33</v>
      </c>
      <c r="G4110" s="3" t="s">
        <v>2055</v>
      </c>
      <c r="H4110" s="1"/>
      <c r="J4110"/>
      <c r="AC4110" s="5" t="e">
        <f>VLOOKUP(Table1[[#This Row],[Expense Report]],#REF!,3, 0)</f>
        <v>#REF!</v>
      </c>
      <c r="AD4110" t="s">
        <v>14722</v>
      </c>
      <c r="AE4110" t="s">
        <v>167</v>
      </c>
      <c r="AF4110" t="e">
        <f>MONTH(Table1[[#This Row],[Date Sent]])</f>
        <v>#REF!</v>
      </c>
      <c r="AG4110" t="e">
        <f>YEAR(Table1[[#This Row],[Date Sent]])</f>
        <v>#REF!</v>
      </c>
      <c r="AH4110"/>
    </row>
    <row r="4111" spans="1:34" x14ac:dyDescent="0.2">
      <c r="A4111" t="s">
        <v>2376</v>
      </c>
      <c r="B4111" t="s">
        <v>4813</v>
      </c>
      <c r="C4111" s="17">
        <v>38.15</v>
      </c>
      <c r="D4111" s="4">
        <v>45338</v>
      </c>
      <c r="E4111" s="3" t="s">
        <v>25</v>
      </c>
      <c r="F4111" s="3" t="s">
        <v>33</v>
      </c>
      <c r="G4111" s="3" t="s">
        <v>4816</v>
      </c>
      <c r="H4111" s="1"/>
      <c r="J4111"/>
      <c r="AC4111" s="5" t="e">
        <f>VLOOKUP(Table1[[#This Row],[Expense Report]],#REF!,3, 0)</f>
        <v>#REF!</v>
      </c>
      <c r="AD4111" t="s">
        <v>14722</v>
      </c>
      <c r="AE4111" t="s">
        <v>167</v>
      </c>
      <c r="AF4111" t="e">
        <f>MONTH(Table1[[#This Row],[Date Sent]])</f>
        <v>#REF!</v>
      </c>
      <c r="AG4111" t="e">
        <f>YEAR(Table1[[#This Row],[Date Sent]])</f>
        <v>#REF!</v>
      </c>
      <c r="AH4111"/>
    </row>
    <row r="4112" spans="1:34" x14ac:dyDescent="0.2">
      <c r="A4112" t="s">
        <v>2376</v>
      </c>
      <c r="B4112" t="s">
        <v>4813</v>
      </c>
      <c r="C4112" s="17">
        <v>82.62</v>
      </c>
      <c r="D4112" s="4">
        <v>45341</v>
      </c>
      <c r="E4112" s="3" t="s">
        <v>21</v>
      </c>
      <c r="F4112" s="3" t="s">
        <v>33</v>
      </c>
      <c r="G4112" s="3" t="s">
        <v>4817</v>
      </c>
      <c r="H4112" s="1"/>
      <c r="J4112"/>
      <c r="AC4112" s="5" t="e">
        <f>VLOOKUP(Table1[[#This Row],[Expense Report]],#REF!,3, 0)</f>
        <v>#REF!</v>
      </c>
      <c r="AD4112" t="s">
        <v>14722</v>
      </c>
      <c r="AE4112" t="s">
        <v>167</v>
      </c>
      <c r="AF4112" t="e">
        <f>MONTH(Table1[[#This Row],[Date Sent]])</f>
        <v>#REF!</v>
      </c>
      <c r="AG4112" t="e">
        <f>YEAR(Table1[[#This Row],[Date Sent]])</f>
        <v>#REF!</v>
      </c>
      <c r="AH4112"/>
    </row>
    <row r="4113" spans="1:34" x14ac:dyDescent="0.2">
      <c r="A4113" t="s">
        <v>749</v>
      </c>
      <c r="B4113" t="s">
        <v>4818</v>
      </c>
      <c r="C4113" s="17">
        <v>393.68</v>
      </c>
      <c r="D4113" s="4">
        <v>45324</v>
      </c>
      <c r="E4113" s="3" t="s">
        <v>10</v>
      </c>
      <c r="F4113" s="3" t="s">
        <v>25</v>
      </c>
      <c r="G4113" s="3" t="s">
        <v>2989</v>
      </c>
      <c r="H4113" s="1"/>
      <c r="J4113"/>
      <c r="AC4113" s="5" t="e">
        <f>VLOOKUP(Table1[[#This Row],[Expense Report]],#REF!,3, 0)</f>
        <v>#REF!</v>
      </c>
      <c r="AD4113" t="s">
        <v>14659</v>
      </c>
      <c r="AE4113" t="s">
        <v>167</v>
      </c>
      <c r="AF4113" t="e">
        <f>MONTH(Table1[[#This Row],[Date Sent]])</f>
        <v>#REF!</v>
      </c>
      <c r="AG4113" t="e">
        <f>YEAR(Table1[[#This Row],[Date Sent]])</f>
        <v>#REF!</v>
      </c>
      <c r="AH4113"/>
    </row>
    <row r="4114" spans="1:34" x14ac:dyDescent="0.2">
      <c r="A4114" t="s">
        <v>749</v>
      </c>
      <c r="B4114" t="s">
        <v>4818</v>
      </c>
      <c r="C4114" s="17">
        <v>176.32</v>
      </c>
      <c r="D4114" s="4">
        <v>45328</v>
      </c>
      <c r="E4114" s="3" t="s">
        <v>21</v>
      </c>
      <c r="F4114" s="3" t="s">
        <v>33</v>
      </c>
      <c r="G4114" s="3" t="s">
        <v>4819</v>
      </c>
      <c r="H4114" s="1"/>
      <c r="J4114"/>
      <c r="AC4114" s="5" t="e">
        <f>VLOOKUP(Table1[[#This Row],[Expense Report]],#REF!,3, 0)</f>
        <v>#REF!</v>
      </c>
      <c r="AD4114" t="s">
        <v>14659</v>
      </c>
      <c r="AE4114" t="s">
        <v>167</v>
      </c>
      <c r="AF4114" t="e">
        <f>MONTH(Table1[[#This Row],[Date Sent]])</f>
        <v>#REF!</v>
      </c>
      <c r="AG4114" t="e">
        <f>YEAR(Table1[[#This Row],[Date Sent]])</f>
        <v>#REF!</v>
      </c>
      <c r="AH4114"/>
    </row>
    <row r="4115" spans="1:34" x14ac:dyDescent="0.2">
      <c r="A4115" t="s">
        <v>749</v>
      </c>
      <c r="B4115" t="s">
        <v>4818</v>
      </c>
      <c r="C4115" s="17">
        <v>33.86</v>
      </c>
      <c r="D4115" s="4">
        <v>45328</v>
      </c>
      <c r="E4115" s="3" t="s">
        <v>21</v>
      </c>
      <c r="F4115" s="3" t="s">
        <v>33</v>
      </c>
      <c r="G4115" s="3" t="s">
        <v>4820</v>
      </c>
      <c r="H4115" s="1"/>
      <c r="J4115"/>
      <c r="AC4115" s="5" t="e">
        <f>VLOOKUP(Table1[[#This Row],[Expense Report]],#REF!,3, 0)</f>
        <v>#REF!</v>
      </c>
      <c r="AD4115" t="s">
        <v>14659</v>
      </c>
      <c r="AE4115" t="s">
        <v>167</v>
      </c>
      <c r="AF4115" t="e">
        <f>MONTH(Table1[[#This Row],[Date Sent]])</f>
        <v>#REF!</v>
      </c>
      <c r="AG4115" t="e">
        <f>YEAR(Table1[[#This Row],[Date Sent]])</f>
        <v>#REF!</v>
      </c>
      <c r="AH4115"/>
    </row>
    <row r="4116" spans="1:34" x14ac:dyDescent="0.2">
      <c r="A4116" t="s">
        <v>749</v>
      </c>
      <c r="B4116" t="s">
        <v>4818</v>
      </c>
      <c r="C4116" s="17">
        <v>110.43</v>
      </c>
      <c r="D4116" s="4">
        <v>45329</v>
      </c>
      <c r="E4116" s="3" t="s">
        <v>21</v>
      </c>
      <c r="F4116" s="3" t="s">
        <v>33</v>
      </c>
      <c r="G4116" s="3" t="s">
        <v>1364</v>
      </c>
      <c r="H4116" s="1"/>
      <c r="J4116"/>
      <c r="AC4116" s="5" t="e">
        <f>VLOOKUP(Table1[[#This Row],[Expense Report]],#REF!,3, 0)</f>
        <v>#REF!</v>
      </c>
      <c r="AD4116" t="s">
        <v>14659</v>
      </c>
      <c r="AE4116" t="s">
        <v>167</v>
      </c>
      <c r="AF4116" t="e">
        <f>MONTH(Table1[[#This Row],[Date Sent]])</f>
        <v>#REF!</v>
      </c>
      <c r="AG4116" t="e">
        <f>YEAR(Table1[[#This Row],[Date Sent]])</f>
        <v>#REF!</v>
      </c>
      <c r="AH4116"/>
    </row>
    <row r="4117" spans="1:34" x14ac:dyDescent="0.2">
      <c r="A4117" t="s">
        <v>749</v>
      </c>
      <c r="B4117" t="s">
        <v>4818</v>
      </c>
      <c r="C4117" s="17">
        <v>73.319999999999993</v>
      </c>
      <c r="D4117" s="4">
        <v>45331</v>
      </c>
      <c r="E4117" s="3" t="s">
        <v>21</v>
      </c>
      <c r="F4117" s="3" t="s">
        <v>33</v>
      </c>
      <c r="G4117" s="3" t="s">
        <v>4821</v>
      </c>
      <c r="H4117" s="1"/>
      <c r="J4117"/>
      <c r="AC4117" s="5" t="e">
        <f>VLOOKUP(Table1[[#This Row],[Expense Report]],#REF!,3, 0)</f>
        <v>#REF!</v>
      </c>
      <c r="AD4117" t="s">
        <v>14659</v>
      </c>
      <c r="AE4117" t="s">
        <v>167</v>
      </c>
      <c r="AF4117" t="e">
        <f>MONTH(Table1[[#This Row],[Date Sent]])</f>
        <v>#REF!</v>
      </c>
      <c r="AG4117" t="e">
        <f>YEAR(Table1[[#This Row],[Date Sent]])</f>
        <v>#REF!</v>
      </c>
      <c r="AH4117"/>
    </row>
    <row r="4118" spans="1:34" x14ac:dyDescent="0.2">
      <c r="A4118" t="s">
        <v>749</v>
      </c>
      <c r="B4118" t="s">
        <v>4818</v>
      </c>
      <c r="C4118" s="17">
        <v>121.5</v>
      </c>
      <c r="D4118" s="4">
        <v>45331</v>
      </c>
      <c r="E4118" s="3" t="s">
        <v>21</v>
      </c>
      <c r="F4118" s="3" t="s">
        <v>33</v>
      </c>
      <c r="G4118" s="3" t="s">
        <v>4822</v>
      </c>
      <c r="H4118" s="1"/>
      <c r="J4118"/>
      <c r="AC4118" s="5" t="e">
        <f>VLOOKUP(Table1[[#This Row],[Expense Report]],#REF!,3, 0)</f>
        <v>#REF!</v>
      </c>
      <c r="AD4118" t="s">
        <v>14659</v>
      </c>
      <c r="AE4118" t="s">
        <v>167</v>
      </c>
      <c r="AF4118" t="e">
        <f>MONTH(Table1[[#This Row],[Date Sent]])</f>
        <v>#REF!</v>
      </c>
      <c r="AG4118" t="e">
        <f>YEAR(Table1[[#This Row],[Date Sent]])</f>
        <v>#REF!</v>
      </c>
      <c r="AH4118"/>
    </row>
    <row r="4119" spans="1:34" x14ac:dyDescent="0.2">
      <c r="A4119" t="s">
        <v>749</v>
      </c>
      <c r="B4119" t="s">
        <v>4818</v>
      </c>
      <c r="C4119" s="17">
        <v>12.17</v>
      </c>
      <c r="D4119" s="4">
        <v>45335</v>
      </c>
      <c r="E4119" s="3" t="s">
        <v>21</v>
      </c>
      <c r="F4119" s="3" t="s">
        <v>4</v>
      </c>
      <c r="G4119" s="3" t="s">
        <v>2339</v>
      </c>
      <c r="H4119" s="1"/>
      <c r="J4119"/>
      <c r="AC4119" s="5" t="e">
        <f>VLOOKUP(Table1[[#This Row],[Expense Report]],#REF!,3, 0)</f>
        <v>#REF!</v>
      </c>
      <c r="AD4119" t="s">
        <v>14659</v>
      </c>
      <c r="AE4119" t="s">
        <v>167</v>
      </c>
      <c r="AF4119" t="e">
        <f>MONTH(Table1[[#This Row],[Date Sent]])</f>
        <v>#REF!</v>
      </c>
      <c r="AG4119" t="e">
        <f>YEAR(Table1[[#This Row],[Date Sent]])</f>
        <v>#REF!</v>
      </c>
      <c r="AH4119"/>
    </row>
    <row r="4120" spans="1:34" x14ac:dyDescent="0.2">
      <c r="A4120" t="s">
        <v>749</v>
      </c>
      <c r="B4120" t="s">
        <v>4818</v>
      </c>
      <c r="C4120" s="17">
        <v>50.87</v>
      </c>
      <c r="D4120" s="4">
        <v>45336</v>
      </c>
      <c r="E4120" s="3" t="s">
        <v>21</v>
      </c>
      <c r="F4120" s="3" t="s">
        <v>15</v>
      </c>
      <c r="G4120" s="3" t="s">
        <v>2938</v>
      </c>
      <c r="H4120" s="1"/>
      <c r="J4120"/>
      <c r="AC4120" s="5" t="e">
        <f>VLOOKUP(Table1[[#This Row],[Expense Report]],#REF!,3, 0)</f>
        <v>#REF!</v>
      </c>
      <c r="AD4120" t="s">
        <v>14659</v>
      </c>
      <c r="AE4120" t="s">
        <v>167</v>
      </c>
      <c r="AF4120" t="e">
        <f>MONTH(Table1[[#This Row],[Date Sent]])</f>
        <v>#REF!</v>
      </c>
      <c r="AG4120" t="e">
        <f>YEAR(Table1[[#This Row],[Date Sent]])</f>
        <v>#REF!</v>
      </c>
      <c r="AH4120"/>
    </row>
    <row r="4121" spans="1:34" x14ac:dyDescent="0.2">
      <c r="A4121" t="s">
        <v>749</v>
      </c>
      <c r="B4121" t="s">
        <v>4818</v>
      </c>
      <c r="C4121" s="17">
        <v>7.12</v>
      </c>
      <c r="D4121" s="4">
        <v>45339</v>
      </c>
      <c r="E4121" s="3" t="s">
        <v>21</v>
      </c>
      <c r="F4121" s="3" t="s">
        <v>33</v>
      </c>
      <c r="G4121" s="3" t="s">
        <v>923</v>
      </c>
      <c r="H4121" s="1"/>
      <c r="J4121"/>
      <c r="AC4121" s="5" t="e">
        <f>VLOOKUP(Table1[[#This Row],[Expense Report]],#REF!,3, 0)</f>
        <v>#REF!</v>
      </c>
      <c r="AD4121" t="s">
        <v>14659</v>
      </c>
      <c r="AE4121" t="s">
        <v>167</v>
      </c>
      <c r="AF4121" t="e">
        <f>MONTH(Table1[[#This Row],[Date Sent]])</f>
        <v>#REF!</v>
      </c>
      <c r="AG4121" t="e">
        <f>YEAR(Table1[[#This Row],[Date Sent]])</f>
        <v>#REF!</v>
      </c>
      <c r="AH4121"/>
    </row>
    <row r="4122" spans="1:34" x14ac:dyDescent="0.2">
      <c r="A4122" t="s">
        <v>749</v>
      </c>
      <c r="B4122" t="s">
        <v>4818</v>
      </c>
      <c r="C4122" s="17">
        <v>47.95</v>
      </c>
      <c r="D4122" s="4">
        <v>45342</v>
      </c>
      <c r="E4122" s="3" t="s">
        <v>21</v>
      </c>
      <c r="F4122" s="3" t="s">
        <v>16</v>
      </c>
      <c r="G4122" s="3" t="s">
        <v>1179</v>
      </c>
      <c r="H4122" s="1"/>
      <c r="J4122"/>
      <c r="AC4122" s="5" t="e">
        <f>VLOOKUP(Table1[[#This Row],[Expense Report]],#REF!,3, 0)</f>
        <v>#REF!</v>
      </c>
      <c r="AD4122" t="s">
        <v>14659</v>
      </c>
      <c r="AE4122" t="s">
        <v>167</v>
      </c>
      <c r="AF4122" t="e">
        <f>MONTH(Table1[[#This Row],[Date Sent]])</f>
        <v>#REF!</v>
      </c>
      <c r="AG4122" t="e">
        <f>YEAR(Table1[[#This Row],[Date Sent]])</f>
        <v>#REF!</v>
      </c>
      <c r="AH4122"/>
    </row>
    <row r="4123" spans="1:34" x14ac:dyDescent="0.2">
      <c r="A4123" t="s">
        <v>749</v>
      </c>
      <c r="B4123" t="s">
        <v>4818</v>
      </c>
      <c r="C4123" s="17">
        <v>235.65</v>
      </c>
      <c r="D4123" s="4">
        <v>45342</v>
      </c>
      <c r="E4123" s="3" t="s">
        <v>21</v>
      </c>
      <c r="F4123" s="3" t="s">
        <v>33</v>
      </c>
      <c r="G4123" s="3" t="s">
        <v>4822</v>
      </c>
      <c r="H4123" s="1"/>
      <c r="J4123"/>
      <c r="AC4123" s="5" t="e">
        <f>VLOOKUP(Table1[[#This Row],[Expense Report]],#REF!,3, 0)</f>
        <v>#REF!</v>
      </c>
      <c r="AD4123" t="s">
        <v>14659</v>
      </c>
      <c r="AE4123" t="s">
        <v>167</v>
      </c>
      <c r="AF4123" t="e">
        <f>MONTH(Table1[[#This Row],[Date Sent]])</f>
        <v>#REF!</v>
      </c>
      <c r="AG4123" t="e">
        <f>YEAR(Table1[[#This Row],[Date Sent]])</f>
        <v>#REF!</v>
      </c>
      <c r="AH4123"/>
    </row>
    <row r="4124" spans="1:34" x14ac:dyDescent="0.2">
      <c r="A4124" t="s">
        <v>749</v>
      </c>
      <c r="B4124" t="s">
        <v>4818</v>
      </c>
      <c r="C4124" s="17">
        <v>51.93</v>
      </c>
      <c r="D4124" s="4">
        <v>45344</v>
      </c>
      <c r="E4124" s="3" t="s">
        <v>21</v>
      </c>
      <c r="F4124" s="3" t="s">
        <v>33</v>
      </c>
      <c r="G4124" s="3" t="s">
        <v>4078</v>
      </c>
      <c r="H4124" s="1"/>
      <c r="J4124"/>
      <c r="AC4124" s="5" t="e">
        <f>VLOOKUP(Table1[[#This Row],[Expense Report]],#REF!,3, 0)</f>
        <v>#REF!</v>
      </c>
      <c r="AD4124" t="s">
        <v>14659</v>
      </c>
      <c r="AE4124" t="s">
        <v>167</v>
      </c>
      <c r="AF4124" t="e">
        <f>MONTH(Table1[[#This Row],[Date Sent]])</f>
        <v>#REF!</v>
      </c>
      <c r="AG4124" t="e">
        <f>YEAR(Table1[[#This Row],[Date Sent]])</f>
        <v>#REF!</v>
      </c>
      <c r="AH4124"/>
    </row>
    <row r="4125" spans="1:34" x14ac:dyDescent="0.2">
      <c r="A4125" t="s">
        <v>262</v>
      </c>
      <c r="B4125" t="s">
        <v>4823</v>
      </c>
      <c r="C4125" s="17">
        <v>11.4</v>
      </c>
      <c r="D4125" s="4">
        <v>45309</v>
      </c>
      <c r="E4125" s="3" t="s">
        <v>20</v>
      </c>
      <c r="F4125" s="3" t="s">
        <v>39</v>
      </c>
      <c r="G4125" s="3" t="s">
        <v>4177</v>
      </c>
      <c r="H4125" s="1"/>
      <c r="J4125"/>
      <c r="AC4125" s="5" t="e">
        <f>VLOOKUP(Table1[[#This Row],[Expense Report]],#REF!,3, 0)</f>
        <v>#REF!</v>
      </c>
      <c r="AD4125" t="s">
        <v>14638</v>
      </c>
      <c r="AE4125" t="s">
        <v>167</v>
      </c>
      <c r="AF4125" t="e">
        <f>MONTH(Table1[[#This Row],[Date Sent]])</f>
        <v>#REF!</v>
      </c>
      <c r="AG4125" t="e">
        <f>YEAR(Table1[[#This Row],[Date Sent]])</f>
        <v>#REF!</v>
      </c>
      <c r="AH4125"/>
    </row>
    <row r="4126" spans="1:34" x14ac:dyDescent="0.2">
      <c r="A4126" t="s">
        <v>262</v>
      </c>
      <c r="B4126" t="s">
        <v>4823</v>
      </c>
      <c r="C4126" s="17">
        <v>1.59</v>
      </c>
      <c r="D4126" s="4">
        <v>45310</v>
      </c>
      <c r="E4126" s="3" t="s">
        <v>21</v>
      </c>
      <c r="F4126" s="3" t="s">
        <v>33</v>
      </c>
      <c r="G4126" s="3" t="s">
        <v>1202</v>
      </c>
      <c r="H4126" s="1"/>
      <c r="J4126"/>
      <c r="AC4126" s="5" t="e">
        <f>VLOOKUP(Table1[[#This Row],[Expense Report]],#REF!,3, 0)</f>
        <v>#REF!</v>
      </c>
      <c r="AD4126" t="s">
        <v>14638</v>
      </c>
      <c r="AE4126" t="s">
        <v>167</v>
      </c>
      <c r="AF4126" t="e">
        <f>MONTH(Table1[[#This Row],[Date Sent]])</f>
        <v>#REF!</v>
      </c>
      <c r="AG4126" t="e">
        <f>YEAR(Table1[[#This Row],[Date Sent]])</f>
        <v>#REF!</v>
      </c>
      <c r="AH4126"/>
    </row>
    <row r="4127" spans="1:34" x14ac:dyDescent="0.2">
      <c r="A4127" t="s">
        <v>262</v>
      </c>
      <c r="B4127" t="s">
        <v>4823</v>
      </c>
      <c r="C4127" s="17">
        <v>11.4</v>
      </c>
      <c r="D4127" s="4">
        <v>45313</v>
      </c>
      <c r="E4127" s="3" t="s">
        <v>20</v>
      </c>
      <c r="F4127" s="3" t="s">
        <v>39</v>
      </c>
      <c r="G4127" s="3" t="s">
        <v>4177</v>
      </c>
      <c r="H4127" s="1"/>
      <c r="J4127"/>
      <c r="AC4127" s="5" t="e">
        <f>VLOOKUP(Table1[[#This Row],[Expense Report]],#REF!,3, 0)</f>
        <v>#REF!</v>
      </c>
      <c r="AD4127" t="s">
        <v>14638</v>
      </c>
      <c r="AE4127" t="s">
        <v>167</v>
      </c>
      <c r="AF4127" t="e">
        <f>MONTH(Table1[[#This Row],[Date Sent]])</f>
        <v>#REF!</v>
      </c>
      <c r="AG4127" t="e">
        <f>YEAR(Table1[[#This Row],[Date Sent]])</f>
        <v>#REF!</v>
      </c>
      <c r="AH4127"/>
    </row>
    <row r="4128" spans="1:34" x14ac:dyDescent="0.2">
      <c r="A4128" t="s">
        <v>262</v>
      </c>
      <c r="B4128" t="s">
        <v>4823</v>
      </c>
      <c r="C4128" s="17">
        <v>13.08</v>
      </c>
      <c r="D4128" s="4">
        <v>45315</v>
      </c>
      <c r="E4128" s="3" t="s">
        <v>20</v>
      </c>
      <c r="F4128" s="3" t="s">
        <v>39</v>
      </c>
      <c r="G4128" s="3" t="s">
        <v>1861</v>
      </c>
      <c r="H4128" s="1"/>
      <c r="J4128"/>
      <c r="AC4128" s="5" t="e">
        <f>VLOOKUP(Table1[[#This Row],[Expense Report]],#REF!,3, 0)</f>
        <v>#REF!</v>
      </c>
      <c r="AD4128" t="s">
        <v>14638</v>
      </c>
      <c r="AE4128" t="s">
        <v>167</v>
      </c>
      <c r="AF4128" t="e">
        <f>MONTH(Table1[[#This Row],[Date Sent]])</f>
        <v>#REF!</v>
      </c>
      <c r="AG4128" t="e">
        <f>YEAR(Table1[[#This Row],[Date Sent]])</f>
        <v>#REF!</v>
      </c>
      <c r="AH4128"/>
    </row>
    <row r="4129" spans="1:34" x14ac:dyDescent="0.2">
      <c r="A4129" t="s">
        <v>262</v>
      </c>
      <c r="B4129" t="s">
        <v>4823</v>
      </c>
      <c r="C4129" s="17">
        <v>10.19</v>
      </c>
      <c r="D4129" s="4">
        <v>45321</v>
      </c>
      <c r="E4129" s="3" t="s">
        <v>24</v>
      </c>
      <c r="F4129" s="3" t="s">
        <v>18</v>
      </c>
      <c r="G4129" s="3" t="s">
        <v>984</v>
      </c>
      <c r="H4129" s="1"/>
      <c r="J4129"/>
      <c r="AC4129" s="5" t="e">
        <f>VLOOKUP(Table1[[#This Row],[Expense Report]],#REF!,3, 0)</f>
        <v>#REF!</v>
      </c>
      <c r="AD4129" t="s">
        <v>14638</v>
      </c>
      <c r="AE4129" t="s">
        <v>167</v>
      </c>
      <c r="AF4129" t="e">
        <f>MONTH(Table1[[#This Row],[Date Sent]])</f>
        <v>#REF!</v>
      </c>
      <c r="AG4129" t="e">
        <f>YEAR(Table1[[#This Row],[Date Sent]])</f>
        <v>#REF!</v>
      </c>
      <c r="AH4129"/>
    </row>
    <row r="4130" spans="1:34" x14ac:dyDescent="0.2">
      <c r="A4130" t="s">
        <v>262</v>
      </c>
      <c r="B4130" t="s">
        <v>4823</v>
      </c>
      <c r="C4130" s="17">
        <v>672.32</v>
      </c>
      <c r="D4130" s="4">
        <v>45322</v>
      </c>
      <c r="E4130" s="3" t="s">
        <v>25</v>
      </c>
      <c r="F4130" s="3" t="s">
        <v>39</v>
      </c>
      <c r="G4130" s="3" t="s">
        <v>4824</v>
      </c>
      <c r="H4130" s="1"/>
      <c r="J4130"/>
      <c r="AC4130" s="5" t="e">
        <f>VLOOKUP(Table1[[#This Row],[Expense Report]],#REF!,3, 0)</f>
        <v>#REF!</v>
      </c>
      <c r="AD4130" t="s">
        <v>14638</v>
      </c>
      <c r="AE4130" t="s">
        <v>167</v>
      </c>
      <c r="AF4130" t="e">
        <f>MONTH(Table1[[#This Row],[Date Sent]])</f>
        <v>#REF!</v>
      </c>
      <c r="AG4130" t="e">
        <f>YEAR(Table1[[#This Row],[Date Sent]])</f>
        <v>#REF!</v>
      </c>
      <c r="AH4130"/>
    </row>
    <row r="4131" spans="1:34" x14ac:dyDescent="0.2">
      <c r="A4131" t="s">
        <v>262</v>
      </c>
      <c r="B4131" t="s">
        <v>4823</v>
      </c>
      <c r="C4131" s="17">
        <v>433.42</v>
      </c>
      <c r="D4131" s="4">
        <v>45323</v>
      </c>
      <c r="E4131" s="3" t="s">
        <v>20</v>
      </c>
      <c r="F4131" s="3" t="s">
        <v>39</v>
      </c>
      <c r="G4131" s="3" t="s">
        <v>4825</v>
      </c>
      <c r="H4131" s="1"/>
      <c r="J4131"/>
      <c r="AC4131" s="5" t="e">
        <f>VLOOKUP(Table1[[#This Row],[Expense Report]],#REF!,3, 0)</f>
        <v>#REF!</v>
      </c>
      <c r="AD4131" t="s">
        <v>14638</v>
      </c>
      <c r="AE4131" t="s">
        <v>167</v>
      </c>
      <c r="AF4131" t="e">
        <f>MONTH(Table1[[#This Row],[Date Sent]])</f>
        <v>#REF!</v>
      </c>
      <c r="AG4131" t="e">
        <f>YEAR(Table1[[#This Row],[Date Sent]])</f>
        <v>#REF!</v>
      </c>
      <c r="AH4131"/>
    </row>
    <row r="4132" spans="1:34" x14ac:dyDescent="0.2">
      <c r="A4132" t="s">
        <v>262</v>
      </c>
      <c r="B4132" t="s">
        <v>4823</v>
      </c>
      <c r="C4132" s="17">
        <v>161.4</v>
      </c>
      <c r="D4132" s="4">
        <v>45325</v>
      </c>
      <c r="E4132" s="3" t="s">
        <v>21</v>
      </c>
      <c r="F4132" s="3" t="s">
        <v>33</v>
      </c>
      <c r="G4132" s="3" t="s">
        <v>4826</v>
      </c>
      <c r="H4132" s="1"/>
      <c r="J4132"/>
      <c r="AC4132" s="5" t="e">
        <f>VLOOKUP(Table1[[#This Row],[Expense Report]],#REF!,3, 0)</f>
        <v>#REF!</v>
      </c>
      <c r="AD4132" t="s">
        <v>14638</v>
      </c>
      <c r="AE4132" t="s">
        <v>167</v>
      </c>
      <c r="AF4132" t="e">
        <f>MONTH(Table1[[#This Row],[Date Sent]])</f>
        <v>#REF!</v>
      </c>
      <c r="AG4132" t="e">
        <f>YEAR(Table1[[#This Row],[Date Sent]])</f>
        <v>#REF!</v>
      </c>
      <c r="AH4132"/>
    </row>
    <row r="4133" spans="1:34" x14ac:dyDescent="0.2">
      <c r="A4133" t="s">
        <v>262</v>
      </c>
      <c r="B4133" t="s">
        <v>4823</v>
      </c>
      <c r="C4133" s="17">
        <v>90.97</v>
      </c>
      <c r="D4133" s="4">
        <v>45327</v>
      </c>
      <c r="E4133" s="3" t="s">
        <v>21</v>
      </c>
      <c r="F4133" s="3" t="s">
        <v>33</v>
      </c>
      <c r="G4133" s="3" t="s">
        <v>4827</v>
      </c>
      <c r="H4133" s="1"/>
      <c r="J4133"/>
      <c r="AC4133" s="5" t="e">
        <f>VLOOKUP(Table1[[#This Row],[Expense Report]],#REF!,3, 0)</f>
        <v>#REF!</v>
      </c>
      <c r="AD4133" t="s">
        <v>14638</v>
      </c>
      <c r="AE4133" t="s">
        <v>167</v>
      </c>
      <c r="AF4133" t="e">
        <f>MONTH(Table1[[#This Row],[Date Sent]])</f>
        <v>#REF!</v>
      </c>
      <c r="AG4133" t="e">
        <f>YEAR(Table1[[#This Row],[Date Sent]])</f>
        <v>#REF!</v>
      </c>
      <c r="AH4133"/>
    </row>
    <row r="4134" spans="1:34" x14ac:dyDescent="0.2">
      <c r="A4134" t="s">
        <v>262</v>
      </c>
      <c r="B4134" t="s">
        <v>4823</v>
      </c>
      <c r="C4134" s="17">
        <v>63.58</v>
      </c>
      <c r="D4134" s="4">
        <v>45331</v>
      </c>
      <c r="E4134" s="3" t="s">
        <v>21</v>
      </c>
      <c r="F4134" s="3" t="s">
        <v>53</v>
      </c>
      <c r="G4134" s="3" t="s">
        <v>4828</v>
      </c>
      <c r="H4134" s="1"/>
      <c r="J4134"/>
      <c r="AC4134" s="5" t="e">
        <f>VLOOKUP(Table1[[#This Row],[Expense Report]],#REF!,3, 0)</f>
        <v>#REF!</v>
      </c>
      <c r="AD4134" t="s">
        <v>14638</v>
      </c>
      <c r="AE4134" t="s">
        <v>167</v>
      </c>
      <c r="AF4134" t="e">
        <f>MONTH(Table1[[#This Row],[Date Sent]])</f>
        <v>#REF!</v>
      </c>
      <c r="AG4134" t="e">
        <f>YEAR(Table1[[#This Row],[Date Sent]])</f>
        <v>#REF!</v>
      </c>
      <c r="AH4134"/>
    </row>
    <row r="4135" spans="1:34" x14ac:dyDescent="0.2">
      <c r="A4135" t="s">
        <v>221</v>
      </c>
      <c r="B4135" t="s">
        <v>4829</v>
      </c>
      <c r="C4135" s="17">
        <v>25.66</v>
      </c>
      <c r="D4135" s="4">
        <v>45309</v>
      </c>
      <c r="E4135" s="3" t="s">
        <v>25</v>
      </c>
      <c r="F4135" s="3" t="s">
        <v>33</v>
      </c>
      <c r="G4135" s="3" t="s">
        <v>4830</v>
      </c>
      <c r="H4135" s="1"/>
      <c r="J4135"/>
      <c r="AC4135" s="5" t="e">
        <f>VLOOKUP(Table1[[#This Row],[Expense Report]],#REF!,3, 0)</f>
        <v>#REF!</v>
      </c>
      <c r="AD4135" t="s">
        <v>11649</v>
      </c>
      <c r="AE4135" t="s">
        <v>11649</v>
      </c>
      <c r="AF4135" t="e">
        <f>MONTH(Table1[[#This Row],[Date Sent]])</f>
        <v>#REF!</v>
      </c>
      <c r="AG4135" t="e">
        <f>YEAR(Table1[[#This Row],[Date Sent]])</f>
        <v>#REF!</v>
      </c>
      <c r="AH4135"/>
    </row>
    <row r="4136" spans="1:34" x14ac:dyDescent="0.2">
      <c r="A4136" t="s">
        <v>221</v>
      </c>
      <c r="B4136" t="s">
        <v>4829</v>
      </c>
      <c r="C4136" s="17">
        <v>57.64</v>
      </c>
      <c r="D4136" s="4">
        <v>45309</v>
      </c>
      <c r="E4136" s="3" t="s">
        <v>15</v>
      </c>
      <c r="F4136" s="3" t="s">
        <v>18</v>
      </c>
      <c r="G4136" s="3" t="s">
        <v>984</v>
      </c>
      <c r="H4136" s="1"/>
      <c r="J4136"/>
      <c r="AC4136" s="5" t="e">
        <f>VLOOKUP(Table1[[#This Row],[Expense Report]],#REF!,3, 0)</f>
        <v>#REF!</v>
      </c>
      <c r="AD4136" t="s">
        <v>11649</v>
      </c>
      <c r="AE4136" t="s">
        <v>11649</v>
      </c>
      <c r="AF4136" t="e">
        <f>MONTH(Table1[[#This Row],[Date Sent]])</f>
        <v>#REF!</v>
      </c>
      <c r="AG4136" t="e">
        <f>YEAR(Table1[[#This Row],[Date Sent]])</f>
        <v>#REF!</v>
      </c>
      <c r="AH4136"/>
    </row>
    <row r="4137" spans="1:34" x14ac:dyDescent="0.2">
      <c r="A4137" t="s">
        <v>221</v>
      </c>
      <c r="B4137" t="s">
        <v>4829</v>
      </c>
      <c r="C4137" s="17">
        <v>116.57</v>
      </c>
      <c r="D4137" s="4">
        <v>45310</v>
      </c>
      <c r="E4137" s="3" t="s">
        <v>8</v>
      </c>
      <c r="F4137" s="3" t="s">
        <v>39</v>
      </c>
      <c r="G4137" s="3" t="s">
        <v>4831</v>
      </c>
      <c r="H4137" s="1"/>
      <c r="J4137"/>
      <c r="AC4137" s="5" t="e">
        <f>VLOOKUP(Table1[[#This Row],[Expense Report]],#REF!,3, 0)</f>
        <v>#REF!</v>
      </c>
      <c r="AD4137" t="s">
        <v>11649</v>
      </c>
      <c r="AE4137" t="s">
        <v>11649</v>
      </c>
      <c r="AF4137" t="e">
        <f>MONTH(Table1[[#This Row],[Date Sent]])</f>
        <v>#REF!</v>
      </c>
      <c r="AG4137" t="e">
        <f>YEAR(Table1[[#This Row],[Date Sent]])</f>
        <v>#REF!</v>
      </c>
      <c r="AH4137"/>
    </row>
    <row r="4138" spans="1:34" x14ac:dyDescent="0.2">
      <c r="A4138" t="s">
        <v>221</v>
      </c>
      <c r="B4138" t="s">
        <v>4829</v>
      </c>
      <c r="C4138" s="17">
        <v>161.04</v>
      </c>
      <c r="D4138" s="4">
        <v>45310</v>
      </c>
      <c r="E4138" s="3" t="s">
        <v>8</v>
      </c>
      <c r="F4138" s="3" t="s">
        <v>39</v>
      </c>
      <c r="G4138" s="3" t="s">
        <v>4832</v>
      </c>
      <c r="H4138" s="1"/>
      <c r="J4138"/>
      <c r="AC4138" s="5" t="e">
        <f>VLOOKUP(Table1[[#This Row],[Expense Report]],#REF!,3, 0)</f>
        <v>#REF!</v>
      </c>
      <c r="AD4138" t="s">
        <v>11649</v>
      </c>
      <c r="AE4138" t="s">
        <v>11649</v>
      </c>
      <c r="AF4138" t="e">
        <f>MONTH(Table1[[#This Row],[Date Sent]])</f>
        <v>#REF!</v>
      </c>
      <c r="AG4138" t="e">
        <f>YEAR(Table1[[#This Row],[Date Sent]])</f>
        <v>#REF!</v>
      </c>
      <c r="AH4138"/>
    </row>
    <row r="4139" spans="1:34" x14ac:dyDescent="0.2">
      <c r="A4139" t="s">
        <v>221</v>
      </c>
      <c r="B4139" t="s">
        <v>4829</v>
      </c>
      <c r="C4139" s="17">
        <v>18.149999999999999</v>
      </c>
      <c r="D4139" s="4">
        <v>45317</v>
      </c>
      <c r="E4139" s="3" t="s">
        <v>39</v>
      </c>
      <c r="F4139" s="3" t="s">
        <v>33</v>
      </c>
      <c r="G4139" s="3" t="s">
        <v>1800</v>
      </c>
      <c r="H4139" s="1"/>
      <c r="J4139"/>
      <c r="AC4139" s="5" t="e">
        <f>VLOOKUP(Table1[[#This Row],[Expense Report]],#REF!,3, 0)</f>
        <v>#REF!</v>
      </c>
      <c r="AD4139" t="s">
        <v>11649</v>
      </c>
      <c r="AE4139" t="s">
        <v>11649</v>
      </c>
      <c r="AF4139" t="e">
        <f>MONTH(Table1[[#This Row],[Date Sent]])</f>
        <v>#REF!</v>
      </c>
      <c r="AG4139" t="e">
        <f>YEAR(Table1[[#This Row],[Date Sent]])</f>
        <v>#REF!</v>
      </c>
      <c r="AH4139"/>
    </row>
    <row r="4140" spans="1:34" x14ac:dyDescent="0.2">
      <c r="A4140" t="s">
        <v>221</v>
      </c>
      <c r="B4140" t="s">
        <v>4829</v>
      </c>
      <c r="C4140" s="17">
        <v>21.66</v>
      </c>
      <c r="D4140" s="4">
        <v>45319</v>
      </c>
      <c r="E4140" s="3" t="s">
        <v>8</v>
      </c>
      <c r="F4140" s="3" t="s">
        <v>39</v>
      </c>
      <c r="G4140" s="3" t="s">
        <v>1322</v>
      </c>
      <c r="H4140" s="1"/>
      <c r="J4140"/>
      <c r="AC4140" s="5" t="e">
        <f>VLOOKUP(Table1[[#This Row],[Expense Report]],#REF!,3, 0)</f>
        <v>#REF!</v>
      </c>
      <c r="AD4140" t="s">
        <v>11649</v>
      </c>
      <c r="AE4140" t="s">
        <v>11649</v>
      </c>
      <c r="AF4140" t="e">
        <f>MONTH(Table1[[#This Row],[Date Sent]])</f>
        <v>#REF!</v>
      </c>
      <c r="AG4140" t="e">
        <f>YEAR(Table1[[#This Row],[Date Sent]])</f>
        <v>#REF!</v>
      </c>
      <c r="AH4140"/>
    </row>
    <row r="4141" spans="1:34" x14ac:dyDescent="0.2">
      <c r="A4141" t="s">
        <v>221</v>
      </c>
      <c r="B4141" t="s">
        <v>4829</v>
      </c>
      <c r="C4141" s="17">
        <v>417.22</v>
      </c>
      <c r="D4141" s="4">
        <v>45322</v>
      </c>
      <c r="E4141" s="3" t="s">
        <v>8</v>
      </c>
      <c r="F4141" s="3" t="s">
        <v>39</v>
      </c>
      <c r="G4141" s="3" t="s">
        <v>4833</v>
      </c>
      <c r="H4141" s="1"/>
      <c r="J4141"/>
      <c r="AC4141" s="5" t="e">
        <f>VLOOKUP(Table1[[#This Row],[Expense Report]],#REF!,3, 0)</f>
        <v>#REF!</v>
      </c>
      <c r="AD4141" t="s">
        <v>11649</v>
      </c>
      <c r="AE4141" t="s">
        <v>11649</v>
      </c>
      <c r="AF4141" t="e">
        <f>MONTH(Table1[[#This Row],[Date Sent]])</f>
        <v>#REF!</v>
      </c>
      <c r="AG4141" t="e">
        <f>YEAR(Table1[[#This Row],[Date Sent]])</f>
        <v>#REF!</v>
      </c>
      <c r="AH4141"/>
    </row>
    <row r="4142" spans="1:34" x14ac:dyDescent="0.2">
      <c r="A4142" t="s">
        <v>221</v>
      </c>
      <c r="B4142" t="s">
        <v>4829</v>
      </c>
      <c r="C4142" s="17">
        <v>189.24</v>
      </c>
      <c r="D4142" s="4">
        <v>45332</v>
      </c>
      <c r="E4142" s="3" t="s">
        <v>21</v>
      </c>
      <c r="F4142" s="3" t="s">
        <v>33</v>
      </c>
      <c r="G4142" s="3" t="s">
        <v>4834</v>
      </c>
      <c r="H4142" s="1"/>
      <c r="J4142"/>
      <c r="AC4142" s="5" t="e">
        <f>VLOOKUP(Table1[[#This Row],[Expense Report]],#REF!,3, 0)</f>
        <v>#REF!</v>
      </c>
      <c r="AD4142" t="s">
        <v>11649</v>
      </c>
      <c r="AE4142" t="s">
        <v>11649</v>
      </c>
      <c r="AF4142" t="e">
        <f>MONTH(Table1[[#This Row],[Date Sent]])</f>
        <v>#REF!</v>
      </c>
      <c r="AG4142" t="e">
        <f>YEAR(Table1[[#This Row],[Date Sent]])</f>
        <v>#REF!</v>
      </c>
      <c r="AH4142"/>
    </row>
    <row r="4143" spans="1:34" x14ac:dyDescent="0.2">
      <c r="A4143" t="s">
        <v>221</v>
      </c>
      <c r="B4143" t="s">
        <v>4829</v>
      </c>
      <c r="C4143" s="17">
        <v>126.15</v>
      </c>
      <c r="D4143" s="4">
        <v>45335</v>
      </c>
      <c r="E4143" s="3" t="s">
        <v>21</v>
      </c>
      <c r="F4143" s="3" t="s">
        <v>39</v>
      </c>
      <c r="G4143" s="3" t="s">
        <v>4835</v>
      </c>
      <c r="H4143" s="1"/>
      <c r="J4143"/>
      <c r="AC4143" s="5" t="e">
        <f>VLOOKUP(Table1[[#This Row],[Expense Report]],#REF!,3, 0)</f>
        <v>#REF!</v>
      </c>
      <c r="AD4143" t="s">
        <v>11649</v>
      </c>
      <c r="AE4143" t="s">
        <v>11649</v>
      </c>
      <c r="AF4143" t="e">
        <f>MONTH(Table1[[#This Row],[Date Sent]])</f>
        <v>#REF!</v>
      </c>
      <c r="AG4143" t="e">
        <f>YEAR(Table1[[#This Row],[Date Sent]])</f>
        <v>#REF!</v>
      </c>
      <c r="AH4143"/>
    </row>
    <row r="4144" spans="1:34" x14ac:dyDescent="0.2">
      <c r="A4144" t="s">
        <v>221</v>
      </c>
      <c r="B4144" t="s">
        <v>4829</v>
      </c>
      <c r="C4144" s="17">
        <v>30.99</v>
      </c>
      <c r="D4144" s="4">
        <v>45337</v>
      </c>
      <c r="E4144" s="3" t="s">
        <v>20</v>
      </c>
      <c r="F4144" s="3" t="s">
        <v>39</v>
      </c>
      <c r="G4144" s="3" t="s">
        <v>4836</v>
      </c>
      <c r="H4144" s="1"/>
      <c r="J4144"/>
      <c r="AC4144" s="5" t="e">
        <f>VLOOKUP(Table1[[#This Row],[Expense Report]],#REF!,3, 0)</f>
        <v>#REF!</v>
      </c>
      <c r="AD4144" t="s">
        <v>11649</v>
      </c>
      <c r="AE4144" t="s">
        <v>11649</v>
      </c>
      <c r="AF4144" t="e">
        <f>MONTH(Table1[[#This Row],[Date Sent]])</f>
        <v>#REF!</v>
      </c>
      <c r="AG4144" t="e">
        <f>YEAR(Table1[[#This Row],[Date Sent]])</f>
        <v>#REF!</v>
      </c>
      <c r="AH4144"/>
    </row>
    <row r="4145" spans="1:34" x14ac:dyDescent="0.2">
      <c r="A4145" t="s">
        <v>4837</v>
      </c>
      <c r="B4145" t="s">
        <v>4838</v>
      </c>
      <c r="C4145" s="17">
        <v>26.38</v>
      </c>
      <c r="D4145" s="4">
        <v>45311</v>
      </c>
      <c r="E4145" s="3" t="s">
        <v>21</v>
      </c>
      <c r="F4145" s="3" t="s">
        <v>16</v>
      </c>
      <c r="G4145" s="3" t="s">
        <v>4839</v>
      </c>
      <c r="H4145" s="1"/>
      <c r="J4145"/>
      <c r="AC4145" s="5" t="e">
        <f>VLOOKUP(Table1[[#This Row],[Expense Report]],#REF!,3, 0)</f>
        <v>#REF!</v>
      </c>
      <c r="AD4145" t="s">
        <v>14672</v>
      </c>
      <c r="AE4145" t="s">
        <v>167</v>
      </c>
      <c r="AF4145" t="e">
        <f>MONTH(Table1[[#This Row],[Date Sent]])</f>
        <v>#REF!</v>
      </c>
      <c r="AG4145" t="e">
        <f>YEAR(Table1[[#This Row],[Date Sent]])</f>
        <v>#REF!</v>
      </c>
      <c r="AH4145"/>
    </row>
    <row r="4146" spans="1:34" x14ac:dyDescent="0.2">
      <c r="A4146" t="s">
        <v>4837</v>
      </c>
      <c r="B4146" t="s">
        <v>4838</v>
      </c>
      <c r="C4146" s="17">
        <v>96.93</v>
      </c>
      <c r="D4146" s="4">
        <v>45316</v>
      </c>
      <c r="E4146" s="3" t="s">
        <v>27</v>
      </c>
      <c r="F4146" s="3" t="s">
        <v>20</v>
      </c>
      <c r="G4146" s="3" t="s">
        <v>4840</v>
      </c>
      <c r="H4146" s="1"/>
      <c r="J4146"/>
      <c r="AC4146" s="5" t="e">
        <f>VLOOKUP(Table1[[#This Row],[Expense Report]],#REF!,3, 0)</f>
        <v>#REF!</v>
      </c>
      <c r="AD4146" t="s">
        <v>14672</v>
      </c>
      <c r="AE4146" t="s">
        <v>167</v>
      </c>
      <c r="AF4146" t="e">
        <f>MONTH(Table1[[#This Row],[Date Sent]])</f>
        <v>#REF!</v>
      </c>
      <c r="AG4146" t="e">
        <f>YEAR(Table1[[#This Row],[Date Sent]])</f>
        <v>#REF!</v>
      </c>
      <c r="AH4146"/>
    </row>
    <row r="4147" spans="1:34" x14ac:dyDescent="0.2">
      <c r="A4147" t="s">
        <v>4837</v>
      </c>
      <c r="B4147" t="s">
        <v>4838</v>
      </c>
      <c r="C4147" s="17">
        <v>21.54</v>
      </c>
      <c r="D4147" s="4">
        <v>45329</v>
      </c>
      <c r="E4147" s="3" t="s">
        <v>14</v>
      </c>
      <c r="F4147" s="3" t="s">
        <v>15</v>
      </c>
      <c r="G4147" s="3" t="s">
        <v>4841</v>
      </c>
      <c r="H4147" s="1"/>
      <c r="J4147"/>
      <c r="AC4147" s="5" t="e">
        <f>VLOOKUP(Table1[[#This Row],[Expense Report]],#REF!,3, 0)</f>
        <v>#REF!</v>
      </c>
      <c r="AD4147" t="s">
        <v>14672</v>
      </c>
      <c r="AE4147" t="s">
        <v>167</v>
      </c>
      <c r="AF4147" t="e">
        <f>MONTH(Table1[[#This Row],[Date Sent]])</f>
        <v>#REF!</v>
      </c>
      <c r="AG4147" t="e">
        <f>YEAR(Table1[[#This Row],[Date Sent]])</f>
        <v>#REF!</v>
      </c>
      <c r="AH4147"/>
    </row>
    <row r="4148" spans="1:34" x14ac:dyDescent="0.2">
      <c r="A4148" t="s">
        <v>4837</v>
      </c>
      <c r="B4148" t="s">
        <v>4838</v>
      </c>
      <c r="C4148" s="17">
        <v>443.73</v>
      </c>
      <c r="D4148" s="4">
        <v>45339</v>
      </c>
      <c r="E4148" s="3" t="s">
        <v>21</v>
      </c>
      <c r="F4148" s="3" t="s">
        <v>33</v>
      </c>
      <c r="G4148" s="3" t="s">
        <v>4842</v>
      </c>
      <c r="H4148" s="1"/>
      <c r="J4148"/>
      <c r="AC4148" s="5" t="e">
        <f>VLOOKUP(Table1[[#This Row],[Expense Report]],#REF!,3, 0)</f>
        <v>#REF!</v>
      </c>
      <c r="AD4148" t="s">
        <v>14672</v>
      </c>
      <c r="AE4148" t="s">
        <v>167</v>
      </c>
      <c r="AF4148" t="e">
        <f>MONTH(Table1[[#This Row],[Date Sent]])</f>
        <v>#REF!</v>
      </c>
      <c r="AG4148" t="e">
        <f>YEAR(Table1[[#This Row],[Date Sent]])</f>
        <v>#REF!</v>
      </c>
      <c r="AH4148"/>
    </row>
    <row r="4149" spans="1:34" x14ac:dyDescent="0.2">
      <c r="A4149" t="s">
        <v>1940</v>
      </c>
      <c r="B4149" t="s">
        <v>4843</v>
      </c>
      <c r="C4149" s="17">
        <v>58.09</v>
      </c>
      <c r="D4149" s="4">
        <v>45308</v>
      </c>
      <c r="E4149" s="3" t="s">
        <v>16</v>
      </c>
      <c r="F4149" s="3" t="s">
        <v>33</v>
      </c>
      <c r="G4149" s="3" t="s">
        <v>4844</v>
      </c>
      <c r="H4149" s="1"/>
      <c r="J4149"/>
      <c r="AC4149" s="5" t="e">
        <f>VLOOKUP(Table1[[#This Row],[Expense Report]],#REF!,3, 0)</f>
        <v>#REF!</v>
      </c>
      <c r="AD4149" t="s">
        <v>11649</v>
      </c>
      <c r="AE4149" t="s">
        <v>11649</v>
      </c>
      <c r="AF4149" t="e">
        <f>MONTH(Table1[[#This Row],[Date Sent]])</f>
        <v>#REF!</v>
      </c>
      <c r="AG4149" t="e">
        <f>YEAR(Table1[[#This Row],[Date Sent]])</f>
        <v>#REF!</v>
      </c>
      <c r="AH4149"/>
    </row>
    <row r="4150" spans="1:34" x14ac:dyDescent="0.2">
      <c r="A4150" t="s">
        <v>1940</v>
      </c>
      <c r="B4150" t="s">
        <v>4843</v>
      </c>
      <c r="C4150" s="17">
        <v>114.29</v>
      </c>
      <c r="D4150" s="4">
        <v>45323</v>
      </c>
      <c r="E4150" s="3" t="s">
        <v>21</v>
      </c>
      <c r="F4150" s="3" t="s">
        <v>33</v>
      </c>
      <c r="G4150" s="3" t="s">
        <v>4845</v>
      </c>
      <c r="H4150" s="1"/>
      <c r="J4150"/>
      <c r="AC4150" s="5" t="e">
        <f>VLOOKUP(Table1[[#This Row],[Expense Report]],#REF!,3, 0)</f>
        <v>#REF!</v>
      </c>
      <c r="AD4150" t="s">
        <v>11649</v>
      </c>
      <c r="AE4150" t="s">
        <v>11649</v>
      </c>
      <c r="AF4150" t="e">
        <f>MONTH(Table1[[#This Row],[Date Sent]])</f>
        <v>#REF!</v>
      </c>
      <c r="AG4150" t="e">
        <f>YEAR(Table1[[#This Row],[Date Sent]])</f>
        <v>#REF!</v>
      </c>
      <c r="AH4150"/>
    </row>
    <row r="4151" spans="1:34" x14ac:dyDescent="0.2">
      <c r="A4151" t="s">
        <v>1940</v>
      </c>
      <c r="B4151" t="s">
        <v>4843</v>
      </c>
      <c r="C4151" s="17">
        <v>97.28</v>
      </c>
      <c r="D4151" s="4">
        <v>45323</v>
      </c>
      <c r="E4151" s="3" t="s">
        <v>21</v>
      </c>
      <c r="F4151" s="3" t="s">
        <v>33</v>
      </c>
      <c r="G4151" s="3" t="s">
        <v>4846</v>
      </c>
      <c r="H4151" s="1"/>
      <c r="J4151"/>
      <c r="AC4151" s="5" t="e">
        <f>VLOOKUP(Table1[[#This Row],[Expense Report]],#REF!,3, 0)</f>
        <v>#REF!</v>
      </c>
      <c r="AD4151" t="s">
        <v>11649</v>
      </c>
      <c r="AE4151" t="s">
        <v>11649</v>
      </c>
      <c r="AF4151" t="e">
        <f>MONTH(Table1[[#This Row],[Date Sent]])</f>
        <v>#REF!</v>
      </c>
      <c r="AG4151" t="e">
        <f>YEAR(Table1[[#This Row],[Date Sent]])</f>
        <v>#REF!</v>
      </c>
      <c r="AH4151"/>
    </row>
    <row r="4152" spans="1:34" x14ac:dyDescent="0.2">
      <c r="A4152" t="s">
        <v>1940</v>
      </c>
      <c r="B4152" t="s">
        <v>4843</v>
      </c>
      <c r="C4152" s="17">
        <v>128.38999999999999</v>
      </c>
      <c r="D4152" s="4">
        <v>45334</v>
      </c>
      <c r="E4152" s="3" t="s">
        <v>21</v>
      </c>
      <c r="F4152" s="3" t="s">
        <v>16</v>
      </c>
      <c r="G4152" s="3" t="s">
        <v>1057</v>
      </c>
      <c r="H4152" s="1"/>
      <c r="J4152"/>
      <c r="AC4152" s="5" t="e">
        <f>VLOOKUP(Table1[[#This Row],[Expense Report]],#REF!,3, 0)</f>
        <v>#REF!</v>
      </c>
      <c r="AD4152" t="s">
        <v>11649</v>
      </c>
      <c r="AE4152" t="s">
        <v>11649</v>
      </c>
      <c r="AF4152" t="e">
        <f>MONTH(Table1[[#This Row],[Date Sent]])</f>
        <v>#REF!</v>
      </c>
      <c r="AG4152" t="e">
        <f>YEAR(Table1[[#This Row],[Date Sent]])</f>
        <v>#REF!</v>
      </c>
      <c r="AH4152"/>
    </row>
    <row r="4153" spans="1:34" x14ac:dyDescent="0.2">
      <c r="A4153" t="s">
        <v>1940</v>
      </c>
      <c r="B4153" t="s">
        <v>4843</v>
      </c>
      <c r="C4153" s="17">
        <v>37.44</v>
      </c>
      <c r="D4153" s="4">
        <v>45335</v>
      </c>
      <c r="E4153" s="3" t="s">
        <v>21</v>
      </c>
      <c r="F4153" s="3" t="s">
        <v>16</v>
      </c>
      <c r="G4153" s="3" t="s">
        <v>1367</v>
      </c>
      <c r="H4153" s="1"/>
      <c r="J4153"/>
      <c r="AC4153" s="5" t="e">
        <f>VLOOKUP(Table1[[#This Row],[Expense Report]],#REF!,3, 0)</f>
        <v>#REF!</v>
      </c>
      <c r="AD4153" t="s">
        <v>11649</v>
      </c>
      <c r="AE4153" t="s">
        <v>11649</v>
      </c>
      <c r="AF4153" t="e">
        <f>MONTH(Table1[[#This Row],[Date Sent]])</f>
        <v>#REF!</v>
      </c>
      <c r="AG4153" t="e">
        <f>YEAR(Table1[[#This Row],[Date Sent]])</f>
        <v>#REF!</v>
      </c>
      <c r="AH4153"/>
    </row>
    <row r="4154" spans="1:34" x14ac:dyDescent="0.2">
      <c r="A4154" t="s">
        <v>1940</v>
      </c>
      <c r="B4154" t="s">
        <v>4843</v>
      </c>
      <c r="C4154" s="17">
        <v>104.79</v>
      </c>
      <c r="D4154" s="4">
        <v>45335</v>
      </c>
      <c r="E4154" s="3" t="s">
        <v>21</v>
      </c>
      <c r="F4154" s="3" t="s">
        <v>33</v>
      </c>
      <c r="G4154" s="3" t="s">
        <v>4847</v>
      </c>
      <c r="H4154" s="1"/>
      <c r="J4154"/>
      <c r="AC4154" s="5" t="e">
        <f>VLOOKUP(Table1[[#This Row],[Expense Report]],#REF!,3, 0)</f>
        <v>#REF!</v>
      </c>
      <c r="AD4154" t="s">
        <v>11649</v>
      </c>
      <c r="AE4154" t="s">
        <v>11649</v>
      </c>
      <c r="AF4154" t="e">
        <f>MONTH(Table1[[#This Row],[Date Sent]])</f>
        <v>#REF!</v>
      </c>
      <c r="AG4154" t="e">
        <f>YEAR(Table1[[#This Row],[Date Sent]])</f>
        <v>#REF!</v>
      </c>
      <c r="AH4154"/>
    </row>
    <row r="4155" spans="1:34" x14ac:dyDescent="0.2">
      <c r="A4155" t="s">
        <v>1940</v>
      </c>
      <c r="B4155" t="s">
        <v>4843</v>
      </c>
      <c r="C4155" s="17">
        <v>36.04</v>
      </c>
      <c r="D4155" s="4">
        <v>45335</v>
      </c>
      <c r="E4155" s="3" t="s">
        <v>21</v>
      </c>
      <c r="F4155" s="3" t="s">
        <v>18</v>
      </c>
      <c r="G4155" s="3" t="s">
        <v>4848</v>
      </c>
      <c r="H4155" s="1"/>
      <c r="J4155"/>
      <c r="AC4155" s="5" t="e">
        <f>VLOOKUP(Table1[[#This Row],[Expense Report]],#REF!,3, 0)</f>
        <v>#REF!</v>
      </c>
      <c r="AD4155" t="s">
        <v>11649</v>
      </c>
      <c r="AE4155" t="s">
        <v>11649</v>
      </c>
      <c r="AF4155" t="e">
        <f>MONTH(Table1[[#This Row],[Date Sent]])</f>
        <v>#REF!</v>
      </c>
      <c r="AG4155" t="e">
        <f>YEAR(Table1[[#This Row],[Date Sent]])</f>
        <v>#REF!</v>
      </c>
      <c r="AH4155"/>
    </row>
    <row r="4156" spans="1:34" x14ac:dyDescent="0.2">
      <c r="A4156" t="s">
        <v>1940</v>
      </c>
      <c r="B4156" t="s">
        <v>4843</v>
      </c>
      <c r="C4156" s="17">
        <v>41.52</v>
      </c>
      <c r="D4156" s="4">
        <v>45336</v>
      </c>
      <c r="E4156" s="3" t="s">
        <v>21</v>
      </c>
      <c r="F4156" s="3" t="s">
        <v>33</v>
      </c>
      <c r="G4156" s="3" t="s">
        <v>1602</v>
      </c>
      <c r="H4156" s="1"/>
      <c r="J4156"/>
      <c r="AC4156" s="5" t="e">
        <f>VLOOKUP(Table1[[#This Row],[Expense Report]],#REF!,3, 0)</f>
        <v>#REF!</v>
      </c>
      <c r="AD4156" t="s">
        <v>11649</v>
      </c>
      <c r="AE4156" t="s">
        <v>11649</v>
      </c>
      <c r="AF4156" t="e">
        <f>MONTH(Table1[[#This Row],[Date Sent]])</f>
        <v>#REF!</v>
      </c>
      <c r="AG4156" t="e">
        <f>YEAR(Table1[[#This Row],[Date Sent]])</f>
        <v>#REF!</v>
      </c>
      <c r="AH4156"/>
    </row>
    <row r="4157" spans="1:34" x14ac:dyDescent="0.2">
      <c r="A4157" t="s">
        <v>138</v>
      </c>
      <c r="B4157" t="s">
        <v>4849</v>
      </c>
      <c r="C4157" s="17">
        <v>28.39</v>
      </c>
      <c r="D4157" s="4">
        <v>45313</v>
      </c>
      <c r="E4157" s="3" t="s">
        <v>21</v>
      </c>
      <c r="F4157" s="3" t="s">
        <v>33</v>
      </c>
      <c r="G4157" s="3" t="s">
        <v>1971</v>
      </c>
      <c r="H4157" s="1"/>
      <c r="J4157"/>
      <c r="AC4157" s="5" t="e">
        <f>VLOOKUP(Table1[[#This Row],[Expense Report]],#REF!,3, 0)</f>
        <v>#REF!</v>
      </c>
      <c r="AD4157" t="s">
        <v>14596</v>
      </c>
      <c r="AE4157" t="s">
        <v>167</v>
      </c>
      <c r="AF4157" t="e">
        <f>MONTH(Table1[[#This Row],[Date Sent]])</f>
        <v>#REF!</v>
      </c>
      <c r="AG4157" t="e">
        <f>YEAR(Table1[[#This Row],[Date Sent]])</f>
        <v>#REF!</v>
      </c>
      <c r="AH4157"/>
    </row>
    <row r="4158" spans="1:34" x14ac:dyDescent="0.2">
      <c r="A4158" t="s">
        <v>138</v>
      </c>
      <c r="B4158" t="s">
        <v>4849</v>
      </c>
      <c r="C4158" s="17">
        <v>61.39</v>
      </c>
      <c r="D4158" s="4">
        <v>45316</v>
      </c>
      <c r="E4158" s="3" t="s">
        <v>21</v>
      </c>
      <c r="F4158" s="3" t="s">
        <v>16</v>
      </c>
      <c r="G4158" s="3" t="s">
        <v>1179</v>
      </c>
      <c r="H4158" s="1"/>
      <c r="J4158"/>
      <c r="AC4158" s="5" t="e">
        <f>VLOOKUP(Table1[[#This Row],[Expense Report]],#REF!,3, 0)</f>
        <v>#REF!</v>
      </c>
      <c r="AD4158" t="s">
        <v>14596</v>
      </c>
      <c r="AE4158" t="s">
        <v>167</v>
      </c>
      <c r="AF4158" t="e">
        <f>MONTH(Table1[[#This Row],[Date Sent]])</f>
        <v>#REF!</v>
      </c>
      <c r="AG4158" t="e">
        <f>YEAR(Table1[[#This Row],[Date Sent]])</f>
        <v>#REF!</v>
      </c>
      <c r="AH4158"/>
    </row>
    <row r="4159" spans="1:34" x14ac:dyDescent="0.2">
      <c r="A4159" t="s">
        <v>138</v>
      </c>
      <c r="B4159" t="s">
        <v>4849</v>
      </c>
      <c r="C4159" s="17">
        <v>45.21</v>
      </c>
      <c r="D4159" s="4">
        <v>45320</v>
      </c>
      <c r="E4159" s="3" t="s">
        <v>21</v>
      </c>
      <c r="F4159" s="3" t="s">
        <v>33</v>
      </c>
      <c r="G4159" s="3" t="s">
        <v>4850</v>
      </c>
      <c r="H4159" s="1"/>
      <c r="J4159"/>
      <c r="AC4159" s="5" t="e">
        <f>VLOOKUP(Table1[[#This Row],[Expense Report]],#REF!,3, 0)</f>
        <v>#REF!</v>
      </c>
      <c r="AD4159" t="s">
        <v>14596</v>
      </c>
      <c r="AE4159" t="s">
        <v>167</v>
      </c>
      <c r="AF4159" t="e">
        <f>MONTH(Table1[[#This Row],[Date Sent]])</f>
        <v>#REF!</v>
      </c>
      <c r="AG4159" t="e">
        <f>YEAR(Table1[[#This Row],[Date Sent]])</f>
        <v>#REF!</v>
      </c>
      <c r="AH4159"/>
    </row>
    <row r="4160" spans="1:34" x14ac:dyDescent="0.2">
      <c r="A4160" t="s">
        <v>138</v>
      </c>
      <c r="B4160" t="s">
        <v>4849</v>
      </c>
      <c r="C4160" s="17">
        <v>109.01</v>
      </c>
      <c r="D4160" s="4">
        <v>45323</v>
      </c>
      <c r="E4160" s="3" t="s">
        <v>34</v>
      </c>
      <c r="F4160" s="3" t="s">
        <v>913</v>
      </c>
      <c r="G4160" s="3" t="s">
        <v>1421</v>
      </c>
      <c r="H4160" s="1"/>
      <c r="J4160"/>
      <c r="AC4160" s="5" t="e">
        <f>VLOOKUP(Table1[[#This Row],[Expense Report]],#REF!,3, 0)</f>
        <v>#REF!</v>
      </c>
      <c r="AD4160" t="s">
        <v>14596</v>
      </c>
      <c r="AE4160" t="s">
        <v>167</v>
      </c>
      <c r="AF4160" t="e">
        <f>MONTH(Table1[[#This Row],[Date Sent]])</f>
        <v>#REF!</v>
      </c>
      <c r="AG4160" t="e">
        <f>YEAR(Table1[[#This Row],[Date Sent]])</f>
        <v>#REF!</v>
      </c>
      <c r="AH4160"/>
    </row>
    <row r="4161" spans="1:34" x14ac:dyDescent="0.2">
      <c r="A4161" t="s">
        <v>138</v>
      </c>
      <c r="B4161" t="s">
        <v>4849</v>
      </c>
      <c r="C4161" s="17">
        <v>359</v>
      </c>
      <c r="D4161" s="4">
        <v>45325</v>
      </c>
      <c r="E4161" s="3" t="s">
        <v>34</v>
      </c>
      <c r="F4161" s="3" t="s">
        <v>51</v>
      </c>
      <c r="G4161" s="3" t="s">
        <v>1975</v>
      </c>
      <c r="H4161" s="1"/>
      <c r="J4161"/>
      <c r="AC4161" s="5" t="e">
        <f>VLOOKUP(Table1[[#This Row],[Expense Report]],#REF!,3, 0)</f>
        <v>#REF!</v>
      </c>
      <c r="AD4161" t="s">
        <v>14596</v>
      </c>
      <c r="AE4161" t="s">
        <v>167</v>
      </c>
      <c r="AF4161" t="e">
        <f>MONTH(Table1[[#This Row],[Date Sent]])</f>
        <v>#REF!</v>
      </c>
      <c r="AG4161" t="e">
        <f>YEAR(Table1[[#This Row],[Date Sent]])</f>
        <v>#REF!</v>
      </c>
      <c r="AH4161"/>
    </row>
    <row r="4162" spans="1:34" x14ac:dyDescent="0.2">
      <c r="A4162" t="s">
        <v>138</v>
      </c>
      <c r="B4162" t="s">
        <v>4849</v>
      </c>
      <c r="C4162" s="17">
        <v>300</v>
      </c>
      <c r="D4162" s="4">
        <v>45326</v>
      </c>
      <c r="E4162" s="3" t="s">
        <v>34</v>
      </c>
      <c r="F4162" s="3" t="s">
        <v>913</v>
      </c>
      <c r="G4162" s="3" t="s">
        <v>1421</v>
      </c>
      <c r="H4162" s="1"/>
      <c r="J4162"/>
      <c r="AC4162" s="5" t="e">
        <f>VLOOKUP(Table1[[#This Row],[Expense Report]],#REF!,3, 0)</f>
        <v>#REF!</v>
      </c>
      <c r="AD4162" t="s">
        <v>14596</v>
      </c>
      <c r="AE4162" t="s">
        <v>167</v>
      </c>
      <c r="AF4162" t="e">
        <f>MONTH(Table1[[#This Row],[Date Sent]])</f>
        <v>#REF!</v>
      </c>
      <c r="AG4162" t="e">
        <f>YEAR(Table1[[#This Row],[Date Sent]])</f>
        <v>#REF!</v>
      </c>
      <c r="AH4162"/>
    </row>
    <row r="4163" spans="1:34" x14ac:dyDescent="0.2">
      <c r="A4163" t="s">
        <v>138</v>
      </c>
      <c r="B4163" t="s">
        <v>4849</v>
      </c>
      <c r="C4163" s="17">
        <v>120</v>
      </c>
      <c r="D4163" s="4">
        <v>45326</v>
      </c>
      <c r="E4163" s="3" t="s">
        <v>34</v>
      </c>
      <c r="F4163" s="3" t="s">
        <v>913</v>
      </c>
      <c r="G4163" s="3" t="s">
        <v>1421</v>
      </c>
      <c r="H4163" s="1"/>
      <c r="J4163"/>
      <c r="AC4163" s="5" t="e">
        <f>VLOOKUP(Table1[[#This Row],[Expense Report]],#REF!,3, 0)</f>
        <v>#REF!</v>
      </c>
      <c r="AD4163" t="s">
        <v>14596</v>
      </c>
      <c r="AE4163" t="s">
        <v>167</v>
      </c>
      <c r="AF4163" t="e">
        <f>MONTH(Table1[[#This Row],[Date Sent]])</f>
        <v>#REF!</v>
      </c>
      <c r="AG4163" t="e">
        <f>YEAR(Table1[[#This Row],[Date Sent]])</f>
        <v>#REF!</v>
      </c>
      <c r="AH4163"/>
    </row>
    <row r="4164" spans="1:34" x14ac:dyDescent="0.2">
      <c r="A4164" t="s">
        <v>138</v>
      </c>
      <c r="B4164" t="s">
        <v>4849</v>
      </c>
      <c r="C4164" s="17">
        <v>32.29</v>
      </c>
      <c r="D4164" s="4">
        <v>45329</v>
      </c>
      <c r="E4164" s="3" t="s">
        <v>21</v>
      </c>
      <c r="F4164" s="3" t="s">
        <v>39</v>
      </c>
      <c r="G4164" s="3" t="s">
        <v>4851</v>
      </c>
      <c r="H4164" s="1"/>
      <c r="J4164"/>
      <c r="AC4164" s="5" t="e">
        <f>VLOOKUP(Table1[[#This Row],[Expense Report]],#REF!,3, 0)</f>
        <v>#REF!</v>
      </c>
      <c r="AD4164" t="s">
        <v>14596</v>
      </c>
      <c r="AE4164" t="s">
        <v>167</v>
      </c>
      <c r="AF4164" t="e">
        <f>MONTH(Table1[[#This Row],[Date Sent]])</f>
        <v>#REF!</v>
      </c>
      <c r="AG4164" t="e">
        <f>YEAR(Table1[[#This Row],[Date Sent]])</f>
        <v>#REF!</v>
      </c>
      <c r="AH4164"/>
    </row>
    <row r="4165" spans="1:34" x14ac:dyDescent="0.2">
      <c r="A4165" t="s">
        <v>138</v>
      </c>
      <c r="B4165" t="s">
        <v>4849</v>
      </c>
      <c r="C4165" s="17">
        <v>552.70000000000005</v>
      </c>
      <c r="D4165" s="4">
        <v>45334</v>
      </c>
      <c r="E4165" s="3" t="s">
        <v>21</v>
      </c>
      <c r="F4165" s="3" t="s">
        <v>33</v>
      </c>
      <c r="G4165" s="3" t="s">
        <v>4852</v>
      </c>
      <c r="H4165" s="1"/>
      <c r="J4165"/>
      <c r="AC4165" s="5" t="e">
        <f>VLOOKUP(Table1[[#This Row],[Expense Report]],#REF!,3, 0)</f>
        <v>#REF!</v>
      </c>
      <c r="AD4165" t="s">
        <v>14596</v>
      </c>
      <c r="AE4165" t="s">
        <v>167</v>
      </c>
      <c r="AF4165" t="e">
        <f>MONTH(Table1[[#This Row],[Date Sent]])</f>
        <v>#REF!</v>
      </c>
      <c r="AG4165" t="e">
        <f>YEAR(Table1[[#This Row],[Date Sent]])</f>
        <v>#REF!</v>
      </c>
      <c r="AH4165"/>
    </row>
    <row r="4166" spans="1:34" x14ac:dyDescent="0.2">
      <c r="A4166" t="s">
        <v>1906</v>
      </c>
      <c r="B4166" t="s">
        <v>4853</v>
      </c>
      <c r="C4166" s="17">
        <v>770</v>
      </c>
      <c r="D4166" s="4">
        <v>45313</v>
      </c>
      <c r="E4166" s="3" t="s">
        <v>27</v>
      </c>
      <c r="F4166" s="3" t="s">
        <v>40</v>
      </c>
      <c r="G4166" s="3" t="s">
        <v>4854</v>
      </c>
      <c r="H4166" s="1"/>
      <c r="J4166"/>
      <c r="AC4166" s="5" t="e">
        <f>VLOOKUP(Table1[[#This Row],[Expense Report]],#REF!,3, 0)</f>
        <v>#REF!</v>
      </c>
      <c r="AD4166" t="s">
        <v>14721</v>
      </c>
      <c r="AE4166" t="s">
        <v>167</v>
      </c>
      <c r="AF4166" t="e">
        <f>MONTH(Table1[[#This Row],[Date Sent]])</f>
        <v>#REF!</v>
      </c>
      <c r="AG4166" t="e">
        <f>YEAR(Table1[[#This Row],[Date Sent]])</f>
        <v>#REF!</v>
      </c>
      <c r="AH4166"/>
    </row>
    <row r="4167" spans="1:34" x14ac:dyDescent="0.2">
      <c r="A4167" t="s">
        <v>1906</v>
      </c>
      <c r="B4167" t="s">
        <v>4853</v>
      </c>
      <c r="C4167" s="17">
        <v>11.18</v>
      </c>
      <c r="D4167" s="4">
        <v>45320</v>
      </c>
      <c r="E4167" s="3" t="s">
        <v>21</v>
      </c>
      <c r="F4167" s="3" t="s">
        <v>33</v>
      </c>
      <c r="G4167" s="3" t="s">
        <v>923</v>
      </c>
      <c r="H4167" s="1"/>
      <c r="J4167"/>
      <c r="AC4167" s="5" t="e">
        <f>VLOOKUP(Table1[[#This Row],[Expense Report]],#REF!,3, 0)</f>
        <v>#REF!</v>
      </c>
      <c r="AD4167" t="s">
        <v>14721</v>
      </c>
      <c r="AE4167" t="s">
        <v>167</v>
      </c>
      <c r="AF4167" t="e">
        <f>MONTH(Table1[[#This Row],[Date Sent]])</f>
        <v>#REF!</v>
      </c>
      <c r="AG4167" t="e">
        <f>YEAR(Table1[[#This Row],[Date Sent]])</f>
        <v>#REF!</v>
      </c>
      <c r="AH4167"/>
    </row>
    <row r="4168" spans="1:34" x14ac:dyDescent="0.2">
      <c r="A4168" t="s">
        <v>1906</v>
      </c>
      <c r="B4168" t="s">
        <v>4853</v>
      </c>
      <c r="C4168" s="17">
        <v>79.86</v>
      </c>
      <c r="D4168" s="4">
        <v>45320</v>
      </c>
      <c r="E4168" s="3" t="s">
        <v>21</v>
      </c>
      <c r="F4168" s="3" t="s">
        <v>33</v>
      </c>
      <c r="G4168" s="3" t="s">
        <v>4855</v>
      </c>
      <c r="H4168" s="1"/>
      <c r="J4168"/>
      <c r="AC4168" s="5" t="e">
        <f>VLOOKUP(Table1[[#This Row],[Expense Report]],#REF!,3, 0)</f>
        <v>#REF!</v>
      </c>
      <c r="AD4168" t="s">
        <v>14721</v>
      </c>
      <c r="AE4168" t="s">
        <v>167</v>
      </c>
      <c r="AF4168" t="e">
        <f>MONTH(Table1[[#This Row],[Date Sent]])</f>
        <v>#REF!</v>
      </c>
      <c r="AG4168" t="e">
        <f>YEAR(Table1[[#This Row],[Date Sent]])</f>
        <v>#REF!</v>
      </c>
      <c r="AH4168"/>
    </row>
    <row r="4169" spans="1:34" x14ac:dyDescent="0.2">
      <c r="A4169" t="s">
        <v>1906</v>
      </c>
      <c r="B4169" t="s">
        <v>4853</v>
      </c>
      <c r="C4169" s="17">
        <v>82.65</v>
      </c>
      <c r="D4169" s="4">
        <v>45320</v>
      </c>
      <c r="E4169" s="3" t="s">
        <v>21</v>
      </c>
      <c r="F4169" s="3" t="s">
        <v>33</v>
      </c>
      <c r="G4169" s="3" t="s">
        <v>4856</v>
      </c>
      <c r="H4169" s="1"/>
      <c r="J4169"/>
      <c r="AC4169" s="5" t="e">
        <f>VLOOKUP(Table1[[#This Row],[Expense Report]],#REF!,3, 0)</f>
        <v>#REF!</v>
      </c>
      <c r="AD4169" t="s">
        <v>14721</v>
      </c>
      <c r="AE4169" t="s">
        <v>167</v>
      </c>
      <c r="AF4169" t="e">
        <f>MONTH(Table1[[#This Row],[Date Sent]])</f>
        <v>#REF!</v>
      </c>
      <c r="AG4169" t="e">
        <f>YEAR(Table1[[#This Row],[Date Sent]])</f>
        <v>#REF!</v>
      </c>
      <c r="AH4169"/>
    </row>
    <row r="4170" spans="1:34" x14ac:dyDescent="0.2">
      <c r="A4170" t="s">
        <v>1906</v>
      </c>
      <c r="B4170" t="s">
        <v>4853</v>
      </c>
      <c r="C4170" s="17">
        <v>100</v>
      </c>
      <c r="D4170" s="4">
        <v>45328</v>
      </c>
      <c r="E4170" s="3" t="s">
        <v>26</v>
      </c>
      <c r="F4170" s="3" t="s">
        <v>34</v>
      </c>
      <c r="G4170" s="3" t="s">
        <v>4857</v>
      </c>
      <c r="H4170" s="1"/>
      <c r="J4170"/>
      <c r="AC4170" s="5" t="e">
        <f>VLOOKUP(Table1[[#This Row],[Expense Report]],#REF!,3, 0)</f>
        <v>#REF!</v>
      </c>
      <c r="AD4170" t="s">
        <v>14721</v>
      </c>
      <c r="AE4170" t="s">
        <v>167</v>
      </c>
      <c r="AF4170" t="e">
        <f>MONTH(Table1[[#This Row],[Date Sent]])</f>
        <v>#REF!</v>
      </c>
      <c r="AG4170" t="e">
        <f>YEAR(Table1[[#This Row],[Date Sent]])</f>
        <v>#REF!</v>
      </c>
      <c r="AH4170"/>
    </row>
    <row r="4171" spans="1:34" x14ac:dyDescent="0.2">
      <c r="A4171" t="s">
        <v>1906</v>
      </c>
      <c r="B4171" t="s">
        <v>4853</v>
      </c>
      <c r="C4171" s="17">
        <v>2.63</v>
      </c>
      <c r="D4171" s="4">
        <v>45333</v>
      </c>
      <c r="E4171" s="3" t="s">
        <v>13</v>
      </c>
      <c r="F4171" s="3" t="s">
        <v>40</v>
      </c>
      <c r="G4171" s="3" t="s">
        <v>4858</v>
      </c>
      <c r="H4171" s="1"/>
      <c r="J4171"/>
      <c r="AC4171" s="5" t="e">
        <f>VLOOKUP(Table1[[#This Row],[Expense Report]],#REF!,3, 0)</f>
        <v>#REF!</v>
      </c>
      <c r="AD4171" t="s">
        <v>14721</v>
      </c>
      <c r="AE4171" t="s">
        <v>167</v>
      </c>
      <c r="AF4171" t="e">
        <f>MONTH(Table1[[#This Row],[Date Sent]])</f>
        <v>#REF!</v>
      </c>
      <c r="AG4171" t="e">
        <f>YEAR(Table1[[#This Row],[Date Sent]])</f>
        <v>#REF!</v>
      </c>
      <c r="AH4171"/>
    </row>
    <row r="4172" spans="1:34" x14ac:dyDescent="0.2">
      <c r="A4172" t="s">
        <v>1906</v>
      </c>
      <c r="B4172" t="s">
        <v>4853</v>
      </c>
      <c r="C4172" s="17">
        <v>21.36</v>
      </c>
      <c r="D4172" s="4">
        <v>45336</v>
      </c>
      <c r="E4172" s="3" t="s">
        <v>24</v>
      </c>
      <c r="F4172" s="3" t="s">
        <v>18</v>
      </c>
      <c r="G4172" s="3" t="s">
        <v>4859</v>
      </c>
      <c r="H4172" s="1"/>
      <c r="J4172"/>
      <c r="AC4172" s="5" t="e">
        <f>VLOOKUP(Table1[[#This Row],[Expense Report]],#REF!,3, 0)</f>
        <v>#REF!</v>
      </c>
      <c r="AD4172" t="s">
        <v>14721</v>
      </c>
      <c r="AE4172" t="s">
        <v>167</v>
      </c>
      <c r="AF4172" t="e">
        <f>MONTH(Table1[[#This Row],[Date Sent]])</f>
        <v>#REF!</v>
      </c>
      <c r="AG4172" t="e">
        <f>YEAR(Table1[[#This Row],[Date Sent]])</f>
        <v>#REF!</v>
      </c>
      <c r="AH4172"/>
    </row>
    <row r="4173" spans="1:34" x14ac:dyDescent="0.2">
      <c r="A4173" t="s">
        <v>1539</v>
      </c>
      <c r="B4173" t="s">
        <v>4860</v>
      </c>
      <c r="C4173" s="17">
        <v>106.34</v>
      </c>
      <c r="D4173" s="4">
        <v>45329</v>
      </c>
      <c r="E4173" s="3" t="s">
        <v>21</v>
      </c>
      <c r="F4173" s="3" t="s">
        <v>33</v>
      </c>
      <c r="G4173" s="3" t="s">
        <v>4861</v>
      </c>
      <c r="H4173" s="1"/>
      <c r="J4173"/>
      <c r="AC4173" s="5" t="e">
        <f>VLOOKUP(Table1[[#This Row],[Expense Report]],#REF!,3, 0)</f>
        <v>#REF!</v>
      </c>
      <c r="AD4173" t="s">
        <v>13695</v>
      </c>
      <c r="AE4173" t="s">
        <v>298</v>
      </c>
      <c r="AF4173" t="e">
        <f>MONTH(Table1[[#This Row],[Date Sent]])</f>
        <v>#REF!</v>
      </c>
      <c r="AG4173" t="e">
        <f>YEAR(Table1[[#This Row],[Date Sent]])</f>
        <v>#REF!</v>
      </c>
      <c r="AH4173"/>
    </row>
    <row r="4174" spans="1:34" x14ac:dyDescent="0.2">
      <c r="A4174" t="s">
        <v>1539</v>
      </c>
      <c r="B4174" t="s">
        <v>4860</v>
      </c>
      <c r="C4174" s="17">
        <v>65.22</v>
      </c>
      <c r="D4174" s="4">
        <v>45329</v>
      </c>
      <c r="E4174" s="3" t="s">
        <v>21</v>
      </c>
      <c r="F4174" s="3" t="s">
        <v>33</v>
      </c>
      <c r="G4174" s="3" t="s">
        <v>4862</v>
      </c>
      <c r="H4174" s="1"/>
      <c r="J4174"/>
      <c r="AC4174" s="5" t="e">
        <f>VLOOKUP(Table1[[#This Row],[Expense Report]],#REF!,3, 0)</f>
        <v>#REF!</v>
      </c>
      <c r="AD4174" t="s">
        <v>13695</v>
      </c>
      <c r="AE4174" t="s">
        <v>298</v>
      </c>
      <c r="AF4174" t="e">
        <f>MONTH(Table1[[#This Row],[Date Sent]])</f>
        <v>#REF!</v>
      </c>
      <c r="AG4174" t="e">
        <f>YEAR(Table1[[#This Row],[Date Sent]])</f>
        <v>#REF!</v>
      </c>
      <c r="AH4174"/>
    </row>
    <row r="4175" spans="1:34" x14ac:dyDescent="0.2">
      <c r="A4175" t="s">
        <v>1539</v>
      </c>
      <c r="B4175" t="s">
        <v>4860</v>
      </c>
      <c r="C4175" s="17">
        <v>23.28</v>
      </c>
      <c r="D4175" s="4">
        <v>45337</v>
      </c>
      <c r="E4175" s="3" t="s">
        <v>21</v>
      </c>
      <c r="F4175" s="3" t="s">
        <v>33</v>
      </c>
      <c r="G4175" s="3" t="s">
        <v>4863</v>
      </c>
      <c r="H4175" s="1"/>
      <c r="J4175"/>
      <c r="AC4175" s="5" t="e">
        <f>VLOOKUP(Table1[[#This Row],[Expense Report]],#REF!,3, 0)</f>
        <v>#REF!</v>
      </c>
      <c r="AD4175" t="s">
        <v>13695</v>
      </c>
      <c r="AE4175" t="s">
        <v>298</v>
      </c>
      <c r="AF4175" t="e">
        <f>MONTH(Table1[[#This Row],[Date Sent]])</f>
        <v>#REF!</v>
      </c>
      <c r="AG4175" t="e">
        <f>YEAR(Table1[[#This Row],[Date Sent]])</f>
        <v>#REF!</v>
      </c>
      <c r="AH4175"/>
    </row>
    <row r="4176" spans="1:34" x14ac:dyDescent="0.2">
      <c r="A4176" t="s">
        <v>3135</v>
      </c>
      <c r="B4176" t="s">
        <v>4864</v>
      </c>
      <c r="C4176" s="17">
        <v>26.99</v>
      </c>
      <c r="D4176" s="4">
        <v>45309</v>
      </c>
      <c r="E4176" s="3" t="s">
        <v>21</v>
      </c>
      <c r="F4176" s="3" t="s">
        <v>33</v>
      </c>
      <c r="G4176" s="3" t="s">
        <v>1202</v>
      </c>
      <c r="H4176" s="1"/>
      <c r="J4176"/>
      <c r="AC4176" s="5" t="e">
        <f>VLOOKUP(Table1[[#This Row],[Expense Report]],#REF!,3, 0)</f>
        <v>#REF!</v>
      </c>
      <c r="AD4176" t="s">
        <v>14710</v>
      </c>
      <c r="AE4176" t="s">
        <v>298</v>
      </c>
      <c r="AF4176" t="e">
        <f>MONTH(Table1[[#This Row],[Date Sent]])</f>
        <v>#REF!</v>
      </c>
      <c r="AG4176" t="e">
        <f>YEAR(Table1[[#This Row],[Date Sent]])</f>
        <v>#REF!</v>
      </c>
      <c r="AH4176"/>
    </row>
    <row r="4177" spans="1:34" x14ac:dyDescent="0.2">
      <c r="A4177" t="s">
        <v>3135</v>
      </c>
      <c r="B4177" t="s">
        <v>4864</v>
      </c>
      <c r="C4177" s="17">
        <v>80.989999999999995</v>
      </c>
      <c r="D4177" s="4">
        <v>45310</v>
      </c>
      <c r="E4177" s="3" t="s">
        <v>21</v>
      </c>
      <c r="F4177" s="3" t="s">
        <v>33</v>
      </c>
      <c r="G4177" s="3" t="s">
        <v>3142</v>
      </c>
      <c r="H4177" s="1"/>
      <c r="J4177"/>
      <c r="AC4177" s="5" t="e">
        <f>VLOOKUP(Table1[[#This Row],[Expense Report]],#REF!,3, 0)</f>
        <v>#REF!</v>
      </c>
      <c r="AD4177" t="s">
        <v>14710</v>
      </c>
      <c r="AE4177" t="s">
        <v>298</v>
      </c>
      <c r="AF4177" t="e">
        <f>MONTH(Table1[[#This Row],[Date Sent]])</f>
        <v>#REF!</v>
      </c>
      <c r="AG4177" t="e">
        <f>YEAR(Table1[[#This Row],[Date Sent]])</f>
        <v>#REF!</v>
      </c>
      <c r="AH4177"/>
    </row>
    <row r="4178" spans="1:34" x14ac:dyDescent="0.2">
      <c r="A4178" t="s">
        <v>3135</v>
      </c>
      <c r="B4178" t="s">
        <v>4864</v>
      </c>
      <c r="C4178" s="17">
        <v>10.79</v>
      </c>
      <c r="D4178" s="4">
        <v>45316</v>
      </c>
      <c r="E4178" s="3" t="s">
        <v>21</v>
      </c>
      <c r="F4178" s="3" t="s">
        <v>39</v>
      </c>
      <c r="G4178" s="3" t="s">
        <v>1891</v>
      </c>
      <c r="H4178" s="1"/>
      <c r="J4178"/>
      <c r="AC4178" s="5" t="e">
        <f>VLOOKUP(Table1[[#This Row],[Expense Report]],#REF!,3, 0)</f>
        <v>#REF!</v>
      </c>
      <c r="AD4178" t="s">
        <v>14710</v>
      </c>
      <c r="AE4178" t="s">
        <v>298</v>
      </c>
      <c r="AF4178" t="e">
        <f>MONTH(Table1[[#This Row],[Date Sent]])</f>
        <v>#REF!</v>
      </c>
      <c r="AG4178" t="e">
        <f>YEAR(Table1[[#This Row],[Date Sent]])</f>
        <v>#REF!</v>
      </c>
      <c r="AH4178"/>
    </row>
    <row r="4179" spans="1:34" x14ac:dyDescent="0.2">
      <c r="A4179" t="s">
        <v>3135</v>
      </c>
      <c r="B4179" t="s">
        <v>4864</v>
      </c>
      <c r="C4179" s="17">
        <v>99.32</v>
      </c>
      <c r="D4179" s="4">
        <v>45316</v>
      </c>
      <c r="E4179" s="3" t="s">
        <v>21</v>
      </c>
      <c r="F4179" s="3" t="s">
        <v>33</v>
      </c>
      <c r="G4179" s="3" t="s">
        <v>4865</v>
      </c>
      <c r="H4179" s="1"/>
      <c r="J4179"/>
      <c r="AC4179" s="5" t="e">
        <f>VLOOKUP(Table1[[#This Row],[Expense Report]],#REF!,3, 0)</f>
        <v>#REF!</v>
      </c>
      <c r="AD4179" t="s">
        <v>14710</v>
      </c>
      <c r="AE4179" t="s">
        <v>298</v>
      </c>
      <c r="AF4179" t="e">
        <f>MONTH(Table1[[#This Row],[Date Sent]])</f>
        <v>#REF!</v>
      </c>
      <c r="AG4179" t="e">
        <f>YEAR(Table1[[#This Row],[Date Sent]])</f>
        <v>#REF!</v>
      </c>
      <c r="AH4179"/>
    </row>
    <row r="4180" spans="1:34" x14ac:dyDescent="0.2">
      <c r="A4180" t="s">
        <v>3135</v>
      </c>
      <c r="B4180" t="s">
        <v>4864</v>
      </c>
      <c r="C4180" s="17">
        <v>73.010000000000005</v>
      </c>
      <c r="D4180" s="4">
        <v>45321</v>
      </c>
      <c r="E4180" s="3" t="s">
        <v>18</v>
      </c>
      <c r="F4180" s="3" t="s">
        <v>4</v>
      </c>
      <c r="G4180" s="3" t="s">
        <v>4866</v>
      </c>
      <c r="H4180" s="1"/>
      <c r="J4180"/>
      <c r="AC4180" s="5" t="e">
        <f>VLOOKUP(Table1[[#This Row],[Expense Report]],#REF!,3, 0)</f>
        <v>#REF!</v>
      </c>
      <c r="AD4180" t="s">
        <v>14710</v>
      </c>
      <c r="AE4180" t="s">
        <v>298</v>
      </c>
      <c r="AF4180" t="e">
        <f>MONTH(Table1[[#This Row],[Date Sent]])</f>
        <v>#REF!</v>
      </c>
      <c r="AG4180" t="e">
        <f>YEAR(Table1[[#This Row],[Date Sent]])</f>
        <v>#REF!</v>
      </c>
      <c r="AH4180"/>
    </row>
    <row r="4181" spans="1:34" x14ac:dyDescent="0.2">
      <c r="A4181" t="s">
        <v>3135</v>
      </c>
      <c r="B4181" t="s">
        <v>4864</v>
      </c>
      <c r="C4181" s="17">
        <v>80.989999999999995</v>
      </c>
      <c r="D4181" s="4">
        <v>45323</v>
      </c>
      <c r="E4181" s="3" t="s">
        <v>21</v>
      </c>
      <c r="F4181" s="3" t="s">
        <v>33</v>
      </c>
      <c r="G4181" s="3" t="s">
        <v>3142</v>
      </c>
      <c r="H4181" s="1"/>
      <c r="J4181"/>
      <c r="AC4181" s="5" t="e">
        <f>VLOOKUP(Table1[[#This Row],[Expense Report]],#REF!,3, 0)</f>
        <v>#REF!</v>
      </c>
      <c r="AD4181" t="s">
        <v>14710</v>
      </c>
      <c r="AE4181" t="s">
        <v>298</v>
      </c>
      <c r="AF4181" t="e">
        <f>MONTH(Table1[[#This Row],[Date Sent]])</f>
        <v>#REF!</v>
      </c>
      <c r="AG4181" t="e">
        <f>YEAR(Table1[[#This Row],[Date Sent]])</f>
        <v>#REF!</v>
      </c>
      <c r="AH4181"/>
    </row>
    <row r="4182" spans="1:34" x14ac:dyDescent="0.2">
      <c r="A4182" t="s">
        <v>3135</v>
      </c>
      <c r="B4182" t="s">
        <v>4864</v>
      </c>
      <c r="C4182" s="17">
        <v>80.989999999999995</v>
      </c>
      <c r="D4182" s="4">
        <v>45331</v>
      </c>
      <c r="E4182" s="3" t="s">
        <v>21</v>
      </c>
      <c r="F4182" s="3" t="s">
        <v>33</v>
      </c>
      <c r="G4182" s="3" t="s">
        <v>2852</v>
      </c>
      <c r="H4182" s="1"/>
      <c r="J4182"/>
      <c r="AC4182" s="5" t="e">
        <f>VLOOKUP(Table1[[#This Row],[Expense Report]],#REF!,3, 0)</f>
        <v>#REF!</v>
      </c>
      <c r="AD4182" t="s">
        <v>14710</v>
      </c>
      <c r="AE4182" t="s">
        <v>298</v>
      </c>
      <c r="AF4182" t="e">
        <f>MONTH(Table1[[#This Row],[Date Sent]])</f>
        <v>#REF!</v>
      </c>
      <c r="AG4182" t="e">
        <f>YEAR(Table1[[#This Row],[Date Sent]])</f>
        <v>#REF!</v>
      </c>
      <c r="AH4182"/>
    </row>
    <row r="4183" spans="1:34" x14ac:dyDescent="0.2">
      <c r="A4183" t="s">
        <v>3135</v>
      </c>
      <c r="B4183" t="s">
        <v>4864</v>
      </c>
      <c r="C4183" s="17">
        <v>12.71</v>
      </c>
      <c r="D4183" s="4">
        <v>45334</v>
      </c>
      <c r="E4183" s="3" t="s">
        <v>21</v>
      </c>
      <c r="F4183" s="3" t="s">
        <v>40</v>
      </c>
      <c r="G4183" s="3" t="s">
        <v>2742</v>
      </c>
      <c r="H4183" s="1"/>
      <c r="J4183"/>
      <c r="AC4183" s="5" t="e">
        <f>VLOOKUP(Table1[[#This Row],[Expense Report]],#REF!,3, 0)</f>
        <v>#REF!</v>
      </c>
      <c r="AD4183" t="s">
        <v>14710</v>
      </c>
      <c r="AE4183" t="s">
        <v>298</v>
      </c>
      <c r="AF4183" t="e">
        <f>MONTH(Table1[[#This Row],[Date Sent]])</f>
        <v>#REF!</v>
      </c>
      <c r="AG4183" t="e">
        <f>YEAR(Table1[[#This Row],[Date Sent]])</f>
        <v>#REF!</v>
      </c>
      <c r="AH4183"/>
    </row>
    <row r="4184" spans="1:34" x14ac:dyDescent="0.2">
      <c r="A4184" t="s">
        <v>3135</v>
      </c>
      <c r="B4184" t="s">
        <v>4864</v>
      </c>
      <c r="C4184" s="17">
        <v>33.78</v>
      </c>
      <c r="D4184" s="4">
        <v>45334</v>
      </c>
      <c r="E4184" s="3" t="s">
        <v>21</v>
      </c>
      <c r="F4184" s="3" t="s">
        <v>17</v>
      </c>
      <c r="G4184" s="3" t="s">
        <v>4867</v>
      </c>
      <c r="H4184" s="1"/>
      <c r="J4184"/>
      <c r="AC4184" s="5" t="e">
        <f>VLOOKUP(Table1[[#This Row],[Expense Report]],#REF!,3, 0)</f>
        <v>#REF!</v>
      </c>
      <c r="AD4184" t="s">
        <v>14710</v>
      </c>
      <c r="AE4184" t="s">
        <v>298</v>
      </c>
      <c r="AF4184" t="e">
        <f>MONTH(Table1[[#This Row],[Date Sent]])</f>
        <v>#REF!</v>
      </c>
      <c r="AG4184" t="e">
        <f>YEAR(Table1[[#This Row],[Date Sent]])</f>
        <v>#REF!</v>
      </c>
      <c r="AH4184"/>
    </row>
    <row r="4185" spans="1:34" x14ac:dyDescent="0.2">
      <c r="A4185" t="s">
        <v>3135</v>
      </c>
      <c r="B4185" t="s">
        <v>4864</v>
      </c>
      <c r="C4185" s="17">
        <v>6.88</v>
      </c>
      <c r="D4185" s="4">
        <v>45337</v>
      </c>
      <c r="E4185" s="3" t="s">
        <v>21</v>
      </c>
      <c r="F4185" s="3" t="s">
        <v>39</v>
      </c>
      <c r="G4185" s="3" t="s">
        <v>1613</v>
      </c>
      <c r="H4185" s="1"/>
      <c r="J4185"/>
      <c r="AC4185" s="5" t="e">
        <f>VLOOKUP(Table1[[#This Row],[Expense Report]],#REF!,3, 0)</f>
        <v>#REF!</v>
      </c>
      <c r="AD4185" t="s">
        <v>14710</v>
      </c>
      <c r="AE4185" t="s">
        <v>298</v>
      </c>
      <c r="AF4185" t="e">
        <f>MONTH(Table1[[#This Row],[Date Sent]])</f>
        <v>#REF!</v>
      </c>
      <c r="AG4185" t="e">
        <f>YEAR(Table1[[#This Row],[Date Sent]])</f>
        <v>#REF!</v>
      </c>
      <c r="AH4185"/>
    </row>
    <row r="4186" spans="1:34" x14ac:dyDescent="0.2">
      <c r="A4186" t="s">
        <v>4868</v>
      </c>
      <c r="B4186" t="s">
        <v>4869</v>
      </c>
      <c r="C4186" s="17">
        <v>29.64</v>
      </c>
      <c r="D4186" s="4">
        <v>45308</v>
      </c>
      <c r="E4186" s="3" t="s">
        <v>16</v>
      </c>
      <c r="F4186" s="3" t="s">
        <v>33</v>
      </c>
      <c r="G4186" s="3" t="s">
        <v>979</v>
      </c>
      <c r="H4186" s="1"/>
      <c r="J4186"/>
      <c r="AC4186" s="5" t="e">
        <f>VLOOKUP(Table1[[#This Row],[Expense Report]],#REF!,3, 0)</f>
        <v>#REF!</v>
      </c>
      <c r="AD4186" t="s">
        <v>11649</v>
      </c>
      <c r="AE4186" t="s">
        <v>11649</v>
      </c>
      <c r="AF4186" t="e">
        <f>MONTH(Table1[[#This Row],[Date Sent]])</f>
        <v>#REF!</v>
      </c>
      <c r="AG4186" t="e">
        <f>YEAR(Table1[[#This Row],[Date Sent]])</f>
        <v>#REF!</v>
      </c>
      <c r="AH4186"/>
    </row>
    <row r="4187" spans="1:34" x14ac:dyDescent="0.2">
      <c r="A4187" t="s">
        <v>4868</v>
      </c>
      <c r="B4187" t="s">
        <v>4869</v>
      </c>
      <c r="C4187" s="17">
        <v>92.21</v>
      </c>
      <c r="D4187" s="4">
        <v>45320</v>
      </c>
      <c r="E4187" s="3" t="s">
        <v>20</v>
      </c>
      <c r="F4187" s="3" t="s">
        <v>33</v>
      </c>
      <c r="G4187" s="3" t="s">
        <v>1516</v>
      </c>
      <c r="H4187" s="1"/>
      <c r="J4187"/>
      <c r="AC4187" s="5" t="e">
        <f>VLOOKUP(Table1[[#This Row],[Expense Report]],#REF!,3, 0)</f>
        <v>#REF!</v>
      </c>
      <c r="AD4187" t="s">
        <v>11649</v>
      </c>
      <c r="AE4187" t="s">
        <v>11649</v>
      </c>
      <c r="AF4187" t="e">
        <f>MONTH(Table1[[#This Row],[Date Sent]])</f>
        <v>#REF!</v>
      </c>
      <c r="AG4187" t="e">
        <f>YEAR(Table1[[#This Row],[Date Sent]])</f>
        <v>#REF!</v>
      </c>
      <c r="AH4187"/>
    </row>
    <row r="4188" spans="1:34" x14ac:dyDescent="0.2">
      <c r="A4188" t="s">
        <v>4868</v>
      </c>
      <c r="B4188" t="s">
        <v>4869</v>
      </c>
      <c r="C4188" s="17">
        <v>79.489999999999995</v>
      </c>
      <c r="D4188" s="4">
        <v>45321</v>
      </c>
      <c r="E4188" s="3" t="s">
        <v>20</v>
      </c>
      <c r="F4188" s="3" t="s">
        <v>33</v>
      </c>
      <c r="G4188" s="3" t="s">
        <v>1516</v>
      </c>
      <c r="H4188" s="1"/>
      <c r="J4188"/>
      <c r="AC4188" s="5" t="e">
        <f>VLOOKUP(Table1[[#This Row],[Expense Report]],#REF!,3, 0)</f>
        <v>#REF!</v>
      </c>
      <c r="AD4188" t="s">
        <v>11649</v>
      </c>
      <c r="AE4188" t="s">
        <v>11649</v>
      </c>
      <c r="AF4188" t="e">
        <f>MONTH(Table1[[#This Row],[Date Sent]])</f>
        <v>#REF!</v>
      </c>
      <c r="AG4188" t="e">
        <f>YEAR(Table1[[#This Row],[Date Sent]])</f>
        <v>#REF!</v>
      </c>
      <c r="AH4188"/>
    </row>
    <row r="4189" spans="1:34" x14ac:dyDescent="0.2">
      <c r="A4189" t="s">
        <v>4868</v>
      </c>
      <c r="B4189" t="s">
        <v>4869</v>
      </c>
      <c r="C4189" s="17">
        <v>9.3699999999999992</v>
      </c>
      <c r="D4189" s="4">
        <v>45330</v>
      </c>
      <c r="E4189" s="3" t="s">
        <v>8</v>
      </c>
      <c r="F4189" s="3" t="s">
        <v>39</v>
      </c>
      <c r="G4189" s="3" t="s">
        <v>1801</v>
      </c>
      <c r="H4189" s="1"/>
      <c r="J4189"/>
      <c r="AC4189" s="5" t="e">
        <f>VLOOKUP(Table1[[#This Row],[Expense Report]],#REF!,3, 0)</f>
        <v>#REF!</v>
      </c>
      <c r="AD4189" t="s">
        <v>11649</v>
      </c>
      <c r="AE4189" t="s">
        <v>11649</v>
      </c>
      <c r="AF4189" t="e">
        <f>MONTH(Table1[[#This Row],[Date Sent]])</f>
        <v>#REF!</v>
      </c>
      <c r="AG4189" t="e">
        <f>YEAR(Table1[[#This Row],[Date Sent]])</f>
        <v>#REF!</v>
      </c>
      <c r="AH4189"/>
    </row>
    <row r="4190" spans="1:34" x14ac:dyDescent="0.2">
      <c r="A4190" t="s">
        <v>4868</v>
      </c>
      <c r="B4190" t="s">
        <v>4869</v>
      </c>
      <c r="C4190" s="17">
        <v>63.59</v>
      </c>
      <c r="D4190" s="4">
        <v>45331</v>
      </c>
      <c r="E4190" s="3" t="s">
        <v>20</v>
      </c>
      <c r="F4190" s="3" t="s">
        <v>33</v>
      </c>
      <c r="G4190" s="3" t="s">
        <v>1516</v>
      </c>
      <c r="H4190" s="1"/>
      <c r="J4190"/>
      <c r="AC4190" s="5" t="e">
        <f>VLOOKUP(Table1[[#This Row],[Expense Report]],#REF!,3, 0)</f>
        <v>#REF!</v>
      </c>
      <c r="AD4190" t="s">
        <v>11649</v>
      </c>
      <c r="AE4190" t="s">
        <v>11649</v>
      </c>
      <c r="AF4190" t="e">
        <f>MONTH(Table1[[#This Row],[Date Sent]])</f>
        <v>#REF!</v>
      </c>
      <c r="AG4190" t="e">
        <f>YEAR(Table1[[#This Row],[Date Sent]])</f>
        <v>#REF!</v>
      </c>
      <c r="AH4190"/>
    </row>
    <row r="4191" spans="1:34" x14ac:dyDescent="0.2">
      <c r="A4191" t="s">
        <v>4868</v>
      </c>
      <c r="B4191" t="s">
        <v>4869</v>
      </c>
      <c r="C4191" s="17">
        <v>206.04</v>
      </c>
      <c r="D4191" s="4">
        <v>45332</v>
      </c>
      <c r="E4191" s="3" t="s">
        <v>21</v>
      </c>
      <c r="F4191" s="3" t="s">
        <v>33</v>
      </c>
      <c r="G4191" s="3" t="s">
        <v>1777</v>
      </c>
      <c r="H4191" s="1"/>
      <c r="J4191"/>
      <c r="AC4191" s="5" t="e">
        <f>VLOOKUP(Table1[[#This Row],[Expense Report]],#REF!,3, 0)</f>
        <v>#REF!</v>
      </c>
      <c r="AD4191" t="s">
        <v>11649</v>
      </c>
      <c r="AE4191" t="s">
        <v>11649</v>
      </c>
      <c r="AF4191" t="e">
        <f>MONTH(Table1[[#This Row],[Date Sent]])</f>
        <v>#REF!</v>
      </c>
      <c r="AG4191" t="e">
        <f>YEAR(Table1[[#This Row],[Date Sent]])</f>
        <v>#REF!</v>
      </c>
      <c r="AH4191"/>
    </row>
    <row r="4192" spans="1:34" x14ac:dyDescent="0.2">
      <c r="A4192" t="s">
        <v>4868</v>
      </c>
      <c r="B4192" t="s">
        <v>4869</v>
      </c>
      <c r="C4192" s="17">
        <v>127.18</v>
      </c>
      <c r="D4192" s="4">
        <v>45337</v>
      </c>
      <c r="E4192" s="3" t="s">
        <v>20</v>
      </c>
      <c r="F4192" s="3" t="s">
        <v>33</v>
      </c>
      <c r="G4192" s="3" t="s">
        <v>1516</v>
      </c>
      <c r="H4192" s="1"/>
      <c r="J4192"/>
      <c r="AC4192" s="5" t="e">
        <f>VLOOKUP(Table1[[#This Row],[Expense Report]],#REF!,3, 0)</f>
        <v>#REF!</v>
      </c>
      <c r="AD4192" t="s">
        <v>11649</v>
      </c>
      <c r="AE4192" t="s">
        <v>11649</v>
      </c>
      <c r="AF4192" t="e">
        <f>MONTH(Table1[[#This Row],[Date Sent]])</f>
        <v>#REF!</v>
      </c>
      <c r="AG4192" t="e">
        <f>YEAR(Table1[[#This Row],[Date Sent]])</f>
        <v>#REF!</v>
      </c>
      <c r="AH4192"/>
    </row>
    <row r="4193" spans="1:34" x14ac:dyDescent="0.2">
      <c r="A4193" t="s">
        <v>751</v>
      </c>
      <c r="B4193" t="s">
        <v>4870</v>
      </c>
      <c r="C4193" s="17">
        <v>27.03</v>
      </c>
      <c r="D4193" s="4">
        <v>45331</v>
      </c>
      <c r="E4193" s="3" t="s">
        <v>21</v>
      </c>
      <c r="F4193" s="3" t="s">
        <v>4</v>
      </c>
      <c r="G4193" s="3" t="s">
        <v>4871</v>
      </c>
      <c r="H4193" s="1"/>
      <c r="J4193"/>
      <c r="AC4193" s="5" t="e">
        <f>VLOOKUP(Table1[[#This Row],[Expense Report]],#REF!,3, 0)</f>
        <v>#REF!</v>
      </c>
      <c r="AD4193" t="s">
        <v>14538</v>
      </c>
      <c r="AE4193" t="s">
        <v>167</v>
      </c>
      <c r="AF4193" t="e">
        <f>MONTH(Table1[[#This Row],[Date Sent]])</f>
        <v>#REF!</v>
      </c>
      <c r="AG4193" t="e">
        <f>YEAR(Table1[[#This Row],[Date Sent]])</f>
        <v>#REF!</v>
      </c>
      <c r="AH4193"/>
    </row>
    <row r="4194" spans="1:34" x14ac:dyDescent="0.2">
      <c r="A4194" t="s">
        <v>2712</v>
      </c>
      <c r="B4194" t="s">
        <v>4872</v>
      </c>
      <c r="C4194" s="17">
        <v>24.83</v>
      </c>
      <c r="D4194" s="4">
        <v>45308</v>
      </c>
      <c r="E4194" s="3" t="s">
        <v>25</v>
      </c>
      <c r="F4194" s="3" t="s">
        <v>16</v>
      </c>
      <c r="G4194" s="3" t="s">
        <v>1179</v>
      </c>
      <c r="H4194" s="1"/>
      <c r="J4194"/>
      <c r="AC4194" s="5" t="e">
        <f>VLOOKUP(Table1[[#This Row],[Expense Report]],#REF!,3, 0)</f>
        <v>#REF!</v>
      </c>
      <c r="AD4194" t="s">
        <v>11649</v>
      </c>
      <c r="AE4194" t="s">
        <v>11649</v>
      </c>
      <c r="AF4194" t="e">
        <f>MONTH(Table1[[#This Row],[Date Sent]])</f>
        <v>#REF!</v>
      </c>
      <c r="AG4194" t="e">
        <f>YEAR(Table1[[#This Row],[Date Sent]])</f>
        <v>#REF!</v>
      </c>
      <c r="AH4194"/>
    </row>
    <row r="4195" spans="1:34" x14ac:dyDescent="0.2">
      <c r="A4195" t="s">
        <v>2712</v>
      </c>
      <c r="B4195" t="s">
        <v>4872</v>
      </c>
      <c r="C4195" s="17">
        <v>60.39</v>
      </c>
      <c r="D4195" s="4">
        <v>45309</v>
      </c>
      <c r="E4195" s="3" t="s">
        <v>16</v>
      </c>
      <c r="F4195" s="3" t="s">
        <v>33</v>
      </c>
      <c r="G4195" s="3" t="s">
        <v>1452</v>
      </c>
      <c r="H4195" s="1"/>
      <c r="J4195"/>
      <c r="AC4195" s="5" t="e">
        <f>VLOOKUP(Table1[[#This Row],[Expense Report]],#REF!,3, 0)</f>
        <v>#REF!</v>
      </c>
      <c r="AD4195" t="s">
        <v>11649</v>
      </c>
      <c r="AE4195" t="s">
        <v>11649</v>
      </c>
      <c r="AF4195" t="e">
        <f>MONTH(Table1[[#This Row],[Date Sent]])</f>
        <v>#REF!</v>
      </c>
      <c r="AG4195" t="e">
        <f>YEAR(Table1[[#This Row],[Date Sent]])</f>
        <v>#REF!</v>
      </c>
      <c r="AH4195"/>
    </row>
    <row r="4196" spans="1:34" x14ac:dyDescent="0.2">
      <c r="A4196" t="s">
        <v>2712</v>
      </c>
      <c r="B4196" t="s">
        <v>4872</v>
      </c>
      <c r="C4196" s="17">
        <v>1.97</v>
      </c>
      <c r="D4196" s="4">
        <v>45320</v>
      </c>
      <c r="E4196" s="3" t="s">
        <v>17</v>
      </c>
      <c r="F4196" s="3" t="s">
        <v>40</v>
      </c>
      <c r="G4196" s="3" t="s">
        <v>4873</v>
      </c>
      <c r="H4196" s="1"/>
      <c r="J4196"/>
      <c r="AC4196" s="5" t="e">
        <f>VLOOKUP(Table1[[#This Row],[Expense Report]],#REF!,3, 0)</f>
        <v>#REF!</v>
      </c>
      <c r="AD4196" t="s">
        <v>11649</v>
      </c>
      <c r="AE4196" t="s">
        <v>11649</v>
      </c>
      <c r="AF4196" t="e">
        <f>MONTH(Table1[[#This Row],[Date Sent]])</f>
        <v>#REF!</v>
      </c>
      <c r="AG4196" t="e">
        <f>YEAR(Table1[[#This Row],[Date Sent]])</f>
        <v>#REF!</v>
      </c>
      <c r="AH4196"/>
    </row>
    <row r="4197" spans="1:34" x14ac:dyDescent="0.2">
      <c r="A4197" t="s">
        <v>2712</v>
      </c>
      <c r="B4197" t="s">
        <v>4872</v>
      </c>
      <c r="C4197" s="17">
        <v>87.94</v>
      </c>
      <c r="D4197" s="4">
        <v>45321</v>
      </c>
      <c r="E4197" s="3" t="s">
        <v>14</v>
      </c>
      <c r="F4197" s="3" t="s">
        <v>33</v>
      </c>
      <c r="G4197" s="3" t="s">
        <v>4874</v>
      </c>
      <c r="H4197" s="1"/>
      <c r="J4197"/>
      <c r="AC4197" s="5" t="e">
        <f>VLOOKUP(Table1[[#This Row],[Expense Report]],#REF!,3, 0)</f>
        <v>#REF!</v>
      </c>
      <c r="AD4197" t="s">
        <v>11649</v>
      </c>
      <c r="AE4197" t="s">
        <v>11649</v>
      </c>
      <c r="AF4197" t="e">
        <f>MONTH(Table1[[#This Row],[Date Sent]])</f>
        <v>#REF!</v>
      </c>
      <c r="AG4197" t="e">
        <f>YEAR(Table1[[#This Row],[Date Sent]])</f>
        <v>#REF!</v>
      </c>
      <c r="AH4197"/>
    </row>
    <row r="4198" spans="1:34" x14ac:dyDescent="0.2">
      <c r="A4198" t="s">
        <v>2712</v>
      </c>
      <c r="B4198" t="s">
        <v>4872</v>
      </c>
      <c r="C4198" s="17">
        <v>10.77</v>
      </c>
      <c r="D4198" s="4">
        <v>45325</v>
      </c>
      <c r="E4198" s="3" t="s">
        <v>27</v>
      </c>
      <c r="F4198" s="3" t="s">
        <v>33</v>
      </c>
      <c r="G4198" s="3" t="s">
        <v>4875</v>
      </c>
      <c r="H4198" s="1"/>
      <c r="J4198"/>
      <c r="AC4198" s="5" t="e">
        <f>VLOOKUP(Table1[[#This Row],[Expense Report]],#REF!,3, 0)</f>
        <v>#REF!</v>
      </c>
      <c r="AD4198" t="s">
        <v>11649</v>
      </c>
      <c r="AE4198" t="s">
        <v>11649</v>
      </c>
      <c r="AF4198" t="e">
        <f>MONTH(Table1[[#This Row],[Date Sent]])</f>
        <v>#REF!</v>
      </c>
      <c r="AG4198" t="e">
        <f>YEAR(Table1[[#This Row],[Date Sent]])</f>
        <v>#REF!</v>
      </c>
      <c r="AH4198"/>
    </row>
    <row r="4199" spans="1:34" x14ac:dyDescent="0.2">
      <c r="A4199" t="s">
        <v>2355</v>
      </c>
      <c r="B4199" t="s">
        <v>4876</v>
      </c>
      <c r="C4199" s="17">
        <v>-250</v>
      </c>
      <c r="D4199" s="4">
        <v>45279</v>
      </c>
      <c r="E4199" s="3" t="s">
        <v>14</v>
      </c>
      <c r="F4199" s="3" t="s">
        <v>1047</v>
      </c>
      <c r="G4199" s="3" t="s">
        <v>4877</v>
      </c>
      <c r="H4199" s="1"/>
      <c r="J4199"/>
      <c r="AC4199" s="5" t="e">
        <f>VLOOKUP(Table1[[#This Row],[Expense Report]],#REF!,3, 0)</f>
        <v>#REF!</v>
      </c>
      <c r="AD4199" t="s">
        <v>13680</v>
      </c>
      <c r="AE4199" t="s">
        <v>167</v>
      </c>
      <c r="AF4199" t="e">
        <f>MONTH(Table1[[#This Row],[Date Sent]])</f>
        <v>#REF!</v>
      </c>
      <c r="AG4199" t="e">
        <f>YEAR(Table1[[#This Row],[Date Sent]])</f>
        <v>#REF!</v>
      </c>
      <c r="AH4199"/>
    </row>
    <row r="4200" spans="1:34" x14ac:dyDescent="0.2">
      <c r="A4200" t="s">
        <v>2355</v>
      </c>
      <c r="B4200" t="s">
        <v>4876</v>
      </c>
      <c r="C4200" s="17">
        <v>280.10000000000002</v>
      </c>
      <c r="D4200" s="4">
        <v>45299</v>
      </c>
      <c r="E4200" s="3" t="s">
        <v>22</v>
      </c>
      <c r="F4200" s="3" t="s">
        <v>53</v>
      </c>
      <c r="G4200" s="3" t="s">
        <v>4878</v>
      </c>
      <c r="H4200" s="1"/>
      <c r="J4200"/>
      <c r="AC4200" s="5" t="e">
        <f>VLOOKUP(Table1[[#This Row],[Expense Report]],#REF!,3, 0)</f>
        <v>#REF!</v>
      </c>
      <c r="AD4200" t="s">
        <v>13680</v>
      </c>
      <c r="AE4200" t="s">
        <v>167</v>
      </c>
      <c r="AF4200" t="e">
        <f>MONTH(Table1[[#This Row],[Date Sent]])</f>
        <v>#REF!</v>
      </c>
      <c r="AG4200" t="e">
        <f>YEAR(Table1[[#This Row],[Date Sent]])</f>
        <v>#REF!</v>
      </c>
      <c r="AH4200"/>
    </row>
    <row r="4201" spans="1:34" x14ac:dyDescent="0.2">
      <c r="A4201" t="s">
        <v>2355</v>
      </c>
      <c r="B4201" t="s">
        <v>4876</v>
      </c>
      <c r="C4201" s="17">
        <v>59.83</v>
      </c>
      <c r="D4201" s="4">
        <v>45308</v>
      </c>
      <c r="E4201" s="3" t="s">
        <v>21</v>
      </c>
      <c r="F4201" s="3" t="s">
        <v>33</v>
      </c>
      <c r="G4201" s="3" t="s">
        <v>1202</v>
      </c>
      <c r="H4201" s="1"/>
      <c r="J4201"/>
      <c r="AC4201" s="5" t="e">
        <f>VLOOKUP(Table1[[#This Row],[Expense Report]],#REF!,3, 0)</f>
        <v>#REF!</v>
      </c>
      <c r="AD4201" t="s">
        <v>13680</v>
      </c>
      <c r="AE4201" t="s">
        <v>167</v>
      </c>
      <c r="AF4201" t="e">
        <f>MONTH(Table1[[#This Row],[Date Sent]])</f>
        <v>#REF!</v>
      </c>
      <c r="AG4201" t="e">
        <f>YEAR(Table1[[#This Row],[Date Sent]])</f>
        <v>#REF!</v>
      </c>
      <c r="AH4201"/>
    </row>
    <row r="4202" spans="1:34" x14ac:dyDescent="0.2">
      <c r="A4202" t="s">
        <v>2355</v>
      </c>
      <c r="B4202" t="s">
        <v>4876</v>
      </c>
      <c r="C4202" s="17">
        <v>72.75</v>
      </c>
      <c r="D4202" s="4">
        <v>45311</v>
      </c>
      <c r="E4202" s="3" t="s">
        <v>21</v>
      </c>
      <c r="F4202" s="3" t="s">
        <v>17</v>
      </c>
      <c r="G4202" s="3" t="s">
        <v>4182</v>
      </c>
      <c r="H4202" s="1"/>
      <c r="J4202"/>
      <c r="AC4202" s="5" t="e">
        <f>VLOOKUP(Table1[[#This Row],[Expense Report]],#REF!,3, 0)</f>
        <v>#REF!</v>
      </c>
      <c r="AD4202" t="s">
        <v>13680</v>
      </c>
      <c r="AE4202" t="s">
        <v>167</v>
      </c>
      <c r="AF4202" t="e">
        <f>MONTH(Table1[[#This Row],[Date Sent]])</f>
        <v>#REF!</v>
      </c>
      <c r="AG4202" t="e">
        <f>YEAR(Table1[[#This Row],[Date Sent]])</f>
        <v>#REF!</v>
      </c>
      <c r="AH4202"/>
    </row>
    <row r="4203" spans="1:34" x14ac:dyDescent="0.2">
      <c r="A4203" t="s">
        <v>2355</v>
      </c>
      <c r="B4203" t="s">
        <v>4876</v>
      </c>
      <c r="C4203" s="17">
        <v>-23.53</v>
      </c>
      <c r="D4203" s="4">
        <v>45311</v>
      </c>
      <c r="E4203" s="3" t="s">
        <v>21</v>
      </c>
      <c r="F4203" s="3" t="s">
        <v>17</v>
      </c>
      <c r="G4203" s="3" t="s">
        <v>1012</v>
      </c>
      <c r="H4203" s="1"/>
      <c r="J4203"/>
      <c r="AC4203" s="5" t="e">
        <f>VLOOKUP(Table1[[#This Row],[Expense Report]],#REF!,3, 0)</f>
        <v>#REF!</v>
      </c>
      <c r="AD4203" t="s">
        <v>13680</v>
      </c>
      <c r="AE4203" t="s">
        <v>167</v>
      </c>
      <c r="AF4203" t="e">
        <f>MONTH(Table1[[#This Row],[Date Sent]])</f>
        <v>#REF!</v>
      </c>
      <c r="AG4203" t="e">
        <f>YEAR(Table1[[#This Row],[Date Sent]])</f>
        <v>#REF!</v>
      </c>
      <c r="AH4203"/>
    </row>
    <row r="4204" spans="1:34" x14ac:dyDescent="0.2">
      <c r="A4204" t="s">
        <v>2355</v>
      </c>
      <c r="B4204" t="s">
        <v>4876</v>
      </c>
      <c r="C4204" s="17">
        <v>23.53</v>
      </c>
      <c r="D4204" s="4">
        <v>45311</v>
      </c>
      <c r="E4204" s="3" t="s">
        <v>21</v>
      </c>
      <c r="F4204" s="3" t="s">
        <v>17</v>
      </c>
      <c r="G4204" s="3" t="s">
        <v>4879</v>
      </c>
      <c r="H4204" s="1"/>
      <c r="J4204"/>
      <c r="AC4204" s="5" t="e">
        <f>VLOOKUP(Table1[[#This Row],[Expense Report]],#REF!,3, 0)</f>
        <v>#REF!</v>
      </c>
      <c r="AD4204" t="s">
        <v>13680</v>
      </c>
      <c r="AE4204" t="s">
        <v>167</v>
      </c>
      <c r="AF4204" t="e">
        <f>MONTH(Table1[[#This Row],[Date Sent]])</f>
        <v>#REF!</v>
      </c>
      <c r="AG4204" t="e">
        <f>YEAR(Table1[[#This Row],[Date Sent]])</f>
        <v>#REF!</v>
      </c>
      <c r="AH4204"/>
    </row>
    <row r="4205" spans="1:34" x14ac:dyDescent="0.2">
      <c r="A4205" t="s">
        <v>2355</v>
      </c>
      <c r="B4205" t="s">
        <v>4876</v>
      </c>
      <c r="C4205" s="17">
        <v>16.98</v>
      </c>
      <c r="D4205" s="4">
        <v>45311</v>
      </c>
      <c r="E4205" s="3" t="s">
        <v>21</v>
      </c>
      <c r="F4205" s="3" t="s">
        <v>17</v>
      </c>
      <c r="G4205" s="3" t="s">
        <v>4880</v>
      </c>
      <c r="H4205" s="1"/>
      <c r="J4205"/>
      <c r="AC4205" s="5" t="e">
        <f>VLOOKUP(Table1[[#This Row],[Expense Report]],#REF!,3, 0)</f>
        <v>#REF!</v>
      </c>
      <c r="AD4205" t="s">
        <v>13680</v>
      </c>
      <c r="AE4205" t="s">
        <v>167</v>
      </c>
      <c r="AF4205" t="e">
        <f>MONTH(Table1[[#This Row],[Date Sent]])</f>
        <v>#REF!</v>
      </c>
      <c r="AG4205" t="e">
        <f>YEAR(Table1[[#This Row],[Date Sent]])</f>
        <v>#REF!</v>
      </c>
      <c r="AH4205"/>
    </row>
    <row r="4206" spans="1:34" x14ac:dyDescent="0.2">
      <c r="A4206" t="s">
        <v>2355</v>
      </c>
      <c r="B4206" t="s">
        <v>4876</v>
      </c>
      <c r="C4206" s="17">
        <v>1.29</v>
      </c>
      <c r="D4206" s="4">
        <v>45311</v>
      </c>
      <c r="E4206" s="3" t="s">
        <v>40</v>
      </c>
      <c r="F4206" s="3" t="s">
        <v>39</v>
      </c>
      <c r="G4206" s="3" t="s">
        <v>4881</v>
      </c>
      <c r="H4206" s="1"/>
      <c r="J4206"/>
      <c r="AC4206" s="5" t="e">
        <f>VLOOKUP(Table1[[#This Row],[Expense Report]],#REF!,3, 0)</f>
        <v>#REF!</v>
      </c>
      <c r="AD4206" t="s">
        <v>13680</v>
      </c>
      <c r="AE4206" t="s">
        <v>167</v>
      </c>
      <c r="AF4206" t="e">
        <f>MONTH(Table1[[#This Row],[Date Sent]])</f>
        <v>#REF!</v>
      </c>
      <c r="AG4206" t="e">
        <f>YEAR(Table1[[#This Row],[Date Sent]])</f>
        <v>#REF!</v>
      </c>
      <c r="AH4206"/>
    </row>
    <row r="4207" spans="1:34" x14ac:dyDescent="0.2">
      <c r="A4207" t="s">
        <v>2355</v>
      </c>
      <c r="B4207" t="s">
        <v>4876</v>
      </c>
      <c r="C4207" s="17">
        <v>42.63</v>
      </c>
      <c r="D4207" s="4">
        <v>45315</v>
      </c>
      <c r="E4207" s="3" t="s">
        <v>24</v>
      </c>
      <c r="F4207" s="3" t="s">
        <v>18</v>
      </c>
      <c r="G4207" s="3" t="s">
        <v>2428</v>
      </c>
      <c r="H4207" s="1"/>
      <c r="J4207"/>
      <c r="AC4207" s="5" t="e">
        <f>VLOOKUP(Table1[[#This Row],[Expense Report]],#REF!,3, 0)</f>
        <v>#REF!</v>
      </c>
      <c r="AD4207" t="s">
        <v>13680</v>
      </c>
      <c r="AE4207" t="s">
        <v>167</v>
      </c>
      <c r="AF4207" t="e">
        <f>MONTH(Table1[[#This Row],[Date Sent]])</f>
        <v>#REF!</v>
      </c>
      <c r="AG4207" t="e">
        <f>YEAR(Table1[[#This Row],[Date Sent]])</f>
        <v>#REF!</v>
      </c>
      <c r="AH4207"/>
    </row>
    <row r="4208" spans="1:34" x14ac:dyDescent="0.2">
      <c r="A4208" t="s">
        <v>2355</v>
      </c>
      <c r="B4208" t="s">
        <v>4876</v>
      </c>
      <c r="C4208" s="17">
        <v>91.74</v>
      </c>
      <c r="D4208" s="4">
        <v>45317</v>
      </c>
      <c r="E4208" s="3" t="s">
        <v>21</v>
      </c>
      <c r="F4208" s="3" t="s">
        <v>33</v>
      </c>
      <c r="G4208" s="3" t="s">
        <v>4882</v>
      </c>
      <c r="H4208" s="1"/>
      <c r="J4208"/>
      <c r="AC4208" s="5" t="e">
        <f>VLOOKUP(Table1[[#This Row],[Expense Report]],#REF!,3, 0)</f>
        <v>#REF!</v>
      </c>
      <c r="AD4208" t="s">
        <v>13680</v>
      </c>
      <c r="AE4208" t="s">
        <v>167</v>
      </c>
      <c r="AF4208" t="e">
        <f>MONTH(Table1[[#This Row],[Date Sent]])</f>
        <v>#REF!</v>
      </c>
      <c r="AG4208" t="e">
        <f>YEAR(Table1[[#This Row],[Date Sent]])</f>
        <v>#REF!</v>
      </c>
      <c r="AH4208"/>
    </row>
    <row r="4209" spans="1:34" x14ac:dyDescent="0.2">
      <c r="A4209" t="s">
        <v>2355</v>
      </c>
      <c r="B4209" t="s">
        <v>4876</v>
      </c>
      <c r="C4209" s="17">
        <v>28.87</v>
      </c>
      <c r="D4209" s="4">
        <v>45317</v>
      </c>
      <c r="E4209" s="3" t="s">
        <v>21</v>
      </c>
      <c r="F4209" s="3" t="s">
        <v>33</v>
      </c>
      <c r="G4209" s="3" t="s">
        <v>4883</v>
      </c>
      <c r="H4209" s="1"/>
      <c r="J4209"/>
      <c r="AC4209" s="5" t="e">
        <f>VLOOKUP(Table1[[#This Row],[Expense Report]],#REF!,3, 0)</f>
        <v>#REF!</v>
      </c>
      <c r="AD4209" t="s">
        <v>13680</v>
      </c>
      <c r="AE4209" t="s">
        <v>167</v>
      </c>
      <c r="AF4209" t="e">
        <f>MONTH(Table1[[#This Row],[Date Sent]])</f>
        <v>#REF!</v>
      </c>
      <c r="AG4209" t="e">
        <f>YEAR(Table1[[#This Row],[Date Sent]])</f>
        <v>#REF!</v>
      </c>
      <c r="AH4209"/>
    </row>
    <row r="4210" spans="1:34" x14ac:dyDescent="0.2">
      <c r="A4210" t="s">
        <v>2355</v>
      </c>
      <c r="B4210" t="s">
        <v>4876</v>
      </c>
      <c r="C4210" s="17">
        <v>16</v>
      </c>
      <c r="D4210" s="4">
        <v>45317</v>
      </c>
      <c r="E4210" s="3" t="s">
        <v>21</v>
      </c>
      <c r="F4210" s="3" t="s">
        <v>51</v>
      </c>
      <c r="G4210" s="3" t="s">
        <v>4884</v>
      </c>
      <c r="H4210" s="1"/>
      <c r="J4210"/>
      <c r="AC4210" s="5" t="e">
        <f>VLOOKUP(Table1[[#This Row],[Expense Report]],#REF!,3, 0)</f>
        <v>#REF!</v>
      </c>
      <c r="AD4210" t="s">
        <v>13680</v>
      </c>
      <c r="AE4210" t="s">
        <v>167</v>
      </c>
      <c r="AF4210" t="e">
        <f>MONTH(Table1[[#This Row],[Date Sent]])</f>
        <v>#REF!</v>
      </c>
      <c r="AG4210" t="e">
        <f>YEAR(Table1[[#This Row],[Date Sent]])</f>
        <v>#REF!</v>
      </c>
      <c r="AH4210"/>
    </row>
    <row r="4211" spans="1:34" x14ac:dyDescent="0.2">
      <c r="A4211" t="s">
        <v>2355</v>
      </c>
      <c r="B4211" t="s">
        <v>4876</v>
      </c>
      <c r="C4211" s="17">
        <v>141.85</v>
      </c>
      <c r="D4211" s="4">
        <v>45318</v>
      </c>
      <c r="E4211" s="3" t="s">
        <v>21</v>
      </c>
      <c r="F4211" s="3" t="s">
        <v>33</v>
      </c>
      <c r="G4211" s="3" t="s">
        <v>928</v>
      </c>
      <c r="H4211" s="1"/>
      <c r="J4211"/>
      <c r="AC4211" s="5" t="e">
        <f>VLOOKUP(Table1[[#This Row],[Expense Report]],#REF!,3, 0)</f>
        <v>#REF!</v>
      </c>
      <c r="AD4211" t="s">
        <v>13680</v>
      </c>
      <c r="AE4211" t="s">
        <v>167</v>
      </c>
      <c r="AF4211" t="e">
        <f>MONTH(Table1[[#This Row],[Date Sent]])</f>
        <v>#REF!</v>
      </c>
      <c r="AG4211" t="e">
        <f>YEAR(Table1[[#This Row],[Date Sent]])</f>
        <v>#REF!</v>
      </c>
      <c r="AH4211"/>
    </row>
    <row r="4212" spans="1:34" x14ac:dyDescent="0.2">
      <c r="A4212" t="s">
        <v>2355</v>
      </c>
      <c r="B4212" t="s">
        <v>4876</v>
      </c>
      <c r="C4212" s="17">
        <v>25.66</v>
      </c>
      <c r="D4212" s="4">
        <v>45318</v>
      </c>
      <c r="E4212" s="3" t="s">
        <v>21</v>
      </c>
      <c r="F4212" s="3" t="s">
        <v>33</v>
      </c>
      <c r="G4212" s="3" t="s">
        <v>2362</v>
      </c>
      <c r="H4212" s="1"/>
      <c r="J4212"/>
      <c r="AC4212" s="5" t="e">
        <f>VLOOKUP(Table1[[#This Row],[Expense Report]],#REF!,3, 0)</f>
        <v>#REF!</v>
      </c>
      <c r="AD4212" t="s">
        <v>13680</v>
      </c>
      <c r="AE4212" t="s">
        <v>167</v>
      </c>
      <c r="AF4212" t="e">
        <f>MONTH(Table1[[#This Row],[Date Sent]])</f>
        <v>#REF!</v>
      </c>
      <c r="AG4212" t="e">
        <f>YEAR(Table1[[#This Row],[Date Sent]])</f>
        <v>#REF!</v>
      </c>
      <c r="AH4212"/>
    </row>
    <row r="4213" spans="1:34" x14ac:dyDescent="0.2">
      <c r="A4213" t="s">
        <v>2355</v>
      </c>
      <c r="B4213" t="s">
        <v>4876</v>
      </c>
      <c r="C4213" s="17">
        <v>22.45</v>
      </c>
      <c r="D4213" s="4">
        <v>45321</v>
      </c>
      <c r="E4213" s="3" t="s">
        <v>21</v>
      </c>
      <c r="F4213" s="3" t="s">
        <v>17</v>
      </c>
      <c r="G4213" s="3" t="s">
        <v>4885</v>
      </c>
      <c r="H4213" s="1"/>
      <c r="J4213"/>
      <c r="AC4213" s="5" t="e">
        <f>VLOOKUP(Table1[[#This Row],[Expense Report]],#REF!,3, 0)</f>
        <v>#REF!</v>
      </c>
      <c r="AD4213" t="s">
        <v>13680</v>
      </c>
      <c r="AE4213" t="s">
        <v>167</v>
      </c>
      <c r="AF4213" t="e">
        <f>MONTH(Table1[[#This Row],[Date Sent]])</f>
        <v>#REF!</v>
      </c>
      <c r="AG4213" t="e">
        <f>YEAR(Table1[[#This Row],[Date Sent]])</f>
        <v>#REF!</v>
      </c>
      <c r="AH4213"/>
    </row>
    <row r="4214" spans="1:34" x14ac:dyDescent="0.2">
      <c r="A4214" t="s">
        <v>2355</v>
      </c>
      <c r="B4214" t="s">
        <v>4876</v>
      </c>
      <c r="C4214" s="17">
        <v>127.33</v>
      </c>
      <c r="D4214" s="4">
        <v>45322</v>
      </c>
      <c r="E4214" s="3" t="s">
        <v>21</v>
      </c>
      <c r="F4214" s="3" t="s">
        <v>33</v>
      </c>
      <c r="G4214" s="3" t="s">
        <v>4886</v>
      </c>
      <c r="H4214" s="1"/>
      <c r="J4214"/>
      <c r="AC4214" s="5" t="e">
        <f>VLOOKUP(Table1[[#This Row],[Expense Report]],#REF!,3, 0)</f>
        <v>#REF!</v>
      </c>
      <c r="AD4214" t="s">
        <v>13680</v>
      </c>
      <c r="AE4214" t="s">
        <v>167</v>
      </c>
      <c r="AF4214" t="e">
        <f>MONTH(Table1[[#This Row],[Date Sent]])</f>
        <v>#REF!</v>
      </c>
      <c r="AG4214" t="e">
        <f>YEAR(Table1[[#This Row],[Date Sent]])</f>
        <v>#REF!</v>
      </c>
      <c r="AH4214"/>
    </row>
    <row r="4215" spans="1:34" x14ac:dyDescent="0.2">
      <c r="A4215" t="s">
        <v>2355</v>
      </c>
      <c r="B4215" t="s">
        <v>4876</v>
      </c>
      <c r="C4215" s="17">
        <v>68.64</v>
      </c>
      <c r="D4215" s="4">
        <v>45325</v>
      </c>
      <c r="E4215" s="3" t="s">
        <v>21</v>
      </c>
      <c r="F4215" s="3" t="s">
        <v>33</v>
      </c>
      <c r="G4215" s="3" t="s">
        <v>2007</v>
      </c>
      <c r="H4215" s="1"/>
      <c r="J4215"/>
      <c r="AC4215" s="5" t="e">
        <f>VLOOKUP(Table1[[#This Row],[Expense Report]],#REF!,3, 0)</f>
        <v>#REF!</v>
      </c>
      <c r="AD4215" t="s">
        <v>13680</v>
      </c>
      <c r="AE4215" t="s">
        <v>167</v>
      </c>
      <c r="AF4215" t="e">
        <f>MONTH(Table1[[#This Row],[Date Sent]])</f>
        <v>#REF!</v>
      </c>
      <c r="AG4215" t="e">
        <f>YEAR(Table1[[#This Row],[Date Sent]])</f>
        <v>#REF!</v>
      </c>
      <c r="AH4215"/>
    </row>
    <row r="4216" spans="1:34" x14ac:dyDescent="0.2">
      <c r="A4216" t="s">
        <v>2355</v>
      </c>
      <c r="B4216" t="s">
        <v>4876</v>
      </c>
      <c r="C4216" s="17">
        <v>164.12</v>
      </c>
      <c r="D4216" s="4">
        <v>45327</v>
      </c>
      <c r="E4216" s="3" t="s">
        <v>21</v>
      </c>
      <c r="F4216" s="3" t="s">
        <v>33</v>
      </c>
      <c r="G4216" s="3" t="s">
        <v>928</v>
      </c>
      <c r="H4216" s="1"/>
      <c r="J4216"/>
      <c r="AC4216" s="5" t="e">
        <f>VLOOKUP(Table1[[#This Row],[Expense Report]],#REF!,3, 0)</f>
        <v>#REF!</v>
      </c>
      <c r="AD4216" t="s">
        <v>13680</v>
      </c>
      <c r="AE4216" t="s">
        <v>167</v>
      </c>
      <c r="AF4216" t="e">
        <f>MONTH(Table1[[#This Row],[Date Sent]])</f>
        <v>#REF!</v>
      </c>
      <c r="AG4216" t="e">
        <f>YEAR(Table1[[#This Row],[Date Sent]])</f>
        <v>#REF!</v>
      </c>
      <c r="AH4216"/>
    </row>
    <row r="4217" spans="1:34" x14ac:dyDescent="0.2">
      <c r="A4217" t="s">
        <v>2355</v>
      </c>
      <c r="B4217" t="s">
        <v>4876</v>
      </c>
      <c r="C4217" s="17">
        <v>20.11</v>
      </c>
      <c r="D4217" s="4">
        <v>45327</v>
      </c>
      <c r="E4217" s="3" t="s">
        <v>21</v>
      </c>
      <c r="F4217" s="3" t="s">
        <v>33</v>
      </c>
      <c r="G4217" s="3" t="s">
        <v>2367</v>
      </c>
      <c r="H4217" s="1"/>
      <c r="J4217"/>
      <c r="AC4217" s="5" t="e">
        <f>VLOOKUP(Table1[[#This Row],[Expense Report]],#REF!,3, 0)</f>
        <v>#REF!</v>
      </c>
      <c r="AD4217" t="s">
        <v>13680</v>
      </c>
      <c r="AE4217" t="s">
        <v>167</v>
      </c>
      <c r="AF4217" t="e">
        <f>MONTH(Table1[[#This Row],[Date Sent]])</f>
        <v>#REF!</v>
      </c>
      <c r="AG4217" t="e">
        <f>YEAR(Table1[[#This Row],[Date Sent]])</f>
        <v>#REF!</v>
      </c>
      <c r="AH4217"/>
    </row>
    <row r="4218" spans="1:34" x14ac:dyDescent="0.2">
      <c r="A4218" t="s">
        <v>2355</v>
      </c>
      <c r="B4218" t="s">
        <v>4876</v>
      </c>
      <c r="C4218" s="17">
        <v>31.03</v>
      </c>
      <c r="D4218" s="4">
        <v>45328</v>
      </c>
      <c r="E4218" s="3" t="s">
        <v>22</v>
      </c>
      <c r="F4218" s="3" t="s">
        <v>53</v>
      </c>
      <c r="G4218" s="3" t="s">
        <v>4887</v>
      </c>
      <c r="H4218" s="1"/>
      <c r="J4218"/>
      <c r="AC4218" s="5" t="e">
        <f>VLOOKUP(Table1[[#This Row],[Expense Report]],#REF!,3, 0)</f>
        <v>#REF!</v>
      </c>
      <c r="AD4218" t="s">
        <v>13680</v>
      </c>
      <c r="AE4218" t="s">
        <v>167</v>
      </c>
      <c r="AF4218" t="e">
        <f>MONTH(Table1[[#This Row],[Date Sent]])</f>
        <v>#REF!</v>
      </c>
      <c r="AG4218" t="e">
        <f>YEAR(Table1[[#This Row],[Date Sent]])</f>
        <v>#REF!</v>
      </c>
      <c r="AH4218"/>
    </row>
    <row r="4219" spans="1:34" x14ac:dyDescent="0.2">
      <c r="A4219" t="s">
        <v>2355</v>
      </c>
      <c r="B4219" t="s">
        <v>4876</v>
      </c>
      <c r="C4219" s="17">
        <v>19.82</v>
      </c>
      <c r="D4219" s="4">
        <v>45328</v>
      </c>
      <c r="E4219" s="3" t="s">
        <v>21</v>
      </c>
      <c r="F4219" s="3" t="s">
        <v>33</v>
      </c>
      <c r="G4219" s="3" t="s">
        <v>4329</v>
      </c>
      <c r="H4219" s="1"/>
      <c r="J4219"/>
      <c r="AC4219" s="5" t="e">
        <f>VLOOKUP(Table1[[#This Row],[Expense Report]],#REF!,3, 0)</f>
        <v>#REF!</v>
      </c>
      <c r="AD4219" t="s">
        <v>13680</v>
      </c>
      <c r="AE4219" t="s">
        <v>167</v>
      </c>
      <c r="AF4219" t="e">
        <f>MONTH(Table1[[#This Row],[Date Sent]])</f>
        <v>#REF!</v>
      </c>
      <c r="AG4219" t="e">
        <f>YEAR(Table1[[#This Row],[Date Sent]])</f>
        <v>#REF!</v>
      </c>
      <c r="AH4219"/>
    </row>
    <row r="4220" spans="1:34" x14ac:dyDescent="0.2">
      <c r="A4220" t="s">
        <v>2355</v>
      </c>
      <c r="B4220" t="s">
        <v>4876</v>
      </c>
      <c r="C4220" s="17">
        <v>356</v>
      </c>
      <c r="D4220" s="4">
        <v>45328</v>
      </c>
      <c r="E4220" s="3" t="s">
        <v>22</v>
      </c>
      <c r="F4220" s="3" t="s">
        <v>53</v>
      </c>
      <c r="G4220" s="3" t="s">
        <v>4888</v>
      </c>
      <c r="H4220" s="1"/>
      <c r="J4220"/>
      <c r="AC4220" s="5" t="e">
        <f>VLOOKUP(Table1[[#This Row],[Expense Report]],#REF!,3, 0)</f>
        <v>#REF!</v>
      </c>
      <c r="AD4220" t="s">
        <v>13680</v>
      </c>
      <c r="AE4220" t="s">
        <v>167</v>
      </c>
      <c r="AF4220" t="e">
        <f>MONTH(Table1[[#This Row],[Date Sent]])</f>
        <v>#REF!</v>
      </c>
      <c r="AG4220" t="e">
        <f>YEAR(Table1[[#This Row],[Date Sent]])</f>
        <v>#REF!</v>
      </c>
      <c r="AH4220"/>
    </row>
    <row r="4221" spans="1:34" x14ac:dyDescent="0.2">
      <c r="A4221" t="s">
        <v>2355</v>
      </c>
      <c r="B4221" t="s">
        <v>4876</v>
      </c>
      <c r="C4221" s="17">
        <v>-73.709999999999994</v>
      </c>
      <c r="D4221" s="4">
        <v>45329</v>
      </c>
      <c r="E4221" s="3" t="s">
        <v>22</v>
      </c>
      <c r="F4221" s="3" t="s">
        <v>53</v>
      </c>
      <c r="G4221" s="3" t="s">
        <v>4889</v>
      </c>
      <c r="H4221" s="1"/>
      <c r="J4221"/>
      <c r="AC4221" s="5" t="e">
        <f>VLOOKUP(Table1[[#This Row],[Expense Report]],#REF!,3, 0)</f>
        <v>#REF!</v>
      </c>
      <c r="AD4221" t="s">
        <v>13680</v>
      </c>
      <c r="AE4221" t="s">
        <v>167</v>
      </c>
      <c r="AF4221" t="e">
        <f>MONTH(Table1[[#This Row],[Date Sent]])</f>
        <v>#REF!</v>
      </c>
      <c r="AG4221" t="e">
        <f>YEAR(Table1[[#This Row],[Date Sent]])</f>
        <v>#REF!</v>
      </c>
      <c r="AH4221"/>
    </row>
    <row r="4222" spans="1:34" x14ac:dyDescent="0.2">
      <c r="A4222" t="s">
        <v>2355</v>
      </c>
      <c r="B4222" t="s">
        <v>4876</v>
      </c>
      <c r="C4222" s="17">
        <v>79.069999999999993</v>
      </c>
      <c r="D4222" s="4">
        <v>45331</v>
      </c>
      <c r="E4222" s="3" t="s">
        <v>24</v>
      </c>
      <c r="F4222" s="3" t="s">
        <v>18</v>
      </c>
      <c r="G4222" s="3" t="s">
        <v>2428</v>
      </c>
      <c r="H4222" s="1"/>
      <c r="J4222"/>
      <c r="AC4222" s="5" t="e">
        <f>VLOOKUP(Table1[[#This Row],[Expense Report]],#REF!,3, 0)</f>
        <v>#REF!</v>
      </c>
      <c r="AD4222" t="s">
        <v>13680</v>
      </c>
      <c r="AE4222" t="s">
        <v>167</v>
      </c>
      <c r="AF4222" t="e">
        <f>MONTH(Table1[[#This Row],[Date Sent]])</f>
        <v>#REF!</v>
      </c>
      <c r="AG4222" t="e">
        <f>YEAR(Table1[[#This Row],[Date Sent]])</f>
        <v>#REF!</v>
      </c>
      <c r="AH4222"/>
    </row>
    <row r="4223" spans="1:34" x14ac:dyDescent="0.2">
      <c r="A4223" t="s">
        <v>2355</v>
      </c>
      <c r="B4223" t="s">
        <v>4876</v>
      </c>
      <c r="C4223" s="17">
        <v>43.32</v>
      </c>
      <c r="D4223" s="4">
        <v>45332</v>
      </c>
      <c r="E4223" s="3" t="s">
        <v>22</v>
      </c>
      <c r="F4223" s="3" t="s">
        <v>53</v>
      </c>
      <c r="G4223" s="3" t="s">
        <v>4890</v>
      </c>
      <c r="H4223" s="1"/>
      <c r="J4223"/>
      <c r="AC4223" s="5" t="e">
        <f>VLOOKUP(Table1[[#This Row],[Expense Report]],#REF!,3, 0)</f>
        <v>#REF!</v>
      </c>
      <c r="AD4223" t="s">
        <v>13680</v>
      </c>
      <c r="AE4223" t="s">
        <v>167</v>
      </c>
      <c r="AF4223" t="e">
        <f>MONTH(Table1[[#This Row],[Date Sent]])</f>
        <v>#REF!</v>
      </c>
      <c r="AG4223" t="e">
        <f>YEAR(Table1[[#This Row],[Date Sent]])</f>
        <v>#REF!</v>
      </c>
      <c r="AH4223"/>
    </row>
    <row r="4224" spans="1:34" x14ac:dyDescent="0.2">
      <c r="A4224" t="s">
        <v>2355</v>
      </c>
      <c r="B4224" t="s">
        <v>4876</v>
      </c>
      <c r="C4224" s="17">
        <v>150</v>
      </c>
      <c r="D4224" s="4">
        <v>45332</v>
      </c>
      <c r="E4224" s="3" t="s">
        <v>21</v>
      </c>
      <c r="F4224" s="3" t="s">
        <v>25</v>
      </c>
      <c r="G4224" s="3" t="s">
        <v>4891</v>
      </c>
      <c r="H4224" s="1"/>
      <c r="J4224"/>
      <c r="AC4224" s="5" t="e">
        <f>VLOOKUP(Table1[[#This Row],[Expense Report]],#REF!,3, 0)</f>
        <v>#REF!</v>
      </c>
      <c r="AD4224" t="s">
        <v>13680</v>
      </c>
      <c r="AE4224" t="s">
        <v>167</v>
      </c>
      <c r="AF4224" t="e">
        <f>MONTH(Table1[[#This Row],[Date Sent]])</f>
        <v>#REF!</v>
      </c>
      <c r="AG4224" t="e">
        <f>YEAR(Table1[[#This Row],[Date Sent]])</f>
        <v>#REF!</v>
      </c>
      <c r="AH4224"/>
    </row>
    <row r="4225" spans="1:34" x14ac:dyDescent="0.2">
      <c r="A4225" t="s">
        <v>2355</v>
      </c>
      <c r="B4225" t="s">
        <v>4876</v>
      </c>
      <c r="C4225" s="17">
        <v>39.46</v>
      </c>
      <c r="D4225" s="4">
        <v>45332</v>
      </c>
      <c r="E4225" s="3" t="s">
        <v>22</v>
      </c>
      <c r="F4225" s="3" t="s">
        <v>53</v>
      </c>
      <c r="G4225" s="3" t="s">
        <v>4892</v>
      </c>
      <c r="H4225" s="1"/>
      <c r="J4225"/>
      <c r="AC4225" s="5" t="e">
        <f>VLOOKUP(Table1[[#This Row],[Expense Report]],#REF!,3, 0)</f>
        <v>#REF!</v>
      </c>
      <c r="AD4225" t="s">
        <v>13680</v>
      </c>
      <c r="AE4225" t="s">
        <v>167</v>
      </c>
      <c r="AF4225" t="e">
        <f>MONTH(Table1[[#This Row],[Date Sent]])</f>
        <v>#REF!</v>
      </c>
      <c r="AG4225" t="e">
        <f>YEAR(Table1[[#This Row],[Date Sent]])</f>
        <v>#REF!</v>
      </c>
      <c r="AH4225"/>
    </row>
    <row r="4226" spans="1:34" x14ac:dyDescent="0.2">
      <c r="A4226" t="s">
        <v>529</v>
      </c>
      <c r="B4226" t="s">
        <v>4893</v>
      </c>
      <c r="C4226" s="17">
        <v>38.659999999999997</v>
      </c>
      <c r="D4226" s="4">
        <v>45323</v>
      </c>
      <c r="E4226" s="3" t="s">
        <v>21</v>
      </c>
      <c r="F4226" s="3" t="s">
        <v>17</v>
      </c>
      <c r="G4226" s="3" t="s">
        <v>1677</v>
      </c>
      <c r="H4226" s="1"/>
      <c r="J4226"/>
      <c r="AC4226" s="5" t="e">
        <f>VLOOKUP(Table1[[#This Row],[Expense Report]],#REF!,3, 0)</f>
        <v>#REF!</v>
      </c>
      <c r="AD4226" t="s">
        <v>14628</v>
      </c>
      <c r="AE4226" t="s">
        <v>245</v>
      </c>
      <c r="AF4226" t="e">
        <f>MONTH(Table1[[#This Row],[Date Sent]])</f>
        <v>#REF!</v>
      </c>
      <c r="AG4226" t="e">
        <f>YEAR(Table1[[#This Row],[Date Sent]])</f>
        <v>#REF!</v>
      </c>
      <c r="AH4226"/>
    </row>
    <row r="4227" spans="1:34" x14ac:dyDescent="0.2">
      <c r="A4227" t="s">
        <v>529</v>
      </c>
      <c r="B4227" t="s">
        <v>4893</v>
      </c>
      <c r="C4227" s="17">
        <v>101.69</v>
      </c>
      <c r="D4227" s="4">
        <v>45324</v>
      </c>
      <c r="E4227" s="3" t="s">
        <v>21</v>
      </c>
      <c r="F4227" s="3" t="s">
        <v>33</v>
      </c>
      <c r="G4227" s="3" t="s">
        <v>2080</v>
      </c>
      <c r="H4227" s="1"/>
      <c r="J4227"/>
      <c r="AC4227" s="5" t="e">
        <f>VLOOKUP(Table1[[#This Row],[Expense Report]],#REF!,3, 0)</f>
        <v>#REF!</v>
      </c>
      <c r="AD4227" t="s">
        <v>14628</v>
      </c>
      <c r="AE4227" t="s">
        <v>245</v>
      </c>
      <c r="AF4227" t="e">
        <f>MONTH(Table1[[#This Row],[Date Sent]])</f>
        <v>#REF!</v>
      </c>
      <c r="AG4227" t="e">
        <f>YEAR(Table1[[#This Row],[Date Sent]])</f>
        <v>#REF!</v>
      </c>
      <c r="AH4227"/>
    </row>
    <row r="4228" spans="1:34" x14ac:dyDescent="0.2">
      <c r="A4228" t="s">
        <v>529</v>
      </c>
      <c r="B4228" t="s">
        <v>4893</v>
      </c>
      <c r="C4228" s="17">
        <v>92.37</v>
      </c>
      <c r="D4228" s="4">
        <v>45324</v>
      </c>
      <c r="E4228" s="3" t="s">
        <v>21</v>
      </c>
      <c r="F4228" s="3" t="s">
        <v>33</v>
      </c>
      <c r="G4228" s="3" t="s">
        <v>2080</v>
      </c>
      <c r="H4228" s="1"/>
      <c r="J4228"/>
      <c r="AC4228" s="5" t="e">
        <f>VLOOKUP(Table1[[#This Row],[Expense Report]],#REF!,3, 0)</f>
        <v>#REF!</v>
      </c>
      <c r="AD4228" t="s">
        <v>14628</v>
      </c>
      <c r="AE4228" t="s">
        <v>245</v>
      </c>
      <c r="AF4228" t="e">
        <f>MONTH(Table1[[#This Row],[Date Sent]])</f>
        <v>#REF!</v>
      </c>
      <c r="AG4228" t="e">
        <f>YEAR(Table1[[#This Row],[Date Sent]])</f>
        <v>#REF!</v>
      </c>
      <c r="AH4228"/>
    </row>
    <row r="4229" spans="1:34" x14ac:dyDescent="0.2">
      <c r="A4229" t="s">
        <v>529</v>
      </c>
      <c r="B4229" t="s">
        <v>4893</v>
      </c>
      <c r="C4229" s="17">
        <v>4.7300000000000004</v>
      </c>
      <c r="D4229" s="4">
        <v>45324</v>
      </c>
      <c r="E4229" s="3" t="s">
        <v>21</v>
      </c>
      <c r="F4229" s="3" t="s">
        <v>15</v>
      </c>
      <c r="G4229" s="3" t="s">
        <v>2363</v>
      </c>
      <c r="H4229" s="1"/>
      <c r="J4229"/>
      <c r="AC4229" s="5" t="e">
        <f>VLOOKUP(Table1[[#This Row],[Expense Report]],#REF!,3, 0)</f>
        <v>#REF!</v>
      </c>
      <c r="AD4229" t="s">
        <v>14628</v>
      </c>
      <c r="AE4229" t="s">
        <v>245</v>
      </c>
      <c r="AF4229" t="e">
        <f>MONTH(Table1[[#This Row],[Date Sent]])</f>
        <v>#REF!</v>
      </c>
      <c r="AG4229" t="e">
        <f>YEAR(Table1[[#This Row],[Date Sent]])</f>
        <v>#REF!</v>
      </c>
      <c r="AH4229"/>
    </row>
    <row r="4230" spans="1:34" x14ac:dyDescent="0.2">
      <c r="A4230" t="s">
        <v>529</v>
      </c>
      <c r="B4230" t="s">
        <v>4894</v>
      </c>
      <c r="C4230" s="17">
        <v>186.88</v>
      </c>
      <c r="D4230" s="4">
        <v>45334</v>
      </c>
      <c r="E4230" s="3" t="s">
        <v>21</v>
      </c>
      <c r="F4230" s="3" t="s">
        <v>33</v>
      </c>
      <c r="G4230" s="3" t="s">
        <v>4895</v>
      </c>
      <c r="H4230" s="1"/>
      <c r="J4230"/>
      <c r="AC4230" s="5" t="e">
        <f>VLOOKUP(Table1[[#This Row],[Expense Report]],#REF!,3, 0)</f>
        <v>#REF!</v>
      </c>
      <c r="AD4230" t="s">
        <v>14628</v>
      </c>
      <c r="AE4230" t="s">
        <v>245</v>
      </c>
      <c r="AF4230" t="e">
        <f>MONTH(Table1[[#This Row],[Date Sent]])</f>
        <v>#REF!</v>
      </c>
      <c r="AG4230" t="e">
        <f>YEAR(Table1[[#This Row],[Date Sent]])</f>
        <v>#REF!</v>
      </c>
      <c r="AH4230"/>
    </row>
    <row r="4231" spans="1:34" x14ac:dyDescent="0.2">
      <c r="A4231" t="s">
        <v>529</v>
      </c>
      <c r="B4231" t="s">
        <v>4894</v>
      </c>
      <c r="C4231" s="17">
        <v>259.99</v>
      </c>
      <c r="D4231" s="4">
        <v>45334</v>
      </c>
      <c r="E4231" s="3" t="s">
        <v>21</v>
      </c>
      <c r="F4231" s="3" t="s">
        <v>17</v>
      </c>
      <c r="G4231" s="3" t="s">
        <v>4896</v>
      </c>
      <c r="H4231" s="1"/>
      <c r="J4231"/>
      <c r="AC4231" s="5" t="e">
        <f>VLOOKUP(Table1[[#This Row],[Expense Report]],#REF!,3, 0)</f>
        <v>#REF!</v>
      </c>
      <c r="AD4231" t="s">
        <v>14628</v>
      </c>
      <c r="AE4231" t="s">
        <v>245</v>
      </c>
      <c r="AF4231" t="e">
        <f>MONTH(Table1[[#This Row],[Date Sent]])</f>
        <v>#REF!</v>
      </c>
      <c r="AG4231" t="e">
        <f>YEAR(Table1[[#This Row],[Date Sent]])</f>
        <v>#REF!</v>
      </c>
      <c r="AH4231"/>
    </row>
    <row r="4232" spans="1:34" x14ac:dyDescent="0.2">
      <c r="A4232" t="s">
        <v>529</v>
      </c>
      <c r="B4232" t="s">
        <v>4894</v>
      </c>
      <c r="C4232" s="17">
        <v>90.09</v>
      </c>
      <c r="D4232" s="4">
        <v>45335</v>
      </c>
      <c r="E4232" s="3" t="s">
        <v>21</v>
      </c>
      <c r="F4232" s="3" t="s">
        <v>33</v>
      </c>
      <c r="G4232" s="3" t="s">
        <v>1286</v>
      </c>
      <c r="H4232" s="1"/>
      <c r="J4232"/>
      <c r="AC4232" s="5" t="e">
        <f>VLOOKUP(Table1[[#This Row],[Expense Report]],#REF!,3, 0)</f>
        <v>#REF!</v>
      </c>
      <c r="AD4232" t="s">
        <v>14628</v>
      </c>
      <c r="AE4232" t="s">
        <v>245</v>
      </c>
      <c r="AF4232" t="e">
        <f>MONTH(Table1[[#This Row],[Date Sent]])</f>
        <v>#REF!</v>
      </c>
      <c r="AG4232" t="e">
        <f>YEAR(Table1[[#This Row],[Date Sent]])</f>
        <v>#REF!</v>
      </c>
      <c r="AH4232"/>
    </row>
    <row r="4233" spans="1:34" x14ac:dyDescent="0.2">
      <c r="A4233" t="s">
        <v>529</v>
      </c>
      <c r="B4233" t="s">
        <v>4894</v>
      </c>
      <c r="C4233" s="17">
        <v>368.2</v>
      </c>
      <c r="D4233" s="4">
        <v>45335</v>
      </c>
      <c r="E4233" s="3" t="s">
        <v>21</v>
      </c>
      <c r="F4233" s="3" t="s">
        <v>17</v>
      </c>
      <c r="G4233" s="3" t="s">
        <v>4896</v>
      </c>
      <c r="H4233" s="1"/>
      <c r="J4233"/>
      <c r="AC4233" s="5" t="e">
        <f>VLOOKUP(Table1[[#This Row],[Expense Report]],#REF!,3, 0)</f>
        <v>#REF!</v>
      </c>
      <c r="AD4233" t="s">
        <v>14628</v>
      </c>
      <c r="AE4233" t="s">
        <v>245</v>
      </c>
      <c r="AF4233" t="e">
        <f>MONTH(Table1[[#This Row],[Date Sent]])</f>
        <v>#REF!</v>
      </c>
      <c r="AG4233" t="e">
        <f>YEAR(Table1[[#This Row],[Date Sent]])</f>
        <v>#REF!</v>
      </c>
      <c r="AH4233"/>
    </row>
    <row r="4234" spans="1:34" x14ac:dyDescent="0.2">
      <c r="A4234" t="s">
        <v>529</v>
      </c>
      <c r="B4234" t="s">
        <v>4894</v>
      </c>
      <c r="C4234" s="17">
        <v>504.94</v>
      </c>
      <c r="D4234" s="4">
        <v>45336</v>
      </c>
      <c r="E4234" s="3" t="s">
        <v>14</v>
      </c>
      <c r="F4234" s="3" t="s">
        <v>15</v>
      </c>
      <c r="G4234" s="3" t="s">
        <v>4897</v>
      </c>
      <c r="H4234" s="1"/>
      <c r="J4234"/>
      <c r="AC4234" s="5" t="e">
        <f>VLOOKUP(Table1[[#This Row],[Expense Report]],#REF!,3, 0)</f>
        <v>#REF!</v>
      </c>
      <c r="AD4234" t="s">
        <v>14628</v>
      </c>
      <c r="AE4234" t="s">
        <v>245</v>
      </c>
      <c r="AF4234" t="e">
        <f>MONTH(Table1[[#This Row],[Date Sent]])</f>
        <v>#REF!</v>
      </c>
      <c r="AG4234" t="e">
        <f>YEAR(Table1[[#This Row],[Date Sent]])</f>
        <v>#REF!</v>
      </c>
      <c r="AH4234"/>
    </row>
    <row r="4235" spans="1:34" x14ac:dyDescent="0.2">
      <c r="A4235" t="s">
        <v>529</v>
      </c>
      <c r="B4235" t="s">
        <v>4894</v>
      </c>
      <c r="C4235" s="17">
        <v>63.55</v>
      </c>
      <c r="D4235" s="4">
        <v>45336</v>
      </c>
      <c r="E4235" s="3" t="s">
        <v>21</v>
      </c>
      <c r="F4235" s="3" t="s">
        <v>16</v>
      </c>
      <c r="G4235" s="3" t="s">
        <v>1179</v>
      </c>
      <c r="H4235" s="1"/>
      <c r="J4235"/>
      <c r="AC4235" s="5" t="e">
        <f>VLOOKUP(Table1[[#This Row],[Expense Report]],#REF!,3, 0)</f>
        <v>#REF!</v>
      </c>
      <c r="AD4235" t="s">
        <v>14628</v>
      </c>
      <c r="AE4235" t="s">
        <v>245</v>
      </c>
      <c r="AF4235" t="e">
        <f>MONTH(Table1[[#This Row],[Date Sent]])</f>
        <v>#REF!</v>
      </c>
      <c r="AG4235" t="e">
        <f>YEAR(Table1[[#This Row],[Date Sent]])</f>
        <v>#REF!</v>
      </c>
      <c r="AH4235"/>
    </row>
    <row r="4236" spans="1:34" x14ac:dyDescent="0.2">
      <c r="A4236" t="s">
        <v>529</v>
      </c>
      <c r="B4236" t="s">
        <v>4894</v>
      </c>
      <c r="C4236" s="17">
        <v>68.5</v>
      </c>
      <c r="D4236" s="4">
        <v>45337</v>
      </c>
      <c r="E4236" s="3" t="s">
        <v>12</v>
      </c>
      <c r="F4236" s="3" t="s">
        <v>15</v>
      </c>
      <c r="G4236" s="3" t="s">
        <v>4898</v>
      </c>
      <c r="H4236" s="1"/>
      <c r="J4236"/>
      <c r="AC4236" s="5" t="e">
        <f>VLOOKUP(Table1[[#This Row],[Expense Report]],#REF!,3, 0)</f>
        <v>#REF!</v>
      </c>
      <c r="AD4236" t="s">
        <v>14628</v>
      </c>
      <c r="AE4236" t="s">
        <v>245</v>
      </c>
      <c r="AF4236" t="e">
        <f>MONTH(Table1[[#This Row],[Date Sent]])</f>
        <v>#REF!</v>
      </c>
      <c r="AG4236" t="e">
        <f>YEAR(Table1[[#This Row],[Date Sent]])</f>
        <v>#REF!</v>
      </c>
      <c r="AH4236"/>
    </row>
    <row r="4237" spans="1:34" x14ac:dyDescent="0.2">
      <c r="A4237" t="s">
        <v>529</v>
      </c>
      <c r="B4237" t="s">
        <v>4894</v>
      </c>
      <c r="C4237" s="17">
        <v>31.8</v>
      </c>
      <c r="D4237" s="4">
        <v>45337</v>
      </c>
      <c r="E4237" s="3" t="s">
        <v>11</v>
      </c>
      <c r="F4237" s="3" t="s">
        <v>33</v>
      </c>
      <c r="G4237" s="3" t="s">
        <v>1596</v>
      </c>
      <c r="H4237" s="1"/>
      <c r="J4237"/>
      <c r="AC4237" s="5" t="e">
        <f>VLOOKUP(Table1[[#This Row],[Expense Report]],#REF!,3, 0)</f>
        <v>#REF!</v>
      </c>
      <c r="AD4237" t="s">
        <v>14628</v>
      </c>
      <c r="AE4237" t="s">
        <v>245</v>
      </c>
      <c r="AF4237" t="e">
        <f>MONTH(Table1[[#This Row],[Date Sent]])</f>
        <v>#REF!</v>
      </c>
      <c r="AG4237" t="e">
        <f>YEAR(Table1[[#This Row],[Date Sent]])</f>
        <v>#REF!</v>
      </c>
      <c r="AH4237"/>
    </row>
    <row r="4238" spans="1:34" x14ac:dyDescent="0.2">
      <c r="A4238" t="s">
        <v>348</v>
      </c>
      <c r="B4238" t="s">
        <v>4899</v>
      </c>
      <c r="C4238" s="17">
        <v>48.43</v>
      </c>
      <c r="D4238" s="4">
        <v>45316</v>
      </c>
      <c r="E4238" s="3" t="s">
        <v>21</v>
      </c>
      <c r="F4238" s="3" t="s">
        <v>33</v>
      </c>
      <c r="G4238" s="3" t="s">
        <v>4900</v>
      </c>
      <c r="H4238" s="1"/>
      <c r="J4238"/>
      <c r="AC4238" s="5" t="e">
        <f>VLOOKUP(Table1[[#This Row],[Expense Report]],#REF!,3, 0)</f>
        <v>#REF!</v>
      </c>
      <c r="AD4238" t="s">
        <v>11649</v>
      </c>
      <c r="AE4238" t="s">
        <v>11649</v>
      </c>
      <c r="AF4238" t="e">
        <f>MONTH(Table1[[#This Row],[Date Sent]])</f>
        <v>#REF!</v>
      </c>
      <c r="AG4238" t="e">
        <f>YEAR(Table1[[#This Row],[Date Sent]])</f>
        <v>#REF!</v>
      </c>
      <c r="AH4238"/>
    </row>
    <row r="4239" spans="1:34" x14ac:dyDescent="0.2">
      <c r="A4239" t="s">
        <v>348</v>
      </c>
      <c r="B4239" t="s">
        <v>4899</v>
      </c>
      <c r="C4239" s="17">
        <v>50.99</v>
      </c>
      <c r="D4239" s="4">
        <v>45316</v>
      </c>
      <c r="E4239" s="3" t="s">
        <v>21</v>
      </c>
      <c r="F4239" s="3" t="s">
        <v>33</v>
      </c>
      <c r="G4239" s="3" t="s">
        <v>2080</v>
      </c>
      <c r="H4239" s="1"/>
      <c r="J4239"/>
      <c r="AC4239" s="5" t="e">
        <f>VLOOKUP(Table1[[#This Row],[Expense Report]],#REF!,3, 0)</f>
        <v>#REF!</v>
      </c>
      <c r="AD4239" t="s">
        <v>11649</v>
      </c>
      <c r="AE4239" t="s">
        <v>11649</v>
      </c>
      <c r="AF4239" t="e">
        <f>MONTH(Table1[[#This Row],[Date Sent]])</f>
        <v>#REF!</v>
      </c>
      <c r="AG4239" t="e">
        <f>YEAR(Table1[[#This Row],[Date Sent]])</f>
        <v>#REF!</v>
      </c>
      <c r="AH4239"/>
    </row>
    <row r="4240" spans="1:34" x14ac:dyDescent="0.2">
      <c r="A4240" t="s">
        <v>348</v>
      </c>
      <c r="B4240" t="s">
        <v>4899</v>
      </c>
      <c r="C4240" s="17">
        <v>6.76</v>
      </c>
      <c r="D4240" s="4">
        <v>45316</v>
      </c>
      <c r="E4240" s="3" t="s">
        <v>21</v>
      </c>
      <c r="F4240" s="3" t="s">
        <v>18</v>
      </c>
      <c r="G4240" s="3" t="s">
        <v>4901</v>
      </c>
      <c r="H4240" s="1"/>
      <c r="J4240"/>
      <c r="AC4240" s="5" t="e">
        <f>VLOOKUP(Table1[[#This Row],[Expense Report]],#REF!,3, 0)</f>
        <v>#REF!</v>
      </c>
      <c r="AD4240" t="s">
        <v>11649</v>
      </c>
      <c r="AE4240" t="s">
        <v>11649</v>
      </c>
      <c r="AF4240" t="e">
        <f>MONTH(Table1[[#This Row],[Date Sent]])</f>
        <v>#REF!</v>
      </c>
      <c r="AG4240" t="e">
        <f>YEAR(Table1[[#This Row],[Date Sent]])</f>
        <v>#REF!</v>
      </c>
      <c r="AH4240"/>
    </row>
    <row r="4241" spans="1:34" x14ac:dyDescent="0.2">
      <c r="A4241" t="s">
        <v>348</v>
      </c>
      <c r="B4241" t="s">
        <v>4899</v>
      </c>
      <c r="C4241" s="17">
        <v>113.48</v>
      </c>
      <c r="D4241" s="4">
        <v>45325</v>
      </c>
      <c r="E4241" s="3" t="s">
        <v>21</v>
      </c>
      <c r="F4241" s="3" t="s">
        <v>15</v>
      </c>
      <c r="G4241" s="3" t="s">
        <v>4902</v>
      </c>
      <c r="H4241" s="1"/>
      <c r="J4241"/>
      <c r="AC4241" s="5" t="e">
        <f>VLOOKUP(Table1[[#This Row],[Expense Report]],#REF!,3, 0)</f>
        <v>#REF!</v>
      </c>
      <c r="AD4241" t="s">
        <v>11649</v>
      </c>
      <c r="AE4241" t="s">
        <v>11649</v>
      </c>
      <c r="AF4241" t="e">
        <f>MONTH(Table1[[#This Row],[Date Sent]])</f>
        <v>#REF!</v>
      </c>
      <c r="AG4241" t="e">
        <f>YEAR(Table1[[#This Row],[Date Sent]])</f>
        <v>#REF!</v>
      </c>
      <c r="AH4241"/>
    </row>
    <row r="4242" spans="1:34" x14ac:dyDescent="0.2">
      <c r="A4242" t="s">
        <v>262</v>
      </c>
      <c r="B4242" t="s">
        <v>4903</v>
      </c>
      <c r="C4242" s="17">
        <v>14.74</v>
      </c>
      <c r="D4242" s="4">
        <v>45278</v>
      </c>
      <c r="E4242" s="3" t="s">
        <v>21</v>
      </c>
      <c r="F4242" s="3" t="s">
        <v>15</v>
      </c>
      <c r="G4242" s="3" t="s">
        <v>4904</v>
      </c>
      <c r="H4242" s="1"/>
      <c r="J4242"/>
      <c r="AC4242" s="5" t="e">
        <f>VLOOKUP(Table1[[#This Row],[Expense Report]],#REF!,3, 0)</f>
        <v>#REF!</v>
      </c>
      <c r="AD4242" t="s">
        <v>14638</v>
      </c>
      <c r="AE4242" t="s">
        <v>167</v>
      </c>
      <c r="AF4242" t="e">
        <f>MONTH(Table1[[#This Row],[Date Sent]])</f>
        <v>#REF!</v>
      </c>
      <c r="AG4242" t="e">
        <f>YEAR(Table1[[#This Row],[Date Sent]])</f>
        <v>#REF!</v>
      </c>
      <c r="AH4242"/>
    </row>
    <row r="4243" spans="1:34" x14ac:dyDescent="0.2">
      <c r="A4243" t="s">
        <v>262</v>
      </c>
      <c r="B4243" t="s">
        <v>4903</v>
      </c>
      <c r="C4243" s="17">
        <v>73.040000000000006</v>
      </c>
      <c r="D4243" s="4">
        <v>45281</v>
      </c>
      <c r="E4243" s="3" t="s">
        <v>21</v>
      </c>
      <c r="F4243" s="3" t="s">
        <v>16</v>
      </c>
      <c r="G4243" s="3" t="s">
        <v>1179</v>
      </c>
      <c r="H4243" s="1"/>
      <c r="J4243"/>
      <c r="AC4243" s="5" t="e">
        <f>VLOOKUP(Table1[[#This Row],[Expense Report]],#REF!,3, 0)</f>
        <v>#REF!</v>
      </c>
      <c r="AD4243" t="s">
        <v>14638</v>
      </c>
      <c r="AE4243" t="s">
        <v>167</v>
      </c>
      <c r="AF4243" t="e">
        <f>MONTH(Table1[[#This Row],[Date Sent]])</f>
        <v>#REF!</v>
      </c>
      <c r="AG4243" t="e">
        <f>YEAR(Table1[[#This Row],[Date Sent]])</f>
        <v>#REF!</v>
      </c>
      <c r="AH4243"/>
    </row>
    <row r="4244" spans="1:34" x14ac:dyDescent="0.2">
      <c r="A4244" t="s">
        <v>262</v>
      </c>
      <c r="B4244" t="s">
        <v>4903</v>
      </c>
      <c r="C4244" s="17">
        <v>58.96</v>
      </c>
      <c r="D4244" s="4">
        <v>45282</v>
      </c>
      <c r="E4244" s="3" t="s">
        <v>21</v>
      </c>
      <c r="F4244" s="3" t="s">
        <v>33</v>
      </c>
      <c r="G4244" s="3" t="s">
        <v>4905</v>
      </c>
      <c r="H4244" s="1"/>
      <c r="J4244"/>
      <c r="AC4244" s="5" t="e">
        <f>VLOOKUP(Table1[[#This Row],[Expense Report]],#REF!,3, 0)</f>
        <v>#REF!</v>
      </c>
      <c r="AD4244" t="s">
        <v>14638</v>
      </c>
      <c r="AE4244" t="s">
        <v>167</v>
      </c>
      <c r="AF4244" t="e">
        <f>MONTH(Table1[[#This Row],[Date Sent]])</f>
        <v>#REF!</v>
      </c>
      <c r="AG4244" t="e">
        <f>YEAR(Table1[[#This Row],[Date Sent]])</f>
        <v>#REF!</v>
      </c>
      <c r="AH4244"/>
    </row>
    <row r="4245" spans="1:34" x14ac:dyDescent="0.2">
      <c r="A4245" t="s">
        <v>262</v>
      </c>
      <c r="B4245" t="s">
        <v>4903</v>
      </c>
      <c r="C4245" s="17">
        <v>117.65</v>
      </c>
      <c r="D4245" s="4">
        <v>45288</v>
      </c>
      <c r="E4245" s="3" t="s">
        <v>21</v>
      </c>
      <c r="F4245" s="3" t="s">
        <v>33</v>
      </c>
      <c r="G4245" s="3" t="s">
        <v>4906</v>
      </c>
      <c r="H4245" s="1"/>
      <c r="J4245"/>
      <c r="AC4245" s="5" t="e">
        <f>VLOOKUP(Table1[[#This Row],[Expense Report]],#REF!,3, 0)</f>
        <v>#REF!</v>
      </c>
      <c r="AD4245" t="s">
        <v>14638</v>
      </c>
      <c r="AE4245" t="s">
        <v>167</v>
      </c>
      <c r="AF4245" t="e">
        <f>MONTH(Table1[[#This Row],[Date Sent]])</f>
        <v>#REF!</v>
      </c>
      <c r="AG4245" t="e">
        <f>YEAR(Table1[[#This Row],[Date Sent]])</f>
        <v>#REF!</v>
      </c>
      <c r="AH4245"/>
    </row>
    <row r="4246" spans="1:34" x14ac:dyDescent="0.2">
      <c r="A4246" t="s">
        <v>262</v>
      </c>
      <c r="B4246" t="s">
        <v>4903</v>
      </c>
      <c r="C4246" s="17">
        <v>60.97</v>
      </c>
      <c r="D4246" s="4">
        <v>45290</v>
      </c>
      <c r="E4246" s="3" t="s">
        <v>21</v>
      </c>
      <c r="F4246" s="3" t="s">
        <v>33</v>
      </c>
      <c r="G4246" s="3" t="s">
        <v>4907</v>
      </c>
      <c r="H4246" s="1"/>
      <c r="J4246"/>
      <c r="AC4246" s="5" t="e">
        <f>VLOOKUP(Table1[[#This Row],[Expense Report]],#REF!,3, 0)</f>
        <v>#REF!</v>
      </c>
      <c r="AD4246" t="s">
        <v>14638</v>
      </c>
      <c r="AE4246" t="s">
        <v>167</v>
      </c>
      <c r="AF4246" t="e">
        <f>MONTH(Table1[[#This Row],[Date Sent]])</f>
        <v>#REF!</v>
      </c>
      <c r="AG4246" t="e">
        <f>YEAR(Table1[[#This Row],[Date Sent]])</f>
        <v>#REF!</v>
      </c>
      <c r="AH4246"/>
    </row>
    <row r="4247" spans="1:34" x14ac:dyDescent="0.2">
      <c r="A4247" t="s">
        <v>262</v>
      </c>
      <c r="B4247" t="s">
        <v>4903</v>
      </c>
      <c r="C4247" s="17">
        <v>186.52</v>
      </c>
      <c r="D4247" s="4">
        <v>45293</v>
      </c>
      <c r="E4247" s="3" t="s">
        <v>21</v>
      </c>
      <c r="F4247" s="3" t="s">
        <v>33</v>
      </c>
      <c r="G4247" s="3" t="s">
        <v>3142</v>
      </c>
      <c r="H4247" s="1"/>
      <c r="J4247"/>
      <c r="AC4247" s="5" t="e">
        <f>VLOOKUP(Table1[[#This Row],[Expense Report]],#REF!,3, 0)</f>
        <v>#REF!</v>
      </c>
      <c r="AD4247" t="s">
        <v>14638</v>
      </c>
      <c r="AE4247" t="s">
        <v>167</v>
      </c>
      <c r="AF4247" t="e">
        <f>MONTH(Table1[[#This Row],[Date Sent]])</f>
        <v>#REF!</v>
      </c>
      <c r="AG4247" t="e">
        <f>YEAR(Table1[[#This Row],[Date Sent]])</f>
        <v>#REF!</v>
      </c>
      <c r="AH4247"/>
    </row>
    <row r="4248" spans="1:34" x14ac:dyDescent="0.2">
      <c r="A4248" t="s">
        <v>262</v>
      </c>
      <c r="B4248" t="s">
        <v>4903</v>
      </c>
      <c r="C4248" s="17">
        <v>15.07</v>
      </c>
      <c r="D4248" s="4">
        <v>45295</v>
      </c>
      <c r="E4248" s="3" t="s">
        <v>21</v>
      </c>
      <c r="F4248" s="3" t="s">
        <v>15</v>
      </c>
      <c r="G4248" s="3" t="s">
        <v>4908</v>
      </c>
      <c r="H4248" s="1"/>
      <c r="J4248"/>
      <c r="AC4248" s="5" t="e">
        <f>VLOOKUP(Table1[[#This Row],[Expense Report]],#REF!,3, 0)</f>
        <v>#REF!</v>
      </c>
      <c r="AD4248" t="s">
        <v>14638</v>
      </c>
      <c r="AE4248" t="s">
        <v>167</v>
      </c>
      <c r="AF4248" t="e">
        <f>MONTH(Table1[[#This Row],[Date Sent]])</f>
        <v>#REF!</v>
      </c>
      <c r="AG4248" t="e">
        <f>YEAR(Table1[[#This Row],[Date Sent]])</f>
        <v>#REF!</v>
      </c>
      <c r="AH4248"/>
    </row>
    <row r="4249" spans="1:34" x14ac:dyDescent="0.2">
      <c r="A4249" t="s">
        <v>262</v>
      </c>
      <c r="B4249" t="s">
        <v>4903</v>
      </c>
      <c r="C4249" s="17">
        <v>250.57</v>
      </c>
      <c r="D4249" s="4">
        <v>45304</v>
      </c>
      <c r="E4249" s="3" t="s">
        <v>21</v>
      </c>
      <c r="F4249" s="3" t="s">
        <v>33</v>
      </c>
      <c r="G4249" s="3" t="s">
        <v>928</v>
      </c>
      <c r="H4249" s="1"/>
      <c r="J4249"/>
      <c r="AC4249" s="5" t="e">
        <f>VLOOKUP(Table1[[#This Row],[Expense Report]],#REF!,3, 0)</f>
        <v>#REF!</v>
      </c>
      <c r="AD4249" t="s">
        <v>14638</v>
      </c>
      <c r="AE4249" t="s">
        <v>167</v>
      </c>
      <c r="AF4249" t="e">
        <f>MONTH(Table1[[#This Row],[Date Sent]])</f>
        <v>#REF!</v>
      </c>
      <c r="AG4249" t="e">
        <f>YEAR(Table1[[#This Row],[Date Sent]])</f>
        <v>#REF!</v>
      </c>
      <c r="AH4249"/>
    </row>
    <row r="4250" spans="1:34" x14ac:dyDescent="0.2">
      <c r="A4250" t="s">
        <v>262</v>
      </c>
      <c r="B4250" t="s">
        <v>4903</v>
      </c>
      <c r="C4250" s="17">
        <v>93.12</v>
      </c>
      <c r="D4250" s="4">
        <v>45305</v>
      </c>
      <c r="E4250" s="3" t="s">
        <v>21</v>
      </c>
      <c r="F4250" s="3" t="s">
        <v>15</v>
      </c>
      <c r="G4250" s="3" t="s">
        <v>4909</v>
      </c>
      <c r="H4250" s="1"/>
      <c r="J4250"/>
      <c r="AC4250" s="5" t="e">
        <f>VLOOKUP(Table1[[#This Row],[Expense Report]],#REF!,3, 0)</f>
        <v>#REF!</v>
      </c>
      <c r="AD4250" t="s">
        <v>14638</v>
      </c>
      <c r="AE4250" t="s">
        <v>167</v>
      </c>
      <c r="AF4250" t="e">
        <f>MONTH(Table1[[#This Row],[Date Sent]])</f>
        <v>#REF!</v>
      </c>
      <c r="AG4250" t="e">
        <f>YEAR(Table1[[#This Row],[Date Sent]])</f>
        <v>#REF!</v>
      </c>
      <c r="AH4250"/>
    </row>
    <row r="4251" spans="1:34" x14ac:dyDescent="0.2">
      <c r="A4251" t="s">
        <v>262</v>
      </c>
      <c r="B4251" t="s">
        <v>4903</v>
      </c>
      <c r="C4251" s="17">
        <v>7.1</v>
      </c>
      <c r="D4251" s="4">
        <v>45306</v>
      </c>
      <c r="E4251" s="3" t="s">
        <v>24</v>
      </c>
      <c r="F4251" s="3" t="s">
        <v>18</v>
      </c>
      <c r="G4251" s="3" t="s">
        <v>984</v>
      </c>
      <c r="H4251" s="1"/>
      <c r="J4251"/>
      <c r="AC4251" s="5" t="e">
        <f>VLOOKUP(Table1[[#This Row],[Expense Report]],#REF!,3, 0)</f>
        <v>#REF!</v>
      </c>
      <c r="AD4251" t="s">
        <v>14638</v>
      </c>
      <c r="AE4251" t="s">
        <v>167</v>
      </c>
      <c r="AF4251" t="e">
        <f>MONTH(Table1[[#This Row],[Date Sent]])</f>
        <v>#REF!</v>
      </c>
      <c r="AG4251" t="e">
        <f>YEAR(Table1[[#This Row],[Date Sent]])</f>
        <v>#REF!</v>
      </c>
      <c r="AH4251"/>
    </row>
    <row r="4252" spans="1:34" x14ac:dyDescent="0.2">
      <c r="A4252" t="s">
        <v>262</v>
      </c>
      <c r="B4252" t="s">
        <v>4903</v>
      </c>
      <c r="C4252" s="17">
        <v>379.48</v>
      </c>
      <c r="D4252" s="4">
        <v>45307</v>
      </c>
      <c r="E4252" s="3" t="s">
        <v>21</v>
      </c>
      <c r="F4252" s="3" t="s">
        <v>25</v>
      </c>
      <c r="G4252" s="3" t="s">
        <v>1482</v>
      </c>
      <c r="H4252" s="1"/>
      <c r="J4252"/>
      <c r="AC4252" s="5" t="e">
        <f>VLOOKUP(Table1[[#This Row],[Expense Report]],#REF!,3, 0)</f>
        <v>#REF!</v>
      </c>
      <c r="AD4252" t="s">
        <v>14638</v>
      </c>
      <c r="AE4252" t="s">
        <v>167</v>
      </c>
      <c r="AF4252" t="e">
        <f>MONTH(Table1[[#This Row],[Date Sent]])</f>
        <v>#REF!</v>
      </c>
      <c r="AG4252" t="e">
        <f>YEAR(Table1[[#This Row],[Date Sent]])</f>
        <v>#REF!</v>
      </c>
      <c r="AH4252"/>
    </row>
    <row r="4253" spans="1:34" x14ac:dyDescent="0.2">
      <c r="A4253" t="s">
        <v>262</v>
      </c>
      <c r="B4253" t="s">
        <v>4903</v>
      </c>
      <c r="C4253" s="17">
        <v>37.94</v>
      </c>
      <c r="D4253" s="4">
        <v>45307</v>
      </c>
      <c r="E4253" s="3" t="s">
        <v>21</v>
      </c>
      <c r="F4253" s="3" t="s">
        <v>39</v>
      </c>
      <c r="G4253" s="3" t="s">
        <v>4910</v>
      </c>
      <c r="H4253" s="1"/>
      <c r="J4253"/>
      <c r="AC4253" s="5" t="e">
        <f>VLOOKUP(Table1[[#This Row],[Expense Report]],#REF!,3, 0)</f>
        <v>#REF!</v>
      </c>
      <c r="AD4253" t="s">
        <v>14638</v>
      </c>
      <c r="AE4253" t="s">
        <v>167</v>
      </c>
      <c r="AF4253" t="e">
        <f>MONTH(Table1[[#This Row],[Date Sent]])</f>
        <v>#REF!</v>
      </c>
      <c r="AG4253" t="e">
        <f>YEAR(Table1[[#This Row],[Date Sent]])</f>
        <v>#REF!</v>
      </c>
      <c r="AH4253"/>
    </row>
    <row r="4254" spans="1:34" x14ac:dyDescent="0.2">
      <c r="A4254" t="s">
        <v>298</v>
      </c>
      <c r="B4254" t="s">
        <v>4911</v>
      </c>
      <c r="C4254" s="17">
        <v>30</v>
      </c>
      <c r="D4254" s="4">
        <v>45312</v>
      </c>
      <c r="E4254" s="3" t="s">
        <v>30</v>
      </c>
      <c r="F4254" s="3" t="s">
        <v>5</v>
      </c>
      <c r="G4254" s="3" t="s">
        <v>4912</v>
      </c>
      <c r="H4254" s="1"/>
      <c r="J4254"/>
      <c r="AC4254" s="5" t="e">
        <f>VLOOKUP(Table1[[#This Row],[Expense Report]],#REF!,3, 0)</f>
        <v>#REF!</v>
      </c>
      <c r="AD4254" t="s">
        <v>14531</v>
      </c>
      <c r="AE4254" t="s">
        <v>313</v>
      </c>
      <c r="AF4254" t="e">
        <f>MONTH(Table1[[#This Row],[Date Sent]])</f>
        <v>#REF!</v>
      </c>
      <c r="AG4254" t="e">
        <f>YEAR(Table1[[#This Row],[Date Sent]])</f>
        <v>#REF!</v>
      </c>
      <c r="AH4254"/>
    </row>
    <row r="4255" spans="1:34" x14ac:dyDescent="0.2">
      <c r="A4255" t="s">
        <v>298</v>
      </c>
      <c r="B4255" t="s">
        <v>4913</v>
      </c>
      <c r="C4255" s="17">
        <v>50</v>
      </c>
      <c r="D4255" s="4">
        <v>45337</v>
      </c>
      <c r="E4255" s="3" t="s">
        <v>51</v>
      </c>
      <c r="F4255" s="3" t="s">
        <v>5</v>
      </c>
      <c r="G4255" s="3" t="s">
        <v>4914</v>
      </c>
      <c r="H4255" s="1"/>
      <c r="J4255"/>
      <c r="AC4255" s="5" t="e">
        <f>VLOOKUP(Table1[[#This Row],[Expense Report]],#REF!,3, 0)</f>
        <v>#REF!</v>
      </c>
      <c r="AD4255" t="s">
        <v>14531</v>
      </c>
      <c r="AE4255" t="s">
        <v>313</v>
      </c>
      <c r="AF4255" t="e">
        <f>MONTH(Table1[[#This Row],[Date Sent]])</f>
        <v>#REF!</v>
      </c>
      <c r="AG4255" t="e">
        <f>YEAR(Table1[[#This Row],[Date Sent]])</f>
        <v>#REF!</v>
      </c>
      <c r="AH4255"/>
    </row>
    <row r="4256" spans="1:34" x14ac:dyDescent="0.2">
      <c r="A4256" t="s">
        <v>926</v>
      </c>
      <c r="B4256" t="s">
        <v>4915</v>
      </c>
      <c r="C4256" s="17">
        <v>16.350000000000001</v>
      </c>
      <c r="D4256" s="4">
        <v>45321</v>
      </c>
      <c r="E4256" s="3" t="s">
        <v>23</v>
      </c>
      <c r="F4256" s="3" t="s">
        <v>40</v>
      </c>
      <c r="G4256" s="3" t="s">
        <v>1036</v>
      </c>
      <c r="H4256" s="1"/>
      <c r="J4256"/>
      <c r="AC4256" s="5" t="e">
        <f>VLOOKUP(Table1[[#This Row],[Expense Report]],#REF!,3, 0)</f>
        <v>#REF!</v>
      </c>
      <c r="AD4256" t="s">
        <v>14524</v>
      </c>
      <c r="AE4256" t="s">
        <v>475</v>
      </c>
      <c r="AF4256" t="e">
        <f>MONTH(Table1[[#This Row],[Date Sent]])</f>
        <v>#REF!</v>
      </c>
      <c r="AG4256" t="e">
        <f>YEAR(Table1[[#This Row],[Date Sent]])</f>
        <v>#REF!</v>
      </c>
      <c r="AH4256"/>
    </row>
    <row r="4257" spans="1:34" x14ac:dyDescent="0.2">
      <c r="A4257" t="s">
        <v>926</v>
      </c>
      <c r="B4257" t="s">
        <v>4915</v>
      </c>
      <c r="C4257" s="17">
        <v>17.78</v>
      </c>
      <c r="D4257" s="4">
        <v>45321</v>
      </c>
      <c r="E4257" s="3" t="s">
        <v>23</v>
      </c>
      <c r="F4257" s="3" t="s">
        <v>40</v>
      </c>
      <c r="G4257" s="3" t="s">
        <v>4916</v>
      </c>
      <c r="H4257" s="1"/>
      <c r="J4257"/>
      <c r="AC4257" s="5" t="e">
        <f>VLOOKUP(Table1[[#This Row],[Expense Report]],#REF!,3, 0)</f>
        <v>#REF!</v>
      </c>
      <c r="AD4257" t="s">
        <v>14524</v>
      </c>
      <c r="AE4257" t="s">
        <v>475</v>
      </c>
      <c r="AF4257" t="e">
        <f>MONTH(Table1[[#This Row],[Date Sent]])</f>
        <v>#REF!</v>
      </c>
      <c r="AG4257" t="e">
        <f>YEAR(Table1[[#This Row],[Date Sent]])</f>
        <v>#REF!</v>
      </c>
      <c r="AH4257"/>
    </row>
    <row r="4258" spans="1:34" x14ac:dyDescent="0.2">
      <c r="A4258" t="s">
        <v>926</v>
      </c>
      <c r="B4258" t="s">
        <v>4915</v>
      </c>
      <c r="C4258" s="17">
        <v>49.37</v>
      </c>
      <c r="D4258" s="4">
        <v>45321</v>
      </c>
      <c r="E4258" s="3" t="s">
        <v>21</v>
      </c>
      <c r="F4258" s="3" t="s">
        <v>33</v>
      </c>
      <c r="G4258" s="3" t="s">
        <v>4917</v>
      </c>
      <c r="H4258" s="1"/>
      <c r="J4258"/>
      <c r="AC4258" s="5" t="e">
        <f>VLOOKUP(Table1[[#This Row],[Expense Report]],#REF!,3, 0)</f>
        <v>#REF!</v>
      </c>
      <c r="AD4258" t="s">
        <v>14524</v>
      </c>
      <c r="AE4258" t="s">
        <v>475</v>
      </c>
      <c r="AF4258" t="e">
        <f>MONTH(Table1[[#This Row],[Date Sent]])</f>
        <v>#REF!</v>
      </c>
      <c r="AG4258" t="e">
        <f>YEAR(Table1[[#This Row],[Date Sent]])</f>
        <v>#REF!</v>
      </c>
      <c r="AH4258"/>
    </row>
    <row r="4259" spans="1:34" x14ac:dyDescent="0.2">
      <c r="A4259" t="s">
        <v>926</v>
      </c>
      <c r="B4259" t="s">
        <v>4915</v>
      </c>
      <c r="C4259" s="17">
        <v>20.43</v>
      </c>
      <c r="D4259" s="4">
        <v>45321</v>
      </c>
      <c r="E4259" s="3" t="s">
        <v>21</v>
      </c>
      <c r="F4259" s="3" t="s">
        <v>18</v>
      </c>
      <c r="G4259" s="3" t="s">
        <v>4918</v>
      </c>
      <c r="H4259" s="1"/>
      <c r="J4259"/>
      <c r="AC4259" s="5" t="e">
        <f>VLOOKUP(Table1[[#This Row],[Expense Report]],#REF!,3, 0)</f>
        <v>#REF!</v>
      </c>
      <c r="AD4259" t="s">
        <v>14524</v>
      </c>
      <c r="AE4259" t="s">
        <v>475</v>
      </c>
      <c r="AF4259" t="e">
        <f>MONTH(Table1[[#This Row],[Date Sent]])</f>
        <v>#REF!</v>
      </c>
      <c r="AG4259" t="e">
        <f>YEAR(Table1[[#This Row],[Date Sent]])</f>
        <v>#REF!</v>
      </c>
      <c r="AH4259"/>
    </row>
    <row r="4260" spans="1:34" x14ac:dyDescent="0.2">
      <c r="A4260" t="s">
        <v>926</v>
      </c>
      <c r="B4260" t="s">
        <v>4915</v>
      </c>
      <c r="C4260" s="17">
        <v>14.26</v>
      </c>
      <c r="D4260" s="4">
        <v>45329</v>
      </c>
      <c r="E4260" s="3" t="s">
        <v>13</v>
      </c>
      <c r="F4260" s="3" t="s">
        <v>33</v>
      </c>
      <c r="G4260" s="3" t="s">
        <v>4919</v>
      </c>
      <c r="H4260" s="1"/>
      <c r="J4260"/>
      <c r="AC4260" s="5" t="e">
        <f>VLOOKUP(Table1[[#This Row],[Expense Report]],#REF!,3, 0)</f>
        <v>#REF!</v>
      </c>
      <c r="AD4260" t="s">
        <v>14524</v>
      </c>
      <c r="AE4260" t="s">
        <v>475</v>
      </c>
      <c r="AF4260" t="e">
        <f>MONTH(Table1[[#This Row],[Date Sent]])</f>
        <v>#REF!</v>
      </c>
      <c r="AG4260" t="e">
        <f>YEAR(Table1[[#This Row],[Date Sent]])</f>
        <v>#REF!</v>
      </c>
      <c r="AH4260"/>
    </row>
    <row r="4261" spans="1:34" x14ac:dyDescent="0.2">
      <c r="A4261" t="s">
        <v>926</v>
      </c>
      <c r="B4261" t="s">
        <v>4915</v>
      </c>
      <c r="C4261" s="17">
        <v>24.94</v>
      </c>
      <c r="D4261" s="4">
        <v>45342</v>
      </c>
      <c r="E4261" s="3" t="s">
        <v>21</v>
      </c>
      <c r="F4261" s="3" t="s">
        <v>4</v>
      </c>
      <c r="G4261" s="3" t="s">
        <v>4920</v>
      </c>
      <c r="H4261" s="1"/>
      <c r="J4261"/>
      <c r="AC4261" s="5" t="e">
        <f>VLOOKUP(Table1[[#This Row],[Expense Report]],#REF!,3, 0)</f>
        <v>#REF!</v>
      </c>
      <c r="AD4261" t="s">
        <v>14524</v>
      </c>
      <c r="AE4261" t="s">
        <v>475</v>
      </c>
      <c r="AF4261" t="e">
        <f>MONTH(Table1[[#This Row],[Date Sent]])</f>
        <v>#REF!</v>
      </c>
      <c r="AG4261" t="e">
        <f>YEAR(Table1[[#This Row],[Date Sent]])</f>
        <v>#REF!</v>
      </c>
      <c r="AH4261"/>
    </row>
    <row r="4262" spans="1:34" x14ac:dyDescent="0.2">
      <c r="A4262" t="s">
        <v>428</v>
      </c>
      <c r="B4262" t="s">
        <v>4921</v>
      </c>
      <c r="C4262" s="17">
        <v>46.57</v>
      </c>
      <c r="D4262" s="4">
        <v>45281</v>
      </c>
      <c r="E4262" s="3" t="s">
        <v>21</v>
      </c>
      <c r="F4262" s="3" t="s">
        <v>33</v>
      </c>
      <c r="G4262" s="3" t="s">
        <v>928</v>
      </c>
      <c r="H4262" s="1"/>
      <c r="J4262"/>
      <c r="AC4262" s="5" t="e">
        <f>VLOOKUP(Table1[[#This Row],[Expense Report]],#REF!,3, 0)</f>
        <v>#REF!</v>
      </c>
      <c r="AD4262" t="s">
        <v>11649</v>
      </c>
      <c r="AE4262" t="s">
        <v>11649</v>
      </c>
      <c r="AF4262" t="e">
        <f>MONTH(Table1[[#This Row],[Date Sent]])</f>
        <v>#REF!</v>
      </c>
      <c r="AG4262" t="e">
        <f>YEAR(Table1[[#This Row],[Date Sent]])</f>
        <v>#REF!</v>
      </c>
      <c r="AH4262"/>
    </row>
    <row r="4263" spans="1:34" x14ac:dyDescent="0.2">
      <c r="A4263" t="s">
        <v>428</v>
      </c>
      <c r="B4263" t="s">
        <v>4921</v>
      </c>
      <c r="C4263" s="17">
        <v>328.73</v>
      </c>
      <c r="D4263" s="4">
        <v>45282</v>
      </c>
      <c r="E4263" s="3" t="s">
        <v>21</v>
      </c>
      <c r="F4263" s="3" t="s">
        <v>25</v>
      </c>
      <c r="G4263" s="3" t="s">
        <v>2989</v>
      </c>
      <c r="H4263" s="1"/>
      <c r="J4263"/>
      <c r="AC4263" s="5" t="e">
        <f>VLOOKUP(Table1[[#This Row],[Expense Report]],#REF!,3, 0)</f>
        <v>#REF!</v>
      </c>
      <c r="AD4263" t="s">
        <v>11649</v>
      </c>
      <c r="AE4263" t="s">
        <v>11649</v>
      </c>
      <c r="AF4263" t="e">
        <f>MONTH(Table1[[#This Row],[Date Sent]])</f>
        <v>#REF!</v>
      </c>
      <c r="AG4263" t="e">
        <f>YEAR(Table1[[#This Row],[Date Sent]])</f>
        <v>#REF!</v>
      </c>
      <c r="AH4263"/>
    </row>
    <row r="4264" spans="1:34" x14ac:dyDescent="0.2">
      <c r="A4264" t="s">
        <v>428</v>
      </c>
      <c r="B4264" t="s">
        <v>4921</v>
      </c>
      <c r="C4264" s="17">
        <v>631.65</v>
      </c>
      <c r="D4264" s="4">
        <v>45300</v>
      </c>
      <c r="E4264" s="3" t="s">
        <v>21</v>
      </c>
      <c r="F4264" s="3" t="s">
        <v>25</v>
      </c>
      <c r="G4264" s="3" t="s">
        <v>4922</v>
      </c>
      <c r="H4264" s="1"/>
      <c r="J4264"/>
      <c r="AC4264" s="5" t="e">
        <f>VLOOKUP(Table1[[#This Row],[Expense Report]],#REF!,3, 0)</f>
        <v>#REF!</v>
      </c>
      <c r="AD4264" t="s">
        <v>11649</v>
      </c>
      <c r="AE4264" t="s">
        <v>11649</v>
      </c>
      <c r="AF4264" t="e">
        <f>MONTH(Table1[[#This Row],[Date Sent]])</f>
        <v>#REF!</v>
      </c>
      <c r="AG4264" t="e">
        <f>YEAR(Table1[[#This Row],[Date Sent]])</f>
        <v>#REF!</v>
      </c>
      <c r="AH4264"/>
    </row>
    <row r="4265" spans="1:34" x14ac:dyDescent="0.2">
      <c r="A4265" t="s">
        <v>313</v>
      </c>
      <c r="B4265" t="s">
        <v>4923</v>
      </c>
      <c r="C4265" s="17">
        <v>14.44</v>
      </c>
      <c r="D4265" s="4">
        <v>45324</v>
      </c>
      <c r="E4265" s="3" t="s">
        <v>27</v>
      </c>
      <c r="F4265" s="3" t="s">
        <v>40</v>
      </c>
      <c r="G4265" s="3" t="s">
        <v>4924</v>
      </c>
      <c r="H4265" s="1"/>
      <c r="J4265"/>
      <c r="AC4265" s="5" t="e">
        <f>VLOOKUP(Table1[[#This Row],[Expense Report]],#REF!,3, 0)</f>
        <v>#REF!</v>
      </c>
      <c r="AD4265" t="s">
        <v>14548</v>
      </c>
      <c r="AE4265" t="s">
        <v>8717</v>
      </c>
      <c r="AF4265" t="e">
        <f>MONTH(Table1[[#This Row],[Date Sent]])</f>
        <v>#REF!</v>
      </c>
      <c r="AG4265" t="e">
        <f>YEAR(Table1[[#This Row],[Date Sent]])</f>
        <v>#REF!</v>
      </c>
      <c r="AH4265"/>
    </row>
    <row r="4266" spans="1:34" x14ac:dyDescent="0.2">
      <c r="A4266" t="s">
        <v>313</v>
      </c>
      <c r="B4266" t="s">
        <v>4923</v>
      </c>
      <c r="C4266" s="17">
        <v>498.68</v>
      </c>
      <c r="D4266" s="4">
        <v>45342</v>
      </c>
      <c r="E4266" s="3" t="s">
        <v>14</v>
      </c>
      <c r="F4266" s="3" t="s">
        <v>30</v>
      </c>
      <c r="G4266" s="3" t="s">
        <v>4925</v>
      </c>
      <c r="H4266" s="1"/>
      <c r="J4266"/>
      <c r="AC4266" s="5" t="e">
        <f>VLOOKUP(Table1[[#This Row],[Expense Report]],#REF!,3, 0)</f>
        <v>#REF!</v>
      </c>
      <c r="AD4266" t="s">
        <v>14548</v>
      </c>
      <c r="AE4266" t="s">
        <v>8717</v>
      </c>
      <c r="AF4266" t="e">
        <f>MONTH(Table1[[#This Row],[Date Sent]])</f>
        <v>#REF!</v>
      </c>
      <c r="AG4266" t="e">
        <f>YEAR(Table1[[#This Row],[Date Sent]])</f>
        <v>#REF!</v>
      </c>
      <c r="AH4266"/>
    </row>
    <row r="4267" spans="1:34" x14ac:dyDescent="0.2">
      <c r="A4267" t="s">
        <v>167</v>
      </c>
      <c r="B4267" t="s">
        <v>4926</v>
      </c>
      <c r="C4267" s="17">
        <v>5.91</v>
      </c>
      <c r="D4267" s="4">
        <v>45301</v>
      </c>
      <c r="E4267" s="3" t="s">
        <v>20</v>
      </c>
      <c r="F4267" s="3" t="s">
        <v>39</v>
      </c>
      <c r="G4267" s="3" t="s">
        <v>4927</v>
      </c>
      <c r="H4267" s="1"/>
      <c r="J4267"/>
      <c r="AC4267" s="5" t="e">
        <f>VLOOKUP(Table1[[#This Row],[Expense Report]],#REF!,3, 0)</f>
        <v>#REF!</v>
      </c>
      <c r="AD4267" t="s">
        <v>13636</v>
      </c>
      <c r="AE4267" t="s">
        <v>313</v>
      </c>
      <c r="AF4267" t="e">
        <f>MONTH(Table1[[#This Row],[Date Sent]])</f>
        <v>#REF!</v>
      </c>
      <c r="AG4267" t="e">
        <f>YEAR(Table1[[#This Row],[Date Sent]])</f>
        <v>#REF!</v>
      </c>
      <c r="AH4267"/>
    </row>
    <row r="4268" spans="1:34" x14ac:dyDescent="0.2">
      <c r="A4268" t="s">
        <v>167</v>
      </c>
      <c r="B4268" t="s">
        <v>4926</v>
      </c>
      <c r="C4268" s="17">
        <v>13.18</v>
      </c>
      <c r="D4268" s="4">
        <v>45301</v>
      </c>
      <c r="E4268" s="3" t="s">
        <v>20</v>
      </c>
      <c r="F4268" s="3" t="s">
        <v>39</v>
      </c>
      <c r="G4268" s="3" t="s">
        <v>4928</v>
      </c>
      <c r="H4268" s="1"/>
      <c r="J4268"/>
      <c r="AC4268" s="5" t="e">
        <f>VLOOKUP(Table1[[#This Row],[Expense Report]],#REF!,3, 0)</f>
        <v>#REF!</v>
      </c>
      <c r="AD4268" t="s">
        <v>13636</v>
      </c>
      <c r="AE4268" t="s">
        <v>313</v>
      </c>
      <c r="AF4268" t="e">
        <f>MONTH(Table1[[#This Row],[Date Sent]])</f>
        <v>#REF!</v>
      </c>
      <c r="AG4268" t="e">
        <f>YEAR(Table1[[#This Row],[Date Sent]])</f>
        <v>#REF!</v>
      </c>
      <c r="AH4268"/>
    </row>
    <row r="4269" spans="1:34" x14ac:dyDescent="0.2">
      <c r="A4269" t="s">
        <v>167</v>
      </c>
      <c r="B4269" t="s">
        <v>4926</v>
      </c>
      <c r="C4269" s="17">
        <v>9.61</v>
      </c>
      <c r="D4269" s="4">
        <v>45301</v>
      </c>
      <c r="E4269" s="3" t="s">
        <v>20</v>
      </c>
      <c r="F4269" s="3" t="s">
        <v>39</v>
      </c>
      <c r="G4269" s="3" t="s">
        <v>4929</v>
      </c>
      <c r="H4269" s="1"/>
      <c r="J4269"/>
      <c r="AC4269" s="5" t="e">
        <f>VLOOKUP(Table1[[#This Row],[Expense Report]],#REF!,3, 0)</f>
        <v>#REF!</v>
      </c>
      <c r="AD4269" t="s">
        <v>13636</v>
      </c>
      <c r="AE4269" t="s">
        <v>313</v>
      </c>
      <c r="AF4269" t="e">
        <f>MONTH(Table1[[#This Row],[Date Sent]])</f>
        <v>#REF!</v>
      </c>
      <c r="AG4269" t="e">
        <f>YEAR(Table1[[#This Row],[Date Sent]])</f>
        <v>#REF!</v>
      </c>
      <c r="AH4269"/>
    </row>
    <row r="4270" spans="1:34" x14ac:dyDescent="0.2">
      <c r="A4270" t="s">
        <v>167</v>
      </c>
      <c r="B4270" t="s">
        <v>4926</v>
      </c>
      <c r="C4270" s="17">
        <v>64.31</v>
      </c>
      <c r="D4270" s="4">
        <v>45322</v>
      </c>
      <c r="E4270" s="3" t="s">
        <v>21</v>
      </c>
      <c r="F4270" s="3" t="s">
        <v>33</v>
      </c>
      <c r="G4270" s="3" t="s">
        <v>4930</v>
      </c>
      <c r="H4270" s="1"/>
      <c r="J4270"/>
      <c r="AC4270" s="5" t="e">
        <f>VLOOKUP(Table1[[#This Row],[Expense Report]],#REF!,3, 0)</f>
        <v>#REF!</v>
      </c>
      <c r="AD4270" t="s">
        <v>13636</v>
      </c>
      <c r="AE4270" t="s">
        <v>313</v>
      </c>
      <c r="AF4270" t="e">
        <f>MONTH(Table1[[#This Row],[Date Sent]])</f>
        <v>#REF!</v>
      </c>
      <c r="AG4270" t="e">
        <f>YEAR(Table1[[#This Row],[Date Sent]])</f>
        <v>#REF!</v>
      </c>
      <c r="AH4270"/>
    </row>
    <row r="4271" spans="1:34" x14ac:dyDescent="0.2">
      <c r="A4271" t="s">
        <v>1753</v>
      </c>
      <c r="B4271" t="s">
        <v>4931</v>
      </c>
      <c r="C4271" s="17">
        <v>23.5</v>
      </c>
      <c r="D4271" s="4">
        <v>45324</v>
      </c>
      <c r="E4271" s="3" t="s">
        <v>21</v>
      </c>
      <c r="F4271" s="3" t="s">
        <v>33</v>
      </c>
      <c r="G4271" s="3" t="s">
        <v>2352</v>
      </c>
      <c r="H4271" s="1"/>
      <c r="J4271"/>
      <c r="AC4271" s="5" t="e">
        <f>VLOOKUP(Table1[[#This Row],[Expense Report]],#REF!,3, 0)</f>
        <v>#REF!</v>
      </c>
      <c r="AD4271" t="s">
        <v>14586</v>
      </c>
      <c r="AE4271" t="s">
        <v>475</v>
      </c>
      <c r="AF4271" t="e">
        <f>MONTH(Table1[[#This Row],[Date Sent]])</f>
        <v>#REF!</v>
      </c>
      <c r="AG4271" t="e">
        <f>YEAR(Table1[[#This Row],[Date Sent]])</f>
        <v>#REF!</v>
      </c>
      <c r="AH4271"/>
    </row>
    <row r="4272" spans="1:34" x14ac:dyDescent="0.2">
      <c r="A4272" t="s">
        <v>1753</v>
      </c>
      <c r="B4272" t="s">
        <v>4931</v>
      </c>
      <c r="C4272" s="17">
        <v>116.06</v>
      </c>
      <c r="D4272" s="4">
        <v>45324</v>
      </c>
      <c r="E4272" s="3" t="s">
        <v>21</v>
      </c>
      <c r="F4272" s="3" t="s">
        <v>15</v>
      </c>
      <c r="G4272" s="3" t="s">
        <v>4932</v>
      </c>
      <c r="H4272" s="1"/>
      <c r="J4272"/>
      <c r="AC4272" s="5" t="e">
        <f>VLOOKUP(Table1[[#This Row],[Expense Report]],#REF!,3, 0)</f>
        <v>#REF!</v>
      </c>
      <c r="AD4272" t="s">
        <v>14586</v>
      </c>
      <c r="AE4272" t="s">
        <v>475</v>
      </c>
      <c r="AF4272" t="e">
        <f>MONTH(Table1[[#This Row],[Date Sent]])</f>
        <v>#REF!</v>
      </c>
      <c r="AG4272" t="e">
        <f>YEAR(Table1[[#This Row],[Date Sent]])</f>
        <v>#REF!</v>
      </c>
      <c r="AH4272"/>
    </row>
    <row r="4273" spans="1:34" x14ac:dyDescent="0.2">
      <c r="A4273" t="s">
        <v>1753</v>
      </c>
      <c r="B4273" t="s">
        <v>4931</v>
      </c>
      <c r="C4273" s="17">
        <v>9.6199999999999992</v>
      </c>
      <c r="D4273" s="4">
        <v>45325</v>
      </c>
      <c r="E4273" s="3" t="s">
        <v>8</v>
      </c>
      <c r="F4273" s="3" t="s">
        <v>39</v>
      </c>
      <c r="G4273" s="3" t="s">
        <v>4933</v>
      </c>
      <c r="H4273" s="1"/>
      <c r="J4273"/>
      <c r="AC4273" s="5" t="e">
        <f>VLOOKUP(Table1[[#This Row],[Expense Report]],#REF!,3, 0)</f>
        <v>#REF!</v>
      </c>
      <c r="AD4273" t="s">
        <v>14586</v>
      </c>
      <c r="AE4273" t="s">
        <v>475</v>
      </c>
      <c r="AF4273" t="e">
        <f>MONTH(Table1[[#This Row],[Date Sent]])</f>
        <v>#REF!</v>
      </c>
      <c r="AG4273" t="e">
        <f>YEAR(Table1[[#This Row],[Date Sent]])</f>
        <v>#REF!</v>
      </c>
      <c r="AH4273"/>
    </row>
    <row r="4274" spans="1:34" x14ac:dyDescent="0.2">
      <c r="A4274" t="s">
        <v>1753</v>
      </c>
      <c r="B4274" t="s">
        <v>4931</v>
      </c>
      <c r="C4274" s="17">
        <v>192.51</v>
      </c>
      <c r="D4274" s="4">
        <v>45327</v>
      </c>
      <c r="E4274" s="3" t="s">
        <v>21</v>
      </c>
      <c r="F4274" s="3" t="s">
        <v>15</v>
      </c>
      <c r="G4274" s="3" t="s">
        <v>4932</v>
      </c>
      <c r="H4274" s="1"/>
      <c r="J4274"/>
      <c r="AC4274" s="5" t="e">
        <f>VLOOKUP(Table1[[#This Row],[Expense Report]],#REF!,3, 0)</f>
        <v>#REF!</v>
      </c>
      <c r="AD4274" t="s">
        <v>14586</v>
      </c>
      <c r="AE4274" t="s">
        <v>475</v>
      </c>
      <c r="AF4274" t="e">
        <f>MONTH(Table1[[#This Row],[Date Sent]])</f>
        <v>#REF!</v>
      </c>
      <c r="AG4274" t="e">
        <f>YEAR(Table1[[#This Row],[Date Sent]])</f>
        <v>#REF!</v>
      </c>
      <c r="AH4274"/>
    </row>
    <row r="4275" spans="1:34" x14ac:dyDescent="0.2">
      <c r="A4275" t="s">
        <v>1753</v>
      </c>
      <c r="B4275" t="s">
        <v>4931</v>
      </c>
      <c r="C4275" s="17">
        <v>25.28</v>
      </c>
      <c r="D4275" s="4">
        <v>45331</v>
      </c>
      <c r="E4275" s="3" t="s">
        <v>8</v>
      </c>
      <c r="F4275" s="3" t="s">
        <v>39</v>
      </c>
      <c r="G4275" s="3" t="s">
        <v>4934</v>
      </c>
      <c r="H4275" s="1"/>
      <c r="J4275"/>
      <c r="AC4275" s="5" t="e">
        <f>VLOOKUP(Table1[[#This Row],[Expense Report]],#REF!,3, 0)</f>
        <v>#REF!</v>
      </c>
      <c r="AD4275" t="s">
        <v>14586</v>
      </c>
      <c r="AE4275" t="s">
        <v>475</v>
      </c>
      <c r="AF4275" t="e">
        <f>MONTH(Table1[[#This Row],[Date Sent]])</f>
        <v>#REF!</v>
      </c>
      <c r="AG4275" t="e">
        <f>YEAR(Table1[[#This Row],[Date Sent]])</f>
        <v>#REF!</v>
      </c>
      <c r="AH4275"/>
    </row>
    <row r="4276" spans="1:34" x14ac:dyDescent="0.2">
      <c r="A4276" t="s">
        <v>1753</v>
      </c>
      <c r="B4276" t="s">
        <v>4931</v>
      </c>
      <c r="C4276" s="17">
        <v>68.09</v>
      </c>
      <c r="D4276" s="4">
        <v>45337</v>
      </c>
      <c r="E4276" s="3" t="s">
        <v>8</v>
      </c>
      <c r="F4276" s="3" t="s">
        <v>39</v>
      </c>
      <c r="G4276" s="3" t="s">
        <v>4935</v>
      </c>
      <c r="H4276" s="1"/>
      <c r="J4276"/>
      <c r="AC4276" s="5" t="e">
        <f>VLOOKUP(Table1[[#This Row],[Expense Report]],#REF!,3, 0)</f>
        <v>#REF!</v>
      </c>
      <c r="AD4276" t="s">
        <v>14586</v>
      </c>
      <c r="AE4276" t="s">
        <v>475</v>
      </c>
      <c r="AF4276" t="e">
        <f>MONTH(Table1[[#This Row],[Date Sent]])</f>
        <v>#REF!</v>
      </c>
      <c r="AG4276" t="e">
        <f>YEAR(Table1[[#This Row],[Date Sent]])</f>
        <v>#REF!</v>
      </c>
      <c r="AH4276"/>
    </row>
    <row r="4277" spans="1:34" x14ac:dyDescent="0.2">
      <c r="A4277" t="s">
        <v>686</v>
      </c>
      <c r="B4277" t="s">
        <v>4936</v>
      </c>
      <c r="C4277" s="17">
        <v>63.07</v>
      </c>
      <c r="D4277" s="4">
        <v>45280</v>
      </c>
      <c r="E4277" s="3" t="s">
        <v>21</v>
      </c>
      <c r="F4277" s="3" t="s">
        <v>33</v>
      </c>
      <c r="G4277" s="3" t="s">
        <v>3481</v>
      </c>
      <c r="H4277" s="1"/>
      <c r="J4277"/>
      <c r="AC4277" s="5" t="e">
        <f>VLOOKUP(Table1[[#This Row],[Expense Report]],#REF!,3, 0)</f>
        <v>#REF!</v>
      </c>
      <c r="AD4277" t="s">
        <v>11649</v>
      </c>
      <c r="AE4277" t="s">
        <v>11649</v>
      </c>
      <c r="AF4277" t="e">
        <f>MONTH(Table1[[#This Row],[Date Sent]])</f>
        <v>#REF!</v>
      </c>
      <c r="AG4277" t="e">
        <f>YEAR(Table1[[#This Row],[Date Sent]])</f>
        <v>#REF!</v>
      </c>
      <c r="AH4277"/>
    </row>
    <row r="4278" spans="1:34" x14ac:dyDescent="0.2">
      <c r="A4278" t="s">
        <v>686</v>
      </c>
      <c r="B4278" t="s">
        <v>4936</v>
      </c>
      <c r="C4278" s="17">
        <v>14.38</v>
      </c>
      <c r="D4278" s="4">
        <v>45288</v>
      </c>
      <c r="E4278" s="3" t="s">
        <v>53</v>
      </c>
      <c r="F4278" s="3" t="s">
        <v>2265</v>
      </c>
      <c r="G4278" s="3" t="s">
        <v>4937</v>
      </c>
      <c r="H4278" s="1"/>
      <c r="J4278"/>
      <c r="AC4278" s="5" t="e">
        <f>VLOOKUP(Table1[[#This Row],[Expense Report]],#REF!,3, 0)</f>
        <v>#REF!</v>
      </c>
      <c r="AD4278" t="s">
        <v>11649</v>
      </c>
      <c r="AE4278" t="s">
        <v>11649</v>
      </c>
      <c r="AF4278" t="e">
        <f>MONTH(Table1[[#This Row],[Date Sent]])</f>
        <v>#REF!</v>
      </c>
      <c r="AG4278" t="e">
        <f>YEAR(Table1[[#This Row],[Date Sent]])</f>
        <v>#REF!</v>
      </c>
      <c r="AH4278"/>
    </row>
    <row r="4279" spans="1:34" x14ac:dyDescent="0.2">
      <c r="A4279" t="s">
        <v>686</v>
      </c>
      <c r="B4279" t="s">
        <v>4936</v>
      </c>
      <c r="C4279" s="17">
        <v>277.95999999999998</v>
      </c>
      <c r="D4279" s="4">
        <v>45308</v>
      </c>
      <c r="E4279" s="3" t="s">
        <v>21</v>
      </c>
      <c r="F4279" s="3" t="s">
        <v>33</v>
      </c>
      <c r="G4279" s="3" t="s">
        <v>4938</v>
      </c>
      <c r="H4279" s="1"/>
      <c r="J4279"/>
      <c r="AC4279" s="5" t="e">
        <f>VLOOKUP(Table1[[#This Row],[Expense Report]],#REF!,3, 0)</f>
        <v>#REF!</v>
      </c>
      <c r="AD4279" t="s">
        <v>11649</v>
      </c>
      <c r="AE4279" t="s">
        <v>11649</v>
      </c>
      <c r="AF4279" t="e">
        <f>MONTH(Table1[[#This Row],[Date Sent]])</f>
        <v>#REF!</v>
      </c>
      <c r="AG4279" t="e">
        <f>YEAR(Table1[[#This Row],[Date Sent]])</f>
        <v>#REF!</v>
      </c>
      <c r="AH4279"/>
    </row>
    <row r="4280" spans="1:34" x14ac:dyDescent="0.2">
      <c r="A4280" t="s">
        <v>686</v>
      </c>
      <c r="B4280" t="s">
        <v>4936</v>
      </c>
      <c r="C4280" s="17">
        <v>254.94</v>
      </c>
      <c r="D4280" s="4">
        <v>45310</v>
      </c>
      <c r="E4280" s="3" t="s">
        <v>21</v>
      </c>
      <c r="F4280" s="3" t="s">
        <v>15</v>
      </c>
      <c r="G4280" s="3" t="s">
        <v>4939</v>
      </c>
      <c r="H4280" s="1"/>
      <c r="J4280"/>
      <c r="AC4280" s="5" t="e">
        <f>VLOOKUP(Table1[[#This Row],[Expense Report]],#REF!,3, 0)</f>
        <v>#REF!</v>
      </c>
      <c r="AD4280" t="s">
        <v>11649</v>
      </c>
      <c r="AE4280" t="s">
        <v>11649</v>
      </c>
      <c r="AF4280" t="e">
        <f>MONTH(Table1[[#This Row],[Date Sent]])</f>
        <v>#REF!</v>
      </c>
      <c r="AG4280" t="e">
        <f>YEAR(Table1[[#This Row],[Date Sent]])</f>
        <v>#REF!</v>
      </c>
      <c r="AH4280"/>
    </row>
    <row r="4281" spans="1:34" x14ac:dyDescent="0.2">
      <c r="A4281" t="s">
        <v>686</v>
      </c>
      <c r="B4281" t="s">
        <v>4936</v>
      </c>
      <c r="C4281" s="17">
        <v>72.849999999999994</v>
      </c>
      <c r="D4281" s="4">
        <v>45320</v>
      </c>
      <c r="E4281" s="3" t="s">
        <v>20</v>
      </c>
      <c r="F4281" s="3" t="s">
        <v>39</v>
      </c>
      <c r="G4281" s="3" t="s">
        <v>1403</v>
      </c>
      <c r="H4281" s="1"/>
      <c r="J4281"/>
      <c r="AC4281" s="5" t="e">
        <f>VLOOKUP(Table1[[#This Row],[Expense Report]],#REF!,3, 0)</f>
        <v>#REF!</v>
      </c>
      <c r="AD4281" t="s">
        <v>11649</v>
      </c>
      <c r="AE4281" t="s">
        <v>11649</v>
      </c>
      <c r="AF4281" t="e">
        <f>MONTH(Table1[[#This Row],[Date Sent]])</f>
        <v>#REF!</v>
      </c>
      <c r="AG4281" t="e">
        <f>YEAR(Table1[[#This Row],[Date Sent]])</f>
        <v>#REF!</v>
      </c>
      <c r="AH4281"/>
    </row>
    <row r="4282" spans="1:34" x14ac:dyDescent="0.2">
      <c r="A4282" t="s">
        <v>686</v>
      </c>
      <c r="B4282" t="s">
        <v>4936</v>
      </c>
      <c r="C4282" s="17">
        <v>1220</v>
      </c>
      <c r="D4282" s="4">
        <v>45320</v>
      </c>
      <c r="E4282" s="3" t="s">
        <v>11</v>
      </c>
      <c r="F4282" s="3" t="s">
        <v>21</v>
      </c>
      <c r="G4282" s="3" t="s">
        <v>2378</v>
      </c>
      <c r="H4282" s="1"/>
      <c r="J4282"/>
      <c r="AC4282" s="5" t="e">
        <f>VLOOKUP(Table1[[#This Row],[Expense Report]],#REF!,3, 0)</f>
        <v>#REF!</v>
      </c>
      <c r="AD4282" t="s">
        <v>11649</v>
      </c>
      <c r="AE4282" t="s">
        <v>11649</v>
      </c>
      <c r="AF4282" t="e">
        <f>MONTH(Table1[[#This Row],[Date Sent]])</f>
        <v>#REF!</v>
      </c>
      <c r="AG4282" t="e">
        <f>YEAR(Table1[[#This Row],[Date Sent]])</f>
        <v>#REF!</v>
      </c>
      <c r="AH4282"/>
    </row>
    <row r="4283" spans="1:34" x14ac:dyDescent="0.2">
      <c r="A4283" t="s">
        <v>686</v>
      </c>
      <c r="B4283" t="s">
        <v>4936</v>
      </c>
      <c r="C4283" s="17">
        <v>260.64</v>
      </c>
      <c r="D4283" s="4">
        <v>45320</v>
      </c>
      <c r="E4283" s="3" t="s">
        <v>20</v>
      </c>
      <c r="F4283" s="3" t="s">
        <v>39</v>
      </c>
      <c r="G4283" s="3" t="s">
        <v>1403</v>
      </c>
      <c r="H4283" s="1"/>
      <c r="J4283"/>
      <c r="AC4283" s="5" t="e">
        <f>VLOOKUP(Table1[[#This Row],[Expense Report]],#REF!,3, 0)</f>
        <v>#REF!</v>
      </c>
      <c r="AD4283" t="s">
        <v>11649</v>
      </c>
      <c r="AE4283" t="s">
        <v>11649</v>
      </c>
      <c r="AF4283" t="e">
        <f>MONTH(Table1[[#This Row],[Date Sent]])</f>
        <v>#REF!</v>
      </c>
      <c r="AG4283" t="e">
        <f>YEAR(Table1[[#This Row],[Date Sent]])</f>
        <v>#REF!</v>
      </c>
      <c r="AH4283"/>
    </row>
    <row r="4284" spans="1:34" x14ac:dyDescent="0.2">
      <c r="A4284" t="s">
        <v>686</v>
      </c>
      <c r="B4284" t="s">
        <v>4936</v>
      </c>
      <c r="C4284" s="17">
        <v>284.17</v>
      </c>
      <c r="D4284" s="4">
        <v>45321</v>
      </c>
      <c r="E4284" s="3" t="s">
        <v>21</v>
      </c>
      <c r="F4284" s="3" t="s">
        <v>33</v>
      </c>
      <c r="G4284" s="3" t="s">
        <v>4940</v>
      </c>
      <c r="H4284" s="1"/>
      <c r="J4284"/>
      <c r="AC4284" s="5" t="e">
        <f>VLOOKUP(Table1[[#This Row],[Expense Report]],#REF!,3, 0)</f>
        <v>#REF!</v>
      </c>
      <c r="AD4284" t="s">
        <v>11649</v>
      </c>
      <c r="AE4284" t="s">
        <v>11649</v>
      </c>
      <c r="AF4284" t="e">
        <f>MONTH(Table1[[#This Row],[Date Sent]])</f>
        <v>#REF!</v>
      </c>
      <c r="AG4284" t="e">
        <f>YEAR(Table1[[#This Row],[Date Sent]])</f>
        <v>#REF!</v>
      </c>
      <c r="AH4284"/>
    </row>
    <row r="4285" spans="1:34" x14ac:dyDescent="0.2">
      <c r="A4285" t="s">
        <v>686</v>
      </c>
      <c r="B4285" t="s">
        <v>4936</v>
      </c>
      <c r="C4285" s="17">
        <v>72.400000000000006</v>
      </c>
      <c r="D4285" s="4">
        <v>45325</v>
      </c>
      <c r="E4285" s="3" t="s">
        <v>21</v>
      </c>
      <c r="F4285" s="3" t="s">
        <v>33</v>
      </c>
      <c r="G4285" s="3" t="s">
        <v>928</v>
      </c>
      <c r="H4285" s="1"/>
      <c r="J4285"/>
      <c r="AC4285" s="5" t="e">
        <f>VLOOKUP(Table1[[#This Row],[Expense Report]],#REF!,3, 0)</f>
        <v>#REF!</v>
      </c>
      <c r="AD4285" t="s">
        <v>11649</v>
      </c>
      <c r="AE4285" t="s">
        <v>11649</v>
      </c>
      <c r="AF4285" t="e">
        <f>MONTH(Table1[[#This Row],[Date Sent]])</f>
        <v>#REF!</v>
      </c>
      <c r="AG4285" t="e">
        <f>YEAR(Table1[[#This Row],[Date Sent]])</f>
        <v>#REF!</v>
      </c>
      <c r="AH4285"/>
    </row>
    <row r="4286" spans="1:34" x14ac:dyDescent="0.2">
      <c r="A4286" t="s">
        <v>686</v>
      </c>
      <c r="B4286" t="s">
        <v>4936</v>
      </c>
      <c r="C4286" s="17">
        <v>31.11</v>
      </c>
      <c r="D4286" s="4">
        <v>45329</v>
      </c>
      <c r="E4286" s="3" t="s">
        <v>20</v>
      </c>
      <c r="F4286" s="3" t="s">
        <v>39</v>
      </c>
      <c r="G4286" s="3" t="s">
        <v>4941</v>
      </c>
      <c r="H4286" s="1"/>
      <c r="J4286"/>
      <c r="AC4286" s="5" t="e">
        <f>VLOOKUP(Table1[[#This Row],[Expense Report]],#REF!,3, 0)</f>
        <v>#REF!</v>
      </c>
      <c r="AD4286" t="s">
        <v>11649</v>
      </c>
      <c r="AE4286" t="s">
        <v>11649</v>
      </c>
      <c r="AF4286" t="e">
        <f>MONTH(Table1[[#This Row],[Date Sent]])</f>
        <v>#REF!</v>
      </c>
      <c r="AG4286" t="e">
        <f>YEAR(Table1[[#This Row],[Date Sent]])</f>
        <v>#REF!</v>
      </c>
      <c r="AH4286"/>
    </row>
    <row r="4287" spans="1:34" x14ac:dyDescent="0.2">
      <c r="A4287" t="s">
        <v>686</v>
      </c>
      <c r="B4287" t="s">
        <v>4936</v>
      </c>
      <c r="C4287" s="17">
        <v>41.38</v>
      </c>
      <c r="D4287" s="4">
        <v>45329</v>
      </c>
      <c r="E4287" s="3" t="s">
        <v>11</v>
      </c>
      <c r="F4287" s="3" t="s">
        <v>33</v>
      </c>
      <c r="G4287" s="3" t="s">
        <v>4329</v>
      </c>
      <c r="H4287" s="1"/>
      <c r="J4287"/>
      <c r="AC4287" s="5" t="e">
        <f>VLOOKUP(Table1[[#This Row],[Expense Report]],#REF!,3, 0)</f>
        <v>#REF!</v>
      </c>
      <c r="AD4287" t="s">
        <v>11649</v>
      </c>
      <c r="AE4287" t="s">
        <v>11649</v>
      </c>
      <c r="AF4287" t="e">
        <f>MONTH(Table1[[#This Row],[Date Sent]])</f>
        <v>#REF!</v>
      </c>
      <c r="AG4287" t="e">
        <f>YEAR(Table1[[#This Row],[Date Sent]])</f>
        <v>#REF!</v>
      </c>
      <c r="AH4287"/>
    </row>
    <row r="4288" spans="1:34" x14ac:dyDescent="0.2">
      <c r="A4288" t="s">
        <v>686</v>
      </c>
      <c r="B4288" t="s">
        <v>4936</v>
      </c>
      <c r="C4288" s="17">
        <v>293.24</v>
      </c>
      <c r="D4288" s="4">
        <v>45334</v>
      </c>
      <c r="E4288" s="3" t="s">
        <v>21</v>
      </c>
      <c r="F4288" s="3" t="s">
        <v>33</v>
      </c>
      <c r="G4288" s="3" t="s">
        <v>3481</v>
      </c>
      <c r="H4288" s="1"/>
      <c r="J4288"/>
      <c r="AC4288" s="5" t="e">
        <f>VLOOKUP(Table1[[#This Row],[Expense Report]],#REF!,3, 0)</f>
        <v>#REF!</v>
      </c>
      <c r="AD4288" t="s">
        <v>11649</v>
      </c>
      <c r="AE4288" t="s">
        <v>11649</v>
      </c>
      <c r="AF4288" t="e">
        <f>MONTH(Table1[[#This Row],[Date Sent]])</f>
        <v>#REF!</v>
      </c>
      <c r="AG4288" t="e">
        <f>YEAR(Table1[[#This Row],[Date Sent]])</f>
        <v>#REF!</v>
      </c>
      <c r="AH4288"/>
    </row>
    <row r="4289" spans="1:34" x14ac:dyDescent="0.2">
      <c r="A4289" t="s">
        <v>686</v>
      </c>
      <c r="B4289" t="s">
        <v>4936</v>
      </c>
      <c r="C4289" s="17">
        <v>-153.83000000000001</v>
      </c>
      <c r="D4289" s="4">
        <v>45342</v>
      </c>
      <c r="E4289" s="3" t="s">
        <v>20</v>
      </c>
      <c r="F4289" s="3" t="s">
        <v>39</v>
      </c>
      <c r="G4289" s="3" t="s">
        <v>4942</v>
      </c>
      <c r="H4289" s="1"/>
      <c r="J4289"/>
      <c r="AC4289" s="5" t="e">
        <f>VLOOKUP(Table1[[#This Row],[Expense Report]],#REF!,3, 0)</f>
        <v>#REF!</v>
      </c>
      <c r="AD4289" t="s">
        <v>11649</v>
      </c>
      <c r="AE4289" t="s">
        <v>11649</v>
      </c>
      <c r="AF4289" t="e">
        <f>MONTH(Table1[[#This Row],[Date Sent]])</f>
        <v>#REF!</v>
      </c>
      <c r="AG4289" t="e">
        <f>YEAR(Table1[[#This Row],[Date Sent]])</f>
        <v>#REF!</v>
      </c>
      <c r="AH4289"/>
    </row>
    <row r="4290" spans="1:34" x14ac:dyDescent="0.2">
      <c r="A4290" t="s">
        <v>325</v>
      </c>
      <c r="B4290" t="s">
        <v>4943</v>
      </c>
      <c r="C4290" s="17">
        <v>109.12</v>
      </c>
      <c r="D4290" s="4">
        <v>45341</v>
      </c>
      <c r="E4290" s="3" t="s">
        <v>21</v>
      </c>
      <c r="F4290" s="3" t="s">
        <v>33</v>
      </c>
      <c r="G4290" s="3" t="s">
        <v>4944</v>
      </c>
      <c r="H4290" s="1"/>
      <c r="J4290"/>
      <c r="AC4290" s="5" t="e">
        <f>VLOOKUP(Table1[[#This Row],[Expense Report]],#REF!,3, 0)</f>
        <v>#REF!</v>
      </c>
      <c r="AD4290" t="s">
        <v>13212</v>
      </c>
      <c r="AE4290" t="s">
        <v>272</v>
      </c>
      <c r="AF4290" t="e">
        <f>MONTH(Table1[[#This Row],[Date Sent]])</f>
        <v>#REF!</v>
      </c>
      <c r="AG4290" t="e">
        <f>YEAR(Table1[[#This Row],[Date Sent]])</f>
        <v>#REF!</v>
      </c>
      <c r="AH4290"/>
    </row>
    <row r="4291" spans="1:34" x14ac:dyDescent="0.2">
      <c r="A4291" t="s">
        <v>2681</v>
      </c>
      <c r="B4291" t="s">
        <v>4945</v>
      </c>
      <c r="C4291" s="17">
        <v>25.61</v>
      </c>
      <c r="D4291" s="4">
        <v>45301</v>
      </c>
      <c r="E4291" s="3" t="s">
        <v>21</v>
      </c>
      <c r="F4291" s="3" t="s">
        <v>33</v>
      </c>
      <c r="G4291" s="3" t="s">
        <v>1070</v>
      </c>
      <c r="H4291" s="1"/>
      <c r="J4291"/>
      <c r="AC4291" s="5" t="e">
        <f>VLOOKUP(Table1[[#This Row],[Expense Report]],#REF!,3, 0)</f>
        <v>#REF!</v>
      </c>
      <c r="AD4291" t="s">
        <v>11649</v>
      </c>
      <c r="AE4291" t="s">
        <v>11649</v>
      </c>
      <c r="AF4291" t="e">
        <f>MONTH(Table1[[#This Row],[Date Sent]])</f>
        <v>#REF!</v>
      </c>
      <c r="AG4291" t="e">
        <f>YEAR(Table1[[#This Row],[Date Sent]])</f>
        <v>#REF!</v>
      </c>
      <c r="AH4291"/>
    </row>
    <row r="4292" spans="1:34" x14ac:dyDescent="0.2">
      <c r="A4292" t="s">
        <v>2681</v>
      </c>
      <c r="B4292" t="s">
        <v>4945</v>
      </c>
      <c r="C4292" s="17">
        <v>31.46</v>
      </c>
      <c r="D4292" s="4">
        <v>45309</v>
      </c>
      <c r="E4292" s="3" t="s">
        <v>24</v>
      </c>
      <c r="F4292" s="3" t="s">
        <v>16</v>
      </c>
      <c r="G4292" s="3" t="s">
        <v>4946</v>
      </c>
      <c r="H4292" s="1"/>
      <c r="J4292"/>
      <c r="AC4292" s="5" t="e">
        <f>VLOOKUP(Table1[[#This Row],[Expense Report]],#REF!,3, 0)</f>
        <v>#REF!</v>
      </c>
      <c r="AD4292" t="s">
        <v>11649</v>
      </c>
      <c r="AE4292" t="s">
        <v>11649</v>
      </c>
      <c r="AF4292" t="e">
        <f>MONTH(Table1[[#This Row],[Date Sent]])</f>
        <v>#REF!</v>
      </c>
      <c r="AG4292" t="e">
        <f>YEAR(Table1[[#This Row],[Date Sent]])</f>
        <v>#REF!</v>
      </c>
      <c r="AH4292"/>
    </row>
    <row r="4293" spans="1:34" x14ac:dyDescent="0.2">
      <c r="A4293" t="s">
        <v>2681</v>
      </c>
      <c r="B4293" t="s">
        <v>4945</v>
      </c>
      <c r="C4293" s="17">
        <v>45.07</v>
      </c>
      <c r="D4293" s="4">
        <v>45316</v>
      </c>
      <c r="E4293" s="3" t="s">
        <v>21</v>
      </c>
      <c r="F4293" s="3" t="s">
        <v>33</v>
      </c>
      <c r="G4293" s="3" t="s">
        <v>4947</v>
      </c>
      <c r="H4293" s="1"/>
      <c r="J4293"/>
      <c r="AC4293" s="5" t="e">
        <f>VLOOKUP(Table1[[#This Row],[Expense Report]],#REF!,3, 0)</f>
        <v>#REF!</v>
      </c>
      <c r="AD4293" t="s">
        <v>11649</v>
      </c>
      <c r="AE4293" t="s">
        <v>11649</v>
      </c>
      <c r="AF4293" t="e">
        <f>MONTH(Table1[[#This Row],[Date Sent]])</f>
        <v>#REF!</v>
      </c>
      <c r="AG4293" t="e">
        <f>YEAR(Table1[[#This Row],[Date Sent]])</f>
        <v>#REF!</v>
      </c>
      <c r="AH4293"/>
    </row>
    <row r="4294" spans="1:34" x14ac:dyDescent="0.2">
      <c r="A4294" t="s">
        <v>2681</v>
      </c>
      <c r="B4294" t="s">
        <v>4945</v>
      </c>
      <c r="C4294" s="17">
        <v>66.5</v>
      </c>
      <c r="D4294" s="4">
        <v>45322</v>
      </c>
      <c r="E4294" s="3" t="s">
        <v>21</v>
      </c>
      <c r="F4294" s="3" t="s">
        <v>33</v>
      </c>
      <c r="G4294" s="3" t="s">
        <v>4948</v>
      </c>
      <c r="H4294" s="1"/>
      <c r="J4294"/>
      <c r="AC4294" s="5" t="e">
        <f>VLOOKUP(Table1[[#This Row],[Expense Report]],#REF!,3, 0)</f>
        <v>#REF!</v>
      </c>
      <c r="AD4294" t="s">
        <v>11649</v>
      </c>
      <c r="AE4294" t="s">
        <v>11649</v>
      </c>
      <c r="AF4294" t="e">
        <f>MONTH(Table1[[#This Row],[Date Sent]])</f>
        <v>#REF!</v>
      </c>
      <c r="AG4294" t="e">
        <f>YEAR(Table1[[#This Row],[Date Sent]])</f>
        <v>#REF!</v>
      </c>
      <c r="AH4294"/>
    </row>
    <row r="4295" spans="1:34" x14ac:dyDescent="0.2">
      <c r="A4295" t="s">
        <v>2681</v>
      </c>
      <c r="B4295" t="s">
        <v>4945</v>
      </c>
      <c r="C4295" s="17">
        <v>48.69</v>
      </c>
      <c r="D4295" s="4">
        <v>45335</v>
      </c>
      <c r="E4295" s="3" t="s">
        <v>21</v>
      </c>
      <c r="F4295" s="3" t="s">
        <v>33</v>
      </c>
      <c r="G4295" s="3" t="s">
        <v>928</v>
      </c>
      <c r="H4295" s="1"/>
      <c r="J4295"/>
      <c r="AC4295" s="5" t="e">
        <f>VLOOKUP(Table1[[#This Row],[Expense Report]],#REF!,3, 0)</f>
        <v>#REF!</v>
      </c>
      <c r="AD4295" t="s">
        <v>11649</v>
      </c>
      <c r="AE4295" t="s">
        <v>11649</v>
      </c>
      <c r="AF4295" t="e">
        <f>MONTH(Table1[[#This Row],[Date Sent]])</f>
        <v>#REF!</v>
      </c>
      <c r="AG4295" t="e">
        <f>YEAR(Table1[[#This Row],[Date Sent]])</f>
        <v>#REF!</v>
      </c>
      <c r="AH4295"/>
    </row>
    <row r="4296" spans="1:34" x14ac:dyDescent="0.2">
      <c r="A4296" t="s">
        <v>2681</v>
      </c>
      <c r="B4296" t="s">
        <v>4945</v>
      </c>
      <c r="C4296" s="17">
        <v>81.42</v>
      </c>
      <c r="D4296" s="4">
        <v>45338</v>
      </c>
      <c r="E4296" s="3" t="s">
        <v>21</v>
      </c>
      <c r="F4296" s="3" t="s">
        <v>17</v>
      </c>
      <c r="G4296" s="3" t="s">
        <v>4949</v>
      </c>
      <c r="H4296" s="1"/>
      <c r="J4296"/>
      <c r="AC4296" s="5" t="e">
        <f>VLOOKUP(Table1[[#This Row],[Expense Report]],#REF!,3, 0)</f>
        <v>#REF!</v>
      </c>
      <c r="AD4296" t="s">
        <v>11649</v>
      </c>
      <c r="AE4296" t="s">
        <v>11649</v>
      </c>
      <c r="AF4296" t="e">
        <f>MONTH(Table1[[#This Row],[Date Sent]])</f>
        <v>#REF!</v>
      </c>
      <c r="AG4296" t="e">
        <f>YEAR(Table1[[#This Row],[Date Sent]])</f>
        <v>#REF!</v>
      </c>
      <c r="AH4296"/>
    </row>
    <row r="4297" spans="1:34" x14ac:dyDescent="0.2">
      <c r="A4297" t="s">
        <v>540</v>
      </c>
      <c r="B4297" t="s">
        <v>4950</v>
      </c>
      <c r="C4297" s="17">
        <v>29.47</v>
      </c>
      <c r="D4297" s="4">
        <v>45314</v>
      </c>
      <c r="E4297" s="3" t="s">
        <v>16</v>
      </c>
      <c r="F4297" s="3" t="s">
        <v>33</v>
      </c>
      <c r="G4297" s="3" t="s">
        <v>1728</v>
      </c>
      <c r="H4297" s="1"/>
      <c r="J4297"/>
      <c r="AC4297" s="5" t="e">
        <f>VLOOKUP(Table1[[#This Row],[Expense Report]],#REF!,3, 0)</f>
        <v>#REF!</v>
      </c>
      <c r="AD4297" t="s">
        <v>14601</v>
      </c>
      <c r="AE4297" t="s">
        <v>272</v>
      </c>
      <c r="AF4297" t="e">
        <f>MONTH(Table1[[#This Row],[Date Sent]])</f>
        <v>#REF!</v>
      </c>
      <c r="AG4297" t="e">
        <f>YEAR(Table1[[#This Row],[Date Sent]])</f>
        <v>#REF!</v>
      </c>
      <c r="AH4297"/>
    </row>
    <row r="4298" spans="1:34" x14ac:dyDescent="0.2">
      <c r="A4298" t="s">
        <v>540</v>
      </c>
      <c r="B4298" t="s">
        <v>4950</v>
      </c>
      <c r="C4298" s="17">
        <v>52.91</v>
      </c>
      <c r="D4298" s="4">
        <v>45326</v>
      </c>
      <c r="E4298" s="3" t="s">
        <v>21</v>
      </c>
      <c r="F4298" s="3" t="s">
        <v>17</v>
      </c>
      <c r="G4298" s="3" t="s">
        <v>4951</v>
      </c>
      <c r="H4298" s="1"/>
      <c r="J4298"/>
      <c r="AC4298" s="5" t="e">
        <f>VLOOKUP(Table1[[#This Row],[Expense Report]],#REF!,3, 0)</f>
        <v>#REF!</v>
      </c>
      <c r="AD4298" t="s">
        <v>14601</v>
      </c>
      <c r="AE4298" t="s">
        <v>272</v>
      </c>
      <c r="AF4298" t="e">
        <f>MONTH(Table1[[#This Row],[Date Sent]])</f>
        <v>#REF!</v>
      </c>
      <c r="AG4298" t="e">
        <f>YEAR(Table1[[#This Row],[Date Sent]])</f>
        <v>#REF!</v>
      </c>
      <c r="AH4298"/>
    </row>
    <row r="4299" spans="1:34" x14ac:dyDescent="0.2">
      <c r="A4299" t="s">
        <v>540</v>
      </c>
      <c r="B4299" t="s">
        <v>4950</v>
      </c>
      <c r="C4299" s="17">
        <v>42.74</v>
      </c>
      <c r="D4299" s="4">
        <v>45326</v>
      </c>
      <c r="E4299" s="3" t="s">
        <v>21</v>
      </c>
      <c r="F4299" s="3" t="s">
        <v>33</v>
      </c>
      <c r="G4299" s="3" t="s">
        <v>4952</v>
      </c>
      <c r="H4299" s="1"/>
      <c r="J4299"/>
      <c r="AC4299" s="5" t="e">
        <f>VLOOKUP(Table1[[#This Row],[Expense Report]],#REF!,3, 0)</f>
        <v>#REF!</v>
      </c>
      <c r="AD4299" t="s">
        <v>14601</v>
      </c>
      <c r="AE4299" t="s">
        <v>272</v>
      </c>
      <c r="AF4299" t="e">
        <f>MONTH(Table1[[#This Row],[Date Sent]])</f>
        <v>#REF!</v>
      </c>
      <c r="AG4299" t="e">
        <f>YEAR(Table1[[#This Row],[Date Sent]])</f>
        <v>#REF!</v>
      </c>
      <c r="AH4299"/>
    </row>
    <row r="4300" spans="1:34" x14ac:dyDescent="0.2">
      <c r="A4300" t="s">
        <v>1678</v>
      </c>
      <c r="B4300" t="s">
        <v>4953</v>
      </c>
      <c r="C4300" s="17">
        <v>20.309999999999999</v>
      </c>
      <c r="D4300" s="4">
        <v>45322</v>
      </c>
      <c r="E4300" s="3" t="s">
        <v>27</v>
      </c>
      <c r="F4300" s="3" t="s">
        <v>53</v>
      </c>
      <c r="G4300" s="3" t="s">
        <v>4954</v>
      </c>
      <c r="H4300" s="1"/>
      <c r="J4300"/>
      <c r="AC4300" s="5" t="e">
        <f>VLOOKUP(Table1[[#This Row],[Expense Report]],#REF!,3, 0)</f>
        <v>#REF!</v>
      </c>
      <c r="AD4300" t="s">
        <v>14725</v>
      </c>
      <c r="AE4300" t="s">
        <v>272</v>
      </c>
      <c r="AF4300" t="e">
        <f>MONTH(Table1[[#This Row],[Date Sent]])</f>
        <v>#REF!</v>
      </c>
      <c r="AG4300" t="e">
        <f>YEAR(Table1[[#This Row],[Date Sent]])</f>
        <v>#REF!</v>
      </c>
      <c r="AH4300"/>
    </row>
    <row r="4301" spans="1:34" x14ac:dyDescent="0.2">
      <c r="A4301" t="s">
        <v>1678</v>
      </c>
      <c r="B4301" t="s">
        <v>4953</v>
      </c>
      <c r="C4301" s="17">
        <v>45.96</v>
      </c>
      <c r="D4301" s="4">
        <v>45336</v>
      </c>
      <c r="E4301" s="3" t="s">
        <v>8</v>
      </c>
      <c r="F4301" s="3" t="s">
        <v>39</v>
      </c>
      <c r="G4301" s="3" t="s">
        <v>4955</v>
      </c>
      <c r="H4301" s="1"/>
      <c r="J4301"/>
      <c r="AC4301" s="5" t="e">
        <f>VLOOKUP(Table1[[#This Row],[Expense Report]],#REF!,3, 0)</f>
        <v>#REF!</v>
      </c>
      <c r="AD4301" t="s">
        <v>14725</v>
      </c>
      <c r="AE4301" t="s">
        <v>272</v>
      </c>
      <c r="AF4301" t="e">
        <f>MONTH(Table1[[#This Row],[Date Sent]])</f>
        <v>#REF!</v>
      </c>
      <c r="AG4301" t="e">
        <f>YEAR(Table1[[#This Row],[Date Sent]])</f>
        <v>#REF!</v>
      </c>
      <c r="AH4301"/>
    </row>
    <row r="4302" spans="1:34" x14ac:dyDescent="0.2">
      <c r="A4302" t="s">
        <v>674</v>
      </c>
      <c r="B4302" t="s">
        <v>4956</v>
      </c>
      <c r="C4302" s="17">
        <v>8.09</v>
      </c>
      <c r="D4302" s="4">
        <v>45299</v>
      </c>
      <c r="E4302" s="3" t="s">
        <v>21</v>
      </c>
      <c r="F4302" s="3" t="s">
        <v>33</v>
      </c>
      <c r="G4302" s="3" t="s">
        <v>3123</v>
      </c>
      <c r="H4302" s="1"/>
      <c r="J4302"/>
      <c r="AC4302" s="5" t="e">
        <f>VLOOKUP(Table1[[#This Row],[Expense Report]],#REF!,3, 0)</f>
        <v>#REF!</v>
      </c>
      <c r="AD4302" t="s">
        <v>14612</v>
      </c>
      <c r="AE4302" t="s">
        <v>272</v>
      </c>
      <c r="AF4302" t="e">
        <f>MONTH(Table1[[#This Row],[Date Sent]])</f>
        <v>#REF!</v>
      </c>
      <c r="AG4302" t="e">
        <f>YEAR(Table1[[#This Row],[Date Sent]])</f>
        <v>#REF!</v>
      </c>
      <c r="AH4302"/>
    </row>
    <row r="4303" spans="1:34" x14ac:dyDescent="0.2">
      <c r="A4303" t="s">
        <v>674</v>
      </c>
      <c r="B4303" t="s">
        <v>4956</v>
      </c>
      <c r="C4303" s="17">
        <v>112.79</v>
      </c>
      <c r="D4303" s="4">
        <v>45299</v>
      </c>
      <c r="E4303" s="3" t="s">
        <v>21</v>
      </c>
      <c r="F4303" s="3" t="s">
        <v>33</v>
      </c>
      <c r="G4303" s="3" t="s">
        <v>4957</v>
      </c>
      <c r="H4303" s="1"/>
      <c r="J4303"/>
      <c r="AC4303" s="5" t="e">
        <f>VLOOKUP(Table1[[#This Row],[Expense Report]],#REF!,3, 0)</f>
        <v>#REF!</v>
      </c>
      <c r="AD4303" t="s">
        <v>14612</v>
      </c>
      <c r="AE4303" t="s">
        <v>272</v>
      </c>
      <c r="AF4303" t="e">
        <f>MONTH(Table1[[#This Row],[Date Sent]])</f>
        <v>#REF!</v>
      </c>
      <c r="AG4303" t="e">
        <f>YEAR(Table1[[#This Row],[Date Sent]])</f>
        <v>#REF!</v>
      </c>
      <c r="AH4303"/>
    </row>
    <row r="4304" spans="1:34" x14ac:dyDescent="0.2">
      <c r="A4304" t="s">
        <v>674</v>
      </c>
      <c r="B4304" t="s">
        <v>4956</v>
      </c>
      <c r="C4304" s="17">
        <v>153.52000000000001</v>
      </c>
      <c r="D4304" s="4">
        <v>45300</v>
      </c>
      <c r="E4304" s="3" t="s">
        <v>21</v>
      </c>
      <c r="F4304" s="3" t="s">
        <v>33</v>
      </c>
      <c r="G4304" s="3" t="s">
        <v>4958</v>
      </c>
      <c r="H4304" s="1"/>
      <c r="J4304"/>
      <c r="AC4304" s="5" t="e">
        <f>VLOOKUP(Table1[[#This Row],[Expense Report]],#REF!,3, 0)</f>
        <v>#REF!</v>
      </c>
      <c r="AD4304" t="s">
        <v>14612</v>
      </c>
      <c r="AE4304" t="s">
        <v>272</v>
      </c>
      <c r="AF4304" t="e">
        <f>MONTH(Table1[[#This Row],[Date Sent]])</f>
        <v>#REF!</v>
      </c>
      <c r="AG4304" t="e">
        <f>YEAR(Table1[[#This Row],[Date Sent]])</f>
        <v>#REF!</v>
      </c>
      <c r="AH4304"/>
    </row>
    <row r="4305" spans="1:34" x14ac:dyDescent="0.2">
      <c r="A4305" t="s">
        <v>674</v>
      </c>
      <c r="B4305" t="s">
        <v>4956</v>
      </c>
      <c r="C4305" s="17">
        <v>13.16</v>
      </c>
      <c r="D4305" s="4">
        <v>45317</v>
      </c>
      <c r="E4305" s="3" t="s">
        <v>21</v>
      </c>
      <c r="F4305" s="3" t="s">
        <v>33</v>
      </c>
      <c r="G4305" s="3" t="s">
        <v>2187</v>
      </c>
      <c r="H4305" s="1"/>
      <c r="J4305"/>
      <c r="AC4305" s="5" t="e">
        <f>VLOOKUP(Table1[[#This Row],[Expense Report]],#REF!,3, 0)</f>
        <v>#REF!</v>
      </c>
      <c r="AD4305" t="s">
        <v>14612</v>
      </c>
      <c r="AE4305" t="s">
        <v>272</v>
      </c>
      <c r="AF4305" t="e">
        <f>MONTH(Table1[[#This Row],[Date Sent]])</f>
        <v>#REF!</v>
      </c>
      <c r="AG4305" t="e">
        <f>YEAR(Table1[[#This Row],[Date Sent]])</f>
        <v>#REF!</v>
      </c>
      <c r="AH4305"/>
    </row>
    <row r="4306" spans="1:34" x14ac:dyDescent="0.2">
      <c r="A4306" t="s">
        <v>674</v>
      </c>
      <c r="B4306" t="s">
        <v>4956</v>
      </c>
      <c r="C4306" s="17">
        <v>48.6</v>
      </c>
      <c r="D4306" s="4">
        <v>45318</v>
      </c>
      <c r="E4306" s="3" t="s">
        <v>21</v>
      </c>
      <c r="F4306" s="3" t="s">
        <v>33</v>
      </c>
      <c r="G4306" s="3" t="s">
        <v>4959</v>
      </c>
      <c r="H4306" s="1"/>
      <c r="J4306"/>
      <c r="AC4306" s="5" t="e">
        <f>VLOOKUP(Table1[[#This Row],[Expense Report]],#REF!,3, 0)</f>
        <v>#REF!</v>
      </c>
      <c r="AD4306" t="s">
        <v>14612</v>
      </c>
      <c r="AE4306" t="s">
        <v>272</v>
      </c>
      <c r="AF4306" t="e">
        <f>MONTH(Table1[[#This Row],[Date Sent]])</f>
        <v>#REF!</v>
      </c>
      <c r="AG4306" t="e">
        <f>YEAR(Table1[[#This Row],[Date Sent]])</f>
        <v>#REF!</v>
      </c>
      <c r="AH4306"/>
    </row>
    <row r="4307" spans="1:34" x14ac:dyDescent="0.2">
      <c r="A4307" t="s">
        <v>674</v>
      </c>
      <c r="B4307" t="s">
        <v>4956</v>
      </c>
      <c r="C4307" s="17">
        <v>27.26</v>
      </c>
      <c r="D4307" s="4">
        <v>45320</v>
      </c>
      <c r="E4307" s="3" t="s">
        <v>8</v>
      </c>
      <c r="F4307" s="3" t="s">
        <v>39</v>
      </c>
      <c r="G4307" s="3" t="s">
        <v>4960</v>
      </c>
      <c r="H4307" s="1"/>
      <c r="J4307"/>
      <c r="AC4307" s="5" t="e">
        <f>VLOOKUP(Table1[[#This Row],[Expense Report]],#REF!,3, 0)</f>
        <v>#REF!</v>
      </c>
      <c r="AD4307" t="s">
        <v>14612</v>
      </c>
      <c r="AE4307" t="s">
        <v>272</v>
      </c>
      <c r="AF4307" t="e">
        <f>MONTH(Table1[[#This Row],[Date Sent]])</f>
        <v>#REF!</v>
      </c>
      <c r="AG4307" t="e">
        <f>YEAR(Table1[[#This Row],[Date Sent]])</f>
        <v>#REF!</v>
      </c>
      <c r="AH4307"/>
    </row>
    <row r="4308" spans="1:34" x14ac:dyDescent="0.2">
      <c r="A4308" t="s">
        <v>674</v>
      </c>
      <c r="B4308" t="s">
        <v>4956</v>
      </c>
      <c r="C4308" s="17">
        <v>9.8699999999999992</v>
      </c>
      <c r="D4308" s="4">
        <v>45321</v>
      </c>
      <c r="E4308" s="3" t="s">
        <v>21</v>
      </c>
      <c r="F4308" s="3" t="s">
        <v>33</v>
      </c>
      <c r="G4308" s="3" t="s">
        <v>2187</v>
      </c>
      <c r="H4308" s="1"/>
      <c r="J4308"/>
      <c r="AC4308" s="5" t="e">
        <f>VLOOKUP(Table1[[#This Row],[Expense Report]],#REF!,3, 0)</f>
        <v>#REF!</v>
      </c>
      <c r="AD4308" t="s">
        <v>14612</v>
      </c>
      <c r="AE4308" t="s">
        <v>272</v>
      </c>
      <c r="AF4308" t="e">
        <f>MONTH(Table1[[#This Row],[Date Sent]])</f>
        <v>#REF!</v>
      </c>
      <c r="AG4308" t="e">
        <f>YEAR(Table1[[#This Row],[Date Sent]])</f>
        <v>#REF!</v>
      </c>
      <c r="AH4308"/>
    </row>
    <row r="4309" spans="1:34" x14ac:dyDescent="0.2">
      <c r="A4309" t="s">
        <v>674</v>
      </c>
      <c r="B4309" t="s">
        <v>4956</v>
      </c>
      <c r="C4309" s="17">
        <v>324</v>
      </c>
      <c r="D4309" s="4">
        <v>45323</v>
      </c>
      <c r="E4309" s="3" t="s">
        <v>20</v>
      </c>
      <c r="F4309" s="3" t="s">
        <v>21</v>
      </c>
      <c r="G4309" s="3" t="s">
        <v>4961</v>
      </c>
      <c r="H4309" s="1"/>
      <c r="J4309"/>
      <c r="AC4309" s="5" t="e">
        <f>VLOOKUP(Table1[[#This Row],[Expense Report]],#REF!,3, 0)</f>
        <v>#REF!</v>
      </c>
      <c r="AD4309" t="s">
        <v>14612</v>
      </c>
      <c r="AE4309" t="s">
        <v>272</v>
      </c>
      <c r="AF4309" t="e">
        <f>MONTH(Table1[[#This Row],[Date Sent]])</f>
        <v>#REF!</v>
      </c>
      <c r="AG4309" t="e">
        <f>YEAR(Table1[[#This Row],[Date Sent]])</f>
        <v>#REF!</v>
      </c>
      <c r="AH4309"/>
    </row>
    <row r="4310" spans="1:34" x14ac:dyDescent="0.2">
      <c r="A4310" t="s">
        <v>674</v>
      </c>
      <c r="B4310" t="s">
        <v>4956</v>
      </c>
      <c r="C4310" s="17">
        <v>58.63</v>
      </c>
      <c r="D4310" s="4">
        <v>45325</v>
      </c>
      <c r="E4310" s="3" t="s">
        <v>21</v>
      </c>
      <c r="F4310" s="3" t="s">
        <v>33</v>
      </c>
      <c r="G4310" s="3" t="s">
        <v>950</v>
      </c>
      <c r="H4310" s="1"/>
      <c r="J4310"/>
      <c r="AC4310" s="5" t="e">
        <f>VLOOKUP(Table1[[#This Row],[Expense Report]],#REF!,3, 0)</f>
        <v>#REF!</v>
      </c>
      <c r="AD4310" t="s">
        <v>14612</v>
      </c>
      <c r="AE4310" t="s">
        <v>272</v>
      </c>
      <c r="AF4310" t="e">
        <f>MONTH(Table1[[#This Row],[Date Sent]])</f>
        <v>#REF!</v>
      </c>
      <c r="AG4310" t="e">
        <f>YEAR(Table1[[#This Row],[Date Sent]])</f>
        <v>#REF!</v>
      </c>
      <c r="AH4310"/>
    </row>
    <row r="4311" spans="1:34" x14ac:dyDescent="0.2">
      <c r="A4311" t="s">
        <v>674</v>
      </c>
      <c r="B4311" t="s">
        <v>4956</v>
      </c>
      <c r="C4311" s="17">
        <v>325.25</v>
      </c>
      <c r="D4311" s="4">
        <v>45327</v>
      </c>
      <c r="E4311" s="3" t="s">
        <v>25</v>
      </c>
      <c r="F4311" s="3" t="s">
        <v>33</v>
      </c>
      <c r="G4311" s="3" t="s">
        <v>4962</v>
      </c>
      <c r="H4311" s="1"/>
      <c r="J4311"/>
      <c r="AC4311" s="5" t="e">
        <f>VLOOKUP(Table1[[#This Row],[Expense Report]],#REF!,3, 0)</f>
        <v>#REF!</v>
      </c>
      <c r="AD4311" t="s">
        <v>14612</v>
      </c>
      <c r="AE4311" t="s">
        <v>272</v>
      </c>
      <c r="AF4311" t="e">
        <f>MONTH(Table1[[#This Row],[Date Sent]])</f>
        <v>#REF!</v>
      </c>
      <c r="AG4311" t="e">
        <f>YEAR(Table1[[#This Row],[Date Sent]])</f>
        <v>#REF!</v>
      </c>
      <c r="AH4311"/>
    </row>
    <row r="4312" spans="1:34" x14ac:dyDescent="0.2">
      <c r="A4312" t="s">
        <v>674</v>
      </c>
      <c r="B4312" t="s">
        <v>4956</v>
      </c>
      <c r="C4312" s="17">
        <v>30.08</v>
      </c>
      <c r="D4312" s="4">
        <v>45328</v>
      </c>
      <c r="E4312" s="3" t="s">
        <v>21</v>
      </c>
      <c r="F4312" s="3" t="s">
        <v>33</v>
      </c>
      <c r="G4312" s="3" t="s">
        <v>4963</v>
      </c>
      <c r="H4312" s="1"/>
      <c r="J4312"/>
      <c r="AC4312" s="5" t="e">
        <f>VLOOKUP(Table1[[#This Row],[Expense Report]],#REF!,3, 0)</f>
        <v>#REF!</v>
      </c>
      <c r="AD4312" t="s">
        <v>14612</v>
      </c>
      <c r="AE4312" t="s">
        <v>272</v>
      </c>
      <c r="AF4312" t="e">
        <f>MONTH(Table1[[#This Row],[Date Sent]])</f>
        <v>#REF!</v>
      </c>
      <c r="AG4312" t="e">
        <f>YEAR(Table1[[#This Row],[Date Sent]])</f>
        <v>#REF!</v>
      </c>
      <c r="AH4312"/>
    </row>
    <row r="4313" spans="1:34" x14ac:dyDescent="0.2">
      <c r="A4313" t="s">
        <v>674</v>
      </c>
      <c r="B4313" t="s">
        <v>4956</v>
      </c>
      <c r="C4313" s="17">
        <v>32.19</v>
      </c>
      <c r="D4313" s="4">
        <v>45328</v>
      </c>
      <c r="E4313" s="3" t="s">
        <v>24</v>
      </c>
      <c r="F4313" s="3" t="s">
        <v>16</v>
      </c>
      <c r="G4313" s="3" t="s">
        <v>4964</v>
      </c>
      <c r="H4313" s="1"/>
      <c r="J4313"/>
      <c r="AC4313" s="5" t="e">
        <f>VLOOKUP(Table1[[#This Row],[Expense Report]],#REF!,3, 0)</f>
        <v>#REF!</v>
      </c>
      <c r="AD4313" t="s">
        <v>14612</v>
      </c>
      <c r="AE4313" t="s">
        <v>272</v>
      </c>
      <c r="AF4313" t="e">
        <f>MONTH(Table1[[#This Row],[Date Sent]])</f>
        <v>#REF!</v>
      </c>
      <c r="AG4313" t="e">
        <f>YEAR(Table1[[#This Row],[Date Sent]])</f>
        <v>#REF!</v>
      </c>
      <c r="AH4313"/>
    </row>
    <row r="4314" spans="1:34" x14ac:dyDescent="0.2">
      <c r="A4314" t="s">
        <v>674</v>
      </c>
      <c r="B4314" t="s">
        <v>4956</v>
      </c>
      <c r="C4314" s="17">
        <v>7.54</v>
      </c>
      <c r="D4314" s="4">
        <v>45328</v>
      </c>
      <c r="E4314" s="3" t="s">
        <v>8</v>
      </c>
      <c r="F4314" s="3" t="s">
        <v>39</v>
      </c>
      <c r="G4314" s="3" t="s">
        <v>4965</v>
      </c>
      <c r="H4314" s="1"/>
      <c r="J4314"/>
      <c r="AC4314" s="5" t="e">
        <f>VLOOKUP(Table1[[#This Row],[Expense Report]],#REF!,3, 0)</f>
        <v>#REF!</v>
      </c>
      <c r="AD4314" t="s">
        <v>14612</v>
      </c>
      <c r="AE4314" t="s">
        <v>272</v>
      </c>
      <c r="AF4314" t="e">
        <f>MONTH(Table1[[#This Row],[Date Sent]])</f>
        <v>#REF!</v>
      </c>
      <c r="AG4314" t="e">
        <f>YEAR(Table1[[#This Row],[Date Sent]])</f>
        <v>#REF!</v>
      </c>
      <c r="AH4314"/>
    </row>
    <row r="4315" spans="1:34" x14ac:dyDescent="0.2">
      <c r="A4315" t="s">
        <v>674</v>
      </c>
      <c r="B4315" t="s">
        <v>4956</v>
      </c>
      <c r="C4315" s="17">
        <v>11.87</v>
      </c>
      <c r="D4315" s="4">
        <v>45331</v>
      </c>
      <c r="E4315" s="3" t="s">
        <v>21</v>
      </c>
      <c r="F4315" s="3" t="s">
        <v>33</v>
      </c>
      <c r="G4315" s="3" t="s">
        <v>2642</v>
      </c>
      <c r="H4315" s="1"/>
      <c r="J4315"/>
      <c r="AC4315" s="5" t="e">
        <f>VLOOKUP(Table1[[#This Row],[Expense Report]],#REF!,3, 0)</f>
        <v>#REF!</v>
      </c>
      <c r="AD4315" t="s">
        <v>14612</v>
      </c>
      <c r="AE4315" t="s">
        <v>272</v>
      </c>
      <c r="AF4315" t="e">
        <f>MONTH(Table1[[#This Row],[Date Sent]])</f>
        <v>#REF!</v>
      </c>
      <c r="AG4315" t="e">
        <f>YEAR(Table1[[#This Row],[Date Sent]])</f>
        <v>#REF!</v>
      </c>
      <c r="AH4315"/>
    </row>
    <row r="4316" spans="1:34" x14ac:dyDescent="0.2">
      <c r="A4316" t="s">
        <v>674</v>
      </c>
      <c r="B4316" t="s">
        <v>4956</v>
      </c>
      <c r="C4316" s="17">
        <v>250.78</v>
      </c>
      <c r="D4316" s="4">
        <v>45334</v>
      </c>
      <c r="E4316" s="3" t="s">
        <v>21</v>
      </c>
      <c r="F4316" s="3" t="s">
        <v>49</v>
      </c>
      <c r="G4316" s="3" t="s">
        <v>4966</v>
      </c>
      <c r="H4316" s="1"/>
      <c r="J4316"/>
      <c r="AC4316" s="5" t="e">
        <f>VLOOKUP(Table1[[#This Row],[Expense Report]],#REF!,3, 0)</f>
        <v>#REF!</v>
      </c>
      <c r="AD4316" t="s">
        <v>14612</v>
      </c>
      <c r="AE4316" t="s">
        <v>272</v>
      </c>
      <c r="AF4316" t="e">
        <f>MONTH(Table1[[#This Row],[Date Sent]])</f>
        <v>#REF!</v>
      </c>
      <c r="AG4316" t="e">
        <f>YEAR(Table1[[#This Row],[Date Sent]])</f>
        <v>#REF!</v>
      </c>
      <c r="AH4316"/>
    </row>
    <row r="4317" spans="1:34" x14ac:dyDescent="0.2">
      <c r="A4317" t="s">
        <v>674</v>
      </c>
      <c r="B4317" t="s">
        <v>4956</v>
      </c>
      <c r="C4317" s="17">
        <v>10.79</v>
      </c>
      <c r="D4317" s="4">
        <v>45334</v>
      </c>
      <c r="E4317" s="3" t="s">
        <v>13</v>
      </c>
      <c r="F4317" s="3" t="s">
        <v>33</v>
      </c>
      <c r="G4317" s="3" t="s">
        <v>4967</v>
      </c>
      <c r="H4317" s="1"/>
      <c r="J4317"/>
      <c r="AC4317" s="5" t="e">
        <f>VLOOKUP(Table1[[#This Row],[Expense Report]],#REF!,3, 0)</f>
        <v>#REF!</v>
      </c>
      <c r="AD4317" t="s">
        <v>14612</v>
      </c>
      <c r="AE4317" t="s">
        <v>272</v>
      </c>
      <c r="AF4317" t="e">
        <f>MONTH(Table1[[#This Row],[Date Sent]])</f>
        <v>#REF!</v>
      </c>
      <c r="AG4317" t="e">
        <f>YEAR(Table1[[#This Row],[Date Sent]])</f>
        <v>#REF!</v>
      </c>
      <c r="AH4317"/>
    </row>
    <row r="4318" spans="1:34" x14ac:dyDescent="0.2">
      <c r="A4318" t="s">
        <v>674</v>
      </c>
      <c r="B4318" t="s">
        <v>4956</v>
      </c>
      <c r="C4318" s="17">
        <v>11.09</v>
      </c>
      <c r="D4318" s="4">
        <v>45335</v>
      </c>
      <c r="E4318" s="3" t="s">
        <v>21</v>
      </c>
      <c r="F4318" s="3" t="s">
        <v>33</v>
      </c>
      <c r="G4318" s="3" t="s">
        <v>4968</v>
      </c>
      <c r="H4318" s="1"/>
      <c r="J4318"/>
      <c r="AC4318" s="5" t="e">
        <f>VLOOKUP(Table1[[#This Row],[Expense Report]],#REF!,3, 0)</f>
        <v>#REF!</v>
      </c>
      <c r="AD4318" t="s">
        <v>14612</v>
      </c>
      <c r="AE4318" t="s">
        <v>272</v>
      </c>
      <c r="AF4318" t="e">
        <f>MONTH(Table1[[#This Row],[Date Sent]])</f>
        <v>#REF!</v>
      </c>
      <c r="AG4318" t="e">
        <f>YEAR(Table1[[#This Row],[Date Sent]])</f>
        <v>#REF!</v>
      </c>
      <c r="AH4318"/>
    </row>
    <row r="4319" spans="1:34" x14ac:dyDescent="0.2">
      <c r="A4319" t="s">
        <v>674</v>
      </c>
      <c r="B4319" t="s">
        <v>4956</v>
      </c>
      <c r="C4319" s="17">
        <v>64</v>
      </c>
      <c r="D4319" s="4">
        <v>45336</v>
      </c>
      <c r="E4319" s="3" t="s">
        <v>21</v>
      </c>
      <c r="F4319" s="3" t="s">
        <v>33</v>
      </c>
      <c r="G4319" s="3" t="s">
        <v>4969</v>
      </c>
      <c r="H4319" s="1"/>
      <c r="J4319"/>
      <c r="AC4319" s="5" t="e">
        <f>VLOOKUP(Table1[[#This Row],[Expense Report]],#REF!,3, 0)</f>
        <v>#REF!</v>
      </c>
      <c r="AD4319" t="s">
        <v>14612</v>
      </c>
      <c r="AE4319" t="s">
        <v>272</v>
      </c>
      <c r="AF4319" t="e">
        <f>MONTH(Table1[[#This Row],[Date Sent]])</f>
        <v>#REF!</v>
      </c>
      <c r="AG4319" t="e">
        <f>YEAR(Table1[[#This Row],[Date Sent]])</f>
        <v>#REF!</v>
      </c>
      <c r="AH4319"/>
    </row>
    <row r="4320" spans="1:34" x14ac:dyDescent="0.2">
      <c r="A4320" t="s">
        <v>674</v>
      </c>
      <c r="B4320" t="s">
        <v>4956</v>
      </c>
      <c r="C4320" s="17">
        <v>20.010000000000002</v>
      </c>
      <c r="D4320" s="4">
        <v>45336</v>
      </c>
      <c r="E4320" s="3" t="s">
        <v>21</v>
      </c>
      <c r="F4320" s="3" t="s">
        <v>33</v>
      </c>
      <c r="G4320" s="3" t="s">
        <v>4970</v>
      </c>
      <c r="H4320" s="1"/>
      <c r="J4320"/>
      <c r="AC4320" s="5" t="e">
        <f>VLOOKUP(Table1[[#This Row],[Expense Report]],#REF!,3, 0)</f>
        <v>#REF!</v>
      </c>
      <c r="AD4320" t="s">
        <v>14612</v>
      </c>
      <c r="AE4320" t="s">
        <v>272</v>
      </c>
      <c r="AF4320" t="e">
        <f>MONTH(Table1[[#This Row],[Date Sent]])</f>
        <v>#REF!</v>
      </c>
      <c r="AG4320" t="e">
        <f>YEAR(Table1[[#This Row],[Date Sent]])</f>
        <v>#REF!</v>
      </c>
      <c r="AH4320"/>
    </row>
    <row r="4321" spans="1:34" x14ac:dyDescent="0.2">
      <c r="A4321" t="s">
        <v>674</v>
      </c>
      <c r="B4321" t="s">
        <v>4956</v>
      </c>
      <c r="C4321" s="17">
        <v>86.38</v>
      </c>
      <c r="D4321" s="4">
        <v>45337</v>
      </c>
      <c r="E4321" s="3" t="s">
        <v>21</v>
      </c>
      <c r="F4321" s="3" t="s">
        <v>49</v>
      </c>
      <c r="G4321" s="3" t="s">
        <v>4971</v>
      </c>
      <c r="H4321" s="1"/>
      <c r="J4321"/>
      <c r="AC4321" s="5" t="e">
        <f>VLOOKUP(Table1[[#This Row],[Expense Report]],#REF!,3, 0)</f>
        <v>#REF!</v>
      </c>
      <c r="AD4321" t="s">
        <v>14612</v>
      </c>
      <c r="AE4321" t="s">
        <v>272</v>
      </c>
      <c r="AF4321" t="e">
        <f>MONTH(Table1[[#This Row],[Date Sent]])</f>
        <v>#REF!</v>
      </c>
      <c r="AG4321" t="e">
        <f>YEAR(Table1[[#This Row],[Date Sent]])</f>
        <v>#REF!</v>
      </c>
      <c r="AH4321"/>
    </row>
    <row r="4322" spans="1:34" x14ac:dyDescent="0.2">
      <c r="A4322" t="s">
        <v>544</v>
      </c>
      <c r="B4322" t="s">
        <v>4972</v>
      </c>
      <c r="C4322" s="17">
        <v>140.59</v>
      </c>
      <c r="D4322" s="4">
        <v>45309</v>
      </c>
      <c r="E4322" s="3" t="s">
        <v>25</v>
      </c>
      <c r="F4322" s="3" t="s">
        <v>33</v>
      </c>
      <c r="G4322" s="3" t="s">
        <v>4973</v>
      </c>
      <c r="H4322" s="1"/>
      <c r="J4322"/>
      <c r="AC4322" s="5" t="e">
        <f>VLOOKUP(Table1[[#This Row],[Expense Report]],#REF!,3, 0)</f>
        <v>#REF!</v>
      </c>
      <c r="AD4322" t="s">
        <v>14647</v>
      </c>
      <c r="AE4322" t="s">
        <v>272</v>
      </c>
      <c r="AF4322" t="e">
        <f>MONTH(Table1[[#This Row],[Date Sent]])</f>
        <v>#REF!</v>
      </c>
      <c r="AG4322" t="e">
        <f>YEAR(Table1[[#This Row],[Date Sent]])</f>
        <v>#REF!</v>
      </c>
      <c r="AH4322"/>
    </row>
    <row r="4323" spans="1:34" x14ac:dyDescent="0.2">
      <c r="A4323" t="s">
        <v>544</v>
      </c>
      <c r="B4323" t="s">
        <v>4972</v>
      </c>
      <c r="C4323" s="17">
        <v>10.69</v>
      </c>
      <c r="D4323" s="4">
        <v>45316</v>
      </c>
      <c r="E4323" s="3" t="s">
        <v>19</v>
      </c>
      <c r="F4323" s="3" t="s">
        <v>33</v>
      </c>
      <c r="G4323" s="3" t="s">
        <v>4974</v>
      </c>
      <c r="H4323" s="1"/>
      <c r="J4323"/>
      <c r="AC4323" s="5" t="e">
        <f>VLOOKUP(Table1[[#This Row],[Expense Report]],#REF!,3, 0)</f>
        <v>#REF!</v>
      </c>
      <c r="AD4323" t="s">
        <v>14647</v>
      </c>
      <c r="AE4323" t="s">
        <v>272</v>
      </c>
      <c r="AF4323" t="e">
        <f>MONTH(Table1[[#This Row],[Date Sent]])</f>
        <v>#REF!</v>
      </c>
      <c r="AG4323" t="e">
        <f>YEAR(Table1[[#This Row],[Date Sent]])</f>
        <v>#REF!</v>
      </c>
      <c r="AH4323"/>
    </row>
    <row r="4324" spans="1:34" x14ac:dyDescent="0.2">
      <c r="A4324" t="s">
        <v>544</v>
      </c>
      <c r="B4324" t="s">
        <v>4972</v>
      </c>
      <c r="C4324" s="17">
        <v>19.34</v>
      </c>
      <c r="D4324" s="4">
        <v>45317</v>
      </c>
      <c r="E4324" s="3" t="s">
        <v>36</v>
      </c>
      <c r="F4324" s="3" t="s">
        <v>18</v>
      </c>
      <c r="G4324" s="3" t="s">
        <v>2613</v>
      </c>
      <c r="H4324" s="1"/>
      <c r="J4324"/>
      <c r="AC4324" s="5" t="e">
        <f>VLOOKUP(Table1[[#This Row],[Expense Report]],#REF!,3, 0)</f>
        <v>#REF!</v>
      </c>
      <c r="AD4324" t="s">
        <v>14647</v>
      </c>
      <c r="AE4324" t="s">
        <v>272</v>
      </c>
      <c r="AF4324" t="e">
        <f>MONTH(Table1[[#This Row],[Date Sent]])</f>
        <v>#REF!</v>
      </c>
      <c r="AG4324" t="e">
        <f>YEAR(Table1[[#This Row],[Date Sent]])</f>
        <v>#REF!</v>
      </c>
      <c r="AH4324"/>
    </row>
    <row r="4325" spans="1:34" x14ac:dyDescent="0.2">
      <c r="A4325" t="s">
        <v>544</v>
      </c>
      <c r="B4325" t="s">
        <v>4972</v>
      </c>
      <c r="C4325" s="17">
        <v>139.97999999999999</v>
      </c>
      <c r="D4325" s="4">
        <v>45320</v>
      </c>
      <c r="E4325" s="3" t="s">
        <v>25</v>
      </c>
      <c r="F4325" s="3" t="s">
        <v>39</v>
      </c>
      <c r="G4325" s="3" t="s">
        <v>4975</v>
      </c>
      <c r="H4325" s="1"/>
      <c r="J4325"/>
      <c r="AC4325" s="5" t="e">
        <f>VLOOKUP(Table1[[#This Row],[Expense Report]],#REF!,3, 0)</f>
        <v>#REF!</v>
      </c>
      <c r="AD4325" t="s">
        <v>14647</v>
      </c>
      <c r="AE4325" t="s">
        <v>272</v>
      </c>
      <c r="AF4325" t="e">
        <f>MONTH(Table1[[#This Row],[Date Sent]])</f>
        <v>#REF!</v>
      </c>
      <c r="AG4325" t="e">
        <f>YEAR(Table1[[#This Row],[Date Sent]])</f>
        <v>#REF!</v>
      </c>
      <c r="AH4325"/>
    </row>
    <row r="4326" spans="1:34" x14ac:dyDescent="0.2">
      <c r="A4326" t="s">
        <v>544</v>
      </c>
      <c r="B4326" t="s">
        <v>4972</v>
      </c>
      <c r="C4326" s="17">
        <v>36.630000000000003</v>
      </c>
      <c r="D4326" s="4">
        <v>45320</v>
      </c>
      <c r="E4326" s="3" t="s">
        <v>17</v>
      </c>
      <c r="F4326" s="3" t="s">
        <v>39</v>
      </c>
      <c r="G4326" s="3" t="s">
        <v>2608</v>
      </c>
      <c r="H4326" s="1"/>
      <c r="J4326"/>
      <c r="AC4326" s="5" t="e">
        <f>VLOOKUP(Table1[[#This Row],[Expense Report]],#REF!,3, 0)</f>
        <v>#REF!</v>
      </c>
      <c r="AD4326" t="s">
        <v>14647</v>
      </c>
      <c r="AE4326" t="s">
        <v>272</v>
      </c>
      <c r="AF4326" t="e">
        <f>MONTH(Table1[[#This Row],[Date Sent]])</f>
        <v>#REF!</v>
      </c>
      <c r="AG4326" t="e">
        <f>YEAR(Table1[[#This Row],[Date Sent]])</f>
        <v>#REF!</v>
      </c>
      <c r="AH4326"/>
    </row>
    <row r="4327" spans="1:34" x14ac:dyDescent="0.2">
      <c r="A4327" t="s">
        <v>544</v>
      </c>
      <c r="B4327" t="s">
        <v>4972</v>
      </c>
      <c r="C4327" s="17">
        <v>29.95</v>
      </c>
      <c r="D4327" s="4">
        <v>45330</v>
      </c>
      <c r="E4327" s="3" t="s">
        <v>17</v>
      </c>
      <c r="F4327" s="3" t="s">
        <v>33</v>
      </c>
      <c r="G4327" s="3" t="s">
        <v>4976</v>
      </c>
      <c r="H4327" s="1"/>
      <c r="J4327"/>
      <c r="AC4327" s="5" t="e">
        <f>VLOOKUP(Table1[[#This Row],[Expense Report]],#REF!,3, 0)</f>
        <v>#REF!</v>
      </c>
      <c r="AD4327" t="s">
        <v>14647</v>
      </c>
      <c r="AE4327" t="s">
        <v>272</v>
      </c>
      <c r="AF4327" t="e">
        <f>MONTH(Table1[[#This Row],[Date Sent]])</f>
        <v>#REF!</v>
      </c>
      <c r="AG4327" t="e">
        <f>YEAR(Table1[[#This Row],[Date Sent]])</f>
        <v>#REF!</v>
      </c>
      <c r="AH4327"/>
    </row>
    <row r="4328" spans="1:34" x14ac:dyDescent="0.2">
      <c r="A4328" t="s">
        <v>544</v>
      </c>
      <c r="B4328" t="s">
        <v>4972</v>
      </c>
      <c r="C4328" s="17">
        <v>-312.42</v>
      </c>
      <c r="D4328" s="4">
        <v>45335</v>
      </c>
      <c r="E4328" s="3" t="s">
        <v>21</v>
      </c>
      <c r="F4328" s="3" t="s">
        <v>33</v>
      </c>
      <c r="G4328" s="3" t="s">
        <v>4977</v>
      </c>
      <c r="H4328" s="1"/>
      <c r="J4328"/>
      <c r="AC4328" s="5" t="e">
        <f>VLOOKUP(Table1[[#This Row],[Expense Report]],#REF!,3, 0)</f>
        <v>#REF!</v>
      </c>
      <c r="AD4328" t="s">
        <v>14647</v>
      </c>
      <c r="AE4328" t="s">
        <v>272</v>
      </c>
      <c r="AF4328" t="e">
        <f>MONTH(Table1[[#This Row],[Date Sent]])</f>
        <v>#REF!</v>
      </c>
      <c r="AG4328" t="e">
        <f>YEAR(Table1[[#This Row],[Date Sent]])</f>
        <v>#REF!</v>
      </c>
      <c r="AH4328"/>
    </row>
    <row r="4329" spans="1:34" x14ac:dyDescent="0.2">
      <c r="A4329" t="s">
        <v>544</v>
      </c>
      <c r="B4329" t="s">
        <v>4972</v>
      </c>
      <c r="C4329" s="17">
        <v>-28.88</v>
      </c>
      <c r="D4329" s="4">
        <v>45335</v>
      </c>
      <c r="E4329" s="3" t="s">
        <v>21</v>
      </c>
      <c r="F4329" s="3" t="s">
        <v>33</v>
      </c>
      <c r="G4329" s="3" t="s">
        <v>4977</v>
      </c>
      <c r="H4329" s="1"/>
      <c r="J4329"/>
      <c r="AC4329" s="5" t="e">
        <f>VLOOKUP(Table1[[#This Row],[Expense Report]],#REF!,3, 0)</f>
        <v>#REF!</v>
      </c>
      <c r="AD4329" t="s">
        <v>14647</v>
      </c>
      <c r="AE4329" t="s">
        <v>272</v>
      </c>
      <c r="AF4329" t="e">
        <f>MONTH(Table1[[#This Row],[Date Sent]])</f>
        <v>#REF!</v>
      </c>
      <c r="AG4329" t="e">
        <f>YEAR(Table1[[#This Row],[Date Sent]])</f>
        <v>#REF!</v>
      </c>
      <c r="AH4329"/>
    </row>
    <row r="4330" spans="1:34" x14ac:dyDescent="0.2">
      <c r="A4330" t="s">
        <v>544</v>
      </c>
      <c r="B4330" t="s">
        <v>4972</v>
      </c>
      <c r="C4330" s="17">
        <v>32.1</v>
      </c>
      <c r="D4330" s="4">
        <v>45335</v>
      </c>
      <c r="E4330" s="3" t="s">
        <v>20</v>
      </c>
      <c r="F4330" s="3" t="s">
        <v>33</v>
      </c>
      <c r="G4330" s="3" t="s">
        <v>4978</v>
      </c>
      <c r="H4330" s="1"/>
      <c r="J4330"/>
      <c r="AC4330" s="5" t="e">
        <f>VLOOKUP(Table1[[#This Row],[Expense Report]],#REF!,3, 0)</f>
        <v>#REF!</v>
      </c>
      <c r="AD4330" t="s">
        <v>14647</v>
      </c>
      <c r="AE4330" t="s">
        <v>272</v>
      </c>
      <c r="AF4330" t="e">
        <f>MONTH(Table1[[#This Row],[Date Sent]])</f>
        <v>#REF!</v>
      </c>
      <c r="AG4330" t="e">
        <f>YEAR(Table1[[#This Row],[Date Sent]])</f>
        <v>#REF!</v>
      </c>
      <c r="AH4330"/>
    </row>
    <row r="4331" spans="1:34" x14ac:dyDescent="0.2">
      <c r="A4331" t="s">
        <v>344</v>
      </c>
      <c r="B4331" t="s">
        <v>4979</v>
      </c>
      <c r="C4331" s="17">
        <v>27.2</v>
      </c>
      <c r="D4331" s="4">
        <v>45310</v>
      </c>
      <c r="E4331" s="3" t="s">
        <v>21</v>
      </c>
      <c r="F4331" s="3" t="s">
        <v>39</v>
      </c>
      <c r="G4331" s="3" t="s">
        <v>4980</v>
      </c>
      <c r="H4331" s="1"/>
      <c r="J4331"/>
      <c r="AC4331" s="5" t="e">
        <f>VLOOKUP(Table1[[#This Row],[Expense Report]],#REF!,3, 0)</f>
        <v>#REF!</v>
      </c>
      <c r="AD4331" t="s">
        <v>11649</v>
      </c>
      <c r="AE4331" t="s">
        <v>11649</v>
      </c>
      <c r="AF4331" t="e">
        <f>MONTH(Table1[[#This Row],[Date Sent]])</f>
        <v>#REF!</v>
      </c>
      <c r="AG4331" t="e">
        <f>YEAR(Table1[[#This Row],[Date Sent]])</f>
        <v>#REF!</v>
      </c>
      <c r="AH4331"/>
    </row>
    <row r="4332" spans="1:34" x14ac:dyDescent="0.2">
      <c r="A4332" t="s">
        <v>344</v>
      </c>
      <c r="B4332" t="s">
        <v>4979</v>
      </c>
      <c r="C4332" s="17">
        <v>79.14</v>
      </c>
      <c r="D4332" s="4">
        <v>45310</v>
      </c>
      <c r="E4332" s="3" t="s">
        <v>21</v>
      </c>
      <c r="F4332" s="3" t="s">
        <v>33</v>
      </c>
      <c r="G4332" s="3" t="s">
        <v>4981</v>
      </c>
      <c r="H4332" s="1"/>
      <c r="J4332"/>
      <c r="AC4332" s="5" t="e">
        <f>VLOOKUP(Table1[[#This Row],[Expense Report]],#REF!,3, 0)</f>
        <v>#REF!</v>
      </c>
      <c r="AD4332" t="s">
        <v>11649</v>
      </c>
      <c r="AE4332" t="s">
        <v>11649</v>
      </c>
      <c r="AF4332" t="e">
        <f>MONTH(Table1[[#This Row],[Date Sent]])</f>
        <v>#REF!</v>
      </c>
      <c r="AG4332" t="e">
        <f>YEAR(Table1[[#This Row],[Date Sent]])</f>
        <v>#REF!</v>
      </c>
      <c r="AH4332"/>
    </row>
    <row r="4333" spans="1:34" x14ac:dyDescent="0.2">
      <c r="A4333" t="s">
        <v>344</v>
      </c>
      <c r="B4333" t="s">
        <v>4979</v>
      </c>
      <c r="C4333" s="17">
        <v>71.290000000000006</v>
      </c>
      <c r="D4333" s="4">
        <v>45311</v>
      </c>
      <c r="E4333" s="3" t="s">
        <v>21</v>
      </c>
      <c r="F4333" s="3" t="s">
        <v>39</v>
      </c>
      <c r="G4333" s="3" t="s">
        <v>4982</v>
      </c>
      <c r="H4333" s="1"/>
      <c r="J4333"/>
      <c r="AC4333" s="5" t="e">
        <f>VLOOKUP(Table1[[#This Row],[Expense Report]],#REF!,3, 0)</f>
        <v>#REF!</v>
      </c>
      <c r="AD4333" t="s">
        <v>11649</v>
      </c>
      <c r="AE4333" t="s">
        <v>11649</v>
      </c>
      <c r="AF4333" t="e">
        <f>MONTH(Table1[[#This Row],[Date Sent]])</f>
        <v>#REF!</v>
      </c>
      <c r="AG4333" t="e">
        <f>YEAR(Table1[[#This Row],[Date Sent]])</f>
        <v>#REF!</v>
      </c>
      <c r="AH4333"/>
    </row>
    <row r="4334" spans="1:34" x14ac:dyDescent="0.2">
      <c r="A4334" t="s">
        <v>344</v>
      </c>
      <c r="B4334" t="s">
        <v>4979</v>
      </c>
      <c r="C4334" s="17">
        <v>52.79</v>
      </c>
      <c r="D4334" s="4">
        <v>45316</v>
      </c>
      <c r="E4334" s="3" t="s">
        <v>21</v>
      </c>
      <c r="F4334" s="3" t="s">
        <v>39</v>
      </c>
      <c r="G4334" s="3" t="s">
        <v>4983</v>
      </c>
      <c r="H4334" s="1"/>
      <c r="J4334"/>
      <c r="AC4334" s="5" t="e">
        <f>VLOOKUP(Table1[[#This Row],[Expense Report]],#REF!,3, 0)</f>
        <v>#REF!</v>
      </c>
      <c r="AD4334" t="s">
        <v>11649</v>
      </c>
      <c r="AE4334" t="s">
        <v>11649</v>
      </c>
      <c r="AF4334" t="e">
        <f>MONTH(Table1[[#This Row],[Date Sent]])</f>
        <v>#REF!</v>
      </c>
      <c r="AG4334" t="e">
        <f>YEAR(Table1[[#This Row],[Date Sent]])</f>
        <v>#REF!</v>
      </c>
      <c r="AH4334"/>
    </row>
    <row r="4335" spans="1:34" x14ac:dyDescent="0.2">
      <c r="A4335" t="s">
        <v>344</v>
      </c>
      <c r="B4335" t="s">
        <v>4979</v>
      </c>
      <c r="C4335" s="17">
        <v>28.3</v>
      </c>
      <c r="D4335" s="4">
        <v>45316</v>
      </c>
      <c r="E4335" s="3" t="s">
        <v>21</v>
      </c>
      <c r="F4335" s="3" t="s">
        <v>39</v>
      </c>
      <c r="G4335" s="3" t="s">
        <v>4984</v>
      </c>
      <c r="H4335" s="1"/>
      <c r="J4335"/>
      <c r="AC4335" s="5" t="e">
        <f>VLOOKUP(Table1[[#This Row],[Expense Report]],#REF!,3, 0)</f>
        <v>#REF!</v>
      </c>
      <c r="AD4335" t="s">
        <v>11649</v>
      </c>
      <c r="AE4335" t="s">
        <v>11649</v>
      </c>
      <c r="AF4335" t="e">
        <f>MONTH(Table1[[#This Row],[Date Sent]])</f>
        <v>#REF!</v>
      </c>
      <c r="AG4335" t="e">
        <f>YEAR(Table1[[#This Row],[Date Sent]])</f>
        <v>#REF!</v>
      </c>
      <c r="AH4335"/>
    </row>
    <row r="4336" spans="1:34" x14ac:dyDescent="0.2">
      <c r="A4336" t="s">
        <v>344</v>
      </c>
      <c r="B4336" t="s">
        <v>4979</v>
      </c>
      <c r="C4336" s="17">
        <v>253.59</v>
      </c>
      <c r="D4336" s="4">
        <v>45317</v>
      </c>
      <c r="E4336" s="3" t="s">
        <v>21</v>
      </c>
      <c r="F4336" s="3" t="s">
        <v>33</v>
      </c>
      <c r="G4336" s="3" t="s">
        <v>1667</v>
      </c>
      <c r="H4336" s="1"/>
      <c r="J4336"/>
      <c r="AC4336" s="5" t="e">
        <f>VLOOKUP(Table1[[#This Row],[Expense Report]],#REF!,3, 0)</f>
        <v>#REF!</v>
      </c>
      <c r="AD4336" t="s">
        <v>11649</v>
      </c>
      <c r="AE4336" t="s">
        <v>11649</v>
      </c>
      <c r="AF4336" t="e">
        <f>MONTH(Table1[[#This Row],[Date Sent]])</f>
        <v>#REF!</v>
      </c>
      <c r="AG4336" t="e">
        <f>YEAR(Table1[[#This Row],[Date Sent]])</f>
        <v>#REF!</v>
      </c>
      <c r="AH4336"/>
    </row>
    <row r="4337" spans="1:34" x14ac:dyDescent="0.2">
      <c r="A4337" t="s">
        <v>344</v>
      </c>
      <c r="B4337" t="s">
        <v>4979</v>
      </c>
      <c r="C4337" s="17">
        <v>64.180000000000007</v>
      </c>
      <c r="D4337" s="4">
        <v>45317</v>
      </c>
      <c r="E4337" s="3" t="s">
        <v>21</v>
      </c>
      <c r="F4337" s="3" t="s">
        <v>49</v>
      </c>
      <c r="G4337" s="3" t="s">
        <v>4562</v>
      </c>
      <c r="H4337" s="1"/>
      <c r="J4337"/>
      <c r="AC4337" s="5" t="e">
        <f>VLOOKUP(Table1[[#This Row],[Expense Report]],#REF!,3, 0)</f>
        <v>#REF!</v>
      </c>
      <c r="AD4337" t="s">
        <v>11649</v>
      </c>
      <c r="AE4337" t="s">
        <v>11649</v>
      </c>
      <c r="AF4337" t="e">
        <f>MONTH(Table1[[#This Row],[Date Sent]])</f>
        <v>#REF!</v>
      </c>
      <c r="AG4337" t="e">
        <f>YEAR(Table1[[#This Row],[Date Sent]])</f>
        <v>#REF!</v>
      </c>
      <c r="AH4337"/>
    </row>
    <row r="4338" spans="1:34" x14ac:dyDescent="0.2">
      <c r="A4338" t="s">
        <v>344</v>
      </c>
      <c r="B4338" t="s">
        <v>4979</v>
      </c>
      <c r="C4338" s="17">
        <v>73.02</v>
      </c>
      <c r="D4338" s="4">
        <v>45317</v>
      </c>
      <c r="E4338" s="3" t="s">
        <v>21</v>
      </c>
      <c r="F4338" s="3" t="s">
        <v>16</v>
      </c>
      <c r="G4338" s="3" t="s">
        <v>4985</v>
      </c>
      <c r="H4338" s="1"/>
      <c r="J4338"/>
      <c r="AC4338" s="5" t="e">
        <f>VLOOKUP(Table1[[#This Row],[Expense Report]],#REF!,3, 0)</f>
        <v>#REF!</v>
      </c>
      <c r="AD4338" t="s">
        <v>11649</v>
      </c>
      <c r="AE4338" t="s">
        <v>11649</v>
      </c>
      <c r="AF4338" t="e">
        <f>MONTH(Table1[[#This Row],[Date Sent]])</f>
        <v>#REF!</v>
      </c>
      <c r="AG4338" t="e">
        <f>YEAR(Table1[[#This Row],[Date Sent]])</f>
        <v>#REF!</v>
      </c>
      <c r="AH4338"/>
    </row>
    <row r="4339" spans="1:34" x14ac:dyDescent="0.2">
      <c r="A4339" t="s">
        <v>344</v>
      </c>
      <c r="B4339" t="s">
        <v>4979</v>
      </c>
      <c r="C4339" s="17">
        <v>64.16</v>
      </c>
      <c r="D4339" s="4">
        <v>45320</v>
      </c>
      <c r="E4339" s="3" t="s">
        <v>21</v>
      </c>
      <c r="F4339" s="3" t="s">
        <v>15</v>
      </c>
      <c r="G4339" s="3" t="s">
        <v>4986</v>
      </c>
      <c r="H4339" s="1"/>
      <c r="J4339"/>
      <c r="AC4339" s="5" t="e">
        <f>VLOOKUP(Table1[[#This Row],[Expense Report]],#REF!,3, 0)</f>
        <v>#REF!</v>
      </c>
      <c r="AD4339" t="s">
        <v>11649</v>
      </c>
      <c r="AE4339" t="s">
        <v>11649</v>
      </c>
      <c r="AF4339" t="e">
        <f>MONTH(Table1[[#This Row],[Date Sent]])</f>
        <v>#REF!</v>
      </c>
      <c r="AG4339" t="e">
        <f>YEAR(Table1[[#This Row],[Date Sent]])</f>
        <v>#REF!</v>
      </c>
      <c r="AH4339"/>
    </row>
    <row r="4340" spans="1:34" x14ac:dyDescent="0.2">
      <c r="A4340" t="s">
        <v>344</v>
      </c>
      <c r="B4340" t="s">
        <v>4979</v>
      </c>
      <c r="C4340" s="17">
        <v>7.03</v>
      </c>
      <c r="D4340" s="4">
        <v>45320</v>
      </c>
      <c r="E4340" s="3" t="s">
        <v>21</v>
      </c>
      <c r="F4340" s="3" t="s">
        <v>39</v>
      </c>
      <c r="G4340" s="3" t="s">
        <v>4987</v>
      </c>
      <c r="H4340" s="1"/>
      <c r="J4340"/>
      <c r="AC4340" s="5" t="e">
        <f>VLOOKUP(Table1[[#This Row],[Expense Report]],#REF!,3, 0)</f>
        <v>#REF!</v>
      </c>
      <c r="AD4340" t="s">
        <v>11649</v>
      </c>
      <c r="AE4340" t="s">
        <v>11649</v>
      </c>
      <c r="AF4340" t="e">
        <f>MONTH(Table1[[#This Row],[Date Sent]])</f>
        <v>#REF!</v>
      </c>
      <c r="AG4340" t="e">
        <f>YEAR(Table1[[#This Row],[Date Sent]])</f>
        <v>#REF!</v>
      </c>
      <c r="AH4340"/>
    </row>
    <row r="4341" spans="1:34" x14ac:dyDescent="0.2">
      <c r="A4341" t="s">
        <v>344</v>
      </c>
      <c r="B4341" t="s">
        <v>4979</v>
      </c>
      <c r="C4341" s="17">
        <v>10.11</v>
      </c>
      <c r="D4341" s="4">
        <v>45321</v>
      </c>
      <c r="E4341" s="3" t="s">
        <v>21</v>
      </c>
      <c r="F4341" s="3" t="s">
        <v>39</v>
      </c>
      <c r="G4341" s="3" t="s">
        <v>4987</v>
      </c>
      <c r="H4341" s="1"/>
      <c r="J4341"/>
      <c r="AC4341" s="5" t="e">
        <f>VLOOKUP(Table1[[#This Row],[Expense Report]],#REF!,3, 0)</f>
        <v>#REF!</v>
      </c>
      <c r="AD4341" t="s">
        <v>11649</v>
      </c>
      <c r="AE4341" t="s">
        <v>11649</v>
      </c>
      <c r="AF4341" t="e">
        <f>MONTH(Table1[[#This Row],[Date Sent]])</f>
        <v>#REF!</v>
      </c>
      <c r="AG4341" t="e">
        <f>YEAR(Table1[[#This Row],[Date Sent]])</f>
        <v>#REF!</v>
      </c>
      <c r="AH4341"/>
    </row>
    <row r="4342" spans="1:34" x14ac:dyDescent="0.2">
      <c r="A4342" t="s">
        <v>344</v>
      </c>
      <c r="B4342" t="s">
        <v>4979</v>
      </c>
      <c r="C4342" s="17">
        <v>122.73</v>
      </c>
      <c r="D4342" s="4">
        <v>45322</v>
      </c>
      <c r="E4342" s="3" t="s">
        <v>21</v>
      </c>
      <c r="F4342" s="3" t="s">
        <v>49</v>
      </c>
      <c r="G4342" s="3" t="s">
        <v>4988</v>
      </c>
      <c r="H4342" s="1"/>
      <c r="J4342"/>
      <c r="AC4342" s="5" t="e">
        <f>VLOOKUP(Table1[[#This Row],[Expense Report]],#REF!,3, 0)</f>
        <v>#REF!</v>
      </c>
      <c r="AD4342" t="s">
        <v>11649</v>
      </c>
      <c r="AE4342" t="s">
        <v>11649</v>
      </c>
      <c r="AF4342" t="e">
        <f>MONTH(Table1[[#This Row],[Date Sent]])</f>
        <v>#REF!</v>
      </c>
      <c r="AG4342" t="e">
        <f>YEAR(Table1[[#This Row],[Date Sent]])</f>
        <v>#REF!</v>
      </c>
      <c r="AH4342"/>
    </row>
    <row r="4343" spans="1:34" x14ac:dyDescent="0.2">
      <c r="A4343" t="s">
        <v>344</v>
      </c>
      <c r="B4343" t="s">
        <v>4979</v>
      </c>
      <c r="C4343" s="17">
        <v>46.93</v>
      </c>
      <c r="D4343" s="4">
        <v>45322</v>
      </c>
      <c r="E4343" s="3" t="s">
        <v>21</v>
      </c>
      <c r="F4343" s="3" t="s">
        <v>15</v>
      </c>
      <c r="G4343" s="3" t="s">
        <v>2708</v>
      </c>
      <c r="H4343" s="1"/>
      <c r="J4343"/>
      <c r="AC4343" s="5" t="e">
        <f>VLOOKUP(Table1[[#This Row],[Expense Report]],#REF!,3, 0)</f>
        <v>#REF!</v>
      </c>
      <c r="AD4343" t="s">
        <v>11649</v>
      </c>
      <c r="AE4343" t="s">
        <v>11649</v>
      </c>
      <c r="AF4343" t="e">
        <f>MONTH(Table1[[#This Row],[Date Sent]])</f>
        <v>#REF!</v>
      </c>
      <c r="AG4343" t="e">
        <f>YEAR(Table1[[#This Row],[Date Sent]])</f>
        <v>#REF!</v>
      </c>
      <c r="AH4343"/>
    </row>
    <row r="4344" spans="1:34" x14ac:dyDescent="0.2">
      <c r="A4344" t="s">
        <v>344</v>
      </c>
      <c r="B4344" t="s">
        <v>4979</v>
      </c>
      <c r="C4344" s="17">
        <v>79.209999999999994</v>
      </c>
      <c r="D4344" s="4">
        <v>45323</v>
      </c>
      <c r="E4344" s="3" t="s">
        <v>21</v>
      </c>
      <c r="F4344" s="3" t="s">
        <v>33</v>
      </c>
      <c r="G4344" s="3" t="s">
        <v>4989</v>
      </c>
      <c r="H4344" s="1"/>
      <c r="J4344"/>
      <c r="AC4344" s="5" t="e">
        <f>VLOOKUP(Table1[[#This Row],[Expense Report]],#REF!,3, 0)</f>
        <v>#REF!</v>
      </c>
      <c r="AD4344" t="s">
        <v>11649</v>
      </c>
      <c r="AE4344" t="s">
        <v>11649</v>
      </c>
      <c r="AF4344" t="e">
        <f>MONTH(Table1[[#This Row],[Date Sent]])</f>
        <v>#REF!</v>
      </c>
      <c r="AG4344" t="e">
        <f>YEAR(Table1[[#This Row],[Date Sent]])</f>
        <v>#REF!</v>
      </c>
      <c r="AH4344"/>
    </row>
    <row r="4345" spans="1:34" x14ac:dyDescent="0.2">
      <c r="A4345" t="s">
        <v>344</v>
      </c>
      <c r="B4345" t="s">
        <v>4979</v>
      </c>
      <c r="C4345" s="17">
        <v>20.38</v>
      </c>
      <c r="D4345" s="4">
        <v>45324</v>
      </c>
      <c r="E4345" s="3" t="s">
        <v>21</v>
      </c>
      <c r="F4345" s="3" t="s">
        <v>40</v>
      </c>
      <c r="G4345" s="3" t="s">
        <v>4990</v>
      </c>
      <c r="H4345" s="1"/>
      <c r="J4345"/>
      <c r="AC4345" s="5" t="e">
        <f>VLOOKUP(Table1[[#This Row],[Expense Report]],#REF!,3, 0)</f>
        <v>#REF!</v>
      </c>
      <c r="AD4345" t="s">
        <v>11649</v>
      </c>
      <c r="AE4345" t="s">
        <v>11649</v>
      </c>
      <c r="AF4345" t="e">
        <f>MONTH(Table1[[#This Row],[Date Sent]])</f>
        <v>#REF!</v>
      </c>
      <c r="AG4345" t="e">
        <f>YEAR(Table1[[#This Row],[Date Sent]])</f>
        <v>#REF!</v>
      </c>
      <c r="AH4345"/>
    </row>
    <row r="4346" spans="1:34" x14ac:dyDescent="0.2">
      <c r="A4346" t="s">
        <v>344</v>
      </c>
      <c r="B4346" t="s">
        <v>4979</v>
      </c>
      <c r="C4346" s="17">
        <v>50.25</v>
      </c>
      <c r="D4346" s="4">
        <v>45324</v>
      </c>
      <c r="E4346" s="3" t="s">
        <v>21</v>
      </c>
      <c r="F4346" s="3" t="s">
        <v>15</v>
      </c>
      <c r="G4346" s="3" t="s">
        <v>2708</v>
      </c>
      <c r="H4346" s="1"/>
      <c r="J4346"/>
      <c r="AC4346" s="5" t="e">
        <f>VLOOKUP(Table1[[#This Row],[Expense Report]],#REF!,3, 0)</f>
        <v>#REF!</v>
      </c>
      <c r="AD4346" t="s">
        <v>11649</v>
      </c>
      <c r="AE4346" t="s">
        <v>11649</v>
      </c>
      <c r="AF4346" t="e">
        <f>MONTH(Table1[[#This Row],[Date Sent]])</f>
        <v>#REF!</v>
      </c>
      <c r="AG4346" t="e">
        <f>YEAR(Table1[[#This Row],[Date Sent]])</f>
        <v>#REF!</v>
      </c>
      <c r="AH4346"/>
    </row>
    <row r="4347" spans="1:34" x14ac:dyDescent="0.2">
      <c r="A4347" t="s">
        <v>344</v>
      </c>
      <c r="B4347" t="s">
        <v>4979</v>
      </c>
      <c r="C4347" s="17">
        <v>9.82</v>
      </c>
      <c r="D4347" s="4">
        <v>45324</v>
      </c>
      <c r="E4347" s="3" t="s">
        <v>21</v>
      </c>
      <c r="F4347" s="3" t="s">
        <v>40</v>
      </c>
      <c r="G4347" s="3" t="s">
        <v>4991</v>
      </c>
      <c r="H4347" s="1"/>
      <c r="J4347"/>
      <c r="AC4347" s="5" t="e">
        <f>VLOOKUP(Table1[[#This Row],[Expense Report]],#REF!,3, 0)</f>
        <v>#REF!</v>
      </c>
      <c r="AD4347" t="s">
        <v>11649</v>
      </c>
      <c r="AE4347" t="s">
        <v>11649</v>
      </c>
      <c r="AF4347" t="e">
        <f>MONTH(Table1[[#This Row],[Date Sent]])</f>
        <v>#REF!</v>
      </c>
      <c r="AG4347" t="e">
        <f>YEAR(Table1[[#This Row],[Date Sent]])</f>
        <v>#REF!</v>
      </c>
      <c r="AH4347"/>
    </row>
    <row r="4348" spans="1:34" x14ac:dyDescent="0.2">
      <c r="A4348" t="s">
        <v>344</v>
      </c>
      <c r="B4348" t="s">
        <v>4979</v>
      </c>
      <c r="C4348" s="17">
        <v>24.64</v>
      </c>
      <c r="D4348" s="4">
        <v>45324</v>
      </c>
      <c r="E4348" s="3" t="s">
        <v>21</v>
      </c>
      <c r="F4348" s="3" t="s">
        <v>18</v>
      </c>
      <c r="G4348" s="3" t="s">
        <v>978</v>
      </c>
      <c r="H4348" s="1"/>
      <c r="J4348"/>
      <c r="AC4348" s="5" t="e">
        <f>VLOOKUP(Table1[[#This Row],[Expense Report]],#REF!,3, 0)</f>
        <v>#REF!</v>
      </c>
      <c r="AD4348" t="s">
        <v>11649</v>
      </c>
      <c r="AE4348" t="s">
        <v>11649</v>
      </c>
      <c r="AF4348" t="e">
        <f>MONTH(Table1[[#This Row],[Date Sent]])</f>
        <v>#REF!</v>
      </c>
      <c r="AG4348" t="e">
        <f>YEAR(Table1[[#This Row],[Date Sent]])</f>
        <v>#REF!</v>
      </c>
      <c r="AH4348"/>
    </row>
    <row r="4349" spans="1:34" x14ac:dyDescent="0.2">
      <c r="A4349" t="s">
        <v>344</v>
      </c>
      <c r="B4349" t="s">
        <v>4979</v>
      </c>
      <c r="C4349" s="17">
        <v>86.47</v>
      </c>
      <c r="D4349" s="4">
        <v>45327</v>
      </c>
      <c r="E4349" s="3" t="s">
        <v>21</v>
      </c>
      <c r="F4349" s="3" t="s">
        <v>15</v>
      </c>
      <c r="G4349" s="3" t="s">
        <v>4992</v>
      </c>
      <c r="H4349" s="1"/>
      <c r="J4349"/>
      <c r="AC4349" s="5" t="e">
        <f>VLOOKUP(Table1[[#This Row],[Expense Report]],#REF!,3, 0)</f>
        <v>#REF!</v>
      </c>
      <c r="AD4349" t="s">
        <v>11649</v>
      </c>
      <c r="AE4349" t="s">
        <v>11649</v>
      </c>
      <c r="AF4349" t="e">
        <f>MONTH(Table1[[#This Row],[Date Sent]])</f>
        <v>#REF!</v>
      </c>
      <c r="AG4349" t="e">
        <f>YEAR(Table1[[#This Row],[Date Sent]])</f>
        <v>#REF!</v>
      </c>
      <c r="AH4349"/>
    </row>
    <row r="4350" spans="1:34" x14ac:dyDescent="0.2">
      <c r="A4350" t="s">
        <v>344</v>
      </c>
      <c r="B4350" t="s">
        <v>4979</v>
      </c>
      <c r="C4350" s="17">
        <v>152.36000000000001</v>
      </c>
      <c r="D4350" s="4">
        <v>45327</v>
      </c>
      <c r="E4350" s="3" t="s">
        <v>21</v>
      </c>
      <c r="F4350" s="3" t="s">
        <v>15</v>
      </c>
      <c r="G4350" s="3" t="s">
        <v>4993</v>
      </c>
      <c r="H4350" s="1"/>
      <c r="J4350"/>
      <c r="AC4350" s="5" t="e">
        <f>VLOOKUP(Table1[[#This Row],[Expense Report]],#REF!,3, 0)</f>
        <v>#REF!</v>
      </c>
      <c r="AD4350" t="s">
        <v>11649</v>
      </c>
      <c r="AE4350" t="s">
        <v>11649</v>
      </c>
      <c r="AF4350" t="e">
        <f>MONTH(Table1[[#This Row],[Date Sent]])</f>
        <v>#REF!</v>
      </c>
      <c r="AG4350" t="e">
        <f>YEAR(Table1[[#This Row],[Date Sent]])</f>
        <v>#REF!</v>
      </c>
      <c r="AH4350"/>
    </row>
    <row r="4351" spans="1:34" x14ac:dyDescent="0.2">
      <c r="A4351" t="s">
        <v>344</v>
      </c>
      <c r="B4351" t="s">
        <v>4979</v>
      </c>
      <c r="C4351" s="17">
        <v>51.1</v>
      </c>
      <c r="D4351" s="4">
        <v>45328</v>
      </c>
      <c r="E4351" s="3" t="s">
        <v>21</v>
      </c>
      <c r="F4351" s="3" t="s">
        <v>15</v>
      </c>
      <c r="G4351" s="3" t="s">
        <v>2708</v>
      </c>
      <c r="H4351" s="1"/>
      <c r="J4351"/>
      <c r="AC4351" s="5" t="e">
        <f>VLOOKUP(Table1[[#This Row],[Expense Report]],#REF!,3, 0)</f>
        <v>#REF!</v>
      </c>
      <c r="AD4351" t="s">
        <v>11649</v>
      </c>
      <c r="AE4351" t="s">
        <v>11649</v>
      </c>
      <c r="AF4351" t="e">
        <f>MONTH(Table1[[#This Row],[Date Sent]])</f>
        <v>#REF!</v>
      </c>
      <c r="AG4351" t="e">
        <f>YEAR(Table1[[#This Row],[Date Sent]])</f>
        <v>#REF!</v>
      </c>
      <c r="AH4351"/>
    </row>
    <row r="4352" spans="1:34" x14ac:dyDescent="0.2">
      <c r="A4352" t="s">
        <v>344</v>
      </c>
      <c r="B4352" t="s">
        <v>4979</v>
      </c>
      <c r="C4352" s="17">
        <v>214</v>
      </c>
      <c r="D4352" s="4">
        <v>45328</v>
      </c>
      <c r="E4352" s="3" t="s">
        <v>21</v>
      </c>
      <c r="F4352" s="3" t="s">
        <v>15</v>
      </c>
      <c r="G4352" s="3" t="s">
        <v>4994</v>
      </c>
      <c r="H4352" s="1"/>
      <c r="J4352"/>
      <c r="AC4352" s="5" t="e">
        <f>VLOOKUP(Table1[[#This Row],[Expense Report]],#REF!,3, 0)</f>
        <v>#REF!</v>
      </c>
      <c r="AD4352" t="s">
        <v>11649</v>
      </c>
      <c r="AE4352" t="s">
        <v>11649</v>
      </c>
      <c r="AF4352" t="e">
        <f>MONTH(Table1[[#This Row],[Date Sent]])</f>
        <v>#REF!</v>
      </c>
      <c r="AG4352" t="e">
        <f>YEAR(Table1[[#This Row],[Date Sent]])</f>
        <v>#REF!</v>
      </c>
      <c r="AH4352"/>
    </row>
    <row r="4353" spans="1:34" x14ac:dyDescent="0.2">
      <c r="A4353" t="s">
        <v>344</v>
      </c>
      <c r="B4353" t="s">
        <v>4979</v>
      </c>
      <c r="C4353" s="17">
        <v>174.37</v>
      </c>
      <c r="D4353" s="4">
        <v>45329</v>
      </c>
      <c r="E4353" s="3" t="s">
        <v>21</v>
      </c>
      <c r="F4353" s="3" t="s">
        <v>17</v>
      </c>
      <c r="G4353" s="3" t="s">
        <v>4995</v>
      </c>
      <c r="H4353" s="1"/>
      <c r="J4353"/>
      <c r="AC4353" s="5" t="e">
        <f>VLOOKUP(Table1[[#This Row],[Expense Report]],#REF!,3, 0)</f>
        <v>#REF!</v>
      </c>
      <c r="AD4353" t="s">
        <v>11649</v>
      </c>
      <c r="AE4353" t="s">
        <v>11649</v>
      </c>
      <c r="AF4353" t="e">
        <f>MONTH(Table1[[#This Row],[Date Sent]])</f>
        <v>#REF!</v>
      </c>
      <c r="AG4353" t="e">
        <f>YEAR(Table1[[#This Row],[Date Sent]])</f>
        <v>#REF!</v>
      </c>
      <c r="AH4353"/>
    </row>
    <row r="4354" spans="1:34" x14ac:dyDescent="0.2">
      <c r="A4354" t="s">
        <v>344</v>
      </c>
      <c r="B4354" t="s">
        <v>4979</v>
      </c>
      <c r="C4354" s="17">
        <v>33.29</v>
      </c>
      <c r="D4354" s="4">
        <v>45329</v>
      </c>
      <c r="E4354" s="3" t="s">
        <v>21</v>
      </c>
      <c r="F4354" s="3" t="s">
        <v>39</v>
      </c>
      <c r="G4354" s="3" t="s">
        <v>4996</v>
      </c>
      <c r="H4354" s="1"/>
      <c r="J4354"/>
      <c r="AC4354" s="5" t="e">
        <f>VLOOKUP(Table1[[#This Row],[Expense Report]],#REF!,3, 0)</f>
        <v>#REF!</v>
      </c>
      <c r="AD4354" t="s">
        <v>11649</v>
      </c>
      <c r="AE4354" t="s">
        <v>11649</v>
      </c>
      <c r="AF4354" t="e">
        <f>MONTH(Table1[[#This Row],[Date Sent]])</f>
        <v>#REF!</v>
      </c>
      <c r="AG4354" t="e">
        <f>YEAR(Table1[[#This Row],[Date Sent]])</f>
        <v>#REF!</v>
      </c>
      <c r="AH4354"/>
    </row>
    <row r="4355" spans="1:34" x14ac:dyDescent="0.2">
      <c r="A4355" t="s">
        <v>344</v>
      </c>
      <c r="B4355" t="s">
        <v>4979</v>
      </c>
      <c r="C4355" s="17">
        <v>38.880000000000003</v>
      </c>
      <c r="D4355" s="4">
        <v>45335</v>
      </c>
      <c r="E4355" s="3" t="s">
        <v>21</v>
      </c>
      <c r="F4355" s="3" t="s">
        <v>33</v>
      </c>
      <c r="G4355" s="3" t="s">
        <v>4981</v>
      </c>
      <c r="H4355" s="1"/>
      <c r="J4355"/>
      <c r="AC4355" s="5" t="e">
        <f>VLOOKUP(Table1[[#This Row],[Expense Report]],#REF!,3, 0)</f>
        <v>#REF!</v>
      </c>
      <c r="AD4355" t="s">
        <v>11649</v>
      </c>
      <c r="AE4355" t="s">
        <v>11649</v>
      </c>
      <c r="AF4355" t="e">
        <f>MONTH(Table1[[#This Row],[Date Sent]])</f>
        <v>#REF!</v>
      </c>
      <c r="AG4355" t="e">
        <f>YEAR(Table1[[#This Row],[Date Sent]])</f>
        <v>#REF!</v>
      </c>
      <c r="AH4355"/>
    </row>
    <row r="4356" spans="1:34" x14ac:dyDescent="0.2">
      <c r="A4356" t="s">
        <v>344</v>
      </c>
      <c r="B4356" t="s">
        <v>4979</v>
      </c>
      <c r="C4356" s="17">
        <v>23.69</v>
      </c>
      <c r="D4356" s="4">
        <v>45335</v>
      </c>
      <c r="E4356" s="3" t="s">
        <v>21</v>
      </c>
      <c r="F4356" s="3" t="s">
        <v>16</v>
      </c>
      <c r="G4356" s="3" t="s">
        <v>4997</v>
      </c>
      <c r="H4356" s="1"/>
      <c r="J4356"/>
      <c r="AC4356" s="5" t="e">
        <f>VLOOKUP(Table1[[#This Row],[Expense Report]],#REF!,3, 0)</f>
        <v>#REF!</v>
      </c>
      <c r="AD4356" t="s">
        <v>11649</v>
      </c>
      <c r="AE4356" t="s">
        <v>11649</v>
      </c>
      <c r="AF4356" t="e">
        <f>MONTH(Table1[[#This Row],[Date Sent]])</f>
        <v>#REF!</v>
      </c>
      <c r="AG4356" t="e">
        <f>YEAR(Table1[[#This Row],[Date Sent]])</f>
        <v>#REF!</v>
      </c>
      <c r="AH4356"/>
    </row>
    <row r="4357" spans="1:34" x14ac:dyDescent="0.2">
      <c r="A4357" t="s">
        <v>285</v>
      </c>
      <c r="B4357" t="s">
        <v>4998</v>
      </c>
      <c r="C4357" s="17">
        <v>13.6</v>
      </c>
      <c r="D4357" s="4">
        <v>45311</v>
      </c>
      <c r="E4357" s="3" t="s">
        <v>21</v>
      </c>
      <c r="F4357" s="3" t="s">
        <v>33</v>
      </c>
      <c r="G4357" s="3" t="s">
        <v>4999</v>
      </c>
      <c r="H4357" s="1"/>
      <c r="J4357"/>
      <c r="AC4357" s="5" t="e">
        <f>VLOOKUP(Table1[[#This Row],[Expense Report]],#REF!,3, 0)</f>
        <v>#REF!</v>
      </c>
      <c r="AD4357" t="s">
        <v>14558</v>
      </c>
      <c r="AE4357" t="s">
        <v>272</v>
      </c>
      <c r="AF4357" t="e">
        <f>MONTH(Table1[[#This Row],[Date Sent]])</f>
        <v>#REF!</v>
      </c>
      <c r="AG4357" t="e">
        <f>YEAR(Table1[[#This Row],[Date Sent]])</f>
        <v>#REF!</v>
      </c>
      <c r="AH4357"/>
    </row>
    <row r="4358" spans="1:34" x14ac:dyDescent="0.2">
      <c r="A4358" t="s">
        <v>285</v>
      </c>
      <c r="B4358" t="s">
        <v>4998</v>
      </c>
      <c r="C4358" s="17">
        <v>249.53</v>
      </c>
      <c r="D4358" s="4">
        <v>45329</v>
      </c>
      <c r="E4358" s="3" t="s">
        <v>21</v>
      </c>
      <c r="F4358" s="3" t="s">
        <v>33</v>
      </c>
      <c r="G4358" s="3" t="s">
        <v>5000</v>
      </c>
      <c r="H4358" s="1"/>
      <c r="J4358"/>
      <c r="AC4358" s="5" t="e">
        <f>VLOOKUP(Table1[[#This Row],[Expense Report]],#REF!,3, 0)</f>
        <v>#REF!</v>
      </c>
      <c r="AD4358" t="s">
        <v>14558</v>
      </c>
      <c r="AE4358" t="s">
        <v>272</v>
      </c>
      <c r="AF4358" t="e">
        <f>MONTH(Table1[[#This Row],[Date Sent]])</f>
        <v>#REF!</v>
      </c>
      <c r="AG4358" t="e">
        <f>YEAR(Table1[[#This Row],[Date Sent]])</f>
        <v>#REF!</v>
      </c>
      <c r="AH4358"/>
    </row>
    <row r="4359" spans="1:34" x14ac:dyDescent="0.2">
      <c r="A4359" t="s">
        <v>285</v>
      </c>
      <c r="B4359" t="s">
        <v>4998</v>
      </c>
      <c r="C4359" s="17">
        <v>131.94</v>
      </c>
      <c r="D4359" s="4">
        <v>45337</v>
      </c>
      <c r="E4359" s="3" t="s">
        <v>21</v>
      </c>
      <c r="F4359" s="3" t="s">
        <v>33</v>
      </c>
      <c r="G4359" s="3" t="s">
        <v>5001</v>
      </c>
      <c r="H4359" s="1"/>
      <c r="J4359"/>
      <c r="AC4359" s="5" t="e">
        <f>VLOOKUP(Table1[[#This Row],[Expense Report]],#REF!,3, 0)</f>
        <v>#REF!</v>
      </c>
      <c r="AD4359" t="s">
        <v>14558</v>
      </c>
      <c r="AE4359" t="s">
        <v>272</v>
      </c>
      <c r="AF4359" t="e">
        <f>MONTH(Table1[[#This Row],[Date Sent]])</f>
        <v>#REF!</v>
      </c>
      <c r="AG4359" t="e">
        <f>YEAR(Table1[[#This Row],[Date Sent]])</f>
        <v>#REF!</v>
      </c>
      <c r="AH4359"/>
    </row>
    <row r="4360" spans="1:34" x14ac:dyDescent="0.2">
      <c r="A4360" t="s">
        <v>285</v>
      </c>
      <c r="B4360" t="s">
        <v>4998</v>
      </c>
      <c r="C4360" s="17">
        <v>7.55</v>
      </c>
      <c r="D4360" s="4">
        <v>45338</v>
      </c>
      <c r="E4360" s="3" t="s">
        <v>6</v>
      </c>
      <c r="F4360" s="3" t="s">
        <v>18</v>
      </c>
      <c r="G4360" s="3" t="s">
        <v>3936</v>
      </c>
      <c r="H4360" s="1"/>
      <c r="J4360"/>
      <c r="AC4360" s="5" t="e">
        <f>VLOOKUP(Table1[[#This Row],[Expense Report]],#REF!,3, 0)</f>
        <v>#REF!</v>
      </c>
      <c r="AD4360" t="s">
        <v>14558</v>
      </c>
      <c r="AE4360" t="s">
        <v>272</v>
      </c>
      <c r="AF4360" t="e">
        <f>MONTH(Table1[[#This Row],[Date Sent]])</f>
        <v>#REF!</v>
      </c>
      <c r="AG4360" t="e">
        <f>YEAR(Table1[[#This Row],[Date Sent]])</f>
        <v>#REF!</v>
      </c>
      <c r="AH4360"/>
    </row>
    <row r="4361" spans="1:34" x14ac:dyDescent="0.2">
      <c r="A4361" t="s">
        <v>2624</v>
      </c>
      <c r="B4361" t="s">
        <v>5002</v>
      </c>
      <c r="C4361" s="17">
        <v>33.64</v>
      </c>
      <c r="D4361" s="4">
        <v>45317</v>
      </c>
      <c r="E4361" s="3" t="s">
        <v>21</v>
      </c>
      <c r="F4361" s="3" t="s">
        <v>33</v>
      </c>
      <c r="G4361" s="3" t="s">
        <v>5003</v>
      </c>
      <c r="H4361" s="1"/>
      <c r="J4361"/>
      <c r="AC4361" s="5" t="e">
        <f>VLOOKUP(Table1[[#This Row],[Expense Report]],#REF!,3, 0)</f>
        <v>#REF!</v>
      </c>
      <c r="AD4361" t="s">
        <v>14652</v>
      </c>
      <c r="AE4361" t="s">
        <v>272</v>
      </c>
      <c r="AF4361" t="e">
        <f>MONTH(Table1[[#This Row],[Date Sent]])</f>
        <v>#REF!</v>
      </c>
      <c r="AG4361" t="e">
        <f>YEAR(Table1[[#This Row],[Date Sent]])</f>
        <v>#REF!</v>
      </c>
      <c r="AH4361"/>
    </row>
    <row r="4362" spans="1:34" x14ac:dyDescent="0.2">
      <c r="A4362" t="s">
        <v>2624</v>
      </c>
      <c r="B4362" t="s">
        <v>5002</v>
      </c>
      <c r="C4362" s="17">
        <v>13.24</v>
      </c>
      <c r="D4362" s="4">
        <v>45322</v>
      </c>
      <c r="E4362" s="3" t="s">
        <v>6</v>
      </c>
      <c r="F4362" s="3" t="s">
        <v>18</v>
      </c>
      <c r="G4362" s="3" t="s">
        <v>2692</v>
      </c>
      <c r="H4362" s="1"/>
      <c r="J4362"/>
      <c r="AC4362" s="5" t="e">
        <f>VLOOKUP(Table1[[#This Row],[Expense Report]],#REF!,3, 0)</f>
        <v>#REF!</v>
      </c>
      <c r="AD4362" t="s">
        <v>14652</v>
      </c>
      <c r="AE4362" t="s">
        <v>272</v>
      </c>
      <c r="AF4362" t="e">
        <f>MONTH(Table1[[#This Row],[Date Sent]])</f>
        <v>#REF!</v>
      </c>
      <c r="AG4362" t="e">
        <f>YEAR(Table1[[#This Row],[Date Sent]])</f>
        <v>#REF!</v>
      </c>
      <c r="AH4362"/>
    </row>
    <row r="4363" spans="1:34" x14ac:dyDescent="0.2">
      <c r="A4363" t="s">
        <v>2624</v>
      </c>
      <c r="B4363" t="s">
        <v>5002</v>
      </c>
      <c r="C4363" s="17">
        <v>18.02</v>
      </c>
      <c r="D4363" s="4">
        <v>45325</v>
      </c>
      <c r="E4363" s="3" t="s">
        <v>21</v>
      </c>
      <c r="F4363" s="3" t="s">
        <v>4</v>
      </c>
      <c r="G4363" s="3" t="s">
        <v>4525</v>
      </c>
      <c r="H4363" s="1"/>
      <c r="J4363"/>
      <c r="AC4363" s="5" t="e">
        <f>VLOOKUP(Table1[[#This Row],[Expense Report]],#REF!,3, 0)</f>
        <v>#REF!</v>
      </c>
      <c r="AD4363" t="s">
        <v>14652</v>
      </c>
      <c r="AE4363" t="s">
        <v>272</v>
      </c>
      <c r="AF4363" t="e">
        <f>MONTH(Table1[[#This Row],[Date Sent]])</f>
        <v>#REF!</v>
      </c>
      <c r="AG4363" t="e">
        <f>YEAR(Table1[[#This Row],[Date Sent]])</f>
        <v>#REF!</v>
      </c>
      <c r="AH4363"/>
    </row>
    <row r="4364" spans="1:34" x14ac:dyDescent="0.2">
      <c r="A4364" t="s">
        <v>2624</v>
      </c>
      <c r="B4364" t="s">
        <v>5002</v>
      </c>
      <c r="C4364" s="17">
        <v>41.84</v>
      </c>
      <c r="D4364" s="4">
        <v>45325</v>
      </c>
      <c r="E4364" s="3" t="s">
        <v>21</v>
      </c>
      <c r="F4364" s="3" t="s">
        <v>33</v>
      </c>
      <c r="G4364" s="3" t="s">
        <v>5004</v>
      </c>
      <c r="H4364" s="1"/>
      <c r="J4364"/>
      <c r="AC4364" s="5" t="e">
        <f>VLOOKUP(Table1[[#This Row],[Expense Report]],#REF!,3, 0)</f>
        <v>#REF!</v>
      </c>
      <c r="AD4364" t="s">
        <v>14652</v>
      </c>
      <c r="AE4364" t="s">
        <v>272</v>
      </c>
      <c r="AF4364" t="e">
        <f>MONTH(Table1[[#This Row],[Date Sent]])</f>
        <v>#REF!</v>
      </c>
      <c r="AG4364" t="e">
        <f>YEAR(Table1[[#This Row],[Date Sent]])</f>
        <v>#REF!</v>
      </c>
      <c r="AH4364"/>
    </row>
    <row r="4365" spans="1:34" x14ac:dyDescent="0.2">
      <c r="A4365" t="s">
        <v>2624</v>
      </c>
      <c r="B4365" t="s">
        <v>5002</v>
      </c>
      <c r="C4365" s="17">
        <v>36.229999999999997</v>
      </c>
      <c r="D4365" s="4">
        <v>45329</v>
      </c>
      <c r="E4365" s="3" t="s">
        <v>21</v>
      </c>
      <c r="F4365" s="3" t="s">
        <v>33</v>
      </c>
      <c r="G4365" s="3" t="s">
        <v>1785</v>
      </c>
      <c r="H4365" s="1"/>
      <c r="J4365"/>
      <c r="AC4365" s="5" t="e">
        <f>VLOOKUP(Table1[[#This Row],[Expense Report]],#REF!,3, 0)</f>
        <v>#REF!</v>
      </c>
      <c r="AD4365" t="s">
        <v>14652</v>
      </c>
      <c r="AE4365" t="s">
        <v>272</v>
      </c>
      <c r="AF4365" t="e">
        <f>MONTH(Table1[[#This Row],[Date Sent]])</f>
        <v>#REF!</v>
      </c>
      <c r="AG4365" t="e">
        <f>YEAR(Table1[[#This Row],[Date Sent]])</f>
        <v>#REF!</v>
      </c>
      <c r="AH4365"/>
    </row>
    <row r="4366" spans="1:34" x14ac:dyDescent="0.2">
      <c r="A4366" t="s">
        <v>2624</v>
      </c>
      <c r="B4366" t="s">
        <v>5002</v>
      </c>
      <c r="C4366" s="17">
        <v>17.649999999999999</v>
      </c>
      <c r="D4366" s="4">
        <v>45330</v>
      </c>
      <c r="E4366" s="3" t="s">
        <v>27</v>
      </c>
      <c r="F4366" s="3" t="s">
        <v>39</v>
      </c>
      <c r="G4366" s="3" t="s">
        <v>5005</v>
      </c>
      <c r="H4366" s="1"/>
      <c r="J4366"/>
      <c r="AC4366" s="5" t="e">
        <f>VLOOKUP(Table1[[#This Row],[Expense Report]],#REF!,3, 0)</f>
        <v>#REF!</v>
      </c>
      <c r="AD4366" t="s">
        <v>14652</v>
      </c>
      <c r="AE4366" t="s">
        <v>272</v>
      </c>
      <c r="AF4366" t="e">
        <f>MONTH(Table1[[#This Row],[Date Sent]])</f>
        <v>#REF!</v>
      </c>
      <c r="AG4366" t="e">
        <f>YEAR(Table1[[#This Row],[Date Sent]])</f>
        <v>#REF!</v>
      </c>
      <c r="AH4366"/>
    </row>
    <row r="4367" spans="1:34" x14ac:dyDescent="0.2">
      <c r="A4367" t="s">
        <v>2624</v>
      </c>
      <c r="B4367" t="s">
        <v>5002</v>
      </c>
      <c r="C4367" s="17">
        <v>35.340000000000003</v>
      </c>
      <c r="D4367" s="4">
        <v>45331</v>
      </c>
      <c r="E4367" s="3" t="s">
        <v>21</v>
      </c>
      <c r="F4367" s="3" t="s">
        <v>33</v>
      </c>
      <c r="G4367" s="3" t="s">
        <v>5006</v>
      </c>
      <c r="H4367" s="1"/>
      <c r="J4367"/>
      <c r="AC4367" s="5" t="e">
        <f>VLOOKUP(Table1[[#This Row],[Expense Report]],#REF!,3, 0)</f>
        <v>#REF!</v>
      </c>
      <c r="AD4367" t="s">
        <v>14652</v>
      </c>
      <c r="AE4367" t="s">
        <v>272</v>
      </c>
      <c r="AF4367" t="e">
        <f>MONTH(Table1[[#This Row],[Date Sent]])</f>
        <v>#REF!</v>
      </c>
      <c r="AG4367" t="e">
        <f>YEAR(Table1[[#This Row],[Date Sent]])</f>
        <v>#REF!</v>
      </c>
      <c r="AH4367"/>
    </row>
    <row r="4368" spans="1:34" x14ac:dyDescent="0.2">
      <c r="A4368" t="s">
        <v>2624</v>
      </c>
      <c r="B4368" t="s">
        <v>5002</v>
      </c>
      <c r="C4368" s="17">
        <v>39.049999999999997</v>
      </c>
      <c r="D4368" s="4">
        <v>45335</v>
      </c>
      <c r="E4368" s="3" t="s">
        <v>21</v>
      </c>
      <c r="F4368" s="3" t="s">
        <v>16</v>
      </c>
      <c r="G4368" s="3" t="s">
        <v>1057</v>
      </c>
      <c r="H4368" s="1"/>
      <c r="J4368"/>
      <c r="AC4368" s="5" t="e">
        <f>VLOOKUP(Table1[[#This Row],[Expense Report]],#REF!,3, 0)</f>
        <v>#REF!</v>
      </c>
      <c r="AD4368" t="s">
        <v>14652</v>
      </c>
      <c r="AE4368" t="s">
        <v>272</v>
      </c>
      <c r="AF4368" t="e">
        <f>MONTH(Table1[[#This Row],[Date Sent]])</f>
        <v>#REF!</v>
      </c>
      <c r="AG4368" t="e">
        <f>YEAR(Table1[[#This Row],[Date Sent]])</f>
        <v>#REF!</v>
      </c>
      <c r="AH4368"/>
    </row>
    <row r="4369" spans="1:34" x14ac:dyDescent="0.2">
      <c r="A4369" t="s">
        <v>2624</v>
      </c>
      <c r="B4369" t="s">
        <v>5002</v>
      </c>
      <c r="C4369" s="17">
        <v>4.6900000000000004</v>
      </c>
      <c r="D4369" s="4">
        <v>45336</v>
      </c>
      <c r="E4369" s="3" t="s">
        <v>24</v>
      </c>
      <c r="F4369" s="3" t="s">
        <v>18</v>
      </c>
      <c r="G4369" s="3" t="s">
        <v>978</v>
      </c>
      <c r="H4369" s="1"/>
      <c r="J4369"/>
      <c r="AC4369" s="5" t="e">
        <f>VLOOKUP(Table1[[#This Row],[Expense Report]],#REF!,3, 0)</f>
        <v>#REF!</v>
      </c>
      <c r="AD4369" t="s">
        <v>14652</v>
      </c>
      <c r="AE4369" t="s">
        <v>272</v>
      </c>
      <c r="AF4369" t="e">
        <f>MONTH(Table1[[#This Row],[Date Sent]])</f>
        <v>#REF!</v>
      </c>
      <c r="AG4369" t="e">
        <f>YEAR(Table1[[#This Row],[Date Sent]])</f>
        <v>#REF!</v>
      </c>
      <c r="AH4369"/>
    </row>
    <row r="4370" spans="1:34" x14ac:dyDescent="0.2">
      <c r="A4370" t="s">
        <v>231</v>
      </c>
      <c r="B4370" t="s">
        <v>5007</v>
      </c>
      <c r="C4370" s="17">
        <v>49.95</v>
      </c>
      <c r="D4370" s="4">
        <v>45329</v>
      </c>
      <c r="E4370" s="3" t="s">
        <v>34</v>
      </c>
      <c r="F4370" s="3" t="s">
        <v>3052</v>
      </c>
      <c r="G4370" s="3" t="s">
        <v>5008</v>
      </c>
      <c r="H4370" s="1"/>
      <c r="J4370"/>
      <c r="AC4370" s="5" t="e">
        <f>VLOOKUP(Table1[[#This Row],[Expense Report]],#REF!,3, 0)</f>
        <v>#REF!</v>
      </c>
      <c r="AD4370" t="s">
        <v>13658</v>
      </c>
      <c r="AE4370" t="s">
        <v>8717</v>
      </c>
      <c r="AF4370" t="e">
        <f>MONTH(Table1[[#This Row],[Date Sent]])</f>
        <v>#REF!</v>
      </c>
      <c r="AG4370" t="e">
        <f>YEAR(Table1[[#This Row],[Date Sent]])</f>
        <v>#REF!</v>
      </c>
      <c r="AH4370"/>
    </row>
    <row r="4371" spans="1:34" x14ac:dyDescent="0.2">
      <c r="A4371" t="s">
        <v>5009</v>
      </c>
      <c r="B4371" t="s">
        <v>5010</v>
      </c>
      <c r="C4371" s="17">
        <v>22.69</v>
      </c>
      <c r="D4371" s="4">
        <v>45341</v>
      </c>
      <c r="E4371" s="3" t="s">
        <v>8</v>
      </c>
      <c r="F4371" s="3" t="s">
        <v>39</v>
      </c>
      <c r="G4371" s="3" t="s">
        <v>5011</v>
      </c>
      <c r="H4371" s="1"/>
      <c r="J4371"/>
      <c r="AC4371" s="5" t="e">
        <f>VLOOKUP(Table1[[#This Row],[Expense Report]],#REF!,3, 0)</f>
        <v>#REF!</v>
      </c>
      <c r="AD4371" t="s">
        <v>13655</v>
      </c>
      <c r="AE4371" t="s">
        <v>243</v>
      </c>
      <c r="AF4371" t="e">
        <f>MONTH(Table1[[#This Row],[Date Sent]])</f>
        <v>#REF!</v>
      </c>
      <c r="AG4371" t="e">
        <f>YEAR(Table1[[#This Row],[Date Sent]])</f>
        <v>#REF!</v>
      </c>
      <c r="AH4371"/>
    </row>
    <row r="4372" spans="1:34" x14ac:dyDescent="0.2">
      <c r="A4372" t="s">
        <v>355</v>
      </c>
      <c r="B4372" t="s">
        <v>5012</v>
      </c>
      <c r="C4372" s="17">
        <v>15.28</v>
      </c>
      <c r="D4372" s="4">
        <v>45287</v>
      </c>
      <c r="E4372" s="3" t="s">
        <v>33</v>
      </c>
      <c r="F4372" s="3" t="s">
        <v>18</v>
      </c>
      <c r="G4372" s="3" t="s">
        <v>984</v>
      </c>
      <c r="H4372" s="1"/>
      <c r="J4372"/>
      <c r="AC4372" s="5" t="e">
        <f>VLOOKUP(Table1[[#This Row],[Expense Report]],#REF!,3, 0)</f>
        <v>#REF!</v>
      </c>
      <c r="AD4372" t="s">
        <v>14535</v>
      </c>
      <c r="AE4372" t="s">
        <v>243</v>
      </c>
      <c r="AF4372" t="e">
        <f>MONTH(Table1[[#This Row],[Date Sent]])</f>
        <v>#REF!</v>
      </c>
      <c r="AG4372" t="e">
        <f>YEAR(Table1[[#This Row],[Date Sent]])</f>
        <v>#REF!</v>
      </c>
      <c r="AH4372"/>
    </row>
    <row r="4373" spans="1:34" x14ac:dyDescent="0.2">
      <c r="A4373" t="s">
        <v>355</v>
      </c>
      <c r="B4373" t="s">
        <v>5012</v>
      </c>
      <c r="C4373" s="17">
        <v>6.94</v>
      </c>
      <c r="D4373" s="4">
        <v>45310</v>
      </c>
      <c r="E4373" s="3" t="s">
        <v>5</v>
      </c>
      <c r="F4373" s="3" t="s">
        <v>33</v>
      </c>
      <c r="G4373" s="3" t="s">
        <v>3159</v>
      </c>
      <c r="H4373" s="1"/>
      <c r="J4373"/>
      <c r="AC4373" s="5" t="e">
        <f>VLOOKUP(Table1[[#This Row],[Expense Report]],#REF!,3, 0)</f>
        <v>#REF!</v>
      </c>
      <c r="AD4373" t="s">
        <v>14535</v>
      </c>
      <c r="AE4373" t="s">
        <v>243</v>
      </c>
      <c r="AF4373" t="e">
        <f>MONTH(Table1[[#This Row],[Date Sent]])</f>
        <v>#REF!</v>
      </c>
      <c r="AG4373" t="e">
        <f>YEAR(Table1[[#This Row],[Date Sent]])</f>
        <v>#REF!</v>
      </c>
      <c r="AH4373"/>
    </row>
    <row r="4374" spans="1:34" x14ac:dyDescent="0.2">
      <c r="A4374" t="s">
        <v>355</v>
      </c>
      <c r="B4374" t="s">
        <v>5012</v>
      </c>
      <c r="C4374" s="17">
        <v>1646.73</v>
      </c>
      <c r="D4374" s="4">
        <v>45323</v>
      </c>
      <c r="E4374" s="3" t="s">
        <v>10</v>
      </c>
      <c r="F4374" s="3" t="s">
        <v>33</v>
      </c>
      <c r="G4374" s="3" t="s">
        <v>5013</v>
      </c>
      <c r="H4374" s="1"/>
      <c r="J4374"/>
      <c r="AC4374" s="5" t="e">
        <f>VLOOKUP(Table1[[#This Row],[Expense Report]],#REF!,3, 0)</f>
        <v>#REF!</v>
      </c>
      <c r="AD4374" t="s">
        <v>14535</v>
      </c>
      <c r="AE4374" t="s">
        <v>243</v>
      </c>
      <c r="AF4374" t="e">
        <f>MONTH(Table1[[#This Row],[Date Sent]])</f>
        <v>#REF!</v>
      </c>
      <c r="AG4374" t="e">
        <f>YEAR(Table1[[#This Row],[Date Sent]])</f>
        <v>#REF!</v>
      </c>
      <c r="AH4374"/>
    </row>
    <row r="4375" spans="1:34" x14ac:dyDescent="0.2">
      <c r="A4375" t="s">
        <v>355</v>
      </c>
      <c r="B4375" t="s">
        <v>5012</v>
      </c>
      <c r="C4375" s="17">
        <v>80.16</v>
      </c>
      <c r="D4375" s="4">
        <v>45334</v>
      </c>
      <c r="E4375" s="3" t="s">
        <v>21</v>
      </c>
      <c r="F4375" s="3" t="s">
        <v>33</v>
      </c>
      <c r="G4375" s="3" t="s">
        <v>2416</v>
      </c>
      <c r="H4375" s="1"/>
      <c r="J4375"/>
      <c r="AC4375" s="5" t="e">
        <f>VLOOKUP(Table1[[#This Row],[Expense Report]],#REF!,3, 0)</f>
        <v>#REF!</v>
      </c>
      <c r="AD4375" t="s">
        <v>14535</v>
      </c>
      <c r="AE4375" t="s">
        <v>243</v>
      </c>
      <c r="AF4375" t="e">
        <f>MONTH(Table1[[#This Row],[Date Sent]])</f>
        <v>#REF!</v>
      </c>
      <c r="AG4375" t="e">
        <f>YEAR(Table1[[#This Row],[Date Sent]])</f>
        <v>#REF!</v>
      </c>
      <c r="AH4375"/>
    </row>
    <row r="4376" spans="1:34" x14ac:dyDescent="0.2">
      <c r="A4376" t="s">
        <v>355</v>
      </c>
      <c r="B4376" t="s">
        <v>5012</v>
      </c>
      <c r="C4376" s="17">
        <v>25.55</v>
      </c>
      <c r="D4376" s="4">
        <v>45336</v>
      </c>
      <c r="E4376" s="3" t="s">
        <v>5</v>
      </c>
      <c r="F4376" s="3" t="s">
        <v>15</v>
      </c>
      <c r="G4376" s="3" t="s">
        <v>5014</v>
      </c>
      <c r="H4376" s="1"/>
      <c r="J4376"/>
      <c r="AC4376" s="5" t="e">
        <f>VLOOKUP(Table1[[#This Row],[Expense Report]],#REF!,3, 0)</f>
        <v>#REF!</v>
      </c>
      <c r="AD4376" t="s">
        <v>14535</v>
      </c>
      <c r="AE4376" t="s">
        <v>243</v>
      </c>
      <c r="AF4376" t="e">
        <f>MONTH(Table1[[#This Row],[Date Sent]])</f>
        <v>#REF!</v>
      </c>
      <c r="AG4376" t="e">
        <f>YEAR(Table1[[#This Row],[Date Sent]])</f>
        <v>#REF!</v>
      </c>
      <c r="AH4376"/>
    </row>
    <row r="4377" spans="1:34" x14ac:dyDescent="0.2">
      <c r="A4377" t="s">
        <v>694</v>
      </c>
      <c r="B4377" t="s">
        <v>5015</v>
      </c>
      <c r="C4377" s="17">
        <v>12.81</v>
      </c>
      <c r="D4377" s="4">
        <v>45339</v>
      </c>
      <c r="E4377" s="3" t="s">
        <v>21</v>
      </c>
      <c r="F4377" s="3" t="s">
        <v>18</v>
      </c>
      <c r="G4377" s="3" t="s">
        <v>2970</v>
      </c>
      <c r="H4377" s="1"/>
      <c r="J4377"/>
      <c r="AC4377" s="5" t="e">
        <f>VLOOKUP(Table1[[#This Row],[Expense Report]],#REF!,3, 0)</f>
        <v>#REF!</v>
      </c>
      <c r="AD4377" t="s">
        <v>14683</v>
      </c>
      <c r="AE4377" t="s">
        <v>198</v>
      </c>
      <c r="AF4377" t="e">
        <f>MONTH(Table1[[#This Row],[Date Sent]])</f>
        <v>#REF!</v>
      </c>
      <c r="AG4377" t="e">
        <f>YEAR(Table1[[#This Row],[Date Sent]])</f>
        <v>#REF!</v>
      </c>
      <c r="AH4377"/>
    </row>
    <row r="4378" spans="1:34" x14ac:dyDescent="0.2">
      <c r="A4378" t="s">
        <v>694</v>
      </c>
      <c r="B4378" t="s">
        <v>5015</v>
      </c>
      <c r="C4378" s="17">
        <v>15.34</v>
      </c>
      <c r="D4378" s="4">
        <v>45340</v>
      </c>
      <c r="E4378" s="3" t="s">
        <v>21</v>
      </c>
      <c r="F4378" s="3" t="s">
        <v>33</v>
      </c>
      <c r="G4378" s="3" t="s">
        <v>1452</v>
      </c>
      <c r="H4378" s="1"/>
      <c r="J4378"/>
      <c r="AC4378" s="5" t="e">
        <f>VLOOKUP(Table1[[#This Row],[Expense Report]],#REF!,3, 0)</f>
        <v>#REF!</v>
      </c>
      <c r="AD4378" t="s">
        <v>14683</v>
      </c>
      <c r="AE4378" t="s">
        <v>198</v>
      </c>
      <c r="AF4378" t="e">
        <f>MONTH(Table1[[#This Row],[Date Sent]])</f>
        <v>#REF!</v>
      </c>
      <c r="AG4378" t="e">
        <f>YEAR(Table1[[#This Row],[Date Sent]])</f>
        <v>#REF!</v>
      </c>
      <c r="AH4378"/>
    </row>
    <row r="4379" spans="1:34" x14ac:dyDescent="0.2">
      <c r="A4379" t="s">
        <v>694</v>
      </c>
      <c r="B4379" t="s">
        <v>5015</v>
      </c>
      <c r="C4379" s="17">
        <v>88.02</v>
      </c>
      <c r="D4379" s="4">
        <v>45343</v>
      </c>
      <c r="E4379" s="3" t="s">
        <v>21</v>
      </c>
      <c r="F4379" s="3" t="s">
        <v>33</v>
      </c>
      <c r="G4379" s="3" t="s">
        <v>5016</v>
      </c>
      <c r="H4379" s="1"/>
      <c r="J4379"/>
      <c r="AC4379" s="5" t="e">
        <f>VLOOKUP(Table1[[#This Row],[Expense Report]],#REF!,3, 0)</f>
        <v>#REF!</v>
      </c>
      <c r="AD4379" t="s">
        <v>14683</v>
      </c>
      <c r="AE4379" t="s">
        <v>198</v>
      </c>
      <c r="AF4379" t="e">
        <f>MONTH(Table1[[#This Row],[Date Sent]])</f>
        <v>#REF!</v>
      </c>
      <c r="AG4379" t="e">
        <f>YEAR(Table1[[#This Row],[Date Sent]])</f>
        <v>#REF!</v>
      </c>
      <c r="AH4379"/>
    </row>
    <row r="4380" spans="1:34" x14ac:dyDescent="0.2">
      <c r="A4380" t="s">
        <v>3288</v>
      </c>
      <c r="B4380" t="s">
        <v>5017</v>
      </c>
      <c r="C4380" s="17">
        <v>237.4</v>
      </c>
      <c r="D4380" s="4">
        <v>45321</v>
      </c>
      <c r="E4380" s="3" t="s">
        <v>14</v>
      </c>
      <c r="F4380" s="3" t="s">
        <v>7</v>
      </c>
      <c r="G4380" s="3" t="s">
        <v>5018</v>
      </c>
      <c r="H4380" s="1"/>
      <c r="J4380"/>
      <c r="AC4380" s="5" t="e">
        <f>VLOOKUP(Table1[[#This Row],[Expense Report]],#REF!,3, 0)</f>
        <v>#REF!</v>
      </c>
      <c r="AD4380" t="s">
        <v>13323</v>
      </c>
      <c r="AE4380" t="s">
        <v>10880</v>
      </c>
      <c r="AF4380" t="e">
        <f>MONTH(Table1[[#This Row],[Date Sent]])</f>
        <v>#REF!</v>
      </c>
      <c r="AG4380" t="e">
        <f>YEAR(Table1[[#This Row],[Date Sent]])</f>
        <v>#REF!</v>
      </c>
      <c r="AH4380"/>
    </row>
    <row r="4381" spans="1:34" x14ac:dyDescent="0.2">
      <c r="A4381" t="s">
        <v>3288</v>
      </c>
      <c r="B4381" t="s">
        <v>5017</v>
      </c>
      <c r="C4381" s="17">
        <v>119.92</v>
      </c>
      <c r="D4381" s="4">
        <v>45345</v>
      </c>
      <c r="E4381" s="3" t="s">
        <v>14</v>
      </c>
      <c r="F4381" s="3" t="s">
        <v>24</v>
      </c>
      <c r="G4381" s="3" t="s">
        <v>5019</v>
      </c>
      <c r="H4381" s="1"/>
      <c r="J4381"/>
      <c r="AC4381" s="5" t="e">
        <f>VLOOKUP(Table1[[#This Row],[Expense Report]],#REF!,3, 0)</f>
        <v>#REF!</v>
      </c>
      <c r="AD4381" t="s">
        <v>13323</v>
      </c>
      <c r="AE4381" t="s">
        <v>10880</v>
      </c>
      <c r="AF4381" t="e">
        <f>MONTH(Table1[[#This Row],[Date Sent]])</f>
        <v>#REF!</v>
      </c>
      <c r="AG4381" t="e">
        <f>YEAR(Table1[[#This Row],[Date Sent]])</f>
        <v>#REF!</v>
      </c>
      <c r="AH4381"/>
    </row>
    <row r="4382" spans="1:34" x14ac:dyDescent="0.2">
      <c r="A4382" t="s">
        <v>1604</v>
      </c>
      <c r="B4382" t="s">
        <v>5020</v>
      </c>
      <c r="C4382" s="17">
        <v>4.2699999999999996</v>
      </c>
      <c r="D4382" s="4">
        <v>45322</v>
      </c>
      <c r="E4382" s="3" t="s">
        <v>20</v>
      </c>
      <c r="F4382" s="3" t="s">
        <v>39</v>
      </c>
      <c r="G4382" s="3" t="s">
        <v>5021</v>
      </c>
      <c r="H4382" s="1"/>
      <c r="J4382"/>
      <c r="AC4382" s="5" t="e">
        <f>VLOOKUP(Table1[[#This Row],[Expense Report]],#REF!,3, 0)</f>
        <v>#REF!</v>
      </c>
      <c r="AD4382" t="s">
        <v>14576</v>
      </c>
      <c r="AE4382" t="s">
        <v>313</v>
      </c>
      <c r="AF4382" t="e">
        <f>MONTH(Table1[[#This Row],[Date Sent]])</f>
        <v>#REF!</v>
      </c>
      <c r="AG4382" t="e">
        <f>YEAR(Table1[[#This Row],[Date Sent]])</f>
        <v>#REF!</v>
      </c>
      <c r="AH4382"/>
    </row>
    <row r="4383" spans="1:34" x14ac:dyDescent="0.2">
      <c r="A4383" t="s">
        <v>1604</v>
      </c>
      <c r="B4383" t="s">
        <v>5020</v>
      </c>
      <c r="C4383" s="17">
        <v>46.22</v>
      </c>
      <c r="D4383" s="4">
        <v>45322</v>
      </c>
      <c r="E4383" s="3" t="s">
        <v>20</v>
      </c>
      <c r="F4383" s="3" t="s">
        <v>39</v>
      </c>
      <c r="G4383" s="3" t="s">
        <v>5022</v>
      </c>
      <c r="H4383" s="1"/>
      <c r="J4383"/>
      <c r="AC4383" s="5" t="e">
        <f>VLOOKUP(Table1[[#This Row],[Expense Report]],#REF!,3, 0)</f>
        <v>#REF!</v>
      </c>
      <c r="AD4383" t="s">
        <v>14576</v>
      </c>
      <c r="AE4383" t="s">
        <v>313</v>
      </c>
      <c r="AF4383" t="e">
        <f>MONTH(Table1[[#This Row],[Date Sent]])</f>
        <v>#REF!</v>
      </c>
      <c r="AG4383" t="e">
        <f>YEAR(Table1[[#This Row],[Date Sent]])</f>
        <v>#REF!</v>
      </c>
      <c r="AH4383"/>
    </row>
    <row r="4384" spans="1:34" x14ac:dyDescent="0.2">
      <c r="A4384" t="s">
        <v>1604</v>
      </c>
      <c r="B4384" t="s">
        <v>5020</v>
      </c>
      <c r="C4384" s="17">
        <v>21.77</v>
      </c>
      <c r="D4384" s="4">
        <v>45323</v>
      </c>
      <c r="E4384" s="3" t="s">
        <v>13</v>
      </c>
      <c r="F4384" s="3" t="s">
        <v>33</v>
      </c>
      <c r="G4384" s="3" t="s">
        <v>5023</v>
      </c>
      <c r="H4384" s="1"/>
      <c r="J4384"/>
      <c r="AC4384" s="5" t="e">
        <f>VLOOKUP(Table1[[#This Row],[Expense Report]],#REF!,3, 0)</f>
        <v>#REF!</v>
      </c>
      <c r="AD4384" t="s">
        <v>14576</v>
      </c>
      <c r="AE4384" t="s">
        <v>313</v>
      </c>
      <c r="AF4384" t="e">
        <f>MONTH(Table1[[#This Row],[Date Sent]])</f>
        <v>#REF!</v>
      </c>
      <c r="AG4384" t="e">
        <f>YEAR(Table1[[#This Row],[Date Sent]])</f>
        <v>#REF!</v>
      </c>
      <c r="AH4384"/>
    </row>
    <row r="4385" spans="1:34" x14ac:dyDescent="0.2">
      <c r="A4385" t="s">
        <v>1604</v>
      </c>
      <c r="B4385" t="s">
        <v>5020</v>
      </c>
      <c r="C4385" s="17">
        <v>27.78</v>
      </c>
      <c r="D4385" s="4">
        <v>45324</v>
      </c>
      <c r="E4385" s="3" t="s">
        <v>21</v>
      </c>
      <c r="F4385" s="3" t="s">
        <v>33</v>
      </c>
      <c r="G4385" s="3" t="s">
        <v>5024</v>
      </c>
      <c r="H4385" s="1"/>
      <c r="J4385"/>
      <c r="AC4385" s="5" t="e">
        <f>VLOOKUP(Table1[[#This Row],[Expense Report]],#REF!,3, 0)</f>
        <v>#REF!</v>
      </c>
      <c r="AD4385" t="s">
        <v>14576</v>
      </c>
      <c r="AE4385" t="s">
        <v>313</v>
      </c>
      <c r="AF4385" t="e">
        <f>MONTH(Table1[[#This Row],[Date Sent]])</f>
        <v>#REF!</v>
      </c>
      <c r="AG4385" t="e">
        <f>YEAR(Table1[[#This Row],[Date Sent]])</f>
        <v>#REF!</v>
      </c>
      <c r="AH4385"/>
    </row>
    <row r="4386" spans="1:34" x14ac:dyDescent="0.2">
      <c r="A4386" t="s">
        <v>1604</v>
      </c>
      <c r="B4386" t="s">
        <v>5020</v>
      </c>
      <c r="C4386" s="17">
        <v>25.55</v>
      </c>
      <c r="D4386" s="4">
        <v>45324</v>
      </c>
      <c r="E4386" s="3" t="s">
        <v>16</v>
      </c>
      <c r="F4386" s="3" t="s">
        <v>15</v>
      </c>
      <c r="G4386" s="3" t="s">
        <v>3055</v>
      </c>
      <c r="H4386" s="1"/>
      <c r="J4386"/>
      <c r="AC4386" s="5" t="e">
        <f>VLOOKUP(Table1[[#This Row],[Expense Report]],#REF!,3, 0)</f>
        <v>#REF!</v>
      </c>
      <c r="AD4386" t="s">
        <v>14576</v>
      </c>
      <c r="AE4386" t="s">
        <v>313</v>
      </c>
      <c r="AF4386" t="e">
        <f>MONTH(Table1[[#This Row],[Date Sent]])</f>
        <v>#REF!</v>
      </c>
      <c r="AG4386" t="e">
        <f>YEAR(Table1[[#This Row],[Date Sent]])</f>
        <v>#REF!</v>
      </c>
      <c r="AH4386"/>
    </row>
    <row r="4387" spans="1:34" x14ac:dyDescent="0.2">
      <c r="A4387" t="s">
        <v>1604</v>
      </c>
      <c r="B4387" t="s">
        <v>5020</v>
      </c>
      <c r="C4387" s="17">
        <v>169.55</v>
      </c>
      <c r="D4387" s="4">
        <v>45329</v>
      </c>
      <c r="E4387" s="3" t="s">
        <v>13</v>
      </c>
      <c r="F4387" s="3" t="s">
        <v>33</v>
      </c>
      <c r="G4387" s="3" t="s">
        <v>5025</v>
      </c>
      <c r="H4387" s="1"/>
      <c r="J4387"/>
      <c r="AC4387" s="5" t="e">
        <f>VLOOKUP(Table1[[#This Row],[Expense Report]],#REF!,3, 0)</f>
        <v>#REF!</v>
      </c>
      <c r="AD4387" t="s">
        <v>14576</v>
      </c>
      <c r="AE4387" t="s">
        <v>313</v>
      </c>
      <c r="AF4387" t="e">
        <f>MONTH(Table1[[#This Row],[Date Sent]])</f>
        <v>#REF!</v>
      </c>
      <c r="AG4387" t="e">
        <f>YEAR(Table1[[#This Row],[Date Sent]])</f>
        <v>#REF!</v>
      </c>
      <c r="AH4387"/>
    </row>
    <row r="4388" spans="1:34" x14ac:dyDescent="0.2">
      <c r="A4388" t="s">
        <v>150</v>
      </c>
      <c r="B4388" t="s">
        <v>5026</v>
      </c>
      <c r="C4388" s="17">
        <v>93.27</v>
      </c>
      <c r="D4388" s="4">
        <v>45341</v>
      </c>
      <c r="E4388" s="3" t="s">
        <v>21</v>
      </c>
      <c r="F4388" s="3" t="s">
        <v>17</v>
      </c>
      <c r="G4388" s="3" t="s">
        <v>5027</v>
      </c>
      <c r="H4388" s="1"/>
      <c r="J4388"/>
      <c r="AC4388" s="5" t="e">
        <f>VLOOKUP(Table1[[#This Row],[Expense Report]],#REF!,3, 0)</f>
        <v>#REF!</v>
      </c>
      <c r="AD4388" t="s">
        <v>11649</v>
      </c>
      <c r="AE4388" t="s">
        <v>11649</v>
      </c>
      <c r="AF4388" t="e">
        <f>MONTH(Table1[[#This Row],[Date Sent]])</f>
        <v>#REF!</v>
      </c>
      <c r="AG4388" t="e">
        <f>YEAR(Table1[[#This Row],[Date Sent]])</f>
        <v>#REF!</v>
      </c>
      <c r="AH4388"/>
    </row>
    <row r="4389" spans="1:34" x14ac:dyDescent="0.2">
      <c r="A4389" t="s">
        <v>150</v>
      </c>
      <c r="B4389" t="s">
        <v>5026</v>
      </c>
      <c r="C4389" s="17">
        <v>134.97</v>
      </c>
      <c r="D4389" s="4">
        <v>45342</v>
      </c>
      <c r="E4389" s="3" t="s">
        <v>21</v>
      </c>
      <c r="F4389" s="3" t="s">
        <v>33</v>
      </c>
      <c r="G4389" s="3" t="s">
        <v>1116</v>
      </c>
      <c r="H4389" s="1"/>
      <c r="J4389"/>
      <c r="AC4389" s="5" t="e">
        <f>VLOOKUP(Table1[[#This Row],[Expense Report]],#REF!,3, 0)</f>
        <v>#REF!</v>
      </c>
      <c r="AD4389" t="s">
        <v>11649</v>
      </c>
      <c r="AE4389" t="s">
        <v>11649</v>
      </c>
      <c r="AF4389" t="e">
        <f>MONTH(Table1[[#This Row],[Date Sent]])</f>
        <v>#REF!</v>
      </c>
      <c r="AG4389" t="e">
        <f>YEAR(Table1[[#This Row],[Date Sent]])</f>
        <v>#REF!</v>
      </c>
      <c r="AH4389"/>
    </row>
    <row r="4390" spans="1:34" x14ac:dyDescent="0.2">
      <c r="A4390" t="s">
        <v>3921</v>
      </c>
      <c r="B4390" t="s">
        <v>5028</v>
      </c>
      <c r="C4390" s="17">
        <v>38.61</v>
      </c>
      <c r="D4390" s="4">
        <v>45338</v>
      </c>
      <c r="E4390" s="3" t="s">
        <v>15</v>
      </c>
      <c r="F4390" s="3" t="s">
        <v>33</v>
      </c>
      <c r="G4390" s="3" t="s">
        <v>5029</v>
      </c>
      <c r="H4390" s="1"/>
      <c r="J4390"/>
      <c r="AC4390" s="5" t="e">
        <f>VLOOKUP(Table1[[#This Row],[Expense Report]],#REF!,3, 0)</f>
        <v>#REF!</v>
      </c>
      <c r="AD4390" t="s">
        <v>14709</v>
      </c>
      <c r="AE4390" t="s">
        <v>243</v>
      </c>
      <c r="AF4390" t="e">
        <f>MONTH(Table1[[#This Row],[Date Sent]])</f>
        <v>#REF!</v>
      </c>
      <c r="AG4390" t="e">
        <f>YEAR(Table1[[#This Row],[Date Sent]])</f>
        <v>#REF!</v>
      </c>
      <c r="AH4390"/>
    </row>
    <row r="4391" spans="1:34" x14ac:dyDescent="0.2">
      <c r="A4391" t="s">
        <v>3921</v>
      </c>
      <c r="B4391" t="s">
        <v>5028</v>
      </c>
      <c r="C4391" s="17">
        <v>48.36</v>
      </c>
      <c r="D4391" s="4">
        <v>45338</v>
      </c>
      <c r="E4391" s="3" t="s">
        <v>15</v>
      </c>
      <c r="F4391" s="3" t="s">
        <v>33</v>
      </c>
      <c r="G4391" s="3" t="s">
        <v>5030</v>
      </c>
      <c r="H4391" s="1"/>
      <c r="J4391"/>
      <c r="AC4391" s="5" t="e">
        <f>VLOOKUP(Table1[[#This Row],[Expense Report]],#REF!,3, 0)</f>
        <v>#REF!</v>
      </c>
      <c r="AD4391" t="s">
        <v>14709</v>
      </c>
      <c r="AE4391" t="s">
        <v>243</v>
      </c>
      <c r="AF4391" t="e">
        <f>MONTH(Table1[[#This Row],[Date Sent]])</f>
        <v>#REF!</v>
      </c>
      <c r="AG4391" t="e">
        <f>YEAR(Table1[[#This Row],[Date Sent]])</f>
        <v>#REF!</v>
      </c>
      <c r="AH4391"/>
    </row>
    <row r="4392" spans="1:34" x14ac:dyDescent="0.2">
      <c r="A4392" t="s">
        <v>3921</v>
      </c>
      <c r="B4392" t="s">
        <v>5028</v>
      </c>
      <c r="C4392" s="17">
        <v>252.71</v>
      </c>
      <c r="D4392" s="4">
        <v>45343</v>
      </c>
      <c r="E4392" s="3" t="s">
        <v>8</v>
      </c>
      <c r="F4392" s="3" t="s">
        <v>17</v>
      </c>
      <c r="G4392" s="3" t="s">
        <v>5031</v>
      </c>
      <c r="H4392" s="1"/>
      <c r="J4392"/>
      <c r="AC4392" s="5" t="e">
        <f>VLOOKUP(Table1[[#This Row],[Expense Report]],#REF!,3, 0)</f>
        <v>#REF!</v>
      </c>
      <c r="AD4392" t="s">
        <v>14709</v>
      </c>
      <c r="AE4392" t="s">
        <v>243</v>
      </c>
      <c r="AF4392" t="e">
        <f>MONTH(Table1[[#This Row],[Date Sent]])</f>
        <v>#REF!</v>
      </c>
      <c r="AG4392" t="e">
        <f>YEAR(Table1[[#This Row],[Date Sent]])</f>
        <v>#REF!</v>
      </c>
      <c r="AH4392"/>
    </row>
    <row r="4393" spans="1:34" x14ac:dyDescent="0.2">
      <c r="A4393" t="s">
        <v>2255</v>
      </c>
      <c r="B4393" t="s">
        <v>5032</v>
      </c>
      <c r="C4393" s="17">
        <v>26.54</v>
      </c>
      <c r="D4393" s="4">
        <v>45315</v>
      </c>
      <c r="E4393" s="3" t="s">
        <v>25</v>
      </c>
      <c r="F4393" s="3" t="s">
        <v>17</v>
      </c>
      <c r="G4393" s="3" t="s">
        <v>5033</v>
      </c>
      <c r="H4393" s="1"/>
      <c r="J4393"/>
      <c r="AC4393" s="5" t="e">
        <f>VLOOKUP(Table1[[#This Row],[Expense Report]],#REF!,3, 0)</f>
        <v>#REF!</v>
      </c>
      <c r="AD4393" t="s">
        <v>14618</v>
      </c>
      <c r="AE4393" t="s">
        <v>182</v>
      </c>
      <c r="AF4393" t="e">
        <f>MONTH(Table1[[#This Row],[Date Sent]])</f>
        <v>#REF!</v>
      </c>
      <c r="AG4393" t="e">
        <f>YEAR(Table1[[#This Row],[Date Sent]])</f>
        <v>#REF!</v>
      </c>
      <c r="AH4393"/>
    </row>
    <row r="4394" spans="1:34" x14ac:dyDescent="0.2">
      <c r="A4394" t="s">
        <v>2255</v>
      </c>
      <c r="B4394" t="s">
        <v>5032</v>
      </c>
      <c r="C4394" s="17">
        <v>12.4</v>
      </c>
      <c r="D4394" s="4">
        <v>45316</v>
      </c>
      <c r="E4394" s="3" t="s">
        <v>25</v>
      </c>
      <c r="F4394" s="3" t="s">
        <v>33</v>
      </c>
      <c r="G4394" s="3" t="s">
        <v>5034</v>
      </c>
      <c r="H4394" s="1"/>
      <c r="J4394"/>
      <c r="AC4394" s="5" t="e">
        <f>VLOOKUP(Table1[[#This Row],[Expense Report]],#REF!,3, 0)</f>
        <v>#REF!</v>
      </c>
      <c r="AD4394" t="s">
        <v>14618</v>
      </c>
      <c r="AE4394" t="s">
        <v>182</v>
      </c>
      <c r="AF4394" t="e">
        <f>MONTH(Table1[[#This Row],[Date Sent]])</f>
        <v>#REF!</v>
      </c>
      <c r="AG4394" t="e">
        <f>YEAR(Table1[[#This Row],[Date Sent]])</f>
        <v>#REF!</v>
      </c>
      <c r="AH4394"/>
    </row>
    <row r="4395" spans="1:34" x14ac:dyDescent="0.2">
      <c r="A4395" t="s">
        <v>2255</v>
      </c>
      <c r="B4395" t="s">
        <v>5032</v>
      </c>
      <c r="C4395" s="17">
        <v>62.69</v>
      </c>
      <c r="D4395" s="4">
        <v>45320</v>
      </c>
      <c r="E4395" s="3" t="s">
        <v>25</v>
      </c>
      <c r="F4395" s="3" t="s">
        <v>33</v>
      </c>
      <c r="G4395" s="3" t="s">
        <v>5035</v>
      </c>
      <c r="H4395" s="1"/>
      <c r="J4395"/>
      <c r="AC4395" s="5" t="e">
        <f>VLOOKUP(Table1[[#This Row],[Expense Report]],#REF!,3, 0)</f>
        <v>#REF!</v>
      </c>
      <c r="AD4395" t="s">
        <v>14618</v>
      </c>
      <c r="AE4395" t="s">
        <v>182</v>
      </c>
      <c r="AF4395" t="e">
        <f>MONTH(Table1[[#This Row],[Date Sent]])</f>
        <v>#REF!</v>
      </c>
      <c r="AG4395" t="e">
        <f>YEAR(Table1[[#This Row],[Date Sent]])</f>
        <v>#REF!</v>
      </c>
      <c r="AH4395"/>
    </row>
    <row r="4396" spans="1:34" x14ac:dyDescent="0.2">
      <c r="A4396" t="s">
        <v>2255</v>
      </c>
      <c r="B4396" t="s">
        <v>5032</v>
      </c>
      <c r="C4396" s="17">
        <v>18.88</v>
      </c>
      <c r="D4396" s="4">
        <v>45320</v>
      </c>
      <c r="E4396" s="3" t="s">
        <v>25</v>
      </c>
      <c r="F4396" s="3" t="s">
        <v>39</v>
      </c>
      <c r="G4396" s="3" t="s">
        <v>5036</v>
      </c>
      <c r="H4396" s="1"/>
      <c r="J4396"/>
      <c r="AC4396" s="5" t="e">
        <f>VLOOKUP(Table1[[#This Row],[Expense Report]],#REF!,3, 0)</f>
        <v>#REF!</v>
      </c>
      <c r="AD4396" t="s">
        <v>14618</v>
      </c>
      <c r="AE4396" t="s">
        <v>182</v>
      </c>
      <c r="AF4396" t="e">
        <f>MONTH(Table1[[#This Row],[Date Sent]])</f>
        <v>#REF!</v>
      </c>
      <c r="AG4396" t="e">
        <f>YEAR(Table1[[#This Row],[Date Sent]])</f>
        <v>#REF!</v>
      </c>
      <c r="AH4396"/>
    </row>
    <row r="4397" spans="1:34" x14ac:dyDescent="0.2">
      <c r="A4397" t="s">
        <v>2255</v>
      </c>
      <c r="B4397" t="s">
        <v>5032</v>
      </c>
      <c r="C4397" s="17">
        <v>302.33</v>
      </c>
      <c r="D4397" s="4">
        <v>45322</v>
      </c>
      <c r="E4397" s="3" t="s">
        <v>25</v>
      </c>
      <c r="F4397" s="3" t="s">
        <v>9</v>
      </c>
      <c r="G4397" s="3" t="s">
        <v>5037</v>
      </c>
      <c r="H4397" s="1"/>
      <c r="J4397"/>
      <c r="AC4397" s="5" t="e">
        <f>VLOOKUP(Table1[[#This Row],[Expense Report]],#REF!,3, 0)</f>
        <v>#REF!</v>
      </c>
      <c r="AD4397" t="s">
        <v>14618</v>
      </c>
      <c r="AE4397" t="s">
        <v>182</v>
      </c>
      <c r="AF4397" t="e">
        <f>MONTH(Table1[[#This Row],[Date Sent]])</f>
        <v>#REF!</v>
      </c>
      <c r="AG4397" t="e">
        <f>YEAR(Table1[[#This Row],[Date Sent]])</f>
        <v>#REF!</v>
      </c>
      <c r="AH4397"/>
    </row>
    <row r="4398" spans="1:34" x14ac:dyDescent="0.2">
      <c r="A4398" t="s">
        <v>2255</v>
      </c>
      <c r="B4398" t="s">
        <v>5032</v>
      </c>
      <c r="C4398" s="17">
        <v>79.010000000000005</v>
      </c>
      <c r="D4398" s="4">
        <v>45322</v>
      </c>
      <c r="E4398" s="3" t="s">
        <v>25</v>
      </c>
      <c r="F4398" s="3" t="s">
        <v>33</v>
      </c>
      <c r="G4398" s="3" t="s">
        <v>5038</v>
      </c>
      <c r="H4398" s="1"/>
      <c r="J4398"/>
      <c r="AC4398" s="5" t="e">
        <f>VLOOKUP(Table1[[#This Row],[Expense Report]],#REF!,3, 0)</f>
        <v>#REF!</v>
      </c>
      <c r="AD4398" t="s">
        <v>14618</v>
      </c>
      <c r="AE4398" t="s">
        <v>182</v>
      </c>
      <c r="AF4398" t="e">
        <f>MONTH(Table1[[#This Row],[Date Sent]])</f>
        <v>#REF!</v>
      </c>
      <c r="AG4398" t="e">
        <f>YEAR(Table1[[#This Row],[Date Sent]])</f>
        <v>#REF!</v>
      </c>
      <c r="AH4398"/>
    </row>
    <row r="4399" spans="1:34" x14ac:dyDescent="0.2">
      <c r="A4399" t="s">
        <v>2255</v>
      </c>
      <c r="B4399" t="s">
        <v>5032</v>
      </c>
      <c r="C4399" s="17">
        <v>50.36</v>
      </c>
      <c r="D4399" s="4">
        <v>45323</v>
      </c>
      <c r="E4399" s="3" t="s">
        <v>25</v>
      </c>
      <c r="F4399" s="3" t="s">
        <v>9</v>
      </c>
      <c r="G4399" s="3" t="s">
        <v>5039</v>
      </c>
      <c r="H4399" s="1"/>
      <c r="J4399"/>
      <c r="AC4399" s="5" t="e">
        <f>VLOOKUP(Table1[[#This Row],[Expense Report]],#REF!,3, 0)</f>
        <v>#REF!</v>
      </c>
      <c r="AD4399" t="s">
        <v>14618</v>
      </c>
      <c r="AE4399" t="s">
        <v>182</v>
      </c>
      <c r="AF4399" t="e">
        <f>MONTH(Table1[[#This Row],[Date Sent]])</f>
        <v>#REF!</v>
      </c>
      <c r="AG4399" t="e">
        <f>YEAR(Table1[[#This Row],[Date Sent]])</f>
        <v>#REF!</v>
      </c>
      <c r="AH4399"/>
    </row>
    <row r="4400" spans="1:34" x14ac:dyDescent="0.2">
      <c r="A4400" t="s">
        <v>2255</v>
      </c>
      <c r="B4400" t="s">
        <v>5032</v>
      </c>
      <c r="C4400" s="17">
        <v>55.47</v>
      </c>
      <c r="D4400" s="4">
        <v>45323</v>
      </c>
      <c r="E4400" s="3" t="s">
        <v>25</v>
      </c>
      <c r="F4400" s="3" t="s">
        <v>39</v>
      </c>
      <c r="G4400" s="3" t="s">
        <v>5040</v>
      </c>
      <c r="H4400" s="1"/>
      <c r="J4400"/>
      <c r="AC4400" s="5" t="e">
        <f>VLOOKUP(Table1[[#This Row],[Expense Report]],#REF!,3, 0)</f>
        <v>#REF!</v>
      </c>
      <c r="AD4400" t="s">
        <v>14618</v>
      </c>
      <c r="AE4400" t="s">
        <v>182</v>
      </c>
      <c r="AF4400" t="e">
        <f>MONTH(Table1[[#This Row],[Date Sent]])</f>
        <v>#REF!</v>
      </c>
      <c r="AG4400" t="e">
        <f>YEAR(Table1[[#This Row],[Date Sent]])</f>
        <v>#REF!</v>
      </c>
      <c r="AH4400"/>
    </row>
    <row r="4401" spans="1:34" x14ac:dyDescent="0.2">
      <c r="A4401" t="s">
        <v>2255</v>
      </c>
      <c r="B4401" t="s">
        <v>5032</v>
      </c>
      <c r="C4401" s="17">
        <v>108.86</v>
      </c>
      <c r="D4401" s="4">
        <v>45323</v>
      </c>
      <c r="E4401" s="3" t="s">
        <v>25</v>
      </c>
      <c r="F4401" s="3" t="s">
        <v>15</v>
      </c>
      <c r="G4401" s="3" t="s">
        <v>5041</v>
      </c>
      <c r="H4401" s="1"/>
      <c r="J4401"/>
      <c r="AC4401" s="5" t="e">
        <f>VLOOKUP(Table1[[#This Row],[Expense Report]],#REF!,3, 0)</f>
        <v>#REF!</v>
      </c>
      <c r="AD4401" t="s">
        <v>14618</v>
      </c>
      <c r="AE4401" t="s">
        <v>182</v>
      </c>
      <c r="AF4401" t="e">
        <f>MONTH(Table1[[#This Row],[Date Sent]])</f>
        <v>#REF!</v>
      </c>
      <c r="AG4401" t="e">
        <f>YEAR(Table1[[#This Row],[Date Sent]])</f>
        <v>#REF!</v>
      </c>
      <c r="AH4401"/>
    </row>
    <row r="4402" spans="1:34" x14ac:dyDescent="0.2">
      <c r="A4402" t="s">
        <v>2255</v>
      </c>
      <c r="B4402" t="s">
        <v>5032</v>
      </c>
      <c r="C4402" s="17">
        <v>7.34</v>
      </c>
      <c r="D4402" s="4">
        <v>45323</v>
      </c>
      <c r="E4402" s="3" t="s">
        <v>25</v>
      </c>
      <c r="F4402" s="3" t="s">
        <v>39</v>
      </c>
      <c r="G4402" s="3" t="s">
        <v>5042</v>
      </c>
      <c r="H4402" s="1"/>
      <c r="J4402"/>
      <c r="AC4402" s="5" t="e">
        <f>VLOOKUP(Table1[[#This Row],[Expense Report]],#REF!,3, 0)</f>
        <v>#REF!</v>
      </c>
      <c r="AD4402" t="s">
        <v>14618</v>
      </c>
      <c r="AE4402" t="s">
        <v>182</v>
      </c>
      <c r="AF4402" t="e">
        <f>MONTH(Table1[[#This Row],[Date Sent]])</f>
        <v>#REF!</v>
      </c>
      <c r="AG4402" t="e">
        <f>YEAR(Table1[[#This Row],[Date Sent]])</f>
        <v>#REF!</v>
      </c>
      <c r="AH4402"/>
    </row>
    <row r="4403" spans="1:34" x14ac:dyDescent="0.2">
      <c r="A4403" t="s">
        <v>2255</v>
      </c>
      <c r="B4403" t="s">
        <v>5032</v>
      </c>
      <c r="C4403" s="17">
        <v>29.76</v>
      </c>
      <c r="D4403" s="4">
        <v>45324</v>
      </c>
      <c r="E4403" s="3" t="s">
        <v>25</v>
      </c>
      <c r="F4403" s="3" t="s">
        <v>15</v>
      </c>
      <c r="G4403" s="3" t="s">
        <v>5043</v>
      </c>
      <c r="H4403" s="1"/>
      <c r="J4403"/>
      <c r="AC4403" s="5" t="e">
        <f>VLOOKUP(Table1[[#This Row],[Expense Report]],#REF!,3, 0)</f>
        <v>#REF!</v>
      </c>
      <c r="AD4403" t="s">
        <v>14618</v>
      </c>
      <c r="AE4403" t="s">
        <v>182</v>
      </c>
      <c r="AF4403" t="e">
        <f>MONTH(Table1[[#This Row],[Date Sent]])</f>
        <v>#REF!</v>
      </c>
      <c r="AG4403" t="e">
        <f>YEAR(Table1[[#This Row],[Date Sent]])</f>
        <v>#REF!</v>
      </c>
      <c r="AH4403"/>
    </row>
    <row r="4404" spans="1:34" x14ac:dyDescent="0.2">
      <c r="A4404" t="s">
        <v>2255</v>
      </c>
      <c r="B4404" t="s">
        <v>5032</v>
      </c>
      <c r="C4404" s="17">
        <v>134.32</v>
      </c>
      <c r="D4404" s="4">
        <v>45324</v>
      </c>
      <c r="E4404" s="3" t="s">
        <v>25</v>
      </c>
      <c r="F4404" s="3" t="s">
        <v>33</v>
      </c>
      <c r="G4404" s="3" t="s">
        <v>2604</v>
      </c>
      <c r="H4404" s="1"/>
      <c r="J4404"/>
      <c r="AC4404" s="5" t="e">
        <f>VLOOKUP(Table1[[#This Row],[Expense Report]],#REF!,3, 0)</f>
        <v>#REF!</v>
      </c>
      <c r="AD4404" t="s">
        <v>14618</v>
      </c>
      <c r="AE4404" t="s">
        <v>182</v>
      </c>
      <c r="AF4404" t="e">
        <f>MONTH(Table1[[#This Row],[Date Sent]])</f>
        <v>#REF!</v>
      </c>
      <c r="AG4404" t="e">
        <f>YEAR(Table1[[#This Row],[Date Sent]])</f>
        <v>#REF!</v>
      </c>
      <c r="AH4404"/>
    </row>
    <row r="4405" spans="1:34" x14ac:dyDescent="0.2">
      <c r="A4405" t="s">
        <v>2255</v>
      </c>
      <c r="B4405" t="s">
        <v>5032</v>
      </c>
      <c r="C4405" s="17">
        <v>12.47</v>
      </c>
      <c r="D4405" s="4">
        <v>45329</v>
      </c>
      <c r="E4405" s="3" t="s">
        <v>25</v>
      </c>
      <c r="F4405" s="3" t="s">
        <v>33</v>
      </c>
      <c r="G4405" s="3" t="s">
        <v>5044</v>
      </c>
      <c r="H4405" s="1"/>
      <c r="J4405"/>
      <c r="AC4405" s="5" t="e">
        <f>VLOOKUP(Table1[[#This Row],[Expense Report]],#REF!,3, 0)</f>
        <v>#REF!</v>
      </c>
      <c r="AD4405" t="s">
        <v>14618</v>
      </c>
      <c r="AE4405" t="s">
        <v>182</v>
      </c>
      <c r="AF4405" t="e">
        <f>MONTH(Table1[[#This Row],[Date Sent]])</f>
        <v>#REF!</v>
      </c>
      <c r="AG4405" t="e">
        <f>YEAR(Table1[[#This Row],[Date Sent]])</f>
        <v>#REF!</v>
      </c>
      <c r="AH4405"/>
    </row>
    <row r="4406" spans="1:34" x14ac:dyDescent="0.2">
      <c r="A4406" t="s">
        <v>2255</v>
      </c>
      <c r="B4406" t="s">
        <v>5032</v>
      </c>
      <c r="C4406" s="17">
        <v>19.420000000000002</v>
      </c>
      <c r="D4406" s="4">
        <v>45330</v>
      </c>
      <c r="E4406" s="3" t="s">
        <v>25</v>
      </c>
      <c r="F4406" s="3" t="s">
        <v>33</v>
      </c>
      <c r="G4406" s="3" t="s">
        <v>5045</v>
      </c>
      <c r="H4406" s="1"/>
      <c r="J4406"/>
      <c r="AC4406" s="5" t="e">
        <f>VLOOKUP(Table1[[#This Row],[Expense Report]],#REF!,3, 0)</f>
        <v>#REF!</v>
      </c>
      <c r="AD4406" t="s">
        <v>14618</v>
      </c>
      <c r="AE4406" t="s">
        <v>182</v>
      </c>
      <c r="AF4406" t="e">
        <f>MONTH(Table1[[#This Row],[Date Sent]])</f>
        <v>#REF!</v>
      </c>
      <c r="AG4406" t="e">
        <f>YEAR(Table1[[#This Row],[Date Sent]])</f>
        <v>#REF!</v>
      </c>
      <c r="AH4406"/>
    </row>
    <row r="4407" spans="1:34" x14ac:dyDescent="0.2">
      <c r="A4407" t="s">
        <v>2255</v>
      </c>
      <c r="B4407" t="s">
        <v>5032</v>
      </c>
      <c r="C4407" s="17">
        <v>31.3</v>
      </c>
      <c r="D4407" s="4">
        <v>45332</v>
      </c>
      <c r="E4407" s="3" t="s">
        <v>25</v>
      </c>
      <c r="F4407" s="3" t="s">
        <v>33</v>
      </c>
      <c r="G4407" s="3" t="s">
        <v>1602</v>
      </c>
      <c r="H4407" s="1"/>
      <c r="J4407"/>
      <c r="AC4407" s="5" t="e">
        <f>VLOOKUP(Table1[[#This Row],[Expense Report]],#REF!,3, 0)</f>
        <v>#REF!</v>
      </c>
      <c r="AD4407" t="s">
        <v>14618</v>
      </c>
      <c r="AE4407" t="s">
        <v>182</v>
      </c>
      <c r="AF4407" t="e">
        <f>MONTH(Table1[[#This Row],[Date Sent]])</f>
        <v>#REF!</v>
      </c>
      <c r="AG4407" t="e">
        <f>YEAR(Table1[[#This Row],[Date Sent]])</f>
        <v>#REF!</v>
      </c>
      <c r="AH4407"/>
    </row>
    <row r="4408" spans="1:34" x14ac:dyDescent="0.2">
      <c r="A4408" t="s">
        <v>2255</v>
      </c>
      <c r="B4408" t="s">
        <v>5032</v>
      </c>
      <c r="C4408" s="17">
        <v>25.97</v>
      </c>
      <c r="D4408" s="4">
        <v>45332</v>
      </c>
      <c r="E4408" s="3" t="s">
        <v>25</v>
      </c>
      <c r="F4408" s="3" t="s">
        <v>33</v>
      </c>
      <c r="G4408" s="3" t="s">
        <v>2557</v>
      </c>
      <c r="H4408" s="1"/>
      <c r="J4408"/>
      <c r="AC4408" s="5" t="e">
        <f>VLOOKUP(Table1[[#This Row],[Expense Report]],#REF!,3, 0)</f>
        <v>#REF!</v>
      </c>
      <c r="AD4408" t="s">
        <v>14618</v>
      </c>
      <c r="AE4408" t="s">
        <v>182</v>
      </c>
      <c r="AF4408" t="e">
        <f>MONTH(Table1[[#This Row],[Date Sent]])</f>
        <v>#REF!</v>
      </c>
      <c r="AG4408" t="e">
        <f>YEAR(Table1[[#This Row],[Date Sent]])</f>
        <v>#REF!</v>
      </c>
      <c r="AH4408"/>
    </row>
    <row r="4409" spans="1:34" x14ac:dyDescent="0.2">
      <c r="A4409" t="s">
        <v>2255</v>
      </c>
      <c r="B4409" t="s">
        <v>5032</v>
      </c>
      <c r="C4409" s="17">
        <v>81.900000000000006</v>
      </c>
      <c r="D4409" s="4">
        <v>45336</v>
      </c>
      <c r="E4409" s="3" t="s">
        <v>8</v>
      </c>
      <c r="F4409" s="3" t="s">
        <v>20</v>
      </c>
      <c r="G4409" s="3" t="s">
        <v>5046</v>
      </c>
      <c r="H4409" s="1"/>
      <c r="J4409"/>
      <c r="AC4409" s="5" t="e">
        <f>VLOOKUP(Table1[[#This Row],[Expense Report]],#REF!,3, 0)</f>
        <v>#REF!</v>
      </c>
      <c r="AD4409" t="s">
        <v>14618</v>
      </c>
      <c r="AE4409" t="s">
        <v>182</v>
      </c>
      <c r="AF4409" t="e">
        <f>MONTH(Table1[[#This Row],[Date Sent]])</f>
        <v>#REF!</v>
      </c>
      <c r="AG4409" t="e">
        <f>YEAR(Table1[[#This Row],[Date Sent]])</f>
        <v>#REF!</v>
      </c>
      <c r="AH4409"/>
    </row>
    <row r="4410" spans="1:34" x14ac:dyDescent="0.2">
      <c r="A4410" t="s">
        <v>2255</v>
      </c>
      <c r="B4410" t="s">
        <v>5032</v>
      </c>
      <c r="C4410" s="17">
        <v>94.25</v>
      </c>
      <c r="D4410" s="4">
        <v>45336</v>
      </c>
      <c r="E4410" s="3" t="s">
        <v>25</v>
      </c>
      <c r="F4410" s="3" t="s">
        <v>40</v>
      </c>
      <c r="G4410" s="3" t="s">
        <v>5047</v>
      </c>
      <c r="H4410" s="1"/>
      <c r="J4410"/>
      <c r="AC4410" s="5" t="e">
        <f>VLOOKUP(Table1[[#This Row],[Expense Report]],#REF!,3, 0)</f>
        <v>#REF!</v>
      </c>
      <c r="AD4410" t="s">
        <v>14618</v>
      </c>
      <c r="AE4410" t="s">
        <v>182</v>
      </c>
      <c r="AF4410" t="e">
        <f>MONTH(Table1[[#This Row],[Date Sent]])</f>
        <v>#REF!</v>
      </c>
      <c r="AG4410" t="e">
        <f>YEAR(Table1[[#This Row],[Date Sent]])</f>
        <v>#REF!</v>
      </c>
      <c r="AH4410"/>
    </row>
    <row r="4411" spans="1:34" x14ac:dyDescent="0.2">
      <c r="A4411" t="s">
        <v>2255</v>
      </c>
      <c r="B4411" t="s">
        <v>5032</v>
      </c>
      <c r="C4411" s="17">
        <v>20.329999999999998</v>
      </c>
      <c r="D4411" s="4">
        <v>45336</v>
      </c>
      <c r="E4411" s="3" t="s">
        <v>25</v>
      </c>
      <c r="F4411" s="3" t="s">
        <v>40</v>
      </c>
      <c r="G4411" s="3" t="s">
        <v>5048</v>
      </c>
      <c r="H4411" s="1"/>
      <c r="J4411"/>
      <c r="AC4411" s="5" t="e">
        <f>VLOOKUP(Table1[[#This Row],[Expense Report]],#REF!,3, 0)</f>
        <v>#REF!</v>
      </c>
      <c r="AD4411" t="s">
        <v>14618</v>
      </c>
      <c r="AE4411" t="s">
        <v>182</v>
      </c>
      <c r="AF4411" t="e">
        <f>MONTH(Table1[[#This Row],[Date Sent]])</f>
        <v>#REF!</v>
      </c>
      <c r="AG4411" t="e">
        <f>YEAR(Table1[[#This Row],[Date Sent]])</f>
        <v>#REF!</v>
      </c>
      <c r="AH4411"/>
    </row>
    <row r="4412" spans="1:34" x14ac:dyDescent="0.2">
      <c r="A4412" t="s">
        <v>2255</v>
      </c>
      <c r="B4412" t="s">
        <v>5032</v>
      </c>
      <c r="C4412" s="17">
        <v>67.739999999999995</v>
      </c>
      <c r="D4412" s="4">
        <v>45338</v>
      </c>
      <c r="E4412" s="3" t="s">
        <v>25</v>
      </c>
      <c r="F4412" s="3" t="s">
        <v>17</v>
      </c>
      <c r="G4412" s="3" t="s">
        <v>5049</v>
      </c>
      <c r="H4412" s="1"/>
      <c r="J4412"/>
      <c r="AC4412" s="5" t="e">
        <f>VLOOKUP(Table1[[#This Row],[Expense Report]],#REF!,3, 0)</f>
        <v>#REF!</v>
      </c>
      <c r="AD4412" t="s">
        <v>14618</v>
      </c>
      <c r="AE4412" t="s">
        <v>182</v>
      </c>
      <c r="AF4412" t="e">
        <f>MONTH(Table1[[#This Row],[Date Sent]])</f>
        <v>#REF!</v>
      </c>
      <c r="AG4412" t="e">
        <f>YEAR(Table1[[#This Row],[Date Sent]])</f>
        <v>#REF!</v>
      </c>
      <c r="AH4412"/>
    </row>
    <row r="4413" spans="1:34" x14ac:dyDescent="0.2">
      <c r="A4413" t="s">
        <v>2255</v>
      </c>
      <c r="B4413" t="s">
        <v>5032</v>
      </c>
      <c r="C4413" s="17">
        <v>15.73</v>
      </c>
      <c r="D4413" s="4">
        <v>45342</v>
      </c>
      <c r="E4413" s="3" t="s">
        <v>25</v>
      </c>
      <c r="F4413" s="3" t="s">
        <v>4</v>
      </c>
      <c r="G4413" s="3" t="s">
        <v>4525</v>
      </c>
      <c r="H4413" s="1"/>
      <c r="J4413"/>
      <c r="AC4413" s="5" t="e">
        <f>VLOOKUP(Table1[[#This Row],[Expense Report]],#REF!,3, 0)</f>
        <v>#REF!</v>
      </c>
      <c r="AD4413" t="s">
        <v>14618</v>
      </c>
      <c r="AE4413" t="s">
        <v>182</v>
      </c>
      <c r="AF4413" t="e">
        <f>MONTH(Table1[[#This Row],[Date Sent]])</f>
        <v>#REF!</v>
      </c>
      <c r="AG4413" t="e">
        <f>YEAR(Table1[[#This Row],[Date Sent]])</f>
        <v>#REF!</v>
      </c>
      <c r="AH4413"/>
    </row>
    <row r="4414" spans="1:34" x14ac:dyDescent="0.2">
      <c r="A4414" t="s">
        <v>2255</v>
      </c>
      <c r="B4414" t="s">
        <v>5032</v>
      </c>
      <c r="C4414" s="17">
        <v>62.93</v>
      </c>
      <c r="D4414" s="4">
        <v>45342</v>
      </c>
      <c r="E4414" s="3" t="s">
        <v>25</v>
      </c>
      <c r="F4414" s="3" t="s">
        <v>39</v>
      </c>
      <c r="G4414" s="3" t="s">
        <v>5050</v>
      </c>
      <c r="H4414" s="1"/>
      <c r="J4414"/>
      <c r="AC4414" s="5" t="e">
        <f>VLOOKUP(Table1[[#This Row],[Expense Report]],#REF!,3, 0)</f>
        <v>#REF!</v>
      </c>
      <c r="AD4414" t="s">
        <v>14618</v>
      </c>
      <c r="AE4414" t="s">
        <v>182</v>
      </c>
      <c r="AF4414" t="e">
        <f>MONTH(Table1[[#This Row],[Date Sent]])</f>
        <v>#REF!</v>
      </c>
      <c r="AG4414" t="e">
        <f>YEAR(Table1[[#This Row],[Date Sent]])</f>
        <v>#REF!</v>
      </c>
      <c r="AH4414"/>
    </row>
    <row r="4415" spans="1:34" x14ac:dyDescent="0.2">
      <c r="A4415" t="s">
        <v>2255</v>
      </c>
      <c r="B4415" t="s">
        <v>5032</v>
      </c>
      <c r="C4415" s="17">
        <v>43.55</v>
      </c>
      <c r="D4415" s="4">
        <v>45344</v>
      </c>
      <c r="E4415" s="3" t="s">
        <v>25</v>
      </c>
      <c r="F4415" s="3" t="s">
        <v>33</v>
      </c>
      <c r="G4415" s="3" t="s">
        <v>5051</v>
      </c>
      <c r="H4415" s="1"/>
      <c r="J4415"/>
      <c r="AC4415" s="5" t="e">
        <f>VLOOKUP(Table1[[#This Row],[Expense Report]],#REF!,3, 0)</f>
        <v>#REF!</v>
      </c>
      <c r="AD4415" t="s">
        <v>14618</v>
      </c>
      <c r="AE4415" t="s">
        <v>182</v>
      </c>
      <c r="AF4415" t="e">
        <f>MONTH(Table1[[#This Row],[Date Sent]])</f>
        <v>#REF!</v>
      </c>
      <c r="AG4415" t="e">
        <f>YEAR(Table1[[#This Row],[Date Sent]])</f>
        <v>#REF!</v>
      </c>
      <c r="AH4415"/>
    </row>
    <row r="4416" spans="1:34" x14ac:dyDescent="0.2">
      <c r="A4416" t="s">
        <v>513</v>
      </c>
      <c r="B4416" t="s">
        <v>5052</v>
      </c>
      <c r="C4416" s="17">
        <v>52.34</v>
      </c>
      <c r="D4416" s="4">
        <v>45343</v>
      </c>
      <c r="E4416" s="3" t="s">
        <v>19</v>
      </c>
      <c r="F4416" s="3" t="s">
        <v>15</v>
      </c>
      <c r="G4416" s="3" t="s">
        <v>5053</v>
      </c>
      <c r="H4416" s="1"/>
      <c r="J4416"/>
      <c r="AC4416" s="5" t="e">
        <f>VLOOKUP(Table1[[#This Row],[Expense Report]],#REF!,3, 0)</f>
        <v>#REF!</v>
      </c>
      <c r="AD4416" t="s">
        <v>11649</v>
      </c>
      <c r="AE4416" t="s">
        <v>11649</v>
      </c>
      <c r="AF4416" t="e">
        <f>MONTH(Table1[[#This Row],[Date Sent]])</f>
        <v>#REF!</v>
      </c>
      <c r="AG4416" t="e">
        <f>YEAR(Table1[[#This Row],[Date Sent]])</f>
        <v>#REF!</v>
      </c>
      <c r="AH4416"/>
    </row>
    <row r="4417" spans="1:34" x14ac:dyDescent="0.2">
      <c r="A4417" t="s">
        <v>513</v>
      </c>
      <c r="B4417" t="s">
        <v>5052</v>
      </c>
      <c r="C4417" s="17">
        <v>88</v>
      </c>
      <c r="D4417" s="4">
        <v>45344</v>
      </c>
      <c r="E4417" s="3" t="s">
        <v>19</v>
      </c>
      <c r="F4417" s="3" t="s">
        <v>15</v>
      </c>
      <c r="G4417" s="3" t="s">
        <v>5054</v>
      </c>
      <c r="H4417" s="1"/>
      <c r="J4417"/>
      <c r="AC4417" s="5" t="e">
        <f>VLOOKUP(Table1[[#This Row],[Expense Report]],#REF!,3, 0)</f>
        <v>#REF!</v>
      </c>
      <c r="AD4417" t="s">
        <v>11649</v>
      </c>
      <c r="AE4417" t="s">
        <v>11649</v>
      </c>
      <c r="AF4417" t="e">
        <f>MONTH(Table1[[#This Row],[Date Sent]])</f>
        <v>#REF!</v>
      </c>
      <c r="AG4417" t="e">
        <f>YEAR(Table1[[#This Row],[Date Sent]])</f>
        <v>#REF!</v>
      </c>
      <c r="AH4417"/>
    </row>
    <row r="4418" spans="1:34" x14ac:dyDescent="0.2">
      <c r="A4418" t="s">
        <v>513</v>
      </c>
      <c r="B4418" t="s">
        <v>5052</v>
      </c>
      <c r="C4418" s="17">
        <v>24.84</v>
      </c>
      <c r="D4418" s="4">
        <v>45344</v>
      </c>
      <c r="E4418" s="3" t="s">
        <v>19</v>
      </c>
      <c r="F4418" s="3" t="s">
        <v>15</v>
      </c>
      <c r="G4418" s="3" t="s">
        <v>5055</v>
      </c>
      <c r="H4418" s="1"/>
      <c r="J4418"/>
      <c r="AC4418" s="5" t="e">
        <f>VLOOKUP(Table1[[#This Row],[Expense Report]],#REF!,3, 0)</f>
        <v>#REF!</v>
      </c>
      <c r="AD4418" t="s">
        <v>11649</v>
      </c>
      <c r="AE4418" t="s">
        <v>11649</v>
      </c>
      <c r="AF4418" t="e">
        <f>MONTH(Table1[[#This Row],[Date Sent]])</f>
        <v>#REF!</v>
      </c>
      <c r="AG4418" t="e">
        <f>YEAR(Table1[[#This Row],[Date Sent]])</f>
        <v>#REF!</v>
      </c>
      <c r="AH4418"/>
    </row>
    <row r="4419" spans="1:34" x14ac:dyDescent="0.2">
      <c r="A4419" t="s">
        <v>513</v>
      </c>
      <c r="B4419" t="s">
        <v>5052</v>
      </c>
      <c r="C4419" s="17">
        <v>34.35</v>
      </c>
      <c r="D4419" s="4">
        <v>45344</v>
      </c>
      <c r="E4419" s="3" t="s">
        <v>23</v>
      </c>
      <c r="F4419" s="3" t="s">
        <v>33</v>
      </c>
      <c r="G4419" s="3" t="s">
        <v>5056</v>
      </c>
      <c r="H4419" s="1"/>
      <c r="J4419"/>
      <c r="AC4419" s="5" t="e">
        <f>VLOOKUP(Table1[[#This Row],[Expense Report]],#REF!,3, 0)</f>
        <v>#REF!</v>
      </c>
      <c r="AD4419" t="s">
        <v>11649</v>
      </c>
      <c r="AE4419" t="s">
        <v>11649</v>
      </c>
      <c r="AF4419" t="e">
        <f>MONTH(Table1[[#This Row],[Date Sent]])</f>
        <v>#REF!</v>
      </c>
      <c r="AG4419" t="e">
        <f>YEAR(Table1[[#This Row],[Date Sent]])</f>
        <v>#REF!</v>
      </c>
      <c r="AH4419"/>
    </row>
    <row r="4420" spans="1:34" x14ac:dyDescent="0.2">
      <c r="A4420" t="s">
        <v>203</v>
      </c>
      <c r="B4420" t="s">
        <v>5057</v>
      </c>
      <c r="C4420" s="17">
        <v>26.84</v>
      </c>
      <c r="D4420" s="4">
        <v>45310</v>
      </c>
      <c r="E4420" s="3" t="s">
        <v>19</v>
      </c>
      <c r="F4420" s="3" t="s">
        <v>33</v>
      </c>
      <c r="G4420" s="3" t="s">
        <v>5058</v>
      </c>
      <c r="H4420" s="1"/>
      <c r="J4420"/>
      <c r="AC4420" s="5" t="e">
        <f>VLOOKUP(Table1[[#This Row],[Expense Report]],#REF!,3, 0)</f>
        <v>#REF!</v>
      </c>
      <c r="AD4420" t="s">
        <v>14664</v>
      </c>
      <c r="AE4420" t="s">
        <v>156</v>
      </c>
      <c r="AF4420" t="e">
        <f>MONTH(Table1[[#This Row],[Date Sent]])</f>
        <v>#REF!</v>
      </c>
      <c r="AG4420" t="e">
        <f>YEAR(Table1[[#This Row],[Date Sent]])</f>
        <v>#REF!</v>
      </c>
      <c r="AH4420"/>
    </row>
    <row r="4421" spans="1:34" x14ac:dyDescent="0.2">
      <c r="A4421" t="s">
        <v>203</v>
      </c>
      <c r="B4421" t="s">
        <v>5057</v>
      </c>
      <c r="C4421" s="17">
        <v>14.81</v>
      </c>
      <c r="D4421" s="4">
        <v>45314</v>
      </c>
      <c r="E4421" s="3" t="s">
        <v>19</v>
      </c>
      <c r="F4421" s="3" t="s">
        <v>33</v>
      </c>
      <c r="G4421" s="3" t="s">
        <v>5059</v>
      </c>
      <c r="H4421" s="1"/>
      <c r="J4421"/>
      <c r="AC4421" s="5" t="e">
        <f>VLOOKUP(Table1[[#This Row],[Expense Report]],#REF!,3, 0)</f>
        <v>#REF!</v>
      </c>
      <c r="AD4421" t="s">
        <v>14664</v>
      </c>
      <c r="AE4421" t="s">
        <v>156</v>
      </c>
      <c r="AF4421" t="e">
        <f>MONTH(Table1[[#This Row],[Date Sent]])</f>
        <v>#REF!</v>
      </c>
      <c r="AG4421" t="e">
        <f>YEAR(Table1[[#This Row],[Date Sent]])</f>
        <v>#REF!</v>
      </c>
      <c r="AH4421"/>
    </row>
    <row r="4422" spans="1:34" x14ac:dyDescent="0.2">
      <c r="A4422" t="s">
        <v>203</v>
      </c>
      <c r="B4422" t="s">
        <v>5057</v>
      </c>
      <c r="C4422" s="17">
        <v>13.1</v>
      </c>
      <c r="D4422" s="4">
        <v>45314</v>
      </c>
      <c r="E4422" s="3" t="s">
        <v>8</v>
      </c>
      <c r="F4422" s="3" t="s">
        <v>40</v>
      </c>
      <c r="G4422" s="3" t="s">
        <v>5060</v>
      </c>
      <c r="H4422" s="1"/>
      <c r="J4422"/>
      <c r="AC4422" s="5" t="e">
        <f>VLOOKUP(Table1[[#This Row],[Expense Report]],#REF!,3, 0)</f>
        <v>#REF!</v>
      </c>
      <c r="AD4422" t="s">
        <v>14664</v>
      </c>
      <c r="AE4422" t="s">
        <v>156</v>
      </c>
      <c r="AF4422" t="e">
        <f>MONTH(Table1[[#This Row],[Date Sent]])</f>
        <v>#REF!</v>
      </c>
      <c r="AG4422" t="e">
        <f>YEAR(Table1[[#This Row],[Date Sent]])</f>
        <v>#REF!</v>
      </c>
      <c r="AH4422"/>
    </row>
    <row r="4423" spans="1:34" x14ac:dyDescent="0.2">
      <c r="A4423" t="s">
        <v>203</v>
      </c>
      <c r="B4423" t="s">
        <v>5057</v>
      </c>
      <c r="C4423" s="17">
        <v>29.6</v>
      </c>
      <c r="D4423" s="4">
        <v>45315</v>
      </c>
      <c r="E4423" s="3" t="s">
        <v>21</v>
      </c>
      <c r="F4423" s="3" t="s">
        <v>39</v>
      </c>
      <c r="G4423" s="3" t="s">
        <v>5061</v>
      </c>
      <c r="H4423" s="1"/>
      <c r="J4423"/>
      <c r="AC4423" s="5" t="e">
        <f>VLOOKUP(Table1[[#This Row],[Expense Report]],#REF!,3, 0)</f>
        <v>#REF!</v>
      </c>
      <c r="AD4423" t="s">
        <v>14664</v>
      </c>
      <c r="AE4423" t="s">
        <v>156</v>
      </c>
      <c r="AF4423" t="e">
        <f>MONTH(Table1[[#This Row],[Date Sent]])</f>
        <v>#REF!</v>
      </c>
      <c r="AG4423" t="e">
        <f>YEAR(Table1[[#This Row],[Date Sent]])</f>
        <v>#REF!</v>
      </c>
      <c r="AH4423"/>
    </row>
    <row r="4424" spans="1:34" x14ac:dyDescent="0.2">
      <c r="A4424" t="s">
        <v>203</v>
      </c>
      <c r="B4424" t="s">
        <v>5057</v>
      </c>
      <c r="C4424" s="17">
        <v>141.27000000000001</v>
      </c>
      <c r="D4424" s="4">
        <v>45316</v>
      </c>
      <c r="E4424" s="3" t="s">
        <v>19</v>
      </c>
      <c r="F4424" s="3" t="s">
        <v>33</v>
      </c>
      <c r="G4424" s="3" t="s">
        <v>5062</v>
      </c>
      <c r="H4424" s="1"/>
      <c r="J4424"/>
      <c r="AC4424" s="5" t="e">
        <f>VLOOKUP(Table1[[#This Row],[Expense Report]],#REF!,3, 0)</f>
        <v>#REF!</v>
      </c>
      <c r="AD4424" t="s">
        <v>14664</v>
      </c>
      <c r="AE4424" t="s">
        <v>156</v>
      </c>
      <c r="AF4424" t="e">
        <f>MONTH(Table1[[#This Row],[Date Sent]])</f>
        <v>#REF!</v>
      </c>
      <c r="AG4424" t="e">
        <f>YEAR(Table1[[#This Row],[Date Sent]])</f>
        <v>#REF!</v>
      </c>
      <c r="AH4424"/>
    </row>
    <row r="4425" spans="1:34" x14ac:dyDescent="0.2">
      <c r="A4425" t="s">
        <v>203</v>
      </c>
      <c r="B4425" t="s">
        <v>5057</v>
      </c>
      <c r="C4425" s="17">
        <v>300.95999999999998</v>
      </c>
      <c r="D4425" s="4">
        <v>45317</v>
      </c>
      <c r="E4425" s="3" t="s">
        <v>14</v>
      </c>
      <c r="F4425" s="3" t="s">
        <v>39</v>
      </c>
      <c r="G4425" s="3" t="s">
        <v>5063</v>
      </c>
      <c r="H4425" s="1"/>
      <c r="J4425"/>
      <c r="AC4425" s="5" t="e">
        <f>VLOOKUP(Table1[[#This Row],[Expense Report]],#REF!,3, 0)</f>
        <v>#REF!</v>
      </c>
      <c r="AD4425" t="s">
        <v>14664</v>
      </c>
      <c r="AE4425" t="s">
        <v>156</v>
      </c>
      <c r="AF4425" t="e">
        <f>MONTH(Table1[[#This Row],[Date Sent]])</f>
        <v>#REF!</v>
      </c>
      <c r="AG4425" t="e">
        <f>YEAR(Table1[[#This Row],[Date Sent]])</f>
        <v>#REF!</v>
      </c>
      <c r="AH4425"/>
    </row>
    <row r="4426" spans="1:34" x14ac:dyDescent="0.2">
      <c r="A4426" t="s">
        <v>203</v>
      </c>
      <c r="B4426" t="s">
        <v>5057</v>
      </c>
      <c r="C4426" s="17">
        <v>317.98</v>
      </c>
      <c r="D4426" s="4">
        <v>45320</v>
      </c>
      <c r="E4426" s="3" t="s">
        <v>10</v>
      </c>
      <c r="F4426" s="3" t="s">
        <v>51</v>
      </c>
      <c r="G4426" s="3" t="s">
        <v>1975</v>
      </c>
      <c r="H4426" s="1"/>
      <c r="J4426"/>
      <c r="AC4426" s="5" t="e">
        <f>VLOOKUP(Table1[[#This Row],[Expense Report]],#REF!,3, 0)</f>
        <v>#REF!</v>
      </c>
      <c r="AD4426" t="s">
        <v>14664</v>
      </c>
      <c r="AE4426" t="s">
        <v>156</v>
      </c>
      <c r="AF4426" t="e">
        <f>MONTH(Table1[[#This Row],[Date Sent]])</f>
        <v>#REF!</v>
      </c>
      <c r="AG4426" t="e">
        <f>YEAR(Table1[[#This Row],[Date Sent]])</f>
        <v>#REF!</v>
      </c>
      <c r="AH4426"/>
    </row>
    <row r="4427" spans="1:34" x14ac:dyDescent="0.2">
      <c r="A4427" t="s">
        <v>203</v>
      </c>
      <c r="B4427" t="s">
        <v>5057</v>
      </c>
      <c r="C4427" s="17">
        <v>82.3</v>
      </c>
      <c r="D4427" s="4">
        <v>45323</v>
      </c>
      <c r="E4427" s="3" t="s">
        <v>19</v>
      </c>
      <c r="F4427" s="3" t="s">
        <v>33</v>
      </c>
      <c r="G4427" s="3" t="s">
        <v>5064</v>
      </c>
      <c r="H4427" s="1"/>
      <c r="J4427"/>
      <c r="AC4427" s="5" t="e">
        <f>VLOOKUP(Table1[[#This Row],[Expense Report]],#REF!,3, 0)</f>
        <v>#REF!</v>
      </c>
      <c r="AD4427" t="s">
        <v>14664</v>
      </c>
      <c r="AE4427" t="s">
        <v>156</v>
      </c>
      <c r="AF4427" t="e">
        <f>MONTH(Table1[[#This Row],[Date Sent]])</f>
        <v>#REF!</v>
      </c>
      <c r="AG4427" t="e">
        <f>YEAR(Table1[[#This Row],[Date Sent]])</f>
        <v>#REF!</v>
      </c>
      <c r="AH4427"/>
    </row>
    <row r="4428" spans="1:34" x14ac:dyDescent="0.2">
      <c r="A4428" t="s">
        <v>203</v>
      </c>
      <c r="B4428" t="s">
        <v>5057</v>
      </c>
      <c r="C4428" s="17">
        <v>11.96</v>
      </c>
      <c r="D4428" s="4">
        <v>45323</v>
      </c>
      <c r="E4428" s="3" t="s">
        <v>15</v>
      </c>
      <c r="F4428" s="3" t="s">
        <v>39</v>
      </c>
      <c r="G4428" s="3" t="s">
        <v>5065</v>
      </c>
      <c r="H4428" s="1"/>
      <c r="J4428"/>
      <c r="AC4428" s="5" t="e">
        <f>VLOOKUP(Table1[[#This Row],[Expense Report]],#REF!,3, 0)</f>
        <v>#REF!</v>
      </c>
      <c r="AD4428" t="s">
        <v>14664</v>
      </c>
      <c r="AE4428" t="s">
        <v>156</v>
      </c>
      <c r="AF4428" t="e">
        <f>MONTH(Table1[[#This Row],[Date Sent]])</f>
        <v>#REF!</v>
      </c>
      <c r="AG4428" t="e">
        <f>YEAR(Table1[[#This Row],[Date Sent]])</f>
        <v>#REF!</v>
      </c>
      <c r="AH4428"/>
    </row>
    <row r="4429" spans="1:34" x14ac:dyDescent="0.2">
      <c r="A4429" t="s">
        <v>203</v>
      </c>
      <c r="B4429" t="s">
        <v>5057</v>
      </c>
      <c r="C4429" s="17">
        <v>106.7</v>
      </c>
      <c r="D4429" s="4">
        <v>45325</v>
      </c>
      <c r="E4429" s="3" t="s">
        <v>19</v>
      </c>
      <c r="F4429" s="3" t="s">
        <v>15</v>
      </c>
      <c r="G4429" s="3" t="s">
        <v>5066</v>
      </c>
      <c r="H4429" s="1"/>
      <c r="J4429"/>
      <c r="AC4429" s="5" t="e">
        <f>VLOOKUP(Table1[[#This Row],[Expense Report]],#REF!,3, 0)</f>
        <v>#REF!</v>
      </c>
      <c r="AD4429" t="s">
        <v>14664</v>
      </c>
      <c r="AE4429" t="s">
        <v>156</v>
      </c>
      <c r="AF4429" t="e">
        <f>MONTH(Table1[[#This Row],[Date Sent]])</f>
        <v>#REF!</v>
      </c>
      <c r="AG4429" t="e">
        <f>YEAR(Table1[[#This Row],[Date Sent]])</f>
        <v>#REF!</v>
      </c>
      <c r="AH4429"/>
    </row>
    <row r="4430" spans="1:34" x14ac:dyDescent="0.2">
      <c r="A4430" t="s">
        <v>203</v>
      </c>
      <c r="B4430" t="s">
        <v>5057</v>
      </c>
      <c r="C4430" s="17">
        <v>100.98</v>
      </c>
      <c r="D4430" s="4">
        <v>45326</v>
      </c>
      <c r="E4430" s="3" t="s">
        <v>14</v>
      </c>
      <c r="F4430" s="3" t="s">
        <v>39</v>
      </c>
      <c r="G4430" s="3" t="s">
        <v>5067</v>
      </c>
      <c r="H4430" s="1"/>
      <c r="J4430"/>
      <c r="AC4430" s="5" t="e">
        <f>VLOOKUP(Table1[[#This Row],[Expense Report]],#REF!,3, 0)</f>
        <v>#REF!</v>
      </c>
      <c r="AD4430" t="s">
        <v>14664</v>
      </c>
      <c r="AE4430" t="s">
        <v>156</v>
      </c>
      <c r="AF4430" t="e">
        <f>MONTH(Table1[[#This Row],[Date Sent]])</f>
        <v>#REF!</v>
      </c>
      <c r="AG4430" t="e">
        <f>YEAR(Table1[[#This Row],[Date Sent]])</f>
        <v>#REF!</v>
      </c>
      <c r="AH4430"/>
    </row>
    <row r="4431" spans="1:34" x14ac:dyDescent="0.2">
      <c r="A4431" t="s">
        <v>203</v>
      </c>
      <c r="B4431" t="s">
        <v>5057</v>
      </c>
      <c r="C4431" s="17">
        <v>43.22</v>
      </c>
      <c r="D4431" s="4">
        <v>45326</v>
      </c>
      <c r="E4431" s="3" t="s">
        <v>19</v>
      </c>
      <c r="F4431" s="3" t="s">
        <v>40</v>
      </c>
      <c r="G4431" s="3" t="s">
        <v>5068</v>
      </c>
      <c r="H4431" s="1"/>
      <c r="J4431"/>
      <c r="AC4431" s="5" t="e">
        <f>VLOOKUP(Table1[[#This Row],[Expense Report]],#REF!,3, 0)</f>
        <v>#REF!</v>
      </c>
      <c r="AD4431" t="s">
        <v>14664</v>
      </c>
      <c r="AE4431" t="s">
        <v>156</v>
      </c>
      <c r="AF4431" t="e">
        <f>MONTH(Table1[[#This Row],[Date Sent]])</f>
        <v>#REF!</v>
      </c>
      <c r="AG4431" t="e">
        <f>YEAR(Table1[[#This Row],[Date Sent]])</f>
        <v>#REF!</v>
      </c>
      <c r="AH4431"/>
    </row>
    <row r="4432" spans="1:34" x14ac:dyDescent="0.2">
      <c r="A4432" t="s">
        <v>203</v>
      </c>
      <c r="B4432" t="s">
        <v>5057</v>
      </c>
      <c r="C4432" s="17">
        <v>70.2</v>
      </c>
      <c r="D4432" s="4">
        <v>45327</v>
      </c>
      <c r="E4432" s="3" t="s">
        <v>19</v>
      </c>
      <c r="F4432" s="3" t="s">
        <v>33</v>
      </c>
      <c r="G4432" s="3" t="s">
        <v>5069</v>
      </c>
      <c r="H4432" s="1"/>
      <c r="J4432"/>
      <c r="AC4432" s="5" t="e">
        <f>VLOOKUP(Table1[[#This Row],[Expense Report]],#REF!,3, 0)</f>
        <v>#REF!</v>
      </c>
      <c r="AD4432" t="s">
        <v>14664</v>
      </c>
      <c r="AE4432" t="s">
        <v>156</v>
      </c>
      <c r="AF4432" t="e">
        <f>MONTH(Table1[[#This Row],[Date Sent]])</f>
        <v>#REF!</v>
      </c>
      <c r="AG4432" t="e">
        <f>YEAR(Table1[[#This Row],[Date Sent]])</f>
        <v>#REF!</v>
      </c>
      <c r="AH4432"/>
    </row>
    <row r="4433" spans="1:34" x14ac:dyDescent="0.2">
      <c r="A4433" t="s">
        <v>203</v>
      </c>
      <c r="B4433" t="s">
        <v>5057</v>
      </c>
      <c r="C4433" s="17">
        <v>89.76</v>
      </c>
      <c r="D4433" s="4">
        <v>45327</v>
      </c>
      <c r="E4433" s="3" t="s">
        <v>19</v>
      </c>
      <c r="F4433" s="3" t="s">
        <v>33</v>
      </c>
      <c r="G4433" s="3" t="s">
        <v>5069</v>
      </c>
      <c r="H4433" s="1"/>
      <c r="J4433"/>
      <c r="AC4433" s="5" t="e">
        <f>VLOOKUP(Table1[[#This Row],[Expense Report]],#REF!,3, 0)</f>
        <v>#REF!</v>
      </c>
      <c r="AD4433" t="s">
        <v>14664</v>
      </c>
      <c r="AE4433" t="s">
        <v>156</v>
      </c>
      <c r="AF4433" t="e">
        <f>MONTH(Table1[[#This Row],[Date Sent]])</f>
        <v>#REF!</v>
      </c>
      <c r="AG4433" t="e">
        <f>YEAR(Table1[[#This Row],[Date Sent]])</f>
        <v>#REF!</v>
      </c>
      <c r="AH4433"/>
    </row>
    <row r="4434" spans="1:34" x14ac:dyDescent="0.2">
      <c r="A4434" t="s">
        <v>203</v>
      </c>
      <c r="B4434" t="s">
        <v>5057</v>
      </c>
      <c r="C4434" s="17">
        <v>100.93</v>
      </c>
      <c r="D4434" s="4">
        <v>45328</v>
      </c>
      <c r="E4434" s="3" t="s">
        <v>19</v>
      </c>
      <c r="F4434" s="3" t="s">
        <v>40</v>
      </c>
      <c r="G4434" s="3" t="s">
        <v>5070</v>
      </c>
      <c r="H4434" s="1"/>
      <c r="J4434"/>
      <c r="AC4434" s="5" t="e">
        <f>VLOOKUP(Table1[[#This Row],[Expense Report]],#REF!,3, 0)</f>
        <v>#REF!</v>
      </c>
      <c r="AD4434" t="s">
        <v>14664</v>
      </c>
      <c r="AE4434" t="s">
        <v>156</v>
      </c>
      <c r="AF4434" t="e">
        <f>MONTH(Table1[[#This Row],[Date Sent]])</f>
        <v>#REF!</v>
      </c>
      <c r="AG4434" t="e">
        <f>YEAR(Table1[[#This Row],[Date Sent]])</f>
        <v>#REF!</v>
      </c>
      <c r="AH4434"/>
    </row>
    <row r="4435" spans="1:34" x14ac:dyDescent="0.2">
      <c r="A4435" t="s">
        <v>203</v>
      </c>
      <c r="B4435" t="s">
        <v>5057</v>
      </c>
      <c r="C4435" s="17">
        <v>239.26</v>
      </c>
      <c r="D4435" s="4">
        <v>45328</v>
      </c>
      <c r="E4435" s="3" t="s">
        <v>44</v>
      </c>
      <c r="F4435" s="3" t="s">
        <v>40</v>
      </c>
      <c r="G4435" s="3" t="s">
        <v>5071</v>
      </c>
      <c r="H4435" s="1"/>
      <c r="J4435"/>
      <c r="AC4435" s="5" t="e">
        <f>VLOOKUP(Table1[[#This Row],[Expense Report]],#REF!,3, 0)</f>
        <v>#REF!</v>
      </c>
      <c r="AD4435" t="s">
        <v>14664</v>
      </c>
      <c r="AE4435" t="s">
        <v>156</v>
      </c>
      <c r="AF4435" t="e">
        <f>MONTH(Table1[[#This Row],[Date Sent]])</f>
        <v>#REF!</v>
      </c>
      <c r="AG4435" t="e">
        <f>YEAR(Table1[[#This Row],[Date Sent]])</f>
        <v>#REF!</v>
      </c>
      <c r="AH4435"/>
    </row>
    <row r="4436" spans="1:34" x14ac:dyDescent="0.2">
      <c r="A4436" t="s">
        <v>203</v>
      </c>
      <c r="B4436" t="s">
        <v>5057</v>
      </c>
      <c r="C4436" s="17">
        <v>178.23</v>
      </c>
      <c r="D4436" s="4">
        <v>45331</v>
      </c>
      <c r="E4436" s="3" t="s">
        <v>14</v>
      </c>
      <c r="F4436" s="3" t="s">
        <v>15</v>
      </c>
      <c r="G4436" s="3" t="s">
        <v>5072</v>
      </c>
      <c r="H4436" s="1"/>
      <c r="J4436"/>
      <c r="AC4436" s="5" t="e">
        <f>VLOOKUP(Table1[[#This Row],[Expense Report]],#REF!,3, 0)</f>
        <v>#REF!</v>
      </c>
      <c r="AD4436" t="s">
        <v>14664</v>
      </c>
      <c r="AE4436" t="s">
        <v>156</v>
      </c>
      <c r="AF4436" t="e">
        <f>MONTH(Table1[[#This Row],[Date Sent]])</f>
        <v>#REF!</v>
      </c>
      <c r="AG4436" t="e">
        <f>YEAR(Table1[[#This Row],[Date Sent]])</f>
        <v>#REF!</v>
      </c>
      <c r="AH4436"/>
    </row>
    <row r="4437" spans="1:34" x14ac:dyDescent="0.2">
      <c r="A4437" t="s">
        <v>203</v>
      </c>
      <c r="B4437" t="s">
        <v>5057</v>
      </c>
      <c r="C4437" s="17">
        <v>91.5</v>
      </c>
      <c r="D4437" s="4">
        <v>45331</v>
      </c>
      <c r="E4437" s="3" t="s">
        <v>14</v>
      </c>
      <c r="F4437" s="3" t="s">
        <v>33</v>
      </c>
      <c r="G4437" s="3" t="s">
        <v>5073</v>
      </c>
      <c r="H4437" s="1"/>
      <c r="J4437"/>
      <c r="AC4437" s="5" t="e">
        <f>VLOOKUP(Table1[[#This Row],[Expense Report]],#REF!,3, 0)</f>
        <v>#REF!</v>
      </c>
      <c r="AD4437" t="s">
        <v>14664</v>
      </c>
      <c r="AE4437" t="s">
        <v>156</v>
      </c>
      <c r="AF4437" t="e">
        <f>MONTH(Table1[[#This Row],[Date Sent]])</f>
        <v>#REF!</v>
      </c>
      <c r="AG4437" t="e">
        <f>YEAR(Table1[[#This Row],[Date Sent]])</f>
        <v>#REF!</v>
      </c>
      <c r="AH4437"/>
    </row>
    <row r="4438" spans="1:34" x14ac:dyDescent="0.2">
      <c r="A4438" t="s">
        <v>203</v>
      </c>
      <c r="B4438" t="s">
        <v>5057</v>
      </c>
      <c r="C4438" s="17">
        <v>16.68</v>
      </c>
      <c r="D4438" s="4">
        <v>45331</v>
      </c>
      <c r="E4438" s="3" t="s">
        <v>19</v>
      </c>
      <c r="F4438" s="3" t="s">
        <v>40</v>
      </c>
      <c r="G4438" s="3" t="s">
        <v>5074</v>
      </c>
      <c r="H4438" s="1"/>
      <c r="J4438"/>
      <c r="AC4438" s="5" t="e">
        <f>VLOOKUP(Table1[[#This Row],[Expense Report]],#REF!,3, 0)</f>
        <v>#REF!</v>
      </c>
      <c r="AD4438" t="s">
        <v>14664</v>
      </c>
      <c r="AE4438" t="s">
        <v>156</v>
      </c>
      <c r="AF4438" t="e">
        <f>MONTH(Table1[[#This Row],[Date Sent]])</f>
        <v>#REF!</v>
      </c>
      <c r="AG4438" t="e">
        <f>YEAR(Table1[[#This Row],[Date Sent]])</f>
        <v>#REF!</v>
      </c>
      <c r="AH4438"/>
    </row>
    <row r="4439" spans="1:34" x14ac:dyDescent="0.2">
      <c r="A4439" t="s">
        <v>203</v>
      </c>
      <c r="B4439" t="s">
        <v>5057</v>
      </c>
      <c r="C4439" s="17">
        <v>9.5299999999999994</v>
      </c>
      <c r="D4439" s="4">
        <v>45331</v>
      </c>
      <c r="E4439" s="3" t="s">
        <v>19</v>
      </c>
      <c r="F4439" s="3" t="s">
        <v>33</v>
      </c>
      <c r="G4439" s="3" t="s">
        <v>2585</v>
      </c>
      <c r="H4439" s="1"/>
      <c r="J4439"/>
      <c r="AC4439" s="5" t="e">
        <f>VLOOKUP(Table1[[#This Row],[Expense Report]],#REF!,3, 0)</f>
        <v>#REF!</v>
      </c>
      <c r="AD4439" t="s">
        <v>14664</v>
      </c>
      <c r="AE4439" t="s">
        <v>156</v>
      </c>
      <c r="AF4439" t="e">
        <f>MONTH(Table1[[#This Row],[Date Sent]])</f>
        <v>#REF!</v>
      </c>
      <c r="AG4439" t="e">
        <f>YEAR(Table1[[#This Row],[Date Sent]])</f>
        <v>#REF!</v>
      </c>
      <c r="AH4439"/>
    </row>
    <row r="4440" spans="1:34" x14ac:dyDescent="0.2">
      <c r="A4440" t="s">
        <v>203</v>
      </c>
      <c r="B4440" t="s">
        <v>5057</v>
      </c>
      <c r="C4440" s="17">
        <v>120.6</v>
      </c>
      <c r="D4440" s="4">
        <v>45332</v>
      </c>
      <c r="E4440" s="3" t="s">
        <v>19</v>
      </c>
      <c r="F4440" s="3" t="s">
        <v>33</v>
      </c>
      <c r="G4440" s="3" t="s">
        <v>5075</v>
      </c>
      <c r="H4440" s="1"/>
      <c r="J4440"/>
      <c r="AC4440" s="5" t="e">
        <f>VLOOKUP(Table1[[#This Row],[Expense Report]],#REF!,3, 0)</f>
        <v>#REF!</v>
      </c>
      <c r="AD4440" t="s">
        <v>14664</v>
      </c>
      <c r="AE4440" t="s">
        <v>156</v>
      </c>
      <c r="AF4440" t="e">
        <f>MONTH(Table1[[#This Row],[Date Sent]])</f>
        <v>#REF!</v>
      </c>
      <c r="AG4440" t="e">
        <f>YEAR(Table1[[#This Row],[Date Sent]])</f>
        <v>#REF!</v>
      </c>
      <c r="AH4440"/>
    </row>
    <row r="4441" spans="1:34" x14ac:dyDescent="0.2">
      <c r="A4441" t="s">
        <v>203</v>
      </c>
      <c r="B4441" t="s">
        <v>5057</v>
      </c>
      <c r="C4441" s="17">
        <v>196.6</v>
      </c>
      <c r="D4441" s="4">
        <v>45337</v>
      </c>
      <c r="E4441" s="3" t="s">
        <v>14</v>
      </c>
      <c r="F4441" s="3" t="s">
        <v>33</v>
      </c>
      <c r="G4441" s="3" t="s">
        <v>5076</v>
      </c>
      <c r="H4441" s="1"/>
      <c r="J4441"/>
      <c r="AC4441" s="5" t="e">
        <f>VLOOKUP(Table1[[#This Row],[Expense Report]],#REF!,3, 0)</f>
        <v>#REF!</v>
      </c>
      <c r="AD4441" t="s">
        <v>14664</v>
      </c>
      <c r="AE4441" t="s">
        <v>156</v>
      </c>
      <c r="AF4441" t="e">
        <f>MONTH(Table1[[#This Row],[Date Sent]])</f>
        <v>#REF!</v>
      </c>
      <c r="AG4441" t="e">
        <f>YEAR(Table1[[#This Row],[Date Sent]])</f>
        <v>#REF!</v>
      </c>
      <c r="AH4441"/>
    </row>
    <row r="4442" spans="1:34" x14ac:dyDescent="0.2">
      <c r="A4442" t="s">
        <v>227</v>
      </c>
      <c r="B4442" t="s">
        <v>5077</v>
      </c>
      <c r="C4442" s="17">
        <v>15.34</v>
      </c>
      <c r="D4442" s="4">
        <v>45309</v>
      </c>
      <c r="E4442" s="3" t="s">
        <v>29</v>
      </c>
      <c r="F4442" s="3" t="s">
        <v>33</v>
      </c>
      <c r="G4442" s="3" t="s">
        <v>1202</v>
      </c>
      <c r="H4442" s="1"/>
      <c r="J4442"/>
      <c r="AC4442" s="5" t="e">
        <f>VLOOKUP(Table1[[#This Row],[Expense Report]],#REF!,3, 0)</f>
        <v>#REF!</v>
      </c>
      <c r="AD4442" t="s">
        <v>11649</v>
      </c>
      <c r="AE4442" t="s">
        <v>11649</v>
      </c>
      <c r="AF4442" t="e">
        <f>MONTH(Table1[[#This Row],[Date Sent]])</f>
        <v>#REF!</v>
      </c>
      <c r="AG4442" t="e">
        <f>YEAR(Table1[[#This Row],[Date Sent]])</f>
        <v>#REF!</v>
      </c>
      <c r="AH4442"/>
    </row>
    <row r="4443" spans="1:34" x14ac:dyDescent="0.2">
      <c r="A4443" t="s">
        <v>227</v>
      </c>
      <c r="B4443" t="s">
        <v>5077</v>
      </c>
      <c r="C4443" s="17">
        <v>45.77</v>
      </c>
      <c r="D4443" s="4">
        <v>45315</v>
      </c>
      <c r="E4443" s="3" t="s">
        <v>21</v>
      </c>
      <c r="F4443" s="3" t="s">
        <v>33</v>
      </c>
      <c r="G4443" s="3" t="s">
        <v>3350</v>
      </c>
      <c r="H4443" s="1"/>
      <c r="J4443"/>
      <c r="AC4443" s="5" t="e">
        <f>VLOOKUP(Table1[[#This Row],[Expense Report]],#REF!,3, 0)</f>
        <v>#REF!</v>
      </c>
      <c r="AD4443" t="s">
        <v>11649</v>
      </c>
      <c r="AE4443" t="s">
        <v>11649</v>
      </c>
      <c r="AF4443" t="e">
        <f>MONTH(Table1[[#This Row],[Date Sent]])</f>
        <v>#REF!</v>
      </c>
      <c r="AG4443" t="e">
        <f>YEAR(Table1[[#This Row],[Date Sent]])</f>
        <v>#REF!</v>
      </c>
      <c r="AH4443"/>
    </row>
    <row r="4444" spans="1:34" x14ac:dyDescent="0.2">
      <c r="A4444" t="s">
        <v>227</v>
      </c>
      <c r="B4444" t="s">
        <v>5077</v>
      </c>
      <c r="C4444" s="17">
        <v>122.05</v>
      </c>
      <c r="D4444" s="4">
        <v>45318</v>
      </c>
      <c r="E4444" s="3" t="s">
        <v>13</v>
      </c>
      <c r="F4444" s="3" t="s">
        <v>33</v>
      </c>
      <c r="G4444" s="3" t="s">
        <v>5078</v>
      </c>
      <c r="H4444" s="1"/>
      <c r="J4444"/>
      <c r="AC4444" s="5" t="e">
        <f>VLOOKUP(Table1[[#This Row],[Expense Report]],#REF!,3, 0)</f>
        <v>#REF!</v>
      </c>
      <c r="AD4444" t="s">
        <v>11649</v>
      </c>
      <c r="AE4444" t="s">
        <v>11649</v>
      </c>
      <c r="AF4444" t="e">
        <f>MONTH(Table1[[#This Row],[Date Sent]])</f>
        <v>#REF!</v>
      </c>
      <c r="AG4444" t="e">
        <f>YEAR(Table1[[#This Row],[Date Sent]])</f>
        <v>#REF!</v>
      </c>
      <c r="AH4444"/>
    </row>
    <row r="4445" spans="1:34" x14ac:dyDescent="0.2">
      <c r="A4445" t="s">
        <v>227</v>
      </c>
      <c r="B4445" t="s">
        <v>5077</v>
      </c>
      <c r="C4445" s="17">
        <v>111.11</v>
      </c>
      <c r="D4445" s="4">
        <v>45326</v>
      </c>
      <c r="E4445" s="3" t="s">
        <v>21</v>
      </c>
      <c r="F4445" s="3" t="s">
        <v>15</v>
      </c>
      <c r="G4445" s="3" t="s">
        <v>5079</v>
      </c>
      <c r="H4445" s="1"/>
      <c r="J4445"/>
      <c r="AC4445" s="5" t="e">
        <f>VLOOKUP(Table1[[#This Row],[Expense Report]],#REF!,3, 0)</f>
        <v>#REF!</v>
      </c>
      <c r="AD4445" t="s">
        <v>11649</v>
      </c>
      <c r="AE4445" t="s">
        <v>11649</v>
      </c>
      <c r="AF4445" t="e">
        <f>MONTH(Table1[[#This Row],[Date Sent]])</f>
        <v>#REF!</v>
      </c>
      <c r="AG4445" t="e">
        <f>YEAR(Table1[[#This Row],[Date Sent]])</f>
        <v>#REF!</v>
      </c>
      <c r="AH4445"/>
    </row>
    <row r="4446" spans="1:34" x14ac:dyDescent="0.2">
      <c r="A4446" t="s">
        <v>227</v>
      </c>
      <c r="B4446" t="s">
        <v>5077</v>
      </c>
      <c r="C4446" s="17">
        <v>28.52</v>
      </c>
      <c r="D4446" s="4">
        <v>45326</v>
      </c>
      <c r="E4446" s="3" t="s">
        <v>21</v>
      </c>
      <c r="F4446" s="3" t="s">
        <v>33</v>
      </c>
      <c r="G4446" s="3" t="s">
        <v>5080</v>
      </c>
      <c r="H4446" s="1"/>
      <c r="J4446"/>
      <c r="AC4446" s="5" t="e">
        <f>VLOOKUP(Table1[[#This Row],[Expense Report]],#REF!,3, 0)</f>
        <v>#REF!</v>
      </c>
      <c r="AD4446" t="s">
        <v>11649</v>
      </c>
      <c r="AE4446" t="s">
        <v>11649</v>
      </c>
      <c r="AF4446" t="e">
        <f>MONTH(Table1[[#This Row],[Date Sent]])</f>
        <v>#REF!</v>
      </c>
      <c r="AG4446" t="e">
        <f>YEAR(Table1[[#This Row],[Date Sent]])</f>
        <v>#REF!</v>
      </c>
      <c r="AH4446"/>
    </row>
    <row r="4447" spans="1:34" x14ac:dyDescent="0.2">
      <c r="A4447" t="s">
        <v>227</v>
      </c>
      <c r="B4447" t="s">
        <v>5077</v>
      </c>
      <c r="C4447" s="17">
        <v>62.49</v>
      </c>
      <c r="D4447" s="4">
        <v>45326</v>
      </c>
      <c r="E4447" s="3" t="s">
        <v>8</v>
      </c>
      <c r="F4447" s="3" t="s">
        <v>39</v>
      </c>
      <c r="G4447" s="3" t="s">
        <v>5081</v>
      </c>
      <c r="H4447" s="1"/>
      <c r="J4447"/>
      <c r="AC4447" s="5" t="e">
        <f>VLOOKUP(Table1[[#This Row],[Expense Report]],#REF!,3, 0)</f>
        <v>#REF!</v>
      </c>
      <c r="AD4447" t="s">
        <v>11649</v>
      </c>
      <c r="AE4447" t="s">
        <v>11649</v>
      </c>
      <c r="AF4447" t="e">
        <f>MONTH(Table1[[#This Row],[Date Sent]])</f>
        <v>#REF!</v>
      </c>
      <c r="AG4447" t="e">
        <f>YEAR(Table1[[#This Row],[Date Sent]])</f>
        <v>#REF!</v>
      </c>
      <c r="AH4447"/>
    </row>
    <row r="4448" spans="1:34" x14ac:dyDescent="0.2">
      <c r="A4448" t="s">
        <v>227</v>
      </c>
      <c r="B4448" t="s">
        <v>5077</v>
      </c>
      <c r="C4448" s="17">
        <v>12.6</v>
      </c>
      <c r="D4448" s="4">
        <v>45329</v>
      </c>
      <c r="E4448" s="3" t="s">
        <v>8</v>
      </c>
      <c r="F4448" s="3" t="s">
        <v>39</v>
      </c>
      <c r="G4448" s="3" t="s">
        <v>5082</v>
      </c>
      <c r="H4448" s="1"/>
      <c r="J4448"/>
      <c r="AC4448" s="5" t="e">
        <f>VLOOKUP(Table1[[#This Row],[Expense Report]],#REF!,3, 0)</f>
        <v>#REF!</v>
      </c>
      <c r="AD4448" t="s">
        <v>11649</v>
      </c>
      <c r="AE4448" t="s">
        <v>11649</v>
      </c>
      <c r="AF4448" t="e">
        <f>MONTH(Table1[[#This Row],[Date Sent]])</f>
        <v>#REF!</v>
      </c>
      <c r="AG4448" t="e">
        <f>YEAR(Table1[[#This Row],[Date Sent]])</f>
        <v>#REF!</v>
      </c>
      <c r="AH4448"/>
    </row>
    <row r="4449" spans="1:34" x14ac:dyDescent="0.2">
      <c r="A4449" t="s">
        <v>227</v>
      </c>
      <c r="B4449" t="s">
        <v>5077</v>
      </c>
      <c r="C4449" s="17">
        <v>10.6</v>
      </c>
      <c r="D4449" s="4">
        <v>45329</v>
      </c>
      <c r="E4449" s="3" t="s">
        <v>8</v>
      </c>
      <c r="F4449" s="3" t="s">
        <v>39</v>
      </c>
      <c r="G4449" s="3" t="s">
        <v>5082</v>
      </c>
      <c r="H4449" s="1"/>
      <c r="J4449"/>
      <c r="AC4449" s="5" t="e">
        <f>VLOOKUP(Table1[[#This Row],[Expense Report]],#REF!,3, 0)</f>
        <v>#REF!</v>
      </c>
      <c r="AD4449" t="s">
        <v>11649</v>
      </c>
      <c r="AE4449" t="s">
        <v>11649</v>
      </c>
      <c r="AF4449" t="e">
        <f>MONTH(Table1[[#This Row],[Date Sent]])</f>
        <v>#REF!</v>
      </c>
      <c r="AG4449" t="e">
        <f>YEAR(Table1[[#This Row],[Date Sent]])</f>
        <v>#REF!</v>
      </c>
      <c r="AH4449"/>
    </row>
    <row r="4450" spans="1:34" x14ac:dyDescent="0.2">
      <c r="A4450" t="s">
        <v>227</v>
      </c>
      <c r="B4450" t="s">
        <v>5077</v>
      </c>
      <c r="C4450" s="17">
        <v>16.62</v>
      </c>
      <c r="D4450" s="4">
        <v>45329</v>
      </c>
      <c r="E4450" s="3" t="s">
        <v>8</v>
      </c>
      <c r="F4450" s="3" t="s">
        <v>39</v>
      </c>
      <c r="G4450" s="3" t="s">
        <v>5082</v>
      </c>
      <c r="H4450" s="1"/>
      <c r="J4450"/>
      <c r="AC4450" s="5" t="e">
        <f>VLOOKUP(Table1[[#This Row],[Expense Report]],#REF!,3, 0)</f>
        <v>#REF!</v>
      </c>
      <c r="AD4450" t="s">
        <v>11649</v>
      </c>
      <c r="AE4450" t="s">
        <v>11649</v>
      </c>
      <c r="AF4450" t="e">
        <f>MONTH(Table1[[#This Row],[Date Sent]])</f>
        <v>#REF!</v>
      </c>
      <c r="AG4450" t="e">
        <f>YEAR(Table1[[#This Row],[Date Sent]])</f>
        <v>#REF!</v>
      </c>
      <c r="AH4450"/>
    </row>
    <row r="4451" spans="1:34" x14ac:dyDescent="0.2">
      <c r="A4451" t="s">
        <v>227</v>
      </c>
      <c r="B4451" t="s">
        <v>5077</v>
      </c>
      <c r="C4451" s="17">
        <v>25.22</v>
      </c>
      <c r="D4451" s="4">
        <v>45331</v>
      </c>
      <c r="E4451" s="3" t="s">
        <v>13</v>
      </c>
      <c r="F4451" s="3" t="s">
        <v>17</v>
      </c>
      <c r="G4451" s="3" t="s">
        <v>5083</v>
      </c>
      <c r="H4451" s="1"/>
      <c r="J4451"/>
      <c r="AC4451" s="5" t="e">
        <f>VLOOKUP(Table1[[#This Row],[Expense Report]],#REF!,3, 0)</f>
        <v>#REF!</v>
      </c>
      <c r="AD4451" t="s">
        <v>11649</v>
      </c>
      <c r="AE4451" t="s">
        <v>11649</v>
      </c>
      <c r="AF4451" t="e">
        <f>MONTH(Table1[[#This Row],[Date Sent]])</f>
        <v>#REF!</v>
      </c>
      <c r="AG4451" t="e">
        <f>YEAR(Table1[[#This Row],[Date Sent]])</f>
        <v>#REF!</v>
      </c>
      <c r="AH4451"/>
    </row>
    <row r="4452" spans="1:34" x14ac:dyDescent="0.2">
      <c r="A4452" t="s">
        <v>227</v>
      </c>
      <c r="B4452" t="s">
        <v>5077</v>
      </c>
      <c r="C4452" s="17">
        <v>3.49</v>
      </c>
      <c r="D4452" s="4">
        <v>45331</v>
      </c>
      <c r="E4452" s="3" t="s">
        <v>8</v>
      </c>
      <c r="F4452" s="3" t="s">
        <v>39</v>
      </c>
      <c r="G4452" s="3" t="s">
        <v>5084</v>
      </c>
      <c r="H4452" s="1"/>
      <c r="J4452"/>
      <c r="AC4452" s="5" t="e">
        <f>VLOOKUP(Table1[[#This Row],[Expense Report]],#REF!,3, 0)</f>
        <v>#REF!</v>
      </c>
      <c r="AD4452" t="s">
        <v>11649</v>
      </c>
      <c r="AE4452" t="s">
        <v>11649</v>
      </c>
      <c r="AF4452" t="e">
        <f>MONTH(Table1[[#This Row],[Date Sent]])</f>
        <v>#REF!</v>
      </c>
      <c r="AG4452" t="e">
        <f>YEAR(Table1[[#This Row],[Date Sent]])</f>
        <v>#REF!</v>
      </c>
      <c r="AH4452"/>
    </row>
    <row r="4453" spans="1:34" x14ac:dyDescent="0.2">
      <c r="A4453" t="s">
        <v>227</v>
      </c>
      <c r="B4453" t="s">
        <v>5077</v>
      </c>
      <c r="C4453" s="17">
        <v>24.12</v>
      </c>
      <c r="D4453" s="4">
        <v>45331</v>
      </c>
      <c r="E4453" s="3" t="s">
        <v>8</v>
      </c>
      <c r="F4453" s="3" t="s">
        <v>39</v>
      </c>
      <c r="G4453" s="3" t="s">
        <v>5085</v>
      </c>
      <c r="H4453" s="1"/>
      <c r="J4453"/>
      <c r="AC4453" s="5" t="e">
        <f>VLOOKUP(Table1[[#This Row],[Expense Report]],#REF!,3, 0)</f>
        <v>#REF!</v>
      </c>
      <c r="AD4453" t="s">
        <v>11649</v>
      </c>
      <c r="AE4453" t="s">
        <v>11649</v>
      </c>
      <c r="AF4453" t="e">
        <f>MONTH(Table1[[#This Row],[Date Sent]])</f>
        <v>#REF!</v>
      </c>
      <c r="AG4453" t="e">
        <f>YEAR(Table1[[#This Row],[Date Sent]])</f>
        <v>#REF!</v>
      </c>
      <c r="AH4453"/>
    </row>
    <row r="4454" spans="1:34" x14ac:dyDescent="0.2">
      <c r="A4454" t="s">
        <v>227</v>
      </c>
      <c r="B4454" t="s">
        <v>5077</v>
      </c>
      <c r="C4454" s="17">
        <v>-24.12</v>
      </c>
      <c r="D4454" s="4">
        <v>45331</v>
      </c>
      <c r="E4454" s="3" t="s">
        <v>8</v>
      </c>
      <c r="F4454" s="3" t="s">
        <v>39</v>
      </c>
      <c r="G4454" s="3" t="s">
        <v>5086</v>
      </c>
      <c r="H4454" s="1"/>
      <c r="J4454"/>
      <c r="AC4454" s="5" t="e">
        <f>VLOOKUP(Table1[[#This Row],[Expense Report]],#REF!,3, 0)</f>
        <v>#REF!</v>
      </c>
      <c r="AD4454" t="s">
        <v>11649</v>
      </c>
      <c r="AE4454" t="s">
        <v>11649</v>
      </c>
      <c r="AF4454" t="e">
        <f>MONTH(Table1[[#This Row],[Date Sent]])</f>
        <v>#REF!</v>
      </c>
      <c r="AG4454" t="e">
        <f>YEAR(Table1[[#This Row],[Date Sent]])</f>
        <v>#REF!</v>
      </c>
      <c r="AH4454"/>
    </row>
    <row r="4455" spans="1:34" x14ac:dyDescent="0.2">
      <c r="A4455" t="s">
        <v>227</v>
      </c>
      <c r="B4455" t="s">
        <v>5077</v>
      </c>
      <c r="C4455" s="17">
        <v>135.31</v>
      </c>
      <c r="D4455" s="4">
        <v>45337</v>
      </c>
      <c r="E4455" s="3" t="s">
        <v>21</v>
      </c>
      <c r="F4455" s="3" t="s">
        <v>15</v>
      </c>
      <c r="G4455" s="3" t="s">
        <v>5087</v>
      </c>
      <c r="H4455" s="1"/>
      <c r="J4455"/>
      <c r="AC4455" s="5" t="e">
        <f>VLOOKUP(Table1[[#This Row],[Expense Report]],#REF!,3, 0)</f>
        <v>#REF!</v>
      </c>
      <c r="AD4455" t="s">
        <v>11649</v>
      </c>
      <c r="AE4455" t="s">
        <v>11649</v>
      </c>
      <c r="AF4455" t="e">
        <f>MONTH(Table1[[#This Row],[Date Sent]])</f>
        <v>#REF!</v>
      </c>
      <c r="AG4455" t="e">
        <f>YEAR(Table1[[#This Row],[Date Sent]])</f>
        <v>#REF!</v>
      </c>
      <c r="AH4455"/>
    </row>
    <row r="4456" spans="1:34" x14ac:dyDescent="0.2">
      <c r="A4456" t="s">
        <v>2280</v>
      </c>
      <c r="B4456" t="s">
        <v>5088</v>
      </c>
      <c r="C4456" s="17">
        <v>5.45</v>
      </c>
      <c r="D4456" s="4">
        <v>45341</v>
      </c>
      <c r="E4456" s="3" t="s">
        <v>20</v>
      </c>
      <c r="F4456" s="3" t="s">
        <v>39</v>
      </c>
      <c r="G4456" s="3" t="s">
        <v>5089</v>
      </c>
      <c r="H4456" s="1"/>
      <c r="J4456"/>
      <c r="AC4456" s="5" t="e">
        <f>VLOOKUP(Table1[[#This Row],[Expense Report]],#REF!,3, 0)</f>
        <v>#REF!</v>
      </c>
      <c r="AD4456" t="s">
        <v>13311</v>
      </c>
      <c r="AE4456" t="s">
        <v>156</v>
      </c>
      <c r="AF4456" t="e">
        <f>MONTH(Table1[[#This Row],[Date Sent]])</f>
        <v>#REF!</v>
      </c>
      <c r="AG4456" t="e">
        <f>YEAR(Table1[[#This Row],[Date Sent]])</f>
        <v>#REF!</v>
      </c>
      <c r="AH4456"/>
    </row>
    <row r="4457" spans="1:34" x14ac:dyDescent="0.2">
      <c r="A4457" t="s">
        <v>453</v>
      </c>
      <c r="B4457" t="s">
        <v>5090</v>
      </c>
      <c r="C4457" s="17">
        <v>295.61</v>
      </c>
      <c r="D4457" s="4">
        <v>45313</v>
      </c>
      <c r="E4457" s="3" t="s">
        <v>10</v>
      </c>
      <c r="F4457" s="3" t="s">
        <v>33</v>
      </c>
      <c r="G4457" s="3" t="s">
        <v>5091</v>
      </c>
      <c r="H4457" s="1"/>
      <c r="J4457"/>
      <c r="AC4457" s="5" t="e">
        <f>VLOOKUP(Table1[[#This Row],[Expense Report]],#REF!,3, 0)</f>
        <v>#REF!</v>
      </c>
      <c r="AD4457" t="s">
        <v>14585</v>
      </c>
      <c r="AE4457" t="s">
        <v>266</v>
      </c>
      <c r="AF4457" t="e">
        <f>MONTH(Table1[[#This Row],[Date Sent]])</f>
        <v>#REF!</v>
      </c>
      <c r="AG4457" t="e">
        <f>YEAR(Table1[[#This Row],[Date Sent]])</f>
        <v>#REF!</v>
      </c>
      <c r="AH4457"/>
    </row>
    <row r="4458" spans="1:34" x14ac:dyDescent="0.2">
      <c r="A4458" t="s">
        <v>453</v>
      </c>
      <c r="B4458" t="s">
        <v>5090</v>
      </c>
      <c r="C4458" s="17">
        <v>111.89</v>
      </c>
      <c r="D4458" s="4">
        <v>45317</v>
      </c>
      <c r="E4458" s="3" t="s">
        <v>21</v>
      </c>
      <c r="F4458" s="3" t="s">
        <v>18</v>
      </c>
      <c r="G4458" s="3" t="s">
        <v>5092</v>
      </c>
      <c r="H4458" s="1"/>
      <c r="J4458"/>
      <c r="AC4458" s="5" t="e">
        <f>VLOOKUP(Table1[[#This Row],[Expense Report]],#REF!,3, 0)</f>
        <v>#REF!</v>
      </c>
      <c r="AD4458" t="s">
        <v>14585</v>
      </c>
      <c r="AE4458" t="s">
        <v>266</v>
      </c>
      <c r="AF4458" t="e">
        <f>MONTH(Table1[[#This Row],[Date Sent]])</f>
        <v>#REF!</v>
      </c>
      <c r="AG4458" t="e">
        <f>YEAR(Table1[[#This Row],[Date Sent]])</f>
        <v>#REF!</v>
      </c>
      <c r="AH4458"/>
    </row>
    <row r="4459" spans="1:34" x14ac:dyDescent="0.2">
      <c r="A4459" t="s">
        <v>453</v>
      </c>
      <c r="B4459" t="s">
        <v>5090</v>
      </c>
      <c r="C4459" s="17">
        <v>399.91</v>
      </c>
      <c r="D4459" s="4">
        <v>45329</v>
      </c>
      <c r="E4459" s="3" t="s">
        <v>17</v>
      </c>
      <c r="F4459" s="3" t="s">
        <v>33</v>
      </c>
      <c r="G4459" s="3" t="s">
        <v>5093</v>
      </c>
      <c r="H4459" s="1"/>
      <c r="J4459"/>
      <c r="AC4459" s="5" t="e">
        <f>VLOOKUP(Table1[[#This Row],[Expense Report]],#REF!,3, 0)</f>
        <v>#REF!</v>
      </c>
      <c r="AD4459" t="s">
        <v>14585</v>
      </c>
      <c r="AE4459" t="s">
        <v>266</v>
      </c>
      <c r="AF4459" t="e">
        <f>MONTH(Table1[[#This Row],[Date Sent]])</f>
        <v>#REF!</v>
      </c>
      <c r="AG4459" t="e">
        <f>YEAR(Table1[[#This Row],[Date Sent]])</f>
        <v>#REF!</v>
      </c>
      <c r="AH4459"/>
    </row>
    <row r="4460" spans="1:34" x14ac:dyDescent="0.2">
      <c r="A4460" t="s">
        <v>453</v>
      </c>
      <c r="B4460" t="s">
        <v>5090</v>
      </c>
      <c r="C4460" s="17">
        <v>197.44</v>
      </c>
      <c r="D4460" s="4">
        <v>45331</v>
      </c>
      <c r="E4460" s="3" t="s">
        <v>21</v>
      </c>
      <c r="F4460" s="3" t="s">
        <v>33</v>
      </c>
      <c r="G4460" s="3" t="s">
        <v>1000</v>
      </c>
      <c r="H4460" s="1"/>
      <c r="J4460"/>
      <c r="AC4460" s="5" t="e">
        <f>VLOOKUP(Table1[[#This Row],[Expense Report]],#REF!,3, 0)</f>
        <v>#REF!</v>
      </c>
      <c r="AD4460" t="s">
        <v>14585</v>
      </c>
      <c r="AE4460" t="s">
        <v>266</v>
      </c>
      <c r="AF4460" t="e">
        <f>MONTH(Table1[[#This Row],[Date Sent]])</f>
        <v>#REF!</v>
      </c>
      <c r="AG4460" t="e">
        <f>YEAR(Table1[[#This Row],[Date Sent]])</f>
        <v>#REF!</v>
      </c>
      <c r="AH4460"/>
    </row>
    <row r="4461" spans="1:34" x14ac:dyDescent="0.2">
      <c r="A4461" t="s">
        <v>453</v>
      </c>
      <c r="B4461" t="s">
        <v>5094</v>
      </c>
      <c r="C4461" s="17">
        <v>151.9</v>
      </c>
      <c r="D4461" s="4">
        <v>45343</v>
      </c>
      <c r="E4461" s="3" t="s">
        <v>21</v>
      </c>
      <c r="F4461" s="3" t="s">
        <v>33</v>
      </c>
      <c r="G4461" s="3" t="s">
        <v>1000</v>
      </c>
      <c r="H4461" s="1"/>
      <c r="J4461"/>
      <c r="AC4461" s="5" t="e">
        <f>VLOOKUP(Table1[[#This Row],[Expense Report]],#REF!,3, 0)</f>
        <v>#REF!</v>
      </c>
      <c r="AD4461" t="s">
        <v>14585</v>
      </c>
      <c r="AE4461" t="s">
        <v>266</v>
      </c>
      <c r="AF4461" t="e">
        <f>MONTH(Table1[[#This Row],[Date Sent]])</f>
        <v>#REF!</v>
      </c>
      <c r="AG4461" t="e">
        <f>YEAR(Table1[[#This Row],[Date Sent]])</f>
        <v>#REF!</v>
      </c>
      <c r="AH4461"/>
    </row>
    <row r="4462" spans="1:34" x14ac:dyDescent="0.2">
      <c r="A4462" t="s">
        <v>338</v>
      </c>
      <c r="B4462" t="s">
        <v>5095</v>
      </c>
      <c r="C4462" s="17">
        <v>85.58</v>
      </c>
      <c r="D4462" s="4">
        <v>45342</v>
      </c>
      <c r="E4462" s="3" t="s">
        <v>25</v>
      </c>
      <c r="F4462" s="3" t="s">
        <v>33</v>
      </c>
      <c r="G4462" s="3" t="s">
        <v>5096</v>
      </c>
      <c r="H4462" s="1"/>
      <c r="J4462"/>
      <c r="AC4462" s="5" t="e">
        <f>VLOOKUP(Table1[[#This Row],[Expense Report]],#REF!,3, 0)</f>
        <v>#REF!</v>
      </c>
      <c r="AD4462" t="s">
        <v>11649</v>
      </c>
      <c r="AE4462" t="s">
        <v>11649</v>
      </c>
      <c r="AF4462" t="e">
        <f>MONTH(Table1[[#This Row],[Date Sent]])</f>
        <v>#REF!</v>
      </c>
      <c r="AG4462" t="e">
        <f>YEAR(Table1[[#This Row],[Date Sent]])</f>
        <v>#REF!</v>
      </c>
      <c r="AH4462"/>
    </row>
    <row r="4463" spans="1:34" x14ac:dyDescent="0.2">
      <c r="A4463" t="s">
        <v>338</v>
      </c>
      <c r="B4463" t="s">
        <v>5095</v>
      </c>
      <c r="C4463" s="17">
        <v>309.02</v>
      </c>
      <c r="D4463" s="4">
        <v>45343</v>
      </c>
      <c r="E4463" s="3" t="s">
        <v>15</v>
      </c>
      <c r="F4463" s="3" t="s">
        <v>33</v>
      </c>
      <c r="G4463" s="3" t="s">
        <v>5097</v>
      </c>
      <c r="H4463" s="1"/>
      <c r="J4463"/>
      <c r="AC4463" s="5" t="e">
        <f>VLOOKUP(Table1[[#This Row],[Expense Report]],#REF!,3, 0)</f>
        <v>#REF!</v>
      </c>
      <c r="AD4463" t="s">
        <v>11649</v>
      </c>
      <c r="AE4463" t="s">
        <v>11649</v>
      </c>
      <c r="AF4463" t="e">
        <f>MONTH(Table1[[#This Row],[Date Sent]])</f>
        <v>#REF!</v>
      </c>
      <c r="AG4463" t="e">
        <f>YEAR(Table1[[#This Row],[Date Sent]])</f>
        <v>#REF!</v>
      </c>
      <c r="AH4463"/>
    </row>
    <row r="4464" spans="1:34" x14ac:dyDescent="0.2">
      <c r="A4464" t="s">
        <v>1346</v>
      </c>
      <c r="B4464" t="s">
        <v>5098</v>
      </c>
      <c r="C4464" s="17">
        <v>300</v>
      </c>
      <c r="D4464" s="4">
        <v>45313</v>
      </c>
      <c r="E4464" s="3" t="s">
        <v>27</v>
      </c>
      <c r="F4464" s="3" t="s">
        <v>20</v>
      </c>
      <c r="G4464" s="3" t="s">
        <v>5099</v>
      </c>
      <c r="H4464" s="1"/>
      <c r="J4464"/>
      <c r="AC4464" s="5" t="e">
        <f>VLOOKUP(Table1[[#This Row],[Expense Report]],#REF!,3, 0)</f>
        <v>#REF!</v>
      </c>
      <c r="AD4464" t="s">
        <v>13604</v>
      </c>
      <c r="AE4464" t="s">
        <v>6845</v>
      </c>
      <c r="AF4464" t="e">
        <f>MONTH(Table1[[#This Row],[Date Sent]])</f>
        <v>#REF!</v>
      </c>
      <c r="AG4464" t="e">
        <f>YEAR(Table1[[#This Row],[Date Sent]])</f>
        <v>#REF!</v>
      </c>
      <c r="AH4464"/>
    </row>
    <row r="4465" spans="1:34" x14ac:dyDescent="0.2">
      <c r="A4465" t="s">
        <v>1346</v>
      </c>
      <c r="B4465" t="s">
        <v>5098</v>
      </c>
      <c r="C4465" s="17">
        <v>114.46</v>
      </c>
      <c r="D4465" s="4">
        <v>45316</v>
      </c>
      <c r="E4465" s="3" t="s">
        <v>21</v>
      </c>
      <c r="F4465" s="3" t="s">
        <v>33</v>
      </c>
      <c r="G4465" s="3" t="s">
        <v>928</v>
      </c>
      <c r="H4465" s="1"/>
      <c r="J4465"/>
      <c r="AC4465" s="5" t="e">
        <f>VLOOKUP(Table1[[#This Row],[Expense Report]],#REF!,3, 0)</f>
        <v>#REF!</v>
      </c>
      <c r="AD4465" t="s">
        <v>13604</v>
      </c>
      <c r="AE4465" t="s">
        <v>6845</v>
      </c>
      <c r="AF4465" t="e">
        <f>MONTH(Table1[[#This Row],[Date Sent]])</f>
        <v>#REF!</v>
      </c>
      <c r="AG4465" t="e">
        <f>YEAR(Table1[[#This Row],[Date Sent]])</f>
        <v>#REF!</v>
      </c>
      <c r="AH4465"/>
    </row>
    <row r="4466" spans="1:34" x14ac:dyDescent="0.2">
      <c r="A4466" t="s">
        <v>1346</v>
      </c>
      <c r="B4466" t="s">
        <v>5098</v>
      </c>
      <c r="C4466" s="17">
        <v>75.180000000000007</v>
      </c>
      <c r="D4466" s="4">
        <v>45320</v>
      </c>
      <c r="E4466" s="3" t="s">
        <v>13</v>
      </c>
      <c r="F4466" s="3" t="s">
        <v>33</v>
      </c>
      <c r="G4466" s="3" t="s">
        <v>4498</v>
      </c>
      <c r="H4466" s="1"/>
      <c r="J4466"/>
      <c r="AC4466" s="5" t="e">
        <f>VLOOKUP(Table1[[#This Row],[Expense Report]],#REF!,3, 0)</f>
        <v>#REF!</v>
      </c>
      <c r="AD4466" t="s">
        <v>13604</v>
      </c>
      <c r="AE4466" t="s">
        <v>6845</v>
      </c>
      <c r="AF4466" t="e">
        <f>MONTH(Table1[[#This Row],[Date Sent]])</f>
        <v>#REF!</v>
      </c>
      <c r="AG4466" t="e">
        <f>YEAR(Table1[[#This Row],[Date Sent]])</f>
        <v>#REF!</v>
      </c>
      <c r="AH4466"/>
    </row>
    <row r="4467" spans="1:34" x14ac:dyDescent="0.2">
      <c r="A4467" t="s">
        <v>1346</v>
      </c>
      <c r="B4467" t="s">
        <v>5098</v>
      </c>
      <c r="C4467" s="17">
        <v>266.48</v>
      </c>
      <c r="D4467" s="4">
        <v>45320</v>
      </c>
      <c r="E4467" s="3" t="s">
        <v>14</v>
      </c>
      <c r="F4467" s="3" t="s">
        <v>15</v>
      </c>
      <c r="G4467" s="3" t="s">
        <v>5100</v>
      </c>
      <c r="H4467" s="1"/>
      <c r="J4467"/>
      <c r="AC4467" s="5" t="e">
        <f>VLOOKUP(Table1[[#This Row],[Expense Report]],#REF!,3, 0)</f>
        <v>#REF!</v>
      </c>
      <c r="AD4467" t="s">
        <v>13604</v>
      </c>
      <c r="AE4467" t="s">
        <v>6845</v>
      </c>
      <c r="AF4467" t="e">
        <f>MONTH(Table1[[#This Row],[Date Sent]])</f>
        <v>#REF!</v>
      </c>
      <c r="AG4467" t="e">
        <f>YEAR(Table1[[#This Row],[Date Sent]])</f>
        <v>#REF!</v>
      </c>
      <c r="AH4467"/>
    </row>
    <row r="4468" spans="1:34" x14ac:dyDescent="0.2">
      <c r="A4468" t="s">
        <v>1346</v>
      </c>
      <c r="B4468" t="s">
        <v>5098</v>
      </c>
      <c r="C4468" s="17">
        <v>545.79</v>
      </c>
      <c r="D4468" s="4">
        <v>45323</v>
      </c>
      <c r="E4468" s="3" t="s">
        <v>25</v>
      </c>
      <c r="F4468" s="3" t="s">
        <v>2265</v>
      </c>
      <c r="G4468" s="3" t="s">
        <v>5101</v>
      </c>
      <c r="H4468" s="1"/>
      <c r="J4468"/>
      <c r="AC4468" s="5" t="e">
        <f>VLOOKUP(Table1[[#This Row],[Expense Report]],#REF!,3, 0)</f>
        <v>#REF!</v>
      </c>
      <c r="AD4468" t="s">
        <v>13604</v>
      </c>
      <c r="AE4468" t="s">
        <v>6845</v>
      </c>
      <c r="AF4468" t="e">
        <f>MONTH(Table1[[#This Row],[Date Sent]])</f>
        <v>#REF!</v>
      </c>
      <c r="AG4468" t="e">
        <f>YEAR(Table1[[#This Row],[Date Sent]])</f>
        <v>#REF!</v>
      </c>
      <c r="AH4468"/>
    </row>
    <row r="4469" spans="1:34" x14ac:dyDescent="0.2">
      <c r="A4469" t="s">
        <v>1346</v>
      </c>
      <c r="B4469" t="s">
        <v>5098</v>
      </c>
      <c r="C4469" s="17">
        <v>63.3</v>
      </c>
      <c r="D4469" s="4">
        <v>45326</v>
      </c>
      <c r="E4469" s="3" t="s">
        <v>8</v>
      </c>
      <c r="F4469" s="3" t="s">
        <v>39</v>
      </c>
      <c r="G4469" s="3" t="s">
        <v>5102</v>
      </c>
      <c r="H4469" s="1"/>
      <c r="J4469"/>
      <c r="AC4469" s="5" t="e">
        <f>VLOOKUP(Table1[[#This Row],[Expense Report]],#REF!,3, 0)</f>
        <v>#REF!</v>
      </c>
      <c r="AD4469" t="s">
        <v>13604</v>
      </c>
      <c r="AE4469" t="s">
        <v>6845</v>
      </c>
      <c r="AF4469" t="e">
        <f>MONTH(Table1[[#This Row],[Date Sent]])</f>
        <v>#REF!</v>
      </c>
      <c r="AG4469" t="e">
        <f>YEAR(Table1[[#This Row],[Date Sent]])</f>
        <v>#REF!</v>
      </c>
      <c r="AH4469"/>
    </row>
    <row r="4470" spans="1:34" x14ac:dyDescent="0.2">
      <c r="A4470" t="s">
        <v>1770</v>
      </c>
      <c r="B4470" t="s">
        <v>5103</v>
      </c>
      <c r="C4470" s="17">
        <v>7.48</v>
      </c>
      <c r="D4470" s="4">
        <v>45316</v>
      </c>
      <c r="E4470" s="3" t="s">
        <v>13</v>
      </c>
      <c r="F4470" s="3" t="s">
        <v>33</v>
      </c>
      <c r="G4470" s="3" t="s">
        <v>5104</v>
      </c>
      <c r="H4470" s="1"/>
      <c r="J4470"/>
      <c r="AC4470" s="5" t="e">
        <f>VLOOKUP(Table1[[#This Row],[Expense Report]],#REF!,3, 0)</f>
        <v>#REF!</v>
      </c>
      <c r="AD4470" t="s">
        <v>13571</v>
      </c>
      <c r="AE4470" t="s">
        <v>6845</v>
      </c>
      <c r="AF4470" t="e">
        <f>MONTH(Table1[[#This Row],[Date Sent]])</f>
        <v>#REF!</v>
      </c>
      <c r="AG4470" t="e">
        <f>YEAR(Table1[[#This Row],[Date Sent]])</f>
        <v>#REF!</v>
      </c>
      <c r="AH4470"/>
    </row>
    <row r="4471" spans="1:34" x14ac:dyDescent="0.2">
      <c r="A4471" t="s">
        <v>1770</v>
      </c>
      <c r="B4471" t="s">
        <v>5103</v>
      </c>
      <c r="C4471" s="17">
        <v>28.38</v>
      </c>
      <c r="D4471" s="4">
        <v>45321</v>
      </c>
      <c r="E4471" s="3" t="s">
        <v>13</v>
      </c>
      <c r="F4471" s="3" t="s">
        <v>33</v>
      </c>
      <c r="G4471" s="3" t="s">
        <v>5105</v>
      </c>
      <c r="H4471" s="1"/>
      <c r="J4471"/>
      <c r="AC4471" s="5" t="e">
        <f>VLOOKUP(Table1[[#This Row],[Expense Report]],#REF!,3, 0)</f>
        <v>#REF!</v>
      </c>
      <c r="AD4471" t="s">
        <v>13571</v>
      </c>
      <c r="AE4471" t="s">
        <v>6845</v>
      </c>
      <c r="AF4471" t="e">
        <f>MONTH(Table1[[#This Row],[Date Sent]])</f>
        <v>#REF!</v>
      </c>
      <c r="AG4471" t="e">
        <f>YEAR(Table1[[#This Row],[Date Sent]])</f>
        <v>#REF!</v>
      </c>
      <c r="AH4471"/>
    </row>
    <row r="4472" spans="1:34" x14ac:dyDescent="0.2">
      <c r="A4472" t="s">
        <v>1770</v>
      </c>
      <c r="B4472" t="s">
        <v>5103</v>
      </c>
      <c r="C4472" s="17">
        <v>34.17</v>
      </c>
      <c r="D4472" s="4">
        <v>45322</v>
      </c>
      <c r="E4472" s="3" t="s">
        <v>21</v>
      </c>
      <c r="F4472" s="3" t="s">
        <v>33</v>
      </c>
      <c r="G4472" s="3" t="s">
        <v>5106</v>
      </c>
      <c r="H4472" s="1"/>
      <c r="J4472"/>
      <c r="AC4472" s="5" t="e">
        <f>VLOOKUP(Table1[[#This Row],[Expense Report]],#REF!,3, 0)</f>
        <v>#REF!</v>
      </c>
      <c r="AD4472" t="s">
        <v>13571</v>
      </c>
      <c r="AE4472" t="s">
        <v>6845</v>
      </c>
      <c r="AF4472" t="e">
        <f>MONTH(Table1[[#This Row],[Date Sent]])</f>
        <v>#REF!</v>
      </c>
      <c r="AG4472" t="e">
        <f>YEAR(Table1[[#This Row],[Date Sent]])</f>
        <v>#REF!</v>
      </c>
      <c r="AH4472"/>
    </row>
    <row r="4473" spans="1:34" x14ac:dyDescent="0.2">
      <c r="A4473" t="s">
        <v>1770</v>
      </c>
      <c r="B4473" t="s">
        <v>5103</v>
      </c>
      <c r="C4473" s="17">
        <v>25.95</v>
      </c>
      <c r="D4473" s="4">
        <v>45323</v>
      </c>
      <c r="E4473" s="3" t="s">
        <v>21</v>
      </c>
      <c r="F4473" s="3" t="s">
        <v>33</v>
      </c>
      <c r="G4473" s="3" t="s">
        <v>5107</v>
      </c>
      <c r="H4473" s="1"/>
      <c r="J4473"/>
      <c r="AC4473" s="5" t="e">
        <f>VLOOKUP(Table1[[#This Row],[Expense Report]],#REF!,3, 0)</f>
        <v>#REF!</v>
      </c>
      <c r="AD4473" t="s">
        <v>13571</v>
      </c>
      <c r="AE4473" t="s">
        <v>6845</v>
      </c>
      <c r="AF4473" t="e">
        <f>MONTH(Table1[[#This Row],[Date Sent]])</f>
        <v>#REF!</v>
      </c>
      <c r="AG4473" t="e">
        <f>YEAR(Table1[[#This Row],[Date Sent]])</f>
        <v>#REF!</v>
      </c>
      <c r="AH4473"/>
    </row>
    <row r="4474" spans="1:34" x14ac:dyDescent="0.2">
      <c r="A4474" t="s">
        <v>1770</v>
      </c>
      <c r="B4474" t="s">
        <v>5103</v>
      </c>
      <c r="C4474" s="17">
        <v>15.27</v>
      </c>
      <c r="D4474" s="4">
        <v>45324</v>
      </c>
      <c r="E4474" s="3" t="s">
        <v>27</v>
      </c>
      <c r="F4474" s="3" t="s">
        <v>17</v>
      </c>
      <c r="G4474" s="3" t="s">
        <v>5108</v>
      </c>
      <c r="H4474" s="1"/>
      <c r="J4474"/>
      <c r="AC4474" s="5" t="e">
        <f>VLOOKUP(Table1[[#This Row],[Expense Report]],#REF!,3, 0)</f>
        <v>#REF!</v>
      </c>
      <c r="AD4474" t="s">
        <v>13571</v>
      </c>
      <c r="AE4474" t="s">
        <v>6845</v>
      </c>
      <c r="AF4474" t="e">
        <f>MONTH(Table1[[#This Row],[Date Sent]])</f>
        <v>#REF!</v>
      </c>
      <c r="AG4474" t="e">
        <f>YEAR(Table1[[#This Row],[Date Sent]])</f>
        <v>#REF!</v>
      </c>
      <c r="AH4474"/>
    </row>
    <row r="4475" spans="1:34" x14ac:dyDescent="0.2">
      <c r="A4475" t="s">
        <v>1770</v>
      </c>
      <c r="B4475" t="s">
        <v>5103</v>
      </c>
      <c r="C4475" s="17">
        <v>15.27</v>
      </c>
      <c r="D4475" s="4">
        <v>45324</v>
      </c>
      <c r="E4475" s="3" t="s">
        <v>27</v>
      </c>
      <c r="F4475" s="3" t="s">
        <v>17</v>
      </c>
      <c r="G4475" s="3" t="s">
        <v>5108</v>
      </c>
      <c r="H4475" s="1"/>
      <c r="J4475"/>
      <c r="AC4475" s="5" t="e">
        <f>VLOOKUP(Table1[[#This Row],[Expense Report]],#REF!,3, 0)</f>
        <v>#REF!</v>
      </c>
      <c r="AD4475" t="s">
        <v>13571</v>
      </c>
      <c r="AE4475" t="s">
        <v>6845</v>
      </c>
      <c r="AF4475" t="e">
        <f>MONTH(Table1[[#This Row],[Date Sent]])</f>
        <v>#REF!</v>
      </c>
      <c r="AG4475" t="e">
        <f>YEAR(Table1[[#This Row],[Date Sent]])</f>
        <v>#REF!</v>
      </c>
      <c r="AH4475"/>
    </row>
    <row r="4476" spans="1:34" x14ac:dyDescent="0.2">
      <c r="A4476" t="s">
        <v>1770</v>
      </c>
      <c r="B4476" t="s">
        <v>5103</v>
      </c>
      <c r="C4476" s="17">
        <v>4.26</v>
      </c>
      <c r="D4476" s="4">
        <v>45325</v>
      </c>
      <c r="E4476" s="3" t="s">
        <v>27</v>
      </c>
      <c r="F4476" s="3" t="s">
        <v>33</v>
      </c>
      <c r="G4476" s="3" t="s">
        <v>5109</v>
      </c>
      <c r="H4476" s="1"/>
      <c r="J4476"/>
      <c r="AC4476" s="5" t="e">
        <f>VLOOKUP(Table1[[#This Row],[Expense Report]],#REF!,3, 0)</f>
        <v>#REF!</v>
      </c>
      <c r="AD4476" t="s">
        <v>13571</v>
      </c>
      <c r="AE4476" t="s">
        <v>6845</v>
      </c>
      <c r="AF4476" t="e">
        <f>MONTH(Table1[[#This Row],[Date Sent]])</f>
        <v>#REF!</v>
      </c>
      <c r="AG4476" t="e">
        <f>YEAR(Table1[[#This Row],[Date Sent]])</f>
        <v>#REF!</v>
      </c>
      <c r="AH4476"/>
    </row>
    <row r="4477" spans="1:34" x14ac:dyDescent="0.2">
      <c r="A4477" t="s">
        <v>1770</v>
      </c>
      <c r="B4477" t="s">
        <v>5103</v>
      </c>
      <c r="C4477" s="17">
        <v>31.65</v>
      </c>
      <c r="D4477" s="4">
        <v>45327</v>
      </c>
      <c r="E4477" s="3" t="s">
        <v>21</v>
      </c>
      <c r="F4477" s="3" t="s">
        <v>33</v>
      </c>
      <c r="G4477" s="3" t="s">
        <v>5110</v>
      </c>
      <c r="H4477" s="1"/>
      <c r="J4477"/>
      <c r="AC4477" s="5" t="e">
        <f>VLOOKUP(Table1[[#This Row],[Expense Report]],#REF!,3, 0)</f>
        <v>#REF!</v>
      </c>
      <c r="AD4477" t="s">
        <v>13571</v>
      </c>
      <c r="AE4477" t="s">
        <v>6845</v>
      </c>
      <c r="AF4477" t="e">
        <f>MONTH(Table1[[#This Row],[Date Sent]])</f>
        <v>#REF!</v>
      </c>
      <c r="AG4477" t="e">
        <f>YEAR(Table1[[#This Row],[Date Sent]])</f>
        <v>#REF!</v>
      </c>
      <c r="AH4477"/>
    </row>
    <row r="4478" spans="1:34" x14ac:dyDescent="0.2">
      <c r="A4478" t="s">
        <v>1770</v>
      </c>
      <c r="B4478" t="s">
        <v>5103</v>
      </c>
      <c r="C4478" s="17">
        <v>8.09</v>
      </c>
      <c r="D4478" s="4">
        <v>45327</v>
      </c>
      <c r="E4478" s="3" t="s">
        <v>27</v>
      </c>
      <c r="F4478" s="3" t="s">
        <v>40</v>
      </c>
      <c r="G4478" s="3" t="s">
        <v>5111</v>
      </c>
      <c r="H4478" s="1"/>
      <c r="J4478"/>
      <c r="AC4478" s="5" t="e">
        <f>VLOOKUP(Table1[[#This Row],[Expense Report]],#REF!,3, 0)</f>
        <v>#REF!</v>
      </c>
      <c r="AD4478" t="s">
        <v>13571</v>
      </c>
      <c r="AE4478" t="s">
        <v>6845</v>
      </c>
      <c r="AF4478" t="e">
        <f>MONTH(Table1[[#This Row],[Date Sent]])</f>
        <v>#REF!</v>
      </c>
      <c r="AG4478" t="e">
        <f>YEAR(Table1[[#This Row],[Date Sent]])</f>
        <v>#REF!</v>
      </c>
      <c r="AH4478"/>
    </row>
    <row r="4479" spans="1:34" x14ac:dyDescent="0.2">
      <c r="A4479" t="s">
        <v>1770</v>
      </c>
      <c r="B4479" t="s">
        <v>5103</v>
      </c>
      <c r="C4479" s="17">
        <v>12.81</v>
      </c>
      <c r="D4479" s="4">
        <v>45327</v>
      </c>
      <c r="E4479" s="3" t="s">
        <v>27</v>
      </c>
      <c r="F4479" s="3" t="s">
        <v>40</v>
      </c>
      <c r="G4479" s="3" t="s">
        <v>5112</v>
      </c>
      <c r="H4479" s="1"/>
      <c r="J4479"/>
      <c r="AC4479" s="5" t="e">
        <f>VLOOKUP(Table1[[#This Row],[Expense Report]],#REF!,3, 0)</f>
        <v>#REF!</v>
      </c>
      <c r="AD4479" t="s">
        <v>13571</v>
      </c>
      <c r="AE4479" t="s">
        <v>6845</v>
      </c>
      <c r="AF4479" t="e">
        <f>MONTH(Table1[[#This Row],[Date Sent]])</f>
        <v>#REF!</v>
      </c>
      <c r="AG4479" t="e">
        <f>YEAR(Table1[[#This Row],[Date Sent]])</f>
        <v>#REF!</v>
      </c>
      <c r="AH4479"/>
    </row>
    <row r="4480" spans="1:34" x14ac:dyDescent="0.2">
      <c r="A4480" t="s">
        <v>1770</v>
      </c>
      <c r="B4480" t="s">
        <v>5103</v>
      </c>
      <c r="C4480" s="17">
        <v>45</v>
      </c>
      <c r="D4480" s="4">
        <v>45328</v>
      </c>
      <c r="E4480" s="3" t="s">
        <v>21</v>
      </c>
      <c r="F4480" s="3" t="s">
        <v>33</v>
      </c>
      <c r="G4480" s="3" t="s">
        <v>5113</v>
      </c>
      <c r="H4480" s="1"/>
      <c r="J4480"/>
      <c r="AC4480" s="5" t="e">
        <f>VLOOKUP(Table1[[#This Row],[Expense Report]],#REF!,3, 0)</f>
        <v>#REF!</v>
      </c>
      <c r="AD4480" t="s">
        <v>13571</v>
      </c>
      <c r="AE4480" t="s">
        <v>6845</v>
      </c>
      <c r="AF4480" t="e">
        <f>MONTH(Table1[[#This Row],[Date Sent]])</f>
        <v>#REF!</v>
      </c>
      <c r="AG4480" t="e">
        <f>YEAR(Table1[[#This Row],[Date Sent]])</f>
        <v>#REF!</v>
      </c>
      <c r="AH4480"/>
    </row>
    <row r="4481" spans="1:34" x14ac:dyDescent="0.2">
      <c r="A4481" t="s">
        <v>1770</v>
      </c>
      <c r="B4481" t="s">
        <v>5103</v>
      </c>
      <c r="C4481" s="17">
        <v>9.41</v>
      </c>
      <c r="D4481" s="4">
        <v>45333</v>
      </c>
      <c r="E4481" s="3" t="s">
        <v>27</v>
      </c>
      <c r="F4481" s="3" t="s">
        <v>39</v>
      </c>
      <c r="G4481" s="3" t="s">
        <v>5114</v>
      </c>
      <c r="H4481" s="1"/>
      <c r="J4481"/>
      <c r="AC4481" s="5" t="e">
        <f>VLOOKUP(Table1[[#This Row],[Expense Report]],#REF!,3, 0)</f>
        <v>#REF!</v>
      </c>
      <c r="AD4481" t="s">
        <v>13571</v>
      </c>
      <c r="AE4481" t="s">
        <v>6845</v>
      </c>
      <c r="AF4481" t="e">
        <f>MONTH(Table1[[#This Row],[Date Sent]])</f>
        <v>#REF!</v>
      </c>
      <c r="AG4481" t="e">
        <f>YEAR(Table1[[#This Row],[Date Sent]])</f>
        <v>#REF!</v>
      </c>
      <c r="AH4481"/>
    </row>
    <row r="4482" spans="1:34" x14ac:dyDescent="0.2">
      <c r="A4482" t="s">
        <v>1770</v>
      </c>
      <c r="B4482" t="s">
        <v>5103</v>
      </c>
      <c r="C4482" s="17">
        <v>16.73</v>
      </c>
      <c r="D4482" s="4">
        <v>45334</v>
      </c>
      <c r="E4482" s="3" t="s">
        <v>27</v>
      </c>
      <c r="F4482" s="3" t="s">
        <v>39</v>
      </c>
      <c r="G4482" s="3" t="s">
        <v>1613</v>
      </c>
      <c r="H4482" s="1"/>
      <c r="J4482"/>
      <c r="AC4482" s="5" t="e">
        <f>VLOOKUP(Table1[[#This Row],[Expense Report]],#REF!,3, 0)</f>
        <v>#REF!</v>
      </c>
      <c r="AD4482" t="s">
        <v>13571</v>
      </c>
      <c r="AE4482" t="s">
        <v>6845</v>
      </c>
      <c r="AF4482" t="e">
        <f>MONTH(Table1[[#This Row],[Date Sent]])</f>
        <v>#REF!</v>
      </c>
      <c r="AG4482" t="e">
        <f>YEAR(Table1[[#This Row],[Date Sent]])</f>
        <v>#REF!</v>
      </c>
      <c r="AH4482"/>
    </row>
    <row r="4483" spans="1:34" x14ac:dyDescent="0.2">
      <c r="A4483" t="s">
        <v>1770</v>
      </c>
      <c r="B4483" t="s">
        <v>5103</v>
      </c>
      <c r="C4483" s="17">
        <v>-16.73</v>
      </c>
      <c r="D4483" s="4">
        <v>45334</v>
      </c>
      <c r="E4483" s="3" t="s">
        <v>27</v>
      </c>
      <c r="F4483" s="3" t="s">
        <v>39</v>
      </c>
      <c r="G4483" s="3" t="s">
        <v>5115</v>
      </c>
      <c r="H4483" s="1"/>
      <c r="J4483"/>
      <c r="AC4483" s="5" t="e">
        <f>VLOOKUP(Table1[[#This Row],[Expense Report]],#REF!,3, 0)</f>
        <v>#REF!</v>
      </c>
      <c r="AD4483" t="s">
        <v>13571</v>
      </c>
      <c r="AE4483" t="s">
        <v>6845</v>
      </c>
      <c r="AF4483" t="e">
        <f>MONTH(Table1[[#This Row],[Date Sent]])</f>
        <v>#REF!</v>
      </c>
      <c r="AG4483" t="e">
        <f>YEAR(Table1[[#This Row],[Date Sent]])</f>
        <v>#REF!</v>
      </c>
      <c r="AH4483"/>
    </row>
    <row r="4484" spans="1:34" x14ac:dyDescent="0.2">
      <c r="A4484" t="s">
        <v>1770</v>
      </c>
      <c r="B4484" t="s">
        <v>5103</v>
      </c>
      <c r="C4484" s="17">
        <v>16.52</v>
      </c>
      <c r="D4484" s="4">
        <v>45334</v>
      </c>
      <c r="E4484" s="3" t="s">
        <v>21</v>
      </c>
      <c r="F4484" s="3" t="s">
        <v>33</v>
      </c>
      <c r="G4484" s="3" t="s">
        <v>5116</v>
      </c>
      <c r="H4484" s="1"/>
      <c r="J4484"/>
      <c r="AC4484" s="5" t="e">
        <f>VLOOKUP(Table1[[#This Row],[Expense Report]],#REF!,3, 0)</f>
        <v>#REF!</v>
      </c>
      <c r="AD4484" t="s">
        <v>13571</v>
      </c>
      <c r="AE4484" t="s">
        <v>6845</v>
      </c>
      <c r="AF4484" t="e">
        <f>MONTH(Table1[[#This Row],[Date Sent]])</f>
        <v>#REF!</v>
      </c>
      <c r="AG4484" t="e">
        <f>YEAR(Table1[[#This Row],[Date Sent]])</f>
        <v>#REF!</v>
      </c>
      <c r="AH4484"/>
    </row>
    <row r="4485" spans="1:34" x14ac:dyDescent="0.2">
      <c r="A4485" t="s">
        <v>1770</v>
      </c>
      <c r="B4485" t="s">
        <v>5103</v>
      </c>
      <c r="C4485" s="17">
        <v>30.67</v>
      </c>
      <c r="D4485" s="4">
        <v>45338</v>
      </c>
      <c r="E4485" s="3" t="s">
        <v>21</v>
      </c>
      <c r="F4485" s="3" t="s">
        <v>33</v>
      </c>
      <c r="G4485" s="3" t="s">
        <v>5117</v>
      </c>
      <c r="H4485" s="1"/>
      <c r="J4485"/>
      <c r="AC4485" s="5" t="e">
        <f>VLOOKUP(Table1[[#This Row],[Expense Report]],#REF!,3, 0)</f>
        <v>#REF!</v>
      </c>
      <c r="AD4485" t="s">
        <v>13571</v>
      </c>
      <c r="AE4485" t="s">
        <v>6845</v>
      </c>
      <c r="AF4485" t="e">
        <f>MONTH(Table1[[#This Row],[Date Sent]])</f>
        <v>#REF!</v>
      </c>
      <c r="AG4485" t="e">
        <f>YEAR(Table1[[#This Row],[Date Sent]])</f>
        <v>#REF!</v>
      </c>
      <c r="AH4485"/>
    </row>
    <row r="4486" spans="1:34" x14ac:dyDescent="0.2">
      <c r="A4486" t="s">
        <v>1770</v>
      </c>
      <c r="B4486" t="s">
        <v>5103</v>
      </c>
      <c r="C4486" s="17">
        <v>22.46</v>
      </c>
      <c r="D4486" s="4">
        <v>45338</v>
      </c>
      <c r="E4486" s="3" t="s">
        <v>21</v>
      </c>
      <c r="F4486" s="3" t="s">
        <v>17</v>
      </c>
      <c r="G4486" s="3" t="s">
        <v>5118</v>
      </c>
      <c r="H4486" s="1"/>
      <c r="J4486"/>
      <c r="AC4486" s="5" t="e">
        <f>VLOOKUP(Table1[[#This Row],[Expense Report]],#REF!,3, 0)</f>
        <v>#REF!</v>
      </c>
      <c r="AD4486" t="s">
        <v>13571</v>
      </c>
      <c r="AE4486" t="s">
        <v>6845</v>
      </c>
      <c r="AF4486" t="e">
        <f>MONTH(Table1[[#This Row],[Date Sent]])</f>
        <v>#REF!</v>
      </c>
      <c r="AG4486" t="e">
        <f>YEAR(Table1[[#This Row],[Date Sent]])</f>
        <v>#REF!</v>
      </c>
      <c r="AH4486"/>
    </row>
    <row r="4487" spans="1:34" x14ac:dyDescent="0.2">
      <c r="A4487" t="s">
        <v>1770</v>
      </c>
      <c r="B4487" t="s">
        <v>5103</v>
      </c>
      <c r="C4487" s="17">
        <v>4.79</v>
      </c>
      <c r="D4487" s="4">
        <v>45339</v>
      </c>
      <c r="E4487" s="3" t="s">
        <v>27</v>
      </c>
      <c r="F4487" s="3" t="s">
        <v>39</v>
      </c>
      <c r="G4487" s="3" t="s">
        <v>5119</v>
      </c>
      <c r="H4487" s="1"/>
      <c r="J4487"/>
      <c r="AC4487" s="5" t="e">
        <f>VLOOKUP(Table1[[#This Row],[Expense Report]],#REF!,3, 0)</f>
        <v>#REF!</v>
      </c>
      <c r="AD4487" t="s">
        <v>13571</v>
      </c>
      <c r="AE4487" t="s">
        <v>6845</v>
      </c>
      <c r="AF4487" t="e">
        <f>MONTH(Table1[[#This Row],[Date Sent]])</f>
        <v>#REF!</v>
      </c>
      <c r="AG4487" t="e">
        <f>YEAR(Table1[[#This Row],[Date Sent]])</f>
        <v>#REF!</v>
      </c>
      <c r="AH4487"/>
    </row>
    <row r="4488" spans="1:34" x14ac:dyDescent="0.2">
      <c r="A4488" t="s">
        <v>1770</v>
      </c>
      <c r="B4488" t="s">
        <v>5103</v>
      </c>
      <c r="C4488" s="17">
        <v>24.58</v>
      </c>
      <c r="D4488" s="4">
        <v>45339</v>
      </c>
      <c r="E4488" s="3" t="s">
        <v>27</v>
      </c>
      <c r="F4488" s="3" t="s">
        <v>39</v>
      </c>
      <c r="G4488" s="3" t="s">
        <v>5120</v>
      </c>
      <c r="H4488" s="1"/>
      <c r="J4488"/>
      <c r="AC4488" s="5" t="e">
        <f>VLOOKUP(Table1[[#This Row],[Expense Report]],#REF!,3, 0)</f>
        <v>#REF!</v>
      </c>
      <c r="AD4488" t="s">
        <v>13571</v>
      </c>
      <c r="AE4488" t="s">
        <v>6845</v>
      </c>
      <c r="AF4488" t="e">
        <f>MONTH(Table1[[#This Row],[Date Sent]])</f>
        <v>#REF!</v>
      </c>
      <c r="AG4488" t="e">
        <f>YEAR(Table1[[#This Row],[Date Sent]])</f>
        <v>#REF!</v>
      </c>
      <c r="AH4488"/>
    </row>
    <row r="4489" spans="1:34" x14ac:dyDescent="0.2">
      <c r="A4489" t="s">
        <v>3921</v>
      </c>
      <c r="B4489" t="s">
        <v>5121</v>
      </c>
      <c r="C4489" s="17">
        <v>198.35</v>
      </c>
      <c r="D4489" s="4">
        <v>45344</v>
      </c>
      <c r="E4489" s="3" t="s">
        <v>21</v>
      </c>
      <c r="F4489" s="3" t="s">
        <v>33</v>
      </c>
      <c r="G4489" s="3" t="s">
        <v>5122</v>
      </c>
      <c r="H4489" s="1"/>
      <c r="J4489"/>
      <c r="AC4489" s="5" t="e">
        <f>VLOOKUP(Table1[[#This Row],[Expense Report]],#REF!,3, 0)</f>
        <v>#REF!</v>
      </c>
      <c r="AD4489" t="s">
        <v>14709</v>
      </c>
      <c r="AE4489" t="s">
        <v>243</v>
      </c>
      <c r="AF4489" t="e">
        <f>MONTH(Table1[[#This Row],[Date Sent]])</f>
        <v>#REF!</v>
      </c>
      <c r="AG4489" t="e">
        <f>YEAR(Table1[[#This Row],[Date Sent]])</f>
        <v>#REF!</v>
      </c>
      <c r="AH4489"/>
    </row>
    <row r="4490" spans="1:34" x14ac:dyDescent="0.2">
      <c r="A4490" t="s">
        <v>2531</v>
      </c>
      <c r="B4490" t="s">
        <v>5123</v>
      </c>
      <c r="C4490" s="17">
        <v>787.64</v>
      </c>
      <c r="D4490" s="4">
        <v>45342</v>
      </c>
      <c r="E4490" s="3" t="s">
        <v>11</v>
      </c>
      <c r="F4490" s="3" t="s">
        <v>25</v>
      </c>
      <c r="G4490" s="3" t="s">
        <v>5124</v>
      </c>
      <c r="H4490" s="1"/>
      <c r="J4490"/>
      <c r="AC4490" s="5" t="e">
        <f>VLOOKUP(Table1[[#This Row],[Expense Report]],#REF!,3, 0)</f>
        <v>#REF!</v>
      </c>
      <c r="AD4490" t="s">
        <v>13232</v>
      </c>
      <c r="AE4490" t="s">
        <v>243</v>
      </c>
      <c r="AF4490" t="e">
        <f>MONTH(Table1[[#This Row],[Date Sent]])</f>
        <v>#REF!</v>
      </c>
      <c r="AG4490" t="e">
        <f>YEAR(Table1[[#This Row],[Date Sent]])</f>
        <v>#REF!</v>
      </c>
      <c r="AH4490"/>
    </row>
    <row r="4491" spans="1:34" x14ac:dyDescent="0.2">
      <c r="A4491" t="s">
        <v>3189</v>
      </c>
      <c r="B4491" t="s">
        <v>5125</v>
      </c>
      <c r="C4491" s="17">
        <v>187.33</v>
      </c>
      <c r="D4491" s="4">
        <v>45341</v>
      </c>
      <c r="E4491" s="3" t="s">
        <v>21</v>
      </c>
      <c r="F4491" s="3" t="s">
        <v>39</v>
      </c>
      <c r="G4491" s="3" t="s">
        <v>5126</v>
      </c>
      <c r="H4491" s="1"/>
      <c r="J4491"/>
      <c r="AC4491" s="5" t="e">
        <f>VLOOKUP(Table1[[#This Row],[Expense Report]],#REF!,3, 0)</f>
        <v>#REF!</v>
      </c>
      <c r="AD4491" t="s">
        <v>11649</v>
      </c>
      <c r="AE4491" t="s">
        <v>11649</v>
      </c>
      <c r="AF4491" t="e">
        <f>MONTH(Table1[[#This Row],[Date Sent]])</f>
        <v>#REF!</v>
      </c>
      <c r="AG4491" t="e">
        <f>YEAR(Table1[[#This Row],[Date Sent]])</f>
        <v>#REF!</v>
      </c>
      <c r="AH4491"/>
    </row>
    <row r="4492" spans="1:34" x14ac:dyDescent="0.2">
      <c r="A4492" t="s">
        <v>3189</v>
      </c>
      <c r="B4492" t="s">
        <v>5125</v>
      </c>
      <c r="C4492" s="17">
        <v>12.66</v>
      </c>
      <c r="D4492" s="4">
        <v>45345</v>
      </c>
      <c r="E4492" s="3" t="s">
        <v>58</v>
      </c>
      <c r="F4492" s="3" t="s">
        <v>15</v>
      </c>
      <c r="G4492" s="3" t="s">
        <v>5127</v>
      </c>
      <c r="H4492" s="1"/>
      <c r="J4492"/>
      <c r="AC4492" s="5" t="e">
        <f>VLOOKUP(Table1[[#This Row],[Expense Report]],#REF!,3, 0)</f>
        <v>#REF!</v>
      </c>
      <c r="AD4492" t="s">
        <v>11649</v>
      </c>
      <c r="AE4492" t="s">
        <v>11649</v>
      </c>
      <c r="AF4492" t="e">
        <f>MONTH(Table1[[#This Row],[Date Sent]])</f>
        <v>#REF!</v>
      </c>
      <c r="AG4492" t="e">
        <f>YEAR(Table1[[#This Row],[Date Sent]])</f>
        <v>#REF!</v>
      </c>
      <c r="AH4492"/>
    </row>
    <row r="4493" spans="1:34" x14ac:dyDescent="0.2">
      <c r="A4493" t="s">
        <v>1868</v>
      </c>
      <c r="B4493" t="s">
        <v>5128</v>
      </c>
      <c r="C4493" s="17">
        <v>12.7</v>
      </c>
      <c r="D4493" s="4">
        <v>45342</v>
      </c>
      <c r="E4493" s="3" t="s">
        <v>14</v>
      </c>
      <c r="F4493" s="3" t="s">
        <v>15</v>
      </c>
      <c r="G4493" s="3" t="s">
        <v>5129</v>
      </c>
      <c r="H4493" s="1"/>
      <c r="J4493"/>
      <c r="AC4493" s="5" t="e">
        <f>VLOOKUP(Table1[[#This Row],[Expense Report]],#REF!,3, 0)</f>
        <v>#REF!</v>
      </c>
      <c r="AD4493" t="s">
        <v>13308</v>
      </c>
      <c r="AE4493" t="s">
        <v>198</v>
      </c>
      <c r="AF4493" t="e">
        <f>MONTH(Table1[[#This Row],[Date Sent]])</f>
        <v>#REF!</v>
      </c>
      <c r="AG4493" t="e">
        <f>YEAR(Table1[[#This Row],[Date Sent]])</f>
        <v>#REF!</v>
      </c>
      <c r="AH4493"/>
    </row>
    <row r="4494" spans="1:34" x14ac:dyDescent="0.2">
      <c r="A4494" t="s">
        <v>1429</v>
      </c>
      <c r="B4494" t="s">
        <v>5130</v>
      </c>
      <c r="C4494" s="17">
        <v>120.46</v>
      </c>
      <c r="D4494" s="4">
        <v>45300</v>
      </c>
      <c r="E4494" s="3" t="s">
        <v>15</v>
      </c>
      <c r="F4494" s="3" t="s">
        <v>33</v>
      </c>
      <c r="G4494" s="3" t="s">
        <v>5131</v>
      </c>
      <c r="H4494" s="1"/>
      <c r="J4494"/>
      <c r="AC4494" s="5" t="e">
        <f>VLOOKUP(Table1[[#This Row],[Expense Report]],#REF!,3, 0)</f>
        <v>#REF!</v>
      </c>
      <c r="AD4494" t="s">
        <v>14568</v>
      </c>
      <c r="AE4494" t="s">
        <v>475</v>
      </c>
      <c r="AF4494" t="e">
        <f>MONTH(Table1[[#This Row],[Date Sent]])</f>
        <v>#REF!</v>
      </c>
      <c r="AG4494" t="e">
        <f>YEAR(Table1[[#This Row],[Date Sent]])</f>
        <v>#REF!</v>
      </c>
      <c r="AH4494"/>
    </row>
    <row r="4495" spans="1:34" x14ac:dyDescent="0.2">
      <c r="A4495" t="s">
        <v>796</v>
      </c>
      <c r="B4495" t="s">
        <v>5132</v>
      </c>
      <c r="C4495" s="17">
        <v>9.68</v>
      </c>
      <c r="D4495" s="4">
        <v>45345</v>
      </c>
      <c r="E4495" s="3" t="s">
        <v>21</v>
      </c>
      <c r="F4495" s="3" t="s">
        <v>39</v>
      </c>
      <c r="G4495" s="3" t="s">
        <v>5133</v>
      </c>
      <c r="H4495" s="1"/>
      <c r="J4495"/>
      <c r="AC4495" s="5" t="e">
        <f>VLOOKUP(Table1[[#This Row],[Expense Report]],#REF!,3, 0)</f>
        <v>#REF!</v>
      </c>
      <c r="AD4495" t="s">
        <v>11585</v>
      </c>
      <c r="AE4495" t="s">
        <v>198</v>
      </c>
      <c r="AF4495" t="e">
        <f>MONTH(Table1[[#This Row],[Date Sent]])</f>
        <v>#REF!</v>
      </c>
      <c r="AG4495" t="e">
        <f>YEAR(Table1[[#This Row],[Date Sent]])</f>
        <v>#REF!</v>
      </c>
      <c r="AH4495"/>
    </row>
    <row r="4496" spans="1:34" x14ac:dyDescent="0.2">
      <c r="A4496" t="s">
        <v>623</v>
      </c>
      <c r="B4496" t="s">
        <v>5134</v>
      </c>
      <c r="C4496" s="17">
        <v>38.479999999999997</v>
      </c>
      <c r="D4496" s="4">
        <v>45333</v>
      </c>
      <c r="E4496" s="3" t="s">
        <v>23</v>
      </c>
      <c r="F4496" s="3" t="s">
        <v>39</v>
      </c>
      <c r="G4496" s="3" t="s">
        <v>5135</v>
      </c>
      <c r="H4496" s="1"/>
      <c r="J4496"/>
      <c r="AC4496" s="5" t="e">
        <f>VLOOKUP(Table1[[#This Row],[Expense Report]],#REF!,3, 0)</f>
        <v>#REF!</v>
      </c>
      <c r="AD4496" t="s">
        <v>13568</v>
      </c>
      <c r="AE4496" t="s">
        <v>198</v>
      </c>
      <c r="AF4496" t="e">
        <f>MONTH(Table1[[#This Row],[Date Sent]])</f>
        <v>#REF!</v>
      </c>
      <c r="AG4496" t="e">
        <f>YEAR(Table1[[#This Row],[Date Sent]])</f>
        <v>#REF!</v>
      </c>
      <c r="AH4496"/>
    </row>
    <row r="4497" spans="1:34" x14ac:dyDescent="0.2">
      <c r="A4497" t="s">
        <v>623</v>
      </c>
      <c r="B4497" t="s">
        <v>5134</v>
      </c>
      <c r="C4497" s="17">
        <v>101.49</v>
      </c>
      <c r="D4497" s="4">
        <v>45335</v>
      </c>
      <c r="E4497" s="3" t="s">
        <v>30</v>
      </c>
      <c r="F4497" s="3" t="s">
        <v>15</v>
      </c>
      <c r="G4497" s="3" t="s">
        <v>5136</v>
      </c>
      <c r="H4497" s="1"/>
      <c r="J4497"/>
      <c r="AC4497" s="5" t="e">
        <f>VLOOKUP(Table1[[#This Row],[Expense Report]],#REF!,3, 0)</f>
        <v>#REF!</v>
      </c>
      <c r="AD4497" t="s">
        <v>13568</v>
      </c>
      <c r="AE4497" t="s">
        <v>198</v>
      </c>
      <c r="AF4497" t="e">
        <f>MONTH(Table1[[#This Row],[Date Sent]])</f>
        <v>#REF!</v>
      </c>
      <c r="AG4497" t="e">
        <f>YEAR(Table1[[#This Row],[Date Sent]])</f>
        <v>#REF!</v>
      </c>
      <c r="AH4497"/>
    </row>
    <row r="4498" spans="1:34" x14ac:dyDescent="0.2">
      <c r="A4498" t="s">
        <v>623</v>
      </c>
      <c r="B4498" t="s">
        <v>5134</v>
      </c>
      <c r="C4498" s="17">
        <v>9.1999999999999993</v>
      </c>
      <c r="D4498" s="4">
        <v>45336</v>
      </c>
      <c r="E4498" s="3" t="s">
        <v>21</v>
      </c>
      <c r="F4498" s="3" t="s">
        <v>39</v>
      </c>
      <c r="G4498" s="3" t="s">
        <v>5137</v>
      </c>
      <c r="H4498" s="1"/>
      <c r="J4498"/>
      <c r="AC4498" s="5" t="e">
        <f>VLOOKUP(Table1[[#This Row],[Expense Report]],#REF!,3, 0)</f>
        <v>#REF!</v>
      </c>
      <c r="AD4498" t="s">
        <v>13568</v>
      </c>
      <c r="AE4498" t="s">
        <v>198</v>
      </c>
      <c r="AF4498" t="e">
        <f>MONTH(Table1[[#This Row],[Date Sent]])</f>
        <v>#REF!</v>
      </c>
      <c r="AG4498" t="e">
        <f>YEAR(Table1[[#This Row],[Date Sent]])</f>
        <v>#REF!</v>
      </c>
      <c r="AH4498"/>
    </row>
    <row r="4499" spans="1:34" x14ac:dyDescent="0.2">
      <c r="A4499" t="s">
        <v>623</v>
      </c>
      <c r="B4499" t="s">
        <v>5134</v>
      </c>
      <c r="C4499" s="17">
        <v>135.62</v>
      </c>
      <c r="D4499" s="4">
        <v>45337</v>
      </c>
      <c r="E4499" s="3" t="s">
        <v>21</v>
      </c>
      <c r="F4499" s="3" t="s">
        <v>33</v>
      </c>
      <c r="G4499" s="3" t="s">
        <v>2753</v>
      </c>
      <c r="H4499" s="1"/>
      <c r="J4499"/>
      <c r="AC4499" s="5" t="e">
        <f>VLOOKUP(Table1[[#This Row],[Expense Report]],#REF!,3, 0)</f>
        <v>#REF!</v>
      </c>
      <c r="AD4499" t="s">
        <v>13568</v>
      </c>
      <c r="AE4499" t="s">
        <v>198</v>
      </c>
      <c r="AF4499" t="e">
        <f>MONTH(Table1[[#This Row],[Date Sent]])</f>
        <v>#REF!</v>
      </c>
      <c r="AG4499" t="e">
        <f>YEAR(Table1[[#This Row],[Date Sent]])</f>
        <v>#REF!</v>
      </c>
      <c r="AH4499"/>
    </row>
    <row r="4500" spans="1:34" x14ac:dyDescent="0.2">
      <c r="A4500" t="s">
        <v>623</v>
      </c>
      <c r="B4500" t="s">
        <v>5138</v>
      </c>
      <c r="C4500" s="17">
        <v>50.85</v>
      </c>
      <c r="D4500" s="4">
        <v>45333</v>
      </c>
      <c r="E4500" s="3" t="s">
        <v>21</v>
      </c>
      <c r="F4500" s="3" t="s">
        <v>39</v>
      </c>
      <c r="G4500" s="3" t="s">
        <v>5139</v>
      </c>
      <c r="H4500" s="1"/>
      <c r="J4500"/>
      <c r="AC4500" s="5" t="e">
        <f>VLOOKUP(Table1[[#This Row],[Expense Report]],#REF!,3, 0)</f>
        <v>#REF!</v>
      </c>
      <c r="AD4500" t="s">
        <v>13568</v>
      </c>
      <c r="AE4500" t="s">
        <v>198</v>
      </c>
      <c r="AF4500" t="e">
        <f>MONTH(Table1[[#This Row],[Date Sent]])</f>
        <v>#REF!</v>
      </c>
      <c r="AG4500" t="e">
        <f>YEAR(Table1[[#This Row],[Date Sent]])</f>
        <v>#REF!</v>
      </c>
      <c r="AH4500"/>
    </row>
    <row r="4501" spans="1:34" x14ac:dyDescent="0.2">
      <c r="A4501" t="s">
        <v>623</v>
      </c>
      <c r="B4501" t="s">
        <v>5138</v>
      </c>
      <c r="C4501" s="17">
        <v>9.51</v>
      </c>
      <c r="D4501" s="4">
        <v>45338</v>
      </c>
      <c r="E4501" s="3" t="s">
        <v>25</v>
      </c>
      <c r="F4501" s="3" t="s">
        <v>17</v>
      </c>
      <c r="G4501" s="3" t="s">
        <v>5140</v>
      </c>
      <c r="H4501" s="1"/>
      <c r="J4501"/>
      <c r="AC4501" s="5" t="e">
        <f>VLOOKUP(Table1[[#This Row],[Expense Report]],#REF!,3, 0)</f>
        <v>#REF!</v>
      </c>
      <c r="AD4501" t="s">
        <v>13568</v>
      </c>
      <c r="AE4501" t="s">
        <v>198</v>
      </c>
      <c r="AF4501" t="e">
        <f>MONTH(Table1[[#This Row],[Date Sent]])</f>
        <v>#REF!</v>
      </c>
      <c r="AG4501" t="e">
        <f>YEAR(Table1[[#This Row],[Date Sent]])</f>
        <v>#REF!</v>
      </c>
      <c r="AH4501"/>
    </row>
    <row r="4502" spans="1:34" x14ac:dyDescent="0.2">
      <c r="A4502" t="s">
        <v>623</v>
      </c>
      <c r="B4502" t="s">
        <v>5138</v>
      </c>
      <c r="C4502" s="17">
        <v>20.32</v>
      </c>
      <c r="D4502" s="4">
        <v>45339</v>
      </c>
      <c r="E4502" s="3" t="s">
        <v>8</v>
      </c>
      <c r="F4502" s="3" t="s">
        <v>40</v>
      </c>
      <c r="G4502" s="3" t="s">
        <v>4000</v>
      </c>
      <c r="H4502" s="1"/>
      <c r="J4502"/>
      <c r="AC4502" s="5" t="e">
        <f>VLOOKUP(Table1[[#This Row],[Expense Report]],#REF!,3, 0)</f>
        <v>#REF!</v>
      </c>
      <c r="AD4502" t="s">
        <v>13568</v>
      </c>
      <c r="AE4502" t="s">
        <v>198</v>
      </c>
      <c r="AF4502" t="e">
        <f>MONTH(Table1[[#This Row],[Date Sent]])</f>
        <v>#REF!</v>
      </c>
      <c r="AG4502" t="e">
        <f>YEAR(Table1[[#This Row],[Date Sent]])</f>
        <v>#REF!</v>
      </c>
      <c r="AH4502"/>
    </row>
    <row r="4503" spans="1:34" x14ac:dyDescent="0.2">
      <c r="A4503" t="s">
        <v>623</v>
      </c>
      <c r="B4503" t="s">
        <v>5138</v>
      </c>
      <c r="C4503" s="17">
        <v>256.23</v>
      </c>
      <c r="D4503" s="4">
        <v>45343</v>
      </c>
      <c r="E4503" s="3" t="s">
        <v>19</v>
      </c>
      <c r="F4503" s="3" t="s">
        <v>33</v>
      </c>
      <c r="G4503" s="3" t="s">
        <v>5141</v>
      </c>
      <c r="H4503" s="1"/>
      <c r="J4503"/>
      <c r="AC4503" s="5" t="e">
        <f>VLOOKUP(Table1[[#This Row],[Expense Report]],#REF!,3, 0)</f>
        <v>#REF!</v>
      </c>
      <c r="AD4503" t="s">
        <v>13568</v>
      </c>
      <c r="AE4503" t="s">
        <v>198</v>
      </c>
      <c r="AF4503" t="e">
        <f>MONTH(Table1[[#This Row],[Date Sent]])</f>
        <v>#REF!</v>
      </c>
      <c r="AG4503" t="e">
        <f>YEAR(Table1[[#This Row],[Date Sent]])</f>
        <v>#REF!</v>
      </c>
      <c r="AH4503"/>
    </row>
    <row r="4504" spans="1:34" x14ac:dyDescent="0.2">
      <c r="A4504" t="s">
        <v>127</v>
      </c>
      <c r="B4504" t="s">
        <v>5142</v>
      </c>
      <c r="C4504" s="17">
        <v>15.66</v>
      </c>
      <c r="D4504" s="4">
        <v>45341</v>
      </c>
      <c r="E4504" s="3" t="s">
        <v>21</v>
      </c>
      <c r="F4504" s="3" t="s">
        <v>33</v>
      </c>
      <c r="G4504" s="3" t="s">
        <v>1116</v>
      </c>
      <c r="H4504" s="1"/>
      <c r="J4504"/>
      <c r="AC4504" s="5" t="e">
        <f>VLOOKUP(Table1[[#This Row],[Expense Report]],#REF!,3, 0)</f>
        <v>#REF!</v>
      </c>
      <c r="AD4504" t="s">
        <v>11649</v>
      </c>
      <c r="AE4504" t="s">
        <v>11649</v>
      </c>
      <c r="AF4504" t="e">
        <f>MONTH(Table1[[#This Row],[Date Sent]])</f>
        <v>#REF!</v>
      </c>
      <c r="AG4504" t="e">
        <f>YEAR(Table1[[#This Row],[Date Sent]])</f>
        <v>#REF!</v>
      </c>
      <c r="AH4504"/>
    </row>
    <row r="4505" spans="1:34" x14ac:dyDescent="0.2">
      <c r="A4505" t="s">
        <v>127</v>
      </c>
      <c r="B4505" t="s">
        <v>5142</v>
      </c>
      <c r="C4505" s="17">
        <v>41.13</v>
      </c>
      <c r="D4505" s="4">
        <v>45342</v>
      </c>
      <c r="E4505" s="3" t="s">
        <v>21</v>
      </c>
      <c r="F4505" s="3" t="s">
        <v>15</v>
      </c>
      <c r="G4505" s="3" t="s">
        <v>5143</v>
      </c>
      <c r="H4505" s="1"/>
      <c r="J4505"/>
      <c r="AC4505" s="5" t="e">
        <f>VLOOKUP(Table1[[#This Row],[Expense Report]],#REF!,3, 0)</f>
        <v>#REF!</v>
      </c>
      <c r="AD4505" t="s">
        <v>11649</v>
      </c>
      <c r="AE4505" t="s">
        <v>11649</v>
      </c>
      <c r="AF4505" t="e">
        <f>MONTH(Table1[[#This Row],[Date Sent]])</f>
        <v>#REF!</v>
      </c>
      <c r="AG4505" t="e">
        <f>YEAR(Table1[[#This Row],[Date Sent]])</f>
        <v>#REF!</v>
      </c>
      <c r="AH4505"/>
    </row>
    <row r="4506" spans="1:34" x14ac:dyDescent="0.2">
      <c r="A4506" t="s">
        <v>127</v>
      </c>
      <c r="B4506" t="s">
        <v>5142</v>
      </c>
      <c r="C4506" s="17">
        <v>17.48</v>
      </c>
      <c r="D4506" s="4">
        <v>45343</v>
      </c>
      <c r="E4506" s="3" t="s">
        <v>21</v>
      </c>
      <c r="F4506" s="3" t="s">
        <v>33</v>
      </c>
      <c r="G4506" s="3" t="s">
        <v>5144</v>
      </c>
      <c r="H4506" s="1"/>
      <c r="J4506"/>
      <c r="AC4506" s="5" t="e">
        <f>VLOOKUP(Table1[[#This Row],[Expense Report]],#REF!,3, 0)</f>
        <v>#REF!</v>
      </c>
      <c r="AD4506" t="s">
        <v>11649</v>
      </c>
      <c r="AE4506" t="s">
        <v>11649</v>
      </c>
      <c r="AF4506" t="e">
        <f>MONTH(Table1[[#This Row],[Date Sent]])</f>
        <v>#REF!</v>
      </c>
      <c r="AG4506" t="e">
        <f>YEAR(Table1[[#This Row],[Date Sent]])</f>
        <v>#REF!</v>
      </c>
      <c r="AH4506"/>
    </row>
    <row r="4507" spans="1:34" x14ac:dyDescent="0.2">
      <c r="A4507" t="s">
        <v>1429</v>
      </c>
      <c r="B4507" t="s">
        <v>5145</v>
      </c>
      <c r="C4507" s="17">
        <v>180.28</v>
      </c>
      <c r="D4507" s="4">
        <v>45336</v>
      </c>
      <c r="E4507" s="3" t="s">
        <v>21</v>
      </c>
      <c r="F4507" s="3" t="s">
        <v>33</v>
      </c>
      <c r="G4507" s="3" t="s">
        <v>5146</v>
      </c>
      <c r="H4507" s="1"/>
      <c r="J4507"/>
      <c r="AC4507" s="5" t="e">
        <f>VLOOKUP(Table1[[#This Row],[Expense Report]],#REF!,3, 0)</f>
        <v>#REF!</v>
      </c>
      <c r="AD4507" t="s">
        <v>14568</v>
      </c>
      <c r="AE4507" t="s">
        <v>475</v>
      </c>
      <c r="AF4507" t="e">
        <f>MONTH(Table1[[#This Row],[Date Sent]])</f>
        <v>#REF!</v>
      </c>
      <c r="AG4507" t="e">
        <f>YEAR(Table1[[#This Row],[Date Sent]])</f>
        <v>#REF!</v>
      </c>
      <c r="AH4507"/>
    </row>
    <row r="4508" spans="1:34" x14ac:dyDescent="0.2">
      <c r="A4508" t="s">
        <v>1429</v>
      </c>
      <c r="B4508" t="s">
        <v>5145</v>
      </c>
      <c r="C4508" s="17">
        <v>68.81</v>
      </c>
      <c r="D4508" s="4">
        <v>45336</v>
      </c>
      <c r="E4508" s="3" t="s">
        <v>21</v>
      </c>
      <c r="F4508" s="3" t="s">
        <v>17</v>
      </c>
      <c r="G4508" s="3" t="s">
        <v>5147</v>
      </c>
      <c r="H4508" s="1"/>
      <c r="J4508"/>
      <c r="AC4508" s="5" t="e">
        <f>VLOOKUP(Table1[[#This Row],[Expense Report]],#REF!,3, 0)</f>
        <v>#REF!</v>
      </c>
      <c r="AD4508" t="s">
        <v>14568</v>
      </c>
      <c r="AE4508" t="s">
        <v>475</v>
      </c>
      <c r="AF4508" t="e">
        <f>MONTH(Table1[[#This Row],[Date Sent]])</f>
        <v>#REF!</v>
      </c>
      <c r="AG4508" t="e">
        <f>YEAR(Table1[[#This Row],[Date Sent]])</f>
        <v>#REF!</v>
      </c>
      <c r="AH4508"/>
    </row>
    <row r="4509" spans="1:34" x14ac:dyDescent="0.2">
      <c r="A4509" t="s">
        <v>1429</v>
      </c>
      <c r="B4509" t="s">
        <v>5145</v>
      </c>
      <c r="C4509" s="17">
        <v>274.38</v>
      </c>
      <c r="D4509" s="4">
        <v>45337</v>
      </c>
      <c r="E4509" s="3" t="s">
        <v>55</v>
      </c>
      <c r="F4509" s="3" t="s">
        <v>33</v>
      </c>
      <c r="G4509" s="3" t="s">
        <v>5148</v>
      </c>
      <c r="H4509" s="1"/>
      <c r="J4509"/>
      <c r="AC4509" s="5" t="e">
        <f>VLOOKUP(Table1[[#This Row],[Expense Report]],#REF!,3, 0)</f>
        <v>#REF!</v>
      </c>
      <c r="AD4509" t="s">
        <v>14568</v>
      </c>
      <c r="AE4509" t="s">
        <v>475</v>
      </c>
      <c r="AF4509" t="e">
        <f>MONTH(Table1[[#This Row],[Date Sent]])</f>
        <v>#REF!</v>
      </c>
      <c r="AG4509" t="e">
        <f>YEAR(Table1[[#This Row],[Date Sent]])</f>
        <v>#REF!</v>
      </c>
      <c r="AH4509"/>
    </row>
    <row r="4510" spans="1:34" x14ac:dyDescent="0.2">
      <c r="A4510" t="s">
        <v>1429</v>
      </c>
      <c r="B4510" t="s">
        <v>5145</v>
      </c>
      <c r="C4510" s="17">
        <v>54.82</v>
      </c>
      <c r="D4510" s="4">
        <v>45342</v>
      </c>
      <c r="E4510" s="3" t="s">
        <v>20</v>
      </c>
      <c r="F4510" s="3" t="s">
        <v>33</v>
      </c>
      <c r="G4510" s="3" t="s">
        <v>5149</v>
      </c>
      <c r="H4510" s="1"/>
      <c r="J4510"/>
      <c r="AC4510" s="5" t="e">
        <f>VLOOKUP(Table1[[#This Row],[Expense Report]],#REF!,3, 0)</f>
        <v>#REF!</v>
      </c>
      <c r="AD4510" t="s">
        <v>14568</v>
      </c>
      <c r="AE4510" t="s">
        <v>475</v>
      </c>
      <c r="AF4510" t="e">
        <f>MONTH(Table1[[#This Row],[Date Sent]])</f>
        <v>#REF!</v>
      </c>
      <c r="AG4510" t="e">
        <f>YEAR(Table1[[#This Row],[Date Sent]])</f>
        <v>#REF!</v>
      </c>
      <c r="AH4510"/>
    </row>
    <row r="4511" spans="1:34" x14ac:dyDescent="0.2">
      <c r="A4511" t="s">
        <v>1429</v>
      </c>
      <c r="B4511" t="s">
        <v>5145</v>
      </c>
      <c r="C4511" s="17">
        <v>65.760000000000005</v>
      </c>
      <c r="D4511" s="4">
        <v>45343</v>
      </c>
      <c r="E4511" s="3" t="s">
        <v>21</v>
      </c>
      <c r="F4511" s="3" t="s">
        <v>33</v>
      </c>
      <c r="G4511" s="3" t="s">
        <v>1085</v>
      </c>
      <c r="H4511" s="1"/>
      <c r="J4511"/>
      <c r="AC4511" s="5" t="e">
        <f>VLOOKUP(Table1[[#This Row],[Expense Report]],#REF!,3, 0)</f>
        <v>#REF!</v>
      </c>
      <c r="AD4511" t="s">
        <v>14568</v>
      </c>
      <c r="AE4511" t="s">
        <v>475</v>
      </c>
      <c r="AF4511" t="e">
        <f>MONTH(Table1[[#This Row],[Date Sent]])</f>
        <v>#REF!</v>
      </c>
      <c r="AG4511" t="e">
        <f>YEAR(Table1[[#This Row],[Date Sent]])</f>
        <v>#REF!</v>
      </c>
      <c r="AH4511"/>
    </row>
    <row r="4512" spans="1:34" x14ac:dyDescent="0.2">
      <c r="A4512" t="s">
        <v>1429</v>
      </c>
      <c r="B4512" t="s">
        <v>5145</v>
      </c>
      <c r="C4512" s="17">
        <v>15.32</v>
      </c>
      <c r="D4512" s="4">
        <v>45343</v>
      </c>
      <c r="E4512" s="3" t="s">
        <v>33</v>
      </c>
      <c r="F4512" s="3" t="s">
        <v>39</v>
      </c>
      <c r="G4512" s="3" t="s">
        <v>5150</v>
      </c>
      <c r="H4512" s="1"/>
      <c r="J4512"/>
      <c r="AC4512" s="5" t="e">
        <f>VLOOKUP(Table1[[#This Row],[Expense Report]],#REF!,3, 0)</f>
        <v>#REF!</v>
      </c>
      <c r="AD4512" t="s">
        <v>14568</v>
      </c>
      <c r="AE4512" t="s">
        <v>475</v>
      </c>
      <c r="AF4512" t="e">
        <f>MONTH(Table1[[#This Row],[Date Sent]])</f>
        <v>#REF!</v>
      </c>
      <c r="AG4512" t="e">
        <f>YEAR(Table1[[#This Row],[Date Sent]])</f>
        <v>#REF!</v>
      </c>
      <c r="AH4512"/>
    </row>
    <row r="4513" spans="1:34" x14ac:dyDescent="0.2">
      <c r="A4513" t="s">
        <v>142</v>
      </c>
      <c r="B4513" t="s">
        <v>5151</v>
      </c>
      <c r="C4513" s="17">
        <v>11.55</v>
      </c>
      <c r="D4513" s="4">
        <v>45338</v>
      </c>
      <c r="E4513" s="3" t="s">
        <v>8</v>
      </c>
      <c r="F4513" s="3" t="s">
        <v>40</v>
      </c>
      <c r="G4513" s="3" t="s">
        <v>5152</v>
      </c>
      <c r="H4513" s="1"/>
      <c r="J4513"/>
      <c r="AC4513" s="5" t="e">
        <f>VLOOKUP(Table1[[#This Row],[Expense Report]],#REF!,3, 0)</f>
        <v>#REF!</v>
      </c>
      <c r="AD4513" t="s">
        <v>14682</v>
      </c>
      <c r="AE4513" t="s">
        <v>198</v>
      </c>
      <c r="AF4513" t="e">
        <f>MONTH(Table1[[#This Row],[Date Sent]])</f>
        <v>#REF!</v>
      </c>
      <c r="AG4513" t="e">
        <f>YEAR(Table1[[#This Row],[Date Sent]])</f>
        <v>#REF!</v>
      </c>
      <c r="AH4513"/>
    </row>
    <row r="4514" spans="1:34" x14ac:dyDescent="0.2">
      <c r="A4514" t="s">
        <v>142</v>
      </c>
      <c r="B4514" t="s">
        <v>5151</v>
      </c>
      <c r="C4514" s="17">
        <v>50.37</v>
      </c>
      <c r="D4514" s="4">
        <v>45339</v>
      </c>
      <c r="E4514" s="3" t="s">
        <v>29</v>
      </c>
      <c r="F4514" s="3" t="s">
        <v>33</v>
      </c>
      <c r="G4514" s="3" t="s">
        <v>5153</v>
      </c>
      <c r="H4514" s="1"/>
      <c r="J4514"/>
      <c r="AC4514" s="5" t="e">
        <f>VLOOKUP(Table1[[#This Row],[Expense Report]],#REF!,3, 0)</f>
        <v>#REF!</v>
      </c>
      <c r="AD4514" t="s">
        <v>14682</v>
      </c>
      <c r="AE4514" t="s">
        <v>198</v>
      </c>
      <c r="AF4514" t="e">
        <f>MONTH(Table1[[#This Row],[Date Sent]])</f>
        <v>#REF!</v>
      </c>
      <c r="AG4514" t="e">
        <f>YEAR(Table1[[#This Row],[Date Sent]])</f>
        <v>#REF!</v>
      </c>
      <c r="AH4514"/>
    </row>
    <row r="4515" spans="1:34" x14ac:dyDescent="0.2">
      <c r="A4515" t="s">
        <v>142</v>
      </c>
      <c r="B4515" t="s">
        <v>5151</v>
      </c>
      <c r="C4515" s="17">
        <v>140.91</v>
      </c>
      <c r="D4515" s="4">
        <v>45342</v>
      </c>
      <c r="E4515" s="3" t="s">
        <v>13</v>
      </c>
      <c r="F4515" s="3" t="s">
        <v>33</v>
      </c>
      <c r="G4515" s="3" t="s">
        <v>5154</v>
      </c>
      <c r="H4515" s="1"/>
      <c r="J4515"/>
      <c r="AC4515" s="5" t="e">
        <f>VLOOKUP(Table1[[#This Row],[Expense Report]],#REF!,3, 0)</f>
        <v>#REF!</v>
      </c>
      <c r="AD4515" t="s">
        <v>14682</v>
      </c>
      <c r="AE4515" t="s">
        <v>198</v>
      </c>
      <c r="AF4515" t="e">
        <f>MONTH(Table1[[#This Row],[Date Sent]])</f>
        <v>#REF!</v>
      </c>
      <c r="AG4515" t="e">
        <f>YEAR(Table1[[#This Row],[Date Sent]])</f>
        <v>#REF!</v>
      </c>
      <c r="AH4515"/>
    </row>
    <row r="4516" spans="1:34" x14ac:dyDescent="0.2">
      <c r="A4516" t="s">
        <v>147</v>
      </c>
      <c r="B4516" t="s">
        <v>5155</v>
      </c>
      <c r="C4516" s="17">
        <v>13</v>
      </c>
      <c r="D4516" s="4">
        <v>45334</v>
      </c>
      <c r="E4516" s="3" t="s">
        <v>24</v>
      </c>
      <c r="F4516" s="3" t="s">
        <v>15</v>
      </c>
      <c r="G4516" s="3" t="s">
        <v>5156</v>
      </c>
      <c r="H4516" s="1"/>
      <c r="J4516"/>
      <c r="AC4516" s="5" t="e">
        <f>VLOOKUP(Table1[[#This Row],[Expense Report]],#REF!,3, 0)</f>
        <v>#REF!</v>
      </c>
      <c r="AD4516" t="s">
        <v>11649</v>
      </c>
      <c r="AE4516" t="s">
        <v>11649</v>
      </c>
      <c r="AF4516" t="e">
        <f>MONTH(Table1[[#This Row],[Date Sent]])</f>
        <v>#REF!</v>
      </c>
      <c r="AG4516" t="e">
        <f>YEAR(Table1[[#This Row],[Date Sent]])</f>
        <v>#REF!</v>
      </c>
      <c r="AH4516"/>
    </row>
    <row r="4517" spans="1:34" x14ac:dyDescent="0.2">
      <c r="A4517" t="s">
        <v>147</v>
      </c>
      <c r="B4517" t="s">
        <v>5155</v>
      </c>
      <c r="C4517" s="17">
        <v>12.58</v>
      </c>
      <c r="D4517" s="4">
        <v>45335</v>
      </c>
      <c r="E4517" s="3" t="s">
        <v>58</v>
      </c>
      <c r="F4517" s="3" t="s">
        <v>33</v>
      </c>
      <c r="G4517" s="3" t="s">
        <v>5157</v>
      </c>
      <c r="H4517" s="1"/>
      <c r="J4517"/>
      <c r="AC4517" s="5" t="e">
        <f>VLOOKUP(Table1[[#This Row],[Expense Report]],#REF!,3, 0)</f>
        <v>#REF!</v>
      </c>
      <c r="AD4517" t="s">
        <v>11649</v>
      </c>
      <c r="AE4517" t="s">
        <v>11649</v>
      </c>
      <c r="AF4517" t="e">
        <f>MONTH(Table1[[#This Row],[Date Sent]])</f>
        <v>#REF!</v>
      </c>
      <c r="AG4517" t="e">
        <f>YEAR(Table1[[#This Row],[Date Sent]])</f>
        <v>#REF!</v>
      </c>
      <c r="AH4517"/>
    </row>
    <row r="4518" spans="1:34" x14ac:dyDescent="0.2">
      <c r="A4518" t="s">
        <v>147</v>
      </c>
      <c r="B4518" t="s">
        <v>5155</v>
      </c>
      <c r="C4518" s="17">
        <v>62.53</v>
      </c>
      <c r="D4518" s="4">
        <v>45336</v>
      </c>
      <c r="E4518" s="3" t="s">
        <v>21</v>
      </c>
      <c r="F4518" s="3" t="s">
        <v>15</v>
      </c>
      <c r="G4518" s="3" t="s">
        <v>5158</v>
      </c>
      <c r="H4518" s="1"/>
      <c r="J4518"/>
      <c r="AC4518" s="5" t="e">
        <f>VLOOKUP(Table1[[#This Row],[Expense Report]],#REF!,3, 0)</f>
        <v>#REF!</v>
      </c>
      <c r="AD4518" t="s">
        <v>11649</v>
      </c>
      <c r="AE4518" t="s">
        <v>11649</v>
      </c>
      <c r="AF4518" t="e">
        <f>MONTH(Table1[[#This Row],[Date Sent]])</f>
        <v>#REF!</v>
      </c>
      <c r="AG4518" t="e">
        <f>YEAR(Table1[[#This Row],[Date Sent]])</f>
        <v>#REF!</v>
      </c>
      <c r="AH4518"/>
    </row>
    <row r="4519" spans="1:34" x14ac:dyDescent="0.2">
      <c r="A4519" t="s">
        <v>147</v>
      </c>
      <c r="B4519" t="s">
        <v>5155</v>
      </c>
      <c r="C4519" s="17">
        <v>164.8</v>
      </c>
      <c r="D4519" s="4">
        <v>45338</v>
      </c>
      <c r="E4519" s="3" t="s">
        <v>12</v>
      </c>
      <c r="F4519" s="3" t="s">
        <v>15</v>
      </c>
      <c r="G4519" s="3" t="s">
        <v>5159</v>
      </c>
      <c r="H4519" s="1"/>
      <c r="J4519"/>
      <c r="AC4519" s="5" t="e">
        <f>VLOOKUP(Table1[[#This Row],[Expense Report]],#REF!,3, 0)</f>
        <v>#REF!</v>
      </c>
      <c r="AD4519" t="s">
        <v>11649</v>
      </c>
      <c r="AE4519" t="s">
        <v>11649</v>
      </c>
      <c r="AF4519" t="e">
        <f>MONTH(Table1[[#This Row],[Date Sent]])</f>
        <v>#REF!</v>
      </c>
      <c r="AG4519" t="e">
        <f>YEAR(Table1[[#This Row],[Date Sent]])</f>
        <v>#REF!</v>
      </c>
      <c r="AH4519"/>
    </row>
    <row r="4520" spans="1:34" x14ac:dyDescent="0.2">
      <c r="A4520" t="s">
        <v>147</v>
      </c>
      <c r="B4520" t="s">
        <v>5155</v>
      </c>
      <c r="C4520" s="17">
        <v>53.99</v>
      </c>
      <c r="D4520" s="4">
        <v>45344</v>
      </c>
      <c r="E4520" s="3" t="s">
        <v>21</v>
      </c>
      <c r="F4520" s="3" t="s">
        <v>39</v>
      </c>
      <c r="G4520" s="3" t="s">
        <v>5160</v>
      </c>
      <c r="H4520" s="1"/>
      <c r="J4520"/>
      <c r="AC4520" s="5" t="e">
        <f>VLOOKUP(Table1[[#This Row],[Expense Report]],#REF!,3, 0)</f>
        <v>#REF!</v>
      </c>
      <c r="AD4520" t="s">
        <v>11649</v>
      </c>
      <c r="AE4520" t="s">
        <v>11649</v>
      </c>
      <c r="AF4520" t="e">
        <f>MONTH(Table1[[#This Row],[Date Sent]])</f>
        <v>#REF!</v>
      </c>
      <c r="AG4520" t="e">
        <f>YEAR(Table1[[#This Row],[Date Sent]])</f>
        <v>#REF!</v>
      </c>
      <c r="AH4520"/>
    </row>
    <row r="4521" spans="1:34" x14ac:dyDescent="0.2">
      <c r="A4521" t="s">
        <v>383</v>
      </c>
      <c r="B4521" t="s">
        <v>5161</v>
      </c>
      <c r="C4521" s="17">
        <v>59.85</v>
      </c>
      <c r="D4521" s="4">
        <v>45321</v>
      </c>
      <c r="E4521" s="3" t="s">
        <v>21</v>
      </c>
      <c r="F4521" s="3" t="s">
        <v>33</v>
      </c>
      <c r="G4521" s="3" t="s">
        <v>5162</v>
      </c>
      <c r="H4521" s="1"/>
      <c r="J4521"/>
      <c r="AC4521" s="5" t="e">
        <f>VLOOKUP(Table1[[#This Row],[Expense Report]],#REF!,3, 0)</f>
        <v>#REF!</v>
      </c>
      <c r="AD4521" t="s">
        <v>14580</v>
      </c>
      <c r="AE4521" t="s">
        <v>174</v>
      </c>
      <c r="AF4521" t="e">
        <f>MONTH(Table1[[#This Row],[Date Sent]])</f>
        <v>#REF!</v>
      </c>
      <c r="AG4521" t="e">
        <f>YEAR(Table1[[#This Row],[Date Sent]])</f>
        <v>#REF!</v>
      </c>
      <c r="AH4521"/>
    </row>
    <row r="4522" spans="1:34" x14ac:dyDescent="0.2">
      <c r="A4522" t="s">
        <v>383</v>
      </c>
      <c r="B4522" t="s">
        <v>5161</v>
      </c>
      <c r="C4522" s="17">
        <v>181.02</v>
      </c>
      <c r="D4522" s="4">
        <v>45321</v>
      </c>
      <c r="E4522" s="3" t="s">
        <v>21</v>
      </c>
      <c r="F4522" s="3" t="s">
        <v>33</v>
      </c>
      <c r="G4522" s="3" t="s">
        <v>5163</v>
      </c>
      <c r="H4522" s="1"/>
      <c r="J4522"/>
      <c r="AC4522" s="5" t="e">
        <f>VLOOKUP(Table1[[#This Row],[Expense Report]],#REF!,3, 0)</f>
        <v>#REF!</v>
      </c>
      <c r="AD4522" t="s">
        <v>14580</v>
      </c>
      <c r="AE4522" t="s">
        <v>174</v>
      </c>
      <c r="AF4522" t="e">
        <f>MONTH(Table1[[#This Row],[Date Sent]])</f>
        <v>#REF!</v>
      </c>
      <c r="AG4522" t="e">
        <f>YEAR(Table1[[#This Row],[Date Sent]])</f>
        <v>#REF!</v>
      </c>
      <c r="AH4522"/>
    </row>
    <row r="4523" spans="1:34" x14ac:dyDescent="0.2">
      <c r="A4523" t="s">
        <v>383</v>
      </c>
      <c r="B4523" t="s">
        <v>5161</v>
      </c>
      <c r="C4523" s="17">
        <v>65.349999999999994</v>
      </c>
      <c r="D4523" s="4">
        <v>45321</v>
      </c>
      <c r="E4523" s="3" t="s">
        <v>21</v>
      </c>
      <c r="F4523" s="3" t="s">
        <v>33</v>
      </c>
      <c r="G4523" s="3" t="s">
        <v>5164</v>
      </c>
      <c r="H4523" s="1"/>
      <c r="J4523"/>
      <c r="AC4523" s="5" t="e">
        <f>VLOOKUP(Table1[[#This Row],[Expense Report]],#REF!,3, 0)</f>
        <v>#REF!</v>
      </c>
      <c r="AD4523" t="s">
        <v>14580</v>
      </c>
      <c r="AE4523" t="s">
        <v>174</v>
      </c>
      <c r="AF4523" t="e">
        <f>MONTH(Table1[[#This Row],[Date Sent]])</f>
        <v>#REF!</v>
      </c>
      <c r="AG4523" t="e">
        <f>YEAR(Table1[[#This Row],[Date Sent]])</f>
        <v>#REF!</v>
      </c>
      <c r="AH4523"/>
    </row>
    <row r="4524" spans="1:34" x14ac:dyDescent="0.2">
      <c r="A4524" t="s">
        <v>383</v>
      </c>
      <c r="B4524" t="s">
        <v>5161</v>
      </c>
      <c r="C4524" s="17">
        <v>342.22</v>
      </c>
      <c r="D4524" s="4">
        <v>45321</v>
      </c>
      <c r="E4524" s="3" t="s">
        <v>21</v>
      </c>
      <c r="F4524" s="3" t="s">
        <v>33</v>
      </c>
      <c r="G4524" s="3" t="s">
        <v>5165</v>
      </c>
      <c r="H4524" s="1"/>
      <c r="J4524"/>
      <c r="AC4524" s="5" t="e">
        <f>VLOOKUP(Table1[[#This Row],[Expense Report]],#REF!,3, 0)</f>
        <v>#REF!</v>
      </c>
      <c r="AD4524" t="s">
        <v>14580</v>
      </c>
      <c r="AE4524" t="s">
        <v>174</v>
      </c>
      <c r="AF4524" t="e">
        <f>MONTH(Table1[[#This Row],[Date Sent]])</f>
        <v>#REF!</v>
      </c>
      <c r="AG4524" t="e">
        <f>YEAR(Table1[[#This Row],[Date Sent]])</f>
        <v>#REF!</v>
      </c>
      <c r="AH4524"/>
    </row>
    <row r="4525" spans="1:34" x14ac:dyDescent="0.2">
      <c r="A4525" t="s">
        <v>383</v>
      </c>
      <c r="B4525" t="s">
        <v>5161</v>
      </c>
      <c r="C4525" s="17">
        <v>59.34</v>
      </c>
      <c r="D4525" s="4">
        <v>45322</v>
      </c>
      <c r="E4525" s="3" t="s">
        <v>21</v>
      </c>
      <c r="F4525" s="3" t="s">
        <v>49</v>
      </c>
      <c r="G4525" s="3" t="s">
        <v>5166</v>
      </c>
      <c r="H4525" s="1"/>
      <c r="J4525"/>
      <c r="AC4525" s="5" t="e">
        <f>VLOOKUP(Table1[[#This Row],[Expense Report]],#REF!,3, 0)</f>
        <v>#REF!</v>
      </c>
      <c r="AD4525" t="s">
        <v>14580</v>
      </c>
      <c r="AE4525" t="s">
        <v>174</v>
      </c>
      <c r="AF4525" t="e">
        <f>MONTH(Table1[[#This Row],[Date Sent]])</f>
        <v>#REF!</v>
      </c>
      <c r="AG4525" t="e">
        <f>YEAR(Table1[[#This Row],[Date Sent]])</f>
        <v>#REF!</v>
      </c>
      <c r="AH4525"/>
    </row>
    <row r="4526" spans="1:34" x14ac:dyDescent="0.2">
      <c r="A4526" t="s">
        <v>383</v>
      </c>
      <c r="B4526" t="s">
        <v>5161</v>
      </c>
      <c r="C4526" s="17">
        <v>-291.64</v>
      </c>
      <c r="D4526" s="4">
        <v>45322</v>
      </c>
      <c r="E4526" s="3" t="s">
        <v>21</v>
      </c>
      <c r="F4526" s="3" t="s">
        <v>33</v>
      </c>
      <c r="G4526" s="3" t="s">
        <v>5167</v>
      </c>
      <c r="H4526" s="1"/>
      <c r="J4526"/>
      <c r="AC4526" s="5" t="e">
        <f>VLOOKUP(Table1[[#This Row],[Expense Report]],#REF!,3, 0)</f>
        <v>#REF!</v>
      </c>
      <c r="AD4526" t="s">
        <v>14580</v>
      </c>
      <c r="AE4526" t="s">
        <v>174</v>
      </c>
      <c r="AF4526" t="e">
        <f>MONTH(Table1[[#This Row],[Date Sent]])</f>
        <v>#REF!</v>
      </c>
      <c r="AG4526" t="e">
        <f>YEAR(Table1[[#This Row],[Date Sent]])</f>
        <v>#REF!</v>
      </c>
      <c r="AH4526"/>
    </row>
    <row r="4527" spans="1:34" x14ac:dyDescent="0.2">
      <c r="A4527" t="s">
        <v>2403</v>
      </c>
      <c r="B4527" t="s">
        <v>5168</v>
      </c>
      <c r="C4527" s="17">
        <v>30</v>
      </c>
      <c r="D4527" s="4">
        <v>45312</v>
      </c>
      <c r="E4527" s="3" t="s">
        <v>56</v>
      </c>
      <c r="F4527" s="3" t="s">
        <v>3052</v>
      </c>
      <c r="G4527" s="3" t="s">
        <v>5169</v>
      </c>
      <c r="H4527" s="1"/>
      <c r="J4527"/>
      <c r="AC4527" s="5" t="e">
        <f>VLOOKUP(Table1[[#This Row],[Expense Report]],#REF!,3, 0)</f>
        <v>#REF!</v>
      </c>
      <c r="AD4527" t="s">
        <v>11649</v>
      </c>
      <c r="AE4527" t="s">
        <v>11649</v>
      </c>
      <c r="AF4527" t="e">
        <f>MONTH(Table1[[#This Row],[Date Sent]])</f>
        <v>#REF!</v>
      </c>
      <c r="AG4527" t="e">
        <f>YEAR(Table1[[#This Row],[Date Sent]])</f>
        <v>#REF!</v>
      </c>
      <c r="AH4527"/>
    </row>
    <row r="4528" spans="1:34" x14ac:dyDescent="0.2">
      <c r="A4528" t="s">
        <v>2403</v>
      </c>
      <c r="B4528" t="s">
        <v>5168</v>
      </c>
      <c r="C4528" s="17">
        <v>130</v>
      </c>
      <c r="D4528" s="4">
        <v>45315</v>
      </c>
      <c r="E4528" s="3" t="s">
        <v>56</v>
      </c>
      <c r="F4528" s="3" t="s">
        <v>3052</v>
      </c>
      <c r="G4528" s="3" t="s">
        <v>5169</v>
      </c>
      <c r="H4528" s="1"/>
      <c r="J4528"/>
      <c r="AC4528" s="5" t="e">
        <f>VLOOKUP(Table1[[#This Row],[Expense Report]],#REF!,3, 0)</f>
        <v>#REF!</v>
      </c>
      <c r="AD4528" t="s">
        <v>11649</v>
      </c>
      <c r="AE4528" t="s">
        <v>11649</v>
      </c>
      <c r="AF4528" t="e">
        <f>MONTH(Table1[[#This Row],[Date Sent]])</f>
        <v>#REF!</v>
      </c>
      <c r="AG4528" t="e">
        <f>YEAR(Table1[[#This Row],[Date Sent]])</f>
        <v>#REF!</v>
      </c>
      <c r="AH4528"/>
    </row>
    <row r="4529" spans="1:34" x14ac:dyDescent="0.2">
      <c r="A4529" t="s">
        <v>2403</v>
      </c>
      <c r="B4529" t="s">
        <v>5168</v>
      </c>
      <c r="C4529" s="17">
        <v>572.58000000000004</v>
      </c>
      <c r="D4529" s="4">
        <v>45322</v>
      </c>
      <c r="E4529" s="3" t="s">
        <v>21</v>
      </c>
      <c r="F4529" s="3" t="s">
        <v>25</v>
      </c>
      <c r="G4529" s="3" t="s">
        <v>2901</v>
      </c>
      <c r="H4529" s="1"/>
      <c r="J4529"/>
      <c r="AC4529" s="5" t="e">
        <f>VLOOKUP(Table1[[#This Row],[Expense Report]],#REF!,3, 0)</f>
        <v>#REF!</v>
      </c>
      <c r="AD4529" t="s">
        <v>11649</v>
      </c>
      <c r="AE4529" t="s">
        <v>11649</v>
      </c>
      <c r="AF4529" t="e">
        <f>MONTH(Table1[[#This Row],[Date Sent]])</f>
        <v>#REF!</v>
      </c>
      <c r="AG4529" t="e">
        <f>YEAR(Table1[[#This Row],[Date Sent]])</f>
        <v>#REF!</v>
      </c>
      <c r="AH4529"/>
    </row>
    <row r="4530" spans="1:34" x14ac:dyDescent="0.2">
      <c r="A4530" t="s">
        <v>2403</v>
      </c>
      <c r="B4530" t="s">
        <v>5168</v>
      </c>
      <c r="C4530" s="17">
        <v>21.43</v>
      </c>
      <c r="D4530" s="4">
        <v>45322</v>
      </c>
      <c r="E4530" s="3" t="s">
        <v>21</v>
      </c>
      <c r="F4530" s="3" t="s">
        <v>33</v>
      </c>
      <c r="G4530" s="3" t="s">
        <v>923</v>
      </c>
      <c r="H4530" s="1"/>
      <c r="J4530"/>
      <c r="AC4530" s="5" t="e">
        <f>VLOOKUP(Table1[[#This Row],[Expense Report]],#REF!,3, 0)</f>
        <v>#REF!</v>
      </c>
      <c r="AD4530" t="s">
        <v>11649</v>
      </c>
      <c r="AE4530" t="s">
        <v>11649</v>
      </c>
      <c r="AF4530" t="e">
        <f>MONTH(Table1[[#This Row],[Date Sent]])</f>
        <v>#REF!</v>
      </c>
      <c r="AG4530" t="e">
        <f>YEAR(Table1[[#This Row],[Date Sent]])</f>
        <v>#REF!</v>
      </c>
      <c r="AH4530"/>
    </row>
    <row r="4531" spans="1:34" x14ac:dyDescent="0.2">
      <c r="A4531" t="s">
        <v>2403</v>
      </c>
      <c r="B4531" t="s">
        <v>5168</v>
      </c>
      <c r="C4531" s="17">
        <v>14.25</v>
      </c>
      <c r="D4531" s="4">
        <v>45322</v>
      </c>
      <c r="E4531" s="3" t="s">
        <v>17</v>
      </c>
      <c r="F4531" s="3" t="s">
        <v>33</v>
      </c>
      <c r="G4531" s="3" t="s">
        <v>5170</v>
      </c>
      <c r="H4531" s="1"/>
      <c r="J4531"/>
      <c r="AC4531" s="5" t="e">
        <f>VLOOKUP(Table1[[#This Row],[Expense Report]],#REF!,3, 0)</f>
        <v>#REF!</v>
      </c>
      <c r="AD4531" t="s">
        <v>11649</v>
      </c>
      <c r="AE4531" t="s">
        <v>11649</v>
      </c>
      <c r="AF4531" t="e">
        <f>MONTH(Table1[[#This Row],[Date Sent]])</f>
        <v>#REF!</v>
      </c>
      <c r="AG4531" t="e">
        <f>YEAR(Table1[[#This Row],[Date Sent]])</f>
        <v>#REF!</v>
      </c>
      <c r="AH4531"/>
    </row>
    <row r="4532" spans="1:34" x14ac:dyDescent="0.2">
      <c r="A4532" t="s">
        <v>2403</v>
      </c>
      <c r="B4532" t="s">
        <v>5168</v>
      </c>
      <c r="C4532" s="17">
        <v>96.34</v>
      </c>
      <c r="D4532" s="4">
        <v>45324</v>
      </c>
      <c r="E4532" s="3" t="s">
        <v>21</v>
      </c>
      <c r="F4532" s="3" t="s">
        <v>33</v>
      </c>
      <c r="G4532" s="3" t="s">
        <v>5171</v>
      </c>
      <c r="H4532" s="1"/>
      <c r="J4532"/>
      <c r="AC4532" s="5" t="e">
        <f>VLOOKUP(Table1[[#This Row],[Expense Report]],#REF!,3, 0)</f>
        <v>#REF!</v>
      </c>
      <c r="AD4532" t="s">
        <v>11649</v>
      </c>
      <c r="AE4532" t="s">
        <v>11649</v>
      </c>
      <c r="AF4532" t="e">
        <f>MONTH(Table1[[#This Row],[Date Sent]])</f>
        <v>#REF!</v>
      </c>
      <c r="AG4532" t="e">
        <f>YEAR(Table1[[#This Row],[Date Sent]])</f>
        <v>#REF!</v>
      </c>
      <c r="AH4532"/>
    </row>
    <row r="4533" spans="1:34" x14ac:dyDescent="0.2">
      <c r="A4533" t="s">
        <v>2403</v>
      </c>
      <c r="B4533" t="s">
        <v>5168</v>
      </c>
      <c r="C4533" s="17">
        <v>24.46</v>
      </c>
      <c r="D4533" s="4">
        <v>45325</v>
      </c>
      <c r="E4533" s="3" t="s">
        <v>24</v>
      </c>
      <c r="F4533" s="3" t="s">
        <v>18</v>
      </c>
      <c r="G4533" s="3" t="s">
        <v>5172</v>
      </c>
      <c r="H4533" s="1"/>
      <c r="J4533"/>
      <c r="AC4533" s="5" t="e">
        <f>VLOOKUP(Table1[[#This Row],[Expense Report]],#REF!,3, 0)</f>
        <v>#REF!</v>
      </c>
      <c r="AD4533" t="s">
        <v>11649</v>
      </c>
      <c r="AE4533" t="s">
        <v>11649</v>
      </c>
      <c r="AF4533" t="e">
        <f>MONTH(Table1[[#This Row],[Date Sent]])</f>
        <v>#REF!</v>
      </c>
      <c r="AG4533" t="e">
        <f>YEAR(Table1[[#This Row],[Date Sent]])</f>
        <v>#REF!</v>
      </c>
      <c r="AH4533"/>
    </row>
    <row r="4534" spans="1:34" x14ac:dyDescent="0.2">
      <c r="A4534" t="s">
        <v>2403</v>
      </c>
      <c r="B4534" t="s">
        <v>5168</v>
      </c>
      <c r="C4534" s="17">
        <v>78.150000000000006</v>
      </c>
      <c r="D4534" s="4">
        <v>45330</v>
      </c>
      <c r="E4534" s="3" t="s">
        <v>27</v>
      </c>
      <c r="F4534" s="3" t="s">
        <v>39</v>
      </c>
      <c r="G4534" s="3" t="s">
        <v>5173</v>
      </c>
      <c r="H4534" s="1"/>
      <c r="J4534"/>
      <c r="AC4534" s="5" t="e">
        <f>VLOOKUP(Table1[[#This Row],[Expense Report]],#REF!,3, 0)</f>
        <v>#REF!</v>
      </c>
      <c r="AD4534" t="s">
        <v>11649</v>
      </c>
      <c r="AE4534" t="s">
        <v>11649</v>
      </c>
      <c r="AF4534" t="e">
        <f>MONTH(Table1[[#This Row],[Date Sent]])</f>
        <v>#REF!</v>
      </c>
      <c r="AG4534" t="e">
        <f>YEAR(Table1[[#This Row],[Date Sent]])</f>
        <v>#REF!</v>
      </c>
      <c r="AH4534"/>
    </row>
    <row r="4535" spans="1:34" x14ac:dyDescent="0.2">
      <c r="A4535" t="s">
        <v>2403</v>
      </c>
      <c r="B4535" t="s">
        <v>5168</v>
      </c>
      <c r="C4535" s="17">
        <v>145.88</v>
      </c>
      <c r="D4535" s="4">
        <v>45330</v>
      </c>
      <c r="E4535" s="3" t="s">
        <v>27</v>
      </c>
      <c r="F4535" s="3" t="s">
        <v>39</v>
      </c>
      <c r="G4535" s="3" t="s">
        <v>5174</v>
      </c>
      <c r="H4535" s="1"/>
      <c r="J4535"/>
      <c r="AC4535" s="5" t="e">
        <f>VLOOKUP(Table1[[#This Row],[Expense Report]],#REF!,3, 0)</f>
        <v>#REF!</v>
      </c>
      <c r="AD4535" t="s">
        <v>11649</v>
      </c>
      <c r="AE4535" t="s">
        <v>11649</v>
      </c>
      <c r="AF4535" t="e">
        <f>MONTH(Table1[[#This Row],[Date Sent]])</f>
        <v>#REF!</v>
      </c>
      <c r="AG4535" t="e">
        <f>YEAR(Table1[[#This Row],[Date Sent]])</f>
        <v>#REF!</v>
      </c>
      <c r="AH4535"/>
    </row>
    <row r="4536" spans="1:34" x14ac:dyDescent="0.2">
      <c r="A4536" t="s">
        <v>2403</v>
      </c>
      <c r="B4536" t="s">
        <v>5168</v>
      </c>
      <c r="C4536" s="17">
        <v>27.05</v>
      </c>
      <c r="D4536" s="4">
        <v>45331</v>
      </c>
      <c r="E4536" s="3" t="s">
        <v>21</v>
      </c>
      <c r="F4536" s="3" t="s">
        <v>15</v>
      </c>
      <c r="G4536" s="3" t="s">
        <v>5175</v>
      </c>
      <c r="H4536" s="1"/>
      <c r="J4536"/>
      <c r="AC4536" s="5" t="e">
        <f>VLOOKUP(Table1[[#This Row],[Expense Report]],#REF!,3, 0)</f>
        <v>#REF!</v>
      </c>
      <c r="AD4536" t="s">
        <v>11649</v>
      </c>
      <c r="AE4536" t="s">
        <v>11649</v>
      </c>
      <c r="AF4536" t="e">
        <f>MONTH(Table1[[#This Row],[Date Sent]])</f>
        <v>#REF!</v>
      </c>
      <c r="AG4536" t="e">
        <f>YEAR(Table1[[#This Row],[Date Sent]])</f>
        <v>#REF!</v>
      </c>
      <c r="AH4536"/>
    </row>
    <row r="4537" spans="1:34" x14ac:dyDescent="0.2">
      <c r="A4537" t="s">
        <v>2403</v>
      </c>
      <c r="B4537" t="s">
        <v>5168</v>
      </c>
      <c r="C4537" s="17">
        <v>222.75</v>
      </c>
      <c r="D4537" s="4">
        <v>45332</v>
      </c>
      <c r="E4537" s="3" t="s">
        <v>27</v>
      </c>
      <c r="F4537" s="3" t="s">
        <v>33</v>
      </c>
      <c r="G4537" s="3" t="s">
        <v>5176</v>
      </c>
      <c r="H4537" s="1"/>
      <c r="J4537"/>
      <c r="AC4537" s="5" t="e">
        <f>VLOOKUP(Table1[[#This Row],[Expense Report]],#REF!,3, 0)</f>
        <v>#REF!</v>
      </c>
      <c r="AD4537" t="s">
        <v>11649</v>
      </c>
      <c r="AE4537" t="s">
        <v>11649</v>
      </c>
      <c r="AF4537" t="e">
        <f>MONTH(Table1[[#This Row],[Date Sent]])</f>
        <v>#REF!</v>
      </c>
      <c r="AG4537" t="e">
        <f>YEAR(Table1[[#This Row],[Date Sent]])</f>
        <v>#REF!</v>
      </c>
      <c r="AH4537"/>
    </row>
    <row r="4538" spans="1:34" x14ac:dyDescent="0.2">
      <c r="A4538" t="s">
        <v>2403</v>
      </c>
      <c r="B4538" t="s">
        <v>5168</v>
      </c>
      <c r="C4538" s="17">
        <v>24.66</v>
      </c>
      <c r="D4538" s="4">
        <v>45332</v>
      </c>
      <c r="E4538" s="3" t="s">
        <v>13</v>
      </c>
      <c r="F4538" s="3" t="s">
        <v>33</v>
      </c>
      <c r="G4538" s="3" t="s">
        <v>5177</v>
      </c>
      <c r="H4538" s="1"/>
      <c r="J4538"/>
      <c r="AC4538" s="5" t="e">
        <f>VLOOKUP(Table1[[#This Row],[Expense Report]],#REF!,3, 0)</f>
        <v>#REF!</v>
      </c>
      <c r="AD4538" t="s">
        <v>11649</v>
      </c>
      <c r="AE4538" t="s">
        <v>11649</v>
      </c>
      <c r="AF4538" t="e">
        <f>MONTH(Table1[[#This Row],[Date Sent]])</f>
        <v>#REF!</v>
      </c>
      <c r="AG4538" t="e">
        <f>YEAR(Table1[[#This Row],[Date Sent]])</f>
        <v>#REF!</v>
      </c>
      <c r="AH4538"/>
    </row>
    <row r="4539" spans="1:34" x14ac:dyDescent="0.2">
      <c r="A4539" t="s">
        <v>2403</v>
      </c>
      <c r="B4539" t="s">
        <v>5168</v>
      </c>
      <c r="C4539" s="17">
        <v>10.7</v>
      </c>
      <c r="D4539" s="4">
        <v>45335</v>
      </c>
      <c r="E4539" s="3" t="s">
        <v>21</v>
      </c>
      <c r="F4539" s="3" t="s">
        <v>33</v>
      </c>
      <c r="G4539" s="3" t="s">
        <v>5178</v>
      </c>
      <c r="H4539" s="1"/>
      <c r="J4539"/>
      <c r="AC4539" s="5" t="e">
        <f>VLOOKUP(Table1[[#This Row],[Expense Report]],#REF!,3, 0)</f>
        <v>#REF!</v>
      </c>
      <c r="AD4539" t="s">
        <v>11649</v>
      </c>
      <c r="AE4539" t="s">
        <v>11649</v>
      </c>
      <c r="AF4539" t="e">
        <f>MONTH(Table1[[#This Row],[Date Sent]])</f>
        <v>#REF!</v>
      </c>
      <c r="AG4539" t="e">
        <f>YEAR(Table1[[#This Row],[Date Sent]])</f>
        <v>#REF!</v>
      </c>
      <c r="AH4539"/>
    </row>
    <row r="4540" spans="1:34" x14ac:dyDescent="0.2">
      <c r="A4540" t="s">
        <v>2403</v>
      </c>
      <c r="B4540" t="s">
        <v>5168</v>
      </c>
      <c r="C4540" s="17">
        <v>324.70999999999998</v>
      </c>
      <c r="D4540" s="4">
        <v>45338</v>
      </c>
      <c r="E4540" s="3" t="s">
        <v>27</v>
      </c>
      <c r="F4540" s="3" t="s">
        <v>33</v>
      </c>
      <c r="G4540" s="3" t="s">
        <v>5179</v>
      </c>
      <c r="H4540" s="1"/>
      <c r="J4540"/>
      <c r="AC4540" s="5" t="e">
        <f>VLOOKUP(Table1[[#This Row],[Expense Report]],#REF!,3, 0)</f>
        <v>#REF!</v>
      </c>
      <c r="AD4540" t="s">
        <v>11649</v>
      </c>
      <c r="AE4540" t="s">
        <v>11649</v>
      </c>
      <c r="AF4540" t="e">
        <f>MONTH(Table1[[#This Row],[Date Sent]])</f>
        <v>#REF!</v>
      </c>
      <c r="AG4540" t="e">
        <f>YEAR(Table1[[#This Row],[Date Sent]])</f>
        <v>#REF!</v>
      </c>
      <c r="AH4540"/>
    </row>
    <row r="4541" spans="1:34" x14ac:dyDescent="0.2">
      <c r="A4541" t="s">
        <v>2403</v>
      </c>
      <c r="B4541" t="s">
        <v>5168</v>
      </c>
      <c r="C4541" s="17">
        <v>142.59</v>
      </c>
      <c r="D4541" s="4">
        <v>45339</v>
      </c>
      <c r="E4541" s="3" t="s">
        <v>21</v>
      </c>
      <c r="F4541" s="3" t="s">
        <v>33</v>
      </c>
      <c r="G4541" s="3" t="s">
        <v>5180</v>
      </c>
      <c r="H4541" s="1"/>
      <c r="J4541"/>
      <c r="AC4541" s="5" t="e">
        <f>VLOOKUP(Table1[[#This Row],[Expense Report]],#REF!,3, 0)</f>
        <v>#REF!</v>
      </c>
      <c r="AD4541" t="s">
        <v>11649</v>
      </c>
      <c r="AE4541" t="s">
        <v>11649</v>
      </c>
      <c r="AF4541" t="e">
        <f>MONTH(Table1[[#This Row],[Date Sent]])</f>
        <v>#REF!</v>
      </c>
      <c r="AG4541" t="e">
        <f>YEAR(Table1[[#This Row],[Date Sent]])</f>
        <v>#REF!</v>
      </c>
      <c r="AH4541"/>
    </row>
    <row r="4542" spans="1:34" x14ac:dyDescent="0.2">
      <c r="A4542" t="s">
        <v>2403</v>
      </c>
      <c r="B4542" t="s">
        <v>5181</v>
      </c>
      <c r="C4542" s="17">
        <v>9.74</v>
      </c>
      <c r="D4542" s="4">
        <v>45303</v>
      </c>
      <c r="E4542" s="3" t="s">
        <v>8</v>
      </c>
      <c r="F4542" s="3" t="s">
        <v>39</v>
      </c>
      <c r="G4542" s="3" t="s">
        <v>4881</v>
      </c>
      <c r="H4542" s="1"/>
      <c r="J4542"/>
      <c r="AC4542" s="5" t="e">
        <f>VLOOKUP(Table1[[#This Row],[Expense Report]],#REF!,3, 0)</f>
        <v>#REF!</v>
      </c>
      <c r="AD4542" t="s">
        <v>11649</v>
      </c>
      <c r="AE4542" t="s">
        <v>11649</v>
      </c>
      <c r="AF4542" t="e">
        <f>MONTH(Table1[[#This Row],[Date Sent]])</f>
        <v>#REF!</v>
      </c>
      <c r="AG4542" t="e">
        <f>YEAR(Table1[[#This Row],[Date Sent]])</f>
        <v>#REF!</v>
      </c>
      <c r="AH4542"/>
    </row>
    <row r="4543" spans="1:34" x14ac:dyDescent="0.2">
      <c r="A4543" t="s">
        <v>2403</v>
      </c>
      <c r="B4543" t="s">
        <v>5181</v>
      </c>
      <c r="C4543" s="17">
        <v>350.28</v>
      </c>
      <c r="D4543" s="4">
        <v>45303</v>
      </c>
      <c r="E4543" s="3" t="s">
        <v>8</v>
      </c>
      <c r="F4543" s="3" t="s">
        <v>39</v>
      </c>
      <c r="G4543" s="3" t="s">
        <v>5182</v>
      </c>
      <c r="H4543" s="1"/>
      <c r="J4543"/>
      <c r="AC4543" s="5" t="e">
        <f>VLOOKUP(Table1[[#This Row],[Expense Report]],#REF!,3, 0)</f>
        <v>#REF!</v>
      </c>
      <c r="AD4543" t="s">
        <v>11649</v>
      </c>
      <c r="AE4543" t="s">
        <v>11649</v>
      </c>
      <c r="AF4543" t="e">
        <f>MONTH(Table1[[#This Row],[Date Sent]])</f>
        <v>#REF!</v>
      </c>
      <c r="AG4543" t="e">
        <f>YEAR(Table1[[#This Row],[Date Sent]])</f>
        <v>#REF!</v>
      </c>
      <c r="AH4543"/>
    </row>
    <row r="4544" spans="1:34" x14ac:dyDescent="0.2">
      <c r="A4544" t="s">
        <v>2403</v>
      </c>
      <c r="B4544" t="s">
        <v>5181</v>
      </c>
      <c r="C4544" s="17">
        <v>59.53</v>
      </c>
      <c r="D4544" s="4">
        <v>45303</v>
      </c>
      <c r="E4544" s="3" t="s">
        <v>8</v>
      </c>
      <c r="F4544" s="3" t="s">
        <v>17</v>
      </c>
      <c r="G4544" s="3" t="s">
        <v>1677</v>
      </c>
      <c r="H4544" s="1"/>
      <c r="J4544"/>
      <c r="AC4544" s="5" t="e">
        <f>VLOOKUP(Table1[[#This Row],[Expense Report]],#REF!,3, 0)</f>
        <v>#REF!</v>
      </c>
      <c r="AD4544" t="s">
        <v>11649</v>
      </c>
      <c r="AE4544" t="s">
        <v>11649</v>
      </c>
      <c r="AF4544" t="e">
        <f>MONTH(Table1[[#This Row],[Date Sent]])</f>
        <v>#REF!</v>
      </c>
      <c r="AG4544" t="e">
        <f>YEAR(Table1[[#This Row],[Date Sent]])</f>
        <v>#REF!</v>
      </c>
      <c r="AH4544"/>
    </row>
    <row r="4545" spans="1:34" x14ac:dyDescent="0.2">
      <c r="A4545" t="s">
        <v>2403</v>
      </c>
      <c r="B4545" t="s">
        <v>5181</v>
      </c>
      <c r="C4545" s="17">
        <v>59.52</v>
      </c>
      <c r="D4545" s="4">
        <v>45305</v>
      </c>
      <c r="E4545" s="3" t="s">
        <v>21</v>
      </c>
      <c r="F4545" s="3" t="s">
        <v>33</v>
      </c>
      <c r="G4545" s="3" t="s">
        <v>5183</v>
      </c>
      <c r="H4545" s="1"/>
      <c r="J4545"/>
      <c r="AC4545" s="5" t="e">
        <f>VLOOKUP(Table1[[#This Row],[Expense Report]],#REF!,3, 0)</f>
        <v>#REF!</v>
      </c>
      <c r="AD4545" t="s">
        <v>11649</v>
      </c>
      <c r="AE4545" t="s">
        <v>11649</v>
      </c>
      <c r="AF4545" t="e">
        <f>MONTH(Table1[[#This Row],[Date Sent]])</f>
        <v>#REF!</v>
      </c>
      <c r="AG4545" t="e">
        <f>YEAR(Table1[[#This Row],[Date Sent]])</f>
        <v>#REF!</v>
      </c>
      <c r="AH4545"/>
    </row>
    <row r="4546" spans="1:34" x14ac:dyDescent="0.2">
      <c r="A4546" t="s">
        <v>2403</v>
      </c>
      <c r="B4546" t="s">
        <v>5181</v>
      </c>
      <c r="C4546" s="17">
        <v>47.15</v>
      </c>
      <c r="D4546" s="4">
        <v>45308</v>
      </c>
      <c r="E4546" s="3" t="s">
        <v>24</v>
      </c>
      <c r="F4546" s="3" t="s">
        <v>18</v>
      </c>
      <c r="G4546" s="3" t="s">
        <v>5184</v>
      </c>
      <c r="H4546" s="1"/>
      <c r="J4546"/>
      <c r="AC4546" s="5" t="e">
        <f>VLOOKUP(Table1[[#This Row],[Expense Report]],#REF!,3, 0)</f>
        <v>#REF!</v>
      </c>
      <c r="AD4546" t="s">
        <v>11649</v>
      </c>
      <c r="AE4546" t="s">
        <v>11649</v>
      </c>
      <c r="AF4546" t="e">
        <f>MONTH(Table1[[#This Row],[Date Sent]])</f>
        <v>#REF!</v>
      </c>
      <c r="AG4546" t="e">
        <f>YEAR(Table1[[#This Row],[Date Sent]])</f>
        <v>#REF!</v>
      </c>
      <c r="AH4546"/>
    </row>
    <row r="4547" spans="1:34" x14ac:dyDescent="0.2">
      <c r="A4547" t="s">
        <v>2403</v>
      </c>
      <c r="B4547" t="s">
        <v>5181</v>
      </c>
      <c r="C4547" s="17">
        <v>709.88</v>
      </c>
      <c r="D4547" s="4">
        <v>45308</v>
      </c>
      <c r="E4547" s="3" t="s">
        <v>14</v>
      </c>
      <c r="F4547" s="3" t="s">
        <v>15</v>
      </c>
      <c r="G4547" s="3" t="s">
        <v>5185</v>
      </c>
      <c r="H4547" s="1"/>
      <c r="J4547"/>
      <c r="AC4547" s="5" t="e">
        <f>VLOOKUP(Table1[[#This Row],[Expense Report]],#REF!,3, 0)</f>
        <v>#REF!</v>
      </c>
      <c r="AD4547" t="s">
        <v>11649</v>
      </c>
      <c r="AE4547" t="s">
        <v>11649</v>
      </c>
      <c r="AF4547" t="e">
        <f>MONTH(Table1[[#This Row],[Date Sent]])</f>
        <v>#REF!</v>
      </c>
      <c r="AG4547" t="e">
        <f>YEAR(Table1[[#This Row],[Date Sent]])</f>
        <v>#REF!</v>
      </c>
      <c r="AH4547"/>
    </row>
    <row r="4548" spans="1:34" x14ac:dyDescent="0.2">
      <c r="A4548" t="s">
        <v>2403</v>
      </c>
      <c r="B4548" t="s">
        <v>5181</v>
      </c>
      <c r="C4548" s="17">
        <v>71.8</v>
      </c>
      <c r="D4548" s="4">
        <v>45317</v>
      </c>
      <c r="E4548" s="3" t="s">
        <v>21</v>
      </c>
      <c r="F4548" s="3" t="s">
        <v>33</v>
      </c>
      <c r="G4548" s="3" t="s">
        <v>5186</v>
      </c>
      <c r="H4548" s="1"/>
      <c r="J4548"/>
      <c r="AC4548" s="5" t="e">
        <f>VLOOKUP(Table1[[#This Row],[Expense Report]],#REF!,3, 0)</f>
        <v>#REF!</v>
      </c>
      <c r="AD4548" t="s">
        <v>11649</v>
      </c>
      <c r="AE4548" t="s">
        <v>11649</v>
      </c>
      <c r="AF4548" t="e">
        <f>MONTH(Table1[[#This Row],[Date Sent]])</f>
        <v>#REF!</v>
      </c>
      <c r="AG4548" t="e">
        <f>YEAR(Table1[[#This Row],[Date Sent]])</f>
        <v>#REF!</v>
      </c>
      <c r="AH4548"/>
    </row>
    <row r="4549" spans="1:34" x14ac:dyDescent="0.2">
      <c r="A4549" t="s">
        <v>2403</v>
      </c>
      <c r="B4549" t="s">
        <v>5181</v>
      </c>
      <c r="C4549" s="17">
        <v>14</v>
      </c>
      <c r="D4549" s="4">
        <v>45318</v>
      </c>
      <c r="E4549" s="3" t="s">
        <v>24</v>
      </c>
      <c r="F4549" s="3" t="s">
        <v>6</v>
      </c>
      <c r="G4549" s="3" t="s">
        <v>5187</v>
      </c>
      <c r="H4549" s="1"/>
      <c r="J4549"/>
      <c r="AC4549" s="5" t="e">
        <f>VLOOKUP(Table1[[#This Row],[Expense Report]],#REF!,3, 0)</f>
        <v>#REF!</v>
      </c>
      <c r="AD4549" t="s">
        <v>11649</v>
      </c>
      <c r="AE4549" t="s">
        <v>11649</v>
      </c>
      <c r="AF4549" t="e">
        <f>MONTH(Table1[[#This Row],[Date Sent]])</f>
        <v>#REF!</v>
      </c>
      <c r="AG4549" t="e">
        <f>YEAR(Table1[[#This Row],[Date Sent]])</f>
        <v>#REF!</v>
      </c>
      <c r="AH4549"/>
    </row>
    <row r="4550" spans="1:34" x14ac:dyDescent="0.2">
      <c r="A4550" t="s">
        <v>798</v>
      </c>
      <c r="B4550" t="s">
        <v>5188</v>
      </c>
      <c r="C4550" s="17">
        <v>358.8</v>
      </c>
      <c r="D4550" s="4">
        <v>45342</v>
      </c>
      <c r="E4550" s="3" t="s">
        <v>21</v>
      </c>
      <c r="F4550" s="3" t="s">
        <v>33</v>
      </c>
      <c r="G4550" s="3" t="s">
        <v>2406</v>
      </c>
      <c r="H4550" s="1"/>
      <c r="J4550"/>
      <c r="AC4550" s="5" t="e">
        <f>VLOOKUP(Table1[[#This Row],[Expense Report]],#REF!,3, 0)</f>
        <v>#REF!</v>
      </c>
      <c r="AD4550" t="s">
        <v>14642</v>
      </c>
      <c r="AE4550" t="s">
        <v>174</v>
      </c>
      <c r="AF4550" t="e">
        <f>MONTH(Table1[[#This Row],[Date Sent]])</f>
        <v>#REF!</v>
      </c>
      <c r="AG4550" t="e">
        <f>YEAR(Table1[[#This Row],[Date Sent]])</f>
        <v>#REF!</v>
      </c>
      <c r="AH4550"/>
    </row>
    <row r="4551" spans="1:34" x14ac:dyDescent="0.2">
      <c r="A4551" t="s">
        <v>798</v>
      </c>
      <c r="B4551" t="s">
        <v>5188</v>
      </c>
      <c r="C4551" s="17">
        <v>105.38</v>
      </c>
      <c r="D4551" s="4">
        <v>45342</v>
      </c>
      <c r="E4551" s="3" t="s">
        <v>21</v>
      </c>
      <c r="F4551" s="3" t="s">
        <v>15</v>
      </c>
      <c r="G4551" s="3" t="s">
        <v>5189</v>
      </c>
      <c r="H4551" s="1"/>
      <c r="J4551"/>
      <c r="AC4551" s="5" t="e">
        <f>VLOOKUP(Table1[[#This Row],[Expense Report]],#REF!,3, 0)</f>
        <v>#REF!</v>
      </c>
      <c r="AD4551" t="s">
        <v>14642</v>
      </c>
      <c r="AE4551" t="s">
        <v>174</v>
      </c>
      <c r="AF4551" t="e">
        <f>MONTH(Table1[[#This Row],[Date Sent]])</f>
        <v>#REF!</v>
      </c>
      <c r="AG4551" t="e">
        <f>YEAR(Table1[[#This Row],[Date Sent]])</f>
        <v>#REF!</v>
      </c>
      <c r="AH4551"/>
    </row>
    <row r="4552" spans="1:34" x14ac:dyDescent="0.2">
      <c r="A4552" t="s">
        <v>2029</v>
      </c>
      <c r="B4552" t="s">
        <v>5190</v>
      </c>
      <c r="C4552" s="17">
        <v>207.95</v>
      </c>
      <c r="D4552" s="4">
        <v>45310</v>
      </c>
      <c r="E4552" s="3" t="s">
        <v>14</v>
      </c>
      <c r="F4552" s="3" t="s">
        <v>15</v>
      </c>
      <c r="G4552" s="3" t="s">
        <v>5191</v>
      </c>
      <c r="H4552" s="1"/>
      <c r="J4552"/>
      <c r="AC4552" s="5" t="e">
        <f>VLOOKUP(Table1[[#This Row],[Expense Report]],#REF!,3, 0)</f>
        <v>#REF!</v>
      </c>
      <c r="AD4552" t="s">
        <v>11649</v>
      </c>
      <c r="AE4552" t="s">
        <v>11649</v>
      </c>
      <c r="AF4552" t="e">
        <f>MONTH(Table1[[#This Row],[Date Sent]])</f>
        <v>#REF!</v>
      </c>
      <c r="AG4552" t="e">
        <f>YEAR(Table1[[#This Row],[Date Sent]])</f>
        <v>#REF!</v>
      </c>
      <c r="AH4552"/>
    </row>
    <row r="4553" spans="1:34" x14ac:dyDescent="0.2">
      <c r="A4553" t="s">
        <v>2029</v>
      </c>
      <c r="B4553" t="s">
        <v>5190</v>
      </c>
      <c r="C4553" s="17">
        <v>17.79</v>
      </c>
      <c r="D4553" s="4">
        <v>45314</v>
      </c>
      <c r="E4553" s="3" t="s">
        <v>21</v>
      </c>
      <c r="F4553" s="3" t="s">
        <v>33</v>
      </c>
      <c r="G4553" s="3" t="s">
        <v>5192</v>
      </c>
      <c r="H4553" s="1"/>
      <c r="J4553"/>
      <c r="AC4553" s="5" t="e">
        <f>VLOOKUP(Table1[[#This Row],[Expense Report]],#REF!,3, 0)</f>
        <v>#REF!</v>
      </c>
      <c r="AD4553" t="s">
        <v>11649</v>
      </c>
      <c r="AE4553" t="s">
        <v>11649</v>
      </c>
      <c r="AF4553" t="e">
        <f>MONTH(Table1[[#This Row],[Date Sent]])</f>
        <v>#REF!</v>
      </c>
      <c r="AG4553" t="e">
        <f>YEAR(Table1[[#This Row],[Date Sent]])</f>
        <v>#REF!</v>
      </c>
      <c r="AH4553"/>
    </row>
    <row r="4554" spans="1:34" x14ac:dyDescent="0.2">
      <c r="A4554" t="s">
        <v>2029</v>
      </c>
      <c r="B4554" t="s">
        <v>5190</v>
      </c>
      <c r="C4554" s="17">
        <v>31.62</v>
      </c>
      <c r="D4554" s="4">
        <v>45314</v>
      </c>
      <c r="E4554" s="3" t="s">
        <v>21</v>
      </c>
      <c r="F4554" s="3" t="s">
        <v>33</v>
      </c>
      <c r="G4554" s="3" t="s">
        <v>4276</v>
      </c>
      <c r="H4554" s="1"/>
      <c r="J4554"/>
      <c r="AC4554" s="5" t="e">
        <f>VLOOKUP(Table1[[#This Row],[Expense Report]],#REF!,3, 0)</f>
        <v>#REF!</v>
      </c>
      <c r="AD4554" t="s">
        <v>11649</v>
      </c>
      <c r="AE4554" t="s">
        <v>11649</v>
      </c>
      <c r="AF4554" t="e">
        <f>MONTH(Table1[[#This Row],[Date Sent]])</f>
        <v>#REF!</v>
      </c>
      <c r="AG4554" t="e">
        <f>YEAR(Table1[[#This Row],[Date Sent]])</f>
        <v>#REF!</v>
      </c>
      <c r="AH4554"/>
    </row>
    <row r="4555" spans="1:34" x14ac:dyDescent="0.2">
      <c r="A4555" t="s">
        <v>2029</v>
      </c>
      <c r="B4555" t="s">
        <v>5190</v>
      </c>
      <c r="C4555" s="17">
        <v>58.41</v>
      </c>
      <c r="D4555" s="4">
        <v>45342</v>
      </c>
      <c r="E4555" s="3" t="s">
        <v>21</v>
      </c>
      <c r="F4555" s="3" t="s">
        <v>16</v>
      </c>
      <c r="G4555" s="3" t="s">
        <v>5193</v>
      </c>
      <c r="H4555" s="1"/>
      <c r="J4555"/>
      <c r="AC4555" s="5" t="e">
        <f>VLOOKUP(Table1[[#This Row],[Expense Report]],#REF!,3, 0)</f>
        <v>#REF!</v>
      </c>
      <c r="AD4555" t="s">
        <v>11649</v>
      </c>
      <c r="AE4555" t="s">
        <v>11649</v>
      </c>
      <c r="AF4555" t="e">
        <f>MONTH(Table1[[#This Row],[Date Sent]])</f>
        <v>#REF!</v>
      </c>
      <c r="AG4555" t="e">
        <f>YEAR(Table1[[#This Row],[Date Sent]])</f>
        <v>#REF!</v>
      </c>
      <c r="AH4555"/>
    </row>
    <row r="4556" spans="1:34" x14ac:dyDescent="0.2">
      <c r="A4556" t="s">
        <v>2763</v>
      </c>
      <c r="B4556" t="s">
        <v>5194</v>
      </c>
      <c r="C4556" s="17">
        <v>116.07</v>
      </c>
      <c r="D4556" s="4">
        <v>45316</v>
      </c>
      <c r="E4556" s="3" t="s">
        <v>21</v>
      </c>
      <c r="F4556" s="3" t="s">
        <v>33</v>
      </c>
      <c r="G4556" s="3" t="s">
        <v>5195</v>
      </c>
      <c r="H4556" s="1"/>
      <c r="J4556"/>
      <c r="AC4556" s="5" t="e">
        <f>VLOOKUP(Table1[[#This Row],[Expense Report]],#REF!,3, 0)</f>
        <v>#REF!</v>
      </c>
      <c r="AD4556" t="s">
        <v>13328</v>
      </c>
      <c r="AE4556" t="s">
        <v>174</v>
      </c>
      <c r="AF4556" t="e">
        <f>MONTH(Table1[[#This Row],[Date Sent]])</f>
        <v>#REF!</v>
      </c>
      <c r="AG4556" t="e">
        <f>YEAR(Table1[[#This Row],[Date Sent]])</f>
        <v>#REF!</v>
      </c>
      <c r="AH4556"/>
    </row>
    <row r="4557" spans="1:34" x14ac:dyDescent="0.2">
      <c r="A4557" t="s">
        <v>2763</v>
      </c>
      <c r="B4557" t="s">
        <v>5194</v>
      </c>
      <c r="C4557" s="17">
        <v>125.35</v>
      </c>
      <c r="D4557" s="4">
        <v>45331</v>
      </c>
      <c r="E4557" s="3" t="s">
        <v>21</v>
      </c>
      <c r="F4557" s="3" t="s">
        <v>33</v>
      </c>
      <c r="G4557" s="3" t="s">
        <v>5196</v>
      </c>
      <c r="H4557" s="1"/>
      <c r="J4557"/>
      <c r="AC4557" s="5" t="e">
        <f>VLOOKUP(Table1[[#This Row],[Expense Report]],#REF!,3, 0)</f>
        <v>#REF!</v>
      </c>
      <c r="AD4557" t="s">
        <v>13328</v>
      </c>
      <c r="AE4557" t="s">
        <v>174</v>
      </c>
      <c r="AF4557" t="e">
        <f>MONTH(Table1[[#This Row],[Date Sent]])</f>
        <v>#REF!</v>
      </c>
      <c r="AG4557" t="e">
        <f>YEAR(Table1[[#This Row],[Date Sent]])</f>
        <v>#REF!</v>
      </c>
      <c r="AH4557"/>
    </row>
    <row r="4558" spans="1:34" x14ac:dyDescent="0.2">
      <c r="A4558" t="s">
        <v>638</v>
      </c>
      <c r="B4558" t="s">
        <v>5197</v>
      </c>
      <c r="C4558" s="17">
        <v>156.33000000000001</v>
      </c>
      <c r="D4558" s="4">
        <v>45345</v>
      </c>
      <c r="E4558" s="3" t="s">
        <v>11</v>
      </c>
      <c r="F4558" s="3" t="s">
        <v>21</v>
      </c>
      <c r="G4558" s="3" t="s">
        <v>1268</v>
      </c>
      <c r="H4558" s="1"/>
      <c r="J4558"/>
      <c r="AC4558" s="5" t="e">
        <f>VLOOKUP(Table1[[#This Row],[Expense Report]],#REF!,3, 0)</f>
        <v>#REF!</v>
      </c>
      <c r="AD4558" t="s">
        <v>14692</v>
      </c>
      <c r="AE4558" t="s">
        <v>174</v>
      </c>
      <c r="AF4558" t="e">
        <f>MONTH(Table1[[#This Row],[Date Sent]])</f>
        <v>#REF!</v>
      </c>
      <c r="AG4558" t="e">
        <f>YEAR(Table1[[#This Row],[Date Sent]])</f>
        <v>#REF!</v>
      </c>
      <c r="AH4558"/>
    </row>
    <row r="4559" spans="1:34" x14ac:dyDescent="0.2">
      <c r="A4559" t="s">
        <v>2196</v>
      </c>
      <c r="B4559" t="s">
        <v>5198</v>
      </c>
      <c r="C4559" s="17">
        <v>158.94</v>
      </c>
      <c r="D4559" s="4">
        <v>45337</v>
      </c>
      <c r="E4559" s="3" t="s">
        <v>21</v>
      </c>
      <c r="F4559" s="3" t="s">
        <v>33</v>
      </c>
      <c r="G4559" s="3" t="s">
        <v>5199</v>
      </c>
      <c r="H4559" s="1"/>
      <c r="J4559"/>
      <c r="AC4559" s="5" t="e">
        <f>VLOOKUP(Table1[[#This Row],[Expense Report]],#REF!,3, 0)</f>
        <v>#REF!</v>
      </c>
      <c r="AD4559" t="s">
        <v>13459</v>
      </c>
      <c r="AE4559" t="s">
        <v>182</v>
      </c>
      <c r="AF4559" t="e">
        <f>MONTH(Table1[[#This Row],[Date Sent]])</f>
        <v>#REF!</v>
      </c>
      <c r="AG4559" t="e">
        <f>YEAR(Table1[[#This Row],[Date Sent]])</f>
        <v>#REF!</v>
      </c>
      <c r="AH4559"/>
    </row>
    <row r="4560" spans="1:34" x14ac:dyDescent="0.2">
      <c r="A4560" t="s">
        <v>2196</v>
      </c>
      <c r="B4560" t="s">
        <v>5198</v>
      </c>
      <c r="C4560" s="17">
        <v>65.53</v>
      </c>
      <c r="D4560" s="4">
        <v>45337</v>
      </c>
      <c r="E4560" s="3" t="s">
        <v>21</v>
      </c>
      <c r="F4560" s="3" t="s">
        <v>33</v>
      </c>
      <c r="G4560" s="3" t="s">
        <v>5200</v>
      </c>
      <c r="H4560" s="1"/>
      <c r="J4560"/>
      <c r="AC4560" s="5" t="e">
        <f>VLOOKUP(Table1[[#This Row],[Expense Report]],#REF!,3, 0)</f>
        <v>#REF!</v>
      </c>
      <c r="AD4560" t="s">
        <v>13459</v>
      </c>
      <c r="AE4560" t="s">
        <v>182</v>
      </c>
      <c r="AF4560" t="e">
        <f>MONTH(Table1[[#This Row],[Date Sent]])</f>
        <v>#REF!</v>
      </c>
      <c r="AG4560" t="e">
        <f>YEAR(Table1[[#This Row],[Date Sent]])</f>
        <v>#REF!</v>
      </c>
      <c r="AH4560"/>
    </row>
    <row r="4561" spans="1:34" x14ac:dyDescent="0.2">
      <c r="A4561" t="s">
        <v>2196</v>
      </c>
      <c r="B4561" t="s">
        <v>5198</v>
      </c>
      <c r="C4561" s="17">
        <v>81.11</v>
      </c>
      <c r="D4561" s="4">
        <v>45341</v>
      </c>
      <c r="E4561" s="3" t="s">
        <v>21</v>
      </c>
      <c r="F4561" s="3" t="s">
        <v>33</v>
      </c>
      <c r="G4561" s="3" t="s">
        <v>5201</v>
      </c>
      <c r="H4561" s="1"/>
      <c r="J4561"/>
      <c r="AC4561" s="5" t="e">
        <f>VLOOKUP(Table1[[#This Row],[Expense Report]],#REF!,3, 0)</f>
        <v>#REF!</v>
      </c>
      <c r="AD4561" t="s">
        <v>13459</v>
      </c>
      <c r="AE4561" t="s">
        <v>182</v>
      </c>
      <c r="AF4561" t="e">
        <f>MONTH(Table1[[#This Row],[Date Sent]])</f>
        <v>#REF!</v>
      </c>
      <c r="AG4561" t="e">
        <f>YEAR(Table1[[#This Row],[Date Sent]])</f>
        <v>#REF!</v>
      </c>
      <c r="AH4561"/>
    </row>
    <row r="4562" spans="1:34" ht="15" x14ac:dyDescent="0.25">
      <c r="A4562" s="27" t="s">
        <v>3373</v>
      </c>
      <c r="B4562" s="27" t="s">
        <v>5202</v>
      </c>
      <c r="C4562" s="30">
        <v>389.13</v>
      </c>
      <c r="D4562" s="28">
        <v>45343</v>
      </c>
      <c r="E4562" s="29" t="s">
        <v>21</v>
      </c>
      <c r="F4562" s="29" t="s">
        <v>25</v>
      </c>
      <c r="G4562" s="29" t="s">
        <v>1130</v>
      </c>
      <c r="H4562" s="1"/>
      <c r="J4562"/>
      <c r="AC4562" s="5" t="e">
        <f>VLOOKUP(Table1[[#This Row],[Expense Report]],#REF!,3, 0)</f>
        <v>#REF!</v>
      </c>
      <c r="AD4562" t="s">
        <v>14650</v>
      </c>
      <c r="AE4562" t="s">
        <v>294</v>
      </c>
      <c r="AF4562" t="e">
        <f>MONTH(Table1[[#This Row],[Date Sent]])</f>
        <v>#REF!</v>
      </c>
      <c r="AG4562" t="e">
        <f>YEAR(Table1[[#This Row],[Date Sent]])</f>
        <v>#REF!</v>
      </c>
      <c r="AH4562"/>
    </row>
    <row r="4563" spans="1:34" ht="15" x14ac:dyDescent="0.25">
      <c r="A4563" s="27" t="s">
        <v>3373</v>
      </c>
      <c r="B4563" s="27" t="s">
        <v>5202</v>
      </c>
      <c r="C4563" s="30">
        <v>790.12</v>
      </c>
      <c r="D4563" s="28">
        <v>45347</v>
      </c>
      <c r="E4563" s="29" t="s">
        <v>21</v>
      </c>
      <c r="F4563" s="29" t="s">
        <v>25</v>
      </c>
      <c r="G4563" s="29" t="s">
        <v>5203</v>
      </c>
      <c r="H4563" s="1"/>
      <c r="J4563"/>
      <c r="AC4563" s="5" t="e">
        <f>VLOOKUP(Table1[[#This Row],[Expense Report]],#REF!,3, 0)</f>
        <v>#REF!</v>
      </c>
      <c r="AD4563" t="s">
        <v>14650</v>
      </c>
      <c r="AE4563" t="s">
        <v>294</v>
      </c>
      <c r="AF4563" t="e">
        <f>MONTH(Table1[[#This Row],[Date Sent]])</f>
        <v>#REF!</v>
      </c>
      <c r="AG4563" t="e">
        <f>YEAR(Table1[[#This Row],[Date Sent]])</f>
        <v>#REF!</v>
      </c>
      <c r="AH4563"/>
    </row>
    <row r="4564" spans="1:34" ht="15" x14ac:dyDescent="0.25">
      <c r="A4564" s="27" t="s">
        <v>3373</v>
      </c>
      <c r="B4564" s="27" t="s">
        <v>5204</v>
      </c>
      <c r="C4564" s="30">
        <v>159.88</v>
      </c>
      <c r="D4564" s="28">
        <v>45303</v>
      </c>
      <c r="E4564" s="29" t="s">
        <v>16</v>
      </c>
      <c r="F4564" s="29" t="s">
        <v>15</v>
      </c>
      <c r="G4564" s="29" t="s">
        <v>5205</v>
      </c>
      <c r="H4564" s="1"/>
      <c r="J4564"/>
      <c r="AC4564" s="5" t="e">
        <f>VLOOKUP(Table1[[#This Row],[Expense Report]],#REF!,3, 0)</f>
        <v>#REF!</v>
      </c>
      <c r="AD4564" t="s">
        <v>14650</v>
      </c>
      <c r="AE4564" t="s">
        <v>294</v>
      </c>
      <c r="AF4564" t="e">
        <f>MONTH(Table1[[#This Row],[Date Sent]])</f>
        <v>#REF!</v>
      </c>
      <c r="AG4564" t="e">
        <f>YEAR(Table1[[#This Row],[Date Sent]])</f>
        <v>#REF!</v>
      </c>
      <c r="AH4564"/>
    </row>
    <row r="4565" spans="1:34" ht="15" x14ac:dyDescent="0.25">
      <c r="A4565" s="27" t="s">
        <v>3373</v>
      </c>
      <c r="B4565" s="27" t="s">
        <v>5204</v>
      </c>
      <c r="C4565" s="30">
        <v>94.72</v>
      </c>
      <c r="D4565" s="28">
        <v>45303</v>
      </c>
      <c r="E4565" s="29" t="s">
        <v>21</v>
      </c>
      <c r="F4565" s="29" t="s">
        <v>33</v>
      </c>
      <c r="G4565" s="29" t="s">
        <v>5206</v>
      </c>
      <c r="H4565" s="1"/>
      <c r="J4565"/>
      <c r="AC4565" s="5" t="e">
        <f>VLOOKUP(Table1[[#This Row],[Expense Report]],#REF!,3, 0)</f>
        <v>#REF!</v>
      </c>
      <c r="AD4565" t="s">
        <v>14650</v>
      </c>
      <c r="AE4565" t="s">
        <v>294</v>
      </c>
      <c r="AF4565" t="e">
        <f>MONTH(Table1[[#This Row],[Date Sent]])</f>
        <v>#REF!</v>
      </c>
      <c r="AG4565" t="e">
        <f>YEAR(Table1[[#This Row],[Date Sent]])</f>
        <v>#REF!</v>
      </c>
      <c r="AH4565"/>
    </row>
    <row r="4566" spans="1:34" ht="15" x14ac:dyDescent="0.25">
      <c r="A4566" s="27" t="s">
        <v>3373</v>
      </c>
      <c r="B4566" s="27" t="s">
        <v>5204</v>
      </c>
      <c r="C4566" s="30">
        <v>26.09</v>
      </c>
      <c r="D4566" s="28">
        <v>45304</v>
      </c>
      <c r="E4566" s="29" t="s">
        <v>21</v>
      </c>
      <c r="F4566" s="29" t="s">
        <v>33</v>
      </c>
      <c r="G4566" s="29" t="s">
        <v>5207</v>
      </c>
      <c r="H4566" s="1"/>
      <c r="J4566"/>
      <c r="AC4566" s="5" t="e">
        <f>VLOOKUP(Table1[[#This Row],[Expense Report]],#REF!,3, 0)</f>
        <v>#REF!</v>
      </c>
      <c r="AD4566" t="s">
        <v>14650</v>
      </c>
      <c r="AE4566" t="s">
        <v>294</v>
      </c>
      <c r="AF4566" t="e">
        <f>MONTH(Table1[[#This Row],[Date Sent]])</f>
        <v>#REF!</v>
      </c>
      <c r="AG4566" t="e">
        <f>YEAR(Table1[[#This Row],[Date Sent]])</f>
        <v>#REF!</v>
      </c>
      <c r="AH4566"/>
    </row>
    <row r="4567" spans="1:34" ht="15" x14ac:dyDescent="0.25">
      <c r="A4567" s="27" t="s">
        <v>3373</v>
      </c>
      <c r="B4567" s="27" t="s">
        <v>5204</v>
      </c>
      <c r="C4567" s="30">
        <v>54.48</v>
      </c>
      <c r="D4567" s="28">
        <v>45305</v>
      </c>
      <c r="E4567" s="29" t="s">
        <v>21</v>
      </c>
      <c r="F4567" s="29" t="s">
        <v>33</v>
      </c>
      <c r="G4567" s="29" t="s">
        <v>5208</v>
      </c>
      <c r="H4567" s="1"/>
      <c r="J4567"/>
      <c r="AC4567" s="5" t="e">
        <f>VLOOKUP(Table1[[#This Row],[Expense Report]],#REF!,3, 0)</f>
        <v>#REF!</v>
      </c>
      <c r="AD4567" t="s">
        <v>14650</v>
      </c>
      <c r="AE4567" t="s">
        <v>294</v>
      </c>
      <c r="AF4567" t="e">
        <f>MONTH(Table1[[#This Row],[Date Sent]])</f>
        <v>#REF!</v>
      </c>
      <c r="AG4567" t="e">
        <f>YEAR(Table1[[#This Row],[Date Sent]])</f>
        <v>#REF!</v>
      </c>
      <c r="AH4567"/>
    </row>
    <row r="4568" spans="1:34" ht="15" x14ac:dyDescent="0.25">
      <c r="A4568" s="27" t="s">
        <v>460</v>
      </c>
      <c r="B4568" s="27" t="s">
        <v>5209</v>
      </c>
      <c r="C4568" s="30">
        <v>8.09</v>
      </c>
      <c r="D4568" s="28">
        <v>45336</v>
      </c>
      <c r="E4568" s="29" t="s">
        <v>13</v>
      </c>
      <c r="F4568" s="29" t="s">
        <v>33</v>
      </c>
      <c r="G4568" s="29" t="s">
        <v>2082</v>
      </c>
      <c r="H4568" s="1"/>
      <c r="J4568"/>
      <c r="AC4568" s="5" t="e">
        <f>VLOOKUP(Table1[[#This Row],[Expense Report]],#REF!,3, 0)</f>
        <v>#REF!</v>
      </c>
      <c r="AD4568" t="s">
        <v>14637</v>
      </c>
      <c r="AE4568" t="s">
        <v>245</v>
      </c>
      <c r="AF4568" t="e">
        <f>MONTH(Table1[[#This Row],[Date Sent]])</f>
        <v>#REF!</v>
      </c>
      <c r="AG4568" t="e">
        <f>YEAR(Table1[[#This Row],[Date Sent]])</f>
        <v>#REF!</v>
      </c>
      <c r="AH4568"/>
    </row>
    <row r="4569" spans="1:34" ht="15" x14ac:dyDescent="0.25">
      <c r="A4569" s="27" t="s">
        <v>460</v>
      </c>
      <c r="B4569" s="27" t="s">
        <v>5209</v>
      </c>
      <c r="C4569" s="30">
        <v>15.97</v>
      </c>
      <c r="D4569" s="28">
        <v>45336</v>
      </c>
      <c r="E4569" s="29" t="s">
        <v>21</v>
      </c>
      <c r="F4569" s="29" t="s">
        <v>15</v>
      </c>
      <c r="G4569" s="29" t="s">
        <v>1985</v>
      </c>
      <c r="H4569" s="1"/>
      <c r="J4569"/>
      <c r="AC4569" s="5" t="e">
        <f>VLOOKUP(Table1[[#This Row],[Expense Report]],#REF!,3, 0)</f>
        <v>#REF!</v>
      </c>
      <c r="AD4569" t="s">
        <v>14637</v>
      </c>
      <c r="AE4569" t="s">
        <v>245</v>
      </c>
      <c r="AF4569" t="e">
        <f>MONTH(Table1[[#This Row],[Date Sent]])</f>
        <v>#REF!</v>
      </c>
      <c r="AG4569" t="e">
        <f>YEAR(Table1[[#This Row],[Date Sent]])</f>
        <v>#REF!</v>
      </c>
      <c r="AH4569"/>
    </row>
    <row r="4570" spans="1:34" ht="15" x14ac:dyDescent="0.25">
      <c r="A4570" s="27" t="s">
        <v>1384</v>
      </c>
      <c r="B4570" s="27" t="s">
        <v>5210</v>
      </c>
      <c r="C4570" s="30">
        <v>21.58</v>
      </c>
      <c r="D4570" s="28">
        <v>45338</v>
      </c>
      <c r="E4570" s="29" t="s">
        <v>21</v>
      </c>
      <c r="F4570" s="29" t="s">
        <v>15</v>
      </c>
      <c r="G4570" s="29" t="s">
        <v>5211</v>
      </c>
      <c r="H4570" s="1"/>
      <c r="J4570"/>
      <c r="AC4570" s="5" t="e">
        <f>VLOOKUP(Table1[[#This Row],[Expense Report]],#REF!,3, 0)</f>
        <v>#REF!</v>
      </c>
      <c r="AD4570" t="s">
        <v>14716</v>
      </c>
      <c r="AE4570" t="s">
        <v>245</v>
      </c>
      <c r="AF4570" t="e">
        <f>MONTH(Table1[[#This Row],[Date Sent]])</f>
        <v>#REF!</v>
      </c>
      <c r="AG4570" t="e">
        <f>YEAR(Table1[[#This Row],[Date Sent]])</f>
        <v>#REF!</v>
      </c>
      <c r="AH4570"/>
    </row>
    <row r="4571" spans="1:34" ht="15" x14ac:dyDescent="0.25">
      <c r="A4571" s="27" t="s">
        <v>2805</v>
      </c>
      <c r="B4571" s="27" t="s">
        <v>5212</v>
      </c>
      <c r="C4571" s="30">
        <v>40.65</v>
      </c>
      <c r="D4571" s="28">
        <v>45306</v>
      </c>
      <c r="E4571" s="29" t="s">
        <v>16</v>
      </c>
      <c r="F4571" s="29" t="s">
        <v>33</v>
      </c>
      <c r="G4571" s="29" t="s">
        <v>1728</v>
      </c>
      <c r="H4571" s="1"/>
      <c r="J4571"/>
      <c r="AC4571" s="5" t="e">
        <f>VLOOKUP(Table1[[#This Row],[Expense Report]],#REF!,3, 0)</f>
        <v>#REF!</v>
      </c>
      <c r="AD4571" t="s">
        <v>14715</v>
      </c>
      <c r="AE4571" t="s">
        <v>245</v>
      </c>
      <c r="AF4571" t="e">
        <f>MONTH(Table1[[#This Row],[Date Sent]])</f>
        <v>#REF!</v>
      </c>
      <c r="AG4571" t="e">
        <f>YEAR(Table1[[#This Row],[Date Sent]])</f>
        <v>#REF!</v>
      </c>
      <c r="AH4571"/>
    </row>
    <row r="4572" spans="1:34" ht="15" x14ac:dyDescent="0.25">
      <c r="A4572" s="27" t="s">
        <v>2805</v>
      </c>
      <c r="B4572" s="27" t="s">
        <v>5212</v>
      </c>
      <c r="C4572" s="30">
        <v>27.77</v>
      </c>
      <c r="D4572" s="28">
        <v>45309</v>
      </c>
      <c r="E4572" s="29" t="s">
        <v>20</v>
      </c>
      <c r="F4572" s="29" t="s">
        <v>40</v>
      </c>
      <c r="G4572" s="29" t="s">
        <v>4000</v>
      </c>
      <c r="H4572" s="1"/>
      <c r="J4572"/>
      <c r="AC4572" s="5" t="e">
        <f>VLOOKUP(Table1[[#This Row],[Expense Report]],#REF!,3, 0)</f>
        <v>#REF!</v>
      </c>
      <c r="AD4572" t="s">
        <v>14715</v>
      </c>
      <c r="AE4572" t="s">
        <v>245</v>
      </c>
      <c r="AF4572" t="e">
        <f>MONTH(Table1[[#This Row],[Date Sent]])</f>
        <v>#REF!</v>
      </c>
      <c r="AG4572" t="e">
        <f>YEAR(Table1[[#This Row],[Date Sent]])</f>
        <v>#REF!</v>
      </c>
      <c r="AH4572"/>
    </row>
    <row r="4573" spans="1:34" ht="15" x14ac:dyDescent="0.25">
      <c r="A4573" s="27" t="s">
        <v>2805</v>
      </c>
      <c r="B4573" s="27" t="s">
        <v>5212</v>
      </c>
      <c r="C4573" s="30">
        <v>61.97</v>
      </c>
      <c r="D4573" s="28">
        <v>45309</v>
      </c>
      <c r="E4573" s="29" t="s">
        <v>20</v>
      </c>
      <c r="F4573" s="29" t="s">
        <v>33</v>
      </c>
      <c r="G4573" s="29" t="s">
        <v>5213</v>
      </c>
      <c r="H4573" s="1"/>
      <c r="J4573"/>
      <c r="AC4573" s="5" t="e">
        <f>VLOOKUP(Table1[[#This Row],[Expense Report]],#REF!,3, 0)</f>
        <v>#REF!</v>
      </c>
      <c r="AD4573" t="s">
        <v>14715</v>
      </c>
      <c r="AE4573" t="s">
        <v>245</v>
      </c>
      <c r="AF4573" t="e">
        <f>MONTH(Table1[[#This Row],[Date Sent]])</f>
        <v>#REF!</v>
      </c>
      <c r="AG4573" t="e">
        <f>YEAR(Table1[[#This Row],[Date Sent]])</f>
        <v>#REF!</v>
      </c>
      <c r="AH4573"/>
    </row>
    <row r="4574" spans="1:34" ht="15" x14ac:dyDescent="0.25">
      <c r="A4574" s="27" t="s">
        <v>2805</v>
      </c>
      <c r="B4574" s="27" t="s">
        <v>5212</v>
      </c>
      <c r="C4574" s="30">
        <v>35.29</v>
      </c>
      <c r="D4574" s="28">
        <v>45310</v>
      </c>
      <c r="E4574" s="29" t="s">
        <v>21</v>
      </c>
      <c r="F4574" s="29" t="s">
        <v>15</v>
      </c>
      <c r="G4574" s="29" t="s">
        <v>1773</v>
      </c>
      <c r="H4574" s="1"/>
      <c r="J4574"/>
      <c r="AC4574" s="5" t="e">
        <f>VLOOKUP(Table1[[#This Row],[Expense Report]],#REF!,3, 0)</f>
        <v>#REF!</v>
      </c>
      <c r="AD4574" t="s">
        <v>14715</v>
      </c>
      <c r="AE4574" t="s">
        <v>245</v>
      </c>
      <c r="AF4574" t="e">
        <f>MONTH(Table1[[#This Row],[Date Sent]])</f>
        <v>#REF!</v>
      </c>
      <c r="AG4574" t="e">
        <f>YEAR(Table1[[#This Row],[Date Sent]])</f>
        <v>#REF!</v>
      </c>
      <c r="AH4574"/>
    </row>
    <row r="4575" spans="1:34" ht="15" x14ac:dyDescent="0.25">
      <c r="A4575" s="27" t="s">
        <v>2805</v>
      </c>
      <c r="B4575" s="27" t="s">
        <v>5212</v>
      </c>
      <c r="C4575" s="30">
        <v>71.599999999999994</v>
      </c>
      <c r="D4575" s="28">
        <v>45317</v>
      </c>
      <c r="E4575" s="29" t="s">
        <v>21</v>
      </c>
      <c r="F4575" s="29" t="s">
        <v>33</v>
      </c>
      <c r="G4575" s="29" t="s">
        <v>5214</v>
      </c>
      <c r="H4575" s="1"/>
      <c r="J4575"/>
      <c r="AC4575" s="5" t="e">
        <f>VLOOKUP(Table1[[#This Row],[Expense Report]],#REF!,3, 0)</f>
        <v>#REF!</v>
      </c>
      <c r="AD4575" t="s">
        <v>14715</v>
      </c>
      <c r="AE4575" t="s">
        <v>245</v>
      </c>
      <c r="AF4575" t="e">
        <f>MONTH(Table1[[#This Row],[Date Sent]])</f>
        <v>#REF!</v>
      </c>
      <c r="AG4575" t="e">
        <f>YEAR(Table1[[#This Row],[Date Sent]])</f>
        <v>#REF!</v>
      </c>
      <c r="AH4575"/>
    </row>
    <row r="4576" spans="1:34" ht="15" x14ac:dyDescent="0.25">
      <c r="A4576" s="27" t="s">
        <v>2805</v>
      </c>
      <c r="B4576" s="27" t="s">
        <v>5212</v>
      </c>
      <c r="C4576" s="30">
        <v>58.28</v>
      </c>
      <c r="D4576" s="28">
        <v>45317</v>
      </c>
      <c r="E4576" s="29" t="s">
        <v>21</v>
      </c>
      <c r="F4576" s="29" t="s">
        <v>33</v>
      </c>
      <c r="G4576" s="29" t="s">
        <v>5215</v>
      </c>
      <c r="H4576" s="1"/>
      <c r="J4576"/>
      <c r="AC4576" s="5" t="e">
        <f>VLOOKUP(Table1[[#This Row],[Expense Report]],#REF!,3, 0)</f>
        <v>#REF!</v>
      </c>
      <c r="AD4576" t="s">
        <v>14715</v>
      </c>
      <c r="AE4576" t="s">
        <v>245</v>
      </c>
      <c r="AF4576" t="e">
        <f>MONTH(Table1[[#This Row],[Date Sent]])</f>
        <v>#REF!</v>
      </c>
      <c r="AG4576" t="e">
        <f>YEAR(Table1[[#This Row],[Date Sent]])</f>
        <v>#REF!</v>
      </c>
      <c r="AH4576"/>
    </row>
    <row r="4577" spans="1:34" ht="15" x14ac:dyDescent="0.25">
      <c r="A4577" s="27" t="s">
        <v>2805</v>
      </c>
      <c r="B4577" s="27" t="s">
        <v>5212</v>
      </c>
      <c r="C4577" s="30">
        <v>71.78</v>
      </c>
      <c r="D4577" s="28">
        <v>45335</v>
      </c>
      <c r="E4577" s="29" t="s">
        <v>21</v>
      </c>
      <c r="F4577" s="29" t="s">
        <v>15</v>
      </c>
      <c r="G4577" s="29" t="s">
        <v>5216</v>
      </c>
      <c r="H4577" s="1"/>
      <c r="J4577"/>
      <c r="AC4577" s="5" t="e">
        <f>VLOOKUP(Table1[[#This Row],[Expense Report]],#REF!,3, 0)</f>
        <v>#REF!</v>
      </c>
      <c r="AD4577" t="s">
        <v>14715</v>
      </c>
      <c r="AE4577" t="s">
        <v>245</v>
      </c>
      <c r="AF4577" t="e">
        <f>MONTH(Table1[[#This Row],[Date Sent]])</f>
        <v>#REF!</v>
      </c>
      <c r="AG4577" t="e">
        <f>YEAR(Table1[[#This Row],[Date Sent]])</f>
        <v>#REF!</v>
      </c>
      <c r="AH4577"/>
    </row>
    <row r="4578" spans="1:34" ht="15" x14ac:dyDescent="0.25">
      <c r="A4578" s="27" t="s">
        <v>1686</v>
      </c>
      <c r="B4578" s="27" t="s">
        <v>5217</v>
      </c>
      <c r="C4578" s="30">
        <v>88.12</v>
      </c>
      <c r="D4578" s="28">
        <v>45319</v>
      </c>
      <c r="E4578" s="29" t="s">
        <v>21</v>
      </c>
      <c r="F4578" s="29" t="s">
        <v>918</v>
      </c>
      <c r="G4578" s="29" t="s">
        <v>5218</v>
      </c>
      <c r="H4578" s="1">
        <v>14.87</v>
      </c>
      <c r="I4578" t="s">
        <v>15</v>
      </c>
      <c r="J4578" t="s">
        <v>5219</v>
      </c>
      <c r="K4578" s="1">
        <v>73.25</v>
      </c>
      <c r="L4578" t="s">
        <v>33</v>
      </c>
      <c r="M4578" t="s">
        <v>979</v>
      </c>
      <c r="AC4578" s="5" t="e">
        <f>VLOOKUP(Table1[[#This Row],[Expense Report]],#REF!,3, 0)</f>
        <v>#REF!</v>
      </c>
      <c r="AD4578" t="s">
        <v>14711</v>
      </c>
      <c r="AE4578" t="s">
        <v>245</v>
      </c>
      <c r="AF4578" t="e">
        <f>MONTH(Table1[[#This Row],[Date Sent]])</f>
        <v>#REF!</v>
      </c>
      <c r="AG4578" t="e">
        <f>YEAR(Table1[[#This Row],[Date Sent]])</f>
        <v>#REF!</v>
      </c>
      <c r="AH4578"/>
    </row>
    <row r="4579" spans="1:34" ht="15" x14ac:dyDescent="0.25">
      <c r="A4579" s="27" t="s">
        <v>1686</v>
      </c>
      <c r="B4579" s="27" t="s">
        <v>5217</v>
      </c>
      <c r="C4579" s="30">
        <v>94.74</v>
      </c>
      <c r="D4579" s="28">
        <v>45324</v>
      </c>
      <c r="E4579" s="29" t="s">
        <v>33</v>
      </c>
      <c r="F4579" s="29" t="s">
        <v>39</v>
      </c>
      <c r="G4579" s="29" t="s">
        <v>5220</v>
      </c>
      <c r="H4579" s="1"/>
      <c r="J4579"/>
      <c r="AC4579" s="5" t="e">
        <f>VLOOKUP(Table1[[#This Row],[Expense Report]],#REF!,3, 0)</f>
        <v>#REF!</v>
      </c>
      <c r="AD4579" t="s">
        <v>14711</v>
      </c>
      <c r="AE4579" t="s">
        <v>245</v>
      </c>
      <c r="AF4579" t="e">
        <f>MONTH(Table1[[#This Row],[Date Sent]])</f>
        <v>#REF!</v>
      </c>
      <c r="AG4579" t="e">
        <f>YEAR(Table1[[#This Row],[Date Sent]])</f>
        <v>#REF!</v>
      </c>
      <c r="AH4579"/>
    </row>
    <row r="4580" spans="1:34" x14ac:dyDescent="0.2">
      <c r="A4580" t="s">
        <v>480</v>
      </c>
      <c r="B4580" t="s">
        <v>5221</v>
      </c>
      <c r="C4580" s="1">
        <v>13.56</v>
      </c>
      <c r="D4580" s="5">
        <v>45337</v>
      </c>
      <c r="E4580" s="31" t="s">
        <v>20</v>
      </c>
      <c r="F4580" t="s">
        <v>39</v>
      </c>
      <c r="G4580" s="16" t="s">
        <v>5222</v>
      </c>
      <c r="H4580" s="1"/>
      <c r="J4580"/>
      <c r="AC4580" s="5" t="e">
        <f>VLOOKUP(Table1[[#This Row],[Expense Report]],#REF!,3, 0)</f>
        <v>#REF!</v>
      </c>
      <c r="AD4580" t="s">
        <v>14634</v>
      </c>
      <c r="AE4580" t="s">
        <v>475</v>
      </c>
      <c r="AF4580" t="e">
        <f>MONTH(Table1[[#This Row],[Date Sent]])</f>
        <v>#REF!</v>
      </c>
      <c r="AG4580" t="e">
        <f>YEAR(Table1[[#This Row],[Date Sent]])</f>
        <v>#REF!</v>
      </c>
      <c r="AH4580"/>
    </row>
    <row r="4581" spans="1:34" x14ac:dyDescent="0.2">
      <c r="A4581" t="s">
        <v>480</v>
      </c>
      <c r="B4581" t="s">
        <v>5221</v>
      </c>
      <c r="C4581" s="1">
        <v>15.09</v>
      </c>
      <c r="D4581" s="5">
        <v>45337</v>
      </c>
      <c r="E4581" s="31" t="s">
        <v>21</v>
      </c>
      <c r="F4581" t="s">
        <v>33</v>
      </c>
      <c r="G4581" s="16" t="s">
        <v>905</v>
      </c>
      <c r="H4581" s="1"/>
      <c r="J4581"/>
      <c r="AC4581" s="5" t="e">
        <f>VLOOKUP(Table1[[#This Row],[Expense Report]],#REF!,3, 0)</f>
        <v>#REF!</v>
      </c>
      <c r="AD4581" t="s">
        <v>14634</v>
      </c>
      <c r="AE4581" t="s">
        <v>475</v>
      </c>
      <c r="AF4581" t="e">
        <f>MONTH(Table1[[#This Row],[Date Sent]])</f>
        <v>#REF!</v>
      </c>
      <c r="AG4581" t="e">
        <f>YEAR(Table1[[#This Row],[Date Sent]])</f>
        <v>#REF!</v>
      </c>
      <c r="AH4581"/>
    </row>
    <row r="4582" spans="1:34" x14ac:dyDescent="0.2">
      <c r="A4582" t="s">
        <v>480</v>
      </c>
      <c r="B4582" t="s">
        <v>5221</v>
      </c>
      <c r="C4582" s="1">
        <v>12.01</v>
      </c>
      <c r="D4582" s="5">
        <v>45344</v>
      </c>
      <c r="E4582" s="31" t="s">
        <v>21</v>
      </c>
      <c r="F4582" t="s">
        <v>33</v>
      </c>
      <c r="G4582" s="16" t="s">
        <v>3671</v>
      </c>
      <c r="H4582" s="1"/>
      <c r="J4582"/>
      <c r="AC4582" s="5" t="e">
        <f>VLOOKUP(Table1[[#This Row],[Expense Report]],#REF!,3, 0)</f>
        <v>#REF!</v>
      </c>
      <c r="AD4582" t="s">
        <v>14634</v>
      </c>
      <c r="AE4582" t="s">
        <v>475</v>
      </c>
      <c r="AF4582" t="e">
        <f>MONTH(Table1[[#This Row],[Date Sent]])</f>
        <v>#REF!</v>
      </c>
      <c r="AG4582" t="e">
        <f>YEAR(Table1[[#This Row],[Date Sent]])</f>
        <v>#REF!</v>
      </c>
      <c r="AH4582"/>
    </row>
    <row r="4583" spans="1:34" x14ac:dyDescent="0.2">
      <c r="A4583" t="s">
        <v>480</v>
      </c>
      <c r="B4583" t="s">
        <v>5221</v>
      </c>
      <c r="C4583" s="1">
        <v>21.19</v>
      </c>
      <c r="D4583" s="5">
        <v>45346</v>
      </c>
      <c r="E4583" s="31" t="s">
        <v>27</v>
      </c>
      <c r="F4583" t="s">
        <v>39</v>
      </c>
      <c r="G4583" s="16" t="s">
        <v>5223</v>
      </c>
      <c r="H4583" s="1"/>
      <c r="J4583"/>
      <c r="AC4583" s="5" t="e">
        <f>VLOOKUP(Table1[[#This Row],[Expense Report]],#REF!,3, 0)</f>
        <v>#REF!</v>
      </c>
      <c r="AD4583" t="s">
        <v>14634</v>
      </c>
      <c r="AE4583" t="s">
        <v>475</v>
      </c>
      <c r="AF4583" t="e">
        <f>MONTH(Table1[[#This Row],[Date Sent]])</f>
        <v>#REF!</v>
      </c>
      <c r="AG4583" t="e">
        <f>YEAR(Table1[[#This Row],[Date Sent]])</f>
        <v>#REF!</v>
      </c>
      <c r="AH4583"/>
    </row>
    <row r="4584" spans="1:34" x14ac:dyDescent="0.2">
      <c r="A4584" t="s">
        <v>645</v>
      </c>
      <c r="B4584" t="s">
        <v>5224</v>
      </c>
      <c r="C4584" s="1">
        <v>101.73</v>
      </c>
      <c r="D4584" s="5">
        <v>45316</v>
      </c>
      <c r="E4584" t="s">
        <v>19</v>
      </c>
      <c r="F4584" t="s">
        <v>33</v>
      </c>
      <c r="G4584" s="16" t="s">
        <v>1116</v>
      </c>
      <c r="H4584" s="1"/>
      <c r="J4584"/>
      <c r="AC4584" s="5" t="e">
        <f>VLOOKUP(Table1[[#This Row],[Expense Report]],#REF!,3, 0)</f>
        <v>#REF!</v>
      </c>
      <c r="AD4584" t="s">
        <v>14590</v>
      </c>
      <c r="AE4584" t="s">
        <v>475</v>
      </c>
      <c r="AF4584" t="e">
        <f>MONTH(Table1[[#This Row],[Date Sent]])</f>
        <v>#REF!</v>
      </c>
      <c r="AG4584" t="e">
        <f>YEAR(Table1[[#This Row],[Date Sent]])</f>
        <v>#REF!</v>
      </c>
      <c r="AH4584"/>
    </row>
    <row r="4585" spans="1:34" x14ac:dyDescent="0.2">
      <c r="A4585" t="s">
        <v>645</v>
      </c>
      <c r="B4585" t="s">
        <v>5224</v>
      </c>
      <c r="C4585" s="1">
        <v>223.8</v>
      </c>
      <c r="D4585" s="5">
        <v>45316</v>
      </c>
      <c r="E4585" t="s">
        <v>8</v>
      </c>
      <c r="F4585" t="s">
        <v>39</v>
      </c>
      <c r="G4585" s="16" t="s">
        <v>5225</v>
      </c>
      <c r="H4585" s="1"/>
      <c r="J4585"/>
      <c r="AC4585" s="5" t="e">
        <f>VLOOKUP(Table1[[#This Row],[Expense Report]],#REF!,3, 0)</f>
        <v>#REF!</v>
      </c>
      <c r="AD4585" t="s">
        <v>14590</v>
      </c>
      <c r="AE4585" t="s">
        <v>475</v>
      </c>
      <c r="AF4585" t="e">
        <f>MONTH(Table1[[#This Row],[Date Sent]])</f>
        <v>#REF!</v>
      </c>
      <c r="AG4585" t="e">
        <f>YEAR(Table1[[#This Row],[Date Sent]])</f>
        <v>#REF!</v>
      </c>
      <c r="AH4585"/>
    </row>
    <row r="4586" spans="1:34" x14ac:dyDescent="0.2">
      <c r="A4586" t="s">
        <v>645</v>
      </c>
      <c r="B4586" t="s">
        <v>5224</v>
      </c>
      <c r="C4586" s="1">
        <v>95.92</v>
      </c>
      <c r="D4586" s="5">
        <v>45316</v>
      </c>
      <c r="E4586" t="s">
        <v>19</v>
      </c>
      <c r="F4586" t="s">
        <v>33</v>
      </c>
      <c r="G4586" s="16" t="s">
        <v>950</v>
      </c>
      <c r="H4586" s="1"/>
      <c r="J4586"/>
      <c r="AC4586" s="5" t="e">
        <f>VLOOKUP(Table1[[#This Row],[Expense Report]],#REF!,3, 0)</f>
        <v>#REF!</v>
      </c>
      <c r="AD4586" t="s">
        <v>14590</v>
      </c>
      <c r="AE4586" t="s">
        <v>475</v>
      </c>
      <c r="AF4586" t="e">
        <f>MONTH(Table1[[#This Row],[Date Sent]])</f>
        <v>#REF!</v>
      </c>
      <c r="AG4586" t="e">
        <f>YEAR(Table1[[#This Row],[Date Sent]])</f>
        <v>#REF!</v>
      </c>
      <c r="AH4586"/>
    </row>
    <row r="4587" spans="1:34" x14ac:dyDescent="0.2">
      <c r="A4587" t="s">
        <v>645</v>
      </c>
      <c r="B4587" t="s">
        <v>5224</v>
      </c>
      <c r="C4587" s="1">
        <v>159.66999999999999</v>
      </c>
      <c r="D4587" s="5">
        <v>45328</v>
      </c>
      <c r="E4587" t="s">
        <v>19</v>
      </c>
      <c r="F4587" t="s">
        <v>33</v>
      </c>
      <c r="G4587" s="16" t="s">
        <v>1116</v>
      </c>
      <c r="H4587" s="1"/>
      <c r="J4587"/>
      <c r="AC4587" s="5" t="e">
        <f>VLOOKUP(Table1[[#This Row],[Expense Report]],#REF!,3, 0)</f>
        <v>#REF!</v>
      </c>
      <c r="AD4587" t="s">
        <v>14590</v>
      </c>
      <c r="AE4587" t="s">
        <v>475</v>
      </c>
      <c r="AF4587" t="e">
        <f>MONTH(Table1[[#This Row],[Date Sent]])</f>
        <v>#REF!</v>
      </c>
      <c r="AG4587" t="e">
        <f>YEAR(Table1[[#This Row],[Date Sent]])</f>
        <v>#REF!</v>
      </c>
      <c r="AH4587"/>
    </row>
    <row r="4588" spans="1:34" x14ac:dyDescent="0.2">
      <c r="A4588" t="s">
        <v>645</v>
      </c>
      <c r="B4588" t="s">
        <v>5224</v>
      </c>
      <c r="C4588" s="1">
        <v>78.150000000000006</v>
      </c>
      <c r="D4588" s="5">
        <v>45331</v>
      </c>
      <c r="E4588" t="s">
        <v>8</v>
      </c>
      <c r="F4588" t="s">
        <v>40</v>
      </c>
      <c r="G4588" s="16" t="s">
        <v>5226</v>
      </c>
      <c r="H4588" s="1"/>
      <c r="J4588"/>
      <c r="AC4588" s="5" t="e">
        <f>VLOOKUP(Table1[[#This Row],[Expense Report]],#REF!,3, 0)</f>
        <v>#REF!</v>
      </c>
      <c r="AD4588" t="s">
        <v>14590</v>
      </c>
      <c r="AE4588" t="s">
        <v>475</v>
      </c>
      <c r="AF4588" t="e">
        <f>MONTH(Table1[[#This Row],[Date Sent]])</f>
        <v>#REF!</v>
      </c>
      <c r="AG4588" t="e">
        <f>YEAR(Table1[[#This Row],[Date Sent]])</f>
        <v>#REF!</v>
      </c>
      <c r="AH4588"/>
    </row>
    <row r="4589" spans="1:34" x14ac:dyDescent="0.2">
      <c r="A4589" t="s">
        <v>645</v>
      </c>
      <c r="B4589" t="s">
        <v>5224</v>
      </c>
      <c r="C4589" s="1">
        <v>95.65</v>
      </c>
      <c r="D4589" s="5">
        <v>45332</v>
      </c>
      <c r="E4589" t="s">
        <v>8</v>
      </c>
      <c r="F4589" t="s">
        <v>39</v>
      </c>
      <c r="G4589" s="16" t="s">
        <v>5227</v>
      </c>
      <c r="H4589" s="1"/>
      <c r="J4589"/>
      <c r="AC4589" s="5" t="e">
        <f>VLOOKUP(Table1[[#This Row],[Expense Report]],#REF!,3, 0)</f>
        <v>#REF!</v>
      </c>
      <c r="AD4589" t="s">
        <v>14590</v>
      </c>
      <c r="AE4589" t="s">
        <v>475</v>
      </c>
      <c r="AF4589" t="e">
        <f>MONTH(Table1[[#This Row],[Date Sent]])</f>
        <v>#REF!</v>
      </c>
      <c r="AG4589" t="e">
        <f>YEAR(Table1[[#This Row],[Date Sent]])</f>
        <v>#REF!</v>
      </c>
      <c r="AH4589"/>
    </row>
    <row r="4590" spans="1:34" x14ac:dyDescent="0.2">
      <c r="A4590" t="s">
        <v>645</v>
      </c>
      <c r="B4590" t="s">
        <v>5224</v>
      </c>
      <c r="C4590" s="1">
        <v>7.56</v>
      </c>
      <c r="D4590" s="5">
        <v>45332</v>
      </c>
      <c r="E4590" t="s">
        <v>19</v>
      </c>
      <c r="F4590" t="s">
        <v>33</v>
      </c>
      <c r="G4590" s="16" t="s">
        <v>950</v>
      </c>
      <c r="H4590" s="1"/>
      <c r="J4590"/>
      <c r="AC4590" s="5" t="e">
        <f>VLOOKUP(Table1[[#This Row],[Expense Report]],#REF!,3, 0)</f>
        <v>#REF!</v>
      </c>
      <c r="AD4590" t="s">
        <v>14590</v>
      </c>
      <c r="AE4590" t="s">
        <v>475</v>
      </c>
      <c r="AF4590" t="e">
        <f>MONTH(Table1[[#This Row],[Date Sent]])</f>
        <v>#REF!</v>
      </c>
      <c r="AG4590" t="e">
        <f>YEAR(Table1[[#This Row],[Date Sent]])</f>
        <v>#REF!</v>
      </c>
      <c r="AH4590"/>
    </row>
    <row r="4591" spans="1:34" x14ac:dyDescent="0.2">
      <c r="A4591" t="s">
        <v>645</v>
      </c>
      <c r="B4591" t="s">
        <v>5224</v>
      </c>
      <c r="C4591" s="1">
        <v>79.709999999999994</v>
      </c>
      <c r="D4591" s="5">
        <v>45337</v>
      </c>
      <c r="E4591" t="s">
        <v>13</v>
      </c>
      <c r="F4591" t="s">
        <v>33</v>
      </c>
      <c r="G4591" s="16" t="s">
        <v>4805</v>
      </c>
      <c r="H4591" s="1"/>
      <c r="J4591"/>
      <c r="AC4591" s="5" t="e">
        <f>VLOOKUP(Table1[[#This Row],[Expense Report]],#REF!,3, 0)</f>
        <v>#REF!</v>
      </c>
      <c r="AD4591" t="s">
        <v>14590</v>
      </c>
      <c r="AE4591" t="s">
        <v>475</v>
      </c>
      <c r="AF4591" t="e">
        <f>MONTH(Table1[[#This Row],[Date Sent]])</f>
        <v>#REF!</v>
      </c>
      <c r="AG4591" t="e">
        <f>YEAR(Table1[[#This Row],[Date Sent]])</f>
        <v>#REF!</v>
      </c>
      <c r="AH4591"/>
    </row>
    <row r="4592" spans="1:34" x14ac:dyDescent="0.2">
      <c r="A4592" t="s">
        <v>501</v>
      </c>
      <c r="B4592" t="s">
        <v>5228</v>
      </c>
      <c r="C4592" s="1">
        <v>19.29</v>
      </c>
      <c r="D4592" s="5">
        <v>45342</v>
      </c>
      <c r="E4592" s="31" t="s">
        <v>21</v>
      </c>
      <c r="F4592" t="s">
        <v>33</v>
      </c>
      <c r="G4592" s="16" t="s">
        <v>950</v>
      </c>
      <c r="H4592" s="1"/>
      <c r="J4592"/>
      <c r="AC4592" s="5" t="e">
        <f>VLOOKUP(Table1[[#This Row],[Expense Report]],#REF!,3, 0)</f>
        <v>#REF!</v>
      </c>
      <c r="AD4592" t="s">
        <v>13772</v>
      </c>
      <c r="AE4592" t="s">
        <v>156</v>
      </c>
      <c r="AF4592" t="e">
        <f>MONTH(Table1[[#This Row],[Date Sent]])</f>
        <v>#REF!</v>
      </c>
      <c r="AG4592" t="e">
        <f>YEAR(Table1[[#This Row],[Date Sent]])</f>
        <v>#REF!</v>
      </c>
      <c r="AH4592"/>
    </row>
    <row r="4593" spans="1:34" x14ac:dyDescent="0.2">
      <c r="A4593" t="s">
        <v>501</v>
      </c>
      <c r="B4593" t="s">
        <v>5228</v>
      </c>
      <c r="C4593" s="1">
        <v>127.87</v>
      </c>
      <c r="D4593" s="5">
        <v>45346</v>
      </c>
      <c r="E4593" s="31" t="s">
        <v>18</v>
      </c>
      <c r="F4593" t="s">
        <v>33</v>
      </c>
      <c r="G4593" s="16" t="s">
        <v>5229</v>
      </c>
      <c r="H4593" s="1"/>
      <c r="J4593"/>
      <c r="AC4593" s="5" t="e">
        <f>VLOOKUP(Table1[[#This Row],[Expense Report]],#REF!,3, 0)</f>
        <v>#REF!</v>
      </c>
      <c r="AD4593" t="s">
        <v>13772</v>
      </c>
      <c r="AE4593" t="s">
        <v>156</v>
      </c>
      <c r="AF4593" t="e">
        <f>MONTH(Table1[[#This Row],[Date Sent]])</f>
        <v>#REF!</v>
      </c>
      <c r="AG4593" t="e">
        <f>YEAR(Table1[[#This Row],[Date Sent]])</f>
        <v>#REF!</v>
      </c>
      <c r="AH4593"/>
    </row>
    <row r="4594" spans="1:34" x14ac:dyDescent="0.2">
      <c r="A4594" t="s">
        <v>495</v>
      </c>
      <c r="B4594" t="s">
        <v>5230</v>
      </c>
      <c r="C4594" s="1">
        <v>19.14</v>
      </c>
      <c r="D4594" s="5">
        <v>45338</v>
      </c>
      <c r="E4594" t="s">
        <v>21</v>
      </c>
      <c r="F4594" t="s">
        <v>15</v>
      </c>
      <c r="G4594" s="16" t="s">
        <v>5231</v>
      </c>
      <c r="H4594" s="1"/>
      <c r="J4594"/>
      <c r="AC4594" s="5" t="e">
        <f>VLOOKUP(Table1[[#This Row],[Expense Report]],#REF!,3, 0)</f>
        <v>#REF!</v>
      </c>
      <c r="AD4594" t="s">
        <v>11649</v>
      </c>
      <c r="AE4594" t="s">
        <v>11649</v>
      </c>
      <c r="AF4594" t="e">
        <f>MONTH(Table1[[#This Row],[Date Sent]])</f>
        <v>#REF!</v>
      </c>
      <c r="AG4594" t="e">
        <f>YEAR(Table1[[#This Row],[Date Sent]])</f>
        <v>#REF!</v>
      </c>
      <c r="AH4594"/>
    </row>
    <row r="4595" spans="1:34" x14ac:dyDescent="0.2">
      <c r="A4595" t="s">
        <v>495</v>
      </c>
      <c r="B4595" t="s">
        <v>5230</v>
      </c>
      <c r="C4595" s="1">
        <v>64.650000000000006</v>
      </c>
      <c r="D4595" s="5">
        <v>45338</v>
      </c>
      <c r="E4595" t="s">
        <v>21</v>
      </c>
      <c r="F4595" t="s">
        <v>33</v>
      </c>
      <c r="G4595" s="16" t="s">
        <v>5232</v>
      </c>
      <c r="H4595" s="1"/>
      <c r="J4595"/>
      <c r="AC4595" s="5" t="e">
        <f>VLOOKUP(Table1[[#This Row],[Expense Report]],#REF!,3, 0)</f>
        <v>#REF!</v>
      </c>
      <c r="AD4595" t="s">
        <v>11649</v>
      </c>
      <c r="AE4595" t="s">
        <v>11649</v>
      </c>
      <c r="AF4595" t="e">
        <f>MONTH(Table1[[#This Row],[Date Sent]])</f>
        <v>#REF!</v>
      </c>
      <c r="AG4595" t="e">
        <f>YEAR(Table1[[#This Row],[Date Sent]])</f>
        <v>#REF!</v>
      </c>
      <c r="AH4595"/>
    </row>
    <row r="4596" spans="1:34" x14ac:dyDescent="0.2">
      <c r="A4596" t="s">
        <v>495</v>
      </c>
      <c r="B4596" t="s">
        <v>5230</v>
      </c>
      <c r="C4596" s="1">
        <v>102.01</v>
      </c>
      <c r="D4596" s="5">
        <v>45344</v>
      </c>
      <c r="E4596" t="s">
        <v>20</v>
      </c>
      <c r="F4596" t="s">
        <v>33</v>
      </c>
      <c r="G4596" s="16" t="s">
        <v>5233</v>
      </c>
      <c r="H4596" s="1"/>
      <c r="J4596"/>
      <c r="AC4596" s="5" t="e">
        <f>VLOOKUP(Table1[[#This Row],[Expense Report]],#REF!,3, 0)</f>
        <v>#REF!</v>
      </c>
      <c r="AD4596" t="s">
        <v>11649</v>
      </c>
      <c r="AE4596" t="s">
        <v>11649</v>
      </c>
      <c r="AF4596" t="e">
        <f>MONTH(Table1[[#This Row],[Date Sent]])</f>
        <v>#REF!</v>
      </c>
      <c r="AG4596" t="e">
        <f>YEAR(Table1[[#This Row],[Date Sent]])</f>
        <v>#REF!</v>
      </c>
      <c r="AH4596"/>
    </row>
    <row r="4597" spans="1:34" x14ac:dyDescent="0.2">
      <c r="A4597" t="s">
        <v>495</v>
      </c>
      <c r="B4597" t="s">
        <v>5230</v>
      </c>
      <c r="C4597" s="1">
        <v>41.88</v>
      </c>
      <c r="D4597" s="5">
        <v>45345</v>
      </c>
      <c r="E4597" t="s">
        <v>21</v>
      </c>
      <c r="F4597" t="s">
        <v>33</v>
      </c>
      <c r="G4597" s="16" t="s">
        <v>5234</v>
      </c>
      <c r="H4597" s="1"/>
      <c r="J4597"/>
      <c r="AC4597" s="5" t="e">
        <f>VLOOKUP(Table1[[#This Row],[Expense Report]],#REF!,3, 0)</f>
        <v>#REF!</v>
      </c>
      <c r="AD4597" t="s">
        <v>11649</v>
      </c>
      <c r="AE4597" t="s">
        <v>11649</v>
      </c>
      <c r="AF4597" t="e">
        <f>MONTH(Table1[[#This Row],[Date Sent]])</f>
        <v>#REF!</v>
      </c>
      <c r="AG4597" t="e">
        <f>YEAR(Table1[[#This Row],[Date Sent]])</f>
        <v>#REF!</v>
      </c>
      <c r="AH4597"/>
    </row>
    <row r="4598" spans="1:34" x14ac:dyDescent="0.2">
      <c r="A4598" t="s">
        <v>623</v>
      </c>
      <c r="B4598" t="s">
        <v>5235</v>
      </c>
      <c r="C4598" s="1">
        <v>104.92</v>
      </c>
      <c r="D4598" s="5">
        <v>45349</v>
      </c>
      <c r="E4598" s="31" t="s">
        <v>19</v>
      </c>
      <c r="F4598" t="s">
        <v>33</v>
      </c>
      <c r="G4598" s="16" t="s">
        <v>5236</v>
      </c>
      <c r="H4598" s="1"/>
      <c r="J4598"/>
      <c r="AC4598" s="5" t="e">
        <f>VLOOKUP(Table1[[#This Row],[Expense Report]],#REF!,3, 0)</f>
        <v>#REF!</v>
      </c>
      <c r="AD4598" t="s">
        <v>13568</v>
      </c>
      <c r="AE4598" t="s">
        <v>198</v>
      </c>
      <c r="AF4598" t="e">
        <f>MONTH(Table1[[#This Row],[Date Sent]])</f>
        <v>#REF!</v>
      </c>
      <c r="AG4598" t="e">
        <f>YEAR(Table1[[#This Row],[Date Sent]])</f>
        <v>#REF!</v>
      </c>
      <c r="AH4598"/>
    </row>
    <row r="4599" spans="1:34" x14ac:dyDescent="0.2">
      <c r="A4599" t="s">
        <v>623</v>
      </c>
      <c r="B4599" t="s">
        <v>5235</v>
      </c>
      <c r="C4599" s="1">
        <v>288.39999999999998</v>
      </c>
      <c r="D4599" s="5">
        <v>45349</v>
      </c>
      <c r="E4599" s="31" t="s">
        <v>19</v>
      </c>
      <c r="F4599" t="s">
        <v>33</v>
      </c>
      <c r="G4599" s="16" t="s">
        <v>5237</v>
      </c>
      <c r="H4599" s="1"/>
      <c r="J4599"/>
      <c r="AC4599" s="5" t="e">
        <f>VLOOKUP(Table1[[#This Row],[Expense Report]],#REF!,3, 0)</f>
        <v>#REF!</v>
      </c>
      <c r="AD4599" t="s">
        <v>13568</v>
      </c>
      <c r="AE4599" t="s">
        <v>198</v>
      </c>
      <c r="AF4599" t="e">
        <f>MONTH(Table1[[#This Row],[Date Sent]])</f>
        <v>#REF!</v>
      </c>
      <c r="AG4599" t="e">
        <f>YEAR(Table1[[#This Row],[Date Sent]])</f>
        <v>#REF!</v>
      </c>
      <c r="AH4599"/>
    </row>
    <row r="4600" spans="1:34" x14ac:dyDescent="0.2">
      <c r="A4600" t="s">
        <v>623</v>
      </c>
      <c r="B4600" t="s">
        <v>5235</v>
      </c>
      <c r="C4600" s="1">
        <v>129.63</v>
      </c>
      <c r="D4600" s="5">
        <v>45350</v>
      </c>
      <c r="E4600" s="31" t="s">
        <v>17</v>
      </c>
      <c r="F4600" t="s">
        <v>33</v>
      </c>
      <c r="G4600" s="16" t="s">
        <v>5238</v>
      </c>
      <c r="H4600" s="1"/>
      <c r="J4600"/>
      <c r="AC4600" s="5" t="e">
        <f>VLOOKUP(Table1[[#This Row],[Expense Report]],#REF!,3, 0)</f>
        <v>#REF!</v>
      </c>
      <c r="AD4600" t="s">
        <v>13568</v>
      </c>
      <c r="AE4600" t="s">
        <v>198</v>
      </c>
      <c r="AF4600" t="e">
        <f>MONTH(Table1[[#This Row],[Date Sent]])</f>
        <v>#REF!</v>
      </c>
      <c r="AG4600" t="e">
        <f>YEAR(Table1[[#This Row],[Date Sent]])</f>
        <v>#REF!</v>
      </c>
      <c r="AH4600"/>
    </row>
    <row r="4601" spans="1:34" x14ac:dyDescent="0.2">
      <c r="A4601" t="s">
        <v>410</v>
      </c>
      <c r="B4601" t="s">
        <v>5239</v>
      </c>
      <c r="C4601" s="1">
        <v>62.83</v>
      </c>
      <c r="D4601" s="5">
        <v>45307</v>
      </c>
      <c r="E4601" t="s">
        <v>21</v>
      </c>
      <c r="F4601" t="s">
        <v>33</v>
      </c>
      <c r="G4601" s="16" t="s">
        <v>5240</v>
      </c>
      <c r="H4601" s="1"/>
      <c r="J4601"/>
      <c r="AC4601" s="5" t="e">
        <f>VLOOKUP(Table1[[#This Row],[Expense Report]],#REF!,3, 0)</f>
        <v>#REF!</v>
      </c>
      <c r="AD4601" t="s">
        <v>13214</v>
      </c>
      <c r="AE4601" t="s">
        <v>298</v>
      </c>
      <c r="AF4601" t="e">
        <f>MONTH(Table1[[#This Row],[Date Sent]])</f>
        <v>#REF!</v>
      </c>
      <c r="AG4601" t="e">
        <f>YEAR(Table1[[#This Row],[Date Sent]])</f>
        <v>#REF!</v>
      </c>
      <c r="AH4601"/>
    </row>
    <row r="4602" spans="1:34" x14ac:dyDescent="0.2">
      <c r="A4602" t="s">
        <v>410</v>
      </c>
      <c r="B4602" t="s">
        <v>5239</v>
      </c>
      <c r="C4602" s="1">
        <v>387.21</v>
      </c>
      <c r="D4602" s="5">
        <v>45308</v>
      </c>
      <c r="E4602" t="s">
        <v>21</v>
      </c>
      <c r="F4602" t="s">
        <v>33</v>
      </c>
      <c r="G4602" s="16" t="s">
        <v>5241</v>
      </c>
      <c r="H4602" s="1"/>
      <c r="J4602"/>
      <c r="AC4602" s="5" t="e">
        <f>VLOOKUP(Table1[[#This Row],[Expense Report]],#REF!,3, 0)</f>
        <v>#REF!</v>
      </c>
      <c r="AD4602" t="s">
        <v>13214</v>
      </c>
      <c r="AE4602" t="s">
        <v>298</v>
      </c>
      <c r="AF4602" t="e">
        <f>MONTH(Table1[[#This Row],[Date Sent]])</f>
        <v>#REF!</v>
      </c>
      <c r="AG4602" t="e">
        <f>YEAR(Table1[[#This Row],[Date Sent]])</f>
        <v>#REF!</v>
      </c>
      <c r="AH4602"/>
    </row>
    <row r="4603" spans="1:34" x14ac:dyDescent="0.2">
      <c r="A4603" t="s">
        <v>410</v>
      </c>
      <c r="B4603" t="s">
        <v>5239</v>
      </c>
      <c r="C4603" s="1">
        <v>162.51</v>
      </c>
      <c r="D4603" s="5">
        <v>45310</v>
      </c>
      <c r="E4603" t="s">
        <v>21</v>
      </c>
      <c r="F4603" t="s">
        <v>33</v>
      </c>
      <c r="G4603" s="16" t="s">
        <v>5242</v>
      </c>
      <c r="H4603" s="1"/>
      <c r="J4603"/>
      <c r="AC4603" s="5" t="e">
        <f>VLOOKUP(Table1[[#This Row],[Expense Report]],#REF!,3, 0)</f>
        <v>#REF!</v>
      </c>
      <c r="AD4603" t="s">
        <v>13214</v>
      </c>
      <c r="AE4603" t="s">
        <v>298</v>
      </c>
      <c r="AF4603" t="e">
        <f>MONTH(Table1[[#This Row],[Date Sent]])</f>
        <v>#REF!</v>
      </c>
      <c r="AG4603" t="e">
        <f>YEAR(Table1[[#This Row],[Date Sent]])</f>
        <v>#REF!</v>
      </c>
      <c r="AH4603"/>
    </row>
    <row r="4604" spans="1:34" x14ac:dyDescent="0.2">
      <c r="A4604" t="s">
        <v>219</v>
      </c>
      <c r="B4604" t="s">
        <v>5243</v>
      </c>
      <c r="C4604" s="1">
        <v>156.35</v>
      </c>
      <c r="D4604" s="5">
        <v>45334</v>
      </c>
      <c r="E4604" s="31" t="s">
        <v>21</v>
      </c>
      <c r="F4604" t="s">
        <v>33</v>
      </c>
      <c r="G4604" s="16" t="s">
        <v>5244</v>
      </c>
      <c r="H4604" s="1"/>
      <c r="J4604"/>
      <c r="AC4604" s="5" t="e">
        <f>VLOOKUP(Table1[[#This Row],[Expense Report]],#REF!,3, 0)</f>
        <v>#REF!</v>
      </c>
      <c r="AD4604" t="s">
        <v>14541</v>
      </c>
      <c r="AE4604" t="s">
        <v>294</v>
      </c>
      <c r="AF4604" t="e">
        <f>MONTH(Table1[[#This Row],[Date Sent]])</f>
        <v>#REF!</v>
      </c>
      <c r="AG4604" t="e">
        <f>YEAR(Table1[[#This Row],[Date Sent]])</f>
        <v>#REF!</v>
      </c>
      <c r="AH4604"/>
    </row>
    <row r="4605" spans="1:34" x14ac:dyDescent="0.2">
      <c r="A4605" t="s">
        <v>219</v>
      </c>
      <c r="B4605" t="s">
        <v>5243</v>
      </c>
      <c r="C4605" s="1">
        <v>19.12</v>
      </c>
      <c r="D4605" s="5">
        <v>45335</v>
      </c>
      <c r="E4605" s="31" t="s">
        <v>21</v>
      </c>
      <c r="F4605" t="s">
        <v>33</v>
      </c>
      <c r="G4605" s="16" t="s">
        <v>1602</v>
      </c>
      <c r="H4605" s="1"/>
      <c r="J4605"/>
      <c r="AC4605" s="5" t="e">
        <f>VLOOKUP(Table1[[#This Row],[Expense Report]],#REF!,3, 0)</f>
        <v>#REF!</v>
      </c>
      <c r="AD4605" t="s">
        <v>14541</v>
      </c>
      <c r="AE4605" t="s">
        <v>294</v>
      </c>
      <c r="AF4605" t="e">
        <f>MONTH(Table1[[#This Row],[Date Sent]])</f>
        <v>#REF!</v>
      </c>
      <c r="AG4605" t="e">
        <f>YEAR(Table1[[#This Row],[Date Sent]])</f>
        <v>#REF!</v>
      </c>
      <c r="AH4605"/>
    </row>
    <row r="4606" spans="1:34" x14ac:dyDescent="0.2">
      <c r="A4606" t="s">
        <v>219</v>
      </c>
      <c r="B4606" t="s">
        <v>5243</v>
      </c>
      <c r="C4606" s="1">
        <v>49.55</v>
      </c>
      <c r="D4606" s="5">
        <v>45336</v>
      </c>
      <c r="E4606" s="31" t="s">
        <v>24</v>
      </c>
      <c r="F4606" t="s">
        <v>18</v>
      </c>
      <c r="G4606" s="16" t="s">
        <v>1713</v>
      </c>
      <c r="H4606" s="1"/>
      <c r="J4606"/>
      <c r="AC4606" s="5" t="e">
        <f>VLOOKUP(Table1[[#This Row],[Expense Report]],#REF!,3, 0)</f>
        <v>#REF!</v>
      </c>
      <c r="AD4606" t="s">
        <v>14541</v>
      </c>
      <c r="AE4606" t="s">
        <v>294</v>
      </c>
      <c r="AF4606" t="e">
        <f>MONTH(Table1[[#This Row],[Date Sent]])</f>
        <v>#REF!</v>
      </c>
      <c r="AG4606" t="e">
        <f>YEAR(Table1[[#This Row],[Date Sent]])</f>
        <v>#REF!</v>
      </c>
      <c r="AH4606"/>
    </row>
    <row r="4607" spans="1:34" x14ac:dyDescent="0.2">
      <c r="A4607" t="s">
        <v>219</v>
      </c>
      <c r="B4607" t="s">
        <v>5243</v>
      </c>
      <c r="C4607" s="1">
        <v>92.45</v>
      </c>
      <c r="D4607" s="5">
        <v>45343</v>
      </c>
      <c r="E4607" s="31" t="s">
        <v>21</v>
      </c>
      <c r="F4607" t="s">
        <v>33</v>
      </c>
      <c r="G4607" s="16" t="s">
        <v>950</v>
      </c>
      <c r="H4607" s="1"/>
      <c r="J4607"/>
      <c r="AC4607" s="5" t="e">
        <f>VLOOKUP(Table1[[#This Row],[Expense Report]],#REF!,3, 0)</f>
        <v>#REF!</v>
      </c>
      <c r="AD4607" t="s">
        <v>14541</v>
      </c>
      <c r="AE4607" t="s">
        <v>294</v>
      </c>
      <c r="AF4607" t="e">
        <f>MONTH(Table1[[#This Row],[Date Sent]])</f>
        <v>#REF!</v>
      </c>
      <c r="AG4607" t="e">
        <f>YEAR(Table1[[#This Row],[Date Sent]])</f>
        <v>#REF!</v>
      </c>
      <c r="AH4607"/>
    </row>
    <row r="4608" spans="1:34" x14ac:dyDescent="0.2">
      <c r="A4608" t="s">
        <v>219</v>
      </c>
      <c r="B4608" t="s">
        <v>5243</v>
      </c>
      <c r="C4608" s="1">
        <v>78.09</v>
      </c>
      <c r="D4608" s="5">
        <v>45343</v>
      </c>
      <c r="E4608" s="31" t="s">
        <v>35</v>
      </c>
      <c r="F4608" t="s">
        <v>39</v>
      </c>
      <c r="G4608" s="16" t="s">
        <v>5245</v>
      </c>
      <c r="H4608" s="1"/>
      <c r="J4608"/>
      <c r="AC4608" s="5" t="e">
        <f>VLOOKUP(Table1[[#This Row],[Expense Report]],#REF!,3, 0)</f>
        <v>#REF!</v>
      </c>
      <c r="AD4608" t="s">
        <v>14541</v>
      </c>
      <c r="AE4608" t="s">
        <v>294</v>
      </c>
      <c r="AF4608" t="e">
        <f>MONTH(Table1[[#This Row],[Date Sent]])</f>
        <v>#REF!</v>
      </c>
      <c r="AG4608" t="e">
        <f>YEAR(Table1[[#This Row],[Date Sent]])</f>
        <v>#REF!</v>
      </c>
      <c r="AH4608"/>
    </row>
    <row r="4609" spans="1:34" x14ac:dyDescent="0.2">
      <c r="A4609" t="s">
        <v>219</v>
      </c>
      <c r="B4609" t="s">
        <v>5243</v>
      </c>
      <c r="C4609" s="1">
        <v>57.73</v>
      </c>
      <c r="D4609" s="5">
        <v>45346</v>
      </c>
      <c r="E4609" s="31" t="s">
        <v>21</v>
      </c>
      <c r="F4609" t="s">
        <v>33</v>
      </c>
      <c r="G4609" s="16" t="s">
        <v>5246</v>
      </c>
      <c r="H4609" s="1"/>
      <c r="J4609"/>
      <c r="AC4609" s="5" t="e">
        <f>VLOOKUP(Table1[[#This Row],[Expense Report]],#REF!,3, 0)</f>
        <v>#REF!</v>
      </c>
      <c r="AD4609" t="s">
        <v>14541</v>
      </c>
      <c r="AE4609" t="s">
        <v>294</v>
      </c>
      <c r="AF4609" t="e">
        <f>MONTH(Table1[[#This Row],[Date Sent]])</f>
        <v>#REF!</v>
      </c>
      <c r="AG4609" t="e">
        <f>YEAR(Table1[[#This Row],[Date Sent]])</f>
        <v>#REF!</v>
      </c>
      <c r="AH4609"/>
    </row>
    <row r="4610" spans="1:34" x14ac:dyDescent="0.2">
      <c r="A4610" t="s">
        <v>219</v>
      </c>
      <c r="B4610" t="s">
        <v>5243</v>
      </c>
      <c r="C4610" s="1">
        <v>31.13</v>
      </c>
      <c r="D4610" s="5">
        <v>45348</v>
      </c>
      <c r="E4610" s="31" t="s">
        <v>21</v>
      </c>
      <c r="F4610" t="s">
        <v>33</v>
      </c>
      <c r="G4610" s="16" t="s">
        <v>5247</v>
      </c>
      <c r="H4610" s="1"/>
      <c r="J4610"/>
      <c r="AC4610" s="5" t="e">
        <f>VLOOKUP(Table1[[#This Row],[Expense Report]],#REF!,3, 0)</f>
        <v>#REF!</v>
      </c>
      <c r="AD4610" t="s">
        <v>14541</v>
      </c>
      <c r="AE4610" t="s">
        <v>294</v>
      </c>
      <c r="AF4610" t="e">
        <f>MONTH(Table1[[#This Row],[Date Sent]])</f>
        <v>#REF!</v>
      </c>
      <c r="AG4610" t="e">
        <f>YEAR(Table1[[#This Row],[Date Sent]])</f>
        <v>#REF!</v>
      </c>
      <c r="AH4610"/>
    </row>
    <row r="4611" spans="1:34" x14ac:dyDescent="0.2">
      <c r="A4611" t="s">
        <v>219</v>
      </c>
      <c r="B4611" t="s">
        <v>5243</v>
      </c>
      <c r="C4611" s="1">
        <v>39.200000000000003</v>
      </c>
      <c r="D4611" s="5">
        <v>45349</v>
      </c>
      <c r="E4611" s="31" t="s">
        <v>21</v>
      </c>
      <c r="F4611" t="s">
        <v>16</v>
      </c>
      <c r="G4611" s="16" t="s">
        <v>1057</v>
      </c>
      <c r="H4611" s="1"/>
      <c r="J4611"/>
      <c r="AC4611" s="5" t="e">
        <f>VLOOKUP(Table1[[#This Row],[Expense Report]],#REF!,3, 0)</f>
        <v>#REF!</v>
      </c>
      <c r="AD4611" t="s">
        <v>14541</v>
      </c>
      <c r="AE4611" t="s">
        <v>294</v>
      </c>
      <c r="AF4611" t="e">
        <f>MONTH(Table1[[#This Row],[Date Sent]])</f>
        <v>#REF!</v>
      </c>
      <c r="AG4611" t="e">
        <f>YEAR(Table1[[#This Row],[Date Sent]])</f>
        <v>#REF!</v>
      </c>
      <c r="AH4611"/>
    </row>
    <row r="4612" spans="1:34" x14ac:dyDescent="0.2">
      <c r="A4612" t="s">
        <v>606</v>
      </c>
      <c r="B4612" t="s">
        <v>5248</v>
      </c>
      <c r="C4612" s="1">
        <v>21.3</v>
      </c>
      <c r="D4612" s="5">
        <v>45331</v>
      </c>
      <c r="E4612" t="s">
        <v>13</v>
      </c>
      <c r="F4612" t="s">
        <v>15</v>
      </c>
      <c r="G4612" s="16" t="s">
        <v>4383</v>
      </c>
      <c r="H4612" s="1"/>
      <c r="J4612"/>
      <c r="AC4612" s="5" t="e">
        <f>VLOOKUP(Table1[[#This Row],[Expense Report]],#REF!,3, 0)</f>
        <v>#REF!</v>
      </c>
      <c r="AD4612" t="s">
        <v>14563</v>
      </c>
      <c r="AE4612" t="s">
        <v>294</v>
      </c>
      <c r="AF4612" t="e">
        <f>MONTH(Table1[[#This Row],[Date Sent]])</f>
        <v>#REF!</v>
      </c>
      <c r="AG4612" t="e">
        <f>YEAR(Table1[[#This Row],[Date Sent]])</f>
        <v>#REF!</v>
      </c>
      <c r="AH4612"/>
    </row>
    <row r="4613" spans="1:34" x14ac:dyDescent="0.2">
      <c r="A4613" t="s">
        <v>72</v>
      </c>
      <c r="B4613" t="s">
        <v>5249</v>
      </c>
      <c r="C4613" s="1">
        <v>14.02</v>
      </c>
      <c r="D4613" s="5">
        <v>45319</v>
      </c>
      <c r="E4613" s="31" t="s">
        <v>33</v>
      </c>
      <c r="F4613" t="s">
        <v>39</v>
      </c>
      <c r="G4613" s="16" t="s">
        <v>39</v>
      </c>
      <c r="H4613" s="1"/>
      <c r="J4613"/>
      <c r="AC4613" s="5" t="e">
        <f>VLOOKUP(Table1[[#This Row],[Expense Report]],#REF!,3, 0)</f>
        <v>#REF!</v>
      </c>
      <c r="AD4613" t="s">
        <v>14533</v>
      </c>
      <c r="AE4613" t="s">
        <v>182</v>
      </c>
      <c r="AF4613" t="e">
        <f>MONTH(Table1[[#This Row],[Date Sent]])</f>
        <v>#REF!</v>
      </c>
      <c r="AG4613" t="e">
        <f>YEAR(Table1[[#This Row],[Date Sent]])</f>
        <v>#REF!</v>
      </c>
      <c r="AH4613"/>
    </row>
    <row r="4614" spans="1:34" x14ac:dyDescent="0.2">
      <c r="A4614" t="s">
        <v>72</v>
      </c>
      <c r="B4614" t="s">
        <v>5249</v>
      </c>
      <c r="C4614" s="1">
        <v>252.72</v>
      </c>
      <c r="D4614" s="5">
        <v>45321</v>
      </c>
      <c r="E4614" s="31" t="s">
        <v>13</v>
      </c>
      <c r="F4614" t="s">
        <v>33</v>
      </c>
      <c r="G4614" s="16" t="s">
        <v>5250</v>
      </c>
      <c r="H4614" s="1"/>
      <c r="J4614"/>
      <c r="AC4614" s="5" t="e">
        <f>VLOOKUP(Table1[[#This Row],[Expense Report]],#REF!,3, 0)</f>
        <v>#REF!</v>
      </c>
      <c r="AD4614" t="s">
        <v>14533</v>
      </c>
      <c r="AE4614" t="s">
        <v>182</v>
      </c>
      <c r="AF4614" t="e">
        <f>MONTH(Table1[[#This Row],[Date Sent]])</f>
        <v>#REF!</v>
      </c>
      <c r="AG4614" t="e">
        <f>YEAR(Table1[[#This Row],[Date Sent]])</f>
        <v>#REF!</v>
      </c>
      <c r="AH4614"/>
    </row>
    <row r="4615" spans="1:34" x14ac:dyDescent="0.2">
      <c r="A4615" t="s">
        <v>72</v>
      </c>
      <c r="B4615" t="s">
        <v>5249</v>
      </c>
      <c r="C4615" s="1">
        <v>88.31</v>
      </c>
      <c r="D4615" s="5">
        <v>45322</v>
      </c>
      <c r="E4615" s="31" t="s">
        <v>21</v>
      </c>
      <c r="F4615" t="s">
        <v>17</v>
      </c>
      <c r="G4615" s="16" t="s">
        <v>5251</v>
      </c>
      <c r="H4615" s="1"/>
      <c r="J4615"/>
      <c r="AC4615" s="5" t="e">
        <f>VLOOKUP(Table1[[#This Row],[Expense Report]],#REF!,3, 0)</f>
        <v>#REF!</v>
      </c>
      <c r="AD4615" t="s">
        <v>14533</v>
      </c>
      <c r="AE4615" t="s">
        <v>182</v>
      </c>
      <c r="AF4615" t="e">
        <f>MONTH(Table1[[#This Row],[Date Sent]])</f>
        <v>#REF!</v>
      </c>
      <c r="AG4615" t="e">
        <f>YEAR(Table1[[#This Row],[Date Sent]])</f>
        <v>#REF!</v>
      </c>
      <c r="AH4615"/>
    </row>
    <row r="4616" spans="1:34" x14ac:dyDescent="0.2">
      <c r="A4616" t="s">
        <v>72</v>
      </c>
      <c r="B4616" t="s">
        <v>5249</v>
      </c>
      <c r="C4616" s="1">
        <v>66.099999999999994</v>
      </c>
      <c r="D4616" s="5">
        <v>45328</v>
      </c>
      <c r="E4616" s="31" t="s">
        <v>22</v>
      </c>
      <c r="F4616" t="s">
        <v>53</v>
      </c>
      <c r="G4616" s="16" t="s">
        <v>5252</v>
      </c>
      <c r="H4616" s="1"/>
      <c r="J4616"/>
      <c r="AC4616" s="5" t="e">
        <f>VLOOKUP(Table1[[#This Row],[Expense Report]],#REF!,3, 0)</f>
        <v>#REF!</v>
      </c>
      <c r="AD4616" t="s">
        <v>14533</v>
      </c>
      <c r="AE4616" t="s">
        <v>182</v>
      </c>
      <c r="AF4616" t="e">
        <f>MONTH(Table1[[#This Row],[Date Sent]])</f>
        <v>#REF!</v>
      </c>
      <c r="AG4616" t="e">
        <f>YEAR(Table1[[#This Row],[Date Sent]])</f>
        <v>#REF!</v>
      </c>
      <c r="AH4616"/>
    </row>
    <row r="4617" spans="1:34" x14ac:dyDescent="0.2">
      <c r="A4617" t="s">
        <v>72</v>
      </c>
      <c r="B4617" t="s">
        <v>5249</v>
      </c>
      <c r="C4617" s="1">
        <v>19.28</v>
      </c>
      <c r="D4617" s="5">
        <v>45330</v>
      </c>
      <c r="E4617" s="31" t="s">
        <v>21</v>
      </c>
      <c r="F4617" t="s">
        <v>17</v>
      </c>
      <c r="G4617" s="16" t="s">
        <v>5253</v>
      </c>
      <c r="H4617" s="1"/>
      <c r="J4617"/>
      <c r="AC4617" s="5" t="e">
        <f>VLOOKUP(Table1[[#This Row],[Expense Report]],#REF!,3, 0)</f>
        <v>#REF!</v>
      </c>
      <c r="AD4617" t="s">
        <v>14533</v>
      </c>
      <c r="AE4617" t="s">
        <v>182</v>
      </c>
      <c r="AF4617" t="e">
        <f>MONTH(Table1[[#This Row],[Date Sent]])</f>
        <v>#REF!</v>
      </c>
      <c r="AG4617" t="e">
        <f>YEAR(Table1[[#This Row],[Date Sent]])</f>
        <v>#REF!</v>
      </c>
      <c r="AH4617"/>
    </row>
    <row r="4618" spans="1:34" x14ac:dyDescent="0.2">
      <c r="A4618" t="s">
        <v>72</v>
      </c>
      <c r="B4618" t="s">
        <v>5249</v>
      </c>
      <c r="C4618" s="1">
        <v>16.829999999999998</v>
      </c>
      <c r="D4618" s="5">
        <v>45334</v>
      </c>
      <c r="E4618" s="31" t="s">
        <v>33</v>
      </c>
      <c r="F4618" t="s">
        <v>39</v>
      </c>
      <c r="G4618" s="16" t="s">
        <v>5254</v>
      </c>
      <c r="H4618" s="1"/>
      <c r="J4618"/>
      <c r="AC4618" s="5" t="e">
        <f>VLOOKUP(Table1[[#This Row],[Expense Report]],#REF!,3, 0)</f>
        <v>#REF!</v>
      </c>
      <c r="AD4618" t="s">
        <v>14533</v>
      </c>
      <c r="AE4618" t="s">
        <v>182</v>
      </c>
      <c r="AF4618" t="e">
        <f>MONTH(Table1[[#This Row],[Date Sent]])</f>
        <v>#REF!</v>
      </c>
      <c r="AG4618" t="e">
        <f>YEAR(Table1[[#This Row],[Date Sent]])</f>
        <v>#REF!</v>
      </c>
      <c r="AH4618"/>
    </row>
    <row r="4619" spans="1:34" x14ac:dyDescent="0.2">
      <c r="A4619" t="s">
        <v>72</v>
      </c>
      <c r="B4619" t="s">
        <v>5249</v>
      </c>
      <c r="C4619" s="1">
        <v>150.13999999999999</v>
      </c>
      <c r="D4619" s="5">
        <v>45335</v>
      </c>
      <c r="E4619" s="31" t="s">
        <v>21</v>
      </c>
      <c r="F4619" t="s">
        <v>17</v>
      </c>
      <c r="G4619" s="16" t="s">
        <v>5255</v>
      </c>
      <c r="H4619" s="1"/>
      <c r="J4619"/>
      <c r="AC4619" s="5" t="e">
        <f>VLOOKUP(Table1[[#This Row],[Expense Report]],#REF!,3, 0)</f>
        <v>#REF!</v>
      </c>
      <c r="AD4619" t="s">
        <v>14533</v>
      </c>
      <c r="AE4619" t="s">
        <v>182</v>
      </c>
      <c r="AF4619" t="e">
        <f>MONTH(Table1[[#This Row],[Date Sent]])</f>
        <v>#REF!</v>
      </c>
      <c r="AG4619" t="e">
        <f>YEAR(Table1[[#This Row],[Date Sent]])</f>
        <v>#REF!</v>
      </c>
      <c r="AH4619"/>
    </row>
    <row r="4620" spans="1:34" x14ac:dyDescent="0.2">
      <c r="A4620" t="s">
        <v>72</v>
      </c>
      <c r="B4620" t="s">
        <v>5249</v>
      </c>
      <c r="C4620" s="1">
        <v>11.96</v>
      </c>
      <c r="D4620" s="5">
        <v>45338</v>
      </c>
      <c r="E4620" s="31" t="s">
        <v>24</v>
      </c>
      <c r="F4620" t="s">
        <v>18</v>
      </c>
      <c r="G4620" s="16" t="s">
        <v>984</v>
      </c>
      <c r="H4620" s="1"/>
      <c r="J4620"/>
      <c r="AC4620" s="5" t="e">
        <f>VLOOKUP(Table1[[#This Row],[Expense Report]],#REF!,3, 0)</f>
        <v>#REF!</v>
      </c>
      <c r="AD4620" t="s">
        <v>14533</v>
      </c>
      <c r="AE4620" t="s">
        <v>182</v>
      </c>
      <c r="AF4620" t="e">
        <f>MONTH(Table1[[#This Row],[Date Sent]])</f>
        <v>#REF!</v>
      </c>
      <c r="AG4620" t="e">
        <f>YEAR(Table1[[#This Row],[Date Sent]])</f>
        <v>#REF!</v>
      </c>
      <c r="AH4620"/>
    </row>
    <row r="4621" spans="1:34" x14ac:dyDescent="0.2">
      <c r="A4621" t="s">
        <v>5009</v>
      </c>
      <c r="B4621" t="s">
        <v>5256</v>
      </c>
      <c r="C4621" s="1">
        <v>22.54</v>
      </c>
      <c r="D4621" s="5">
        <v>45348</v>
      </c>
      <c r="E4621" t="s">
        <v>21</v>
      </c>
      <c r="F4621" t="s">
        <v>33</v>
      </c>
      <c r="G4621" s="16" t="s">
        <v>3123</v>
      </c>
      <c r="H4621" s="1"/>
      <c r="J4621"/>
      <c r="AC4621" s="5" t="e">
        <f>VLOOKUP(Table1[[#This Row],[Expense Report]],#REF!,3, 0)</f>
        <v>#REF!</v>
      </c>
      <c r="AD4621" t="s">
        <v>13655</v>
      </c>
      <c r="AE4621" t="s">
        <v>243</v>
      </c>
      <c r="AF4621" t="e">
        <f>MONTH(Table1[[#This Row],[Date Sent]])</f>
        <v>#REF!</v>
      </c>
      <c r="AG4621" t="e">
        <f>YEAR(Table1[[#This Row],[Date Sent]])</f>
        <v>#REF!</v>
      </c>
      <c r="AH4621"/>
    </row>
    <row r="4622" spans="1:34" x14ac:dyDescent="0.2">
      <c r="A4622" t="s">
        <v>5009</v>
      </c>
      <c r="B4622" t="s">
        <v>5256</v>
      </c>
      <c r="C4622" s="1">
        <v>55.1</v>
      </c>
      <c r="D4622" s="5">
        <v>45348</v>
      </c>
      <c r="E4622" t="s">
        <v>21</v>
      </c>
      <c r="F4622" t="s">
        <v>33</v>
      </c>
      <c r="G4622" s="16" t="s">
        <v>2753</v>
      </c>
      <c r="H4622" s="1"/>
      <c r="J4622"/>
      <c r="AC4622" s="5" t="e">
        <f>VLOOKUP(Table1[[#This Row],[Expense Report]],#REF!,3, 0)</f>
        <v>#REF!</v>
      </c>
      <c r="AD4622" t="s">
        <v>13655</v>
      </c>
      <c r="AE4622" t="s">
        <v>243</v>
      </c>
      <c r="AF4622" t="e">
        <f>MONTH(Table1[[#This Row],[Date Sent]])</f>
        <v>#REF!</v>
      </c>
      <c r="AG4622" t="e">
        <f>YEAR(Table1[[#This Row],[Date Sent]])</f>
        <v>#REF!</v>
      </c>
      <c r="AH4622"/>
    </row>
    <row r="4623" spans="1:34" x14ac:dyDescent="0.2">
      <c r="A4623" t="s">
        <v>694</v>
      </c>
      <c r="B4623" t="s">
        <v>5257</v>
      </c>
      <c r="C4623" s="1">
        <v>7.88</v>
      </c>
      <c r="D4623" s="5">
        <v>45274</v>
      </c>
      <c r="E4623" s="31" t="s">
        <v>24</v>
      </c>
      <c r="F4623" t="s">
        <v>18</v>
      </c>
      <c r="G4623" s="16" t="s">
        <v>5258</v>
      </c>
      <c r="H4623" s="1"/>
      <c r="J4623"/>
      <c r="AC4623" s="5" t="e">
        <f>VLOOKUP(Table1[[#This Row],[Expense Report]],#REF!,3, 0)</f>
        <v>#REF!</v>
      </c>
      <c r="AD4623" t="s">
        <v>14683</v>
      </c>
      <c r="AE4623" t="s">
        <v>198</v>
      </c>
      <c r="AF4623" t="e">
        <f>MONTH(Table1[[#This Row],[Date Sent]])</f>
        <v>#REF!</v>
      </c>
      <c r="AG4623" t="e">
        <f>YEAR(Table1[[#This Row],[Date Sent]])</f>
        <v>#REF!</v>
      </c>
      <c r="AH4623"/>
    </row>
    <row r="4624" spans="1:34" x14ac:dyDescent="0.2">
      <c r="A4624" t="s">
        <v>694</v>
      </c>
      <c r="B4624" t="s">
        <v>5257</v>
      </c>
      <c r="C4624" s="1">
        <v>163.94</v>
      </c>
      <c r="D4624" s="5">
        <v>45345</v>
      </c>
      <c r="E4624" s="31" t="s">
        <v>21</v>
      </c>
      <c r="F4624" t="s">
        <v>33</v>
      </c>
      <c r="G4624" s="16" t="s">
        <v>2957</v>
      </c>
      <c r="H4624" s="1"/>
      <c r="J4624"/>
      <c r="AC4624" s="5" t="e">
        <f>VLOOKUP(Table1[[#This Row],[Expense Report]],#REF!,3, 0)</f>
        <v>#REF!</v>
      </c>
      <c r="AD4624" t="s">
        <v>14683</v>
      </c>
      <c r="AE4624" t="s">
        <v>198</v>
      </c>
      <c r="AF4624" t="e">
        <f>MONTH(Table1[[#This Row],[Date Sent]])</f>
        <v>#REF!</v>
      </c>
      <c r="AG4624" t="e">
        <f>YEAR(Table1[[#This Row],[Date Sent]])</f>
        <v>#REF!</v>
      </c>
      <c r="AH4624"/>
    </row>
    <row r="4625" spans="1:34" x14ac:dyDescent="0.2">
      <c r="A4625" t="s">
        <v>694</v>
      </c>
      <c r="B4625" t="s">
        <v>5257</v>
      </c>
      <c r="C4625" s="1">
        <v>81.150000000000006</v>
      </c>
      <c r="D4625" s="5">
        <v>45348</v>
      </c>
      <c r="E4625" s="31" t="s">
        <v>21</v>
      </c>
      <c r="F4625" t="s">
        <v>33</v>
      </c>
      <c r="G4625" s="16" t="s">
        <v>5259</v>
      </c>
      <c r="H4625" s="1"/>
      <c r="J4625"/>
      <c r="AC4625" s="5" t="e">
        <f>VLOOKUP(Table1[[#This Row],[Expense Report]],#REF!,3, 0)</f>
        <v>#REF!</v>
      </c>
      <c r="AD4625" t="s">
        <v>14683</v>
      </c>
      <c r="AE4625" t="s">
        <v>198</v>
      </c>
      <c r="AF4625" t="e">
        <f>MONTH(Table1[[#This Row],[Date Sent]])</f>
        <v>#REF!</v>
      </c>
      <c r="AG4625" t="e">
        <f>YEAR(Table1[[#This Row],[Date Sent]])</f>
        <v>#REF!</v>
      </c>
      <c r="AH4625"/>
    </row>
    <row r="4626" spans="1:34" x14ac:dyDescent="0.2">
      <c r="A4626" t="s">
        <v>236</v>
      </c>
      <c r="B4626" t="s">
        <v>5260</v>
      </c>
      <c r="C4626" s="1">
        <v>36.4</v>
      </c>
      <c r="D4626" s="5">
        <v>45339</v>
      </c>
      <c r="E4626" s="31" t="s">
        <v>21</v>
      </c>
      <c r="F4626" t="s">
        <v>33</v>
      </c>
      <c r="G4626" s="16" t="s">
        <v>5261</v>
      </c>
      <c r="H4626" s="1"/>
      <c r="J4626"/>
      <c r="AC4626" s="5" t="e">
        <f>VLOOKUP(Table1[[#This Row],[Expense Report]],#REF!,3, 0)</f>
        <v>#REF!</v>
      </c>
      <c r="AD4626" t="s">
        <v>14525</v>
      </c>
      <c r="AE4626" t="s">
        <v>6845</v>
      </c>
      <c r="AF4626" t="e">
        <f>MONTH(Table1[[#This Row],[Date Sent]])</f>
        <v>#REF!</v>
      </c>
      <c r="AG4626" t="e">
        <f>YEAR(Table1[[#This Row],[Date Sent]])</f>
        <v>#REF!</v>
      </c>
      <c r="AH4626"/>
    </row>
    <row r="4627" spans="1:34" x14ac:dyDescent="0.2">
      <c r="A4627" t="s">
        <v>236</v>
      </c>
      <c r="B4627" t="s">
        <v>5260</v>
      </c>
      <c r="C4627" s="1">
        <v>14.4</v>
      </c>
      <c r="D4627" s="5">
        <v>45342</v>
      </c>
      <c r="E4627" s="31" t="s">
        <v>9</v>
      </c>
      <c r="F4627" t="s">
        <v>14</v>
      </c>
      <c r="G4627" s="16" t="s">
        <v>5262</v>
      </c>
      <c r="H4627" s="1"/>
      <c r="J4627"/>
      <c r="AC4627" s="5" t="e">
        <f>VLOOKUP(Table1[[#This Row],[Expense Report]],#REF!,3, 0)</f>
        <v>#REF!</v>
      </c>
      <c r="AD4627" t="s">
        <v>14525</v>
      </c>
      <c r="AE4627" t="s">
        <v>6845</v>
      </c>
      <c r="AF4627" t="e">
        <f>MONTH(Table1[[#This Row],[Date Sent]])</f>
        <v>#REF!</v>
      </c>
      <c r="AG4627" t="e">
        <f>YEAR(Table1[[#This Row],[Date Sent]])</f>
        <v>#REF!</v>
      </c>
      <c r="AH4627"/>
    </row>
    <row r="4628" spans="1:34" x14ac:dyDescent="0.2">
      <c r="A4628" t="s">
        <v>236</v>
      </c>
      <c r="B4628" t="s">
        <v>5260</v>
      </c>
      <c r="C4628" s="1">
        <v>52.82</v>
      </c>
      <c r="D4628" s="5">
        <v>45345</v>
      </c>
      <c r="E4628" s="31" t="s">
        <v>21</v>
      </c>
      <c r="F4628" t="s">
        <v>33</v>
      </c>
      <c r="G4628" s="16" t="s">
        <v>5263</v>
      </c>
      <c r="H4628" s="1"/>
      <c r="J4628"/>
      <c r="AC4628" s="5" t="e">
        <f>VLOOKUP(Table1[[#This Row],[Expense Report]],#REF!,3, 0)</f>
        <v>#REF!</v>
      </c>
      <c r="AD4628" t="s">
        <v>14525</v>
      </c>
      <c r="AE4628" t="s">
        <v>6845</v>
      </c>
      <c r="AF4628" t="e">
        <f>MONTH(Table1[[#This Row],[Date Sent]])</f>
        <v>#REF!</v>
      </c>
      <c r="AG4628" t="e">
        <f>YEAR(Table1[[#This Row],[Date Sent]])</f>
        <v>#REF!</v>
      </c>
      <c r="AH4628"/>
    </row>
    <row r="4629" spans="1:34" x14ac:dyDescent="0.2">
      <c r="A4629" t="s">
        <v>236</v>
      </c>
      <c r="B4629" t="s">
        <v>5260</v>
      </c>
      <c r="C4629" s="1">
        <v>7.2</v>
      </c>
      <c r="D4629" s="5">
        <v>45345</v>
      </c>
      <c r="E4629" s="31" t="s">
        <v>9</v>
      </c>
      <c r="F4629" t="s">
        <v>14</v>
      </c>
      <c r="G4629" s="16" t="s">
        <v>5264</v>
      </c>
      <c r="H4629" s="1"/>
      <c r="J4629"/>
      <c r="AC4629" s="5" t="e">
        <f>VLOOKUP(Table1[[#This Row],[Expense Report]],#REF!,3, 0)</f>
        <v>#REF!</v>
      </c>
      <c r="AD4629" t="s">
        <v>14525</v>
      </c>
      <c r="AE4629" t="s">
        <v>6845</v>
      </c>
      <c r="AF4629" t="e">
        <f>MONTH(Table1[[#This Row],[Date Sent]])</f>
        <v>#REF!</v>
      </c>
      <c r="AG4629" t="e">
        <f>YEAR(Table1[[#This Row],[Date Sent]])</f>
        <v>#REF!</v>
      </c>
      <c r="AH4629"/>
    </row>
    <row r="4630" spans="1:34" x14ac:dyDescent="0.2">
      <c r="A4630" t="s">
        <v>236</v>
      </c>
      <c r="B4630" t="s">
        <v>5260</v>
      </c>
      <c r="C4630" s="1">
        <v>106.74</v>
      </c>
      <c r="D4630" s="5">
        <v>45345</v>
      </c>
      <c r="E4630" s="31" t="s">
        <v>33</v>
      </c>
      <c r="F4630" t="s">
        <v>17</v>
      </c>
      <c r="G4630" s="16" t="s">
        <v>5265</v>
      </c>
      <c r="H4630" s="1"/>
      <c r="J4630"/>
      <c r="AC4630" s="5" t="e">
        <f>VLOOKUP(Table1[[#This Row],[Expense Report]],#REF!,3, 0)</f>
        <v>#REF!</v>
      </c>
      <c r="AD4630" t="s">
        <v>14525</v>
      </c>
      <c r="AE4630" t="s">
        <v>6845</v>
      </c>
      <c r="AF4630" t="e">
        <f>MONTH(Table1[[#This Row],[Date Sent]])</f>
        <v>#REF!</v>
      </c>
      <c r="AG4630" t="e">
        <f>YEAR(Table1[[#This Row],[Date Sent]])</f>
        <v>#REF!</v>
      </c>
      <c r="AH4630"/>
    </row>
    <row r="4631" spans="1:34" x14ac:dyDescent="0.2">
      <c r="A4631" t="s">
        <v>236</v>
      </c>
      <c r="B4631" t="s">
        <v>5260</v>
      </c>
      <c r="C4631" s="1">
        <v>10.66</v>
      </c>
      <c r="D4631" s="5">
        <v>45346</v>
      </c>
      <c r="E4631" s="31" t="s">
        <v>21</v>
      </c>
      <c r="F4631" t="s">
        <v>33</v>
      </c>
      <c r="G4631" s="16" t="s">
        <v>5266</v>
      </c>
      <c r="H4631" s="1"/>
      <c r="J4631"/>
      <c r="AC4631" s="5" t="e">
        <f>VLOOKUP(Table1[[#This Row],[Expense Report]],#REF!,3, 0)</f>
        <v>#REF!</v>
      </c>
      <c r="AD4631" t="s">
        <v>14525</v>
      </c>
      <c r="AE4631" t="s">
        <v>6845</v>
      </c>
      <c r="AF4631" t="e">
        <f>MONTH(Table1[[#This Row],[Date Sent]])</f>
        <v>#REF!</v>
      </c>
      <c r="AG4631" t="e">
        <f>YEAR(Table1[[#This Row],[Date Sent]])</f>
        <v>#REF!</v>
      </c>
      <c r="AH4631"/>
    </row>
    <row r="4632" spans="1:34" x14ac:dyDescent="0.2">
      <c r="A4632" t="s">
        <v>236</v>
      </c>
      <c r="B4632" t="s">
        <v>5260</v>
      </c>
      <c r="C4632" s="1">
        <v>10.28</v>
      </c>
      <c r="D4632" s="5">
        <v>45348</v>
      </c>
      <c r="E4632" s="31" t="s">
        <v>27</v>
      </c>
      <c r="F4632" t="s">
        <v>39</v>
      </c>
      <c r="G4632" s="16" t="s">
        <v>5267</v>
      </c>
      <c r="H4632" s="1"/>
      <c r="J4632"/>
      <c r="AC4632" s="5" t="e">
        <f>VLOOKUP(Table1[[#This Row],[Expense Report]],#REF!,3, 0)</f>
        <v>#REF!</v>
      </c>
      <c r="AD4632" t="s">
        <v>14525</v>
      </c>
      <c r="AE4632" t="s">
        <v>6845</v>
      </c>
      <c r="AF4632" t="e">
        <f>MONTH(Table1[[#This Row],[Date Sent]])</f>
        <v>#REF!</v>
      </c>
      <c r="AG4632" t="e">
        <f>YEAR(Table1[[#This Row],[Date Sent]])</f>
        <v>#REF!</v>
      </c>
      <c r="AH4632"/>
    </row>
    <row r="4633" spans="1:34" x14ac:dyDescent="0.2">
      <c r="A4633" t="s">
        <v>236</v>
      </c>
      <c r="B4633" t="s">
        <v>5260</v>
      </c>
      <c r="C4633" s="1">
        <v>9.9</v>
      </c>
      <c r="D4633" s="5">
        <v>45348</v>
      </c>
      <c r="E4633" s="31" t="s">
        <v>21</v>
      </c>
      <c r="F4633" t="s">
        <v>15</v>
      </c>
      <c r="G4633" s="16" t="s">
        <v>5268</v>
      </c>
      <c r="H4633" s="1"/>
      <c r="J4633"/>
      <c r="AC4633" s="5" t="e">
        <f>VLOOKUP(Table1[[#This Row],[Expense Report]],#REF!,3, 0)</f>
        <v>#REF!</v>
      </c>
      <c r="AD4633" t="s">
        <v>14525</v>
      </c>
      <c r="AE4633" t="s">
        <v>6845</v>
      </c>
      <c r="AF4633" t="e">
        <f>MONTH(Table1[[#This Row],[Date Sent]])</f>
        <v>#REF!</v>
      </c>
      <c r="AG4633" t="e">
        <f>YEAR(Table1[[#This Row],[Date Sent]])</f>
        <v>#REF!</v>
      </c>
      <c r="AH4633"/>
    </row>
    <row r="4634" spans="1:34" x14ac:dyDescent="0.2">
      <c r="A4634" t="s">
        <v>236</v>
      </c>
      <c r="B4634" t="s">
        <v>5260</v>
      </c>
      <c r="C4634" s="1">
        <v>8.2799999999999994</v>
      </c>
      <c r="D4634" s="5">
        <v>45348</v>
      </c>
      <c r="E4634" s="31" t="s">
        <v>9</v>
      </c>
      <c r="F4634" t="s">
        <v>14</v>
      </c>
      <c r="G4634" s="16" t="s">
        <v>5269</v>
      </c>
      <c r="H4634" s="1"/>
      <c r="J4634"/>
      <c r="AC4634" s="5" t="e">
        <f>VLOOKUP(Table1[[#This Row],[Expense Report]],#REF!,3, 0)</f>
        <v>#REF!</v>
      </c>
      <c r="AD4634" t="s">
        <v>14525</v>
      </c>
      <c r="AE4634" t="s">
        <v>6845</v>
      </c>
      <c r="AF4634" t="e">
        <f>MONTH(Table1[[#This Row],[Date Sent]])</f>
        <v>#REF!</v>
      </c>
      <c r="AG4634" t="e">
        <f>YEAR(Table1[[#This Row],[Date Sent]])</f>
        <v>#REF!</v>
      </c>
      <c r="AH4634"/>
    </row>
    <row r="4635" spans="1:34" x14ac:dyDescent="0.2">
      <c r="A4635" t="s">
        <v>236</v>
      </c>
      <c r="B4635" t="s">
        <v>5260</v>
      </c>
      <c r="C4635" s="1">
        <v>42.66</v>
      </c>
      <c r="D4635" s="5">
        <v>45348</v>
      </c>
      <c r="E4635" s="31" t="s">
        <v>21</v>
      </c>
      <c r="F4635" t="s">
        <v>33</v>
      </c>
      <c r="G4635" s="16" t="s">
        <v>5270</v>
      </c>
      <c r="H4635" s="1"/>
      <c r="J4635"/>
      <c r="AC4635" s="5" t="e">
        <f>VLOOKUP(Table1[[#This Row],[Expense Report]],#REF!,3, 0)</f>
        <v>#REF!</v>
      </c>
      <c r="AD4635" t="s">
        <v>14525</v>
      </c>
      <c r="AE4635" t="s">
        <v>6845</v>
      </c>
      <c r="AF4635" t="e">
        <f>MONTH(Table1[[#This Row],[Date Sent]])</f>
        <v>#REF!</v>
      </c>
      <c r="AG4635" t="e">
        <f>YEAR(Table1[[#This Row],[Date Sent]])</f>
        <v>#REF!</v>
      </c>
      <c r="AH4635"/>
    </row>
    <row r="4636" spans="1:34" x14ac:dyDescent="0.2">
      <c r="A4636" t="s">
        <v>236</v>
      </c>
      <c r="B4636" t="s">
        <v>5260</v>
      </c>
      <c r="C4636" s="1">
        <v>32</v>
      </c>
      <c r="D4636" s="5">
        <v>45349</v>
      </c>
      <c r="E4636" s="31" t="s">
        <v>21</v>
      </c>
      <c r="F4636" t="s">
        <v>33</v>
      </c>
      <c r="G4636" s="16" t="s">
        <v>5271</v>
      </c>
      <c r="H4636" s="1"/>
      <c r="J4636"/>
      <c r="AC4636" s="5" t="e">
        <f>VLOOKUP(Table1[[#This Row],[Expense Report]],#REF!,3, 0)</f>
        <v>#REF!</v>
      </c>
      <c r="AD4636" t="s">
        <v>14525</v>
      </c>
      <c r="AE4636" t="s">
        <v>6845</v>
      </c>
      <c r="AF4636" t="e">
        <f>MONTH(Table1[[#This Row],[Date Sent]])</f>
        <v>#REF!</v>
      </c>
      <c r="AG4636" t="e">
        <f>YEAR(Table1[[#This Row],[Date Sent]])</f>
        <v>#REF!</v>
      </c>
      <c r="AH4636"/>
    </row>
    <row r="4637" spans="1:34" x14ac:dyDescent="0.2">
      <c r="A4637" t="s">
        <v>236</v>
      </c>
      <c r="B4637" t="s">
        <v>5260</v>
      </c>
      <c r="C4637" s="1">
        <v>11.29</v>
      </c>
      <c r="D4637" s="5">
        <v>45353</v>
      </c>
      <c r="E4637" s="31" t="s">
        <v>21</v>
      </c>
      <c r="F4637" t="s">
        <v>18</v>
      </c>
      <c r="G4637" s="16" t="s">
        <v>5272</v>
      </c>
      <c r="H4637" s="1"/>
      <c r="J4637"/>
      <c r="AC4637" s="5" t="e">
        <f>VLOOKUP(Table1[[#This Row],[Expense Report]],#REF!,3, 0)</f>
        <v>#REF!</v>
      </c>
      <c r="AD4637" t="s">
        <v>14525</v>
      </c>
      <c r="AE4637" t="s">
        <v>6845</v>
      </c>
      <c r="AF4637" t="e">
        <f>MONTH(Table1[[#This Row],[Date Sent]])</f>
        <v>#REF!</v>
      </c>
      <c r="AG4637" t="e">
        <f>YEAR(Table1[[#This Row],[Date Sent]])</f>
        <v>#REF!</v>
      </c>
      <c r="AH4637"/>
    </row>
    <row r="4638" spans="1:34" x14ac:dyDescent="0.2">
      <c r="A4638" t="s">
        <v>236</v>
      </c>
      <c r="B4638" t="s">
        <v>5260</v>
      </c>
      <c r="C4638" s="1">
        <v>78.28</v>
      </c>
      <c r="D4638" s="5">
        <v>45354</v>
      </c>
      <c r="E4638" s="31" t="s">
        <v>21</v>
      </c>
      <c r="F4638" t="s">
        <v>33</v>
      </c>
      <c r="G4638" s="16" t="s">
        <v>4329</v>
      </c>
      <c r="H4638" s="1"/>
      <c r="J4638"/>
      <c r="AC4638" s="5" t="e">
        <f>VLOOKUP(Table1[[#This Row],[Expense Report]],#REF!,3, 0)</f>
        <v>#REF!</v>
      </c>
      <c r="AD4638" t="s">
        <v>14525</v>
      </c>
      <c r="AE4638" t="s">
        <v>6845</v>
      </c>
      <c r="AF4638" t="e">
        <f>MONTH(Table1[[#This Row],[Date Sent]])</f>
        <v>#REF!</v>
      </c>
      <c r="AG4638" t="e">
        <f>YEAR(Table1[[#This Row],[Date Sent]])</f>
        <v>#REF!</v>
      </c>
      <c r="AH4638"/>
    </row>
    <row r="4639" spans="1:34" x14ac:dyDescent="0.2">
      <c r="A4639" t="s">
        <v>289</v>
      </c>
      <c r="B4639" t="s">
        <v>5273</v>
      </c>
      <c r="C4639" s="1">
        <v>409.21</v>
      </c>
      <c r="D4639" s="5">
        <v>45265</v>
      </c>
      <c r="E4639" t="s">
        <v>21</v>
      </c>
      <c r="F4639" t="s">
        <v>33</v>
      </c>
      <c r="G4639" s="16" t="s">
        <v>5274</v>
      </c>
      <c r="H4639" s="1"/>
      <c r="J4639"/>
      <c r="AC4639" s="5" t="e">
        <f>VLOOKUP(Table1[[#This Row],[Expense Report]],#REF!,3, 0)</f>
        <v>#REF!</v>
      </c>
      <c r="AD4639" t="s">
        <v>14686</v>
      </c>
      <c r="AE4639" t="s">
        <v>313</v>
      </c>
      <c r="AF4639" t="e">
        <f>MONTH(Table1[[#This Row],[Date Sent]])</f>
        <v>#REF!</v>
      </c>
      <c r="AG4639" t="e">
        <f>YEAR(Table1[[#This Row],[Date Sent]])</f>
        <v>#REF!</v>
      </c>
      <c r="AH4639"/>
    </row>
    <row r="4640" spans="1:34" x14ac:dyDescent="0.2">
      <c r="A4640" t="s">
        <v>289</v>
      </c>
      <c r="B4640" t="s">
        <v>5273</v>
      </c>
      <c r="C4640" s="1">
        <v>-47.94</v>
      </c>
      <c r="D4640" s="5">
        <v>45290</v>
      </c>
      <c r="E4640" t="s">
        <v>21</v>
      </c>
      <c r="F4640" t="s">
        <v>5</v>
      </c>
      <c r="G4640" s="16" t="s">
        <v>5275</v>
      </c>
      <c r="H4640" s="1"/>
      <c r="J4640"/>
      <c r="AC4640" s="5" t="e">
        <f>VLOOKUP(Table1[[#This Row],[Expense Report]],#REF!,3, 0)</f>
        <v>#REF!</v>
      </c>
      <c r="AD4640" t="s">
        <v>14686</v>
      </c>
      <c r="AE4640" t="s">
        <v>313</v>
      </c>
      <c r="AF4640" t="e">
        <f>MONTH(Table1[[#This Row],[Date Sent]])</f>
        <v>#REF!</v>
      </c>
      <c r="AG4640" t="e">
        <f>YEAR(Table1[[#This Row],[Date Sent]])</f>
        <v>#REF!</v>
      </c>
      <c r="AH4640"/>
    </row>
    <row r="4641" spans="1:34" x14ac:dyDescent="0.2">
      <c r="A4641" t="s">
        <v>289</v>
      </c>
      <c r="B4641" t="s">
        <v>5273</v>
      </c>
      <c r="C4641" s="1">
        <v>-99.94</v>
      </c>
      <c r="D4641" s="5">
        <v>45290</v>
      </c>
      <c r="E4641" t="s">
        <v>21</v>
      </c>
      <c r="F4641" t="s">
        <v>5</v>
      </c>
      <c r="G4641" s="16" t="s">
        <v>5275</v>
      </c>
      <c r="H4641" s="1"/>
      <c r="J4641"/>
      <c r="AC4641" s="5" t="e">
        <f>VLOOKUP(Table1[[#This Row],[Expense Report]],#REF!,3, 0)</f>
        <v>#REF!</v>
      </c>
      <c r="AD4641" t="s">
        <v>14686</v>
      </c>
      <c r="AE4641" t="s">
        <v>313</v>
      </c>
      <c r="AF4641" t="e">
        <f>MONTH(Table1[[#This Row],[Date Sent]])</f>
        <v>#REF!</v>
      </c>
      <c r="AG4641" t="e">
        <f>YEAR(Table1[[#This Row],[Date Sent]])</f>
        <v>#REF!</v>
      </c>
      <c r="AH4641"/>
    </row>
    <row r="4642" spans="1:34" x14ac:dyDescent="0.2">
      <c r="A4642" t="s">
        <v>289</v>
      </c>
      <c r="B4642" t="s">
        <v>5273</v>
      </c>
      <c r="C4642" s="1">
        <v>48.46</v>
      </c>
      <c r="D4642" s="5">
        <v>45291</v>
      </c>
      <c r="E4642" t="s">
        <v>31</v>
      </c>
      <c r="F4642" t="s">
        <v>14</v>
      </c>
      <c r="G4642" s="16" t="s">
        <v>5276</v>
      </c>
      <c r="H4642" s="1"/>
      <c r="J4642"/>
      <c r="AC4642" s="5" t="e">
        <f>VLOOKUP(Table1[[#This Row],[Expense Report]],#REF!,3, 0)</f>
        <v>#REF!</v>
      </c>
      <c r="AD4642" t="s">
        <v>14686</v>
      </c>
      <c r="AE4642" t="s">
        <v>313</v>
      </c>
      <c r="AF4642" t="e">
        <f>MONTH(Table1[[#This Row],[Date Sent]])</f>
        <v>#REF!</v>
      </c>
      <c r="AG4642" t="e">
        <f>YEAR(Table1[[#This Row],[Date Sent]])</f>
        <v>#REF!</v>
      </c>
      <c r="AH4642"/>
    </row>
    <row r="4643" spans="1:34" x14ac:dyDescent="0.2">
      <c r="A4643" t="s">
        <v>289</v>
      </c>
      <c r="B4643" t="s">
        <v>5273</v>
      </c>
      <c r="C4643" s="1">
        <v>7.91</v>
      </c>
      <c r="D4643" s="5">
        <v>45292</v>
      </c>
      <c r="E4643" t="s">
        <v>21</v>
      </c>
      <c r="F4643" t="s">
        <v>14</v>
      </c>
      <c r="G4643" s="16" t="s">
        <v>5277</v>
      </c>
      <c r="H4643" s="1"/>
      <c r="J4643"/>
      <c r="AC4643" s="5" t="e">
        <f>VLOOKUP(Table1[[#This Row],[Expense Report]],#REF!,3, 0)</f>
        <v>#REF!</v>
      </c>
      <c r="AD4643" t="s">
        <v>14686</v>
      </c>
      <c r="AE4643" t="s">
        <v>313</v>
      </c>
      <c r="AF4643" t="e">
        <f>MONTH(Table1[[#This Row],[Date Sent]])</f>
        <v>#REF!</v>
      </c>
      <c r="AG4643" t="e">
        <f>YEAR(Table1[[#This Row],[Date Sent]])</f>
        <v>#REF!</v>
      </c>
      <c r="AH4643"/>
    </row>
    <row r="4644" spans="1:34" x14ac:dyDescent="0.2">
      <c r="A4644" t="s">
        <v>289</v>
      </c>
      <c r="B4644" t="s">
        <v>5273</v>
      </c>
      <c r="C4644" s="1">
        <v>12.89</v>
      </c>
      <c r="D4644" s="5">
        <v>45292</v>
      </c>
      <c r="E4644" t="s">
        <v>21</v>
      </c>
      <c r="F4644" t="s">
        <v>14</v>
      </c>
      <c r="G4644" s="16" t="s">
        <v>5277</v>
      </c>
      <c r="H4644" s="1"/>
      <c r="J4644"/>
      <c r="AC4644" s="5" t="e">
        <f>VLOOKUP(Table1[[#This Row],[Expense Report]],#REF!,3, 0)</f>
        <v>#REF!</v>
      </c>
      <c r="AD4644" t="s">
        <v>14686</v>
      </c>
      <c r="AE4644" t="s">
        <v>313</v>
      </c>
      <c r="AF4644" t="e">
        <f>MONTH(Table1[[#This Row],[Date Sent]])</f>
        <v>#REF!</v>
      </c>
      <c r="AG4644" t="e">
        <f>YEAR(Table1[[#This Row],[Date Sent]])</f>
        <v>#REF!</v>
      </c>
      <c r="AH4644"/>
    </row>
    <row r="4645" spans="1:34" x14ac:dyDescent="0.2">
      <c r="A4645" t="s">
        <v>289</v>
      </c>
      <c r="B4645" t="s">
        <v>5273</v>
      </c>
      <c r="C4645" s="1">
        <v>29.82</v>
      </c>
      <c r="D4645" s="5">
        <v>45300</v>
      </c>
      <c r="E4645" t="s">
        <v>21</v>
      </c>
      <c r="F4645" t="s">
        <v>15</v>
      </c>
      <c r="G4645" s="16" t="s">
        <v>5278</v>
      </c>
      <c r="H4645" s="1"/>
      <c r="J4645"/>
      <c r="AC4645" s="5" t="e">
        <f>VLOOKUP(Table1[[#This Row],[Expense Report]],#REF!,3, 0)</f>
        <v>#REF!</v>
      </c>
      <c r="AD4645" t="s">
        <v>14686</v>
      </c>
      <c r="AE4645" t="s">
        <v>313</v>
      </c>
      <c r="AF4645" t="e">
        <f>MONTH(Table1[[#This Row],[Date Sent]])</f>
        <v>#REF!</v>
      </c>
      <c r="AG4645" t="e">
        <f>YEAR(Table1[[#This Row],[Date Sent]])</f>
        <v>#REF!</v>
      </c>
      <c r="AH4645"/>
    </row>
    <row r="4646" spans="1:34" x14ac:dyDescent="0.2">
      <c r="A4646" t="s">
        <v>289</v>
      </c>
      <c r="B4646" t="s">
        <v>5273</v>
      </c>
      <c r="C4646" s="1">
        <v>157.16999999999999</v>
      </c>
      <c r="D4646" s="5">
        <v>45300</v>
      </c>
      <c r="E4646" t="s">
        <v>21</v>
      </c>
      <c r="F4646" t="s">
        <v>33</v>
      </c>
      <c r="G4646" s="16" t="s">
        <v>5279</v>
      </c>
      <c r="H4646" s="1"/>
      <c r="J4646"/>
      <c r="AC4646" s="5" t="e">
        <f>VLOOKUP(Table1[[#This Row],[Expense Report]],#REF!,3, 0)</f>
        <v>#REF!</v>
      </c>
      <c r="AD4646" t="s">
        <v>14686</v>
      </c>
      <c r="AE4646" t="s">
        <v>313</v>
      </c>
      <c r="AF4646" t="e">
        <f>MONTH(Table1[[#This Row],[Date Sent]])</f>
        <v>#REF!</v>
      </c>
      <c r="AG4646" t="e">
        <f>YEAR(Table1[[#This Row],[Date Sent]])</f>
        <v>#REF!</v>
      </c>
      <c r="AH4646"/>
    </row>
    <row r="4647" spans="1:34" x14ac:dyDescent="0.2">
      <c r="A4647" t="s">
        <v>5280</v>
      </c>
      <c r="B4647" t="s">
        <v>5281</v>
      </c>
      <c r="C4647" s="1">
        <v>225.72</v>
      </c>
      <c r="D4647" s="5">
        <v>45280</v>
      </c>
      <c r="E4647" s="31" t="s">
        <v>30</v>
      </c>
      <c r="F4647" t="s">
        <v>7</v>
      </c>
      <c r="G4647" s="16" t="s">
        <v>5282</v>
      </c>
      <c r="H4647" s="1"/>
      <c r="J4647"/>
      <c r="AC4647" s="5" t="e">
        <f>VLOOKUP(Table1[[#This Row],[Expense Report]],#REF!,3, 0)</f>
        <v>#REF!</v>
      </c>
      <c r="AD4647" t="s">
        <v>14727</v>
      </c>
      <c r="AE4647" t="s">
        <v>13076</v>
      </c>
      <c r="AF4647" t="e">
        <f>MONTH(Table1[[#This Row],[Date Sent]])</f>
        <v>#REF!</v>
      </c>
      <c r="AG4647" t="e">
        <f>YEAR(Table1[[#This Row],[Date Sent]])</f>
        <v>#REF!</v>
      </c>
      <c r="AH4647"/>
    </row>
    <row r="4648" spans="1:34" x14ac:dyDescent="0.2">
      <c r="A4648" t="s">
        <v>5280</v>
      </c>
      <c r="B4648" t="s">
        <v>5283</v>
      </c>
      <c r="C4648" s="1">
        <v>71.56</v>
      </c>
      <c r="D4648" s="5">
        <v>45296</v>
      </c>
      <c r="E4648" s="31" t="s">
        <v>4</v>
      </c>
      <c r="F4648" t="s">
        <v>2265</v>
      </c>
      <c r="G4648" s="16" t="s">
        <v>5284</v>
      </c>
      <c r="H4648" s="1"/>
      <c r="J4648"/>
      <c r="AC4648" s="5" t="e">
        <f>VLOOKUP(Table1[[#This Row],[Expense Report]],#REF!,3, 0)</f>
        <v>#REF!</v>
      </c>
      <c r="AD4648" t="s">
        <v>14727</v>
      </c>
      <c r="AE4648" t="s">
        <v>13076</v>
      </c>
      <c r="AF4648" t="e">
        <f>MONTH(Table1[[#This Row],[Date Sent]])</f>
        <v>#REF!</v>
      </c>
      <c r="AG4648" t="e">
        <f>YEAR(Table1[[#This Row],[Date Sent]])</f>
        <v>#REF!</v>
      </c>
      <c r="AH4648"/>
    </row>
    <row r="4649" spans="1:34" x14ac:dyDescent="0.2">
      <c r="A4649" t="s">
        <v>595</v>
      </c>
      <c r="B4649" t="s">
        <v>5285</v>
      </c>
      <c r="C4649" s="1">
        <v>186.59</v>
      </c>
      <c r="D4649" s="5">
        <v>45280</v>
      </c>
      <c r="E4649" s="31" t="s">
        <v>21</v>
      </c>
      <c r="F4649" t="s">
        <v>33</v>
      </c>
      <c r="G4649" s="16" t="s">
        <v>5286</v>
      </c>
      <c r="H4649" s="1"/>
      <c r="J4649"/>
      <c r="AC4649" s="5" t="e">
        <f>VLOOKUP(Table1[[#This Row],[Expense Report]],#REF!,3, 0)</f>
        <v>#REF!</v>
      </c>
      <c r="AD4649" t="s">
        <v>14567</v>
      </c>
      <c r="AE4649" t="s">
        <v>272</v>
      </c>
      <c r="AF4649" t="e">
        <f>MONTH(Table1[[#This Row],[Date Sent]])</f>
        <v>#REF!</v>
      </c>
      <c r="AG4649" t="e">
        <f>YEAR(Table1[[#This Row],[Date Sent]])</f>
        <v>#REF!</v>
      </c>
      <c r="AH4649"/>
    </row>
    <row r="4650" spans="1:34" x14ac:dyDescent="0.2">
      <c r="A4650" t="s">
        <v>595</v>
      </c>
      <c r="B4650" t="s">
        <v>5285</v>
      </c>
      <c r="C4650" s="1">
        <v>153.27000000000001</v>
      </c>
      <c r="D4650" s="5">
        <v>45280</v>
      </c>
      <c r="E4650" s="31" t="s">
        <v>21</v>
      </c>
      <c r="F4650" t="s">
        <v>33</v>
      </c>
      <c r="G4650" s="16" t="s">
        <v>928</v>
      </c>
      <c r="H4650" s="1"/>
      <c r="J4650"/>
      <c r="AC4650" s="5" t="e">
        <f>VLOOKUP(Table1[[#This Row],[Expense Report]],#REF!,3, 0)</f>
        <v>#REF!</v>
      </c>
      <c r="AD4650" t="s">
        <v>14567</v>
      </c>
      <c r="AE4650" t="s">
        <v>272</v>
      </c>
      <c r="AF4650" t="e">
        <f>MONTH(Table1[[#This Row],[Date Sent]])</f>
        <v>#REF!</v>
      </c>
      <c r="AG4650" t="e">
        <f>YEAR(Table1[[#This Row],[Date Sent]])</f>
        <v>#REF!</v>
      </c>
      <c r="AH4650"/>
    </row>
    <row r="4651" spans="1:34" x14ac:dyDescent="0.2">
      <c r="A4651" t="s">
        <v>595</v>
      </c>
      <c r="B4651" t="s">
        <v>5285</v>
      </c>
      <c r="C4651" s="1">
        <v>14.99</v>
      </c>
      <c r="D4651" s="5">
        <v>45282</v>
      </c>
      <c r="E4651" s="31" t="s">
        <v>21</v>
      </c>
      <c r="F4651" t="s">
        <v>33</v>
      </c>
      <c r="G4651" s="16" t="s">
        <v>5287</v>
      </c>
      <c r="H4651" s="1"/>
      <c r="J4651"/>
      <c r="AC4651" s="5" t="e">
        <f>VLOOKUP(Table1[[#This Row],[Expense Report]],#REF!,3, 0)</f>
        <v>#REF!</v>
      </c>
      <c r="AD4651" t="s">
        <v>14567</v>
      </c>
      <c r="AE4651" t="s">
        <v>272</v>
      </c>
      <c r="AF4651" t="e">
        <f>MONTH(Table1[[#This Row],[Date Sent]])</f>
        <v>#REF!</v>
      </c>
      <c r="AG4651" t="e">
        <f>YEAR(Table1[[#This Row],[Date Sent]])</f>
        <v>#REF!</v>
      </c>
      <c r="AH4651"/>
    </row>
    <row r="4652" spans="1:34" x14ac:dyDescent="0.2">
      <c r="A4652" t="s">
        <v>595</v>
      </c>
      <c r="B4652" t="s">
        <v>5285</v>
      </c>
      <c r="C4652" s="1">
        <v>211.77</v>
      </c>
      <c r="D4652" s="5">
        <v>45282</v>
      </c>
      <c r="E4652" s="31" t="s">
        <v>21</v>
      </c>
      <c r="F4652" t="s">
        <v>33</v>
      </c>
      <c r="G4652" s="16" t="s">
        <v>5288</v>
      </c>
      <c r="H4652" s="1"/>
      <c r="J4652"/>
      <c r="AC4652" s="5" t="e">
        <f>VLOOKUP(Table1[[#This Row],[Expense Report]],#REF!,3, 0)</f>
        <v>#REF!</v>
      </c>
      <c r="AD4652" t="s">
        <v>14567</v>
      </c>
      <c r="AE4652" t="s">
        <v>272</v>
      </c>
      <c r="AF4652" t="e">
        <f>MONTH(Table1[[#This Row],[Date Sent]])</f>
        <v>#REF!</v>
      </c>
      <c r="AG4652" t="e">
        <f>YEAR(Table1[[#This Row],[Date Sent]])</f>
        <v>#REF!</v>
      </c>
      <c r="AH4652"/>
    </row>
    <row r="4653" spans="1:34" x14ac:dyDescent="0.2">
      <c r="A4653" t="s">
        <v>595</v>
      </c>
      <c r="B4653" t="s">
        <v>5285</v>
      </c>
      <c r="C4653" s="1">
        <v>186.59</v>
      </c>
      <c r="D4653" s="5">
        <v>45283</v>
      </c>
      <c r="E4653" s="31" t="s">
        <v>21</v>
      </c>
      <c r="F4653" t="s">
        <v>33</v>
      </c>
      <c r="G4653" s="16" t="s">
        <v>5289</v>
      </c>
      <c r="H4653" s="1"/>
      <c r="J4653"/>
      <c r="AC4653" s="5" t="e">
        <f>VLOOKUP(Table1[[#This Row],[Expense Report]],#REF!,3, 0)</f>
        <v>#REF!</v>
      </c>
      <c r="AD4653" t="s">
        <v>14567</v>
      </c>
      <c r="AE4653" t="s">
        <v>272</v>
      </c>
      <c r="AF4653" t="e">
        <f>MONTH(Table1[[#This Row],[Date Sent]])</f>
        <v>#REF!</v>
      </c>
      <c r="AG4653" t="e">
        <f>YEAR(Table1[[#This Row],[Date Sent]])</f>
        <v>#REF!</v>
      </c>
      <c r="AH4653"/>
    </row>
    <row r="4654" spans="1:34" x14ac:dyDescent="0.2">
      <c r="A4654" t="s">
        <v>595</v>
      </c>
      <c r="B4654" t="s">
        <v>5285</v>
      </c>
      <c r="C4654" s="1">
        <v>373.19</v>
      </c>
      <c r="D4654" s="5">
        <v>45283</v>
      </c>
      <c r="E4654" s="31" t="s">
        <v>21</v>
      </c>
      <c r="F4654" t="s">
        <v>33</v>
      </c>
      <c r="G4654" s="16" t="s">
        <v>5290</v>
      </c>
      <c r="H4654" s="1"/>
      <c r="J4654"/>
      <c r="AC4654" s="5" t="e">
        <f>VLOOKUP(Table1[[#This Row],[Expense Report]],#REF!,3, 0)</f>
        <v>#REF!</v>
      </c>
      <c r="AD4654" t="s">
        <v>14567</v>
      </c>
      <c r="AE4654" t="s">
        <v>272</v>
      </c>
      <c r="AF4654" t="e">
        <f>MONTH(Table1[[#This Row],[Date Sent]])</f>
        <v>#REF!</v>
      </c>
      <c r="AG4654" t="e">
        <f>YEAR(Table1[[#This Row],[Date Sent]])</f>
        <v>#REF!</v>
      </c>
      <c r="AH4654"/>
    </row>
    <row r="4655" spans="1:34" x14ac:dyDescent="0.2">
      <c r="A4655" t="s">
        <v>595</v>
      </c>
      <c r="B4655" t="s">
        <v>5285</v>
      </c>
      <c r="C4655" s="1">
        <v>150.12</v>
      </c>
      <c r="D4655" s="5">
        <v>45287</v>
      </c>
      <c r="E4655" s="31" t="s">
        <v>25</v>
      </c>
      <c r="F4655" t="s">
        <v>17</v>
      </c>
      <c r="G4655" s="16" t="s">
        <v>5291</v>
      </c>
      <c r="H4655" s="1"/>
      <c r="J4655"/>
      <c r="AC4655" s="5" t="e">
        <f>VLOOKUP(Table1[[#This Row],[Expense Report]],#REF!,3, 0)</f>
        <v>#REF!</v>
      </c>
      <c r="AD4655" t="s">
        <v>14567</v>
      </c>
      <c r="AE4655" t="s">
        <v>272</v>
      </c>
      <c r="AF4655" t="e">
        <f>MONTH(Table1[[#This Row],[Date Sent]])</f>
        <v>#REF!</v>
      </c>
      <c r="AG4655" t="e">
        <f>YEAR(Table1[[#This Row],[Date Sent]])</f>
        <v>#REF!</v>
      </c>
      <c r="AH4655"/>
    </row>
    <row r="4656" spans="1:34" x14ac:dyDescent="0.2">
      <c r="A4656" t="s">
        <v>595</v>
      </c>
      <c r="B4656" t="s">
        <v>5285</v>
      </c>
      <c r="C4656" s="1">
        <v>33.83</v>
      </c>
      <c r="D4656" s="5">
        <v>45290</v>
      </c>
      <c r="E4656" s="31" t="s">
        <v>21</v>
      </c>
      <c r="F4656" t="s">
        <v>15</v>
      </c>
      <c r="G4656" s="16" t="s">
        <v>5292</v>
      </c>
      <c r="H4656" s="1"/>
      <c r="J4656"/>
      <c r="AC4656" s="5" t="e">
        <f>VLOOKUP(Table1[[#This Row],[Expense Report]],#REF!,3, 0)</f>
        <v>#REF!</v>
      </c>
      <c r="AD4656" t="s">
        <v>14567</v>
      </c>
      <c r="AE4656" t="s">
        <v>272</v>
      </c>
      <c r="AF4656" t="e">
        <f>MONTH(Table1[[#This Row],[Date Sent]])</f>
        <v>#REF!</v>
      </c>
      <c r="AG4656" t="e">
        <f>YEAR(Table1[[#This Row],[Date Sent]])</f>
        <v>#REF!</v>
      </c>
      <c r="AH4656"/>
    </row>
    <row r="4657" spans="1:34" x14ac:dyDescent="0.2">
      <c r="A4657" t="s">
        <v>595</v>
      </c>
      <c r="B4657" t="s">
        <v>5285</v>
      </c>
      <c r="C4657" s="1">
        <v>151.62</v>
      </c>
      <c r="D4657" s="5">
        <v>45297</v>
      </c>
      <c r="E4657" s="31" t="s">
        <v>21</v>
      </c>
      <c r="F4657" t="s">
        <v>33</v>
      </c>
      <c r="G4657" s="16" t="s">
        <v>5293</v>
      </c>
      <c r="H4657" s="1"/>
      <c r="J4657"/>
      <c r="AC4657" s="5" t="e">
        <f>VLOOKUP(Table1[[#This Row],[Expense Report]],#REF!,3, 0)</f>
        <v>#REF!</v>
      </c>
      <c r="AD4657" t="s">
        <v>14567</v>
      </c>
      <c r="AE4657" t="s">
        <v>272</v>
      </c>
      <c r="AF4657" t="e">
        <f>MONTH(Table1[[#This Row],[Date Sent]])</f>
        <v>#REF!</v>
      </c>
      <c r="AG4657" t="e">
        <f>YEAR(Table1[[#This Row],[Date Sent]])</f>
        <v>#REF!</v>
      </c>
      <c r="AH4657"/>
    </row>
    <row r="4658" spans="1:34" x14ac:dyDescent="0.2">
      <c r="A4658" t="s">
        <v>595</v>
      </c>
      <c r="B4658" t="s">
        <v>5285</v>
      </c>
      <c r="C4658" s="1">
        <v>176.32</v>
      </c>
      <c r="D4658" s="5">
        <v>45307</v>
      </c>
      <c r="E4658" s="31" t="s">
        <v>21</v>
      </c>
      <c r="F4658" t="s">
        <v>33</v>
      </c>
      <c r="G4658" s="16" t="s">
        <v>5294</v>
      </c>
      <c r="H4658" s="1"/>
      <c r="J4658"/>
      <c r="AC4658" s="5" t="e">
        <f>VLOOKUP(Table1[[#This Row],[Expense Report]],#REF!,3, 0)</f>
        <v>#REF!</v>
      </c>
      <c r="AD4658" t="s">
        <v>14567</v>
      </c>
      <c r="AE4658" t="s">
        <v>272</v>
      </c>
      <c r="AF4658" t="e">
        <f>MONTH(Table1[[#This Row],[Date Sent]])</f>
        <v>#REF!</v>
      </c>
      <c r="AG4658" t="e">
        <f>YEAR(Table1[[#This Row],[Date Sent]])</f>
        <v>#REF!</v>
      </c>
      <c r="AH4658"/>
    </row>
    <row r="4659" spans="1:34" x14ac:dyDescent="0.2">
      <c r="A4659" t="s">
        <v>595</v>
      </c>
      <c r="B4659" t="s">
        <v>5295</v>
      </c>
      <c r="C4659" s="1">
        <v>283.08</v>
      </c>
      <c r="D4659" s="5">
        <v>45317</v>
      </c>
      <c r="E4659" t="s">
        <v>25</v>
      </c>
      <c r="F4659" t="s">
        <v>33</v>
      </c>
      <c r="G4659" s="16" t="s">
        <v>5296</v>
      </c>
      <c r="H4659" s="1"/>
      <c r="J4659"/>
      <c r="AC4659" s="5" t="e">
        <f>VLOOKUP(Table1[[#This Row],[Expense Report]],#REF!,3, 0)</f>
        <v>#REF!</v>
      </c>
      <c r="AD4659" t="s">
        <v>14567</v>
      </c>
      <c r="AE4659" t="s">
        <v>272</v>
      </c>
      <c r="AF4659" t="e">
        <f>MONTH(Table1[[#This Row],[Date Sent]])</f>
        <v>#REF!</v>
      </c>
      <c r="AG4659" t="e">
        <f>YEAR(Table1[[#This Row],[Date Sent]])</f>
        <v>#REF!</v>
      </c>
      <c r="AH4659"/>
    </row>
    <row r="4660" spans="1:34" x14ac:dyDescent="0.2">
      <c r="A4660" t="s">
        <v>595</v>
      </c>
      <c r="B4660" t="s">
        <v>5295</v>
      </c>
      <c r="C4660" s="1">
        <v>110.44</v>
      </c>
      <c r="D4660" s="5">
        <v>45318</v>
      </c>
      <c r="E4660" t="s">
        <v>25</v>
      </c>
      <c r="F4660" t="s">
        <v>33</v>
      </c>
      <c r="G4660" s="16" t="s">
        <v>5297</v>
      </c>
      <c r="H4660" s="1"/>
      <c r="J4660"/>
      <c r="AC4660" s="5" t="e">
        <f>VLOOKUP(Table1[[#This Row],[Expense Report]],#REF!,3, 0)</f>
        <v>#REF!</v>
      </c>
      <c r="AD4660" t="s">
        <v>14567</v>
      </c>
      <c r="AE4660" t="s">
        <v>272</v>
      </c>
      <c r="AF4660" t="e">
        <f>MONTH(Table1[[#This Row],[Date Sent]])</f>
        <v>#REF!</v>
      </c>
      <c r="AG4660" t="e">
        <f>YEAR(Table1[[#This Row],[Date Sent]])</f>
        <v>#REF!</v>
      </c>
      <c r="AH4660"/>
    </row>
    <row r="4661" spans="1:34" x14ac:dyDescent="0.2">
      <c r="A4661" t="s">
        <v>595</v>
      </c>
      <c r="B4661" t="s">
        <v>5295</v>
      </c>
      <c r="C4661" s="1">
        <v>93.3</v>
      </c>
      <c r="D4661" s="5">
        <v>45321</v>
      </c>
      <c r="E4661" t="s">
        <v>21</v>
      </c>
      <c r="F4661" t="s">
        <v>33</v>
      </c>
      <c r="G4661" s="16" t="s">
        <v>1286</v>
      </c>
      <c r="H4661" s="1"/>
      <c r="J4661"/>
      <c r="AC4661" s="5" t="e">
        <f>VLOOKUP(Table1[[#This Row],[Expense Report]],#REF!,3, 0)</f>
        <v>#REF!</v>
      </c>
      <c r="AD4661" t="s">
        <v>14567</v>
      </c>
      <c r="AE4661" t="s">
        <v>272</v>
      </c>
      <c r="AF4661" t="e">
        <f>MONTH(Table1[[#This Row],[Date Sent]])</f>
        <v>#REF!</v>
      </c>
      <c r="AG4661" t="e">
        <f>YEAR(Table1[[#This Row],[Date Sent]])</f>
        <v>#REF!</v>
      </c>
      <c r="AH4661"/>
    </row>
    <row r="4662" spans="1:34" x14ac:dyDescent="0.2">
      <c r="A4662" t="s">
        <v>595</v>
      </c>
      <c r="B4662" t="s">
        <v>5295</v>
      </c>
      <c r="C4662" s="1">
        <v>21.06</v>
      </c>
      <c r="D4662" s="5">
        <v>45323</v>
      </c>
      <c r="E4662" t="s">
        <v>21</v>
      </c>
      <c r="F4662" t="s">
        <v>33</v>
      </c>
      <c r="G4662" s="16" t="s">
        <v>5298</v>
      </c>
      <c r="H4662" s="1"/>
      <c r="J4662"/>
      <c r="AC4662" s="5" t="e">
        <f>VLOOKUP(Table1[[#This Row],[Expense Report]],#REF!,3, 0)</f>
        <v>#REF!</v>
      </c>
      <c r="AD4662" t="s">
        <v>14567</v>
      </c>
      <c r="AE4662" t="s">
        <v>272</v>
      </c>
      <c r="AF4662" t="e">
        <f>MONTH(Table1[[#This Row],[Date Sent]])</f>
        <v>#REF!</v>
      </c>
      <c r="AG4662" t="e">
        <f>YEAR(Table1[[#This Row],[Date Sent]])</f>
        <v>#REF!</v>
      </c>
      <c r="AH4662"/>
    </row>
    <row r="4663" spans="1:34" x14ac:dyDescent="0.2">
      <c r="A4663" t="s">
        <v>595</v>
      </c>
      <c r="B4663" t="s">
        <v>5295</v>
      </c>
      <c r="C4663" s="1">
        <v>4.25</v>
      </c>
      <c r="D4663" s="5">
        <v>45327</v>
      </c>
      <c r="E4663" t="s">
        <v>21</v>
      </c>
      <c r="F4663" t="s">
        <v>33</v>
      </c>
      <c r="G4663" s="16" t="s">
        <v>5299</v>
      </c>
      <c r="H4663" s="1"/>
      <c r="J4663"/>
      <c r="AC4663" s="5" t="e">
        <f>VLOOKUP(Table1[[#This Row],[Expense Report]],#REF!,3, 0)</f>
        <v>#REF!</v>
      </c>
      <c r="AD4663" t="s">
        <v>14567</v>
      </c>
      <c r="AE4663" t="s">
        <v>272</v>
      </c>
      <c r="AF4663" t="e">
        <f>MONTH(Table1[[#This Row],[Date Sent]])</f>
        <v>#REF!</v>
      </c>
      <c r="AG4663" t="e">
        <f>YEAR(Table1[[#This Row],[Date Sent]])</f>
        <v>#REF!</v>
      </c>
      <c r="AH4663"/>
    </row>
    <row r="4664" spans="1:34" x14ac:dyDescent="0.2">
      <c r="A4664" t="s">
        <v>595</v>
      </c>
      <c r="B4664" t="s">
        <v>5295</v>
      </c>
      <c r="C4664" s="1">
        <v>147.63999999999999</v>
      </c>
      <c r="D4664" s="5">
        <v>45333</v>
      </c>
      <c r="E4664" t="s">
        <v>21</v>
      </c>
      <c r="F4664" t="s">
        <v>33</v>
      </c>
      <c r="G4664" s="16" t="s">
        <v>5300</v>
      </c>
      <c r="H4664" s="1"/>
      <c r="J4664"/>
      <c r="AC4664" s="5" t="e">
        <f>VLOOKUP(Table1[[#This Row],[Expense Report]],#REF!,3, 0)</f>
        <v>#REF!</v>
      </c>
      <c r="AD4664" t="s">
        <v>14567</v>
      </c>
      <c r="AE4664" t="s">
        <v>272</v>
      </c>
      <c r="AF4664" t="e">
        <f>MONTH(Table1[[#This Row],[Date Sent]])</f>
        <v>#REF!</v>
      </c>
      <c r="AG4664" t="e">
        <f>YEAR(Table1[[#This Row],[Date Sent]])</f>
        <v>#REF!</v>
      </c>
      <c r="AH4664"/>
    </row>
    <row r="4665" spans="1:34" x14ac:dyDescent="0.2">
      <c r="A4665" t="s">
        <v>595</v>
      </c>
      <c r="B4665" t="s">
        <v>5295</v>
      </c>
      <c r="C4665" s="1">
        <v>16.28</v>
      </c>
      <c r="D4665" s="5">
        <v>45342</v>
      </c>
      <c r="E4665" t="s">
        <v>21</v>
      </c>
      <c r="F4665" t="s">
        <v>33</v>
      </c>
      <c r="G4665" s="16" t="s">
        <v>5301</v>
      </c>
      <c r="H4665" s="1"/>
      <c r="J4665"/>
      <c r="AC4665" s="5" t="e">
        <f>VLOOKUP(Table1[[#This Row],[Expense Report]],#REF!,3, 0)</f>
        <v>#REF!</v>
      </c>
      <c r="AD4665" t="s">
        <v>14567</v>
      </c>
      <c r="AE4665" t="s">
        <v>272</v>
      </c>
      <c r="AF4665" t="e">
        <f>MONTH(Table1[[#This Row],[Date Sent]])</f>
        <v>#REF!</v>
      </c>
      <c r="AG4665" t="e">
        <f>YEAR(Table1[[#This Row],[Date Sent]])</f>
        <v>#REF!</v>
      </c>
      <c r="AH4665"/>
    </row>
    <row r="4666" spans="1:34" x14ac:dyDescent="0.2">
      <c r="A4666" t="s">
        <v>595</v>
      </c>
      <c r="B4666" t="s">
        <v>5295</v>
      </c>
      <c r="C4666" s="1">
        <v>96.07</v>
      </c>
      <c r="D4666" s="5">
        <v>45342</v>
      </c>
      <c r="E4666" t="s">
        <v>21</v>
      </c>
      <c r="F4666" t="s">
        <v>33</v>
      </c>
      <c r="G4666" s="16" t="s">
        <v>5302</v>
      </c>
      <c r="H4666" s="1"/>
      <c r="J4666"/>
      <c r="AC4666" s="5" t="e">
        <f>VLOOKUP(Table1[[#This Row],[Expense Report]],#REF!,3, 0)</f>
        <v>#REF!</v>
      </c>
      <c r="AD4666" t="s">
        <v>14567</v>
      </c>
      <c r="AE4666" t="s">
        <v>272</v>
      </c>
      <c r="AF4666" t="e">
        <f>MONTH(Table1[[#This Row],[Date Sent]])</f>
        <v>#REF!</v>
      </c>
      <c r="AG4666" t="e">
        <f>YEAR(Table1[[#This Row],[Date Sent]])</f>
        <v>#REF!</v>
      </c>
      <c r="AH4666"/>
    </row>
    <row r="4667" spans="1:34" x14ac:dyDescent="0.2">
      <c r="A4667" t="s">
        <v>595</v>
      </c>
      <c r="B4667" t="s">
        <v>5295</v>
      </c>
      <c r="C4667" s="1">
        <v>128.68</v>
      </c>
      <c r="D4667" s="5">
        <v>45344</v>
      </c>
      <c r="E4667" t="s">
        <v>21</v>
      </c>
      <c r="F4667" t="s">
        <v>33</v>
      </c>
      <c r="G4667" s="16" t="s">
        <v>1286</v>
      </c>
      <c r="H4667" s="1"/>
      <c r="J4667"/>
      <c r="AC4667" s="5" t="e">
        <f>VLOOKUP(Table1[[#This Row],[Expense Report]],#REF!,3, 0)</f>
        <v>#REF!</v>
      </c>
      <c r="AD4667" t="s">
        <v>14567</v>
      </c>
      <c r="AE4667" t="s">
        <v>272</v>
      </c>
      <c r="AF4667" t="e">
        <f>MONTH(Table1[[#This Row],[Date Sent]])</f>
        <v>#REF!</v>
      </c>
      <c r="AG4667" t="e">
        <f>YEAR(Table1[[#This Row],[Date Sent]])</f>
        <v>#REF!</v>
      </c>
      <c r="AH4667"/>
    </row>
    <row r="4668" spans="1:34" x14ac:dyDescent="0.2">
      <c r="A4668" t="s">
        <v>595</v>
      </c>
      <c r="B4668" t="s">
        <v>5295</v>
      </c>
      <c r="C4668" s="1">
        <v>107.24</v>
      </c>
      <c r="D4668" s="5">
        <v>45345</v>
      </c>
      <c r="E4668" t="s">
        <v>20</v>
      </c>
      <c r="F4668" t="s">
        <v>39</v>
      </c>
      <c r="G4668" s="16" t="s">
        <v>5303</v>
      </c>
      <c r="H4668" s="1"/>
      <c r="J4668"/>
      <c r="AC4668" s="5" t="e">
        <f>VLOOKUP(Table1[[#This Row],[Expense Report]],#REF!,3, 0)</f>
        <v>#REF!</v>
      </c>
      <c r="AD4668" t="s">
        <v>14567</v>
      </c>
      <c r="AE4668" t="s">
        <v>272</v>
      </c>
      <c r="AF4668" t="e">
        <f>MONTH(Table1[[#This Row],[Date Sent]])</f>
        <v>#REF!</v>
      </c>
      <c r="AG4668" t="e">
        <f>YEAR(Table1[[#This Row],[Date Sent]])</f>
        <v>#REF!</v>
      </c>
      <c r="AH4668"/>
    </row>
    <row r="4669" spans="1:34" x14ac:dyDescent="0.2">
      <c r="A4669" t="s">
        <v>595</v>
      </c>
      <c r="B4669" t="s">
        <v>5295</v>
      </c>
      <c r="C4669" s="1">
        <v>166.19</v>
      </c>
      <c r="D4669" s="5">
        <v>45345</v>
      </c>
      <c r="E4669" t="s">
        <v>13</v>
      </c>
      <c r="F4669" t="s">
        <v>33</v>
      </c>
      <c r="G4669" s="16" t="s">
        <v>5304</v>
      </c>
      <c r="H4669" s="1"/>
      <c r="J4669"/>
      <c r="AC4669" s="5" t="e">
        <f>VLOOKUP(Table1[[#This Row],[Expense Report]],#REF!,3, 0)</f>
        <v>#REF!</v>
      </c>
      <c r="AD4669" t="s">
        <v>14567</v>
      </c>
      <c r="AE4669" t="s">
        <v>272</v>
      </c>
      <c r="AF4669" t="e">
        <f>MONTH(Table1[[#This Row],[Date Sent]])</f>
        <v>#REF!</v>
      </c>
      <c r="AG4669" t="e">
        <f>YEAR(Table1[[#This Row],[Date Sent]])</f>
        <v>#REF!</v>
      </c>
      <c r="AH4669"/>
    </row>
    <row r="4670" spans="1:34" x14ac:dyDescent="0.2">
      <c r="A4670" t="s">
        <v>595</v>
      </c>
      <c r="B4670" t="s">
        <v>5295</v>
      </c>
      <c r="C4670" s="1">
        <v>28.92</v>
      </c>
      <c r="D4670" s="5">
        <v>45345</v>
      </c>
      <c r="E4670" t="s">
        <v>21</v>
      </c>
      <c r="F4670" t="s">
        <v>15</v>
      </c>
      <c r="G4670" s="16" t="s">
        <v>5305</v>
      </c>
      <c r="H4670" s="1"/>
      <c r="J4670"/>
      <c r="AC4670" s="5" t="e">
        <f>VLOOKUP(Table1[[#This Row],[Expense Report]],#REF!,3, 0)</f>
        <v>#REF!</v>
      </c>
      <c r="AD4670" t="s">
        <v>14567</v>
      </c>
      <c r="AE4670" t="s">
        <v>272</v>
      </c>
      <c r="AF4670" t="e">
        <f>MONTH(Table1[[#This Row],[Date Sent]])</f>
        <v>#REF!</v>
      </c>
      <c r="AG4670" t="e">
        <f>YEAR(Table1[[#This Row],[Date Sent]])</f>
        <v>#REF!</v>
      </c>
      <c r="AH4670"/>
    </row>
    <row r="4671" spans="1:34" x14ac:dyDescent="0.2">
      <c r="A4671" t="s">
        <v>595</v>
      </c>
      <c r="B4671" t="s">
        <v>5295</v>
      </c>
      <c r="C4671" s="1">
        <v>63.22</v>
      </c>
      <c r="D4671" s="5">
        <v>45345</v>
      </c>
      <c r="E4671" t="s">
        <v>21</v>
      </c>
      <c r="F4671" t="s">
        <v>15</v>
      </c>
      <c r="G4671" s="16" t="s">
        <v>5306</v>
      </c>
      <c r="H4671" s="1"/>
      <c r="J4671"/>
      <c r="AC4671" s="5" t="e">
        <f>VLOOKUP(Table1[[#This Row],[Expense Report]],#REF!,3, 0)</f>
        <v>#REF!</v>
      </c>
      <c r="AD4671" t="s">
        <v>14567</v>
      </c>
      <c r="AE4671" t="s">
        <v>272</v>
      </c>
      <c r="AF4671" t="e">
        <f>MONTH(Table1[[#This Row],[Date Sent]])</f>
        <v>#REF!</v>
      </c>
      <c r="AG4671" t="e">
        <f>YEAR(Table1[[#This Row],[Date Sent]])</f>
        <v>#REF!</v>
      </c>
      <c r="AH4671"/>
    </row>
    <row r="4672" spans="1:34" x14ac:dyDescent="0.2">
      <c r="A4672" t="s">
        <v>595</v>
      </c>
      <c r="B4672" t="s">
        <v>5295</v>
      </c>
      <c r="C4672" s="1">
        <v>58.23</v>
      </c>
      <c r="D4672" s="5">
        <v>45351</v>
      </c>
      <c r="E4672" t="s">
        <v>21</v>
      </c>
      <c r="F4672" t="s">
        <v>33</v>
      </c>
      <c r="G4672" s="16" t="s">
        <v>5307</v>
      </c>
      <c r="H4672" s="1"/>
      <c r="J4672"/>
      <c r="AC4672" s="5" t="e">
        <f>VLOOKUP(Table1[[#This Row],[Expense Report]],#REF!,3, 0)</f>
        <v>#REF!</v>
      </c>
      <c r="AD4672" t="s">
        <v>14567</v>
      </c>
      <c r="AE4672" t="s">
        <v>272</v>
      </c>
      <c r="AF4672" t="e">
        <f>MONTH(Table1[[#This Row],[Date Sent]])</f>
        <v>#REF!</v>
      </c>
      <c r="AG4672" t="e">
        <f>YEAR(Table1[[#This Row],[Date Sent]])</f>
        <v>#REF!</v>
      </c>
      <c r="AH4672"/>
    </row>
    <row r="4673" spans="1:34" x14ac:dyDescent="0.2">
      <c r="A4673" t="s">
        <v>595</v>
      </c>
      <c r="B4673" t="s">
        <v>5295</v>
      </c>
      <c r="C4673" s="1">
        <v>15.84</v>
      </c>
      <c r="D4673" s="5">
        <v>45351</v>
      </c>
      <c r="E4673" t="s">
        <v>21</v>
      </c>
      <c r="F4673" t="s">
        <v>33</v>
      </c>
      <c r="G4673" s="16" t="s">
        <v>5308</v>
      </c>
      <c r="H4673" s="1"/>
      <c r="J4673"/>
      <c r="AC4673" s="5" t="e">
        <f>VLOOKUP(Table1[[#This Row],[Expense Report]],#REF!,3, 0)</f>
        <v>#REF!</v>
      </c>
      <c r="AD4673" t="s">
        <v>14567</v>
      </c>
      <c r="AE4673" t="s">
        <v>272</v>
      </c>
      <c r="AF4673" t="e">
        <f>MONTH(Table1[[#This Row],[Date Sent]])</f>
        <v>#REF!</v>
      </c>
      <c r="AG4673" t="e">
        <f>YEAR(Table1[[#This Row],[Date Sent]])</f>
        <v>#REF!</v>
      </c>
      <c r="AH4673"/>
    </row>
    <row r="4674" spans="1:34" x14ac:dyDescent="0.2">
      <c r="A4674" t="s">
        <v>289</v>
      </c>
      <c r="B4674" t="s">
        <v>5273</v>
      </c>
      <c r="C4674" s="1">
        <v>75.239999999999995</v>
      </c>
      <c r="D4674" s="5">
        <v>45293</v>
      </c>
      <c r="E4674" s="31" t="s">
        <v>21</v>
      </c>
      <c r="F4674" t="s">
        <v>18</v>
      </c>
      <c r="G4674" s="16" t="s">
        <v>5309</v>
      </c>
      <c r="H4674" s="1"/>
      <c r="J4674"/>
      <c r="AC4674" s="5" t="e">
        <f>VLOOKUP(Table1[[#This Row],[Expense Report]],#REF!,3, 0)</f>
        <v>#REF!</v>
      </c>
      <c r="AD4674" t="s">
        <v>14686</v>
      </c>
      <c r="AE4674" t="s">
        <v>313</v>
      </c>
      <c r="AF4674" t="e">
        <f>MONTH(Table1[[#This Row],[Date Sent]])</f>
        <v>#REF!</v>
      </c>
      <c r="AG4674" t="e">
        <f>YEAR(Table1[[#This Row],[Date Sent]])</f>
        <v>#REF!</v>
      </c>
      <c r="AH4674"/>
    </row>
    <row r="4675" spans="1:34" x14ac:dyDescent="0.2">
      <c r="A4675" t="s">
        <v>289</v>
      </c>
      <c r="B4675" t="s">
        <v>5273</v>
      </c>
      <c r="C4675" s="1">
        <v>11.43</v>
      </c>
      <c r="D4675" s="5">
        <v>45293</v>
      </c>
      <c r="E4675" s="31" t="s">
        <v>31</v>
      </c>
      <c r="F4675" t="s">
        <v>14</v>
      </c>
      <c r="G4675" s="16" t="s">
        <v>5277</v>
      </c>
      <c r="H4675" s="1"/>
      <c r="J4675"/>
      <c r="AC4675" s="5" t="e">
        <f>VLOOKUP(Table1[[#This Row],[Expense Report]],#REF!,3, 0)</f>
        <v>#REF!</v>
      </c>
      <c r="AD4675" t="s">
        <v>14686</v>
      </c>
      <c r="AE4675" t="s">
        <v>313</v>
      </c>
      <c r="AF4675" t="e">
        <f>MONTH(Table1[[#This Row],[Date Sent]])</f>
        <v>#REF!</v>
      </c>
      <c r="AG4675" t="e">
        <f>YEAR(Table1[[#This Row],[Date Sent]])</f>
        <v>#REF!</v>
      </c>
      <c r="AH4675"/>
    </row>
    <row r="4676" spans="1:34" x14ac:dyDescent="0.2">
      <c r="A4676" t="s">
        <v>289</v>
      </c>
      <c r="B4676" t="s">
        <v>5273</v>
      </c>
      <c r="C4676" s="1">
        <v>260.18</v>
      </c>
      <c r="D4676" s="5">
        <v>45293</v>
      </c>
      <c r="E4676" s="31" t="s">
        <v>21</v>
      </c>
      <c r="F4676" t="s">
        <v>18</v>
      </c>
      <c r="G4676" s="16" t="s">
        <v>5310</v>
      </c>
      <c r="H4676" s="1"/>
      <c r="J4676"/>
      <c r="AC4676" s="5" t="e">
        <f>VLOOKUP(Table1[[#This Row],[Expense Report]],#REF!,3, 0)</f>
        <v>#REF!</v>
      </c>
      <c r="AD4676" t="s">
        <v>14686</v>
      </c>
      <c r="AE4676" t="s">
        <v>313</v>
      </c>
      <c r="AF4676" t="e">
        <f>MONTH(Table1[[#This Row],[Date Sent]])</f>
        <v>#REF!</v>
      </c>
      <c r="AG4676" t="e">
        <f>YEAR(Table1[[#This Row],[Date Sent]])</f>
        <v>#REF!</v>
      </c>
      <c r="AH4676"/>
    </row>
    <row r="4677" spans="1:34" x14ac:dyDescent="0.2">
      <c r="A4677" t="s">
        <v>289</v>
      </c>
      <c r="B4677" t="s">
        <v>5273</v>
      </c>
      <c r="C4677" s="1">
        <v>5.45</v>
      </c>
      <c r="D4677" s="5">
        <v>45293</v>
      </c>
      <c r="E4677" s="31" t="s">
        <v>31</v>
      </c>
      <c r="F4677" t="s">
        <v>14</v>
      </c>
      <c r="G4677" s="16" t="s">
        <v>5276</v>
      </c>
      <c r="H4677" s="1"/>
      <c r="J4677"/>
      <c r="AC4677" s="5" t="e">
        <f>VLOOKUP(Table1[[#This Row],[Expense Report]],#REF!,3, 0)</f>
        <v>#REF!</v>
      </c>
      <c r="AD4677" t="s">
        <v>14686</v>
      </c>
      <c r="AE4677" t="s">
        <v>313</v>
      </c>
      <c r="AF4677" t="e">
        <f>MONTH(Table1[[#This Row],[Date Sent]])</f>
        <v>#REF!</v>
      </c>
      <c r="AG4677" t="e">
        <f>YEAR(Table1[[#This Row],[Date Sent]])</f>
        <v>#REF!</v>
      </c>
      <c r="AH4677"/>
    </row>
    <row r="4678" spans="1:34" x14ac:dyDescent="0.2">
      <c r="A4678" t="s">
        <v>289</v>
      </c>
      <c r="B4678" t="s">
        <v>5273</v>
      </c>
      <c r="C4678" s="1">
        <v>219.18</v>
      </c>
      <c r="D4678" s="5">
        <v>45294</v>
      </c>
      <c r="E4678" s="31" t="s">
        <v>21</v>
      </c>
      <c r="F4678" t="s">
        <v>33</v>
      </c>
      <c r="G4678" s="16" t="s">
        <v>5274</v>
      </c>
      <c r="H4678" s="1"/>
      <c r="J4678"/>
      <c r="AC4678" s="5" t="e">
        <f>VLOOKUP(Table1[[#This Row],[Expense Report]],#REF!,3, 0)</f>
        <v>#REF!</v>
      </c>
      <c r="AD4678" t="s">
        <v>14686</v>
      </c>
      <c r="AE4678" t="s">
        <v>313</v>
      </c>
      <c r="AF4678" t="e">
        <f>MONTH(Table1[[#This Row],[Date Sent]])</f>
        <v>#REF!</v>
      </c>
      <c r="AG4678" t="e">
        <f>YEAR(Table1[[#This Row],[Date Sent]])</f>
        <v>#REF!</v>
      </c>
      <c r="AH4678"/>
    </row>
    <row r="4679" spans="1:34" x14ac:dyDescent="0.2">
      <c r="A4679" t="s">
        <v>289</v>
      </c>
      <c r="B4679" t="s">
        <v>5273</v>
      </c>
      <c r="C4679" s="1">
        <v>12.4</v>
      </c>
      <c r="D4679" s="5">
        <v>45294</v>
      </c>
      <c r="E4679" s="31" t="s">
        <v>31</v>
      </c>
      <c r="F4679" t="s">
        <v>14</v>
      </c>
      <c r="G4679" s="16" t="s">
        <v>5276</v>
      </c>
      <c r="H4679" s="1"/>
      <c r="J4679"/>
      <c r="AC4679" s="5" t="e">
        <f>VLOOKUP(Table1[[#This Row],[Expense Report]],#REF!,3, 0)</f>
        <v>#REF!</v>
      </c>
      <c r="AD4679" t="s">
        <v>14686</v>
      </c>
      <c r="AE4679" t="s">
        <v>313</v>
      </c>
      <c r="AF4679" t="e">
        <f>MONTH(Table1[[#This Row],[Date Sent]])</f>
        <v>#REF!</v>
      </c>
      <c r="AG4679" t="e">
        <f>YEAR(Table1[[#This Row],[Date Sent]])</f>
        <v>#REF!</v>
      </c>
      <c r="AH4679"/>
    </row>
    <row r="4680" spans="1:34" x14ac:dyDescent="0.2">
      <c r="A4680" t="s">
        <v>289</v>
      </c>
      <c r="B4680" t="s">
        <v>5273</v>
      </c>
      <c r="C4680" s="1">
        <v>24.29</v>
      </c>
      <c r="D4680" s="5">
        <v>45294</v>
      </c>
      <c r="E4680" s="31" t="s">
        <v>31</v>
      </c>
      <c r="F4680" t="s">
        <v>14</v>
      </c>
      <c r="G4680" s="16" t="s">
        <v>5276</v>
      </c>
      <c r="H4680" s="1"/>
      <c r="J4680"/>
      <c r="AC4680" s="5" t="e">
        <f>VLOOKUP(Table1[[#This Row],[Expense Report]],#REF!,3, 0)</f>
        <v>#REF!</v>
      </c>
      <c r="AD4680" t="s">
        <v>14686</v>
      </c>
      <c r="AE4680" t="s">
        <v>313</v>
      </c>
      <c r="AF4680" t="e">
        <f>MONTH(Table1[[#This Row],[Date Sent]])</f>
        <v>#REF!</v>
      </c>
      <c r="AG4680" t="e">
        <f>YEAR(Table1[[#This Row],[Date Sent]])</f>
        <v>#REF!</v>
      </c>
      <c r="AH4680"/>
    </row>
    <row r="4681" spans="1:34" x14ac:dyDescent="0.2">
      <c r="A4681" t="s">
        <v>289</v>
      </c>
      <c r="B4681" t="s">
        <v>5273</v>
      </c>
      <c r="C4681" s="1">
        <v>103.35</v>
      </c>
      <c r="D4681" s="5">
        <v>45294</v>
      </c>
      <c r="E4681" s="31" t="s">
        <v>21</v>
      </c>
      <c r="F4681" t="s">
        <v>33</v>
      </c>
      <c r="G4681" s="16" t="s">
        <v>5311</v>
      </c>
      <c r="H4681" s="1"/>
      <c r="J4681"/>
      <c r="AC4681" s="5" t="e">
        <f>VLOOKUP(Table1[[#This Row],[Expense Report]],#REF!,3, 0)</f>
        <v>#REF!</v>
      </c>
      <c r="AD4681" t="s">
        <v>14686</v>
      </c>
      <c r="AE4681" t="s">
        <v>313</v>
      </c>
      <c r="AF4681" t="e">
        <f>MONTH(Table1[[#This Row],[Date Sent]])</f>
        <v>#REF!</v>
      </c>
      <c r="AG4681" t="e">
        <f>YEAR(Table1[[#This Row],[Date Sent]])</f>
        <v>#REF!</v>
      </c>
      <c r="AH4681"/>
    </row>
    <row r="4682" spans="1:34" x14ac:dyDescent="0.2">
      <c r="A4682" t="s">
        <v>289</v>
      </c>
      <c r="B4682" t="s">
        <v>5273</v>
      </c>
      <c r="C4682" s="1">
        <v>2.0499999999999998</v>
      </c>
      <c r="D4682" s="5">
        <v>45294</v>
      </c>
      <c r="E4682" s="31" t="s">
        <v>31</v>
      </c>
      <c r="F4682" t="s">
        <v>14</v>
      </c>
      <c r="G4682" s="16" t="s">
        <v>5276</v>
      </c>
      <c r="H4682" s="1"/>
      <c r="J4682"/>
      <c r="AC4682" s="5" t="e">
        <f>VLOOKUP(Table1[[#This Row],[Expense Report]],#REF!,3, 0)</f>
        <v>#REF!</v>
      </c>
      <c r="AD4682" t="s">
        <v>14686</v>
      </c>
      <c r="AE4682" t="s">
        <v>313</v>
      </c>
      <c r="AF4682" t="e">
        <f>MONTH(Table1[[#This Row],[Date Sent]])</f>
        <v>#REF!</v>
      </c>
      <c r="AG4682" t="e">
        <f>YEAR(Table1[[#This Row],[Date Sent]])</f>
        <v>#REF!</v>
      </c>
      <c r="AH4682"/>
    </row>
    <row r="4683" spans="1:34" x14ac:dyDescent="0.2">
      <c r="A4683" t="s">
        <v>289</v>
      </c>
      <c r="B4683" t="s">
        <v>5273</v>
      </c>
      <c r="C4683" s="1">
        <v>7.54</v>
      </c>
      <c r="D4683" s="5">
        <v>45294</v>
      </c>
      <c r="E4683" s="31" t="s">
        <v>31</v>
      </c>
      <c r="F4683" t="s">
        <v>14</v>
      </c>
      <c r="G4683" s="16" t="s">
        <v>5276</v>
      </c>
      <c r="H4683" s="1"/>
      <c r="J4683"/>
      <c r="AC4683" s="5" t="e">
        <f>VLOOKUP(Table1[[#This Row],[Expense Report]],#REF!,3, 0)</f>
        <v>#REF!</v>
      </c>
      <c r="AD4683" t="s">
        <v>14686</v>
      </c>
      <c r="AE4683" t="s">
        <v>313</v>
      </c>
      <c r="AF4683" t="e">
        <f>MONTH(Table1[[#This Row],[Date Sent]])</f>
        <v>#REF!</v>
      </c>
      <c r="AG4683" t="e">
        <f>YEAR(Table1[[#This Row],[Date Sent]])</f>
        <v>#REF!</v>
      </c>
      <c r="AH4683"/>
    </row>
    <row r="4684" spans="1:34" x14ac:dyDescent="0.2">
      <c r="A4684" t="s">
        <v>289</v>
      </c>
      <c r="B4684" t="s">
        <v>5273</v>
      </c>
      <c r="C4684" s="1">
        <v>26.12</v>
      </c>
      <c r="D4684" s="5">
        <v>45294</v>
      </c>
      <c r="E4684" s="31" t="s">
        <v>31</v>
      </c>
      <c r="F4684" t="s">
        <v>14</v>
      </c>
      <c r="G4684" s="16" t="s">
        <v>5276</v>
      </c>
      <c r="H4684" s="1"/>
      <c r="J4684"/>
      <c r="AC4684" s="5" t="e">
        <f>VLOOKUP(Table1[[#This Row],[Expense Report]],#REF!,3, 0)</f>
        <v>#REF!</v>
      </c>
      <c r="AD4684" t="s">
        <v>14686</v>
      </c>
      <c r="AE4684" t="s">
        <v>313</v>
      </c>
      <c r="AF4684" t="e">
        <f>MONTH(Table1[[#This Row],[Date Sent]])</f>
        <v>#REF!</v>
      </c>
      <c r="AG4684" t="e">
        <f>YEAR(Table1[[#This Row],[Date Sent]])</f>
        <v>#REF!</v>
      </c>
      <c r="AH4684"/>
    </row>
    <row r="4685" spans="1:34" x14ac:dyDescent="0.2">
      <c r="A4685" t="s">
        <v>289</v>
      </c>
      <c r="B4685" t="s">
        <v>5273</v>
      </c>
      <c r="C4685" s="1">
        <v>3.66</v>
      </c>
      <c r="D4685" s="5">
        <v>45295</v>
      </c>
      <c r="E4685" s="31" t="s">
        <v>31</v>
      </c>
      <c r="F4685" t="s">
        <v>14</v>
      </c>
      <c r="G4685" s="16" t="s">
        <v>5276</v>
      </c>
      <c r="H4685" s="1"/>
      <c r="J4685"/>
      <c r="AC4685" s="5" t="e">
        <f>VLOOKUP(Table1[[#This Row],[Expense Report]],#REF!,3, 0)</f>
        <v>#REF!</v>
      </c>
      <c r="AD4685" t="s">
        <v>14686</v>
      </c>
      <c r="AE4685" t="s">
        <v>313</v>
      </c>
      <c r="AF4685" t="e">
        <f>MONTH(Table1[[#This Row],[Date Sent]])</f>
        <v>#REF!</v>
      </c>
      <c r="AG4685" t="e">
        <f>YEAR(Table1[[#This Row],[Date Sent]])</f>
        <v>#REF!</v>
      </c>
      <c r="AH4685"/>
    </row>
    <row r="4686" spans="1:34" x14ac:dyDescent="0.2">
      <c r="A4686" t="s">
        <v>289</v>
      </c>
      <c r="B4686" t="s">
        <v>5273</v>
      </c>
      <c r="C4686" s="1">
        <v>390.84</v>
      </c>
      <c r="D4686" s="5">
        <v>45295</v>
      </c>
      <c r="E4686" s="31" t="s">
        <v>21</v>
      </c>
      <c r="F4686" t="s">
        <v>17</v>
      </c>
      <c r="G4686" s="16" t="s">
        <v>5312</v>
      </c>
      <c r="H4686" s="1"/>
      <c r="J4686"/>
      <c r="AC4686" s="5" t="e">
        <f>VLOOKUP(Table1[[#This Row],[Expense Report]],#REF!,3, 0)</f>
        <v>#REF!</v>
      </c>
      <c r="AD4686" t="s">
        <v>14686</v>
      </c>
      <c r="AE4686" t="s">
        <v>313</v>
      </c>
      <c r="AF4686" t="e">
        <f>MONTH(Table1[[#This Row],[Date Sent]])</f>
        <v>#REF!</v>
      </c>
      <c r="AG4686" t="e">
        <f>YEAR(Table1[[#This Row],[Date Sent]])</f>
        <v>#REF!</v>
      </c>
      <c r="AH4686"/>
    </row>
    <row r="4687" spans="1:34" x14ac:dyDescent="0.2">
      <c r="A4687" t="s">
        <v>289</v>
      </c>
      <c r="B4687" t="s">
        <v>5273</v>
      </c>
      <c r="C4687" s="1">
        <v>7.54</v>
      </c>
      <c r="D4687" s="5">
        <v>45295</v>
      </c>
      <c r="E4687" s="31" t="s">
        <v>31</v>
      </c>
      <c r="F4687" t="s">
        <v>14</v>
      </c>
      <c r="G4687" s="16" t="s">
        <v>5276</v>
      </c>
      <c r="H4687" s="1"/>
      <c r="J4687"/>
      <c r="AC4687" s="5" t="e">
        <f>VLOOKUP(Table1[[#This Row],[Expense Report]],#REF!,3, 0)</f>
        <v>#REF!</v>
      </c>
      <c r="AD4687" t="s">
        <v>14686</v>
      </c>
      <c r="AE4687" t="s">
        <v>313</v>
      </c>
      <c r="AF4687" t="e">
        <f>MONTH(Table1[[#This Row],[Date Sent]])</f>
        <v>#REF!</v>
      </c>
      <c r="AG4687" t="e">
        <f>YEAR(Table1[[#This Row],[Date Sent]])</f>
        <v>#REF!</v>
      </c>
      <c r="AH4687"/>
    </row>
    <row r="4688" spans="1:34" x14ac:dyDescent="0.2">
      <c r="A4688" t="s">
        <v>289</v>
      </c>
      <c r="B4688" t="s">
        <v>5273</v>
      </c>
      <c r="C4688" s="1">
        <v>107.3</v>
      </c>
      <c r="D4688" s="5">
        <v>45295</v>
      </c>
      <c r="E4688" s="31" t="s">
        <v>21</v>
      </c>
      <c r="F4688" t="s">
        <v>15</v>
      </c>
      <c r="G4688" s="16" t="s">
        <v>5313</v>
      </c>
      <c r="H4688" s="1"/>
      <c r="J4688"/>
      <c r="AC4688" s="5" t="e">
        <f>VLOOKUP(Table1[[#This Row],[Expense Report]],#REF!,3, 0)</f>
        <v>#REF!</v>
      </c>
      <c r="AD4688" t="s">
        <v>14686</v>
      </c>
      <c r="AE4688" t="s">
        <v>313</v>
      </c>
      <c r="AF4688" t="e">
        <f>MONTH(Table1[[#This Row],[Date Sent]])</f>
        <v>#REF!</v>
      </c>
      <c r="AG4688" t="e">
        <f>YEAR(Table1[[#This Row],[Date Sent]])</f>
        <v>#REF!</v>
      </c>
      <c r="AH4688"/>
    </row>
    <row r="4689" spans="1:34" x14ac:dyDescent="0.2">
      <c r="A4689" t="s">
        <v>289</v>
      </c>
      <c r="B4689" t="s">
        <v>5273</v>
      </c>
      <c r="C4689" s="1">
        <v>6.72</v>
      </c>
      <c r="D4689" s="5">
        <v>45296</v>
      </c>
      <c r="E4689" s="31" t="s">
        <v>31</v>
      </c>
      <c r="F4689" t="s">
        <v>14</v>
      </c>
      <c r="G4689" s="16" t="s">
        <v>5276</v>
      </c>
      <c r="H4689" s="1"/>
      <c r="J4689"/>
      <c r="AC4689" s="5" t="e">
        <f>VLOOKUP(Table1[[#This Row],[Expense Report]],#REF!,3, 0)</f>
        <v>#REF!</v>
      </c>
      <c r="AD4689" t="s">
        <v>14686</v>
      </c>
      <c r="AE4689" t="s">
        <v>313</v>
      </c>
      <c r="AF4689" t="e">
        <f>MONTH(Table1[[#This Row],[Date Sent]])</f>
        <v>#REF!</v>
      </c>
      <c r="AG4689" t="e">
        <f>YEAR(Table1[[#This Row],[Date Sent]])</f>
        <v>#REF!</v>
      </c>
      <c r="AH4689"/>
    </row>
    <row r="4690" spans="1:34" x14ac:dyDescent="0.2">
      <c r="A4690" t="s">
        <v>289</v>
      </c>
      <c r="B4690" t="s">
        <v>5273</v>
      </c>
      <c r="C4690" s="1">
        <v>5.45</v>
      </c>
      <c r="D4690" s="5">
        <v>45296</v>
      </c>
      <c r="E4690" s="31" t="s">
        <v>31</v>
      </c>
      <c r="F4690" t="s">
        <v>14</v>
      </c>
      <c r="G4690" s="16" t="s">
        <v>5276</v>
      </c>
      <c r="H4690" s="1"/>
      <c r="J4690"/>
      <c r="AC4690" s="5" t="e">
        <f>VLOOKUP(Table1[[#This Row],[Expense Report]],#REF!,3, 0)</f>
        <v>#REF!</v>
      </c>
      <c r="AD4690" t="s">
        <v>14686</v>
      </c>
      <c r="AE4690" t="s">
        <v>313</v>
      </c>
      <c r="AF4690" t="e">
        <f>MONTH(Table1[[#This Row],[Date Sent]])</f>
        <v>#REF!</v>
      </c>
      <c r="AG4690" t="e">
        <f>YEAR(Table1[[#This Row],[Date Sent]])</f>
        <v>#REF!</v>
      </c>
      <c r="AH4690"/>
    </row>
    <row r="4691" spans="1:34" x14ac:dyDescent="0.2">
      <c r="A4691" t="s">
        <v>289</v>
      </c>
      <c r="B4691" t="s">
        <v>5273</v>
      </c>
      <c r="C4691" s="1">
        <v>21.8</v>
      </c>
      <c r="D4691" s="5">
        <v>45296</v>
      </c>
      <c r="E4691" s="31" t="s">
        <v>31</v>
      </c>
      <c r="F4691" t="s">
        <v>14</v>
      </c>
      <c r="G4691" s="16" t="s">
        <v>5276</v>
      </c>
      <c r="H4691" s="1"/>
      <c r="J4691"/>
      <c r="AC4691" s="5" t="e">
        <f>VLOOKUP(Table1[[#This Row],[Expense Report]],#REF!,3, 0)</f>
        <v>#REF!</v>
      </c>
      <c r="AD4691" t="s">
        <v>14686</v>
      </c>
      <c r="AE4691" t="s">
        <v>313</v>
      </c>
      <c r="AF4691" t="e">
        <f>MONTH(Table1[[#This Row],[Date Sent]])</f>
        <v>#REF!</v>
      </c>
      <c r="AG4691" t="e">
        <f>YEAR(Table1[[#This Row],[Date Sent]])</f>
        <v>#REF!</v>
      </c>
      <c r="AH4691"/>
    </row>
    <row r="4692" spans="1:34" x14ac:dyDescent="0.2">
      <c r="A4692" t="s">
        <v>289</v>
      </c>
      <c r="B4692" t="s">
        <v>5273</v>
      </c>
      <c r="C4692" s="1">
        <v>691.18</v>
      </c>
      <c r="D4692" s="5">
        <v>45296</v>
      </c>
      <c r="E4692" s="31" t="s">
        <v>21</v>
      </c>
      <c r="F4692" t="s">
        <v>33</v>
      </c>
      <c r="G4692" s="16" t="s">
        <v>5314</v>
      </c>
      <c r="H4692" s="1"/>
      <c r="J4692"/>
      <c r="AC4692" s="5" t="e">
        <f>VLOOKUP(Table1[[#This Row],[Expense Report]],#REF!,3, 0)</f>
        <v>#REF!</v>
      </c>
      <c r="AD4692" t="s">
        <v>14686</v>
      </c>
      <c r="AE4692" t="s">
        <v>313</v>
      </c>
      <c r="AF4692" t="e">
        <f>MONTH(Table1[[#This Row],[Date Sent]])</f>
        <v>#REF!</v>
      </c>
      <c r="AG4692" t="e">
        <f>YEAR(Table1[[#This Row],[Date Sent]])</f>
        <v>#REF!</v>
      </c>
      <c r="AH4692"/>
    </row>
    <row r="4693" spans="1:34" x14ac:dyDescent="0.2">
      <c r="A4693" t="s">
        <v>289</v>
      </c>
      <c r="B4693" t="s">
        <v>5273</v>
      </c>
      <c r="C4693" s="1">
        <v>12.42</v>
      </c>
      <c r="D4693" s="5">
        <v>45296</v>
      </c>
      <c r="E4693" s="31" t="s">
        <v>31</v>
      </c>
      <c r="F4693" t="s">
        <v>14</v>
      </c>
      <c r="G4693" s="16" t="s">
        <v>5276</v>
      </c>
      <c r="H4693" s="1"/>
      <c r="J4693"/>
      <c r="AC4693" s="5" t="e">
        <f>VLOOKUP(Table1[[#This Row],[Expense Report]],#REF!,3, 0)</f>
        <v>#REF!</v>
      </c>
      <c r="AD4693" t="s">
        <v>14686</v>
      </c>
      <c r="AE4693" t="s">
        <v>313</v>
      </c>
      <c r="AF4693" t="e">
        <f>MONTH(Table1[[#This Row],[Date Sent]])</f>
        <v>#REF!</v>
      </c>
      <c r="AG4693" t="e">
        <f>YEAR(Table1[[#This Row],[Date Sent]])</f>
        <v>#REF!</v>
      </c>
      <c r="AH4693"/>
    </row>
    <row r="4694" spans="1:34" x14ac:dyDescent="0.2">
      <c r="A4694" t="s">
        <v>289</v>
      </c>
      <c r="B4694" t="s">
        <v>5273</v>
      </c>
      <c r="C4694" s="1">
        <v>480.98</v>
      </c>
      <c r="D4694" s="5">
        <v>45296</v>
      </c>
      <c r="E4694" s="31" t="s">
        <v>21</v>
      </c>
      <c r="F4694" t="s">
        <v>33</v>
      </c>
      <c r="G4694" s="16" t="s">
        <v>5315</v>
      </c>
      <c r="H4694" s="1"/>
      <c r="J4694"/>
      <c r="AC4694" s="5" t="e">
        <f>VLOOKUP(Table1[[#This Row],[Expense Report]],#REF!,3, 0)</f>
        <v>#REF!</v>
      </c>
      <c r="AD4694" t="s">
        <v>14686</v>
      </c>
      <c r="AE4694" t="s">
        <v>313</v>
      </c>
      <c r="AF4694" t="e">
        <f>MONTH(Table1[[#This Row],[Date Sent]])</f>
        <v>#REF!</v>
      </c>
      <c r="AG4694" t="e">
        <f>YEAR(Table1[[#This Row],[Date Sent]])</f>
        <v>#REF!</v>
      </c>
      <c r="AH4694"/>
    </row>
    <row r="4695" spans="1:34" x14ac:dyDescent="0.2">
      <c r="A4695" t="s">
        <v>289</v>
      </c>
      <c r="B4695" t="s">
        <v>5273</v>
      </c>
      <c r="C4695" s="1">
        <v>7.54</v>
      </c>
      <c r="D4695" s="5">
        <v>45297</v>
      </c>
      <c r="E4695" s="31" t="s">
        <v>31</v>
      </c>
      <c r="F4695" t="s">
        <v>14</v>
      </c>
      <c r="G4695" s="16" t="s">
        <v>5276</v>
      </c>
      <c r="H4695" s="1"/>
      <c r="J4695"/>
      <c r="AC4695" s="5" t="e">
        <f>VLOOKUP(Table1[[#This Row],[Expense Report]],#REF!,3, 0)</f>
        <v>#REF!</v>
      </c>
      <c r="AD4695" t="s">
        <v>14686</v>
      </c>
      <c r="AE4695" t="s">
        <v>313</v>
      </c>
      <c r="AF4695" t="e">
        <f>MONTH(Table1[[#This Row],[Date Sent]])</f>
        <v>#REF!</v>
      </c>
      <c r="AG4695" t="e">
        <f>YEAR(Table1[[#This Row],[Date Sent]])</f>
        <v>#REF!</v>
      </c>
      <c r="AH4695"/>
    </row>
    <row r="4696" spans="1:34" x14ac:dyDescent="0.2">
      <c r="A4696" t="s">
        <v>289</v>
      </c>
      <c r="B4696" t="s">
        <v>5273</v>
      </c>
      <c r="C4696" s="1">
        <v>24.99</v>
      </c>
      <c r="D4696" s="5">
        <v>45297</v>
      </c>
      <c r="E4696" s="31" t="s">
        <v>21</v>
      </c>
      <c r="F4696" t="s">
        <v>15</v>
      </c>
      <c r="G4696" s="16" t="s">
        <v>5316</v>
      </c>
      <c r="H4696" s="1"/>
      <c r="J4696"/>
      <c r="AC4696" s="5" t="e">
        <f>VLOOKUP(Table1[[#This Row],[Expense Report]],#REF!,3, 0)</f>
        <v>#REF!</v>
      </c>
      <c r="AD4696" t="s">
        <v>14686</v>
      </c>
      <c r="AE4696" t="s">
        <v>313</v>
      </c>
      <c r="AF4696" t="e">
        <f>MONTH(Table1[[#This Row],[Date Sent]])</f>
        <v>#REF!</v>
      </c>
      <c r="AG4696" t="e">
        <f>YEAR(Table1[[#This Row],[Date Sent]])</f>
        <v>#REF!</v>
      </c>
      <c r="AH4696"/>
    </row>
    <row r="4697" spans="1:34" x14ac:dyDescent="0.2">
      <c r="A4697" t="s">
        <v>289</v>
      </c>
      <c r="B4697" t="s">
        <v>5273</v>
      </c>
      <c r="C4697" s="1">
        <v>108.68</v>
      </c>
      <c r="D4697" s="5">
        <v>45297</v>
      </c>
      <c r="E4697" s="31" t="s">
        <v>31</v>
      </c>
      <c r="F4697" t="s">
        <v>6</v>
      </c>
      <c r="G4697" s="16" t="s">
        <v>5317</v>
      </c>
      <c r="H4697" s="1"/>
      <c r="J4697"/>
      <c r="AC4697" s="5" t="e">
        <f>VLOOKUP(Table1[[#This Row],[Expense Report]],#REF!,3, 0)</f>
        <v>#REF!</v>
      </c>
      <c r="AD4697" t="s">
        <v>14686</v>
      </c>
      <c r="AE4697" t="s">
        <v>313</v>
      </c>
      <c r="AF4697" t="e">
        <f>MONTH(Table1[[#This Row],[Date Sent]])</f>
        <v>#REF!</v>
      </c>
      <c r="AG4697" t="e">
        <f>YEAR(Table1[[#This Row],[Date Sent]])</f>
        <v>#REF!</v>
      </c>
      <c r="AH4697"/>
    </row>
    <row r="4698" spans="1:34" x14ac:dyDescent="0.2">
      <c r="A4698" t="s">
        <v>289</v>
      </c>
      <c r="B4698" t="s">
        <v>5273</v>
      </c>
      <c r="C4698" s="1">
        <v>8.73</v>
      </c>
      <c r="D4698" s="5">
        <v>45297</v>
      </c>
      <c r="E4698" s="31" t="s">
        <v>31</v>
      </c>
      <c r="F4698" t="s">
        <v>14</v>
      </c>
      <c r="G4698" s="16" t="s">
        <v>5276</v>
      </c>
      <c r="H4698" s="1"/>
      <c r="J4698"/>
      <c r="AC4698" s="5" t="e">
        <f>VLOOKUP(Table1[[#This Row],[Expense Report]],#REF!,3, 0)</f>
        <v>#REF!</v>
      </c>
      <c r="AD4698" t="s">
        <v>14686</v>
      </c>
      <c r="AE4698" t="s">
        <v>313</v>
      </c>
      <c r="AF4698" t="e">
        <f>MONTH(Table1[[#This Row],[Date Sent]])</f>
        <v>#REF!</v>
      </c>
      <c r="AG4698" t="e">
        <f>YEAR(Table1[[#This Row],[Date Sent]])</f>
        <v>#REF!</v>
      </c>
      <c r="AH4698"/>
    </row>
    <row r="4699" spans="1:34" x14ac:dyDescent="0.2">
      <c r="A4699" t="s">
        <v>289</v>
      </c>
      <c r="B4699" t="s">
        <v>5273</v>
      </c>
      <c r="C4699" s="1">
        <v>163.49</v>
      </c>
      <c r="D4699" s="5">
        <v>45297</v>
      </c>
      <c r="E4699" s="31" t="s">
        <v>21</v>
      </c>
      <c r="F4699" t="s">
        <v>49</v>
      </c>
      <c r="G4699" s="16" t="s">
        <v>5318</v>
      </c>
      <c r="H4699" s="1"/>
      <c r="J4699"/>
      <c r="AC4699" s="5" t="e">
        <f>VLOOKUP(Table1[[#This Row],[Expense Report]],#REF!,3, 0)</f>
        <v>#REF!</v>
      </c>
      <c r="AD4699" t="s">
        <v>14686</v>
      </c>
      <c r="AE4699" t="s">
        <v>313</v>
      </c>
      <c r="AF4699" t="e">
        <f>MONTH(Table1[[#This Row],[Date Sent]])</f>
        <v>#REF!</v>
      </c>
      <c r="AG4699" t="e">
        <f>YEAR(Table1[[#This Row],[Date Sent]])</f>
        <v>#REF!</v>
      </c>
      <c r="AH4699"/>
    </row>
    <row r="4700" spans="1:34" x14ac:dyDescent="0.2">
      <c r="A4700" t="s">
        <v>3189</v>
      </c>
      <c r="B4700" t="s">
        <v>5319</v>
      </c>
      <c r="C4700" s="1">
        <v>119.25</v>
      </c>
      <c r="D4700" s="5">
        <v>45350</v>
      </c>
      <c r="E4700" t="s">
        <v>21</v>
      </c>
      <c r="F4700" t="s">
        <v>33</v>
      </c>
      <c r="G4700" s="16" t="s">
        <v>5320</v>
      </c>
      <c r="H4700" s="1"/>
      <c r="J4700"/>
      <c r="AC4700" s="5" t="e">
        <f>VLOOKUP(Table1[[#This Row],[Expense Report]],#REF!,3, 0)</f>
        <v>#REF!</v>
      </c>
      <c r="AD4700" t="s">
        <v>11649</v>
      </c>
      <c r="AE4700" t="s">
        <v>11649</v>
      </c>
      <c r="AF4700" t="e">
        <f>MONTH(Table1[[#This Row],[Date Sent]])</f>
        <v>#REF!</v>
      </c>
      <c r="AG4700" t="e">
        <f>YEAR(Table1[[#This Row],[Date Sent]])</f>
        <v>#REF!</v>
      </c>
      <c r="AH4700"/>
    </row>
    <row r="4701" spans="1:34" x14ac:dyDescent="0.2">
      <c r="A4701" t="s">
        <v>3189</v>
      </c>
      <c r="B4701" t="s">
        <v>5319</v>
      </c>
      <c r="C4701" s="1">
        <v>149.6</v>
      </c>
      <c r="D4701" s="5">
        <v>45355</v>
      </c>
      <c r="E4701" t="s">
        <v>21</v>
      </c>
      <c r="F4701" t="s">
        <v>33</v>
      </c>
      <c r="G4701" s="16" t="s">
        <v>5321</v>
      </c>
      <c r="H4701" s="1"/>
      <c r="J4701"/>
      <c r="AC4701" s="5" t="e">
        <f>VLOOKUP(Table1[[#This Row],[Expense Report]],#REF!,3, 0)</f>
        <v>#REF!</v>
      </c>
      <c r="AD4701" t="s">
        <v>11649</v>
      </c>
      <c r="AE4701" t="s">
        <v>11649</v>
      </c>
      <c r="AF4701" t="e">
        <f>MONTH(Table1[[#This Row],[Date Sent]])</f>
        <v>#REF!</v>
      </c>
      <c r="AG4701" t="e">
        <f>YEAR(Table1[[#This Row],[Date Sent]])</f>
        <v>#REF!</v>
      </c>
      <c r="AH4701"/>
    </row>
    <row r="4702" spans="1:34" x14ac:dyDescent="0.2">
      <c r="A4702" t="s">
        <v>5322</v>
      </c>
      <c r="B4702" t="s">
        <v>5323</v>
      </c>
      <c r="C4702" s="1">
        <v>255.67</v>
      </c>
      <c r="D4702" s="5">
        <v>45345</v>
      </c>
      <c r="E4702" s="31" t="s">
        <v>21</v>
      </c>
      <c r="F4702" t="s">
        <v>17</v>
      </c>
      <c r="G4702" s="16" t="s">
        <v>5324</v>
      </c>
      <c r="H4702" s="1"/>
      <c r="J4702"/>
      <c r="AC4702" s="5" t="e">
        <f>VLOOKUP(Table1[[#This Row],[Expense Report]],#REF!,3, 0)</f>
        <v>#REF!</v>
      </c>
      <c r="AD4702" t="s">
        <v>14609</v>
      </c>
      <c r="AE4702" t="s">
        <v>198</v>
      </c>
      <c r="AF4702" t="e">
        <f>MONTH(Table1[[#This Row],[Date Sent]])</f>
        <v>#REF!</v>
      </c>
      <c r="AG4702" t="e">
        <f>YEAR(Table1[[#This Row],[Date Sent]])</f>
        <v>#REF!</v>
      </c>
      <c r="AH4702"/>
    </row>
    <row r="4703" spans="1:34" x14ac:dyDescent="0.2">
      <c r="A4703" t="s">
        <v>5322</v>
      </c>
      <c r="B4703" t="s">
        <v>5323</v>
      </c>
      <c r="C4703" s="1">
        <v>24.97</v>
      </c>
      <c r="D4703" s="5">
        <v>45349</v>
      </c>
      <c r="E4703" s="31" t="s">
        <v>17</v>
      </c>
      <c r="F4703" t="s">
        <v>33</v>
      </c>
      <c r="G4703" s="16" t="s">
        <v>5325</v>
      </c>
      <c r="H4703" s="1"/>
      <c r="J4703"/>
      <c r="AC4703" s="5" t="e">
        <f>VLOOKUP(Table1[[#This Row],[Expense Report]],#REF!,3, 0)</f>
        <v>#REF!</v>
      </c>
      <c r="AD4703" t="s">
        <v>14609</v>
      </c>
      <c r="AE4703" t="s">
        <v>198</v>
      </c>
      <c r="AF4703" t="e">
        <f>MONTH(Table1[[#This Row],[Date Sent]])</f>
        <v>#REF!</v>
      </c>
      <c r="AG4703" t="e">
        <f>YEAR(Table1[[#This Row],[Date Sent]])</f>
        <v>#REF!</v>
      </c>
      <c r="AH4703"/>
    </row>
    <row r="4704" spans="1:34" x14ac:dyDescent="0.2">
      <c r="A4704" t="s">
        <v>5322</v>
      </c>
      <c r="B4704" t="s">
        <v>5323</v>
      </c>
      <c r="C4704" s="1">
        <v>54.03</v>
      </c>
      <c r="D4704" s="5">
        <v>45350</v>
      </c>
      <c r="E4704" s="31" t="s">
        <v>21</v>
      </c>
      <c r="F4704" t="s">
        <v>33</v>
      </c>
      <c r="G4704" s="16" t="s">
        <v>5326</v>
      </c>
      <c r="H4704" s="1"/>
      <c r="J4704"/>
      <c r="AC4704" s="5" t="e">
        <f>VLOOKUP(Table1[[#This Row],[Expense Report]],#REF!,3, 0)</f>
        <v>#REF!</v>
      </c>
      <c r="AD4704" t="s">
        <v>14609</v>
      </c>
      <c r="AE4704" t="s">
        <v>198</v>
      </c>
      <c r="AF4704" t="e">
        <f>MONTH(Table1[[#This Row],[Date Sent]])</f>
        <v>#REF!</v>
      </c>
      <c r="AG4704" t="e">
        <f>YEAR(Table1[[#This Row],[Date Sent]])</f>
        <v>#REF!</v>
      </c>
      <c r="AH4704"/>
    </row>
    <row r="4705" spans="1:34" x14ac:dyDescent="0.2">
      <c r="A4705" t="s">
        <v>5322</v>
      </c>
      <c r="B4705" t="s">
        <v>5323</v>
      </c>
      <c r="C4705" s="1">
        <v>955.51</v>
      </c>
      <c r="D4705" s="5">
        <v>45353</v>
      </c>
      <c r="E4705" s="31" t="s">
        <v>21</v>
      </c>
      <c r="F4705" t="s">
        <v>33</v>
      </c>
      <c r="G4705" s="16" t="s">
        <v>5327</v>
      </c>
      <c r="H4705" s="1"/>
      <c r="J4705"/>
      <c r="AC4705" s="5" t="e">
        <f>VLOOKUP(Table1[[#This Row],[Expense Report]],#REF!,3, 0)</f>
        <v>#REF!</v>
      </c>
      <c r="AD4705" t="s">
        <v>14609</v>
      </c>
      <c r="AE4705" t="s">
        <v>198</v>
      </c>
      <c r="AF4705" t="e">
        <f>MONTH(Table1[[#This Row],[Date Sent]])</f>
        <v>#REF!</v>
      </c>
      <c r="AG4705" t="e">
        <f>YEAR(Table1[[#This Row],[Date Sent]])</f>
        <v>#REF!</v>
      </c>
      <c r="AH4705"/>
    </row>
    <row r="4706" spans="1:34" x14ac:dyDescent="0.2">
      <c r="A4706" t="s">
        <v>5322</v>
      </c>
      <c r="B4706" t="s">
        <v>5323</v>
      </c>
      <c r="C4706" s="1">
        <v>145.22</v>
      </c>
      <c r="D4706" s="5">
        <v>45353</v>
      </c>
      <c r="E4706" s="31" t="s">
        <v>21</v>
      </c>
      <c r="F4706" t="s">
        <v>33</v>
      </c>
      <c r="G4706" s="16" t="s">
        <v>5328</v>
      </c>
      <c r="H4706" s="1"/>
      <c r="J4706"/>
      <c r="AC4706" s="5" t="e">
        <f>VLOOKUP(Table1[[#This Row],[Expense Report]],#REF!,3, 0)</f>
        <v>#REF!</v>
      </c>
      <c r="AD4706" t="s">
        <v>14609</v>
      </c>
      <c r="AE4706" t="s">
        <v>198</v>
      </c>
      <c r="AF4706" t="e">
        <f>MONTH(Table1[[#This Row],[Date Sent]])</f>
        <v>#REF!</v>
      </c>
      <c r="AG4706" t="e">
        <f>YEAR(Table1[[#This Row],[Date Sent]])</f>
        <v>#REF!</v>
      </c>
      <c r="AH4706"/>
    </row>
    <row r="4707" spans="1:34" x14ac:dyDescent="0.2">
      <c r="A4707" t="s">
        <v>1868</v>
      </c>
      <c r="B4707" t="s">
        <v>5329</v>
      </c>
      <c r="C4707" s="1">
        <v>41.79</v>
      </c>
      <c r="D4707" s="5">
        <v>45352</v>
      </c>
      <c r="E4707" t="s">
        <v>21</v>
      </c>
      <c r="F4707" t="s">
        <v>33</v>
      </c>
      <c r="G4707" s="16" t="s">
        <v>5330</v>
      </c>
      <c r="H4707" s="1"/>
      <c r="J4707"/>
      <c r="AC4707" s="5" t="e">
        <f>VLOOKUP(Table1[[#This Row],[Expense Report]],#REF!,3, 0)</f>
        <v>#REF!</v>
      </c>
      <c r="AD4707" t="s">
        <v>13308</v>
      </c>
      <c r="AE4707" t="s">
        <v>198</v>
      </c>
      <c r="AF4707" t="e">
        <f>MONTH(Table1[[#This Row],[Date Sent]])</f>
        <v>#REF!</v>
      </c>
      <c r="AG4707" t="e">
        <f>YEAR(Table1[[#This Row],[Date Sent]])</f>
        <v>#REF!</v>
      </c>
      <c r="AH4707"/>
    </row>
    <row r="4708" spans="1:34" x14ac:dyDescent="0.2">
      <c r="A4708" t="s">
        <v>127</v>
      </c>
      <c r="B4708" t="s">
        <v>5331</v>
      </c>
      <c r="C4708" s="1">
        <v>31.14</v>
      </c>
      <c r="D4708" s="5">
        <v>45349</v>
      </c>
      <c r="E4708" s="31" t="s">
        <v>21</v>
      </c>
      <c r="F4708" t="s">
        <v>15</v>
      </c>
      <c r="G4708" s="16" t="s">
        <v>5332</v>
      </c>
      <c r="H4708" s="1"/>
      <c r="J4708"/>
      <c r="AC4708" s="5" t="e">
        <f>VLOOKUP(Table1[[#This Row],[Expense Report]],#REF!,3, 0)</f>
        <v>#REF!</v>
      </c>
      <c r="AD4708" t="s">
        <v>11649</v>
      </c>
      <c r="AE4708" t="s">
        <v>11649</v>
      </c>
      <c r="AF4708" t="e">
        <f>MONTH(Table1[[#This Row],[Date Sent]])</f>
        <v>#REF!</v>
      </c>
      <c r="AG4708" t="e">
        <f>YEAR(Table1[[#This Row],[Date Sent]])</f>
        <v>#REF!</v>
      </c>
      <c r="AH4708"/>
    </row>
    <row r="4709" spans="1:34" x14ac:dyDescent="0.2">
      <c r="A4709" t="s">
        <v>127</v>
      </c>
      <c r="B4709" t="s">
        <v>5331</v>
      </c>
      <c r="C4709" s="1">
        <v>64.31</v>
      </c>
      <c r="D4709" s="5">
        <v>45353</v>
      </c>
      <c r="E4709" s="31" t="s">
        <v>18</v>
      </c>
      <c r="F4709" t="s">
        <v>6</v>
      </c>
      <c r="G4709" s="16" t="s">
        <v>5333</v>
      </c>
      <c r="H4709" s="1"/>
      <c r="J4709"/>
      <c r="AC4709" s="5" t="e">
        <f>VLOOKUP(Table1[[#This Row],[Expense Report]],#REF!,3, 0)</f>
        <v>#REF!</v>
      </c>
      <c r="AD4709" t="s">
        <v>11649</v>
      </c>
      <c r="AE4709" t="s">
        <v>11649</v>
      </c>
      <c r="AF4709" t="e">
        <f>MONTH(Table1[[#This Row],[Date Sent]])</f>
        <v>#REF!</v>
      </c>
      <c r="AG4709" t="e">
        <f>YEAR(Table1[[#This Row],[Date Sent]])</f>
        <v>#REF!</v>
      </c>
      <c r="AH4709"/>
    </row>
    <row r="4710" spans="1:34" x14ac:dyDescent="0.2">
      <c r="A4710" t="s">
        <v>142</v>
      </c>
      <c r="B4710" t="s">
        <v>5334</v>
      </c>
      <c r="C4710" s="1">
        <v>13.82</v>
      </c>
      <c r="D4710" s="5">
        <v>45346</v>
      </c>
      <c r="E4710" t="s">
        <v>13</v>
      </c>
      <c r="F4710" t="s">
        <v>33</v>
      </c>
      <c r="G4710" s="16" t="s">
        <v>5335</v>
      </c>
      <c r="H4710" s="1"/>
      <c r="J4710"/>
      <c r="AC4710" s="5" t="e">
        <f>VLOOKUP(Table1[[#This Row],[Expense Report]],#REF!,3, 0)</f>
        <v>#REF!</v>
      </c>
      <c r="AD4710" t="s">
        <v>14682</v>
      </c>
      <c r="AE4710" t="s">
        <v>198</v>
      </c>
      <c r="AF4710" t="e">
        <f>MONTH(Table1[[#This Row],[Date Sent]])</f>
        <v>#REF!</v>
      </c>
      <c r="AG4710" t="e">
        <f>YEAR(Table1[[#This Row],[Date Sent]])</f>
        <v>#REF!</v>
      </c>
      <c r="AH4710"/>
    </row>
    <row r="4711" spans="1:34" x14ac:dyDescent="0.2">
      <c r="A4711" t="s">
        <v>142</v>
      </c>
      <c r="B4711" t="s">
        <v>5334</v>
      </c>
      <c r="C4711" s="1">
        <v>156.22</v>
      </c>
      <c r="D4711" s="5">
        <v>45347</v>
      </c>
      <c r="E4711" t="s">
        <v>21</v>
      </c>
      <c r="F4711" t="s">
        <v>33</v>
      </c>
      <c r="G4711" s="16" t="s">
        <v>950</v>
      </c>
      <c r="H4711" s="1"/>
      <c r="J4711"/>
      <c r="AC4711" s="5" t="e">
        <f>VLOOKUP(Table1[[#This Row],[Expense Report]],#REF!,3, 0)</f>
        <v>#REF!</v>
      </c>
      <c r="AD4711" t="s">
        <v>14682</v>
      </c>
      <c r="AE4711" t="s">
        <v>198</v>
      </c>
      <c r="AF4711" t="e">
        <f>MONTH(Table1[[#This Row],[Date Sent]])</f>
        <v>#REF!</v>
      </c>
      <c r="AG4711" t="e">
        <f>YEAR(Table1[[#This Row],[Date Sent]])</f>
        <v>#REF!</v>
      </c>
      <c r="AH4711"/>
    </row>
    <row r="4712" spans="1:34" x14ac:dyDescent="0.2">
      <c r="A4712" t="s">
        <v>142</v>
      </c>
      <c r="B4712" t="s">
        <v>5334</v>
      </c>
      <c r="C4712" s="1">
        <v>99.6</v>
      </c>
      <c r="D4712" s="5">
        <v>45348</v>
      </c>
      <c r="E4712" t="s">
        <v>21</v>
      </c>
      <c r="F4712" t="s">
        <v>33</v>
      </c>
      <c r="G4712" s="16" t="s">
        <v>950</v>
      </c>
      <c r="H4712" s="1"/>
      <c r="J4712"/>
      <c r="AC4712" s="5" t="e">
        <f>VLOOKUP(Table1[[#This Row],[Expense Report]],#REF!,3, 0)</f>
        <v>#REF!</v>
      </c>
      <c r="AD4712" t="s">
        <v>14682</v>
      </c>
      <c r="AE4712" t="s">
        <v>198</v>
      </c>
      <c r="AF4712" t="e">
        <f>MONTH(Table1[[#This Row],[Date Sent]])</f>
        <v>#REF!</v>
      </c>
      <c r="AG4712" t="e">
        <f>YEAR(Table1[[#This Row],[Date Sent]])</f>
        <v>#REF!</v>
      </c>
      <c r="AH4712"/>
    </row>
    <row r="4713" spans="1:34" x14ac:dyDescent="0.2">
      <c r="A4713" t="s">
        <v>585</v>
      </c>
      <c r="B4713" t="s">
        <v>5336</v>
      </c>
      <c r="C4713" s="1">
        <v>73.38</v>
      </c>
      <c r="D4713" s="5">
        <v>45201</v>
      </c>
      <c r="E4713" t="s">
        <v>8</v>
      </c>
      <c r="F4713" t="s">
        <v>33</v>
      </c>
      <c r="G4713" s="16" t="s">
        <v>5337</v>
      </c>
      <c r="H4713" s="1"/>
      <c r="J4713"/>
      <c r="AC4713" s="5" t="e">
        <f>VLOOKUP(Table1[[#This Row],[Expense Report]],#REF!,3, 0)</f>
        <v>#REF!</v>
      </c>
      <c r="AD4713" t="s">
        <v>13229</v>
      </c>
      <c r="AE4713" t="s">
        <v>475</v>
      </c>
      <c r="AF4713" t="e">
        <f>MONTH(Table1[[#This Row],[Date Sent]])</f>
        <v>#REF!</v>
      </c>
      <c r="AG4713" t="e">
        <f>YEAR(Table1[[#This Row],[Date Sent]])</f>
        <v>#REF!</v>
      </c>
      <c r="AH4713"/>
    </row>
    <row r="4714" spans="1:34" x14ac:dyDescent="0.2">
      <c r="A4714" t="s">
        <v>585</v>
      </c>
      <c r="B4714" t="s">
        <v>5336</v>
      </c>
      <c r="C4714" s="1">
        <v>12.23</v>
      </c>
      <c r="D4714" s="5">
        <v>45210</v>
      </c>
      <c r="E4714" t="s">
        <v>21</v>
      </c>
      <c r="F4714" t="s">
        <v>39</v>
      </c>
      <c r="G4714" s="16" t="s">
        <v>5338</v>
      </c>
      <c r="H4714" s="1"/>
      <c r="J4714"/>
      <c r="AC4714" s="5" t="e">
        <f>VLOOKUP(Table1[[#This Row],[Expense Report]],#REF!,3, 0)</f>
        <v>#REF!</v>
      </c>
      <c r="AD4714" t="s">
        <v>13229</v>
      </c>
      <c r="AE4714" t="s">
        <v>475</v>
      </c>
      <c r="AF4714" t="e">
        <f>MONTH(Table1[[#This Row],[Date Sent]])</f>
        <v>#REF!</v>
      </c>
      <c r="AG4714" t="e">
        <f>YEAR(Table1[[#This Row],[Date Sent]])</f>
        <v>#REF!</v>
      </c>
      <c r="AH4714"/>
    </row>
    <row r="4715" spans="1:34" x14ac:dyDescent="0.2">
      <c r="A4715" t="s">
        <v>585</v>
      </c>
      <c r="B4715" t="s">
        <v>5336</v>
      </c>
      <c r="C4715" s="1">
        <v>10.95</v>
      </c>
      <c r="D4715" s="5">
        <v>45212</v>
      </c>
      <c r="E4715" t="s">
        <v>25</v>
      </c>
      <c r="F4715" t="s">
        <v>39</v>
      </c>
      <c r="G4715" s="16" t="s">
        <v>5339</v>
      </c>
      <c r="H4715" s="1"/>
      <c r="J4715"/>
      <c r="AC4715" s="5" t="e">
        <f>VLOOKUP(Table1[[#This Row],[Expense Report]],#REF!,3, 0)</f>
        <v>#REF!</v>
      </c>
      <c r="AD4715" t="s">
        <v>13229</v>
      </c>
      <c r="AE4715" t="s">
        <v>475</v>
      </c>
      <c r="AF4715" t="e">
        <f>MONTH(Table1[[#This Row],[Date Sent]])</f>
        <v>#REF!</v>
      </c>
      <c r="AG4715" t="e">
        <f>YEAR(Table1[[#This Row],[Date Sent]])</f>
        <v>#REF!</v>
      </c>
      <c r="AH4715"/>
    </row>
    <row r="4716" spans="1:34" x14ac:dyDescent="0.2">
      <c r="A4716" t="s">
        <v>585</v>
      </c>
      <c r="B4716" t="s">
        <v>5336</v>
      </c>
      <c r="C4716" s="1">
        <v>12</v>
      </c>
      <c r="D4716" s="5">
        <v>45215</v>
      </c>
      <c r="E4716" t="s">
        <v>13</v>
      </c>
      <c r="F4716" t="s">
        <v>5</v>
      </c>
      <c r="G4716" s="16" t="s">
        <v>5340</v>
      </c>
      <c r="H4716" s="1"/>
      <c r="J4716"/>
      <c r="AC4716" s="5" t="e">
        <f>VLOOKUP(Table1[[#This Row],[Expense Report]],#REF!,3, 0)</f>
        <v>#REF!</v>
      </c>
      <c r="AD4716" t="s">
        <v>13229</v>
      </c>
      <c r="AE4716" t="s">
        <v>475</v>
      </c>
      <c r="AF4716" t="e">
        <f>MONTH(Table1[[#This Row],[Date Sent]])</f>
        <v>#REF!</v>
      </c>
      <c r="AG4716" t="e">
        <f>YEAR(Table1[[#This Row],[Date Sent]])</f>
        <v>#REF!</v>
      </c>
      <c r="AH4716"/>
    </row>
    <row r="4717" spans="1:34" x14ac:dyDescent="0.2">
      <c r="A4717" t="s">
        <v>585</v>
      </c>
      <c r="B4717" t="s">
        <v>5336</v>
      </c>
      <c r="C4717" s="1">
        <v>20.83</v>
      </c>
      <c r="D4717" s="5">
        <v>45245</v>
      </c>
      <c r="E4717" t="s">
        <v>25</v>
      </c>
      <c r="F4717" t="s">
        <v>17</v>
      </c>
      <c r="G4717" s="16" t="s">
        <v>5341</v>
      </c>
      <c r="H4717" s="1"/>
      <c r="J4717"/>
      <c r="AC4717" s="5" t="e">
        <f>VLOOKUP(Table1[[#This Row],[Expense Report]],#REF!,3, 0)</f>
        <v>#REF!</v>
      </c>
      <c r="AD4717" t="s">
        <v>13229</v>
      </c>
      <c r="AE4717" t="s">
        <v>475</v>
      </c>
      <c r="AF4717" t="e">
        <f>MONTH(Table1[[#This Row],[Date Sent]])</f>
        <v>#REF!</v>
      </c>
      <c r="AG4717" t="e">
        <f>YEAR(Table1[[#This Row],[Date Sent]])</f>
        <v>#REF!</v>
      </c>
      <c r="AH4717"/>
    </row>
    <row r="4718" spans="1:34" x14ac:dyDescent="0.2">
      <c r="A4718" t="s">
        <v>585</v>
      </c>
      <c r="B4718" t="s">
        <v>5336</v>
      </c>
      <c r="C4718" s="1">
        <v>169.98</v>
      </c>
      <c r="D4718" s="5">
        <v>45246</v>
      </c>
      <c r="E4718" t="s">
        <v>25</v>
      </c>
      <c r="F4718" t="s">
        <v>33</v>
      </c>
      <c r="G4718" s="16" t="s">
        <v>5342</v>
      </c>
      <c r="H4718" s="1"/>
      <c r="J4718"/>
      <c r="AC4718" s="5" t="e">
        <f>VLOOKUP(Table1[[#This Row],[Expense Report]],#REF!,3, 0)</f>
        <v>#REF!</v>
      </c>
      <c r="AD4718" t="s">
        <v>13229</v>
      </c>
      <c r="AE4718" t="s">
        <v>475</v>
      </c>
      <c r="AF4718" t="e">
        <f>MONTH(Table1[[#This Row],[Date Sent]])</f>
        <v>#REF!</v>
      </c>
      <c r="AG4718" t="e">
        <f>YEAR(Table1[[#This Row],[Date Sent]])</f>
        <v>#REF!</v>
      </c>
      <c r="AH4718"/>
    </row>
    <row r="4719" spans="1:34" x14ac:dyDescent="0.2">
      <c r="A4719" t="s">
        <v>585</v>
      </c>
      <c r="B4719" t="s">
        <v>5336</v>
      </c>
      <c r="C4719" s="1">
        <v>289.48</v>
      </c>
      <c r="D4719" s="5">
        <v>45246</v>
      </c>
      <c r="E4719" t="s">
        <v>55</v>
      </c>
      <c r="F4719" t="s">
        <v>33</v>
      </c>
      <c r="G4719" s="16" t="s">
        <v>5343</v>
      </c>
      <c r="H4719" s="1"/>
      <c r="J4719"/>
      <c r="AC4719" s="5" t="e">
        <f>VLOOKUP(Table1[[#This Row],[Expense Report]],#REF!,3, 0)</f>
        <v>#REF!</v>
      </c>
      <c r="AD4719" t="s">
        <v>13229</v>
      </c>
      <c r="AE4719" t="s">
        <v>475</v>
      </c>
      <c r="AF4719" t="e">
        <f>MONTH(Table1[[#This Row],[Date Sent]])</f>
        <v>#REF!</v>
      </c>
      <c r="AG4719" t="e">
        <f>YEAR(Table1[[#This Row],[Date Sent]])</f>
        <v>#REF!</v>
      </c>
      <c r="AH4719"/>
    </row>
    <row r="4720" spans="1:34" x14ac:dyDescent="0.2">
      <c r="A4720" t="s">
        <v>585</v>
      </c>
      <c r="B4720" t="s">
        <v>5336</v>
      </c>
      <c r="C4720" s="1">
        <v>201.9</v>
      </c>
      <c r="D4720" s="5">
        <v>45248</v>
      </c>
      <c r="E4720" t="s">
        <v>25</v>
      </c>
      <c r="F4720" t="s">
        <v>33</v>
      </c>
      <c r="G4720" s="16" t="s">
        <v>5344</v>
      </c>
      <c r="H4720" s="1"/>
      <c r="J4720"/>
      <c r="AC4720" s="5" t="e">
        <f>VLOOKUP(Table1[[#This Row],[Expense Report]],#REF!,3, 0)</f>
        <v>#REF!</v>
      </c>
      <c r="AD4720" t="s">
        <v>13229</v>
      </c>
      <c r="AE4720" t="s">
        <v>475</v>
      </c>
      <c r="AF4720" t="e">
        <f>MONTH(Table1[[#This Row],[Date Sent]])</f>
        <v>#REF!</v>
      </c>
      <c r="AG4720" t="e">
        <f>YEAR(Table1[[#This Row],[Date Sent]])</f>
        <v>#REF!</v>
      </c>
      <c r="AH4720"/>
    </row>
    <row r="4721" spans="1:34" x14ac:dyDescent="0.2">
      <c r="A4721" t="s">
        <v>585</v>
      </c>
      <c r="B4721" t="s">
        <v>5336</v>
      </c>
      <c r="C4721" s="1">
        <v>188.33</v>
      </c>
      <c r="D4721" s="5">
        <v>45252</v>
      </c>
      <c r="E4721" t="s">
        <v>23</v>
      </c>
      <c r="F4721" t="s">
        <v>15</v>
      </c>
      <c r="G4721" s="16" t="s">
        <v>5345</v>
      </c>
      <c r="H4721" s="1"/>
      <c r="J4721"/>
      <c r="AC4721" s="5" t="e">
        <f>VLOOKUP(Table1[[#This Row],[Expense Report]],#REF!,3, 0)</f>
        <v>#REF!</v>
      </c>
      <c r="AD4721" t="s">
        <v>13229</v>
      </c>
      <c r="AE4721" t="s">
        <v>475</v>
      </c>
      <c r="AF4721" t="e">
        <f>MONTH(Table1[[#This Row],[Date Sent]])</f>
        <v>#REF!</v>
      </c>
      <c r="AG4721" t="e">
        <f>YEAR(Table1[[#This Row],[Date Sent]])</f>
        <v>#REF!</v>
      </c>
      <c r="AH4721"/>
    </row>
    <row r="4722" spans="1:34" x14ac:dyDescent="0.2">
      <c r="A4722" t="s">
        <v>585</v>
      </c>
      <c r="B4722" t="s">
        <v>5336</v>
      </c>
      <c r="C4722" s="1">
        <v>54.85</v>
      </c>
      <c r="D4722" s="5">
        <v>45255</v>
      </c>
      <c r="E4722" t="s">
        <v>8</v>
      </c>
      <c r="F4722" t="s">
        <v>17</v>
      </c>
      <c r="G4722" s="16" t="s">
        <v>5346</v>
      </c>
      <c r="H4722" s="1"/>
      <c r="J4722"/>
      <c r="AC4722" s="5" t="e">
        <f>VLOOKUP(Table1[[#This Row],[Expense Report]],#REF!,3, 0)</f>
        <v>#REF!</v>
      </c>
      <c r="AD4722" t="s">
        <v>13229</v>
      </c>
      <c r="AE4722" t="s">
        <v>475</v>
      </c>
      <c r="AF4722" t="e">
        <f>MONTH(Table1[[#This Row],[Date Sent]])</f>
        <v>#REF!</v>
      </c>
      <c r="AG4722" t="e">
        <f>YEAR(Table1[[#This Row],[Date Sent]])</f>
        <v>#REF!</v>
      </c>
      <c r="AH4722"/>
    </row>
    <row r="4723" spans="1:34" x14ac:dyDescent="0.2">
      <c r="A4723" t="s">
        <v>585</v>
      </c>
      <c r="B4723" t="s">
        <v>5336</v>
      </c>
      <c r="C4723" s="1">
        <v>41.05</v>
      </c>
      <c r="D4723" s="5">
        <v>45265</v>
      </c>
      <c r="E4723" t="s">
        <v>8</v>
      </c>
      <c r="F4723" t="s">
        <v>33</v>
      </c>
      <c r="G4723" s="16" t="s">
        <v>5347</v>
      </c>
      <c r="H4723" s="1"/>
      <c r="J4723"/>
      <c r="AC4723" s="5" t="e">
        <f>VLOOKUP(Table1[[#This Row],[Expense Report]],#REF!,3, 0)</f>
        <v>#REF!</v>
      </c>
      <c r="AD4723" t="s">
        <v>13229</v>
      </c>
      <c r="AE4723" t="s">
        <v>475</v>
      </c>
      <c r="AF4723" t="e">
        <f>MONTH(Table1[[#This Row],[Date Sent]])</f>
        <v>#REF!</v>
      </c>
      <c r="AG4723" t="e">
        <f>YEAR(Table1[[#This Row],[Date Sent]])</f>
        <v>#REF!</v>
      </c>
      <c r="AH4723"/>
    </row>
    <row r="4724" spans="1:34" x14ac:dyDescent="0.2">
      <c r="A4724" t="s">
        <v>585</v>
      </c>
      <c r="B4724" t="s">
        <v>5336</v>
      </c>
      <c r="C4724" s="1">
        <v>37.21</v>
      </c>
      <c r="D4724" s="5">
        <v>45266</v>
      </c>
      <c r="E4724" t="s">
        <v>13</v>
      </c>
      <c r="F4724" t="s">
        <v>33</v>
      </c>
      <c r="G4724" s="16" t="s">
        <v>928</v>
      </c>
      <c r="H4724" s="1"/>
      <c r="J4724"/>
      <c r="AC4724" s="5" t="e">
        <f>VLOOKUP(Table1[[#This Row],[Expense Report]],#REF!,3, 0)</f>
        <v>#REF!</v>
      </c>
      <c r="AD4724" t="s">
        <v>13229</v>
      </c>
      <c r="AE4724" t="s">
        <v>475</v>
      </c>
      <c r="AF4724" t="e">
        <f>MONTH(Table1[[#This Row],[Date Sent]])</f>
        <v>#REF!</v>
      </c>
      <c r="AG4724" t="e">
        <f>YEAR(Table1[[#This Row],[Date Sent]])</f>
        <v>#REF!</v>
      </c>
      <c r="AH4724"/>
    </row>
    <row r="4725" spans="1:34" x14ac:dyDescent="0.2">
      <c r="A4725" t="s">
        <v>585</v>
      </c>
      <c r="B4725" t="s">
        <v>5336</v>
      </c>
      <c r="C4725" s="1">
        <v>98.12</v>
      </c>
      <c r="D4725" s="5">
        <v>45272</v>
      </c>
      <c r="E4725" t="s">
        <v>24</v>
      </c>
      <c r="F4725" t="s">
        <v>6</v>
      </c>
      <c r="G4725" s="16" t="s">
        <v>5348</v>
      </c>
      <c r="H4725" s="1"/>
      <c r="J4725"/>
      <c r="AC4725" s="5" t="e">
        <f>VLOOKUP(Table1[[#This Row],[Expense Report]],#REF!,3, 0)</f>
        <v>#REF!</v>
      </c>
      <c r="AD4725" t="s">
        <v>13229</v>
      </c>
      <c r="AE4725" t="s">
        <v>475</v>
      </c>
      <c r="AF4725" t="e">
        <f>MONTH(Table1[[#This Row],[Date Sent]])</f>
        <v>#REF!</v>
      </c>
      <c r="AG4725" t="e">
        <f>YEAR(Table1[[#This Row],[Date Sent]])</f>
        <v>#REF!</v>
      </c>
      <c r="AH4725"/>
    </row>
    <row r="4726" spans="1:34" x14ac:dyDescent="0.2">
      <c r="A4726" t="s">
        <v>585</v>
      </c>
      <c r="B4726" t="s">
        <v>5336</v>
      </c>
      <c r="C4726" s="1">
        <v>12</v>
      </c>
      <c r="D4726" s="5">
        <v>45281</v>
      </c>
      <c r="E4726" t="s">
        <v>8</v>
      </c>
      <c r="F4726" t="s">
        <v>5</v>
      </c>
      <c r="G4726" s="16" t="s">
        <v>5349</v>
      </c>
      <c r="H4726" s="1"/>
      <c r="J4726"/>
      <c r="AC4726" s="5" t="e">
        <f>VLOOKUP(Table1[[#This Row],[Expense Report]],#REF!,3, 0)</f>
        <v>#REF!</v>
      </c>
      <c r="AD4726" t="s">
        <v>13229</v>
      </c>
      <c r="AE4726" t="s">
        <v>475</v>
      </c>
      <c r="AF4726" t="e">
        <f>MONTH(Table1[[#This Row],[Date Sent]])</f>
        <v>#REF!</v>
      </c>
      <c r="AG4726" t="e">
        <f>YEAR(Table1[[#This Row],[Date Sent]])</f>
        <v>#REF!</v>
      </c>
      <c r="AH4726"/>
    </row>
    <row r="4727" spans="1:34" x14ac:dyDescent="0.2">
      <c r="A4727" t="s">
        <v>585</v>
      </c>
      <c r="B4727" t="s">
        <v>5336</v>
      </c>
      <c r="C4727" s="1">
        <v>17</v>
      </c>
      <c r="D4727" s="5">
        <v>45281</v>
      </c>
      <c r="E4727" t="s">
        <v>8</v>
      </c>
      <c r="F4727" t="s">
        <v>5</v>
      </c>
      <c r="G4727" s="16" t="s">
        <v>5350</v>
      </c>
      <c r="H4727" s="1"/>
      <c r="J4727"/>
      <c r="AC4727" s="5" t="e">
        <f>VLOOKUP(Table1[[#This Row],[Expense Report]],#REF!,3, 0)</f>
        <v>#REF!</v>
      </c>
      <c r="AD4727" t="s">
        <v>13229</v>
      </c>
      <c r="AE4727" t="s">
        <v>475</v>
      </c>
      <c r="AF4727" t="e">
        <f>MONTH(Table1[[#This Row],[Date Sent]])</f>
        <v>#REF!</v>
      </c>
      <c r="AG4727" t="e">
        <f>YEAR(Table1[[#This Row],[Date Sent]])</f>
        <v>#REF!</v>
      </c>
      <c r="AH4727"/>
    </row>
    <row r="4728" spans="1:34" x14ac:dyDescent="0.2">
      <c r="A4728" t="s">
        <v>585</v>
      </c>
      <c r="B4728" t="s">
        <v>5336</v>
      </c>
      <c r="C4728" s="1">
        <v>29.76</v>
      </c>
      <c r="D4728" s="5">
        <v>45303</v>
      </c>
      <c r="E4728" t="s">
        <v>25</v>
      </c>
      <c r="F4728" t="s">
        <v>39</v>
      </c>
      <c r="G4728" s="16" t="s">
        <v>5351</v>
      </c>
      <c r="H4728" s="1"/>
      <c r="J4728"/>
      <c r="AC4728" s="5" t="e">
        <f>VLOOKUP(Table1[[#This Row],[Expense Report]],#REF!,3, 0)</f>
        <v>#REF!</v>
      </c>
      <c r="AD4728" t="s">
        <v>13229</v>
      </c>
      <c r="AE4728" t="s">
        <v>475</v>
      </c>
      <c r="AF4728" t="e">
        <f>MONTH(Table1[[#This Row],[Date Sent]])</f>
        <v>#REF!</v>
      </c>
      <c r="AG4728" t="e">
        <f>YEAR(Table1[[#This Row],[Date Sent]])</f>
        <v>#REF!</v>
      </c>
      <c r="AH4728"/>
    </row>
    <row r="4729" spans="1:34" x14ac:dyDescent="0.2">
      <c r="A4729" t="s">
        <v>585</v>
      </c>
      <c r="B4729" t="s">
        <v>5336</v>
      </c>
      <c r="C4729" s="1">
        <v>504.94</v>
      </c>
      <c r="D4729" s="5">
        <v>45311</v>
      </c>
      <c r="E4729" t="s">
        <v>14</v>
      </c>
      <c r="F4729" t="s">
        <v>15</v>
      </c>
      <c r="G4729" s="16" t="s">
        <v>5352</v>
      </c>
      <c r="H4729" s="1"/>
      <c r="J4729"/>
      <c r="AC4729" s="5" t="e">
        <f>VLOOKUP(Table1[[#This Row],[Expense Report]],#REF!,3, 0)</f>
        <v>#REF!</v>
      </c>
      <c r="AD4729" t="s">
        <v>13229</v>
      </c>
      <c r="AE4729" t="s">
        <v>475</v>
      </c>
      <c r="AF4729" t="e">
        <f>MONTH(Table1[[#This Row],[Date Sent]])</f>
        <v>#REF!</v>
      </c>
      <c r="AG4729" t="e">
        <f>YEAR(Table1[[#This Row],[Date Sent]])</f>
        <v>#REF!</v>
      </c>
      <c r="AH4729"/>
    </row>
    <row r="4730" spans="1:34" x14ac:dyDescent="0.2">
      <c r="A4730" t="s">
        <v>585</v>
      </c>
      <c r="B4730" t="s">
        <v>5336</v>
      </c>
      <c r="C4730" s="1">
        <v>488.8</v>
      </c>
      <c r="D4730" s="5">
        <v>45311</v>
      </c>
      <c r="E4730" t="s">
        <v>10</v>
      </c>
      <c r="F4730" t="s">
        <v>33</v>
      </c>
      <c r="G4730" s="16" t="s">
        <v>1202</v>
      </c>
      <c r="H4730" s="1"/>
      <c r="J4730"/>
      <c r="AC4730" s="5" t="e">
        <f>VLOOKUP(Table1[[#This Row],[Expense Report]],#REF!,3, 0)</f>
        <v>#REF!</v>
      </c>
      <c r="AD4730" t="s">
        <v>13229</v>
      </c>
      <c r="AE4730" t="s">
        <v>475</v>
      </c>
      <c r="AF4730" t="e">
        <f>MONTH(Table1[[#This Row],[Date Sent]])</f>
        <v>#REF!</v>
      </c>
      <c r="AG4730" t="e">
        <f>YEAR(Table1[[#This Row],[Date Sent]])</f>
        <v>#REF!</v>
      </c>
      <c r="AH4730"/>
    </row>
    <row r="4731" spans="1:34" x14ac:dyDescent="0.2">
      <c r="A4731" t="s">
        <v>585</v>
      </c>
      <c r="B4731" t="s">
        <v>5336</v>
      </c>
      <c r="C4731" s="1">
        <v>3.6</v>
      </c>
      <c r="D4731" s="5">
        <v>45318</v>
      </c>
      <c r="E4731" t="s">
        <v>25</v>
      </c>
      <c r="F4731" t="s">
        <v>39</v>
      </c>
      <c r="G4731" s="16" t="s">
        <v>5353</v>
      </c>
      <c r="H4731" s="1"/>
      <c r="J4731"/>
      <c r="AC4731" s="5" t="e">
        <f>VLOOKUP(Table1[[#This Row],[Expense Report]],#REF!,3, 0)</f>
        <v>#REF!</v>
      </c>
      <c r="AD4731" t="s">
        <v>13229</v>
      </c>
      <c r="AE4731" t="s">
        <v>475</v>
      </c>
      <c r="AF4731" t="e">
        <f>MONTH(Table1[[#This Row],[Date Sent]])</f>
        <v>#REF!</v>
      </c>
      <c r="AG4731" t="e">
        <f>YEAR(Table1[[#This Row],[Date Sent]])</f>
        <v>#REF!</v>
      </c>
      <c r="AH4731"/>
    </row>
    <row r="4732" spans="1:34" x14ac:dyDescent="0.2">
      <c r="A4732" t="s">
        <v>585</v>
      </c>
      <c r="B4732" t="s">
        <v>5336</v>
      </c>
      <c r="C4732" s="1">
        <v>38.79</v>
      </c>
      <c r="D4732" s="5">
        <v>45318</v>
      </c>
      <c r="E4732" t="s">
        <v>25</v>
      </c>
      <c r="F4732" t="s">
        <v>39</v>
      </c>
      <c r="G4732" s="16" t="s">
        <v>3006</v>
      </c>
      <c r="H4732" s="1"/>
      <c r="J4732"/>
      <c r="AC4732" s="5" t="e">
        <f>VLOOKUP(Table1[[#This Row],[Expense Report]],#REF!,3, 0)</f>
        <v>#REF!</v>
      </c>
      <c r="AD4732" t="s">
        <v>13229</v>
      </c>
      <c r="AE4732" t="s">
        <v>475</v>
      </c>
      <c r="AF4732" t="e">
        <f>MONTH(Table1[[#This Row],[Date Sent]])</f>
        <v>#REF!</v>
      </c>
      <c r="AG4732" t="e">
        <f>YEAR(Table1[[#This Row],[Date Sent]])</f>
        <v>#REF!</v>
      </c>
      <c r="AH4732"/>
    </row>
    <row r="4733" spans="1:34" x14ac:dyDescent="0.2">
      <c r="A4733" t="s">
        <v>585</v>
      </c>
      <c r="B4733" t="s">
        <v>5336</v>
      </c>
      <c r="C4733" s="1">
        <v>76.739999999999995</v>
      </c>
      <c r="D4733" s="5">
        <v>45318</v>
      </c>
      <c r="E4733" t="s">
        <v>25</v>
      </c>
      <c r="F4733" t="s">
        <v>39</v>
      </c>
      <c r="G4733" s="16" t="s">
        <v>39</v>
      </c>
      <c r="H4733" s="1"/>
      <c r="J4733"/>
      <c r="AC4733" s="5" t="e">
        <f>VLOOKUP(Table1[[#This Row],[Expense Report]],#REF!,3, 0)</f>
        <v>#REF!</v>
      </c>
      <c r="AD4733" t="s">
        <v>13229</v>
      </c>
      <c r="AE4733" t="s">
        <v>475</v>
      </c>
      <c r="AF4733" t="e">
        <f>MONTH(Table1[[#This Row],[Date Sent]])</f>
        <v>#REF!</v>
      </c>
      <c r="AG4733" t="e">
        <f>YEAR(Table1[[#This Row],[Date Sent]])</f>
        <v>#REF!</v>
      </c>
      <c r="AH4733"/>
    </row>
    <row r="4734" spans="1:34" x14ac:dyDescent="0.2">
      <c r="A4734" t="s">
        <v>585</v>
      </c>
      <c r="B4734" t="s">
        <v>5336</v>
      </c>
      <c r="C4734" s="1">
        <v>-69.08</v>
      </c>
      <c r="D4734" s="5">
        <v>45318</v>
      </c>
      <c r="E4734" t="s">
        <v>21</v>
      </c>
      <c r="F4734" t="s">
        <v>33</v>
      </c>
      <c r="G4734" s="16" t="s">
        <v>5354</v>
      </c>
      <c r="H4734" s="1"/>
      <c r="J4734"/>
      <c r="AC4734" s="5" t="e">
        <f>VLOOKUP(Table1[[#This Row],[Expense Report]],#REF!,3, 0)</f>
        <v>#REF!</v>
      </c>
      <c r="AD4734" t="s">
        <v>13229</v>
      </c>
      <c r="AE4734" t="s">
        <v>475</v>
      </c>
      <c r="AF4734" t="e">
        <f>MONTH(Table1[[#This Row],[Date Sent]])</f>
        <v>#REF!</v>
      </c>
      <c r="AG4734" t="e">
        <f>YEAR(Table1[[#This Row],[Date Sent]])</f>
        <v>#REF!</v>
      </c>
      <c r="AH4734"/>
    </row>
    <row r="4735" spans="1:34" x14ac:dyDescent="0.2">
      <c r="A4735" t="s">
        <v>585</v>
      </c>
      <c r="B4735" t="s">
        <v>5336</v>
      </c>
      <c r="C4735" s="1">
        <v>86.94</v>
      </c>
      <c r="D4735" s="5">
        <v>45320</v>
      </c>
      <c r="E4735" t="s">
        <v>25</v>
      </c>
      <c r="F4735" t="s">
        <v>17</v>
      </c>
      <c r="G4735" s="16" t="s">
        <v>5355</v>
      </c>
      <c r="H4735" s="1"/>
      <c r="J4735"/>
      <c r="AC4735" s="5" t="e">
        <f>VLOOKUP(Table1[[#This Row],[Expense Report]],#REF!,3, 0)</f>
        <v>#REF!</v>
      </c>
      <c r="AD4735" t="s">
        <v>13229</v>
      </c>
      <c r="AE4735" t="s">
        <v>475</v>
      </c>
      <c r="AF4735" t="e">
        <f>MONTH(Table1[[#This Row],[Date Sent]])</f>
        <v>#REF!</v>
      </c>
      <c r="AG4735" t="e">
        <f>YEAR(Table1[[#This Row],[Date Sent]])</f>
        <v>#REF!</v>
      </c>
      <c r="AH4735"/>
    </row>
    <row r="4736" spans="1:34" x14ac:dyDescent="0.2">
      <c r="A4736" t="s">
        <v>585</v>
      </c>
      <c r="B4736" t="s">
        <v>5336</v>
      </c>
      <c r="C4736" s="1">
        <v>12</v>
      </c>
      <c r="D4736" s="5">
        <v>45321</v>
      </c>
      <c r="E4736" t="s">
        <v>13</v>
      </c>
      <c r="F4736" t="s">
        <v>33</v>
      </c>
      <c r="G4736" s="16" t="s">
        <v>5356</v>
      </c>
      <c r="H4736" s="1"/>
      <c r="J4736"/>
      <c r="AC4736" s="5" t="e">
        <f>VLOOKUP(Table1[[#This Row],[Expense Report]],#REF!,3, 0)</f>
        <v>#REF!</v>
      </c>
      <c r="AD4736" t="s">
        <v>13229</v>
      </c>
      <c r="AE4736" t="s">
        <v>475</v>
      </c>
      <c r="AF4736" t="e">
        <f>MONTH(Table1[[#This Row],[Date Sent]])</f>
        <v>#REF!</v>
      </c>
      <c r="AG4736" t="e">
        <f>YEAR(Table1[[#This Row],[Date Sent]])</f>
        <v>#REF!</v>
      </c>
      <c r="AH4736"/>
    </row>
    <row r="4737" spans="1:34" x14ac:dyDescent="0.2">
      <c r="A4737" t="s">
        <v>585</v>
      </c>
      <c r="B4737" t="s">
        <v>5336</v>
      </c>
      <c r="C4737" s="1">
        <v>129.86000000000001</v>
      </c>
      <c r="D4737" s="5">
        <v>45331</v>
      </c>
      <c r="E4737" t="s">
        <v>25</v>
      </c>
      <c r="F4737" t="s">
        <v>33</v>
      </c>
      <c r="G4737" s="16" t="s">
        <v>5357</v>
      </c>
      <c r="H4737" s="1"/>
      <c r="J4737"/>
      <c r="AC4737" s="5" t="e">
        <f>VLOOKUP(Table1[[#This Row],[Expense Report]],#REF!,3, 0)</f>
        <v>#REF!</v>
      </c>
      <c r="AD4737" t="s">
        <v>13229</v>
      </c>
      <c r="AE4737" t="s">
        <v>475</v>
      </c>
      <c r="AF4737" t="e">
        <f>MONTH(Table1[[#This Row],[Date Sent]])</f>
        <v>#REF!</v>
      </c>
      <c r="AG4737" t="e">
        <f>YEAR(Table1[[#This Row],[Date Sent]])</f>
        <v>#REF!</v>
      </c>
      <c r="AH4737"/>
    </row>
    <row r="4738" spans="1:34" x14ac:dyDescent="0.2">
      <c r="A4738" t="s">
        <v>585</v>
      </c>
      <c r="B4738" t="s">
        <v>5336</v>
      </c>
      <c r="C4738" s="1">
        <v>120.56</v>
      </c>
      <c r="D4738" s="5">
        <v>45336</v>
      </c>
      <c r="E4738" t="s">
        <v>25</v>
      </c>
      <c r="F4738" t="s">
        <v>39</v>
      </c>
      <c r="G4738" s="16" t="s">
        <v>5358</v>
      </c>
      <c r="H4738" s="1"/>
      <c r="J4738"/>
      <c r="AC4738" s="5" t="e">
        <f>VLOOKUP(Table1[[#This Row],[Expense Report]],#REF!,3, 0)</f>
        <v>#REF!</v>
      </c>
      <c r="AD4738" t="s">
        <v>13229</v>
      </c>
      <c r="AE4738" t="s">
        <v>475</v>
      </c>
      <c r="AF4738" t="e">
        <f>MONTH(Table1[[#This Row],[Date Sent]])</f>
        <v>#REF!</v>
      </c>
      <c r="AG4738" t="e">
        <f>YEAR(Table1[[#This Row],[Date Sent]])</f>
        <v>#REF!</v>
      </c>
      <c r="AH4738"/>
    </row>
    <row r="4739" spans="1:34" x14ac:dyDescent="0.2">
      <c r="A4739" t="s">
        <v>585</v>
      </c>
      <c r="B4739" t="s">
        <v>5336</v>
      </c>
      <c r="C4739" s="1">
        <v>380.78</v>
      </c>
      <c r="D4739" s="5">
        <v>45338</v>
      </c>
      <c r="E4739" t="s">
        <v>25</v>
      </c>
      <c r="F4739" t="s">
        <v>33</v>
      </c>
      <c r="G4739" s="16" t="s">
        <v>5359</v>
      </c>
      <c r="H4739" s="1"/>
      <c r="J4739"/>
      <c r="AC4739" s="5" t="e">
        <f>VLOOKUP(Table1[[#This Row],[Expense Report]],#REF!,3, 0)</f>
        <v>#REF!</v>
      </c>
      <c r="AD4739" t="s">
        <v>13229</v>
      </c>
      <c r="AE4739" t="s">
        <v>475</v>
      </c>
      <c r="AF4739" t="e">
        <f>MONTH(Table1[[#This Row],[Date Sent]])</f>
        <v>#REF!</v>
      </c>
      <c r="AG4739" t="e">
        <f>YEAR(Table1[[#This Row],[Date Sent]])</f>
        <v>#REF!</v>
      </c>
      <c r="AH4739"/>
    </row>
    <row r="4740" spans="1:34" x14ac:dyDescent="0.2">
      <c r="A4740" t="s">
        <v>585</v>
      </c>
      <c r="B4740" t="s">
        <v>5336</v>
      </c>
      <c r="C4740" s="1">
        <v>122.58</v>
      </c>
      <c r="D4740" s="5">
        <v>45339</v>
      </c>
      <c r="E4740" t="s">
        <v>25</v>
      </c>
      <c r="F4740" t="s">
        <v>21</v>
      </c>
      <c r="G4740" s="16" t="s">
        <v>5360</v>
      </c>
      <c r="H4740" s="1"/>
      <c r="J4740"/>
      <c r="AC4740" s="5" t="e">
        <f>VLOOKUP(Table1[[#This Row],[Expense Report]],#REF!,3, 0)</f>
        <v>#REF!</v>
      </c>
      <c r="AD4740" t="s">
        <v>13229</v>
      </c>
      <c r="AE4740" t="s">
        <v>475</v>
      </c>
      <c r="AF4740" t="e">
        <f>MONTH(Table1[[#This Row],[Date Sent]])</f>
        <v>#REF!</v>
      </c>
      <c r="AG4740" t="e">
        <f>YEAR(Table1[[#This Row],[Date Sent]])</f>
        <v>#REF!</v>
      </c>
      <c r="AH4740"/>
    </row>
    <row r="4741" spans="1:34" x14ac:dyDescent="0.2">
      <c r="A4741" t="s">
        <v>585</v>
      </c>
      <c r="B4741" t="s">
        <v>5336</v>
      </c>
      <c r="C4741" s="1">
        <v>289.92</v>
      </c>
      <c r="D4741" s="5">
        <v>45341</v>
      </c>
      <c r="E4741" t="s">
        <v>25</v>
      </c>
      <c r="F4741" t="s">
        <v>39</v>
      </c>
      <c r="G4741" s="16" t="s">
        <v>5361</v>
      </c>
      <c r="H4741" s="1"/>
      <c r="J4741"/>
      <c r="AC4741" s="5" t="e">
        <f>VLOOKUP(Table1[[#This Row],[Expense Report]],#REF!,3, 0)</f>
        <v>#REF!</v>
      </c>
      <c r="AD4741" t="s">
        <v>13229</v>
      </c>
      <c r="AE4741" t="s">
        <v>475</v>
      </c>
      <c r="AF4741" t="e">
        <f>MONTH(Table1[[#This Row],[Date Sent]])</f>
        <v>#REF!</v>
      </c>
      <c r="AG4741" t="e">
        <f>YEAR(Table1[[#This Row],[Date Sent]])</f>
        <v>#REF!</v>
      </c>
      <c r="AH4741"/>
    </row>
    <row r="4742" spans="1:34" x14ac:dyDescent="0.2">
      <c r="A4742" t="s">
        <v>585</v>
      </c>
      <c r="B4742" t="s">
        <v>5336</v>
      </c>
      <c r="C4742" s="1">
        <v>84.2</v>
      </c>
      <c r="D4742" s="5">
        <v>45342</v>
      </c>
      <c r="E4742" t="s">
        <v>25</v>
      </c>
      <c r="F4742" t="s">
        <v>17</v>
      </c>
      <c r="G4742" s="16" t="s">
        <v>5341</v>
      </c>
      <c r="H4742" s="1"/>
      <c r="J4742"/>
      <c r="AC4742" s="5" t="e">
        <f>VLOOKUP(Table1[[#This Row],[Expense Report]],#REF!,3, 0)</f>
        <v>#REF!</v>
      </c>
      <c r="AD4742" t="s">
        <v>13229</v>
      </c>
      <c r="AE4742" t="s">
        <v>475</v>
      </c>
      <c r="AF4742" t="e">
        <f>MONTH(Table1[[#This Row],[Date Sent]])</f>
        <v>#REF!</v>
      </c>
      <c r="AG4742" t="e">
        <f>YEAR(Table1[[#This Row],[Date Sent]])</f>
        <v>#REF!</v>
      </c>
      <c r="AH4742"/>
    </row>
    <row r="4743" spans="1:34" x14ac:dyDescent="0.2">
      <c r="A4743" t="s">
        <v>585</v>
      </c>
      <c r="B4743" t="s">
        <v>5336</v>
      </c>
      <c r="C4743" s="1">
        <v>6.31</v>
      </c>
      <c r="D4743" s="5">
        <v>45342</v>
      </c>
      <c r="E4743" t="s">
        <v>25</v>
      </c>
      <c r="F4743" t="s">
        <v>39</v>
      </c>
      <c r="G4743" s="16" t="s">
        <v>5362</v>
      </c>
      <c r="H4743" s="1"/>
      <c r="J4743"/>
      <c r="AC4743" s="5" t="e">
        <f>VLOOKUP(Table1[[#This Row],[Expense Report]],#REF!,3, 0)</f>
        <v>#REF!</v>
      </c>
      <c r="AD4743" t="s">
        <v>13229</v>
      </c>
      <c r="AE4743" t="s">
        <v>475</v>
      </c>
      <c r="AF4743" t="e">
        <f>MONTH(Table1[[#This Row],[Date Sent]])</f>
        <v>#REF!</v>
      </c>
      <c r="AG4743" t="e">
        <f>YEAR(Table1[[#This Row],[Date Sent]])</f>
        <v>#REF!</v>
      </c>
      <c r="AH4743"/>
    </row>
    <row r="4744" spans="1:34" x14ac:dyDescent="0.2">
      <c r="A4744" t="s">
        <v>585</v>
      </c>
      <c r="B4744" t="s">
        <v>5336</v>
      </c>
      <c r="C4744" s="1">
        <v>130.51</v>
      </c>
      <c r="D4744" s="5">
        <v>45343</v>
      </c>
      <c r="E4744" t="s">
        <v>25</v>
      </c>
      <c r="F4744" t="s">
        <v>39</v>
      </c>
      <c r="G4744" s="16" t="s">
        <v>5363</v>
      </c>
      <c r="H4744" s="1"/>
      <c r="J4744"/>
      <c r="AC4744" s="5" t="e">
        <f>VLOOKUP(Table1[[#This Row],[Expense Report]],#REF!,3, 0)</f>
        <v>#REF!</v>
      </c>
      <c r="AD4744" t="s">
        <v>13229</v>
      </c>
      <c r="AE4744" t="s">
        <v>475</v>
      </c>
      <c r="AF4744" t="e">
        <f>MONTH(Table1[[#This Row],[Date Sent]])</f>
        <v>#REF!</v>
      </c>
      <c r="AG4744" t="e">
        <f>YEAR(Table1[[#This Row],[Date Sent]])</f>
        <v>#REF!</v>
      </c>
      <c r="AH4744"/>
    </row>
    <row r="4745" spans="1:34" x14ac:dyDescent="0.2">
      <c r="A4745" t="s">
        <v>585</v>
      </c>
      <c r="B4745" t="s">
        <v>5336</v>
      </c>
      <c r="C4745" s="1">
        <v>21.94</v>
      </c>
      <c r="D4745" s="5">
        <v>45343</v>
      </c>
      <c r="E4745" t="s">
        <v>25</v>
      </c>
      <c r="F4745" t="s">
        <v>33</v>
      </c>
      <c r="G4745" s="16" t="s">
        <v>5364</v>
      </c>
      <c r="H4745" s="1"/>
      <c r="J4745"/>
      <c r="AC4745" s="5" t="e">
        <f>VLOOKUP(Table1[[#This Row],[Expense Report]],#REF!,3, 0)</f>
        <v>#REF!</v>
      </c>
      <c r="AD4745" t="s">
        <v>13229</v>
      </c>
      <c r="AE4745" t="s">
        <v>475</v>
      </c>
      <c r="AF4745" t="e">
        <f>MONTH(Table1[[#This Row],[Date Sent]])</f>
        <v>#REF!</v>
      </c>
      <c r="AG4745" t="e">
        <f>YEAR(Table1[[#This Row],[Date Sent]])</f>
        <v>#REF!</v>
      </c>
      <c r="AH4745"/>
    </row>
    <row r="4746" spans="1:34" x14ac:dyDescent="0.2">
      <c r="A4746" t="s">
        <v>585</v>
      </c>
      <c r="B4746" t="s">
        <v>5336</v>
      </c>
      <c r="C4746" s="1">
        <v>17.21</v>
      </c>
      <c r="D4746" s="5">
        <v>45345</v>
      </c>
      <c r="E4746" t="s">
        <v>25</v>
      </c>
      <c r="F4746" t="s">
        <v>39</v>
      </c>
      <c r="G4746" s="16" t="s">
        <v>5365</v>
      </c>
      <c r="H4746" s="1"/>
      <c r="J4746"/>
      <c r="AC4746" s="5" t="e">
        <f>VLOOKUP(Table1[[#This Row],[Expense Report]],#REF!,3, 0)</f>
        <v>#REF!</v>
      </c>
      <c r="AD4746" t="s">
        <v>13229</v>
      </c>
      <c r="AE4746" t="s">
        <v>475</v>
      </c>
      <c r="AF4746" t="e">
        <f>MONTH(Table1[[#This Row],[Date Sent]])</f>
        <v>#REF!</v>
      </c>
      <c r="AG4746" t="e">
        <f>YEAR(Table1[[#This Row],[Date Sent]])</f>
        <v>#REF!</v>
      </c>
      <c r="AH4746"/>
    </row>
    <row r="4747" spans="1:34" x14ac:dyDescent="0.2">
      <c r="A4747" t="s">
        <v>585</v>
      </c>
      <c r="B4747" t="s">
        <v>5336</v>
      </c>
      <c r="C4747" s="1">
        <v>9.0500000000000007</v>
      </c>
      <c r="D4747" s="5">
        <v>45349</v>
      </c>
      <c r="E4747" t="s">
        <v>25</v>
      </c>
      <c r="F4747" t="s">
        <v>15</v>
      </c>
      <c r="G4747" s="16" t="s">
        <v>5366</v>
      </c>
      <c r="H4747" s="1"/>
      <c r="J4747"/>
      <c r="AC4747" s="5" t="e">
        <f>VLOOKUP(Table1[[#This Row],[Expense Report]],#REF!,3, 0)</f>
        <v>#REF!</v>
      </c>
      <c r="AD4747" t="s">
        <v>13229</v>
      </c>
      <c r="AE4747" t="s">
        <v>475</v>
      </c>
      <c r="AF4747" t="e">
        <f>MONTH(Table1[[#This Row],[Date Sent]])</f>
        <v>#REF!</v>
      </c>
      <c r="AG4747" t="e">
        <f>YEAR(Table1[[#This Row],[Date Sent]])</f>
        <v>#REF!</v>
      </c>
      <c r="AH4747"/>
    </row>
    <row r="4748" spans="1:34" x14ac:dyDescent="0.2">
      <c r="A4748" t="s">
        <v>585</v>
      </c>
      <c r="B4748" t="s">
        <v>5336</v>
      </c>
      <c r="C4748" s="1">
        <v>303.24</v>
      </c>
      <c r="D4748" s="5">
        <v>45351</v>
      </c>
      <c r="E4748" t="s">
        <v>25</v>
      </c>
      <c r="F4748" t="s">
        <v>33</v>
      </c>
      <c r="G4748" s="16" t="s">
        <v>5367</v>
      </c>
      <c r="H4748" s="1"/>
      <c r="J4748"/>
      <c r="AC4748" s="5" t="e">
        <f>VLOOKUP(Table1[[#This Row],[Expense Report]],#REF!,3, 0)</f>
        <v>#REF!</v>
      </c>
      <c r="AD4748" t="s">
        <v>13229</v>
      </c>
      <c r="AE4748" t="s">
        <v>475</v>
      </c>
      <c r="AF4748" t="e">
        <f>MONTH(Table1[[#This Row],[Date Sent]])</f>
        <v>#REF!</v>
      </c>
      <c r="AG4748" t="e">
        <f>YEAR(Table1[[#This Row],[Date Sent]])</f>
        <v>#REF!</v>
      </c>
      <c r="AH4748"/>
    </row>
    <row r="4749" spans="1:34" x14ac:dyDescent="0.2">
      <c r="A4749" t="s">
        <v>585</v>
      </c>
      <c r="B4749" t="s">
        <v>5336</v>
      </c>
      <c r="C4749" s="1">
        <v>19.16</v>
      </c>
      <c r="D4749" s="5">
        <v>45354</v>
      </c>
      <c r="E4749" t="s">
        <v>25</v>
      </c>
      <c r="F4749" t="s">
        <v>33</v>
      </c>
      <c r="G4749" s="16" t="s">
        <v>5342</v>
      </c>
      <c r="H4749" s="1"/>
      <c r="J4749"/>
      <c r="AC4749" s="5" t="e">
        <f>VLOOKUP(Table1[[#This Row],[Expense Report]],#REF!,3, 0)</f>
        <v>#REF!</v>
      </c>
      <c r="AD4749" t="s">
        <v>13229</v>
      </c>
      <c r="AE4749" t="s">
        <v>475</v>
      </c>
      <c r="AF4749" t="e">
        <f>MONTH(Table1[[#This Row],[Date Sent]])</f>
        <v>#REF!</v>
      </c>
      <c r="AG4749" t="e">
        <f>YEAR(Table1[[#This Row],[Date Sent]])</f>
        <v>#REF!</v>
      </c>
      <c r="AH4749"/>
    </row>
    <row r="4750" spans="1:34" x14ac:dyDescent="0.2">
      <c r="A4750" t="s">
        <v>451</v>
      </c>
      <c r="B4750" t="s">
        <v>5368</v>
      </c>
      <c r="C4750" s="1">
        <v>0.82</v>
      </c>
      <c r="D4750" s="5">
        <v>45341</v>
      </c>
      <c r="E4750" t="s">
        <v>20</v>
      </c>
      <c r="F4750" t="s">
        <v>40</v>
      </c>
      <c r="G4750" s="16" t="s">
        <v>5369</v>
      </c>
      <c r="H4750" s="1"/>
      <c r="J4750"/>
      <c r="AC4750" s="5" t="e">
        <f>VLOOKUP(Table1[[#This Row],[Expense Report]],#REF!,3, 0)</f>
        <v>#REF!</v>
      </c>
      <c r="AD4750" t="s">
        <v>14681</v>
      </c>
      <c r="AE4750" t="s">
        <v>475</v>
      </c>
      <c r="AF4750" t="e">
        <f>MONTH(Table1[[#This Row],[Date Sent]])</f>
        <v>#REF!</v>
      </c>
      <c r="AG4750" t="e">
        <f>YEAR(Table1[[#This Row],[Date Sent]])</f>
        <v>#REF!</v>
      </c>
      <c r="AH4750"/>
    </row>
    <row r="4751" spans="1:34" x14ac:dyDescent="0.2">
      <c r="A4751" t="s">
        <v>451</v>
      </c>
      <c r="B4751" t="s">
        <v>5368</v>
      </c>
      <c r="C4751" s="1">
        <v>11.97</v>
      </c>
      <c r="D4751" s="5">
        <v>45341</v>
      </c>
      <c r="E4751" t="s">
        <v>20</v>
      </c>
      <c r="F4751" t="s">
        <v>40</v>
      </c>
      <c r="G4751" s="16" t="s">
        <v>5370</v>
      </c>
      <c r="H4751" s="1"/>
      <c r="J4751"/>
      <c r="AC4751" s="5" t="e">
        <f>VLOOKUP(Table1[[#This Row],[Expense Report]],#REF!,3, 0)</f>
        <v>#REF!</v>
      </c>
      <c r="AD4751" t="s">
        <v>14681</v>
      </c>
      <c r="AE4751" t="s">
        <v>475</v>
      </c>
      <c r="AF4751" t="e">
        <f>MONTH(Table1[[#This Row],[Date Sent]])</f>
        <v>#REF!</v>
      </c>
      <c r="AG4751" t="e">
        <f>YEAR(Table1[[#This Row],[Date Sent]])</f>
        <v>#REF!</v>
      </c>
      <c r="AH4751"/>
    </row>
    <row r="4752" spans="1:34" x14ac:dyDescent="0.2">
      <c r="A4752" t="s">
        <v>451</v>
      </c>
      <c r="B4752" t="s">
        <v>5368</v>
      </c>
      <c r="C4752" s="1">
        <v>83.93</v>
      </c>
      <c r="D4752" s="5">
        <v>45350</v>
      </c>
      <c r="E4752" t="s">
        <v>21</v>
      </c>
      <c r="F4752" t="s">
        <v>15</v>
      </c>
      <c r="G4752" s="16" t="s">
        <v>5371</v>
      </c>
      <c r="H4752" s="1"/>
      <c r="J4752"/>
      <c r="AC4752" s="5" t="e">
        <f>VLOOKUP(Table1[[#This Row],[Expense Report]],#REF!,3, 0)</f>
        <v>#REF!</v>
      </c>
      <c r="AD4752" t="s">
        <v>14681</v>
      </c>
      <c r="AE4752" t="s">
        <v>475</v>
      </c>
      <c r="AF4752" t="e">
        <f>MONTH(Table1[[#This Row],[Date Sent]])</f>
        <v>#REF!</v>
      </c>
      <c r="AG4752" t="e">
        <f>YEAR(Table1[[#This Row],[Date Sent]])</f>
        <v>#REF!</v>
      </c>
      <c r="AH4752"/>
    </row>
    <row r="4753" spans="1:34" x14ac:dyDescent="0.2">
      <c r="A4753" t="s">
        <v>451</v>
      </c>
      <c r="B4753" t="s">
        <v>5368</v>
      </c>
      <c r="C4753" s="1">
        <v>21</v>
      </c>
      <c r="D4753" s="5">
        <v>45350</v>
      </c>
      <c r="E4753" t="s">
        <v>24</v>
      </c>
      <c r="F4753" t="s">
        <v>18</v>
      </c>
      <c r="G4753" s="16" t="s">
        <v>5372</v>
      </c>
      <c r="H4753" s="1"/>
      <c r="J4753"/>
      <c r="AC4753" s="5" t="e">
        <f>VLOOKUP(Table1[[#This Row],[Expense Report]],#REF!,3, 0)</f>
        <v>#REF!</v>
      </c>
      <c r="AD4753" t="s">
        <v>14681</v>
      </c>
      <c r="AE4753" t="s">
        <v>475</v>
      </c>
      <c r="AF4753" t="e">
        <f>MONTH(Table1[[#This Row],[Date Sent]])</f>
        <v>#REF!</v>
      </c>
      <c r="AG4753" t="e">
        <f>YEAR(Table1[[#This Row],[Date Sent]])</f>
        <v>#REF!</v>
      </c>
      <c r="AH4753"/>
    </row>
    <row r="4754" spans="1:34" x14ac:dyDescent="0.2">
      <c r="A4754" t="s">
        <v>451</v>
      </c>
      <c r="B4754" t="s">
        <v>5368</v>
      </c>
      <c r="C4754" s="1">
        <v>98.16</v>
      </c>
      <c r="D4754" s="5">
        <v>45352</v>
      </c>
      <c r="E4754" t="s">
        <v>21</v>
      </c>
      <c r="F4754" t="s">
        <v>33</v>
      </c>
      <c r="G4754" s="16" t="s">
        <v>5373</v>
      </c>
      <c r="H4754" s="1"/>
      <c r="J4754"/>
      <c r="AC4754" s="5" t="e">
        <f>VLOOKUP(Table1[[#This Row],[Expense Report]],#REF!,3, 0)</f>
        <v>#REF!</v>
      </c>
      <c r="AD4754" t="s">
        <v>14681</v>
      </c>
      <c r="AE4754" t="s">
        <v>475</v>
      </c>
      <c r="AF4754" t="e">
        <f>MONTH(Table1[[#This Row],[Date Sent]])</f>
        <v>#REF!</v>
      </c>
      <c r="AG4754" t="e">
        <f>YEAR(Table1[[#This Row],[Date Sent]])</f>
        <v>#REF!</v>
      </c>
      <c r="AH4754"/>
    </row>
    <row r="4755" spans="1:34" x14ac:dyDescent="0.2">
      <c r="A4755" t="s">
        <v>756</v>
      </c>
      <c r="B4755" t="s">
        <v>5374</v>
      </c>
      <c r="C4755" s="1">
        <v>47.42</v>
      </c>
      <c r="D4755" s="5">
        <v>45311</v>
      </c>
      <c r="E4755" t="s">
        <v>21</v>
      </c>
      <c r="F4755" t="s">
        <v>40</v>
      </c>
      <c r="G4755" s="16" t="s">
        <v>5375</v>
      </c>
      <c r="H4755" s="1"/>
      <c r="J4755"/>
      <c r="AC4755" s="5" t="e">
        <f>VLOOKUP(Table1[[#This Row],[Expense Report]],#REF!,3, 0)</f>
        <v>#REF!</v>
      </c>
      <c r="AD4755" t="s">
        <v>14693</v>
      </c>
      <c r="AE4755" t="s">
        <v>245</v>
      </c>
      <c r="AF4755" t="e">
        <f>MONTH(Table1[[#This Row],[Date Sent]])</f>
        <v>#REF!</v>
      </c>
      <c r="AG4755" t="e">
        <f>YEAR(Table1[[#This Row],[Date Sent]])</f>
        <v>#REF!</v>
      </c>
      <c r="AH4755"/>
    </row>
    <row r="4756" spans="1:34" x14ac:dyDescent="0.2">
      <c r="A4756" t="s">
        <v>756</v>
      </c>
      <c r="B4756" t="s">
        <v>5374</v>
      </c>
      <c r="C4756" s="1">
        <v>29.92</v>
      </c>
      <c r="D4756" s="5">
        <v>45312</v>
      </c>
      <c r="E4756" t="s">
        <v>21</v>
      </c>
      <c r="F4756" t="s">
        <v>33</v>
      </c>
      <c r="G4756" s="16" t="s">
        <v>1202</v>
      </c>
      <c r="H4756" s="1"/>
      <c r="J4756"/>
      <c r="AC4756" s="5" t="e">
        <f>VLOOKUP(Table1[[#This Row],[Expense Report]],#REF!,3, 0)</f>
        <v>#REF!</v>
      </c>
      <c r="AD4756" t="s">
        <v>14693</v>
      </c>
      <c r="AE4756" t="s">
        <v>245</v>
      </c>
      <c r="AF4756" t="e">
        <f>MONTH(Table1[[#This Row],[Date Sent]])</f>
        <v>#REF!</v>
      </c>
      <c r="AG4756" t="e">
        <f>YEAR(Table1[[#This Row],[Date Sent]])</f>
        <v>#REF!</v>
      </c>
      <c r="AH4756"/>
    </row>
    <row r="4757" spans="1:34" x14ac:dyDescent="0.2">
      <c r="A4757" t="s">
        <v>756</v>
      </c>
      <c r="B4757" t="s">
        <v>5374</v>
      </c>
      <c r="C4757" s="1">
        <v>23.52</v>
      </c>
      <c r="D4757" s="5">
        <v>45312</v>
      </c>
      <c r="E4757" t="s">
        <v>21</v>
      </c>
      <c r="F4757" t="s">
        <v>9</v>
      </c>
      <c r="G4757" s="16" t="s">
        <v>5376</v>
      </c>
      <c r="H4757" s="1"/>
      <c r="J4757"/>
      <c r="AC4757" s="5" t="e">
        <f>VLOOKUP(Table1[[#This Row],[Expense Report]],#REF!,3, 0)</f>
        <v>#REF!</v>
      </c>
      <c r="AD4757" t="s">
        <v>14693</v>
      </c>
      <c r="AE4757" t="s">
        <v>245</v>
      </c>
      <c r="AF4757" t="e">
        <f>MONTH(Table1[[#This Row],[Date Sent]])</f>
        <v>#REF!</v>
      </c>
      <c r="AG4757" t="e">
        <f>YEAR(Table1[[#This Row],[Date Sent]])</f>
        <v>#REF!</v>
      </c>
      <c r="AH4757"/>
    </row>
    <row r="4758" spans="1:34" x14ac:dyDescent="0.2">
      <c r="A4758" t="s">
        <v>756</v>
      </c>
      <c r="B4758" t="s">
        <v>5374</v>
      </c>
      <c r="C4758" s="1">
        <v>22.98</v>
      </c>
      <c r="D4758" s="5">
        <v>45313</v>
      </c>
      <c r="E4758" t="s">
        <v>39</v>
      </c>
      <c r="F4758" t="s">
        <v>40</v>
      </c>
      <c r="G4758" s="16" t="s">
        <v>5377</v>
      </c>
      <c r="H4758" s="1"/>
      <c r="J4758"/>
      <c r="AC4758" s="5" t="e">
        <f>VLOOKUP(Table1[[#This Row],[Expense Report]],#REF!,3, 0)</f>
        <v>#REF!</v>
      </c>
      <c r="AD4758" t="s">
        <v>14693</v>
      </c>
      <c r="AE4758" t="s">
        <v>245</v>
      </c>
      <c r="AF4758" t="e">
        <f>MONTH(Table1[[#This Row],[Date Sent]])</f>
        <v>#REF!</v>
      </c>
      <c r="AG4758" t="e">
        <f>YEAR(Table1[[#This Row],[Date Sent]])</f>
        <v>#REF!</v>
      </c>
      <c r="AH4758"/>
    </row>
    <row r="4759" spans="1:34" x14ac:dyDescent="0.2">
      <c r="A4759" t="s">
        <v>756</v>
      </c>
      <c r="B4759" t="s">
        <v>5374</v>
      </c>
      <c r="C4759" s="1">
        <v>1900</v>
      </c>
      <c r="D4759" s="5">
        <v>45316</v>
      </c>
      <c r="E4759" t="s">
        <v>27</v>
      </c>
      <c r="F4759" t="s">
        <v>8</v>
      </c>
      <c r="G4759" s="16" t="s">
        <v>5378</v>
      </c>
      <c r="H4759" s="1"/>
      <c r="J4759"/>
      <c r="AC4759" s="5" t="e">
        <f>VLOOKUP(Table1[[#This Row],[Expense Report]],#REF!,3, 0)</f>
        <v>#REF!</v>
      </c>
      <c r="AD4759" t="s">
        <v>14693</v>
      </c>
      <c r="AE4759" t="s">
        <v>245</v>
      </c>
      <c r="AF4759" t="e">
        <f>MONTH(Table1[[#This Row],[Date Sent]])</f>
        <v>#REF!</v>
      </c>
      <c r="AG4759" t="e">
        <f>YEAR(Table1[[#This Row],[Date Sent]])</f>
        <v>#REF!</v>
      </c>
      <c r="AH4759"/>
    </row>
    <row r="4760" spans="1:34" x14ac:dyDescent="0.2">
      <c r="A4760" t="s">
        <v>756</v>
      </c>
      <c r="B4760" t="s">
        <v>5374</v>
      </c>
      <c r="C4760" s="1">
        <v>10.68</v>
      </c>
      <c r="D4760" s="5">
        <v>45316</v>
      </c>
      <c r="E4760" t="s">
        <v>21</v>
      </c>
      <c r="F4760" t="s">
        <v>39</v>
      </c>
      <c r="G4760" s="16" t="s">
        <v>4919</v>
      </c>
      <c r="H4760" s="1"/>
      <c r="J4760"/>
      <c r="AC4760" s="5" t="e">
        <f>VLOOKUP(Table1[[#This Row],[Expense Report]],#REF!,3, 0)</f>
        <v>#REF!</v>
      </c>
      <c r="AD4760" t="s">
        <v>14693</v>
      </c>
      <c r="AE4760" t="s">
        <v>245</v>
      </c>
      <c r="AF4760" t="e">
        <f>MONTH(Table1[[#This Row],[Date Sent]])</f>
        <v>#REF!</v>
      </c>
      <c r="AG4760" t="e">
        <f>YEAR(Table1[[#This Row],[Date Sent]])</f>
        <v>#REF!</v>
      </c>
      <c r="AH4760"/>
    </row>
    <row r="4761" spans="1:34" x14ac:dyDescent="0.2">
      <c r="A4761" t="s">
        <v>756</v>
      </c>
      <c r="B4761" t="s">
        <v>5374</v>
      </c>
      <c r="C4761" s="1">
        <v>38.69</v>
      </c>
      <c r="D4761" s="5">
        <v>45317</v>
      </c>
      <c r="E4761" t="s">
        <v>39</v>
      </c>
      <c r="F4761" t="s">
        <v>15</v>
      </c>
      <c r="G4761" s="16" t="s">
        <v>5379</v>
      </c>
      <c r="H4761" s="1"/>
      <c r="J4761"/>
      <c r="AC4761" s="5" t="e">
        <f>VLOOKUP(Table1[[#This Row],[Expense Report]],#REF!,3, 0)</f>
        <v>#REF!</v>
      </c>
      <c r="AD4761" t="s">
        <v>14693</v>
      </c>
      <c r="AE4761" t="s">
        <v>245</v>
      </c>
      <c r="AF4761" t="e">
        <f>MONTH(Table1[[#This Row],[Date Sent]])</f>
        <v>#REF!</v>
      </c>
      <c r="AG4761" t="e">
        <f>YEAR(Table1[[#This Row],[Date Sent]])</f>
        <v>#REF!</v>
      </c>
      <c r="AH4761"/>
    </row>
    <row r="4762" spans="1:34" x14ac:dyDescent="0.2">
      <c r="A4762" t="s">
        <v>756</v>
      </c>
      <c r="B4762" t="s">
        <v>5374</v>
      </c>
      <c r="C4762" s="1">
        <v>25.62</v>
      </c>
      <c r="D4762" s="5">
        <v>45318</v>
      </c>
      <c r="E4762" t="s">
        <v>21</v>
      </c>
      <c r="F4762" t="s">
        <v>33</v>
      </c>
      <c r="G4762" s="16" t="s">
        <v>1076</v>
      </c>
      <c r="H4762" s="1"/>
      <c r="J4762"/>
      <c r="AC4762" s="5" t="e">
        <f>VLOOKUP(Table1[[#This Row],[Expense Report]],#REF!,3, 0)</f>
        <v>#REF!</v>
      </c>
      <c r="AD4762" t="s">
        <v>14693</v>
      </c>
      <c r="AE4762" t="s">
        <v>245</v>
      </c>
      <c r="AF4762" t="e">
        <f>MONTH(Table1[[#This Row],[Date Sent]])</f>
        <v>#REF!</v>
      </c>
      <c r="AG4762" t="e">
        <f>YEAR(Table1[[#This Row],[Date Sent]])</f>
        <v>#REF!</v>
      </c>
      <c r="AH4762"/>
    </row>
    <row r="4763" spans="1:34" x14ac:dyDescent="0.2">
      <c r="A4763" t="s">
        <v>756</v>
      </c>
      <c r="B4763" t="s">
        <v>5374</v>
      </c>
      <c r="C4763" s="1">
        <v>34</v>
      </c>
      <c r="D4763" s="5">
        <v>45320</v>
      </c>
      <c r="E4763" t="s">
        <v>21</v>
      </c>
      <c r="F4763" t="s">
        <v>33</v>
      </c>
      <c r="G4763" s="16" t="s">
        <v>5380</v>
      </c>
      <c r="H4763" s="1"/>
      <c r="J4763"/>
      <c r="AC4763" s="5" t="e">
        <f>VLOOKUP(Table1[[#This Row],[Expense Report]],#REF!,3, 0)</f>
        <v>#REF!</v>
      </c>
      <c r="AD4763" t="s">
        <v>14693</v>
      </c>
      <c r="AE4763" t="s">
        <v>245</v>
      </c>
      <c r="AF4763" t="e">
        <f>MONTH(Table1[[#This Row],[Date Sent]])</f>
        <v>#REF!</v>
      </c>
      <c r="AG4763" t="e">
        <f>YEAR(Table1[[#This Row],[Date Sent]])</f>
        <v>#REF!</v>
      </c>
      <c r="AH4763"/>
    </row>
    <row r="4764" spans="1:34" x14ac:dyDescent="0.2">
      <c r="A4764" t="s">
        <v>756</v>
      </c>
      <c r="B4764" t="s">
        <v>5374</v>
      </c>
      <c r="C4764" s="1">
        <v>6.17</v>
      </c>
      <c r="D4764" s="5">
        <v>45325</v>
      </c>
      <c r="E4764" t="s">
        <v>6</v>
      </c>
      <c r="F4764" t="s">
        <v>18</v>
      </c>
      <c r="G4764" s="16" t="s">
        <v>984</v>
      </c>
      <c r="H4764" s="1"/>
      <c r="J4764"/>
      <c r="AC4764" s="5" t="e">
        <f>VLOOKUP(Table1[[#This Row],[Expense Report]],#REF!,3, 0)</f>
        <v>#REF!</v>
      </c>
      <c r="AD4764" t="s">
        <v>14693</v>
      </c>
      <c r="AE4764" t="s">
        <v>245</v>
      </c>
      <c r="AF4764" t="e">
        <f>MONTH(Table1[[#This Row],[Date Sent]])</f>
        <v>#REF!</v>
      </c>
      <c r="AG4764" t="e">
        <f>YEAR(Table1[[#This Row],[Date Sent]])</f>
        <v>#REF!</v>
      </c>
      <c r="AH4764"/>
    </row>
    <row r="4765" spans="1:34" x14ac:dyDescent="0.2">
      <c r="A4765" t="s">
        <v>756</v>
      </c>
      <c r="B4765" t="s">
        <v>5374</v>
      </c>
      <c r="C4765" s="1">
        <v>63.56</v>
      </c>
      <c r="D4765" s="5">
        <v>45327</v>
      </c>
      <c r="E4765" t="s">
        <v>21</v>
      </c>
      <c r="F4765" t="s">
        <v>33</v>
      </c>
      <c r="G4765" s="16" t="s">
        <v>5381</v>
      </c>
      <c r="H4765" s="1"/>
      <c r="J4765"/>
      <c r="AC4765" s="5" t="e">
        <f>VLOOKUP(Table1[[#This Row],[Expense Report]],#REF!,3, 0)</f>
        <v>#REF!</v>
      </c>
      <c r="AD4765" t="s">
        <v>14693</v>
      </c>
      <c r="AE4765" t="s">
        <v>245</v>
      </c>
      <c r="AF4765" t="e">
        <f>MONTH(Table1[[#This Row],[Date Sent]])</f>
        <v>#REF!</v>
      </c>
      <c r="AG4765" t="e">
        <f>YEAR(Table1[[#This Row],[Date Sent]])</f>
        <v>#REF!</v>
      </c>
      <c r="AH4765"/>
    </row>
    <row r="4766" spans="1:34" x14ac:dyDescent="0.2">
      <c r="A4766" t="s">
        <v>756</v>
      </c>
      <c r="B4766" t="s">
        <v>5374</v>
      </c>
      <c r="C4766" s="1">
        <v>57.93</v>
      </c>
      <c r="D4766" s="5">
        <v>45327</v>
      </c>
      <c r="E4766" t="s">
        <v>21</v>
      </c>
      <c r="F4766" t="s">
        <v>33</v>
      </c>
      <c r="G4766" s="16" t="s">
        <v>1076</v>
      </c>
      <c r="H4766" s="1"/>
      <c r="J4766"/>
      <c r="AC4766" s="5" t="e">
        <f>VLOOKUP(Table1[[#This Row],[Expense Report]],#REF!,3, 0)</f>
        <v>#REF!</v>
      </c>
      <c r="AD4766" t="s">
        <v>14693</v>
      </c>
      <c r="AE4766" t="s">
        <v>245</v>
      </c>
      <c r="AF4766" t="e">
        <f>MONTH(Table1[[#This Row],[Date Sent]])</f>
        <v>#REF!</v>
      </c>
      <c r="AG4766" t="e">
        <f>YEAR(Table1[[#This Row],[Date Sent]])</f>
        <v>#REF!</v>
      </c>
      <c r="AH4766"/>
    </row>
    <row r="4767" spans="1:34" x14ac:dyDescent="0.2">
      <c r="A4767" t="s">
        <v>756</v>
      </c>
      <c r="B4767" t="s">
        <v>5374</v>
      </c>
      <c r="C4767" s="1">
        <v>64.569999999999993</v>
      </c>
      <c r="D4767" s="5">
        <v>45328</v>
      </c>
      <c r="E4767" t="s">
        <v>21</v>
      </c>
      <c r="F4767" t="s">
        <v>33</v>
      </c>
      <c r="G4767" s="16" t="s">
        <v>5382</v>
      </c>
      <c r="H4767" s="1"/>
      <c r="J4767"/>
      <c r="AC4767" s="5" t="e">
        <f>VLOOKUP(Table1[[#This Row],[Expense Report]],#REF!,3, 0)</f>
        <v>#REF!</v>
      </c>
      <c r="AD4767" t="s">
        <v>14693</v>
      </c>
      <c r="AE4767" t="s">
        <v>245</v>
      </c>
      <c r="AF4767" t="e">
        <f>MONTH(Table1[[#This Row],[Date Sent]])</f>
        <v>#REF!</v>
      </c>
      <c r="AG4767" t="e">
        <f>YEAR(Table1[[#This Row],[Date Sent]])</f>
        <v>#REF!</v>
      </c>
      <c r="AH4767"/>
    </row>
    <row r="4768" spans="1:34" x14ac:dyDescent="0.2">
      <c r="A4768" t="s">
        <v>756</v>
      </c>
      <c r="B4768" t="s">
        <v>5374</v>
      </c>
      <c r="C4768" s="1">
        <v>106.99</v>
      </c>
      <c r="D4768" s="5">
        <v>45328</v>
      </c>
      <c r="E4768" t="s">
        <v>39</v>
      </c>
      <c r="F4768" t="s">
        <v>17</v>
      </c>
      <c r="G4768" s="16" t="s">
        <v>5383</v>
      </c>
      <c r="H4768" s="1"/>
      <c r="J4768"/>
      <c r="AC4768" s="5" t="e">
        <f>VLOOKUP(Table1[[#This Row],[Expense Report]],#REF!,3, 0)</f>
        <v>#REF!</v>
      </c>
      <c r="AD4768" t="s">
        <v>14693</v>
      </c>
      <c r="AE4768" t="s">
        <v>245</v>
      </c>
      <c r="AF4768" t="e">
        <f>MONTH(Table1[[#This Row],[Date Sent]])</f>
        <v>#REF!</v>
      </c>
      <c r="AG4768" t="e">
        <f>YEAR(Table1[[#This Row],[Date Sent]])</f>
        <v>#REF!</v>
      </c>
      <c r="AH4768"/>
    </row>
    <row r="4769" spans="1:34" x14ac:dyDescent="0.2">
      <c r="A4769" t="s">
        <v>756</v>
      </c>
      <c r="B4769" t="s">
        <v>5374</v>
      </c>
      <c r="C4769" s="1">
        <v>32.39</v>
      </c>
      <c r="D4769" s="5">
        <v>45333</v>
      </c>
      <c r="E4769" t="s">
        <v>21</v>
      </c>
      <c r="F4769" t="s">
        <v>16</v>
      </c>
      <c r="G4769" s="16" t="s">
        <v>1179</v>
      </c>
      <c r="H4769" s="1"/>
      <c r="J4769"/>
      <c r="AC4769" s="5" t="e">
        <f>VLOOKUP(Table1[[#This Row],[Expense Report]],#REF!,3, 0)</f>
        <v>#REF!</v>
      </c>
      <c r="AD4769" t="s">
        <v>14693</v>
      </c>
      <c r="AE4769" t="s">
        <v>245</v>
      </c>
      <c r="AF4769" t="e">
        <f>MONTH(Table1[[#This Row],[Date Sent]])</f>
        <v>#REF!</v>
      </c>
      <c r="AG4769" t="e">
        <f>YEAR(Table1[[#This Row],[Date Sent]])</f>
        <v>#REF!</v>
      </c>
      <c r="AH4769"/>
    </row>
    <row r="4770" spans="1:34" x14ac:dyDescent="0.2">
      <c r="A4770" t="s">
        <v>756</v>
      </c>
      <c r="B4770" t="s">
        <v>5374</v>
      </c>
      <c r="C4770" s="1">
        <v>65</v>
      </c>
      <c r="D4770" s="5">
        <v>45336</v>
      </c>
      <c r="E4770" t="s">
        <v>39</v>
      </c>
      <c r="F4770" t="s">
        <v>8</v>
      </c>
      <c r="G4770" s="16" t="s">
        <v>5384</v>
      </c>
      <c r="H4770" s="1"/>
      <c r="J4770"/>
      <c r="AC4770" s="5" t="e">
        <f>VLOOKUP(Table1[[#This Row],[Expense Report]],#REF!,3, 0)</f>
        <v>#REF!</v>
      </c>
      <c r="AD4770" t="s">
        <v>14693</v>
      </c>
      <c r="AE4770" t="s">
        <v>245</v>
      </c>
      <c r="AF4770" t="e">
        <f>MONTH(Table1[[#This Row],[Date Sent]])</f>
        <v>#REF!</v>
      </c>
      <c r="AG4770" t="e">
        <f>YEAR(Table1[[#This Row],[Date Sent]])</f>
        <v>#REF!</v>
      </c>
      <c r="AH4770"/>
    </row>
    <row r="4771" spans="1:34" x14ac:dyDescent="0.2">
      <c r="A4771" t="s">
        <v>756</v>
      </c>
      <c r="B4771" t="s">
        <v>5374</v>
      </c>
      <c r="C4771" s="1">
        <v>36.35</v>
      </c>
      <c r="D4771" s="5">
        <v>45336</v>
      </c>
      <c r="E4771" t="s">
        <v>33</v>
      </c>
      <c r="F4771" t="s">
        <v>17</v>
      </c>
      <c r="G4771" s="16" t="s">
        <v>5385</v>
      </c>
      <c r="H4771" s="1"/>
      <c r="J4771"/>
      <c r="AC4771" s="5" t="e">
        <f>VLOOKUP(Table1[[#This Row],[Expense Report]],#REF!,3, 0)</f>
        <v>#REF!</v>
      </c>
      <c r="AD4771" t="s">
        <v>14693</v>
      </c>
      <c r="AE4771" t="s">
        <v>245</v>
      </c>
      <c r="AF4771" t="e">
        <f>MONTH(Table1[[#This Row],[Date Sent]])</f>
        <v>#REF!</v>
      </c>
      <c r="AG4771" t="e">
        <f>YEAR(Table1[[#This Row],[Date Sent]])</f>
        <v>#REF!</v>
      </c>
      <c r="AH4771"/>
    </row>
    <row r="4772" spans="1:34" x14ac:dyDescent="0.2">
      <c r="A4772" t="s">
        <v>756</v>
      </c>
      <c r="B4772" t="s">
        <v>5374</v>
      </c>
      <c r="C4772" s="1">
        <v>27.69</v>
      </c>
      <c r="D4772" s="5">
        <v>45337</v>
      </c>
      <c r="E4772" t="s">
        <v>21</v>
      </c>
      <c r="F4772" t="s">
        <v>18</v>
      </c>
      <c r="G4772" s="16" t="s">
        <v>5386</v>
      </c>
      <c r="H4772" s="1"/>
      <c r="J4772"/>
      <c r="AC4772" s="5" t="e">
        <f>VLOOKUP(Table1[[#This Row],[Expense Report]],#REF!,3, 0)</f>
        <v>#REF!</v>
      </c>
      <c r="AD4772" t="s">
        <v>14693</v>
      </c>
      <c r="AE4772" t="s">
        <v>245</v>
      </c>
      <c r="AF4772" t="e">
        <f>MONTH(Table1[[#This Row],[Date Sent]])</f>
        <v>#REF!</v>
      </c>
      <c r="AG4772" t="e">
        <f>YEAR(Table1[[#This Row],[Date Sent]])</f>
        <v>#REF!</v>
      </c>
      <c r="AH4772"/>
    </row>
    <row r="4773" spans="1:34" x14ac:dyDescent="0.2">
      <c r="A4773" t="s">
        <v>756</v>
      </c>
      <c r="B4773" t="s">
        <v>5374</v>
      </c>
      <c r="C4773" s="1">
        <v>58.58</v>
      </c>
      <c r="D4773" s="5">
        <v>45341</v>
      </c>
      <c r="E4773" t="s">
        <v>21</v>
      </c>
      <c r="F4773" t="s">
        <v>33</v>
      </c>
      <c r="G4773" s="16" t="s">
        <v>5387</v>
      </c>
      <c r="H4773" s="1"/>
      <c r="J4773"/>
      <c r="AC4773" s="5" t="e">
        <f>VLOOKUP(Table1[[#This Row],[Expense Report]],#REF!,3, 0)</f>
        <v>#REF!</v>
      </c>
      <c r="AD4773" t="s">
        <v>14693</v>
      </c>
      <c r="AE4773" t="s">
        <v>245</v>
      </c>
      <c r="AF4773" t="e">
        <f>MONTH(Table1[[#This Row],[Date Sent]])</f>
        <v>#REF!</v>
      </c>
      <c r="AG4773" t="e">
        <f>YEAR(Table1[[#This Row],[Date Sent]])</f>
        <v>#REF!</v>
      </c>
      <c r="AH4773"/>
    </row>
    <row r="4774" spans="1:34" x14ac:dyDescent="0.2">
      <c r="A4774" t="s">
        <v>756</v>
      </c>
      <c r="B4774" t="s">
        <v>5374</v>
      </c>
      <c r="C4774" s="1">
        <v>27.8</v>
      </c>
      <c r="D4774" s="5">
        <v>45341</v>
      </c>
      <c r="E4774" t="s">
        <v>21</v>
      </c>
      <c r="F4774" t="s">
        <v>16</v>
      </c>
      <c r="G4774" s="16" t="s">
        <v>5388</v>
      </c>
      <c r="H4774" s="1"/>
      <c r="J4774"/>
      <c r="AC4774" s="5" t="e">
        <f>VLOOKUP(Table1[[#This Row],[Expense Report]],#REF!,3, 0)</f>
        <v>#REF!</v>
      </c>
      <c r="AD4774" t="s">
        <v>14693</v>
      </c>
      <c r="AE4774" t="s">
        <v>245</v>
      </c>
      <c r="AF4774" t="e">
        <f>MONTH(Table1[[#This Row],[Date Sent]])</f>
        <v>#REF!</v>
      </c>
      <c r="AG4774" t="e">
        <f>YEAR(Table1[[#This Row],[Date Sent]])</f>
        <v>#REF!</v>
      </c>
      <c r="AH4774"/>
    </row>
    <row r="4775" spans="1:34" x14ac:dyDescent="0.2">
      <c r="A4775" t="s">
        <v>756</v>
      </c>
      <c r="B4775" t="s">
        <v>5374</v>
      </c>
      <c r="C4775" s="1">
        <v>230.98</v>
      </c>
      <c r="D4775" s="5">
        <v>45342</v>
      </c>
      <c r="E4775" t="s">
        <v>39</v>
      </c>
      <c r="F4775" t="s">
        <v>33</v>
      </c>
      <c r="G4775" s="16" t="s">
        <v>5389</v>
      </c>
      <c r="H4775" s="1"/>
      <c r="J4775"/>
      <c r="AC4775" s="5" t="e">
        <f>VLOOKUP(Table1[[#This Row],[Expense Report]],#REF!,3, 0)</f>
        <v>#REF!</v>
      </c>
      <c r="AD4775" t="s">
        <v>14693</v>
      </c>
      <c r="AE4775" t="s">
        <v>245</v>
      </c>
      <c r="AF4775" t="e">
        <f>MONTH(Table1[[#This Row],[Date Sent]])</f>
        <v>#REF!</v>
      </c>
      <c r="AG4775" t="e">
        <f>YEAR(Table1[[#This Row],[Date Sent]])</f>
        <v>#REF!</v>
      </c>
      <c r="AH4775"/>
    </row>
    <row r="4776" spans="1:34" x14ac:dyDescent="0.2">
      <c r="A4776" t="s">
        <v>4436</v>
      </c>
      <c r="B4776" t="s">
        <v>5390</v>
      </c>
      <c r="C4776" s="1">
        <v>32.07</v>
      </c>
      <c r="D4776" s="5">
        <v>45343</v>
      </c>
      <c r="E4776" t="s">
        <v>19</v>
      </c>
      <c r="F4776" t="s">
        <v>33</v>
      </c>
      <c r="G4776" s="16" t="s">
        <v>5391</v>
      </c>
      <c r="H4776" s="1"/>
      <c r="J4776"/>
      <c r="AC4776" s="5" t="e">
        <f>VLOOKUP(Table1[[#This Row],[Expense Report]],#REF!,3, 0)</f>
        <v>#REF!</v>
      </c>
      <c r="AD4776" t="s">
        <v>14646</v>
      </c>
      <c r="AE4776" t="s">
        <v>272</v>
      </c>
      <c r="AF4776" t="e">
        <f>MONTH(Table1[[#This Row],[Date Sent]])</f>
        <v>#REF!</v>
      </c>
      <c r="AG4776" t="e">
        <f>YEAR(Table1[[#This Row],[Date Sent]])</f>
        <v>#REF!</v>
      </c>
      <c r="AH4776"/>
    </row>
    <row r="4777" spans="1:34" x14ac:dyDescent="0.2">
      <c r="A4777" t="s">
        <v>4436</v>
      </c>
      <c r="B4777" t="s">
        <v>5390</v>
      </c>
      <c r="C4777" s="1">
        <v>460</v>
      </c>
      <c r="D4777" s="5">
        <v>45352</v>
      </c>
      <c r="E4777" t="s">
        <v>13</v>
      </c>
      <c r="F4777" t="s">
        <v>39</v>
      </c>
      <c r="G4777" s="16" t="s">
        <v>5392</v>
      </c>
      <c r="H4777" s="1"/>
      <c r="J4777"/>
      <c r="AC4777" s="5" t="e">
        <f>VLOOKUP(Table1[[#This Row],[Expense Report]],#REF!,3, 0)</f>
        <v>#REF!</v>
      </c>
      <c r="AD4777" t="s">
        <v>14646</v>
      </c>
      <c r="AE4777" t="s">
        <v>272</v>
      </c>
      <c r="AF4777" t="e">
        <f>MONTH(Table1[[#This Row],[Date Sent]])</f>
        <v>#REF!</v>
      </c>
      <c r="AG4777" t="e">
        <f>YEAR(Table1[[#This Row],[Date Sent]])</f>
        <v>#REF!</v>
      </c>
      <c r="AH4777"/>
    </row>
    <row r="4778" spans="1:34" x14ac:dyDescent="0.2">
      <c r="A4778" t="s">
        <v>4436</v>
      </c>
      <c r="B4778" t="s">
        <v>5390</v>
      </c>
      <c r="C4778" s="1">
        <v>63.54</v>
      </c>
      <c r="D4778" s="5">
        <v>45359</v>
      </c>
      <c r="E4778" t="s">
        <v>25</v>
      </c>
      <c r="F4778" t="s">
        <v>33</v>
      </c>
      <c r="G4778" s="16" t="s">
        <v>5393</v>
      </c>
      <c r="H4778" s="1"/>
      <c r="J4778"/>
      <c r="AC4778" s="5" t="e">
        <f>VLOOKUP(Table1[[#This Row],[Expense Report]],#REF!,3, 0)</f>
        <v>#REF!</v>
      </c>
      <c r="AD4778" t="s">
        <v>14646</v>
      </c>
      <c r="AE4778" t="s">
        <v>272</v>
      </c>
      <c r="AF4778" t="e">
        <f>MONTH(Table1[[#This Row],[Date Sent]])</f>
        <v>#REF!</v>
      </c>
      <c r="AG4778" t="e">
        <f>YEAR(Table1[[#This Row],[Date Sent]])</f>
        <v>#REF!</v>
      </c>
      <c r="AH4778"/>
    </row>
    <row r="4779" spans="1:34" x14ac:dyDescent="0.2">
      <c r="A4779" t="s">
        <v>612</v>
      </c>
      <c r="B4779" t="s">
        <v>5394</v>
      </c>
      <c r="C4779" s="1">
        <v>30</v>
      </c>
      <c r="D4779" s="5">
        <v>45345</v>
      </c>
      <c r="E4779" t="s">
        <v>11</v>
      </c>
      <c r="F4779" t="s">
        <v>3052</v>
      </c>
      <c r="G4779" s="16" t="s">
        <v>5395</v>
      </c>
      <c r="H4779" s="1"/>
      <c r="J4779"/>
      <c r="AC4779" s="5" t="e">
        <f>VLOOKUP(Table1[[#This Row],[Expense Report]],#REF!,3, 0)</f>
        <v>#REF!</v>
      </c>
      <c r="AD4779" t="s">
        <v>13199</v>
      </c>
      <c r="AE4779" t="s">
        <v>198</v>
      </c>
      <c r="AF4779" t="e">
        <f>MONTH(Table1[[#This Row],[Date Sent]])</f>
        <v>#REF!</v>
      </c>
      <c r="AG4779" t="e">
        <f>YEAR(Table1[[#This Row],[Date Sent]])</f>
        <v>#REF!</v>
      </c>
      <c r="AH4779"/>
    </row>
    <row r="4780" spans="1:34" x14ac:dyDescent="0.2">
      <c r="A4780" t="s">
        <v>612</v>
      </c>
      <c r="B4780" t="s">
        <v>5394</v>
      </c>
      <c r="C4780" s="1">
        <v>23</v>
      </c>
      <c r="D4780" s="5">
        <v>45360</v>
      </c>
      <c r="E4780" t="s">
        <v>48</v>
      </c>
      <c r="F4780" t="s">
        <v>49</v>
      </c>
      <c r="G4780" s="16" t="s">
        <v>5396</v>
      </c>
      <c r="H4780" s="1"/>
      <c r="J4780"/>
      <c r="AC4780" s="5" t="e">
        <f>VLOOKUP(Table1[[#This Row],[Expense Report]],#REF!,3, 0)</f>
        <v>#REF!</v>
      </c>
      <c r="AD4780" t="s">
        <v>13199</v>
      </c>
      <c r="AE4780" t="s">
        <v>198</v>
      </c>
      <c r="AF4780" t="e">
        <f>MONTH(Table1[[#This Row],[Date Sent]])</f>
        <v>#REF!</v>
      </c>
      <c r="AG4780" t="e">
        <f>YEAR(Table1[[#This Row],[Date Sent]])</f>
        <v>#REF!</v>
      </c>
      <c r="AH4780"/>
    </row>
    <row r="4781" spans="1:34" x14ac:dyDescent="0.2">
      <c r="A4781" t="s">
        <v>4171</v>
      </c>
      <c r="B4781" t="s">
        <v>5397</v>
      </c>
      <c r="C4781" s="1">
        <v>364.12</v>
      </c>
      <c r="D4781" s="5">
        <v>45281</v>
      </c>
      <c r="E4781" t="s">
        <v>13</v>
      </c>
      <c r="F4781" t="s">
        <v>9</v>
      </c>
      <c r="G4781" s="16" t="s">
        <v>4765</v>
      </c>
      <c r="H4781" s="1"/>
      <c r="J4781"/>
      <c r="AC4781" s="5" t="e">
        <f>VLOOKUP(Table1[[#This Row],[Expense Report]],#REF!,3, 0)</f>
        <v>#REF!</v>
      </c>
      <c r="AD4781" t="s">
        <v>13565</v>
      </c>
      <c r="AE4781" t="s">
        <v>156</v>
      </c>
      <c r="AF4781" t="e">
        <f>MONTH(Table1[[#This Row],[Date Sent]])</f>
        <v>#REF!</v>
      </c>
      <c r="AG4781" t="e">
        <f>YEAR(Table1[[#This Row],[Date Sent]])</f>
        <v>#REF!</v>
      </c>
      <c r="AH4781"/>
    </row>
    <row r="4782" spans="1:34" x14ac:dyDescent="0.2">
      <c r="A4782" t="s">
        <v>4171</v>
      </c>
      <c r="B4782" t="s">
        <v>5397</v>
      </c>
      <c r="C4782" s="1">
        <v>78.680000000000007</v>
      </c>
      <c r="D4782" s="5">
        <v>45281</v>
      </c>
      <c r="E4782" t="s">
        <v>13</v>
      </c>
      <c r="F4782" t="s">
        <v>15</v>
      </c>
      <c r="G4782" s="16" t="s">
        <v>5398</v>
      </c>
      <c r="H4782" s="1"/>
      <c r="J4782"/>
      <c r="AC4782" s="5" t="e">
        <f>VLOOKUP(Table1[[#This Row],[Expense Report]],#REF!,3, 0)</f>
        <v>#REF!</v>
      </c>
      <c r="AD4782" t="s">
        <v>13565</v>
      </c>
      <c r="AE4782" t="s">
        <v>156</v>
      </c>
      <c r="AF4782" t="e">
        <f>MONTH(Table1[[#This Row],[Date Sent]])</f>
        <v>#REF!</v>
      </c>
      <c r="AG4782" t="e">
        <f>YEAR(Table1[[#This Row],[Date Sent]])</f>
        <v>#REF!</v>
      </c>
      <c r="AH4782"/>
    </row>
    <row r="4783" spans="1:34" x14ac:dyDescent="0.2">
      <c r="A4783" t="s">
        <v>4171</v>
      </c>
      <c r="B4783" t="s">
        <v>5397</v>
      </c>
      <c r="C4783" s="1">
        <v>51.36</v>
      </c>
      <c r="D4783" s="5">
        <v>45282</v>
      </c>
      <c r="E4783" t="s">
        <v>13</v>
      </c>
      <c r="F4783" t="s">
        <v>15</v>
      </c>
      <c r="G4783" s="16" t="s">
        <v>4898</v>
      </c>
      <c r="H4783" s="1"/>
      <c r="J4783"/>
      <c r="AC4783" s="5" t="e">
        <f>VLOOKUP(Table1[[#This Row],[Expense Report]],#REF!,3, 0)</f>
        <v>#REF!</v>
      </c>
      <c r="AD4783" t="s">
        <v>13565</v>
      </c>
      <c r="AE4783" t="s">
        <v>156</v>
      </c>
      <c r="AF4783" t="e">
        <f>MONTH(Table1[[#This Row],[Date Sent]])</f>
        <v>#REF!</v>
      </c>
      <c r="AG4783" t="e">
        <f>YEAR(Table1[[#This Row],[Date Sent]])</f>
        <v>#REF!</v>
      </c>
      <c r="AH4783"/>
    </row>
    <row r="4784" spans="1:34" x14ac:dyDescent="0.2">
      <c r="A4784" t="s">
        <v>4171</v>
      </c>
      <c r="B4784" t="s">
        <v>5397</v>
      </c>
      <c r="C4784" s="1">
        <v>33.08</v>
      </c>
      <c r="D4784" s="5">
        <v>45282</v>
      </c>
      <c r="E4784" t="s">
        <v>8</v>
      </c>
      <c r="F4784" t="s">
        <v>39</v>
      </c>
      <c r="G4784" s="16" t="s">
        <v>5399</v>
      </c>
      <c r="H4784" s="1"/>
      <c r="J4784"/>
      <c r="AC4784" s="5" t="e">
        <f>VLOOKUP(Table1[[#This Row],[Expense Report]],#REF!,3, 0)</f>
        <v>#REF!</v>
      </c>
      <c r="AD4784" t="s">
        <v>13565</v>
      </c>
      <c r="AE4784" t="s">
        <v>156</v>
      </c>
      <c r="AF4784" t="e">
        <f>MONTH(Table1[[#This Row],[Date Sent]])</f>
        <v>#REF!</v>
      </c>
      <c r="AG4784" t="e">
        <f>YEAR(Table1[[#This Row],[Date Sent]])</f>
        <v>#REF!</v>
      </c>
      <c r="AH4784"/>
    </row>
    <row r="4785" spans="1:34" x14ac:dyDescent="0.2">
      <c r="A4785" t="s">
        <v>4171</v>
      </c>
      <c r="B4785" t="s">
        <v>5397</v>
      </c>
      <c r="C4785" s="1">
        <v>19.73</v>
      </c>
      <c r="D4785" s="5">
        <v>45282</v>
      </c>
      <c r="E4785" t="s">
        <v>12</v>
      </c>
      <c r="F4785" t="s">
        <v>15</v>
      </c>
      <c r="G4785" s="16" t="s">
        <v>5400</v>
      </c>
      <c r="H4785" s="1"/>
      <c r="J4785"/>
      <c r="AC4785" s="5" t="e">
        <f>VLOOKUP(Table1[[#This Row],[Expense Report]],#REF!,3, 0)</f>
        <v>#REF!</v>
      </c>
      <c r="AD4785" t="s">
        <v>13565</v>
      </c>
      <c r="AE4785" t="s">
        <v>156</v>
      </c>
      <c r="AF4785" t="e">
        <f>MONTH(Table1[[#This Row],[Date Sent]])</f>
        <v>#REF!</v>
      </c>
      <c r="AG4785" t="e">
        <f>YEAR(Table1[[#This Row],[Date Sent]])</f>
        <v>#REF!</v>
      </c>
      <c r="AH4785"/>
    </row>
    <row r="4786" spans="1:34" x14ac:dyDescent="0.2">
      <c r="A4786" t="s">
        <v>4171</v>
      </c>
      <c r="B4786" t="s">
        <v>5397</v>
      </c>
      <c r="C4786" s="1">
        <v>19.73</v>
      </c>
      <c r="D4786" s="5">
        <v>45282</v>
      </c>
      <c r="E4786" t="s">
        <v>12</v>
      </c>
      <c r="F4786" t="s">
        <v>15</v>
      </c>
      <c r="G4786" s="16" t="s">
        <v>5401</v>
      </c>
      <c r="H4786" s="1"/>
      <c r="J4786"/>
      <c r="AC4786" s="5" t="e">
        <f>VLOOKUP(Table1[[#This Row],[Expense Report]],#REF!,3, 0)</f>
        <v>#REF!</v>
      </c>
      <c r="AD4786" t="s">
        <v>13565</v>
      </c>
      <c r="AE4786" t="s">
        <v>156</v>
      </c>
      <c r="AF4786" t="e">
        <f>MONTH(Table1[[#This Row],[Date Sent]])</f>
        <v>#REF!</v>
      </c>
      <c r="AG4786" t="e">
        <f>YEAR(Table1[[#This Row],[Date Sent]])</f>
        <v>#REF!</v>
      </c>
      <c r="AH4786"/>
    </row>
    <row r="4787" spans="1:34" x14ac:dyDescent="0.2">
      <c r="A4787" t="s">
        <v>4171</v>
      </c>
      <c r="B4787" t="s">
        <v>5397</v>
      </c>
      <c r="C4787" s="1">
        <v>59.23</v>
      </c>
      <c r="D4787" s="5">
        <v>45289</v>
      </c>
      <c r="E4787" t="s">
        <v>33</v>
      </c>
      <c r="F4787" t="s">
        <v>17</v>
      </c>
      <c r="G4787" s="16" t="s">
        <v>5402</v>
      </c>
      <c r="H4787" s="1"/>
      <c r="J4787"/>
      <c r="AC4787" s="5" t="e">
        <f>VLOOKUP(Table1[[#This Row],[Expense Report]],#REF!,3, 0)</f>
        <v>#REF!</v>
      </c>
      <c r="AD4787" t="s">
        <v>13565</v>
      </c>
      <c r="AE4787" t="s">
        <v>156</v>
      </c>
      <c r="AF4787" t="e">
        <f>MONTH(Table1[[#This Row],[Date Sent]])</f>
        <v>#REF!</v>
      </c>
      <c r="AG4787" t="e">
        <f>YEAR(Table1[[#This Row],[Date Sent]])</f>
        <v>#REF!</v>
      </c>
      <c r="AH4787"/>
    </row>
    <row r="4788" spans="1:34" x14ac:dyDescent="0.2">
      <c r="A4788" t="s">
        <v>4171</v>
      </c>
      <c r="B4788" t="s">
        <v>5397</v>
      </c>
      <c r="C4788" s="1">
        <v>192.41</v>
      </c>
      <c r="D4788" s="5">
        <v>45293</v>
      </c>
      <c r="E4788" t="s">
        <v>33</v>
      </c>
      <c r="F4788" t="s">
        <v>9</v>
      </c>
      <c r="G4788" s="16" t="s">
        <v>1841</v>
      </c>
      <c r="H4788" s="1"/>
      <c r="J4788"/>
      <c r="AC4788" s="5" t="e">
        <f>VLOOKUP(Table1[[#This Row],[Expense Report]],#REF!,3, 0)</f>
        <v>#REF!</v>
      </c>
      <c r="AD4788" t="s">
        <v>13565</v>
      </c>
      <c r="AE4788" t="s">
        <v>156</v>
      </c>
      <c r="AF4788" t="e">
        <f>MONTH(Table1[[#This Row],[Date Sent]])</f>
        <v>#REF!</v>
      </c>
      <c r="AG4788" t="e">
        <f>YEAR(Table1[[#This Row],[Date Sent]])</f>
        <v>#REF!</v>
      </c>
      <c r="AH4788"/>
    </row>
    <row r="4789" spans="1:34" x14ac:dyDescent="0.2">
      <c r="A4789" t="s">
        <v>4171</v>
      </c>
      <c r="B4789" t="s">
        <v>5397</v>
      </c>
      <c r="C4789" s="1">
        <v>320.22000000000003</v>
      </c>
      <c r="D4789" s="5">
        <v>45295</v>
      </c>
      <c r="E4789" t="s">
        <v>13</v>
      </c>
      <c r="F4789" t="s">
        <v>33</v>
      </c>
      <c r="G4789" s="16" t="s">
        <v>5403</v>
      </c>
      <c r="H4789" s="1"/>
      <c r="J4789"/>
      <c r="AC4789" s="5" t="e">
        <f>VLOOKUP(Table1[[#This Row],[Expense Report]],#REF!,3, 0)</f>
        <v>#REF!</v>
      </c>
      <c r="AD4789" t="s">
        <v>13565</v>
      </c>
      <c r="AE4789" t="s">
        <v>156</v>
      </c>
      <c r="AF4789" t="e">
        <f>MONTH(Table1[[#This Row],[Date Sent]])</f>
        <v>#REF!</v>
      </c>
      <c r="AG4789" t="e">
        <f>YEAR(Table1[[#This Row],[Date Sent]])</f>
        <v>#REF!</v>
      </c>
      <c r="AH4789"/>
    </row>
    <row r="4790" spans="1:34" x14ac:dyDescent="0.2">
      <c r="A4790" t="s">
        <v>4171</v>
      </c>
      <c r="B4790" t="s">
        <v>5397</v>
      </c>
      <c r="C4790" s="1">
        <v>30.68</v>
      </c>
      <c r="D4790" s="5">
        <v>45300</v>
      </c>
      <c r="E4790" t="s">
        <v>13</v>
      </c>
      <c r="F4790" t="s">
        <v>49</v>
      </c>
      <c r="G4790" s="16" t="s">
        <v>5404</v>
      </c>
      <c r="H4790" s="1"/>
      <c r="J4790"/>
      <c r="AC4790" s="5" t="e">
        <f>VLOOKUP(Table1[[#This Row],[Expense Report]],#REF!,3, 0)</f>
        <v>#REF!</v>
      </c>
      <c r="AD4790" t="s">
        <v>13565</v>
      </c>
      <c r="AE4790" t="s">
        <v>156</v>
      </c>
      <c r="AF4790" t="e">
        <f>MONTH(Table1[[#This Row],[Date Sent]])</f>
        <v>#REF!</v>
      </c>
      <c r="AG4790" t="e">
        <f>YEAR(Table1[[#This Row],[Date Sent]])</f>
        <v>#REF!</v>
      </c>
      <c r="AH4790"/>
    </row>
    <row r="4791" spans="1:34" x14ac:dyDescent="0.2">
      <c r="A4791" t="s">
        <v>4171</v>
      </c>
      <c r="B4791" t="s">
        <v>5397</v>
      </c>
      <c r="C4791" s="1">
        <v>25.84</v>
      </c>
      <c r="D4791" s="5">
        <v>45305</v>
      </c>
      <c r="E4791" t="s">
        <v>33</v>
      </c>
      <c r="F4791" t="s">
        <v>9</v>
      </c>
      <c r="G4791" s="16" t="s">
        <v>982</v>
      </c>
      <c r="H4791" s="1"/>
      <c r="J4791"/>
      <c r="AC4791" s="5" t="e">
        <f>VLOOKUP(Table1[[#This Row],[Expense Report]],#REF!,3, 0)</f>
        <v>#REF!</v>
      </c>
      <c r="AD4791" t="s">
        <v>13565</v>
      </c>
      <c r="AE4791" t="s">
        <v>156</v>
      </c>
      <c r="AF4791" t="e">
        <f>MONTH(Table1[[#This Row],[Date Sent]])</f>
        <v>#REF!</v>
      </c>
      <c r="AG4791" t="e">
        <f>YEAR(Table1[[#This Row],[Date Sent]])</f>
        <v>#REF!</v>
      </c>
      <c r="AH4791"/>
    </row>
    <row r="4792" spans="1:34" x14ac:dyDescent="0.2">
      <c r="A4792" t="s">
        <v>4171</v>
      </c>
      <c r="B4792" t="s">
        <v>5397</v>
      </c>
      <c r="C4792" s="1">
        <v>320.68</v>
      </c>
      <c r="D4792" s="5">
        <v>45305</v>
      </c>
      <c r="E4792" t="s">
        <v>33</v>
      </c>
      <c r="F4792" t="s">
        <v>9</v>
      </c>
      <c r="G4792" s="16" t="s">
        <v>982</v>
      </c>
      <c r="H4792" s="1"/>
      <c r="J4792"/>
      <c r="AC4792" s="5" t="e">
        <f>VLOOKUP(Table1[[#This Row],[Expense Report]],#REF!,3, 0)</f>
        <v>#REF!</v>
      </c>
      <c r="AD4792" t="s">
        <v>13565</v>
      </c>
      <c r="AE4792" t="s">
        <v>156</v>
      </c>
      <c r="AF4792" t="e">
        <f>MONTH(Table1[[#This Row],[Date Sent]])</f>
        <v>#REF!</v>
      </c>
      <c r="AG4792" t="e">
        <f>YEAR(Table1[[#This Row],[Date Sent]])</f>
        <v>#REF!</v>
      </c>
      <c r="AH4792"/>
    </row>
    <row r="4793" spans="1:34" x14ac:dyDescent="0.2">
      <c r="A4793" t="s">
        <v>4171</v>
      </c>
      <c r="B4793" t="s">
        <v>5397</v>
      </c>
      <c r="C4793" s="1">
        <v>17.55</v>
      </c>
      <c r="D4793" s="5">
        <v>45305</v>
      </c>
      <c r="E4793" t="s">
        <v>33</v>
      </c>
      <c r="F4793" t="s">
        <v>9</v>
      </c>
      <c r="G4793" s="16" t="s">
        <v>982</v>
      </c>
      <c r="H4793" s="1"/>
      <c r="J4793"/>
      <c r="AC4793" s="5" t="e">
        <f>VLOOKUP(Table1[[#This Row],[Expense Report]],#REF!,3, 0)</f>
        <v>#REF!</v>
      </c>
      <c r="AD4793" t="s">
        <v>13565</v>
      </c>
      <c r="AE4793" t="s">
        <v>156</v>
      </c>
      <c r="AF4793" t="e">
        <f>MONTH(Table1[[#This Row],[Date Sent]])</f>
        <v>#REF!</v>
      </c>
      <c r="AG4793" t="e">
        <f>YEAR(Table1[[#This Row],[Date Sent]])</f>
        <v>#REF!</v>
      </c>
      <c r="AH4793"/>
    </row>
    <row r="4794" spans="1:34" x14ac:dyDescent="0.2">
      <c r="A4794" t="s">
        <v>4171</v>
      </c>
      <c r="B4794" t="s">
        <v>5397</v>
      </c>
      <c r="C4794" s="1">
        <v>64.14</v>
      </c>
      <c r="D4794" s="5">
        <v>45307</v>
      </c>
      <c r="E4794" t="s">
        <v>33</v>
      </c>
      <c r="F4794" t="s">
        <v>9</v>
      </c>
      <c r="G4794" s="16" t="s">
        <v>982</v>
      </c>
      <c r="H4794" s="1"/>
      <c r="J4794"/>
      <c r="AC4794" s="5" t="e">
        <f>VLOOKUP(Table1[[#This Row],[Expense Report]],#REF!,3, 0)</f>
        <v>#REF!</v>
      </c>
      <c r="AD4794" t="s">
        <v>13565</v>
      </c>
      <c r="AE4794" t="s">
        <v>156</v>
      </c>
      <c r="AF4794" t="e">
        <f>MONTH(Table1[[#This Row],[Date Sent]])</f>
        <v>#REF!</v>
      </c>
      <c r="AG4794" t="e">
        <f>YEAR(Table1[[#This Row],[Date Sent]])</f>
        <v>#REF!</v>
      </c>
      <c r="AH4794"/>
    </row>
    <row r="4795" spans="1:34" x14ac:dyDescent="0.2">
      <c r="A4795" t="s">
        <v>4171</v>
      </c>
      <c r="B4795" t="s">
        <v>5397</v>
      </c>
      <c r="C4795" s="1">
        <v>360.16</v>
      </c>
      <c r="D4795" s="5">
        <v>45307</v>
      </c>
      <c r="E4795" t="s">
        <v>33</v>
      </c>
      <c r="F4795" t="s">
        <v>9</v>
      </c>
      <c r="G4795" s="16" t="s">
        <v>5405</v>
      </c>
      <c r="H4795" s="1"/>
      <c r="J4795"/>
      <c r="AC4795" s="5" t="e">
        <f>VLOOKUP(Table1[[#This Row],[Expense Report]],#REF!,3, 0)</f>
        <v>#REF!</v>
      </c>
      <c r="AD4795" t="s">
        <v>13565</v>
      </c>
      <c r="AE4795" t="s">
        <v>156</v>
      </c>
      <c r="AF4795" t="e">
        <f>MONTH(Table1[[#This Row],[Date Sent]])</f>
        <v>#REF!</v>
      </c>
      <c r="AG4795" t="e">
        <f>YEAR(Table1[[#This Row],[Date Sent]])</f>
        <v>#REF!</v>
      </c>
      <c r="AH4795"/>
    </row>
    <row r="4796" spans="1:34" x14ac:dyDescent="0.2">
      <c r="A4796" t="s">
        <v>4171</v>
      </c>
      <c r="B4796" t="s">
        <v>5397</v>
      </c>
      <c r="C4796" s="1">
        <v>-65.48</v>
      </c>
      <c r="D4796" s="5">
        <v>45307</v>
      </c>
      <c r="E4796" t="s">
        <v>33</v>
      </c>
      <c r="F4796" t="s">
        <v>9</v>
      </c>
      <c r="G4796" s="16" t="s">
        <v>5406</v>
      </c>
      <c r="H4796" s="1"/>
      <c r="J4796"/>
      <c r="AC4796" s="5" t="e">
        <f>VLOOKUP(Table1[[#This Row],[Expense Report]],#REF!,3, 0)</f>
        <v>#REF!</v>
      </c>
      <c r="AD4796" t="s">
        <v>13565</v>
      </c>
      <c r="AE4796" t="s">
        <v>156</v>
      </c>
      <c r="AF4796" t="e">
        <f>MONTH(Table1[[#This Row],[Date Sent]])</f>
        <v>#REF!</v>
      </c>
      <c r="AG4796" t="e">
        <f>YEAR(Table1[[#This Row],[Date Sent]])</f>
        <v>#REF!</v>
      </c>
      <c r="AH4796"/>
    </row>
    <row r="4797" spans="1:34" x14ac:dyDescent="0.2">
      <c r="A4797" t="s">
        <v>581</v>
      </c>
      <c r="B4797" t="s">
        <v>5407</v>
      </c>
      <c r="C4797" s="1">
        <v>140.76</v>
      </c>
      <c r="D4797" s="5">
        <v>45294</v>
      </c>
      <c r="E4797" t="s">
        <v>21</v>
      </c>
      <c r="F4797" t="s">
        <v>25</v>
      </c>
      <c r="G4797" s="16" t="s">
        <v>1901</v>
      </c>
      <c r="H4797" s="1"/>
      <c r="J4797"/>
      <c r="AC4797" s="5" t="e">
        <f>VLOOKUP(Table1[[#This Row],[Expense Report]],#REF!,3, 0)</f>
        <v>#REF!</v>
      </c>
      <c r="AD4797" t="s">
        <v>14583</v>
      </c>
      <c r="AE4797" t="s">
        <v>294</v>
      </c>
      <c r="AF4797" t="e">
        <f>MONTH(Table1[[#This Row],[Date Sent]])</f>
        <v>#REF!</v>
      </c>
      <c r="AG4797" t="e">
        <f>YEAR(Table1[[#This Row],[Date Sent]])</f>
        <v>#REF!</v>
      </c>
      <c r="AH4797"/>
    </row>
    <row r="4798" spans="1:34" x14ac:dyDescent="0.2">
      <c r="A4798" t="s">
        <v>581</v>
      </c>
      <c r="B4798" t="s">
        <v>5408</v>
      </c>
      <c r="C4798" s="1">
        <v>35.72</v>
      </c>
      <c r="D4798" s="5">
        <v>45289</v>
      </c>
      <c r="E4798" t="s">
        <v>21</v>
      </c>
      <c r="F4798" t="s">
        <v>9</v>
      </c>
      <c r="G4798" s="16" t="s">
        <v>5409</v>
      </c>
      <c r="H4798" s="1"/>
      <c r="J4798"/>
      <c r="AC4798" s="5" t="e">
        <f>VLOOKUP(Table1[[#This Row],[Expense Report]],#REF!,3, 0)</f>
        <v>#REF!</v>
      </c>
      <c r="AD4798" t="s">
        <v>14583</v>
      </c>
      <c r="AE4798" t="s">
        <v>294</v>
      </c>
      <c r="AF4798" t="e">
        <f>MONTH(Table1[[#This Row],[Date Sent]])</f>
        <v>#REF!</v>
      </c>
      <c r="AG4798" t="e">
        <f>YEAR(Table1[[#This Row],[Date Sent]])</f>
        <v>#REF!</v>
      </c>
      <c r="AH4798"/>
    </row>
    <row r="4799" spans="1:34" x14ac:dyDescent="0.2">
      <c r="A4799" t="s">
        <v>581</v>
      </c>
      <c r="B4799" t="s">
        <v>5410</v>
      </c>
      <c r="C4799" s="1">
        <v>108.96</v>
      </c>
      <c r="D4799" s="5">
        <v>45273</v>
      </c>
      <c r="E4799" t="s">
        <v>21</v>
      </c>
      <c r="F4799" t="s">
        <v>33</v>
      </c>
      <c r="G4799" s="16" t="s">
        <v>2865</v>
      </c>
      <c r="H4799" s="1"/>
      <c r="J4799"/>
      <c r="AC4799" s="5" t="e">
        <f>VLOOKUP(Table1[[#This Row],[Expense Report]],#REF!,3, 0)</f>
        <v>#REF!</v>
      </c>
      <c r="AD4799" t="s">
        <v>14583</v>
      </c>
      <c r="AE4799" t="s">
        <v>294</v>
      </c>
      <c r="AF4799" t="e">
        <f>MONTH(Table1[[#This Row],[Date Sent]])</f>
        <v>#REF!</v>
      </c>
      <c r="AG4799" t="e">
        <f>YEAR(Table1[[#This Row],[Date Sent]])</f>
        <v>#REF!</v>
      </c>
      <c r="AH4799"/>
    </row>
    <row r="4800" spans="1:34" x14ac:dyDescent="0.2">
      <c r="A4800" t="s">
        <v>3828</v>
      </c>
      <c r="B4800" t="s">
        <v>5411</v>
      </c>
      <c r="C4800" s="1">
        <v>139.24</v>
      </c>
      <c r="D4800" s="5">
        <v>45352</v>
      </c>
      <c r="E4800" t="s">
        <v>20</v>
      </c>
      <c r="F4800" t="s">
        <v>17</v>
      </c>
      <c r="G4800" s="16" t="s">
        <v>5412</v>
      </c>
      <c r="H4800" s="1"/>
      <c r="J4800"/>
      <c r="AC4800" s="5" t="e">
        <f>VLOOKUP(Table1[[#This Row],[Expense Report]],#REF!,3, 0)</f>
        <v>#REF!</v>
      </c>
      <c r="AD4800" t="s">
        <v>13362</v>
      </c>
      <c r="AE4800" t="s">
        <v>294</v>
      </c>
      <c r="AF4800" t="e">
        <f>MONTH(Table1[[#This Row],[Date Sent]])</f>
        <v>#REF!</v>
      </c>
      <c r="AG4800" t="e">
        <f>YEAR(Table1[[#This Row],[Date Sent]])</f>
        <v>#REF!</v>
      </c>
      <c r="AH4800"/>
    </row>
    <row r="4801" spans="1:34" x14ac:dyDescent="0.2">
      <c r="A4801" t="s">
        <v>3828</v>
      </c>
      <c r="B4801" t="s">
        <v>5411</v>
      </c>
      <c r="C4801" s="1">
        <v>71.400000000000006</v>
      </c>
      <c r="D4801" s="5">
        <v>45356</v>
      </c>
      <c r="E4801" t="s">
        <v>21</v>
      </c>
      <c r="F4801" t="s">
        <v>33</v>
      </c>
      <c r="G4801" s="16" t="s">
        <v>5413</v>
      </c>
      <c r="H4801" s="1"/>
      <c r="J4801"/>
      <c r="AC4801" s="5" t="e">
        <f>VLOOKUP(Table1[[#This Row],[Expense Report]],#REF!,3, 0)</f>
        <v>#REF!</v>
      </c>
      <c r="AD4801" t="s">
        <v>13362</v>
      </c>
      <c r="AE4801" t="s">
        <v>294</v>
      </c>
      <c r="AF4801" t="e">
        <f>MONTH(Table1[[#This Row],[Date Sent]])</f>
        <v>#REF!</v>
      </c>
      <c r="AG4801" t="e">
        <f>YEAR(Table1[[#This Row],[Date Sent]])</f>
        <v>#REF!</v>
      </c>
      <c r="AH4801"/>
    </row>
    <row r="4802" spans="1:34" x14ac:dyDescent="0.2">
      <c r="A4802" t="s">
        <v>758</v>
      </c>
      <c r="B4802" t="s">
        <v>5414</v>
      </c>
      <c r="C4802" s="1">
        <v>8.7200000000000006</v>
      </c>
      <c r="D4802" s="5">
        <v>45342</v>
      </c>
      <c r="E4802" t="s">
        <v>25</v>
      </c>
      <c r="F4802" t="s">
        <v>33</v>
      </c>
      <c r="G4802" s="16" t="s">
        <v>5415</v>
      </c>
      <c r="H4802" s="1"/>
      <c r="J4802"/>
      <c r="AC4802" s="5" t="e">
        <f>VLOOKUP(Table1[[#This Row],[Expense Report]],#REF!,3, 0)</f>
        <v>#REF!</v>
      </c>
      <c r="AD4802" t="s">
        <v>13504</v>
      </c>
      <c r="AE4802" t="s">
        <v>294</v>
      </c>
      <c r="AF4802" t="e">
        <f>MONTH(Table1[[#This Row],[Date Sent]])</f>
        <v>#REF!</v>
      </c>
      <c r="AG4802" t="e">
        <f>YEAR(Table1[[#This Row],[Date Sent]])</f>
        <v>#REF!</v>
      </c>
      <c r="AH4802"/>
    </row>
    <row r="4803" spans="1:34" x14ac:dyDescent="0.2">
      <c r="A4803" t="s">
        <v>758</v>
      </c>
      <c r="B4803" t="s">
        <v>5414</v>
      </c>
      <c r="C4803" s="1">
        <v>67.89</v>
      </c>
      <c r="D4803" s="5">
        <v>45346</v>
      </c>
      <c r="E4803" t="s">
        <v>21</v>
      </c>
      <c r="F4803" t="s">
        <v>33</v>
      </c>
      <c r="G4803" s="16" t="s">
        <v>2080</v>
      </c>
      <c r="H4803" s="1"/>
      <c r="J4803"/>
      <c r="AC4803" s="5" t="e">
        <f>VLOOKUP(Table1[[#This Row],[Expense Report]],#REF!,3, 0)</f>
        <v>#REF!</v>
      </c>
      <c r="AD4803" t="s">
        <v>13504</v>
      </c>
      <c r="AE4803" t="s">
        <v>294</v>
      </c>
      <c r="AF4803" t="e">
        <f>MONTH(Table1[[#This Row],[Date Sent]])</f>
        <v>#REF!</v>
      </c>
      <c r="AG4803" t="e">
        <f>YEAR(Table1[[#This Row],[Date Sent]])</f>
        <v>#REF!</v>
      </c>
      <c r="AH4803"/>
    </row>
    <row r="4804" spans="1:34" x14ac:dyDescent="0.2">
      <c r="A4804" t="s">
        <v>758</v>
      </c>
      <c r="B4804" t="s">
        <v>5414</v>
      </c>
      <c r="C4804" s="1">
        <v>69.86</v>
      </c>
      <c r="D4804" s="5">
        <v>45349</v>
      </c>
      <c r="E4804" t="s">
        <v>21</v>
      </c>
      <c r="F4804" t="s">
        <v>39</v>
      </c>
      <c r="G4804" s="16" t="s">
        <v>5416</v>
      </c>
      <c r="H4804" s="1"/>
      <c r="J4804"/>
      <c r="AC4804" s="5" t="e">
        <f>VLOOKUP(Table1[[#This Row],[Expense Report]],#REF!,3, 0)</f>
        <v>#REF!</v>
      </c>
      <c r="AD4804" t="s">
        <v>13504</v>
      </c>
      <c r="AE4804" t="s">
        <v>294</v>
      </c>
      <c r="AF4804" t="e">
        <f>MONTH(Table1[[#This Row],[Date Sent]])</f>
        <v>#REF!</v>
      </c>
      <c r="AG4804" t="e">
        <f>YEAR(Table1[[#This Row],[Date Sent]])</f>
        <v>#REF!</v>
      </c>
      <c r="AH4804"/>
    </row>
    <row r="4805" spans="1:34" x14ac:dyDescent="0.2">
      <c r="A4805" t="s">
        <v>758</v>
      </c>
      <c r="B4805" t="s">
        <v>5414</v>
      </c>
      <c r="C4805" s="1">
        <v>23.56</v>
      </c>
      <c r="D4805" s="5">
        <v>45351</v>
      </c>
      <c r="E4805" t="s">
        <v>20</v>
      </c>
      <c r="F4805" t="s">
        <v>39</v>
      </c>
      <c r="G4805" s="16" t="s">
        <v>5417</v>
      </c>
      <c r="H4805" s="1"/>
      <c r="J4805"/>
      <c r="AC4805" s="5" t="e">
        <f>VLOOKUP(Table1[[#This Row],[Expense Report]],#REF!,3, 0)</f>
        <v>#REF!</v>
      </c>
      <c r="AD4805" t="s">
        <v>13504</v>
      </c>
      <c r="AE4805" t="s">
        <v>294</v>
      </c>
      <c r="AF4805" t="e">
        <f>MONTH(Table1[[#This Row],[Date Sent]])</f>
        <v>#REF!</v>
      </c>
      <c r="AG4805" t="e">
        <f>YEAR(Table1[[#This Row],[Date Sent]])</f>
        <v>#REF!</v>
      </c>
      <c r="AH4805"/>
    </row>
    <row r="4806" spans="1:34" x14ac:dyDescent="0.2">
      <c r="A4806" t="s">
        <v>758</v>
      </c>
      <c r="B4806" t="s">
        <v>5414</v>
      </c>
      <c r="C4806" s="1">
        <v>361.7</v>
      </c>
      <c r="D4806" s="5">
        <v>45352</v>
      </c>
      <c r="E4806" t="s">
        <v>4</v>
      </c>
      <c r="F4806" t="s">
        <v>913</v>
      </c>
      <c r="G4806" s="16" t="s">
        <v>1421</v>
      </c>
      <c r="H4806" s="1"/>
      <c r="J4806"/>
      <c r="AC4806" s="5" t="e">
        <f>VLOOKUP(Table1[[#This Row],[Expense Report]],#REF!,3, 0)</f>
        <v>#REF!</v>
      </c>
      <c r="AD4806" t="s">
        <v>13504</v>
      </c>
      <c r="AE4806" t="s">
        <v>294</v>
      </c>
      <c r="AF4806" t="e">
        <f>MONTH(Table1[[#This Row],[Date Sent]])</f>
        <v>#REF!</v>
      </c>
      <c r="AG4806" t="e">
        <f>YEAR(Table1[[#This Row],[Date Sent]])</f>
        <v>#REF!</v>
      </c>
      <c r="AH4806"/>
    </row>
    <row r="4807" spans="1:34" x14ac:dyDescent="0.2">
      <c r="A4807" t="s">
        <v>758</v>
      </c>
      <c r="B4807" t="s">
        <v>5414</v>
      </c>
      <c r="C4807" s="1">
        <v>56.27</v>
      </c>
      <c r="D4807" s="5">
        <v>45352</v>
      </c>
      <c r="E4807" t="s">
        <v>20</v>
      </c>
      <c r="F4807" t="s">
        <v>39</v>
      </c>
      <c r="G4807" s="16" t="s">
        <v>5418</v>
      </c>
      <c r="H4807" s="1"/>
      <c r="J4807"/>
      <c r="AC4807" s="5" t="e">
        <f>VLOOKUP(Table1[[#This Row],[Expense Report]],#REF!,3, 0)</f>
        <v>#REF!</v>
      </c>
      <c r="AD4807" t="s">
        <v>13504</v>
      </c>
      <c r="AE4807" t="s">
        <v>294</v>
      </c>
      <c r="AF4807" t="e">
        <f>MONTH(Table1[[#This Row],[Date Sent]])</f>
        <v>#REF!</v>
      </c>
      <c r="AG4807" t="e">
        <f>YEAR(Table1[[#This Row],[Date Sent]])</f>
        <v>#REF!</v>
      </c>
      <c r="AH4807"/>
    </row>
    <row r="4808" spans="1:34" x14ac:dyDescent="0.2">
      <c r="A4808" t="s">
        <v>329</v>
      </c>
      <c r="B4808" t="s">
        <v>5419</v>
      </c>
      <c r="C4808" s="1">
        <v>110.54</v>
      </c>
      <c r="D4808" s="5">
        <v>45202</v>
      </c>
      <c r="E4808" t="s">
        <v>13</v>
      </c>
      <c r="F4808" t="s">
        <v>33</v>
      </c>
      <c r="G4808" s="16" t="s">
        <v>5420</v>
      </c>
      <c r="H4808" s="1"/>
      <c r="J4808"/>
      <c r="AC4808" s="5" t="e">
        <f>VLOOKUP(Table1[[#This Row],[Expense Report]],#REF!,3, 0)</f>
        <v>#REF!</v>
      </c>
      <c r="AD4808" t="s">
        <v>14670</v>
      </c>
      <c r="AE4808" t="s">
        <v>174</v>
      </c>
      <c r="AF4808" t="e">
        <f>MONTH(Table1[[#This Row],[Date Sent]])</f>
        <v>#REF!</v>
      </c>
      <c r="AG4808" t="e">
        <f>YEAR(Table1[[#This Row],[Date Sent]])</f>
        <v>#REF!</v>
      </c>
      <c r="AH4808"/>
    </row>
    <row r="4809" spans="1:34" x14ac:dyDescent="0.2">
      <c r="A4809" t="s">
        <v>329</v>
      </c>
      <c r="B4809" t="s">
        <v>5419</v>
      </c>
      <c r="C4809" s="1">
        <v>70.989999999999995</v>
      </c>
      <c r="D4809" s="5">
        <v>45203</v>
      </c>
      <c r="E4809" t="s">
        <v>13</v>
      </c>
      <c r="F4809" t="s">
        <v>33</v>
      </c>
      <c r="G4809" s="16" t="s">
        <v>5420</v>
      </c>
      <c r="H4809" s="1"/>
      <c r="J4809"/>
      <c r="AC4809" s="5" t="e">
        <f>VLOOKUP(Table1[[#This Row],[Expense Report]],#REF!,3, 0)</f>
        <v>#REF!</v>
      </c>
      <c r="AD4809" t="s">
        <v>14670</v>
      </c>
      <c r="AE4809" t="s">
        <v>174</v>
      </c>
      <c r="AF4809" t="e">
        <f>MONTH(Table1[[#This Row],[Date Sent]])</f>
        <v>#REF!</v>
      </c>
      <c r="AG4809" t="e">
        <f>YEAR(Table1[[#This Row],[Date Sent]])</f>
        <v>#REF!</v>
      </c>
      <c r="AH4809"/>
    </row>
    <row r="4810" spans="1:34" x14ac:dyDescent="0.2">
      <c r="A4810" t="s">
        <v>329</v>
      </c>
      <c r="B4810" t="s">
        <v>5419</v>
      </c>
      <c r="C4810" s="1">
        <v>29.29</v>
      </c>
      <c r="D4810" s="5">
        <v>45216</v>
      </c>
      <c r="E4810" t="s">
        <v>13</v>
      </c>
      <c r="F4810" t="s">
        <v>33</v>
      </c>
      <c r="G4810" s="16" t="s">
        <v>5421</v>
      </c>
      <c r="H4810" s="1"/>
      <c r="J4810"/>
      <c r="AC4810" s="5" t="e">
        <f>VLOOKUP(Table1[[#This Row],[Expense Report]],#REF!,3, 0)</f>
        <v>#REF!</v>
      </c>
      <c r="AD4810" t="s">
        <v>14670</v>
      </c>
      <c r="AE4810" t="s">
        <v>174</v>
      </c>
      <c r="AF4810" t="e">
        <f>MONTH(Table1[[#This Row],[Date Sent]])</f>
        <v>#REF!</v>
      </c>
      <c r="AG4810" t="e">
        <f>YEAR(Table1[[#This Row],[Date Sent]])</f>
        <v>#REF!</v>
      </c>
      <c r="AH4810"/>
    </row>
    <row r="4811" spans="1:34" x14ac:dyDescent="0.2">
      <c r="A4811" t="s">
        <v>329</v>
      </c>
      <c r="B4811" t="s">
        <v>5419</v>
      </c>
      <c r="C4811" s="1">
        <v>32.47</v>
      </c>
      <c r="D4811" s="5">
        <v>45229</v>
      </c>
      <c r="E4811" t="s">
        <v>13</v>
      </c>
      <c r="F4811" t="s">
        <v>33</v>
      </c>
      <c r="G4811" s="16" t="s">
        <v>5420</v>
      </c>
      <c r="H4811" s="1"/>
      <c r="J4811"/>
      <c r="AC4811" s="5" t="e">
        <f>VLOOKUP(Table1[[#This Row],[Expense Report]],#REF!,3, 0)</f>
        <v>#REF!</v>
      </c>
      <c r="AD4811" t="s">
        <v>14670</v>
      </c>
      <c r="AE4811" t="s">
        <v>174</v>
      </c>
      <c r="AF4811" t="e">
        <f>MONTH(Table1[[#This Row],[Date Sent]])</f>
        <v>#REF!</v>
      </c>
      <c r="AG4811" t="e">
        <f>YEAR(Table1[[#This Row],[Date Sent]])</f>
        <v>#REF!</v>
      </c>
      <c r="AH4811"/>
    </row>
    <row r="4812" spans="1:34" x14ac:dyDescent="0.2">
      <c r="A4812" t="s">
        <v>329</v>
      </c>
      <c r="B4812" t="s">
        <v>5419</v>
      </c>
      <c r="C4812" s="1">
        <v>18.82</v>
      </c>
      <c r="D4812" s="5">
        <v>45235</v>
      </c>
      <c r="E4812" t="s">
        <v>13</v>
      </c>
      <c r="F4812" t="s">
        <v>33</v>
      </c>
      <c r="G4812" s="16" t="s">
        <v>5421</v>
      </c>
      <c r="H4812" s="1"/>
      <c r="J4812"/>
      <c r="AC4812" s="5" t="e">
        <f>VLOOKUP(Table1[[#This Row],[Expense Report]],#REF!,3, 0)</f>
        <v>#REF!</v>
      </c>
      <c r="AD4812" t="s">
        <v>14670</v>
      </c>
      <c r="AE4812" t="s">
        <v>174</v>
      </c>
      <c r="AF4812" t="e">
        <f>MONTH(Table1[[#This Row],[Date Sent]])</f>
        <v>#REF!</v>
      </c>
      <c r="AG4812" t="e">
        <f>YEAR(Table1[[#This Row],[Date Sent]])</f>
        <v>#REF!</v>
      </c>
      <c r="AH4812"/>
    </row>
    <row r="4813" spans="1:34" x14ac:dyDescent="0.2">
      <c r="A4813" t="s">
        <v>329</v>
      </c>
      <c r="B4813" t="s">
        <v>5419</v>
      </c>
      <c r="C4813" s="1">
        <v>285.17</v>
      </c>
      <c r="D4813" s="5">
        <v>45243</v>
      </c>
      <c r="E4813" t="s">
        <v>13</v>
      </c>
      <c r="F4813" t="s">
        <v>33</v>
      </c>
      <c r="G4813" s="16" t="s">
        <v>5422</v>
      </c>
      <c r="H4813" s="1"/>
      <c r="J4813"/>
      <c r="AC4813" s="5" t="e">
        <f>VLOOKUP(Table1[[#This Row],[Expense Report]],#REF!,3, 0)</f>
        <v>#REF!</v>
      </c>
      <c r="AD4813" t="s">
        <v>14670</v>
      </c>
      <c r="AE4813" t="s">
        <v>174</v>
      </c>
      <c r="AF4813" t="e">
        <f>MONTH(Table1[[#This Row],[Date Sent]])</f>
        <v>#REF!</v>
      </c>
      <c r="AG4813" t="e">
        <f>YEAR(Table1[[#This Row],[Date Sent]])</f>
        <v>#REF!</v>
      </c>
      <c r="AH4813"/>
    </row>
    <row r="4814" spans="1:34" x14ac:dyDescent="0.2">
      <c r="A4814" t="s">
        <v>329</v>
      </c>
      <c r="B4814" t="s">
        <v>5419</v>
      </c>
      <c r="C4814" s="1">
        <v>90.04</v>
      </c>
      <c r="D4814" s="5">
        <v>45247</v>
      </c>
      <c r="E4814" t="s">
        <v>13</v>
      </c>
      <c r="F4814" t="s">
        <v>33</v>
      </c>
      <c r="G4814" s="16" t="s">
        <v>5423</v>
      </c>
      <c r="H4814" s="1"/>
      <c r="J4814"/>
      <c r="AC4814" s="5" t="e">
        <f>VLOOKUP(Table1[[#This Row],[Expense Report]],#REF!,3, 0)</f>
        <v>#REF!</v>
      </c>
      <c r="AD4814" t="s">
        <v>14670</v>
      </c>
      <c r="AE4814" t="s">
        <v>174</v>
      </c>
      <c r="AF4814" t="e">
        <f>MONTH(Table1[[#This Row],[Date Sent]])</f>
        <v>#REF!</v>
      </c>
      <c r="AG4814" t="e">
        <f>YEAR(Table1[[#This Row],[Date Sent]])</f>
        <v>#REF!</v>
      </c>
      <c r="AH4814"/>
    </row>
    <row r="4815" spans="1:34" x14ac:dyDescent="0.2">
      <c r="A4815" t="s">
        <v>329</v>
      </c>
      <c r="B4815" t="s">
        <v>5419</v>
      </c>
      <c r="C4815" s="1">
        <v>54.11</v>
      </c>
      <c r="D4815" s="5">
        <v>45264</v>
      </c>
      <c r="E4815" t="s">
        <v>13</v>
      </c>
      <c r="F4815" t="s">
        <v>33</v>
      </c>
      <c r="G4815" s="16" t="s">
        <v>5423</v>
      </c>
      <c r="H4815" s="1"/>
      <c r="J4815"/>
      <c r="AC4815" s="5" t="e">
        <f>VLOOKUP(Table1[[#This Row],[Expense Report]],#REF!,3, 0)</f>
        <v>#REF!</v>
      </c>
      <c r="AD4815" t="s">
        <v>14670</v>
      </c>
      <c r="AE4815" t="s">
        <v>174</v>
      </c>
      <c r="AF4815" t="e">
        <f>MONTH(Table1[[#This Row],[Date Sent]])</f>
        <v>#REF!</v>
      </c>
      <c r="AG4815" t="e">
        <f>YEAR(Table1[[#This Row],[Date Sent]])</f>
        <v>#REF!</v>
      </c>
      <c r="AH4815"/>
    </row>
    <row r="4816" spans="1:34" x14ac:dyDescent="0.2">
      <c r="A4816" t="s">
        <v>329</v>
      </c>
      <c r="B4816" t="s">
        <v>5419</v>
      </c>
      <c r="C4816" s="1">
        <v>19.46</v>
      </c>
      <c r="D4816" s="5">
        <v>45283</v>
      </c>
      <c r="E4816" t="s">
        <v>13</v>
      </c>
      <c r="F4816" t="s">
        <v>33</v>
      </c>
      <c r="G4816" s="16" t="s">
        <v>5421</v>
      </c>
      <c r="H4816" s="1"/>
      <c r="J4816"/>
      <c r="AC4816" s="5" t="e">
        <f>VLOOKUP(Table1[[#This Row],[Expense Report]],#REF!,3, 0)</f>
        <v>#REF!</v>
      </c>
      <c r="AD4816" t="s">
        <v>14670</v>
      </c>
      <c r="AE4816" t="s">
        <v>174</v>
      </c>
      <c r="AF4816" t="e">
        <f>MONTH(Table1[[#This Row],[Date Sent]])</f>
        <v>#REF!</v>
      </c>
      <c r="AG4816" t="e">
        <f>YEAR(Table1[[#This Row],[Date Sent]])</f>
        <v>#REF!</v>
      </c>
      <c r="AH4816"/>
    </row>
    <row r="4817" spans="1:34" x14ac:dyDescent="0.2">
      <c r="A4817" t="s">
        <v>329</v>
      </c>
      <c r="B4817" t="s">
        <v>5419</v>
      </c>
      <c r="C4817" s="1">
        <v>109.45</v>
      </c>
      <c r="D4817" s="5">
        <v>45294</v>
      </c>
      <c r="E4817" t="s">
        <v>13</v>
      </c>
      <c r="F4817" t="s">
        <v>33</v>
      </c>
      <c r="G4817" s="16" t="s">
        <v>5424</v>
      </c>
      <c r="H4817" s="1"/>
      <c r="J4817"/>
      <c r="AC4817" s="5" t="e">
        <f>VLOOKUP(Table1[[#This Row],[Expense Report]],#REF!,3, 0)</f>
        <v>#REF!</v>
      </c>
      <c r="AD4817" t="s">
        <v>14670</v>
      </c>
      <c r="AE4817" t="s">
        <v>174</v>
      </c>
      <c r="AF4817" t="e">
        <f>MONTH(Table1[[#This Row],[Date Sent]])</f>
        <v>#REF!</v>
      </c>
      <c r="AG4817" t="e">
        <f>YEAR(Table1[[#This Row],[Date Sent]])</f>
        <v>#REF!</v>
      </c>
      <c r="AH4817"/>
    </row>
    <row r="4818" spans="1:34" x14ac:dyDescent="0.2">
      <c r="A4818" t="s">
        <v>329</v>
      </c>
      <c r="B4818" t="s">
        <v>5419</v>
      </c>
      <c r="C4818" s="1">
        <v>-63.3</v>
      </c>
      <c r="D4818" s="5">
        <v>45301</v>
      </c>
      <c r="E4818" t="s">
        <v>13</v>
      </c>
      <c r="F4818" t="s">
        <v>33</v>
      </c>
      <c r="G4818" s="16" t="s">
        <v>5425</v>
      </c>
      <c r="H4818" s="1"/>
      <c r="J4818"/>
      <c r="AC4818" s="5" t="e">
        <f>VLOOKUP(Table1[[#This Row],[Expense Report]],#REF!,3, 0)</f>
        <v>#REF!</v>
      </c>
      <c r="AD4818" t="s">
        <v>14670</v>
      </c>
      <c r="AE4818" t="s">
        <v>174</v>
      </c>
      <c r="AF4818" t="e">
        <f>MONTH(Table1[[#This Row],[Date Sent]])</f>
        <v>#REF!</v>
      </c>
      <c r="AG4818" t="e">
        <f>YEAR(Table1[[#This Row],[Date Sent]])</f>
        <v>#REF!</v>
      </c>
      <c r="AH4818"/>
    </row>
    <row r="4819" spans="1:34" x14ac:dyDescent="0.2">
      <c r="A4819" t="s">
        <v>329</v>
      </c>
      <c r="B4819" t="s">
        <v>5419</v>
      </c>
      <c r="C4819" s="1">
        <v>0.43</v>
      </c>
      <c r="D4819" s="5">
        <v>45307</v>
      </c>
      <c r="E4819" t="s">
        <v>13</v>
      </c>
      <c r="F4819" t="s">
        <v>33</v>
      </c>
      <c r="G4819" s="16" t="s">
        <v>5424</v>
      </c>
      <c r="H4819" s="1"/>
      <c r="J4819"/>
      <c r="AC4819" s="5" t="e">
        <f>VLOOKUP(Table1[[#This Row],[Expense Report]],#REF!,3, 0)</f>
        <v>#REF!</v>
      </c>
      <c r="AD4819" t="s">
        <v>14670</v>
      </c>
      <c r="AE4819" t="s">
        <v>174</v>
      </c>
      <c r="AF4819" t="e">
        <f>MONTH(Table1[[#This Row],[Date Sent]])</f>
        <v>#REF!</v>
      </c>
      <c r="AG4819" t="e">
        <f>YEAR(Table1[[#This Row],[Date Sent]])</f>
        <v>#REF!</v>
      </c>
      <c r="AH4819"/>
    </row>
    <row r="4820" spans="1:34" x14ac:dyDescent="0.2">
      <c r="A4820" t="s">
        <v>329</v>
      </c>
      <c r="B4820" t="s">
        <v>5419</v>
      </c>
      <c r="C4820" s="1">
        <v>41.52</v>
      </c>
      <c r="D4820" s="5">
        <v>45307</v>
      </c>
      <c r="E4820" t="s">
        <v>13</v>
      </c>
      <c r="F4820" t="s">
        <v>33</v>
      </c>
      <c r="G4820" s="16" t="s">
        <v>5424</v>
      </c>
      <c r="H4820" s="1"/>
      <c r="J4820"/>
      <c r="AC4820" s="5" t="e">
        <f>VLOOKUP(Table1[[#This Row],[Expense Report]],#REF!,3, 0)</f>
        <v>#REF!</v>
      </c>
      <c r="AD4820" t="s">
        <v>14670</v>
      </c>
      <c r="AE4820" t="s">
        <v>174</v>
      </c>
      <c r="AF4820" t="e">
        <f>MONTH(Table1[[#This Row],[Date Sent]])</f>
        <v>#REF!</v>
      </c>
      <c r="AG4820" t="e">
        <f>YEAR(Table1[[#This Row],[Date Sent]])</f>
        <v>#REF!</v>
      </c>
      <c r="AH4820"/>
    </row>
    <row r="4821" spans="1:34" x14ac:dyDescent="0.2">
      <c r="A4821" t="s">
        <v>329</v>
      </c>
      <c r="B4821" t="s">
        <v>5419</v>
      </c>
      <c r="C4821" s="1">
        <v>30</v>
      </c>
      <c r="D4821" s="5">
        <v>45310</v>
      </c>
      <c r="E4821" t="s">
        <v>11</v>
      </c>
      <c r="F4821" t="s">
        <v>3052</v>
      </c>
      <c r="G4821" s="16" t="s">
        <v>5426</v>
      </c>
      <c r="H4821" s="1"/>
      <c r="J4821"/>
      <c r="AC4821" s="5" t="e">
        <f>VLOOKUP(Table1[[#This Row],[Expense Report]],#REF!,3, 0)</f>
        <v>#REF!</v>
      </c>
      <c r="AD4821" t="s">
        <v>14670</v>
      </c>
      <c r="AE4821" t="s">
        <v>174</v>
      </c>
      <c r="AF4821" t="e">
        <f>MONTH(Table1[[#This Row],[Date Sent]])</f>
        <v>#REF!</v>
      </c>
      <c r="AG4821" t="e">
        <f>YEAR(Table1[[#This Row],[Date Sent]])</f>
        <v>#REF!</v>
      </c>
      <c r="AH4821"/>
    </row>
    <row r="4822" spans="1:34" x14ac:dyDescent="0.2">
      <c r="A4822" t="s">
        <v>329</v>
      </c>
      <c r="B4822" t="s">
        <v>5419</v>
      </c>
      <c r="C4822" s="1">
        <v>25.94</v>
      </c>
      <c r="D4822" s="5">
        <v>45317</v>
      </c>
      <c r="E4822" t="s">
        <v>13</v>
      </c>
      <c r="F4822" t="s">
        <v>33</v>
      </c>
      <c r="G4822" s="16" t="s">
        <v>5421</v>
      </c>
      <c r="H4822" s="1"/>
      <c r="J4822"/>
      <c r="AC4822" s="5" t="e">
        <f>VLOOKUP(Table1[[#This Row],[Expense Report]],#REF!,3, 0)</f>
        <v>#REF!</v>
      </c>
      <c r="AD4822" t="s">
        <v>14670</v>
      </c>
      <c r="AE4822" t="s">
        <v>174</v>
      </c>
      <c r="AF4822" t="e">
        <f>MONTH(Table1[[#This Row],[Date Sent]])</f>
        <v>#REF!</v>
      </c>
      <c r="AG4822" t="e">
        <f>YEAR(Table1[[#This Row],[Date Sent]])</f>
        <v>#REF!</v>
      </c>
      <c r="AH4822"/>
    </row>
    <row r="4823" spans="1:34" x14ac:dyDescent="0.2">
      <c r="A4823" t="s">
        <v>329</v>
      </c>
      <c r="B4823" t="s">
        <v>5419</v>
      </c>
      <c r="C4823" s="1">
        <v>300.04000000000002</v>
      </c>
      <c r="D4823" s="5">
        <v>45325</v>
      </c>
      <c r="E4823" t="s">
        <v>13</v>
      </c>
      <c r="F4823" t="s">
        <v>33</v>
      </c>
      <c r="G4823" s="16" t="s">
        <v>5421</v>
      </c>
      <c r="H4823" s="1"/>
      <c r="J4823"/>
      <c r="AC4823" s="5" t="e">
        <f>VLOOKUP(Table1[[#This Row],[Expense Report]],#REF!,3, 0)</f>
        <v>#REF!</v>
      </c>
      <c r="AD4823" t="s">
        <v>14670</v>
      </c>
      <c r="AE4823" t="s">
        <v>174</v>
      </c>
      <c r="AF4823" t="e">
        <f>MONTH(Table1[[#This Row],[Date Sent]])</f>
        <v>#REF!</v>
      </c>
      <c r="AG4823" t="e">
        <f>YEAR(Table1[[#This Row],[Date Sent]])</f>
        <v>#REF!</v>
      </c>
      <c r="AH4823"/>
    </row>
    <row r="4824" spans="1:34" x14ac:dyDescent="0.2">
      <c r="A4824" t="s">
        <v>329</v>
      </c>
      <c r="B4824" t="s">
        <v>5419</v>
      </c>
      <c r="C4824" s="1">
        <v>61.33</v>
      </c>
      <c r="D4824" s="5">
        <v>45345</v>
      </c>
      <c r="E4824" t="s">
        <v>13</v>
      </c>
      <c r="F4824" t="s">
        <v>33</v>
      </c>
      <c r="G4824" s="16" t="s">
        <v>5423</v>
      </c>
      <c r="H4824" s="1"/>
      <c r="J4824"/>
      <c r="AC4824" s="5" t="e">
        <f>VLOOKUP(Table1[[#This Row],[Expense Report]],#REF!,3, 0)</f>
        <v>#REF!</v>
      </c>
      <c r="AD4824" t="s">
        <v>14670</v>
      </c>
      <c r="AE4824" t="s">
        <v>174</v>
      </c>
      <c r="AF4824" t="e">
        <f>MONTH(Table1[[#This Row],[Date Sent]])</f>
        <v>#REF!</v>
      </c>
      <c r="AG4824" t="e">
        <f>YEAR(Table1[[#This Row],[Date Sent]])</f>
        <v>#REF!</v>
      </c>
      <c r="AH4824"/>
    </row>
    <row r="4825" spans="1:34" x14ac:dyDescent="0.2">
      <c r="A4825" t="s">
        <v>329</v>
      </c>
      <c r="B4825" t="s">
        <v>5419</v>
      </c>
      <c r="C4825" s="1">
        <v>43.95</v>
      </c>
      <c r="D4825" s="5">
        <v>45345</v>
      </c>
      <c r="E4825" t="s">
        <v>33</v>
      </c>
      <c r="F4825" t="s">
        <v>9</v>
      </c>
      <c r="G4825" s="16" t="s">
        <v>5427</v>
      </c>
      <c r="H4825" s="1"/>
      <c r="J4825"/>
      <c r="AC4825" s="5" t="e">
        <f>VLOOKUP(Table1[[#This Row],[Expense Report]],#REF!,3, 0)</f>
        <v>#REF!</v>
      </c>
      <c r="AD4825" t="s">
        <v>14670</v>
      </c>
      <c r="AE4825" t="s">
        <v>174</v>
      </c>
      <c r="AF4825" t="e">
        <f>MONTH(Table1[[#This Row],[Date Sent]])</f>
        <v>#REF!</v>
      </c>
      <c r="AG4825" t="e">
        <f>YEAR(Table1[[#This Row],[Date Sent]])</f>
        <v>#REF!</v>
      </c>
      <c r="AH4825"/>
    </row>
    <row r="4826" spans="1:34" x14ac:dyDescent="0.2">
      <c r="A4826" t="s">
        <v>329</v>
      </c>
      <c r="B4826" t="s">
        <v>5419</v>
      </c>
      <c r="C4826" s="1">
        <v>42.34</v>
      </c>
      <c r="D4826" s="5">
        <v>45348</v>
      </c>
      <c r="E4826" t="s">
        <v>13</v>
      </c>
      <c r="F4826" t="s">
        <v>33</v>
      </c>
      <c r="G4826" s="16" t="s">
        <v>5428</v>
      </c>
      <c r="H4826" s="1"/>
      <c r="J4826"/>
      <c r="AC4826" s="5" t="e">
        <f>VLOOKUP(Table1[[#This Row],[Expense Report]],#REF!,3, 0)</f>
        <v>#REF!</v>
      </c>
      <c r="AD4826" t="s">
        <v>14670</v>
      </c>
      <c r="AE4826" t="s">
        <v>174</v>
      </c>
      <c r="AF4826" t="e">
        <f>MONTH(Table1[[#This Row],[Date Sent]])</f>
        <v>#REF!</v>
      </c>
      <c r="AG4826" t="e">
        <f>YEAR(Table1[[#This Row],[Date Sent]])</f>
        <v>#REF!</v>
      </c>
      <c r="AH4826"/>
    </row>
    <row r="4827" spans="1:34" x14ac:dyDescent="0.2">
      <c r="A4827" t="s">
        <v>320</v>
      </c>
      <c r="B4827" t="s">
        <v>5429</v>
      </c>
      <c r="C4827" s="1">
        <v>4.49</v>
      </c>
      <c r="D4827" s="5">
        <v>45321</v>
      </c>
      <c r="E4827" t="s">
        <v>21</v>
      </c>
      <c r="F4827" t="s">
        <v>33</v>
      </c>
      <c r="G4827" s="16" t="s">
        <v>923</v>
      </c>
      <c r="H4827" s="1"/>
      <c r="J4827"/>
      <c r="AC4827" s="5" t="e">
        <f>VLOOKUP(Table1[[#This Row],[Expense Report]],#REF!,3, 0)</f>
        <v>#REF!</v>
      </c>
      <c r="AD4827" t="s">
        <v>14676</v>
      </c>
      <c r="AE4827" t="s">
        <v>174</v>
      </c>
      <c r="AF4827" t="e">
        <f>MONTH(Table1[[#This Row],[Date Sent]])</f>
        <v>#REF!</v>
      </c>
      <c r="AG4827" t="e">
        <f>YEAR(Table1[[#This Row],[Date Sent]])</f>
        <v>#REF!</v>
      </c>
      <c r="AH4827"/>
    </row>
    <row r="4828" spans="1:34" x14ac:dyDescent="0.2">
      <c r="A4828" t="s">
        <v>320</v>
      </c>
      <c r="B4828" t="s">
        <v>5429</v>
      </c>
      <c r="C4828" s="1">
        <v>5.08</v>
      </c>
      <c r="D4828" s="5">
        <v>45322</v>
      </c>
      <c r="E4828" t="s">
        <v>20</v>
      </c>
      <c r="F4828" t="s">
        <v>39</v>
      </c>
      <c r="G4828" s="16" t="s">
        <v>5430</v>
      </c>
      <c r="H4828" s="1"/>
      <c r="J4828"/>
      <c r="AC4828" s="5" t="e">
        <f>VLOOKUP(Table1[[#This Row],[Expense Report]],#REF!,3, 0)</f>
        <v>#REF!</v>
      </c>
      <c r="AD4828" t="s">
        <v>14676</v>
      </c>
      <c r="AE4828" t="s">
        <v>174</v>
      </c>
      <c r="AF4828" t="e">
        <f>MONTH(Table1[[#This Row],[Date Sent]])</f>
        <v>#REF!</v>
      </c>
      <c r="AG4828" t="e">
        <f>YEAR(Table1[[#This Row],[Date Sent]])</f>
        <v>#REF!</v>
      </c>
      <c r="AH4828"/>
    </row>
    <row r="4829" spans="1:34" x14ac:dyDescent="0.2">
      <c r="A4829" t="s">
        <v>609</v>
      </c>
      <c r="B4829" t="s">
        <v>5431</v>
      </c>
      <c r="C4829" s="1">
        <v>20.58</v>
      </c>
      <c r="D4829" s="5">
        <v>45279</v>
      </c>
      <c r="E4829" t="s">
        <v>21</v>
      </c>
      <c r="F4829" t="s">
        <v>33</v>
      </c>
      <c r="G4829" s="16" t="s">
        <v>5432</v>
      </c>
      <c r="H4829" s="1"/>
      <c r="J4829"/>
      <c r="AC4829" s="5" t="e">
        <f>VLOOKUP(Table1[[#This Row],[Expense Report]],#REF!,3, 0)</f>
        <v>#REF!</v>
      </c>
      <c r="AD4829" t="s">
        <v>14600</v>
      </c>
      <c r="AE4829" t="s">
        <v>6845</v>
      </c>
      <c r="AF4829" t="e">
        <f>MONTH(Table1[[#This Row],[Date Sent]])</f>
        <v>#REF!</v>
      </c>
      <c r="AG4829" t="e">
        <f>YEAR(Table1[[#This Row],[Date Sent]])</f>
        <v>#REF!</v>
      </c>
      <c r="AH4829"/>
    </row>
    <row r="4830" spans="1:34" x14ac:dyDescent="0.2">
      <c r="A4830" t="s">
        <v>609</v>
      </c>
      <c r="B4830" t="s">
        <v>5431</v>
      </c>
      <c r="C4830" s="1">
        <v>212.43</v>
      </c>
      <c r="D4830" s="5">
        <v>45279</v>
      </c>
      <c r="E4830" t="s">
        <v>21</v>
      </c>
      <c r="F4830" t="s">
        <v>17</v>
      </c>
      <c r="G4830" s="16" t="s">
        <v>5433</v>
      </c>
      <c r="H4830" s="1"/>
      <c r="J4830"/>
      <c r="AC4830" s="5" t="e">
        <f>VLOOKUP(Table1[[#This Row],[Expense Report]],#REF!,3, 0)</f>
        <v>#REF!</v>
      </c>
      <c r="AD4830" t="s">
        <v>14600</v>
      </c>
      <c r="AE4830" t="s">
        <v>6845</v>
      </c>
      <c r="AF4830" t="e">
        <f>MONTH(Table1[[#This Row],[Date Sent]])</f>
        <v>#REF!</v>
      </c>
      <c r="AG4830" t="e">
        <f>YEAR(Table1[[#This Row],[Date Sent]])</f>
        <v>#REF!</v>
      </c>
      <c r="AH4830"/>
    </row>
    <row r="4831" spans="1:34" x14ac:dyDescent="0.2">
      <c r="A4831" t="s">
        <v>609</v>
      </c>
      <c r="B4831" t="s">
        <v>5431</v>
      </c>
      <c r="C4831" s="1">
        <v>19.14</v>
      </c>
      <c r="D4831" s="5">
        <v>45280</v>
      </c>
      <c r="E4831" t="s">
        <v>25</v>
      </c>
      <c r="F4831" t="s">
        <v>14</v>
      </c>
      <c r="G4831" s="16" t="s">
        <v>5434</v>
      </c>
      <c r="H4831" s="1"/>
      <c r="J4831"/>
      <c r="AC4831" s="5" t="e">
        <f>VLOOKUP(Table1[[#This Row],[Expense Report]],#REF!,3, 0)</f>
        <v>#REF!</v>
      </c>
      <c r="AD4831" t="s">
        <v>14600</v>
      </c>
      <c r="AE4831" t="s">
        <v>6845</v>
      </c>
      <c r="AF4831" t="e">
        <f>MONTH(Table1[[#This Row],[Date Sent]])</f>
        <v>#REF!</v>
      </c>
      <c r="AG4831" t="e">
        <f>YEAR(Table1[[#This Row],[Date Sent]])</f>
        <v>#REF!</v>
      </c>
      <c r="AH4831"/>
    </row>
    <row r="4832" spans="1:34" x14ac:dyDescent="0.2">
      <c r="A4832" t="s">
        <v>609</v>
      </c>
      <c r="B4832" t="s">
        <v>5431</v>
      </c>
      <c r="C4832" s="1">
        <v>53.39</v>
      </c>
      <c r="D4832" s="5">
        <v>45288</v>
      </c>
      <c r="E4832" t="s">
        <v>15</v>
      </c>
      <c r="F4832" t="s">
        <v>18</v>
      </c>
      <c r="G4832" s="16" t="s">
        <v>984</v>
      </c>
      <c r="H4832" s="1"/>
      <c r="J4832"/>
      <c r="AC4832" s="5" t="e">
        <f>VLOOKUP(Table1[[#This Row],[Expense Report]],#REF!,3, 0)</f>
        <v>#REF!</v>
      </c>
      <c r="AD4832" t="s">
        <v>14600</v>
      </c>
      <c r="AE4832" t="s">
        <v>6845</v>
      </c>
      <c r="AF4832" t="e">
        <f>MONTH(Table1[[#This Row],[Date Sent]])</f>
        <v>#REF!</v>
      </c>
      <c r="AG4832" t="e">
        <f>YEAR(Table1[[#This Row],[Date Sent]])</f>
        <v>#REF!</v>
      </c>
      <c r="AH4832"/>
    </row>
    <row r="4833" spans="1:34" x14ac:dyDescent="0.2">
      <c r="A4833" t="s">
        <v>609</v>
      </c>
      <c r="B4833" t="s">
        <v>5431</v>
      </c>
      <c r="C4833" s="1">
        <v>121.63</v>
      </c>
      <c r="D4833" s="5">
        <v>45294</v>
      </c>
      <c r="E4833" t="s">
        <v>13</v>
      </c>
      <c r="F4833" t="s">
        <v>33</v>
      </c>
      <c r="G4833" s="16" t="s">
        <v>5435</v>
      </c>
      <c r="H4833" s="1"/>
      <c r="J4833"/>
      <c r="AC4833" s="5" t="e">
        <f>VLOOKUP(Table1[[#This Row],[Expense Report]],#REF!,3, 0)</f>
        <v>#REF!</v>
      </c>
      <c r="AD4833" t="s">
        <v>14600</v>
      </c>
      <c r="AE4833" t="s">
        <v>6845</v>
      </c>
      <c r="AF4833" t="e">
        <f>MONTH(Table1[[#This Row],[Date Sent]])</f>
        <v>#REF!</v>
      </c>
      <c r="AG4833" t="e">
        <f>YEAR(Table1[[#This Row],[Date Sent]])</f>
        <v>#REF!</v>
      </c>
      <c r="AH4833"/>
    </row>
    <row r="4834" spans="1:34" x14ac:dyDescent="0.2">
      <c r="A4834" t="s">
        <v>609</v>
      </c>
      <c r="B4834" t="s">
        <v>5431</v>
      </c>
      <c r="C4834" s="1">
        <v>241.15</v>
      </c>
      <c r="D4834" s="5">
        <v>45297</v>
      </c>
      <c r="E4834" t="s">
        <v>25</v>
      </c>
      <c r="F4834" t="s">
        <v>15</v>
      </c>
      <c r="G4834" s="16" t="s">
        <v>5436</v>
      </c>
      <c r="H4834" s="1"/>
      <c r="J4834"/>
      <c r="AC4834" s="5" t="e">
        <f>VLOOKUP(Table1[[#This Row],[Expense Report]],#REF!,3, 0)</f>
        <v>#REF!</v>
      </c>
      <c r="AD4834" t="s">
        <v>14600</v>
      </c>
      <c r="AE4834" t="s">
        <v>6845</v>
      </c>
      <c r="AF4834" t="e">
        <f>MONTH(Table1[[#This Row],[Date Sent]])</f>
        <v>#REF!</v>
      </c>
      <c r="AG4834" t="e">
        <f>YEAR(Table1[[#This Row],[Date Sent]])</f>
        <v>#REF!</v>
      </c>
      <c r="AH4834"/>
    </row>
    <row r="4835" spans="1:34" x14ac:dyDescent="0.2">
      <c r="A4835" t="s">
        <v>609</v>
      </c>
      <c r="B4835" t="s">
        <v>5431</v>
      </c>
      <c r="C4835" s="1">
        <v>62.06</v>
      </c>
      <c r="D4835" s="5">
        <v>45300</v>
      </c>
      <c r="E4835" t="s">
        <v>21</v>
      </c>
      <c r="F4835" t="s">
        <v>33</v>
      </c>
      <c r="G4835" s="16" t="s">
        <v>928</v>
      </c>
      <c r="H4835" s="1"/>
      <c r="J4835"/>
      <c r="AC4835" s="5" t="e">
        <f>VLOOKUP(Table1[[#This Row],[Expense Report]],#REF!,3, 0)</f>
        <v>#REF!</v>
      </c>
      <c r="AD4835" t="s">
        <v>14600</v>
      </c>
      <c r="AE4835" t="s">
        <v>6845</v>
      </c>
      <c r="AF4835" t="e">
        <f>MONTH(Table1[[#This Row],[Date Sent]])</f>
        <v>#REF!</v>
      </c>
      <c r="AG4835" t="e">
        <f>YEAR(Table1[[#This Row],[Date Sent]])</f>
        <v>#REF!</v>
      </c>
      <c r="AH4835"/>
    </row>
    <row r="4836" spans="1:34" x14ac:dyDescent="0.2">
      <c r="A4836" t="s">
        <v>609</v>
      </c>
      <c r="B4836" t="s">
        <v>5431</v>
      </c>
      <c r="C4836" s="1">
        <v>39.479999999999997</v>
      </c>
      <c r="D4836" s="5">
        <v>45307</v>
      </c>
      <c r="E4836" t="s">
        <v>21</v>
      </c>
      <c r="F4836" t="s">
        <v>15</v>
      </c>
      <c r="G4836" s="16" t="s">
        <v>4750</v>
      </c>
      <c r="H4836" s="1"/>
      <c r="J4836"/>
      <c r="AC4836" s="5" t="e">
        <f>VLOOKUP(Table1[[#This Row],[Expense Report]],#REF!,3, 0)</f>
        <v>#REF!</v>
      </c>
      <c r="AD4836" t="s">
        <v>14600</v>
      </c>
      <c r="AE4836" t="s">
        <v>6845</v>
      </c>
      <c r="AF4836" t="e">
        <f>MONTH(Table1[[#This Row],[Date Sent]])</f>
        <v>#REF!</v>
      </c>
      <c r="AG4836" t="e">
        <f>YEAR(Table1[[#This Row],[Date Sent]])</f>
        <v>#REF!</v>
      </c>
      <c r="AH4836"/>
    </row>
    <row r="4837" spans="1:34" x14ac:dyDescent="0.2">
      <c r="A4837" t="s">
        <v>609</v>
      </c>
      <c r="B4837" t="s">
        <v>5431</v>
      </c>
      <c r="C4837" s="1">
        <v>41.6</v>
      </c>
      <c r="D4837" s="5">
        <v>45312</v>
      </c>
      <c r="E4837" t="s">
        <v>21</v>
      </c>
      <c r="F4837" t="s">
        <v>33</v>
      </c>
      <c r="G4837" s="16" t="s">
        <v>4022</v>
      </c>
      <c r="H4837" s="1"/>
      <c r="J4837"/>
      <c r="AC4837" s="5" t="e">
        <f>VLOOKUP(Table1[[#This Row],[Expense Report]],#REF!,3, 0)</f>
        <v>#REF!</v>
      </c>
      <c r="AD4837" t="s">
        <v>14600</v>
      </c>
      <c r="AE4837" t="s">
        <v>6845</v>
      </c>
      <c r="AF4837" t="e">
        <f>MONTH(Table1[[#This Row],[Date Sent]])</f>
        <v>#REF!</v>
      </c>
      <c r="AG4837" t="e">
        <f>YEAR(Table1[[#This Row],[Date Sent]])</f>
        <v>#REF!</v>
      </c>
      <c r="AH4837"/>
    </row>
    <row r="4838" spans="1:34" x14ac:dyDescent="0.2">
      <c r="A4838" t="s">
        <v>609</v>
      </c>
      <c r="B4838" t="s">
        <v>5431</v>
      </c>
      <c r="C4838" s="1">
        <v>2.44</v>
      </c>
      <c r="D4838" s="5">
        <v>45315</v>
      </c>
      <c r="E4838" t="s">
        <v>21</v>
      </c>
      <c r="F4838" t="s">
        <v>39</v>
      </c>
      <c r="G4838" s="16" t="s">
        <v>1801</v>
      </c>
      <c r="H4838" s="1"/>
      <c r="J4838"/>
      <c r="AC4838" s="5" t="e">
        <f>VLOOKUP(Table1[[#This Row],[Expense Report]],#REF!,3, 0)</f>
        <v>#REF!</v>
      </c>
      <c r="AD4838" t="s">
        <v>14600</v>
      </c>
      <c r="AE4838" t="s">
        <v>6845</v>
      </c>
      <c r="AF4838" t="e">
        <f>MONTH(Table1[[#This Row],[Date Sent]])</f>
        <v>#REF!</v>
      </c>
      <c r="AG4838" t="e">
        <f>YEAR(Table1[[#This Row],[Date Sent]])</f>
        <v>#REF!</v>
      </c>
      <c r="AH4838"/>
    </row>
    <row r="4839" spans="1:34" x14ac:dyDescent="0.2">
      <c r="A4839" t="s">
        <v>609</v>
      </c>
      <c r="B4839" t="s">
        <v>5431</v>
      </c>
      <c r="C4839" s="1">
        <v>8</v>
      </c>
      <c r="D4839" s="5">
        <v>45316</v>
      </c>
      <c r="E4839" t="s">
        <v>21</v>
      </c>
      <c r="F4839" t="s">
        <v>33</v>
      </c>
      <c r="G4839" s="16" t="s">
        <v>1033</v>
      </c>
      <c r="H4839" s="1"/>
      <c r="J4839"/>
      <c r="AC4839" s="5" t="e">
        <f>VLOOKUP(Table1[[#This Row],[Expense Report]],#REF!,3, 0)</f>
        <v>#REF!</v>
      </c>
      <c r="AD4839" t="s">
        <v>14600</v>
      </c>
      <c r="AE4839" t="s">
        <v>6845</v>
      </c>
      <c r="AF4839" t="e">
        <f>MONTH(Table1[[#This Row],[Date Sent]])</f>
        <v>#REF!</v>
      </c>
      <c r="AG4839" t="e">
        <f>YEAR(Table1[[#This Row],[Date Sent]])</f>
        <v>#REF!</v>
      </c>
      <c r="AH4839"/>
    </row>
    <row r="4840" spans="1:34" x14ac:dyDescent="0.2">
      <c r="A4840" t="s">
        <v>609</v>
      </c>
      <c r="B4840" t="s">
        <v>5431</v>
      </c>
      <c r="C4840" s="1">
        <v>83.61</v>
      </c>
      <c r="D4840" s="5">
        <v>45319</v>
      </c>
      <c r="E4840" t="s">
        <v>21</v>
      </c>
      <c r="F4840" t="s">
        <v>33</v>
      </c>
      <c r="G4840" s="16" t="s">
        <v>928</v>
      </c>
      <c r="H4840" s="1"/>
      <c r="J4840"/>
      <c r="AC4840" s="5" t="e">
        <f>VLOOKUP(Table1[[#This Row],[Expense Report]],#REF!,3, 0)</f>
        <v>#REF!</v>
      </c>
      <c r="AD4840" t="s">
        <v>14600</v>
      </c>
      <c r="AE4840" t="s">
        <v>6845</v>
      </c>
      <c r="AF4840" t="e">
        <f>MONTH(Table1[[#This Row],[Date Sent]])</f>
        <v>#REF!</v>
      </c>
      <c r="AG4840" t="e">
        <f>YEAR(Table1[[#This Row],[Date Sent]])</f>
        <v>#REF!</v>
      </c>
      <c r="AH4840"/>
    </row>
    <row r="4841" spans="1:34" x14ac:dyDescent="0.2">
      <c r="A4841" t="s">
        <v>770</v>
      </c>
      <c r="B4841" t="s">
        <v>5437</v>
      </c>
      <c r="C4841" s="1">
        <v>154.76</v>
      </c>
      <c r="D4841" s="5">
        <v>45281</v>
      </c>
      <c r="E4841" t="s">
        <v>17</v>
      </c>
      <c r="F4841" t="s">
        <v>15</v>
      </c>
      <c r="G4841" s="16" t="s">
        <v>5438</v>
      </c>
      <c r="H4841" s="1"/>
      <c r="J4841"/>
      <c r="AC4841" s="5" t="e">
        <f>VLOOKUP(Table1[[#This Row],[Expense Report]],#REF!,3, 0)</f>
        <v>#REF!</v>
      </c>
      <c r="AD4841" t="s">
        <v>14569</v>
      </c>
      <c r="AE4841" t="s">
        <v>73</v>
      </c>
      <c r="AF4841" t="e">
        <f>MONTH(Table1[[#This Row],[Date Sent]])</f>
        <v>#REF!</v>
      </c>
      <c r="AG4841" t="e">
        <f>YEAR(Table1[[#This Row],[Date Sent]])</f>
        <v>#REF!</v>
      </c>
      <c r="AH4841"/>
    </row>
    <row r="4842" spans="1:34" x14ac:dyDescent="0.2">
      <c r="A4842" t="s">
        <v>770</v>
      </c>
      <c r="B4842" t="s">
        <v>5437</v>
      </c>
      <c r="C4842" s="1">
        <v>-129.56</v>
      </c>
      <c r="D4842" s="5">
        <v>45281</v>
      </c>
      <c r="E4842" t="s">
        <v>21</v>
      </c>
      <c r="F4842" t="s">
        <v>33</v>
      </c>
      <c r="G4842" s="16" t="s">
        <v>5439</v>
      </c>
      <c r="H4842" s="1"/>
      <c r="J4842"/>
      <c r="AC4842" s="5" t="e">
        <f>VLOOKUP(Table1[[#This Row],[Expense Report]],#REF!,3, 0)</f>
        <v>#REF!</v>
      </c>
      <c r="AD4842" t="s">
        <v>14569</v>
      </c>
      <c r="AE4842" t="s">
        <v>73</v>
      </c>
      <c r="AF4842" t="e">
        <f>MONTH(Table1[[#This Row],[Date Sent]])</f>
        <v>#REF!</v>
      </c>
      <c r="AG4842" t="e">
        <f>YEAR(Table1[[#This Row],[Date Sent]])</f>
        <v>#REF!</v>
      </c>
      <c r="AH4842"/>
    </row>
    <row r="4843" spans="1:34" x14ac:dyDescent="0.2">
      <c r="A4843" t="s">
        <v>770</v>
      </c>
      <c r="B4843" t="s">
        <v>5437</v>
      </c>
      <c r="C4843" s="1">
        <v>961.39</v>
      </c>
      <c r="D4843" s="5">
        <v>45282</v>
      </c>
      <c r="E4843" t="s">
        <v>21</v>
      </c>
      <c r="F4843" t="s">
        <v>33</v>
      </c>
      <c r="G4843" s="16" t="s">
        <v>5440</v>
      </c>
      <c r="H4843" s="1"/>
      <c r="J4843"/>
      <c r="AC4843" s="5" t="e">
        <f>VLOOKUP(Table1[[#This Row],[Expense Report]],#REF!,3, 0)</f>
        <v>#REF!</v>
      </c>
      <c r="AD4843" t="s">
        <v>14569</v>
      </c>
      <c r="AE4843" t="s">
        <v>73</v>
      </c>
      <c r="AF4843" t="e">
        <f>MONTH(Table1[[#This Row],[Date Sent]])</f>
        <v>#REF!</v>
      </c>
      <c r="AG4843" t="e">
        <f>YEAR(Table1[[#This Row],[Date Sent]])</f>
        <v>#REF!</v>
      </c>
      <c r="AH4843"/>
    </row>
    <row r="4844" spans="1:34" x14ac:dyDescent="0.2">
      <c r="A4844" t="s">
        <v>770</v>
      </c>
      <c r="B4844" t="s">
        <v>5437</v>
      </c>
      <c r="C4844" s="1">
        <v>14.16</v>
      </c>
      <c r="D4844" s="5">
        <v>45286</v>
      </c>
      <c r="E4844" t="s">
        <v>17</v>
      </c>
      <c r="F4844" t="s">
        <v>39</v>
      </c>
      <c r="G4844" s="16" t="s">
        <v>1730</v>
      </c>
      <c r="H4844" s="1"/>
      <c r="J4844"/>
      <c r="AC4844" s="5" t="e">
        <f>VLOOKUP(Table1[[#This Row],[Expense Report]],#REF!,3, 0)</f>
        <v>#REF!</v>
      </c>
      <c r="AD4844" t="s">
        <v>14569</v>
      </c>
      <c r="AE4844" t="s">
        <v>73</v>
      </c>
      <c r="AF4844" t="e">
        <f>MONTH(Table1[[#This Row],[Date Sent]])</f>
        <v>#REF!</v>
      </c>
      <c r="AG4844" t="e">
        <f>YEAR(Table1[[#This Row],[Date Sent]])</f>
        <v>#REF!</v>
      </c>
      <c r="AH4844"/>
    </row>
    <row r="4845" spans="1:34" x14ac:dyDescent="0.2">
      <c r="A4845" t="s">
        <v>770</v>
      </c>
      <c r="B4845" t="s">
        <v>5437</v>
      </c>
      <c r="C4845" s="1">
        <v>41</v>
      </c>
      <c r="D4845" s="5">
        <v>45286</v>
      </c>
      <c r="E4845" t="s">
        <v>21</v>
      </c>
      <c r="F4845" t="s">
        <v>33</v>
      </c>
      <c r="G4845" s="16" t="s">
        <v>5441</v>
      </c>
      <c r="H4845" s="1"/>
      <c r="J4845"/>
      <c r="AC4845" s="5" t="e">
        <f>VLOOKUP(Table1[[#This Row],[Expense Report]],#REF!,3, 0)</f>
        <v>#REF!</v>
      </c>
      <c r="AD4845" t="s">
        <v>14569</v>
      </c>
      <c r="AE4845" t="s">
        <v>73</v>
      </c>
      <c r="AF4845" t="e">
        <f>MONTH(Table1[[#This Row],[Date Sent]])</f>
        <v>#REF!</v>
      </c>
      <c r="AG4845" t="e">
        <f>YEAR(Table1[[#This Row],[Date Sent]])</f>
        <v>#REF!</v>
      </c>
      <c r="AH4845"/>
    </row>
    <row r="4846" spans="1:34" x14ac:dyDescent="0.2">
      <c r="A4846" t="s">
        <v>770</v>
      </c>
      <c r="B4846" t="s">
        <v>5437</v>
      </c>
      <c r="C4846" s="1">
        <v>26.97</v>
      </c>
      <c r="D4846" s="5">
        <v>45286</v>
      </c>
      <c r="E4846" t="s">
        <v>17</v>
      </c>
      <c r="F4846" t="s">
        <v>15</v>
      </c>
      <c r="G4846" s="16" t="s">
        <v>5438</v>
      </c>
      <c r="H4846" s="1"/>
      <c r="J4846"/>
      <c r="AC4846" s="5" t="e">
        <f>VLOOKUP(Table1[[#This Row],[Expense Report]],#REF!,3, 0)</f>
        <v>#REF!</v>
      </c>
      <c r="AD4846" t="s">
        <v>14569</v>
      </c>
      <c r="AE4846" t="s">
        <v>73</v>
      </c>
      <c r="AF4846" t="e">
        <f>MONTH(Table1[[#This Row],[Date Sent]])</f>
        <v>#REF!</v>
      </c>
      <c r="AG4846" t="e">
        <f>YEAR(Table1[[#This Row],[Date Sent]])</f>
        <v>#REF!</v>
      </c>
      <c r="AH4846"/>
    </row>
    <row r="4847" spans="1:34" x14ac:dyDescent="0.2">
      <c r="A4847" t="s">
        <v>770</v>
      </c>
      <c r="B4847" t="s">
        <v>5437</v>
      </c>
      <c r="C4847" s="1">
        <v>27.37</v>
      </c>
      <c r="D4847" s="5">
        <v>45286</v>
      </c>
      <c r="E4847" t="s">
        <v>17</v>
      </c>
      <c r="F4847" t="s">
        <v>39</v>
      </c>
      <c r="G4847" s="16" t="s">
        <v>1730</v>
      </c>
      <c r="H4847" s="1"/>
      <c r="J4847"/>
      <c r="AC4847" s="5" t="e">
        <f>VLOOKUP(Table1[[#This Row],[Expense Report]],#REF!,3, 0)</f>
        <v>#REF!</v>
      </c>
      <c r="AD4847" t="s">
        <v>14569</v>
      </c>
      <c r="AE4847" t="s">
        <v>73</v>
      </c>
      <c r="AF4847" t="e">
        <f>MONTH(Table1[[#This Row],[Date Sent]])</f>
        <v>#REF!</v>
      </c>
      <c r="AG4847" t="e">
        <f>YEAR(Table1[[#This Row],[Date Sent]])</f>
        <v>#REF!</v>
      </c>
      <c r="AH4847"/>
    </row>
    <row r="4848" spans="1:34" x14ac:dyDescent="0.2">
      <c r="A4848" t="s">
        <v>770</v>
      </c>
      <c r="B4848" t="s">
        <v>5437</v>
      </c>
      <c r="C4848" s="1">
        <v>34.54</v>
      </c>
      <c r="D4848" s="5">
        <v>45286</v>
      </c>
      <c r="E4848" t="s">
        <v>21</v>
      </c>
      <c r="F4848" t="s">
        <v>33</v>
      </c>
      <c r="G4848" s="16" t="s">
        <v>5442</v>
      </c>
      <c r="H4848" s="1"/>
      <c r="J4848"/>
      <c r="AC4848" s="5" t="e">
        <f>VLOOKUP(Table1[[#This Row],[Expense Report]],#REF!,3, 0)</f>
        <v>#REF!</v>
      </c>
      <c r="AD4848" t="s">
        <v>14569</v>
      </c>
      <c r="AE4848" t="s">
        <v>73</v>
      </c>
      <c r="AF4848" t="e">
        <f>MONTH(Table1[[#This Row],[Date Sent]])</f>
        <v>#REF!</v>
      </c>
      <c r="AG4848" t="e">
        <f>YEAR(Table1[[#This Row],[Date Sent]])</f>
        <v>#REF!</v>
      </c>
      <c r="AH4848"/>
    </row>
    <row r="4849" spans="1:34" x14ac:dyDescent="0.2">
      <c r="A4849" t="s">
        <v>770</v>
      </c>
      <c r="B4849" t="s">
        <v>5437</v>
      </c>
      <c r="C4849" s="1">
        <v>481.72</v>
      </c>
      <c r="D4849" s="5">
        <v>45288</v>
      </c>
      <c r="E4849" t="s">
        <v>21</v>
      </c>
      <c r="F4849" t="s">
        <v>33</v>
      </c>
      <c r="G4849" s="16" t="s">
        <v>5443</v>
      </c>
      <c r="H4849" s="1"/>
      <c r="J4849"/>
      <c r="AC4849" s="5" t="e">
        <f>VLOOKUP(Table1[[#This Row],[Expense Report]],#REF!,3, 0)</f>
        <v>#REF!</v>
      </c>
      <c r="AD4849" t="s">
        <v>14569</v>
      </c>
      <c r="AE4849" t="s">
        <v>73</v>
      </c>
      <c r="AF4849" t="e">
        <f>MONTH(Table1[[#This Row],[Date Sent]])</f>
        <v>#REF!</v>
      </c>
      <c r="AG4849" t="e">
        <f>YEAR(Table1[[#This Row],[Date Sent]])</f>
        <v>#REF!</v>
      </c>
      <c r="AH4849"/>
    </row>
    <row r="4850" spans="1:34" x14ac:dyDescent="0.2">
      <c r="A4850" t="s">
        <v>770</v>
      </c>
      <c r="B4850" t="s">
        <v>5437</v>
      </c>
      <c r="C4850" s="1">
        <v>123.45</v>
      </c>
      <c r="D4850" s="5">
        <v>45293</v>
      </c>
      <c r="E4850" t="s">
        <v>21</v>
      </c>
      <c r="F4850" t="s">
        <v>16</v>
      </c>
      <c r="G4850" s="16" t="s">
        <v>5444</v>
      </c>
      <c r="H4850" s="1"/>
      <c r="J4850"/>
      <c r="AC4850" s="5" t="e">
        <f>VLOOKUP(Table1[[#This Row],[Expense Report]],#REF!,3, 0)</f>
        <v>#REF!</v>
      </c>
      <c r="AD4850" t="s">
        <v>14569</v>
      </c>
      <c r="AE4850" t="s">
        <v>73</v>
      </c>
      <c r="AF4850" t="e">
        <f>MONTH(Table1[[#This Row],[Date Sent]])</f>
        <v>#REF!</v>
      </c>
      <c r="AG4850" t="e">
        <f>YEAR(Table1[[#This Row],[Date Sent]])</f>
        <v>#REF!</v>
      </c>
      <c r="AH4850"/>
    </row>
    <row r="4851" spans="1:34" x14ac:dyDescent="0.2">
      <c r="A4851" t="s">
        <v>770</v>
      </c>
      <c r="B4851" t="s">
        <v>5437</v>
      </c>
      <c r="C4851" s="1">
        <v>270.58</v>
      </c>
      <c r="D4851" s="5">
        <v>45293</v>
      </c>
      <c r="E4851" t="s">
        <v>21</v>
      </c>
      <c r="F4851" t="s">
        <v>33</v>
      </c>
      <c r="G4851" s="16" t="s">
        <v>5445</v>
      </c>
      <c r="H4851" s="1"/>
      <c r="J4851"/>
      <c r="AC4851" s="5" t="e">
        <f>VLOOKUP(Table1[[#This Row],[Expense Report]],#REF!,3, 0)</f>
        <v>#REF!</v>
      </c>
      <c r="AD4851" t="s">
        <v>14569</v>
      </c>
      <c r="AE4851" t="s">
        <v>73</v>
      </c>
      <c r="AF4851" t="e">
        <f>MONTH(Table1[[#This Row],[Date Sent]])</f>
        <v>#REF!</v>
      </c>
      <c r="AG4851" t="e">
        <f>YEAR(Table1[[#This Row],[Date Sent]])</f>
        <v>#REF!</v>
      </c>
      <c r="AH4851"/>
    </row>
    <row r="4852" spans="1:34" x14ac:dyDescent="0.2">
      <c r="A4852" t="s">
        <v>770</v>
      </c>
      <c r="B4852" t="s">
        <v>5437</v>
      </c>
      <c r="C4852" s="1">
        <v>4.26</v>
      </c>
      <c r="D4852" s="5">
        <v>45295</v>
      </c>
      <c r="E4852" t="s">
        <v>12</v>
      </c>
      <c r="F4852" t="s">
        <v>15</v>
      </c>
      <c r="G4852" s="16" t="s">
        <v>5446</v>
      </c>
      <c r="H4852" s="1"/>
      <c r="J4852"/>
      <c r="AC4852" s="5" t="e">
        <f>VLOOKUP(Table1[[#This Row],[Expense Report]],#REF!,3, 0)</f>
        <v>#REF!</v>
      </c>
      <c r="AD4852" t="s">
        <v>14569</v>
      </c>
      <c r="AE4852" t="s">
        <v>73</v>
      </c>
      <c r="AF4852" t="e">
        <f>MONTH(Table1[[#This Row],[Date Sent]])</f>
        <v>#REF!</v>
      </c>
      <c r="AG4852" t="e">
        <f>YEAR(Table1[[#This Row],[Date Sent]])</f>
        <v>#REF!</v>
      </c>
      <c r="AH4852"/>
    </row>
    <row r="4853" spans="1:34" x14ac:dyDescent="0.2">
      <c r="A4853" t="s">
        <v>770</v>
      </c>
      <c r="B4853" t="s">
        <v>5437</v>
      </c>
      <c r="C4853" s="1">
        <v>177.55</v>
      </c>
      <c r="D4853" s="5">
        <v>45302</v>
      </c>
      <c r="E4853" t="s">
        <v>21</v>
      </c>
      <c r="F4853" t="s">
        <v>16</v>
      </c>
      <c r="G4853" s="16" t="s">
        <v>5447</v>
      </c>
      <c r="H4853" s="1"/>
      <c r="J4853"/>
      <c r="AC4853" s="5" t="e">
        <f>VLOOKUP(Table1[[#This Row],[Expense Report]],#REF!,3, 0)</f>
        <v>#REF!</v>
      </c>
      <c r="AD4853" t="s">
        <v>14569</v>
      </c>
      <c r="AE4853" t="s">
        <v>73</v>
      </c>
      <c r="AF4853" t="e">
        <f>MONTH(Table1[[#This Row],[Date Sent]])</f>
        <v>#REF!</v>
      </c>
      <c r="AG4853" t="e">
        <f>YEAR(Table1[[#This Row],[Date Sent]])</f>
        <v>#REF!</v>
      </c>
      <c r="AH4853"/>
    </row>
    <row r="4854" spans="1:34" x14ac:dyDescent="0.2">
      <c r="A4854" t="s">
        <v>770</v>
      </c>
      <c r="B4854" t="s">
        <v>5437</v>
      </c>
      <c r="C4854" s="1">
        <v>32.130000000000003</v>
      </c>
      <c r="D4854" s="5">
        <v>45302</v>
      </c>
      <c r="E4854" t="s">
        <v>21</v>
      </c>
      <c r="F4854" t="s">
        <v>33</v>
      </c>
      <c r="G4854" s="16" t="s">
        <v>5448</v>
      </c>
      <c r="H4854" s="1"/>
      <c r="J4854"/>
      <c r="AC4854" s="5" t="e">
        <f>VLOOKUP(Table1[[#This Row],[Expense Report]],#REF!,3, 0)</f>
        <v>#REF!</v>
      </c>
      <c r="AD4854" t="s">
        <v>14569</v>
      </c>
      <c r="AE4854" t="s">
        <v>73</v>
      </c>
      <c r="AF4854" t="e">
        <f>MONTH(Table1[[#This Row],[Date Sent]])</f>
        <v>#REF!</v>
      </c>
      <c r="AG4854" t="e">
        <f>YEAR(Table1[[#This Row],[Date Sent]])</f>
        <v>#REF!</v>
      </c>
      <c r="AH4854"/>
    </row>
    <row r="4855" spans="1:34" x14ac:dyDescent="0.2">
      <c r="A4855" t="s">
        <v>770</v>
      </c>
      <c r="B4855" t="s">
        <v>5437</v>
      </c>
      <c r="C4855" s="1">
        <v>237.58</v>
      </c>
      <c r="D4855" s="5">
        <v>45302</v>
      </c>
      <c r="E4855" t="s">
        <v>21</v>
      </c>
      <c r="F4855" t="s">
        <v>49</v>
      </c>
      <c r="G4855" s="16" t="s">
        <v>5449</v>
      </c>
      <c r="H4855" s="1"/>
      <c r="J4855"/>
      <c r="AC4855" s="5" t="e">
        <f>VLOOKUP(Table1[[#This Row],[Expense Report]],#REF!,3, 0)</f>
        <v>#REF!</v>
      </c>
      <c r="AD4855" t="s">
        <v>14569</v>
      </c>
      <c r="AE4855" t="s">
        <v>73</v>
      </c>
      <c r="AF4855" t="e">
        <f>MONTH(Table1[[#This Row],[Date Sent]])</f>
        <v>#REF!</v>
      </c>
      <c r="AG4855" t="e">
        <f>YEAR(Table1[[#This Row],[Date Sent]])</f>
        <v>#REF!</v>
      </c>
      <c r="AH4855"/>
    </row>
    <row r="4856" spans="1:34" x14ac:dyDescent="0.2">
      <c r="A4856" t="s">
        <v>770</v>
      </c>
      <c r="B4856" t="s">
        <v>5437</v>
      </c>
      <c r="C4856" s="1">
        <v>288.47000000000003</v>
      </c>
      <c r="D4856" s="5">
        <v>45303</v>
      </c>
      <c r="E4856" t="s">
        <v>21</v>
      </c>
      <c r="F4856" t="s">
        <v>15</v>
      </c>
      <c r="G4856" s="16" t="s">
        <v>5450</v>
      </c>
      <c r="H4856" s="1"/>
      <c r="J4856"/>
      <c r="AC4856" s="5" t="e">
        <f>VLOOKUP(Table1[[#This Row],[Expense Report]],#REF!,3, 0)</f>
        <v>#REF!</v>
      </c>
      <c r="AD4856" t="s">
        <v>14569</v>
      </c>
      <c r="AE4856" t="s">
        <v>73</v>
      </c>
      <c r="AF4856" t="e">
        <f>MONTH(Table1[[#This Row],[Date Sent]])</f>
        <v>#REF!</v>
      </c>
      <c r="AG4856" t="e">
        <f>YEAR(Table1[[#This Row],[Date Sent]])</f>
        <v>#REF!</v>
      </c>
      <c r="AH4856"/>
    </row>
    <row r="4857" spans="1:34" x14ac:dyDescent="0.2">
      <c r="A4857" t="s">
        <v>770</v>
      </c>
      <c r="B4857" t="s">
        <v>5437</v>
      </c>
      <c r="C4857" s="1">
        <v>205.19</v>
      </c>
      <c r="D4857" s="5">
        <v>45306</v>
      </c>
      <c r="E4857" t="s">
        <v>21</v>
      </c>
      <c r="F4857" t="s">
        <v>49</v>
      </c>
      <c r="G4857" s="16" t="s">
        <v>5451</v>
      </c>
      <c r="H4857" s="1"/>
      <c r="J4857"/>
      <c r="AC4857" s="5" t="e">
        <f>VLOOKUP(Table1[[#This Row],[Expense Report]],#REF!,3, 0)</f>
        <v>#REF!</v>
      </c>
      <c r="AD4857" t="s">
        <v>14569</v>
      </c>
      <c r="AE4857" t="s">
        <v>73</v>
      </c>
      <c r="AF4857" t="e">
        <f>MONTH(Table1[[#This Row],[Date Sent]])</f>
        <v>#REF!</v>
      </c>
      <c r="AG4857" t="e">
        <f>YEAR(Table1[[#This Row],[Date Sent]])</f>
        <v>#REF!</v>
      </c>
      <c r="AH4857"/>
    </row>
    <row r="4858" spans="1:34" x14ac:dyDescent="0.2">
      <c r="A4858" t="s">
        <v>770</v>
      </c>
      <c r="B4858" t="s">
        <v>5437</v>
      </c>
      <c r="C4858" s="1">
        <v>69.569999999999993</v>
      </c>
      <c r="D4858" s="5">
        <v>45308</v>
      </c>
      <c r="E4858" t="s">
        <v>21</v>
      </c>
      <c r="F4858" t="s">
        <v>39</v>
      </c>
      <c r="G4858" s="16" t="s">
        <v>5452</v>
      </c>
      <c r="H4858" s="1"/>
      <c r="J4858"/>
      <c r="AC4858" s="5" t="e">
        <f>VLOOKUP(Table1[[#This Row],[Expense Report]],#REF!,3, 0)</f>
        <v>#REF!</v>
      </c>
      <c r="AD4858" t="s">
        <v>14569</v>
      </c>
      <c r="AE4858" t="s">
        <v>73</v>
      </c>
      <c r="AF4858" t="e">
        <f>MONTH(Table1[[#This Row],[Date Sent]])</f>
        <v>#REF!</v>
      </c>
      <c r="AG4858" t="e">
        <f>YEAR(Table1[[#This Row],[Date Sent]])</f>
        <v>#REF!</v>
      </c>
      <c r="AH4858"/>
    </row>
    <row r="4859" spans="1:34" x14ac:dyDescent="0.2">
      <c r="A4859" t="s">
        <v>770</v>
      </c>
      <c r="B4859" t="s">
        <v>5437</v>
      </c>
      <c r="C4859" s="1">
        <v>129.58000000000001</v>
      </c>
      <c r="D4859" s="5">
        <v>45308</v>
      </c>
      <c r="E4859" t="s">
        <v>21</v>
      </c>
      <c r="F4859" t="s">
        <v>33</v>
      </c>
      <c r="G4859" s="16" t="s">
        <v>5453</v>
      </c>
      <c r="H4859" s="1"/>
      <c r="J4859"/>
      <c r="AC4859" s="5" t="e">
        <f>VLOOKUP(Table1[[#This Row],[Expense Report]],#REF!,3, 0)</f>
        <v>#REF!</v>
      </c>
      <c r="AD4859" t="s">
        <v>14569</v>
      </c>
      <c r="AE4859" t="s">
        <v>73</v>
      </c>
      <c r="AF4859" t="e">
        <f>MONTH(Table1[[#This Row],[Date Sent]])</f>
        <v>#REF!</v>
      </c>
      <c r="AG4859" t="e">
        <f>YEAR(Table1[[#This Row],[Date Sent]])</f>
        <v>#REF!</v>
      </c>
      <c r="AH4859"/>
    </row>
    <row r="4860" spans="1:34" x14ac:dyDescent="0.2">
      <c r="A4860" t="s">
        <v>1678</v>
      </c>
      <c r="B4860" t="s">
        <v>5454</v>
      </c>
      <c r="C4860" s="1">
        <v>23.51</v>
      </c>
      <c r="D4860" s="5">
        <v>45338</v>
      </c>
      <c r="E4860" t="s">
        <v>21</v>
      </c>
      <c r="F4860" t="s">
        <v>33</v>
      </c>
      <c r="G4860" s="16" t="s">
        <v>923</v>
      </c>
      <c r="H4860" s="1"/>
      <c r="J4860"/>
      <c r="AC4860" s="5" t="e">
        <f>VLOOKUP(Table1[[#This Row],[Expense Report]],#REF!,3, 0)</f>
        <v>#REF!</v>
      </c>
      <c r="AD4860" t="s">
        <v>14725</v>
      </c>
      <c r="AE4860" t="s">
        <v>272</v>
      </c>
      <c r="AF4860" t="e">
        <f>MONTH(Table1[[#This Row],[Date Sent]])</f>
        <v>#REF!</v>
      </c>
      <c r="AG4860" t="e">
        <f>YEAR(Table1[[#This Row],[Date Sent]])</f>
        <v>#REF!</v>
      </c>
      <c r="AH4860"/>
    </row>
    <row r="4861" spans="1:34" x14ac:dyDescent="0.2">
      <c r="A4861" t="s">
        <v>1678</v>
      </c>
      <c r="B4861" t="s">
        <v>5454</v>
      </c>
      <c r="C4861" s="1">
        <v>189.58</v>
      </c>
      <c r="D4861" s="5">
        <v>45338</v>
      </c>
      <c r="E4861" t="s">
        <v>21</v>
      </c>
      <c r="F4861" t="s">
        <v>33</v>
      </c>
      <c r="G4861" s="16" t="s">
        <v>5455</v>
      </c>
      <c r="H4861" s="1"/>
      <c r="J4861"/>
      <c r="AC4861" s="5" t="e">
        <f>VLOOKUP(Table1[[#This Row],[Expense Report]],#REF!,3, 0)</f>
        <v>#REF!</v>
      </c>
      <c r="AD4861" t="s">
        <v>14725</v>
      </c>
      <c r="AE4861" t="s">
        <v>272</v>
      </c>
      <c r="AF4861" t="e">
        <f>MONTH(Table1[[#This Row],[Date Sent]])</f>
        <v>#REF!</v>
      </c>
      <c r="AG4861" t="e">
        <f>YEAR(Table1[[#This Row],[Date Sent]])</f>
        <v>#REF!</v>
      </c>
      <c r="AH4861"/>
    </row>
    <row r="4862" spans="1:34" x14ac:dyDescent="0.2">
      <c r="A4862" t="s">
        <v>1678</v>
      </c>
      <c r="B4862" t="s">
        <v>5454</v>
      </c>
      <c r="C4862" s="1">
        <v>30.62</v>
      </c>
      <c r="D4862" s="5">
        <v>45339</v>
      </c>
      <c r="E4862" t="s">
        <v>24</v>
      </c>
      <c r="F4862" t="s">
        <v>18</v>
      </c>
      <c r="G4862" s="16" t="s">
        <v>5456</v>
      </c>
      <c r="H4862" s="1"/>
      <c r="J4862"/>
      <c r="AC4862" s="5" t="e">
        <f>VLOOKUP(Table1[[#This Row],[Expense Report]],#REF!,3, 0)</f>
        <v>#REF!</v>
      </c>
      <c r="AD4862" t="s">
        <v>14725</v>
      </c>
      <c r="AE4862" t="s">
        <v>272</v>
      </c>
      <c r="AF4862" t="e">
        <f>MONTH(Table1[[#This Row],[Date Sent]])</f>
        <v>#REF!</v>
      </c>
      <c r="AG4862" t="e">
        <f>YEAR(Table1[[#This Row],[Date Sent]])</f>
        <v>#REF!</v>
      </c>
      <c r="AH4862"/>
    </row>
    <row r="4863" spans="1:34" x14ac:dyDescent="0.2">
      <c r="A4863" t="s">
        <v>1678</v>
      </c>
      <c r="B4863" t="s">
        <v>5454</v>
      </c>
      <c r="C4863" s="1">
        <v>21.38</v>
      </c>
      <c r="D4863" s="5">
        <v>45343</v>
      </c>
      <c r="E4863" t="s">
        <v>39</v>
      </c>
      <c r="F4863" t="s">
        <v>17</v>
      </c>
      <c r="G4863" s="16" t="s">
        <v>5457</v>
      </c>
      <c r="H4863" s="1"/>
      <c r="J4863"/>
      <c r="AC4863" s="5" t="e">
        <f>VLOOKUP(Table1[[#This Row],[Expense Report]],#REF!,3, 0)</f>
        <v>#REF!</v>
      </c>
      <c r="AD4863" t="s">
        <v>14725</v>
      </c>
      <c r="AE4863" t="s">
        <v>272</v>
      </c>
      <c r="AF4863" t="e">
        <f>MONTH(Table1[[#This Row],[Date Sent]])</f>
        <v>#REF!</v>
      </c>
      <c r="AG4863" t="e">
        <f>YEAR(Table1[[#This Row],[Date Sent]])</f>
        <v>#REF!</v>
      </c>
      <c r="AH4863"/>
    </row>
    <row r="4864" spans="1:34" x14ac:dyDescent="0.2">
      <c r="A4864" t="s">
        <v>1678</v>
      </c>
      <c r="B4864" t="s">
        <v>5454</v>
      </c>
      <c r="C4864" s="1">
        <v>114.06</v>
      </c>
      <c r="D4864" s="5">
        <v>45349</v>
      </c>
      <c r="E4864" t="s">
        <v>21</v>
      </c>
      <c r="F4864" t="s">
        <v>33</v>
      </c>
      <c r="G4864" s="16" t="s">
        <v>5458</v>
      </c>
      <c r="H4864" s="1"/>
      <c r="J4864"/>
      <c r="AC4864" s="5" t="e">
        <f>VLOOKUP(Table1[[#This Row],[Expense Report]],#REF!,3, 0)</f>
        <v>#REF!</v>
      </c>
      <c r="AD4864" t="s">
        <v>14725</v>
      </c>
      <c r="AE4864" t="s">
        <v>272</v>
      </c>
      <c r="AF4864" t="e">
        <f>MONTH(Table1[[#This Row],[Date Sent]])</f>
        <v>#REF!</v>
      </c>
      <c r="AG4864" t="e">
        <f>YEAR(Table1[[#This Row],[Date Sent]])</f>
        <v>#REF!</v>
      </c>
      <c r="AH4864"/>
    </row>
    <row r="4865" spans="1:34" x14ac:dyDescent="0.2">
      <c r="A4865" t="s">
        <v>1678</v>
      </c>
      <c r="B4865" t="s">
        <v>5454</v>
      </c>
      <c r="C4865" s="1">
        <v>15.3</v>
      </c>
      <c r="D4865" s="5">
        <v>45349</v>
      </c>
      <c r="E4865" t="s">
        <v>21</v>
      </c>
      <c r="F4865" t="s">
        <v>33</v>
      </c>
      <c r="G4865" s="16" t="s">
        <v>1602</v>
      </c>
      <c r="H4865" s="1"/>
      <c r="J4865"/>
      <c r="AC4865" s="5" t="e">
        <f>VLOOKUP(Table1[[#This Row],[Expense Report]],#REF!,3, 0)</f>
        <v>#REF!</v>
      </c>
      <c r="AD4865" t="s">
        <v>14725</v>
      </c>
      <c r="AE4865" t="s">
        <v>272</v>
      </c>
      <c r="AF4865" t="e">
        <f>MONTH(Table1[[#This Row],[Date Sent]])</f>
        <v>#REF!</v>
      </c>
      <c r="AG4865" t="e">
        <f>YEAR(Table1[[#This Row],[Date Sent]])</f>
        <v>#REF!</v>
      </c>
      <c r="AH4865"/>
    </row>
    <row r="4866" spans="1:34" x14ac:dyDescent="0.2">
      <c r="A4866" t="s">
        <v>1678</v>
      </c>
      <c r="B4866" t="s">
        <v>5454</v>
      </c>
      <c r="C4866" s="1">
        <v>223.88</v>
      </c>
      <c r="D4866" s="5">
        <v>45357</v>
      </c>
      <c r="E4866" t="s">
        <v>21</v>
      </c>
      <c r="F4866" t="s">
        <v>17</v>
      </c>
      <c r="G4866" s="16" t="s">
        <v>5459</v>
      </c>
      <c r="H4866" s="1"/>
      <c r="J4866"/>
      <c r="AC4866" s="5" t="e">
        <f>VLOOKUP(Table1[[#This Row],[Expense Report]],#REF!,3, 0)</f>
        <v>#REF!</v>
      </c>
      <c r="AD4866" t="s">
        <v>14725</v>
      </c>
      <c r="AE4866" t="s">
        <v>272</v>
      </c>
      <c r="AF4866" t="e">
        <f>MONTH(Table1[[#This Row],[Date Sent]])</f>
        <v>#REF!</v>
      </c>
      <c r="AG4866" t="e">
        <f>YEAR(Table1[[#This Row],[Date Sent]])</f>
        <v>#REF!</v>
      </c>
      <c r="AH4866"/>
    </row>
    <row r="4867" spans="1:34" x14ac:dyDescent="0.2">
      <c r="A4867" t="s">
        <v>5460</v>
      </c>
      <c r="B4867" t="s">
        <v>5461</v>
      </c>
      <c r="C4867" s="1">
        <v>15.89</v>
      </c>
      <c r="D4867" s="5">
        <v>45345</v>
      </c>
      <c r="E4867" t="s">
        <v>13</v>
      </c>
      <c r="F4867" t="s">
        <v>17</v>
      </c>
      <c r="G4867" s="16" t="s">
        <v>5462</v>
      </c>
      <c r="H4867" s="1"/>
      <c r="J4867"/>
      <c r="AC4867" s="5" t="e">
        <f>VLOOKUP(Table1[[#This Row],[Expense Report]],#REF!,3, 0)</f>
        <v>#REF!</v>
      </c>
      <c r="AD4867" t="s">
        <v>14665</v>
      </c>
      <c r="AE4867" t="s">
        <v>174</v>
      </c>
      <c r="AF4867" t="e">
        <f>MONTH(Table1[[#This Row],[Date Sent]])</f>
        <v>#REF!</v>
      </c>
      <c r="AG4867" t="e">
        <f>YEAR(Table1[[#This Row],[Date Sent]])</f>
        <v>#REF!</v>
      </c>
      <c r="AH4867"/>
    </row>
    <row r="4868" spans="1:34" x14ac:dyDescent="0.2">
      <c r="A4868" t="s">
        <v>5460</v>
      </c>
      <c r="B4868" t="s">
        <v>5461</v>
      </c>
      <c r="C4868" s="1">
        <v>83.04</v>
      </c>
      <c r="D4868" s="5">
        <v>45349</v>
      </c>
      <c r="E4868" t="s">
        <v>13</v>
      </c>
      <c r="F4868" t="s">
        <v>15</v>
      </c>
      <c r="G4868" s="16" t="s">
        <v>5463</v>
      </c>
      <c r="H4868" s="1"/>
      <c r="J4868"/>
      <c r="AC4868" s="5" t="e">
        <f>VLOOKUP(Table1[[#This Row],[Expense Report]],#REF!,3, 0)</f>
        <v>#REF!</v>
      </c>
      <c r="AD4868" t="s">
        <v>14665</v>
      </c>
      <c r="AE4868" t="s">
        <v>174</v>
      </c>
      <c r="AF4868" t="e">
        <f>MONTH(Table1[[#This Row],[Date Sent]])</f>
        <v>#REF!</v>
      </c>
      <c r="AG4868" t="e">
        <f>YEAR(Table1[[#This Row],[Date Sent]])</f>
        <v>#REF!</v>
      </c>
      <c r="AH4868"/>
    </row>
    <row r="4869" spans="1:34" x14ac:dyDescent="0.2">
      <c r="A4869" t="s">
        <v>5460</v>
      </c>
      <c r="B4869" t="s">
        <v>5461</v>
      </c>
      <c r="C4869" s="1">
        <v>12.57</v>
      </c>
      <c r="D4869" s="5">
        <v>45350</v>
      </c>
      <c r="E4869" t="s">
        <v>13</v>
      </c>
      <c r="F4869" t="s">
        <v>14</v>
      </c>
      <c r="G4869" s="16" t="s">
        <v>5464</v>
      </c>
      <c r="H4869" s="1"/>
      <c r="J4869"/>
      <c r="AC4869" s="5" t="e">
        <f>VLOOKUP(Table1[[#This Row],[Expense Report]],#REF!,3, 0)</f>
        <v>#REF!</v>
      </c>
      <c r="AD4869" t="s">
        <v>14665</v>
      </c>
      <c r="AE4869" t="s">
        <v>174</v>
      </c>
      <c r="AF4869" t="e">
        <f>MONTH(Table1[[#This Row],[Date Sent]])</f>
        <v>#REF!</v>
      </c>
      <c r="AG4869" t="e">
        <f>YEAR(Table1[[#This Row],[Date Sent]])</f>
        <v>#REF!</v>
      </c>
      <c r="AH4869"/>
    </row>
    <row r="4870" spans="1:34" x14ac:dyDescent="0.2">
      <c r="A4870" t="s">
        <v>5460</v>
      </c>
      <c r="B4870" t="s">
        <v>5461</v>
      </c>
      <c r="C4870" s="1">
        <v>26</v>
      </c>
      <c r="D4870" s="5">
        <v>45357</v>
      </c>
      <c r="E4870" t="s">
        <v>37</v>
      </c>
      <c r="F4870" t="s">
        <v>11</v>
      </c>
      <c r="G4870" s="16" t="s">
        <v>5465</v>
      </c>
      <c r="H4870" s="1"/>
      <c r="J4870"/>
      <c r="AC4870" s="5" t="e">
        <f>VLOOKUP(Table1[[#This Row],[Expense Report]],#REF!,3, 0)</f>
        <v>#REF!</v>
      </c>
      <c r="AD4870" t="s">
        <v>14665</v>
      </c>
      <c r="AE4870" t="s">
        <v>174</v>
      </c>
      <c r="AF4870" t="e">
        <f>MONTH(Table1[[#This Row],[Date Sent]])</f>
        <v>#REF!</v>
      </c>
      <c r="AG4870" t="e">
        <f>YEAR(Table1[[#This Row],[Date Sent]])</f>
        <v>#REF!</v>
      </c>
      <c r="AH4870"/>
    </row>
    <row r="4871" spans="1:34" x14ac:dyDescent="0.2">
      <c r="A4871" t="s">
        <v>2850</v>
      </c>
      <c r="B4871" t="s">
        <v>5466</v>
      </c>
      <c r="C4871" s="1">
        <v>-200</v>
      </c>
      <c r="D4871" s="5">
        <v>45227</v>
      </c>
      <c r="E4871" t="s">
        <v>27</v>
      </c>
      <c r="F4871" t="s">
        <v>20</v>
      </c>
      <c r="G4871" s="16" t="s">
        <v>5467</v>
      </c>
      <c r="H4871" s="1"/>
      <c r="J4871"/>
      <c r="AC4871" s="5" t="e">
        <f>VLOOKUP(Table1[[#This Row],[Expense Report]],#REF!,3, 0)</f>
        <v>#REF!</v>
      </c>
      <c r="AD4871" t="s">
        <v>14675</v>
      </c>
      <c r="AE4871" t="s">
        <v>73</v>
      </c>
      <c r="AF4871" t="e">
        <f>MONTH(Table1[[#This Row],[Date Sent]])</f>
        <v>#REF!</v>
      </c>
      <c r="AG4871" t="e">
        <f>YEAR(Table1[[#This Row],[Date Sent]])</f>
        <v>#REF!</v>
      </c>
      <c r="AH4871"/>
    </row>
    <row r="4872" spans="1:34" x14ac:dyDescent="0.2">
      <c r="A4872" t="s">
        <v>2850</v>
      </c>
      <c r="B4872" t="s">
        <v>5466</v>
      </c>
      <c r="C4872" s="1">
        <v>700</v>
      </c>
      <c r="D4872" s="5">
        <v>45230</v>
      </c>
      <c r="E4872" t="s">
        <v>27</v>
      </c>
      <c r="F4872" t="s">
        <v>20</v>
      </c>
      <c r="G4872" s="16" t="s">
        <v>5046</v>
      </c>
      <c r="H4872" s="1"/>
      <c r="J4872"/>
      <c r="AC4872" s="5" t="e">
        <f>VLOOKUP(Table1[[#This Row],[Expense Report]],#REF!,3, 0)</f>
        <v>#REF!</v>
      </c>
      <c r="AD4872" t="s">
        <v>14675</v>
      </c>
      <c r="AE4872" t="s">
        <v>73</v>
      </c>
      <c r="AF4872" t="e">
        <f>MONTH(Table1[[#This Row],[Date Sent]])</f>
        <v>#REF!</v>
      </c>
      <c r="AG4872" t="e">
        <f>YEAR(Table1[[#This Row],[Date Sent]])</f>
        <v>#REF!</v>
      </c>
      <c r="AH4872"/>
    </row>
    <row r="4873" spans="1:34" x14ac:dyDescent="0.2">
      <c r="A4873" t="s">
        <v>2850</v>
      </c>
      <c r="B4873" t="s">
        <v>5466</v>
      </c>
      <c r="C4873" s="1">
        <v>325</v>
      </c>
      <c r="D4873" s="5">
        <v>45231</v>
      </c>
      <c r="E4873" t="s">
        <v>27</v>
      </c>
      <c r="F4873" t="s">
        <v>20</v>
      </c>
      <c r="G4873" s="16" t="s">
        <v>5046</v>
      </c>
      <c r="H4873" s="1"/>
      <c r="J4873"/>
      <c r="AC4873" s="5" t="e">
        <f>VLOOKUP(Table1[[#This Row],[Expense Report]],#REF!,3, 0)</f>
        <v>#REF!</v>
      </c>
      <c r="AD4873" t="s">
        <v>14675</v>
      </c>
      <c r="AE4873" t="s">
        <v>73</v>
      </c>
      <c r="AF4873" t="e">
        <f>MONTH(Table1[[#This Row],[Date Sent]])</f>
        <v>#REF!</v>
      </c>
      <c r="AG4873" t="e">
        <f>YEAR(Table1[[#This Row],[Date Sent]])</f>
        <v>#REF!</v>
      </c>
      <c r="AH4873"/>
    </row>
    <row r="4874" spans="1:34" x14ac:dyDescent="0.2">
      <c r="A4874" t="s">
        <v>2850</v>
      </c>
      <c r="B4874" t="s">
        <v>5466</v>
      </c>
      <c r="C4874" s="1">
        <v>55.02</v>
      </c>
      <c r="D4874" s="5">
        <v>45245</v>
      </c>
      <c r="E4874" t="s">
        <v>13</v>
      </c>
      <c r="F4874" t="s">
        <v>33</v>
      </c>
      <c r="G4874" s="16" t="s">
        <v>950</v>
      </c>
      <c r="H4874" s="1"/>
      <c r="J4874"/>
      <c r="AC4874" s="5" t="e">
        <f>VLOOKUP(Table1[[#This Row],[Expense Report]],#REF!,3, 0)</f>
        <v>#REF!</v>
      </c>
      <c r="AD4874" t="s">
        <v>14675</v>
      </c>
      <c r="AE4874" t="s">
        <v>73</v>
      </c>
      <c r="AF4874" t="e">
        <f>MONTH(Table1[[#This Row],[Date Sent]])</f>
        <v>#REF!</v>
      </c>
      <c r="AG4874" t="e">
        <f>YEAR(Table1[[#This Row],[Date Sent]])</f>
        <v>#REF!</v>
      </c>
      <c r="AH4874"/>
    </row>
    <row r="4875" spans="1:34" x14ac:dyDescent="0.2">
      <c r="A4875" t="s">
        <v>2850</v>
      </c>
      <c r="B4875" t="s">
        <v>5466</v>
      </c>
      <c r="C4875" s="1">
        <v>56.25</v>
      </c>
      <c r="D4875" s="5">
        <v>45247</v>
      </c>
      <c r="E4875" t="s">
        <v>24</v>
      </c>
      <c r="F4875" t="s">
        <v>18</v>
      </c>
      <c r="G4875" s="16" t="s">
        <v>2492</v>
      </c>
      <c r="H4875" s="1"/>
      <c r="J4875"/>
      <c r="AC4875" s="5" t="e">
        <f>VLOOKUP(Table1[[#This Row],[Expense Report]],#REF!,3, 0)</f>
        <v>#REF!</v>
      </c>
      <c r="AD4875" t="s">
        <v>14675</v>
      </c>
      <c r="AE4875" t="s">
        <v>73</v>
      </c>
      <c r="AF4875" t="e">
        <f>MONTH(Table1[[#This Row],[Date Sent]])</f>
        <v>#REF!</v>
      </c>
      <c r="AG4875" t="e">
        <f>YEAR(Table1[[#This Row],[Date Sent]])</f>
        <v>#REF!</v>
      </c>
      <c r="AH4875"/>
    </row>
    <row r="4876" spans="1:34" x14ac:dyDescent="0.2">
      <c r="A4876" t="s">
        <v>2850</v>
      </c>
      <c r="B4876" t="s">
        <v>5466</v>
      </c>
      <c r="C4876" s="1">
        <v>66.38</v>
      </c>
      <c r="D4876" s="5">
        <v>45279</v>
      </c>
      <c r="E4876" t="s">
        <v>13</v>
      </c>
      <c r="F4876" t="s">
        <v>33</v>
      </c>
      <c r="G4876" s="16" t="s">
        <v>950</v>
      </c>
      <c r="H4876" s="1"/>
      <c r="J4876"/>
      <c r="AC4876" s="5" t="e">
        <f>VLOOKUP(Table1[[#This Row],[Expense Report]],#REF!,3, 0)</f>
        <v>#REF!</v>
      </c>
      <c r="AD4876" t="s">
        <v>14675</v>
      </c>
      <c r="AE4876" t="s">
        <v>73</v>
      </c>
      <c r="AF4876" t="e">
        <f>MONTH(Table1[[#This Row],[Date Sent]])</f>
        <v>#REF!</v>
      </c>
      <c r="AG4876" t="e">
        <f>YEAR(Table1[[#This Row],[Date Sent]])</f>
        <v>#REF!</v>
      </c>
      <c r="AH4876"/>
    </row>
    <row r="4877" spans="1:34" x14ac:dyDescent="0.2">
      <c r="A4877" t="s">
        <v>2850</v>
      </c>
      <c r="B4877" t="s">
        <v>5466</v>
      </c>
      <c r="C4877" s="1">
        <v>161.97999999999999</v>
      </c>
      <c r="D4877" s="5">
        <v>45279</v>
      </c>
      <c r="E4877" t="s">
        <v>13</v>
      </c>
      <c r="F4877" t="s">
        <v>33</v>
      </c>
      <c r="G4877" s="16" t="s">
        <v>2852</v>
      </c>
      <c r="H4877" s="1"/>
      <c r="J4877"/>
      <c r="AC4877" s="5" t="e">
        <f>VLOOKUP(Table1[[#This Row],[Expense Report]],#REF!,3, 0)</f>
        <v>#REF!</v>
      </c>
      <c r="AD4877" t="s">
        <v>14675</v>
      </c>
      <c r="AE4877" t="s">
        <v>73</v>
      </c>
      <c r="AF4877" t="e">
        <f>MONTH(Table1[[#This Row],[Date Sent]])</f>
        <v>#REF!</v>
      </c>
      <c r="AG4877" t="e">
        <f>YEAR(Table1[[#This Row],[Date Sent]])</f>
        <v>#REF!</v>
      </c>
      <c r="AH4877"/>
    </row>
    <row r="4878" spans="1:34" x14ac:dyDescent="0.2">
      <c r="A4878" t="s">
        <v>2850</v>
      </c>
      <c r="B4878" t="s">
        <v>5466</v>
      </c>
      <c r="C4878" s="1">
        <v>213.58</v>
      </c>
      <c r="D4878" s="5">
        <v>45279</v>
      </c>
      <c r="E4878" t="s">
        <v>13</v>
      </c>
      <c r="F4878" t="s">
        <v>33</v>
      </c>
      <c r="G4878" s="16" t="s">
        <v>5468</v>
      </c>
      <c r="H4878" s="1"/>
      <c r="J4878"/>
      <c r="AC4878" s="5" t="e">
        <f>VLOOKUP(Table1[[#This Row],[Expense Report]],#REF!,3, 0)</f>
        <v>#REF!</v>
      </c>
      <c r="AD4878" t="s">
        <v>14675</v>
      </c>
      <c r="AE4878" t="s">
        <v>73</v>
      </c>
      <c r="AF4878" t="e">
        <f>MONTH(Table1[[#This Row],[Date Sent]])</f>
        <v>#REF!</v>
      </c>
      <c r="AG4878" t="e">
        <f>YEAR(Table1[[#This Row],[Date Sent]])</f>
        <v>#REF!</v>
      </c>
      <c r="AH4878"/>
    </row>
    <row r="4879" spans="1:34" x14ac:dyDescent="0.2">
      <c r="A4879" t="s">
        <v>2850</v>
      </c>
      <c r="B4879" t="s">
        <v>5466</v>
      </c>
      <c r="C4879" s="1">
        <v>28.62</v>
      </c>
      <c r="D4879" s="5">
        <v>45283</v>
      </c>
      <c r="E4879" t="s">
        <v>24</v>
      </c>
      <c r="F4879" t="s">
        <v>18</v>
      </c>
      <c r="G4879" s="16" t="s">
        <v>2492</v>
      </c>
      <c r="H4879" s="1"/>
      <c r="J4879"/>
      <c r="AC4879" s="5" t="e">
        <f>VLOOKUP(Table1[[#This Row],[Expense Report]],#REF!,3, 0)</f>
        <v>#REF!</v>
      </c>
      <c r="AD4879" t="s">
        <v>14675</v>
      </c>
      <c r="AE4879" t="s">
        <v>73</v>
      </c>
      <c r="AF4879" t="e">
        <f>MONTH(Table1[[#This Row],[Date Sent]])</f>
        <v>#REF!</v>
      </c>
      <c r="AG4879" t="e">
        <f>YEAR(Table1[[#This Row],[Date Sent]])</f>
        <v>#REF!</v>
      </c>
      <c r="AH4879"/>
    </row>
    <row r="4880" spans="1:34" x14ac:dyDescent="0.2">
      <c r="A4880" t="s">
        <v>2850</v>
      </c>
      <c r="B4880" t="s">
        <v>5466</v>
      </c>
      <c r="C4880" s="1">
        <v>21.57</v>
      </c>
      <c r="D4880" s="5">
        <v>45309</v>
      </c>
      <c r="E4880" t="s">
        <v>24</v>
      </c>
      <c r="F4880" t="s">
        <v>18</v>
      </c>
      <c r="G4880" s="16" t="s">
        <v>2492</v>
      </c>
      <c r="H4880" s="1"/>
      <c r="J4880"/>
      <c r="AC4880" s="5" t="e">
        <f>VLOOKUP(Table1[[#This Row],[Expense Report]],#REF!,3, 0)</f>
        <v>#REF!</v>
      </c>
      <c r="AD4880" t="s">
        <v>14675</v>
      </c>
      <c r="AE4880" t="s">
        <v>73</v>
      </c>
      <c r="AF4880" t="e">
        <f>MONTH(Table1[[#This Row],[Date Sent]])</f>
        <v>#REF!</v>
      </c>
      <c r="AG4880" t="e">
        <f>YEAR(Table1[[#This Row],[Date Sent]])</f>
        <v>#REF!</v>
      </c>
      <c r="AH4880"/>
    </row>
    <row r="4881" spans="1:34" x14ac:dyDescent="0.2">
      <c r="A4881" t="s">
        <v>2850</v>
      </c>
      <c r="B4881" t="s">
        <v>5466</v>
      </c>
      <c r="C4881" s="1">
        <v>29.87</v>
      </c>
      <c r="D4881" s="5">
        <v>45338</v>
      </c>
      <c r="E4881" t="s">
        <v>24</v>
      </c>
      <c r="F4881" t="s">
        <v>18</v>
      </c>
      <c r="G4881" s="16" t="s">
        <v>2492</v>
      </c>
      <c r="H4881" s="1"/>
      <c r="J4881"/>
      <c r="AC4881" s="5" t="e">
        <f>VLOOKUP(Table1[[#This Row],[Expense Report]],#REF!,3, 0)</f>
        <v>#REF!</v>
      </c>
      <c r="AD4881" t="s">
        <v>14675</v>
      </c>
      <c r="AE4881" t="s">
        <v>73</v>
      </c>
      <c r="AF4881" t="e">
        <f>MONTH(Table1[[#This Row],[Date Sent]])</f>
        <v>#REF!</v>
      </c>
      <c r="AG4881" t="e">
        <f>YEAR(Table1[[#This Row],[Date Sent]])</f>
        <v>#REF!</v>
      </c>
      <c r="AH4881"/>
    </row>
    <row r="4882" spans="1:34" x14ac:dyDescent="0.2">
      <c r="A4882" t="s">
        <v>2850</v>
      </c>
      <c r="B4882" t="s">
        <v>5466</v>
      </c>
      <c r="C4882" s="1">
        <v>22.19</v>
      </c>
      <c r="D4882" s="5">
        <v>45339</v>
      </c>
      <c r="E4882" t="s">
        <v>24</v>
      </c>
      <c r="F4882" t="s">
        <v>18</v>
      </c>
      <c r="G4882" s="16" t="s">
        <v>2492</v>
      </c>
      <c r="H4882" s="1"/>
      <c r="J4882"/>
      <c r="AC4882" s="5" t="e">
        <f>VLOOKUP(Table1[[#This Row],[Expense Report]],#REF!,3, 0)</f>
        <v>#REF!</v>
      </c>
      <c r="AD4882" t="s">
        <v>14675</v>
      </c>
      <c r="AE4882" t="s">
        <v>73</v>
      </c>
      <c r="AF4882" t="e">
        <f>MONTH(Table1[[#This Row],[Date Sent]])</f>
        <v>#REF!</v>
      </c>
      <c r="AG4882" t="e">
        <f>YEAR(Table1[[#This Row],[Date Sent]])</f>
        <v>#REF!</v>
      </c>
      <c r="AH4882"/>
    </row>
    <row r="4883" spans="1:34" x14ac:dyDescent="0.2">
      <c r="A4883" t="s">
        <v>2850</v>
      </c>
      <c r="B4883" t="s">
        <v>5466</v>
      </c>
      <c r="C4883" s="1">
        <v>522.67999999999995</v>
      </c>
      <c r="D4883" s="5">
        <v>45341</v>
      </c>
      <c r="E4883" t="s">
        <v>13</v>
      </c>
      <c r="F4883" t="s">
        <v>33</v>
      </c>
      <c r="G4883" s="16" t="s">
        <v>5469</v>
      </c>
      <c r="H4883" s="1"/>
      <c r="J4883"/>
      <c r="AC4883" s="5" t="e">
        <f>VLOOKUP(Table1[[#This Row],[Expense Report]],#REF!,3, 0)</f>
        <v>#REF!</v>
      </c>
      <c r="AD4883" t="s">
        <v>14675</v>
      </c>
      <c r="AE4883" t="s">
        <v>73</v>
      </c>
      <c r="AF4883" t="e">
        <f>MONTH(Table1[[#This Row],[Date Sent]])</f>
        <v>#REF!</v>
      </c>
      <c r="AG4883" t="e">
        <f>YEAR(Table1[[#This Row],[Date Sent]])</f>
        <v>#REF!</v>
      </c>
      <c r="AH4883"/>
    </row>
    <row r="4884" spans="1:34" x14ac:dyDescent="0.2">
      <c r="A4884" t="s">
        <v>2850</v>
      </c>
      <c r="B4884" t="s">
        <v>5466</v>
      </c>
      <c r="C4884" s="1">
        <v>99.24</v>
      </c>
      <c r="D4884" s="5">
        <v>45345</v>
      </c>
      <c r="E4884" t="s">
        <v>13</v>
      </c>
      <c r="F4884" t="s">
        <v>33</v>
      </c>
      <c r="G4884" s="16" t="s">
        <v>1516</v>
      </c>
      <c r="H4884" s="1"/>
      <c r="J4884"/>
      <c r="AC4884" s="5" t="e">
        <f>VLOOKUP(Table1[[#This Row],[Expense Report]],#REF!,3, 0)</f>
        <v>#REF!</v>
      </c>
      <c r="AD4884" t="s">
        <v>14675</v>
      </c>
      <c r="AE4884" t="s">
        <v>73</v>
      </c>
      <c r="AF4884" t="e">
        <f>MONTH(Table1[[#This Row],[Date Sent]])</f>
        <v>#REF!</v>
      </c>
      <c r="AG4884" t="e">
        <f>YEAR(Table1[[#This Row],[Date Sent]])</f>
        <v>#REF!</v>
      </c>
      <c r="AH4884"/>
    </row>
    <row r="4885" spans="1:34" x14ac:dyDescent="0.2">
      <c r="A4885" t="s">
        <v>2850</v>
      </c>
      <c r="B4885" t="s">
        <v>5466</v>
      </c>
      <c r="C4885" s="1">
        <v>252.66</v>
      </c>
      <c r="D4885" s="5">
        <v>45349</v>
      </c>
      <c r="E4885" t="s">
        <v>13</v>
      </c>
      <c r="F4885" t="s">
        <v>18</v>
      </c>
      <c r="G4885" s="16" t="s">
        <v>5470</v>
      </c>
      <c r="H4885" s="1"/>
      <c r="J4885"/>
      <c r="AC4885" s="5" t="e">
        <f>VLOOKUP(Table1[[#This Row],[Expense Report]],#REF!,3, 0)</f>
        <v>#REF!</v>
      </c>
      <c r="AD4885" t="s">
        <v>14675</v>
      </c>
      <c r="AE4885" t="s">
        <v>73</v>
      </c>
      <c r="AF4885" t="e">
        <f>MONTH(Table1[[#This Row],[Date Sent]])</f>
        <v>#REF!</v>
      </c>
      <c r="AG4885" t="e">
        <f>YEAR(Table1[[#This Row],[Date Sent]])</f>
        <v>#REF!</v>
      </c>
      <c r="AH4885"/>
    </row>
    <row r="4886" spans="1:34" x14ac:dyDescent="0.2">
      <c r="A4886" t="s">
        <v>2850</v>
      </c>
      <c r="B4886" t="s">
        <v>5466</v>
      </c>
      <c r="C4886" s="1">
        <v>16.48</v>
      </c>
      <c r="D4886" s="5">
        <v>45349</v>
      </c>
      <c r="E4886" t="s">
        <v>24</v>
      </c>
      <c r="F4886" t="s">
        <v>18</v>
      </c>
      <c r="G4886" s="16" t="s">
        <v>2492</v>
      </c>
      <c r="H4886" s="1"/>
      <c r="J4886"/>
      <c r="AC4886" s="5" t="e">
        <f>VLOOKUP(Table1[[#This Row],[Expense Report]],#REF!,3, 0)</f>
        <v>#REF!</v>
      </c>
      <c r="AD4886" t="s">
        <v>14675</v>
      </c>
      <c r="AE4886" t="s">
        <v>73</v>
      </c>
      <c r="AF4886" t="e">
        <f>MONTH(Table1[[#This Row],[Date Sent]])</f>
        <v>#REF!</v>
      </c>
      <c r="AG4886" t="e">
        <f>YEAR(Table1[[#This Row],[Date Sent]])</f>
        <v>#REF!</v>
      </c>
      <c r="AH4886"/>
    </row>
    <row r="4887" spans="1:34" x14ac:dyDescent="0.2">
      <c r="A4887" t="s">
        <v>2850</v>
      </c>
      <c r="B4887" t="s">
        <v>5466</v>
      </c>
      <c r="C4887" s="1">
        <v>79.8</v>
      </c>
      <c r="D4887" s="5">
        <v>45349</v>
      </c>
      <c r="E4887" t="s">
        <v>13</v>
      </c>
      <c r="F4887" t="s">
        <v>33</v>
      </c>
      <c r="G4887" s="16" t="s">
        <v>2852</v>
      </c>
      <c r="H4887" s="1"/>
      <c r="J4887"/>
      <c r="AC4887" s="5" t="e">
        <f>VLOOKUP(Table1[[#This Row],[Expense Report]],#REF!,3, 0)</f>
        <v>#REF!</v>
      </c>
      <c r="AD4887" t="s">
        <v>14675</v>
      </c>
      <c r="AE4887" t="s">
        <v>73</v>
      </c>
      <c r="AF4887" t="e">
        <f>MONTH(Table1[[#This Row],[Date Sent]])</f>
        <v>#REF!</v>
      </c>
      <c r="AG4887" t="e">
        <f>YEAR(Table1[[#This Row],[Date Sent]])</f>
        <v>#REF!</v>
      </c>
      <c r="AH4887"/>
    </row>
    <row r="4888" spans="1:34" x14ac:dyDescent="0.2">
      <c r="A4888" t="s">
        <v>2850</v>
      </c>
      <c r="B4888" t="s">
        <v>5466</v>
      </c>
      <c r="C4888" s="1">
        <v>13.57</v>
      </c>
      <c r="D4888" s="5">
        <v>45350</v>
      </c>
      <c r="E4888" t="s">
        <v>24</v>
      </c>
      <c r="F4888" t="s">
        <v>18</v>
      </c>
      <c r="G4888" s="16" t="s">
        <v>2492</v>
      </c>
      <c r="H4888" s="1"/>
      <c r="J4888"/>
      <c r="AC4888" s="5" t="e">
        <f>VLOOKUP(Table1[[#This Row],[Expense Report]],#REF!,3, 0)</f>
        <v>#REF!</v>
      </c>
      <c r="AD4888" t="s">
        <v>14675</v>
      </c>
      <c r="AE4888" t="s">
        <v>73</v>
      </c>
      <c r="AF4888" t="e">
        <f>MONTH(Table1[[#This Row],[Date Sent]])</f>
        <v>#REF!</v>
      </c>
      <c r="AG4888" t="e">
        <f>YEAR(Table1[[#This Row],[Date Sent]])</f>
        <v>#REF!</v>
      </c>
      <c r="AH4888"/>
    </row>
    <row r="4889" spans="1:34" x14ac:dyDescent="0.2">
      <c r="A4889" t="s">
        <v>2850</v>
      </c>
      <c r="B4889" t="s">
        <v>5466</v>
      </c>
      <c r="C4889" s="1">
        <v>21.15</v>
      </c>
      <c r="D4889" s="5">
        <v>45351</v>
      </c>
      <c r="E4889" t="s">
        <v>24</v>
      </c>
      <c r="F4889" t="s">
        <v>18</v>
      </c>
      <c r="G4889" s="16" t="s">
        <v>2492</v>
      </c>
      <c r="H4889" s="1"/>
      <c r="J4889"/>
      <c r="AC4889" s="5" t="e">
        <f>VLOOKUP(Table1[[#This Row],[Expense Report]],#REF!,3, 0)</f>
        <v>#REF!</v>
      </c>
      <c r="AD4889" t="s">
        <v>14675</v>
      </c>
      <c r="AE4889" t="s">
        <v>73</v>
      </c>
      <c r="AF4889" t="e">
        <f>MONTH(Table1[[#This Row],[Date Sent]])</f>
        <v>#REF!</v>
      </c>
      <c r="AG4889" t="e">
        <f>YEAR(Table1[[#This Row],[Date Sent]])</f>
        <v>#REF!</v>
      </c>
      <c r="AH4889"/>
    </row>
    <row r="4890" spans="1:34" x14ac:dyDescent="0.2">
      <c r="A4890" t="s">
        <v>2850</v>
      </c>
      <c r="B4890" t="s">
        <v>5466</v>
      </c>
      <c r="C4890" s="1">
        <v>171.72</v>
      </c>
      <c r="D4890" s="5">
        <v>45352</v>
      </c>
      <c r="E4890" t="s">
        <v>13</v>
      </c>
      <c r="F4890" t="s">
        <v>39</v>
      </c>
      <c r="G4890" s="16" t="s">
        <v>5471</v>
      </c>
      <c r="H4890" s="1"/>
      <c r="J4890"/>
      <c r="AC4890" s="5" t="e">
        <f>VLOOKUP(Table1[[#This Row],[Expense Report]],#REF!,3, 0)</f>
        <v>#REF!</v>
      </c>
      <c r="AD4890" t="s">
        <v>14675</v>
      </c>
      <c r="AE4890" t="s">
        <v>73</v>
      </c>
      <c r="AF4890" t="e">
        <f>MONTH(Table1[[#This Row],[Date Sent]])</f>
        <v>#REF!</v>
      </c>
      <c r="AG4890" t="e">
        <f>YEAR(Table1[[#This Row],[Date Sent]])</f>
        <v>#REF!</v>
      </c>
      <c r="AH4890"/>
    </row>
    <row r="4891" spans="1:34" x14ac:dyDescent="0.2">
      <c r="A4891" t="s">
        <v>2850</v>
      </c>
      <c r="B4891" t="s">
        <v>5466</v>
      </c>
      <c r="C4891" s="1">
        <v>14.41</v>
      </c>
      <c r="D4891" s="5">
        <v>45354</v>
      </c>
      <c r="E4891" t="s">
        <v>24</v>
      </c>
      <c r="F4891" t="s">
        <v>18</v>
      </c>
      <c r="G4891" s="16" t="s">
        <v>2492</v>
      </c>
      <c r="H4891" s="1"/>
      <c r="J4891"/>
      <c r="AC4891" s="5" t="e">
        <f>VLOOKUP(Table1[[#This Row],[Expense Report]],#REF!,3, 0)</f>
        <v>#REF!</v>
      </c>
      <c r="AD4891" t="s">
        <v>14675</v>
      </c>
      <c r="AE4891" t="s">
        <v>73</v>
      </c>
      <c r="AF4891" t="e">
        <f>MONTH(Table1[[#This Row],[Date Sent]])</f>
        <v>#REF!</v>
      </c>
      <c r="AG4891" t="e">
        <f>YEAR(Table1[[#This Row],[Date Sent]])</f>
        <v>#REF!</v>
      </c>
      <c r="AH4891"/>
    </row>
    <row r="4892" spans="1:34" x14ac:dyDescent="0.2">
      <c r="A4892" t="s">
        <v>2850</v>
      </c>
      <c r="B4892" t="s">
        <v>5466</v>
      </c>
      <c r="C4892" s="1">
        <v>129.54</v>
      </c>
      <c r="D4892" s="5">
        <v>45357</v>
      </c>
      <c r="E4892" t="s">
        <v>13</v>
      </c>
      <c r="F4892" t="s">
        <v>33</v>
      </c>
      <c r="G4892" s="16" t="s">
        <v>2852</v>
      </c>
      <c r="H4892" s="1"/>
      <c r="J4892"/>
      <c r="AC4892" s="5" t="e">
        <f>VLOOKUP(Table1[[#This Row],[Expense Report]],#REF!,3, 0)</f>
        <v>#REF!</v>
      </c>
      <c r="AD4892" t="s">
        <v>14675</v>
      </c>
      <c r="AE4892" t="s">
        <v>73</v>
      </c>
      <c r="AF4892" t="e">
        <f>MONTH(Table1[[#This Row],[Date Sent]])</f>
        <v>#REF!</v>
      </c>
      <c r="AG4892" t="e">
        <f>YEAR(Table1[[#This Row],[Date Sent]])</f>
        <v>#REF!</v>
      </c>
      <c r="AH4892"/>
    </row>
    <row r="4893" spans="1:34" x14ac:dyDescent="0.2">
      <c r="A4893" t="s">
        <v>2850</v>
      </c>
      <c r="B4893" t="s">
        <v>5466</v>
      </c>
      <c r="C4893" s="1">
        <v>18.04</v>
      </c>
      <c r="D4893" s="5">
        <v>45357</v>
      </c>
      <c r="E4893" t="s">
        <v>24</v>
      </c>
      <c r="F4893" t="s">
        <v>18</v>
      </c>
      <c r="G4893" s="16" t="s">
        <v>2492</v>
      </c>
      <c r="H4893" s="1"/>
      <c r="J4893"/>
      <c r="AC4893" s="5" t="e">
        <f>VLOOKUP(Table1[[#This Row],[Expense Report]],#REF!,3, 0)</f>
        <v>#REF!</v>
      </c>
      <c r="AD4893" t="s">
        <v>14675</v>
      </c>
      <c r="AE4893" t="s">
        <v>73</v>
      </c>
      <c r="AF4893" t="e">
        <f>MONTH(Table1[[#This Row],[Date Sent]])</f>
        <v>#REF!</v>
      </c>
      <c r="AG4893" t="e">
        <f>YEAR(Table1[[#This Row],[Date Sent]])</f>
        <v>#REF!</v>
      </c>
      <c r="AH4893"/>
    </row>
    <row r="4894" spans="1:34" x14ac:dyDescent="0.2">
      <c r="A4894" t="s">
        <v>2850</v>
      </c>
      <c r="B4894" t="s">
        <v>5466</v>
      </c>
      <c r="C4894" s="1">
        <v>282.92</v>
      </c>
      <c r="D4894" s="5">
        <v>45360</v>
      </c>
      <c r="E4894" t="s">
        <v>13</v>
      </c>
      <c r="F4894" t="s">
        <v>33</v>
      </c>
      <c r="G4894" s="16" t="s">
        <v>5472</v>
      </c>
      <c r="H4894" s="1"/>
      <c r="J4894"/>
      <c r="AC4894" s="5" t="e">
        <f>VLOOKUP(Table1[[#This Row],[Expense Report]],#REF!,3, 0)</f>
        <v>#REF!</v>
      </c>
      <c r="AD4894" t="s">
        <v>14675</v>
      </c>
      <c r="AE4894" t="s">
        <v>73</v>
      </c>
      <c r="AF4894" t="e">
        <f>MONTH(Table1[[#This Row],[Date Sent]])</f>
        <v>#REF!</v>
      </c>
      <c r="AG4894" t="e">
        <f>YEAR(Table1[[#This Row],[Date Sent]])</f>
        <v>#REF!</v>
      </c>
      <c r="AH4894"/>
    </row>
    <row r="4895" spans="1:34" x14ac:dyDescent="0.2">
      <c r="A4895" t="s">
        <v>5473</v>
      </c>
      <c r="B4895" t="s">
        <v>5474</v>
      </c>
      <c r="C4895" s="1">
        <v>40.65</v>
      </c>
      <c r="D4895" s="5">
        <v>45207</v>
      </c>
      <c r="E4895" t="s">
        <v>13</v>
      </c>
      <c r="F4895" t="s">
        <v>17</v>
      </c>
      <c r="G4895" s="16" t="s">
        <v>5475</v>
      </c>
      <c r="H4895" s="1"/>
      <c r="J4895"/>
      <c r="AC4895" s="5" t="e">
        <f>VLOOKUP(Table1[[#This Row],[Expense Report]],#REF!,3, 0)</f>
        <v>#REF!</v>
      </c>
      <c r="AD4895" t="s">
        <v>14717</v>
      </c>
      <c r="AE4895" t="s">
        <v>475</v>
      </c>
      <c r="AF4895" t="e">
        <f>MONTH(Table1[[#This Row],[Date Sent]])</f>
        <v>#REF!</v>
      </c>
      <c r="AG4895" t="e">
        <f>YEAR(Table1[[#This Row],[Date Sent]])</f>
        <v>#REF!</v>
      </c>
      <c r="AH4895"/>
    </row>
    <row r="4896" spans="1:34" x14ac:dyDescent="0.2">
      <c r="A4896" t="s">
        <v>5473</v>
      </c>
      <c r="B4896" t="s">
        <v>5474</v>
      </c>
      <c r="C4896" s="1">
        <v>20.32</v>
      </c>
      <c r="D4896" s="5">
        <v>45232</v>
      </c>
      <c r="E4896" t="s">
        <v>55</v>
      </c>
      <c r="F4896" t="s">
        <v>33</v>
      </c>
      <c r="G4896" s="16" t="s">
        <v>5476</v>
      </c>
      <c r="H4896" s="1"/>
      <c r="J4896"/>
      <c r="AC4896" s="5" t="e">
        <f>VLOOKUP(Table1[[#This Row],[Expense Report]],#REF!,3, 0)</f>
        <v>#REF!</v>
      </c>
      <c r="AD4896" t="s">
        <v>14717</v>
      </c>
      <c r="AE4896" t="s">
        <v>475</v>
      </c>
      <c r="AF4896" t="e">
        <f>MONTH(Table1[[#This Row],[Date Sent]])</f>
        <v>#REF!</v>
      </c>
      <c r="AG4896" t="e">
        <f>YEAR(Table1[[#This Row],[Date Sent]])</f>
        <v>#REF!</v>
      </c>
      <c r="AH4896"/>
    </row>
    <row r="4897" spans="1:34" x14ac:dyDescent="0.2">
      <c r="A4897" t="s">
        <v>5473</v>
      </c>
      <c r="B4897" t="s">
        <v>5474</v>
      </c>
      <c r="C4897" s="1">
        <v>159.43</v>
      </c>
      <c r="D4897" s="5">
        <v>45283</v>
      </c>
      <c r="E4897" t="s">
        <v>13</v>
      </c>
      <c r="F4897" t="s">
        <v>17</v>
      </c>
      <c r="G4897" s="16" t="s">
        <v>5477</v>
      </c>
      <c r="H4897" s="1"/>
      <c r="J4897"/>
      <c r="AC4897" s="5" t="e">
        <f>VLOOKUP(Table1[[#This Row],[Expense Report]],#REF!,3, 0)</f>
        <v>#REF!</v>
      </c>
      <c r="AD4897" t="s">
        <v>14717</v>
      </c>
      <c r="AE4897" t="s">
        <v>475</v>
      </c>
      <c r="AF4897" t="e">
        <f>MONTH(Table1[[#This Row],[Date Sent]])</f>
        <v>#REF!</v>
      </c>
      <c r="AG4897" t="e">
        <f>YEAR(Table1[[#This Row],[Date Sent]])</f>
        <v>#REF!</v>
      </c>
      <c r="AH4897"/>
    </row>
    <row r="4898" spans="1:34" x14ac:dyDescent="0.2">
      <c r="A4898" t="s">
        <v>5473</v>
      </c>
      <c r="B4898" t="s">
        <v>5474</v>
      </c>
      <c r="C4898" s="1">
        <v>20.85</v>
      </c>
      <c r="D4898" s="5">
        <v>45288</v>
      </c>
      <c r="E4898" t="s">
        <v>13</v>
      </c>
      <c r="F4898" t="s">
        <v>17</v>
      </c>
      <c r="G4898" s="16" t="s">
        <v>5478</v>
      </c>
      <c r="H4898" s="1"/>
      <c r="J4898"/>
      <c r="AC4898" s="5" t="e">
        <f>VLOOKUP(Table1[[#This Row],[Expense Report]],#REF!,3, 0)</f>
        <v>#REF!</v>
      </c>
      <c r="AD4898" t="s">
        <v>14717</v>
      </c>
      <c r="AE4898" t="s">
        <v>475</v>
      </c>
      <c r="AF4898" t="e">
        <f>MONTH(Table1[[#This Row],[Date Sent]])</f>
        <v>#REF!</v>
      </c>
      <c r="AG4898" t="e">
        <f>YEAR(Table1[[#This Row],[Date Sent]])</f>
        <v>#REF!</v>
      </c>
      <c r="AH4898"/>
    </row>
    <row r="4899" spans="1:34" x14ac:dyDescent="0.2">
      <c r="A4899" t="s">
        <v>625</v>
      </c>
      <c r="B4899" t="s">
        <v>5479</v>
      </c>
      <c r="C4899" s="1">
        <v>5.98</v>
      </c>
      <c r="D4899" s="5">
        <v>45337</v>
      </c>
      <c r="E4899" t="s">
        <v>21</v>
      </c>
      <c r="F4899" t="s">
        <v>33</v>
      </c>
      <c r="G4899" s="16" t="s">
        <v>1116</v>
      </c>
      <c r="H4899" s="1"/>
      <c r="J4899"/>
      <c r="AC4899" s="5" t="e">
        <f>VLOOKUP(Table1[[#This Row],[Expense Report]],#REF!,3, 0)</f>
        <v>#REF!</v>
      </c>
      <c r="AD4899" t="s">
        <v>13298</v>
      </c>
      <c r="AE4899" t="s">
        <v>198</v>
      </c>
      <c r="AF4899" t="e">
        <f>MONTH(Table1[[#This Row],[Date Sent]])</f>
        <v>#REF!</v>
      </c>
      <c r="AG4899" t="e">
        <f>YEAR(Table1[[#This Row],[Date Sent]])</f>
        <v>#REF!</v>
      </c>
      <c r="AH4899"/>
    </row>
    <row r="4900" spans="1:34" x14ac:dyDescent="0.2">
      <c r="A4900" t="s">
        <v>625</v>
      </c>
      <c r="B4900" t="s">
        <v>5479</v>
      </c>
      <c r="C4900" s="1">
        <v>83.38</v>
      </c>
      <c r="D4900" s="5">
        <v>45349</v>
      </c>
      <c r="E4900" t="s">
        <v>21</v>
      </c>
      <c r="F4900" t="s">
        <v>33</v>
      </c>
      <c r="G4900" s="16" t="s">
        <v>1116</v>
      </c>
      <c r="H4900" s="1"/>
      <c r="J4900"/>
      <c r="AC4900" s="5" t="e">
        <f>VLOOKUP(Table1[[#This Row],[Expense Report]],#REF!,3, 0)</f>
        <v>#REF!</v>
      </c>
      <c r="AD4900" t="s">
        <v>13298</v>
      </c>
      <c r="AE4900" t="s">
        <v>198</v>
      </c>
      <c r="AF4900" t="e">
        <f>MONTH(Table1[[#This Row],[Date Sent]])</f>
        <v>#REF!</v>
      </c>
      <c r="AG4900" t="e">
        <f>YEAR(Table1[[#This Row],[Date Sent]])</f>
        <v>#REF!</v>
      </c>
      <c r="AH4900"/>
    </row>
    <row r="4901" spans="1:34" x14ac:dyDescent="0.2">
      <c r="A4901" t="s">
        <v>625</v>
      </c>
      <c r="B4901" t="s">
        <v>5479</v>
      </c>
      <c r="C4901" s="1">
        <v>123.29</v>
      </c>
      <c r="D4901" s="5">
        <v>45351</v>
      </c>
      <c r="E4901" t="s">
        <v>21</v>
      </c>
      <c r="F4901" t="s">
        <v>33</v>
      </c>
      <c r="G4901" s="16" t="s">
        <v>1116</v>
      </c>
      <c r="H4901" s="1"/>
      <c r="J4901"/>
      <c r="AC4901" s="5" t="e">
        <f>VLOOKUP(Table1[[#This Row],[Expense Report]],#REF!,3, 0)</f>
        <v>#REF!</v>
      </c>
      <c r="AD4901" t="s">
        <v>13298</v>
      </c>
      <c r="AE4901" t="s">
        <v>198</v>
      </c>
      <c r="AF4901" t="e">
        <f>MONTH(Table1[[#This Row],[Date Sent]])</f>
        <v>#REF!</v>
      </c>
      <c r="AG4901" t="e">
        <f>YEAR(Table1[[#This Row],[Date Sent]])</f>
        <v>#REF!</v>
      </c>
      <c r="AH4901"/>
    </row>
    <row r="4902" spans="1:34" x14ac:dyDescent="0.2">
      <c r="A4902" t="s">
        <v>625</v>
      </c>
      <c r="B4902" t="s">
        <v>5479</v>
      </c>
      <c r="C4902" s="1">
        <v>29</v>
      </c>
      <c r="D4902" s="5">
        <v>45352</v>
      </c>
      <c r="E4902" t="s">
        <v>21</v>
      </c>
      <c r="F4902" t="s">
        <v>39</v>
      </c>
      <c r="G4902" s="16" t="s">
        <v>5480</v>
      </c>
      <c r="H4902" s="1"/>
      <c r="J4902"/>
      <c r="AC4902" s="5" t="e">
        <f>VLOOKUP(Table1[[#This Row],[Expense Report]],#REF!,3, 0)</f>
        <v>#REF!</v>
      </c>
      <c r="AD4902" t="s">
        <v>13298</v>
      </c>
      <c r="AE4902" t="s">
        <v>198</v>
      </c>
      <c r="AF4902" t="e">
        <f>MONTH(Table1[[#This Row],[Date Sent]])</f>
        <v>#REF!</v>
      </c>
      <c r="AG4902" t="e">
        <f>YEAR(Table1[[#This Row],[Date Sent]])</f>
        <v>#REF!</v>
      </c>
      <c r="AH4902"/>
    </row>
    <row r="4903" spans="1:34" x14ac:dyDescent="0.2">
      <c r="A4903" t="s">
        <v>625</v>
      </c>
      <c r="B4903" t="s">
        <v>5479</v>
      </c>
      <c r="C4903" s="1">
        <v>27.54</v>
      </c>
      <c r="D4903" s="5">
        <v>45352</v>
      </c>
      <c r="E4903" t="s">
        <v>21</v>
      </c>
      <c r="F4903" t="s">
        <v>33</v>
      </c>
      <c r="G4903" s="16" t="s">
        <v>1116</v>
      </c>
      <c r="H4903" s="1"/>
      <c r="J4903"/>
      <c r="AC4903" s="5" t="e">
        <f>VLOOKUP(Table1[[#This Row],[Expense Report]],#REF!,3, 0)</f>
        <v>#REF!</v>
      </c>
      <c r="AD4903" t="s">
        <v>13298</v>
      </c>
      <c r="AE4903" t="s">
        <v>198</v>
      </c>
      <c r="AF4903" t="e">
        <f>MONTH(Table1[[#This Row],[Date Sent]])</f>
        <v>#REF!</v>
      </c>
      <c r="AG4903" t="e">
        <f>YEAR(Table1[[#This Row],[Date Sent]])</f>
        <v>#REF!</v>
      </c>
      <c r="AH4903"/>
    </row>
    <row r="4904" spans="1:34" x14ac:dyDescent="0.2">
      <c r="A4904" t="s">
        <v>625</v>
      </c>
      <c r="B4904" t="s">
        <v>5479</v>
      </c>
      <c r="C4904" s="1">
        <v>71.489999999999995</v>
      </c>
      <c r="D4904" s="5">
        <v>45352</v>
      </c>
      <c r="E4904" t="s">
        <v>21</v>
      </c>
      <c r="F4904" t="s">
        <v>33</v>
      </c>
      <c r="G4904" s="16" t="s">
        <v>1116</v>
      </c>
      <c r="H4904" s="1"/>
      <c r="J4904"/>
      <c r="AC4904" s="5" t="e">
        <f>VLOOKUP(Table1[[#This Row],[Expense Report]],#REF!,3, 0)</f>
        <v>#REF!</v>
      </c>
      <c r="AD4904" t="s">
        <v>13298</v>
      </c>
      <c r="AE4904" t="s">
        <v>198</v>
      </c>
      <c r="AF4904" t="e">
        <f>MONTH(Table1[[#This Row],[Date Sent]])</f>
        <v>#REF!</v>
      </c>
      <c r="AG4904" t="e">
        <f>YEAR(Table1[[#This Row],[Date Sent]])</f>
        <v>#REF!</v>
      </c>
      <c r="AH4904"/>
    </row>
    <row r="4905" spans="1:34" x14ac:dyDescent="0.2">
      <c r="A4905" t="s">
        <v>625</v>
      </c>
      <c r="B4905" t="s">
        <v>5479</v>
      </c>
      <c r="C4905" s="1">
        <v>24.63</v>
      </c>
      <c r="D4905" s="5">
        <v>45352</v>
      </c>
      <c r="E4905" t="s">
        <v>21</v>
      </c>
      <c r="F4905" t="s">
        <v>33</v>
      </c>
      <c r="G4905" s="16" t="s">
        <v>1116</v>
      </c>
      <c r="H4905" s="1"/>
      <c r="J4905"/>
      <c r="AC4905" s="5" t="e">
        <f>VLOOKUP(Table1[[#This Row],[Expense Report]],#REF!,3, 0)</f>
        <v>#REF!</v>
      </c>
      <c r="AD4905" t="s">
        <v>13298</v>
      </c>
      <c r="AE4905" t="s">
        <v>198</v>
      </c>
      <c r="AF4905" t="e">
        <f>MONTH(Table1[[#This Row],[Date Sent]])</f>
        <v>#REF!</v>
      </c>
      <c r="AG4905" t="e">
        <f>YEAR(Table1[[#This Row],[Date Sent]])</f>
        <v>#REF!</v>
      </c>
      <c r="AH4905"/>
    </row>
    <row r="4906" spans="1:34" x14ac:dyDescent="0.2">
      <c r="A4906" t="s">
        <v>625</v>
      </c>
      <c r="B4906" t="s">
        <v>5479</v>
      </c>
      <c r="C4906" s="1">
        <v>16.420000000000002</v>
      </c>
      <c r="D4906" s="5">
        <v>45352</v>
      </c>
      <c r="E4906" t="s">
        <v>21</v>
      </c>
      <c r="F4906" t="s">
        <v>33</v>
      </c>
      <c r="G4906" s="16" t="s">
        <v>1116</v>
      </c>
      <c r="H4906" s="1"/>
      <c r="J4906"/>
      <c r="AC4906" s="5" t="e">
        <f>VLOOKUP(Table1[[#This Row],[Expense Report]],#REF!,3, 0)</f>
        <v>#REF!</v>
      </c>
      <c r="AD4906" t="s">
        <v>13298</v>
      </c>
      <c r="AE4906" t="s">
        <v>198</v>
      </c>
      <c r="AF4906" t="e">
        <f>MONTH(Table1[[#This Row],[Date Sent]])</f>
        <v>#REF!</v>
      </c>
      <c r="AG4906" t="e">
        <f>YEAR(Table1[[#This Row],[Date Sent]])</f>
        <v>#REF!</v>
      </c>
      <c r="AH4906"/>
    </row>
    <row r="4907" spans="1:34" x14ac:dyDescent="0.2">
      <c r="A4907" t="s">
        <v>153</v>
      </c>
      <c r="B4907" t="s">
        <v>5481</v>
      </c>
      <c r="C4907" s="1">
        <v>27.11</v>
      </c>
      <c r="D4907" s="5">
        <v>45352</v>
      </c>
      <c r="E4907" t="s">
        <v>21</v>
      </c>
      <c r="F4907" t="s">
        <v>33</v>
      </c>
      <c r="G4907" s="16" t="s">
        <v>923</v>
      </c>
      <c r="H4907" s="1"/>
      <c r="J4907"/>
      <c r="AC4907" s="5" t="e">
        <f>VLOOKUP(Table1[[#This Row],[Expense Report]],#REF!,3, 0)</f>
        <v>#REF!</v>
      </c>
      <c r="AD4907" t="s">
        <v>13499</v>
      </c>
      <c r="AE4907" t="s">
        <v>198</v>
      </c>
      <c r="AF4907" t="e">
        <f>MONTH(Table1[[#This Row],[Date Sent]])</f>
        <v>#REF!</v>
      </c>
      <c r="AG4907" t="e">
        <f>YEAR(Table1[[#This Row],[Date Sent]])</f>
        <v>#REF!</v>
      </c>
      <c r="AH4907"/>
    </row>
    <row r="4908" spans="1:34" x14ac:dyDescent="0.2">
      <c r="A4908" t="s">
        <v>625</v>
      </c>
      <c r="B4908" t="s">
        <v>5482</v>
      </c>
      <c r="C4908" s="1">
        <v>161.63999999999999</v>
      </c>
      <c r="D4908" s="5">
        <v>45355</v>
      </c>
      <c r="E4908" t="s">
        <v>21</v>
      </c>
      <c r="F4908" t="s">
        <v>33</v>
      </c>
      <c r="G4908" s="16" t="s">
        <v>5483</v>
      </c>
      <c r="H4908" s="1"/>
      <c r="J4908"/>
      <c r="AC4908" s="5" t="e">
        <f>VLOOKUP(Table1[[#This Row],[Expense Report]],#REF!,3, 0)</f>
        <v>#REF!</v>
      </c>
      <c r="AD4908" t="s">
        <v>13298</v>
      </c>
      <c r="AE4908" t="s">
        <v>198</v>
      </c>
      <c r="AF4908" t="e">
        <f>MONTH(Table1[[#This Row],[Date Sent]])</f>
        <v>#REF!</v>
      </c>
      <c r="AG4908" t="e">
        <f>YEAR(Table1[[#This Row],[Date Sent]])</f>
        <v>#REF!</v>
      </c>
      <c r="AH4908"/>
    </row>
    <row r="4909" spans="1:34" x14ac:dyDescent="0.2">
      <c r="A4909" t="s">
        <v>625</v>
      </c>
      <c r="B4909" t="s">
        <v>5482</v>
      </c>
      <c r="C4909" s="1">
        <v>48.49</v>
      </c>
      <c r="D4909" s="5">
        <v>45355</v>
      </c>
      <c r="E4909" t="s">
        <v>33</v>
      </c>
      <c r="F4909" t="s">
        <v>39</v>
      </c>
      <c r="G4909" s="16" t="s">
        <v>5484</v>
      </c>
      <c r="H4909" s="1"/>
      <c r="J4909"/>
      <c r="AC4909" s="5" t="e">
        <f>VLOOKUP(Table1[[#This Row],[Expense Report]],#REF!,3, 0)</f>
        <v>#REF!</v>
      </c>
      <c r="AD4909" t="s">
        <v>13298</v>
      </c>
      <c r="AE4909" t="s">
        <v>198</v>
      </c>
      <c r="AF4909" t="e">
        <f>MONTH(Table1[[#This Row],[Date Sent]])</f>
        <v>#REF!</v>
      </c>
      <c r="AG4909" t="e">
        <f>YEAR(Table1[[#This Row],[Date Sent]])</f>
        <v>#REF!</v>
      </c>
      <c r="AH4909"/>
    </row>
    <row r="4910" spans="1:34" x14ac:dyDescent="0.2">
      <c r="A4910" t="s">
        <v>625</v>
      </c>
      <c r="B4910" t="s">
        <v>5482</v>
      </c>
      <c r="C4910" s="1">
        <v>189.8</v>
      </c>
      <c r="D4910" s="5">
        <v>45357</v>
      </c>
      <c r="E4910" t="s">
        <v>33</v>
      </c>
      <c r="F4910" t="s">
        <v>39</v>
      </c>
      <c r="G4910" s="16" t="s">
        <v>5485</v>
      </c>
      <c r="H4910" s="1"/>
      <c r="J4910"/>
      <c r="AC4910" s="5" t="e">
        <f>VLOOKUP(Table1[[#This Row],[Expense Report]],#REF!,3, 0)</f>
        <v>#REF!</v>
      </c>
      <c r="AD4910" t="s">
        <v>13298</v>
      </c>
      <c r="AE4910" t="s">
        <v>198</v>
      </c>
      <c r="AF4910" t="e">
        <f>MONTH(Table1[[#This Row],[Date Sent]])</f>
        <v>#REF!</v>
      </c>
      <c r="AG4910" t="e">
        <f>YEAR(Table1[[#This Row],[Date Sent]])</f>
        <v>#REF!</v>
      </c>
      <c r="AH4910"/>
    </row>
    <row r="4911" spans="1:34" x14ac:dyDescent="0.2">
      <c r="A4911" t="s">
        <v>625</v>
      </c>
      <c r="B4911" t="s">
        <v>5482</v>
      </c>
      <c r="C4911" s="1">
        <v>97.56</v>
      </c>
      <c r="D4911" s="5">
        <v>45358</v>
      </c>
      <c r="E4911" t="s">
        <v>21</v>
      </c>
      <c r="F4911" t="s">
        <v>33</v>
      </c>
      <c r="G4911" s="16" t="s">
        <v>1116</v>
      </c>
      <c r="H4911" s="1"/>
      <c r="J4911"/>
      <c r="AC4911" s="5" t="e">
        <f>VLOOKUP(Table1[[#This Row],[Expense Report]],#REF!,3, 0)</f>
        <v>#REF!</v>
      </c>
      <c r="AD4911" t="s">
        <v>13298</v>
      </c>
      <c r="AE4911" t="s">
        <v>198</v>
      </c>
      <c r="AF4911" t="e">
        <f>MONTH(Table1[[#This Row],[Date Sent]])</f>
        <v>#REF!</v>
      </c>
      <c r="AG4911" t="e">
        <f>YEAR(Table1[[#This Row],[Date Sent]])</f>
        <v>#REF!</v>
      </c>
      <c r="AH4911"/>
    </row>
    <row r="4912" spans="1:34" x14ac:dyDescent="0.2">
      <c r="A4912" t="s">
        <v>142</v>
      </c>
      <c r="B4912" t="s">
        <v>5486</v>
      </c>
      <c r="C4912" s="1">
        <v>11.7</v>
      </c>
      <c r="D4912" s="5">
        <v>45359</v>
      </c>
      <c r="E4912" t="s">
        <v>8</v>
      </c>
      <c r="F4912" t="s">
        <v>2265</v>
      </c>
      <c r="G4912" s="16" t="s">
        <v>5487</v>
      </c>
      <c r="H4912" s="1"/>
      <c r="J4912"/>
      <c r="AC4912" s="5" t="e">
        <f>VLOOKUP(Table1[[#This Row],[Expense Report]],#REF!,3, 0)</f>
        <v>#REF!</v>
      </c>
      <c r="AD4912" t="s">
        <v>14682</v>
      </c>
      <c r="AE4912" t="s">
        <v>198</v>
      </c>
      <c r="AF4912" t="e">
        <f>MONTH(Table1[[#This Row],[Date Sent]])</f>
        <v>#REF!</v>
      </c>
      <c r="AG4912" t="e">
        <f>YEAR(Table1[[#This Row],[Date Sent]])</f>
        <v>#REF!</v>
      </c>
      <c r="AH4912"/>
    </row>
    <row r="4913" spans="1:34" x14ac:dyDescent="0.2">
      <c r="A4913" t="s">
        <v>410</v>
      </c>
      <c r="B4913" t="s">
        <v>5488</v>
      </c>
      <c r="C4913" s="1">
        <v>1783.6</v>
      </c>
      <c r="D4913" s="5">
        <v>45299</v>
      </c>
      <c r="E4913" t="s">
        <v>21</v>
      </c>
      <c r="F4913" t="s">
        <v>56</v>
      </c>
      <c r="G4913" s="16" t="s">
        <v>5489</v>
      </c>
      <c r="H4913" s="1"/>
      <c r="J4913"/>
      <c r="AC4913" s="5" t="e">
        <f>VLOOKUP(Table1[[#This Row],[Expense Report]],#REF!,3, 0)</f>
        <v>#REF!</v>
      </c>
      <c r="AD4913" t="s">
        <v>13214</v>
      </c>
      <c r="AE4913" t="s">
        <v>298</v>
      </c>
      <c r="AF4913" t="e">
        <f>MONTH(Table1[[#This Row],[Date Sent]])</f>
        <v>#REF!</v>
      </c>
      <c r="AG4913" t="e">
        <f>YEAR(Table1[[#This Row],[Date Sent]])</f>
        <v>#REF!</v>
      </c>
      <c r="AH4913"/>
    </row>
    <row r="4914" spans="1:34" x14ac:dyDescent="0.2">
      <c r="A4914" t="s">
        <v>410</v>
      </c>
      <c r="B4914" t="s">
        <v>5488</v>
      </c>
      <c r="C4914" s="1">
        <v>59.91</v>
      </c>
      <c r="D4914" s="5">
        <v>45316</v>
      </c>
      <c r="E4914" t="s">
        <v>21</v>
      </c>
      <c r="F4914" t="s">
        <v>33</v>
      </c>
      <c r="G4914" s="16" t="s">
        <v>5490</v>
      </c>
      <c r="H4914" s="1"/>
      <c r="J4914"/>
      <c r="AC4914" s="5" t="e">
        <f>VLOOKUP(Table1[[#This Row],[Expense Report]],#REF!,3, 0)</f>
        <v>#REF!</v>
      </c>
      <c r="AD4914" t="s">
        <v>13214</v>
      </c>
      <c r="AE4914" t="s">
        <v>298</v>
      </c>
      <c r="AF4914" t="e">
        <f>MONTH(Table1[[#This Row],[Date Sent]])</f>
        <v>#REF!</v>
      </c>
      <c r="AG4914" t="e">
        <f>YEAR(Table1[[#This Row],[Date Sent]])</f>
        <v>#REF!</v>
      </c>
      <c r="AH4914"/>
    </row>
    <row r="4915" spans="1:34" x14ac:dyDescent="0.2">
      <c r="A4915" t="s">
        <v>410</v>
      </c>
      <c r="B4915" t="s">
        <v>5488</v>
      </c>
      <c r="C4915" s="1">
        <v>96.28</v>
      </c>
      <c r="D4915" s="5">
        <v>45317</v>
      </c>
      <c r="E4915" t="s">
        <v>21</v>
      </c>
      <c r="F4915" t="s">
        <v>15</v>
      </c>
      <c r="G4915" s="16" t="s">
        <v>5438</v>
      </c>
      <c r="H4915" s="1"/>
      <c r="J4915"/>
      <c r="AC4915" s="5" t="e">
        <f>VLOOKUP(Table1[[#This Row],[Expense Report]],#REF!,3, 0)</f>
        <v>#REF!</v>
      </c>
      <c r="AD4915" t="s">
        <v>13214</v>
      </c>
      <c r="AE4915" t="s">
        <v>298</v>
      </c>
      <c r="AF4915" t="e">
        <f>MONTH(Table1[[#This Row],[Date Sent]])</f>
        <v>#REF!</v>
      </c>
      <c r="AG4915" t="e">
        <f>YEAR(Table1[[#This Row],[Date Sent]])</f>
        <v>#REF!</v>
      </c>
      <c r="AH4915"/>
    </row>
    <row r="4916" spans="1:34" x14ac:dyDescent="0.2">
      <c r="A4916" t="s">
        <v>410</v>
      </c>
      <c r="B4916" t="s">
        <v>5488</v>
      </c>
      <c r="C4916" s="1">
        <v>16.95</v>
      </c>
      <c r="D4916" s="5">
        <v>45321</v>
      </c>
      <c r="E4916" t="s">
        <v>21</v>
      </c>
      <c r="F4916" t="s">
        <v>16</v>
      </c>
      <c r="G4916" s="16" t="s">
        <v>2093</v>
      </c>
      <c r="H4916" s="1"/>
      <c r="J4916"/>
      <c r="AC4916" s="5" t="e">
        <f>VLOOKUP(Table1[[#This Row],[Expense Report]],#REF!,3, 0)</f>
        <v>#REF!</v>
      </c>
      <c r="AD4916" t="s">
        <v>13214</v>
      </c>
      <c r="AE4916" t="s">
        <v>298</v>
      </c>
      <c r="AF4916" t="e">
        <f>MONTH(Table1[[#This Row],[Date Sent]])</f>
        <v>#REF!</v>
      </c>
      <c r="AG4916" t="e">
        <f>YEAR(Table1[[#This Row],[Date Sent]])</f>
        <v>#REF!</v>
      </c>
      <c r="AH4916"/>
    </row>
    <row r="4917" spans="1:34" x14ac:dyDescent="0.2">
      <c r="A4917" t="s">
        <v>410</v>
      </c>
      <c r="B4917" t="s">
        <v>5488</v>
      </c>
      <c r="C4917" s="1">
        <v>71.22</v>
      </c>
      <c r="D4917" s="5">
        <v>45322</v>
      </c>
      <c r="E4917" t="s">
        <v>21</v>
      </c>
      <c r="F4917" t="s">
        <v>15</v>
      </c>
      <c r="G4917" s="16" t="s">
        <v>5491</v>
      </c>
      <c r="H4917" s="1"/>
      <c r="J4917"/>
      <c r="AC4917" s="5" t="e">
        <f>VLOOKUP(Table1[[#This Row],[Expense Report]],#REF!,3, 0)</f>
        <v>#REF!</v>
      </c>
      <c r="AD4917" t="s">
        <v>13214</v>
      </c>
      <c r="AE4917" t="s">
        <v>298</v>
      </c>
      <c r="AF4917" t="e">
        <f>MONTH(Table1[[#This Row],[Date Sent]])</f>
        <v>#REF!</v>
      </c>
      <c r="AG4917" t="e">
        <f>YEAR(Table1[[#This Row],[Date Sent]])</f>
        <v>#REF!</v>
      </c>
      <c r="AH4917"/>
    </row>
    <row r="4918" spans="1:34" x14ac:dyDescent="0.2">
      <c r="A4918" t="s">
        <v>410</v>
      </c>
      <c r="B4918" t="s">
        <v>5488</v>
      </c>
      <c r="C4918" s="1">
        <v>29.92</v>
      </c>
      <c r="D4918" s="5">
        <v>45335</v>
      </c>
      <c r="E4918" t="s">
        <v>21</v>
      </c>
      <c r="F4918" t="s">
        <v>17</v>
      </c>
      <c r="G4918" s="16" t="s">
        <v>5492</v>
      </c>
      <c r="H4918" s="1"/>
      <c r="J4918"/>
      <c r="AC4918" s="5" t="e">
        <f>VLOOKUP(Table1[[#This Row],[Expense Report]],#REF!,3, 0)</f>
        <v>#REF!</v>
      </c>
      <c r="AD4918" t="s">
        <v>13214</v>
      </c>
      <c r="AE4918" t="s">
        <v>298</v>
      </c>
      <c r="AF4918" t="e">
        <f>MONTH(Table1[[#This Row],[Date Sent]])</f>
        <v>#REF!</v>
      </c>
      <c r="AG4918" t="e">
        <f>YEAR(Table1[[#This Row],[Date Sent]])</f>
        <v>#REF!</v>
      </c>
      <c r="AH4918"/>
    </row>
    <row r="4919" spans="1:34" x14ac:dyDescent="0.2">
      <c r="A4919" t="s">
        <v>410</v>
      </c>
      <c r="B4919" t="s">
        <v>5488</v>
      </c>
      <c r="C4919" s="1">
        <v>50.77</v>
      </c>
      <c r="D4919" s="5">
        <v>45342</v>
      </c>
      <c r="E4919" t="s">
        <v>21</v>
      </c>
      <c r="F4919" t="s">
        <v>33</v>
      </c>
      <c r="G4919" s="16" t="s">
        <v>4073</v>
      </c>
      <c r="H4919" s="1"/>
      <c r="J4919"/>
      <c r="AC4919" s="5" t="e">
        <f>VLOOKUP(Table1[[#This Row],[Expense Report]],#REF!,3, 0)</f>
        <v>#REF!</v>
      </c>
      <c r="AD4919" t="s">
        <v>13214</v>
      </c>
      <c r="AE4919" t="s">
        <v>298</v>
      </c>
      <c r="AF4919" t="e">
        <f>MONTH(Table1[[#This Row],[Date Sent]])</f>
        <v>#REF!</v>
      </c>
      <c r="AG4919" t="e">
        <f>YEAR(Table1[[#This Row],[Date Sent]])</f>
        <v>#REF!</v>
      </c>
      <c r="AH4919"/>
    </row>
    <row r="4920" spans="1:34" x14ac:dyDescent="0.2">
      <c r="A4920" t="s">
        <v>127</v>
      </c>
      <c r="B4920" t="s">
        <v>5493</v>
      </c>
      <c r="C4920" s="1">
        <v>28.86</v>
      </c>
      <c r="D4920" s="5">
        <v>45355</v>
      </c>
      <c r="E4920" t="s">
        <v>21</v>
      </c>
      <c r="F4920" t="s">
        <v>15</v>
      </c>
      <c r="G4920" s="16" t="s">
        <v>5494</v>
      </c>
      <c r="H4920" s="1"/>
      <c r="J4920"/>
      <c r="AC4920" s="5" t="e">
        <f>VLOOKUP(Table1[[#This Row],[Expense Report]],#REF!,3, 0)</f>
        <v>#REF!</v>
      </c>
      <c r="AD4920" t="s">
        <v>11649</v>
      </c>
      <c r="AE4920" t="s">
        <v>11649</v>
      </c>
      <c r="AF4920" t="e">
        <f>MONTH(Table1[[#This Row],[Date Sent]])</f>
        <v>#REF!</v>
      </c>
      <c r="AG4920" t="e">
        <f>YEAR(Table1[[#This Row],[Date Sent]])</f>
        <v>#REF!</v>
      </c>
      <c r="AH4920"/>
    </row>
    <row r="4921" spans="1:34" x14ac:dyDescent="0.2">
      <c r="A4921" t="s">
        <v>127</v>
      </c>
      <c r="B4921" t="s">
        <v>5493</v>
      </c>
      <c r="C4921" s="1">
        <v>21.39</v>
      </c>
      <c r="D4921" s="5">
        <v>45355</v>
      </c>
      <c r="E4921" t="s">
        <v>13</v>
      </c>
      <c r="F4921" t="s">
        <v>17</v>
      </c>
      <c r="G4921" s="16" t="s">
        <v>5495</v>
      </c>
      <c r="H4921" s="1"/>
      <c r="J4921"/>
      <c r="AC4921" s="5" t="e">
        <f>VLOOKUP(Table1[[#This Row],[Expense Report]],#REF!,3, 0)</f>
        <v>#REF!</v>
      </c>
      <c r="AD4921" t="s">
        <v>11649</v>
      </c>
      <c r="AE4921" t="s">
        <v>11649</v>
      </c>
      <c r="AF4921" t="e">
        <f>MONTH(Table1[[#This Row],[Date Sent]])</f>
        <v>#REF!</v>
      </c>
      <c r="AG4921" t="e">
        <f>YEAR(Table1[[#This Row],[Date Sent]])</f>
        <v>#REF!</v>
      </c>
      <c r="AH4921"/>
    </row>
    <row r="4922" spans="1:34" x14ac:dyDescent="0.2">
      <c r="A4922" t="s">
        <v>127</v>
      </c>
      <c r="B4922" t="s">
        <v>5493</v>
      </c>
      <c r="C4922" s="1">
        <v>26.73</v>
      </c>
      <c r="D4922" s="5">
        <v>45359</v>
      </c>
      <c r="E4922" t="s">
        <v>8</v>
      </c>
      <c r="F4922" t="s">
        <v>39</v>
      </c>
      <c r="G4922" s="16" t="s">
        <v>5496</v>
      </c>
      <c r="H4922" s="1"/>
      <c r="J4922"/>
      <c r="AC4922" s="5" t="e">
        <f>VLOOKUP(Table1[[#This Row],[Expense Report]],#REF!,3, 0)</f>
        <v>#REF!</v>
      </c>
      <c r="AD4922" t="s">
        <v>11649</v>
      </c>
      <c r="AE4922" t="s">
        <v>11649</v>
      </c>
      <c r="AF4922" t="e">
        <f>MONTH(Table1[[#This Row],[Date Sent]])</f>
        <v>#REF!</v>
      </c>
      <c r="AG4922" t="e">
        <f>YEAR(Table1[[#This Row],[Date Sent]])</f>
        <v>#REF!</v>
      </c>
      <c r="AH4922"/>
    </row>
    <row r="4923" spans="1:34" x14ac:dyDescent="0.2">
      <c r="A4923" t="s">
        <v>127</v>
      </c>
      <c r="B4923" t="s">
        <v>5493</v>
      </c>
      <c r="C4923" s="1">
        <v>16.04</v>
      </c>
      <c r="D4923" s="5">
        <v>45360</v>
      </c>
      <c r="E4923" t="s">
        <v>21</v>
      </c>
      <c r="F4923" t="s">
        <v>17</v>
      </c>
      <c r="G4923" s="16" t="s">
        <v>5497</v>
      </c>
      <c r="H4923" s="1"/>
      <c r="J4923"/>
      <c r="AC4923" s="5" t="e">
        <f>VLOOKUP(Table1[[#This Row],[Expense Report]],#REF!,3, 0)</f>
        <v>#REF!</v>
      </c>
      <c r="AD4923" t="s">
        <v>11649</v>
      </c>
      <c r="AE4923" t="s">
        <v>11649</v>
      </c>
      <c r="AF4923" t="e">
        <f>MONTH(Table1[[#This Row],[Date Sent]])</f>
        <v>#REF!</v>
      </c>
      <c r="AG4923" t="e">
        <f>YEAR(Table1[[#This Row],[Date Sent]])</f>
        <v>#REF!</v>
      </c>
      <c r="AH4923"/>
    </row>
    <row r="4924" spans="1:34" x14ac:dyDescent="0.2">
      <c r="A4924" t="s">
        <v>410</v>
      </c>
      <c r="B4924" t="s">
        <v>5498</v>
      </c>
      <c r="C4924" s="1">
        <v>810.67</v>
      </c>
      <c r="D4924" s="5">
        <v>45349</v>
      </c>
      <c r="E4924" t="s">
        <v>21</v>
      </c>
      <c r="F4924" t="s">
        <v>17</v>
      </c>
      <c r="G4924" s="16" t="s">
        <v>1478</v>
      </c>
      <c r="H4924" s="1"/>
      <c r="J4924"/>
      <c r="AC4924" s="5" t="e">
        <f>VLOOKUP(Table1[[#This Row],[Expense Report]],#REF!,3, 0)</f>
        <v>#REF!</v>
      </c>
      <c r="AD4924" t="s">
        <v>13214</v>
      </c>
      <c r="AE4924" t="s">
        <v>298</v>
      </c>
      <c r="AF4924" t="e">
        <f>MONTH(Table1[[#This Row],[Date Sent]])</f>
        <v>#REF!</v>
      </c>
      <c r="AG4924" t="e">
        <f>YEAR(Table1[[#This Row],[Date Sent]])</f>
        <v>#REF!</v>
      </c>
      <c r="AH4924"/>
    </row>
    <row r="4925" spans="1:34" x14ac:dyDescent="0.2">
      <c r="A4925" t="s">
        <v>410</v>
      </c>
      <c r="B4925" t="s">
        <v>5498</v>
      </c>
      <c r="C4925" s="1">
        <v>42.46</v>
      </c>
      <c r="D4925" s="5">
        <v>45350</v>
      </c>
      <c r="E4925" t="s">
        <v>21</v>
      </c>
      <c r="F4925" t="s">
        <v>58</v>
      </c>
      <c r="G4925" s="16" t="s">
        <v>2917</v>
      </c>
      <c r="H4925" s="1"/>
      <c r="J4925"/>
      <c r="AC4925" s="5" t="e">
        <f>VLOOKUP(Table1[[#This Row],[Expense Report]],#REF!,3, 0)</f>
        <v>#REF!</v>
      </c>
      <c r="AD4925" t="s">
        <v>13214</v>
      </c>
      <c r="AE4925" t="s">
        <v>298</v>
      </c>
      <c r="AF4925" t="e">
        <f>MONTH(Table1[[#This Row],[Date Sent]])</f>
        <v>#REF!</v>
      </c>
      <c r="AG4925" t="e">
        <f>YEAR(Table1[[#This Row],[Date Sent]])</f>
        <v>#REF!</v>
      </c>
      <c r="AH4925"/>
    </row>
    <row r="4926" spans="1:34" x14ac:dyDescent="0.2">
      <c r="A4926" t="s">
        <v>410</v>
      </c>
      <c r="B4926" t="s">
        <v>5498</v>
      </c>
      <c r="C4926" s="1">
        <v>40.06</v>
      </c>
      <c r="D4926" s="5">
        <v>45351</v>
      </c>
      <c r="E4926" t="s">
        <v>21</v>
      </c>
      <c r="F4926" t="s">
        <v>33</v>
      </c>
      <c r="G4926" s="16" t="s">
        <v>1602</v>
      </c>
      <c r="H4926" s="1"/>
      <c r="J4926"/>
      <c r="AC4926" s="5" t="e">
        <f>VLOOKUP(Table1[[#This Row],[Expense Report]],#REF!,3, 0)</f>
        <v>#REF!</v>
      </c>
      <c r="AD4926" t="s">
        <v>13214</v>
      </c>
      <c r="AE4926" t="s">
        <v>298</v>
      </c>
      <c r="AF4926" t="e">
        <f>MONTH(Table1[[#This Row],[Date Sent]])</f>
        <v>#REF!</v>
      </c>
      <c r="AG4926" t="e">
        <f>YEAR(Table1[[#This Row],[Date Sent]])</f>
        <v>#REF!</v>
      </c>
      <c r="AH4926"/>
    </row>
    <row r="4927" spans="1:34" x14ac:dyDescent="0.2">
      <c r="A4927" t="s">
        <v>700</v>
      </c>
      <c r="B4927" t="s">
        <v>5499</v>
      </c>
      <c r="C4927" s="1">
        <v>387.37</v>
      </c>
      <c r="D4927" s="5">
        <v>45349</v>
      </c>
      <c r="E4927" t="s">
        <v>8</v>
      </c>
      <c r="F4927" t="s">
        <v>39</v>
      </c>
      <c r="G4927" s="16" t="s">
        <v>5500</v>
      </c>
      <c r="H4927" s="1"/>
      <c r="J4927"/>
      <c r="AC4927" s="5" t="e">
        <f>VLOOKUP(Table1[[#This Row],[Expense Report]],#REF!,3, 0)</f>
        <v>#REF!</v>
      </c>
      <c r="AD4927" t="s">
        <v>13423</v>
      </c>
      <c r="AE4927" t="s">
        <v>174</v>
      </c>
      <c r="AF4927" t="e">
        <f>MONTH(Table1[[#This Row],[Date Sent]])</f>
        <v>#REF!</v>
      </c>
      <c r="AG4927" t="e">
        <f>YEAR(Table1[[#This Row],[Date Sent]])</f>
        <v>#REF!</v>
      </c>
      <c r="AH4927"/>
    </row>
    <row r="4928" spans="1:34" x14ac:dyDescent="0.2">
      <c r="A4928" t="s">
        <v>700</v>
      </c>
      <c r="B4928" t="s">
        <v>5499</v>
      </c>
      <c r="C4928" s="1">
        <v>58.22</v>
      </c>
      <c r="D4928" s="5">
        <v>45349</v>
      </c>
      <c r="E4928" t="s">
        <v>20</v>
      </c>
      <c r="F4928" t="s">
        <v>39</v>
      </c>
      <c r="G4928" s="16" t="s">
        <v>5501</v>
      </c>
      <c r="H4928" s="1"/>
      <c r="J4928"/>
      <c r="AC4928" s="5" t="e">
        <f>VLOOKUP(Table1[[#This Row],[Expense Report]],#REF!,3, 0)</f>
        <v>#REF!</v>
      </c>
      <c r="AD4928" t="s">
        <v>13423</v>
      </c>
      <c r="AE4928" t="s">
        <v>174</v>
      </c>
      <c r="AF4928" t="e">
        <f>MONTH(Table1[[#This Row],[Date Sent]])</f>
        <v>#REF!</v>
      </c>
      <c r="AG4928" t="e">
        <f>YEAR(Table1[[#This Row],[Date Sent]])</f>
        <v>#REF!</v>
      </c>
      <c r="AH4928"/>
    </row>
    <row r="4929" spans="1:34" x14ac:dyDescent="0.2">
      <c r="A4929" t="s">
        <v>700</v>
      </c>
      <c r="B4929" t="s">
        <v>5499</v>
      </c>
      <c r="C4929" s="1">
        <v>12</v>
      </c>
      <c r="D4929" s="5">
        <v>45355</v>
      </c>
      <c r="E4929" t="s">
        <v>27</v>
      </c>
      <c r="F4929" t="s">
        <v>5</v>
      </c>
      <c r="G4929" s="16" t="s">
        <v>5502</v>
      </c>
      <c r="H4929" s="1"/>
      <c r="J4929"/>
      <c r="AC4929" s="5" t="e">
        <f>VLOOKUP(Table1[[#This Row],[Expense Report]],#REF!,3, 0)</f>
        <v>#REF!</v>
      </c>
      <c r="AD4929" t="s">
        <v>13423</v>
      </c>
      <c r="AE4929" t="s">
        <v>174</v>
      </c>
      <c r="AF4929" t="e">
        <f>MONTH(Table1[[#This Row],[Date Sent]])</f>
        <v>#REF!</v>
      </c>
      <c r="AG4929" t="e">
        <f>YEAR(Table1[[#This Row],[Date Sent]])</f>
        <v>#REF!</v>
      </c>
      <c r="AH4929"/>
    </row>
    <row r="4930" spans="1:34" x14ac:dyDescent="0.2">
      <c r="A4930" t="s">
        <v>585</v>
      </c>
      <c r="B4930" t="s">
        <v>5336</v>
      </c>
      <c r="C4930" s="1">
        <v>-80.11</v>
      </c>
      <c r="D4930" s="5">
        <v>45357</v>
      </c>
      <c r="E4930" t="s">
        <v>21</v>
      </c>
      <c r="F4930" t="s">
        <v>25</v>
      </c>
      <c r="G4930" s="16" t="s">
        <v>5503</v>
      </c>
      <c r="H4930" s="1"/>
      <c r="J4930"/>
      <c r="AC4930" s="5" t="e">
        <f>VLOOKUP(Table1[[#This Row],[Expense Report]],#REF!,3, 0)</f>
        <v>#REF!</v>
      </c>
      <c r="AD4930" t="s">
        <v>13229</v>
      </c>
      <c r="AE4930" t="s">
        <v>475</v>
      </c>
      <c r="AF4930" t="e">
        <f>MONTH(Table1[[#This Row],[Date Sent]])</f>
        <v>#REF!</v>
      </c>
      <c r="AG4930" t="e">
        <f>YEAR(Table1[[#This Row],[Date Sent]])</f>
        <v>#REF!</v>
      </c>
      <c r="AH4930"/>
    </row>
    <row r="4931" spans="1:34" x14ac:dyDescent="0.2">
      <c r="A4931" t="s">
        <v>585</v>
      </c>
      <c r="B4931" t="s">
        <v>5336</v>
      </c>
      <c r="C4931" s="1">
        <v>-80.11</v>
      </c>
      <c r="D4931" s="5">
        <v>45357</v>
      </c>
      <c r="E4931" t="s">
        <v>33</v>
      </c>
      <c r="F4931" t="s">
        <v>25</v>
      </c>
      <c r="G4931" s="16" t="s">
        <v>5504</v>
      </c>
      <c r="H4931" s="1"/>
      <c r="J4931"/>
      <c r="AC4931" s="5" t="e">
        <f>VLOOKUP(Table1[[#This Row],[Expense Report]],#REF!,3, 0)</f>
        <v>#REF!</v>
      </c>
      <c r="AD4931" t="s">
        <v>13229</v>
      </c>
      <c r="AE4931" t="s">
        <v>475</v>
      </c>
      <c r="AF4931" t="e">
        <f>MONTH(Table1[[#This Row],[Date Sent]])</f>
        <v>#REF!</v>
      </c>
      <c r="AG4931" t="e">
        <f>YEAR(Table1[[#This Row],[Date Sent]])</f>
        <v>#REF!</v>
      </c>
      <c r="AH4931"/>
    </row>
    <row r="4932" spans="1:34" x14ac:dyDescent="0.2">
      <c r="A4932" t="s">
        <v>585</v>
      </c>
      <c r="B4932" t="s">
        <v>5336</v>
      </c>
      <c r="C4932" s="1">
        <v>5.31</v>
      </c>
      <c r="D4932" s="5">
        <v>45359</v>
      </c>
      <c r="E4932" t="s">
        <v>25</v>
      </c>
      <c r="F4932" t="s">
        <v>39</v>
      </c>
      <c r="G4932" s="16" t="s">
        <v>39</v>
      </c>
      <c r="H4932" s="1"/>
      <c r="J4932"/>
      <c r="AC4932" s="5" t="e">
        <f>VLOOKUP(Table1[[#This Row],[Expense Report]],#REF!,3, 0)</f>
        <v>#REF!</v>
      </c>
      <c r="AD4932" t="s">
        <v>13229</v>
      </c>
      <c r="AE4932" t="s">
        <v>475</v>
      </c>
      <c r="AF4932" t="e">
        <f>MONTH(Table1[[#This Row],[Date Sent]])</f>
        <v>#REF!</v>
      </c>
      <c r="AG4932" t="e">
        <f>YEAR(Table1[[#This Row],[Date Sent]])</f>
        <v>#REF!</v>
      </c>
      <c r="AH4932"/>
    </row>
    <row r="4933" spans="1:34" x14ac:dyDescent="0.2">
      <c r="A4933" t="s">
        <v>585</v>
      </c>
      <c r="B4933" t="s">
        <v>5336</v>
      </c>
      <c r="C4933" s="1">
        <v>125</v>
      </c>
      <c r="D4933" s="5">
        <v>45359</v>
      </c>
      <c r="E4933" t="s">
        <v>13</v>
      </c>
      <c r="F4933" t="s">
        <v>8</v>
      </c>
      <c r="G4933" s="16" t="s">
        <v>5505</v>
      </c>
      <c r="H4933" s="1"/>
      <c r="J4933"/>
      <c r="AC4933" s="5" t="e">
        <f>VLOOKUP(Table1[[#This Row],[Expense Report]],#REF!,3, 0)</f>
        <v>#REF!</v>
      </c>
      <c r="AD4933" t="s">
        <v>13229</v>
      </c>
      <c r="AE4933" t="s">
        <v>475</v>
      </c>
      <c r="AF4933" t="e">
        <f>MONTH(Table1[[#This Row],[Date Sent]])</f>
        <v>#REF!</v>
      </c>
      <c r="AG4933" t="e">
        <f>YEAR(Table1[[#This Row],[Date Sent]])</f>
        <v>#REF!</v>
      </c>
      <c r="AH4933"/>
    </row>
    <row r="4934" spans="1:34" x14ac:dyDescent="0.2">
      <c r="A4934" t="s">
        <v>585</v>
      </c>
      <c r="B4934" t="s">
        <v>5336</v>
      </c>
      <c r="C4934" s="1">
        <v>86.19</v>
      </c>
      <c r="D4934" s="5">
        <v>45362</v>
      </c>
      <c r="E4934" t="s">
        <v>25</v>
      </c>
      <c r="F4934" t="s">
        <v>15</v>
      </c>
      <c r="G4934" s="16" t="s">
        <v>5506</v>
      </c>
      <c r="H4934" s="1"/>
      <c r="J4934"/>
      <c r="AC4934" s="5" t="e">
        <f>VLOOKUP(Table1[[#This Row],[Expense Report]],#REF!,3, 0)</f>
        <v>#REF!</v>
      </c>
      <c r="AD4934" t="s">
        <v>13229</v>
      </c>
      <c r="AE4934" t="s">
        <v>475</v>
      </c>
      <c r="AF4934" t="e">
        <f>MONTH(Table1[[#This Row],[Date Sent]])</f>
        <v>#REF!</v>
      </c>
      <c r="AG4934" t="e">
        <f>YEAR(Table1[[#This Row],[Date Sent]])</f>
        <v>#REF!</v>
      </c>
      <c r="AH4934"/>
    </row>
    <row r="4935" spans="1:34" x14ac:dyDescent="0.2">
      <c r="A4935" t="s">
        <v>2280</v>
      </c>
      <c r="B4935" t="s">
        <v>5507</v>
      </c>
      <c r="C4935" s="1">
        <v>81.93</v>
      </c>
      <c r="D4935" s="5">
        <v>45342</v>
      </c>
      <c r="E4935" t="s">
        <v>21</v>
      </c>
      <c r="F4935" t="s">
        <v>33</v>
      </c>
      <c r="G4935" s="16" t="s">
        <v>1580</v>
      </c>
      <c r="H4935" s="1"/>
      <c r="J4935"/>
      <c r="AC4935" s="5" t="e">
        <f>VLOOKUP(Table1[[#This Row],[Expense Report]],#REF!,3, 0)</f>
        <v>#REF!</v>
      </c>
      <c r="AD4935" t="s">
        <v>13311</v>
      </c>
      <c r="AE4935" t="s">
        <v>156</v>
      </c>
      <c r="AF4935" t="e">
        <f>MONTH(Table1[[#This Row],[Date Sent]])</f>
        <v>#REF!</v>
      </c>
      <c r="AG4935" t="e">
        <f>YEAR(Table1[[#This Row],[Date Sent]])</f>
        <v>#REF!</v>
      </c>
      <c r="AH4935"/>
    </row>
    <row r="4936" spans="1:34" x14ac:dyDescent="0.2">
      <c r="A4936" t="s">
        <v>2280</v>
      </c>
      <c r="B4936" t="s">
        <v>5508</v>
      </c>
      <c r="C4936" s="1">
        <v>26.12</v>
      </c>
      <c r="D4936" s="5">
        <v>45332</v>
      </c>
      <c r="E4936" t="s">
        <v>20</v>
      </c>
      <c r="F4936" t="s">
        <v>39</v>
      </c>
      <c r="G4936" s="16" t="s">
        <v>1730</v>
      </c>
      <c r="H4936" s="1"/>
      <c r="J4936"/>
      <c r="AC4936" s="5" t="e">
        <f>VLOOKUP(Table1[[#This Row],[Expense Report]],#REF!,3, 0)</f>
        <v>#REF!</v>
      </c>
      <c r="AD4936" t="s">
        <v>13311</v>
      </c>
      <c r="AE4936" t="s">
        <v>156</v>
      </c>
      <c r="AF4936" t="e">
        <f>MONTH(Table1[[#This Row],[Date Sent]])</f>
        <v>#REF!</v>
      </c>
      <c r="AG4936" t="e">
        <f>YEAR(Table1[[#This Row],[Date Sent]])</f>
        <v>#REF!</v>
      </c>
      <c r="AH4936"/>
    </row>
    <row r="4937" spans="1:34" x14ac:dyDescent="0.2">
      <c r="A4937" t="s">
        <v>597</v>
      </c>
      <c r="B4937" t="s">
        <v>5509</v>
      </c>
      <c r="C4937" s="1">
        <v>52.99</v>
      </c>
      <c r="D4937" s="5">
        <v>45343</v>
      </c>
      <c r="E4937" t="s">
        <v>25</v>
      </c>
      <c r="F4937" t="s">
        <v>17</v>
      </c>
      <c r="G4937" s="16" t="s">
        <v>5510</v>
      </c>
      <c r="H4937" s="1"/>
      <c r="J4937"/>
      <c r="AC4937" s="5" t="e">
        <f>VLOOKUP(Table1[[#This Row],[Expense Report]],#REF!,3, 0)</f>
        <v>#REF!</v>
      </c>
      <c r="AD4937" t="s">
        <v>14566</v>
      </c>
      <c r="AE4937" t="s">
        <v>198</v>
      </c>
      <c r="AF4937" t="e">
        <f>MONTH(Table1[[#This Row],[Date Sent]])</f>
        <v>#REF!</v>
      </c>
      <c r="AG4937" t="e">
        <f>YEAR(Table1[[#This Row],[Date Sent]])</f>
        <v>#REF!</v>
      </c>
      <c r="AH4937"/>
    </row>
    <row r="4938" spans="1:34" x14ac:dyDescent="0.2">
      <c r="A4938" t="s">
        <v>597</v>
      </c>
      <c r="B4938" t="s">
        <v>5509</v>
      </c>
      <c r="C4938" s="1">
        <v>7.41</v>
      </c>
      <c r="D4938" s="5">
        <v>45343</v>
      </c>
      <c r="E4938" t="s">
        <v>24</v>
      </c>
      <c r="F4938" t="s">
        <v>16</v>
      </c>
      <c r="G4938" s="16" t="s">
        <v>5511</v>
      </c>
      <c r="H4938" s="1"/>
      <c r="J4938"/>
      <c r="AC4938" s="5" t="e">
        <f>VLOOKUP(Table1[[#This Row],[Expense Report]],#REF!,3, 0)</f>
        <v>#REF!</v>
      </c>
      <c r="AD4938" t="s">
        <v>14566</v>
      </c>
      <c r="AE4938" t="s">
        <v>198</v>
      </c>
      <c r="AF4938" t="e">
        <f>MONTH(Table1[[#This Row],[Date Sent]])</f>
        <v>#REF!</v>
      </c>
      <c r="AG4938" t="e">
        <f>YEAR(Table1[[#This Row],[Date Sent]])</f>
        <v>#REF!</v>
      </c>
      <c r="AH4938"/>
    </row>
    <row r="4939" spans="1:34" x14ac:dyDescent="0.2">
      <c r="A4939" t="s">
        <v>597</v>
      </c>
      <c r="B4939" t="s">
        <v>5509</v>
      </c>
      <c r="C4939" s="1">
        <v>35.880000000000003</v>
      </c>
      <c r="D4939" s="5">
        <v>45344</v>
      </c>
      <c r="E4939" t="s">
        <v>21</v>
      </c>
      <c r="F4939" t="s">
        <v>33</v>
      </c>
      <c r="G4939" s="16" t="s">
        <v>5512</v>
      </c>
      <c r="H4939" s="1"/>
      <c r="J4939"/>
      <c r="AC4939" s="5" t="e">
        <f>VLOOKUP(Table1[[#This Row],[Expense Report]],#REF!,3, 0)</f>
        <v>#REF!</v>
      </c>
      <c r="AD4939" t="s">
        <v>14566</v>
      </c>
      <c r="AE4939" t="s">
        <v>198</v>
      </c>
      <c r="AF4939" t="e">
        <f>MONTH(Table1[[#This Row],[Date Sent]])</f>
        <v>#REF!</v>
      </c>
      <c r="AG4939" t="e">
        <f>YEAR(Table1[[#This Row],[Date Sent]])</f>
        <v>#REF!</v>
      </c>
      <c r="AH4939"/>
    </row>
    <row r="4940" spans="1:34" x14ac:dyDescent="0.2">
      <c r="A4940" t="s">
        <v>597</v>
      </c>
      <c r="B4940" t="s">
        <v>5509</v>
      </c>
      <c r="C4940" s="1">
        <v>94.29</v>
      </c>
      <c r="D4940" s="5">
        <v>45346</v>
      </c>
      <c r="E4940" t="s">
        <v>21</v>
      </c>
      <c r="F4940" t="s">
        <v>33</v>
      </c>
      <c r="G4940" s="16" t="s">
        <v>5513</v>
      </c>
      <c r="H4940" s="1"/>
      <c r="J4940"/>
      <c r="AC4940" s="5" t="e">
        <f>VLOOKUP(Table1[[#This Row],[Expense Report]],#REF!,3, 0)</f>
        <v>#REF!</v>
      </c>
      <c r="AD4940" t="s">
        <v>14566</v>
      </c>
      <c r="AE4940" t="s">
        <v>198</v>
      </c>
      <c r="AF4940" t="e">
        <f>MONTH(Table1[[#This Row],[Date Sent]])</f>
        <v>#REF!</v>
      </c>
      <c r="AG4940" t="e">
        <f>YEAR(Table1[[#This Row],[Date Sent]])</f>
        <v>#REF!</v>
      </c>
      <c r="AH4940"/>
    </row>
    <row r="4941" spans="1:34" x14ac:dyDescent="0.2">
      <c r="A4941" t="s">
        <v>597</v>
      </c>
      <c r="B4941" t="s">
        <v>5509</v>
      </c>
      <c r="C4941" s="1">
        <v>32.85</v>
      </c>
      <c r="D4941" s="5">
        <v>45349</v>
      </c>
      <c r="E4941" t="s">
        <v>8</v>
      </c>
      <c r="F4941" t="s">
        <v>17</v>
      </c>
      <c r="G4941" s="16" t="s">
        <v>5514</v>
      </c>
      <c r="H4941" s="1"/>
      <c r="J4941"/>
      <c r="AC4941" s="5" t="e">
        <f>VLOOKUP(Table1[[#This Row],[Expense Report]],#REF!,3, 0)</f>
        <v>#REF!</v>
      </c>
      <c r="AD4941" t="s">
        <v>14566</v>
      </c>
      <c r="AE4941" t="s">
        <v>198</v>
      </c>
      <c r="AF4941" t="e">
        <f>MONTH(Table1[[#This Row],[Date Sent]])</f>
        <v>#REF!</v>
      </c>
      <c r="AG4941" t="e">
        <f>YEAR(Table1[[#This Row],[Date Sent]])</f>
        <v>#REF!</v>
      </c>
      <c r="AH4941"/>
    </row>
    <row r="4942" spans="1:34" x14ac:dyDescent="0.2">
      <c r="A4942" t="s">
        <v>597</v>
      </c>
      <c r="B4942" t="s">
        <v>5509</v>
      </c>
      <c r="C4942" s="1">
        <v>32.85</v>
      </c>
      <c r="D4942" s="5">
        <v>45349</v>
      </c>
      <c r="E4942" t="s">
        <v>8</v>
      </c>
      <c r="F4942" t="s">
        <v>17</v>
      </c>
      <c r="G4942" s="16" t="s">
        <v>5515</v>
      </c>
      <c r="H4942" s="1"/>
      <c r="J4942"/>
      <c r="AC4942" s="5" t="e">
        <f>VLOOKUP(Table1[[#This Row],[Expense Report]],#REF!,3, 0)</f>
        <v>#REF!</v>
      </c>
      <c r="AD4942" t="s">
        <v>14566</v>
      </c>
      <c r="AE4942" t="s">
        <v>198</v>
      </c>
      <c r="AF4942" t="e">
        <f>MONTH(Table1[[#This Row],[Date Sent]])</f>
        <v>#REF!</v>
      </c>
      <c r="AG4942" t="e">
        <f>YEAR(Table1[[#This Row],[Date Sent]])</f>
        <v>#REF!</v>
      </c>
      <c r="AH4942"/>
    </row>
    <row r="4943" spans="1:34" x14ac:dyDescent="0.2">
      <c r="A4943" t="s">
        <v>597</v>
      </c>
      <c r="B4943" t="s">
        <v>5509</v>
      </c>
      <c r="C4943" s="1">
        <v>29.48</v>
      </c>
      <c r="D4943" s="5">
        <v>45357</v>
      </c>
      <c r="E4943" t="s">
        <v>23</v>
      </c>
      <c r="F4943" t="s">
        <v>39</v>
      </c>
      <c r="G4943" s="16" t="s">
        <v>5516</v>
      </c>
      <c r="H4943" s="1"/>
      <c r="J4943"/>
      <c r="AC4943" s="5" t="e">
        <f>VLOOKUP(Table1[[#This Row],[Expense Report]],#REF!,3, 0)</f>
        <v>#REF!</v>
      </c>
      <c r="AD4943" t="s">
        <v>14566</v>
      </c>
      <c r="AE4943" t="s">
        <v>198</v>
      </c>
      <c r="AF4943" t="e">
        <f>MONTH(Table1[[#This Row],[Date Sent]])</f>
        <v>#REF!</v>
      </c>
      <c r="AG4943" t="e">
        <f>YEAR(Table1[[#This Row],[Date Sent]])</f>
        <v>#REF!</v>
      </c>
      <c r="AH4943"/>
    </row>
    <row r="4944" spans="1:34" x14ac:dyDescent="0.2">
      <c r="A4944" t="s">
        <v>597</v>
      </c>
      <c r="B4944" t="s">
        <v>5509</v>
      </c>
      <c r="C4944" s="1">
        <v>15.52</v>
      </c>
      <c r="D4944" s="5">
        <v>45358</v>
      </c>
      <c r="E4944" t="s">
        <v>21</v>
      </c>
      <c r="F4944" t="s">
        <v>39</v>
      </c>
      <c r="G4944" s="16" t="s">
        <v>5517</v>
      </c>
      <c r="H4944" s="1"/>
      <c r="J4944"/>
      <c r="AC4944" s="5" t="e">
        <f>VLOOKUP(Table1[[#This Row],[Expense Report]],#REF!,3, 0)</f>
        <v>#REF!</v>
      </c>
      <c r="AD4944" t="s">
        <v>14566</v>
      </c>
      <c r="AE4944" t="s">
        <v>198</v>
      </c>
      <c r="AF4944" t="e">
        <f>MONTH(Table1[[#This Row],[Date Sent]])</f>
        <v>#REF!</v>
      </c>
      <c r="AG4944" t="e">
        <f>YEAR(Table1[[#This Row],[Date Sent]])</f>
        <v>#REF!</v>
      </c>
      <c r="AH4944"/>
    </row>
    <row r="4945" spans="1:34" x14ac:dyDescent="0.2">
      <c r="A4945" t="s">
        <v>5518</v>
      </c>
      <c r="B4945" t="s">
        <v>5519</v>
      </c>
      <c r="C4945" s="1">
        <v>238.13</v>
      </c>
      <c r="D4945" s="5">
        <v>45323</v>
      </c>
      <c r="E4945" t="s">
        <v>25</v>
      </c>
      <c r="F4945" t="s">
        <v>49</v>
      </c>
      <c r="G4945" s="16" t="s">
        <v>5520</v>
      </c>
      <c r="H4945" s="1"/>
      <c r="J4945"/>
      <c r="AC4945" s="5" t="e">
        <f>VLOOKUP(Table1[[#This Row],[Expense Report]],#REF!,3, 0)</f>
        <v>#REF!</v>
      </c>
      <c r="AD4945" t="s">
        <v>11649</v>
      </c>
      <c r="AE4945" t="s">
        <v>11649</v>
      </c>
      <c r="AF4945" t="e">
        <f>MONTH(Table1[[#This Row],[Date Sent]])</f>
        <v>#REF!</v>
      </c>
      <c r="AG4945" t="e">
        <f>YEAR(Table1[[#This Row],[Date Sent]])</f>
        <v>#REF!</v>
      </c>
      <c r="AH4945"/>
    </row>
    <row r="4946" spans="1:34" x14ac:dyDescent="0.2">
      <c r="A4946" t="s">
        <v>5518</v>
      </c>
      <c r="B4946" t="s">
        <v>5519</v>
      </c>
      <c r="C4946" s="1">
        <v>109.53</v>
      </c>
      <c r="D4946" s="5">
        <v>45330</v>
      </c>
      <c r="E4946" t="s">
        <v>15</v>
      </c>
      <c r="F4946" t="s">
        <v>33</v>
      </c>
      <c r="G4946" s="16" t="s">
        <v>950</v>
      </c>
      <c r="H4946" s="1"/>
      <c r="J4946"/>
      <c r="AC4946" s="5" t="e">
        <f>VLOOKUP(Table1[[#This Row],[Expense Report]],#REF!,3, 0)</f>
        <v>#REF!</v>
      </c>
      <c r="AD4946" t="s">
        <v>11649</v>
      </c>
      <c r="AE4946" t="s">
        <v>11649</v>
      </c>
      <c r="AF4946" t="e">
        <f>MONTH(Table1[[#This Row],[Date Sent]])</f>
        <v>#REF!</v>
      </c>
      <c r="AG4946" t="e">
        <f>YEAR(Table1[[#This Row],[Date Sent]])</f>
        <v>#REF!</v>
      </c>
      <c r="AH4946"/>
    </row>
    <row r="4947" spans="1:34" x14ac:dyDescent="0.2">
      <c r="A4947" t="s">
        <v>5518</v>
      </c>
      <c r="B4947" t="s">
        <v>5519</v>
      </c>
      <c r="C4947" s="1">
        <v>79.94</v>
      </c>
      <c r="D4947" s="5">
        <v>45334</v>
      </c>
      <c r="E4947" t="s">
        <v>15</v>
      </c>
      <c r="F4947" t="s">
        <v>33</v>
      </c>
      <c r="G4947" s="16" t="s">
        <v>950</v>
      </c>
      <c r="H4947" s="1"/>
      <c r="J4947"/>
      <c r="AC4947" s="5" t="e">
        <f>VLOOKUP(Table1[[#This Row],[Expense Report]],#REF!,3, 0)</f>
        <v>#REF!</v>
      </c>
      <c r="AD4947" t="s">
        <v>11649</v>
      </c>
      <c r="AE4947" t="s">
        <v>11649</v>
      </c>
      <c r="AF4947" t="e">
        <f>MONTH(Table1[[#This Row],[Date Sent]])</f>
        <v>#REF!</v>
      </c>
      <c r="AG4947" t="e">
        <f>YEAR(Table1[[#This Row],[Date Sent]])</f>
        <v>#REF!</v>
      </c>
      <c r="AH4947"/>
    </row>
    <row r="4948" spans="1:34" x14ac:dyDescent="0.2">
      <c r="A4948" t="s">
        <v>5518</v>
      </c>
      <c r="B4948" t="s">
        <v>5519</v>
      </c>
      <c r="C4948" s="1">
        <v>100.63</v>
      </c>
      <c r="D4948" s="5">
        <v>45336</v>
      </c>
      <c r="E4948" t="s">
        <v>13</v>
      </c>
      <c r="F4948" t="s">
        <v>33</v>
      </c>
      <c r="G4948" s="16" t="s">
        <v>5521</v>
      </c>
      <c r="H4948" s="1"/>
      <c r="J4948"/>
      <c r="AC4948" s="5" t="e">
        <f>VLOOKUP(Table1[[#This Row],[Expense Report]],#REF!,3, 0)</f>
        <v>#REF!</v>
      </c>
      <c r="AD4948" t="s">
        <v>11649</v>
      </c>
      <c r="AE4948" t="s">
        <v>11649</v>
      </c>
      <c r="AF4948" t="e">
        <f>MONTH(Table1[[#This Row],[Date Sent]])</f>
        <v>#REF!</v>
      </c>
      <c r="AG4948" t="e">
        <f>YEAR(Table1[[#This Row],[Date Sent]])</f>
        <v>#REF!</v>
      </c>
      <c r="AH4948"/>
    </row>
    <row r="4949" spans="1:34" x14ac:dyDescent="0.2">
      <c r="A4949" t="s">
        <v>410</v>
      </c>
      <c r="B4949" t="s">
        <v>5522</v>
      </c>
      <c r="C4949" s="1">
        <v>65.239999999999995</v>
      </c>
      <c r="D4949" s="5">
        <v>45352</v>
      </c>
      <c r="E4949" t="s">
        <v>21</v>
      </c>
      <c r="F4949" t="s">
        <v>33</v>
      </c>
      <c r="G4949" s="16" t="s">
        <v>5523</v>
      </c>
      <c r="H4949" s="1"/>
      <c r="J4949"/>
      <c r="AC4949" s="5" t="e">
        <f>VLOOKUP(Table1[[#This Row],[Expense Report]],#REF!,3, 0)</f>
        <v>#REF!</v>
      </c>
      <c r="AD4949" t="s">
        <v>13214</v>
      </c>
      <c r="AE4949" t="s">
        <v>298</v>
      </c>
      <c r="AF4949" t="e">
        <f>MONTH(Table1[[#This Row],[Date Sent]])</f>
        <v>#REF!</v>
      </c>
      <c r="AG4949" t="e">
        <f>YEAR(Table1[[#This Row],[Date Sent]])</f>
        <v>#REF!</v>
      </c>
      <c r="AH4949"/>
    </row>
    <row r="4950" spans="1:34" x14ac:dyDescent="0.2">
      <c r="A4950" t="s">
        <v>410</v>
      </c>
      <c r="B4950" t="s">
        <v>5522</v>
      </c>
      <c r="C4950" s="1">
        <v>33.17</v>
      </c>
      <c r="D4950" s="5">
        <v>45354</v>
      </c>
      <c r="E4950" t="s">
        <v>21</v>
      </c>
      <c r="F4950" t="s">
        <v>16</v>
      </c>
      <c r="G4950" s="16" t="s">
        <v>1179</v>
      </c>
      <c r="H4950" s="1"/>
      <c r="J4950"/>
      <c r="AC4950" s="5" t="e">
        <f>VLOOKUP(Table1[[#This Row],[Expense Report]],#REF!,3, 0)</f>
        <v>#REF!</v>
      </c>
      <c r="AD4950" t="s">
        <v>13214</v>
      </c>
      <c r="AE4950" t="s">
        <v>298</v>
      </c>
      <c r="AF4950" t="e">
        <f>MONTH(Table1[[#This Row],[Date Sent]])</f>
        <v>#REF!</v>
      </c>
      <c r="AG4950" t="e">
        <f>YEAR(Table1[[#This Row],[Date Sent]])</f>
        <v>#REF!</v>
      </c>
      <c r="AH4950"/>
    </row>
    <row r="4951" spans="1:34" x14ac:dyDescent="0.2">
      <c r="A4951" t="s">
        <v>410</v>
      </c>
      <c r="B4951" t="s">
        <v>5522</v>
      </c>
      <c r="C4951" s="1">
        <v>41.74</v>
      </c>
      <c r="D4951" s="5">
        <v>45354</v>
      </c>
      <c r="E4951" t="s">
        <v>21</v>
      </c>
      <c r="F4951" t="s">
        <v>18</v>
      </c>
      <c r="G4951" s="16" t="s">
        <v>5524</v>
      </c>
      <c r="H4951" s="1"/>
      <c r="J4951"/>
      <c r="AC4951" s="5" t="e">
        <f>VLOOKUP(Table1[[#This Row],[Expense Report]],#REF!,3, 0)</f>
        <v>#REF!</v>
      </c>
      <c r="AD4951" t="s">
        <v>13214</v>
      </c>
      <c r="AE4951" t="s">
        <v>298</v>
      </c>
      <c r="AF4951" t="e">
        <f>MONTH(Table1[[#This Row],[Date Sent]])</f>
        <v>#REF!</v>
      </c>
      <c r="AG4951" t="e">
        <f>YEAR(Table1[[#This Row],[Date Sent]])</f>
        <v>#REF!</v>
      </c>
      <c r="AH4951"/>
    </row>
    <row r="4952" spans="1:34" x14ac:dyDescent="0.2">
      <c r="A4952" t="s">
        <v>410</v>
      </c>
      <c r="B4952" t="s">
        <v>5522</v>
      </c>
      <c r="C4952" s="1">
        <v>32.06</v>
      </c>
      <c r="D4952" s="5">
        <v>45354</v>
      </c>
      <c r="E4952" t="s">
        <v>21</v>
      </c>
      <c r="F4952" t="s">
        <v>16</v>
      </c>
      <c r="G4952" s="16" t="s">
        <v>1179</v>
      </c>
      <c r="H4952" s="1"/>
      <c r="J4952"/>
      <c r="AC4952" s="5" t="e">
        <f>VLOOKUP(Table1[[#This Row],[Expense Report]],#REF!,3, 0)</f>
        <v>#REF!</v>
      </c>
      <c r="AD4952" t="s">
        <v>13214</v>
      </c>
      <c r="AE4952" t="s">
        <v>298</v>
      </c>
      <c r="AF4952" t="e">
        <f>MONTH(Table1[[#This Row],[Date Sent]])</f>
        <v>#REF!</v>
      </c>
      <c r="AG4952" t="e">
        <f>YEAR(Table1[[#This Row],[Date Sent]])</f>
        <v>#REF!</v>
      </c>
      <c r="AH4952"/>
    </row>
    <row r="4953" spans="1:34" x14ac:dyDescent="0.2">
      <c r="A4953" t="s">
        <v>410</v>
      </c>
      <c r="B4953" t="s">
        <v>5522</v>
      </c>
      <c r="C4953" s="1">
        <v>-9.09</v>
      </c>
      <c r="D4953" s="5">
        <v>45355</v>
      </c>
      <c r="E4953" t="s">
        <v>21</v>
      </c>
      <c r="F4953" t="s">
        <v>5</v>
      </c>
      <c r="G4953" s="16" t="s">
        <v>5525</v>
      </c>
      <c r="H4953" s="1"/>
      <c r="J4953"/>
      <c r="AC4953" s="5" t="e">
        <f>VLOOKUP(Table1[[#This Row],[Expense Report]],#REF!,3, 0)</f>
        <v>#REF!</v>
      </c>
      <c r="AD4953" t="s">
        <v>13214</v>
      </c>
      <c r="AE4953" t="s">
        <v>298</v>
      </c>
      <c r="AF4953" t="e">
        <f>MONTH(Table1[[#This Row],[Date Sent]])</f>
        <v>#REF!</v>
      </c>
      <c r="AG4953" t="e">
        <f>YEAR(Table1[[#This Row],[Date Sent]])</f>
        <v>#REF!</v>
      </c>
      <c r="AH4953"/>
    </row>
    <row r="4954" spans="1:34" x14ac:dyDescent="0.2">
      <c r="A4954" t="s">
        <v>410</v>
      </c>
      <c r="B4954" t="s">
        <v>5522</v>
      </c>
      <c r="C4954" s="1">
        <v>8.5500000000000007</v>
      </c>
      <c r="D4954" s="5">
        <v>45356</v>
      </c>
      <c r="E4954" t="s">
        <v>13</v>
      </c>
      <c r="F4954" t="s">
        <v>33</v>
      </c>
      <c r="G4954" s="16" t="s">
        <v>5526</v>
      </c>
      <c r="H4954" s="1"/>
      <c r="J4954"/>
      <c r="AC4954" s="5" t="e">
        <f>VLOOKUP(Table1[[#This Row],[Expense Report]],#REF!,3, 0)</f>
        <v>#REF!</v>
      </c>
      <c r="AD4954" t="s">
        <v>13214</v>
      </c>
      <c r="AE4954" t="s">
        <v>298</v>
      </c>
      <c r="AF4954" t="e">
        <f>MONTH(Table1[[#This Row],[Date Sent]])</f>
        <v>#REF!</v>
      </c>
      <c r="AG4954" t="e">
        <f>YEAR(Table1[[#This Row],[Date Sent]])</f>
        <v>#REF!</v>
      </c>
      <c r="AH4954"/>
    </row>
    <row r="4955" spans="1:34" x14ac:dyDescent="0.2">
      <c r="A4955" t="s">
        <v>410</v>
      </c>
      <c r="B4955" t="s">
        <v>5522</v>
      </c>
      <c r="C4955" s="1">
        <v>130.87</v>
      </c>
      <c r="D4955" s="5">
        <v>45356</v>
      </c>
      <c r="E4955" t="s">
        <v>21</v>
      </c>
      <c r="F4955" t="s">
        <v>39</v>
      </c>
      <c r="G4955" s="16" t="s">
        <v>4016</v>
      </c>
      <c r="H4955" s="1"/>
      <c r="J4955"/>
      <c r="AC4955" s="5" t="e">
        <f>VLOOKUP(Table1[[#This Row],[Expense Report]],#REF!,3, 0)</f>
        <v>#REF!</v>
      </c>
      <c r="AD4955" t="s">
        <v>13214</v>
      </c>
      <c r="AE4955" t="s">
        <v>298</v>
      </c>
      <c r="AF4955" t="e">
        <f>MONTH(Table1[[#This Row],[Date Sent]])</f>
        <v>#REF!</v>
      </c>
      <c r="AG4955" t="e">
        <f>YEAR(Table1[[#This Row],[Date Sent]])</f>
        <v>#REF!</v>
      </c>
      <c r="AH4955"/>
    </row>
    <row r="4956" spans="1:34" x14ac:dyDescent="0.2">
      <c r="A4956" t="s">
        <v>715</v>
      </c>
      <c r="B4956" t="s">
        <v>5527</v>
      </c>
      <c r="C4956" s="1">
        <v>106.15</v>
      </c>
      <c r="D4956" s="5">
        <v>45342</v>
      </c>
      <c r="E4956" t="s">
        <v>21</v>
      </c>
      <c r="F4956" t="s">
        <v>33</v>
      </c>
      <c r="G4956" s="16" t="s">
        <v>5528</v>
      </c>
      <c r="H4956" s="1"/>
      <c r="J4956"/>
      <c r="AC4956" s="5" t="e">
        <f>VLOOKUP(Table1[[#This Row],[Expense Report]],#REF!,3, 0)</f>
        <v>#REF!</v>
      </c>
      <c r="AD4956" t="s">
        <v>13300</v>
      </c>
      <c r="AE4956" t="s">
        <v>174</v>
      </c>
      <c r="AF4956" t="e">
        <f>MONTH(Table1[[#This Row],[Date Sent]])</f>
        <v>#REF!</v>
      </c>
      <c r="AG4956" t="e">
        <f>YEAR(Table1[[#This Row],[Date Sent]])</f>
        <v>#REF!</v>
      </c>
      <c r="AH4956"/>
    </row>
    <row r="4957" spans="1:34" x14ac:dyDescent="0.2">
      <c r="A4957" t="s">
        <v>715</v>
      </c>
      <c r="B4957" t="s">
        <v>5527</v>
      </c>
      <c r="C4957" s="1">
        <v>266.48</v>
      </c>
      <c r="D4957" s="5">
        <v>45345</v>
      </c>
      <c r="E4957" t="s">
        <v>8</v>
      </c>
      <c r="F4957" t="s">
        <v>39</v>
      </c>
      <c r="G4957" s="16" t="s">
        <v>5529</v>
      </c>
      <c r="H4957" s="1"/>
      <c r="J4957"/>
      <c r="AC4957" s="5" t="e">
        <f>VLOOKUP(Table1[[#This Row],[Expense Report]],#REF!,3, 0)</f>
        <v>#REF!</v>
      </c>
      <c r="AD4957" t="s">
        <v>13300</v>
      </c>
      <c r="AE4957" t="s">
        <v>174</v>
      </c>
      <c r="AF4957" t="e">
        <f>MONTH(Table1[[#This Row],[Date Sent]])</f>
        <v>#REF!</v>
      </c>
      <c r="AG4957" t="e">
        <f>YEAR(Table1[[#This Row],[Date Sent]])</f>
        <v>#REF!</v>
      </c>
      <c r="AH4957"/>
    </row>
    <row r="4958" spans="1:34" x14ac:dyDescent="0.2">
      <c r="A4958" t="s">
        <v>715</v>
      </c>
      <c r="B4958" t="s">
        <v>5527</v>
      </c>
      <c r="C4958" s="1">
        <v>9.76</v>
      </c>
      <c r="D4958" s="5">
        <v>45348</v>
      </c>
      <c r="E4958" t="s">
        <v>33</v>
      </c>
      <c r="F4958" t="s">
        <v>39</v>
      </c>
      <c r="G4958" s="16" t="s">
        <v>1891</v>
      </c>
      <c r="H4958" s="1"/>
      <c r="J4958"/>
      <c r="AC4958" s="5" t="e">
        <f>VLOOKUP(Table1[[#This Row],[Expense Report]],#REF!,3, 0)</f>
        <v>#REF!</v>
      </c>
      <c r="AD4958" t="s">
        <v>13300</v>
      </c>
      <c r="AE4958" t="s">
        <v>174</v>
      </c>
      <c r="AF4958" t="e">
        <f>MONTH(Table1[[#This Row],[Date Sent]])</f>
        <v>#REF!</v>
      </c>
      <c r="AG4958" t="e">
        <f>YEAR(Table1[[#This Row],[Date Sent]])</f>
        <v>#REF!</v>
      </c>
      <c r="AH4958"/>
    </row>
    <row r="4959" spans="1:34" x14ac:dyDescent="0.2">
      <c r="A4959" t="s">
        <v>715</v>
      </c>
      <c r="B4959" t="s">
        <v>5527</v>
      </c>
      <c r="C4959" s="1">
        <v>108.15</v>
      </c>
      <c r="D4959" s="5">
        <v>45348</v>
      </c>
      <c r="E4959" t="s">
        <v>8</v>
      </c>
      <c r="F4959" t="s">
        <v>39</v>
      </c>
      <c r="G4959" s="16" t="s">
        <v>5529</v>
      </c>
      <c r="H4959" s="1"/>
      <c r="J4959"/>
      <c r="AC4959" s="5" t="e">
        <f>VLOOKUP(Table1[[#This Row],[Expense Report]],#REF!,3, 0)</f>
        <v>#REF!</v>
      </c>
      <c r="AD4959" t="s">
        <v>13300</v>
      </c>
      <c r="AE4959" t="s">
        <v>174</v>
      </c>
      <c r="AF4959" t="e">
        <f>MONTH(Table1[[#This Row],[Date Sent]])</f>
        <v>#REF!</v>
      </c>
      <c r="AG4959" t="e">
        <f>YEAR(Table1[[#This Row],[Date Sent]])</f>
        <v>#REF!</v>
      </c>
      <c r="AH4959"/>
    </row>
    <row r="4960" spans="1:34" x14ac:dyDescent="0.2">
      <c r="A4960" t="s">
        <v>715</v>
      </c>
      <c r="B4960" t="s">
        <v>5527</v>
      </c>
      <c r="C4960" s="1">
        <v>89.23</v>
      </c>
      <c r="D4960" s="5">
        <v>45350</v>
      </c>
      <c r="E4960" t="s">
        <v>21</v>
      </c>
      <c r="F4960" t="s">
        <v>33</v>
      </c>
      <c r="G4960" s="16" t="s">
        <v>5530</v>
      </c>
      <c r="H4960" s="1"/>
      <c r="J4960"/>
      <c r="AC4960" s="5" t="e">
        <f>VLOOKUP(Table1[[#This Row],[Expense Report]],#REF!,3, 0)</f>
        <v>#REF!</v>
      </c>
      <c r="AD4960" t="s">
        <v>13300</v>
      </c>
      <c r="AE4960" t="s">
        <v>174</v>
      </c>
      <c r="AF4960" t="e">
        <f>MONTH(Table1[[#This Row],[Date Sent]])</f>
        <v>#REF!</v>
      </c>
      <c r="AG4960" t="e">
        <f>YEAR(Table1[[#This Row],[Date Sent]])</f>
        <v>#REF!</v>
      </c>
      <c r="AH4960"/>
    </row>
    <row r="4961" spans="1:34" x14ac:dyDescent="0.2">
      <c r="A4961" t="s">
        <v>715</v>
      </c>
      <c r="B4961" t="s">
        <v>5531</v>
      </c>
      <c r="C4961" s="1">
        <v>54.11</v>
      </c>
      <c r="D4961" s="5">
        <v>45354</v>
      </c>
      <c r="E4961" t="s">
        <v>25</v>
      </c>
      <c r="F4961" t="s">
        <v>33</v>
      </c>
      <c r="G4961" s="16" t="s">
        <v>5532</v>
      </c>
      <c r="H4961" s="1"/>
      <c r="J4961"/>
      <c r="AC4961" s="5" t="e">
        <f>VLOOKUP(Table1[[#This Row],[Expense Report]],#REF!,3, 0)</f>
        <v>#REF!</v>
      </c>
      <c r="AD4961" t="s">
        <v>13300</v>
      </c>
      <c r="AE4961" t="s">
        <v>174</v>
      </c>
      <c r="AF4961" t="e">
        <f>MONTH(Table1[[#This Row],[Date Sent]])</f>
        <v>#REF!</v>
      </c>
      <c r="AG4961" t="e">
        <f>YEAR(Table1[[#This Row],[Date Sent]])</f>
        <v>#REF!</v>
      </c>
      <c r="AH4961"/>
    </row>
    <row r="4962" spans="1:34" x14ac:dyDescent="0.2">
      <c r="A4962" t="s">
        <v>715</v>
      </c>
      <c r="B4962" t="s">
        <v>5531</v>
      </c>
      <c r="C4962" s="1">
        <v>137.99</v>
      </c>
      <c r="D4962" s="5">
        <v>45355</v>
      </c>
      <c r="E4962" t="s">
        <v>21</v>
      </c>
      <c r="F4962" t="s">
        <v>33</v>
      </c>
      <c r="G4962" s="16" t="s">
        <v>5533</v>
      </c>
      <c r="H4962" s="1"/>
      <c r="J4962"/>
      <c r="AC4962" s="5" t="e">
        <f>VLOOKUP(Table1[[#This Row],[Expense Report]],#REF!,3, 0)</f>
        <v>#REF!</v>
      </c>
      <c r="AD4962" t="s">
        <v>13300</v>
      </c>
      <c r="AE4962" t="s">
        <v>174</v>
      </c>
      <c r="AF4962" t="e">
        <f>MONTH(Table1[[#This Row],[Date Sent]])</f>
        <v>#REF!</v>
      </c>
      <c r="AG4962" t="e">
        <f>YEAR(Table1[[#This Row],[Date Sent]])</f>
        <v>#REF!</v>
      </c>
      <c r="AH4962"/>
    </row>
    <row r="4963" spans="1:34" x14ac:dyDescent="0.2">
      <c r="A4963" t="s">
        <v>715</v>
      </c>
      <c r="B4963" t="s">
        <v>5531</v>
      </c>
      <c r="C4963" s="1">
        <v>148</v>
      </c>
      <c r="D4963" s="5">
        <v>45356</v>
      </c>
      <c r="E4963" t="s">
        <v>27</v>
      </c>
      <c r="F4963" t="s">
        <v>39</v>
      </c>
      <c r="G4963" s="16" t="s">
        <v>5534</v>
      </c>
      <c r="H4963" s="1"/>
      <c r="J4963"/>
      <c r="AC4963" s="5" t="e">
        <f>VLOOKUP(Table1[[#This Row],[Expense Report]],#REF!,3, 0)</f>
        <v>#REF!</v>
      </c>
      <c r="AD4963" t="s">
        <v>13300</v>
      </c>
      <c r="AE4963" t="s">
        <v>174</v>
      </c>
      <c r="AF4963" t="e">
        <f>MONTH(Table1[[#This Row],[Date Sent]])</f>
        <v>#REF!</v>
      </c>
      <c r="AG4963" t="e">
        <f>YEAR(Table1[[#This Row],[Date Sent]])</f>
        <v>#REF!</v>
      </c>
      <c r="AH4963"/>
    </row>
    <row r="4964" spans="1:34" x14ac:dyDescent="0.2">
      <c r="A4964" t="s">
        <v>715</v>
      </c>
      <c r="B4964" t="s">
        <v>5531</v>
      </c>
      <c r="C4964" s="1">
        <v>35.71</v>
      </c>
      <c r="D4964" s="5">
        <v>45356</v>
      </c>
      <c r="E4964" t="s">
        <v>33</v>
      </c>
      <c r="F4964" t="s">
        <v>39</v>
      </c>
      <c r="G4964" s="16" t="s">
        <v>5535</v>
      </c>
      <c r="H4964" s="1"/>
      <c r="J4964"/>
      <c r="AC4964" s="5" t="e">
        <f>VLOOKUP(Table1[[#This Row],[Expense Report]],#REF!,3, 0)</f>
        <v>#REF!</v>
      </c>
      <c r="AD4964" t="s">
        <v>13300</v>
      </c>
      <c r="AE4964" t="s">
        <v>174</v>
      </c>
      <c r="AF4964" t="e">
        <f>MONTH(Table1[[#This Row],[Date Sent]])</f>
        <v>#REF!</v>
      </c>
      <c r="AG4964" t="e">
        <f>YEAR(Table1[[#This Row],[Date Sent]])</f>
        <v>#REF!</v>
      </c>
      <c r="AH4964"/>
    </row>
    <row r="4965" spans="1:34" x14ac:dyDescent="0.2">
      <c r="A4965" t="s">
        <v>715</v>
      </c>
      <c r="B4965" t="s">
        <v>5531</v>
      </c>
      <c r="C4965" s="1">
        <v>91.93</v>
      </c>
      <c r="D4965" s="5">
        <v>45357</v>
      </c>
      <c r="E4965" t="s">
        <v>21</v>
      </c>
      <c r="F4965" t="s">
        <v>33</v>
      </c>
      <c r="G4965" s="16" t="s">
        <v>5536</v>
      </c>
      <c r="H4965" s="1"/>
      <c r="J4965"/>
      <c r="AC4965" s="5" t="e">
        <f>VLOOKUP(Table1[[#This Row],[Expense Report]],#REF!,3, 0)</f>
        <v>#REF!</v>
      </c>
      <c r="AD4965" t="s">
        <v>13300</v>
      </c>
      <c r="AE4965" t="s">
        <v>174</v>
      </c>
      <c r="AF4965" t="e">
        <f>MONTH(Table1[[#This Row],[Date Sent]])</f>
        <v>#REF!</v>
      </c>
      <c r="AG4965" t="e">
        <f>YEAR(Table1[[#This Row],[Date Sent]])</f>
        <v>#REF!</v>
      </c>
      <c r="AH4965"/>
    </row>
    <row r="4966" spans="1:34" x14ac:dyDescent="0.2">
      <c r="A4966" t="s">
        <v>715</v>
      </c>
      <c r="B4966" t="s">
        <v>5531</v>
      </c>
      <c r="C4966" s="1">
        <v>1.62</v>
      </c>
      <c r="D4966" s="5">
        <v>45358</v>
      </c>
      <c r="E4966" t="s">
        <v>20</v>
      </c>
      <c r="F4966" t="s">
        <v>39</v>
      </c>
      <c r="G4966" s="16" t="s">
        <v>1891</v>
      </c>
      <c r="H4966" s="1"/>
      <c r="J4966"/>
      <c r="AC4966" s="5" t="e">
        <f>VLOOKUP(Table1[[#This Row],[Expense Report]],#REF!,3, 0)</f>
        <v>#REF!</v>
      </c>
      <c r="AD4966" t="s">
        <v>13300</v>
      </c>
      <c r="AE4966" t="s">
        <v>174</v>
      </c>
      <c r="AF4966" t="e">
        <f>MONTH(Table1[[#This Row],[Date Sent]])</f>
        <v>#REF!</v>
      </c>
      <c r="AG4966" t="e">
        <f>YEAR(Table1[[#This Row],[Date Sent]])</f>
        <v>#REF!</v>
      </c>
      <c r="AH4966"/>
    </row>
    <row r="4967" spans="1:34" x14ac:dyDescent="0.2">
      <c r="A4967" t="s">
        <v>715</v>
      </c>
      <c r="B4967" t="s">
        <v>5531</v>
      </c>
      <c r="C4967" s="1">
        <v>49.58</v>
      </c>
      <c r="D4967" s="5">
        <v>45359</v>
      </c>
      <c r="E4967" t="s">
        <v>21</v>
      </c>
      <c r="F4967" t="s">
        <v>33</v>
      </c>
      <c r="G4967" s="16" t="s">
        <v>5537</v>
      </c>
      <c r="H4967" s="1"/>
      <c r="J4967"/>
      <c r="AC4967" s="5" t="e">
        <f>VLOOKUP(Table1[[#This Row],[Expense Report]],#REF!,3, 0)</f>
        <v>#REF!</v>
      </c>
      <c r="AD4967" t="s">
        <v>13300</v>
      </c>
      <c r="AE4967" t="s">
        <v>174</v>
      </c>
      <c r="AF4967" t="e">
        <f>MONTH(Table1[[#This Row],[Date Sent]])</f>
        <v>#REF!</v>
      </c>
      <c r="AG4967" t="e">
        <f>YEAR(Table1[[#This Row],[Date Sent]])</f>
        <v>#REF!</v>
      </c>
      <c r="AH4967"/>
    </row>
    <row r="4968" spans="1:34" x14ac:dyDescent="0.2">
      <c r="A4968" t="s">
        <v>715</v>
      </c>
      <c r="B4968" t="s">
        <v>5531</v>
      </c>
      <c r="C4968" s="1">
        <v>91.77</v>
      </c>
      <c r="D4968" s="5">
        <v>45364</v>
      </c>
      <c r="E4968" t="s">
        <v>21</v>
      </c>
      <c r="F4968" t="s">
        <v>33</v>
      </c>
      <c r="G4968" s="16" t="s">
        <v>5538</v>
      </c>
      <c r="H4968" s="1"/>
      <c r="J4968"/>
      <c r="AC4968" s="5" t="e">
        <f>VLOOKUP(Table1[[#This Row],[Expense Report]],#REF!,3, 0)</f>
        <v>#REF!</v>
      </c>
      <c r="AD4968" t="s">
        <v>13300</v>
      </c>
      <c r="AE4968" t="s">
        <v>174</v>
      </c>
      <c r="AF4968" t="e">
        <f>MONTH(Table1[[#This Row],[Date Sent]])</f>
        <v>#REF!</v>
      </c>
      <c r="AG4968" t="e">
        <f>YEAR(Table1[[#This Row],[Date Sent]])</f>
        <v>#REF!</v>
      </c>
      <c r="AH4968"/>
    </row>
    <row r="4969" spans="1:34" x14ac:dyDescent="0.2">
      <c r="A4969" t="s">
        <v>585</v>
      </c>
      <c r="B4969" t="s">
        <v>12958</v>
      </c>
      <c r="C4969" s="1">
        <v>83.41</v>
      </c>
      <c r="D4969" s="5">
        <v>45205</v>
      </c>
      <c r="E4969" t="s">
        <v>25</v>
      </c>
      <c r="F4969" t="s">
        <v>51</v>
      </c>
      <c r="G4969" s="16" t="s">
        <v>5539</v>
      </c>
      <c r="H4969" s="1"/>
      <c r="J4969"/>
      <c r="AC4969" s="5" t="e">
        <f>VLOOKUP(Table1[[#This Row],[Expense Report]],#REF!,3, 0)</f>
        <v>#REF!</v>
      </c>
      <c r="AD4969" t="s">
        <v>13229</v>
      </c>
      <c r="AE4969" t="s">
        <v>475</v>
      </c>
      <c r="AF4969" t="e">
        <f>MONTH(Table1[[#This Row],[Date Sent]])</f>
        <v>#REF!</v>
      </c>
      <c r="AG4969" t="e">
        <f>YEAR(Table1[[#This Row],[Date Sent]])</f>
        <v>#REF!</v>
      </c>
      <c r="AH4969"/>
    </row>
    <row r="4970" spans="1:34" x14ac:dyDescent="0.2">
      <c r="A4970" t="s">
        <v>585</v>
      </c>
      <c r="B4970" t="s">
        <v>12958</v>
      </c>
      <c r="C4970" s="1">
        <v>53.73</v>
      </c>
      <c r="D4970" s="5">
        <v>45215</v>
      </c>
      <c r="E4970" t="s">
        <v>25</v>
      </c>
      <c r="F4970" t="s">
        <v>39</v>
      </c>
      <c r="G4970" s="16" t="s">
        <v>5540</v>
      </c>
      <c r="H4970" s="1"/>
      <c r="J4970"/>
      <c r="AC4970" s="5" t="e">
        <f>VLOOKUP(Table1[[#This Row],[Expense Report]],#REF!,3, 0)</f>
        <v>#REF!</v>
      </c>
      <c r="AD4970" t="s">
        <v>13229</v>
      </c>
      <c r="AE4970" t="s">
        <v>475</v>
      </c>
      <c r="AF4970" t="e">
        <f>MONTH(Table1[[#This Row],[Date Sent]])</f>
        <v>#REF!</v>
      </c>
      <c r="AG4970" t="e">
        <f>YEAR(Table1[[#This Row],[Date Sent]])</f>
        <v>#REF!</v>
      </c>
      <c r="AH4970"/>
    </row>
    <row r="4971" spans="1:34" x14ac:dyDescent="0.2">
      <c r="A4971" t="s">
        <v>585</v>
      </c>
      <c r="B4971" t="s">
        <v>12958</v>
      </c>
      <c r="C4971" s="1">
        <v>36.200000000000003</v>
      </c>
      <c r="D4971" s="5">
        <v>45215</v>
      </c>
      <c r="E4971" t="s">
        <v>25</v>
      </c>
      <c r="F4971" t="s">
        <v>33</v>
      </c>
      <c r="G4971" s="16" t="s">
        <v>5541</v>
      </c>
      <c r="H4971" s="1"/>
      <c r="J4971"/>
      <c r="AC4971" s="5" t="e">
        <f>VLOOKUP(Table1[[#This Row],[Expense Report]],#REF!,3, 0)</f>
        <v>#REF!</v>
      </c>
      <c r="AD4971" t="s">
        <v>13229</v>
      </c>
      <c r="AE4971" t="s">
        <v>475</v>
      </c>
      <c r="AF4971" t="e">
        <f>MONTH(Table1[[#This Row],[Date Sent]])</f>
        <v>#REF!</v>
      </c>
      <c r="AG4971" t="e">
        <f>YEAR(Table1[[#This Row],[Date Sent]])</f>
        <v>#REF!</v>
      </c>
      <c r="AH4971"/>
    </row>
    <row r="4972" spans="1:34" x14ac:dyDescent="0.2">
      <c r="A4972" t="s">
        <v>585</v>
      </c>
      <c r="B4972" t="s">
        <v>12958</v>
      </c>
      <c r="C4972" s="1">
        <v>-499.35</v>
      </c>
      <c r="D4972" s="5">
        <v>45215</v>
      </c>
      <c r="E4972" t="s">
        <v>25</v>
      </c>
      <c r="F4972" t="s">
        <v>33</v>
      </c>
      <c r="G4972" s="16" t="s">
        <v>5542</v>
      </c>
      <c r="H4972" s="1"/>
      <c r="J4972"/>
      <c r="AC4972" s="5" t="e">
        <f>VLOOKUP(Table1[[#This Row],[Expense Report]],#REF!,3, 0)</f>
        <v>#REF!</v>
      </c>
      <c r="AD4972" t="s">
        <v>13229</v>
      </c>
      <c r="AE4972" t="s">
        <v>475</v>
      </c>
      <c r="AF4972" t="e">
        <f>MONTH(Table1[[#This Row],[Date Sent]])</f>
        <v>#REF!</v>
      </c>
      <c r="AG4972" t="e">
        <f>YEAR(Table1[[#This Row],[Date Sent]])</f>
        <v>#REF!</v>
      </c>
      <c r="AH4972"/>
    </row>
    <row r="4973" spans="1:34" x14ac:dyDescent="0.2">
      <c r="A4973" t="s">
        <v>585</v>
      </c>
      <c r="B4973" t="s">
        <v>12958</v>
      </c>
      <c r="C4973" s="1">
        <v>460.84</v>
      </c>
      <c r="D4973" s="5">
        <v>45215</v>
      </c>
      <c r="E4973" t="s">
        <v>25</v>
      </c>
      <c r="F4973" t="s">
        <v>33</v>
      </c>
      <c r="G4973" s="16" t="s">
        <v>5543</v>
      </c>
      <c r="H4973" s="1"/>
      <c r="J4973"/>
      <c r="AC4973" s="5" t="e">
        <f>VLOOKUP(Table1[[#This Row],[Expense Report]],#REF!,3, 0)</f>
        <v>#REF!</v>
      </c>
      <c r="AD4973" t="s">
        <v>13229</v>
      </c>
      <c r="AE4973" t="s">
        <v>475</v>
      </c>
      <c r="AF4973" t="e">
        <f>MONTH(Table1[[#This Row],[Date Sent]])</f>
        <v>#REF!</v>
      </c>
      <c r="AG4973" t="e">
        <f>YEAR(Table1[[#This Row],[Date Sent]])</f>
        <v>#REF!</v>
      </c>
      <c r="AH4973"/>
    </row>
    <row r="4974" spans="1:34" x14ac:dyDescent="0.2">
      <c r="A4974" t="s">
        <v>585</v>
      </c>
      <c r="B4974" t="s">
        <v>12958</v>
      </c>
      <c r="C4974" s="1">
        <v>48.25</v>
      </c>
      <c r="D4974" s="5">
        <v>45217</v>
      </c>
      <c r="E4974" t="s">
        <v>25</v>
      </c>
      <c r="F4974" t="s">
        <v>33</v>
      </c>
      <c r="G4974" s="16" t="s">
        <v>5544</v>
      </c>
      <c r="H4974" s="1"/>
      <c r="J4974"/>
      <c r="AC4974" s="5" t="e">
        <f>VLOOKUP(Table1[[#This Row],[Expense Report]],#REF!,3, 0)</f>
        <v>#REF!</v>
      </c>
      <c r="AD4974" t="s">
        <v>13229</v>
      </c>
      <c r="AE4974" t="s">
        <v>475</v>
      </c>
      <c r="AF4974" t="e">
        <f>MONTH(Table1[[#This Row],[Date Sent]])</f>
        <v>#REF!</v>
      </c>
      <c r="AG4974" t="e">
        <f>YEAR(Table1[[#This Row],[Date Sent]])</f>
        <v>#REF!</v>
      </c>
      <c r="AH4974"/>
    </row>
    <row r="4975" spans="1:34" x14ac:dyDescent="0.2">
      <c r="A4975" t="s">
        <v>585</v>
      </c>
      <c r="B4975" t="s">
        <v>12958</v>
      </c>
      <c r="C4975" s="1">
        <v>-81.16</v>
      </c>
      <c r="D4975" s="5">
        <v>45217</v>
      </c>
      <c r="E4975" t="s">
        <v>25</v>
      </c>
      <c r="F4975" t="s">
        <v>33</v>
      </c>
      <c r="G4975" s="16" t="s">
        <v>5545</v>
      </c>
      <c r="H4975" s="1"/>
      <c r="J4975"/>
      <c r="AC4975" s="5" t="e">
        <f>VLOOKUP(Table1[[#This Row],[Expense Report]],#REF!,3, 0)</f>
        <v>#REF!</v>
      </c>
      <c r="AD4975" t="s">
        <v>13229</v>
      </c>
      <c r="AE4975" t="s">
        <v>475</v>
      </c>
      <c r="AF4975" t="e">
        <f>MONTH(Table1[[#This Row],[Date Sent]])</f>
        <v>#REF!</v>
      </c>
      <c r="AG4975" t="e">
        <f>YEAR(Table1[[#This Row],[Date Sent]])</f>
        <v>#REF!</v>
      </c>
      <c r="AH4975"/>
    </row>
    <row r="4976" spans="1:34" x14ac:dyDescent="0.2">
      <c r="A4976" t="s">
        <v>585</v>
      </c>
      <c r="B4976" t="s">
        <v>12958</v>
      </c>
      <c r="C4976" s="1">
        <v>115.54</v>
      </c>
      <c r="D4976" s="5">
        <v>45217</v>
      </c>
      <c r="E4976" t="s">
        <v>25</v>
      </c>
      <c r="F4976" t="s">
        <v>33</v>
      </c>
      <c r="G4976" s="16" t="s">
        <v>25</v>
      </c>
      <c r="H4976" s="1"/>
      <c r="J4976"/>
      <c r="AC4976" s="5" t="e">
        <f>VLOOKUP(Table1[[#This Row],[Expense Report]],#REF!,3, 0)</f>
        <v>#REF!</v>
      </c>
      <c r="AD4976" t="s">
        <v>13229</v>
      </c>
      <c r="AE4976" t="s">
        <v>475</v>
      </c>
      <c r="AF4976" t="e">
        <f>MONTH(Table1[[#This Row],[Date Sent]])</f>
        <v>#REF!</v>
      </c>
      <c r="AG4976" t="e">
        <f>YEAR(Table1[[#This Row],[Date Sent]])</f>
        <v>#REF!</v>
      </c>
      <c r="AH4976"/>
    </row>
    <row r="4977" spans="1:34" x14ac:dyDescent="0.2">
      <c r="A4977" t="s">
        <v>585</v>
      </c>
      <c r="B4977" t="s">
        <v>12958</v>
      </c>
      <c r="C4977" s="1">
        <v>12.05</v>
      </c>
      <c r="D4977" s="5">
        <v>45218</v>
      </c>
      <c r="E4977" t="s">
        <v>25</v>
      </c>
      <c r="F4977" t="s">
        <v>33</v>
      </c>
      <c r="G4977" s="16" t="s">
        <v>5546</v>
      </c>
      <c r="H4977" s="1"/>
      <c r="J4977"/>
      <c r="AC4977" s="5" t="e">
        <f>VLOOKUP(Table1[[#This Row],[Expense Report]],#REF!,3, 0)</f>
        <v>#REF!</v>
      </c>
      <c r="AD4977" t="s">
        <v>13229</v>
      </c>
      <c r="AE4977" t="s">
        <v>475</v>
      </c>
      <c r="AF4977" t="e">
        <f>MONTH(Table1[[#This Row],[Date Sent]])</f>
        <v>#REF!</v>
      </c>
      <c r="AG4977" t="e">
        <f>YEAR(Table1[[#This Row],[Date Sent]])</f>
        <v>#REF!</v>
      </c>
      <c r="AH4977"/>
    </row>
    <row r="4978" spans="1:34" x14ac:dyDescent="0.2">
      <c r="A4978" t="s">
        <v>585</v>
      </c>
      <c r="B4978" t="s">
        <v>12958</v>
      </c>
      <c r="C4978" s="1">
        <v>12</v>
      </c>
      <c r="D4978" s="5">
        <v>45225</v>
      </c>
      <c r="E4978" t="s">
        <v>13</v>
      </c>
      <c r="F4978" t="s">
        <v>5</v>
      </c>
      <c r="G4978" s="16" t="s">
        <v>5547</v>
      </c>
      <c r="H4978" s="1"/>
      <c r="J4978"/>
      <c r="AC4978" s="5" t="e">
        <f>VLOOKUP(Table1[[#This Row],[Expense Report]],#REF!,3, 0)</f>
        <v>#REF!</v>
      </c>
      <c r="AD4978" t="s">
        <v>13229</v>
      </c>
      <c r="AE4978" t="s">
        <v>475</v>
      </c>
      <c r="AF4978" t="e">
        <f>MONTH(Table1[[#This Row],[Date Sent]])</f>
        <v>#REF!</v>
      </c>
      <c r="AG4978" t="e">
        <f>YEAR(Table1[[#This Row],[Date Sent]])</f>
        <v>#REF!</v>
      </c>
      <c r="AH4978"/>
    </row>
    <row r="4979" spans="1:34" x14ac:dyDescent="0.2">
      <c r="A4979" t="s">
        <v>585</v>
      </c>
      <c r="B4979" t="s">
        <v>12958</v>
      </c>
      <c r="C4979" s="1">
        <v>12</v>
      </c>
      <c r="D4979" s="5">
        <v>45225</v>
      </c>
      <c r="E4979" t="s">
        <v>13</v>
      </c>
      <c r="F4979" t="s">
        <v>5</v>
      </c>
      <c r="G4979" s="16" t="s">
        <v>5548</v>
      </c>
      <c r="H4979" s="1"/>
      <c r="J4979"/>
      <c r="AC4979" s="5" t="e">
        <f>VLOOKUP(Table1[[#This Row],[Expense Report]],#REF!,3, 0)</f>
        <v>#REF!</v>
      </c>
      <c r="AD4979" t="s">
        <v>13229</v>
      </c>
      <c r="AE4979" t="s">
        <v>475</v>
      </c>
      <c r="AF4979" t="e">
        <f>MONTH(Table1[[#This Row],[Date Sent]])</f>
        <v>#REF!</v>
      </c>
      <c r="AG4979" t="e">
        <f>YEAR(Table1[[#This Row],[Date Sent]])</f>
        <v>#REF!</v>
      </c>
      <c r="AH4979"/>
    </row>
    <row r="4980" spans="1:34" x14ac:dyDescent="0.2">
      <c r="A4980" t="s">
        <v>585</v>
      </c>
      <c r="B4980" t="s">
        <v>12958</v>
      </c>
      <c r="C4980" s="1">
        <v>432.13</v>
      </c>
      <c r="D4980" s="5">
        <v>45260</v>
      </c>
      <c r="E4980" t="s">
        <v>25</v>
      </c>
      <c r="F4980" t="s">
        <v>33</v>
      </c>
      <c r="G4980" s="16" t="s">
        <v>5549</v>
      </c>
      <c r="H4980" s="1"/>
      <c r="J4980"/>
      <c r="AC4980" s="5" t="e">
        <f>VLOOKUP(Table1[[#This Row],[Expense Report]],#REF!,3, 0)</f>
        <v>#REF!</v>
      </c>
      <c r="AD4980" t="s">
        <v>13229</v>
      </c>
      <c r="AE4980" t="s">
        <v>475</v>
      </c>
      <c r="AF4980" t="e">
        <f>MONTH(Table1[[#This Row],[Date Sent]])</f>
        <v>#REF!</v>
      </c>
      <c r="AG4980" t="e">
        <f>YEAR(Table1[[#This Row],[Date Sent]])</f>
        <v>#REF!</v>
      </c>
      <c r="AH4980"/>
    </row>
    <row r="4981" spans="1:34" x14ac:dyDescent="0.2">
      <c r="A4981" t="s">
        <v>585</v>
      </c>
      <c r="B4981" t="s">
        <v>12958</v>
      </c>
      <c r="C4981" s="1">
        <v>37.25</v>
      </c>
      <c r="D4981" s="5">
        <v>45274</v>
      </c>
      <c r="E4981" t="s">
        <v>25</v>
      </c>
      <c r="F4981" t="s">
        <v>17</v>
      </c>
      <c r="G4981" s="16" t="s">
        <v>5550</v>
      </c>
      <c r="H4981" s="1"/>
      <c r="J4981"/>
      <c r="AC4981" s="5" t="e">
        <f>VLOOKUP(Table1[[#This Row],[Expense Report]],#REF!,3, 0)</f>
        <v>#REF!</v>
      </c>
      <c r="AD4981" t="s">
        <v>13229</v>
      </c>
      <c r="AE4981" t="s">
        <v>475</v>
      </c>
      <c r="AF4981" t="e">
        <f>MONTH(Table1[[#This Row],[Date Sent]])</f>
        <v>#REF!</v>
      </c>
      <c r="AG4981" t="e">
        <f>YEAR(Table1[[#This Row],[Date Sent]])</f>
        <v>#REF!</v>
      </c>
      <c r="AH4981"/>
    </row>
    <row r="4982" spans="1:34" x14ac:dyDescent="0.2">
      <c r="A4982" t="s">
        <v>585</v>
      </c>
      <c r="B4982" t="s">
        <v>12958</v>
      </c>
      <c r="C4982" s="1">
        <v>130.6</v>
      </c>
      <c r="D4982" s="5">
        <v>45288</v>
      </c>
      <c r="E4982" t="s">
        <v>25</v>
      </c>
      <c r="F4982" t="s">
        <v>33</v>
      </c>
      <c r="G4982" s="16" t="s">
        <v>1304</v>
      </c>
      <c r="H4982" s="1"/>
      <c r="J4982"/>
      <c r="AC4982" s="5" t="e">
        <f>VLOOKUP(Table1[[#This Row],[Expense Report]],#REF!,3, 0)</f>
        <v>#REF!</v>
      </c>
      <c r="AD4982" t="s">
        <v>13229</v>
      </c>
      <c r="AE4982" t="s">
        <v>475</v>
      </c>
      <c r="AF4982" t="e">
        <f>MONTH(Table1[[#This Row],[Date Sent]])</f>
        <v>#REF!</v>
      </c>
      <c r="AG4982" t="e">
        <f>YEAR(Table1[[#This Row],[Date Sent]])</f>
        <v>#REF!</v>
      </c>
      <c r="AH4982"/>
    </row>
    <row r="4983" spans="1:34" x14ac:dyDescent="0.2">
      <c r="A4983" t="s">
        <v>3856</v>
      </c>
      <c r="B4983" t="s">
        <v>5551</v>
      </c>
      <c r="C4983" s="1">
        <v>525.32000000000005</v>
      </c>
      <c r="D4983" s="5">
        <v>45274</v>
      </c>
      <c r="E4983" t="s">
        <v>21</v>
      </c>
      <c r="F4983" t="s">
        <v>918</v>
      </c>
      <c r="G4983" s="16" t="s">
        <v>5552</v>
      </c>
      <c r="H4983" s="1">
        <v>10.36</v>
      </c>
      <c r="I4983" t="s">
        <v>10</v>
      </c>
      <c r="J4983" t="s">
        <v>5553</v>
      </c>
      <c r="K4983" s="1">
        <v>312.36</v>
      </c>
      <c r="L4983" t="s">
        <v>33</v>
      </c>
      <c r="M4983" t="s">
        <v>5554</v>
      </c>
      <c r="N4983" s="1">
        <v>199</v>
      </c>
      <c r="O4983" t="s">
        <v>17</v>
      </c>
      <c r="P4983" t="s">
        <v>5555</v>
      </c>
      <c r="Q4983" s="1">
        <v>3.6</v>
      </c>
      <c r="R4983" t="s">
        <v>39</v>
      </c>
      <c r="S4983" t="s">
        <v>5556</v>
      </c>
      <c r="AC4983" s="5" t="e">
        <f>VLOOKUP(Table1[[#This Row],[Expense Report]],#REF!,3, 0)</f>
        <v>#REF!</v>
      </c>
      <c r="AD4983" t="s">
        <v>11649</v>
      </c>
      <c r="AE4983" t="s">
        <v>11649</v>
      </c>
      <c r="AF4983" t="e">
        <f>MONTH(Table1[[#This Row],[Date Sent]])</f>
        <v>#REF!</v>
      </c>
      <c r="AG4983" t="e">
        <f>YEAR(Table1[[#This Row],[Date Sent]])</f>
        <v>#REF!</v>
      </c>
      <c r="AH4983"/>
    </row>
    <row r="4984" spans="1:34" x14ac:dyDescent="0.2">
      <c r="A4984" t="s">
        <v>3856</v>
      </c>
      <c r="B4984" t="s">
        <v>5551</v>
      </c>
      <c r="C4984" s="1">
        <v>99</v>
      </c>
      <c r="D4984" s="5">
        <v>45289</v>
      </c>
      <c r="E4984" t="s">
        <v>8</v>
      </c>
      <c r="F4984" t="s">
        <v>39</v>
      </c>
      <c r="G4984" s="16" t="s">
        <v>5557</v>
      </c>
      <c r="H4984" s="1"/>
      <c r="J4984"/>
      <c r="AC4984" s="5" t="e">
        <f>VLOOKUP(Table1[[#This Row],[Expense Report]],#REF!,3, 0)</f>
        <v>#REF!</v>
      </c>
      <c r="AD4984" t="s">
        <v>11649</v>
      </c>
      <c r="AE4984" t="s">
        <v>11649</v>
      </c>
      <c r="AF4984" t="e">
        <f>MONTH(Table1[[#This Row],[Date Sent]])</f>
        <v>#REF!</v>
      </c>
      <c r="AG4984" t="e">
        <f>YEAR(Table1[[#This Row],[Date Sent]])</f>
        <v>#REF!</v>
      </c>
      <c r="AH4984"/>
    </row>
    <row r="4985" spans="1:34" x14ac:dyDescent="0.2">
      <c r="A4985" t="s">
        <v>3856</v>
      </c>
      <c r="B4985" t="s">
        <v>5551</v>
      </c>
      <c r="C4985" s="1">
        <v>122.92</v>
      </c>
      <c r="D4985" s="5">
        <v>45292</v>
      </c>
      <c r="E4985" t="s">
        <v>21</v>
      </c>
      <c r="F4985" t="s">
        <v>33</v>
      </c>
      <c r="G4985" s="16" t="s">
        <v>5558</v>
      </c>
      <c r="H4985" s="1"/>
      <c r="J4985"/>
      <c r="AC4985" s="5" t="e">
        <f>VLOOKUP(Table1[[#This Row],[Expense Report]],#REF!,3, 0)</f>
        <v>#REF!</v>
      </c>
      <c r="AD4985" t="s">
        <v>11649</v>
      </c>
      <c r="AE4985" t="s">
        <v>11649</v>
      </c>
      <c r="AF4985" t="e">
        <f>MONTH(Table1[[#This Row],[Date Sent]])</f>
        <v>#REF!</v>
      </c>
      <c r="AG4985" t="e">
        <f>YEAR(Table1[[#This Row],[Date Sent]])</f>
        <v>#REF!</v>
      </c>
      <c r="AH4985"/>
    </row>
    <row r="4986" spans="1:34" x14ac:dyDescent="0.2">
      <c r="A4986" t="s">
        <v>3856</v>
      </c>
      <c r="B4986" t="s">
        <v>5551</v>
      </c>
      <c r="C4986" s="1">
        <v>156.6</v>
      </c>
      <c r="D4986" s="5">
        <v>45312</v>
      </c>
      <c r="E4986" t="s">
        <v>29</v>
      </c>
      <c r="F4986" t="s">
        <v>33</v>
      </c>
      <c r="G4986" s="16" t="s">
        <v>2406</v>
      </c>
      <c r="H4986" s="1"/>
      <c r="J4986"/>
      <c r="AC4986" s="5" t="e">
        <f>VLOOKUP(Table1[[#This Row],[Expense Report]],#REF!,3, 0)</f>
        <v>#REF!</v>
      </c>
      <c r="AD4986" t="s">
        <v>11649</v>
      </c>
      <c r="AE4986" t="s">
        <v>11649</v>
      </c>
      <c r="AF4986" t="e">
        <f>MONTH(Table1[[#This Row],[Date Sent]])</f>
        <v>#REF!</v>
      </c>
      <c r="AG4986" t="e">
        <f>YEAR(Table1[[#This Row],[Date Sent]])</f>
        <v>#REF!</v>
      </c>
      <c r="AH4986"/>
    </row>
    <row r="4987" spans="1:34" x14ac:dyDescent="0.2">
      <c r="A4987" t="s">
        <v>3856</v>
      </c>
      <c r="B4987" t="s">
        <v>5551</v>
      </c>
      <c r="C4987" s="1">
        <v>378.54</v>
      </c>
      <c r="D4987" s="5">
        <v>45321</v>
      </c>
      <c r="E4987" t="s">
        <v>21</v>
      </c>
      <c r="F4987" t="s">
        <v>33</v>
      </c>
      <c r="G4987" s="16" t="s">
        <v>5559</v>
      </c>
      <c r="H4987" s="1"/>
      <c r="J4987"/>
      <c r="AC4987" s="5" t="e">
        <f>VLOOKUP(Table1[[#This Row],[Expense Report]],#REF!,3, 0)</f>
        <v>#REF!</v>
      </c>
      <c r="AD4987" t="s">
        <v>11649</v>
      </c>
      <c r="AE4987" t="s">
        <v>11649</v>
      </c>
      <c r="AF4987" t="e">
        <f>MONTH(Table1[[#This Row],[Date Sent]])</f>
        <v>#REF!</v>
      </c>
      <c r="AG4987" t="e">
        <f>YEAR(Table1[[#This Row],[Date Sent]])</f>
        <v>#REF!</v>
      </c>
      <c r="AH4987"/>
    </row>
    <row r="4988" spans="1:34" x14ac:dyDescent="0.2">
      <c r="A4988" t="s">
        <v>3856</v>
      </c>
      <c r="B4988" t="s">
        <v>5551</v>
      </c>
      <c r="C4988" s="1">
        <v>296.45</v>
      </c>
      <c r="D4988" s="5">
        <v>45322</v>
      </c>
      <c r="E4988" t="s">
        <v>21</v>
      </c>
      <c r="F4988" t="s">
        <v>33</v>
      </c>
      <c r="G4988" s="16" t="s">
        <v>950</v>
      </c>
      <c r="H4988" s="1"/>
      <c r="J4988"/>
      <c r="AC4988" s="5" t="e">
        <f>VLOOKUP(Table1[[#This Row],[Expense Report]],#REF!,3, 0)</f>
        <v>#REF!</v>
      </c>
      <c r="AD4988" t="s">
        <v>11649</v>
      </c>
      <c r="AE4988" t="s">
        <v>11649</v>
      </c>
      <c r="AF4988" t="e">
        <f>MONTH(Table1[[#This Row],[Date Sent]])</f>
        <v>#REF!</v>
      </c>
      <c r="AG4988" t="e">
        <f>YEAR(Table1[[#This Row],[Date Sent]])</f>
        <v>#REF!</v>
      </c>
      <c r="AH4988"/>
    </row>
    <row r="4989" spans="1:34" x14ac:dyDescent="0.2">
      <c r="A4989" t="s">
        <v>3856</v>
      </c>
      <c r="B4989" t="s">
        <v>5551</v>
      </c>
      <c r="C4989" s="1">
        <v>95.4</v>
      </c>
      <c r="D4989" s="5">
        <v>45327</v>
      </c>
      <c r="E4989" t="s">
        <v>21</v>
      </c>
      <c r="F4989" t="s">
        <v>33</v>
      </c>
      <c r="G4989" s="16" t="s">
        <v>5560</v>
      </c>
      <c r="H4989" s="1"/>
      <c r="J4989"/>
      <c r="AC4989" s="5" t="e">
        <f>VLOOKUP(Table1[[#This Row],[Expense Report]],#REF!,3, 0)</f>
        <v>#REF!</v>
      </c>
      <c r="AD4989" t="s">
        <v>11649</v>
      </c>
      <c r="AE4989" t="s">
        <v>11649</v>
      </c>
      <c r="AF4989" t="e">
        <f>MONTH(Table1[[#This Row],[Date Sent]])</f>
        <v>#REF!</v>
      </c>
      <c r="AG4989" t="e">
        <f>YEAR(Table1[[#This Row],[Date Sent]])</f>
        <v>#REF!</v>
      </c>
      <c r="AH4989"/>
    </row>
    <row r="4990" spans="1:34" x14ac:dyDescent="0.2">
      <c r="A4990" t="s">
        <v>3856</v>
      </c>
      <c r="B4990" t="s">
        <v>5551</v>
      </c>
      <c r="C4990" s="1">
        <v>96.8</v>
      </c>
      <c r="D4990" s="5">
        <v>45341</v>
      </c>
      <c r="E4990" t="s">
        <v>21</v>
      </c>
      <c r="F4990" t="s">
        <v>15</v>
      </c>
      <c r="G4990" s="16" t="s">
        <v>5231</v>
      </c>
      <c r="H4990" s="1"/>
      <c r="J4990"/>
      <c r="AC4990" s="5" t="e">
        <f>VLOOKUP(Table1[[#This Row],[Expense Report]],#REF!,3, 0)</f>
        <v>#REF!</v>
      </c>
      <c r="AD4990" t="s">
        <v>11649</v>
      </c>
      <c r="AE4990" t="s">
        <v>11649</v>
      </c>
      <c r="AF4990" t="e">
        <f>MONTH(Table1[[#This Row],[Date Sent]])</f>
        <v>#REF!</v>
      </c>
      <c r="AG4990" t="e">
        <f>YEAR(Table1[[#This Row],[Date Sent]])</f>
        <v>#REF!</v>
      </c>
      <c r="AH4990"/>
    </row>
    <row r="4991" spans="1:34" x14ac:dyDescent="0.2">
      <c r="A4991" t="s">
        <v>3856</v>
      </c>
      <c r="B4991" t="s">
        <v>5551</v>
      </c>
      <c r="C4991" s="1">
        <v>110.19</v>
      </c>
      <c r="D4991" s="5">
        <v>45342</v>
      </c>
      <c r="E4991" t="s">
        <v>21</v>
      </c>
      <c r="F4991" t="s">
        <v>33</v>
      </c>
      <c r="G4991" s="16" t="s">
        <v>5561</v>
      </c>
      <c r="H4991" s="1"/>
      <c r="J4991"/>
      <c r="AC4991" s="5" t="e">
        <f>VLOOKUP(Table1[[#This Row],[Expense Report]],#REF!,3, 0)</f>
        <v>#REF!</v>
      </c>
      <c r="AD4991" t="s">
        <v>11649</v>
      </c>
      <c r="AE4991" t="s">
        <v>11649</v>
      </c>
      <c r="AF4991" t="e">
        <f>MONTH(Table1[[#This Row],[Date Sent]])</f>
        <v>#REF!</v>
      </c>
      <c r="AG4991" t="e">
        <f>YEAR(Table1[[#This Row],[Date Sent]])</f>
        <v>#REF!</v>
      </c>
      <c r="AH4991"/>
    </row>
    <row r="4992" spans="1:34" x14ac:dyDescent="0.2">
      <c r="A4992" t="s">
        <v>3856</v>
      </c>
      <c r="B4992" t="s">
        <v>5551</v>
      </c>
      <c r="C4992" s="1">
        <v>558.1</v>
      </c>
      <c r="D4992" s="5">
        <v>45342</v>
      </c>
      <c r="E4992" t="s">
        <v>21</v>
      </c>
      <c r="F4992" t="s">
        <v>39</v>
      </c>
      <c r="G4992" s="16" t="s">
        <v>5562</v>
      </c>
      <c r="H4992" s="1"/>
      <c r="J4992"/>
      <c r="AC4992" s="5" t="e">
        <f>VLOOKUP(Table1[[#This Row],[Expense Report]],#REF!,3, 0)</f>
        <v>#REF!</v>
      </c>
      <c r="AD4992" t="s">
        <v>11649</v>
      </c>
      <c r="AE4992" t="s">
        <v>11649</v>
      </c>
      <c r="AF4992" t="e">
        <f>MONTH(Table1[[#This Row],[Date Sent]])</f>
        <v>#REF!</v>
      </c>
      <c r="AG4992" t="e">
        <f>YEAR(Table1[[#This Row],[Date Sent]])</f>
        <v>#REF!</v>
      </c>
      <c r="AH4992"/>
    </row>
    <row r="4993" spans="1:34" x14ac:dyDescent="0.2">
      <c r="A4993" t="s">
        <v>3856</v>
      </c>
      <c r="B4993" t="s">
        <v>5551</v>
      </c>
      <c r="C4993" s="1">
        <v>361.88</v>
      </c>
      <c r="D4993" s="5">
        <v>45345</v>
      </c>
      <c r="E4993" t="s">
        <v>21</v>
      </c>
      <c r="F4993" t="s">
        <v>918</v>
      </c>
      <c r="G4993" s="16" t="str">
        <f>_xlfn.CONCAT(Table1[[#This Row],[Notes 1]],",",Table1[[#This Row],[Notes 2]],",",Table1[[#This Row],[Notes 3]])</f>
        <v>Fuel for blowers,Mr Clean Sponges, Sand for Sandbags; new signage, Goo Gone and Dawn powerwash, super glue, Zip Ties, Pressure Washing Hose,PVC Pipes</v>
      </c>
      <c r="H4993" s="1">
        <v>96.94</v>
      </c>
      <c r="I4993" t="s">
        <v>9</v>
      </c>
      <c r="J4993" t="s">
        <v>5563</v>
      </c>
      <c r="K4993" s="1">
        <v>261.60000000000002</v>
      </c>
      <c r="L4993" t="s">
        <v>33</v>
      </c>
      <c r="M4993" t="s">
        <v>5564</v>
      </c>
      <c r="N4993" s="1">
        <v>3.34</v>
      </c>
      <c r="O4993" t="s">
        <v>39</v>
      </c>
      <c r="P4993" t="s">
        <v>5565</v>
      </c>
      <c r="AC4993" s="5" t="e">
        <f>VLOOKUP(Table1[[#This Row],[Expense Report]],#REF!,3, 0)</f>
        <v>#REF!</v>
      </c>
      <c r="AD4993" t="s">
        <v>11649</v>
      </c>
      <c r="AE4993" t="s">
        <v>11649</v>
      </c>
      <c r="AF4993" t="e">
        <f>MONTH(Table1[[#This Row],[Date Sent]])</f>
        <v>#REF!</v>
      </c>
      <c r="AG4993" t="e">
        <f>YEAR(Table1[[#This Row],[Date Sent]])</f>
        <v>#REF!</v>
      </c>
      <c r="AH4993"/>
    </row>
    <row r="4994" spans="1:34" x14ac:dyDescent="0.2">
      <c r="A4994" t="s">
        <v>3856</v>
      </c>
      <c r="B4994" t="s">
        <v>5551</v>
      </c>
      <c r="C4994" s="1">
        <v>16.829999999999998</v>
      </c>
      <c r="D4994" s="5">
        <v>45346</v>
      </c>
      <c r="E4994" t="s">
        <v>39</v>
      </c>
      <c r="F4994" t="s">
        <v>17</v>
      </c>
      <c r="G4994" s="16" t="s">
        <v>5566</v>
      </c>
      <c r="H4994" s="1"/>
      <c r="J4994"/>
      <c r="AC4994" s="5" t="e">
        <f>VLOOKUP(Table1[[#This Row],[Expense Report]],#REF!,3, 0)</f>
        <v>#REF!</v>
      </c>
      <c r="AD4994" t="s">
        <v>11649</v>
      </c>
      <c r="AE4994" t="s">
        <v>11649</v>
      </c>
      <c r="AF4994" t="e">
        <f>MONTH(Table1[[#This Row],[Date Sent]])</f>
        <v>#REF!</v>
      </c>
      <c r="AG4994" t="e">
        <f>YEAR(Table1[[#This Row],[Date Sent]])</f>
        <v>#REF!</v>
      </c>
      <c r="AH4994"/>
    </row>
    <row r="4995" spans="1:34" x14ac:dyDescent="0.2">
      <c r="A4995" t="s">
        <v>3856</v>
      </c>
      <c r="B4995" t="s">
        <v>5551</v>
      </c>
      <c r="C4995" s="1">
        <v>17.350000000000001</v>
      </c>
      <c r="D4995" s="5">
        <v>45349</v>
      </c>
      <c r="E4995" t="s">
        <v>21</v>
      </c>
      <c r="F4995" t="s">
        <v>33</v>
      </c>
      <c r="G4995" s="16" t="s">
        <v>3188</v>
      </c>
      <c r="H4995" s="1"/>
      <c r="J4995"/>
      <c r="AC4995" s="5" t="e">
        <f>VLOOKUP(Table1[[#This Row],[Expense Report]],#REF!,3, 0)</f>
        <v>#REF!</v>
      </c>
      <c r="AD4995" t="s">
        <v>11649</v>
      </c>
      <c r="AE4995" t="s">
        <v>11649</v>
      </c>
      <c r="AF4995" t="e">
        <f>MONTH(Table1[[#This Row],[Date Sent]])</f>
        <v>#REF!</v>
      </c>
      <c r="AG4995" t="e">
        <f>YEAR(Table1[[#This Row],[Date Sent]])</f>
        <v>#REF!</v>
      </c>
      <c r="AH4995"/>
    </row>
    <row r="4996" spans="1:34" x14ac:dyDescent="0.2">
      <c r="A4996" t="s">
        <v>5567</v>
      </c>
      <c r="B4996" t="s">
        <v>5568</v>
      </c>
      <c r="C4996" s="1">
        <v>95.78</v>
      </c>
      <c r="D4996" s="5">
        <v>45324</v>
      </c>
      <c r="E4996" t="s">
        <v>8</v>
      </c>
      <c r="F4996" t="s">
        <v>33</v>
      </c>
      <c r="G4996" s="16" t="s">
        <v>5569</v>
      </c>
      <c r="H4996" s="1"/>
      <c r="J4996"/>
      <c r="AC4996" s="5" t="e">
        <f>VLOOKUP(Table1[[#This Row],[Expense Report]],#REF!,3, 0)</f>
        <v>#REF!</v>
      </c>
      <c r="AD4996" t="s">
        <v>11649</v>
      </c>
      <c r="AE4996" t="s">
        <v>11649</v>
      </c>
      <c r="AF4996" t="e">
        <f>MONTH(Table1[[#This Row],[Date Sent]])</f>
        <v>#REF!</v>
      </c>
      <c r="AG4996" t="e">
        <f>YEAR(Table1[[#This Row],[Date Sent]])</f>
        <v>#REF!</v>
      </c>
      <c r="AH4996"/>
    </row>
    <row r="4997" spans="1:34" x14ac:dyDescent="0.2">
      <c r="A4997" t="s">
        <v>5567</v>
      </c>
      <c r="B4997" t="s">
        <v>5568</v>
      </c>
      <c r="C4997" s="1">
        <v>144.19999999999999</v>
      </c>
      <c r="D4997" s="5">
        <v>45325</v>
      </c>
      <c r="E4997" t="s">
        <v>8</v>
      </c>
      <c r="F4997" t="s">
        <v>33</v>
      </c>
      <c r="G4997" s="16" t="s">
        <v>2661</v>
      </c>
      <c r="H4997" s="1"/>
      <c r="J4997"/>
      <c r="AC4997" s="5" t="e">
        <f>VLOOKUP(Table1[[#This Row],[Expense Report]],#REF!,3, 0)</f>
        <v>#REF!</v>
      </c>
      <c r="AD4997" t="s">
        <v>11649</v>
      </c>
      <c r="AE4997" t="s">
        <v>11649</v>
      </c>
      <c r="AF4997" t="e">
        <f>MONTH(Table1[[#This Row],[Date Sent]])</f>
        <v>#REF!</v>
      </c>
      <c r="AG4997" t="e">
        <f>YEAR(Table1[[#This Row],[Date Sent]])</f>
        <v>#REF!</v>
      </c>
      <c r="AH4997"/>
    </row>
    <row r="4998" spans="1:34" x14ac:dyDescent="0.2">
      <c r="A4998" t="s">
        <v>5567</v>
      </c>
      <c r="B4998" t="s">
        <v>5568</v>
      </c>
      <c r="C4998" s="1">
        <v>73.760000000000005</v>
      </c>
      <c r="D4998" s="5">
        <v>45326</v>
      </c>
      <c r="E4998" t="s">
        <v>13</v>
      </c>
      <c r="F4998" t="s">
        <v>33</v>
      </c>
      <c r="G4998" s="16" t="s">
        <v>3321</v>
      </c>
      <c r="H4998" s="1"/>
      <c r="J4998"/>
      <c r="AC4998" s="5" t="e">
        <f>VLOOKUP(Table1[[#This Row],[Expense Report]],#REF!,3, 0)</f>
        <v>#REF!</v>
      </c>
      <c r="AD4998" t="s">
        <v>11649</v>
      </c>
      <c r="AE4998" t="s">
        <v>11649</v>
      </c>
      <c r="AF4998" t="e">
        <f>MONTH(Table1[[#This Row],[Date Sent]])</f>
        <v>#REF!</v>
      </c>
      <c r="AG4998" t="e">
        <f>YEAR(Table1[[#This Row],[Date Sent]])</f>
        <v>#REF!</v>
      </c>
      <c r="AH4998"/>
    </row>
    <row r="4999" spans="1:34" x14ac:dyDescent="0.2">
      <c r="A4999" t="s">
        <v>5567</v>
      </c>
      <c r="B4999" t="s">
        <v>5568</v>
      </c>
      <c r="C4999" s="1">
        <v>173.4</v>
      </c>
      <c r="D4999" s="5">
        <v>45333</v>
      </c>
      <c r="E4999" t="s">
        <v>8</v>
      </c>
      <c r="F4999" t="s">
        <v>33</v>
      </c>
      <c r="G4999" s="16" t="s">
        <v>5570</v>
      </c>
      <c r="H4999" s="1"/>
      <c r="J4999"/>
      <c r="AC4999" s="5" t="e">
        <f>VLOOKUP(Table1[[#This Row],[Expense Report]],#REF!,3, 0)</f>
        <v>#REF!</v>
      </c>
      <c r="AD4999" t="s">
        <v>11649</v>
      </c>
      <c r="AE4999" t="s">
        <v>11649</v>
      </c>
      <c r="AF4999" t="e">
        <f>MONTH(Table1[[#This Row],[Date Sent]])</f>
        <v>#REF!</v>
      </c>
      <c r="AG4999" t="e">
        <f>YEAR(Table1[[#This Row],[Date Sent]])</f>
        <v>#REF!</v>
      </c>
      <c r="AH4999"/>
    </row>
    <row r="5000" spans="1:34" x14ac:dyDescent="0.2">
      <c r="A5000" t="s">
        <v>5567</v>
      </c>
      <c r="B5000" t="s">
        <v>5568</v>
      </c>
      <c r="C5000" s="1">
        <v>41.25</v>
      </c>
      <c r="D5000" s="5">
        <v>45345</v>
      </c>
      <c r="E5000" t="s">
        <v>20</v>
      </c>
      <c r="F5000" t="s">
        <v>39</v>
      </c>
      <c r="G5000" s="16" t="s">
        <v>5571</v>
      </c>
      <c r="H5000" s="1"/>
      <c r="J5000"/>
      <c r="AC5000" s="5" t="e">
        <f>VLOOKUP(Table1[[#This Row],[Expense Report]],#REF!,3, 0)</f>
        <v>#REF!</v>
      </c>
      <c r="AD5000" t="s">
        <v>11649</v>
      </c>
      <c r="AE5000" t="s">
        <v>11649</v>
      </c>
      <c r="AF5000" t="e">
        <f>MONTH(Table1[[#This Row],[Date Sent]])</f>
        <v>#REF!</v>
      </c>
      <c r="AG5000" t="e">
        <f>YEAR(Table1[[#This Row],[Date Sent]])</f>
        <v>#REF!</v>
      </c>
      <c r="AH5000"/>
    </row>
    <row r="5001" spans="1:34" x14ac:dyDescent="0.2">
      <c r="A5001" t="s">
        <v>5567</v>
      </c>
      <c r="B5001" t="s">
        <v>5568</v>
      </c>
      <c r="C5001" s="1">
        <v>201.35</v>
      </c>
      <c r="D5001" s="5">
        <v>45349</v>
      </c>
      <c r="E5001" t="s">
        <v>25</v>
      </c>
      <c r="F5001" t="s">
        <v>17</v>
      </c>
      <c r="G5001" s="16" t="s">
        <v>5572</v>
      </c>
      <c r="H5001" s="1"/>
      <c r="J5001"/>
      <c r="AC5001" s="5" t="e">
        <f>VLOOKUP(Table1[[#This Row],[Expense Report]],#REF!,3, 0)</f>
        <v>#REF!</v>
      </c>
      <c r="AD5001" t="s">
        <v>11649</v>
      </c>
      <c r="AE5001" t="s">
        <v>11649</v>
      </c>
      <c r="AF5001" t="e">
        <f>MONTH(Table1[[#This Row],[Date Sent]])</f>
        <v>#REF!</v>
      </c>
      <c r="AG5001" t="e">
        <f>YEAR(Table1[[#This Row],[Date Sent]])</f>
        <v>#REF!</v>
      </c>
      <c r="AH5001"/>
    </row>
    <row r="5002" spans="1:34" x14ac:dyDescent="0.2">
      <c r="A5002" t="s">
        <v>5567</v>
      </c>
      <c r="B5002" t="s">
        <v>5568</v>
      </c>
      <c r="C5002" s="1">
        <v>64.5</v>
      </c>
      <c r="D5002" s="5">
        <v>45353</v>
      </c>
      <c r="E5002" t="s">
        <v>8</v>
      </c>
      <c r="F5002" t="s">
        <v>39</v>
      </c>
      <c r="G5002" s="16" t="s">
        <v>5573</v>
      </c>
      <c r="H5002" s="1"/>
      <c r="J5002"/>
      <c r="AC5002" s="5" t="e">
        <f>VLOOKUP(Table1[[#This Row],[Expense Report]],#REF!,3, 0)</f>
        <v>#REF!</v>
      </c>
      <c r="AD5002" t="s">
        <v>11649</v>
      </c>
      <c r="AE5002" t="s">
        <v>11649</v>
      </c>
      <c r="AF5002" t="e">
        <f>MONTH(Table1[[#This Row],[Date Sent]])</f>
        <v>#REF!</v>
      </c>
      <c r="AG5002" t="e">
        <f>YEAR(Table1[[#This Row],[Date Sent]])</f>
        <v>#REF!</v>
      </c>
      <c r="AH5002"/>
    </row>
    <row r="5003" spans="1:34" x14ac:dyDescent="0.2">
      <c r="A5003" t="s">
        <v>5567</v>
      </c>
      <c r="B5003" t="s">
        <v>5568</v>
      </c>
      <c r="C5003" s="1">
        <v>63.79</v>
      </c>
      <c r="D5003" s="5">
        <v>45357</v>
      </c>
      <c r="E5003" t="s">
        <v>21</v>
      </c>
      <c r="F5003" t="s">
        <v>33</v>
      </c>
      <c r="G5003" s="16" t="s">
        <v>2082</v>
      </c>
      <c r="H5003" s="1"/>
      <c r="J5003"/>
      <c r="AC5003" s="5" t="e">
        <f>VLOOKUP(Table1[[#This Row],[Expense Report]],#REF!,3, 0)</f>
        <v>#REF!</v>
      </c>
      <c r="AD5003" t="s">
        <v>11649</v>
      </c>
      <c r="AE5003" t="s">
        <v>11649</v>
      </c>
      <c r="AF5003" t="e">
        <f>MONTH(Table1[[#This Row],[Date Sent]])</f>
        <v>#REF!</v>
      </c>
      <c r="AG5003" t="e">
        <f>YEAR(Table1[[#This Row],[Date Sent]])</f>
        <v>#REF!</v>
      </c>
      <c r="AH5003"/>
    </row>
    <row r="5004" spans="1:34" x14ac:dyDescent="0.2">
      <c r="A5004" t="s">
        <v>5567</v>
      </c>
      <c r="B5004" t="s">
        <v>5568</v>
      </c>
      <c r="C5004" s="1">
        <v>103.95</v>
      </c>
      <c r="D5004" s="5">
        <v>45358</v>
      </c>
      <c r="E5004" t="s">
        <v>13</v>
      </c>
      <c r="F5004" t="s">
        <v>33</v>
      </c>
      <c r="G5004" s="16" t="s">
        <v>928</v>
      </c>
      <c r="H5004" s="1"/>
      <c r="J5004"/>
      <c r="AC5004" s="5" t="e">
        <f>VLOOKUP(Table1[[#This Row],[Expense Report]],#REF!,3, 0)</f>
        <v>#REF!</v>
      </c>
      <c r="AD5004" t="s">
        <v>11649</v>
      </c>
      <c r="AE5004" t="s">
        <v>11649</v>
      </c>
      <c r="AF5004" t="e">
        <f>MONTH(Table1[[#This Row],[Date Sent]])</f>
        <v>#REF!</v>
      </c>
      <c r="AG5004" t="e">
        <f>YEAR(Table1[[#This Row],[Date Sent]])</f>
        <v>#REF!</v>
      </c>
      <c r="AH5004"/>
    </row>
    <row r="5005" spans="1:34" x14ac:dyDescent="0.2">
      <c r="A5005" t="s">
        <v>5567</v>
      </c>
      <c r="B5005" t="s">
        <v>5568</v>
      </c>
      <c r="C5005" s="1">
        <v>367.7</v>
      </c>
      <c r="D5005" s="5">
        <v>45361</v>
      </c>
      <c r="E5005" t="s">
        <v>10</v>
      </c>
      <c r="F5005" t="s">
        <v>25</v>
      </c>
      <c r="G5005" s="16" t="s">
        <v>5574</v>
      </c>
      <c r="H5005" s="1"/>
      <c r="J5005"/>
      <c r="AC5005" s="5" t="e">
        <f>VLOOKUP(Table1[[#This Row],[Expense Report]],#REF!,3, 0)</f>
        <v>#REF!</v>
      </c>
      <c r="AD5005" t="s">
        <v>11649</v>
      </c>
      <c r="AE5005" t="s">
        <v>11649</v>
      </c>
      <c r="AF5005" t="e">
        <f>MONTH(Table1[[#This Row],[Date Sent]])</f>
        <v>#REF!</v>
      </c>
      <c r="AG5005" t="e">
        <f>YEAR(Table1[[#This Row],[Date Sent]])</f>
        <v>#REF!</v>
      </c>
      <c r="AH5005"/>
    </row>
    <row r="5006" spans="1:34" x14ac:dyDescent="0.2">
      <c r="A5006" t="s">
        <v>5567</v>
      </c>
      <c r="B5006" t="s">
        <v>5575</v>
      </c>
      <c r="C5006" s="1">
        <v>101.83</v>
      </c>
      <c r="D5006" s="5">
        <v>45286</v>
      </c>
      <c r="E5006" t="s">
        <v>21</v>
      </c>
      <c r="F5006" t="s">
        <v>33</v>
      </c>
      <c r="G5006" s="16" t="s">
        <v>2055</v>
      </c>
      <c r="H5006" s="1"/>
      <c r="J5006"/>
      <c r="AC5006" s="5" t="e">
        <f>VLOOKUP(Table1[[#This Row],[Expense Report]],#REF!,3, 0)</f>
        <v>#REF!</v>
      </c>
      <c r="AD5006" t="s">
        <v>11649</v>
      </c>
      <c r="AE5006" t="s">
        <v>11649</v>
      </c>
      <c r="AF5006" t="e">
        <f>MONTH(Table1[[#This Row],[Date Sent]])</f>
        <v>#REF!</v>
      </c>
      <c r="AG5006" t="e">
        <f>YEAR(Table1[[#This Row],[Date Sent]])</f>
        <v>#REF!</v>
      </c>
      <c r="AH5006"/>
    </row>
    <row r="5007" spans="1:34" x14ac:dyDescent="0.2">
      <c r="A5007" t="s">
        <v>5567</v>
      </c>
      <c r="B5007" t="s">
        <v>5575</v>
      </c>
      <c r="C5007" s="1">
        <v>38.97</v>
      </c>
      <c r="D5007" s="5">
        <v>45287</v>
      </c>
      <c r="E5007" t="s">
        <v>13</v>
      </c>
      <c r="F5007" t="s">
        <v>33</v>
      </c>
      <c r="G5007" s="16" t="s">
        <v>5576</v>
      </c>
      <c r="H5007" s="1"/>
      <c r="J5007"/>
      <c r="AC5007" s="5" t="e">
        <f>VLOOKUP(Table1[[#This Row],[Expense Report]],#REF!,3, 0)</f>
        <v>#REF!</v>
      </c>
      <c r="AD5007" t="s">
        <v>11649</v>
      </c>
      <c r="AE5007" t="s">
        <v>11649</v>
      </c>
      <c r="AF5007" t="e">
        <f>MONTH(Table1[[#This Row],[Date Sent]])</f>
        <v>#REF!</v>
      </c>
      <c r="AG5007" t="e">
        <f>YEAR(Table1[[#This Row],[Date Sent]])</f>
        <v>#REF!</v>
      </c>
      <c r="AH5007"/>
    </row>
    <row r="5008" spans="1:34" x14ac:dyDescent="0.2">
      <c r="A5008" t="s">
        <v>5567</v>
      </c>
      <c r="B5008" t="s">
        <v>5575</v>
      </c>
      <c r="C5008" s="1">
        <v>317.51</v>
      </c>
      <c r="D5008" s="5">
        <v>45289</v>
      </c>
      <c r="E5008" t="s">
        <v>8</v>
      </c>
      <c r="F5008" t="s">
        <v>17</v>
      </c>
      <c r="G5008" s="16" t="s">
        <v>5577</v>
      </c>
      <c r="H5008" s="1"/>
      <c r="J5008"/>
      <c r="AC5008" s="5" t="e">
        <f>VLOOKUP(Table1[[#This Row],[Expense Report]],#REF!,3, 0)</f>
        <v>#REF!</v>
      </c>
      <c r="AD5008" t="s">
        <v>11649</v>
      </c>
      <c r="AE5008" t="s">
        <v>11649</v>
      </c>
      <c r="AF5008" t="e">
        <f>MONTH(Table1[[#This Row],[Date Sent]])</f>
        <v>#REF!</v>
      </c>
      <c r="AG5008" t="e">
        <f>YEAR(Table1[[#This Row],[Date Sent]])</f>
        <v>#REF!</v>
      </c>
      <c r="AH5008"/>
    </row>
    <row r="5009" spans="1:34" x14ac:dyDescent="0.2">
      <c r="A5009" t="s">
        <v>5567</v>
      </c>
      <c r="B5009" t="s">
        <v>5575</v>
      </c>
      <c r="C5009" s="1">
        <v>72.19</v>
      </c>
      <c r="D5009" s="5">
        <v>45301</v>
      </c>
      <c r="E5009" t="s">
        <v>21</v>
      </c>
      <c r="F5009" t="s">
        <v>15</v>
      </c>
      <c r="G5009" s="16" t="s">
        <v>1175</v>
      </c>
      <c r="H5009" s="1"/>
      <c r="J5009"/>
      <c r="AC5009" s="5" t="e">
        <f>VLOOKUP(Table1[[#This Row],[Expense Report]],#REF!,3, 0)</f>
        <v>#REF!</v>
      </c>
      <c r="AD5009" t="s">
        <v>11649</v>
      </c>
      <c r="AE5009" t="s">
        <v>11649</v>
      </c>
      <c r="AF5009" t="e">
        <f>MONTH(Table1[[#This Row],[Date Sent]])</f>
        <v>#REF!</v>
      </c>
      <c r="AG5009" t="e">
        <f>YEAR(Table1[[#This Row],[Date Sent]])</f>
        <v>#REF!</v>
      </c>
      <c r="AH5009"/>
    </row>
    <row r="5010" spans="1:34" x14ac:dyDescent="0.2">
      <c r="A5010" t="s">
        <v>436</v>
      </c>
      <c r="B5010" t="s">
        <v>5578</v>
      </c>
      <c r="C5010" s="1">
        <v>89.21</v>
      </c>
      <c r="D5010" s="5">
        <v>45349</v>
      </c>
      <c r="E5010" t="s">
        <v>13</v>
      </c>
      <c r="F5010" t="s">
        <v>33</v>
      </c>
      <c r="G5010" s="16" t="s">
        <v>5579</v>
      </c>
      <c r="H5010" s="1"/>
      <c r="J5010"/>
      <c r="AC5010" s="5" t="e">
        <f>VLOOKUP(Table1[[#This Row],[Expense Report]],#REF!,3, 0)</f>
        <v>#REF!</v>
      </c>
      <c r="AD5010" t="s">
        <v>14632</v>
      </c>
      <c r="AE5010" t="s">
        <v>266</v>
      </c>
      <c r="AF5010" t="e">
        <f>MONTH(Table1[[#This Row],[Date Sent]])</f>
        <v>#REF!</v>
      </c>
      <c r="AG5010" t="e">
        <f>YEAR(Table1[[#This Row],[Date Sent]])</f>
        <v>#REF!</v>
      </c>
      <c r="AH5010"/>
    </row>
    <row r="5011" spans="1:34" x14ac:dyDescent="0.2">
      <c r="A5011" t="s">
        <v>436</v>
      </c>
      <c r="B5011" t="s">
        <v>5578</v>
      </c>
      <c r="C5011" s="1">
        <v>374.54</v>
      </c>
      <c r="D5011" s="5">
        <v>45349</v>
      </c>
      <c r="E5011" t="s">
        <v>27</v>
      </c>
      <c r="F5011" t="s">
        <v>35</v>
      </c>
      <c r="G5011" s="16" t="s">
        <v>5580</v>
      </c>
      <c r="H5011" s="1"/>
      <c r="J5011"/>
      <c r="AC5011" s="5" t="e">
        <f>VLOOKUP(Table1[[#This Row],[Expense Report]],#REF!,3, 0)</f>
        <v>#REF!</v>
      </c>
      <c r="AD5011" t="s">
        <v>14632</v>
      </c>
      <c r="AE5011" t="s">
        <v>266</v>
      </c>
      <c r="AF5011" t="e">
        <f>MONTH(Table1[[#This Row],[Date Sent]])</f>
        <v>#REF!</v>
      </c>
      <c r="AG5011" t="e">
        <f>YEAR(Table1[[#This Row],[Date Sent]])</f>
        <v>#REF!</v>
      </c>
      <c r="AH5011"/>
    </row>
    <row r="5012" spans="1:34" x14ac:dyDescent="0.2">
      <c r="A5012" t="s">
        <v>436</v>
      </c>
      <c r="B5012" t="s">
        <v>5578</v>
      </c>
      <c r="C5012" s="1">
        <v>1294.19</v>
      </c>
      <c r="D5012" s="5">
        <v>45350</v>
      </c>
      <c r="E5012" t="s">
        <v>44</v>
      </c>
      <c r="F5012" t="s">
        <v>33</v>
      </c>
      <c r="G5012" s="16" t="s">
        <v>5581</v>
      </c>
      <c r="H5012" s="1"/>
      <c r="J5012"/>
      <c r="AC5012" s="5" t="e">
        <f>VLOOKUP(Table1[[#This Row],[Expense Report]],#REF!,3, 0)</f>
        <v>#REF!</v>
      </c>
      <c r="AD5012" t="s">
        <v>14632</v>
      </c>
      <c r="AE5012" t="s">
        <v>266</v>
      </c>
      <c r="AF5012" t="e">
        <f>MONTH(Table1[[#This Row],[Date Sent]])</f>
        <v>#REF!</v>
      </c>
      <c r="AG5012" t="e">
        <f>YEAR(Table1[[#This Row],[Date Sent]])</f>
        <v>#REF!</v>
      </c>
      <c r="AH5012"/>
    </row>
    <row r="5013" spans="1:34" x14ac:dyDescent="0.2">
      <c r="A5013" t="s">
        <v>436</v>
      </c>
      <c r="B5013" t="s">
        <v>5578</v>
      </c>
      <c r="C5013" s="1">
        <v>61.7</v>
      </c>
      <c r="D5013" s="5">
        <v>45359</v>
      </c>
      <c r="E5013" t="s">
        <v>27</v>
      </c>
      <c r="F5013" t="s">
        <v>39</v>
      </c>
      <c r="G5013" s="16" t="s">
        <v>5582</v>
      </c>
      <c r="H5013" s="1"/>
      <c r="J5013"/>
      <c r="AC5013" s="5" t="e">
        <f>VLOOKUP(Table1[[#This Row],[Expense Report]],#REF!,3, 0)</f>
        <v>#REF!</v>
      </c>
      <c r="AD5013" t="s">
        <v>14632</v>
      </c>
      <c r="AE5013" t="s">
        <v>266</v>
      </c>
      <c r="AF5013" t="e">
        <f>MONTH(Table1[[#This Row],[Date Sent]])</f>
        <v>#REF!</v>
      </c>
      <c r="AG5013" t="e">
        <f>YEAR(Table1[[#This Row],[Date Sent]])</f>
        <v>#REF!</v>
      </c>
      <c r="AH5013"/>
    </row>
    <row r="5014" spans="1:34" x14ac:dyDescent="0.2">
      <c r="A5014" t="s">
        <v>160</v>
      </c>
      <c r="B5014" t="s">
        <v>5583</v>
      </c>
      <c r="C5014" s="1">
        <v>11.88</v>
      </c>
      <c r="D5014" s="5">
        <v>45335</v>
      </c>
      <c r="E5014" t="s">
        <v>23</v>
      </c>
      <c r="F5014" t="s">
        <v>33</v>
      </c>
      <c r="G5014" s="16" t="s">
        <v>5584</v>
      </c>
      <c r="H5014" s="1"/>
      <c r="J5014"/>
      <c r="AC5014" s="5" t="e">
        <f>VLOOKUP(Table1[[#This Row],[Expense Report]],#REF!,3, 0)</f>
        <v>#REF!</v>
      </c>
      <c r="AD5014" t="s">
        <v>13542</v>
      </c>
      <c r="AE5014" t="s">
        <v>6845</v>
      </c>
      <c r="AF5014" t="e">
        <f>MONTH(Table1[[#This Row],[Date Sent]])</f>
        <v>#REF!</v>
      </c>
      <c r="AG5014" t="e">
        <f>YEAR(Table1[[#This Row],[Date Sent]])</f>
        <v>#REF!</v>
      </c>
      <c r="AH5014"/>
    </row>
    <row r="5015" spans="1:34" x14ac:dyDescent="0.2">
      <c r="A5015" t="s">
        <v>160</v>
      </c>
      <c r="B5015" t="s">
        <v>5583</v>
      </c>
      <c r="C5015" s="1">
        <v>89.62</v>
      </c>
      <c r="D5015" s="5">
        <v>45337</v>
      </c>
      <c r="E5015" t="s">
        <v>37</v>
      </c>
      <c r="F5015" t="s">
        <v>28</v>
      </c>
      <c r="G5015" s="16" t="s">
        <v>5585</v>
      </c>
      <c r="H5015" s="1"/>
      <c r="J5015"/>
      <c r="AC5015" s="5" t="e">
        <f>VLOOKUP(Table1[[#This Row],[Expense Report]],#REF!,3, 0)</f>
        <v>#REF!</v>
      </c>
      <c r="AD5015" t="s">
        <v>13542</v>
      </c>
      <c r="AE5015" t="s">
        <v>6845</v>
      </c>
      <c r="AF5015" t="e">
        <f>MONTH(Table1[[#This Row],[Date Sent]])</f>
        <v>#REF!</v>
      </c>
      <c r="AG5015" t="e">
        <f>YEAR(Table1[[#This Row],[Date Sent]])</f>
        <v>#REF!</v>
      </c>
      <c r="AH5015"/>
    </row>
    <row r="5016" spans="1:34" x14ac:dyDescent="0.2">
      <c r="A5016" t="s">
        <v>160</v>
      </c>
      <c r="B5016" t="s">
        <v>5583</v>
      </c>
      <c r="C5016" s="1">
        <v>1011.4</v>
      </c>
      <c r="D5016" s="5">
        <v>45339</v>
      </c>
      <c r="E5016" t="s">
        <v>14</v>
      </c>
      <c r="F5016" t="s">
        <v>1047</v>
      </c>
      <c r="G5016" s="16" t="s">
        <v>5586</v>
      </c>
      <c r="H5016" s="1"/>
      <c r="J5016"/>
      <c r="AC5016" s="5" t="e">
        <f>VLOOKUP(Table1[[#This Row],[Expense Report]],#REF!,3, 0)</f>
        <v>#REF!</v>
      </c>
      <c r="AD5016" t="s">
        <v>13542</v>
      </c>
      <c r="AE5016" t="s">
        <v>6845</v>
      </c>
      <c r="AF5016" t="e">
        <f>MONTH(Table1[[#This Row],[Date Sent]])</f>
        <v>#REF!</v>
      </c>
      <c r="AG5016" t="e">
        <f>YEAR(Table1[[#This Row],[Date Sent]])</f>
        <v>#REF!</v>
      </c>
      <c r="AH5016"/>
    </row>
    <row r="5017" spans="1:34" x14ac:dyDescent="0.2">
      <c r="A5017" t="s">
        <v>160</v>
      </c>
      <c r="B5017" t="s">
        <v>5583</v>
      </c>
      <c r="C5017" s="1">
        <v>122.47</v>
      </c>
      <c r="D5017" s="5">
        <v>45350</v>
      </c>
      <c r="E5017" t="s">
        <v>23</v>
      </c>
      <c r="F5017" t="s">
        <v>33</v>
      </c>
      <c r="G5017" s="16" t="s">
        <v>5587</v>
      </c>
      <c r="H5017" s="1"/>
      <c r="J5017"/>
      <c r="AC5017" s="5" t="e">
        <f>VLOOKUP(Table1[[#This Row],[Expense Report]],#REF!,3, 0)</f>
        <v>#REF!</v>
      </c>
      <c r="AD5017" t="s">
        <v>13542</v>
      </c>
      <c r="AE5017" t="s">
        <v>6845</v>
      </c>
      <c r="AF5017" t="e">
        <f>MONTH(Table1[[#This Row],[Date Sent]])</f>
        <v>#REF!</v>
      </c>
      <c r="AG5017" t="e">
        <f>YEAR(Table1[[#This Row],[Date Sent]])</f>
        <v>#REF!</v>
      </c>
      <c r="AH5017"/>
    </row>
    <row r="5018" spans="1:34" x14ac:dyDescent="0.2">
      <c r="A5018" t="s">
        <v>160</v>
      </c>
      <c r="B5018" t="s">
        <v>5583</v>
      </c>
      <c r="C5018" s="1">
        <v>87.78</v>
      </c>
      <c r="D5018" s="5">
        <v>45358</v>
      </c>
      <c r="E5018" t="s">
        <v>23</v>
      </c>
      <c r="F5018" t="s">
        <v>39</v>
      </c>
      <c r="G5018" s="16" t="s">
        <v>5588</v>
      </c>
      <c r="H5018" s="1"/>
      <c r="J5018"/>
      <c r="AC5018" s="5" t="e">
        <f>VLOOKUP(Table1[[#This Row],[Expense Report]],#REF!,3, 0)</f>
        <v>#REF!</v>
      </c>
      <c r="AD5018" t="s">
        <v>13542</v>
      </c>
      <c r="AE5018" t="s">
        <v>6845</v>
      </c>
      <c r="AF5018" t="e">
        <f>MONTH(Table1[[#This Row],[Date Sent]])</f>
        <v>#REF!</v>
      </c>
      <c r="AG5018" t="e">
        <f>YEAR(Table1[[#This Row],[Date Sent]])</f>
        <v>#REF!</v>
      </c>
      <c r="AH5018"/>
    </row>
    <row r="5019" spans="1:34" x14ac:dyDescent="0.2">
      <c r="A5019" t="s">
        <v>160</v>
      </c>
      <c r="B5019" t="s">
        <v>5583</v>
      </c>
      <c r="C5019" s="1">
        <v>72.790000000000006</v>
      </c>
      <c r="D5019" s="5">
        <v>45362</v>
      </c>
      <c r="E5019" t="s">
        <v>23</v>
      </c>
      <c r="F5019" t="s">
        <v>39</v>
      </c>
      <c r="G5019" s="16" t="s">
        <v>5589</v>
      </c>
      <c r="H5019" s="1"/>
      <c r="J5019"/>
      <c r="AC5019" s="5" t="e">
        <f>VLOOKUP(Table1[[#This Row],[Expense Report]],#REF!,3, 0)</f>
        <v>#REF!</v>
      </c>
      <c r="AD5019" t="s">
        <v>13542</v>
      </c>
      <c r="AE5019" t="s">
        <v>6845</v>
      </c>
      <c r="AF5019" t="e">
        <f>MONTH(Table1[[#This Row],[Date Sent]])</f>
        <v>#REF!</v>
      </c>
      <c r="AG5019" t="e">
        <f>YEAR(Table1[[#This Row],[Date Sent]])</f>
        <v>#REF!</v>
      </c>
      <c r="AH5019"/>
    </row>
    <row r="5020" spans="1:34" x14ac:dyDescent="0.2">
      <c r="A5020" t="s">
        <v>160</v>
      </c>
      <c r="B5020" t="s">
        <v>5583</v>
      </c>
      <c r="C5020" s="1">
        <v>19.07</v>
      </c>
      <c r="D5020" s="5">
        <v>45364</v>
      </c>
      <c r="E5020" t="s">
        <v>8</v>
      </c>
      <c r="F5020" t="s">
        <v>39</v>
      </c>
      <c r="G5020" s="16" t="s">
        <v>5590</v>
      </c>
      <c r="H5020" s="1"/>
      <c r="J5020"/>
      <c r="AC5020" s="5" t="e">
        <f>VLOOKUP(Table1[[#This Row],[Expense Report]],#REF!,3, 0)</f>
        <v>#REF!</v>
      </c>
      <c r="AD5020" t="s">
        <v>13542</v>
      </c>
      <c r="AE5020" t="s">
        <v>6845</v>
      </c>
      <c r="AF5020" t="e">
        <f>MONTH(Table1[[#This Row],[Date Sent]])</f>
        <v>#REF!</v>
      </c>
      <c r="AG5020" t="e">
        <f>YEAR(Table1[[#This Row],[Date Sent]])</f>
        <v>#REF!</v>
      </c>
      <c r="AH5020"/>
    </row>
    <row r="5021" spans="1:34" x14ac:dyDescent="0.2">
      <c r="A5021" t="s">
        <v>2051</v>
      </c>
      <c r="B5021" t="s">
        <v>5591</v>
      </c>
      <c r="C5021" s="1">
        <v>123.68</v>
      </c>
      <c r="D5021" s="5">
        <v>45350</v>
      </c>
      <c r="E5021" t="s">
        <v>13</v>
      </c>
      <c r="F5021" t="s">
        <v>33</v>
      </c>
      <c r="G5021" s="16" t="s">
        <v>1248</v>
      </c>
      <c r="H5021" s="1"/>
      <c r="J5021"/>
      <c r="AC5021" s="5" t="e">
        <f>VLOOKUP(Table1[[#This Row],[Expense Report]],#REF!,3, 0)</f>
        <v>#REF!</v>
      </c>
      <c r="AD5021" t="s">
        <v>13272</v>
      </c>
      <c r="AE5021" t="s">
        <v>294</v>
      </c>
      <c r="AF5021" t="e">
        <f>MONTH(Table1[[#This Row],[Date Sent]])</f>
        <v>#REF!</v>
      </c>
      <c r="AG5021" t="e">
        <f>YEAR(Table1[[#This Row],[Date Sent]])</f>
        <v>#REF!</v>
      </c>
      <c r="AH5021"/>
    </row>
    <row r="5022" spans="1:34" x14ac:dyDescent="0.2">
      <c r="A5022" t="s">
        <v>2051</v>
      </c>
      <c r="B5022" t="s">
        <v>5591</v>
      </c>
      <c r="C5022" s="1">
        <v>39.24</v>
      </c>
      <c r="D5022" s="5">
        <v>45350</v>
      </c>
      <c r="E5022" t="s">
        <v>13</v>
      </c>
      <c r="F5022" t="s">
        <v>39</v>
      </c>
      <c r="G5022" s="16" t="s">
        <v>2754</v>
      </c>
      <c r="H5022" s="1"/>
      <c r="J5022"/>
      <c r="AC5022" s="5" t="e">
        <f>VLOOKUP(Table1[[#This Row],[Expense Report]],#REF!,3, 0)</f>
        <v>#REF!</v>
      </c>
      <c r="AD5022" t="s">
        <v>13272</v>
      </c>
      <c r="AE5022" t="s">
        <v>294</v>
      </c>
      <c r="AF5022" t="e">
        <f>MONTH(Table1[[#This Row],[Date Sent]])</f>
        <v>#REF!</v>
      </c>
      <c r="AG5022" t="e">
        <f>YEAR(Table1[[#This Row],[Date Sent]])</f>
        <v>#REF!</v>
      </c>
      <c r="AH5022"/>
    </row>
    <row r="5023" spans="1:34" x14ac:dyDescent="0.2">
      <c r="A5023" t="s">
        <v>2051</v>
      </c>
      <c r="B5023" t="s">
        <v>5591</v>
      </c>
      <c r="C5023" s="1">
        <v>47.77</v>
      </c>
      <c r="D5023" s="5">
        <v>45357</v>
      </c>
      <c r="E5023" t="s">
        <v>15</v>
      </c>
      <c r="F5023" t="s">
        <v>21</v>
      </c>
      <c r="G5023" s="16" t="s">
        <v>1722</v>
      </c>
      <c r="H5023" s="1"/>
      <c r="J5023"/>
      <c r="AC5023" s="5" t="e">
        <f>VLOOKUP(Table1[[#This Row],[Expense Report]],#REF!,3, 0)</f>
        <v>#REF!</v>
      </c>
      <c r="AD5023" t="s">
        <v>13272</v>
      </c>
      <c r="AE5023" t="s">
        <v>294</v>
      </c>
      <c r="AF5023" t="e">
        <f>MONTH(Table1[[#This Row],[Date Sent]])</f>
        <v>#REF!</v>
      </c>
      <c r="AG5023" t="e">
        <f>YEAR(Table1[[#This Row],[Date Sent]])</f>
        <v>#REF!</v>
      </c>
      <c r="AH5023"/>
    </row>
    <row r="5024" spans="1:34" x14ac:dyDescent="0.2">
      <c r="A5024" t="s">
        <v>2051</v>
      </c>
      <c r="B5024" t="s">
        <v>5591</v>
      </c>
      <c r="C5024" s="1">
        <v>27.56</v>
      </c>
      <c r="D5024" s="5">
        <v>45358</v>
      </c>
      <c r="E5024" t="s">
        <v>15</v>
      </c>
      <c r="F5024" t="s">
        <v>18</v>
      </c>
      <c r="G5024" s="16" t="s">
        <v>978</v>
      </c>
      <c r="H5024" s="1"/>
      <c r="J5024"/>
      <c r="AC5024" s="5" t="e">
        <f>VLOOKUP(Table1[[#This Row],[Expense Report]],#REF!,3, 0)</f>
        <v>#REF!</v>
      </c>
      <c r="AD5024" t="s">
        <v>13272</v>
      </c>
      <c r="AE5024" t="s">
        <v>294</v>
      </c>
      <c r="AF5024" t="e">
        <f>MONTH(Table1[[#This Row],[Date Sent]])</f>
        <v>#REF!</v>
      </c>
      <c r="AG5024" t="e">
        <f>YEAR(Table1[[#This Row],[Date Sent]])</f>
        <v>#REF!</v>
      </c>
      <c r="AH5024"/>
    </row>
    <row r="5025" spans="1:34" x14ac:dyDescent="0.2">
      <c r="A5025" t="s">
        <v>2434</v>
      </c>
      <c r="B5025" t="s">
        <v>5592</v>
      </c>
      <c r="C5025" s="1">
        <v>812.3</v>
      </c>
      <c r="D5025" s="5">
        <v>45348</v>
      </c>
      <c r="E5025" t="s">
        <v>20</v>
      </c>
      <c r="F5025" t="s">
        <v>39</v>
      </c>
      <c r="G5025" s="16" t="s">
        <v>5593</v>
      </c>
      <c r="H5025" s="1"/>
      <c r="J5025"/>
      <c r="AC5025" s="5" t="e">
        <f>VLOOKUP(Table1[[#This Row],[Expense Report]],#REF!,3, 0)</f>
        <v>#REF!</v>
      </c>
      <c r="AD5025" t="s">
        <v>14630</v>
      </c>
      <c r="AE5025" t="s">
        <v>73</v>
      </c>
      <c r="AF5025" t="e">
        <f>MONTH(Table1[[#This Row],[Date Sent]])</f>
        <v>#REF!</v>
      </c>
      <c r="AG5025" t="e">
        <f>YEAR(Table1[[#This Row],[Date Sent]])</f>
        <v>#REF!</v>
      </c>
      <c r="AH5025"/>
    </row>
    <row r="5026" spans="1:34" x14ac:dyDescent="0.2">
      <c r="A5026" t="s">
        <v>2434</v>
      </c>
      <c r="B5026" t="s">
        <v>5592</v>
      </c>
      <c r="C5026" s="1">
        <v>-731.07</v>
      </c>
      <c r="D5026" s="5">
        <v>45350</v>
      </c>
      <c r="E5026" t="s">
        <v>20</v>
      </c>
      <c r="F5026" t="s">
        <v>39</v>
      </c>
      <c r="G5026" s="16" t="s">
        <v>5594</v>
      </c>
      <c r="H5026" s="1"/>
      <c r="J5026"/>
      <c r="AC5026" s="5" t="e">
        <f>VLOOKUP(Table1[[#This Row],[Expense Report]],#REF!,3, 0)</f>
        <v>#REF!</v>
      </c>
      <c r="AD5026" t="s">
        <v>14630</v>
      </c>
      <c r="AE5026" t="s">
        <v>73</v>
      </c>
      <c r="AF5026" t="e">
        <f>MONTH(Table1[[#This Row],[Date Sent]])</f>
        <v>#REF!</v>
      </c>
      <c r="AG5026" t="e">
        <f>YEAR(Table1[[#This Row],[Date Sent]])</f>
        <v>#REF!</v>
      </c>
      <c r="AH5026"/>
    </row>
    <row r="5027" spans="1:34" x14ac:dyDescent="0.2">
      <c r="A5027" t="s">
        <v>2434</v>
      </c>
      <c r="B5027" t="s">
        <v>5592</v>
      </c>
      <c r="C5027" s="1">
        <v>122.29</v>
      </c>
      <c r="D5027" s="5">
        <v>45358</v>
      </c>
      <c r="E5027" t="s">
        <v>21</v>
      </c>
      <c r="F5027" t="s">
        <v>33</v>
      </c>
      <c r="G5027" s="16" t="s">
        <v>5595</v>
      </c>
      <c r="H5027" s="1"/>
      <c r="J5027"/>
      <c r="AC5027" s="5" t="e">
        <f>VLOOKUP(Table1[[#This Row],[Expense Report]],#REF!,3, 0)</f>
        <v>#REF!</v>
      </c>
      <c r="AD5027" t="s">
        <v>14630</v>
      </c>
      <c r="AE5027" t="s">
        <v>73</v>
      </c>
      <c r="AF5027" t="e">
        <f>MONTH(Table1[[#This Row],[Date Sent]])</f>
        <v>#REF!</v>
      </c>
      <c r="AG5027" t="e">
        <f>YEAR(Table1[[#This Row],[Date Sent]])</f>
        <v>#REF!</v>
      </c>
      <c r="AH5027"/>
    </row>
    <row r="5028" spans="1:34" x14ac:dyDescent="0.2">
      <c r="A5028" t="s">
        <v>2434</v>
      </c>
      <c r="B5028" t="s">
        <v>5592</v>
      </c>
      <c r="C5028" s="1">
        <v>4.47</v>
      </c>
      <c r="D5028" s="5">
        <v>45359</v>
      </c>
      <c r="E5028" t="s">
        <v>20</v>
      </c>
      <c r="F5028" t="s">
        <v>39</v>
      </c>
      <c r="G5028" s="16" t="s">
        <v>5596</v>
      </c>
      <c r="H5028" s="1"/>
      <c r="J5028"/>
      <c r="AC5028" s="5" t="e">
        <f>VLOOKUP(Table1[[#This Row],[Expense Report]],#REF!,3, 0)</f>
        <v>#REF!</v>
      </c>
      <c r="AD5028" t="s">
        <v>14630</v>
      </c>
      <c r="AE5028" t="s">
        <v>73</v>
      </c>
      <c r="AF5028" t="e">
        <f>MONTH(Table1[[#This Row],[Date Sent]])</f>
        <v>#REF!</v>
      </c>
      <c r="AG5028" t="e">
        <f>YEAR(Table1[[#This Row],[Date Sent]])</f>
        <v>#REF!</v>
      </c>
      <c r="AH5028"/>
    </row>
    <row r="5029" spans="1:34" x14ac:dyDescent="0.2">
      <c r="A5029" t="s">
        <v>2658</v>
      </c>
      <c r="B5029" t="s">
        <v>5597</v>
      </c>
      <c r="C5029" s="1">
        <v>79.78</v>
      </c>
      <c r="D5029" s="5">
        <v>45349</v>
      </c>
      <c r="E5029" t="s">
        <v>21</v>
      </c>
      <c r="F5029" t="s">
        <v>33</v>
      </c>
      <c r="G5029" s="16" t="s">
        <v>5598</v>
      </c>
      <c r="H5029" s="1"/>
      <c r="J5029"/>
      <c r="AC5029" s="5" t="e">
        <f>VLOOKUP(Table1[[#This Row],[Expense Report]],#REF!,3, 0)</f>
        <v>#REF!</v>
      </c>
      <c r="AD5029" t="s">
        <v>13348</v>
      </c>
      <c r="AE5029" t="s">
        <v>174</v>
      </c>
      <c r="AF5029" t="e">
        <f>MONTH(Table1[[#This Row],[Date Sent]])</f>
        <v>#REF!</v>
      </c>
      <c r="AG5029" t="e">
        <f>YEAR(Table1[[#This Row],[Date Sent]])</f>
        <v>#REF!</v>
      </c>
      <c r="AH5029"/>
    </row>
    <row r="5030" spans="1:34" x14ac:dyDescent="0.2">
      <c r="A5030" t="s">
        <v>2658</v>
      </c>
      <c r="B5030" t="s">
        <v>5597</v>
      </c>
      <c r="C5030" s="1">
        <v>23.8</v>
      </c>
      <c r="D5030" s="5">
        <v>45363</v>
      </c>
      <c r="E5030" t="s">
        <v>33</v>
      </c>
      <c r="F5030" t="s">
        <v>17</v>
      </c>
      <c r="G5030" s="16" t="s">
        <v>4415</v>
      </c>
      <c r="H5030" s="1"/>
      <c r="J5030"/>
      <c r="AC5030" s="5" t="e">
        <f>VLOOKUP(Table1[[#This Row],[Expense Report]],#REF!,3, 0)</f>
        <v>#REF!</v>
      </c>
      <c r="AD5030" t="s">
        <v>13348</v>
      </c>
      <c r="AE5030" t="s">
        <v>174</v>
      </c>
      <c r="AF5030" t="e">
        <f>MONTH(Table1[[#This Row],[Date Sent]])</f>
        <v>#REF!</v>
      </c>
      <c r="AG5030" t="e">
        <f>YEAR(Table1[[#This Row],[Date Sent]])</f>
        <v>#REF!</v>
      </c>
      <c r="AH5030"/>
    </row>
    <row r="5031" spans="1:34" x14ac:dyDescent="0.2">
      <c r="A5031" t="s">
        <v>2658</v>
      </c>
      <c r="B5031" t="s">
        <v>5597</v>
      </c>
      <c r="C5031" s="1">
        <v>8.66</v>
      </c>
      <c r="D5031" s="5">
        <v>45364</v>
      </c>
      <c r="E5031" t="s">
        <v>33</v>
      </c>
      <c r="F5031" t="s">
        <v>17</v>
      </c>
      <c r="G5031" s="16" t="s">
        <v>5599</v>
      </c>
      <c r="H5031" s="1"/>
      <c r="J5031"/>
      <c r="AC5031" s="5" t="e">
        <f>VLOOKUP(Table1[[#This Row],[Expense Report]],#REF!,3, 0)</f>
        <v>#REF!</v>
      </c>
      <c r="AD5031" t="s">
        <v>13348</v>
      </c>
      <c r="AE5031" t="s">
        <v>174</v>
      </c>
      <c r="AF5031" t="e">
        <f>MONTH(Table1[[#This Row],[Date Sent]])</f>
        <v>#REF!</v>
      </c>
      <c r="AG5031" t="e">
        <f>YEAR(Table1[[#This Row],[Date Sent]])</f>
        <v>#REF!</v>
      </c>
      <c r="AH5031"/>
    </row>
    <row r="5032" spans="1:34" x14ac:dyDescent="0.2">
      <c r="A5032" t="s">
        <v>2658</v>
      </c>
      <c r="B5032" t="s">
        <v>5597</v>
      </c>
      <c r="C5032" s="1">
        <v>113.12</v>
      </c>
      <c r="D5032" s="5">
        <v>45364</v>
      </c>
      <c r="E5032" t="s">
        <v>21</v>
      </c>
      <c r="F5032" t="s">
        <v>33</v>
      </c>
      <c r="G5032" s="16" t="s">
        <v>5600</v>
      </c>
      <c r="H5032" s="1"/>
      <c r="J5032"/>
      <c r="AC5032" s="5" t="e">
        <f>VLOOKUP(Table1[[#This Row],[Expense Report]],#REF!,3, 0)</f>
        <v>#REF!</v>
      </c>
      <c r="AD5032" t="s">
        <v>13348</v>
      </c>
      <c r="AE5032" t="s">
        <v>174</v>
      </c>
      <c r="AF5032" t="e">
        <f>MONTH(Table1[[#This Row],[Date Sent]])</f>
        <v>#REF!</v>
      </c>
      <c r="AG5032" t="e">
        <f>YEAR(Table1[[#This Row],[Date Sent]])</f>
        <v>#REF!</v>
      </c>
      <c r="AH5032"/>
    </row>
    <row r="5033" spans="1:34" x14ac:dyDescent="0.2">
      <c r="A5033" t="s">
        <v>484</v>
      </c>
      <c r="B5033" t="s">
        <v>5601</v>
      </c>
      <c r="C5033" s="1">
        <v>295.2</v>
      </c>
      <c r="D5033" s="5">
        <v>45349</v>
      </c>
      <c r="E5033" t="s">
        <v>21</v>
      </c>
      <c r="F5033" t="s">
        <v>33</v>
      </c>
      <c r="G5033" s="16" t="s">
        <v>5602</v>
      </c>
      <c r="H5033" s="1"/>
      <c r="J5033"/>
      <c r="AC5033" s="5" t="e">
        <f>VLOOKUP(Table1[[#This Row],[Expense Report]],#REF!,3, 0)</f>
        <v>#REF!</v>
      </c>
      <c r="AD5033" t="s">
        <v>13780</v>
      </c>
      <c r="AE5033" t="s">
        <v>174</v>
      </c>
      <c r="AF5033" t="e">
        <f>MONTH(Table1[[#This Row],[Date Sent]])</f>
        <v>#REF!</v>
      </c>
      <c r="AG5033" t="e">
        <f>YEAR(Table1[[#This Row],[Date Sent]])</f>
        <v>#REF!</v>
      </c>
      <c r="AH5033"/>
    </row>
    <row r="5034" spans="1:34" x14ac:dyDescent="0.2">
      <c r="A5034" t="s">
        <v>484</v>
      </c>
      <c r="B5034" t="s">
        <v>5601</v>
      </c>
      <c r="C5034" s="1">
        <v>14.59</v>
      </c>
      <c r="D5034" s="5">
        <v>45350</v>
      </c>
      <c r="E5034" t="s">
        <v>8</v>
      </c>
      <c r="F5034" t="s">
        <v>39</v>
      </c>
      <c r="G5034" s="16" t="s">
        <v>5603</v>
      </c>
      <c r="H5034" s="1"/>
      <c r="J5034"/>
      <c r="AC5034" s="5" t="e">
        <f>VLOOKUP(Table1[[#This Row],[Expense Report]],#REF!,3, 0)</f>
        <v>#REF!</v>
      </c>
      <c r="AD5034" t="s">
        <v>13780</v>
      </c>
      <c r="AE5034" t="s">
        <v>174</v>
      </c>
      <c r="AF5034" t="e">
        <f>MONTH(Table1[[#This Row],[Date Sent]])</f>
        <v>#REF!</v>
      </c>
      <c r="AG5034" t="e">
        <f>YEAR(Table1[[#This Row],[Date Sent]])</f>
        <v>#REF!</v>
      </c>
      <c r="AH5034"/>
    </row>
    <row r="5035" spans="1:34" x14ac:dyDescent="0.2">
      <c r="A5035" t="s">
        <v>484</v>
      </c>
      <c r="B5035" t="s">
        <v>5601</v>
      </c>
      <c r="C5035" s="1">
        <v>57.1</v>
      </c>
      <c r="D5035" s="5">
        <v>45356</v>
      </c>
      <c r="E5035" t="s">
        <v>21</v>
      </c>
      <c r="F5035" t="s">
        <v>15</v>
      </c>
      <c r="G5035" s="16" t="s">
        <v>2592</v>
      </c>
      <c r="H5035" s="1"/>
      <c r="J5035"/>
      <c r="AC5035" s="5" t="e">
        <f>VLOOKUP(Table1[[#This Row],[Expense Report]],#REF!,3, 0)</f>
        <v>#REF!</v>
      </c>
      <c r="AD5035" t="s">
        <v>13780</v>
      </c>
      <c r="AE5035" t="s">
        <v>174</v>
      </c>
      <c r="AF5035" t="e">
        <f>MONTH(Table1[[#This Row],[Date Sent]])</f>
        <v>#REF!</v>
      </c>
      <c r="AG5035" t="e">
        <f>YEAR(Table1[[#This Row],[Date Sent]])</f>
        <v>#REF!</v>
      </c>
      <c r="AH5035"/>
    </row>
    <row r="5036" spans="1:34" x14ac:dyDescent="0.2">
      <c r="A5036" t="s">
        <v>484</v>
      </c>
      <c r="B5036" t="s">
        <v>5601</v>
      </c>
      <c r="C5036" s="1">
        <v>17.05</v>
      </c>
      <c r="D5036" s="5">
        <v>45360</v>
      </c>
      <c r="E5036" t="s">
        <v>21</v>
      </c>
      <c r="F5036" t="s">
        <v>39</v>
      </c>
      <c r="G5036" s="16" t="s">
        <v>5604</v>
      </c>
      <c r="H5036" s="1"/>
      <c r="J5036"/>
      <c r="AC5036" s="5" t="e">
        <f>VLOOKUP(Table1[[#This Row],[Expense Report]],#REF!,3, 0)</f>
        <v>#REF!</v>
      </c>
      <c r="AD5036" t="s">
        <v>13780</v>
      </c>
      <c r="AE5036" t="s">
        <v>174</v>
      </c>
      <c r="AF5036" t="e">
        <f>MONTH(Table1[[#This Row],[Date Sent]])</f>
        <v>#REF!</v>
      </c>
      <c r="AG5036" t="e">
        <f>YEAR(Table1[[#This Row],[Date Sent]])</f>
        <v>#REF!</v>
      </c>
      <c r="AH5036"/>
    </row>
    <row r="5037" spans="1:34" x14ac:dyDescent="0.2">
      <c r="A5037" t="s">
        <v>484</v>
      </c>
      <c r="B5037" t="s">
        <v>5601</v>
      </c>
      <c r="C5037" s="1">
        <v>124.48</v>
      </c>
      <c r="D5037" s="5">
        <v>45364</v>
      </c>
      <c r="E5037" t="s">
        <v>21</v>
      </c>
      <c r="F5037" t="s">
        <v>33</v>
      </c>
      <c r="G5037" s="16" t="s">
        <v>5605</v>
      </c>
      <c r="H5037" s="1"/>
      <c r="J5037"/>
      <c r="AC5037" s="5" t="e">
        <f>VLOOKUP(Table1[[#This Row],[Expense Report]],#REF!,3, 0)</f>
        <v>#REF!</v>
      </c>
      <c r="AD5037" t="s">
        <v>13780</v>
      </c>
      <c r="AE5037" t="s">
        <v>174</v>
      </c>
      <c r="AF5037" t="e">
        <f>MONTH(Table1[[#This Row],[Date Sent]])</f>
        <v>#REF!</v>
      </c>
      <c r="AG5037" t="e">
        <f>YEAR(Table1[[#This Row],[Date Sent]])</f>
        <v>#REF!</v>
      </c>
      <c r="AH5037"/>
    </row>
    <row r="5038" spans="1:34" x14ac:dyDescent="0.2">
      <c r="A5038" t="s">
        <v>484</v>
      </c>
      <c r="B5038" t="s">
        <v>5601</v>
      </c>
      <c r="C5038" s="1">
        <v>66</v>
      </c>
      <c r="D5038" s="5">
        <v>45364</v>
      </c>
      <c r="E5038" t="s">
        <v>21</v>
      </c>
      <c r="F5038" t="s">
        <v>33</v>
      </c>
      <c r="G5038" s="16" t="s">
        <v>2852</v>
      </c>
      <c r="H5038" s="1"/>
      <c r="J5038"/>
      <c r="AC5038" s="5" t="e">
        <f>VLOOKUP(Table1[[#This Row],[Expense Report]],#REF!,3, 0)</f>
        <v>#REF!</v>
      </c>
      <c r="AD5038" t="s">
        <v>13780</v>
      </c>
      <c r="AE5038" t="s">
        <v>174</v>
      </c>
      <c r="AF5038" t="e">
        <f>MONTH(Table1[[#This Row],[Date Sent]])</f>
        <v>#REF!</v>
      </c>
      <c r="AG5038" t="e">
        <f>YEAR(Table1[[#This Row],[Date Sent]])</f>
        <v>#REF!</v>
      </c>
      <c r="AH5038"/>
    </row>
    <row r="5039" spans="1:34" x14ac:dyDescent="0.2">
      <c r="A5039" t="s">
        <v>484</v>
      </c>
      <c r="B5039" t="s">
        <v>5606</v>
      </c>
      <c r="C5039" s="1">
        <v>30.26</v>
      </c>
      <c r="D5039" s="5">
        <v>45338</v>
      </c>
      <c r="E5039" t="s">
        <v>21</v>
      </c>
      <c r="F5039" t="s">
        <v>9</v>
      </c>
      <c r="G5039" s="16" t="s">
        <v>5607</v>
      </c>
      <c r="H5039" s="1"/>
      <c r="J5039"/>
      <c r="AC5039" s="5" t="e">
        <f>VLOOKUP(Table1[[#This Row],[Expense Report]],#REF!,3, 0)</f>
        <v>#REF!</v>
      </c>
      <c r="AD5039" t="s">
        <v>13780</v>
      </c>
      <c r="AE5039" t="s">
        <v>174</v>
      </c>
      <c r="AF5039" t="e">
        <f>MONTH(Table1[[#This Row],[Date Sent]])</f>
        <v>#REF!</v>
      </c>
      <c r="AG5039" t="e">
        <f>YEAR(Table1[[#This Row],[Date Sent]])</f>
        <v>#REF!</v>
      </c>
      <c r="AH5039"/>
    </row>
    <row r="5040" spans="1:34" x14ac:dyDescent="0.2">
      <c r="A5040" t="s">
        <v>484</v>
      </c>
      <c r="B5040" t="s">
        <v>5606</v>
      </c>
      <c r="C5040" s="1">
        <v>19.38</v>
      </c>
      <c r="D5040" s="5">
        <v>45342</v>
      </c>
      <c r="E5040" t="s">
        <v>21</v>
      </c>
      <c r="F5040" t="s">
        <v>33</v>
      </c>
      <c r="G5040" s="16" t="s">
        <v>5608</v>
      </c>
      <c r="H5040" s="1"/>
      <c r="J5040"/>
      <c r="AC5040" s="5" t="e">
        <f>VLOOKUP(Table1[[#This Row],[Expense Report]],#REF!,3, 0)</f>
        <v>#REF!</v>
      </c>
      <c r="AD5040" t="s">
        <v>13780</v>
      </c>
      <c r="AE5040" t="s">
        <v>174</v>
      </c>
      <c r="AF5040" t="e">
        <f>MONTH(Table1[[#This Row],[Date Sent]])</f>
        <v>#REF!</v>
      </c>
      <c r="AG5040" t="e">
        <f>YEAR(Table1[[#This Row],[Date Sent]])</f>
        <v>#REF!</v>
      </c>
      <c r="AH5040"/>
    </row>
    <row r="5041" spans="1:34" x14ac:dyDescent="0.2">
      <c r="A5041" t="s">
        <v>3046</v>
      </c>
      <c r="B5041" t="s">
        <v>5609</v>
      </c>
      <c r="C5041" s="1">
        <v>94.89</v>
      </c>
      <c r="D5041" s="5">
        <v>45315</v>
      </c>
      <c r="E5041" t="s">
        <v>27</v>
      </c>
      <c r="F5041" t="s">
        <v>33</v>
      </c>
      <c r="G5041" s="16" t="s">
        <v>5610</v>
      </c>
      <c r="H5041" s="1"/>
      <c r="J5041"/>
      <c r="AC5041" s="5" t="e">
        <f>VLOOKUP(Table1[[#This Row],[Expense Report]],#REF!,3, 0)</f>
        <v>#REF!</v>
      </c>
      <c r="AD5041" t="s">
        <v>14735</v>
      </c>
      <c r="AE5041" t="s">
        <v>174</v>
      </c>
      <c r="AF5041" t="e">
        <f>MONTH(Table1[[#This Row],[Date Sent]])</f>
        <v>#REF!</v>
      </c>
      <c r="AG5041" t="e">
        <f>YEAR(Table1[[#This Row],[Date Sent]])</f>
        <v>#REF!</v>
      </c>
      <c r="AH5041"/>
    </row>
    <row r="5042" spans="1:34" x14ac:dyDescent="0.2">
      <c r="A5042" t="s">
        <v>519</v>
      </c>
      <c r="B5042" t="s">
        <v>5611</v>
      </c>
      <c r="C5042" s="1">
        <v>102.84</v>
      </c>
      <c r="D5042" s="5">
        <v>45353</v>
      </c>
      <c r="E5042" t="s">
        <v>10</v>
      </c>
      <c r="F5042" t="s">
        <v>25</v>
      </c>
      <c r="G5042" s="16" t="s">
        <v>5612</v>
      </c>
      <c r="H5042" s="1"/>
      <c r="J5042"/>
      <c r="AC5042" s="5" t="e">
        <f>VLOOKUP(Table1[[#This Row],[Expense Report]],#REF!,3, 0)</f>
        <v>#REF!</v>
      </c>
      <c r="AD5042" t="s">
        <v>14534</v>
      </c>
      <c r="AE5042" t="s">
        <v>174</v>
      </c>
      <c r="AF5042" t="e">
        <f>MONTH(Table1[[#This Row],[Date Sent]])</f>
        <v>#REF!</v>
      </c>
      <c r="AG5042" t="e">
        <f>YEAR(Table1[[#This Row],[Date Sent]])</f>
        <v>#REF!</v>
      </c>
      <c r="AH5042"/>
    </row>
    <row r="5043" spans="1:34" x14ac:dyDescent="0.2">
      <c r="A5043" t="s">
        <v>519</v>
      </c>
      <c r="B5043" t="s">
        <v>5611</v>
      </c>
      <c r="C5043" s="1">
        <v>16.22</v>
      </c>
      <c r="D5043" s="5">
        <v>45354</v>
      </c>
      <c r="E5043" t="s">
        <v>13</v>
      </c>
      <c r="F5043" t="s">
        <v>33</v>
      </c>
      <c r="G5043" s="16" t="s">
        <v>5613</v>
      </c>
      <c r="H5043" s="1"/>
      <c r="J5043"/>
      <c r="AC5043" s="5" t="e">
        <f>VLOOKUP(Table1[[#This Row],[Expense Report]],#REF!,3, 0)</f>
        <v>#REF!</v>
      </c>
      <c r="AD5043" t="s">
        <v>14534</v>
      </c>
      <c r="AE5043" t="s">
        <v>174</v>
      </c>
      <c r="AF5043" t="e">
        <f>MONTH(Table1[[#This Row],[Date Sent]])</f>
        <v>#REF!</v>
      </c>
      <c r="AG5043" t="e">
        <f>YEAR(Table1[[#This Row],[Date Sent]])</f>
        <v>#REF!</v>
      </c>
      <c r="AH5043"/>
    </row>
    <row r="5044" spans="1:34" x14ac:dyDescent="0.2">
      <c r="A5044" t="s">
        <v>519</v>
      </c>
      <c r="B5044" t="s">
        <v>5611</v>
      </c>
      <c r="C5044" s="1">
        <v>102.84</v>
      </c>
      <c r="D5044" s="5">
        <v>45355</v>
      </c>
      <c r="E5044" t="s">
        <v>25</v>
      </c>
      <c r="F5044" t="s">
        <v>51</v>
      </c>
      <c r="G5044" s="16" t="s">
        <v>5614</v>
      </c>
      <c r="H5044" s="1"/>
      <c r="J5044"/>
      <c r="AC5044" s="5" t="e">
        <f>VLOOKUP(Table1[[#This Row],[Expense Report]],#REF!,3, 0)</f>
        <v>#REF!</v>
      </c>
      <c r="AD5044" t="s">
        <v>14534</v>
      </c>
      <c r="AE5044" t="s">
        <v>174</v>
      </c>
      <c r="AF5044" t="e">
        <f>MONTH(Table1[[#This Row],[Date Sent]])</f>
        <v>#REF!</v>
      </c>
      <c r="AG5044" t="e">
        <f>YEAR(Table1[[#This Row],[Date Sent]])</f>
        <v>#REF!</v>
      </c>
      <c r="AH5044"/>
    </row>
    <row r="5045" spans="1:34" x14ac:dyDescent="0.2">
      <c r="A5045" t="s">
        <v>519</v>
      </c>
      <c r="B5045" t="s">
        <v>5611</v>
      </c>
      <c r="C5045" s="1">
        <v>71.75</v>
      </c>
      <c r="D5045" s="5">
        <v>45356</v>
      </c>
      <c r="E5045" t="s">
        <v>24</v>
      </c>
      <c r="F5045" t="s">
        <v>18</v>
      </c>
      <c r="G5045" s="16" t="s">
        <v>5615</v>
      </c>
      <c r="H5045" s="1"/>
      <c r="J5045"/>
      <c r="AC5045" s="5" t="e">
        <f>VLOOKUP(Table1[[#This Row],[Expense Report]],#REF!,3, 0)</f>
        <v>#REF!</v>
      </c>
      <c r="AD5045" t="s">
        <v>14534</v>
      </c>
      <c r="AE5045" t="s">
        <v>174</v>
      </c>
      <c r="AF5045" t="e">
        <f>MONTH(Table1[[#This Row],[Date Sent]])</f>
        <v>#REF!</v>
      </c>
      <c r="AG5045" t="e">
        <f>YEAR(Table1[[#This Row],[Date Sent]])</f>
        <v>#REF!</v>
      </c>
      <c r="AH5045"/>
    </row>
    <row r="5046" spans="1:34" x14ac:dyDescent="0.2">
      <c r="A5046" t="s">
        <v>519</v>
      </c>
      <c r="B5046" t="s">
        <v>5611</v>
      </c>
      <c r="C5046" s="1">
        <v>127.45</v>
      </c>
      <c r="D5046" s="5">
        <v>45356</v>
      </c>
      <c r="E5046" t="s">
        <v>25</v>
      </c>
      <c r="F5046" t="s">
        <v>39</v>
      </c>
      <c r="G5046" s="16" t="s">
        <v>1428</v>
      </c>
      <c r="H5046" s="1"/>
      <c r="J5046"/>
      <c r="AC5046" s="5" t="e">
        <f>VLOOKUP(Table1[[#This Row],[Expense Report]],#REF!,3, 0)</f>
        <v>#REF!</v>
      </c>
      <c r="AD5046" t="s">
        <v>14534</v>
      </c>
      <c r="AE5046" t="s">
        <v>174</v>
      </c>
      <c r="AF5046" t="e">
        <f>MONTH(Table1[[#This Row],[Date Sent]])</f>
        <v>#REF!</v>
      </c>
      <c r="AG5046" t="e">
        <f>YEAR(Table1[[#This Row],[Date Sent]])</f>
        <v>#REF!</v>
      </c>
      <c r="AH5046"/>
    </row>
    <row r="5047" spans="1:34" x14ac:dyDescent="0.2">
      <c r="A5047" t="s">
        <v>519</v>
      </c>
      <c r="B5047" t="s">
        <v>5611</v>
      </c>
      <c r="C5047" s="1">
        <v>79.31</v>
      </c>
      <c r="D5047" s="5">
        <v>45359</v>
      </c>
      <c r="E5047" t="s">
        <v>25</v>
      </c>
      <c r="F5047" t="s">
        <v>39</v>
      </c>
      <c r="G5047" s="16" t="s">
        <v>1428</v>
      </c>
      <c r="H5047" s="1"/>
      <c r="J5047"/>
      <c r="AC5047" s="5" t="e">
        <f>VLOOKUP(Table1[[#This Row],[Expense Report]],#REF!,3, 0)</f>
        <v>#REF!</v>
      </c>
      <c r="AD5047" t="s">
        <v>14534</v>
      </c>
      <c r="AE5047" t="s">
        <v>174</v>
      </c>
      <c r="AF5047" t="e">
        <f>MONTH(Table1[[#This Row],[Date Sent]])</f>
        <v>#REF!</v>
      </c>
      <c r="AG5047" t="e">
        <f>YEAR(Table1[[#This Row],[Date Sent]])</f>
        <v>#REF!</v>
      </c>
      <c r="AH5047"/>
    </row>
    <row r="5048" spans="1:34" x14ac:dyDescent="0.2">
      <c r="A5048" t="s">
        <v>156</v>
      </c>
      <c r="B5048" t="s">
        <v>5616</v>
      </c>
      <c r="C5048" s="1">
        <v>506.95</v>
      </c>
      <c r="D5048" s="5">
        <v>45356</v>
      </c>
      <c r="E5048" t="s">
        <v>14</v>
      </c>
      <c r="F5048" t="s">
        <v>15</v>
      </c>
      <c r="G5048" s="16" t="s">
        <v>5617</v>
      </c>
      <c r="H5048" s="1"/>
      <c r="J5048"/>
      <c r="AC5048" s="5" t="e">
        <f>VLOOKUP(Table1[[#This Row],[Expense Report]],#REF!,3, 0)</f>
        <v>#REF!</v>
      </c>
      <c r="AD5048" t="s">
        <v>13597</v>
      </c>
      <c r="AE5048" t="s">
        <v>313</v>
      </c>
      <c r="AF5048" t="e">
        <f>MONTH(Table1[[#This Row],[Date Sent]])</f>
        <v>#REF!</v>
      </c>
      <c r="AG5048" t="e">
        <f>YEAR(Table1[[#This Row],[Date Sent]])</f>
        <v>#REF!</v>
      </c>
      <c r="AH5048"/>
    </row>
    <row r="5049" spans="1:34" x14ac:dyDescent="0.2">
      <c r="A5049" t="s">
        <v>538</v>
      </c>
      <c r="B5049" t="s">
        <v>5618</v>
      </c>
      <c r="C5049" s="1">
        <v>94.21</v>
      </c>
      <c r="D5049" s="5">
        <v>45246</v>
      </c>
      <c r="E5049" t="s">
        <v>21</v>
      </c>
      <c r="F5049" t="s">
        <v>33</v>
      </c>
      <c r="G5049" s="16" t="s">
        <v>5619</v>
      </c>
      <c r="H5049" s="1"/>
      <c r="J5049"/>
      <c r="AC5049" s="5" t="e">
        <f>VLOOKUP(Table1[[#This Row],[Expense Report]],#REF!,3, 0)</f>
        <v>#REF!</v>
      </c>
      <c r="AD5049" t="s">
        <v>14689</v>
      </c>
      <c r="AE5049" t="s">
        <v>156</v>
      </c>
      <c r="AF5049" t="e">
        <f>MONTH(Table1[[#This Row],[Date Sent]])</f>
        <v>#REF!</v>
      </c>
      <c r="AG5049" t="e">
        <f>YEAR(Table1[[#This Row],[Date Sent]])</f>
        <v>#REF!</v>
      </c>
      <c r="AH5049"/>
    </row>
    <row r="5050" spans="1:34" x14ac:dyDescent="0.2">
      <c r="A5050" t="s">
        <v>538</v>
      </c>
      <c r="B5050" t="s">
        <v>5618</v>
      </c>
      <c r="C5050" s="1">
        <v>13.16</v>
      </c>
      <c r="D5050" s="5">
        <v>45249</v>
      </c>
      <c r="E5050" t="s">
        <v>21</v>
      </c>
      <c r="F5050" t="s">
        <v>17</v>
      </c>
      <c r="G5050" s="16" t="s">
        <v>5620</v>
      </c>
      <c r="H5050" s="1"/>
      <c r="J5050"/>
      <c r="AC5050" s="5" t="e">
        <f>VLOOKUP(Table1[[#This Row],[Expense Report]],#REF!,3, 0)</f>
        <v>#REF!</v>
      </c>
      <c r="AD5050" t="s">
        <v>14689</v>
      </c>
      <c r="AE5050" t="s">
        <v>156</v>
      </c>
      <c r="AF5050" t="e">
        <f>MONTH(Table1[[#This Row],[Date Sent]])</f>
        <v>#REF!</v>
      </c>
      <c r="AG5050" t="e">
        <f>YEAR(Table1[[#This Row],[Date Sent]])</f>
        <v>#REF!</v>
      </c>
      <c r="AH5050"/>
    </row>
    <row r="5051" spans="1:34" x14ac:dyDescent="0.2">
      <c r="A5051" t="s">
        <v>538</v>
      </c>
      <c r="B5051" t="s">
        <v>5618</v>
      </c>
      <c r="C5051" s="1">
        <v>7.67</v>
      </c>
      <c r="D5051" s="5">
        <v>45251</v>
      </c>
      <c r="E5051" t="s">
        <v>21</v>
      </c>
      <c r="F5051" t="s">
        <v>15</v>
      </c>
      <c r="G5051" s="16" t="s">
        <v>5621</v>
      </c>
      <c r="H5051" s="1"/>
      <c r="J5051"/>
      <c r="AC5051" s="5" t="e">
        <f>VLOOKUP(Table1[[#This Row],[Expense Report]],#REF!,3, 0)</f>
        <v>#REF!</v>
      </c>
      <c r="AD5051" t="s">
        <v>14689</v>
      </c>
      <c r="AE5051" t="s">
        <v>156</v>
      </c>
      <c r="AF5051" t="e">
        <f>MONTH(Table1[[#This Row],[Date Sent]])</f>
        <v>#REF!</v>
      </c>
      <c r="AG5051" t="e">
        <f>YEAR(Table1[[#This Row],[Date Sent]])</f>
        <v>#REF!</v>
      </c>
      <c r="AH5051"/>
    </row>
    <row r="5052" spans="1:34" x14ac:dyDescent="0.2">
      <c r="A5052" t="s">
        <v>538</v>
      </c>
      <c r="B5052" t="s">
        <v>5618</v>
      </c>
      <c r="C5052" s="1">
        <v>7</v>
      </c>
      <c r="D5052" s="5">
        <v>45251</v>
      </c>
      <c r="E5052" t="s">
        <v>21</v>
      </c>
      <c r="F5052" t="s">
        <v>33</v>
      </c>
      <c r="G5052" s="16" t="s">
        <v>5622</v>
      </c>
      <c r="H5052" s="1"/>
      <c r="J5052"/>
      <c r="AC5052" s="5" t="e">
        <f>VLOOKUP(Table1[[#This Row],[Expense Report]],#REF!,3, 0)</f>
        <v>#REF!</v>
      </c>
      <c r="AD5052" t="s">
        <v>14689</v>
      </c>
      <c r="AE5052" t="s">
        <v>156</v>
      </c>
      <c r="AF5052" t="e">
        <f>MONTH(Table1[[#This Row],[Date Sent]])</f>
        <v>#REF!</v>
      </c>
      <c r="AG5052" t="e">
        <f>YEAR(Table1[[#This Row],[Date Sent]])</f>
        <v>#REF!</v>
      </c>
      <c r="AH5052"/>
    </row>
    <row r="5053" spans="1:34" x14ac:dyDescent="0.2">
      <c r="A5053" t="s">
        <v>538</v>
      </c>
      <c r="B5053" t="s">
        <v>5618</v>
      </c>
      <c r="C5053" s="1">
        <v>91.62</v>
      </c>
      <c r="D5053" s="5">
        <v>45251</v>
      </c>
      <c r="E5053" t="s">
        <v>21</v>
      </c>
      <c r="F5053" t="s">
        <v>33</v>
      </c>
      <c r="G5053" s="16" t="s">
        <v>5623</v>
      </c>
      <c r="H5053" s="1"/>
      <c r="J5053"/>
      <c r="AC5053" s="5" t="e">
        <f>VLOOKUP(Table1[[#This Row],[Expense Report]],#REF!,3, 0)</f>
        <v>#REF!</v>
      </c>
      <c r="AD5053" t="s">
        <v>14689</v>
      </c>
      <c r="AE5053" t="s">
        <v>156</v>
      </c>
      <c r="AF5053" t="e">
        <f>MONTH(Table1[[#This Row],[Date Sent]])</f>
        <v>#REF!</v>
      </c>
      <c r="AG5053" t="e">
        <f>YEAR(Table1[[#This Row],[Date Sent]])</f>
        <v>#REF!</v>
      </c>
      <c r="AH5053"/>
    </row>
    <row r="5054" spans="1:34" x14ac:dyDescent="0.2">
      <c r="A5054" t="s">
        <v>538</v>
      </c>
      <c r="B5054" t="s">
        <v>5618</v>
      </c>
      <c r="C5054" s="1">
        <v>16.420000000000002</v>
      </c>
      <c r="D5054" s="5">
        <v>45258</v>
      </c>
      <c r="E5054" t="s">
        <v>21</v>
      </c>
      <c r="F5054" t="s">
        <v>9</v>
      </c>
      <c r="G5054" s="16" t="s">
        <v>2921</v>
      </c>
      <c r="H5054" s="1"/>
      <c r="J5054"/>
      <c r="AC5054" s="5" t="e">
        <f>VLOOKUP(Table1[[#This Row],[Expense Report]],#REF!,3, 0)</f>
        <v>#REF!</v>
      </c>
      <c r="AD5054" t="s">
        <v>14689</v>
      </c>
      <c r="AE5054" t="s">
        <v>156</v>
      </c>
      <c r="AF5054" t="e">
        <f>MONTH(Table1[[#This Row],[Date Sent]])</f>
        <v>#REF!</v>
      </c>
      <c r="AG5054" t="e">
        <f>YEAR(Table1[[#This Row],[Date Sent]])</f>
        <v>#REF!</v>
      </c>
      <c r="AH5054"/>
    </row>
    <row r="5055" spans="1:34" x14ac:dyDescent="0.2">
      <c r="A5055" t="s">
        <v>538</v>
      </c>
      <c r="B5055" t="s">
        <v>5618</v>
      </c>
      <c r="C5055" s="1">
        <v>25.74</v>
      </c>
      <c r="D5055" s="5">
        <v>45258</v>
      </c>
      <c r="E5055" t="s">
        <v>21</v>
      </c>
      <c r="F5055" t="s">
        <v>33</v>
      </c>
      <c r="G5055" s="16" t="s">
        <v>5624</v>
      </c>
      <c r="H5055" s="1"/>
      <c r="J5055"/>
      <c r="AC5055" s="5" t="e">
        <f>VLOOKUP(Table1[[#This Row],[Expense Report]],#REF!,3, 0)</f>
        <v>#REF!</v>
      </c>
      <c r="AD5055" t="s">
        <v>14689</v>
      </c>
      <c r="AE5055" t="s">
        <v>156</v>
      </c>
      <c r="AF5055" t="e">
        <f>MONTH(Table1[[#This Row],[Date Sent]])</f>
        <v>#REF!</v>
      </c>
      <c r="AG5055" t="e">
        <f>YEAR(Table1[[#This Row],[Date Sent]])</f>
        <v>#REF!</v>
      </c>
      <c r="AH5055"/>
    </row>
    <row r="5056" spans="1:34" x14ac:dyDescent="0.2">
      <c r="A5056" t="s">
        <v>538</v>
      </c>
      <c r="B5056" t="s">
        <v>5618</v>
      </c>
      <c r="C5056" s="1">
        <v>142.6</v>
      </c>
      <c r="D5056" s="5">
        <v>45261</v>
      </c>
      <c r="E5056" t="s">
        <v>21</v>
      </c>
      <c r="F5056" t="s">
        <v>33</v>
      </c>
      <c r="G5056" s="16" t="s">
        <v>5625</v>
      </c>
      <c r="H5056" s="1"/>
      <c r="J5056"/>
      <c r="AC5056" s="5" t="e">
        <f>VLOOKUP(Table1[[#This Row],[Expense Report]],#REF!,3, 0)</f>
        <v>#REF!</v>
      </c>
      <c r="AD5056" t="s">
        <v>14689</v>
      </c>
      <c r="AE5056" t="s">
        <v>156</v>
      </c>
      <c r="AF5056" t="e">
        <f>MONTH(Table1[[#This Row],[Date Sent]])</f>
        <v>#REF!</v>
      </c>
      <c r="AG5056" t="e">
        <f>YEAR(Table1[[#This Row],[Date Sent]])</f>
        <v>#REF!</v>
      </c>
      <c r="AH5056"/>
    </row>
    <row r="5057" spans="1:34" x14ac:dyDescent="0.2">
      <c r="A5057" t="s">
        <v>538</v>
      </c>
      <c r="B5057" t="s">
        <v>5618</v>
      </c>
      <c r="C5057" s="1">
        <v>37.04</v>
      </c>
      <c r="D5057" s="5">
        <v>45261</v>
      </c>
      <c r="E5057" t="s">
        <v>21</v>
      </c>
      <c r="F5057" t="s">
        <v>9</v>
      </c>
      <c r="G5057" s="16" t="s">
        <v>2921</v>
      </c>
      <c r="H5057" s="1"/>
      <c r="J5057"/>
      <c r="AC5057" s="5" t="e">
        <f>VLOOKUP(Table1[[#This Row],[Expense Report]],#REF!,3, 0)</f>
        <v>#REF!</v>
      </c>
      <c r="AD5057" t="s">
        <v>14689</v>
      </c>
      <c r="AE5057" t="s">
        <v>156</v>
      </c>
      <c r="AF5057" t="e">
        <f>MONTH(Table1[[#This Row],[Date Sent]])</f>
        <v>#REF!</v>
      </c>
      <c r="AG5057" t="e">
        <f>YEAR(Table1[[#This Row],[Date Sent]])</f>
        <v>#REF!</v>
      </c>
      <c r="AH5057"/>
    </row>
    <row r="5058" spans="1:34" x14ac:dyDescent="0.2">
      <c r="A5058" t="s">
        <v>538</v>
      </c>
      <c r="B5058" t="s">
        <v>5618</v>
      </c>
      <c r="C5058" s="1">
        <v>31.94</v>
      </c>
      <c r="D5058" s="5">
        <v>45261</v>
      </c>
      <c r="E5058" t="s">
        <v>21</v>
      </c>
      <c r="F5058" t="s">
        <v>33</v>
      </c>
      <c r="G5058" s="16" t="s">
        <v>923</v>
      </c>
      <c r="H5058" s="1"/>
      <c r="J5058"/>
      <c r="AC5058" s="5" t="e">
        <f>VLOOKUP(Table1[[#This Row],[Expense Report]],#REF!,3, 0)</f>
        <v>#REF!</v>
      </c>
      <c r="AD5058" t="s">
        <v>14689</v>
      </c>
      <c r="AE5058" t="s">
        <v>156</v>
      </c>
      <c r="AF5058" t="e">
        <f>MONTH(Table1[[#This Row],[Date Sent]])</f>
        <v>#REF!</v>
      </c>
      <c r="AG5058" t="e">
        <f>YEAR(Table1[[#This Row],[Date Sent]])</f>
        <v>#REF!</v>
      </c>
      <c r="AH5058"/>
    </row>
    <row r="5059" spans="1:34" x14ac:dyDescent="0.2">
      <c r="A5059" t="s">
        <v>538</v>
      </c>
      <c r="B5059" t="s">
        <v>5618</v>
      </c>
      <c r="C5059" s="1">
        <v>30.09</v>
      </c>
      <c r="D5059" s="5">
        <v>45261</v>
      </c>
      <c r="E5059" t="s">
        <v>21</v>
      </c>
      <c r="F5059" t="s">
        <v>33</v>
      </c>
      <c r="G5059" s="16" t="s">
        <v>5626</v>
      </c>
      <c r="H5059" s="1"/>
      <c r="J5059"/>
      <c r="AC5059" s="5" t="e">
        <f>VLOOKUP(Table1[[#This Row],[Expense Report]],#REF!,3, 0)</f>
        <v>#REF!</v>
      </c>
      <c r="AD5059" t="s">
        <v>14689</v>
      </c>
      <c r="AE5059" t="s">
        <v>156</v>
      </c>
      <c r="AF5059" t="e">
        <f>MONTH(Table1[[#This Row],[Date Sent]])</f>
        <v>#REF!</v>
      </c>
      <c r="AG5059" t="e">
        <f>YEAR(Table1[[#This Row],[Date Sent]])</f>
        <v>#REF!</v>
      </c>
      <c r="AH5059"/>
    </row>
    <row r="5060" spans="1:34" x14ac:dyDescent="0.2">
      <c r="A5060" t="s">
        <v>538</v>
      </c>
      <c r="B5060" t="s">
        <v>5618</v>
      </c>
      <c r="C5060" s="1">
        <v>17.489999999999998</v>
      </c>
      <c r="D5060" s="5">
        <v>45262</v>
      </c>
      <c r="E5060" t="s">
        <v>21</v>
      </c>
      <c r="F5060" t="s">
        <v>33</v>
      </c>
      <c r="G5060" s="16" t="s">
        <v>5627</v>
      </c>
      <c r="H5060" s="1"/>
      <c r="J5060"/>
      <c r="AC5060" s="5" t="e">
        <f>VLOOKUP(Table1[[#This Row],[Expense Report]],#REF!,3, 0)</f>
        <v>#REF!</v>
      </c>
      <c r="AD5060" t="s">
        <v>14689</v>
      </c>
      <c r="AE5060" t="s">
        <v>156</v>
      </c>
      <c r="AF5060" t="e">
        <f>MONTH(Table1[[#This Row],[Date Sent]])</f>
        <v>#REF!</v>
      </c>
      <c r="AG5060" t="e">
        <f>YEAR(Table1[[#This Row],[Date Sent]])</f>
        <v>#REF!</v>
      </c>
      <c r="AH5060"/>
    </row>
    <row r="5061" spans="1:34" x14ac:dyDescent="0.2">
      <c r="A5061" t="s">
        <v>538</v>
      </c>
      <c r="B5061" t="s">
        <v>5618</v>
      </c>
      <c r="C5061" s="1">
        <v>13.65</v>
      </c>
      <c r="D5061" s="5">
        <v>45262</v>
      </c>
      <c r="E5061" t="s">
        <v>21</v>
      </c>
      <c r="F5061" t="s">
        <v>9</v>
      </c>
      <c r="G5061" s="16" t="s">
        <v>3480</v>
      </c>
      <c r="H5061" s="1"/>
      <c r="J5061"/>
      <c r="AC5061" s="5" t="e">
        <f>VLOOKUP(Table1[[#This Row],[Expense Report]],#REF!,3, 0)</f>
        <v>#REF!</v>
      </c>
      <c r="AD5061" t="s">
        <v>14689</v>
      </c>
      <c r="AE5061" t="s">
        <v>156</v>
      </c>
      <c r="AF5061" t="e">
        <f>MONTH(Table1[[#This Row],[Date Sent]])</f>
        <v>#REF!</v>
      </c>
      <c r="AG5061" t="e">
        <f>YEAR(Table1[[#This Row],[Date Sent]])</f>
        <v>#REF!</v>
      </c>
      <c r="AH5061"/>
    </row>
    <row r="5062" spans="1:34" x14ac:dyDescent="0.2">
      <c r="A5062" t="s">
        <v>538</v>
      </c>
      <c r="B5062" t="s">
        <v>5618</v>
      </c>
      <c r="C5062" s="1">
        <v>175.5</v>
      </c>
      <c r="D5062" s="5">
        <v>45264</v>
      </c>
      <c r="E5062" t="s">
        <v>21</v>
      </c>
      <c r="F5062" t="s">
        <v>16</v>
      </c>
      <c r="G5062" s="16" t="s">
        <v>5628</v>
      </c>
      <c r="H5062" s="1"/>
      <c r="J5062"/>
      <c r="AC5062" s="5" t="e">
        <f>VLOOKUP(Table1[[#This Row],[Expense Report]],#REF!,3, 0)</f>
        <v>#REF!</v>
      </c>
      <c r="AD5062" t="s">
        <v>14689</v>
      </c>
      <c r="AE5062" t="s">
        <v>156</v>
      </c>
      <c r="AF5062" t="e">
        <f>MONTH(Table1[[#This Row],[Date Sent]])</f>
        <v>#REF!</v>
      </c>
      <c r="AG5062" t="e">
        <f>YEAR(Table1[[#This Row],[Date Sent]])</f>
        <v>#REF!</v>
      </c>
      <c r="AH5062"/>
    </row>
    <row r="5063" spans="1:34" x14ac:dyDescent="0.2">
      <c r="A5063" t="s">
        <v>538</v>
      </c>
      <c r="B5063" t="s">
        <v>5618</v>
      </c>
      <c r="C5063" s="1">
        <v>93.85</v>
      </c>
      <c r="D5063" s="5">
        <v>45273</v>
      </c>
      <c r="E5063" t="s">
        <v>21</v>
      </c>
      <c r="F5063" t="s">
        <v>33</v>
      </c>
      <c r="G5063" s="16" t="s">
        <v>5629</v>
      </c>
      <c r="H5063" s="1"/>
      <c r="J5063"/>
      <c r="AC5063" s="5" t="e">
        <f>VLOOKUP(Table1[[#This Row],[Expense Report]],#REF!,3, 0)</f>
        <v>#REF!</v>
      </c>
      <c r="AD5063" t="s">
        <v>14689</v>
      </c>
      <c r="AE5063" t="s">
        <v>156</v>
      </c>
      <c r="AF5063" t="e">
        <f>MONTH(Table1[[#This Row],[Date Sent]])</f>
        <v>#REF!</v>
      </c>
      <c r="AG5063" t="e">
        <f>YEAR(Table1[[#This Row],[Date Sent]])</f>
        <v>#REF!</v>
      </c>
      <c r="AH5063"/>
    </row>
    <row r="5064" spans="1:34" x14ac:dyDescent="0.2">
      <c r="A5064" t="s">
        <v>585</v>
      </c>
      <c r="B5064" t="s">
        <v>5630</v>
      </c>
      <c r="C5064" s="1">
        <v>229.36</v>
      </c>
      <c r="D5064" s="5">
        <v>45216</v>
      </c>
      <c r="E5064" t="s">
        <v>25</v>
      </c>
      <c r="F5064" t="s">
        <v>17</v>
      </c>
      <c r="G5064" s="16" t="s">
        <v>2447</v>
      </c>
      <c r="H5064" s="1"/>
      <c r="J5064"/>
      <c r="AC5064" s="5" t="e">
        <f>VLOOKUP(Table1[[#This Row],[Expense Report]],#REF!,3, 0)</f>
        <v>#REF!</v>
      </c>
      <c r="AD5064" t="s">
        <v>13229</v>
      </c>
      <c r="AE5064" t="s">
        <v>475</v>
      </c>
      <c r="AF5064" t="e">
        <f>MONTH(Table1[[#This Row],[Date Sent]])</f>
        <v>#REF!</v>
      </c>
      <c r="AG5064" t="e">
        <f>YEAR(Table1[[#This Row],[Date Sent]])</f>
        <v>#REF!</v>
      </c>
      <c r="AH5064"/>
    </row>
    <row r="5065" spans="1:34" x14ac:dyDescent="0.2">
      <c r="A5065" t="s">
        <v>585</v>
      </c>
      <c r="B5065" t="s">
        <v>5630</v>
      </c>
      <c r="C5065" s="1">
        <v>27.31</v>
      </c>
      <c r="D5065" s="5">
        <v>45216</v>
      </c>
      <c r="E5065" t="s">
        <v>13</v>
      </c>
      <c r="F5065" t="s">
        <v>33</v>
      </c>
      <c r="G5065" s="16" t="s">
        <v>5631</v>
      </c>
      <c r="H5065" s="1"/>
      <c r="J5065"/>
      <c r="AC5065" s="5" t="e">
        <f>VLOOKUP(Table1[[#This Row],[Expense Report]],#REF!,3, 0)</f>
        <v>#REF!</v>
      </c>
      <c r="AD5065" t="s">
        <v>13229</v>
      </c>
      <c r="AE5065" t="s">
        <v>475</v>
      </c>
      <c r="AF5065" t="e">
        <f>MONTH(Table1[[#This Row],[Date Sent]])</f>
        <v>#REF!</v>
      </c>
      <c r="AG5065" t="e">
        <f>YEAR(Table1[[#This Row],[Date Sent]])</f>
        <v>#REF!</v>
      </c>
      <c r="AH5065"/>
    </row>
    <row r="5066" spans="1:34" x14ac:dyDescent="0.2">
      <c r="A5066" t="s">
        <v>585</v>
      </c>
      <c r="B5066" t="s">
        <v>5630</v>
      </c>
      <c r="C5066" s="1">
        <v>9.83</v>
      </c>
      <c r="D5066" s="5">
        <v>45216</v>
      </c>
      <c r="E5066" t="s">
        <v>25</v>
      </c>
      <c r="F5066" t="s">
        <v>33</v>
      </c>
      <c r="G5066" s="16" t="s">
        <v>5632</v>
      </c>
      <c r="H5066" s="1"/>
      <c r="J5066"/>
      <c r="AC5066" s="5" t="e">
        <f>VLOOKUP(Table1[[#This Row],[Expense Report]],#REF!,3, 0)</f>
        <v>#REF!</v>
      </c>
      <c r="AD5066" t="s">
        <v>13229</v>
      </c>
      <c r="AE5066" t="s">
        <v>475</v>
      </c>
      <c r="AF5066" t="e">
        <f>MONTH(Table1[[#This Row],[Date Sent]])</f>
        <v>#REF!</v>
      </c>
      <c r="AG5066" t="e">
        <f>YEAR(Table1[[#This Row],[Date Sent]])</f>
        <v>#REF!</v>
      </c>
      <c r="AH5066"/>
    </row>
    <row r="5067" spans="1:34" x14ac:dyDescent="0.2">
      <c r="A5067" t="s">
        <v>585</v>
      </c>
      <c r="B5067" t="s">
        <v>5630</v>
      </c>
      <c r="C5067" s="1">
        <v>18.38</v>
      </c>
      <c r="D5067" s="5">
        <v>45217</v>
      </c>
      <c r="E5067" t="s">
        <v>25</v>
      </c>
      <c r="F5067" t="s">
        <v>17</v>
      </c>
      <c r="G5067" s="16" t="s">
        <v>5633</v>
      </c>
      <c r="H5067" s="1"/>
      <c r="J5067"/>
      <c r="AC5067" s="5" t="e">
        <f>VLOOKUP(Table1[[#This Row],[Expense Report]],#REF!,3, 0)</f>
        <v>#REF!</v>
      </c>
      <c r="AD5067" t="s">
        <v>13229</v>
      </c>
      <c r="AE5067" t="s">
        <v>475</v>
      </c>
      <c r="AF5067" t="e">
        <f>MONTH(Table1[[#This Row],[Date Sent]])</f>
        <v>#REF!</v>
      </c>
      <c r="AG5067" t="e">
        <f>YEAR(Table1[[#This Row],[Date Sent]])</f>
        <v>#REF!</v>
      </c>
      <c r="AH5067"/>
    </row>
    <row r="5068" spans="1:34" x14ac:dyDescent="0.2">
      <c r="A5068" t="s">
        <v>585</v>
      </c>
      <c r="B5068" t="s">
        <v>5630</v>
      </c>
      <c r="C5068" s="1">
        <v>26.82</v>
      </c>
      <c r="D5068" s="5">
        <v>45218</v>
      </c>
      <c r="E5068" t="s">
        <v>25</v>
      </c>
      <c r="F5068" t="s">
        <v>33</v>
      </c>
      <c r="G5068" s="16" t="s">
        <v>5634</v>
      </c>
      <c r="H5068" s="1"/>
      <c r="J5068"/>
      <c r="AC5068" s="5" t="e">
        <f>VLOOKUP(Table1[[#This Row],[Expense Report]],#REF!,3, 0)</f>
        <v>#REF!</v>
      </c>
      <c r="AD5068" t="s">
        <v>13229</v>
      </c>
      <c r="AE5068" t="s">
        <v>475</v>
      </c>
      <c r="AF5068" t="e">
        <f>MONTH(Table1[[#This Row],[Date Sent]])</f>
        <v>#REF!</v>
      </c>
      <c r="AG5068" t="e">
        <f>YEAR(Table1[[#This Row],[Date Sent]])</f>
        <v>#REF!</v>
      </c>
      <c r="AH5068"/>
    </row>
    <row r="5069" spans="1:34" x14ac:dyDescent="0.2">
      <c r="A5069" t="s">
        <v>585</v>
      </c>
      <c r="B5069" t="s">
        <v>5630</v>
      </c>
      <c r="C5069" s="1">
        <v>56.25</v>
      </c>
      <c r="D5069" s="5">
        <v>45228</v>
      </c>
      <c r="E5069" t="s">
        <v>25</v>
      </c>
      <c r="F5069" t="s">
        <v>15</v>
      </c>
      <c r="G5069" s="16" t="s">
        <v>5635</v>
      </c>
      <c r="H5069" s="1"/>
      <c r="J5069"/>
      <c r="AC5069" s="5" t="e">
        <f>VLOOKUP(Table1[[#This Row],[Expense Report]],#REF!,3, 0)</f>
        <v>#REF!</v>
      </c>
      <c r="AD5069" t="s">
        <v>13229</v>
      </c>
      <c r="AE5069" t="s">
        <v>475</v>
      </c>
      <c r="AF5069" t="e">
        <f>MONTH(Table1[[#This Row],[Date Sent]])</f>
        <v>#REF!</v>
      </c>
      <c r="AG5069" t="e">
        <f>YEAR(Table1[[#This Row],[Date Sent]])</f>
        <v>#REF!</v>
      </c>
      <c r="AH5069"/>
    </row>
    <row r="5070" spans="1:34" x14ac:dyDescent="0.2">
      <c r="A5070" t="s">
        <v>1429</v>
      </c>
      <c r="B5070" t="s">
        <v>5636</v>
      </c>
      <c r="C5070" s="1">
        <v>31.28</v>
      </c>
      <c r="D5070" s="5">
        <v>45364</v>
      </c>
      <c r="E5070" t="s">
        <v>21</v>
      </c>
      <c r="F5070" t="s">
        <v>33</v>
      </c>
      <c r="G5070" s="16" t="s">
        <v>5637</v>
      </c>
      <c r="H5070" s="1"/>
      <c r="J5070"/>
      <c r="AC5070" s="5" t="e">
        <f>VLOOKUP(Table1[[#This Row],[Expense Report]],#REF!,3, 0)</f>
        <v>#REF!</v>
      </c>
      <c r="AD5070" t="s">
        <v>14568</v>
      </c>
      <c r="AE5070" t="s">
        <v>475</v>
      </c>
      <c r="AF5070" t="e">
        <f>MONTH(Table1[[#This Row],[Date Sent]])</f>
        <v>#REF!</v>
      </c>
      <c r="AG5070" t="e">
        <f>YEAR(Table1[[#This Row],[Date Sent]])</f>
        <v>#REF!</v>
      </c>
      <c r="AH5070"/>
    </row>
    <row r="5071" spans="1:34" x14ac:dyDescent="0.2">
      <c r="A5071" t="s">
        <v>1429</v>
      </c>
      <c r="B5071" t="s">
        <v>5636</v>
      </c>
      <c r="C5071" s="1">
        <v>81.91</v>
      </c>
      <c r="D5071" s="5">
        <v>45364</v>
      </c>
      <c r="E5071" t="s">
        <v>21</v>
      </c>
      <c r="F5071" t="s">
        <v>33</v>
      </c>
      <c r="G5071" s="16" t="s">
        <v>5638</v>
      </c>
      <c r="H5071" s="1"/>
      <c r="J5071"/>
      <c r="AC5071" s="5" t="e">
        <f>VLOOKUP(Table1[[#This Row],[Expense Report]],#REF!,3, 0)</f>
        <v>#REF!</v>
      </c>
      <c r="AD5071" t="s">
        <v>14568</v>
      </c>
      <c r="AE5071" t="s">
        <v>475</v>
      </c>
      <c r="AF5071" t="e">
        <f>MONTH(Table1[[#This Row],[Date Sent]])</f>
        <v>#REF!</v>
      </c>
      <c r="AG5071" t="e">
        <f>YEAR(Table1[[#This Row],[Date Sent]])</f>
        <v>#REF!</v>
      </c>
      <c r="AH5071"/>
    </row>
    <row r="5072" spans="1:34" x14ac:dyDescent="0.2">
      <c r="A5072" t="s">
        <v>398</v>
      </c>
      <c r="B5072" t="s">
        <v>5639</v>
      </c>
      <c r="C5072" s="1">
        <v>31.79</v>
      </c>
      <c r="D5072" s="5">
        <v>45318</v>
      </c>
      <c r="E5072" t="s">
        <v>25</v>
      </c>
      <c r="F5072" t="s">
        <v>58</v>
      </c>
      <c r="G5072" s="16" t="s">
        <v>5640</v>
      </c>
      <c r="H5072" s="1"/>
      <c r="J5072"/>
      <c r="AC5072" s="5" t="e">
        <f>VLOOKUP(Table1[[#This Row],[Expense Report]],#REF!,3, 0)</f>
        <v>#REF!</v>
      </c>
      <c r="AD5072" t="s">
        <v>14537</v>
      </c>
      <c r="AE5072" t="s">
        <v>475</v>
      </c>
      <c r="AF5072" t="e">
        <f>MONTH(Table1[[#This Row],[Date Sent]])</f>
        <v>#REF!</v>
      </c>
      <c r="AG5072" t="e">
        <f>YEAR(Table1[[#This Row],[Date Sent]])</f>
        <v>#REF!</v>
      </c>
      <c r="AH5072"/>
    </row>
    <row r="5073" spans="1:34" x14ac:dyDescent="0.2">
      <c r="A5073" t="s">
        <v>398</v>
      </c>
      <c r="B5073" t="s">
        <v>5639</v>
      </c>
      <c r="C5073" s="1">
        <v>79.38</v>
      </c>
      <c r="D5073" s="5">
        <v>45320</v>
      </c>
      <c r="E5073" t="s">
        <v>27</v>
      </c>
      <c r="F5073" t="s">
        <v>39</v>
      </c>
      <c r="G5073" s="16" t="s">
        <v>5641</v>
      </c>
      <c r="H5073" s="1"/>
      <c r="J5073"/>
      <c r="AC5073" s="5" t="e">
        <f>VLOOKUP(Table1[[#This Row],[Expense Report]],#REF!,3, 0)</f>
        <v>#REF!</v>
      </c>
      <c r="AD5073" t="s">
        <v>14537</v>
      </c>
      <c r="AE5073" t="s">
        <v>475</v>
      </c>
      <c r="AF5073" t="e">
        <f>MONTH(Table1[[#This Row],[Date Sent]])</f>
        <v>#REF!</v>
      </c>
      <c r="AG5073" t="e">
        <f>YEAR(Table1[[#This Row],[Date Sent]])</f>
        <v>#REF!</v>
      </c>
      <c r="AH5073"/>
    </row>
    <row r="5074" spans="1:34" x14ac:dyDescent="0.2">
      <c r="A5074" t="s">
        <v>398</v>
      </c>
      <c r="B5074" t="s">
        <v>5639</v>
      </c>
      <c r="C5074" s="1">
        <v>47.31</v>
      </c>
      <c r="D5074" s="5">
        <v>45332</v>
      </c>
      <c r="E5074" t="s">
        <v>27</v>
      </c>
      <c r="F5074" t="s">
        <v>39</v>
      </c>
      <c r="G5074" s="16" t="s">
        <v>5642</v>
      </c>
      <c r="H5074" s="1"/>
      <c r="J5074"/>
      <c r="AC5074" s="5" t="e">
        <f>VLOOKUP(Table1[[#This Row],[Expense Report]],#REF!,3, 0)</f>
        <v>#REF!</v>
      </c>
      <c r="AD5074" t="s">
        <v>14537</v>
      </c>
      <c r="AE5074" t="s">
        <v>475</v>
      </c>
      <c r="AF5074" t="e">
        <f>MONTH(Table1[[#This Row],[Date Sent]])</f>
        <v>#REF!</v>
      </c>
      <c r="AG5074" t="e">
        <f>YEAR(Table1[[#This Row],[Date Sent]])</f>
        <v>#REF!</v>
      </c>
      <c r="AH5074"/>
    </row>
    <row r="5075" spans="1:34" x14ac:dyDescent="0.2">
      <c r="A5075" t="s">
        <v>398</v>
      </c>
      <c r="B5075" t="s">
        <v>5639</v>
      </c>
      <c r="C5075" s="1">
        <v>211.96</v>
      </c>
      <c r="D5075" s="5">
        <v>45344</v>
      </c>
      <c r="E5075" t="s">
        <v>25</v>
      </c>
      <c r="F5075" t="s">
        <v>33</v>
      </c>
      <c r="G5075" s="16" t="s">
        <v>5643</v>
      </c>
      <c r="H5075" s="1"/>
      <c r="J5075"/>
      <c r="AC5075" s="5" t="e">
        <f>VLOOKUP(Table1[[#This Row],[Expense Report]],#REF!,3, 0)</f>
        <v>#REF!</v>
      </c>
      <c r="AD5075" t="s">
        <v>14537</v>
      </c>
      <c r="AE5075" t="s">
        <v>475</v>
      </c>
      <c r="AF5075" t="e">
        <f>MONTH(Table1[[#This Row],[Date Sent]])</f>
        <v>#REF!</v>
      </c>
      <c r="AG5075" t="e">
        <f>YEAR(Table1[[#This Row],[Date Sent]])</f>
        <v>#REF!</v>
      </c>
      <c r="AH5075"/>
    </row>
    <row r="5076" spans="1:34" x14ac:dyDescent="0.2">
      <c r="A5076" t="s">
        <v>398</v>
      </c>
      <c r="B5076" t="s">
        <v>5639</v>
      </c>
      <c r="C5076" s="1">
        <v>84.76</v>
      </c>
      <c r="D5076" s="5">
        <v>45345</v>
      </c>
      <c r="E5076" t="s">
        <v>27</v>
      </c>
      <c r="F5076" t="s">
        <v>39</v>
      </c>
      <c r="G5076" s="16" t="s">
        <v>5644</v>
      </c>
      <c r="H5076" s="1"/>
      <c r="J5076"/>
      <c r="AC5076" s="5" t="e">
        <f>VLOOKUP(Table1[[#This Row],[Expense Report]],#REF!,3, 0)</f>
        <v>#REF!</v>
      </c>
      <c r="AD5076" t="s">
        <v>14537</v>
      </c>
      <c r="AE5076" t="s">
        <v>475</v>
      </c>
      <c r="AF5076" t="e">
        <f>MONTH(Table1[[#This Row],[Date Sent]])</f>
        <v>#REF!</v>
      </c>
      <c r="AG5076" t="e">
        <f>YEAR(Table1[[#This Row],[Date Sent]])</f>
        <v>#REF!</v>
      </c>
      <c r="AH5076"/>
    </row>
    <row r="5077" spans="1:34" x14ac:dyDescent="0.2">
      <c r="A5077" t="s">
        <v>398</v>
      </c>
      <c r="B5077" t="s">
        <v>5639</v>
      </c>
      <c r="C5077" s="1">
        <v>38.82</v>
      </c>
      <c r="D5077" s="5">
        <v>45348</v>
      </c>
      <c r="E5077" t="s">
        <v>27</v>
      </c>
      <c r="F5077" t="s">
        <v>39</v>
      </c>
      <c r="G5077" s="16" t="s">
        <v>2754</v>
      </c>
      <c r="H5077" s="1"/>
      <c r="J5077"/>
      <c r="AC5077" s="5" t="e">
        <f>VLOOKUP(Table1[[#This Row],[Expense Report]],#REF!,3, 0)</f>
        <v>#REF!</v>
      </c>
      <c r="AD5077" t="s">
        <v>14537</v>
      </c>
      <c r="AE5077" t="s">
        <v>475</v>
      </c>
      <c r="AF5077" t="e">
        <f>MONTH(Table1[[#This Row],[Date Sent]])</f>
        <v>#REF!</v>
      </c>
      <c r="AG5077" t="e">
        <f>YEAR(Table1[[#This Row],[Date Sent]])</f>
        <v>#REF!</v>
      </c>
      <c r="AH5077"/>
    </row>
    <row r="5078" spans="1:34" x14ac:dyDescent="0.2">
      <c r="A5078" t="s">
        <v>398</v>
      </c>
      <c r="B5078" t="s">
        <v>5639</v>
      </c>
      <c r="C5078" s="1">
        <v>124.76</v>
      </c>
      <c r="D5078" s="5">
        <v>45350</v>
      </c>
      <c r="E5078" t="s">
        <v>21</v>
      </c>
      <c r="F5078" t="s">
        <v>33</v>
      </c>
      <c r="G5078" s="16" t="s">
        <v>5645</v>
      </c>
      <c r="H5078" s="1"/>
      <c r="J5078"/>
      <c r="AC5078" s="5" t="e">
        <f>VLOOKUP(Table1[[#This Row],[Expense Report]],#REF!,3, 0)</f>
        <v>#REF!</v>
      </c>
      <c r="AD5078" t="s">
        <v>14537</v>
      </c>
      <c r="AE5078" t="s">
        <v>475</v>
      </c>
      <c r="AF5078" t="e">
        <f>MONTH(Table1[[#This Row],[Date Sent]])</f>
        <v>#REF!</v>
      </c>
      <c r="AG5078" t="e">
        <f>YEAR(Table1[[#This Row],[Date Sent]])</f>
        <v>#REF!</v>
      </c>
      <c r="AH5078"/>
    </row>
    <row r="5079" spans="1:34" x14ac:dyDescent="0.2">
      <c r="A5079" t="s">
        <v>398</v>
      </c>
      <c r="B5079" t="s">
        <v>5639</v>
      </c>
      <c r="C5079" s="1">
        <v>90.21</v>
      </c>
      <c r="D5079" s="5">
        <v>45362</v>
      </c>
      <c r="E5079" t="s">
        <v>13</v>
      </c>
      <c r="F5079" t="s">
        <v>33</v>
      </c>
      <c r="G5079" s="16" t="s">
        <v>5646</v>
      </c>
      <c r="H5079" s="1"/>
      <c r="J5079"/>
      <c r="AC5079" s="5" t="e">
        <f>VLOOKUP(Table1[[#This Row],[Expense Report]],#REF!,3, 0)</f>
        <v>#REF!</v>
      </c>
      <c r="AD5079" t="s">
        <v>14537</v>
      </c>
      <c r="AE5079" t="s">
        <v>475</v>
      </c>
      <c r="AF5079" t="e">
        <f>MONTH(Table1[[#This Row],[Date Sent]])</f>
        <v>#REF!</v>
      </c>
      <c r="AG5079" t="e">
        <f>YEAR(Table1[[#This Row],[Date Sent]])</f>
        <v>#REF!</v>
      </c>
      <c r="AH5079"/>
    </row>
    <row r="5080" spans="1:34" x14ac:dyDescent="0.2">
      <c r="A5080" t="s">
        <v>398</v>
      </c>
      <c r="B5080" t="s">
        <v>5639</v>
      </c>
      <c r="C5080" s="1">
        <v>78.09</v>
      </c>
      <c r="D5080" s="5">
        <v>45363</v>
      </c>
      <c r="E5080" t="s">
        <v>25</v>
      </c>
      <c r="F5080" t="s">
        <v>49</v>
      </c>
      <c r="G5080" s="16" t="s">
        <v>5647</v>
      </c>
      <c r="H5080" s="1"/>
      <c r="J5080"/>
      <c r="AC5080" s="5" t="e">
        <f>VLOOKUP(Table1[[#This Row],[Expense Report]],#REF!,3, 0)</f>
        <v>#REF!</v>
      </c>
      <c r="AD5080" t="s">
        <v>14537</v>
      </c>
      <c r="AE5080" t="s">
        <v>475</v>
      </c>
      <c r="AF5080" t="e">
        <f>MONTH(Table1[[#This Row],[Date Sent]])</f>
        <v>#REF!</v>
      </c>
      <c r="AG5080" t="e">
        <f>YEAR(Table1[[#This Row],[Date Sent]])</f>
        <v>#REF!</v>
      </c>
      <c r="AH5080"/>
    </row>
    <row r="5081" spans="1:34" x14ac:dyDescent="0.2">
      <c r="A5081" t="s">
        <v>398</v>
      </c>
      <c r="B5081" t="s">
        <v>5639</v>
      </c>
      <c r="C5081" s="1">
        <v>84.76</v>
      </c>
      <c r="D5081" s="5">
        <v>45363</v>
      </c>
      <c r="E5081" t="s">
        <v>13</v>
      </c>
      <c r="F5081" t="s">
        <v>33</v>
      </c>
      <c r="G5081" s="16" t="s">
        <v>5648</v>
      </c>
      <c r="H5081" s="1"/>
      <c r="J5081"/>
      <c r="AC5081" s="5" t="e">
        <f>VLOOKUP(Table1[[#This Row],[Expense Report]],#REF!,3, 0)</f>
        <v>#REF!</v>
      </c>
      <c r="AD5081" t="s">
        <v>14537</v>
      </c>
      <c r="AE5081" t="s">
        <v>475</v>
      </c>
      <c r="AF5081" t="e">
        <f>MONTH(Table1[[#This Row],[Date Sent]])</f>
        <v>#REF!</v>
      </c>
      <c r="AG5081" t="e">
        <f>YEAR(Table1[[#This Row],[Date Sent]])</f>
        <v>#REF!</v>
      </c>
      <c r="AH5081"/>
    </row>
    <row r="5082" spans="1:34" x14ac:dyDescent="0.2">
      <c r="A5082" t="s">
        <v>1893</v>
      </c>
      <c r="B5082" t="s">
        <v>5649</v>
      </c>
      <c r="C5082" s="1">
        <v>155.97</v>
      </c>
      <c r="D5082" s="5">
        <v>45325</v>
      </c>
      <c r="E5082" t="s">
        <v>21</v>
      </c>
      <c r="F5082" t="s">
        <v>33</v>
      </c>
      <c r="G5082" s="16" t="s">
        <v>5650</v>
      </c>
      <c r="H5082" s="1"/>
      <c r="J5082"/>
      <c r="AC5082" s="5" t="e">
        <f>VLOOKUP(Table1[[#This Row],[Expense Report]],#REF!,3, 0)</f>
        <v>#REF!</v>
      </c>
      <c r="AD5082" t="s">
        <v>14712</v>
      </c>
      <c r="AE5082" t="s">
        <v>475</v>
      </c>
      <c r="AF5082" t="e">
        <f>MONTH(Table1[[#This Row],[Date Sent]])</f>
        <v>#REF!</v>
      </c>
      <c r="AG5082" t="e">
        <f>YEAR(Table1[[#This Row],[Date Sent]])</f>
        <v>#REF!</v>
      </c>
      <c r="AH5082"/>
    </row>
    <row r="5083" spans="1:34" x14ac:dyDescent="0.2">
      <c r="A5083" t="s">
        <v>1893</v>
      </c>
      <c r="B5083" t="s">
        <v>5649</v>
      </c>
      <c r="C5083" s="1">
        <v>16.41</v>
      </c>
      <c r="D5083" s="5">
        <v>45333</v>
      </c>
      <c r="E5083" t="s">
        <v>21</v>
      </c>
      <c r="F5083" t="s">
        <v>17</v>
      </c>
      <c r="G5083" s="16" t="s">
        <v>5651</v>
      </c>
      <c r="H5083" s="1"/>
      <c r="J5083"/>
      <c r="AC5083" s="5" t="e">
        <f>VLOOKUP(Table1[[#This Row],[Expense Report]],#REF!,3, 0)</f>
        <v>#REF!</v>
      </c>
      <c r="AD5083" t="s">
        <v>14712</v>
      </c>
      <c r="AE5083" t="s">
        <v>475</v>
      </c>
      <c r="AF5083" t="e">
        <f>MONTH(Table1[[#This Row],[Date Sent]])</f>
        <v>#REF!</v>
      </c>
      <c r="AG5083" t="e">
        <f>YEAR(Table1[[#This Row],[Date Sent]])</f>
        <v>#REF!</v>
      </c>
      <c r="AH5083"/>
    </row>
    <row r="5084" spans="1:34" x14ac:dyDescent="0.2">
      <c r="A5084" t="s">
        <v>1893</v>
      </c>
      <c r="B5084" t="s">
        <v>5649</v>
      </c>
      <c r="C5084" s="1">
        <v>249.48</v>
      </c>
      <c r="D5084" s="5">
        <v>45341</v>
      </c>
      <c r="E5084" t="s">
        <v>21</v>
      </c>
      <c r="F5084" t="s">
        <v>33</v>
      </c>
      <c r="G5084" s="16" t="s">
        <v>5652</v>
      </c>
      <c r="H5084" s="1"/>
      <c r="J5084"/>
      <c r="AC5084" s="5" t="e">
        <f>VLOOKUP(Table1[[#This Row],[Expense Report]],#REF!,3, 0)</f>
        <v>#REF!</v>
      </c>
      <c r="AD5084" t="s">
        <v>14712</v>
      </c>
      <c r="AE5084" t="s">
        <v>475</v>
      </c>
      <c r="AF5084" t="e">
        <f>MONTH(Table1[[#This Row],[Date Sent]])</f>
        <v>#REF!</v>
      </c>
      <c r="AG5084" t="e">
        <f>YEAR(Table1[[#This Row],[Date Sent]])</f>
        <v>#REF!</v>
      </c>
      <c r="AH5084"/>
    </row>
    <row r="5085" spans="1:34" x14ac:dyDescent="0.2">
      <c r="A5085" t="s">
        <v>1893</v>
      </c>
      <c r="B5085" t="s">
        <v>5649</v>
      </c>
      <c r="C5085" s="1">
        <v>23.81</v>
      </c>
      <c r="D5085" s="5">
        <v>45343</v>
      </c>
      <c r="E5085" t="s">
        <v>18</v>
      </c>
      <c r="F5085" t="s">
        <v>14</v>
      </c>
      <c r="G5085" s="16" t="s">
        <v>5653</v>
      </c>
      <c r="H5085" s="1"/>
      <c r="J5085"/>
      <c r="AC5085" s="5" t="e">
        <f>VLOOKUP(Table1[[#This Row],[Expense Report]],#REF!,3, 0)</f>
        <v>#REF!</v>
      </c>
      <c r="AD5085" t="s">
        <v>14712</v>
      </c>
      <c r="AE5085" t="s">
        <v>475</v>
      </c>
      <c r="AF5085" t="e">
        <f>MONTH(Table1[[#This Row],[Date Sent]])</f>
        <v>#REF!</v>
      </c>
      <c r="AG5085" t="e">
        <f>YEAR(Table1[[#This Row],[Date Sent]])</f>
        <v>#REF!</v>
      </c>
      <c r="AH5085"/>
    </row>
    <row r="5086" spans="1:34" x14ac:dyDescent="0.2">
      <c r="A5086" t="s">
        <v>1893</v>
      </c>
      <c r="B5086" t="s">
        <v>5649</v>
      </c>
      <c r="C5086" s="1">
        <v>83.14</v>
      </c>
      <c r="D5086" s="5">
        <v>45348</v>
      </c>
      <c r="E5086" t="s">
        <v>24</v>
      </c>
      <c r="F5086" t="s">
        <v>18</v>
      </c>
      <c r="G5086" s="16" t="s">
        <v>984</v>
      </c>
      <c r="H5086" s="1"/>
      <c r="J5086"/>
      <c r="AC5086" s="5" t="e">
        <f>VLOOKUP(Table1[[#This Row],[Expense Report]],#REF!,3, 0)</f>
        <v>#REF!</v>
      </c>
      <c r="AD5086" t="s">
        <v>14712</v>
      </c>
      <c r="AE5086" t="s">
        <v>475</v>
      </c>
      <c r="AF5086" t="e">
        <f>MONTH(Table1[[#This Row],[Date Sent]])</f>
        <v>#REF!</v>
      </c>
      <c r="AG5086" t="e">
        <f>YEAR(Table1[[#This Row],[Date Sent]])</f>
        <v>#REF!</v>
      </c>
      <c r="AH5086"/>
    </row>
    <row r="5087" spans="1:34" x14ac:dyDescent="0.2">
      <c r="A5087" t="s">
        <v>1893</v>
      </c>
      <c r="B5087" t="s">
        <v>5649</v>
      </c>
      <c r="C5087" s="1">
        <v>18.78</v>
      </c>
      <c r="D5087" s="5">
        <v>45349</v>
      </c>
      <c r="E5087" t="s">
        <v>21</v>
      </c>
      <c r="F5087" t="s">
        <v>17</v>
      </c>
      <c r="G5087" s="16" t="s">
        <v>5654</v>
      </c>
      <c r="H5087" s="1"/>
      <c r="J5087"/>
      <c r="AC5087" s="5" t="e">
        <f>VLOOKUP(Table1[[#This Row],[Expense Report]],#REF!,3, 0)</f>
        <v>#REF!</v>
      </c>
      <c r="AD5087" t="s">
        <v>14712</v>
      </c>
      <c r="AE5087" t="s">
        <v>475</v>
      </c>
      <c r="AF5087" t="e">
        <f>MONTH(Table1[[#This Row],[Date Sent]])</f>
        <v>#REF!</v>
      </c>
      <c r="AG5087" t="e">
        <f>YEAR(Table1[[#This Row],[Date Sent]])</f>
        <v>#REF!</v>
      </c>
      <c r="AH5087"/>
    </row>
    <row r="5088" spans="1:34" x14ac:dyDescent="0.2">
      <c r="A5088" t="s">
        <v>385</v>
      </c>
      <c r="B5088" t="s">
        <v>5655</v>
      </c>
      <c r="C5088" s="1">
        <v>582.47</v>
      </c>
      <c r="D5088" s="5">
        <v>45351</v>
      </c>
      <c r="E5088" t="s">
        <v>8</v>
      </c>
      <c r="F5088" t="s">
        <v>33</v>
      </c>
      <c r="G5088" s="16" t="s">
        <v>5656</v>
      </c>
      <c r="H5088" s="1"/>
      <c r="J5088"/>
      <c r="AC5088" s="5" t="e">
        <f>VLOOKUP(Table1[[#This Row],[Expense Report]],#REF!,3, 0)</f>
        <v>#REF!</v>
      </c>
      <c r="AD5088" t="s">
        <v>14623</v>
      </c>
      <c r="AE5088" t="s">
        <v>182</v>
      </c>
      <c r="AF5088" t="e">
        <f>MONTH(Table1[[#This Row],[Date Sent]])</f>
        <v>#REF!</v>
      </c>
      <c r="AG5088" t="e">
        <f>YEAR(Table1[[#This Row],[Date Sent]])</f>
        <v>#REF!</v>
      </c>
      <c r="AH5088"/>
    </row>
    <row r="5089" spans="1:34" x14ac:dyDescent="0.2">
      <c r="A5089" t="s">
        <v>385</v>
      </c>
      <c r="B5089" t="s">
        <v>5655</v>
      </c>
      <c r="C5089" s="1">
        <v>193.92</v>
      </c>
      <c r="D5089" s="5">
        <v>45356</v>
      </c>
      <c r="E5089" t="s">
        <v>21</v>
      </c>
      <c r="F5089" t="s">
        <v>15</v>
      </c>
      <c r="G5089" s="16" t="s">
        <v>5657</v>
      </c>
      <c r="H5089" s="1"/>
      <c r="J5089"/>
      <c r="AC5089" s="5" t="e">
        <f>VLOOKUP(Table1[[#This Row],[Expense Report]],#REF!,3, 0)</f>
        <v>#REF!</v>
      </c>
      <c r="AD5089" t="s">
        <v>14623</v>
      </c>
      <c r="AE5089" t="s">
        <v>182</v>
      </c>
      <c r="AF5089" t="e">
        <f>MONTH(Table1[[#This Row],[Date Sent]])</f>
        <v>#REF!</v>
      </c>
      <c r="AG5089" t="e">
        <f>YEAR(Table1[[#This Row],[Date Sent]])</f>
        <v>#REF!</v>
      </c>
      <c r="AH5089"/>
    </row>
    <row r="5090" spans="1:34" x14ac:dyDescent="0.2">
      <c r="A5090" t="s">
        <v>385</v>
      </c>
      <c r="B5090" t="s">
        <v>5655</v>
      </c>
      <c r="C5090" s="1">
        <v>115.9</v>
      </c>
      <c r="D5090" s="5">
        <v>45362</v>
      </c>
      <c r="E5090" t="s">
        <v>21</v>
      </c>
      <c r="F5090" t="s">
        <v>33</v>
      </c>
      <c r="G5090" s="16" t="s">
        <v>5658</v>
      </c>
      <c r="H5090" s="1"/>
      <c r="J5090"/>
      <c r="AC5090" s="5" t="e">
        <f>VLOOKUP(Table1[[#This Row],[Expense Report]],#REF!,3, 0)</f>
        <v>#REF!</v>
      </c>
      <c r="AD5090" t="s">
        <v>14623</v>
      </c>
      <c r="AE5090" t="s">
        <v>182</v>
      </c>
      <c r="AF5090" t="e">
        <f>MONTH(Table1[[#This Row],[Date Sent]])</f>
        <v>#REF!</v>
      </c>
      <c r="AG5090" t="e">
        <f>YEAR(Table1[[#This Row],[Date Sent]])</f>
        <v>#REF!</v>
      </c>
      <c r="AH5090"/>
    </row>
    <row r="5091" spans="1:34" x14ac:dyDescent="0.2">
      <c r="A5091" t="s">
        <v>385</v>
      </c>
      <c r="B5091" t="s">
        <v>5655</v>
      </c>
      <c r="C5091" s="1">
        <v>189.99</v>
      </c>
      <c r="D5091" s="5">
        <v>45362</v>
      </c>
      <c r="E5091" t="s">
        <v>21</v>
      </c>
      <c r="F5091" t="s">
        <v>33</v>
      </c>
      <c r="G5091" s="16" t="s">
        <v>5659</v>
      </c>
      <c r="H5091" s="1"/>
      <c r="J5091"/>
      <c r="AC5091" s="5" t="e">
        <f>VLOOKUP(Table1[[#This Row],[Expense Report]],#REF!,3, 0)</f>
        <v>#REF!</v>
      </c>
      <c r="AD5091" t="s">
        <v>14623</v>
      </c>
      <c r="AE5091" t="s">
        <v>182</v>
      </c>
      <c r="AF5091" t="e">
        <f>MONTH(Table1[[#This Row],[Date Sent]])</f>
        <v>#REF!</v>
      </c>
      <c r="AG5091" t="e">
        <f>YEAR(Table1[[#This Row],[Date Sent]])</f>
        <v>#REF!</v>
      </c>
      <c r="AH5091"/>
    </row>
    <row r="5092" spans="1:34" x14ac:dyDescent="0.2">
      <c r="A5092" t="s">
        <v>618</v>
      </c>
      <c r="B5092" t="s">
        <v>5660</v>
      </c>
      <c r="C5092" s="1">
        <v>434.55</v>
      </c>
      <c r="D5092" s="5">
        <v>45358</v>
      </c>
      <c r="E5092" t="s">
        <v>25</v>
      </c>
      <c r="F5092" t="s">
        <v>33</v>
      </c>
      <c r="G5092" s="16" t="s">
        <v>5096</v>
      </c>
      <c r="H5092" s="1"/>
      <c r="J5092"/>
      <c r="AC5092" s="5" t="e">
        <f>VLOOKUP(Table1[[#This Row],[Expense Report]],#REF!,3, 0)</f>
        <v>#REF!</v>
      </c>
      <c r="AD5092" t="s">
        <v>14697</v>
      </c>
      <c r="AE5092" t="s">
        <v>313</v>
      </c>
      <c r="AF5092" t="e">
        <f>MONTH(Table1[[#This Row],[Date Sent]])</f>
        <v>#REF!</v>
      </c>
      <c r="AG5092" t="e">
        <f>YEAR(Table1[[#This Row],[Date Sent]])</f>
        <v>#REF!</v>
      </c>
      <c r="AH5092"/>
    </row>
    <row r="5093" spans="1:34" x14ac:dyDescent="0.2">
      <c r="A5093" t="s">
        <v>618</v>
      </c>
      <c r="B5093" t="s">
        <v>5660</v>
      </c>
      <c r="C5093" s="1">
        <v>47.24</v>
      </c>
      <c r="D5093" s="5">
        <v>45360</v>
      </c>
      <c r="E5093" t="s">
        <v>25</v>
      </c>
      <c r="F5093" t="s">
        <v>33</v>
      </c>
      <c r="G5093" s="16" t="s">
        <v>5661</v>
      </c>
      <c r="H5093" s="1"/>
      <c r="J5093"/>
      <c r="AC5093" s="5" t="e">
        <f>VLOOKUP(Table1[[#This Row],[Expense Report]],#REF!,3, 0)</f>
        <v>#REF!</v>
      </c>
      <c r="AD5093" t="s">
        <v>14697</v>
      </c>
      <c r="AE5093" t="s">
        <v>313</v>
      </c>
      <c r="AF5093" t="e">
        <f>MONTH(Table1[[#This Row],[Date Sent]])</f>
        <v>#REF!</v>
      </c>
      <c r="AG5093" t="e">
        <f>YEAR(Table1[[#This Row],[Date Sent]])</f>
        <v>#REF!</v>
      </c>
      <c r="AH5093"/>
    </row>
    <row r="5094" spans="1:34" x14ac:dyDescent="0.2">
      <c r="A5094" t="s">
        <v>581</v>
      </c>
      <c r="B5094" t="s">
        <v>5662</v>
      </c>
      <c r="C5094" s="1">
        <v>90.76</v>
      </c>
      <c r="D5094" s="5">
        <v>45358</v>
      </c>
      <c r="E5094" t="s">
        <v>21</v>
      </c>
      <c r="F5094" t="s">
        <v>33</v>
      </c>
      <c r="G5094" s="16" t="s">
        <v>5663</v>
      </c>
      <c r="H5094" s="1"/>
      <c r="J5094"/>
      <c r="AC5094" s="5" t="e">
        <f>VLOOKUP(Table1[[#This Row],[Expense Report]],#REF!,3, 0)</f>
        <v>#REF!</v>
      </c>
      <c r="AD5094" t="s">
        <v>14583</v>
      </c>
      <c r="AE5094" t="s">
        <v>294</v>
      </c>
      <c r="AF5094" t="e">
        <f>MONTH(Table1[[#This Row],[Date Sent]])</f>
        <v>#REF!</v>
      </c>
      <c r="AG5094" t="e">
        <f>YEAR(Table1[[#This Row],[Date Sent]])</f>
        <v>#REF!</v>
      </c>
      <c r="AH5094"/>
    </row>
    <row r="5095" spans="1:34" x14ac:dyDescent="0.2">
      <c r="A5095" t="s">
        <v>581</v>
      </c>
      <c r="B5095" t="s">
        <v>5662</v>
      </c>
      <c r="C5095" s="1">
        <v>5.12</v>
      </c>
      <c r="D5095" s="5">
        <v>45360</v>
      </c>
      <c r="E5095" t="s">
        <v>24</v>
      </c>
      <c r="F5095" t="s">
        <v>18</v>
      </c>
      <c r="G5095" s="16" t="s">
        <v>5664</v>
      </c>
      <c r="H5095" s="1"/>
      <c r="J5095"/>
      <c r="AC5095" s="5" t="e">
        <f>VLOOKUP(Table1[[#This Row],[Expense Report]],#REF!,3, 0)</f>
        <v>#REF!</v>
      </c>
      <c r="AD5095" t="s">
        <v>14583</v>
      </c>
      <c r="AE5095" t="s">
        <v>294</v>
      </c>
      <c r="AF5095" t="e">
        <f>MONTH(Table1[[#This Row],[Date Sent]])</f>
        <v>#REF!</v>
      </c>
      <c r="AG5095" t="e">
        <f>YEAR(Table1[[#This Row],[Date Sent]])</f>
        <v>#REF!</v>
      </c>
      <c r="AH5095"/>
    </row>
    <row r="5096" spans="1:34" x14ac:dyDescent="0.2">
      <c r="A5096" t="s">
        <v>5473</v>
      </c>
      <c r="B5096" t="s">
        <v>5665</v>
      </c>
      <c r="C5096" s="1">
        <v>389.77</v>
      </c>
      <c r="D5096" s="5">
        <v>45362</v>
      </c>
      <c r="E5096" t="s">
        <v>13</v>
      </c>
      <c r="F5096" t="s">
        <v>33</v>
      </c>
      <c r="G5096" s="16" t="s">
        <v>2406</v>
      </c>
      <c r="H5096" s="1"/>
      <c r="J5096"/>
      <c r="AC5096" s="5" t="e">
        <f>VLOOKUP(Table1[[#This Row],[Expense Report]],#REF!,3, 0)</f>
        <v>#REF!</v>
      </c>
      <c r="AD5096" t="s">
        <v>14717</v>
      </c>
      <c r="AE5096" t="s">
        <v>475</v>
      </c>
      <c r="AF5096" t="e">
        <f>MONTH(Table1[[#This Row],[Date Sent]])</f>
        <v>#REF!</v>
      </c>
      <c r="AG5096" t="e">
        <f>YEAR(Table1[[#This Row],[Date Sent]])</f>
        <v>#REF!</v>
      </c>
      <c r="AH5096"/>
    </row>
    <row r="5097" spans="1:34" x14ac:dyDescent="0.2">
      <c r="A5097" t="s">
        <v>5473</v>
      </c>
      <c r="B5097" t="s">
        <v>5665</v>
      </c>
      <c r="C5097" s="1">
        <v>74.77</v>
      </c>
      <c r="D5097" s="5">
        <v>45364</v>
      </c>
      <c r="E5097" t="s">
        <v>16</v>
      </c>
      <c r="F5097" t="s">
        <v>33</v>
      </c>
      <c r="G5097" s="16" t="s">
        <v>5666</v>
      </c>
      <c r="H5097" s="1"/>
      <c r="J5097"/>
      <c r="AC5097" s="5" t="e">
        <f>VLOOKUP(Table1[[#This Row],[Expense Report]],#REF!,3, 0)</f>
        <v>#REF!</v>
      </c>
      <c r="AD5097" t="s">
        <v>14717</v>
      </c>
      <c r="AE5097" t="s">
        <v>475</v>
      </c>
      <c r="AF5097" t="e">
        <f>MONTH(Table1[[#This Row],[Date Sent]])</f>
        <v>#REF!</v>
      </c>
      <c r="AG5097" t="e">
        <f>YEAR(Table1[[#This Row],[Date Sent]])</f>
        <v>#REF!</v>
      </c>
      <c r="AH5097"/>
    </row>
    <row r="5098" spans="1:34" x14ac:dyDescent="0.2">
      <c r="A5098" t="s">
        <v>419</v>
      </c>
      <c r="B5098" t="s">
        <v>5667</v>
      </c>
      <c r="C5098" s="1">
        <v>29.55</v>
      </c>
      <c r="D5098" s="5">
        <v>45352</v>
      </c>
      <c r="E5098" t="s">
        <v>10</v>
      </c>
      <c r="F5098" t="s">
        <v>33</v>
      </c>
      <c r="G5098" s="16" t="s">
        <v>5668</v>
      </c>
      <c r="H5098" s="1"/>
      <c r="J5098"/>
      <c r="AC5098" s="5" t="e">
        <f>VLOOKUP(Table1[[#This Row],[Expense Report]],#REF!,3, 0)</f>
        <v>#REF!</v>
      </c>
      <c r="AD5098" t="s">
        <v>14684</v>
      </c>
      <c r="AE5098" t="s">
        <v>198</v>
      </c>
      <c r="AF5098" t="e">
        <f>MONTH(Table1[[#This Row],[Date Sent]])</f>
        <v>#REF!</v>
      </c>
      <c r="AG5098" t="e">
        <f>YEAR(Table1[[#This Row],[Date Sent]])</f>
        <v>#REF!</v>
      </c>
      <c r="AH5098"/>
    </row>
    <row r="5099" spans="1:34" x14ac:dyDescent="0.2">
      <c r="A5099" t="s">
        <v>419</v>
      </c>
      <c r="B5099" t="s">
        <v>5667</v>
      </c>
      <c r="C5099" s="1">
        <v>50.99</v>
      </c>
      <c r="D5099" s="5">
        <v>45356</v>
      </c>
      <c r="E5099" t="s">
        <v>21</v>
      </c>
      <c r="F5099" t="s">
        <v>33</v>
      </c>
      <c r="G5099" s="16" t="s">
        <v>5669</v>
      </c>
      <c r="H5099" s="1"/>
      <c r="J5099"/>
      <c r="AC5099" s="5" t="e">
        <f>VLOOKUP(Table1[[#This Row],[Expense Report]],#REF!,3, 0)</f>
        <v>#REF!</v>
      </c>
      <c r="AD5099" t="s">
        <v>14684</v>
      </c>
      <c r="AE5099" t="s">
        <v>198</v>
      </c>
      <c r="AF5099" t="e">
        <f>MONTH(Table1[[#This Row],[Date Sent]])</f>
        <v>#REF!</v>
      </c>
      <c r="AG5099" t="e">
        <f>YEAR(Table1[[#This Row],[Date Sent]])</f>
        <v>#REF!</v>
      </c>
      <c r="AH5099"/>
    </row>
    <row r="5100" spans="1:34" x14ac:dyDescent="0.2">
      <c r="A5100" t="s">
        <v>419</v>
      </c>
      <c r="B5100" t="s">
        <v>5667</v>
      </c>
      <c r="C5100" s="1">
        <v>45.94</v>
      </c>
      <c r="D5100" s="5">
        <v>45356</v>
      </c>
      <c r="E5100" t="s">
        <v>21</v>
      </c>
      <c r="F5100" t="s">
        <v>33</v>
      </c>
      <c r="G5100" s="16" t="s">
        <v>5670</v>
      </c>
      <c r="H5100" s="1"/>
      <c r="J5100"/>
      <c r="AC5100" s="5" t="e">
        <f>VLOOKUP(Table1[[#This Row],[Expense Report]],#REF!,3, 0)</f>
        <v>#REF!</v>
      </c>
      <c r="AD5100" t="s">
        <v>14684</v>
      </c>
      <c r="AE5100" t="s">
        <v>198</v>
      </c>
      <c r="AF5100" t="e">
        <f>MONTH(Table1[[#This Row],[Date Sent]])</f>
        <v>#REF!</v>
      </c>
      <c r="AG5100" t="e">
        <f>YEAR(Table1[[#This Row],[Date Sent]])</f>
        <v>#REF!</v>
      </c>
      <c r="AH5100"/>
    </row>
    <row r="5101" spans="1:34" x14ac:dyDescent="0.2">
      <c r="A5101" t="s">
        <v>419</v>
      </c>
      <c r="B5101" t="s">
        <v>5667</v>
      </c>
      <c r="C5101" s="1">
        <v>33.630000000000003</v>
      </c>
      <c r="D5101" s="5">
        <v>45362</v>
      </c>
      <c r="E5101" t="s">
        <v>21</v>
      </c>
      <c r="F5101" t="s">
        <v>33</v>
      </c>
      <c r="G5101" s="16" t="s">
        <v>3791</v>
      </c>
      <c r="H5101" s="1"/>
      <c r="J5101"/>
      <c r="AC5101" s="5" t="e">
        <f>VLOOKUP(Table1[[#This Row],[Expense Report]],#REF!,3, 0)</f>
        <v>#REF!</v>
      </c>
      <c r="AD5101" t="s">
        <v>14684</v>
      </c>
      <c r="AE5101" t="s">
        <v>198</v>
      </c>
      <c r="AF5101" t="e">
        <f>MONTH(Table1[[#This Row],[Date Sent]])</f>
        <v>#REF!</v>
      </c>
      <c r="AG5101" t="e">
        <f>YEAR(Table1[[#This Row],[Date Sent]])</f>
        <v>#REF!</v>
      </c>
      <c r="AH5101"/>
    </row>
    <row r="5102" spans="1:34" x14ac:dyDescent="0.2">
      <c r="A5102" t="s">
        <v>694</v>
      </c>
      <c r="B5102" t="s">
        <v>5671</v>
      </c>
      <c r="C5102" s="1">
        <v>78.150000000000006</v>
      </c>
      <c r="D5102" s="5">
        <v>45362</v>
      </c>
      <c r="E5102" t="s">
        <v>21</v>
      </c>
      <c r="F5102" t="s">
        <v>33</v>
      </c>
      <c r="G5102" s="16" t="s">
        <v>5672</v>
      </c>
      <c r="H5102" s="1"/>
      <c r="J5102"/>
      <c r="AC5102" s="5" t="e">
        <f>VLOOKUP(Table1[[#This Row],[Expense Report]],#REF!,3, 0)</f>
        <v>#REF!</v>
      </c>
      <c r="AD5102" t="s">
        <v>14683</v>
      </c>
      <c r="AE5102" t="s">
        <v>198</v>
      </c>
      <c r="AF5102" t="e">
        <f>MONTH(Table1[[#This Row],[Date Sent]])</f>
        <v>#REF!</v>
      </c>
      <c r="AG5102" t="e">
        <f>YEAR(Table1[[#This Row],[Date Sent]])</f>
        <v>#REF!</v>
      </c>
      <c r="AH5102"/>
    </row>
    <row r="5103" spans="1:34" x14ac:dyDescent="0.2">
      <c r="A5103" t="s">
        <v>694</v>
      </c>
      <c r="B5103" t="s">
        <v>5671</v>
      </c>
      <c r="C5103" s="1">
        <v>628.45000000000005</v>
      </c>
      <c r="D5103" s="5">
        <v>45363</v>
      </c>
      <c r="E5103" t="s">
        <v>21</v>
      </c>
      <c r="F5103" t="s">
        <v>33</v>
      </c>
      <c r="G5103" s="16" t="s">
        <v>5673</v>
      </c>
      <c r="H5103" s="1"/>
      <c r="J5103"/>
      <c r="AC5103" s="5" t="e">
        <f>VLOOKUP(Table1[[#This Row],[Expense Report]],#REF!,3, 0)</f>
        <v>#REF!</v>
      </c>
      <c r="AD5103" t="s">
        <v>14683</v>
      </c>
      <c r="AE5103" t="s">
        <v>198</v>
      </c>
      <c r="AF5103" t="e">
        <f>MONTH(Table1[[#This Row],[Date Sent]])</f>
        <v>#REF!</v>
      </c>
      <c r="AG5103" t="e">
        <f>YEAR(Table1[[#This Row],[Date Sent]])</f>
        <v>#REF!</v>
      </c>
      <c r="AH5103"/>
    </row>
    <row r="5104" spans="1:34" x14ac:dyDescent="0.2">
      <c r="A5104" t="s">
        <v>694</v>
      </c>
      <c r="B5104" t="s">
        <v>5671</v>
      </c>
      <c r="C5104" s="1">
        <v>63.41</v>
      </c>
      <c r="D5104" s="5">
        <v>45363</v>
      </c>
      <c r="E5104" t="s">
        <v>21</v>
      </c>
      <c r="F5104" t="s">
        <v>15</v>
      </c>
      <c r="G5104" s="16" t="s">
        <v>5674</v>
      </c>
      <c r="H5104" s="1"/>
      <c r="J5104"/>
      <c r="AC5104" s="5" t="e">
        <f>VLOOKUP(Table1[[#This Row],[Expense Report]],#REF!,3, 0)</f>
        <v>#REF!</v>
      </c>
      <c r="AD5104" t="s">
        <v>14683</v>
      </c>
      <c r="AE5104" t="s">
        <v>198</v>
      </c>
      <c r="AF5104" t="e">
        <f>MONTH(Table1[[#This Row],[Date Sent]])</f>
        <v>#REF!</v>
      </c>
      <c r="AG5104" t="e">
        <f>YEAR(Table1[[#This Row],[Date Sent]])</f>
        <v>#REF!</v>
      </c>
      <c r="AH5104"/>
    </row>
    <row r="5105" spans="1:34" x14ac:dyDescent="0.2">
      <c r="A5105" t="s">
        <v>694</v>
      </c>
      <c r="B5105" t="s">
        <v>5671</v>
      </c>
      <c r="C5105" s="1">
        <v>100.6</v>
      </c>
      <c r="D5105" s="5">
        <v>45364</v>
      </c>
      <c r="E5105" t="s">
        <v>21</v>
      </c>
      <c r="F5105" t="s">
        <v>33</v>
      </c>
      <c r="G5105" s="16" t="s">
        <v>5675</v>
      </c>
      <c r="H5105" s="1"/>
      <c r="J5105"/>
      <c r="AC5105" s="5" t="e">
        <f>VLOOKUP(Table1[[#This Row],[Expense Report]],#REF!,3, 0)</f>
        <v>#REF!</v>
      </c>
      <c r="AD5105" t="s">
        <v>14683</v>
      </c>
      <c r="AE5105" t="s">
        <v>198</v>
      </c>
      <c r="AF5105" t="e">
        <f>MONTH(Table1[[#This Row],[Date Sent]])</f>
        <v>#REF!</v>
      </c>
      <c r="AG5105" t="e">
        <f>YEAR(Table1[[#This Row],[Date Sent]])</f>
        <v>#REF!</v>
      </c>
      <c r="AH5105"/>
    </row>
    <row r="5106" spans="1:34" x14ac:dyDescent="0.2">
      <c r="A5106" t="s">
        <v>367</v>
      </c>
      <c r="B5106" t="s">
        <v>5676</v>
      </c>
      <c r="C5106" s="1">
        <v>54.85</v>
      </c>
      <c r="D5106" s="5">
        <v>45349</v>
      </c>
      <c r="E5106" t="s">
        <v>21</v>
      </c>
      <c r="F5106" t="s">
        <v>33</v>
      </c>
      <c r="G5106" s="16" t="s">
        <v>1033</v>
      </c>
      <c r="H5106" s="1"/>
      <c r="J5106"/>
      <c r="AC5106" s="5" t="e">
        <f>VLOOKUP(Table1[[#This Row],[Expense Report]],#REF!,3, 0)</f>
        <v>#REF!</v>
      </c>
      <c r="AD5106" t="s">
        <v>13669</v>
      </c>
      <c r="AE5106" t="s">
        <v>266</v>
      </c>
      <c r="AF5106" t="e">
        <f>MONTH(Table1[[#This Row],[Date Sent]])</f>
        <v>#REF!</v>
      </c>
      <c r="AG5106" t="e">
        <f>YEAR(Table1[[#This Row],[Date Sent]])</f>
        <v>#REF!</v>
      </c>
      <c r="AH5106"/>
    </row>
    <row r="5107" spans="1:34" x14ac:dyDescent="0.2">
      <c r="A5107" t="s">
        <v>367</v>
      </c>
      <c r="B5107" t="s">
        <v>5676</v>
      </c>
      <c r="C5107" s="1">
        <v>95.17</v>
      </c>
      <c r="D5107" s="5">
        <v>45355</v>
      </c>
      <c r="E5107" t="s">
        <v>21</v>
      </c>
      <c r="F5107" t="s">
        <v>33</v>
      </c>
      <c r="G5107" s="16" t="s">
        <v>5677</v>
      </c>
      <c r="H5107" s="1"/>
      <c r="J5107"/>
      <c r="AC5107" s="5" t="e">
        <f>VLOOKUP(Table1[[#This Row],[Expense Report]],#REF!,3, 0)</f>
        <v>#REF!</v>
      </c>
      <c r="AD5107" t="s">
        <v>13669</v>
      </c>
      <c r="AE5107" t="s">
        <v>266</v>
      </c>
      <c r="AF5107" t="e">
        <f>MONTH(Table1[[#This Row],[Date Sent]])</f>
        <v>#REF!</v>
      </c>
      <c r="AG5107" t="e">
        <f>YEAR(Table1[[#This Row],[Date Sent]])</f>
        <v>#REF!</v>
      </c>
      <c r="AH5107"/>
    </row>
    <row r="5108" spans="1:34" x14ac:dyDescent="0.2">
      <c r="A5108" t="s">
        <v>367</v>
      </c>
      <c r="B5108" t="s">
        <v>5676</v>
      </c>
      <c r="C5108" s="1">
        <v>57.81</v>
      </c>
      <c r="D5108" s="5">
        <v>45358</v>
      </c>
      <c r="E5108" t="s">
        <v>21</v>
      </c>
      <c r="F5108" t="s">
        <v>33</v>
      </c>
      <c r="G5108" s="16" t="s">
        <v>5678</v>
      </c>
      <c r="H5108" s="1"/>
      <c r="J5108"/>
      <c r="AC5108" s="5" t="e">
        <f>VLOOKUP(Table1[[#This Row],[Expense Report]],#REF!,3, 0)</f>
        <v>#REF!</v>
      </c>
      <c r="AD5108" t="s">
        <v>13669</v>
      </c>
      <c r="AE5108" t="s">
        <v>266</v>
      </c>
      <c r="AF5108" t="e">
        <f>MONTH(Table1[[#This Row],[Date Sent]])</f>
        <v>#REF!</v>
      </c>
      <c r="AG5108" t="e">
        <f>YEAR(Table1[[#This Row],[Date Sent]])</f>
        <v>#REF!</v>
      </c>
      <c r="AH5108"/>
    </row>
    <row r="5109" spans="1:34" x14ac:dyDescent="0.2">
      <c r="A5109" t="s">
        <v>367</v>
      </c>
      <c r="B5109" t="s">
        <v>5676</v>
      </c>
      <c r="C5109" s="1">
        <v>34.14</v>
      </c>
      <c r="D5109" s="5">
        <v>45365</v>
      </c>
      <c r="E5109" t="s">
        <v>21</v>
      </c>
      <c r="F5109" t="s">
        <v>33</v>
      </c>
      <c r="G5109" s="16" t="s">
        <v>1033</v>
      </c>
      <c r="H5109" s="1"/>
      <c r="J5109"/>
      <c r="AC5109" s="5" t="e">
        <f>VLOOKUP(Table1[[#This Row],[Expense Report]],#REF!,3, 0)</f>
        <v>#REF!</v>
      </c>
      <c r="AD5109" t="s">
        <v>13669</v>
      </c>
      <c r="AE5109" t="s">
        <v>266</v>
      </c>
      <c r="AF5109" t="e">
        <f>MONTH(Table1[[#This Row],[Date Sent]])</f>
        <v>#REF!</v>
      </c>
      <c r="AG5109" t="e">
        <f>YEAR(Table1[[#This Row],[Date Sent]])</f>
        <v>#REF!</v>
      </c>
      <c r="AH5109"/>
    </row>
    <row r="5110" spans="1:34" x14ac:dyDescent="0.2">
      <c r="A5110" t="s">
        <v>508</v>
      </c>
      <c r="B5110" t="s">
        <v>5679</v>
      </c>
      <c r="C5110" s="1">
        <v>134.69</v>
      </c>
      <c r="D5110" s="5">
        <v>45346</v>
      </c>
      <c r="E5110" t="s">
        <v>33</v>
      </c>
      <c r="F5110" t="s">
        <v>21</v>
      </c>
      <c r="G5110" s="16" t="s">
        <v>4337</v>
      </c>
      <c r="H5110" s="1"/>
      <c r="J5110"/>
      <c r="AC5110" s="5" t="e">
        <f>VLOOKUP(Table1[[#This Row],[Expense Report]],#REF!,3, 0)</f>
        <v>#REF!</v>
      </c>
      <c r="AD5110" t="s">
        <v>14526</v>
      </c>
      <c r="AE5110" t="s">
        <v>266</v>
      </c>
      <c r="AF5110" t="e">
        <f>MONTH(Table1[[#This Row],[Date Sent]])</f>
        <v>#REF!</v>
      </c>
      <c r="AG5110" t="e">
        <f>YEAR(Table1[[#This Row],[Date Sent]])</f>
        <v>#REF!</v>
      </c>
      <c r="AH5110"/>
    </row>
    <row r="5111" spans="1:34" x14ac:dyDescent="0.2">
      <c r="A5111" t="s">
        <v>508</v>
      </c>
      <c r="B5111" t="s">
        <v>5679</v>
      </c>
      <c r="C5111" s="1">
        <v>16.89</v>
      </c>
      <c r="D5111" s="5">
        <v>45355</v>
      </c>
      <c r="E5111" t="s">
        <v>15</v>
      </c>
      <c r="F5111" t="s">
        <v>18</v>
      </c>
      <c r="G5111" s="16" t="s">
        <v>984</v>
      </c>
      <c r="H5111" s="1"/>
      <c r="J5111"/>
      <c r="AC5111" s="5" t="e">
        <f>VLOOKUP(Table1[[#This Row],[Expense Report]],#REF!,3, 0)</f>
        <v>#REF!</v>
      </c>
      <c r="AD5111" t="s">
        <v>14526</v>
      </c>
      <c r="AE5111" t="s">
        <v>266</v>
      </c>
      <c r="AF5111" t="e">
        <f>MONTH(Table1[[#This Row],[Date Sent]])</f>
        <v>#REF!</v>
      </c>
      <c r="AG5111" t="e">
        <f>YEAR(Table1[[#This Row],[Date Sent]])</f>
        <v>#REF!</v>
      </c>
      <c r="AH5111"/>
    </row>
    <row r="5112" spans="1:34" x14ac:dyDescent="0.2">
      <c r="A5112" t="s">
        <v>508</v>
      </c>
      <c r="B5112" t="s">
        <v>5679</v>
      </c>
      <c r="C5112" s="1">
        <v>271.10000000000002</v>
      </c>
      <c r="D5112" s="5">
        <v>45356</v>
      </c>
      <c r="E5112" t="s">
        <v>33</v>
      </c>
      <c r="F5112" t="s">
        <v>39</v>
      </c>
      <c r="G5112" s="16" t="s">
        <v>5680</v>
      </c>
      <c r="H5112" s="1"/>
      <c r="J5112"/>
      <c r="AC5112" s="5" t="e">
        <f>VLOOKUP(Table1[[#This Row],[Expense Report]],#REF!,3, 0)</f>
        <v>#REF!</v>
      </c>
      <c r="AD5112" t="s">
        <v>14526</v>
      </c>
      <c r="AE5112" t="s">
        <v>266</v>
      </c>
      <c r="AF5112" t="e">
        <f>MONTH(Table1[[#This Row],[Date Sent]])</f>
        <v>#REF!</v>
      </c>
      <c r="AG5112" t="e">
        <f>YEAR(Table1[[#This Row],[Date Sent]])</f>
        <v>#REF!</v>
      </c>
      <c r="AH5112"/>
    </row>
    <row r="5113" spans="1:34" x14ac:dyDescent="0.2">
      <c r="A5113" t="s">
        <v>508</v>
      </c>
      <c r="B5113" t="s">
        <v>5679</v>
      </c>
      <c r="C5113" s="1">
        <v>68.69</v>
      </c>
      <c r="D5113" s="5">
        <v>45356</v>
      </c>
      <c r="E5113" t="s">
        <v>33</v>
      </c>
      <c r="F5113" t="s">
        <v>39</v>
      </c>
      <c r="G5113" s="16" t="s">
        <v>2754</v>
      </c>
      <c r="H5113" s="1"/>
      <c r="J5113"/>
      <c r="AC5113" s="5" t="e">
        <f>VLOOKUP(Table1[[#This Row],[Expense Report]],#REF!,3, 0)</f>
        <v>#REF!</v>
      </c>
      <c r="AD5113" t="s">
        <v>14526</v>
      </c>
      <c r="AE5113" t="s">
        <v>266</v>
      </c>
      <c r="AF5113" t="e">
        <f>MONTH(Table1[[#This Row],[Date Sent]])</f>
        <v>#REF!</v>
      </c>
      <c r="AG5113" t="e">
        <f>YEAR(Table1[[#This Row],[Date Sent]])</f>
        <v>#REF!</v>
      </c>
      <c r="AH5113"/>
    </row>
    <row r="5114" spans="1:34" x14ac:dyDescent="0.2">
      <c r="A5114" t="s">
        <v>508</v>
      </c>
      <c r="B5114" t="s">
        <v>5679</v>
      </c>
      <c r="C5114" s="1">
        <v>-271.10000000000002</v>
      </c>
      <c r="D5114" s="5">
        <v>45357</v>
      </c>
      <c r="E5114" t="s">
        <v>33</v>
      </c>
      <c r="F5114" t="s">
        <v>39</v>
      </c>
      <c r="G5114" s="16" t="s">
        <v>5681</v>
      </c>
      <c r="H5114" s="1"/>
      <c r="J5114"/>
      <c r="AC5114" s="5" t="e">
        <f>VLOOKUP(Table1[[#This Row],[Expense Report]],#REF!,3, 0)</f>
        <v>#REF!</v>
      </c>
      <c r="AD5114" t="s">
        <v>14526</v>
      </c>
      <c r="AE5114" t="s">
        <v>266</v>
      </c>
      <c r="AF5114" t="e">
        <f>MONTH(Table1[[#This Row],[Date Sent]])</f>
        <v>#REF!</v>
      </c>
      <c r="AG5114" t="e">
        <f>YEAR(Table1[[#This Row],[Date Sent]])</f>
        <v>#REF!</v>
      </c>
      <c r="AH5114"/>
    </row>
    <row r="5115" spans="1:34" x14ac:dyDescent="0.2">
      <c r="A5115" t="s">
        <v>508</v>
      </c>
      <c r="B5115" t="s">
        <v>5679</v>
      </c>
      <c r="C5115" s="1">
        <v>214.33</v>
      </c>
      <c r="D5115" s="5">
        <v>45357</v>
      </c>
      <c r="E5115" t="s">
        <v>33</v>
      </c>
      <c r="F5115" t="s">
        <v>39</v>
      </c>
      <c r="G5115" s="16" t="s">
        <v>2431</v>
      </c>
      <c r="H5115" s="1"/>
      <c r="J5115"/>
      <c r="AC5115" s="5" t="e">
        <f>VLOOKUP(Table1[[#This Row],[Expense Report]],#REF!,3, 0)</f>
        <v>#REF!</v>
      </c>
      <c r="AD5115" t="s">
        <v>14526</v>
      </c>
      <c r="AE5115" t="s">
        <v>266</v>
      </c>
      <c r="AF5115" t="e">
        <f>MONTH(Table1[[#This Row],[Date Sent]])</f>
        <v>#REF!</v>
      </c>
      <c r="AG5115" t="e">
        <f>YEAR(Table1[[#This Row],[Date Sent]])</f>
        <v>#REF!</v>
      </c>
      <c r="AH5115"/>
    </row>
    <row r="5116" spans="1:34" x14ac:dyDescent="0.2">
      <c r="A5116" t="s">
        <v>1933</v>
      </c>
      <c r="B5116" t="s">
        <v>5682</v>
      </c>
      <c r="C5116" s="1">
        <v>33.729999999999997</v>
      </c>
      <c r="D5116" s="5">
        <v>45338</v>
      </c>
      <c r="E5116" t="s">
        <v>8</v>
      </c>
      <c r="F5116" t="s">
        <v>39</v>
      </c>
      <c r="G5116" s="16" t="s">
        <v>1533</v>
      </c>
      <c r="H5116" s="1"/>
      <c r="J5116"/>
      <c r="AC5116" s="5" t="e">
        <f>VLOOKUP(Table1[[#This Row],[Expense Report]],#REF!,3, 0)</f>
        <v>#REF!</v>
      </c>
      <c r="AD5116" t="s">
        <v>13578</v>
      </c>
      <c r="AE5116" t="s">
        <v>266</v>
      </c>
      <c r="AF5116" t="e">
        <f>MONTH(Table1[[#This Row],[Date Sent]])</f>
        <v>#REF!</v>
      </c>
      <c r="AG5116" t="e">
        <f>YEAR(Table1[[#This Row],[Date Sent]])</f>
        <v>#REF!</v>
      </c>
      <c r="AH5116"/>
    </row>
    <row r="5117" spans="1:34" x14ac:dyDescent="0.2">
      <c r="A5117" t="s">
        <v>1933</v>
      </c>
      <c r="B5117" t="s">
        <v>5682</v>
      </c>
      <c r="C5117" s="1">
        <v>34.71</v>
      </c>
      <c r="D5117" s="5">
        <v>45344</v>
      </c>
      <c r="E5117" t="s">
        <v>21</v>
      </c>
      <c r="F5117" t="s">
        <v>17</v>
      </c>
      <c r="G5117" s="16" t="s">
        <v>5683</v>
      </c>
      <c r="H5117" s="1"/>
      <c r="J5117"/>
      <c r="AC5117" s="5" t="e">
        <f>VLOOKUP(Table1[[#This Row],[Expense Report]],#REF!,3, 0)</f>
        <v>#REF!</v>
      </c>
      <c r="AD5117" t="s">
        <v>13578</v>
      </c>
      <c r="AE5117" t="s">
        <v>266</v>
      </c>
      <c r="AF5117" t="e">
        <f>MONTH(Table1[[#This Row],[Date Sent]])</f>
        <v>#REF!</v>
      </c>
      <c r="AG5117" t="e">
        <f>YEAR(Table1[[#This Row],[Date Sent]])</f>
        <v>#REF!</v>
      </c>
      <c r="AH5117"/>
    </row>
    <row r="5118" spans="1:34" x14ac:dyDescent="0.2">
      <c r="A5118" t="s">
        <v>1933</v>
      </c>
      <c r="B5118" t="s">
        <v>5682</v>
      </c>
      <c r="C5118" s="1">
        <v>222.29</v>
      </c>
      <c r="D5118" s="5">
        <v>45348</v>
      </c>
      <c r="E5118" t="s">
        <v>21</v>
      </c>
      <c r="F5118" t="s">
        <v>17</v>
      </c>
      <c r="G5118" s="16" t="s">
        <v>5684</v>
      </c>
      <c r="H5118" s="1"/>
      <c r="J5118"/>
      <c r="AC5118" s="5" t="e">
        <f>VLOOKUP(Table1[[#This Row],[Expense Report]],#REF!,3, 0)</f>
        <v>#REF!</v>
      </c>
      <c r="AD5118" t="s">
        <v>13578</v>
      </c>
      <c r="AE5118" t="s">
        <v>266</v>
      </c>
      <c r="AF5118" t="e">
        <f>MONTH(Table1[[#This Row],[Date Sent]])</f>
        <v>#REF!</v>
      </c>
      <c r="AG5118" t="e">
        <f>YEAR(Table1[[#This Row],[Date Sent]])</f>
        <v>#REF!</v>
      </c>
      <c r="AH5118"/>
    </row>
    <row r="5119" spans="1:34" x14ac:dyDescent="0.2">
      <c r="A5119" t="s">
        <v>1933</v>
      </c>
      <c r="B5119" t="s">
        <v>5682</v>
      </c>
      <c r="C5119" s="1">
        <v>39.619999999999997</v>
      </c>
      <c r="D5119" s="5">
        <v>45349</v>
      </c>
      <c r="E5119" t="s">
        <v>21</v>
      </c>
      <c r="F5119" t="s">
        <v>33</v>
      </c>
      <c r="G5119" s="16" t="s">
        <v>950</v>
      </c>
      <c r="H5119" s="1"/>
      <c r="J5119"/>
      <c r="AC5119" s="5" t="e">
        <f>VLOOKUP(Table1[[#This Row],[Expense Report]],#REF!,3, 0)</f>
        <v>#REF!</v>
      </c>
      <c r="AD5119" t="s">
        <v>13578</v>
      </c>
      <c r="AE5119" t="s">
        <v>266</v>
      </c>
      <c r="AF5119" t="e">
        <f>MONTH(Table1[[#This Row],[Date Sent]])</f>
        <v>#REF!</v>
      </c>
      <c r="AG5119" t="e">
        <f>YEAR(Table1[[#This Row],[Date Sent]])</f>
        <v>#REF!</v>
      </c>
      <c r="AH5119"/>
    </row>
    <row r="5120" spans="1:34" x14ac:dyDescent="0.2">
      <c r="A5120" t="s">
        <v>1933</v>
      </c>
      <c r="B5120" t="s">
        <v>5682</v>
      </c>
      <c r="C5120" s="1">
        <v>-127.33</v>
      </c>
      <c r="D5120" s="5">
        <v>45351</v>
      </c>
      <c r="E5120" t="s">
        <v>21</v>
      </c>
      <c r="F5120" t="s">
        <v>17</v>
      </c>
      <c r="G5120" s="16" t="s">
        <v>5685</v>
      </c>
      <c r="H5120" s="1"/>
      <c r="J5120"/>
      <c r="AC5120" s="5" t="e">
        <f>VLOOKUP(Table1[[#This Row],[Expense Report]],#REF!,3, 0)</f>
        <v>#REF!</v>
      </c>
      <c r="AD5120" t="s">
        <v>13578</v>
      </c>
      <c r="AE5120" t="s">
        <v>266</v>
      </c>
      <c r="AF5120" t="e">
        <f>MONTH(Table1[[#This Row],[Date Sent]])</f>
        <v>#REF!</v>
      </c>
      <c r="AG5120" t="e">
        <f>YEAR(Table1[[#This Row],[Date Sent]])</f>
        <v>#REF!</v>
      </c>
      <c r="AH5120"/>
    </row>
    <row r="5121" spans="1:34" x14ac:dyDescent="0.2">
      <c r="A5121" t="s">
        <v>1933</v>
      </c>
      <c r="B5121" t="s">
        <v>5682</v>
      </c>
      <c r="C5121" s="1">
        <v>273.89999999999998</v>
      </c>
      <c r="D5121" s="5">
        <v>45351</v>
      </c>
      <c r="E5121" t="s">
        <v>21</v>
      </c>
      <c r="F5121" t="s">
        <v>17</v>
      </c>
      <c r="G5121" s="16" t="s">
        <v>5686</v>
      </c>
      <c r="H5121" s="1"/>
      <c r="J5121"/>
      <c r="AC5121" s="5" t="e">
        <f>VLOOKUP(Table1[[#This Row],[Expense Report]],#REF!,3, 0)</f>
        <v>#REF!</v>
      </c>
      <c r="AD5121" t="s">
        <v>13578</v>
      </c>
      <c r="AE5121" t="s">
        <v>266</v>
      </c>
      <c r="AF5121" t="e">
        <f>MONTH(Table1[[#This Row],[Date Sent]])</f>
        <v>#REF!</v>
      </c>
      <c r="AG5121" t="e">
        <f>YEAR(Table1[[#This Row],[Date Sent]])</f>
        <v>#REF!</v>
      </c>
      <c r="AH5121"/>
    </row>
    <row r="5122" spans="1:34" x14ac:dyDescent="0.2">
      <c r="A5122" t="s">
        <v>1933</v>
      </c>
      <c r="B5122" t="s">
        <v>5682</v>
      </c>
      <c r="C5122" s="1">
        <v>5.54</v>
      </c>
      <c r="D5122" s="5">
        <v>45353</v>
      </c>
      <c r="E5122" t="s">
        <v>20</v>
      </c>
      <c r="F5122" t="s">
        <v>39</v>
      </c>
      <c r="G5122" s="16" t="s">
        <v>5687</v>
      </c>
      <c r="H5122" s="1"/>
      <c r="J5122"/>
      <c r="AC5122" s="5" t="e">
        <f>VLOOKUP(Table1[[#This Row],[Expense Report]],#REF!,3, 0)</f>
        <v>#REF!</v>
      </c>
      <c r="AD5122" t="s">
        <v>13578</v>
      </c>
      <c r="AE5122" t="s">
        <v>266</v>
      </c>
      <c r="AF5122" t="e">
        <f>MONTH(Table1[[#This Row],[Date Sent]])</f>
        <v>#REF!</v>
      </c>
      <c r="AG5122" t="e">
        <f>YEAR(Table1[[#This Row],[Date Sent]])</f>
        <v>#REF!</v>
      </c>
      <c r="AH5122"/>
    </row>
    <row r="5123" spans="1:34" x14ac:dyDescent="0.2">
      <c r="A5123" t="s">
        <v>1933</v>
      </c>
      <c r="B5123" t="s">
        <v>5682</v>
      </c>
      <c r="C5123" s="1">
        <v>13.82</v>
      </c>
      <c r="D5123" s="5">
        <v>45353</v>
      </c>
      <c r="E5123" t="s">
        <v>20</v>
      </c>
      <c r="F5123" t="s">
        <v>39</v>
      </c>
      <c r="G5123" s="16" t="s">
        <v>5688</v>
      </c>
      <c r="H5123" s="1"/>
      <c r="J5123"/>
      <c r="AC5123" s="5" t="e">
        <f>VLOOKUP(Table1[[#This Row],[Expense Report]],#REF!,3, 0)</f>
        <v>#REF!</v>
      </c>
      <c r="AD5123" t="s">
        <v>13578</v>
      </c>
      <c r="AE5123" t="s">
        <v>266</v>
      </c>
      <c r="AF5123" t="e">
        <f>MONTH(Table1[[#This Row],[Date Sent]])</f>
        <v>#REF!</v>
      </c>
      <c r="AG5123" t="e">
        <f>YEAR(Table1[[#This Row],[Date Sent]])</f>
        <v>#REF!</v>
      </c>
      <c r="AH5123"/>
    </row>
    <row r="5124" spans="1:34" x14ac:dyDescent="0.2">
      <c r="A5124" t="s">
        <v>1933</v>
      </c>
      <c r="B5124" t="s">
        <v>5682</v>
      </c>
      <c r="C5124" s="1">
        <v>192.59</v>
      </c>
      <c r="D5124" s="5">
        <v>45356</v>
      </c>
      <c r="E5124" t="s">
        <v>21</v>
      </c>
      <c r="F5124" t="s">
        <v>33</v>
      </c>
      <c r="G5124" s="16" t="s">
        <v>5689</v>
      </c>
      <c r="H5124" s="1"/>
      <c r="J5124"/>
      <c r="AC5124" s="5" t="e">
        <f>VLOOKUP(Table1[[#This Row],[Expense Report]],#REF!,3, 0)</f>
        <v>#REF!</v>
      </c>
      <c r="AD5124" t="s">
        <v>13578</v>
      </c>
      <c r="AE5124" t="s">
        <v>266</v>
      </c>
      <c r="AF5124" t="e">
        <f>MONTH(Table1[[#This Row],[Date Sent]])</f>
        <v>#REF!</v>
      </c>
      <c r="AG5124" t="e">
        <f>YEAR(Table1[[#This Row],[Date Sent]])</f>
        <v>#REF!</v>
      </c>
      <c r="AH5124"/>
    </row>
    <row r="5125" spans="1:34" x14ac:dyDescent="0.2">
      <c r="A5125" t="s">
        <v>1933</v>
      </c>
      <c r="B5125" t="s">
        <v>5682</v>
      </c>
      <c r="C5125" s="1">
        <v>19.329999999999998</v>
      </c>
      <c r="D5125" s="5">
        <v>45356</v>
      </c>
      <c r="E5125" t="s">
        <v>21</v>
      </c>
      <c r="F5125" t="s">
        <v>15</v>
      </c>
      <c r="G5125" s="16" t="s">
        <v>1175</v>
      </c>
      <c r="H5125" s="1"/>
      <c r="J5125"/>
      <c r="AC5125" s="5" t="e">
        <f>VLOOKUP(Table1[[#This Row],[Expense Report]],#REF!,3, 0)</f>
        <v>#REF!</v>
      </c>
      <c r="AD5125" t="s">
        <v>13578</v>
      </c>
      <c r="AE5125" t="s">
        <v>266</v>
      </c>
      <c r="AF5125" t="e">
        <f>MONTH(Table1[[#This Row],[Date Sent]])</f>
        <v>#REF!</v>
      </c>
      <c r="AG5125" t="e">
        <f>YEAR(Table1[[#This Row],[Date Sent]])</f>
        <v>#REF!</v>
      </c>
      <c r="AH5125"/>
    </row>
    <row r="5126" spans="1:34" x14ac:dyDescent="0.2">
      <c r="A5126" t="s">
        <v>1933</v>
      </c>
      <c r="B5126" t="s">
        <v>5682</v>
      </c>
      <c r="C5126" s="1">
        <v>165.03</v>
      </c>
      <c r="D5126" s="5">
        <v>45358</v>
      </c>
      <c r="E5126" t="s">
        <v>13</v>
      </c>
      <c r="F5126" t="s">
        <v>33</v>
      </c>
      <c r="G5126" s="16" t="s">
        <v>2788</v>
      </c>
      <c r="H5126" s="1"/>
      <c r="J5126"/>
      <c r="AC5126" s="5" t="e">
        <f>VLOOKUP(Table1[[#This Row],[Expense Report]],#REF!,3, 0)</f>
        <v>#REF!</v>
      </c>
      <c r="AD5126" t="s">
        <v>13578</v>
      </c>
      <c r="AE5126" t="s">
        <v>266</v>
      </c>
      <c r="AF5126" t="e">
        <f>MONTH(Table1[[#This Row],[Date Sent]])</f>
        <v>#REF!</v>
      </c>
      <c r="AG5126" t="e">
        <f>YEAR(Table1[[#This Row],[Date Sent]])</f>
        <v>#REF!</v>
      </c>
      <c r="AH5126"/>
    </row>
    <row r="5127" spans="1:34" x14ac:dyDescent="0.2">
      <c r="A5127" t="s">
        <v>480</v>
      </c>
      <c r="B5127" t="s">
        <v>5690</v>
      </c>
      <c r="C5127" s="1">
        <v>95.36</v>
      </c>
      <c r="D5127" s="5">
        <v>45357</v>
      </c>
      <c r="E5127" t="s">
        <v>21</v>
      </c>
      <c r="F5127" t="s">
        <v>33</v>
      </c>
      <c r="G5127" s="16" t="s">
        <v>5691</v>
      </c>
      <c r="H5127" s="1"/>
      <c r="J5127"/>
      <c r="AC5127" s="5" t="e">
        <f>VLOOKUP(Table1[[#This Row],[Expense Report]],#REF!,3, 0)</f>
        <v>#REF!</v>
      </c>
      <c r="AD5127" t="s">
        <v>14634</v>
      </c>
      <c r="AE5127" t="s">
        <v>475</v>
      </c>
      <c r="AF5127" t="e">
        <f>MONTH(Table1[[#This Row],[Date Sent]])</f>
        <v>#REF!</v>
      </c>
      <c r="AG5127" t="e">
        <f>YEAR(Table1[[#This Row],[Date Sent]])</f>
        <v>#REF!</v>
      </c>
      <c r="AH5127"/>
    </row>
    <row r="5128" spans="1:34" x14ac:dyDescent="0.2">
      <c r="A5128" t="s">
        <v>480</v>
      </c>
      <c r="B5128" t="s">
        <v>5690</v>
      </c>
      <c r="C5128" s="1">
        <v>40.76</v>
      </c>
      <c r="D5128" s="5">
        <v>45367</v>
      </c>
      <c r="E5128" t="s">
        <v>21</v>
      </c>
      <c r="F5128" t="s">
        <v>33</v>
      </c>
      <c r="G5128" s="16" t="s">
        <v>5692</v>
      </c>
      <c r="H5128" s="1"/>
      <c r="J5128"/>
      <c r="AC5128" s="5" t="e">
        <f>VLOOKUP(Table1[[#This Row],[Expense Report]],#REF!,3, 0)</f>
        <v>#REF!</v>
      </c>
      <c r="AD5128" t="s">
        <v>14634</v>
      </c>
      <c r="AE5128" t="s">
        <v>475</v>
      </c>
      <c r="AF5128" t="e">
        <f>MONTH(Table1[[#This Row],[Date Sent]])</f>
        <v>#REF!</v>
      </c>
      <c r="AG5128" t="e">
        <f>YEAR(Table1[[#This Row],[Date Sent]])</f>
        <v>#REF!</v>
      </c>
      <c r="AH5128"/>
    </row>
    <row r="5129" spans="1:34" x14ac:dyDescent="0.2">
      <c r="A5129" t="s">
        <v>182</v>
      </c>
      <c r="B5129" t="s">
        <v>5693</v>
      </c>
      <c r="C5129" s="1">
        <v>424.23</v>
      </c>
      <c r="D5129" s="5">
        <v>45363</v>
      </c>
      <c r="E5129" t="s">
        <v>19</v>
      </c>
      <c r="F5129" t="s">
        <v>33</v>
      </c>
      <c r="G5129" s="16" t="s">
        <v>5694</v>
      </c>
      <c r="H5129" s="1"/>
      <c r="J5129"/>
      <c r="AC5129" s="5" t="e">
        <f>VLOOKUP(Table1[[#This Row],[Expense Report]],#REF!,3, 0)</f>
        <v>#REF!</v>
      </c>
      <c r="AD5129" t="s">
        <v>13253</v>
      </c>
      <c r="AE5129" t="s">
        <v>313</v>
      </c>
      <c r="AF5129" t="e">
        <f>MONTH(Table1[[#This Row],[Date Sent]])</f>
        <v>#REF!</v>
      </c>
      <c r="AG5129" t="e">
        <f>YEAR(Table1[[#This Row],[Date Sent]])</f>
        <v>#REF!</v>
      </c>
      <c r="AH5129"/>
    </row>
    <row r="5130" spans="1:34" x14ac:dyDescent="0.2">
      <c r="A5130" t="s">
        <v>172</v>
      </c>
      <c r="B5130" t="s">
        <v>5695</v>
      </c>
      <c r="C5130" s="1">
        <v>-9.1300000000000008</v>
      </c>
      <c r="D5130" s="5">
        <v>45342</v>
      </c>
      <c r="E5130" t="s">
        <v>14</v>
      </c>
      <c r="F5130" t="s">
        <v>9</v>
      </c>
      <c r="G5130" s="16" t="s">
        <v>5696</v>
      </c>
      <c r="H5130" s="1"/>
      <c r="J5130"/>
      <c r="AC5130" s="5" t="e">
        <f>VLOOKUP(Table1[[#This Row],[Expense Report]],#REF!,3, 0)</f>
        <v>#REF!</v>
      </c>
      <c r="AD5130" t="s">
        <v>13471</v>
      </c>
      <c r="AE5130" t="s">
        <v>182</v>
      </c>
      <c r="AF5130" t="e">
        <f>MONTH(Table1[[#This Row],[Date Sent]])</f>
        <v>#REF!</v>
      </c>
      <c r="AG5130" t="e">
        <f>YEAR(Table1[[#This Row],[Date Sent]])</f>
        <v>#REF!</v>
      </c>
      <c r="AH5130"/>
    </row>
    <row r="5131" spans="1:34" x14ac:dyDescent="0.2">
      <c r="A5131" t="s">
        <v>172</v>
      </c>
      <c r="B5131" t="s">
        <v>5695</v>
      </c>
      <c r="C5131" s="1">
        <v>396.46</v>
      </c>
      <c r="D5131" s="5">
        <v>45342</v>
      </c>
      <c r="E5131" t="s">
        <v>21</v>
      </c>
      <c r="F5131" t="s">
        <v>33</v>
      </c>
      <c r="G5131" s="16" t="s">
        <v>1844</v>
      </c>
      <c r="H5131" s="1"/>
      <c r="J5131"/>
      <c r="AC5131" s="5" t="e">
        <f>VLOOKUP(Table1[[#This Row],[Expense Report]],#REF!,3, 0)</f>
        <v>#REF!</v>
      </c>
      <c r="AD5131" t="s">
        <v>13471</v>
      </c>
      <c r="AE5131" t="s">
        <v>182</v>
      </c>
      <c r="AF5131" t="e">
        <f>MONTH(Table1[[#This Row],[Date Sent]])</f>
        <v>#REF!</v>
      </c>
      <c r="AG5131" t="e">
        <f>YEAR(Table1[[#This Row],[Date Sent]])</f>
        <v>#REF!</v>
      </c>
      <c r="AH5131"/>
    </row>
    <row r="5132" spans="1:34" x14ac:dyDescent="0.2">
      <c r="A5132" t="s">
        <v>172</v>
      </c>
      <c r="B5132" t="s">
        <v>5695</v>
      </c>
      <c r="C5132" s="1">
        <v>50.44</v>
      </c>
      <c r="D5132" s="5">
        <v>45342</v>
      </c>
      <c r="E5132" t="s">
        <v>21</v>
      </c>
      <c r="F5132" t="s">
        <v>33</v>
      </c>
      <c r="G5132" s="16" t="s">
        <v>5697</v>
      </c>
      <c r="H5132" s="1"/>
      <c r="J5132"/>
      <c r="AC5132" s="5" t="e">
        <f>VLOOKUP(Table1[[#This Row],[Expense Report]],#REF!,3, 0)</f>
        <v>#REF!</v>
      </c>
      <c r="AD5132" t="s">
        <v>13471</v>
      </c>
      <c r="AE5132" t="s">
        <v>182</v>
      </c>
      <c r="AF5132" t="e">
        <f>MONTH(Table1[[#This Row],[Date Sent]])</f>
        <v>#REF!</v>
      </c>
      <c r="AG5132" t="e">
        <f>YEAR(Table1[[#This Row],[Date Sent]])</f>
        <v>#REF!</v>
      </c>
      <c r="AH5132"/>
    </row>
    <row r="5133" spans="1:34" x14ac:dyDescent="0.2">
      <c r="A5133" t="s">
        <v>172</v>
      </c>
      <c r="B5133" t="s">
        <v>5695</v>
      </c>
      <c r="C5133" s="1">
        <v>151.44999999999999</v>
      </c>
      <c r="D5133" s="5">
        <v>45343</v>
      </c>
      <c r="E5133" t="s">
        <v>21</v>
      </c>
      <c r="F5133" t="s">
        <v>33</v>
      </c>
      <c r="G5133" s="16" t="s">
        <v>5698</v>
      </c>
      <c r="H5133" s="1"/>
      <c r="J5133"/>
      <c r="AC5133" s="5" t="e">
        <f>VLOOKUP(Table1[[#This Row],[Expense Report]],#REF!,3, 0)</f>
        <v>#REF!</v>
      </c>
      <c r="AD5133" t="s">
        <v>13471</v>
      </c>
      <c r="AE5133" t="s">
        <v>182</v>
      </c>
      <c r="AF5133" t="e">
        <f>MONTH(Table1[[#This Row],[Date Sent]])</f>
        <v>#REF!</v>
      </c>
      <c r="AG5133" t="e">
        <f>YEAR(Table1[[#This Row],[Date Sent]])</f>
        <v>#REF!</v>
      </c>
      <c r="AH5133"/>
    </row>
    <row r="5134" spans="1:34" x14ac:dyDescent="0.2">
      <c r="A5134" t="s">
        <v>172</v>
      </c>
      <c r="B5134" t="s">
        <v>5695</v>
      </c>
      <c r="C5134" s="1">
        <v>65.94</v>
      </c>
      <c r="D5134" s="5">
        <v>45344</v>
      </c>
      <c r="E5134" t="s">
        <v>21</v>
      </c>
      <c r="F5134" t="s">
        <v>33</v>
      </c>
      <c r="G5134" s="16" t="s">
        <v>5699</v>
      </c>
      <c r="H5134" s="1"/>
      <c r="J5134"/>
      <c r="AC5134" s="5" t="e">
        <f>VLOOKUP(Table1[[#This Row],[Expense Report]],#REF!,3, 0)</f>
        <v>#REF!</v>
      </c>
      <c r="AD5134" t="s">
        <v>13471</v>
      </c>
      <c r="AE5134" t="s">
        <v>182</v>
      </c>
      <c r="AF5134" t="e">
        <f>MONTH(Table1[[#This Row],[Date Sent]])</f>
        <v>#REF!</v>
      </c>
      <c r="AG5134" t="e">
        <f>YEAR(Table1[[#This Row],[Date Sent]])</f>
        <v>#REF!</v>
      </c>
      <c r="AH5134"/>
    </row>
    <row r="5135" spans="1:34" x14ac:dyDescent="0.2">
      <c r="A5135" t="s">
        <v>172</v>
      </c>
      <c r="B5135" t="s">
        <v>5695</v>
      </c>
      <c r="C5135" s="1">
        <v>11.81</v>
      </c>
      <c r="D5135" s="5">
        <v>45355</v>
      </c>
      <c r="E5135" t="s">
        <v>21</v>
      </c>
      <c r="F5135" t="s">
        <v>15</v>
      </c>
      <c r="G5135" s="16" t="s">
        <v>1175</v>
      </c>
      <c r="H5135" s="1"/>
      <c r="J5135"/>
      <c r="AC5135" s="5" t="e">
        <f>VLOOKUP(Table1[[#This Row],[Expense Report]],#REF!,3, 0)</f>
        <v>#REF!</v>
      </c>
      <c r="AD5135" t="s">
        <v>13471</v>
      </c>
      <c r="AE5135" t="s">
        <v>182</v>
      </c>
      <c r="AF5135" t="e">
        <f>MONTH(Table1[[#This Row],[Date Sent]])</f>
        <v>#REF!</v>
      </c>
      <c r="AG5135" t="e">
        <f>YEAR(Table1[[#This Row],[Date Sent]])</f>
        <v>#REF!</v>
      </c>
      <c r="AH5135"/>
    </row>
    <row r="5136" spans="1:34" x14ac:dyDescent="0.2">
      <c r="A5136" t="s">
        <v>229</v>
      </c>
      <c r="B5136" t="s">
        <v>5700</v>
      </c>
      <c r="C5136" s="1">
        <v>50.88</v>
      </c>
      <c r="D5136" s="5">
        <v>45341</v>
      </c>
      <c r="E5136" t="s">
        <v>21</v>
      </c>
      <c r="F5136" t="s">
        <v>33</v>
      </c>
      <c r="G5136" s="16" t="s">
        <v>928</v>
      </c>
      <c r="H5136" s="1"/>
      <c r="J5136"/>
      <c r="AC5136" s="5" t="e">
        <f>VLOOKUP(Table1[[#This Row],[Expense Report]],#REF!,3, 0)</f>
        <v>#REF!</v>
      </c>
      <c r="AD5136" t="s">
        <v>14594</v>
      </c>
      <c r="AE5136" t="s">
        <v>156</v>
      </c>
      <c r="AF5136" t="e">
        <f>MONTH(Table1[[#This Row],[Date Sent]])</f>
        <v>#REF!</v>
      </c>
      <c r="AG5136" t="e">
        <f>YEAR(Table1[[#This Row],[Date Sent]])</f>
        <v>#REF!</v>
      </c>
      <c r="AH5136"/>
    </row>
    <row r="5137" spans="1:34" x14ac:dyDescent="0.2">
      <c r="A5137" t="s">
        <v>229</v>
      </c>
      <c r="B5137" t="s">
        <v>5700</v>
      </c>
      <c r="C5137" s="1">
        <v>124.24</v>
      </c>
      <c r="D5137" s="5">
        <v>45343</v>
      </c>
      <c r="E5137" t="s">
        <v>21</v>
      </c>
      <c r="F5137" t="s">
        <v>33</v>
      </c>
      <c r="G5137" s="16" t="s">
        <v>5701</v>
      </c>
      <c r="H5137" s="1"/>
      <c r="J5137"/>
      <c r="AC5137" s="5" t="e">
        <f>VLOOKUP(Table1[[#This Row],[Expense Report]],#REF!,3, 0)</f>
        <v>#REF!</v>
      </c>
      <c r="AD5137" t="s">
        <v>14594</v>
      </c>
      <c r="AE5137" t="s">
        <v>156</v>
      </c>
      <c r="AF5137" t="e">
        <f>MONTH(Table1[[#This Row],[Date Sent]])</f>
        <v>#REF!</v>
      </c>
      <c r="AG5137" t="e">
        <f>YEAR(Table1[[#This Row],[Date Sent]])</f>
        <v>#REF!</v>
      </c>
      <c r="AH5137"/>
    </row>
    <row r="5138" spans="1:34" x14ac:dyDescent="0.2">
      <c r="A5138" t="s">
        <v>229</v>
      </c>
      <c r="B5138" t="s">
        <v>5700</v>
      </c>
      <c r="C5138" s="1">
        <v>65.680000000000007</v>
      </c>
      <c r="D5138" s="5">
        <v>45344</v>
      </c>
      <c r="E5138" t="s">
        <v>21</v>
      </c>
      <c r="F5138" t="s">
        <v>33</v>
      </c>
      <c r="G5138" s="16" t="s">
        <v>5080</v>
      </c>
      <c r="H5138" s="1"/>
      <c r="J5138"/>
      <c r="AC5138" s="5" t="e">
        <f>VLOOKUP(Table1[[#This Row],[Expense Report]],#REF!,3, 0)</f>
        <v>#REF!</v>
      </c>
      <c r="AD5138" t="s">
        <v>14594</v>
      </c>
      <c r="AE5138" t="s">
        <v>156</v>
      </c>
      <c r="AF5138" t="e">
        <f>MONTH(Table1[[#This Row],[Date Sent]])</f>
        <v>#REF!</v>
      </c>
      <c r="AG5138" t="e">
        <f>YEAR(Table1[[#This Row],[Date Sent]])</f>
        <v>#REF!</v>
      </c>
      <c r="AH5138"/>
    </row>
    <row r="5139" spans="1:34" x14ac:dyDescent="0.2">
      <c r="A5139" t="s">
        <v>229</v>
      </c>
      <c r="B5139" t="s">
        <v>5700</v>
      </c>
      <c r="C5139" s="1">
        <v>35.1</v>
      </c>
      <c r="D5139" s="5">
        <v>45345</v>
      </c>
      <c r="E5139" t="s">
        <v>21</v>
      </c>
      <c r="F5139" t="s">
        <v>18</v>
      </c>
      <c r="G5139" s="16" t="s">
        <v>5702</v>
      </c>
      <c r="H5139" s="1"/>
      <c r="J5139"/>
      <c r="AC5139" s="5" t="e">
        <f>VLOOKUP(Table1[[#This Row],[Expense Report]],#REF!,3, 0)</f>
        <v>#REF!</v>
      </c>
      <c r="AD5139" t="s">
        <v>14594</v>
      </c>
      <c r="AE5139" t="s">
        <v>156</v>
      </c>
      <c r="AF5139" t="e">
        <f>MONTH(Table1[[#This Row],[Date Sent]])</f>
        <v>#REF!</v>
      </c>
      <c r="AG5139" t="e">
        <f>YEAR(Table1[[#This Row],[Date Sent]])</f>
        <v>#REF!</v>
      </c>
      <c r="AH5139"/>
    </row>
    <row r="5140" spans="1:34" x14ac:dyDescent="0.2">
      <c r="A5140" t="s">
        <v>229</v>
      </c>
      <c r="B5140" t="s">
        <v>5700</v>
      </c>
      <c r="C5140" s="1">
        <v>104</v>
      </c>
      <c r="D5140" s="5">
        <v>45349</v>
      </c>
      <c r="E5140" t="s">
        <v>21</v>
      </c>
      <c r="F5140" t="s">
        <v>33</v>
      </c>
      <c r="G5140" s="16" t="s">
        <v>5703</v>
      </c>
      <c r="H5140" s="1"/>
      <c r="J5140"/>
      <c r="AC5140" s="5" t="e">
        <f>VLOOKUP(Table1[[#This Row],[Expense Report]],#REF!,3, 0)</f>
        <v>#REF!</v>
      </c>
      <c r="AD5140" t="s">
        <v>14594</v>
      </c>
      <c r="AE5140" t="s">
        <v>156</v>
      </c>
      <c r="AF5140" t="e">
        <f>MONTH(Table1[[#This Row],[Date Sent]])</f>
        <v>#REF!</v>
      </c>
      <c r="AG5140" t="e">
        <f>YEAR(Table1[[#This Row],[Date Sent]])</f>
        <v>#REF!</v>
      </c>
      <c r="AH5140"/>
    </row>
    <row r="5141" spans="1:34" x14ac:dyDescent="0.2">
      <c r="A5141" t="s">
        <v>229</v>
      </c>
      <c r="B5141" t="s">
        <v>5700</v>
      </c>
      <c r="C5141" s="1">
        <v>39.79</v>
      </c>
      <c r="D5141" s="5">
        <v>45349</v>
      </c>
      <c r="E5141" t="s">
        <v>21</v>
      </c>
      <c r="F5141" t="s">
        <v>33</v>
      </c>
      <c r="G5141" s="16" t="s">
        <v>3420</v>
      </c>
      <c r="H5141" s="1"/>
      <c r="J5141"/>
      <c r="AC5141" s="5" t="e">
        <f>VLOOKUP(Table1[[#This Row],[Expense Report]],#REF!,3, 0)</f>
        <v>#REF!</v>
      </c>
      <c r="AD5141" t="s">
        <v>14594</v>
      </c>
      <c r="AE5141" t="s">
        <v>156</v>
      </c>
      <c r="AF5141" t="e">
        <f>MONTH(Table1[[#This Row],[Date Sent]])</f>
        <v>#REF!</v>
      </c>
      <c r="AG5141" t="e">
        <f>YEAR(Table1[[#This Row],[Date Sent]])</f>
        <v>#REF!</v>
      </c>
      <c r="AH5141"/>
    </row>
    <row r="5142" spans="1:34" x14ac:dyDescent="0.2">
      <c r="A5142" t="s">
        <v>229</v>
      </c>
      <c r="B5142" t="s">
        <v>5700</v>
      </c>
      <c r="C5142" s="1">
        <v>21.56</v>
      </c>
      <c r="D5142" s="5">
        <v>45352</v>
      </c>
      <c r="E5142" t="s">
        <v>8</v>
      </c>
      <c r="F5142" t="s">
        <v>39</v>
      </c>
      <c r="G5142" s="16" t="s">
        <v>5704</v>
      </c>
      <c r="H5142" s="1"/>
      <c r="J5142"/>
      <c r="AC5142" s="5" t="e">
        <f>VLOOKUP(Table1[[#This Row],[Expense Report]],#REF!,3, 0)</f>
        <v>#REF!</v>
      </c>
      <c r="AD5142" t="s">
        <v>14594</v>
      </c>
      <c r="AE5142" t="s">
        <v>156</v>
      </c>
      <c r="AF5142" t="e">
        <f>MONTH(Table1[[#This Row],[Date Sent]])</f>
        <v>#REF!</v>
      </c>
      <c r="AG5142" t="e">
        <f>YEAR(Table1[[#This Row],[Date Sent]])</f>
        <v>#REF!</v>
      </c>
      <c r="AH5142"/>
    </row>
    <row r="5143" spans="1:34" x14ac:dyDescent="0.2">
      <c r="A5143" t="s">
        <v>229</v>
      </c>
      <c r="B5143" t="s">
        <v>5700</v>
      </c>
      <c r="C5143" s="1">
        <v>117.56</v>
      </c>
      <c r="D5143" s="5">
        <v>45356</v>
      </c>
      <c r="E5143" t="s">
        <v>21</v>
      </c>
      <c r="F5143" t="s">
        <v>33</v>
      </c>
      <c r="G5143" s="16" t="s">
        <v>3508</v>
      </c>
      <c r="H5143" s="1"/>
      <c r="J5143"/>
      <c r="AC5143" s="5" t="e">
        <f>VLOOKUP(Table1[[#This Row],[Expense Report]],#REF!,3, 0)</f>
        <v>#REF!</v>
      </c>
      <c r="AD5143" t="s">
        <v>14594</v>
      </c>
      <c r="AE5143" t="s">
        <v>156</v>
      </c>
      <c r="AF5143" t="e">
        <f>MONTH(Table1[[#This Row],[Date Sent]])</f>
        <v>#REF!</v>
      </c>
      <c r="AG5143" t="e">
        <f>YEAR(Table1[[#This Row],[Date Sent]])</f>
        <v>#REF!</v>
      </c>
      <c r="AH5143"/>
    </row>
    <row r="5144" spans="1:34" x14ac:dyDescent="0.2">
      <c r="A5144" t="s">
        <v>229</v>
      </c>
      <c r="B5144" t="s">
        <v>5700</v>
      </c>
      <c r="C5144" s="1">
        <v>49.72</v>
      </c>
      <c r="D5144" s="5">
        <v>45367</v>
      </c>
      <c r="E5144" t="s">
        <v>21</v>
      </c>
      <c r="F5144" t="s">
        <v>18</v>
      </c>
      <c r="G5144" s="16" t="s">
        <v>5702</v>
      </c>
      <c r="H5144" s="1"/>
      <c r="J5144"/>
      <c r="AC5144" s="5" t="e">
        <f>VLOOKUP(Table1[[#This Row],[Expense Report]],#REF!,3, 0)</f>
        <v>#REF!</v>
      </c>
      <c r="AD5144" t="s">
        <v>14594</v>
      </c>
      <c r="AE5144" t="s">
        <v>156</v>
      </c>
      <c r="AF5144" t="e">
        <f>MONTH(Table1[[#This Row],[Date Sent]])</f>
        <v>#REF!</v>
      </c>
      <c r="AG5144" t="e">
        <f>YEAR(Table1[[#This Row],[Date Sent]])</f>
        <v>#REF!</v>
      </c>
      <c r="AH5144"/>
    </row>
    <row r="5145" spans="1:34" x14ac:dyDescent="0.2">
      <c r="A5145" t="s">
        <v>796</v>
      </c>
      <c r="B5145" t="s">
        <v>5705</v>
      </c>
      <c r="C5145" s="1">
        <v>24.1</v>
      </c>
      <c r="D5145" s="5">
        <v>45363</v>
      </c>
      <c r="E5145" t="s">
        <v>21</v>
      </c>
      <c r="F5145" t="s">
        <v>33</v>
      </c>
      <c r="G5145" s="16" t="s">
        <v>5706</v>
      </c>
      <c r="H5145" s="1"/>
      <c r="J5145"/>
      <c r="AC5145" s="5" t="e">
        <f>VLOOKUP(Table1[[#This Row],[Expense Report]],#REF!,3, 0)</f>
        <v>#REF!</v>
      </c>
      <c r="AD5145" t="s">
        <v>11585</v>
      </c>
      <c r="AE5145" t="s">
        <v>198</v>
      </c>
      <c r="AF5145" t="e">
        <f>MONTH(Table1[[#This Row],[Date Sent]])</f>
        <v>#REF!</v>
      </c>
      <c r="AG5145" t="e">
        <f>YEAR(Table1[[#This Row],[Date Sent]])</f>
        <v>#REF!</v>
      </c>
      <c r="AH5145"/>
    </row>
    <row r="5146" spans="1:34" x14ac:dyDescent="0.2">
      <c r="A5146" t="s">
        <v>796</v>
      </c>
      <c r="B5146" t="s">
        <v>5705</v>
      </c>
      <c r="C5146" s="1">
        <v>408.64</v>
      </c>
      <c r="D5146" s="5">
        <v>45363</v>
      </c>
      <c r="E5146" t="s">
        <v>21</v>
      </c>
      <c r="F5146" t="s">
        <v>15</v>
      </c>
      <c r="G5146" s="16" t="s">
        <v>5707</v>
      </c>
      <c r="H5146" s="1"/>
      <c r="J5146"/>
      <c r="AC5146" s="5" t="e">
        <f>VLOOKUP(Table1[[#This Row],[Expense Report]],#REF!,3, 0)</f>
        <v>#REF!</v>
      </c>
      <c r="AD5146" t="s">
        <v>11585</v>
      </c>
      <c r="AE5146" t="s">
        <v>198</v>
      </c>
      <c r="AF5146" t="e">
        <f>MONTH(Table1[[#This Row],[Date Sent]])</f>
        <v>#REF!</v>
      </c>
      <c r="AG5146" t="e">
        <f>YEAR(Table1[[#This Row],[Date Sent]])</f>
        <v>#REF!</v>
      </c>
      <c r="AH5146"/>
    </row>
    <row r="5147" spans="1:34" x14ac:dyDescent="0.2">
      <c r="A5147" t="s">
        <v>796</v>
      </c>
      <c r="B5147" t="s">
        <v>5705</v>
      </c>
      <c r="C5147" s="1">
        <v>74.34</v>
      </c>
      <c r="D5147" s="5">
        <v>45364</v>
      </c>
      <c r="E5147" t="s">
        <v>21</v>
      </c>
      <c r="F5147" t="s">
        <v>15</v>
      </c>
      <c r="G5147" s="16" t="s">
        <v>5708</v>
      </c>
      <c r="H5147" s="1"/>
      <c r="J5147"/>
      <c r="AC5147" s="5" t="e">
        <f>VLOOKUP(Table1[[#This Row],[Expense Report]],#REF!,3, 0)</f>
        <v>#REF!</v>
      </c>
      <c r="AD5147" t="s">
        <v>11585</v>
      </c>
      <c r="AE5147" t="s">
        <v>198</v>
      </c>
      <c r="AF5147" t="e">
        <f>MONTH(Table1[[#This Row],[Date Sent]])</f>
        <v>#REF!</v>
      </c>
      <c r="AG5147" t="e">
        <f>YEAR(Table1[[#This Row],[Date Sent]])</f>
        <v>#REF!</v>
      </c>
      <c r="AH5147"/>
    </row>
    <row r="5148" spans="1:34" x14ac:dyDescent="0.2">
      <c r="A5148" t="s">
        <v>796</v>
      </c>
      <c r="B5148" t="s">
        <v>5705</v>
      </c>
      <c r="C5148" s="1">
        <v>25.7</v>
      </c>
      <c r="D5148" s="5">
        <v>45366</v>
      </c>
      <c r="E5148" t="s">
        <v>21</v>
      </c>
      <c r="F5148" t="s">
        <v>33</v>
      </c>
      <c r="G5148" s="16" t="s">
        <v>2604</v>
      </c>
      <c r="H5148" s="1"/>
      <c r="J5148"/>
      <c r="AC5148" s="5" t="e">
        <f>VLOOKUP(Table1[[#This Row],[Expense Report]],#REF!,3, 0)</f>
        <v>#REF!</v>
      </c>
      <c r="AD5148" t="s">
        <v>11585</v>
      </c>
      <c r="AE5148" t="s">
        <v>198</v>
      </c>
      <c r="AF5148" t="e">
        <f>MONTH(Table1[[#This Row],[Date Sent]])</f>
        <v>#REF!</v>
      </c>
      <c r="AG5148" t="e">
        <f>YEAR(Table1[[#This Row],[Date Sent]])</f>
        <v>#REF!</v>
      </c>
      <c r="AH5148"/>
    </row>
    <row r="5149" spans="1:34" x14ac:dyDescent="0.2">
      <c r="A5149" t="s">
        <v>1868</v>
      </c>
      <c r="B5149" t="s">
        <v>5709</v>
      </c>
      <c r="C5149" s="1">
        <v>18.010000000000002</v>
      </c>
      <c r="D5149" s="5">
        <v>45367</v>
      </c>
      <c r="E5149" t="s">
        <v>48</v>
      </c>
      <c r="F5149" t="s">
        <v>53</v>
      </c>
      <c r="G5149" s="16" t="s">
        <v>5710</v>
      </c>
      <c r="H5149" s="1"/>
      <c r="J5149"/>
      <c r="AC5149" s="5" t="e">
        <f>VLOOKUP(Table1[[#This Row],[Expense Report]],#REF!,3, 0)</f>
        <v>#REF!</v>
      </c>
      <c r="AD5149" t="s">
        <v>13308</v>
      </c>
      <c r="AE5149" t="s">
        <v>198</v>
      </c>
      <c r="AF5149" t="e">
        <f>MONTH(Table1[[#This Row],[Date Sent]])</f>
        <v>#REF!</v>
      </c>
      <c r="AG5149" t="e">
        <f>YEAR(Table1[[#This Row],[Date Sent]])</f>
        <v>#REF!</v>
      </c>
      <c r="AH5149"/>
    </row>
    <row r="5150" spans="1:34" x14ac:dyDescent="0.2">
      <c r="A5150" t="s">
        <v>1868</v>
      </c>
      <c r="B5150" t="s">
        <v>5709</v>
      </c>
      <c r="C5150" s="1">
        <v>18.010000000000002</v>
      </c>
      <c r="D5150" s="5">
        <v>45368</v>
      </c>
      <c r="E5150" t="s">
        <v>48</v>
      </c>
      <c r="F5150" t="s">
        <v>53</v>
      </c>
      <c r="G5150" s="16" t="s">
        <v>5711</v>
      </c>
      <c r="H5150" s="1"/>
      <c r="J5150"/>
      <c r="AC5150" s="5" t="e">
        <f>VLOOKUP(Table1[[#This Row],[Expense Report]],#REF!,3, 0)</f>
        <v>#REF!</v>
      </c>
      <c r="AD5150" t="s">
        <v>13308</v>
      </c>
      <c r="AE5150" t="s">
        <v>198</v>
      </c>
      <c r="AF5150" t="e">
        <f>MONTH(Table1[[#This Row],[Date Sent]])</f>
        <v>#REF!</v>
      </c>
      <c r="AG5150" t="e">
        <f>YEAR(Table1[[#This Row],[Date Sent]])</f>
        <v>#REF!</v>
      </c>
      <c r="AH5150"/>
    </row>
    <row r="5151" spans="1:34" x14ac:dyDescent="0.2">
      <c r="A5151" t="s">
        <v>625</v>
      </c>
      <c r="B5151" t="s">
        <v>5712</v>
      </c>
      <c r="C5151" s="1">
        <v>6.03</v>
      </c>
      <c r="D5151" s="5">
        <v>45364</v>
      </c>
      <c r="E5151" t="s">
        <v>21</v>
      </c>
      <c r="F5151" t="s">
        <v>15</v>
      </c>
      <c r="G5151" s="16" t="s">
        <v>921</v>
      </c>
      <c r="H5151" s="1"/>
      <c r="J5151"/>
      <c r="AC5151" s="5" t="e">
        <f>VLOOKUP(Table1[[#This Row],[Expense Report]],#REF!,3, 0)</f>
        <v>#REF!</v>
      </c>
      <c r="AD5151" t="s">
        <v>13298</v>
      </c>
      <c r="AE5151" t="s">
        <v>198</v>
      </c>
      <c r="AF5151" t="e">
        <f>MONTH(Table1[[#This Row],[Date Sent]])</f>
        <v>#REF!</v>
      </c>
      <c r="AG5151" t="e">
        <f>YEAR(Table1[[#This Row],[Date Sent]])</f>
        <v>#REF!</v>
      </c>
      <c r="AH5151"/>
    </row>
    <row r="5152" spans="1:34" x14ac:dyDescent="0.2">
      <c r="A5152" t="s">
        <v>625</v>
      </c>
      <c r="B5152" t="s">
        <v>5712</v>
      </c>
      <c r="C5152" s="1">
        <v>74.930000000000007</v>
      </c>
      <c r="D5152" s="5">
        <v>45364</v>
      </c>
      <c r="E5152" t="s">
        <v>21</v>
      </c>
      <c r="F5152" t="s">
        <v>15</v>
      </c>
      <c r="G5152" s="16" t="s">
        <v>5713</v>
      </c>
      <c r="H5152" s="1"/>
      <c r="J5152"/>
      <c r="AC5152" s="5" t="e">
        <f>VLOOKUP(Table1[[#This Row],[Expense Report]],#REF!,3, 0)</f>
        <v>#REF!</v>
      </c>
      <c r="AD5152" t="s">
        <v>13298</v>
      </c>
      <c r="AE5152" t="s">
        <v>198</v>
      </c>
      <c r="AF5152" t="e">
        <f>MONTH(Table1[[#This Row],[Date Sent]])</f>
        <v>#REF!</v>
      </c>
      <c r="AG5152" t="e">
        <f>YEAR(Table1[[#This Row],[Date Sent]])</f>
        <v>#REF!</v>
      </c>
      <c r="AH5152"/>
    </row>
    <row r="5153" spans="1:34" x14ac:dyDescent="0.2">
      <c r="A5153" t="s">
        <v>625</v>
      </c>
      <c r="B5153" t="s">
        <v>5712</v>
      </c>
      <c r="C5153" s="1">
        <v>59.27</v>
      </c>
      <c r="D5153" s="5">
        <v>45366</v>
      </c>
      <c r="E5153" t="s">
        <v>21</v>
      </c>
      <c r="F5153" t="s">
        <v>15</v>
      </c>
      <c r="G5153" s="16" t="s">
        <v>5714</v>
      </c>
      <c r="H5153" s="1"/>
      <c r="J5153"/>
      <c r="AC5153" s="5" t="e">
        <f>VLOOKUP(Table1[[#This Row],[Expense Report]],#REF!,3, 0)</f>
        <v>#REF!</v>
      </c>
      <c r="AD5153" t="s">
        <v>13298</v>
      </c>
      <c r="AE5153" t="s">
        <v>198</v>
      </c>
      <c r="AF5153" t="e">
        <f>MONTH(Table1[[#This Row],[Date Sent]])</f>
        <v>#REF!</v>
      </c>
      <c r="AG5153" t="e">
        <f>YEAR(Table1[[#This Row],[Date Sent]])</f>
        <v>#REF!</v>
      </c>
      <c r="AH5153"/>
    </row>
    <row r="5154" spans="1:34" x14ac:dyDescent="0.2">
      <c r="A5154" t="s">
        <v>612</v>
      </c>
      <c r="B5154" t="s">
        <v>5715</v>
      </c>
      <c r="C5154" s="1">
        <v>31.12</v>
      </c>
      <c r="D5154" s="5">
        <v>45366</v>
      </c>
      <c r="E5154" t="s">
        <v>25</v>
      </c>
      <c r="F5154" t="s">
        <v>17</v>
      </c>
      <c r="G5154" s="16" t="s">
        <v>5716</v>
      </c>
      <c r="H5154" s="1"/>
      <c r="J5154"/>
      <c r="AC5154" s="5" t="e">
        <f>VLOOKUP(Table1[[#This Row],[Expense Report]],#REF!,3, 0)</f>
        <v>#REF!</v>
      </c>
      <c r="AD5154" t="s">
        <v>13199</v>
      </c>
      <c r="AE5154" t="s">
        <v>198</v>
      </c>
      <c r="AF5154" t="e">
        <f>MONTH(Table1[[#This Row],[Date Sent]])</f>
        <v>#REF!</v>
      </c>
      <c r="AG5154" t="e">
        <f>YEAR(Table1[[#This Row],[Date Sent]])</f>
        <v>#REF!</v>
      </c>
      <c r="AH5154"/>
    </row>
    <row r="5155" spans="1:34" x14ac:dyDescent="0.2">
      <c r="A5155" t="s">
        <v>612</v>
      </c>
      <c r="B5155" t="s">
        <v>5715</v>
      </c>
      <c r="C5155" s="1">
        <v>55.11</v>
      </c>
      <c r="D5155" s="5">
        <v>45367</v>
      </c>
      <c r="E5155" t="s">
        <v>25</v>
      </c>
      <c r="F5155" t="s">
        <v>16</v>
      </c>
      <c r="G5155" s="16" t="s">
        <v>1057</v>
      </c>
      <c r="H5155" s="1"/>
      <c r="J5155"/>
      <c r="AC5155" s="5" t="e">
        <f>VLOOKUP(Table1[[#This Row],[Expense Report]],#REF!,3, 0)</f>
        <v>#REF!</v>
      </c>
      <c r="AD5155" t="s">
        <v>13199</v>
      </c>
      <c r="AE5155" t="s">
        <v>198</v>
      </c>
      <c r="AF5155" t="e">
        <f>MONTH(Table1[[#This Row],[Date Sent]])</f>
        <v>#REF!</v>
      </c>
      <c r="AG5155" t="e">
        <f>YEAR(Table1[[#This Row],[Date Sent]])</f>
        <v>#REF!</v>
      </c>
      <c r="AH5155"/>
    </row>
    <row r="5156" spans="1:34" x14ac:dyDescent="0.2">
      <c r="A5156" t="s">
        <v>612</v>
      </c>
      <c r="B5156" t="s">
        <v>5715</v>
      </c>
      <c r="C5156" s="1">
        <v>310.5</v>
      </c>
      <c r="D5156" s="5">
        <v>45368</v>
      </c>
      <c r="E5156" t="s">
        <v>13</v>
      </c>
      <c r="F5156" t="s">
        <v>20</v>
      </c>
      <c r="G5156" s="16" t="s">
        <v>5717</v>
      </c>
      <c r="H5156" s="1"/>
      <c r="J5156"/>
      <c r="AC5156" s="5" t="e">
        <f>VLOOKUP(Table1[[#This Row],[Expense Report]],#REF!,3, 0)</f>
        <v>#REF!</v>
      </c>
      <c r="AD5156" t="s">
        <v>13199</v>
      </c>
      <c r="AE5156" t="s">
        <v>198</v>
      </c>
      <c r="AF5156" t="e">
        <f>MONTH(Table1[[#This Row],[Date Sent]])</f>
        <v>#REF!</v>
      </c>
      <c r="AG5156" t="e">
        <f>YEAR(Table1[[#This Row],[Date Sent]])</f>
        <v>#REF!</v>
      </c>
      <c r="AH5156"/>
    </row>
    <row r="5157" spans="1:34" x14ac:dyDescent="0.2">
      <c r="A5157" t="s">
        <v>612</v>
      </c>
      <c r="B5157" t="s">
        <v>5718</v>
      </c>
      <c r="C5157" s="1">
        <v>328.57</v>
      </c>
      <c r="D5157" s="5">
        <v>45363</v>
      </c>
      <c r="E5157" t="s">
        <v>21</v>
      </c>
      <c r="F5157" t="s">
        <v>33</v>
      </c>
      <c r="G5157" s="16" t="s">
        <v>1935</v>
      </c>
      <c r="H5157" s="1"/>
      <c r="J5157"/>
      <c r="AC5157" s="5" t="e">
        <f>VLOOKUP(Table1[[#This Row],[Expense Report]],#REF!,3, 0)</f>
        <v>#REF!</v>
      </c>
      <c r="AD5157" t="s">
        <v>13199</v>
      </c>
      <c r="AE5157" t="s">
        <v>198</v>
      </c>
      <c r="AF5157" t="e">
        <f>MONTH(Table1[[#This Row],[Date Sent]])</f>
        <v>#REF!</v>
      </c>
      <c r="AG5157" t="e">
        <f>YEAR(Table1[[#This Row],[Date Sent]])</f>
        <v>#REF!</v>
      </c>
      <c r="AH5157"/>
    </row>
    <row r="5158" spans="1:34" x14ac:dyDescent="0.2">
      <c r="A5158" t="s">
        <v>612</v>
      </c>
      <c r="B5158" t="s">
        <v>5718</v>
      </c>
      <c r="C5158" s="1">
        <v>164.69</v>
      </c>
      <c r="D5158" s="5">
        <v>45363</v>
      </c>
      <c r="E5158" t="s">
        <v>23</v>
      </c>
      <c r="F5158" t="s">
        <v>39</v>
      </c>
      <c r="G5158" s="16" t="s">
        <v>1720</v>
      </c>
      <c r="H5158" s="1"/>
      <c r="J5158"/>
      <c r="AC5158" s="5" t="e">
        <f>VLOOKUP(Table1[[#This Row],[Expense Report]],#REF!,3, 0)</f>
        <v>#REF!</v>
      </c>
      <c r="AD5158" t="s">
        <v>13199</v>
      </c>
      <c r="AE5158" t="s">
        <v>198</v>
      </c>
      <c r="AF5158" t="e">
        <f>MONTH(Table1[[#This Row],[Date Sent]])</f>
        <v>#REF!</v>
      </c>
      <c r="AG5158" t="e">
        <f>YEAR(Table1[[#This Row],[Date Sent]])</f>
        <v>#REF!</v>
      </c>
      <c r="AH5158"/>
    </row>
    <row r="5159" spans="1:34" x14ac:dyDescent="0.2">
      <c r="A5159" t="s">
        <v>612</v>
      </c>
      <c r="B5159" t="s">
        <v>5718</v>
      </c>
      <c r="C5159" s="1">
        <v>8.4700000000000006</v>
      </c>
      <c r="D5159" s="5">
        <v>45364</v>
      </c>
      <c r="E5159" t="s">
        <v>23</v>
      </c>
      <c r="F5159" t="s">
        <v>39</v>
      </c>
      <c r="G5159" s="16" t="s">
        <v>5719</v>
      </c>
      <c r="H5159" s="1"/>
      <c r="J5159"/>
      <c r="AC5159" s="5" t="e">
        <f>VLOOKUP(Table1[[#This Row],[Expense Report]],#REF!,3, 0)</f>
        <v>#REF!</v>
      </c>
      <c r="AD5159" t="s">
        <v>13199</v>
      </c>
      <c r="AE5159" t="s">
        <v>198</v>
      </c>
      <c r="AF5159" t="e">
        <f>MONTH(Table1[[#This Row],[Date Sent]])</f>
        <v>#REF!</v>
      </c>
      <c r="AG5159" t="e">
        <f>YEAR(Table1[[#This Row],[Date Sent]])</f>
        <v>#REF!</v>
      </c>
      <c r="AH5159"/>
    </row>
    <row r="5160" spans="1:34" x14ac:dyDescent="0.2">
      <c r="A5160" t="s">
        <v>612</v>
      </c>
      <c r="B5160" t="s">
        <v>5718</v>
      </c>
      <c r="C5160" s="1">
        <v>23.93</v>
      </c>
      <c r="D5160" s="5">
        <v>45364</v>
      </c>
      <c r="E5160" t="s">
        <v>25</v>
      </c>
      <c r="F5160" t="s">
        <v>39</v>
      </c>
      <c r="G5160" s="16" t="s">
        <v>1550</v>
      </c>
      <c r="H5160" s="1"/>
      <c r="J5160"/>
      <c r="AC5160" s="5" t="e">
        <f>VLOOKUP(Table1[[#This Row],[Expense Report]],#REF!,3, 0)</f>
        <v>#REF!</v>
      </c>
      <c r="AD5160" t="s">
        <v>13199</v>
      </c>
      <c r="AE5160" t="s">
        <v>198</v>
      </c>
      <c r="AF5160" t="e">
        <f>MONTH(Table1[[#This Row],[Date Sent]])</f>
        <v>#REF!</v>
      </c>
      <c r="AG5160" t="e">
        <f>YEAR(Table1[[#This Row],[Date Sent]])</f>
        <v>#REF!</v>
      </c>
      <c r="AH5160"/>
    </row>
    <row r="5161" spans="1:34" x14ac:dyDescent="0.2">
      <c r="A5161" t="s">
        <v>374</v>
      </c>
      <c r="B5161" t="s">
        <v>5720</v>
      </c>
      <c r="C5161" s="1">
        <v>42.49</v>
      </c>
      <c r="D5161" s="5">
        <v>45341</v>
      </c>
      <c r="E5161" t="s">
        <v>25</v>
      </c>
      <c r="F5161" t="s">
        <v>17</v>
      </c>
      <c r="G5161" s="16" t="s">
        <v>3032</v>
      </c>
      <c r="H5161" s="1"/>
      <c r="J5161"/>
      <c r="AC5161" s="5" t="e">
        <f>VLOOKUP(Table1[[#This Row],[Expense Report]],#REF!,3, 0)</f>
        <v>#REF!</v>
      </c>
      <c r="AD5161" t="s">
        <v>14626</v>
      </c>
      <c r="AE5161" t="s">
        <v>294</v>
      </c>
      <c r="AF5161" t="e">
        <f>MONTH(Table1[[#This Row],[Date Sent]])</f>
        <v>#REF!</v>
      </c>
      <c r="AG5161" t="e">
        <f>YEAR(Table1[[#This Row],[Date Sent]])</f>
        <v>#REF!</v>
      </c>
      <c r="AH5161"/>
    </row>
    <row r="5162" spans="1:34" x14ac:dyDescent="0.2">
      <c r="A5162" t="s">
        <v>374</v>
      </c>
      <c r="B5162" t="s">
        <v>5720</v>
      </c>
      <c r="C5162" s="1">
        <v>37.04</v>
      </c>
      <c r="D5162" s="5">
        <v>45341</v>
      </c>
      <c r="E5162" t="s">
        <v>16</v>
      </c>
      <c r="F5162" t="s">
        <v>15</v>
      </c>
      <c r="G5162" s="16" t="s">
        <v>5721</v>
      </c>
      <c r="H5162" s="1"/>
      <c r="J5162"/>
      <c r="AC5162" s="5" t="e">
        <f>VLOOKUP(Table1[[#This Row],[Expense Report]],#REF!,3, 0)</f>
        <v>#REF!</v>
      </c>
      <c r="AD5162" t="s">
        <v>14626</v>
      </c>
      <c r="AE5162" t="s">
        <v>294</v>
      </c>
      <c r="AF5162" t="e">
        <f>MONTH(Table1[[#This Row],[Date Sent]])</f>
        <v>#REF!</v>
      </c>
      <c r="AG5162" t="e">
        <f>YEAR(Table1[[#This Row],[Date Sent]])</f>
        <v>#REF!</v>
      </c>
      <c r="AH5162"/>
    </row>
    <row r="5163" spans="1:34" x14ac:dyDescent="0.2">
      <c r="A5163" t="s">
        <v>374</v>
      </c>
      <c r="B5163" t="s">
        <v>5720</v>
      </c>
      <c r="C5163" s="1">
        <v>130.72999999999999</v>
      </c>
      <c r="D5163" s="5">
        <v>45342</v>
      </c>
      <c r="E5163" t="s">
        <v>23</v>
      </c>
      <c r="F5163" t="s">
        <v>39</v>
      </c>
      <c r="G5163" s="16" t="s">
        <v>5722</v>
      </c>
      <c r="H5163" s="1"/>
      <c r="J5163"/>
      <c r="AC5163" s="5" t="e">
        <f>VLOOKUP(Table1[[#This Row],[Expense Report]],#REF!,3, 0)</f>
        <v>#REF!</v>
      </c>
      <c r="AD5163" t="s">
        <v>14626</v>
      </c>
      <c r="AE5163" t="s">
        <v>294</v>
      </c>
      <c r="AF5163" t="e">
        <f>MONTH(Table1[[#This Row],[Date Sent]])</f>
        <v>#REF!</v>
      </c>
      <c r="AG5163" t="e">
        <f>YEAR(Table1[[#This Row],[Date Sent]])</f>
        <v>#REF!</v>
      </c>
      <c r="AH5163"/>
    </row>
    <row r="5164" spans="1:34" x14ac:dyDescent="0.2">
      <c r="A5164" t="s">
        <v>374</v>
      </c>
      <c r="B5164" t="s">
        <v>5720</v>
      </c>
      <c r="C5164" s="1">
        <v>12.39</v>
      </c>
      <c r="D5164" s="5">
        <v>45342</v>
      </c>
      <c r="E5164" t="s">
        <v>23</v>
      </c>
      <c r="F5164" t="s">
        <v>39</v>
      </c>
      <c r="G5164" s="16" t="s">
        <v>2466</v>
      </c>
      <c r="H5164" s="1"/>
      <c r="J5164"/>
      <c r="AC5164" s="5" t="e">
        <f>VLOOKUP(Table1[[#This Row],[Expense Report]],#REF!,3, 0)</f>
        <v>#REF!</v>
      </c>
      <c r="AD5164" t="s">
        <v>14626</v>
      </c>
      <c r="AE5164" t="s">
        <v>294</v>
      </c>
      <c r="AF5164" t="e">
        <f>MONTH(Table1[[#This Row],[Date Sent]])</f>
        <v>#REF!</v>
      </c>
      <c r="AG5164" t="e">
        <f>YEAR(Table1[[#This Row],[Date Sent]])</f>
        <v>#REF!</v>
      </c>
      <c r="AH5164"/>
    </row>
    <row r="5165" spans="1:34" x14ac:dyDescent="0.2">
      <c r="A5165" t="s">
        <v>374</v>
      </c>
      <c r="B5165" t="s">
        <v>5720</v>
      </c>
      <c r="C5165" s="1">
        <v>964.25</v>
      </c>
      <c r="D5165" s="5">
        <v>45343</v>
      </c>
      <c r="E5165" t="s">
        <v>23</v>
      </c>
      <c r="F5165" t="s">
        <v>39</v>
      </c>
      <c r="G5165" s="16" t="s">
        <v>4303</v>
      </c>
      <c r="H5165" s="1"/>
      <c r="J5165"/>
      <c r="AC5165" s="5" t="e">
        <f>VLOOKUP(Table1[[#This Row],[Expense Report]],#REF!,3, 0)</f>
        <v>#REF!</v>
      </c>
      <c r="AD5165" t="s">
        <v>14626</v>
      </c>
      <c r="AE5165" t="s">
        <v>294</v>
      </c>
      <c r="AF5165" t="e">
        <f>MONTH(Table1[[#This Row],[Date Sent]])</f>
        <v>#REF!</v>
      </c>
      <c r="AG5165" t="e">
        <f>YEAR(Table1[[#This Row],[Date Sent]])</f>
        <v>#REF!</v>
      </c>
      <c r="AH5165"/>
    </row>
    <row r="5166" spans="1:34" x14ac:dyDescent="0.2">
      <c r="A5166" t="s">
        <v>374</v>
      </c>
      <c r="B5166" t="s">
        <v>5720</v>
      </c>
      <c r="C5166" s="1">
        <v>11.43</v>
      </c>
      <c r="D5166" s="5">
        <v>45343</v>
      </c>
      <c r="E5166" t="s">
        <v>19</v>
      </c>
      <c r="F5166" t="s">
        <v>33</v>
      </c>
      <c r="G5166" s="16" t="s">
        <v>5723</v>
      </c>
      <c r="H5166" s="1"/>
      <c r="J5166"/>
      <c r="AC5166" s="5" t="e">
        <f>VLOOKUP(Table1[[#This Row],[Expense Report]],#REF!,3, 0)</f>
        <v>#REF!</v>
      </c>
      <c r="AD5166" t="s">
        <v>14626</v>
      </c>
      <c r="AE5166" t="s">
        <v>294</v>
      </c>
      <c r="AF5166" t="e">
        <f>MONTH(Table1[[#This Row],[Date Sent]])</f>
        <v>#REF!</v>
      </c>
      <c r="AG5166" t="e">
        <f>YEAR(Table1[[#This Row],[Date Sent]])</f>
        <v>#REF!</v>
      </c>
      <c r="AH5166"/>
    </row>
    <row r="5167" spans="1:34" x14ac:dyDescent="0.2">
      <c r="A5167" t="s">
        <v>374</v>
      </c>
      <c r="B5167" t="s">
        <v>5720</v>
      </c>
      <c r="C5167" s="1">
        <v>50.1</v>
      </c>
      <c r="D5167" s="5">
        <v>45344</v>
      </c>
      <c r="E5167" t="s">
        <v>19</v>
      </c>
      <c r="F5167" t="s">
        <v>39</v>
      </c>
      <c r="G5167" s="16" t="s">
        <v>5724</v>
      </c>
      <c r="H5167" s="1"/>
      <c r="J5167"/>
      <c r="AC5167" s="5" t="e">
        <f>VLOOKUP(Table1[[#This Row],[Expense Report]],#REF!,3, 0)</f>
        <v>#REF!</v>
      </c>
      <c r="AD5167" t="s">
        <v>14626</v>
      </c>
      <c r="AE5167" t="s">
        <v>294</v>
      </c>
      <c r="AF5167" t="e">
        <f>MONTH(Table1[[#This Row],[Date Sent]])</f>
        <v>#REF!</v>
      </c>
      <c r="AG5167" t="e">
        <f>YEAR(Table1[[#This Row],[Date Sent]])</f>
        <v>#REF!</v>
      </c>
      <c r="AH5167"/>
    </row>
    <row r="5168" spans="1:34" x14ac:dyDescent="0.2">
      <c r="A5168" t="s">
        <v>374</v>
      </c>
      <c r="B5168" t="s">
        <v>5720</v>
      </c>
      <c r="C5168" s="1">
        <v>90.14</v>
      </c>
      <c r="D5168" s="5">
        <v>45346</v>
      </c>
      <c r="E5168" t="s">
        <v>19</v>
      </c>
      <c r="F5168" t="s">
        <v>21</v>
      </c>
      <c r="G5168" s="16" t="s">
        <v>3468</v>
      </c>
      <c r="H5168" s="1"/>
      <c r="J5168"/>
      <c r="AC5168" s="5" t="e">
        <f>VLOOKUP(Table1[[#This Row],[Expense Report]],#REF!,3, 0)</f>
        <v>#REF!</v>
      </c>
      <c r="AD5168" t="s">
        <v>14626</v>
      </c>
      <c r="AE5168" t="s">
        <v>294</v>
      </c>
      <c r="AF5168" t="e">
        <f>MONTH(Table1[[#This Row],[Date Sent]])</f>
        <v>#REF!</v>
      </c>
      <c r="AG5168" t="e">
        <f>YEAR(Table1[[#This Row],[Date Sent]])</f>
        <v>#REF!</v>
      </c>
      <c r="AH5168"/>
    </row>
    <row r="5169" spans="1:34" x14ac:dyDescent="0.2">
      <c r="A5169" t="s">
        <v>374</v>
      </c>
      <c r="B5169" t="s">
        <v>5720</v>
      </c>
      <c r="C5169" s="1">
        <v>168</v>
      </c>
      <c r="D5169" s="5">
        <v>45347</v>
      </c>
      <c r="E5169" t="s">
        <v>21</v>
      </c>
      <c r="F5169" t="s">
        <v>33</v>
      </c>
      <c r="G5169" s="16" t="s">
        <v>1353</v>
      </c>
      <c r="H5169" s="1"/>
      <c r="J5169"/>
      <c r="AC5169" s="5" t="e">
        <f>VLOOKUP(Table1[[#This Row],[Expense Report]],#REF!,3, 0)</f>
        <v>#REF!</v>
      </c>
      <c r="AD5169" t="s">
        <v>14626</v>
      </c>
      <c r="AE5169" t="s">
        <v>294</v>
      </c>
      <c r="AF5169" t="e">
        <f>MONTH(Table1[[#This Row],[Date Sent]])</f>
        <v>#REF!</v>
      </c>
      <c r="AG5169" t="e">
        <f>YEAR(Table1[[#This Row],[Date Sent]])</f>
        <v>#REF!</v>
      </c>
      <c r="AH5169"/>
    </row>
    <row r="5170" spans="1:34" x14ac:dyDescent="0.2">
      <c r="A5170" t="s">
        <v>374</v>
      </c>
      <c r="B5170" t="s">
        <v>5720</v>
      </c>
      <c r="C5170" s="1">
        <v>29.98</v>
      </c>
      <c r="D5170" s="5">
        <v>45348</v>
      </c>
      <c r="E5170" t="s">
        <v>24</v>
      </c>
      <c r="F5170" t="s">
        <v>18</v>
      </c>
      <c r="G5170" s="16" t="s">
        <v>2692</v>
      </c>
      <c r="H5170" s="1"/>
      <c r="J5170"/>
      <c r="AC5170" s="5" t="e">
        <f>VLOOKUP(Table1[[#This Row],[Expense Report]],#REF!,3, 0)</f>
        <v>#REF!</v>
      </c>
      <c r="AD5170" t="s">
        <v>14626</v>
      </c>
      <c r="AE5170" t="s">
        <v>294</v>
      </c>
      <c r="AF5170" t="e">
        <f>MONTH(Table1[[#This Row],[Date Sent]])</f>
        <v>#REF!</v>
      </c>
      <c r="AG5170" t="e">
        <f>YEAR(Table1[[#This Row],[Date Sent]])</f>
        <v>#REF!</v>
      </c>
      <c r="AH5170"/>
    </row>
    <row r="5171" spans="1:34" x14ac:dyDescent="0.2">
      <c r="A5171" t="s">
        <v>374</v>
      </c>
      <c r="B5171" t="s">
        <v>5720</v>
      </c>
      <c r="C5171" s="1">
        <v>61.6</v>
      </c>
      <c r="D5171" s="5">
        <v>45348</v>
      </c>
      <c r="E5171" t="s">
        <v>48</v>
      </c>
      <c r="F5171" t="s">
        <v>39</v>
      </c>
      <c r="G5171" s="16" t="s">
        <v>5725</v>
      </c>
      <c r="H5171" s="1"/>
      <c r="J5171"/>
      <c r="AC5171" s="5" t="e">
        <f>VLOOKUP(Table1[[#This Row],[Expense Report]],#REF!,3, 0)</f>
        <v>#REF!</v>
      </c>
      <c r="AD5171" t="s">
        <v>14626</v>
      </c>
      <c r="AE5171" t="s">
        <v>294</v>
      </c>
      <c r="AF5171" t="e">
        <f>MONTH(Table1[[#This Row],[Date Sent]])</f>
        <v>#REF!</v>
      </c>
      <c r="AG5171" t="e">
        <f>YEAR(Table1[[#This Row],[Date Sent]])</f>
        <v>#REF!</v>
      </c>
      <c r="AH5171"/>
    </row>
    <row r="5172" spans="1:34" x14ac:dyDescent="0.2">
      <c r="A5172" t="s">
        <v>374</v>
      </c>
      <c r="B5172" t="s">
        <v>5720</v>
      </c>
      <c r="C5172" s="1">
        <v>37.97</v>
      </c>
      <c r="D5172" s="5">
        <v>45348</v>
      </c>
      <c r="E5172" t="s">
        <v>48</v>
      </c>
      <c r="F5172" t="s">
        <v>39</v>
      </c>
      <c r="G5172" s="16" t="s">
        <v>5726</v>
      </c>
      <c r="H5172" s="1"/>
      <c r="J5172"/>
      <c r="AC5172" s="5" t="e">
        <f>VLOOKUP(Table1[[#This Row],[Expense Report]],#REF!,3, 0)</f>
        <v>#REF!</v>
      </c>
      <c r="AD5172" t="s">
        <v>14626</v>
      </c>
      <c r="AE5172" t="s">
        <v>294</v>
      </c>
      <c r="AF5172" t="e">
        <f>MONTH(Table1[[#This Row],[Date Sent]])</f>
        <v>#REF!</v>
      </c>
      <c r="AG5172" t="e">
        <f>YEAR(Table1[[#This Row],[Date Sent]])</f>
        <v>#REF!</v>
      </c>
      <c r="AH5172"/>
    </row>
    <row r="5173" spans="1:34" x14ac:dyDescent="0.2">
      <c r="A5173" t="s">
        <v>374</v>
      </c>
      <c r="B5173" t="s">
        <v>5720</v>
      </c>
      <c r="C5173" s="1">
        <v>19.98</v>
      </c>
      <c r="D5173" s="5">
        <v>45350</v>
      </c>
      <c r="E5173" t="s">
        <v>24</v>
      </c>
      <c r="F5173" t="s">
        <v>6</v>
      </c>
      <c r="G5173" s="16" t="s">
        <v>5727</v>
      </c>
      <c r="H5173" s="1"/>
      <c r="J5173"/>
      <c r="AC5173" s="5" t="e">
        <f>VLOOKUP(Table1[[#This Row],[Expense Report]],#REF!,3, 0)</f>
        <v>#REF!</v>
      </c>
      <c r="AD5173" t="s">
        <v>14626</v>
      </c>
      <c r="AE5173" t="s">
        <v>294</v>
      </c>
      <c r="AF5173" t="e">
        <f>MONTH(Table1[[#This Row],[Date Sent]])</f>
        <v>#REF!</v>
      </c>
      <c r="AG5173" t="e">
        <f>YEAR(Table1[[#This Row],[Date Sent]])</f>
        <v>#REF!</v>
      </c>
      <c r="AH5173"/>
    </row>
    <row r="5174" spans="1:34" x14ac:dyDescent="0.2">
      <c r="A5174" t="s">
        <v>374</v>
      </c>
      <c r="B5174" t="s">
        <v>5720</v>
      </c>
      <c r="C5174" s="1">
        <v>7.62</v>
      </c>
      <c r="D5174" s="5">
        <v>45350</v>
      </c>
      <c r="E5174" t="s">
        <v>27</v>
      </c>
      <c r="F5174" t="s">
        <v>33</v>
      </c>
      <c r="G5174" s="16" t="s">
        <v>1438</v>
      </c>
      <c r="H5174" s="1"/>
      <c r="J5174"/>
      <c r="AC5174" s="5" t="e">
        <f>VLOOKUP(Table1[[#This Row],[Expense Report]],#REF!,3, 0)</f>
        <v>#REF!</v>
      </c>
      <c r="AD5174" t="s">
        <v>14626</v>
      </c>
      <c r="AE5174" t="s">
        <v>294</v>
      </c>
      <c r="AF5174" t="e">
        <f>MONTH(Table1[[#This Row],[Date Sent]])</f>
        <v>#REF!</v>
      </c>
      <c r="AG5174" t="e">
        <f>YEAR(Table1[[#This Row],[Date Sent]])</f>
        <v>#REF!</v>
      </c>
      <c r="AH5174"/>
    </row>
    <row r="5175" spans="1:34" x14ac:dyDescent="0.2">
      <c r="A5175" t="s">
        <v>374</v>
      </c>
      <c r="B5175" t="s">
        <v>5720</v>
      </c>
      <c r="C5175" s="1">
        <v>11.58</v>
      </c>
      <c r="D5175" s="5">
        <v>45350</v>
      </c>
      <c r="E5175" t="s">
        <v>27</v>
      </c>
      <c r="F5175" t="s">
        <v>15</v>
      </c>
      <c r="G5175" s="16" t="s">
        <v>5728</v>
      </c>
      <c r="H5175" s="1"/>
      <c r="J5175"/>
      <c r="AC5175" s="5" t="e">
        <f>VLOOKUP(Table1[[#This Row],[Expense Report]],#REF!,3, 0)</f>
        <v>#REF!</v>
      </c>
      <c r="AD5175" t="s">
        <v>14626</v>
      </c>
      <c r="AE5175" t="s">
        <v>294</v>
      </c>
      <c r="AF5175" t="e">
        <f>MONTH(Table1[[#This Row],[Date Sent]])</f>
        <v>#REF!</v>
      </c>
      <c r="AG5175" t="e">
        <f>YEAR(Table1[[#This Row],[Date Sent]])</f>
        <v>#REF!</v>
      </c>
      <c r="AH5175"/>
    </row>
    <row r="5176" spans="1:34" x14ac:dyDescent="0.2">
      <c r="A5176" t="s">
        <v>374</v>
      </c>
      <c r="B5176" t="s">
        <v>5720</v>
      </c>
      <c r="C5176" s="1">
        <v>29.41</v>
      </c>
      <c r="D5176" s="5">
        <v>45351</v>
      </c>
      <c r="E5176" t="s">
        <v>24</v>
      </c>
      <c r="F5176" t="s">
        <v>6</v>
      </c>
      <c r="G5176" s="16" t="s">
        <v>5727</v>
      </c>
      <c r="H5176" s="1"/>
      <c r="J5176"/>
      <c r="AC5176" s="5" t="e">
        <f>VLOOKUP(Table1[[#This Row],[Expense Report]],#REF!,3, 0)</f>
        <v>#REF!</v>
      </c>
      <c r="AD5176" t="s">
        <v>14626</v>
      </c>
      <c r="AE5176" t="s">
        <v>294</v>
      </c>
      <c r="AF5176" t="e">
        <f>MONTH(Table1[[#This Row],[Date Sent]])</f>
        <v>#REF!</v>
      </c>
      <c r="AG5176" t="e">
        <f>YEAR(Table1[[#This Row],[Date Sent]])</f>
        <v>#REF!</v>
      </c>
      <c r="AH5176"/>
    </row>
    <row r="5177" spans="1:34" x14ac:dyDescent="0.2">
      <c r="A5177" t="s">
        <v>374</v>
      </c>
      <c r="B5177" t="s">
        <v>5720</v>
      </c>
      <c r="C5177" s="1">
        <v>7.47</v>
      </c>
      <c r="D5177" s="5">
        <v>45354</v>
      </c>
      <c r="E5177" t="s">
        <v>18</v>
      </c>
      <c r="F5177" t="s">
        <v>14</v>
      </c>
      <c r="G5177" s="16" t="s">
        <v>5729</v>
      </c>
      <c r="H5177" s="1"/>
      <c r="J5177"/>
      <c r="AC5177" s="5" t="e">
        <f>VLOOKUP(Table1[[#This Row],[Expense Report]],#REF!,3, 0)</f>
        <v>#REF!</v>
      </c>
      <c r="AD5177" t="s">
        <v>14626</v>
      </c>
      <c r="AE5177" t="s">
        <v>294</v>
      </c>
      <c r="AF5177" t="e">
        <f>MONTH(Table1[[#This Row],[Date Sent]])</f>
        <v>#REF!</v>
      </c>
      <c r="AG5177" t="e">
        <f>YEAR(Table1[[#This Row],[Date Sent]])</f>
        <v>#REF!</v>
      </c>
      <c r="AH5177"/>
    </row>
    <row r="5178" spans="1:34" x14ac:dyDescent="0.2">
      <c r="A5178" t="s">
        <v>374</v>
      </c>
      <c r="B5178" t="s">
        <v>5720</v>
      </c>
      <c r="C5178" s="1">
        <v>150.19</v>
      </c>
      <c r="D5178" s="5">
        <v>45356</v>
      </c>
      <c r="E5178" t="s">
        <v>13</v>
      </c>
      <c r="F5178" t="s">
        <v>33</v>
      </c>
      <c r="G5178" s="16" t="s">
        <v>2082</v>
      </c>
      <c r="H5178" s="1"/>
      <c r="J5178"/>
      <c r="AC5178" s="5" t="e">
        <f>VLOOKUP(Table1[[#This Row],[Expense Report]],#REF!,3, 0)</f>
        <v>#REF!</v>
      </c>
      <c r="AD5178" t="s">
        <v>14626</v>
      </c>
      <c r="AE5178" t="s">
        <v>294</v>
      </c>
      <c r="AF5178" t="e">
        <f>MONTH(Table1[[#This Row],[Date Sent]])</f>
        <v>#REF!</v>
      </c>
      <c r="AG5178" t="e">
        <f>YEAR(Table1[[#This Row],[Date Sent]])</f>
        <v>#REF!</v>
      </c>
      <c r="AH5178"/>
    </row>
    <row r="5179" spans="1:34" x14ac:dyDescent="0.2">
      <c r="A5179" t="s">
        <v>374</v>
      </c>
      <c r="B5179" t="s">
        <v>5720</v>
      </c>
      <c r="C5179" s="1">
        <v>268.13</v>
      </c>
      <c r="D5179" s="5">
        <v>45359</v>
      </c>
      <c r="E5179" t="s">
        <v>25</v>
      </c>
      <c r="F5179" t="s">
        <v>15</v>
      </c>
      <c r="G5179" s="16" t="s">
        <v>4251</v>
      </c>
      <c r="H5179" s="1"/>
      <c r="J5179"/>
      <c r="AC5179" s="5" t="e">
        <f>VLOOKUP(Table1[[#This Row],[Expense Report]],#REF!,3, 0)</f>
        <v>#REF!</v>
      </c>
      <c r="AD5179" t="s">
        <v>14626</v>
      </c>
      <c r="AE5179" t="s">
        <v>294</v>
      </c>
      <c r="AF5179" t="e">
        <f>MONTH(Table1[[#This Row],[Date Sent]])</f>
        <v>#REF!</v>
      </c>
      <c r="AG5179" t="e">
        <f>YEAR(Table1[[#This Row],[Date Sent]])</f>
        <v>#REF!</v>
      </c>
      <c r="AH5179"/>
    </row>
    <row r="5180" spans="1:34" x14ac:dyDescent="0.2">
      <c r="A5180" t="s">
        <v>374</v>
      </c>
      <c r="B5180" t="s">
        <v>5720</v>
      </c>
      <c r="C5180" s="1">
        <v>27.71</v>
      </c>
      <c r="D5180" s="5">
        <v>45359</v>
      </c>
      <c r="E5180" t="s">
        <v>19</v>
      </c>
      <c r="F5180" t="s">
        <v>33</v>
      </c>
      <c r="G5180" s="16" t="s">
        <v>950</v>
      </c>
      <c r="H5180" s="1"/>
      <c r="J5180"/>
      <c r="AC5180" s="5" t="e">
        <f>VLOOKUP(Table1[[#This Row],[Expense Report]],#REF!,3, 0)</f>
        <v>#REF!</v>
      </c>
      <c r="AD5180" t="s">
        <v>14626</v>
      </c>
      <c r="AE5180" t="s">
        <v>294</v>
      </c>
      <c r="AF5180" t="e">
        <f>MONTH(Table1[[#This Row],[Date Sent]])</f>
        <v>#REF!</v>
      </c>
      <c r="AG5180" t="e">
        <f>YEAR(Table1[[#This Row],[Date Sent]])</f>
        <v>#REF!</v>
      </c>
      <c r="AH5180"/>
    </row>
    <row r="5181" spans="1:34" x14ac:dyDescent="0.2">
      <c r="A5181" t="s">
        <v>225</v>
      </c>
      <c r="B5181" t="s">
        <v>5730</v>
      </c>
      <c r="C5181" s="1">
        <v>86.91</v>
      </c>
      <c r="D5181" s="5">
        <v>45339</v>
      </c>
      <c r="E5181" t="s">
        <v>21</v>
      </c>
      <c r="F5181" t="s">
        <v>33</v>
      </c>
      <c r="G5181" s="16" t="s">
        <v>3123</v>
      </c>
      <c r="H5181" s="1"/>
      <c r="J5181"/>
      <c r="AC5181" s="5" t="e">
        <f>VLOOKUP(Table1[[#This Row],[Expense Report]],#REF!,3, 0)</f>
        <v>#REF!</v>
      </c>
      <c r="AD5181" t="s">
        <v>14694</v>
      </c>
      <c r="AE5181" t="s">
        <v>298</v>
      </c>
      <c r="AF5181" t="e">
        <f>MONTH(Table1[[#This Row],[Date Sent]])</f>
        <v>#REF!</v>
      </c>
      <c r="AG5181" t="e">
        <f>YEAR(Table1[[#This Row],[Date Sent]])</f>
        <v>#REF!</v>
      </c>
      <c r="AH5181"/>
    </row>
    <row r="5182" spans="1:34" x14ac:dyDescent="0.2">
      <c r="A5182" t="s">
        <v>225</v>
      </c>
      <c r="B5182" t="s">
        <v>5730</v>
      </c>
      <c r="C5182" s="1">
        <v>241.72</v>
      </c>
      <c r="D5182" s="5">
        <v>45341</v>
      </c>
      <c r="E5182" t="s">
        <v>21</v>
      </c>
      <c r="F5182" t="s">
        <v>33</v>
      </c>
      <c r="G5182" s="16" t="s">
        <v>3947</v>
      </c>
      <c r="H5182" s="1"/>
      <c r="J5182"/>
      <c r="AC5182" s="5" t="e">
        <f>VLOOKUP(Table1[[#This Row],[Expense Report]],#REF!,3, 0)</f>
        <v>#REF!</v>
      </c>
      <c r="AD5182" t="s">
        <v>14694</v>
      </c>
      <c r="AE5182" t="s">
        <v>298</v>
      </c>
      <c r="AF5182" t="e">
        <f>MONTH(Table1[[#This Row],[Date Sent]])</f>
        <v>#REF!</v>
      </c>
      <c r="AG5182" t="e">
        <f>YEAR(Table1[[#This Row],[Date Sent]])</f>
        <v>#REF!</v>
      </c>
      <c r="AH5182"/>
    </row>
    <row r="5183" spans="1:34" x14ac:dyDescent="0.2">
      <c r="A5183" t="s">
        <v>225</v>
      </c>
      <c r="B5183" t="s">
        <v>5730</v>
      </c>
      <c r="C5183" s="1">
        <v>74.989999999999995</v>
      </c>
      <c r="D5183" s="5">
        <v>45351</v>
      </c>
      <c r="E5183" t="s">
        <v>21</v>
      </c>
      <c r="F5183" t="s">
        <v>33</v>
      </c>
      <c r="G5183" s="16" t="s">
        <v>5731</v>
      </c>
      <c r="H5183" s="1"/>
      <c r="J5183"/>
      <c r="AC5183" s="5" t="e">
        <f>VLOOKUP(Table1[[#This Row],[Expense Report]],#REF!,3, 0)</f>
        <v>#REF!</v>
      </c>
      <c r="AD5183" t="s">
        <v>14694</v>
      </c>
      <c r="AE5183" t="s">
        <v>298</v>
      </c>
      <c r="AF5183" t="e">
        <f>MONTH(Table1[[#This Row],[Date Sent]])</f>
        <v>#REF!</v>
      </c>
      <c r="AG5183" t="e">
        <f>YEAR(Table1[[#This Row],[Date Sent]])</f>
        <v>#REF!</v>
      </c>
      <c r="AH5183"/>
    </row>
    <row r="5184" spans="1:34" x14ac:dyDescent="0.2">
      <c r="A5184" t="s">
        <v>225</v>
      </c>
      <c r="B5184" t="s">
        <v>5730</v>
      </c>
      <c r="C5184" s="1">
        <v>152.38</v>
      </c>
      <c r="D5184" s="5">
        <v>45351</v>
      </c>
      <c r="E5184" t="s">
        <v>21</v>
      </c>
      <c r="F5184" t="s">
        <v>33</v>
      </c>
      <c r="G5184" s="16" t="s">
        <v>979</v>
      </c>
      <c r="H5184" s="1"/>
      <c r="J5184"/>
      <c r="AC5184" s="5" t="e">
        <f>VLOOKUP(Table1[[#This Row],[Expense Report]],#REF!,3, 0)</f>
        <v>#REF!</v>
      </c>
      <c r="AD5184" t="s">
        <v>14694</v>
      </c>
      <c r="AE5184" t="s">
        <v>298</v>
      </c>
      <c r="AF5184" t="e">
        <f>MONTH(Table1[[#This Row],[Date Sent]])</f>
        <v>#REF!</v>
      </c>
      <c r="AG5184" t="e">
        <f>YEAR(Table1[[#This Row],[Date Sent]])</f>
        <v>#REF!</v>
      </c>
      <c r="AH5184"/>
    </row>
    <row r="5185" spans="1:34" x14ac:dyDescent="0.2">
      <c r="A5185" t="s">
        <v>225</v>
      </c>
      <c r="B5185" t="s">
        <v>5730</v>
      </c>
      <c r="C5185" s="1">
        <v>60.52</v>
      </c>
      <c r="D5185" s="5">
        <v>45352</v>
      </c>
      <c r="E5185" t="s">
        <v>21</v>
      </c>
      <c r="F5185" t="s">
        <v>33</v>
      </c>
      <c r="G5185" s="16" t="s">
        <v>1710</v>
      </c>
      <c r="H5185" s="1"/>
      <c r="J5185"/>
      <c r="AC5185" s="5" t="e">
        <f>VLOOKUP(Table1[[#This Row],[Expense Report]],#REF!,3, 0)</f>
        <v>#REF!</v>
      </c>
      <c r="AD5185" t="s">
        <v>14694</v>
      </c>
      <c r="AE5185" t="s">
        <v>298</v>
      </c>
      <c r="AF5185" t="e">
        <f>MONTH(Table1[[#This Row],[Date Sent]])</f>
        <v>#REF!</v>
      </c>
      <c r="AG5185" t="e">
        <f>YEAR(Table1[[#This Row],[Date Sent]])</f>
        <v>#REF!</v>
      </c>
      <c r="AH5185"/>
    </row>
    <row r="5186" spans="1:34" x14ac:dyDescent="0.2">
      <c r="A5186" t="s">
        <v>225</v>
      </c>
      <c r="B5186" t="s">
        <v>5730</v>
      </c>
      <c r="C5186" s="1">
        <v>7.39</v>
      </c>
      <c r="D5186" s="5">
        <v>45352</v>
      </c>
      <c r="E5186" t="s">
        <v>21</v>
      </c>
      <c r="F5186" t="s">
        <v>33</v>
      </c>
      <c r="G5186" s="16" t="s">
        <v>1602</v>
      </c>
      <c r="H5186" s="1"/>
      <c r="J5186"/>
      <c r="AC5186" s="5" t="e">
        <f>VLOOKUP(Table1[[#This Row],[Expense Report]],#REF!,3, 0)</f>
        <v>#REF!</v>
      </c>
      <c r="AD5186" t="s">
        <v>14694</v>
      </c>
      <c r="AE5186" t="s">
        <v>298</v>
      </c>
      <c r="AF5186" t="e">
        <f>MONTH(Table1[[#This Row],[Date Sent]])</f>
        <v>#REF!</v>
      </c>
      <c r="AG5186" t="e">
        <f>YEAR(Table1[[#This Row],[Date Sent]])</f>
        <v>#REF!</v>
      </c>
      <c r="AH5186"/>
    </row>
    <row r="5187" spans="1:34" x14ac:dyDescent="0.2">
      <c r="A5187" t="s">
        <v>225</v>
      </c>
      <c r="B5187" t="s">
        <v>5730</v>
      </c>
      <c r="C5187" s="1">
        <v>115.01</v>
      </c>
      <c r="D5187" s="5">
        <v>45355</v>
      </c>
      <c r="E5187" t="s">
        <v>21</v>
      </c>
      <c r="F5187" t="s">
        <v>33</v>
      </c>
      <c r="G5187" s="16" t="s">
        <v>3123</v>
      </c>
      <c r="H5187" s="1"/>
      <c r="J5187"/>
      <c r="AC5187" s="5" t="e">
        <f>VLOOKUP(Table1[[#This Row],[Expense Report]],#REF!,3, 0)</f>
        <v>#REF!</v>
      </c>
      <c r="AD5187" t="s">
        <v>14694</v>
      </c>
      <c r="AE5187" t="s">
        <v>298</v>
      </c>
      <c r="AF5187" t="e">
        <f>MONTH(Table1[[#This Row],[Date Sent]])</f>
        <v>#REF!</v>
      </c>
      <c r="AG5187" t="e">
        <f>YEAR(Table1[[#This Row],[Date Sent]])</f>
        <v>#REF!</v>
      </c>
      <c r="AH5187"/>
    </row>
    <row r="5188" spans="1:34" x14ac:dyDescent="0.2">
      <c r="A5188" t="s">
        <v>606</v>
      </c>
      <c r="B5188" t="s">
        <v>5732</v>
      </c>
      <c r="C5188" s="1">
        <v>23.68</v>
      </c>
      <c r="D5188" s="5">
        <v>45356</v>
      </c>
      <c r="E5188" t="s">
        <v>13</v>
      </c>
      <c r="F5188" t="s">
        <v>15</v>
      </c>
      <c r="G5188" s="16" t="s">
        <v>5733</v>
      </c>
      <c r="H5188" s="1"/>
      <c r="J5188"/>
      <c r="AC5188" s="5" t="e">
        <f>VLOOKUP(Table1[[#This Row],[Expense Report]],#REF!,3, 0)</f>
        <v>#REF!</v>
      </c>
      <c r="AD5188" t="s">
        <v>14563</v>
      </c>
      <c r="AE5188" t="s">
        <v>294</v>
      </c>
      <c r="AF5188" t="e">
        <f>MONTH(Table1[[#This Row],[Date Sent]])</f>
        <v>#REF!</v>
      </c>
      <c r="AG5188" t="e">
        <f>YEAR(Table1[[#This Row],[Date Sent]])</f>
        <v>#REF!</v>
      </c>
      <c r="AH5188"/>
    </row>
    <row r="5189" spans="1:34" x14ac:dyDescent="0.2">
      <c r="A5189" t="s">
        <v>606</v>
      </c>
      <c r="B5189" t="s">
        <v>5732</v>
      </c>
      <c r="C5189" s="1">
        <v>25.61</v>
      </c>
      <c r="D5189" s="5">
        <v>45356</v>
      </c>
      <c r="E5189" t="s">
        <v>13</v>
      </c>
      <c r="F5189" t="s">
        <v>15</v>
      </c>
      <c r="G5189" s="16" t="s">
        <v>5734</v>
      </c>
      <c r="H5189" s="1"/>
      <c r="J5189"/>
      <c r="AC5189" s="5" t="e">
        <f>VLOOKUP(Table1[[#This Row],[Expense Report]],#REF!,3, 0)</f>
        <v>#REF!</v>
      </c>
      <c r="AD5189" t="s">
        <v>14563</v>
      </c>
      <c r="AE5189" t="s">
        <v>294</v>
      </c>
      <c r="AF5189" t="e">
        <f>MONTH(Table1[[#This Row],[Date Sent]])</f>
        <v>#REF!</v>
      </c>
      <c r="AG5189" t="e">
        <f>YEAR(Table1[[#This Row],[Date Sent]])</f>
        <v>#REF!</v>
      </c>
      <c r="AH5189"/>
    </row>
    <row r="5190" spans="1:34" x14ac:dyDescent="0.2">
      <c r="A5190" t="s">
        <v>606</v>
      </c>
      <c r="B5190" t="s">
        <v>5732</v>
      </c>
      <c r="C5190" s="1">
        <v>55.45</v>
      </c>
      <c r="D5190" s="5">
        <v>45363</v>
      </c>
      <c r="E5190" t="s">
        <v>13</v>
      </c>
      <c r="F5190" t="s">
        <v>18</v>
      </c>
      <c r="G5190" s="16" t="s">
        <v>978</v>
      </c>
      <c r="H5190" s="1"/>
      <c r="J5190"/>
      <c r="AC5190" s="5" t="e">
        <f>VLOOKUP(Table1[[#This Row],[Expense Report]],#REF!,3, 0)</f>
        <v>#REF!</v>
      </c>
      <c r="AD5190" t="s">
        <v>14563</v>
      </c>
      <c r="AE5190" t="s">
        <v>294</v>
      </c>
      <c r="AF5190" t="e">
        <f>MONTH(Table1[[#This Row],[Date Sent]])</f>
        <v>#REF!</v>
      </c>
      <c r="AG5190" t="e">
        <f>YEAR(Table1[[#This Row],[Date Sent]])</f>
        <v>#REF!</v>
      </c>
      <c r="AH5190"/>
    </row>
    <row r="5191" spans="1:34" x14ac:dyDescent="0.2">
      <c r="A5191" t="s">
        <v>606</v>
      </c>
      <c r="B5191" t="s">
        <v>5732</v>
      </c>
      <c r="C5191" s="1">
        <v>1148.2</v>
      </c>
      <c r="D5191" s="5">
        <v>45363</v>
      </c>
      <c r="E5191" t="s">
        <v>5</v>
      </c>
      <c r="F5191" t="s">
        <v>21</v>
      </c>
      <c r="G5191" s="16" t="s">
        <v>5735</v>
      </c>
      <c r="H5191" s="1"/>
      <c r="J5191"/>
      <c r="AC5191" s="5" t="e">
        <f>VLOOKUP(Table1[[#This Row],[Expense Report]],#REF!,3, 0)</f>
        <v>#REF!</v>
      </c>
      <c r="AD5191" t="s">
        <v>14563</v>
      </c>
      <c r="AE5191" t="s">
        <v>294</v>
      </c>
      <c r="AF5191" t="e">
        <f>MONTH(Table1[[#This Row],[Date Sent]])</f>
        <v>#REF!</v>
      </c>
      <c r="AG5191" t="e">
        <f>YEAR(Table1[[#This Row],[Date Sent]])</f>
        <v>#REF!</v>
      </c>
      <c r="AH5191"/>
    </row>
    <row r="5192" spans="1:34" x14ac:dyDescent="0.2">
      <c r="A5192" t="s">
        <v>758</v>
      </c>
      <c r="B5192" t="s">
        <v>5736</v>
      </c>
      <c r="C5192" s="1">
        <v>500.12</v>
      </c>
      <c r="D5192" s="5">
        <v>45341</v>
      </c>
      <c r="E5192" t="s">
        <v>4</v>
      </c>
      <c r="F5192" t="s">
        <v>913</v>
      </c>
      <c r="G5192" s="16" t="s">
        <v>914</v>
      </c>
      <c r="H5192" s="1"/>
      <c r="J5192"/>
      <c r="AC5192" s="5" t="e">
        <f>VLOOKUP(Table1[[#This Row],[Expense Report]],#REF!,3, 0)</f>
        <v>#REF!</v>
      </c>
      <c r="AD5192" t="s">
        <v>13504</v>
      </c>
      <c r="AE5192" t="s">
        <v>294</v>
      </c>
      <c r="AF5192" t="e">
        <f>MONTH(Table1[[#This Row],[Date Sent]])</f>
        <v>#REF!</v>
      </c>
      <c r="AG5192" t="e">
        <f>YEAR(Table1[[#This Row],[Date Sent]])</f>
        <v>#REF!</v>
      </c>
      <c r="AH5192"/>
    </row>
    <row r="5193" spans="1:34" x14ac:dyDescent="0.2">
      <c r="A5193" t="s">
        <v>758</v>
      </c>
      <c r="B5193" t="s">
        <v>5736</v>
      </c>
      <c r="C5193" s="1">
        <v>115.19</v>
      </c>
      <c r="D5193" s="5">
        <v>45342</v>
      </c>
      <c r="E5193" t="s">
        <v>21</v>
      </c>
      <c r="F5193" t="s">
        <v>33</v>
      </c>
      <c r="G5193" s="16" t="s">
        <v>5737</v>
      </c>
      <c r="H5193" s="1"/>
      <c r="J5193"/>
      <c r="AC5193" s="5" t="e">
        <f>VLOOKUP(Table1[[#This Row],[Expense Report]],#REF!,3, 0)</f>
        <v>#REF!</v>
      </c>
      <c r="AD5193" t="s">
        <v>13504</v>
      </c>
      <c r="AE5193" t="s">
        <v>294</v>
      </c>
      <c r="AF5193" t="e">
        <f>MONTH(Table1[[#This Row],[Date Sent]])</f>
        <v>#REF!</v>
      </c>
      <c r="AG5193" t="e">
        <f>YEAR(Table1[[#This Row],[Date Sent]])</f>
        <v>#REF!</v>
      </c>
      <c r="AH5193"/>
    </row>
    <row r="5194" spans="1:34" x14ac:dyDescent="0.2">
      <c r="A5194" t="s">
        <v>758</v>
      </c>
      <c r="B5194" t="s">
        <v>5736</v>
      </c>
      <c r="C5194" s="1">
        <v>42.06</v>
      </c>
      <c r="D5194" s="5">
        <v>45358</v>
      </c>
      <c r="E5194" t="s">
        <v>21</v>
      </c>
      <c r="F5194" t="s">
        <v>33</v>
      </c>
      <c r="G5194" s="16" t="s">
        <v>4157</v>
      </c>
      <c r="H5194" s="1"/>
      <c r="J5194"/>
      <c r="AC5194" s="5" t="e">
        <f>VLOOKUP(Table1[[#This Row],[Expense Report]],#REF!,3, 0)</f>
        <v>#REF!</v>
      </c>
      <c r="AD5194" t="s">
        <v>13504</v>
      </c>
      <c r="AE5194" t="s">
        <v>294</v>
      </c>
      <c r="AF5194" t="e">
        <f>MONTH(Table1[[#This Row],[Date Sent]])</f>
        <v>#REF!</v>
      </c>
      <c r="AG5194" t="e">
        <f>YEAR(Table1[[#This Row],[Date Sent]])</f>
        <v>#REF!</v>
      </c>
      <c r="AH5194"/>
    </row>
    <row r="5195" spans="1:34" x14ac:dyDescent="0.2">
      <c r="A5195" t="s">
        <v>758</v>
      </c>
      <c r="B5195" t="s">
        <v>5736</v>
      </c>
      <c r="C5195" s="1">
        <v>27.31</v>
      </c>
      <c r="D5195" s="5">
        <v>45359</v>
      </c>
      <c r="E5195" t="s">
        <v>21</v>
      </c>
      <c r="F5195" t="s">
        <v>15</v>
      </c>
      <c r="G5195" s="16" t="s">
        <v>1175</v>
      </c>
      <c r="H5195" s="1"/>
      <c r="J5195"/>
      <c r="AC5195" s="5" t="e">
        <f>VLOOKUP(Table1[[#This Row],[Expense Report]],#REF!,3, 0)</f>
        <v>#REF!</v>
      </c>
      <c r="AD5195" t="s">
        <v>13504</v>
      </c>
      <c r="AE5195" t="s">
        <v>294</v>
      </c>
      <c r="AF5195" t="e">
        <f>MONTH(Table1[[#This Row],[Date Sent]])</f>
        <v>#REF!</v>
      </c>
      <c r="AG5195" t="e">
        <f>YEAR(Table1[[#This Row],[Date Sent]])</f>
        <v>#REF!</v>
      </c>
      <c r="AH5195"/>
    </row>
    <row r="5196" spans="1:34" x14ac:dyDescent="0.2">
      <c r="A5196" t="s">
        <v>758</v>
      </c>
      <c r="B5196" t="s">
        <v>5736</v>
      </c>
      <c r="C5196" s="1">
        <v>6.19</v>
      </c>
      <c r="D5196" s="5">
        <v>45364</v>
      </c>
      <c r="E5196" t="s">
        <v>20</v>
      </c>
      <c r="F5196" t="s">
        <v>17</v>
      </c>
      <c r="G5196" s="16" t="s">
        <v>5738</v>
      </c>
      <c r="H5196" s="1"/>
      <c r="J5196"/>
      <c r="AC5196" s="5" t="e">
        <f>VLOOKUP(Table1[[#This Row],[Expense Report]],#REF!,3, 0)</f>
        <v>#REF!</v>
      </c>
      <c r="AD5196" t="s">
        <v>13504</v>
      </c>
      <c r="AE5196" t="s">
        <v>294</v>
      </c>
      <c r="AF5196" t="e">
        <f>MONTH(Table1[[#This Row],[Date Sent]])</f>
        <v>#REF!</v>
      </c>
      <c r="AG5196" t="e">
        <f>YEAR(Table1[[#This Row],[Date Sent]])</f>
        <v>#REF!</v>
      </c>
      <c r="AH5196"/>
    </row>
    <row r="5197" spans="1:34" x14ac:dyDescent="0.2">
      <c r="A5197" t="s">
        <v>758</v>
      </c>
      <c r="B5197" t="s">
        <v>5736</v>
      </c>
      <c r="C5197" s="1">
        <v>501.45</v>
      </c>
      <c r="D5197" s="5">
        <v>45366</v>
      </c>
      <c r="E5197" t="s">
        <v>4</v>
      </c>
      <c r="F5197" t="s">
        <v>913</v>
      </c>
      <c r="G5197" s="16" t="s">
        <v>5739</v>
      </c>
      <c r="H5197" s="1"/>
      <c r="J5197"/>
      <c r="AC5197" s="5" t="e">
        <f>VLOOKUP(Table1[[#This Row],[Expense Report]],#REF!,3, 0)</f>
        <v>#REF!</v>
      </c>
      <c r="AD5197" t="s">
        <v>13504</v>
      </c>
      <c r="AE5197" t="s">
        <v>294</v>
      </c>
      <c r="AF5197" t="e">
        <f>MONTH(Table1[[#This Row],[Date Sent]])</f>
        <v>#REF!</v>
      </c>
      <c r="AG5197" t="e">
        <f>YEAR(Table1[[#This Row],[Date Sent]])</f>
        <v>#REF!</v>
      </c>
      <c r="AH5197"/>
    </row>
    <row r="5198" spans="1:34" x14ac:dyDescent="0.2">
      <c r="A5198" t="s">
        <v>758</v>
      </c>
      <c r="B5198" t="s">
        <v>5736</v>
      </c>
      <c r="C5198" s="1">
        <v>74.989999999999995</v>
      </c>
      <c r="D5198" s="5">
        <v>45366</v>
      </c>
      <c r="E5198" t="s">
        <v>21</v>
      </c>
      <c r="F5198" t="s">
        <v>33</v>
      </c>
      <c r="G5198" s="16" t="s">
        <v>1286</v>
      </c>
      <c r="H5198" s="1"/>
      <c r="J5198"/>
      <c r="AC5198" s="5" t="e">
        <f>VLOOKUP(Table1[[#This Row],[Expense Report]],#REF!,3, 0)</f>
        <v>#REF!</v>
      </c>
      <c r="AD5198" t="s">
        <v>13504</v>
      </c>
      <c r="AE5198" t="s">
        <v>294</v>
      </c>
      <c r="AF5198" t="e">
        <f>MONTH(Table1[[#This Row],[Date Sent]])</f>
        <v>#REF!</v>
      </c>
      <c r="AG5198" t="e">
        <f>YEAR(Table1[[#This Row],[Date Sent]])</f>
        <v>#REF!</v>
      </c>
      <c r="AH5198"/>
    </row>
    <row r="5199" spans="1:34" x14ac:dyDescent="0.2">
      <c r="A5199" t="s">
        <v>758</v>
      </c>
      <c r="B5199" t="s">
        <v>5736</v>
      </c>
      <c r="C5199" s="1">
        <v>42.06</v>
      </c>
      <c r="D5199" s="5">
        <v>45366</v>
      </c>
      <c r="E5199" t="s">
        <v>21</v>
      </c>
      <c r="F5199" t="s">
        <v>33</v>
      </c>
      <c r="G5199" s="16" t="s">
        <v>2080</v>
      </c>
      <c r="H5199" s="1"/>
      <c r="J5199"/>
      <c r="AC5199" s="5" t="e">
        <f>VLOOKUP(Table1[[#This Row],[Expense Report]],#REF!,3, 0)</f>
        <v>#REF!</v>
      </c>
      <c r="AD5199" t="s">
        <v>13504</v>
      </c>
      <c r="AE5199" t="s">
        <v>294</v>
      </c>
      <c r="AF5199" t="e">
        <f>MONTH(Table1[[#This Row],[Date Sent]])</f>
        <v>#REF!</v>
      </c>
      <c r="AG5199" t="e">
        <f>YEAR(Table1[[#This Row],[Date Sent]])</f>
        <v>#REF!</v>
      </c>
      <c r="AH5199"/>
    </row>
    <row r="5200" spans="1:34" x14ac:dyDescent="0.2">
      <c r="A5200" t="s">
        <v>398</v>
      </c>
      <c r="B5200" t="s">
        <v>5740</v>
      </c>
      <c r="C5200" s="1">
        <v>59.35</v>
      </c>
      <c r="D5200" s="5">
        <v>45368</v>
      </c>
      <c r="E5200" t="s">
        <v>19</v>
      </c>
      <c r="F5200" t="s">
        <v>21</v>
      </c>
      <c r="G5200" s="16" t="s">
        <v>5741</v>
      </c>
      <c r="H5200" s="1"/>
      <c r="J5200"/>
      <c r="AC5200" s="5" t="e">
        <f>VLOOKUP(Table1[[#This Row],[Expense Report]],#REF!,3, 0)</f>
        <v>#REF!</v>
      </c>
      <c r="AD5200" t="s">
        <v>14537</v>
      </c>
      <c r="AE5200" t="s">
        <v>475</v>
      </c>
      <c r="AF5200" t="e">
        <f>MONTH(Table1[[#This Row],[Date Sent]])</f>
        <v>#REF!</v>
      </c>
      <c r="AG5200" t="e">
        <f>YEAR(Table1[[#This Row],[Date Sent]])</f>
        <v>#REF!</v>
      </c>
      <c r="AH5200"/>
    </row>
    <row r="5201" spans="1:34" x14ac:dyDescent="0.2">
      <c r="A5201" t="s">
        <v>482</v>
      </c>
      <c r="B5201" t="s">
        <v>5742</v>
      </c>
      <c r="C5201" s="1">
        <v>118.09</v>
      </c>
      <c r="D5201" s="5">
        <v>45350</v>
      </c>
      <c r="E5201" t="s">
        <v>21</v>
      </c>
      <c r="F5201" t="s">
        <v>16</v>
      </c>
      <c r="G5201" s="16" t="s">
        <v>1179</v>
      </c>
      <c r="H5201" s="1"/>
      <c r="J5201"/>
      <c r="AC5201" s="5" t="e">
        <f>VLOOKUP(Table1[[#This Row],[Expense Report]],#REF!,3, 0)</f>
        <v>#REF!</v>
      </c>
      <c r="AD5201" t="s">
        <v>13354</v>
      </c>
      <c r="AE5201" t="s">
        <v>475</v>
      </c>
      <c r="AF5201" t="e">
        <f>MONTH(Table1[[#This Row],[Date Sent]])</f>
        <v>#REF!</v>
      </c>
      <c r="AG5201" t="e">
        <f>YEAR(Table1[[#This Row],[Date Sent]])</f>
        <v>#REF!</v>
      </c>
      <c r="AH5201"/>
    </row>
    <row r="5202" spans="1:34" x14ac:dyDescent="0.2">
      <c r="A5202" t="s">
        <v>4363</v>
      </c>
      <c r="B5202" t="s">
        <v>5743</v>
      </c>
      <c r="C5202" s="1">
        <v>118.43</v>
      </c>
      <c r="D5202" s="5">
        <v>45348</v>
      </c>
      <c r="E5202" t="s">
        <v>21</v>
      </c>
      <c r="F5202" t="s">
        <v>33</v>
      </c>
      <c r="G5202" s="16" t="s">
        <v>5744</v>
      </c>
      <c r="H5202" s="1"/>
      <c r="J5202"/>
      <c r="AC5202" s="5" t="e">
        <f>VLOOKUP(Table1[[#This Row],[Expense Report]],#REF!,3, 0)</f>
        <v>#REF!</v>
      </c>
      <c r="AD5202" t="s">
        <v>13269</v>
      </c>
      <c r="AE5202" t="s">
        <v>475</v>
      </c>
      <c r="AF5202" t="e">
        <f>MONTH(Table1[[#This Row],[Date Sent]])</f>
        <v>#REF!</v>
      </c>
      <c r="AG5202" t="e">
        <f>YEAR(Table1[[#This Row],[Date Sent]])</f>
        <v>#REF!</v>
      </c>
      <c r="AH5202"/>
    </row>
    <row r="5203" spans="1:34" x14ac:dyDescent="0.2">
      <c r="A5203" t="s">
        <v>4363</v>
      </c>
      <c r="B5203" t="s">
        <v>5743</v>
      </c>
      <c r="C5203" s="1">
        <v>138.51</v>
      </c>
      <c r="D5203" s="5">
        <v>45356</v>
      </c>
      <c r="E5203" t="s">
        <v>21</v>
      </c>
      <c r="F5203" t="s">
        <v>33</v>
      </c>
      <c r="G5203" s="16" t="s">
        <v>5745</v>
      </c>
      <c r="H5203" s="1"/>
      <c r="J5203"/>
      <c r="AC5203" s="5" t="e">
        <f>VLOOKUP(Table1[[#This Row],[Expense Report]],#REF!,3, 0)</f>
        <v>#REF!</v>
      </c>
      <c r="AD5203" t="s">
        <v>13269</v>
      </c>
      <c r="AE5203" t="s">
        <v>475</v>
      </c>
      <c r="AF5203" t="e">
        <f>MONTH(Table1[[#This Row],[Date Sent]])</f>
        <v>#REF!</v>
      </c>
      <c r="AG5203" t="e">
        <f>YEAR(Table1[[#This Row],[Date Sent]])</f>
        <v>#REF!</v>
      </c>
      <c r="AH5203"/>
    </row>
    <row r="5204" spans="1:34" x14ac:dyDescent="0.2">
      <c r="A5204" t="s">
        <v>4363</v>
      </c>
      <c r="B5204" t="s">
        <v>5743</v>
      </c>
      <c r="C5204" s="1">
        <v>37.130000000000003</v>
      </c>
      <c r="D5204" s="5">
        <v>45357</v>
      </c>
      <c r="E5204" t="s">
        <v>21</v>
      </c>
      <c r="F5204" t="s">
        <v>33</v>
      </c>
      <c r="G5204" s="16" t="s">
        <v>5746</v>
      </c>
      <c r="H5204" s="1"/>
      <c r="J5204"/>
      <c r="AC5204" s="5" t="e">
        <f>VLOOKUP(Table1[[#This Row],[Expense Report]],#REF!,3, 0)</f>
        <v>#REF!</v>
      </c>
      <c r="AD5204" t="s">
        <v>13269</v>
      </c>
      <c r="AE5204" t="s">
        <v>475</v>
      </c>
      <c r="AF5204" t="e">
        <f>MONTH(Table1[[#This Row],[Date Sent]])</f>
        <v>#REF!</v>
      </c>
      <c r="AG5204" t="e">
        <f>YEAR(Table1[[#This Row],[Date Sent]])</f>
        <v>#REF!</v>
      </c>
      <c r="AH5204"/>
    </row>
    <row r="5205" spans="1:34" x14ac:dyDescent="0.2">
      <c r="A5205" t="s">
        <v>4363</v>
      </c>
      <c r="B5205" t="s">
        <v>5743</v>
      </c>
      <c r="C5205" s="1">
        <v>84.85</v>
      </c>
      <c r="D5205" s="5">
        <v>45360</v>
      </c>
      <c r="E5205" t="s">
        <v>21</v>
      </c>
      <c r="F5205" t="s">
        <v>17</v>
      </c>
      <c r="G5205" s="16" t="s">
        <v>4366</v>
      </c>
      <c r="H5205" s="1"/>
      <c r="J5205"/>
      <c r="AC5205" s="5" t="e">
        <f>VLOOKUP(Table1[[#This Row],[Expense Report]],#REF!,3, 0)</f>
        <v>#REF!</v>
      </c>
      <c r="AD5205" t="s">
        <v>13269</v>
      </c>
      <c r="AE5205" t="s">
        <v>475</v>
      </c>
      <c r="AF5205" t="e">
        <f>MONTH(Table1[[#This Row],[Date Sent]])</f>
        <v>#REF!</v>
      </c>
      <c r="AG5205" t="e">
        <f>YEAR(Table1[[#This Row],[Date Sent]])</f>
        <v>#REF!</v>
      </c>
      <c r="AH5205"/>
    </row>
    <row r="5206" spans="1:34" x14ac:dyDescent="0.2">
      <c r="A5206" t="s">
        <v>4363</v>
      </c>
      <c r="B5206" t="s">
        <v>5743</v>
      </c>
      <c r="C5206" s="1">
        <v>21.39</v>
      </c>
      <c r="D5206" s="5">
        <v>45361</v>
      </c>
      <c r="E5206" t="s">
        <v>21</v>
      </c>
      <c r="F5206" t="s">
        <v>33</v>
      </c>
      <c r="G5206" s="16" t="s">
        <v>5747</v>
      </c>
      <c r="H5206" s="1"/>
      <c r="J5206"/>
      <c r="AC5206" s="5" t="e">
        <f>VLOOKUP(Table1[[#This Row],[Expense Report]],#REF!,3, 0)</f>
        <v>#REF!</v>
      </c>
      <c r="AD5206" t="s">
        <v>13269</v>
      </c>
      <c r="AE5206" t="s">
        <v>475</v>
      </c>
      <c r="AF5206" t="e">
        <f>MONTH(Table1[[#This Row],[Date Sent]])</f>
        <v>#REF!</v>
      </c>
      <c r="AG5206" t="e">
        <f>YEAR(Table1[[#This Row],[Date Sent]])</f>
        <v>#REF!</v>
      </c>
      <c r="AH5206"/>
    </row>
    <row r="5207" spans="1:34" x14ac:dyDescent="0.2">
      <c r="A5207" t="s">
        <v>4363</v>
      </c>
      <c r="B5207" t="s">
        <v>5743</v>
      </c>
      <c r="C5207" s="1">
        <v>82.24</v>
      </c>
      <c r="D5207" s="5">
        <v>45364</v>
      </c>
      <c r="E5207" t="s">
        <v>21</v>
      </c>
      <c r="F5207" t="s">
        <v>33</v>
      </c>
      <c r="G5207" s="16" t="s">
        <v>5748</v>
      </c>
      <c r="H5207" s="1"/>
      <c r="J5207"/>
      <c r="AC5207" s="5" t="e">
        <f>VLOOKUP(Table1[[#This Row],[Expense Report]],#REF!,3, 0)</f>
        <v>#REF!</v>
      </c>
      <c r="AD5207" t="s">
        <v>13269</v>
      </c>
      <c r="AE5207" t="s">
        <v>475</v>
      </c>
      <c r="AF5207" t="e">
        <f>MONTH(Table1[[#This Row],[Date Sent]])</f>
        <v>#REF!</v>
      </c>
      <c r="AG5207" t="e">
        <f>YEAR(Table1[[#This Row],[Date Sent]])</f>
        <v>#REF!</v>
      </c>
      <c r="AH5207"/>
    </row>
    <row r="5208" spans="1:34" x14ac:dyDescent="0.2">
      <c r="A5208" t="s">
        <v>767</v>
      </c>
      <c r="B5208" t="s">
        <v>5749</v>
      </c>
      <c r="C5208" s="1">
        <v>66.12</v>
      </c>
      <c r="D5208" s="5">
        <v>45364</v>
      </c>
      <c r="E5208" t="s">
        <v>21</v>
      </c>
      <c r="F5208" t="s">
        <v>33</v>
      </c>
      <c r="G5208" s="16" t="s">
        <v>5750</v>
      </c>
      <c r="H5208" s="1"/>
      <c r="J5208"/>
      <c r="AC5208" s="5" t="e">
        <f>VLOOKUP(Table1[[#This Row],[Expense Report]],#REF!,3, 0)</f>
        <v>#REF!</v>
      </c>
      <c r="AD5208" t="s">
        <v>14565</v>
      </c>
      <c r="AE5208" t="s">
        <v>475</v>
      </c>
      <c r="AF5208" t="e">
        <f>MONTH(Table1[[#This Row],[Date Sent]])</f>
        <v>#REF!</v>
      </c>
      <c r="AG5208" t="e">
        <f>YEAR(Table1[[#This Row],[Date Sent]])</f>
        <v>#REF!</v>
      </c>
      <c r="AH5208"/>
    </row>
    <row r="5209" spans="1:34" x14ac:dyDescent="0.2">
      <c r="A5209" t="s">
        <v>5751</v>
      </c>
      <c r="B5209" t="s">
        <v>5752</v>
      </c>
      <c r="C5209" s="1">
        <v>367.91</v>
      </c>
      <c r="D5209" s="5">
        <v>45356</v>
      </c>
      <c r="E5209" t="s">
        <v>25</v>
      </c>
      <c r="F5209" t="s">
        <v>21</v>
      </c>
      <c r="G5209" s="16" t="s">
        <v>1722</v>
      </c>
      <c r="H5209" s="1"/>
      <c r="J5209"/>
      <c r="AC5209" s="5" t="e">
        <f>VLOOKUP(Table1[[#This Row],[Expense Report]],#REF!,3, 0)</f>
        <v>#REF!</v>
      </c>
      <c r="AD5209" t="s">
        <v>14597</v>
      </c>
      <c r="AE5209" t="s">
        <v>266</v>
      </c>
      <c r="AF5209" t="e">
        <f>MONTH(Table1[[#This Row],[Date Sent]])</f>
        <v>#REF!</v>
      </c>
      <c r="AG5209" t="e">
        <f>YEAR(Table1[[#This Row],[Date Sent]])</f>
        <v>#REF!</v>
      </c>
      <c r="AH5209"/>
    </row>
    <row r="5210" spans="1:34" x14ac:dyDescent="0.2">
      <c r="A5210" t="s">
        <v>253</v>
      </c>
      <c r="B5210" t="s">
        <v>5753</v>
      </c>
      <c r="C5210" s="1">
        <v>86.09</v>
      </c>
      <c r="D5210" s="5">
        <v>45339</v>
      </c>
      <c r="E5210" t="s">
        <v>21</v>
      </c>
      <c r="F5210" t="s">
        <v>33</v>
      </c>
      <c r="G5210" s="16" t="s">
        <v>1710</v>
      </c>
      <c r="H5210" s="1"/>
      <c r="J5210"/>
      <c r="AC5210" s="5" t="e">
        <f>VLOOKUP(Table1[[#This Row],[Expense Report]],#REF!,3, 0)</f>
        <v>#REF!</v>
      </c>
      <c r="AD5210" t="s">
        <v>14631</v>
      </c>
      <c r="AE5210" t="s">
        <v>266</v>
      </c>
      <c r="AF5210" t="e">
        <f>MONTH(Table1[[#This Row],[Date Sent]])</f>
        <v>#REF!</v>
      </c>
      <c r="AG5210" t="e">
        <f>YEAR(Table1[[#This Row],[Date Sent]])</f>
        <v>#REF!</v>
      </c>
      <c r="AH5210"/>
    </row>
    <row r="5211" spans="1:34" x14ac:dyDescent="0.2">
      <c r="A5211" t="s">
        <v>253</v>
      </c>
      <c r="B5211" t="s">
        <v>5753</v>
      </c>
      <c r="C5211" s="1">
        <v>38.369999999999997</v>
      </c>
      <c r="D5211" s="5">
        <v>45340</v>
      </c>
      <c r="E5211" t="s">
        <v>21</v>
      </c>
      <c r="F5211" t="s">
        <v>33</v>
      </c>
      <c r="G5211" s="16" t="s">
        <v>5754</v>
      </c>
      <c r="H5211" s="1"/>
      <c r="J5211"/>
      <c r="AC5211" s="5" t="e">
        <f>VLOOKUP(Table1[[#This Row],[Expense Report]],#REF!,3, 0)</f>
        <v>#REF!</v>
      </c>
      <c r="AD5211" t="s">
        <v>14631</v>
      </c>
      <c r="AE5211" t="s">
        <v>266</v>
      </c>
      <c r="AF5211" t="e">
        <f>MONTH(Table1[[#This Row],[Date Sent]])</f>
        <v>#REF!</v>
      </c>
      <c r="AG5211" t="e">
        <f>YEAR(Table1[[#This Row],[Date Sent]])</f>
        <v>#REF!</v>
      </c>
      <c r="AH5211"/>
    </row>
    <row r="5212" spans="1:34" x14ac:dyDescent="0.2">
      <c r="A5212" t="s">
        <v>253</v>
      </c>
      <c r="B5212" t="s">
        <v>5753</v>
      </c>
      <c r="C5212" s="1">
        <v>44.34</v>
      </c>
      <c r="D5212" s="5">
        <v>45340</v>
      </c>
      <c r="E5212" t="s">
        <v>21</v>
      </c>
      <c r="F5212" t="s">
        <v>15</v>
      </c>
      <c r="G5212" s="16" t="s">
        <v>5755</v>
      </c>
      <c r="H5212" s="1"/>
      <c r="J5212"/>
      <c r="AC5212" s="5" t="e">
        <f>VLOOKUP(Table1[[#This Row],[Expense Report]],#REF!,3, 0)</f>
        <v>#REF!</v>
      </c>
      <c r="AD5212" t="s">
        <v>14631</v>
      </c>
      <c r="AE5212" t="s">
        <v>266</v>
      </c>
      <c r="AF5212" t="e">
        <f>MONTH(Table1[[#This Row],[Date Sent]])</f>
        <v>#REF!</v>
      </c>
      <c r="AG5212" t="e">
        <f>YEAR(Table1[[#This Row],[Date Sent]])</f>
        <v>#REF!</v>
      </c>
      <c r="AH5212"/>
    </row>
    <row r="5213" spans="1:34" x14ac:dyDescent="0.2">
      <c r="A5213" t="s">
        <v>253</v>
      </c>
      <c r="B5213" t="s">
        <v>5753</v>
      </c>
      <c r="C5213" s="1">
        <v>395.39</v>
      </c>
      <c r="D5213" s="5">
        <v>45342</v>
      </c>
      <c r="E5213" t="s">
        <v>21</v>
      </c>
      <c r="F5213" t="s">
        <v>33</v>
      </c>
      <c r="G5213" s="16" t="s">
        <v>4547</v>
      </c>
      <c r="H5213" s="1"/>
      <c r="J5213"/>
      <c r="AC5213" s="5" t="e">
        <f>VLOOKUP(Table1[[#This Row],[Expense Report]],#REF!,3, 0)</f>
        <v>#REF!</v>
      </c>
      <c r="AD5213" t="s">
        <v>14631</v>
      </c>
      <c r="AE5213" t="s">
        <v>266</v>
      </c>
      <c r="AF5213" t="e">
        <f>MONTH(Table1[[#This Row],[Date Sent]])</f>
        <v>#REF!</v>
      </c>
      <c r="AG5213" t="e">
        <f>YEAR(Table1[[#This Row],[Date Sent]])</f>
        <v>#REF!</v>
      </c>
      <c r="AH5213"/>
    </row>
    <row r="5214" spans="1:34" x14ac:dyDescent="0.2">
      <c r="A5214" t="s">
        <v>253</v>
      </c>
      <c r="B5214" t="s">
        <v>5753</v>
      </c>
      <c r="C5214" s="1">
        <v>19.89</v>
      </c>
      <c r="D5214" s="5">
        <v>45344</v>
      </c>
      <c r="E5214" t="s">
        <v>21</v>
      </c>
      <c r="F5214" t="s">
        <v>33</v>
      </c>
      <c r="G5214" s="16" t="s">
        <v>5756</v>
      </c>
      <c r="H5214" s="1"/>
      <c r="J5214"/>
      <c r="AC5214" s="5" t="e">
        <f>VLOOKUP(Table1[[#This Row],[Expense Report]],#REF!,3, 0)</f>
        <v>#REF!</v>
      </c>
      <c r="AD5214" t="s">
        <v>14631</v>
      </c>
      <c r="AE5214" t="s">
        <v>266</v>
      </c>
      <c r="AF5214" t="e">
        <f>MONTH(Table1[[#This Row],[Date Sent]])</f>
        <v>#REF!</v>
      </c>
      <c r="AG5214" t="e">
        <f>YEAR(Table1[[#This Row],[Date Sent]])</f>
        <v>#REF!</v>
      </c>
      <c r="AH5214"/>
    </row>
    <row r="5215" spans="1:34" x14ac:dyDescent="0.2">
      <c r="A5215" t="s">
        <v>253</v>
      </c>
      <c r="B5215" t="s">
        <v>5753</v>
      </c>
      <c r="C5215" s="1">
        <v>76.260000000000005</v>
      </c>
      <c r="D5215" s="5">
        <v>45345</v>
      </c>
      <c r="E5215" t="s">
        <v>20</v>
      </c>
      <c r="F5215" t="s">
        <v>28</v>
      </c>
      <c r="G5215" s="16" t="s">
        <v>5757</v>
      </c>
      <c r="H5215" s="1"/>
      <c r="J5215"/>
      <c r="AC5215" s="5" t="e">
        <f>VLOOKUP(Table1[[#This Row],[Expense Report]],#REF!,3, 0)</f>
        <v>#REF!</v>
      </c>
      <c r="AD5215" t="s">
        <v>14631</v>
      </c>
      <c r="AE5215" t="s">
        <v>266</v>
      </c>
      <c r="AF5215" t="e">
        <f>MONTH(Table1[[#This Row],[Date Sent]])</f>
        <v>#REF!</v>
      </c>
      <c r="AG5215" t="e">
        <f>YEAR(Table1[[#This Row],[Date Sent]])</f>
        <v>#REF!</v>
      </c>
      <c r="AH5215"/>
    </row>
    <row r="5216" spans="1:34" x14ac:dyDescent="0.2">
      <c r="A5216" t="s">
        <v>253</v>
      </c>
      <c r="B5216" t="s">
        <v>5753</v>
      </c>
      <c r="C5216" s="1">
        <v>88.94</v>
      </c>
      <c r="D5216" s="5">
        <v>45352</v>
      </c>
      <c r="E5216" t="s">
        <v>21</v>
      </c>
      <c r="F5216" t="s">
        <v>33</v>
      </c>
      <c r="G5216" s="16" t="s">
        <v>5758</v>
      </c>
      <c r="H5216" s="1"/>
      <c r="J5216"/>
      <c r="AC5216" s="5" t="e">
        <f>VLOOKUP(Table1[[#This Row],[Expense Report]],#REF!,3, 0)</f>
        <v>#REF!</v>
      </c>
      <c r="AD5216" t="s">
        <v>14631</v>
      </c>
      <c r="AE5216" t="s">
        <v>266</v>
      </c>
      <c r="AF5216" t="e">
        <f>MONTH(Table1[[#This Row],[Date Sent]])</f>
        <v>#REF!</v>
      </c>
      <c r="AG5216" t="e">
        <f>YEAR(Table1[[#This Row],[Date Sent]])</f>
        <v>#REF!</v>
      </c>
      <c r="AH5216"/>
    </row>
    <row r="5217" spans="1:34" x14ac:dyDescent="0.2">
      <c r="A5217" t="s">
        <v>253</v>
      </c>
      <c r="B5217" t="s">
        <v>5753</v>
      </c>
      <c r="C5217" s="1">
        <v>83.02</v>
      </c>
      <c r="D5217" s="5">
        <v>45352</v>
      </c>
      <c r="E5217" t="s">
        <v>21</v>
      </c>
      <c r="F5217" t="s">
        <v>33</v>
      </c>
      <c r="G5217" s="16" t="s">
        <v>1710</v>
      </c>
      <c r="H5217" s="1"/>
      <c r="J5217"/>
      <c r="AC5217" s="5" t="e">
        <f>VLOOKUP(Table1[[#This Row],[Expense Report]],#REF!,3, 0)</f>
        <v>#REF!</v>
      </c>
      <c r="AD5217" t="s">
        <v>14631</v>
      </c>
      <c r="AE5217" t="s">
        <v>266</v>
      </c>
      <c r="AF5217" t="e">
        <f>MONTH(Table1[[#This Row],[Date Sent]])</f>
        <v>#REF!</v>
      </c>
      <c r="AG5217" t="e">
        <f>YEAR(Table1[[#This Row],[Date Sent]])</f>
        <v>#REF!</v>
      </c>
      <c r="AH5217"/>
    </row>
    <row r="5218" spans="1:34" x14ac:dyDescent="0.2">
      <c r="A5218" t="s">
        <v>253</v>
      </c>
      <c r="B5218" t="s">
        <v>5753</v>
      </c>
      <c r="C5218" s="1">
        <v>1039.96</v>
      </c>
      <c r="D5218" s="5">
        <v>45355</v>
      </c>
      <c r="E5218" t="s">
        <v>23</v>
      </c>
      <c r="F5218" t="s">
        <v>39</v>
      </c>
      <c r="G5218" s="16" t="s">
        <v>5759</v>
      </c>
      <c r="H5218" s="1"/>
      <c r="J5218"/>
      <c r="AC5218" s="5" t="e">
        <f>VLOOKUP(Table1[[#This Row],[Expense Report]],#REF!,3, 0)</f>
        <v>#REF!</v>
      </c>
      <c r="AD5218" t="s">
        <v>14631</v>
      </c>
      <c r="AE5218" t="s">
        <v>266</v>
      </c>
      <c r="AF5218" t="e">
        <f>MONTH(Table1[[#This Row],[Date Sent]])</f>
        <v>#REF!</v>
      </c>
      <c r="AG5218" t="e">
        <f>YEAR(Table1[[#This Row],[Date Sent]])</f>
        <v>#REF!</v>
      </c>
      <c r="AH5218"/>
    </row>
    <row r="5219" spans="1:34" x14ac:dyDescent="0.2">
      <c r="A5219" t="s">
        <v>253</v>
      </c>
      <c r="B5219" t="s">
        <v>5753</v>
      </c>
      <c r="C5219" s="1">
        <v>72.260000000000005</v>
      </c>
      <c r="D5219" s="5">
        <v>45355</v>
      </c>
      <c r="E5219" t="s">
        <v>21</v>
      </c>
      <c r="F5219" t="s">
        <v>33</v>
      </c>
      <c r="G5219" s="16" t="s">
        <v>5760</v>
      </c>
      <c r="H5219" s="1"/>
      <c r="J5219"/>
      <c r="AC5219" s="5" t="e">
        <f>VLOOKUP(Table1[[#This Row],[Expense Report]],#REF!,3, 0)</f>
        <v>#REF!</v>
      </c>
      <c r="AD5219" t="s">
        <v>14631</v>
      </c>
      <c r="AE5219" t="s">
        <v>266</v>
      </c>
      <c r="AF5219" t="e">
        <f>MONTH(Table1[[#This Row],[Date Sent]])</f>
        <v>#REF!</v>
      </c>
      <c r="AG5219" t="e">
        <f>YEAR(Table1[[#This Row],[Date Sent]])</f>
        <v>#REF!</v>
      </c>
      <c r="AH5219"/>
    </row>
    <row r="5220" spans="1:34" x14ac:dyDescent="0.2">
      <c r="A5220" t="s">
        <v>253</v>
      </c>
      <c r="B5220" t="s">
        <v>5753</v>
      </c>
      <c r="C5220" s="1">
        <v>38.78</v>
      </c>
      <c r="D5220" s="5">
        <v>45358</v>
      </c>
      <c r="E5220" t="s">
        <v>21</v>
      </c>
      <c r="F5220" t="s">
        <v>33</v>
      </c>
      <c r="G5220" s="16" t="s">
        <v>5761</v>
      </c>
      <c r="H5220" s="1"/>
      <c r="J5220"/>
      <c r="AC5220" s="5" t="e">
        <f>VLOOKUP(Table1[[#This Row],[Expense Report]],#REF!,3, 0)</f>
        <v>#REF!</v>
      </c>
      <c r="AD5220" t="s">
        <v>14631</v>
      </c>
      <c r="AE5220" t="s">
        <v>266</v>
      </c>
      <c r="AF5220" t="e">
        <f>MONTH(Table1[[#This Row],[Date Sent]])</f>
        <v>#REF!</v>
      </c>
      <c r="AG5220" t="e">
        <f>YEAR(Table1[[#This Row],[Date Sent]])</f>
        <v>#REF!</v>
      </c>
      <c r="AH5220"/>
    </row>
    <row r="5221" spans="1:34" x14ac:dyDescent="0.2">
      <c r="A5221" t="s">
        <v>253</v>
      </c>
      <c r="B5221" t="s">
        <v>5753</v>
      </c>
      <c r="C5221" s="1">
        <v>47.15</v>
      </c>
      <c r="D5221" s="5">
        <v>45360</v>
      </c>
      <c r="E5221" t="s">
        <v>21</v>
      </c>
      <c r="F5221" t="s">
        <v>33</v>
      </c>
      <c r="G5221" s="16" t="s">
        <v>2642</v>
      </c>
      <c r="H5221" s="1"/>
      <c r="J5221"/>
      <c r="AC5221" s="5" t="e">
        <f>VLOOKUP(Table1[[#This Row],[Expense Report]],#REF!,3, 0)</f>
        <v>#REF!</v>
      </c>
      <c r="AD5221" t="s">
        <v>14631</v>
      </c>
      <c r="AE5221" t="s">
        <v>266</v>
      </c>
      <c r="AF5221" t="e">
        <f>MONTH(Table1[[#This Row],[Date Sent]])</f>
        <v>#REF!</v>
      </c>
      <c r="AG5221" t="e">
        <f>YEAR(Table1[[#This Row],[Date Sent]])</f>
        <v>#REF!</v>
      </c>
      <c r="AH5221"/>
    </row>
    <row r="5222" spans="1:34" x14ac:dyDescent="0.2">
      <c r="A5222" t="s">
        <v>253</v>
      </c>
      <c r="B5222" t="s">
        <v>5753</v>
      </c>
      <c r="C5222" s="1">
        <v>1317.95</v>
      </c>
      <c r="D5222" s="5">
        <v>45363</v>
      </c>
      <c r="E5222" t="s">
        <v>23</v>
      </c>
      <c r="F5222" t="s">
        <v>39</v>
      </c>
      <c r="G5222" s="16" t="s">
        <v>5762</v>
      </c>
      <c r="H5222" s="1"/>
      <c r="J5222"/>
      <c r="AC5222" s="5" t="e">
        <f>VLOOKUP(Table1[[#This Row],[Expense Report]],#REF!,3, 0)</f>
        <v>#REF!</v>
      </c>
      <c r="AD5222" t="s">
        <v>14631</v>
      </c>
      <c r="AE5222" t="s">
        <v>266</v>
      </c>
      <c r="AF5222" t="e">
        <f>MONTH(Table1[[#This Row],[Date Sent]])</f>
        <v>#REF!</v>
      </c>
      <c r="AG5222" t="e">
        <f>YEAR(Table1[[#This Row],[Date Sent]])</f>
        <v>#REF!</v>
      </c>
      <c r="AH5222"/>
    </row>
    <row r="5223" spans="1:34" x14ac:dyDescent="0.2">
      <c r="A5223" t="s">
        <v>253</v>
      </c>
      <c r="B5223" t="s">
        <v>5753</v>
      </c>
      <c r="C5223" s="1">
        <v>31.84</v>
      </c>
      <c r="D5223" s="5">
        <v>45363</v>
      </c>
      <c r="E5223" t="s">
        <v>21</v>
      </c>
      <c r="F5223" t="s">
        <v>33</v>
      </c>
      <c r="G5223" s="16" t="s">
        <v>5763</v>
      </c>
      <c r="H5223" s="1"/>
      <c r="J5223"/>
      <c r="AC5223" s="5" t="e">
        <f>VLOOKUP(Table1[[#This Row],[Expense Report]],#REF!,3, 0)</f>
        <v>#REF!</v>
      </c>
      <c r="AD5223" t="s">
        <v>14631</v>
      </c>
      <c r="AE5223" t="s">
        <v>266</v>
      </c>
      <c r="AF5223" t="e">
        <f>MONTH(Table1[[#This Row],[Date Sent]])</f>
        <v>#REF!</v>
      </c>
      <c r="AG5223" t="e">
        <f>YEAR(Table1[[#This Row],[Date Sent]])</f>
        <v>#REF!</v>
      </c>
      <c r="AH5223"/>
    </row>
    <row r="5224" spans="1:34" x14ac:dyDescent="0.2">
      <c r="A5224" t="s">
        <v>253</v>
      </c>
      <c r="B5224" t="s">
        <v>5753</v>
      </c>
      <c r="C5224" s="1">
        <v>43.83</v>
      </c>
      <c r="D5224" s="5">
        <v>45365</v>
      </c>
      <c r="E5224" t="s">
        <v>20</v>
      </c>
      <c r="F5224" t="s">
        <v>39</v>
      </c>
      <c r="G5224" s="16" t="s">
        <v>2254</v>
      </c>
      <c r="H5224" s="1"/>
      <c r="J5224"/>
      <c r="AC5224" s="5" t="e">
        <f>VLOOKUP(Table1[[#This Row],[Expense Report]],#REF!,3, 0)</f>
        <v>#REF!</v>
      </c>
      <c r="AD5224" t="s">
        <v>14631</v>
      </c>
      <c r="AE5224" t="s">
        <v>266</v>
      </c>
      <c r="AF5224" t="e">
        <f>MONTH(Table1[[#This Row],[Date Sent]])</f>
        <v>#REF!</v>
      </c>
      <c r="AG5224" t="e">
        <f>YEAR(Table1[[#This Row],[Date Sent]])</f>
        <v>#REF!</v>
      </c>
      <c r="AH5224"/>
    </row>
    <row r="5225" spans="1:34" x14ac:dyDescent="0.2">
      <c r="A5225" t="s">
        <v>253</v>
      </c>
      <c r="B5225" t="s">
        <v>5753</v>
      </c>
      <c r="C5225" s="1">
        <v>11.64</v>
      </c>
      <c r="D5225" s="5">
        <v>45365</v>
      </c>
      <c r="E5225" t="s">
        <v>20</v>
      </c>
      <c r="F5225" t="s">
        <v>39</v>
      </c>
      <c r="G5225" s="16" t="s">
        <v>2254</v>
      </c>
      <c r="H5225" s="1"/>
      <c r="J5225"/>
      <c r="AC5225" s="5" t="e">
        <f>VLOOKUP(Table1[[#This Row],[Expense Report]],#REF!,3, 0)</f>
        <v>#REF!</v>
      </c>
      <c r="AD5225" t="s">
        <v>14631</v>
      </c>
      <c r="AE5225" t="s">
        <v>266</v>
      </c>
      <c r="AF5225" t="e">
        <f>MONTH(Table1[[#This Row],[Date Sent]])</f>
        <v>#REF!</v>
      </c>
      <c r="AG5225" t="e">
        <f>YEAR(Table1[[#This Row],[Date Sent]])</f>
        <v>#REF!</v>
      </c>
      <c r="AH5225"/>
    </row>
    <row r="5226" spans="1:34" x14ac:dyDescent="0.2">
      <c r="A5226" t="s">
        <v>253</v>
      </c>
      <c r="B5226" t="s">
        <v>5753</v>
      </c>
      <c r="C5226" s="1">
        <v>83.47</v>
      </c>
      <c r="D5226" s="5">
        <v>45366</v>
      </c>
      <c r="E5226" t="s">
        <v>20</v>
      </c>
      <c r="F5226" t="s">
        <v>39</v>
      </c>
      <c r="G5226" s="16" t="s">
        <v>2254</v>
      </c>
      <c r="H5226" s="1"/>
      <c r="J5226"/>
      <c r="AC5226" s="5" t="e">
        <f>VLOOKUP(Table1[[#This Row],[Expense Report]],#REF!,3, 0)</f>
        <v>#REF!</v>
      </c>
      <c r="AD5226" t="s">
        <v>14631</v>
      </c>
      <c r="AE5226" t="s">
        <v>266</v>
      </c>
      <c r="AF5226" t="e">
        <f>MONTH(Table1[[#This Row],[Date Sent]])</f>
        <v>#REF!</v>
      </c>
      <c r="AG5226" t="e">
        <f>YEAR(Table1[[#This Row],[Date Sent]])</f>
        <v>#REF!</v>
      </c>
      <c r="AH5226"/>
    </row>
    <row r="5227" spans="1:34" x14ac:dyDescent="0.2">
      <c r="A5227" t="s">
        <v>253</v>
      </c>
      <c r="B5227" t="s">
        <v>5753</v>
      </c>
      <c r="C5227" s="1">
        <v>61.1</v>
      </c>
      <c r="D5227" s="5">
        <v>45367</v>
      </c>
      <c r="E5227" t="s">
        <v>33</v>
      </c>
      <c r="F5227" t="s">
        <v>39</v>
      </c>
      <c r="G5227" s="16" t="s">
        <v>2254</v>
      </c>
      <c r="H5227" s="1"/>
      <c r="J5227"/>
      <c r="AC5227" s="5" t="e">
        <f>VLOOKUP(Table1[[#This Row],[Expense Report]],#REF!,3, 0)</f>
        <v>#REF!</v>
      </c>
      <c r="AD5227" t="s">
        <v>14631</v>
      </c>
      <c r="AE5227" t="s">
        <v>266</v>
      </c>
      <c r="AF5227" t="e">
        <f>MONTH(Table1[[#This Row],[Date Sent]])</f>
        <v>#REF!</v>
      </c>
      <c r="AG5227" t="e">
        <f>YEAR(Table1[[#This Row],[Date Sent]])</f>
        <v>#REF!</v>
      </c>
      <c r="AH5227"/>
    </row>
    <row r="5228" spans="1:34" x14ac:dyDescent="0.2">
      <c r="A5228" t="s">
        <v>458</v>
      </c>
      <c r="B5228" t="s">
        <v>5764</v>
      </c>
      <c r="C5228" s="1">
        <v>-11.28</v>
      </c>
      <c r="D5228" s="5">
        <v>45316</v>
      </c>
      <c r="E5228" t="s">
        <v>21</v>
      </c>
      <c r="F5228" t="s">
        <v>33</v>
      </c>
      <c r="G5228" s="16" t="s">
        <v>5765</v>
      </c>
      <c r="H5228" s="1"/>
      <c r="J5228"/>
      <c r="AC5228" s="5" t="e">
        <f>VLOOKUP(Table1[[#This Row],[Expense Report]],#REF!,3, 0)</f>
        <v>#REF!</v>
      </c>
      <c r="AD5228" t="s">
        <v>14552</v>
      </c>
      <c r="AE5228" t="s">
        <v>266</v>
      </c>
      <c r="AF5228" t="e">
        <f>MONTH(Table1[[#This Row],[Date Sent]])</f>
        <v>#REF!</v>
      </c>
      <c r="AG5228" t="e">
        <f>YEAR(Table1[[#This Row],[Date Sent]])</f>
        <v>#REF!</v>
      </c>
      <c r="AH5228"/>
    </row>
    <row r="5229" spans="1:34" x14ac:dyDescent="0.2">
      <c r="A5229" t="s">
        <v>458</v>
      </c>
      <c r="B5229" t="s">
        <v>5764</v>
      </c>
      <c r="C5229" s="1">
        <v>395.39</v>
      </c>
      <c r="D5229" s="5">
        <v>45338</v>
      </c>
      <c r="E5229" t="s">
        <v>20</v>
      </c>
      <c r="F5229" t="s">
        <v>33</v>
      </c>
      <c r="G5229" s="16" t="s">
        <v>5766</v>
      </c>
      <c r="H5229" s="1"/>
      <c r="J5229"/>
      <c r="AC5229" s="5" t="e">
        <f>VLOOKUP(Table1[[#This Row],[Expense Report]],#REF!,3, 0)</f>
        <v>#REF!</v>
      </c>
      <c r="AD5229" t="s">
        <v>14552</v>
      </c>
      <c r="AE5229" t="s">
        <v>266</v>
      </c>
      <c r="AF5229" t="e">
        <f>MONTH(Table1[[#This Row],[Date Sent]])</f>
        <v>#REF!</v>
      </c>
      <c r="AG5229" t="e">
        <f>YEAR(Table1[[#This Row],[Date Sent]])</f>
        <v>#REF!</v>
      </c>
      <c r="AH5229"/>
    </row>
    <row r="5230" spans="1:34" x14ac:dyDescent="0.2">
      <c r="A5230" t="s">
        <v>458</v>
      </c>
      <c r="B5230" t="s">
        <v>5764</v>
      </c>
      <c r="C5230" s="1">
        <v>178.23</v>
      </c>
      <c r="D5230" s="5">
        <v>45350</v>
      </c>
      <c r="E5230" t="s">
        <v>21</v>
      </c>
      <c r="F5230" t="s">
        <v>15</v>
      </c>
      <c r="G5230" s="16" t="s">
        <v>5767</v>
      </c>
      <c r="H5230" s="1"/>
      <c r="J5230"/>
      <c r="AC5230" s="5" t="e">
        <f>VLOOKUP(Table1[[#This Row],[Expense Report]],#REF!,3, 0)</f>
        <v>#REF!</v>
      </c>
      <c r="AD5230" t="s">
        <v>14552</v>
      </c>
      <c r="AE5230" t="s">
        <v>266</v>
      </c>
      <c r="AF5230" t="e">
        <f>MONTH(Table1[[#This Row],[Date Sent]])</f>
        <v>#REF!</v>
      </c>
      <c r="AG5230" t="e">
        <f>YEAR(Table1[[#This Row],[Date Sent]])</f>
        <v>#REF!</v>
      </c>
      <c r="AH5230"/>
    </row>
    <row r="5231" spans="1:34" x14ac:dyDescent="0.2">
      <c r="A5231" t="s">
        <v>458</v>
      </c>
      <c r="B5231" t="s">
        <v>5764</v>
      </c>
      <c r="C5231" s="1">
        <v>7.89</v>
      </c>
      <c r="D5231" s="5">
        <v>45352</v>
      </c>
      <c r="E5231" t="s">
        <v>21</v>
      </c>
      <c r="F5231" t="s">
        <v>39</v>
      </c>
      <c r="G5231" s="16" t="s">
        <v>5768</v>
      </c>
      <c r="H5231" s="1"/>
      <c r="J5231"/>
      <c r="AC5231" s="5" t="e">
        <f>VLOOKUP(Table1[[#This Row],[Expense Report]],#REF!,3, 0)</f>
        <v>#REF!</v>
      </c>
      <c r="AD5231" t="s">
        <v>14552</v>
      </c>
      <c r="AE5231" t="s">
        <v>266</v>
      </c>
      <c r="AF5231" t="e">
        <f>MONTH(Table1[[#This Row],[Date Sent]])</f>
        <v>#REF!</v>
      </c>
      <c r="AG5231" t="e">
        <f>YEAR(Table1[[#This Row],[Date Sent]])</f>
        <v>#REF!</v>
      </c>
      <c r="AH5231"/>
    </row>
    <row r="5232" spans="1:34" x14ac:dyDescent="0.2">
      <c r="A5232" t="s">
        <v>458</v>
      </c>
      <c r="B5232" t="s">
        <v>5764</v>
      </c>
      <c r="C5232" s="1">
        <v>98.14</v>
      </c>
      <c r="D5232" s="5">
        <v>45355</v>
      </c>
      <c r="E5232" t="s">
        <v>20</v>
      </c>
      <c r="F5232" t="s">
        <v>39</v>
      </c>
      <c r="G5232" s="16" t="s">
        <v>5769</v>
      </c>
      <c r="H5232" s="1"/>
      <c r="J5232"/>
      <c r="AC5232" s="5" t="e">
        <f>VLOOKUP(Table1[[#This Row],[Expense Report]],#REF!,3, 0)</f>
        <v>#REF!</v>
      </c>
      <c r="AD5232" t="s">
        <v>14552</v>
      </c>
      <c r="AE5232" t="s">
        <v>266</v>
      </c>
      <c r="AF5232" t="e">
        <f>MONTH(Table1[[#This Row],[Date Sent]])</f>
        <v>#REF!</v>
      </c>
      <c r="AG5232" t="e">
        <f>YEAR(Table1[[#This Row],[Date Sent]])</f>
        <v>#REF!</v>
      </c>
      <c r="AH5232"/>
    </row>
    <row r="5233" spans="1:34" x14ac:dyDescent="0.2">
      <c r="A5233" t="s">
        <v>458</v>
      </c>
      <c r="B5233" t="s">
        <v>5764</v>
      </c>
      <c r="C5233" s="1">
        <v>214.2</v>
      </c>
      <c r="D5233" s="5">
        <v>45356</v>
      </c>
      <c r="E5233" t="s">
        <v>21</v>
      </c>
      <c r="F5233" t="s">
        <v>33</v>
      </c>
      <c r="G5233" s="16" t="s">
        <v>5770</v>
      </c>
      <c r="H5233" s="1"/>
      <c r="J5233"/>
      <c r="AC5233" s="5" t="e">
        <f>VLOOKUP(Table1[[#This Row],[Expense Report]],#REF!,3, 0)</f>
        <v>#REF!</v>
      </c>
      <c r="AD5233" t="s">
        <v>14552</v>
      </c>
      <c r="AE5233" t="s">
        <v>266</v>
      </c>
      <c r="AF5233" t="e">
        <f>MONTH(Table1[[#This Row],[Date Sent]])</f>
        <v>#REF!</v>
      </c>
      <c r="AG5233" t="e">
        <f>YEAR(Table1[[#This Row],[Date Sent]])</f>
        <v>#REF!</v>
      </c>
      <c r="AH5233"/>
    </row>
    <row r="5234" spans="1:34" x14ac:dyDescent="0.2">
      <c r="A5234" t="s">
        <v>458</v>
      </c>
      <c r="B5234" t="s">
        <v>5764</v>
      </c>
      <c r="C5234" s="1">
        <v>137.63999999999999</v>
      </c>
      <c r="D5234" s="5">
        <v>45358</v>
      </c>
      <c r="E5234" t="s">
        <v>20</v>
      </c>
      <c r="F5234" t="s">
        <v>39</v>
      </c>
      <c r="G5234" s="16" t="s">
        <v>5771</v>
      </c>
      <c r="H5234" s="1"/>
      <c r="J5234"/>
      <c r="AC5234" s="5" t="e">
        <f>VLOOKUP(Table1[[#This Row],[Expense Report]],#REF!,3, 0)</f>
        <v>#REF!</v>
      </c>
      <c r="AD5234" t="s">
        <v>14552</v>
      </c>
      <c r="AE5234" t="s">
        <v>266</v>
      </c>
      <c r="AF5234" t="e">
        <f>MONTH(Table1[[#This Row],[Date Sent]])</f>
        <v>#REF!</v>
      </c>
      <c r="AG5234" t="e">
        <f>YEAR(Table1[[#This Row],[Date Sent]])</f>
        <v>#REF!</v>
      </c>
      <c r="AH5234"/>
    </row>
    <row r="5235" spans="1:34" x14ac:dyDescent="0.2">
      <c r="A5235" t="s">
        <v>458</v>
      </c>
      <c r="B5235" t="s">
        <v>5764</v>
      </c>
      <c r="C5235" s="1">
        <v>33.75</v>
      </c>
      <c r="D5235" s="5">
        <v>45359</v>
      </c>
      <c r="E5235" t="s">
        <v>21</v>
      </c>
      <c r="F5235" t="s">
        <v>33</v>
      </c>
      <c r="G5235" s="16" t="s">
        <v>5772</v>
      </c>
      <c r="H5235" s="1"/>
      <c r="J5235"/>
      <c r="AC5235" s="5" t="e">
        <f>VLOOKUP(Table1[[#This Row],[Expense Report]],#REF!,3, 0)</f>
        <v>#REF!</v>
      </c>
      <c r="AD5235" t="s">
        <v>14552</v>
      </c>
      <c r="AE5235" t="s">
        <v>266</v>
      </c>
      <c r="AF5235" t="e">
        <f>MONTH(Table1[[#This Row],[Date Sent]])</f>
        <v>#REF!</v>
      </c>
      <c r="AG5235" t="e">
        <f>YEAR(Table1[[#This Row],[Date Sent]])</f>
        <v>#REF!</v>
      </c>
      <c r="AH5235"/>
    </row>
    <row r="5236" spans="1:34" x14ac:dyDescent="0.2">
      <c r="A5236" t="s">
        <v>458</v>
      </c>
      <c r="B5236" t="s">
        <v>5764</v>
      </c>
      <c r="C5236" s="1">
        <v>264.39</v>
      </c>
      <c r="D5236" s="5">
        <v>45359</v>
      </c>
      <c r="E5236" t="s">
        <v>21</v>
      </c>
      <c r="F5236" t="s">
        <v>17</v>
      </c>
      <c r="G5236" s="16" t="s">
        <v>5773</v>
      </c>
      <c r="H5236" s="1"/>
      <c r="J5236"/>
      <c r="AC5236" s="5" t="e">
        <f>VLOOKUP(Table1[[#This Row],[Expense Report]],#REF!,3, 0)</f>
        <v>#REF!</v>
      </c>
      <c r="AD5236" t="s">
        <v>14552</v>
      </c>
      <c r="AE5236" t="s">
        <v>266</v>
      </c>
      <c r="AF5236" t="e">
        <f>MONTH(Table1[[#This Row],[Date Sent]])</f>
        <v>#REF!</v>
      </c>
      <c r="AG5236" t="e">
        <f>YEAR(Table1[[#This Row],[Date Sent]])</f>
        <v>#REF!</v>
      </c>
      <c r="AH5236"/>
    </row>
    <row r="5237" spans="1:34" x14ac:dyDescent="0.2">
      <c r="A5237" t="s">
        <v>424</v>
      </c>
      <c r="B5237" t="s">
        <v>5774</v>
      </c>
      <c r="C5237" s="1">
        <v>15.77</v>
      </c>
      <c r="D5237" s="5">
        <v>45337</v>
      </c>
      <c r="E5237" t="s">
        <v>21</v>
      </c>
      <c r="F5237" t="s">
        <v>39</v>
      </c>
      <c r="G5237" s="16" t="s">
        <v>5775</v>
      </c>
      <c r="H5237" s="1"/>
      <c r="J5237"/>
      <c r="AC5237" s="5" t="e">
        <f>VLOOKUP(Table1[[#This Row],[Expense Report]],#REF!,3, 0)</f>
        <v>#REF!</v>
      </c>
      <c r="AD5237" t="s">
        <v>13592</v>
      </c>
      <c r="AE5237" t="s">
        <v>266</v>
      </c>
      <c r="AF5237" t="e">
        <f>MONTH(Table1[[#This Row],[Date Sent]])</f>
        <v>#REF!</v>
      </c>
      <c r="AG5237" t="e">
        <f>YEAR(Table1[[#This Row],[Date Sent]])</f>
        <v>#REF!</v>
      </c>
      <c r="AH5237"/>
    </row>
    <row r="5238" spans="1:34" x14ac:dyDescent="0.2">
      <c r="A5238" t="s">
        <v>424</v>
      </c>
      <c r="B5238" t="s">
        <v>5774</v>
      </c>
      <c r="C5238" s="1">
        <v>78.739999999999995</v>
      </c>
      <c r="D5238" s="5">
        <v>45344</v>
      </c>
      <c r="E5238" t="s">
        <v>21</v>
      </c>
      <c r="F5238" t="s">
        <v>33</v>
      </c>
      <c r="G5238" s="16" t="s">
        <v>5776</v>
      </c>
      <c r="H5238" s="1"/>
      <c r="J5238"/>
      <c r="AC5238" s="5" t="e">
        <f>VLOOKUP(Table1[[#This Row],[Expense Report]],#REF!,3, 0)</f>
        <v>#REF!</v>
      </c>
      <c r="AD5238" t="s">
        <v>13592</v>
      </c>
      <c r="AE5238" t="s">
        <v>266</v>
      </c>
      <c r="AF5238" t="e">
        <f>MONTH(Table1[[#This Row],[Date Sent]])</f>
        <v>#REF!</v>
      </c>
      <c r="AG5238" t="e">
        <f>YEAR(Table1[[#This Row],[Date Sent]])</f>
        <v>#REF!</v>
      </c>
      <c r="AH5238"/>
    </row>
    <row r="5239" spans="1:34" x14ac:dyDescent="0.2">
      <c r="A5239" t="s">
        <v>424</v>
      </c>
      <c r="B5239" t="s">
        <v>5774</v>
      </c>
      <c r="C5239" s="1">
        <v>14.24</v>
      </c>
      <c r="D5239" s="5">
        <v>45349</v>
      </c>
      <c r="E5239" t="s">
        <v>21</v>
      </c>
      <c r="F5239" t="s">
        <v>33</v>
      </c>
      <c r="G5239" s="16" t="s">
        <v>5777</v>
      </c>
      <c r="H5239" s="1"/>
      <c r="J5239"/>
      <c r="AC5239" s="5" t="e">
        <f>VLOOKUP(Table1[[#This Row],[Expense Report]],#REF!,3, 0)</f>
        <v>#REF!</v>
      </c>
      <c r="AD5239" t="s">
        <v>13592</v>
      </c>
      <c r="AE5239" t="s">
        <v>266</v>
      </c>
      <c r="AF5239" t="e">
        <f>MONTH(Table1[[#This Row],[Date Sent]])</f>
        <v>#REF!</v>
      </c>
      <c r="AG5239" t="e">
        <f>YEAR(Table1[[#This Row],[Date Sent]])</f>
        <v>#REF!</v>
      </c>
      <c r="AH5239"/>
    </row>
    <row r="5240" spans="1:34" x14ac:dyDescent="0.2">
      <c r="A5240" t="s">
        <v>424</v>
      </c>
      <c r="B5240" t="s">
        <v>5774</v>
      </c>
      <c r="C5240" s="1">
        <v>66.62</v>
      </c>
      <c r="D5240" s="5">
        <v>45359</v>
      </c>
      <c r="E5240" t="s">
        <v>21</v>
      </c>
      <c r="F5240" t="s">
        <v>33</v>
      </c>
      <c r="G5240" s="16" t="s">
        <v>5778</v>
      </c>
      <c r="H5240" s="1"/>
      <c r="J5240"/>
      <c r="AC5240" s="5" t="e">
        <f>VLOOKUP(Table1[[#This Row],[Expense Report]],#REF!,3, 0)</f>
        <v>#REF!</v>
      </c>
      <c r="AD5240" t="s">
        <v>13592</v>
      </c>
      <c r="AE5240" t="s">
        <v>266</v>
      </c>
      <c r="AF5240" t="e">
        <f>MONTH(Table1[[#This Row],[Date Sent]])</f>
        <v>#REF!</v>
      </c>
      <c r="AG5240" t="e">
        <f>YEAR(Table1[[#This Row],[Date Sent]])</f>
        <v>#REF!</v>
      </c>
      <c r="AH5240"/>
    </row>
    <row r="5241" spans="1:34" x14ac:dyDescent="0.2">
      <c r="A5241" t="s">
        <v>424</v>
      </c>
      <c r="B5241" t="s">
        <v>5774</v>
      </c>
      <c r="C5241" s="1">
        <v>27.14</v>
      </c>
      <c r="D5241" s="5">
        <v>45363</v>
      </c>
      <c r="E5241" t="s">
        <v>21</v>
      </c>
      <c r="F5241" t="s">
        <v>33</v>
      </c>
      <c r="G5241" s="16" t="s">
        <v>2175</v>
      </c>
      <c r="H5241" s="1"/>
      <c r="J5241"/>
      <c r="AC5241" s="5" t="e">
        <f>VLOOKUP(Table1[[#This Row],[Expense Report]],#REF!,3, 0)</f>
        <v>#REF!</v>
      </c>
      <c r="AD5241" t="s">
        <v>13592</v>
      </c>
      <c r="AE5241" t="s">
        <v>266</v>
      </c>
      <c r="AF5241" t="e">
        <f>MONTH(Table1[[#This Row],[Date Sent]])</f>
        <v>#REF!</v>
      </c>
      <c r="AG5241" t="e">
        <f>YEAR(Table1[[#This Row],[Date Sent]])</f>
        <v>#REF!</v>
      </c>
      <c r="AH5241"/>
    </row>
    <row r="5242" spans="1:34" x14ac:dyDescent="0.2">
      <c r="A5242" t="s">
        <v>424</v>
      </c>
      <c r="B5242" t="s">
        <v>5774</v>
      </c>
      <c r="C5242" s="1">
        <v>70.95</v>
      </c>
      <c r="D5242" s="5">
        <v>45365</v>
      </c>
      <c r="E5242" t="s">
        <v>21</v>
      </c>
      <c r="F5242" t="s">
        <v>33</v>
      </c>
      <c r="G5242" s="16" t="s">
        <v>2175</v>
      </c>
      <c r="H5242" s="1"/>
      <c r="J5242"/>
      <c r="AC5242" s="5" t="e">
        <f>VLOOKUP(Table1[[#This Row],[Expense Report]],#REF!,3, 0)</f>
        <v>#REF!</v>
      </c>
      <c r="AD5242" t="s">
        <v>13592</v>
      </c>
      <c r="AE5242" t="s">
        <v>266</v>
      </c>
      <c r="AF5242" t="e">
        <f>MONTH(Table1[[#This Row],[Date Sent]])</f>
        <v>#REF!</v>
      </c>
      <c r="AG5242" t="e">
        <f>YEAR(Table1[[#This Row],[Date Sent]])</f>
        <v>#REF!</v>
      </c>
      <c r="AH5242"/>
    </row>
    <row r="5243" spans="1:34" x14ac:dyDescent="0.2">
      <c r="A5243" t="s">
        <v>424</v>
      </c>
      <c r="B5243" t="s">
        <v>5774</v>
      </c>
      <c r="C5243" s="1">
        <v>10.68</v>
      </c>
      <c r="D5243" s="5">
        <v>45365</v>
      </c>
      <c r="E5243" t="s">
        <v>21</v>
      </c>
      <c r="F5243" t="s">
        <v>33</v>
      </c>
      <c r="G5243" s="16" t="s">
        <v>5779</v>
      </c>
      <c r="H5243" s="1"/>
      <c r="J5243"/>
      <c r="AC5243" s="5" t="e">
        <f>VLOOKUP(Table1[[#This Row],[Expense Report]],#REF!,3, 0)</f>
        <v>#REF!</v>
      </c>
      <c r="AD5243" t="s">
        <v>13592</v>
      </c>
      <c r="AE5243" t="s">
        <v>266</v>
      </c>
      <c r="AF5243" t="e">
        <f>MONTH(Table1[[#This Row],[Date Sent]])</f>
        <v>#REF!</v>
      </c>
      <c r="AG5243" t="e">
        <f>YEAR(Table1[[#This Row],[Date Sent]])</f>
        <v>#REF!</v>
      </c>
      <c r="AH5243"/>
    </row>
    <row r="5244" spans="1:34" x14ac:dyDescent="0.2">
      <c r="A5244" t="s">
        <v>424</v>
      </c>
      <c r="B5244" t="s">
        <v>5774</v>
      </c>
      <c r="C5244" s="1">
        <v>41.13</v>
      </c>
      <c r="D5244" s="5">
        <v>45365</v>
      </c>
      <c r="E5244" t="s">
        <v>21</v>
      </c>
      <c r="F5244" t="s">
        <v>33</v>
      </c>
      <c r="G5244" s="16" t="s">
        <v>5780</v>
      </c>
      <c r="H5244" s="1"/>
      <c r="J5244"/>
      <c r="AC5244" s="5" t="e">
        <f>VLOOKUP(Table1[[#This Row],[Expense Report]],#REF!,3, 0)</f>
        <v>#REF!</v>
      </c>
      <c r="AD5244" t="s">
        <v>13592</v>
      </c>
      <c r="AE5244" t="s">
        <v>266</v>
      </c>
      <c r="AF5244" t="e">
        <f>MONTH(Table1[[#This Row],[Date Sent]])</f>
        <v>#REF!</v>
      </c>
      <c r="AG5244" t="e">
        <f>YEAR(Table1[[#This Row],[Date Sent]])</f>
        <v>#REF!</v>
      </c>
      <c r="AH5244"/>
    </row>
    <row r="5245" spans="1:34" x14ac:dyDescent="0.2">
      <c r="A5245" t="s">
        <v>424</v>
      </c>
      <c r="B5245" t="s">
        <v>5774</v>
      </c>
      <c r="C5245" s="1">
        <v>32.06</v>
      </c>
      <c r="D5245" s="5">
        <v>45366</v>
      </c>
      <c r="E5245" t="s">
        <v>21</v>
      </c>
      <c r="F5245" t="s">
        <v>15</v>
      </c>
      <c r="G5245" s="16" t="s">
        <v>5781</v>
      </c>
      <c r="H5245" s="1"/>
      <c r="J5245"/>
      <c r="AC5245" s="5" t="e">
        <f>VLOOKUP(Table1[[#This Row],[Expense Report]],#REF!,3, 0)</f>
        <v>#REF!</v>
      </c>
      <c r="AD5245" t="s">
        <v>13592</v>
      </c>
      <c r="AE5245" t="s">
        <v>266</v>
      </c>
      <c r="AF5245" t="e">
        <f>MONTH(Table1[[#This Row],[Date Sent]])</f>
        <v>#REF!</v>
      </c>
      <c r="AG5245" t="e">
        <f>YEAR(Table1[[#This Row],[Date Sent]])</f>
        <v>#REF!</v>
      </c>
      <c r="AH5245"/>
    </row>
    <row r="5246" spans="1:34" x14ac:dyDescent="0.2">
      <c r="A5246" t="s">
        <v>2727</v>
      </c>
      <c r="B5246" t="s">
        <v>5782</v>
      </c>
      <c r="C5246" s="32">
        <v>14.4</v>
      </c>
      <c r="D5246" s="4">
        <v>45354</v>
      </c>
      <c r="E5246" s="33" t="s">
        <v>19</v>
      </c>
      <c r="F5246" s="3" t="s">
        <v>31</v>
      </c>
      <c r="G5246" s="3" t="s">
        <v>5783</v>
      </c>
      <c r="H5246" s="1"/>
      <c r="J5246"/>
      <c r="AC5246" s="5" t="e">
        <f>VLOOKUP(Table1[[#This Row],[Expense Report]],#REF!,3, 0)</f>
        <v>#REF!</v>
      </c>
      <c r="AD5246" t="s">
        <v>14662</v>
      </c>
      <c r="AE5246" t="s">
        <v>243</v>
      </c>
      <c r="AF5246" t="e">
        <f>MONTH(Table1[[#This Row],[Date Sent]])</f>
        <v>#REF!</v>
      </c>
      <c r="AG5246" t="e">
        <f>YEAR(Table1[[#This Row],[Date Sent]])</f>
        <v>#REF!</v>
      </c>
      <c r="AH5246"/>
    </row>
    <row r="5247" spans="1:34" x14ac:dyDescent="0.2">
      <c r="A5247" t="s">
        <v>2727</v>
      </c>
      <c r="B5247" t="s">
        <v>5784</v>
      </c>
      <c r="C5247" s="32">
        <v>29.44</v>
      </c>
      <c r="D5247" s="4">
        <v>45360</v>
      </c>
      <c r="E5247" s="33" t="s">
        <v>21</v>
      </c>
      <c r="F5247" s="3" t="s">
        <v>33</v>
      </c>
      <c r="G5247" s="3" t="s">
        <v>5785</v>
      </c>
      <c r="H5247" s="1"/>
      <c r="J5247"/>
      <c r="AC5247" s="5" t="e">
        <f>VLOOKUP(Table1[[#This Row],[Expense Report]],#REF!,3, 0)</f>
        <v>#REF!</v>
      </c>
      <c r="AD5247" t="s">
        <v>14662</v>
      </c>
      <c r="AE5247" t="s">
        <v>243</v>
      </c>
      <c r="AF5247" t="e">
        <f>MONTH(Table1[[#This Row],[Date Sent]])</f>
        <v>#REF!</v>
      </c>
      <c r="AG5247" t="e">
        <f>YEAR(Table1[[#This Row],[Date Sent]])</f>
        <v>#REF!</v>
      </c>
      <c r="AH5247"/>
    </row>
    <row r="5248" spans="1:34" x14ac:dyDescent="0.2">
      <c r="A5248" t="s">
        <v>2196</v>
      </c>
      <c r="B5248" t="s">
        <v>5786</v>
      </c>
      <c r="C5248" s="32">
        <v>25.18</v>
      </c>
      <c r="D5248" s="4">
        <v>45350</v>
      </c>
      <c r="E5248" s="33" t="s">
        <v>21</v>
      </c>
      <c r="F5248" s="3" t="s">
        <v>33</v>
      </c>
      <c r="G5248" s="3" t="s">
        <v>5787</v>
      </c>
      <c r="H5248" s="1"/>
      <c r="J5248"/>
      <c r="AC5248" s="5" t="e">
        <f>VLOOKUP(Table1[[#This Row],[Expense Report]],#REF!,3, 0)</f>
        <v>#REF!</v>
      </c>
      <c r="AD5248" t="s">
        <v>13459</v>
      </c>
      <c r="AE5248" t="s">
        <v>182</v>
      </c>
      <c r="AF5248" t="e">
        <f>MONTH(Table1[[#This Row],[Date Sent]])</f>
        <v>#REF!</v>
      </c>
      <c r="AG5248" t="e">
        <f>YEAR(Table1[[#This Row],[Date Sent]])</f>
        <v>#REF!</v>
      </c>
      <c r="AH5248"/>
    </row>
    <row r="5249" spans="1:34" x14ac:dyDescent="0.2">
      <c r="A5249" t="s">
        <v>2196</v>
      </c>
      <c r="B5249" t="s">
        <v>5786</v>
      </c>
      <c r="C5249" s="32">
        <v>78.73</v>
      </c>
      <c r="D5249" s="4">
        <v>45351</v>
      </c>
      <c r="E5249" s="33" t="s">
        <v>21</v>
      </c>
      <c r="F5249" s="3" t="s">
        <v>33</v>
      </c>
      <c r="G5249" s="3" t="s">
        <v>5788</v>
      </c>
      <c r="H5249" s="1"/>
      <c r="J5249"/>
      <c r="AC5249" s="5" t="e">
        <f>VLOOKUP(Table1[[#This Row],[Expense Report]],#REF!,3, 0)</f>
        <v>#REF!</v>
      </c>
      <c r="AD5249" t="s">
        <v>13459</v>
      </c>
      <c r="AE5249" t="s">
        <v>182</v>
      </c>
      <c r="AF5249" t="e">
        <f>MONTH(Table1[[#This Row],[Date Sent]])</f>
        <v>#REF!</v>
      </c>
      <c r="AG5249" t="e">
        <f>YEAR(Table1[[#This Row],[Date Sent]])</f>
        <v>#REF!</v>
      </c>
      <c r="AH5249"/>
    </row>
    <row r="5250" spans="1:34" x14ac:dyDescent="0.2">
      <c r="A5250" t="s">
        <v>2196</v>
      </c>
      <c r="B5250" t="s">
        <v>5786</v>
      </c>
      <c r="C5250" s="32">
        <v>15.08</v>
      </c>
      <c r="D5250" s="4">
        <v>45357</v>
      </c>
      <c r="E5250" s="33" t="s">
        <v>21</v>
      </c>
      <c r="F5250" s="3" t="s">
        <v>17</v>
      </c>
      <c r="G5250" s="3" t="s">
        <v>5789</v>
      </c>
      <c r="H5250" s="1"/>
      <c r="J5250"/>
      <c r="AC5250" s="5" t="e">
        <f>VLOOKUP(Table1[[#This Row],[Expense Report]],#REF!,3, 0)</f>
        <v>#REF!</v>
      </c>
      <c r="AD5250" t="s">
        <v>13459</v>
      </c>
      <c r="AE5250" t="s">
        <v>182</v>
      </c>
      <c r="AF5250" t="e">
        <f>MONTH(Table1[[#This Row],[Date Sent]])</f>
        <v>#REF!</v>
      </c>
      <c r="AG5250" t="e">
        <f>YEAR(Table1[[#This Row],[Date Sent]])</f>
        <v>#REF!</v>
      </c>
      <c r="AH5250"/>
    </row>
    <row r="5251" spans="1:34" x14ac:dyDescent="0.2">
      <c r="A5251" t="s">
        <v>4128</v>
      </c>
      <c r="B5251" t="s">
        <v>5790</v>
      </c>
      <c r="C5251" s="32">
        <v>121.3</v>
      </c>
      <c r="D5251" s="4">
        <v>45358</v>
      </c>
      <c r="E5251" s="33" t="s">
        <v>25</v>
      </c>
      <c r="F5251" s="3"/>
      <c r="G5251" s="3" t="s">
        <v>1070</v>
      </c>
      <c r="H5251" s="1"/>
      <c r="J5251"/>
      <c r="AC5251" s="5" t="e">
        <f>VLOOKUP(Table1[[#This Row],[Expense Report]],#REF!,3, 0)</f>
        <v>#REF!</v>
      </c>
      <c r="AD5251" t="s">
        <v>14539</v>
      </c>
      <c r="AE5251" t="s">
        <v>182</v>
      </c>
      <c r="AF5251" t="e">
        <f>MONTH(Table1[[#This Row],[Date Sent]])</f>
        <v>#REF!</v>
      </c>
      <c r="AG5251" t="e">
        <f>YEAR(Table1[[#This Row],[Date Sent]])</f>
        <v>#REF!</v>
      </c>
      <c r="AH5251"/>
    </row>
    <row r="5252" spans="1:34" x14ac:dyDescent="0.2">
      <c r="A5252" t="s">
        <v>4128</v>
      </c>
      <c r="B5252" t="s">
        <v>5790</v>
      </c>
      <c r="C5252" s="32">
        <v>4.16</v>
      </c>
      <c r="D5252" s="4">
        <v>45359</v>
      </c>
      <c r="E5252" s="33" t="s">
        <v>23</v>
      </c>
      <c r="F5252" s="3" t="s">
        <v>39</v>
      </c>
      <c r="G5252" s="3" t="s">
        <v>5791</v>
      </c>
      <c r="H5252" s="1"/>
      <c r="J5252"/>
      <c r="AC5252" s="5" t="e">
        <f>VLOOKUP(Table1[[#This Row],[Expense Report]],#REF!,3, 0)</f>
        <v>#REF!</v>
      </c>
      <c r="AD5252" t="s">
        <v>14539</v>
      </c>
      <c r="AE5252" t="s">
        <v>182</v>
      </c>
      <c r="AF5252" t="e">
        <f>MONTH(Table1[[#This Row],[Date Sent]])</f>
        <v>#REF!</v>
      </c>
      <c r="AG5252" t="e">
        <f>YEAR(Table1[[#This Row],[Date Sent]])</f>
        <v>#REF!</v>
      </c>
      <c r="AH5252"/>
    </row>
    <row r="5253" spans="1:34" x14ac:dyDescent="0.2">
      <c r="A5253" t="s">
        <v>4128</v>
      </c>
      <c r="B5253" t="s">
        <v>5792</v>
      </c>
      <c r="C5253" s="32">
        <v>135.9</v>
      </c>
      <c r="D5253" s="4">
        <v>45365</v>
      </c>
      <c r="E5253" s="33" t="s">
        <v>19</v>
      </c>
      <c r="F5253" s="3" t="s">
        <v>33</v>
      </c>
      <c r="G5253" s="3" t="s">
        <v>2406</v>
      </c>
      <c r="H5253" s="1"/>
      <c r="J5253"/>
      <c r="AC5253" s="5" t="e">
        <f>VLOOKUP(Table1[[#This Row],[Expense Report]],#REF!,3, 0)</f>
        <v>#REF!</v>
      </c>
      <c r="AD5253" t="s">
        <v>14539</v>
      </c>
      <c r="AE5253" t="s">
        <v>182</v>
      </c>
      <c r="AF5253" t="e">
        <f>MONTH(Table1[[#This Row],[Date Sent]])</f>
        <v>#REF!</v>
      </c>
      <c r="AG5253" t="e">
        <f>YEAR(Table1[[#This Row],[Date Sent]])</f>
        <v>#REF!</v>
      </c>
      <c r="AH5253"/>
    </row>
    <row r="5254" spans="1:34" x14ac:dyDescent="0.2">
      <c r="A5254" t="s">
        <v>4128</v>
      </c>
      <c r="B5254" t="s">
        <v>5793</v>
      </c>
      <c r="C5254" s="32">
        <v>13.52</v>
      </c>
      <c r="D5254" s="4">
        <v>45343</v>
      </c>
      <c r="E5254" s="33" t="s">
        <v>14</v>
      </c>
      <c r="F5254" s="3" t="s">
        <v>5</v>
      </c>
      <c r="G5254" s="3" t="s">
        <v>5794</v>
      </c>
      <c r="H5254" s="1"/>
      <c r="J5254"/>
      <c r="AC5254" s="5" t="e">
        <f>VLOOKUP(Table1[[#This Row],[Expense Report]],#REF!,3, 0)</f>
        <v>#REF!</v>
      </c>
      <c r="AD5254" t="s">
        <v>14539</v>
      </c>
      <c r="AE5254" t="s">
        <v>182</v>
      </c>
      <c r="AF5254" t="e">
        <f>MONTH(Table1[[#This Row],[Date Sent]])</f>
        <v>#REF!</v>
      </c>
      <c r="AG5254" t="e">
        <f>YEAR(Table1[[#This Row],[Date Sent]])</f>
        <v>#REF!</v>
      </c>
      <c r="AH5254"/>
    </row>
    <row r="5255" spans="1:34" x14ac:dyDescent="0.2">
      <c r="A5255" t="s">
        <v>515</v>
      </c>
      <c r="B5255" t="s">
        <v>5795</v>
      </c>
      <c r="C5255" s="32">
        <v>84.79</v>
      </c>
      <c r="D5255" s="4">
        <v>45333</v>
      </c>
      <c r="E5255" s="33" t="s">
        <v>25</v>
      </c>
      <c r="F5255" s="3" t="s">
        <v>33</v>
      </c>
      <c r="G5255" s="3" t="s">
        <v>2067</v>
      </c>
      <c r="H5255" s="1"/>
      <c r="J5255"/>
      <c r="AC5255" s="5" t="e">
        <f>VLOOKUP(Table1[[#This Row],[Expense Report]],#REF!,3, 0)</f>
        <v>#REF!</v>
      </c>
      <c r="AD5255" t="s">
        <v>14549</v>
      </c>
      <c r="AE5255" t="s">
        <v>313</v>
      </c>
      <c r="AF5255" t="e">
        <f>MONTH(Table1[[#This Row],[Date Sent]])</f>
        <v>#REF!</v>
      </c>
      <c r="AG5255" t="e">
        <f>YEAR(Table1[[#This Row],[Date Sent]])</f>
        <v>#REF!</v>
      </c>
      <c r="AH5255"/>
    </row>
    <row r="5256" spans="1:34" x14ac:dyDescent="0.2">
      <c r="A5256" t="s">
        <v>515</v>
      </c>
      <c r="B5256" t="s">
        <v>5795</v>
      </c>
      <c r="C5256" s="32">
        <v>257.26</v>
      </c>
      <c r="D5256" s="4">
        <v>45337</v>
      </c>
      <c r="E5256" s="33" t="s">
        <v>13</v>
      </c>
      <c r="F5256" s="3" t="s">
        <v>33</v>
      </c>
      <c r="G5256" s="3" t="s">
        <v>2406</v>
      </c>
      <c r="H5256" s="1"/>
      <c r="J5256"/>
      <c r="AC5256" s="5" t="e">
        <f>VLOOKUP(Table1[[#This Row],[Expense Report]],#REF!,3, 0)</f>
        <v>#REF!</v>
      </c>
      <c r="AD5256" t="s">
        <v>14549</v>
      </c>
      <c r="AE5256" t="s">
        <v>313</v>
      </c>
      <c r="AF5256" t="e">
        <f>MONTH(Table1[[#This Row],[Date Sent]])</f>
        <v>#REF!</v>
      </c>
      <c r="AG5256" t="e">
        <f>YEAR(Table1[[#This Row],[Date Sent]])</f>
        <v>#REF!</v>
      </c>
      <c r="AH5256"/>
    </row>
    <row r="5257" spans="1:34" x14ac:dyDescent="0.2">
      <c r="A5257" t="s">
        <v>515</v>
      </c>
      <c r="B5257" t="s">
        <v>5795</v>
      </c>
      <c r="C5257" s="32">
        <v>11.62</v>
      </c>
      <c r="D5257" s="4">
        <v>45339</v>
      </c>
      <c r="E5257" s="33" t="s">
        <v>25</v>
      </c>
      <c r="F5257" s="3" t="s">
        <v>15</v>
      </c>
      <c r="G5257" s="3" t="s">
        <v>3055</v>
      </c>
      <c r="H5257" s="1"/>
      <c r="J5257"/>
      <c r="AC5257" s="5" t="e">
        <f>VLOOKUP(Table1[[#This Row],[Expense Report]],#REF!,3, 0)</f>
        <v>#REF!</v>
      </c>
      <c r="AD5257" t="s">
        <v>14549</v>
      </c>
      <c r="AE5257" t="s">
        <v>313</v>
      </c>
      <c r="AF5257" t="e">
        <f>MONTH(Table1[[#This Row],[Date Sent]])</f>
        <v>#REF!</v>
      </c>
      <c r="AG5257" t="e">
        <f>YEAR(Table1[[#This Row],[Date Sent]])</f>
        <v>#REF!</v>
      </c>
      <c r="AH5257"/>
    </row>
    <row r="5258" spans="1:34" x14ac:dyDescent="0.2">
      <c r="A5258" t="s">
        <v>515</v>
      </c>
      <c r="B5258" t="s">
        <v>5795</v>
      </c>
      <c r="C5258" s="32">
        <v>19.72</v>
      </c>
      <c r="D5258" s="4">
        <v>45339</v>
      </c>
      <c r="E5258" s="33" t="s">
        <v>24</v>
      </c>
      <c r="F5258" s="3" t="s">
        <v>18</v>
      </c>
      <c r="G5258" s="3" t="s">
        <v>5796</v>
      </c>
      <c r="H5258" s="1"/>
      <c r="J5258"/>
      <c r="AC5258" s="5" t="e">
        <f>VLOOKUP(Table1[[#This Row],[Expense Report]],#REF!,3, 0)</f>
        <v>#REF!</v>
      </c>
      <c r="AD5258" t="s">
        <v>14549</v>
      </c>
      <c r="AE5258" t="s">
        <v>313</v>
      </c>
      <c r="AF5258" t="e">
        <f>MONTH(Table1[[#This Row],[Date Sent]])</f>
        <v>#REF!</v>
      </c>
      <c r="AG5258" t="e">
        <f>YEAR(Table1[[#This Row],[Date Sent]])</f>
        <v>#REF!</v>
      </c>
      <c r="AH5258"/>
    </row>
    <row r="5259" spans="1:34" x14ac:dyDescent="0.2">
      <c r="A5259" t="s">
        <v>515</v>
      </c>
      <c r="B5259" t="s">
        <v>5795</v>
      </c>
      <c r="C5259" s="32">
        <v>-5.91</v>
      </c>
      <c r="D5259" s="4">
        <v>45340</v>
      </c>
      <c r="E5259" s="33" t="s">
        <v>25</v>
      </c>
      <c r="F5259" s="3" t="s">
        <v>15</v>
      </c>
      <c r="G5259" s="3" t="s">
        <v>5797</v>
      </c>
      <c r="H5259" s="1"/>
      <c r="J5259"/>
      <c r="AC5259" s="5" t="e">
        <f>VLOOKUP(Table1[[#This Row],[Expense Report]],#REF!,3, 0)</f>
        <v>#REF!</v>
      </c>
      <c r="AD5259" t="s">
        <v>14549</v>
      </c>
      <c r="AE5259" t="s">
        <v>313</v>
      </c>
      <c r="AF5259" t="e">
        <f>MONTH(Table1[[#This Row],[Date Sent]])</f>
        <v>#REF!</v>
      </c>
      <c r="AG5259" t="e">
        <f>YEAR(Table1[[#This Row],[Date Sent]])</f>
        <v>#REF!</v>
      </c>
      <c r="AH5259"/>
    </row>
    <row r="5260" spans="1:34" x14ac:dyDescent="0.2">
      <c r="A5260" t="s">
        <v>515</v>
      </c>
      <c r="B5260" t="s">
        <v>5795</v>
      </c>
      <c r="C5260" s="32">
        <v>172.08</v>
      </c>
      <c r="D5260" s="4">
        <v>45344</v>
      </c>
      <c r="E5260" s="33" t="s">
        <v>25</v>
      </c>
      <c r="F5260" s="3" t="s">
        <v>33</v>
      </c>
      <c r="G5260" s="3" t="s">
        <v>1070</v>
      </c>
      <c r="H5260" s="1"/>
      <c r="J5260"/>
      <c r="AC5260" s="5" t="e">
        <f>VLOOKUP(Table1[[#This Row],[Expense Report]],#REF!,3, 0)</f>
        <v>#REF!</v>
      </c>
      <c r="AD5260" t="s">
        <v>14549</v>
      </c>
      <c r="AE5260" t="s">
        <v>313</v>
      </c>
      <c r="AF5260" t="e">
        <f>MONTH(Table1[[#This Row],[Date Sent]])</f>
        <v>#REF!</v>
      </c>
      <c r="AG5260" t="e">
        <f>YEAR(Table1[[#This Row],[Date Sent]])</f>
        <v>#REF!</v>
      </c>
      <c r="AH5260"/>
    </row>
    <row r="5261" spans="1:34" x14ac:dyDescent="0.2">
      <c r="A5261" t="s">
        <v>515</v>
      </c>
      <c r="B5261" t="s">
        <v>5795</v>
      </c>
      <c r="C5261" s="32">
        <v>76.84</v>
      </c>
      <c r="D5261" s="4">
        <v>45349</v>
      </c>
      <c r="E5261" s="33" t="s">
        <v>21</v>
      </c>
      <c r="F5261" s="3" t="s">
        <v>33</v>
      </c>
      <c r="G5261" s="3" t="s">
        <v>5798</v>
      </c>
      <c r="H5261" s="1"/>
      <c r="J5261"/>
      <c r="AC5261" s="5" t="e">
        <f>VLOOKUP(Table1[[#This Row],[Expense Report]],#REF!,3, 0)</f>
        <v>#REF!</v>
      </c>
      <c r="AD5261" t="s">
        <v>14549</v>
      </c>
      <c r="AE5261" t="s">
        <v>313</v>
      </c>
      <c r="AF5261" t="e">
        <f>MONTH(Table1[[#This Row],[Date Sent]])</f>
        <v>#REF!</v>
      </c>
      <c r="AG5261" t="e">
        <f>YEAR(Table1[[#This Row],[Date Sent]])</f>
        <v>#REF!</v>
      </c>
      <c r="AH5261"/>
    </row>
    <row r="5262" spans="1:34" x14ac:dyDescent="0.2">
      <c r="A5262" t="s">
        <v>515</v>
      </c>
      <c r="B5262" t="s">
        <v>5795</v>
      </c>
      <c r="C5262" s="32">
        <v>112.45</v>
      </c>
      <c r="D5262" s="4">
        <v>45353</v>
      </c>
      <c r="E5262" s="33" t="s">
        <v>21</v>
      </c>
      <c r="F5262" s="3" t="s">
        <v>33</v>
      </c>
      <c r="G5262" s="3" t="s">
        <v>2517</v>
      </c>
      <c r="H5262" s="1"/>
      <c r="J5262"/>
      <c r="AC5262" s="5" t="e">
        <f>VLOOKUP(Table1[[#This Row],[Expense Report]],#REF!,3, 0)</f>
        <v>#REF!</v>
      </c>
      <c r="AD5262" t="s">
        <v>14549</v>
      </c>
      <c r="AE5262" t="s">
        <v>313</v>
      </c>
      <c r="AF5262" t="e">
        <f>MONTH(Table1[[#This Row],[Date Sent]])</f>
        <v>#REF!</v>
      </c>
      <c r="AG5262" t="e">
        <f>YEAR(Table1[[#This Row],[Date Sent]])</f>
        <v>#REF!</v>
      </c>
      <c r="AH5262"/>
    </row>
    <row r="5263" spans="1:34" x14ac:dyDescent="0.2">
      <c r="A5263" t="s">
        <v>515</v>
      </c>
      <c r="B5263" t="s">
        <v>5795</v>
      </c>
      <c r="C5263" s="32">
        <v>59.33</v>
      </c>
      <c r="D5263" s="4">
        <v>45354</v>
      </c>
      <c r="E5263" s="33" t="s">
        <v>21</v>
      </c>
      <c r="F5263" s="3" t="s">
        <v>33</v>
      </c>
      <c r="G5263" s="3" t="s">
        <v>5799</v>
      </c>
      <c r="H5263" s="1"/>
      <c r="J5263"/>
      <c r="AC5263" s="5" t="e">
        <f>VLOOKUP(Table1[[#This Row],[Expense Report]],#REF!,3, 0)</f>
        <v>#REF!</v>
      </c>
      <c r="AD5263" t="s">
        <v>14549</v>
      </c>
      <c r="AE5263" t="s">
        <v>313</v>
      </c>
      <c r="AF5263" t="e">
        <f>MONTH(Table1[[#This Row],[Date Sent]])</f>
        <v>#REF!</v>
      </c>
      <c r="AG5263" t="e">
        <f>YEAR(Table1[[#This Row],[Date Sent]])</f>
        <v>#REF!</v>
      </c>
      <c r="AH5263"/>
    </row>
    <row r="5264" spans="1:34" x14ac:dyDescent="0.2">
      <c r="A5264" t="s">
        <v>515</v>
      </c>
      <c r="B5264" t="s">
        <v>5795</v>
      </c>
      <c r="C5264" s="32">
        <v>9.0399999999999991</v>
      </c>
      <c r="D5264" s="4">
        <v>45357</v>
      </c>
      <c r="E5264" s="33" t="s">
        <v>33</v>
      </c>
      <c r="F5264" s="3" t="s">
        <v>17</v>
      </c>
      <c r="G5264" s="3" t="s">
        <v>5800</v>
      </c>
      <c r="H5264" s="1"/>
      <c r="J5264"/>
      <c r="AC5264" s="5" t="e">
        <f>VLOOKUP(Table1[[#This Row],[Expense Report]],#REF!,3, 0)</f>
        <v>#REF!</v>
      </c>
      <c r="AD5264" t="s">
        <v>14549</v>
      </c>
      <c r="AE5264" t="s">
        <v>313</v>
      </c>
      <c r="AF5264" t="e">
        <f>MONTH(Table1[[#This Row],[Date Sent]])</f>
        <v>#REF!</v>
      </c>
      <c r="AG5264" t="e">
        <f>YEAR(Table1[[#This Row],[Date Sent]])</f>
        <v>#REF!</v>
      </c>
      <c r="AH5264"/>
    </row>
    <row r="5265" spans="1:34" x14ac:dyDescent="0.2">
      <c r="A5265" t="s">
        <v>515</v>
      </c>
      <c r="B5265" t="s">
        <v>5795</v>
      </c>
      <c r="C5265" s="32">
        <v>2.31</v>
      </c>
      <c r="D5265" s="4">
        <v>45357</v>
      </c>
      <c r="E5265" s="33" t="s">
        <v>33</v>
      </c>
      <c r="F5265" s="3" t="s">
        <v>17</v>
      </c>
      <c r="G5265" s="3" t="s">
        <v>2447</v>
      </c>
      <c r="H5265" s="1"/>
      <c r="J5265"/>
      <c r="AC5265" s="5" t="e">
        <f>VLOOKUP(Table1[[#This Row],[Expense Report]],#REF!,3, 0)</f>
        <v>#REF!</v>
      </c>
      <c r="AD5265" t="s">
        <v>14549</v>
      </c>
      <c r="AE5265" t="s">
        <v>313</v>
      </c>
      <c r="AF5265" t="e">
        <f>MONTH(Table1[[#This Row],[Date Sent]])</f>
        <v>#REF!</v>
      </c>
      <c r="AG5265" t="e">
        <f>YEAR(Table1[[#This Row],[Date Sent]])</f>
        <v>#REF!</v>
      </c>
      <c r="AH5265"/>
    </row>
    <row r="5266" spans="1:34" x14ac:dyDescent="0.2">
      <c r="A5266" t="s">
        <v>515</v>
      </c>
      <c r="B5266" t="s">
        <v>5795</v>
      </c>
      <c r="C5266" s="32">
        <v>150.06</v>
      </c>
      <c r="D5266" s="4">
        <v>45363</v>
      </c>
      <c r="E5266" s="33" t="s">
        <v>21</v>
      </c>
      <c r="F5266" s="3" t="s">
        <v>16</v>
      </c>
      <c r="G5266" s="3" t="s">
        <v>5801</v>
      </c>
      <c r="H5266" s="1"/>
      <c r="J5266"/>
      <c r="AC5266" s="5" t="e">
        <f>VLOOKUP(Table1[[#This Row],[Expense Report]],#REF!,3, 0)</f>
        <v>#REF!</v>
      </c>
      <c r="AD5266" t="s">
        <v>14549</v>
      </c>
      <c r="AE5266" t="s">
        <v>313</v>
      </c>
      <c r="AF5266" t="e">
        <f>MONTH(Table1[[#This Row],[Date Sent]])</f>
        <v>#REF!</v>
      </c>
      <c r="AG5266" t="e">
        <f>YEAR(Table1[[#This Row],[Date Sent]])</f>
        <v>#REF!</v>
      </c>
      <c r="AH5266"/>
    </row>
    <row r="5267" spans="1:34" x14ac:dyDescent="0.2">
      <c r="A5267" t="s">
        <v>515</v>
      </c>
      <c r="B5267" t="s">
        <v>5795</v>
      </c>
      <c r="C5267" s="32">
        <v>22.34</v>
      </c>
      <c r="D5267" s="4">
        <v>45363</v>
      </c>
      <c r="E5267" s="33" t="s">
        <v>21</v>
      </c>
      <c r="F5267" s="3"/>
      <c r="G5267" s="3" t="s">
        <v>1722</v>
      </c>
      <c r="H5267" s="1"/>
      <c r="J5267"/>
      <c r="AC5267" s="5" t="e">
        <f>VLOOKUP(Table1[[#This Row],[Expense Report]],#REF!,3, 0)</f>
        <v>#REF!</v>
      </c>
      <c r="AD5267" t="s">
        <v>14549</v>
      </c>
      <c r="AE5267" t="s">
        <v>313</v>
      </c>
      <c r="AF5267" t="e">
        <f>MONTH(Table1[[#This Row],[Date Sent]])</f>
        <v>#REF!</v>
      </c>
      <c r="AG5267" t="e">
        <f>YEAR(Table1[[#This Row],[Date Sent]])</f>
        <v>#REF!</v>
      </c>
      <c r="AH5267"/>
    </row>
    <row r="5268" spans="1:34" x14ac:dyDescent="0.2">
      <c r="A5268" t="s">
        <v>515</v>
      </c>
      <c r="B5268" t="s">
        <v>5795</v>
      </c>
      <c r="C5268" s="32">
        <v>358.92</v>
      </c>
      <c r="D5268" s="4">
        <v>45364</v>
      </c>
      <c r="E5268" s="33" t="s">
        <v>21</v>
      </c>
      <c r="F5268" s="3" t="s">
        <v>33</v>
      </c>
      <c r="G5268" s="3" t="s">
        <v>2406</v>
      </c>
      <c r="H5268" s="1"/>
      <c r="J5268"/>
      <c r="AC5268" s="5" t="e">
        <f>VLOOKUP(Table1[[#This Row],[Expense Report]],#REF!,3, 0)</f>
        <v>#REF!</v>
      </c>
      <c r="AD5268" t="s">
        <v>14549</v>
      </c>
      <c r="AE5268" t="s">
        <v>313</v>
      </c>
      <c r="AF5268" t="e">
        <f>MONTH(Table1[[#This Row],[Date Sent]])</f>
        <v>#REF!</v>
      </c>
      <c r="AG5268" t="e">
        <f>YEAR(Table1[[#This Row],[Date Sent]])</f>
        <v>#REF!</v>
      </c>
      <c r="AH5268"/>
    </row>
    <row r="5269" spans="1:34" x14ac:dyDescent="0.2">
      <c r="A5269" t="s">
        <v>5802</v>
      </c>
      <c r="B5269" t="s">
        <v>5803</v>
      </c>
      <c r="C5269" s="32">
        <v>157.94</v>
      </c>
      <c r="D5269" s="4">
        <v>45363</v>
      </c>
      <c r="E5269" s="33" t="s">
        <v>21</v>
      </c>
      <c r="F5269" s="3" t="s">
        <v>33</v>
      </c>
      <c r="G5269" s="3" t="s">
        <v>5804</v>
      </c>
      <c r="H5269" s="1"/>
      <c r="J5269"/>
      <c r="AC5269" s="5" t="e">
        <f>VLOOKUP(Table1[[#This Row],[Expense Report]],#REF!,3, 0)</f>
        <v>#REF!</v>
      </c>
      <c r="AD5269" t="s">
        <v>11649</v>
      </c>
      <c r="AE5269" t="s">
        <v>11649</v>
      </c>
      <c r="AF5269" t="e">
        <f>MONTH(Table1[[#This Row],[Date Sent]])</f>
        <v>#REF!</v>
      </c>
      <c r="AG5269" t="e">
        <f>YEAR(Table1[[#This Row],[Date Sent]])</f>
        <v>#REF!</v>
      </c>
      <c r="AH5269"/>
    </row>
    <row r="5270" spans="1:34" x14ac:dyDescent="0.2">
      <c r="A5270" t="s">
        <v>5802</v>
      </c>
      <c r="B5270" t="s">
        <v>5803</v>
      </c>
      <c r="C5270" s="32">
        <v>62.47</v>
      </c>
      <c r="D5270" s="4">
        <v>45366</v>
      </c>
      <c r="E5270" s="33" t="s">
        <v>21</v>
      </c>
      <c r="F5270" s="3" t="s">
        <v>17</v>
      </c>
      <c r="G5270" s="3" t="s">
        <v>5805</v>
      </c>
      <c r="H5270" s="1"/>
      <c r="J5270"/>
      <c r="AC5270" s="5" t="e">
        <f>VLOOKUP(Table1[[#This Row],[Expense Report]],#REF!,3, 0)</f>
        <v>#REF!</v>
      </c>
      <c r="AD5270" t="s">
        <v>11649</v>
      </c>
      <c r="AE5270" t="s">
        <v>11649</v>
      </c>
      <c r="AF5270" t="e">
        <f>MONTH(Table1[[#This Row],[Date Sent]])</f>
        <v>#REF!</v>
      </c>
      <c r="AG5270" t="e">
        <f>YEAR(Table1[[#This Row],[Date Sent]])</f>
        <v>#REF!</v>
      </c>
      <c r="AH5270"/>
    </row>
    <row r="5271" spans="1:34" x14ac:dyDescent="0.2">
      <c r="A5271" t="s">
        <v>5802</v>
      </c>
      <c r="B5271" t="s">
        <v>5803</v>
      </c>
      <c r="C5271" s="32">
        <v>12</v>
      </c>
      <c r="D5271" s="4">
        <v>45369</v>
      </c>
      <c r="E5271" s="33" t="s">
        <v>30</v>
      </c>
      <c r="F5271" s="3" t="s">
        <v>5</v>
      </c>
      <c r="G5271" s="3" t="s">
        <v>5806</v>
      </c>
      <c r="H5271" s="1"/>
      <c r="J5271"/>
      <c r="AC5271" s="5" t="e">
        <f>VLOOKUP(Table1[[#This Row],[Expense Report]],#REF!,3, 0)</f>
        <v>#REF!</v>
      </c>
      <c r="AD5271" t="s">
        <v>11649</v>
      </c>
      <c r="AE5271" t="s">
        <v>11649</v>
      </c>
      <c r="AF5271" t="e">
        <f>MONTH(Table1[[#This Row],[Date Sent]])</f>
        <v>#REF!</v>
      </c>
      <c r="AG5271" t="e">
        <f>YEAR(Table1[[#This Row],[Date Sent]])</f>
        <v>#REF!</v>
      </c>
      <c r="AH5271"/>
    </row>
    <row r="5272" spans="1:34" x14ac:dyDescent="0.2">
      <c r="A5272" t="s">
        <v>645</v>
      </c>
      <c r="B5272" t="s">
        <v>5807</v>
      </c>
      <c r="C5272" s="32">
        <v>159.43</v>
      </c>
      <c r="D5272" s="4">
        <v>45306</v>
      </c>
      <c r="E5272" s="33" t="s">
        <v>33</v>
      </c>
      <c r="F5272" s="3" t="s">
        <v>25</v>
      </c>
      <c r="G5272" s="3" t="s">
        <v>1039</v>
      </c>
      <c r="H5272" s="1"/>
      <c r="J5272"/>
      <c r="AC5272" s="5" t="e">
        <f>VLOOKUP(Table1[[#This Row],[Expense Report]],#REF!,3, 0)</f>
        <v>#REF!</v>
      </c>
      <c r="AD5272" t="s">
        <v>14590</v>
      </c>
      <c r="AE5272" t="s">
        <v>475</v>
      </c>
      <c r="AF5272" t="e">
        <f>MONTH(Table1[[#This Row],[Date Sent]])</f>
        <v>#REF!</v>
      </c>
      <c r="AG5272" t="e">
        <f>YEAR(Table1[[#This Row],[Date Sent]])</f>
        <v>#REF!</v>
      </c>
      <c r="AH5272"/>
    </row>
    <row r="5273" spans="1:34" x14ac:dyDescent="0.2">
      <c r="A5273" t="s">
        <v>645</v>
      </c>
      <c r="B5273" t="s">
        <v>5807</v>
      </c>
      <c r="C5273" s="32">
        <v>85</v>
      </c>
      <c r="D5273" s="4">
        <v>45325</v>
      </c>
      <c r="E5273" s="33" t="s">
        <v>33</v>
      </c>
      <c r="F5273" s="3" t="s">
        <v>51</v>
      </c>
      <c r="G5273" s="3" t="s">
        <v>1529</v>
      </c>
      <c r="H5273" s="1"/>
      <c r="J5273"/>
      <c r="AC5273" s="5" t="e">
        <f>VLOOKUP(Table1[[#This Row],[Expense Report]],#REF!,3, 0)</f>
        <v>#REF!</v>
      </c>
      <c r="AD5273" t="s">
        <v>14590</v>
      </c>
      <c r="AE5273" t="s">
        <v>475</v>
      </c>
      <c r="AF5273" t="e">
        <f>MONTH(Table1[[#This Row],[Date Sent]])</f>
        <v>#REF!</v>
      </c>
      <c r="AG5273" t="e">
        <f>YEAR(Table1[[#This Row],[Date Sent]])</f>
        <v>#REF!</v>
      </c>
      <c r="AH5273"/>
    </row>
    <row r="5274" spans="1:34" x14ac:dyDescent="0.2">
      <c r="A5274" t="s">
        <v>813</v>
      </c>
      <c r="B5274" t="s">
        <v>5808</v>
      </c>
      <c r="C5274" s="32">
        <v>106.8</v>
      </c>
      <c r="D5274" s="4">
        <v>45342</v>
      </c>
      <c r="E5274" s="33" t="s">
        <v>21</v>
      </c>
      <c r="F5274" s="3" t="s">
        <v>33</v>
      </c>
      <c r="G5274" s="3" t="s">
        <v>5809</v>
      </c>
      <c r="H5274" s="1"/>
      <c r="J5274"/>
      <c r="AC5274" s="5" t="e">
        <f>VLOOKUP(Table1[[#This Row],[Expense Report]],#REF!,3, 0)</f>
        <v>#REF!</v>
      </c>
      <c r="AD5274" t="s">
        <v>13196</v>
      </c>
      <c r="AE5274" t="s">
        <v>475</v>
      </c>
      <c r="AF5274" t="e">
        <f>MONTH(Table1[[#This Row],[Date Sent]])</f>
        <v>#REF!</v>
      </c>
      <c r="AG5274" t="e">
        <f>YEAR(Table1[[#This Row],[Date Sent]])</f>
        <v>#REF!</v>
      </c>
      <c r="AH5274"/>
    </row>
    <row r="5275" spans="1:34" x14ac:dyDescent="0.2">
      <c r="A5275" t="s">
        <v>501</v>
      </c>
      <c r="B5275" t="s">
        <v>5810</v>
      </c>
      <c r="C5275" s="32">
        <v>68.430000000000007</v>
      </c>
      <c r="D5275" s="4">
        <v>45369</v>
      </c>
      <c r="E5275" s="33" t="s">
        <v>21</v>
      </c>
      <c r="F5275" s="3" t="s">
        <v>33</v>
      </c>
      <c r="G5275" s="3" t="s">
        <v>2517</v>
      </c>
      <c r="H5275" s="1"/>
      <c r="J5275"/>
      <c r="AC5275" s="5" t="e">
        <f>VLOOKUP(Table1[[#This Row],[Expense Report]],#REF!,3, 0)</f>
        <v>#REF!</v>
      </c>
      <c r="AD5275" t="s">
        <v>13772</v>
      </c>
      <c r="AE5275" t="s">
        <v>156</v>
      </c>
      <c r="AF5275" t="e">
        <f>MONTH(Table1[[#This Row],[Date Sent]])</f>
        <v>#REF!</v>
      </c>
      <c r="AG5275" t="e">
        <f>YEAR(Table1[[#This Row],[Date Sent]])</f>
        <v>#REF!</v>
      </c>
      <c r="AH5275"/>
    </row>
    <row r="5276" spans="1:34" x14ac:dyDescent="0.2">
      <c r="A5276" t="s">
        <v>88</v>
      </c>
      <c r="B5276" t="s">
        <v>5811</v>
      </c>
      <c r="C5276" s="32">
        <v>12.25</v>
      </c>
      <c r="D5276" s="4">
        <v>45345</v>
      </c>
      <c r="E5276" s="33" t="s">
        <v>33</v>
      </c>
      <c r="F5276" s="3" t="s">
        <v>21</v>
      </c>
      <c r="G5276" s="3" t="s">
        <v>5812</v>
      </c>
      <c r="H5276" s="1"/>
      <c r="J5276"/>
      <c r="AC5276" s="5" t="e">
        <f>VLOOKUP(Table1[[#This Row],[Expense Report]],#REF!,3, 0)</f>
        <v>#REF!</v>
      </c>
      <c r="AD5276" t="s">
        <v>14604</v>
      </c>
      <c r="AE5276" t="s">
        <v>156</v>
      </c>
      <c r="AF5276" t="e">
        <f>MONTH(Table1[[#This Row],[Date Sent]])</f>
        <v>#REF!</v>
      </c>
      <c r="AG5276" t="e">
        <f>YEAR(Table1[[#This Row],[Date Sent]])</f>
        <v>#REF!</v>
      </c>
      <c r="AH5276"/>
    </row>
    <row r="5277" spans="1:34" x14ac:dyDescent="0.2">
      <c r="A5277" t="s">
        <v>88</v>
      </c>
      <c r="B5277" t="s">
        <v>5811</v>
      </c>
      <c r="C5277" s="32">
        <v>23.01</v>
      </c>
      <c r="D5277" s="4">
        <v>45352</v>
      </c>
      <c r="E5277" s="33" t="s">
        <v>33</v>
      </c>
      <c r="F5277" s="3" t="s">
        <v>39</v>
      </c>
      <c r="G5277" s="3" t="s">
        <v>1608</v>
      </c>
      <c r="H5277" s="1"/>
      <c r="J5277"/>
      <c r="AC5277" s="5" t="e">
        <f>VLOOKUP(Table1[[#This Row],[Expense Report]],#REF!,3, 0)</f>
        <v>#REF!</v>
      </c>
      <c r="AD5277" t="s">
        <v>14604</v>
      </c>
      <c r="AE5277" t="s">
        <v>156</v>
      </c>
      <c r="AF5277" t="e">
        <f>MONTH(Table1[[#This Row],[Date Sent]])</f>
        <v>#REF!</v>
      </c>
      <c r="AG5277" t="e">
        <f>YEAR(Table1[[#This Row],[Date Sent]])</f>
        <v>#REF!</v>
      </c>
      <c r="AH5277"/>
    </row>
    <row r="5278" spans="1:34" x14ac:dyDescent="0.2">
      <c r="A5278" t="s">
        <v>88</v>
      </c>
      <c r="B5278" t="s">
        <v>5811</v>
      </c>
      <c r="C5278" s="32">
        <v>14.97</v>
      </c>
      <c r="D5278" s="4">
        <v>45355</v>
      </c>
      <c r="E5278" s="33" t="s">
        <v>33</v>
      </c>
      <c r="F5278" s="3" t="s">
        <v>21</v>
      </c>
      <c r="G5278" s="3" t="s">
        <v>5812</v>
      </c>
      <c r="H5278" s="1"/>
      <c r="J5278"/>
      <c r="AC5278" s="5" t="e">
        <f>VLOOKUP(Table1[[#This Row],[Expense Report]],#REF!,3, 0)</f>
        <v>#REF!</v>
      </c>
      <c r="AD5278" t="s">
        <v>14604</v>
      </c>
      <c r="AE5278" t="s">
        <v>156</v>
      </c>
      <c r="AF5278" t="e">
        <f>MONTH(Table1[[#This Row],[Date Sent]])</f>
        <v>#REF!</v>
      </c>
      <c r="AG5278" t="e">
        <f>YEAR(Table1[[#This Row],[Date Sent]])</f>
        <v>#REF!</v>
      </c>
      <c r="AH5278"/>
    </row>
    <row r="5279" spans="1:34" x14ac:dyDescent="0.2">
      <c r="A5279" t="s">
        <v>88</v>
      </c>
      <c r="B5279" t="s">
        <v>5813</v>
      </c>
      <c r="C5279" s="32">
        <v>62.02</v>
      </c>
      <c r="D5279" s="4">
        <v>45344</v>
      </c>
      <c r="E5279" s="3" t="s">
        <v>20</v>
      </c>
      <c r="F5279" s="3" t="s">
        <v>33</v>
      </c>
      <c r="G5279" s="3" t="s">
        <v>5814</v>
      </c>
      <c r="H5279" s="1"/>
      <c r="J5279"/>
      <c r="AC5279" s="5" t="e">
        <f>VLOOKUP(Table1[[#This Row],[Expense Report]],#REF!,3, 0)</f>
        <v>#REF!</v>
      </c>
      <c r="AD5279" t="s">
        <v>14604</v>
      </c>
      <c r="AE5279" t="s">
        <v>156</v>
      </c>
      <c r="AF5279" t="e">
        <f>MONTH(Table1[[#This Row],[Date Sent]])</f>
        <v>#REF!</v>
      </c>
      <c r="AG5279" t="e">
        <f>YEAR(Table1[[#This Row],[Date Sent]])</f>
        <v>#REF!</v>
      </c>
      <c r="AH5279"/>
    </row>
    <row r="5280" spans="1:34" x14ac:dyDescent="0.2">
      <c r="A5280" t="s">
        <v>3259</v>
      </c>
      <c r="B5280" t="s">
        <v>5815</v>
      </c>
      <c r="C5280" s="32">
        <v>130.84</v>
      </c>
      <c r="D5280" s="4">
        <v>45342</v>
      </c>
      <c r="E5280" s="33" t="s">
        <v>21</v>
      </c>
      <c r="F5280" s="3" t="s">
        <v>33</v>
      </c>
      <c r="G5280" s="3" t="s">
        <v>5816</v>
      </c>
      <c r="H5280" s="1"/>
      <c r="J5280"/>
      <c r="AC5280" s="5" t="e">
        <f>VLOOKUP(Table1[[#This Row],[Expense Report]],#REF!,3, 0)</f>
        <v>#REF!</v>
      </c>
      <c r="AD5280" t="s">
        <v>14708</v>
      </c>
      <c r="AE5280" t="s">
        <v>6845</v>
      </c>
      <c r="AF5280" t="e">
        <f>MONTH(Table1[[#This Row],[Date Sent]])</f>
        <v>#REF!</v>
      </c>
      <c r="AG5280" t="e">
        <f>YEAR(Table1[[#This Row],[Date Sent]])</f>
        <v>#REF!</v>
      </c>
      <c r="AH5280"/>
    </row>
    <row r="5281" spans="1:34" x14ac:dyDescent="0.2">
      <c r="A5281" t="s">
        <v>3259</v>
      </c>
      <c r="B5281" t="s">
        <v>5815</v>
      </c>
      <c r="C5281" s="32">
        <v>64.819999999999993</v>
      </c>
      <c r="D5281" s="4">
        <v>45351</v>
      </c>
      <c r="E5281" s="33" t="s">
        <v>21</v>
      </c>
      <c r="F5281" s="3" t="s">
        <v>33</v>
      </c>
      <c r="G5281" s="3" t="s">
        <v>5817</v>
      </c>
      <c r="H5281" s="1"/>
      <c r="J5281"/>
      <c r="AC5281" s="5" t="e">
        <f>VLOOKUP(Table1[[#This Row],[Expense Report]],#REF!,3, 0)</f>
        <v>#REF!</v>
      </c>
      <c r="AD5281" t="s">
        <v>14708</v>
      </c>
      <c r="AE5281" t="s">
        <v>6845</v>
      </c>
      <c r="AF5281" t="e">
        <f>MONTH(Table1[[#This Row],[Date Sent]])</f>
        <v>#REF!</v>
      </c>
      <c r="AG5281" t="e">
        <f>YEAR(Table1[[#This Row],[Date Sent]])</f>
        <v>#REF!</v>
      </c>
      <c r="AH5281"/>
    </row>
    <row r="5282" spans="1:34" x14ac:dyDescent="0.2">
      <c r="A5282" t="s">
        <v>3259</v>
      </c>
      <c r="B5282" t="s">
        <v>5815</v>
      </c>
      <c r="C5282" s="32">
        <v>42.1</v>
      </c>
      <c r="D5282" s="4">
        <v>45352</v>
      </c>
      <c r="E5282" s="33" t="s">
        <v>21</v>
      </c>
      <c r="F5282" s="3" t="s">
        <v>33</v>
      </c>
      <c r="G5282" s="3" t="s">
        <v>5818</v>
      </c>
      <c r="H5282" s="1"/>
      <c r="J5282"/>
      <c r="AC5282" s="5" t="e">
        <f>VLOOKUP(Table1[[#This Row],[Expense Report]],#REF!,3, 0)</f>
        <v>#REF!</v>
      </c>
      <c r="AD5282" t="s">
        <v>14708</v>
      </c>
      <c r="AE5282" t="s">
        <v>6845</v>
      </c>
      <c r="AF5282" t="e">
        <f>MONTH(Table1[[#This Row],[Date Sent]])</f>
        <v>#REF!</v>
      </c>
      <c r="AG5282" t="e">
        <f>YEAR(Table1[[#This Row],[Date Sent]])</f>
        <v>#REF!</v>
      </c>
      <c r="AH5282"/>
    </row>
    <row r="5283" spans="1:34" x14ac:dyDescent="0.2">
      <c r="A5283" t="s">
        <v>3259</v>
      </c>
      <c r="B5283" t="s">
        <v>5815</v>
      </c>
      <c r="C5283" s="32">
        <v>127.41</v>
      </c>
      <c r="D5283" s="4">
        <v>45358</v>
      </c>
      <c r="E5283" s="33" t="s">
        <v>21</v>
      </c>
      <c r="F5283" s="3" t="s">
        <v>33</v>
      </c>
      <c r="G5283" s="3" t="s">
        <v>5819</v>
      </c>
      <c r="H5283" s="1"/>
      <c r="J5283"/>
      <c r="AC5283" s="5" t="e">
        <f>VLOOKUP(Table1[[#This Row],[Expense Report]],#REF!,3, 0)</f>
        <v>#REF!</v>
      </c>
      <c r="AD5283" t="s">
        <v>14708</v>
      </c>
      <c r="AE5283" t="s">
        <v>6845</v>
      </c>
      <c r="AF5283" t="e">
        <f>MONTH(Table1[[#This Row],[Date Sent]])</f>
        <v>#REF!</v>
      </c>
      <c r="AG5283" t="e">
        <f>YEAR(Table1[[#This Row],[Date Sent]])</f>
        <v>#REF!</v>
      </c>
      <c r="AH5283"/>
    </row>
    <row r="5284" spans="1:34" x14ac:dyDescent="0.2">
      <c r="A5284" t="s">
        <v>3259</v>
      </c>
      <c r="B5284" t="s">
        <v>5815</v>
      </c>
      <c r="C5284" s="32">
        <v>71.86</v>
      </c>
      <c r="D5284" s="4">
        <v>45360</v>
      </c>
      <c r="E5284" s="33" t="s">
        <v>21</v>
      </c>
      <c r="F5284" s="3" t="s">
        <v>33</v>
      </c>
      <c r="G5284" s="3" t="s">
        <v>5820</v>
      </c>
      <c r="H5284" s="1"/>
      <c r="J5284"/>
      <c r="AC5284" s="5" t="e">
        <f>VLOOKUP(Table1[[#This Row],[Expense Report]],#REF!,3, 0)</f>
        <v>#REF!</v>
      </c>
      <c r="AD5284" t="s">
        <v>14708</v>
      </c>
      <c r="AE5284" t="s">
        <v>6845</v>
      </c>
      <c r="AF5284" t="e">
        <f>MONTH(Table1[[#This Row],[Date Sent]])</f>
        <v>#REF!</v>
      </c>
      <c r="AG5284" t="e">
        <f>YEAR(Table1[[#This Row],[Date Sent]])</f>
        <v>#REF!</v>
      </c>
      <c r="AH5284"/>
    </row>
    <row r="5285" spans="1:34" x14ac:dyDescent="0.2">
      <c r="A5285" t="s">
        <v>3259</v>
      </c>
      <c r="B5285" t="s">
        <v>5815</v>
      </c>
      <c r="C5285" s="32">
        <v>23.72</v>
      </c>
      <c r="D5285" s="4">
        <v>45365</v>
      </c>
      <c r="E5285" s="33" t="s">
        <v>27</v>
      </c>
      <c r="F5285" s="3" t="s">
        <v>39</v>
      </c>
      <c r="G5285" s="3" t="s">
        <v>5821</v>
      </c>
      <c r="H5285" s="1"/>
      <c r="J5285"/>
      <c r="AC5285" s="5" t="e">
        <f>VLOOKUP(Table1[[#This Row],[Expense Report]],#REF!,3, 0)</f>
        <v>#REF!</v>
      </c>
      <c r="AD5285" t="s">
        <v>14708</v>
      </c>
      <c r="AE5285" t="s">
        <v>6845</v>
      </c>
      <c r="AF5285" t="e">
        <f>MONTH(Table1[[#This Row],[Date Sent]])</f>
        <v>#REF!</v>
      </c>
      <c r="AG5285" t="e">
        <f>YEAR(Table1[[#This Row],[Date Sent]])</f>
        <v>#REF!</v>
      </c>
      <c r="AH5285"/>
    </row>
    <row r="5286" spans="1:34" x14ac:dyDescent="0.2">
      <c r="A5286" t="s">
        <v>711</v>
      </c>
      <c r="B5286" t="s">
        <v>5822</v>
      </c>
      <c r="C5286" s="32">
        <v>24.83</v>
      </c>
      <c r="D5286" s="4">
        <v>45338</v>
      </c>
      <c r="E5286" s="33" t="s">
        <v>21</v>
      </c>
      <c r="F5286" s="3" t="s">
        <v>17</v>
      </c>
      <c r="G5286" s="3" t="s">
        <v>3796</v>
      </c>
      <c r="H5286" s="1"/>
      <c r="J5286"/>
      <c r="AC5286" s="5" t="e">
        <f>VLOOKUP(Table1[[#This Row],[Expense Report]],#REF!,3, 0)</f>
        <v>#REF!</v>
      </c>
      <c r="AD5286" t="s">
        <v>14663</v>
      </c>
      <c r="AE5286" t="s">
        <v>6845</v>
      </c>
      <c r="AF5286" t="e">
        <f>MONTH(Table1[[#This Row],[Date Sent]])</f>
        <v>#REF!</v>
      </c>
      <c r="AG5286" t="e">
        <f>YEAR(Table1[[#This Row],[Date Sent]])</f>
        <v>#REF!</v>
      </c>
      <c r="AH5286"/>
    </row>
    <row r="5287" spans="1:34" x14ac:dyDescent="0.2">
      <c r="A5287" t="s">
        <v>711</v>
      </c>
      <c r="B5287" t="s">
        <v>5822</v>
      </c>
      <c r="C5287" s="32">
        <v>19.43</v>
      </c>
      <c r="D5287" s="4">
        <v>45338</v>
      </c>
      <c r="E5287" s="33" t="s">
        <v>21</v>
      </c>
      <c r="F5287" s="3" t="s">
        <v>33</v>
      </c>
      <c r="G5287" s="3" t="s">
        <v>1245</v>
      </c>
      <c r="H5287" s="1"/>
      <c r="J5287"/>
      <c r="AC5287" s="5" t="e">
        <f>VLOOKUP(Table1[[#This Row],[Expense Report]],#REF!,3, 0)</f>
        <v>#REF!</v>
      </c>
      <c r="AD5287" t="s">
        <v>14663</v>
      </c>
      <c r="AE5287" t="s">
        <v>6845</v>
      </c>
      <c r="AF5287" t="e">
        <f>MONTH(Table1[[#This Row],[Date Sent]])</f>
        <v>#REF!</v>
      </c>
      <c r="AG5287" t="e">
        <f>YEAR(Table1[[#This Row],[Date Sent]])</f>
        <v>#REF!</v>
      </c>
      <c r="AH5287"/>
    </row>
    <row r="5288" spans="1:34" x14ac:dyDescent="0.2">
      <c r="A5288" t="s">
        <v>711</v>
      </c>
      <c r="B5288" t="s">
        <v>5822</v>
      </c>
      <c r="C5288" s="32">
        <v>8.6199999999999992</v>
      </c>
      <c r="D5288" s="4">
        <v>45339</v>
      </c>
      <c r="E5288" s="33" t="s">
        <v>21</v>
      </c>
      <c r="F5288" s="3" t="s">
        <v>33</v>
      </c>
      <c r="G5288" s="3" t="s">
        <v>5823</v>
      </c>
      <c r="H5288" s="1"/>
      <c r="J5288"/>
      <c r="AC5288" s="5" t="e">
        <f>VLOOKUP(Table1[[#This Row],[Expense Report]],#REF!,3, 0)</f>
        <v>#REF!</v>
      </c>
      <c r="AD5288" t="s">
        <v>14663</v>
      </c>
      <c r="AE5288" t="s">
        <v>6845</v>
      </c>
      <c r="AF5288" t="e">
        <f>MONTH(Table1[[#This Row],[Date Sent]])</f>
        <v>#REF!</v>
      </c>
      <c r="AG5288" t="e">
        <f>YEAR(Table1[[#This Row],[Date Sent]])</f>
        <v>#REF!</v>
      </c>
      <c r="AH5288"/>
    </row>
    <row r="5289" spans="1:34" x14ac:dyDescent="0.2">
      <c r="A5289" t="s">
        <v>711</v>
      </c>
      <c r="B5289" t="s">
        <v>5822</v>
      </c>
      <c r="C5289" s="32">
        <v>111.11</v>
      </c>
      <c r="D5289" s="4">
        <v>45339</v>
      </c>
      <c r="E5289" s="33" t="s">
        <v>21</v>
      </c>
      <c r="F5289" s="3" t="s">
        <v>33</v>
      </c>
      <c r="G5289" s="3" t="s">
        <v>5824</v>
      </c>
      <c r="H5289" s="1"/>
      <c r="J5289"/>
      <c r="AC5289" s="5" t="e">
        <f>VLOOKUP(Table1[[#This Row],[Expense Report]],#REF!,3, 0)</f>
        <v>#REF!</v>
      </c>
      <c r="AD5289" t="s">
        <v>14663</v>
      </c>
      <c r="AE5289" t="s">
        <v>6845</v>
      </c>
      <c r="AF5289" t="e">
        <f>MONTH(Table1[[#This Row],[Date Sent]])</f>
        <v>#REF!</v>
      </c>
      <c r="AG5289" t="e">
        <f>YEAR(Table1[[#This Row],[Date Sent]])</f>
        <v>#REF!</v>
      </c>
      <c r="AH5289"/>
    </row>
    <row r="5290" spans="1:34" x14ac:dyDescent="0.2">
      <c r="A5290" t="s">
        <v>711</v>
      </c>
      <c r="B5290" t="s">
        <v>5822</v>
      </c>
      <c r="C5290" s="32">
        <v>81.91</v>
      </c>
      <c r="D5290" s="4">
        <v>45341</v>
      </c>
      <c r="E5290" s="33" t="s">
        <v>21</v>
      </c>
      <c r="F5290" s="3" t="s">
        <v>15</v>
      </c>
      <c r="G5290" s="3" t="s">
        <v>5825</v>
      </c>
      <c r="H5290" s="1"/>
      <c r="J5290"/>
      <c r="AC5290" s="5" t="e">
        <f>VLOOKUP(Table1[[#This Row],[Expense Report]],#REF!,3, 0)</f>
        <v>#REF!</v>
      </c>
      <c r="AD5290" t="s">
        <v>14663</v>
      </c>
      <c r="AE5290" t="s">
        <v>6845</v>
      </c>
      <c r="AF5290" t="e">
        <f>MONTH(Table1[[#This Row],[Date Sent]])</f>
        <v>#REF!</v>
      </c>
      <c r="AG5290" t="e">
        <f>YEAR(Table1[[#This Row],[Date Sent]])</f>
        <v>#REF!</v>
      </c>
      <c r="AH5290"/>
    </row>
    <row r="5291" spans="1:34" x14ac:dyDescent="0.2">
      <c r="A5291" t="s">
        <v>711</v>
      </c>
      <c r="B5291" t="s">
        <v>5822</v>
      </c>
      <c r="C5291" s="32">
        <v>17.97</v>
      </c>
      <c r="D5291" s="4">
        <v>45344</v>
      </c>
      <c r="E5291" s="33" t="s">
        <v>9</v>
      </c>
      <c r="F5291" s="3" t="s">
        <v>33</v>
      </c>
      <c r="G5291" s="3" t="s">
        <v>5826</v>
      </c>
      <c r="H5291" s="1"/>
      <c r="J5291"/>
      <c r="AC5291" s="5" t="e">
        <f>VLOOKUP(Table1[[#This Row],[Expense Report]],#REF!,3, 0)</f>
        <v>#REF!</v>
      </c>
      <c r="AD5291" t="s">
        <v>14663</v>
      </c>
      <c r="AE5291" t="s">
        <v>6845</v>
      </c>
      <c r="AF5291" t="e">
        <f>MONTH(Table1[[#This Row],[Date Sent]])</f>
        <v>#REF!</v>
      </c>
      <c r="AG5291" t="e">
        <f>YEAR(Table1[[#This Row],[Date Sent]])</f>
        <v>#REF!</v>
      </c>
      <c r="AH5291"/>
    </row>
    <row r="5292" spans="1:34" x14ac:dyDescent="0.2">
      <c r="A5292" t="s">
        <v>711</v>
      </c>
      <c r="B5292" t="s">
        <v>5822</v>
      </c>
      <c r="C5292" s="32">
        <v>26.35</v>
      </c>
      <c r="D5292" s="4">
        <v>45344</v>
      </c>
      <c r="E5292" s="33" t="s">
        <v>21</v>
      </c>
      <c r="F5292" s="3" t="s">
        <v>33</v>
      </c>
      <c r="G5292" s="3" t="s">
        <v>5827</v>
      </c>
      <c r="H5292" s="1"/>
      <c r="J5292"/>
      <c r="AC5292" s="5" t="e">
        <f>VLOOKUP(Table1[[#This Row],[Expense Report]],#REF!,3, 0)</f>
        <v>#REF!</v>
      </c>
      <c r="AD5292" t="s">
        <v>14663</v>
      </c>
      <c r="AE5292" t="s">
        <v>6845</v>
      </c>
      <c r="AF5292" t="e">
        <f>MONTH(Table1[[#This Row],[Date Sent]])</f>
        <v>#REF!</v>
      </c>
      <c r="AG5292" t="e">
        <f>YEAR(Table1[[#This Row],[Date Sent]])</f>
        <v>#REF!</v>
      </c>
      <c r="AH5292"/>
    </row>
    <row r="5293" spans="1:34" x14ac:dyDescent="0.2">
      <c r="A5293" t="s">
        <v>711</v>
      </c>
      <c r="B5293" t="s">
        <v>5822</v>
      </c>
      <c r="C5293" s="32">
        <v>12.44</v>
      </c>
      <c r="D5293" s="4">
        <v>45345</v>
      </c>
      <c r="E5293" s="33" t="s">
        <v>21</v>
      </c>
      <c r="F5293" s="3" t="s">
        <v>39</v>
      </c>
      <c r="G5293" s="3" t="s">
        <v>5828</v>
      </c>
      <c r="H5293" s="1"/>
      <c r="J5293"/>
      <c r="AC5293" s="5" t="e">
        <f>VLOOKUP(Table1[[#This Row],[Expense Report]],#REF!,3, 0)</f>
        <v>#REF!</v>
      </c>
      <c r="AD5293" t="s">
        <v>14663</v>
      </c>
      <c r="AE5293" t="s">
        <v>6845</v>
      </c>
      <c r="AF5293" t="e">
        <f>MONTH(Table1[[#This Row],[Date Sent]])</f>
        <v>#REF!</v>
      </c>
      <c r="AG5293" t="e">
        <f>YEAR(Table1[[#This Row],[Date Sent]])</f>
        <v>#REF!</v>
      </c>
      <c r="AH5293"/>
    </row>
    <row r="5294" spans="1:34" x14ac:dyDescent="0.2">
      <c r="A5294" t="s">
        <v>711</v>
      </c>
      <c r="B5294" t="s">
        <v>5822</v>
      </c>
      <c r="C5294" s="32">
        <v>77.11</v>
      </c>
      <c r="D5294" s="4">
        <v>45345</v>
      </c>
      <c r="E5294" s="33" t="s">
        <v>20</v>
      </c>
      <c r="F5294" s="3" t="s">
        <v>39</v>
      </c>
      <c r="G5294" s="3" t="s">
        <v>4941</v>
      </c>
      <c r="H5294" s="1"/>
      <c r="J5294"/>
      <c r="AC5294" s="5" t="e">
        <f>VLOOKUP(Table1[[#This Row],[Expense Report]],#REF!,3, 0)</f>
        <v>#REF!</v>
      </c>
      <c r="AD5294" t="s">
        <v>14663</v>
      </c>
      <c r="AE5294" t="s">
        <v>6845</v>
      </c>
      <c r="AF5294" t="e">
        <f>MONTH(Table1[[#This Row],[Date Sent]])</f>
        <v>#REF!</v>
      </c>
      <c r="AG5294" t="e">
        <f>YEAR(Table1[[#This Row],[Date Sent]])</f>
        <v>#REF!</v>
      </c>
      <c r="AH5294"/>
    </row>
    <row r="5295" spans="1:34" x14ac:dyDescent="0.2">
      <c r="A5295" t="s">
        <v>711</v>
      </c>
      <c r="B5295" t="s">
        <v>5822</v>
      </c>
      <c r="C5295" s="32">
        <v>-17.27</v>
      </c>
      <c r="D5295" s="4">
        <v>45349</v>
      </c>
      <c r="E5295" s="33" t="s">
        <v>21</v>
      </c>
      <c r="F5295" s="3" t="s">
        <v>39</v>
      </c>
      <c r="G5295" s="3" t="s">
        <v>5829</v>
      </c>
      <c r="H5295" s="1"/>
      <c r="J5295"/>
      <c r="AC5295" s="5" t="e">
        <f>VLOOKUP(Table1[[#This Row],[Expense Report]],#REF!,3, 0)</f>
        <v>#REF!</v>
      </c>
      <c r="AD5295" t="s">
        <v>14663</v>
      </c>
      <c r="AE5295" t="s">
        <v>6845</v>
      </c>
      <c r="AF5295" t="e">
        <f>MONTH(Table1[[#This Row],[Date Sent]])</f>
        <v>#REF!</v>
      </c>
      <c r="AG5295" t="e">
        <f>YEAR(Table1[[#This Row],[Date Sent]])</f>
        <v>#REF!</v>
      </c>
      <c r="AH5295"/>
    </row>
    <row r="5296" spans="1:34" x14ac:dyDescent="0.2">
      <c r="A5296" t="s">
        <v>711</v>
      </c>
      <c r="B5296" t="s">
        <v>5822</v>
      </c>
      <c r="C5296" s="32">
        <v>17.27</v>
      </c>
      <c r="D5296" s="4">
        <v>45349</v>
      </c>
      <c r="E5296" s="33" t="s">
        <v>21</v>
      </c>
      <c r="F5296" s="3" t="s">
        <v>39</v>
      </c>
      <c r="G5296" s="3" t="s">
        <v>5829</v>
      </c>
      <c r="H5296" s="1"/>
      <c r="J5296"/>
      <c r="AC5296" s="5" t="e">
        <f>VLOOKUP(Table1[[#This Row],[Expense Report]],#REF!,3, 0)</f>
        <v>#REF!</v>
      </c>
      <c r="AD5296" t="s">
        <v>14663</v>
      </c>
      <c r="AE5296" t="s">
        <v>6845</v>
      </c>
      <c r="AF5296" t="e">
        <f>MONTH(Table1[[#This Row],[Date Sent]])</f>
        <v>#REF!</v>
      </c>
      <c r="AG5296" t="e">
        <f>YEAR(Table1[[#This Row],[Date Sent]])</f>
        <v>#REF!</v>
      </c>
      <c r="AH5296"/>
    </row>
    <row r="5297" spans="1:34" x14ac:dyDescent="0.2">
      <c r="A5297" t="s">
        <v>711</v>
      </c>
      <c r="B5297" t="s">
        <v>5822</v>
      </c>
      <c r="C5297" s="32">
        <v>50.17</v>
      </c>
      <c r="D5297" s="4">
        <v>45351</v>
      </c>
      <c r="E5297" s="33" t="s">
        <v>21</v>
      </c>
      <c r="F5297" s="3" t="s">
        <v>39</v>
      </c>
      <c r="G5297" s="3" t="s">
        <v>5830</v>
      </c>
      <c r="H5297" s="1"/>
      <c r="J5297"/>
      <c r="AC5297" s="5" t="e">
        <f>VLOOKUP(Table1[[#This Row],[Expense Report]],#REF!,3, 0)</f>
        <v>#REF!</v>
      </c>
      <c r="AD5297" t="s">
        <v>14663</v>
      </c>
      <c r="AE5297" t="s">
        <v>6845</v>
      </c>
      <c r="AF5297" t="e">
        <f>MONTH(Table1[[#This Row],[Date Sent]])</f>
        <v>#REF!</v>
      </c>
      <c r="AG5297" t="e">
        <f>YEAR(Table1[[#This Row],[Date Sent]])</f>
        <v>#REF!</v>
      </c>
      <c r="AH5297"/>
    </row>
    <row r="5298" spans="1:34" x14ac:dyDescent="0.2">
      <c r="A5298" t="s">
        <v>711</v>
      </c>
      <c r="B5298" t="s">
        <v>5822</v>
      </c>
      <c r="C5298" s="32">
        <v>37.799999999999997</v>
      </c>
      <c r="D5298" s="4">
        <v>45351</v>
      </c>
      <c r="E5298" s="33" t="s">
        <v>20</v>
      </c>
      <c r="F5298" s="3" t="s">
        <v>39</v>
      </c>
      <c r="G5298" s="3" t="s">
        <v>5831</v>
      </c>
      <c r="H5298" s="1"/>
      <c r="J5298"/>
      <c r="AC5298" s="5" t="e">
        <f>VLOOKUP(Table1[[#This Row],[Expense Report]],#REF!,3, 0)</f>
        <v>#REF!</v>
      </c>
      <c r="AD5298" t="s">
        <v>14663</v>
      </c>
      <c r="AE5298" t="s">
        <v>6845</v>
      </c>
      <c r="AF5298" t="e">
        <f>MONTH(Table1[[#This Row],[Date Sent]])</f>
        <v>#REF!</v>
      </c>
      <c r="AG5298" t="e">
        <f>YEAR(Table1[[#This Row],[Date Sent]])</f>
        <v>#REF!</v>
      </c>
      <c r="AH5298"/>
    </row>
    <row r="5299" spans="1:34" x14ac:dyDescent="0.2">
      <c r="A5299" t="s">
        <v>711</v>
      </c>
      <c r="B5299" t="s">
        <v>5822</v>
      </c>
      <c r="C5299" s="32">
        <v>59.29</v>
      </c>
      <c r="D5299" s="4">
        <v>45351</v>
      </c>
      <c r="E5299" s="33" t="s">
        <v>21</v>
      </c>
      <c r="F5299" s="3" t="s">
        <v>15</v>
      </c>
      <c r="G5299" s="3" t="s">
        <v>5832</v>
      </c>
      <c r="H5299" s="1"/>
      <c r="J5299"/>
      <c r="AC5299" s="5" t="e">
        <f>VLOOKUP(Table1[[#This Row],[Expense Report]],#REF!,3, 0)</f>
        <v>#REF!</v>
      </c>
      <c r="AD5299" t="s">
        <v>14663</v>
      </c>
      <c r="AE5299" t="s">
        <v>6845</v>
      </c>
      <c r="AF5299" t="e">
        <f>MONTH(Table1[[#This Row],[Date Sent]])</f>
        <v>#REF!</v>
      </c>
      <c r="AG5299" t="e">
        <f>YEAR(Table1[[#This Row],[Date Sent]])</f>
        <v>#REF!</v>
      </c>
      <c r="AH5299"/>
    </row>
    <row r="5300" spans="1:34" x14ac:dyDescent="0.2">
      <c r="A5300" t="s">
        <v>711</v>
      </c>
      <c r="B5300" t="s">
        <v>5822</v>
      </c>
      <c r="C5300" s="32">
        <v>63.62</v>
      </c>
      <c r="D5300" s="4">
        <v>45351</v>
      </c>
      <c r="E5300" s="33" t="s">
        <v>20</v>
      </c>
      <c r="F5300" s="3" t="s">
        <v>39</v>
      </c>
      <c r="G5300" s="3" t="s">
        <v>5833</v>
      </c>
      <c r="H5300" s="1"/>
      <c r="J5300"/>
      <c r="AC5300" s="5" t="e">
        <f>VLOOKUP(Table1[[#This Row],[Expense Report]],#REF!,3, 0)</f>
        <v>#REF!</v>
      </c>
      <c r="AD5300" t="s">
        <v>14663</v>
      </c>
      <c r="AE5300" t="s">
        <v>6845</v>
      </c>
      <c r="AF5300" t="e">
        <f>MONTH(Table1[[#This Row],[Date Sent]])</f>
        <v>#REF!</v>
      </c>
      <c r="AG5300" t="e">
        <f>YEAR(Table1[[#This Row],[Date Sent]])</f>
        <v>#REF!</v>
      </c>
      <c r="AH5300"/>
    </row>
    <row r="5301" spans="1:34" x14ac:dyDescent="0.2">
      <c r="A5301" t="s">
        <v>711</v>
      </c>
      <c r="B5301" t="s">
        <v>5822</v>
      </c>
      <c r="C5301" s="32">
        <v>9.27</v>
      </c>
      <c r="D5301" s="4">
        <v>45352</v>
      </c>
      <c r="E5301" s="33" t="s">
        <v>21</v>
      </c>
      <c r="F5301" s="3" t="s">
        <v>33</v>
      </c>
      <c r="G5301" s="3" t="s">
        <v>5834</v>
      </c>
      <c r="H5301" s="1"/>
      <c r="J5301"/>
      <c r="AC5301" s="5" t="e">
        <f>VLOOKUP(Table1[[#This Row],[Expense Report]],#REF!,3, 0)</f>
        <v>#REF!</v>
      </c>
      <c r="AD5301" t="s">
        <v>14663</v>
      </c>
      <c r="AE5301" t="s">
        <v>6845</v>
      </c>
      <c r="AF5301" t="e">
        <f>MONTH(Table1[[#This Row],[Date Sent]])</f>
        <v>#REF!</v>
      </c>
      <c r="AG5301" t="e">
        <f>YEAR(Table1[[#This Row],[Date Sent]])</f>
        <v>#REF!</v>
      </c>
      <c r="AH5301"/>
    </row>
    <row r="5302" spans="1:34" x14ac:dyDescent="0.2">
      <c r="A5302" t="s">
        <v>711</v>
      </c>
      <c r="B5302" t="s">
        <v>5822</v>
      </c>
      <c r="C5302" s="32">
        <v>53.99</v>
      </c>
      <c r="D5302" s="4">
        <v>45357</v>
      </c>
      <c r="E5302" s="33" t="s">
        <v>21</v>
      </c>
      <c r="F5302" s="3" t="s">
        <v>39</v>
      </c>
      <c r="G5302" s="3" t="s">
        <v>5835</v>
      </c>
      <c r="H5302" s="1"/>
      <c r="J5302"/>
      <c r="AC5302" s="5" t="e">
        <f>VLOOKUP(Table1[[#This Row],[Expense Report]],#REF!,3, 0)</f>
        <v>#REF!</v>
      </c>
      <c r="AD5302" t="s">
        <v>14663</v>
      </c>
      <c r="AE5302" t="s">
        <v>6845</v>
      </c>
      <c r="AF5302" t="e">
        <f>MONTH(Table1[[#This Row],[Date Sent]])</f>
        <v>#REF!</v>
      </c>
      <c r="AG5302" t="e">
        <f>YEAR(Table1[[#This Row],[Date Sent]])</f>
        <v>#REF!</v>
      </c>
      <c r="AH5302"/>
    </row>
    <row r="5303" spans="1:34" x14ac:dyDescent="0.2">
      <c r="A5303" t="s">
        <v>711</v>
      </c>
      <c r="B5303" t="s">
        <v>5822</v>
      </c>
      <c r="C5303" s="32">
        <v>35.58</v>
      </c>
      <c r="D5303" s="4">
        <v>45357</v>
      </c>
      <c r="E5303" s="33" t="s">
        <v>16</v>
      </c>
      <c r="F5303" s="3" t="s">
        <v>15</v>
      </c>
      <c r="G5303" s="3" t="s">
        <v>5836</v>
      </c>
      <c r="H5303" s="1"/>
      <c r="J5303"/>
      <c r="AC5303" s="5" t="e">
        <f>VLOOKUP(Table1[[#This Row],[Expense Report]],#REF!,3, 0)</f>
        <v>#REF!</v>
      </c>
      <c r="AD5303" t="s">
        <v>14663</v>
      </c>
      <c r="AE5303" t="s">
        <v>6845</v>
      </c>
      <c r="AF5303" t="e">
        <f>MONTH(Table1[[#This Row],[Date Sent]])</f>
        <v>#REF!</v>
      </c>
      <c r="AG5303" t="e">
        <f>YEAR(Table1[[#This Row],[Date Sent]])</f>
        <v>#REF!</v>
      </c>
      <c r="AH5303"/>
    </row>
    <row r="5304" spans="1:34" x14ac:dyDescent="0.2">
      <c r="A5304" t="s">
        <v>711</v>
      </c>
      <c r="B5304" t="s">
        <v>5822</v>
      </c>
      <c r="C5304" s="32">
        <v>211.63</v>
      </c>
      <c r="D5304" s="4">
        <v>45357</v>
      </c>
      <c r="E5304" s="33" t="s">
        <v>21</v>
      </c>
      <c r="F5304" s="3" t="s">
        <v>33</v>
      </c>
      <c r="G5304" s="3" t="s">
        <v>5837</v>
      </c>
      <c r="H5304" s="1"/>
      <c r="J5304"/>
      <c r="AC5304" s="5" t="e">
        <f>VLOOKUP(Table1[[#This Row],[Expense Report]],#REF!,3, 0)</f>
        <v>#REF!</v>
      </c>
      <c r="AD5304" t="s">
        <v>14663</v>
      </c>
      <c r="AE5304" t="s">
        <v>6845</v>
      </c>
      <c r="AF5304" t="e">
        <f>MONTH(Table1[[#This Row],[Date Sent]])</f>
        <v>#REF!</v>
      </c>
      <c r="AG5304" t="e">
        <f>YEAR(Table1[[#This Row],[Date Sent]])</f>
        <v>#REF!</v>
      </c>
      <c r="AH5304"/>
    </row>
    <row r="5305" spans="1:34" x14ac:dyDescent="0.2">
      <c r="A5305" t="s">
        <v>711</v>
      </c>
      <c r="B5305" t="s">
        <v>5822</v>
      </c>
      <c r="C5305" s="32">
        <v>10.78</v>
      </c>
      <c r="D5305" s="4">
        <v>45358</v>
      </c>
      <c r="E5305" s="33" t="s">
        <v>21</v>
      </c>
      <c r="F5305" s="3" t="s">
        <v>39</v>
      </c>
      <c r="G5305" s="3" t="s">
        <v>5838</v>
      </c>
      <c r="H5305" s="1"/>
      <c r="J5305"/>
      <c r="AC5305" s="5" t="e">
        <f>VLOOKUP(Table1[[#This Row],[Expense Report]],#REF!,3, 0)</f>
        <v>#REF!</v>
      </c>
      <c r="AD5305" t="s">
        <v>14663</v>
      </c>
      <c r="AE5305" t="s">
        <v>6845</v>
      </c>
      <c r="AF5305" t="e">
        <f>MONTH(Table1[[#This Row],[Date Sent]])</f>
        <v>#REF!</v>
      </c>
      <c r="AG5305" t="e">
        <f>YEAR(Table1[[#This Row],[Date Sent]])</f>
        <v>#REF!</v>
      </c>
      <c r="AH5305"/>
    </row>
    <row r="5306" spans="1:34" x14ac:dyDescent="0.2">
      <c r="A5306" t="s">
        <v>711</v>
      </c>
      <c r="B5306" t="s">
        <v>5822</v>
      </c>
      <c r="C5306" s="32">
        <v>98</v>
      </c>
      <c r="D5306" s="4">
        <v>45360</v>
      </c>
      <c r="E5306" s="33" t="s">
        <v>21</v>
      </c>
      <c r="F5306" s="3" t="s">
        <v>15</v>
      </c>
      <c r="G5306" s="3" t="s">
        <v>5839</v>
      </c>
      <c r="H5306" s="1"/>
      <c r="J5306"/>
      <c r="AC5306" s="5" t="e">
        <f>VLOOKUP(Table1[[#This Row],[Expense Report]],#REF!,3, 0)</f>
        <v>#REF!</v>
      </c>
      <c r="AD5306" t="s">
        <v>14663</v>
      </c>
      <c r="AE5306" t="s">
        <v>6845</v>
      </c>
      <c r="AF5306" t="e">
        <f>MONTH(Table1[[#This Row],[Date Sent]])</f>
        <v>#REF!</v>
      </c>
      <c r="AG5306" t="e">
        <f>YEAR(Table1[[#This Row],[Date Sent]])</f>
        <v>#REF!</v>
      </c>
      <c r="AH5306"/>
    </row>
    <row r="5307" spans="1:34" x14ac:dyDescent="0.2">
      <c r="A5307" t="s">
        <v>711</v>
      </c>
      <c r="B5307" t="s">
        <v>5822</v>
      </c>
      <c r="C5307" s="32">
        <v>35</v>
      </c>
      <c r="D5307" s="4">
        <v>45360</v>
      </c>
      <c r="E5307" s="33" t="s">
        <v>21</v>
      </c>
      <c r="F5307" s="3" t="s">
        <v>51</v>
      </c>
      <c r="G5307" s="3" t="s">
        <v>3315</v>
      </c>
      <c r="H5307" s="1"/>
      <c r="J5307"/>
      <c r="AC5307" s="5" t="e">
        <f>VLOOKUP(Table1[[#This Row],[Expense Report]],#REF!,3, 0)</f>
        <v>#REF!</v>
      </c>
      <c r="AD5307" t="s">
        <v>14663</v>
      </c>
      <c r="AE5307" t="s">
        <v>6845</v>
      </c>
      <c r="AF5307" t="e">
        <f>MONTH(Table1[[#This Row],[Date Sent]])</f>
        <v>#REF!</v>
      </c>
      <c r="AG5307" t="e">
        <f>YEAR(Table1[[#This Row],[Date Sent]])</f>
        <v>#REF!</v>
      </c>
      <c r="AH5307"/>
    </row>
    <row r="5308" spans="1:34" x14ac:dyDescent="0.2">
      <c r="A5308" t="s">
        <v>711</v>
      </c>
      <c r="B5308" t="s">
        <v>5822</v>
      </c>
      <c r="C5308" s="32">
        <v>16.850000000000001</v>
      </c>
      <c r="D5308" s="4">
        <v>45362</v>
      </c>
      <c r="E5308" s="33" t="s">
        <v>9</v>
      </c>
      <c r="F5308" s="3" t="s">
        <v>33</v>
      </c>
      <c r="G5308" s="3" t="s">
        <v>5840</v>
      </c>
      <c r="H5308" s="1"/>
      <c r="J5308"/>
      <c r="AC5308" s="5" t="e">
        <f>VLOOKUP(Table1[[#This Row],[Expense Report]],#REF!,3, 0)</f>
        <v>#REF!</v>
      </c>
      <c r="AD5308" t="s">
        <v>14663</v>
      </c>
      <c r="AE5308" t="s">
        <v>6845</v>
      </c>
      <c r="AF5308" t="e">
        <f>MONTH(Table1[[#This Row],[Date Sent]])</f>
        <v>#REF!</v>
      </c>
      <c r="AG5308" t="e">
        <f>YEAR(Table1[[#This Row],[Date Sent]])</f>
        <v>#REF!</v>
      </c>
      <c r="AH5308"/>
    </row>
    <row r="5309" spans="1:34" x14ac:dyDescent="0.2">
      <c r="A5309" t="s">
        <v>711</v>
      </c>
      <c r="B5309" t="s">
        <v>5822</v>
      </c>
      <c r="C5309" s="32">
        <v>16.53</v>
      </c>
      <c r="D5309" s="4">
        <v>45363</v>
      </c>
      <c r="E5309" s="33" t="s">
        <v>21</v>
      </c>
      <c r="F5309" s="3" t="s">
        <v>39</v>
      </c>
      <c r="G5309" s="3" t="s">
        <v>2431</v>
      </c>
      <c r="H5309" s="1"/>
      <c r="J5309"/>
      <c r="AC5309" s="5" t="e">
        <f>VLOOKUP(Table1[[#This Row],[Expense Report]],#REF!,3, 0)</f>
        <v>#REF!</v>
      </c>
      <c r="AD5309" t="s">
        <v>14663</v>
      </c>
      <c r="AE5309" t="s">
        <v>6845</v>
      </c>
      <c r="AF5309" t="e">
        <f>MONTH(Table1[[#This Row],[Date Sent]])</f>
        <v>#REF!</v>
      </c>
      <c r="AG5309" t="e">
        <f>YEAR(Table1[[#This Row],[Date Sent]])</f>
        <v>#REF!</v>
      </c>
      <c r="AH5309"/>
    </row>
    <row r="5310" spans="1:34" x14ac:dyDescent="0.2">
      <c r="A5310" t="s">
        <v>711</v>
      </c>
      <c r="B5310" t="s">
        <v>5822</v>
      </c>
      <c r="C5310" s="32">
        <v>29.68</v>
      </c>
      <c r="D5310" s="4">
        <v>45364</v>
      </c>
      <c r="E5310" s="33" t="s">
        <v>21</v>
      </c>
      <c r="F5310" s="3" t="s">
        <v>15</v>
      </c>
      <c r="G5310" s="3" t="s">
        <v>5841</v>
      </c>
      <c r="H5310" s="1"/>
      <c r="J5310"/>
      <c r="AC5310" s="5" t="e">
        <f>VLOOKUP(Table1[[#This Row],[Expense Report]],#REF!,3, 0)</f>
        <v>#REF!</v>
      </c>
      <c r="AD5310" t="s">
        <v>14663</v>
      </c>
      <c r="AE5310" t="s">
        <v>6845</v>
      </c>
      <c r="AF5310" t="e">
        <f>MONTH(Table1[[#This Row],[Date Sent]])</f>
        <v>#REF!</v>
      </c>
      <c r="AG5310" t="e">
        <f>YEAR(Table1[[#This Row],[Date Sent]])</f>
        <v>#REF!</v>
      </c>
      <c r="AH5310"/>
    </row>
    <row r="5311" spans="1:34" x14ac:dyDescent="0.2">
      <c r="A5311" t="s">
        <v>711</v>
      </c>
      <c r="B5311" t="s">
        <v>5822</v>
      </c>
      <c r="C5311" s="32">
        <v>104.85</v>
      </c>
      <c r="D5311" s="4">
        <v>45364</v>
      </c>
      <c r="E5311" s="33" t="s">
        <v>21</v>
      </c>
      <c r="F5311" s="3" t="s">
        <v>33</v>
      </c>
      <c r="G5311" s="3" t="s">
        <v>5842</v>
      </c>
      <c r="H5311" s="1"/>
      <c r="J5311"/>
      <c r="AC5311" s="5" t="e">
        <f>VLOOKUP(Table1[[#This Row],[Expense Report]],#REF!,3, 0)</f>
        <v>#REF!</v>
      </c>
      <c r="AD5311" t="s">
        <v>14663</v>
      </c>
      <c r="AE5311" t="s">
        <v>6845</v>
      </c>
      <c r="AF5311" t="e">
        <f>MONTH(Table1[[#This Row],[Date Sent]])</f>
        <v>#REF!</v>
      </c>
      <c r="AG5311" t="e">
        <f>YEAR(Table1[[#This Row],[Date Sent]])</f>
        <v>#REF!</v>
      </c>
      <c r="AH5311"/>
    </row>
    <row r="5312" spans="1:34" x14ac:dyDescent="0.2">
      <c r="A5312" t="s">
        <v>711</v>
      </c>
      <c r="B5312" t="s">
        <v>5822</v>
      </c>
      <c r="C5312" s="32">
        <v>6.47</v>
      </c>
      <c r="D5312" s="4">
        <v>45365</v>
      </c>
      <c r="E5312" s="33" t="s">
        <v>9</v>
      </c>
      <c r="F5312" s="3" t="s">
        <v>33</v>
      </c>
      <c r="G5312" s="3" t="s">
        <v>5843</v>
      </c>
      <c r="H5312" s="1"/>
      <c r="J5312"/>
      <c r="AC5312" s="5" t="e">
        <f>VLOOKUP(Table1[[#This Row],[Expense Report]],#REF!,3, 0)</f>
        <v>#REF!</v>
      </c>
      <c r="AD5312" t="s">
        <v>14663</v>
      </c>
      <c r="AE5312" t="s">
        <v>6845</v>
      </c>
      <c r="AF5312" t="e">
        <f>MONTH(Table1[[#This Row],[Date Sent]])</f>
        <v>#REF!</v>
      </c>
      <c r="AG5312" t="e">
        <f>YEAR(Table1[[#This Row],[Date Sent]])</f>
        <v>#REF!</v>
      </c>
      <c r="AH5312"/>
    </row>
    <row r="5313" spans="1:34" x14ac:dyDescent="0.2">
      <c r="A5313" t="s">
        <v>711</v>
      </c>
      <c r="B5313" t="s">
        <v>5822</v>
      </c>
      <c r="C5313" s="32">
        <v>22.99</v>
      </c>
      <c r="D5313" s="4">
        <v>45366</v>
      </c>
      <c r="E5313" s="33" t="s">
        <v>21</v>
      </c>
      <c r="F5313" s="3" t="s">
        <v>33</v>
      </c>
      <c r="G5313" s="3" t="s">
        <v>5772</v>
      </c>
      <c r="H5313" s="1"/>
      <c r="J5313"/>
      <c r="AC5313" s="5" t="e">
        <f>VLOOKUP(Table1[[#This Row],[Expense Report]],#REF!,3, 0)</f>
        <v>#REF!</v>
      </c>
      <c r="AD5313" t="s">
        <v>14663</v>
      </c>
      <c r="AE5313" t="s">
        <v>6845</v>
      </c>
      <c r="AF5313" t="e">
        <f>MONTH(Table1[[#This Row],[Date Sent]])</f>
        <v>#REF!</v>
      </c>
      <c r="AG5313" t="e">
        <f>YEAR(Table1[[#This Row],[Date Sent]])</f>
        <v>#REF!</v>
      </c>
      <c r="AH5313"/>
    </row>
    <row r="5314" spans="1:34" x14ac:dyDescent="0.2">
      <c r="A5314" t="s">
        <v>438</v>
      </c>
      <c r="B5314" t="s">
        <v>5844</v>
      </c>
      <c r="C5314" s="32">
        <v>205.41</v>
      </c>
      <c r="D5314" s="4">
        <v>45357</v>
      </c>
      <c r="E5314" s="33" t="s">
        <v>21</v>
      </c>
      <c r="F5314" s="3" t="s">
        <v>33</v>
      </c>
      <c r="G5314" s="3" t="s">
        <v>5845</v>
      </c>
      <c r="H5314" s="1"/>
      <c r="J5314"/>
      <c r="AC5314" s="5" t="e">
        <f>VLOOKUP(Table1[[#This Row],[Expense Report]],#REF!,3, 0)</f>
        <v>#REF!</v>
      </c>
      <c r="AD5314" t="s">
        <v>14644</v>
      </c>
      <c r="AE5314" t="s">
        <v>6845</v>
      </c>
      <c r="AF5314" t="e">
        <f>MONTH(Table1[[#This Row],[Date Sent]])</f>
        <v>#REF!</v>
      </c>
      <c r="AG5314" t="e">
        <f>YEAR(Table1[[#This Row],[Date Sent]])</f>
        <v>#REF!</v>
      </c>
      <c r="AH5314"/>
    </row>
    <row r="5315" spans="1:34" x14ac:dyDescent="0.2">
      <c r="A5315" t="s">
        <v>438</v>
      </c>
      <c r="B5315" t="s">
        <v>5844</v>
      </c>
      <c r="C5315" s="32">
        <v>1015</v>
      </c>
      <c r="D5315" s="4">
        <v>45357</v>
      </c>
      <c r="E5315" s="33" t="s">
        <v>33</v>
      </c>
      <c r="F5315" s="3" t="s">
        <v>8</v>
      </c>
      <c r="G5315" s="3" t="s">
        <v>5846</v>
      </c>
      <c r="H5315" s="1"/>
      <c r="J5315"/>
      <c r="AC5315" s="5" t="e">
        <f>VLOOKUP(Table1[[#This Row],[Expense Report]],#REF!,3, 0)</f>
        <v>#REF!</v>
      </c>
      <c r="AD5315" t="s">
        <v>14644</v>
      </c>
      <c r="AE5315" t="s">
        <v>6845</v>
      </c>
      <c r="AF5315" t="e">
        <f>MONTH(Table1[[#This Row],[Date Sent]])</f>
        <v>#REF!</v>
      </c>
      <c r="AG5315" t="e">
        <f>YEAR(Table1[[#This Row],[Date Sent]])</f>
        <v>#REF!</v>
      </c>
      <c r="AH5315"/>
    </row>
    <row r="5316" spans="1:34" x14ac:dyDescent="0.2">
      <c r="A5316" t="s">
        <v>438</v>
      </c>
      <c r="B5316" t="s">
        <v>5844</v>
      </c>
      <c r="C5316" s="32">
        <v>55.55</v>
      </c>
      <c r="D5316" s="4">
        <v>45359</v>
      </c>
      <c r="E5316" s="33" t="s">
        <v>33</v>
      </c>
      <c r="F5316" s="3" t="s">
        <v>17</v>
      </c>
      <c r="G5316" s="3" t="s">
        <v>5847</v>
      </c>
      <c r="H5316" s="1"/>
      <c r="J5316"/>
      <c r="AC5316" s="5" t="e">
        <f>VLOOKUP(Table1[[#This Row],[Expense Report]],#REF!,3, 0)</f>
        <v>#REF!</v>
      </c>
      <c r="AD5316" t="s">
        <v>14644</v>
      </c>
      <c r="AE5316" t="s">
        <v>6845</v>
      </c>
      <c r="AF5316" t="e">
        <f>MONTH(Table1[[#This Row],[Date Sent]])</f>
        <v>#REF!</v>
      </c>
      <c r="AG5316" t="e">
        <f>YEAR(Table1[[#This Row],[Date Sent]])</f>
        <v>#REF!</v>
      </c>
      <c r="AH5316"/>
    </row>
    <row r="5317" spans="1:34" x14ac:dyDescent="0.2">
      <c r="A5317" t="s">
        <v>438</v>
      </c>
      <c r="B5317" t="s">
        <v>5844</v>
      </c>
      <c r="C5317" s="32">
        <v>368.08</v>
      </c>
      <c r="D5317" s="4">
        <v>45359</v>
      </c>
      <c r="E5317" s="33" t="s">
        <v>33</v>
      </c>
      <c r="F5317" s="3" t="s">
        <v>39</v>
      </c>
      <c r="G5317" s="3" t="s">
        <v>5848</v>
      </c>
      <c r="H5317" s="1"/>
      <c r="J5317"/>
      <c r="AC5317" s="5" t="e">
        <f>VLOOKUP(Table1[[#This Row],[Expense Report]],#REF!,3, 0)</f>
        <v>#REF!</v>
      </c>
      <c r="AD5317" t="s">
        <v>14644</v>
      </c>
      <c r="AE5317" t="s">
        <v>6845</v>
      </c>
      <c r="AF5317" t="e">
        <f>MONTH(Table1[[#This Row],[Date Sent]])</f>
        <v>#REF!</v>
      </c>
      <c r="AG5317" t="e">
        <f>YEAR(Table1[[#This Row],[Date Sent]])</f>
        <v>#REF!</v>
      </c>
      <c r="AH5317"/>
    </row>
    <row r="5318" spans="1:34" x14ac:dyDescent="0.2">
      <c r="A5318" t="s">
        <v>438</v>
      </c>
      <c r="B5318" t="s">
        <v>5844</v>
      </c>
      <c r="C5318" s="32">
        <v>429.01</v>
      </c>
      <c r="D5318" s="4">
        <v>45367</v>
      </c>
      <c r="E5318" s="33" t="s">
        <v>21</v>
      </c>
      <c r="F5318" s="3" t="s">
        <v>15</v>
      </c>
      <c r="G5318" s="3" t="s">
        <v>5849</v>
      </c>
      <c r="H5318" s="1"/>
      <c r="J5318"/>
      <c r="AC5318" s="5" t="e">
        <f>VLOOKUP(Table1[[#This Row],[Expense Report]],#REF!,3, 0)</f>
        <v>#REF!</v>
      </c>
      <c r="AD5318" t="s">
        <v>14644</v>
      </c>
      <c r="AE5318" t="s">
        <v>6845</v>
      </c>
      <c r="AF5318" t="e">
        <f>MONTH(Table1[[#This Row],[Date Sent]])</f>
        <v>#REF!</v>
      </c>
      <c r="AG5318" t="e">
        <f>YEAR(Table1[[#This Row],[Date Sent]])</f>
        <v>#REF!</v>
      </c>
      <c r="AH5318"/>
    </row>
    <row r="5319" spans="1:34" x14ac:dyDescent="0.2">
      <c r="A5319" t="s">
        <v>713</v>
      </c>
      <c r="B5319" t="s">
        <v>5850</v>
      </c>
      <c r="C5319" s="32">
        <v>95.79</v>
      </c>
      <c r="D5319" s="4">
        <v>45240</v>
      </c>
      <c r="E5319" s="33" t="s">
        <v>21</v>
      </c>
      <c r="F5319" s="3" t="s">
        <v>14</v>
      </c>
      <c r="G5319" s="3" t="s">
        <v>5851</v>
      </c>
      <c r="H5319" s="1"/>
      <c r="J5319"/>
      <c r="AC5319" s="5" t="e">
        <f>VLOOKUP(Table1[[#This Row],[Expense Report]],#REF!,3, 0)</f>
        <v>#REF!</v>
      </c>
      <c r="AD5319" t="s">
        <v>13662</v>
      </c>
      <c r="AE5319" t="s">
        <v>6845</v>
      </c>
      <c r="AF5319" t="e">
        <f>MONTH(Table1[[#This Row],[Date Sent]])</f>
        <v>#REF!</v>
      </c>
      <c r="AG5319" t="e">
        <f>YEAR(Table1[[#This Row],[Date Sent]])</f>
        <v>#REF!</v>
      </c>
      <c r="AH5319"/>
    </row>
    <row r="5320" spans="1:34" x14ac:dyDescent="0.2">
      <c r="A5320" t="s">
        <v>713</v>
      </c>
      <c r="B5320" t="s">
        <v>5850</v>
      </c>
      <c r="C5320" s="32">
        <v>141.12</v>
      </c>
      <c r="D5320" s="4">
        <v>45356</v>
      </c>
      <c r="E5320" s="33" t="s">
        <v>21</v>
      </c>
      <c r="F5320" s="3" t="s">
        <v>10</v>
      </c>
      <c r="G5320" s="3" t="s">
        <v>5852</v>
      </c>
      <c r="H5320" s="1"/>
      <c r="J5320"/>
      <c r="AC5320" s="5" t="e">
        <f>VLOOKUP(Table1[[#This Row],[Expense Report]],#REF!,3, 0)</f>
        <v>#REF!</v>
      </c>
      <c r="AD5320" t="s">
        <v>13662</v>
      </c>
      <c r="AE5320" t="s">
        <v>6845</v>
      </c>
      <c r="AF5320" t="e">
        <f>MONTH(Table1[[#This Row],[Date Sent]])</f>
        <v>#REF!</v>
      </c>
      <c r="AG5320" t="e">
        <f>YEAR(Table1[[#This Row],[Date Sent]])</f>
        <v>#REF!</v>
      </c>
      <c r="AH5320"/>
    </row>
    <row r="5321" spans="1:34" x14ac:dyDescent="0.2">
      <c r="A5321" t="s">
        <v>713</v>
      </c>
      <c r="B5321" t="s">
        <v>5850</v>
      </c>
      <c r="C5321" s="32">
        <v>73.959999999999994</v>
      </c>
      <c r="D5321" s="4">
        <v>45360</v>
      </c>
      <c r="E5321" s="33" t="s">
        <v>21</v>
      </c>
      <c r="F5321" s="3" t="s">
        <v>33</v>
      </c>
      <c r="G5321" s="3" t="s">
        <v>5853</v>
      </c>
      <c r="H5321" s="1"/>
      <c r="J5321"/>
      <c r="AC5321" s="5" t="e">
        <f>VLOOKUP(Table1[[#This Row],[Expense Report]],#REF!,3, 0)</f>
        <v>#REF!</v>
      </c>
      <c r="AD5321" t="s">
        <v>13662</v>
      </c>
      <c r="AE5321" t="s">
        <v>6845</v>
      </c>
      <c r="AF5321" t="e">
        <f>MONTH(Table1[[#This Row],[Date Sent]])</f>
        <v>#REF!</v>
      </c>
      <c r="AG5321" t="e">
        <f>YEAR(Table1[[#This Row],[Date Sent]])</f>
        <v>#REF!</v>
      </c>
      <c r="AH5321"/>
    </row>
    <row r="5322" spans="1:34" x14ac:dyDescent="0.2">
      <c r="A5322" t="s">
        <v>4075</v>
      </c>
      <c r="B5322" t="s">
        <v>5854</v>
      </c>
      <c r="C5322" s="32">
        <v>13.97</v>
      </c>
      <c r="D5322" s="4">
        <v>45351</v>
      </c>
      <c r="E5322" s="33" t="s">
        <v>14</v>
      </c>
      <c r="F5322" s="3" t="s">
        <v>28</v>
      </c>
      <c r="G5322" s="3" t="s">
        <v>5855</v>
      </c>
      <c r="H5322" s="1"/>
      <c r="J5322"/>
      <c r="AC5322" s="5" t="e">
        <f>VLOOKUP(Table1[[#This Row],[Expense Report]],#REF!,3, 0)</f>
        <v>#REF!</v>
      </c>
      <c r="AD5322" t="s">
        <v>11649</v>
      </c>
      <c r="AE5322" t="s">
        <v>11649</v>
      </c>
      <c r="AF5322" t="e">
        <f>MONTH(Table1[[#This Row],[Date Sent]])</f>
        <v>#REF!</v>
      </c>
      <c r="AG5322" t="e">
        <f>YEAR(Table1[[#This Row],[Date Sent]])</f>
        <v>#REF!</v>
      </c>
      <c r="AH5322"/>
    </row>
    <row r="5323" spans="1:34" x14ac:dyDescent="0.2">
      <c r="A5323" t="s">
        <v>4075</v>
      </c>
      <c r="B5323" t="s">
        <v>5854</v>
      </c>
      <c r="C5323" s="32">
        <v>28.72</v>
      </c>
      <c r="D5323" s="4">
        <v>45353</v>
      </c>
      <c r="E5323" s="33" t="s">
        <v>21</v>
      </c>
      <c r="F5323" s="3" t="s">
        <v>33</v>
      </c>
      <c r="G5323" s="3" t="s">
        <v>933</v>
      </c>
      <c r="H5323" s="1"/>
      <c r="J5323"/>
      <c r="AC5323" s="5" t="e">
        <f>VLOOKUP(Table1[[#This Row],[Expense Report]],#REF!,3, 0)</f>
        <v>#REF!</v>
      </c>
      <c r="AD5323" t="s">
        <v>11649</v>
      </c>
      <c r="AE5323" t="s">
        <v>11649</v>
      </c>
      <c r="AF5323" t="e">
        <f>MONTH(Table1[[#This Row],[Date Sent]])</f>
        <v>#REF!</v>
      </c>
      <c r="AG5323" t="e">
        <f>YEAR(Table1[[#This Row],[Date Sent]])</f>
        <v>#REF!</v>
      </c>
      <c r="AH5323"/>
    </row>
    <row r="5324" spans="1:34" x14ac:dyDescent="0.2">
      <c r="A5324" t="s">
        <v>4075</v>
      </c>
      <c r="B5324" t="s">
        <v>5854</v>
      </c>
      <c r="C5324" s="32">
        <v>413.42</v>
      </c>
      <c r="D5324" s="4">
        <v>45356</v>
      </c>
      <c r="E5324" s="33" t="s">
        <v>21</v>
      </c>
      <c r="F5324" s="3" t="s">
        <v>33</v>
      </c>
      <c r="G5324" s="3" t="s">
        <v>5856</v>
      </c>
      <c r="H5324" s="1"/>
      <c r="J5324"/>
      <c r="AC5324" s="5" t="e">
        <f>VLOOKUP(Table1[[#This Row],[Expense Report]],#REF!,3, 0)</f>
        <v>#REF!</v>
      </c>
      <c r="AD5324" t="s">
        <v>11649</v>
      </c>
      <c r="AE5324" t="s">
        <v>11649</v>
      </c>
      <c r="AF5324" t="e">
        <f>MONTH(Table1[[#This Row],[Date Sent]])</f>
        <v>#REF!</v>
      </c>
      <c r="AG5324" t="e">
        <f>YEAR(Table1[[#This Row],[Date Sent]])</f>
        <v>#REF!</v>
      </c>
      <c r="AH5324"/>
    </row>
    <row r="5325" spans="1:34" x14ac:dyDescent="0.2">
      <c r="A5325" t="s">
        <v>4075</v>
      </c>
      <c r="B5325" t="s">
        <v>5854</v>
      </c>
      <c r="C5325" s="32">
        <v>8.1999999999999993</v>
      </c>
      <c r="D5325" s="4">
        <v>45366</v>
      </c>
      <c r="E5325" s="33" t="s">
        <v>6</v>
      </c>
      <c r="F5325" s="3" t="s">
        <v>18</v>
      </c>
      <c r="G5325" s="3" t="s">
        <v>984</v>
      </c>
      <c r="H5325" s="1"/>
      <c r="J5325"/>
      <c r="AC5325" s="5" t="e">
        <f>VLOOKUP(Table1[[#This Row],[Expense Report]],#REF!,3, 0)</f>
        <v>#REF!</v>
      </c>
      <c r="AD5325" t="s">
        <v>11649</v>
      </c>
      <c r="AE5325" t="s">
        <v>11649</v>
      </c>
      <c r="AF5325" t="e">
        <f>MONTH(Table1[[#This Row],[Date Sent]])</f>
        <v>#REF!</v>
      </c>
      <c r="AG5325" t="e">
        <f>YEAR(Table1[[#This Row],[Date Sent]])</f>
        <v>#REF!</v>
      </c>
      <c r="AH5325"/>
    </row>
    <row r="5326" spans="1:34" x14ac:dyDescent="0.2">
      <c r="A5326" t="s">
        <v>4075</v>
      </c>
      <c r="B5326" t="s">
        <v>5854</v>
      </c>
      <c r="C5326" s="32">
        <v>1098</v>
      </c>
      <c r="D5326" s="4">
        <v>45367</v>
      </c>
      <c r="E5326" s="33" t="s">
        <v>11</v>
      </c>
      <c r="F5326" s="3" t="s">
        <v>21</v>
      </c>
      <c r="G5326" s="3" t="s">
        <v>2378</v>
      </c>
      <c r="H5326" s="1"/>
      <c r="J5326"/>
      <c r="AC5326" s="5" t="e">
        <f>VLOOKUP(Table1[[#This Row],[Expense Report]],#REF!,3, 0)</f>
        <v>#REF!</v>
      </c>
      <c r="AD5326" t="s">
        <v>11649</v>
      </c>
      <c r="AE5326" t="s">
        <v>11649</v>
      </c>
      <c r="AF5326" t="e">
        <f>MONTH(Table1[[#This Row],[Date Sent]])</f>
        <v>#REF!</v>
      </c>
      <c r="AG5326" t="e">
        <f>YEAR(Table1[[#This Row],[Date Sent]])</f>
        <v>#REF!</v>
      </c>
      <c r="AH5326"/>
    </row>
    <row r="5327" spans="1:34" x14ac:dyDescent="0.2">
      <c r="A5327" t="s">
        <v>4075</v>
      </c>
      <c r="B5327" t="s">
        <v>5854</v>
      </c>
      <c r="C5327" s="32">
        <v>622.29</v>
      </c>
      <c r="D5327" s="4">
        <v>45370</v>
      </c>
      <c r="E5327" s="33" t="s">
        <v>21</v>
      </c>
      <c r="F5327" s="3" t="s">
        <v>33</v>
      </c>
      <c r="G5327" s="3" t="s">
        <v>5857</v>
      </c>
      <c r="H5327" s="1"/>
      <c r="J5327"/>
      <c r="AC5327" s="5" t="e">
        <f>VLOOKUP(Table1[[#This Row],[Expense Report]],#REF!,3, 0)</f>
        <v>#REF!</v>
      </c>
      <c r="AD5327" t="s">
        <v>11649</v>
      </c>
      <c r="AE5327" t="s">
        <v>11649</v>
      </c>
      <c r="AF5327" t="e">
        <f>MONTH(Table1[[#This Row],[Date Sent]])</f>
        <v>#REF!</v>
      </c>
      <c r="AG5327" t="e">
        <f>YEAR(Table1[[#This Row],[Date Sent]])</f>
        <v>#REF!</v>
      </c>
      <c r="AH5327"/>
    </row>
    <row r="5328" spans="1:34" x14ac:dyDescent="0.2">
      <c r="A5328" t="s">
        <v>1346</v>
      </c>
      <c r="B5328" t="s">
        <v>5858</v>
      </c>
      <c r="C5328" s="32">
        <v>42.79</v>
      </c>
      <c r="D5328" s="4">
        <v>45345</v>
      </c>
      <c r="E5328" s="33" t="s">
        <v>25</v>
      </c>
      <c r="F5328" s="3" t="s">
        <v>33</v>
      </c>
      <c r="G5328" s="3" t="s">
        <v>5859</v>
      </c>
      <c r="H5328" s="1"/>
      <c r="J5328"/>
      <c r="AC5328" s="5" t="e">
        <f>VLOOKUP(Table1[[#This Row],[Expense Report]],#REF!,3, 0)</f>
        <v>#REF!</v>
      </c>
      <c r="AD5328" t="s">
        <v>13604</v>
      </c>
      <c r="AE5328" t="s">
        <v>6845</v>
      </c>
      <c r="AF5328" t="e">
        <f>MONTH(Table1[[#This Row],[Date Sent]])</f>
        <v>#REF!</v>
      </c>
      <c r="AG5328" t="e">
        <f>YEAR(Table1[[#This Row],[Date Sent]])</f>
        <v>#REF!</v>
      </c>
      <c r="AH5328"/>
    </row>
    <row r="5329" spans="1:34" x14ac:dyDescent="0.2">
      <c r="A5329" t="s">
        <v>1346</v>
      </c>
      <c r="B5329" t="s">
        <v>5858</v>
      </c>
      <c r="C5329" s="32">
        <v>239.64</v>
      </c>
      <c r="D5329" s="4">
        <v>45346</v>
      </c>
      <c r="E5329" s="33" t="s">
        <v>21</v>
      </c>
      <c r="F5329" s="3" t="s">
        <v>33</v>
      </c>
      <c r="G5329" s="3" t="s">
        <v>5860</v>
      </c>
      <c r="H5329" s="1"/>
      <c r="J5329"/>
      <c r="AC5329" s="5" t="e">
        <f>VLOOKUP(Table1[[#This Row],[Expense Report]],#REF!,3, 0)</f>
        <v>#REF!</v>
      </c>
      <c r="AD5329" t="s">
        <v>13604</v>
      </c>
      <c r="AE5329" t="s">
        <v>6845</v>
      </c>
      <c r="AF5329" t="e">
        <f>MONTH(Table1[[#This Row],[Date Sent]])</f>
        <v>#REF!</v>
      </c>
      <c r="AG5329" t="e">
        <f>YEAR(Table1[[#This Row],[Date Sent]])</f>
        <v>#REF!</v>
      </c>
      <c r="AH5329"/>
    </row>
    <row r="5330" spans="1:34" x14ac:dyDescent="0.2">
      <c r="A5330" t="s">
        <v>1346</v>
      </c>
      <c r="B5330" t="s">
        <v>5858</v>
      </c>
      <c r="C5330" s="32">
        <v>67.400000000000006</v>
      </c>
      <c r="D5330" s="4">
        <v>45348</v>
      </c>
      <c r="E5330" s="33" t="s">
        <v>25</v>
      </c>
      <c r="F5330" s="3" t="s">
        <v>33</v>
      </c>
      <c r="G5330" s="3" t="s">
        <v>5861</v>
      </c>
      <c r="H5330" s="1"/>
      <c r="J5330"/>
      <c r="AC5330" s="5" t="e">
        <f>VLOOKUP(Table1[[#This Row],[Expense Report]],#REF!,3, 0)</f>
        <v>#REF!</v>
      </c>
      <c r="AD5330" t="s">
        <v>13604</v>
      </c>
      <c r="AE5330" t="s">
        <v>6845</v>
      </c>
      <c r="AF5330" t="e">
        <f>MONTH(Table1[[#This Row],[Date Sent]])</f>
        <v>#REF!</v>
      </c>
      <c r="AG5330" t="e">
        <f>YEAR(Table1[[#This Row],[Date Sent]])</f>
        <v>#REF!</v>
      </c>
      <c r="AH5330"/>
    </row>
    <row r="5331" spans="1:34" x14ac:dyDescent="0.2">
      <c r="A5331" t="s">
        <v>1346</v>
      </c>
      <c r="B5331" t="s">
        <v>5858</v>
      </c>
      <c r="C5331" s="32">
        <v>129.41</v>
      </c>
      <c r="D5331" s="4">
        <v>45358</v>
      </c>
      <c r="E5331" s="33" t="s">
        <v>17</v>
      </c>
      <c r="F5331" s="3" t="s">
        <v>49</v>
      </c>
      <c r="G5331" s="3" t="s">
        <v>5862</v>
      </c>
      <c r="H5331" s="1"/>
      <c r="J5331"/>
      <c r="AC5331" s="5" t="e">
        <f>VLOOKUP(Table1[[#This Row],[Expense Report]],#REF!,3, 0)</f>
        <v>#REF!</v>
      </c>
      <c r="AD5331" t="s">
        <v>13604</v>
      </c>
      <c r="AE5331" t="s">
        <v>6845</v>
      </c>
      <c r="AF5331" t="e">
        <f>MONTH(Table1[[#This Row],[Date Sent]])</f>
        <v>#REF!</v>
      </c>
      <c r="AG5331" t="e">
        <f>YEAR(Table1[[#This Row],[Date Sent]])</f>
        <v>#REF!</v>
      </c>
      <c r="AH5331"/>
    </row>
    <row r="5332" spans="1:34" x14ac:dyDescent="0.2">
      <c r="A5332" t="s">
        <v>1346</v>
      </c>
      <c r="B5332" t="s">
        <v>5858</v>
      </c>
      <c r="C5332" s="32">
        <v>128.36000000000001</v>
      </c>
      <c r="D5332" s="4">
        <v>45359</v>
      </c>
      <c r="E5332" s="33" t="s">
        <v>27</v>
      </c>
      <c r="F5332" s="3" t="s">
        <v>39</v>
      </c>
      <c r="G5332" s="3" t="s">
        <v>5863</v>
      </c>
      <c r="H5332" s="1"/>
      <c r="J5332"/>
      <c r="AC5332" s="5" t="e">
        <f>VLOOKUP(Table1[[#This Row],[Expense Report]],#REF!,3, 0)</f>
        <v>#REF!</v>
      </c>
      <c r="AD5332" t="s">
        <v>13604</v>
      </c>
      <c r="AE5332" t="s">
        <v>6845</v>
      </c>
      <c r="AF5332" t="e">
        <f>MONTH(Table1[[#This Row],[Date Sent]])</f>
        <v>#REF!</v>
      </c>
      <c r="AG5332" t="e">
        <f>YEAR(Table1[[#This Row],[Date Sent]])</f>
        <v>#REF!</v>
      </c>
      <c r="AH5332"/>
    </row>
    <row r="5333" spans="1:34" x14ac:dyDescent="0.2">
      <c r="A5333" t="s">
        <v>1346</v>
      </c>
      <c r="B5333" t="s">
        <v>5858</v>
      </c>
      <c r="C5333" s="32">
        <v>189.11</v>
      </c>
      <c r="D5333" s="4">
        <v>45362</v>
      </c>
      <c r="E5333" s="33" t="s">
        <v>27</v>
      </c>
      <c r="F5333" s="3" t="s">
        <v>39</v>
      </c>
      <c r="G5333" s="3" t="s">
        <v>5864</v>
      </c>
      <c r="H5333" s="1"/>
      <c r="J5333"/>
      <c r="AC5333" s="5" t="e">
        <f>VLOOKUP(Table1[[#This Row],[Expense Report]],#REF!,3, 0)</f>
        <v>#REF!</v>
      </c>
      <c r="AD5333" t="s">
        <v>13604</v>
      </c>
      <c r="AE5333" t="s">
        <v>6845</v>
      </c>
      <c r="AF5333" t="e">
        <f>MONTH(Table1[[#This Row],[Date Sent]])</f>
        <v>#REF!</v>
      </c>
      <c r="AG5333" t="e">
        <f>YEAR(Table1[[#This Row],[Date Sent]])</f>
        <v>#REF!</v>
      </c>
      <c r="AH5333"/>
    </row>
    <row r="5334" spans="1:34" x14ac:dyDescent="0.2">
      <c r="A5334" t="s">
        <v>1346</v>
      </c>
      <c r="B5334" t="s">
        <v>5858</v>
      </c>
      <c r="C5334" s="32">
        <v>55.13</v>
      </c>
      <c r="D5334" s="4">
        <v>45366</v>
      </c>
      <c r="E5334" s="33" t="s">
        <v>27</v>
      </c>
      <c r="F5334" s="3" t="s">
        <v>39</v>
      </c>
      <c r="G5334" s="3" t="s">
        <v>5865</v>
      </c>
      <c r="H5334" s="1"/>
      <c r="J5334"/>
      <c r="AC5334" s="5" t="e">
        <f>VLOOKUP(Table1[[#This Row],[Expense Report]],#REF!,3, 0)</f>
        <v>#REF!</v>
      </c>
      <c r="AD5334" t="s">
        <v>13604</v>
      </c>
      <c r="AE5334" t="s">
        <v>6845</v>
      </c>
      <c r="AF5334" t="e">
        <f>MONTH(Table1[[#This Row],[Date Sent]])</f>
        <v>#REF!</v>
      </c>
      <c r="AG5334" t="e">
        <f>YEAR(Table1[[#This Row],[Date Sent]])</f>
        <v>#REF!</v>
      </c>
      <c r="AH5334"/>
    </row>
    <row r="5335" spans="1:34" x14ac:dyDescent="0.2">
      <c r="A5335" t="s">
        <v>1346</v>
      </c>
      <c r="B5335" t="s">
        <v>5858</v>
      </c>
      <c r="C5335" s="32">
        <v>1350</v>
      </c>
      <c r="D5335" s="4">
        <v>45369</v>
      </c>
      <c r="E5335" s="33" t="s">
        <v>13</v>
      </c>
      <c r="F5335" s="3" t="s">
        <v>10</v>
      </c>
      <c r="G5335" s="3" t="s">
        <v>5866</v>
      </c>
      <c r="H5335" s="1"/>
      <c r="J5335"/>
      <c r="AC5335" s="5" t="e">
        <f>VLOOKUP(Table1[[#This Row],[Expense Report]],#REF!,3, 0)</f>
        <v>#REF!</v>
      </c>
      <c r="AD5335" t="s">
        <v>13604</v>
      </c>
      <c r="AE5335" t="s">
        <v>6845</v>
      </c>
      <c r="AF5335" t="e">
        <f>MONTH(Table1[[#This Row],[Date Sent]])</f>
        <v>#REF!</v>
      </c>
      <c r="AG5335" t="e">
        <f>YEAR(Table1[[#This Row],[Date Sent]])</f>
        <v>#REF!</v>
      </c>
      <c r="AH5335"/>
    </row>
    <row r="5336" spans="1:34" x14ac:dyDescent="0.2">
      <c r="A5336" t="s">
        <v>236</v>
      </c>
      <c r="B5336" t="s">
        <v>5867</v>
      </c>
      <c r="C5336" s="32">
        <v>40.24</v>
      </c>
      <c r="D5336" s="4">
        <v>45359</v>
      </c>
      <c r="E5336" s="33" t="s">
        <v>21</v>
      </c>
      <c r="F5336" s="3" t="s">
        <v>33</v>
      </c>
      <c r="G5336" s="3" t="s">
        <v>1070</v>
      </c>
      <c r="H5336" s="1"/>
      <c r="J5336"/>
      <c r="AC5336" s="5" t="e">
        <f>VLOOKUP(Table1[[#This Row],[Expense Report]],#REF!,3, 0)</f>
        <v>#REF!</v>
      </c>
      <c r="AD5336" t="s">
        <v>14525</v>
      </c>
      <c r="AE5336" t="s">
        <v>6845</v>
      </c>
      <c r="AF5336" t="e">
        <f>MONTH(Table1[[#This Row],[Date Sent]])</f>
        <v>#REF!</v>
      </c>
      <c r="AG5336" t="e">
        <f>YEAR(Table1[[#This Row],[Date Sent]])</f>
        <v>#REF!</v>
      </c>
      <c r="AH5336"/>
    </row>
    <row r="5337" spans="1:34" x14ac:dyDescent="0.2">
      <c r="A5337" t="s">
        <v>236</v>
      </c>
      <c r="B5337" t="s">
        <v>5867</v>
      </c>
      <c r="C5337" s="32">
        <v>285.12</v>
      </c>
      <c r="D5337" s="4">
        <v>45359</v>
      </c>
      <c r="E5337" s="33" t="s">
        <v>21</v>
      </c>
      <c r="F5337" s="3" t="s">
        <v>25</v>
      </c>
      <c r="G5337" s="3" t="s">
        <v>5868</v>
      </c>
      <c r="H5337" s="1"/>
      <c r="J5337"/>
      <c r="AC5337" s="5" t="e">
        <f>VLOOKUP(Table1[[#This Row],[Expense Report]],#REF!,3, 0)</f>
        <v>#REF!</v>
      </c>
      <c r="AD5337" t="s">
        <v>14525</v>
      </c>
      <c r="AE5337" t="s">
        <v>6845</v>
      </c>
      <c r="AF5337" t="e">
        <f>MONTH(Table1[[#This Row],[Date Sent]])</f>
        <v>#REF!</v>
      </c>
      <c r="AG5337" t="e">
        <f>YEAR(Table1[[#This Row],[Date Sent]])</f>
        <v>#REF!</v>
      </c>
      <c r="AH5337"/>
    </row>
    <row r="5338" spans="1:34" x14ac:dyDescent="0.2">
      <c r="A5338" t="s">
        <v>236</v>
      </c>
      <c r="B5338" t="s">
        <v>5867</v>
      </c>
      <c r="C5338" s="32">
        <v>22.1</v>
      </c>
      <c r="D5338" s="4">
        <v>45360</v>
      </c>
      <c r="E5338" s="33" t="s">
        <v>21</v>
      </c>
      <c r="F5338" s="3" t="s">
        <v>16</v>
      </c>
      <c r="G5338" s="3" t="s">
        <v>1179</v>
      </c>
      <c r="H5338" s="1"/>
      <c r="J5338"/>
      <c r="AC5338" s="5" t="e">
        <f>VLOOKUP(Table1[[#This Row],[Expense Report]],#REF!,3, 0)</f>
        <v>#REF!</v>
      </c>
      <c r="AD5338" t="s">
        <v>14525</v>
      </c>
      <c r="AE5338" t="s">
        <v>6845</v>
      </c>
      <c r="AF5338" t="e">
        <f>MONTH(Table1[[#This Row],[Date Sent]])</f>
        <v>#REF!</v>
      </c>
      <c r="AG5338" t="e">
        <f>YEAR(Table1[[#This Row],[Date Sent]])</f>
        <v>#REF!</v>
      </c>
      <c r="AH5338"/>
    </row>
    <row r="5339" spans="1:34" x14ac:dyDescent="0.2">
      <c r="A5339" t="s">
        <v>236</v>
      </c>
      <c r="B5339" t="s">
        <v>5867</v>
      </c>
      <c r="C5339" s="32">
        <v>16.989999999999998</v>
      </c>
      <c r="D5339" s="4">
        <v>45361</v>
      </c>
      <c r="E5339" s="33" t="s">
        <v>21</v>
      </c>
      <c r="F5339" s="3" t="s">
        <v>58</v>
      </c>
      <c r="G5339" s="3" t="s">
        <v>5869</v>
      </c>
      <c r="H5339" s="1"/>
      <c r="J5339"/>
      <c r="AC5339" s="5" t="e">
        <f>VLOOKUP(Table1[[#This Row],[Expense Report]],#REF!,3, 0)</f>
        <v>#REF!</v>
      </c>
      <c r="AD5339" t="s">
        <v>14525</v>
      </c>
      <c r="AE5339" t="s">
        <v>6845</v>
      </c>
      <c r="AF5339" t="e">
        <f>MONTH(Table1[[#This Row],[Date Sent]])</f>
        <v>#REF!</v>
      </c>
      <c r="AG5339" t="e">
        <f>YEAR(Table1[[#This Row],[Date Sent]])</f>
        <v>#REF!</v>
      </c>
      <c r="AH5339"/>
    </row>
    <row r="5340" spans="1:34" x14ac:dyDescent="0.2">
      <c r="A5340" t="s">
        <v>236</v>
      </c>
      <c r="B5340" t="s">
        <v>5867</v>
      </c>
      <c r="C5340" s="32">
        <v>34.909999999999997</v>
      </c>
      <c r="D5340" s="4">
        <v>45364</v>
      </c>
      <c r="E5340" s="33" t="s">
        <v>21</v>
      </c>
      <c r="F5340" s="3" t="s">
        <v>33</v>
      </c>
      <c r="G5340" s="3" t="s">
        <v>5870</v>
      </c>
      <c r="H5340" s="1"/>
      <c r="J5340"/>
      <c r="AC5340" s="5" t="e">
        <f>VLOOKUP(Table1[[#This Row],[Expense Report]],#REF!,3, 0)</f>
        <v>#REF!</v>
      </c>
      <c r="AD5340" t="s">
        <v>14525</v>
      </c>
      <c r="AE5340" t="s">
        <v>6845</v>
      </c>
      <c r="AF5340" t="e">
        <f>MONTH(Table1[[#This Row],[Date Sent]])</f>
        <v>#REF!</v>
      </c>
      <c r="AG5340" t="e">
        <f>YEAR(Table1[[#This Row],[Date Sent]])</f>
        <v>#REF!</v>
      </c>
      <c r="AH5340"/>
    </row>
    <row r="5341" spans="1:34" x14ac:dyDescent="0.2">
      <c r="A5341" t="s">
        <v>2891</v>
      </c>
      <c r="B5341" t="s">
        <v>5871</v>
      </c>
      <c r="C5341" s="32">
        <v>3.25</v>
      </c>
      <c r="D5341" s="4">
        <v>45336</v>
      </c>
      <c r="E5341" s="33" t="s">
        <v>20</v>
      </c>
      <c r="F5341" s="3" t="s">
        <v>39</v>
      </c>
      <c r="G5341" s="3" t="s">
        <v>4586</v>
      </c>
      <c r="H5341" s="1"/>
      <c r="J5341"/>
      <c r="AC5341" s="5" t="e">
        <f>VLOOKUP(Table1[[#This Row],[Expense Report]],#REF!,3, 0)</f>
        <v>#REF!</v>
      </c>
      <c r="AD5341" t="s">
        <v>14678</v>
      </c>
      <c r="AE5341" t="s">
        <v>6845</v>
      </c>
      <c r="AF5341" t="e">
        <f>MONTH(Table1[[#This Row],[Date Sent]])</f>
        <v>#REF!</v>
      </c>
      <c r="AG5341" t="e">
        <f>YEAR(Table1[[#This Row],[Date Sent]])</f>
        <v>#REF!</v>
      </c>
      <c r="AH5341"/>
    </row>
    <row r="5342" spans="1:34" x14ac:dyDescent="0.2">
      <c r="A5342" t="s">
        <v>2891</v>
      </c>
      <c r="B5342" t="s">
        <v>5871</v>
      </c>
      <c r="C5342" s="32">
        <v>64.040000000000006</v>
      </c>
      <c r="D5342" s="4">
        <v>45336</v>
      </c>
      <c r="E5342" s="33" t="s">
        <v>25</v>
      </c>
      <c r="F5342" s="3" t="s">
        <v>33</v>
      </c>
      <c r="G5342" s="3" t="s">
        <v>1229</v>
      </c>
      <c r="H5342" s="1"/>
      <c r="J5342"/>
      <c r="AC5342" s="5" t="e">
        <f>VLOOKUP(Table1[[#This Row],[Expense Report]],#REF!,3, 0)</f>
        <v>#REF!</v>
      </c>
      <c r="AD5342" t="s">
        <v>14678</v>
      </c>
      <c r="AE5342" t="s">
        <v>6845</v>
      </c>
      <c r="AF5342" t="e">
        <f>MONTH(Table1[[#This Row],[Date Sent]])</f>
        <v>#REF!</v>
      </c>
      <c r="AG5342" t="e">
        <f>YEAR(Table1[[#This Row],[Date Sent]])</f>
        <v>#REF!</v>
      </c>
      <c r="AH5342"/>
    </row>
    <row r="5343" spans="1:34" x14ac:dyDescent="0.2">
      <c r="A5343" t="s">
        <v>2891</v>
      </c>
      <c r="B5343" t="s">
        <v>5871</v>
      </c>
      <c r="C5343" s="32">
        <v>7.45</v>
      </c>
      <c r="D5343" s="4">
        <v>45336</v>
      </c>
      <c r="E5343" s="33" t="s">
        <v>20</v>
      </c>
      <c r="F5343" s="3" t="s">
        <v>39</v>
      </c>
      <c r="G5343" s="3" t="s">
        <v>4586</v>
      </c>
      <c r="H5343" s="1"/>
      <c r="J5343"/>
      <c r="AC5343" s="5" t="e">
        <f>VLOOKUP(Table1[[#This Row],[Expense Report]],#REF!,3, 0)</f>
        <v>#REF!</v>
      </c>
      <c r="AD5343" t="s">
        <v>14678</v>
      </c>
      <c r="AE5343" t="s">
        <v>6845</v>
      </c>
      <c r="AF5343" t="e">
        <f>MONTH(Table1[[#This Row],[Date Sent]])</f>
        <v>#REF!</v>
      </c>
      <c r="AG5343" t="e">
        <f>YEAR(Table1[[#This Row],[Date Sent]])</f>
        <v>#REF!</v>
      </c>
      <c r="AH5343"/>
    </row>
    <row r="5344" spans="1:34" x14ac:dyDescent="0.2">
      <c r="A5344" t="s">
        <v>2891</v>
      </c>
      <c r="B5344" t="s">
        <v>5871</v>
      </c>
      <c r="C5344" s="32">
        <v>42.57</v>
      </c>
      <c r="D5344" s="4">
        <v>45346</v>
      </c>
      <c r="E5344" s="33" t="s">
        <v>21</v>
      </c>
      <c r="F5344" s="3" t="s">
        <v>33</v>
      </c>
      <c r="G5344" s="3" t="s">
        <v>1814</v>
      </c>
      <c r="H5344" s="1"/>
      <c r="J5344"/>
      <c r="AC5344" s="5" t="e">
        <f>VLOOKUP(Table1[[#This Row],[Expense Report]],#REF!,3, 0)</f>
        <v>#REF!</v>
      </c>
      <c r="AD5344" t="s">
        <v>14678</v>
      </c>
      <c r="AE5344" t="s">
        <v>6845</v>
      </c>
      <c r="AF5344" t="e">
        <f>MONTH(Table1[[#This Row],[Date Sent]])</f>
        <v>#REF!</v>
      </c>
      <c r="AG5344" t="e">
        <f>YEAR(Table1[[#This Row],[Date Sent]])</f>
        <v>#REF!</v>
      </c>
      <c r="AH5344"/>
    </row>
    <row r="5345" spans="1:34" x14ac:dyDescent="0.2">
      <c r="A5345" t="s">
        <v>2891</v>
      </c>
      <c r="B5345" t="s">
        <v>5871</v>
      </c>
      <c r="C5345" s="32">
        <v>13.83</v>
      </c>
      <c r="D5345" s="4">
        <v>45351</v>
      </c>
      <c r="E5345" s="33" t="s">
        <v>20</v>
      </c>
      <c r="F5345" s="3" t="s">
        <v>17</v>
      </c>
      <c r="G5345" s="3" t="s">
        <v>5872</v>
      </c>
      <c r="H5345" s="1"/>
      <c r="J5345"/>
      <c r="AC5345" s="5" t="e">
        <f>VLOOKUP(Table1[[#This Row],[Expense Report]],#REF!,3, 0)</f>
        <v>#REF!</v>
      </c>
      <c r="AD5345" t="s">
        <v>14678</v>
      </c>
      <c r="AE5345" t="s">
        <v>6845</v>
      </c>
      <c r="AF5345" t="e">
        <f>MONTH(Table1[[#This Row],[Date Sent]])</f>
        <v>#REF!</v>
      </c>
      <c r="AG5345" t="e">
        <f>YEAR(Table1[[#This Row],[Date Sent]])</f>
        <v>#REF!</v>
      </c>
      <c r="AH5345"/>
    </row>
    <row r="5346" spans="1:34" x14ac:dyDescent="0.2">
      <c r="A5346" t="s">
        <v>2891</v>
      </c>
      <c r="B5346" t="s">
        <v>5871</v>
      </c>
      <c r="C5346" s="32">
        <v>54.15</v>
      </c>
      <c r="D5346" s="4">
        <v>45356</v>
      </c>
      <c r="E5346" s="33" t="s">
        <v>21</v>
      </c>
      <c r="F5346" s="3" t="s">
        <v>15</v>
      </c>
      <c r="G5346" s="3" t="s">
        <v>5873</v>
      </c>
      <c r="H5346" s="1"/>
      <c r="J5346"/>
      <c r="AC5346" s="5" t="e">
        <f>VLOOKUP(Table1[[#This Row],[Expense Report]],#REF!,3, 0)</f>
        <v>#REF!</v>
      </c>
      <c r="AD5346" t="s">
        <v>14678</v>
      </c>
      <c r="AE5346" t="s">
        <v>6845</v>
      </c>
      <c r="AF5346" t="e">
        <f>MONTH(Table1[[#This Row],[Date Sent]])</f>
        <v>#REF!</v>
      </c>
      <c r="AG5346" t="e">
        <f>YEAR(Table1[[#This Row],[Date Sent]])</f>
        <v>#REF!</v>
      </c>
      <c r="AH5346"/>
    </row>
    <row r="5347" spans="1:34" x14ac:dyDescent="0.2">
      <c r="A5347" t="s">
        <v>2891</v>
      </c>
      <c r="B5347" t="s">
        <v>5871</v>
      </c>
      <c r="C5347" s="32">
        <v>25.67</v>
      </c>
      <c r="D5347" s="4">
        <v>45357</v>
      </c>
      <c r="E5347" s="33" t="s">
        <v>20</v>
      </c>
      <c r="F5347" s="3" t="s">
        <v>33</v>
      </c>
      <c r="G5347" s="3" t="s">
        <v>5874</v>
      </c>
      <c r="H5347" s="1"/>
      <c r="J5347"/>
      <c r="AC5347" s="5" t="e">
        <f>VLOOKUP(Table1[[#This Row],[Expense Report]],#REF!,3, 0)</f>
        <v>#REF!</v>
      </c>
      <c r="AD5347" t="s">
        <v>14678</v>
      </c>
      <c r="AE5347" t="s">
        <v>6845</v>
      </c>
      <c r="AF5347" t="e">
        <f>MONTH(Table1[[#This Row],[Date Sent]])</f>
        <v>#REF!</v>
      </c>
      <c r="AG5347" t="e">
        <f>YEAR(Table1[[#This Row],[Date Sent]])</f>
        <v>#REF!</v>
      </c>
      <c r="AH5347"/>
    </row>
    <row r="5348" spans="1:34" x14ac:dyDescent="0.2">
      <c r="A5348" t="s">
        <v>2891</v>
      </c>
      <c r="B5348" t="s">
        <v>5871</v>
      </c>
      <c r="C5348" s="32">
        <v>70.900000000000006</v>
      </c>
      <c r="D5348" s="4">
        <v>45360</v>
      </c>
      <c r="E5348" s="33" t="s">
        <v>20</v>
      </c>
      <c r="F5348" s="3" t="s">
        <v>17</v>
      </c>
      <c r="G5348" s="3" t="s">
        <v>5875</v>
      </c>
      <c r="H5348" s="1"/>
      <c r="J5348"/>
      <c r="AC5348" s="5" t="e">
        <f>VLOOKUP(Table1[[#This Row],[Expense Report]],#REF!,3, 0)</f>
        <v>#REF!</v>
      </c>
      <c r="AD5348" t="s">
        <v>14678</v>
      </c>
      <c r="AE5348" t="s">
        <v>6845</v>
      </c>
      <c r="AF5348" t="e">
        <f>MONTH(Table1[[#This Row],[Date Sent]])</f>
        <v>#REF!</v>
      </c>
      <c r="AG5348" t="e">
        <f>YEAR(Table1[[#This Row],[Date Sent]])</f>
        <v>#REF!</v>
      </c>
      <c r="AH5348"/>
    </row>
    <row r="5349" spans="1:34" x14ac:dyDescent="0.2">
      <c r="A5349" t="s">
        <v>2891</v>
      </c>
      <c r="B5349" t="s">
        <v>5871</v>
      </c>
      <c r="C5349" s="32">
        <v>44.32</v>
      </c>
      <c r="D5349" s="4">
        <v>45360</v>
      </c>
      <c r="E5349" s="33" t="s">
        <v>21</v>
      </c>
      <c r="F5349" s="3" t="s">
        <v>33</v>
      </c>
      <c r="G5349" s="3" t="s">
        <v>1814</v>
      </c>
      <c r="H5349" s="1"/>
      <c r="J5349"/>
      <c r="AC5349" s="5" t="e">
        <f>VLOOKUP(Table1[[#This Row],[Expense Report]],#REF!,3, 0)</f>
        <v>#REF!</v>
      </c>
      <c r="AD5349" t="s">
        <v>14678</v>
      </c>
      <c r="AE5349" t="s">
        <v>6845</v>
      </c>
      <c r="AF5349" t="e">
        <f>MONTH(Table1[[#This Row],[Date Sent]])</f>
        <v>#REF!</v>
      </c>
      <c r="AG5349" t="e">
        <f>YEAR(Table1[[#This Row],[Date Sent]])</f>
        <v>#REF!</v>
      </c>
      <c r="AH5349"/>
    </row>
    <row r="5350" spans="1:34" x14ac:dyDescent="0.2">
      <c r="A5350" t="s">
        <v>2891</v>
      </c>
      <c r="B5350" t="s">
        <v>5871</v>
      </c>
      <c r="C5350" s="32">
        <v>72.5</v>
      </c>
      <c r="D5350" s="4">
        <v>45366</v>
      </c>
      <c r="E5350" s="33" t="s">
        <v>8</v>
      </c>
      <c r="F5350" s="3" t="s">
        <v>39</v>
      </c>
      <c r="G5350" s="3" t="s">
        <v>5876</v>
      </c>
      <c r="H5350" s="1"/>
      <c r="J5350"/>
      <c r="AC5350" s="5" t="e">
        <f>VLOOKUP(Table1[[#This Row],[Expense Report]],#REF!,3, 0)</f>
        <v>#REF!</v>
      </c>
      <c r="AD5350" t="s">
        <v>14678</v>
      </c>
      <c r="AE5350" t="s">
        <v>6845</v>
      </c>
      <c r="AF5350" t="e">
        <f>MONTH(Table1[[#This Row],[Date Sent]])</f>
        <v>#REF!</v>
      </c>
      <c r="AG5350" t="e">
        <f>YEAR(Table1[[#This Row],[Date Sent]])</f>
        <v>#REF!</v>
      </c>
      <c r="AH5350"/>
    </row>
    <row r="5351" spans="1:34" x14ac:dyDescent="0.2">
      <c r="A5351" t="s">
        <v>641</v>
      </c>
      <c r="B5351" t="s">
        <v>5877</v>
      </c>
      <c r="C5351" s="32">
        <v>183.16</v>
      </c>
      <c r="D5351" s="4">
        <v>45342</v>
      </c>
      <c r="E5351" s="33" t="s">
        <v>21</v>
      </c>
      <c r="F5351" s="3" t="s">
        <v>17</v>
      </c>
      <c r="G5351" s="3" t="s">
        <v>5878</v>
      </c>
      <c r="H5351" s="1"/>
      <c r="J5351"/>
      <c r="AC5351" s="5" t="e">
        <f>VLOOKUP(Table1[[#This Row],[Expense Report]],#REF!,3, 0)</f>
        <v>#REF!</v>
      </c>
      <c r="AD5351" t="s">
        <v>14562</v>
      </c>
      <c r="AE5351" t="s">
        <v>13208</v>
      </c>
      <c r="AF5351" t="e">
        <f>MONTH(Table1[[#This Row],[Date Sent]])</f>
        <v>#REF!</v>
      </c>
      <c r="AG5351" t="e">
        <f>YEAR(Table1[[#This Row],[Date Sent]])</f>
        <v>#REF!</v>
      </c>
      <c r="AH5351"/>
    </row>
    <row r="5352" spans="1:34" x14ac:dyDescent="0.2">
      <c r="A5352" t="s">
        <v>641</v>
      </c>
      <c r="B5352" t="s">
        <v>5877</v>
      </c>
      <c r="C5352" s="32">
        <v>218.57</v>
      </c>
      <c r="D5352" s="4">
        <v>45343</v>
      </c>
      <c r="E5352" s="33" t="s">
        <v>21</v>
      </c>
      <c r="F5352" s="3" t="s">
        <v>16</v>
      </c>
      <c r="G5352" s="3" t="s">
        <v>5879</v>
      </c>
      <c r="H5352" s="1"/>
      <c r="J5352"/>
      <c r="AC5352" s="5" t="e">
        <f>VLOOKUP(Table1[[#This Row],[Expense Report]],#REF!,3, 0)</f>
        <v>#REF!</v>
      </c>
      <c r="AD5352" t="s">
        <v>14562</v>
      </c>
      <c r="AE5352" t="s">
        <v>13208</v>
      </c>
      <c r="AF5352" t="e">
        <f>MONTH(Table1[[#This Row],[Date Sent]])</f>
        <v>#REF!</v>
      </c>
      <c r="AG5352" t="e">
        <f>YEAR(Table1[[#This Row],[Date Sent]])</f>
        <v>#REF!</v>
      </c>
      <c r="AH5352"/>
    </row>
    <row r="5353" spans="1:34" x14ac:dyDescent="0.2">
      <c r="A5353" t="s">
        <v>641</v>
      </c>
      <c r="B5353" t="s">
        <v>5877</v>
      </c>
      <c r="C5353" s="32">
        <v>353.81</v>
      </c>
      <c r="D5353" s="4">
        <v>45344</v>
      </c>
      <c r="E5353" s="33" t="s">
        <v>21</v>
      </c>
      <c r="F5353" s="3" t="s">
        <v>33</v>
      </c>
      <c r="G5353" s="3" t="s">
        <v>3573</v>
      </c>
      <c r="H5353" s="1"/>
      <c r="J5353"/>
      <c r="AC5353" s="5" t="e">
        <f>VLOOKUP(Table1[[#This Row],[Expense Report]],#REF!,3, 0)</f>
        <v>#REF!</v>
      </c>
      <c r="AD5353" t="s">
        <v>14562</v>
      </c>
      <c r="AE5353" t="s">
        <v>13208</v>
      </c>
      <c r="AF5353" t="e">
        <f>MONTH(Table1[[#This Row],[Date Sent]])</f>
        <v>#REF!</v>
      </c>
      <c r="AG5353" t="e">
        <f>YEAR(Table1[[#This Row],[Date Sent]])</f>
        <v>#REF!</v>
      </c>
      <c r="AH5353"/>
    </row>
    <row r="5354" spans="1:34" x14ac:dyDescent="0.2">
      <c r="A5354" t="s">
        <v>641</v>
      </c>
      <c r="B5354" t="s">
        <v>5877</v>
      </c>
      <c r="C5354" s="32">
        <v>121.6</v>
      </c>
      <c r="D5354" s="4">
        <v>45349</v>
      </c>
      <c r="E5354" s="33" t="s">
        <v>21</v>
      </c>
      <c r="F5354" s="3" t="s">
        <v>16</v>
      </c>
      <c r="G5354" s="3" t="s">
        <v>5879</v>
      </c>
      <c r="H5354" s="1"/>
      <c r="J5354"/>
      <c r="AC5354" s="5" t="e">
        <f>VLOOKUP(Table1[[#This Row],[Expense Report]],#REF!,3, 0)</f>
        <v>#REF!</v>
      </c>
      <c r="AD5354" t="s">
        <v>14562</v>
      </c>
      <c r="AE5354" t="s">
        <v>13208</v>
      </c>
      <c r="AF5354" t="e">
        <f>MONTH(Table1[[#This Row],[Date Sent]])</f>
        <v>#REF!</v>
      </c>
      <c r="AG5354" t="e">
        <f>YEAR(Table1[[#This Row],[Date Sent]])</f>
        <v>#REF!</v>
      </c>
      <c r="AH5354"/>
    </row>
    <row r="5355" spans="1:34" x14ac:dyDescent="0.2">
      <c r="A5355" t="s">
        <v>641</v>
      </c>
      <c r="B5355" t="s">
        <v>5877</v>
      </c>
      <c r="C5355" s="32">
        <v>482.27</v>
      </c>
      <c r="D5355" s="4">
        <v>45366</v>
      </c>
      <c r="E5355" s="33" t="s">
        <v>21</v>
      </c>
      <c r="F5355" s="3" t="s">
        <v>25</v>
      </c>
      <c r="G5355" s="3" t="s">
        <v>5880</v>
      </c>
      <c r="H5355" s="1"/>
      <c r="J5355"/>
      <c r="AC5355" s="5" t="e">
        <f>VLOOKUP(Table1[[#This Row],[Expense Report]],#REF!,3, 0)</f>
        <v>#REF!</v>
      </c>
      <c r="AD5355" t="s">
        <v>14562</v>
      </c>
      <c r="AE5355" t="s">
        <v>13208</v>
      </c>
      <c r="AF5355" t="e">
        <f>MONTH(Table1[[#This Row],[Date Sent]])</f>
        <v>#REF!</v>
      </c>
      <c r="AG5355" t="e">
        <f>YEAR(Table1[[#This Row],[Date Sent]])</f>
        <v>#REF!</v>
      </c>
      <c r="AH5355"/>
    </row>
    <row r="5356" spans="1:34" x14ac:dyDescent="0.2">
      <c r="A5356" t="s">
        <v>641</v>
      </c>
      <c r="B5356" t="s">
        <v>5877</v>
      </c>
      <c r="C5356" s="32">
        <v>157.93</v>
      </c>
      <c r="D5356" s="4">
        <v>45368</v>
      </c>
      <c r="E5356" s="33" t="s">
        <v>21</v>
      </c>
      <c r="F5356" s="3" t="s">
        <v>33</v>
      </c>
      <c r="G5356" s="3" t="s">
        <v>1165</v>
      </c>
      <c r="H5356" s="1"/>
      <c r="J5356"/>
      <c r="AC5356" s="5" t="e">
        <f>VLOOKUP(Table1[[#This Row],[Expense Report]],#REF!,3, 0)</f>
        <v>#REF!</v>
      </c>
      <c r="AD5356" t="s">
        <v>14562</v>
      </c>
      <c r="AE5356" t="s">
        <v>13208</v>
      </c>
      <c r="AF5356" t="e">
        <f>MONTH(Table1[[#This Row],[Date Sent]])</f>
        <v>#REF!</v>
      </c>
      <c r="AG5356" t="e">
        <f>YEAR(Table1[[#This Row],[Date Sent]])</f>
        <v>#REF!</v>
      </c>
      <c r="AH5356"/>
    </row>
    <row r="5357" spans="1:34" x14ac:dyDescent="0.2">
      <c r="A5357" t="s">
        <v>158</v>
      </c>
      <c r="B5357" t="s">
        <v>5881</v>
      </c>
      <c r="C5357" s="32">
        <v>5.97</v>
      </c>
      <c r="D5357" s="4">
        <v>45353</v>
      </c>
      <c r="E5357" s="33" t="s">
        <v>27</v>
      </c>
      <c r="F5357" s="3" t="s">
        <v>39</v>
      </c>
      <c r="G5357" s="3" t="s">
        <v>5882</v>
      </c>
      <c r="H5357" s="1"/>
      <c r="J5357"/>
      <c r="AC5357" s="5" t="e">
        <f>VLOOKUP(Table1[[#This Row],[Expense Report]],#REF!,3, 0)</f>
        <v>#REF!</v>
      </c>
      <c r="AD5357" t="s">
        <v>11649</v>
      </c>
      <c r="AE5357" t="s">
        <v>11649</v>
      </c>
      <c r="AF5357" t="e">
        <f>MONTH(Table1[[#This Row],[Date Sent]])</f>
        <v>#REF!</v>
      </c>
      <c r="AG5357" t="e">
        <f>YEAR(Table1[[#This Row],[Date Sent]])</f>
        <v>#REF!</v>
      </c>
      <c r="AH5357"/>
    </row>
    <row r="5358" spans="1:34" x14ac:dyDescent="0.2">
      <c r="A5358" t="s">
        <v>158</v>
      </c>
      <c r="B5358" t="s">
        <v>5881</v>
      </c>
      <c r="C5358" s="32">
        <v>25.67</v>
      </c>
      <c r="D5358" s="4">
        <v>45360</v>
      </c>
      <c r="E5358" s="33" t="s">
        <v>21</v>
      </c>
      <c r="F5358" s="3" t="s">
        <v>15</v>
      </c>
      <c r="G5358" s="3" t="s">
        <v>1175</v>
      </c>
      <c r="H5358" s="1"/>
      <c r="J5358"/>
      <c r="AC5358" s="5" t="e">
        <f>VLOOKUP(Table1[[#This Row],[Expense Report]],#REF!,3, 0)</f>
        <v>#REF!</v>
      </c>
      <c r="AD5358" t="s">
        <v>11649</v>
      </c>
      <c r="AE5358" t="s">
        <v>11649</v>
      </c>
      <c r="AF5358" t="e">
        <f>MONTH(Table1[[#This Row],[Date Sent]])</f>
        <v>#REF!</v>
      </c>
      <c r="AG5358" t="e">
        <f>YEAR(Table1[[#This Row],[Date Sent]])</f>
        <v>#REF!</v>
      </c>
      <c r="AH5358"/>
    </row>
    <row r="5359" spans="1:34" x14ac:dyDescent="0.2">
      <c r="A5359" t="s">
        <v>158</v>
      </c>
      <c r="B5359" t="s">
        <v>5881</v>
      </c>
      <c r="C5359" s="32">
        <v>27.78</v>
      </c>
      <c r="D5359" s="4">
        <v>45365</v>
      </c>
      <c r="E5359" s="33" t="s">
        <v>21</v>
      </c>
      <c r="F5359" s="3" t="s">
        <v>33</v>
      </c>
      <c r="G5359" s="3" t="s">
        <v>5883</v>
      </c>
      <c r="H5359" s="1"/>
      <c r="J5359"/>
      <c r="AC5359" s="5" t="e">
        <f>VLOOKUP(Table1[[#This Row],[Expense Report]],#REF!,3, 0)</f>
        <v>#REF!</v>
      </c>
      <c r="AD5359" t="s">
        <v>11649</v>
      </c>
      <c r="AE5359" t="s">
        <v>11649</v>
      </c>
      <c r="AF5359" t="e">
        <f>MONTH(Table1[[#This Row],[Date Sent]])</f>
        <v>#REF!</v>
      </c>
      <c r="AG5359" t="e">
        <f>YEAR(Table1[[#This Row],[Date Sent]])</f>
        <v>#REF!</v>
      </c>
      <c r="AH5359"/>
    </row>
    <row r="5360" spans="1:34" x14ac:dyDescent="0.2">
      <c r="A5360" t="s">
        <v>5322</v>
      </c>
      <c r="B5360" t="s">
        <v>5884</v>
      </c>
      <c r="C5360" s="32">
        <v>440.4</v>
      </c>
      <c r="D5360" s="4">
        <v>45356</v>
      </c>
      <c r="E5360" s="33" t="s">
        <v>21</v>
      </c>
      <c r="F5360" s="3" t="s">
        <v>33</v>
      </c>
      <c r="G5360" s="3" t="s">
        <v>5885</v>
      </c>
      <c r="H5360" s="1"/>
      <c r="J5360"/>
      <c r="AC5360" s="5" t="e">
        <f>VLOOKUP(Table1[[#This Row],[Expense Report]],#REF!,3, 0)</f>
        <v>#REF!</v>
      </c>
      <c r="AD5360" t="s">
        <v>14609</v>
      </c>
      <c r="AE5360" t="s">
        <v>198</v>
      </c>
      <c r="AF5360" t="e">
        <f>MONTH(Table1[[#This Row],[Date Sent]])</f>
        <v>#REF!</v>
      </c>
      <c r="AG5360" t="e">
        <f>YEAR(Table1[[#This Row],[Date Sent]])</f>
        <v>#REF!</v>
      </c>
      <c r="AH5360"/>
    </row>
    <row r="5361" spans="1:34" x14ac:dyDescent="0.2">
      <c r="A5361" t="s">
        <v>5322</v>
      </c>
      <c r="B5361" t="s">
        <v>5884</v>
      </c>
      <c r="C5361" s="32">
        <v>-37.54</v>
      </c>
      <c r="D5361" s="4">
        <v>45360</v>
      </c>
      <c r="E5361" s="33" t="s">
        <v>23</v>
      </c>
      <c r="F5361" s="3" t="s">
        <v>35</v>
      </c>
      <c r="G5361" s="3" t="s">
        <v>5886</v>
      </c>
      <c r="H5361" s="1"/>
      <c r="J5361"/>
      <c r="AC5361" s="5" t="e">
        <f>VLOOKUP(Table1[[#This Row],[Expense Report]],#REF!,3, 0)</f>
        <v>#REF!</v>
      </c>
      <c r="AD5361" t="s">
        <v>14609</v>
      </c>
      <c r="AE5361" t="s">
        <v>198</v>
      </c>
      <c r="AF5361" t="e">
        <f>MONTH(Table1[[#This Row],[Date Sent]])</f>
        <v>#REF!</v>
      </c>
      <c r="AG5361" t="e">
        <f>YEAR(Table1[[#This Row],[Date Sent]])</f>
        <v>#REF!</v>
      </c>
      <c r="AH5361"/>
    </row>
    <row r="5362" spans="1:34" x14ac:dyDescent="0.2">
      <c r="A5362" t="s">
        <v>5322</v>
      </c>
      <c r="B5362" t="s">
        <v>5884</v>
      </c>
      <c r="C5362" s="32">
        <v>37.54</v>
      </c>
      <c r="D5362" s="4">
        <v>45360</v>
      </c>
      <c r="E5362" s="33" t="s">
        <v>23</v>
      </c>
      <c r="F5362" s="3" t="s">
        <v>35</v>
      </c>
      <c r="G5362" s="3" t="s">
        <v>5887</v>
      </c>
      <c r="H5362" s="1"/>
      <c r="J5362"/>
      <c r="AC5362" s="5" t="e">
        <f>VLOOKUP(Table1[[#This Row],[Expense Report]],#REF!,3, 0)</f>
        <v>#REF!</v>
      </c>
      <c r="AD5362" t="s">
        <v>14609</v>
      </c>
      <c r="AE5362" t="s">
        <v>198</v>
      </c>
      <c r="AF5362" t="e">
        <f>MONTH(Table1[[#This Row],[Date Sent]])</f>
        <v>#REF!</v>
      </c>
      <c r="AG5362" t="e">
        <f>YEAR(Table1[[#This Row],[Date Sent]])</f>
        <v>#REF!</v>
      </c>
      <c r="AH5362"/>
    </row>
    <row r="5363" spans="1:34" x14ac:dyDescent="0.2">
      <c r="A5363" t="s">
        <v>5322</v>
      </c>
      <c r="B5363" t="s">
        <v>5884</v>
      </c>
      <c r="C5363" s="32">
        <v>37.54</v>
      </c>
      <c r="D5363" s="4">
        <v>45360</v>
      </c>
      <c r="E5363" s="33" t="s">
        <v>23</v>
      </c>
      <c r="F5363" s="3" t="s">
        <v>35</v>
      </c>
      <c r="G5363" s="3" t="s">
        <v>5888</v>
      </c>
      <c r="H5363" s="1"/>
      <c r="J5363"/>
      <c r="AC5363" s="5" t="e">
        <f>VLOOKUP(Table1[[#This Row],[Expense Report]],#REF!,3, 0)</f>
        <v>#REF!</v>
      </c>
      <c r="AD5363" t="s">
        <v>14609</v>
      </c>
      <c r="AE5363" t="s">
        <v>198</v>
      </c>
      <c r="AF5363" t="e">
        <f>MONTH(Table1[[#This Row],[Date Sent]])</f>
        <v>#REF!</v>
      </c>
      <c r="AG5363" t="e">
        <f>YEAR(Table1[[#This Row],[Date Sent]])</f>
        <v>#REF!</v>
      </c>
      <c r="AH5363"/>
    </row>
    <row r="5364" spans="1:34" x14ac:dyDescent="0.2">
      <c r="A5364" t="s">
        <v>5322</v>
      </c>
      <c r="B5364" t="s">
        <v>5884</v>
      </c>
      <c r="C5364" s="32">
        <v>188.33</v>
      </c>
      <c r="D5364" s="4">
        <v>45364</v>
      </c>
      <c r="E5364" s="33" t="s">
        <v>10</v>
      </c>
      <c r="F5364" s="3" t="s">
        <v>33</v>
      </c>
      <c r="G5364" s="3" t="s">
        <v>5889</v>
      </c>
      <c r="H5364" s="1"/>
      <c r="J5364"/>
      <c r="AC5364" s="5" t="e">
        <f>VLOOKUP(Table1[[#This Row],[Expense Report]],#REF!,3, 0)</f>
        <v>#REF!</v>
      </c>
      <c r="AD5364" t="s">
        <v>14609</v>
      </c>
      <c r="AE5364" t="s">
        <v>198</v>
      </c>
      <c r="AF5364" t="e">
        <f>MONTH(Table1[[#This Row],[Date Sent]])</f>
        <v>#REF!</v>
      </c>
      <c r="AG5364" t="e">
        <f>YEAR(Table1[[#This Row],[Date Sent]])</f>
        <v>#REF!</v>
      </c>
      <c r="AH5364"/>
    </row>
    <row r="5365" spans="1:34" x14ac:dyDescent="0.2">
      <c r="A5365" t="s">
        <v>5322</v>
      </c>
      <c r="B5365" t="s">
        <v>5884</v>
      </c>
      <c r="C5365" s="32">
        <v>318.52999999999997</v>
      </c>
      <c r="D5365" s="4">
        <v>45364</v>
      </c>
      <c r="E5365" s="33" t="s">
        <v>10</v>
      </c>
      <c r="F5365" s="3" t="s">
        <v>33</v>
      </c>
      <c r="G5365" s="3" t="s">
        <v>5890</v>
      </c>
      <c r="H5365" s="1"/>
      <c r="J5365"/>
      <c r="AC5365" s="5" t="e">
        <f>VLOOKUP(Table1[[#This Row],[Expense Report]],#REF!,3, 0)</f>
        <v>#REF!</v>
      </c>
      <c r="AD5365" t="s">
        <v>14609</v>
      </c>
      <c r="AE5365" t="s">
        <v>198</v>
      </c>
      <c r="AF5365" t="e">
        <f>MONTH(Table1[[#This Row],[Date Sent]])</f>
        <v>#REF!</v>
      </c>
      <c r="AG5365" t="e">
        <f>YEAR(Table1[[#This Row],[Date Sent]])</f>
        <v>#REF!</v>
      </c>
      <c r="AH5365"/>
    </row>
    <row r="5366" spans="1:34" x14ac:dyDescent="0.2">
      <c r="A5366" t="s">
        <v>5322</v>
      </c>
      <c r="B5366" t="s">
        <v>5884</v>
      </c>
      <c r="C5366" s="32">
        <v>139.57</v>
      </c>
      <c r="D5366" s="4">
        <v>45369</v>
      </c>
      <c r="E5366" s="33" t="s">
        <v>10</v>
      </c>
      <c r="F5366" s="3" t="s">
        <v>33</v>
      </c>
      <c r="G5366" s="3" t="s">
        <v>5891</v>
      </c>
      <c r="H5366" s="1"/>
      <c r="J5366"/>
      <c r="AC5366" s="5" t="e">
        <f>VLOOKUP(Table1[[#This Row],[Expense Report]],#REF!,3, 0)</f>
        <v>#REF!</v>
      </c>
      <c r="AD5366" t="s">
        <v>14609</v>
      </c>
      <c r="AE5366" t="s">
        <v>198</v>
      </c>
      <c r="AF5366" t="e">
        <f>MONTH(Table1[[#This Row],[Date Sent]])</f>
        <v>#REF!</v>
      </c>
      <c r="AG5366" t="e">
        <f>YEAR(Table1[[#This Row],[Date Sent]])</f>
        <v>#REF!</v>
      </c>
      <c r="AH5366"/>
    </row>
    <row r="5367" spans="1:34" x14ac:dyDescent="0.2">
      <c r="A5367" t="s">
        <v>323</v>
      </c>
      <c r="B5367" t="s">
        <v>5892</v>
      </c>
      <c r="C5367" s="32">
        <v>84.44</v>
      </c>
      <c r="D5367" s="4">
        <v>45349</v>
      </c>
      <c r="E5367" s="33" t="s">
        <v>21</v>
      </c>
      <c r="F5367" s="3" t="s">
        <v>33</v>
      </c>
      <c r="G5367" s="3" t="s">
        <v>5893</v>
      </c>
      <c r="H5367" s="1"/>
      <c r="J5367"/>
      <c r="AC5367" s="5" t="e">
        <f>VLOOKUP(Table1[[#This Row],[Expense Report]],#REF!,3, 0)</f>
        <v>#REF!</v>
      </c>
      <c r="AD5367" t="s">
        <v>13558</v>
      </c>
      <c r="AE5367" t="s">
        <v>198</v>
      </c>
      <c r="AF5367" t="e">
        <f>MONTH(Table1[[#This Row],[Date Sent]])</f>
        <v>#REF!</v>
      </c>
      <c r="AG5367" t="e">
        <f>YEAR(Table1[[#This Row],[Date Sent]])</f>
        <v>#REF!</v>
      </c>
      <c r="AH5367"/>
    </row>
    <row r="5368" spans="1:34" x14ac:dyDescent="0.2">
      <c r="A5368" t="s">
        <v>323</v>
      </c>
      <c r="B5368" t="s">
        <v>5892</v>
      </c>
      <c r="C5368" s="32">
        <v>158.16999999999999</v>
      </c>
      <c r="D5368" s="4">
        <v>45362</v>
      </c>
      <c r="E5368" s="33" t="s">
        <v>21</v>
      </c>
      <c r="F5368" s="3" t="s">
        <v>33</v>
      </c>
      <c r="G5368" s="3" t="s">
        <v>5894</v>
      </c>
      <c r="H5368" s="1"/>
      <c r="J5368"/>
      <c r="AC5368" s="5" t="e">
        <f>VLOOKUP(Table1[[#This Row],[Expense Report]],#REF!,3, 0)</f>
        <v>#REF!</v>
      </c>
      <c r="AD5368" t="s">
        <v>13558</v>
      </c>
      <c r="AE5368" t="s">
        <v>198</v>
      </c>
      <c r="AF5368" t="e">
        <f>MONTH(Table1[[#This Row],[Date Sent]])</f>
        <v>#REF!</v>
      </c>
      <c r="AG5368" t="e">
        <f>YEAR(Table1[[#This Row],[Date Sent]])</f>
        <v>#REF!</v>
      </c>
      <c r="AH5368"/>
    </row>
    <row r="5369" spans="1:34" x14ac:dyDescent="0.2">
      <c r="A5369" t="s">
        <v>323</v>
      </c>
      <c r="B5369" t="s">
        <v>5892</v>
      </c>
      <c r="C5369" s="32">
        <v>217.86</v>
      </c>
      <c r="D5369" s="4">
        <v>45362</v>
      </c>
      <c r="E5369" s="33" t="s">
        <v>21</v>
      </c>
      <c r="F5369" s="3" t="s">
        <v>15</v>
      </c>
      <c r="G5369" s="3" t="s">
        <v>5895</v>
      </c>
      <c r="H5369" s="1"/>
      <c r="J5369"/>
      <c r="AC5369" s="5" t="e">
        <f>VLOOKUP(Table1[[#This Row],[Expense Report]],#REF!,3, 0)</f>
        <v>#REF!</v>
      </c>
      <c r="AD5369" t="s">
        <v>13558</v>
      </c>
      <c r="AE5369" t="s">
        <v>198</v>
      </c>
      <c r="AF5369" t="e">
        <f>MONTH(Table1[[#This Row],[Date Sent]])</f>
        <v>#REF!</v>
      </c>
      <c r="AG5369" t="e">
        <f>YEAR(Table1[[#This Row],[Date Sent]])</f>
        <v>#REF!</v>
      </c>
      <c r="AH5369"/>
    </row>
    <row r="5370" spans="1:34" x14ac:dyDescent="0.2">
      <c r="A5370" t="s">
        <v>2569</v>
      </c>
      <c r="B5370" t="s">
        <v>5896</v>
      </c>
      <c r="C5370" s="32">
        <v>151.34</v>
      </c>
      <c r="D5370" s="4">
        <v>45364</v>
      </c>
      <c r="E5370" s="33" t="s">
        <v>20</v>
      </c>
      <c r="F5370" s="3" t="s">
        <v>39</v>
      </c>
      <c r="G5370" s="3" t="s">
        <v>5897</v>
      </c>
      <c r="H5370" s="1"/>
      <c r="J5370"/>
      <c r="AC5370" s="5" t="e">
        <f>VLOOKUP(Table1[[#This Row],[Expense Report]],#REF!,3, 0)</f>
        <v>#REF!</v>
      </c>
      <c r="AD5370" t="s">
        <v>14640</v>
      </c>
      <c r="AE5370" t="s">
        <v>198</v>
      </c>
      <c r="AF5370" t="e">
        <f>MONTH(Table1[[#This Row],[Date Sent]])</f>
        <v>#REF!</v>
      </c>
      <c r="AG5370" t="e">
        <f>YEAR(Table1[[#This Row],[Date Sent]])</f>
        <v>#REF!</v>
      </c>
      <c r="AH5370"/>
    </row>
    <row r="5371" spans="1:34" x14ac:dyDescent="0.2">
      <c r="A5371" t="s">
        <v>2569</v>
      </c>
      <c r="B5371" t="s">
        <v>5896</v>
      </c>
      <c r="C5371" s="32">
        <v>44.94</v>
      </c>
      <c r="D5371" s="4">
        <v>45364</v>
      </c>
      <c r="E5371" s="33" t="s">
        <v>40</v>
      </c>
      <c r="F5371" s="3" t="s">
        <v>39</v>
      </c>
      <c r="G5371" s="3" t="s">
        <v>5898</v>
      </c>
      <c r="H5371" s="1"/>
      <c r="J5371"/>
      <c r="AC5371" s="5" t="e">
        <f>VLOOKUP(Table1[[#This Row],[Expense Report]],#REF!,3, 0)</f>
        <v>#REF!</v>
      </c>
      <c r="AD5371" t="s">
        <v>14640</v>
      </c>
      <c r="AE5371" t="s">
        <v>198</v>
      </c>
      <c r="AF5371" t="e">
        <f>MONTH(Table1[[#This Row],[Date Sent]])</f>
        <v>#REF!</v>
      </c>
      <c r="AG5371" t="e">
        <f>YEAR(Table1[[#This Row],[Date Sent]])</f>
        <v>#REF!</v>
      </c>
      <c r="AH5371"/>
    </row>
    <row r="5372" spans="1:34" x14ac:dyDescent="0.2">
      <c r="A5372" t="s">
        <v>2569</v>
      </c>
      <c r="B5372" t="s">
        <v>5896</v>
      </c>
      <c r="C5372" s="32">
        <v>29</v>
      </c>
      <c r="D5372" s="4">
        <v>45364</v>
      </c>
      <c r="E5372" s="33" t="s">
        <v>40</v>
      </c>
      <c r="F5372" s="3" t="s">
        <v>39</v>
      </c>
      <c r="G5372" s="3" t="s">
        <v>5899</v>
      </c>
      <c r="H5372" s="1"/>
      <c r="J5372"/>
      <c r="AC5372" s="5" t="e">
        <f>VLOOKUP(Table1[[#This Row],[Expense Report]],#REF!,3, 0)</f>
        <v>#REF!</v>
      </c>
      <c r="AD5372" t="s">
        <v>14640</v>
      </c>
      <c r="AE5372" t="s">
        <v>198</v>
      </c>
      <c r="AF5372" t="e">
        <f>MONTH(Table1[[#This Row],[Date Sent]])</f>
        <v>#REF!</v>
      </c>
      <c r="AG5372" t="e">
        <f>YEAR(Table1[[#This Row],[Date Sent]])</f>
        <v>#REF!</v>
      </c>
      <c r="AH5372"/>
    </row>
    <row r="5373" spans="1:34" x14ac:dyDescent="0.2">
      <c r="A5373" t="s">
        <v>2569</v>
      </c>
      <c r="B5373" t="s">
        <v>5896</v>
      </c>
      <c r="C5373" s="32">
        <v>5.15</v>
      </c>
      <c r="D5373" s="4">
        <v>45364</v>
      </c>
      <c r="E5373" s="33" t="s">
        <v>40</v>
      </c>
      <c r="F5373" s="3" t="s">
        <v>39</v>
      </c>
      <c r="G5373" s="3" t="s">
        <v>5900</v>
      </c>
      <c r="H5373" s="1"/>
      <c r="J5373"/>
      <c r="AC5373" s="5" t="e">
        <f>VLOOKUP(Table1[[#This Row],[Expense Report]],#REF!,3, 0)</f>
        <v>#REF!</v>
      </c>
      <c r="AD5373" t="s">
        <v>14640</v>
      </c>
      <c r="AE5373" t="s">
        <v>198</v>
      </c>
      <c r="AF5373" t="e">
        <f>MONTH(Table1[[#This Row],[Date Sent]])</f>
        <v>#REF!</v>
      </c>
      <c r="AG5373" t="e">
        <f>YEAR(Table1[[#This Row],[Date Sent]])</f>
        <v>#REF!</v>
      </c>
      <c r="AH5373"/>
    </row>
    <row r="5374" spans="1:34" x14ac:dyDescent="0.2">
      <c r="A5374" t="s">
        <v>2569</v>
      </c>
      <c r="B5374" t="s">
        <v>5896</v>
      </c>
      <c r="C5374" s="32">
        <v>66.91</v>
      </c>
      <c r="D5374" s="4">
        <v>45365</v>
      </c>
      <c r="E5374" s="33" t="s">
        <v>40</v>
      </c>
      <c r="F5374" s="3" t="s">
        <v>39</v>
      </c>
      <c r="G5374" s="3" t="s">
        <v>5901</v>
      </c>
      <c r="H5374" s="1"/>
      <c r="J5374"/>
      <c r="AC5374" s="5" t="e">
        <f>VLOOKUP(Table1[[#This Row],[Expense Report]],#REF!,3, 0)</f>
        <v>#REF!</v>
      </c>
      <c r="AD5374" t="s">
        <v>14640</v>
      </c>
      <c r="AE5374" t="s">
        <v>198</v>
      </c>
      <c r="AF5374" t="e">
        <f>MONTH(Table1[[#This Row],[Date Sent]])</f>
        <v>#REF!</v>
      </c>
      <c r="AG5374" t="e">
        <f>YEAR(Table1[[#This Row],[Date Sent]])</f>
        <v>#REF!</v>
      </c>
      <c r="AH5374"/>
    </row>
    <row r="5375" spans="1:34" x14ac:dyDescent="0.2">
      <c r="A5375" t="s">
        <v>2569</v>
      </c>
      <c r="B5375" t="s">
        <v>5896</v>
      </c>
      <c r="C5375" s="32">
        <v>31.77</v>
      </c>
      <c r="D5375" s="4">
        <v>45366</v>
      </c>
      <c r="E5375" s="33" t="s">
        <v>21</v>
      </c>
      <c r="F5375" s="3" t="s">
        <v>33</v>
      </c>
      <c r="G5375" s="3" t="s">
        <v>5902</v>
      </c>
      <c r="H5375" s="1"/>
      <c r="J5375"/>
      <c r="AC5375" s="5" t="e">
        <f>VLOOKUP(Table1[[#This Row],[Expense Report]],#REF!,3, 0)</f>
        <v>#REF!</v>
      </c>
      <c r="AD5375" t="s">
        <v>14640</v>
      </c>
      <c r="AE5375" t="s">
        <v>198</v>
      </c>
      <c r="AF5375" t="e">
        <f>MONTH(Table1[[#This Row],[Date Sent]])</f>
        <v>#REF!</v>
      </c>
      <c r="AG5375" t="e">
        <f>YEAR(Table1[[#This Row],[Date Sent]])</f>
        <v>#REF!</v>
      </c>
      <c r="AH5375"/>
    </row>
    <row r="5376" spans="1:34" x14ac:dyDescent="0.2">
      <c r="A5376" t="s">
        <v>1369</v>
      </c>
      <c r="B5376" t="s">
        <v>5903</v>
      </c>
      <c r="C5376" s="32">
        <v>153.78</v>
      </c>
      <c r="D5376" s="4">
        <v>45351</v>
      </c>
      <c r="E5376" s="33" t="s">
        <v>13</v>
      </c>
      <c r="F5376" s="3" t="s">
        <v>33</v>
      </c>
      <c r="G5376" s="3" t="s">
        <v>3445</v>
      </c>
      <c r="H5376" s="1"/>
      <c r="J5376"/>
      <c r="AC5376" s="5" t="e">
        <f>VLOOKUP(Table1[[#This Row],[Expense Report]],#REF!,3, 0)</f>
        <v>#REF!</v>
      </c>
      <c r="AD5376" t="s">
        <v>11649</v>
      </c>
      <c r="AE5376" t="s">
        <v>11649</v>
      </c>
      <c r="AF5376" t="e">
        <f>MONTH(Table1[[#This Row],[Date Sent]])</f>
        <v>#REF!</v>
      </c>
      <c r="AG5376" t="e">
        <f>YEAR(Table1[[#This Row],[Date Sent]])</f>
        <v>#REF!</v>
      </c>
      <c r="AH5376"/>
    </row>
    <row r="5377" spans="1:34" x14ac:dyDescent="0.2">
      <c r="A5377" t="s">
        <v>1369</v>
      </c>
      <c r="B5377" t="s">
        <v>5903</v>
      </c>
      <c r="C5377" s="32">
        <v>33.08</v>
      </c>
      <c r="D5377" s="4">
        <v>45351</v>
      </c>
      <c r="E5377" s="33" t="s">
        <v>13</v>
      </c>
      <c r="F5377" s="3" t="s">
        <v>39</v>
      </c>
      <c r="G5377" s="3" t="s">
        <v>5904</v>
      </c>
      <c r="H5377" s="1"/>
      <c r="J5377"/>
      <c r="AC5377" s="5" t="e">
        <f>VLOOKUP(Table1[[#This Row],[Expense Report]],#REF!,3, 0)</f>
        <v>#REF!</v>
      </c>
      <c r="AD5377" t="s">
        <v>11649</v>
      </c>
      <c r="AE5377" t="s">
        <v>11649</v>
      </c>
      <c r="AF5377" t="e">
        <f>MONTH(Table1[[#This Row],[Date Sent]])</f>
        <v>#REF!</v>
      </c>
      <c r="AG5377" t="e">
        <f>YEAR(Table1[[#This Row],[Date Sent]])</f>
        <v>#REF!</v>
      </c>
      <c r="AH5377"/>
    </row>
    <row r="5378" spans="1:34" x14ac:dyDescent="0.2">
      <c r="A5378" t="s">
        <v>1369</v>
      </c>
      <c r="B5378" t="s">
        <v>5903</v>
      </c>
      <c r="C5378" s="32">
        <v>165.33</v>
      </c>
      <c r="D5378" s="4">
        <v>45357</v>
      </c>
      <c r="E5378" s="33" t="s">
        <v>21</v>
      </c>
      <c r="F5378" s="3" t="s">
        <v>33</v>
      </c>
      <c r="G5378" s="3" t="s">
        <v>5905</v>
      </c>
      <c r="H5378" s="1"/>
      <c r="J5378"/>
      <c r="AC5378" s="5" t="e">
        <f>VLOOKUP(Table1[[#This Row],[Expense Report]],#REF!,3, 0)</f>
        <v>#REF!</v>
      </c>
      <c r="AD5378" t="s">
        <v>11649</v>
      </c>
      <c r="AE5378" t="s">
        <v>11649</v>
      </c>
      <c r="AF5378" t="e">
        <f>MONTH(Table1[[#This Row],[Date Sent]])</f>
        <v>#REF!</v>
      </c>
      <c r="AG5378" t="e">
        <f>YEAR(Table1[[#This Row],[Date Sent]])</f>
        <v>#REF!</v>
      </c>
      <c r="AH5378"/>
    </row>
    <row r="5379" spans="1:34" x14ac:dyDescent="0.2">
      <c r="A5379" t="s">
        <v>1369</v>
      </c>
      <c r="B5379" t="s">
        <v>5903</v>
      </c>
      <c r="C5379" s="32">
        <v>20</v>
      </c>
      <c r="D5379" s="4">
        <v>45366</v>
      </c>
      <c r="E5379" s="33" t="s">
        <v>13</v>
      </c>
      <c r="F5379" s="3" t="s">
        <v>39</v>
      </c>
      <c r="G5379" s="3" t="s">
        <v>5906</v>
      </c>
      <c r="H5379" s="1"/>
      <c r="J5379"/>
      <c r="AC5379" s="5" t="e">
        <f>VLOOKUP(Table1[[#This Row],[Expense Report]],#REF!,3, 0)</f>
        <v>#REF!</v>
      </c>
      <c r="AD5379" t="s">
        <v>11649</v>
      </c>
      <c r="AE5379" t="s">
        <v>11649</v>
      </c>
      <c r="AF5379" t="e">
        <f>MONTH(Table1[[#This Row],[Date Sent]])</f>
        <v>#REF!</v>
      </c>
      <c r="AG5379" t="e">
        <f>YEAR(Table1[[#This Row],[Date Sent]])</f>
        <v>#REF!</v>
      </c>
      <c r="AH5379"/>
    </row>
    <row r="5380" spans="1:34" x14ac:dyDescent="0.2">
      <c r="A5380" t="s">
        <v>1369</v>
      </c>
      <c r="B5380" t="s">
        <v>5903</v>
      </c>
      <c r="C5380" s="32">
        <v>26.34</v>
      </c>
      <c r="D5380" s="4">
        <v>45366</v>
      </c>
      <c r="E5380" s="33" t="s">
        <v>21</v>
      </c>
      <c r="F5380" s="3" t="s">
        <v>33</v>
      </c>
      <c r="G5380" s="3" t="s">
        <v>2113</v>
      </c>
      <c r="H5380" s="1"/>
      <c r="J5380"/>
      <c r="AC5380" s="5" t="e">
        <f>VLOOKUP(Table1[[#This Row],[Expense Report]],#REF!,3, 0)</f>
        <v>#REF!</v>
      </c>
      <c r="AD5380" t="s">
        <v>11649</v>
      </c>
      <c r="AE5380" t="s">
        <v>11649</v>
      </c>
      <c r="AF5380" t="e">
        <f>MONTH(Table1[[#This Row],[Date Sent]])</f>
        <v>#REF!</v>
      </c>
      <c r="AG5380" t="e">
        <f>YEAR(Table1[[#This Row],[Date Sent]])</f>
        <v>#REF!</v>
      </c>
      <c r="AH5380"/>
    </row>
    <row r="5381" spans="1:34" x14ac:dyDescent="0.2">
      <c r="A5381" t="s">
        <v>414</v>
      </c>
      <c r="B5381" t="s">
        <v>5907</v>
      </c>
      <c r="C5381" s="32">
        <v>182.76</v>
      </c>
      <c r="D5381" s="4">
        <v>45342</v>
      </c>
      <c r="E5381" s="33" t="s">
        <v>21</v>
      </c>
      <c r="F5381" s="3" t="s">
        <v>33</v>
      </c>
      <c r="G5381" s="3" t="s">
        <v>928</v>
      </c>
      <c r="H5381" s="1"/>
      <c r="J5381"/>
      <c r="AC5381" s="5" t="e">
        <f>VLOOKUP(Table1[[#This Row],[Expense Report]],#REF!,3, 0)</f>
        <v>#REF!</v>
      </c>
      <c r="AD5381" t="s">
        <v>14685</v>
      </c>
      <c r="AE5381" t="s">
        <v>6845</v>
      </c>
      <c r="AF5381" t="e">
        <f>MONTH(Table1[[#This Row],[Date Sent]])</f>
        <v>#REF!</v>
      </c>
      <c r="AG5381" t="e">
        <f>YEAR(Table1[[#This Row],[Date Sent]])</f>
        <v>#REF!</v>
      </c>
      <c r="AH5381"/>
    </row>
    <row r="5382" spans="1:34" x14ac:dyDescent="0.2">
      <c r="A5382" t="s">
        <v>414</v>
      </c>
      <c r="B5382" t="s">
        <v>5907</v>
      </c>
      <c r="C5382" s="32">
        <v>18.34</v>
      </c>
      <c r="D5382" s="4">
        <v>45344</v>
      </c>
      <c r="E5382" s="33" t="s">
        <v>20</v>
      </c>
      <c r="F5382" s="3" t="s">
        <v>39</v>
      </c>
      <c r="G5382" s="3" t="s">
        <v>5908</v>
      </c>
      <c r="H5382" s="1"/>
      <c r="J5382"/>
      <c r="AC5382" s="5" t="e">
        <f>VLOOKUP(Table1[[#This Row],[Expense Report]],#REF!,3, 0)</f>
        <v>#REF!</v>
      </c>
      <c r="AD5382" t="s">
        <v>14685</v>
      </c>
      <c r="AE5382" t="s">
        <v>6845</v>
      </c>
      <c r="AF5382" t="e">
        <f>MONTH(Table1[[#This Row],[Date Sent]])</f>
        <v>#REF!</v>
      </c>
      <c r="AG5382" t="e">
        <f>YEAR(Table1[[#This Row],[Date Sent]])</f>
        <v>#REF!</v>
      </c>
      <c r="AH5382"/>
    </row>
    <row r="5383" spans="1:34" x14ac:dyDescent="0.2">
      <c r="A5383" t="s">
        <v>414</v>
      </c>
      <c r="B5383" t="s">
        <v>5907</v>
      </c>
      <c r="C5383" s="32">
        <v>59.29</v>
      </c>
      <c r="D5383" s="4">
        <v>45349</v>
      </c>
      <c r="E5383" s="33" t="s">
        <v>20</v>
      </c>
      <c r="F5383" s="3" t="s">
        <v>39</v>
      </c>
      <c r="G5383" s="3" t="s">
        <v>5908</v>
      </c>
      <c r="H5383" s="1"/>
      <c r="J5383"/>
      <c r="AC5383" s="5" t="e">
        <f>VLOOKUP(Table1[[#This Row],[Expense Report]],#REF!,3, 0)</f>
        <v>#REF!</v>
      </c>
      <c r="AD5383" t="s">
        <v>14685</v>
      </c>
      <c r="AE5383" t="s">
        <v>6845</v>
      </c>
      <c r="AF5383" t="e">
        <f>MONTH(Table1[[#This Row],[Date Sent]])</f>
        <v>#REF!</v>
      </c>
      <c r="AG5383" t="e">
        <f>YEAR(Table1[[#This Row],[Date Sent]])</f>
        <v>#REF!</v>
      </c>
      <c r="AH5383"/>
    </row>
    <row r="5384" spans="1:34" x14ac:dyDescent="0.2">
      <c r="A5384" t="s">
        <v>414</v>
      </c>
      <c r="B5384" t="s">
        <v>5907</v>
      </c>
      <c r="C5384" s="32">
        <v>12.55</v>
      </c>
      <c r="D5384" s="4">
        <v>45352</v>
      </c>
      <c r="E5384" s="33" t="s">
        <v>21</v>
      </c>
      <c r="F5384" s="3" t="s">
        <v>18</v>
      </c>
      <c r="G5384" s="3" t="s">
        <v>5909</v>
      </c>
      <c r="H5384" s="1"/>
      <c r="J5384"/>
      <c r="AC5384" s="5" t="e">
        <f>VLOOKUP(Table1[[#This Row],[Expense Report]],#REF!,3, 0)</f>
        <v>#REF!</v>
      </c>
      <c r="AD5384" t="s">
        <v>14685</v>
      </c>
      <c r="AE5384" t="s">
        <v>6845</v>
      </c>
      <c r="AF5384" t="e">
        <f>MONTH(Table1[[#This Row],[Date Sent]])</f>
        <v>#REF!</v>
      </c>
      <c r="AG5384" t="e">
        <f>YEAR(Table1[[#This Row],[Date Sent]])</f>
        <v>#REF!</v>
      </c>
      <c r="AH5384"/>
    </row>
    <row r="5385" spans="1:34" x14ac:dyDescent="0.2">
      <c r="A5385" t="s">
        <v>414</v>
      </c>
      <c r="B5385" t="s">
        <v>5907</v>
      </c>
      <c r="C5385" s="32">
        <v>3.56</v>
      </c>
      <c r="D5385" s="4">
        <v>45366</v>
      </c>
      <c r="E5385" s="33" t="s">
        <v>21</v>
      </c>
      <c r="F5385" s="3" t="s">
        <v>18</v>
      </c>
      <c r="G5385" s="3" t="s">
        <v>5909</v>
      </c>
      <c r="H5385" s="1"/>
      <c r="J5385"/>
      <c r="AC5385" s="5" t="e">
        <f>VLOOKUP(Table1[[#This Row],[Expense Report]],#REF!,3, 0)</f>
        <v>#REF!</v>
      </c>
      <c r="AD5385" t="s">
        <v>14685</v>
      </c>
      <c r="AE5385" t="s">
        <v>6845</v>
      </c>
      <c r="AF5385" t="e">
        <f>MONTH(Table1[[#This Row],[Date Sent]])</f>
        <v>#REF!</v>
      </c>
      <c r="AG5385" t="e">
        <f>YEAR(Table1[[#This Row],[Date Sent]])</f>
        <v>#REF!</v>
      </c>
      <c r="AH5385"/>
    </row>
    <row r="5386" spans="1:34" x14ac:dyDescent="0.2">
      <c r="A5386" t="s">
        <v>68</v>
      </c>
      <c r="B5386" t="s">
        <v>5910</v>
      </c>
      <c r="C5386" s="32">
        <v>106.53</v>
      </c>
      <c r="D5386" s="4">
        <v>45357</v>
      </c>
      <c r="E5386" s="33" t="s">
        <v>21</v>
      </c>
      <c r="F5386" s="3" t="s">
        <v>33</v>
      </c>
      <c r="G5386" s="3" t="s">
        <v>5911</v>
      </c>
      <c r="H5386" s="1"/>
      <c r="J5386"/>
      <c r="AC5386" s="5" t="e">
        <f>VLOOKUP(Table1[[#This Row],[Expense Report]],#REF!,3, 0)</f>
        <v>#REF!</v>
      </c>
      <c r="AD5386" t="s">
        <v>13727</v>
      </c>
      <c r="AE5386" t="s">
        <v>313</v>
      </c>
      <c r="AF5386" t="e">
        <f>MONTH(Table1[[#This Row],[Date Sent]])</f>
        <v>#REF!</v>
      </c>
      <c r="AG5386" t="e">
        <f>YEAR(Table1[[#This Row],[Date Sent]])</f>
        <v>#REF!</v>
      </c>
      <c r="AH5386"/>
    </row>
    <row r="5387" spans="1:34" x14ac:dyDescent="0.2">
      <c r="A5387" t="s">
        <v>68</v>
      </c>
      <c r="B5387" t="s">
        <v>5910</v>
      </c>
      <c r="C5387" s="32">
        <v>32.840000000000003</v>
      </c>
      <c r="D5387" s="4">
        <v>45360</v>
      </c>
      <c r="E5387" s="33" t="s">
        <v>21</v>
      </c>
      <c r="F5387" s="3" t="s">
        <v>17</v>
      </c>
      <c r="G5387" s="3" t="s">
        <v>5912</v>
      </c>
      <c r="H5387" s="1"/>
      <c r="J5387"/>
      <c r="AC5387" s="5" t="e">
        <f>VLOOKUP(Table1[[#This Row],[Expense Report]],#REF!,3, 0)</f>
        <v>#REF!</v>
      </c>
      <c r="AD5387" t="s">
        <v>13727</v>
      </c>
      <c r="AE5387" t="s">
        <v>313</v>
      </c>
      <c r="AF5387" t="e">
        <f>MONTH(Table1[[#This Row],[Date Sent]])</f>
        <v>#REF!</v>
      </c>
      <c r="AG5387" t="e">
        <f>YEAR(Table1[[#This Row],[Date Sent]])</f>
        <v>#REF!</v>
      </c>
      <c r="AH5387"/>
    </row>
    <row r="5388" spans="1:34" x14ac:dyDescent="0.2">
      <c r="A5388" t="s">
        <v>68</v>
      </c>
      <c r="B5388" t="s">
        <v>5910</v>
      </c>
      <c r="C5388" s="32">
        <v>18.350000000000001</v>
      </c>
      <c r="D5388" s="4">
        <v>45360</v>
      </c>
      <c r="E5388" s="33" t="s">
        <v>27</v>
      </c>
      <c r="F5388" s="3" t="s">
        <v>39</v>
      </c>
      <c r="G5388" s="3" t="s">
        <v>5913</v>
      </c>
      <c r="H5388" s="1"/>
      <c r="J5388"/>
      <c r="AC5388" s="5" t="e">
        <f>VLOOKUP(Table1[[#This Row],[Expense Report]],#REF!,3, 0)</f>
        <v>#REF!</v>
      </c>
      <c r="AD5388" t="s">
        <v>13727</v>
      </c>
      <c r="AE5388" t="s">
        <v>313</v>
      </c>
      <c r="AF5388" t="e">
        <f>MONTH(Table1[[#This Row],[Date Sent]])</f>
        <v>#REF!</v>
      </c>
      <c r="AG5388" t="e">
        <f>YEAR(Table1[[#This Row],[Date Sent]])</f>
        <v>#REF!</v>
      </c>
      <c r="AH5388"/>
    </row>
    <row r="5389" spans="1:34" x14ac:dyDescent="0.2">
      <c r="A5389" t="s">
        <v>68</v>
      </c>
      <c r="B5389" t="s">
        <v>5910</v>
      </c>
      <c r="C5389" s="32">
        <v>24.07</v>
      </c>
      <c r="D5389" s="4">
        <v>45360</v>
      </c>
      <c r="E5389" s="33" t="s">
        <v>27</v>
      </c>
      <c r="F5389" s="3" t="s">
        <v>39</v>
      </c>
      <c r="G5389" s="3" t="s">
        <v>5914</v>
      </c>
      <c r="H5389" s="1"/>
      <c r="J5389"/>
      <c r="AC5389" s="5" t="e">
        <f>VLOOKUP(Table1[[#This Row],[Expense Report]],#REF!,3, 0)</f>
        <v>#REF!</v>
      </c>
      <c r="AD5389" t="s">
        <v>13727</v>
      </c>
      <c r="AE5389" t="s">
        <v>313</v>
      </c>
      <c r="AF5389" t="e">
        <f>MONTH(Table1[[#This Row],[Date Sent]])</f>
        <v>#REF!</v>
      </c>
      <c r="AG5389" t="e">
        <f>YEAR(Table1[[#This Row],[Date Sent]])</f>
        <v>#REF!</v>
      </c>
      <c r="AH5389"/>
    </row>
    <row r="5390" spans="1:34" x14ac:dyDescent="0.2">
      <c r="A5390" t="s">
        <v>428</v>
      </c>
      <c r="B5390" t="s">
        <v>5915</v>
      </c>
      <c r="C5390" s="32">
        <v>458.68</v>
      </c>
      <c r="D5390" s="4">
        <v>45348</v>
      </c>
      <c r="E5390" s="33" t="s">
        <v>46</v>
      </c>
      <c r="F5390" s="3" t="s">
        <v>14</v>
      </c>
      <c r="G5390" s="3" t="s">
        <v>5916</v>
      </c>
      <c r="H5390" s="1"/>
      <c r="J5390"/>
      <c r="AC5390" s="5" t="e">
        <f>VLOOKUP(Table1[[#This Row],[Expense Report]],#REF!,3, 0)</f>
        <v>#REF!</v>
      </c>
      <c r="AD5390" t="s">
        <v>11649</v>
      </c>
      <c r="AE5390" t="s">
        <v>11649</v>
      </c>
      <c r="AF5390" t="e">
        <f>MONTH(Table1[[#This Row],[Date Sent]])</f>
        <v>#REF!</v>
      </c>
      <c r="AG5390" t="e">
        <f>YEAR(Table1[[#This Row],[Date Sent]])</f>
        <v>#REF!</v>
      </c>
      <c r="AH5390"/>
    </row>
    <row r="5391" spans="1:34" x14ac:dyDescent="0.2">
      <c r="A5391" t="s">
        <v>428</v>
      </c>
      <c r="B5391" t="s">
        <v>5915</v>
      </c>
      <c r="C5391" s="32">
        <v>114.66</v>
      </c>
      <c r="D5391" s="4">
        <v>45348</v>
      </c>
      <c r="E5391" s="33" t="s">
        <v>46</v>
      </c>
      <c r="F5391" s="3" t="s">
        <v>14</v>
      </c>
      <c r="G5391" s="3" t="s">
        <v>5917</v>
      </c>
      <c r="H5391" s="1"/>
      <c r="J5391"/>
      <c r="AC5391" s="5" t="e">
        <f>VLOOKUP(Table1[[#This Row],[Expense Report]],#REF!,3, 0)</f>
        <v>#REF!</v>
      </c>
      <c r="AD5391" t="s">
        <v>11649</v>
      </c>
      <c r="AE5391" t="s">
        <v>11649</v>
      </c>
      <c r="AF5391" t="e">
        <f>MONTH(Table1[[#This Row],[Date Sent]])</f>
        <v>#REF!</v>
      </c>
      <c r="AG5391" t="e">
        <f>YEAR(Table1[[#This Row],[Date Sent]])</f>
        <v>#REF!</v>
      </c>
      <c r="AH5391"/>
    </row>
    <row r="5392" spans="1:34" x14ac:dyDescent="0.2">
      <c r="A5392" t="s">
        <v>428</v>
      </c>
      <c r="B5392" t="s">
        <v>5915</v>
      </c>
      <c r="C5392" s="32">
        <v>65.48</v>
      </c>
      <c r="D5392" s="4">
        <v>45348</v>
      </c>
      <c r="E5392" s="33" t="s">
        <v>21</v>
      </c>
      <c r="F5392" s="3" t="s">
        <v>15</v>
      </c>
      <c r="G5392" s="3" t="s">
        <v>3844</v>
      </c>
      <c r="H5392" s="1"/>
      <c r="J5392"/>
      <c r="AC5392" s="5" t="e">
        <f>VLOOKUP(Table1[[#This Row],[Expense Report]],#REF!,3, 0)</f>
        <v>#REF!</v>
      </c>
      <c r="AD5392" t="s">
        <v>11649</v>
      </c>
      <c r="AE5392" t="s">
        <v>11649</v>
      </c>
      <c r="AF5392" t="e">
        <f>MONTH(Table1[[#This Row],[Date Sent]])</f>
        <v>#REF!</v>
      </c>
      <c r="AG5392" t="e">
        <f>YEAR(Table1[[#This Row],[Date Sent]])</f>
        <v>#REF!</v>
      </c>
      <c r="AH5392"/>
    </row>
    <row r="5393" spans="1:34" x14ac:dyDescent="0.2">
      <c r="A5393" t="s">
        <v>428</v>
      </c>
      <c r="B5393" t="s">
        <v>5915</v>
      </c>
      <c r="C5393" s="32">
        <v>199.65</v>
      </c>
      <c r="D5393" s="4">
        <v>45353</v>
      </c>
      <c r="E5393" s="33" t="s">
        <v>21</v>
      </c>
      <c r="F5393" s="3" t="s">
        <v>33</v>
      </c>
      <c r="G5393" s="3" t="s">
        <v>950</v>
      </c>
      <c r="H5393" s="1"/>
      <c r="J5393"/>
      <c r="AC5393" s="5" t="e">
        <f>VLOOKUP(Table1[[#This Row],[Expense Report]],#REF!,3, 0)</f>
        <v>#REF!</v>
      </c>
      <c r="AD5393" t="s">
        <v>11649</v>
      </c>
      <c r="AE5393" t="s">
        <v>11649</v>
      </c>
      <c r="AF5393" t="e">
        <f>MONTH(Table1[[#This Row],[Date Sent]])</f>
        <v>#REF!</v>
      </c>
      <c r="AG5393" t="e">
        <f>YEAR(Table1[[#This Row],[Date Sent]])</f>
        <v>#REF!</v>
      </c>
      <c r="AH5393"/>
    </row>
    <row r="5394" spans="1:34" x14ac:dyDescent="0.2">
      <c r="A5394" t="s">
        <v>428</v>
      </c>
      <c r="B5394" t="s">
        <v>5915</v>
      </c>
      <c r="C5394" s="32">
        <v>1012.3</v>
      </c>
      <c r="D5394" s="4">
        <v>45357</v>
      </c>
      <c r="E5394" s="33" t="s">
        <v>21</v>
      </c>
      <c r="F5394" s="3" t="s">
        <v>25</v>
      </c>
      <c r="G5394" s="3" t="s">
        <v>5918</v>
      </c>
      <c r="H5394" s="1"/>
      <c r="J5394"/>
      <c r="AC5394" s="5" t="e">
        <f>VLOOKUP(Table1[[#This Row],[Expense Report]],#REF!,3, 0)</f>
        <v>#REF!</v>
      </c>
      <c r="AD5394" t="s">
        <v>11649</v>
      </c>
      <c r="AE5394" t="s">
        <v>11649</v>
      </c>
      <c r="AF5394" t="e">
        <f>MONTH(Table1[[#This Row],[Date Sent]])</f>
        <v>#REF!</v>
      </c>
      <c r="AG5394" t="e">
        <f>YEAR(Table1[[#This Row],[Date Sent]])</f>
        <v>#REF!</v>
      </c>
      <c r="AH5394"/>
    </row>
    <row r="5395" spans="1:34" x14ac:dyDescent="0.2">
      <c r="A5395" t="s">
        <v>428</v>
      </c>
      <c r="B5395" t="s">
        <v>5915</v>
      </c>
      <c r="C5395" s="32">
        <v>114.74</v>
      </c>
      <c r="D5395" s="4">
        <v>45359</v>
      </c>
      <c r="E5395" s="33" t="s">
        <v>21</v>
      </c>
      <c r="F5395" s="3" t="s">
        <v>33</v>
      </c>
      <c r="G5395" s="3" t="s">
        <v>2082</v>
      </c>
      <c r="H5395" s="1"/>
      <c r="J5395"/>
      <c r="AC5395" s="5" t="e">
        <f>VLOOKUP(Table1[[#This Row],[Expense Report]],#REF!,3, 0)</f>
        <v>#REF!</v>
      </c>
      <c r="AD5395" t="s">
        <v>11649</v>
      </c>
      <c r="AE5395" t="s">
        <v>11649</v>
      </c>
      <c r="AF5395" t="e">
        <f>MONTH(Table1[[#This Row],[Date Sent]])</f>
        <v>#REF!</v>
      </c>
      <c r="AG5395" t="e">
        <f>YEAR(Table1[[#This Row],[Date Sent]])</f>
        <v>#REF!</v>
      </c>
      <c r="AH5395"/>
    </row>
    <row r="5396" spans="1:34" x14ac:dyDescent="0.2">
      <c r="A5396" t="s">
        <v>428</v>
      </c>
      <c r="B5396" t="s">
        <v>5915</v>
      </c>
      <c r="C5396" s="32">
        <v>15.88</v>
      </c>
      <c r="D5396" s="4">
        <v>45359</v>
      </c>
      <c r="E5396" s="33" t="s">
        <v>21</v>
      </c>
      <c r="F5396" s="3" t="s">
        <v>33</v>
      </c>
      <c r="G5396" s="3" t="s">
        <v>2082</v>
      </c>
      <c r="H5396" s="1"/>
      <c r="J5396"/>
      <c r="AC5396" s="5" t="e">
        <f>VLOOKUP(Table1[[#This Row],[Expense Report]],#REF!,3, 0)</f>
        <v>#REF!</v>
      </c>
      <c r="AD5396" t="s">
        <v>11649</v>
      </c>
      <c r="AE5396" t="s">
        <v>11649</v>
      </c>
      <c r="AF5396" t="e">
        <f>MONTH(Table1[[#This Row],[Date Sent]])</f>
        <v>#REF!</v>
      </c>
      <c r="AG5396" t="e">
        <f>YEAR(Table1[[#This Row],[Date Sent]])</f>
        <v>#REF!</v>
      </c>
      <c r="AH5396"/>
    </row>
    <row r="5397" spans="1:34" x14ac:dyDescent="0.2">
      <c r="A5397" t="s">
        <v>428</v>
      </c>
      <c r="B5397" t="s">
        <v>5915</v>
      </c>
      <c r="C5397" s="32">
        <v>251.22</v>
      </c>
      <c r="D5397" s="4">
        <v>45359</v>
      </c>
      <c r="E5397" s="33" t="s">
        <v>21</v>
      </c>
      <c r="F5397" s="3" t="s">
        <v>33</v>
      </c>
      <c r="G5397" s="3" t="s">
        <v>4856</v>
      </c>
      <c r="H5397" s="1"/>
      <c r="J5397"/>
      <c r="AC5397" s="5" t="e">
        <f>VLOOKUP(Table1[[#This Row],[Expense Report]],#REF!,3, 0)</f>
        <v>#REF!</v>
      </c>
      <c r="AD5397" t="s">
        <v>11649</v>
      </c>
      <c r="AE5397" t="s">
        <v>11649</v>
      </c>
      <c r="AF5397" t="e">
        <f>MONTH(Table1[[#This Row],[Date Sent]])</f>
        <v>#REF!</v>
      </c>
      <c r="AG5397" t="e">
        <f>YEAR(Table1[[#This Row],[Date Sent]])</f>
        <v>#REF!</v>
      </c>
      <c r="AH5397"/>
    </row>
    <row r="5398" spans="1:34" x14ac:dyDescent="0.2">
      <c r="A5398" t="s">
        <v>428</v>
      </c>
      <c r="B5398" t="s">
        <v>5915</v>
      </c>
      <c r="C5398" s="32">
        <v>129.36000000000001</v>
      </c>
      <c r="D5398" s="4">
        <v>45362</v>
      </c>
      <c r="E5398" s="33" t="s">
        <v>21</v>
      </c>
      <c r="F5398" s="3" t="s">
        <v>33</v>
      </c>
      <c r="G5398" s="3" t="s">
        <v>5919</v>
      </c>
      <c r="H5398" s="1"/>
      <c r="J5398"/>
      <c r="AC5398" s="5" t="e">
        <f>VLOOKUP(Table1[[#This Row],[Expense Report]],#REF!,3, 0)</f>
        <v>#REF!</v>
      </c>
      <c r="AD5398" t="s">
        <v>11649</v>
      </c>
      <c r="AE5398" t="s">
        <v>11649</v>
      </c>
      <c r="AF5398" t="e">
        <f>MONTH(Table1[[#This Row],[Date Sent]])</f>
        <v>#REF!</v>
      </c>
      <c r="AG5398" t="e">
        <f>YEAR(Table1[[#This Row],[Date Sent]])</f>
        <v>#REF!</v>
      </c>
      <c r="AH5398"/>
    </row>
    <row r="5399" spans="1:34" x14ac:dyDescent="0.2">
      <c r="A5399" t="s">
        <v>428</v>
      </c>
      <c r="B5399" t="s">
        <v>5915</v>
      </c>
      <c r="C5399" s="32">
        <v>-632.82000000000005</v>
      </c>
      <c r="D5399" s="4">
        <v>45364</v>
      </c>
      <c r="E5399" s="33" t="s">
        <v>21</v>
      </c>
      <c r="F5399" s="3" t="s">
        <v>25</v>
      </c>
      <c r="G5399" s="3" t="s">
        <v>5920</v>
      </c>
      <c r="H5399" s="1"/>
      <c r="J5399"/>
      <c r="AC5399" s="5" t="e">
        <f>VLOOKUP(Table1[[#This Row],[Expense Report]],#REF!,3, 0)</f>
        <v>#REF!</v>
      </c>
      <c r="AD5399" t="s">
        <v>11649</v>
      </c>
      <c r="AE5399" t="s">
        <v>11649</v>
      </c>
      <c r="AF5399" t="e">
        <f>MONTH(Table1[[#This Row],[Date Sent]])</f>
        <v>#REF!</v>
      </c>
      <c r="AG5399" t="e">
        <f>YEAR(Table1[[#This Row],[Date Sent]])</f>
        <v>#REF!</v>
      </c>
      <c r="AH5399"/>
    </row>
    <row r="5400" spans="1:34" x14ac:dyDescent="0.2">
      <c r="A5400" t="s">
        <v>648</v>
      </c>
      <c r="B5400" t="s">
        <v>5921</v>
      </c>
      <c r="C5400" s="32">
        <v>1453.14</v>
      </c>
      <c r="D5400" s="4">
        <v>45343</v>
      </c>
      <c r="E5400" s="33" t="s">
        <v>20</v>
      </c>
      <c r="F5400" s="3" t="s">
        <v>39</v>
      </c>
      <c r="G5400" s="3" t="s">
        <v>5922</v>
      </c>
      <c r="H5400" s="1"/>
      <c r="J5400"/>
      <c r="AC5400" s="5" t="e">
        <f>VLOOKUP(Table1[[#This Row],[Expense Report]],#REF!,3, 0)</f>
        <v>#REF!</v>
      </c>
      <c r="AD5400" t="s">
        <v>11649</v>
      </c>
      <c r="AE5400" t="s">
        <v>11649</v>
      </c>
      <c r="AF5400" t="e">
        <f>MONTH(Table1[[#This Row],[Date Sent]])</f>
        <v>#REF!</v>
      </c>
      <c r="AG5400" t="e">
        <f>YEAR(Table1[[#This Row],[Date Sent]])</f>
        <v>#REF!</v>
      </c>
      <c r="AH5400"/>
    </row>
    <row r="5401" spans="1:34" x14ac:dyDescent="0.2">
      <c r="A5401" t="s">
        <v>648</v>
      </c>
      <c r="B5401" t="s">
        <v>5921</v>
      </c>
      <c r="C5401" s="32">
        <v>26.73</v>
      </c>
      <c r="D5401" s="4">
        <v>45346</v>
      </c>
      <c r="E5401" s="33" t="s">
        <v>21</v>
      </c>
      <c r="F5401" s="3" t="s">
        <v>33</v>
      </c>
      <c r="G5401" s="3" t="s">
        <v>5923</v>
      </c>
      <c r="H5401" s="1"/>
      <c r="J5401"/>
      <c r="AC5401" s="5" t="e">
        <f>VLOOKUP(Table1[[#This Row],[Expense Report]],#REF!,3, 0)</f>
        <v>#REF!</v>
      </c>
      <c r="AD5401" t="s">
        <v>11649</v>
      </c>
      <c r="AE5401" t="s">
        <v>11649</v>
      </c>
      <c r="AF5401" t="e">
        <f>MONTH(Table1[[#This Row],[Date Sent]])</f>
        <v>#REF!</v>
      </c>
      <c r="AG5401" t="e">
        <f>YEAR(Table1[[#This Row],[Date Sent]])</f>
        <v>#REF!</v>
      </c>
      <c r="AH5401"/>
    </row>
    <row r="5402" spans="1:34" x14ac:dyDescent="0.2">
      <c r="A5402" t="s">
        <v>648</v>
      </c>
      <c r="B5402" t="s">
        <v>5921</v>
      </c>
      <c r="C5402" s="32">
        <v>149.59</v>
      </c>
      <c r="D5402" s="4">
        <v>45359</v>
      </c>
      <c r="E5402" s="33" t="s">
        <v>21</v>
      </c>
      <c r="F5402" s="3" t="s">
        <v>33</v>
      </c>
      <c r="G5402" s="3" t="s">
        <v>1182</v>
      </c>
      <c r="H5402" s="1"/>
      <c r="J5402"/>
      <c r="AC5402" s="5" t="e">
        <f>VLOOKUP(Table1[[#This Row],[Expense Report]],#REF!,3, 0)</f>
        <v>#REF!</v>
      </c>
      <c r="AD5402" t="s">
        <v>11649</v>
      </c>
      <c r="AE5402" t="s">
        <v>11649</v>
      </c>
      <c r="AF5402" t="e">
        <f>MONTH(Table1[[#This Row],[Date Sent]])</f>
        <v>#REF!</v>
      </c>
      <c r="AG5402" t="e">
        <f>YEAR(Table1[[#This Row],[Date Sent]])</f>
        <v>#REF!</v>
      </c>
      <c r="AH5402"/>
    </row>
    <row r="5403" spans="1:34" x14ac:dyDescent="0.2">
      <c r="A5403" t="s">
        <v>650</v>
      </c>
      <c r="B5403" t="s">
        <v>12957</v>
      </c>
      <c r="C5403" s="32">
        <v>-607</v>
      </c>
      <c r="D5403" s="4">
        <v>45341</v>
      </c>
      <c r="E5403" s="33" t="s">
        <v>21</v>
      </c>
      <c r="F5403" s="3" t="s">
        <v>33</v>
      </c>
      <c r="G5403" s="3" t="s">
        <v>5925</v>
      </c>
      <c r="H5403" s="1"/>
      <c r="J5403"/>
      <c r="AC5403" s="5" t="e">
        <f>VLOOKUP(Table1[[#This Row],[Expense Report]],#REF!,3, 0)</f>
        <v>#REF!</v>
      </c>
      <c r="AD5403" t="s">
        <v>11587</v>
      </c>
      <c r="AE5403" t="s">
        <v>266</v>
      </c>
      <c r="AF5403" t="e">
        <f>MONTH(Table1[[#This Row],[Date Sent]])</f>
        <v>#REF!</v>
      </c>
      <c r="AG5403" t="e">
        <f>YEAR(Table1[[#This Row],[Date Sent]])</f>
        <v>#REF!</v>
      </c>
      <c r="AH5403"/>
    </row>
    <row r="5404" spans="1:34" x14ac:dyDescent="0.2">
      <c r="A5404" t="s">
        <v>650</v>
      </c>
      <c r="B5404" t="s">
        <v>12957</v>
      </c>
      <c r="C5404" s="32">
        <v>137.82</v>
      </c>
      <c r="D5404" s="4">
        <v>45346</v>
      </c>
      <c r="E5404" s="33" t="s">
        <v>25</v>
      </c>
      <c r="F5404" s="3" t="s">
        <v>33</v>
      </c>
      <c r="G5404" s="3" t="s">
        <v>5926</v>
      </c>
      <c r="H5404" s="1"/>
      <c r="J5404"/>
      <c r="AC5404" s="5" t="e">
        <f>VLOOKUP(Table1[[#This Row],[Expense Report]],#REF!,3, 0)</f>
        <v>#REF!</v>
      </c>
      <c r="AD5404" t="s">
        <v>11587</v>
      </c>
      <c r="AE5404" t="s">
        <v>266</v>
      </c>
      <c r="AF5404" t="e">
        <f>MONTH(Table1[[#This Row],[Date Sent]])</f>
        <v>#REF!</v>
      </c>
      <c r="AG5404" t="e">
        <f>YEAR(Table1[[#This Row],[Date Sent]])</f>
        <v>#REF!</v>
      </c>
      <c r="AH5404"/>
    </row>
    <row r="5405" spans="1:34" x14ac:dyDescent="0.2">
      <c r="A5405" t="s">
        <v>650</v>
      </c>
      <c r="B5405" t="s">
        <v>12957</v>
      </c>
      <c r="C5405" s="32">
        <v>98.74</v>
      </c>
      <c r="D5405" s="4">
        <v>45352</v>
      </c>
      <c r="E5405" s="33" t="s">
        <v>21</v>
      </c>
      <c r="F5405" s="3" t="s">
        <v>33</v>
      </c>
      <c r="G5405" s="3" t="s">
        <v>5927</v>
      </c>
      <c r="H5405" s="1"/>
      <c r="J5405"/>
      <c r="AC5405" s="5" t="e">
        <f>VLOOKUP(Table1[[#This Row],[Expense Report]],#REF!,3, 0)</f>
        <v>#REF!</v>
      </c>
      <c r="AD5405" t="s">
        <v>11587</v>
      </c>
      <c r="AE5405" t="s">
        <v>266</v>
      </c>
      <c r="AF5405" t="e">
        <f>MONTH(Table1[[#This Row],[Date Sent]])</f>
        <v>#REF!</v>
      </c>
      <c r="AG5405" t="e">
        <f>YEAR(Table1[[#This Row],[Date Sent]])</f>
        <v>#REF!</v>
      </c>
      <c r="AH5405"/>
    </row>
    <row r="5406" spans="1:34" x14ac:dyDescent="0.2">
      <c r="A5406" t="s">
        <v>650</v>
      </c>
      <c r="B5406" t="s">
        <v>12957</v>
      </c>
      <c r="C5406" s="32">
        <v>264.14999999999998</v>
      </c>
      <c r="D5406" s="4">
        <v>45353</v>
      </c>
      <c r="E5406" s="33" t="s">
        <v>13</v>
      </c>
      <c r="F5406" s="3" t="s">
        <v>33</v>
      </c>
      <c r="G5406" s="3" t="s">
        <v>5926</v>
      </c>
      <c r="H5406" s="1"/>
      <c r="J5406"/>
      <c r="AC5406" s="5" t="e">
        <f>VLOOKUP(Table1[[#This Row],[Expense Report]],#REF!,3, 0)</f>
        <v>#REF!</v>
      </c>
      <c r="AD5406" t="s">
        <v>11587</v>
      </c>
      <c r="AE5406" t="s">
        <v>266</v>
      </c>
      <c r="AF5406" t="e">
        <f>MONTH(Table1[[#This Row],[Date Sent]])</f>
        <v>#REF!</v>
      </c>
      <c r="AG5406" t="e">
        <f>YEAR(Table1[[#This Row],[Date Sent]])</f>
        <v>#REF!</v>
      </c>
      <c r="AH5406"/>
    </row>
    <row r="5407" spans="1:34" x14ac:dyDescent="0.2">
      <c r="A5407" t="s">
        <v>650</v>
      </c>
      <c r="B5407" t="s">
        <v>12957</v>
      </c>
      <c r="C5407" s="32">
        <v>55.6</v>
      </c>
      <c r="D5407" s="4">
        <v>45354</v>
      </c>
      <c r="E5407" s="33" t="s">
        <v>20</v>
      </c>
      <c r="F5407" s="3" t="s">
        <v>39</v>
      </c>
      <c r="G5407" s="3" t="s">
        <v>5928</v>
      </c>
      <c r="H5407" s="1"/>
      <c r="J5407"/>
      <c r="AC5407" s="5" t="e">
        <f>VLOOKUP(Table1[[#This Row],[Expense Report]],#REF!,3, 0)</f>
        <v>#REF!</v>
      </c>
      <c r="AD5407" t="s">
        <v>11587</v>
      </c>
      <c r="AE5407" t="s">
        <v>266</v>
      </c>
      <c r="AF5407" t="e">
        <f>MONTH(Table1[[#This Row],[Date Sent]])</f>
        <v>#REF!</v>
      </c>
      <c r="AG5407" t="e">
        <f>YEAR(Table1[[#This Row],[Date Sent]])</f>
        <v>#REF!</v>
      </c>
      <c r="AH5407"/>
    </row>
    <row r="5408" spans="1:34" x14ac:dyDescent="0.2">
      <c r="A5408" t="s">
        <v>650</v>
      </c>
      <c r="B5408" t="s">
        <v>12957</v>
      </c>
      <c r="C5408" s="32">
        <v>37.44</v>
      </c>
      <c r="D5408" s="4">
        <v>45359</v>
      </c>
      <c r="E5408" s="33" t="s">
        <v>24</v>
      </c>
      <c r="F5408" s="3" t="s">
        <v>18</v>
      </c>
      <c r="G5408" s="3" t="s">
        <v>5929</v>
      </c>
      <c r="H5408" s="1"/>
      <c r="J5408"/>
      <c r="AC5408" s="5" t="e">
        <f>VLOOKUP(Table1[[#This Row],[Expense Report]],#REF!,3, 0)</f>
        <v>#REF!</v>
      </c>
      <c r="AD5408" t="s">
        <v>11587</v>
      </c>
      <c r="AE5408" t="s">
        <v>266</v>
      </c>
      <c r="AF5408" t="e">
        <f>MONTH(Table1[[#This Row],[Date Sent]])</f>
        <v>#REF!</v>
      </c>
      <c r="AG5408" t="e">
        <f>YEAR(Table1[[#This Row],[Date Sent]])</f>
        <v>#REF!</v>
      </c>
      <c r="AH5408"/>
    </row>
    <row r="5409" spans="1:34" x14ac:dyDescent="0.2">
      <c r="A5409" t="s">
        <v>650</v>
      </c>
      <c r="B5409" t="s">
        <v>12957</v>
      </c>
      <c r="C5409" s="32">
        <v>28.52</v>
      </c>
      <c r="D5409" s="4">
        <v>45361</v>
      </c>
      <c r="E5409" s="33" t="s">
        <v>24</v>
      </c>
      <c r="F5409" s="3" t="s">
        <v>18</v>
      </c>
      <c r="G5409" s="3" t="s">
        <v>5930</v>
      </c>
      <c r="H5409" s="1"/>
      <c r="J5409"/>
      <c r="AC5409" s="5" t="e">
        <f>VLOOKUP(Table1[[#This Row],[Expense Report]],#REF!,3, 0)</f>
        <v>#REF!</v>
      </c>
      <c r="AD5409" t="s">
        <v>11587</v>
      </c>
      <c r="AE5409" t="s">
        <v>266</v>
      </c>
      <c r="AF5409" t="e">
        <f>MONTH(Table1[[#This Row],[Date Sent]])</f>
        <v>#REF!</v>
      </c>
      <c r="AG5409" t="e">
        <f>YEAR(Table1[[#This Row],[Date Sent]])</f>
        <v>#REF!</v>
      </c>
      <c r="AH5409"/>
    </row>
    <row r="5410" spans="1:34" x14ac:dyDescent="0.2">
      <c r="A5410" t="s">
        <v>650</v>
      </c>
      <c r="B5410" t="s">
        <v>12957</v>
      </c>
      <c r="C5410" s="32">
        <v>44.36</v>
      </c>
      <c r="D5410" s="4">
        <v>45361</v>
      </c>
      <c r="E5410" s="33" t="s">
        <v>8</v>
      </c>
      <c r="F5410" s="3" t="s">
        <v>39</v>
      </c>
      <c r="G5410" s="3" t="s">
        <v>5931</v>
      </c>
      <c r="H5410" s="1"/>
      <c r="J5410"/>
      <c r="AC5410" s="5" t="e">
        <f>VLOOKUP(Table1[[#This Row],[Expense Report]],#REF!,3, 0)</f>
        <v>#REF!</v>
      </c>
      <c r="AD5410" t="s">
        <v>11587</v>
      </c>
      <c r="AE5410" t="s">
        <v>266</v>
      </c>
      <c r="AF5410" t="e">
        <f>MONTH(Table1[[#This Row],[Date Sent]])</f>
        <v>#REF!</v>
      </c>
      <c r="AG5410" t="e">
        <f>YEAR(Table1[[#This Row],[Date Sent]])</f>
        <v>#REF!</v>
      </c>
      <c r="AH5410"/>
    </row>
    <row r="5411" spans="1:34" x14ac:dyDescent="0.2">
      <c r="A5411" t="s">
        <v>650</v>
      </c>
      <c r="B5411" t="s">
        <v>12957</v>
      </c>
      <c r="C5411" s="32">
        <v>254.57</v>
      </c>
      <c r="D5411" s="4">
        <v>45364</v>
      </c>
      <c r="E5411" s="33" t="s">
        <v>13</v>
      </c>
      <c r="F5411" s="3" t="s">
        <v>33</v>
      </c>
      <c r="G5411" s="3" t="s">
        <v>5926</v>
      </c>
      <c r="H5411" s="1"/>
      <c r="J5411"/>
      <c r="AC5411" s="5" t="e">
        <f>VLOOKUP(Table1[[#This Row],[Expense Report]],#REF!,3, 0)</f>
        <v>#REF!</v>
      </c>
      <c r="AD5411" t="s">
        <v>11587</v>
      </c>
      <c r="AE5411" t="s">
        <v>266</v>
      </c>
      <c r="AF5411" t="e">
        <f>MONTH(Table1[[#This Row],[Date Sent]])</f>
        <v>#REF!</v>
      </c>
      <c r="AG5411" t="e">
        <f>YEAR(Table1[[#This Row],[Date Sent]])</f>
        <v>#REF!</v>
      </c>
      <c r="AH5411"/>
    </row>
    <row r="5412" spans="1:34" x14ac:dyDescent="0.2">
      <c r="A5412" t="s">
        <v>650</v>
      </c>
      <c r="B5412" t="s">
        <v>12957</v>
      </c>
      <c r="C5412" s="32">
        <v>47.44</v>
      </c>
      <c r="D5412" s="4">
        <v>45365</v>
      </c>
      <c r="E5412" s="33" t="s">
        <v>8</v>
      </c>
      <c r="F5412" s="3" t="s">
        <v>39</v>
      </c>
      <c r="G5412" s="3" t="s">
        <v>5932</v>
      </c>
      <c r="H5412" s="1"/>
      <c r="J5412"/>
      <c r="AC5412" s="5" t="e">
        <f>VLOOKUP(Table1[[#This Row],[Expense Report]],#REF!,3, 0)</f>
        <v>#REF!</v>
      </c>
      <c r="AD5412" t="s">
        <v>11587</v>
      </c>
      <c r="AE5412" t="s">
        <v>266</v>
      </c>
      <c r="AF5412" t="e">
        <f>MONTH(Table1[[#This Row],[Date Sent]])</f>
        <v>#REF!</v>
      </c>
      <c r="AG5412" t="e">
        <f>YEAR(Table1[[#This Row],[Date Sent]])</f>
        <v>#REF!</v>
      </c>
      <c r="AH5412"/>
    </row>
    <row r="5413" spans="1:34" x14ac:dyDescent="0.2">
      <c r="A5413" t="s">
        <v>650</v>
      </c>
      <c r="B5413" t="s">
        <v>12957</v>
      </c>
      <c r="C5413" s="32">
        <v>53.48</v>
      </c>
      <c r="D5413" s="4">
        <v>45366</v>
      </c>
      <c r="E5413" s="33" t="s">
        <v>24</v>
      </c>
      <c r="F5413" s="3" t="s">
        <v>18</v>
      </c>
      <c r="G5413" s="3" t="s">
        <v>5930</v>
      </c>
      <c r="H5413" s="1"/>
      <c r="J5413"/>
      <c r="AC5413" s="5" t="e">
        <f>VLOOKUP(Table1[[#This Row],[Expense Report]],#REF!,3, 0)</f>
        <v>#REF!</v>
      </c>
      <c r="AD5413" t="s">
        <v>11587</v>
      </c>
      <c r="AE5413" t="s">
        <v>266</v>
      </c>
      <c r="AF5413" t="e">
        <f>MONTH(Table1[[#This Row],[Date Sent]])</f>
        <v>#REF!</v>
      </c>
      <c r="AG5413" t="e">
        <f>YEAR(Table1[[#This Row],[Date Sent]])</f>
        <v>#REF!</v>
      </c>
      <c r="AH5413"/>
    </row>
    <row r="5414" spans="1:34" x14ac:dyDescent="0.2">
      <c r="A5414" t="s">
        <v>650</v>
      </c>
      <c r="B5414" t="s">
        <v>5924</v>
      </c>
      <c r="C5414" s="32">
        <v>41</v>
      </c>
      <c r="D5414" s="4">
        <v>45343</v>
      </c>
      <c r="E5414" s="33" t="s">
        <v>29</v>
      </c>
      <c r="F5414" s="3" t="s">
        <v>33</v>
      </c>
      <c r="G5414" s="3" t="s">
        <v>1202</v>
      </c>
      <c r="H5414" s="1"/>
      <c r="J5414"/>
      <c r="AC5414" s="5" t="e">
        <f>VLOOKUP(Table1[[#This Row],[Expense Report]],#REF!,3, 0)</f>
        <v>#REF!</v>
      </c>
      <c r="AD5414" t="s">
        <v>11587</v>
      </c>
      <c r="AE5414" t="s">
        <v>266</v>
      </c>
      <c r="AF5414" t="e">
        <f>MONTH(Table1[[#This Row],[Date Sent]])</f>
        <v>#REF!</v>
      </c>
      <c r="AG5414" t="e">
        <f>YEAR(Table1[[#This Row],[Date Sent]])</f>
        <v>#REF!</v>
      </c>
      <c r="AH5414"/>
    </row>
    <row r="5415" spans="1:34" x14ac:dyDescent="0.2">
      <c r="A5415" t="s">
        <v>650</v>
      </c>
      <c r="B5415" t="s">
        <v>5924</v>
      </c>
      <c r="C5415" s="32">
        <v>62.36</v>
      </c>
      <c r="D5415" s="4">
        <v>45347</v>
      </c>
      <c r="E5415" s="33" t="s">
        <v>13</v>
      </c>
      <c r="F5415" s="3" t="s">
        <v>33</v>
      </c>
      <c r="G5415" s="3" t="s">
        <v>5233</v>
      </c>
      <c r="H5415" s="1"/>
      <c r="J5415"/>
      <c r="AC5415" s="5" t="e">
        <f>VLOOKUP(Table1[[#This Row],[Expense Report]],#REF!,3, 0)</f>
        <v>#REF!</v>
      </c>
      <c r="AD5415" t="s">
        <v>11587</v>
      </c>
      <c r="AE5415" t="s">
        <v>266</v>
      </c>
      <c r="AF5415" t="e">
        <f>MONTH(Table1[[#This Row],[Date Sent]])</f>
        <v>#REF!</v>
      </c>
      <c r="AG5415" t="e">
        <f>YEAR(Table1[[#This Row],[Date Sent]])</f>
        <v>#REF!</v>
      </c>
      <c r="AH5415"/>
    </row>
    <row r="5416" spans="1:34" x14ac:dyDescent="0.2">
      <c r="A5416" t="s">
        <v>650</v>
      </c>
      <c r="B5416" t="s">
        <v>5924</v>
      </c>
      <c r="C5416" s="32">
        <v>46.48</v>
      </c>
      <c r="D5416" s="4">
        <v>45348</v>
      </c>
      <c r="E5416" s="33" t="s">
        <v>8</v>
      </c>
      <c r="F5416" s="3" t="s">
        <v>39</v>
      </c>
      <c r="G5416" s="3" t="s">
        <v>5933</v>
      </c>
      <c r="H5416" s="1"/>
      <c r="J5416"/>
      <c r="AC5416" s="5" t="e">
        <f>VLOOKUP(Table1[[#This Row],[Expense Report]],#REF!,3, 0)</f>
        <v>#REF!</v>
      </c>
      <c r="AD5416" t="s">
        <v>11587</v>
      </c>
      <c r="AE5416" t="s">
        <v>266</v>
      </c>
      <c r="AF5416" t="e">
        <f>MONTH(Table1[[#This Row],[Date Sent]])</f>
        <v>#REF!</v>
      </c>
      <c r="AG5416" t="e">
        <f>YEAR(Table1[[#This Row],[Date Sent]])</f>
        <v>#REF!</v>
      </c>
      <c r="AH5416"/>
    </row>
    <row r="5417" spans="1:34" x14ac:dyDescent="0.2">
      <c r="A5417" t="s">
        <v>650</v>
      </c>
      <c r="B5417" t="s">
        <v>5924</v>
      </c>
      <c r="C5417" s="32">
        <v>24.57</v>
      </c>
      <c r="D5417" s="4">
        <v>45348</v>
      </c>
      <c r="E5417" s="33" t="s">
        <v>8</v>
      </c>
      <c r="F5417" s="3" t="s">
        <v>39</v>
      </c>
      <c r="G5417" s="3" t="s">
        <v>5934</v>
      </c>
      <c r="H5417" s="1"/>
      <c r="J5417"/>
      <c r="AC5417" s="5" t="e">
        <f>VLOOKUP(Table1[[#This Row],[Expense Report]],#REF!,3, 0)</f>
        <v>#REF!</v>
      </c>
      <c r="AD5417" t="s">
        <v>11587</v>
      </c>
      <c r="AE5417" t="s">
        <v>266</v>
      </c>
      <c r="AF5417" t="e">
        <f>MONTH(Table1[[#This Row],[Date Sent]])</f>
        <v>#REF!</v>
      </c>
      <c r="AG5417" t="e">
        <f>YEAR(Table1[[#This Row],[Date Sent]])</f>
        <v>#REF!</v>
      </c>
      <c r="AH5417"/>
    </row>
    <row r="5418" spans="1:34" x14ac:dyDescent="0.2">
      <c r="A5418" t="s">
        <v>650</v>
      </c>
      <c r="B5418" t="s">
        <v>5924</v>
      </c>
      <c r="C5418" s="32">
        <v>-44.29</v>
      </c>
      <c r="D5418" s="4">
        <v>45349</v>
      </c>
      <c r="E5418" s="33" t="s">
        <v>8</v>
      </c>
      <c r="F5418" s="3" t="s">
        <v>39</v>
      </c>
      <c r="G5418" s="3" t="s">
        <v>5935</v>
      </c>
      <c r="H5418" s="1"/>
      <c r="J5418"/>
      <c r="AC5418" s="5" t="e">
        <f>VLOOKUP(Table1[[#This Row],[Expense Report]],#REF!,3, 0)</f>
        <v>#REF!</v>
      </c>
      <c r="AD5418" t="s">
        <v>11587</v>
      </c>
      <c r="AE5418" t="s">
        <v>266</v>
      </c>
      <c r="AF5418" t="e">
        <f>MONTH(Table1[[#This Row],[Date Sent]])</f>
        <v>#REF!</v>
      </c>
      <c r="AG5418" t="e">
        <f>YEAR(Table1[[#This Row],[Date Sent]])</f>
        <v>#REF!</v>
      </c>
      <c r="AH5418"/>
    </row>
    <row r="5419" spans="1:34" x14ac:dyDescent="0.2">
      <c r="A5419" t="s">
        <v>650</v>
      </c>
      <c r="B5419" t="s">
        <v>5924</v>
      </c>
      <c r="C5419" s="32">
        <v>130.93</v>
      </c>
      <c r="D5419" s="4">
        <v>45349</v>
      </c>
      <c r="E5419" s="33" t="s">
        <v>8</v>
      </c>
      <c r="F5419" s="3" t="s">
        <v>39</v>
      </c>
      <c r="G5419" s="3" t="s">
        <v>5936</v>
      </c>
      <c r="H5419" s="1"/>
      <c r="J5419"/>
      <c r="AC5419" s="5" t="e">
        <f>VLOOKUP(Table1[[#This Row],[Expense Report]],#REF!,3, 0)</f>
        <v>#REF!</v>
      </c>
      <c r="AD5419" t="s">
        <v>11587</v>
      </c>
      <c r="AE5419" t="s">
        <v>266</v>
      </c>
      <c r="AF5419" t="e">
        <f>MONTH(Table1[[#This Row],[Date Sent]])</f>
        <v>#REF!</v>
      </c>
      <c r="AG5419" t="e">
        <f>YEAR(Table1[[#This Row],[Date Sent]])</f>
        <v>#REF!</v>
      </c>
      <c r="AH5419"/>
    </row>
    <row r="5420" spans="1:34" x14ac:dyDescent="0.2">
      <c r="A5420" t="s">
        <v>650</v>
      </c>
      <c r="B5420" t="s">
        <v>5924</v>
      </c>
      <c r="C5420" s="32">
        <v>420.33</v>
      </c>
      <c r="D5420" s="4">
        <v>45352</v>
      </c>
      <c r="E5420" s="33" t="s">
        <v>25</v>
      </c>
      <c r="F5420" s="3" t="s">
        <v>33</v>
      </c>
      <c r="G5420" s="3" t="s">
        <v>5937</v>
      </c>
      <c r="H5420" s="1"/>
      <c r="J5420"/>
      <c r="AC5420" s="5" t="e">
        <f>VLOOKUP(Table1[[#This Row],[Expense Report]],#REF!,3, 0)</f>
        <v>#REF!</v>
      </c>
      <c r="AD5420" t="s">
        <v>11587</v>
      </c>
      <c r="AE5420" t="s">
        <v>266</v>
      </c>
      <c r="AF5420" t="e">
        <f>MONTH(Table1[[#This Row],[Date Sent]])</f>
        <v>#REF!</v>
      </c>
      <c r="AG5420" t="e">
        <f>YEAR(Table1[[#This Row],[Date Sent]])</f>
        <v>#REF!</v>
      </c>
      <c r="AH5420"/>
    </row>
    <row r="5421" spans="1:34" x14ac:dyDescent="0.2">
      <c r="A5421" t="s">
        <v>650</v>
      </c>
      <c r="B5421" t="s">
        <v>5924</v>
      </c>
      <c r="C5421" s="32">
        <v>73.430000000000007</v>
      </c>
      <c r="D5421" s="4">
        <v>45352</v>
      </c>
      <c r="E5421" s="33" t="s">
        <v>8</v>
      </c>
      <c r="F5421" s="3" t="s">
        <v>39</v>
      </c>
      <c r="G5421" s="3" t="s">
        <v>5938</v>
      </c>
      <c r="H5421" s="1"/>
      <c r="J5421"/>
      <c r="AC5421" s="5" t="e">
        <f>VLOOKUP(Table1[[#This Row],[Expense Report]],#REF!,3, 0)</f>
        <v>#REF!</v>
      </c>
      <c r="AD5421" t="s">
        <v>11587</v>
      </c>
      <c r="AE5421" t="s">
        <v>266</v>
      </c>
      <c r="AF5421" t="e">
        <f>MONTH(Table1[[#This Row],[Date Sent]])</f>
        <v>#REF!</v>
      </c>
      <c r="AG5421" t="e">
        <f>YEAR(Table1[[#This Row],[Date Sent]])</f>
        <v>#REF!</v>
      </c>
      <c r="AH5421"/>
    </row>
    <row r="5422" spans="1:34" x14ac:dyDescent="0.2">
      <c r="A5422" t="s">
        <v>650</v>
      </c>
      <c r="B5422" t="s">
        <v>5924</v>
      </c>
      <c r="C5422" s="32">
        <v>313.29000000000002</v>
      </c>
      <c r="D5422" s="4">
        <v>45352</v>
      </c>
      <c r="E5422" s="33" t="s">
        <v>8</v>
      </c>
      <c r="F5422" s="3" t="s">
        <v>39</v>
      </c>
      <c r="G5422" s="3" t="s">
        <v>5939</v>
      </c>
      <c r="H5422" s="1"/>
      <c r="J5422"/>
      <c r="AC5422" s="5" t="e">
        <f>VLOOKUP(Table1[[#This Row],[Expense Report]],#REF!,3, 0)</f>
        <v>#REF!</v>
      </c>
      <c r="AD5422" t="s">
        <v>11587</v>
      </c>
      <c r="AE5422" t="s">
        <v>266</v>
      </c>
      <c r="AF5422" t="e">
        <f>MONTH(Table1[[#This Row],[Date Sent]])</f>
        <v>#REF!</v>
      </c>
      <c r="AG5422" t="e">
        <f>YEAR(Table1[[#This Row],[Date Sent]])</f>
        <v>#REF!</v>
      </c>
      <c r="AH5422"/>
    </row>
    <row r="5423" spans="1:34" x14ac:dyDescent="0.2">
      <c r="A5423" t="s">
        <v>650</v>
      </c>
      <c r="B5423" t="s">
        <v>5924</v>
      </c>
      <c r="C5423" s="32">
        <v>47.98</v>
      </c>
      <c r="D5423" s="4">
        <v>45355</v>
      </c>
      <c r="E5423" s="33" t="s">
        <v>24</v>
      </c>
      <c r="F5423" s="3" t="s">
        <v>18</v>
      </c>
      <c r="G5423" s="3" t="s">
        <v>5940</v>
      </c>
      <c r="H5423" s="1"/>
      <c r="J5423"/>
      <c r="AC5423" s="5" t="e">
        <f>VLOOKUP(Table1[[#This Row],[Expense Report]],#REF!,3, 0)</f>
        <v>#REF!</v>
      </c>
      <c r="AD5423" t="s">
        <v>11587</v>
      </c>
      <c r="AE5423" t="s">
        <v>266</v>
      </c>
      <c r="AF5423" t="e">
        <f>MONTH(Table1[[#This Row],[Date Sent]])</f>
        <v>#REF!</v>
      </c>
      <c r="AG5423" t="e">
        <f>YEAR(Table1[[#This Row],[Date Sent]])</f>
        <v>#REF!</v>
      </c>
      <c r="AH5423"/>
    </row>
    <row r="5424" spans="1:34" x14ac:dyDescent="0.2">
      <c r="A5424" t="s">
        <v>650</v>
      </c>
      <c r="B5424" t="s">
        <v>5924</v>
      </c>
      <c r="C5424" s="32">
        <v>72</v>
      </c>
      <c r="D5424" s="4">
        <v>45355</v>
      </c>
      <c r="E5424" s="33" t="s">
        <v>50</v>
      </c>
      <c r="F5424" s="3" t="s">
        <v>1031</v>
      </c>
      <c r="G5424" s="3" t="s">
        <v>5941</v>
      </c>
      <c r="H5424" s="1"/>
      <c r="J5424"/>
      <c r="AC5424" s="5" t="e">
        <f>VLOOKUP(Table1[[#This Row],[Expense Report]],#REF!,3, 0)</f>
        <v>#REF!</v>
      </c>
      <c r="AD5424" t="s">
        <v>11587</v>
      </c>
      <c r="AE5424" t="s">
        <v>266</v>
      </c>
      <c r="AF5424" t="e">
        <f>MONTH(Table1[[#This Row],[Date Sent]])</f>
        <v>#REF!</v>
      </c>
      <c r="AG5424" t="e">
        <f>YEAR(Table1[[#This Row],[Date Sent]])</f>
        <v>#REF!</v>
      </c>
      <c r="AH5424"/>
    </row>
    <row r="5425" spans="1:34" x14ac:dyDescent="0.2">
      <c r="A5425" t="s">
        <v>650</v>
      </c>
      <c r="B5425" t="s">
        <v>5924</v>
      </c>
      <c r="C5425" s="32">
        <v>435.31</v>
      </c>
      <c r="D5425" s="4">
        <v>45359</v>
      </c>
      <c r="E5425" s="33" t="s">
        <v>20</v>
      </c>
      <c r="F5425" s="3" t="s">
        <v>39</v>
      </c>
      <c r="G5425" s="3" t="s">
        <v>5942</v>
      </c>
      <c r="H5425" s="1"/>
      <c r="J5425"/>
      <c r="AC5425" s="5" t="e">
        <f>VLOOKUP(Table1[[#This Row],[Expense Report]],#REF!,3, 0)</f>
        <v>#REF!</v>
      </c>
      <c r="AD5425" t="s">
        <v>11587</v>
      </c>
      <c r="AE5425" t="s">
        <v>266</v>
      </c>
      <c r="AF5425" t="e">
        <f>MONTH(Table1[[#This Row],[Date Sent]])</f>
        <v>#REF!</v>
      </c>
      <c r="AG5425" t="e">
        <f>YEAR(Table1[[#This Row],[Date Sent]])</f>
        <v>#REF!</v>
      </c>
      <c r="AH5425"/>
    </row>
    <row r="5426" spans="1:34" x14ac:dyDescent="0.2">
      <c r="A5426" t="s">
        <v>650</v>
      </c>
      <c r="B5426" t="s">
        <v>5924</v>
      </c>
      <c r="C5426" s="32">
        <v>425.86</v>
      </c>
      <c r="D5426" s="4">
        <v>45361</v>
      </c>
      <c r="E5426" s="33" t="s">
        <v>13</v>
      </c>
      <c r="F5426" s="3" t="s">
        <v>33</v>
      </c>
      <c r="G5426" s="3" t="s">
        <v>5943</v>
      </c>
      <c r="H5426" s="1"/>
      <c r="J5426"/>
      <c r="AC5426" s="5" t="e">
        <f>VLOOKUP(Table1[[#This Row],[Expense Report]],#REF!,3, 0)</f>
        <v>#REF!</v>
      </c>
      <c r="AD5426" t="s">
        <v>11587</v>
      </c>
      <c r="AE5426" t="s">
        <v>266</v>
      </c>
      <c r="AF5426" t="e">
        <f>MONTH(Table1[[#This Row],[Date Sent]])</f>
        <v>#REF!</v>
      </c>
      <c r="AG5426" t="e">
        <f>YEAR(Table1[[#This Row],[Date Sent]])</f>
        <v>#REF!</v>
      </c>
      <c r="AH5426"/>
    </row>
    <row r="5427" spans="1:34" x14ac:dyDescent="0.2">
      <c r="A5427" t="s">
        <v>650</v>
      </c>
      <c r="B5427" t="s">
        <v>5924</v>
      </c>
      <c r="C5427" s="32">
        <v>9.98</v>
      </c>
      <c r="D5427" s="4">
        <v>45362</v>
      </c>
      <c r="E5427" s="33" t="s">
        <v>24</v>
      </c>
      <c r="F5427" s="3" t="s">
        <v>18</v>
      </c>
      <c r="G5427" s="3" t="s">
        <v>5944</v>
      </c>
      <c r="H5427" s="1"/>
      <c r="J5427"/>
      <c r="AC5427" s="5" t="e">
        <f>VLOOKUP(Table1[[#This Row],[Expense Report]],#REF!,3, 0)</f>
        <v>#REF!</v>
      </c>
      <c r="AD5427" t="s">
        <v>11587</v>
      </c>
      <c r="AE5427" t="s">
        <v>266</v>
      </c>
      <c r="AF5427" t="e">
        <f>MONTH(Table1[[#This Row],[Date Sent]])</f>
        <v>#REF!</v>
      </c>
      <c r="AG5427" t="e">
        <f>YEAR(Table1[[#This Row],[Date Sent]])</f>
        <v>#REF!</v>
      </c>
      <c r="AH5427"/>
    </row>
    <row r="5428" spans="1:34" x14ac:dyDescent="0.2">
      <c r="A5428" t="s">
        <v>650</v>
      </c>
      <c r="B5428" t="s">
        <v>5924</v>
      </c>
      <c r="C5428" s="32">
        <v>181.63</v>
      </c>
      <c r="D5428" s="4">
        <v>45363</v>
      </c>
      <c r="E5428" s="33" t="s">
        <v>27</v>
      </c>
      <c r="F5428" s="3" t="s">
        <v>39</v>
      </c>
      <c r="G5428" s="3" t="s">
        <v>5945</v>
      </c>
      <c r="H5428" s="1"/>
      <c r="J5428"/>
      <c r="AC5428" s="5" t="e">
        <f>VLOOKUP(Table1[[#This Row],[Expense Report]],#REF!,3, 0)</f>
        <v>#REF!</v>
      </c>
      <c r="AD5428" t="s">
        <v>11587</v>
      </c>
      <c r="AE5428" t="s">
        <v>266</v>
      </c>
      <c r="AF5428" t="e">
        <f>MONTH(Table1[[#This Row],[Date Sent]])</f>
        <v>#REF!</v>
      </c>
      <c r="AG5428" t="e">
        <f>YEAR(Table1[[#This Row],[Date Sent]])</f>
        <v>#REF!</v>
      </c>
      <c r="AH5428"/>
    </row>
    <row r="5429" spans="1:34" x14ac:dyDescent="0.2">
      <c r="A5429" t="s">
        <v>650</v>
      </c>
      <c r="B5429" t="s">
        <v>5924</v>
      </c>
      <c r="C5429" s="32">
        <v>65.239999999999995</v>
      </c>
      <c r="D5429" s="4">
        <v>45363</v>
      </c>
      <c r="E5429" s="33" t="s">
        <v>8</v>
      </c>
      <c r="F5429" s="3" t="s">
        <v>39</v>
      </c>
      <c r="G5429" s="3" t="s">
        <v>5946</v>
      </c>
      <c r="H5429" s="1"/>
      <c r="J5429"/>
      <c r="AC5429" s="5" t="e">
        <f>VLOOKUP(Table1[[#This Row],[Expense Report]],#REF!,3, 0)</f>
        <v>#REF!</v>
      </c>
      <c r="AD5429" t="s">
        <v>11587</v>
      </c>
      <c r="AE5429" t="s">
        <v>266</v>
      </c>
      <c r="AF5429" t="e">
        <f>MONTH(Table1[[#This Row],[Date Sent]])</f>
        <v>#REF!</v>
      </c>
      <c r="AG5429" t="e">
        <f>YEAR(Table1[[#This Row],[Date Sent]])</f>
        <v>#REF!</v>
      </c>
      <c r="AH5429"/>
    </row>
    <row r="5430" spans="1:34" x14ac:dyDescent="0.2">
      <c r="A5430" t="s">
        <v>650</v>
      </c>
      <c r="B5430" t="s">
        <v>5924</v>
      </c>
      <c r="C5430" s="32">
        <v>74.86</v>
      </c>
      <c r="D5430" s="4">
        <v>45364</v>
      </c>
      <c r="E5430" s="33" t="s">
        <v>8</v>
      </c>
      <c r="F5430" s="3" t="s">
        <v>39</v>
      </c>
      <c r="G5430" s="3" t="s">
        <v>5947</v>
      </c>
      <c r="H5430" s="1"/>
      <c r="J5430"/>
      <c r="AC5430" s="5" t="e">
        <f>VLOOKUP(Table1[[#This Row],[Expense Report]],#REF!,3, 0)</f>
        <v>#REF!</v>
      </c>
      <c r="AD5430" t="s">
        <v>11587</v>
      </c>
      <c r="AE5430" t="s">
        <v>266</v>
      </c>
      <c r="AF5430" t="e">
        <f>MONTH(Table1[[#This Row],[Date Sent]])</f>
        <v>#REF!</v>
      </c>
      <c r="AG5430" t="e">
        <f>YEAR(Table1[[#This Row],[Date Sent]])</f>
        <v>#REF!</v>
      </c>
      <c r="AH5430"/>
    </row>
    <row r="5431" spans="1:34" x14ac:dyDescent="0.2">
      <c r="A5431" t="s">
        <v>2541</v>
      </c>
      <c r="B5431" t="s">
        <v>5948</v>
      </c>
      <c r="C5431" s="32">
        <v>133.32</v>
      </c>
      <c r="D5431" s="4">
        <v>45359</v>
      </c>
      <c r="E5431" s="33" t="s">
        <v>8</v>
      </c>
      <c r="F5431" s="3" t="s">
        <v>39</v>
      </c>
      <c r="G5431" s="3" t="s">
        <v>5949</v>
      </c>
      <c r="H5431" s="1"/>
      <c r="J5431"/>
      <c r="AC5431" s="5" t="e">
        <f>VLOOKUP(Table1[[#This Row],[Expense Report]],#REF!,3, 0)</f>
        <v>#REF!</v>
      </c>
      <c r="AD5431" t="s">
        <v>13225</v>
      </c>
      <c r="AE5431" t="s">
        <v>266</v>
      </c>
      <c r="AF5431" t="e">
        <f>MONTH(Table1[[#This Row],[Date Sent]])</f>
        <v>#REF!</v>
      </c>
      <c r="AG5431" t="e">
        <f>YEAR(Table1[[#This Row],[Date Sent]])</f>
        <v>#REF!</v>
      </c>
      <c r="AH5431"/>
    </row>
    <row r="5432" spans="1:34" x14ac:dyDescent="0.2">
      <c r="A5432" t="s">
        <v>2541</v>
      </c>
      <c r="B5432" t="s">
        <v>5948</v>
      </c>
      <c r="C5432" s="32">
        <v>6.07</v>
      </c>
      <c r="D5432" s="4">
        <v>45359</v>
      </c>
      <c r="E5432" s="33" t="s">
        <v>20</v>
      </c>
      <c r="F5432" s="3" t="s">
        <v>39</v>
      </c>
      <c r="G5432" s="3" t="s">
        <v>5950</v>
      </c>
      <c r="H5432" s="1"/>
      <c r="J5432"/>
      <c r="AC5432" s="5" t="e">
        <f>VLOOKUP(Table1[[#This Row],[Expense Report]],#REF!,3, 0)</f>
        <v>#REF!</v>
      </c>
      <c r="AD5432" t="s">
        <v>13225</v>
      </c>
      <c r="AE5432" t="s">
        <v>266</v>
      </c>
      <c r="AF5432" t="e">
        <f>MONTH(Table1[[#This Row],[Date Sent]])</f>
        <v>#REF!</v>
      </c>
      <c r="AG5432" t="e">
        <f>YEAR(Table1[[#This Row],[Date Sent]])</f>
        <v>#REF!</v>
      </c>
      <c r="AH5432"/>
    </row>
    <row r="5433" spans="1:34" x14ac:dyDescent="0.2">
      <c r="A5433" t="s">
        <v>2541</v>
      </c>
      <c r="B5433" t="s">
        <v>5948</v>
      </c>
      <c r="C5433" s="32">
        <v>7.8</v>
      </c>
      <c r="D5433" s="4">
        <v>45360</v>
      </c>
      <c r="E5433" s="33" t="s">
        <v>12</v>
      </c>
      <c r="F5433" s="3" t="s">
        <v>15</v>
      </c>
      <c r="G5433" s="3" t="s">
        <v>3055</v>
      </c>
      <c r="H5433" s="1"/>
      <c r="J5433"/>
      <c r="AC5433" s="5" t="e">
        <f>VLOOKUP(Table1[[#This Row],[Expense Report]],#REF!,3, 0)</f>
        <v>#REF!</v>
      </c>
      <c r="AD5433" t="s">
        <v>13225</v>
      </c>
      <c r="AE5433" t="s">
        <v>266</v>
      </c>
      <c r="AF5433" t="e">
        <f>MONTH(Table1[[#This Row],[Date Sent]])</f>
        <v>#REF!</v>
      </c>
      <c r="AG5433" t="e">
        <f>YEAR(Table1[[#This Row],[Date Sent]])</f>
        <v>#REF!</v>
      </c>
      <c r="AH5433"/>
    </row>
    <row r="5434" spans="1:34" x14ac:dyDescent="0.2">
      <c r="A5434" t="s">
        <v>2541</v>
      </c>
      <c r="B5434" t="s">
        <v>5948</v>
      </c>
      <c r="C5434" s="32">
        <v>8.39</v>
      </c>
      <c r="D5434" s="4">
        <v>45363</v>
      </c>
      <c r="E5434" s="33" t="s">
        <v>8</v>
      </c>
      <c r="F5434" s="3" t="s">
        <v>39</v>
      </c>
      <c r="G5434" s="3" t="s">
        <v>1890</v>
      </c>
      <c r="H5434" s="1"/>
      <c r="J5434"/>
      <c r="AC5434" s="5" t="e">
        <f>VLOOKUP(Table1[[#This Row],[Expense Report]],#REF!,3, 0)</f>
        <v>#REF!</v>
      </c>
      <c r="AD5434" t="s">
        <v>13225</v>
      </c>
      <c r="AE5434" t="s">
        <v>266</v>
      </c>
      <c r="AF5434" t="e">
        <f>MONTH(Table1[[#This Row],[Date Sent]])</f>
        <v>#REF!</v>
      </c>
      <c r="AG5434" t="e">
        <f>YEAR(Table1[[#This Row],[Date Sent]])</f>
        <v>#REF!</v>
      </c>
      <c r="AH5434"/>
    </row>
    <row r="5435" spans="1:34" x14ac:dyDescent="0.2">
      <c r="A5435" t="s">
        <v>2541</v>
      </c>
      <c r="B5435" t="s">
        <v>5948</v>
      </c>
      <c r="C5435" s="32">
        <v>295.48</v>
      </c>
      <c r="D5435" s="4">
        <v>45365</v>
      </c>
      <c r="E5435" s="33" t="s">
        <v>20</v>
      </c>
      <c r="F5435" s="3" t="s">
        <v>39</v>
      </c>
      <c r="G5435" s="3" t="s">
        <v>4288</v>
      </c>
      <c r="H5435" s="1"/>
      <c r="J5435"/>
      <c r="AC5435" s="5" t="e">
        <f>VLOOKUP(Table1[[#This Row],[Expense Report]],#REF!,3, 0)</f>
        <v>#REF!</v>
      </c>
      <c r="AD5435" t="s">
        <v>13225</v>
      </c>
      <c r="AE5435" t="s">
        <v>266</v>
      </c>
      <c r="AF5435" t="e">
        <f>MONTH(Table1[[#This Row],[Date Sent]])</f>
        <v>#REF!</v>
      </c>
      <c r="AG5435" t="e">
        <f>YEAR(Table1[[#This Row],[Date Sent]])</f>
        <v>#REF!</v>
      </c>
      <c r="AH5435"/>
    </row>
    <row r="5436" spans="1:34" x14ac:dyDescent="0.2">
      <c r="A5436" t="s">
        <v>2541</v>
      </c>
      <c r="B5436" t="s">
        <v>5948</v>
      </c>
      <c r="C5436" s="32">
        <v>8.7100000000000009</v>
      </c>
      <c r="D5436" s="4">
        <v>45366</v>
      </c>
      <c r="E5436" s="33" t="s">
        <v>21</v>
      </c>
      <c r="F5436" s="3" t="s">
        <v>33</v>
      </c>
      <c r="G5436" s="3" t="s">
        <v>5192</v>
      </c>
      <c r="H5436" s="1"/>
      <c r="J5436"/>
      <c r="AC5436" s="5" t="e">
        <f>VLOOKUP(Table1[[#This Row],[Expense Report]],#REF!,3, 0)</f>
        <v>#REF!</v>
      </c>
      <c r="AD5436" t="s">
        <v>13225</v>
      </c>
      <c r="AE5436" t="s">
        <v>266</v>
      </c>
      <c r="AF5436" t="e">
        <f>MONTH(Table1[[#This Row],[Date Sent]])</f>
        <v>#REF!</v>
      </c>
      <c r="AG5436" t="e">
        <f>YEAR(Table1[[#This Row],[Date Sent]])</f>
        <v>#REF!</v>
      </c>
      <c r="AH5436"/>
    </row>
    <row r="5437" spans="1:34" x14ac:dyDescent="0.2">
      <c r="A5437" t="s">
        <v>2541</v>
      </c>
      <c r="B5437" t="s">
        <v>5948</v>
      </c>
      <c r="C5437" s="32">
        <v>65.53</v>
      </c>
      <c r="D5437" s="4">
        <v>45366</v>
      </c>
      <c r="E5437" s="33" t="s">
        <v>21</v>
      </c>
      <c r="F5437" s="3" t="s">
        <v>33</v>
      </c>
      <c r="G5437" s="3" t="s">
        <v>5951</v>
      </c>
      <c r="H5437" s="1"/>
      <c r="J5437"/>
      <c r="AC5437" s="5" t="e">
        <f>VLOOKUP(Table1[[#This Row],[Expense Report]],#REF!,3, 0)</f>
        <v>#REF!</v>
      </c>
      <c r="AD5437" t="s">
        <v>13225</v>
      </c>
      <c r="AE5437" t="s">
        <v>266</v>
      </c>
      <c r="AF5437" t="e">
        <f>MONTH(Table1[[#This Row],[Date Sent]])</f>
        <v>#REF!</v>
      </c>
      <c r="AG5437" t="e">
        <f>YEAR(Table1[[#This Row],[Date Sent]])</f>
        <v>#REF!</v>
      </c>
      <c r="AH5437"/>
    </row>
    <row r="5438" spans="1:34" x14ac:dyDescent="0.2">
      <c r="A5438" t="s">
        <v>804</v>
      </c>
      <c r="B5438" t="s">
        <v>5952</v>
      </c>
      <c r="C5438" s="32">
        <v>65.47</v>
      </c>
      <c r="D5438" s="4">
        <v>45348</v>
      </c>
      <c r="E5438" s="33" t="s">
        <v>21</v>
      </c>
      <c r="F5438" s="3" t="s">
        <v>33</v>
      </c>
      <c r="G5438" s="3" t="s">
        <v>5953</v>
      </c>
      <c r="H5438" s="1"/>
      <c r="J5438"/>
      <c r="AC5438" s="5" t="e">
        <f>VLOOKUP(Table1[[#This Row],[Expense Report]],#REF!,3, 0)</f>
        <v>#REF!</v>
      </c>
      <c r="AD5438" t="s">
        <v>13203</v>
      </c>
      <c r="AE5438" t="s">
        <v>182</v>
      </c>
      <c r="AF5438" t="e">
        <f>MONTH(Table1[[#This Row],[Date Sent]])</f>
        <v>#REF!</v>
      </c>
      <c r="AG5438" t="e">
        <f>YEAR(Table1[[#This Row],[Date Sent]])</f>
        <v>#REF!</v>
      </c>
      <c r="AH5438"/>
    </row>
    <row r="5439" spans="1:34" x14ac:dyDescent="0.2">
      <c r="A5439" t="s">
        <v>804</v>
      </c>
      <c r="B5439" t="s">
        <v>5952</v>
      </c>
      <c r="C5439" s="32">
        <v>106.51</v>
      </c>
      <c r="D5439" s="4">
        <v>45349</v>
      </c>
      <c r="E5439" s="33" t="s">
        <v>21</v>
      </c>
      <c r="F5439" s="3" t="s">
        <v>33</v>
      </c>
      <c r="G5439" s="3" t="s">
        <v>5954</v>
      </c>
      <c r="H5439" s="1"/>
      <c r="J5439"/>
      <c r="AC5439" s="5" t="e">
        <f>VLOOKUP(Table1[[#This Row],[Expense Report]],#REF!,3, 0)</f>
        <v>#REF!</v>
      </c>
      <c r="AD5439" t="s">
        <v>13203</v>
      </c>
      <c r="AE5439" t="s">
        <v>182</v>
      </c>
      <c r="AF5439" t="e">
        <f>MONTH(Table1[[#This Row],[Date Sent]])</f>
        <v>#REF!</v>
      </c>
      <c r="AG5439" t="e">
        <f>YEAR(Table1[[#This Row],[Date Sent]])</f>
        <v>#REF!</v>
      </c>
      <c r="AH5439"/>
    </row>
    <row r="5440" spans="1:34" x14ac:dyDescent="0.2">
      <c r="A5440" t="s">
        <v>804</v>
      </c>
      <c r="B5440" t="s">
        <v>5952</v>
      </c>
      <c r="C5440" s="32">
        <v>64.41</v>
      </c>
      <c r="D5440" s="4">
        <v>45349</v>
      </c>
      <c r="E5440" s="33" t="s">
        <v>21</v>
      </c>
      <c r="F5440" s="3" t="s">
        <v>33</v>
      </c>
      <c r="G5440" s="3" t="s">
        <v>5955</v>
      </c>
      <c r="H5440" s="1"/>
      <c r="J5440"/>
      <c r="AC5440" s="5" t="e">
        <f>VLOOKUP(Table1[[#This Row],[Expense Report]],#REF!,3, 0)</f>
        <v>#REF!</v>
      </c>
      <c r="AD5440" t="s">
        <v>13203</v>
      </c>
      <c r="AE5440" t="s">
        <v>182</v>
      </c>
      <c r="AF5440" t="e">
        <f>MONTH(Table1[[#This Row],[Date Sent]])</f>
        <v>#REF!</v>
      </c>
      <c r="AG5440" t="e">
        <f>YEAR(Table1[[#This Row],[Date Sent]])</f>
        <v>#REF!</v>
      </c>
      <c r="AH5440"/>
    </row>
    <row r="5441" spans="1:34" x14ac:dyDescent="0.2">
      <c r="A5441" t="s">
        <v>804</v>
      </c>
      <c r="B5441" t="s">
        <v>5952</v>
      </c>
      <c r="C5441" s="32">
        <v>185.45</v>
      </c>
      <c r="D5441" s="4">
        <v>45364</v>
      </c>
      <c r="E5441" s="33" t="s">
        <v>21</v>
      </c>
      <c r="F5441" s="3" t="s">
        <v>33</v>
      </c>
      <c r="G5441" s="3" t="s">
        <v>5956</v>
      </c>
      <c r="H5441" s="1"/>
      <c r="J5441"/>
      <c r="AC5441" s="5" t="e">
        <f>VLOOKUP(Table1[[#This Row],[Expense Report]],#REF!,3, 0)</f>
        <v>#REF!</v>
      </c>
      <c r="AD5441" t="s">
        <v>13203</v>
      </c>
      <c r="AE5441" t="s">
        <v>182</v>
      </c>
      <c r="AF5441" t="e">
        <f>MONTH(Table1[[#This Row],[Date Sent]])</f>
        <v>#REF!</v>
      </c>
      <c r="AG5441" t="e">
        <f>YEAR(Table1[[#This Row],[Date Sent]])</f>
        <v>#REF!</v>
      </c>
      <c r="AH5441"/>
    </row>
    <row r="5442" spans="1:34" x14ac:dyDescent="0.2">
      <c r="A5442" t="s">
        <v>804</v>
      </c>
      <c r="B5442" t="s">
        <v>5952</v>
      </c>
      <c r="C5442" s="32">
        <v>60.72</v>
      </c>
      <c r="D5442" s="4">
        <v>45367</v>
      </c>
      <c r="E5442" s="33" t="s">
        <v>21</v>
      </c>
      <c r="F5442" s="3" t="s">
        <v>33</v>
      </c>
      <c r="G5442" s="3" t="s">
        <v>5957</v>
      </c>
      <c r="H5442" s="1"/>
      <c r="J5442"/>
      <c r="AC5442" s="5" t="e">
        <f>VLOOKUP(Table1[[#This Row],[Expense Report]],#REF!,3, 0)</f>
        <v>#REF!</v>
      </c>
      <c r="AD5442" t="s">
        <v>13203</v>
      </c>
      <c r="AE5442" t="s">
        <v>182</v>
      </c>
      <c r="AF5442" t="e">
        <f>MONTH(Table1[[#This Row],[Date Sent]])</f>
        <v>#REF!</v>
      </c>
      <c r="AG5442" t="e">
        <f>YEAR(Table1[[#This Row],[Date Sent]])</f>
        <v>#REF!</v>
      </c>
      <c r="AH5442"/>
    </row>
    <row r="5443" spans="1:34" x14ac:dyDescent="0.2">
      <c r="A5443" t="s">
        <v>440</v>
      </c>
      <c r="B5443" t="s">
        <v>5958</v>
      </c>
      <c r="C5443" s="32">
        <v>12.77</v>
      </c>
      <c r="D5443" s="4">
        <v>45351</v>
      </c>
      <c r="E5443" s="33" t="s">
        <v>21</v>
      </c>
      <c r="F5443" s="3" t="s">
        <v>15</v>
      </c>
      <c r="G5443" s="3" t="s">
        <v>1175</v>
      </c>
      <c r="H5443" s="1"/>
      <c r="J5443"/>
      <c r="AC5443" s="5" t="e">
        <f>VLOOKUP(Table1[[#This Row],[Expense Report]],#REF!,3, 0)</f>
        <v>#REF!</v>
      </c>
      <c r="AD5443" t="s">
        <v>13735</v>
      </c>
      <c r="AE5443" t="s">
        <v>140</v>
      </c>
      <c r="AF5443" t="e">
        <f>MONTH(Table1[[#This Row],[Date Sent]])</f>
        <v>#REF!</v>
      </c>
      <c r="AG5443" t="e">
        <f>YEAR(Table1[[#This Row],[Date Sent]])</f>
        <v>#REF!</v>
      </c>
      <c r="AH5443"/>
    </row>
    <row r="5444" spans="1:34" x14ac:dyDescent="0.2">
      <c r="A5444" t="s">
        <v>440</v>
      </c>
      <c r="B5444" t="s">
        <v>5958</v>
      </c>
      <c r="C5444" s="32">
        <v>14.89</v>
      </c>
      <c r="D5444" s="4">
        <v>45357</v>
      </c>
      <c r="E5444" s="33" t="s">
        <v>21</v>
      </c>
      <c r="F5444" s="3" t="s">
        <v>33</v>
      </c>
      <c r="G5444" s="3" t="s">
        <v>5959</v>
      </c>
      <c r="H5444" s="1"/>
      <c r="J5444"/>
      <c r="AC5444" s="5" t="e">
        <f>VLOOKUP(Table1[[#This Row],[Expense Report]],#REF!,3, 0)</f>
        <v>#REF!</v>
      </c>
      <c r="AD5444" t="s">
        <v>13735</v>
      </c>
      <c r="AE5444" t="s">
        <v>140</v>
      </c>
      <c r="AF5444" t="e">
        <f>MONTH(Table1[[#This Row],[Date Sent]])</f>
        <v>#REF!</v>
      </c>
      <c r="AG5444" t="e">
        <f>YEAR(Table1[[#This Row],[Date Sent]])</f>
        <v>#REF!</v>
      </c>
      <c r="AH5444"/>
    </row>
    <row r="5445" spans="1:34" x14ac:dyDescent="0.2">
      <c r="A5445" t="s">
        <v>440</v>
      </c>
      <c r="B5445" t="s">
        <v>5958</v>
      </c>
      <c r="C5445" s="32">
        <v>12.76</v>
      </c>
      <c r="D5445" s="4">
        <v>45360</v>
      </c>
      <c r="E5445" s="33" t="s">
        <v>21</v>
      </c>
      <c r="F5445" s="3" t="s">
        <v>1193</v>
      </c>
      <c r="G5445" s="3" t="s">
        <v>5960</v>
      </c>
      <c r="H5445" s="1"/>
      <c r="J5445"/>
      <c r="AC5445" s="5" t="e">
        <f>VLOOKUP(Table1[[#This Row],[Expense Report]],#REF!,3, 0)</f>
        <v>#REF!</v>
      </c>
      <c r="AD5445" t="s">
        <v>13735</v>
      </c>
      <c r="AE5445" t="s">
        <v>140</v>
      </c>
      <c r="AF5445" t="e">
        <f>MONTH(Table1[[#This Row],[Date Sent]])</f>
        <v>#REF!</v>
      </c>
      <c r="AG5445" t="e">
        <f>YEAR(Table1[[#This Row],[Date Sent]])</f>
        <v>#REF!</v>
      </c>
      <c r="AH5445"/>
    </row>
    <row r="5446" spans="1:34" x14ac:dyDescent="0.2">
      <c r="A5446" t="s">
        <v>440</v>
      </c>
      <c r="B5446" t="s">
        <v>5958</v>
      </c>
      <c r="C5446" s="32">
        <v>420.69</v>
      </c>
      <c r="D5446" s="4">
        <v>45364</v>
      </c>
      <c r="E5446" s="33" t="s">
        <v>21</v>
      </c>
      <c r="F5446" s="3" t="s">
        <v>33</v>
      </c>
      <c r="G5446" s="3" t="s">
        <v>5961</v>
      </c>
      <c r="H5446" s="1"/>
      <c r="J5446"/>
      <c r="AC5446" s="5" t="e">
        <f>VLOOKUP(Table1[[#This Row],[Expense Report]],#REF!,3, 0)</f>
        <v>#REF!</v>
      </c>
      <c r="AD5446" t="s">
        <v>13735</v>
      </c>
      <c r="AE5446" t="s">
        <v>140</v>
      </c>
      <c r="AF5446" t="e">
        <f>MONTH(Table1[[#This Row],[Date Sent]])</f>
        <v>#REF!</v>
      </c>
      <c r="AG5446" t="e">
        <f>YEAR(Table1[[#This Row],[Date Sent]])</f>
        <v>#REF!</v>
      </c>
      <c r="AH5446"/>
    </row>
    <row r="5447" spans="1:34" x14ac:dyDescent="0.2">
      <c r="A5447" t="s">
        <v>440</v>
      </c>
      <c r="B5447" t="s">
        <v>5958</v>
      </c>
      <c r="C5447" s="32">
        <v>178.94</v>
      </c>
      <c r="D5447" s="4">
        <v>45364</v>
      </c>
      <c r="E5447" s="33" t="s">
        <v>21</v>
      </c>
      <c r="F5447" s="3" t="s">
        <v>33</v>
      </c>
      <c r="G5447" s="3" t="s">
        <v>5962</v>
      </c>
      <c r="H5447" s="1"/>
      <c r="J5447"/>
      <c r="AC5447" s="5" t="e">
        <f>VLOOKUP(Table1[[#This Row],[Expense Report]],#REF!,3, 0)</f>
        <v>#REF!</v>
      </c>
      <c r="AD5447" t="s">
        <v>13735</v>
      </c>
      <c r="AE5447" t="s">
        <v>140</v>
      </c>
      <c r="AF5447" t="e">
        <f>MONTH(Table1[[#This Row],[Date Sent]])</f>
        <v>#REF!</v>
      </c>
      <c r="AG5447" t="e">
        <f>YEAR(Table1[[#This Row],[Date Sent]])</f>
        <v>#REF!</v>
      </c>
      <c r="AH5447"/>
    </row>
    <row r="5448" spans="1:34" x14ac:dyDescent="0.2">
      <c r="A5448" t="s">
        <v>440</v>
      </c>
      <c r="B5448" t="s">
        <v>5958</v>
      </c>
      <c r="C5448" s="32">
        <v>1694.29</v>
      </c>
      <c r="D5448" s="4">
        <v>45365</v>
      </c>
      <c r="E5448" s="33" t="s">
        <v>21</v>
      </c>
      <c r="F5448" s="3" t="s">
        <v>33</v>
      </c>
      <c r="G5448" s="3" t="s">
        <v>5963</v>
      </c>
      <c r="H5448" s="1"/>
      <c r="J5448"/>
      <c r="AC5448" s="5" t="e">
        <f>VLOOKUP(Table1[[#This Row],[Expense Report]],#REF!,3, 0)</f>
        <v>#REF!</v>
      </c>
      <c r="AD5448" t="s">
        <v>13735</v>
      </c>
      <c r="AE5448" t="s">
        <v>140</v>
      </c>
      <c r="AF5448" t="e">
        <f>MONTH(Table1[[#This Row],[Date Sent]])</f>
        <v>#REF!</v>
      </c>
      <c r="AG5448" t="e">
        <f>YEAR(Table1[[#This Row],[Date Sent]])</f>
        <v>#REF!</v>
      </c>
      <c r="AH5448"/>
    </row>
    <row r="5449" spans="1:34" x14ac:dyDescent="0.2">
      <c r="A5449" t="s">
        <v>440</v>
      </c>
      <c r="B5449" t="s">
        <v>5958</v>
      </c>
      <c r="C5449" s="32">
        <v>15.92</v>
      </c>
      <c r="D5449" s="4">
        <v>45367</v>
      </c>
      <c r="E5449" s="33" t="s">
        <v>21</v>
      </c>
      <c r="F5449" s="3" t="s">
        <v>33</v>
      </c>
      <c r="G5449" s="3" t="s">
        <v>5964</v>
      </c>
      <c r="H5449" s="1"/>
      <c r="J5449"/>
      <c r="AC5449" s="5" t="e">
        <f>VLOOKUP(Table1[[#This Row],[Expense Report]],#REF!,3, 0)</f>
        <v>#REF!</v>
      </c>
      <c r="AD5449" t="s">
        <v>13735</v>
      </c>
      <c r="AE5449" t="s">
        <v>140</v>
      </c>
      <c r="AF5449" t="e">
        <f>MONTH(Table1[[#This Row],[Date Sent]])</f>
        <v>#REF!</v>
      </c>
      <c r="AG5449" t="e">
        <f>YEAR(Table1[[#This Row],[Date Sent]])</f>
        <v>#REF!</v>
      </c>
      <c r="AH5449"/>
    </row>
    <row r="5450" spans="1:34" x14ac:dyDescent="0.2">
      <c r="A5450" t="s">
        <v>440</v>
      </c>
      <c r="B5450" t="s">
        <v>5958</v>
      </c>
      <c r="C5450" s="32">
        <v>62.05</v>
      </c>
      <c r="D5450" s="4">
        <v>45369</v>
      </c>
      <c r="E5450" s="33" t="s">
        <v>21</v>
      </c>
      <c r="F5450" s="3" t="s">
        <v>33</v>
      </c>
      <c r="G5450" s="3" t="s">
        <v>4329</v>
      </c>
      <c r="H5450" s="1"/>
      <c r="J5450"/>
      <c r="AC5450" s="5" t="e">
        <f>VLOOKUP(Table1[[#This Row],[Expense Report]],#REF!,3, 0)</f>
        <v>#REF!</v>
      </c>
      <c r="AD5450" t="s">
        <v>13735</v>
      </c>
      <c r="AE5450" t="s">
        <v>140</v>
      </c>
      <c r="AF5450" t="e">
        <f>MONTH(Table1[[#This Row],[Date Sent]])</f>
        <v>#REF!</v>
      </c>
      <c r="AG5450" t="e">
        <f>YEAR(Table1[[#This Row],[Date Sent]])</f>
        <v>#REF!</v>
      </c>
      <c r="AH5450"/>
    </row>
    <row r="5451" spans="1:34" x14ac:dyDescent="0.2">
      <c r="A5451" t="s">
        <v>2213</v>
      </c>
      <c r="B5451" t="s">
        <v>5965</v>
      </c>
      <c r="C5451" s="32">
        <v>90.78</v>
      </c>
      <c r="D5451" s="4">
        <v>45353</v>
      </c>
      <c r="E5451" s="33" t="s">
        <v>21</v>
      </c>
      <c r="F5451" s="3" t="s">
        <v>33</v>
      </c>
      <c r="G5451" s="3" t="s">
        <v>5966</v>
      </c>
      <c r="H5451" s="1"/>
      <c r="J5451"/>
      <c r="AC5451" s="5" t="e">
        <f>VLOOKUP(Table1[[#This Row],[Expense Report]],#REF!,3, 0)</f>
        <v>#REF!</v>
      </c>
      <c r="AD5451" t="s">
        <v>13586</v>
      </c>
      <c r="AE5451" t="s">
        <v>140</v>
      </c>
      <c r="AF5451" t="e">
        <f>MONTH(Table1[[#This Row],[Date Sent]])</f>
        <v>#REF!</v>
      </c>
      <c r="AG5451" t="e">
        <f>YEAR(Table1[[#This Row],[Date Sent]])</f>
        <v>#REF!</v>
      </c>
      <c r="AH5451"/>
    </row>
    <row r="5452" spans="1:34" x14ac:dyDescent="0.2">
      <c r="A5452" t="s">
        <v>2213</v>
      </c>
      <c r="B5452" t="s">
        <v>5965</v>
      </c>
      <c r="C5452" s="32">
        <v>86.35</v>
      </c>
      <c r="D5452" s="4">
        <v>45353</v>
      </c>
      <c r="E5452" s="33" t="s">
        <v>21</v>
      </c>
      <c r="F5452" s="3" t="s">
        <v>15</v>
      </c>
      <c r="G5452" s="3" t="s">
        <v>5967</v>
      </c>
      <c r="H5452" s="1"/>
      <c r="J5452"/>
      <c r="AC5452" s="5" t="e">
        <f>VLOOKUP(Table1[[#This Row],[Expense Report]],#REF!,3, 0)</f>
        <v>#REF!</v>
      </c>
      <c r="AD5452" t="s">
        <v>13586</v>
      </c>
      <c r="AE5452" t="s">
        <v>140</v>
      </c>
      <c r="AF5452" t="e">
        <f>MONTH(Table1[[#This Row],[Date Sent]])</f>
        <v>#REF!</v>
      </c>
      <c r="AG5452" t="e">
        <f>YEAR(Table1[[#This Row],[Date Sent]])</f>
        <v>#REF!</v>
      </c>
      <c r="AH5452"/>
    </row>
    <row r="5453" spans="1:34" x14ac:dyDescent="0.2">
      <c r="A5453" t="s">
        <v>2695</v>
      </c>
      <c r="B5453" t="s">
        <v>5968</v>
      </c>
      <c r="C5453" s="32">
        <v>5.0599999999999996</v>
      </c>
      <c r="D5453" s="4">
        <v>45342</v>
      </c>
      <c r="E5453" s="33" t="s">
        <v>20</v>
      </c>
      <c r="F5453" s="3" t="s">
        <v>39</v>
      </c>
      <c r="G5453" s="3" t="s">
        <v>5969</v>
      </c>
      <c r="H5453" s="1"/>
      <c r="J5453"/>
      <c r="AC5453" s="5" t="e">
        <f>VLOOKUP(Table1[[#This Row],[Expense Report]],#REF!,3, 0)</f>
        <v>#REF!</v>
      </c>
      <c r="AD5453" t="s">
        <v>14656</v>
      </c>
      <c r="AE5453" t="s">
        <v>140</v>
      </c>
      <c r="AF5453" t="e">
        <f>MONTH(Table1[[#This Row],[Date Sent]])</f>
        <v>#REF!</v>
      </c>
      <c r="AG5453" t="e">
        <f>YEAR(Table1[[#This Row],[Date Sent]])</f>
        <v>#REF!</v>
      </c>
      <c r="AH5453"/>
    </row>
    <row r="5454" spans="1:34" x14ac:dyDescent="0.2">
      <c r="A5454" t="s">
        <v>2695</v>
      </c>
      <c r="B5454" t="s">
        <v>5968</v>
      </c>
      <c r="C5454" s="32">
        <v>33.369999999999997</v>
      </c>
      <c r="D5454" s="4">
        <v>45342</v>
      </c>
      <c r="E5454" s="33" t="s">
        <v>21</v>
      </c>
      <c r="F5454" s="3" t="s">
        <v>33</v>
      </c>
      <c r="G5454" s="3" t="s">
        <v>5970</v>
      </c>
      <c r="H5454" s="1"/>
      <c r="J5454"/>
      <c r="AC5454" s="5" t="e">
        <f>VLOOKUP(Table1[[#This Row],[Expense Report]],#REF!,3, 0)</f>
        <v>#REF!</v>
      </c>
      <c r="AD5454" t="s">
        <v>14656</v>
      </c>
      <c r="AE5454" t="s">
        <v>140</v>
      </c>
      <c r="AF5454" t="e">
        <f>MONTH(Table1[[#This Row],[Date Sent]])</f>
        <v>#REF!</v>
      </c>
      <c r="AG5454" t="e">
        <f>YEAR(Table1[[#This Row],[Date Sent]])</f>
        <v>#REF!</v>
      </c>
      <c r="AH5454"/>
    </row>
    <row r="5455" spans="1:34" x14ac:dyDescent="0.2">
      <c r="A5455" t="s">
        <v>2695</v>
      </c>
      <c r="B5455" t="s">
        <v>5968</v>
      </c>
      <c r="C5455" s="32">
        <v>105.53</v>
      </c>
      <c r="D5455" s="4">
        <v>45348</v>
      </c>
      <c r="E5455" s="33" t="s">
        <v>21</v>
      </c>
      <c r="F5455" s="3" t="s">
        <v>33</v>
      </c>
      <c r="G5455" s="3" t="s">
        <v>5971</v>
      </c>
      <c r="H5455" s="1"/>
      <c r="J5455"/>
      <c r="AC5455" s="5" t="e">
        <f>VLOOKUP(Table1[[#This Row],[Expense Report]],#REF!,3, 0)</f>
        <v>#REF!</v>
      </c>
      <c r="AD5455" t="s">
        <v>14656</v>
      </c>
      <c r="AE5455" t="s">
        <v>140</v>
      </c>
      <c r="AF5455" t="e">
        <f>MONTH(Table1[[#This Row],[Date Sent]])</f>
        <v>#REF!</v>
      </c>
      <c r="AG5455" t="e">
        <f>YEAR(Table1[[#This Row],[Date Sent]])</f>
        <v>#REF!</v>
      </c>
      <c r="AH5455"/>
    </row>
    <row r="5456" spans="1:34" x14ac:dyDescent="0.2">
      <c r="A5456" t="s">
        <v>2695</v>
      </c>
      <c r="B5456" t="s">
        <v>5968</v>
      </c>
      <c r="C5456" s="32">
        <v>112.6</v>
      </c>
      <c r="D5456" s="4">
        <v>45362</v>
      </c>
      <c r="E5456" s="33" t="s">
        <v>21</v>
      </c>
      <c r="F5456" s="3" t="s">
        <v>33</v>
      </c>
      <c r="G5456" s="3" t="s">
        <v>5972</v>
      </c>
      <c r="H5456" s="1"/>
      <c r="J5456"/>
      <c r="AC5456" s="5" t="e">
        <f>VLOOKUP(Table1[[#This Row],[Expense Report]],#REF!,3, 0)</f>
        <v>#REF!</v>
      </c>
      <c r="AD5456" t="s">
        <v>14656</v>
      </c>
      <c r="AE5456" t="s">
        <v>140</v>
      </c>
      <c r="AF5456" t="e">
        <f>MONTH(Table1[[#This Row],[Date Sent]])</f>
        <v>#REF!</v>
      </c>
      <c r="AG5456" t="e">
        <f>YEAR(Table1[[#This Row],[Date Sent]])</f>
        <v>#REF!</v>
      </c>
      <c r="AH5456"/>
    </row>
    <row r="5457" spans="1:34" x14ac:dyDescent="0.2">
      <c r="A5457" t="s">
        <v>2695</v>
      </c>
      <c r="B5457" t="s">
        <v>5968</v>
      </c>
      <c r="C5457" s="32">
        <v>42.86</v>
      </c>
      <c r="D5457" s="4">
        <v>45362</v>
      </c>
      <c r="E5457" s="33" t="s">
        <v>20</v>
      </c>
      <c r="F5457" s="3" t="s">
        <v>39</v>
      </c>
      <c r="G5457" s="3" t="s">
        <v>5973</v>
      </c>
      <c r="H5457" s="1"/>
      <c r="J5457"/>
      <c r="AC5457" s="5" t="e">
        <f>VLOOKUP(Table1[[#This Row],[Expense Report]],#REF!,3, 0)</f>
        <v>#REF!</v>
      </c>
      <c r="AD5457" t="s">
        <v>14656</v>
      </c>
      <c r="AE5457" t="s">
        <v>140</v>
      </c>
      <c r="AF5457" t="e">
        <f>MONTH(Table1[[#This Row],[Date Sent]])</f>
        <v>#REF!</v>
      </c>
      <c r="AG5457" t="e">
        <f>YEAR(Table1[[#This Row],[Date Sent]])</f>
        <v>#REF!</v>
      </c>
      <c r="AH5457"/>
    </row>
    <row r="5458" spans="1:34" x14ac:dyDescent="0.2">
      <c r="A5458" t="s">
        <v>2546</v>
      </c>
      <c r="B5458" t="s">
        <v>5974</v>
      </c>
      <c r="C5458" s="32">
        <v>61.48</v>
      </c>
      <c r="D5458" s="4">
        <v>45293</v>
      </c>
      <c r="E5458" s="33" t="s">
        <v>20</v>
      </c>
      <c r="F5458" s="3" t="s">
        <v>39</v>
      </c>
      <c r="G5458" s="3" t="s">
        <v>5975</v>
      </c>
      <c r="H5458" s="1"/>
      <c r="J5458"/>
      <c r="AC5458" s="5" t="e">
        <f>VLOOKUP(Table1[[#This Row],[Expense Report]],#REF!,3, 0)</f>
        <v>#REF!</v>
      </c>
      <c r="AD5458" t="s">
        <v>14636</v>
      </c>
      <c r="AE5458" t="s">
        <v>140</v>
      </c>
      <c r="AF5458" t="e">
        <f>MONTH(Table1[[#This Row],[Date Sent]])</f>
        <v>#REF!</v>
      </c>
      <c r="AG5458" t="e">
        <f>YEAR(Table1[[#This Row],[Date Sent]])</f>
        <v>#REF!</v>
      </c>
      <c r="AH5458"/>
    </row>
    <row r="5459" spans="1:34" x14ac:dyDescent="0.2">
      <c r="A5459" t="s">
        <v>2546</v>
      </c>
      <c r="B5459" t="s">
        <v>5974</v>
      </c>
      <c r="C5459" s="32">
        <v>28.83</v>
      </c>
      <c r="D5459" s="4">
        <v>45315</v>
      </c>
      <c r="E5459" s="33" t="s">
        <v>21</v>
      </c>
      <c r="F5459" s="3" t="s">
        <v>15</v>
      </c>
      <c r="G5459" s="3" t="s">
        <v>5976</v>
      </c>
      <c r="H5459" s="1"/>
      <c r="J5459"/>
      <c r="AC5459" s="5" t="e">
        <f>VLOOKUP(Table1[[#This Row],[Expense Report]],#REF!,3, 0)</f>
        <v>#REF!</v>
      </c>
      <c r="AD5459" t="s">
        <v>14636</v>
      </c>
      <c r="AE5459" t="s">
        <v>140</v>
      </c>
      <c r="AF5459" t="e">
        <f>MONTH(Table1[[#This Row],[Date Sent]])</f>
        <v>#REF!</v>
      </c>
      <c r="AG5459" t="e">
        <f>YEAR(Table1[[#This Row],[Date Sent]])</f>
        <v>#REF!</v>
      </c>
      <c r="AH5459"/>
    </row>
    <row r="5460" spans="1:34" x14ac:dyDescent="0.2">
      <c r="A5460" t="s">
        <v>2546</v>
      </c>
      <c r="B5460" t="s">
        <v>5974</v>
      </c>
      <c r="C5460" s="32">
        <v>85.44</v>
      </c>
      <c r="D5460" s="4">
        <v>45340</v>
      </c>
      <c r="E5460" s="33" t="s">
        <v>21</v>
      </c>
      <c r="F5460" s="3" t="s">
        <v>15</v>
      </c>
      <c r="G5460" s="3" t="s">
        <v>5977</v>
      </c>
      <c r="H5460" s="1"/>
      <c r="J5460"/>
      <c r="AC5460" s="5" t="e">
        <f>VLOOKUP(Table1[[#This Row],[Expense Report]],#REF!,3, 0)</f>
        <v>#REF!</v>
      </c>
      <c r="AD5460" t="s">
        <v>14636</v>
      </c>
      <c r="AE5460" t="s">
        <v>140</v>
      </c>
      <c r="AF5460" t="e">
        <f>MONTH(Table1[[#This Row],[Date Sent]])</f>
        <v>#REF!</v>
      </c>
      <c r="AG5460" t="e">
        <f>YEAR(Table1[[#This Row],[Date Sent]])</f>
        <v>#REF!</v>
      </c>
      <c r="AH5460"/>
    </row>
    <row r="5461" spans="1:34" x14ac:dyDescent="0.2">
      <c r="A5461" t="s">
        <v>2546</v>
      </c>
      <c r="B5461" t="s">
        <v>5974</v>
      </c>
      <c r="C5461" s="32">
        <v>160.47999999999999</v>
      </c>
      <c r="D5461" s="4">
        <v>45343</v>
      </c>
      <c r="E5461" s="33" t="s">
        <v>21</v>
      </c>
      <c r="F5461" s="3" t="s">
        <v>33</v>
      </c>
      <c r="G5461" s="3" t="s">
        <v>1844</v>
      </c>
      <c r="H5461" s="1"/>
      <c r="J5461"/>
      <c r="AC5461" s="5" t="e">
        <f>VLOOKUP(Table1[[#This Row],[Expense Report]],#REF!,3, 0)</f>
        <v>#REF!</v>
      </c>
      <c r="AD5461" t="s">
        <v>14636</v>
      </c>
      <c r="AE5461" t="s">
        <v>140</v>
      </c>
      <c r="AF5461" t="e">
        <f>MONTH(Table1[[#This Row],[Date Sent]])</f>
        <v>#REF!</v>
      </c>
      <c r="AG5461" t="e">
        <f>YEAR(Table1[[#This Row],[Date Sent]])</f>
        <v>#REF!</v>
      </c>
      <c r="AH5461"/>
    </row>
    <row r="5462" spans="1:34" x14ac:dyDescent="0.2">
      <c r="A5462" t="s">
        <v>2546</v>
      </c>
      <c r="B5462" t="s">
        <v>5974</v>
      </c>
      <c r="C5462" s="32">
        <v>17.11</v>
      </c>
      <c r="D5462" s="4">
        <v>45348</v>
      </c>
      <c r="E5462" s="33" t="s">
        <v>25</v>
      </c>
      <c r="F5462" s="3" t="s">
        <v>33</v>
      </c>
      <c r="G5462" s="3" t="s">
        <v>2082</v>
      </c>
      <c r="H5462" s="1"/>
      <c r="J5462"/>
      <c r="AC5462" s="5" t="e">
        <f>VLOOKUP(Table1[[#This Row],[Expense Report]],#REF!,3, 0)</f>
        <v>#REF!</v>
      </c>
      <c r="AD5462" t="s">
        <v>14636</v>
      </c>
      <c r="AE5462" t="s">
        <v>140</v>
      </c>
      <c r="AF5462" t="e">
        <f>MONTH(Table1[[#This Row],[Date Sent]])</f>
        <v>#REF!</v>
      </c>
      <c r="AG5462" t="e">
        <f>YEAR(Table1[[#This Row],[Date Sent]])</f>
        <v>#REF!</v>
      </c>
      <c r="AH5462"/>
    </row>
    <row r="5463" spans="1:34" x14ac:dyDescent="0.2">
      <c r="A5463" t="s">
        <v>2546</v>
      </c>
      <c r="B5463" t="s">
        <v>5974</v>
      </c>
      <c r="C5463" s="32">
        <v>38.33</v>
      </c>
      <c r="D5463" s="4">
        <v>45350</v>
      </c>
      <c r="E5463" s="33" t="s">
        <v>21</v>
      </c>
      <c r="F5463" s="3" t="s">
        <v>33</v>
      </c>
      <c r="G5463" s="3" t="s">
        <v>5978</v>
      </c>
      <c r="H5463" s="1"/>
      <c r="J5463"/>
      <c r="AC5463" s="5" t="e">
        <f>VLOOKUP(Table1[[#This Row],[Expense Report]],#REF!,3, 0)</f>
        <v>#REF!</v>
      </c>
      <c r="AD5463" t="s">
        <v>14636</v>
      </c>
      <c r="AE5463" t="s">
        <v>140</v>
      </c>
      <c r="AF5463" t="e">
        <f>MONTH(Table1[[#This Row],[Date Sent]])</f>
        <v>#REF!</v>
      </c>
      <c r="AG5463" t="e">
        <f>YEAR(Table1[[#This Row],[Date Sent]])</f>
        <v>#REF!</v>
      </c>
      <c r="AH5463"/>
    </row>
    <row r="5464" spans="1:34" x14ac:dyDescent="0.2">
      <c r="A5464" t="s">
        <v>2546</v>
      </c>
      <c r="B5464" t="s">
        <v>5974</v>
      </c>
      <c r="C5464" s="32">
        <v>46.43</v>
      </c>
      <c r="D5464" s="4">
        <v>45357</v>
      </c>
      <c r="E5464" s="33" t="s">
        <v>40</v>
      </c>
      <c r="F5464" s="3" t="s">
        <v>39</v>
      </c>
      <c r="G5464" s="3" t="s">
        <v>5979</v>
      </c>
      <c r="H5464" s="1"/>
      <c r="J5464"/>
      <c r="AC5464" s="5" t="e">
        <f>VLOOKUP(Table1[[#This Row],[Expense Report]],#REF!,3, 0)</f>
        <v>#REF!</v>
      </c>
      <c r="AD5464" t="s">
        <v>14636</v>
      </c>
      <c r="AE5464" t="s">
        <v>140</v>
      </c>
      <c r="AF5464" t="e">
        <f>MONTH(Table1[[#This Row],[Date Sent]])</f>
        <v>#REF!</v>
      </c>
      <c r="AG5464" t="e">
        <f>YEAR(Table1[[#This Row],[Date Sent]])</f>
        <v>#REF!</v>
      </c>
      <c r="AH5464"/>
    </row>
    <row r="5465" spans="1:34" x14ac:dyDescent="0.2">
      <c r="A5465" t="s">
        <v>2546</v>
      </c>
      <c r="B5465" t="s">
        <v>5974</v>
      </c>
      <c r="C5465" s="32">
        <v>68.95</v>
      </c>
      <c r="D5465" s="4">
        <v>45359</v>
      </c>
      <c r="E5465" s="33" t="s">
        <v>40</v>
      </c>
      <c r="F5465" s="3" t="s">
        <v>39</v>
      </c>
      <c r="G5465" s="3" t="s">
        <v>5979</v>
      </c>
      <c r="H5465" s="1"/>
      <c r="J5465"/>
      <c r="AC5465" s="5" t="e">
        <f>VLOOKUP(Table1[[#This Row],[Expense Report]],#REF!,3, 0)</f>
        <v>#REF!</v>
      </c>
      <c r="AD5465" t="s">
        <v>14636</v>
      </c>
      <c r="AE5465" t="s">
        <v>140</v>
      </c>
      <c r="AF5465" t="e">
        <f>MONTH(Table1[[#This Row],[Date Sent]])</f>
        <v>#REF!</v>
      </c>
      <c r="AG5465" t="e">
        <f>YEAR(Table1[[#This Row],[Date Sent]])</f>
        <v>#REF!</v>
      </c>
      <c r="AH5465"/>
    </row>
    <row r="5466" spans="1:34" x14ac:dyDescent="0.2">
      <c r="A5466" t="s">
        <v>3427</v>
      </c>
      <c r="B5466" t="s">
        <v>5980</v>
      </c>
      <c r="C5466" s="32">
        <v>477</v>
      </c>
      <c r="D5466" s="4">
        <v>45342</v>
      </c>
      <c r="E5466" s="33" t="s">
        <v>21</v>
      </c>
      <c r="F5466" s="3" t="s">
        <v>33</v>
      </c>
      <c r="G5466" s="3" t="s">
        <v>5981</v>
      </c>
      <c r="H5466" s="1"/>
      <c r="J5466"/>
      <c r="AC5466" s="5" t="e">
        <f>VLOOKUP(Table1[[#This Row],[Expense Report]],#REF!,3, 0)</f>
        <v>#REF!</v>
      </c>
      <c r="AD5466" t="s">
        <v>13522</v>
      </c>
      <c r="AE5466" t="s">
        <v>140</v>
      </c>
      <c r="AF5466" t="e">
        <f>MONTH(Table1[[#This Row],[Date Sent]])</f>
        <v>#REF!</v>
      </c>
      <c r="AG5466" t="e">
        <f>YEAR(Table1[[#This Row],[Date Sent]])</f>
        <v>#REF!</v>
      </c>
      <c r="AH5466"/>
    </row>
    <row r="5467" spans="1:34" x14ac:dyDescent="0.2">
      <c r="A5467" t="s">
        <v>3427</v>
      </c>
      <c r="B5467" t="s">
        <v>5980</v>
      </c>
      <c r="C5467" s="32">
        <v>170.95</v>
      </c>
      <c r="D5467" s="4">
        <v>45345</v>
      </c>
      <c r="E5467" s="33" t="s">
        <v>21</v>
      </c>
      <c r="F5467" s="3" t="s">
        <v>33</v>
      </c>
      <c r="G5467" s="3" t="s">
        <v>5982</v>
      </c>
      <c r="H5467" s="1"/>
      <c r="J5467"/>
      <c r="AC5467" s="5" t="e">
        <f>VLOOKUP(Table1[[#This Row],[Expense Report]],#REF!,3, 0)</f>
        <v>#REF!</v>
      </c>
      <c r="AD5467" t="s">
        <v>13522</v>
      </c>
      <c r="AE5467" t="s">
        <v>140</v>
      </c>
      <c r="AF5467" t="e">
        <f>MONTH(Table1[[#This Row],[Date Sent]])</f>
        <v>#REF!</v>
      </c>
      <c r="AG5467" t="e">
        <f>YEAR(Table1[[#This Row],[Date Sent]])</f>
        <v>#REF!</v>
      </c>
      <c r="AH5467"/>
    </row>
    <row r="5468" spans="1:34" x14ac:dyDescent="0.2">
      <c r="A5468" t="s">
        <v>3427</v>
      </c>
      <c r="B5468" t="s">
        <v>5980</v>
      </c>
      <c r="C5468" s="32">
        <v>149.79</v>
      </c>
      <c r="D5468" s="4">
        <v>45349</v>
      </c>
      <c r="E5468" s="33" t="s">
        <v>21</v>
      </c>
      <c r="F5468" s="3" t="s">
        <v>25</v>
      </c>
      <c r="G5468" s="3" t="s">
        <v>5983</v>
      </c>
      <c r="H5468" s="1"/>
      <c r="J5468"/>
      <c r="AC5468" s="5" t="e">
        <f>VLOOKUP(Table1[[#This Row],[Expense Report]],#REF!,3, 0)</f>
        <v>#REF!</v>
      </c>
      <c r="AD5468" t="s">
        <v>13522</v>
      </c>
      <c r="AE5468" t="s">
        <v>140</v>
      </c>
      <c r="AF5468" t="e">
        <f>MONTH(Table1[[#This Row],[Date Sent]])</f>
        <v>#REF!</v>
      </c>
      <c r="AG5468" t="e">
        <f>YEAR(Table1[[#This Row],[Date Sent]])</f>
        <v>#REF!</v>
      </c>
      <c r="AH5468"/>
    </row>
    <row r="5469" spans="1:34" x14ac:dyDescent="0.2">
      <c r="A5469" t="s">
        <v>3427</v>
      </c>
      <c r="B5469" t="s">
        <v>5980</v>
      </c>
      <c r="C5469" s="32">
        <v>328.41</v>
      </c>
      <c r="D5469" s="4">
        <v>45351</v>
      </c>
      <c r="E5469" s="33" t="s">
        <v>13</v>
      </c>
      <c r="F5469" s="3" t="s">
        <v>8</v>
      </c>
      <c r="G5469" s="3" t="s">
        <v>5984</v>
      </c>
      <c r="H5469" s="1"/>
      <c r="J5469"/>
      <c r="AC5469" s="5" t="e">
        <f>VLOOKUP(Table1[[#This Row],[Expense Report]],#REF!,3, 0)</f>
        <v>#REF!</v>
      </c>
      <c r="AD5469" t="s">
        <v>13522</v>
      </c>
      <c r="AE5469" t="s">
        <v>140</v>
      </c>
      <c r="AF5469" t="e">
        <f>MONTH(Table1[[#This Row],[Date Sent]])</f>
        <v>#REF!</v>
      </c>
      <c r="AG5469" t="e">
        <f>YEAR(Table1[[#This Row],[Date Sent]])</f>
        <v>#REF!</v>
      </c>
      <c r="AH5469"/>
    </row>
    <row r="5470" spans="1:34" x14ac:dyDescent="0.2">
      <c r="A5470" t="s">
        <v>3427</v>
      </c>
      <c r="B5470" t="s">
        <v>5980</v>
      </c>
      <c r="C5470" s="32">
        <v>23.51</v>
      </c>
      <c r="D5470" s="4">
        <v>45351</v>
      </c>
      <c r="E5470" s="33" t="s">
        <v>21</v>
      </c>
      <c r="F5470" s="3" t="s">
        <v>33</v>
      </c>
      <c r="G5470" s="3" t="s">
        <v>5985</v>
      </c>
      <c r="H5470" s="1"/>
      <c r="J5470"/>
      <c r="AC5470" s="5" t="e">
        <f>VLOOKUP(Table1[[#This Row],[Expense Report]],#REF!,3, 0)</f>
        <v>#REF!</v>
      </c>
      <c r="AD5470" t="s">
        <v>13522</v>
      </c>
      <c r="AE5470" t="s">
        <v>140</v>
      </c>
      <c r="AF5470" t="e">
        <f>MONTH(Table1[[#This Row],[Date Sent]])</f>
        <v>#REF!</v>
      </c>
      <c r="AG5470" t="e">
        <f>YEAR(Table1[[#This Row],[Date Sent]])</f>
        <v>#REF!</v>
      </c>
      <c r="AH5470"/>
    </row>
    <row r="5471" spans="1:34" x14ac:dyDescent="0.2">
      <c r="A5471" t="s">
        <v>3427</v>
      </c>
      <c r="B5471" t="s">
        <v>5980</v>
      </c>
      <c r="C5471" s="32">
        <v>93.26</v>
      </c>
      <c r="D5471" s="4">
        <v>45352</v>
      </c>
      <c r="E5471" s="33" t="s">
        <v>21</v>
      </c>
      <c r="F5471" s="3" t="s">
        <v>33</v>
      </c>
      <c r="G5471" s="3" t="s">
        <v>5986</v>
      </c>
      <c r="H5471" s="1"/>
      <c r="J5471"/>
      <c r="AC5471" s="5" t="e">
        <f>VLOOKUP(Table1[[#This Row],[Expense Report]],#REF!,3, 0)</f>
        <v>#REF!</v>
      </c>
      <c r="AD5471" t="s">
        <v>13522</v>
      </c>
      <c r="AE5471" t="s">
        <v>140</v>
      </c>
      <c r="AF5471" t="e">
        <f>MONTH(Table1[[#This Row],[Date Sent]])</f>
        <v>#REF!</v>
      </c>
      <c r="AG5471" t="e">
        <f>YEAR(Table1[[#This Row],[Date Sent]])</f>
        <v>#REF!</v>
      </c>
      <c r="AH5471"/>
    </row>
    <row r="5472" spans="1:34" x14ac:dyDescent="0.2">
      <c r="A5472" t="s">
        <v>3427</v>
      </c>
      <c r="B5472" t="s">
        <v>5980</v>
      </c>
      <c r="C5472" s="32">
        <v>558.20000000000005</v>
      </c>
      <c r="D5472" s="4">
        <v>45363</v>
      </c>
      <c r="E5472" s="33" t="s">
        <v>21</v>
      </c>
      <c r="F5472" s="3" t="s">
        <v>25</v>
      </c>
      <c r="G5472" s="3" t="s">
        <v>5987</v>
      </c>
      <c r="H5472" s="1"/>
      <c r="J5472"/>
      <c r="AC5472" s="5" t="e">
        <f>VLOOKUP(Table1[[#This Row],[Expense Report]],#REF!,3, 0)</f>
        <v>#REF!</v>
      </c>
      <c r="AD5472" t="s">
        <v>13522</v>
      </c>
      <c r="AE5472" t="s">
        <v>140</v>
      </c>
      <c r="AF5472" t="e">
        <f>MONTH(Table1[[#This Row],[Date Sent]])</f>
        <v>#REF!</v>
      </c>
      <c r="AG5472" t="e">
        <f>YEAR(Table1[[#This Row],[Date Sent]])</f>
        <v>#REF!</v>
      </c>
      <c r="AH5472"/>
    </row>
    <row r="5473" spans="1:34" x14ac:dyDescent="0.2">
      <c r="A5473" t="s">
        <v>3427</v>
      </c>
      <c r="B5473" t="s">
        <v>5980</v>
      </c>
      <c r="C5473" s="32">
        <v>205.18</v>
      </c>
      <c r="D5473" s="4">
        <v>45363</v>
      </c>
      <c r="E5473" s="33" t="s">
        <v>21</v>
      </c>
      <c r="F5473" s="3" t="s">
        <v>33</v>
      </c>
      <c r="G5473" s="3" t="s">
        <v>5988</v>
      </c>
      <c r="H5473" s="1"/>
      <c r="J5473"/>
      <c r="AC5473" s="5" t="e">
        <f>VLOOKUP(Table1[[#This Row],[Expense Report]],#REF!,3, 0)</f>
        <v>#REF!</v>
      </c>
      <c r="AD5473" t="s">
        <v>13522</v>
      </c>
      <c r="AE5473" t="s">
        <v>140</v>
      </c>
      <c r="AF5473" t="e">
        <f>MONTH(Table1[[#This Row],[Date Sent]])</f>
        <v>#REF!</v>
      </c>
      <c r="AG5473" t="e">
        <f>YEAR(Table1[[#This Row],[Date Sent]])</f>
        <v>#REF!</v>
      </c>
      <c r="AH5473"/>
    </row>
    <row r="5474" spans="1:34" x14ac:dyDescent="0.2">
      <c r="A5474" t="s">
        <v>3427</v>
      </c>
      <c r="B5474" t="s">
        <v>5980</v>
      </c>
      <c r="C5474" s="32">
        <v>307.77</v>
      </c>
      <c r="D5474" s="4">
        <v>45363</v>
      </c>
      <c r="E5474" s="33" t="s">
        <v>21</v>
      </c>
      <c r="F5474" s="3" t="s">
        <v>33</v>
      </c>
      <c r="G5474" s="3" t="s">
        <v>5989</v>
      </c>
      <c r="H5474" s="1"/>
      <c r="J5474"/>
      <c r="AC5474" s="5" t="e">
        <f>VLOOKUP(Table1[[#This Row],[Expense Report]],#REF!,3, 0)</f>
        <v>#REF!</v>
      </c>
      <c r="AD5474" t="s">
        <v>13522</v>
      </c>
      <c r="AE5474" t="s">
        <v>140</v>
      </c>
      <c r="AF5474" t="e">
        <f>MONTH(Table1[[#This Row],[Date Sent]])</f>
        <v>#REF!</v>
      </c>
      <c r="AG5474" t="e">
        <f>YEAR(Table1[[#This Row],[Date Sent]])</f>
        <v>#REF!</v>
      </c>
      <c r="AH5474"/>
    </row>
    <row r="5475" spans="1:34" x14ac:dyDescent="0.2">
      <c r="A5475" t="s">
        <v>3427</v>
      </c>
      <c r="B5475" t="s">
        <v>5980</v>
      </c>
      <c r="C5475" s="32">
        <v>-139.07</v>
      </c>
      <c r="D5475" s="4">
        <v>45363</v>
      </c>
      <c r="E5475" s="33" t="s">
        <v>21</v>
      </c>
      <c r="F5475" s="3" t="s">
        <v>25</v>
      </c>
      <c r="G5475" s="3" t="s">
        <v>5990</v>
      </c>
      <c r="H5475" s="1"/>
      <c r="J5475"/>
      <c r="AC5475" s="5" t="e">
        <f>VLOOKUP(Table1[[#This Row],[Expense Report]],#REF!,3, 0)</f>
        <v>#REF!</v>
      </c>
      <c r="AD5475" t="s">
        <v>13522</v>
      </c>
      <c r="AE5475" t="s">
        <v>140</v>
      </c>
      <c r="AF5475" t="e">
        <f>MONTH(Table1[[#This Row],[Date Sent]])</f>
        <v>#REF!</v>
      </c>
      <c r="AG5475" t="e">
        <f>YEAR(Table1[[#This Row],[Date Sent]])</f>
        <v>#REF!</v>
      </c>
      <c r="AH5475"/>
    </row>
    <row r="5476" spans="1:34" x14ac:dyDescent="0.2">
      <c r="A5476" t="s">
        <v>3427</v>
      </c>
      <c r="B5476" t="s">
        <v>5980</v>
      </c>
      <c r="C5476" s="32">
        <v>-597.05999999999995</v>
      </c>
      <c r="D5476" s="4">
        <v>45363</v>
      </c>
      <c r="E5476" s="33" t="s">
        <v>21</v>
      </c>
      <c r="F5476" s="3" t="s">
        <v>25</v>
      </c>
      <c r="G5476" s="3" t="s">
        <v>5991</v>
      </c>
      <c r="H5476" s="1"/>
      <c r="J5476"/>
      <c r="AC5476" s="5" t="e">
        <f>VLOOKUP(Table1[[#This Row],[Expense Report]],#REF!,3, 0)</f>
        <v>#REF!</v>
      </c>
      <c r="AD5476" t="s">
        <v>13522</v>
      </c>
      <c r="AE5476" t="s">
        <v>140</v>
      </c>
      <c r="AF5476" t="e">
        <f>MONTH(Table1[[#This Row],[Date Sent]])</f>
        <v>#REF!</v>
      </c>
      <c r="AG5476" t="e">
        <f>YEAR(Table1[[#This Row],[Date Sent]])</f>
        <v>#REF!</v>
      </c>
      <c r="AH5476"/>
    </row>
    <row r="5477" spans="1:34" x14ac:dyDescent="0.2">
      <c r="A5477" t="s">
        <v>442</v>
      </c>
      <c r="B5477" t="s">
        <v>5992</v>
      </c>
      <c r="C5477" s="32">
        <v>280.91000000000003</v>
      </c>
      <c r="D5477" s="4">
        <v>45345</v>
      </c>
      <c r="E5477" s="33" t="s">
        <v>21</v>
      </c>
      <c r="F5477" s="3" t="s">
        <v>33</v>
      </c>
      <c r="G5477" s="3" t="s">
        <v>5993</v>
      </c>
      <c r="H5477" s="1"/>
      <c r="J5477"/>
      <c r="AC5477" s="5" t="e">
        <f>VLOOKUP(Table1[[#This Row],[Expense Report]],#REF!,3, 0)</f>
        <v>#REF!</v>
      </c>
      <c r="AD5477" t="s">
        <v>14578</v>
      </c>
      <c r="AE5477" t="s">
        <v>140</v>
      </c>
      <c r="AF5477" t="e">
        <f>MONTH(Table1[[#This Row],[Date Sent]])</f>
        <v>#REF!</v>
      </c>
      <c r="AG5477" t="e">
        <f>YEAR(Table1[[#This Row],[Date Sent]])</f>
        <v>#REF!</v>
      </c>
      <c r="AH5477"/>
    </row>
    <row r="5478" spans="1:34" x14ac:dyDescent="0.2">
      <c r="A5478" t="s">
        <v>442</v>
      </c>
      <c r="B5478" t="s">
        <v>5992</v>
      </c>
      <c r="C5478" s="32">
        <v>58.76</v>
      </c>
      <c r="D5478" s="4">
        <v>45348</v>
      </c>
      <c r="E5478" s="33" t="s">
        <v>21</v>
      </c>
      <c r="F5478" s="3" t="s">
        <v>33</v>
      </c>
      <c r="G5478" s="3" t="s">
        <v>1526</v>
      </c>
      <c r="H5478" s="1"/>
      <c r="J5478"/>
      <c r="AC5478" s="5" t="e">
        <f>VLOOKUP(Table1[[#This Row],[Expense Report]],#REF!,3, 0)</f>
        <v>#REF!</v>
      </c>
      <c r="AD5478" t="s">
        <v>14578</v>
      </c>
      <c r="AE5478" t="s">
        <v>140</v>
      </c>
      <c r="AF5478" t="e">
        <f>MONTH(Table1[[#This Row],[Date Sent]])</f>
        <v>#REF!</v>
      </c>
      <c r="AG5478" t="e">
        <f>YEAR(Table1[[#This Row],[Date Sent]])</f>
        <v>#REF!</v>
      </c>
      <c r="AH5478"/>
    </row>
    <row r="5479" spans="1:34" x14ac:dyDescent="0.2">
      <c r="A5479" t="s">
        <v>442</v>
      </c>
      <c r="B5479" t="s">
        <v>5992</v>
      </c>
      <c r="C5479" s="32">
        <v>125.22</v>
      </c>
      <c r="D5479" s="4">
        <v>45366</v>
      </c>
      <c r="E5479" s="33" t="s">
        <v>21</v>
      </c>
      <c r="F5479" s="3" t="s">
        <v>33</v>
      </c>
      <c r="G5479" s="3" t="s">
        <v>3027</v>
      </c>
      <c r="H5479" s="1"/>
      <c r="J5479"/>
      <c r="AC5479" s="5" t="e">
        <f>VLOOKUP(Table1[[#This Row],[Expense Report]],#REF!,3, 0)</f>
        <v>#REF!</v>
      </c>
      <c r="AD5479" t="s">
        <v>14578</v>
      </c>
      <c r="AE5479" t="s">
        <v>140</v>
      </c>
      <c r="AF5479" t="e">
        <f>MONTH(Table1[[#This Row],[Date Sent]])</f>
        <v>#REF!</v>
      </c>
      <c r="AG5479" t="e">
        <f>YEAR(Table1[[#This Row],[Date Sent]])</f>
        <v>#REF!</v>
      </c>
      <c r="AH5479"/>
    </row>
    <row r="5480" spans="1:34" x14ac:dyDescent="0.2">
      <c r="A5480" t="s">
        <v>660</v>
      </c>
      <c r="B5480" t="s">
        <v>5994</v>
      </c>
      <c r="C5480" s="32">
        <v>190.49</v>
      </c>
      <c r="D5480" s="4">
        <v>45358</v>
      </c>
      <c r="E5480" s="33" t="s">
        <v>21</v>
      </c>
      <c r="F5480" s="3" t="s">
        <v>33</v>
      </c>
      <c r="G5480" s="3" t="s">
        <v>5598</v>
      </c>
      <c r="H5480" s="1"/>
      <c r="J5480"/>
      <c r="AC5480" s="5" t="e">
        <f>VLOOKUP(Table1[[#This Row],[Expense Report]],#REF!,3, 0)</f>
        <v>#REF!</v>
      </c>
      <c r="AD5480" t="s">
        <v>14674</v>
      </c>
      <c r="AE5480" t="s">
        <v>140</v>
      </c>
      <c r="AF5480" t="e">
        <f>MONTH(Table1[[#This Row],[Date Sent]])</f>
        <v>#REF!</v>
      </c>
      <c r="AG5480" t="e">
        <f>YEAR(Table1[[#This Row],[Date Sent]])</f>
        <v>#REF!</v>
      </c>
      <c r="AH5480"/>
    </row>
    <row r="5481" spans="1:34" x14ac:dyDescent="0.2">
      <c r="A5481" t="s">
        <v>660</v>
      </c>
      <c r="B5481" t="s">
        <v>5994</v>
      </c>
      <c r="C5481" s="32">
        <v>161.49</v>
      </c>
      <c r="D5481" s="4">
        <v>45363</v>
      </c>
      <c r="E5481" s="33" t="s">
        <v>25</v>
      </c>
      <c r="F5481" s="3" t="s">
        <v>33</v>
      </c>
      <c r="G5481" s="3" t="s">
        <v>5995</v>
      </c>
      <c r="H5481" s="1"/>
      <c r="J5481"/>
      <c r="AC5481" s="5" t="e">
        <f>VLOOKUP(Table1[[#This Row],[Expense Report]],#REF!,3, 0)</f>
        <v>#REF!</v>
      </c>
      <c r="AD5481" t="s">
        <v>14674</v>
      </c>
      <c r="AE5481" t="s">
        <v>140</v>
      </c>
      <c r="AF5481" t="e">
        <f>MONTH(Table1[[#This Row],[Date Sent]])</f>
        <v>#REF!</v>
      </c>
      <c r="AG5481" t="e">
        <f>YEAR(Table1[[#This Row],[Date Sent]])</f>
        <v>#REF!</v>
      </c>
      <c r="AH5481"/>
    </row>
    <row r="5482" spans="1:34" x14ac:dyDescent="0.2">
      <c r="A5482" t="s">
        <v>74</v>
      </c>
      <c r="B5482" t="s">
        <v>5996</v>
      </c>
      <c r="C5482" s="32">
        <v>119.6</v>
      </c>
      <c r="D5482" s="4">
        <v>45353</v>
      </c>
      <c r="E5482" s="33" t="s">
        <v>13</v>
      </c>
      <c r="F5482" s="3" t="s">
        <v>33</v>
      </c>
      <c r="G5482" s="3" t="s">
        <v>5997</v>
      </c>
      <c r="H5482" s="1"/>
      <c r="J5482"/>
      <c r="AC5482" s="5" t="e">
        <f>VLOOKUP(Table1[[#This Row],[Expense Report]],#REF!,3, 0)</f>
        <v>#REF!</v>
      </c>
      <c r="AD5482" t="s">
        <v>14559</v>
      </c>
      <c r="AE5482" t="s">
        <v>140</v>
      </c>
      <c r="AF5482" t="e">
        <f>MONTH(Table1[[#This Row],[Date Sent]])</f>
        <v>#REF!</v>
      </c>
      <c r="AG5482" t="e">
        <f>YEAR(Table1[[#This Row],[Date Sent]])</f>
        <v>#REF!</v>
      </c>
      <c r="AH5482"/>
    </row>
    <row r="5483" spans="1:34" x14ac:dyDescent="0.2">
      <c r="A5483" t="s">
        <v>74</v>
      </c>
      <c r="B5483" t="s">
        <v>5996</v>
      </c>
      <c r="C5483" s="32">
        <v>163.4</v>
      </c>
      <c r="D5483" s="4">
        <v>45361</v>
      </c>
      <c r="E5483" s="33" t="s">
        <v>20</v>
      </c>
      <c r="F5483" s="3" t="s">
        <v>39</v>
      </c>
      <c r="G5483" s="3" t="s">
        <v>5998</v>
      </c>
      <c r="H5483" s="1"/>
      <c r="J5483"/>
      <c r="AC5483" s="5" t="e">
        <f>VLOOKUP(Table1[[#This Row],[Expense Report]],#REF!,3, 0)</f>
        <v>#REF!</v>
      </c>
      <c r="AD5483" t="s">
        <v>14559</v>
      </c>
      <c r="AE5483" t="s">
        <v>140</v>
      </c>
      <c r="AF5483" t="e">
        <f>MONTH(Table1[[#This Row],[Date Sent]])</f>
        <v>#REF!</v>
      </c>
      <c r="AG5483" t="e">
        <f>YEAR(Table1[[#This Row],[Date Sent]])</f>
        <v>#REF!</v>
      </c>
      <c r="AH5483"/>
    </row>
    <row r="5484" spans="1:34" x14ac:dyDescent="0.2">
      <c r="A5484" t="s">
        <v>828</v>
      </c>
      <c r="B5484" t="s">
        <v>5999</v>
      </c>
      <c r="C5484" s="32">
        <v>4.03</v>
      </c>
      <c r="D5484" s="4">
        <v>45339</v>
      </c>
      <c r="E5484" s="33" t="s">
        <v>20</v>
      </c>
      <c r="F5484" s="3" t="s">
        <v>39</v>
      </c>
      <c r="G5484" s="3" t="s">
        <v>1891</v>
      </c>
      <c r="H5484" s="1"/>
      <c r="J5484"/>
      <c r="AC5484" s="5" t="e">
        <f>VLOOKUP(Table1[[#This Row],[Expense Report]],#REF!,3, 0)</f>
        <v>#REF!</v>
      </c>
      <c r="AD5484" t="s">
        <v>14624</v>
      </c>
      <c r="AE5484" t="s">
        <v>140</v>
      </c>
      <c r="AF5484" t="e">
        <f>MONTH(Table1[[#This Row],[Date Sent]])</f>
        <v>#REF!</v>
      </c>
      <c r="AG5484" t="e">
        <f>YEAR(Table1[[#This Row],[Date Sent]])</f>
        <v>#REF!</v>
      </c>
      <c r="AH5484"/>
    </row>
    <row r="5485" spans="1:34" x14ac:dyDescent="0.2">
      <c r="A5485" t="s">
        <v>828</v>
      </c>
      <c r="B5485" t="s">
        <v>5999</v>
      </c>
      <c r="C5485" s="32">
        <v>1.72</v>
      </c>
      <c r="D5485" s="4">
        <v>45342</v>
      </c>
      <c r="E5485" s="33" t="s">
        <v>21</v>
      </c>
      <c r="F5485" s="3" t="s">
        <v>39</v>
      </c>
      <c r="G5485" s="3" t="s">
        <v>6000</v>
      </c>
      <c r="H5485" s="1"/>
      <c r="J5485"/>
      <c r="AC5485" s="5" t="e">
        <f>VLOOKUP(Table1[[#This Row],[Expense Report]],#REF!,3, 0)</f>
        <v>#REF!</v>
      </c>
      <c r="AD5485" t="s">
        <v>14624</v>
      </c>
      <c r="AE5485" t="s">
        <v>140</v>
      </c>
      <c r="AF5485" t="e">
        <f>MONTH(Table1[[#This Row],[Date Sent]])</f>
        <v>#REF!</v>
      </c>
      <c r="AG5485" t="e">
        <f>YEAR(Table1[[#This Row],[Date Sent]])</f>
        <v>#REF!</v>
      </c>
      <c r="AH5485"/>
    </row>
    <row r="5486" spans="1:34" x14ac:dyDescent="0.2">
      <c r="A5486" t="s">
        <v>828</v>
      </c>
      <c r="B5486" t="s">
        <v>5999</v>
      </c>
      <c r="C5486" s="32">
        <v>5.0999999999999996</v>
      </c>
      <c r="D5486" s="4">
        <v>45342</v>
      </c>
      <c r="E5486" s="33" t="s">
        <v>21</v>
      </c>
      <c r="F5486" s="3" t="s">
        <v>39</v>
      </c>
      <c r="G5486" s="3" t="s">
        <v>1891</v>
      </c>
      <c r="H5486" s="1"/>
      <c r="J5486"/>
      <c r="AC5486" s="5" t="e">
        <f>VLOOKUP(Table1[[#This Row],[Expense Report]],#REF!,3, 0)</f>
        <v>#REF!</v>
      </c>
      <c r="AD5486" t="s">
        <v>14624</v>
      </c>
      <c r="AE5486" t="s">
        <v>140</v>
      </c>
      <c r="AF5486" t="e">
        <f>MONTH(Table1[[#This Row],[Date Sent]])</f>
        <v>#REF!</v>
      </c>
      <c r="AG5486" t="e">
        <f>YEAR(Table1[[#This Row],[Date Sent]])</f>
        <v>#REF!</v>
      </c>
      <c r="AH5486"/>
    </row>
    <row r="5487" spans="1:34" x14ac:dyDescent="0.2">
      <c r="A5487" t="s">
        <v>828</v>
      </c>
      <c r="B5487" t="s">
        <v>5999</v>
      </c>
      <c r="C5487" s="32">
        <v>152.56</v>
      </c>
      <c r="D5487" s="4">
        <v>45349</v>
      </c>
      <c r="E5487" s="33" t="s">
        <v>21</v>
      </c>
      <c r="F5487" s="3" t="s">
        <v>33</v>
      </c>
      <c r="G5487" s="3" t="s">
        <v>6001</v>
      </c>
      <c r="H5487" s="1"/>
      <c r="J5487"/>
      <c r="AC5487" s="5" t="e">
        <f>VLOOKUP(Table1[[#This Row],[Expense Report]],#REF!,3, 0)</f>
        <v>#REF!</v>
      </c>
      <c r="AD5487" t="s">
        <v>14624</v>
      </c>
      <c r="AE5487" t="s">
        <v>140</v>
      </c>
      <c r="AF5487" t="e">
        <f>MONTH(Table1[[#This Row],[Date Sent]])</f>
        <v>#REF!</v>
      </c>
      <c r="AG5487" t="e">
        <f>YEAR(Table1[[#This Row],[Date Sent]])</f>
        <v>#REF!</v>
      </c>
      <c r="AH5487"/>
    </row>
    <row r="5488" spans="1:34" x14ac:dyDescent="0.2">
      <c r="A5488" t="s">
        <v>828</v>
      </c>
      <c r="B5488" t="s">
        <v>5999</v>
      </c>
      <c r="C5488" s="32">
        <v>334.74</v>
      </c>
      <c r="D5488" s="4">
        <v>45352</v>
      </c>
      <c r="E5488" s="33" t="s">
        <v>21</v>
      </c>
      <c r="F5488" s="3" t="s">
        <v>33</v>
      </c>
      <c r="G5488" s="3" t="s">
        <v>1776</v>
      </c>
      <c r="H5488" s="1"/>
      <c r="J5488"/>
      <c r="AC5488" s="5" t="e">
        <f>VLOOKUP(Table1[[#This Row],[Expense Report]],#REF!,3, 0)</f>
        <v>#REF!</v>
      </c>
      <c r="AD5488" t="s">
        <v>14624</v>
      </c>
      <c r="AE5488" t="s">
        <v>140</v>
      </c>
      <c r="AF5488" t="e">
        <f>MONTH(Table1[[#This Row],[Date Sent]])</f>
        <v>#REF!</v>
      </c>
      <c r="AG5488" t="e">
        <f>YEAR(Table1[[#This Row],[Date Sent]])</f>
        <v>#REF!</v>
      </c>
      <c r="AH5488"/>
    </row>
    <row r="5489" spans="1:34" x14ac:dyDescent="0.2">
      <c r="A5489" t="s">
        <v>828</v>
      </c>
      <c r="B5489" t="s">
        <v>5999</v>
      </c>
      <c r="C5489" s="32">
        <v>1.86</v>
      </c>
      <c r="D5489" s="4">
        <v>45352</v>
      </c>
      <c r="E5489" s="33" t="s">
        <v>34</v>
      </c>
      <c r="F5489" s="3" t="s">
        <v>913</v>
      </c>
      <c r="G5489" s="3" t="s">
        <v>1421</v>
      </c>
      <c r="H5489" s="1"/>
      <c r="J5489"/>
      <c r="AC5489" s="5" t="e">
        <f>VLOOKUP(Table1[[#This Row],[Expense Report]],#REF!,3, 0)</f>
        <v>#REF!</v>
      </c>
      <c r="AD5489" t="s">
        <v>14624</v>
      </c>
      <c r="AE5489" t="s">
        <v>140</v>
      </c>
      <c r="AF5489" t="e">
        <f>MONTH(Table1[[#This Row],[Date Sent]])</f>
        <v>#REF!</v>
      </c>
      <c r="AG5489" t="e">
        <f>YEAR(Table1[[#This Row],[Date Sent]])</f>
        <v>#REF!</v>
      </c>
      <c r="AH5489"/>
    </row>
    <row r="5490" spans="1:34" x14ac:dyDescent="0.2">
      <c r="A5490" t="s">
        <v>828</v>
      </c>
      <c r="B5490" t="s">
        <v>5999</v>
      </c>
      <c r="C5490" s="32">
        <v>47.24</v>
      </c>
      <c r="D5490" s="4">
        <v>45355</v>
      </c>
      <c r="E5490" s="33" t="s">
        <v>21</v>
      </c>
      <c r="F5490" s="3" t="s">
        <v>17</v>
      </c>
      <c r="G5490" s="3" t="s">
        <v>4415</v>
      </c>
      <c r="H5490" s="1"/>
      <c r="J5490"/>
      <c r="AC5490" s="5" t="e">
        <f>VLOOKUP(Table1[[#This Row],[Expense Report]],#REF!,3, 0)</f>
        <v>#REF!</v>
      </c>
      <c r="AD5490" t="s">
        <v>14624</v>
      </c>
      <c r="AE5490" t="s">
        <v>140</v>
      </c>
      <c r="AF5490" t="e">
        <f>MONTH(Table1[[#This Row],[Date Sent]])</f>
        <v>#REF!</v>
      </c>
      <c r="AG5490" t="e">
        <f>YEAR(Table1[[#This Row],[Date Sent]])</f>
        <v>#REF!</v>
      </c>
      <c r="AH5490"/>
    </row>
    <row r="5491" spans="1:34" x14ac:dyDescent="0.2">
      <c r="A5491" t="s">
        <v>828</v>
      </c>
      <c r="B5491" t="s">
        <v>5999</v>
      </c>
      <c r="C5491" s="32">
        <v>17.190000000000001</v>
      </c>
      <c r="D5491" s="4">
        <v>45358</v>
      </c>
      <c r="E5491" s="33" t="s">
        <v>21</v>
      </c>
      <c r="F5491" s="3" t="s">
        <v>15</v>
      </c>
      <c r="G5491" s="3" t="s">
        <v>6002</v>
      </c>
      <c r="H5491" s="1"/>
      <c r="J5491"/>
      <c r="AC5491" s="5" t="e">
        <f>VLOOKUP(Table1[[#This Row],[Expense Report]],#REF!,3, 0)</f>
        <v>#REF!</v>
      </c>
      <c r="AD5491" t="s">
        <v>14624</v>
      </c>
      <c r="AE5491" t="s">
        <v>140</v>
      </c>
      <c r="AF5491" t="e">
        <f>MONTH(Table1[[#This Row],[Date Sent]])</f>
        <v>#REF!</v>
      </c>
      <c r="AG5491" t="e">
        <f>YEAR(Table1[[#This Row],[Date Sent]])</f>
        <v>#REF!</v>
      </c>
      <c r="AH5491"/>
    </row>
    <row r="5492" spans="1:34" x14ac:dyDescent="0.2">
      <c r="A5492" t="s">
        <v>828</v>
      </c>
      <c r="B5492" t="s">
        <v>5999</v>
      </c>
      <c r="C5492" s="32">
        <v>39.72</v>
      </c>
      <c r="D5492" s="4">
        <v>45359</v>
      </c>
      <c r="E5492" s="33" t="s">
        <v>21</v>
      </c>
      <c r="F5492" s="3" t="s">
        <v>18</v>
      </c>
      <c r="G5492" s="3" t="s">
        <v>4622</v>
      </c>
      <c r="H5492" s="1"/>
      <c r="J5492"/>
      <c r="AC5492" s="5" t="e">
        <f>VLOOKUP(Table1[[#This Row],[Expense Report]],#REF!,3, 0)</f>
        <v>#REF!</v>
      </c>
      <c r="AD5492" t="s">
        <v>14624</v>
      </c>
      <c r="AE5492" t="s">
        <v>140</v>
      </c>
      <c r="AF5492" t="e">
        <f>MONTH(Table1[[#This Row],[Date Sent]])</f>
        <v>#REF!</v>
      </c>
      <c r="AG5492" t="e">
        <f>YEAR(Table1[[#This Row],[Date Sent]])</f>
        <v>#REF!</v>
      </c>
      <c r="AH5492"/>
    </row>
    <row r="5493" spans="1:34" x14ac:dyDescent="0.2">
      <c r="A5493" t="s">
        <v>828</v>
      </c>
      <c r="B5493" t="s">
        <v>5999</v>
      </c>
      <c r="C5493" s="32">
        <v>531.04999999999995</v>
      </c>
      <c r="D5493" s="4">
        <v>45363</v>
      </c>
      <c r="E5493" s="33" t="s">
        <v>27</v>
      </c>
      <c r="F5493" s="3" t="s">
        <v>20</v>
      </c>
      <c r="G5493" s="3" t="s">
        <v>6003</v>
      </c>
      <c r="H5493" s="1"/>
      <c r="J5493"/>
      <c r="AC5493" s="5" t="e">
        <f>VLOOKUP(Table1[[#This Row],[Expense Report]],#REF!,3, 0)</f>
        <v>#REF!</v>
      </c>
      <c r="AD5493" t="s">
        <v>14624</v>
      </c>
      <c r="AE5493" t="s">
        <v>140</v>
      </c>
      <c r="AF5493" t="e">
        <f>MONTH(Table1[[#This Row],[Date Sent]])</f>
        <v>#REF!</v>
      </c>
      <c r="AG5493" t="e">
        <f>YEAR(Table1[[#This Row],[Date Sent]])</f>
        <v>#REF!</v>
      </c>
      <c r="AH5493"/>
    </row>
    <row r="5494" spans="1:34" x14ac:dyDescent="0.2">
      <c r="A5494" t="s">
        <v>828</v>
      </c>
      <c r="B5494" t="s">
        <v>5999</v>
      </c>
      <c r="C5494" s="32">
        <v>148.32</v>
      </c>
      <c r="D5494" s="4">
        <v>45368</v>
      </c>
      <c r="E5494" s="33" t="s">
        <v>21</v>
      </c>
      <c r="F5494" s="3" t="s">
        <v>33</v>
      </c>
      <c r="G5494" s="3" t="s">
        <v>3796</v>
      </c>
      <c r="H5494" s="1"/>
      <c r="J5494"/>
      <c r="AC5494" s="5" t="e">
        <f>VLOOKUP(Table1[[#This Row],[Expense Report]],#REF!,3, 0)</f>
        <v>#REF!</v>
      </c>
      <c r="AD5494" t="s">
        <v>14624</v>
      </c>
      <c r="AE5494" t="s">
        <v>140</v>
      </c>
      <c r="AF5494" t="e">
        <f>MONTH(Table1[[#This Row],[Date Sent]])</f>
        <v>#REF!</v>
      </c>
      <c r="AG5494" t="e">
        <f>YEAR(Table1[[#This Row],[Date Sent]])</f>
        <v>#REF!</v>
      </c>
      <c r="AH5494"/>
    </row>
    <row r="5495" spans="1:34" x14ac:dyDescent="0.2">
      <c r="A5495" t="s">
        <v>1053</v>
      </c>
      <c r="B5495" t="s">
        <v>6004</v>
      </c>
      <c r="C5495" s="32">
        <v>48.88</v>
      </c>
      <c r="D5495" s="4">
        <v>45358</v>
      </c>
      <c r="E5495" s="3" t="s">
        <v>21</v>
      </c>
      <c r="F5495" s="3" t="s">
        <v>33</v>
      </c>
      <c r="G5495" s="3" t="s">
        <v>2416</v>
      </c>
      <c r="H5495" s="1"/>
      <c r="J5495"/>
      <c r="AC5495" s="5" t="e">
        <f>VLOOKUP(Table1[[#This Row],[Expense Report]],#REF!,3, 0)</f>
        <v>#REF!</v>
      </c>
      <c r="AD5495" t="s">
        <v>14732</v>
      </c>
      <c r="AE5495" t="s">
        <v>14733</v>
      </c>
      <c r="AF5495" t="e">
        <f>MONTH(Table1[[#This Row],[Date Sent]])</f>
        <v>#REF!</v>
      </c>
      <c r="AG5495" t="e">
        <f>YEAR(Table1[[#This Row],[Date Sent]])</f>
        <v>#REF!</v>
      </c>
      <c r="AH5495"/>
    </row>
    <row r="5496" spans="1:34" x14ac:dyDescent="0.2">
      <c r="A5496" t="s">
        <v>1053</v>
      </c>
      <c r="B5496" t="s">
        <v>6004</v>
      </c>
      <c r="C5496" s="32">
        <v>163.41999999999999</v>
      </c>
      <c r="D5496" s="4">
        <v>45360</v>
      </c>
      <c r="E5496" s="3" t="s">
        <v>21</v>
      </c>
      <c r="F5496" s="3" t="s">
        <v>33</v>
      </c>
      <c r="G5496" s="3" t="s">
        <v>6005</v>
      </c>
      <c r="H5496" s="1"/>
      <c r="J5496"/>
      <c r="AC5496" s="5" t="e">
        <f>VLOOKUP(Table1[[#This Row],[Expense Report]],#REF!,3, 0)</f>
        <v>#REF!</v>
      </c>
      <c r="AD5496" t="s">
        <v>14732</v>
      </c>
      <c r="AE5496" t="s">
        <v>14733</v>
      </c>
      <c r="AF5496" t="e">
        <f>MONTH(Table1[[#This Row],[Date Sent]])</f>
        <v>#REF!</v>
      </c>
      <c r="AG5496" t="e">
        <f>YEAR(Table1[[#This Row],[Date Sent]])</f>
        <v>#REF!</v>
      </c>
      <c r="AH5496"/>
    </row>
    <row r="5497" spans="1:34" x14ac:dyDescent="0.2">
      <c r="A5497" t="s">
        <v>1053</v>
      </c>
      <c r="B5497" t="s">
        <v>6004</v>
      </c>
      <c r="C5497" s="32">
        <v>25.66</v>
      </c>
      <c r="D5497" s="4">
        <v>45367</v>
      </c>
      <c r="E5497" s="3" t="s">
        <v>21</v>
      </c>
      <c r="F5497" s="3" t="s">
        <v>39</v>
      </c>
      <c r="G5497" s="3" t="s">
        <v>6006</v>
      </c>
      <c r="H5497" s="1"/>
      <c r="J5497"/>
      <c r="AC5497" s="5" t="e">
        <f>VLOOKUP(Table1[[#This Row],[Expense Report]],#REF!,3, 0)</f>
        <v>#REF!</v>
      </c>
      <c r="AD5497" t="s">
        <v>14732</v>
      </c>
      <c r="AE5497" t="s">
        <v>14733</v>
      </c>
      <c r="AF5497" t="e">
        <f>MONTH(Table1[[#This Row],[Date Sent]])</f>
        <v>#REF!</v>
      </c>
      <c r="AG5497" t="e">
        <f>YEAR(Table1[[#This Row],[Date Sent]])</f>
        <v>#REF!</v>
      </c>
      <c r="AH5497"/>
    </row>
    <row r="5498" spans="1:34" x14ac:dyDescent="0.2">
      <c r="A5498" t="s">
        <v>2158</v>
      </c>
      <c r="B5498" t="s">
        <v>6007</v>
      </c>
      <c r="C5498" s="1">
        <v>588.24</v>
      </c>
      <c r="D5498" s="5">
        <v>45339</v>
      </c>
      <c r="E5498" t="s">
        <v>21</v>
      </c>
      <c r="F5498" t="s">
        <v>33</v>
      </c>
      <c r="G5498" s="16" t="s">
        <v>3505</v>
      </c>
      <c r="H5498" s="1"/>
      <c r="J5498"/>
      <c r="AC5498" s="5" t="e">
        <f>VLOOKUP(Table1[[#This Row],[Expense Report]],#REF!,3, 0)</f>
        <v>#REF!</v>
      </c>
      <c r="AD5498" t="s">
        <v>13750</v>
      </c>
      <c r="AE5498" t="s">
        <v>140</v>
      </c>
      <c r="AF5498" t="e">
        <f>MONTH(Table1[[#This Row],[Date Sent]])</f>
        <v>#REF!</v>
      </c>
      <c r="AG5498" t="e">
        <f>YEAR(Table1[[#This Row],[Date Sent]])</f>
        <v>#REF!</v>
      </c>
      <c r="AH5498"/>
    </row>
    <row r="5499" spans="1:34" x14ac:dyDescent="0.2">
      <c r="A5499" t="s">
        <v>2158</v>
      </c>
      <c r="B5499" t="s">
        <v>6007</v>
      </c>
      <c r="C5499" s="1">
        <v>141.1</v>
      </c>
      <c r="D5499" s="5">
        <v>45351</v>
      </c>
      <c r="E5499" t="s">
        <v>13</v>
      </c>
      <c r="F5499" t="s">
        <v>33</v>
      </c>
      <c r="G5499" s="16" t="s">
        <v>6008</v>
      </c>
      <c r="H5499" s="1"/>
      <c r="J5499"/>
      <c r="AC5499" s="5" t="e">
        <f>VLOOKUP(Table1[[#This Row],[Expense Report]],#REF!,3, 0)</f>
        <v>#REF!</v>
      </c>
      <c r="AD5499" t="s">
        <v>13750</v>
      </c>
      <c r="AE5499" t="s">
        <v>140</v>
      </c>
      <c r="AF5499" t="e">
        <f>MONTH(Table1[[#This Row],[Date Sent]])</f>
        <v>#REF!</v>
      </c>
      <c r="AG5499" t="e">
        <f>YEAR(Table1[[#This Row],[Date Sent]])</f>
        <v>#REF!</v>
      </c>
      <c r="AH5499"/>
    </row>
    <row r="5500" spans="1:34" x14ac:dyDescent="0.2">
      <c r="A5500" t="s">
        <v>2158</v>
      </c>
      <c r="B5500" t="s">
        <v>6007</v>
      </c>
      <c r="C5500" s="1">
        <v>56.65</v>
      </c>
      <c r="D5500" s="5">
        <v>45353</v>
      </c>
      <c r="E5500" t="s">
        <v>13</v>
      </c>
      <c r="F5500" t="s">
        <v>33</v>
      </c>
      <c r="G5500" s="16" t="s">
        <v>6009</v>
      </c>
      <c r="H5500" s="1"/>
      <c r="J5500"/>
      <c r="AC5500" s="5" t="e">
        <f>VLOOKUP(Table1[[#This Row],[Expense Report]],#REF!,3, 0)</f>
        <v>#REF!</v>
      </c>
      <c r="AD5500" t="s">
        <v>13750</v>
      </c>
      <c r="AE5500" t="s">
        <v>140</v>
      </c>
      <c r="AF5500" t="e">
        <f>MONTH(Table1[[#This Row],[Date Sent]])</f>
        <v>#REF!</v>
      </c>
      <c r="AG5500" t="e">
        <f>YEAR(Table1[[#This Row],[Date Sent]])</f>
        <v>#REF!</v>
      </c>
      <c r="AH5500"/>
    </row>
    <row r="5501" spans="1:34" x14ac:dyDescent="0.2">
      <c r="A5501" t="s">
        <v>2158</v>
      </c>
      <c r="B5501" t="s">
        <v>6007</v>
      </c>
      <c r="C5501" s="1">
        <v>86.09</v>
      </c>
      <c r="D5501" s="5">
        <v>45353</v>
      </c>
      <c r="E5501" t="s">
        <v>24</v>
      </c>
      <c r="F5501" t="s">
        <v>15</v>
      </c>
      <c r="G5501" s="16" t="s">
        <v>6010</v>
      </c>
      <c r="H5501" s="1"/>
      <c r="J5501"/>
      <c r="AC5501" s="5" t="e">
        <f>VLOOKUP(Table1[[#This Row],[Expense Report]],#REF!,3, 0)</f>
        <v>#REF!</v>
      </c>
      <c r="AD5501" t="s">
        <v>13750</v>
      </c>
      <c r="AE5501" t="s">
        <v>140</v>
      </c>
      <c r="AF5501" t="e">
        <f>MONTH(Table1[[#This Row],[Date Sent]])</f>
        <v>#REF!</v>
      </c>
      <c r="AG5501" t="e">
        <f>YEAR(Table1[[#This Row],[Date Sent]])</f>
        <v>#REF!</v>
      </c>
      <c r="AH5501"/>
    </row>
    <row r="5502" spans="1:34" x14ac:dyDescent="0.2">
      <c r="A5502" t="s">
        <v>3909</v>
      </c>
      <c r="B5502" t="s">
        <v>6011</v>
      </c>
      <c r="C5502" s="1">
        <v>93.35</v>
      </c>
      <c r="D5502" s="5">
        <v>45357</v>
      </c>
      <c r="E5502" t="s">
        <v>17</v>
      </c>
      <c r="F5502" t="s">
        <v>15</v>
      </c>
      <c r="G5502" s="16" t="s">
        <v>6012</v>
      </c>
      <c r="H5502" s="1"/>
      <c r="J5502"/>
      <c r="AC5502" s="5" t="e">
        <f>VLOOKUP(Table1[[#This Row],[Expense Report]],#REF!,3, 0)</f>
        <v>#REF!</v>
      </c>
      <c r="AD5502" t="s">
        <v>14687</v>
      </c>
      <c r="AE5502" t="s">
        <v>140</v>
      </c>
      <c r="AF5502" t="e">
        <f>MONTH(Table1[[#This Row],[Date Sent]])</f>
        <v>#REF!</v>
      </c>
      <c r="AG5502" t="e">
        <f>YEAR(Table1[[#This Row],[Date Sent]])</f>
        <v>#REF!</v>
      </c>
      <c r="AH5502"/>
    </row>
    <row r="5503" spans="1:34" x14ac:dyDescent="0.2">
      <c r="A5503" t="s">
        <v>3909</v>
      </c>
      <c r="B5503" t="s">
        <v>6011</v>
      </c>
      <c r="C5503" s="1">
        <v>207.36</v>
      </c>
      <c r="D5503" s="5">
        <v>45358</v>
      </c>
      <c r="E5503" t="s">
        <v>13</v>
      </c>
      <c r="F5503" t="s">
        <v>39</v>
      </c>
      <c r="G5503" s="16" t="s">
        <v>6013</v>
      </c>
      <c r="H5503" s="1"/>
      <c r="J5503"/>
      <c r="AC5503" s="5" t="e">
        <f>VLOOKUP(Table1[[#This Row],[Expense Report]],#REF!,3, 0)</f>
        <v>#REF!</v>
      </c>
      <c r="AD5503" t="s">
        <v>14687</v>
      </c>
      <c r="AE5503" t="s">
        <v>140</v>
      </c>
      <c r="AF5503" t="e">
        <f>MONTH(Table1[[#This Row],[Date Sent]])</f>
        <v>#REF!</v>
      </c>
      <c r="AG5503" t="e">
        <f>YEAR(Table1[[#This Row],[Date Sent]])</f>
        <v>#REF!</v>
      </c>
      <c r="AH5503"/>
    </row>
    <row r="5504" spans="1:34" x14ac:dyDescent="0.2">
      <c r="A5504" t="s">
        <v>3909</v>
      </c>
      <c r="B5504" t="s">
        <v>6011</v>
      </c>
      <c r="C5504" s="1">
        <v>215.55</v>
      </c>
      <c r="D5504" s="5">
        <v>45360</v>
      </c>
      <c r="E5504" t="s">
        <v>21</v>
      </c>
      <c r="F5504" t="s">
        <v>33</v>
      </c>
      <c r="G5504" s="16" t="s">
        <v>6014</v>
      </c>
      <c r="H5504" s="1"/>
      <c r="J5504"/>
      <c r="AC5504" s="5" t="e">
        <f>VLOOKUP(Table1[[#This Row],[Expense Report]],#REF!,3, 0)</f>
        <v>#REF!</v>
      </c>
      <c r="AD5504" t="s">
        <v>14687</v>
      </c>
      <c r="AE5504" t="s">
        <v>140</v>
      </c>
      <c r="AF5504" t="e">
        <f>MONTH(Table1[[#This Row],[Date Sent]])</f>
        <v>#REF!</v>
      </c>
      <c r="AG5504" t="e">
        <f>YEAR(Table1[[#This Row],[Date Sent]])</f>
        <v>#REF!</v>
      </c>
      <c r="AH5504"/>
    </row>
    <row r="5505" spans="1:34" x14ac:dyDescent="0.2">
      <c r="A5505" t="s">
        <v>3909</v>
      </c>
      <c r="B5505" t="s">
        <v>6011</v>
      </c>
      <c r="C5505" s="1">
        <v>448.12</v>
      </c>
      <c r="D5505" s="5">
        <v>45360</v>
      </c>
      <c r="E5505" t="s">
        <v>21</v>
      </c>
      <c r="F5505" t="s">
        <v>33</v>
      </c>
      <c r="G5505" s="16" t="s">
        <v>6015</v>
      </c>
      <c r="H5505" s="1"/>
      <c r="J5505"/>
      <c r="AC5505" s="5" t="e">
        <f>VLOOKUP(Table1[[#This Row],[Expense Report]],#REF!,3, 0)</f>
        <v>#REF!</v>
      </c>
      <c r="AD5505" t="s">
        <v>14687</v>
      </c>
      <c r="AE5505" t="s">
        <v>140</v>
      </c>
      <c r="AF5505" t="e">
        <f>MONTH(Table1[[#This Row],[Date Sent]])</f>
        <v>#REF!</v>
      </c>
      <c r="AG5505" t="e">
        <f>YEAR(Table1[[#This Row],[Date Sent]])</f>
        <v>#REF!</v>
      </c>
      <c r="AH5505"/>
    </row>
    <row r="5506" spans="1:34" x14ac:dyDescent="0.2">
      <c r="A5506" t="s">
        <v>3909</v>
      </c>
      <c r="B5506" t="s">
        <v>6011</v>
      </c>
      <c r="C5506" s="1">
        <v>116.48</v>
      </c>
      <c r="D5506" s="5">
        <v>45360</v>
      </c>
      <c r="E5506" t="s">
        <v>21</v>
      </c>
      <c r="F5506" t="s">
        <v>2974</v>
      </c>
      <c r="G5506" s="16" t="s">
        <v>6016</v>
      </c>
      <c r="H5506" s="1"/>
      <c r="J5506"/>
      <c r="AC5506" s="5" t="e">
        <f>VLOOKUP(Table1[[#This Row],[Expense Report]],#REF!,3, 0)</f>
        <v>#REF!</v>
      </c>
      <c r="AD5506" t="s">
        <v>14687</v>
      </c>
      <c r="AE5506" t="s">
        <v>140</v>
      </c>
      <c r="AF5506" t="e">
        <f>MONTH(Table1[[#This Row],[Date Sent]])</f>
        <v>#REF!</v>
      </c>
      <c r="AG5506" t="e">
        <f>YEAR(Table1[[#This Row],[Date Sent]])</f>
        <v>#REF!</v>
      </c>
      <c r="AH5506"/>
    </row>
    <row r="5507" spans="1:34" x14ac:dyDescent="0.2">
      <c r="A5507" t="s">
        <v>3909</v>
      </c>
      <c r="B5507" t="s">
        <v>6011</v>
      </c>
      <c r="C5507" s="1">
        <v>155.75</v>
      </c>
      <c r="D5507" s="5">
        <v>45360</v>
      </c>
      <c r="E5507" t="s">
        <v>21</v>
      </c>
      <c r="F5507" t="s">
        <v>33</v>
      </c>
      <c r="G5507" s="16" t="s">
        <v>6017</v>
      </c>
      <c r="H5507" s="1"/>
      <c r="J5507"/>
      <c r="AC5507" s="5" t="e">
        <f>VLOOKUP(Table1[[#This Row],[Expense Report]],#REF!,3, 0)</f>
        <v>#REF!</v>
      </c>
      <c r="AD5507" t="s">
        <v>14687</v>
      </c>
      <c r="AE5507" t="s">
        <v>140</v>
      </c>
      <c r="AF5507" t="e">
        <f>MONTH(Table1[[#This Row],[Date Sent]])</f>
        <v>#REF!</v>
      </c>
      <c r="AG5507" t="e">
        <f>YEAR(Table1[[#This Row],[Date Sent]])</f>
        <v>#REF!</v>
      </c>
      <c r="AH5507"/>
    </row>
    <row r="5508" spans="1:34" x14ac:dyDescent="0.2">
      <c r="A5508" t="s">
        <v>3909</v>
      </c>
      <c r="B5508" t="s">
        <v>6011</v>
      </c>
      <c r="C5508" s="1">
        <v>83.55</v>
      </c>
      <c r="D5508" s="5">
        <v>45362</v>
      </c>
      <c r="E5508" t="s">
        <v>21</v>
      </c>
      <c r="F5508" t="s">
        <v>49</v>
      </c>
      <c r="G5508" s="16" t="s">
        <v>6018</v>
      </c>
      <c r="H5508" s="1"/>
      <c r="J5508"/>
      <c r="AC5508" s="5" t="e">
        <f>VLOOKUP(Table1[[#This Row],[Expense Report]],#REF!,3, 0)</f>
        <v>#REF!</v>
      </c>
      <c r="AD5508" t="s">
        <v>14687</v>
      </c>
      <c r="AE5508" t="s">
        <v>140</v>
      </c>
      <c r="AF5508" t="e">
        <f>MONTH(Table1[[#This Row],[Date Sent]])</f>
        <v>#REF!</v>
      </c>
      <c r="AG5508" t="e">
        <f>YEAR(Table1[[#This Row],[Date Sent]])</f>
        <v>#REF!</v>
      </c>
      <c r="AH5508"/>
    </row>
    <row r="5509" spans="1:34" x14ac:dyDescent="0.2">
      <c r="A5509" t="s">
        <v>3909</v>
      </c>
      <c r="B5509" t="s">
        <v>6011</v>
      </c>
      <c r="C5509" s="1">
        <v>36.39</v>
      </c>
      <c r="D5509" s="5">
        <v>45362</v>
      </c>
      <c r="E5509" t="s">
        <v>21</v>
      </c>
      <c r="F5509" t="s">
        <v>17</v>
      </c>
      <c r="G5509" s="16" t="s">
        <v>6019</v>
      </c>
      <c r="H5509" s="1"/>
      <c r="J5509"/>
      <c r="AC5509" s="5" t="e">
        <f>VLOOKUP(Table1[[#This Row],[Expense Report]],#REF!,3, 0)</f>
        <v>#REF!</v>
      </c>
      <c r="AD5509" t="s">
        <v>14687</v>
      </c>
      <c r="AE5509" t="s">
        <v>140</v>
      </c>
      <c r="AF5509" t="e">
        <f>MONTH(Table1[[#This Row],[Date Sent]])</f>
        <v>#REF!</v>
      </c>
      <c r="AG5509" t="e">
        <f>YEAR(Table1[[#This Row],[Date Sent]])</f>
        <v>#REF!</v>
      </c>
      <c r="AH5509"/>
    </row>
    <row r="5510" spans="1:34" x14ac:dyDescent="0.2">
      <c r="A5510" t="s">
        <v>3909</v>
      </c>
      <c r="B5510" t="s">
        <v>6011</v>
      </c>
      <c r="C5510" s="1">
        <v>395.76</v>
      </c>
      <c r="D5510" s="5">
        <v>45364</v>
      </c>
      <c r="E5510" t="s">
        <v>21</v>
      </c>
      <c r="F5510" t="s">
        <v>49</v>
      </c>
      <c r="G5510" s="16" t="s">
        <v>6020</v>
      </c>
      <c r="H5510" s="1"/>
      <c r="J5510"/>
      <c r="AC5510" s="5" t="e">
        <f>VLOOKUP(Table1[[#This Row],[Expense Report]],#REF!,3, 0)</f>
        <v>#REF!</v>
      </c>
      <c r="AD5510" t="s">
        <v>14687</v>
      </c>
      <c r="AE5510" t="s">
        <v>140</v>
      </c>
      <c r="AF5510" t="e">
        <f>MONTH(Table1[[#This Row],[Date Sent]])</f>
        <v>#REF!</v>
      </c>
      <c r="AG5510" t="e">
        <f>YEAR(Table1[[#This Row],[Date Sent]])</f>
        <v>#REF!</v>
      </c>
      <c r="AH5510"/>
    </row>
    <row r="5511" spans="1:34" x14ac:dyDescent="0.2">
      <c r="A5511" t="s">
        <v>3909</v>
      </c>
      <c r="B5511" t="s">
        <v>6011</v>
      </c>
      <c r="C5511" s="1">
        <v>80.7</v>
      </c>
      <c r="D5511" s="5">
        <v>45364</v>
      </c>
      <c r="E5511" t="s">
        <v>21</v>
      </c>
      <c r="F5511" t="s">
        <v>39</v>
      </c>
      <c r="G5511" s="16" t="s">
        <v>6021</v>
      </c>
      <c r="H5511" s="1"/>
      <c r="J5511"/>
      <c r="AC5511" s="5" t="e">
        <f>VLOOKUP(Table1[[#This Row],[Expense Report]],#REF!,3, 0)</f>
        <v>#REF!</v>
      </c>
      <c r="AD5511" t="s">
        <v>14687</v>
      </c>
      <c r="AE5511" t="s">
        <v>140</v>
      </c>
      <c r="AF5511" t="e">
        <f>MONTH(Table1[[#This Row],[Date Sent]])</f>
        <v>#REF!</v>
      </c>
      <c r="AG5511" t="e">
        <f>YEAR(Table1[[#This Row],[Date Sent]])</f>
        <v>#REF!</v>
      </c>
      <c r="AH5511"/>
    </row>
    <row r="5512" spans="1:34" x14ac:dyDescent="0.2">
      <c r="A5512" t="s">
        <v>3909</v>
      </c>
      <c r="B5512" t="s">
        <v>6011</v>
      </c>
      <c r="C5512" s="1">
        <v>116.96</v>
      </c>
      <c r="D5512" s="5">
        <v>45365</v>
      </c>
      <c r="E5512" t="s">
        <v>21</v>
      </c>
      <c r="F5512" t="s">
        <v>39</v>
      </c>
      <c r="G5512" s="16" t="s">
        <v>6022</v>
      </c>
      <c r="H5512" s="1"/>
      <c r="J5512"/>
      <c r="AC5512" s="5" t="e">
        <f>VLOOKUP(Table1[[#This Row],[Expense Report]],#REF!,3, 0)</f>
        <v>#REF!</v>
      </c>
      <c r="AD5512" t="s">
        <v>14687</v>
      </c>
      <c r="AE5512" t="s">
        <v>140</v>
      </c>
      <c r="AF5512" t="e">
        <f>MONTH(Table1[[#This Row],[Date Sent]])</f>
        <v>#REF!</v>
      </c>
      <c r="AG5512" t="e">
        <f>YEAR(Table1[[#This Row],[Date Sent]])</f>
        <v>#REF!</v>
      </c>
      <c r="AH5512"/>
    </row>
    <row r="5513" spans="1:34" x14ac:dyDescent="0.2">
      <c r="A5513" t="s">
        <v>3909</v>
      </c>
      <c r="B5513" t="s">
        <v>6011</v>
      </c>
      <c r="C5513" s="1">
        <v>55.24</v>
      </c>
      <c r="D5513" s="5">
        <v>45366</v>
      </c>
      <c r="E5513" t="s">
        <v>21</v>
      </c>
      <c r="F5513" t="s">
        <v>39</v>
      </c>
      <c r="G5513" s="16" t="s">
        <v>6022</v>
      </c>
      <c r="H5513" s="1"/>
      <c r="J5513"/>
      <c r="AC5513" s="5" t="e">
        <f>VLOOKUP(Table1[[#This Row],[Expense Report]],#REF!,3, 0)</f>
        <v>#REF!</v>
      </c>
      <c r="AD5513" t="s">
        <v>14687</v>
      </c>
      <c r="AE5513" t="s">
        <v>140</v>
      </c>
      <c r="AF5513" t="e">
        <f>MONTH(Table1[[#This Row],[Date Sent]])</f>
        <v>#REF!</v>
      </c>
      <c r="AG5513" t="e">
        <f>YEAR(Table1[[#This Row],[Date Sent]])</f>
        <v>#REF!</v>
      </c>
      <c r="AH5513"/>
    </row>
    <row r="5514" spans="1:34" x14ac:dyDescent="0.2">
      <c r="A5514" t="s">
        <v>3909</v>
      </c>
      <c r="B5514" t="s">
        <v>6011</v>
      </c>
      <c r="C5514" s="1">
        <v>451.58</v>
      </c>
      <c r="D5514" s="5">
        <v>45367</v>
      </c>
      <c r="E5514" t="s">
        <v>21</v>
      </c>
      <c r="F5514" t="s">
        <v>49</v>
      </c>
      <c r="G5514" s="16" t="s">
        <v>6023</v>
      </c>
      <c r="H5514" s="1"/>
      <c r="J5514"/>
      <c r="AC5514" s="5" t="e">
        <f>VLOOKUP(Table1[[#This Row],[Expense Report]],#REF!,3, 0)</f>
        <v>#REF!</v>
      </c>
      <c r="AD5514" t="s">
        <v>14687</v>
      </c>
      <c r="AE5514" t="s">
        <v>140</v>
      </c>
      <c r="AF5514" t="e">
        <f>MONTH(Table1[[#This Row],[Date Sent]])</f>
        <v>#REF!</v>
      </c>
      <c r="AG5514" t="e">
        <f>YEAR(Table1[[#This Row],[Date Sent]])</f>
        <v>#REF!</v>
      </c>
      <c r="AH5514"/>
    </row>
    <row r="5515" spans="1:34" x14ac:dyDescent="0.2">
      <c r="A5515" t="s">
        <v>3909</v>
      </c>
      <c r="B5515" t="s">
        <v>6011</v>
      </c>
      <c r="C5515" s="1">
        <v>761.5</v>
      </c>
      <c r="D5515" s="5">
        <v>45367</v>
      </c>
      <c r="E5515" t="s">
        <v>21</v>
      </c>
      <c r="F5515" t="s">
        <v>33</v>
      </c>
      <c r="G5515" s="16" t="s">
        <v>6024</v>
      </c>
      <c r="H5515" s="1"/>
      <c r="J5515"/>
      <c r="AC5515" s="5" t="e">
        <f>VLOOKUP(Table1[[#This Row],[Expense Report]],#REF!,3, 0)</f>
        <v>#REF!</v>
      </c>
      <c r="AD5515" t="s">
        <v>14687</v>
      </c>
      <c r="AE5515" t="s">
        <v>140</v>
      </c>
      <c r="AF5515" t="e">
        <f>MONTH(Table1[[#This Row],[Date Sent]])</f>
        <v>#REF!</v>
      </c>
      <c r="AG5515" t="e">
        <f>YEAR(Table1[[#This Row],[Date Sent]])</f>
        <v>#REF!</v>
      </c>
      <c r="AH5515"/>
    </row>
    <row r="5516" spans="1:34" x14ac:dyDescent="0.2">
      <c r="A5516" t="s">
        <v>3909</v>
      </c>
      <c r="B5516" t="s">
        <v>6025</v>
      </c>
      <c r="C5516" s="1">
        <v>104.14</v>
      </c>
      <c r="D5516" s="5">
        <v>45357</v>
      </c>
      <c r="E5516" t="s">
        <v>21</v>
      </c>
      <c r="F5516" t="s">
        <v>39</v>
      </c>
      <c r="G5516" s="16" t="s">
        <v>6026</v>
      </c>
      <c r="H5516" s="1"/>
      <c r="J5516"/>
      <c r="AC5516" s="5" t="e">
        <f>VLOOKUP(Table1[[#This Row],[Expense Report]],#REF!,3, 0)</f>
        <v>#REF!</v>
      </c>
      <c r="AD5516" t="s">
        <v>14687</v>
      </c>
      <c r="AE5516" t="s">
        <v>140</v>
      </c>
      <c r="AF5516" t="e">
        <f>MONTH(Table1[[#This Row],[Date Sent]])</f>
        <v>#REF!</v>
      </c>
      <c r="AG5516" t="e">
        <f>YEAR(Table1[[#This Row],[Date Sent]])</f>
        <v>#REF!</v>
      </c>
      <c r="AH5516"/>
    </row>
    <row r="5517" spans="1:34" x14ac:dyDescent="0.2">
      <c r="A5517" t="s">
        <v>3909</v>
      </c>
      <c r="B5517" t="s">
        <v>6025</v>
      </c>
      <c r="C5517" s="1">
        <v>227.14</v>
      </c>
      <c r="D5517" s="5">
        <v>45360</v>
      </c>
      <c r="E5517" t="s">
        <v>21</v>
      </c>
      <c r="F5517" t="s">
        <v>39</v>
      </c>
      <c r="G5517" s="16" t="s">
        <v>6027</v>
      </c>
      <c r="H5517" s="1"/>
      <c r="J5517"/>
      <c r="AC5517" s="5" t="e">
        <f>VLOOKUP(Table1[[#This Row],[Expense Report]],#REF!,3, 0)</f>
        <v>#REF!</v>
      </c>
      <c r="AD5517" t="s">
        <v>14687</v>
      </c>
      <c r="AE5517" t="s">
        <v>140</v>
      </c>
      <c r="AF5517" t="e">
        <f>MONTH(Table1[[#This Row],[Date Sent]])</f>
        <v>#REF!</v>
      </c>
      <c r="AG5517" t="e">
        <f>YEAR(Table1[[#This Row],[Date Sent]])</f>
        <v>#REF!</v>
      </c>
      <c r="AH5517"/>
    </row>
    <row r="5518" spans="1:34" x14ac:dyDescent="0.2">
      <c r="A5518" t="s">
        <v>240</v>
      </c>
      <c r="B5518" t="s">
        <v>6028</v>
      </c>
      <c r="C5518" s="1">
        <v>166.22</v>
      </c>
      <c r="D5518" s="5">
        <v>45346</v>
      </c>
      <c r="E5518" t="s">
        <v>21</v>
      </c>
      <c r="F5518" t="s">
        <v>17</v>
      </c>
      <c r="G5518" s="16" t="s">
        <v>6029</v>
      </c>
      <c r="H5518" s="1"/>
      <c r="J5518"/>
      <c r="AC5518" s="5" t="e">
        <f>VLOOKUP(Table1[[#This Row],[Expense Report]],#REF!,3, 0)</f>
        <v>#REF!</v>
      </c>
      <c r="AD5518" t="s">
        <v>11649</v>
      </c>
      <c r="AE5518" t="s">
        <v>11649</v>
      </c>
      <c r="AF5518" t="e">
        <f>MONTH(Table1[[#This Row],[Date Sent]])</f>
        <v>#REF!</v>
      </c>
      <c r="AG5518" t="e">
        <f>YEAR(Table1[[#This Row],[Date Sent]])</f>
        <v>#REF!</v>
      </c>
      <c r="AH5518"/>
    </row>
    <row r="5519" spans="1:34" x14ac:dyDescent="0.2">
      <c r="A5519" t="s">
        <v>240</v>
      </c>
      <c r="B5519" t="s">
        <v>6028</v>
      </c>
      <c r="C5519" s="1">
        <v>26.49</v>
      </c>
      <c r="D5519" s="5">
        <v>45352</v>
      </c>
      <c r="E5519" t="s">
        <v>21</v>
      </c>
      <c r="F5519" t="s">
        <v>33</v>
      </c>
      <c r="G5519" s="16" t="s">
        <v>1808</v>
      </c>
      <c r="H5519" s="1"/>
      <c r="J5519"/>
      <c r="AC5519" s="5" t="e">
        <f>VLOOKUP(Table1[[#This Row],[Expense Report]],#REF!,3, 0)</f>
        <v>#REF!</v>
      </c>
      <c r="AD5519" t="s">
        <v>11649</v>
      </c>
      <c r="AE5519" t="s">
        <v>11649</v>
      </c>
      <c r="AF5519" t="e">
        <f>MONTH(Table1[[#This Row],[Date Sent]])</f>
        <v>#REF!</v>
      </c>
      <c r="AG5519" t="e">
        <f>YEAR(Table1[[#This Row],[Date Sent]])</f>
        <v>#REF!</v>
      </c>
      <c r="AH5519"/>
    </row>
    <row r="5520" spans="1:34" x14ac:dyDescent="0.2">
      <c r="A5520" t="s">
        <v>240</v>
      </c>
      <c r="B5520" t="s">
        <v>6028</v>
      </c>
      <c r="C5520" s="1">
        <v>3.63</v>
      </c>
      <c r="D5520" s="5">
        <v>45355</v>
      </c>
      <c r="E5520" t="s">
        <v>20</v>
      </c>
      <c r="F5520" t="s">
        <v>39</v>
      </c>
      <c r="G5520" s="16" t="s">
        <v>6030</v>
      </c>
      <c r="H5520" s="1"/>
      <c r="J5520"/>
      <c r="AC5520" s="5" t="e">
        <f>VLOOKUP(Table1[[#This Row],[Expense Report]],#REF!,3, 0)</f>
        <v>#REF!</v>
      </c>
      <c r="AD5520" t="s">
        <v>11649</v>
      </c>
      <c r="AE5520" t="s">
        <v>11649</v>
      </c>
      <c r="AF5520" t="e">
        <f>MONTH(Table1[[#This Row],[Date Sent]])</f>
        <v>#REF!</v>
      </c>
      <c r="AG5520" t="e">
        <f>YEAR(Table1[[#This Row],[Date Sent]])</f>
        <v>#REF!</v>
      </c>
      <c r="AH5520"/>
    </row>
    <row r="5521" spans="1:34" x14ac:dyDescent="0.2">
      <c r="A5521" t="s">
        <v>240</v>
      </c>
      <c r="B5521" t="s">
        <v>6028</v>
      </c>
      <c r="C5521" s="1">
        <v>528.70000000000005</v>
      </c>
      <c r="D5521" s="5">
        <v>45357</v>
      </c>
      <c r="E5521" t="s">
        <v>21</v>
      </c>
      <c r="F5521" t="s">
        <v>15</v>
      </c>
      <c r="G5521" s="16" t="s">
        <v>6031</v>
      </c>
      <c r="H5521" s="1"/>
      <c r="J5521"/>
      <c r="AC5521" s="5" t="e">
        <f>VLOOKUP(Table1[[#This Row],[Expense Report]],#REF!,3, 0)</f>
        <v>#REF!</v>
      </c>
      <c r="AD5521" t="s">
        <v>11649</v>
      </c>
      <c r="AE5521" t="s">
        <v>11649</v>
      </c>
      <c r="AF5521" t="e">
        <f>MONTH(Table1[[#This Row],[Date Sent]])</f>
        <v>#REF!</v>
      </c>
      <c r="AG5521" t="e">
        <f>YEAR(Table1[[#This Row],[Date Sent]])</f>
        <v>#REF!</v>
      </c>
      <c r="AH5521"/>
    </row>
    <row r="5522" spans="1:34" x14ac:dyDescent="0.2">
      <c r="A5522" t="s">
        <v>240</v>
      </c>
      <c r="B5522" t="s">
        <v>6028</v>
      </c>
      <c r="C5522" s="1">
        <v>-84.07</v>
      </c>
      <c r="D5522" s="5">
        <v>45362</v>
      </c>
      <c r="E5522" t="s">
        <v>21</v>
      </c>
      <c r="F5522" t="s">
        <v>33</v>
      </c>
      <c r="G5522" s="16" t="s">
        <v>6032</v>
      </c>
      <c r="H5522" s="1"/>
      <c r="J5522"/>
      <c r="AC5522" s="5" t="e">
        <f>VLOOKUP(Table1[[#This Row],[Expense Report]],#REF!,3, 0)</f>
        <v>#REF!</v>
      </c>
      <c r="AD5522" t="s">
        <v>11649</v>
      </c>
      <c r="AE5522" t="s">
        <v>11649</v>
      </c>
      <c r="AF5522" t="e">
        <f>MONTH(Table1[[#This Row],[Date Sent]])</f>
        <v>#REF!</v>
      </c>
      <c r="AG5522" t="e">
        <f>YEAR(Table1[[#This Row],[Date Sent]])</f>
        <v>#REF!</v>
      </c>
      <c r="AH5522"/>
    </row>
    <row r="5523" spans="1:34" x14ac:dyDescent="0.2">
      <c r="A5523" t="s">
        <v>240</v>
      </c>
      <c r="B5523" t="s">
        <v>6028</v>
      </c>
      <c r="C5523" s="1">
        <v>117.68</v>
      </c>
      <c r="D5523" s="5">
        <v>45363</v>
      </c>
      <c r="E5523" t="s">
        <v>25</v>
      </c>
      <c r="F5523" t="s">
        <v>21</v>
      </c>
      <c r="G5523" s="16" t="s">
        <v>6033</v>
      </c>
      <c r="H5523" s="1"/>
      <c r="J5523"/>
      <c r="AC5523" s="5" t="e">
        <f>VLOOKUP(Table1[[#This Row],[Expense Report]],#REF!,3, 0)</f>
        <v>#REF!</v>
      </c>
      <c r="AD5523" t="s">
        <v>11649</v>
      </c>
      <c r="AE5523" t="s">
        <v>11649</v>
      </c>
      <c r="AF5523" t="e">
        <f>MONTH(Table1[[#This Row],[Date Sent]])</f>
        <v>#REF!</v>
      </c>
      <c r="AG5523" t="e">
        <f>YEAR(Table1[[#This Row],[Date Sent]])</f>
        <v>#REF!</v>
      </c>
      <c r="AH5523"/>
    </row>
    <row r="5524" spans="1:34" x14ac:dyDescent="0.2">
      <c r="A5524" t="s">
        <v>240</v>
      </c>
      <c r="B5524" t="s">
        <v>6028</v>
      </c>
      <c r="C5524" s="1">
        <v>101.78</v>
      </c>
      <c r="D5524" s="5">
        <v>45363</v>
      </c>
      <c r="E5524" t="s">
        <v>21</v>
      </c>
      <c r="F5524" t="s">
        <v>33</v>
      </c>
      <c r="G5524" s="16" t="s">
        <v>6034</v>
      </c>
      <c r="H5524" s="1"/>
      <c r="J5524"/>
      <c r="AC5524" s="5" t="e">
        <f>VLOOKUP(Table1[[#This Row],[Expense Report]],#REF!,3, 0)</f>
        <v>#REF!</v>
      </c>
      <c r="AD5524" t="s">
        <v>11649</v>
      </c>
      <c r="AE5524" t="s">
        <v>11649</v>
      </c>
      <c r="AF5524" t="e">
        <f>MONTH(Table1[[#This Row],[Date Sent]])</f>
        <v>#REF!</v>
      </c>
      <c r="AG5524" t="e">
        <f>YEAR(Table1[[#This Row],[Date Sent]])</f>
        <v>#REF!</v>
      </c>
      <c r="AH5524"/>
    </row>
    <row r="5525" spans="1:34" x14ac:dyDescent="0.2">
      <c r="A5525" t="s">
        <v>98</v>
      </c>
      <c r="B5525" t="s">
        <v>6035</v>
      </c>
      <c r="C5525" s="1">
        <v>218.23</v>
      </c>
      <c r="D5525" s="5">
        <v>45337</v>
      </c>
      <c r="E5525" t="s">
        <v>47</v>
      </c>
      <c r="F5525" t="s">
        <v>15</v>
      </c>
      <c r="G5525" s="16" t="s">
        <v>6036</v>
      </c>
      <c r="H5525" s="1"/>
      <c r="J5525"/>
      <c r="AC5525" s="5" t="e">
        <f>VLOOKUP(Table1[[#This Row],[Expense Report]],#REF!,3, 0)</f>
        <v>#REF!</v>
      </c>
      <c r="AD5525" t="s">
        <v>14635</v>
      </c>
      <c r="AE5525" t="s">
        <v>140</v>
      </c>
      <c r="AF5525" t="e">
        <f>MONTH(Table1[[#This Row],[Date Sent]])</f>
        <v>#REF!</v>
      </c>
      <c r="AG5525" t="e">
        <f>YEAR(Table1[[#This Row],[Date Sent]])</f>
        <v>#REF!</v>
      </c>
      <c r="AH5525"/>
    </row>
    <row r="5526" spans="1:34" x14ac:dyDescent="0.2">
      <c r="A5526" t="s">
        <v>98</v>
      </c>
      <c r="B5526" t="s">
        <v>6035</v>
      </c>
      <c r="C5526" s="1">
        <v>-106.99</v>
      </c>
      <c r="D5526" s="5">
        <v>45344</v>
      </c>
      <c r="E5526" t="s">
        <v>24</v>
      </c>
      <c r="F5526" t="s">
        <v>15</v>
      </c>
      <c r="G5526" s="16" t="s">
        <v>6037</v>
      </c>
      <c r="H5526" s="1"/>
      <c r="J5526"/>
      <c r="AC5526" s="5" t="e">
        <f>VLOOKUP(Table1[[#This Row],[Expense Report]],#REF!,3, 0)</f>
        <v>#REF!</v>
      </c>
      <c r="AD5526" t="s">
        <v>14635</v>
      </c>
      <c r="AE5526" t="s">
        <v>140</v>
      </c>
      <c r="AF5526" t="e">
        <f>MONTH(Table1[[#This Row],[Date Sent]])</f>
        <v>#REF!</v>
      </c>
      <c r="AG5526" t="e">
        <f>YEAR(Table1[[#This Row],[Date Sent]])</f>
        <v>#REF!</v>
      </c>
      <c r="AH5526"/>
    </row>
    <row r="5527" spans="1:34" x14ac:dyDescent="0.2">
      <c r="A5527" t="s">
        <v>98</v>
      </c>
      <c r="B5527" t="s">
        <v>6035</v>
      </c>
      <c r="C5527" s="1">
        <v>293.91000000000003</v>
      </c>
      <c r="D5527" s="5">
        <v>45352</v>
      </c>
      <c r="E5527" t="s">
        <v>16</v>
      </c>
      <c r="F5527" t="s">
        <v>33</v>
      </c>
      <c r="G5527" s="16" t="s">
        <v>6038</v>
      </c>
      <c r="H5527" s="1"/>
      <c r="J5527"/>
      <c r="AC5527" s="5" t="e">
        <f>VLOOKUP(Table1[[#This Row],[Expense Report]],#REF!,3, 0)</f>
        <v>#REF!</v>
      </c>
      <c r="AD5527" t="s">
        <v>14635</v>
      </c>
      <c r="AE5527" t="s">
        <v>140</v>
      </c>
      <c r="AF5527" t="e">
        <f>MONTH(Table1[[#This Row],[Date Sent]])</f>
        <v>#REF!</v>
      </c>
      <c r="AG5527" t="e">
        <f>YEAR(Table1[[#This Row],[Date Sent]])</f>
        <v>#REF!</v>
      </c>
      <c r="AH5527"/>
    </row>
    <row r="5528" spans="1:34" x14ac:dyDescent="0.2">
      <c r="A5528" t="s">
        <v>98</v>
      </c>
      <c r="B5528" t="s">
        <v>6035</v>
      </c>
      <c r="C5528" s="1">
        <v>38.51</v>
      </c>
      <c r="D5528" s="5">
        <v>45353</v>
      </c>
      <c r="E5528" t="s">
        <v>24</v>
      </c>
      <c r="F5528" t="s">
        <v>15</v>
      </c>
      <c r="G5528" s="16" t="s">
        <v>6039</v>
      </c>
      <c r="H5528" s="1"/>
      <c r="J5528"/>
      <c r="AC5528" s="5" t="e">
        <f>VLOOKUP(Table1[[#This Row],[Expense Report]],#REF!,3, 0)</f>
        <v>#REF!</v>
      </c>
      <c r="AD5528" t="s">
        <v>14635</v>
      </c>
      <c r="AE5528" t="s">
        <v>140</v>
      </c>
      <c r="AF5528" t="e">
        <f>MONTH(Table1[[#This Row],[Date Sent]])</f>
        <v>#REF!</v>
      </c>
      <c r="AG5528" t="e">
        <f>YEAR(Table1[[#This Row],[Date Sent]])</f>
        <v>#REF!</v>
      </c>
      <c r="AH5528"/>
    </row>
    <row r="5529" spans="1:34" x14ac:dyDescent="0.2">
      <c r="A5529" t="s">
        <v>2355</v>
      </c>
      <c r="B5529" t="s">
        <v>6040</v>
      </c>
      <c r="C5529" s="1">
        <v>55.59</v>
      </c>
      <c r="D5529" s="5">
        <v>45340</v>
      </c>
      <c r="E5529" t="s">
        <v>21</v>
      </c>
      <c r="F5529" t="s">
        <v>33</v>
      </c>
      <c r="G5529" s="16" t="s">
        <v>6041</v>
      </c>
      <c r="H5529" s="1"/>
      <c r="J5529"/>
      <c r="AC5529" s="5" t="e">
        <f>VLOOKUP(Table1[[#This Row],[Expense Report]],#REF!,3, 0)</f>
        <v>#REF!</v>
      </c>
      <c r="AD5529" t="s">
        <v>13680</v>
      </c>
      <c r="AE5529" t="s">
        <v>167</v>
      </c>
      <c r="AF5529" t="e">
        <f>MONTH(Table1[[#This Row],[Date Sent]])</f>
        <v>#REF!</v>
      </c>
      <c r="AG5529" t="e">
        <f>YEAR(Table1[[#This Row],[Date Sent]])</f>
        <v>#REF!</v>
      </c>
      <c r="AH5529"/>
    </row>
    <row r="5530" spans="1:34" x14ac:dyDescent="0.2">
      <c r="A5530" t="s">
        <v>2355</v>
      </c>
      <c r="B5530" t="s">
        <v>6040</v>
      </c>
      <c r="C5530" s="1">
        <v>16.04</v>
      </c>
      <c r="D5530" s="5">
        <v>45357</v>
      </c>
      <c r="E5530" t="s">
        <v>21</v>
      </c>
      <c r="F5530" t="s">
        <v>15</v>
      </c>
      <c r="G5530" s="16" t="s">
        <v>6042</v>
      </c>
      <c r="H5530" s="1"/>
      <c r="J5530"/>
      <c r="AC5530" s="5" t="e">
        <f>VLOOKUP(Table1[[#This Row],[Expense Report]],#REF!,3, 0)</f>
        <v>#REF!</v>
      </c>
      <c r="AD5530" t="s">
        <v>13680</v>
      </c>
      <c r="AE5530" t="s">
        <v>167</v>
      </c>
      <c r="AF5530" t="e">
        <f>MONTH(Table1[[#This Row],[Date Sent]])</f>
        <v>#REF!</v>
      </c>
      <c r="AG5530" t="e">
        <f>YEAR(Table1[[#This Row],[Date Sent]])</f>
        <v>#REF!</v>
      </c>
      <c r="AH5530"/>
    </row>
    <row r="5531" spans="1:34" x14ac:dyDescent="0.2">
      <c r="A5531" t="s">
        <v>534</v>
      </c>
      <c r="B5531" t="s">
        <v>6043</v>
      </c>
      <c r="C5531" s="1">
        <v>16.850000000000001</v>
      </c>
      <c r="D5531" s="5">
        <v>45356</v>
      </c>
      <c r="E5531" t="s">
        <v>13</v>
      </c>
      <c r="F5531" t="s">
        <v>33</v>
      </c>
      <c r="G5531" s="16" t="s">
        <v>6044</v>
      </c>
      <c r="H5531" s="1"/>
      <c r="J5531"/>
      <c r="AC5531" s="5" t="e">
        <f>VLOOKUP(Table1[[#This Row],[Expense Report]],#REF!,3, 0)</f>
        <v>#REF!</v>
      </c>
      <c r="AD5531" t="s">
        <v>13384</v>
      </c>
      <c r="AE5531" t="s">
        <v>140</v>
      </c>
      <c r="AF5531" t="e">
        <f>MONTH(Table1[[#This Row],[Date Sent]])</f>
        <v>#REF!</v>
      </c>
      <c r="AG5531" t="e">
        <f>YEAR(Table1[[#This Row],[Date Sent]])</f>
        <v>#REF!</v>
      </c>
      <c r="AH5531"/>
    </row>
    <row r="5532" spans="1:34" x14ac:dyDescent="0.2">
      <c r="A5532" t="s">
        <v>534</v>
      </c>
      <c r="B5532" t="s">
        <v>6043</v>
      </c>
      <c r="C5532" s="1">
        <v>36.369999999999997</v>
      </c>
      <c r="D5532" s="5">
        <v>45357</v>
      </c>
      <c r="E5532" t="s">
        <v>2974</v>
      </c>
      <c r="F5532" t="s">
        <v>39</v>
      </c>
      <c r="G5532" s="16" t="s">
        <v>6045</v>
      </c>
      <c r="H5532" s="1"/>
      <c r="J5532"/>
      <c r="AC5532" s="5" t="e">
        <f>VLOOKUP(Table1[[#This Row],[Expense Report]],#REF!,3, 0)</f>
        <v>#REF!</v>
      </c>
      <c r="AD5532" t="s">
        <v>13384</v>
      </c>
      <c r="AE5532" t="s">
        <v>140</v>
      </c>
      <c r="AF5532" t="e">
        <f>MONTH(Table1[[#This Row],[Date Sent]])</f>
        <v>#REF!</v>
      </c>
      <c r="AG5532" t="e">
        <f>YEAR(Table1[[#This Row],[Date Sent]])</f>
        <v>#REF!</v>
      </c>
      <c r="AH5532"/>
    </row>
    <row r="5533" spans="1:34" x14ac:dyDescent="0.2">
      <c r="A5533" t="s">
        <v>534</v>
      </c>
      <c r="B5533" t="s">
        <v>6043</v>
      </c>
      <c r="C5533" s="1">
        <v>12.93</v>
      </c>
      <c r="D5533" s="5">
        <v>45362</v>
      </c>
      <c r="E5533" t="s">
        <v>24</v>
      </c>
      <c r="F5533" t="s">
        <v>15</v>
      </c>
      <c r="G5533" s="16" t="s">
        <v>6046</v>
      </c>
      <c r="H5533" s="1"/>
      <c r="J5533"/>
      <c r="AC5533" s="5" t="e">
        <f>VLOOKUP(Table1[[#This Row],[Expense Report]],#REF!,3, 0)</f>
        <v>#REF!</v>
      </c>
      <c r="AD5533" t="s">
        <v>13384</v>
      </c>
      <c r="AE5533" t="s">
        <v>140</v>
      </c>
      <c r="AF5533" t="e">
        <f>MONTH(Table1[[#This Row],[Date Sent]])</f>
        <v>#REF!</v>
      </c>
      <c r="AG5533" t="e">
        <f>YEAR(Table1[[#This Row],[Date Sent]])</f>
        <v>#REF!</v>
      </c>
      <c r="AH5533"/>
    </row>
    <row r="5534" spans="1:34" x14ac:dyDescent="0.2">
      <c r="A5534" t="s">
        <v>355</v>
      </c>
      <c r="B5534" t="s">
        <v>6047</v>
      </c>
      <c r="C5534" s="1">
        <v>13.46</v>
      </c>
      <c r="D5534" s="5">
        <v>45345</v>
      </c>
      <c r="E5534" t="s">
        <v>21</v>
      </c>
      <c r="F5534" t="s">
        <v>33</v>
      </c>
      <c r="G5534" s="16" t="s">
        <v>6048</v>
      </c>
      <c r="H5534" s="1"/>
      <c r="J5534"/>
      <c r="AC5534" s="5" t="e">
        <f>VLOOKUP(Table1[[#This Row],[Expense Report]],#REF!,3, 0)</f>
        <v>#REF!</v>
      </c>
      <c r="AD5534" t="s">
        <v>14535</v>
      </c>
      <c r="AE5534" t="s">
        <v>243</v>
      </c>
      <c r="AF5534" t="e">
        <f>MONTH(Table1[[#This Row],[Date Sent]])</f>
        <v>#REF!</v>
      </c>
      <c r="AG5534" t="e">
        <f>YEAR(Table1[[#This Row],[Date Sent]])</f>
        <v>#REF!</v>
      </c>
      <c r="AH5534"/>
    </row>
    <row r="5535" spans="1:34" x14ac:dyDescent="0.2">
      <c r="A5535" t="s">
        <v>355</v>
      </c>
      <c r="B5535" t="s">
        <v>6047</v>
      </c>
      <c r="C5535" s="1">
        <v>10.31</v>
      </c>
      <c r="D5535" s="5">
        <v>45353</v>
      </c>
      <c r="E5535" t="s">
        <v>6</v>
      </c>
      <c r="F5535" t="s">
        <v>14</v>
      </c>
      <c r="G5535" s="16" t="s">
        <v>6049</v>
      </c>
      <c r="H5535" s="1"/>
      <c r="J5535"/>
      <c r="AC5535" s="5" t="e">
        <f>VLOOKUP(Table1[[#This Row],[Expense Report]],#REF!,3, 0)</f>
        <v>#REF!</v>
      </c>
      <c r="AD5535" t="s">
        <v>14535</v>
      </c>
      <c r="AE5535" t="s">
        <v>243</v>
      </c>
      <c r="AF5535" t="e">
        <f>MONTH(Table1[[#This Row],[Date Sent]])</f>
        <v>#REF!</v>
      </c>
      <c r="AG5535" t="e">
        <f>YEAR(Table1[[#This Row],[Date Sent]])</f>
        <v>#REF!</v>
      </c>
      <c r="AH5535"/>
    </row>
    <row r="5536" spans="1:34" x14ac:dyDescent="0.2">
      <c r="A5536" t="s">
        <v>355</v>
      </c>
      <c r="B5536" t="s">
        <v>6047</v>
      </c>
      <c r="C5536" s="1">
        <v>50.5</v>
      </c>
      <c r="D5536" s="5">
        <v>45357</v>
      </c>
      <c r="E5536" t="s">
        <v>21</v>
      </c>
      <c r="F5536" t="s">
        <v>18</v>
      </c>
      <c r="G5536" s="16" t="s">
        <v>984</v>
      </c>
      <c r="H5536" s="1"/>
      <c r="J5536"/>
      <c r="AC5536" s="5" t="e">
        <f>VLOOKUP(Table1[[#This Row],[Expense Report]],#REF!,3, 0)</f>
        <v>#REF!</v>
      </c>
      <c r="AD5536" t="s">
        <v>14535</v>
      </c>
      <c r="AE5536" t="s">
        <v>243</v>
      </c>
      <c r="AF5536" t="e">
        <f>MONTH(Table1[[#This Row],[Date Sent]])</f>
        <v>#REF!</v>
      </c>
      <c r="AG5536" t="e">
        <f>YEAR(Table1[[#This Row],[Date Sent]])</f>
        <v>#REF!</v>
      </c>
      <c r="AH5536"/>
    </row>
    <row r="5537" spans="1:34" x14ac:dyDescent="0.2">
      <c r="A5537" t="s">
        <v>355</v>
      </c>
      <c r="B5537" t="s">
        <v>6047</v>
      </c>
      <c r="C5537" s="1">
        <v>14.96</v>
      </c>
      <c r="D5537" s="5">
        <v>45364</v>
      </c>
      <c r="E5537" t="s">
        <v>21</v>
      </c>
      <c r="F5537" t="s">
        <v>33</v>
      </c>
      <c r="G5537" s="16" t="s">
        <v>6050</v>
      </c>
      <c r="H5537" s="1"/>
      <c r="J5537"/>
      <c r="AC5537" s="5" t="e">
        <f>VLOOKUP(Table1[[#This Row],[Expense Report]],#REF!,3, 0)</f>
        <v>#REF!</v>
      </c>
      <c r="AD5537" t="s">
        <v>14535</v>
      </c>
      <c r="AE5537" t="s">
        <v>243</v>
      </c>
      <c r="AF5537" t="e">
        <f>MONTH(Table1[[#This Row],[Date Sent]])</f>
        <v>#REF!</v>
      </c>
      <c r="AG5537" t="e">
        <f>YEAR(Table1[[#This Row],[Date Sent]])</f>
        <v>#REF!</v>
      </c>
      <c r="AH5537"/>
    </row>
    <row r="5538" spans="1:34" x14ac:dyDescent="0.2">
      <c r="A5538" t="s">
        <v>1977</v>
      </c>
      <c r="B5538" t="s">
        <v>6051</v>
      </c>
      <c r="C5538" s="1">
        <v>258.68</v>
      </c>
      <c r="D5538" s="5">
        <v>45341</v>
      </c>
      <c r="E5538" t="s">
        <v>29</v>
      </c>
      <c r="F5538" t="s">
        <v>33</v>
      </c>
      <c r="G5538" s="16" t="s">
        <v>6052</v>
      </c>
      <c r="H5538" s="1"/>
      <c r="J5538"/>
      <c r="AC5538" s="5" t="e">
        <f>VLOOKUP(Table1[[#This Row],[Expense Report]],#REF!,3, 0)</f>
        <v>#REF!</v>
      </c>
      <c r="AD5538" t="s">
        <v>14598</v>
      </c>
      <c r="AE5538" t="s">
        <v>243</v>
      </c>
      <c r="AF5538" t="e">
        <f>MONTH(Table1[[#This Row],[Date Sent]])</f>
        <v>#REF!</v>
      </c>
      <c r="AG5538" t="e">
        <f>YEAR(Table1[[#This Row],[Date Sent]])</f>
        <v>#REF!</v>
      </c>
      <c r="AH5538"/>
    </row>
    <row r="5539" spans="1:34" x14ac:dyDescent="0.2">
      <c r="A5539" t="s">
        <v>1977</v>
      </c>
      <c r="B5539" t="s">
        <v>6051</v>
      </c>
      <c r="C5539" s="1">
        <v>23.3</v>
      </c>
      <c r="D5539" s="5">
        <v>45344</v>
      </c>
      <c r="E5539" t="s">
        <v>21</v>
      </c>
      <c r="F5539" t="s">
        <v>33</v>
      </c>
      <c r="G5539" s="16" t="s">
        <v>6053</v>
      </c>
      <c r="H5539" s="1"/>
      <c r="J5539"/>
      <c r="AC5539" s="5" t="e">
        <f>VLOOKUP(Table1[[#This Row],[Expense Report]],#REF!,3, 0)</f>
        <v>#REF!</v>
      </c>
      <c r="AD5539" t="s">
        <v>14598</v>
      </c>
      <c r="AE5539" t="s">
        <v>243</v>
      </c>
      <c r="AF5539" t="e">
        <f>MONTH(Table1[[#This Row],[Date Sent]])</f>
        <v>#REF!</v>
      </c>
      <c r="AG5539" t="e">
        <f>YEAR(Table1[[#This Row],[Date Sent]])</f>
        <v>#REF!</v>
      </c>
      <c r="AH5539"/>
    </row>
    <row r="5540" spans="1:34" x14ac:dyDescent="0.2">
      <c r="A5540" t="s">
        <v>1977</v>
      </c>
      <c r="B5540" t="s">
        <v>6051</v>
      </c>
      <c r="C5540" s="1">
        <v>181.93</v>
      </c>
      <c r="D5540" s="5">
        <v>45345</v>
      </c>
      <c r="E5540" t="s">
        <v>21</v>
      </c>
      <c r="F5540" t="s">
        <v>33</v>
      </c>
      <c r="G5540" s="16" t="s">
        <v>6054</v>
      </c>
      <c r="H5540" s="1"/>
      <c r="J5540"/>
      <c r="AC5540" s="5" t="e">
        <f>VLOOKUP(Table1[[#This Row],[Expense Report]],#REF!,3, 0)</f>
        <v>#REF!</v>
      </c>
      <c r="AD5540" t="s">
        <v>14598</v>
      </c>
      <c r="AE5540" t="s">
        <v>243</v>
      </c>
      <c r="AF5540" t="e">
        <f>MONTH(Table1[[#This Row],[Date Sent]])</f>
        <v>#REF!</v>
      </c>
      <c r="AG5540" t="e">
        <f>YEAR(Table1[[#This Row],[Date Sent]])</f>
        <v>#REF!</v>
      </c>
      <c r="AH5540"/>
    </row>
    <row r="5541" spans="1:34" x14ac:dyDescent="0.2">
      <c r="A5541" t="s">
        <v>1977</v>
      </c>
      <c r="B5541" t="s">
        <v>6051</v>
      </c>
      <c r="C5541" s="1">
        <v>182.41</v>
      </c>
      <c r="D5541" s="5">
        <v>45353</v>
      </c>
      <c r="E5541" t="s">
        <v>13</v>
      </c>
      <c r="F5541" t="s">
        <v>33</v>
      </c>
      <c r="G5541" s="16" t="s">
        <v>6055</v>
      </c>
      <c r="H5541" s="1"/>
      <c r="J5541"/>
      <c r="AC5541" s="5" t="e">
        <f>VLOOKUP(Table1[[#This Row],[Expense Report]],#REF!,3, 0)</f>
        <v>#REF!</v>
      </c>
      <c r="AD5541" t="s">
        <v>14598</v>
      </c>
      <c r="AE5541" t="s">
        <v>243</v>
      </c>
      <c r="AF5541" t="e">
        <f>MONTH(Table1[[#This Row],[Date Sent]])</f>
        <v>#REF!</v>
      </c>
      <c r="AG5541" t="e">
        <f>YEAR(Table1[[#This Row],[Date Sent]])</f>
        <v>#REF!</v>
      </c>
      <c r="AH5541"/>
    </row>
    <row r="5542" spans="1:34" x14ac:dyDescent="0.2">
      <c r="A5542" t="s">
        <v>1977</v>
      </c>
      <c r="B5542" t="s">
        <v>6051</v>
      </c>
      <c r="C5542" s="1">
        <v>124.54</v>
      </c>
      <c r="D5542" s="5">
        <v>45364</v>
      </c>
      <c r="E5542" t="s">
        <v>13</v>
      </c>
      <c r="F5542" t="s">
        <v>15</v>
      </c>
      <c r="G5542" s="16" t="s">
        <v>6056</v>
      </c>
      <c r="H5542" s="1"/>
      <c r="J5542"/>
      <c r="AC5542" s="5" t="e">
        <f>VLOOKUP(Table1[[#This Row],[Expense Report]],#REF!,3, 0)</f>
        <v>#REF!</v>
      </c>
      <c r="AD5542" t="s">
        <v>14598</v>
      </c>
      <c r="AE5542" t="s">
        <v>243</v>
      </c>
      <c r="AF5542" t="e">
        <f>MONTH(Table1[[#This Row],[Date Sent]])</f>
        <v>#REF!</v>
      </c>
      <c r="AG5542" t="e">
        <f>YEAR(Table1[[#This Row],[Date Sent]])</f>
        <v>#REF!</v>
      </c>
      <c r="AH5542"/>
    </row>
    <row r="5543" spans="1:34" x14ac:dyDescent="0.2">
      <c r="A5543" t="s">
        <v>2912</v>
      </c>
      <c r="B5543" t="s">
        <v>6057</v>
      </c>
      <c r="C5543" s="1">
        <v>298.52999999999997</v>
      </c>
      <c r="D5543" s="5">
        <v>45351</v>
      </c>
      <c r="E5543" t="s">
        <v>21</v>
      </c>
      <c r="F5543" t="s">
        <v>15</v>
      </c>
      <c r="G5543" s="16" t="s">
        <v>6058</v>
      </c>
      <c r="H5543" s="1"/>
      <c r="J5543"/>
      <c r="AC5543" s="5" t="e">
        <f>VLOOKUP(Table1[[#This Row],[Expense Report]],#REF!,3, 0)</f>
        <v>#REF!</v>
      </c>
      <c r="AD5543" t="s">
        <v>14713</v>
      </c>
      <c r="AE5543" t="s">
        <v>245</v>
      </c>
      <c r="AF5543" t="e">
        <f>MONTH(Table1[[#This Row],[Date Sent]])</f>
        <v>#REF!</v>
      </c>
      <c r="AG5543" t="e">
        <f>YEAR(Table1[[#This Row],[Date Sent]])</f>
        <v>#REF!</v>
      </c>
      <c r="AH5543"/>
    </row>
    <row r="5544" spans="1:34" x14ac:dyDescent="0.2">
      <c r="A5544" t="s">
        <v>2912</v>
      </c>
      <c r="B5544" t="s">
        <v>6057</v>
      </c>
      <c r="C5544" s="1">
        <v>378.94</v>
      </c>
      <c r="D5544" s="5">
        <v>45355</v>
      </c>
      <c r="E5544" t="s">
        <v>21</v>
      </c>
      <c r="F5544" t="s">
        <v>33</v>
      </c>
      <c r="G5544" s="16" t="s">
        <v>6059</v>
      </c>
      <c r="H5544" s="1"/>
      <c r="J5544"/>
      <c r="AC5544" s="5" t="e">
        <f>VLOOKUP(Table1[[#This Row],[Expense Report]],#REF!,3, 0)</f>
        <v>#REF!</v>
      </c>
      <c r="AD5544" t="s">
        <v>14713</v>
      </c>
      <c r="AE5544" t="s">
        <v>245</v>
      </c>
      <c r="AF5544" t="e">
        <f>MONTH(Table1[[#This Row],[Date Sent]])</f>
        <v>#REF!</v>
      </c>
      <c r="AG5544" t="e">
        <f>YEAR(Table1[[#This Row],[Date Sent]])</f>
        <v>#REF!</v>
      </c>
      <c r="AH5544"/>
    </row>
    <row r="5545" spans="1:34" x14ac:dyDescent="0.2">
      <c r="A5545" t="s">
        <v>6060</v>
      </c>
      <c r="B5545" t="s">
        <v>6061</v>
      </c>
      <c r="C5545" s="1">
        <v>82</v>
      </c>
      <c r="D5545" s="5">
        <v>45340</v>
      </c>
      <c r="E5545" t="s">
        <v>21</v>
      </c>
      <c r="F5545" t="s">
        <v>33</v>
      </c>
      <c r="G5545" s="16" t="s">
        <v>928</v>
      </c>
      <c r="H5545" s="1"/>
      <c r="J5545"/>
      <c r="AC5545" s="5" t="e">
        <f>VLOOKUP(Table1[[#This Row],[Expense Report]],#REF!,3, 0)</f>
        <v>#REF!</v>
      </c>
      <c r="AD5545" t="s">
        <v>14655</v>
      </c>
      <c r="AE5545" t="s">
        <v>140</v>
      </c>
      <c r="AF5545" t="e">
        <f>MONTH(Table1[[#This Row],[Date Sent]])</f>
        <v>#REF!</v>
      </c>
      <c r="AG5545" t="e">
        <f>YEAR(Table1[[#This Row],[Date Sent]])</f>
        <v>#REF!</v>
      </c>
      <c r="AH5545"/>
    </row>
    <row r="5546" spans="1:34" x14ac:dyDescent="0.2">
      <c r="A5546" t="s">
        <v>6060</v>
      </c>
      <c r="B5546" t="s">
        <v>6061</v>
      </c>
      <c r="C5546" s="1">
        <v>160.71</v>
      </c>
      <c r="D5546" s="5">
        <v>45355</v>
      </c>
      <c r="E5546" t="s">
        <v>21</v>
      </c>
      <c r="F5546" t="s">
        <v>33</v>
      </c>
      <c r="G5546" s="16" t="s">
        <v>928</v>
      </c>
      <c r="H5546" s="1"/>
      <c r="J5546"/>
      <c r="AC5546" s="5" t="e">
        <f>VLOOKUP(Table1[[#This Row],[Expense Report]],#REF!,3, 0)</f>
        <v>#REF!</v>
      </c>
      <c r="AD5546" t="s">
        <v>14655</v>
      </c>
      <c r="AE5546" t="s">
        <v>140</v>
      </c>
      <c r="AF5546" t="e">
        <f>MONTH(Table1[[#This Row],[Date Sent]])</f>
        <v>#REF!</v>
      </c>
      <c r="AG5546" t="e">
        <f>YEAR(Table1[[#This Row],[Date Sent]])</f>
        <v>#REF!</v>
      </c>
      <c r="AH5546"/>
    </row>
    <row r="5547" spans="1:34" x14ac:dyDescent="0.2">
      <c r="A5547" t="s">
        <v>6060</v>
      </c>
      <c r="B5547" t="s">
        <v>6061</v>
      </c>
      <c r="C5547" s="1">
        <v>103.44</v>
      </c>
      <c r="D5547" s="5">
        <v>45356</v>
      </c>
      <c r="E5547" t="s">
        <v>21</v>
      </c>
      <c r="F5547" t="s">
        <v>33</v>
      </c>
      <c r="G5547" s="16" t="s">
        <v>928</v>
      </c>
      <c r="H5547" s="1"/>
      <c r="J5547"/>
      <c r="AC5547" s="5" t="e">
        <f>VLOOKUP(Table1[[#This Row],[Expense Report]],#REF!,3, 0)</f>
        <v>#REF!</v>
      </c>
      <c r="AD5547" t="s">
        <v>14655</v>
      </c>
      <c r="AE5547" t="s">
        <v>140</v>
      </c>
      <c r="AF5547" t="e">
        <f>MONTH(Table1[[#This Row],[Date Sent]])</f>
        <v>#REF!</v>
      </c>
      <c r="AG5547" t="e">
        <f>YEAR(Table1[[#This Row],[Date Sent]])</f>
        <v>#REF!</v>
      </c>
      <c r="AH5547"/>
    </row>
    <row r="5548" spans="1:34" x14ac:dyDescent="0.2">
      <c r="A5548" t="s">
        <v>6060</v>
      </c>
      <c r="B5548" t="s">
        <v>6061</v>
      </c>
      <c r="C5548" s="1">
        <v>101.49</v>
      </c>
      <c r="D5548" s="5">
        <v>45356</v>
      </c>
      <c r="E5548" t="s">
        <v>21</v>
      </c>
      <c r="F5548" t="s">
        <v>33</v>
      </c>
      <c r="G5548" s="16" t="s">
        <v>975</v>
      </c>
      <c r="H5548" s="1"/>
      <c r="J5548"/>
      <c r="AC5548" s="5" t="e">
        <f>VLOOKUP(Table1[[#This Row],[Expense Report]],#REF!,3, 0)</f>
        <v>#REF!</v>
      </c>
      <c r="AD5548" t="s">
        <v>14655</v>
      </c>
      <c r="AE5548" t="s">
        <v>140</v>
      </c>
      <c r="AF5548" t="e">
        <f>MONTH(Table1[[#This Row],[Date Sent]])</f>
        <v>#REF!</v>
      </c>
      <c r="AG5548" t="e">
        <f>YEAR(Table1[[#This Row],[Date Sent]])</f>
        <v>#REF!</v>
      </c>
      <c r="AH5548"/>
    </row>
    <row r="5549" spans="1:34" x14ac:dyDescent="0.2">
      <c r="A5549" t="s">
        <v>684</v>
      </c>
      <c r="B5549" t="s">
        <v>6062</v>
      </c>
      <c r="C5549" s="1">
        <v>62.52</v>
      </c>
      <c r="D5549" s="5">
        <v>45341</v>
      </c>
      <c r="E5549" t="s">
        <v>8</v>
      </c>
      <c r="F5549" t="s">
        <v>33</v>
      </c>
      <c r="G5549" s="16" t="s">
        <v>928</v>
      </c>
      <c r="H5549" s="1"/>
      <c r="J5549"/>
      <c r="AC5549" s="5" t="e">
        <f>VLOOKUP(Table1[[#This Row],[Expense Report]],#REF!,3, 0)</f>
        <v>#REF!</v>
      </c>
      <c r="AD5549" t="s">
        <v>11649</v>
      </c>
      <c r="AE5549" t="s">
        <v>11649</v>
      </c>
      <c r="AF5549" t="e">
        <f>MONTH(Table1[[#This Row],[Date Sent]])</f>
        <v>#REF!</v>
      </c>
      <c r="AG5549" t="e">
        <f>YEAR(Table1[[#This Row],[Date Sent]])</f>
        <v>#REF!</v>
      </c>
      <c r="AH5549"/>
    </row>
    <row r="5550" spans="1:34" x14ac:dyDescent="0.2">
      <c r="A5550" t="s">
        <v>684</v>
      </c>
      <c r="B5550" t="s">
        <v>6062</v>
      </c>
      <c r="C5550" s="1">
        <v>57.86</v>
      </c>
      <c r="D5550" s="5">
        <v>45341</v>
      </c>
      <c r="E5550" t="s">
        <v>8</v>
      </c>
      <c r="F5550" t="s">
        <v>33</v>
      </c>
      <c r="G5550" s="16" t="s">
        <v>928</v>
      </c>
      <c r="H5550" s="1"/>
      <c r="J5550"/>
      <c r="AC5550" s="5" t="e">
        <f>VLOOKUP(Table1[[#This Row],[Expense Report]],#REF!,3, 0)</f>
        <v>#REF!</v>
      </c>
      <c r="AD5550" t="s">
        <v>11649</v>
      </c>
      <c r="AE5550" t="s">
        <v>11649</v>
      </c>
      <c r="AF5550" t="e">
        <f>MONTH(Table1[[#This Row],[Date Sent]])</f>
        <v>#REF!</v>
      </c>
      <c r="AG5550" t="e">
        <f>YEAR(Table1[[#This Row],[Date Sent]])</f>
        <v>#REF!</v>
      </c>
      <c r="AH5550"/>
    </row>
    <row r="5551" spans="1:34" x14ac:dyDescent="0.2">
      <c r="A5551" t="s">
        <v>684</v>
      </c>
      <c r="B5551" t="s">
        <v>6062</v>
      </c>
      <c r="C5551" s="1">
        <v>123.9</v>
      </c>
      <c r="D5551" s="5">
        <v>45341</v>
      </c>
      <c r="E5551" t="s">
        <v>17</v>
      </c>
      <c r="F5551" t="s">
        <v>33</v>
      </c>
      <c r="G5551" s="16" t="s">
        <v>6063</v>
      </c>
      <c r="H5551" s="1"/>
      <c r="J5551"/>
      <c r="AC5551" s="5" t="e">
        <f>VLOOKUP(Table1[[#This Row],[Expense Report]],#REF!,3, 0)</f>
        <v>#REF!</v>
      </c>
      <c r="AD5551" t="s">
        <v>11649</v>
      </c>
      <c r="AE5551" t="s">
        <v>11649</v>
      </c>
      <c r="AF5551" t="e">
        <f>MONTH(Table1[[#This Row],[Date Sent]])</f>
        <v>#REF!</v>
      </c>
      <c r="AG5551" t="e">
        <f>YEAR(Table1[[#This Row],[Date Sent]])</f>
        <v>#REF!</v>
      </c>
      <c r="AH5551"/>
    </row>
    <row r="5552" spans="1:34" x14ac:dyDescent="0.2">
      <c r="A5552" t="s">
        <v>684</v>
      </c>
      <c r="B5552" t="s">
        <v>6062</v>
      </c>
      <c r="C5552" s="1">
        <v>206.42</v>
      </c>
      <c r="D5552" s="5">
        <v>45341</v>
      </c>
      <c r="E5552" t="s">
        <v>8</v>
      </c>
      <c r="F5552" t="s">
        <v>39</v>
      </c>
      <c r="G5552" s="16" t="s">
        <v>6064</v>
      </c>
      <c r="H5552" s="1"/>
      <c r="J5552"/>
      <c r="AC5552" s="5" t="e">
        <f>VLOOKUP(Table1[[#This Row],[Expense Report]],#REF!,3, 0)</f>
        <v>#REF!</v>
      </c>
      <c r="AD5552" t="s">
        <v>11649</v>
      </c>
      <c r="AE5552" t="s">
        <v>11649</v>
      </c>
      <c r="AF5552" t="e">
        <f>MONTH(Table1[[#This Row],[Date Sent]])</f>
        <v>#REF!</v>
      </c>
      <c r="AG5552" t="e">
        <f>YEAR(Table1[[#This Row],[Date Sent]])</f>
        <v>#REF!</v>
      </c>
      <c r="AH5552"/>
    </row>
    <row r="5553" spans="1:34" x14ac:dyDescent="0.2">
      <c r="A5553" t="s">
        <v>684</v>
      </c>
      <c r="B5553" t="s">
        <v>6062</v>
      </c>
      <c r="C5553" s="1">
        <v>49.78</v>
      </c>
      <c r="D5553" s="5">
        <v>45342</v>
      </c>
      <c r="E5553" t="s">
        <v>8</v>
      </c>
      <c r="F5553" t="s">
        <v>33</v>
      </c>
      <c r="G5553" s="16" t="s">
        <v>6065</v>
      </c>
      <c r="H5553" s="1"/>
      <c r="J5553"/>
      <c r="AC5553" s="5" t="e">
        <f>VLOOKUP(Table1[[#This Row],[Expense Report]],#REF!,3, 0)</f>
        <v>#REF!</v>
      </c>
      <c r="AD5553" t="s">
        <v>11649</v>
      </c>
      <c r="AE5553" t="s">
        <v>11649</v>
      </c>
      <c r="AF5553" t="e">
        <f>MONTH(Table1[[#This Row],[Date Sent]])</f>
        <v>#REF!</v>
      </c>
      <c r="AG5553" t="e">
        <f>YEAR(Table1[[#This Row],[Date Sent]])</f>
        <v>#REF!</v>
      </c>
      <c r="AH5553"/>
    </row>
    <row r="5554" spans="1:34" x14ac:dyDescent="0.2">
      <c r="A5554" t="s">
        <v>684</v>
      </c>
      <c r="B5554" t="s">
        <v>6062</v>
      </c>
      <c r="C5554" s="1">
        <v>75.349999999999994</v>
      </c>
      <c r="D5554" s="5">
        <v>45344</v>
      </c>
      <c r="E5554" t="s">
        <v>8</v>
      </c>
      <c r="F5554" t="s">
        <v>39</v>
      </c>
      <c r="G5554" s="16" t="s">
        <v>6064</v>
      </c>
      <c r="H5554" s="1"/>
      <c r="J5554"/>
      <c r="AC5554" s="5" t="e">
        <f>VLOOKUP(Table1[[#This Row],[Expense Report]],#REF!,3, 0)</f>
        <v>#REF!</v>
      </c>
      <c r="AD5554" t="s">
        <v>11649</v>
      </c>
      <c r="AE5554" t="s">
        <v>11649</v>
      </c>
      <c r="AF5554" t="e">
        <f>MONTH(Table1[[#This Row],[Date Sent]])</f>
        <v>#REF!</v>
      </c>
      <c r="AG5554" t="e">
        <f>YEAR(Table1[[#This Row],[Date Sent]])</f>
        <v>#REF!</v>
      </c>
      <c r="AH5554"/>
    </row>
    <row r="5555" spans="1:34" x14ac:dyDescent="0.2">
      <c r="A5555" t="s">
        <v>684</v>
      </c>
      <c r="B5555" t="s">
        <v>6062</v>
      </c>
      <c r="C5555" s="1">
        <v>105.96</v>
      </c>
      <c r="D5555" s="5">
        <v>45344</v>
      </c>
      <c r="E5555" t="s">
        <v>8</v>
      </c>
      <c r="F5555" t="s">
        <v>33</v>
      </c>
      <c r="G5555" s="16" t="s">
        <v>6066</v>
      </c>
      <c r="H5555" s="1"/>
      <c r="J5555"/>
      <c r="AC5555" s="5" t="e">
        <f>VLOOKUP(Table1[[#This Row],[Expense Report]],#REF!,3, 0)</f>
        <v>#REF!</v>
      </c>
      <c r="AD5555" t="s">
        <v>11649</v>
      </c>
      <c r="AE5555" t="s">
        <v>11649</v>
      </c>
      <c r="AF5555" t="e">
        <f>MONTH(Table1[[#This Row],[Date Sent]])</f>
        <v>#REF!</v>
      </c>
      <c r="AG5555" t="e">
        <f>YEAR(Table1[[#This Row],[Date Sent]])</f>
        <v>#REF!</v>
      </c>
      <c r="AH5555"/>
    </row>
    <row r="5556" spans="1:34" x14ac:dyDescent="0.2">
      <c r="A5556" t="s">
        <v>684</v>
      </c>
      <c r="B5556" t="s">
        <v>6062</v>
      </c>
      <c r="C5556" s="1">
        <v>289.3</v>
      </c>
      <c r="D5556" s="5">
        <v>45345</v>
      </c>
      <c r="E5556" t="s">
        <v>8</v>
      </c>
      <c r="F5556" t="s">
        <v>33</v>
      </c>
      <c r="G5556" s="16" t="s">
        <v>928</v>
      </c>
      <c r="H5556" s="1"/>
      <c r="J5556"/>
      <c r="AC5556" s="5" t="e">
        <f>VLOOKUP(Table1[[#This Row],[Expense Report]],#REF!,3, 0)</f>
        <v>#REF!</v>
      </c>
      <c r="AD5556" t="s">
        <v>11649</v>
      </c>
      <c r="AE5556" t="s">
        <v>11649</v>
      </c>
      <c r="AF5556" t="e">
        <f>MONTH(Table1[[#This Row],[Date Sent]])</f>
        <v>#REF!</v>
      </c>
      <c r="AG5556" t="e">
        <f>YEAR(Table1[[#This Row],[Date Sent]])</f>
        <v>#REF!</v>
      </c>
      <c r="AH5556"/>
    </row>
    <row r="5557" spans="1:34" x14ac:dyDescent="0.2">
      <c r="A5557" t="s">
        <v>684</v>
      </c>
      <c r="B5557" t="s">
        <v>6062</v>
      </c>
      <c r="C5557" s="1">
        <v>126.83</v>
      </c>
      <c r="D5557" s="5">
        <v>45345</v>
      </c>
      <c r="E5557" t="s">
        <v>8</v>
      </c>
      <c r="F5557" t="s">
        <v>33</v>
      </c>
      <c r="G5557" s="16" t="s">
        <v>1520</v>
      </c>
      <c r="H5557" s="1"/>
      <c r="J5557"/>
      <c r="AC5557" s="5" t="e">
        <f>VLOOKUP(Table1[[#This Row],[Expense Report]],#REF!,3, 0)</f>
        <v>#REF!</v>
      </c>
      <c r="AD5557" t="s">
        <v>11649</v>
      </c>
      <c r="AE5557" t="s">
        <v>11649</v>
      </c>
      <c r="AF5557" t="e">
        <f>MONTH(Table1[[#This Row],[Date Sent]])</f>
        <v>#REF!</v>
      </c>
      <c r="AG5557" t="e">
        <f>YEAR(Table1[[#This Row],[Date Sent]])</f>
        <v>#REF!</v>
      </c>
      <c r="AH5557"/>
    </row>
    <row r="5558" spans="1:34" x14ac:dyDescent="0.2">
      <c r="A5558" t="s">
        <v>684</v>
      </c>
      <c r="B5558" t="s">
        <v>6062</v>
      </c>
      <c r="C5558" s="1">
        <v>127.18</v>
      </c>
      <c r="D5558" s="5">
        <v>45348</v>
      </c>
      <c r="E5558" t="s">
        <v>8</v>
      </c>
      <c r="F5558" t="s">
        <v>39</v>
      </c>
      <c r="G5558" s="16" t="s">
        <v>6067</v>
      </c>
      <c r="H5558" s="1"/>
      <c r="J5558"/>
      <c r="AC5558" s="5" t="e">
        <f>VLOOKUP(Table1[[#This Row],[Expense Report]],#REF!,3, 0)</f>
        <v>#REF!</v>
      </c>
      <c r="AD5558" t="s">
        <v>11649</v>
      </c>
      <c r="AE5558" t="s">
        <v>11649</v>
      </c>
      <c r="AF5558" t="e">
        <f>MONTH(Table1[[#This Row],[Date Sent]])</f>
        <v>#REF!</v>
      </c>
      <c r="AG5558" t="e">
        <f>YEAR(Table1[[#This Row],[Date Sent]])</f>
        <v>#REF!</v>
      </c>
      <c r="AH5558"/>
    </row>
    <row r="5559" spans="1:34" x14ac:dyDescent="0.2">
      <c r="A5559" t="s">
        <v>684</v>
      </c>
      <c r="B5559" t="s">
        <v>6062</v>
      </c>
      <c r="C5559" s="1">
        <v>66.680000000000007</v>
      </c>
      <c r="D5559" s="5">
        <v>45349</v>
      </c>
      <c r="E5559" t="s">
        <v>8</v>
      </c>
      <c r="F5559" t="s">
        <v>33</v>
      </c>
      <c r="G5559" s="16" t="s">
        <v>5772</v>
      </c>
      <c r="H5559" s="1"/>
      <c r="J5559"/>
      <c r="AC5559" s="5" t="e">
        <f>VLOOKUP(Table1[[#This Row],[Expense Report]],#REF!,3, 0)</f>
        <v>#REF!</v>
      </c>
      <c r="AD5559" t="s">
        <v>11649</v>
      </c>
      <c r="AE5559" t="s">
        <v>11649</v>
      </c>
      <c r="AF5559" t="e">
        <f>MONTH(Table1[[#This Row],[Date Sent]])</f>
        <v>#REF!</v>
      </c>
      <c r="AG5559" t="e">
        <f>YEAR(Table1[[#This Row],[Date Sent]])</f>
        <v>#REF!</v>
      </c>
      <c r="AH5559"/>
    </row>
    <row r="5560" spans="1:34" x14ac:dyDescent="0.2">
      <c r="A5560" t="s">
        <v>684</v>
      </c>
      <c r="B5560" t="s">
        <v>6062</v>
      </c>
      <c r="C5560" s="1">
        <v>20.13</v>
      </c>
      <c r="D5560" s="5">
        <v>45351</v>
      </c>
      <c r="E5560" t="s">
        <v>8</v>
      </c>
      <c r="F5560" t="s">
        <v>39</v>
      </c>
      <c r="G5560" s="16" t="s">
        <v>6068</v>
      </c>
      <c r="H5560" s="1"/>
      <c r="J5560"/>
      <c r="AC5560" s="5" t="e">
        <f>VLOOKUP(Table1[[#This Row],[Expense Report]],#REF!,3, 0)</f>
        <v>#REF!</v>
      </c>
      <c r="AD5560" t="s">
        <v>11649</v>
      </c>
      <c r="AE5560" t="s">
        <v>11649</v>
      </c>
      <c r="AF5560" t="e">
        <f>MONTH(Table1[[#This Row],[Date Sent]])</f>
        <v>#REF!</v>
      </c>
      <c r="AG5560" t="e">
        <f>YEAR(Table1[[#This Row],[Date Sent]])</f>
        <v>#REF!</v>
      </c>
      <c r="AH5560"/>
    </row>
    <row r="5561" spans="1:34" x14ac:dyDescent="0.2">
      <c r="A5561" t="s">
        <v>684</v>
      </c>
      <c r="B5561" t="s">
        <v>6062</v>
      </c>
      <c r="C5561" s="1">
        <v>142.75</v>
      </c>
      <c r="D5561" s="5">
        <v>45352</v>
      </c>
      <c r="E5561" t="s">
        <v>8</v>
      </c>
      <c r="F5561" t="s">
        <v>33</v>
      </c>
      <c r="G5561" s="16" t="s">
        <v>928</v>
      </c>
      <c r="H5561" s="1"/>
      <c r="J5561"/>
      <c r="AC5561" s="5" t="e">
        <f>VLOOKUP(Table1[[#This Row],[Expense Report]],#REF!,3, 0)</f>
        <v>#REF!</v>
      </c>
      <c r="AD5561" t="s">
        <v>11649</v>
      </c>
      <c r="AE5561" t="s">
        <v>11649</v>
      </c>
      <c r="AF5561" t="e">
        <f>MONTH(Table1[[#This Row],[Date Sent]])</f>
        <v>#REF!</v>
      </c>
      <c r="AG5561" t="e">
        <f>YEAR(Table1[[#This Row],[Date Sent]])</f>
        <v>#REF!</v>
      </c>
      <c r="AH5561"/>
    </row>
    <row r="5562" spans="1:34" x14ac:dyDescent="0.2">
      <c r="A5562" t="s">
        <v>684</v>
      </c>
      <c r="B5562" t="s">
        <v>6062</v>
      </c>
      <c r="C5562" s="1">
        <v>84.98</v>
      </c>
      <c r="D5562" s="5">
        <v>45352</v>
      </c>
      <c r="E5562" t="s">
        <v>7</v>
      </c>
      <c r="F5562" t="s">
        <v>36</v>
      </c>
      <c r="G5562" s="16" t="s">
        <v>6069</v>
      </c>
      <c r="H5562" s="1"/>
      <c r="J5562"/>
      <c r="AC5562" s="5" t="e">
        <f>VLOOKUP(Table1[[#This Row],[Expense Report]],#REF!,3, 0)</f>
        <v>#REF!</v>
      </c>
      <c r="AD5562" t="s">
        <v>11649</v>
      </c>
      <c r="AE5562" t="s">
        <v>11649</v>
      </c>
      <c r="AF5562" t="e">
        <f>MONTH(Table1[[#This Row],[Date Sent]])</f>
        <v>#REF!</v>
      </c>
      <c r="AG5562" t="e">
        <f>YEAR(Table1[[#This Row],[Date Sent]])</f>
        <v>#REF!</v>
      </c>
      <c r="AH5562"/>
    </row>
    <row r="5563" spans="1:34" x14ac:dyDescent="0.2">
      <c r="A5563" t="s">
        <v>684</v>
      </c>
      <c r="B5563" t="s">
        <v>6062</v>
      </c>
      <c r="C5563" s="1">
        <v>23.1</v>
      </c>
      <c r="D5563" s="5">
        <v>45357</v>
      </c>
      <c r="E5563" t="s">
        <v>8</v>
      </c>
      <c r="F5563" t="s">
        <v>39</v>
      </c>
      <c r="G5563" s="16" t="s">
        <v>6070</v>
      </c>
      <c r="H5563" s="1"/>
      <c r="J5563"/>
      <c r="AC5563" s="5" t="e">
        <f>VLOOKUP(Table1[[#This Row],[Expense Report]],#REF!,3, 0)</f>
        <v>#REF!</v>
      </c>
      <c r="AD5563" t="s">
        <v>11649</v>
      </c>
      <c r="AE5563" t="s">
        <v>11649</v>
      </c>
      <c r="AF5563" t="e">
        <f>MONTH(Table1[[#This Row],[Date Sent]])</f>
        <v>#REF!</v>
      </c>
      <c r="AG5563" t="e">
        <f>YEAR(Table1[[#This Row],[Date Sent]])</f>
        <v>#REF!</v>
      </c>
      <c r="AH5563"/>
    </row>
    <row r="5564" spans="1:34" x14ac:dyDescent="0.2">
      <c r="A5564" t="s">
        <v>684</v>
      </c>
      <c r="B5564" t="s">
        <v>6062</v>
      </c>
      <c r="C5564" s="1">
        <v>20.73</v>
      </c>
      <c r="D5564" s="5">
        <v>45358</v>
      </c>
      <c r="E5564" t="s">
        <v>8</v>
      </c>
      <c r="F5564" t="s">
        <v>33</v>
      </c>
      <c r="G5564" s="16" t="s">
        <v>6071</v>
      </c>
      <c r="H5564" s="1"/>
      <c r="J5564"/>
      <c r="AC5564" s="5" t="e">
        <f>VLOOKUP(Table1[[#This Row],[Expense Report]],#REF!,3, 0)</f>
        <v>#REF!</v>
      </c>
      <c r="AD5564" t="s">
        <v>11649</v>
      </c>
      <c r="AE5564" t="s">
        <v>11649</v>
      </c>
      <c r="AF5564" t="e">
        <f>MONTH(Table1[[#This Row],[Date Sent]])</f>
        <v>#REF!</v>
      </c>
      <c r="AG5564" t="e">
        <f>YEAR(Table1[[#This Row],[Date Sent]])</f>
        <v>#REF!</v>
      </c>
      <c r="AH5564"/>
    </row>
    <row r="5565" spans="1:34" x14ac:dyDescent="0.2">
      <c r="A5565" t="s">
        <v>684</v>
      </c>
      <c r="B5565" t="s">
        <v>6062</v>
      </c>
      <c r="C5565" s="1">
        <v>37.090000000000003</v>
      </c>
      <c r="D5565" s="5">
        <v>45358</v>
      </c>
      <c r="E5565" t="s">
        <v>8</v>
      </c>
      <c r="F5565" t="s">
        <v>33</v>
      </c>
      <c r="G5565" s="16" t="s">
        <v>6072</v>
      </c>
      <c r="H5565" s="1"/>
      <c r="J5565"/>
      <c r="AC5565" s="5" t="e">
        <f>VLOOKUP(Table1[[#This Row],[Expense Report]],#REF!,3, 0)</f>
        <v>#REF!</v>
      </c>
      <c r="AD5565" t="s">
        <v>11649</v>
      </c>
      <c r="AE5565" t="s">
        <v>11649</v>
      </c>
      <c r="AF5565" t="e">
        <f>MONTH(Table1[[#This Row],[Date Sent]])</f>
        <v>#REF!</v>
      </c>
      <c r="AG5565" t="e">
        <f>YEAR(Table1[[#This Row],[Date Sent]])</f>
        <v>#REF!</v>
      </c>
      <c r="AH5565"/>
    </row>
    <row r="5566" spans="1:34" x14ac:dyDescent="0.2">
      <c r="A5566" t="s">
        <v>684</v>
      </c>
      <c r="B5566" t="s">
        <v>6062</v>
      </c>
      <c r="C5566" s="1">
        <v>238.69</v>
      </c>
      <c r="D5566" s="5">
        <v>45359</v>
      </c>
      <c r="E5566" t="s">
        <v>8</v>
      </c>
      <c r="F5566" t="s">
        <v>39</v>
      </c>
      <c r="G5566" s="16" t="s">
        <v>6073</v>
      </c>
      <c r="H5566" s="1"/>
      <c r="J5566"/>
      <c r="AC5566" s="5" t="e">
        <f>VLOOKUP(Table1[[#This Row],[Expense Report]],#REF!,3, 0)</f>
        <v>#REF!</v>
      </c>
      <c r="AD5566" t="s">
        <v>11649</v>
      </c>
      <c r="AE5566" t="s">
        <v>11649</v>
      </c>
      <c r="AF5566" t="e">
        <f>MONTH(Table1[[#This Row],[Date Sent]])</f>
        <v>#REF!</v>
      </c>
      <c r="AG5566" t="e">
        <f>YEAR(Table1[[#This Row],[Date Sent]])</f>
        <v>#REF!</v>
      </c>
      <c r="AH5566"/>
    </row>
    <row r="5567" spans="1:34" x14ac:dyDescent="0.2">
      <c r="A5567" t="s">
        <v>684</v>
      </c>
      <c r="B5567" t="s">
        <v>6062</v>
      </c>
      <c r="C5567" s="1">
        <v>31.78</v>
      </c>
      <c r="D5567" s="5">
        <v>45365</v>
      </c>
      <c r="E5567" t="s">
        <v>8</v>
      </c>
      <c r="F5567" t="s">
        <v>17</v>
      </c>
      <c r="G5567" s="16" t="s">
        <v>6074</v>
      </c>
      <c r="H5567" s="1"/>
      <c r="J5567"/>
      <c r="AC5567" s="5" t="e">
        <f>VLOOKUP(Table1[[#This Row],[Expense Report]],#REF!,3, 0)</f>
        <v>#REF!</v>
      </c>
      <c r="AD5567" t="s">
        <v>11649</v>
      </c>
      <c r="AE5567" t="s">
        <v>11649</v>
      </c>
      <c r="AF5567" t="e">
        <f>MONTH(Table1[[#This Row],[Date Sent]])</f>
        <v>#REF!</v>
      </c>
      <c r="AG5567" t="e">
        <f>YEAR(Table1[[#This Row],[Date Sent]])</f>
        <v>#REF!</v>
      </c>
      <c r="AH5567"/>
    </row>
    <row r="5568" spans="1:34" x14ac:dyDescent="0.2">
      <c r="A5568" t="s">
        <v>336</v>
      </c>
      <c r="B5568" t="s">
        <v>6075</v>
      </c>
      <c r="C5568" s="1">
        <v>194.93</v>
      </c>
      <c r="D5568" s="5">
        <v>45350</v>
      </c>
      <c r="E5568" t="s">
        <v>20</v>
      </c>
      <c r="F5568" t="s">
        <v>39</v>
      </c>
      <c r="G5568" s="16" t="s">
        <v>6076</v>
      </c>
      <c r="H5568" s="1"/>
      <c r="J5568"/>
      <c r="AC5568" s="5" t="e">
        <f>VLOOKUP(Table1[[#This Row],[Expense Report]],#REF!,3, 0)</f>
        <v>#REF!</v>
      </c>
      <c r="AD5568" t="s">
        <v>13624</v>
      </c>
      <c r="AE5568" t="s">
        <v>243</v>
      </c>
      <c r="AF5568" t="e">
        <f>MONTH(Table1[[#This Row],[Date Sent]])</f>
        <v>#REF!</v>
      </c>
      <c r="AG5568" t="e">
        <f>YEAR(Table1[[#This Row],[Date Sent]])</f>
        <v>#REF!</v>
      </c>
      <c r="AH5568"/>
    </row>
    <row r="5569" spans="1:34" x14ac:dyDescent="0.2">
      <c r="A5569" t="s">
        <v>336</v>
      </c>
      <c r="B5569" t="s">
        <v>6075</v>
      </c>
      <c r="C5569" s="1">
        <v>23.93</v>
      </c>
      <c r="D5569" s="5">
        <v>45350</v>
      </c>
      <c r="E5569" t="s">
        <v>20</v>
      </c>
      <c r="F5569" t="s">
        <v>39</v>
      </c>
      <c r="G5569" s="16" t="s">
        <v>6077</v>
      </c>
      <c r="H5569" s="1"/>
      <c r="J5569"/>
      <c r="AC5569" s="5" t="e">
        <f>VLOOKUP(Table1[[#This Row],[Expense Report]],#REF!,3, 0)</f>
        <v>#REF!</v>
      </c>
      <c r="AD5569" t="s">
        <v>13624</v>
      </c>
      <c r="AE5569" t="s">
        <v>243</v>
      </c>
      <c r="AF5569" t="e">
        <f>MONTH(Table1[[#This Row],[Date Sent]])</f>
        <v>#REF!</v>
      </c>
      <c r="AG5569" t="e">
        <f>YEAR(Table1[[#This Row],[Date Sent]])</f>
        <v>#REF!</v>
      </c>
      <c r="AH5569"/>
    </row>
    <row r="5570" spans="1:34" x14ac:dyDescent="0.2">
      <c r="A5570" t="s">
        <v>336</v>
      </c>
      <c r="B5570" t="s">
        <v>6075</v>
      </c>
      <c r="C5570" s="1">
        <v>42.11</v>
      </c>
      <c r="D5570" s="5">
        <v>45351</v>
      </c>
      <c r="E5570" t="s">
        <v>20</v>
      </c>
      <c r="F5570" t="s">
        <v>17</v>
      </c>
      <c r="G5570" s="16" t="s">
        <v>6078</v>
      </c>
      <c r="H5570" s="1"/>
      <c r="J5570"/>
      <c r="AC5570" s="5" t="e">
        <f>VLOOKUP(Table1[[#This Row],[Expense Report]],#REF!,3, 0)</f>
        <v>#REF!</v>
      </c>
      <c r="AD5570" t="s">
        <v>13624</v>
      </c>
      <c r="AE5570" t="s">
        <v>243</v>
      </c>
      <c r="AF5570" t="e">
        <f>MONTH(Table1[[#This Row],[Date Sent]])</f>
        <v>#REF!</v>
      </c>
      <c r="AG5570" t="e">
        <f>YEAR(Table1[[#This Row],[Date Sent]])</f>
        <v>#REF!</v>
      </c>
      <c r="AH5570"/>
    </row>
    <row r="5571" spans="1:34" x14ac:dyDescent="0.2">
      <c r="A5571" t="s">
        <v>336</v>
      </c>
      <c r="B5571" t="s">
        <v>6075</v>
      </c>
      <c r="C5571" s="1">
        <v>36.840000000000003</v>
      </c>
      <c r="D5571" s="5">
        <v>45352</v>
      </c>
      <c r="E5571" t="s">
        <v>33</v>
      </c>
      <c r="F5571" t="s">
        <v>49</v>
      </c>
      <c r="G5571" s="16" t="s">
        <v>6079</v>
      </c>
      <c r="H5571" s="1"/>
      <c r="J5571"/>
      <c r="AC5571" s="5" t="e">
        <f>VLOOKUP(Table1[[#This Row],[Expense Report]],#REF!,3, 0)</f>
        <v>#REF!</v>
      </c>
      <c r="AD5571" t="s">
        <v>13624</v>
      </c>
      <c r="AE5571" t="s">
        <v>243</v>
      </c>
      <c r="AF5571" t="e">
        <f>MONTH(Table1[[#This Row],[Date Sent]])</f>
        <v>#REF!</v>
      </c>
      <c r="AG5571" t="e">
        <f>YEAR(Table1[[#This Row],[Date Sent]])</f>
        <v>#REF!</v>
      </c>
      <c r="AH5571"/>
    </row>
    <row r="5572" spans="1:34" x14ac:dyDescent="0.2">
      <c r="A5572" t="s">
        <v>336</v>
      </c>
      <c r="B5572" t="s">
        <v>6075</v>
      </c>
      <c r="C5572" s="1">
        <v>7.5</v>
      </c>
      <c r="D5572" s="5">
        <v>45353</v>
      </c>
      <c r="E5572" t="s">
        <v>33</v>
      </c>
      <c r="F5572" t="s">
        <v>15</v>
      </c>
      <c r="G5572" s="16" t="s">
        <v>2363</v>
      </c>
      <c r="H5572" s="1"/>
      <c r="J5572"/>
      <c r="AC5572" s="5" t="e">
        <f>VLOOKUP(Table1[[#This Row],[Expense Report]],#REF!,3, 0)</f>
        <v>#REF!</v>
      </c>
      <c r="AD5572" t="s">
        <v>13624</v>
      </c>
      <c r="AE5572" t="s">
        <v>243</v>
      </c>
      <c r="AF5572" t="e">
        <f>MONTH(Table1[[#This Row],[Date Sent]])</f>
        <v>#REF!</v>
      </c>
      <c r="AG5572" t="e">
        <f>YEAR(Table1[[#This Row],[Date Sent]])</f>
        <v>#REF!</v>
      </c>
      <c r="AH5572"/>
    </row>
    <row r="5573" spans="1:34" x14ac:dyDescent="0.2">
      <c r="A5573" t="s">
        <v>336</v>
      </c>
      <c r="B5573" t="s">
        <v>6075</v>
      </c>
      <c r="C5573" s="1">
        <v>7.83</v>
      </c>
      <c r="D5573" s="5">
        <v>45354</v>
      </c>
      <c r="E5573" t="s">
        <v>33</v>
      </c>
      <c r="F5573" t="s">
        <v>15</v>
      </c>
      <c r="G5573" s="16" t="s">
        <v>3655</v>
      </c>
      <c r="H5573" s="1"/>
      <c r="J5573"/>
      <c r="AC5573" s="5" t="e">
        <f>VLOOKUP(Table1[[#This Row],[Expense Report]],#REF!,3, 0)</f>
        <v>#REF!</v>
      </c>
      <c r="AD5573" t="s">
        <v>13624</v>
      </c>
      <c r="AE5573" t="s">
        <v>243</v>
      </c>
      <c r="AF5573" t="e">
        <f>MONTH(Table1[[#This Row],[Date Sent]])</f>
        <v>#REF!</v>
      </c>
      <c r="AG5573" t="e">
        <f>YEAR(Table1[[#This Row],[Date Sent]])</f>
        <v>#REF!</v>
      </c>
      <c r="AH5573"/>
    </row>
    <row r="5574" spans="1:34" x14ac:dyDescent="0.2">
      <c r="A5574" t="s">
        <v>336</v>
      </c>
      <c r="B5574" t="s">
        <v>6075</v>
      </c>
      <c r="C5574" s="1">
        <v>6.83</v>
      </c>
      <c r="D5574" s="5">
        <v>45354</v>
      </c>
      <c r="E5574" t="s">
        <v>33</v>
      </c>
      <c r="F5574" t="s">
        <v>15</v>
      </c>
      <c r="G5574" s="16" t="s">
        <v>1175</v>
      </c>
      <c r="H5574" s="1"/>
      <c r="J5574"/>
      <c r="AC5574" s="5" t="e">
        <f>VLOOKUP(Table1[[#This Row],[Expense Report]],#REF!,3, 0)</f>
        <v>#REF!</v>
      </c>
      <c r="AD5574" t="s">
        <v>13624</v>
      </c>
      <c r="AE5574" t="s">
        <v>243</v>
      </c>
      <c r="AF5574" t="e">
        <f>MONTH(Table1[[#This Row],[Date Sent]])</f>
        <v>#REF!</v>
      </c>
      <c r="AG5574" t="e">
        <f>YEAR(Table1[[#This Row],[Date Sent]])</f>
        <v>#REF!</v>
      </c>
      <c r="AH5574"/>
    </row>
    <row r="5575" spans="1:34" x14ac:dyDescent="0.2">
      <c r="A5575" t="s">
        <v>336</v>
      </c>
      <c r="B5575" t="s">
        <v>6075</v>
      </c>
      <c r="C5575" s="1">
        <v>52.27</v>
      </c>
      <c r="D5575" s="5">
        <v>45356</v>
      </c>
      <c r="E5575" t="s">
        <v>33</v>
      </c>
      <c r="F5575" t="s">
        <v>17</v>
      </c>
      <c r="G5575" s="16" t="s">
        <v>6080</v>
      </c>
      <c r="H5575" s="1"/>
      <c r="J5575"/>
      <c r="AC5575" s="5" t="e">
        <f>VLOOKUP(Table1[[#This Row],[Expense Report]],#REF!,3, 0)</f>
        <v>#REF!</v>
      </c>
      <c r="AD5575" t="s">
        <v>13624</v>
      </c>
      <c r="AE5575" t="s">
        <v>243</v>
      </c>
      <c r="AF5575" t="e">
        <f>MONTH(Table1[[#This Row],[Date Sent]])</f>
        <v>#REF!</v>
      </c>
      <c r="AG5575" t="e">
        <f>YEAR(Table1[[#This Row],[Date Sent]])</f>
        <v>#REF!</v>
      </c>
      <c r="AH5575"/>
    </row>
    <row r="5576" spans="1:34" x14ac:dyDescent="0.2">
      <c r="A5576" t="s">
        <v>336</v>
      </c>
      <c r="B5576" t="s">
        <v>6075</v>
      </c>
      <c r="C5576" s="1">
        <v>75.959999999999994</v>
      </c>
      <c r="D5576" s="5">
        <v>45356</v>
      </c>
      <c r="E5576" t="s">
        <v>33</v>
      </c>
      <c r="F5576" t="s">
        <v>17</v>
      </c>
      <c r="G5576" s="16" t="s">
        <v>6081</v>
      </c>
      <c r="H5576" s="1"/>
      <c r="J5576"/>
      <c r="AC5576" s="5" t="e">
        <f>VLOOKUP(Table1[[#This Row],[Expense Report]],#REF!,3, 0)</f>
        <v>#REF!</v>
      </c>
      <c r="AD5576" t="s">
        <v>13624</v>
      </c>
      <c r="AE5576" t="s">
        <v>243</v>
      </c>
      <c r="AF5576" t="e">
        <f>MONTH(Table1[[#This Row],[Date Sent]])</f>
        <v>#REF!</v>
      </c>
      <c r="AG5576" t="e">
        <f>YEAR(Table1[[#This Row],[Date Sent]])</f>
        <v>#REF!</v>
      </c>
      <c r="AH5576"/>
    </row>
    <row r="5577" spans="1:34" x14ac:dyDescent="0.2">
      <c r="A5577" t="s">
        <v>336</v>
      </c>
      <c r="B5577" t="s">
        <v>6075</v>
      </c>
      <c r="C5577" s="1">
        <v>25.47</v>
      </c>
      <c r="D5577" s="5">
        <v>45361</v>
      </c>
      <c r="E5577" t="s">
        <v>33</v>
      </c>
      <c r="F5577" t="s">
        <v>15</v>
      </c>
      <c r="G5577" s="16" t="s">
        <v>4078</v>
      </c>
      <c r="H5577" s="1"/>
      <c r="J5577"/>
      <c r="AC5577" s="5" t="e">
        <f>VLOOKUP(Table1[[#This Row],[Expense Report]],#REF!,3, 0)</f>
        <v>#REF!</v>
      </c>
      <c r="AD5577" t="s">
        <v>13624</v>
      </c>
      <c r="AE5577" t="s">
        <v>243</v>
      </c>
      <c r="AF5577" t="e">
        <f>MONTH(Table1[[#This Row],[Date Sent]])</f>
        <v>#REF!</v>
      </c>
      <c r="AG5577" t="e">
        <f>YEAR(Table1[[#This Row],[Date Sent]])</f>
        <v>#REF!</v>
      </c>
      <c r="AH5577"/>
    </row>
    <row r="5578" spans="1:34" x14ac:dyDescent="0.2">
      <c r="A5578" t="s">
        <v>250</v>
      </c>
      <c r="B5578" t="s">
        <v>6082</v>
      </c>
      <c r="C5578" s="1">
        <v>15.73</v>
      </c>
      <c r="D5578" s="5">
        <v>45344</v>
      </c>
      <c r="E5578" t="s">
        <v>33</v>
      </c>
      <c r="F5578" t="s">
        <v>28</v>
      </c>
      <c r="G5578" s="16" t="s">
        <v>6083</v>
      </c>
      <c r="H5578" s="1"/>
      <c r="J5578"/>
      <c r="AC5578" s="5" t="e">
        <f>VLOOKUP(Table1[[#This Row],[Expense Report]],#REF!,3, 0)</f>
        <v>#REF!</v>
      </c>
      <c r="AD5578" t="s">
        <v>14668</v>
      </c>
      <c r="AE5578" t="s">
        <v>243</v>
      </c>
      <c r="AF5578" t="e">
        <f>MONTH(Table1[[#This Row],[Date Sent]])</f>
        <v>#REF!</v>
      </c>
      <c r="AG5578" t="e">
        <f>YEAR(Table1[[#This Row],[Date Sent]])</f>
        <v>#REF!</v>
      </c>
      <c r="AH5578"/>
    </row>
    <row r="5579" spans="1:34" x14ac:dyDescent="0.2">
      <c r="A5579" t="s">
        <v>250</v>
      </c>
      <c r="B5579" t="s">
        <v>6082</v>
      </c>
      <c r="C5579" s="1">
        <v>45.92</v>
      </c>
      <c r="D5579" s="5">
        <v>45350</v>
      </c>
      <c r="E5579" t="s">
        <v>21</v>
      </c>
      <c r="F5579" t="s">
        <v>33</v>
      </c>
      <c r="G5579" s="16" t="s">
        <v>4701</v>
      </c>
      <c r="H5579" s="1"/>
      <c r="J5579"/>
      <c r="AC5579" s="5" t="e">
        <f>VLOOKUP(Table1[[#This Row],[Expense Report]],#REF!,3, 0)</f>
        <v>#REF!</v>
      </c>
      <c r="AD5579" t="s">
        <v>14668</v>
      </c>
      <c r="AE5579" t="s">
        <v>243</v>
      </c>
      <c r="AF5579" t="e">
        <f>MONTH(Table1[[#This Row],[Date Sent]])</f>
        <v>#REF!</v>
      </c>
      <c r="AG5579" t="e">
        <f>YEAR(Table1[[#This Row],[Date Sent]])</f>
        <v>#REF!</v>
      </c>
      <c r="AH5579"/>
    </row>
    <row r="5580" spans="1:34" x14ac:dyDescent="0.2">
      <c r="A5580" t="s">
        <v>250</v>
      </c>
      <c r="B5580" t="s">
        <v>6082</v>
      </c>
      <c r="C5580" s="1">
        <v>105.71</v>
      </c>
      <c r="D5580" s="5">
        <v>45367</v>
      </c>
      <c r="E5580" t="s">
        <v>21</v>
      </c>
      <c r="F5580" t="s">
        <v>33</v>
      </c>
      <c r="G5580" s="16" t="s">
        <v>4701</v>
      </c>
      <c r="H5580" s="1"/>
      <c r="J5580"/>
      <c r="AC5580" s="5" t="e">
        <f>VLOOKUP(Table1[[#This Row],[Expense Report]],#REF!,3, 0)</f>
        <v>#REF!</v>
      </c>
      <c r="AD5580" t="s">
        <v>14668</v>
      </c>
      <c r="AE5580" t="s">
        <v>243</v>
      </c>
      <c r="AF5580" t="e">
        <f>MONTH(Table1[[#This Row],[Date Sent]])</f>
        <v>#REF!</v>
      </c>
      <c r="AG5580" t="e">
        <f>YEAR(Table1[[#This Row],[Date Sent]])</f>
        <v>#REF!</v>
      </c>
      <c r="AH5580"/>
    </row>
    <row r="5581" spans="1:34" x14ac:dyDescent="0.2">
      <c r="A5581" t="s">
        <v>5009</v>
      </c>
      <c r="B5581" t="s">
        <v>6084</v>
      </c>
      <c r="C5581" s="1">
        <v>11.22</v>
      </c>
      <c r="D5581" s="5">
        <v>45282</v>
      </c>
      <c r="E5581" t="s">
        <v>15</v>
      </c>
      <c r="F5581" t="s">
        <v>33</v>
      </c>
      <c r="G5581" s="16" t="s">
        <v>1602</v>
      </c>
      <c r="H5581" s="1"/>
      <c r="J5581"/>
      <c r="AC5581" s="5" t="e">
        <f>VLOOKUP(Table1[[#This Row],[Expense Report]],#REF!,3, 0)</f>
        <v>#REF!</v>
      </c>
      <c r="AD5581" t="s">
        <v>13655</v>
      </c>
      <c r="AE5581" t="s">
        <v>243</v>
      </c>
      <c r="AF5581" t="e">
        <f>MONTH(Table1[[#This Row],[Date Sent]])</f>
        <v>#REF!</v>
      </c>
      <c r="AG5581" t="e">
        <f>YEAR(Table1[[#This Row],[Date Sent]])</f>
        <v>#REF!</v>
      </c>
      <c r="AH5581"/>
    </row>
    <row r="5582" spans="1:34" x14ac:dyDescent="0.2">
      <c r="A5582" t="s">
        <v>5009</v>
      </c>
      <c r="B5582" t="s">
        <v>6084</v>
      </c>
      <c r="C5582" s="1">
        <v>540.14</v>
      </c>
      <c r="D5582" s="5">
        <v>45294</v>
      </c>
      <c r="E5582" t="s">
        <v>21</v>
      </c>
      <c r="F5582" t="s">
        <v>33</v>
      </c>
      <c r="G5582" s="16" t="s">
        <v>979</v>
      </c>
      <c r="H5582" s="1"/>
      <c r="J5582"/>
      <c r="AC5582" s="5" t="e">
        <f>VLOOKUP(Table1[[#This Row],[Expense Report]],#REF!,3, 0)</f>
        <v>#REF!</v>
      </c>
      <c r="AD5582" t="s">
        <v>13655</v>
      </c>
      <c r="AE5582" t="s">
        <v>243</v>
      </c>
      <c r="AF5582" t="e">
        <f>MONTH(Table1[[#This Row],[Date Sent]])</f>
        <v>#REF!</v>
      </c>
      <c r="AG5582" t="e">
        <f>YEAR(Table1[[#This Row],[Date Sent]])</f>
        <v>#REF!</v>
      </c>
      <c r="AH5582"/>
    </row>
    <row r="5583" spans="1:34" x14ac:dyDescent="0.2">
      <c r="A5583" t="s">
        <v>5009</v>
      </c>
      <c r="B5583" t="s">
        <v>6084</v>
      </c>
      <c r="C5583" s="1">
        <v>23.36</v>
      </c>
      <c r="D5583" s="5">
        <v>45297</v>
      </c>
      <c r="E5583" t="s">
        <v>15</v>
      </c>
      <c r="F5583" t="s">
        <v>33</v>
      </c>
      <c r="G5583" s="16" t="s">
        <v>6085</v>
      </c>
      <c r="H5583" s="1"/>
      <c r="J5583"/>
      <c r="AC5583" s="5" t="e">
        <f>VLOOKUP(Table1[[#This Row],[Expense Report]],#REF!,3, 0)</f>
        <v>#REF!</v>
      </c>
      <c r="AD5583" t="s">
        <v>13655</v>
      </c>
      <c r="AE5583" t="s">
        <v>243</v>
      </c>
      <c r="AF5583" t="e">
        <f>MONTH(Table1[[#This Row],[Date Sent]])</f>
        <v>#REF!</v>
      </c>
      <c r="AG5583" t="e">
        <f>YEAR(Table1[[#This Row],[Date Sent]])</f>
        <v>#REF!</v>
      </c>
      <c r="AH5583"/>
    </row>
    <row r="5584" spans="1:34" x14ac:dyDescent="0.2">
      <c r="A5584" t="s">
        <v>5009</v>
      </c>
      <c r="B5584" t="s">
        <v>6084</v>
      </c>
      <c r="C5584" s="1">
        <v>21.18</v>
      </c>
      <c r="D5584" s="5">
        <v>45299</v>
      </c>
      <c r="E5584" t="s">
        <v>15</v>
      </c>
      <c r="F5584" t="s">
        <v>33</v>
      </c>
      <c r="G5584" s="16" t="s">
        <v>6086</v>
      </c>
      <c r="H5584" s="1"/>
      <c r="J5584"/>
      <c r="AC5584" s="5" t="e">
        <f>VLOOKUP(Table1[[#This Row],[Expense Report]],#REF!,3, 0)</f>
        <v>#REF!</v>
      </c>
      <c r="AD5584" t="s">
        <v>13655</v>
      </c>
      <c r="AE5584" t="s">
        <v>243</v>
      </c>
      <c r="AF5584" t="e">
        <f>MONTH(Table1[[#This Row],[Date Sent]])</f>
        <v>#REF!</v>
      </c>
      <c r="AG5584" t="e">
        <f>YEAR(Table1[[#This Row],[Date Sent]])</f>
        <v>#REF!</v>
      </c>
      <c r="AH5584"/>
    </row>
    <row r="5585" spans="1:34" x14ac:dyDescent="0.2">
      <c r="A5585" t="s">
        <v>5009</v>
      </c>
      <c r="B5585" t="s">
        <v>6084</v>
      </c>
      <c r="C5585" s="1">
        <v>41.98</v>
      </c>
      <c r="D5585" s="5">
        <v>45301</v>
      </c>
      <c r="E5585" t="s">
        <v>23</v>
      </c>
      <c r="F5585" t="s">
        <v>39</v>
      </c>
      <c r="G5585" s="16" t="s">
        <v>6087</v>
      </c>
      <c r="H5585" s="1"/>
      <c r="J5585"/>
      <c r="AC5585" s="5" t="e">
        <f>VLOOKUP(Table1[[#This Row],[Expense Report]],#REF!,3, 0)</f>
        <v>#REF!</v>
      </c>
      <c r="AD5585" t="s">
        <v>13655</v>
      </c>
      <c r="AE5585" t="s">
        <v>243</v>
      </c>
      <c r="AF5585" t="e">
        <f>MONTH(Table1[[#This Row],[Date Sent]])</f>
        <v>#REF!</v>
      </c>
      <c r="AG5585" t="e">
        <f>YEAR(Table1[[#This Row],[Date Sent]])</f>
        <v>#REF!</v>
      </c>
      <c r="AH5585"/>
    </row>
    <row r="5586" spans="1:34" x14ac:dyDescent="0.2">
      <c r="A5586" t="s">
        <v>5009</v>
      </c>
      <c r="B5586" t="s">
        <v>6084</v>
      </c>
      <c r="C5586" s="1">
        <v>23.81</v>
      </c>
      <c r="D5586" s="5">
        <v>45301</v>
      </c>
      <c r="E5586" t="s">
        <v>15</v>
      </c>
      <c r="F5586" t="s">
        <v>39</v>
      </c>
      <c r="G5586" s="16" t="s">
        <v>6088</v>
      </c>
      <c r="H5586" s="1"/>
      <c r="J5586"/>
      <c r="AC5586" s="5" t="e">
        <f>VLOOKUP(Table1[[#This Row],[Expense Report]],#REF!,3, 0)</f>
        <v>#REF!</v>
      </c>
      <c r="AD5586" t="s">
        <v>13655</v>
      </c>
      <c r="AE5586" t="s">
        <v>243</v>
      </c>
      <c r="AF5586" t="e">
        <f>MONTH(Table1[[#This Row],[Date Sent]])</f>
        <v>#REF!</v>
      </c>
      <c r="AG5586" t="e">
        <f>YEAR(Table1[[#This Row],[Date Sent]])</f>
        <v>#REF!</v>
      </c>
      <c r="AH5586"/>
    </row>
    <row r="5587" spans="1:34" x14ac:dyDescent="0.2">
      <c r="A5587" t="s">
        <v>5009</v>
      </c>
      <c r="B5587" t="s">
        <v>6084</v>
      </c>
      <c r="C5587" s="1">
        <v>59.6</v>
      </c>
      <c r="D5587" s="5">
        <v>45304</v>
      </c>
      <c r="E5587" t="s">
        <v>25</v>
      </c>
      <c r="F5587" t="s">
        <v>33</v>
      </c>
      <c r="G5587" s="16" t="s">
        <v>6089</v>
      </c>
      <c r="H5587" s="1"/>
      <c r="J5587"/>
      <c r="AC5587" s="5" t="e">
        <f>VLOOKUP(Table1[[#This Row],[Expense Report]],#REF!,3, 0)</f>
        <v>#REF!</v>
      </c>
      <c r="AD5587" t="s">
        <v>13655</v>
      </c>
      <c r="AE5587" t="s">
        <v>243</v>
      </c>
      <c r="AF5587" t="e">
        <f>MONTH(Table1[[#This Row],[Date Sent]])</f>
        <v>#REF!</v>
      </c>
      <c r="AG5587" t="e">
        <f>YEAR(Table1[[#This Row],[Date Sent]])</f>
        <v>#REF!</v>
      </c>
      <c r="AH5587"/>
    </row>
    <row r="5588" spans="1:34" x14ac:dyDescent="0.2">
      <c r="A5588" t="s">
        <v>5009</v>
      </c>
      <c r="B5588" t="s">
        <v>6084</v>
      </c>
      <c r="C5588" s="1">
        <v>70.459999999999994</v>
      </c>
      <c r="D5588" s="5">
        <v>45306</v>
      </c>
      <c r="E5588" t="s">
        <v>15</v>
      </c>
      <c r="F5588" t="s">
        <v>33</v>
      </c>
      <c r="G5588" s="16" t="s">
        <v>6090</v>
      </c>
      <c r="H5588" s="1"/>
      <c r="J5588"/>
      <c r="AC5588" s="5" t="e">
        <f>VLOOKUP(Table1[[#This Row],[Expense Report]],#REF!,3, 0)</f>
        <v>#REF!</v>
      </c>
      <c r="AD5588" t="s">
        <v>13655</v>
      </c>
      <c r="AE5588" t="s">
        <v>243</v>
      </c>
      <c r="AF5588" t="e">
        <f>MONTH(Table1[[#This Row],[Date Sent]])</f>
        <v>#REF!</v>
      </c>
      <c r="AG5588" t="e">
        <f>YEAR(Table1[[#This Row],[Date Sent]])</f>
        <v>#REF!</v>
      </c>
      <c r="AH5588"/>
    </row>
    <row r="5589" spans="1:34" x14ac:dyDescent="0.2">
      <c r="A5589" t="s">
        <v>5009</v>
      </c>
      <c r="B5589" t="s">
        <v>12959</v>
      </c>
      <c r="C5589" s="1">
        <v>7.3</v>
      </c>
      <c r="D5589" s="5">
        <v>45308</v>
      </c>
      <c r="E5589" t="s">
        <v>15</v>
      </c>
      <c r="F5589" t="s">
        <v>17</v>
      </c>
      <c r="G5589" s="16" t="s">
        <v>6091</v>
      </c>
      <c r="H5589" s="1"/>
      <c r="J5589"/>
      <c r="AC5589" s="5" t="e">
        <f>VLOOKUP(Table1[[#This Row],[Expense Report]],#REF!,3, 0)</f>
        <v>#REF!</v>
      </c>
      <c r="AD5589" t="s">
        <v>13655</v>
      </c>
      <c r="AE5589" t="s">
        <v>243</v>
      </c>
      <c r="AF5589" t="e">
        <f>MONTH(Table1[[#This Row],[Date Sent]])</f>
        <v>#REF!</v>
      </c>
      <c r="AG5589" t="e">
        <f>YEAR(Table1[[#This Row],[Date Sent]])</f>
        <v>#REF!</v>
      </c>
      <c r="AH5589"/>
    </row>
    <row r="5590" spans="1:34" x14ac:dyDescent="0.2">
      <c r="A5590" t="s">
        <v>5009</v>
      </c>
      <c r="B5590" t="s">
        <v>12959</v>
      </c>
      <c r="C5590" s="1">
        <v>877.15</v>
      </c>
      <c r="D5590" s="5">
        <v>45311</v>
      </c>
      <c r="E5590" t="s">
        <v>15</v>
      </c>
      <c r="F5590" t="s">
        <v>33</v>
      </c>
      <c r="G5590" s="16" t="s">
        <v>1728</v>
      </c>
      <c r="H5590" s="1"/>
      <c r="J5590"/>
      <c r="AC5590" s="5" t="e">
        <f>VLOOKUP(Table1[[#This Row],[Expense Report]],#REF!,3, 0)</f>
        <v>#REF!</v>
      </c>
      <c r="AD5590" t="s">
        <v>13655</v>
      </c>
      <c r="AE5590" t="s">
        <v>243</v>
      </c>
      <c r="AF5590" t="e">
        <f>MONTH(Table1[[#This Row],[Date Sent]])</f>
        <v>#REF!</v>
      </c>
      <c r="AG5590" t="e">
        <f>YEAR(Table1[[#This Row],[Date Sent]])</f>
        <v>#REF!</v>
      </c>
      <c r="AH5590"/>
    </row>
    <row r="5591" spans="1:34" x14ac:dyDescent="0.2">
      <c r="A5591" t="s">
        <v>5009</v>
      </c>
      <c r="B5591" t="s">
        <v>12959</v>
      </c>
      <c r="C5591" s="1">
        <v>95.21</v>
      </c>
      <c r="D5591" s="5">
        <v>45311</v>
      </c>
      <c r="E5591" t="s">
        <v>15</v>
      </c>
      <c r="F5591" t="s">
        <v>33</v>
      </c>
      <c r="G5591" s="16" t="s">
        <v>1728</v>
      </c>
      <c r="H5591" s="1"/>
      <c r="J5591"/>
      <c r="AC5591" s="5" t="e">
        <f>VLOOKUP(Table1[[#This Row],[Expense Report]],#REF!,3, 0)</f>
        <v>#REF!</v>
      </c>
      <c r="AD5591" t="s">
        <v>13655</v>
      </c>
      <c r="AE5591" t="s">
        <v>243</v>
      </c>
      <c r="AF5591" t="e">
        <f>MONTH(Table1[[#This Row],[Date Sent]])</f>
        <v>#REF!</v>
      </c>
      <c r="AG5591" t="e">
        <f>YEAR(Table1[[#This Row],[Date Sent]])</f>
        <v>#REF!</v>
      </c>
      <c r="AH5591"/>
    </row>
    <row r="5592" spans="1:34" x14ac:dyDescent="0.2">
      <c r="A5592" t="s">
        <v>5009</v>
      </c>
      <c r="B5592" t="s">
        <v>12959</v>
      </c>
      <c r="C5592" s="1">
        <v>182.81</v>
      </c>
      <c r="D5592" s="5">
        <v>45320</v>
      </c>
      <c r="E5592" t="s">
        <v>15</v>
      </c>
      <c r="F5592" t="s">
        <v>33</v>
      </c>
      <c r="G5592" s="16" t="s">
        <v>6092</v>
      </c>
      <c r="H5592" s="1"/>
      <c r="J5592"/>
      <c r="AC5592" s="5" t="e">
        <f>VLOOKUP(Table1[[#This Row],[Expense Report]],#REF!,3, 0)</f>
        <v>#REF!</v>
      </c>
      <c r="AD5592" t="s">
        <v>13655</v>
      </c>
      <c r="AE5592" t="s">
        <v>243</v>
      </c>
      <c r="AF5592" t="e">
        <f>MONTH(Table1[[#This Row],[Date Sent]])</f>
        <v>#REF!</v>
      </c>
      <c r="AG5592" t="e">
        <f>YEAR(Table1[[#This Row],[Date Sent]])</f>
        <v>#REF!</v>
      </c>
      <c r="AH5592"/>
    </row>
    <row r="5593" spans="1:34" x14ac:dyDescent="0.2">
      <c r="A5593" t="s">
        <v>5009</v>
      </c>
      <c r="B5593" t="s">
        <v>12959</v>
      </c>
      <c r="C5593" s="1">
        <v>13</v>
      </c>
      <c r="D5593" s="5">
        <v>45321</v>
      </c>
      <c r="E5593" t="s">
        <v>24</v>
      </c>
      <c r="F5593" t="s">
        <v>18</v>
      </c>
      <c r="G5593" s="16" t="s">
        <v>978</v>
      </c>
      <c r="H5593" s="1"/>
      <c r="J5593"/>
      <c r="AC5593" s="5" t="e">
        <f>VLOOKUP(Table1[[#This Row],[Expense Report]],#REF!,3, 0)</f>
        <v>#REF!</v>
      </c>
      <c r="AD5593" t="s">
        <v>13655</v>
      </c>
      <c r="AE5593" t="s">
        <v>243</v>
      </c>
      <c r="AF5593" t="e">
        <f>MONTH(Table1[[#This Row],[Date Sent]])</f>
        <v>#REF!</v>
      </c>
      <c r="AG5593" t="e">
        <f>YEAR(Table1[[#This Row],[Date Sent]])</f>
        <v>#REF!</v>
      </c>
      <c r="AH5593"/>
    </row>
    <row r="5594" spans="1:34" x14ac:dyDescent="0.2">
      <c r="A5594" t="s">
        <v>5009</v>
      </c>
      <c r="B5594" t="s">
        <v>12959</v>
      </c>
      <c r="C5594" s="1">
        <v>86.93</v>
      </c>
      <c r="D5594" s="5">
        <v>45323</v>
      </c>
      <c r="E5594" t="s">
        <v>15</v>
      </c>
      <c r="F5594" t="s">
        <v>21</v>
      </c>
      <c r="G5594" s="16" t="s">
        <v>1722</v>
      </c>
      <c r="H5594" s="1"/>
      <c r="J5594"/>
      <c r="AC5594" s="5" t="e">
        <f>VLOOKUP(Table1[[#This Row],[Expense Report]],#REF!,3, 0)</f>
        <v>#REF!</v>
      </c>
      <c r="AD5594" t="s">
        <v>13655</v>
      </c>
      <c r="AE5594" t="s">
        <v>243</v>
      </c>
      <c r="AF5594" t="e">
        <f>MONTH(Table1[[#This Row],[Date Sent]])</f>
        <v>#REF!</v>
      </c>
      <c r="AG5594" t="e">
        <f>YEAR(Table1[[#This Row],[Date Sent]])</f>
        <v>#REF!</v>
      </c>
      <c r="AH5594"/>
    </row>
    <row r="5595" spans="1:34" x14ac:dyDescent="0.2">
      <c r="A5595" t="s">
        <v>5009</v>
      </c>
      <c r="B5595" t="s">
        <v>12959</v>
      </c>
      <c r="C5595" s="1">
        <v>126.14</v>
      </c>
      <c r="D5595" s="5">
        <v>45327</v>
      </c>
      <c r="E5595" t="s">
        <v>15</v>
      </c>
      <c r="F5595" t="s">
        <v>33</v>
      </c>
      <c r="G5595" s="16" t="s">
        <v>6093</v>
      </c>
      <c r="H5595" s="1"/>
      <c r="J5595"/>
      <c r="AC5595" s="5" t="e">
        <f>VLOOKUP(Table1[[#This Row],[Expense Report]],#REF!,3, 0)</f>
        <v>#REF!</v>
      </c>
      <c r="AD5595" t="s">
        <v>13655</v>
      </c>
      <c r="AE5595" t="s">
        <v>243</v>
      </c>
      <c r="AF5595" t="e">
        <f>MONTH(Table1[[#This Row],[Date Sent]])</f>
        <v>#REF!</v>
      </c>
      <c r="AG5595" t="e">
        <f>YEAR(Table1[[#This Row],[Date Sent]])</f>
        <v>#REF!</v>
      </c>
      <c r="AH5595"/>
    </row>
    <row r="5596" spans="1:34" x14ac:dyDescent="0.2">
      <c r="A5596" t="s">
        <v>5009</v>
      </c>
      <c r="B5596" t="s">
        <v>12959</v>
      </c>
      <c r="C5596" s="1">
        <v>120.78</v>
      </c>
      <c r="D5596" s="5">
        <v>45327</v>
      </c>
      <c r="E5596" t="s">
        <v>15</v>
      </c>
      <c r="F5596" t="s">
        <v>33</v>
      </c>
      <c r="G5596" s="16" t="s">
        <v>6094</v>
      </c>
      <c r="H5596" s="1"/>
      <c r="J5596"/>
      <c r="AC5596" s="5" t="e">
        <f>VLOOKUP(Table1[[#This Row],[Expense Report]],#REF!,3, 0)</f>
        <v>#REF!</v>
      </c>
      <c r="AD5596" t="s">
        <v>13655</v>
      </c>
      <c r="AE5596" t="s">
        <v>243</v>
      </c>
      <c r="AF5596" t="e">
        <f>MONTH(Table1[[#This Row],[Date Sent]])</f>
        <v>#REF!</v>
      </c>
      <c r="AG5596" t="e">
        <f>YEAR(Table1[[#This Row],[Date Sent]])</f>
        <v>#REF!</v>
      </c>
      <c r="AH5596"/>
    </row>
    <row r="5597" spans="1:34" x14ac:dyDescent="0.2">
      <c r="A5597" t="s">
        <v>5009</v>
      </c>
      <c r="B5597" t="s">
        <v>12959</v>
      </c>
      <c r="C5597" s="1">
        <v>13.83</v>
      </c>
      <c r="D5597" s="5">
        <v>45329</v>
      </c>
      <c r="E5597" t="s">
        <v>15</v>
      </c>
      <c r="F5597" t="s">
        <v>33</v>
      </c>
      <c r="G5597" s="16" t="s">
        <v>950</v>
      </c>
      <c r="H5597" s="1"/>
      <c r="J5597"/>
      <c r="AC5597" s="5" t="e">
        <f>VLOOKUP(Table1[[#This Row],[Expense Report]],#REF!,3, 0)</f>
        <v>#REF!</v>
      </c>
      <c r="AD5597" t="s">
        <v>13655</v>
      </c>
      <c r="AE5597" t="s">
        <v>243</v>
      </c>
      <c r="AF5597" t="e">
        <f>MONTH(Table1[[#This Row],[Date Sent]])</f>
        <v>#REF!</v>
      </c>
      <c r="AG5597" t="e">
        <f>YEAR(Table1[[#This Row],[Date Sent]])</f>
        <v>#REF!</v>
      </c>
      <c r="AH5597"/>
    </row>
    <row r="5598" spans="1:34" x14ac:dyDescent="0.2">
      <c r="A5598" t="s">
        <v>5009</v>
      </c>
      <c r="B5598" t="s">
        <v>12959</v>
      </c>
      <c r="C5598" s="1">
        <v>23.92</v>
      </c>
      <c r="D5598" s="5">
        <v>45334</v>
      </c>
      <c r="E5598" t="s">
        <v>15</v>
      </c>
      <c r="F5598" t="s">
        <v>33</v>
      </c>
      <c r="G5598" s="16" t="s">
        <v>1602</v>
      </c>
      <c r="H5598" s="1"/>
      <c r="J5598"/>
      <c r="AC5598" s="5" t="e">
        <f>VLOOKUP(Table1[[#This Row],[Expense Report]],#REF!,3, 0)</f>
        <v>#REF!</v>
      </c>
      <c r="AD5598" t="s">
        <v>13655</v>
      </c>
      <c r="AE5598" t="s">
        <v>243</v>
      </c>
      <c r="AF5598" t="e">
        <f>MONTH(Table1[[#This Row],[Date Sent]])</f>
        <v>#REF!</v>
      </c>
      <c r="AG5598" t="e">
        <f>YEAR(Table1[[#This Row],[Date Sent]])</f>
        <v>#REF!</v>
      </c>
      <c r="AH5598"/>
    </row>
    <row r="5599" spans="1:34" x14ac:dyDescent="0.2">
      <c r="A5599" t="s">
        <v>5009</v>
      </c>
      <c r="B5599" t="s">
        <v>6095</v>
      </c>
      <c r="C5599" s="1">
        <v>79.55</v>
      </c>
      <c r="D5599" s="5">
        <v>45357</v>
      </c>
      <c r="E5599" t="s">
        <v>21</v>
      </c>
      <c r="F5599" t="s">
        <v>33</v>
      </c>
      <c r="G5599" s="16" t="s">
        <v>6096</v>
      </c>
      <c r="H5599" s="1"/>
      <c r="J5599"/>
      <c r="AC5599" s="5" t="e">
        <f>VLOOKUP(Table1[[#This Row],[Expense Report]],#REF!,3, 0)</f>
        <v>#REF!</v>
      </c>
      <c r="AD5599" t="s">
        <v>13655</v>
      </c>
      <c r="AE5599" t="s">
        <v>243</v>
      </c>
      <c r="AF5599" t="e">
        <f>MONTH(Table1[[#This Row],[Date Sent]])</f>
        <v>#REF!</v>
      </c>
      <c r="AG5599" t="e">
        <f>YEAR(Table1[[#This Row],[Date Sent]])</f>
        <v>#REF!</v>
      </c>
      <c r="AH5599"/>
    </row>
    <row r="5600" spans="1:34" x14ac:dyDescent="0.2">
      <c r="A5600" t="s">
        <v>5009</v>
      </c>
      <c r="B5600" t="s">
        <v>6095</v>
      </c>
      <c r="C5600" s="1">
        <v>121.25</v>
      </c>
      <c r="D5600" s="5">
        <v>45358</v>
      </c>
      <c r="E5600" t="s">
        <v>21</v>
      </c>
      <c r="F5600" t="s">
        <v>15</v>
      </c>
      <c r="G5600" s="16" t="s">
        <v>4051</v>
      </c>
      <c r="H5600" s="1"/>
      <c r="J5600"/>
      <c r="AC5600" s="5" t="e">
        <f>VLOOKUP(Table1[[#This Row],[Expense Report]],#REF!,3, 0)</f>
        <v>#REF!</v>
      </c>
      <c r="AD5600" t="s">
        <v>13655</v>
      </c>
      <c r="AE5600" t="s">
        <v>243</v>
      </c>
      <c r="AF5600" t="e">
        <f>MONTH(Table1[[#This Row],[Date Sent]])</f>
        <v>#REF!</v>
      </c>
      <c r="AG5600" t="e">
        <f>YEAR(Table1[[#This Row],[Date Sent]])</f>
        <v>#REF!</v>
      </c>
      <c r="AH5600"/>
    </row>
    <row r="5601" spans="1:34" x14ac:dyDescent="0.2">
      <c r="A5601" t="s">
        <v>5009</v>
      </c>
      <c r="B5601" t="s">
        <v>6095</v>
      </c>
      <c r="C5601" s="1">
        <v>55.66</v>
      </c>
      <c r="D5601" s="5">
        <v>45362</v>
      </c>
      <c r="E5601" t="s">
        <v>21</v>
      </c>
      <c r="F5601" t="s">
        <v>16</v>
      </c>
      <c r="G5601" s="16" t="s">
        <v>6097</v>
      </c>
      <c r="H5601" s="1"/>
      <c r="J5601"/>
      <c r="AC5601" s="5" t="e">
        <f>VLOOKUP(Table1[[#This Row],[Expense Report]],#REF!,3, 0)</f>
        <v>#REF!</v>
      </c>
      <c r="AD5601" t="s">
        <v>13655</v>
      </c>
      <c r="AE5601" t="s">
        <v>243</v>
      </c>
      <c r="AF5601" t="e">
        <f>MONTH(Table1[[#This Row],[Date Sent]])</f>
        <v>#REF!</v>
      </c>
      <c r="AG5601" t="e">
        <f>YEAR(Table1[[#This Row],[Date Sent]])</f>
        <v>#REF!</v>
      </c>
      <c r="AH5601"/>
    </row>
    <row r="5602" spans="1:34" x14ac:dyDescent="0.2">
      <c r="A5602" t="s">
        <v>5009</v>
      </c>
      <c r="B5602" t="s">
        <v>6095</v>
      </c>
      <c r="C5602" s="1">
        <v>95.38</v>
      </c>
      <c r="D5602" s="5">
        <v>45368</v>
      </c>
      <c r="E5602" t="s">
        <v>21</v>
      </c>
      <c r="F5602" t="s">
        <v>33</v>
      </c>
      <c r="G5602" s="16" t="s">
        <v>6098</v>
      </c>
      <c r="H5602" s="1"/>
      <c r="J5602"/>
      <c r="AC5602" s="5" t="e">
        <f>VLOOKUP(Table1[[#This Row],[Expense Report]],#REF!,3, 0)</f>
        <v>#REF!</v>
      </c>
      <c r="AD5602" t="s">
        <v>13655</v>
      </c>
      <c r="AE5602" t="s">
        <v>243</v>
      </c>
      <c r="AF5602" t="e">
        <f>MONTH(Table1[[#This Row],[Date Sent]])</f>
        <v>#REF!</v>
      </c>
      <c r="AG5602" t="e">
        <f>YEAR(Table1[[#This Row],[Date Sent]])</f>
        <v>#REF!</v>
      </c>
      <c r="AH5602"/>
    </row>
    <row r="5603" spans="1:34" x14ac:dyDescent="0.2">
      <c r="A5603" t="s">
        <v>2717</v>
      </c>
      <c r="B5603" t="s">
        <v>6099</v>
      </c>
      <c r="C5603" s="1">
        <v>32.049999999999997</v>
      </c>
      <c r="D5603" s="5">
        <v>45325</v>
      </c>
      <c r="E5603" t="s">
        <v>21</v>
      </c>
      <c r="F5603" t="s">
        <v>33</v>
      </c>
      <c r="G5603" s="16" t="s">
        <v>6100</v>
      </c>
      <c r="H5603" s="1"/>
      <c r="J5603"/>
      <c r="AC5603" s="5" t="e">
        <f>VLOOKUP(Table1[[#This Row],[Expense Report]],#REF!,3, 0)</f>
        <v>#REF!</v>
      </c>
      <c r="AD5603" t="s">
        <v>13242</v>
      </c>
      <c r="AE5603" t="s">
        <v>243</v>
      </c>
      <c r="AF5603" t="e">
        <f>MONTH(Table1[[#This Row],[Date Sent]])</f>
        <v>#REF!</v>
      </c>
      <c r="AG5603" t="e">
        <f>YEAR(Table1[[#This Row],[Date Sent]])</f>
        <v>#REF!</v>
      </c>
      <c r="AH5603"/>
    </row>
    <row r="5604" spans="1:34" x14ac:dyDescent="0.2">
      <c r="A5604" t="s">
        <v>2717</v>
      </c>
      <c r="B5604" t="s">
        <v>6099</v>
      </c>
      <c r="C5604" s="1">
        <v>41.78</v>
      </c>
      <c r="D5604" s="5">
        <v>45343</v>
      </c>
      <c r="E5604" t="s">
        <v>21</v>
      </c>
      <c r="F5604" t="s">
        <v>33</v>
      </c>
      <c r="G5604" s="16" t="s">
        <v>6101</v>
      </c>
      <c r="H5604" s="1"/>
      <c r="J5604"/>
      <c r="AC5604" s="5" t="e">
        <f>VLOOKUP(Table1[[#This Row],[Expense Report]],#REF!,3, 0)</f>
        <v>#REF!</v>
      </c>
      <c r="AD5604" t="s">
        <v>13242</v>
      </c>
      <c r="AE5604" t="s">
        <v>243</v>
      </c>
      <c r="AF5604" t="e">
        <f>MONTH(Table1[[#This Row],[Date Sent]])</f>
        <v>#REF!</v>
      </c>
      <c r="AG5604" t="e">
        <f>YEAR(Table1[[#This Row],[Date Sent]])</f>
        <v>#REF!</v>
      </c>
      <c r="AH5604"/>
    </row>
    <row r="5605" spans="1:34" x14ac:dyDescent="0.2">
      <c r="A5605" t="s">
        <v>2717</v>
      </c>
      <c r="B5605" t="s">
        <v>6099</v>
      </c>
      <c r="C5605" s="1">
        <v>264.23</v>
      </c>
      <c r="D5605" s="5">
        <v>45344</v>
      </c>
      <c r="E5605" t="s">
        <v>20</v>
      </c>
      <c r="F5605" t="s">
        <v>33</v>
      </c>
      <c r="G5605" s="16" t="s">
        <v>6102</v>
      </c>
      <c r="H5605" s="1"/>
      <c r="J5605"/>
      <c r="AC5605" s="5" t="e">
        <f>VLOOKUP(Table1[[#This Row],[Expense Report]],#REF!,3, 0)</f>
        <v>#REF!</v>
      </c>
      <c r="AD5605" t="s">
        <v>13242</v>
      </c>
      <c r="AE5605" t="s">
        <v>243</v>
      </c>
      <c r="AF5605" t="e">
        <f>MONTH(Table1[[#This Row],[Date Sent]])</f>
        <v>#REF!</v>
      </c>
      <c r="AG5605" t="e">
        <f>YEAR(Table1[[#This Row],[Date Sent]])</f>
        <v>#REF!</v>
      </c>
      <c r="AH5605"/>
    </row>
    <row r="5606" spans="1:34" x14ac:dyDescent="0.2">
      <c r="A5606" t="s">
        <v>138</v>
      </c>
      <c r="B5606" t="s">
        <v>6103</v>
      </c>
      <c r="C5606" s="1">
        <v>-250</v>
      </c>
      <c r="D5606" s="5">
        <v>45313</v>
      </c>
      <c r="E5606" t="s">
        <v>14</v>
      </c>
      <c r="F5606" t="s">
        <v>1047</v>
      </c>
      <c r="G5606" s="16" t="s">
        <v>6104</v>
      </c>
      <c r="H5606" s="1"/>
      <c r="J5606"/>
      <c r="AC5606" s="5" t="e">
        <f>VLOOKUP(Table1[[#This Row],[Expense Report]],#REF!,3, 0)</f>
        <v>#REF!</v>
      </c>
      <c r="AD5606" t="s">
        <v>14596</v>
      </c>
      <c r="AE5606" t="s">
        <v>167</v>
      </c>
      <c r="AF5606" t="e">
        <f>MONTH(Table1[[#This Row],[Date Sent]])</f>
        <v>#REF!</v>
      </c>
      <c r="AG5606" t="e">
        <f>YEAR(Table1[[#This Row],[Date Sent]])</f>
        <v>#REF!</v>
      </c>
      <c r="AH5606"/>
    </row>
    <row r="5607" spans="1:34" x14ac:dyDescent="0.2">
      <c r="A5607" t="s">
        <v>138</v>
      </c>
      <c r="B5607" t="s">
        <v>6103</v>
      </c>
      <c r="C5607" s="1">
        <v>193.3</v>
      </c>
      <c r="D5607" s="5">
        <v>45334</v>
      </c>
      <c r="E5607" t="s">
        <v>8</v>
      </c>
      <c r="F5607" t="s">
        <v>39</v>
      </c>
      <c r="G5607" s="16" t="s">
        <v>6105</v>
      </c>
      <c r="H5607" s="1"/>
      <c r="J5607"/>
      <c r="AC5607" s="5" t="e">
        <f>VLOOKUP(Table1[[#This Row],[Expense Report]],#REF!,3, 0)</f>
        <v>#REF!</v>
      </c>
      <c r="AD5607" t="s">
        <v>14596</v>
      </c>
      <c r="AE5607" t="s">
        <v>167</v>
      </c>
      <c r="AF5607" t="e">
        <f>MONTH(Table1[[#This Row],[Date Sent]])</f>
        <v>#REF!</v>
      </c>
      <c r="AG5607" t="e">
        <f>YEAR(Table1[[#This Row],[Date Sent]])</f>
        <v>#REF!</v>
      </c>
      <c r="AH5607"/>
    </row>
    <row r="5608" spans="1:34" x14ac:dyDescent="0.2">
      <c r="A5608" t="s">
        <v>138</v>
      </c>
      <c r="B5608" t="s">
        <v>6103</v>
      </c>
      <c r="C5608" s="1">
        <v>139.38999999999999</v>
      </c>
      <c r="D5608" s="5">
        <v>45345</v>
      </c>
      <c r="E5608" t="s">
        <v>33</v>
      </c>
      <c r="F5608" t="s">
        <v>39</v>
      </c>
      <c r="G5608" s="16" t="s">
        <v>6105</v>
      </c>
      <c r="H5608" s="1"/>
      <c r="J5608"/>
      <c r="AC5608" s="5" t="e">
        <f>VLOOKUP(Table1[[#This Row],[Expense Report]],#REF!,3, 0)</f>
        <v>#REF!</v>
      </c>
      <c r="AD5608" t="s">
        <v>14596</v>
      </c>
      <c r="AE5608" t="s">
        <v>167</v>
      </c>
      <c r="AF5608" t="e">
        <f>MONTH(Table1[[#This Row],[Date Sent]])</f>
        <v>#REF!</v>
      </c>
      <c r="AG5608" t="e">
        <f>YEAR(Table1[[#This Row],[Date Sent]])</f>
        <v>#REF!</v>
      </c>
      <c r="AH5608"/>
    </row>
    <row r="5609" spans="1:34" x14ac:dyDescent="0.2">
      <c r="A5609" t="s">
        <v>138</v>
      </c>
      <c r="B5609" t="s">
        <v>6103</v>
      </c>
      <c r="C5609" s="1">
        <v>47.78</v>
      </c>
      <c r="D5609" s="5">
        <v>45347</v>
      </c>
      <c r="E5609" t="s">
        <v>21</v>
      </c>
      <c r="F5609" t="s">
        <v>33</v>
      </c>
      <c r="G5609" s="16" t="s">
        <v>6106</v>
      </c>
      <c r="H5609" s="1"/>
      <c r="J5609"/>
      <c r="AC5609" s="5" t="e">
        <f>VLOOKUP(Table1[[#This Row],[Expense Report]],#REF!,3, 0)</f>
        <v>#REF!</v>
      </c>
      <c r="AD5609" t="s">
        <v>14596</v>
      </c>
      <c r="AE5609" t="s">
        <v>167</v>
      </c>
      <c r="AF5609" t="e">
        <f>MONTH(Table1[[#This Row],[Date Sent]])</f>
        <v>#REF!</v>
      </c>
      <c r="AG5609" t="e">
        <f>YEAR(Table1[[#This Row],[Date Sent]])</f>
        <v>#REF!</v>
      </c>
      <c r="AH5609"/>
    </row>
    <row r="5610" spans="1:34" x14ac:dyDescent="0.2">
      <c r="A5610" t="s">
        <v>4868</v>
      </c>
      <c r="B5610" t="s">
        <v>6107</v>
      </c>
      <c r="C5610" s="1">
        <v>63.59</v>
      </c>
      <c r="D5610" s="5">
        <v>45345</v>
      </c>
      <c r="E5610" t="s">
        <v>8</v>
      </c>
      <c r="F5610" t="s">
        <v>33</v>
      </c>
      <c r="G5610" s="16" t="s">
        <v>1516</v>
      </c>
      <c r="H5610" s="1"/>
      <c r="J5610"/>
      <c r="AC5610" s="5" t="e">
        <f>VLOOKUP(Table1[[#This Row],[Expense Report]],#REF!,3, 0)</f>
        <v>#REF!</v>
      </c>
      <c r="AD5610" t="s">
        <v>11649</v>
      </c>
      <c r="AE5610" t="s">
        <v>11649</v>
      </c>
      <c r="AF5610" t="e">
        <f>MONTH(Table1[[#This Row],[Date Sent]])</f>
        <v>#REF!</v>
      </c>
      <c r="AG5610" t="e">
        <f>YEAR(Table1[[#This Row],[Date Sent]])</f>
        <v>#REF!</v>
      </c>
      <c r="AH5610"/>
    </row>
    <row r="5611" spans="1:34" x14ac:dyDescent="0.2">
      <c r="A5611" t="s">
        <v>4868</v>
      </c>
      <c r="B5611" t="s">
        <v>6107</v>
      </c>
      <c r="C5611" s="1">
        <v>63.59</v>
      </c>
      <c r="D5611" s="5">
        <v>45348</v>
      </c>
      <c r="E5611" t="s">
        <v>8</v>
      </c>
      <c r="F5611" t="s">
        <v>33</v>
      </c>
      <c r="G5611" s="16" t="s">
        <v>1516</v>
      </c>
      <c r="H5611" s="1"/>
      <c r="J5611"/>
      <c r="AC5611" s="5" t="e">
        <f>VLOOKUP(Table1[[#This Row],[Expense Report]],#REF!,3, 0)</f>
        <v>#REF!</v>
      </c>
      <c r="AD5611" t="s">
        <v>11649</v>
      </c>
      <c r="AE5611" t="s">
        <v>11649</v>
      </c>
      <c r="AF5611" t="e">
        <f>MONTH(Table1[[#This Row],[Date Sent]])</f>
        <v>#REF!</v>
      </c>
      <c r="AG5611" t="e">
        <f>YEAR(Table1[[#This Row],[Date Sent]])</f>
        <v>#REF!</v>
      </c>
      <c r="AH5611"/>
    </row>
    <row r="5612" spans="1:34" x14ac:dyDescent="0.2">
      <c r="A5612" t="s">
        <v>4868</v>
      </c>
      <c r="B5612" t="s">
        <v>6107</v>
      </c>
      <c r="C5612" s="1">
        <v>257.04000000000002</v>
      </c>
      <c r="D5612" s="5">
        <v>45353</v>
      </c>
      <c r="E5612" t="s">
        <v>25</v>
      </c>
      <c r="F5612" t="s">
        <v>21</v>
      </c>
      <c r="G5612" s="16" t="s">
        <v>6108</v>
      </c>
      <c r="H5612" s="1"/>
      <c r="J5612"/>
      <c r="AC5612" s="5" t="e">
        <f>VLOOKUP(Table1[[#This Row],[Expense Report]],#REF!,3, 0)</f>
        <v>#REF!</v>
      </c>
      <c r="AD5612" t="s">
        <v>11649</v>
      </c>
      <c r="AE5612" t="s">
        <v>11649</v>
      </c>
      <c r="AF5612" t="e">
        <f>MONTH(Table1[[#This Row],[Date Sent]])</f>
        <v>#REF!</v>
      </c>
      <c r="AG5612" t="e">
        <f>YEAR(Table1[[#This Row],[Date Sent]])</f>
        <v>#REF!</v>
      </c>
      <c r="AH5612"/>
    </row>
    <row r="5613" spans="1:34" x14ac:dyDescent="0.2">
      <c r="A5613" t="s">
        <v>4868</v>
      </c>
      <c r="B5613" t="s">
        <v>6107</v>
      </c>
      <c r="C5613" s="1">
        <v>63.59</v>
      </c>
      <c r="D5613" s="5">
        <v>45354</v>
      </c>
      <c r="E5613" t="s">
        <v>27</v>
      </c>
      <c r="F5613" t="s">
        <v>33</v>
      </c>
      <c r="G5613" s="16" t="s">
        <v>1516</v>
      </c>
      <c r="H5613" s="1"/>
      <c r="J5613"/>
      <c r="AC5613" s="5" t="e">
        <f>VLOOKUP(Table1[[#This Row],[Expense Report]],#REF!,3, 0)</f>
        <v>#REF!</v>
      </c>
      <c r="AD5613" t="s">
        <v>11649</v>
      </c>
      <c r="AE5613" t="s">
        <v>11649</v>
      </c>
      <c r="AF5613" t="e">
        <f>MONTH(Table1[[#This Row],[Date Sent]])</f>
        <v>#REF!</v>
      </c>
      <c r="AG5613" t="e">
        <f>YEAR(Table1[[#This Row],[Date Sent]])</f>
        <v>#REF!</v>
      </c>
      <c r="AH5613"/>
    </row>
    <row r="5614" spans="1:34" x14ac:dyDescent="0.2">
      <c r="A5614" t="s">
        <v>4868</v>
      </c>
      <c r="B5614" t="s">
        <v>6107</v>
      </c>
      <c r="C5614" s="1">
        <v>63.59</v>
      </c>
      <c r="D5614" s="5">
        <v>45356</v>
      </c>
      <c r="E5614" t="s">
        <v>27</v>
      </c>
      <c r="F5614" t="s">
        <v>33</v>
      </c>
      <c r="G5614" s="16" t="s">
        <v>1516</v>
      </c>
      <c r="H5614" s="1"/>
      <c r="J5614"/>
      <c r="AC5614" s="5" t="e">
        <f>VLOOKUP(Table1[[#This Row],[Expense Report]],#REF!,3, 0)</f>
        <v>#REF!</v>
      </c>
      <c r="AD5614" t="s">
        <v>11649</v>
      </c>
      <c r="AE5614" t="s">
        <v>11649</v>
      </c>
      <c r="AF5614" t="e">
        <f>MONTH(Table1[[#This Row],[Date Sent]])</f>
        <v>#REF!</v>
      </c>
      <c r="AG5614" t="e">
        <f>YEAR(Table1[[#This Row],[Date Sent]])</f>
        <v>#REF!</v>
      </c>
      <c r="AH5614"/>
    </row>
    <row r="5615" spans="1:34" x14ac:dyDescent="0.2">
      <c r="A5615" t="s">
        <v>4868</v>
      </c>
      <c r="B5615" t="s">
        <v>6107</v>
      </c>
      <c r="C5615" s="1">
        <v>131.44</v>
      </c>
      <c r="D5615" s="5">
        <v>45363</v>
      </c>
      <c r="E5615" t="s">
        <v>27</v>
      </c>
      <c r="F5615" t="s">
        <v>33</v>
      </c>
      <c r="G5615" s="16" t="s">
        <v>1516</v>
      </c>
      <c r="H5615" s="1"/>
      <c r="J5615"/>
      <c r="AC5615" s="5" t="e">
        <f>VLOOKUP(Table1[[#This Row],[Expense Report]],#REF!,3, 0)</f>
        <v>#REF!</v>
      </c>
      <c r="AD5615" t="s">
        <v>11649</v>
      </c>
      <c r="AE5615" t="s">
        <v>11649</v>
      </c>
      <c r="AF5615" t="e">
        <f>MONTH(Table1[[#This Row],[Date Sent]])</f>
        <v>#REF!</v>
      </c>
      <c r="AG5615" t="e">
        <f>YEAR(Table1[[#This Row],[Date Sent]])</f>
        <v>#REF!</v>
      </c>
      <c r="AH5615"/>
    </row>
    <row r="5616" spans="1:34" x14ac:dyDescent="0.2">
      <c r="A5616" t="s">
        <v>4868</v>
      </c>
      <c r="B5616" t="s">
        <v>6107</v>
      </c>
      <c r="C5616" s="1">
        <v>131.44</v>
      </c>
      <c r="D5616" s="5">
        <v>45364</v>
      </c>
      <c r="E5616" t="s">
        <v>27</v>
      </c>
      <c r="F5616" t="s">
        <v>33</v>
      </c>
      <c r="G5616" s="16" t="s">
        <v>1516</v>
      </c>
      <c r="H5616" s="1"/>
      <c r="J5616"/>
      <c r="AC5616" s="5" t="e">
        <f>VLOOKUP(Table1[[#This Row],[Expense Report]],#REF!,3, 0)</f>
        <v>#REF!</v>
      </c>
      <c r="AD5616" t="s">
        <v>11649</v>
      </c>
      <c r="AE5616" t="s">
        <v>11649</v>
      </c>
      <c r="AF5616" t="e">
        <f>MONTH(Table1[[#This Row],[Date Sent]])</f>
        <v>#REF!</v>
      </c>
      <c r="AG5616" t="e">
        <f>YEAR(Table1[[#This Row],[Date Sent]])</f>
        <v>#REF!</v>
      </c>
      <c r="AH5616"/>
    </row>
    <row r="5617" spans="1:34" x14ac:dyDescent="0.2">
      <c r="A5617" t="s">
        <v>4868</v>
      </c>
      <c r="B5617" t="s">
        <v>6107</v>
      </c>
      <c r="C5617" s="1">
        <v>-11.63</v>
      </c>
      <c r="D5617" s="5">
        <v>45366</v>
      </c>
      <c r="E5617" t="s">
        <v>27</v>
      </c>
      <c r="F5617" t="s">
        <v>39</v>
      </c>
      <c r="G5617" s="16" t="s">
        <v>2431</v>
      </c>
      <c r="H5617" s="1"/>
      <c r="J5617"/>
      <c r="AC5617" s="5" t="e">
        <f>VLOOKUP(Table1[[#This Row],[Expense Report]],#REF!,3, 0)</f>
        <v>#REF!</v>
      </c>
      <c r="AD5617" t="s">
        <v>11649</v>
      </c>
      <c r="AE5617" t="s">
        <v>11649</v>
      </c>
      <c r="AF5617" t="e">
        <f>MONTH(Table1[[#This Row],[Date Sent]])</f>
        <v>#REF!</v>
      </c>
      <c r="AG5617" t="e">
        <f>YEAR(Table1[[#This Row],[Date Sent]])</f>
        <v>#REF!</v>
      </c>
      <c r="AH5617"/>
    </row>
    <row r="5618" spans="1:34" x14ac:dyDescent="0.2">
      <c r="A5618" t="s">
        <v>4868</v>
      </c>
      <c r="B5618" t="s">
        <v>6107</v>
      </c>
      <c r="C5618" s="1">
        <v>14.99</v>
      </c>
      <c r="D5618" s="5">
        <v>45366</v>
      </c>
      <c r="E5618" t="s">
        <v>27</v>
      </c>
      <c r="F5618" t="s">
        <v>39</v>
      </c>
      <c r="G5618" s="16" t="s">
        <v>6109</v>
      </c>
      <c r="H5618" s="1"/>
      <c r="J5618"/>
      <c r="AC5618" s="5" t="e">
        <f>VLOOKUP(Table1[[#This Row],[Expense Report]],#REF!,3, 0)</f>
        <v>#REF!</v>
      </c>
      <c r="AD5618" t="s">
        <v>11649</v>
      </c>
      <c r="AE5618" t="s">
        <v>11649</v>
      </c>
      <c r="AF5618" t="e">
        <f>MONTH(Table1[[#This Row],[Date Sent]])</f>
        <v>#REF!</v>
      </c>
      <c r="AG5618" t="e">
        <f>YEAR(Table1[[#This Row],[Date Sent]])</f>
        <v>#REF!</v>
      </c>
      <c r="AH5618"/>
    </row>
    <row r="5619" spans="1:34" x14ac:dyDescent="0.2">
      <c r="A5619" t="s">
        <v>4868</v>
      </c>
      <c r="B5619" t="s">
        <v>6107</v>
      </c>
      <c r="C5619" s="1">
        <v>76.55</v>
      </c>
      <c r="D5619" s="5">
        <v>45366</v>
      </c>
      <c r="E5619" t="s">
        <v>27</v>
      </c>
      <c r="F5619" t="s">
        <v>39</v>
      </c>
      <c r="G5619" s="16" t="s">
        <v>6110</v>
      </c>
      <c r="H5619" s="1"/>
      <c r="J5619"/>
      <c r="AC5619" s="5" t="e">
        <f>VLOOKUP(Table1[[#This Row],[Expense Report]],#REF!,3, 0)</f>
        <v>#REF!</v>
      </c>
      <c r="AD5619" t="s">
        <v>11649</v>
      </c>
      <c r="AE5619" t="s">
        <v>11649</v>
      </c>
      <c r="AF5619" t="e">
        <f>MONTH(Table1[[#This Row],[Date Sent]])</f>
        <v>#REF!</v>
      </c>
      <c r="AG5619" t="e">
        <f>YEAR(Table1[[#This Row],[Date Sent]])</f>
        <v>#REF!</v>
      </c>
      <c r="AH5619"/>
    </row>
    <row r="5620" spans="1:34" x14ac:dyDescent="0.2">
      <c r="A5620" t="s">
        <v>4868</v>
      </c>
      <c r="B5620" t="s">
        <v>6107</v>
      </c>
      <c r="C5620" s="1">
        <v>1.98</v>
      </c>
      <c r="D5620" s="5">
        <v>45366</v>
      </c>
      <c r="E5620" t="s">
        <v>27</v>
      </c>
      <c r="F5620" t="s">
        <v>39</v>
      </c>
      <c r="G5620" s="16" t="s">
        <v>6111</v>
      </c>
      <c r="H5620" s="1"/>
      <c r="J5620"/>
      <c r="AC5620" s="5" t="e">
        <f>VLOOKUP(Table1[[#This Row],[Expense Report]],#REF!,3, 0)</f>
        <v>#REF!</v>
      </c>
      <c r="AD5620" t="s">
        <v>11649</v>
      </c>
      <c r="AE5620" t="s">
        <v>11649</v>
      </c>
      <c r="AF5620" t="e">
        <f>MONTH(Table1[[#This Row],[Date Sent]])</f>
        <v>#REF!</v>
      </c>
      <c r="AG5620" t="e">
        <f>YEAR(Table1[[#This Row],[Date Sent]])</f>
        <v>#REF!</v>
      </c>
      <c r="AH5620"/>
    </row>
    <row r="5621" spans="1:34" x14ac:dyDescent="0.2">
      <c r="A5621" t="s">
        <v>4868</v>
      </c>
      <c r="B5621" t="s">
        <v>6107</v>
      </c>
      <c r="C5621" s="1">
        <v>63.59</v>
      </c>
      <c r="D5621" s="5">
        <v>45367</v>
      </c>
      <c r="E5621" t="s">
        <v>27</v>
      </c>
      <c r="F5621" t="s">
        <v>33</v>
      </c>
      <c r="G5621" s="16" t="s">
        <v>1516</v>
      </c>
      <c r="H5621" s="1"/>
      <c r="J5621"/>
      <c r="AC5621" s="5" t="e">
        <f>VLOOKUP(Table1[[#This Row],[Expense Report]],#REF!,3, 0)</f>
        <v>#REF!</v>
      </c>
      <c r="AD5621" t="s">
        <v>11649</v>
      </c>
      <c r="AE5621" t="s">
        <v>11649</v>
      </c>
      <c r="AF5621" t="e">
        <f>MONTH(Table1[[#This Row],[Date Sent]])</f>
        <v>#REF!</v>
      </c>
      <c r="AG5621" t="e">
        <f>YEAR(Table1[[#This Row],[Date Sent]])</f>
        <v>#REF!</v>
      </c>
      <c r="AH5621"/>
    </row>
    <row r="5622" spans="1:34" x14ac:dyDescent="0.2">
      <c r="A5622" t="s">
        <v>4868</v>
      </c>
      <c r="B5622" t="s">
        <v>6107</v>
      </c>
      <c r="C5622" s="1">
        <v>127.18</v>
      </c>
      <c r="D5622" s="5">
        <v>45369</v>
      </c>
      <c r="E5622" t="s">
        <v>27</v>
      </c>
      <c r="F5622" t="s">
        <v>33</v>
      </c>
      <c r="G5622" s="16" t="s">
        <v>1516</v>
      </c>
      <c r="H5622" s="1"/>
      <c r="J5622"/>
      <c r="AC5622" s="5" t="e">
        <f>VLOOKUP(Table1[[#This Row],[Expense Report]],#REF!,3, 0)</f>
        <v>#REF!</v>
      </c>
      <c r="AD5622" t="s">
        <v>11649</v>
      </c>
      <c r="AE5622" t="s">
        <v>11649</v>
      </c>
      <c r="AF5622" t="e">
        <f>MONTH(Table1[[#This Row],[Date Sent]])</f>
        <v>#REF!</v>
      </c>
      <c r="AG5622" t="e">
        <f>YEAR(Table1[[#This Row],[Date Sent]])</f>
        <v>#REF!</v>
      </c>
      <c r="AH5622"/>
    </row>
    <row r="5623" spans="1:34" x14ac:dyDescent="0.2">
      <c r="A5623" t="s">
        <v>6112</v>
      </c>
      <c r="B5623" t="s">
        <v>6113</v>
      </c>
      <c r="C5623" s="1">
        <v>76.02</v>
      </c>
      <c r="D5623" s="5">
        <v>45330</v>
      </c>
      <c r="E5623" t="s">
        <v>25</v>
      </c>
      <c r="F5623" t="s">
        <v>21</v>
      </c>
      <c r="G5623" s="16" t="s">
        <v>1722</v>
      </c>
      <c r="H5623" s="1"/>
      <c r="J5623"/>
      <c r="AC5623" s="5" t="e">
        <f>VLOOKUP(Table1[[#This Row],[Expense Report]],#REF!,3, 0)</f>
        <v>#REF!</v>
      </c>
      <c r="AD5623" t="s">
        <v>14726</v>
      </c>
      <c r="AE5623" t="s">
        <v>294</v>
      </c>
      <c r="AF5623" t="e">
        <f>MONTH(Table1[[#This Row],[Date Sent]])</f>
        <v>#REF!</v>
      </c>
      <c r="AG5623" t="e">
        <f>YEAR(Table1[[#This Row],[Date Sent]])</f>
        <v>#REF!</v>
      </c>
      <c r="AH5623"/>
    </row>
    <row r="5624" spans="1:34" x14ac:dyDescent="0.2">
      <c r="A5624" t="s">
        <v>6112</v>
      </c>
      <c r="B5624" t="s">
        <v>6113</v>
      </c>
      <c r="C5624" s="1">
        <v>93.03</v>
      </c>
      <c r="D5624" s="5">
        <v>45341</v>
      </c>
      <c r="E5624" t="s">
        <v>13</v>
      </c>
      <c r="F5624" t="s">
        <v>33</v>
      </c>
      <c r="G5624" s="16" t="s">
        <v>1710</v>
      </c>
      <c r="H5624" s="1"/>
      <c r="J5624"/>
      <c r="AC5624" s="5" t="e">
        <f>VLOOKUP(Table1[[#This Row],[Expense Report]],#REF!,3, 0)</f>
        <v>#REF!</v>
      </c>
      <c r="AD5624" t="s">
        <v>14726</v>
      </c>
      <c r="AE5624" t="s">
        <v>294</v>
      </c>
      <c r="AF5624" t="e">
        <f>MONTH(Table1[[#This Row],[Date Sent]])</f>
        <v>#REF!</v>
      </c>
      <c r="AG5624" t="e">
        <f>YEAR(Table1[[#This Row],[Date Sent]])</f>
        <v>#REF!</v>
      </c>
      <c r="AH5624"/>
    </row>
    <row r="5625" spans="1:34" x14ac:dyDescent="0.2">
      <c r="A5625" t="s">
        <v>6112</v>
      </c>
      <c r="B5625" t="s">
        <v>6113</v>
      </c>
      <c r="C5625" s="1">
        <v>72.02</v>
      </c>
      <c r="D5625" s="5">
        <v>45345</v>
      </c>
      <c r="E5625" t="s">
        <v>9</v>
      </c>
      <c r="F5625" t="s">
        <v>14</v>
      </c>
      <c r="G5625" s="16" t="s">
        <v>6114</v>
      </c>
      <c r="H5625" s="1"/>
      <c r="J5625"/>
      <c r="AC5625" s="5" t="e">
        <f>VLOOKUP(Table1[[#This Row],[Expense Report]],#REF!,3, 0)</f>
        <v>#REF!</v>
      </c>
      <c r="AD5625" t="s">
        <v>14726</v>
      </c>
      <c r="AE5625" t="s">
        <v>294</v>
      </c>
      <c r="AF5625" t="e">
        <f>MONTH(Table1[[#This Row],[Date Sent]])</f>
        <v>#REF!</v>
      </c>
      <c r="AG5625" t="e">
        <f>YEAR(Table1[[#This Row],[Date Sent]])</f>
        <v>#REF!</v>
      </c>
      <c r="AH5625"/>
    </row>
    <row r="5626" spans="1:34" x14ac:dyDescent="0.2">
      <c r="A5626" t="s">
        <v>6112</v>
      </c>
      <c r="B5626" t="s">
        <v>6113</v>
      </c>
      <c r="C5626" s="1">
        <v>178.69</v>
      </c>
      <c r="D5626" s="5">
        <v>45351</v>
      </c>
      <c r="E5626" t="s">
        <v>13</v>
      </c>
      <c r="F5626" t="s">
        <v>33</v>
      </c>
      <c r="G5626" s="16" t="s">
        <v>1710</v>
      </c>
      <c r="H5626" s="1"/>
      <c r="J5626"/>
      <c r="AC5626" s="5" t="e">
        <f>VLOOKUP(Table1[[#This Row],[Expense Report]],#REF!,3, 0)</f>
        <v>#REF!</v>
      </c>
      <c r="AD5626" t="s">
        <v>14726</v>
      </c>
      <c r="AE5626" t="s">
        <v>294</v>
      </c>
      <c r="AF5626" t="e">
        <f>MONTH(Table1[[#This Row],[Date Sent]])</f>
        <v>#REF!</v>
      </c>
      <c r="AG5626" t="e">
        <f>YEAR(Table1[[#This Row],[Date Sent]])</f>
        <v>#REF!</v>
      </c>
      <c r="AH5626"/>
    </row>
    <row r="5627" spans="1:34" x14ac:dyDescent="0.2">
      <c r="A5627" t="s">
        <v>6112</v>
      </c>
      <c r="B5627" t="s">
        <v>6113</v>
      </c>
      <c r="C5627" s="1">
        <v>102.89</v>
      </c>
      <c r="D5627" s="5">
        <v>45356</v>
      </c>
      <c r="E5627" t="s">
        <v>13</v>
      </c>
      <c r="F5627" t="s">
        <v>33</v>
      </c>
      <c r="G5627" s="16" t="s">
        <v>1785</v>
      </c>
      <c r="H5627" s="1"/>
      <c r="J5627"/>
      <c r="AC5627" s="5" t="e">
        <f>VLOOKUP(Table1[[#This Row],[Expense Report]],#REF!,3, 0)</f>
        <v>#REF!</v>
      </c>
      <c r="AD5627" t="s">
        <v>14726</v>
      </c>
      <c r="AE5627" t="s">
        <v>294</v>
      </c>
      <c r="AF5627" t="e">
        <f>MONTH(Table1[[#This Row],[Date Sent]])</f>
        <v>#REF!</v>
      </c>
      <c r="AG5627" t="e">
        <f>YEAR(Table1[[#This Row],[Date Sent]])</f>
        <v>#REF!</v>
      </c>
      <c r="AH5627"/>
    </row>
    <row r="5628" spans="1:34" x14ac:dyDescent="0.2">
      <c r="A5628" t="s">
        <v>6112</v>
      </c>
      <c r="B5628" t="s">
        <v>6113</v>
      </c>
      <c r="C5628" s="1">
        <v>163.82</v>
      </c>
      <c r="D5628" s="5">
        <v>45360</v>
      </c>
      <c r="E5628" t="s">
        <v>13</v>
      </c>
      <c r="F5628" t="s">
        <v>33</v>
      </c>
      <c r="G5628" s="16" t="s">
        <v>1710</v>
      </c>
      <c r="H5628" s="1"/>
      <c r="J5628"/>
      <c r="AC5628" s="5" t="e">
        <f>VLOOKUP(Table1[[#This Row],[Expense Report]],#REF!,3, 0)</f>
        <v>#REF!</v>
      </c>
      <c r="AD5628" t="s">
        <v>14726</v>
      </c>
      <c r="AE5628" t="s">
        <v>294</v>
      </c>
      <c r="AF5628" t="e">
        <f>MONTH(Table1[[#This Row],[Date Sent]])</f>
        <v>#REF!</v>
      </c>
      <c r="AG5628" t="e">
        <f>YEAR(Table1[[#This Row],[Date Sent]])</f>
        <v>#REF!</v>
      </c>
      <c r="AH5628"/>
    </row>
    <row r="5629" spans="1:34" x14ac:dyDescent="0.2">
      <c r="A5629" t="s">
        <v>6112</v>
      </c>
      <c r="B5629" t="s">
        <v>6113</v>
      </c>
      <c r="C5629" s="1">
        <v>2.1800000000000002</v>
      </c>
      <c r="D5629" s="5">
        <v>45362</v>
      </c>
      <c r="E5629" t="s">
        <v>13</v>
      </c>
      <c r="F5629" t="s">
        <v>33</v>
      </c>
      <c r="G5629" s="16" t="s">
        <v>6115</v>
      </c>
      <c r="H5629" s="1"/>
      <c r="J5629"/>
      <c r="AC5629" s="5" t="e">
        <f>VLOOKUP(Table1[[#This Row],[Expense Report]],#REF!,3, 0)</f>
        <v>#REF!</v>
      </c>
      <c r="AD5629" t="s">
        <v>14726</v>
      </c>
      <c r="AE5629" t="s">
        <v>294</v>
      </c>
      <c r="AF5629" t="e">
        <f>MONTH(Table1[[#This Row],[Date Sent]])</f>
        <v>#REF!</v>
      </c>
      <c r="AG5629" t="e">
        <f>YEAR(Table1[[#This Row],[Date Sent]])</f>
        <v>#REF!</v>
      </c>
      <c r="AH5629"/>
    </row>
    <row r="5630" spans="1:34" x14ac:dyDescent="0.2">
      <c r="A5630" t="s">
        <v>6112</v>
      </c>
      <c r="B5630" t="s">
        <v>6113</v>
      </c>
      <c r="C5630" s="1">
        <v>197.03</v>
      </c>
      <c r="D5630" s="5">
        <v>45363</v>
      </c>
      <c r="E5630" t="s">
        <v>13</v>
      </c>
      <c r="F5630" t="s">
        <v>33</v>
      </c>
      <c r="G5630" s="16" t="s">
        <v>1159</v>
      </c>
      <c r="H5630" s="1"/>
      <c r="J5630"/>
      <c r="AC5630" s="5" t="e">
        <f>VLOOKUP(Table1[[#This Row],[Expense Report]],#REF!,3, 0)</f>
        <v>#REF!</v>
      </c>
      <c r="AD5630" t="s">
        <v>14726</v>
      </c>
      <c r="AE5630" t="s">
        <v>294</v>
      </c>
      <c r="AF5630" t="e">
        <f>MONTH(Table1[[#This Row],[Date Sent]])</f>
        <v>#REF!</v>
      </c>
      <c r="AG5630" t="e">
        <f>YEAR(Table1[[#This Row],[Date Sent]])</f>
        <v>#REF!</v>
      </c>
      <c r="AH5630"/>
    </row>
    <row r="5631" spans="1:34" x14ac:dyDescent="0.2">
      <c r="A5631" t="s">
        <v>6112</v>
      </c>
      <c r="B5631" t="s">
        <v>6113</v>
      </c>
      <c r="C5631" s="1">
        <v>17.510000000000002</v>
      </c>
      <c r="D5631" s="5">
        <v>45364</v>
      </c>
      <c r="E5631" t="s">
        <v>13</v>
      </c>
      <c r="F5631" t="s">
        <v>33</v>
      </c>
      <c r="G5631" s="16" t="s">
        <v>1922</v>
      </c>
      <c r="H5631" s="1"/>
      <c r="J5631"/>
      <c r="AC5631" s="5" t="e">
        <f>VLOOKUP(Table1[[#This Row],[Expense Report]],#REF!,3, 0)</f>
        <v>#REF!</v>
      </c>
      <c r="AD5631" t="s">
        <v>14726</v>
      </c>
      <c r="AE5631" t="s">
        <v>294</v>
      </c>
      <c r="AF5631" t="e">
        <f>MONTH(Table1[[#This Row],[Date Sent]])</f>
        <v>#REF!</v>
      </c>
      <c r="AG5631" t="e">
        <f>YEAR(Table1[[#This Row],[Date Sent]])</f>
        <v>#REF!</v>
      </c>
      <c r="AH5631"/>
    </row>
    <row r="5632" spans="1:34" x14ac:dyDescent="0.2">
      <c r="A5632" t="s">
        <v>6112</v>
      </c>
      <c r="B5632" t="s">
        <v>6113</v>
      </c>
      <c r="C5632" s="1">
        <v>14.2</v>
      </c>
      <c r="D5632" s="5">
        <v>45366</v>
      </c>
      <c r="E5632" t="s">
        <v>25</v>
      </c>
      <c r="F5632" t="s">
        <v>17</v>
      </c>
      <c r="G5632" s="16" t="s">
        <v>6116</v>
      </c>
      <c r="H5632" s="1"/>
      <c r="J5632"/>
      <c r="AC5632" s="5" t="e">
        <f>VLOOKUP(Table1[[#This Row],[Expense Report]],#REF!,3, 0)</f>
        <v>#REF!</v>
      </c>
      <c r="AD5632" t="s">
        <v>14726</v>
      </c>
      <c r="AE5632" t="s">
        <v>294</v>
      </c>
      <c r="AF5632" t="e">
        <f>MONTH(Table1[[#This Row],[Date Sent]])</f>
        <v>#REF!</v>
      </c>
      <c r="AG5632" t="e">
        <f>YEAR(Table1[[#This Row],[Date Sent]])</f>
        <v>#REF!</v>
      </c>
      <c r="AH5632"/>
    </row>
    <row r="5633" spans="1:34" x14ac:dyDescent="0.2">
      <c r="A5633" t="s">
        <v>6112</v>
      </c>
      <c r="B5633" t="s">
        <v>6113</v>
      </c>
      <c r="C5633" s="1">
        <v>113.16</v>
      </c>
      <c r="D5633" s="5">
        <v>45368</v>
      </c>
      <c r="E5633" t="s">
        <v>25</v>
      </c>
      <c r="F5633" t="s">
        <v>33</v>
      </c>
      <c r="G5633" s="16" t="s">
        <v>3579</v>
      </c>
      <c r="H5633" s="1"/>
      <c r="J5633"/>
      <c r="AC5633" s="5" t="e">
        <f>VLOOKUP(Table1[[#This Row],[Expense Report]],#REF!,3, 0)</f>
        <v>#REF!</v>
      </c>
      <c r="AD5633" t="s">
        <v>14726</v>
      </c>
      <c r="AE5633" t="s">
        <v>294</v>
      </c>
      <c r="AF5633" t="e">
        <f>MONTH(Table1[[#This Row],[Date Sent]])</f>
        <v>#REF!</v>
      </c>
      <c r="AG5633" t="e">
        <f>YEAR(Table1[[#This Row],[Date Sent]])</f>
        <v>#REF!</v>
      </c>
      <c r="AH5633"/>
    </row>
    <row r="5634" spans="1:34" x14ac:dyDescent="0.2">
      <c r="A5634" t="s">
        <v>529</v>
      </c>
      <c r="B5634" t="s">
        <v>6117</v>
      </c>
      <c r="C5634" s="1">
        <v>21.44</v>
      </c>
      <c r="D5634" s="5">
        <v>45338</v>
      </c>
      <c r="E5634" t="s">
        <v>21</v>
      </c>
      <c r="F5634" t="s">
        <v>33</v>
      </c>
      <c r="G5634" s="16" t="s">
        <v>6118</v>
      </c>
      <c r="H5634" s="1"/>
      <c r="J5634"/>
      <c r="AC5634" s="5" t="e">
        <f>VLOOKUP(Table1[[#This Row],[Expense Report]],#REF!,3, 0)</f>
        <v>#REF!</v>
      </c>
      <c r="AD5634" t="s">
        <v>14628</v>
      </c>
      <c r="AE5634" t="s">
        <v>245</v>
      </c>
      <c r="AF5634" t="e">
        <f>MONTH(Table1[[#This Row],[Date Sent]])</f>
        <v>#REF!</v>
      </c>
      <c r="AG5634" t="e">
        <f>YEAR(Table1[[#This Row],[Date Sent]])</f>
        <v>#REF!</v>
      </c>
      <c r="AH5634"/>
    </row>
    <row r="5635" spans="1:34" x14ac:dyDescent="0.2">
      <c r="A5635" t="s">
        <v>529</v>
      </c>
      <c r="B5635" t="s">
        <v>6117</v>
      </c>
      <c r="C5635" s="1">
        <v>121.83</v>
      </c>
      <c r="D5635" s="5">
        <v>45339</v>
      </c>
      <c r="E5635" t="s">
        <v>12</v>
      </c>
      <c r="F5635" t="s">
        <v>39</v>
      </c>
      <c r="G5635" s="16" t="s">
        <v>6119</v>
      </c>
      <c r="H5635" s="1"/>
      <c r="J5635"/>
      <c r="AC5635" s="5" t="e">
        <f>VLOOKUP(Table1[[#This Row],[Expense Report]],#REF!,3, 0)</f>
        <v>#REF!</v>
      </c>
      <c r="AD5635" t="s">
        <v>14628</v>
      </c>
      <c r="AE5635" t="s">
        <v>245</v>
      </c>
      <c r="AF5635" t="e">
        <f>MONTH(Table1[[#This Row],[Date Sent]])</f>
        <v>#REF!</v>
      </c>
      <c r="AG5635" t="e">
        <f>YEAR(Table1[[#This Row],[Date Sent]])</f>
        <v>#REF!</v>
      </c>
      <c r="AH5635"/>
    </row>
    <row r="5636" spans="1:34" x14ac:dyDescent="0.2">
      <c r="A5636" t="s">
        <v>529</v>
      </c>
      <c r="B5636" t="s">
        <v>6117</v>
      </c>
      <c r="C5636" s="1">
        <v>42.39</v>
      </c>
      <c r="D5636" s="5">
        <v>45342</v>
      </c>
      <c r="E5636" t="s">
        <v>21</v>
      </c>
      <c r="F5636" t="s">
        <v>33</v>
      </c>
      <c r="G5636" s="16" t="s">
        <v>1580</v>
      </c>
      <c r="H5636" s="1"/>
      <c r="J5636"/>
      <c r="AC5636" s="5" t="e">
        <f>VLOOKUP(Table1[[#This Row],[Expense Report]],#REF!,3, 0)</f>
        <v>#REF!</v>
      </c>
      <c r="AD5636" t="s">
        <v>14628</v>
      </c>
      <c r="AE5636" t="s">
        <v>245</v>
      </c>
      <c r="AF5636" t="e">
        <f>MONTH(Table1[[#This Row],[Date Sent]])</f>
        <v>#REF!</v>
      </c>
      <c r="AG5636" t="e">
        <f>YEAR(Table1[[#This Row],[Date Sent]])</f>
        <v>#REF!</v>
      </c>
      <c r="AH5636"/>
    </row>
    <row r="5637" spans="1:34" x14ac:dyDescent="0.2">
      <c r="A5637" t="s">
        <v>4837</v>
      </c>
      <c r="B5637" t="s">
        <v>6120</v>
      </c>
      <c r="C5637" s="1">
        <v>64.63</v>
      </c>
      <c r="D5637" s="5">
        <v>45362</v>
      </c>
      <c r="E5637" t="s">
        <v>21</v>
      </c>
      <c r="F5637" t="s">
        <v>15</v>
      </c>
      <c r="G5637" s="16" t="s">
        <v>6121</v>
      </c>
      <c r="H5637" s="1"/>
      <c r="J5637"/>
      <c r="AC5637" s="5" t="e">
        <f>VLOOKUP(Table1[[#This Row],[Expense Report]],#REF!,3, 0)</f>
        <v>#REF!</v>
      </c>
      <c r="AD5637" t="s">
        <v>14672</v>
      </c>
      <c r="AE5637" t="s">
        <v>167</v>
      </c>
      <c r="AF5637" t="e">
        <f>MONTH(Table1[[#This Row],[Date Sent]])</f>
        <v>#REF!</v>
      </c>
      <c r="AG5637" t="e">
        <f>YEAR(Table1[[#This Row],[Date Sent]])</f>
        <v>#REF!</v>
      </c>
      <c r="AH5637"/>
    </row>
    <row r="5638" spans="1:34" x14ac:dyDescent="0.2">
      <c r="A5638" t="s">
        <v>359</v>
      </c>
      <c r="B5638" t="s">
        <v>6122</v>
      </c>
      <c r="C5638" s="1">
        <v>893.75</v>
      </c>
      <c r="D5638" s="5">
        <v>45344</v>
      </c>
      <c r="E5638" t="s">
        <v>13</v>
      </c>
      <c r="F5638" t="s">
        <v>33</v>
      </c>
      <c r="G5638" s="16" t="s">
        <v>6123</v>
      </c>
      <c r="H5638" s="1"/>
      <c r="J5638"/>
      <c r="AC5638" s="5" t="e">
        <f>VLOOKUP(Table1[[#This Row],[Expense Report]],#REF!,3, 0)</f>
        <v>#REF!</v>
      </c>
      <c r="AD5638" t="s">
        <v>14546</v>
      </c>
      <c r="AE5638" t="s">
        <v>294</v>
      </c>
      <c r="AF5638" t="e">
        <f>MONTH(Table1[[#This Row],[Date Sent]])</f>
        <v>#REF!</v>
      </c>
      <c r="AG5638" t="e">
        <f>YEAR(Table1[[#This Row],[Date Sent]])</f>
        <v>#REF!</v>
      </c>
      <c r="AH5638"/>
    </row>
    <row r="5639" spans="1:34" x14ac:dyDescent="0.2">
      <c r="A5639" t="s">
        <v>359</v>
      </c>
      <c r="B5639" t="s">
        <v>6122</v>
      </c>
      <c r="C5639" s="1">
        <v>34.380000000000003</v>
      </c>
      <c r="D5639" s="5">
        <v>45347</v>
      </c>
      <c r="E5639" t="s">
        <v>21</v>
      </c>
      <c r="F5639" t="s">
        <v>15</v>
      </c>
      <c r="G5639" s="16" t="s">
        <v>4898</v>
      </c>
      <c r="H5639" s="1"/>
      <c r="J5639"/>
      <c r="AC5639" s="5" t="e">
        <f>VLOOKUP(Table1[[#This Row],[Expense Report]],#REF!,3, 0)</f>
        <v>#REF!</v>
      </c>
      <c r="AD5639" t="s">
        <v>14546</v>
      </c>
      <c r="AE5639" t="s">
        <v>294</v>
      </c>
      <c r="AF5639" t="e">
        <f>MONTH(Table1[[#This Row],[Date Sent]])</f>
        <v>#REF!</v>
      </c>
      <c r="AG5639" t="e">
        <f>YEAR(Table1[[#This Row],[Date Sent]])</f>
        <v>#REF!</v>
      </c>
      <c r="AH5639"/>
    </row>
    <row r="5640" spans="1:34" x14ac:dyDescent="0.2">
      <c r="A5640" t="s">
        <v>359</v>
      </c>
      <c r="B5640" t="s">
        <v>6122</v>
      </c>
      <c r="C5640" s="1">
        <v>113.74</v>
      </c>
      <c r="D5640" s="5">
        <v>45356</v>
      </c>
      <c r="E5640" t="s">
        <v>21</v>
      </c>
      <c r="F5640" t="s">
        <v>15</v>
      </c>
      <c r="G5640" s="16" t="s">
        <v>6124</v>
      </c>
      <c r="H5640" s="1"/>
      <c r="J5640"/>
      <c r="AC5640" s="5" t="e">
        <f>VLOOKUP(Table1[[#This Row],[Expense Report]],#REF!,3, 0)</f>
        <v>#REF!</v>
      </c>
      <c r="AD5640" t="s">
        <v>14546</v>
      </c>
      <c r="AE5640" t="s">
        <v>294</v>
      </c>
      <c r="AF5640" t="e">
        <f>MONTH(Table1[[#This Row],[Date Sent]])</f>
        <v>#REF!</v>
      </c>
      <c r="AG5640" t="e">
        <f>YEAR(Table1[[#This Row],[Date Sent]])</f>
        <v>#REF!</v>
      </c>
      <c r="AH5640"/>
    </row>
    <row r="5641" spans="1:34" x14ac:dyDescent="0.2">
      <c r="A5641" t="s">
        <v>359</v>
      </c>
      <c r="B5641" t="s">
        <v>6122</v>
      </c>
      <c r="C5641" s="1">
        <v>42.33</v>
      </c>
      <c r="D5641" s="5">
        <v>45364</v>
      </c>
      <c r="E5641" t="s">
        <v>13</v>
      </c>
      <c r="F5641" t="s">
        <v>33</v>
      </c>
      <c r="G5641" s="16" t="s">
        <v>6125</v>
      </c>
      <c r="H5641" s="1"/>
      <c r="J5641"/>
      <c r="AC5641" s="5" t="e">
        <f>VLOOKUP(Table1[[#This Row],[Expense Report]],#REF!,3, 0)</f>
        <v>#REF!</v>
      </c>
      <c r="AD5641" t="s">
        <v>14546</v>
      </c>
      <c r="AE5641" t="s">
        <v>294</v>
      </c>
      <c r="AF5641" t="e">
        <f>MONTH(Table1[[#This Row],[Date Sent]])</f>
        <v>#REF!</v>
      </c>
      <c r="AG5641" t="e">
        <f>YEAR(Table1[[#This Row],[Date Sent]])</f>
        <v>#REF!</v>
      </c>
      <c r="AH5641"/>
    </row>
    <row r="5642" spans="1:34" x14ac:dyDescent="0.2">
      <c r="A5642" t="s">
        <v>359</v>
      </c>
      <c r="B5642" t="s">
        <v>6122</v>
      </c>
      <c r="C5642" s="1">
        <v>47.73</v>
      </c>
      <c r="D5642" s="5">
        <v>45364</v>
      </c>
      <c r="E5642" t="s">
        <v>13</v>
      </c>
      <c r="F5642" t="s">
        <v>17</v>
      </c>
      <c r="G5642" s="16" t="s">
        <v>6126</v>
      </c>
      <c r="H5642" s="1"/>
      <c r="J5642"/>
      <c r="AC5642" s="5" t="e">
        <f>VLOOKUP(Table1[[#This Row],[Expense Report]],#REF!,3, 0)</f>
        <v>#REF!</v>
      </c>
      <c r="AD5642" t="s">
        <v>14546</v>
      </c>
      <c r="AE5642" t="s">
        <v>294</v>
      </c>
      <c r="AF5642" t="e">
        <f>MONTH(Table1[[#This Row],[Date Sent]])</f>
        <v>#REF!</v>
      </c>
      <c r="AG5642" t="e">
        <f>YEAR(Table1[[#This Row],[Date Sent]])</f>
        <v>#REF!</v>
      </c>
      <c r="AH5642"/>
    </row>
    <row r="5643" spans="1:34" x14ac:dyDescent="0.2">
      <c r="A5643" t="s">
        <v>359</v>
      </c>
      <c r="B5643" t="s">
        <v>6122</v>
      </c>
      <c r="C5643" s="1">
        <v>12.95</v>
      </c>
      <c r="D5643" s="5">
        <v>45365</v>
      </c>
      <c r="E5643" t="s">
        <v>21</v>
      </c>
      <c r="F5643" t="s">
        <v>39</v>
      </c>
      <c r="G5643" s="16" t="s">
        <v>2431</v>
      </c>
      <c r="H5643" s="1"/>
      <c r="J5643"/>
      <c r="AC5643" s="5" t="e">
        <f>VLOOKUP(Table1[[#This Row],[Expense Report]],#REF!,3, 0)</f>
        <v>#REF!</v>
      </c>
      <c r="AD5643" t="s">
        <v>14546</v>
      </c>
      <c r="AE5643" t="s">
        <v>294</v>
      </c>
      <c r="AF5643" t="e">
        <f>MONTH(Table1[[#This Row],[Date Sent]])</f>
        <v>#REF!</v>
      </c>
      <c r="AG5643" t="e">
        <f>YEAR(Table1[[#This Row],[Date Sent]])</f>
        <v>#REF!</v>
      </c>
      <c r="AH5643"/>
    </row>
    <row r="5644" spans="1:34" x14ac:dyDescent="0.2">
      <c r="A5644" t="s">
        <v>6127</v>
      </c>
      <c r="B5644" t="s">
        <v>6128</v>
      </c>
      <c r="C5644" s="1">
        <v>12</v>
      </c>
      <c r="D5644" s="5">
        <v>45363</v>
      </c>
      <c r="E5644" t="s">
        <v>14</v>
      </c>
      <c r="F5644" t="s">
        <v>5</v>
      </c>
      <c r="G5644" s="16" t="s">
        <v>6129</v>
      </c>
      <c r="H5644" s="1"/>
      <c r="J5644"/>
      <c r="AC5644" s="5" t="e">
        <f>VLOOKUP(Table1[[#This Row],[Expense Report]],#REF!,3, 0)</f>
        <v>#REF!</v>
      </c>
      <c r="AD5644" t="s">
        <v>14608</v>
      </c>
      <c r="AE5644" t="s">
        <v>294</v>
      </c>
      <c r="AF5644" t="e">
        <f>MONTH(Table1[[#This Row],[Date Sent]])</f>
        <v>#REF!</v>
      </c>
      <c r="AG5644" t="e">
        <f>YEAR(Table1[[#This Row],[Date Sent]])</f>
        <v>#REF!</v>
      </c>
      <c r="AH5644"/>
    </row>
    <row r="5645" spans="1:34" x14ac:dyDescent="0.2">
      <c r="A5645" t="s">
        <v>6127</v>
      </c>
      <c r="B5645" t="s">
        <v>6128</v>
      </c>
      <c r="C5645" s="1">
        <v>12</v>
      </c>
      <c r="D5645" s="5">
        <v>45363</v>
      </c>
      <c r="E5645" t="s">
        <v>14</v>
      </c>
      <c r="F5645" t="s">
        <v>5</v>
      </c>
      <c r="G5645" s="16" t="s">
        <v>6129</v>
      </c>
      <c r="H5645" s="1"/>
      <c r="J5645"/>
      <c r="AC5645" s="5" t="e">
        <f>VLOOKUP(Table1[[#This Row],[Expense Report]],#REF!,3, 0)</f>
        <v>#REF!</v>
      </c>
      <c r="AD5645" t="s">
        <v>14608</v>
      </c>
      <c r="AE5645" t="s">
        <v>294</v>
      </c>
      <c r="AF5645" t="e">
        <f>MONTH(Table1[[#This Row],[Date Sent]])</f>
        <v>#REF!</v>
      </c>
      <c r="AG5645" t="e">
        <f>YEAR(Table1[[#This Row],[Date Sent]])</f>
        <v>#REF!</v>
      </c>
      <c r="AH5645"/>
    </row>
    <row r="5646" spans="1:34" x14ac:dyDescent="0.2">
      <c r="A5646" t="s">
        <v>6127</v>
      </c>
      <c r="B5646" t="s">
        <v>6128</v>
      </c>
      <c r="C5646" s="1">
        <v>-12</v>
      </c>
      <c r="D5646" s="5">
        <v>45370</v>
      </c>
      <c r="E5646" t="s">
        <v>14</v>
      </c>
      <c r="F5646" t="s">
        <v>5</v>
      </c>
      <c r="G5646" s="16" t="s">
        <v>6130</v>
      </c>
      <c r="H5646" s="1"/>
      <c r="J5646"/>
      <c r="AC5646" s="5" t="e">
        <f>VLOOKUP(Table1[[#This Row],[Expense Report]],#REF!,3, 0)</f>
        <v>#REF!</v>
      </c>
      <c r="AD5646" t="s">
        <v>14608</v>
      </c>
      <c r="AE5646" t="s">
        <v>294</v>
      </c>
      <c r="AF5646" t="e">
        <f>MONTH(Table1[[#This Row],[Date Sent]])</f>
        <v>#REF!</v>
      </c>
      <c r="AG5646" t="e">
        <f>YEAR(Table1[[#This Row],[Date Sent]])</f>
        <v>#REF!</v>
      </c>
      <c r="AH5646"/>
    </row>
    <row r="5647" spans="1:34" x14ac:dyDescent="0.2">
      <c r="A5647" t="s">
        <v>6127</v>
      </c>
      <c r="B5647" t="s">
        <v>6128</v>
      </c>
      <c r="C5647" s="1">
        <v>-12</v>
      </c>
      <c r="D5647" s="5">
        <v>45370</v>
      </c>
      <c r="E5647" t="s">
        <v>14</v>
      </c>
      <c r="F5647" t="s">
        <v>5</v>
      </c>
      <c r="G5647" s="16" t="s">
        <v>6130</v>
      </c>
      <c r="H5647" s="1"/>
      <c r="J5647"/>
      <c r="AC5647" s="5" t="e">
        <f>VLOOKUP(Table1[[#This Row],[Expense Report]],#REF!,3, 0)</f>
        <v>#REF!</v>
      </c>
      <c r="AD5647" t="s">
        <v>14608</v>
      </c>
      <c r="AE5647" t="s">
        <v>294</v>
      </c>
      <c r="AF5647" t="e">
        <f>MONTH(Table1[[#This Row],[Date Sent]])</f>
        <v>#REF!</v>
      </c>
      <c r="AG5647" t="e">
        <f>YEAR(Table1[[#This Row],[Date Sent]])</f>
        <v>#REF!</v>
      </c>
      <c r="AH5647"/>
    </row>
    <row r="5648" spans="1:34" x14ac:dyDescent="0.2">
      <c r="A5648" t="s">
        <v>346</v>
      </c>
      <c r="B5648" t="s">
        <v>6131</v>
      </c>
      <c r="C5648" s="1">
        <v>218.9</v>
      </c>
      <c r="D5648" s="5">
        <v>45341</v>
      </c>
      <c r="E5648" t="s">
        <v>21</v>
      </c>
      <c r="F5648" t="s">
        <v>25</v>
      </c>
      <c r="G5648" s="16" t="s">
        <v>6132</v>
      </c>
      <c r="H5648" s="1"/>
      <c r="J5648"/>
      <c r="AC5648" s="5" t="e">
        <f>VLOOKUP(Table1[[#This Row],[Expense Report]],#REF!,3, 0)</f>
        <v>#REF!</v>
      </c>
      <c r="AD5648" t="s">
        <v>13608</v>
      </c>
      <c r="AE5648" t="s">
        <v>294</v>
      </c>
      <c r="AF5648" t="e">
        <f>MONTH(Table1[[#This Row],[Date Sent]])</f>
        <v>#REF!</v>
      </c>
      <c r="AG5648" t="e">
        <f>YEAR(Table1[[#This Row],[Date Sent]])</f>
        <v>#REF!</v>
      </c>
      <c r="AH5648"/>
    </row>
    <row r="5649" spans="1:34" x14ac:dyDescent="0.2">
      <c r="A5649" t="s">
        <v>346</v>
      </c>
      <c r="B5649" t="s">
        <v>6131</v>
      </c>
      <c r="C5649" s="1">
        <v>-45.89</v>
      </c>
      <c r="D5649" s="5">
        <v>45342</v>
      </c>
      <c r="E5649" t="s">
        <v>27</v>
      </c>
      <c r="F5649" t="s">
        <v>39</v>
      </c>
      <c r="G5649" s="16" t="s">
        <v>6133</v>
      </c>
      <c r="H5649" s="1"/>
      <c r="J5649"/>
      <c r="AC5649" s="5" t="e">
        <f>VLOOKUP(Table1[[#This Row],[Expense Report]],#REF!,3, 0)</f>
        <v>#REF!</v>
      </c>
      <c r="AD5649" t="s">
        <v>13608</v>
      </c>
      <c r="AE5649" t="s">
        <v>294</v>
      </c>
      <c r="AF5649" t="e">
        <f>MONTH(Table1[[#This Row],[Date Sent]])</f>
        <v>#REF!</v>
      </c>
      <c r="AG5649" t="e">
        <f>YEAR(Table1[[#This Row],[Date Sent]])</f>
        <v>#REF!</v>
      </c>
      <c r="AH5649"/>
    </row>
    <row r="5650" spans="1:34" x14ac:dyDescent="0.2">
      <c r="A5650" t="s">
        <v>346</v>
      </c>
      <c r="B5650" t="s">
        <v>6131</v>
      </c>
      <c r="C5650" s="1">
        <v>21.8</v>
      </c>
      <c r="D5650" s="5">
        <v>45343</v>
      </c>
      <c r="E5650" t="s">
        <v>21</v>
      </c>
      <c r="F5650" t="s">
        <v>33</v>
      </c>
      <c r="G5650" s="16" t="s">
        <v>6134</v>
      </c>
      <c r="H5650" s="1"/>
      <c r="J5650"/>
      <c r="AC5650" s="5" t="e">
        <f>VLOOKUP(Table1[[#This Row],[Expense Report]],#REF!,3, 0)</f>
        <v>#REF!</v>
      </c>
      <c r="AD5650" t="s">
        <v>13608</v>
      </c>
      <c r="AE5650" t="s">
        <v>294</v>
      </c>
      <c r="AF5650" t="e">
        <f>MONTH(Table1[[#This Row],[Date Sent]])</f>
        <v>#REF!</v>
      </c>
      <c r="AG5650" t="e">
        <f>YEAR(Table1[[#This Row],[Date Sent]])</f>
        <v>#REF!</v>
      </c>
      <c r="AH5650"/>
    </row>
    <row r="5651" spans="1:34" x14ac:dyDescent="0.2">
      <c r="A5651" t="s">
        <v>346</v>
      </c>
      <c r="B5651" t="s">
        <v>6131</v>
      </c>
      <c r="C5651" s="1">
        <v>40.32</v>
      </c>
      <c r="D5651" s="5">
        <v>45345</v>
      </c>
      <c r="E5651" t="s">
        <v>21</v>
      </c>
      <c r="F5651" t="s">
        <v>33</v>
      </c>
      <c r="G5651" s="16" t="s">
        <v>2604</v>
      </c>
      <c r="H5651" s="1"/>
      <c r="J5651"/>
      <c r="AC5651" s="5" t="e">
        <f>VLOOKUP(Table1[[#This Row],[Expense Report]],#REF!,3, 0)</f>
        <v>#REF!</v>
      </c>
      <c r="AD5651" t="s">
        <v>13608</v>
      </c>
      <c r="AE5651" t="s">
        <v>294</v>
      </c>
      <c r="AF5651" t="e">
        <f>MONTH(Table1[[#This Row],[Date Sent]])</f>
        <v>#REF!</v>
      </c>
      <c r="AG5651" t="e">
        <f>YEAR(Table1[[#This Row],[Date Sent]])</f>
        <v>#REF!</v>
      </c>
      <c r="AH5651"/>
    </row>
    <row r="5652" spans="1:34" x14ac:dyDescent="0.2">
      <c r="A5652" t="s">
        <v>346</v>
      </c>
      <c r="B5652" t="s">
        <v>6131</v>
      </c>
      <c r="C5652" s="1">
        <v>12.9</v>
      </c>
      <c r="D5652" s="5">
        <v>45345</v>
      </c>
      <c r="E5652" t="s">
        <v>6</v>
      </c>
      <c r="F5652" t="s">
        <v>18</v>
      </c>
      <c r="G5652" s="16" t="s">
        <v>6135</v>
      </c>
      <c r="H5652" s="1"/>
      <c r="J5652"/>
      <c r="AC5652" s="5" t="e">
        <f>VLOOKUP(Table1[[#This Row],[Expense Report]],#REF!,3, 0)</f>
        <v>#REF!</v>
      </c>
      <c r="AD5652" t="s">
        <v>13608</v>
      </c>
      <c r="AE5652" t="s">
        <v>294</v>
      </c>
      <c r="AF5652" t="e">
        <f>MONTH(Table1[[#This Row],[Date Sent]])</f>
        <v>#REF!</v>
      </c>
      <c r="AG5652" t="e">
        <f>YEAR(Table1[[#This Row],[Date Sent]])</f>
        <v>#REF!</v>
      </c>
      <c r="AH5652"/>
    </row>
    <row r="5653" spans="1:34" x14ac:dyDescent="0.2">
      <c r="A5653" t="s">
        <v>346</v>
      </c>
      <c r="B5653" t="s">
        <v>6131</v>
      </c>
      <c r="C5653" s="1">
        <v>2.2000000000000002</v>
      </c>
      <c r="D5653" s="5">
        <v>45346</v>
      </c>
      <c r="E5653" t="s">
        <v>21</v>
      </c>
      <c r="F5653" t="s">
        <v>33</v>
      </c>
      <c r="G5653" s="16" t="s">
        <v>5034</v>
      </c>
      <c r="H5653" s="1"/>
      <c r="J5653"/>
      <c r="AC5653" s="5" t="e">
        <f>VLOOKUP(Table1[[#This Row],[Expense Report]],#REF!,3, 0)</f>
        <v>#REF!</v>
      </c>
      <c r="AD5653" t="s">
        <v>13608</v>
      </c>
      <c r="AE5653" t="s">
        <v>294</v>
      </c>
      <c r="AF5653" t="e">
        <f>MONTH(Table1[[#This Row],[Date Sent]])</f>
        <v>#REF!</v>
      </c>
      <c r="AG5653" t="e">
        <f>YEAR(Table1[[#This Row],[Date Sent]])</f>
        <v>#REF!</v>
      </c>
      <c r="AH5653"/>
    </row>
    <row r="5654" spans="1:34" x14ac:dyDescent="0.2">
      <c r="A5654" t="s">
        <v>346</v>
      </c>
      <c r="B5654" t="s">
        <v>6131</v>
      </c>
      <c r="C5654" s="1">
        <v>288.35000000000002</v>
      </c>
      <c r="D5654" s="5">
        <v>45348</v>
      </c>
      <c r="E5654" t="s">
        <v>20</v>
      </c>
      <c r="F5654" t="s">
        <v>39</v>
      </c>
      <c r="G5654" s="16" t="s">
        <v>6136</v>
      </c>
      <c r="H5654" s="1"/>
      <c r="J5654"/>
      <c r="AC5654" s="5" t="e">
        <f>VLOOKUP(Table1[[#This Row],[Expense Report]],#REF!,3, 0)</f>
        <v>#REF!</v>
      </c>
      <c r="AD5654" t="s">
        <v>13608</v>
      </c>
      <c r="AE5654" t="s">
        <v>294</v>
      </c>
      <c r="AF5654" t="e">
        <f>MONTH(Table1[[#This Row],[Date Sent]])</f>
        <v>#REF!</v>
      </c>
      <c r="AG5654" t="e">
        <f>YEAR(Table1[[#This Row],[Date Sent]])</f>
        <v>#REF!</v>
      </c>
      <c r="AH5654"/>
    </row>
    <row r="5655" spans="1:34" x14ac:dyDescent="0.2">
      <c r="A5655" t="s">
        <v>346</v>
      </c>
      <c r="B5655" t="s">
        <v>6131</v>
      </c>
      <c r="C5655" s="1">
        <v>208.45</v>
      </c>
      <c r="D5655" s="5">
        <v>45348</v>
      </c>
      <c r="E5655" t="s">
        <v>20</v>
      </c>
      <c r="F5655" t="s">
        <v>8</v>
      </c>
      <c r="G5655" s="16" t="s">
        <v>4620</v>
      </c>
      <c r="H5655" s="1"/>
      <c r="J5655"/>
      <c r="AC5655" s="5" t="e">
        <f>VLOOKUP(Table1[[#This Row],[Expense Report]],#REF!,3, 0)</f>
        <v>#REF!</v>
      </c>
      <c r="AD5655" t="s">
        <v>13608</v>
      </c>
      <c r="AE5655" t="s">
        <v>294</v>
      </c>
      <c r="AF5655" t="e">
        <f>MONTH(Table1[[#This Row],[Date Sent]])</f>
        <v>#REF!</v>
      </c>
      <c r="AG5655" t="e">
        <f>YEAR(Table1[[#This Row],[Date Sent]])</f>
        <v>#REF!</v>
      </c>
      <c r="AH5655"/>
    </row>
    <row r="5656" spans="1:34" x14ac:dyDescent="0.2">
      <c r="A5656" t="s">
        <v>346</v>
      </c>
      <c r="B5656" t="s">
        <v>6131</v>
      </c>
      <c r="C5656" s="1">
        <v>8.15</v>
      </c>
      <c r="D5656" s="5">
        <v>45349</v>
      </c>
      <c r="E5656" t="s">
        <v>21</v>
      </c>
      <c r="F5656" t="s">
        <v>33</v>
      </c>
      <c r="G5656" s="16" t="s">
        <v>6137</v>
      </c>
      <c r="H5656" s="1"/>
      <c r="J5656"/>
      <c r="AC5656" s="5" t="e">
        <f>VLOOKUP(Table1[[#This Row],[Expense Report]],#REF!,3, 0)</f>
        <v>#REF!</v>
      </c>
      <c r="AD5656" t="s">
        <v>13608</v>
      </c>
      <c r="AE5656" t="s">
        <v>294</v>
      </c>
      <c r="AF5656" t="e">
        <f>MONTH(Table1[[#This Row],[Date Sent]])</f>
        <v>#REF!</v>
      </c>
      <c r="AG5656" t="e">
        <f>YEAR(Table1[[#This Row],[Date Sent]])</f>
        <v>#REF!</v>
      </c>
      <c r="AH5656"/>
    </row>
    <row r="5657" spans="1:34" x14ac:dyDescent="0.2">
      <c r="A5657" t="s">
        <v>346</v>
      </c>
      <c r="B5657" t="s">
        <v>6131</v>
      </c>
      <c r="C5657" s="1">
        <v>17.579999999999998</v>
      </c>
      <c r="D5657" s="5">
        <v>45350</v>
      </c>
      <c r="E5657" t="s">
        <v>21</v>
      </c>
      <c r="F5657" t="s">
        <v>17</v>
      </c>
      <c r="G5657" s="16" t="s">
        <v>1989</v>
      </c>
      <c r="H5657" s="1"/>
      <c r="J5657"/>
      <c r="AC5657" s="5" t="e">
        <f>VLOOKUP(Table1[[#This Row],[Expense Report]],#REF!,3, 0)</f>
        <v>#REF!</v>
      </c>
      <c r="AD5657" t="s">
        <v>13608</v>
      </c>
      <c r="AE5657" t="s">
        <v>294</v>
      </c>
      <c r="AF5657" t="e">
        <f>MONTH(Table1[[#This Row],[Date Sent]])</f>
        <v>#REF!</v>
      </c>
      <c r="AG5657" t="e">
        <f>YEAR(Table1[[#This Row],[Date Sent]])</f>
        <v>#REF!</v>
      </c>
      <c r="AH5657"/>
    </row>
    <row r="5658" spans="1:34" x14ac:dyDescent="0.2">
      <c r="A5658" t="s">
        <v>346</v>
      </c>
      <c r="B5658" t="s">
        <v>6131</v>
      </c>
      <c r="C5658" s="1">
        <v>69.59</v>
      </c>
      <c r="D5658" s="5">
        <v>45350</v>
      </c>
      <c r="E5658" t="s">
        <v>21</v>
      </c>
      <c r="F5658" t="s">
        <v>33</v>
      </c>
      <c r="G5658" s="16" t="s">
        <v>2604</v>
      </c>
      <c r="H5658" s="1"/>
      <c r="J5658"/>
      <c r="AC5658" s="5" t="e">
        <f>VLOOKUP(Table1[[#This Row],[Expense Report]],#REF!,3, 0)</f>
        <v>#REF!</v>
      </c>
      <c r="AD5658" t="s">
        <v>13608</v>
      </c>
      <c r="AE5658" t="s">
        <v>294</v>
      </c>
      <c r="AF5658" t="e">
        <f>MONTH(Table1[[#This Row],[Date Sent]])</f>
        <v>#REF!</v>
      </c>
      <c r="AG5658" t="e">
        <f>YEAR(Table1[[#This Row],[Date Sent]])</f>
        <v>#REF!</v>
      </c>
      <c r="AH5658"/>
    </row>
    <row r="5659" spans="1:34" x14ac:dyDescent="0.2">
      <c r="A5659" t="s">
        <v>346</v>
      </c>
      <c r="B5659" t="s">
        <v>6131</v>
      </c>
      <c r="C5659" s="1">
        <v>3.07</v>
      </c>
      <c r="D5659" s="5">
        <v>45351</v>
      </c>
      <c r="E5659" t="s">
        <v>20</v>
      </c>
      <c r="F5659" t="s">
        <v>39</v>
      </c>
      <c r="G5659" s="16" t="s">
        <v>6138</v>
      </c>
      <c r="H5659" s="1"/>
      <c r="J5659"/>
      <c r="AC5659" s="5" t="e">
        <f>VLOOKUP(Table1[[#This Row],[Expense Report]],#REF!,3, 0)</f>
        <v>#REF!</v>
      </c>
      <c r="AD5659" t="s">
        <v>13608</v>
      </c>
      <c r="AE5659" t="s">
        <v>294</v>
      </c>
      <c r="AF5659" t="e">
        <f>MONTH(Table1[[#This Row],[Date Sent]])</f>
        <v>#REF!</v>
      </c>
      <c r="AG5659" t="e">
        <f>YEAR(Table1[[#This Row],[Date Sent]])</f>
        <v>#REF!</v>
      </c>
      <c r="AH5659"/>
    </row>
    <row r="5660" spans="1:34" x14ac:dyDescent="0.2">
      <c r="A5660" t="s">
        <v>346</v>
      </c>
      <c r="B5660" t="s">
        <v>6131</v>
      </c>
      <c r="C5660" s="1">
        <v>11.61</v>
      </c>
      <c r="D5660" s="5">
        <v>45352</v>
      </c>
      <c r="E5660" t="s">
        <v>20</v>
      </c>
      <c r="F5660" t="s">
        <v>15</v>
      </c>
      <c r="G5660" s="16" t="s">
        <v>6139</v>
      </c>
      <c r="H5660" s="1"/>
      <c r="J5660"/>
      <c r="AC5660" s="5" t="e">
        <f>VLOOKUP(Table1[[#This Row],[Expense Report]],#REF!,3, 0)</f>
        <v>#REF!</v>
      </c>
      <c r="AD5660" t="s">
        <v>13608</v>
      </c>
      <c r="AE5660" t="s">
        <v>294</v>
      </c>
      <c r="AF5660" t="e">
        <f>MONTH(Table1[[#This Row],[Date Sent]])</f>
        <v>#REF!</v>
      </c>
      <c r="AG5660" t="e">
        <f>YEAR(Table1[[#This Row],[Date Sent]])</f>
        <v>#REF!</v>
      </c>
      <c r="AH5660"/>
    </row>
    <row r="5661" spans="1:34" x14ac:dyDescent="0.2">
      <c r="A5661" t="s">
        <v>346</v>
      </c>
      <c r="B5661" t="s">
        <v>6131</v>
      </c>
      <c r="C5661" s="1">
        <v>37.450000000000003</v>
      </c>
      <c r="D5661" s="5">
        <v>45353</v>
      </c>
      <c r="E5661" t="s">
        <v>6</v>
      </c>
      <c r="F5661" t="s">
        <v>18</v>
      </c>
      <c r="G5661" s="16" t="s">
        <v>6140</v>
      </c>
      <c r="H5661" s="1"/>
      <c r="J5661"/>
      <c r="AC5661" s="5" t="e">
        <f>VLOOKUP(Table1[[#This Row],[Expense Report]],#REF!,3, 0)</f>
        <v>#REF!</v>
      </c>
      <c r="AD5661" t="s">
        <v>13608</v>
      </c>
      <c r="AE5661" t="s">
        <v>294</v>
      </c>
      <c r="AF5661" t="e">
        <f>MONTH(Table1[[#This Row],[Date Sent]])</f>
        <v>#REF!</v>
      </c>
      <c r="AG5661" t="e">
        <f>YEAR(Table1[[#This Row],[Date Sent]])</f>
        <v>#REF!</v>
      </c>
      <c r="AH5661"/>
    </row>
    <row r="5662" spans="1:34" x14ac:dyDescent="0.2">
      <c r="A5662" t="s">
        <v>346</v>
      </c>
      <c r="B5662" t="s">
        <v>6131</v>
      </c>
      <c r="C5662" s="1">
        <v>23.19</v>
      </c>
      <c r="D5662" s="5">
        <v>45357</v>
      </c>
      <c r="E5662" t="s">
        <v>21</v>
      </c>
      <c r="F5662" t="s">
        <v>33</v>
      </c>
      <c r="G5662" s="16" t="s">
        <v>6141</v>
      </c>
      <c r="H5662" s="1"/>
      <c r="J5662"/>
      <c r="AC5662" s="5" t="e">
        <f>VLOOKUP(Table1[[#This Row],[Expense Report]],#REF!,3, 0)</f>
        <v>#REF!</v>
      </c>
      <c r="AD5662" t="s">
        <v>13608</v>
      </c>
      <c r="AE5662" t="s">
        <v>294</v>
      </c>
      <c r="AF5662" t="e">
        <f>MONTH(Table1[[#This Row],[Date Sent]])</f>
        <v>#REF!</v>
      </c>
      <c r="AG5662" t="e">
        <f>YEAR(Table1[[#This Row],[Date Sent]])</f>
        <v>#REF!</v>
      </c>
      <c r="AH5662"/>
    </row>
    <row r="5663" spans="1:34" x14ac:dyDescent="0.2">
      <c r="A5663" t="s">
        <v>346</v>
      </c>
      <c r="B5663" t="s">
        <v>6131</v>
      </c>
      <c r="C5663" s="1">
        <v>16.489999999999998</v>
      </c>
      <c r="D5663" s="5">
        <v>45358</v>
      </c>
      <c r="E5663" t="s">
        <v>20</v>
      </c>
      <c r="F5663" t="s">
        <v>17</v>
      </c>
      <c r="G5663" s="16" t="s">
        <v>6142</v>
      </c>
      <c r="H5663" s="1"/>
      <c r="J5663"/>
      <c r="AC5663" s="5" t="e">
        <f>VLOOKUP(Table1[[#This Row],[Expense Report]],#REF!,3, 0)</f>
        <v>#REF!</v>
      </c>
      <c r="AD5663" t="s">
        <v>13608</v>
      </c>
      <c r="AE5663" t="s">
        <v>294</v>
      </c>
      <c r="AF5663" t="e">
        <f>MONTH(Table1[[#This Row],[Date Sent]])</f>
        <v>#REF!</v>
      </c>
      <c r="AG5663" t="e">
        <f>YEAR(Table1[[#This Row],[Date Sent]])</f>
        <v>#REF!</v>
      </c>
      <c r="AH5663"/>
    </row>
    <row r="5664" spans="1:34" x14ac:dyDescent="0.2">
      <c r="A5664" t="s">
        <v>346</v>
      </c>
      <c r="B5664" t="s">
        <v>6131</v>
      </c>
      <c r="C5664" s="1">
        <v>54.26</v>
      </c>
      <c r="D5664" s="5">
        <v>45358</v>
      </c>
      <c r="E5664" t="s">
        <v>21</v>
      </c>
      <c r="F5664" t="s">
        <v>1193</v>
      </c>
      <c r="G5664" s="16" t="s">
        <v>6143</v>
      </c>
      <c r="H5664" s="1"/>
      <c r="J5664"/>
      <c r="AC5664" s="5" t="e">
        <f>VLOOKUP(Table1[[#This Row],[Expense Report]],#REF!,3, 0)</f>
        <v>#REF!</v>
      </c>
      <c r="AD5664" t="s">
        <v>13608</v>
      </c>
      <c r="AE5664" t="s">
        <v>294</v>
      </c>
      <c r="AF5664" t="e">
        <f>MONTH(Table1[[#This Row],[Date Sent]])</f>
        <v>#REF!</v>
      </c>
      <c r="AG5664" t="e">
        <f>YEAR(Table1[[#This Row],[Date Sent]])</f>
        <v>#REF!</v>
      </c>
      <c r="AH5664"/>
    </row>
    <row r="5665" spans="1:34" x14ac:dyDescent="0.2">
      <c r="A5665" t="s">
        <v>346</v>
      </c>
      <c r="B5665" t="s">
        <v>6131</v>
      </c>
      <c r="C5665" s="1">
        <v>17.53</v>
      </c>
      <c r="D5665" s="5">
        <v>45369</v>
      </c>
      <c r="E5665" t="s">
        <v>6</v>
      </c>
      <c r="F5665" t="s">
        <v>18</v>
      </c>
      <c r="G5665" s="16" t="s">
        <v>2137</v>
      </c>
      <c r="H5665" s="1"/>
      <c r="J5665"/>
      <c r="AC5665" s="5" t="e">
        <f>VLOOKUP(Table1[[#This Row],[Expense Report]],#REF!,3, 0)</f>
        <v>#REF!</v>
      </c>
      <c r="AD5665" t="s">
        <v>13608</v>
      </c>
      <c r="AE5665" t="s">
        <v>294</v>
      </c>
      <c r="AF5665" t="e">
        <f>MONTH(Table1[[#This Row],[Date Sent]])</f>
        <v>#REF!</v>
      </c>
      <c r="AG5665" t="e">
        <f>YEAR(Table1[[#This Row],[Date Sent]])</f>
        <v>#REF!</v>
      </c>
      <c r="AH5665"/>
    </row>
    <row r="5666" spans="1:34" x14ac:dyDescent="0.2">
      <c r="A5666" t="s">
        <v>6144</v>
      </c>
      <c r="B5666" t="s">
        <v>6145</v>
      </c>
      <c r="C5666" s="1">
        <v>522.85</v>
      </c>
      <c r="D5666" s="5">
        <v>45359</v>
      </c>
      <c r="E5666" t="s">
        <v>21</v>
      </c>
      <c r="F5666" t="s">
        <v>15</v>
      </c>
      <c r="G5666" s="16" t="s">
        <v>6146</v>
      </c>
      <c r="H5666" s="1"/>
      <c r="J5666"/>
      <c r="AC5666" s="5" t="e">
        <f>VLOOKUP(Table1[[#This Row],[Expense Report]],#REF!,3, 0)</f>
        <v>#REF!</v>
      </c>
      <c r="AD5666" t="s">
        <v>13678</v>
      </c>
      <c r="AE5666" t="s">
        <v>167</v>
      </c>
      <c r="AF5666" t="e">
        <f>MONTH(Table1[[#This Row],[Date Sent]])</f>
        <v>#REF!</v>
      </c>
      <c r="AG5666" t="e">
        <f>YEAR(Table1[[#This Row],[Date Sent]])</f>
        <v>#REF!</v>
      </c>
      <c r="AH5666"/>
    </row>
    <row r="5667" spans="1:34" x14ac:dyDescent="0.2">
      <c r="A5667" t="s">
        <v>1906</v>
      </c>
      <c r="B5667" t="s">
        <v>6147</v>
      </c>
      <c r="C5667" s="1">
        <v>2.42</v>
      </c>
      <c r="D5667" s="5">
        <v>45351</v>
      </c>
      <c r="E5667" t="s">
        <v>13</v>
      </c>
      <c r="F5667" t="s">
        <v>39</v>
      </c>
      <c r="G5667" s="16" t="s">
        <v>6148</v>
      </c>
      <c r="H5667" s="1"/>
      <c r="J5667"/>
      <c r="AC5667" s="5" t="e">
        <f>VLOOKUP(Table1[[#This Row],[Expense Report]],#REF!,3, 0)</f>
        <v>#REF!</v>
      </c>
      <c r="AD5667" t="s">
        <v>14721</v>
      </c>
      <c r="AE5667" t="s">
        <v>167</v>
      </c>
      <c r="AF5667" t="e">
        <f>MONTH(Table1[[#This Row],[Date Sent]])</f>
        <v>#REF!</v>
      </c>
      <c r="AG5667" t="e">
        <f>YEAR(Table1[[#This Row],[Date Sent]])</f>
        <v>#REF!</v>
      </c>
      <c r="AH5667"/>
    </row>
    <row r="5668" spans="1:34" x14ac:dyDescent="0.2">
      <c r="A5668" t="s">
        <v>1906</v>
      </c>
      <c r="B5668" t="s">
        <v>6147</v>
      </c>
      <c r="C5668" s="1">
        <v>10.45</v>
      </c>
      <c r="D5668" s="5">
        <v>45352</v>
      </c>
      <c r="E5668" t="s">
        <v>13</v>
      </c>
      <c r="F5668" t="s">
        <v>33</v>
      </c>
      <c r="G5668" s="16" t="s">
        <v>1592</v>
      </c>
      <c r="H5668" s="1"/>
      <c r="J5668"/>
      <c r="AC5668" s="5" t="e">
        <f>VLOOKUP(Table1[[#This Row],[Expense Report]],#REF!,3, 0)</f>
        <v>#REF!</v>
      </c>
      <c r="AD5668" t="s">
        <v>14721</v>
      </c>
      <c r="AE5668" t="s">
        <v>167</v>
      </c>
      <c r="AF5668" t="e">
        <f>MONTH(Table1[[#This Row],[Date Sent]])</f>
        <v>#REF!</v>
      </c>
      <c r="AG5668" t="e">
        <f>YEAR(Table1[[#This Row],[Date Sent]])</f>
        <v>#REF!</v>
      </c>
      <c r="AH5668"/>
    </row>
    <row r="5669" spans="1:34" x14ac:dyDescent="0.2">
      <c r="A5669" t="s">
        <v>1906</v>
      </c>
      <c r="B5669" t="s">
        <v>6147</v>
      </c>
      <c r="C5669" s="1">
        <v>22</v>
      </c>
      <c r="D5669" s="5">
        <v>45353</v>
      </c>
      <c r="E5669" t="s">
        <v>24</v>
      </c>
      <c r="F5669" t="s">
        <v>18</v>
      </c>
      <c r="G5669" s="16" t="s">
        <v>984</v>
      </c>
      <c r="H5669" s="1"/>
      <c r="J5669"/>
      <c r="AC5669" s="5" t="e">
        <f>VLOOKUP(Table1[[#This Row],[Expense Report]],#REF!,3, 0)</f>
        <v>#REF!</v>
      </c>
      <c r="AD5669" t="s">
        <v>14721</v>
      </c>
      <c r="AE5669" t="s">
        <v>167</v>
      </c>
      <c r="AF5669" t="e">
        <f>MONTH(Table1[[#This Row],[Date Sent]])</f>
        <v>#REF!</v>
      </c>
      <c r="AG5669" t="e">
        <f>YEAR(Table1[[#This Row],[Date Sent]])</f>
        <v>#REF!</v>
      </c>
      <c r="AH5669"/>
    </row>
    <row r="5670" spans="1:34" x14ac:dyDescent="0.2">
      <c r="A5670" t="s">
        <v>1906</v>
      </c>
      <c r="B5670" t="s">
        <v>6147</v>
      </c>
      <c r="C5670" s="1">
        <v>10.58</v>
      </c>
      <c r="D5670" s="5">
        <v>45363</v>
      </c>
      <c r="E5670" t="s">
        <v>21</v>
      </c>
      <c r="F5670" t="s">
        <v>33</v>
      </c>
      <c r="G5670" s="16" t="s">
        <v>2368</v>
      </c>
      <c r="H5670" s="1"/>
      <c r="J5670"/>
      <c r="AC5670" s="5" t="e">
        <f>VLOOKUP(Table1[[#This Row],[Expense Report]],#REF!,3, 0)</f>
        <v>#REF!</v>
      </c>
      <c r="AD5670" t="s">
        <v>14721</v>
      </c>
      <c r="AE5670" t="s">
        <v>167</v>
      </c>
      <c r="AF5670" t="e">
        <f>MONTH(Table1[[#This Row],[Date Sent]])</f>
        <v>#REF!</v>
      </c>
      <c r="AG5670" t="e">
        <f>YEAR(Table1[[#This Row],[Date Sent]])</f>
        <v>#REF!</v>
      </c>
      <c r="AH5670"/>
    </row>
    <row r="5671" spans="1:34" x14ac:dyDescent="0.2">
      <c r="A5671" t="s">
        <v>6144</v>
      </c>
      <c r="B5671" t="s">
        <v>6149</v>
      </c>
      <c r="C5671" s="1">
        <v>45.97</v>
      </c>
      <c r="D5671" s="5">
        <v>45344</v>
      </c>
      <c r="E5671" t="s">
        <v>21</v>
      </c>
      <c r="F5671" t="s">
        <v>33</v>
      </c>
      <c r="G5671" s="16" t="s">
        <v>6150</v>
      </c>
      <c r="H5671" s="1"/>
      <c r="J5671"/>
      <c r="AC5671" s="5" t="e">
        <f>VLOOKUP(Table1[[#This Row],[Expense Report]],#REF!,3, 0)</f>
        <v>#REF!</v>
      </c>
      <c r="AD5671" t="s">
        <v>13678</v>
      </c>
      <c r="AE5671" t="s">
        <v>167</v>
      </c>
      <c r="AF5671" t="e">
        <f>MONTH(Table1[[#This Row],[Date Sent]])</f>
        <v>#REF!</v>
      </c>
      <c r="AG5671" t="e">
        <f>YEAR(Table1[[#This Row],[Date Sent]])</f>
        <v>#REF!</v>
      </c>
      <c r="AH5671"/>
    </row>
    <row r="5672" spans="1:34" x14ac:dyDescent="0.2">
      <c r="A5672" t="s">
        <v>6144</v>
      </c>
      <c r="B5672" t="s">
        <v>6149</v>
      </c>
      <c r="C5672" s="1">
        <v>167.2</v>
      </c>
      <c r="D5672" s="5">
        <v>45357</v>
      </c>
      <c r="E5672" t="s">
        <v>21</v>
      </c>
      <c r="F5672" t="s">
        <v>39</v>
      </c>
      <c r="G5672" s="16" t="s">
        <v>6151</v>
      </c>
      <c r="H5672" s="1"/>
      <c r="J5672"/>
      <c r="AC5672" s="5" t="e">
        <f>VLOOKUP(Table1[[#This Row],[Expense Report]],#REF!,3, 0)</f>
        <v>#REF!</v>
      </c>
      <c r="AD5672" t="s">
        <v>13678</v>
      </c>
      <c r="AE5672" t="s">
        <v>167</v>
      </c>
      <c r="AF5672" t="e">
        <f>MONTH(Table1[[#This Row],[Date Sent]])</f>
        <v>#REF!</v>
      </c>
      <c r="AG5672" t="e">
        <f>YEAR(Table1[[#This Row],[Date Sent]])</f>
        <v>#REF!</v>
      </c>
      <c r="AH5672"/>
    </row>
    <row r="5673" spans="1:34" x14ac:dyDescent="0.2">
      <c r="A5673" t="s">
        <v>6144</v>
      </c>
      <c r="B5673" t="s">
        <v>6152</v>
      </c>
      <c r="C5673" s="1">
        <v>130.18</v>
      </c>
      <c r="D5673" s="5">
        <v>45343</v>
      </c>
      <c r="E5673" t="s">
        <v>21</v>
      </c>
      <c r="F5673" t="s">
        <v>28</v>
      </c>
      <c r="G5673" s="16" t="s">
        <v>6153</v>
      </c>
      <c r="H5673" s="1"/>
      <c r="J5673"/>
      <c r="AC5673" s="5" t="e">
        <f>VLOOKUP(Table1[[#This Row],[Expense Report]],#REF!,3, 0)</f>
        <v>#REF!</v>
      </c>
      <c r="AD5673" t="s">
        <v>13678</v>
      </c>
      <c r="AE5673" t="s">
        <v>167</v>
      </c>
      <c r="AF5673" t="e">
        <f>MONTH(Table1[[#This Row],[Date Sent]])</f>
        <v>#REF!</v>
      </c>
      <c r="AG5673" t="e">
        <f>YEAR(Table1[[#This Row],[Date Sent]])</f>
        <v>#REF!</v>
      </c>
      <c r="AH5673"/>
    </row>
    <row r="5674" spans="1:34" x14ac:dyDescent="0.2">
      <c r="A5674" t="s">
        <v>6144</v>
      </c>
      <c r="B5674" t="s">
        <v>6152</v>
      </c>
      <c r="C5674" s="1">
        <v>12.33</v>
      </c>
      <c r="D5674" s="5">
        <v>45344</v>
      </c>
      <c r="E5674" t="s">
        <v>21</v>
      </c>
      <c r="F5674" t="s">
        <v>33</v>
      </c>
      <c r="G5674" s="16" t="s">
        <v>1290</v>
      </c>
      <c r="H5674" s="1"/>
      <c r="J5674"/>
      <c r="AC5674" s="5" t="e">
        <f>VLOOKUP(Table1[[#This Row],[Expense Report]],#REF!,3, 0)</f>
        <v>#REF!</v>
      </c>
      <c r="AD5674" t="s">
        <v>13678</v>
      </c>
      <c r="AE5674" t="s">
        <v>167</v>
      </c>
      <c r="AF5674" t="e">
        <f>MONTH(Table1[[#This Row],[Date Sent]])</f>
        <v>#REF!</v>
      </c>
      <c r="AG5674" t="e">
        <f>YEAR(Table1[[#This Row],[Date Sent]])</f>
        <v>#REF!</v>
      </c>
      <c r="AH5674"/>
    </row>
    <row r="5675" spans="1:34" x14ac:dyDescent="0.2">
      <c r="A5675" t="s">
        <v>6144</v>
      </c>
      <c r="B5675" t="s">
        <v>6152</v>
      </c>
      <c r="C5675" s="1">
        <v>86.92</v>
      </c>
      <c r="D5675" s="5">
        <v>45345</v>
      </c>
      <c r="E5675" t="s">
        <v>21</v>
      </c>
      <c r="F5675" t="s">
        <v>15</v>
      </c>
      <c r="G5675" s="16" t="s">
        <v>6154</v>
      </c>
      <c r="H5675" s="1"/>
      <c r="J5675"/>
      <c r="AC5675" s="5" t="e">
        <f>VLOOKUP(Table1[[#This Row],[Expense Report]],#REF!,3, 0)</f>
        <v>#REF!</v>
      </c>
      <c r="AD5675" t="s">
        <v>13678</v>
      </c>
      <c r="AE5675" t="s">
        <v>167</v>
      </c>
      <c r="AF5675" t="e">
        <f>MONTH(Table1[[#This Row],[Date Sent]])</f>
        <v>#REF!</v>
      </c>
      <c r="AG5675" t="e">
        <f>YEAR(Table1[[#This Row],[Date Sent]])</f>
        <v>#REF!</v>
      </c>
      <c r="AH5675"/>
    </row>
    <row r="5676" spans="1:34" x14ac:dyDescent="0.2">
      <c r="A5676" t="s">
        <v>6144</v>
      </c>
      <c r="B5676" t="s">
        <v>6152</v>
      </c>
      <c r="C5676" s="1">
        <v>-41.52</v>
      </c>
      <c r="D5676" s="5">
        <v>45345</v>
      </c>
      <c r="E5676" t="s">
        <v>21</v>
      </c>
      <c r="F5676" t="s">
        <v>33</v>
      </c>
      <c r="G5676" s="16" t="s">
        <v>6155</v>
      </c>
      <c r="H5676" s="1"/>
      <c r="J5676"/>
      <c r="AC5676" s="5" t="e">
        <f>VLOOKUP(Table1[[#This Row],[Expense Report]],#REF!,3, 0)</f>
        <v>#REF!</v>
      </c>
      <c r="AD5676" t="s">
        <v>13678</v>
      </c>
      <c r="AE5676" t="s">
        <v>167</v>
      </c>
      <c r="AF5676" t="e">
        <f>MONTH(Table1[[#This Row],[Date Sent]])</f>
        <v>#REF!</v>
      </c>
      <c r="AG5676" t="e">
        <f>YEAR(Table1[[#This Row],[Date Sent]])</f>
        <v>#REF!</v>
      </c>
      <c r="AH5676"/>
    </row>
    <row r="5677" spans="1:34" x14ac:dyDescent="0.2">
      <c r="A5677" t="s">
        <v>6144</v>
      </c>
      <c r="B5677" t="s">
        <v>6152</v>
      </c>
      <c r="C5677" s="1">
        <v>75.790000000000006</v>
      </c>
      <c r="D5677" s="5">
        <v>45347</v>
      </c>
      <c r="E5677" t="s">
        <v>21</v>
      </c>
      <c r="F5677" t="s">
        <v>15</v>
      </c>
      <c r="G5677" s="16" t="s">
        <v>6156</v>
      </c>
      <c r="H5677" s="1"/>
      <c r="J5677"/>
      <c r="AC5677" s="5" t="e">
        <f>VLOOKUP(Table1[[#This Row],[Expense Report]],#REF!,3, 0)</f>
        <v>#REF!</v>
      </c>
      <c r="AD5677" t="s">
        <v>13678</v>
      </c>
      <c r="AE5677" t="s">
        <v>167</v>
      </c>
      <c r="AF5677" t="e">
        <f>MONTH(Table1[[#This Row],[Date Sent]])</f>
        <v>#REF!</v>
      </c>
      <c r="AG5677" t="e">
        <f>YEAR(Table1[[#This Row],[Date Sent]])</f>
        <v>#REF!</v>
      </c>
      <c r="AH5677"/>
    </row>
    <row r="5678" spans="1:34" x14ac:dyDescent="0.2">
      <c r="A5678" t="s">
        <v>6144</v>
      </c>
      <c r="B5678" t="s">
        <v>6152</v>
      </c>
      <c r="C5678" s="1">
        <v>41.52</v>
      </c>
      <c r="D5678" s="5">
        <v>45349</v>
      </c>
      <c r="E5678" t="s">
        <v>21</v>
      </c>
      <c r="F5678" t="s">
        <v>33</v>
      </c>
      <c r="G5678" s="16" t="s">
        <v>1290</v>
      </c>
      <c r="H5678" s="1"/>
      <c r="J5678"/>
      <c r="AC5678" s="5" t="e">
        <f>VLOOKUP(Table1[[#This Row],[Expense Report]],#REF!,3, 0)</f>
        <v>#REF!</v>
      </c>
      <c r="AD5678" t="s">
        <v>13678</v>
      </c>
      <c r="AE5678" t="s">
        <v>167</v>
      </c>
      <c r="AF5678" t="e">
        <f>MONTH(Table1[[#This Row],[Date Sent]])</f>
        <v>#REF!</v>
      </c>
      <c r="AG5678" t="e">
        <f>YEAR(Table1[[#This Row],[Date Sent]])</f>
        <v>#REF!</v>
      </c>
      <c r="AH5678"/>
    </row>
    <row r="5679" spans="1:34" x14ac:dyDescent="0.2">
      <c r="A5679" t="s">
        <v>6144</v>
      </c>
      <c r="B5679" t="s">
        <v>6152</v>
      </c>
      <c r="C5679" s="1">
        <v>192.57</v>
      </c>
      <c r="D5679" s="5">
        <v>45351</v>
      </c>
      <c r="E5679" t="s">
        <v>21</v>
      </c>
      <c r="F5679" t="s">
        <v>33</v>
      </c>
      <c r="G5679" s="16" t="s">
        <v>1165</v>
      </c>
      <c r="H5679" s="1"/>
      <c r="J5679"/>
      <c r="AC5679" s="5" t="e">
        <f>VLOOKUP(Table1[[#This Row],[Expense Report]],#REF!,3, 0)</f>
        <v>#REF!</v>
      </c>
      <c r="AD5679" t="s">
        <v>13678</v>
      </c>
      <c r="AE5679" t="s">
        <v>167</v>
      </c>
      <c r="AF5679" t="e">
        <f>MONTH(Table1[[#This Row],[Date Sent]])</f>
        <v>#REF!</v>
      </c>
      <c r="AG5679" t="e">
        <f>YEAR(Table1[[#This Row],[Date Sent]])</f>
        <v>#REF!</v>
      </c>
      <c r="AH5679"/>
    </row>
    <row r="5680" spans="1:34" x14ac:dyDescent="0.2">
      <c r="A5680" t="s">
        <v>6144</v>
      </c>
      <c r="B5680" t="s">
        <v>6152</v>
      </c>
      <c r="C5680" s="1">
        <v>38.68</v>
      </c>
      <c r="D5680" s="5">
        <v>45360</v>
      </c>
      <c r="E5680" t="s">
        <v>21</v>
      </c>
      <c r="F5680" t="s">
        <v>39</v>
      </c>
      <c r="G5680" s="16" t="s">
        <v>6157</v>
      </c>
      <c r="H5680" s="1"/>
      <c r="J5680"/>
      <c r="AC5680" s="5" t="e">
        <f>VLOOKUP(Table1[[#This Row],[Expense Report]],#REF!,3, 0)</f>
        <v>#REF!</v>
      </c>
      <c r="AD5680" t="s">
        <v>13678</v>
      </c>
      <c r="AE5680" t="s">
        <v>167</v>
      </c>
      <c r="AF5680" t="e">
        <f>MONTH(Table1[[#This Row],[Date Sent]])</f>
        <v>#REF!</v>
      </c>
      <c r="AG5680" t="e">
        <f>YEAR(Table1[[#This Row],[Date Sent]])</f>
        <v>#REF!</v>
      </c>
      <c r="AH5680"/>
    </row>
    <row r="5681" spans="1:34" x14ac:dyDescent="0.2">
      <c r="A5681" t="s">
        <v>6144</v>
      </c>
      <c r="B5681" t="s">
        <v>6152</v>
      </c>
      <c r="C5681" s="1">
        <v>26.1</v>
      </c>
      <c r="D5681" s="5">
        <v>45362</v>
      </c>
      <c r="E5681" t="s">
        <v>21</v>
      </c>
      <c r="F5681" t="s">
        <v>15</v>
      </c>
      <c r="G5681" s="16" t="s">
        <v>6158</v>
      </c>
      <c r="H5681" s="1"/>
      <c r="J5681"/>
      <c r="AC5681" s="5" t="e">
        <f>VLOOKUP(Table1[[#This Row],[Expense Report]],#REF!,3, 0)</f>
        <v>#REF!</v>
      </c>
      <c r="AD5681" t="s">
        <v>13678</v>
      </c>
      <c r="AE5681" t="s">
        <v>167</v>
      </c>
      <c r="AF5681" t="e">
        <f>MONTH(Table1[[#This Row],[Date Sent]])</f>
        <v>#REF!</v>
      </c>
      <c r="AG5681" t="e">
        <f>YEAR(Table1[[#This Row],[Date Sent]])</f>
        <v>#REF!</v>
      </c>
      <c r="AH5681"/>
    </row>
    <row r="5682" spans="1:34" x14ac:dyDescent="0.2">
      <c r="A5682" t="s">
        <v>6144</v>
      </c>
      <c r="B5682" t="s">
        <v>6152</v>
      </c>
      <c r="C5682" s="1">
        <v>13.9</v>
      </c>
      <c r="D5682" s="5">
        <v>45365</v>
      </c>
      <c r="E5682" t="s">
        <v>21</v>
      </c>
      <c r="F5682" t="s">
        <v>15</v>
      </c>
      <c r="G5682" s="16" t="s">
        <v>6159</v>
      </c>
      <c r="H5682" s="1"/>
      <c r="J5682"/>
      <c r="AC5682" s="5" t="e">
        <f>VLOOKUP(Table1[[#This Row],[Expense Report]],#REF!,3, 0)</f>
        <v>#REF!</v>
      </c>
      <c r="AD5682" t="s">
        <v>13678</v>
      </c>
      <c r="AE5682" t="s">
        <v>167</v>
      </c>
      <c r="AF5682" t="e">
        <f>MONTH(Table1[[#This Row],[Date Sent]])</f>
        <v>#REF!</v>
      </c>
      <c r="AG5682" t="e">
        <f>YEAR(Table1[[#This Row],[Date Sent]])</f>
        <v>#REF!</v>
      </c>
      <c r="AH5682"/>
    </row>
    <row r="5683" spans="1:34" x14ac:dyDescent="0.2">
      <c r="A5683" t="s">
        <v>6144</v>
      </c>
      <c r="B5683" t="s">
        <v>6152</v>
      </c>
      <c r="C5683" s="1">
        <v>127.11</v>
      </c>
      <c r="D5683" s="5">
        <v>45366</v>
      </c>
      <c r="E5683" t="s">
        <v>21</v>
      </c>
      <c r="F5683" t="s">
        <v>33</v>
      </c>
      <c r="G5683" s="16" t="s">
        <v>6160</v>
      </c>
      <c r="H5683" s="1"/>
      <c r="J5683"/>
      <c r="AC5683" s="5" t="e">
        <f>VLOOKUP(Table1[[#This Row],[Expense Report]],#REF!,3, 0)</f>
        <v>#REF!</v>
      </c>
      <c r="AD5683" t="s">
        <v>13678</v>
      </c>
      <c r="AE5683" t="s">
        <v>167</v>
      </c>
      <c r="AF5683" t="e">
        <f>MONTH(Table1[[#This Row],[Date Sent]])</f>
        <v>#REF!</v>
      </c>
      <c r="AG5683" t="e">
        <f>YEAR(Table1[[#This Row],[Date Sent]])</f>
        <v>#REF!</v>
      </c>
      <c r="AH5683"/>
    </row>
    <row r="5684" spans="1:34" x14ac:dyDescent="0.2">
      <c r="A5684" t="s">
        <v>6144</v>
      </c>
      <c r="B5684" t="s">
        <v>6152</v>
      </c>
      <c r="C5684" s="1">
        <v>23.83</v>
      </c>
      <c r="D5684" s="5">
        <v>45367</v>
      </c>
      <c r="E5684" t="s">
        <v>21</v>
      </c>
      <c r="F5684" t="s">
        <v>33</v>
      </c>
      <c r="G5684" s="16" t="s">
        <v>1922</v>
      </c>
      <c r="H5684" s="1"/>
      <c r="J5684"/>
      <c r="AC5684" s="5" t="e">
        <f>VLOOKUP(Table1[[#This Row],[Expense Report]],#REF!,3, 0)</f>
        <v>#REF!</v>
      </c>
      <c r="AD5684" t="s">
        <v>13678</v>
      </c>
      <c r="AE5684" t="s">
        <v>167</v>
      </c>
      <c r="AF5684" t="e">
        <f>MONTH(Table1[[#This Row],[Date Sent]])</f>
        <v>#REF!</v>
      </c>
      <c r="AG5684" t="e">
        <f>YEAR(Table1[[#This Row],[Date Sent]])</f>
        <v>#REF!</v>
      </c>
      <c r="AH5684"/>
    </row>
    <row r="5685" spans="1:34" x14ac:dyDescent="0.2">
      <c r="A5685" t="s">
        <v>749</v>
      </c>
      <c r="B5685" t="s">
        <v>6161</v>
      </c>
      <c r="C5685" s="1">
        <v>506.95</v>
      </c>
      <c r="D5685" s="5">
        <v>45348</v>
      </c>
      <c r="E5685" t="s">
        <v>21</v>
      </c>
      <c r="F5685" t="s">
        <v>15</v>
      </c>
      <c r="G5685" s="16" t="s">
        <v>6162</v>
      </c>
      <c r="H5685" s="1"/>
      <c r="J5685"/>
      <c r="AC5685" s="5" t="e">
        <f>VLOOKUP(Table1[[#This Row],[Expense Report]],#REF!,3, 0)</f>
        <v>#REF!</v>
      </c>
      <c r="AD5685" t="s">
        <v>14659</v>
      </c>
      <c r="AE5685" t="s">
        <v>167</v>
      </c>
      <c r="AF5685" t="e">
        <f>MONTH(Table1[[#This Row],[Date Sent]])</f>
        <v>#REF!</v>
      </c>
      <c r="AG5685" t="e">
        <f>YEAR(Table1[[#This Row],[Date Sent]])</f>
        <v>#REF!</v>
      </c>
      <c r="AH5685"/>
    </row>
    <row r="5686" spans="1:34" x14ac:dyDescent="0.2">
      <c r="A5686" t="s">
        <v>749</v>
      </c>
      <c r="B5686" t="s">
        <v>6163</v>
      </c>
      <c r="C5686" s="1">
        <v>8.4600000000000009</v>
      </c>
      <c r="D5686" s="5">
        <v>45343</v>
      </c>
      <c r="E5686" t="s">
        <v>21</v>
      </c>
      <c r="F5686" t="s">
        <v>33</v>
      </c>
      <c r="G5686" s="16" t="s">
        <v>905</v>
      </c>
      <c r="H5686" s="1"/>
      <c r="J5686"/>
      <c r="AC5686" s="5" t="e">
        <f>VLOOKUP(Table1[[#This Row],[Expense Report]],#REF!,3, 0)</f>
        <v>#REF!</v>
      </c>
      <c r="AD5686" t="s">
        <v>14659</v>
      </c>
      <c r="AE5686" t="s">
        <v>167</v>
      </c>
      <c r="AF5686" t="e">
        <f>MONTH(Table1[[#This Row],[Date Sent]])</f>
        <v>#REF!</v>
      </c>
      <c r="AG5686" t="e">
        <f>YEAR(Table1[[#This Row],[Date Sent]])</f>
        <v>#REF!</v>
      </c>
      <c r="AH5686"/>
    </row>
    <row r="5687" spans="1:34" x14ac:dyDescent="0.2">
      <c r="A5687" t="s">
        <v>749</v>
      </c>
      <c r="B5687" t="s">
        <v>6163</v>
      </c>
      <c r="C5687" s="1">
        <v>25.41</v>
      </c>
      <c r="D5687" s="5">
        <v>45345</v>
      </c>
      <c r="E5687" t="s">
        <v>21</v>
      </c>
      <c r="F5687" t="s">
        <v>1193</v>
      </c>
      <c r="G5687" s="16" t="s">
        <v>6164</v>
      </c>
      <c r="H5687" s="1"/>
      <c r="J5687"/>
      <c r="AC5687" s="5" t="e">
        <f>VLOOKUP(Table1[[#This Row],[Expense Report]],#REF!,3, 0)</f>
        <v>#REF!</v>
      </c>
      <c r="AD5687" t="s">
        <v>14659</v>
      </c>
      <c r="AE5687" t="s">
        <v>167</v>
      </c>
      <c r="AF5687" t="e">
        <f>MONTH(Table1[[#This Row],[Date Sent]])</f>
        <v>#REF!</v>
      </c>
      <c r="AG5687" t="e">
        <f>YEAR(Table1[[#This Row],[Date Sent]])</f>
        <v>#REF!</v>
      </c>
      <c r="AH5687"/>
    </row>
    <row r="5688" spans="1:34" x14ac:dyDescent="0.2">
      <c r="A5688" t="s">
        <v>749</v>
      </c>
      <c r="B5688" t="s">
        <v>6163</v>
      </c>
      <c r="C5688" s="1">
        <v>12.87</v>
      </c>
      <c r="D5688" s="5">
        <v>45349</v>
      </c>
      <c r="E5688" t="s">
        <v>21</v>
      </c>
      <c r="F5688" t="s">
        <v>33</v>
      </c>
      <c r="G5688" s="16" t="s">
        <v>6165</v>
      </c>
      <c r="H5688" s="1"/>
      <c r="J5688"/>
      <c r="AC5688" s="5" t="e">
        <f>VLOOKUP(Table1[[#This Row],[Expense Report]],#REF!,3, 0)</f>
        <v>#REF!</v>
      </c>
      <c r="AD5688" t="s">
        <v>14659</v>
      </c>
      <c r="AE5688" t="s">
        <v>167</v>
      </c>
      <c r="AF5688" t="e">
        <f>MONTH(Table1[[#This Row],[Date Sent]])</f>
        <v>#REF!</v>
      </c>
      <c r="AG5688" t="e">
        <f>YEAR(Table1[[#This Row],[Date Sent]])</f>
        <v>#REF!</v>
      </c>
      <c r="AH5688"/>
    </row>
    <row r="5689" spans="1:34" x14ac:dyDescent="0.2">
      <c r="A5689" t="s">
        <v>749</v>
      </c>
      <c r="B5689" t="s">
        <v>6163</v>
      </c>
      <c r="C5689" s="1">
        <v>13.21</v>
      </c>
      <c r="D5689" s="5">
        <v>45351</v>
      </c>
      <c r="E5689" t="s">
        <v>21</v>
      </c>
      <c r="F5689" t="s">
        <v>4</v>
      </c>
      <c r="G5689" s="16" t="s">
        <v>6166</v>
      </c>
      <c r="H5689" s="1"/>
      <c r="J5689"/>
      <c r="AC5689" s="5" t="e">
        <f>VLOOKUP(Table1[[#This Row],[Expense Report]],#REF!,3, 0)</f>
        <v>#REF!</v>
      </c>
      <c r="AD5689" t="s">
        <v>14659</v>
      </c>
      <c r="AE5689" t="s">
        <v>167</v>
      </c>
      <c r="AF5689" t="e">
        <f>MONTH(Table1[[#This Row],[Date Sent]])</f>
        <v>#REF!</v>
      </c>
      <c r="AG5689" t="e">
        <f>YEAR(Table1[[#This Row],[Date Sent]])</f>
        <v>#REF!</v>
      </c>
      <c r="AH5689"/>
    </row>
    <row r="5690" spans="1:34" x14ac:dyDescent="0.2">
      <c r="A5690" t="s">
        <v>749</v>
      </c>
      <c r="B5690" t="s">
        <v>6163</v>
      </c>
      <c r="C5690" s="1">
        <v>106.61</v>
      </c>
      <c r="D5690" s="5">
        <v>45351</v>
      </c>
      <c r="E5690" t="s">
        <v>21</v>
      </c>
      <c r="F5690" t="s">
        <v>33</v>
      </c>
      <c r="G5690" s="16" t="s">
        <v>1364</v>
      </c>
      <c r="H5690" s="1"/>
      <c r="J5690"/>
      <c r="AC5690" s="5" t="e">
        <f>VLOOKUP(Table1[[#This Row],[Expense Report]],#REF!,3, 0)</f>
        <v>#REF!</v>
      </c>
      <c r="AD5690" t="s">
        <v>14659</v>
      </c>
      <c r="AE5690" t="s">
        <v>167</v>
      </c>
      <c r="AF5690" t="e">
        <f>MONTH(Table1[[#This Row],[Date Sent]])</f>
        <v>#REF!</v>
      </c>
      <c r="AG5690" t="e">
        <f>YEAR(Table1[[#This Row],[Date Sent]])</f>
        <v>#REF!</v>
      </c>
      <c r="AH5690"/>
    </row>
    <row r="5691" spans="1:34" x14ac:dyDescent="0.2">
      <c r="A5691" t="s">
        <v>749</v>
      </c>
      <c r="B5691" t="s">
        <v>6163</v>
      </c>
      <c r="C5691" s="1">
        <v>26.49</v>
      </c>
      <c r="D5691" s="5">
        <v>45351</v>
      </c>
      <c r="E5691" t="s">
        <v>21</v>
      </c>
      <c r="F5691" t="s">
        <v>15</v>
      </c>
      <c r="G5691" s="16" t="s">
        <v>6167</v>
      </c>
      <c r="H5691" s="1"/>
      <c r="J5691"/>
      <c r="AC5691" s="5" t="e">
        <f>VLOOKUP(Table1[[#This Row],[Expense Report]],#REF!,3, 0)</f>
        <v>#REF!</v>
      </c>
      <c r="AD5691" t="s">
        <v>14659</v>
      </c>
      <c r="AE5691" t="s">
        <v>167</v>
      </c>
      <c r="AF5691" t="e">
        <f>MONTH(Table1[[#This Row],[Date Sent]])</f>
        <v>#REF!</v>
      </c>
      <c r="AG5691" t="e">
        <f>YEAR(Table1[[#This Row],[Date Sent]])</f>
        <v>#REF!</v>
      </c>
      <c r="AH5691"/>
    </row>
    <row r="5692" spans="1:34" x14ac:dyDescent="0.2">
      <c r="A5692" t="s">
        <v>749</v>
      </c>
      <c r="B5692" t="s">
        <v>6163</v>
      </c>
      <c r="C5692" s="1">
        <v>74.19</v>
      </c>
      <c r="D5692" s="5">
        <v>45352</v>
      </c>
      <c r="E5692" t="s">
        <v>21</v>
      </c>
      <c r="F5692" t="s">
        <v>49</v>
      </c>
      <c r="G5692" s="16" t="s">
        <v>6168</v>
      </c>
      <c r="H5692" s="1"/>
      <c r="J5692"/>
      <c r="AC5692" s="5" t="e">
        <f>VLOOKUP(Table1[[#This Row],[Expense Report]],#REF!,3, 0)</f>
        <v>#REF!</v>
      </c>
      <c r="AD5692" t="s">
        <v>14659</v>
      </c>
      <c r="AE5692" t="s">
        <v>167</v>
      </c>
      <c r="AF5692" t="e">
        <f>MONTH(Table1[[#This Row],[Date Sent]])</f>
        <v>#REF!</v>
      </c>
      <c r="AG5692" t="e">
        <f>YEAR(Table1[[#This Row],[Date Sent]])</f>
        <v>#REF!</v>
      </c>
      <c r="AH5692"/>
    </row>
    <row r="5693" spans="1:34" x14ac:dyDescent="0.2">
      <c r="A5693" t="s">
        <v>749</v>
      </c>
      <c r="B5693" t="s">
        <v>6163</v>
      </c>
      <c r="C5693" s="1">
        <v>66.47</v>
      </c>
      <c r="D5693" s="5">
        <v>45352</v>
      </c>
      <c r="E5693" t="s">
        <v>21</v>
      </c>
      <c r="F5693" t="s">
        <v>15</v>
      </c>
      <c r="G5693" s="16" t="s">
        <v>6169</v>
      </c>
      <c r="H5693" s="1"/>
      <c r="J5693"/>
      <c r="AC5693" s="5" t="e">
        <f>VLOOKUP(Table1[[#This Row],[Expense Report]],#REF!,3, 0)</f>
        <v>#REF!</v>
      </c>
      <c r="AD5693" t="s">
        <v>14659</v>
      </c>
      <c r="AE5693" t="s">
        <v>167</v>
      </c>
      <c r="AF5693" t="e">
        <f>MONTH(Table1[[#This Row],[Date Sent]])</f>
        <v>#REF!</v>
      </c>
      <c r="AG5693" t="e">
        <f>YEAR(Table1[[#This Row],[Date Sent]])</f>
        <v>#REF!</v>
      </c>
      <c r="AH5693"/>
    </row>
    <row r="5694" spans="1:34" x14ac:dyDescent="0.2">
      <c r="A5694" t="s">
        <v>749</v>
      </c>
      <c r="B5694" t="s">
        <v>6163</v>
      </c>
      <c r="C5694" s="1">
        <v>100.68</v>
      </c>
      <c r="D5694" s="5">
        <v>45356</v>
      </c>
      <c r="E5694" t="s">
        <v>21</v>
      </c>
      <c r="F5694" t="s">
        <v>33</v>
      </c>
      <c r="G5694" s="16" t="s">
        <v>4078</v>
      </c>
      <c r="H5694" s="1"/>
      <c r="J5694"/>
      <c r="AC5694" s="5" t="e">
        <f>VLOOKUP(Table1[[#This Row],[Expense Report]],#REF!,3, 0)</f>
        <v>#REF!</v>
      </c>
      <c r="AD5694" t="s">
        <v>14659</v>
      </c>
      <c r="AE5694" t="s">
        <v>167</v>
      </c>
      <c r="AF5694" t="e">
        <f>MONTH(Table1[[#This Row],[Date Sent]])</f>
        <v>#REF!</v>
      </c>
      <c r="AG5694" t="e">
        <f>YEAR(Table1[[#This Row],[Date Sent]])</f>
        <v>#REF!</v>
      </c>
      <c r="AH5694"/>
    </row>
    <row r="5695" spans="1:34" x14ac:dyDescent="0.2">
      <c r="A5695" t="s">
        <v>749</v>
      </c>
      <c r="B5695" t="s">
        <v>6163</v>
      </c>
      <c r="C5695" s="1">
        <v>349.79</v>
      </c>
      <c r="D5695" s="5">
        <v>45357</v>
      </c>
      <c r="E5695" t="s">
        <v>21</v>
      </c>
      <c r="F5695" t="s">
        <v>49</v>
      </c>
      <c r="G5695" s="16" t="s">
        <v>2422</v>
      </c>
      <c r="H5695" s="1"/>
      <c r="J5695"/>
      <c r="AC5695" s="5" t="e">
        <f>VLOOKUP(Table1[[#This Row],[Expense Report]],#REF!,3, 0)</f>
        <v>#REF!</v>
      </c>
      <c r="AD5695" t="s">
        <v>14659</v>
      </c>
      <c r="AE5695" t="s">
        <v>167</v>
      </c>
      <c r="AF5695" t="e">
        <f>MONTH(Table1[[#This Row],[Date Sent]])</f>
        <v>#REF!</v>
      </c>
      <c r="AG5695" t="e">
        <f>YEAR(Table1[[#This Row],[Date Sent]])</f>
        <v>#REF!</v>
      </c>
      <c r="AH5695"/>
    </row>
    <row r="5696" spans="1:34" x14ac:dyDescent="0.2">
      <c r="A5696" t="s">
        <v>749</v>
      </c>
      <c r="B5696" t="s">
        <v>6163</v>
      </c>
      <c r="C5696" s="1">
        <v>680</v>
      </c>
      <c r="D5696" s="5">
        <v>45358</v>
      </c>
      <c r="E5696" t="s">
        <v>21</v>
      </c>
      <c r="F5696" t="s">
        <v>10</v>
      </c>
      <c r="G5696" s="16" t="s">
        <v>10</v>
      </c>
      <c r="H5696" s="1"/>
      <c r="J5696"/>
      <c r="AC5696" s="5" t="e">
        <f>VLOOKUP(Table1[[#This Row],[Expense Report]],#REF!,3, 0)</f>
        <v>#REF!</v>
      </c>
      <c r="AD5696" t="s">
        <v>14659</v>
      </c>
      <c r="AE5696" t="s">
        <v>167</v>
      </c>
      <c r="AF5696" t="e">
        <f>MONTH(Table1[[#This Row],[Date Sent]])</f>
        <v>#REF!</v>
      </c>
      <c r="AG5696" t="e">
        <f>YEAR(Table1[[#This Row],[Date Sent]])</f>
        <v>#REF!</v>
      </c>
      <c r="AH5696"/>
    </row>
    <row r="5697" spans="1:34" x14ac:dyDescent="0.2">
      <c r="A5697" t="s">
        <v>749</v>
      </c>
      <c r="B5697" t="s">
        <v>6163</v>
      </c>
      <c r="C5697" s="1">
        <v>53.54</v>
      </c>
      <c r="D5697" s="5">
        <v>45359</v>
      </c>
      <c r="E5697" t="s">
        <v>21</v>
      </c>
      <c r="F5697" t="s">
        <v>17</v>
      </c>
      <c r="G5697" s="16" t="s">
        <v>6170</v>
      </c>
      <c r="H5697" s="1"/>
      <c r="J5697"/>
      <c r="AC5697" s="5" t="e">
        <f>VLOOKUP(Table1[[#This Row],[Expense Report]],#REF!,3, 0)</f>
        <v>#REF!</v>
      </c>
      <c r="AD5697" t="s">
        <v>14659</v>
      </c>
      <c r="AE5697" t="s">
        <v>167</v>
      </c>
      <c r="AF5697" t="e">
        <f>MONTH(Table1[[#This Row],[Date Sent]])</f>
        <v>#REF!</v>
      </c>
      <c r="AG5697" t="e">
        <f>YEAR(Table1[[#This Row],[Date Sent]])</f>
        <v>#REF!</v>
      </c>
      <c r="AH5697"/>
    </row>
    <row r="5698" spans="1:34" x14ac:dyDescent="0.2">
      <c r="A5698" t="s">
        <v>749</v>
      </c>
      <c r="B5698" t="s">
        <v>6163</v>
      </c>
      <c r="C5698" s="1">
        <v>8.0500000000000007</v>
      </c>
      <c r="D5698" s="5">
        <v>45360</v>
      </c>
      <c r="E5698" t="s">
        <v>21</v>
      </c>
      <c r="F5698" t="s">
        <v>39</v>
      </c>
      <c r="G5698" s="16" t="s">
        <v>6171</v>
      </c>
      <c r="H5698" s="1"/>
      <c r="J5698"/>
      <c r="AC5698" s="5" t="e">
        <f>VLOOKUP(Table1[[#This Row],[Expense Report]],#REF!,3, 0)</f>
        <v>#REF!</v>
      </c>
      <c r="AD5698" t="s">
        <v>14659</v>
      </c>
      <c r="AE5698" t="s">
        <v>167</v>
      </c>
      <c r="AF5698" t="e">
        <f>MONTH(Table1[[#This Row],[Date Sent]])</f>
        <v>#REF!</v>
      </c>
      <c r="AG5698" t="e">
        <f>YEAR(Table1[[#This Row],[Date Sent]])</f>
        <v>#REF!</v>
      </c>
      <c r="AH5698"/>
    </row>
    <row r="5699" spans="1:34" x14ac:dyDescent="0.2">
      <c r="A5699" t="s">
        <v>749</v>
      </c>
      <c r="B5699" t="s">
        <v>6163</v>
      </c>
      <c r="C5699" s="1">
        <v>105.99</v>
      </c>
      <c r="D5699" s="5">
        <v>45365</v>
      </c>
      <c r="E5699" t="s">
        <v>21</v>
      </c>
      <c r="F5699" t="s">
        <v>33</v>
      </c>
      <c r="G5699" s="16" t="s">
        <v>1085</v>
      </c>
      <c r="H5699" s="1"/>
      <c r="J5699"/>
      <c r="AC5699" s="5" t="e">
        <f>VLOOKUP(Table1[[#This Row],[Expense Report]],#REF!,3, 0)</f>
        <v>#REF!</v>
      </c>
      <c r="AD5699" t="s">
        <v>14659</v>
      </c>
      <c r="AE5699" t="s">
        <v>167</v>
      </c>
      <c r="AF5699" t="e">
        <f>MONTH(Table1[[#This Row],[Date Sent]])</f>
        <v>#REF!</v>
      </c>
      <c r="AG5699" t="e">
        <f>YEAR(Table1[[#This Row],[Date Sent]])</f>
        <v>#REF!</v>
      </c>
      <c r="AH5699"/>
    </row>
    <row r="5700" spans="1:34" x14ac:dyDescent="0.2">
      <c r="A5700" t="s">
        <v>581</v>
      </c>
      <c r="B5700" t="s">
        <v>6172</v>
      </c>
      <c r="C5700" s="1">
        <v>15.13</v>
      </c>
      <c r="D5700" s="5">
        <v>45289</v>
      </c>
      <c r="E5700" t="s">
        <v>21</v>
      </c>
      <c r="F5700" t="s">
        <v>15</v>
      </c>
      <c r="G5700" s="16" t="s">
        <v>1158</v>
      </c>
      <c r="H5700" s="1"/>
      <c r="J5700"/>
      <c r="AC5700" s="5" t="e">
        <f>VLOOKUP(Table1[[#This Row],[Expense Report]],#REF!,3, 0)</f>
        <v>#REF!</v>
      </c>
      <c r="AD5700" t="s">
        <v>14583</v>
      </c>
      <c r="AE5700" t="s">
        <v>294</v>
      </c>
      <c r="AF5700" t="e">
        <f>MONTH(Table1[[#This Row],[Date Sent]])</f>
        <v>#REF!</v>
      </c>
      <c r="AG5700" t="e">
        <f>YEAR(Table1[[#This Row],[Date Sent]])</f>
        <v>#REF!</v>
      </c>
      <c r="AH5700"/>
    </row>
    <row r="5701" spans="1:34" x14ac:dyDescent="0.2">
      <c r="A5701" t="s">
        <v>581</v>
      </c>
      <c r="B5701" t="s">
        <v>6172</v>
      </c>
      <c r="C5701" s="1">
        <v>20.69</v>
      </c>
      <c r="D5701" s="5">
        <v>45295</v>
      </c>
      <c r="E5701" t="s">
        <v>21</v>
      </c>
      <c r="F5701" t="s">
        <v>15</v>
      </c>
      <c r="G5701" s="16" t="s">
        <v>6173</v>
      </c>
      <c r="H5701" s="1"/>
      <c r="J5701"/>
      <c r="AC5701" s="5" t="e">
        <f>VLOOKUP(Table1[[#This Row],[Expense Report]],#REF!,3, 0)</f>
        <v>#REF!</v>
      </c>
      <c r="AD5701" t="s">
        <v>14583</v>
      </c>
      <c r="AE5701" t="s">
        <v>294</v>
      </c>
      <c r="AF5701" t="e">
        <f>MONTH(Table1[[#This Row],[Date Sent]])</f>
        <v>#REF!</v>
      </c>
      <c r="AG5701" t="e">
        <f>YEAR(Table1[[#This Row],[Date Sent]])</f>
        <v>#REF!</v>
      </c>
      <c r="AH5701"/>
    </row>
    <row r="5702" spans="1:34" x14ac:dyDescent="0.2">
      <c r="A5702" t="s">
        <v>581</v>
      </c>
      <c r="B5702" t="s">
        <v>6172</v>
      </c>
      <c r="C5702" s="1">
        <v>30.27</v>
      </c>
      <c r="D5702" s="5">
        <v>45297</v>
      </c>
      <c r="E5702" t="s">
        <v>24</v>
      </c>
      <c r="F5702" t="s">
        <v>18</v>
      </c>
      <c r="G5702" s="16" t="s">
        <v>2692</v>
      </c>
      <c r="H5702" s="1"/>
      <c r="J5702"/>
      <c r="AC5702" s="5" t="e">
        <f>VLOOKUP(Table1[[#This Row],[Expense Report]],#REF!,3, 0)</f>
        <v>#REF!</v>
      </c>
      <c r="AD5702" t="s">
        <v>14583</v>
      </c>
      <c r="AE5702" t="s">
        <v>294</v>
      </c>
      <c r="AF5702" t="e">
        <f>MONTH(Table1[[#This Row],[Date Sent]])</f>
        <v>#REF!</v>
      </c>
      <c r="AG5702" t="e">
        <f>YEAR(Table1[[#This Row],[Date Sent]])</f>
        <v>#REF!</v>
      </c>
      <c r="AH5702"/>
    </row>
    <row r="5703" spans="1:34" x14ac:dyDescent="0.2">
      <c r="A5703" t="s">
        <v>581</v>
      </c>
      <c r="B5703" t="s">
        <v>6172</v>
      </c>
      <c r="C5703" s="1">
        <v>71.87</v>
      </c>
      <c r="D5703" s="5">
        <v>45299</v>
      </c>
      <c r="E5703" t="s">
        <v>21</v>
      </c>
      <c r="F5703" t="s">
        <v>33</v>
      </c>
      <c r="G5703" s="16" t="s">
        <v>950</v>
      </c>
      <c r="H5703" s="1"/>
      <c r="J5703"/>
      <c r="AC5703" s="5" t="e">
        <f>VLOOKUP(Table1[[#This Row],[Expense Report]],#REF!,3, 0)</f>
        <v>#REF!</v>
      </c>
      <c r="AD5703" t="s">
        <v>14583</v>
      </c>
      <c r="AE5703" t="s">
        <v>294</v>
      </c>
      <c r="AF5703" t="e">
        <f>MONTH(Table1[[#This Row],[Date Sent]])</f>
        <v>#REF!</v>
      </c>
      <c r="AG5703" t="e">
        <f>YEAR(Table1[[#This Row],[Date Sent]])</f>
        <v>#REF!</v>
      </c>
      <c r="AH5703"/>
    </row>
    <row r="5704" spans="1:34" x14ac:dyDescent="0.2">
      <c r="A5704" t="s">
        <v>581</v>
      </c>
      <c r="B5704" t="s">
        <v>6172</v>
      </c>
      <c r="C5704" s="1">
        <v>99.98</v>
      </c>
      <c r="D5704" s="5">
        <v>45303</v>
      </c>
      <c r="E5704" t="s">
        <v>21</v>
      </c>
      <c r="F5704" t="s">
        <v>33</v>
      </c>
      <c r="G5704" s="16" t="s">
        <v>6174</v>
      </c>
      <c r="H5704" s="1"/>
      <c r="J5704"/>
      <c r="AC5704" s="5" t="e">
        <f>VLOOKUP(Table1[[#This Row],[Expense Report]],#REF!,3, 0)</f>
        <v>#REF!</v>
      </c>
      <c r="AD5704" t="s">
        <v>14583</v>
      </c>
      <c r="AE5704" t="s">
        <v>294</v>
      </c>
      <c r="AF5704" t="e">
        <f>MONTH(Table1[[#This Row],[Date Sent]])</f>
        <v>#REF!</v>
      </c>
      <c r="AG5704" t="e">
        <f>YEAR(Table1[[#This Row],[Date Sent]])</f>
        <v>#REF!</v>
      </c>
      <c r="AH5704"/>
    </row>
    <row r="5705" spans="1:34" x14ac:dyDescent="0.2">
      <c r="A5705" t="s">
        <v>581</v>
      </c>
      <c r="B5705" t="s">
        <v>6172</v>
      </c>
      <c r="C5705" s="1">
        <v>68.38</v>
      </c>
      <c r="D5705" s="5">
        <v>45303</v>
      </c>
      <c r="E5705" t="s">
        <v>21</v>
      </c>
      <c r="F5705" t="s">
        <v>33</v>
      </c>
      <c r="G5705" s="16" t="s">
        <v>950</v>
      </c>
      <c r="H5705" s="1"/>
      <c r="J5705"/>
      <c r="AC5705" s="5" t="e">
        <f>VLOOKUP(Table1[[#This Row],[Expense Report]],#REF!,3, 0)</f>
        <v>#REF!</v>
      </c>
      <c r="AD5705" t="s">
        <v>14583</v>
      </c>
      <c r="AE5705" t="s">
        <v>294</v>
      </c>
      <c r="AF5705" t="e">
        <f>MONTH(Table1[[#This Row],[Date Sent]])</f>
        <v>#REF!</v>
      </c>
      <c r="AG5705" t="e">
        <f>YEAR(Table1[[#This Row],[Date Sent]])</f>
        <v>#REF!</v>
      </c>
      <c r="AH5705"/>
    </row>
    <row r="5706" spans="1:34" x14ac:dyDescent="0.2">
      <c r="A5706" t="s">
        <v>581</v>
      </c>
      <c r="B5706" t="s">
        <v>6172</v>
      </c>
      <c r="C5706" s="1">
        <v>64.14</v>
      </c>
      <c r="D5706" s="5">
        <v>45309</v>
      </c>
      <c r="E5706" t="s">
        <v>33</v>
      </c>
      <c r="F5706" t="s">
        <v>39</v>
      </c>
      <c r="G5706" s="16" t="s">
        <v>6175</v>
      </c>
      <c r="H5706" s="1"/>
      <c r="J5706"/>
      <c r="AC5706" s="5" t="e">
        <f>VLOOKUP(Table1[[#This Row],[Expense Report]],#REF!,3, 0)</f>
        <v>#REF!</v>
      </c>
      <c r="AD5706" t="s">
        <v>14583</v>
      </c>
      <c r="AE5706" t="s">
        <v>294</v>
      </c>
      <c r="AF5706" t="e">
        <f>MONTH(Table1[[#This Row],[Date Sent]])</f>
        <v>#REF!</v>
      </c>
      <c r="AG5706" t="e">
        <f>YEAR(Table1[[#This Row],[Date Sent]])</f>
        <v>#REF!</v>
      </c>
      <c r="AH5706"/>
    </row>
    <row r="5707" spans="1:34" x14ac:dyDescent="0.2">
      <c r="A5707" t="s">
        <v>581</v>
      </c>
      <c r="B5707" t="s">
        <v>6172</v>
      </c>
      <c r="C5707" s="1">
        <v>21.59</v>
      </c>
      <c r="D5707" s="5">
        <v>45317</v>
      </c>
      <c r="E5707" t="s">
        <v>24</v>
      </c>
      <c r="F5707" t="s">
        <v>18</v>
      </c>
      <c r="G5707" s="16" t="s">
        <v>2692</v>
      </c>
      <c r="H5707" s="1"/>
      <c r="J5707"/>
      <c r="AC5707" s="5" t="e">
        <f>VLOOKUP(Table1[[#This Row],[Expense Report]],#REF!,3, 0)</f>
        <v>#REF!</v>
      </c>
      <c r="AD5707" t="s">
        <v>14583</v>
      </c>
      <c r="AE5707" t="s">
        <v>294</v>
      </c>
      <c r="AF5707" t="e">
        <f>MONTH(Table1[[#This Row],[Date Sent]])</f>
        <v>#REF!</v>
      </c>
      <c r="AG5707" t="e">
        <f>YEAR(Table1[[#This Row],[Date Sent]])</f>
        <v>#REF!</v>
      </c>
      <c r="AH5707"/>
    </row>
    <row r="5708" spans="1:34" x14ac:dyDescent="0.2">
      <c r="A5708" t="s">
        <v>581</v>
      </c>
      <c r="B5708" t="s">
        <v>6172</v>
      </c>
      <c r="C5708" s="1">
        <v>78.75</v>
      </c>
      <c r="D5708" s="5">
        <v>45318</v>
      </c>
      <c r="E5708" t="s">
        <v>21</v>
      </c>
      <c r="F5708" t="s">
        <v>33</v>
      </c>
      <c r="G5708" s="16" t="s">
        <v>6176</v>
      </c>
      <c r="H5708" s="1"/>
      <c r="J5708"/>
      <c r="AC5708" s="5" t="e">
        <f>VLOOKUP(Table1[[#This Row],[Expense Report]],#REF!,3, 0)</f>
        <v>#REF!</v>
      </c>
      <c r="AD5708" t="s">
        <v>14583</v>
      </c>
      <c r="AE5708" t="s">
        <v>294</v>
      </c>
      <c r="AF5708" t="e">
        <f>MONTH(Table1[[#This Row],[Date Sent]])</f>
        <v>#REF!</v>
      </c>
      <c r="AG5708" t="e">
        <f>YEAR(Table1[[#This Row],[Date Sent]])</f>
        <v>#REF!</v>
      </c>
      <c r="AH5708"/>
    </row>
    <row r="5709" spans="1:34" x14ac:dyDescent="0.2">
      <c r="A5709" t="s">
        <v>581</v>
      </c>
      <c r="B5709" t="s">
        <v>6172</v>
      </c>
      <c r="C5709" s="1">
        <v>69.42</v>
      </c>
      <c r="D5709" s="5">
        <v>45320</v>
      </c>
      <c r="E5709" t="s">
        <v>17</v>
      </c>
      <c r="F5709" t="s">
        <v>15</v>
      </c>
      <c r="G5709" s="16" t="s">
        <v>6177</v>
      </c>
      <c r="H5709" s="1"/>
      <c r="J5709"/>
      <c r="AC5709" s="5" t="e">
        <f>VLOOKUP(Table1[[#This Row],[Expense Report]],#REF!,3, 0)</f>
        <v>#REF!</v>
      </c>
      <c r="AD5709" t="s">
        <v>14583</v>
      </c>
      <c r="AE5709" t="s">
        <v>294</v>
      </c>
      <c r="AF5709" t="e">
        <f>MONTH(Table1[[#This Row],[Date Sent]])</f>
        <v>#REF!</v>
      </c>
      <c r="AG5709" t="e">
        <f>YEAR(Table1[[#This Row],[Date Sent]])</f>
        <v>#REF!</v>
      </c>
      <c r="AH5709"/>
    </row>
    <row r="5710" spans="1:34" x14ac:dyDescent="0.2">
      <c r="A5710" t="s">
        <v>581</v>
      </c>
      <c r="B5710" t="s">
        <v>6172</v>
      </c>
      <c r="C5710" s="1">
        <v>877.13</v>
      </c>
      <c r="D5710" s="5">
        <v>45328</v>
      </c>
      <c r="E5710" t="s">
        <v>14</v>
      </c>
      <c r="F5710" t="s">
        <v>51</v>
      </c>
      <c r="G5710" s="16" t="s">
        <v>6178</v>
      </c>
      <c r="H5710" s="1"/>
      <c r="J5710"/>
      <c r="AC5710" s="5" t="e">
        <f>VLOOKUP(Table1[[#This Row],[Expense Report]],#REF!,3, 0)</f>
        <v>#REF!</v>
      </c>
      <c r="AD5710" t="s">
        <v>14583</v>
      </c>
      <c r="AE5710" t="s">
        <v>294</v>
      </c>
      <c r="AF5710" t="e">
        <f>MONTH(Table1[[#This Row],[Date Sent]])</f>
        <v>#REF!</v>
      </c>
      <c r="AG5710" t="e">
        <f>YEAR(Table1[[#This Row],[Date Sent]])</f>
        <v>#REF!</v>
      </c>
      <c r="AH5710"/>
    </row>
    <row r="5711" spans="1:34" x14ac:dyDescent="0.2">
      <c r="A5711" t="s">
        <v>581</v>
      </c>
      <c r="B5711" t="s">
        <v>6172</v>
      </c>
      <c r="C5711" s="1">
        <v>124.99</v>
      </c>
      <c r="D5711" s="5">
        <v>45329</v>
      </c>
      <c r="E5711" t="s">
        <v>21</v>
      </c>
      <c r="F5711" t="s">
        <v>33</v>
      </c>
      <c r="G5711" s="16" t="s">
        <v>6179</v>
      </c>
      <c r="H5711" s="1"/>
      <c r="J5711"/>
      <c r="AC5711" s="5" t="e">
        <f>VLOOKUP(Table1[[#This Row],[Expense Report]],#REF!,3, 0)</f>
        <v>#REF!</v>
      </c>
      <c r="AD5711" t="s">
        <v>14583</v>
      </c>
      <c r="AE5711" t="s">
        <v>294</v>
      </c>
      <c r="AF5711" t="e">
        <f>MONTH(Table1[[#This Row],[Date Sent]])</f>
        <v>#REF!</v>
      </c>
      <c r="AG5711" t="e">
        <f>YEAR(Table1[[#This Row],[Date Sent]])</f>
        <v>#REF!</v>
      </c>
      <c r="AH5711"/>
    </row>
    <row r="5712" spans="1:34" x14ac:dyDescent="0.2">
      <c r="A5712" t="s">
        <v>581</v>
      </c>
      <c r="B5712" t="s">
        <v>6172</v>
      </c>
      <c r="C5712" s="1">
        <v>14.03</v>
      </c>
      <c r="D5712" s="5">
        <v>45334</v>
      </c>
      <c r="E5712" t="s">
        <v>7</v>
      </c>
      <c r="F5712" t="s">
        <v>14</v>
      </c>
      <c r="G5712" s="16" t="s">
        <v>6180</v>
      </c>
      <c r="H5712" s="1"/>
      <c r="J5712"/>
      <c r="AC5712" s="5" t="e">
        <f>VLOOKUP(Table1[[#This Row],[Expense Report]],#REF!,3, 0)</f>
        <v>#REF!</v>
      </c>
      <c r="AD5712" t="s">
        <v>14583</v>
      </c>
      <c r="AE5712" t="s">
        <v>294</v>
      </c>
      <c r="AF5712" t="e">
        <f>MONTH(Table1[[#This Row],[Date Sent]])</f>
        <v>#REF!</v>
      </c>
      <c r="AG5712" t="e">
        <f>YEAR(Table1[[#This Row],[Date Sent]])</f>
        <v>#REF!</v>
      </c>
      <c r="AH5712"/>
    </row>
    <row r="5713" spans="1:34" x14ac:dyDescent="0.2">
      <c r="A5713" t="s">
        <v>223</v>
      </c>
      <c r="B5713" t="s">
        <v>6181</v>
      </c>
      <c r="C5713" s="1">
        <v>185.6</v>
      </c>
      <c r="D5713" s="5">
        <v>45351</v>
      </c>
      <c r="E5713" t="s">
        <v>8</v>
      </c>
      <c r="F5713" t="s">
        <v>40</v>
      </c>
      <c r="G5713" s="16" t="s">
        <v>6182</v>
      </c>
      <c r="H5713" s="1"/>
      <c r="J5713"/>
      <c r="AC5713" s="5" t="e">
        <f>VLOOKUP(Table1[[#This Row],[Expense Report]],#REF!,3, 0)</f>
        <v>#REF!</v>
      </c>
      <c r="AD5713" t="s">
        <v>13279</v>
      </c>
      <c r="AE5713" t="s">
        <v>294</v>
      </c>
      <c r="AF5713" t="e">
        <f>MONTH(Table1[[#This Row],[Date Sent]])</f>
        <v>#REF!</v>
      </c>
      <c r="AG5713" t="e">
        <f>YEAR(Table1[[#This Row],[Date Sent]])</f>
        <v>#REF!</v>
      </c>
      <c r="AH5713"/>
    </row>
    <row r="5714" spans="1:34" x14ac:dyDescent="0.2">
      <c r="A5714" t="s">
        <v>223</v>
      </c>
      <c r="B5714" t="s">
        <v>6181</v>
      </c>
      <c r="C5714" s="1">
        <v>97.87</v>
      </c>
      <c r="D5714" s="5">
        <v>45351</v>
      </c>
      <c r="E5714" t="s">
        <v>8</v>
      </c>
      <c r="F5714" t="s">
        <v>40</v>
      </c>
      <c r="G5714" s="16" t="s">
        <v>6183</v>
      </c>
      <c r="H5714" s="1"/>
      <c r="J5714"/>
      <c r="AC5714" s="5" t="e">
        <f>VLOOKUP(Table1[[#This Row],[Expense Report]],#REF!,3, 0)</f>
        <v>#REF!</v>
      </c>
      <c r="AD5714" t="s">
        <v>13279</v>
      </c>
      <c r="AE5714" t="s">
        <v>294</v>
      </c>
      <c r="AF5714" t="e">
        <f>MONTH(Table1[[#This Row],[Date Sent]])</f>
        <v>#REF!</v>
      </c>
      <c r="AG5714" t="e">
        <f>YEAR(Table1[[#This Row],[Date Sent]])</f>
        <v>#REF!</v>
      </c>
      <c r="AH5714"/>
    </row>
    <row r="5715" spans="1:34" x14ac:dyDescent="0.2">
      <c r="A5715" t="s">
        <v>223</v>
      </c>
      <c r="B5715" t="s">
        <v>6181</v>
      </c>
      <c r="C5715" s="1">
        <v>19.48</v>
      </c>
      <c r="D5715" s="5">
        <v>45355</v>
      </c>
      <c r="E5715" t="s">
        <v>8</v>
      </c>
      <c r="F5715" t="s">
        <v>40</v>
      </c>
      <c r="G5715" s="16" t="s">
        <v>6184</v>
      </c>
      <c r="H5715" s="1"/>
      <c r="J5715"/>
      <c r="AC5715" s="5" t="e">
        <f>VLOOKUP(Table1[[#This Row],[Expense Report]],#REF!,3, 0)</f>
        <v>#REF!</v>
      </c>
      <c r="AD5715" t="s">
        <v>13279</v>
      </c>
      <c r="AE5715" t="s">
        <v>294</v>
      </c>
      <c r="AF5715" t="e">
        <f>MONTH(Table1[[#This Row],[Date Sent]])</f>
        <v>#REF!</v>
      </c>
      <c r="AG5715" t="e">
        <f>YEAR(Table1[[#This Row],[Date Sent]])</f>
        <v>#REF!</v>
      </c>
      <c r="AH5715"/>
    </row>
    <row r="5716" spans="1:34" x14ac:dyDescent="0.2">
      <c r="A5716" t="s">
        <v>223</v>
      </c>
      <c r="B5716" t="s">
        <v>6181</v>
      </c>
      <c r="C5716" s="1">
        <v>489.12</v>
      </c>
      <c r="D5716" s="5">
        <v>45356</v>
      </c>
      <c r="E5716" t="s">
        <v>25</v>
      </c>
      <c r="F5716" t="s">
        <v>15</v>
      </c>
      <c r="G5716" s="16" t="s">
        <v>6185</v>
      </c>
      <c r="H5716" s="1"/>
      <c r="J5716"/>
      <c r="AC5716" s="5" t="e">
        <f>VLOOKUP(Table1[[#This Row],[Expense Report]],#REF!,3, 0)</f>
        <v>#REF!</v>
      </c>
      <c r="AD5716" t="s">
        <v>13279</v>
      </c>
      <c r="AE5716" t="s">
        <v>294</v>
      </c>
      <c r="AF5716" t="e">
        <f>MONTH(Table1[[#This Row],[Date Sent]])</f>
        <v>#REF!</v>
      </c>
      <c r="AG5716" t="e">
        <f>YEAR(Table1[[#This Row],[Date Sent]])</f>
        <v>#REF!</v>
      </c>
      <c r="AH5716"/>
    </row>
    <row r="5717" spans="1:34" x14ac:dyDescent="0.2">
      <c r="A5717" t="s">
        <v>223</v>
      </c>
      <c r="B5717" t="s">
        <v>6181</v>
      </c>
      <c r="C5717" s="1">
        <v>73.59</v>
      </c>
      <c r="D5717" s="5">
        <v>45366</v>
      </c>
      <c r="E5717" t="s">
        <v>20</v>
      </c>
      <c r="F5717" t="s">
        <v>39</v>
      </c>
      <c r="G5717" s="16" t="s">
        <v>6186</v>
      </c>
      <c r="H5717" s="1"/>
      <c r="J5717"/>
      <c r="AC5717" s="5" t="e">
        <f>VLOOKUP(Table1[[#This Row],[Expense Report]],#REF!,3, 0)</f>
        <v>#REF!</v>
      </c>
      <c r="AD5717" t="s">
        <v>13279</v>
      </c>
      <c r="AE5717" t="s">
        <v>294</v>
      </c>
      <c r="AF5717" t="e">
        <f>MONTH(Table1[[#This Row],[Date Sent]])</f>
        <v>#REF!</v>
      </c>
      <c r="AG5717" t="e">
        <f>YEAR(Table1[[#This Row],[Date Sent]])</f>
        <v>#REF!</v>
      </c>
      <c r="AH5717"/>
    </row>
    <row r="5718" spans="1:34" x14ac:dyDescent="0.2">
      <c r="A5718" t="s">
        <v>223</v>
      </c>
      <c r="B5718" t="s">
        <v>6181</v>
      </c>
      <c r="C5718" s="1">
        <v>137.72999999999999</v>
      </c>
      <c r="D5718" s="5">
        <v>45370</v>
      </c>
      <c r="E5718" t="s">
        <v>25</v>
      </c>
      <c r="F5718" t="s">
        <v>15</v>
      </c>
      <c r="G5718" s="16" t="s">
        <v>6187</v>
      </c>
      <c r="H5718" s="1"/>
      <c r="J5718"/>
      <c r="AC5718" s="5" t="e">
        <f>VLOOKUP(Table1[[#This Row],[Expense Report]],#REF!,3, 0)</f>
        <v>#REF!</v>
      </c>
      <c r="AD5718" t="s">
        <v>13279</v>
      </c>
      <c r="AE5718" t="s">
        <v>294</v>
      </c>
      <c r="AF5718" t="e">
        <f>MONTH(Table1[[#This Row],[Date Sent]])</f>
        <v>#REF!</v>
      </c>
      <c r="AG5718" t="e">
        <f>YEAR(Table1[[#This Row],[Date Sent]])</f>
        <v>#REF!</v>
      </c>
      <c r="AH5718"/>
    </row>
    <row r="5719" spans="1:34" x14ac:dyDescent="0.2">
      <c r="A5719" t="s">
        <v>6127</v>
      </c>
      <c r="B5719" t="s">
        <v>6188</v>
      </c>
      <c r="C5719" s="1">
        <v>58.74</v>
      </c>
      <c r="D5719" s="5">
        <v>45355</v>
      </c>
      <c r="E5719" t="s">
        <v>21</v>
      </c>
      <c r="F5719" t="s">
        <v>15</v>
      </c>
      <c r="G5719" s="16" t="s">
        <v>6189</v>
      </c>
      <c r="H5719" s="1"/>
      <c r="J5719"/>
      <c r="AC5719" s="5" t="e">
        <f>VLOOKUP(Table1[[#This Row],[Expense Report]],#REF!,3, 0)</f>
        <v>#REF!</v>
      </c>
      <c r="AD5719" t="s">
        <v>14608</v>
      </c>
      <c r="AE5719" t="s">
        <v>294</v>
      </c>
      <c r="AF5719" t="e">
        <f>MONTH(Table1[[#This Row],[Date Sent]])</f>
        <v>#REF!</v>
      </c>
      <c r="AG5719" t="e">
        <f>YEAR(Table1[[#This Row],[Date Sent]])</f>
        <v>#REF!</v>
      </c>
      <c r="AH5719"/>
    </row>
    <row r="5720" spans="1:34" x14ac:dyDescent="0.2">
      <c r="A5720" t="s">
        <v>6127</v>
      </c>
      <c r="B5720" t="s">
        <v>6188</v>
      </c>
      <c r="C5720" s="1">
        <v>327.8</v>
      </c>
      <c r="D5720" s="5">
        <v>45365</v>
      </c>
      <c r="E5720" t="s">
        <v>21</v>
      </c>
      <c r="F5720" t="s">
        <v>49</v>
      </c>
      <c r="G5720" s="16" t="s">
        <v>6190</v>
      </c>
      <c r="H5720" s="1"/>
      <c r="J5720"/>
      <c r="AC5720" s="5" t="e">
        <f>VLOOKUP(Table1[[#This Row],[Expense Report]],#REF!,3, 0)</f>
        <v>#REF!</v>
      </c>
      <c r="AD5720" t="s">
        <v>14608</v>
      </c>
      <c r="AE5720" t="s">
        <v>294</v>
      </c>
      <c r="AF5720" t="e">
        <f>MONTH(Table1[[#This Row],[Date Sent]])</f>
        <v>#REF!</v>
      </c>
      <c r="AG5720" t="e">
        <f>YEAR(Table1[[#This Row],[Date Sent]])</f>
        <v>#REF!</v>
      </c>
      <c r="AH5720"/>
    </row>
    <row r="5721" spans="1:34" x14ac:dyDescent="0.2">
      <c r="A5721" t="s">
        <v>6127</v>
      </c>
      <c r="B5721" t="s">
        <v>6188</v>
      </c>
      <c r="C5721" s="1">
        <v>428.35</v>
      </c>
      <c r="D5721" s="5">
        <v>45366</v>
      </c>
      <c r="E5721" t="s">
        <v>21</v>
      </c>
      <c r="F5721" t="s">
        <v>33</v>
      </c>
      <c r="G5721" s="16" t="s">
        <v>6191</v>
      </c>
      <c r="H5721" s="1"/>
      <c r="J5721"/>
      <c r="AC5721" s="5" t="e">
        <f>VLOOKUP(Table1[[#This Row],[Expense Report]],#REF!,3, 0)</f>
        <v>#REF!</v>
      </c>
      <c r="AD5721" t="s">
        <v>14608</v>
      </c>
      <c r="AE5721" t="s">
        <v>294</v>
      </c>
      <c r="AF5721" t="e">
        <f>MONTH(Table1[[#This Row],[Date Sent]])</f>
        <v>#REF!</v>
      </c>
      <c r="AG5721" t="e">
        <f>YEAR(Table1[[#This Row],[Date Sent]])</f>
        <v>#REF!</v>
      </c>
      <c r="AH5721"/>
    </row>
    <row r="5722" spans="1:34" x14ac:dyDescent="0.2">
      <c r="A5722" t="s">
        <v>6127</v>
      </c>
      <c r="B5722" t="s">
        <v>6188</v>
      </c>
      <c r="C5722" s="1">
        <v>74.8</v>
      </c>
      <c r="D5722" s="5">
        <v>45369</v>
      </c>
      <c r="E5722" t="s">
        <v>21</v>
      </c>
      <c r="F5722" t="s">
        <v>33</v>
      </c>
      <c r="G5722" s="16" t="s">
        <v>6192</v>
      </c>
      <c r="H5722" s="1"/>
      <c r="J5722"/>
      <c r="AC5722" s="5" t="e">
        <f>VLOOKUP(Table1[[#This Row],[Expense Report]],#REF!,3, 0)</f>
        <v>#REF!</v>
      </c>
      <c r="AD5722" t="s">
        <v>14608</v>
      </c>
      <c r="AE5722" t="s">
        <v>294</v>
      </c>
      <c r="AF5722" t="e">
        <f>MONTH(Table1[[#This Row],[Date Sent]])</f>
        <v>#REF!</v>
      </c>
      <c r="AG5722" t="e">
        <f>YEAR(Table1[[#This Row],[Date Sent]])</f>
        <v>#REF!</v>
      </c>
      <c r="AH5722"/>
    </row>
    <row r="5723" spans="1:34" x14ac:dyDescent="0.2">
      <c r="A5723" t="s">
        <v>446</v>
      </c>
      <c r="B5723" t="s">
        <v>6193</v>
      </c>
      <c r="C5723" s="1">
        <v>74.61</v>
      </c>
      <c r="D5723" s="5">
        <v>45351</v>
      </c>
      <c r="E5723" t="s">
        <v>24</v>
      </c>
      <c r="F5723" t="s">
        <v>918</v>
      </c>
      <c r="G5723" s="16" t="str">
        <f>_xlfn.CONCAT(Table1[[#This Row],[Notes 1]],",",Table1[[#This Row],[Notes 2]],",",Table1[[#This Row],[Notes 3]])</f>
        <v>water,detergent,</v>
      </c>
      <c r="H5723" s="1">
        <v>7.96</v>
      </c>
      <c r="I5723" t="s">
        <v>18</v>
      </c>
      <c r="J5723" t="s">
        <v>978</v>
      </c>
      <c r="K5723" s="1">
        <v>66.650000000000006</v>
      </c>
      <c r="L5723" t="s">
        <v>33</v>
      </c>
      <c r="M5723" t="s">
        <v>1777</v>
      </c>
      <c r="AC5723" s="5" t="e">
        <f>VLOOKUP(Table1[[#This Row],[Expense Report]],#REF!,3, 0)</f>
        <v>#REF!</v>
      </c>
      <c r="AD5723" t="s">
        <v>14660</v>
      </c>
      <c r="AE5723" t="s">
        <v>294</v>
      </c>
      <c r="AF5723" t="e">
        <f>MONTH(Table1[[#This Row],[Date Sent]])</f>
        <v>#REF!</v>
      </c>
      <c r="AG5723" t="e">
        <f>YEAR(Table1[[#This Row],[Date Sent]])</f>
        <v>#REF!</v>
      </c>
      <c r="AH5723"/>
    </row>
    <row r="5724" spans="1:34" x14ac:dyDescent="0.2">
      <c r="A5724" t="s">
        <v>446</v>
      </c>
      <c r="B5724" t="s">
        <v>6193</v>
      </c>
      <c r="C5724" s="1">
        <v>159.86000000000001</v>
      </c>
      <c r="D5724" s="5">
        <v>45356</v>
      </c>
      <c r="E5724" t="s">
        <v>21</v>
      </c>
      <c r="F5724" t="s">
        <v>33</v>
      </c>
      <c r="G5724" s="16" t="s">
        <v>6194</v>
      </c>
      <c r="H5724" s="1"/>
      <c r="J5724"/>
      <c r="AC5724" s="5" t="e">
        <f>VLOOKUP(Table1[[#This Row],[Expense Report]],#REF!,3, 0)</f>
        <v>#REF!</v>
      </c>
      <c r="AD5724" t="s">
        <v>14660</v>
      </c>
      <c r="AE5724" t="s">
        <v>294</v>
      </c>
      <c r="AF5724" t="e">
        <f>MONTH(Table1[[#This Row],[Date Sent]])</f>
        <v>#REF!</v>
      </c>
      <c r="AG5724" t="e">
        <f>YEAR(Table1[[#This Row],[Date Sent]])</f>
        <v>#REF!</v>
      </c>
      <c r="AH5724"/>
    </row>
    <row r="5725" spans="1:34" x14ac:dyDescent="0.2">
      <c r="A5725" t="s">
        <v>446</v>
      </c>
      <c r="B5725" t="s">
        <v>6193</v>
      </c>
      <c r="C5725" s="1">
        <v>47.76</v>
      </c>
      <c r="D5725" s="5">
        <v>45366</v>
      </c>
      <c r="E5725" t="s">
        <v>24</v>
      </c>
      <c r="F5725" t="s">
        <v>918</v>
      </c>
      <c r="G5725" s="16" t="str">
        <f>_xlfn.CONCAT(Table1[[#This Row],[Notes 1]],",",Table1[[#This Row],[Notes 2]],",",Table1[[#This Row],[Notes 3]])</f>
        <v>water,vinegar,</v>
      </c>
      <c r="H5725" s="1">
        <v>19.899999999999999</v>
      </c>
      <c r="I5725" t="s">
        <v>18</v>
      </c>
      <c r="J5725" t="s">
        <v>978</v>
      </c>
      <c r="K5725" s="1">
        <v>27.86</v>
      </c>
      <c r="L5725" t="s">
        <v>33</v>
      </c>
      <c r="M5725" t="s">
        <v>1602</v>
      </c>
      <c r="AC5725" s="5" t="e">
        <f>VLOOKUP(Table1[[#This Row],[Expense Report]],#REF!,3, 0)</f>
        <v>#REF!</v>
      </c>
      <c r="AD5725" t="s">
        <v>14660</v>
      </c>
      <c r="AE5725" t="s">
        <v>294</v>
      </c>
      <c r="AF5725" t="e">
        <f>MONTH(Table1[[#This Row],[Date Sent]])</f>
        <v>#REF!</v>
      </c>
      <c r="AG5725" t="e">
        <f>YEAR(Table1[[#This Row],[Date Sent]])</f>
        <v>#REF!</v>
      </c>
      <c r="AH5725"/>
    </row>
    <row r="5726" spans="1:34" x14ac:dyDescent="0.2">
      <c r="A5726" t="s">
        <v>6195</v>
      </c>
      <c r="B5726" t="s">
        <v>6196</v>
      </c>
      <c r="C5726" s="1">
        <v>775.76</v>
      </c>
      <c r="D5726" s="5">
        <v>45340</v>
      </c>
      <c r="E5726" t="s">
        <v>17</v>
      </c>
      <c r="F5726" t="s">
        <v>15</v>
      </c>
      <c r="G5726" s="16" t="s">
        <v>6197</v>
      </c>
      <c r="H5726" s="1"/>
      <c r="J5726"/>
      <c r="AC5726" s="5" t="e">
        <f>VLOOKUP(Table1[[#This Row],[Expense Report]],#REF!,3, 0)</f>
        <v>#REF!</v>
      </c>
      <c r="AD5726" t="s">
        <v>14707</v>
      </c>
      <c r="AE5726" t="s">
        <v>294</v>
      </c>
      <c r="AF5726" t="e">
        <f>MONTH(Table1[[#This Row],[Date Sent]])</f>
        <v>#REF!</v>
      </c>
      <c r="AG5726" t="e">
        <f>YEAR(Table1[[#This Row],[Date Sent]])</f>
        <v>#REF!</v>
      </c>
      <c r="AH5726"/>
    </row>
    <row r="5727" spans="1:34" x14ac:dyDescent="0.2">
      <c r="A5727" t="s">
        <v>6195</v>
      </c>
      <c r="B5727" t="s">
        <v>6196</v>
      </c>
      <c r="C5727" s="1">
        <v>14.29</v>
      </c>
      <c r="D5727" s="5">
        <v>45343</v>
      </c>
      <c r="E5727" t="s">
        <v>17</v>
      </c>
      <c r="F5727" t="s">
        <v>39</v>
      </c>
      <c r="G5727" s="16" t="s">
        <v>6198</v>
      </c>
      <c r="H5727" s="1"/>
      <c r="J5727"/>
      <c r="AC5727" s="5" t="e">
        <f>VLOOKUP(Table1[[#This Row],[Expense Report]],#REF!,3, 0)</f>
        <v>#REF!</v>
      </c>
      <c r="AD5727" t="s">
        <v>14707</v>
      </c>
      <c r="AE5727" t="s">
        <v>294</v>
      </c>
      <c r="AF5727" t="e">
        <f>MONTH(Table1[[#This Row],[Date Sent]])</f>
        <v>#REF!</v>
      </c>
      <c r="AG5727" t="e">
        <f>YEAR(Table1[[#This Row],[Date Sent]])</f>
        <v>#REF!</v>
      </c>
      <c r="AH5727"/>
    </row>
    <row r="5728" spans="1:34" x14ac:dyDescent="0.2">
      <c r="A5728" t="s">
        <v>6195</v>
      </c>
      <c r="B5728" t="s">
        <v>6196</v>
      </c>
      <c r="C5728" s="1">
        <v>92.29</v>
      </c>
      <c r="D5728" s="5">
        <v>45344</v>
      </c>
      <c r="E5728" t="s">
        <v>17</v>
      </c>
      <c r="F5728" t="s">
        <v>39</v>
      </c>
      <c r="G5728" s="16" t="s">
        <v>6199</v>
      </c>
      <c r="H5728" s="1"/>
      <c r="J5728"/>
      <c r="AC5728" s="5" t="e">
        <f>VLOOKUP(Table1[[#This Row],[Expense Report]],#REF!,3, 0)</f>
        <v>#REF!</v>
      </c>
      <c r="AD5728" t="s">
        <v>14707</v>
      </c>
      <c r="AE5728" t="s">
        <v>294</v>
      </c>
      <c r="AF5728" t="e">
        <f>MONTH(Table1[[#This Row],[Date Sent]])</f>
        <v>#REF!</v>
      </c>
      <c r="AG5728" t="e">
        <f>YEAR(Table1[[#This Row],[Date Sent]])</f>
        <v>#REF!</v>
      </c>
      <c r="AH5728"/>
    </row>
    <row r="5729" spans="1:34" x14ac:dyDescent="0.2">
      <c r="A5729" t="s">
        <v>6195</v>
      </c>
      <c r="B5729" t="s">
        <v>6196</v>
      </c>
      <c r="C5729" s="1">
        <v>0.31</v>
      </c>
      <c r="D5729" s="5">
        <v>45346</v>
      </c>
      <c r="E5729" t="s">
        <v>17</v>
      </c>
      <c r="F5729" t="s">
        <v>39</v>
      </c>
      <c r="G5729" s="16" t="s">
        <v>6200</v>
      </c>
      <c r="H5729" s="1"/>
      <c r="J5729"/>
      <c r="AC5729" s="5" t="e">
        <f>VLOOKUP(Table1[[#This Row],[Expense Report]],#REF!,3, 0)</f>
        <v>#REF!</v>
      </c>
      <c r="AD5729" t="s">
        <v>14707</v>
      </c>
      <c r="AE5729" t="s">
        <v>294</v>
      </c>
      <c r="AF5729" t="e">
        <f>MONTH(Table1[[#This Row],[Date Sent]])</f>
        <v>#REF!</v>
      </c>
      <c r="AG5729" t="e">
        <f>YEAR(Table1[[#This Row],[Date Sent]])</f>
        <v>#REF!</v>
      </c>
      <c r="AH5729"/>
    </row>
    <row r="5730" spans="1:34" x14ac:dyDescent="0.2">
      <c r="A5730" t="s">
        <v>6195</v>
      </c>
      <c r="B5730" t="s">
        <v>6196</v>
      </c>
      <c r="C5730" s="1">
        <v>28.58</v>
      </c>
      <c r="D5730" s="5">
        <v>45347</v>
      </c>
      <c r="E5730" t="s">
        <v>17</v>
      </c>
      <c r="F5730" t="s">
        <v>39</v>
      </c>
      <c r="G5730" s="16" t="s">
        <v>6201</v>
      </c>
      <c r="H5730" s="1"/>
      <c r="J5730"/>
      <c r="AC5730" s="5" t="e">
        <f>VLOOKUP(Table1[[#This Row],[Expense Report]],#REF!,3, 0)</f>
        <v>#REF!</v>
      </c>
      <c r="AD5730" t="s">
        <v>14707</v>
      </c>
      <c r="AE5730" t="s">
        <v>294</v>
      </c>
      <c r="AF5730" t="e">
        <f>MONTH(Table1[[#This Row],[Date Sent]])</f>
        <v>#REF!</v>
      </c>
      <c r="AG5730" t="e">
        <f>YEAR(Table1[[#This Row],[Date Sent]])</f>
        <v>#REF!</v>
      </c>
      <c r="AH5730"/>
    </row>
    <row r="5731" spans="1:34" x14ac:dyDescent="0.2">
      <c r="A5731" t="s">
        <v>6195</v>
      </c>
      <c r="B5731" t="s">
        <v>6196</v>
      </c>
      <c r="C5731" s="1">
        <v>19.57</v>
      </c>
      <c r="D5731" s="5">
        <v>45349</v>
      </c>
      <c r="E5731" t="s">
        <v>17</v>
      </c>
      <c r="F5731" t="s">
        <v>33</v>
      </c>
      <c r="G5731" s="16" t="s">
        <v>6202</v>
      </c>
      <c r="H5731" s="1"/>
      <c r="J5731"/>
      <c r="AC5731" s="5" t="e">
        <f>VLOOKUP(Table1[[#This Row],[Expense Report]],#REF!,3, 0)</f>
        <v>#REF!</v>
      </c>
      <c r="AD5731" t="s">
        <v>14707</v>
      </c>
      <c r="AE5731" t="s">
        <v>294</v>
      </c>
      <c r="AF5731" t="e">
        <f>MONTH(Table1[[#This Row],[Date Sent]])</f>
        <v>#REF!</v>
      </c>
      <c r="AG5731" t="e">
        <f>YEAR(Table1[[#This Row],[Date Sent]])</f>
        <v>#REF!</v>
      </c>
      <c r="AH5731"/>
    </row>
    <row r="5732" spans="1:34" x14ac:dyDescent="0.2">
      <c r="A5732" t="s">
        <v>6195</v>
      </c>
      <c r="B5732" t="s">
        <v>6196</v>
      </c>
      <c r="C5732" s="1">
        <v>26.33</v>
      </c>
      <c r="D5732" s="5">
        <v>45350</v>
      </c>
      <c r="E5732" t="s">
        <v>12</v>
      </c>
      <c r="F5732" t="s">
        <v>15</v>
      </c>
      <c r="G5732" s="16" t="s">
        <v>6203</v>
      </c>
      <c r="H5732" s="1"/>
      <c r="J5732"/>
      <c r="AC5732" s="5" t="e">
        <f>VLOOKUP(Table1[[#This Row],[Expense Report]],#REF!,3, 0)</f>
        <v>#REF!</v>
      </c>
      <c r="AD5732" t="s">
        <v>14707</v>
      </c>
      <c r="AE5732" t="s">
        <v>294</v>
      </c>
      <c r="AF5732" t="e">
        <f>MONTH(Table1[[#This Row],[Date Sent]])</f>
        <v>#REF!</v>
      </c>
      <c r="AG5732" t="e">
        <f>YEAR(Table1[[#This Row],[Date Sent]])</f>
        <v>#REF!</v>
      </c>
      <c r="AH5732"/>
    </row>
    <row r="5733" spans="1:34" x14ac:dyDescent="0.2">
      <c r="A5733" t="s">
        <v>6195</v>
      </c>
      <c r="B5733" t="s">
        <v>6196</v>
      </c>
      <c r="C5733" s="1">
        <v>98</v>
      </c>
      <c r="D5733" s="5">
        <v>45352</v>
      </c>
      <c r="E5733" t="s">
        <v>17</v>
      </c>
      <c r="F5733" t="s">
        <v>33</v>
      </c>
      <c r="G5733" s="16" t="s">
        <v>6204</v>
      </c>
      <c r="H5733" s="1"/>
      <c r="J5733"/>
      <c r="AC5733" s="5" t="e">
        <f>VLOOKUP(Table1[[#This Row],[Expense Report]],#REF!,3, 0)</f>
        <v>#REF!</v>
      </c>
      <c r="AD5733" t="s">
        <v>14707</v>
      </c>
      <c r="AE5733" t="s">
        <v>294</v>
      </c>
      <c r="AF5733" t="e">
        <f>MONTH(Table1[[#This Row],[Date Sent]])</f>
        <v>#REF!</v>
      </c>
      <c r="AG5733" t="e">
        <f>YEAR(Table1[[#This Row],[Date Sent]])</f>
        <v>#REF!</v>
      </c>
      <c r="AH5733"/>
    </row>
    <row r="5734" spans="1:34" x14ac:dyDescent="0.2">
      <c r="A5734" t="s">
        <v>532</v>
      </c>
      <c r="B5734" t="s">
        <v>6205</v>
      </c>
      <c r="C5734" s="1">
        <v>79.069999999999993</v>
      </c>
      <c r="D5734" s="5">
        <v>45338</v>
      </c>
      <c r="E5734" t="s">
        <v>25</v>
      </c>
      <c r="F5734" t="s">
        <v>33</v>
      </c>
      <c r="G5734" s="16" t="s">
        <v>6206</v>
      </c>
      <c r="H5734" s="1"/>
      <c r="J5734"/>
      <c r="AC5734" s="5" t="e">
        <f>VLOOKUP(Table1[[#This Row],[Expense Report]],#REF!,3, 0)</f>
        <v>#REF!</v>
      </c>
      <c r="AD5734" t="s">
        <v>13213</v>
      </c>
      <c r="AE5734" t="s">
        <v>298</v>
      </c>
      <c r="AF5734" t="e">
        <f>MONTH(Table1[[#This Row],[Date Sent]])</f>
        <v>#REF!</v>
      </c>
      <c r="AG5734" t="e">
        <f>YEAR(Table1[[#This Row],[Date Sent]])</f>
        <v>#REF!</v>
      </c>
      <c r="AH5734"/>
    </row>
    <row r="5735" spans="1:34" x14ac:dyDescent="0.2">
      <c r="A5735" t="s">
        <v>532</v>
      </c>
      <c r="B5735" t="s">
        <v>6205</v>
      </c>
      <c r="C5735" s="1">
        <v>19.420000000000002</v>
      </c>
      <c r="D5735" s="5">
        <v>45342</v>
      </c>
      <c r="E5735" t="s">
        <v>4</v>
      </c>
      <c r="F5735" t="s">
        <v>15</v>
      </c>
      <c r="G5735" s="16" t="s">
        <v>6207</v>
      </c>
      <c r="H5735" s="1"/>
      <c r="J5735"/>
      <c r="AC5735" s="5" t="e">
        <f>VLOOKUP(Table1[[#This Row],[Expense Report]],#REF!,3, 0)</f>
        <v>#REF!</v>
      </c>
      <c r="AD5735" t="s">
        <v>13213</v>
      </c>
      <c r="AE5735" t="s">
        <v>298</v>
      </c>
      <c r="AF5735" t="e">
        <f>MONTH(Table1[[#This Row],[Date Sent]])</f>
        <v>#REF!</v>
      </c>
      <c r="AG5735" t="e">
        <f>YEAR(Table1[[#This Row],[Date Sent]])</f>
        <v>#REF!</v>
      </c>
      <c r="AH5735"/>
    </row>
    <row r="5736" spans="1:34" x14ac:dyDescent="0.2">
      <c r="A5736" t="s">
        <v>532</v>
      </c>
      <c r="B5736" t="s">
        <v>6205</v>
      </c>
      <c r="C5736" s="1">
        <v>80.98</v>
      </c>
      <c r="D5736" s="5">
        <v>45349</v>
      </c>
      <c r="E5736" t="s">
        <v>25</v>
      </c>
      <c r="F5736" t="s">
        <v>33</v>
      </c>
      <c r="G5736" s="16" t="s">
        <v>6208</v>
      </c>
      <c r="H5736" s="1"/>
      <c r="J5736"/>
      <c r="AC5736" s="5" t="e">
        <f>VLOOKUP(Table1[[#This Row],[Expense Report]],#REF!,3, 0)</f>
        <v>#REF!</v>
      </c>
      <c r="AD5736" t="s">
        <v>13213</v>
      </c>
      <c r="AE5736" t="s">
        <v>298</v>
      </c>
      <c r="AF5736" t="e">
        <f>MONTH(Table1[[#This Row],[Date Sent]])</f>
        <v>#REF!</v>
      </c>
      <c r="AG5736" t="e">
        <f>YEAR(Table1[[#This Row],[Date Sent]])</f>
        <v>#REF!</v>
      </c>
      <c r="AH5736"/>
    </row>
    <row r="5737" spans="1:34" x14ac:dyDescent="0.2">
      <c r="A5737" t="s">
        <v>532</v>
      </c>
      <c r="B5737" t="s">
        <v>6205</v>
      </c>
      <c r="C5737" s="1">
        <v>29.04</v>
      </c>
      <c r="D5737" s="5">
        <v>45350</v>
      </c>
      <c r="E5737" t="s">
        <v>10</v>
      </c>
      <c r="F5737" t="s">
        <v>15</v>
      </c>
      <c r="G5737" s="16" t="s">
        <v>6209</v>
      </c>
      <c r="H5737" s="1"/>
      <c r="J5737"/>
      <c r="AC5737" s="5" t="e">
        <f>VLOOKUP(Table1[[#This Row],[Expense Report]],#REF!,3, 0)</f>
        <v>#REF!</v>
      </c>
      <c r="AD5737" t="s">
        <v>13213</v>
      </c>
      <c r="AE5737" t="s">
        <v>298</v>
      </c>
      <c r="AF5737" t="e">
        <f>MONTH(Table1[[#This Row],[Date Sent]])</f>
        <v>#REF!</v>
      </c>
      <c r="AG5737" t="e">
        <f>YEAR(Table1[[#This Row],[Date Sent]])</f>
        <v>#REF!</v>
      </c>
      <c r="AH5737"/>
    </row>
    <row r="5738" spans="1:34" x14ac:dyDescent="0.2">
      <c r="A5738" t="s">
        <v>532</v>
      </c>
      <c r="B5738" t="s">
        <v>6205</v>
      </c>
      <c r="C5738" s="1">
        <v>5.96</v>
      </c>
      <c r="D5738" s="5">
        <v>45352</v>
      </c>
      <c r="E5738" t="s">
        <v>25</v>
      </c>
      <c r="F5738" t="s">
        <v>33</v>
      </c>
      <c r="G5738" s="16" t="s">
        <v>6210</v>
      </c>
      <c r="H5738" s="1"/>
      <c r="J5738"/>
      <c r="AC5738" s="5" t="e">
        <f>VLOOKUP(Table1[[#This Row],[Expense Report]],#REF!,3, 0)</f>
        <v>#REF!</v>
      </c>
      <c r="AD5738" t="s">
        <v>13213</v>
      </c>
      <c r="AE5738" t="s">
        <v>298</v>
      </c>
      <c r="AF5738" t="e">
        <f>MONTH(Table1[[#This Row],[Date Sent]])</f>
        <v>#REF!</v>
      </c>
      <c r="AG5738" t="e">
        <f>YEAR(Table1[[#This Row],[Date Sent]])</f>
        <v>#REF!</v>
      </c>
      <c r="AH5738"/>
    </row>
    <row r="5739" spans="1:34" x14ac:dyDescent="0.2">
      <c r="A5739" t="s">
        <v>532</v>
      </c>
      <c r="B5739" t="s">
        <v>6205</v>
      </c>
      <c r="C5739" s="1">
        <v>121.51</v>
      </c>
      <c r="D5739" s="5">
        <v>45355</v>
      </c>
      <c r="E5739" t="s">
        <v>25</v>
      </c>
      <c r="F5739" t="s">
        <v>33</v>
      </c>
      <c r="G5739" s="16" t="s">
        <v>6211</v>
      </c>
      <c r="H5739" s="1"/>
      <c r="J5739"/>
      <c r="AC5739" s="5" t="e">
        <f>VLOOKUP(Table1[[#This Row],[Expense Report]],#REF!,3, 0)</f>
        <v>#REF!</v>
      </c>
      <c r="AD5739" t="s">
        <v>13213</v>
      </c>
      <c r="AE5739" t="s">
        <v>298</v>
      </c>
      <c r="AF5739" t="e">
        <f>MONTH(Table1[[#This Row],[Date Sent]])</f>
        <v>#REF!</v>
      </c>
      <c r="AG5739" t="e">
        <f>YEAR(Table1[[#This Row],[Date Sent]])</f>
        <v>#REF!</v>
      </c>
      <c r="AH5739"/>
    </row>
    <row r="5740" spans="1:34" x14ac:dyDescent="0.2">
      <c r="A5740" t="s">
        <v>532</v>
      </c>
      <c r="B5740" t="s">
        <v>6205</v>
      </c>
      <c r="C5740" s="1">
        <v>33.450000000000003</v>
      </c>
      <c r="D5740" s="5">
        <v>45364</v>
      </c>
      <c r="E5740" t="s">
        <v>24</v>
      </c>
      <c r="F5740" t="s">
        <v>18</v>
      </c>
      <c r="G5740" s="16" t="s">
        <v>984</v>
      </c>
      <c r="H5740" s="1"/>
      <c r="J5740"/>
      <c r="AC5740" s="5" t="e">
        <f>VLOOKUP(Table1[[#This Row],[Expense Report]],#REF!,3, 0)</f>
        <v>#REF!</v>
      </c>
      <c r="AD5740" t="s">
        <v>13213</v>
      </c>
      <c r="AE5740" t="s">
        <v>298</v>
      </c>
      <c r="AF5740" t="e">
        <f>MONTH(Table1[[#This Row],[Date Sent]])</f>
        <v>#REF!</v>
      </c>
      <c r="AG5740" t="e">
        <f>YEAR(Table1[[#This Row],[Date Sent]])</f>
        <v>#REF!</v>
      </c>
      <c r="AH5740"/>
    </row>
    <row r="5741" spans="1:34" x14ac:dyDescent="0.2">
      <c r="A5741" t="s">
        <v>3135</v>
      </c>
      <c r="B5741" t="s">
        <v>6212</v>
      </c>
      <c r="C5741" s="1">
        <v>10.36</v>
      </c>
      <c r="D5741" s="5">
        <v>45345</v>
      </c>
      <c r="E5741" t="s">
        <v>40</v>
      </c>
      <c r="F5741" t="s">
        <v>15</v>
      </c>
      <c r="G5741" s="16" t="s">
        <v>6213</v>
      </c>
      <c r="H5741" s="1"/>
      <c r="J5741"/>
      <c r="AC5741" s="5" t="e">
        <f>VLOOKUP(Table1[[#This Row],[Expense Report]],#REF!,3, 0)</f>
        <v>#REF!</v>
      </c>
      <c r="AD5741" t="s">
        <v>14710</v>
      </c>
      <c r="AE5741" t="s">
        <v>298</v>
      </c>
      <c r="AF5741" t="e">
        <f>MONTH(Table1[[#This Row],[Date Sent]])</f>
        <v>#REF!</v>
      </c>
      <c r="AG5741" t="e">
        <f>YEAR(Table1[[#This Row],[Date Sent]])</f>
        <v>#REF!</v>
      </c>
      <c r="AH5741"/>
    </row>
    <row r="5742" spans="1:34" x14ac:dyDescent="0.2">
      <c r="A5742" t="s">
        <v>3135</v>
      </c>
      <c r="B5742" t="s">
        <v>6212</v>
      </c>
      <c r="C5742" s="1">
        <v>16.190000000000001</v>
      </c>
      <c r="D5742" s="5">
        <v>45354</v>
      </c>
      <c r="E5742" t="s">
        <v>21</v>
      </c>
      <c r="F5742" t="s">
        <v>33</v>
      </c>
      <c r="G5742" s="16" t="s">
        <v>6214</v>
      </c>
      <c r="H5742" s="1"/>
      <c r="J5742"/>
      <c r="AC5742" s="5" t="e">
        <f>VLOOKUP(Table1[[#This Row],[Expense Report]],#REF!,3, 0)</f>
        <v>#REF!</v>
      </c>
      <c r="AD5742" t="s">
        <v>14710</v>
      </c>
      <c r="AE5742" t="s">
        <v>298</v>
      </c>
      <c r="AF5742" t="e">
        <f>MONTH(Table1[[#This Row],[Date Sent]])</f>
        <v>#REF!</v>
      </c>
      <c r="AG5742" t="e">
        <f>YEAR(Table1[[#This Row],[Date Sent]])</f>
        <v>#REF!</v>
      </c>
      <c r="AH5742"/>
    </row>
    <row r="5743" spans="1:34" x14ac:dyDescent="0.2">
      <c r="A5743" t="s">
        <v>3135</v>
      </c>
      <c r="B5743" t="s">
        <v>6212</v>
      </c>
      <c r="C5743" s="1">
        <v>17.14</v>
      </c>
      <c r="D5743" s="5">
        <v>45356</v>
      </c>
      <c r="E5743" t="s">
        <v>24</v>
      </c>
      <c r="F5743" t="s">
        <v>6</v>
      </c>
      <c r="G5743" s="16" t="s">
        <v>6215</v>
      </c>
      <c r="H5743" s="1"/>
      <c r="J5743"/>
      <c r="AC5743" s="5" t="e">
        <f>VLOOKUP(Table1[[#This Row],[Expense Report]],#REF!,3, 0)</f>
        <v>#REF!</v>
      </c>
      <c r="AD5743" t="s">
        <v>14710</v>
      </c>
      <c r="AE5743" t="s">
        <v>298</v>
      </c>
      <c r="AF5743" t="e">
        <f>MONTH(Table1[[#This Row],[Date Sent]])</f>
        <v>#REF!</v>
      </c>
      <c r="AG5743" t="e">
        <f>YEAR(Table1[[#This Row],[Date Sent]])</f>
        <v>#REF!</v>
      </c>
      <c r="AH5743"/>
    </row>
    <row r="5744" spans="1:34" x14ac:dyDescent="0.2">
      <c r="A5744" t="s">
        <v>3135</v>
      </c>
      <c r="B5744" t="s">
        <v>6212</v>
      </c>
      <c r="C5744" s="1">
        <v>8.41</v>
      </c>
      <c r="D5744" s="5">
        <v>45360</v>
      </c>
      <c r="E5744" t="s">
        <v>21</v>
      </c>
      <c r="F5744" t="s">
        <v>39</v>
      </c>
      <c r="G5744" s="16" t="s">
        <v>1614</v>
      </c>
      <c r="H5744" s="1"/>
      <c r="J5744"/>
      <c r="AC5744" s="5" t="e">
        <f>VLOOKUP(Table1[[#This Row],[Expense Report]],#REF!,3, 0)</f>
        <v>#REF!</v>
      </c>
      <c r="AD5744" t="s">
        <v>14710</v>
      </c>
      <c r="AE5744" t="s">
        <v>298</v>
      </c>
      <c r="AF5744" t="e">
        <f>MONTH(Table1[[#This Row],[Date Sent]])</f>
        <v>#REF!</v>
      </c>
      <c r="AG5744" t="e">
        <f>YEAR(Table1[[#This Row],[Date Sent]])</f>
        <v>#REF!</v>
      </c>
      <c r="AH5744"/>
    </row>
    <row r="5745" spans="1:34" x14ac:dyDescent="0.2">
      <c r="A5745" t="s">
        <v>3135</v>
      </c>
      <c r="B5745" t="s">
        <v>6212</v>
      </c>
      <c r="C5745" s="1">
        <v>80.989999999999995</v>
      </c>
      <c r="D5745" s="5">
        <v>45366</v>
      </c>
      <c r="E5745" t="s">
        <v>39</v>
      </c>
      <c r="F5745" t="s">
        <v>33</v>
      </c>
      <c r="G5745" s="16" t="s">
        <v>2852</v>
      </c>
      <c r="H5745" s="1"/>
      <c r="J5745"/>
      <c r="AC5745" s="5" t="e">
        <f>VLOOKUP(Table1[[#This Row],[Expense Report]],#REF!,3, 0)</f>
        <v>#REF!</v>
      </c>
      <c r="AD5745" t="s">
        <v>14710</v>
      </c>
      <c r="AE5745" t="s">
        <v>298</v>
      </c>
      <c r="AF5745" t="e">
        <f>MONTH(Table1[[#This Row],[Date Sent]])</f>
        <v>#REF!</v>
      </c>
      <c r="AG5745" t="e">
        <f>YEAR(Table1[[#This Row],[Date Sent]])</f>
        <v>#REF!</v>
      </c>
      <c r="AH5745"/>
    </row>
    <row r="5746" spans="1:34" x14ac:dyDescent="0.2">
      <c r="A5746" t="s">
        <v>2376</v>
      </c>
      <c r="B5746" t="s">
        <v>6216</v>
      </c>
      <c r="C5746" s="1">
        <v>7.73</v>
      </c>
      <c r="D5746" s="5">
        <v>45349</v>
      </c>
      <c r="E5746" t="s">
        <v>21</v>
      </c>
      <c r="F5746" t="s">
        <v>15</v>
      </c>
      <c r="G5746" s="16" t="s">
        <v>1175</v>
      </c>
      <c r="H5746" s="1"/>
      <c r="J5746"/>
      <c r="AC5746" s="5" t="e">
        <f>VLOOKUP(Table1[[#This Row],[Expense Report]],#REF!,3, 0)</f>
        <v>#REF!</v>
      </c>
      <c r="AD5746" t="s">
        <v>14722</v>
      </c>
      <c r="AE5746" t="s">
        <v>167</v>
      </c>
      <c r="AF5746" t="e">
        <f>MONTH(Table1[[#This Row],[Date Sent]])</f>
        <v>#REF!</v>
      </c>
      <c r="AG5746" t="e">
        <f>YEAR(Table1[[#This Row],[Date Sent]])</f>
        <v>#REF!</v>
      </c>
      <c r="AH5746"/>
    </row>
    <row r="5747" spans="1:34" x14ac:dyDescent="0.2">
      <c r="A5747" t="s">
        <v>2376</v>
      </c>
      <c r="B5747" t="s">
        <v>6216</v>
      </c>
      <c r="C5747" s="1">
        <v>50.33</v>
      </c>
      <c r="D5747" s="5">
        <v>45350</v>
      </c>
      <c r="E5747" t="s">
        <v>21</v>
      </c>
      <c r="F5747" t="s">
        <v>33</v>
      </c>
      <c r="G5747" s="16" t="s">
        <v>1085</v>
      </c>
      <c r="H5747" s="1"/>
      <c r="J5747"/>
      <c r="AC5747" s="5" t="e">
        <f>VLOOKUP(Table1[[#This Row],[Expense Report]],#REF!,3, 0)</f>
        <v>#REF!</v>
      </c>
      <c r="AD5747" t="s">
        <v>14722</v>
      </c>
      <c r="AE5747" t="s">
        <v>167</v>
      </c>
      <c r="AF5747" t="e">
        <f>MONTH(Table1[[#This Row],[Date Sent]])</f>
        <v>#REF!</v>
      </c>
      <c r="AG5747" t="e">
        <f>YEAR(Table1[[#This Row],[Date Sent]])</f>
        <v>#REF!</v>
      </c>
      <c r="AH5747"/>
    </row>
    <row r="5748" spans="1:34" x14ac:dyDescent="0.2">
      <c r="A5748" t="s">
        <v>2376</v>
      </c>
      <c r="B5748" t="s">
        <v>6216</v>
      </c>
      <c r="C5748" s="1">
        <v>23.32</v>
      </c>
      <c r="D5748" s="5">
        <v>45350</v>
      </c>
      <c r="E5748" t="s">
        <v>21</v>
      </c>
      <c r="F5748" t="s">
        <v>33</v>
      </c>
      <c r="G5748" s="16" t="s">
        <v>928</v>
      </c>
      <c r="H5748" s="1"/>
      <c r="J5748"/>
      <c r="AC5748" s="5" t="e">
        <f>VLOOKUP(Table1[[#This Row],[Expense Report]],#REF!,3, 0)</f>
        <v>#REF!</v>
      </c>
      <c r="AD5748" t="s">
        <v>14722</v>
      </c>
      <c r="AE5748" t="s">
        <v>167</v>
      </c>
      <c r="AF5748" t="e">
        <f>MONTH(Table1[[#This Row],[Date Sent]])</f>
        <v>#REF!</v>
      </c>
      <c r="AG5748" t="e">
        <f>YEAR(Table1[[#This Row],[Date Sent]])</f>
        <v>#REF!</v>
      </c>
      <c r="AH5748"/>
    </row>
    <row r="5749" spans="1:34" x14ac:dyDescent="0.2">
      <c r="A5749" t="s">
        <v>2376</v>
      </c>
      <c r="B5749" t="s">
        <v>6216</v>
      </c>
      <c r="C5749" s="1">
        <v>20.03</v>
      </c>
      <c r="D5749" s="5">
        <v>45351</v>
      </c>
      <c r="E5749" t="s">
        <v>21</v>
      </c>
      <c r="F5749" t="s">
        <v>33</v>
      </c>
      <c r="G5749" s="16" t="s">
        <v>6217</v>
      </c>
      <c r="H5749" s="1"/>
      <c r="J5749"/>
      <c r="AC5749" s="5" t="e">
        <f>VLOOKUP(Table1[[#This Row],[Expense Report]],#REF!,3, 0)</f>
        <v>#REF!</v>
      </c>
      <c r="AD5749" t="s">
        <v>14722</v>
      </c>
      <c r="AE5749" t="s">
        <v>167</v>
      </c>
      <c r="AF5749" t="e">
        <f>MONTH(Table1[[#This Row],[Date Sent]])</f>
        <v>#REF!</v>
      </c>
      <c r="AG5749" t="e">
        <f>YEAR(Table1[[#This Row],[Date Sent]])</f>
        <v>#REF!</v>
      </c>
      <c r="AH5749"/>
    </row>
    <row r="5750" spans="1:34" x14ac:dyDescent="0.2">
      <c r="A5750" t="s">
        <v>2376</v>
      </c>
      <c r="B5750" t="s">
        <v>6216</v>
      </c>
      <c r="C5750" s="1">
        <v>48.31</v>
      </c>
      <c r="D5750" s="5">
        <v>45365</v>
      </c>
      <c r="E5750" t="s">
        <v>21</v>
      </c>
      <c r="F5750" t="s">
        <v>33</v>
      </c>
      <c r="G5750" s="16" t="s">
        <v>928</v>
      </c>
      <c r="H5750" s="1"/>
      <c r="J5750"/>
      <c r="AC5750" s="5" t="e">
        <f>VLOOKUP(Table1[[#This Row],[Expense Report]],#REF!,3, 0)</f>
        <v>#REF!</v>
      </c>
      <c r="AD5750" t="s">
        <v>14722</v>
      </c>
      <c r="AE5750" t="s">
        <v>167</v>
      </c>
      <c r="AF5750" t="e">
        <f>MONTH(Table1[[#This Row],[Date Sent]])</f>
        <v>#REF!</v>
      </c>
      <c r="AG5750" t="e">
        <f>YEAR(Table1[[#This Row],[Date Sent]])</f>
        <v>#REF!</v>
      </c>
      <c r="AH5750"/>
    </row>
    <row r="5751" spans="1:34" x14ac:dyDescent="0.2">
      <c r="A5751" t="s">
        <v>862</v>
      </c>
      <c r="B5751" t="s">
        <v>6218</v>
      </c>
      <c r="C5751" s="1">
        <v>453.26</v>
      </c>
      <c r="D5751" s="5">
        <v>45344</v>
      </c>
      <c r="E5751" t="s">
        <v>34</v>
      </c>
      <c r="F5751" t="s">
        <v>6219</v>
      </c>
      <c r="G5751" s="16" t="s">
        <v>6220</v>
      </c>
      <c r="H5751" s="1"/>
      <c r="J5751"/>
      <c r="AC5751" s="5" t="e">
        <f>VLOOKUP(Table1[[#This Row],[Expense Report]],#REF!,3, 0)</f>
        <v>#REF!</v>
      </c>
      <c r="AD5751" t="s">
        <v>14669</v>
      </c>
      <c r="AE5751" t="s">
        <v>167</v>
      </c>
      <c r="AF5751" t="e">
        <f>MONTH(Table1[[#This Row],[Date Sent]])</f>
        <v>#REF!</v>
      </c>
      <c r="AG5751" t="e">
        <f>YEAR(Table1[[#This Row],[Date Sent]])</f>
        <v>#REF!</v>
      </c>
      <c r="AH5751"/>
    </row>
    <row r="5752" spans="1:34" x14ac:dyDescent="0.2">
      <c r="A5752" t="s">
        <v>862</v>
      </c>
      <c r="B5752" t="s">
        <v>6218</v>
      </c>
      <c r="C5752" s="1">
        <v>14.15</v>
      </c>
      <c r="D5752" s="5">
        <v>45364</v>
      </c>
      <c r="E5752" t="s">
        <v>33</v>
      </c>
      <c r="F5752" t="s">
        <v>9</v>
      </c>
      <c r="G5752" s="16" t="s">
        <v>6221</v>
      </c>
      <c r="H5752" s="1"/>
      <c r="J5752"/>
      <c r="AC5752" s="5" t="e">
        <f>VLOOKUP(Table1[[#This Row],[Expense Report]],#REF!,3, 0)</f>
        <v>#REF!</v>
      </c>
      <c r="AD5752" t="s">
        <v>14669</v>
      </c>
      <c r="AE5752" t="s">
        <v>167</v>
      </c>
      <c r="AF5752" t="e">
        <f>MONTH(Table1[[#This Row],[Date Sent]])</f>
        <v>#REF!</v>
      </c>
      <c r="AG5752" t="e">
        <f>YEAR(Table1[[#This Row],[Date Sent]])</f>
        <v>#REF!</v>
      </c>
      <c r="AH5752"/>
    </row>
    <row r="5753" spans="1:34" x14ac:dyDescent="0.2">
      <c r="A5753" t="s">
        <v>862</v>
      </c>
      <c r="B5753" t="s">
        <v>6218</v>
      </c>
      <c r="C5753" s="1">
        <v>34.979999999999997</v>
      </c>
      <c r="D5753" s="5">
        <v>45365</v>
      </c>
      <c r="E5753" t="s">
        <v>21</v>
      </c>
      <c r="F5753" t="s">
        <v>16</v>
      </c>
      <c r="G5753" s="16" t="s">
        <v>6222</v>
      </c>
      <c r="H5753" s="1"/>
      <c r="J5753"/>
      <c r="AC5753" s="5" t="e">
        <f>VLOOKUP(Table1[[#This Row],[Expense Report]],#REF!,3, 0)</f>
        <v>#REF!</v>
      </c>
      <c r="AD5753" t="s">
        <v>14669</v>
      </c>
      <c r="AE5753" t="s">
        <v>167</v>
      </c>
      <c r="AF5753" t="e">
        <f>MONTH(Table1[[#This Row],[Date Sent]])</f>
        <v>#REF!</v>
      </c>
      <c r="AG5753" t="e">
        <f>YEAR(Table1[[#This Row],[Date Sent]])</f>
        <v>#REF!</v>
      </c>
      <c r="AH5753"/>
    </row>
    <row r="5754" spans="1:34" x14ac:dyDescent="0.2">
      <c r="A5754" t="s">
        <v>862</v>
      </c>
      <c r="B5754" t="s">
        <v>6218</v>
      </c>
      <c r="C5754" s="1">
        <v>31.32</v>
      </c>
      <c r="D5754" s="5">
        <v>45365</v>
      </c>
      <c r="E5754" t="s">
        <v>21</v>
      </c>
      <c r="F5754" t="s">
        <v>15</v>
      </c>
      <c r="G5754" s="16" t="s">
        <v>6223</v>
      </c>
      <c r="H5754" s="1"/>
      <c r="J5754"/>
      <c r="AC5754" s="5" t="e">
        <f>VLOOKUP(Table1[[#This Row],[Expense Report]],#REF!,3, 0)</f>
        <v>#REF!</v>
      </c>
      <c r="AD5754" t="s">
        <v>14669</v>
      </c>
      <c r="AE5754" t="s">
        <v>167</v>
      </c>
      <c r="AF5754" t="e">
        <f>MONTH(Table1[[#This Row],[Date Sent]])</f>
        <v>#REF!</v>
      </c>
      <c r="AG5754" t="e">
        <f>YEAR(Table1[[#This Row],[Date Sent]])</f>
        <v>#REF!</v>
      </c>
      <c r="AH5754"/>
    </row>
    <row r="5755" spans="1:34" x14ac:dyDescent="0.2">
      <c r="A5755" t="s">
        <v>536</v>
      </c>
      <c r="B5755" t="s">
        <v>6224</v>
      </c>
      <c r="C5755" s="1">
        <v>128.52000000000001</v>
      </c>
      <c r="D5755" s="5">
        <v>45325</v>
      </c>
      <c r="E5755" t="s">
        <v>20</v>
      </c>
      <c r="F5755" t="s">
        <v>17</v>
      </c>
      <c r="G5755" s="16" t="s">
        <v>6225</v>
      </c>
      <c r="H5755" s="1"/>
      <c r="J5755"/>
      <c r="AC5755" s="5" t="e">
        <f>VLOOKUP(Table1[[#This Row],[Expense Report]],#REF!,3, 0)</f>
        <v>#REF!</v>
      </c>
      <c r="AD5755" t="s">
        <v>14610</v>
      </c>
      <c r="AE5755" t="s">
        <v>167</v>
      </c>
      <c r="AF5755" t="e">
        <f>MONTH(Table1[[#This Row],[Date Sent]])</f>
        <v>#REF!</v>
      </c>
      <c r="AG5755" t="e">
        <f>YEAR(Table1[[#This Row],[Date Sent]])</f>
        <v>#REF!</v>
      </c>
      <c r="AH5755"/>
    </row>
    <row r="5756" spans="1:34" x14ac:dyDescent="0.2">
      <c r="A5756" t="s">
        <v>536</v>
      </c>
      <c r="B5756" t="s">
        <v>6224</v>
      </c>
      <c r="C5756" s="1">
        <v>13.9</v>
      </c>
      <c r="D5756" s="5">
        <v>45327</v>
      </c>
      <c r="E5756" t="s">
        <v>20</v>
      </c>
      <c r="F5756" t="s">
        <v>39</v>
      </c>
      <c r="G5756" s="16" t="s">
        <v>6226</v>
      </c>
      <c r="H5756" s="1"/>
      <c r="J5756"/>
      <c r="AC5756" s="5" t="e">
        <f>VLOOKUP(Table1[[#This Row],[Expense Report]],#REF!,3, 0)</f>
        <v>#REF!</v>
      </c>
      <c r="AD5756" t="s">
        <v>14610</v>
      </c>
      <c r="AE5756" t="s">
        <v>167</v>
      </c>
      <c r="AF5756" t="e">
        <f>MONTH(Table1[[#This Row],[Date Sent]])</f>
        <v>#REF!</v>
      </c>
      <c r="AG5756" t="e">
        <f>YEAR(Table1[[#This Row],[Date Sent]])</f>
        <v>#REF!</v>
      </c>
      <c r="AH5756"/>
    </row>
    <row r="5757" spans="1:34" x14ac:dyDescent="0.2">
      <c r="A5757" t="s">
        <v>536</v>
      </c>
      <c r="B5757" t="s">
        <v>6224</v>
      </c>
      <c r="C5757" s="1">
        <v>20.51</v>
      </c>
      <c r="D5757" s="5">
        <v>45327</v>
      </c>
      <c r="E5757" t="s">
        <v>20</v>
      </c>
      <c r="F5757" t="s">
        <v>53</v>
      </c>
      <c r="G5757" s="16" t="s">
        <v>6227</v>
      </c>
      <c r="H5757" s="1"/>
      <c r="J5757"/>
      <c r="AC5757" s="5" t="e">
        <f>VLOOKUP(Table1[[#This Row],[Expense Report]],#REF!,3, 0)</f>
        <v>#REF!</v>
      </c>
      <c r="AD5757" t="s">
        <v>14610</v>
      </c>
      <c r="AE5757" t="s">
        <v>167</v>
      </c>
      <c r="AF5757" t="e">
        <f>MONTH(Table1[[#This Row],[Date Sent]])</f>
        <v>#REF!</v>
      </c>
      <c r="AG5757" t="e">
        <f>YEAR(Table1[[#This Row],[Date Sent]])</f>
        <v>#REF!</v>
      </c>
      <c r="AH5757"/>
    </row>
    <row r="5758" spans="1:34" x14ac:dyDescent="0.2">
      <c r="A5758" t="s">
        <v>536</v>
      </c>
      <c r="B5758" t="s">
        <v>6224</v>
      </c>
      <c r="C5758" s="1">
        <v>41.53</v>
      </c>
      <c r="D5758" s="5">
        <v>45336</v>
      </c>
      <c r="E5758" t="s">
        <v>21</v>
      </c>
      <c r="F5758" t="s">
        <v>33</v>
      </c>
      <c r="G5758" s="16" t="s">
        <v>950</v>
      </c>
      <c r="H5758" s="1"/>
      <c r="J5758"/>
      <c r="AC5758" s="5" t="e">
        <f>VLOOKUP(Table1[[#This Row],[Expense Report]],#REF!,3, 0)</f>
        <v>#REF!</v>
      </c>
      <c r="AD5758" t="s">
        <v>14610</v>
      </c>
      <c r="AE5758" t="s">
        <v>167</v>
      </c>
      <c r="AF5758" t="e">
        <f>MONTH(Table1[[#This Row],[Date Sent]])</f>
        <v>#REF!</v>
      </c>
      <c r="AG5758" t="e">
        <f>YEAR(Table1[[#This Row],[Date Sent]])</f>
        <v>#REF!</v>
      </c>
      <c r="AH5758"/>
    </row>
    <row r="5759" spans="1:34" x14ac:dyDescent="0.2">
      <c r="A5759" t="s">
        <v>536</v>
      </c>
      <c r="B5759" t="s">
        <v>6224</v>
      </c>
      <c r="C5759" s="1">
        <v>32.299999999999997</v>
      </c>
      <c r="D5759" s="5">
        <v>45341</v>
      </c>
      <c r="E5759" t="s">
        <v>21</v>
      </c>
      <c r="F5759" t="s">
        <v>33</v>
      </c>
      <c r="G5759" s="16" t="s">
        <v>6228</v>
      </c>
      <c r="H5759" s="1"/>
      <c r="J5759"/>
      <c r="AC5759" s="5" t="e">
        <f>VLOOKUP(Table1[[#This Row],[Expense Report]],#REF!,3, 0)</f>
        <v>#REF!</v>
      </c>
      <c r="AD5759" t="s">
        <v>14610</v>
      </c>
      <c r="AE5759" t="s">
        <v>167</v>
      </c>
      <c r="AF5759" t="e">
        <f>MONTH(Table1[[#This Row],[Date Sent]])</f>
        <v>#REF!</v>
      </c>
      <c r="AG5759" t="e">
        <f>YEAR(Table1[[#This Row],[Date Sent]])</f>
        <v>#REF!</v>
      </c>
      <c r="AH5759"/>
    </row>
    <row r="5760" spans="1:34" x14ac:dyDescent="0.2">
      <c r="A5760" t="s">
        <v>536</v>
      </c>
      <c r="B5760" t="s">
        <v>6224</v>
      </c>
      <c r="C5760" s="1">
        <v>8.09</v>
      </c>
      <c r="D5760" s="5">
        <v>45345</v>
      </c>
      <c r="E5760" t="s">
        <v>21</v>
      </c>
      <c r="F5760" t="s">
        <v>18</v>
      </c>
      <c r="G5760" s="16" t="s">
        <v>978</v>
      </c>
      <c r="H5760" s="1"/>
      <c r="J5760"/>
      <c r="AC5760" s="5" t="e">
        <f>VLOOKUP(Table1[[#This Row],[Expense Report]],#REF!,3, 0)</f>
        <v>#REF!</v>
      </c>
      <c r="AD5760" t="s">
        <v>14610</v>
      </c>
      <c r="AE5760" t="s">
        <v>167</v>
      </c>
      <c r="AF5760" t="e">
        <f>MONTH(Table1[[#This Row],[Date Sent]])</f>
        <v>#REF!</v>
      </c>
      <c r="AG5760" t="e">
        <f>YEAR(Table1[[#This Row],[Date Sent]])</f>
        <v>#REF!</v>
      </c>
      <c r="AH5760"/>
    </row>
    <row r="5761" spans="1:34" x14ac:dyDescent="0.2">
      <c r="A5761" t="s">
        <v>536</v>
      </c>
      <c r="B5761" t="s">
        <v>6224</v>
      </c>
      <c r="C5761" s="1">
        <v>64.760000000000005</v>
      </c>
      <c r="D5761" s="5">
        <v>45350</v>
      </c>
      <c r="E5761" t="s">
        <v>20</v>
      </c>
      <c r="F5761" t="s">
        <v>33</v>
      </c>
      <c r="G5761" s="16" t="s">
        <v>1500</v>
      </c>
      <c r="H5761" s="1"/>
      <c r="J5761"/>
      <c r="AC5761" s="5" t="e">
        <f>VLOOKUP(Table1[[#This Row],[Expense Report]],#REF!,3, 0)</f>
        <v>#REF!</v>
      </c>
      <c r="AD5761" t="s">
        <v>14610</v>
      </c>
      <c r="AE5761" t="s">
        <v>167</v>
      </c>
      <c r="AF5761" t="e">
        <f>MONTH(Table1[[#This Row],[Date Sent]])</f>
        <v>#REF!</v>
      </c>
      <c r="AG5761" t="e">
        <f>YEAR(Table1[[#This Row],[Date Sent]])</f>
        <v>#REF!</v>
      </c>
      <c r="AH5761"/>
    </row>
    <row r="5762" spans="1:34" x14ac:dyDescent="0.2">
      <c r="A5762" t="s">
        <v>751</v>
      </c>
      <c r="B5762" t="s">
        <v>6229</v>
      </c>
      <c r="C5762" s="1">
        <v>214.62</v>
      </c>
      <c r="D5762" s="5">
        <v>45346</v>
      </c>
      <c r="E5762" t="s">
        <v>33</v>
      </c>
      <c r="F5762" t="s">
        <v>39</v>
      </c>
      <c r="G5762" s="16" t="s">
        <v>6230</v>
      </c>
      <c r="H5762" s="1"/>
      <c r="J5762"/>
      <c r="AC5762" s="5" t="e">
        <f>VLOOKUP(Table1[[#This Row],[Expense Report]],#REF!,3, 0)</f>
        <v>#REF!</v>
      </c>
      <c r="AD5762" t="s">
        <v>14538</v>
      </c>
      <c r="AE5762" t="s">
        <v>167</v>
      </c>
      <c r="AF5762" t="e">
        <f>MONTH(Table1[[#This Row],[Date Sent]])</f>
        <v>#REF!</v>
      </c>
      <c r="AG5762" t="e">
        <f>YEAR(Table1[[#This Row],[Date Sent]])</f>
        <v>#REF!</v>
      </c>
      <c r="AH5762"/>
    </row>
    <row r="5763" spans="1:34" x14ac:dyDescent="0.2">
      <c r="A5763" t="s">
        <v>751</v>
      </c>
      <c r="B5763" t="s">
        <v>6229</v>
      </c>
      <c r="C5763" s="1">
        <v>8.56</v>
      </c>
      <c r="D5763" s="5">
        <v>45347</v>
      </c>
      <c r="E5763" t="s">
        <v>33</v>
      </c>
      <c r="F5763" t="s">
        <v>15</v>
      </c>
      <c r="G5763" s="16" t="s">
        <v>6231</v>
      </c>
      <c r="H5763" s="1"/>
      <c r="J5763"/>
      <c r="AC5763" s="5" t="e">
        <f>VLOOKUP(Table1[[#This Row],[Expense Report]],#REF!,3, 0)</f>
        <v>#REF!</v>
      </c>
      <c r="AD5763" t="s">
        <v>14538</v>
      </c>
      <c r="AE5763" t="s">
        <v>167</v>
      </c>
      <c r="AF5763" t="e">
        <f>MONTH(Table1[[#This Row],[Date Sent]])</f>
        <v>#REF!</v>
      </c>
      <c r="AG5763" t="e">
        <f>YEAR(Table1[[#This Row],[Date Sent]])</f>
        <v>#REF!</v>
      </c>
      <c r="AH5763"/>
    </row>
    <row r="5764" spans="1:34" x14ac:dyDescent="0.2">
      <c r="A5764" t="s">
        <v>751</v>
      </c>
      <c r="B5764" t="s">
        <v>6229</v>
      </c>
      <c r="C5764" s="1">
        <v>26.95</v>
      </c>
      <c r="D5764" s="5">
        <v>45358</v>
      </c>
      <c r="E5764" t="s">
        <v>33</v>
      </c>
      <c r="F5764" t="s">
        <v>15</v>
      </c>
      <c r="G5764" s="16" t="s">
        <v>6232</v>
      </c>
      <c r="H5764" s="1"/>
      <c r="J5764"/>
      <c r="AC5764" s="5" t="e">
        <f>VLOOKUP(Table1[[#This Row],[Expense Report]],#REF!,3, 0)</f>
        <v>#REF!</v>
      </c>
      <c r="AD5764" t="s">
        <v>14538</v>
      </c>
      <c r="AE5764" t="s">
        <v>167</v>
      </c>
      <c r="AF5764" t="e">
        <f>MONTH(Table1[[#This Row],[Date Sent]])</f>
        <v>#REF!</v>
      </c>
      <c r="AG5764" t="e">
        <f>YEAR(Table1[[#This Row],[Date Sent]])</f>
        <v>#REF!</v>
      </c>
      <c r="AH5764"/>
    </row>
    <row r="5765" spans="1:34" x14ac:dyDescent="0.2">
      <c r="A5765" t="s">
        <v>751</v>
      </c>
      <c r="B5765" t="s">
        <v>6229</v>
      </c>
      <c r="C5765" s="1">
        <v>88.52</v>
      </c>
      <c r="D5765" s="5">
        <v>45358</v>
      </c>
      <c r="E5765" t="s">
        <v>33</v>
      </c>
      <c r="F5765" t="s">
        <v>15</v>
      </c>
      <c r="G5765" s="16" t="s">
        <v>6233</v>
      </c>
      <c r="H5765" s="1"/>
      <c r="J5765"/>
      <c r="AC5765" s="5" t="e">
        <f>VLOOKUP(Table1[[#This Row],[Expense Report]],#REF!,3, 0)</f>
        <v>#REF!</v>
      </c>
      <c r="AD5765" t="s">
        <v>14538</v>
      </c>
      <c r="AE5765" t="s">
        <v>167</v>
      </c>
      <c r="AF5765" t="e">
        <f>MONTH(Table1[[#This Row],[Date Sent]])</f>
        <v>#REF!</v>
      </c>
      <c r="AG5765" t="e">
        <f>YEAR(Table1[[#This Row],[Date Sent]])</f>
        <v>#REF!</v>
      </c>
      <c r="AH5765"/>
    </row>
    <row r="5766" spans="1:34" x14ac:dyDescent="0.2">
      <c r="A5766" t="s">
        <v>751</v>
      </c>
      <c r="B5766" t="s">
        <v>6229</v>
      </c>
      <c r="C5766" s="1">
        <v>12.82</v>
      </c>
      <c r="D5766" s="5">
        <v>45358</v>
      </c>
      <c r="E5766" t="s">
        <v>33</v>
      </c>
      <c r="F5766" t="s">
        <v>15</v>
      </c>
      <c r="G5766" s="16" t="s">
        <v>6234</v>
      </c>
      <c r="H5766" s="1"/>
      <c r="J5766"/>
      <c r="AC5766" s="5" t="e">
        <f>VLOOKUP(Table1[[#This Row],[Expense Report]],#REF!,3, 0)</f>
        <v>#REF!</v>
      </c>
      <c r="AD5766" t="s">
        <v>14538</v>
      </c>
      <c r="AE5766" t="s">
        <v>167</v>
      </c>
      <c r="AF5766" t="e">
        <f>MONTH(Table1[[#This Row],[Date Sent]])</f>
        <v>#REF!</v>
      </c>
      <c r="AG5766" t="e">
        <f>YEAR(Table1[[#This Row],[Date Sent]])</f>
        <v>#REF!</v>
      </c>
      <c r="AH5766"/>
    </row>
    <row r="5767" spans="1:34" x14ac:dyDescent="0.2">
      <c r="A5767" t="s">
        <v>682</v>
      </c>
      <c r="B5767" t="s">
        <v>6235</v>
      </c>
      <c r="C5767" s="1">
        <v>14.95</v>
      </c>
      <c r="D5767" s="5">
        <v>45360</v>
      </c>
      <c r="E5767" t="s">
        <v>21</v>
      </c>
      <c r="F5767" t="s">
        <v>39</v>
      </c>
      <c r="G5767" s="16" t="s">
        <v>6236</v>
      </c>
      <c r="H5767" s="1"/>
      <c r="J5767"/>
      <c r="AC5767" s="5" t="e">
        <f>VLOOKUP(Table1[[#This Row],[Expense Report]],#REF!,3, 0)</f>
        <v>#REF!</v>
      </c>
      <c r="AD5767" t="s">
        <v>14654</v>
      </c>
      <c r="AE5767" t="s">
        <v>272</v>
      </c>
      <c r="AF5767" t="e">
        <f>MONTH(Table1[[#This Row],[Date Sent]])</f>
        <v>#REF!</v>
      </c>
      <c r="AG5767" t="e">
        <f>YEAR(Table1[[#This Row],[Date Sent]])</f>
        <v>#REF!</v>
      </c>
      <c r="AH5767"/>
    </row>
    <row r="5768" spans="1:34" x14ac:dyDescent="0.2">
      <c r="A5768" t="s">
        <v>674</v>
      </c>
      <c r="B5768" t="s">
        <v>6237</v>
      </c>
      <c r="C5768" s="1">
        <v>139.32</v>
      </c>
      <c r="D5768" s="5">
        <v>45337</v>
      </c>
      <c r="E5768" t="s">
        <v>25</v>
      </c>
      <c r="F5768" t="s">
        <v>49</v>
      </c>
      <c r="G5768" s="16" t="s">
        <v>6238</v>
      </c>
      <c r="H5768" s="1"/>
      <c r="J5768"/>
      <c r="AC5768" s="5" t="e">
        <f>VLOOKUP(Table1[[#This Row],[Expense Report]],#REF!,3, 0)</f>
        <v>#REF!</v>
      </c>
      <c r="AD5768" t="s">
        <v>14612</v>
      </c>
      <c r="AE5768" t="s">
        <v>272</v>
      </c>
      <c r="AF5768" t="e">
        <f>MONTH(Table1[[#This Row],[Date Sent]])</f>
        <v>#REF!</v>
      </c>
      <c r="AG5768" t="e">
        <f>YEAR(Table1[[#This Row],[Date Sent]])</f>
        <v>#REF!</v>
      </c>
      <c r="AH5768"/>
    </row>
    <row r="5769" spans="1:34" x14ac:dyDescent="0.2">
      <c r="A5769" t="s">
        <v>674</v>
      </c>
      <c r="B5769" t="s">
        <v>6237</v>
      </c>
      <c r="C5769" s="1">
        <v>8.68</v>
      </c>
      <c r="D5769" s="5">
        <v>45338</v>
      </c>
      <c r="E5769" t="s">
        <v>8</v>
      </c>
      <c r="F5769" t="s">
        <v>39</v>
      </c>
      <c r="G5769" s="16" t="s">
        <v>6239</v>
      </c>
      <c r="H5769" s="1"/>
      <c r="J5769"/>
      <c r="AC5769" s="5" t="e">
        <f>VLOOKUP(Table1[[#This Row],[Expense Report]],#REF!,3, 0)</f>
        <v>#REF!</v>
      </c>
      <c r="AD5769" t="s">
        <v>14612</v>
      </c>
      <c r="AE5769" t="s">
        <v>272</v>
      </c>
      <c r="AF5769" t="e">
        <f>MONTH(Table1[[#This Row],[Date Sent]])</f>
        <v>#REF!</v>
      </c>
      <c r="AG5769" t="e">
        <f>YEAR(Table1[[#This Row],[Date Sent]])</f>
        <v>#REF!</v>
      </c>
      <c r="AH5769"/>
    </row>
    <row r="5770" spans="1:34" x14ac:dyDescent="0.2">
      <c r="A5770" t="s">
        <v>674</v>
      </c>
      <c r="B5770" t="s">
        <v>6237</v>
      </c>
      <c r="C5770" s="1">
        <v>585</v>
      </c>
      <c r="D5770" s="5">
        <v>45338</v>
      </c>
      <c r="E5770" t="s">
        <v>8</v>
      </c>
      <c r="F5770" t="s">
        <v>20</v>
      </c>
      <c r="G5770" s="16" t="s">
        <v>6240</v>
      </c>
      <c r="H5770" s="1"/>
      <c r="J5770"/>
      <c r="AC5770" s="5" t="e">
        <f>VLOOKUP(Table1[[#This Row],[Expense Report]],#REF!,3, 0)</f>
        <v>#REF!</v>
      </c>
      <c r="AD5770" t="s">
        <v>14612</v>
      </c>
      <c r="AE5770" t="s">
        <v>272</v>
      </c>
      <c r="AF5770" t="e">
        <f>MONTH(Table1[[#This Row],[Date Sent]])</f>
        <v>#REF!</v>
      </c>
      <c r="AG5770" t="e">
        <f>YEAR(Table1[[#This Row],[Date Sent]])</f>
        <v>#REF!</v>
      </c>
      <c r="AH5770"/>
    </row>
    <row r="5771" spans="1:34" x14ac:dyDescent="0.2">
      <c r="A5771" t="s">
        <v>674</v>
      </c>
      <c r="B5771" t="s">
        <v>6237</v>
      </c>
      <c r="C5771" s="1">
        <v>80.989999999999995</v>
      </c>
      <c r="D5771" s="5">
        <v>45346</v>
      </c>
      <c r="E5771" t="s">
        <v>13</v>
      </c>
      <c r="F5771" t="s">
        <v>33</v>
      </c>
      <c r="G5771" s="16" t="s">
        <v>1165</v>
      </c>
      <c r="H5771" s="1"/>
      <c r="J5771"/>
      <c r="AC5771" s="5" t="e">
        <f>VLOOKUP(Table1[[#This Row],[Expense Report]],#REF!,3, 0)</f>
        <v>#REF!</v>
      </c>
      <c r="AD5771" t="s">
        <v>14612</v>
      </c>
      <c r="AE5771" t="s">
        <v>272</v>
      </c>
      <c r="AF5771" t="e">
        <f>MONTH(Table1[[#This Row],[Date Sent]])</f>
        <v>#REF!</v>
      </c>
      <c r="AG5771" t="e">
        <f>YEAR(Table1[[#This Row],[Date Sent]])</f>
        <v>#REF!</v>
      </c>
      <c r="AH5771"/>
    </row>
    <row r="5772" spans="1:34" x14ac:dyDescent="0.2">
      <c r="A5772" t="s">
        <v>674</v>
      </c>
      <c r="B5772" t="s">
        <v>6237</v>
      </c>
      <c r="C5772" s="1">
        <v>14.03</v>
      </c>
      <c r="D5772" s="5">
        <v>45348</v>
      </c>
      <c r="E5772" t="s">
        <v>21</v>
      </c>
      <c r="F5772" t="s">
        <v>15</v>
      </c>
      <c r="G5772" s="16" t="s">
        <v>1773</v>
      </c>
      <c r="H5772" s="1"/>
      <c r="J5772"/>
      <c r="AC5772" s="5" t="e">
        <f>VLOOKUP(Table1[[#This Row],[Expense Report]],#REF!,3, 0)</f>
        <v>#REF!</v>
      </c>
      <c r="AD5772" t="s">
        <v>14612</v>
      </c>
      <c r="AE5772" t="s">
        <v>272</v>
      </c>
      <c r="AF5772" t="e">
        <f>MONTH(Table1[[#This Row],[Date Sent]])</f>
        <v>#REF!</v>
      </c>
      <c r="AG5772" t="e">
        <f>YEAR(Table1[[#This Row],[Date Sent]])</f>
        <v>#REF!</v>
      </c>
      <c r="AH5772"/>
    </row>
    <row r="5773" spans="1:34" x14ac:dyDescent="0.2">
      <c r="A5773" t="s">
        <v>674</v>
      </c>
      <c r="B5773" t="s">
        <v>6237</v>
      </c>
      <c r="C5773" s="1">
        <v>50.5</v>
      </c>
      <c r="D5773" s="5">
        <v>45349</v>
      </c>
      <c r="E5773" t="s">
        <v>8</v>
      </c>
      <c r="F5773" t="s">
        <v>40</v>
      </c>
      <c r="G5773" s="16" t="s">
        <v>6241</v>
      </c>
      <c r="H5773" s="1"/>
      <c r="J5773"/>
      <c r="AC5773" s="5" t="e">
        <f>VLOOKUP(Table1[[#This Row],[Expense Report]],#REF!,3, 0)</f>
        <v>#REF!</v>
      </c>
      <c r="AD5773" t="s">
        <v>14612</v>
      </c>
      <c r="AE5773" t="s">
        <v>272</v>
      </c>
      <c r="AF5773" t="e">
        <f>MONTH(Table1[[#This Row],[Date Sent]])</f>
        <v>#REF!</v>
      </c>
      <c r="AG5773" t="e">
        <f>YEAR(Table1[[#This Row],[Date Sent]])</f>
        <v>#REF!</v>
      </c>
      <c r="AH5773"/>
    </row>
    <row r="5774" spans="1:34" x14ac:dyDescent="0.2">
      <c r="A5774" t="s">
        <v>674</v>
      </c>
      <c r="B5774" t="s">
        <v>6237</v>
      </c>
      <c r="C5774" s="1">
        <v>91.85</v>
      </c>
      <c r="D5774" s="5">
        <v>45351</v>
      </c>
      <c r="E5774" t="s">
        <v>8</v>
      </c>
      <c r="F5774" t="s">
        <v>39</v>
      </c>
      <c r="G5774" s="16" t="s">
        <v>6242</v>
      </c>
      <c r="H5774" s="1"/>
      <c r="J5774"/>
      <c r="AC5774" s="5" t="e">
        <f>VLOOKUP(Table1[[#This Row],[Expense Report]],#REF!,3, 0)</f>
        <v>#REF!</v>
      </c>
      <c r="AD5774" t="s">
        <v>14612</v>
      </c>
      <c r="AE5774" t="s">
        <v>272</v>
      </c>
      <c r="AF5774" t="e">
        <f>MONTH(Table1[[#This Row],[Date Sent]])</f>
        <v>#REF!</v>
      </c>
      <c r="AG5774" t="e">
        <f>YEAR(Table1[[#This Row],[Date Sent]])</f>
        <v>#REF!</v>
      </c>
      <c r="AH5774"/>
    </row>
    <row r="5775" spans="1:34" x14ac:dyDescent="0.2">
      <c r="A5775" t="s">
        <v>674</v>
      </c>
      <c r="B5775" t="s">
        <v>6237</v>
      </c>
      <c r="C5775" s="1">
        <v>115.84</v>
      </c>
      <c r="D5775" s="5">
        <v>45352</v>
      </c>
      <c r="E5775" t="s">
        <v>25</v>
      </c>
      <c r="F5775" t="s">
        <v>33</v>
      </c>
      <c r="G5775" s="16" t="s">
        <v>6243</v>
      </c>
      <c r="H5775" s="1"/>
      <c r="J5775"/>
      <c r="AC5775" s="5" t="e">
        <f>VLOOKUP(Table1[[#This Row],[Expense Report]],#REF!,3, 0)</f>
        <v>#REF!</v>
      </c>
      <c r="AD5775" t="s">
        <v>14612</v>
      </c>
      <c r="AE5775" t="s">
        <v>272</v>
      </c>
      <c r="AF5775" t="e">
        <f>MONTH(Table1[[#This Row],[Date Sent]])</f>
        <v>#REF!</v>
      </c>
      <c r="AG5775" t="e">
        <f>YEAR(Table1[[#This Row],[Date Sent]])</f>
        <v>#REF!</v>
      </c>
      <c r="AH5775"/>
    </row>
    <row r="5776" spans="1:34" x14ac:dyDescent="0.2">
      <c r="A5776" t="s">
        <v>674</v>
      </c>
      <c r="B5776" t="s">
        <v>6237</v>
      </c>
      <c r="C5776" s="1">
        <v>6.58</v>
      </c>
      <c r="D5776" s="5">
        <v>45353</v>
      </c>
      <c r="E5776" t="s">
        <v>21</v>
      </c>
      <c r="F5776" t="s">
        <v>33</v>
      </c>
      <c r="G5776" s="16" t="s">
        <v>6244</v>
      </c>
      <c r="H5776" s="1"/>
      <c r="J5776"/>
      <c r="AC5776" s="5" t="e">
        <f>VLOOKUP(Table1[[#This Row],[Expense Report]],#REF!,3, 0)</f>
        <v>#REF!</v>
      </c>
      <c r="AD5776" t="s">
        <v>14612</v>
      </c>
      <c r="AE5776" t="s">
        <v>272</v>
      </c>
      <c r="AF5776" t="e">
        <f>MONTH(Table1[[#This Row],[Date Sent]])</f>
        <v>#REF!</v>
      </c>
      <c r="AG5776" t="e">
        <f>YEAR(Table1[[#This Row],[Date Sent]])</f>
        <v>#REF!</v>
      </c>
      <c r="AH5776"/>
    </row>
    <row r="5777" spans="1:34" x14ac:dyDescent="0.2">
      <c r="A5777" t="s">
        <v>674</v>
      </c>
      <c r="B5777" t="s">
        <v>6237</v>
      </c>
      <c r="C5777" s="1">
        <v>11.17</v>
      </c>
      <c r="D5777" s="5">
        <v>45355</v>
      </c>
      <c r="E5777" t="s">
        <v>24</v>
      </c>
      <c r="F5777" t="s">
        <v>18</v>
      </c>
      <c r="G5777" s="16" t="s">
        <v>6245</v>
      </c>
      <c r="H5777" s="1"/>
      <c r="J5777"/>
      <c r="AC5777" s="5" t="e">
        <f>VLOOKUP(Table1[[#This Row],[Expense Report]],#REF!,3, 0)</f>
        <v>#REF!</v>
      </c>
      <c r="AD5777" t="s">
        <v>14612</v>
      </c>
      <c r="AE5777" t="s">
        <v>272</v>
      </c>
      <c r="AF5777" t="e">
        <f>MONTH(Table1[[#This Row],[Date Sent]])</f>
        <v>#REF!</v>
      </c>
      <c r="AG5777" t="e">
        <f>YEAR(Table1[[#This Row],[Date Sent]])</f>
        <v>#REF!</v>
      </c>
      <c r="AH5777"/>
    </row>
    <row r="5778" spans="1:34" x14ac:dyDescent="0.2">
      <c r="A5778" t="s">
        <v>191</v>
      </c>
      <c r="B5778" t="s">
        <v>6246</v>
      </c>
      <c r="C5778" s="1">
        <v>337.59</v>
      </c>
      <c r="D5778" s="5">
        <v>45350</v>
      </c>
      <c r="E5778" t="s">
        <v>21</v>
      </c>
      <c r="F5778" t="s">
        <v>33</v>
      </c>
      <c r="G5778" s="16" t="s">
        <v>3947</v>
      </c>
      <c r="H5778" s="1"/>
      <c r="J5778"/>
      <c r="AC5778" s="5" t="e">
        <f>VLOOKUP(Table1[[#This Row],[Expense Report]],#REF!,3, 0)</f>
        <v>#REF!</v>
      </c>
      <c r="AD5778" t="s">
        <v>13371</v>
      </c>
      <c r="AE5778" t="s">
        <v>156</v>
      </c>
      <c r="AF5778" t="e">
        <f>MONTH(Table1[[#This Row],[Date Sent]])</f>
        <v>#REF!</v>
      </c>
      <c r="AG5778" t="e">
        <f>YEAR(Table1[[#This Row],[Date Sent]])</f>
        <v>#REF!</v>
      </c>
      <c r="AH5778"/>
    </row>
    <row r="5779" spans="1:34" x14ac:dyDescent="0.2">
      <c r="A5779" t="s">
        <v>191</v>
      </c>
      <c r="B5779" t="s">
        <v>6246</v>
      </c>
      <c r="C5779" s="1">
        <v>102.89</v>
      </c>
      <c r="D5779" s="5">
        <v>45350</v>
      </c>
      <c r="E5779" t="s">
        <v>21</v>
      </c>
      <c r="F5779" t="s">
        <v>33</v>
      </c>
      <c r="G5779" s="16" t="s">
        <v>950</v>
      </c>
      <c r="H5779" s="1"/>
      <c r="J5779"/>
      <c r="AC5779" s="5" t="e">
        <f>VLOOKUP(Table1[[#This Row],[Expense Report]],#REF!,3, 0)</f>
        <v>#REF!</v>
      </c>
      <c r="AD5779" t="s">
        <v>13371</v>
      </c>
      <c r="AE5779" t="s">
        <v>156</v>
      </c>
      <c r="AF5779" t="e">
        <f>MONTH(Table1[[#This Row],[Date Sent]])</f>
        <v>#REF!</v>
      </c>
      <c r="AG5779" t="e">
        <f>YEAR(Table1[[#This Row],[Date Sent]])</f>
        <v>#REF!</v>
      </c>
      <c r="AH5779"/>
    </row>
    <row r="5780" spans="1:34" x14ac:dyDescent="0.2">
      <c r="A5780" t="s">
        <v>191</v>
      </c>
      <c r="B5780" t="s">
        <v>6246</v>
      </c>
      <c r="C5780" s="1">
        <v>65.260000000000005</v>
      </c>
      <c r="D5780" s="5">
        <v>45352</v>
      </c>
      <c r="E5780" t="s">
        <v>6</v>
      </c>
      <c r="F5780" t="s">
        <v>24</v>
      </c>
      <c r="G5780" s="16" t="s">
        <v>6247</v>
      </c>
      <c r="H5780" s="1"/>
      <c r="J5780"/>
      <c r="AC5780" s="5" t="e">
        <f>VLOOKUP(Table1[[#This Row],[Expense Report]],#REF!,3, 0)</f>
        <v>#REF!</v>
      </c>
      <c r="AD5780" t="s">
        <v>13371</v>
      </c>
      <c r="AE5780" t="s">
        <v>156</v>
      </c>
      <c r="AF5780" t="e">
        <f>MONTH(Table1[[#This Row],[Date Sent]])</f>
        <v>#REF!</v>
      </c>
      <c r="AG5780" t="e">
        <f>YEAR(Table1[[#This Row],[Date Sent]])</f>
        <v>#REF!</v>
      </c>
      <c r="AH5780"/>
    </row>
    <row r="5781" spans="1:34" x14ac:dyDescent="0.2">
      <c r="A5781" t="s">
        <v>191</v>
      </c>
      <c r="B5781" t="s">
        <v>6246</v>
      </c>
      <c r="C5781" s="1">
        <v>65.75</v>
      </c>
      <c r="D5781" s="5">
        <v>45355</v>
      </c>
      <c r="E5781" t="s">
        <v>21</v>
      </c>
      <c r="F5781" t="s">
        <v>33</v>
      </c>
      <c r="G5781" s="16" t="s">
        <v>6248</v>
      </c>
      <c r="H5781" s="1"/>
      <c r="J5781"/>
      <c r="AC5781" s="5" t="e">
        <f>VLOOKUP(Table1[[#This Row],[Expense Report]],#REF!,3, 0)</f>
        <v>#REF!</v>
      </c>
      <c r="AD5781" t="s">
        <v>13371</v>
      </c>
      <c r="AE5781" t="s">
        <v>156</v>
      </c>
      <c r="AF5781" t="e">
        <f>MONTH(Table1[[#This Row],[Date Sent]])</f>
        <v>#REF!</v>
      </c>
      <c r="AG5781" t="e">
        <f>YEAR(Table1[[#This Row],[Date Sent]])</f>
        <v>#REF!</v>
      </c>
      <c r="AH5781"/>
    </row>
    <row r="5782" spans="1:34" x14ac:dyDescent="0.2">
      <c r="A5782" t="s">
        <v>191</v>
      </c>
      <c r="B5782" t="s">
        <v>6246</v>
      </c>
      <c r="C5782" s="1">
        <v>12.04</v>
      </c>
      <c r="D5782" s="5">
        <v>45356</v>
      </c>
      <c r="E5782" t="s">
        <v>21</v>
      </c>
      <c r="F5782" t="s">
        <v>33</v>
      </c>
      <c r="G5782" s="16" t="s">
        <v>2642</v>
      </c>
      <c r="H5782" s="1"/>
      <c r="J5782"/>
      <c r="AC5782" s="5" t="e">
        <f>VLOOKUP(Table1[[#This Row],[Expense Report]],#REF!,3, 0)</f>
        <v>#REF!</v>
      </c>
      <c r="AD5782" t="s">
        <v>13371</v>
      </c>
      <c r="AE5782" t="s">
        <v>156</v>
      </c>
      <c r="AF5782" t="e">
        <f>MONTH(Table1[[#This Row],[Date Sent]])</f>
        <v>#REF!</v>
      </c>
      <c r="AG5782" t="e">
        <f>YEAR(Table1[[#This Row],[Date Sent]])</f>
        <v>#REF!</v>
      </c>
      <c r="AH5782"/>
    </row>
    <row r="5783" spans="1:34" x14ac:dyDescent="0.2">
      <c r="A5783" t="s">
        <v>191</v>
      </c>
      <c r="B5783" t="s">
        <v>6246</v>
      </c>
      <c r="C5783" s="1">
        <v>259.01</v>
      </c>
      <c r="D5783" s="5">
        <v>45357</v>
      </c>
      <c r="E5783" t="s">
        <v>8</v>
      </c>
      <c r="F5783" t="s">
        <v>39</v>
      </c>
      <c r="G5783" s="16" t="s">
        <v>6249</v>
      </c>
      <c r="H5783" s="1"/>
      <c r="J5783"/>
      <c r="AC5783" s="5" t="e">
        <f>VLOOKUP(Table1[[#This Row],[Expense Report]],#REF!,3, 0)</f>
        <v>#REF!</v>
      </c>
      <c r="AD5783" t="s">
        <v>13371</v>
      </c>
      <c r="AE5783" t="s">
        <v>156</v>
      </c>
      <c r="AF5783" t="e">
        <f>MONTH(Table1[[#This Row],[Date Sent]])</f>
        <v>#REF!</v>
      </c>
      <c r="AG5783" t="e">
        <f>YEAR(Table1[[#This Row],[Date Sent]])</f>
        <v>#REF!</v>
      </c>
      <c r="AH5783"/>
    </row>
    <row r="5784" spans="1:34" x14ac:dyDescent="0.2">
      <c r="A5784" t="s">
        <v>3343</v>
      </c>
      <c r="B5784" t="s">
        <v>6250</v>
      </c>
      <c r="C5784" s="1">
        <v>41.83</v>
      </c>
      <c r="D5784" s="5">
        <v>45343</v>
      </c>
      <c r="E5784" t="s">
        <v>21</v>
      </c>
      <c r="F5784" t="s">
        <v>18</v>
      </c>
      <c r="G5784" s="16" t="s">
        <v>6251</v>
      </c>
      <c r="H5784" s="1"/>
      <c r="J5784"/>
      <c r="AC5784" s="5" t="e">
        <f>VLOOKUP(Table1[[#This Row],[Expense Report]],#REF!,3, 0)</f>
        <v>#REF!</v>
      </c>
      <c r="AD5784" t="s">
        <v>14550</v>
      </c>
      <c r="AE5784" t="s">
        <v>156</v>
      </c>
      <c r="AF5784" t="e">
        <f>MONTH(Table1[[#This Row],[Date Sent]])</f>
        <v>#REF!</v>
      </c>
      <c r="AG5784" t="e">
        <f>YEAR(Table1[[#This Row],[Date Sent]])</f>
        <v>#REF!</v>
      </c>
      <c r="AH5784"/>
    </row>
    <row r="5785" spans="1:34" x14ac:dyDescent="0.2">
      <c r="A5785" t="s">
        <v>3343</v>
      </c>
      <c r="B5785" t="s">
        <v>6250</v>
      </c>
      <c r="C5785" s="1">
        <v>125.54</v>
      </c>
      <c r="D5785" s="5">
        <v>45345</v>
      </c>
      <c r="E5785" t="s">
        <v>21</v>
      </c>
      <c r="F5785" t="s">
        <v>15</v>
      </c>
      <c r="G5785" s="16" t="s">
        <v>6252</v>
      </c>
      <c r="H5785" s="1"/>
      <c r="J5785"/>
      <c r="AC5785" s="5" t="e">
        <f>VLOOKUP(Table1[[#This Row],[Expense Report]],#REF!,3, 0)</f>
        <v>#REF!</v>
      </c>
      <c r="AD5785" t="s">
        <v>14550</v>
      </c>
      <c r="AE5785" t="s">
        <v>156</v>
      </c>
      <c r="AF5785" t="e">
        <f>MONTH(Table1[[#This Row],[Date Sent]])</f>
        <v>#REF!</v>
      </c>
      <c r="AG5785" t="e">
        <f>YEAR(Table1[[#This Row],[Date Sent]])</f>
        <v>#REF!</v>
      </c>
      <c r="AH5785"/>
    </row>
    <row r="5786" spans="1:34" x14ac:dyDescent="0.2">
      <c r="A5786" t="s">
        <v>3343</v>
      </c>
      <c r="B5786" t="s">
        <v>6250</v>
      </c>
      <c r="C5786" s="1">
        <v>75.14</v>
      </c>
      <c r="D5786" s="5">
        <v>45345</v>
      </c>
      <c r="E5786" t="s">
        <v>17</v>
      </c>
      <c r="F5786" t="s">
        <v>15</v>
      </c>
      <c r="G5786" s="16" t="s">
        <v>6253</v>
      </c>
      <c r="H5786" s="1"/>
      <c r="J5786"/>
      <c r="AC5786" s="5" t="e">
        <f>VLOOKUP(Table1[[#This Row],[Expense Report]],#REF!,3, 0)</f>
        <v>#REF!</v>
      </c>
      <c r="AD5786" t="s">
        <v>14550</v>
      </c>
      <c r="AE5786" t="s">
        <v>156</v>
      </c>
      <c r="AF5786" t="e">
        <f>MONTH(Table1[[#This Row],[Date Sent]])</f>
        <v>#REF!</v>
      </c>
      <c r="AG5786" t="e">
        <f>YEAR(Table1[[#This Row],[Date Sent]])</f>
        <v>#REF!</v>
      </c>
      <c r="AH5786"/>
    </row>
    <row r="5787" spans="1:34" x14ac:dyDescent="0.2">
      <c r="A5787" t="s">
        <v>3343</v>
      </c>
      <c r="B5787" t="s">
        <v>6250</v>
      </c>
      <c r="C5787" s="1">
        <v>190.89</v>
      </c>
      <c r="D5787" s="5">
        <v>45350</v>
      </c>
      <c r="E5787" t="s">
        <v>21</v>
      </c>
      <c r="F5787" t="s">
        <v>918</v>
      </c>
      <c r="G5787" s="16" t="s">
        <v>918</v>
      </c>
      <c r="H5787" s="1">
        <v>105.22</v>
      </c>
      <c r="I5787" t="s">
        <v>18</v>
      </c>
      <c r="J5787" t="s">
        <v>6254</v>
      </c>
      <c r="K5787" s="1">
        <v>85.64</v>
      </c>
      <c r="L5787" t="s">
        <v>15</v>
      </c>
      <c r="M5787" t="s">
        <v>6255</v>
      </c>
      <c r="AC5787" s="5" t="e">
        <f>VLOOKUP(Table1[[#This Row],[Expense Report]],#REF!,3, 0)</f>
        <v>#REF!</v>
      </c>
      <c r="AD5787" t="s">
        <v>14550</v>
      </c>
      <c r="AE5787" t="s">
        <v>156</v>
      </c>
      <c r="AF5787" t="e">
        <f>MONTH(Table1[[#This Row],[Date Sent]])</f>
        <v>#REF!</v>
      </c>
      <c r="AG5787" t="e">
        <f>YEAR(Table1[[#This Row],[Date Sent]])</f>
        <v>#REF!</v>
      </c>
      <c r="AH5787"/>
    </row>
    <row r="5788" spans="1:34" x14ac:dyDescent="0.2">
      <c r="A5788" t="s">
        <v>3343</v>
      </c>
      <c r="B5788" t="s">
        <v>6250</v>
      </c>
      <c r="C5788" s="1">
        <v>358.22</v>
      </c>
      <c r="D5788" s="5">
        <v>45360</v>
      </c>
      <c r="E5788" t="s">
        <v>21</v>
      </c>
      <c r="F5788" t="s">
        <v>918</v>
      </c>
      <c r="G5788" s="16" t="s">
        <v>918</v>
      </c>
      <c r="H5788" s="1">
        <v>233.14</v>
      </c>
      <c r="I5788" t="s">
        <v>18</v>
      </c>
      <c r="J5788" t="s">
        <v>6256</v>
      </c>
      <c r="K5788" s="1">
        <v>125.08</v>
      </c>
      <c r="L5788" t="s">
        <v>33</v>
      </c>
      <c r="M5788" t="s">
        <v>6257</v>
      </c>
      <c r="AC5788" s="5" t="e">
        <f>VLOOKUP(Table1[[#This Row],[Expense Report]],#REF!,3, 0)</f>
        <v>#REF!</v>
      </c>
      <c r="AD5788" t="s">
        <v>14550</v>
      </c>
      <c r="AE5788" t="s">
        <v>156</v>
      </c>
      <c r="AF5788" t="e">
        <f>MONTH(Table1[[#This Row],[Date Sent]])</f>
        <v>#REF!</v>
      </c>
      <c r="AG5788" t="e">
        <f>YEAR(Table1[[#This Row],[Date Sent]])</f>
        <v>#REF!</v>
      </c>
      <c r="AH5788"/>
    </row>
    <row r="5789" spans="1:34" x14ac:dyDescent="0.2">
      <c r="A5789" t="s">
        <v>3343</v>
      </c>
      <c r="B5789" t="s">
        <v>6250</v>
      </c>
      <c r="C5789" s="1">
        <v>125.76</v>
      </c>
      <c r="D5789" s="5">
        <v>45367</v>
      </c>
      <c r="E5789" t="s">
        <v>21</v>
      </c>
      <c r="F5789" t="s">
        <v>918</v>
      </c>
      <c r="G5789" s="16" t="s">
        <v>918</v>
      </c>
      <c r="H5789" s="1">
        <v>65.34</v>
      </c>
      <c r="I5789" t="s">
        <v>15</v>
      </c>
      <c r="J5789" t="s">
        <v>6258</v>
      </c>
      <c r="K5789" s="1">
        <v>60.42</v>
      </c>
      <c r="L5789" t="s">
        <v>18</v>
      </c>
      <c r="M5789" t="s">
        <v>6259</v>
      </c>
      <c r="AC5789" s="5" t="e">
        <f>VLOOKUP(Table1[[#This Row],[Expense Report]],#REF!,3, 0)</f>
        <v>#REF!</v>
      </c>
      <c r="AD5789" t="s">
        <v>14550</v>
      </c>
      <c r="AE5789" t="s">
        <v>156</v>
      </c>
      <c r="AF5789" t="e">
        <f>MONTH(Table1[[#This Row],[Date Sent]])</f>
        <v>#REF!</v>
      </c>
      <c r="AG5789" t="e">
        <f>YEAR(Table1[[#This Row],[Date Sent]])</f>
        <v>#REF!</v>
      </c>
      <c r="AH5789"/>
    </row>
    <row r="5790" spans="1:34" x14ac:dyDescent="0.2">
      <c r="A5790" t="s">
        <v>325</v>
      </c>
      <c r="B5790" t="s">
        <v>6260</v>
      </c>
      <c r="C5790" s="1">
        <v>144.36000000000001</v>
      </c>
      <c r="D5790" s="5">
        <v>45365</v>
      </c>
      <c r="E5790" t="s">
        <v>21</v>
      </c>
      <c r="F5790" t="s">
        <v>15</v>
      </c>
      <c r="G5790" s="16" t="s">
        <v>6261</v>
      </c>
      <c r="H5790" s="1"/>
      <c r="J5790"/>
      <c r="AC5790" s="5" t="e">
        <f>VLOOKUP(Table1[[#This Row],[Expense Report]],#REF!,3, 0)</f>
        <v>#REF!</v>
      </c>
      <c r="AD5790" t="s">
        <v>13212</v>
      </c>
      <c r="AE5790" t="s">
        <v>272</v>
      </c>
      <c r="AF5790" t="e">
        <f>MONTH(Table1[[#This Row],[Date Sent]])</f>
        <v>#REF!</v>
      </c>
      <c r="AG5790" t="e">
        <f>YEAR(Table1[[#This Row],[Date Sent]])</f>
        <v>#REF!</v>
      </c>
      <c r="AH5790"/>
    </row>
    <row r="5791" spans="1:34" x14ac:dyDescent="0.2">
      <c r="A5791" t="s">
        <v>325</v>
      </c>
      <c r="B5791" t="s">
        <v>6260</v>
      </c>
      <c r="C5791" s="1">
        <v>4.3</v>
      </c>
      <c r="D5791" s="5">
        <v>45367</v>
      </c>
      <c r="E5791" t="s">
        <v>5</v>
      </c>
      <c r="F5791" t="s">
        <v>4</v>
      </c>
      <c r="G5791" s="16" t="s">
        <v>6262</v>
      </c>
      <c r="H5791" s="1"/>
      <c r="J5791"/>
      <c r="AC5791" s="5" t="e">
        <f>VLOOKUP(Table1[[#This Row],[Expense Report]],#REF!,3, 0)</f>
        <v>#REF!</v>
      </c>
      <c r="AD5791" t="s">
        <v>13212</v>
      </c>
      <c r="AE5791" t="s">
        <v>272</v>
      </c>
      <c r="AF5791" t="e">
        <f>MONTH(Table1[[#This Row],[Date Sent]])</f>
        <v>#REF!</v>
      </c>
      <c r="AG5791" t="e">
        <f>YEAR(Table1[[#This Row],[Date Sent]])</f>
        <v>#REF!</v>
      </c>
      <c r="AH5791"/>
    </row>
    <row r="5792" spans="1:34" x14ac:dyDescent="0.2">
      <c r="A5792" t="s">
        <v>6263</v>
      </c>
      <c r="B5792" t="s">
        <v>6264</v>
      </c>
      <c r="C5792" s="1">
        <v>86.25</v>
      </c>
      <c r="D5792" s="5">
        <v>45334</v>
      </c>
      <c r="E5792" t="s">
        <v>18</v>
      </c>
      <c r="F5792" t="s">
        <v>15</v>
      </c>
      <c r="G5792" s="16" t="s">
        <v>6265</v>
      </c>
      <c r="H5792" s="1"/>
      <c r="J5792"/>
      <c r="AC5792" s="5" t="e">
        <f>VLOOKUP(Table1[[#This Row],[Expense Report]],#REF!,3, 0)</f>
        <v>#REF!</v>
      </c>
      <c r="AD5792" t="s">
        <v>14589</v>
      </c>
      <c r="AE5792" t="s">
        <v>272</v>
      </c>
      <c r="AF5792" t="e">
        <f>MONTH(Table1[[#This Row],[Date Sent]])</f>
        <v>#REF!</v>
      </c>
      <c r="AG5792" t="e">
        <f>YEAR(Table1[[#This Row],[Date Sent]])</f>
        <v>#REF!</v>
      </c>
      <c r="AH5792"/>
    </row>
    <row r="5793" spans="1:34" x14ac:dyDescent="0.2">
      <c r="A5793" t="s">
        <v>6263</v>
      </c>
      <c r="B5793" t="s">
        <v>6264</v>
      </c>
      <c r="C5793" s="1">
        <v>12.23</v>
      </c>
      <c r="D5793" s="5">
        <v>45338</v>
      </c>
      <c r="E5793" t="s">
        <v>11</v>
      </c>
      <c r="F5793" t="s">
        <v>33</v>
      </c>
      <c r="G5793" s="16" t="s">
        <v>1922</v>
      </c>
      <c r="H5793" s="1"/>
      <c r="J5793"/>
      <c r="AC5793" s="5" t="e">
        <f>VLOOKUP(Table1[[#This Row],[Expense Report]],#REF!,3, 0)</f>
        <v>#REF!</v>
      </c>
      <c r="AD5793" t="s">
        <v>14589</v>
      </c>
      <c r="AE5793" t="s">
        <v>272</v>
      </c>
      <c r="AF5793" t="e">
        <f>MONTH(Table1[[#This Row],[Date Sent]])</f>
        <v>#REF!</v>
      </c>
      <c r="AG5793" t="e">
        <f>YEAR(Table1[[#This Row],[Date Sent]])</f>
        <v>#REF!</v>
      </c>
      <c r="AH5793"/>
    </row>
    <row r="5794" spans="1:34" x14ac:dyDescent="0.2">
      <c r="A5794" t="s">
        <v>6263</v>
      </c>
      <c r="B5794" t="s">
        <v>6264</v>
      </c>
      <c r="C5794" s="1">
        <v>19.940000000000001</v>
      </c>
      <c r="D5794" s="5">
        <v>45352</v>
      </c>
      <c r="E5794" t="s">
        <v>20</v>
      </c>
      <c r="F5794" t="s">
        <v>39</v>
      </c>
      <c r="G5794" s="16" t="s">
        <v>6266</v>
      </c>
      <c r="H5794" s="1"/>
      <c r="J5794"/>
      <c r="AC5794" s="5" t="e">
        <f>VLOOKUP(Table1[[#This Row],[Expense Report]],#REF!,3, 0)</f>
        <v>#REF!</v>
      </c>
      <c r="AD5794" t="s">
        <v>14589</v>
      </c>
      <c r="AE5794" t="s">
        <v>272</v>
      </c>
      <c r="AF5794" t="e">
        <f>MONTH(Table1[[#This Row],[Date Sent]])</f>
        <v>#REF!</v>
      </c>
      <c r="AG5794" t="e">
        <f>YEAR(Table1[[#This Row],[Date Sent]])</f>
        <v>#REF!</v>
      </c>
      <c r="AH5794"/>
    </row>
    <row r="5795" spans="1:34" x14ac:dyDescent="0.2">
      <c r="A5795" t="s">
        <v>6263</v>
      </c>
      <c r="B5795" t="s">
        <v>6264</v>
      </c>
      <c r="C5795" s="1">
        <v>106.97</v>
      </c>
      <c r="D5795" s="5">
        <v>45353</v>
      </c>
      <c r="E5795" t="s">
        <v>21</v>
      </c>
      <c r="F5795" t="s">
        <v>33</v>
      </c>
      <c r="G5795" s="16" t="s">
        <v>6267</v>
      </c>
      <c r="H5795" s="1"/>
      <c r="J5795"/>
      <c r="AC5795" s="5" t="e">
        <f>VLOOKUP(Table1[[#This Row],[Expense Report]],#REF!,3, 0)</f>
        <v>#REF!</v>
      </c>
      <c r="AD5795" t="s">
        <v>14589</v>
      </c>
      <c r="AE5795" t="s">
        <v>272</v>
      </c>
      <c r="AF5795" t="e">
        <f>MONTH(Table1[[#This Row],[Date Sent]])</f>
        <v>#REF!</v>
      </c>
      <c r="AG5795" t="e">
        <f>YEAR(Table1[[#This Row],[Date Sent]])</f>
        <v>#REF!</v>
      </c>
      <c r="AH5795"/>
    </row>
    <row r="5796" spans="1:34" x14ac:dyDescent="0.2">
      <c r="A5796" t="s">
        <v>6263</v>
      </c>
      <c r="B5796" t="s">
        <v>6264</v>
      </c>
      <c r="C5796" s="1">
        <v>101.65</v>
      </c>
      <c r="D5796" s="5">
        <v>45355</v>
      </c>
      <c r="E5796" t="s">
        <v>21</v>
      </c>
      <c r="F5796" t="s">
        <v>33</v>
      </c>
      <c r="G5796" s="16" t="s">
        <v>6268</v>
      </c>
      <c r="H5796" s="1"/>
      <c r="J5796"/>
      <c r="AC5796" s="5" t="e">
        <f>VLOOKUP(Table1[[#This Row],[Expense Report]],#REF!,3, 0)</f>
        <v>#REF!</v>
      </c>
      <c r="AD5796" t="s">
        <v>14589</v>
      </c>
      <c r="AE5796" t="s">
        <v>272</v>
      </c>
      <c r="AF5796" t="e">
        <f>MONTH(Table1[[#This Row],[Date Sent]])</f>
        <v>#REF!</v>
      </c>
      <c r="AG5796" t="e">
        <f>YEAR(Table1[[#This Row],[Date Sent]])</f>
        <v>#REF!</v>
      </c>
      <c r="AH5796"/>
    </row>
    <row r="5797" spans="1:34" x14ac:dyDescent="0.2">
      <c r="A5797" t="s">
        <v>6263</v>
      </c>
      <c r="B5797" t="s">
        <v>6264</v>
      </c>
      <c r="C5797" s="1">
        <v>494.25</v>
      </c>
      <c r="D5797" s="5">
        <v>45357</v>
      </c>
      <c r="E5797" t="s">
        <v>8</v>
      </c>
      <c r="F5797" t="s">
        <v>33</v>
      </c>
      <c r="G5797" s="16" t="s">
        <v>6269</v>
      </c>
      <c r="H5797" s="1"/>
      <c r="J5797"/>
      <c r="AC5797" s="5" t="e">
        <f>VLOOKUP(Table1[[#This Row],[Expense Report]],#REF!,3, 0)</f>
        <v>#REF!</v>
      </c>
      <c r="AD5797" t="s">
        <v>14589</v>
      </c>
      <c r="AE5797" t="s">
        <v>272</v>
      </c>
      <c r="AF5797" t="e">
        <f>MONTH(Table1[[#This Row],[Date Sent]])</f>
        <v>#REF!</v>
      </c>
      <c r="AG5797" t="e">
        <f>YEAR(Table1[[#This Row],[Date Sent]])</f>
        <v>#REF!</v>
      </c>
      <c r="AH5797"/>
    </row>
    <row r="5798" spans="1:34" x14ac:dyDescent="0.2">
      <c r="A5798" t="s">
        <v>6263</v>
      </c>
      <c r="B5798" t="s">
        <v>6264</v>
      </c>
      <c r="C5798" s="1">
        <v>527.51</v>
      </c>
      <c r="D5798" s="5">
        <v>45361</v>
      </c>
      <c r="E5798" t="s">
        <v>8</v>
      </c>
      <c r="F5798" t="s">
        <v>39</v>
      </c>
      <c r="G5798" s="16" t="s">
        <v>6270</v>
      </c>
      <c r="H5798" s="1"/>
      <c r="J5798"/>
      <c r="AC5798" s="5" t="e">
        <f>VLOOKUP(Table1[[#This Row],[Expense Report]],#REF!,3, 0)</f>
        <v>#REF!</v>
      </c>
      <c r="AD5798" t="s">
        <v>14589</v>
      </c>
      <c r="AE5798" t="s">
        <v>272</v>
      </c>
      <c r="AF5798" t="e">
        <f>MONTH(Table1[[#This Row],[Date Sent]])</f>
        <v>#REF!</v>
      </c>
      <c r="AG5798" t="e">
        <f>YEAR(Table1[[#This Row],[Date Sent]])</f>
        <v>#REF!</v>
      </c>
      <c r="AH5798"/>
    </row>
    <row r="5799" spans="1:34" x14ac:dyDescent="0.2">
      <c r="A5799" t="s">
        <v>6263</v>
      </c>
      <c r="B5799" t="s">
        <v>6264</v>
      </c>
      <c r="C5799" s="1">
        <v>56.44</v>
      </c>
      <c r="D5799" s="5">
        <v>45369</v>
      </c>
      <c r="E5799" t="s">
        <v>21</v>
      </c>
      <c r="F5799" t="s">
        <v>15</v>
      </c>
      <c r="G5799" s="16" t="s">
        <v>6271</v>
      </c>
      <c r="H5799" s="1"/>
      <c r="J5799"/>
      <c r="AC5799" s="5" t="e">
        <f>VLOOKUP(Table1[[#This Row],[Expense Report]],#REF!,3, 0)</f>
        <v>#REF!</v>
      </c>
      <c r="AD5799" t="s">
        <v>14589</v>
      </c>
      <c r="AE5799" t="s">
        <v>272</v>
      </c>
      <c r="AF5799" t="e">
        <f>MONTH(Table1[[#This Row],[Date Sent]])</f>
        <v>#REF!</v>
      </c>
      <c r="AG5799" t="e">
        <f>YEAR(Table1[[#This Row],[Date Sent]])</f>
        <v>#REF!</v>
      </c>
      <c r="AH5799"/>
    </row>
    <row r="5800" spans="1:34" x14ac:dyDescent="0.2">
      <c r="A5800" t="s">
        <v>213</v>
      </c>
      <c r="B5800" t="s">
        <v>6272</v>
      </c>
      <c r="C5800" s="1">
        <v>32.659999999999997</v>
      </c>
      <c r="D5800" s="5">
        <v>45342</v>
      </c>
      <c r="E5800" t="s">
        <v>21</v>
      </c>
      <c r="F5800" t="s">
        <v>15</v>
      </c>
      <c r="G5800" s="16" t="s">
        <v>6273</v>
      </c>
      <c r="H5800" s="1"/>
      <c r="J5800"/>
      <c r="AC5800" s="5" t="e">
        <f>VLOOKUP(Table1[[#This Row],[Expense Report]],#REF!,3, 0)</f>
        <v>#REF!</v>
      </c>
      <c r="AD5800" t="s">
        <v>14588</v>
      </c>
      <c r="AE5800" t="s">
        <v>156</v>
      </c>
      <c r="AF5800" t="e">
        <f>MONTH(Table1[[#This Row],[Date Sent]])</f>
        <v>#REF!</v>
      </c>
      <c r="AG5800" t="e">
        <f>YEAR(Table1[[#This Row],[Date Sent]])</f>
        <v>#REF!</v>
      </c>
      <c r="AH5800"/>
    </row>
    <row r="5801" spans="1:34" x14ac:dyDescent="0.2">
      <c r="A5801" t="s">
        <v>213</v>
      </c>
      <c r="B5801" t="s">
        <v>6272</v>
      </c>
      <c r="C5801" s="1">
        <v>523</v>
      </c>
      <c r="D5801" s="5">
        <v>45344</v>
      </c>
      <c r="E5801" t="s">
        <v>21</v>
      </c>
      <c r="F5801" t="s">
        <v>15</v>
      </c>
      <c r="G5801" s="16" t="s">
        <v>6274</v>
      </c>
      <c r="H5801" s="1"/>
      <c r="J5801"/>
      <c r="AC5801" s="5" t="e">
        <f>VLOOKUP(Table1[[#This Row],[Expense Report]],#REF!,3, 0)</f>
        <v>#REF!</v>
      </c>
      <c r="AD5801" t="s">
        <v>14588</v>
      </c>
      <c r="AE5801" t="s">
        <v>156</v>
      </c>
      <c r="AF5801" t="e">
        <f>MONTH(Table1[[#This Row],[Date Sent]])</f>
        <v>#REF!</v>
      </c>
      <c r="AG5801" t="e">
        <f>YEAR(Table1[[#This Row],[Date Sent]])</f>
        <v>#REF!</v>
      </c>
      <c r="AH5801"/>
    </row>
    <row r="5802" spans="1:34" x14ac:dyDescent="0.2">
      <c r="A5802" t="s">
        <v>213</v>
      </c>
      <c r="B5802" t="s">
        <v>6272</v>
      </c>
      <c r="C5802" s="1">
        <v>292.14</v>
      </c>
      <c r="D5802" s="5">
        <v>45344</v>
      </c>
      <c r="E5802" t="s">
        <v>21</v>
      </c>
      <c r="F5802" t="s">
        <v>33</v>
      </c>
      <c r="G5802" s="16" t="s">
        <v>6275</v>
      </c>
      <c r="H5802" s="1"/>
      <c r="J5802"/>
      <c r="AC5802" s="5" t="e">
        <f>VLOOKUP(Table1[[#This Row],[Expense Report]],#REF!,3, 0)</f>
        <v>#REF!</v>
      </c>
      <c r="AD5802" t="s">
        <v>14588</v>
      </c>
      <c r="AE5802" t="s">
        <v>156</v>
      </c>
      <c r="AF5802" t="e">
        <f>MONTH(Table1[[#This Row],[Date Sent]])</f>
        <v>#REF!</v>
      </c>
      <c r="AG5802" t="e">
        <f>YEAR(Table1[[#This Row],[Date Sent]])</f>
        <v>#REF!</v>
      </c>
      <c r="AH5802"/>
    </row>
    <row r="5803" spans="1:34" x14ac:dyDescent="0.2">
      <c r="A5803" t="s">
        <v>213</v>
      </c>
      <c r="B5803" t="s">
        <v>6272</v>
      </c>
      <c r="C5803" s="1">
        <v>28.46</v>
      </c>
      <c r="D5803" s="5">
        <v>45348</v>
      </c>
      <c r="E5803" t="s">
        <v>21</v>
      </c>
      <c r="F5803" t="s">
        <v>33</v>
      </c>
      <c r="G5803" s="16" t="s">
        <v>4856</v>
      </c>
      <c r="H5803" s="1"/>
      <c r="J5803"/>
      <c r="AC5803" s="5" t="e">
        <f>VLOOKUP(Table1[[#This Row],[Expense Report]],#REF!,3, 0)</f>
        <v>#REF!</v>
      </c>
      <c r="AD5803" t="s">
        <v>14588</v>
      </c>
      <c r="AE5803" t="s">
        <v>156</v>
      </c>
      <c r="AF5803" t="e">
        <f>MONTH(Table1[[#This Row],[Date Sent]])</f>
        <v>#REF!</v>
      </c>
      <c r="AG5803" t="e">
        <f>YEAR(Table1[[#This Row],[Date Sent]])</f>
        <v>#REF!</v>
      </c>
      <c r="AH5803"/>
    </row>
    <row r="5804" spans="1:34" x14ac:dyDescent="0.2">
      <c r="A5804" t="s">
        <v>213</v>
      </c>
      <c r="B5804" t="s">
        <v>6272</v>
      </c>
      <c r="C5804" s="1">
        <v>12.06</v>
      </c>
      <c r="D5804" s="5">
        <v>45348</v>
      </c>
      <c r="E5804" t="s">
        <v>21</v>
      </c>
      <c r="F5804" t="s">
        <v>39</v>
      </c>
      <c r="G5804" s="16" t="s">
        <v>6276</v>
      </c>
      <c r="H5804" s="1"/>
      <c r="J5804"/>
      <c r="AC5804" s="5" t="e">
        <f>VLOOKUP(Table1[[#This Row],[Expense Report]],#REF!,3, 0)</f>
        <v>#REF!</v>
      </c>
      <c r="AD5804" t="s">
        <v>14588</v>
      </c>
      <c r="AE5804" t="s">
        <v>156</v>
      </c>
      <c r="AF5804" t="e">
        <f>MONTH(Table1[[#This Row],[Date Sent]])</f>
        <v>#REF!</v>
      </c>
      <c r="AG5804" t="e">
        <f>YEAR(Table1[[#This Row],[Date Sent]])</f>
        <v>#REF!</v>
      </c>
      <c r="AH5804"/>
    </row>
    <row r="5805" spans="1:34" x14ac:dyDescent="0.2">
      <c r="A5805" t="s">
        <v>213</v>
      </c>
      <c r="B5805" t="s">
        <v>6272</v>
      </c>
      <c r="C5805" s="1">
        <v>137.29</v>
      </c>
      <c r="D5805" s="5">
        <v>45354</v>
      </c>
      <c r="E5805" t="s">
        <v>21</v>
      </c>
      <c r="F5805" t="s">
        <v>33</v>
      </c>
      <c r="G5805" s="16" t="s">
        <v>6277</v>
      </c>
      <c r="H5805" s="1"/>
      <c r="J5805"/>
      <c r="AC5805" s="5" t="e">
        <f>VLOOKUP(Table1[[#This Row],[Expense Report]],#REF!,3, 0)</f>
        <v>#REF!</v>
      </c>
      <c r="AD5805" t="s">
        <v>14588</v>
      </c>
      <c r="AE5805" t="s">
        <v>156</v>
      </c>
      <c r="AF5805" t="e">
        <f>MONTH(Table1[[#This Row],[Date Sent]])</f>
        <v>#REF!</v>
      </c>
      <c r="AG5805" t="e">
        <f>YEAR(Table1[[#This Row],[Date Sent]])</f>
        <v>#REF!</v>
      </c>
      <c r="AH5805"/>
    </row>
    <row r="5806" spans="1:34" x14ac:dyDescent="0.2">
      <c r="A5806" t="s">
        <v>213</v>
      </c>
      <c r="B5806" t="s">
        <v>6272</v>
      </c>
      <c r="C5806" s="1">
        <v>278.75</v>
      </c>
      <c r="D5806" s="5">
        <v>45354</v>
      </c>
      <c r="E5806" t="s">
        <v>21</v>
      </c>
      <c r="F5806" t="s">
        <v>15</v>
      </c>
      <c r="G5806" s="16" t="s">
        <v>6278</v>
      </c>
      <c r="H5806" s="1"/>
      <c r="J5806"/>
      <c r="AC5806" s="5" t="e">
        <f>VLOOKUP(Table1[[#This Row],[Expense Report]],#REF!,3, 0)</f>
        <v>#REF!</v>
      </c>
      <c r="AD5806" t="s">
        <v>14588</v>
      </c>
      <c r="AE5806" t="s">
        <v>156</v>
      </c>
      <c r="AF5806" t="e">
        <f>MONTH(Table1[[#This Row],[Date Sent]])</f>
        <v>#REF!</v>
      </c>
      <c r="AG5806" t="e">
        <f>YEAR(Table1[[#This Row],[Date Sent]])</f>
        <v>#REF!</v>
      </c>
      <c r="AH5806"/>
    </row>
    <row r="5807" spans="1:34" x14ac:dyDescent="0.2">
      <c r="A5807" t="s">
        <v>213</v>
      </c>
      <c r="B5807" t="s">
        <v>6272</v>
      </c>
      <c r="C5807" s="1">
        <v>198.15</v>
      </c>
      <c r="D5807" s="5">
        <v>45354</v>
      </c>
      <c r="E5807" t="s">
        <v>21</v>
      </c>
      <c r="F5807" t="s">
        <v>33</v>
      </c>
      <c r="G5807" s="16" t="s">
        <v>6279</v>
      </c>
      <c r="H5807" s="1"/>
      <c r="J5807"/>
      <c r="AC5807" s="5" t="e">
        <f>VLOOKUP(Table1[[#This Row],[Expense Report]],#REF!,3, 0)</f>
        <v>#REF!</v>
      </c>
      <c r="AD5807" t="s">
        <v>14588</v>
      </c>
      <c r="AE5807" t="s">
        <v>156</v>
      </c>
      <c r="AF5807" t="e">
        <f>MONTH(Table1[[#This Row],[Date Sent]])</f>
        <v>#REF!</v>
      </c>
      <c r="AG5807" t="e">
        <f>YEAR(Table1[[#This Row],[Date Sent]])</f>
        <v>#REF!</v>
      </c>
      <c r="AH5807"/>
    </row>
    <row r="5808" spans="1:34" x14ac:dyDescent="0.2">
      <c r="A5808" t="s">
        <v>213</v>
      </c>
      <c r="B5808" t="s">
        <v>6272</v>
      </c>
      <c r="C5808" s="1">
        <v>21.94</v>
      </c>
      <c r="D5808" s="5">
        <v>45355</v>
      </c>
      <c r="E5808" t="s">
        <v>21</v>
      </c>
      <c r="F5808" t="s">
        <v>33</v>
      </c>
      <c r="G5808" s="16" t="s">
        <v>1159</v>
      </c>
      <c r="H5808" s="1"/>
      <c r="J5808"/>
      <c r="AC5808" s="5" t="e">
        <f>VLOOKUP(Table1[[#This Row],[Expense Report]],#REF!,3, 0)</f>
        <v>#REF!</v>
      </c>
      <c r="AD5808" t="s">
        <v>14588</v>
      </c>
      <c r="AE5808" t="s">
        <v>156</v>
      </c>
      <c r="AF5808" t="e">
        <f>MONTH(Table1[[#This Row],[Date Sent]])</f>
        <v>#REF!</v>
      </c>
      <c r="AG5808" t="e">
        <f>YEAR(Table1[[#This Row],[Date Sent]])</f>
        <v>#REF!</v>
      </c>
      <c r="AH5808"/>
    </row>
    <row r="5809" spans="1:34" x14ac:dyDescent="0.2">
      <c r="A5809" t="s">
        <v>213</v>
      </c>
      <c r="B5809" t="s">
        <v>6272</v>
      </c>
      <c r="C5809" s="1">
        <v>57.6</v>
      </c>
      <c r="D5809" s="5">
        <v>45357</v>
      </c>
      <c r="E5809" t="s">
        <v>21</v>
      </c>
      <c r="F5809" t="s">
        <v>17</v>
      </c>
      <c r="G5809" s="16" t="s">
        <v>4619</v>
      </c>
      <c r="H5809" s="1"/>
      <c r="J5809"/>
      <c r="AC5809" s="5" t="e">
        <f>VLOOKUP(Table1[[#This Row],[Expense Report]],#REF!,3, 0)</f>
        <v>#REF!</v>
      </c>
      <c r="AD5809" t="s">
        <v>14588</v>
      </c>
      <c r="AE5809" t="s">
        <v>156</v>
      </c>
      <c r="AF5809" t="e">
        <f>MONTH(Table1[[#This Row],[Date Sent]])</f>
        <v>#REF!</v>
      </c>
      <c r="AG5809" t="e">
        <f>YEAR(Table1[[#This Row],[Date Sent]])</f>
        <v>#REF!</v>
      </c>
      <c r="AH5809"/>
    </row>
    <row r="5810" spans="1:34" x14ac:dyDescent="0.2">
      <c r="A5810" t="s">
        <v>213</v>
      </c>
      <c r="B5810" t="s">
        <v>6272</v>
      </c>
      <c r="C5810" s="1">
        <v>43.86</v>
      </c>
      <c r="D5810" s="5">
        <v>45358</v>
      </c>
      <c r="E5810" t="s">
        <v>21</v>
      </c>
      <c r="F5810" t="s">
        <v>17</v>
      </c>
      <c r="G5810" s="16" t="s">
        <v>6280</v>
      </c>
      <c r="H5810" s="1"/>
      <c r="J5810"/>
      <c r="AC5810" s="5" t="e">
        <f>VLOOKUP(Table1[[#This Row],[Expense Report]],#REF!,3, 0)</f>
        <v>#REF!</v>
      </c>
      <c r="AD5810" t="s">
        <v>14588</v>
      </c>
      <c r="AE5810" t="s">
        <v>156</v>
      </c>
      <c r="AF5810" t="e">
        <f>MONTH(Table1[[#This Row],[Date Sent]])</f>
        <v>#REF!</v>
      </c>
      <c r="AG5810" t="e">
        <f>YEAR(Table1[[#This Row],[Date Sent]])</f>
        <v>#REF!</v>
      </c>
      <c r="AH5810"/>
    </row>
    <row r="5811" spans="1:34" x14ac:dyDescent="0.2">
      <c r="A5811" t="s">
        <v>213</v>
      </c>
      <c r="B5811" t="s">
        <v>6272</v>
      </c>
      <c r="C5811" s="1">
        <v>9.61</v>
      </c>
      <c r="D5811" s="5">
        <v>45364</v>
      </c>
      <c r="E5811" t="s">
        <v>21</v>
      </c>
      <c r="F5811" t="s">
        <v>39</v>
      </c>
      <c r="G5811" s="16" t="s">
        <v>6281</v>
      </c>
      <c r="H5811" s="1"/>
      <c r="J5811"/>
      <c r="AC5811" s="5" t="e">
        <f>VLOOKUP(Table1[[#This Row],[Expense Report]],#REF!,3, 0)</f>
        <v>#REF!</v>
      </c>
      <c r="AD5811" t="s">
        <v>14588</v>
      </c>
      <c r="AE5811" t="s">
        <v>156</v>
      </c>
      <c r="AF5811" t="e">
        <f>MONTH(Table1[[#This Row],[Date Sent]])</f>
        <v>#REF!</v>
      </c>
      <c r="AG5811" t="e">
        <f>YEAR(Table1[[#This Row],[Date Sent]])</f>
        <v>#REF!</v>
      </c>
      <c r="AH5811"/>
    </row>
    <row r="5812" spans="1:34" x14ac:dyDescent="0.2">
      <c r="A5812" t="s">
        <v>213</v>
      </c>
      <c r="B5812" t="s">
        <v>6272</v>
      </c>
      <c r="C5812" s="1">
        <v>14.7</v>
      </c>
      <c r="D5812" s="5">
        <v>45364</v>
      </c>
      <c r="E5812" t="s">
        <v>21</v>
      </c>
      <c r="F5812" t="s">
        <v>17</v>
      </c>
      <c r="G5812" s="16" t="s">
        <v>6282</v>
      </c>
      <c r="H5812" s="1"/>
      <c r="J5812"/>
      <c r="AC5812" s="5" t="e">
        <f>VLOOKUP(Table1[[#This Row],[Expense Report]],#REF!,3, 0)</f>
        <v>#REF!</v>
      </c>
      <c r="AD5812" t="s">
        <v>14588</v>
      </c>
      <c r="AE5812" t="s">
        <v>156</v>
      </c>
      <c r="AF5812" t="e">
        <f>MONTH(Table1[[#This Row],[Date Sent]])</f>
        <v>#REF!</v>
      </c>
      <c r="AG5812" t="e">
        <f>YEAR(Table1[[#This Row],[Date Sent]])</f>
        <v>#REF!</v>
      </c>
      <c r="AH5812"/>
    </row>
    <row r="5813" spans="1:34" x14ac:dyDescent="0.2">
      <c r="A5813" t="s">
        <v>213</v>
      </c>
      <c r="B5813" t="s">
        <v>6272</v>
      </c>
      <c r="C5813" s="1">
        <v>10.96</v>
      </c>
      <c r="D5813" s="5">
        <v>45366</v>
      </c>
      <c r="E5813" t="s">
        <v>21</v>
      </c>
      <c r="F5813" t="s">
        <v>17</v>
      </c>
      <c r="G5813" s="16" t="s">
        <v>6283</v>
      </c>
      <c r="H5813" s="1"/>
      <c r="J5813"/>
      <c r="AC5813" s="5" t="e">
        <f>VLOOKUP(Table1[[#This Row],[Expense Report]],#REF!,3, 0)</f>
        <v>#REF!</v>
      </c>
      <c r="AD5813" t="s">
        <v>14588</v>
      </c>
      <c r="AE5813" t="s">
        <v>156</v>
      </c>
      <c r="AF5813" t="e">
        <f>MONTH(Table1[[#This Row],[Date Sent]])</f>
        <v>#REF!</v>
      </c>
      <c r="AG5813" t="e">
        <f>YEAR(Table1[[#This Row],[Date Sent]])</f>
        <v>#REF!</v>
      </c>
      <c r="AH5813"/>
    </row>
    <row r="5814" spans="1:34" x14ac:dyDescent="0.2">
      <c r="A5814" t="s">
        <v>213</v>
      </c>
      <c r="B5814" t="s">
        <v>6272</v>
      </c>
      <c r="C5814" s="1">
        <v>74.010000000000005</v>
      </c>
      <c r="D5814" s="5">
        <v>45366</v>
      </c>
      <c r="E5814" t="s">
        <v>21</v>
      </c>
      <c r="F5814" t="s">
        <v>33</v>
      </c>
      <c r="G5814" s="16" t="s">
        <v>6284</v>
      </c>
      <c r="H5814" s="1"/>
      <c r="J5814"/>
      <c r="AC5814" s="5" t="e">
        <f>VLOOKUP(Table1[[#This Row],[Expense Report]],#REF!,3, 0)</f>
        <v>#REF!</v>
      </c>
      <c r="AD5814" t="s">
        <v>14588</v>
      </c>
      <c r="AE5814" t="s">
        <v>156</v>
      </c>
      <c r="AF5814" t="e">
        <f>MONTH(Table1[[#This Row],[Date Sent]])</f>
        <v>#REF!</v>
      </c>
      <c r="AG5814" t="e">
        <f>YEAR(Table1[[#This Row],[Date Sent]])</f>
        <v>#REF!</v>
      </c>
      <c r="AH5814"/>
    </row>
    <row r="5815" spans="1:34" x14ac:dyDescent="0.2">
      <c r="A5815" t="s">
        <v>213</v>
      </c>
      <c r="B5815" t="s">
        <v>6272</v>
      </c>
      <c r="C5815" s="1">
        <v>12.79</v>
      </c>
      <c r="D5815" s="5">
        <v>45367</v>
      </c>
      <c r="E5815" t="s">
        <v>24</v>
      </c>
      <c r="F5815" t="s">
        <v>18</v>
      </c>
      <c r="G5815" s="16" t="s">
        <v>984</v>
      </c>
      <c r="H5815" s="1"/>
      <c r="J5815"/>
      <c r="AC5815" s="5" t="e">
        <f>VLOOKUP(Table1[[#This Row],[Expense Report]],#REF!,3, 0)</f>
        <v>#REF!</v>
      </c>
      <c r="AD5815" t="s">
        <v>14588</v>
      </c>
      <c r="AE5815" t="s">
        <v>156</v>
      </c>
      <c r="AF5815" t="e">
        <f>MONTH(Table1[[#This Row],[Date Sent]])</f>
        <v>#REF!</v>
      </c>
      <c r="AG5815" t="e">
        <f>YEAR(Table1[[#This Row],[Date Sent]])</f>
        <v>#REF!</v>
      </c>
      <c r="AH5815"/>
    </row>
    <row r="5816" spans="1:34" x14ac:dyDescent="0.2">
      <c r="A5816" t="s">
        <v>4171</v>
      </c>
      <c r="B5816" t="s">
        <v>6285</v>
      </c>
      <c r="C5816" s="1">
        <v>969.69</v>
      </c>
      <c r="D5816" s="5">
        <v>45351</v>
      </c>
      <c r="E5816" t="s">
        <v>13</v>
      </c>
      <c r="F5816" t="s">
        <v>33</v>
      </c>
      <c r="G5816" s="16" t="s">
        <v>6286</v>
      </c>
      <c r="H5816" s="1"/>
      <c r="J5816"/>
      <c r="AC5816" s="5" t="e">
        <f>VLOOKUP(Table1[[#This Row],[Expense Report]],#REF!,3, 0)</f>
        <v>#REF!</v>
      </c>
      <c r="AD5816" t="s">
        <v>13565</v>
      </c>
      <c r="AE5816" t="s">
        <v>156</v>
      </c>
      <c r="AF5816" t="e">
        <f>MONTH(Table1[[#This Row],[Date Sent]])</f>
        <v>#REF!</v>
      </c>
      <c r="AG5816" t="e">
        <f>YEAR(Table1[[#This Row],[Date Sent]])</f>
        <v>#REF!</v>
      </c>
      <c r="AH5816"/>
    </row>
    <row r="5817" spans="1:34" x14ac:dyDescent="0.2">
      <c r="A5817" t="s">
        <v>4171</v>
      </c>
      <c r="B5817" t="s">
        <v>6285</v>
      </c>
      <c r="C5817" s="1">
        <v>80.36</v>
      </c>
      <c r="D5817" s="5">
        <v>45353</v>
      </c>
      <c r="E5817" t="s">
        <v>13</v>
      </c>
      <c r="F5817" t="s">
        <v>18</v>
      </c>
      <c r="G5817" s="16" t="s">
        <v>6287</v>
      </c>
      <c r="H5817" s="1"/>
      <c r="J5817"/>
      <c r="AC5817" s="5" t="e">
        <f>VLOOKUP(Table1[[#This Row],[Expense Report]],#REF!,3, 0)</f>
        <v>#REF!</v>
      </c>
      <c r="AD5817" t="s">
        <v>13565</v>
      </c>
      <c r="AE5817" t="s">
        <v>156</v>
      </c>
      <c r="AF5817" t="e">
        <f>MONTH(Table1[[#This Row],[Date Sent]])</f>
        <v>#REF!</v>
      </c>
      <c r="AG5817" t="e">
        <f>YEAR(Table1[[#This Row],[Date Sent]])</f>
        <v>#REF!</v>
      </c>
      <c r="AH5817"/>
    </row>
    <row r="5818" spans="1:34" x14ac:dyDescent="0.2">
      <c r="A5818" t="s">
        <v>4171</v>
      </c>
      <c r="B5818" t="s">
        <v>6285</v>
      </c>
      <c r="C5818" s="1">
        <v>98.45</v>
      </c>
      <c r="D5818" s="5">
        <v>45365</v>
      </c>
      <c r="E5818" t="s">
        <v>13</v>
      </c>
      <c r="F5818" t="s">
        <v>33</v>
      </c>
      <c r="G5818" s="16" t="s">
        <v>4603</v>
      </c>
      <c r="H5818" s="1"/>
      <c r="J5818"/>
      <c r="AC5818" s="5" t="e">
        <f>VLOOKUP(Table1[[#This Row],[Expense Report]],#REF!,3, 0)</f>
        <v>#REF!</v>
      </c>
      <c r="AD5818" t="s">
        <v>13565</v>
      </c>
      <c r="AE5818" t="s">
        <v>156</v>
      </c>
      <c r="AF5818" t="e">
        <f>MONTH(Table1[[#This Row],[Date Sent]])</f>
        <v>#REF!</v>
      </c>
      <c r="AG5818" t="e">
        <f>YEAR(Table1[[#This Row],[Date Sent]])</f>
        <v>#REF!</v>
      </c>
      <c r="AH5818"/>
    </row>
    <row r="5819" spans="1:34" x14ac:dyDescent="0.2">
      <c r="A5819" t="s">
        <v>1770</v>
      </c>
      <c r="B5819" t="s">
        <v>6288</v>
      </c>
      <c r="C5819" s="1">
        <v>6.97</v>
      </c>
      <c r="D5819" s="5">
        <v>45344</v>
      </c>
      <c r="E5819" t="s">
        <v>21</v>
      </c>
      <c r="F5819" t="s">
        <v>18</v>
      </c>
      <c r="G5819" s="16" t="s">
        <v>6289</v>
      </c>
      <c r="H5819" s="1"/>
      <c r="J5819"/>
      <c r="AC5819" s="5" t="e">
        <f>VLOOKUP(Table1[[#This Row],[Expense Report]],#REF!,3, 0)</f>
        <v>#REF!</v>
      </c>
      <c r="AD5819" t="s">
        <v>13571</v>
      </c>
      <c r="AE5819" t="s">
        <v>6845</v>
      </c>
      <c r="AF5819" t="e">
        <f>MONTH(Table1[[#This Row],[Date Sent]])</f>
        <v>#REF!</v>
      </c>
      <c r="AG5819" t="e">
        <f>YEAR(Table1[[#This Row],[Date Sent]])</f>
        <v>#REF!</v>
      </c>
      <c r="AH5819"/>
    </row>
    <row r="5820" spans="1:34" x14ac:dyDescent="0.2">
      <c r="A5820" t="s">
        <v>1770</v>
      </c>
      <c r="B5820" t="s">
        <v>6288</v>
      </c>
      <c r="C5820" s="1">
        <v>50</v>
      </c>
      <c r="D5820" s="5">
        <v>45344</v>
      </c>
      <c r="E5820" t="s">
        <v>16</v>
      </c>
      <c r="F5820" t="s">
        <v>1031</v>
      </c>
      <c r="G5820" s="16" t="s">
        <v>6290</v>
      </c>
      <c r="H5820" s="1"/>
      <c r="J5820"/>
      <c r="AC5820" s="5" t="e">
        <f>VLOOKUP(Table1[[#This Row],[Expense Report]],#REF!,3, 0)</f>
        <v>#REF!</v>
      </c>
      <c r="AD5820" t="s">
        <v>13571</v>
      </c>
      <c r="AE5820" t="s">
        <v>6845</v>
      </c>
      <c r="AF5820" t="e">
        <f>MONTH(Table1[[#This Row],[Date Sent]])</f>
        <v>#REF!</v>
      </c>
      <c r="AG5820" t="e">
        <f>YEAR(Table1[[#This Row],[Date Sent]])</f>
        <v>#REF!</v>
      </c>
      <c r="AH5820"/>
    </row>
    <row r="5821" spans="1:34" x14ac:dyDescent="0.2">
      <c r="A5821" t="s">
        <v>1770</v>
      </c>
      <c r="B5821" t="s">
        <v>6288</v>
      </c>
      <c r="C5821" s="1">
        <v>34.22</v>
      </c>
      <c r="D5821" s="5">
        <v>45362</v>
      </c>
      <c r="E5821" t="s">
        <v>21</v>
      </c>
      <c r="F5821" t="s">
        <v>16</v>
      </c>
      <c r="G5821" s="16" t="s">
        <v>1179</v>
      </c>
      <c r="H5821" s="1"/>
      <c r="J5821"/>
      <c r="AC5821" s="5" t="e">
        <f>VLOOKUP(Table1[[#This Row],[Expense Report]],#REF!,3, 0)</f>
        <v>#REF!</v>
      </c>
      <c r="AD5821" t="s">
        <v>13571</v>
      </c>
      <c r="AE5821" t="s">
        <v>6845</v>
      </c>
      <c r="AF5821" t="e">
        <f>MONTH(Table1[[#This Row],[Date Sent]])</f>
        <v>#REF!</v>
      </c>
      <c r="AG5821" t="e">
        <f>YEAR(Table1[[#This Row],[Date Sent]])</f>
        <v>#REF!</v>
      </c>
      <c r="AH5821"/>
    </row>
    <row r="5822" spans="1:34" x14ac:dyDescent="0.2">
      <c r="A5822" t="s">
        <v>1770</v>
      </c>
      <c r="B5822" t="s">
        <v>6288</v>
      </c>
      <c r="C5822" s="1">
        <v>36.26</v>
      </c>
      <c r="D5822" s="5">
        <v>45364</v>
      </c>
      <c r="E5822" t="s">
        <v>21</v>
      </c>
      <c r="F5822" t="s">
        <v>33</v>
      </c>
      <c r="G5822" s="16" t="s">
        <v>6291</v>
      </c>
      <c r="H5822" s="1"/>
      <c r="J5822"/>
      <c r="AC5822" s="5" t="e">
        <f>VLOOKUP(Table1[[#This Row],[Expense Report]],#REF!,3, 0)</f>
        <v>#REF!</v>
      </c>
      <c r="AD5822" t="s">
        <v>13571</v>
      </c>
      <c r="AE5822" t="s">
        <v>6845</v>
      </c>
      <c r="AF5822" t="e">
        <f>MONTH(Table1[[#This Row],[Date Sent]])</f>
        <v>#REF!</v>
      </c>
      <c r="AG5822" t="e">
        <f>YEAR(Table1[[#This Row],[Date Sent]])</f>
        <v>#REF!</v>
      </c>
      <c r="AH5822"/>
    </row>
    <row r="5823" spans="1:34" x14ac:dyDescent="0.2">
      <c r="A5823" t="s">
        <v>1770</v>
      </c>
      <c r="B5823" t="s">
        <v>6288</v>
      </c>
      <c r="C5823" s="1">
        <v>22.06</v>
      </c>
      <c r="D5823" s="5">
        <v>45365</v>
      </c>
      <c r="E5823" t="s">
        <v>54</v>
      </c>
      <c r="F5823" t="s">
        <v>18</v>
      </c>
      <c r="G5823" s="16" t="s">
        <v>6292</v>
      </c>
      <c r="H5823" s="1"/>
      <c r="J5823"/>
      <c r="AC5823" s="5" t="e">
        <f>VLOOKUP(Table1[[#This Row],[Expense Report]],#REF!,3, 0)</f>
        <v>#REF!</v>
      </c>
      <c r="AD5823" t="s">
        <v>13571</v>
      </c>
      <c r="AE5823" t="s">
        <v>6845</v>
      </c>
      <c r="AF5823" t="e">
        <f>MONTH(Table1[[#This Row],[Date Sent]])</f>
        <v>#REF!</v>
      </c>
      <c r="AG5823" t="e">
        <f>YEAR(Table1[[#This Row],[Date Sent]])</f>
        <v>#REF!</v>
      </c>
      <c r="AH5823"/>
    </row>
    <row r="5824" spans="1:34" x14ac:dyDescent="0.2">
      <c r="A5824" t="s">
        <v>1770</v>
      </c>
      <c r="B5824" t="s">
        <v>6288</v>
      </c>
      <c r="C5824" s="1">
        <v>18.18</v>
      </c>
      <c r="D5824" s="5">
        <v>45369</v>
      </c>
      <c r="E5824" t="s">
        <v>21</v>
      </c>
      <c r="F5824" t="s">
        <v>17</v>
      </c>
      <c r="G5824" s="16" t="s">
        <v>5118</v>
      </c>
      <c r="H5824" s="1"/>
      <c r="J5824"/>
      <c r="AC5824" s="5" t="e">
        <f>VLOOKUP(Table1[[#This Row],[Expense Report]],#REF!,3, 0)</f>
        <v>#REF!</v>
      </c>
      <c r="AD5824" t="s">
        <v>13571</v>
      </c>
      <c r="AE5824" t="s">
        <v>6845</v>
      </c>
      <c r="AF5824" t="e">
        <f>MONTH(Table1[[#This Row],[Date Sent]])</f>
        <v>#REF!</v>
      </c>
      <c r="AG5824" t="e">
        <f>YEAR(Table1[[#This Row],[Date Sent]])</f>
        <v>#REF!</v>
      </c>
      <c r="AH5824"/>
    </row>
    <row r="5825" spans="1:34" x14ac:dyDescent="0.2">
      <c r="A5825" t="s">
        <v>1770</v>
      </c>
      <c r="B5825" t="s">
        <v>6288</v>
      </c>
      <c r="C5825" s="1">
        <v>8.5500000000000007</v>
      </c>
      <c r="D5825" s="5">
        <v>45369</v>
      </c>
      <c r="E5825" t="s">
        <v>13</v>
      </c>
      <c r="F5825" t="s">
        <v>33</v>
      </c>
      <c r="G5825" s="16" t="s">
        <v>6293</v>
      </c>
      <c r="H5825" s="1"/>
      <c r="J5825"/>
      <c r="AC5825" s="5" t="e">
        <f>VLOOKUP(Table1[[#This Row],[Expense Report]],#REF!,3, 0)</f>
        <v>#REF!</v>
      </c>
      <c r="AD5825" t="s">
        <v>13571</v>
      </c>
      <c r="AE5825" t="s">
        <v>6845</v>
      </c>
      <c r="AF5825" t="e">
        <f>MONTH(Table1[[#This Row],[Date Sent]])</f>
        <v>#REF!</v>
      </c>
      <c r="AG5825" t="e">
        <f>YEAR(Table1[[#This Row],[Date Sent]])</f>
        <v>#REF!</v>
      </c>
      <c r="AH5825"/>
    </row>
    <row r="5826" spans="1:34" x14ac:dyDescent="0.2">
      <c r="A5826" t="s">
        <v>1770</v>
      </c>
      <c r="B5826" t="s">
        <v>6288</v>
      </c>
      <c r="C5826" s="1">
        <v>55.62</v>
      </c>
      <c r="D5826" s="5">
        <v>45369</v>
      </c>
      <c r="E5826" t="s">
        <v>21</v>
      </c>
      <c r="F5826" t="s">
        <v>33</v>
      </c>
      <c r="G5826" s="16" t="s">
        <v>5096</v>
      </c>
      <c r="H5826" s="1"/>
      <c r="J5826"/>
      <c r="AC5826" s="5" t="e">
        <f>VLOOKUP(Table1[[#This Row],[Expense Report]],#REF!,3, 0)</f>
        <v>#REF!</v>
      </c>
      <c r="AD5826" t="s">
        <v>13571</v>
      </c>
      <c r="AE5826" t="s">
        <v>6845</v>
      </c>
      <c r="AF5826" t="e">
        <f>MONTH(Table1[[#This Row],[Date Sent]])</f>
        <v>#REF!</v>
      </c>
      <c r="AG5826" t="e">
        <f>YEAR(Table1[[#This Row],[Date Sent]])</f>
        <v>#REF!</v>
      </c>
      <c r="AH5826"/>
    </row>
    <row r="5827" spans="1:34" x14ac:dyDescent="0.2">
      <c r="A5827" t="s">
        <v>2255</v>
      </c>
      <c r="B5827" t="s">
        <v>6294</v>
      </c>
      <c r="C5827" s="1">
        <v>53.01</v>
      </c>
      <c r="D5827" s="5">
        <v>45313</v>
      </c>
      <c r="E5827" t="s">
        <v>25</v>
      </c>
      <c r="F5827" t="s">
        <v>33</v>
      </c>
      <c r="G5827" s="16" t="s">
        <v>6295</v>
      </c>
      <c r="H5827" s="1"/>
      <c r="J5827"/>
      <c r="AC5827" s="5" t="e">
        <f>VLOOKUP(Table1[[#This Row],[Expense Report]],#REF!,3, 0)</f>
        <v>#REF!</v>
      </c>
      <c r="AD5827" t="s">
        <v>14618</v>
      </c>
      <c r="AE5827" t="s">
        <v>182</v>
      </c>
      <c r="AF5827" t="e">
        <f>MONTH(Table1[[#This Row],[Date Sent]])</f>
        <v>#REF!</v>
      </c>
      <c r="AG5827" t="e">
        <f>YEAR(Table1[[#This Row],[Date Sent]])</f>
        <v>#REF!</v>
      </c>
      <c r="AH5827"/>
    </row>
    <row r="5828" spans="1:34" x14ac:dyDescent="0.2">
      <c r="A5828" t="s">
        <v>2255</v>
      </c>
      <c r="B5828" t="s">
        <v>6294</v>
      </c>
      <c r="C5828" s="1">
        <v>41.98</v>
      </c>
      <c r="D5828" s="5">
        <v>45329</v>
      </c>
      <c r="E5828" t="s">
        <v>25</v>
      </c>
      <c r="F5828" t="s">
        <v>33</v>
      </c>
      <c r="G5828" s="16" t="s">
        <v>2557</v>
      </c>
      <c r="H5828" s="1"/>
      <c r="J5828"/>
      <c r="AC5828" s="5" t="e">
        <f>VLOOKUP(Table1[[#This Row],[Expense Report]],#REF!,3, 0)</f>
        <v>#REF!</v>
      </c>
      <c r="AD5828" t="s">
        <v>14618</v>
      </c>
      <c r="AE5828" t="s">
        <v>182</v>
      </c>
      <c r="AF5828" t="e">
        <f>MONTH(Table1[[#This Row],[Date Sent]])</f>
        <v>#REF!</v>
      </c>
      <c r="AG5828" t="e">
        <f>YEAR(Table1[[#This Row],[Date Sent]])</f>
        <v>#REF!</v>
      </c>
      <c r="AH5828"/>
    </row>
    <row r="5829" spans="1:34" x14ac:dyDescent="0.2">
      <c r="A5829" t="s">
        <v>2255</v>
      </c>
      <c r="B5829" t="s">
        <v>6294</v>
      </c>
      <c r="C5829" s="1">
        <v>6.29</v>
      </c>
      <c r="D5829" s="5">
        <v>45345</v>
      </c>
      <c r="E5829" t="s">
        <v>13</v>
      </c>
      <c r="F5829" t="s">
        <v>15</v>
      </c>
      <c r="G5829" s="16" t="s">
        <v>6296</v>
      </c>
      <c r="H5829" s="1"/>
      <c r="J5829"/>
      <c r="AC5829" s="5" t="e">
        <f>VLOOKUP(Table1[[#This Row],[Expense Report]],#REF!,3, 0)</f>
        <v>#REF!</v>
      </c>
      <c r="AD5829" t="s">
        <v>14618</v>
      </c>
      <c r="AE5829" t="s">
        <v>182</v>
      </c>
      <c r="AF5829" t="e">
        <f>MONTH(Table1[[#This Row],[Date Sent]])</f>
        <v>#REF!</v>
      </c>
      <c r="AG5829" t="e">
        <f>YEAR(Table1[[#This Row],[Date Sent]])</f>
        <v>#REF!</v>
      </c>
      <c r="AH5829"/>
    </row>
    <row r="5830" spans="1:34" x14ac:dyDescent="0.2">
      <c r="A5830" t="s">
        <v>2255</v>
      </c>
      <c r="B5830" t="s">
        <v>6294</v>
      </c>
      <c r="C5830" s="1">
        <v>76.14</v>
      </c>
      <c r="D5830" s="5">
        <v>45346</v>
      </c>
      <c r="E5830" t="s">
        <v>25</v>
      </c>
      <c r="F5830" t="s">
        <v>33</v>
      </c>
      <c r="G5830" s="16" t="s">
        <v>6297</v>
      </c>
      <c r="H5830" s="1"/>
      <c r="J5830"/>
      <c r="AC5830" s="5" t="e">
        <f>VLOOKUP(Table1[[#This Row],[Expense Report]],#REF!,3, 0)</f>
        <v>#REF!</v>
      </c>
      <c r="AD5830" t="s">
        <v>14618</v>
      </c>
      <c r="AE5830" t="s">
        <v>182</v>
      </c>
      <c r="AF5830" t="e">
        <f>MONTH(Table1[[#This Row],[Date Sent]])</f>
        <v>#REF!</v>
      </c>
      <c r="AG5830" t="e">
        <f>YEAR(Table1[[#This Row],[Date Sent]])</f>
        <v>#REF!</v>
      </c>
      <c r="AH5830"/>
    </row>
    <row r="5831" spans="1:34" x14ac:dyDescent="0.2">
      <c r="A5831" t="s">
        <v>2255</v>
      </c>
      <c r="B5831" t="s">
        <v>6294</v>
      </c>
      <c r="C5831" s="1">
        <v>27.3</v>
      </c>
      <c r="D5831" s="5">
        <v>45346</v>
      </c>
      <c r="E5831" t="s">
        <v>27</v>
      </c>
      <c r="F5831" t="s">
        <v>5</v>
      </c>
      <c r="G5831" s="16" t="s">
        <v>6298</v>
      </c>
      <c r="H5831" s="1"/>
      <c r="J5831"/>
      <c r="AC5831" s="5" t="e">
        <f>VLOOKUP(Table1[[#This Row],[Expense Report]],#REF!,3, 0)</f>
        <v>#REF!</v>
      </c>
      <c r="AD5831" t="s">
        <v>14618</v>
      </c>
      <c r="AE5831" t="s">
        <v>182</v>
      </c>
      <c r="AF5831" t="e">
        <f>MONTH(Table1[[#This Row],[Date Sent]])</f>
        <v>#REF!</v>
      </c>
      <c r="AG5831" t="e">
        <f>YEAR(Table1[[#This Row],[Date Sent]])</f>
        <v>#REF!</v>
      </c>
      <c r="AH5831"/>
    </row>
    <row r="5832" spans="1:34" x14ac:dyDescent="0.2">
      <c r="A5832" t="s">
        <v>2255</v>
      </c>
      <c r="B5832" t="s">
        <v>6294</v>
      </c>
      <c r="C5832" s="1">
        <v>12.6</v>
      </c>
      <c r="D5832" s="5">
        <v>45346</v>
      </c>
      <c r="E5832" t="s">
        <v>27</v>
      </c>
      <c r="F5832" t="s">
        <v>5</v>
      </c>
      <c r="G5832" s="16" t="s">
        <v>6298</v>
      </c>
      <c r="H5832" s="1"/>
      <c r="J5832"/>
      <c r="AC5832" s="5" t="e">
        <f>VLOOKUP(Table1[[#This Row],[Expense Report]],#REF!,3, 0)</f>
        <v>#REF!</v>
      </c>
      <c r="AD5832" t="s">
        <v>14618</v>
      </c>
      <c r="AE5832" t="s">
        <v>182</v>
      </c>
      <c r="AF5832" t="e">
        <f>MONTH(Table1[[#This Row],[Date Sent]])</f>
        <v>#REF!</v>
      </c>
      <c r="AG5832" t="e">
        <f>YEAR(Table1[[#This Row],[Date Sent]])</f>
        <v>#REF!</v>
      </c>
      <c r="AH5832"/>
    </row>
    <row r="5833" spans="1:34" x14ac:dyDescent="0.2">
      <c r="A5833" t="s">
        <v>2255</v>
      </c>
      <c r="B5833" t="s">
        <v>6294</v>
      </c>
      <c r="C5833" s="1">
        <v>12.6</v>
      </c>
      <c r="D5833" s="5">
        <v>45346</v>
      </c>
      <c r="E5833" t="s">
        <v>27</v>
      </c>
      <c r="F5833" t="s">
        <v>5</v>
      </c>
      <c r="G5833" s="16" t="s">
        <v>6298</v>
      </c>
      <c r="H5833" s="1"/>
      <c r="J5833"/>
      <c r="AC5833" s="5" t="e">
        <f>VLOOKUP(Table1[[#This Row],[Expense Report]],#REF!,3, 0)</f>
        <v>#REF!</v>
      </c>
      <c r="AD5833" t="s">
        <v>14618</v>
      </c>
      <c r="AE5833" t="s">
        <v>182</v>
      </c>
      <c r="AF5833" t="e">
        <f>MONTH(Table1[[#This Row],[Date Sent]])</f>
        <v>#REF!</v>
      </c>
      <c r="AG5833" t="e">
        <f>YEAR(Table1[[#This Row],[Date Sent]])</f>
        <v>#REF!</v>
      </c>
      <c r="AH5833"/>
    </row>
    <row r="5834" spans="1:34" x14ac:dyDescent="0.2">
      <c r="A5834" t="s">
        <v>2255</v>
      </c>
      <c r="B5834" t="s">
        <v>6294</v>
      </c>
      <c r="C5834" s="1">
        <v>31.5</v>
      </c>
      <c r="D5834" s="5">
        <v>45346</v>
      </c>
      <c r="E5834" t="s">
        <v>27</v>
      </c>
      <c r="F5834" t="s">
        <v>5</v>
      </c>
      <c r="G5834" s="16" t="s">
        <v>6298</v>
      </c>
      <c r="H5834" s="1"/>
      <c r="J5834"/>
      <c r="AC5834" s="5" t="e">
        <f>VLOOKUP(Table1[[#This Row],[Expense Report]],#REF!,3, 0)</f>
        <v>#REF!</v>
      </c>
      <c r="AD5834" t="s">
        <v>14618</v>
      </c>
      <c r="AE5834" t="s">
        <v>182</v>
      </c>
      <c r="AF5834" t="e">
        <f>MONTH(Table1[[#This Row],[Date Sent]])</f>
        <v>#REF!</v>
      </c>
      <c r="AG5834" t="e">
        <f>YEAR(Table1[[#This Row],[Date Sent]])</f>
        <v>#REF!</v>
      </c>
      <c r="AH5834"/>
    </row>
    <row r="5835" spans="1:34" x14ac:dyDescent="0.2">
      <c r="A5835" t="s">
        <v>2255</v>
      </c>
      <c r="B5835" t="s">
        <v>6299</v>
      </c>
      <c r="C5835" s="1">
        <v>3.54</v>
      </c>
      <c r="D5835" s="5">
        <v>45279</v>
      </c>
      <c r="E5835" t="s">
        <v>25</v>
      </c>
      <c r="F5835" t="s">
        <v>15</v>
      </c>
      <c r="G5835" s="16" t="s">
        <v>6139</v>
      </c>
      <c r="H5835" s="1"/>
      <c r="J5835"/>
      <c r="AC5835" s="5" t="e">
        <f>VLOOKUP(Table1[[#This Row],[Expense Report]],#REF!,3, 0)</f>
        <v>#REF!</v>
      </c>
      <c r="AD5835" t="s">
        <v>14618</v>
      </c>
      <c r="AE5835" t="s">
        <v>182</v>
      </c>
      <c r="AF5835" t="e">
        <f>MONTH(Table1[[#This Row],[Date Sent]])</f>
        <v>#REF!</v>
      </c>
      <c r="AG5835" t="e">
        <f>YEAR(Table1[[#This Row],[Date Sent]])</f>
        <v>#REF!</v>
      </c>
      <c r="AH5835"/>
    </row>
    <row r="5836" spans="1:34" x14ac:dyDescent="0.2">
      <c r="A5836" t="s">
        <v>2255</v>
      </c>
      <c r="B5836" t="s">
        <v>6299</v>
      </c>
      <c r="C5836" s="1">
        <v>77.33</v>
      </c>
      <c r="D5836" s="5">
        <v>45279</v>
      </c>
      <c r="E5836" t="s">
        <v>21</v>
      </c>
      <c r="F5836" t="s">
        <v>33</v>
      </c>
      <c r="G5836" s="16" t="s">
        <v>6300</v>
      </c>
      <c r="H5836" s="1"/>
      <c r="J5836"/>
      <c r="AC5836" s="5" t="e">
        <f>VLOOKUP(Table1[[#This Row],[Expense Report]],#REF!,3, 0)</f>
        <v>#REF!</v>
      </c>
      <c r="AD5836" t="s">
        <v>14618</v>
      </c>
      <c r="AE5836" t="s">
        <v>182</v>
      </c>
      <c r="AF5836" t="e">
        <f>MONTH(Table1[[#This Row],[Date Sent]])</f>
        <v>#REF!</v>
      </c>
      <c r="AG5836" t="e">
        <f>YEAR(Table1[[#This Row],[Date Sent]])</f>
        <v>#REF!</v>
      </c>
      <c r="AH5836"/>
    </row>
    <row r="5837" spans="1:34" x14ac:dyDescent="0.2">
      <c r="A5837" t="s">
        <v>2255</v>
      </c>
      <c r="B5837" t="s">
        <v>6299</v>
      </c>
      <c r="C5837" s="1">
        <v>14.06</v>
      </c>
      <c r="D5837" s="5">
        <v>45286</v>
      </c>
      <c r="E5837" t="s">
        <v>13</v>
      </c>
      <c r="F5837" t="s">
        <v>17</v>
      </c>
      <c r="G5837" s="16" t="s">
        <v>6301</v>
      </c>
      <c r="H5837" s="1"/>
      <c r="J5837"/>
      <c r="AC5837" s="5" t="e">
        <f>VLOOKUP(Table1[[#This Row],[Expense Report]],#REF!,3, 0)</f>
        <v>#REF!</v>
      </c>
      <c r="AD5837" t="s">
        <v>14618</v>
      </c>
      <c r="AE5837" t="s">
        <v>182</v>
      </c>
      <c r="AF5837" t="e">
        <f>MONTH(Table1[[#This Row],[Date Sent]])</f>
        <v>#REF!</v>
      </c>
      <c r="AG5837" t="e">
        <f>YEAR(Table1[[#This Row],[Date Sent]])</f>
        <v>#REF!</v>
      </c>
      <c r="AH5837"/>
    </row>
    <row r="5838" spans="1:34" x14ac:dyDescent="0.2">
      <c r="A5838" t="s">
        <v>2255</v>
      </c>
      <c r="B5838" t="s">
        <v>6299</v>
      </c>
      <c r="C5838" s="1">
        <v>47.2</v>
      </c>
      <c r="D5838" s="5">
        <v>45287</v>
      </c>
      <c r="E5838" t="s">
        <v>25</v>
      </c>
      <c r="F5838" t="s">
        <v>33</v>
      </c>
      <c r="G5838" s="16" t="s">
        <v>6302</v>
      </c>
      <c r="H5838" s="1"/>
      <c r="J5838"/>
      <c r="AC5838" s="5" t="e">
        <f>VLOOKUP(Table1[[#This Row],[Expense Report]],#REF!,3, 0)</f>
        <v>#REF!</v>
      </c>
      <c r="AD5838" t="s">
        <v>14618</v>
      </c>
      <c r="AE5838" t="s">
        <v>182</v>
      </c>
      <c r="AF5838" t="e">
        <f>MONTH(Table1[[#This Row],[Date Sent]])</f>
        <v>#REF!</v>
      </c>
      <c r="AG5838" t="e">
        <f>YEAR(Table1[[#This Row],[Date Sent]])</f>
        <v>#REF!</v>
      </c>
      <c r="AH5838"/>
    </row>
    <row r="5839" spans="1:34" x14ac:dyDescent="0.2">
      <c r="A5839" t="s">
        <v>2255</v>
      </c>
      <c r="B5839" t="s">
        <v>6299</v>
      </c>
      <c r="C5839" s="1">
        <v>31.5</v>
      </c>
      <c r="D5839" s="5">
        <v>45287</v>
      </c>
      <c r="E5839" t="s">
        <v>30</v>
      </c>
      <c r="F5839" t="s">
        <v>5</v>
      </c>
      <c r="G5839" s="16" t="s">
        <v>6303</v>
      </c>
      <c r="H5839" s="1"/>
      <c r="J5839"/>
      <c r="AC5839" s="5" t="e">
        <f>VLOOKUP(Table1[[#This Row],[Expense Report]],#REF!,3, 0)</f>
        <v>#REF!</v>
      </c>
      <c r="AD5839" t="s">
        <v>14618</v>
      </c>
      <c r="AE5839" t="s">
        <v>182</v>
      </c>
      <c r="AF5839" t="e">
        <f>MONTH(Table1[[#This Row],[Date Sent]])</f>
        <v>#REF!</v>
      </c>
      <c r="AG5839" t="e">
        <f>YEAR(Table1[[#This Row],[Date Sent]])</f>
        <v>#REF!</v>
      </c>
      <c r="AH5839"/>
    </row>
    <row r="5840" spans="1:34" x14ac:dyDescent="0.2">
      <c r="A5840" t="s">
        <v>2255</v>
      </c>
      <c r="B5840" t="s">
        <v>6299</v>
      </c>
      <c r="C5840" s="1">
        <v>27.3</v>
      </c>
      <c r="D5840" s="5">
        <v>45288</v>
      </c>
      <c r="E5840" t="s">
        <v>30</v>
      </c>
      <c r="F5840" t="s">
        <v>5</v>
      </c>
      <c r="G5840" s="16" t="s">
        <v>6303</v>
      </c>
      <c r="H5840" s="1"/>
      <c r="J5840"/>
      <c r="AC5840" s="5" t="e">
        <f>VLOOKUP(Table1[[#This Row],[Expense Report]],#REF!,3, 0)</f>
        <v>#REF!</v>
      </c>
      <c r="AD5840" t="s">
        <v>14618</v>
      </c>
      <c r="AE5840" t="s">
        <v>182</v>
      </c>
      <c r="AF5840" t="e">
        <f>MONTH(Table1[[#This Row],[Date Sent]])</f>
        <v>#REF!</v>
      </c>
      <c r="AG5840" t="e">
        <f>YEAR(Table1[[#This Row],[Date Sent]])</f>
        <v>#REF!</v>
      </c>
      <c r="AH5840"/>
    </row>
    <row r="5841" spans="1:34" x14ac:dyDescent="0.2">
      <c r="A5841" t="s">
        <v>153</v>
      </c>
      <c r="B5841" t="s">
        <v>6304</v>
      </c>
      <c r="C5841" s="1">
        <v>87.34</v>
      </c>
      <c r="D5841" s="5">
        <v>45364</v>
      </c>
      <c r="E5841" t="s">
        <v>21</v>
      </c>
      <c r="F5841" t="s">
        <v>33</v>
      </c>
      <c r="G5841" s="16" t="s">
        <v>1364</v>
      </c>
      <c r="H5841" s="1"/>
      <c r="J5841"/>
      <c r="AC5841" s="5" t="e">
        <f>VLOOKUP(Table1[[#This Row],[Expense Report]],#REF!,3, 0)</f>
        <v>#REF!</v>
      </c>
      <c r="AD5841" t="s">
        <v>13499</v>
      </c>
      <c r="AE5841" t="s">
        <v>198</v>
      </c>
      <c r="AF5841" t="e">
        <f>MONTH(Table1[[#This Row],[Date Sent]])</f>
        <v>#REF!</v>
      </c>
      <c r="AG5841" t="e">
        <f>YEAR(Table1[[#This Row],[Date Sent]])</f>
        <v>#REF!</v>
      </c>
      <c r="AH5841"/>
    </row>
    <row r="5842" spans="1:34" x14ac:dyDescent="0.2">
      <c r="A5842" t="s">
        <v>153</v>
      </c>
      <c r="B5842" t="s">
        <v>6304</v>
      </c>
      <c r="C5842" s="1">
        <v>45.22</v>
      </c>
      <c r="D5842" s="5">
        <v>45366</v>
      </c>
      <c r="E5842" t="s">
        <v>13</v>
      </c>
      <c r="F5842" t="s">
        <v>33</v>
      </c>
      <c r="G5842" s="16" t="s">
        <v>1812</v>
      </c>
      <c r="H5842" s="1"/>
      <c r="J5842"/>
      <c r="AC5842" s="5" t="e">
        <f>VLOOKUP(Table1[[#This Row],[Expense Report]],#REF!,3, 0)</f>
        <v>#REF!</v>
      </c>
      <c r="AD5842" t="s">
        <v>13499</v>
      </c>
      <c r="AE5842" t="s">
        <v>198</v>
      </c>
      <c r="AF5842" t="e">
        <f>MONTH(Table1[[#This Row],[Date Sent]])</f>
        <v>#REF!</v>
      </c>
      <c r="AG5842" t="e">
        <f>YEAR(Table1[[#This Row],[Date Sent]])</f>
        <v>#REF!</v>
      </c>
      <c r="AH5842"/>
    </row>
    <row r="5843" spans="1:34" x14ac:dyDescent="0.2">
      <c r="A5843" t="s">
        <v>153</v>
      </c>
      <c r="B5843" t="s">
        <v>6304</v>
      </c>
      <c r="C5843" s="1">
        <v>17.87</v>
      </c>
      <c r="D5843" s="5">
        <v>45367</v>
      </c>
      <c r="E5843" t="s">
        <v>21</v>
      </c>
      <c r="F5843" t="s">
        <v>33</v>
      </c>
      <c r="G5843" s="16" t="s">
        <v>1389</v>
      </c>
      <c r="H5843" s="1"/>
      <c r="J5843"/>
      <c r="AC5843" s="5" t="e">
        <f>VLOOKUP(Table1[[#This Row],[Expense Report]],#REF!,3, 0)</f>
        <v>#REF!</v>
      </c>
      <c r="AD5843" t="s">
        <v>13499</v>
      </c>
      <c r="AE5843" t="s">
        <v>198</v>
      </c>
      <c r="AF5843" t="e">
        <f>MONTH(Table1[[#This Row],[Date Sent]])</f>
        <v>#REF!</v>
      </c>
      <c r="AG5843" t="e">
        <f>YEAR(Table1[[#This Row],[Date Sent]])</f>
        <v>#REF!</v>
      </c>
      <c r="AH5843"/>
    </row>
    <row r="5844" spans="1:34" x14ac:dyDescent="0.2">
      <c r="A5844" t="s">
        <v>153</v>
      </c>
      <c r="B5844" t="s">
        <v>6304</v>
      </c>
      <c r="C5844" s="1">
        <v>31.55</v>
      </c>
      <c r="D5844" s="5">
        <v>45367</v>
      </c>
      <c r="E5844" t="s">
        <v>13</v>
      </c>
      <c r="F5844" t="s">
        <v>33</v>
      </c>
      <c r="G5844" s="16" t="s">
        <v>1812</v>
      </c>
      <c r="H5844" s="1"/>
      <c r="J5844"/>
      <c r="AC5844" s="5" t="e">
        <f>VLOOKUP(Table1[[#This Row],[Expense Report]],#REF!,3, 0)</f>
        <v>#REF!</v>
      </c>
      <c r="AD5844" t="s">
        <v>13499</v>
      </c>
      <c r="AE5844" t="s">
        <v>198</v>
      </c>
      <c r="AF5844" t="e">
        <f>MONTH(Table1[[#This Row],[Date Sent]])</f>
        <v>#REF!</v>
      </c>
      <c r="AG5844" t="e">
        <f>YEAR(Table1[[#This Row],[Date Sent]])</f>
        <v>#REF!</v>
      </c>
      <c r="AH5844"/>
    </row>
    <row r="5845" spans="1:34" x14ac:dyDescent="0.2">
      <c r="A5845" t="s">
        <v>6305</v>
      </c>
      <c r="B5845" t="s">
        <v>6306</v>
      </c>
      <c r="C5845" s="1">
        <v>47.96</v>
      </c>
      <c r="D5845" s="5">
        <v>45343</v>
      </c>
      <c r="E5845" t="s">
        <v>21</v>
      </c>
      <c r="F5845" t="s">
        <v>33</v>
      </c>
      <c r="G5845" s="16" t="s">
        <v>923</v>
      </c>
      <c r="H5845" s="1"/>
      <c r="J5845"/>
      <c r="AC5845" s="5" t="e">
        <f>VLOOKUP(Table1[[#This Row],[Expense Report]],#REF!,3, 0)</f>
        <v>#REF!</v>
      </c>
      <c r="AD5845" t="s">
        <v>13512</v>
      </c>
      <c r="AE5845" t="s">
        <v>140</v>
      </c>
      <c r="AF5845" t="e">
        <f>MONTH(Table1[[#This Row],[Date Sent]])</f>
        <v>#REF!</v>
      </c>
      <c r="AG5845" t="e">
        <f>YEAR(Table1[[#This Row],[Date Sent]])</f>
        <v>#REF!</v>
      </c>
      <c r="AH5845"/>
    </row>
    <row r="5846" spans="1:34" x14ac:dyDescent="0.2">
      <c r="A5846" t="s">
        <v>6305</v>
      </c>
      <c r="B5846" t="s">
        <v>6306</v>
      </c>
      <c r="C5846" s="1">
        <v>26.81</v>
      </c>
      <c r="D5846" s="5">
        <v>45344</v>
      </c>
      <c r="E5846" t="s">
        <v>21</v>
      </c>
      <c r="F5846" t="s">
        <v>33</v>
      </c>
      <c r="G5846" s="16" t="s">
        <v>6307</v>
      </c>
      <c r="H5846" s="1"/>
      <c r="J5846"/>
      <c r="AC5846" s="5" t="e">
        <f>VLOOKUP(Table1[[#This Row],[Expense Report]],#REF!,3, 0)</f>
        <v>#REF!</v>
      </c>
      <c r="AD5846" t="s">
        <v>13512</v>
      </c>
      <c r="AE5846" t="s">
        <v>140</v>
      </c>
      <c r="AF5846" t="e">
        <f>MONTH(Table1[[#This Row],[Date Sent]])</f>
        <v>#REF!</v>
      </c>
      <c r="AG5846" t="e">
        <f>YEAR(Table1[[#This Row],[Date Sent]])</f>
        <v>#REF!</v>
      </c>
      <c r="AH5846"/>
    </row>
    <row r="5847" spans="1:34" x14ac:dyDescent="0.2">
      <c r="A5847" t="s">
        <v>6305</v>
      </c>
      <c r="B5847" t="s">
        <v>6306</v>
      </c>
      <c r="C5847" s="1">
        <v>52.15</v>
      </c>
      <c r="D5847" s="5">
        <v>45344</v>
      </c>
      <c r="E5847" t="s">
        <v>21</v>
      </c>
      <c r="F5847" t="s">
        <v>33</v>
      </c>
      <c r="G5847" s="16" t="s">
        <v>1602</v>
      </c>
      <c r="H5847" s="1"/>
      <c r="J5847"/>
      <c r="AC5847" s="5" t="e">
        <f>VLOOKUP(Table1[[#This Row],[Expense Report]],#REF!,3, 0)</f>
        <v>#REF!</v>
      </c>
      <c r="AD5847" t="s">
        <v>13512</v>
      </c>
      <c r="AE5847" t="s">
        <v>140</v>
      </c>
      <c r="AF5847" t="e">
        <f>MONTH(Table1[[#This Row],[Date Sent]])</f>
        <v>#REF!</v>
      </c>
      <c r="AG5847" t="e">
        <f>YEAR(Table1[[#This Row],[Date Sent]])</f>
        <v>#REF!</v>
      </c>
      <c r="AH5847"/>
    </row>
    <row r="5848" spans="1:34" x14ac:dyDescent="0.2">
      <c r="A5848" t="s">
        <v>6305</v>
      </c>
      <c r="B5848" t="s">
        <v>6306</v>
      </c>
      <c r="C5848" s="1">
        <v>9</v>
      </c>
      <c r="D5848" s="5">
        <v>45350</v>
      </c>
      <c r="E5848" t="s">
        <v>24</v>
      </c>
      <c r="F5848" t="s">
        <v>18</v>
      </c>
      <c r="G5848" s="16" t="s">
        <v>984</v>
      </c>
      <c r="H5848" s="1"/>
      <c r="J5848"/>
      <c r="AC5848" s="5" t="e">
        <f>VLOOKUP(Table1[[#This Row],[Expense Report]],#REF!,3, 0)</f>
        <v>#REF!</v>
      </c>
      <c r="AD5848" t="s">
        <v>13512</v>
      </c>
      <c r="AE5848" t="s">
        <v>140</v>
      </c>
      <c r="AF5848" t="e">
        <f>MONTH(Table1[[#This Row],[Date Sent]])</f>
        <v>#REF!</v>
      </c>
      <c r="AG5848" t="e">
        <f>YEAR(Table1[[#This Row],[Date Sent]])</f>
        <v>#REF!</v>
      </c>
      <c r="AH5848"/>
    </row>
    <row r="5849" spans="1:34" x14ac:dyDescent="0.2">
      <c r="A5849" t="s">
        <v>6305</v>
      </c>
      <c r="B5849" t="s">
        <v>6306</v>
      </c>
      <c r="C5849" s="1">
        <v>46.99</v>
      </c>
      <c r="D5849" s="5">
        <v>45350</v>
      </c>
      <c r="E5849" t="s">
        <v>24</v>
      </c>
      <c r="F5849" t="s">
        <v>18</v>
      </c>
      <c r="G5849" s="16" t="s">
        <v>984</v>
      </c>
      <c r="H5849" s="1"/>
      <c r="J5849"/>
      <c r="AC5849" s="5" t="e">
        <f>VLOOKUP(Table1[[#This Row],[Expense Report]],#REF!,3, 0)</f>
        <v>#REF!</v>
      </c>
      <c r="AD5849" t="s">
        <v>13512</v>
      </c>
      <c r="AE5849" t="s">
        <v>140</v>
      </c>
      <c r="AF5849" t="e">
        <f>MONTH(Table1[[#This Row],[Date Sent]])</f>
        <v>#REF!</v>
      </c>
      <c r="AG5849" t="e">
        <f>YEAR(Table1[[#This Row],[Date Sent]])</f>
        <v>#REF!</v>
      </c>
      <c r="AH5849"/>
    </row>
    <row r="5850" spans="1:34" x14ac:dyDescent="0.2">
      <c r="A5850" t="s">
        <v>6305</v>
      </c>
      <c r="B5850" t="s">
        <v>6306</v>
      </c>
      <c r="C5850" s="1">
        <v>678.05</v>
      </c>
      <c r="D5850" s="5">
        <v>45352</v>
      </c>
      <c r="E5850" t="s">
        <v>4</v>
      </c>
      <c r="F5850" t="s">
        <v>913</v>
      </c>
      <c r="G5850" s="16" t="s">
        <v>914</v>
      </c>
      <c r="H5850" s="1"/>
      <c r="J5850"/>
      <c r="AC5850" s="5" t="e">
        <f>VLOOKUP(Table1[[#This Row],[Expense Report]],#REF!,3, 0)</f>
        <v>#REF!</v>
      </c>
      <c r="AD5850" t="s">
        <v>13512</v>
      </c>
      <c r="AE5850" t="s">
        <v>140</v>
      </c>
      <c r="AF5850" t="e">
        <f>MONTH(Table1[[#This Row],[Date Sent]])</f>
        <v>#REF!</v>
      </c>
      <c r="AG5850" t="e">
        <f>YEAR(Table1[[#This Row],[Date Sent]])</f>
        <v>#REF!</v>
      </c>
      <c r="AH5850"/>
    </row>
    <row r="5851" spans="1:34" x14ac:dyDescent="0.2">
      <c r="A5851" t="s">
        <v>6305</v>
      </c>
      <c r="B5851" t="s">
        <v>6306</v>
      </c>
      <c r="C5851" s="1">
        <v>2.5499999999999998</v>
      </c>
      <c r="D5851" s="5">
        <v>45352</v>
      </c>
      <c r="E5851" t="s">
        <v>34</v>
      </c>
      <c r="F5851" t="s">
        <v>1031</v>
      </c>
      <c r="G5851" s="16" t="s">
        <v>6308</v>
      </c>
      <c r="H5851" s="1"/>
      <c r="J5851"/>
      <c r="AC5851" s="5" t="e">
        <f>VLOOKUP(Table1[[#This Row],[Expense Report]],#REF!,3, 0)</f>
        <v>#REF!</v>
      </c>
      <c r="AD5851" t="s">
        <v>13512</v>
      </c>
      <c r="AE5851" t="s">
        <v>140</v>
      </c>
      <c r="AF5851" t="e">
        <f>MONTH(Table1[[#This Row],[Date Sent]])</f>
        <v>#REF!</v>
      </c>
      <c r="AG5851" t="e">
        <f>YEAR(Table1[[#This Row],[Date Sent]])</f>
        <v>#REF!</v>
      </c>
      <c r="AH5851"/>
    </row>
    <row r="5852" spans="1:34" x14ac:dyDescent="0.2">
      <c r="A5852" t="s">
        <v>6305</v>
      </c>
      <c r="B5852" t="s">
        <v>6306</v>
      </c>
      <c r="C5852" s="1">
        <v>100</v>
      </c>
      <c r="D5852" s="5">
        <v>45352</v>
      </c>
      <c r="E5852" t="s">
        <v>34</v>
      </c>
      <c r="F5852" t="s">
        <v>1031</v>
      </c>
      <c r="G5852" s="16" t="s">
        <v>6309</v>
      </c>
      <c r="H5852" s="1"/>
      <c r="J5852"/>
      <c r="AC5852" s="5" t="e">
        <f>VLOOKUP(Table1[[#This Row],[Expense Report]],#REF!,3, 0)</f>
        <v>#REF!</v>
      </c>
      <c r="AD5852" t="s">
        <v>13512</v>
      </c>
      <c r="AE5852" t="s">
        <v>140</v>
      </c>
      <c r="AF5852" t="e">
        <f>MONTH(Table1[[#This Row],[Date Sent]])</f>
        <v>#REF!</v>
      </c>
      <c r="AG5852" t="e">
        <f>YEAR(Table1[[#This Row],[Date Sent]])</f>
        <v>#REF!</v>
      </c>
      <c r="AH5852"/>
    </row>
    <row r="5853" spans="1:34" x14ac:dyDescent="0.2">
      <c r="A5853" t="s">
        <v>6305</v>
      </c>
      <c r="B5853" t="s">
        <v>6306</v>
      </c>
      <c r="C5853" s="1">
        <v>56.77</v>
      </c>
      <c r="D5853" s="5">
        <v>45353</v>
      </c>
      <c r="E5853" t="s">
        <v>21</v>
      </c>
      <c r="F5853" t="s">
        <v>33</v>
      </c>
      <c r="G5853" s="16" t="s">
        <v>6310</v>
      </c>
      <c r="H5853" s="1"/>
      <c r="J5853"/>
      <c r="AC5853" s="5" t="e">
        <f>VLOOKUP(Table1[[#This Row],[Expense Report]],#REF!,3, 0)</f>
        <v>#REF!</v>
      </c>
      <c r="AD5853" t="s">
        <v>13512</v>
      </c>
      <c r="AE5853" t="s">
        <v>140</v>
      </c>
      <c r="AF5853" t="e">
        <f>MONTH(Table1[[#This Row],[Date Sent]])</f>
        <v>#REF!</v>
      </c>
      <c r="AG5853" t="e">
        <f>YEAR(Table1[[#This Row],[Date Sent]])</f>
        <v>#REF!</v>
      </c>
      <c r="AH5853"/>
    </row>
    <row r="5854" spans="1:34" x14ac:dyDescent="0.2">
      <c r="A5854" t="s">
        <v>6305</v>
      </c>
      <c r="B5854" t="s">
        <v>6306</v>
      </c>
      <c r="C5854" s="1">
        <v>58.2</v>
      </c>
      <c r="D5854" s="5">
        <v>45358</v>
      </c>
      <c r="E5854" t="s">
        <v>21</v>
      </c>
      <c r="F5854" t="s">
        <v>33</v>
      </c>
      <c r="G5854" s="16" t="s">
        <v>923</v>
      </c>
      <c r="H5854" s="1"/>
      <c r="J5854"/>
      <c r="AC5854" s="5" t="e">
        <f>VLOOKUP(Table1[[#This Row],[Expense Report]],#REF!,3, 0)</f>
        <v>#REF!</v>
      </c>
      <c r="AD5854" t="s">
        <v>13512</v>
      </c>
      <c r="AE5854" t="s">
        <v>140</v>
      </c>
      <c r="AF5854" t="e">
        <f>MONTH(Table1[[#This Row],[Date Sent]])</f>
        <v>#REF!</v>
      </c>
      <c r="AG5854" t="e">
        <f>YEAR(Table1[[#This Row],[Date Sent]])</f>
        <v>#REF!</v>
      </c>
      <c r="AH5854"/>
    </row>
    <row r="5855" spans="1:34" x14ac:dyDescent="0.2">
      <c r="A5855" t="s">
        <v>6305</v>
      </c>
      <c r="B5855" t="s">
        <v>6306</v>
      </c>
      <c r="C5855" s="1">
        <v>49.09</v>
      </c>
      <c r="D5855" s="5">
        <v>45358</v>
      </c>
      <c r="E5855" t="s">
        <v>21</v>
      </c>
      <c r="F5855" t="s">
        <v>15</v>
      </c>
      <c r="G5855" s="16" t="s">
        <v>6311</v>
      </c>
      <c r="H5855" s="1"/>
      <c r="J5855"/>
      <c r="AC5855" s="5" t="e">
        <f>VLOOKUP(Table1[[#This Row],[Expense Report]],#REF!,3, 0)</f>
        <v>#REF!</v>
      </c>
      <c r="AD5855" t="s">
        <v>13512</v>
      </c>
      <c r="AE5855" t="s">
        <v>140</v>
      </c>
      <c r="AF5855" t="e">
        <f>MONTH(Table1[[#This Row],[Date Sent]])</f>
        <v>#REF!</v>
      </c>
      <c r="AG5855" t="e">
        <f>YEAR(Table1[[#This Row],[Date Sent]])</f>
        <v>#REF!</v>
      </c>
      <c r="AH5855"/>
    </row>
    <row r="5856" spans="1:34" x14ac:dyDescent="0.2">
      <c r="A5856" t="s">
        <v>6305</v>
      </c>
      <c r="B5856" t="s">
        <v>6306</v>
      </c>
      <c r="C5856" s="1">
        <v>56.36</v>
      </c>
      <c r="D5856" s="5">
        <v>45359</v>
      </c>
      <c r="E5856" t="s">
        <v>21</v>
      </c>
      <c r="F5856" t="s">
        <v>33</v>
      </c>
      <c r="G5856" s="16" t="s">
        <v>6312</v>
      </c>
      <c r="H5856" s="1"/>
      <c r="J5856"/>
      <c r="AC5856" s="5" t="e">
        <f>VLOOKUP(Table1[[#This Row],[Expense Report]],#REF!,3, 0)</f>
        <v>#REF!</v>
      </c>
      <c r="AD5856" t="s">
        <v>13512</v>
      </c>
      <c r="AE5856" t="s">
        <v>140</v>
      </c>
      <c r="AF5856" t="e">
        <f>MONTH(Table1[[#This Row],[Date Sent]])</f>
        <v>#REF!</v>
      </c>
      <c r="AG5856" t="e">
        <f>YEAR(Table1[[#This Row],[Date Sent]])</f>
        <v>#REF!</v>
      </c>
      <c r="AH5856"/>
    </row>
    <row r="5857" spans="1:34" x14ac:dyDescent="0.2">
      <c r="A5857" t="s">
        <v>6305</v>
      </c>
      <c r="B5857" t="s">
        <v>6306</v>
      </c>
      <c r="C5857" s="1">
        <v>90.55</v>
      </c>
      <c r="D5857" s="5">
        <v>45360</v>
      </c>
      <c r="E5857" t="s">
        <v>21</v>
      </c>
      <c r="F5857" t="s">
        <v>33</v>
      </c>
      <c r="G5857" s="16" t="s">
        <v>6313</v>
      </c>
      <c r="H5857" s="1"/>
      <c r="J5857"/>
      <c r="AC5857" s="5" t="e">
        <f>VLOOKUP(Table1[[#This Row],[Expense Report]],#REF!,3, 0)</f>
        <v>#REF!</v>
      </c>
      <c r="AD5857" t="s">
        <v>13512</v>
      </c>
      <c r="AE5857" t="s">
        <v>140</v>
      </c>
      <c r="AF5857" t="e">
        <f>MONTH(Table1[[#This Row],[Date Sent]])</f>
        <v>#REF!</v>
      </c>
      <c r="AG5857" t="e">
        <f>YEAR(Table1[[#This Row],[Date Sent]])</f>
        <v>#REF!</v>
      </c>
      <c r="AH5857"/>
    </row>
    <row r="5858" spans="1:34" x14ac:dyDescent="0.2">
      <c r="A5858" t="s">
        <v>6305</v>
      </c>
      <c r="B5858" t="s">
        <v>6306</v>
      </c>
      <c r="C5858" s="1">
        <v>46.99</v>
      </c>
      <c r="D5858" s="5">
        <v>45365</v>
      </c>
      <c r="E5858" t="s">
        <v>24</v>
      </c>
      <c r="F5858" t="s">
        <v>18</v>
      </c>
      <c r="G5858" s="16" t="s">
        <v>984</v>
      </c>
      <c r="H5858" s="1"/>
      <c r="J5858"/>
      <c r="AC5858" s="5" t="e">
        <f>VLOOKUP(Table1[[#This Row],[Expense Report]],#REF!,3, 0)</f>
        <v>#REF!</v>
      </c>
      <c r="AD5858" t="s">
        <v>13512</v>
      </c>
      <c r="AE5858" t="s">
        <v>140</v>
      </c>
      <c r="AF5858" t="e">
        <f>MONTH(Table1[[#This Row],[Date Sent]])</f>
        <v>#REF!</v>
      </c>
      <c r="AG5858" t="e">
        <f>YEAR(Table1[[#This Row],[Date Sent]])</f>
        <v>#REF!</v>
      </c>
      <c r="AH5858"/>
    </row>
    <row r="5859" spans="1:34" x14ac:dyDescent="0.2">
      <c r="A5859" t="s">
        <v>227</v>
      </c>
      <c r="B5859" t="s">
        <v>6314</v>
      </c>
      <c r="C5859" s="1">
        <v>56.85</v>
      </c>
      <c r="D5859" s="5">
        <v>45349</v>
      </c>
      <c r="E5859" t="s">
        <v>4</v>
      </c>
      <c r="F5859" t="s">
        <v>28</v>
      </c>
      <c r="G5859" s="16" t="s">
        <v>6315</v>
      </c>
      <c r="H5859" s="1"/>
      <c r="J5859"/>
      <c r="AC5859" s="5" t="e">
        <f>VLOOKUP(Table1[[#This Row],[Expense Report]],#REF!,3, 0)</f>
        <v>#REF!</v>
      </c>
      <c r="AD5859" t="s">
        <v>11649</v>
      </c>
      <c r="AE5859" t="s">
        <v>11649</v>
      </c>
      <c r="AF5859" t="e">
        <f>MONTH(Table1[[#This Row],[Date Sent]])</f>
        <v>#REF!</v>
      </c>
      <c r="AG5859" t="e">
        <f>YEAR(Table1[[#This Row],[Date Sent]])</f>
        <v>#REF!</v>
      </c>
      <c r="AH5859"/>
    </row>
    <row r="5860" spans="1:34" x14ac:dyDescent="0.2">
      <c r="A5860" t="s">
        <v>227</v>
      </c>
      <c r="B5860" t="s">
        <v>6314</v>
      </c>
      <c r="C5860" s="1">
        <v>108.72</v>
      </c>
      <c r="D5860" s="5">
        <v>45350</v>
      </c>
      <c r="E5860" t="s">
        <v>21</v>
      </c>
      <c r="F5860" t="s">
        <v>15</v>
      </c>
      <c r="G5860" s="16" t="s">
        <v>6316</v>
      </c>
      <c r="H5860" s="1"/>
      <c r="J5860"/>
      <c r="AC5860" s="5" t="e">
        <f>VLOOKUP(Table1[[#This Row],[Expense Report]],#REF!,3, 0)</f>
        <v>#REF!</v>
      </c>
      <c r="AD5860" t="s">
        <v>11649</v>
      </c>
      <c r="AE5860" t="s">
        <v>11649</v>
      </c>
      <c r="AF5860" t="e">
        <f>MONTH(Table1[[#This Row],[Date Sent]])</f>
        <v>#REF!</v>
      </c>
      <c r="AG5860" t="e">
        <f>YEAR(Table1[[#This Row],[Date Sent]])</f>
        <v>#REF!</v>
      </c>
      <c r="AH5860"/>
    </row>
    <row r="5861" spans="1:34" x14ac:dyDescent="0.2">
      <c r="A5861" t="s">
        <v>227</v>
      </c>
      <c r="B5861" t="s">
        <v>6314</v>
      </c>
      <c r="C5861" s="1">
        <v>8.2200000000000006</v>
      </c>
      <c r="D5861" s="5">
        <v>45356</v>
      </c>
      <c r="E5861" t="s">
        <v>13</v>
      </c>
      <c r="F5861" t="s">
        <v>33</v>
      </c>
      <c r="G5861" s="16" t="s">
        <v>2172</v>
      </c>
      <c r="H5861" s="1"/>
      <c r="J5861"/>
      <c r="AC5861" s="5" t="e">
        <f>VLOOKUP(Table1[[#This Row],[Expense Report]],#REF!,3, 0)</f>
        <v>#REF!</v>
      </c>
      <c r="AD5861" t="s">
        <v>11649</v>
      </c>
      <c r="AE5861" t="s">
        <v>11649</v>
      </c>
      <c r="AF5861" t="e">
        <f>MONTH(Table1[[#This Row],[Date Sent]])</f>
        <v>#REF!</v>
      </c>
      <c r="AG5861" t="e">
        <f>YEAR(Table1[[#This Row],[Date Sent]])</f>
        <v>#REF!</v>
      </c>
      <c r="AH5861"/>
    </row>
    <row r="5862" spans="1:34" x14ac:dyDescent="0.2">
      <c r="A5862" t="s">
        <v>227</v>
      </c>
      <c r="B5862" t="s">
        <v>6314</v>
      </c>
      <c r="C5862" s="1">
        <v>-51.17</v>
      </c>
      <c r="D5862" s="5">
        <v>45356</v>
      </c>
      <c r="E5862" t="s">
        <v>4</v>
      </c>
      <c r="F5862" t="s">
        <v>28</v>
      </c>
      <c r="G5862" s="16" t="s">
        <v>6317</v>
      </c>
      <c r="H5862" s="1"/>
      <c r="J5862"/>
      <c r="AC5862" s="5" t="e">
        <f>VLOOKUP(Table1[[#This Row],[Expense Report]],#REF!,3, 0)</f>
        <v>#REF!</v>
      </c>
      <c r="AD5862" t="s">
        <v>11649</v>
      </c>
      <c r="AE5862" t="s">
        <v>11649</v>
      </c>
      <c r="AF5862" t="e">
        <f>MONTH(Table1[[#This Row],[Date Sent]])</f>
        <v>#REF!</v>
      </c>
      <c r="AG5862" t="e">
        <f>YEAR(Table1[[#This Row],[Date Sent]])</f>
        <v>#REF!</v>
      </c>
      <c r="AH5862"/>
    </row>
    <row r="5863" spans="1:34" x14ac:dyDescent="0.2">
      <c r="A5863" t="s">
        <v>227</v>
      </c>
      <c r="B5863" t="s">
        <v>6314</v>
      </c>
      <c r="C5863" s="1">
        <v>156.79</v>
      </c>
      <c r="D5863" s="5">
        <v>45360</v>
      </c>
      <c r="E5863" t="s">
        <v>21</v>
      </c>
      <c r="F5863" t="s">
        <v>33</v>
      </c>
      <c r="G5863" s="16" t="s">
        <v>6318</v>
      </c>
      <c r="H5863" s="1"/>
      <c r="J5863"/>
      <c r="AC5863" s="5" t="e">
        <f>VLOOKUP(Table1[[#This Row],[Expense Report]],#REF!,3, 0)</f>
        <v>#REF!</v>
      </c>
      <c r="AD5863" t="s">
        <v>11649</v>
      </c>
      <c r="AE5863" t="s">
        <v>11649</v>
      </c>
      <c r="AF5863" t="e">
        <f>MONTH(Table1[[#This Row],[Date Sent]])</f>
        <v>#REF!</v>
      </c>
      <c r="AG5863" t="e">
        <f>YEAR(Table1[[#This Row],[Date Sent]])</f>
        <v>#REF!</v>
      </c>
      <c r="AH5863"/>
    </row>
    <row r="5864" spans="1:34" x14ac:dyDescent="0.2">
      <c r="A5864" t="s">
        <v>6319</v>
      </c>
      <c r="B5864" t="s">
        <v>6320</v>
      </c>
      <c r="C5864" s="1">
        <v>68.98</v>
      </c>
      <c r="D5864" s="5">
        <v>45338</v>
      </c>
      <c r="E5864" t="s">
        <v>23</v>
      </c>
      <c r="F5864" t="s">
        <v>39</v>
      </c>
      <c r="G5864" s="16" t="s">
        <v>6321</v>
      </c>
      <c r="H5864" s="1"/>
      <c r="J5864"/>
      <c r="AC5864" s="5" t="e">
        <f>VLOOKUP(Table1[[#This Row],[Expense Report]],#REF!,3, 0)</f>
        <v>#REF!</v>
      </c>
      <c r="AD5864" t="s">
        <v>11649</v>
      </c>
      <c r="AE5864" t="s">
        <v>11649</v>
      </c>
      <c r="AF5864" t="e">
        <f>MONTH(Table1[[#This Row],[Date Sent]])</f>
        <v>#REF!</v>
      </c>
      <c r="AG5864" t="e">
        <f>YEAR(Table1[[#This Row],[Date Sent]])</f>
        <v>#REF!</v>
      </c>
      <c r="AH5864"/>
    </row>
    <row r="5865" spans="1:34" x14ac:dyDescent="0.2">
      <c r="A5865" t="s">
        <v>6319</v>
      </c>
      <c r="B5865" t="s">
        <v>6320</v>
      </c>
      <c r="C5865" s="1">
        <v>11.69</v>
      </c>
      <c r="D5865" s="5">
        <v>45338</v>
      </c>
      <c r="E5865" t="s">
        <v>19</v>
      </c>
      <c r="F5865" t="s">
        <v>15</v>
      </c>
      <c r="G5865" s="16" t="s">
        <v>6322</v>
      </c>
      <c r="H5865" s="1"/>
      <c r="J5865"/>
      <c r="AC5865" s="5" t="e">
        <f>VLOOKUP(Table1[[#This Row],[Expense Report]],#REF!,3, 0)</f>
        <v>#REF!</v>
      </c>
      <c r="AD5865" t="s">
        <v>11649</v>
      </c>
      <c r="AE5865" t="s">
        <v>11649</v>
      </c>
      <c r="AF5865" t="e">
        <f>MONTH(Table1[[#This Row],[Date Sent]])</f>
        <v>#REF!</v>
      </c>
      <c r="AG5865" t="e">
        <f>YEAR(Table1[[#This Row],[Date Sent]])</f>
        <v>#REF!</v>
      </c>
      <c r="AH5865"/>
    </row>
    <row r="5866" spans="1:34" x14ac:dyDescent="0.2">
      <c r="A5866" t="s">
        <v>6319</v>
      </c>
      <c r="B5866" t="s">
        <v>6320</v>
      </c>
      <c r="C5866" s="1">
        <v>109.89</v>
      </c>
      <c r="D5866" s="5">
        <v>45342</v>
      </c>
      <c r="E5866" t="s">
        <v>13</v>
      </c>
      <c r="F5866" t="s">
        <v>33</v>
      </c>
      <c r="G5866" s="16" t="s">
        <v>6323</v>
      </c>
      <c r="H5866" s="1"/>
      <c r="J5866"/>
      <c r="AC5866" s="5" t="e">
        <f>VLOOKUP(Table1[[#This Row],[Expense Report]],#REF!,3, 0)</f>
        <v>#REF!</v>
      </c>
      <c r="AD5866" t="s">
        <v>11649</v>
      </c>
      <c r="AE5866" t="s">
        <v>11649</v>
      </c>
      <c r="AF5866" t="e">
        <f>MONTH(Table1[[#This Row],[Date Sent]])</f>
        <v>#REF!</v>
      </c>
      <c r="AG5866" t="e">
        <f>YEAR(Table1[[#This Row],[Date Sent]])</f>
        <v>#REF!</v>
      </c>
      <c r="AH5866"/>
    </row>
    <row r="5867" spans="1:34" x14ac:dyDescent="0.2">
      <c r="A5867" t="s">
        <v>6319</v>
      </c>
      <c r="B5867" t="s">
        <v>6320</v>
      </c>
      <c r="C5867" s="1">
        <v>13.83</v>
      </c>
      <c r="D5867" s="5">
        <v>45345</v>
      </c>
      <c r="E5867" t="s">
        <v>25</v>
      </c>
      <c r="F5867" t="s">
        <v>33</v>
      </c>
      <c r="G5867" s="16" t="s">
        <v>6324</v>
      </c>
      <c r="H5867" s="1"/>
      <c r="J5867"/>
      <c r="AC5867" s="5" t="e">
        <f>VLOOKUP(Table1[[#This Row],[Expense Report]],#REF!,3, 0)</f>
        <v>#REF!</v>
      </c>
      <c r="AD5867" t="s">
        <v>11649</v>
      </c>
      <c r="AE5867" t="s">
        <v>11649</v>
      </c>
      <c r="AF5867" t="e">
        <f>MONTH(Table1[[#This Row],[Date Sent]])</f>
        <v>#REF!</v>
      </c>
      <c r="AG5867" t="e">
        <f>YEAR(Table1[[#This Row],[Date Sent]])</f>
        <v>#REF!</v>
      </c>
      <c r="AH5867"/>
    </row>
    <row r="5868" spans="1:34" x14ac:dyDescent="0.2">
      <c r="A5868" t="s">
        <v>6319</v>
      </c>
      <c r="B5868" t="s">
        <v>6320</v>
      </c>
      <c r="C5868" s="1">
        <v>33.5</v>
      </c>
      <c r="D5868" s="5">
        <v>45352</v>
      </c>
      <c r="E5868" t="s">
        <v>27</v>
      </c>
      <c r="F5868" t="s">
        <v>40</v>
      </c>
      <c r="G5868" s="16" t="s">
        <v>6325</v>
      </c>
      <c r="H5868" s="1"/>
      <c r="J5868"/>
      <c r="AC5868" s="5" t="e">
        <f>VLOOKUP(Table1[[#This Row],[Expense Report]],#REF!,3, 0)</f>
        <v>#REF!</v>
      </c>
      <c r="AD5868" t="s">
        <v>11649</v>
      </c>
      <c r="AE5868" t="s">
        <v>11649</v>
      </c>
      <c r="AF5868" t="e">
        <f>MONTH(Table1[[#This Row],[Date Sent]])</f>
        <v>#REF!</v>
      </c>
      <c r="AG5868" t="e">
        <f>YEAR(Table1[[#This Row],[Date Sent]])</f>
        <v>#REF!</v>
      </c>
      <c r="AH5868"/>
    </row>
    <row r="5869" spans="1:34" x14ac:dyDescent="0.2">
      <c r="A5869" t="s">
        <v>6319</v>
      </c>
      <c r="B5869" t="s">
        <v>6320</v>
      </c>
      <c r="C5869" s="1">
        <v>21.32</v>
      </c>
      <c r="D5869" s="5">
        <v>45356</v>
      </c>
      <c r="E5869" t="s">
        <v>8</v>
      </c>
      <c r="F5869" t="s">
        <v>39</v>
      </c>
      <c r="G5869" s="16" t="s">
        <v>6326</v>
      </c>
      <c r="H5869" s="1"/>
      <c r="J5869"/>
      <c r="AC5869" s="5" t="e">
        <f>VLOOKUP(Table1[[#This Row],[Expense Report]],#REF!,3, 0)</f>
        <v>#REF!</v>
      </c>
      <c r="AD5869" t="s">
        <v>11649</v>
      </c>
      <c r="AE5869" t="s">
        <v>11649</v>
      </c>
      <c r="AF5869" t="e">
        <f>MONTH(Table1[[#This Row],[Date Sent]])</f>
        <v>#REF!</v>
      </c>
      <c r="AG5869" t="e">
        <f>YEAR(Table1[[#This Row],[Date Sent]])</f>
        <v>#REF!</v>
      </c>
      <c r="AH5869"/>
    </row>
    <row r="5870" spans="1:34" x14ac:dyDescent="0.2">
      <c r="A5870" t="s">
        <v>6319</v>
      </c>
      <c r="B5870" t="s">
        <v>6320</v>
      </c>
      <c r="C5870" s="1">
        <v>55.4</v>
      </c>
      <c r="D5870" s="5">
        <v>45360</v>
      </c>
      <c r="E5870" t="s">
        <v>8</v>
      </c>
      <c r="F5870" t="s">
        <v>39</v>
      </c>
      <c r="G5870" s="16" t="s">
        <v>6327</v>
      </c>
      <c r="H5870" s="1"/>
      <c r="J5870"/>
      <c r="AC5870" s="5" t="e">
        <f>VLOOKUP(Table1[[#This Row],[Expense Report]],#REF!,3, 0)</f>
        <v>#REF!</v>
      </c>
      <c r="AD5870" t="s">
        <v>11649</v>
      </c>
      <c r="AE5870" t="s">
        <v>11649</v>
      </c>
      <c r="AF5870" t="e">
        <f>MONTH(Table1[[#This Row],[Date Sent]])</f>
        <v>#REF!</v>
      </c>
      <c r="AG5870" t="e">
        <f>YEAR(Table1[[#This Row],[Date Sent]])</f>
        <v>#REF!</v>
      </c>
      <c r="AH5870"/>
    </row>
    <row r="5871" spans="1:34" x14ac:dyDescent="0.2">
      <c r="A5871" t="s">
        <v>6319</v>
      </c>
      <c r="B5871" t="s">
        <v>6320</v>
      </c>
      <c r="C5871" s="1">
        <v>10.33</v>
      </c>
      <c r="D5871" s="5">
        <v>45360</v>
      </c>
      <c r="E5871" t="s">
        <v>8</v>
      </c>
      <c r="F5871" t="s">
        <v>39</v>
      </c>
      <c r="G5871" s="16" t="s">
        <v>6328</v>
      </c>
      <c r="H5871" s="1"/>
      <c r="J5871"/>
      <c r="AC5871" s="5" t="e">
        <f>VLOOKUP(Table1[[#This Row],[Expense Report]],#REF!,3, 0)</f>
        <v>#REF!</v>
      </c>
      <c r="AD5871" t="s">
        <v>11649</v>
      </c>
      <c r="AE5871" t="s">
        <v>11649</v>
      </c>
      <c r="AF5871" t="e">
        <f>MONTH(Table1[[#This Row],[Date Sent]])</f>
        <v>#REF!</v>
      </c>
      <c r="AG5871" t="e">
        <f>YEAR(Table1[[#This Row],[Date Sent]])</f>
        <v>#REF!</v>
      </c>
      <c r="AH5871"/>
    </row>
    <row r="5872" spans="1:34" x14ac:dyDescent="0.2">
      <c r="A5872" t="s">
        <v>6319</v>
      </c>
      <c r="B5872" t="s">
        <v>6320</v>
      </c>
      <c r="C5872" s="1">
        <v>89.64</v>
      </c>
      <c r="D5872" s="5">
        <v>45361</v>
      </c>
      <c r="E5872" t="s">
        <v>8</v>
      </c>
      <c r="F5872" t="s">
        <v>39</v>
      </c>
      <c r="G5872" s="16" t="s">
        <v>6329</v>
      </c>
      <c r="H5872" s="1"/>
      <c r="J5872"/>
      <c r="AC5872" s="5" t="e">
        <f>VLOOKUP(Table1[[#This Row],[Expense Report]],#REF!,3, 0)</f>
        <v>#REF!</v>
      </c>
      <c r="AD5872" t="s">
        <v>11649</v>
      </c>
      <c r="AE5872" t="s">
        <v>11649</v>
      </c>
      <c r="AF5872" t="e">
        <f>MONTH(Table1[[#This Row],[Date Sent]])</f>
        <v>#REF!</v>
      </c>
      <c r="AG5872" t="e">
        <f>YEAR(Table1[[#This Row],[Date Sent]])</f>
        <v>#REF!</v>
      </c>
      <c r="AH5872"/>
    </row>
    <row r="5873" spans="1:34" x14ac:dyDescent="0.2">
      <c r="A5873" t="s">
        <v>6319</v>
      </c>
      <c r="B5873" t="s">
        <v>6320</v>
      </c>
      <c r="C5873" s="1">
        <v>64.040000000000006</v>
      </c>
      <c r="D5873" s="5">
        <v>45368</v>
      </c>
      <c r="E5873" t="s">
        <v>23</v>
      </c>
      <c r="F5873" t="s">
        <v>15</v>
      </c>
      <c r="G5873" s="16" t="s">
        <v>6330</v>
      </c>
      <c r="H5873" s="1"/>
      <c r="J5873"/>
      <c r="AC5873" s="5" t="e">
        <f>VLOOKUP(Table1[[#This Row],[Expense Report]],#REF!,3, 0)</f>
        <v>#REF!</v>
      </c>
      <c r="AD5873" t="s">
        <v>11649</v>
      </c>
      <c r="AE5873" t="s">
        <v>11649</v>
      </c>
      <c r="AF5873" t="e">
        <f>MONTH(Table1[[#This Row],[Date Sent]])</f>
        <v>#REF!</v>
      </c>
      <c r="AG5873" t="e">
        <f>YEAR(Table1[[#This Row],[Date Sent]])</f>
        <v>#REF!</v>
      </c>
      <c r="AH5873"/>
    </row>
    <row r="5874" spans="1:34" x14ac:dyDescent="0.2">
      <c r="A5874" t="s">
        <v>6319</v>
      </c>
      <c r="B5874" t="s">
        <v>6320</v>
      </c>
      <c r="C5874" s="1">
        <v>100.46</v>
      </c>
      <c r="D5874" s="5">
        <v>45370</v>
      </c>
      <c r="E5874" t="s">
        <v>13</v>
      </c>
      <c r="F5874" t="s">
        <v>33</v>
      </c>
      <c r="G5874" s="16" t="s">
        <v>6331</v>
      </c>
      <c r="H5874" s="1"/>
      <c r="J5874"/>
      <c r="AC5874" s="5" t="e">
        <f>VLOOKUP(Table1[[#This Row],[Expense Report]],#REF!,3, 0)</f>
        <v>#REF!</v>
      </c>
      <c r="AD5874" t="s">
        <v>11649</v>
      </c>
      <c r="AE5874" t="s">
        <v>11649</v>
      </c>
      <c r="AF5874" t="e">
        <f>MONTH(Table1[[#This Row],[Date Sent]])</f>
        <v>#REF!</v>
      </c>
      <c r="AG5874" t="e">
        <f>YEAR(Table1[[#This Row],[Date Sent]])</f>
        <v>#REF!</v>
      </c>
      <c r="AH5874"/>
    </row>
    <row r="5875" spans="1:34" x14ac:dyDescent="0.2">
      <c r="A5875" t="s">
        <v>6319</v>
      </c>
      <c r="B5875" t="s">
        <v>6320</v>
      </c>
      <c r="C5875" s="1">
        <v>74.709999999999994</v>
      </c>
      <c r="D5875" s="5">
        <v>45370</v>
      </c>
      <c r="E5875" t="s">
        <v>23</v>
      </c>
      <c r="F5875" t="s">
        <v>15</v>
      </c>
      <c r="G5875" s="16" t="s">
        <v>6332</v>
      </c>
      <c r="H5875" s="1"/>
      <c r="J5875"/>
      <c r="AC5875" s="5" t="e">
        <f>VLOOKUP(Table1[[#This Row],[Expense Report]],#REF!,3, 0)</f>
        <v>#REF!</v>
      </c>
      <c r="AD5875" t="s">
        <v>11649</v>
      </c>
      <c r="AE5875" t="s">
        <v>11649</v>
      </c>
      <c r="AF5875" t="e">
        <f>MONTH(Table1[[#This Row],[Date Sent]])</f>
        <v>#REF!</v>
      </c>
      <c r="AG5875" t="e">
        <f>YEAR(Table1[[#This Row],[Date Sent]])</f>
        <v>#REF!</v>
      </c>
      <c r="AH5875"/>
    </row>
    <row r="5876" spans="1:34" x14ac:dyDescent="0.2">
      <c r="A5876" t="s">
        <v>6333</v>
      </c>
      <c r="B5876" t="s">
        <v>6334</v>
      </c>
      <c r="C5876" s="1">
        <v>70.2</v>
      </c>
      <c r="D5876" s="5">
        <v>45328</v>
      </c>
      <c r="E5876" t="s">
        <v>7</v>
      </c>
      <c r="F5876" t="s">
        <v>6</v>
      </c>
      <c r="G5876" s="16" t="s">
        <v>6335</v>
      </c>
      <c r="H5876" s="1"/>
      <c r="J5876"/>
      <c r="AC5876" s="5" t="e">
        <f>VLOOKUP(Table1[[#This Row],[Expense Report]],#REF!,3, 0)</f>
        <v>#REF!</v>
      </c>
      <c r="AD5876" t="s">
        <v>14629</v>
      </c>
      <c r="AE5876" t="s">
        <v>14081</v>
      </c>
      <c r="AF5876" t="e">
        <f>MONTH(Table1[[#This Row],[Date Sent]])</f>
        <v>#REF!</v>
      </c>
      <c r="AG5876" t="e">
        <f>YEAR(Table1[[#This Row],[Date Sent]])</f>
        <v>#REF!</v>
      </c>
      <c r="AH5876"/>
    </row>
    <row r="5877" spans="1:34" x14ac:dyDescent="0.2">
      <c r="A5877" t="s">
        <v>747</v>
      </c>
      <c r="B5877" t="s">
        <v>6336</v>
      </c>
      <c r="C5877" s="1">
        <v>206.28</v>
      </c>
      <c r="D5877" s="5">
        <v>45359</v>
      </c>
      <c r="E5877" t="s">
        <v>21</v>
      </c>
      <c r="F5877" t="s">
        <v>33</v>
      </c>
      <c r="G5877" s="16" t="s">
        <v>6337</v>
      </c>
      <c r="H5877" s="1"/>
      <c r="J5877"/>
      <c r="AC5877" s="5" t="e">
        <f>VLOOKUP(Table1[[#This Row],[Expense Report]],#REF!,3, 0)</f>
        <v>#REF!</v>
      </c>
      <c r="AD5877" t="s">
        <v>13340</v>
      </c>
      <c r="AE5877" t="s">
        <v>174</v>
      </c>
      <c r="AF5877" t="e">
        <f>MONTH(Table1[[#This Row],[Date Sent]])</f>
        <v>#REF!</v>
      </c>
      <c r="AG5877" t="e">
        <f>YEAR(Table1[[#This Row],[Date Sent]])</f>
        <v>#REF!</v>
      </c>
      <c r="AH5877"/>
    </row>
    <row r="5878" spans="1:34" x14ac:dyDescent="0.2">
      <c r="A5878" t="s">
        <v>747</v>
      </c>
      <c r="B5878" t="s">
        <v>6336</v>
      </c>
      <c r="C5878" s="1">
        <v>64.930000000000007</v>
      </c>
      <c r="D5878" s="5">
        <v>45363</v>
      </c>
      <c r="E5878" t="s">
        <v>21</v>
      </c>
      <c r="F5878" t="s">
        <v>33</v>
      </c>
      <c r="G5878" s="16" t="s">
        <v>5080</v>
      </c>
      <c r="H5878" s="1"/>
      <c r="J5878"/>
      <c r="AC5878" s="5" t="e">
        <f>VLOOKUP(Table1[[#This Row],[Expense Report]],#REF!,3, 0)</f>
        <v>#REF!</v>
      </c>
      <c r="AD5878" t="s">
        <v>13340</v>
      </c>
      <c r="AE5878" t="s">
        <v>174</v>
      </c>
      <c r="AF5878" t="e">
        <f>MONTH(Table1[[#This Row],[Date Sent]])</f>
        <v>#REF!</v>
      </c>
      <c r="AG5878" t="e">
        <f>YEAR(Table1[[#This Row],[Date Sent]])</f>
        <v>#REF!</v>
      </c>
      <c r="AH5878"/>
    </row>
    <row r="5879" spans="1:34" x14ac:dyDescent="0.2">
      <c r="A5879" t="s">
        <v>747</v>
      </c>
      <c r="B5879" t="s">
        <v>6336</v>
      </c>
      <c r="C5879" s="1">
        <v>43.29</v>
      </c>
      <c r="D5879" s="5">
        <v>45365</v>
      </c>
      <c r="E5879" t="s">
        <v>21</v>
      </c>
      <c r="F5879" t="s">
        <v>17</v>
      </c>
      <c r="G5879" s="16" t="s">
        <v>3410</v>
      </c>
      <c r="H5879" s="1"/>
      <c r="J5879"/>
      <c r="AC5879" s="5" t="e">
        <f>VLOOKUP(Table1[[#This Row],[Expense Report]],#REF!,3, 0)</f>
        <v>#REF!</v>
      </c>
      <c r="AD5879" t="s">
        <v>13340</v>
      </c>
      <c r="AE5879" t="s">
        <v>174</v>
      </c>
      <c r="AF5879" t="e">
        <f>MONTH(Table1[[#This Row],[Date Sent]])</f>
        <v>#REF!</v>
      </c>
      <c r="AG5879" t="e">
        <f>YEAR(Table1[[#This Row],[Date Sent]])</f>
        <v>#REF!</v>
      </c>
      <c r="AH5879"/>
    </row>
    <row r="5880" spans="1:34" x14ac:dyDescent="0.2">
      <c r="A5880" t="s">
        <v>747</v>
      </c>
      <c r="B5880" t="s">
        <v>6336</v>
      </c>
      <c r="C5880" s="1">
        <v>19.47</v>
      </c>
      <c r="D5880" s="5">
        <v>45366</v>
      </c>
      <c r="E5880" t="s">
        <v>21</v>
      </c>
      <c r="F5880" t="s">
        <v>39</v>
      </c>
      <c r="G5880" s="16" t="s">
        <v>6338</v>
      </c>
      <c r="H5880" s="1"/>
      <c r="J5880"/>
      <c r="AC5880" s="5" t="e">
        <f>VLOOKUP(Table1[[#This Row],[Expense Report]],#REF!,3, 0)</f>
        <v>#REF!</v>
      </c>
      <c r="AD5880" t="s">
        <v>13340</v>
      </c>
      <c r="AE5880" t="s">
        <v>174</v>
      </c>
      <c r="AF5880" t="e">
        <f>MONTH(Table1[[#This Row],[Date Sent]])</f>
        <v>#REF!</v>
      </c>
      <c r="AG5880" t="e">
        <f>YEAR(Table1[[#This Row],[Date Sent]])</f>
        <v>#REF!</v>
      </c>
      <c r="AH5880"/>
    </row>
    <row r="5881" spans="1:34" x14ac:dyDescent="0.2">
      <c r="A5881" t="s">
        <v>747</v>
      </c>
      <c r="B5881" t="s">
        <v>6336</v>
      </c>
      <c r="C5881" s="1">
        <v>57.18</v>
      </c>
      <c r="D5881" s="5">
        <v>45366</v>
      </c>
      <c r="E5881" t="s">
        <v>21</v>
      </c>
      <c r="F5881" t="s">
        <v>33</v>
      </c>
      <c r="G5881" s="16" t="s">
        <v>928</v>
      </c>
      <c r="H5881" s="1"/>
      <c r="J5881"/>
      <c r="AC5881" s="5" t="e">
        <f>VLOOKUP(Table1[[#This Row],[Expense Report]],#REF!,3, 0)</f>
        <v>#REF!</v>
      </c>
      <c r="AD5881" t="s">
        <v>13340</v>
      </c>
      <c r="AE5881" t="s">
        <v>174</v>
      </c>
      <c r="AF5881" t="e">
        <f>MONTH(Table1[[#This Row],[Date Sent]])</f>
        <v>#REF!</v>
      </c>
      <c r="AG5881" t="e">
        <f>YEAR(Table1[[#This Row],[Date Sent]])</f>
        <v>#REF!</v>
      </c>
      <c r="AH5881"/>
    </row>
    <row r="5882" spans="1:34" x14ac:dyDescent="0.2">
      <c r="A5882" t="s">
        <v>747</v>
      </c>
      <c r="B5882" t="s">
        <v>6336</v>
      </c>
      <c r="C5882" s="1">
        <v>60.99</v>
      </c>
      <c r="D5882" s="5">
        <v>45367</v>
      </c>
      <c r="E5882" t="s">
        <v>17</v>
      </c>
      <c r="F5882" t="s">
        <v>33</v>
      </c>
      <c r="G5882" s="16" t="s">
        <v>6339</v>
      </c>
      <c r="H5882" s="1"/>
      <c r="J5882"/>
      <c r="AC5882" s="5" t="e">
        <f>VLOOKUP(Table1[[#This Row],[Expense Report]],#REF!,3, 0)</f>
        <v>#REF!</v>
      </c>
      <c r="AD5882" t="s">
        <v>13340</v>
      </c>
      <c r="AE5882" t="s">
        <v>174</v>
      </c>
      <c r="AF5882" t="e">
        <f>MONTH(Table1[[#This Row],[Date Sent]])</f>
        <v>#REF!</v>
      </c>
      <c r="AG5882" t="e">
        <f>YEAR(Table1[[#This Row],[Date Sent]])</f>
        <v>#REF!</v>
      </c>
      <c r="AH5882"/>
    </row>
    <row r="5883" spans="1:34" x14ac:dyDescent="0.2">
      <c r="A5883" t="s">
        <v>747</v>
      </c>
      <c r="B5883" t="s">
        <v>6336</v>
      </c>
      <c r="C5883" s="1">
        <v>4.16</v>
      </c>
      <c r="D5883" s="5">
        <v>45367</v>
      </c>
      <c r="E5883" t="s">
        <v>17</v>
      </c>
      <c r="F5883" t="s">
        <v>39</v>
      </c>
      <c r="G5883" s="16" t="s">
        <v>3084</v>
      </c>
      <c r="H5883" s="1"/>
      <c r="J5883"/>
      <c r="AC5883" s="5" t="e">
        <f>VLOOKUP(Table1[[#This Row],[Expense Report]],#REF!,3, 0)</f>
        <v>#REF!</v>
      </c>
      <c r="AD5883" t="s">
        <v>13340</v>
      </c>
      <c r="AE5883" t="s">
        <v>174</v>
      </c>
      <c r="AF5883" t="e">
        <f>MONTH(Table1[[#This Row],[Date Sent]])</f>
        <v>#REF!</v>
      </c>
      <c r="AG5883" t="e">
        <f>YEAR(Table1[[#This Row],[Date Sent]])</f>
        <v>#REF!</v>
      </c>
      <c r="AH5883"/>
    </row>
    <row r="5884" spans="1:34" x14ac:dyDescent="0.2">
      <c r="A5884" t="s">
        <v>747</v>
      </c>
      <c r="B5884" t="s">
        <v>6336</v>
      </c>
      <c r="C5884" s="1">
        <v>48.24</v>
      </c>
      <c r="D5884" s="5">
        <v>45369</v>
      </c>
      <c r="E5884" t="s">
        <v>17</v>
      </c>
      <c r="F5884" t="s">
        <v>33</v>
      </c>
      <c r="G5884" s="16" t="s">
        <v>950</v>
      </c>
      <c r="H5884" s="1"/>
      <c r="J5884"/>
      <c r="AC5884" s="5" t="e">
        <f>VLOOKUP(Table1[[#This Row],[Expense Report]],#REF!,3, 0)</f>
        <v>#REF!</v>
      </c>
      <c r="AD5884" t="s">
        <v>13340</v>
      </c>
      <c r="AE5884" t="s">
        <v>174</v>
      </c>
      <c r="AF5884" t="e">
        <f>MONTH(Table1[[#This Row],[Date Sent]])</f>
        <v>#REF!</v>
      </c>
      <c r="AG5884" t="e">
        <f>YEAR(Table1[[#This Row],[Date Sent]])</f>
        <v>#REF!</v>
      </c>
      <c r="AH5884"/>
    </row>
    <row r="5885" spans="1:34" x14ac:dyDescent="0.2">
      <c r="A5885" t="s">
        <v>747</v>
      </c>
      <c r="B5885" t="s">
        <v>6336</v>
      </c>
      <c r="C5885" s="1">
        <v>251.04</v>
      </c>
      <c r="D5885" s="5">
        <v>45370</v>
      </c>
      <c r="E5885" t="s">
        <v>17</v>
      </c>
      <c r="F5885" t="s">
        <v>33</v>
      </c>
      <c r="G5885" s="16" t="s">
        <v>6340</v>
      </c>
      <c r="H5885" s="1"/>
      <c r="J5885"/>
      <c r="AC5885" s="5" t="e">
        <f>VLOOKUP(Table1[[#This Row],[Expense Report]],#REF!,3, 0)</f>
        <v>#REF!</v>
      </c>
      <c r="AD5885" t="s">
        <v>13340</v>
      </c>
      <c r="AE5885" t="s">
        <v>174</v>
      </c>
      <c r="AF5885" t="e">
        <f>MONTH(Table1[[#This Row],[Date Sent]])</f>
        <v>#REF!</v>
      </c>
      <c r="AG5885" t="e">
        <f>YEAR(Table1[[#This Row],[Date Sent]])</f>
        <v>#REF!</v>
      </c>
      <c r="AH5885"/>
    </row>
    <row r="5886" spans="1:34" x14ac:dyDescent="0.2">
      <c r="A5886" t="s">
        <v>2763</v>
      </c>
      <c r="B5886" t="s">
        <v>6341</v>
      </c>
      <c r="C5886" s="1">
        <v>75.599999999999994</v>
      </c>
      <c r="D5886" s="5">
        <v>45343</v>
      </c>
      <c r="E5886" t="s">
        <v>21</v>
      </c>
      <c r="F5886" t="s">
        <v>33</v>
      </c>
      <c r="G5886" s="16" t="s">
        <v>2416</v>
      </c>
      <c r="H5886" s="1"/>
      <c r="J5886"/>
      <c r="AC5886" s="5" t="e">
        <f>VLOOKUP(Table1[[#This Row],[Expense Report]],#REF!,3, 0)</f>
        <v>#REF!</v>
      </c>
      <c r="AD5886" t="s">
        <v>13328</v>
      </c>
      <c r="AE5886" t="s">
        <v>174</v>
      </c>
      <c r="AF5886" t="e">
        <f>MONTH(Table1[[#This Row],[Date Sent]])</f>
        <v>#REF!</v>
      </c>
      <c r="AG5886" t="e">
        <f>YEAR(Table1[[#This Row],[Date Sent]])</f>
        <v>#REF!</v>
      </c>
      <c r="AH5886"/>
    </row>
    <row r="5887" spans="1:34" x14ac:dyDescent="0.2">
      <c r="A5887" t="s">
        <v>2763</v>
      </c>
      <c r="B5887" t="s">
        <v>6341</v>
      </c>
      <c r="C5887" s="1">
        <v>139.63999999999999</v>
      </c>
      <c r="D5887" s="5">
        <v>45343</v>
      </c>
      <c r="E5887" t="s">
        <v>24</v>
      </c>
      <c r="F5887" t="s">
        <v>49</v>
      </c>
      <c r="G5887" s="16" t="s">
        <v>2422</v>
      </c>
      <c r="H5887" s="1"/>
      <c r="J5887"/>
      <c r="AC5887" s="5" t="e">
        <f>VLOOKUP(Table1[[#This Row],[Expense Report]],#REF!,3, 0)</f>
        <v>#REF!</v>
      </c>
      <c r="AD5887" t="s">
        <v>13328</v>
      </c>
      <c r="AE5887" t="s">
        <v>174</v>
      </c>
      <c r="AF5887" t="e">
        <f>MONTH(Table1[[#This Row],[Date Sent]])</f>
        <v>#REF!</v>
      </c>
      <c r="AG5887" t="e">
        <f>YEAR(Table1[[#This Row],[Date Sent]])</f>
        <v>#REF!</v>
      </c>
      <c r="AH5887"/>
    </row>
    <row r="5888" spans="1:34" x14ac:dyDescent="0.2">
      <c r="A5888" t="s">
        <v>2763</v>
      </c>
      <c r="B5888" t="s">
        <v>6341</v>
      </c>
      <c r="C5888" s="1">
        <v>458.43</v>
      </c>
      <c r="D5888" s="5">
        <v>45350</v>
      </c>
      <c r="E5888" t="s">
        <v>21</v>
      </c>
      <c r="F5888" t="s">
        <v>33</v>
      </c>
      <c r="G5888" s="16" t="s">
        <v>6342</v>
      </c>
      <c r="H5888" s="1"/>
      <c r="J5888"/>
      <c r="AC5888" s="5" t="e">
        <f>VLOOKUP(Table1[[#This Row],[Expense Report]],#REF!,3, 0)</f>
        <v>#REF!</v>
      </c>
      <c r="AD5888" t="s">
        <v>13328</v>
      </c>
      <c r="AE5888" t="s">
        <v>174</v>
      </c>
      <c r="AF5888" t="e">
        <f>MONTH(Table1[[#This Row],[Date Sent]])</f>
        <v>#REF!</v>
      </c>
      <c r="AG5888" t="e">
        <f>YEAR(Table1[[#This Row],[Date Sent]])</f>
        <v>#REF!</v>
      </c>
      <c r="AH5888"/>
    </row>
    <row r="5889" spans="1:34" x14ac:dyDescent="0.2">
      <c r="A5889" t="s">
        <v>2763</v>
      </c>
      <c r="B5889" t="s">
        <v>6341</v>
      </c>
      <c r="C5889" s="1">
        <v>32.22</v>
      </c>
      <c r="D5889" s="5">
        <v>45350</v>
      </c>
      <c r="E5889" t="s">
        <v>21</v>
      </c>
      <c r="F5889" t="s">
        <v>33</v>
      </c>
      <c r="G5889" s="16" t="s">
        <v>6343</v>
      </c>
      <c r="H5889" s="1"/>
      <c r="J5889"/>
      <c r="AC5889" s="5" t="e">
        <f>VLOOKUP(Table1[[#This Row],[Expense Report]],#REF!,3, 0)</f>
        <v>#REF!</v>
      </c>
      <c r="AD5889" t="s">
        <v>13328</v>
      </c>
      <c r="AE5889" t="s">
        <v>174</v>
      </c>
      <c r="AF5889" t="e">
        <f>MONTH(Table1[[#This Row],[Date Sent]])</f>
        <v>#REF!</v>
      </c>
      <c r="AG5889" t="e">
        <f>YEAR(Table1[[#This Row],[Date Sent]])</f>
        <v>#REF!</v>
      </c>
      <c r="AH5889"/>
    </row>
    <row r="5890" spans="1:34" x14ac:dyDescent="0.2">
      <c r="A5890" t="s">
        <v>2763</v>
      </c>
      <c r="B5890" t="s">
        <v>6341</v>
      </c>
      <c r="C5890" s="1">
        <v>115.04</v>
      </c>
      <c r="D5890" s="5">
        <v>45359</v>
      </c>
      <c r="E5890" t="s">
        <v>21</v>
      </c>
      <c r="F5890" t="s">
        <v>33</v>
      </c>
      <c r="G5890" s="16" t="s">
        <v>1364</v>
      </c>
      <c r="H5890" s="1"/>
      <c r="J5890"/>
      <c r="AC5890" s="5" t="e">
        <f>VLOOKUP(Table1[[#This Row],[Expense Report]],#REF!,3, 0)</f>
        <v>#REF!</v>
      </c>
      <c r="AD5890" t="s">
        <v>13328</v>
      </c>
      <c r="AE5890" t="s">
        <v>174</v>
      </c>
      <c r="AF5890" t="e">
        <f>MONTH(Table1[[#This Row],[Date Sent]])</f>
        <v>#REF!</v>
      </c>
      <c r="AG5890" t="e">
        <f>YEAR(Table1[[#This Row],[Date Sent]])</f>
        <v>#REF!</v>
      </c>
      <c r="AH5890"/>
    </row>
    <row r="5891" spans="1:34" x14ac:dyDescent="0.2">
      <c r="A5891" t="s">
        <v>5460</v>
      </c>
      <c r="B5891" t="s">
        <v>6344</v>
      </c>
      <c r="C5891" s="1">
        <v>114.14</v>
      </c>
      <c r="D5891" s="5">
        <v>45362</v>
      </c>
      <c r="E5891" t="s">
        <v>21</v>
      </c>
      <c r="F5891" t="s">
        <v>33</v>
      </c>
      <c r="G5891" s="16" t="s">
        <v>6345</v>
      </c>
      <c r="H5891" s="1"/>
      <c r="J5891"/>
      <c r="AC5891" s="5" t="e">
        <f>VLOOKUP(Table1[[#This Row],[Expense Report]],#REF!,3, 0)</f>
        <v>#REF!</v>
      </c>
      <c r="AD5891" t="s">
        <v>14665</v>
      </c>
      <c r="AE5891" t="s">
        <v>174</v>
      </c>
      <c r="AF5891" t="e">
        <f>MONTH(Table1[[#This Row],[Date Sent]])</f>
        <v>#REF!</v>
      </c>
      <c r="AG5891" t="e">
        <f>YEAR(Table1[[#This Row],[Date Sent]])</f>
        <v>#REF!</v>
      </c>
      <c r="AH5891"/>
    </row>
    <row r="5892" spans="1:34" x14ac:dyDescent="0.2">
      <c r="A5892" t="s">
        <v>5460</v>
      </c>
      <c r="B5892" t="s">
        <v>6344</v>
      </c>
      <c r="C5892" s="1">
        <v>66</v>
      </c>
      <c r="D5892" s="5">
        <v>45369</v>
      </c>
      <c r="E5892" t="s">
        <v>21</v>
      </c>
      <c r="F5892" t="s">
        <v>33</v>
      </c>
      <c r="G5892" s="16" t="s">
        <v>6346</v>
      </c>
      <c r="H5892" s="1"/>
      <c r="J5892"/>
      <c r="AC5892" s="5" t="e">
        <f>VLOOKUP(Table1[[#This Row],[Expense Report]],#REF!,3, 0)</f>
        <v>#REF!</v>
      </c>
      <c r="AD5892" t="s">
        <v>14665</v>
      </c>
      <c r="AE5892" t="s">
        <v>174</v>
      </c>
      <c r="AF5892" t="e">
        <f>MONTH(Table1[[#This Row],[Date Sent]])</f>
        <v>#REF!</v>
      </c>
      <c r="AG5892" t="e">
        <f>YEAR(Table1[[#This Row],[Date Sent]])</f>
        <v>#REF!</v>
      </c>
      <c r="AH5892"/>
    </row>
    <row r="5893" spans="1:34" x14ac:dyDescent="0.2">
      <c r="A5893" t="s">
        <v>5460</v>
      </c>
      <c r="B5893" t="s">
        <v>6344</v>
      </c>
      <c r="C5893" s="1">
        <v>182.11</v>
      </c>
      <c r="D5893" s="5">
        <v>45369</v>
      </c>
      <c r="E5893" t="s">
        <v>21</v>
      </c>
      <c r="F5893" t="s">
        <v>33</v>
      </c>
      <c r="G5893" s="16" t="s">
        <v>6347</v>
      </c>
      <c r="H5893" s="1"/>
      <c r="J5893"/>
      <c r="AC5893" s="5" t="e">
        <f>VLOOKUP(Table1[[#This Row],[Expense Report]],#REF!,3, 0)</f>
        <v>#REF!</v>
      </c>
      <c r="AD5893" t="s">
        <v>14665</v>
      </c>
      <c r="AE5893" t="s">
        <v>174</v>
      </c>
      <c r="AF5893" t="e">
        <f>MONTH(Table1[[#This Row],[Date Sent]])</f>
        <v>#REF!</v>
      </c>
      <c r="AG5893" t="e">
        <f>YEAR(Table1[[#This Row],[Date Sent]])</f>
        <v>#REF!</v>
      </c>
      <c r="AH5893"/>
    </row>
    <row r="5894" spans="1:34" x14ac:dyDescent="0.2">
      <c r="A5894" t="s">
        <v>378</v>
      </c>
      <c r="B5894" t="s">
        <v>6348</v>
      </c>
      <c r="C5894" s="1">
        <v>253.59</v>
      </c>
      <c r="D5894" s="5">
        <v>45351</v>
      </c>
      <c r="E5894" t="s">
        <v>21</v>
      </c>
      <c r="F5894" t="s">
        <v>33</v>
      </c>
      <c r="G5894" s="16" t="s">
        <v>4856</v>
      </c>
      <c r="H5894" s="1"/>
      <c r="J5894"/>
      <c r="AC5894" s="5" t="e">
        <f>VLOOKUP(Table1[[#This Row],[Expense Report]],#REF!,3, 0)</f>
        <v>#REF!</v>
      </c>
      <c r="AD5894" t="s">
        <v>14530</v>
      </c>
      <c r="AE5894" t="s">
        <v>294</v>
      </c>
      <c r="AF5894" t="e">
        <f>MONTH(Table1[[#This Row],[Date Sent]])</f>
        <v>#REF!</v>
      </c>
      <c r="AG5894" t="e">
        <f>YEAR(Table1[[#This Row],[Date Sent]])</f>
        <v>#REF!</v>
      </c>
      <c r="AH5894"/>
    </row>
    <row r="5895" spans="1:34" x14ac:dyDescent="0.2">
      <c r="A5895" t="s">
        <v>378</v>
      </c>
      <c r="B5895" t="s">
        <v>6348</v>
      </c>
      <c r="C5895" s="1">
        <v>319.58999999999997</v>
      </c>
      <c r="D5895" s="5">
        <v>45352</v>
      </c>
      <c r="E5895" t="s">
        <v>21</v>
      </c>
      <c r="F5895" t="s">
        <v>49</v>
      </c>
      <c r="G5895" s="16" t="s">
        <v>6190</v>
      </c>
      <c r="H5895" s="1"/>
      <c r="J5895"/>
      <c r="AC5895" s="5" t="e">
        <f>VLOOKUP(Table1[[#This Row],[Expense Report]],#REF!,3, 0)</f>
        <v>#REF!</v>
      </c>
      <c r="AD5895" t="s">
        <v>14530</v>
      </c>
      <c r="AE5895" t="s">
        <v>294</v>
      </c>
      <c r="AF5895" t="e">
        <f>MONTH(Table1[[#This Row],[Date Sent]])</f>
        <v>#REF!</v>
      </c>
      <c r="AG5895" t="e">
        <f>YEAR(Table1[[#This Row],[Date Sent]])</f>
        <v>#REF!</v>
      </c>
      <c r="AH5895"/>
    </row>
    <row r="5896" spans="1:34" x14ac:dyDescent="0.2">
      <c r="A5896" t="s">
        <v>378</v>
      </c>
      <c r="B5896" t="s">
        <v>6348</v>
      </c>
      <c r="C5896" s="1">
        <v>179.44</v>
      </c>
      <c r="D5896" s="5">
        <v>45355</v>
      </c>
      <c r="E5896" t="s">
        <v>21</v>
      </c>
      <c r="F5896" t="s">
        <v>15</v>
      </c>
      <c r="G5896" s="16" t="s">
        <v>4383</v>
      </c>
      <c r="H5896" s="1"/>
      <c r="J5896"/>
      <c r="AC5896" s="5" t="e">
        <f>VLOOKUP(Table1[[#This Row],[Expense Report]],#REF!,3, 0)</f>
        <v>#REF!</v>
      </c>
      <c r="AD5896" t="s">
        <v>14530</v>
      </c>
      <c r="AE5896" t="s">
        <v>294</v>
      </c>
      <c r="AF5896" t="e">
        <f>MONTH(Table1[[#This Row],[Date Sent]])</f>
        <v>#REF!</v>
      </c>
      <c r="AG5896" t="e">
        <f>YEAR(Table1[[#This Row],[Date Sent]])</f>
        <v>#REF!</v>
      </c>
      <c r="AH5896"/>
    </row>
    <row r="5897" spans="1:34" x14ac:dyDescent="0.2">
      <c r="A5897" t="s">
        <v>378</v>
      </c>
      <c r="B5897" t="s">
        <v>6348</v>
      </c>
      <c r="C5897" s="1">
        <v>392.21</v>
      </c>
      <c r="D5897" s="5">
        <v>45358</v>
      </c>
      <c r="E5897" t="s">
        <v>21</v>
      </c>
      <c r="F5897" t="s">
        <v>17</v>
      </c>
      <c r="G5897" s="16" t="s">
        <v>6349</v>
      </c>
      <c r="H5897" s="1"/>
      <c r="J5897"/>
      <c r="AC5897" s="5" t="e">
        <f>VLOOKUP(Table1[[#This Row],[Expense Report]],#REF!,3, 0)</f>
        <v>#REF!</v>
      </c>
      <c r="AD5897" t="s">
        <v>14530</v>
      </c>
      <c r="AE5897" t="s">
        <v>294</v>
      </c>
      <c r="AF5897" t="e">
        <f>MONTH(Table1[[#This Row],[Date Sent]])</f>
        <v>#REF!</v>
      </c>
      <c r="AG5897" t="e">
        <f>YEAR(Table1[[#This Row],[Date Sent]])</f>
        <v>#REF!</v>
      </c>
      <c r="AH5897"/>
    </row>
    <row r="5898" spans="1:34" x14ac:dyDescent="0.2">
      <c r="A5898" t="s">
        <v>378</v>
      </c>
      <c r="B5898" t="s">
        <v>6348</v>
      </c>
      <c r="C5898" s="1">
        <v>13.38</v>
      </c>
      <c r="D5898" s="5">
        <v>45358</v>
      </c>
      <c r="E5898" t="s">
        <v>21</v>
      </c>
      <c r="F5898" t="s">
        <v>33</v>
      </c>
      <c r="G5898" s="16" t="s">
        <v>6350</v>
      </c>
      <c r="H5898" s="1"/>
      <c r="J5898"/>
      <c r="AC5898" s="5" t="e">
        <f>VLOOKUP(Table1[[#This Row],[Expense Report]],#REF!,3, 0)</f>
        <v>#REF!</v>
      </c>
      <c r="AD5898" t="s">
        <v>14530</v>
      </c>
      <c r="AE5898" t="s">
        <v>294</v>
      </c>
      <c r="AF5898" t="e">
        <f>MONTH(Table1[[#This Row],[Date Sent]])</f>
        <v>#REF!</v>
      </c>
      <c r="AG5898" t="e">
        <f>YEAR(Table1[[#This Row],[Date Sent]])</f>
        <v>#REF!</v>
      </c>
      <c r="AH5898"/>
    </row>
    <row r="5899" spans="1:34" x14ac:dyDescent="0.2">
      <c r="A5899" t="s">
        <v>378</v>
      </c>
      <c r="B5899" t="s">
        <v>6348</v>
      </c>
      <c r="C5899" s="1">
        <v>173.82</v>
      </c>
      <c r="D5899" s="5">
        <v>45363</v>
      </c>
      <c r="E5899" t="s">
        <v>21</v>
      </c>
      <c r="F5899" t="s">
        <v>33</v>
      </c>
      <c r="G5899" s="16" t="s">
        <v>6351</v>
      </c>
      <c r="H5899" s="1"/>
      <c r="J5899"/>
      <c r="AC5899" s="5" t="e">
        <f>VLOOKUP(Table1[[#This Row],[Expense Report]],#REF!,3, 0)</f>
        <v>#REF!</v>
      </c>
      <c r="AD5899" t="s">
        <v>14530</v>
      </c>
      <c r="AE5899" t="s">
        <v>294</v>
      </c>
      <c r="AF5899" t="e">
        <f>MONTH(Table1[[#This Row],[Date Sent]])</f>
        <v>#REF!</v>
      </c>
      <c r="AG5899" t="e">
        <f>YEAR(Table1[[#This Row],[Date Sent]])</f>
        <v>#REF!</v>
      </c>
      <c r="AH5899"/>
    </row>
    <row r="5900" spans="1:34" x14ac:dyDescent="0.2">
      <c r="A5900" t="s">
        <v>378</v>
      </c>
      <c r="B5900" t="s">
        <v>6348</v>
      </c>
      <c r="C5900" s="1">
        <v>750.65</v>
      </c>
      <c r="D5900" s="5">
        <v>45363</v>
      </c>
      <c r="E5900" t="s">
        <v>21</v>
      </c>
      <c r="F5900" t="s">
        <v>33</v>
      </c>
      <c r="G5900" s="16" t="s">
        <v>6352</v>
      </c>
      <c r="H5900" s="1"/>
      <c r="J5900"/>
      <c r="AC5900" s="5" t="e">
        <f>VLOOKUP(Table1[[#This Row],[Expense Report]],#REF!,3, 0)</f>
        <v>#REF!</v>
      </c>
      <c r="AD5900" t="s">
        <v>14530</v>
      </c>
      <c r="AE5900" t="s">
        <v>294</v>
      </c>
      <c r="AF5900" t="e">
        <f>MONTH(Table1[[#This Row],[Date Sent]])</f>
        <v>#REF!</v>
      </c>
      <c r="AG5900" t="e">
        <f>YEAR(Table1[[#This Row],[Date Sent]])</f>
        <v>#REF!</v>
      </c>
      <c r="AH5900"/>
    </row>
    <row r="5901" spans="1:34" x14ac:dyDescent="0.2">
      <c r="A5901" t="s">
        <v>378</v>
      </c>
      <c r="B5901" t="s">
        <v>6348</v>
      </c>
      <c r="C5901" s="1">
        <v>33.92</v>
      </c>
      <c r="D5901" s="5">
        <v>45364</v>
      </c>
      <c r="E5901" t="s">
        <v>21</v>
      </c>
      <c r="F5901" t="s">
        <v>39</v>
      </c>
      <c r="G5901" s="16" t="s">
        <v>6353</v>
      </c>
      <c r="H5901" s="1"/>
      <c r="J5901"/>
      <c r="AC5901" s="5" t="e">
        <f>VLOOKUP(Table1[[#This Row],[Expense Report]],#REF!,3, 0)</f>
        <v>#REF!</v>
      </c>
      <c r="AD5901" t="s">
        <v>14530</v>
      </c>
      <c r="AE5901" t="s">
        <v>294</v>
      </c>
      <c r="AF5901" t="e">
        <f>MONTH(Table1[[#This Row],[Date Sent]])</f>
        <v>#REF!</v>
      </c>
      <c r="AG5901" t="e">
        <f>YEAR(Table1[[#This Row],[Date Sent]])</f>
        <v>#REF!</v>
      </c>
      <c r="AH5901"/>
    </row>
    <row r="5902" spans="1:34" x14ac:dyDescent="0.2">
      <c r="A5902" t="s">
        <v>378</v>
      </c>
      <c r="B5902" t="s">
        <v>6348</v>
      </c>
      <c r="C5902" s="1">
        <v>26.17</v>
      </c>
      <c r="D5902" s="5">
        <v>45366</v>
      </c>
      <c r="E5902" t="s">
        <v>21</v>
      </c>
      <c r="F5902" t="s">
        <v>39</v>
      </c>
      <c r="G5902" s="16" t="s">
        <v>6354</v>
      </c>
      <c r="H5902" s="1"/>
      <c r="J5902"/>
      <c r="AC5902" s="5" t="e">
        <f>VLOOKUP(Table1[[#This Row],[Expense Report]],#REF!,3, 0)</f>
        <v>#REF!</v>
      </c>
      <c r="AD5902" t="s">
        <v>14530</v>
      </c>
      <c r="AE5902" t="s">
        <v>294</v>
      </c>
      <c r="AF5902" t="e">
        <f>MONTH(Table1[[#This Row],[Date Sent]])</f>
        <v>#REF!</v>
      </c>
      <c r="AG5902" t="e">
        <f>YEAR(Table1[[#This Row],[Date Sent]])</f>
        <v>#REF!</v>
      </c>
      <c r="AH5902"/>
    </row>
    <row r="5903" spans="1:34" x14ac:dyDescent="0.2">
      <c r="A5903" t="s">
        <v>378</v>
      </c>
      <c r="B5903" t="s">
        <v>6348</v>
      </c>
      <c r="C5903" s="1">
        <v>52.52</v>
      </c>
      <c r="D5903" s="5">
        <v>45366</v>
      </c>
      <c r="E5903" t="s">
        <v>21</v>
      </c>
      <c r="F5903" t="s">
        <v>33</v>
      </c>
      <c r="G5903" s="16" t="s">
        <v>6355</v>
      </c>
      <c r="H5903" s="1"/>
      <c r="J5903"/>
      <c r="AC5903" s="5" t="e">
        <f>VLOOKUP(Table1[[#This Row],[Expense Report]],#REF!,3, 0)</f>
        <v>#REF!</v>
      </c>
      <c r="AD5903" t="s">
        <v>14530</v>
      </c>
      <c r="AE5903" t="s">
        <v>294</v>
      </c>
      <c r="AF5903" t="e">
        <f>MONTH(Table1[[#This Row],[Date Sent]])</f>
        <v>#REF!</v>
      </c>
      <c r="AG5903" t="e">
        <f>YEAR(Table1[[#This Row],[Date Sent]])</f>
        <v>#REF!</v>
      </c>
      <c r="AH5903"/>
    </row>
    <row r="5904" spans="1:34" x14ac:dyDescent="0.2">
      <c r="A5904" t="s">
        <v>378</v>
      </c>
      <c r="B5904" t="s">
        <v>6348</v>
      </c>
      <c r="C5904" s="1">
        <v>17.39</v>
      </c>
      <c r="D5904" s="5">
        <v>45366</v>
      </c>
      <c r="E5904" t="s">
        <v>21</v>
      </c>
      <c r="F5904" t="s">
        <v>33</v>
      </c>
      <c r="G5904" s="16" t="s">
        <v>6356</v>
      </c>
      <c r="H5904" s="1"/>
      <c r="J5904"/>
      <c r="AC5904" s="5" t="e">
        <f>VLOOKUP(Table1[[#This Row],[Expense Report]],#REF!,3, 0)</f>
        <v>#REF!</v>
      </c>
      <c r="AD5904" t="s">
        <v>14530</v>
      </c>
      <c r="AE5904" t="s">
        <v>294</v>
      </c>
      <c r="AF5904" t="e">
        <f>MONTH(Table1[[#This Row],[Date Sent]])</f>
        <v>#REF!</v>
      </c>
      <c r="AG5904" t="e">
        <f>YEAR(Table1[[#This Row],[Date Sent]])</f>
        <v>#REF!</v>
      </c>
      <c r="AH5904"/>
    </row>
    <row r="5905" spans="1:34" x14ac:dyDescent="0.2">
      <c r="A5905" t="s">
        <v>2658</v>
      </c>
      <c r="B5905" t="s">
        <v>6357</v>
      </c>
      <c r="C5905" s="1">
        <v>51.33</v>
      </c>
      <c r="D5905" s="5">
        <v>45365</v>
      </c>
      <c r="E5905" t="s">
        <v>13</v>
      </c>
      <c r="F5905" t="s">
        <v>39</v>
      </c>
      <c r="G5905" s="16" t="s">
        <v>6358</v>
      </c>
      <c r="H5905" s="1"/>
      <c r="J5905"/>
      <c r="AC5905" s="5" t="e">
        <f>VLOOKUP(Table1[[#This Row],[Expense Report]],#REF!,3, 0)</f>
        <v>#REF!</v>
      </c>
      <c r="AD5905" t="s">
        <v>13348</v>
      </c>
      <c r="AE5905" t="s">
        <v>174</v>
      </c>
      <c r="AF5905" t="e">
        <f>MONTH(Table1[[#This Row],[Date Sent]])</f>
        <v>#REF!</v>
      </c>
      <c r="AG5905" t="e">
        <f>YEAR(Table1[[#This Row],[Date Sent]])</f>
        <v>#REF!</v>
      </c>
      <c r="AH5905"/>
    </row>
    <row r="5906" spans="1:34" x14ac:dyDescent="0.2">
      <c r="A5906" t="s">
        <v>2658</v>
      </c>
      <c r="B5906" t="s">
        <v>6357</v>
      </c>
      <c r="C5906" s="1">
        <v>-51.33</v>
      </c>
      <c r="D5906" s="5">
        <v>45368</v>
      </c>
      <c r="E5906" t="s">
        <v>13</v>
      </c>
      <c r="F5906" t="s">
        <v>39</v>
      </c>
      <c r="G5906" s="16" t="s">
        <v>6359</v>
      </c>
      <c r="H5906" s="1"/>
      <c r="J5906"/>
      <c r="AC5906" s="5" t="e">
        <f>VLOOKUP(Table1[[#This Row],[Expense Report]],#REF!,3, 0)</f>
        <v>#REF!</v>
      </c>
      <c r="AD5906" t="s">
        <v>13348</v>
      </c>
      <c r="AE5906" t="s">
        <v>174</v>
      </c>
      <c r="AF5906" t="e">
        <f>MONTH(Table1[[#This Row],[Date Sent]])</f>
        <v>#REF!</v>
      </c>
      <c r="AG5906" t="e">
        <f>YEAR(Table1[[#This Row],[Date Sent]])</f>
        <v>#REF!</v>
      </c>
      <c r="AH5906"/>
    </row>
    <row r="5907" spans="1:34" x14ac:dyDescent="0.2">
      <c r="A5907" t="s">
        <v>2658</v>
      </c>
      <c r="B5907" t="s">
        <v>6357</v>
      </c>
      <c r="C5907" s="1">
        <v>46.14</v>
      </c>
      <c r="D5907" s="5">
        <v>45368</v>
      </c>
      <c r="E5907" t="s">
        <v>13</v>
      </c>
      <c r="F5907" t="s">
        <v>33</v>
      </c>
      <c r="G5907" s="16" t="s">
        <v>6360</v>
      </c>
      <c r="H5907" s="1"/>
      <c r="J5907"/>
      <c r="AC5907" s="5" t="e">
        <f>VLOOKUP(Table1[[#This Row],[Expense Report]],#REF!,3, 0)</f>
        <v>#REF!</v>
      </c>
      <c r="AD5907" t="s">
        <v>13348</v>
      </c>
      <c r="AE5907" t="s">
        <v>174</v>
      </c>
      <c r="AF5907" t="e">
        <f>MONTH(Table1[[#This Row],[Date Sent]])</f>
        <v>#REF!</v>
      </c>
      <c r="AG5907" t="e">
        <f>YEAR(Table1[[#This Row],[Date Sent]])</f>
        <v>#REF!</v>
      </c>
      <c r="AH5907"/>
    </row>
    <row r="5908" spans="1:34" x14ac:dyDescent="0.2">
      <c r="A5908" t="s">
        <v>542</v>
      </c>
      <c r="B5908" t="s">
        <v>6361</v>
      </c>
      <c r="C5908" s="1">
        <v>99.42</v>
      </c>
      <c r="D5908" s="5">
        <v>45353</v>
      </c>
      <c r="E5908" t="s">
        <v>21</v>
      </c>
      <c r="F5908" t="s">
        <v>33</v>
      </c>
      <c r="G5908" s="16" t="s">
        <v>6362</v>
      </c>
      <c r="H5908" s="1"/>
      <c r="J5908"/>
      <c r="AC5908" s="5" t="e">
        <f>VLOOKUP(Table1[[#This Row],[Expense Report]],#REF!,3, 0)</f>
        <v>#REF!</v>
      </c>
      <c r="AD5908" t="s">
        <v>13600</v>
      </c>
      <c r="AE5908" t="s">
        <v>313</v>
      </c>
      <c r="AF5908" t="e">
        <f>MONTH(Table1[[#This Row],[Date Sent]])</f>
        <v>#REF!</v>
      </c>
      <c r="AG5908" t="e">
        <f>YEAR(Table1[[#This Row],[Date Sent]])</f>
        <v>#REF!</v>
      </c>
      <c r="AH5908"/>
    </row>
    <row r="5909" spans="1:34" x14ac:dyDescent="0.2">
      <c r="A5909" t="s">
        <v>542</v>
      </c>
      <c r="B5909" t="s">
        <v>6361</v>
      </c>
      <c r="C5909" s="1">
        <v>136.32</v>
      </c>
      <c r="D5909" s="5">
        <v>45356</v>
      </c>
      <c r="E5909" t="s">
        <v>39</v>
      </c>
      <c r="F5909" t="s">
        <v>33</v>
      </c>
      <c r="G5909" s="16" t="s">
        <v>5233</v>
      </c>
      <c r="H5909" s="1"/>
      <c r="J5909"/>
      <c r="AC5909" s="5" t="e">
        <f>VLOOKUP(Table1[[#This Row],[Expense Report]],#REF!,3, 0)</f>
        <v>#REF!</v>
      </c>
      <c r="AD5909" t="s">
        <v>13600</v>
      </c>
      <c r="AE5909" t="s">
        <v>313</v>
      </c>
      <c r="AF5909" t="e">
        <f>MONTH(Table1[[#This Row],[Date Sent]])</f>
        <v>#REF!</v>
      </c>
      <c r="AG5909" t="e">
        <f>YEAR(Table1[[#This Row],[Date Sent]])</f>
        <v>#REF!</v>
      </c>
      <c r="AH5909"/>
    </row>
    <row r="5910" spans="1:34" x14ac:dyDescent="0.2">
      <c r="A5910" t="s">
        <v>542</v>
      </c>
      <c r="B5910" t="s">
        <v>6361</v>
      </c>
      <c r="C5910" s="1">
        <v>187.99</v>
      </c>
      <c r="D5910" s="5">
        <v>45365</v>
      </c>
      <c r="E5910" t="s">
        <v>21</v>
      </c>
      <c r="F5910" t="s">
        <v>33</v>
      </c>
      <c r="G5910" s="16" t="s">
        <v>6363</v>
      </c>
      <c r="H5910" s="1"/>
      <c r="J5910"/>
      <c r="AC5910" s="5" t="e">
        <f>VLOOKUP(Table1[[#This Row],[Expense Report]],#REF!,3, 0)</f>
        <v>#REF!</v>
      </c>
      <c r="AD5910" t="s">
        <v>13600</v>
      </c>
      <c r="AE5910" t="s">
        <v>313</v>
      </c>
      <c r="AF5910" t="e">
        <f>MONTH(Table1[[#This Row],[Date Sent]])</f>
        <v>#REF!</v>
      </c>
      <c r="AG5910" t="e">
        <f>YEAR(Table1[[#This Row],[Date Sent]])</f>
        <v>#REF!</v>
      </c>
      <c r="AH5910"/>
    </row>
    <row r="5911" spans="1:34" x14ac:dyDescent="0.2">
      <c r="A5911" t="s">
        <v>542</v>
      </c>
      <c r="B5911" t="s">
        <v>6361</v>
      </c>
      <c r="C5911" s="1">
        <v>121.2</v>
      </c>
      <c r="D5911" s="5">
        <v>45366</v>
      </c>
      <c r="E5911" t="s">
        <v>21</v>
      </c>
      <c r="F5911" t="s">
        <v>33</v>
      </c>
      <c r="G5911" s="16" t="s">
        <v>6364</v>
      </c>
      <c r="H5911" s="1"/>
      <c r="J5911"/>
      <c r="AC5911" s="5" t="e">
        <f>VLOOKUP(Table1[[#This Row],[Expense Report]],#REF!,3, 0)</f>
        <v>#REF!</v>
      </c>
      <c r="AD5911" t="s">
        <v>13600</v>
      </c>
      <c r="AE5911" t="s">
        <v>313</v>
      </c>
      <c r="AF5911" t="e">
        <f>MONTH(Table1[[#This Row],[Date Sent]])</f>
        <v>#REF!</v>
      </c>
      <c r="AG5911" t="e">
        <f>YEAR(Table1[[#This Row],[Date Sent]])</f>
        <v>#REF!</v>
      </c>
      <c r="AH5911"/>
    </row>
    <row r="5912" spans="1:34" x14ac:dyDescent="0.2">
      <c r="A5912" t="s">
        <v>2029</v>
      </c>
      <c r="B5912" t="s">
        <v>6365</v>
      </c>
      <c r="C5912" s="1">
        <v>80.25</v>
      </c>
      <c r="D5912" s="5">
        <v>45349</v>
      </c>
      <c r="E5912" t="s">
        <v>24</v>
      </c>
      <c r="F5912" t="s">
        <v>18</v>
      </c>
      <c r="G5912" s="16" t="s">
        <v>2428</v>
      </c>
      <c r="H5912" s="1"/>
      <c r="J5912"/>
      <c r="AC5912" s="5" t="e">
        <f>VLOOKUP(Table1[[#This Row],[Expense Report]],#REF!,3, 0)</f>
        <v>#REF!</v>
      </c>
      <c r="AD5912" t="s">
        <v>11649</v>
      </c>
      <c r="AE5912" t="s">
        <v>11649</v>
      </c>
      <c r="AF5912" t="e">
        <f>MONTH(Table1[[#This Row],[Date Sent]])</f>
        <v>#REF!</v>
      </c>
      <c r="AG5912" t="e">
        <f>YEAR(Table1[[#This Row],[Date Sent]])</f>
        <v>#REF!</v>
      </c>
      <c r="AH5912"/>
    </row>
    <row r="5913" spans="1:34" x14ac:dyDescent="0.2">
      <c r="A5913" t="s">
        <v>2029</v>
      </c>
      <c r="B5913" t="s">
        <v>6365</v>
      </c>
      <c r="C5913" s="1">
        <v>74.349999999999994</v>
      </c>
      <c r="D5913" s="5">
        <v>45350</v>
      </c>
      <c r="E5913" t="s">
        <v>21</v>
      </c>
      <c r="F5913" t="s">
        <v>39</v>
      </c>
      <c r="G5913" s="16" t="s">
        <v>6366</v>
      </c>
      <c r="H5913" s="1"/>
      <c r="J5913"/>
      <c r="AC5913" s="5" t="e">
        <f>VLOOKUP(Table1[[#This Row],[Expense Report]],#REF!,3, 0)</f>
        <v>#REF!</v>
      </c>
      <c r="AD5913" t="s">
        <v>11649</v>
      </c>
      <c r="AE5913" t="s">
        <v>11649</v>
      </c>
      <c r="AF5913" t="e">
        <f>MONTH(Table1[[#This Row],[Date Sent]])</f>
        <v>#REF!</v>
      </c>
      <c r="AG5913" t="e">
        <f>YEAR(Table1[[#This Row],[Date Sent]])</f>
        <v>#REF!</v>
      </c>
      <c r="AH5913"/>
    </row>
    <row r="5914" spans="1:34" x14ac:dyDescent="0.2">
      <c r="A5914" t="s">
        <v>2029</v>
      </c>
      <c r="B5914" t="s">
        <v>6365</v>
      </c>
      <c r="C5914" s="1">
        <v>25.07</v>
      </c>
      <c r="D5914" s="5">
        <v>45353</v>
      </c>
      <c r="E5914" t="s">
        <v>8</v>
      </c>
      <c r="F5914" t="s">
        <v>39</v>
      </c>
      <c r="G5914" s="16" t="s">
        <v>3148</v>
      </c>
      <c r="H5914" s="1"/>
      <c r="J5914"/>
      <c r="AC5914" s="5" t="e">
        <f>VLOOKUP(Table1[[#This Row],[Expense Report]],#REF!,3, 0)</f>
        <v>#REF!</v>
      </c>
      <c r="AD5914" t="s">
        <v>11649</v>
      </c>
      <c r="AE5914" t="s">
        <v>11649</v>
      </c>
      <c r="AF5914" t="e">
        <f>MONTH(Table1[[#This Row],[Date Sent]])</f>
        <v>#REF!</v>
      </c>
      <c r="AG5914" t="e">
        <f>YEAR(Table1[[#This Row],[Date Sent]])</f>
        <v>#REF!</v>
      </c>
      <c r="AH5914"/>
    </row>
    <row r="5915" spans="1:34" x14ac:dyDescent="0.2">
      <c r="A5915" t="s">
        <v>2029</v>
      </c>
      <c r="B5915" t="s">
        <v>6365</v>
      </c>
      <c r="C5915" s="1">
        <v>27.76</v>
      </c>
      <c r="D5915" s="5">
        <v>45353</v>
      </c>
      <c r="E5915" t="s">
        <v>8</v>
      </c>
      <c r="F5915" t="s">
        <v>39</v>
      </c>
      <c r="G5915" s="16" t="s">
        <v>3148</v>
      </c>
      <c r="H5915" s="1"/>
      <c r="J5915"/>
      <c r="AC5915" s="5" t="e">
        <f>VLOOKUP(Table1[[#This Row],[Expense Report]],#REF!,3, 0)</f>
        <v>#REF!</v>
      </c>
      <c r="AD5915" t="s">
        <v>11649</v>
      </c>
      <c r="AE5915" t="s">
        <v>11649</v>
      </c>
      <c r="AF5915" t="e">
        <f>MONTH(Table1[[#This Row],[Date Sent]])</f>
        <v>#REF!</v>
      </c>
      <c r="AG5915" t="e">
        <f>YEAR(Table1[[#This Row],[Date Sent]])</f>
        <v>#REF!</v>
      </c>
      <c r="AH5915"/>
    </row>
    <row r="5916" spans="1:34" x14ac:dyDescent="0.2">
      <c r="A5916" t="s">
        <v>2029</v>
      </c>
      <c r="B5916" t="s">
        <v>6365</v>
      </c>
      <c r="C5916" s="1">
        <v>161.81</v>
      </c>
      <c r="D5916" s="5">
        <v>45356</v>
      </c>
      <c r="E5916" t="s">
        <v>33</v>
      </c>
      <c r="F5916" t="s">
        <v>25</v>
      </c>
      <c r="G5916" s="16" t="s">
        <v>6367</v>
      </c>
      <c r="H5916" s="1"/>
      <c r="J5916"/>
      <c r="AC5916" s="5" t="e">
        <f>VLOOKUP(Table1[[#This Row],[Expense Report]],#REF!,3, 0)</f>
        <v>#REF!</v>
      </c>
      <c r="AD5916" t="s">
        <v>11649</v>
      </c>
      <c r="AE5916" t="s">
        <v>11649</v>
      </c>
      <c r="AF5916" t="e">
        <f>MONTH(Table1[[#This Row],[Date Sent]])</f>
        <v>#REF!</v>
      </c>
      <c r="AG5916" t="e">
        <f>YEAR(Table1[[#This Row],[Date Sent]])</f>
        <v>#REF!</v>
      </c>
      <c r="AH5916"/>
    </row>
    <row r="5917" spans="1:34" x14ac:dyDescent="0.2">
      <c r="A5917" t="s">
        <v>2029</v>
      </c>
      <c r="B5917" t="s">
        <v>6365</v>
      </c>
      <c r="C5917" s="1">
        <v>47.59</v>
      </c>
      <c r="D5917" s="5">
        <v>45357</v>
      </c>
      <c r="E5917" t="s">
        <v>8</v>
      </c>
      <c r="F5917" t="s">
        <v>33</v>
      </c>
      <c r="G5917" s="16" t="s">
        <v>6368</v>
      </c>
      <c r="H5917" s="1"/>
      <c r="J5917"/>
      <c r="AC5917" s="5" t="e">
        <f>VLOOKUP(Table1[[#This Row],[Expense Report]],#REF!,3, 0)</f>
        <v>#REF!</v>
      </c>
      <c r="AD5917" t="s">
        <v>11649</v>
      </c>
      <c r="AE5917" t="s">
        <v>11649</v>
      </c>
      <c r="AF5917" t="e">
        <f>MONTH(Table1[[#This Row],[Date Sent]])</f>
        <v>#REF!</v>
      </c>
      <c r="AG5917" t="e">
        <f>YEAR(Table1[[#This Row],[Date Sent]])</f>
        <v>#REF!</v>
      </c>
      <c r="AH5917"/>
    </row>
    <row r="5918" spans="1:34" x14ac:dyDescent="0.2">
      <c r="A5918" t="s">
        <v>2029</v>
      </c>
      <c r="B5918" t="s">
        <v>6365</v>
      </c>
      <c r="C5918" s="1">
        <v>62.76</v>
      </c>
      <c r="D5918" s="5">
        <v>45360</v>
      </c>
      <c r="E5918" t="s">
        <v>23</v>
      </c>
      <c r="F5918" t="s">
        <v>33</v>
      </c>
      <c r="G5918" s="16" t="s">
        <v>6369</v>
      </c>
      <c r="H5918" s="1"/>
      <c r="J5918"/>
      <c r="AC5918" s="5" t="e">
        <f>VLOOKUP(Table1[[#This Row],[Expense Report]],#REF!,3, 0)</f>
        <v>#REF!</v>
      </c>
      <c r="AD5918" t="s">
        <v>11649</v>
      </c>
      <c r="AE5918" t="s">
        <v>11649</v>
      </c>
      <c r="AF5918" t="e">
        <f>MONTH(Table1[[#This Row],[Date Sent]])</f>
        <v>#REF!</v>
      </c>
      <c r="AG5918" t="e">
        <f>YEAR(Table1[[#This Row],[Date Sent]])</f>
        <v>#REF!</v>
      </c>
      <c r="AH5918"/>
    </row>
    <row r="5919" spans="1:34" x14ac:dyDescent="0.2">
      <c r="A5919" t="s">
        <v>2029</v>
      </c>
      <c r="B5919" t="s">
        <v>6365</v>
      </c>
      <c r="C5919" s="1">
        <v>18.38</v>
      </c>
      <c r="D5919" s="5">
        <v>45360</v>
      </c>
      <c r="E5919" t="s">
        <v>23</v>
      </c>
      <c r="F5919" t="s">
        <v>33</v>
      </c>
      <c r="G5919" s="16" t="s">
        <v>6370</v>
      </c>
      <c r="H5919" s="1"/>
      <c r="J5919"/>
      <c r="AC5919" s="5" t="e">
        <f>VLOOKUP(Table1[[#This Row],[Expense Report]],#REF!,3, 0)</f>
        <v>#REF!</v>
      </c>
      <c r="AD5919" t="s">
        <v>11649</v>
      </c>
      <c r="AE5919" t="s">
        <v>11649</v>
      </c>
      <c r="AF5919" t="e">
        <f>MONTH(Table1[[#This Row],[Date Sent]])</f>
        <v>#REF!</v>
      </c>
      <c r="AG5919" t="e">
        <f>YEAR(Table1[[#This Row],[Date Sent]])</f>
        <v>#REF!</v>
      </c>
      <c r="AH5919"/>
    </row>
    <row r="5920" spans="1:34" x14ac:dyDescent="0.2">
      <c r="A5920" t="s">
        <v>2029</v>
      </c>
      <c r="B5920" t="s">
        <v>6365</v>
      </c>
      <c r="C5920" s="1">
        <v>50.79</v>
      </c>
      <c r="D5920" s="5">
        <v>45367</v>
      </c>
      <c r="E5920" t="s">
        <v>15</v>
      </c>
      <c r="F5920" t="s">
        <v>33</v>
      </c>
      <c r="G5920" s="16" t="s">
        <v>6371</v>
      </c>
      <c r="H5920" s="1"/>
      <c r="J5920"/>
      <c r="AC5920" s="5" t="e">
        <f>VLOOKUP(Table1[[#This Row],[Expense Report]],#REF!,3, 0)</f>
        <v>#REF!</v>
      </c>
      <c r="AD5920" t="s">
        <v>11649</v>
      </c>
      <c r="AE5920" t="s">
        <v>11649</v>
      </c>
      <c r="AF5920" t="e">
        <f>MONTH(Table1[[#This Row],[Date Sent]])</f>
        <v>#REF!</v>
      </c>
      <c r="AG5920" t="e">
        <f>YEAR(Table1[[#This Row],[Date Sent]])</f>
        <v>#REF!</v>
      </c>
      <c r="AH5920"/>
    </row>
    <row r="5921" spans="1:34" x14ac:dyDescent="0.2">
      <c r="A5921" t="s">
        <v>638</v>
      </c>
      <c r="B5921" t="s">
        <v>6372</v>
      </c>
      <c r="C5921" s="1">
        <v>24.3</v>
      </c>
      <c r="D5921" s="5">
        <v>45367</v>
      </c>
      <c r="E5921" t="s">
        <v>21</v>
      </c>
      <c r="F5921" t="s">
        <v>33</v>
      </c>
      <c r="G5921" s="16" t="s">
        <v>6373</v>
      </c>
      <c r="H5921" s="1"/>
      <c r="J5921"/>
      <c r="AC5921" s="5" t="e">
        <f>VLOOKUP(Table1[[#This Row],[Expense Report]],#REF!,3, 0)</f>
        <v>#REF!</v>
      </c>
      <c r="AD5921" t="s">
        <v>14692</v>
      </c>
      <c r="AE5921" t="s">
        <v>174</v>
      </c>
      <c r="AF5921" t="e">
        <f>MONTH(Table1[[#This Row],[Date Sent]])</f>
        <v>#REF!</v>
      </c>
      <c r="AG5921" t="e">
        <f>YEAR(Table1[[#This Row],[Date Sent]])</f>
        <v>#REF!</v>
      </c>
      <c r="AH5921"/>
    </row>
    <row r="5922" spans="1:34" x14ac:dyDescent="0.2">
      <c r="A5922" t="s">
        <v>3046</v>
      </c>
      <c r="B5922" t="s">
        <v>6374</v>
      </c>
      <c r="C5922" s="1">
        <v>51.44</v>
      </c>
      <c r="D5922" s="5">
        <v>45342</v>
      </c>
      <c r="E5922" t="s">
        <v>24</v>
      </c>
      <c r="F5922" t="s">
        <v>918</v>
      </c>
      <c r="G5922" s="16" t="s">
        <v>6375</v>
      </c>
      <c r="H5922" s="1">
        <v>22.98</v>
      </c>
      <c r="I5922" t="s">
        <v>15</v>
      </c>
      <c r="J5922" t="s">
        <v>1985</v>
      </c>
      <c r="K5922" s="1">
        <v>28.46</v>
      </c>
      <c r="L5922" t="s">
        <v>18</v>
      </c>
      <c r="M5922" t="s">
        <v>1151</v>
      </c>
      <c r="AC5922" s="5" t="e">
        <f>VLOOKUP(Table1[[#This Row],[Expense Report]],#REF!,3, 0)</f>
        <v>#REF!</v>
      </c>
      <c r="AD5922" t="s">
        <v>14735</v>
      </c>
      <c r="AE5922" t="s">
        <v>174</v>
      </c>
      <c r="AF5922" t="e">
        <f>MONTH(Table1[[#This Row],[Date Sent]])</f>
        <v>#REF!</v>
      </c>
      <c r="AG5922" t="e">
        <f>YEAR(Table1[[#This Row],[Date Sent]])</f>
        <v>#REF!</v>
      </c>
      <c r="AH5922"/>
    </row>
    <row r="5923" spans="1:34" x14ac:dyDescent="0.2">
      <c r="A5923" t="s">
        <v>3046</v>
      </c>
      <c r="B5923" t="s">
        <v>6374</v>
      </c>
      <c r="C5923" s="1">
        <v>41.82</v>
      </c>
      <c r="D5923" s="5">
        <v>45343</v>
      </c>
      <c r="E5923" t="s">
        <v>4</v>
      </c>
      <c r="F5923" t="s">
        <v>18</v>
      </c>
      <c r="G5923" s="16" t="s">
        <v>3051</v>
      </c>
      <c r="H5923" s="1"/>
      <c r="J5923"/>
      <c r="AC5923" s="5" t="e">
        <f>VLOOKUP(Table1[[#This Row],[Expense Report]],#REF!,3, 0)</f>
        <v>#REF!</v>
      </c>
      <c r="AD5923" t="s">
        <v>14735</v>
      </c>
      <c r="AE5923" t="s">
        <v>174</v>
      </c>
      <c r="AF5923" t="e">
        <f>MONTH(Table1[[#This Row],[Date Sent]])</f>
        <v>#REF!</v>
      </c>
      <c r="AG5923" t="e">
        <f>YEAR(Table1[[#This Row],[Date Sent]])</f>
        <v>#REF!</v>
      </c>
      <c r="AH5923"/>
    </row>
    <row r="5924" spans="1:34" x14ac:dyDescent="0.2">
      <c r="A5924" t="s">
        <v>3046</v>
      </c>
      <c r="B5924" t="s">
        <v>6374</v>
      </c>
      <c r="C5924" s="1">
        <v>75.61</v>
      </c>
      <c r="D5924" s="5">
        <v>45351</v>
      </c>
      <c r="E5924" t="s">
        <v>24</v>
      </c>
      <c r="F5924" t="s">
        <v>18</v>
      </c>
      <c r="G5924" s="16" t="s">
        <v>2981</v>
      </c>
      <c r="H5924" s="1"/>
      <c r="J5924"/>
      <c r="AC5924" s="5" t="e">
        <f>VLOOKUP(Table1[[#This Row],[Expense Report]],#REF!,3, 0)</f>
        <v>#REF!</v>
      </c>
      <c r="AD5924" t="s">
        <v>14735</v>
      </c>
      <c r="AE5924" t="s">
        <v>174</v>
      </c>
      <c r="AF5924" t="e">
        <f>MONTH(Table1[[#This Row],[Date Sent]])</f>
        <v>#REF!</v>
      </c>
      <c r="AG5924" t="e">
        <f>YEAR(Table1[[#This Row],[Date Sent]])</f>
        <v>#REF!</v>
      </c>
      <c r="AH5924"/>
    </row>
    <row r="5925" spans="1:34" x14ac:dyDescent="0.2">
      <c r="A5925" t="s">
        <v>3046</v>
      </c>
      <c r="B5925" t="s">
        <v>6374</v>
      </c>
      <c r="C5925" s="1">
        <v>162.59</v>
      </c>
      <c r="D5925" s="5">
        <v>45352</v>
      </c>
      <c r="E5925" t="s">
        <v>21</v>
      </c>
      <c r="F5925" t="s">
        <v>33</v>
      </c>
      <c r="G5925" s="16" t="s">
        <v>6376</v>
      </c>
      <c r="H5925" s="1"/>
      <c r="J5925"/>
      <c r="AC5925" s="5" t="e">
        <f>VLOOKUP(Table1[[#This Row],[Expense Report]],#REF!,3, 0)</f>
        <v>#REF!</v>
      </c>
      <c r="AD5925" t="s">
        <v>14735</v>
      </c>
      <c r="AE5925" t="s">
        <v>174</v>
      </c>
      <c r="AF5925" t="e">
        <f>MONTH(Table1[[#This Row],[Date Sent]])</f>
        <v>#REF!</v>
      </c>
      <c r="AG5925" t="e">
        <f>YEAR(Table1[[#This Row],[Date Sent]])</f>
        <v>#REF!</v>
      </c>
      <c r="AH5925"/>
    </row>
    <row r="5926" spans="1:34" x14ac:dyDescent="0.2">
      <c r="A5926" t="s">
        <v>3046</v>
      </c>
      <c r="B5926" t="s">
        <v>6374</v>
      </c>
      <c r="C5926" s="1">
        <v>135.44</v>
      </c>
      <c r="D5926" s="5">
        <v>45362</v>
      </c>
      <c r="E5926" t="s">
        <v>33</v>
      </c>
      <c r="F5926" t="s">
        <v>15</v>
      </c>
      <c r="G5926" s="16" t="s">
        <v>6377</v>
      </c>
      <c r="H5926" s="1"/>
      <c r="J5926"/>
      <c r="AC5926" s="5" t="e">
        <f>VLOOKUP(Table1[[#This Row],[Expense Report]],#REF!,3, 0)</f>
        <v>#REF!</v>
      </c>
      <c r="AD5926" t="s">
        <v>14735</v>
      </c>
      <c r="AE5926" t="s">
        <v>174</v>
      </c>
      <c r="AF5926" t="e">
        <f>MONTH(Table1[[#This Row],[Date Sent]])</f>
        <v>#REF!</v>
      </c>
      <c r="AG5926" t="e">
        <f>YEAR(Table1[[#This Row],[Date Sent]])</f>
        <v>#REF!</v>
      </c>
      <c r="AH5926"/>
    </row>
    <row r="5927" spans="1:34" x14ac:dyDescent="0.2">
      <c r="A5927" t="s">
        <v>3046</v>
      </c>
      <c r="B5927" t="s">
        <v>6374</v>
      </c>
      <c r="C5927" s="1">
        <v>17.8</v>
      </c>
      <c r="D5927" s="5">
        <v>45363</v>
      </c>
      <c r="E5927" t="s">
        <v>13</v>
      </c>
      <c r="F5927" t="s">
        <v>17</v>
      </c>
      <c r="G5927" s="16" t="s">
        <v>6378</v>
      </c>
      <c r="H5927" s="1"/>
      <c r="J5927"/>
      <c r="AC5927" s="5" t="e">
        <f>VLOOKUP(Table1[[#This Row],[Expense Report]],#REF!,3, 0)</f>
        <v>#REF!</v>
      </c>
      <c r="AD5927" t="s">
        <v>14735</v>
      </c>
      <c r="AE5927" t="s">
        <v>174</v>
      </c>
      <c r="AF5927" t="e">
        <f>MONTH(Table1[[#This Row],[Date Sent]])</f>
        <v>#REF!</v>
      </c>
      <c r="AG5927" t="e">
        <f>YEAR(Table1[[#This Row],[Date Sent]])</f>
        <v>#REF!</v>
      </c>
      <c r="AH5927"/>
    </row>
    <row r="5928" spans="1:34" x14ac:dyDescent="0.2">
      <c r="A5928" t="s">
        <v>3046</v>
      </c>
      <c r="B5928" t="s">
        <v>6374</v>
      </c>
      <c r="C5928" s="1">
        <v>32.78</v>
      </c>
      <c r="D5928" s="5">
        <v>45369</v>
      </c>
      <c r="E5928" t="s">
        <v>13</v>
      </c>
      <c r="F5928" t="s">
        <v>33</v>
      </c>
      <c r="G5928" s="16" t="s">
        <v>6379</v>
      </c>
      <c r="H5928" s="1"/>
      <c r="J5928"/>
      <c r="AC5928" s="5" t="e">
        <f>VLOOKUP(Table1[[#This Row],[Expense Report]],#REF!,3, 0)</f>
        <v>#REF!</v>
      </c>
      <c r="AD5928" t="s">
        <v>14735</v>
      </c>
      <c r="AE5928" t="s">
        <v>174</v>
      </c>
      <c r="AF5928" t="e">
        <f>MONTH(Table1[[#This Row],[Date Sent]])</f>
        <v>#REF!</v>
      </c>
      <c r="AG5928" t="e">
        <f>YEAR(Table1[[#This Row],[Date Sent]])</f>
        <v>#REF!</v>
      </c>
      <c r="AH5928"/>
    </row>
    <row r="5929" spans="1:34" x14ac:dyDescent="0.2">
      <c r="A5929" t="s">
        <v>499</v>
      </c>
      <c r="B5929" t="s">
        <v>6380</v>
      </c>
      <c r="C5929" s="1">
        <v>23.11</v>
      </c>
      <c r="D5929" s="5">
        <v>45349</v>
      </c>
      <c r="E5929" t="s">
        <v>12</v>
      </c>
      <c r="F5929" t="s">
        <v>15</v>
      </c>
      <c r="G5929" s="16" t="s">
        <v>6381</v>
      </c>
      <c r="H5929" s="1"/>
      <c r="J5929"/>
      <c r="AC5929" s="5" t="e">
        <f>VLOOKUP(Table1[[#This Row],[Expense Report]],#REF!,3, 0)</f>
        <v>#REF!</v>
      </c>
      <c r="AD5929" t="s">
        <v>11649</v>
      </c>
      <c r="AE5929" t="s">
        <v>11649</v>
      </c>
      <c r="AF5929" t="e">
        <f>MONTH(Table1[[#This Row],[Date Sent]])</f>
        <v>#REF!</v>
      </c>
      <c r="AG5929" t="e">
        <f>YEAR(Table1[[#This Row],[Date Sent]])</f>
        <v>#REF!</v>
      </c>
      <c r="AH5929"/>
    </row>
    <row r="5930" spans="1:34" x14ac:dyDescent="0.2">
      <c r="A5930" t="s">
        <v>162</v>
      </c>
      <c r="B5930" t="s">
        <v>6382</v>
      </c>
      <c r="C5930" s="1">
        <v>20.7</v>
      </c>
      <c r="D5930" s="5">
        <v>45344</v>
      </c>
      <c r="E5930" t="s">
        <v>21</v>
      </c>
      <c r="F5930" t="s">
        <v>28</v>
      </c>
      <c r="G5930" s="16" t="s">
        <v>6383</v>
      </c>
      <c r="H5930" s="1"/>
      <c r="J5930"/>
      <c r="AC5930" s="5" t="e">
        <f>VLOOKUP(Table1[[#This Row],[Expense Report]],#REF!,3, 0)</f>
        <v>#REF!</v>
      </c>
      <c r="AD5930" t="s">
        <v>13258</v>
      </c>
      <c r="AE5930" t="s">
        <v>174</v>
      </c>
      <c r="AF5930" t="e">
        <f>MONTH(Table1[[#This Row],[Date Sent]])</f>
        <v>#REF!</v>
      </c>
      <c r="AG5930" t="e">
        <f>YEAR(Table1[[#This Row],[Date Sent]])</f>
        <v>#REF!</v>
      </c>
      <c r="AH5930"/>
    </row>
    <row r="5931" spans="1:34" x14ac:dyDescent="0.2">
      <c r="A5931" t="s">
        <v>162</v>
      </c>
      <c r="B5931" t="s">
        <v>6382</v>
      </c>
      <c r="C5931" s="1">
        <v>52.37</v>
      </c>
      <c r="D5931" s="5">
        <v>45351</v>
      </c>
      <c r="E5931" t="s">
        <v>32</v>
      </c>
      <c r="F5931" t="s">
        <v>2265</v>
      </c>
      <c r="G5931" s="16" t="s">
        <v>6384</v>
      </c>
      <c r="H5931" s="1"/>
      <c r="J5931"/>
      <c r="AC5931" s="5" t="e">
        <f>VLOOKUP(Table1[[#This Row],[Expense Report]],#REF!,3, 0)</f>
        <v>#REF!</v>
      </c>
      <c r="AD5931" t="s">
        <v>13258</v>
      </c>
      <c r="AE5931" t="s">
        <v>174</v>
      </c>
      <c r="AF5931" t="e">
        <f>MONTH(Table1[[#This Row],[Date Sent]])</f>
        <v>#REF!</v>
      </c>
      <c r="AG5931" t="e">
        <f>YEAR(Table1[[#This Row],[Date Sent]])</f>
        <v>#REF!</v>
      </c>
      <c r="AH5931"/>
    </row>
    <row r="5932" spans="1:34" x14ac:dyDescent="0.2">
      <c r="A5932" t="s">
        <v>162</v>
      </c>
      <c r="B5932" t="s">
        <v>6382</v>
      </c>
      <c r="C5932" s="1">
        <v>122.04</v>
      </c>
      <c r="D5932" s="5">
        <v>45359</v>
      </c>
      <c r="E5932" t="s">
        <v>21</v>
      </c>
      <c r="F5932" t="s">
        <v>17</v>
      </c>
      <c r="G5932" s="16" t="s">
        <v>6385</v>
      </c>
      <c r="H5932" s="1"/>
      <c r="J5932"/>
      <c r="AC5932" s="5" t="e">
        <f>VLOOKUP(Table1[[#This Row],[Expense Report]],#REF!,3, 0)</f>
        <v>#REF!</v>
      </c>
      <c r="AD5932" t="s">
        <v>13258</v>
      </c>
      <c r="AE5932" t="s">
        <v>174</v>
      </c>
      <c r="AF5932" t="e">
        <f>MONTH(Table1[[#This Row],[Date Sent]])</f>
        <v>#REF!</v>
      </c>
      <c r="AG5932" t="e">
        <f>YEAR(Table1[[#This Row],[Date Sent]])</f>
        <v>#REF!</v>
      </c>
      <c r="AH5932"/>
    </row>
    <row r="5933" spans="1:34" x14ac:dyDescent="0.2">
      <c r="A5933" t="s">
        <v>162</v>
      </c>
      <c r="B5933" t="s">
        <v>6382</v>
      </c>
      <c r="C5933" s="1">
        <v>141.24</v>
      </c>
      <c r="D5933" s="5">
        <v>45364</v>
      </c>
      <c r="E5933" t="s">
        <v>6</v>
      </c>
      <c r="F5933" t="s">
        <v>18</v>
      </c>
      <c r="G5933" s="16" t="s">
        <v>6386</v>
      </c>
      <c r="H5933" s="1"/>
      <c r="J5933"/>
      <c r="AC5933" s="5" t="e">
        <f>VLOOKUP(Table1[[#This Row],[Expense Report]],#REF!,3, 0)</f>
        <v>#REF!</v>
      </c>
      <c r="AD5933" t="s">
        <v>13258</v>
      </c>
      <c r="AE5933" t="s">
        <v>174</v>
      </c>
      <c r="AF5933" t="e">
        <f>MONTH(Table1[[#This Row],[Date Sent]])</f>
        <v>#REF!</v>
      </c>
      <c r="AG5933" t="e">
        <f>YEAR(Table1[[#This Row],[Date Sent]])</f>
        <v>#REF!</v>
      </c>
      <c r="AH5933"/>
    </row>
    <row r="5934" spans="1:34" x14ac:dyDescent="0.2">
      <c r="A5934" t="s">
        <v>162</v>
      </c>
      <c r="B5934" t="s">
        <v>6382</v>
      </c>
      <c r="C5934" s="1">
        <v>26.02</v>
      </c>
      <c r="D5934" s="5">
        <v>45368</v>
      </c>
      <c r="E5934" t="s">
        <v>13</v>
      </c>
      <c r="F5934" t="s">
        <v>33</v>
      </c>
      <c r="G5934" s="16" t="s">
        <v>6387</v>
      </c>
      <c r="H5934" s="1"/>
      <c r="J5934"/>
      <c r="AC5934" s="5" t="e">
        <f>VLOOKUP(Table1[[#This Row],[Expense Report]],#REF!,3, 0)</f>
        <v>#REF!</v>
      </c>
      <c r="AD5934" t="s">
        <v>13258</v>
      </c>
      <c r="AE5934" t="s">
        <v>174</v>
      </c>
      <c r="AF5934" t="e">
        <f>MONTH(Table1[[#This Row],[Date Sent]])</f>
        <v>#REF!</v>
      </c>
      <c r="AG5934" t="e">
        <f>YEAR(Table1[[#This Row],[Date Sent]])</f>
        <v>#REF!</v>
      </c>
      <c r="AH5934"/>
    </row>
    <row r="5935" spans="1:34" x14ac:dyDescent="0.2">
      <c r="A5935" t="s">
        <v>72</v>
      </c>
      <c r="B5935" t="s">
        <v>6388</v>
      </c>
      <c r="C5935" s="1">
        <v>49.31</v>
      </c>
      <c r="D5935" s="5">
        <v>45235</v>
      </c>
      <c r="E5935" t="s">
        <v>21</v>
      </c>
      <c r="F5935" t="s">
        <v>33</v>
      </c>
      <c r="G5935" s="16" t="s">
        <v>1580</v>
      </c>
      <c r="H5935" s="1"/>
      <c r="J5935"/>
      <c r="AC5935" s="5" t="e">
        <f>VLOOKUP(Table1[[#This Row],[Expense Report]],#REF!,3, 0)</f>
        <v>#REF!</v>
      </c>
      <c r="AD5935" t="s">
        <v>14533</v>
      </c>
      <c r="AE5935" t="s">
        <v>182</v>
      </c>
      <c r="AF5935" t="e">
        <f>MONTH(Table1[[#This Row],[Date Sent]])</f>
        <v>#REF!</v>
      </c>
      <c r="AG5935" t="e">
        <f>YEAR(Table1[[#This Row],[Date Sent]])</f>
        <v>#REF!</v>
      </c>
      <c r="AH5935"/>
    </row>
    <row r="5936" spans="1:34" x14ac:dyDescent="0.2">
      <c r="A5936" t="s">
        <v>72</v>
      </c>
      <c r="B5936" t="s">
        <v>6388</v>
      </c>
      <c r="C5936" s="1">
        <v>35.81</v>
      </c>
      <c r="D5936" s="5">
        <v>45249</v>
      </c>
      <c r="E5936" t="s">
        <v>21</v>
      </c>
      <c r="F5936" t="s">
        <v>33</v>
      </c>
      <c r="G5936" s="16" t="s">
        <v>6389</v>
      </c>
      <c r="H5936" s="1"/>
      <c r="J5936"/>
      <c r="AC5936" s="5" t="e">
        <f>VLOOKUP(Table1[[#This Row],[Expense Report]],#REF!,3, 0)</f>
        <v>#REF!</v>
      </c>
      <c r="AD5936" t="s">
        <v>14533</v>
      </c>
      <c r="AE5936" t="s">
        <v>182</v>
      </c>
      <c r="AF5936" t="e">
        <f>MONTH(Table1[[#This Row],[Date Sent]])</f>
        <v>#REF!</v>
      </c>
      <c r="AG5936" t="e">
        <f>YEAR(Table1[[#This Row],[Date Sent]])</f>
        <v>#REF!</v>
      </c>
      <c r="AH5936"/>
    </row>
    <row r="5937" spans="1:34" x14ac:dyDescent="0.2">
      <c r="A5937" t="s">
        <v>72</v>
      </c>
      <c r="B5937" t="s">
        <v>6388</v>
      </c>
      <c r="C5937" s="1">
        <v>55.73</v>
      </c>
      <c r="D5937" s="5">
        <v>45311</v>
      </c>
      <c r="E5937" t="s">
        <v>10</v>
      </c>
      <c r="F5937" t="s">
        <v>33</v>
      </c>
      <c r="G5937" s="16" t="s">
        <v>1202</v>
      </c>
      <c r="H5937" s="1"/>
      <c r="J5937"/>
      <c r="AC5937" s="5" t="e">
        <f>VLOOKUP(Table1[[#This Row],[Expense Report]],#REF!,3, 0)</f>
        <v>#REF!</v>
      </c>
      <c r="AD5937" t="s">
        <v>14533</v>
      </c>
      <c r="AE5937" t="s">
        <v>182</v>
      </c>
      <c r="AF5937" t="e">
        <f>MONTH(Table1[[#This Row],[Date Sent]])</f>
        <v>#REF!</v>
      </c>
      <c r="AG5937" t="e">
        <f>YEAR(Table1[[#This Row],[Date Sent]])</f>
        <v>#REF!</v>
      </c>
      <c r="AH5937"/>
    </row>
    <row r="5938" spans="1:34" x14ac:dyDescent="0.2">
      <c r="A5938" t="s">
        <v>72</v>
      </c>
      <c r="B5938" t="s">
        <v>6388</v>
      </c>
      <c r="C5938" s="1">
        <v>2.99</v>
      </c>
      <c r="D5938" s="5">
        <v>45318</v>
      </c>
      <c r="E5938" t="s">
        <v>21</v>
      </c>
      <c r="F5938" t="s">
        <v>39</v>
      </c>
      <c r="G5938" s="16" t="s">
        <v>6390</v>
      </c>
      <c r="H5938" s="1"/>
      <c r="J5938"/>
      <c r="AC5938" s="5" t="e">
        <f>VLOOKUP(Table1[[#This Row],[Expense Report]],#REF!,3, 0)</f>
        <v>#REF!</v>
      </c>
      <c r="AD5938" t="s">
        <v>14533</v>
      </c>
      <c r="AE5938" t="s">
        <v>182</v>
      </c>
      <c r="AF5938" t="e">
        <f>MONTH(Table1[[#This Row],[Date Sent]])</f>
        <v>#REF!</v>
      </c>
      <c r="AG5938" t="e">
        <f>YEAR(Table1[[#This Row],[Date Sent]])</f>
        <v>#REF!</v>
      </c>
      <c r="AH5938"/>
    </row>
    <row r="5939" spans="1:34" x14ac:dyDescent="0.2">
      <c r="A5939" t="s">
        <v>72</v>
      </c>
      <c r="B5939" t="s">
        <v>6388</v>
      </c>
      <c r="C5939" s="1">
        <v>6.95</v>
      </c>
      <c r="D5939" s="5">
        <v>45318</v>
      </c>
      <c r="E5939" t="s">
        <v>21</v>
      </c>
      <c r="F5939" t="s">
        <v>39</v>
      </c>
      <c r="G5939" s="16" t="s">
        <v>6391</v>
      </c>
      <c r="H5939" s="1"/>
      <c r="J5939"/>
      <c r="AC5939" s="5" t="e">
        <f>VLOOKUP(Table1[[#This Row],[Expense Report]],#REF!,3, 0)</f>
        <v>#REF!</v>
      </c>
      <c r="AD5939" t="s">
        <v>14533</v>
      </c>
      <c r="AE5939" t="s">
        <v>182</v>
      </c>
      <c r="AF5939" t="e">
        <f>MONTH(Table1[[#This Row],[Date Sent]])</f>
        <v>#REF!</v>
      </c>
      <c r="AG5939" t="e">
        <f>YEAR(Table1[[#This Row],[Date Sent]])</f>
        <v>#REF!</v>
      </c>
      <c r="AH5939"/>
    </row>
    <row r="5940" spans="1:34" x14ac:dyDescent="0.2">
      <c r="A5940" t="s">
        <v>72</v>
      </c>
      <c r="B5940" t="s">
        <v>6392</v>
      </c>
      <c r="C5940" s="1">
        <v>194.03</v>
      </c>
      <c r="D5940" s="5">
        <v>45355</v>
      </c>
      <c r="E5940" t="s">
        <v>21</v>
      </c>
      <c r="F5940" t="s">
        <v>33</v>
      </c>
      <c r="G5940" s="16" t="s">
        <v>6393</v>
      </c>
      <c r="H5940" s="1"/>
      <c r="J5940"/>
      <c r="AC5940" s="5" t="e">
        <f>VLOOKUP(Table1[[#This Row],[Expense Report]],#REF!,3, 0)</f>
        <v>#REF!</v>
      </c>
      <c r="AD5940" t="s">
        <v>14533</v>
      </c>
      <c r="AE5940" t="s">
        <v>182</v>
      </c>
      <c r="AF5940" t="e">
        <f>MONTH(Table1[[#This Row],[Date Sent]])</f>
        <v>#REF!</v>
      </c>
      <c r="AG5940" t="e">
        <f>YEAR(Table1[[#This Row],[Date Sent]])</f>
        <v>#REF!</v>
      </c>
      <c r="AH5940"/>
    </row>
    <row r="5941" spans="1:34" x14ac:dyDescent="0.2">
      <c r="A5941" t="s">
        <v>72</v>
      </c>
      <c r="B5941" t="s">
        <v>6392</v>
      </c>
      <c r="C5941" s="1">
        <v>17.66</v>
      </c>
      <c r="D5941" s="5">
        <v>45357</v>
      </c>
      <c r="E5941" t="s">
        <v>22</v>
      </c>
      <c r="F5941" t="s">
        <v>53</v>
      </c>
      <c r="G5941" s="16" t="s">
        <v>6394</v>
      </c>
      <c r="H5941" s="1"/>
      <c r="J5941"/>
      <c r="AC5941" s="5" t="e">
        <f>VLOOKUP(Table1[[#This Row],[Expense Report]],#REF!,3, 0)</f>
        <v>#REF!</v>
      </c>
      <c r="AD5941" t="s">
        <v>14533</v>
      </c>
      <c r="AE5941" t="s">
        <v>182</v>
      </c>
      <c r="AF5941" t="e">
        <f>MONTH(Table1[[#This Row],[Date Sent]])</f>
        <v>#REF!</v>
      </c>
      <c r="AG5941" t="e">
        <f>YEAR(Table1[[#This Row],[Date Sent]])</f>
        <v>#REF!</v>
      </c>
      <c r="AH5941"/>
    </row>
    <row r="5942" spans="1:34" x14ac:dyDescent="0.2">
      <c r="A5942" t="s">
        <v>72</v>
      </c>
      <c r="B5942" t="s">
        <v>6392</v>
      </c>
      <c r="C5942" s="1">
        <v>111.45</v>
      </c>
      <c r="D5942" s="5">
        <v>45368</v>
      </c>
      <c r="E5942" t="s">
        <v>21</v>
      </c>
      <c r="F5942" t="s">
        <v>33</v>
      </c>
      <c r="G5942" s="16" t="s">
        <v>6395</v>
      </c>
      <c r="H5942" s="1"/>
      <c r="J5942"/>
      <c r="AC5942" s="5" t="e">
        <f>VLOOKUP(Table1[[#This Row],[Expense Report]],#REF!,3, 0)</f>
        <v>#REF!</v>
      </c>
      <c r="AD5942" t="s">
        <v>14533</v>
      </c>
      <c r="AE5942" t="s">
        <v>182</v>
      </c>
      <c r="AF5942" t="e">
        <f>MONTH(Table1[[#This Row],[Date Sent]])</f>
        <v>#REF!</v>
      </c>
      <c r="AG5942" t="e">
        <f>YEAR(Table1[[#This Row],[Date Sent]])</f>
        <v>#REF!</v>
      </c>
      <c r="AH5942"/>
    </row>
    <row r="5943" spans="1:34" x14ac:dyDescent="0.2">
      <c r="A5943" t="s">
        <v>316</v>
      </c>
      <c r="B5943" t="s">
        <v>6396</v>
      </c>
      <c r="C5943" s="1">
        <v>5.4</v>
      </c>
      <c r="D5943" s="5">
        <v>45344</v>
      </c>
      <c r="E5943" t="s">
        <v>20</v>
      </c>
      <c r="F5943" t="s">
        <v>39</v>
      </c>
      <c r="G5943" s="16" t="s">
        <v>4396</v>
      </c>
      <c r="H5943" s="1"/>
      <c r="J5943"/>
      <c r="AC5943" s="5" t="e">
        <f>VLOOKUP(Table1[[#This Row],[Expense Report]],#REF!,3, 0)</f>
        <v>#REF!</v>
      </c>
      <c r="AD5943" t="s">
        <v>13264</v>
      </c>
      <c r="AE5943" t="s">
        <v>174</v>
      </c>
      <c r="AF5943" t="e">
        <f>MONTH(Table1[[#This Row],[Date Sent]])</f>
        <v>#REF!</v>
      </c>
      <c r="AG5943" t="e">
        <f>YEAR(Table1[[#This Row],[Date Sent]])</f>
        <v>#REF!</v>
      </c>
      <c r="AH5943"/>
    </row>
    <row r="5944" spans="1:34" x14ac:dyDescent="0.2">
      <c r="A5944" t="s">
        <v>316</v>
      </c>
      <c r="B5944" t="s">
        <v>6396</v>
      </c>
      <c r="C5944" s="1">
        <v>57.75</v>
      </c>
      <c r="D5944" s="5">
        <v>45344</v>
      </c>
      <c r="E5944" t="s">
        <v>21</v>
      </c>
      <c r="F5944" t="s">
        <v>15</v>
      </c>
      <c r="G5944" s="16" t="s">
        <v>6397</v>
      </c>
      <c r="H5944" s="1"/>
      <c r="J5944"/>
      <c r="AC5944" s="5" t="e">
        <f>VLOOKUP(Table1[[#This Row],[Expense Report]],#REF!,3, 0)</f>
        <v>#REF!</v>
      </c>
      <c r="AD5944" t="s">
        <v>13264</v>
      </c>
      <c r="AE5944" t="s">
        <v>174</v>
      </c>
      <c r="AF5944" t="e">
        <f>MONTH(Table1[[#This Row],[Date Sent]])</f>
        <v>#REF!</v>
      </c>
      <c r="AG5944" t="e">
        <f>YEAR(Table1[[#This Row],[Date Sent]])</f>
        <v>#REF!</v>
      </c>
      <c r="AH5944"/>
    </row>
    <row r="5945" spans="1:34" x14ac:dyDescent="0.2">
      <c r="A5945" t="s">
        <v>316</v>
      </c>
      <c r="B5945" t="s">
        <v>6396</v>
      </c>
      <c r="C5945" s="1">
        <v>1.5</v>
      </c>
      <c r="D5945" s="5">
        <v>45344</v>
      </c>
      <c r="E5945" t="s">
        <v>20</v>
      </c>
      <c r="F5945" t="s">
        <v>39</v>
      </c>
      <c r="G5945" s="16" t="s">
        <v>6398</v>
      </c>
      <c r="H5945" s="1"/>
      <c r="J5945"/>
      <c r="AC5945" s="5" t="e">
        <f>VLOOKUP(Table1[[#This Row],[Expense Report]],#REF!,3, 0)</f>
        <v>#REF!</v>
      </c>
      <c r="AD5945" t="s">
        <v>13264</v>
      </c>
      <c r="AE5945" t="s">
        <v>174</v>
      </c>
      <c r="AF5945" t="e">
        <f>MONTH(Table1[[#This Row],[Date Sent]])</f>
        <v>#REF!</v>
      </c>
      <c r="AG5945" t="e">
        <f>YEAR(Table1[[#This Row],[Date Sent]])</f>
        <v>#REF!</v>
      </c>
      <c r="AH5945"/>
    </row>
    <row r="5946" spans="1:34" x14ac:dyDescent="0.2">
      <c r="A5946" t="s">
        <v>316</v>
      </c>
      <c r="B5946" t="s">
        <v>6396</v>
      </c>
      <c r="C5946" s="1">
        <v>63.97</v>
      </c>
      <c r="D5946" s="5">
        <v>45356</v>
      </c>
      <c r="E5946" t="s">
        <v>24</v>
      </c>
      <c r="F5946" t="s">
        <v>18</v>
      </c>
      <c r="G5946" s="16" t="s">
        <v>6399</v>
      </c>
      <c r="H5946" s="1"/>
      <c r="J5946"/>
      <c r="AC5946" s="5" t="e">
        <f>VLOOKUP(Table1[[#This Row],[Expense Report]],#REF!,3, 0)</f>
        <v>#REF!</v>
      </c>
      <c r="AD5946" t="s">
        <v>13264</v>
      </c>
      <c r="AE5946" t="s">
        <v>174</v>
      </c>
      <c r="AF5946" t="e">
        <f>MONTH(Table1[[#This Row],[Date Sent]])</f>
        <v>#REF!</v>
      </c>
      <c r="AG5946" t="e">
        <f>YEAR(Table1[[#This Row],[Date Sent]])</f>
        <v>#REF!</v>
      </c>
      <c r="AH5946"/>
    </row>
    <row r="5947" spans="1:34" x14ac:dyDescent="0.2">
      <c r="A5947" t="s">
        <v>316</v>
      </c>
      <c r="B5947" t="s">
        <v>6396</v>
      </c>
      <c r="C5947" s="1">
        <v>14.06</v>
      </c>
      <c r="D5947" s="5">
        <v>45357</v>
      </c>
      <c r="E5947" t="s">
        <v>21</v>
      </c>
      <c r="F5947" t="s">
        <v>33</v>
      </c>
      <c r="G5947" s="16" t="s">
        <v>6400</v>
      </c>
      <c r="H5947" s="1"/>
      <c r="J5947"/>
      <c r="AC5947" s="5" t="e">
        <f>VLOOKUP(Table1[[#This Row],[Expense Report]],#REF!,3, 0)</f>
        <v>#REF!</v>
      </c>
      <c r="AD5947" t="s">
        <v>13264</v>
      </c>
      <c r="AE5947" t="s">
        <v>174</v>
      </c>
      <c r="AF5947" t="e">
        <f>MONTH(Table1[[#This Row],[Date Sent]])</f>
        <v>#REF!</v>
      </c>
      <c r="AG5947" t="e">
        <f>YEAR(Table1[[#This Row],[Date Sent]])</f>
        <v>#REF!</v>
      </c>
      <c r="AH5947"/>
    </row>
    <row r="5948" spans="1:34" x14ac:dyDescent="0.2">
      <c r="A5948" t="s">
        <v>316</v>
      </c>
      <c r="B5948" t="s">
        <v>6396</v>
      </c>
      <c r="C5948" s="1">
        <v>-97.41</v>
      </c>
      <c r="D5948" s="5">
        <v>45361</v>
      </c>
      <c r="E5948" t="s">
        <v>15</v>
      </c>
      <c r="F5948" t="s">
        <v>39</v>
      </c>
      <c r="G5948" s="16" t="s">
        <v>6401</v>
      </c>
      <c r="H5948" s="1"/>
      <c r="J5948"/>
      <c r="AC5948" s="5" t="e">
        <f>VLOOKUP(Table1[[#This Row],[Expense Report]],#REF!,3, 0)</f>
        <v>#REF!</v>
      </c>
      <c r="AD5948" t="s">
        <v>13264</v>
      </c>
      <c r="AE5948" t="s">
        <v>174</v>
      </c>
      <c r="AF5948" t="e">
        <f>MONTH(Table1[[#This Row],[Date Sent]])</f>
        <v>#REF!</v>
      </c>
      <c r="AG5948" t="e">
        <f>YEAR(Table1[[#This Row],[Date Sent]])</f>
        <v>#REF!</v>
      </c>
      <c r="AH5948"/>
    </row>
    <row r="5949" spans="1:34" x14ac:dyDescent="0.2">
      <c r="A5949" t="s">
        <v>316</v>
      </c>
      <c r="B5949" t="s">
        <v>6396</v>
      </c>
      <c r="C5949" s="1">
        <v>97.41</v>
      </c>
      <c r="D5949" s="5">
        <v>45361</v>
      </c>
      <c r="E5949" t="s">
        <v>15</v>
      </c>
      <c r="F5949" t="s">
        <v>39</v>
      </c>
      <c r="G5949" s="16" t="s">
        <v>6402</v>
      </c>
      <c r="H5949" s="1"/>
      <c r="J5949"/>
      <c r="AC5949" s="5" t="e">
        <f>VLOOKUP(Table1[[#This Row],[Expense Report]],#REF!,3, 0)</f>
        <v>#REF!</v>
      </c>
      <c r="AD5949" t="s">
        <v>13264</v>
      </c>
      <c r="AE5949" t="s">
        <v>174</v>
      </c>
      <c r="AF5949" t="e">
        <f>MONTH(Table1[[#This Row],[Date Sent]])</f>
        <v>#REF!</v>
      </c>
      <c r="AG5949" t="e">
        <f>YEAR(Table1[[#This Row],[Date Sent]])</f>
        <v>#REF!</v>
      </c>
      <c r="AH5949"/>
    </row>
    <row r="5950" spans="1:34" x14ac:dyDescent="0.2">
      <c r="A5950" t="s">
        <v>597</v>
      </c>
      <c r="B5950" t="s">
        <v>6403</v>
      </c>
      <c r="C5950" s="1">
        <v>63.11</v>
      </c>
      <c r="D5950" s="5">
        <v>45310</v>
      </c>
      <c r="E5950" t="s">
        <v>21</v>
      </c>
      <c r="F5950" t="s">
        <v>33</v>
      </c>
      <c r="G5950" s="16" t="s">
        <v>6404</v>
      </c>
      <c r="H5950" s="1"/>
      <c r="J5950"/>
      <c r="AC5950" s="5" t="e">
        <f>VLOOKUP(Table1[[#This Row],[Expense Report]],#REF!,3, 0)</f>
        <v>#REF!</v>
      </c>
      <c r="AD5950" t="s">
        <v>14566</v>
      </c>
      <c r="AE5950" t="s">
        <v>198</v>
      </c>
      <c r="AF5950" t="e">
        <f>MONTH(Table1[[#This Row],[Date Sent]])</f>
        <v>#REF!</v>
      </c>
      <c r="AG5950" t="e">
        <f>YEAR(Table1[[#This Row],[Date Sent]])</f>
        <v>#REF!</v>
      </c>
      <c r="AH5950"/>
    </row>
    <row r="5951" spans="1:34" x14ac:dyDescent="0.2">
      <c r="A5951" t="s">
        <v>597</v>
      </c>
      <c r="B5951" t="s">
        <v>6403</v>
      </c>
      <c r="C5951" s="1">
        <v>30.54</v>
      </c>
      <c r="D5951" s="5">
        <v>45346</v>
      </c>
      <c r="E5951" t="s">
        <v>21</v>
      </c>
      <c r="F5951" t="s">
        <v>33</v>
      </c>
      <c r="G5951" s="16" t="s">
        <v>6405</v>
      </c>
      <c r="H5951" s="1"/>
      <c r="J5951"/>
      <c r="AC5951" s="5" t="e">
        <f>VLOOKUP(Table1[[#This Row],[Expense Report]],#REF!,3, 0)</f>
        <v>#REF!</v>
      </c>
      <c r="AD5951" t="s">
        <v>14566</v>
      </c>
      <c r="AE5951" t="s">
        <v>198</v>
      </c>
      <c r="AF5951" t="e">
        <f>MONTH(Table1[[#This Row],[Date Sent]])</f>
        <v>#REF!</v>
      </c>
      <c r="AG5951" t="e">
        <f>YEAR(Table1[[#This Row],[Date Sent]])</f>
        <v>#REF!</v>
      </c>
      <c r="AH5951"/>
    </row>
    <row r="5952" spans="1:34" x14ac:dyDescent="0.2">
      <c r="A5952" t="s">
        <v>597</v>
      </c>
      <c r="B5952" t="s">
        <v>6403</v>
      </c>
      <c r="C5952" s="1">
        <v>43.08</v>
      </c>
      <c r="D5952" s="5">
        <v>45369</v>
      </c>
      <c r="E5952" t="s">
        <v>19</v>
      </c>
      <c r="F5952" t="s">
        <v>33</v>
      </c>
      <c r="G5952" s="16" t="s">
        <v>950</v>
      </c>
      <c r="H5952" s="1"/>
      <c r="J5952"/>
      <c r="AC5952" s="5" t="e">
        <f>VLOOKUP(Table1[[#This Row],[Expense Report]],#REF!,3, 0)</f>
        <v>#REF!</v>
      </c>
      <c r="AD5952" t="s">
        <v>14566</v>
      </c>
      <c r="AE5952" t="s">
        <v>198</v>
      </c>
      <c r="AF5952" t="e">
        <f>MONTH(Table1[[#This Row],[Date Sent]])</f>
        <v>#REF!</v>
      </c>
      <c r="AG5952" t="e">
        <f>YEAR(Table1[[#This Row],[Date Sent]])</f>
        <v>#REF!</v>
      </c>
      <c r="AH5952"/>
    </row>
    <row r="5953" spans="1:34" x14ac:dyDescent="0.2">
      <c r="A5953" t="s">
        <v>597</v>
      </c>
      <c r="B5953" t="s">
        <v>6403</v>
      </c>
      <c r="C5953" s="1">
        <v>29.9</v>
      </c>
      <c r="D5953" s="5">
        <v>45370</v>
      </c>
      <c r="E5953" t="s">
        <v>21</v>
      </c>
      <c r="F5953" t="s">
        <v>33</v>
      </c>
      <c r="G5953" s="16" t="s">
        <v>1602</v>
      </c>
      <c r="H5953" s="1"/>
      <c r="J5953"/>
      <c r="AC5953" s="5" t="e">
        <f>VLOOKUP(Table1[[#This Row],[Expense Report]],#REF!,3, 0)</f>
        <v>#REF!</v>
      </c>
      <c r="AD5953" t="s">
        <v>14566</v>
      </c>
      <c r="AE5953" t="s">
        <v>198</v>
      </c>
      <c r="AF5953" t="e">
        <f>MONTH(Table1[[#This Row],[Date Sent]])</f>
        <v>#REF!</v>
      </c>
      <c r="AG5953" t="e">
        <f>YEAR(Table1[[#This Row],[Date Sent]])</f>
        <v>#REF!</v>
      </c>
      <c r="AH5953"/>
    </row>
    <row r="5954" spans="1:34" x14ac:dyDescent="0.2">
      <c r="A5954" t="s">
        <v>534</v>
      </c>
      <c r="B5954" t="s">
        <v>6406</v>
      </c>
      <c r="C5954" s="1">
        <v>5.1100000000000003</v>
      </c>
      <c r="D5954" s="5">
        <v>45367</v>
      </c>
      <c r="E5954" t="s">
        <v>17</v>
      </c>
      <c r="F5954" t="s">
        <v>39</v>
      </c>
      <c r="G5954" s="16" t="s">
        <v>6226</v>
      </c>
      <c r="H5954" s="1"/>
      <c r="J5954"/>
      <c r="AC5954" s="5" t="e">
        <f>VLOOKUP(Table1[[#This Row],[Expense Report]],#REF!,3, 0)</f>
        <v>#REF!</v>
      </c>
      <c r="AD5954" t="s">
        <v>13384</v>
      </c>
      <c r="AE5954" t="s">
        <v>140</v>
      </c>
      <c r="AF5954" t="e">
        <f>MONTH(Table1[[#This Row],[Date Sent]])</f>
        <v>#REF!</v>
      </c>
      <c r="AG5954" t="e">
        <f>YEAR(Table1[[#This Row],[Date Sent]])</f>
        <v>#REF!</v>
      </c>
      <c r="AH5954"/>
    </row>
    <row r="5955" spans="1:34" x14ac:dyDescent="0.2">
      <c r="A5955" t="s">
        <v>534</v>
      </c>
      <c r="B5955" t="s">
        <v>6406</v>
      </c>
      <c r="C5955" s="1">
        <v>96.63</v>
      </c>
      <c r="D5955" s="5">
        <v>45368</v>
      </c>
      <c r="E5955" t="s">
        <v>27</v>
      </c>
      <c r="F5955" t="s">
        <v>17</v>
      </c>
      <c r="G5955" s="16" t="s">
        <v>6407</v>
      </c>
      <c r="H5955" s="1"/>
      <c r="J5955"/>
      <c r="AC5955" s="5" t="e">
        <f>VLOOKUP(Table1[[#This Row],[Expense Report]],#REF!,3, 0)</f>
        <v>#REF!</v>
      </c>
      <c r="AD5955" t="s">
        <v>13384</v>
      </c>
      <c r="AE5955" t="s">
        <v>140</v>
      </c>
      <c r="AF5955" t="e">
        <f>MONTH(Table1[[#This Row],[Date Sent]])</f>
        <v>#REF!</v>
      </c>
      <c r="AG5955" t="e">
        <f>YEAR(Table1[[#This Row],[Date Sent]])</f>
        <v>#REF!</v>
      </c>
      <c r="AH5955"/>
    </row>
    <row r="5956" spans="1:34" x14ac:dyDescent="0.2">
      <c r="A5956" t="s">
        <v>534</v>
      </c>
      <c r="B5956" t="s">
        <v>6406</v>
      </c>
      <c r="C5956" s="1">
        <v>2</v>
      </c>
      <c r="D5956" s="5">
        <v>45370</v>
      </c>
      <c r="E5956" t="s">
        <v>46</v>
      </c>
      <c r="F5956" t="s">
        <v>45</v>
      </c>
      <c r="G5956" s="16" t="s">
        <v>6408</v>
      </c>
      <c r="H5956" s="1"/>
      <c r="J5956"/>
      <c r="AC5956" s="5" t="e">
        <f>VLOOKUP(Table1[[#This Row],[Expense Report]],#REF!,3, 0)</f>
        <v>#REF!</v>
      </c>
      <c r="AD5956" t="s">
        <v>13384</v>
      </c>
      <c r="AE5956" t="s">
        <v>140</v>
      </c>
      <c r="AF5956" t="e">
        <f>MONTH(Table1[[#This Row],[Date Sent]])</f>
        <v>#REF!</v>
      </c>
      <c r="AG5956" t="e">
        <f>YEAR(Table1[[#This Row],[Date Sent]])</f>
        <v>#REF!</v>
      </c>
      <c r="AH5956"/>
    </row>
    <row r="5957" spans="1:34" x14ac:dyDescent="0.2">
      <c r="A5957" t="s">
        <v>534</v>
      </c>
      <c r="B5957" t="s">
        <v>6406</v>
      </c>
      <c r="C5957" s="1">
        <v>2.5</v>
      </c>
      <c r="D5957" s="5">
        <v>45371</v>
      </c>
      <c r="E5957" t="s">
        <v>46</v>
      </c>
      <c r="F5957" t="s">
        <v>45</v>
      </c>
      <c r="G5957" s="16" t="s">
        <v>6408</v>
      </c>
      <c r="H5957" s="1"/>
      <c r="J5957"/>
      <c r="AC5957" s="5" t="e">
        <f>VLOOKUP(Table1[[#This Row],[Expense Report]],#REF!,3, 0)</f>
        <v>#REF!</v>
      </c>
      <c r="AD5957" t="s">
        <v>13384</v>
      </c>
      <c r="AE5957" t="s">
        <v>140</v>
      </c>
      <c r="AF5957" t="e">
        <f>MONTH(Table1[[#This Row],[Date Sent]])</f>
        <v>#REF!</v>
      </c>
      <c r="AG5957" t="e">
        <f>YEAR(Table1[[#This Row],[Date Sent]])</f>
        <v>#REF!</v>
      </c>
      <c r="AH5957"/>
    </row>
    <row r="5958" spans="1:34" x14ac:dyDescent="0.2">
      <c r="A5958" t="s">
        <v>6060</v>
      </c>
      <c r="B5958" t="s">
        <v>6409</v>
      </c>
      <c r="C5958" s="1">
        <v>300.55</v>
      </c>
      <c r="D5958" s="5">
        <v>45365</v>
      </c>
      <c r="E5958" t="s">
        <v>21</v>
      </c>
      <c r="F5958" t="s">
        <v>15</v>
      </c>
      <c r="G5958" s="16" t="s">
        <v>6410</v>
      </c>
      <c r="H5958" s="1"/>
      <c r="J5958"/>
      <c r="AC5958" s="5" t="e">
        <f>VLOOKUP(Table1[[#This Row],[Expense Report]],#REF!,3, 0)</f>
        <v>#REF!</v>
      </c>
      <c r="AD5958" t="s">
        <v>14655</v>
      </c>
      <c r="AE5958" t="s">
        <v>140</v>
      </c>
      <c r="AF5958" t="e">
        <f>MONTH(Table1[[#This Row],[Date Sent]])</f>
        <v>#REF!</v>
      </c>
      <c r="AG5958" t="e">
        <f>YEAR(Table1[[#This Row],[Date Sent]])</f>
        <v>#REF!</v>
      </c>
      <c r="AH5958"/>
    </row>
    <row r="5959" spans="1:34" x14ac:dyDescent="0.2">
      <c r="A5959" t="s">
        <v>6060</v>
      </c>
      <c r="B5959" t="s">
        <v>6409</v>
      </c>
      <c r="C5959" s="1">
        <v>44.51</v>
      </c>
      <c r="D5959" s="5">
        <v>45367</v>
      </c>
      <c r="E5959" t="s">
        <v>24</v>
      </c>
      <c r="F5959" t="s">
        <v>6</v>
      </c>
      <c r="G5959" s="16" t="s">
        <v>6411</v>
      </c>
      <c r="H5959" s="1"/>
      <c r="J5959"/>
      <c r="AC5959" s="5" t="e">
        <f>VLOOKUP(Table1[[#This Row],[Expense Report]],#REF!,3, 0)</f>
        <v>#REF!</v>
      </c>
      <c r="AD5959" t="s">
        <v>14655</v>
      </c>
      <c r="AE5959" t="s">
        <v>140</v>
      </c>
      <c r="AF5959" t="e">
        <f>MONTH(Table1[[#This Row],[Date Sent]])</f>
        <v>#REF!</v>
      </c>
      <c r="AG5959" t="e">
        <f>YEAR(Table1[[#This Row],[Date Sent]])</f>
        <v>#REF!</v>
      </c>
      <c r="AH5959"/>
    </row>
    <row r="5960" spans="1:34" x14ac:dyDescent="0.2">
      <c r="A5960" t="s">
        <v>389</v>
      </c>
      <c r="B5960" t="s">
        <v>6412</v>
      </c>
      <c r="C5960" s="1">
        <v>19.23</v>
      </c>
      <c r="D5960" s="5">
        <v>45349</v>
      </c>
      <c r="E5960" t="s">
        <v>8</v>
      </c>
      <c r="F5960" t="s">
        <v>39</v>
      </c>
      <c r="G5960" s="16" t="s">
        <v>6413</v>
      </c>
      <c r="H5960" s="1"/>
      <c r="J5960"/>
      <c r="AC5960" s="5" t="e">
        <f>VLOOKUP(Table1[[#This Row],[Expense Report]],#REF!,3, 0)</f>
        <v>#REF!</v>
      </c>
      <c r="AD5960" t="s">
        <v>13215</v>
      </c>
      <c r="AE5960" t="s">
        <v>140</v>
      </c>
      <c r="AF5960" t="e">
        <f>MONTH(Table1[[#This Row],[Date Sent]])</f>
        <v>#REF!</v>
      </c>
      <c r="AG5960" t="e">
        <f>YEAR(Table1[[#This Row],[Date Sent]])</f>
        <v>#REF!</v>
      </c>
      <c r="AH5960"/>
    </row>
    <row r="5961" spans="1:34" x14ac:dyDescent="0.2">
      <c r="A5961" t="s">
        <v>389</v>
      </c>
      <c r="B5961" t="s">
        <v>6412</v>
      </c>
      <c r="C5961" s="1">
        <v>96.71</v>
      </c>
      <c r="D5961" s="5">
        <v>45358</v>
      </c>
      <c r="E5961" t="s">
        <v>13</v>
      </c>
      <c r="F5961" t="s">
        <v>33</v>
      </c>
      <c r="G5961" s="16" t="s">
        <v>6414</v>
      </c>
      <c r="H5961" s="1"/>
      <c r="J5961"/>
      <c r="AC5961" s="5" t="e">
        <f>VLOOKUP(Table1[[#This Row],[Expense Report]],#REF!,3, 0)</f>
        <v>#REF!</v>
      </c>
      <c r="AD5961" t="s">
        <v>13215</v>
      </c>
      <c r="AE5961" t="s">
        <v>140</v>
      </c>
      <c r="AF5961" t="e">
        <f>MONTH(Table1[[#This Row],[Date Sent]])</f>
        <v>#REF!</v>
      </c>
      <c r="AG5961" t="e">
        <f>YEAR(Table1[[#This Row],[Date Sent]])</f>
        <v>#REF!</v>
      </c>
      <c r="AH5961"/>
    </row>
    <row r="5962" spans="1:34" x14ac:dyDescent="0.2">
      <c r="A5962" t="s">
        <v>623</v>
      </c>
      <c r="B5962" t="s">
        <v>6415</v>
      </c>
      <c r="C5962" s="1">
        <v>255.94</v>
      </c>
      <c r="D5962" s="5">
        <v>45355</v>
      </c>
      <c r="E5962" t="s">
        <v>21</v>
      </c>
      <c r="F5962" t="s">
        <v>33</v>
      </c>
      <c r="G5962" s="16" t="s">
        <v>1526</v>
      </c>
      <c r="H5962" s="1"/>
      <c r="J5962"/>
      <c r="AC5962" s="5" t="e">
        <f>VLOOKUP(Table1[[#This Row],[Expense Report]],#REF!,3, 0)</f>
        <v>#REF!</v>
      </c>
      <c r="AD5962" t="s">
        <v>13568</v>
      </c>
      <c r="AE5962" t="s">
        <v>198</v>
      </c>
      <c r="AF5962" t="e">
        <f>MONTH(Table1[[#This Row],[Date Sent]])</f>
        <v>#REF!</v>
      </c>
      <c r="AG5962" t="e">
        <f>YEAR(Table1[[#This Row],[Date Sent]])</f>
        <v>#REF!</v>
      </c>
      <c r="AH5962"/>
    </row>
    <row r="5963" spans="1:34" x14ac:dyDescent="0.2">
      <c r="A5963" t="s">
        <v>623</v>
      </c>
      <c r="B5963" t="s">
        <v>6415</v>
      </c>
      <c r="C5963" s="1">
        <v>52.87</v>
      </c>
      <c r="D5963" s="5">
        <v>45356</v>
      </c>
      <c r="E5963" t="s">
        <v>17</v>
      </c>
      <c r="F5963" t="s">
        <v>15</v>
      </c>
      <c r="G5963" s="16" t="s">
        <v>6416</v>
      </c>
      <c r="H5963" s="1"/>
      <c r="J5963"/>
      <c r="AC5963" s="5" t="e">
        <f>VLOOKUP(Table1[[#This Row],[Expense Report]],#REF!,3, 0)</f>
        <v>#REF!</v>
      </c>
      <c r="AD5963" t="s">
        <v>13568</v>
      </c>
      <c r="AE5963" t="s">
        <v>198</v>
      </c>
      <c r="AF5963" t="e">
        <f>MONTH(Table1[[#This Row],[Date Sent]])</f>
        <v>#REF!</v>
      </c>
      <c r="AG5963" t="e">
        <f>YEAR(Table1[[#This Row],[Date Sent]])</f>
        <v>#REF!</v>
      </c>
      <c r="AH5963"/>
    </row>
    <row r="5964" spans="1:34" x14ac:dyDescent="0.2">
      <c r="A5964" t="s">
        <v>623</v>
      </c>
      <c r="B5964" t="s">
        <v>6415</v>
      </c>
      <c r="C5964" s="1">
        <v>489.49</v>
      </c>
      <c r="D5964" s="5">
        <v>45359</v>
      </c>
      <c r="E5964" t="s">
        <v>21</v>
      </c>
      <c r="F5964" t="s">
        <v>33</v>
      </c>
      <c r="G5964" s="16" t="s">
        <v>6417</v>
      </c>
      <c r="H5964" s="1"/>
      <c r="J5964"/>
      <c r="AC5964" s="5" t="e">
        <f>VLOOKUP(Table1[[#This Row],[Expense Report]],#REF!,3, 0)</f>
        <v>#REF!</v>
      </c>
      <c r="AD5964" t="s">
        <v>13568</v>
      </c>
      <c r="AE5964" t="s">
        <v>198</v>
      </c>
      <c r="AF5964" t="e">
        <f>MONTH(Table1[[#This Row],[Date Sent]])</f>
        <v>#REF!</v>
      </c>
      <c r="AG5964" t="e">
        <f>YEAR(Table1[[#This Row],[Date Sent]])</f>
        <v>#REF!</v>
      </c>
      <c r="AH5964"/>
    </row>
    <row r="5965" spans="1:34" x14ac:dyDescent="0.2">
      <c r="A5965" t="s">
        <v>623</v>
      </c>
      <c r="B5965" t="s">
        <v>6415</v>
      </c>
      <c r="C5965" s="1">
        <v>56.13</v>
      </c>
      <c r="D5965" s="5">
        <v>45369</v>
      </c>
      <c r="E5965" t="s">
        <v>21</v>
      </c>
      <c r="F5965" t="s">
        <v>15</v>
      </c>
      <c r="G5965" s="16" t="s">
        <v>6418</v>
      </c>
      <c r="H5965" s="1"/>
      <c r="J5965"/>
      <c r="AC5965" s="5" t="e">
        <f>VLOOKUP(Table1[[#This Row],[Expense Report]],#REF!,3, 0)</f>
        <v>#REF!</v>
      </c>
      <c r="AD5965" t="s">
        <v>13568</v>
      </c>
      <c r="AE5965" t="s">
        <v>198</v>
      </c>
      <c r="AF5965" t="e">
        <f>MONTH(Table1[[#This Row],[Date Sent]])</f>
        <v>#REF!</v>
      </c>
      <c r="AG5965" t="e">
        <f>YEAR(Table1[[#This Row],[Date Sent]])</f>
        <v>#REF!</v>
      </c>
      <c r="AH5965"/>
    </row>
    <row r="5966" spans="1:34" x14ac:dyDescent="0.2">
      <c r="A5966" t="s">
        <v>473</v>
      </c>
      <c r="B5966" t="s">
        <v>6419</v>
      </c>
      <c r="C5966" s="1">
        <v>44.79</v>
      </c>
      <c r="D5966" s="5">
        <v>45357</v>
      </c>
      <c r="E5966" t="s">
        <v>18</v>
      </c>
      <c r="F5966" t="s">
        <v>6</v>
      </c>
      <c r="G5966" s="16" t="s">
        <v>6420</v>
      </c>
      <c r="H5966" s="1"/>
      <c r="J5966"/>
      <c r="AC5966" s="5" t="e">
        <f>VLOOKUP(Table1[[#This Row],[Expense Report]],#REF!,3, 0)</f>
        <v>#REF!</v>
      </c>
      <c r="AD5966" t="s">
        <v>14542</v>
      </c>
      <c r="AE5966" t="s">
        <v>272</v>
      </c>
      <c r="AF5966" t="e">
        <f>MONTH(Table1[[#This Row],[Date Sent]])</f>
        <v>#REF!</v>
      </c>
      <c r="AG5966" t="e">
        <f>YEAR(Table1[[#This Row],[Date Sent]])</f>
        <v>#REF!</v>
      </c>
      <c r="AH5966"/>
    </row>
    <row r="5967" spans="1:34" x14ac:dyDescent="0.2">
      <c r="A5967" t="s">
        <v>473</v>
      </c>
      <c r="B5967" t="s">
        <v>6419</v>
      </c>
      <c r="C5967" s="1">
        <v>146.24</v>
      </c>
      <c r="D5967" s="5">
        <v>45362</v>
      </c>
      <c r="E5967" t="s">
        <v>21</v>
      </c>
      <c r="F5967" t="s">
        <v>33</v>
      </c>
      <c r="G5967" s="16" t="s">
        <v>6421</v>
      </c>
      <c r="H5967" s="1"/>
      <c r="J5967"/>
      <c r="AC5967" s="5" t="e">
        <f>VLOOKUP(Table1[[#This Row],[Expense Report]],#REF!,3, 0)</f>
        <v>#REF!</v>
      </c>
      <c r="AD5967" t="s">
        <v>14542</v>
      </c>
      <c r="AE5967" t="s">
        <v>272</v>
      </c>
      <c r="AF5967" t="e">
        <f>MONTH(Table1[[#This Row],[Date Sent]])</f>
        <v>#REF!</v>
      </c>
      <c r="AG5967" t="e">
        <f>YEAR(Table1[[#This Row],[Date Sent]])</f>
        <v>#REF!</v>
      </c>
      <c r="AH5967"/>
    </row>
    <row r="5968" spans="1:34" x14ac:dyDescent="0.2">
      <c r="A5968" t="s">
        <v>473</v>
      </c>
      <c r="B5968" t="s">
        <v>6419</v>
      </c>
      <c r="C5968" s="1">
        <v>86.52</v>
      </c>
      <c r="D5968" s="5">
        <v>45362</v>
      </c>
      <c r="E5968" t="s">
        <v>21</v>
      </c>
      <c r="F5968" t="s">
        <v>33</v>
      </c>
      <c r="G5968" s="16" t="s">
        <v>6422</v>
      </c>
      <c r="H5968" s="1"/>
      <c r="J5968"/>
      <c r="AC5968" s="5" t="e">
        <f>VLOOKUP(Table1[[#This Row],[Expense Report]],#REF!,3, 0)</f>
        <v>#REF!</v>
      </c>
      <c r="AD5968" t="s">
        <v>14542</v>
      </c>
      <c r="AE5968" t="s">
        <v>272</v>
      </c>
      <c r="AF5968" t="e">
        <f>MONTH(Table1[[#This Row],[Date Sent]])</f>
        <v>#REF!</v>
      </c>
      <c r="AG5968" t="e">
        <f>YEAR(Table1[[#This Row],[Date Sent]])</f>
        <v>#REF!</v>
      </c>
      <c r="AH5968"/>
    </row>
    <row r="5969" spans="1:34" x14ac:dyDescent="0.2">
      <c r="A5969" t="s">
        <v>473</v>
      </c>
      <c r="B5969" t="s">
        <v>6419</v>
      </c>
      <c r="C5969" s="1">
        <v>14.51</v>
      </c>
      <c r="D5969" s="5">
        <v>45366</v>
      </c>
      <c r="E5969" t="s">
        <v>33</v>
      </c>
      <c r="F5969" t="s">
        <v>39</v>
      </c>
      <c r="G5969" s="16" t="s">
        <v>6423</v>
      </c>
      <c r="H5969" s="1"/>
      <c r="J5969"/>
      <c r="AC5969" s="5" t="e">
        <f>VLOOKUP(Table1[[#This Row],[Expense Report]],#REF!,3, 0)</f>
        <v>#REF!</v>
      </c>
      <c r="AD5969" t="s">
        <v>14542</v>
      </c>
      <c r="AE5969" t="s">
        <v>272</v>
      </c>
      <c r="AF5969" t="e">
        <f>MONTH(Table1[[#This Row],[Date Sent]])</f>
        <v>#REF!</v>
      </c>
      <c r="AG5969" t="e">
        <f>YEAR(Table1[[#This Row],[Date Sent]])</f>
        <v>#REF!</v>
      </c>
      <c r="AH5969"/>
    </row>
    <row r="5970" spans="1:34" x14ac:dyDescent="0.2">
      <c r="A5970" t="s">
        <v>623</v>
      </c>
      <c r="B5970" t="s">
        <v>6424</v>
      </c>
      <c r="C5970" s="1">
        <v>88.96</v>
      </c>
      <c r="D5970" s="5">
        <v>45340</v>
      </c>
      <c r="E5970" t="s">
        <v>21</v>
      </c>
      <c r="F5970" t="s">
        <v>33</v>
      </c>
      <c r="G5970" s="16" t="s">
        <v>6425</v>
      </c>
      <c r="H5970" s="1"/>
      <c r="J5970"/>
      <c r="AC5970" s="5" t="e">
        <f>VLOOKUP(Table1[[#This Row],[Expense Report]],#REF!,3, 0)</f>
        <v>#REF!</v>
      </c>
      <c r="AD5970" t="s">
        <v>13568</v>
      </c>
      <c r="AE5970" t="s">
        <v>198</v>
      </c>
      <c r="AF5970" t="e">
        <f>MONTH(Table1[[#This Row],[Date Sent]])</f>
        <v>#REF!</v>
      </c>
      <c r="AG5970" t="e">
        <f>YEAR(Table1[[#This Row],[Date Sent]])</f>
        <v>#REF!</v>
      </c>
      <c r="AH5970"/>
    </row>
    <row r="5971" spans="1:34" x14ac:dyDescent="0.2">
      <c r="A5971" t="s">
        <v>331</v>
      </c>
      <c r="B5971" t="s">
        <v>6426</v>
      </c>
      <c r="C5971" s="1">
        <v>221.14</v>
      </c>
      <c r="D5971" s="5">
        <v>45359</v>
      </c>
      <c r="E5971" t="s">
        <v>21</v>
      </c>
      <c r="F5971" t="s">
        <v>33</v>
      </c>
      <c r="G5971" s="16" t="s">
        <v>4146</v>
      </c>
      <c r="H5971" s="1"/>
      <c r="J5971"/>
      <c r="AC5971" s="5" t="e">
        <f>VLOOKUP(Table1[[#This Row],[Expense Report]],#REF!,3, 0)</f>
        <v>#REF!</v>
      </c>
      <c r="AD5971" t="s">
        <v>14544</v>
      </c>
      <c r="AE5971" t="s">
        <v>182</v>
      </c>
      <c r="AF5971" t="e">
        <f>MONTH(Table1[[#This Row],[Date Sent]])</f>
        <v>#REF!</v>
      </c>
      <c r="AG5971" t="e">
        <f>YEAR(Table1[[#This Row],[Date Sent]])</f>
        <v>#REF!</v>
      </c>
      <c r="AH5971"/>
    </row>
    <row r="5972" spans="1:34" x14ac:dyDescent="0.2">
      <c r="A5972" t="s">
        <v>213</v>
      </c>
      <c r="B5972" t="s">
        <v>6427</v>
      </c>
      <c r="C5972" s="1">
        <v>33.17</v>
      </c>
      <c r="D5972" s="5">
        <v>45358</v>
      </c>
      <c r="E5972" t="s">
        <v>21</v>
      </c>
      <c r="F5972" t="s">
        <v>15</v>
      </c>
      <c r="G5972" s="16" t="s">
        <v>6428</v>
      </c>
      <c r="H5972" s="1"/>
      <c r="J5972"/>
      <c r="AC5972" s="5" t="e">
        <f>VLOOKUP(Table1[[#This Row],[Expense Report]],#REF!,3, 0)</f>
        <v>#REF!</v>
      </c>
      <c r="AD5972" t="s">
        <v>14588</v>
      </c>
      <c r="AE5972" t="s">
        <v>156</v>
      </c>
      <c r="AF5972" t="e">
        <f>MONTH(Table1[[#This Row],[Date Sent]])</f>
        <v>#REF!</v>
      </c>
      <c r="AG5972" t="e">
        <f>YEAR(Table1[[#This Row],[Date Sent]])</f>
        <v>#REF!</v>
      </c>
      <c r="AH5972"/>
    </row>
    <row r="5973" spans="1:34" x14ac:dyDescent="0.2">
      <c r="A5973" t="s">
        <v>3170</v>
      </c>
      <c r="B5973" t="s">
        <v>6429</v>
      </c>
      <c r="C5973" s="1">
        <v>18.510000000000002</v>
      </c>
      <c r="D5973" s="5">
        <v>45364</v>
      </c>
      <c r="E5973" t="s">
        <v>21</v>
      </c>
      <c r="F5973" t="s">
        <v>18</v>
      </c>
      <c r="G5973" s="16" t="s">
        <v>978</v>
      </c>
      <c r="H5973" s="1"/>
      <c r="J5973"/>
      <c r="AC5973" s="5" t="e">
        <f>VLOOKUP(Table1[[#This Row],[Expense Report]],#REF!,3, 0)</f>
        <v>#REF!</v>
      </c>
      <c r="AD5973" t="s">
        <v>14698</v>
      </c>
      <c r="AE5973" t="s">
        <v>245</v>
      </c>
      <c r="AF5973" t="e">
        <f>MONTH(Table1[[#This Row],[Date Sent]])</f>
        <v>#REF!</v>
      </c>
      <c r="AG5973" t="e">
        <f>YEAR(Table1[[#This Row],[Date Sent]])</f>
        <v>#REF!</v>
      </c>
      <c r="AH5973"/>
    </row>
    <row r="5974" spans="1:34" x14ac:dyDescent="0.2">
      <c r="A5974" t="s">
        <v>3170</v>
      </c>
      <c r="B5974" t="s">
        <v>6429</v>
      </c>
      <c r="C5974" s="1">
        <v>158.54</v>
      </c>
      <c r="D5974" s="5">
        <v>45369</v>
      </c>
      <c r="E5974" t="s">
        <v>20</v>
      </c>
      <c r="F5974" t="s">
        <v>39</v>
      </c>
      <c r="G5974" s="16" t="s">
        <v>4620</v>
      </c>
      <c r="H5974" s="1"/>
      <c r="J5974"/>
      <c r="AC5974" s="5" t="e">
        <f>VLOOKUP(Table1[[#This Row],[Expense Report]],#REF!,3, 0)</f>
        <v>#REF!</v>
      </c>
      <c r="AD5974" t="s">
        <v>14698</v>
      </c>
      <c r="AE5974" t="s">
        <v>245</v>
      </c>
      <c r="AF5974" t="e">
        <f>MONTH(Table1[[#This Row],[Date Sent]])</f>
        <v>#REF!</v>
      </c>
      <c r="AG5974" t="e">
        <f>YEAR(Table1[[#This Row],[Date Sent]])</f>
        <v>#REF!</v>
      </c>
      <c r="AH5974"/>
    </row>
    <row r="5975" spans="1:34" x14ac:dyDescent="0.2">
      <c r="A5975" t="s">
        <v>1686</v>
      </c>
      <c r="B5975" t="s">
        <v>6430</v>
      </c>
      <c r="C5975" s="1">
        <v>184.19</v>
      </c>
      <c r="D5975" s="5">
        <v>45349</v>
      </c>
      <c r="E5975" t="s">
        <v>21</v>
      </c>
      <c r="F5975" t="s">
        <v>49</v>
      </c>
      <c r="G5975" s="16" t="s">
        <v>6431</v>
      </c>
      <c r="H5975" s="1"/>
      <c r="J5975"/>
      <c r="AC5975" s="5" t="e">
        <f>VLOOKUP(Table1[[#This Row],[Expense Report]],#REF!,3, 0)</f>
        <v>#REF!</v>
      </c>
      <c r="AD5975" t="s">
        <v>14711</v>
      </c>
      <c r="AE5975" t="s">
        <v>245</v>
      </c>
      <c r="AF5975" t="e">
        <f>MONTH(Table1[[#This Row],[Date Sent]])</f>
        <v>#REF!</v>
      </c>
      <c r="AG5975" t="e">
        <f>YEAR(Table1[[#This Row],[Date Sent]])</f>
        <v>#REF!</v>
      </c>
      <c r="AH5975"/>
    </row>
    <row r="5976" spans="1:34" x14ac:dyDescent="0.2">
      <c r="A5976" t="s">
        <v>1686</v>
      </c>
      <c r="B5976" t="s">
        <v>6430</v>
      </c>
      <c r="C5976" s="1">
        <v>414.75</v>
      </c>
      <c r="D5976" s="5">
        <v>45360</v>
      </c>
      <c r="E5976" t="s">
        <v>33</v>
      </c>
      <c r="F5976" t="s">
        <v>21</v>
      </c>
      <c r="G5976" s="16" t="s">
        <v>6432</v>
      </c>
      <c r="H5976" s="1"/>
      <c r="J5976"/>
      <c r="AC5976" s="5" t="e">
        <f>VLOOKUP(Table1[[#This Row],[Expense Report]],#REF!,3, 0)</f>
        <v>#REF!</v>
      </c>
      <c r="AD5976" t="s">
        <v>14711</v>
      </c>
      <c r="AE5976" t="s">
        <v>245</v>
      </c>
      <c r="AF5976" t="e">
        <f>MONTH(Table1[[#This Row],[Date Sent]])</f>
        <v>#REF!</v>
      </c>
      <c r="AG5976" t="e">
        <f>YEAR(Table1[[#This Row],[Date Sent]])</f>
        <v>#REF!</v>
      </c>
      <c r="AH5976"/>
    </row>
    <row r="5977" spans="1:34" x14ac:dyDescent="0.2">
      <c r="A5977" t="s">
        <v>548</v>
      </c>
      <c r="B5977" t="s">
        <v>6433</v>
      </c>
      <c r="C5977" s="1">
        <v>40</v>
      </c>
      <c r="D5977" s="5">
        <v>45337</v>
      </c>
      <c r="E5977" t="s">
        <v>13</v>
      </c>
      <c r="F5977" t="s">
        <v>1193</v>
      </c>
      <c r="G5977" s="16" t="s">
        <v>6434</v>
      </c>
      <c r="H5977" s="1"/>
      <c r="J5977"/>
      <c r="AC5977" s="5" t="e">
        <f>VLOOKUP(Table1[[#This Row],[Expense Report]],#REF!,3, 0)</f>
        <v>#REF!</v>
      </c>
      <c r="AD5977" t="s">
        <v>14701</v>
      </c>
      <c r="AE5977" t="s">
        <v>245</v>
      </c>
      <c r="AF5977" t="e">
        <f>MONTH(Table1[[#This Row],[Date Sent]])</f>
        <v>#REF!</v>
      </c>
      <c r="AG5977" t="e">
        <f>YEAR(Table1[[#This Row],[Date Sent]])</f>
        <v>#REF!</v>
      </c>
      <c r="AH5977"/>
    </row>
    <row r="5978" spans="1:34" x14ac:dyDescent="0.2">
      <c r="A5978" t="s">
        <v>548</v>
      </c>
      <c r="B5978" t="s">
        <v>6433</v>
      </c>
      <c r="C5978" s="1">
        <v>41.32</v>
      </c>
      <c r="D5978" s="5">
        <v>45347</v>
      </c>
      <c r="E5978" t="s">
        <v>21</v>
      </c>
      <c r="F5978" t="s">
        <v>15</v>
      </c>
      <c r="G5978" s="16" t="s">
        <v>6435</v>
      </c>
      <c r="H5978" s="1"/>
      <c r="J5978"/>
      <c r="AC5978" s="5" t="e">
        <f>VLOOKUP(Table1[[#This Row],[Expense Report]],#REF!,3, 0)</f>
        <v>#REF!</v>
      </c>
      <c r="AD5978" t="s">
        <v>14701</v>
      </c>
      <c r="AE5978" t="s">
        <v>245</v>
      </c>
      <c r="AF5978" t="e">
        <f>MONTH(Table1[[#This Row],[Date Sent]])</f>
        <v>#REF!</v>
      </c>
      <c r="AG5978" t="e">
        <f>YEAR(Table1[[#This Row],[Date Sent]])</f>
        <v>#REF!</v>
      </c>
      <c r="AH5978"/>
    </row>
    <row r="5979" spans="1:34" x14ac:dyDescent="0.2">
      <c r="A5979" t="s">
        <v>548</v>
      </c>
      <c r="B5979" t="s">
        <v>6433</v>
      </c>
      <c r="C5979" s="1">
        <v>37.18</v>
      </c>
      <c r="D5979" s="5">
        <v>45347</v>
      </c>
      <c r="E5979" t="s">
        <v>13</v>
      </c>
      <c r="F5979" t="s">
        <v>33</v>
      </c>
      <c r="G5979" s="16" t="s">
        <v>1516</v>
      </c>
      <c r="H5979" s="1"/>
      <c r="J5979"/>
      <c r="AC5979" s="5" t="e">
        <f>VLOOKUP(Table1[[#This Row],[Expense Report]],#REF!,3, 0)</f>
        <v>#REF!</v>
      </c>
      <c r="AD5979" t="s">
        <v>14701</v>
      </c>
      <c r="AE5979" t="s">
        <v>245</v>
      </c>
      <c r="AF5979" t="e">
        <f>MONTH(Table1[[#This Row],[Date Sent]])</f>
        <v>#REF!</v>
      </c>
      <c r="AG5979" t="e">
        <f>YEAR(Table1[[#This Row],[Date Sent]])</f>
        <v>#REF!</v>
      </c>
      <c r="AH5979"/>
    </row>
    <row r="5980" spans="1:34" x14ac:dyDescent="0.2">
      <c r="A5980" t="s">
        <v>548</v>
      </c>
      <c r="B5980" t="s">
        <v>6433</v>
      </c>
      <c r="C5980" s="1">
        <v>83.4</v>
      </c>
      <c r="D5980" s="5">
        <v>45360</v>
      </c>
      <c r="E5980" t="s">
        <v>27</v>
      </c>
      <c r="F5980" t="s">
        <v>8</v>
      </c>
      <c r="G5980" s="16" t="s">
        <v>6436</v>
      </c>
      <c r="H5980" s="1"/>
      <c r="J5980"/>
      <c r="AC5980" s="5" t="e">
        <f>VLOOKUP(Table1[[#This Row],[Expense Report]],#REF!,3, 0)</f>
        <v>#REF!</v>
      </c>
      <c r="AD5980" t="s">
        <v>14701</v>
      </c>
      <c r="AE5980" t="s">
        <v>245</v>
      </c>
      <c r="AF5980" t="e">
        <f>MONTH(Table1[[#This Row],[Date Sent]])</f>
        <v>#REF!</v>
      </c>
      <c r="AG5980" t="e">
        <f>YEAR(Table1[[#This Row],[Date Sent]])</f>
        <v>#REF!</v>
      </c>
      <c r="AH5980"/>
    </row>
    <row r="5981" spans="1:34" x14ac:dyDescent="0.2">
      <c r="A5981" t="s">
        <v>548</v>
      </c>
      <c r="B5981" t="s">
        <v>6433</v>
      </c>
      <c r="C5981" s="1">
        <v>153.96</v>
      </c>
      <c r="D5981" s="5">
        <v>45365</v>
      </c>
      <c r="E5981" t="s">
        <v>21</v>
      </c>
      <c r="F5981" t="s">
        <v>33</v>
      </c>
      <c r="G5981" s="16" t="s">
        <v>6437</v>
      </c>
      <c r="H5981" s="1"/>
      <c r="J5981"/>
      <c r="AC5981" s="5" t="e">
        <f>VLOOKUP(Table1[[#This Row],[Expense Report]],#REF!,3, 0)</f>
        <v>#REF!</v>
      </c>
      <c r="AD5981" t="s">
        <v>14701</v>
      </c>
      <c r="AE5981" t="s">
        <v>245</v>
      </c>
      <c r="AF5981" t="e">
        <f>MONTH(Table1[[#This Row],[Date Sent]])</f>
        <v>#REF!</v>
      </c>
      <c r="AG5981" t="e">
        <f>YEAR(Table1[[#This Row],[Date Sent]])</f>
        <v>#REF!</v>
      </c>
      <c r="AH5981"/>
    </row>
    <row r="5982" spans="1:34" x14ac:dyDescent="0.2">
      <c r="A5982" t="s">
        <v>548</v>
      </c>
      <c r="B5982" t="s">
        <v>6433</v>
      </c>
      <c r="C5982" s="1">
        <v>29.79</v>
      </c>
      <c r="D5982" s="5">
        <v>45365</v>
      </c>
      <c r="E5982" t="s">
        <v>21</v>
      </c>
      <c r="F5982" t="s">
        <v>33</v>
      </c>
      <c r="G5982" s="16" t="s">
        <v>1602</v>
      </c>
      <c r="H5982" s="1"/>
      <c r="J5982"/>
      <c r="AC5982" s="5" t="e">
        <f>VLOOKUP(Table1[[#This Row],[Expense Report]],#REF!,3, 0)</f>
        <v>#REF!</v>
      </c>
      <c r="AD5982" t="s">
        <v>14701</v>
      </c>
      <c r="AE5982" t="s">
        <v>245</v>
      </c>
      <c r="AF5982" t="e">
        <f>MONTH(Table1[[#This Row],[Date Sent]])</f>
        <v>#REF!</v>
      </c>
      <c r="AG5982" t="e">
        <f>YEAR(Table1[[#This Row],[Date Sent]])</f>
        <v>#REF!</v>
      </c>
      <c r="AH5982"/>
    </row>
    <row r="5983" spans="1:34" x14ac:dyDescent="0.2">
      <c r="A5983" t="s">
        <v>548</v>
      </c>
      <c r="B5983" t="s">
        <v>6433</v>
      </c>
      <c r="C5983" s="1">
        <v>6.41</v>
      </c>
      <c r="D5983" s="5">
        <v>45366</v>
      </c>
      <c r="E5983" t="s">
        <v>21</v>
      </c>
      <c r="F5983" t="s">
        <v>15</v>
      </c>
      <c r="G5983" s="16" t="s">
        <v>6438</v>
      </c>
      <c r="H5983" s="1"/>
      <c r="J5983"/>
      <c r="AC5983" s="5" t="e">
        <f>VLOOKUP(Table1[[#This Row],[Expense Report]],#REF!,3, 0)</f>
        <v>#REF!</v>
      </c>
      <c r="AD5983" t="s">
        <v>14701</v>
      </c>
      <c r="AE5983" t="s">
        <v>245</v>
      </c>
      <c r="AF5983" t="e">
        <f>MONTH(Table1[[#This Row],[Date Sent]])</f>
        <v>#REF!</v>
      </c>
      <c r="AG5983" t="e">
        <f>YEAR(Table1[[#This Row],[Date Sent]])</f>
        <v>#REF!</v>
      </c>
      <c r="AH5983"/>
    </row>
    <row r="5984" spans="1:34" x14ac:dyDescent="0.2">
      <c r="A5984" t="s">
        <v>548</v>
      </c>
      <c r="B5984" t="s">
        <v>6433</v>
      </c>
      <c r="C5984" s="1">
        <v>100.67</v>
      </c>
      <c r="D5984" s="5">
        <v>45368</v>
      </c>
      <c r="E5984" t="s">
        <v>21</v>
      </c>
      <c r="F5984" t="s">
        <v>33</v>
      </c>
      <c r="G5984" s="16" t="s">
        <v>6439</v>
      </c>
      <c r="H5984" s="1"/>
      <c r="J5984"/>
      <c r="AC5984" s="5" t="e">
        <f>VLOOKUP(Table1[[#This Row],[Expense Report]],#REF!,3, 0)</f>
        <v>#REF!</v>
      </c>
      <c r="AD5984" t="s">
        <v>14701</v>
      </c>
      <c r="AE5984" t="s">
        <v>245</v>
      </c>
      <c r="AF5984" t="e">
        <f>MONTH(Table1[[#This Row],[Date Sent]])</f>
        <v>#REF!</v>
      </c>
      <c r="AG5984" t="e">
        <f>YEAR(Table1[[#This Row],[Date Sent]])</f>
        <v>#REF!</v>
      </c>
      <c r="AH5984"/>
    </row>
    <row r="5985" spans="1:34" x14ac:dyDescent="0.2">
      <c r="A5985" t="s">
        <v>1384</v>
      </c>
      <c r="B5985" t="s">
        <v>6440</v>
      </c>
      <c r="C5985" s="1">
        <v>7.79</v>
      </c>
      <c r="D5985" s="5">
        <v>45344</v>
      </c>
      <c r="E5985" t="s">
        <v>21</v>
      </c>
      <c r="F5985" t="s">
        <v>33</v>
      </c>
      <c r="G5985" s="16" t="s">
        <v>3655</v>
      </c>
      <c r="H5985" s="1"/>
      <c r="J5985"/>
      <c r="AC5985" s="5" t="e">
        <f>VLOOKUP(Table1[[#This Row],[Expense Report]],#REF!,3, 0)</f>
        <v>#REF!</v>
      </c>
      <c r="AD5985" t="s">
        <v>14716</v>
      </c>
      <c r="AE5985" t="s">
        <v>245</v>
      </c>
      <c r="AF5985" t="e">
        <f>MONTH(Table1[[#This Row],[Date Sent]])</f>
        <v>#REF!</v>
      </c>
      <c r="AG5985" t="e">
        <f>YEAR(Table1[[#This Row],[Date Sent]])</f>
        <v>#REF!</v>
      </c>
      <c r="AH5985"/>
    </row>
    <row r="5986" spans="1:34" x14ac:dyDescent="0.2">
      <c r="A5986" t="s">
        <v>1384</v>
      </c>
      <c r="B5986" t="s">
        <v>6440</v>
      </c>
      <c r="C5986" s="1">
        <v>48.58</v>
      </c>
      <c r="D5986" s="5">
        <v>45350</v>
      </c>
      <c r="E5986" t="s">
        <v>21</v>
      </c>
      <c r="F5986" t="s">
        <v>49</v>
      </c>
      <c r="G5986" s="16" t="s">
        <v>6441</v>
      </c>
      <c r="H5986" s="1"/>
      <c r="J5986"/>
      <c r="AC5986" s="5" t="e">
        <f>VLOOKUP(Table1[[#This Row],[Expense Report]],#REF!,3, 0)</f>
        <v>#REF!</v>
      </c>
      <c r="AD5986" t="s">
        <v>14716</v>
      </c>
      <c r="AE5986" t="s">
        <v>245</v>
      </c>
      <c r="AF5986" t="e">
        <f>MONTH(Table1[[#This Row],[Date Sent]])</f>
        <v>#REF!</v>
      </c>
      <c r="AG5986" t="e">
        <f>YEAR(Table1[[#This Row],[Date Sent]])</f>
        <v>#REF!</v>
      </c>
      <c r="AH5986"/>
    </row>
    <row r="5987" spans="1:34" x14ac:dyDescent="0.2">
      <c r="A5987" t="s">
        <v>1384</v>
      </c>
      <c r="B5987" t="s">
        <v>6440</v>
      </c>
      <c r="C5987" s="1">
        <v>288.07</v>
      </c>
      <c r="D5987" s="5">
        <v>45351</v>
      </c>
      <c r="E5987" t="s">
        <v>21</v>
      </c>
      <c r="F5987" t="s">
        <v>33</v>
      </c>
      <c r="G5987" s="16" t="s">
        <v>6442</v>
      </c>
      <c r="H5987" s="1"/>
      <c r="J5987"/>
      <c r="AC5987" s="5" t="e">
        <f>VLOOKUP(Table1[[#This Row],[Expense Report]],#REF!,3, 0)</f>
        <v>#REF!</v>
      </c>
      <c r="AD5987" t="s">
        <v>14716</v>
      </c>
      <c r="AE5987" t="s">
        <v>245</v>
      </c>
      <c r="AF5987" t="e">
        <f>MONTH(Table1[[#This Row],[Date Sent]])</f>
        <v>#REF!</v>
      </c>
      <c r="AG5987" t="e">
        <f>YEAR(Table1[[#This Row],[Date Sent]])</f>
        <v>#REF!</v>
      </c>
      <c r="AH5987"/>
    </row>
    <row r="5988" spans="1:34" x14ac:dyDescent="0.2">
      <c r="A5988" t="s">
        <v>1384</v>
      </c>
      <c r="B5988" t="s">
        <v>6440</v>
      </c>
      <c r="C5988" s="1">
        <v>2.46</v>
      </c>
      <c r="D5988" s="5">
        <v>45352</v>
      </c>
      <c r="E5988" t="s">
        <v>35</v>
      </c>
      <c r="F5988" t="s">
        <v>39</v>
      </c>
      <c r="G5988" s="16" t="s">
        <v>6443</v>
      </c>
      <c r="H5988" s="1"/>
      <c r="J5988"/>
      <c r="AC5988" s="5" t="e">
        <f>VLOOKUP(Table1[[#This Row],[Expense Report]],#REF!,3, 0)</f>
        <v>#REF!</v>
      </c>
      <c r="AD5988" t="s">
        <v>14716</v>
      </c>
      <c r="AE5988" t="s">
        <v>245</v>
      </c>
      <c r="AF5988" t="e">
        <f>MONTH(Table1[[#This Row],[Date Sent]])</f>
        <v>#REF!</v>
      </c>
      <c r="AG5988" t="e">
        <f>YEAR(Table1[[#This Row],[Date Sent]])</f>
        <v>#REF!</v>
      </c>
      <c r="AH5988"/>
    </row>
    <row r="5989" spans="1:34" x14ac:dyDescent="0.2">
      <c r="A5989" t="s">
        <v>1384</v>
      </c>
      <c r="B5989" t="s">
        <v>6440</v>
      </c>
      <c r="C5989" s="1">
        <v>1.27</v>
      </c>
      <c r="D5989" s="5">
        <v>45352</v>
      </c>
      <c r="E5989" t="s">
        <v>35</v>
      </c>
      <c r="F5989" t="s">
        <v>39</v>
      </c>
      <c r="G5989" s="16" t="s">
        <v>6443</v>
      </c>
      <c r="H5989" s="1"/>
      <c r="J5989"/>
      <c r="AC5989" s="5" t="e">
        <f>VLOOKUP(Table1[[#This Row],[Expense Report]],#REF!,3, 0)</f>
        <v>#REF!</v>
      </c>
      <c r="AD5989" t="s">
        <v>14716</v>
      </c>
      <c r="AE5989" t="s">
        <v>245</v>
      </c>
      <c r="AF5989" t="e">
        <f>MONTH(Table1[[#This Row],[Date Sent]])</f>
        <v>#REF!</v>
      </c>
      <c r="AG5989" t="e">
        <f>YEAR(Table1[[#This Row],[Date Sent]])</f>
        <v>#REF!</v>
      </c>
      <c r="AH5989"/>
    </row>
    <row r="5990" spans="1:34" x14ac:dyDescent="0.2">
      <c r="A5990" t="s">
        <v>1384</v>
      </c>
      <c r="B5990" t="s">
        <v>6440</v>
      </c>
      <c r="C5990" s="1">
        <v>7.43</v>
      </c>
      <c r="D5990" s="5">
        <v>45356</v>
      </c>
      <c r="E5990" t="s">
        <v>21</v>
      </c>
      <c r="F5990" t="s">
        <v>33</v>
      </c>
      <c r="G5990" s="16" t="s">
        <v>6444</v>
      </c>
      <c r="H5990" s="1"/>
      <c r="J5990"/>
      <c r="AC5990" s="5" t="e">
        <f>VLOOKUP(Table1[[#This Row],[Expense Report]],#REF!,3, 0)</f>
        <v>#REF!</v>
      </c>
      <c r="AD5990" t="s">
        <v>14716</v>
      </c>
      <c r="AE5990" t="s">
        <v>245</v>
      </c>
      <c r="AF5990" t="e">
        <f>MONTH(Table1[[#This Row],[Date Sent]])</f>
        <v>#REF!</v>
      </c>
      <c r="AG5990" t="e">
        <f>YEAR(Table1[[#This Row],[Date Sent]])</f>
        <v>#REF!</v>
      </c>
      <c r="AH5990"/>
    </row>
    <row r="5991" spans="1:34" x14ac:dyDescent="0.2">
      <c r="A5991" t="s">
        <v>1384</v>
      </c>
      <c r="B5991" t="s">
        <v>6440</v>
      </c>
      <c r="C5991" s="1">
        <v>53.51</v>
      </c>
      <c r="D5991" s="5">
        <v>45356</v>
      </c>
      <c r="E5991" t="s">
        <v>21</v>
      </c>
      <c r="F5991" t="s">
        <v>16</v>
      </c>
      <c r="G5991" s="16" t="s">
        <v>6445</v>
      </c>
      <c r="H5991" s="1"/>
      <c r="J5991"/>
      <c r="AC5991" s="5" t="e">
        <f>VLOOKUP(Table1[[#This Row],[Expense Report]],#REF!,3, 0)</f>
        <v>#REF!</v>
      </c>
      <c r="AD5991" t="s">
        <v>14716</v>
      </c>
      <c r="AE5991" t="s">
        <v>245</v>
      </c>
      <c r="AF5991" t="e">
        <f>MONTH(Table1[[#This Row],[Date Sent]])</f>
        <v>#REF!</v>
      </c>
      <c r="AG5991" t="e">
        <f>YEAR(Table1[[#This Row],[Date Sent]])</f>
        <v>#REF!</v>
      </c>
      <c r="AH5991"/>
    </row>
    <row r="5992" spans="1:34" x14ac:dyDescent="0.2">
      <c r="A5992" t="s">
        <v>1384</v>
      </c>
      <c r="B5992" t="s">
        <v>6440</v>
      </c>
      <c r="C5992" s="1">
        <v>8.58</v>
      </c>
      <c r="D5992" s="5">
        <v>45358</v>
      </c>
      <c r="E5992" t="s">
        <v>21</v>
      </c>
      <c r="F5992" t="s">
        <v>33</v>
      </c>
      <c r="G5992" s="16" t="s">
        <v>3791</v>
      </c>
      <c r="H5992" s="1"/>
      <c r="J5992"/>
      <c r="AC5992" s="5" t="e">
        <f>VLOOKUP(Table1[[#This Row],[Expense Report]],#REF!,3, 0)</f>
        <v>#REF!</v>
      </c>
      <c r="AD5992" t="s">
        <v>14716</v>
      </c>
      <c r="AE5992" t="s">
        <v>245</v>
      </c>
      <c r="AF5992" t="e">
        <f>MONTH(Table1[[#This Row],[Date Sent]])</f>
        <v>#REF!</v>
      </c>
      <c r="AG5992" t="e">
        <f>YEAR(Table1[[#This Row],[Date Sent]])</f>
        <v>#REF!</v>
      </c>
      <c r="AH5992"/>
    </row>
    <row r="5993" spans="1:34" x14ac:dyDescent="0.2">
      <c r="A5993" t="s">
        <v>2805</v>
      </c>
      <c r="B5993" t="s">
        <v>6446</v>
      </c>
      <c r="C5993" s="1">
        <v>145.19</v>
      </c>
      <c r="D5993" s="5">
        <v>45352</v>
      </c>
      <c r="E5993" t="s">
        <v>39</v>
      </c>
      <c r="F5993" t="s">
        <v>33</v>
      </c>
      <c r="G5993" s="16" t="s">
        <v>6447</v>
      </c>
      <c r="H5993" s="1"/>
      <c r="J5993"/>
      <c r="AC5993" s="5" t="e">
        <f>VLOOKUP(Table1[[#This Row],[Expense Report]],#REF!,3, 0)</f>
        <v>#REF!</v>
      </c>
      <c r="AD5993" t="s">
        <v>14715</v>
      </c>
      <c r="AE5993" t="s">
        <v>245</v>
      </c>
      <c r="AF5993" t="e">
        <f>MONTH(Table1[[#This Row],[Date Sent]])</f>
        <v>#REF!</v>
      </c>
      <c r="AG5993" t="e">
        <f>YEAR(Table1[[#This Row],[Date Sent]])</f>
        <v>#REF!</v>
      </c>
      <c r="AH5993"/>
    </row>
    <row r="5994" spans="1:34" x14ac:dyDescent="0.2">
      <c r="A5994" t="s">
        <v>2805</v>
      </c>
      <c r="B5994" t="s">
        <v>6446</v>
      </c>
      <c r="C5994" s="1">
        <v>203.01</v>
      </c>
      <c r="D5994" s="5">
        <v>45353</v>
      </c>
      <c r="E5994" t="s">
        <v>21</v>
      </c>
      <c r="F5994" t="s">
        <v>33</v>
      </c>
      <c r="G5994" s="16" t="s">
        <v>6448</v>
      </c>
      <c r="H5994" s="1"/>
      <c r="J5994"/>
      <c r="AC5994" s="5" t="e">
        <f>VLOOKUP(Table1[[#This Row],[Expense Report]],#REF!,3, 0)</f>
        <v>#REF!</v>
      </c>
      <c r="AD5994" t="s">
        <v>14715</v>
      </c>
      <c r="AE5994" t="s">
        <v>245</v>
      </c>
      <c r="AF5994" t="e">
        <f>MONTH(Table1[[#This Row],[Date Sent]])</f>
        <v>#REF!</v>
      </c>
      <c r="AG5994" t="e">
        <f>YEAR(Table1[[#This Row],[Date Sent]])</f>
        <v>#REF!</v>
      </c>
      <c r="AH5994"/>
    </row>
    <row r="5995" spans="1:34" x14ac:dyDescent="0.2">
      <c r="A5995" t="s">
        <v>2805</v>
      </c>
      <c r="B5995" t="s">
        <v>6446</v>
      </c>
      <c r="C5995" s="1">
        <v>216.3</v>
      </c>
      <c r="D5995" s="5">
        <v>45355</v>
      </c>
      <c r="E5995" t="s">
        <v>27</v>
      </c>
      <c r="F5995" t="s">
        <v>25</v>
      </c>
      <c r="G5995" s="16" t="s">
        <v>6449</v>
      </c>
      <c r="H5995" s="1"/>
      <c r="J5995"/>
      <c r="AC5995" s="5" t="e">
        <f>VLOOKUP(Table1[[#This Row],[Expense Report]],#REF!,3, 0)</f>
        <v>#REF!</v>
      </c>
      <c r="AD5995" t="s">
        <v>14715</v>
      </c>
      <c r="AE5995" t="s">
        <v>245</v>
      </c>
      <c r="AF5995" t="e">
        <f>MONTH(Table1[[#This Row],[Date Sent]])</f>
        <v>#REF!</v>
      </c>
      <c r="AG5995" t="e">
        <f>YEAR(Table1[[#This Row],[Date Sent]])</f>
        <v>#REF!</v>
      </c>
      <c r="AH5995"/>
    </row>
    <row r="5996" spans="1:34" x14ac:dyDescent="0.2">
      <c r="A5996" t="s">
        <v>2805</v>
      </c>
      <c r="B5996" t="s">
        <v>6446</v>
      </c>
      <c r="C5996" s="1">
        <v>73.63</v>
      </c>
      <c r="D5996" s="5">
        <v>45360</v>
      </c>
      <c r="E5996" t="s">
        <v>21</v>
      </c>
      <c r="F5996" t="s">
        <v>33</v>
      </c>
      <c r="G5996" s="16" t="s">
        <v>6450</v>
      </c>
      <c r="H5996" s="1"/>
      <c r="J5996"/>
      <c r="AC5996" s="5" t="e">
        <f>VLOOKUP(Table1[[#This Row],[Expense Report]],#REF!,3, 0)</f>
        <v>#REF!</v>
      </c>
      <c r="AD5996" t="s">
        <v>14715</v>
      </c>
      <c r="AE5996" t="s">
        <v>245</v>
      </c>
      <c r="AF5996" t="e">
        <f>MONTH(Table1[[#This Row],[Date Sent]])</f>
        <v>#REF!</v>
      </c>
      <c r="AG5996" t="e">
        <f>YEAR(Table1[[#This Row],[Date Sent]])</f>
        <v>#REF!</v>
      </c>
      <c r="AH5996"/>
    </row>
    <row r="5997" spans="1:34" x14ac:dyDescent="0.2">
      <c r="A5997" t="s">
        <v>2805</v>
      </c>
      <c r="B5997" t="s">
        <v>6446</v>
      </c>
      <c r="C5997" s="1">
        <v>298.32</v>
      </c>
      <c r="D5997" s="5">
        <v>45363</v>
      </c>
      <c r="E5997" t="s">
        <v>23</v>
      </c>
      <c r="F5997" t="s">
        <v>39</v>
      </c>
      <c r="G5997" s="16" t="s">
        <v>6451</v>
      </c>
      <c r="H5997" s="1"/>
      <c r="J5997"/>
      <c r="AC5997" s="5" t="e">
        <f>VLOOKUP(Table1[[#This Row],[Expense Report]],#REF!,3, 0)</f>
        <v>#REF!</v>
      </c>
      <c r="AD5997" t="s">
        <v>14715</v>
      </c>
      <c r="AE5997" t="s">
        <v>245</v>
      </c>
      <c r="AF5997" t="e">
        <f>MONTH(Table1[[#This Row],[Date Sent]])</f>
        <v>#REF!</v>
      </c>
      <c r="AG5997" t="e">
        <f>YEAR(Table1[[#This Row],[Date Sent]])</f>
        <v>#REF!</v>
      </c>
      <c r="AH5997"/>
    </row>
    <row r="5998" spans="1:34" x14ac:dyDescent="0.2">
      <c r="A5998" t="s">
        <v>2805</v>
      </c>
      <c r="B5998" t="s">
        <v>6446</v>
      </c>
      <c r="C5998" s="1">
        <v>85.15</v>
      </c>
      <c r="D5998" s="5">
        <v>45364</v>
      </c>
      <c r="E5998" t="s">
        <v>21</v>
      </c>
      <c r="F5998" t="s">
        <v>33</v>
      </c>
      <c r="G5998" s="16" t="s">
        <v>6452</v>
      </c>
      <c r="H5998" s="1"/>
      <c r="J5998"/>
      <c r="AC5998" s="5" t="e">
        <f>VLOOKUP(Table1[[#This Row],[Expense Report]],#REF!,3, 0)</f>
        <v>#REF!</v>
      </c>
      <c r="AD5998" t="s">
        <v>14715</v>
      </c>
      <c r="AE5998" t="s">
        <v>245</v>
      </c>
      <c r="AF5998" t="e">
        <f>MONTH(Table1[[#This Row],[Date Sent]])</f>
        <v>#REF!</v>
      </c>
      <c r="AG5998" t="e">
        <f>YEAR(Table1[[#This Row],[Date Sent]])</f>
        <v>#REF!</v>
      </c>
      <c r="AH5998"/>
    </row>
    <row r="5999" spans="1:34" x14ac:dyDescent="0.2">
      <c r="A5999" t="s">
        <v>552</v>
      </c>
      <c r="B5999" t="s">
        <v>6453</v>
      </c>
      <c r="C5999" s="1">
        <v>870</v>
      </c>
      <c r="D5999" s="5">
        <v>45344</v>
      </c>
      <c r="E5999" t="s">
        <v>8</v>
      </c>
      <c r="F5999" t="s">
        <v>20</v>
      </c>
      <c r="G5999" s="16" t="s">
        <v>6454</v>
      </c>
      <c r="H5999" s="1"/>
      <c r="J5999"/>
      <c r="AC5999" s="5" t="e">
        <f>VLOOKUP(Table1[[#This Row],[Expense Report]],#REF!,3, 0)</f>
        <v>#REF!</v>
      </c>
      <c r="AD5999" t="s">
        <v>14605</v>
      </c>
      <c r="AE5999" t="s">
        <v>245</v>
      </c>
      <c r="AF5999" t="e">
        <f>MONTH(Table1[[#This Row],[Date Sent]])</f>
        <v>#REF!</v>
      </c>
      <c r="AG5999" t="e">
        <f>YEAR(Table1[[#This Row],[Date Sent]])</f>
        <v>#REF!</v>
      </c>
      <c r="AH5999"/>
    </row>
    <row r="6000" spans="1:34" x14ac:dyDescent="0.2">
      <c r="A6000" t="s">
        <v>552</v>
      </c>
      <c r="B6000" t="s">
        <v>6453</v>
      </c>
      <c r="C6000" s="1">
        <v>318.13</v>
      </c>
      <c r="D6000" s="5">
        <v>45346</v>
      </c>
      <c r="E6000" t="s">
        <v>17</v>
      </c>
      <c r="F6000" t="s">
        <v>33</v>
      </c>
      <c r="G6000" s="16" t="s">
        <v>6455</v>
      </c>
      <c r="H6000" s="1"/>
      <c r="J6000"/>
      <c r="AC6000" s="5" t="e">
        <f>VLOOKUP(Table1[[#This Row],[Expense Report]],#REF!,3, 0)</f>
        <v>#REF!</v>
      </c>
      <c r="AD6000" t="s">
        <v>14605</v>
      </c>
      <c r="AE6000" t="s">
        <v>245</v>
      </c>
      <c r="AF6000" t="e">
        <f>MONTH(Table1[[#This Row],[Date Sent]])</f>
        <v>#REF!</v>
      </c>
      <c r="AG6000" t="e">
        <f>YEAR(Table1[[#This Row],[Date Sent]])</f>
        <v>#REF!</v>
      </c>
      <c r="AH6000"/>
    </row>
    <row r="6001" spans="1:34" x14ac:dyDescent="0.2">
      <c r="A6001" t="s">
        <v>552</v>
      </c>
      <c r="B6001" t="s">
        <v>6453</v>
      </c>
      <c r="C6001" s="1">
        <v>173.27</v>
      </c>
      <c r="D6001" s="5">
        <v>45348</v>
      </c>
      <c r="E6001" t="s">
        <v>21</v>
      </c>
      <c r="F6001" t="s">
        <v>33</v>
      </c>
      <c r="G6001" s="16" t="s">
        <v>6456</v>
      </c>
      <c r="H6001" s="1"/>
      <c r="J6001"/>
      <c r="AC6001" s="5" t="e">
        <f>VLOOKUP(Table1[[#This Row],[Expense Report]],#REF!,3, 0)</f>
        <v>#REF!</v>
      </c>
      <c r="AD6001" t="s">
        <v>14605</v>
      </c>
      <c r="AE6001" t="s">
        <v>245</v>
      </c>
      <c r="AF6001" t="e">
        <f>MONTH(Table1[[#This Row],[Date Sent]])</f>
        <v>#REF!</v>
      </c>
      <c r="AG6001" t="e">
        <f>YEAR(Table1[[#This Row],[Date Sent]])</f>
        <v>#REF!</v>
      </c>
      <c r="AH6001"/>
    </row>
    <row r="6002" spans="1:34" x14ac:dyDescent="0.2">
      <c r="A6002" t="s">
        <v>552</v>
      </c>
      <c r="B6002" t="s">
        <v>6453</v>
      </c>
      <c r="C6002" s="1">
        <v>163.43</v>
      </c>
      <c r="D6002" s="5">
        <v>45350</v>
      </c>
      <c r="E6002" t="s">
        <v>21</v>
      </c>
      <c r="F6002" t="s">
        <v>16</v>
      </c>
      <c r="G6002" s="16" t="s">
        <v>1057</v>
      </c>
      <c r="H6002" s="1"/>
      <c r="J6002"/>
      <c r="AC6002" s="5" t="e">
        <f>VLOOKUP(Table1[[#This Row],[Expense Report]],#REF!,3, 0)</f>
        <v>#REF!</v>
      </c>
      <c r="AD6002" t="s">
        <v>14605</v>
      </c>
      <c r="AE6002" t="s">
        <v>245</v>
      </c>
      <c r="AF6002" t="e">
        <f>MONTH(Table1[[#This Row],[Date Sent]])</f>
        <v>#REF!</v>
      </c>
      <c r="AG6002" t="e">
        <f>YEAR(Table1[[#This Row],[Date Sent]])</f>
        <v>#REF!</v>
      </c>
      <c r="AH6002"/>
    </row>
    <row r="6003" spans="1:34" x14ac:dyDescent="0.2">
      <c r="A6003" t="s">
        <v>552</v>
      </c>
      <c r="B6003" t="s">
        <v>6453</v>
      </c>
      <c r="C6003" s="1">
        <v>125.09</v>
      </c>
      <c r="D6003" s="5">
        <v>45356</v>
      </c>
      <c r="E6003" t="s">
        <v>21</v>
      </c>
      <c r="F6003" t="s">
        <v>33</v>
      </c>
      <c r="G6003" s="16" t="s">
        <v>6457</v>
      </c>
      <c r="H6003" s="1"/>
      <c r="J6003"/>
      <c r="AC6003" s="5" t="e">
        <f>VLOOKUP(Table1[[#This Row],[Expense Report]],#REF!,3, 0)</f>
        <v>#REF!</v>
      </c>
      <c r="AD6003" t="s">
        <v>14605</v>
      </c>
      <c r="AE6003" t="s">
        <v>245</v>
      </c>
      <c r="AF6003" t="e">
        <f>MONTH(Table1[[#This Row],[Date Sent]])</f>
        <v>#REF!</v>
      </c>
      <c r="AG6003" t="e">
        <f>YEAR(Table1[[#This Row],[Date Sent]])</f>
        <v>#REF!</v>
      </c>
      <c r="AH6003"/>
    </row>
    <row r="6004" spans="1:34" x14ac:dyDescent="0.2">
      <c r="A6004" t="s">
        <v>554</v>
      </c>
      <c r="B6004" t="s">
        <v>6458</v>
      </c>
      <c r="C6004" s="1">
        <v>162.46</v>
      </c>
      <c r="D6004" s="5">
        <v>45338</v>
      </c>
      <c r="E6004" t="s">
        <v>25</v>
      </c>
      <c r="F6004" t="s">
        <v>28</v>
      </c>
      <c r="G6004" s="16" t="s">
        <v>6459</v>
      </c>
      <c r="H6004" s="1"/>
      <c r="J6004"/>
      <c r="AC6004" s="5" t="e">
        <f>VLOOKUP(Table1[[#This Row],[Expense Report]],#REF!,3, 0)</f>
        <v>#REF!</v>
      </c>
      <c r="AD6004" t="s">
        <v>14593</v>
      </c>
      <c r="AE6004" t="s">
        <v>245</v>
      </c>
      <c r="AF6004" t="e">
        <f>MONTH(Table1[[#This Row],[Date Sent]])</f>
        <v>#REF!</v>
      </c>
      <c r="AG6004" t="e">
        <f>YEAR(Table1[[#This Row],[Date Sent]])</f>
        <v>#REF!</v>
      </c>
      <c r="AH6004"/>
    </row>
    <row r="6005" spans="1:34" x14ac:dyDescent="0.2">
      <c r="A6005" t="s">
        <v>554</v>
      </c>
      <c r="B6005" t="s">
        <v>6458</v>
      </c>
      <c r="C6005" s="1">
        <v>67.790000000000006</v>
      </c>
      <c r="D6005" s="5">
        <v>45342</v>
      </c>
      <c r="E6005" t="s">
        <v>13</v>
      </c>
      <c r="F6005" t="s">
        <v>33</v>
      </c>
      <c r="G6005" s="16" t="s">
        <v>1718</v>
      </c>
      <c r="H6005" s="1"/>
      <c r="J6005"/>
      <c r="AC6005" s="5" t="e">
        <f>VLOOKUP(Table1[[#This Row],[Expense Report]],#REF!,3, 0)</f>
        <v>#REF!</v>
      </c>
      <c r="AD6005" t="s">
        <v>14593</v>
      </c>
      <c r="AE6005" t="s">
        <v>245</v>
      </c>
      <c r="AF6005" t="e">
        <f>MONTH(Table1[[#This Row],[Date Sent]])</f>
        <v>#REF!</v>
      </c>
      <c r="AG6005" t="e">
        <f>YEAR(Table1[[#This Row],[Date Sent]])</f>
        <v>#REF!</v>
      </c>
      <c r="AH6005"/>
    </row>
    <row r="6006" spans="1:34" x14ac:dyDescent="0.2">
      <c r="A6006" t="s">
        <v>554</v>
      </c>
      <c r="B6006" t="s">
        <v>6458</v>
      </c>
      <c r="C6006" s="1">
        <v>31</v>
      </c>
      <c r="D6006" s="5">
        <v>45353</v>
      </c>
      <c r="E6006" t="s">
        <v>21</v>
      </c>
      <c r="F6006" t="s">
        <v>33</v>
      </c>
      <c r="G6006" s="16" t="s">
        <v>6460</v>
      </c>
      <c r="H6006" s="1"/>
      <c r="J6006"/>
      <c r="AC6006" s="5" t="e">
        <f>VLOOKUP(Table1[[#This Row],[Expense Report]],#REF!,3, 0)</f>
        <v>#REF!</v>
      </c>
      <c r="AD6006" t="s">
        <v>14593</v>
      </c>
      <c r="AE6006" t="s">
        <v>245</v>
      </c>
      <c r="AF6006" t="e">
        <f>MONTH(Table1[[#This Row],[Date Sent]])</f>
        <v>#REF!</v>
      </c>
      <c r="AG6006" t="e">
        <f>YEAR(Table1[[#This Row],[Date Sent]])</f>
        <v>#REF!</v>
      </c>
      <c r="AH6006"/>
    </row>
    <row r="6007" spans="1:34" x14ac:dyDescent="0.2">
      <c r="A6007" t="s">
        <v>554</v>
      </c>
      <c r="B6007" t="s">
        <v>6458</v>
      </c>
      <c r="C6007" s="1">
        <v>116.88</v>
      </c>
      <c r="D6007" s="5">
        <v>45355</v>
      </c>
      <c r="E6007" t="s">
        <v>16</v>
      </c>
      <c r="F6007" t="s">
        <v>15</v>
      </c>
      <c r="G6007" s="16" t="s">
        <v>6461</v>
      </c>
      <c r="H6007" s="1"/>
      <c r="J6007"/>
      <c r="AC6007" s="5" t="e">
        <f>VLOOKUP(Table1[[#This Row],[Expense Report]],#REF!,3, 0)</f>
        <v>#REF!</v>
      </c>
      <c r="AD6007" t="s">
        <v>14593</v>
      </c>
      <c r="AE6007" t="s">
        <v>245</v>
      </c>
      <c r="AF6007" t="e">
        <f>MONTH(Table1[[#This Row],[Date Sent]])</f>
        <v>#REF!</v>
      </c>
      <c r="AG6007" t="e">
        <f>YEAR(Table1[[#This Row],[Date Sent]])</f>
        <v>#REF!</v>
      </c>
      <c r="AH6007"/>
    </row>
    <row r="6008" spans="1:34" x14ac:dyDescent="0.2">
      <c r="A6008" t="s">
        <v>554</v>
      </c>
      <c r="B6008" t="s">
        <v>6458</v>
      </c>
      <c r="C6008" s="1">
        <v>67.34</v>
      </c>
      <c r="D6008" s="5">
        <v>45355</v>
      </c>
      <c r="E6008" t="s">
        <v>13</v>
      </c>
      <c r="F6008" t="s">
        <v>33</v>
      </c>
      <c r="G6008" s="16" t="s">
        <v>1116</v>
      </c>
      <c r="H6008" s="1"/>
      <c r="J6008"/>
      <c r="AC6008" s="5" t="e">
        <f>VLOOKUP(Table1[[#This Row],[Expense Report]],#REF!,3, 0)</f>
        <v>#REF!</v>
      </c>
      <c r="AD6008" t="s">
        <v>14593</v>
      </c>
      <c r="AE6008" t="s">
        <v>245</v>
      </c>
      <c r="AF6008" t="e">
        <f>MONTH(Table1[[#This Row],[Date Sent]])</f>
        <v>#REF!</v>
      </c>
      <c r="AG6008" t="e">
        <f>YEAR(Table1[[#This Row],[Date Sent]])</f>
        <v>#REF!</v>
      </c>
      <c r="AH6008"/>
    </row>
    <row r="6009" spans="1:34" x14ac:dyDescent="0.2">
      <c r="A6009" t="s">
        <v>554</v>
      </c>
      <c r="B6009" t="s">
        <v>6458</v>
      </c>
      <c r="C6009" s="1">
        <v>18.329999999999998</v>
      </c>
      <c r="D6009" s="5">
        <v>45355</v>
      </c>
      <c r="E6009" t="s">
        <v>16</v>
      </c>
      <c r="F6009" t="s">
        <v>33</v>
      </c>
      <c r="G6009" s="16" t="s">
        <v>6462</v>
      </c>
      <c r="H6009" s="1"/>
      <c r="J6009"/>
      <c r="AC6009" s="5" t="e">
        <f>VLOOKUP(Table1[[#This Row],[Expense Report]],#REF!,3, 0)</f>
        <v>#REF!</v>
      </c>
      <c r="AD6009" t="s">
        <v>14593</v>
      </c>
      <c r="AE6009" t="s">
        <v>245</v>
      </c>
      <c r="AF6009" t="e">
        <f>MONTH(Table1[[#This Row],[Date Sent]])</f>
        <v>#REF!</v>
      </c>
      <c r="AG6009" t="e">
        <f>YEAR(Table1[[#This Row],[Date Sent]])</f>
        <v>#REF!</v>
      </c>
      <c r="AH6009"/>
    </row>
    <row r="6010" spans="1:34" x14ac:dyDescent="0.2">
      <c r="A6010" t="s">
        <v>554</v>
      </c>
      <c r="B6010" t="s">
        <v>6458</v>
      </c>
      <c r="C6010" s="1">
        <v>216.08</v>
      </c>
      <c r="D6010" s="5">
        <v>45356</v>
      </c>
      <c r="E6010" t="s">
        <v>16</v>
      </c>
      <c r="F6010" t="s">
        <v>33</v>
      </c>
      <c r="G6010" s="16" t="s">
        <v>6463</v>
      </c>
      <c r="H6010" s="1"/>
      <c r="J6010"/>
      <c r="AC6010" s="5" t="e">
        <f>VLOOKUP(Table1[[#This Row],[Expense Report]],#REF!,3, 0)</f>
        <v>#REF!</v>
      </c>
      <c r="AD6010" t="s">
        <v>14593</v>
      </c>
      <c r="AE6010" t="s">
        <v>245</v>
      </c>
      <c r="AF6010" t="e">
        <f>MONTH(Table1[[#This Row],[Date Sent]])</f>
        <v>#REF!</v>
      </c>
      <c r="AG6010" t="e">
        <f>YEAR(Table1[[#This Row],[Date Sent]])</f>
        <v>#REF!</v>
      </c>
      <c r="AH6010"/>
    </row>
    <row r="6011" spans="1:34" x14ac:dyDescent="0.2">
      <c r="A6011" t="s">
        <v>554</v>
      </c>
      <c r="B6011" t="s">
        <v>6458</v>
      </c>
      <c r="C6011" s="1">
        <v>124.62</v>
      </c>
      <c r="D6011" s="5">
        <v>45365</v>
      </c>
      <c r="E6011" t="s">
        <v>24</v>
      </c>
      <c r="F6011" t="s">
        <v>33</v>
      </c>
      <c r="G6011" s="16" t="s">
        <v>6464</v>
      </c>
      <c r="H6011" s="1"/>
      <c r="J6011"/>
      <c r="AC6011" s="5" t="e">
        <f>VLOOKUP(Table1[[#This Row],[Expense Report]],#REF!,3, 0)</f>
        <v>#REF!</v>
      </c>
      <c r="AD6011" t="s">
        <v>14593</v>
      </c>
      <c r="AE6011" t="s">
        <v>245</v>
      </c>
      <c r="AF6011" t="e">
        <f>MONTH(Table1[[#This Row],[Date Sent]])</f>
        <v>#REF!</v>
      </c>
      <c r="AG6011" t="e">
        <f>YEAR(Table1[[#This Row],[Date Sent]])</f>
        <v>#REF!</v>
      </c>
      <c r="AH6011"/>
    </row>
    <row r="6012" spans="1:34" x14ac:dyDescent="0.2">
      <c r="A6012" t="s">
        <v>554</v>
      </c>
      <c r="B6012" t="s">
        <v>6458</v>
      </c>
      <c r="C6012" s="1">
        <v>61.47</v>
      </c>
      <c r="D6012" s="5">
        <v>45365</v>
      </c>
      <c r="E6012" t="s">
        <v>13</v>
      </c>
      <c r="F6012" t="s">
        <v>33</v>
      </c>
      <c r="G6012" s="16" t="s">
        <v>6465</v>
      </c>
      <c r="H6012" s="1"/>
      <c r="J6012"/>
      <c r="AC6012" s="5" t="e">
        <f>VLOOKUP(Table1[[#This Row],[Expense Report]],#REF!,3, 0)</f>
        <v>#REF!</v>
      </c>
      <c r="AD6012" t="s">
        <v>14593</v>
      </c>
      <c r="AE6012" t="s">
        <v>245</v>
      </c>
      <c r="AF6012" t="e">
        <f>MONTH(Table1[[#This Row],[Date Sent]])</f>
        <v>#REF!</v>
      </c>
      <c r="AG6012" t="e">
        <f>YEAR(Table1[[#This Row],[Date Sent]])</f>
        <v>#REF!</v>
      </c>
      <c r="AH6012"/>
    </row>
    <row r="6013" spans="1:34" x14ac:dyDescent="0.2">
      <c r="A6013" t="s">
        <v>309</v>
      </c>
      <c r="B6013" t="s">
        <v>6466</v>
      </c>
      <c r="C6013" s="1">
        <v>15.08</v>
      </c>
      <c r="D6013" s="5">
        <v>45339</v>
      </c>
      <c r="E6013" t="s">
        <v>25</v>
      </c>
      <c r="F6013" t="s">
        <v>15</v>
      </c>
      <c r="G6013" s="16" t="s">
        <v>6467</v>
      </c>
      <c r="H6013" s="1"/>
      <c r="J6013"/>
      <c r="AC6013" s="5" t="e">
        <f>VLOOKUP(Table1[[#This Row],[Expense Report]],#REF!,3, 0)</f>
        <v>#REF!</v>
      </c>
      <c r="AD6013" t="s">
        <v>14547</v>
      </c>
      <c r="AE6013" t="s">
        <v>245</v>
      </c>
      <c r="AF6013" t="e">
        <f>MONTH(Table1[[#This Row],[Date Sent]])</f>
        <v>#REF!</v>
      </c>
      <c r="AG6013" t="e">
        <f>YEAR(Table1[[#This Row],[Date Sent]])</f>
        <v>#REF!</v>
      </c>
      <c r="AH6013"/>
    </row>
    <row r="6014" spans="1:34" x14ac:dyDescent="0.2">
      <c r="A6014" t="s">
        <v>309</v>
      </c>
      <c r="B6014" t="s">
        <v>6466</v>
      </c>
      <c r="C6014" s="1">
        <v>9.7100000000000009</v>
      </c>
      <c r="D6014" s="5">
        <v>45345</v>
      </c>
      <c r="E6014" t="s">
        <v>8</v>
      </c>
      <c r="F6014" t="s">
        <v>39</v>
      </c>
      <c r="G6014" s="16" t="s">
        <v>6468</v>
      </c>
      <c r="H6014" s="1"/>
      <c r="J6014"/>
      <c r="AC6014" s="5" t="e">
        <f>VLOOKUP(Table1[[#This Row],[Expense Report]],#REF!,3, 0)</f>
        <v>#REF!</v>
      </c>
      <c r="AD6014" t="s">
        <v>14547</v>
      </c>
      <c r="AE6014" t="s">
        <v>245</v>
      </c>
      <c r="AF6014" t="e">
        <f>MONTH(Table1[[#This Row],[Date Sent]])</f>
        <v>#REF!</v>
      </c>
      <c r="AG6014" t="e">
        <f>YEAR(Table1[[#This Row],[Date Sent]])</f>
        <v>#REF!</v>
      </c>
      <c r="AH6014"/>
    </row>
    <row r="6015" spans="1:34" x14ac:dyDescent="0.2">
      <c r="A6015" t="s">
        <v>309</v>
      </c>
      <c r="B6015" t="s">
        <v>6466</v>
      </c>
      <c r="C6015" s="1">
        <v>25.9</v>
      </c>
      <c r="D6015" s="5">
        <v>45345</v>
      </c>
      <c r="E6015" t="s">
        <v>8</v>
      </c>
      <c r="F6015" t="s">
        <v>39</v>
      </c>
      <c r="G6015" s="16" t="s">
        <v>6469</v>
      </c>
      <c r="H6015" s="1"/>
      <c r="J6015"/>
      <c r="AC6015" s="5" t="e">
        <f>VLOOKUP(Table1[[#This Row],[Expense Report]],#REF!,3, 0)</f>
        <v>#REF!</v>
      </c>
      <c r="AD6015" t="s">
        <v>14547</v>
      </c>
      <c r="AE6015" t="s">
        <v>245</v>
      </c>
      <c r="AF6015" t="e">
        <f>MONTH(Table1[[#This Row],[Date Sent]])</f>
        <v>#REF!</v>
      </c>
      <c r="AG6015" t="e">
        <f>YEAR(Table1[[#This Row],[Date Sent]])</f>
        <v>#REF!</v>
      </c>
      <c r="AH6015"/>
    </row>
    <row r="6016" spans="1:34" x14ac:dyDescent="0.2">
      <c r="A6016" t="s">
        <v>309</v>
      </c>
      <c r="B6016" t="s">
        <v>6466</v>
      </c>
      <c r="C6016" s="1">
        <v>12.15</v>
      </c>
      <c r="D6016" s="5">
        <v>45345</v>
      </c>
      <c r="E6016" t="s">
        <v>23</v>
      </c>
      <c r="F6016" t="s">
        <v>33</v>
      </c>
      <c r="G6016" s="16" t="s">
        <v>6470</v>
      </c>
      <c r="H6016" s="1"/>
      <c r="J6016"/>
      <c r="AC6016" s="5" t="e">
        <f>VLOOKUP(Table1[[#This Row],[Expense Report]],#REF!,3, 0)</f>
        <v>#REF!</v>
      </c>
      <c r="AD6016" t="s">
        <v>14547</v>
      </c>
      <c r="AE6016" t="s">
        <v>245</v>
      </c>
      <c r="AF6016" t="e">
        <f>MONTH(Table1[[#This Row],[Date Sent]])</f>
        <v>#REF!</v>
      </c>
      <c r="AG6016" t="e">
        <f>YEAR(Table1[[#This Row],[Date Sent]])</f>
        <v>#REF!</v>
      </c>
      <c r="AH6016"/>
    </row>
    <row r="6017" spans="1:34" x14ac:dyDescent="0.2">
      <c r="A6017" t="s">
        <v>309</v>
      </c>
      <c r="B6017" t="s">
        <v>6466</v>
      </c>
      <c r="C6017" s="1">
        <v>38.4</v>
      </c>
      <c r="D6017" s="5">
        <v>45348</v>
      </c>
      <c r="E6017" t="s">
        <v>8</v>
      </c>
      <c r="F6017" t="s">
        <v>39</v>
      </c>
      <c r="G6017" s="16" t="s">
        <v>6471</v>
      </c>
      <c r="H6017" s="1"/>
      <c r="J6017"/>
      <c r="AC6017" s="5" t="e">
        <f>VLOOKUP(Table1[[#This Row],[Expense Report]],#REF!,3, 0)</f>
        <v>#REF!</v>
      </c>
      <c r="AD6017" t="s">
        <v>14547</v>
      </c>
      <c r="AE6017" t="s">
        <v>245</v>
      </c>
      <c r="AF6017" t="e">
        <f>MONTH(Table1[[#This Row],[Date Sent]])</f>
        <v>#REF!</v>
      </c>
      <c r="AG6017" t="e">
        <f>YEAR(Table1[[#This Row],[Date Sent]])</f>
        <v>#REF!</v>
      </c>
      <c r="AH6017"/>
    </row>
    <row r="6018" spans="1:34" x14ac:dyDescent="0.2">
      <c r="A6018" t="s">
        <v>309</v>
      </c>
      <c r="B6018" t="s">
        <v>6466</v>
      </c>
      <c r="C6018" s="1">
        <v>19.89</v>
      </c>
      <c r="D6018" s="5">
        <v>45348</v>
      </c>
      <c r="E6018" t="s">
        <v>23</v>
      </c>
      <c r="F6018" t="s">
        <v>33</v>
      </c>
      <c r="G6018" s="16" t="s">
        <v>6472</v>
      </c>
      <c r="H6018" s="1"/>
      <c r="J6018"/>
      <c r="AC6018" s="5" t="e">
        <f>VLOOKUP(Table1[[#This Row],[Expense Report]],#REF!,3, 0)</f>
        <v>#REF!</v>
      </c>
      <c r="AD6018" t="s">
        <v>14547</v>
      </c>
      <c r="AE6018" t="s">
        <v>245</v>
      </c>
      <c r="AF6018" t="e">
        <f>MONTH(Table1[[#This Row],[Date Sent]])</f>
        <v>#REF!</v>
      </c>
      <c r="AG6018" t="e">
        <f>YEAR(Table1[[#This Row],[Date Sent]])</f>
        <v>#REF!</v>
      </c>
      <c r="AH6018"/>
    </row>
    <row r="6019" spans="1:34" x14ac:dyDescent="0.2">
      <c r="A6019" t="s">
        <v>309</v>
      </c>
      <c r="B6019" t="s">
        <v>6466</v>
      </c>
      <c r="C6019" s="1">
        <v>25.44</v>
      </c>
      <c r="D6019" s="5">
        <v>45349</v>
      </c>
      <c r="E6019" t="s">
        <v>20</v>
      </c>
      <c r="F6019" t="s">
        <v>39</v>
      </c>
      <c r="G6019" s="16" t="s">
        <v>6473</v>
      </c>
      <c r="H6019" s="1"/>
      <c r="J6019"/>
      <c r="AC6019" s="5" t="e">
        <f>VLOOKUP(Table1[[#This Row],[Expense Report]],#REF!,3, 0)</f>
        <v>#REF!</v>
      </c>
      <c r="AD6019" t="s">
        <v>14547</v>
      </c>
      <c r="AE6019" t="s">
        <v>245</v>
      </c>
      <c r="AF6019" t="e">
        <f>MONTH(Table1[[#This Row],[Date Sent]])</f>
        <v>#REF!</v>
      </c>
      <c r="AG6019" t="e">
        <f>YEAR(Table1[[#This Row],[Date Sent]])</f>
        <v>#REF!</v>
      </c>
      <c r="AH6019"/>
    </row>
    <row r="6020" spans="1:34" x14ac:dyDescent="0.2">
      <c r="A6020" t="s">
        <v>309</v>
      </c>
      <c r="B6020" t="s">
        <v>6466</v>
      </c>
      <c r="C6020" s="1">
        <v>89.02</v>
      </c>
      <c r="D6020" s="5">
        <v>45353</v>
      </c>
      <c r="E6020" t="s">
        <v>21</v>
      </c>
      <c r="F6020" t="s">
        <v>33</v>
      </c>
      <c r="G6020" s="16" t="s">
        <v>6474</v>
      </c>
      <c r="H6020" s="1"/>
      <c r="J6020"/>
      <c r="AC6020" s="5" t="e">
        <f>VLOOKUP(Table1[[#This Row],[Expense Report]],#REF!,3, 0)</f>
        <v>#REF!</v>
      </c>
      <c r="AD6020" t="s">
        <v>14547</v>
      </c>
      <c r="AE6020" t="s">
        <v>245</v>
      </c>
      <c r="AF6020" t="e">
        <f>MONTH(Table1[[#This Row],[Date Sent]])</f>
        <v>#REF!</v>
      </c>
      <c r="AG6020" t="e">
        <f>YEAR(Table1[[#This Row],[Date Sent]])</f>
        <v>#REF!</v>
      </c>
      <c r="AH6020"/>
    </row>
    <row r="6021" spans="1:34" x14ac:dyDescent="0.2">
      <c r="A6021" t="s">
        <v>309</v>
      </c>
      <c r="B6021" t="s">
        <v>6466</v>
      </c>
      <c r="C6021" s="1">
        <v>286.37</v>
      </c>
      <c r="D6021" s="5">
        <v>45357</v>
      </c>
      <c r="E6021" t="s">
        <v>25</v>
      </c>
      <c r="F6021" t="s">
        <v>33</v>
      </c>
      <c r="G6021" s="16" t="s">
        <v>6475</v>
      </c>
      <c r="H6021" s="1"/>
      <c r="J6021"/>
      <c r="AC6021" s="5" t="e">
        <f>VLOOKUP(Table1[[#This Row],[Expense Report]],#REF!,3, 0)</f>
        <v>#REF!</v>
      </c>
      <c r="AD6021" t="s">
        <v>14547</v>
      </c>
      <c r="AE6021" t="s">
        <v>245</v>
      </c>
      <c r="AF6021" t="e">
        <f>MONTH(Table1[[#This Row],[Date Sent]])</f>
        <v>#REF!</v>
      </c>
      <c r="AG6021" t="e">
        <f>YEAR(Table1[[#This Row],[Date Sent]])</f>
        <v>#REF!</v>
      </c>
      <c r="AH6021"/>
    </row>
    <row r="6022" spans="1:34" x14ac:dyDescent="0.2">
      <c r="A6022" t="s">
        <v>309</v>
      </c>
      <c r="B6022" t="s">
        <v>6466</v>
      </c>
      <c r="C6022" s="1">
        <v>61.8</v>
      </c>
      <c r="D6022" s="5">
        <v>45362</v>
      </c>
      <c r="E6022" t="s">
        <v>21</v>
      </c>
      <c r="F6022" t="s">
        <v>39</v>
      </c>
      <c r="G6022" s="16" t="s">
        <v>6476</v>
      </c>
      <c r="H6022" s="1"/>
      <c r="J6022"/>
      <c r="AC6022" s="5" t="e">
        <f>VLOOKUP(Table1[[#This Row],[Expense Report]],#REF!,3, 0)</f>
        <v>#REF!</v>
      </c>
      <c r="AD6022" t="s">
        <v>14547</v>
      </c>
      <c r="AE6022" t="s">
        <v>245</v>
      </c>
      <c r="AF6022" t="e">
        <f>MONTH(Table1[[#This Row],[Date Sent]])</f>
        <v>#REF!</v>
      </c>
      <c r="AG6022" t="e">
        <f>YEAR(Table1[[#This Row],[Date Sent]])</f>
        <v>#REF!</v>
      </c>
      <c r="AH6022"/>
    </row>
    <row r="6023" spans="1:34" x14ac:dyDescent="0.2">
      <c r="A6023" t="s">
        <v>309</v>
      </c>
      <c r="B6023" t="s">
        <v>6466</v>
      </c>
      <c r="C6023" s="1">
        <v>12.95</v>
      </c>
      <c r="D6023" s="5">
        <v>45362</v>
      </c>
      <c r="E6023" t="s">
        <v>21</v>
      </c>
      <c r="F6023" t="s">
        <v>39</v>
      </c>
      <c r="G6023" s="16" t="s">
        <v>6477</v>
      </c>
      <c r="H6023" s="1"/>
      <c r="J6023"/>
      <c r="AC6023" s="5" t="e">
        <f>VLOOKUP(Table1[[#This Row],[Expense Report]],#REF!,3, 0)</f>
        <v>#REF!</v>
      </c>
      <c r="AD6023" t="s">
        <v>14547</v>
      </c>
      <c r="AE6023" t="s">
        <v>245</v>
      </c>
      <c r="AF6023" t="e">
        <f>MONTH(Table1[[#This Row],[Date Sent]])</f>
        <v>#REF!</v>
      </c>
      <c r="AG6023" t="e">
        <f>YEAR(Table1[[#This Row],[Date Sent]])</f>
        <v>#REF!</v>
      </c>
      <c r="AH6023"/>
    </row>
    <row r="6024" spans="1:34" x14ac:dyDescent="0.2">
      <c r="A6024" t="s">
        <v>309</v>
      </c>
      <c r="B6024" t="s">
        <v>6466</v>
      </c>
      <c r="C6024" s="1">
        <v>35.840000000000003</v>
      </c>
      <c r="D6024" s="5">
        <v>45362</v>
      </c>
      <c r="E6024" t="s">
        <v>21</v>
      </c>
      <c r="F6024" t="s">
        <v>39</v>
      </c>
      <c r="G6024" s="16" t="s">
        <v>6478</v>
      </c>
      <c r="H6024" s="1"/>
      <c r="J6024"/>
      <c r="AC6024" s="5" t="e">
        <f>VLOOKUP(Table1[[#This Row],[Expense Report]],#REF!,3, 0)</f>
        <v>#REF!</v>
      </c>
      <c r="AD6024" t="s">
        <v>14547</v>
      </c>
      <c r="AE6024" t="s">
        <v>245</v>
      </c>
      <c r="AF6024" t="e">
        <f>MONTH(Table1[[#This Row],[Date Sent]])</f>
        <v>#REF!</v>
      </c>
      <c r="AG6024" t="e">
        <f>YEAR(Table1[[#This Row],[Date Sent]])</f>
        <v>#REF!</v>
      </c>
      <c r="AH6024"/>
    </row>
    <row r="6025" spans="1:34" x14ac:dyDescent="0.2">
      <c r="A6025" t="s">
        <v>469</v>
      </c>
      <c r="B6025" t="s">
        <v>6479</v>
      </c>
      <c r="C6025" s="1">
        <v>292.66000000000003</v>
      </c>
      <c r="D6025" s="5">
        <v>45248</v>
      </c>
      <c r="E6025" t="s">
        <v>21</v>
      </c>
      <c r="F6025" t="s">
        <v>33</v>
      </c>
      <c r="G6025" s="16" t="s">
        <v>6480</v>
      </c>
      <c r="H6025" s="1"/>
      <c r="J6025"/>
      <c r="AC6025" s="5" t="e">
        <f>VLOOKUP(Table1[[#This Row],[Expense Report]],#REF!,3, 0)</f>
        <v>#REF!</v>
      </c>
      <c r="AD6025" t="s">
        <v>14613</v>
      </c>
      <c r="AE6025" t="s">
        <v>245</v>
      </c>
      <c r="AF6025" t="e">
        <f>MONTH(Table1[[#This Row],[Date Sent]])</f>
        <v>#REF!</v>
      </c>
      <c r="AG6025" t="e">
        <f>YEAR(Table1[[#This Row],[Date Sent]])</f>
        <v>#REF!</v>
      </c>
      <c r="AH6025"/>
    </row>
    <row r="6026" spans="1:34" x14ac:dyDescent="0.2">
      <c r="A6026" t="s">
        <v>469</v>
      </c>
      <c r="B6026" t="s">
        <v>6479</v>
      </c>
      <c r="C6026" s="1">
        <v>122.14</v>
      </c>
      <c r="D6026" s="5">
        <v>45303</v>
      </c>
      <c r="E6026" t="s">
        <v>20</v>
      </c>
      <c r="F6026" t="s">
        <v>33</v>
      </c>
      <c r="G6026" s="16" t="s">
        <v>6481</v>
      </c>
      <c r="H6026" s="1"/>
      <c r="J6026"/>
      <c r="AC6026" s="5" t="e">
        <f>VLOOKUP(Table1[[#This Row],[Expense Report]],#REF!,3, 0)</f>
        <v>#REF!</v>
      </c>
      <c r="AD6026" t="s">
        <v>14613</v>
      </c>
      <c r="AE6026" t="s">
        <v>245</v>
      </c>
      <c r="AF6026" t="e">
        <f>MONTH(Table1[[#This Row],[Date Sent]])</f>
        <v>#REF!</v>
      </c>
      <c r="AG6026" t="e">
        <f>YEAR(Table1[[#This Row],[Date Sent]])</f>
        <v>#REF!</v>
      </c>
      <c r="AH6026"/>
    </row>
    <row r="6027" spans="1:34" x14ac:dyDescent="0.2">
      <c r="A6027" t="s">
        <v>469</v>
      </c>
      <c r="B6027" t="s">
        <v>6479</v>
      </c>
      <c r="C6027" s="1">
        <v>12.98</v>
      </c>
      <c r="D6027" s="5">
        <v>45303</v>
      </c>
      <c r="E6027" t="s">
        <v>20</v>
      </c>
      <c r="F6027" t="s">
        <v>33</v>
      </c>
      <c r="G6027" s="16" t="s">
        <v>6482</v>
      </c>
      <c r="H6027" s="1"/>
      <c r="J6027"/>
      <c r="AC6027" s="5" t="e">
        <f>VLOOKUP(Table1[[#This Row],[Expense Report]],#REF!,3, 0)</f>
        <v>#REF!</v>
      </c>
      <c r="AD6027" t="s">
        <v>14613</v>
      </c>
      <c r="AE6027" t="s">
        <v>245</v>
      </c>
      <c r="AF6027" t="e">
        <f>MONTH(Table1[[#This Row],[Date Sent]])</f>
        <v>#REF!</v>
      </c>
      <c r="AG6027" t="e">
        <f>YEAR(Table1[[#This Row],[Date Sent]])</f>
        <v>#REF!</v>
      </c>
      <c r="AH6027"/>
    </row>
    <row r="6028" spans="1:34" x14ac:dyDescent="0.2">
      <c r="A6028" t="s">
        <v>469</v>
      </c>
      <c r="B6028" t="s">
        <v>6479</v>
      </c>
      <c r="C6028" s="1">
        <v>21.56</v>
      </c>
      <c r="D6028" s="5">
        <v>45308</v>
      </c>
      <c r="E6028" t="s">
        <v>20</v>
      </c>
      <c r="F6028" t="s">
        <v>33</v>
      </c>
      <c r="G6028" s="16" t="s">
        <v>6483</v>
      </c>
      <c r="H6028" s="1"/>
      <c r="J6028"/>
      <c r="AC6028" s="5" t="e">
        <f>VLOOKUP(Table1[[#This Row],[Expense Report]],#REF!,3, 0)</f>
        <v>#REF!</v>
      </c>
      <c r="AD6028" t="s">
        <v>14613</v>
      </c>
      <c r="AE6028" t="s">
        <v>245</v>
      </c>
      <c r="AF6028" t="e">
        <f>MONTH(Table1[[#This Row],[Date Sent]])</f>
        <v>#REF!</v>
      </c>
      <c r="AG6028" t="e">
        <f>YEAR(Table1[[#This Row],[Date Sent]])</f>
        <v>#REF!</v>
      </c>
      <c r="AH6028"/>
    </row>
    <row r="6029" spans="1:34" x14ac:dyDescent="0.2">
      <c r="A6029" t="s">
        <v>469</v>
      </c>
      <c r="B6029" t="s">
        <v>6479</v>
      </c>
      <c r="C6029" s="1">
        <v>31.55</v>
      </c>
      <c r="D6029" s="5">
        <v>45308</v>
      </c>
      <c r="E6029" t="s">
        <v>25</v>
      </c>
      <c r="F6029" t="s">
        <v>33</v>
      </c>
      <c r="G6029" s="16" t="s">
        <v>6484</v>
      </c>
      <c r="H6029" s="1"/>
      <c r="J6029"/>
      <c r="AC6029" s="5" t="e">
        <f>VLOOKUP(Table1[[#This Row],[Expense Report]],#REF!,3, 0)</f>
        <v>#REF!</v>
      </c>
      <c r="AD6029" t="s">
        <v>14613</v>
      </c>
      <c r="AE6029" t="s">
        <v>245</v>
      </c>
      <c r="AF6029" t="e">
        <f>MONTH(Table1[[#This Row],[Date Sent]])</f>
        <v>#REF!</v>
      </c>
      <c r="AG6029" t="e">
        <f>YEAR(Table1[[#This Row],[Date Sent]])</f>
        <v>#REF!</v>
      </c>
      <c r="AH6029"/>
    </row>
    <row r="6030" spans="1:34" x14ac:dyDescent="0.2">
      <c r="A6030" t="s">
        <v>469</v>
      </c>
      <c r="B6030" t="s">
        <v>6479</v>
      </c>
      <c r="C6030" s="1">
        <v>453.17</v>
      </c>
      <c r="D6030" s="5">
        <v>45308</v>
      </c>
      <c r="E6030" t="s">
        <v>8</v>
      </c>
      <c r="F6030" t="s">
        <v>33</v>
      </c>
      <c r="G6030" s="16" t="s">
        <v>1420</v>
      </c>
      <c r="H6030" s="1"/>
      <c r="J6030"/>
      <c r="AC6030" s="5" t="e">
        <f>VLOOKUP(Table1[[#This Row],[Expense Report]],#REF!,3, 0)</f>
        <v>#REF!</v>
      </c>
      <c r="AD6030" t="s">
        <v>14613</v>
      </c>
      <c r="AE6030" t="s">
        <v>245</v>
      </c>
      <c r="AF6030" t="e">
        <f>MONTH(Table1[[#This Row],[Date Sent]])</f>
        <v>#REF!</v>
      </c>
      <c r="AG6030" t="e">
        <f>YEAR(Table1[[#This Row],[Date Sent]])</f>
        <v>#REF!</v>
      </c>
      <c r="AH6030"/>
    </row>
    <row r="6031" spans="1:34" x14ac:dyDescent="0.2">
      <c r="A6031" t="s">
        <v>469</v>
      </c>
      <c r="B6031" t="s">
        <v>6479</v>
      </c>
      <c r="C6031" s="1">
        <v>169.56</v>
      </c>
      <c r="D6031" s="5">
        <v>45308</v>
      </c>
      <c r="E6031" t="s">
        <v>20</v>
      </c>
      <c r="F6031" t="s">
        <v>33</v>
      </c>
      <c r="G6031" s="16" t="s">
        <v>6485</v>
      </c>
      <c r="H6031" s="1"/>
      <c r="J6031"/>
      <c r="AC6031" s="5" t="e">
        <f>VLOOKUP(Table1[[#This Row],[Expense Report]],#REF!,3, 0)</f>
        <v>#REF!</v>
      </c>
      <c r="AD6031" t="s">
        <v>14613</v>
      </c>
      <c r="AE6031" t="s">
        <v>245</v>
      </c>
      <c r="AF6031" t="e">
        <f>MONTH(Table1[[#This Row],[Date Sent]])</f>
        <v>#REF!</v>
      </c>
      <c r="AG6031" t="e">
        <f>YEAR(Table1[[#This Row],[Date Sent]])</f>
        <v>#REF!</v>
      </c>
      <c r="AH6031"/>
    </row>
    <row r="6032" spans="1:34" x14ac:dyDescent="0.2">
      <c r="A6032" t="s">
        <v>469</v>
      </c>
      <c r="B6032" t="s">
        <v>6479</v>
      </c>
      <c r="C6032" s="1">
        <v>4.32</v>
      </c>
      <c r="D6032" s="5">
        <v>45310</v>
      </c>
      <c r="E6032" t="s">
        <v>23</v>
      </c>
      <c r="F6032" t="s">
        <v>15</v>
      </c>
      <c r="G6032" s="16" t="s">
        <v>6486</v>
      </c>
      <c r="H6032" s="1"/>
      <c r="J6032"/>
      <c r="AC6032" s="5" t="e">
        <f>VLOOKUP(Table1[[#This Row],[Expense Report]],#REF!,3, 0)</f>
        <v>#REF!</v>
      </c>
      <c r="AD6032" t="s">
        <v>14613</v>
      </c>
      <c r="AE6032" t="s">
        <v>245</v>
      </c>
      <c r="AF6032" t="e">
        <f>MONTH(Table1[[#This Row],[Date Sent]])</f>
        <v>#REF!</v>
      </c>
      <c r="AG6032" t="e">
        <f>YEAR(Table1[[#This Row],[Date Sent]])</f>
        <v>#REF!</v>
      </c>
      <c r="AH6032"/>
    </row>
    <row r="6033" spans="1:34" x14ac:dyDescent="0.2">
      <c r="A6033" t="s">
        <v>469</v>
      </c>
      <c r="B6033" t="s">
        <v>6479</v>
      </c>
      <c r="C6033" s="1">
        <v>1260.75</v>
      </c>
      <c r="D6033" s="5">
        <v>45320</v>
      </c>
      <c r="E6033" t="s">
        <v>25</v>
      </c>
      <c r="F6033" t="s">
        <v>21</v>
      </c>
      <c r="G6033" s="16" t="s">
        <v>1268</v>
      </c>
      <c r="H6033" s="1"/>
      <c r="J6033"/>
      <c r="AC6033" s="5" t="e">
        <f>VLOOKUP(Table1[[#This Row],[Expense Report]],#REF!,3, 0)</f>
        <v>#REF!</v>
      </c>
      <c r="AD6033" t="s">
        <v>14613</v>
      </c>
      <c r="AE6033" t="s">
        <v>245</v>
      </c>
      <c r="AF6033" t="e">
        <f>MONTH(Table1[[#This Row],[Date Sent]])</f>
        <v>#REF!</v>
      </c>
      <c r="AG6033" t="e">
        <f>YEAR(Table1[[#This Row],[Date Sent]])</f>
        <v>#REF!</v>
      </c>
      <c r="AH6033"/>
    </row>
    <row r="6034" spans="1:34" x14ac:dyDescent="0.2">
      <c r="A6034" t="s">
        <v>469</v>
      </c>
      <c r="B6034" t="s">
        <v>6479</v>
      </c>
      <c r="C6034" s="1">
        <v>115.82</v>
      </c>
      <c r="D6034" s="5">
        <v>45322</v>
      </c>
      <c r="E6034" t="s">
        <v>21</v>
      </c>
      <c r="F6034" t="s">
        <v>33</v>
      </c>
      <c r="G6034" s="16" t="s">
        <v>6487</v>
      </c>
      <c r="H6034" s="1"/>
      <c r="J6034"/>
      <c r="AC6034" s="5" t="e">
        <f>VLOOKUP(Table1[[#This Row],[Expense Report]],#REF!,3, 0)</f>
        <v>#REF!</v>
      </c>
      <c r="AD6034" t="s">
        <v>14613</v>
      </c>
      <c r="AE6034" t="s">
        <v>245</v>
      </c>
      <c r="AF6034" t="e">
        <f>MONTH(Table1[[#This Row],[Date Sent]])</f>
        <v>#REF!</v>
      </c>
      <c r="AG6034" t="e">
        <f>YEAR(Table1[[#This Row],[Date Sent]])</f>
        <v>#REF!</v>
      </c>
      <c r="AH6034"/>
    </row>
    <row r="6035" spans="1:34" x14ac:dyDescent="0.2">
      <c r="A6035" t="s">
        <v>469</v>
      </c>
      <c r="B6035" t="s">
        <v>6479</v>
      </c>
      <c r="C6035" s="1">
        <v>187.9</v>
      </c>
      <c r="D6035" s="5">
        <v>45322</v>
      </c>
      <c r="E6035" t="s">
        <v>21</v>
      </c>
      <c r="F6035" t="s">
        <v>33</v>
      </c>
      <c r="G6035" s="16" t="s">
        <v>6488</v>
      </c>
      <c r="H6035" s="1"/>
      <c r="J6035"/>
      <c r="AC6035" s="5" t="e">
        <f>VLOOKUP(Table1[[#This Row],[Expense Report]],#REF!,3, 0)</f>
        <v>#REF!</v>
      </c>
      <c r="AD6035" t="s">
        <v>14613</v>
      </c>
      <c r="AE6035" t="s">
        <v>245</v>
      </c>
      <c r="AF6035" t="e">
        <f>MONTH(Table1[[#This Row],[Date Sent]])</f>
        <v>#REF!</v>
      </c>
      <c r="AG6035" t="e">
        <f>YEAR(Table1[[#This Row],[Date Sent]])</f>
        <v>#REF!</v>
      </c>
      <c r="AH6035"/>
    </row>
    <row r="6036" spans="1:34" x14ac:dyDescent="0.2">
      <c r="A6036" t="s">
        <v>469</v>
      </c>
      <c r="B6036" t="s">
        <v>6479</v>
      </c>
      <c r="C6036" s="1">
        <v>185.47</v>
      </c>
      <c r="D6036" s="5">
        <v>45324</v>
      </c>
      <c r="E6036" t="s">
        <v>25</v>
      </c>
      <c r="F6036" t="s">
        <v>33</v>
      </c>
      <c r="G6036" s="16" t="s">
        <v>6489</v>
      </c>
      <c r="H6036" s="1"/>
      <c r="J6036"/>
      <c r="AC6036" s="5" t="e">
        <f>VLOOKUP(Table1[[#This Row],[Expense Report]],#REF!,3, 0)</f>
        <v>#REF!</v>
      </c>
      <c r="AD6036" t="s">
        <v>14613</v>
      </c>
      <c r="AE6036" t="s">
        <v>245</v>
      </c>
      <c r="AF6036" t="e">
        <f>MONTH(Table1[[#This Row],[Date Sent]])</f>
        <v>#REF!</v>
      </c>
      <c r="AG6036" t="e">
        <f>YEAR(Table1[[#This Row],[Date Sent]])</f>
        <v>#REF!</v>
      </c>
      <c r="AH6036"/>
    </row>
    <row r="6037" spans="1:34" x14ac:dyDescent="0.2">
      <c r="A6037" t="s">
        <v>469</v>
      </c>
      <c r="B6037" t="s">
        <v>6479</v>
      </c>
      <c r="C6037" s="1">
        <v>381.69</v>
      </c>
      <c r="D6037" s="5">
        <v>45329</v>
      </c>
      <c r="E6037" t="s">
        <v>25</v>
      </c>
      <c r="F6037" t="s">
        <v>17</v>
      </c>
      <c r="G6037" s="16" t="s">
        <v>6490</v>
      </c>
      <c r="H6037" s="1"/>
      <c r="J6037"/>
      <c r="AC6037" s="5" t="e">
        <f>VLOOKUP(Table1[[#This Row],[Expense Report]],#REF!,3, 0)</f>
        <v>#REF!</v>
      </c>
      <c r="AD6037" t="s">
        <v>14613</v>
      </c>
      <c r="AE6037" t="s">
        <v>245</v>
      </c>
      <c r="AF6037" t="e">
        <f>MONTH(Table1[[#This Row],[Date Sent]])</f>
        <v>#REF!</v>
      </c>
      <c r="AG6037" t="e">
        <f>YEAR(Table1[[#This Row],[Date Sent]])</f>
        <v>#REF!</v>
      </c>
      <c r="AH6037"/>
    </row>
    <row r="6038" spans="1:34" x14ac:dyDescent="0.2">
      <c r="A6038" t="s">
        <v>469</v>
      </c>
      <c r="B6038" t="s">
        <v>6479</v>
      </c>
      <c r="C6038" s="1">
        <v>71.34</v>
      </c>
      <c r="D6038" s="5">
        <v>45331</v>
      </c>
      <c r="E6038" t="s">
        <v>21</v>
      </c>
      <c r="F6038" t="s">
        <v>33</v>
      </c>
      <c r="G6038" s="16" t="s">
        <v>6488</v>
      </c>
      <c r="H6038" s="1"/>
      <c r="J6038"/>
      <c r="AC6038" s="5" t="e">
        <f>VLOOKUP(Table1[[#This Row],[Expense Report]],#REF!,3, 0)</f>
        <v>#REF!</v>
      </c>
      <c r="AD6038" t="s">
        <v>14613</v>
      </c>
      <c r="AE6038" t="s">
        <v>245</v>
      </c>
      <c r="AF6038" t="e">
        <f>MONTH(Table1[[#This Row],[Date Sent]])</f>
        <v>#REF!</v>
      </c>
      <c r="AG6038" t="e">
        <f>YEAR(Table1[[#This Row],[Date Sent]])</f>
        <v>#REF!</v>
      </c>
      <c r="AH6038"/>
    </row>
    <row r="6039" spans="1:34" x14ac:dyDescent="0.2">
      <c r="A6039" t="s">
        <v>469</v>
      </c>
      <c r="B6039" t="s">
        <v>6479</v>
      </c>
      <c r="C6039" s="1">
        <v>180.31</v>
      </c>
      <c r="D6039" s="5">
        <v>45331</v>
      </c>
      <c r="E6039" t="s">
        <v>25</v>
      </c>
      <c r="F6039" t="s">
        <v>33</v>
      </c>
      <c r="G6039" s="16" t="s">
        <v>1165</v>
      </c>
      <c r="H6039" s="1"/>
      <c r="J6039"/>
      <c r="AC6039" s="5" t="e">
        <f>VLOOKUP(Table1[[#This Row],[Expense Report]],#REF!,3, 0)</f>
        <v>#REF!</v>
      </c>
      <c r="AD6039" t="s">
        <v>14613</v>
      </c>
      <c r="AE6039" t="s">
        <v>245</v>
      </c>
      <c r="AF6039" t="e">
        <f>MONTH(Table1[[#This Row],[Date Sent]])</f>
        <v>#REF!</v>
      </c>
      <c r="AG6039" t="e">
        <f>YEAR(Table1[[#This Row],[Date Sent]])</f>
        <v>#REF!</v>
      </c>
      <c r="AH6039"/>
    </row>
    <row r="6040" spans="1:34" x14ac:dyDescent="0.2">
      <c r="A6040" t="s">
        <v>469</v>
      </c>
      <c r="B6040" t="s">
        <v>6479</v>
      </c>
      <c r="C6040" s="1">
        <v>189.97</v>
      </c>
      <c r="D6040" s="5">
        <v>45331</v>
      </c>
      <c r="E6040" t="s">
        <v>25</v>
      </c>
      <c r="F6040" t="s">
        <v>2974</v>
      </c>
      <c r="G6040" s="16" t="s">
        <v>6491</v>
      </c>
      <c r="H6040" s="1"/>
      <c r="J6040"/>
      <c r="AC6040" s="5" t="e">
        <f>VLOOKUP(Table1[[#This Row],[Expense Report]],#REF!,3, 0)</f>
        <v>#REF!</v>
      </c>
      <c r="AD6040" t="s">
        <v>14613</v>
      </c>
      <c r="AE6040" t="s">
        <v>245</v>
      </c>
      <c r="AF6040" t="e">
        <f>MONTH(Table1[[#This Row],[Date Sent]])</f>
        <v>#REF!</v>
      </c>
      <c r="AG6040" t="e">
        <f>YEAR(Table1[[#This Row],[Date Sent]])</f>
        <v>#REF!</v>
      </c>
      <c r="AH6040"/>
    </row>
    <row r="6041" spans="1:34" x14ac:dyDescent="0.2">
      <c r="A6041" t="s">
        <v>469</v>
      </c>
      <c r="B6041" t="s">
        <v>6479</v>
      </c>
      <c r="C6041" s="1">
        <v>53.23</v>
      </c>
      <c r="D6041" s="5">
        <v>45331</v>
      </c>
      <c r="E6041" t="s">
        <v>20</v>
      </c>
      <c r="F6041" t="s">
        <v>39</v>
      </c>
      <c r="G6041" s="16" t="s">
        <v>4788</v>
      </c>
      <c r="H6041" s="1"/>
      <c r="J6041"/>
      <c r="AC6041" s="5" t="e">
        <f>VLOOKUP(Table1[[#This Row],[Expense Report]],#REF!,3, 0)</f>
        <v>#REF!</v>
      </c>
      <c r="AD6041" t="s">
        <v>14613</v>
      </c>
      <c r="AE6041" t="s">
        <v>245</v>
      </c>
      <c r="AF6041" t="e">
        <f>MONTH(Table1[[#This Row],[Date Sent]])</f>
        <v>#REF!</v>
      </c>
      <c r="AG6041" t="e">
        <f>YEAR(Table1[[#This Row],[Date Sent]])</f>
        <v>#REF!</v>
      </c>
      <c r="AH6041"/>
    </row>
    <row r="6042" spans="1:34" x14ac:dyDescent="0.2">
      <c r="A6042" t="s">
        <v>469</v>
      </c>
      <c r="B6042" t="s">
        <v>6479</v>
      </c>
      <c r="C6042" s="1">
        <v>252.68</v>
      </c>
      <c r="D6042" s="5">
        <v>45331</v>
      </c>
      <c r="E6042" t="s">
        <v>20</v>
      </c>
      <c r="F6042" t="s">
        <v>39</v>
      </c>
      <c r="G6042" s="16" t="s">
        <v>6492</v>
      </c>
      <c r="H6042" s="1"/>
      <c r="J6042"/>
      <c r="AC6042" s="5" t="e">
        <f>VLOOKUP(Table1[[#This Row],[Expense Report]],#REF!,3, 0)</f>
        <v>#REF!</v>
      </c>
      <c r="AD6042" t="s">
        <v>14613</v>
      </c>
      <c r="AE6042" t="s">
        <v>245</v>
      </c>
      <c r="AF6042" t="e">
        <f>MONTH(Table1[[#This Row],[Date Sent]])</f>
        <v>#REF!</v>
      </c>
      <c r="AG6042" t="e">
        <f>YEAR(Table1[[#This Row],[Date Sent]])</f>
        <v>#REF!</v>
      </c>
      <c r="AH6042"/>
    </row>
    <row r="6043" spans="1:34" x14ac:dyDescent="0.2">
      <c r="A6043" t="s">
        <v>469</v>
      </c>
      <c r="B6043" t="s">
        <v>6479</v>
      </c>
      <c r="C6043" s="1">
        <v>82.17</v>
      </c>
      <c r="D6043" s="5">
        <v>45331</v>
      </c>
      <c r="E6043" t="s">
        <v>25</v>
      </c>
      <c r="F6043" t="s">
        <v>39</v>
      </c>
      <c r="G6043" s="16" t="s">
        <v>6493</v>
      </c>
      <c r="H6043" s="1"/>
      <c r="J6043"/>
      <c r="AC6043" s="5" t="e">
        <f>VLOOKUP(Table1[[#This Row],[Expense Report]],#REF!,3, 0)</f>
        <v>#REF!</v>
      </c>
      <c r="AD6043" t="s">
        <v>14613</v>
      </c>
      <c r="AE6043" t="s">
        <v>245</v>
      </c>
      <c r="AF6043" t="e">
        <f>MONTH(Table1[[#This Row],[Date Sent]])</f>
        <v>#REF!</v>
      </c>
      <c r="AG6043" t="e">
        <f>YEAR(Table1[[#This Row],[Date Sent]])</f>
        <v>#REF!</v>
      </c>
      <c r="AH6043"/>
    </row>
    <row r="6044" spans="1:34" x14ac:dyDescent="0.2">
      <c r="A6044" t="s">
        <v>469</v>
      </c>
      <c r="B6044" t="s">
        <v>6479</v>
      </c>
      <c r="C6044" s="1">
        <v>67.95</v>
      </c>
      <c r="D6044" s="5">
        <v>45332</v>
      </c>
      <c r="E6044" t="s">
        <v>8</v>
      </c>
      <c r="F6044" t="s">
        <v>20</v>
      </c>
      <c r="G6044" s="16" t="s">
        <v>6494</v>
      </c>
      <c r="H6044" s="1"/>
      <c r="J6044"/>
      <c r="AC6044" s="5" t="e">
        <f>VLOOKUP(Table1[[#This Row],[Expense Report]],#REF!,3, 0)</f>
        <v>#REF!</v>
      </c>
      <c r="AD6044" t="s">
        <v>14613</v>
      </c>
      <c r="AE6044" t="s">
        <v>245</v>
      </c>
      <c r="AF6044" t="e">
        <f>MONTH(Table1[[#This Row],[Date Sent]])</f>
        <v>#REF!</v>
      </c>
      <c r="AG6044" t="e">
        <f>YEAR(Table1[[#This Row],[Date Sent]])</f>
        <v>#REF!</v>
      </c>
      <c r="AH6044"/>
    </row>
    <row r="6045" spans="1:34" x14ac:dyDescent="0.2">
      <c r="A6045" t="s">
        <v>469</v>
      </c>
      <c r="B6045" t="s">
        <v>6479</v>
      </c>
      <c r="C6045" s="1">
        <v>204.95</v>
      </c>
      <c r="D6045" s="5">
        <v>45336</v>
      </c>
      <c r="E6045" t="s">
        <v>8</v>
      </c>
      <c r="F6045" t="s">
        <v>20</v>
      </c>
      <c r="G6045" s="16" t="s">
        <v>6495</v>
      </c>
      <c r="H6045" s="1"/>
      <c r="J6045"/>
      <c r="AC6045" s="5" t="e">
        <f>VLOOKUP(Table1[[#This Row],[Expense Report]],#REF!,3, 0)</f>
        <v>#REF!</v>
      </c>
      <c r="AD6045" t="s">
        <v>14613</v>
      </c>
      <c r="AE6045" t="s">
        <v>245</v>
      </c>
      <c r="AF6045" t="e">
        <f>MONTH(Table1[[#This Row],[Date Sent]])</f>
        <v>#REF!</v>
      </c>
      <c r="AG6045" t="e">
        <f>YEAR(Table1[[#This Row],[Date Sent]])</f>
        <v>#REF!</v>
      </c>
      <c r="AH6045"/>
    </row>
    <row r="6046" spans="1:34" x14ac:dyDescent="0.2">
      <c r="A6046" t="s">
        <v>469</v>
      </c>
      <c r="B6046" t="s">
        <v>6479</v>
      </c>
      <c r="C6046" s="1">
        <v>10.35</v>
      </c>
      <c r="D6046" s="5">
        <v>45338</v>
      </c>
      <c r="E6046" t="s">
        <v>21</v>
      </c>
      <c r="F6046" t="s">
        <v>15</v>
      </c>
      <c r="G6046" s="16" t="s">
        <v>6496</v>
      </c>
      <c r="H6046" s="1"/>
      <c r="J6046"/>
      <c r="AC6046" s="5" t="e">
        <f>VLOOKUP(Table1[[#This Row],[Expense Report]],#REF!,3, 0)</f>
        <v>#REF!</v>
      </c>
      <c r="AD6046" t="s">
        <v>14613</v>
      </c>
      <c r="AE6046" t="s">
        <v>245</v>
      </c>
      <c r="AF6046" t="e">
        <f>MONTH(Table1[[#This Row],[Date Sent]])</f>
        <v>#REF!</v>
      </c>
      <c r="AG6046" t="e">
        <f>YEAR(Table1[[#This Row],[Date Sent]])</f>
        <v>#REF!</v>
      </c>
      <c r="AH6046"/>
    </row>
    <row r="6047" spans="1:34" x14ac:dyDescent="0.2">
      <c r="A6047" t="s">
        <v>469</v>
      </c>
      <c r="B6047" t="s">
        <v>6479</v>
      </c>
      <c r="C6047" s="1">
        <v>206.18</v>
      </c>
      <c r="D6047" s="5">
        <v>45340</v>
      </c>
      <c r="E6047" t="s">
        <v>25</v>
      </c>
      <c r="F6047" t="s">
        <v>33</v>
      </c>
      <c r="G6047" s="16" t="s">
        <v>1165</v>
      </c>
      <c r="H6047" s="1"/>
      <c r="J6047"/>
      <c r="AC6047" s="5" t="e">
        <f>VLOOKUP(Table1[[#This Row],[Expense Report]],#REF!,3, 0)</f>
        <v>#REF!</v>
      </c>
      <c r="AD6047" t="s">
        <v>14613</v>
      </c>
      <c r="AE6047" t="s">
        <v>245</v>
      </c>
      <c r="AF6047" t="e">
        <f>MONTH(Table1[[#This Row],[Date Sent]])</f>
        <v>#REF!</v>
      </c>
      <c r="AG6047" t="e">
        <f>YEAR(Table1[[#This Row],[Date Sent]])</f>
        <v>#REF!</v>
      </c>
      <c r="AH6047"/>
    </row>
    <row r="6048" spans="1:34" x14ac:dyDescent="0.2">
      <c r="A6048" t="s">
        <v>408</v>
      </c>
      <c r="B6048" t="s">
        <v>6497</v>
      </c>
      <c r="C6048" s="1">
        <v>269.43</v>
      </c>
      <c r="D6048" s="5">
        <v>45345</v>
      </c>
      <c r="E6048" t="s">
        <v>13</v>
      </c>
      <c r="F6048" t="s">
        <v>33</v>
      </c>
      <c r="G6048" s="16" t="s">
        <v>4334</v>
      </c>
      <c r="H6048" s="1"/>
      <c r="J6048"/>
      <c r="AC6048" s="5" t="e">
        <f>VLOOKUP(Table1[[#This Row],[Expense Report]],#REF!,3, 0)</f>
        <v>#REF!</v>
      </c>
      <c r="AD6048" t="s">
        <v>11649</v>
      </c>
      <c r="AE6048" t="s">
        <v>11649</v>
      </c>
      <c r="AF6048" t="e">
        <f>MONTH(Table1[[#This Row],[Date Sent]])</f>
        <v>#REF!</v>
      </c>
      <c r="AG6048" t="e">
        <f>YEAR(Table1[[#This Row],[Date Sent]])</f>
        <v>#REF!</v>
      </c>
      <c r="AH6048"/>
    </row>
    <row r="6049" spans="1:34" x14ac:dyDescent="0.2">
      <c r="A6049" t="s">
        <v>408</v>
      </c>
      <c r="B6049" t="s">
        <v>6497</v>
      </c>
      <c r="C6049" s="1">
        <v>1034.8900000000001</v>
      </c>
      <c r="D6049" s="5">
        <v>45358</v>
      </c>
      <c r="E6049" t="s">
        <v>21</v>
      </c>
      <c r="F6049" t="s">
        <v>33</v>
      </c>
      <c r="G6049" s="16" t="s">
        <v>6498</v>
      </c>
      <c r="H6049" s="1"/>
      <c r="J6049"/>
      <c r="AC6049" s="5" t="e">
        <f>VLOOKUP(Table1[[#This Row],[Expense Report]],#REF!,3, 0)</f>
        <v>#REF!</v>
      </c>
      <c r="AD6049" t="s">
        <v>11649</v>
      </c>
      <c r="AE6049" t="s">
        <v>11649</v>
      </c>
      <c r="AF6049" t="e">
        <f>MONTH(Table1[[#This Row],[Date Sent]])</f>
        <v>#REF!</v>
      </c>
      <c r="AG6049" t="e">
        <f>YEAR(Table1[[#This Row],[Date Sent]])</f>
        <v>#REF!</v>
      </c>
      <c r="AH6049"/>
    </row>
    <row r="6050" spans="1:34" x14ac:dyDescent="0.2">
      <c r="A6050" t="s">
        <v>408</v>
      </c>
      <c r="B6050" t="s">
        <v>6497</v>
      </c>
      <c r="C6050" s="1">
        <v>106.95</v>
      </c>
      <c r="D6050" s="5">
        <v>45364</v>
      </c>
      <c r="E6050" t="s">
        <v>21</v>
      </c>
      <c r="F6050" t="s">
        <v>15</v>
      </c>
      <c r="G6050" s="16" t="s">
        <v>6499</v>
      </c>
      <c r="H6050" s="1"/>
      <c r="J6050"/>
      <c r="AC6050" s="5" t="e">
        <f>VLOOKUP(Table1[[#This Row],[Expense Report]],#REF!,3, 0)</f>
        <v>#REF!</v>
      </c>
      <c r="AD6050" t="s">
        <v>11649</v>
      </c>
      <c r="AE6050" t="s">
        <v>11649</v>
      </c>
      <c r="AF6050" t="e">
        <f>MONTH(Table1[[#This Row],[Date Sent]])</f>
        <v>#REF!</v>
      </c>
      <c r="AG6050" t="e">
        <f>YEAR(Table1[[#This Row],[Date Sent]])</f>
        <v>#REF!</v>
      </c>
      <c r="AH6050"/>
    </row>
    <row r="6051" spans="1:34" x14ac:dyDescent="0.2">
      <c r="A6051" t="s">
        <v>408</v>
      </c>
      <c r="B6051" t="s">
        <v>6497</v>
      </c>
      <c r="C6051" s="1">
        <v>354.55</v>
      </c>
      <c r="D6051" s="5">
        <v>45365</v>
      </c>
      <c r="E6051" t="s">
        <v>13</v>
      </c>
      <c r="F6051" t="s">
        <v>33</v>
      </c>
      <c r="G6051" s="16" t="s">
        <v>6500</v>
      </c>
      <c r="H6051" s="1"/>
      <c r="J6051"/>
      <c r="AC6051" s="5" t="e">
        <f>VLOOKUP(Table1[[#This Row],[Expense Report]],#REF!,3, 0)</f>
        <v>#REF!</v>
      </c>
      <c r="AD6051" t="s">
        <v>11649</v>
      </c>
      <c r="AE6051" t="s">
        <v>11649</v>
      </c>
      <c r="AF6051" t="e">
        <f>MONTH(Table1[[#This Row],[Date Sent]])</f>
        <v>#REF!</v>
      </c>
      <c r="AG6051" t="e">
        <f>YEAR(Table1[[#This Row],[Date Sent]])</f>
        <v>#REF!</v>
      </c>
      <c r="AH6051"/>
    </row>
    <row r="6052" spans="1:34" x14ac:dyDescent="0.2">
      <c r="A6052" t="s">
        <v>492</v>
      </c>
      <c r="B6052" t="s">
        <v>6501</v>
      </c>
      <c r="C6052" s="1">
        <v>219.24</v>
      </c>
      <c r="D6052" s="5">
        <v>45357</v>
      </c>
      <c r="E6052" t="s">
        <v>21</v>
      </c>
      <c r="F6052" t="s">
        <v>17</v>
      </c>
      <c r="G6052" s="16" t="s">
        <v>1478</v>
      </c>
      <c r="H6052" s="1"/>
      <c r="J6052"/>
      <c r="AC6052" s="5" t="e">
        <f>VLOOKUP(Table1[[#This Row],[Expense Report]],#REF!,3, 0)</f>
        <v>#REF!</v>
      </c>
      <c r="AD6052" t="s">
        <v>13440</v>
      </c>
      <c r="AE6052" t="s">
        <v>73</v>
      </c>
      <c r="AF6052" t="e">
        <f>MONTH(Table1[[#This Row],[Date Sent]])</f>
        <v>#REF!</v>
      </c>
      <c r="AG6052" t="e">
        <f>YEAR(Table1[[#This Row],[Date Sent]])</f>
        <v>#REF!</v>
      </c>
      <c r="AH6052"/>
    </row>
    <row r="6053" spans="1:34" x14ac:dyDescent="0.2">
      <c r="A6053" t="s">
        <v>492</v>
      </c>
      <c r="B6053" t="s">
        <v>6501</v>
      </c>
      <c r="C6053" s="1">
        <v>69.540000000000006</v>
      </c>
      <c r="D6053" s="5">
        <v>45357</v>
      </c>
      <c r="E6053" t="s">
        <v>21</v>
      </c>
      <c r="F6053" t="s">
        <v>33</v>
      </c>
      <c r="G6053" s="16" t="s">
        <v>1580</v>
      </c>
      <c r="H6053" s="1"/>
      <c r="J6053"/>
      <c r="AC6053" s="5" t="e">
        <f>VLOOKUP(Table1[[#This Row],[Expense Report]],#REF!,3, 0)</f>
        <v>#REF!</v>
      </c>
      <c r="AD6053" t="s">
        <v>13440</v>
      </c>
      <c r="AE6053" t="s">
        <v>73</v>
      </c>
      <c r="AF6053" t="e">
        <f>MONTH(Table1[[#This Row],[Date Sent]])</f>
        <v>#REF!</v>
      </c>
      <c r="AG6053" t="e">
        <f>YEAR(Table1[[#This Row],[Date Sent]])</f>
        <v>#REF!</v>
      </c>
      <c r="AH6053"/>
    </row>
    <row r="6054" spans="1:34" x14ac:dyDescent="0.2">
      <c r="A6054" t="s">
        <v>492</v>
      </c>
      <c r="B6054" t="s">
        <v>6501</v>
      </c>
      <c r="C6054" s="1">
        <v>-20.84</v>
      </c>
      <c r="D6054" s="5">
        <v>45358</v>
      </c>
      <c r="E6054" t="s">
        <v>25</v>
      </c>
      <c r="F6054" t="s">
        <v>33</v>
      </c>
      <c r="G6054" s="16" t="s">
        <v>6502</v>
      </c>
      <c r="H6054" s="1"/>
      <c r="J6054"/>
      <c r="AC6054" s="5" t="e">
        <f>VLOOKUP(Table1[[#This Row],[Expense Report]],#REF!,3, 0)</f>
        <v>#REF!</v>
      </c>
      <c r="AD6054" t="s">
        <v>13440</v>
      </c>
      <c r="AE6054" t="s">
        <v>73</v>
      </c>
      <c r="AF6054" t="e">
        <f>MONTH(Table1[[#This Row],[Date Sent]])</f>
        <v>#REF!</v>
      </c>
      <c r="AG6054" t="e">
        <f>YEAR(Table1[[#This Row],[Date Sent]])</f>
        <v>#REF!</v>
      </c>
      <c r="AH6054"/>
    </row>
    <row r="6055" spans="1:34" x14ac:dyDescent="0.2">
      <c r="A6055" t="s">
        <v>492</v>
      </c>
      <c r="B6055" t="s">
        <v>6501</v>
      </c>
      <c r="C6055" s="1">
        <v>22.98</v>
      </c>
      <c r="D6055" s="5">
        <v>45358</v>
      </c>
      <c r="E6055" t="s">
        <v>25</v>
      </c>
      <c r="F6055" t="s">
        <v>15</v>
      </c>
      <c r="G6055" s="16" t="s">
        <v>6503</v>
      </c>
      <c r="H6055" s="1"/>
      <c r="J6055"/>
      <c r="AC6055" s="5" t="e">
        <f>VLOOKUP(Table1[[#This Row],[Expense Report]],#REF!,3, 0)</f>
        <v>#REF!</v>
      </c>
      <c r="AD6055" t="s">
        <v>13440</v>
      </c>
      <c r="AE6055" t="s">
        <v>73</v>
      </c>
      <c r="AF6055" t="e">
        <f>MONTH(Table1[[#This Row],[Date Sent]])</f>
        <v>#REF!</v>
      </c>
      <c r="AG6055" t="e">
        <f>YEAR(Table1[[#This Row],[Date Sent]])</f>
        <v>#REF!</v>
      </c>
      <c r="AH6055"/>
    </row>
    <row r="6056" spans="1:34" x14ac:dyDescent="0.2">
      <c r="A6056" t="s">
        <v>492</v>
      </c>
      <c r="B6056" t="s">
        <v>6501</v>
      </c>
      <c r="C6056" s="1">
        <v>153.09</v>
      </c>
      <c r="D6056" s="5">
        <v>45363</v>
      </c>
      <c r="E6056" t="s">
        <v>8</v>
      </c>
      <c r="F6056" t="s">
        <v>39</v>
      </c>
      <c r="G6056" s="16" t="s">
        <v>6504</v>
      </c>
      <c r="H6056" s="1"/>
      <c r="J6056"/>
      <c r="AC6056" s="5" t="e">
        <f>VLOOKUP(Table1[[#This Row],[Expense Report]],#REF!,3, 0)</f>
        <v>#REF!</v>
      </c>
      <c r="AD6056" t="s">
        <v>13440</v>
      </c>
      <c r="AE6056" t="s">
        <v>73</v>
      </c>
      <c r="AF6056" t="e">
        <f>MONTH(Table1[[#This Row],[Date Sent]])</f>
        <v>#REF!</v>
      </c>
      <c r="AG6056" t="e">
        <f>YEAR(Table1[[#This Row],[Date Sent]])</f>
        <v>#REF!</v>
      </c>
      <c r="AH6056"/>
    </row>
    <row r="6057" spans="1:34" x14ac:dyDescent="0.2">
      <c r="A6057" t="s">
        <v>3144</v>
      </c>
      <c r="B6057" t="s">
        <v>6505</v>
      </c>
      <c r="C6057" s="1">
        <v>2.31</v>
      </c>
      <c r="D6057" s="5">
        <v>45342</v>
      </c>
      <c r="E6057" t="s">
        <v>20</v>
      </c>
      <c r="F6057" t="s">
        <v>39</v>
      </c>
      <c r="G6057" s="16" t="s">
        <v>6506</v>
      </c>
      <c r="H6057" s="1"/>
      <c r="J6057"/>
      <c r="AC6057" s="5" t="e">
        <f>VLOOKUP(Table1[[#This Row],[Expense Report]],#REF!,3, 0)</f>
        <v>#REF!</v>
      </c>
      <c r="AD6057" t="s">
        <v>14696</v>
      </c>
      <c r="AE6057" t="s">
        <v>73</v>
      </c>
      <c r="AF6057" t="e">
        <f>MONTH(Table1[[#This Row],[Date Sent]])</f>
        <v>#REF!</v>
      </c>
      <c r="AG6057" t="e">
        <f>YEAR(Table1[[#This Row],[Date Sent]])</f>
        <v>#REF!</v>
      </c>
      <c r="AH6057"/>
    </row>
    <row r="6058" spans="1:34" x14ac:dyDescent="0.2">
      <c r="A6058" t="s">
        <v>3144</v>
      </c>
      <c r="B6058" t="s">
        <v>6505</v>
      </c>
      <c r="C6058" s="1">
        <v>13.28</v>
      </c>
      <c r="D6058" s="5">
        <v>45356</v>
      </c>
      <c r="E6058" t="s">
        <v>21</v>
      </c>
      <c r="F6058" t="s">
        <v>33</v>
      </c>
      <c r="G6058" s="16" t="s">
        <v>6507</v>
      </c>
      <c r="H6058" s="1"/>
      <c r="J6058"/>
      <c r="AC6058" s="5" t="e">
        <f>VLOOKUP(Table1[[#This Row],[Expense Report]],#REF!,3, 0)</f>
        <v>#REF!</v>
      </c>
      <c r="AD6058" t="s">
        <v>14696</v>
      </c>
      <c r="AE6058" t="s">
        <v>73</v>
      </c>
      <c r="AF6058" t="e">
        <f>MONTH(Table1[[#This Row],[Date Sent]])</f>
        <v>#REF!</v>
      </c>
      <c r="AG6058" t="e">
        <f>YEAR(Table1[[#This Row],[Date Sent]])</f>
        <v>#REF!</v>
      </c>
      <c r="AH6058"/>
    </row>
    <row r="6059" spans="1:34" x14ac:dyDescent="0.2">
      <c r="A6059" t="s">
        <v>3144</v>
      </c>
      <c r="B6059" t="s">
        <v>6505</v>
      </c>
      <c r="C6059" s="1">
        <v>261.02</v>
      </c>
      <c r="D6059" s="5">
        <v>45360</v>
      </c>
      <c r="E6059" t="s">
        <v>21</v>
      </c>
      <c r="F6059" t="s">
        <v>33</v>
      </c>
      <c r="G6059" s="16" t="s">
        <v>6508</v>
      </c>
      <c r="H6059" s="1"/>
      <c r="J6059"/>
      <c r="AC6059" s="5" t="e">
        <f>VLOOKUP(Table1[[#This Row],[Expense Report]],#REF!,3, 0)</f>
        <v>#REF!</v>
      </c>
      <c r="AD6059" t="s">
        <v>14696</v>
      </c>
      <c r="AE6059" t="s">
        <v>73</v>
      </c>
      <c r="AF6059" t="e">
        <f>MONTH(Table1[[#This Row],[Date Sent]])</f>
        <v>#REF!</v>
      </c>
      <c r="AG6059" t="e">
        <f>YEAR(Table1[[#This Row],[Date Sent]])</f>
        <v>#REF!</v>
      </c>
      <c r="AH6059"/>
    </row>
    <row r="6060" spans="1:34" x14ac:dyDescent="0.2">
      <c r="A6060" t="s">
        <v>3144</v>
      </c>
      <c r="B6060" t="s">
        <v>6505</v>
      </c>
      <c r="C6060" s="1">
        <v>60.9</v>
      </c>
      <c r="D6060" s="5">
        <v>45360</v>
      </c>
      <c r="E6060" t="s">
        <v>21</v>
      </c>
      <c r="F6060" t="s">
        <v>33</v>
      </c>
      <c r="G6060" s="16" t="s">
        <v>6509</v>
      </c>
      <c r="H6060" s="1"/>
      <c r="J6060"/>
      <c r="AC6060" s="5" t="e">
        <f>VLOOKUP(Table1[[#This Row],[Expense Report]],#REF!,3, 0)</f>
        <v>#REF!</v>
      </c>
      <c r="AD6060" t="s">
        <v>14696</v>
      </c>
      <c r="AE6060" t="s">
        <v>73</v>
      </c>
      <c r="AF6060" t="e">
        <f>MONTH(Table1[[#This Row],[Date Sent]])</f>
        <v>#REF!</v>
      </c>
      <c r="AG6060" t="e">
        <f>YEAR(Table1[[#This Row],[Date Sent]])</f>
        <v>#REF!</v>
      </c>
      <c r="AH6060"/>
    </row>
    <row r="6061" spans="1:34" x14ac:dyDescent="0.2">
      <c r="A6061" t="s">
        <v>3144</v>
      </c>
      <c r="B6061" t="s">
        <v>6505</v>
      </c>
      <c r="C6061" s="1">
        <v>24</v>
      </c>
      <c r="D6061" s="5">
        <v>45360</v>
      </c>
      <c r="E6061" t="s">
        <v>21</v>
      </c>
      <c r="F6061" t="s">
        <v>33</v>
      </c>
      <c r="G6061" s="16" t="s">
        <v>6507</v>
      </c>
      <c r="H6061" s="1"/>
      <c r="J6061"/>
      <c r="AC6061" s="5" t="e">
        <f>VLOOKUP(Table1[[#This Row],[Expense Report]],#REF!,3, 0)</f>
        <v>#REF!</v>
      </c>
      <c r="AD6061" t="s">
        <v>14696</v>
      </c>
      <c r="AE6061" t="s">
        <v>73</v>
      </c>
      <c r="AF6061" t="e">
        <f>MONTH(Table1[[#This Row],[Date Sent]])</f>
        <v>#REF!</v>
      </c>
      <c r="AG6061" t="e">
        <f>YEAR(Table1[[#This Row],[Date Sent]])</f>
        <v>#REF!</v>
      </c>
      <c r="AH6061"/>
    </row>
    <row r="6062" spans="1:34" x14ac:dyDescent="0.2">
      <c r="A6062" t="s">
        <v>3144</v>
      </c>
      <c r="B6062" t="s">
        <v>6505</v>
      </c>
      <c r="C6062" s="1">
        <v>16.5</v>
      </c>
      <c r="D6062" s="5">
        <v>45360</v>
      </c>
      <c r="E6062" t="s">
        <v>10</v>
      </c>
      <c r="F6062" t="s">
        <v>9</v>
      </c>
      <c r="G6062" s="16" t="s">
        <v>6510</v>
      </c>
      <c r="H6062" s="1"/>
      <c r="J6062"/>
      <c r="AC6062" s="5" t="e">
        <f>VLOOKUP(Table1[[#This Row],[Expense Report]],#REF!,3, 0)</f>
        <v>#REF!</v>
      </c>
      <c r="AD6062" t="s">
        <v>14696</v>
      </c>
      <c r="AE6062" t="s">
        <v>73</v>
      </c>
      <c r="AF6062" t="e">
        <f>MONTH(Table1[[#This Row],[Date Sent]])</f>
        <v>#REF!</v>
      </c>
      <c r="AG6062" t="e">
        <f>YEAR(Table1[[#This Row],[Date Sent]])</f>
        <v>#REF!</v>
      </c>
      <c r="AH6062"/>
    </row>
    <row r="6063" spans="1:34" x14ac:dyDescent="0.2">
      <c r="A6063" t="s">
        <v>3144</v>
      </c>
      <c r="B6063" t="s">
        <v>6505</v>
      </c>
      <c r="C6063" s="1">
        <v>18.170000000000002</v>
      </c>
      <c r="D6063" s="5">
        <v>45364</v>
      </c>
      <c r="E6063" t="s">
        <v>21</v>
      </c>
      <c r="F6063" t="s">
        <v>39</v>
      </c>
      <c r="G6063" s="16" t="s">
        <v>6511</v>
      </c>
      <c r="H6063" s="1"/>
      <c r="J6063"/>
      <c r="AC6063" s="5" t="e">
        <f>VLOOKUP(Table1[[#This Row],[Expense Report]],#REF!,3, 0)</f>
        <v>#REF!</v>
      </c>
      <c r="AD6063" t="s">
        <v>14696</v>
      </c>
      <c r="AE6063" t="s">
        <v>73</v>
      </c>
      <c r="AF6063" t="e">
        <f>MONTH(Table1[[#This Row],[Date Sent]])</f>
        <v>#REF!</v>
      </c>
      <c r="AG6063" t="e">
        <f>YEAR(Table1[[#This Row],[Date Sent]])</f>
        <v>#REF!</v>
      </c>
      <c r="AH6063"/>
    </row>
    <row r="6064" spans="1:34" x14ac:dyDescent="0.2">
      <c r="A6064" t="s">
        <v>3144</v>
      </c>
      <c r="B6064" t="s">
        <v>6505</v>
      </c>
      <c r="C6064" s="1">
        <v>23.5</v>
      </c>
      <c r="D6064" s="5">
        <v>45367</v>
      </c>
      <c r="E6064" t="s">
        <v>21</v>
      </c>
      <c r="F6064" t="s">
        <v>39</v>
      </c>
      <c r="G6064" s="16" t="s">
        <v>6512</v>
      </c>
      <c r="H6064" s="1"/>
      <c r="J6064"/>
      <c r="AC6064" s="5" t="e">
        <f>VLOOKUP(Table1[[#This Row],[Expense Report]],#REF!,3, 0)</f>
        <v>#REF!</v>
      </c>
      <c r="AD6064" t="s">
        <v>14696</v>
      </c>
      <c r="AE6064" t="s">
        <v>73</v>
      </c>
      <c r="AF6064" t="e">
        <f>MONTH(Table1[[#This Row],[Date Sent]])</f>
        <v>#REF!</v>
      </c>
      <c r="AG6064" t="e">
        <f>YEAR(Table1[[#This Row],[Date Sent]])</f>
        <v>#REF!</v>
      </c>
      <c r="AH6064"/>
    </row>
    <row r="6065" spans="1:34" x14ac:dyDescent="0.2">
      <c r="A6065" t="s">
        <v>211</v>
      </c>
      <c r="B6065" t="s">
        <v>6513</v>
      </c>
      <c r="C6065" s="1">
        <v>3.59</v>
      </c>
      <c r="D6065" s="5">
        <v>45345</v>
      </c>
      <c r="E6065" t="s">
        <v>25</v>
      </c>
      <c r="F6065" t="s">
        <v>33</v>
      </c>
      <c r="G6065" s="16" t="s">
        <v>975</v>
      </c>
      <c r="H6065" s="1"/>
      <c r="J6065"/>
      <c r="AC6065" s="5" t="e">
        <f>VLOOKUP(Table1[[#This Row],[Expense Report]],#REF!,3, 0)</f>
        <v>#REF!</v>
      </c>
      <c r="AD6065" t="s">
        <v>13753</v>
      </c>
      <c r="AE6065" t="s">
        <v>73</v>
      </c>
      <c r="AF6065" t="e">
        <f>MONTH(Table1[[#This Row],[Date Sent]])</f>
        <v>#REF!</v>
      </c>
      <c r="AG6065" t="e">
        <f>YEAR(Table1[[#This Row],[Date Sent]])</f>
        <v>#REF!</v>
      </c>
      <c r="AH6065"/>
    </row>
    <row r="6066" spans="1:34" x14ac:dyDescent="0.2">
      <c r="A6066" t="s">
        <v>211</v>
      </c>
      <c r="B6066" t="s">
        <v>6513</v>
      </c>
      <c r="C6066" s="1">
        <v>107.68</v>
      </c>
      <c r="D6066" s="5">
        <v>45357</v>
      </c>
      <c r="E6066" t="s">
        <v>25</v>
      </c>
      <c r="F6066" t="s">
        <v>15</v>
      </c>
      <c r="G6066" s="16" t="s">
        <v>6056</v>
      </c>
      <c r="H6066" s="1"/>
      <c r="J6066"/>
      <c r="AC6066" s="5" t="e">
        <f>VLOOKUP(Table1[[#This Row],[Expense Report]],#REF!,3, 0)</f>
        <v>#REF!</v>
      </c>
      <c r="AD6066" t="s">
        <v>13753</v>
      </c>
      <c r="AE6066" t="s">
        <v>73</v>
      </c>
      <c r="AF6066" t="e">
        <f>MONTH(Table1[[#This Row],[Date Sent]])</f>
        <v>#REF!</v>
      </c>
      <c r="AG6066" t="e">
        <f>YEAR(Table1[[#This Row],[Date Sent]])</f>
        <v>#REF!</v>
      </c>
      <c r="AH6066"/>
    </row>
    <row r="6067" spans="1:34" x14ac:dyDescent="0.2">
      <c r="A6067" t="s">
        <v>211</v>
      </c>
      <c r="B6067" t="s">
        <v>6513</v>
      </c>
      <c r="C6067" s="1">
        <v>15.78</v>
      </c>
      <c r="D6067" s="5">
        <v>45357</v>
      </c>
      <c r="E6067" t="s">
        <v>21</v>
      </c>
      <c r="F6067" t="s">
        <v>33</v>
      </c>
      <c r="G6067" s="16" t="s">
        <v>6514</v>
      </c>
      <c r="H6067" s="1"/>
      <c r="J6067"/>
      <c r="AC6067" s="5" t="e">
        <f>VLOOKUP(Table1[[#This Row],[Expense Report]],#REF!,3, 0)</f>
        <v>#REF!</v>
      </c>
      <c r="AD6067" t="s">
        <v>13753</v>
      </c>
      <c r="AE6067" t="s">
        <v>73</v>
      </c>
      <c r="AF6067" t="e">
        <f>MONTH(Table1[[#This Row],[Date Sent]])</f>
        <v>#REF!</v>
      </c>
      <c r="AG6067" t="e">
        <f>YEAR(Table1[[#This Row],[Date Sent]])</f>
        <v>#REF!</v>
      </c>
      <c r="AH6067"/>
    </row>
    <row r="6068" spans="1:34" x14ac:dyDescent="0.2">
      <c r="A6068" t="s">
        <v>211</v>
      </c>
      <c r="B6068" t="s">
        <v>6513</v>
      </c>
      <c r="C6068" s="1">
        <v>272.45</v>
      </c>
      <c r="D6068" s="5">
        <v>45358</v>
      </c>
      <c r="E6068" t="s">
        <v>25</v>
      </c>
      <c r="F6068" t="s">
        <v>21</v>
      </c>
      <c r="G6068" s="16" t="s">
        <v>3316</v>
      </c>
      <c r="H6068" s="1"/>
      <c r="J6068"/>
      <c r="AC6068" s="5" t="e">
        <f>VLOOKUP(Table1[[#This Row],[Expense Report]],#REF!,3, 0)</f>
        <v>#REF!</v>
      </c>
      <c r="AD6068" t="s">
        <v>13753</v>
      </c>
      <c r="AE6068" t="s">
        <v>73</v>
      </c>
      <c r="AF6068" t="e">
        <f>MONTH(Table1[[#This Row],[Date Sent]])</f>
        <v>#REF!</v>
      </c>
      <c r="AG6068" t="e">
        <f>YEAR(Table1[[#This Row],[Date Sent]])</f>
        <v>#REF!</v>
      </c>
      <c r="AH6068"/>
    </row>
    <row r="6069" spans="1:34" x14ac:dyDescent="0.2">
      <c r="A6069" t="s">
        <v>211</v>
      </c>
      <c r="B6069" t="s">
        <v>6513</v>
      </c>
      <c r="C6069" s="1">
        <v>513.64</v>
      </c>
      <c r="D6069" s="5">
        <v>45364</v>
      </c>
      <c r="E6069" t="s">
        <v>25</v>
      </c>
      <c r="F6069" t="s">
        <v>33</v>
      </c>
      <c r="G6069" s="16" t="s">
        <v>6515</v>
      </c>
      <c r="H6069" s="1"/>
      <c r="J6069"/>
      <c r="AC6069" s="5" t="e">
        <f>VLOOKUP(Table1[[#This Row],[Expense Report]],#REF!,3, 0)</f>
        <v>#REF!</v>
      </c>
      <c r="AD6069" t="s">
        <v>13753</v>
      </c>
      <c r="AE6069" t="s">
        <v>73</v>
      </c>
      <c r="AF6069" t="e">
        <f>MONTH(Table1[[#This Row],[Date Sent]])</f>
        <v>#REF!</v>
      </c>
      <c r="AG6069" t="e">
        <f>YEAR(Table1[[#This Row],[Date Sent]])</f>
        <v>#REF!</v>
      </c>
      <c r="AH6069"/>
    </row>
    <row r="6070" spans="1:34" x14ac:dyDescent="0.2">
      <c r="A6070" t="s">
        <v>1578</v>
      </c>
      <c r="B6070" t="s">
        <v>6516</v>
      </c>
      <c r="C6070" s="1">
        <v>535.16999999999996</v>
      </c>
      <c r="D6070" s="5">
        <v>45341</v>
      </c>
      <c r="E6070" t="s">
        <v>27</v>
      </c>
      <c r="F6070" t="s">
        <v>8</v>
      </c>
      <c r="G6070" s="16" t="s">
        <v>6517</v>
      </c>
      <c r="H6070" s="1"/>
      <c r="J6070"/>
      <c r="AC6070" s="5" t="e">
        <f>VLOOKUP(Table1[[#This Row],[Expense Report]],#REF!,3, 0)</f>
        <v>#REF!</v>
      </c>
      <c r="AD6070" t="s">
        <v>13701</v>
      </c>
      <c r="AE6070" t="s">
        <v>73</v>
      </c>
      <c r="AF6070" t="e">
        <f>MONTH(Table1[[#This Row],[Date Sent]])</f>
        <v>#REF!</v>
      </c>
      <c r="AG6070" t="e">
        <f>YEAR(Table1[[#This Row],[Date Sent]])</f>
        <v>#REF!</v>
      </c>
      <c r="AH6070"/>
    </row>
    <row r="6071" spans="1:34" x14ac:dyDescent="0.2">
      <c r="A6071" t="s">
        <v>1578</v>
      </c>
      <c r="B6071" t="s">
        <v>6516</v>
      </c>
      <c r="C6071" s="1">
        <v>3.49</v>
      </c>
      <c r="D6071" s="5">
        <v>45342</v>
      </c>
      <c r="E6071" t="s">
        <v>13</v>
      </c>
      <c r="F6071" t="s">
        <v>33</v>
      </c>
      <c r="G6071" s="16" t="s">
        <v>6518</v>
      </c>
      <c r="H6071" s="1"/>
      <c r="J6071"/>
      <c r="AC6071" s="5" t="e">
        <f>VLOOKUP(Table1[[#This Row],[Expense Report]],#REF!,3, 0)</f>
        <v>#REF!</v>
      </c>
      <c r="AD6071" t="s">
        <v>13701</v>
      </c>
      <c r="AE6071" t="s">
        <v>73</v>
      </c>
      <c r="AF6071" t="e">
        <f>MONTH(Table1[[#This Row],[Date Sent]])</f>
        <v>#REF!</v>
      </c>
      <c r="AG6071" t="e">
        <f>YEAR(Table1[[#This Row],[Date Sent]])</f>
        <v>#REF!</v>
      </c>
      <c r="AH6071"/>
    </row>
    <row r="6072" spans="1:34" x14ac:dyDescent="0.2">
      <c r="A6072" t="s">
        <v>1578</v>
      </c>
      <c r="B6072" t="s">
        <v>6516</v>
      </c>
      <c r="C6072" s="1">
        <v>345.6</v>
      </c>
      <c r="D6072" s="5">
        <v>45342</v>
      </c>
      <c r="E6072" t="s">
        <v>13</v>
      </c>
      <c r="F6072" t="s">
        <v>33</v>
      </c>
      <c r="G6072" s="16" t="s">
        <v>1070</v>
      </c>
      <c r="H6072" s="1"/>
      <c r="J6072"/>
      <c r="AC6072" s="5" t="e">
        <f>VLOOKUP(Table1[[#This Row],[Expense Report]],#REF!,3, 0)</f>
        <v>#REF!</v>
      </c>
      <c r="AD6072" t="s">
        <v>13701</v>
      </c>
      <c r="AE6072" t="s">
        <v>73</v>
      </c>
      <c r="AF6072" t="e">
        <f>MONTH(Table1[[#This Row],[Date Sent]])</f>
        <v>#REF!</v>
      </c>
      <c r="AG6072" t="e">
        <f>YEAR(Table1[[#This Row],[Date Sent]])</f>
        <v>#REF!</v>
      </c>
      <c r="AH6072"/>
    </row>
    <row r="6073" spans="1:34" x14ac:dyDescent="0.2">
      <c r="A6073" t="s">
        <v>1578</v>
      </c>
      <c r="B6073" t="s">
        <v>6516</v>
      </c>
      <c r="C6073" s="1">
        <v>1500</v>
      </c>
      <c r="D6073" s="5">
        <v>45343</v>
      </c>
      <c r="E6073" t="s">
        <v>27</v>
      </c>
      <c r="F6073" t="s">
        <v>20</v>
      </c>
      <c r="G6073" s="16" t="s">
        <v>6519</v>
      </c>
      <c r="H6073" s="1"/>
      <c r="J6073"/>
      <c r="AC6073" s="5" t="e">
        <f>VLOOKUP(Table1[[#This Row],[Expense Report]],#REF!,3, 0)</f>
        <v>#REF!</v>
      </c>
      <c r="AD6073" t="s">
        <v>13701</v>
      </c>
      <c r="AE6073" t="s">
        <v>73</v>
      </c>
      <c r="AF6073" t="e">
        <f>MONTH(Table1[[#This Row],[Date Sent]])</f>
        <v>#REF!</v>
      </c>
      <c r="AG6073" t="e">
        <f>YEAR(Table1[[#This Row],[Date Sent]])</f>
        <v>#REF!</v>
      </c>
      <c r="AH6073"/>
    </row>
    <row r="6074" spans="1:34" x14ac:dyDescent="0.2">
      <c r="A6074" t="s">
        <v>1578</v>
      </c>
      <c r="B6074" t="s">
        <v>6516</v>
      </c>
      <c r="C6074" s="1">
        <v>251.54</v>
      </c>
      <c r="D6074" s="5">
        <v>45343</v>
      </c>
      <c r="E6074" t="s">
        <v>17</v>
      </c>
      <c r="F6074" t="s">
        <v>33</v>
      </c>
      <c r="G6074" s="16" t="s">
        <v>6520</v>
      </c>
      <c r="H6074" s="1"/>
      <c r="J6074"/>
      <c r="AC6074" s="5" t="e">
        <f>VLOOKUP(Table1[[#This Row],[Expense Report]],#REF!,3, 0)</f>
        <v>#REF!</v>
      </c>
      <c r="AD6074" t="s">
        <v>13701</v>
      </c>
      <c r="AE6074" t="s">
        <v>73</v>
      </c>
      <c r="AF6074" t="e">
        <f>MONTH(Table1[[#This Row],[Date Sent]])</f>
        <v>#REF!</v>
      </c>
      <c r="AG6074" t="e">
        <f>YEAR(Table1[[#This Row],[Date Sent]])</f>
        <v>#REF!</v>
      </c>
      <c r="AH6074"/>
    </row>
    <row r="6075" spans="1:34" x14ac:dyDescent="0.2">
      <c r="A6075" t="s">
        <v>1578</v>
      </c>
      <c r="B6075" t="s">
        <v>6516</v>
      </c>
      <c r="C6075" s="1">
        <v>9.4600000000000009</v>
      </c>
      <c r="D6075" s="5">
        <v>45343</v>
      </c>
      <c r="E6075" t="s">
        <v>13</v>
      </c>
      <c r="F6075" t="s">
        <v>33</v>
      </c>
      <c r="G6075" s="16" t="s">
        <v>6518</v>
      </c>
      <c r="H6075" s="1"/>
      <c r="J6075"/>
      <c r="AC6075" s="5" t="e">
        <f>VLOOKUP(Table1[[#This Row],[Expense Report]],#REF!,3, 0)</f>
        <v>#REF!</v>
      </c>
      <c r="AD6075" t="s">
        <v>13701</v>
      </c>
      <c r="AE6075" t="s">
        <v>73</v>
      </c>
      <c r="AF6075" t="e">
        <f>MONTH(Table1[[#This Row],[Date Sent]])</f>
        <v>#REF!</v>
      </c>
      <c r="AG6075" t="e">
        <f>YEAR(Table1[[#This Row],[Date Sent]])</f>
        <v>#REF!</v>
      </c>
      <c r="AH6075"/>
    </row>
    <row r="6076" spans="1:34" x14ac:dyDescent="0.2">
      <c r="A6076" t="s">
        <v>1578</v>
      </c>
      <c r="B6076" t="s">
        <v>6516</v>
      </c>
      <c r="C6076" s="1">
        <v>59.38</v>
      </c>
      <c r="D6076" s="5">
        <v>45353</v>
      </c>
      <c r="E6076" t="s">
        <v>17</v>
      </c>
      <c r="F6076" t="s">
        <v>33</v>
      </c>
      <c r="G6076" s="16" t="s">
        <v>1304</v>
      </c>
      <c r="H6076" s="1"/>
      <c r="J6076"/>
      <c r="AC6076" s="5" t="e">
        <f>VLOOKUP(Table1[[#This Row],[Expense Report]],#REF!,3, 0)</f>
        <v>#REF!</v>
      </c>
      <c r="AD6076" t="s">
        <v>13701</v>
      </c>
      <c r="AE6076" t="s">
        <v>73</v>
      </c>
      <c r="AF6076" t="e">
        <f>MONTH(Table1[[#This Row],[Date Sent]])</f>
        <v>#REF!</v>
      </c>
      <c r="AG6076" t="e">
        <f>YEAR(Table1[[#This Row],[Date Sent]])</f>
        <v>#REF!</v>
      </c>
      <c r="AH6076"/>
    </row>
    <row r="6077" spans="1:34" x14ac:dyDescent="0.2">
      <c r="A6077" t="s">
        <v>1578</v>
      </c>
      <c r="B6077" t="s">
        <v>6516</v>
      </c>
      <c r="C6077" s="1">
        <v>144.72</v>
      </c>
      <c r="D6077" s="5">
        <v>45358</v>
      </c>
      <c r="E6077" t="s">
        <v>21</v>
      </c>
      <c r="F6077" t="s">
        <v>33</v>
      </c>
      <c r="G6077" s="16" t="s">
        <v>1089</v>
      </c>
      <c r="H6077" s="1"/>
      <c r="J6077"/>
      <c r="AC6077" s="5" t="e">
        <f>VLOOKUP(Table1[[#This Row],[Expense Report]],#REF!,3, 0)</f>
        <v>#REF!</v>
      </c>
      <c r="AD6077" t="s">
        <v>13701</v>
      </c>
      <c r="AE6077" t="s">
        <v>73</v>
      </c>
      <c r="AF6077" t="e">
        <f>MONTH(Table1[[#This Row],[Date Sent]])</f>
        <v>#REF!</v>
      </c>
      <c r="AG6077" t="e">
        <f>YEAR(Table1[[#This Row],[Date Sent]])</f>
        <v>#REF!</v>
      </c>
      <c r="AH6077"/>
    </row>
    <row r="6078" spans="1:34" x14ac:dyDescent="0.2">
      <c r="A6078" t="s">
        <v>1578</v>
      </c>
      <c r="B6078" t="s">
        <v>6516</v>
      </c>
      <c r="C6078" s="1">
        <v>65.59</v>
      </c>
      <c r="D6078" s="5">
        <v>45361</v>
      </c>
      <c r="E6078" t="s">
        <v>21</v>
      </c>
      <c r="F6078" t="s">
        <v>33</v>
      </c>
      <c r="G6078" s="16" t="s">
        <v>1596</v>
      </c>
      <c r="H6078" s="1"/>
      <c r="J6078"/>
      <c r="AC6078" s="5" t="e">
        <f>VLOOKUP(Table1[[#This Row],[Expense Report]],#REF!,3, 0)</f>
        <v>#REF!</v>
      </c>
      <c r="AD6078" t="s">
        <v>13701</v>
      </c>
      <c r="AE6078" t="s">
        <v>73</v>
      </c>
      <c r="AF6078" t="e">
        <f>MONTH(Table1[[#This Row],[Date Sent]])</f>
        <v>#REF!</v>
      </c>
      <c r="AG6078" t="e">
        <f>YEAR(Table1[[#This Row],[Date Sent]])</f>
        <v>#REF!</v>
      </c>
      <c r="AH6078"/>
    </row>
    <row r="6079" spans="1:34" x14ac:dyDescent="0.2">
      <c r="A6079" t="s">
        <v>1578</v>
      </c>
      <c r="B6079" t="s">
        <v>6516</v>
      </c>
      <c r="C6079" s="1">
        <v>413.32</v>
      </c>
      <c r="D6079" s="5">
        <v>45363</v>
      </c>
      <c r="E6079" t="s">
        <v>21</v>
      </c>
      <c r="F6079" t="s">
        <v>33</v>
      </c>
      <c r="G6079" s="16" t="s">
        <v>928</v>
      </c>
      <c r="H6079" s="1"/>
      <c r="J6079"/>
      <c r="AC6079" s="5" t="e">
        <f>VLOOKUP(Table1[[#This Row],[Expense Report]],#REF!,3, 0)</f>
        <v>#REF!</v>
      </c>
      <c r="AD6079" t="s">
        <v>13701</v>
      </c>
      <c r="AE6079" t="s">
        <v>73</v>
      </c>
      <c r="AF6079" t="e">
        <f>MONTH(Table1[[#This Row],[Date Sent]])</f>
        <v>#REF!</v>
      </c>
      <c r="AG6079" t="e">
        <f>YEAR(Table1[[#This Row],[Date Sent]])</f>
        <v>#REF!</v>
      </c>
      <c r="AH6079"/>
    </row>
    <row r="6080" spans="1:34" x14ac:dyDescent="0.2">
      <c r="A6080" t="s">
        <v>1578</v>
      </c>
      <c r="B6080" t="s">
        <v>6516</v>
      </c>
      <c r="C6080" s="1">
        <v>78.02</v>
      </c>
      <c r="D6080" s="5">
        <v>45365</v>
      </c>
      <c r="E6080" t="s">
        <v>13</v>
      </c>
      <c r="F6080" t="s">
        <v>33</v>
      </c>
      <c r="G6080" s="16" t="s">
        <v>6518</v>
      </c>
      <c r="H6080" s="1"/>
      <c r="J6080"/>
      <c r="AC6080" s="5" t="e">
        <f>VLOOKUP(Table1[[#This Row],[Expense Report]],#REF!,3, 0)</f>
        <v>#REF!</v>
      </c>
      <c r="AD6080" t="s">
        <v>13701</v>
      </c>
      <c r="AE6080" t="s">
        <v>73</v>
      </c>
      <c r="AF6080" t="e">
        <f>MONTH(Table1[[#This Row],[Date Sent]])</f>
        <v>#REF!</v>
      </c>
      <c r="AG6080" t="e">
        <f>YEAR(Table1[[#This Row],[Date Sent]])</f>
        <v>#REF!</v>
      </c>
      <c r="AH6080"/>
    </row>
    <row r="6081" spans="1:34" x14ac:dyDescent="0.2">
      <c r="A6081" t="s">
        <v>1578</v>
      </c>
      <c r="B6081" t="s">
        <v>6516</v>
      </c>
      <c r="C6081" s="1">
        <v>36.700000000000003</v>
      </c>
      <c r="D6081" s="5">
        <v>45366</v>
      </c>
      <c r="E6081" t="s">
        <v>17</v>
      </c>
      <c r="F6081" t="s">
        <v>33</v>
      </c>
      <c r="G6081" s="16" t="s">
        <v>6521</v>
      </c>
      <c r="H6081" s="1"/>
      <c r="J6081"/>
      <c r="AC6081" s="5" t="e">
        <f>VLOOKUP(Table1[[#This Row],[Expense Report]],#REF!,3, 0)</f>
        <v>#REF!</v>
      </c>
      <c r="AD6081" t="s">
        <v>13701</v>
      </c>
      <c r="AE6081" t="s">
        <v>73</v>
      </c>
      <c r="AF6081" t="e">
        <f>MONTH(Table1[[#This Row],[Date Sent]])</f>
        <v>#REF!</v>
      </c>
      <c r="AG6081" t="e">
        <f>YEAR(Table1[[#This Row],[Date Sent]])</f>
        <v>#REF!</v>
      </c>
      <c r="AH6081"/>
    </row>
    <row r="6082" spans="1:34" x14ac:dyDescent="0.2">
      <c r="A6082" t="s">
        <v>1578</v>
      </c>
      <c r="B6082" t="s">
        <v>6516</v>
      </c>
      <c r="C6082" s="1">
        <v>41.18</v>
      </c>
      <c r="D6082" s="5">
        <v>45366</v>
      </c>
      <c r="E6082" t="s">
        <v>17</v>
      </c>
      <c r="F6082" t="s">
        <v>33</v>
      </c>
      <c r="G6082" s="16" t="s">
        <v>6522</v>
      </c>
      <c r="H6082" s="1"/>
      <c r="J6082"/>
      <c r="AC6082" s="5" t="e">
        <f>VLOOKUP(Table1[[#This Row],[Expense Report]],#REF!,3, 0)</f>
        <v>#REF!</v>
      </c>
      <c r="AD6082" t="s">
        <v>13701</v>
      </c>
      <c r="AE6082" t="s">
        <v>73</v>
      </c>
      <c r="AF6082" t="e">
        <f>MONTH(Table1[[#This Row],[Date Sent]])</f>
        <v>#REF!</v>
      </c>
      <c r="AG6082" t="e">
        <f>YEAR(Table1[[#This Row],[Date Sent]])</f>
        <v>#REF!</v>
      </c>
      <c r="AH6082"/>
    </row>
    <row r="6083" spans="1:34" x14ac:dyDescent="0.2">
      <c r="A6083" t="s">
        <v>3226</v>
      </c>
      <c r="B6083" t="s">
        <v>6523</v>
      </c>
      <c r="C6083" s="1">
        <v>165.63</v>
      </c>
      <c r="D6083" s="5">
        <v>45341</v>
      </c>
      <c r="E6083" t="s">
        <v>21</v>
      </c>
      <c r="F6083" t="s">
        <v>33</v>
      </c>
      <c r="G6083" s="16" t="s">
        <v>2406</v>
      </c>
      <c r="H6083" s="1"/>
      <c r="J6083"/>
      <c r="AC6083" s="5" t="e">
        <f>VLOOKUP(Table1[[#This Row],[Expense Report]],#REF!,3, 0)</f>
        <v>#REF!</v>
      </c>
      <c r="AD6083" t="s">
        <v>14702</v>
      </c>
      <c r="AE6083" t="s">
        <v>73</v>
      </c>
      <c r="AF6083" t="e">
        <f>MONTH(Table1[[#This Row],[Date Sent]])</f>
        <v>#REF!</v>
      </c>
      <c r="AG6083" t="e">
        <f>YEAR(Table1[[#This Row],[Date Sent]])</f>
        <v>#REF!</v>
      </c>
      <c r="AH6083"/>
    </row>
    <row r="6084" spans="1:34" x14ac:dyDescent="0.2">
      <c r="A6084" t="s">
        <v>3226</v>
      </c>
      <c r="B6084" t="s">
        <v>6523</v>
      </c>
      <c r="C6084" s="1">
        <v>11.64</v>
      </c>
      <c r="D6084" s="5">
        <v>45341</v>
      </c>
      <c r="E6084" t="s">
        <v>21</v>
      </c>
      <c r="F6084" t="s">
        <v>33</v>
      </c>
      <c r="G6084" s="16" t="s">
        <v>6524</v>
      </c>
      <c r="H6084" s="1"/>
      <c r="J6084"/>
      <c r="AC6084" s="5" t="e">
        <f>VLOOKUP(Table1[[#This Row],[Expense Report]],#REF!,3, 0)</f>
        <v>#REF!</v>
      </c>
      <c r="AD6084" t="s">
        <v>14702</v>
      </c>
      <c r="AE6084" t="s">
        <v>73</v>
      </c>
      <c r="AF6084" t="e">
        <f>MONTH(Table1[[#This Row],[Date Sent]])</f>
        <v>#REF!</v>
      </c>
      <c r="AG6084" t="e">
        <f>YEAR(Table1[[#This Row],[Date Sent]])</f>
        <v>#REF!</v>
      </c>
      <c r="AH6084"/>
    </row>
    <row r="6085" spans="1:34" x14ac:dyDescent="0.2">
      <c r="A6085" t="s">
        <v>3226</v>
      </c>
      <c r="B6085" t="s">
        <v>6523</v>
      </c>
      <c r="C6085" s="1">
        <v>80.989999999999995</v>
      </c>
      <c r="D6085" s="5">
        <v>45341</v>
      </c>
      <c r="E6085" t="s">
        <v>21</v>
      </c>
      <c r="F6085" t="s">
        <v>25</v>
      </c>
      <c r="G6085" s="16" t="s">
        <v>6525</v>
      </c>
      <c r="H6085" s="1"/>
      <c r="J6085"/>
      <c r="AC6085" s="5" t="e">
        <f>VLOOKUP(Table1[[#This Row],[Expense Report]],#REF!,3, 0)</f>
        <v>#REF!</v>
      </c>
      <c r="AD6085" t="s">
        <v>14702</v>
      </c>
      <c r="AE6085" t="s">
        <v>73</v>
      </c>
      <c r="AF6085" t="e">
        <f>MONTH(Table1[[#This Row],[Date Sent]])</f>
        <v>#REF!</v>
      </c>
      <c r="AG6085" t="e">
        <f>YEAR(Table1[[#This Row],[Date Sent]])</f>
        <v>#REF!</v>
      </c>
      <c r="AH6085"/>
    </row>
    <row r="6086" spans="1:34" x14ac:dyDescent="0.2">
      <c r="A6086" t="s">
        <v>3226</v>
      </c>
      <c r="B6086" t="s">
        <v>6523</v>
      </c>
      <c r="C6086" s="1">
        <v>126.14</v>
      </c>
      <c r="D6086" s="5">
        <v>45342</v>
      </c>
      <c r="E6086" t="s">
        <v>21</v>
      </c>
      <c r="F6086" t="s">
        <v>33</v>
      </c>
      <c r="G6086" s="16" t="s">
        <v>6526</v>
      </c>
      <c r="H6086" s="1"/>
      <c r="J6086"/>
      <c r="AC6086" s="5" t="e">
        <f>VLOOKUP(Table1[[#This Row],[Expense Report]],#REF!,3, 0)</f>
        <v>#REF!</v>
      </c>
      <c r="AD6086" t="s">
        <v>14702</v>
      </c>
      <c r="AE6086" t="s">
        <v>73</v>
      </c>
      <c r="AF6086" t="e">
        <f>MONTH(Table1[[#This Row],[Date Sent]])</f>
        <v>#REF!</v>
      </c>
      <c r="AG6086" t="e">
        <f>YEAR(Table1[[#This Row],[Date Sent]])</f>
        <v>#REF!</v>
      </c>
      <c r="AH6086"/>
    </row>
    <row r="6087" spans="1:34" x14ac:dyDescent="0.2">
      <c r="A6087" t="s">
        <v>3226</v>
      </c>
      <c r="B6087" t="s">
        <v>6523</v>
      </c>
      <c r="C6087" s="1">
        <v>143.04</v>
      </c>
      <c r="D6087" s="5">
        <v>45351</v>
      </c>
      <c r="E6087" t="s">
        <v>17</v>
      </c>
      <c r="F6087" t="s">
        <v>33</v>
      </c>
      <c r="G6087" s="16" t="s">
        <v>6527</v>
      </c>
      <c r="H6087" s="1"/>
      <c r="J6087"/>
      <c r="AC6087" s="5" t="e">
        <f>VLOOKUP(Table1[[#This Row],[Expense Report]],#REF!,3, 0)</f>
        <v>#REF!</v>
      </c>
      <c r="AD6087" t="s">
        <v>14702</v>
      </c>
      <c r="AE6087" t="s">
        <v>73</v>
      </c>
      <c r="AF6087" t="e">
        <f>MONTH(Table1[[#This Row],[Date Sent]])</f>
        <v>#REF!</v>
      </c>
      <c r="AG6087" t="e">
        <f>YEAR(Table1[[#This Row],[Date Sent]])</f>
        <v>#REF!</v>
      </c>
      <c r="AH6087"/>
    </row>
    <row r="6088" spans="1:34" x14ac:dyDescent="0.2">
      <c r="A6088" t="s">
        <v>3226</v>
      </c>
      <c r="B6088" t="s">
        <v>6523</v>
      </c>
      <c r="C6088" s="1">
        <v>604.29999999999995</v>
      </c>
      <c r="D6088" s="5">
        <v>45352</v>
      </c>
      <c r="E6088" t="s">
        <v>21</v>
      </c>
      <c r="F6088" t="s">
        <v>49</v>
      </c>
      <c r="G6088" s="16" t="s">
        <v>6528</v>
      </c>
      <c r="H6088" s="1"/>
      <c r="J6088"/>
      <c r="AC6088" s="5" t="e">
        <f>VLOOKUP(Table1[[#This Row],[Expense Report]],#REF!,3, 0)</f>
        <v>#REF!</v>
      </c>
      <c r="AD6088" t="s">
        <v>14702</v>
      </c>
      <c r="AE6088" t="s">
        <v>73</v>
      </c>
      <c r="AF6088" t="e">
        <f>MONTH(Table1[[#This Row],[Date Sent]])</f>
        <v>#REF!</v>
      </c>
      <c r="AG6088" t="e">
        <f>YEAR(Table1[[#This Row],[Date Sent]])</f>
        <v>#REF!</v>
      </c>
      <c r="AH6088"/>
    </row>
    <row r="6089" spans="1:34" x14ac:dyDescent="0.2">
      <c r="A6089" t="s">
        <v>3226</v>
      </c>
      <c r="B6089" t="s">
        <v>6523</v>
      </c>
      <c r="C6089" s="1">
        <v>75.540000000000006</v>
      </c>
      <c r="D6089" s="5">
        <v>45355</v>
      </c>
      <c r="E6089" t="s">
        <v>15</v>
      </c>
      <c r="F6089" t="s">
        <v>33</v>
      </c>
      <c r="G6089" s="16" t="s">
        <v>6529</v>
      </c>
      <c r="H6089" s="1"/>
      <c r="J6089"/>
      <c r="AC6089" s="5" t="e">
        <f>VLOOKUP(Table1[[#This Row],[Expense Report]],#REF!,3, 0)</f>
        <v>#REF!</v>
      </c>
      <c r="AD6089" t="s">
        <v>14702</v>
      </c>
      <c r="AE6089" t="s">
        <v>73</v>
      </c>
      <c r="AF6089" t="e">
        <f>MONTH(Table1[[#This Row],[Date Sent]])</f>
        <v>#REF!</v>
      </c>
      <c r="AG6089" t="e">
        <f>YEAR(Table1[[#This Row],[Date Sent]])</f>
        <v>#REF!</v>
      </c>
      <c r="AH6089"/>
    </row>
    <row r="6090" spans="1:34" x14ac:dyDescent="0.2">
      <c r="A6090" t="s">
        <v>3226</v>
      </c>
      <c r="B6090" t="s">
        <v>6523</v>
      </c>
      <c r="C6090" s="1">
        <v>303.63</v>
      </c>
      <c r="D6090" s="5">
        <v>45355</v>
      </c>
      <c r="E6090" t="s">
        <v>21</v>
      </c>
      <c r="F6090" t="s">
        <v>33</v>
      </c>
      <c r="G6090" s="16" t="s">
        <v>6530</v>
      </c>
      <c r="H6090" s="1"/>
      <c r="J6090"/>
      <c r="AC6090" s="5" t="e">
        <f>VLOOKUP(Table1[[#This Row],[Expense Report]],#REF!,3, 0)</f>
        <v>#REF!</v>
      </c>
      <c r="AD6090" t="s">
        <v>14702</v>
      </c>
      <c r="AE6090" t="s">
        <v>73</v>
      </c>
      <c r="AF6090" t="e">
        <f>MONTH(Table1[[#This Row],[Date Sent]])</f>
        <v>#REF!</v>
      </c>
      <c r="AG6090" t="e">
        <f>YEAR(Table1[[#This Row],[Date Sent]])</f>
        <v>#REF!</v>
      </c>
      <c r="AH6090"/>
    </row>
    <row r="6091" spans="1:34" x14ac:dyDescent="0.2">
      <c r="A6091" t="s">
        <v>3226</v>
      </c>
      <c r="B6091" t="s">
        <v>6523</v>
      </c>
      <c r="C6091" s="1">
        <v>25.89</v>
      </c>
      <c r="D6091" s="5">
        <v>45356</v>
      </c>
      <c r="E6091" t="s">
        <v>17</v>
      </c>
      <c r="F6091" t="s">
        <v>33</v>
      </c>
      <c r="G6091" s="16" t="s">
        <v>6531</v>
      </c>
      <c r="H6091" s="1"/>
      <c r="J6091"/>
      <c r="AC6091" s="5" t="e">
        <f>VLOOKUP(Table1[[#This Row],[Expense Report]],#REF!,3, 0)</f>
        <v>#REF!</v>
      </c>
      <c r="AD6091" t="s">
        <v>14702</v>
      </c>
      <c r="AE6091" t="s">
        <v>73</v>
      </c>
      <c r="AF6091" t="e">
        <f>MONTH(Table1[[#This Row],[Date Sent]])</f>
        <v>#REF!</v>
      </c>
      <c r="AG6091" t="e">
        <f>YEAR(Table1[[#This Row],[Date Sent]])</f>
        <v>#REF!</v>
      </c>
      <c r="AH6091"/>
    </row>
    <row r="6092" spans="1:34" x14ac:dyDescent="0.2">
      <c r="A6092" t="s">
        <v>3226</v>
      </c>
      <c r="B6092" t="s">
        <v>6523</v>
      </c>
      <c r="C6092" s="1">
        <v>32.909999999999997</v>
      </c>
      <c r="D6092" s="5">
        <v>45356</v>
      </c>
      <c r="E6092" t="s">
        <v>17</v>
      </c>
      <c r="F6092" t="s">
        <v>33</v>
      </c>
      <c r="G6092" s="16" t="s">
        <v>6532</v>
      </c>
      <c r="H6092" s="1"/>
      <c r="J6092"/>
      <c r="AC6092" s="5" t="e">
        <f>VLOOKUP(Table1[[#This Row],[Expense Report]],#REF!,3, 0)</f>
        <v>#REF!</v>
      </c>
      <c r="AD6092" t="s">
        <v>14702</v>
      </c>
      <c r="AE6092" t="s">
        <v>73</v>
      </c>
      <c r="AF6092" t="e">
        <f>MONTH(Table1[[#This Row],[Date Sent]])</f>
        <v>#REF!</v>
      </c>
      <c r="AG6092" t="e">
        <f>YEAR(Table1[[#This Row],[Date Sent]])</f>
        <v>#REF!</v>
      </c>
      <c r="AH6092"/>
    </row>
    <row r="6093" spans="1:34" x14ac:dyDescent="0.2">
      <c r="A6093" t="s">
        <v>3226</v>
      </c>
      <c r="B6093" t="s">
        <v>6523</v>
      </c>
      <c r="C6093" s="1">
        <v>106.92</v>
      </c>
      <c r="D6093" s="5">
        <v>45357</v>
      </c>
      <c r="E6093" t="s">
        <v>15</v>
      </c>
      <c r="F6093" t="s">
        <v>49</v>
      </c>
      <c r="G6093" s="16" t="s">
        <v>6533</v>
      </c>
      <c r="H6093" s="1"/>
      <c r="J6093"/>
      <c r="AC6093" s="5" t="e">
        <f>VLOOKUP(Table1[[#This Row],[Expense Report]],#REF!,3, 0)</f>
        <v>#REF!</v>
      </c>
      <c r="AD6093" t="s">
        <v>14702</v>
      </c>
      <c r="AE6093" t="s">
        <v>73</v>
      </c>
      <c r="AF6093" t="e">
        <f>MONTH(Table1[[#This Row],[Date Sent]])</f>
        <v>#REF!</v>
      </c>
      <c r="AG6093" t="e">
        <f>YEAR(Table1[[#This Row],[Date Sent]])</f>
        <v>#REF!</v>
      </c>
      <c r="AH6093"/>
    </row>
    <row r="6094" spans="1:34" x14ac:dyDescent="0.2">
      <c r="A6094" t="s">
        <v>3226</v>
      </c>
      <c r="B6094" t="s">
        <v>6523</v>
      </c>
      <c r="C6094" s="1">
        <v>523.45000000000005</v>
      </c>
      <c r="D6094" s="5">
        <v>45357</v>
      </c>
      <c r="E6094" t="s">
        <v>15</v>
      </c>
      <c r="F6094" t="s">
        <v>49</v>
      </c>
      <c r="G6094" s="16" t="s">
        <v>6534</v>
      </c>
      <c r="H6094" s="1"/>
      <c r="J6094"/>
      <c r="AC6094" s="5" t="e">
        <f>VLOOKUP(Table1[[#This Row],[Expense Report]],#REF!,3, 0)</f>
        <v>#REF!</v>
      </c>
      <c r="AD6094" t="s">
        <v>14702</v>
      </c>
      <c r="AE6094" t="s">
        <v>73</v>
      </c>
      <c r="AF6094" t="e">
        <f>MONTH(Table1[[#This Row],[Date Sent]])</f>
        <v>#REF!</v>
      </c>
      <c r="AG6094" t="e">
        <f>YEAR(Table1[[#This Row],[Date Sent]])</f>
        <v>#REF!</v>
      </c>
      <c r="AH6094"/>
    </row>
    <row r="6095" spans="1:34" x14ac:dyDescent="0.2">
      <c r="A6095" t="s">
        <v>3226</v>
      </c>
      <c r="B6095" t="s">
        <v>6523</v>
      </c>
      <c r="C6095" s="1">
        <v>19.43</v>
      </c>
      <c r="D6095" s="5">
        <v>45359</v>
      </c>
      <c r="E6095" t="s">
        <v>21</v>
      </c>
      <c r="F6095" t="s">
        <v>33</v>
      </c>
      <c r="G6095" s="16" t="s">
        <v>6535</v>
      </c>
      <c r="H6095" s="1"/>
      <c r="J6095"/>
      <c r="AC6095" s="5" t="e">
        <f>VLOOKUP(Table1[[#This Row],[Expense Report]],#REF!,3, 0)</f>
        <v>#REF!</v>
      </c>
      <c r="AD6095" t="s">
        <v>14702</v>
      </c>
      <c r="AE6095" t="s">
        <v>73</v>
      </c>
      <c r="AF6095" t="e">
        <f>MONTH(Table1[[#This Row],[Date Sent]])</f>
        <v>#REF!</v>
      </c>
      <c r="AG6095" t="e">
        <f>YEAR(Table1[[#This Row],[Date Sent]])</f>
        <v>#REF!</v>
      </c>
      <c r="AH6095"/>
    </row>
    <row r="6096" spans="1:34" x14ac:dyDescent="0.2">
      <c r="A6096" t="s">
        <v>3226</v>
      </c>
      <c r="B6096" t="s">
        <v>6523</v>
      </c>
      <c r="C6096" s="1">
        <v>149.84</v>
      </c>
      <c r="D6096" s="5">
        <v>45359</v>
      </c>
      <c r="E6096" t="s">
        <v>21</v>
      </c>
      <c r="F6096" t="s">
        <v>33</v>
      </c>
      <c r="G6096" s="16" t="s">
        <v>6536</v>
      </c>
      <c r="H6096" s="1"/>
      <c r="J6096"/>
      <c r="AC6096" s="5" t="e">
        <f>VLOOKUP(Table1[[#This Row],[Expense Report]],#REF!,3, 0)</f>
        <v>#REF!</v>
      </c>
      <c r="AD6096" t="s">
        <v>14702</v>
      </c>
      <c r="AE6096" t="s">
        <v>73</v>
      </c>
      <c r="AF6096" t="e">
        <f>MONTH(Table1[[#This Row],[Date Sent]])</f>
        <v>#REF!</v>
      </c>
      <c r="AG6096" t="e">
        <f>YEAR(Table1[[#This Row],[Date Sent]])</f>
        <v>#REF!</v>
      </c>
      <c r="AH6096"/>
    </row>
    <row r="6097" spans="1:34" x14ac:dyDescent="0.2">
      <c r="A6097" t="s">
        <v>3226</v>
      </c>
      <c r="B6097" t="s">
        <v>6523</v>
      </c>
      <c r="C6097" s="1">
        <v>4.32</v>
      </c>
      <c r="D6097" s="5">
        <v>45360</v>
      </c>
      <c r="E6097" t="s">
        <v>21</v>
      </c>
      <c r="F6097" t="s">
        <v>15</v>
      </c>
      <c r="G6097" s="16" t="s">
        <v>6537</v>
      </c>
      <c r="H6097" s="1"/>
      <c r="J6097"/>
      <c r="AC6097" s="5" t="e">
        <f>VLOOKUP(Table1[[#This Row],[Expense Report]],#REF!,3, 0)</f>
        <v>#REF!</v>
      </c>
      <c r="AD6097" t="s">
        <v>14702</v>
      </c>
      <c r="AE6097" t="s">
        <v>73</v>
      </c>
      <c r="AF6097" t="e">
        <f>MONTH(Table1[[#This Row],[Date Sent]])</f>
        <v>#REF!</v>
      </c>
      <c r="AG6097" t="e">
        <f>YEAR(Table1[[#This Row],[Date Sent]])</f>
        <v>#REF!</v>
      </c>
      <c r="AH6097"/>
    </row>
    <row r="6098" spans="1:34" x14ac:dyDescent="0.2">
      <c r="A6098" t="s">
        <v>3226</v>
      </c>
      <c r="B6098" t="s">
        <v>6523</v>
      </c>
      <c r="C6098" s="1">
        <v>155.93</v>
      </c>
      <c r="D6098" s="5">
        <v>45360</v>
      </c>
      <c r="E6098" t="s">
        <v>15</v>
      </c>
      <c r="F6098" t="s">
        <v>49</v>
      </c>
      <c r="G6098" s="16" t="s">
        <v>6538</v>
      </c>
      <c r="H6098" s="1"/>
      <c r="J6098"/>
      <c r="AC6098" s="5" t="e">
        <f>VLOOKUP(Table1[[#This Row],[Expense Report]],#REF!,3, 0)</f>
        <v>#REF!</v>
      </c>
      <c r="AD6098" t="s">
        <v>14702</v>
      </c>
      <c r="AE6098" t="s">
        <v>73</v>
      </c>
      <c r="AF6098" t="e">
        <f>MONTH(Table1[[#This Row],[Date Sent]])</f>
        <v>#REF!</v>
      </c>
      <c r="AG6098" t="e">
        <f>YEAR(Table1[[#This Row],[Date Sent]])</f>
        <v>#REF!</v>
      </c>
      <c r="AH6098"/>
    </row>
    <row r="6099" spans="1:34" x14ac:dyDescent="0.2">
      <c r="A6099" t="s">
        <v>3226</v>
      </c>
      <c r="B6099" t="s">
        <v>6523</v>
      </c>
      <c r="C6099" s="1">
        <v>158.6</v>
      </c>
      <c r="D6099" s="5">
        <v>45365</v>
      </c>
      <c r="E6099" t="s">
        <v>21</v>
      </c>
      <c r="F6099" t="s">
        <v>33</v>
      </c>
      <c r="G6099" s="16" t="s">
        <v>6539</v>
      </c>
      <c r="H6099" s="1"/>
      <c r="J6099"/>
      <c r="AC6099" s="5" t="e">
        <f>VLOOKUP(Table1[[#This Row],[Expense Report]],#REF!,3, 0)</f>
        <v>#REF!</v>
      </c>
      <c r="AD6099" t="s">
        <v>14702</v>
      </c>
      <c r="AE6099" t="s">
        <v>73</v>
      </c>
      <c r="AF6099" t="e">
        <f>MONTH(Table1[[#This Row],[Date Sent]])</f>
        <v>#REF!</v>
      </c>
      <c r="AG6099" t="e">
        <f>YEAR(Table1[[#This Row],[Date Sent]])</f>
        <v>#REF!</v>
      </c>
      <c r="AH6099"/>
    </row>
    <row r="6100" spans="1:34" x14ac:dyDescent="0.2">
      <c r="A6100" t="s">
        <v>3226</v>
      </c>
      <c r="B6100" t="s">
        <v>6523</v>
      </c>
      <c r="C6100" s="1">
        <v>183.87</v>
      </c>
      <c r="D6100" s="5">
        <v>45365</v>
      </c>
      <c r="E6100" t="s">
        <v>21</v>
      </c>
      <c r="F6100" t="s">
        <v>33</v>
      </c>
      <c r="G6100" s="16" t="s">
        <v>6540</v>
      </c>
      <c r="H6100" s="1"/>
      <c r="J6100"/>
      <c r="AC6100" s="5" t="e">
        <f>VLOOKUP(Table1[[#This Row],[Expense Report]],#REF!,3, 0)</f>
        <v>#REF!</v>
      </c>
      <c r="AD6100" t="s">
        <v>14702</v>
      </c>
      <c r="AE6100" t="s">
        <v>73</v>
      </c>
      <c r="AF6100" t="e">
        <f>MONTH(Table1[[#This Row],[Date Sent]])</f>
        <v>#REF!</v>
      </c>
      <c r="AG6100" t="e">
        <f>YEAR(Table1[[#This Row],[Date Sent]])</f>
        <v>#REF!</v>
      </c>
      <c r="AH6100"/>
    </row>
    <row r="6101" spans="1:34" x14ac:dyDescent="0.2">
      <c r="A6101" t="s">
        <v>3226</v>
      </c>
      <c r="B6101" t="s">
        <v>6523</v>
      </c>
      <c r="C6101" s="1">
        <v>13.06</v>
      </c>
      <c r="D6101" s="5">
        <v>45366</v>
      </c>
      <c r="E6101" t="s">
        <v>21</v>
      </c>
      <c r="F6101" t="s">
        <v>33</v>
      </c>
      <c r="G6101" s="16" t="s">
        <v>6541</v>
      </c>
      <c r="H6101" s="1"/>
      <c r="J6101"/>
      <c r="AC6101" s="5" t="e">
        <f>VLOOKUP(Table1[[#This Row],[Expense Report]],#REF!,3, 0)</f>
        <v>#REF!</v>
      </c>
      <c r="AD6101" t="s">
        <v>14702</v>
      </c>
      <c r="AE6101" t="s">
        <v>73</v>
      </c>
      <c r="AF6101" t="e">
        <f>MONTH(Table1[[#This Row],[Date Sent]])</f>
        <v>#REF!</v>
      </c>
      <c r="AG6101" t="e">
        <f>YEAR(Table1[[#This Row],[Date Sent]])</f>
        <v>#REF!</v>
      </c>
      <c r="AH6101"/>
    </row>
    <row r="6102" spans="1:34" x14ac:dyDescent="0.2">
      <c r="A6102" t="s">
        <v>208</v>
      </c>
      <c r="B6102" t="s">
        <v>6542</v>
      </c>
      <c r="C6102" s="1">
        <v>75.06</v>
      </c>
      <c r="D6102" s="5">
        <v>45343</v>
      </c>
      <c r="E6102" t="s">
        <v>38</v>
      </c>
      <c r="F6102" t="s">
        <v>14</v>
      </c>
      <c r="G6102" s="16" t="s">
        <v>6543</v>
      </c>
      <c r="H6102" s="1"/>
      <c r="J6102"/>
      <c r="AC6102" s="5" t="e">
        <f>VLOOKUP(Table1[[#This Row],[Expense Report]],#REF!,3, 0)</f>
        <v>#REF!</v>
      </c>
      <c r="AD6102" t="s">
        <v>14599</v>
      </c>
      <c r="AE6102" t="s">
        <v>14406</v>
      </c>
      <c r="AF6102" t="e">
        <f>MONTH(Table1[[#This Row],[Date Sent]])</f>
        <v>#REF!</v>
      </c>
      <c r="AG6102" t="e">
        <f>YEAR(Table1[[#This Row],[Date Sent]])</f>
        <v>#REF!</v>
      </c>
      <c r="AH6102"/>
    </row>
    <row r="6103" spans="1:34" x14ac:dyDescent="0.2">
      <c r="A6103" t="s">
        <v>344</v>
      </c>
      <c r="B6103" t="s">
        <v>6544</v>
      </c>
      <c r="C6103" s="1">
        <v>35.22</v>
      </c>
      <c r="D6103" s="5">
        <v>45341</v>
      </c>
      <c r="E6103" t="s">
        <v>21</v>
      </c>
      <c r="F6103" t="s">
        <v>39</v>
      </c>
      <c r="G6103" s="16" t="s">
        <v>6545</v>
      </c>
      <c r="H6103" s="1"/>
      <c r="J6103"/>
      <c r="AC6103" s="5" t="e">
        <f>VLOOKUP(Table1[[#This Row],[Expense Report]],#REF!,3, 0)</f>
        <v>#REF!</v>
      </c>
      <c r="AD6103" t="s">
        <v>11649</v>
      </c>
      <c r="AE6103" t="s">
        <v>11649</v>
      </c>
      <c r="AF6103" t="e">
        <f>MONTH(Table1[[#This Row],[Date Sent]])</f>
        <v>#REF!</v>
      </c>
      <c r="AG6103" t="e">
        <f>YEAR(Table1[[#This Row],[Date Sent]])</f>
        <v>#REF!</v>
      </c>
      <c r="AH6103"/>
    </row>
    <row r="6104" spans="1:34" x14ac:dyDescent="0.2">
      <c r="A6104" t="s">
        <v>344</v>
      </c>
      <c r="B6104" t="s">
        <v>6544</v>
      </c>
      <c r="C6104" s="1">
        <v>18.149999999999999</v>
      </c>
      <c r="D6104" s="5">
        <v>45341</v>
      </c>
      <c r="E6104" t="s">
        <v>21</v>
      </c>
      <c r="F6104" t="s">
        <v>33</v>
      </c>
      <c r="G6104" s="16" t="s">
        <v>6546</v>
      </c>
      <c r="H6104" s="1"/>
      <c r="J6104"/>
      <c r="AC6104" s="5" t="e">
        <f>VLOOKUP(Table1[[#This Row],[Expense Report]],#REF!,3, 0)</f>
        <v>#REF!</v>
      </c>
      <c r="AD6104" t="s">
        <v>11649</v>
      </c>
      <c r="AE6104" t="s">
        <v>11649</v>
      </c>
      <c r="AF6104" t="e">
        <f>MONTH(Table1[[#This Row],[Date Sent]])</f>
        <v>#REF!</v>
      </c>
      <c r="AG6104" t="e">
        <f>YEAR(Table1[[#This Row],[Date Sent]])</f>
        <v>#REF!</v>
      </c>
      <c r="AH6104"/>
    </row>
    <row r="6105" spans="1:34" x14ac:dyDescent="0.2">
      <c r="A6105" t="s">
        <v>344</v>
      </c>
      <c r="B6105" t="s">
        <v>6544</v>
      </c>
      <c r="C6105" s="1">
        <v>49.12</v>
      </c>
      <c r="D6105" s="5">
        <v>45341</v>
      </c>
      <c r="E6105" t="s">
        <v>21</v>
      </c>
      <c r="F6105" t="s">
        <v>15</v>
      </c>
      <c r="G6105" s="16" t="s">
        <v>6547</v>
      </c>
      <c r="H6105" s="1"/>
      <c r="J6105"/>
      <c r="AC6105" s="5" t="e">
        <f>VLOOKUP(Table1[[#This Row],[Expense Report]],#REF!,3, 0)</f>
        <v>#REF!</v>
      </c>
      <c r="AD6105" t="s">
        <v>11649</v>
      </c>
      <c r="AE6105" t="s">
        <v>11649</v>
      </c>
      <c r="AF6105" t="e">
        <f>MONTH(Table1[[#This Row],[Date Sent]])</f>
        <v>#REF!</v>
      </c>
      <c r="AG6105" t="e">
        <f>YEAR(Table1[[#This Row],[Date Sent]])</f>
        <v>#REF!</v>
      </c>
      <c r="AH6105"/>
    </row>
    <row r="6106" spans="1:34" x14ac:dyDescent="0.2">
      <c r="A6106" t="s">
        <v>344</v>
      </c>
      <c r="B6106" t="s">
        <v>6544</v>
      </c>
      <c r="C6106" s="1">
        <v>13.9</v>
      </c>
      <c r="D6106" s="5">
        <v>45342</v>
      </c>
      <c r="E6106" t="s">
        <v>21</v>
      </c>
      <c r="F6106" t="s">
        <v>33</v>
      </c>
      <c r="G6106" s="16" t="s">
        <v>6548</v>
      </c>
      <c r="H6106" s="1"/>
      <c r="J6106"/>
      <c r="AC6106" s="5" t="e">
        <f>VLOOKUP(Table1[[#This Row],[Expense Report]],#REF!,3, 0)</f>
        <v>#REF!</v>
      </c>
      <c r="AD6106" t="s">
        <v>11649</v>
      </c>
      <c r="AE6106" t="s">
        <v>11649</v>
      </c>
      <c r="AF6106" t="e">
        <f>MONTH(Table1[[#This Row],[Date Sent]])</f>
        <v>#REF!</v>
      </c>
      <c r="AG6106" t="e">
        <f>YEAR(Table1[[#This Row],[Date Sent]])</f>
        <v>#REF!</v>
      </c>
      <c r="AH6106"/>
    </row>
    <row r="6107" spans="1:34" x14ac:dyDescent="0.2">
      <c r="A6107" t="s">
        <v>344</v>
      </c>
      <c r="B6107" t="s">
        <v>6544</v>
      </c>
      <c r="C6107" s="1">
        <v>35.28</v>
      </c>
      <c r="D6107" s="5">
        <v>45342</v>
      </c>
      <c r="E6107" t="s">
        <v>21</v>
      </c>
      <c r="F6107" t="s">
        <v>33</v>
      </c>
      <c r="G6107" s="16" t="s">
        <v>6549</v>
      </c>
      <c r="H6107" s="1"/>
      <c r="J6107"/>
      <c r="AC6107" s="5" t="e">
        <f>VLOOKUP(Table1[[#This Row],[Expense Report]],#REF!,3, 0)</f>
        <v>#REF!</v>
      </c>
      <c r="AD6107" t="s">
        <v>11649</v>
      </c>
      <c r="AE6107" t="s">
        <v>11649</v>
      </c>
      <c r="AF6107" t="e">
        <f>MONTH(Table1[[#This Row],[Date Sent]])</f>
        <v>#REF!</v>
      </c>
      <c r="AG6107" t="e">
        <f>YEAR(Table1[[#This Row],[Date Sent]])</f>
        <v>#REF!</v>
      </c>
      <c r="AH6107"/>
    </row>
    <row r="6108" spans="1:34" x14ac:dyDescent="0.2">
      <c r="A6108" t="s">
        <v>344</v>
      </c>
      <c r="B6108" t="s">
        <v>6544</v>
      </c>
      <c r="C6108" s="1">
        <v>27.19</v>
      </c>
      <c r="D6108" s="5">
        <v>45343</v>
      </c>
      <c r="E6108" t="s">
        <v>21</v>
      </c>
      <c r="F6108" t="s">
        <v>15</v>
      </c>
      <c r="G6108" s="16" t="s">
        <v>6550</v>
      </c>
      <c r="H6108" s="1"/>
      <c r="J6108"/>
      <c r="AC6108" s="5" t="e">
        <f>VLOOKUP(Table1[[#This Row],[Expense Report]],#REF!,3, 0)</f>
        <v>#REF!</v>
      </c>
      <c r="AD6108" t="s">
        <v>11649</v>
      </c>
      <c r="AE6108" t="s">
        <v>11649</v>
      </c>
      <c r="AF6108" t="e">
        <f>MONTH(Table1[[#This Row],[Date Sent]])</f>
        <v>#REF!</v>
      </c>
      <c r="AG6108" t="e">
        <f>YEAR(Table1[[#This Row],[Date Sent]])</f>
        <v>#REF!</v>
      </c>
      <c r="AH6108"/>
    </row>
    <row r="6109" spans="1:34" x14ac:dyDescent="0.2">
      <c r="A6109" t="s">
        <v>344</v>
      </c>
      <c r="B6109" t="s">
        <v>6544</v>
      </c>
      <c r="C6109" s="1">
        <v>66.28</v>
      </c>
      <c r="D6109" s="5">
        <v>45344</v>
      </c>
      <c r="E6109" t="s">
        <v>21</v>
      </c>
      <c r="F6109" t="s">
        <v>58</v>
      </c>
      <c r="G6109" s="16" t="s">
        <v>6551</v>
      </c>
      <c r="H6109" s="1"/>
      <c r="J6109"/>
      <c r="AC6109" s="5" t="e">
        <f>VLOOKUP(Table1[[#This Row],[Expense Report]],#REF!,3, 0)</f>
        <v>#REF!</v>
      </c>
      <c r="AD6109" t="s">
        <v>11649</v>
      </c>
      <c r="AE6109" t="s">
        <v>11649</v>
      </c>
      <c r="AF6109" t="e">
        <f>MONTH(Table1[[#This Row],[Date Sent]])</f>
        <v>#REF!</v>
      </c>
      <c r="AG6109" t="e">
        <f>YEAR(Table1[[#This Row],[Date Sent]])</f>
        <v>#REF!</v>
      </c>
      <c r="AH6109"/>
    </row>
    <row r="6110" spans="1:34" x14ac:dyDescent="0.2">
      <c r="A6110" t="s">
        <v>344</v>
      </c>
      <c r="B6110" t="s">
        <v>6544</v>
      </c>
      <c r="C6110" s="1">
        <v>39.56</v>
      </c>
      <c r="D6110" s="5">
        <v>45345</v>
      </c>
      <c r="E6110" t="s">
        <v>21</v>
      </c>
      <c r="F6110" t="s">
        <v>49</v>
      </c>
      <c r="G6110" s="16" t="s">
        <v>6552</v>
      </c>
      <c r="H6110" s="1"/>
      <c r="J6110"/>
      <c r="AC6110" s="5" t="e">
        <f>VLOOKUP(Table1[[#This Row],[Expense Report]],#REF!,3, 0)</f>
        <v>#REF!</v>
      </c>
      <c r="AD6110" t="s">
        <v>11649</v>
      </c>
      <c r="AE6110" t="s">
        <v>11649</v>
      </c>
      <c r="AF6110" t="e">
        <f>MONTH(Table1[[#This Row],[Date Sent]])</f>
        <v>#REF!</v>
      </c>
      <c r="AG6110" t="e">
        <f>YEAR(Table1[[#This Row],[Date Sent]])</f>
        <v>#REF!</v>
      </c>
      <c r="AH6110"/>
    </row>
    <row r="6111" spans="1:34" x14ac:dyDescent="0.2">
      <c r="A6111" t="s">
        <v>344</v>
      </c>
      <c r="B6111" t="s">
        <v>6544</v>
      </c>
      <c r="C6111" s="1">
        <v>9.08</v>
      </c>
      <c r="D6111" s="5">
        <v>45348</v>
      </c>
      <c r="E6111" t="s">
        <v>21</v>
      </c>
      <c r="F6111" t="s">
        <v>33</v>
      </c>
      <c r="G6111" s="16" t="s">
        <v>6553</v>
      </c>
      <c r="H6111" s="1"/>
      <c r="J6111"/>
      <c r="AC6111" s="5" t="e">
        <f>VLOOKUP(Table1[[#This Row],[Expense Report]],#REF!,3, 0)</f>
        <v>#REF!</v>
      </c>
      <c r="AD6111" t="s">
        <v>11649</v>
      </c>
      <c r="AE6111" t="s">
        <v>11649</v>
      </c>
      <c r="AF6111" t="e">
        <f>MONTH(Table1[[#This Row],[Date Sent]])</f>
        <v>#REF!</v>
      </c>
      <c r="AG6111" t="e">
        <f>YEAR(Table1[[#This Row],[Date Sent]])</f>
        <v>#REF!</v>
      </c>
      <c r="AH6111"/>
    </row>
    <row r="6112" spans="1:34" x14ac:dyDescent="0.2">
      <c r="A6112" t="s">
        <v>344</v>
      </c>
      <c r="B6112" t="s">
        <v>6544</v>
      </c>
      <c r="C6112" s="1">
        <v>9.93</v>
      </c>
      <c r="D6112" s="5">
        <v>45349</v>
      </c>
      <c r="E6112" t="s">
        <v>21</v>
      </c>
      <c r="F6112" t="s">
        <v>10</v>
      </c>
      <c r="G6112" s="16" t="s">
        <v>6554</v>
      </c>
      <c r="H6112" s="1"/>
      <c r="J6112"/>
      <c r="AC6112" s="5" t="e">
        <f>VLOOKUP(Table1[[#This Row],[Expense Report]],#REF!,3, 0)</f>
        <v>#REF!</v>
      </c>
      <c r="AD6112" t="s">
        <v>11649</v>
      </c>
      <c r="AE6112" t="s">
        <v>11649</v>
      </c>
      <c r="AF6112" t="e">
        <f>MONTH(Table1[[#This Row],[Date Sent]])</f>
        <v>#REF!</v>
      </c>
      <c r="AG6112" t="e">
        <f>YEAR(Table1[[#This Row],[Date Sent]])</f>
        <v>#REF!</v>
      </c>
      <c r="AH6112"/>
    </row>
    <row r="6113" spans="1:34" x14ac:dyDescent="0.2">
      <c r="A6113" t="s">
        <v>344</v>
      </c>
      <c r="B6113" t="s">
        <v>6544</v>
      </c>
      <c r="C6113" s="1">
        <v>9.93</v>
      </c>
      <c r="D6113" s="5">
        <v>45350</v>
      </c>
      <c r="E6113" t="s">
        <v>21</v>
      </c>
      <c r="F6113" t="s">
        <v>10</v>
      </c>
      <c r="G6113" s="16" t="s">
        <v>6554</v>
      </c>
      <c r="H6113" s="1"/>
      <c r="J6113"/>
      <c r="AC6113" s="5" t="e">
        <f>VLOOKUP(Table1[[#This Row],[Expense Report]],#REF!,3, 0)</f>
        <v>#REF!</v>
      </c>
      <c r="AD6113" t="s">
        <v>11649</v>
      </c>
      <c r="AE6113" t="s">
        <v>11649</v>
      </c>
      <c r="AF6113" t="e">
        <f>MONTH(Table1[[#This Row],[Date Sent]])</f>
        <v>#REF!</v>
      </c>
      <c r="AG6113" t="e">
        <f>YEAR(Table1[[#This Row],[Date Sent]])</f>
        <v>#REF!</v>
      </c>
      <c r="AH6113"/>
    </row>
    <row r="6114" spans="1:34" x14ac:dyDescent="0.2">
      <c r="A6114" t="s">
        <v>344</v>
      </c>
      <c r="B6114" t="s">
        <v>6544</v>
      </c>
      <c r="C6114" s="1">
        <v>74.89</v>
      </c>
      <c r="D6114" s="5">
        <v>45356</v>
      </c>
      <c r="E6114" t="s">
        <v>21</v>
      </c>
      <c r="F6114" t="s">
        <v>58</v>
      </c>
      <c r="G6114" s="16" t="s">
        <v>6551</v>
      </c>
      <c r="H6114" s="1"/>
      <c r="J6114"/>
      <c r="AC6114" s="5" t="e">
        <f>VLOOKUP(Table1[[#This Row],[Expense Report]],#REF!,3, 0)</f>
        <v>#REF!</v>
      </c>
      <c r="AD6114" t="s">
        <v>11649</v>
      </c>
      <c r="AE6114" t="s">
        <v>11649</v>
      </c>
      <c r="AF6114" t="e">
        <f>MONTH(Table1[[#This Row],[Date Sent]])</f>
        <v>#REF!</v>
      </c>
      <c r="AG6114" t="e">
        <f>YEAR(Table1[[#This Row],[Date Sent]])</f>
        <v>#REF!</v>
      </c>
      <c r="AH6114"/>
    </row>
    <row r="6115" spans="1:34" x14ac:dyDescent="0.2">
      <c r="A6115" t="s">
        <v>344</v>
      </c>
      <c r="B6115" t="s">
        <v>6544</v>
      </c>
      <c r="C6115" s="1">
        <v>192.56</v>
      </c>
      <c r="D6115" s="5">
        <v>45356</v>
      </c>
      <c r="E6115" t="s">
        <v>21</v>
      </c>
      <c r="F6115" t="s">
        <v>49</v>
      </c>
      <c r="G6115" s="16" t="s">
        <v>6555</v>
      </c>
      <c r="H6115" s="1"/>
      <c r="J6115"/>
      <c r="AC6115" s="5" t="e">
        <f>VLOOKUP(Table1[[#This Row],[Expense Report]],#REF!,3, 0)</f>
        <v>#REF!</v>
      </c>
      <c r="AD6115" t="s">
        <v>11649</v>
      </c>
      <c r="AE6115" t="s">
        <v>11649</v>
      </c>
      <c r="AF6115" t="e">
        <f>MONTH(Table1[[#This Row],[Date Sent]])</f>
        <v>#REF!</v>
      </c>
      <c r="AG6115" t="e">
        <f>YEAR(Table1[[#This Row],[Date Sent]])</f>
        <v>#REF!</v>
      </c>
      <c r="AH6115"/>
    </row>
    <row r="6116" spans="1:34" x14ac:dyDescent="0.2">
      <c r="A6116" t="s">
        <v>344</v>
      </c>
      <c r="B6116" t="s">
        <v>6544</v>
      </c>
      <c r="C6116" s="1">
        <v>23.5</v>
      </c>
      <c r="D6116" s="5">
        <v>45357</v>
      </c>
      <c r="E6116" t="s">
        <v>21</v>
      </c>
      <c r="F6116" t="s">
        <v>17</v>
      </c>
      <c r="G6116" s="16" t="s">
        <v>1478</v>
      </c>
      <c r="H6116" s="1"/>
      <c r="J6116"/>
      <c r="AC6116" s="5" t="e">
        <f>VLOOKUP(Table1[[#This Row],[Expense Report]],#REF!,3, 0)</f>
        <v>#REF!</v>
      </c>
      <c r="AD6116" t="s">
        <v>11649</v>
      </c>
      <c r="AE6116" t="s">
        <v>11649</v>
      </c>
      <c r="AF6116" t="e">
        <f>MONTH(Table1[[#This Row],[Date Sent]])</f>
        <v>#REF!</v>
      </c>
      <c r="AG6116" t="e">
        <f>YEAR(Table1[[#This Row],[Date Sent]])</f>
        <v>#REF!</v>
      </c>
      <c r="AH6116"/>
    </row>
    <row r="6117" spans="1:34" x14ac:dyDescent="0.2">
      <c r="A6117" t="s">
        <v>344</v>
      </c>
      <c r="B6117" t="s">
        <v>6544</v>
      </c>
      <c r="C6117" s="1">
        <v>16.010000000000002</v>
      </c>
      <c r="D6117" s="5">
        <v>45357</v>
      </c>
      <c r="E6117" t="s">
        <v>21</v>
      </c>
      <c r="F6117" t="s">
        <v>39</v>
      </c>
      <c r="G6117" s="16" t="s">
        <v>6556</v>
      </c>
      <c r="H6117" s="1"/>
      <c r="J6117"/>
      <c r="AC6117" s="5" t="e">
        <f>VLOOKUP(Table1[[#This Row],[Expense Report]],#REF!,3, 0)</f>
        <v>#REF!</v>
      </c>
      <c r="AD6117" t="s">
        <v>11649</v>
      </c>
      <c r="AE6117" t="s">
        <v>11649</v>
      </c>
      <c r="AF6117" t="e">
        <f>MONTH(Table1[[#This Row],[Date Sent]])</f>
        <v>#REF!</v>
      </c>
      <c r="AG6117" t="e">
        <f>YEAR(Table1[[#This Row],[Date Sent]])</f>
        <v>#REF!</v>
      </c>
      <c r="AH6117"/>
    </row>
    <row r="6118" spans="1:34" x14ac:dyDescent="0.2">
      <c r="A6118" t="s">
        <v>344</v>
      </c>
      <c r="B6118" t="s">
        <v>6544</v>
      </c>
      <c r="C6118" s="1">
        <v>49.73</v>
      </c>
      <c r="D6118" s="5">
        <v>45358</v>
      </c>
      <c r="E6118" t="s">
        <v>21</v>
      </c>
      <c r="F6118" t="s">
        <v>15</v>
      </c>
      <c r="G6118" s="16" t="s">
        <v>6557</v>
      </c>
      <c r="H6118" s="1"/>
      <c r="J6118"/>
      <c r="AC6118" s="5" t="e">
        <f>VLOOKUP(Table1[[#This Row],[Expense Report]],#REF!,3, 0)</f>
        <v>#REF!</v>
      </c>
      <c r="AD6118" t="s">
        <v>11649</v>
      </c>
      <c r="AE6118" t="s">
        <v>11649</v>
      </c>
      <c r="AF6118" t="e">
        <f>MONTH(Table1[[#This Row],[Date Sent]])</f>
        <v>#REF!</v>
      </c>
      <c r="AG6118" t="e">
        <f>YEAR(Table1[[#This Row],[Date Sent]])</f>
        <v>#REF!</v>
      </c>
      <c r="AH6118"/>
    </row>
    <row r="6119" spans="1:34" x14ac:dyDescent="0.2">
      <c r="A6119" t="s">
        <v>344</v>
      </c>
      <c r="B6119" t="s">
        <v>6544</v>
      </c>
      <c r="C6119" s="1">
        <v>14.96</v>
      </c>
      <c r="D6119" s="5">
        <v>45359</v>
      </c>
      <c r="E6119" t="s">
        <v>21</v>
      </c>
      <c r="F6119" t="s">
        <v>17</v>
      </c>
      <c r="G6119" s="16" t="s">
        <v>6558</v>
      </c>
      <c r="H6119" s="1"/>
      <c r="J6119"/>
      <c r="AC6119" s="5" t="e">
        <f>VLOOKUP(Table1[[#This Row],[Expense Report]],#REF!,3, 0)</f>
        <v>#REF!</v>
      </c>
      <c r="AD6119" t="s">
        <v>11649</v>
      </c>
      <c r="AE6119" t="s">
        <v>11649</v>
      </c>
      <c r="AF6119" t="e">
        <f>MONTH(Table1[[#This Row],[Date Sent]])</f>
        <v>#REF!</v>
      </c>
      <c r="AG6119" t="e">
        <f>YEAR(Table1[[#This Row],[Date Sent]])</f>
        <v>#REF!</v>
      </c>
      <c r="AH6119"/>
    </row>
    <row r="6120" spans="1:34" x14ac:dyDescent="0.2">
      <c r="A6120" t="s">
        <v>344</v>
      </c>
      <c r="B6120" t="s">
        <v>6544</v>
      </c>
      <c r="C6120" s="1">
        <v>-41.16</v>
      </c>
      <c r="D6120" s="5">
        <v>45359</v>
      </c>
      <c r="E6120" t="s">
        <v>21</v>
      </c>
      <c r="F6120" t="s">
        <v>15</v>
      </c>
      <c r="G6120" s="16" t="s">
        <v>6559</v>
      </c>
      <c r="H6120" s="1"/>
      <c r="J6120"/>
      <c r="AC6120" s="5" t="e">
        <f>VLOOKUP(Table1[[#This Row],[Expense Report]],#REF!,3, 0)</f>
        <v>#REF!</v>
      </c>
      <c r="AD6120" t="s">
        <v>11649</v>
      </c>
      <c r="AE6120" t="s">
        <v>11649</v>
      </c>
      <c r="AF6120" t="e">
        <f>MONTH(Table1[[#This Row],[Date Sent]])</f>
        <v>#REF!</v>
      </c>
      <c r="AG6120" t="e">
        <f>YEAR(Table1[[#This Row],[Date Sent]])</f>
        <v>#REF!</v>
      </c>
      <c r="AH6120"/>
    </row>
    <row r="6121" spans="1:34" x14ac:dyDescent="0.2">
      <c r="A6121" t="s">
        <v>344</v>
      </c>
      <c r="B6121" t="s">
        <v>6544</v>
      </c>
      <c r="C6121" s="1">
        <v>41.16</v>
      </c>
      <c r="D6121" s="5">
        <v>45359</v>
      </c>
      <c r="E6121" t="s">
        <v>23</v>
      </c>
      <c r="F6121" t="s">
        <v>15</v>
      </c>
      <c r="G6121" s="16" t="s">
        <v>6559</v>
      </c>
      <c r="H6121" s="1"/>
      <c r="J6121"/>
      <c r="AC6121" s="5" t="e">
        <f>VLOOKUP(Table1[[#This Row],[Expense Report]],#REF!,3, 0)</f>
        <v>#REF!</v>
      </c>
      <c r="AD6121" t="s">
        <v>11649</v>
      </c>
      <c r="AE6121" t="s">
        <v>11649</v>
      </c>
      <c r="AF6121" t="e">
        <f>MONTH(Table1[[#This Row],[Date Sent]])</f>
        <v>#REF!</v>
      </c>
      <c r="AG6121" t="e">
        <f>YEAR(Table1[[#This Row],[Date Sent]])</f>
        <v>#REF!</v>
      </c>
      <c r="AH6121"/>
    </row>
    <row r="6122" spans="1:34" x14ac:dyDescent="0.2">
      <c r="A6122" t="s">
        <v>344</v>
      </c>
      <c r="B6122" t="s">
        <v>6544</v>
      </c>
      <c r="C6122" s="1">
        <v>87.2</v>
      </c>
      <c r="D6122" s="5">
        <v>45360</v>
      </c>
      <c r="E6122" t="s">
        <v>21</v>
      </c>
      <c r="F6122" t="s">
        <v>49</v>
      </c>
      <c r="G6122" s="16" t="s">
        <v>6560</v>
      </c>
      <c r="H6122" s="1"/>
      <c r="J6122"/>
      <c r="AC6122" s="5" t="e">
        <f>VLOOKUP(Table1[[#This Row],[Expense Report]],#REF!,3, 0)</f>
        <v>#REF!</v>
      </c>
      <c r="AD6122" t="s">
        <v>11649</v>
      </c>
      <c r="AE6122" t="s">
        <v>11649</v>
      </c>
      <c r="AF6122" t="e">
        <f>MONTH(Table1[[#This Row],[Date Sent]])</f>
        <v>#REF!</v>
      </c>
      <c r="AG6122" t="e">
        <f>YEAR(Table1[[#This Row],[Date Sent]])</f>
        <v>#REF!</v>
      </c>
      <c r="AH6122"/>
    </row>
    <row r="6123" spans="1:34" x14ac:dyDescent="0.2">
      <c r="A6123" t="s">
        <v>344</v>
      </c>
      <c r="B6123" t="s">
        <v>6544</v>
      </c>
      <c r="C6123" s="1">
        <v>42.35</v>
      </c>
      <c r="D6123" s="5">
        <v>45360</v>
      </c>
      <c r="E6123" t="s">
        <v>21</v>
      </c>
      <c r="F6123" t="s">
        <v>33</v>
      </c>
      <c r="G6123" s="16" t="s">
        <v>1074</v>
      </c>
      <c r="H6123" s="1"/>
      <c r="J6123"/>
      <c r="AC6123" s="5" t="e">
        <f>VLOOKUP(Table1[[#This Row],[Expense Report]],#REF!,3, 0)</f>
        <v>#REF!</v>
      </c>
      <c r="AD6123" t="s">
        <v>11649</v>
      </c>
      <c r="AE6123" t="s">
        <v>11649</v>
      </c>
      <c r="AF6123" t="e">
        <f>MONTH(Table1[[#This Row],[Date Sent]])</f>
        <v>#REF!</v>
      </c>
      <c r="AG6123" t="e">
        <f>YEAR(Table1[[#This Row],[Date Sent]])</f>
        <v>#REF!</v>
      </c>
      <c r="AH6123"/>
    </row>
    <row r="6124" spans="1:34" x14ac:dyDescent="0.2">
      <c r="A6124" t="s">
        <v>344</v>
      </c>
      <c r="B6124" t="s">
        <v>6544</v>
      </c>
      <c r="C6124" s="1">
        <v>25.65</v>
      </c>
      <c r="D6124" s="5">
        <v>45360</v>
      </c>
      <c r="E6124" t="s">
        <v>24</v>
      </c>
      <c r="F6124" t="s">
        <v>18</v>
      </c>
      <c r="G6124" s="16" t="s">
        <v>984</v>
      </c>
      <c r="H6124" s="1"/>
      <c r="J6124"/>
      <c r="AC6124" s="5" t="e">
        <f>VLOOKUP(Table1[[#This Row],[Expense Report]],#REF!,3, 0)</f>
        <v>#REF!</v>
      </c>
      <c r="AD6124" t="s">
        <v>11649</v>
      </c>
      <c r="AE6124" t="s">
        <v>11649</v>
      </c>
      <c r="AF6124" t="e">
        <f>MONTH(Table1[[#This Row],[Date Sent]])</f>
        <v>#REF!</v>
      </c>
      <c r="AG6124" t="e">
        <f>YEAR(Table1[[#This Row],[Date Sent]])</f>
        <v>#REF!</v>
      </c>
      <c r="AH6124"/>
    </row>
    <row r="6125" spans="1:34" x14ac:dyDescent="0.2">
      <c r="A6125" t="s">
        <v>344</v>
      </c>
      <c r="B6125" t="s">
        <v>6544</v>
      </c>
      <c r="C6125" s="1">
        <v>21</v>
      </c>
      <c r="D6125" s="5">
        <v>45362</v>
      </c>
      <c r="E6125" t="s">
        <v>30</v>
      </c>
      <c r="F6125" t="s">
        <v>5</v>
      </c>
      <c r="G6125" s="16" t="s">
        <v>4148</v>
      </c>
      <c r="H6125" s="1"/>
      <c r="J6125"/>
      <c r="AC6125" s="5" t="e">
        <f>VLOOKUP(Table1[[#This Row],[Expense Report]],#REF!,3, 0)</f>
        <v>#REF!</v>
      </c>
      <c r="AD6125" t="s">
        <v>11649</v>
      </c>
      <c r="AE6125" t="s">
        <v>11649</v>
      </c>
      <c r="AF6125" t="e">
        <f>MONTH(Table1[[#This Row],[Date Sent]])</f>
        <v>#REF!</v>
      </c>
      <c r="AG6125" t="e">
        <f>YEAR(Table1[[#This Row],[Date Sent]])</f>
        <v>#REF!</v>
      </c>
      <c r="AH6125"/>
    </row>
    <row r="6126" spans="1:34" x14ac:dyDescent="0.2">
      <c r="A6126" t="s">
        <v>344</v>
      </c>
      <c r="B6126" t="s">
        <v>6544</v>
      </c>
      <c r="C6126" s="1">
        <v>-21</v>
      </c>
      <c r="D6126" s="5">
        <v>45362</v>
      </c>
      <c r="E6126" t="s">
        <v>33</v>
      </c>
      <c r="F6126" t="s">
        <v>5</v>
      </c>
      <c r="G6126" s="16" t="s">
        <v>6561</v>
      </c>
      <c r="H6126" s="1"/>
      <c r="J6126"/>
      <c r="AC6126" s="5" t="e">
        <f>VLOOKUP(Table1[[#This Row],[Expense Report]],#REF!,3, 0)</f>
        <v>#REF!</v>
      </c>
      <c r="AD6126" t="s">
        <v>11649</v>
      </c>
      <c r="AE6126" t="s">
        <v>11649</v>
      </c>
      <c r="AF6126" t="e">
        <f>MONTH(Table1[[#This Row],[Date Sent]])</f>
        <v>#REF!</v>
      </c>
      <c r="AG6126" t="e">
        <f>YEAR(Table1[[#This Row],[Date Sent]])</f>
        <v>#REF!</v>
      </c>
      <c r="AH6126"/>
    </row>
    <row r="6127" spans="1:34" x14ac:dyDescent="0.2">
      <c r="A6127" t="s">
        <v>344</v>
      </c>
      <c r="B6127" t="s">
        <v>6544</v>
      </c>
      <c r="C6127" s="1">
        <v>30</v>
      </c>
      <c r="D6127" s="5">
        <v>45362</v>
      </c>
      <c r="E6127" t="s">
        <v>34</v>
      </c>
      <c r="F6127" t="s">
        <v>5</v>
      </c>
      <c r="G6127" s="16" t="s">
        <v>6562</v>
      </c>
      <c r="H6127" s="1"/>
      <c r="J6127"/>
      <c r="AC6127" s="5" t="e">
        <f>VLOOKUP(Table1[[#This Row],[Expense Report]],#REF!,3, 0)</f>
        <v>#REF!</v>
      </c>
      <c r="AD6127" t="s">
        <v>11649</v>
      </c>
      <c r="AE6127" t="s">
        <v>11649</v>
      </c>
      <c r="AF6127" t="e">
        <f>MONTH(Table1[[#This Row],[Date Sent]])</f>
        <v>#REF!</v>
      </c>
      <c r="AG6127" t="e">
        <f>YEAR(Table1[[#This Row],[Date Sent]])</f>
        <v>#REF!</v>
      </c>
      <c r="AH6127"/>
    </row>
    <row r="6128" spans="1:34" x14ac:dyDescent="0.2">
      <c r="A6128" t="s">
        <v>344</v>
      </c>
      <c r="B6128" t="s">
        <v>6544</v>
      </c>
      <c r="C6128" s="1">
        <v>-30</v>
      </c>
      <c r="D6128" s="5">
        <v>45362</v>
      </c>
      <c r="E6128" t="s">
        <v>34</v>
      </c>
      <c r="F6128" t="s">
        <v>5</v>
      </c>
      <c r="G6128" s="16" t="s">
        <v>6561</v>
      </c>
      <c r="H6128" s="1"/>
      <c r="J6128"/>
      <c r="AC6128" s="5" t="e">
        <f>VLOOKUP(Table1[[#This Row],[Expense Report]],#REF!,3, 0)</f>
        <v>#REF!</v>
      </c>
      <c r="AD6128" t="s">
        <v>11649</v>
      </c>
      <c r="AE6128" t="s">
        <v>11649</v>
      </c>
      <c r="AF6128" t="e">
        <f>MONTH(Table1[[#This Row],[Date Sent]])</f>
        <v>#REF!</v>
      </c>
      <c r="AG6128" t="e">
        <f>YEAR(Table1[[#This Row],[Date Sent]])</f>
        <v>#REF!</v>
      </c>
      <c r="AH6128"/>
    </row>
    <row r="6129" spans="1:34" x14ac:dyDescent="0.2">
      <c r="A6129" t="s">
        <v>344</v>
      </c>
      <c r="B6129" t="s">
        <v>6544</v>
      </c>
      <c r="C6129" s="1">
        <v>4.26</v>
      </c>
      <c r="D6129" s="5">
        <v>45363</v>
      </c>
      <c r="E6129" t="s">
        <v>21</v>
      </c>
      <c r="F6129" t="s">
        <v>39</v>
      </c>
      <c r="G6129" s="16" t="s">
        <v>6563</v>
      </c>
      <c r="H6129" s="1"/>
      <c r="J6129"/>
      <c r="AC6129" s="5" t="e">
        <f>VLOOKUP(Table1[[#This Row],[Expense Report]],#REF!,3, 0)</f>
        <v>#REF!</v>
      </c>
      <c r="AD6129" t="s">
        <v>11649</v>
      </c>
      <c r="AE6129" t="s">
        <v>11649</v>
      </c>
      <c r="AF6129" t="e">
        <f>MONTH(Table1[[#This Row],[Date Sent]])</f>
        <v>#REF!</v>
      </c>
      <c r="AG6129" t="e">
        <f>YEAR(Table1[[#This Row],[Date Sent]])</f>
        <v>#REF!</v>
      </c>
      <c r="AH6129"/>
    </row>
    <row r="6130" spans="1:34" x14ac:dyDescent="0.2">
      <c r="A6130" t="s">
        <v>344</v>
      </c>
      <c r="B6130" t="s">
        <v>6544</v>
      </c>
      <c r="C6130" s="1">
        <v>29.77</v>
      </c>
      <c r="D6130" s="5">
        <v>45363</v>
      </c>
      <c r="E6130" t="s">
        <v>21</v>
      </c>
      <c r="F6130" t="s">
        <v>39</v>
      </c>
      <c r="G6130" s="16" t="s">
        <v>6564</v>
      </c>
      <c r="H6130" s="1"/>
      <c r="J6130"/>
      <c r="AC6130" s="5" t="e">
        <f>VLOOKUP(Table1[[#This Row],[Expense Report]],#REF!,3, 0)</f>
        <v>#REF!</v>
      </c>
      <c r="AD6130" t="s">
        <v>11649</v>
      </c>
      <c r="AE6130" t="s">
        <v>11649</v>
      </c>
      <c r="AF6130" t="e">
        <f>MONTH(Table1[[#This Row],[Date Sent]])</f>
        <v>#REF!</v>
      </c>
      <c r="AG6130" t="e">
        <f>YEAR(Table1[[#This Row],[Date Sent]])</f>
        <v>#REF!</v>
      </c>
      <c r="AH6130"/>
    </row>
    <row r="6131" spans="1:34" x14ac:dyDescent="0.2">
      <c r="A6131" t="s">
        <v>344</v>
      </c>
      <c r="B6131" t="s">
        <v>6544</v>
      </c>
      <c r="C6131" s="1">
        <v>45.95</v>
      </c>
      <c r="D6131" s="5">
        <v>45364</v>
      </c>
      <c r="E6131" t="s">
        <v>16</v>
      </c>
      <c r="F6131" t="s">
        <v>1193</v>
      </c>
      <c r="G6131" s="16" t="s">
        <v>6565</v>
      </c>
      <c r="H6131" s="1"/>
      <c r="J6131"/>
      <c r="AC6131" s="5" t="e">
        <f>VLOOKUP(Table1[[#This Row],[Expense Report]],#REF!,3, 0)</f>
        <v>#REF!</v>
      </c>
      <c r="AD6131" t="s">
        <v>11649</v>
      </c>
      <c r="AE6131" t="s">
        <v>11649</v>
      </c>
      <c r="AF6131" t="e">
        <f>MONTH(Table1[[#This Row],[Date Sent]])</f>
        <v>#REF!</v>
      </c>
      <c r="AG6131" t="e">
        <f>YEAR(Table1[[#This Row],[Date Sent]])</f>
        <v>#REF!</v>
      </c>
      <c r="AH6131"/>
    </row>
    <row r="6132" spans="1:34" x14ac:dyDescent="0.2">
      <c r="A6132" t="s">
        <v>344</v>
      </c>
      <c r="B6132" t="s">
        <v>6544</v>
      </c>
      <c r="C6132" s="1">
        <v>171.19</v>
      </c>
      <c r="D6132" s="5">
        <v>45365</v>
      </c>
      <c r="E6132" t="s">
        <v>21</v>
      </c>
      <c r="F6132" t="s">
        <v>25</v>
      </c>
      <c r="G6132" s="16" t="s">
        <v>6566</v>
      </c>
      <c r="H6132" s="1"/>
      <c r="J6132"/>
      <c r="AC6132" s="5" t="e">
        <f>VLOOKUP(Table1[[#This Row],[Expense Report]],#REF!,3, 0)</f>
        <v>#REF!</v>
      </c>
      <c r="AD6132" t="s">
        <v>11649</v>
      </c>
      <c r="AE6132" t="s">
        <v>11649</v>
      </c>
      <c r="AF6132" t="e">
        <f>MONTH(Table1[[#This Row],[Date Sent]])</f>
        <v>#REF!</v>
      </c>
      <c r="AG6132" t="e">
        <f>YEAR(Table1[[#This Row],[Date Sent]])</f>
        <v>#REF!</v>
      </c>
      <c r="AH6132"/>
    </row>
    <row r="6133" spans="1:34" x14ac:dyDescent="0.2">
      <c r="A6133" t="s">
        <v>245</v>
      </c>
      <c r="B6133" t="s">
        <v>6567</v>
      </c>
      <c r="C6133" s="1">
        <v>39.57</v>
      </c>
      <c r="D6133" s="5">
        <v>45275</v>
      </c>
      <c r="E6133" t="s">
        <v>25</v>
      </c>
      <c r="F6133" t="s">
        <v>39</v>
      </c>
      <c r="G6133" s="16" t="s">
        <v>6568</v>
      </c>
      <c r="H6133" s="1" t="s">
        <v>6568</v>
      </c>
      <c r="J6133"/>
      <c r="AC6133" s="5" t="e">
        <f>VLOOKUP(Table1[[#This Row],[Expense Report]],#REF!,3, 0)</f>
        <v>#REF!</v>
      </c>
      <c r="AD6133" t="s">
        <v>14584</v>
      </c>
      <c r="AE6133" t="s">
        <v>313</v>
      </c>
      <c r="AF6133" t="e">
        <f>MONTH(Table1[[#This Row],[Date Sent]])</f>
        <v>#REF!</v>
      </c>
      <c r="AG6133" t="e">
        <f>YEAR(Table1[[#This Row],[Date Sent]])</f>
        <v>#REF!</v>
      </c>
      <c r="AH6133"/>
    </row>
    <row r="6134" spans="1:34" x14ac:dyDescent="0.2">
      <c r="A6134" t="s">
        <v>577</v>
      </c>
      <c r="B6134" t="s">
        <v>6569</v>
      </c>
      <c r="C6134" s="1">
        <v>178.5</v>
      </c>
      <c r="D6134" s="5">
        <v>45341</v>
      </c>
      <c r="E6134" t="s">
        <v>17</v>
      </c>
      <c r="F6134" t="s">
        <v>15</v>
      </c>
      <c r="G6134" s="16" t="s">
        <v>6570</v>
      </c>
      <c r="H6134" s="1"/>
      <c r="J6134"/>
      <c r="AC6134" s="5" t="e">
        <f>VLOOKUP(Table1[[#This Row],[Expense Report]],#REF!,3, 0)</f>
        <v>#REF!</v>
      </c>
      <c r="AD6134" t="s">
        <v>13687</v>
      </c>
      <c r="AE6134" t="s">
        <v>73</v>
      </c>
      <c r="AF6134" t="e">
        <f>MONTH(Table1[[#This Row],[Date Sent]])</f>
        <v>#REF!</v>
      </c>
      <c r="AG6134" t="e">
        <f>YEAR(Table1[[#This Row],[Date Sent]])</f>
        <v>#REF!</v>
      </c>
      <c r="AH6134"/>
    </row>
    <row r="6135" spans="1:34" x14ac:dyDescent="0.2">
      <c r="A6135" t="s">
        <v>577</v>
      </c>
      <c r="B6135" t="s">
        <v>6569</v>
      </c>
      <c r="C6135" s="1">
        <v>17.18</v>
      </c>
      <c r="D6135" s="5">
        <v>45343</v>
      </c>
      <c r="E6135" t="s">
        <v>21</v>
      </c>
      <c r="F6135" t="s">
        <v>33</v>
      </c>
      <c r="G6135" s="16" t="s">
        <v>6571</v>
      </c>
      <c r="H6135" s="1"/>
      <c r="J6135"/>
      <c r="AC6135" s="5" t="e">
        <f>VLOOKUP(Table1[[#This Row],[Expense Report]],#REF!,3, 0)</f>
        <v>#REF!</v>
      </c>
      <c r="AD6135" t="s">
        <v>13687</v>
      </c>
      <c r="AE6135" t="s">
        <v>73</v>
      </c>
      <c r="AF6135" t="e">
        <f>MONTH(Table1[[#This Row],[Date Sent]])</f>
        <v>#REF!</v>
      </c>
      <c r="AG6135" t="e">
        <f>YEAR(Table1[[#This Row],[Date Sent]])</f>
        <v>#REF!</v>
      </c>
      <c r="AH6135"/>
    </row>
    <row r="6136" spans="1:34" x14ac:dyDescent="0.2">
      <c r="A6136" t="s">
        <v>577</v>
      </c>
      <c r="B6136" t="s">
        <v>6569</v>
      </c>
      <c r="C6136" s="1">
        <v>280.23</v>
      </c>
      <c r="D6136" s="5">
        <v>45343</v>
      </c>
      <c r="E6136" t="s">
        <v>17</v>
      </c>
      <c r="F6136" t="s">
        <v>33</v>
      </c>
      <c r="G6136" s="16" t="s">
        <v>6572</v>
      </c>
      <c r="H6136" s="1"/>
      <c r="J6136"/>
      <c r="AC6136" s="5" t="e">
        <f>VLOOKUP(Table1[[#This Row],[Expense Report]],#REF!,3, 0)</f>
        <v>#REF!</v>
      </c>
      <c r="AD6136" t="s">
        <v>13687</v>
      </c>
      <c r="AE6136" t="s">
        <v>73</v>
      </c>
      <c r="AF6136" t="e">
        <f>MONTH(Table1[[#This Row],[Date Sent]])</f>
        <v>#REF!</v>
      </c>
      <c r="AG6136" t="e">
        <f>YEAR(Table1[[#This Row],[Date Sent]])</f>
        <v>#REF!</v>
      </c>
      <c r="AH6136"/>
    </row>
    <row r="6137" spans="1:34" x14ac:dyDescent="0.2">
      <c r="A6137" t="s">
        <v>577</v>
      </c>
      <c r="B6137" t="s">
        <v>6569</v>
      </c>
      <c r="C6137" s="1">
        <v>113.54</v>
      </c>
      <c r="D6137" s="5">
        <v>45344</v>
      </c>
      <c r="E6137" t="s">
        <v>17</v>
      </c>
      <c r="F6137" t="s">
        <v>39</v>
      </c>
      <c r="G6137" s="16" t="s">
        <v>3011</v>
      </c>
      <c r="H6137" s="1"/>
      <c r="J6137"/>
      <c r="AC6137" s="5" t="e">
        <f>VLOOKUP(Table1[[#This Row],[Expense Report]],#REF!,3, 0)</f>
        <v>#REF!</v>
      </c>
      <c r="AD6137" t="s">
        <v>13687</v>
      </c>
      <c r="AE6137" t="s">
        <v>73</v>
      </c>
      <c r="AF6137" t="e">
        <f>MONTH(Table1[[#This Row],[Date Sent]])</f>
        <v>#REF!</v>
      </c>
      <c r="AG6137" t="e">
        <f>YEAR(Table1[[#This Row],[Date Sent]])</f>
        <v>#REF!</v>
      </c>
      <c r="AH6137"/>
    </row>
    <row r="6138" spans="1:34" x14ac:dyDescent="0.2">
      <c r="A6138" t="s">
        <v>577</v>
      </c>
      <c r="B6138" t="s">
        <v>6569</v>
      </c>
      <c r="C6138" s="1">
        <v>441.7</v>
      </c>
      <c r="D6138" s="5">
        <v>45344</v>
      </c>
      <c r="E6138" t="s">
        <v>17</v>
      </c>
      <c r="F6138" t="s">
        <v>33</v>
      </c>
      <c r="G6138" s="16" t="s">
        <v>6573</v>
      </c>
      <c r="H6138" s="1"/>
      <c r="J6138"/>
      <c r="AC6138" s="5" t="e">
        <f>VLOOKUP(Table1[[#This Row],[Expense Report]],#REF!,3, 0)</f>
        <v>#REF!</v>
      </c>
      <c r="AD6138" t="s">
        <v>13687</v>
      </c>
      <c r="AE6138" t="s">
        <v>73</v>
      </c>
      <c r="AF6138" t="e">
        <f>MONTH(Table1[[#This Row],[Date Sent]])</f>
        <v>#REF!</v>
      </c>
      <c r="AG6138" t="e">
        <f>YEAR(Table1[[#This Row],[Date Sent]])</f>
        <v>#REF!</v>
      </c>
      <c r="AH6138"/>
    </row>
    <row r="6139" spans="1:34" x14ac:dyDescent="0.2">
      <c r="A6139" t="s">
        <v>577</v>
      </c>
      <c r="B6139" t="s">
        <v>6569</v>
      </c>
      <c r="C6139" s="1">
        <v>76.959999999999994</v>
      </c>
      <c r="D6139" s="5">
        <v>45344</v>
      </c>
      <c r="E6139" t="s">
        <v>21</v>
      </c>
      <c r="F6139" t="s">
        <v>33</v>
      </c>
      <c r="G6139" s="16" t="s">
        <v>1814</v>
      </c>
      <c r="H6139" s="1"/>
      <c r="J6139"/>
      <c r="AC6139" s="5" t="e">
        <f>VLOOKUP(Table1[[#This Row],[Expense Report]],#REF!,3, 0)</f>
        <v>#REF!</v>
      </c>
      <c r="AD6139" t="s">
        <v>13687</v>
      </c>
      <c r="AE6139" t="s">
        <v>73</v>
      </c>
      <c r="AF6139" t="e">
        <f>MONTH(Table1[[#This Row],[Date Sent]])</f>
        <v>#REF!</v>
      </c>
      <c r="AG6139" t="e">
        <f>YEAR(Table1[[#This Row],[Date Sent]])</f>
        <v>#REF!</v>
      </c>
      <c r="AH6139"/>
    </row>
    <row r="6140" spans="1:34" x14ac:dyDescent="0.2">
      <c r="A6140" t="s">
        <v>577</v>
      </c>
      <c r="B6140" t="s">
        <v>6569</v>
      </c>
      <c r="C6140" s="1">
        <v>-139.07</v>
      </c>
      <c r="D6140" s="5">
        <v>45346</v>
      </c>
      <c r="E6140" t="s">
        <v>17</v>
      </c>
      <c r="F6140" t="s">
        <v>15</v>
      </c>
      <c r="G6140" s="16" t="s">
        <v>6574</v>
      </c>
      <c r="H6140" s="1"/>
      <c r="J6140"/>
      <c r="AC6140" s="5" t="e">
        <f>VLOOKUP(Table1[[#This Row],[Expense Report]],#REF!,3, 0)</f>
        <v>#REF!</v>
      </c>
      <c r="AD6140" t="s">
        <v>13687</v>
      </c>
      <c r="AE6140" t="s">
        <v>73</v>
      </c>
      <c r="AF6140" t="e">
        <f>MONTH(Table1[[#This Row],[Date Sent]])</f>
        <v>#REF!</v>
      </c>
      <c r="AG6140" t="e">
        <f>YEAR(Table1[[#This Row],[Date Sent]])</f>
        <v>#REF!</v>
      </c>
      <c r="AH6140"/>
    </row>
    <row r="6141" spans="1:34" x14ac:dyDescent="0.2">
      <c r="A6141" t="s">
        <v>577</v>
      </c>
      <c r="B6141" t="s">
        <v>6569</v>
      </c>
      <c r="C6141" s="1">
        <v>299.52999999999997</v>
      </c>
      <c r="D6141" s="5">
        <v>45347</v>
      </c>
      <c r="E6141" t="s">
        <v>23</v>
      </c>
      <c r="F6141" t="s">
        <v>33</v>
      </c>
      <c r="G6141" s="16" t="s">
        <v>6575</v>
      </c>
      <c r="H6141" s="1"/>
      <c r="J6141"/>
      <c r="AC6141" s="5" t="e">
        <f>VLOOKUP(Table1[[#This Row],[Expense Report]],#REF!,3, 0)</f>
        <v>#REF!</v>
      </c>
      <c r="AD6141" t="s">
        <v>13687</v>
      </c>
      <c r="AE6141" t="s">
        <v>73</v>
      </c>
      <c r="AF6141" t="e">
        <f>MONTH(Table1[[#This Row],[Date Sent]])</f>
        <v>#REF!</v>
      </c>
      <c r="AG6141" t="e">
        <f>YEAR(Table1[[#This Row],[Date Sent]])</f>
        <v>#REF!</v>
      </c>
      <c r="AH6141"/>
    </row>
    <row r="6142" spans="1:34" x14ac:dyDescent="0.2">
      <c r="A6142" t="s">
        <v>577</v>
      </c>
      <c r="B6142" t="s">
        <v>6569</v>
      </c>
      <c r="C6142" s="1">
        <v>115.39</v>
      </c>
      <c r="D6142" s="5">
        <v>45347</v>
      </c>
      <c r="E6142" t="s">
        <v>21</v>
      </c>
      <c r="F6142" t="s">
        <v>33</v>
      </c>
      <c r="G6142" s="16" t="s">
        <v>6576</v>
      </c>
      <c r="H6142" s="1"/>
      <c r="J6142"/>
      <c r="AC6142" s="5" t="e">
        <f>VLOOKUP(Table1[[#This Row],[Expense Report]],#REF!,3, 0)</f>
        <v>#REF!</v>
      </c>
      <c r="AD6142" t="s">
        <v>13687</v>
      </c>
      <c r="AE6142" t="s">
        <v>73</v>
      </c>
      <c r="AF6142" t="e">
        <f>MONTH(Table1[[#This Row],[Date Sent]])</f>
        <v>#REF!</v>
      </c>
      <c r="AG6142" t="e">
        <f>YEAR(Table1[[#This Row],[Date Sent]])</f>
        <v>#REF!</v>
      </c>
      <c r="AH6142"/>
    </row>
    <row r="6143" spans="1:34" x14ac:dyDescent="0.2">
      <c r="A6143" t="s">
        <v>577</v>
      </c>
      <c r="B6143" t="s">
        <v>6569</v>
      </c>
      <c r="C6143" s="1">
        <v>31.63</v>
      </c>
      <c r="D6143" s="5">
        <v>45348</v>
      </c>
      <c r="E6143" t="s">
        <v>13</v>
      </c>
      <c r="F6143" t="s">
        <v>39</v>
      </c>
      <c r="G6143" s="16" t="s">
        <v>6577</v>
      </c>
      <c r="H6143" s="1"/>
      <c r="J6143"/>
      <c r="AC6143" s="5" t="e">
        <f>VLOOKUP(Table1[[#This Row],[Expense Report]],#REF!,3, 0)</f>
        <v>#REF!</v>
      </c>
      <c r="AD6143" t="s">
        <v>13687</v>
      </c>
      <c r="AE6143" t="s">
        <v>73</v>
      </c>
      <c r="AF6143" t="e">
        <f>MONTH(Table1[[#This Row],[Date Sent]])</f>
        <v>#REF!</v>
      </c>
      <c r="AG6143" t="e">
        <f>YEAR(Table1[[#This Row],[Date Sent]])</f>
        <v>#REF!</v>
      </c>
      <c r="AH6143"/>
    </row>
    <row r="6144" spans="1:34" x14ac:dyDescent="0.2">
      <c r="A6144" t="s">
        <v>577</v>
      </c>
      <c r="B6144" t="s">
        <v>6569</v>
      </c>
      <c r="C6144" s="1">
        <v>560.25</v>
      </c>
      <c r="D6144" s="5">
        <v>45350</v>
      </c>
      <c r="E6144" t="s">
        <v>17</v>
      </c>
      <c r="F6144" t="s">
        <v>33</v>
      </c>
      <c r="G6144" s="16" t="s">
        <v>6578</v>
      </c>
      <c r="H6144" s="1"/>
      <c r="J6144"/>
      <c r="AC6144" s="5" t="e">
        <f>VLOOKUP(Table1[[#This Row],[Expense Report]],#REF!,3, 0)</f>
        <v>#REF!</v>
      </c>
      <c r="AD6144" t="s">
        <v>13687</v>
      </c>
      <c r="AE6144" t="s">
        <v>73</v>
      </c>
      <c r="AF6144" t="e">
        <f>MONTH(Table1[[#This Row],[Date Sent]])</f>
        <v>#REF!</v>
      </c>
      <c r="AG6144" t="e">
        <f>YEAR(Table1[[#This Row],[Date Sent]])</f>
        <v>#REF!</v>
      </c>
      <c r="AH6144"/>
    </row>
    <row r="6145" spans="1:34" x14ac:dyDescent="0.2">
      <c r="A6145" t="s">
        <v>577</v>
      </c>
      <c r="B6145" t="s">
        <v>6569</v>
      </c>
      <c r="C6145" s="1">
        <v>45.99</v>
      </c>
      <c r="D6145" s="5">
        <v>45351</v>
      </c>
      <c r="E6145" t="s">
        <v>15</v>
      </c>
      <c r="F6145" t="s">
        <v>33</v>
      </c>
      <c r="G6145" s="16" t="s">
        <v>6579</v>
      </c>
      <c r="H6145" s="1"/>
      <c r="J6145"/>
      <c r="AC6145" s="5" t="e">
        <f>VLOOKUP(Table1[[#This Row],[Expense Report]],#REF!,3, 0)</f>
        <v>#REF!</v>
      </c>
      <c r="AD6145" t="s">
        <v>13687</v>
      </c>
      <c r="AE6145" t="s">
        <v>73</v>
      </c>
      <c r="AF6145" t="e">
        <f>MONTH(Table1[[#This Row],[Date Sent]])</f>
        <v>#REF!</v>
      </c>
      <c r="AG6145" t="e">
        <f>YEAR(Table1[[#This Row],[Date Sent]])</f>
        <v>#REF!</v>
      </c>
      <c r="AH6145"/>
    </row>
    <row r="6146" spans="1:34" x14ac:dyDescent="0.2">
      <c r="A6146" t="s">
        <v>577</v>
      </c>
      <c r="B6146" t="s">
        <v>6569</v>
      </c>
      <c r="C6146" s="1">
        <v>64.19</v>
      </c>
      <c r="D6146" s="5">
        <v>45351</v>
      </c>
      <c r="E6146" t="s">
        <v>23</v>
      </c>
      <c r="F6146" t="s">
        <v>33</v>
      </c>
      <c r="G6146" s="16" t="s">
        <v>6580</v>
      </c>
      <c r="H6146" s="1"/>
      <c r="J6146"/>
      <c r="AC6146" s="5" t="e">
        <f>VLOOKUP(Table1[[#This Row],[Expense Report]],#REF!,3, 0)</f>
        <v>#REF!</v>
      </c>
      <c r="AD6146" t="s">
        <v>13687</v>
      </c>
      <c r="AE6146" t="s">
        <v>73</v>
      </c>
      <c r="AF6146" t="e">
        <f>MONTH(Table1[[#This Row],[Date Sent]])</f>
        <v>#REF!</v>
      </c>
      <c r="AG6146" t="e">
        <f>YEAR(Table1[[#This Row],[Date Sent]])</f>
        <v>#REF!</v>
      </c>
      <c r="AH6146"/>
    </row>
    <row r="6147" spans="1:34" x14ac:dyDescent="0.2">
      <c r="A6147" t="s">
        <v>577</v>
      </c>
      <c r="B6147" t="s">
        <v>6569</v>
      </c>
      <c r="C6147" s="1">
        <v>50.47</v>
      </c>
      <c r="D6147" s="5">
        <v>45351</v>
      </c>
      <c r="E6147" t="s">
        <v>15</v>
      </c>
      <c r="F6147" t="s">
        <v>33</v>
      </c>
      <c r="G6147" s="16" t="s">
        <v>6581</v>
      </c>
      <c r="H6147" s="1"/>
      <c r="J6147"/>
      <c r="AC6147" s="5" t="e">
        <f>VLOOKUP(Table1[[#This Row],[Expense Report]],#REF!,3, 0)</f>
        <v>#REF!</v>
      </c>
      <c r="AD6147" t="s">
        <v>13687</v>
      </c>
      <c r="AE6147" t="s">
        <v>73</v>
      </c>
      <c r="AF6147" t="e">
        <f>MONTH(Table1[[#This Row],[Date Sent]])</f>
        <v>#REF!</v>
      </c>
      <c r="AG6147" t="e">
        <f>YEAR(Table1[[#This Row],[Date Sent]])</f>
        <v>#REF!</v>
      </c>
      <c r="AH6147"/>
    </row>
    <row r="6148" spans="1:34" x14ac:dyDescent="0.2">
      <c r="A6148" t="s">
        <v>577</v>
      </c>
      <c r="B6148" t="s">
        <v>6569</v>
      </c>
      <c r="C6148" s="1">
        <v>1.58</v>
      </c>
      <c r="D6148" s="5">
        <v>45353</v>
      </c>
      <c r="E6148" t="s">
        <v>21</v>
      </c>
      <c r="F6148" t="s">
        <v>33</v>
      </c>
      <c r="G6148" s="16" t="s">
        <v>6582</v>
      </c>
      <c r="H6148" s="1"/>
      <c r="J6148"/>
      <c r="AC6148" s="5" t="e">
        <f>VLOOKUP(Table1[[#This Row],[Expense Report]],#REF!,3, 0)</f>
        <v>#REF!</v>
      </c>
      <c r="AD6148" t="s">
        <v>13687</v>
      </c>
      <c r="AE6148" t="s">
        <v>73</v>
      </c>
      <c r="AF6148" t="e">
        <f>MONTH(Table1[[#This Row],[Date Sent]])</f>
        <v>#REF!</v>
      </c>
      <c r="AG6148" t="e">
        <f>YEAR(Table1[[#This Row],[Date Sent]])</f>
        <v>#REF!</v>
      </c>
      <c r="AH6148"/>
    </row>
    <row r="6149" spans="1:34" x14ac:dyDescent="0.2">
      <c r="A6149" t="s">
        <v>577</v>
      </c>
      <c r="B6149" t="s">
        <v>6569</v>
      </c>
      <c r="C6149" s="1">
        <v>67.989999999999995</v>
      </c>
      <c r="D6149" s="5">
        <v>45356</v>
      </c>
      <c r="E6149" t="s">
        <v>15</v>
      </c>
      <c r="F6149" t="s">
        <v>4</v>
      </c>
      <c r="G6149" s="16" t="s">
        <v>6583</v>
      </c>
      <c r="H6149" s="1"/>
      <c r="J6149"/>
      <c r="AC6149" s="5" t="e">
        <f>VLOOKUP(Table1[[#This Row],[Expense Report]],#REF!,3, 0)</f>
        <v>#REF!</v>
      </c>
      <c r="AD6149" t="s">
        <v>13687</v>
      </c>
      <c r="AE6149" t="s">
        <v>73</v>
      </c>
      <c r="AF6149" t="e">
        <f>MONTH(Table1[[#This Row],[Date Sent]])</f>
        <v>#REF!</v>
      </c>
      <c r="AG6149" t="e">
        <f>YEAR(Table1[[#This Row],[Date Sent]])</f>
        <v>#REF!</v>
      </c>
      <c r="AH6149"/>
    </row>
    <row r="6150" spans="1:34" x14ac:dyDescent="0.2">
      <c r="A6150" t="s">
        <v>577</v>
      </c>
      <c r="B6150" t="s">
        <v>6569</v>
      </c>
      <c r="C6150" s="1">
        <v>8.08</v>
      </c>
      <c r="D6150" s="5">
        <v>45356</v>
      </c>
      <c r="E6150" t="s">
        <v>15</v>
      </c>
      <c r="F6150" t="s">
        <v>18</v>
      </c>
      <c r="G6150" s="16" t="s">
        <v>984</v>
      </c>
      <c r="H6150" s="1"/>
      <c r="J6150"/>
      <c r="AC6150" s="5" t="e">
        <f>VLOOKUP(Table1[[#This Row],[Expense Report]],#REF!,3, 0)</f>
        <v>#REF!</v>
      </c>
      <c r="AD6150" t="s">
        <v>13687</v>
      </c>
      <c r="AE6150" t="s">
        <v>73</v>
      </c>
      <c r="AF6150" t="e">
        <f>MONTH(Table1[[#This Row],[Date Sent]])</f>
        <v>#REF!</v>
      </c>
      <c r="AG6150" t="e">
        <f>YEAR(Table1[[#This Row],[Date Sent]])</f>
        <v>#REF!</v>
      </c>
      <c r="AH6150"/>
    </row>
    <row r="6151" spans="1:34" x14ac:dyDescent="0.2">
      <c r="A6151" t="s">
        <v>577</v>
      </c>
      <c r="B6151" t="s">
        <v>6569</v>
      </c>
      <c r="C6151" s="1">
        <v>2.6</v>
      </c>
      <c r="D6151" s="5">
        <v>45358</v>
      </c>
      <c r="E6151" t="s">
        <v>15</v>
      </c>
      <c r="F6151" t="s">
        <v>18</v>
      </c>
      <c r="G6151" s="16" t="s">
        <v>6584</v>
      </c>
      <c r="H6151" s="1"/>
      <c r="J6151"/>
      <c r="AC6151" s="5" t="e">
        <f>VLOOKUP(Table1[[#This Row],[Expense Report]],#REF!,3, 0)</f>
        <v>#REF!</v>
      </c>
      <c r="AD6151" t="s">
        <v>13687</v>
      </c>
      <c r="AE6151" t="s">
        <v>73</v>
      </c>
      <c r="AF6151" t="e">
        <f>MONTH(Table1[[#This Row],[Date Sent]])</f>
        <v>#REF!</v>
      </c>
      <c r="AG6151" t="e">
        <f>YEAR(Table1[[#This Row],[Date Sent]])</f>
        <v>#REF!</v>
      </c>
      <c r="AH6151"/>
    </row>
    <row r="6152" spans="1:34" x14ac:dyDescent="0.2">
      <c r="A6152" t="s">
        <v>577</v>
      </c>
      <c r="B6152" t="s">
        <v>6569</v>
      </c>
      <c r="C6152" s="1">
        <v>2.6</v>
      </c>
      <c r="D6152" s="5">
        <v>45358</v>
      </c>
      <c r="E6152" t="s">
        <v>15</v>
      </c>
      <c r="F6152" t="s">
        <v>18</v>
      </c>
      <c r="G6152" s="16" t="s">
        <v>6584</v>
      </c>
      <c r="H6152" s="1"/>
      <c r="J6152"/>
      <c r="AC6152" s="5" t="e">
        <f>VLOOKUP(Table1[[#This Row],[Expense Report]],#REF!,3, 0)</f>
        <v>#REF!</v>
      </c>
      <c r="AD6152" t="s">
        <v>13687</v>
      </c>
      <c r="AE6152" t="s">
        <v>73</v>
      </c>
      <c r="AF6152" t="e">
        <f>MONTH(Table1[[#This Row],[Date Sent]])</f>
        <v>#REF!</v>
      </c>
      <c r="AG6152" t="e">
        <f>YEAR(Table1[[#This Row],[Date Sent]])</f>
        <v>#REF!</v>
      </c>
      <c r="AH6152"/>
    </row>
    <row r="6153" spans="1:34" x14ac:dyDescent="0.2">
      <c r="A6153" t="s">
        <v>577</v>
      </c>
      <c r="B6153" t="s">
        <v>6569</v>
      </c>
      <c r="C6153" s="1">
        <v>2.6</v>
      </c>
      <c r="D6153" s="5">
        <v>45358</v>
      </c>
      <c r="E6153" t="s">
        <v>15</v>
      </c>
      <c r="F6153" t="s">
        <v>18</v>
      </c>
      <c r="G6153" s="16" t="s">
        <v>6584</v>
      </c>
      <c r="H6153" s="1"/>
      <c r="J6153"/>
      <c r="AC6153" s="5" t="e">
        <f>VLOOKUP(Table1[[#This Row],[Expense Report]],#REF!,3, 0)</f>
        <v>#REF!</v>
      </c>
      <c r="AD6153" t="s">
        <v>13687</v>
      </c>
      <c r="AE6153" t="s">
        <v>73</v>
      </c>
      <c r="AF6153" t="e">
        <f>MONTH(Table1[[#This Row],[Date Sent]])</f>
        <v>#REF!</v>
      </c>
      <c r="AG6153" t="e">
        <f>YEAR(Table1[[#This Row],[Date Sent]])</f>
        <v>#REF!</v>
      </c>
      <c r="AH6153"/>
    </row>
    <row r="6154" spans="1:34" x14ac:dyDescent="0.2">
      <c r="A6154" t="s">
        <v>577</v>
      </c>
      <c r="B6154" t="s">
        <v>6569</v>
      </c>
      <c r="C6154" s="1">
        <v>162.6</v>
      </c>
      <c r="D6154" s="5">
        <v>45359</v>
      </c>
      <c r="E6154" t="s">
        <v>17</v>
      </c>
      <c r="F6154" t="s">
        <v>918</v>
      </c>
      <c r="G6154" s="16" t="str">
        <f>_xlfn.CONCAT(Table1[[#This Row],[Notes 1]],",",Table1[[#This Row],[Notes 2]],",",Table1[[#This Row],[Notes 3]])</f>
        <v>hydraulic oil,pliers,</v>
      </c>
      <c r="H6154" s="1">
        <v>119.98</v>
      </c>
      <c r="I6154" t="s">
        <v>33</v>
      </c>
      <c r="J6154" t="s">
        <v>1526</v>
      </c>
      <c r="K6154" s="1">
        <v>42.61999999999999</v>
      </c>
      <c r="L6154" t="s">
        <v>17</v>
      </c>
      <c r="M6154" t="s">
        <v>4326</v>
      </c>
      <c r="AC6154" s="5" t="e">
        <f>VLOOKUP(Table1[[#This Row],[Expense Report]],#REF!,3, 0)</f>
        <v>#REF!</v>
      </c>
      <c r="AD6154" t="s">
        <v>13687</v>
      </c>
      <c r="AE6154" t="s">
        <v>73</v>
      </c>
      <c r="AF6154" t="e">
        <f>MONTH(Table1[[#This Row],[Date Sent]])</f>
        <v>#REF!</v>
      </c>
      <c r="AG6154" t="e">
        <f>YEAR(Table1[[#This Row],[Date Sent]])</f>
        <v>#REF!</v>
      </c>
      <c r="AH6154"/>
    </row>
    <row r="6155" spans="1:34" x14ac:dyDescent="0.2">
      <c r="A6155" t="s">
        <v>577</v>
      </c>
      <c r="B6155" t="s">
        <v>6569</v>
      </c>
      <c r="C6155" s="1">
        <v>43.08</v>
      </c>
      <c r="D6155" s="5">
        <v>45362</v>
      </c>
      <c r="E6155" t="s">
        <v>17</v>
      </c>
      <c r="F6155" t="s">
        <v>33</v>
      </c>
      <c r="G6155" s="16" t="s">
        <v>6585</v>
      </c>
      <c r="H6155" s="1"/>
      <c r="J6155"/>
      <c r="AC6155" s="5" t="e">
        <f>VLOOKUP(Table1[[#This Row],[Expense Report]],#REF!,3, 0)</f>
        <v>#REF!</v>
      </c>
      <c r="AD6155" t="s">
        <v>13687</v>
      </c>
      <c r="AE6155" t="s">
        <v>73</v>
      </c>
      <c r="AF6155" t="e">
        <f>MONTH(Table1[[#This Row],[Date Sent]])</f>
        <v>#REF!</v>
      </c>
      <c r="AG6155" t="e">
        <f>YEAR(Table1[[#This Row],[Date Sent]])</f>
        <v>#REF!</v>
      </c>
      <c r="AH6155"/>
    </row>
    <row r="6156" spans="1:34" x14ac:dyDescent="0.2">
      <c r="A6156" t="s">
        <v>577</v>
      </c>
      <c r="B6156" t="s">
        <v>6569</v>
      </c>
      <c r="C6156" s="1">
        <v>40.619999999999997</v>
      </c>
      <c r="D6156" s="5">
        <v>45362</v>
      </c>
      <c r="E6156" t="s">
        <v>17</v>
      </c>
      <c r="F6156" t="s">
        <v>33</v>
      </c>
      <c r="G6156" s="16" t="s">
        <v>6586</v>
      </c>
      <c r="H6156" s="1"/>
      <c r="J6156"/>
      <c r="AC6156" s="5" t="e">
        <f>VLOOKUP(Table1[[#This Row],[Expense Report]],#REF!,3, 0)</f>
        <v>#REF!</v>
      </c>
      <c r="AD6156" t="s">
        <v>13687</v>
      </c>
      <c r="AE6156" t="s">
        <v>73</v>
      </c>
      <c r="AF6156" t="e">
        <f>MONTH(Table1[[#This Row],[Date Sent]])</f>
        <v>#REF!</v>
      </c>
      <c r="AG6156" t="e">
        <f>YEAR(Table1[[#This Row],[Date Sent]])</f>
        <v>#REF!</v>
      </c>
      <c r="AH6156"/>
    </row>
    <row r="6157" spans="1:34" x14ac:dyDescent="0.2">
      <c r="A6157" t="s">
        <v>577</v>
      </c>
      <c r="B6157" t="s">
        <v>6569</v>
      </c>
      <c r="C6157" s="1">
        <v>103.8</v>
      </c>
      <c r="D6157" s="5">
        <v>45364</v>
      </c>
      <c r="E6157" t="s">
        <v>15</v>
      </c>
      <c r="F6157" t="s">
        <v>24</v>
      </c>
      <c r="G6157" s="16" t="s">
        <v>6587</v>
      </c>
      <c r="H6157" s="1"/>
      <c r="J6157"/>
      <c r="AC6157" s="5" t="e">
        <f>VLOOKUP(Table1[[#This Row],[Expense Report]],#REF!,3, 0)</f>
        <v>#REF!</v>
      </c>
      <c r="AD6157" t="s">
        <v>13687</v>
      </c>
      <c r="AE6157" t="s">
        <v>73</v>
      </c>
      <c r="AF6157" t="e">
        <f>MONTH(Table1[[#This Row],[Date Sent]])</f>
        <v>#REF!</v>
      </c>
      <c r="AG6157" t="e">
        <f>YEAR(Table1[[#This Row],[Date Sent]])</f>
        <v>#REF!</v>
      </c>
      <c r="AH6157"/>
    </row>
    <row r="6158" spans="1:34" x14ac:dyDescent="0.2">
      <c r="A6158" t="s">
        <v>577</v>
      </c>
      <c r="B6158" t="s">
        <v>6569</v>
      </c>
      <c r="C6158" s="1">
        <v>20.16</v>
      </c>
      <c r="D6158" s="5">
        <v>45364</v>
      </c>
      <c r="E6158" t="s">
        <v>15</v>
      </c>
      <c r="F6158" t="s">
        <v>24</v>
      </c>
      <c r="G6158" s="16" t="s">
        <v>6588</v>
      </c>
      <c r="H6158" s="1"/>
      <c r="J6158"/>
      <c r="AC6158" s="5" t="e">
        <f>VLOOKUP(Table1[[#This Row],[Expense Report]],#REF!,3, 0)</f>
        <v>#REF!</v>
      </c>
      <c r="AD6158" t="s">
        <v>13687</v>
      </c>
      <c r="AE6158" t="s">
        <v>73</v>
      </c>
      <c r="AF6158" t="e">
        <f>MONTH(Table1[[#This Row],[Date Sent]])</f>
        <v>#REF!</v>
      </c>
      <c r="AG6158" t="e">
        <f>YEAR(Table1[[#This Row],[Date Sent]])</f>
        <v>#REF!</v>
      </c>
      <c r="AH6158"/>
    </row>
    <row r="6159" spans="1:34" x14ac:dyDescent="0.2">
      <c r="A6159" t="s">
        <v>577</v>
      </c>
      <c r="B6159" t="s">
        <v>6569</v>
      </c>
      <c r="C6159" s="1">
        <v>141.11000000000001</v>
      </c>
      <c r="D6159" s="5">
        <v>45365</v>
      </c>
      <c r="E6159" t="s">
        <v>21</v>
      </c>
      <c r="F6159" t="s">
        <v>33</v>
      </c>
      <c r="G6159" s="16" t="s">
        <v>2362</v>
      </c>
      <c r="H6159" s="1"/>
      <c r="J6159"/>
      <c r="AC6159" s="5" t="e">
        <f>VLOOKUP(Table1[[#This Row],[Expense Report]],#REF!,3, 0)</f>
        <v>#REF!</v>
      </c>
      <c r="AD6159" t="s">
        <v>13687</v>
      </c>
      <c r="AE6159" t="s">
        <v>73</v>
      </c>
      <c r="AF6159" t="e">
        <f>MONTH(Table1[[#This Row],[Date Sent]])</f>
        <v>#REF!</v>
      </c>
      <c r="AG6159" t="e">
        <f>YEAR(Table1[[#This Row],[Date Sent]])</f>
        <v>#REF!</v>
      </c>
      <c r="AH6159"/>
    </row>
    <row r="6160" spans="1:34" x14ac:dyDescent="0.2">
      <c r="A6160" t="s">
        <v>577</v>
      </c>
      <c r="B6160" t="s">
        <v>6569</v>
      </c>
      <c r="C6160" s="1">
        <v>104.13</v>
      </c>
      <c r="D6160" s="5">
        <v>45365</v>
      </c>
      <c r="E6160" t="s">
        <v>23</v>
      </c>
      <c r="F6160" t="s">
        <v>33</v>
      </c>
      <c r="G6160" s="16" t="s">
        <v>6589</v>
      </c>
      <c r="H6160" s="1"/>
      <c r="J6160"/>
      <c r="AC6160" s="5" t="e">
        <f>VLOOKUP(Table1[[#This Row],[Expense Report]],#REF!,3, 0)</f>
        <v>#REF!</v>
      </c>
      <c r="AD6160" t="s">
        <v>13687</v>
      </c>
      <c r="AE6160" t="s">
        <v>73</v>
      </c>
      <c r="AF6160" t="e">
        <f>MONTH(Table1[[#This Row],[Date Sent]])</f>
        <v>#REF!</v>
      </c>
      <c r="AG6160" t="e">
        <f>YEAR(Table1[[#This Row],[Date Sent]])</f>
        <v>#REF!</v>
      </c>
      <c r="AH6160"/>
    </row>
    <row r="6161" spans="1:34" x14ac:dyDescent="0.2">
      <c r="A6161" t="s">
        <v>577</v>
      </c>
      <c r="B6161" t="s">
        <v>6569</v>
      </c>
      <c r="C6161" s="1">
        <v>2.97</v>
      </c>
      <c r="D6161" s="5">
        <v>45366</v>
      </c>
      <c r="E6161" t="s">
        <v>17</v>
      </c>
      <c r="F6161" t="s">
        <v>39</v>
      </c>
      <c r="G6161" s="16" t="s">
        <v>2254</v>
      </c>
      <c r="H6161" s="1"/>
      <c r="J6161"/>
      <c r="AC6161" s="5" t="e">
        <f>VLOOKUP(Table1[[#This Row],[Expense Report]],#REF!,3, 0)</f>
        <v>#REF!</v>
      </c>
      <c r="AD6161" t="s">
        <v>13687</v>
      </c>
      <c r="AE6161" t="s">
        <v>73</v>
      </c>
      <c r="AF6161" t="e">
        <f>MONTH(Table1[[#This Row],[Date Sent]])</f>
        <v>#REF!</v>
      </c>
      <c r="AG6161" t="e">
        <f>YEAR(Table1[[#This Row],[Date Sent]])</f>
        <v>#REF!</v>
      </c>
      <c r="AH6161"/>
    </row>
    <row r="6162" spans="1:34" x14ac:dyDescent="0.2">
      <c r="A6162" t="s">
        <v>700</v>
      </c>
      <c r="B6162" t="s">
        <v>6590</v>
      </c>
      <c r="C6162" s="1">
        <v>217.55</v>
      </c>
      <c r="D6162" s="5">
        <v>45303</v>
      </c>
      <c r="E6162" t="s">
        <v>21</v>
      </c>
      <c r="F6162" t="s">
        <v>33</v>
      </c>
      <c r="G6162" s="16" t="s">
        <v>6591</v>
      </c>
      <c r="H6162" s="1"/>
      <c r="J6162"/>
      <c r="AC6162" s="5" t="e">
        <f>VLOOKUP(Table1[[#This Row],[Expense Report]],#REF!,3, 0)</f>
        <v>#REF!</v>
      </c>
      <c r="AD6162" t="s">
        <v>13423</v>
      </c>
      <c r="AE6162" t="s">
        <v>174</v>
      </c>
      <c r="AF6162" t="e">
        <f>MONTH(Table1[[#This Row],[Date Sent]])</f>
        <v>#REF!</v>
      </c>
      <c r="AG6162" t="e">
        <f>YEAR(Table1[[#This Row],[Date Sent]])</f>
        <v>#REF!</v>
      </c>
      <c r="AH6162"/>
    </row>
    <row r="6163" spans="1:34" x14ac:dyDescent="0.2">
      <c r="A6163" t="s">
        <v>700</v>
      </c>
      <c r="B6163" t="s">
        <v>6590</v>
      </c>
      <c r="C6163" s="1">
        <v>91.06</v>
      </c>
      <c r="D6163" s="5">
        <v>45303</v>
      </c>
      <c r="E6163" t="s">
        <v>21</v>
      </c>
      <c r="F6163" t="s">
        <v>33</v>
      </c>
      <c r="G6163" s="16" t="s">
        <v>3791</v>
      </c>
      <c r="H6163" s="1"/>
      <c r="J6163"/>
      <c r="AC6163" s="5" t="e">
        <f>VLOOKUP(Table1[[#This Row],[Expense Report]],#REF!,3, 0)</f>
        <v>#REF!</v>
      </c>
      <c r="AD6163" t="s">
        <v>13423</v>
      </c>
      <c r="AE6163" t="s">
        <v>174</v>
      </c>
      <c r="AF6163" t="e">
        <f>MONTH(Table1[[#This Row],[Date Sent]])</f>
        <v>#REF!</v>
      </c>
      <c r="AG6163" t="e">
        <f>YEAR(Table1[[#This Row],[Date Sent]])</f>
        <v>#REF!</v>
      </c>
      <c r="AH6163"/>
    </row>
    <row r="6164" spans="1:34" x14ac:dyDescent="0.2">
      <c r="A6164" t="s">
        <v>700</v>
      </c>
      <c r="B6164" t="s">
        <v>6590</v>
      </c>
      <c r="C6164" s="1">
        <v>19</v>
      </c>
      <c r="D6164" s="5">
        <v>45312</v>
      </c>
      <c r="E6164" t="s">
        <v>24</v>
      </c>
      <c r="F6164" t="s">
        <v>14</v>
      </c>
      <c r="G6164" s="16" t="s">
        <v>6592</v>
      </c>
      <c r="H6164" s="1"/>
      <c r="J6164"/>
      <c r="AC6164" s="5" t="e">
        <f>VLOOKUP(Table1[[#This Row],[Expense Report]],#REF!,3, 0)</f>
        <v>#REF!</v>
      </c>
      <c r="AD6164" t="s">
        <v>13423</v>
      </c>
      <c r="AE6164" t="s">
        <v>174</v>
      </c>
      <c r="AF6164" t="e">
        <f>MONTH(Table1[[#This Row],[Date Sent]])</f>
        <v>#REF!</v>
      </c>
      <c r="AG6164" t="e">
        <f>YEAR(Table1[[#This Row],[Date Sent]])</f>
        <v>#REF!</v>
      </c>
      <c r="AH6164"/>
    </row>
    <row r="6165" spans="1:34" x14ac:dyDescent="0.2">
      <c r="A6165" t="s">
        <v>700</v>
      </c>
      <c r="B6165" t="s">
        <v>6590</v>
      </c>
      <c r="C6165" s="1">
        <v>124.46</v>
      </c>
      <c r="D6165" s="5">
        <v>45364</v>
      </c>
      <c r="E6165" t="s">
        <v>21</v>
      </c>
      <c r="F6165" t="s">
        <v>33</v>
      </c>
      <c r="G6165" s="16" t="s">
        <v>6593</v>
      </c>
      <c r="H6165" s="1"/>
      <c r="J6165"/>
      <c r="AC6165" s="5" t="e">
        <f>VLOOKUP(Table1[[#This Row],[Expense Report]],#REF!,3, 0)</f>
        <v>#REF!</v>
      </c>
      <c r="AD6165" t="s">
        <v>13423</v>
      </c>
      <c r="AE6165" t="s">
        <v>174</v>
      </c>
      <c r="AF6165" t="e">
        <f>MONTH(Table1[[#This Row],[Date Sent]])</f>
        <v>#REF!</v>
      </c>
      <c r="AG6165" t="e">
        <f>YEAR(Table1[[#This Row],[Date Sent]])</f>
        <v>#REF!</v>
      </c>
      <c r="AH6165"/>
    </row>
    <row r="6166" spans="1:34" x14ac:dyDescent="0.2">
      <c r="A6166" t="s">
        <v>700</v>
      </c>
      <c r="B6166" t="s">
        <v>6590</v>
      </c>
      <c r="C6166" s="1">
        <v>21.21</v>
      </c>
      <c r="D6166" s="5">
        <v>45365</v>
      </c>
      <c r="E6166" t="s">
        <v>20</v>
      </c>
      <c r="F6166" t="s">
        <v>39</v>
      </c>
      <c r="G6166" s="16" t="s">
        <v>6594</v>
      </c>
      <c r="H6166" s="1"/>
      <c r="J6166"/>
      <c r="AC6166" s="5" t="e">
        <f>VLOOKUP(Table1[[#This Row],[Expense Report]],#REF!,3, 0)</f>
        <v>#REF!</v>
      </c>
      <c r="AD6166" t="s">
        <v>13423</v>
      </c>
      <c r="AE6166" t="s">
        <v>174</v>
      </c>
      <c r="AF6166" t="e">
        <f>MONTH(Table1[[#This Row],[Date Sent]])</f>
        <v>#REF!</v>
      </c>
      <c r="AG6166" t="e">
        <f>YEAR(Table1[[#This Row],[Date Sent]])</f>
        <v>#REF!</v>
      </c>
      <c r="AH6166"/>
    </row>
    <row r="6167" spans="1:34" x14ac:dyDescent="0.2">
      <c r="A6167" t="s">
        <v>700</v>
      </c>
      <c r="B6167" t="s">
        <v>6590</v>
      </c>
      <c r="C6167" s="1">
        <v>15.59</v>
      </c>
      <c r="D6167" s="5">
        <v>45366</v>
      </c>
      <c r="E6167" t="s">
        <v>21</v>
      </c>
      <c r="F6167" t="s">
        <v>33</v>
      </c>
      <c r="G6167" s="16" t="s">
        <v>6595</v>
      </c>
      <c r="H6167" s="1"/>
      <c r="J6167"/>
      <c r="AC6167" s="5" t="e">
        <f>VLOOKUP(Table1[[#This Row],[Expense Report]],#REF!,3, 0)</f>
        <v>#REF!</v>
      </c>
      <c r="AD6167" t="s">
        <v>13423</v>
      </c>
      <c r="AE6167" t="s">
        <v>174</v>
      </c>
      <c r="AF6167" t="e">
        <f>MONTH(Table1[[#This Row],[Date Sent]])</f>
        <v>#REF!</v>
      </c>
      <c r="AG6167" t="e">
        <f>YEAR(Table1[[#This Row],[Date Sent]])</f>
        <v>#REF!</v>
      </c>
      <c r="AH6167"/>
    </row>
    <row r="6168" spans="1:34" x14ac:dyDescent="0.2">
      <c r="A6168" t="s">
        <v>700</v>
      </c>
      <c r="B6168" t="s">
        <v>6590</v>
      </c>
      <c r="C6168" s="1">
        <v>10.94</v>
      </c>
      <c r="D6168" s="5">
        <v>45366</v>
      </c>
      <c r="E6168" t="s">
        <v>20</v>
      </c>
      <c r="F6168" t="s">
        <v>39</v>
      </c>
      <c r="G6168" s="16" t="s">
        <v>6596</v>
      </c>
      <c r="H6168" s="1"/>
      <c r="J6168"/>
      <c r="AC6168" s="5" t="e">
        <f>VLOOKUP(Table1[[#This Row],[Expense Report]],#REF!,3, 0)</f>
        <v>#REF!</v>
      </c>
      <c r="AD6168" t="s">
        <v>13423</v>
      </c>
      <c r="AE6168" t="s">
        <v>174</v>
      </c>
      <c r="AF6168" t="e">
        <f>MONTH(Table1[[#This Row],[Date Sent]])</f>
        <v>#REF!</v>
      </c>
      <c r="AG6168" t="e">
        <f>YEAR(Table1[[#This Row],[Date Sent]])</f>
        <v>#REF!</v>
      </c>
      <c r="AH6168"/>
    </row>
    <row r="6169" spans="1:34" x14ac:dyDescent="0.2">
      <c r="A6169" t="s">
        <v>700</v>
      </c>
      <c r="B6169" t="s">
        <v>6590</v>
      </c>
      <c r="C6169" s="1">
        <v>79.72</v>
      </c>
      <c r="D6169" s="5">
        <v>45370</v>
      </c>
      <c r="E6169" t="s">
        <v>21</v>
      </c>
      <c r="F6169" t="s">
        <v>33</v>
      </c>
      <c r="G6169" s="16" t="s">
        <v>6597</v>
      </c>
      <c r="H6169" s="1"/>
      <c r="J6169"/>
      <c r="AC6169" s="5" t="e">
        <f>VLOOKUP(Table1[[#This Row],[Expense Report]],#REF!,3, 0)</f>
        <v>#REF!</v>
      </c>
      <c r="AD6169" t="s">
        <v>13423</v>
      </c>
      <c r="AE6169" t="s">
        <v>174</v>
      </c>
      <c r="AF6169" t="e">
        <f>MONTH(Table1[[#This Row],[Date Sent]])</f>
        <v>#REF!</v>
      </c>
      <c r="AG6169" t="e">
        <f>YEAR(Table1[[#This Row],[Date Sent]])</f>
        <v>#REF!</v>
      </c>
      <c r="AH6169"/>
    </row>
    <row r="6170" spans="1:34" x14ac:dyDescent="0.2">
      <c r="A6170" t="s">
        <v>455</v>
      </c>
      <c r="B6170" t="s">
        <v>6598</v>
      </c>
      <c r="C6170" s="1">
        <v>22.26</v>
      </c>
      <c r="D6170" s="5">
        <v>45342</v>
      </c>
      <c r="E6170" t="s">
        <v>8</v>
      </c>
      <c r="F6170" t="s">
        <v>39</v>
      </c>
      <c r="G6170" s="16" t="s">
        <v>6599</v>
      </c>
      <c r="H6170" s="1"/>
      <c r="J6170"/>
      <c r="AC6170" s="5" t="e">
        <f>VLOOKUP(Table1[[#This Row],[Expense Report]],#REF!,3, 0)</f>
        <v>#REF!</v>
      </c>
      <c r="AD6170" t="s">
        <v>14653</v>
      </c>
      <c r="AE6170" t="s">
        <v>272</v>
      </c>
      <c r="AF6170" t="e">
        <f>MONTH(Table1[[#This Row],[Date Sent]])</f>
        <v>#REF!</v>
      </c>
      <c r="AG6170" t="e">
        <f>YEAR(Table1[[#This Row],[Date Sent]])</f>
        <v>#REF!</v>
      </c>
      <c r="AH6170"/>
    </row>
    <row r="6171" spans="1:34" x14ac:dyDescent="0.2">
      <c r="A6171" t="s">
        <v>455</v>
      </c>
      <c r="B6171" t="s">
        <v>6598</v>
      </c>
      <c r="C6171" s="1">
        <v>135</v>
      </c>
      <c r="D6171" s="5">
        <v>45342</v>
      </c>
      <c r="E6171" t="s">
        <v>34</v>
      </c>
      <c r="F6171" t="s">
        <v>1193</v>
      </c>
      <c r="G6171" s="16" t="s">
        <v>1409</v>
      </c>
      <c r="H6171" s="1"/>
      <c r="J6171"/>
      <c r="AC6171" s="5" t="e">
        <f>VLOOKUP(Table1[[#This Row],[Expense Report]],#REF!,3, 0)</f>
        <v>#REF!</v>
      </c>
      <c r="AD6171" t="s">
        <v>14653</v>
      </c>
      <c r="AE6171" t="s">
        <v>272</v>
      </c>
      <c r="AF6171" t="e">
        <f>MONTH(Table1[[#This Row],[Date Sent]])</f>
        <v>#REF!</v>
      </c>
      <c r="AG6171" t="e">
        <f>YEAR(Table1[[#This Row],[Date Sent]])</f>
        <v>#REF!</v>
      </c>
      <c r="AH6171"/>
    </row>
    <row r="6172" spans="1:34" x14ac:dyDescent="0.2">
      <c r="A6172" t="s">
        <v>455</v>
      </c>
      <c r="B6172" t="s">
        <v>6598</v>
      </c>
      <c r="C6172" s="1">
        <v>192.54</v>
      </c>
      <c r="D6172" s="5">
        <v>45346</v>
      </c>
      <c r="E6172" t="s">
        <v>21</v>
      </c>
      <c r="F6172" t="s">
        <v>10</v>
      </c>
      <c r="G6172" s="16" t="s">
        <v>6600</v>
      </c>
      <c r="H6172" s="1"/>
      <c r="J6172"/>
      <c r="AC6172" s="5" t="e">
        <f>VLOOKUP(Table1[[#This Row],[Expense Report]],#REF!,3, 0)</f>
        <v>#REF!</v>
      </c>
      <c r="AD6172" t="s">
        <v>14653</v>
      </c>
      <c r="AE6172" t="s">
        <v>272</v>
      </c>
      <c r="AF6172" t="e">
        <f>MONTH(Table1[[#This Row],[Date Sent]])</f>
        <v>#REF!</v>
      </c>
      <c r="AG6172" t="e">
        <f>YEAR(Table1[[#This Row],[Date Sent]])</f>
        <v>#REF!</v>
      </c>
      <c r="AH6172"/>
    </row>
    <row r="6173" spans="1:34" x14ac:dyDescent="0.2">
      <c r="A6173" t="s">
        <v>455</v>
      </c>
      <c r="B6173" t="s">
        <v>6598</v>
      </c>
      <c r="C6173" s="1">
        <v>47.19</v>
      </c>
      <c r="D6173" s="5">
        <v>45353</v>
      </c>
      <c r="E6173" t="s">
        <v>8</v>
      </c>
      <c r="F6173" t="s">
        <v>39</v>
      </c>
      <c r="G6173" s="16" t="s">
        <v>6601</v>
      </c>
      <c r="H6173" s="1"/>
      <c r="J6173"/>
      <c r="AC6173" s="5" t="e">
        <f>VLOOKUP(Table1[[#This Row],[Expense Report]],#REF!,3, 0)</f>
        <v>#REF!</v>
      </c>
      <c r="AD6173" t="s">
        <v>14653</v>
      </c>
      <c r="AE6173" t="s">
        <v>272</v>
      </c>
      <c r="AF6173" t="e">
        <f>MONTH(Table1[[#This Row],[Date Sent]])</f>
        <v>#REF!</v>
      </c>
      <c r="AG6173" t="e">
        <f>YEAR(Table1[[#This Row],[Date Sent]])</f>
        <v>#REF!</v>
      </c>
      <c r="AH6173"/>
    </row>
    <row r="6174" spans="1:34" x14ac:dyDescent="0.2">
      <c r="A6174" t="s">
        <v>455</v>
      </c>
      <c r="B6174" t="s">
        <v>6598</v>
      </c>
      <c r="C6174" s="1">
        <v>76.83</v>
      </c>
      <c r="D6174" s="5">
        <v>45354</v>
      </c>
      <c r="E6174" t="s">
        <v>35</v>
      </c>
      <c r="F6174" t="s">
        <v>39</v>
      </c>
      <c r="G6174" s="16" t="s">
        <v>4503</v>
      </c>
      <c r="H6174" s="1"/>
      <c r="J6174"/>
      <c r="AC6174" s="5" t="e">
        <f>VLOOKUP(Table1[[#This Row],[Expense Report]],#REF!,3, 0)</f>
        <v>#REF!</v>
      </c>
      <c r="AD6174" t="s">
        <v>14653</v>
      </c>
      <c r="AE6174" t="s">
        <v>272</v>
      </c>
      <c r="AF6174" t="e">
        <f>MONTH(Table1[[#This Row],[Date Sent]])</f>
        <v>#REF!</v>
      </c>
      <c r="AG6174" t="e">
        <f>YEAR(Table1[[#This Row],[Date Sent]])</f>
        <v>#REF!</v>
      </c>
      <c r="AH6174"/>
    </row>
    <row r="6175" spans="1:34" x14ac:dyDescent="0.2">
      <c r="A6175" t="s">
        <v>455</v>
      </c>
      <c r="B6175" t="s">
        <v>6598</v>
      </c>
      <c r="C6175" s="1">
        <v>43.11</v>
      </c>
      <c r="D6175" s="5">
        <v>45355</v>
      </c>
      <c r="E6175" t="s">
        <v>21</v>
      </c>
      <c r="F6175" t="s">
        <v>33</v>
      </c>
      <c r="G6175" s="16" t="s">
        <v>6602</v>
      </c>
      <c r="H6175" s="1"/>
      <c r="J6175"/>
      <c r="AC6175" s="5" t="e">
        <f>VLOOKUP(Table1[[#This Row],[Expense Report]],#REF!,3, 0)</f>
        <v>#REF!</v>
      </c>
      <c r="AD6175" t="s">
        <v>14653</v>
      </c>
      <c r="AE6175" t="s">
        <v>272</v>
      </c>
      <c r="AF6175" t="e">
        <f>MONTH(Table1[[#This Row],[Date Sent]])</f>
        <v>#REF!</v>
      </c>
      <c r="AG6175" t="e">
        <f>YEAR(Table1[[#This Row],[Date Sent]])</f>
        <v>#REF!</v>
      </c>
      <c r="AH6175"/>
    </row>
    <row r="6176" spans="1:34" x14ac:dyDescent="0.2">
      <c r="A6176" t="s">
        <v>455</v>
      </c>
      <c r="B6176" t="s">
        <v>6598</v>
      </c>
      <c r="C6176" s="1">
        <v>106.73</v>
      </c>
      <c r="D6176" s="5">
        <v>45357</v>
      </c>
      <c r="E6176" t="s">
        <v>21</v>
      </c>
      <c r="F6176" t="s">
        <v>39</v>
      </c>
      <c r="G6176" s="16" t="s">
        <v>6603</v>
      </c>
      <c r="H6176" s="1"/>
      <c r="J6176"/>
      <c r="AC6176" s="5" t="e">
        <f>VLOOKUP(Table1[[#This Row],[Expense Report]],#REF!,3, 0)</f>
        <v>#REF!</v>
      </c>
      <c r="AD6176" t="s">
        <v>14653</v>
      </c>
      <c r="AE6176" t="s">
        <v>272</v>
      </c>
      <c r="AF6176" t="e">
        <f>MONTH(Table1[[#This Row],[Date Sent]])</f>
        <v>#REF!</v>
      </c>
      <c r="AG6176" t="e">
        <f>YEAR(Table1[[#This Row],[Date Sent]])</f>
        <v>#REF!</v>
      </c>
      <c r="AH6176"/>
    </row>
    <row r="6177" spans="1:34" x14ac:dyDescent="0.2">
      <c r="A6177" t="s">
        <v>455</v>
      </c>
      <c r="B6177" t="s">
        <v>6598</v>
      </c>
      <c r="C6177" s="1">
        <v>81.94</v>
      </c>
      <c r="D6177" s="5">
        <v>45357</v>
      </c>
      <c r="E6177" t="s">
        <v>21</v>
      </c>
      <c r="F6177" t="s">
        <v>33</v>
      </c>
      <c r="G6177" s="16" t="s">
        <v>1340</v>
      </c>
      <c r="H6177" s="1"/>
      <c r="J6177"/>
      <c r="AC6177" s="5" t="e">
        <f>VLOOKUP(Table1[[#This Row],[Expense Report]],#REF!,3, 0)</f>
        <v>#REF!</v>
      </c>
      <c r="AD6177" t="s">
        <v>14653</v>
      </c>
      <c r="AE6177" t="s">
        <v>272</v>
      </c>
      <c r="AF6177" t="e">
        <f>MONTH(Table1[[#This Row],[Date Sent]])</f>
        <v>#REF!</v>
      </c>
      <c r="AG6177" t="e">
        <f>YEAR(Table1[[#This Row],[Date Sent]])</f>
        <v>#REF!</v>
      </c>
      <c r="AH6177"/>
    </row>
    <row r="6178" spans="1:34" x14ac:dyDescent="0.2">
      <c r="A6178" t="s">
        <v>455</v>
      </c>
      <c r="B6178" t="s">
        <v>6598</v>
      </c>
      <c r="C6178" s="1">
        <v>74.709999999999994</v>
      </c>
      <c r="D6178" s="5">
        <v>45358</v>
      </c>
      <c r="E6178" t="s">
        <v>21</v>
      </c>
      <c r="F6178" t="s">
        <v>16</v>
      </c>
      <c r="G6178" s="16" t="s">
        <v>6604</v>
      </c>
      <c r="H6178" s="1"/>
      <c r="J6178"/>
      <c r="AC6178" s="5" t="e">
        <f>VLOOKUP(Table1[[#This Row],[Expense Report]],#REF!,3, 0)</f>
        <v>#REF!</v>
      </c>
      <c r="AD6178" t="s">
        <v>14653</v>
      </c>
      <c r="AE6178" t="s">
        <v>272</v>
      </c>
      <c r="AF6178" t="e">
        <f>MONTH(Table1[[#This Row],[Date Sent]])</f>
        <v>#REF!</v>
      </c>
      <c r="AG6178" t="e">
        <f>YEAR(Table1[[#This Row],[Date Sent]])</f>
        <v>#REF!</v>
      </c>
      <c r="AH6178"/>
    </row>
    <row r="6179" spans="1:34" x14ac:dyDescent="0.2">
      <c r="A6179" t="s">
        <v>455</v>
      </c>
      <c r="B6179" t="s">
        <v>6598</v>
      </c>
      <c r="C6179" s="1">
        <v>80.12</v>
      </c>
      <c r="D6179" s="5">
        <v>45359</v>
      </c>
      <c r="E6179" t="s">
        <v>21</v>
      </c>
      <c r="F6179" t="s">
        <v>33</v>
      </c>
      <c r="G6179" s="16" t="s">
        <v>6605</v>
      </c>
      <c r="H6179" s="1"/>
      <c r="J6179"/>
      <c r="AC6179" s="5" t="e">
        <f>VLOOKUP(Table1[[#This Row],[Expense Report]],#REF!,3, 0)</f>
        <v>#REF!</v>
      </c>
      <c r="AD6179" t="s">
        <v>14653</v>
      </c>
      <c r="AE6179" t="s">
        <v>272</v>
      </c>
      <c r="AF6179" t="e">
        <f>MONTH(Table1[[#This Row],[Date Sent]])</f>
        <v>#REF!</v>
      </c>
      <c r="AG6179" t="e">
        <f>YEAR(Table1[[#This Row],[Date Sent]])</f>
        <v>#REF!</v>
      </c>
      <c r="AH6179"/>
    </row>
    <row r="6180" spans="1:34" x14ac:dyDescent="0.2">
      <c r="A6180" t="s">
        <v>455</v>
      </c>
      <c r="B6180" t="s">
        <v>6598</v>
      </c>
      <c r="C6180" s="1">
        <v>92.19</v>
      </c>
      <c r="D6180" s="5">
        <v>45361</v>
      </c>
      <c r="E6180" t="s">
        <v>21</v>
      </c>
      <c r="F6180" t="s">
        <v>39</v>
      </c>
      <c r="G6180" s="16" t="s">
        <v>6606</v>
      </c>
      <c r="H6180" s="1"/>
      <c r="J6180"/>
      <c r="AC6180" s="5" t="e">
        <f>VLOOKUP(Table1[[#This Row],[Expense Report]],#REF!,3, 0)</f>
        <v>#REF!</v>
      </c>
      <c r="AD6180" t="s">
        <v>14653</v>
      </c>
      <c r="AE6180" t="s">
        <v>272</v>
      </c>
      <c r="AF6180" t="e">
        <f>MONTH(Table1[[#This Row],[Date Sent]])</f>
        <v>#REF!</v>
      </c>
      <c r="AG6180" t="e">
        <f>YEAR(Table1[[#This Row],[Date Sent]])</f>
        <v>#REF!</v>
      </c>
      <c r="AH6180"/>
    </row>
    <row r="6181" spans="1:34" x14ac:dyDescent="0.2">
      <c r="A6181" t="s">
        <v>455</v>
      </c>
      <c r="B6181" t="s">
        <v>6598</v>
      </c>
      <c r="C6181" s="1">
        <v>54.94</v>
      </c>
      <c r="D6181" s="5">
        <v>45362</v>
      </c>
      <c r="E6181" t="s">
        <v>8</v>
      </c>
      <c r="F6181" t="s">
        <v>2265</v>
      </c>
      <c r="G6181" s="16" t="s">
        <v>6607</v>
      </c>
      <c r="H6181" s="1"/>
      <c r="J6181"/>
      <c r="AC6181" s="5" t="e">
        <f>VLOOKUP(Table1[[#This Row],[Expense Report]],#REF!,3, 0)</f>
        <v>#REF!</v>
      </c>
      <c r="AD6181" t="s">
        <v>14653</v>
      </c>
      <c r="AE6181" t="s">
        <v>272</v>
      </c>
      <c r="AF6181" t="e">
        <f>MONTH(Table1[[#This Row],[Date Sent]])</f>
        <v>#REF!</v>
      </c>
      <c r="AG6181" t="e">
        <f>YEAR(Table1[[#This Row],[Date Sent]])</f>
        <v>#REF!</v>
      </c>
      <c r="AH6181"/>
    </row>
    <row r="6182" spans="1:34" x14ac:dyDescent="0.2">
      <c r="A6182" t="s">
        <v>455</v>
      </c>
      <c r="B6182" t="s">
        <v>6598</v>
      </c>
      <c r="C6182" s="1">
        <v>36.799999999999997</v>
      </c>
      <c r="D6182" s="5">
        <v>45362</v>
      </c>
      <c r="E6182" t="s">
        <v>13</v>
      </c>
      <c r="F6182" t="s">
        <v>33</v>
      </c>
      <c r="G6182" s="16" t="s">
        <v>6608</v>
      </c>
      <c r="H6182" s="1"/>
      <c r="J6182"/>
      <c r="AC6182" s="5" t="e">
        <f>VLOOKUP(Table1[[#This Row],[Expense Report]],#REF!,3, 0)</f>
        <v>#REF!</v>
      </c>
      <c r="AD6182" t="s">
        <v>14653</v>
      </c>
      <c r="AE6182" t="s">
        <v>272</v>
      </c>
      <c r="AF6182" t="e">
        <f>MONTH(Table1[[#This Row],[Date Sent]])</f>
        <v>#REF!</v>
      </c>
      <c r="AG6182" t="e">
        <f>YEAR(Table1[[#This Row],[Date Sent]])</f>
        <v>#REF!</v>
      </c>
      <c r="AH6182"/>
    </row>
    <row r="6183" spans="1:34" x14ac:dyDescent="0.2">
      <c r="A6183" t="s">
        <v>455</v>
      </c>
      <c r="B6183" t="s">
        <v>6598</v>
      </c>
      <c r="C6183" s="1">
        <v>14.87</v>
      </c>
      <c r="D6183" s="5">
        <v>45362</v>
      </c>
      <c r="E6183" t="s">
        <v>21</v>
      </c>
      <c r="F6183" t="s">
        <v>39</v>
      </c>
      <c r="G6183" s="16" t="s">
        <v>6609</v>
      </c>
      <c r="H6183" s="1"/>
      <c r="J6183"/>
      <c r="AC6183" s="5" t="e">
        <f>VLOOKUP(Table1[[#This Row],[Expense Report]],#REF!,3, 0)</f>
        <v>#REF!</v>
      </c>
      <c r="AD6183" t="s">
        <v>14653</v>
      </c>
      <c r="AE6183" t="s">
        <v>272</v>
      </c>
      <c r="AF6183" t="e">
        <f>MONTH(Table1[[#This Row],[Date Sent]])</f>
        <v>#REF!</v>
      </c>
      <c r="AG6183" t="e">
        <f>YEAR(Table1[[#This Row],[Date Sent]])</f>
        <v>#REF!</v>
      </c>
      <c r="AH6183"/>
    </row>
    <row r="6184" spans="1:34" x14ac:dyDescent="0.2">
      <c r="A6184" t="s">
        <v>455</v>
      </c>
      <c r="B6184" t="s">
        <v>6598</v>
      </c>
      <c r="C6184" s="1">
        <v>226.78</v>
      </c>
      <c r="D6184" s="5">
        <v>45363</v>
      </c>
      <c r="E6184" t="s">
        <v>25</v>
      </c>
      <c r="F6184" t="s">
        <v>2265</v>
      </c>
      <c r="G6184" s="16" t="s">
        <v>6610</v>
      </c>
      <c r="H6184" s="1"/>
      <c r="J6184"/>
      <c r="AC6184" s="5" t="e">
        <f>VLOOKUP(Table1[[#This Row],[Expense Report]],#REF!,3, 0)</f>
        <v>#REF!</v>
      </c>
      <c r="AD6184" t="s">
        <v>14653</v>
      </c>
      <c r="AE6184" t="s">
        <v>272</v>
      </c>
      <c r="AF6184" t="e">
        <f>MONTH(Table1[[#This Row],[Date Sent]])</f>
        <v>#REF!</v>
      </c>
      <c r="AG6184" t="e">
        <f>YEAR(Table1[[#This Row],[Date Sent]])</f>
        <v>#REF!</v>
      </c>
      <c r="AH6184"/>
    </row>
    <row r="6185" spans="1:34" x14ac:dyDescent="0.2">
      <c r="A6185" t="s">
        <v>455</v>
      </c>
      <c r="B6185" t="s">
        <v>6598</v>
      </c>
      <c r="C6185" s="1">
        <v>18.34</v>
      </c>
      <c r="D6185" s="5">
        <v>45366</v>
      </c>
      <c r="E6185" t="s">
        <v>8</v>
      </c>
      <c r="F6185" t="s">
        <v>39</v>
      </c>
      <c r="G6185" s="16" t="s">
        <v>6611</v>
      </c>
      <c r="H6185" s="1"/>
      <c r="J6185"/>
      <c r="AC6185" s="5" t="e">
        <f>VLOOKUP(Table1[[#This Row],[Expense Report]],#REF!,3, 0)</f>
        <v>#REF!</v>
      </c>
      <c r="AD6185" t="s">
        <v>14653</v>
      </c>
      <c r="AE6185" t="s">
        <v>272</v>
      </c>
      <c r="AF6185" t="e">
        <f>MONTH(Table1[[#This Row],[Date Sent]])</f>
        <v>#REF!</v>
      </c>
      <c r="AG6185" t="e">
        <f>YEAR(Table1[[#This Row],[Date Sent]])</f>
        <v>#REF!</v>
      </c>
      <c r="AH6185"/>
    </row>
    <row r="6186" spans="1:34" x14ac:dyDescent="0.2">
      <c r="A6186" t="s">
        <v>455</v>
      </c>
      <c r="B6186" t="s">
        <v>6598</v>
      </c>
      <c r="C6186" s="1">
        <v>14.65</v>
      </c>
      <c r="D6186" s="5">
        <v>45366</v>
      </c>
      <c r="E6186" t="s">
        <v>8</v>
      </c>
      <c r="F6186" t="s">
        <v>39</v>
      </c>
      <c r="G6186" s="16" t="s">
        <v>6612</v>
      </c>
      <c r="H6186" s="1"/>
      <c r="J6186"/>
      <c r="AC6186" s="5" t="e">
        <f>VLOOKUP(Table1[[#This Row],[Expense Report]],#REF!,3, 0)</f>
        <v>#REF!</v>
      </c>
      <c r="AD6186" t="s">
        <v>14653</v>
      </c>
      <c r="AE6186" t="s">
        <v>272</v>
      </c>
      <c r="AF6186" t="e">
        <f>MONTH(Table1[[#This Row],[Date Sent]])</f>
        <v>#REF!</v>
      </c>
      <c r="AG6186" t="e">
        <f>YEAR(Table1[[#This Row],[Date Sent]])</f>
        <v>#REF!</v>
      </c>
      <c r="AH6186"/>
    </row>
    <row r="6187" spans="1:34" x14ac:dyDescent="0.2">
      <c r="A6187" t="s">
        <v>455</v>
      </c>
      <c r="B6187" t="s">
        <v>6598</v>
      </c>
      <c r="C6187" s="1">
        <v>7.42</v>
      </c>
      <c r="D6187" s="5">
        <v>45366</v>
      </c>
      <c r="E6187" t="s">
        <v>21</v>
      </c>
      <c r="F6187" t="s">
        <v>33</v>
      </c>
      <c r="G6187" s="16" t="s">
        <v>6613</v>
      </c>
      <c r="H6187" s="1"/>
      <c r="J6187"/>
      <c r="AC6187" s="5" t="e">
        <f>VLOOKUP(Table1[[#This Row],[Expense Report]],#REF!,3, 0)</f>
        <v>#REF!</v>
      </c>
      <c r="AD6187" t="s">
        <v>14653</v>
      </c>
      <c r="AE6187" t="s">
        <v>272</v>
      </c>
      <c r="AF6187" t="e">
        <f>MONTH(Table1[[#This Row],[Date Sent]])</f>
        <v>#REF!</v>
      </c>
      <c r="AG6187" t="e">
        <f>YEAR(Table1[[#This Row],[Date Sent]])</f>
        <v>#REF!</v>
      </c>
      <c r="AH6187"/>
    </row>
    <row r="6188" spans="1:34" x14ac:dyDescent="0.2">
      <c r="A6188" t="s">
        <v>455</v>
      </c>
      <c r="B6188" t="s">
        <v>6598</v>
      </c>
      <c r="C6188" s="1">
        <v>90.51</v>
      </c>
      <c r="D6188" s="5">
        <v>45368</v>
      </c>
      <c r="E6188" t="s">
        <v>21</v>
      </c>
      <c r="F6188" t="s">
        <v>39</v>
      </c>
      <c r="G6188" s="16" t="s">
        <v>6614</v>
      </c>
      <c r="H6188" s="1"/>
      <c r="J6188"/>
      <c r="AC6188" s="5" t="e">
        <f>VLOOKUP(Table1[[#This Row],[Expense Report]],#REF!,3, 0)</f>
        <v>#REF!</v>
      </c>
      <c r="AD6188" t="s">
        <v>14653</v>
      </c>
      <c r="AE6188" t="s">
        <v>272</v>
      </c>
      <c r="AF6188" t="e">
        <f>MONTH(Table1[[#This Row],[Date Sent]])</f>
        <v>#REF!</v>
      </c>
      <c r="AG6188" t="e">
        <f>YEAR(Table1[[#This Row],[Date Sent]])</f>
        <v>#REF!</v>
      </c>
      <c r="AH6188"/>
    </row>
    <row r="6189" spans="1:34" x14ac:dyDescent="0.2">
      <c r="A6189" t="s">
        <v>686</v>
      </c>
      <c r="B6189" t="s">
        <v>6615</v>
      </c>
      <c r="C6189" s="1">
        <v>80.209999999999994</v>
      </c>
      <c r="D6189" s="5">
        <v>45343</v>
      </c>
      <c r="E6189" t="s">
        <v>21</v>
      </c>
      <c r="F6189" t="s">
        <v>33</v>
      </c>
      <c r="G6189" s="16" t="s">
        <v>2067</v>
      </c>
      <c r="H6189" s="1"/>
      <c r="J6189"/>
      <c r="AC6189" s="5" t="e">
        <f>VLOOKUP(Table1[[#This Row],[Expense Report]],#REF!,3, 0)</f>
        <v>#REF!</v>
      </c>
      <c r="AD6189" t="s">
        <v>11649</v>
      </c>
      <c r="AE6189" t="s">
        <v>11649</v>
      </c>
      <c r="AF6189" t="e">
        <f>MONTH(Table1[[#This Row],[Date Sent]])</f>
        <v>#REF!</v>
      </c>
      <c r="AG6189" t="e">
        <f>YEAR(Table1[[#This Row],[Date Sent]])</f>
        <v>#REF!</v>
      </c>
      <c r="AH6189"/>
    </row>
    <row r="6190" spans="1:34" x14ac:dyDescent="0.2">
      <c r="A6190" t="s">
        <v>686</v>
      </c>
      <c r="B6190" t="s">
        <v>6615</v>
      </c>
      <c r="C6190" s="1">
        <v>100.21</v>
      </c>
      <c r="D6190" s="5">
        <v>45346</v>
      </c>
      <c r="E6190" t="s">
        <v>21</v>
      </c>
      <c r="F6190" t="s">
        <v>33</v>
      </c>
      <c r="G6190" s="16" t="s">
        <v>928</v>
      </c>
      <c r="H6190" s="1"/>
      <c r="J6190"/>
      <c r="AC6190" s="5" t="e">
        <f>VLOOKUP(Table1[[#This Row],[Expense Report]],#REF!,3, 0)</f>
        <v>#REF!</v>
      </c>
      <c r="AD6190" t="s">
        <v>11649</v>
      </c>
      <c r="AE6190" t="s">
        <v>11649</v>
      </c>
      <c r="AF6190" t="e">
        <f>MONTH(Table1[[#This Row],[Date Sent]])</f>
        <v>#REF!</v>
      </c>
      <c r="AG6190" t="e">
        <f>YEAR(Table1[[#This Row],[Date Sent]])</f>
        <v>#REF!</v>
      </c>
      <c r="AH6190"/>
    </row>
    <row r="6191" spans="1:34" x14ac:dyDescent="0.2">
      <c r="A6191" t="s">
        <v>686</v>
      </c>
      <c r="B6191" t="s">
        <v>6615</v>
      </c>
      <c r="C6191" s="1">
        <v>58.55</v>
      </c>
      <c r="D6191" s="5">
        <v>45353</v>
      </c>
      <c r="E6191" t="s">
        <v>21</v>
      </c>
      <c r="F6191" t="s">
        <v>33</v>
      </c>
      <c r="G6191" s="16" t="s">
        <v>928</v>
      </c>
      <c r="H6191" s="1"/>
      <c r="J6191"/>
      <c r="AC6191" s="5" t="e">
        <f>VLOOKUP(Table1[[#This Row],[Expense Report]],#REF!,3, 0)</f>
        <v>#REF!</v>
      </c>
      <c r="AD6191" t="s">
        <v>11649</v>
      </c>
      <c r="AE6191" t="s">
        <v>11649</v>
      </c>
      <c r="AF6191" t="e">
        <f>MONTH(Table1[[#This Row],[Date Sent]])</f>
        <v>#REF!</v>
      </c>
      <c r="AG6191" t="e">
        <f>YEAR(Table1[[#This Row],[Date Sent]])</f>
        <v>#REF!</v>
      </c>
      <c r="AH6191"/>
    </row>
    <row r="6192" spans="1:34" x14ac:dyDescent="0.2">
      <c r="A6192" t="s">
        <v>686</v>
      </c>
      <c r="B6192" t="s">
        <v>6615</v>
      </c>
      <c r="C6192" s="1">
        <v>63.71</v>
      </c>
      <c r="D6192" s="5">
        <v>45363</v>
      </c>
      <c r="E6192" t="s">
        <v>21</v>
      </c>
      <c r="F6192" t="s">
        <v>33</v>
      </c>
      <c r="G6192" s="16" t="s">
        <v>928</v>
      </c>
      <c r="H6192" s="1"/>
      <c r="J6192"/>
      <c r="AC6192" s="5" t="e">
        <f>VLOOKUP(Table1[[#This Row],[Expense Report]],#REF!,3, 0)</f>
        <v>#REF!</v>
      </c>
      <c r="AD6192" t="s">
        <v>11649</v>
      </c>
      <c r="AE6192" t="s">
        <v>11649</v>
      </c>
      <c r="AF6192" t="e">
        <f>MONTH(Table1[[#This Row],[Date Sent]])</f>
        <v>#REF!</v>
      </c>
      <c r="AG6192" t="e">
        <f>YEAR(Table1[[#This Row],[Date Sent]])</f>
        <v>#REF!</v>
      </c>
      <c r="AH6192"/>
    </row>
    <row r="6193" spans="1:34" x14ac:dyDescent="0.2">
      <c r="A6193" t="s">
        <v>686</v>
      </c>
      <c r="B6193" t="s">
        <v>6615</v>
      </c>
      <c r="C6193" s="1">
        <v>163.62</v>
      </c>
      <c r="D6193" s="5">
        <v>45364</v>
      </c>
      <c r="E6193" t="s">
        <v>21</v>
      </c>
      <c r="F6193" t="s">
        <v>33</v>
      </c>
      <c r="G6193" s="16" t="s">
        <v>6616</v>
      </c>
      <c r="H6193" s="1"/>
      <c r="J6193"/>
      <c r="AC6193" s="5" t="e">
        <f>VLOOKUP(Table1[[#This Row],[Expense Report]],#REF!,3, 0)</f>
        <v>#REF!</v>
      </c>
      <c r="AD6193" t="s">
        <v>11649</v>
      </c>
      <c r="AE6193" t="s">
        <v>11649</v>
      </c>
      <c r="AF6193" t="e">
        <f>MONTH(Table1[[#This Row],[Date Sent]])</f>
        <v>#REF!</v>
      </c>
      <c r="AG6193" t="e">
        <f>YEAR(Table1[[#This Row],[Date Sent]])</f>
        <v>#REF!</v>
      </c>
      <c r="AH6193"/>
    </row>
    <row r="6194" spans="1:34" x14ac:dyDescent="0.2">
      <c r="A6194" t="s">
        <v>686</v>
      </c>
      <c r="B6194" t="s">
        <v>6615</v>
      </c>
      <c r="C6194" s="1">
        <v>70.45</v>
      </c>
      <c r="D6194" s="5">
        <v>45370</v>
      </c>
      <c r="E6194" t="s">
        <v>20</v>
      </c>
      <c r="F6194" t="s">
        <v>33</v>
      </c>
      <c r="G6194" s="16" t="s">
        <v>1702</v>
      </c>
      <c r="H6194" s="1"/>
      <c r="J6194"/>
      <c r="AC6194" s="5" t="e">
        <f>VLOOKUP(Table1[[#This Row],[Expense Report]],#REF!,3, 0)</f>
        <v>#REF!</v>
      </c>
      <c r="AD6194" t="s">
        <v>11649</v>
      </c>
      <c r="AE6194" t="s">
        <v>11649</v>
      </c>
      <c r="AF6194" t="e">
        <f>MONTH(Table1[[#This Row],[Date Sent]])</f>
        <v>#REF!</v>
      </c>
      <c r="AG6194" t="e">
        <f>YEAR(Table1[[#This Row],[Date Sent]])</f>
        <v>#REF!</v>
      </c>
      <c r="AH6194"/>
    </row>
    <row r="6195" spans="1:34" x14ac:dyDescent="0.2">
      <c r="A6195" t="s">
        <v>686</v>
      </c>
      <c r="B6195" t="s">
        <v>6615</v>
      </c>
      <c r="C6195" s="1">
        <v>287.83</v>
      </c>
      <c r="D6195" s="5">
        <v>45371</v>
      </c>
      <c r="E6195" t="s">
        <v>21</v>
      </c>
      <c r="F6195" t="s">
        <v>33</v>
      </c>
      <c r="G6195" s="16" t="s">
        <v>6617</v>
      </c>
      <c r="H6195" s="1"/>
      <c r="J6195"/>
      <c r="AC6195" s="5" t="e">
        <f>VLOOKUP(Table1[[#This Row],[Expense Report]],#REF!,3, 0)</f>
        <v>#REF!</v>
      </c>
      <c r="AD6195" t="s">
        <v>11649</v>
      </c>
      <c r="AE6195" t="s">
        <v>11649</v>
      </c>
      <c r="AF6195" t="e">
        <f>MONTH(Table1[[#This Row],[Date Sent]])</f>
        <v>#REF!</v>
      </c>
      <c r="AG6195" t="e">
        <f>YEAR(Table1[[#This Row],[Date Sent]])</f>
        <v>#REF!</v>
      </c>
      <c r="AH6195"/>
    </row>
    <row r="6196" spans="1:34" x14ac:dyDescent="0.2">
      <c r="A6196" t="s">
        <v>686</v>
      </c>
      <c r="B6196" t="s">
        <v>6615</v>
      </c>
      <c r="C6196" s="1">
        <v>-287.83</v>
      </c>
      <c r="D6196" s="5">
        <v>45371</v>
      </c>
      <c r="E6196" t="s">
        <v>21</v>
      </c>
      <c r="F6196" t="s">
        <v>33</v>
      </c>
      <c r="G6196" s="16" t="s">
        <v>6618</v>
      </c>
      <c r="H6196" s="1"/>
      <c r="J6196"/>
      <c r="AC6196" s="5" t="e">
        <f>VLOOKUP(Table1[[#This Row],[Expense Report]],#REF!,3, 0)</f>
        <v>#REF!</v>
      </c>
      <c r="AD6196" t="s">
        <v>11649</v>
      </c>
      <c r="AE6196" t="s">
        <v>11649</v>
      </c>
      <c r="AF6196" t="e">
        <f>MONTH(Table1[[#This Row],[Date Sent]])</f>
        <v>#REF!</v>
      </c>
      <c r="AG6196" t="e">
        <f>YEAR(Table1[[#This Row],[Date Sent]])</f>
        <v>#REF!</v>
      </c>
      <c r="AH6196"/>
    </row>
    <row r="6197" spans="1:34" x14ac:dyDescent="0.2">
      <c r="A6197" t="s">
        <v>73</v>
      </c>
      <c r="B6197" t="s">
        <v>6619</v>
      </c>
      <c r="C6197" s="1">
        <v>28</v>
      </c>
      <c r="D6197" s="5">
        <v>45352</v>
      </c>
      <c r="E6197" t="s">
        <v>30</v>
      </c>
      <c r="F6197" t="s">
        <v>5</v>
      </c>
      <c r="G6197" s="16" t="s">
        <v>6620</v>
      </c>
      <c r="H6197" s="1"/>
      <c r="J6197"/>
      <c r="AC6197" s="5" t="e">
        <f>VLOOKUP(Table1[[#This Row],[Expense Report]],#REF!,3, 0)</f>
        <v>#REF!</v>
      </c>
      <c r="AD6197" t="s">
        <v>14570</v>
      </c>
      <c r="AE6197" t="s">
        <v>313</v>
      </c>
      <c r="AF6197" t="e">
        <f>MONTH(Table1[[#This Row],[Date Sent]])</f>
        <v>#REF!</v>
      </c>
      <c r="AG6197" t="e">
        <f>YEAR(Table1[[#This Row],[Date Sent]])</f>
        <v>#REF!</v>
      </c>
      <c r="AH6197"/>
    </row>
    <row r="6198" spans="1:34" x14ac:dyDescent="0.2">
      <c r="A6198" t="s">
        <v>272</v>
      </c>
      <c r="B6198" t="s">
        <v>6621</v>
      </c>
      <c r="C6198" s="1">
        <v>511.21</v>
      </c>
      <c r="D6198" s="5">
        <v>45295</v>
      </c>
      <c r="E6198" t="s">
        <v>21</v>
      </c>
      <c r="F6198" t="s">
        <v>15</v>
      </c>
      <c r="G6198" s="16" t="s">
        <v>6622</v>
      </c>
      <c r="H6198" s="1"/>
      <c r="J6198"/>
      <c r="AC6198" s="5" t="e">
        <f>VLOOKUP(Table1[[#This Row],[Expense Report]],#REF!,3, 0)</f>
        <v>#REF!</v>
      </c>
      <c r="AD6198" t="s">
        <v>14705</v>
      </c>
      <c r="AE6198" t="s">
        <v>313</v>
      </c>
      <c r="AF6198" t="e">
        <f>MONTH(Table1[[#This Row],[Date Sent]])</f>
        <v>#REF!</v>
      </c>
      <c r="AG6198" t="e">
        <f>YEAR(Table1[[#This Row],[Date Sent]])</f>
        <v>#REF!</v>
      </c>
      <c r="AH6198"/>
    </row>
    <row r="6199" spans="1:34" x14ac:dyDescent="0.2">
      <c r="A6199" t="s">
        <v>272</v>
      </c>
      <c r="B6199" t="s">
        <v>6621</v>
      </c>
      <c r="C6199" s="1">
        <v>505.95</v>
      </c>
      <c r="D6199" s="5">
        <v>45324</v>
      </c>
      <c r="E6199" t="s">
        <v>21</v>
      </c>
      <c r="F6199" t="s">
        <v>15</v>
      </c>
      <c r="G6199" s="16" t="s">
        <v>6622</v>
      </c>
      <c r="H6199" s="1"/>
      <c r="J6199"/>
      <c r="AC6199" s="5" t="e">
        <f>VLOOKUP(Table1[[#This Row],[Expense Report]],#REF!,3, 0)</f>
        <v>#REF!</v>
      </c>
      <c r="AD6199" t="s">
        <v>14705</v>
      </c>
      <c r="AE6199" t="s">
        <v>313</v>
      </c>
      <c r="AF6199" t="e">
        <f>MONTH(Table1[[#This Row],[Date Sent]])</f>
        <v>#REF!</v>
      </c>
      <c r="AG6199" t="e">
        <f>YEAR(Table1[[#This Row],[Date Sent]])</f>
        <v>#REF!</v>
      </c>
      <c r="AH6199"/>
    </row>
    <row r="6200" spans="1:34" x14ac:dyDescent="0.2">
      <c r="A6200" t="s">
        <v>272</v>
      </c>
      <c r="B6200" t="s">
        <v>6621</v>
      </c>
      <c r="C6200" s="1">
        <v>97.95</v>
      </c>
      <c r="D6200" s="5">
        <v>45348</v>
      </c>
      <c r="E6200" t="s">
        <v>17</v>
      </c>
      <c r="F6200" t="s">
        <v>39</v>
      </c>
      <c r="G6200" s="16" t="s">
        <v>2431</v>
      </c>
      <c r="H6200" s="1"/>
      <c r="J6200"/>
      <c r="AC6200" s="5" t="e">
        <f>VLOOKUP(Table1[[#This Row],[Expense Report]],#REF!,3, 0)</f>
        <v>#REF!</v>
      </c>
      <c r="AD6200" t="s">
        <v>14705</v>
      </c>
      <c r="AE6200" t="s">
        <v>313</v>
      </c>
      <c r="AF6200" t="e">
        <f>MONTH(Table1[[#This Row],[Date Sent]])</f>
        <v>#REF!</v>
      </c>
      <c r="AG6200" t="e">
        <f>YEAR(Table1[[#This Row],[Date Sent]])</f>
        <v>#REF!</v>
      </c>
      <c r="AH6200"/>
    </row>
    <row r="6201" spans="1:34" x14ac:dyDescent="0.2">
      <c r="A6201" t="s">
        <v>272</v>
      </c>
      <c r="B6201" t="s">
        <v>6621</v>
      </c>
      <c r="C6201" s="1">
        <v>53.32</v>
      </c>
      <c r="D6201" s="5">
        <v>45349</v>
      </c>
      <c r="E6201" t="s">
        <v>13</v>
      </c>
      <c r="F6201" t="s">
        <v>39</v>
      </c>
      <c r="G6201" s="16" t="s">
        <v>2431</v>
      </c>
      <c r="H6201" s="1"/>
      <c r="J6201"/>
      <c r="AC6201" s="5" t="e">
        <f>VLOOKUP(Table1[[#This Row],[Expense Report]],#REF!,3, 0)</f>
        <v>#REF!</v>
      </c>
      <c r="AD6201" t="s">
        <v>14705</v>
      </c>
      <c r="AE6201" t="s">
        <v>313</v>
      </c>
      <c r="AF6201" t="e">
        <f>MONTH(Table1[[#This Row],[Date Sent]])</f>
        <v>#REF!</v>
      </c>
      <c r="AG6201" t="e">
        <f>YEAR(Table1[[#This Row],[Date Sent]])</f>
        <v>#REF!</v>
      </c>
      <c r="AH6201"/>
    </row>
    <row r="6202" spans="1:34" x14ac:dyDescent="0.2">
      <c r="A6202" t="s">
        <v>272</v>
      </c>
      <c r="B6202" t="s">
        <v>6621</v>
      </c>
      <c r="C6202" s="1">
        <v>29.47</v>
      </c>
      <c r="D6202" s="5">
        <v>45349</v>
      </c>
      <c r="E6202" t="s">
        <v>27</v>
      </c>
      <c r="F6202" t="s">
        <v>39</v>
      </c>
      <c r="G6202" s="16" t="s">
        <v>6623</v>
      </c>
      <c r="H6202" s="1"/>
      <c r="J6202"/>
      <c r="AC6202" s="5" t="e">
        <f>VLOOKUP(Table1[[#This Row],[Expense Report]],#REF!,3, 0)</f>
        <v>#REF!</v>
      </c>
      <c r="AD6202" t="s">
        <v>14705</v>
      </c>
      <c r="AE6202" t="s">
        <v>313</v>
      </c>
      <c r="AF6202" t="e">
        <f>MONTH(Table1[[#This Row],[Date Sent]])</f>
        <v>#REF!</v>
      </c>
      <c r="AG6202" t="e">
        <f>YEAR(Table1[[#This Row],[Date Sent]])</f>
        <v>#REF!</v>
      </c>
      <c r="AH6202"/>
    </row>
    <row r="6203" spans="1:34" x14ac:dyDescent="0.2">
      <c r="A6203" t="s">
        <v>581</v>
      </c>
      <c r="B6203" t="s">
        <v>6624</v>
      </c>
      <c r="C6203" s="1">
        <v>674.53</v>
      </c>
      <c r="D6203" s="5">
        <v>45325</v>
      </c>
      <c r="E6203" t="s">
        <v>25</v>
      </c>
      <c r="F6203" t="s">
        <v>39</v>
      </c>
      <c r="G6203" s="16" t="s">
        <v>6625</v>
      </c>
      <c r="H6203" s="1"/>
      <c r="J6203"/>
      <c r="AC6203" s="5" t="e">
        <f>VLOOKUP(Table1[[#This Row],[Expense Report]],#REF!,3, 0)</f>
        <v>#REF!</v>
      </c>
      <c r="AD6203" t="s">
        <v>14583</v>
      </c>
      <c r="AE6203" t="s">
        <v>294</v>
      </c>
      <c r="AF6203" t="e">
        <f>MONTH(Table1[[#This Row],[Date Sent]])</f>
        <v>#REF!</v>
      </c>
      <c r="AG6203" t="e">
        <f>YEAR(Table1[[#This Row],[Date Sent]])</f>
        <v>#REF!</v>
      </c>
      <c r="AH6203"/>
    </row>
    <row r="6204" spans="1:34" x14ac:dyDescent="0.2">
      <c r="A6204" t="s">
        <v>581</v>
      </c>
      <c r="B6204" t="s">
        <v>6624</v>
      </c>
      <c r="C6204" s="1">
        <v>3565.69</v>
      </c>
      <c r="D6204" s="5">
        <v>45327</v>
      </c>
      <c r="E6204" t="s">
        <v>25</v>
      </c>
      <c r="F6204" t="s">
        <v>39</v>
      </c>
      <c r="G6204" s="16" t="s">
        <v>6626</v>
      </c>
      <c r="H6204" s="1"/>
      <c r="J6204"/>
      <c r="AC6204" s="5" t="e">
        <f>VLOOKUP(Table1[[#This Row],[Expense Report]],#REF!,3, 0)</f>
        <v>#REF!</v>
      </c>
      <c r="AD6204" t="s">
        <v>14583</v>
      </c>
      <c r="AE6204" t="s">
        <v>294</v>
      </c>
      <c r="AF6204" t="e">
        <f>MONTH(Table1[[#This Row],[Date Sent]])</f>
        <v>#REF!</v>
      </c>
      <c r="AG6204" t="e">
        <f>YEAR(Table1[[#This Row],[Date Sent]])</f>
        <v>#REF!</v>
      </c>
      <c r="AH6204"/>
    </row>
    <row r="6205" spans="1:34" x14ac:dyDescent="0.2">
      <c r="A6205" t="s">
        <v>581</v>
      </c>
      <c r="B6205" t="s">
        <v>6627</v>
      </c>
      <c r="C6205" s="1">
        <v>51.21</v>
      </c>
      <c r="D6205" s="5">
        <v>45355</v>
      </c>
      <c r="E6205" t="s">
        <v>13</v>
      </c>
      <c r="F6205" t="s">
        <v>33</v>
      </c>
      <c r="G6205" s="16" t="s">
        <v>1785</v>
      </c>
      <c r="H6205" s="1"/>
      <c r="J6205"/>
      <c r="AC6205" s="5" t="e">
        <f>VLOOKUP(Table1[[#This Row],[Expense Report]],#REF!,3, 0)</f>
        <v>#REF!</v>
      </c>
      <c r="AD6205" t="s">
        <v>14583</v>
      </c>
      <c r="AE6205" t="s">
        <v>294</v>
      </c>
      <c r="AF6205" t="e">
        <f>MONTH(Table1[[#This Row],[Date Sent]])</f>
        <v>#REF!</v>
      </c>
      <c r="AG6205" t="e">
        <f>YEAR(Table1[[#This Row],[Date Sent]])</f>
        <v>#REF!</v>
      </c>
      <c r="AH6205"/>
    </row>
    <row r="6206" spans="1:34" x14ac:dyDescent="0.2">
      <c r="A6206" t="s">
        <v>540</v>
      </c>
      <c r="B6206" t="s">
        <v>6628</v>
      </c>
      <c r="C6206" s="1">
        <v>58.89</v>
      </c>
      <c r="D6206" s="5">
        <v>45338</v>
      </c>
      <c r="E6206" t="s">
        <v>21</v>
      </c>
      <c r="F6206" t="s">
        <v>33</v>
      </c>
      <c r="G6206" s="16" t="s">
        <v>6629</v>
      </c>
      <c r="H6206" s="1"/>
      <c r="J6206"/>
      <c r="AC6206" s="5" t="e">
        <f>VLOOKUP(Table1[[#This Row],[Expense Report]],#REF!,3, 0)</f>
        <v>#REF!</v>
      </c>
      <c r="AD6206" t="s">
        <v>14601</v>
      </c>
      <c r="AE6206" t="s">
        <v>272</v>
      </c>
      <c r="AF6206" t="e">
        <f>MONTH(Table1[[#This Row],[Date Sent]])</f>
        <v>#REF!</v>
      </c>
      <c r="AG6206" t="e">
        <f>YEAR(Table1[[#This Row],[Date Sent]])</f>
        <v>#REF!</v>
      </c>
      <c r="AH6206"/>
    </row>
    <row r="6207" spans="1:34" x14ac:dyDescent="0.2">
      <c r="A6207" t="s">
        <v>540</v>
      </c>
      <c r="B6207" t="s">
        <v>6628</v>
      </c>
      <c r="C6207" s="1">
        <v>40.31</v>
      </c>
      <c r="D6207" s="5">
        <v>45340</v>
      </c>
      <c r="E6207" t="s">
        <v>21</v>
      </c>
      <c r="F6207" t="s">
        <v>33</v>
      </c>
      <c r="G6207" s="16" t="s">
        <v>6630</v>
      </c>
      <c r="H6207" s="1"/>
      <c r="J6207"/>
      <c r="AC6207" s="5" t="e">
        <f>VLOOKUP(Table1[[#This Row],[Expense Report]],#REF!,3, 0)</f>
        <v>#REF!</v>
      </c>
      <c r="AD6207" t="s">
        <v>14601</v>
      </c>
      <c r="AE6207" t="s">
        <v>272</v>
      </c>
      <c r="AF6207" t="e">
        <f>MONTH(Table1[[#This Row],[Date Sent]])</f>
        <v>#REF!</v>
      </c>
      <c r="AG6207" t="e">
        <f>YEAR(Table1[[#This Row],[Date Sent]])</f>
        <v>#REF!</v>
      </c>
      <c r="AH6207"/>
    </row>
    <row r="6208" spans="1:34" x14ac:dyDescent="0.2">
      <c r="A6208" t="s">
        <v>540</v>
      </c>
      <c r="B6208" t="s">
        <v>6628</v>
      </c>
      <c r="C6208" s="1">
        <v>115.84</v>
      </c>
      <c r="D6208" s="5">
        <v>45342</v>
      </c>
      <c r="E6208" t="s">
        <v>21</v>
      </c>
      <c r="F6208" t="s">
        <v>33</v>
      </c>
      <c r="G6208" s="16" t="s">
        <v>6631</v>
      </c>
      <c r="H6208" s="1"/>
      <c r="J6208"/>
      <c r="AC6208" s="5" t="e">
        <f>VLOOKUP(Table1[[#This Row],[Expense Report]],#REF!,3, 0)</f>
        <v>#REF!</v>
      </c>
      <c r="AD6208" t="s">
        <v>14601</v>
      </c>
      <c r="AE6208" t="s">
        <v>272</v>
      </c>
      <c r="AF6208" t="e">
        <f>MONTH(Table1[[#This Row],[Date Sent]])</f>
        <v>#REF!</v>
      </c>
      <c r="AG6208" t="e">
        <f>YEAR(Table1[[#This Row],[Date Sent]])</f>
        <v>#REF!</v>
      </c>
      <c r="AH6208"/>
    </row>
    <row r="6209" spans="1:34" x14ac:dyDescent="0.2">
      <c r="A6209" t="s">
        <v>540</v>
      </c>
      <c r="B6209" t="s">
        <v>6628</v>
      </c>
      <c r="C6209" s="1">
        <v>44.65</v>
      </c>
      <c r="D6209" s="5">
        <v>45345</v>
      </c>
      <c r="E6209" t="s">
        <v>25</v>
      </c>
      <c r="F6209" t="s">
        <v>33</v>
      </c>
      <c r="G6209" s="16" t="s">
        <v>3334</v>
      </c>
      <c r="H6209" s="1"/>
      <c r="J6209"/>
      <c r="AC6209" s="5" t="e">
        <f>VLOOKUP(Table1[[#This Row],[Expense Report]],#REF!,3, 0)</f>
        <v>#REF!</v>
      </c>
      <c r="AD6209" t="s">
        <v>14601</v>
      </c>
      <c r="AE6209" t="s">
        <v>272</v>
      </c>
      <c r="AF6209" t="e">
        <f>MONTH(Table1[[#This Row],[Date Sent]])</f>
        <v>#REF!</v>
      </c>
      <c r="AG6209" t="e">
        <f>YEAR(Table1[[#This Row],[Date Sent]])</f>
        <v>#REF!</v>
      </c>
      <c r="AH6209"/>
    </row>
    <row r="6210" spans="1:34" x14ac:dyDescent="0.2">
      <c r="A6210" t="s">
        <v>540</v>
      </c>
      <c r="B6210" t="s">
        <v>6628</v>
      </c>
      <c r="C6210" s="1">
        <v>501.82</v>
      </c>
      <c r="D6210" s="5">
        <v>45354</v>
      </c>
      <c r="E6210" t="s">
        <v>17</v>
      </c>
      <c r="F6210" t="s">
        <v>25</v>
      </c>
      <c r="G6210" s="16" t="s">
        <v>6632</v>
      </c>
      <c r="H6210" s="1"/>
      <c r="J6210"/>
      <c r="AC6210" s="5" t="e">
        <f>VLOOKUP(Table1[[#This Row],[Expense Report]],#REF!,3, 0)</f>
        <v>#REF!</v>
      </c>
      <c r="AD6210" t="s">
        <v>14601</v>
      </c>
      <c r="AE6210" t="s">
        <v>272</v>
      </c>
      <c r="AF6210" t="e">
        <f>MONTH(Table1[[#This Row],[Date Sent]])</f>
        <v>#REF!</v>
      </c>
      <c r="AG6210" t="e">
        <f>YEAR(Table1[[#This Row],[Date Sent]])</f>
        <v>#REF!</v>
      </c>
      <c r="AH6210"/>
    </row>
    <row r="6211" spans="1:34" x14ac:dyDescent="0.2">
      <c r="A6211" t="s">
        <v>540</v>
      </c>
      <c r="B6211" t="s">
        <v>6628</v>
      </c>
      <c r="C6211" s="1">
        <v>126.99</v>
      </c>
      <c r="D6211" s="5">
        <v>45360</v>
      </c>
      <c r="E6211" t="s">
        <v>21</v>
      </c>
      <c r="F6211" t="s">
        <v>33</v>
      </c>
      <c r="G6211" s="16" t="s">
        <v>6633</v>
      </c>
      <c r="H6211" s="1"/>
      <c r="J6211"/>
      <c r="AC6211" s="5" t="e">
        <f>VLOOKUP(Table1[[#This Row],[Expense Report]],#REF!,3, 0)</f>
        <v>#REF!</v>
      </c>
      <c r="AD6211" t="s">
        <v>14601</v>
      </c>
      <c r="AE6211" t="s">
        <v>272</v>
      </c>
      <c r="AF6211" t="e">
        <f>MONTH(Table1[[#This Row],[Date Sent]])</f>
        <v>#REF!</v>
      </c>
      <c r="AG6211" t="e">
        <f>YEAR(Table1[[#This Row],[Date Sent]])</f>
        <v>#REF!</v>
      </c>
      <c r="AH6211"/>
    </row>
    <row r="6212" spans="1:34" x14ac:dyDescent="0.2">
      <c r="A6212" t="s">
        <v>313</v>
      </c>
      <c r="B6212" t="s">
        <v>6634</v>
      </c>
      <c r="C6212" s="1">
        <v>41.27</v>
      </c>
      <c r="D6212" s="5">
        <v>45370</v>
      </c>
      <c r="E6212" t="s">
        <v>15</v>
      </c>
      <c r="F6212" t="s">
        <v>49</v>
      </c>
      <c r="G6212" s="16" t="s">
        <v>6018</v>
      </c>
      <c r="H6212" s="1"/>
      <c r="J6212"/>
      <c r="AC6212" s="5" t="e">
        <f>VLOOKUP(Table1[[#This Row],[Expense Report]],#REF!,3, 0)</f>
        <v>#REF!</v>
      </c>
      <c r="AD6212" t="s">
        <v>14548</v>
      </c>
      <c r="AE6212" t="s">
        <v>8717</v>
      </c>
      <c r="AF6212" t="e">
        <f>MONTH(Table1[[#This Row],[Date Sent]])</f>
        <v>#REF!</v>
      </c>
      <c r="AG6212" t="e">
        <f>YEAR(Table1[[#This Row],[Date Sent]])</f>
        <v>#REF!</v>
      </c>
      <c r="AH6212"/>
    </row>
    <row r="6213" spans="1:34" x14ac:dyDescent="0.2">
      <c r="A6213" t="s">
        <v>6635</v>
      </c>
      <c r="B6213" t="s">
        <v>6636</v>
      </c>
      <c r="C6213" s="1">
        <v>219.27</v>
      </c>
      <c r="D6213" s="5">
        <v>45370</v>
      </c>
      <c r="E6213" t="s">
        <v>7</v>
      </c>
      <c r="F6213" t="s">
        <v>6</v>
      </c>
      <c r="G6213" s="16" t="s">
        <v>6637</v>
      </c>
      <c r="H6213" s="1"/>
      <c r="J6213"/>
      <c r="AC6213" s="5" t="e">
        <f>VLOOKUP(Table1[[#This Row],[Expense Report]],#REF!,3, 0)</f>
        <v>#REF!</v>
      </c>
      <c r="AD6213" t="s">
        <v>14737</v>
      </c>
      <c r="AE6213" t="s">
        <v>14614</v>
      </c>
      <c r="AF6213" t="e">
        <f>MONTH(Table1[[#This Row],[Date Sent]])</f>
        <v>#REF!</v>
      </c>
      <c r="AG6213" t="e">
        <f>YEAR(Table1[[#This Row],[Date Sent]])</f>
        <v>#REF!</v>
      </c>
      <c r="AH6213"/>
    </row>
    <row r="6214" spans="1:34" x14ac:dyDescent="0.2">
      <c r="A6214" t="s">
        <v>872</v>
      </c>
      <c r="B6214" t="s">
        <v>6638</v>
      </c>
      <c r="C6214" s="1">
        <v>9.16</v>
      </c>
      <c r="D6214" s="5">
        <v>45349</v>
      </c>
      <c r="E6214" t="s">
        <v>21</v>
      </c>
      <c r="F6214" t="s">
        <v>39</v>
      </c>
      <c r="G6214" s="16" t="s">
        <v>6639</v>
      </c>
      <c r="H6214" s="1"/>
      <c r="J6214"/>
      <c r="AC6214" s="5" t="e">
        <f>VLOOKUP(Table1[[#This Row],[Expense Report]],#REF!,3, 0)</f>
        <v>#REF!</v>
      </c>
      <c r="AD6214" t="s">
        <v>14554</v>
      </c>
      <c r="AE6214" t="s">
        <v>73</v>
      </c>
      <c r="AF6214" t="e">
        <f>MONTH(Table1[[#This Row],[Date Sent]])</f>
        <v>#REF!</v>
      </c>
      <c r="AG6214" t="e">
        <f>YEAR(Table1[[#This Row],[Date Sent]])</f>
        <v>#REF!</v>
      </c>
      <c r="AH6214"/>
    </row>
    <row r="6215" spans="1:34" x14ac:dyDescent="0.2">
      <c r="A6215" t="s">
        <v>872</v>
      </c>
      <c r="B6215" t="s">
        <v>6638</v>
      </c>
      <c r="C6215" s="1">
        <v>111.75</v>
      </c>
      <c r="D6215" s="5">
        <v>45350</v>
      </c>
      <c r="E6215" t="s">
        <v>21</v>
      </c>
      <c r="F6215" t="s">
        <v>33</v>
      </c>
      <c r="G6215" s="16" t="s">
        <v>1285</v>
      </c>
      <c r="H6215" s="1"/>
      <c r="J6215"/>
      <c r="AC6215" s="5" t="e">
        <f>VLOOKUP(Table1[[#This Row],[Expense Report]],#REF!,3, 0)</f>
        <v>#REF!</v>
      </c>
      <c r="AD6215" t="s">
        <v>14554</v>
      </c>
      <c r="AE6215" t="s">
        <v>73</v>
      </c>
      <c r="AF6215" t="e">
        <f>MONTH(Table1[[#This Row],[Date Sent]])</f>
        <v>#REF!</v>
      </c>
      <c r="AG6215" t="e">
        <f>YEAR(Table1[[#This Row],[Date Sent]])</f>
        <v>#REF!</v>
      </c>
      <c r="AH6215"/>
    </row>
    <row r="6216" spans="1:34" x14ac:dyDescent="0.2">
      <c r="A6216" t="s">
        <v>872</v>
      </c>
      <c r="B6216" t="s">
        <v>6638</v>
      </c>
      <c r="C6216" s="1">
        <v>120.94</v>
      </c>
      <c r="D6216" s="5">
        <v>45356</v>
      </c>
      <c r="E6216" t="s">
        <v>21</v>
      </c>
      <c r="F6216" t="s">
        <v>39</v>
      </c>
      <c r="G6216" s="16" t="s">
        <v>6064</v>
      </c>
      <c r="H6216" s="1"/>
      <c r="J6216"/>
      <c r="AC6216" s="5" t="e">
        <f>VLOOKUP(Table1[[#This Row],[Expense Report]],#REF!,3, 0)</f>
        <v>#REF!</v>
      </c>
      <c r="AD6216" t="s">
        <v>14554</v>
      </c>
      <c r="AE6216" t="s">
        <v>73</v>
      </c>
      <c r="AF6216" t="e">
        <f>MONTH(Table1[[#This Row],[Date Sent]])</f>
        <v>#REF!</v>
      </c>
      <c r="AG6216" t="e">
        <f>YEAR(Table1[[#This Row],[Date Sent]])</f>
        <v>#REF!</v>
      </c>
      <c r="AH6216"/>
    </row>
    <row r="6217" spans="1:34" x14ac:dyDescent="0.2">
      <c r="A6217" t="s">
        <v>872</v>
      </c>
      <c r="B6217" t="s">
        <v>6638</v>
      </c>
      <c r="C6217" s="1">
        <v>3.77</v>
      </c>
      <c r="D6217" s="5">
        <v>45358</v>
      </c>
      <c r="E6217" t="s">
        <v>15</v>
      </c>
      <c r="F6217" t="s">
        <v>2265</v>
      </c>
      <c r="G6217" s="16" t="s">
        <v>6640</v>
      </c>
      <c r="H6217" s="1"/>
      <c r="J6217"/>
      <c r="AC6217" s="5" t="e">
        <f>VLOOKUP(Table1[[#This Row],[Expense Report]],#REF!,3, 0)</f>
        <v>#REF!</v>
      </c>
      <c r="AD6217" t="s">
        <v>14554</v>
      </c>
      <c r="AE6217" t="s">
        <v>73</v>
      </c>
      <c r="AF6217" t="e">
        <f>MONTH(Table1[[#This Row],[Date Sent]])</f>
        <v>#REF!</v>
      </c>
      <c r="AG6217" t="e">
        <f>YEAR(Table1[[#This Row],[Date Sent]])</f>
        <v>#REF!</v>
      </c>
      <c r="AH6217"/>
    </row>
    <row r="6218" spans="1:34" x14ac:dyDescent="0.2">
      <c r="A6218" t="s">
        <v>872</v>
      </c>
      <c r="B6218" t="s">
        <v>6638</v>
      </c>
      <c r="C6218" s="1">
        <v>112.29</v>
      </c>
      <c r="D6218" s="5">
        <v>45359</v>
      </c>
      <c r="E6218" t="s">
        <v>21</v>
      </c>
      <c r="F6218" t="s">
        <v>33</v>
      </c>
      <c r="G6218" s="16" t="s">
        <v>6641</v>
      </c>
      <c r="H6218" s="1"/>
      <c r="J6218"/>
      <c r="AC6218" s="5" t="e">
        <f>VLOOKUP(Table1[[#This Row],[Expense Report]],#REF!,3, 0)</f>
        <v>#REF!</v>
      </c>
      <c r="AD6218" t="s">
        <v>14554</v>
      </c>
      <c r="AE6218" t="s">
        <v>73</v>
      </c>
      <c r="AF6218" t="e">
        <f>MONTH(Table1[[#This Row],[Date Sent]])</f>
        <v>#REF!</v>
      </c>
      <c r="AG6218" t="e">
        <f>YEAR(Table1[[#This Row],[Date Sent]])</f>
        <v>#REF!</v>
      </c>
      <c r="AH6218"/>
    </row>
    <row r="6219" spans="1:34" x14ac:dyDescent="0.2">
      <c r="A6219" t="s">
        <v>872</v>
      </c>
      <c r="B6219" t="s">
        <v>6638</v>
      </c>
      <c r="C6219" s="1">
        <v>56.94</v>
      </c>
      <c r="D6219" s="5">
        <v>45361</v>
      </c>
      <c r="E6219" t="s">
        <v>21</v>
      </c>
      <c r="F6219" t="s">
        <v>33</v>
      </c>
      <c r="G6219" s="16" t="s">
        <v>6642</v>
      </c>
      <c r="H6219" s="1"/>
      <c r="J6219"/>
      <c r="AC6219" s="5" t="e">
        <f>VLOOKUP(Table1[[#This Row],[Expense Report]],#REF!,3, 0)</f>
        <v>#REF!</v>
      </c>
      <c r="AD6219" t="s">
        <v>14554</v>
      </c>
      <c r="AE6219" t="s">
        <v>73</v>
      </c>
      <c r="AF6219" t="e">
        <f>MONTH(Table1[[#This Row],[Date Sent]])</f>
        <v>#REF!</v>
      </c>
      <c r="AG6219" t="e">
        <f>YEAR(Table1[[#This Row],[Date Sent]])</f>
        <v>#REF!</v>
      </c>
      <c r="AH6219"/>
    </row>
    <row r="6220" spans="1:34" x14ac:dyDescent="0.2">
      <c r="A6220" t="s">
        <v>872</v>
      </c>
      <c r="B6220" t="s">
        <v>6638</v>
      </c>
      <c r="C6220" s="1">
        <v>95.19</v>
      </c>
      <c r="D6220" s="5">
        <v>45361</v>
      </c>
      <c r="E6220" t="s">
        <v>21</v>
      </c>
      <c r="F6220" t="s">
        <v>33</v>
      </c>
      <c r="G6220" s="16" t="s">
        <v>6643</v>
      </c>
      <c r="H6220" s="1"/>
      <c r="J6220"/>
      <c r="AC6220" s="5" t="e">
        <f>VLOOKUP(Table1[[#This Row],[Expense Report]],#REF!,3, 0)</f>
        <v>#REF!</v>
      </c>
      <c r="AD6220" t="s">
        <v>14554</v>
      </c>
      <c r="AE6220" t="s">
        <v>73</v>
      </c>
      <c r="AF6220" t="e">
        <f>MONTH(Table1[[#This Row],[Date Sent]])</f>
        <v>#REF!</v>
      </c>
      <c r="AG6220" t="e">
        <f>YEAR(Table1[[#This Row],[Date Sent]])</f>
        <v>#REF!</v>
      </c>
      <c r="AH6220"/>
    </row>
    <row r="6221" spans="1:34" x14ac:dyDescent="0.2">
      <c r="A6221" t="s">
        <v>872</v>
      </c>
      <c r="B6221" t="s">
        <v>6638</v>
      </c>
      <c r="C6221" s="1">
        <v>600</v>
      </c>
      <c r="D6221" s="5">
        <v>45369</v>
      </c>
      <c r="E6221" t="s">
        <v>33</v>
      </c>
      <c r="F6221" t="s">
        <v>20</v>
      </c>
      <c r="G6221" s="16" t="s">
        <v>6644</v>
      </c>
      <c r="H6221" s="1"/>
      <c r="J6221"/>
      <c r="AC6221" s="5" t="e">
        <f>VLOOKUP(Table1[[#This Row],[Expense Report]],#REF!,3, 0)</f>
        <v>#REF!</v>
      </c>
      <c r="AD6221" t="s">
        <v>14554</v>
      </c>
      <c r="AE6221" t="s">
        <v>73</v>
      </c>
      <c r="AF6221" t="e">
        <f>MONTH(Table1[[#This Row],[Date Sent]])</f>
        <v>#REF!</v>
      </c>
      <c r="AG6221" t="e">
        <f>YEAR(Table1[[#This Row],[Date Sent]])</f>
        <v>#REF!</v>
      </c>
      <c r="AH6221"/>
    </row>
    <row r="6222" spans="1:34" x14ac:dyDescent="0.2">
      <c r="A6222" t="s">
        <v>2895</v>
      </c>
      <c r="B6222" t="s">
        <v>6645</v>
      </c>
      <c r="C6222" s="1">
        <v>23.13</v>
      </c>
      <c r="D6222" s="5">
        <v>45341</v>
      </c>
      <c r="E6222" t="s">
        <v>21</v>
      </c>
      <c r="F6222" t="s">
        <v>33</v>
      </c>
      <c r="G6222" s="16" t="s">
        <v>6646</v>
      </c>
      <c r="H6222" s="1"/>
      <c r="J6222"/>
      <c r="AC6222" s="5" t="e">
        <f>VLOOKUP(Table1[[#This Row],[Expense Report]],#REF!,3, 0)</f>
        <v>#REF!</v>
      </c>
      <c r="AD6222" t="s">
        <v>13286</v>
      </c>
      <c r="AE6222" t="s">
        <v>298</v>
      </c>
      <c r="AF6222" t="e">
        <f>MONTH(Table1[[#This Row],[Date Sent]])</f>
        <v>#REF!</v>
      </c>
      <c r="AG6222" t="e">
        <f>YEAR(Table1[[#This Row],[Date Sent]])</f>
        <v>#REF!</v>
      </c>
      <c r="AH6222"/>
    </row>
    <row r="6223" spans="1:34" x14ac:dyDescent="0.2">
      <c r="A6223" t="s">
        <v>2895</v>
      </c>
      <c r="B6223" t="s">
        <v>6645</v>
      </c>
      <c r="C6223" s="1">
        <v>93.84</v>
      </c>
      <c r="D6223" s="5">
        <v>45350</v>
      </c>
      <c r="E6223" t="s">
        <v>21</v>
      </c>
      <c r="F6223" t="s">
        <v>15</v>
      </c>
      <c r="G6223" s="16" t="s">
        <v>6647</v>
      </c>
      <c r="H6223" s="1"/>
      <c r="J6223"/>
      <c r="AC6223" s="5" t="e">
        <f>VLOOKUP(Table1[[#This Row],[Expense Report]],#REF!,3, 0)</f>
        <v>#REF!</v>
      </c>
      <c r="AD6223" t="s">
        <v>13286</v>
      </c>
      <c r="AE6223" t="s">
        <v>298</v>
      </c>
      <c r="AF6223" t="e">
        <f>MONTH(Table1[[#This Row],[Date Sent]])</f>
        <v>#REF!</v>
      </c>
      <c r="AG6223" t="e">
        <f>YEAR(Table1[[#This Row],[Date Sent]])</f>
        <v>#REF!</v>
      </c>
      <c r="AH6223"/>
    </row>
    <row r="6224" spans="1:34" x14ac:dyDescent="0.2">
      <c r="A6224" t="s">
        <v>2895</v>
      </c>
      <c r="B6224" t="s">
        <v>6645</v>
      </c>
      <c r="C6224" s="1">
        <v>29.55</v>
      </c>
      <c r="D6224" s="5">
        <v>45351</v>
      </c>
      <c r="E6224" t="s">
        <v>15</v>
      </c>
      <c r="F6224" t="s">
        <v>39</v>
      </c>
      <c r="G6224" s="16" t="s">
        <v>6648</v>
      </c>
      <c r="H6224" s="1"/>
      <c r="J6224"/>
      <c r="AC6224" s="5" t="e">
        <f>VLOOKUP(Table1[[#This Row],[Expense Report]],#REF!,3, 0)</f>
        <v>#REF!</v>
      </c>
      <c r="AD6224" t="s">
        <v>13286</v>
      </c>
      <c r="AE6224" t="s">
        <v>298</v>
      </c>
      <c r="AF6224" t="e">
        <f>MONTH(Table1[[#This Row],[Date Sent]])</f>
        <v>#REF!</v>
      </c>
      <c r="AG6224" t="e">
        <f>YEAR(Table1[[#This Row],[Date Sent]])</f>
        <v>#REF!</v>
      </c>
      <c r="AH6224"/>
    </row>
    <row r="6225" spans="1:34" x14ac:dyDescent="0.2">
      <c r="A6225" t="s">
        <v>2895</v>
      </c>
      <c r="B6225" t="s">
        <v>6645</v>
      </c>
      <c r="C6225" s="1">
        <v>149.29</v>
      </c>
      <c r="D6225" s="5">
        <v>45365</v>
      </c>
      <c r="E6225" t="s">
        <v>21</v>
      </c>
      <c r="F6225" t="s">
        <v>15</v>
      </c>
      <c r="G6225" s="16" t="s">
        <v>6649</v>
      </c>
      <c r="H6225" s="1"/>
      <c r="J6225"/>
      <c r="AC6225" s="5" t="e">
        <f>VLOOKUP(Table1[[#This Row],[Expense Report]],#REF!,3, 0)</f>
        <v>#REF!</v>
      </c>
      <c r="AD6225" t="s">
        <v>13286</v>
      </c>
      <c r="AE6225" t="s">
        <v>298</v>
      </c>
      <c r="AF6225" t="e">
        <f>MONTH(Table1[[#This Row],[Date Sent]])</f>
        <v>#REF!</v>
      </c>
      <c r="AG6225" t="e">
        <f>YEAR(Table1[[#This Row],[Date Sent]])</f>
        <v>#REF!</v>
      </c>
      <c r="AH6225"/>
    </row>
    <row r="6226" spans="1:34" x14ac:dyDescent="0.2">
      <c r="A6226" t="s">
        <v>495</v>
      </c>
      <c r="B6226" t="s">
        <v>6650</v>
      </c>
      <c r="C6226" s="1">
        <v>190.59</v>
      </c>
      <c r="D6226" s="5">
        <v>45358</v>
      </c>
      <c r="E6226" t="s">
        <v>21</v>
      </c>
      <c r="F6226" t="s">
        <v>15</v>
      </c>
      <c r="G6226" s="16" t="s">
        <v>6651</v>
      </c>
      <c r="H6226" s="1"/>
      <c r="J6226"/>
      <c r="AC6226" s="5" t="e">
        <f>VLOOKUP(Table1[[#This Row],[Expense Report]],#REF!,3, 0)</f>
        <v>#REF!</v>
      </c>
      <c r="AD6226" t="s">
        <v>11649</v>
      </c>
      <c r="AE6226" t="s">
        <v>11649</v>
      </c>
      <c r="AF6226" t="e">
        <f>MONTH(Table1[[#This Row],[Date Sent]])</f>
        <v>#REF!</v>
      </c>
      <c r="AG6226" t="e">
        <f>YEAR(Table1[[#This Row],[Date Sent]])</f>
        <v>#REF!</v>
      </c>
      <c r="AH6226"/>
    </row>
    <row r="6227" spans="1:34" x14ac:dyDescent="0.2">
      <c r="A6227" t="s">
        <v>495</v>
      </c>
      <c r="B6227" t="s">
        <v>6650</v>
      </c>
      <c r="C6227" s="1">
        <v>241.42</v>
      </c>
      <c r="D6227" s="5">
        <v>45359</v>
      </c>
      <c r="E6227" t="s">
        <v>23</v>
      </c>
      <c r="F6227" t="s">
        <v>33</v>
      </c>
      <c r="G6227" s="16" t="s">
        <v>6652</v>
      </c>
      <c r="H6227" s="1"/>
      <c r="J6227"/>
      <c r="AC6227" s="5" t="e">
        <f>VLOOKUP(Table1[[#This Row],[Expense Report]],#REF!,3, 0)</f>
        <v>#REF!</v>
      </c>
      <c r="AD6227" t="s">
        <v>11649</v>
      </c>
      <c r="AE6227" t="s">
        <v>11649</v>
      </c>
      <c r="AF6227" t="e">
        <f>MONTH(Table1[[#This Row],[Date Sent]])</f>
        <v>#REF!</v>
      </c>
      <c r="AG6227" t="e">
        <f>YEAR(Table1[[#This Row],[Date Sent]])</f>
        <v>#REF!</v>
      </c>
      <c r="AH6227"/>
    </row>
    <row r="6228" spans="1:34" x14ac:dyDescent="0.2">
      <c r="A6228" t="s">
        <v>495</v>
      </c>
      <c r="B6228" t="s">
        <v>6650</v>
      </c>
      <c r="C6228" s="1">
        <v>35.51</v>
      </c>
      <c r="D6228" s="5">
        <v>45362</v>
      </c>
      <c r="E6228" t="s">
        <v>8</v>
      </c>
      <c r="F6228" t="s">
        <v>39</v>
      </c>
      <c r="G6228" s="16" t="s">
        <v>6653</v>
      </c>
      <c r="H6228" s="1"/>
      <c r="J6228"/>
      <c r="AC6228" s="5" t="e">
        <f>VLOOKUP(Table1[[#This Row],[Expense Report]],#REF!,3, 0)</f>
        <v>#REF!</v>
      </c>
      <c r="AD6228" t="s">
        <v>11649</v>
      </c>
      <c r="AE6228" t="s">
        <v>11649</v>
      </c>
      <c r="AF6228" t="e">
        <f>MONTH(Table1[[#This Row],[Date Sent]])</f>
        <v>#REF!</v>
      </c>
      <c r="AG6228" t="e">
        <f>YEAR(Table1[[#This Row],[Date Sent]])</f>
        <v>#REF!</v>
      </c>
      <c r="AH6228"/>
    </row>
    <row r="6229" spans="1:34" x14ac:dyDescent="0.2">
      <c r="A6229" t="s">
        <v>453</v>
      </c>
      <c r="B6229" t="s">
        <v>6654</v>
      </c>
      <c r="C6229" s="1">
        <v>86.74</v>
      </c>
      <c r="D6229" s="5">
        <v>45345</v>
      </c>
      <c r="E6229" t="s">
        <v>21</v>
      </c>
      <c r="F6229" t="s">
        <v>18</v>
      </c>
      <c r="G6229" s="16" t="s">
        <v>6655</v>
      </c>
      <c r="H6229" s="1"/>
      <c r="J6229"/>
      <c r="AC6229" s="5" t="e">
        <f>VLOOKUP(Table1[[#This Row],[Expense Report]],#REF!,3, 0)</f>
        <v>#REF!</v>
      </c>
      <c r="AD6229" t="s">
        <v>14585</v>
      </c>
      <c r="AE6229" t="s">
        <v>266</v>
      </c>
      <c r="AF6229" t="e">
        <f>MONTH(Table1[[#This Row],[Date Sent]])</f>
        <v>#REF!</v>
      </c>
      <c r="AG6229" t="e">
        <f>YEAR(Table1[[#This Row],[Date Sent]])</f>
        <v>#REF!</v>
      </c>
      <c r="AH6229"/>
    </row>
    <row r="6230" spans="1:34" x14ac:dyDescent="0.2">
      <c r="A6230" t="s">
        <v>453</v>
      </c>
      <c r="B6230" t="s">
        <v>6654</v>
      </c>
      <c r="C6230" s="1">
        <v>122.76</v>
      </c>
      <c r="D6230" s="5">
        <v>45352</v>
      </c>
      <c r="E6230" t="s">
        <v>21</v>
      </c>
      <c r="F6230" t="s">
        <v>15</v>
      </c>
      <c r="G6230" s="16" t="s">
        <v>1725</v>
      </c>
      <c r="H6230" s="1"/>
      <c r="J6230"/>
      <c r="AC6230" s="5" t="e">
        <f>VLOOKUP(Table1[[#This Row],[Expense Report]],#REF!,3, 0)</f>
        <v>#REF!</v>
      </c>
      <c r="AD6230" t="s">
        <v>14585</v>
      </c>
      <c r="AE6230" t="s">
        <v>266</v>
      </c>
      <c r="AF6230" t="e">
        <f>MONTH(Table1[[#This Row],[Date Sent]])</f>
        <v>#REF!</v>
      </c>
      <c r="AG6230" t="e">
        <f>YEAR(Table1[[#This Row],[Date Sent]])</f>
        <v>#REF!</v>
      </c>
      <c r="AH6230"/>
    </row>
    <row r="6231" spans="1:34" x14ac:dyDescent="0.2">
      <c r="A6231" t="s">
        <v>453</v>
      </c>
      <c r="B6231" t="s">
        <v>6654</v>
      </c>
      <c r="C6231" s="1">
        <v>86.98</v>
      </c>
      <c r="D6231" s="5">
        <v>45352</v>
      </c>
      <c r="E6231" t="s">
        <v>21</v>
      </c>
      <c r="F6231" t="s">
        <v>15</v>
      </c>
      <c r="G6231" s="16" t="s">
        <v>6656</v>
      </c>
      <c r="H6231" s="1"/>
      <c r="J6231"/>
      <c r="AC6231" s="5" t="e">
        <f>VLOOKUP(Table1[[#This Row],[Expense Report]],#REF!,3, 0)</f>
        <v>#REF!</v>
      </c>
      <c r="AD6231" t="s">
        <v>14585</v>
      </c>
      <c r="AE6231" t="s">
        <v>266</v>
      </c>
      <c r="AF6231" t="e">
        <f>MONTH(Table1[[#This Row],[Date Sent]])</f>
        <v>#REF!</v>
      </c>
      <c r="AG6231" t="e">
        <f>YEAR(Table1[[#This Row],[Date Sent]])</f>
        <v>#REF!</v>
      </c>
      <c r="AH6231"/>
    </row>
    <row r="6232" spans="1:34" x14ac:dyDescent="0.2">
      <c r="A6232" t="s">
        <v>453</v>
      </c>
      <c r="B6232" t="s">
        <v>6654</v>
      </c>
      <c r="C6232" s="1">
        <v>89.96</v>
      </c>
      <c r="D6232" s="5">
        <v>45362</v>
      </c>
      <c r="E6232" t="s">
        <v>21</v>
      </c>
      <c r="F6232" t="s">
        <v>33</v>
      </c>
      <c r="G6232" s="16" t="s">
        <v>6657</v>
      </c>
      <c r="H6232" s="1"/>
      <c r="J6232"/>
      <c r="AC6232" s="5" t="e">
        <f>VLOOKUP(Table1[[#This Row],[Expense Report]],#REF!,3, 0)</f>
        <v>#REF!</v>
      </c>
      <c r="AD6232" t="s">
        <v>14585</v>
      </c>
      <c r="AE6232" t="s">
        <v>266</v>
      </c>
      <c r="AF6232" t="e">
        <f>MONTH(Table1[[#This Row],[Date Sent]])</f>
        <v>#REF!</v>
      </c>
      <c r="AG6232" t="e">
        <f>YEAR(Table1[[#This Row],[Date Sent]])</f>
        <v>#REF!</v>
      </c>
      <c r="AH6232"/>
    </row>
    <row r="6233" spans="1:34" x14ac:dyDescent="0.2">
      <c r="A6233" t="s">
        <v>453</v>
      </c>
      <c r="B6233" t="s">
        <v>6654</v>
      </c>
      <c r="C6233" s="1">
        <v>45.26</v>
      </c>
      <c r="D6233" s="5">
        <v>45363</v>
      </c>
      <c r="E6233" t="s">
        <v>21</v>
      </c>
      <c r="F6233" t="s">
        <v>16</v>
      </c>
      <c r="G6233" s="16" t="s">
        <v>6658</v>
      </c>
      <c r="H6233" s="1"/>
      <c r="J6233"/>
      <c r="AC6233" s="5" t="e">
        <f>VLOOKUP(Table1[[#This Row],[Expense Report]],#REF!,3, 0)</f>
        <v>#REF!</v>
      </c>
      <c r="AD6233" t="s">
        <v>14585</v>
      </c>
      <c r="AE6233" t="s">
        <v>266</v>
      </c>
      <c r="AF6233" t="e">
        <f>MONTH(Table1[[#This Row],[Date Sent]])</f>
        <v>#REF!</v>
      </c>
      <c r="AG6233" t="e">
        <f>YEAR(Table1[[#This Row],[Date Sent]])</f>
        <v>#REF!</v>
      </c>
      <c r="AH6233"/>
    </row>
    <row r="6234" spans="1:34" x14ac:dyDescent="0.2">
      <c r="A6234" t="s">
        <v>421</v>
      </c>
      <c r="B6234" t="s">
        <v>6659</v>
      </c>
      <c r="C6234" s="1">
        <v>11.37</v>
      </c>
      <c r="D6234" s="5">
        <v>45341</v>
      </c>
      <c r="E6234" t="s">
        <v>24</v>
      </c>
      <c r="F6234" t="s">
        <v>18</v>
      </c>
      <c r="G6234" s="16" t="s">
        <v>6660</v>
      </c>
      <c r="H6234" s="1"/>
      <c r="J6234"/>
      <c r="AC6234" s="5" t="e">
        <f>VLOOKUP(Table1[[#This Row],[Expense Report]],#REF!,3, 0)</f>
        <v>#REF!</v>
      </c>
      <c r="AD6234" t="s">
        <v>14627</v>
      </c>
      <c r="AE6234" t="s">
        <v>266</v>
      </c>
      <c r="AF6234" t="e">
        <f>MONTH(Table1[[#This Row],[Date Sent]])</f>
        <v>#REF!</v>
      </c>
      <c r="AG6234" t="e">
        <f>YEAR(Table1[[#This Row],[Date Sent]])</f>
        <v>#REF!</v>
      </c>
      <c r="AH6234"/>
    </row>
    <row r="6235" spans="1:34" x14ac:dyDescent="0.2">
      <c r="A6235" t="s">
        <v>421</v>
      </c>
      <c r="B6235" t="s">
        <v>6659</v>
      </c>
      <c r="C6235" s="1">
        <v>48.8</v>
      </c>
      <c r="D6235" s="5">
        <v>45342</v>
      </c>
      <c r="E6235" t="s">
        <v>8</v>
      </c>
      <c r="F6235" t="s">
        <v>33</v>
      </c>
      <c r="G6235" s="16" t="s">
        <v>975</v>
      </c>
      <c r="H6235" s="1"/>
      <c r="J6235"/>
      <c r="AC6235" s="5" t="e">
        <f>VLOOKUP(Table1[[#This Row],[Expense Report]],#REF!,3, 0)</f>
        <v>#REF!</v>
      </c>
      <c r="AD6235" t="s">
        <v>14627</v>
      </c>
      <c r="AE6235" t="s">
        <v>266</v>
      </c>
      <c r="AF6235" t="e">
        <f>MONTH(Table1[[#This Row],[Date Sent]])</f>
        <v>#REF!</v>
      </c>
      <c r="AG6235" t="e">
        <f>YEAR(Table1[[#This Row],[Date Sent]])</f>
        <v>#REF!</v>
      </c>
      <c r="AH6235"/>
    </row>
    <row r="6236" spans="1:34" x14ac:dyDescent="0.2">
      <c r="A6236" t="s">
        <v>421</v>
      </c>
      <c r="B6236" t="s">
        <v>6659</v>
      </c>
      <c r="C6236" s="1">
        <v>103.04</v>
      </c>
      <c r="D6236" s="5">
        <v>45343</v>
      </c>
      <c r="E6236" t="s">
        <v>8</v>
      </c>
      <c r="F6236" t="s">
        <v>33</v>
      </c>
      <c r="G6236" s="16" t="s">
        <v>975</v>
      </c>
      <c r="H6236" s="1"/>
      <c r="J6236"/>
      <c r="AC6236" s="5" t="e">
        <f>VLOOKUP(Table1[[#This Row],[Expense Report]],#REF!,3, 0)</f>
        <v>#REF!</v>
      </c>
      <c r="AD6236" t="s">
        <v>14627</v>
      </c>
      <c r="AE6236" t="s">
        <v>266</v>
      </c>
      <c r="AF6236" t="e">
        <f>MONTH(Table1[[#This Row],[Date Sent]])</f>
        <v>#REF!</v>
      </c>
      <c r="AG6236" t="e">
        <f>YEAR(Table1[[#This Row],[Date Sent]])</f>
        <v>#REF!</v>
      </c>
      <c r="AH6236"/>
    </row>
    <row r="6237" spans="1:34" x14ac:dyDescent="0.2">
      <c r="A6237" t="s">
        <v>421</v>
      </c>
      <c r="B6237" t="s">
        <v>6659</v>
      </c>
      <c r="C6237" s="1">
        <v>522.42999999999995</v>
      </c>
      <c r="D6237" s="5">
        <v>45343</v>
      </c>
      <c r="E6237" t="s">
        <v>21</v>
      </c>
      <c r="F6237" t="s">
        <v>33</v>
      </c>
      <c r="G6237" s="16" t="s">
        <v>1591</v>
      </c>
      <c r="H6237" s="1"/>
      <c r="J6237"/>
      <c r="AC6237" s="5" t="e">
        <f>VLOOKUP(Table1[[#This Row],[Expense Report]],#REF!,3, 0)</f>
        <v>#REF!</v>
      </c>
      <c r="AD6237" t="s">
        <v>14627</v>
      </c>
      <c r="AE6237" t="s">
        <v>266</v>
      </c>
      <c r="AF6237" t="e">
        <f>MONTH(Table1[[#This Row],[Date Sent]])</f>
        <v>#REF!</v>
      </c>
      <c r="AG6237" t="e">
        <f>YEAR(Table1[[#This Row],[Date Sent]])</f>
        <v>#REF!</v>
      </c>
      <c r="AH6237"/>
    </row>
    <row r="6238" spans="1:34" x14ac:dyDescent="0.2">
      <c r="A6238" t="s">
        <v>421</v>
      </c>
      <c r="B6238" t="s">
        <v>6659</v>
      </c>
      <c r="C6238" s="1">
        <v>7.47</v>
      </c>
      <c r="D6238" s="5">
        <v>45344</v>
      </c>
      <c r="E6238" t="s">
        <v>24</v>
      </c>
      <c r="F6238" t="s">
        <v>18</v>
      </c>
      <c r="G6238" s="16" t="s">
        <v>1735</v>
      </c>
      <c r="H6238" s="1"/>
      <c r="J6238"/>
      <c r="AC6238" s="5" t="e">
        <f>VLOOKUP(Table1[[#This Row],[Expense Report]],#REF!,3, 0)</f>
        <v>#REF!</v>
      </c>
      <c r="AD6238" t="s">
        <v>14627</v>
      </c>
      <c r="AE6238" t="s">
        <v>266</v>
      </c>
      <c r="AF6238" t="e">
        <f>MONTH(Table1[[#This Row],[Date Sent]])</f>
        <v>#REF!</v>
      </c>
      <c r="AG6238" t="e">
        <f>YEAR(Table1[[#This Row],[Date Sent]])</f>
        <v>#REF!</v>
      </c>
      <c r="AH6238"/>
    </row>
    <row r="6239" spans="1:34" x14ac:dyDescent="0.2">
      <c r="A6239" t="s">
        <v>421</v>
      </c>
      <c r="B6239" t="s">
        <v>6659</v>
      </c>
      <c r="C6239" s="1">
        <v>97.61</v>
      </c>
      <c r="D6239" s="5">
        <v>45344</v>
      </c>
      <c r="E6239" t="s">
        <v>8</v>
      </c>
      <c r="F6239" t="s">
        <v>33</v>
      </c>
      <c r="G6239" s="16" t="s">
        <v>975</v>
      </c>
      <c r="H6239" s="1"/>
      <c r="J6239"/>
      <c r="AC6239" s="5" t="e">
        <f>VLOOKUP(Table1[[#This Row],[Expense Report]],#REF!,3, 0)</f>
        <v>#REF!</v>
      </c>
      <c r="AD6239" t="s">
        <v>14627</v>
      </c>
      <c r="AE6239" t="s">
        <v>266</v>
      </c>
      <c r="AF6239" t="e">
        <f>MONTH(Table1[[#This Row],[Date Sent]])</f>
        <v>#REF!</v>
      </c>
      <c r="AG6239" t="e">
        <f>YEAR(Table1[[#This Row],[Date Sent]])</f>
        <v>#REF!</v>
      </c>
      <c r="AH6239"/>
    </row>
    <row r="6240" spans="1:34" x14ac:dyDescent="0.2">
      <c r="A6240" t="s">
        <v>421</v>
      </c>
      <c r="B6240" t="s">
        <v>6659</v>
      </c>
      <c r="C6240" s="1">
        <v>20.54</v>
      </c>
      <c r="D6240" s="5">
        <v>45344</v>
      </c>
      <c r="E6240" t="s">
        <v>21</v>
      </c>
      <c r="F6240" t="s">
        <v>33</v>
      </c>
      <c r="G6240" s="16" t="s">
        <v>6661</v>
      </c>
      <c r="H6240" s="1"/>
      <c r="J6240"/>
      <c r="AC6240" s="5" t="e">
        <f>VLOOKUP(Table1[[#This Row],[Expense Report]],#REF!,3, 0)</f>
        <v>#REF!</v>
      </c>
      <c r="AD6240" t="s">
        <v>14627</v>
      </c>
      <c r="AE6240" t="s">
        <v>266</v>
      </c>
      <c r="AF6240" t="e">
        <f>MONTH(Table1[[#This Row],[Date Sent]])</f>
        <v>#REF!</v>
      </c>
      <c r="AG6240" t="e">
        <f>YEAR(Table1[[#This Row],[Date Sent]])</f>
        <v>#REF!</v>
      </c>
      <c r="AH6240"/>
    </row>
    <row r="6241" spans="1:34" x14ac:dyDescent="0.2">
      <c r="A6241" t="s">
        <v>421</v>
      </c>
      <c r="B6241" t="s">
        <v>6659</v>
      </c>
      <c r="C6241" s="1">
        <v>193.86</v>
      </c>
      <c r="D6241" s="5">
        <v>45344</v>
      </c>
      <c r="E6241" t="s">
        <v>8</v>
      </c>
      <c r="F6241" t="s">
        <v>33</v>
      </c>
      <c r="G6241" s="16" t="s">
        <v>4284</v>
      </c>
      <c r="H6241" s="1"/>
      <c r="J6241"/>
      <c r="AC6241" s="5" t="e">
        <f>VLOOKUP(Table1[[#This Row],[Expense Report]],#REF!,3, 0)</f>
        <v>#REF!</v>
      </c>
      <c r="AD6241" t="s">
        <v>14627</v>
      </c>
      <c r="AE6241" t="s">
        <v>266</v>
      </c>
      <c r="AF6241" t="e">
        <f>MONTH(Table1[[#This Row],[Date Sent]])</f>
        <v>#REF!</v>
      </c>
      <c r="AG6241" t="e">
        <f>YEAR(Table1[[#This Row],[Date Sent]])</f>
        <v>#REF!</v>
      </c>
      <c r="AH6241"/>
    </row>
    <row r="6242" spans="1:34" x14ac:dyDescent="0.2">
      <c r="A6242" t="s">
        <v>421</v>
      </c>
      <c r="B6242" t="s">
        <v>6659</v>
      </c>
      <c r="C6242" s="1">
        <v>12</v>
      </c>
      <c r="D6242" s="5">
        <v>45345</v>
      </c>
      <c r="E6242" t="s">
        <v>24</v>
      </c>
      <c r="F6242" t="s">
        <v>14</v>
      </c>
      <c r="G6242" s="16" t="s">
        <v>6662</v>
      </c>
      <c r="H6242" s="1"/>
      <c r="J6242"/>
      <c r="AC6242" s="5" t="e">
        <f>VLOOKUP(Table1[[#This Row],[Expense Report]],#REF!,3, 0)</f>
        <v>#REF!</v>
      </c>
      <c r="AD6242" t="s">
        <v>14627</v>
      </c>
      <c r="AE6242" t="s">
        <v>266</v>
      </c>
      <c r="AF6242" t="e">
        <f>MONTH(Table1[[#This Row],[Date Sent]])</f>
        <v>#REF!</v>
      </c>
      <c r="AG6242" t="e">
        <f>YEAR(Table1[[#This Row],[Date Sent]])</f>
        <v>#REF!</v>
      </c>
      <c r="AH6242"/>
    </row>
    <row r="6243" spans="1:34" x14ac:dyDescent="0.2">
      <c r="A6243" t="s">
        <v>421</v>
      </c>
      <c r="B6243" t="s">
        <v>6659</v>
      </c>
      <c r="C6243" s="1">
        <v>103.04</v>
      </c>
      <c r="D6243" s="5">
        <v>45346</v>
      </c>
      <c r="E6243" t="s">
        <v>8</v>
      </c>
      <c r="F6243" t="s">
        <v>33</v>
      </c>
      <c r="G6243" s="16" t="s">
        <v>975</v>
      </c>
      <c r="H6243" s="1"/>
      <c r="J6243"/>
      <c r="AC6243" s="5" t="e">
        <f>VLOOKUP(Table1[[#This Row],[Expense Report]],#REF!,3, 0)</f>
        <v>#REF!</v>
      </c>
      <c r="AD6243" t="s">
        <v>14627</v>
      </c>
      <c r="AE6243" t="s">
        <v>266</v>
      </c>
      <c r="AF6243" t="e">
        <f>MONTH(Table1[[#This Row],[Date Sent]])</f>
        <v>#REF!</v>
      </c>
      <c r="AG6243" t="e">
        <f>YEAR(Table1[[#This Row],[Date Sent]])</f>
        <v>#REF!</v>
      </c>
      <c r="AH6243"/>
    </row>
    <row r="6244" spans="1:34" x14ac:dyDescent="0.2">
      <c r="A6244" t="s">
        <v>421</v>
      </c>
      <c r="B6244" t="s">
        <v>6659</v>
      </c>
      <c r="C6244" s="1">
        <v>94.97</v>
      </c>
      <c r="D6244" s="5">
        <v>45347</v>
      </c>
      <c r="E6244" t="s">
        <v>21</v>
      </c>
      <c r="F6244" t="s">
        <v>33</v>
      </c>
      <c r="G6244" s="16" t="s">
        <v>6663</v>
      </c>
      <c r="H6244" s="1"/>
      <c r="J6244"/>
      <c r="AC6244" s="5" t="e">
        <f>VLOOKUP(Table1[[#This Row],[Expense Report]],#REF!,3, 0)</f>
        <v>#REF!</v>
      </c>
      <c r="AD6244" t="s">
        <v>14627</v>
      </c>
      <c r="AE6244" t="s">
        <v>266</v>
      </c>
      <c r="AF6244" t="e">
        <f>MONTH(Table1[[#This Row],[Date Sent]])</f>
        <v>#REF!</v>
      </c>
      <c r="AG6244" t="e">
        <f>YEAR(Table1[[#This Row],[Date Sent]])</f>
        <v>#REF!</v>
      </c>
      <c r="AH6244"/>
    </row>
    <row r="6245" spans="1:34" x14ac:dyDescent="0.2">
      <c r="A6245" t="s">
        <v>421</v>
      </c>
      <c r="B6245" t="s">
        <v>6659</v>
      </c>
      <c r="C6245" s="1">
        <v>98</v>
      </c>
      <c r="D6245" s="5">
        <v>45348</v>
      </c>
      <c r="E6245" t="s">
        <v>8</v>
      </c>
      <c r="F6245" t="s">
        <v>33</v>
      </c>
      <c r="G6245" s="16" t="s">
        <v>975</v>
      </c>
      <c r="H6245" s="1"/>
      <c r="J6245"/>
      <c r="AC6245" s="5" t="e">
        <f>VLOOKUP(Table1[[#This Row],[Expense Report]],#REF!,3, 0)</f>
        <v>#REF!</v>
      </c>
      <c r="AD6245" t="s">
        <v>14627</v>
      </c>
      <c r="AE6245" t="s">
        <v>266</v>
      </c>
      <c r="AF6245" t="e">
        <f>MONTH(Table1[[#This Row],[Date Sent]])</f>
        <v>#REF!</v>
      </c>
      <c r="AG6245" t="e">
        <f>YEAR(Table1[[#This Row],[Date Sent]])</f>
        <v>#REF!</v>
      </c>
      <c r="AH6245"/>
    </row>
    <row r="6246" spans="1:34" x14ac:dyDescent="0.2">
      <c r="A6246" t="s">
        <v>421</v>
      </c>
      <c r="B6246" t="s">
        <v>6659</v>
      </c>
      <c r="C6246" s="1">
        <v>185.6</v>
      </c>
      <c r="D6246" s="5">
        <v>45348</v>
      </c>
      <c r="E6246" t="s">
        <v>20</v>
      </c>
      <c r="F6246" t="s">
        <v>39</v>
      </c>
      <c r="G6246" s="16" t="s">
        <v>6664</v>
      </c>
      <c r="H6246" s="1"/>
      <c r="J6246"/>
      <c r="AC6246" s="5" t="e">
        <f>VLOOKUP(Table1[[#This Row],[Expense Report]],#REF!,3, 0)</f>
        <v>#REF!</v>
      </c>
      <c r="AD6246" t="s">
        <v>14627</v>
      </c>
      <c r="AE6246" t="s">
        <v>266</v>
      </c>
      <c r="AF6246" t="e">
        <f>MONTH(Table1[[#This Row],[Date Sent]])</f>
        <v>#REF!</v>
      </c>
      <c r="AG6246" t="e">
        <f>YEAR(Table1[[#This Row],[Date Sent]])</f>
        <v>#REF!</v>
      </c>
      <c r="AH6246"/>
    </row>
    <row r="6247" spans="1:34" x14ac:dyDescent="0.2">
      <c r="A6247" t="s">
        <v>421</v>
      </c>
      <c r="B6247" t="s">
        <v>6659</v>
      </c>
      <c r="C6247" s="1">
        <v>156</v>
      </c>
      <c r="D6247" s="5">
        <v>45348</v>
      </c>
      <c r="E6247" t="s">
        <v>34</v>
      </c>
      <c r="F6247" t="s">
        <v>51</v>
      </c>
      <c r="G6247" s="16" t="s">
        <v>4281</v>
      </c>
      <c r="H6247" s="1"/>
      <c r="J6247"/>
      <c r="AC6247" s="5" t="e">
        <f>VLOOKUP(Table1[[#This Row],[Expense Report]],#REF!,3, 0)</f>
        <v>#REF!</v>
      </c>
      <c r="AD6247" t="s">
        <v>14627</v>
      </c>
      <c r="AE6247" t="s">
        <v>266</v>
      </c>
      <c r="AF6247" t="e">
        <f>MONTH(Table1[[#This Row],[Date Sent]])</f>
        <v>#REF!</v>
      </c>
      <c r="AG6247" t="e">
        <f>YEAR(Table1[[#This Row],[Date Sent]])</f>
        <v>#REF!</v>
      </c>
      <c r="AH6247"/>
    </row>
    <row r="6248" spans="1:34" x14ac:dyDescent="0.2">
      <c r="A6248" t="s">
        <v>421</v>
      </c>
      <c r="B6248" t="s">
        <v>6659</v>
      </c>
      <c r="C6248" s="1">
        <v>97.61</v>
      </c>
      <c r="D6248" s="5">
        <v>45349</v>
      </c>
      <c r="E6248" t="s">
        <v>8</v>
      </c>
      <c r="F6248" t="s">
        <v>33</v>
      </c>
      <c r="G6248" s="16" t="s">
        <v>975</v>
      </c>
      <c r="H6248" s="1"/>
      <c r="J6248"/>
      <c r="AC6248" s="5" t="e">
        <f>VLOOKUP(Table1[[#This Row],[Expense Report]],#REF!,3, 0)</f>
        <v>#REF!</v>
      </c>
      <c r="AD6248" t="s">
        <v>14627</v>
      </c>
      <c r="AE6248" t="s">
        <v>266</v>
      </c>
      <c r="AF6248" t="e">
        <f>MONTH(Table1[[#This Row],[Date Sent]])</f>
        <v>#REF!</v>
      </c>
      <c r="AG6248" t="e">
        <f>YEAR(Table1[[#This Row],[Date Sent]])</f>
        <v>#REF!</v>
      </c>
      <c r="AH6248"/>
    </row>
    <row r="6249" spans="1:34" x14ac:dyDescent="0.2">
      <c r="A6249" t="s">
        <v>421</v>
      </c>
      <c r="B6249" t="s">
        <v>6659</v>
      </c>
      <c r="C6249" s="1">
        <v>98.17</v>
      </c>
      <c r="D6249" s="5">
        <v>45352</v>
      </c>
      <c r="E6249" t="s">
        <v>8</v>
      </c>
      <c r="F6249" t="s">
        <v>33</v>
      </c>
      <c r="G6249" s="16" t="s">
        <v>975</v>
      </c>
      <c r="H6249" s="1"/>
      <c r="J6249"/>
      <c r="AC6249" s="5" t="e">
        <f>VLOOKUP(Table1[[#This Row],[Expense Report]],#REF!,3, 0)</f>
        <v>#REF!</v>
      </c>
      <c r="AD6249" t="s">
        <v>14627</v>
      </c>
      <c r="AE6249" t="s">
        <v>266</v>
      </c>
      <c r="AF6249" t="e">
        <f>MONTH(Table1[[#This Row],[Date Sent]])</f>
        <v>#REF!</v>
      </c>
      <c r="AG6249" t="e">
        <f>YEAR(Table1[[#This Row],[Date Sent]])</f>
        <v>#REF!</v>
      </c>
      <c r="AH6249"/>
    </row>
    <row r="6250" spans="1:34" x14ac:dyDescent="0.2">
      <c r="A6250" t="s">
        <v>421</v>
      </c>
      <c r="B6250" t="s">
        <v>6659</v>
      </c>
      <c r="C6250" s="1">
        <v>97.61</v>
      </c>
      <c r="D6250" s="5">
        <v>45354</v>
      </c>
      <c r="E6250" t="s">
        <v>8</v>
      </c>
      <c r="F6250" t="s">
        <v>33</v>
      </c>
      <c r="G6250" s="16" t="s">
        <v>975</v>
      </c>
      <c r="H6250" s="1"/>
      <c r="J6250"/>
      <c r="AC6250" s="5" t="e">
        <f>VLOOKUP(Table1[[#This Row],[Expense Report]],#REF!,3, 0)</f>
        <v>#REF!</v>
      </c>
      <c r="AD6250" t="s">
        <v>14627</v>
      </c>
      <c r="AE6250" t="s">
        <v>266</v>
      </c>
      <c r="AF6250" t="e">
        <f>MONTH(Table1[[#This Row],[Date Sent]])</f>
        <v>#REF!</v>
      </c>
      <c r="AG6250" t="e">
        <f>YEAR(Table1[[#This Row],[Date Sent]])</f>
        <v>#REF!</v>
      </c>
      <c r="AH6250"/>
    </row>
    <row r="6251" spans="1:34" x14ac:dyDescent="0.2">
      <c r="A6251" t="s">
        <v>421</v>
      </c>
      <c r="B6251" t="s">
        <v>6659</v>
      </c>
      <c r="C6251" s="1">
        <v>69.48</v>
      </c>
      <c r="D6251" s="5">
        <v>45355</v>
      </c>
      <c r="E6251" t="s">
        <v>8</v>
      </c>
      <c r="F6251" t="s">
        <v>33</v>
      </c>
      <c r="G6251" s="16" t="s">
        <v>975</v>
      </c>
      <c r="H6251" s="1"/>
      <c r="J6251"/>
      <c r="AC6251" s="5" t="e">
        <f>VLOOKUP(Table1[[#This Row],[Expense Report]],#REF!,3, 0)</f>
        <v>#REF!</v>
      </c>
      <c r="AD6251" t="s">
        <v>14627</v>
      </c>
      <c r="AE6251" t="s">
        <v>266</v>
      </c>
      <c r="AF6251" t="e">
        <f>MONTH(Table1[[#This Row],[Date Sent]])</f>
        <v>#REF!</v>
      </c>
      <c r="AG6251" t="e">
        <f>YEAR(Table1[[#This Row],[Date Sent]])</f>
        <v>#REF!</v>
      </c>
      <c r="AH6251"/>
    </row>
    <row r="6252" spans="1:34" x14ac:dyDescent="0.2">
      <c r="A6252" t="s">
        <v>421</v>
      </c>
      <c r="B6252" t="s">
        <v>6659</v>
      </c>
      <c r="C6252" s="1">
        <v>97.61</v>
      </c>
      <c r="D6252" s="5">
        <v>45356</v>
      </c>
      <c r="E6252" t="s">
        <v>8</v>
      </c>
      <c r="F6252" t="s">
        <v>33</v>
      </c>
      <c r="G6252" s="16" t="s">
        <v>975</v>
      </c>
      <c r="H6252" s="1"/>
      <c r="J6252"/>
      <c r="AC6252" s="5" t="e">
        <f>VLOOKUP(Table1[[#This Row],[Expense Report]],#REF!,3, 0)</f>
        <v>#REF!</v>
      </c>
      <c r="AD6252" t="s">
        <v>14627</v>
      </c>
      <c r="AE6252" t="s">
        <v>266</v>
      </c>
      <c r="AF6252" t="e">
        <f>MONTH(Table1[[#This Row],[Date Sent]])</f>
        <v>#REF!</v>
      </c>
      <c r="AG6252" t="e">
        <f>YEAR(Table1[[#This Row],[Date Sent]])</f>
        <v>#REF!</v>
      </c>
      <c r="AH6252"/>
    </row>
    <row r="6253" spans="1:34" x14ac:dyDescent="0.2">
      <c r="A6253" t="s">
        <v>421</v>
      </c>
      <c r="B6253" t="s">
        <v>6659</v>
      </c>
      <c r="C6253" s="1">
        <v>200.23</v>
      </c>
      <c r="D6253" s="5">
        <v>45356</v>
      </c>
      <c r="E6253" t="s">
        <v>8</v>
      </c>
      <c r="F6253" t="s">
        <v>33</v>
      </c>
      <c r="G6253" s="16" t="s">
        <v>4284</v>
      </c>
      <c r="H6253" s="1"/>
      <c r="J6253"/>
      <c r="AC6253" s="5" t="e">
        <f>VLOOKUP(Table1[[#This Row],[Expense Report]],#REF!,3, 0)</f>
        <v>#REF!</v>
      </c>
      <c r="AD6253" t="s">
        <v>14627</v>
      </c>
      <c r="AE6253" t="s">
        <v>266</v>
      </c>
      <c r="AF6253" t="e">
        <f>MONTH(Table1[[#This Row],[Date Sent]])</f>
        <v>#REF!</v>
      </c>
      <c r="AG6253" t="e">
        <f>YEAR(Table1[[#This Row],[Date Sent]])</f>
        <v>#REF!</v>
      </c>
      <c r="AH6253"/>
    </row>
    <row r="6254" spans="1:34" x14ac:dyDescent="0.2">
      <c r="A6254" t="s">
        <v>421</v>
      </c>
      <c r="B6254" t="s">
        <v>6659</v>
      </c>
      <c r="C6254" s="1">
        <v>115.1</v>
      </c>
      <c r="D6254" s="5">
        <v>45356</v>
      </c>
      <c r="E6254" t="s">
        <v>21</v>
      </c>
      <c r="F6254" t="s">
        <v>33</v>
      </c>
      <c r="G6254" s="16" t="s">
        <v>6665</v>
      </c>
      <c r="H6254" s="1"/>
      <c r="J6254"/>
      <c r="AC6254" s="5" t="e">
        <f>VLOOKUP(Table1[[#This Row],[Expense Report]],#REF!,3, 0)</f>
        <v>#REF!</v>
      </c>
      <c r="AD6254" t="s">
        <v>14627</v>
      </c>
      <c r="AE6254" t="s">
        <v>266</v>
      </c>
      <c r="AF6254" t="e">
        <f>MONTH(Table1[[#This Row],[Date Sent]])</f>
        <v>#REF!</v>
      </c>
      <c r="AG6254" t="e">
        <f>YEAR(Table1[[#This Row],[Date Sent]])</f>
        <v>#REF!</v>
      </c>
      <c r="AH6254"/>
    </row>
    <row r="6255" spans="1:34" x14ac:dyDescent="0.2">
      <c r="A6255" t="s">
        <v>421</v>
      </c>
      <c r="B6255" t="s">
        <v>6659</v>
      </c>
      <c r="C6255" s="1">
        <v>61.81</v>
      </c>
      <c r="D6255" s="5">
        <v>45358</v>
      </c>
      <c r="E6255" t="s">
        <v>8</v>
      </c>
      <c r="F6255" t="s">
        <v>33</v>
      </c>
      <c r="G6255" s="16" t="s">
        <v>975</v>
      </c>
      <c r="H6255" s="1"/>
      <c r="J6255"/>
      <c r="AC6255" s="5" t="e">
        <f>VLOOKUP(Table1[[#This Row],[Expense Report]],#REF!,3, 0)</f>
        <v>#REF!</v>
      </c>
      <c r="AD6255" t="s">
        <v>14627</v>
      </c>
      <c r="AE6255" t="s">
        <v>266</v>
      </c>
      <c r="AF6255" t="e">
        <f>MONTH(Table1[[#This Row],[Date Sent]])</f>
        <v>#REF!</v>
      </c>
      <c r="AG6255" t="e">
        <f>YEAR(Table1[[#This Row],[Date Sent]])</f>
        <v>#REF!</v>
      </c>
      <c r="AH6255"/>
    </row>
    <row r="6256" spans="1:34" x14ac:dyDescent="0.2">
      <c r="A6256" t="s">
        <v>421</v>
      </c>
      <c r="B6256" t="s">
        <v>6659</v>
      </c>
      <c r="C6256" s="1">
        <v>64.680000000000007</v>
      </c>
      <c r="D6256" s="5">
        <v>45360</v>
      </c>
      <c r="E6256" t="s">
        <v>21</v>
      </c>
      <c r="F6256" t="s">
        <v>33</v>
      </c>
      <c r="G6256" s="16" t="s">
        <v>6666</v>
      </c>
      <c r="H6256" s="1"/>
      <c r="J6256"/>
      <c r="AC6256" s="5" t="e">
        <f>VLOOKUP(Table1[[#This Row],[Expense Report]],#REF!,3, 0)</f>
        <v>#REF!</v>
      </c>
      <c r="AD6256" t="s">
        <v>14627</v>
      </c>
      <c r="AE6256" t="s">
        <v>266</v>
      </c>
      <c r="AF6256" t="e">
        <f>MONTH(Table1[[#This Row],[Date Sent]])</f>
        <v>#REF!</v>
      </c>
      <c r="AG6256" t="e">
        <f>YEAR(Table1[[#This Row],[Date Sent]])</f>
        <v>#REF!</v>
      </c>
      <c r="AH6256"/>
    </row>
    <row r="6257" spans="1:34" x14ac:dyDescent="0.2">
      <c r="A6257" t="s">
        <v>421</v>
      </c>
      <c r="B6257" t="s">
        <v>6659</v>
      </c>
      <c r="C6257" s="1">
        <v>97.61</v>
      </c>
      <c r="D6257" s="5">
        <v>45361</v>
      </c>
      <c r="E6257" t="s">
        <v>8</v>
      </c>
      <c r="F6257" t="s">
        <v>33</v>
      </c>
      <c r="G6257" s="16" t="s">
        <v>975</v>
      </c>
      <c r="H6257" s="1"/>
      <c r="J6257"/>
      <c r="AC6257" s="5" t="e">
        <f>VLOOKUP(Table1[[#This Row],[Expense Report]],#REF!,3, 0)</f>
        <v>#REF!</v>
      </c>
      <c r="AD6257" t="s">
        <v>14627</v>
      </c>
      <c r="AE6257" t="s">
        <v>266</v>
      </c>
      <c r="AF6257" t="e">
        <f>MONTH(Table1[[#This Row],[Date Sent]])</f>
        <v>#REF!</v>
      </c>
      <c r="AG6257" t="e">
        <f>YEAR(Table1[[#This Row],[Date Sent]])</f>
        <v>#REF!</v>
      </c>
      <c r="AH6257"/>
    </row>
    <row r="6258" spans="1:34" x14ac:dyDescent="0.2">
      <c r="A6258" t="s">
        <v>421</v>
      </c>
      <c r="B6258" t="s">
        <v>6659</v>
      </c>
      <c r="C6258" s="1">
        <v>197.69</v>
      </c>
      <c r="D6258" s="5">
        <v>45362</v>
      </c>
      <c r="E6258" t="s">
        <v>8</v>
      </c>
      <c r="F6258" t="s">
        <v>33</v>
      </c>
      <c r="G6258" s="16" t="s">
        <v>4284</v>
      </c>
      <c r="H6258" s="1"/>
      <c r="J6258"/>
      <c r="AC6258" s="5" t="e">
        <f>VLOOKUP(Table1[[#This Row],[Expense Report]],#REF!,3, 0)</f>
        <v>#REF!</v>
      </c>
      <c r="AD6258" t="s">
        <v>14627</v>
      </c>
      <c r="AE6258" t="s">
        <v>266</v>
      </c>
      <c r="AF6258" t="e">
        <f>MONTH(Table1[[#This Row],[Date Sent]])</f>
        <v>#REF!</v>
      </c>
      <c r="AG6258" t="e">
        <f>YEAR(Table1[[#This Row],[Date Sent]])</f>
        <v>#REF!</v>
      </c>
      <c r="AH6258"/>
    </row>
    <row r="6259" spans="1:34" x14ac:dyDescent="0.2">
      <c r="A6259" t="s">
        <v>421</v>
      </c>
      <c r="B6259" t="s">
        <v>6659</v>
      </c>
      <c r="C6259" s="1">
        <v>97.61</v>
      </c>
      <c r="D6259" s="5">
        <v>45363</v>
      </c>
      <c r="E6259" t="s">
        <v>8</v>
      </c>
      <c r="F6259" t="s">
        <v>33</v>
      </c>
      <c r="G6259" s="16" t="s">
        <v>975</v>
      </c>
      <c r="H6259" s="1"/>
      <c r="J6259"/>
      <c r="AC6259" s="5" t="e">
        <f>VLOOKUP(Table1[[#This Row],[Expense Report]],#REF!,3, 0)</f>
        <v>#REF!</v>
      </c>
      <c r="AD6259" t="s">
        <v>14627</v>
      </c>
      <c r="AE6259" t="s">
        <v>266</v>
      </c>
      <c r="AF6259" t="e">
        <f>MONTH(Table1[[#This Row],[Date Sent]])</f>
        <v>#REF!</v>
      </c>
      <c r="AG6259" t="e">
        <f>YEAR(Table1[[#This Row],[Date Sent]])</f>
        <v>#REF!</v>
      </c>
      <c r="AH6259"/>
    </row>
    <row r="6260" spans="1:34" x14ac:dyDescent="0.2">
      <c r="A6260" t="s">
        <v>421</v>
      </c>
      <c r="B6260" t="s">
        <v>6659</v>
      </c>
      <c r="C6260" s="1">
        <v>109.95</v>
      </c>
      <c r="D6260" s="5">
        <v>45365</v>
      </c>
      <c r="E6260" t="s">
        <v>21</v>
      </c>
      <c r="F6260" t="s">
        <v>33</v>
      </c>
      <c r="G6260" s="16" t="s">
        <v>6667</v>
      </c>
      <c r="H6260" s="1"/>
      <c r="J6260"/>
      <c r="AC6260" s="5" t="e">
        <f>VLOOKUP(Table1[[#This Row],[Expense Report]],#REF!,3, 0)</f>
        <v>#REF!</v>
      </c>
      <c r="AD6260" t="s">
        <v>14627</v>
      </c>
      <c r="AE6260" t="s">
        <v>266</v>
      </c>
      <c r="AF6260" t="e">
        <f>MONTH(Table1[[#This Row],[Date Sent]])</f>
        <v>#REF!</v>
      </c>
      <c r="AG6260" t="e">
        <f>YEAR(Table1[[#This Row],[Date Sent]])</f>
        <v>#REF!</v>
      </c>
      <c r="AH6260"/>
    </row>
    <row r="6261" spans="1:34" x14ac:dyDescent="0.2">
      <c r="A6261" t="s">
        <v>421</v>
      </c>
      <c r="B6261" t="s">
        <v>6659</v>
      </c>
      <c r="C6261" s="1">
        <v>64.75</v>
      </c>
      <c r="D6261" s="5">
        <v>45365</v>
      </c>
      <c r="E6261" t="s">
        <v>20</v>
      </c>
      <c r="F6261" t="s">
        <v>40</v>
      </c>
      <c r="G6261" s="16" t="s">
        <v>6668</v>
      </c>
      <c r="H6261" s="1"/>
      <c r="J6261"/>
      <c r="AC6261" s="5" t="e">
        <f>VLOOKUP(Table1[[#This Row],[Expense Report]],#REF!,3, 0)</f>
        <v>#REF!</v>
      </c>
      <c r="AD6261" t="s">
        <v>14627</v>
      </c>
      <c r="AE6261" t="s">
        <v>266</v>
      </c>
      <c r="AF6261" t="e">
        <f>MONTH(Table1[[#This Row],[Date Sent]])</f>
        <v>#REF!</v>
      </c>
      <c r="AG6261" t="e">
        <f>YEAR(Table1[[#This Row],[Date Sent]])</f>
        <v>#REF!</v>
      </c>
      <c r="AH6261"/>
    </row>
    <row r="6262" spans="1:34" x14ac:dyDescent="0.2">
      <c r="A6262" t="s">
        <v>421</v>
      </c>
      <c r="B6262" t="s">
        <v>6659</v>
      </c>
      <c r="C6262" s="1">
        <v>48.31</v>
      </c>
      <c r="D6262" s="5">
        <v>45368</v>
      </c>
      <c r="E6262" t="s">
        <v>21</v>
      </c>
      <c r="F6262" t="s">
        <v>33</v>
      </c>
      <c r="G6262" s="16" t="s">
        <v>6669</v>
      </c>
      <c r="H6262" s="1"/>
      <c r="J6262"/>
      <c r="AC6262" s="5" t="e">
        <f>VLOOKUP(Table1[[#This Row],[Expense Report]],#REF!,3, 0)</f>
        <v>#REF!</v>
      </c>
      <c r="AD6262" t="s">
        <v>14627</v>
      </c>
      <c r="AE6262" t="s">
        <v>266</v>
      </c>
      <c r="AF6262" t="e">
        <f>MONTH(Table1[[#This Row],[Date Sent]])</f>
        <v>#REF!</v>
      </c>
      <c r="AG6262" t="e">
        <f>YEAR(Table1[[#This Row],[Date Sent]])</f>
        <v>#REF!</v>
      </c>
      <c r="AH6262"/>
    </row>
    <row r="6263" spans="1:34" x14ac:dyDescent="0.2">
      <c r="A6263" t="s">
        <v>421</v>
      </c>
      <c r="B6263" t="s">
        <v>6659</v>
      </c>
      <c r="C6263" s="1">
        <v>197.69</v>
      </c>
      <c r="D6263" s="5">
        <v>45369</v>
      </c>
      <c r="E6263" t="s">
        <v>8</v>
      </c>
      <c r="F6263" t="s">
        <v>33</v>
      </c>
      <c r="G6263" s="16" t="s">
        <v>4284</v>
      </c>
      <c r="H6263" s="1"/>
      <c r="J6263"/>
      <c r="AC6263" s="5" t="e">
        <f>VLOOKUP(Table1[[#This Row],[Expense Report]],#REF!,3, 0)</f>
        <v>#REF!</v>
      </c>
      <c r="AD6263" t="s">
        <v>14627</v>
      </c>
      <c r="AE6263" t="s">
        <v>266</v>
      </c>
      <c r="AF6263" t="e">
        <f>MONTH(Table1[[#This Row],[Date Sent]])</f>
        <v>#REF!</v>
      </c>
      <c r="AG6263" t="e">
        <f>YEAR(Table1[[#This Row],[Date Sent]])</f>
        <v>#REF!</v>
      </c>
      <c r="AH6263"/>
    </row>
    <row r="6264" spans="1:34" x14ac:dyDescent="0.2">
      <c r="A6264" t="s">
        <v>421</v>
      </c>
      <c r="B6264" t="s">
        <v>6659</v>
      </c>
      <c r="C6264" s="1">
        <v>38.659999999999997</v>
      </c>
      <c r="D6264" s="5">
        <v>45371</v>
      </c>
      <c r="E6264" t="s">
        <v>20</v>
      </c>
      <c r="F6264" t="s">
        <v>40</v>
      </c>
      <c r="G6264" s="16" t="s">
        <v>6668</v>
      </c>
      <c r="H6264" s="1"/>
      <c r="J6264"/>
      <c r="AC6264" s="5" t="e">
        <f>VLOOKUP(Table1[[#This Row],[Expense Report]],#REF!,3, 0)</f>
        <v>#REF!</v>
      </c>
      <c r="AD6264" t="s">
        <v>14627</v>
      </c>
      <c r="AE6264" t="s">
        <v>266</v>
      </c>
      <c r="AF6264" t="e">
        <f>MONTH(Table1[[#This Row],[Date Sent]])</f>
        <v>#REF!</v>
      </c>
      <c r="AG6264" t="e">
        <f>YEAR(Table1[[#This Row],[Date Sent]])</f>
        <v>#REF!</v>
      </c>
      <c r="AH6264"/>
    </row>
    <row r="6265" spans="1:34" x14ac:dyDescent="0.2">
      <c r="A6265" t="s">
        <v>4233</v>
      </c>
      <c r="B6265" t="s">
        <v>6670</v>
      </c>
      <c r="C6265" s="1">
        <v>25.25</v>
      </c>
      <c r="D6265" s="5">
        <v>45342</v>
      </c>
      <c r="E6265" t="s">
        <v>23</v>
      </c>
      <c r="F6265" t="s">
        <v>33</v>
      </c>
      <c r="G6265" s="16" t="s">
        <v>6671</v>
      </c>
      <c r="H6265" s="1"/>
      <c r="J6265"/>
      <c r="AC6265" s="5" t="e">
        <f>VLOOKUP(Table1[[#This Row],[Expense Report]],#REF!,3, 0)</f>
        <v>#REF!</v>
      </c>
      <c r="AD6265" t="s">
        <v>14736</v>
      </c>
      <c r="AE6265" t="s">
        <v>266</v>
      </c>
      <c r="AF6265" t="e">
        <f>MONTH(Table1[[#This Row],[Date Sent]])</f>
        <v>#REF!</v>
      </c>
      <c r="AG6265" t="e">
        <f>YEAR(Table1[[#This Row],[Date Sent]])</f>
        <v>#REF!</v>
      </c>
      <c r="AH6265"/>
    </row>
    <row r="6266" spans="1:34" x14ac:dyDescent="0.2">
      <c r="A6266" t="s">
        <v>4233</v>
      </c>
      <c r="B6266" t="s">
        <v>6670</v>
      </c>
      <c r="C6266" s="1">
        <v>405</v>
      </c>
      <c r="D6266" s="5">
        <v>45344</v>
      </c>
      <c r="E6266" t="s">
        <v>21</v>
      </c>
      <c r="F6266" t="s">
        <v>51</v>
      </c>
      <c r="G6266" s="16" t="s">
        <v>6672</v>
      </c>
      <c r="H6266" s="1"/>
      <c r="J6266"/>
      <c r="AC6266" s="5" t="e">
        <f>VLOOKUP(Table1[[#This Row],[Expense Report]],#REF!,3, 0)</f>
        <v>#REF!</v>
      </c>
      <c r="AD6266" t="s">
        <v>14736</v>
      </c>
      <c r="AE6266" t="s">
        <v>266</v>
      </c>
      <c r="AF6266" t="e">
        <f>MONTH(Table1[[#This Row],[Date Sent]])</f>
        <v>#REF!</v>
      </c>
      <c r="AG6266" t="e">
        <f>YEAR(Table1[[#This Row],[Date Sent]])</f>
        <v>#REF!</v>
      </c>
      <c r="AH6266"/>
    </row>
    <row r="6267" spans="1:34" x14ac:dyDescent="0.2">
      <c r="A6267" t="s">
        <v>4233</v>
      </c>
      <c r="B6267" t="s">
        <v>6670</v>
      </c>
      <c r="C6267" s="1">
        <v>6.38</v>
      </c>
      <c r="D6267" s="5">
        <v>45355</v>
      </c>
      <c r="E6267" t="s">
        <v>23</v>
      </c>
      <c r="F6267" t="s">
        <v>39</v>
      </c>
      <c r="G6267" s="16" t="s">
        <v>6673</v>
      </c>
      <c r="H6267" s="1"/>
      <c r="J6267"/>
      <c r="AC6267" s="5" t="e">
        <f>VLOOKUP(Table1[[#This Row],[Expense Report]],#REF!,3, 0)</f>
        <v>#REF!</v>
      </c>
      <c r="AD6267" t="s">
        <v>14736</v>
      </c>
      <c r="AE6267" t="s">
        <v>266</v>
      </c>
      <c r="AF6267" t="e">
        <f>MONTH(Table1[[#This Row],[Date Sent]])</f>
        <v>#REF!</v>
      </c>
      <c r="AG6267" t="e">
        <f>YEAR(Table1[[#This Row],[Date Sent]])</f>
        <v>#REF!</v>
      </c>
      <c r="AH6267"/>
    </row>
    <row r="6268" spans="1:34" x14ac:dyDescent="0.2">
      <c r="A6268" t="s">
        <v>4233</v>
      </c>
      <c r="B6268" t="s">
        <v>6670</v>
      </c>
      <c r="C6268" s="1">
        <v>26.91</v>
      </c>
      <c r="D6268" s="5">
        <v>45355</v>
      </c>
      <c r="E6268" t="s">
        <v>23</v>
      </c>
      <c r="F6268" t="s">
        <v>39</v>
      </c>
      <c r="G6268" s="16" t="s">
        <v>6674</v>
      </c>
      <c r="H6268" s="1"/>
      <c r="J6268"/>
      <c r="AC6268" s="5" t="e">
        <f>VLOOKUP(Table1[[#This Row],[Expense Report]],#REF!,3, 0)</f>
        <v>#REF!</v>
      </c>
      <c r="AD6268" t="s">
        <v>14736</v>
      </c>
      <c r="AE6268" t="s">
        <v>266</v>
      </c>
      <c r="AF6268" t="e">
        <f>MONTH(Table1[[#This Row],[Date Sent]])</f>
        <v>#REF!</v>
      </c>
      <c r="AG6268" t="e">
        <f>YEAR(Table1[[#This Row],[Date Sent]])</f>
        <v>#REF!</v>
      </c>
      <c r="AH6268"/>
    </row>
    <row r="6269" spans="1:34" x14ac:dyDescent="0.2">
      <c r="A6269" t="s">
        <v>4233</v>
      </c>
      <c r="B6269" t="s">
        <v>6670</v>
      </c>
      <c r="C6269" s="1">
        <v>51.33</v>
      </c>
      <c r="D6269" s="5">
        <v>45362</v>
      </c>
      <c r="E6269" t="s">
        <v>20</v>
      </c>
      <c r="F6269" t="s">
        <v>39</v>
      </c>
      <c r="G6269" s="16" t="s">
        <v>6675</v>
      </c>
      <c r="H6269" s="1"/>
      <c r="J6269"/>
      <c r="AC6269" s="5" t="e">
        <f>VLOOKUP(Table1[[#This Row],[Expense Report]],#REF!,3, 0)</f>
        <v>#REF!</v>
      </c>
      <c r="AD6269" t="s">
        <v>14736</v>
      </c>
      <c r="AE6269" t="s">
        <v>266</v>
      </c>
      <c r="AF6269" t="e">
        <f>MONTH(Table1[[#This Row],[Date Sent]])</f>
        <v>#REF!</v>
      </c>
      <c r="AG6269" t="e">
        <f>YEAR(Table1[[#This Row],[Date Sent]])</f>
        <v>#REF!</v>
      </c>
      <c r="AH6269"/>
    </row>
    <row r="6270" spans="1:34" x14ac:dyDescent="0.2">
      <c r="A6270" t="s">
        <v>4233</v>
      </c>
      <c r="B6270" t="s">
        <v>6670</v>
      </c>
      <c r="C6270" s="1">
        <v>0.66</v>
      </c>
      <c r="D6270" s="5">
        <v>45363</v>
      </c>
      <c r="E6270" t="s">
        <v>20</v>
      </c>
      <c r="F6270" t="s">
        <v>39</v>
      </c>
      <c r="G6270" s="16" t="s">
        <v>6676</v>
      </c>
      <c r="H6270" s="1"/>
      <c r="J6270"/>
      <c r="AC6270" s="5" t="e">
        <f>VLOOKUP(Table1[[#This Row],[Expense Report]],#REF!,3, 0)</f>
        <v>#REF!</v>
      </c>
      <c r="AD6270" t="s">
        <v>14736</v>
      </c>
      <c r="AE6270" t="s">
        <v>266</v>
      </c>
      <c r="AF6270" t="e">
        <f>MONTH(Table1[[#This Row],[Date Sent]])</f>
        <v>#REF!</v>
      </c>
      <c r="AG6270" t="e">
        <f>YEAR(Table1[[#This Row],[Date Sent]])</f>
        <v>#REF!</v>
      </c>
      <c r="AH6270"/>
    </row>
    <row r="6271" spans="1:34" x14ac:dyDescent="0.2">
      <c r="A6271" t="s">
        <v>4233</v>
      </c>
      <c r="B6271" t="s">
        <v>6670</v>
      </c>
      <c r="C6271" s="1">
        <v>0.81</v>
      </c>
      <c r="D6271" s="5">
        <v>45363</v>
      </c>
      <c r="E6271" t="s">
        <v>20</v>
      </c>
      <c r="F6271" t="s">
        <v>39</v>
      </c>
      <c r="G6271" s="16" t="s">
        <v>6677</v>
      </c>
      <c r="H6271" s="1"/>
      <c r="J6271"/>
      <c r="AC6271" s="5" t="e">
        <f>VLOOKUP(Table1[[#This Row],[Expense Report]],#REF!,3, 0)</f>
        <v>#REF!</v>
      </c>
      <c r="AD6271" t="s">
        <v>14736</v>
      </c>
      <c r="AE6271" t="s">
        <v>266</v>
      </c>
      <c r="AF6271" t="e">
        <f>MONTH(Table1[[#This Row],[Date Sent]])</f>
        <v>#REF!</v>
      </c>
      <c r="AG6271" t="e">
        <f>YEAR(Table1[[#This Row],[Date Sent]])</f>
        <v>#REF!</v>
      </c>
      <c r="AH6271"/>
    </row>
    <row r="6272" spans="1:34" x14ac:dyDescent="0.2">
      <c r="A6272" t="s">
        <v>4233</v>
      </c>
      <c r="B6272" t="s">
        <v>6670</v>
      </c>
      <c r="C6272" s="1">
        <v>2.58</v>
      </c>
      <c r="D6272" s="5">
        <v>45363</v>
      </c>
      <c r="E6272" t="s">
        <v>21</v>
      </c>
      <c r="F6272" t="s">
        <v>39</v>
      </c>
      <c r="G6272" s="16" t="s">
        <v>6678</v>
      </c>
      <c r="H6272" s="1"/>
      <c r="J6272"/>
      <c r="AC6272" s="5" t="e">
        <f>VLOOKUP(Table1[[#This Row],[Expense Report]],#REF!,3, 0)</f>
        <v>#REF!</v>
      </c>
      <c r="AD6272" t="s">
        <v>14736</v>
      </c>
      <c r="AE6272" t="s">
        <v>266</v>
      </c>
      <c r="AF6272" t="e">
        <f>MONTH(Table1[[#This Row],[Date Sent]])</f>
        <v>#REF!</v>
      </c>
      <c r="AG6272" t="e">
        <f>YEAR(Table1[[#This Row],[Date Sent]])</f>
        <v>#REF!</v>
      </c>
      <c r="AH6272"/>
    </row>
    <row r="6273" spans="1:34" x14ac:dyDescent="0.2">
      <c r="A6273" t="s">
        <v>4233</v>
      </c>
      <c r="B6273" t="s">
        <v>6670</v>
      </c>
      <c r="C6273" s="1">
        <v>23.03</v>
      </c>
      <c r="D6273" s="5">
        <v>45364</v>
      </c>
      <c r="E6273" t="s">
        <v>21</v>
      </c>
      <c r="F6273" t="s">
        <v>1193</v>
      </c>
      <c r="G6273" s="16" t="s">
        <v>6679</v>
      </c>
      <c r="H6273" s="1"/>
      <c r="J6273"/>
      <c r="AC6273" s="5" t="e">
        <f>VLOOKUP(Table1[[#This Row],[Expense Report]],#REF!,3, 0)</f>
        <v>#REF!</v>
      </c>
      <c r="AD6273" t="s">
        <v>14736</v>
      </c>
      <c r="AE6273" t="s">
        <v>266</v>
      </c>
      <c r="AF6273" t="e">
        <f>MONTH(Table1[[#This Row],[Date Sent]])</f>
        <v>#REF!</v>
      </c>
      <c r="AG6273" t="e">
        <f>YEAR(Table1[[#This Row],[Date Sent]])</f>
        <v>#REF!</v>
      </c>
      <c r="AH6273"/>
    </row>
    <row r="6274" spans="1:34" x14ac:dyDescent="0.2">
      <c r="A6274" t="s">
        <v>4233</v>
      </c>
      <c r="B6274" t="s">
        <v>6670</v>
      </c>
      <c r="C6274" s="1">
        <v>7.88</v>
      </c>
      <c r="D6274" s="5">
        <v>45364</v>
      </c>
      <c r="E6274" t="s">
        <v>21</v>
      </c>
      <c r="F6274" t="s">
        <v>39</v>
      </c>
      <c r="G6274" s="16" t="s">
        <v>6680</v>
      </c>
      <c r="H6274" s="1"/>
      <c r="J6274"/>
      <c r="AC6274" s="5" t="e">
        <f>VLOOKUP(Table1[[#This Row],[Expense Report]],#REF!,3, 0)</f>
        <v>#REF!</v>
      </c>
      <c r="AD6274" t="s">
        <v>14736</v>
      </c>
      <c r="AE6274" t="s">
        <v>266</v>
      </c>
      <c r="AF6274" t="e">
        <f>MONTH(Table1[[#This Row],[Date Sent]])</f>
        <v>#REF!</v>
      </c>
      <c r="AG6274" t="e">
        <f>YEAR(Table1[[#This Row],[Date Sent]])</f>
        <v>#REF!</v>
      </c>
      <c r="AH6274"/>
    </row>
    <row r="6275" spans="1:34" x14ac:dyDescent="0.2">
      <c r="A6275" t="s">
        <v>4233</v>
      </c>
      <c r="B6275" t="s">
        <v>6670</v>
      </c>
      <c r="C6275" s="1">
        <v>213.37</v>
      </c>
      <c r="D6275" s="5">
        <v>45364</v>
      </c>
      <c r="E6275" t="s">
        <v>46</v>
      </c>
      <c r="F6275" t="s">
        <v>51</v>
      </c>
      <c r="G6275" s="16" t="s">
        <v>6681</v>
      </c>
      <c r="H6275" s="1"/>
      <c r="J6275"/>
      <c r="AC6275" s="5" t="e">
        <f>VLOOKUP(Table1[[#This Row],[Expense Report]],#REF!,3, 0)</f>
        <v>#REF!</v>
      </c>
      <c r="AD6275" t="s">
        <v>14736</v>
      </c>
      <c r="AE6275" t="s">
        <v>266</v>
      </c>
      <c r="AF6275" t="e">
        <f>MONTH(Table1[[#This Row],[Date Sent]])</f>
        <v>#REF!</v>
      </c>
      <c r="AG6275" t="e">
        <f>YEAR(Table1[[#This Row],[Date Sent]])</f>
        <v>#REF!</v>
      </c>
      <c r="AH6275"/>
    </row>
    <row r="6276" spans="1:34" x14ac:dyDescent="0.2">
      <c r="A6276" t="s">
        <v>279</v>
      </c>
      <c r="B6276" t="s">
        <v>6682</v>
      </c>
      <c r="C6276" s="1">
        <v>20.75</v>
      </c>
      <c r="D6276" s="5">
        <v>45344</v>
      </c>
      <c r="E6276" t="s">
        <v>21</v>
      </c>
      <c r="F6276" t="s">
        <v>33</v>
      </c>
      <c r="G6276" s="16" t="s">
        <v>923</v>
      </c>
      <c r="H6276" s="1"/>
      <c r="J6276"/>
      <c r="AC6276" s="5" t="e">
        <f>VLOOKUP(Table1[[#This Row],[Expense Report]],#REF!,3, 0)</f>
        <v>#REF!</v>
      </c>
      <c r="AD6276" t="s">
        <v>11649</v>
      </c>
      <c r="AE6276" t="s">
        <v>11649</v>
      </c>
      <c r="AF6276" t="e">
        <f>MONTH(Table1[[#This Row],[Date Sent]])</f>
        <v>#REF!</v>
      </c>
      <c r="AG6276" t="e">
        <f>YEAR(Table1[[#This Row],[Date Sent]])</f>
        <v>#REF!</v>
      </c>
      <c r="AH6276"/>
    </row>
    <row r="6277" spans="1:34" x14ac:dyDescent="0.2">
      <c r="A6277" t="s">
        <v>279</v>
      </c>
      <c r="B6277" t="s">
        <v>6682</v>
      </c>
      <c r="C6277" s="1">
        <v>32.08</v>
      </c>
      <c r="D6277" s="5">
        <v>45345</v>
      </c>
      <c r="E6277" t="s">
        <v>24</v>
      </c>
      <c r="F6277" t="s">
        <v>6</v>
      </c>
      <c r="G6277" s="16" t="s">
        <v>6683</v>
      </c>
      <c r="H6277" s="1"/>
      <c r="J6277"/>
      <c r="AC6277" s="5" t="e">
        <f>VLOOKUP(Table1[[#This Row],[Expense Report]],#REF!,3, 0)</f>
        <v>#REF!</v>
      </c>
      <c r="AD6277" t="s">
        <v>11649</v>
      </c>
      <c r="AE6277" t="s">
        <v>11649</v>
      </c>
      <c r="AF6277" t="e">
        <f>MONTH(Table1[[#This Row],[Date Sent]])</f>
        <v>#REF!</v>
      </c>
      <c r="AG6277" t="e">
        <f>YEAR(Table1[[#This Row],[Date Sent]])</f>
        <v>#REF!</v>
      </c>
      <c r="AH6277"/>
    </row>
    <row r="6278" spans="1:34" x14ac:dyDescent="0.2">
      <c r="A6278" t="s">
        <v>279</v>
      </c>
      <c r="B6278" t="s">
        <v>6682</v>
      </c>
      <c r="C6278" s="1">
        <v>4.26</v>
      </c>
      <c r="D6278" s="5">
        <v>45346</v>
      </c>
      <c r="E6278" t="s">
        <v>21</v>
      </c>
      <c r="F6278" t="s">
        <v>33</v>
      </c>
      <c r="G6278" s="16" t="s">
        <v>923</v>
      </c>
      <c r="H6278" s="1"/>
      <c r="J6278"/>
      <c r="AC6278" s="5" t="e">
        <f>VLOOKUP(Table1[[#This Row],[Expense Report]],#REF!,3, 0)</f>
        <v>#REF!</v>
      </c>
      <c r="AD6278" t="s">
        <v>11649</v>
      </c>
      <c r="AE6278" t="s">
        <v>11649</v>
      </c>
      <c r="AF6278" t="e">
        <f>MONTH(Table1[[#This Row],[Date Sent]])</f>
        <v>#REF!</v>
      </c>
      <c r="AG6278" t="e">
        <f>YEAR(Table1[[#This Row],[Date Sent]])</f>
        <v>#REF!</v>
      </c>
      <c r="AH6278"/>
    </row>
    <row r="6279" spans="1:34" x14ac:dyDescent="0.2">
      <c r="A6279" t="s">
        <v>279</v>
      </c>
      <c r="B6279" t="s">
        <v>6682</v>
      </c>
      <c r="C6279" s="1">
        <v>12.95</v>
      </c>
      <c r="D6279" s="5">
        <v>45348</v>
      </c>
      <c r="E6279" t="s">
        <v>21</v>
      </c>
      <c r="F6279" t="s">
        <v>33</v>
      </c>
      <c r="G6279" s="16" t="s">
        <v>6684</v>
      </c>
      <c r="H6279" s="1"/>
      <c r="J6279"/>
      <c r="AC6279" s="5" t="e">
        <f>VLOOKUP(Table1[[#This Row],[Expense Report]],#REF!,3, 0)</f>
        <v>#REF!</v>
      </c>
      <c r="AD6279" t="s">
        <v>11649</v>
      </c>
      <c r="AE6279" t="s">
        <v>11649</v>
      </c>
      <c r="AF6279" t="e">
        <f>MONTH(Table1[[#This Row],[Date Sent]])</f>
        <v>#REF!</v>
      </c>
      <c r="AG6279" t="e">
        <f>YEAR(Table1[[#This Row],[Date Sent]])</f>
        <v>#REF!</v>
      </c>
      <c r="AH6279"/>
    </row>
    <row r="6280" spans="1:34" x14ac:dyDescent="0.2">
      <c r="A6280" t="s">
        <v>279</v>
      </c>
      <c r="B6280" t="s">
        <v>6682</v>
      </c>
      <c r="C6280" s="1">
        <v>47.5</v>
      </c>
      <c r="D6280" s="5">
        <v>45348</v>
      </c>
      <c r="E6280" t="s">
        <v>21</v>
      </c>
      <c r="F6280" t="s">
        <v>15</v>
      </c>
      <c r="G6280" s="16" t="s">
        <v>6685</v>
      </c>
      <c r="H6280" s="1"/>
      <c r="J6280"/>
      <c r="AC6280" s="5" t="e">
        <f>VLOOKUP(Table1[[#This Row],[Expense Report]],#REF!,3, 0)</f>
        <v>#REF!</v>
      </c>
      <c r="AD6280" t="s">
        <v>11649</v>
      </c>
      <c r="AE6280" t="s">
        <v>11649</v>
      </c>
      <c r="AF6280" t="e">
        <f>MONTH(Table1[[#This Row],[Date Sent]])</f>
        <v>#REF!</v>
      </c>
      <c r="AG6280" t="e">
        <f>YEAR(Table1[[#This Row],[Date Sent]])</f>
        <v>#REF!</v>
      </c>
      <c r="AH6280"/>
    </row>
    <row r="6281" spans="1:34" x14ac:dyDescent="0.2">
      <c r="A6281" t="s">
        <v>279</v>
      </c>
      <c r="B6281" t="s">
        <v>6682</v>
      </c>
      <c r="C6281" s="1">
        <v>254.4</v>
      </c>
      <c r="D6281" s="5">
        <v>45351</v>
      </c>
      <c r="E6281" t="s">
        <v>21</v>
      </c>
      <c r="F6281" t="s">
        <v>16</v>
      </c>
      <c r="G6281" s="16" t="s">
        <v>5801</v>
      </c>
      <c r="H6281" s="1"/>
      <c r="J6281"/>
      <c r="AC6281" s="5" t="e">
        <f>VLOOKUP(Table1[[#This Row],[Expense Report]],#REF!,3, 0)</f>
        <v>#REF!</v>
      </c>
      <c r="AD6281" t="s">
        <v>11649</v>
      </c>
      <c r="AE6281" t="s">
        <v>11649</v>
      </c>
      <c r="AF6281" t="e">
        <f>MONTH(Table1[[#This Row],[Date Sent]])</f>
        <v>#REF!</v>
      </c>
      <c r="AG6281" t="e">
        <f>YEAR(Table1[[#This Row],[Date Sent]])</f>
        <v>#REF!</v>
      </c>
      <c r="AH6281"/>
    </row>
    <row r="6282" spans="1:34" x14ac:dyDescent="0.2">
      <c r="A6282" t="s">
        <v>279</v>
      </c>
      <c r="B6282" t="s">
        <v>6682</v>
      </c>
      <c r="C6282" s="1">
        <v>61.72</v>
      </c>
      <c r="D6282" s="5">
        <v>45352</v>
      </c>
      <c r="E6282" t="s">
        <v>21</v>
      </c>
      <c r="F6282" t="s">
        <v>33</v>
      </c>
      <c r="G6282" s="16" t="s">
        <v>923</v>
      </c>
      <c r="H6282" s="1"/>
      <c r="J6282"/>
      <c r="AC6282" s="5" t="e">
        <f>VLOOKUP(Table1[[#This Row],[Expense Report]],#REF!,3, 0)</f>
        <v>#REF!</v>
      </c>
      <c r="AD6282" t="s">
        <v>11649</v>
      </c>
      <c r="AE6282" t="s">
        <v>11649</v>
      </c>
      <c r="AF6282" t="e">
        <f>MONTH(Table1[[#This Row],[Date Sent]])</f>
        <v>#REF!</v>
      </c>
      <c r="AG6282" t="e">
        <f>YEAR(Table1[[#This Row],[Date Sent]])</f>
        <v>#REF!</v>
      </c>
      <c r="AH6282"/>
    </row>
    <row r="6283" spans="1:34" x14ac:dyDescent="0.2">
      <c r="A6283" t="s">
        <v>279</v>
      </c>
      <c r="B6283" t="s">
        <v>6682</v>
      </c>
      <c r="C6283" s="1">
        <v>18.32</v>
      </c>
      <c r="D6283" s="5">
        <v>45354</v>
      </c>
      <c r="E6283" t="s">
        <v>21</v>
      </c>
      <c r="F6283" t="s">
        <v>39</v>
      </c>
      <c r="G6283" s="16" t="s">
        <v>1730</v>
      </c>
      <c r="H6283" s="1"/>
      <c r="J6283"/>
      <c r="AC6283" s="5" t="e">
        <f>VLOOKUP(Table1[[#This Row],[Expense Report]],#REF!,3, 0)</f>
        <v>#REF!</v>
      </c>
      <c r="AD6283" t="s">
        <v>11649</v>
      </c>
      <c r="AE6283" t="s">
        <v>11649</v>
      </c>
      <c r="AF6283" t="e">
        <f>MONTH(Table1[[#This Row],[Date Sent]])</f>
        <v>#REF!</v>
      </c>
      <c r="AG6283" t="e">
        <f>YEAR(Table1[[#This Row],[Date Sent]])</f>
        <v>#REF!</v>
      </c>
      <c r="AH6283"/>
    </row>
    <row r="6284" spans="1:34" x14ac:dyDescent="0.2">
      <c r="A6284" t="s">
        <v>279</v>
      </c>
      <c r="B6284" t="s">
        <v>6682</v>
      </c>
      <c r="C6284" s="1">
        <v>52.44</v>
      </c>
      <c r="D6284" s="5">
        <v>45358</v>
      </c>
      <c r="E6284" t="s">
        <v>21</v>
      </c>
      <c r="F6284" t="s">
        <v>16</v>
      </c>
      <c r="G6284" s="16" t="s">
        <v>6686</v>
      </c>
      <c r="H6284" s="1"/>
      <c r="J6284"/>
      <c r="AC6284" s="5" t="e">
        <f>VLOOKUP(Table1[[#This Row],[Expense Report]],#REF!,3, 0)</f>
        <v>#REF!</v>
      </c>
      <c r="AD6284" t="s">
        <v>11649</v>
      </c>
      <c r="AE6284" t="s">
        <v>11649</v>
      </c>
      <c r="AF6284" t="e">
        <f>MONTH(Table1[[#This Row],[Date Sent]])</f>
        <v>#REF!</v>
      </c>
      <c r="AG6284" t="e">
        <f>YEAR(Table1[[#This Row],[Date Sent]])</f>
        <v>#REF!</v>
      </c>
      <c r="AH6284"/>
    </row>
    <row r="6285" spans="1:34" x14ac:dyDescent="0.2">
      <c r="A6285" t="s">
        <v>279</v>
      </c>
      <c r="B6285" t="s">
        <v>6682</v>
      </c>
      <c r="C6285" s="1">
        <v>25.92</v>
      </c>
      <c r="D6285" s="5">
        <v>45359</v>
      </c>
      <c r="E6285" t="s">
        <v>21</v>
      </c>
      <c r="F6285" t="s">
        <v>39</v>
      </c>
      <c r="G6285" s="16" t="s">
        <v>6687</v>
      </c>
      <c r="H6285" s="1"/>
      <c r="J6285"/>
      <c r="AC6285" s="5" t="e">
        <f>VLOOKUP(Table1[[#This Row],[Expense Report]],#REF!,3, 0)</f>
        <v>#REF!</v>
      </c>
      <c r="AD6285" t="s">
        <v>11649</v>
      </c>
      <c r="AE6285" t="s">
        <v>11649</v>
      </c>
      <c r="AF6285" t="e">
        <f>MONTH(Table1[[#This Row],[Date Sent]])</f>
        <v>#REF!</v>
      </c>
      <c r="AG6285" t="e">
        <f>YEAR(Table1[[#This Row],[Date Sent]])</f>
        <v>#REF!</v>
      </c>
      <c r="AH6285"/>
    </row>
    <row r="6286" spans="1:34" x14ac:dyDescent="0.2">
      <c r="A6286" t="s">
        <v>279</v>
      </c>
      <c r="B6286" t="s">
        <v>6682</v>
      </c>
      <c r="C6286" s="1">
        <v>60.48</v>
      </c>
      <c r="D6286" s="5">
        <v>45359</v>
      </c>
      <c r="E6286" t="s">
        <v>21</v>
      </c>
      <c r="F6286" t="s">
        <v>39</v>
      </c>
      <c r="G6286" s="16" t="s">
        <v>6070</v>
      </c>
      <c r="H6286" s="1"/>
      <c r="J6286"/>
      <c r="AC6286" s="5" t="e">
        <f>VLOOKUP(Table1[[#This Row],[Expense Report]],#REF!,3, 0)</f>
        <v>#REF!</v>
      </c>
      <c r="AD6286" t="s">
        <v>11649</v>
      </c>
      <c r="AE6286" t="s">
        <v>11649</v>
      </c>
      <c r="AF6286" t="e">
        <f>MONTH(Table1[[#This Row],[Date Sent]])</f>
        <v>#REF!</v>
      </c>
      <c r="AG6286" t="e">
        <f>YEAR(Table1[[#This Row],[Date Sent]])</f>
        <v>#REF!</v>
      </c>
      <c r="AH6286"/>
    </row>
    <row r="6287" spans="1:34" x14ac:dyDescent="0.2">
      <c r="A6287" t="s">
        <v>279</v>
      </c>
      <c r="B6287" t="s">
        <v>6682</v>
      </c>
      <c r="C6287" s="1">
        <v>56.94</v>
      </c>
      <c r="D6287" s="5">
        <v>45367</v>
      </c>
      <c r="E6287" t="s">
        <v>21</v>
      </c>
      <c r="F6287" t="s">
        <v>33</v>
      </c>
      <c r="G6287" s="16" t="s">
        <v>1362</v>
      </c>
      <c r="H6287" s="1"/>
      <c r="J6287"/>
      <c r="AC6287" s="5" t="e">
        <f>VLOOKUP(Table1[[#This Row],[Expense Report]],#REF!,3, 0)</f>
        <v>#REF!</v>
      </c>
      <c r="AD6287" t="s">
        <v>11649</v>
      </c>
      <c r="AE6287" t="s">
        <v>11649</v>
      </c>
      <c r="AF6287" t="e">
        <f>MONTH(Table1[[#This Row],[Date Sent]])</f>
        <v>#REF!</v>
      </c>
      <c r="AG6287" t="e">
        <f>YEAR(Table1[[#This Row],[Date Sent]])</f>
        <v>#REF!</v>
      </c>
      <c r="AH6287"/>
    </row>
    <row r="6288" spans="1:34" x14ac:dyDescent="0.2">
      <c r="A6288" t="s">
        <v>279</v>
      </c>
      <c r="B6288" t="s">
        <v>6682</v>
      </c>
      <c r="C6288" s="1">
        <v>377</v>
      </c>
      <c r="D6288" s="5">
        <v>45369</v>
      </c>
      <c r="E6288" t="s">
        <v>40</v>
      </c>
      <c r="F6288" t="s">
        <v>54</v>
      </c>
      <c r="G6288" s="16" t="s">
        <v>6688</v>
      </c>
      <c r="H6288" s="1"/>
      <c r="J6288"/>
      <c r="AC6288" s="5" t="e">
        <f>VLOOKUP(Table1[[#This Row],[Expense Report]],#REF!,3, 0)</f>
        <v>#REF!</v>
      </c>
      <c r="AD6288" t="s">
        <v>11649</v>
      </c>
      <c r="AE6288" t="s">
        <v>11649</v>
      </c>
      <c r="AF6288" t="e">
        <f>MONTH(Table1[[#This Row],[Date Sent]])</f>
        <v>#REF!</v>
      </c>
      <c r="AG6288" t="e">
        <f>YEAR(Table1[[#This Row],[Date Sent]])</f>
        <v>#REF!</v>
      </c>
      <c r="AH6288"/>
    </row>
    <row r="6289" spans="1:34" x14ac:dyDescent="0.2">
      <c r="A6289" t="s">
        <v>279</v>
      </c>
      <c r="B6289" t="s">
        <v>6682</v>
      </c>
      <c r="C6289" s="1">
        <v>122.89</v>
      </c>
      <c r="D6289" s="5">
        <v>45370</v>
      </c>
      <c r="E6289" t="s">
        <v>21</v>
      </c>
      <c r="F6289" t="s">
        <v>15</v>
      </c>
      <c r="G6289" s="16" t="s">
        <v>6689</v>
      </c>
      <c r="H6289" s="1"/>
      <c r="J6289"/>
      <c r="AC6289" s="5" t="e">
        <f>VLOOKUP(Table1[[#This Row],[Expense Report]],#REF!,3, 0)</f>
        <v>#REF!</v>
      </c>
      <c r="AD6289" t="s">
        <v>11649</v>
      </c>
      <c r="AE6289" t="s">
        <v>11649</v>
      </c>
      <c r="AF6289" t="e">
        <f>MONTH(Table1[[#This Row],[Date Sent]])</f>
        <v>#REF!</v>
      </c>
      <c r="AG6289" t="e">
        <f>YEAR(Table1[[#This Row],[Date Sent]])</f>
        <v>#REF!</v>
      </c>
      <c r="AH6289"/>
    </row>
    <row r="6290" spans="1:34" x14ac:dyDescent="0.2">
      <c r="A6290" t="s">
        <v>1829</v>
      </c>
      <c r="B6290" t="s">
        <v>6690</v>
      </c>
      <c r="C6290" s="1">
        <v>193.16</v>
      </c>
      <c r="D6290" s="5">
        <v>45355</v>
      </c>
      <c r="E6290" t="s">
        <v>21</v>
      </c>
      <c r="F6290" t="s">
        <v>33</v>
      </c>
      <c r="G6290" s="16" t="s">
        <v>6691</v>
      </c>
      <c r="H6290" s="1"/>
      <c r="J6290"/>
      <c r="AC6290" s="5" t="e">
        <f>VLOOKUP(Table1[[#This Row],[Expense Report]],#REF!,3, 0)</f>
        <v>#REF!</v>
      </c>
      <c r="AD6290" t="s">
        <v>13674</v>
      </c>
      <c r="AE6290" t="s">
        <v>266</v>
      </c>
      <c r="AF6290" t="e">
        <f>MONTH(Table1[[#This Row],[Date Sent]])</f>
        <v>#REF!</v>
      </c>
      <c r="AG6290" t="e">
        <f>YEAR(Table1[[#This Row],[Date Sent]])</f>
        <v>#REF!</v>
      </c>
      <c r="AH6290"/>
    </row>
    <row r="6291" spans="1:34" x14ac:dyDescent="0.2">
      <c r="A6291" t="s">
        <v>1829</v>
      </c>
      <c r="B6291" t="s">
        <v>6690</v>
      </c>
      <c r="C6291" s="1">
        <v>20.61</v>
      </c>
      <c r="D6291" s="5">
        <v>45361</v>
      </c>
      <c r="E6291" t="s">
        <v>20</v>
      </c>
      <c r="F6291" t="s">
        <v>39</v>
      </c>
      <c r="G6291" s="16" t="s">
        <v>6692</v>
      </c>
      <c r="H6291" s="1"/>
      <c r="J6291"/>
      <c r="AC6291" s="5" t="e">
        <f>VLOOKUP(Table1[[#This Row],[Expense Report]],#REF!,3, 0)</f>
        <v>#REF!</v>
      </c>
      <c r="AD6291" t="s">
        <v>13674</v>
      </c>
      <c r="AE6291" t="s">
        <v>266</v>
      </c>
      <c r="AF6291" t="e">
        <f>MONTH(Table1[[#This Row],[Date Sent]])</f>
        <v>#REF!</v>
      </c>
      <c r="AG6291" t="e">
        <f>YEAR(Table1[[#This Row],[Date Sent]])</f>
        <v>#REF!</v>
      </c>
      <c r="AH6291"/>
    </row>
    <row r="6292" spans="1:34" x14ac:dyDescent="0.2">
      <c r="A6292" t="s">
        <v>1829</v>
      </c>
      <c r="B6292" t="s">
        <v>6690</v>
      </c>
      <c r="C6292" s="1">
        <v>185.05</v>
      </c>
      <c r="D6292" s="5">
        <v>45364</v>
      </c>
      <c r="E6292" t="s">
        <v>21</v>
      </c>
      <c r="F6292" t="s">
        <v>33</v>
      </c>
      <c r="G6292" s="16" t="s">
        <v>6693</v>
      </c>
      <c r="H6292" s="1"/>
      <c r="J6292"/>
      <c r="AC6292" s="5" t="e">
        <f>VLOOKUP(Table1[[#This Row],[Expense Report]],#REF!,3, 0)</f>
        <v>#REF!</v>
      </c>
      <c r="AD6292" t="s">
        <v>13674</v>
      </c>
      <c r="AE6292" t="s">
        <v>266</v>
      </c>
      <c r="AF6292" t="e">
        <f>MONTH(Table1[[#This Row],[Date Sent]])</f>
        <v>#REF!</v>
      </c>
      <c r="AG6292" t="e">
        <f>YEAR(Table1[[#This Row],[Date Sent]])</f>
        <v>#REF!</v>
      </c>
      <c r="AH6292"/>
    </row>
    <row r="6293" spans="1:34" x14ac:dyDescent="0.2">
      <c r="A6293" t="s">
        <v>568</v>
      </c>
      <c r="B6293" t="s">
        <v>6694</v>
      </c>
      <c r="C6293" s="1">
        <v>122.8</v>
      </c>
      <c r="D6293" s="5">
        <v>45348</v>
      </c>
      <c r="E6293" t="s">
        <v>21</v>
      </c>
      <c r="F6293" t="s">
        <v>33</v>
      </c>
      <c r="G6293" s="16" t="s">
        <v>1353</v>
      </c>
      <c r="H6293" s="1"/>
      <c r="J6293"/>
      <c r="AC6293" s="5" t="e">
        <f>VLOOKUP(Table1[[#This Row],[Expense Report]],#REF!,3, 0)</f>
        <v>#REF!</v>
      </c>
      <c r="AD6293" t="s">
        <v>13351</v>
      </c>
      <c r="AE6293" t="s">
        <v>298</v>
      </c>
      <c r="AF6293" t="e">
        <f>MONTH(Table1[[#This Row],[Date Sent]])</f>
        <v>#REF!</v>
      </c>
      <c r="AG6293" t="e">
        <f>YEAR(Table1[[#This Row],[Date Sent]])</f>
        <v>#REF!</v>
      </c>
      <c r="AH6293"/>
    </row>
    <row r="6294" spans="1:34" x14ac:dyDescent="0.2">
      <c r="A6294" t="s">
        <v>568</v>
      </c>
      <c r="B6294" t="s">
        <v>6694</v>
      </c>
      <c r="C6294" s="1">
        <v>44.02</v>
      </c>
      <c r="D6294" s="5">
        <v>45349</v>
      </c>
      <c r="E6294" t="s">
        <v>21</v>
      </c>
      <c r="F6294" t="s">
        <v>33</v>
      </c>
      <c r="G6294" s="16" t="s">
        <v>6695</v>
      </c>
      <c r="H6294" s="1"/>
      <c r="J6294"/>
      <c r="AC6294" s="5" t="e">
        <f>VLOOKUP(Table1[[#This Row],[Expense Report]],#REF!,3, 0)</f>
        <v>#REF!</v>
      </c>
      <c r="AD6294" t="s">
        <v>13351</v>
      </c>
      <c r="AE6294" t="s">
        <v>298</v>
      </c>
      <c r="AF6294" t="e">
        <f>MONTH(Table1[[#This Row],[Date Sent]])</f>
        <v>#REF!</v>
      </c>
      <c r="AG6294" t="e">
        <f>YEAR(Table1[[#This Row],[Date Sent]])</f>
        <v>#REF!</v>
      </c>
      <c r="AH6294"/>
    </row>
    <row r="6295" spans="1:34" x14ac:dyDescent="0.2">
      <c r="A6295" t="s">
        <v>568</v>
      </c>
      <c r="B6295" t="s">
        <v>6694</v>
      </c>
      <c r="C6295" s="1">
        <v>26.9</v>
      </c>
      <c r="D6295" s="5">
        <v>45358</v>
      </c>
      <c r="E6295" t="s">
        <v>21</v>
      </c>
      <c r="F6295" t="s">
        <v>33</v>
      </c>
      <c r="G6295" s="16" t="s">
        <v>4662</v>
      </c>
      <c r="H6295" s="1"/>
      <c r="J6295"/>
      <c r="AC6295" s="5" t="e">
        <f>VLOOKUP(Table1[[#This Row],[Expense Report]],#REF!,3, 0)</f>
        <v>#REF!</v>
      </c>
      <c r="AD6295" t="s">
        <v>13351</v>
      </c>
      <c r="AE6295" t="s">
        <v>298</v>
      </c>
      <c r="AF6295" t="e">
        <f>MONTH(Table1[[#This Row],[Date Sent]])</f>
        <v>#REF!</v>
      </c>
      <c r="AG6295" t="e">
        <f>YEAR(Table1[[#This Row],[Date Sent]])</f>
        <v>#REF!</v>
      </c>
      <c r="AH6295"/>
    </row>
    <row r="6296" spans="1:34" x14ac:dyDescent="0.2">
      <c r="A6296" t="s">
        <v>568</v>
      </c>
      <c r="B6296" t="s">
        <v>6694</v>
      </c>
      <c r="C6296" s="1">
        <v>64.72</v>
      </c>
      <c r="D6296" s="5">
        <v>45361</v>
      </c>
      <c r="E6296" t="s">
        <v>21</v>
      </c>
      <c r="F6296" t="s">
        <v>33</v>
      </c>
      <c r="G6296" s="16" t="s">
        <v>6696</v>
      </c>
      <c r="H6296" s="1"/>
      <c r="J6296"/>
      <c r="AC6296" s="5" t="e">
        <f>VLOOKUP(Table1[[#This Row],[Expense Report]],#REF!,3, 0)</f>
        <v>#REF!</v>
      </c>
      <c r="AD6296" t="s">
        <v>13351</v>
      </c>
      <c r="AE6296" t="s">
        <v>298</v>
      </c>
      <c r="AF6296" t="e">
        <f>MONTH(Table1[[#This Row],[Date Sent]])</f>
        <v>#REF!</v>
      </c>
      <c r="AG6296" t="e">
        <f>YEAR(Table1[[#This Row],[Date Sent]])</f>
        <v>#REF!</v>
      </c>
      <c r="AH6296"/>
    </row>
    <row r="6297" spans="1:34" x14ac:dyDescent="0.2">
      <c r="A6297" t="s">
        <v>568</v>
      </c>
      <c r="B6297" t="s">
        <v>6694</v>
      </c>
      <c r="C6297" s="1">
        <v>58.68</v>
      </c>
      <c r="D6297" s="5">
        <v>45362</v>
      </c>
      <c r="E6297" t="s">
        <v>21</v>
      </c>
      <c r="F6297" t="s">
        <v>33</v>
      </c>
      <c r="G6297" s="16" t="s">
        <v>6696</v>
      </c>
      <c r="H6297" s="1"/>
      <c r="J6297"/>
      <c r="AC6297" s="5" t="e">
        <f>VLOOKUP(Table1[[#This Row],[Expense Report]],#REF!,3, 0)</f>
        <v>#REF!</v>
      </c>
      <c r="AD6297" t="s">
        <v>13351</v>
      </c>
      <c r="AE6297" t="s">
        <v>298</v>
      </c>
      <c r="AF6297" t="e">
        <f>MONTH(Table1[[#This Row],[Date Sent]])</f>
        <v>#REF!</v>
      </c>
      <c r="AG6297" t="e">
        <f>YEAR(Table1[[#This Row],[Date Sent]])</f>
        <v>#REF!</v>
      </c>
      <c r="AH6297"/>
    </row>
    <row r="6298" spans="1:34" x14ac:dyDescent="0.2">
      <c r="A6298" t="s">
        <v>568</v>
      </c>
      <c r="B6298" t="s">
        <v>6694</v>
      </c>
      <c r="C6298" s="1">
        <v>91.51</v>
      </c>
      <c r="D6298" s="5">
        <v>45364</v>
      </c>
      <c r="E6298" t="s">
        <v>21</v>
      </c>
      <c r="F6298" t="s">
        <v>33</v>
      </c>
      <c r="G6298" s="16" t="s">
        <v>1353</v>
      </c>
      <c r="H6298" s="1"/>
      <c r="J6298"/>
      <c r="AC6298" s="5" t="e">
        <f>VLOOKUP(Table1[[#This Row],[Expense Report]],#REF!,3, 0)</f>
        <v>#REF!</v>
      </c>
      <c r="AD6298" t="s">
        <v>13351</v>
      </c>
      <c r="AE6298" t="s">
        <v>298</v>
      </c>
      <c r="AF6298" t="e">
        <f>MONTH(Table1[[#This Row],[Date Sent]])</f>
        <v>#REF!</v>
      </c>
      <c r="AG6298" t="e">
        <f>YEAR(Table1[[#This Row],[Date Sent]])</f>
        <v>#REF!</v>
      </c>
      <c r="AH6298"/>
    </row>
    <row r="6299" spans="1:34" x14ac:dyDescent="0.2">
      <c r="A6299" t="s">
        <v>568</v>
      </c>
      <c r="B6299" t="s">
        <v>6694</v>
      </c>
      <c r="C6299" s="1">
        <v>129.58000000000001</v>
      </c>
      <c r="D6299" s="5">
        <v>45367</v>
      </c>
      <c r="E6299" t="s">
        <v>21</v>
      </c>
      <c r="F6299" t="s">
        <v>33</v>
      </c>
      <c r="G6299" s="16" t="s">
        <v>1286</v>
      </c>
      <c r="H6299" s="1"/>
      <c r="J6299"/>
      <c r="AC6299" s="5" t="e">
        <f>VLOOKUP(Table1[[#This Row],[Expense Report]],#REF!,3, 0)</f>
        <v>#REF!</v>
      </c>
      <c r="AD6299" t="s">
        <v>13351</v>
      </c>
      <c r="AE6299" t="s">
        <v>298</v>
      </c>
      <c r="AF6299" t="e">
        <f>MONTH(Table1[[#This Row],[Date Sent]])</f>
        <v>#REF!</v>
      </c>
      <c r="AG6299" t="e">
        <f>YEAR(Table1[[#This Row],[Date Sent]])</f>
        <v>#REF!</v>
      </c>
      <c r="AH6299"/>
    </row>
    <row r="6300" spans="1:34" x14ac:dyDescent="0.2">
      <c r="A6300" t="s">
        <v>4669</v>
      </c>
      <c r="B6300" t="s">
        <v>6697</v>
      </c>
      <c r="C6300" s="1">
        <v>13.34</v>
      </c>
      <c r="D6300" s="5">
        <v>45340</v>
      </c>
      <c r="E6300" t="s">
        <v>13</v>
      </c>
      <c r="F6300" t="s">
        <v>33</v>
      </c>
      <c r="G6300" s="16" t="s">
        <v>2055</v>
      </c>
      <c r="H6300" s="1"/>
      <c r="J6300"/>
      <c r="AC6300" s="5" t="e">
        <f>VLOOKUP(Table1[[#This Row],[Expense Report]],#REF!,3, 0)</f>
        <v>#REF!</v>
      </c>
      <c r="AD6300" t="s">
        <v>14572</v>
      </c>
      <c r="AE6300" t="s">
        <v>298</v>
      </c>
      <c r="AF6300" t="e">
        <f>MONTH(Table1[[#This Row],[Date Sent]])</f>
        <v>#REF!</v>
      </c>
      <c r="AG6300" t="e">
        <f>YEAR(Table1[[#This Row],[Date Sent]])</f>
        <v>#REF!</v>
      </c>
      <c r="AH6300"/>
    </row>
    <row r="6301" spans="1:34" x14ac:dyDescent="0.2">
      <c r="A6301" t="s">
        <v>4669</v>
      </c>
      <c r="B6301" t="s">
        <v>6697</v>
      </c>
      <c r="C6301" s="1">
        <v>14.97</v>
      </c>
      <c r="D6301" s="5">
        <v>45345</v>
      </c>
      <c r="E6301" t="s">
        <v>13</v>
      </c>
      <c r="F6301" t="s">
        <v>33</v>
      </c>
      <c r="G6301" s="16" t="s">
        <v>3791</v>
      </c>
      <c r="H6301" s="1"/>
      <c r="J6301"/>
      <c r="AC6301" s="5" t="e">
        <f>VLOOKUP(Table1[[#This Row],[Expense Report]],#REF!,3, 0)</f>
        <v>#REF!</v>
      </c>
      <c r="AD6301" t="s">
        <v>14572</v>
      </c>
      <c r="AE6301" t="s">
        <v>298</v>
      </c>
      <c r="AF6301" t="e">
        <f>MONTH(Table1[[#This Row],[Date Sent]])</f>
        <v>#REF!</v>
      </c>
      <c r="AG6301" t="e">
        <f>YEAR(Table1[[#This Row],[Date Sent]])</f>
        <v>#REF!</v>
      </c>
      <c r="AH6301"/>
    </row>
    <row r="6302" spans="1:34" x14ac:dyDescent="0.2">
      <c r="A6302" t="s">
        <v>4669</v>
      </c>
      <c r="B6302" t="s">
        <v>6697</v>
      </c>
      <c r="C6302" s="1">
        <v>256.48</v>
      </c>
      <c r="D6302" s="5">
        <v>45345</v>
      </c>
      <c r="E6302" t="s">
        <v>21</v>
      </c>
      <c r="F6302" t="s">
        <v>33</v>
      </c>
      <c r="G6302" s="16" t="s">
        <v>928</v>
      </c>
      <c r="H6302" s="1"/>
      <c r="J6302"/>
      <c r="AC6302" s="5" t="e">
        <f>VLOOKUP(Table1[[#This Row],[Expense Report]],#REF!,3, 0)</f>
        <v>#REF!</v>
      </c>
      <c r="AD6302" t="s">
        <v>14572</v>
      </c>
      <c r="AE6302" t="s">
        <v>298</v>
      </c>
      <c r="AF6302" t="e">
        <f>MONTH(Table1[[#This Row],[Date Sent]])</f>
        <v>#REF!</v>
      </c>
      <c r="AG6302" t="e">
        <f>YEAR(Table1[[#This Row],[Date Sent]])</f>
        <v>#REF!</v>
      </c>
      <c r="AH6302"/>
    </row>
    <row r="6303" spans="1:34" x14ac:dyDescent="0.2">
      <c r="A6303" t="s">
        <v>4669</v>
      </c>
      <c r="B6303" t="s">
        <v>6697</v>
      </c>
      <c r="C6303" s="1">
        <v>105.27</v>
      </c>
      <c r="D6303" s="5">
        <v>45364</v>
      </c>
      <c r="E6303" t="s">
        <v>21</v>
      </c>
      <c r="F6303" t="s">
        <v>33</v>
      </c>
      <c r="G6303" s="16" t="s">
        <v>6698</v>
      </c>
      <c r="H6303" s="1"/>
      <c r="J6303"/>
      <c r="AC6303" s="5" t="e">
        <f>VLOOKUP(Table1[[#This Row],[Expense Report]],#REF!,3, 0)</f>
        <v>#REF!</v>
      </c>
      <c r="AD6303" t="s">
        <v>14572</v>
      </c>
      <c r="AE6303" t="s">
        <v>298</v>
      </c>
      <c r="AF6303" t="e">
        <f>MONTH(Table1[[#This Row],[Date Sent]])</f>
        <v>#REF!</v>
      </c>
      <c r="AG6303" t="e">
        <f>YEAR(Table1[[#This Row],[Date Sent]])</f>
        <v>#REF!</v>
      </c>
      <c r="AH6303"/>
    </row>
    <row r="6304" spans="1:34" x14ac:dyDescent="0.2">
      <c r="A6304" t="s">
        <v>813</v>
      </c>
      <c r="B6304" t="s">
        <v>6699</v>
      </c>
      <c r="C6304" s="1">
        <v>188.75</v>
      </c>
      <c r="D6304" s="5">
        <v>45340</v>
      </c>
      <c r="E6304" t="s">
        <v>21</v>
      </c>
      <c r="F6304" t="s">
        <v>33</v>
      </c>
      <c r="G6304" s="16" t="s">
        <v>6700</v>
      </c>
      <c r="H6304" s="1"/>
      <c r="J6304"/>
      <c r="AC6304" s="5" t="e">
        <f>VLOOKUP(Table1[[#This Row],[Expense Report]],#REF!,3, 0)</f>
        <v>#REF!</v>
      </c>
      <c r="AD6304" t="s">
        <v>13196</v>
      </c>
      <c r="AE6304" t="s">
        <v>475</v>
      </c>
      <c r="AF6304" t="e">
        <f>MONTH(Table1[[#This Row],[Date Sent]])</f>
        <v>#REF!</v>
      </c>
      <c r="AG6304" t="e">
        <f>YEAR(Table1[[#This Row],[Date Sent]])</f>
        <v>#REF!</v>
      </c>
      <c r="AH6304"/>
    </row>
    <row r="6305" spans="1:34" x14ac:dyDescent="0.2">
      <c r="A6305" t="s">
        <v>813</v>
      </c>
      <c r="B6305" t="s">
        <v>6699</v>
      </c>
      <c r="C6305" s="1">
        <v>20.02</v>
      </c>
      <c r="D6305" s="5">
        <v>45347</v>
      </c>
      <c r="E6305" t="s">
        <v>21</v>
      </c>
      <c r="F6305" t="s">
        <v>33</v>
      </c>
      <c r="G6305" s="16" t="s">
        <v>6701</v>
      </c>
      <c r="H6305" s="1"/>
      <c r="J6305"/>
      <c r="AC6305" s="5" t="e">
        <f>VLOOKUP(Table1[[#This Row],[Expense Report]],#REF!,3, 0)</f>
        <v>#REF!</v>
      </c>
      <c r="AD6305" t="s">
        <v>13196</v>
      </c>
      <c r="AE6305" t="s">
        <v>475</v>
      </c>
      <c r="AF6305" t="e">
        <f>MONTH(Table1[[#This Row],[Date Sent]])</f>
        <v>#REF!</v>
      </c>
      <c r="AG6305" t="e">
        <f>YEAR(Table1[[#This Row],[Date Sent]])</f>
        <v>#REF!</v>
      </c>
      <c r="AH6305"/>
    </row>
    <row r="6306" spans="1:34" x14ac:dyDescent="0.2">
      <c r="A6306" t="s">
        <v>813</v>
      </c>
      <c r="B6306" t="s">
        <v>6699</v>
      </c>
      <c r="C6306" s="1">
        <v>46.48</v>
      </c>
      <c r="D6306" s="5">
        <v>45350</v>
      </c>
      <c r="E6306" t="s">
        <v>21</v>
      </c>
      <c r="F6306" t="s">
        <v>33</v>
      </c>
      <c r="G6306" s="16" t="s">
        <v>6702</v>
      </c>
      <c r="H6306" s="1"/>
      <c r="J6306"/>
      <c r="AC6306" s="5" t="e">
        <f>VLOOKUP(Table1[[#This Row],[Expense Report]],#REF!,3, 0)</f>
        <v>#REF!</v>
      </c>
      <c r="AD6306" t="s">
        <v>13196</v>
      </c>
      <c r="AE6306" t="s">
        <v>475</v>
      </c>
      <c r="AF6306" t="e">
        <f>MONTH(Table1[[#This Row],[Date Sent]])</f>
        <v>#REF!</v>
      </c>
      <c r="AG6306" t="e">
        <f>YEAR(Table1[[#This Row],[Date Sent]])</f>
        <v>#REF!</v>
      </c>
      <c r="AH6306"/>
    </row>
    <row r="6307" spans="1:34" x14ac:dyDescent="0.2">
      <c r="A6307" t="s">
        <v>813</v>
      </c>
      <c r="B6307" t="s">
        <v>6699</v>
      </c>
      <c r="C6307" s="1">
        <v>32.54</v>
      </c>
      <c r="D6307" s="5">
        <v>45352</v>
      </c>
      <c r="E6307" t="s">
        <v>15</v>
      </c>
      <c r="F6307" t="s">
        <v>49</v>
      </c>
      <c r="G6307" s="16" t="s">
        <v>6703</v>
      </c>
      <c r="H6307" s="1"/>
      <c r="J6307"/>
      <c r="AC6307" s="5" t="e">
        <f>VLOOKUP(Table1[[#This Row],[Expense Report]],#REF!,3, 0)</f>
        <v>#REF!</v>
      </c>
      <c r="AD6307" t="s">
        <v>13196</v>
      </c>
      <c r="AE6307" t="s">
        <v>475</v>
      </c>
      <c r="AF6307" t="e">
        <f>MONTH(Table1[[#This Row],[Date Sent]])</f>
        <v>#REF!</v>
      </c>
      <c r="AG6307" t="e">
        <f>YEAR(Table1[[#This Row],[Date Sent]])</f>
        <v>#REF!</v>
      </c>
      <c r="AH6307"/>
    </row>
    <row r="6308" spans="1:34" x14ac:dyDescent="0.2">
      <c r="A6308" t="s">
        <v>813</v>
      </c>
      <c r="B6308" t="s">
        <v>6699</v>
      </c>
      <c r="C6308" s="1">
        <v>130.76</v>
      </c>
      <c r="D6308" s="5">
        <v>45353</v>
      </c>
      <c r="E6308" t="s">
        <v>21</v>
      </c>
      <c r="F6308" t="s">
        <v>33</v>
      </c>
      <c r="G6308" s="16" t="s">
        <v>6704</v>
      </c>
      <c r="H6308" s="1"/>
      <c r="J6308"/>
      <c r="AC6308" s="5" t="e">
        <f>VLOOKUP(Table1[[#This Row],[Expense Report]],#REF!,3, 0)</f>
        <v>#REF!</v>
      </c>
      <c r="AD6308" t="s">
        <v>13196</v>
      </c>
      <c r="AE6308" t="s">
        <v>475</v>
      </c>
      <c r="AF6308" t="e">
        <f>MONTH(Table1[[#This Row],[Date Sent]])</f>
        <v>#REF!</v>
      </c>
      <c r="AG6308" t="e">
        <f>YEAR(Table1[[#This Row],[Date Sent]])</f>
        <v>#REF!</v>
      </c>
      <c r="AH6308"/>
    </row>
    <row r="6309" spans="1:34" x14ac:dyDescent="0.2">
      <c r="A6309" t="s">
        <v>813</v>
      </c>
      <c r="B6309" t="s">
        <v>6699</v>
      </c>
      <c r="C6309" s="1">
        <v>16.260000000000002</v>
      </c>
      <c r="D6309" s="5">
        <v>45355</v>
      </c>
      <c r="E6309" t="s">
        <v>24</v>
      </c>
      <c r="F6309" t="s">
        <v>4</v>
      </c>
      <c r="G6309" s="16" t="s">
        <v>2339</v>
      </c>
      <c r="H6309" s="1"/>
      <c r="J6309"/>
      <c r="AC6309" s="5" t="e">
        <f>VLOOKUP(Table1[[#This Row],[Expense Report]],#REF!,3, 0)</f>
        <v>#REF!</v>
      </c>
      <c r="AD6309" t="s">
        <v>13196</v>
      </c>
      <c r="AE6309" t="s">
        <v>475</v>
      </c>
      <c r="AF6309" t="e">
        <f>MONTH(Table1[[#This Row],[Date Sent]])</f>
        <v>#REF!</v>
      </c>
      <c r="AG6309" t="e">
        <f>YEAR(Table1[[#This Row],[Date Sent]])</f>
        <v>#REF!</v>
      </c>
      <c r="AH6309"/>
    </row>
    <row r="6310" spans="1:34" x14ac:dyDescent="0.2">
      <c r="A6310" t="s">
        <v>813</v>
      </c>
      <c r="B6310" t="s">
        <v>6699</v>
      </c>
      <c r="C6310" s="1">
        <v>17.46</v>
      </c>
      <c r="D6310" s="5">
        <v>45356</v>
      </c>
      <c r="E6310" t="s">
        <v>21</v>
      </c>
      <c r="F6310" t="s">
        <v>33</v>
      </c>
      <c r="G6310" s="16" t="s">
        <v>6705</v>
      </c>
      <c r="H6310" s="1"/>
      <c r="J6310"/>
      <c r="AC6310" s="5" t="e">
        <f>VLOOKUP(Table1[[#This Row],[Expense Report]],#REF!,3, 0)</f>
        <v>#REF!</v>
      </c>
      <c r="AD6310" t="s">
        <v>13196</v>
      </c>
      <c r="AE6310" t="s">
        <v>475</v>
      </c>
      <c r="AF6310" t="e">
        <f>MONTH(Table1[[#This Row],[Date Sent]])</f>
        <v>#REF!</v>
      </c>
      <c r="AG6310" t="e">
        <f>YEAR(Table1[[#This Row],[Date Sent]])</f>
        <v>#REF!</v>
      </c>
      <c r="AH6310"/>
    </row>
    <row r="6311" spans="1:34" x14ac:dyDescent="0.2">
      <c r="A6311" t="s">
        <v>813</v>
      </c>
      <c r="B6311" t="s">
        <v>6699</v>
      </c>
      <c r="C6311" s="1">
        <v>43.92</v>
      </c>
      <c r="D6311" s="5">
        <v>45358</v>
      </c>
      <c r="E6311" t="s">
        <v>21</v>
      </c>
      <c r="F6311" t="s">
        <v>33</v>
      </c>
      <c r="G6311" s="16" t="s">
        <v>4780</v>
      </c>
      <c r="H6311" s="1"/>
      <c r="J6311"/>
      <c r="AC6311" s="5" t="e">
        <f>VLOOKUP(Table1[[#This Row],[Expense Report]],#REF!,3, 0)</f>
        <v>#REF!</v>
      </c>
      <c r="AD6311" t="s">
        <v>13196</v>
      </c>
      <c r="AE6311" t="s">
        <v>475</v>
      </c>
      <c r="AF6311" t="e">
        <f>MONTH(Table1[[#This Row],[Date Sent]])</f>
        <v>#REF!</v>
      </c>
      <c r="AG6311" t="e">
        <f>YEAR(Table1[[#This Row],[Date Sent]])</f>
        <v>#REF!</v>
      </c>
      <c r="AH6311"/>
    </row>
    <row r="6312" spans="1:34" x14ac:dyDescent="0.2">
      <c r="A6312" t="s">
        <v>813</v>
      </c>
      <c r="B6312" t="s">
        <v>6699</v>
      </c>
      <c r="C6312" s="1">
        <v>69.239999999999995</v>
      </c>
      <c r="D6312" s="5">
        <v>45359</v>
      </c>
      <c r="E6312" t="s">
        <v>21</v>
      </c>
      <c r="F6312" t="s">
        <v>33</v>
      </c>
      <c r="G6312" s="16" t="s">
        <v>6706</v>
      </c>
      <c r="H6312" s="1"/>
      <c r="J6312"/>
      <c r="AC6312" s="5" t="e">
        <f>VLOOKUP(Table1[[#This Row],[Expense Report]],#REF!,3, 0)</f>
        <v>#REF!</v>
      </c>
      <c r="AD6312" t="s">
        <v>13196</v>
      </c>
      <c r="AE6312" t="s">
        <v>475</v>
      </c>
      <c r="AF6312" t="e">
        <f>MONTH(Table1[[#This Row],[Date Sent]])</f>
        <v>#REF!</v>
      </c>
      <c r="AG6312" t="e">
        <f>YEAR(Table1[[#This Row],[Date Sent]])</f>
        <v>#REF!</v>
      </c>
      <c r="AH6312"/>
    </row>
    <row r="6313" spans="1:34" x14ac:dyDescent="0.2">
      <c r="A6313" t="s">
        <v>813</v>
      </c>
      <c r="B6313" t="s">
        <v>6699</v>
      </c>
      <c r="C6313" s="1">
        <v>44.98</v>
      </c>
      <c r="D6313" s="5">
        <v>45366</v>
      </c>
      <c r="E6313" t="s">
        <v>17</v>
      </c>
      <c r="F6313" t="s">
        <v>33</v>
      </c>
      <c r="G6313" s="16" t="s">
        <v>6707</v>
      </c>
      <c r="H6313" s="1"/>
      <c r="J6313"/>
      <c r="AC6313" s="5" t="e">
        <f>VLOOKUP(Table1[[#This Row],[Expense Report]],#REF!,3, 0)</f>
        <v>#REF!</v>
      </c>
      <c r="AD6313" t="s">
        <v>13196</v>
      </c>
      <c r="AE6313" t="s">
        <v>475</v>
      </c>
      <c r="AF6313" t="e">
        <f>MONTH(Table1[[#This Row],[Date Sent]])</f>
        <v>#REF!</v>
      </c>
      <c r="AG6313" t="e">
        <f>YEAR(Table1[[#This Row],[Date Sent]])</f>
        <v>#REF!</v>
      </c>
      <c r="AH6313"/>
    </row>
    <row r="6314" spans="1:34" x14ac:dyDescent="0.2">
      <c r="A6314" t="s">
        <v>813</v>
      </c>
      <c r="B6314" t="s">
        <v>6699</v>
      </c>
      <c r="C6314" s="1">
        <v>40.6</v>
      </c>
      <c r="D6314" s="5">
        <v>45372</v>
      </c>
      <c r="E6314" t="s">
        <v>21</v>
      </c>
      <c r="F6314" t="s">
        <v>15</v>
      </c>
      <c r="G6314" s="16" t="s">
        <v>6708</v>
      </c>
      <c r="H6314" s="1"/>
      <c r="J6314"/>
      <c r="AC6314" s="5" t="e">
        <f>VLOOKUP(Table1[[#This Row],[Expense Report]],#REF!,3, 0)</f>
        <v>#REF!</v>
      </c>
      <c r="AD6314" t="s">
        <v>13196</v>
      </c>
      <c r="AE6314" t="s">
        <v>475</v>
      </c>
      <c r="AF6314" t="e">
        <f>MONTH(Table1[[#This Row],[Date Sent]])</f>
        <v>#REF!</v>
      </c>
      <c r="AG6314" t="e">
        <f>YEAR(Table1[[#This Row],[Date Sent]])</f>
        <v>#REF!</v>
      </c>
      <c r="AH6314"/>
    </row>
    <row r="6315" spans="1:34" x14ac:dyDescent="0.2">
      <c r="A6315" t="s">
        <v>813</v>
      </c>
      <c r="B6315" t="s">
        <v>6699</v>
      </c>
      <c r="C6315" s="1">
        <v>125.47</v>
      </c>
      <c r="D6315" s="5">
        <v>45375</v>
      </c>
      <c r="E6315" t="s">
        <v>21</v>
      </c>
      <c r="F6315" t="s">
        <v>33</v>
      </c>
      <c r="G6315" s="16" t="s">
        <v>6709</v>
      </c>
      <c r="H6315" s="1"/>
      <c r="J6315"/>
      <c r="AC6315" s="5" t="e">
        <f>VLOOKUP(Table1[[#This Row],[Expense Report]],#REF!,3, 0)</f>
        <v>#REF!</v>
      </c>
      <c r="AD6315" t="s">
        <v>13196</v>
      </c>
      <c r="AE6315" t="s">
        <v>475</v>
      </c>
      <c r="AF6315" t="e">
        <f>MONTH(Table1[[#This Row],[Date Sent]])</f>
        <v>#REF!</v>
      </c>
      <c r="AG6315" t="e">
        <f>YEAR(Table1[[#This Row],[Date Sent]])</f>
        <v>#REF!</v>
      </c>
      <c r="AH6315"/>
    </row>
    <row r="6316" spans="1:34" x14ac:dyDescent="0.2">
      <c r="A6316" t="s">
        <v>813</v>
      </c>
      <c r="B6316" t="s">
        <v>6699</v>
      </c>
      <c r="C6316" s="1">
        <v>114.23</v>
      </c>
      <c r="D6316" s="5">
        <v>45375</v>
      </c>
      <c r="E6316" t="s">
        <v>21</v>
      </c>
      <c r="F6316" t="s">
        <v>17</v>
      </c>
      <c r="G6316" s="16" t="s">
        <v>6710</v>
      </c>
      <c r="H6316" s="1"/>
      <c r="J6316"/>
      <c r="AC6316" s="5" t="e">
        <f>VLOOKUP(Table1[[#This Row],[Expense Report]],#REF!,3, 0)</f>
        <v>#REF!</v>
      </c>
      <c r="AD6316" t="s">
        <v>13196</v>
      </c>
      <c r="AE6316" t="s">
        <v>475</v>
      </c>
      <c r="AF6316" t="e">
        <f>MONTH(Table1[[#This Row],[Date Sent]])</f>
        <v>#REF!</v>
      </c>
      <c r="AG6316" t="e">
        <f>YEAR(Table1[[#This Row],[Date Sent]])</f>
        <v>#REF!</v>
      </c>
      <c r="AH6316"/>
    </row>
    <row r="6317" spans="1:34" x14ac:dyDescent="0.2">
      <c r="A6317" t="s">
        <v>482</v>
      </c>
      <c r="B6317" t="s">
        <v>6711</v>
      </c>
      <c r="C6317" s="1">
        <v>163.66999999999999</v>
      </c>
      <c r="D6317" s="5">
        <v>45371</v>
      </c>
      <c r="E6317" t="s">
        <v>24</v>
      </c>
      <c r="F6317" t="s">
        <v>33</v>
      </c>
      <c r="G6317" s="16" t="s">
        <v>6712</v>
      </c>
      <c r="H6317" s="1"/>
      <c r="J6317"/>
      <c r="AC6317" s="5" t="e">
        <f>VLOOKUP(Table1[[#This Row],[Expense Report]],#REF!,3, 0)</f>
        <v>#REF!</v>
      </c>
      <c r="AD6317" t="s">
        <v>13354</v>
      </c>
      <c r="AE6317" t="s">
        <v>475</v>
      </c>
      <c r="AF6317" t="e">
        <f>MONTH(Table1[[#This Row],[Date Sent]])</f>
        <v>#REF!</v>
      </c>
      <c r="AG6317" t="e">
        <f>YEAR(Table1[[#This Row],[Date Sent]])</f>
        <v>#REF!</v>
      </c>
      <c r="AH6317"/>
    </row>
    <row r="6318" spans="1:34" x14ac:dyDescent="0.2">
      <c r="A6318" t="s">
        <v>482</v>
      </c>
      <c r="B6318" t="s">
        <v>6711</v>
      </c>
      <c r="C6318" s="1">
        <v>1172.2</v>
      </c>
      <c r="D6318" s="5">
        <v>45373</v>
      </c>
      <c r="E6318" t="s">
        <v>23</v>
      </c>
      <c r="F6318" t="s">
        <v>25</v>
      </c>
      <c r="G6318" s="16" t="s">
        <v>6713</v>
      </c>
      <c r="H6318" s="1"/>
      <c r="J6318"/>
      <c r="AC6318" s="5" t="e">
        <f>VLOOKUP(Table1[[#This Row],[Expense Report]],#REF!,3, 0)</f>
        <v>#REF!</v>
      </c>
      <c r="AD6318" t="s">
        <v>13354</v>
      </c>
      <c r="AE6318" t="s">
        <v>475</v>
      </c>
      <c r="AF6318" t="e">
        <f>MONTH(Table1[[#This Row],[Date Sent]])</f>
        <v>#REF!</v>
      </c>
      <c r="AG6318" t="e">
        <f>YEAR(Table1[[#This Row],[Date Sent]])</f>
        <v>#REF!</v>
      </c>
      <c r="AH6318"/>
    </row>
    <row r="6319" spans="1:34" x14ac:dyDescent="0.2">
      <c r="A6319" t="s">
        <v>5473</v>
      </c>
      <c r="B6319" t="s">
        <v>6714</v>
      </c>
      <c r="C6319" s="1">
        <v>229.43</v>
      </c>
      <c r="D6319" s="5">
        <v>45371</v>
      </c>
      <c r="E6319" t="s">
        <v>13</v>
      </c>
      <c r="F6319" t="s">
        <v>15</v>
      </c>
      <c r="G6319" s="16" t="s">
        <v>6715</v>
      </c>
      <c r="H6319" s="1"/>
      <c r="J6319"/>
      <c r="AC6319" s="5" t="e">
        <f>VLOOKUP(Table1[[#This Row],[Expense Report]],#REF!,3, 0)</f>
        <v>#REF!</v>
      </c>
      <c r="AD6319" t="s">
        <v>14717</v>
      </c>
      <c r="AE6319" t="s">
        <v>475</v>
      </c>
      <c r="AF6319" t="e">
        <f>MONTH(Table1[[#This Row],[Date Sent]])</f>
        <v>#REF!</v>
      </c>
      <c r="AG6319" t="e">
        <f>YEAR(Table1[[#This Row],[Date Sent]])</f>
        <v>#REF!</v>
      </c>
      <c r="AH6319"/>
    </row>
    <row r="6320" spans="1:34" x14ac:dyDescent="0.2">
      <c r="A6320" t="s">
        <v>6716</v>
      </c>
      <c r="B6320" t="s">
        <v>6717</v>
      </c>
      <c r="C6320" s="1">
        <v>78.42</v>
      </c>
      <c r="D6320" s="5">
        <v>45359</v>
      </c>
      <c r="E6320" t="s">
        <v>21</v>
      </c>
      <c r="F6320" t="s">
        <v>33</v>
      </c>
      <c r="G6320" s="16" t="s">
        <v>1159</v>
      </c>
      <c r="H6320" s="1"/>
      <c r="J6320"/>
      <c r="AC6320" s="5" t="e">
        <f>VLOOKUP(Table1[[#This Row],[Expense Report]],#REF!,3, 0)</f>
        <v>#REF!</v>
      </c>
      <c r="AD6320" t="s">
        <v>11649</v>
      </c>
      <c r="AE6320" t="s">
        <v>11649</v>
      </c>
      <c r="AF6320" t="e">
        <f>MONTH(Table1[[#This Row],[Date Sent]])</f>
        <v>#REF!</v>
      </c>
      <c r="AG6320" t="e">
        <f>YEAR(Table1[[#This Row],[Date Sent]])</f>
        <v>#REF!</v>
      </c>
      <c r="AH6320"/>
    </row>
    <row r="6321" spans="1:34" x14ac:dyDescent="0.2">
      <c r="A6321" t="s">
        <v>6716</v>
      </c>
      <c r="B6321" t="s">
        <v>6717</v>
      </c>
      <c r="C6321" s="1">
        <v>61.02</v>
      </c>
      <c r="D6321" s="5">
        <v>45359</v>
      </c>
      <c r="E6321" t="s">
        <v>21</v>
      </c>
      <c r="F6321" t="s">
        <v>39</v>
      </c>
      <c r="G6321" s="16" t="s">
        <v>6718</v>
      </c>
      <c r="H6321" s="1"/>
      <c r="J6321"/>
      <c r="AC6321" s="5" t="e">
        <f>VLOOKUP(Table1[[#This Row],[Expense Report]],#REF!,3, 0)</f>
        <v>#REF!</v>
      </c>
      <c r="AD6321" t="s">
        <v>11649</v>
      </c>
      <c r="AE6321" t="s">
        <v>11649</v>
      </c>
      <c r="AF6321" t="e">
        <f>MONTH(Table1[[#This Row],[Date Sent]])</f>
        <v>#REF!</v>
      </c>
      <c r="AG6321" t="e">
        <f>YEAR(Table1[[#This Row],[Date Sent]])</f>
        <v>#REF!</v>
      </c>
      <c r="AH6321"/>
    </row>
    <row r="6322" spans="1:34" x14ac:dyDescent="0.2">
      <c r="A6322" t="s">
        <v>6716</v>
      </c>
      <c r="B6322" t="s">
        <v>6717</v>
      </c>
      <c r="C6322" s="1">
        <v>231.86</v>
      </c>
      <c r="D6322" s="5">
        <v>45359</v>
      </c>
      <c r="E6322" t="s">
        <v>20</v>
      </c>
      <c r="F6322" t="s">
        <v>33</v>
      </c>
      <c r="G6322" s="16" t="s">
        <v>1304</v>
      </c>
      <c r="H6322" s="1"/>
      <c r="J6322"/>
      <c r="AC6322" s="5" t="e">
        <f>VLOOKUP(Table1[[#This Row],[Expense Report]],#REF!,3, 0)</f>
        <v>#REF!</v>
      </c>
      <c r="AD6322" t="s">
        <v>11649</v>
      </c>
      <c r="AE6322" t="s">
        <v>11649</v>
      </c>
      <c r="AF6322" t="e">
        <f>MONTH(Table1[[#This Row],[Date Sent]])</f>
        <v>#REF!</v>
      </c>
      <c r="AG6322" t="e">
        <f>YEAR(Table1[[#This Row],[Date Sent]])</f>
        <v>#REF!</v>
      </c>
      <c r="AH6322"/>
    </row>
    <row r="6323" spans="1:34" x14ac:dyDescent="0.2">
      <c r="A6323" t="s">
        <v>6716</v>
      </c>
      <c r="B6323" t="s">
        <v>6717</v>
      </c>
      <c r="C6323" s="1">
        <v>155.38999999999999</v>
      </c>
      <c r="D6323" s="5">
        <v>45366</v>
      </c>
      <c r="E6323" t="s">
        <v>21</v>
      </c>
      <c r="F6323" t="s">
        <v>33</v>
      </c>
      <c r="G6323" s="16" t="s">
        <v>1364</v>
      </c>
      <c r="H6323" s="1"/>
      <c r="J6323"/>
      <c r="AC6323" s="5" t="e">
        <f>VLOOKUP(Table1[[#This Row],[Expense Report]],#REF!,3, 0)</f>
        <v>#REF!</v>
      </c>
      <c r="AD6323" t="s">
        <v>11649</v>
      </c>
      <c r="AE6323" t="s">
        <v>11649</v>
      </c>
      <c r="AF6323" t="e">
        <f>MONTH(Table1[[#This Row],[Date Sent]])</f>
        <v>#REF!</v>
      </c>
      <c r="AG6323" t="e">
        <f>YEAR(Table1[[#This Row],[Date Sent]])</f>
        <v>#REF!</v>
      </c>
      <c r="AH6323"/>
    </row>
    <row r="6324" spans="1:34" x14ac:dyDescent="0.2">
      <c r="A6324" t="s">
        <v>1155</v>
      </c>
      <c r="B6324" t="s">
        <v>6719</v>
      </c>
      <c r="C6324" s="1">
        <v>145.84</v>
      </c>
      <c r="D6324" s="5">
        <v>45334</v>
      </c>
      <c r="E6324" t="s">
        <v>21</v>
      </c>
      <c r="F6324" t="s">
        <v>33</v>
      </c>
      <c r="G6324" s="16" t="s">
        <v>6720</v>
      </c>
      <c r="H6324" s="1"/>
      <c r="J6324"/>
      <c r="AC6324" s="5" t="e">
        <f>VLOOKUP(Table1[[#This Row],[Expense Report]],#REF!,3, 0)</f>
        <v>#REF!</v>
      </c>
      <c r="AD6324" t="s">
        <v>14543</v>
      </c>
      <c r="AE6324" t="s">
        <v>475</v>
      </c>
      <c r="AF6324" t="e">
        <f>MONTH(Table1[[#This Row],[Date Sent]])</f>
        <v>#REF!</v>
      </c>
      <c r="AG6324" t="e">
        <f>YEAR(Table1[[#This Row],[Date Sent]])</f>
        <v>#REF!</v>
      </c>
      <c r="AH6324"/>
    </row>
    <row r="6325" spans="1:34" x14ac:dyDescent="0.2">
      <c r="A6325" t="s">
        <v>1155</v>
      </c>
      <c r="B6325" t="s">
        <v>6719</v>
      </c>
      <c r="C6325" s="1">
        <v>35.36</v>
      </c>
      <c r="D6325" s="5">
        <v>45339</v>
      </c>
      <c r="E6325" t="s">
        <v>21</v>
      </c>
      <c r="F6325" t="s">
        <v>9</v>
      </c>
      <c r="G6325" s="16" t="s">
        <v>3480</v>
      </c>
      <c r="H6325" s="1"/>
      <c r="J6325"/>
      <c r="AC6325" s="5" t="e">
        <f>VLOOKUP(Table1[[#This Row],[Expense Report]],#REF!,3, 0)</f>
        <v>#REF!</v>
      </c>
      <c r="AD6325" t="s">
        <v>14543</v>
      </c>
      <c r="AE6325" t="s">
        <v>475</v>
      </c>
      <c r="AF6325" t="e">
        <f>MONTH(Table1[[#This Row],[Date Sent]])</f>
        <v>#REF!</v>
      </c>
      <c r="AG6325" t="e">
        <f>YEAR(Table1[[#This Row],[Date Sent]])</f>
        <v>#REF!</v>
      </c>
      <c r="AH6325"/>
    </row>
    <row r="6326" spans="1:34" x14ac:dyDescent="0.2">
      <c r="A6326" t="s">
        <v>1155</v>
      </c>
      <c r="B6326" t="s">
        <v>6719</v>
      </c>
      <c r="C6326" s="1">
        <v>131.06</v>
      </c>
      <c r="D6326" s="5">
        <v>45349</v>
      </c>
      <c r="E6326" t="s">
        <v>21</v>
      </c>
      <c r="F6326" t="s">
        <v>33</v>
      </c>
      <c r="G6326" s="16" t="s">
        <v>6721</v>
      </c>
      <c r="H6326" s="1"/>
      <c r="J6326"/>
      <c r="AC6326" s="5" t="e">
        <f>VLOOKUP(Table1[[#This Row],[Expense Report]],#REF!,3, 0)</f>
        <v>#REF!</v>
      </c>
      <c r="AD6326" t="s">
        <v>14543</v>
      </c>
      <c r="AE6326" t="s">
        <v>475</v>
      </c>
      <c r="AF6326" t="e">
        <f>MONTH(Table1[[#This Row],[Date Sent]])</f>
        <v>#REF!</v>
      </c>
      <c r="AG6326" t="e">
        <f>YEAR(Table1[[#This Row],[Date Sent]])</f>
        <v>#REF!</v>
      </c>
      <c r="AH6326"/>
    </row>
    <row r="6327" spans="1:34" x14ac:dyDescent="0.2">
      <c r="A6327" t="s">
        <v>1155</v>
      </c>
      <c r="B6327" t="s">
        <v>6719</v>
      </c>
      <c r="C6327" s="1">
        <v>25.23</v>
      </c>
      <c r="D6327" s="5">
        <v>45350</v>
      </c>
      <c r="E6327" t="s">
        <v>25</v>
      </c>
      <c r="F6327" t="s">
        <v>33</v>
      </c>
      <c r="G6327" s="16" t="s">
        <v>6722</v>
      </c>
      <c r="H6327" s="1"/>
      <c r="J6327"/>
      <c r="AC6327" s="5" t="e">
        <f>VLOOKUP(Table1[[#This Row],[Expense Report]],#REF!,3, 0)</f>
        <v>#REF!</v>
      </c>
      <c r="AD6327" t="s">
        <v>14543</v>
      </c>
      <c r="AE6327" t="s">
        <v>475</v>
      </c>
      <c r="AF6327" t="e">
        <f>MONTH(Table1[[#This Row],[Date Sent]])</f>
        <v>#REF!</v>
      </c>
      <c r="AG6327" t="e">
        <f>YEAR(Table1[[#This Row],[Date Sent]])</f>
        <v>#REF!</v>
      </c>
      <c r="AH6327"/>
    </row>
    <row r="6328" spans="1:34" x14ac:dyDescent="0.2">
      <c r="A6328" t="s">
        <v>1155</v>
      </c>
      <c r="B6328" t="s">
        <v>6719</v>
      </c>
      <c r="C6328" s="1">
        <v>101.49</v>
      </c>
      <c r="D6328" s="5">
        <v>45353</v>
      </c>
      <c r="E6328" t="s">
        <v>25</v>
      </c>
      <c r="F6328" t="s">
        <v>28</v>
      </c>
      <c r="G6328" s="16" t="s">
        <v>6723</v>
      </c>
      <c r="H6328" s="1"/>
      <c r="J6328"/>
      <c r="AC6328" s="5" t="e">
        <f>VLOOKUP(Table1[[#This Row],[Expense Report]],#REF!,3, 0)</f>
        <v>#REF!</v>
      </c>
      <c r="AD6328" t="s">
        <v>14543</v>
      </c>
      <c r="AE6328" t="s">
        <v>475</v>
      </c>
      <c r="AF6328" t="e">
        <f>MONTH(Table1[[#This Row],[Date Sent]])</f>
        <v>#REF!</v>
      </c>
      <c r="AG6328" t="e">
        <f>YEAR(Table1[[#This Row],[Date Sent]])</f>
        <v>#REF!</v>
      </c>
      <c r="AH6328"/>
    </row>
    <row r="6329" spans="1:34" x14ac:dyDescent="0.2">
      <c r="A6329" t="s">
        <v>1155</v>
      </c>
      <c r="B6329" t="s">
        <v>6719</v>
      </c>
      <c r="C6329" s="1">
        <v>12.18</v>
      </c>
      <c r="D6329" s="5">
        <v>45366</v>
      </c>
      <c r="E6329" t="s">
        <v>21</v>
      </c>
      <c r="F6329" t="s">
        <v>9</v>
      </c>
      <c r="G6329" s="16" t="s">
        <v>3480</v>
      </c>
      <c r="H6329" s="1"/>
      <c r="J6329"/>
      <c r="AC6329" s="5" t="e">
        <f>VLOOKUP(Table1[[#This Row],[Expense Report]],#REF!,3, 0)</f>
        <v>#REF!</v>
      </c>
      <c r="AD6329" t="s">
        <v>14543</v>
      </c>
      <c r="AE6329" t="s">
        <v>475</v>
      </c>
      <c r="AF6329" t="e">
        <f>MONTH(Table1[[#This Row],[Date Sent]])</f>
        <v>#REF!</v>
      </c>
      <c r="AG6329" t="e">
        <f>YEAR(Table1[[#This Row],[Date Sent]])</f>
        <v>#REF!</v>
      </c>
      <c r="AH6329"/>
    </row>
    <row r="6330" spans="1:34" x14ac:dyDescent="0.2">
      <c r="A6330" t="s">
        <v>860</v>
      </c>
      <c r="B6330" t="s">
        <v>6724</v>
      </c>
      <c r="C6330" s="1">
        <v>2725</v>
      </c>
      <c r="D6330" s="5">
        <v>45345</v>
      </c>
      <c r="E6330" t="s">
        <v>40</v>
      </c>
      <c r="F6330" t="s">
        <v>54</v>
      </c>
      <c r="G6330" s="16" t="s">
        <v>4000</v>
      </c>
      <c r="H6330" s="1"/>
      <c r="J6330"/>
      <c r="AC6330" s="5" t="e">
        <f>VLOOKUP(Table1[[#This Row],[Expense Report]],#REF!,3, 0)</f>
        <v>#REF!</v>
      </c>
      <c r="AD6330" t="s">
        <v>14706</v>
      </c>
      <c r="AE6330" t="s">
        <v>475</v>
      </c>
      <c r="AF6330" t="e">
        <f>MONTH(Table1[[#This Row],[Date Sent]])</f>
        <v>#REF!</v>
      </c>
      <c r="AG6330" t="e">
        <f>YEAR(Table1[[#This Row],[Date Sent]])</f>
        <v>#REF!</v>
      </c>
      <c r="AH6330"/>
    </row>
    <row r="6331" spans="1:34" x14ac:dyDescent="0.2">
      <c r="A6331" t="s">
        <v>860</v>
      </c>
      <c r="B6331" t="s">
        <v>6724</v>
      </c>
      <c r="C6331" s="1">
        <v>167</v>
      </c>
      <c r="D6331" s="5">
        <v>45358</v>
      </c>
      <c r="E6331" t="s">
        <v>13</v>
      </c>
      <c r="F6331" t="s">
        <v>33</v>
      </c>
      <c r="G6331" s="16" t="s">
        <v>6725</v>
      </c>
      <c r="H6331" s="1"/>
      <c r="J6331"/>
      <c r="AC6331" s="5" t="e">
        <f>VLOOKUP(Table1[[#This Row],[Expense Report]],#REF!,3, 0)</f>
        <v>#REF!</v>
      </c>
      <c r="AD6331" t="s">
        <v>14706</v>
      </c>
      <c r="AE6331" t="s">
        <v>475</v>
      </c>
      <c r="AF6331" t="e">
        <f>MONTH(Table1[[#This Row],[Date Sent]])</f>
        <v>#REF!</v>
      </c>
      <c r="AG6331" t="e">
        <f>YEAR(Table1[[#This Row],[Date Sent]])</f>
        <v>#REF!</v>
      </c>
      <c r="AH6331"/>
    </row>
    <row r="6332" spans="1:34" x14ac:dyDescent="0.2">
      <c r="A6332" t="s">
        <v>767</v>
      </c>
      <c r="B6332" t="s">
        <v>6726</v>
      </c>
      <c r="C6332" s="1">
        <v>180.86</v>
      </c>
      <c r="D6332" s="5">
        <v>45368</v>
      </c>
      <c r="E6332" t="s">
        <v>23</v>
      </c>
      <c r="F6332" t="s">
        <v>49</v>
      </c>
      <c r="G6332" s="16" t="s">
        <v>6727</v>
      </c>
      <c r="H6332" s="1"/>
      <c r="J6332"/>
      <c r="AC6332" s="5" t="e">
        <f>VLOOKUP(Table1[[#This Row],[Expense Report]],#REF!,3, 0)</f>
        <v>#REF!</v>
      </c>
      <c r="AD6332" t="s">
        <v>14565</v>
      </c>
      <c r="AE6332" t="s">
        <v>475</v>
      </c>
      <c r="AF6332" t="e">
        <f>MONTH(Table1[[#This Row],[Date Sent]])</f>
        <v>#REF!</v>
      </c>
      <c r="AG6332" t="e">
        <f>YEAR(Table1[[#This Row],[Date Sent]])</f>
        <v>#REF!</v>
      </c>
      <c r="AH6332"/>
    </row>
    <row r="6333" spans="1:34" x14ac:dyDescent="0.2">
      <c r="A6333" t="s">
        <v>546</v>
      </c>
      <c r="B6333" t="s">
        <v>6728</v>
      </c>
      <c r="C6333" s="1">
        <v>46.17</v>
      </c>
      <c r="D6333" s="5">
        <v>45344</v>
      </c>
      <c r="E6333" t="s">
        <v>21</v>
      </c>
      <c r="F6333" t="s">
        <v>33</v>
      </c>
      <c r="G6333" s="16" t="s">
        <v>6729</v>
      </c>
      <c r="H6333" s="1"/>
      <c r="J6333"/>
      <c r="AC6333" s="5" t="e">
        <f>VLOOKUP(Table1[[#This Row],[Expense Report]],#REF!,3, 0)</f>
        <v>#REF!</v>
      </c>
      <c r="AD6333" t="s">
        <v>14592</v>
      </c>
      <c r="AE6333" t="s">
        <v>272</v>
      </c>
      <c r="AF6333" t="e">
        <f>MONTH(Table1[[#This Row],[Date Sent]])</f>
        <v>#REF!</v>
      </c>
      <c r="AG6333" t="e">
        <f>YEAR(Table1[[#This Row],[Date Sent]])</f>
        <v>#REF!</v>
      </c>
      <c r="AH6333"/>
    </row>
    <row r="6334" spans="1:34" x14ac:dyDescent="0.2">
      <c r="A6334" t="s">
        <v>546</v>
      </c>
      <c r="B6334" t="s">
        <v>6728</v>
      </c>
      <c r="C6334" s="1">
        <v>48.04</v>
      </c>
      <c r="D6334" s="5">
        <v>45344</v>
      </c>
      <c r="E6334" t="s">
        <v>21</v>
      </c>
      <c r="F6334" t="s">
        <v>33</v>
      </c>
      <c r="G6334" s="16" t="s">
        <v>6730</v>
      </c>
      <c r="H6334" s="1"/>
      <c r="J6334"/>
      <c r="AC6334" s="5" t="e">
        <f>VLOOKUP(Table1[[#This Row],[Expense Report]],#REF!,3, 0)</f>
        <v>#REF!</v>
      </c>
      <c r="AD6334" t="s">
        <v>14592</v>
      </c>
      <c r="AE6334" t="s">
        <v>272</v>
      </c>
      <c r="AF6334" t="e">
        <f>MONTH(Table1[[#This Row],[Date Sent]])</f>
        <v>#REF!</v>
      </c>
      <c r="AG6334" t="e">
        <f>YEAR(Table1[[#This Row],[Date Sent]])</f>
        <v>#REF!</v>
      </c>
      <c r="AH6334"/>
    </row>
    <row r="6335" spans="1:34" x14ac:dyDescent="0.2">
      <c r="A6335" t="s">
        <v>546</v>
      </c>
      <c r="B6335" t="s">
        <v>6728</v>
      </c>
      <c r="C6335" s="1">
        <v>11.15</v>
      </c>
      <c r="D6335" s="5">
        <v>45345</v>
      </c>
      <c r="E6335" t="s">
        <v>21</v>
      </c>
      <c r="F6335" t="s">
        <v>39</v>
      </c>
      <c r="G6335" s="16" t="s">
        <v>6731</v>
      </c>
      <c r="H6335" s="1"/>
      <c r="J6335"/>
      <c r="AC6335" s="5" t="e">
        <f>VLOOKUP(Table1[[#This Row],[Expense Report]],#REF!,3, 0)</f>
        <v>#REF!</v>
      </c>
      <c r="AD6335" t="s">
        <v>14592</v>
      </c>
      <c r="AE6335" t="s">
        <v>272</v>
      </c>
      <c r="AF6335" t="e">
        <f>MONTH(Table1[[#This Row],[Date Sent]])</f>
        <v>#REF!</v>
      </c>
      <c r="AG6335" t="e">
        <f>YEAR(Table1[[#This Row],[Date Sent]])</f>
        <v>#REF!</v>
      </c>
      <c r="AH6335"/>
    </row>
    <row r="6336" spans="1:34" x14ac:dyDescent="0.2">
      <c r="A6336" t="s">
        <v>546</v>
      </c>
      <c r="B6336" t="s">
        <v>6728</v>
      </c>
      <c r="C6336" s="1">
        <v>184.45</v>
      </c>
      <c r="D6336" s="5">
        <v>45348</v>
      </c>
      <c r="E6336" t="s">
        <v>8</v>
      </c>
      <c r="F6336" t="s">
        <v>39</v>
      </c>
      <c r="G6336" s="16" t="s">
        <v>6732</v>
      </c>
      <c r="H6336" s="1"/>
      <c r="J6336"/>
      <c r="AC6336" s="5" t="e">
        <f>VLOOKUP(Table1[[#This Row],[Expense Report]],#REF!,3, 0)</f>
        <v>#REF!</v>
      </c>
      <c r="AD6336" t="s">
        <v>14592</v>
      </c>
      <c r="AE6336" t="s">
        <v>272</v>
      </c>
      <c r="AF6336" t="e">
        <f>MONTH(Table1[[#This Row],[Date Sent]])</f>
        <v>#REF!</v>
      </c>
      <c r="AG6336" t="e">
        <f>YEAR(Table1[[#This Row],[Date Sent]])</f>
        <v>#REF!</v>
      </c>
      <c r="AH6336"/>
    </row>
    <row r="6337" spans="1:34" x14ac:dyDescent="0.2">
      <c r="A6337" t="s">
        <v>546</v>
      </c>
      <c r="B6337" t="s">
        <v>6728</v>
      </c>
      <c r="C6337" s="1">
        <v>300.67</v>
      </c>
      <c r="D6337" s="5">
        <v>45351</v>
      </c>
      <c r="E6337" t="s">
        <v>13</v>
      </c>
      <c r="F6337" t="s">
        <v>33</v>
      </c>
      <c r="G6337" s="16" t="s">
        <v>6733</v>
      </c>
      <c r="H6337" s="1"/>
      <c r="J6337"/>
      <c r="AC6337" s="5" t="e">
        <f>VLOOKUP(Table1[[#This Row],[Expense Report]],#REF!,3, 0)</f>
        <v>#REF!</v>
      </c>
      <c r="AD6337" t="s">
        <v>14592</v>
      </c>
      <c r="AE6337" t="s">
        <v>272</v>
      </c>
      <c r="AF6337" t="e">
        <f>MONTH(Table1[[#This Row],[Date Sent]])</f>
        <v>#REF!</v>
      </c>
      <c r="AG6337" t="e">
        <f>YEAR(Table1[[#This Row],[Date Sent]])</f>
        <v>#REF!</v>
      </c>
      <c r="AH6337"/>
    </row>
    <row r="6338" spans="1:34" x14ac:dyDescent="0.2">
      <c r="A6338" t="s">
        <v>546</v>
      </c>
      <c r="B6338" t="s">
        <v>6728</v>
      </c>
      <c r="C6338" s="1">
        <v>69.13</v>
      </c>
      <c r="D6338" s="5">
        <v>45356</v>
      </c>
      <c r="E6338" t="s">
        <v>21</v>
      </c>
      <c r="F6338" t="s">
        <v>15</v>
      </c>
      <c r="G6338" s="16" t="s">
        <v>6734</v>
      </c>
      <c r="H6338" s="1"/>
      <c r="J6338"/>
      <c r="AC6338" s="5" t="e">
        <f>VLOOKUP(Table1[[#This Row],[Expense Report]],#REF!,3, 0)</f>
        <v>#REF!</v>
      </c>
      <c r="AD6338" t="s">
        <v>14592</v>
      </c>
      <c r="AE6338" t="s">
        <v>272</v>
      </c>
      <c r="AF6338" t="e">
        <f>MONTH(Table1[[#This Row],[Date Sent]])</f>
        <v>#REF!</v>
      </c>
      <c r="AG6338" t="e">
        <f>YEAR(Table1[[#This Row],[Date Sent]])</f>
        <v>#REF!</v>
      </c>
      <c r="AH6338"/>
    </row>
    <row r="6339" spans="1:34" x14ac:dyDescent="0.2">
      <c r="A6339" t="s">
        <v>275</v>
      </c>
      <c r="B6339" t="s">
        <v>6735</v>
      </c>
      <c r="C6339" s="1">
        <v>111.25</v>
      </c>
      <c r="D6339" s="5">
        <v>45359</v>
      </c>
      <c r="E6339" t="s">
        <v>13</v>
      </c>
      <c r="F6339" t="s">
        <v>33</v>
      </c>
      <c r="G6339" s="16" t="s">
        <v>2044</v>
      </c>
      <c r="H6339" s="1"/>
      <c r="J6339"/>
      <c r="AC6339" s="5" t="e">
        <f>VLOOKUP(Table1[[#This Row],[Expense Report]],#REF!,3, 0)</f>
        <v>#REF!</v>
      </c>
      <c r="AD6339" t="s">
        <v>14625</v>
      </c>
      <c r="AE6339" t="s">
        <v>298</v>
      </c>
      <c r="AF6339" t="e">
        <f>MONTH(Table1[[#This Row],[Date Sent]])</f>
        <v>#REF!</v>
      </c>
      <c r="AG6339" t="e">
        <f>YEAR(Table1[[#This Row],[Date Sent]])</f>
        <v>#REF!</v>
      </c>
      <c r="AH6339"/>
    </row>
    <row r="6340" spans="1:34" x14ac:dyDescent="0.2">
      <c r="A6340" t="s">
        <v>478</v>
      </c>
      <c r="B6340" t="s">
        <v>6736</v>
      </c>
      <c r="C6340" s="1">
        <v>81.28</v>
      </c>
      <c r="D6340" s="5">
        <v>45340</v>
      </c>
      <c r="E6340" t="s">
        <v>19</v>
      </c>
      <c r="F6340" t="s">
        <v>33</v>
      </c>
      <c r="G6340" s="16" t="s">
        <v>6737</v>
      </c>
      <c r="H6340" s="1"/>
      <c r="J6340"/>
      <c r="AC6340" s="5" t="e">
        <f>VLOOKUP(Table1[[#This Row],[Expense Report]],#REF!,3, 0)</f>
        <v>#REF!</v>
      </c>
      <c r="AD6340" t="s">
        <v>14703</v>
      </c>
      <c r="AE6340" t="s">
        <v>298</v>
      </c>
      <c r="AF6340" t="e">
        <f>MONTH(Table1[[#This Row],[Date Sent]])</f>
        <v>#REF!</v>
      </c>
      <c r="AG6340" t="e">
        <f>YEAR(Table1[[#This Row],[Date Sent]])</f>
        <v>#REF!</v>
      </c>
      <c r="AH6340"/>
    </row>
    <row r="6341" spans="1:34" x14ac:dyDescent="0.2">
      <c r="A6341" t="s">
        <v>478</v>
      </c>
      <c r="B6341" t="s">
        <v>6736</v>
      </c>
      <c r="C6341" s="1">
        <v>327.88</v>
      </c>
      <c r="D6341" s="5">
        <v>45343</v>
      </c>
      <c r="E6341" t="s">
        <v>21</v>
      </c>
      <c r="F6341" t="s">
        <v>33</v>
      </c>
      <c r="G6341" s="16" t="s">
        <v>6738</v>
      </c>
      <c r="H6341" s="1"/>
      <c r="J6341"/>
      <c r="AC6341" s="5" t="e">
        <f>VLOOKUP(Table1[[#This Row],[Expense Report]],#REF!,3, 0)</f>
        <v>#REF!</v>
      </c>
      <c r="AD6341" t="s">
        <v>14703</v>
      </c>
      <c r="AE6341" t="s">
        <v>298</v>
      </c>
      <c r="AF6341" t="e">
        <f>MONTH(Table1[[#This Row],[Date Sent]])</f>
        <v>#REF!</v>
      </c>
      <c r="AG6341" t="e">
        <f>YEAR(Table1[[#This Row],[Date Sent]])</f>
        <v>#REF!</v>
      </c>
      <c r="AH6341"/>
    </row>
    <row r="6342" spans="1:34" x14ac:dyDescent="0.2">
      <c r="A6342" t="s">
        <v>478</v>
      </c>
      <c r="B6342" t="s">
        <v>6736</v>
      </c>
      <c r="C6342" s="1">
        <v>54.63</v>
      </c>
      <c r="D6342" s="5">
        <v>45345</v>
      </c>
      <c r="E6342" t="s">
        <v>14</v>
      </c>
      <c r="F6342" t="s">
        <v>15</v>
      </c>
      <c r="G6342" s="16" t="s">
        <v>6739</v>
      </c>
      <c r="H6342" s="1"/>
      <c r="J6342"/>
      <c r="AC6342" s="5" t="e">
        <f>VLOOKUP(Table1[[#This Row],[Expense Report]],#REF!,3, 0)</f>
        <v>#REF!</v>
      </c>
      <c r="AD6342" t="s">
        <v>14703</v>
      </c>
      <c r="AE6342" t="s">
        <v>298</v>
      </c>
      <c r="AF6342" t="e">
        <f>MONTH(Table1[[#This Row],[Date Sent]])</f>
        <v>#REF!</v>
      </c>
      <c r="AG6342" t="e">
        <f>YEAR(Table1[[#This Row],[Date Sent]])</f>
        <v>#REF!</v>
      </c>
      <c r="AH6342"/>
    </row>
    <row r="6343" spans="1:34" x14ac:dyDescent="0.2">
      <c r="A6343" t="s">
        <v>478</v>
      </c>
      <c r="B6343" t="s">
        <v>6736</v>
      </c>
      <c r="C6343" s="1">
        <v>5.39</v>
      </c>
      <c r="D6343" s="5">
        <v>45347</v>
      </c>
      <c r="E6343" t="s">
        <v>14</v>
      </c>
      <c r="F6343" t="s">
        <v>34</v>
      </c>
      <c r="G6343" s="16" t="s">
        <v>6740</v>
      </c>
      <c r="H6343" s="1"/>
      <c r="J6343"/>
      <c r="AC6343" s="5" t="e">
        <f>VLOOKUP(Table1[[#This Row],[Expense Report]],#REF!,3, 0)</f>
        <v>#REF!</v>
      </c>
      <c r="AD6343" t="s">
        <v>14703</v>
      </c>
      <c r="AE6343" t="s">
        <v>298</v>
      </c>
      <c r="AF6343" t="e">
        <f>MONTH(Table1[[#This Row],[Date Sent]])</f>
        <v>#REF!</v>
      </c>
      <c r="AG6343" t="e">
        <f>YEAR(Table1[[#This Row],[Date Sent]])</f>
        <v>#REF!</v>
      </c>
      <c r="AH6343"/>
    </row>
    <row r="6344" spans="1:34" x14ac:dyDescent="0.2">
      <c r="A6344" t="s">
        <v>478</v>
      </c>
      <c r="B6344" t="s">
        <v>6736</v>
      </c>
      <c r="C6344" s="1">
        <v>80.650000000000006</v>
      </c>
      <c r="D6344" s="5">
        <v>45350</v>
      </c>
      <c r="E6344" t="s">
        <v>25</v>
      </c>
      <c r="F6344" t="s">
        <v>17</v>
      </c>
      <c r="G6344" s="16" t="s">
        <v>6741</v>
      </c>
      <c r="H6344" s="1"/>
      <c r="J6344"/>
      <c r="AC6344" s="5" t="e">
        <f>VLOOKUP(Table1[[#This Row],[Expense Report]],#REF!,3, 0)</f>
        <v>#REF!</v>
      </c>
      <c r="AD6344" t="s">
        <v>14703</v>
      </c>
      <c r="AE6344" t="s">
        <v>298</v>
      </c>
      <c r="AF6344" t="e">
        <f>MONTH(Table1[[#This Row],[Date Sent]])</f>
        <v>#REF!</v>
      </c>
      <c r="AG6344" t="e">
        <f>YEAR(Table1[[#This Row],[Date Sent]])</f>
        <v>#REF!</v>
      </c>
      <c r="AH6344"/>
    </row>
    <row r="6345" spans="1:34" x14ac:dyDescent="0.2">
      <c r="A6345" t="s">
        <v>478</v>
      </c>
      <c r="B6345" t="s">
        <v>6736</v>
      </c>
      <c r="C6345" s="1">
        <v>22.99</v>
      </c>
      <c r="D6345" s="5">
        <v>45350</v>
      </c>
      <c r="E6345" t="s">
        <v>25</v>
      </c>
      <c r="F6345" t="s">
        <v>17</v>
      </c>
      <c r="G6345" s="16" t="s">
        <v>6742</v>
      </c>
      <c r="H6345" s="1"/>
      <c r="J6345"/>
      <c r="AC6345" s="5" t="e">
        <f>VLOOKUP(Table1[[#This Row],[Expense Report]],#REF!,3, 0)</f>
        <v>#REF!</v>
      </c>
      <c r="AD6345" t="s">
        <v>14703</v>
      </c>
      <c r="AE6345" t="s">
        <v>298</v>
      </c>
      <c r="AF6345" t="e">
        <f>MONTH(Table1[[#This Row],[Date Sent]])</f>
        <v>#REF!</v>
      </c>
      <c r="AG6345" t="e">
        <f>YEAR(Table1[[#This Row],[Date Sent]])</f>
        <v>#REF!</v>
      </c>
      <c r="AH6345"/>
    </row>
    <row r="6346" spans="1:34" x14ac:dyDescent="0.2">
      <c r="A6346" t="s">
        <v>478</v>
      </c>
      <c r="B6346" t="s">
        <v>6736</v>
      </c>
      <c r="C6346" s="1">
        <v>57.77</v>
      </c>
      <c r="D6346" s="5">
        <v>45350</v>
      </c>
      <c r="E6346" t="s">
        <v>25</v>
      </c>
      <c r="F6346" t="s">
        <v>17</v>
      </c>
      <c r="G6346" s="16" t="s">
        <v>6743</v>
      </c>
      <c r="H6346" s="1"/>
      <c r="J6346"/>
      <c r="AC6346" s="5" t="e">
        <f>VLOOKUP(Table1[[#This Row],[Expense Report]],#REF!,3, 0)</f>
        <v>#REF!</v>
      </c>
      <c r="AD6346" t="s">
        <v>14703</v>
      </c>
      <c r="AE6346" t="s">
        <v>298</v>
      </c>
      <c r="AF6346" t="e">
        <f>MONTH(Table1[[#This Row],[Date Sent]])</f>
        <v>#REF!</v>
      </c>
      <c r="AG6346" t="e">
        <f>YEAR(Table1[[#This Row],[Date Sent]])</f>
        <v>#REF!</v>
      </c>
      <c r="AH6346"/>
    </row>
    <row r="6347" spans="1:34" x14ac:dyDescent="0.2">
      <c r="A6347" t="s">
        <v>478</v>
      </c>
      <c r="B6347" t="s">
        <v>6736</v>
      </c>
      <c r="C6347" s="1">
        <v>93.64</v>
      </c>
      <c r="D6347" s="5">
        <v>45351</v>
      </c>
      <c r="E6347" t="s">
        <v>14</v>
      </c>
      <c r="F6347" t="s">
        <v>15</v>
      </c>
      <c r="G6347" s="16" t="s">
        <v>6739</v>
      </c>
      <c r="H6347" s="1"/>
      <c r="J6347"/>
      <c r="AC6347" s="5" t="e">
        <f>VLOOKUP(Table1[[#This Row],[Expense Report]],#REF!,3, 0)</f>
        <v>#REF!</v>
      </c>
      <c r="AD6347" t="s">
        <v>14703</v>
      </c>
      <c r="AE6347" t="s">
        <v>298</v>
      </c>
      <c r="AF6347" t="e">
        <f>MONTH(Table1[[#This Row],[Date Sent]])</f>
        <v>#REF!</v>
      </c>
      <c r="AG6347" t="e">
        <f>YEAR(Table1[[#This Row],[Date Sent]])</f>
        <v>#REF!</v>
      </c>
      <c r="AH6347"/>
    </row>
    <row r="6348" spans="1:34" x14ac:dyDescent="0.2">
      <c r="A6348" t="s">
        <v>478</v>
      </c>
      <c r="B6348" t="s">
        <v>6736</v>
      </c>
      <c r="C6348" s="1">
        <v>32.04</v>
      </c>
      <c r="D6348" s="5">
        <v>45352</v>
      </c>
      <c r="E6348" t="s">
        <v>14</v>
      </c>
      <c r="F6348" t="s">
        <v>15</v>
      </c>
      <c r="G6348" s="16" t="s">
        <v>6739</v>
      </c>
      <c r="H6348" s="1"/>
      <c r="J6348"/>
      <c r="AC6348" s="5" t="e">
        <f>VLOOKUP(Table1[[#This Row],[Expense Report]],#REF!,3, 0)</f>
        <v>#REF!</v>
      </c>
      <c r="AD6348" t="s">
        <v>14703</v>
      </c>
      <c r="AE6348" t="s">
        <v>298</v>
      </c>
      <c r="AF6348" t="e">
        <f>MONTH(Table1[[#This Row],[Date Sent]])</f>
        <v>#REF!</v>
      </c>
      <c r="AG6348" t="e">
        <f>YEAR(Table1[[#This Row],[Date Sent]])</f>
        <v>#REF!</v>
      </c>
      <c r="AH6348"/>
    </row>
    <row r="6349" spans="1:34" x14ac:dyDescent="0.2">
      <c r="A6349" t="s">
        <v>478</v>
      </c>
      <c r="B6349" t="s">
        <v>6736</v>
      </c>
      <c r="C6349" s="1">
        <v>32.78</v>
      </c>
      <c r="D6349" s="5">
        <v>45355</v>
      </c>
      <c r="E6349" t="s">
        <v>14</v>
      </c>
      <c r="F6349" t="s">
        <v>15</v>
      </c>
      <c r="G6349" s="16" t="s">
        <v>6739</v>
      </c>
      <c r="H6349" s="1"/>
      <c r="J6349"/>
      <c r="AC6349" s="5" t="e">
        <f>VLOOKUP(Table1[[#This Row],[Expense Report]],#REF!,3, 0)</f>
        <v>#REF!</v>
      </c>
      <c r="AD6349" t="s">
        <v>14703</v>
      </c>
      <c r="AE6349" t="s">
        <v>298</v>
      </c>
      <c r="AF6349" t="e">
        <f>MONTH(Table1[[#This Row],[Date Sent]])</f>
        <v>#REF!</v>
      </c>
      <c r="AG6349" t="e">
        <f>YEAR(Table1[[#This Row],[Date Sent]])</f>
        <v>#REF!</v>
      </c>
      <c r="AH6349"/>
    </row>
    <row r="6350" spans="1:34" x14ac:dyDescent="0.2">
      <c r="A6350" t="s">
        <v>478</v>
      </c>
      <c r="B6350" t="s">
        <v>6736</v>
      </c>
      <c r="C6350" s="1">
        <v>44.75</v>
      </c>
      <c r="D6350" s="5">
        <v>45356</v>
      </c>
      <c r="E6350" t="s">
        <v>14</v>
      </c>
      <c r="F6350" t="s">
        <v>15</v>
      </c>
      <c r="G6350" s="16" t="s">
        <v>6739</v>
      </c>
      <c r="H6350" s="1"/>
      <c r="J6350"/>
      <c r="AC6350" s="5" t="e">
        <f>VLOOKUP(Table1[[#This Row],[Expense Report]],#REF!,3, 0)</f>
        <v>#REF!</v>
      </c>
      <c r="AD6350" t="s">
        <v>14703</v>
      </c>
      <c r="AE6350" t="s">
        <v>298</v>
      </c>
      <c r="AF6350" t="e">
        <f>MONTH(Table1[[#This Row],[Date Sent]])</f>
        <v>#REF!</v>
      </c>
      <c r="AG6350" t="e">
        <f>YEAR(Table1[[#This Row],[Date Sent]])</f>
        <v>#REF!</v>
      </c>
      <c r="AH6350"/>
    </row>
    <row r="6351" spans="1:34" x14ac:dyDescent="0.2">
      <c r="A6351" t="s">
        <v>478</v>
      </c>
      <c r="B6351" t="s">
        <v>6736</v>
      </c>
      <c r="C6351" s="1">
        <v>217.6</v>
      </c>
      <c r="D6351" s="5">
        <v>45357</v>
      </c>
      <c r="E6351" t="s">
        <v>25</v>
      </c>
      <c r="F6351" t="s">
        <v>33</v>
      </c>
      <c r="G6351" s="16" t="s">
        <v>6744</v>
      </c>
      <c r="H6351" s="1"/>
      <c r="J6351"/>
      <c r="AC6351" s="5" t="e">
        <f>VLOOKUP(Table1[[#This Row],[Expense Report]],#REF!,3, 0)</f>
        <v>#REF!</v>
      </c>
      <c r="AD6351" t="s">
        <v>14703</v>
      </c>
      <c r="AE6351" t="s">
        <v>298</v>
      </c>
      <c r="AF6351" t="e">
        <f>MONTH(Table1[[#This Row],[Date Sent]])</f>
        <v>#REF!</v>
      </c>
      <c r="AG6351" t="e">
        <f>YEAR(Table1[[#This Row],[Date Sent]])</f>
        <v>#REF!</v>
      </c>
      <c r="AH6351"/>
    </row>
    <row r="6352" spans="1:34" x14ac:dyDescent="0.2">
      <c r="A6352" t="s">
        <v>262</v>
      </c>
      <c r="B6352" t="s">
        <v>6745</v>
      </c>
      <c r="C6352" s="1">
        <v>12.7</v>
      </c>
      <c r="D6352" s="5">
        <v>45334</v>
      </c>
      <c r="E6352" t="s">
        <v>21</v>
      </c>
      <c r="F6352" t="s">
        <v>15</v>
      </c>
      <c r="G6352" s="16" t="s">
        <v>6746</v>
      </c>
      <c r="H6352" s="1"/>
      <c r="J6352"/>
      <c r="AC6352" s="5" t="e">
        <f>VLOOKUP(Table1[[#This Row],[Expense Report]],#REF!,3, 0)</f>
        <v>#REF!</v>
      </c>
      <c r="AD6352" t="s">
        <v>14638</v>
      </c>
      <c r="AE6352" t="s">
        <v>167</v>
      </c>
      <c r="AF6352" t="e">
        <f>MONTH(Table1[[#This Row],[Date Sent]])</f>
        <v>#REF!</v>
      </c>
      <c r="AG6352" t="e">
        <f>YEAR(Table1[[#This Row],[Date Sent]])</f>
        <v>#REF!</v>
      </c>
      <c r="AH6352"/>
    </row>
    <row r="6353" spans="1:34" x14ac:dyDescent="0.2">
      <c r="A6353" t="s">
        <v>262</v>
      </c>
      <c r="B6353" t="s">
        <v>6745</v>
      </c>
      <c r="C6353" s="1">
        <v>57.21</v>
      </c>
      <c r="D6353" s="5">
        <v>45334</v>
      </c>
      <c r="E6353" t="s">
        <v>21</v>
      </c>
      <c r="F6353" t="s">
        <v>33</v>
      </c>
      <c r="G6353" s="16" t="s">
        <v>6747</v>
      </c>
      <c r="H6353" s="1"/>
      <c r="J6353"/>
      <c r="AC6353" s="5" t="e">
        <f>VLOOKUP(Table1[[#This Row],[Expense Report]],#REF!,3, 0)</f>
        <v>#REF!</v>
      </c>
      <c r="AD6353" t="s">
        <v>14638</v>
      </c>
      <c r="AE6353" t="s">
        <v>167</v>
      </c>
      <c r="AF6353" t="e">
        <f>MONTH(Table1[[#This Row],[Date Sent]])</f>
        <v>#REF!</v>
      </c>
      <c r="AG6353" t="e">
        <f>YEAR(Table1[[#This Row],[Date Sent]])</f>
        <v>#REF!</v>
      </c>
      <c r="AH6353"/>
    </row>
    <row r="6354" spans="1:34" x14ac:dyDescent="0.2">
      <c r="A6354" t="s">
        <v>262</v>
      </c>
      <c r="B6354" t="s">
        <v>6745</v>
      </c>
      <c r="C6354" s="1">
        <v>216.56</v>
      </c>
      <c r="D6354" s="5">
        <v>45334</v>
      </c>
      <c r="E6354" t="s">
        <v>21</v>
      </c>
      <c r="F6354" t="s">
        <v>33</v>
      </c>
      <c r="G6354" s="16" t="s">
        <v>6748</v>
      </c>
      <c r="H6354" s="1"/>
      <c r="J6354"/>
      <c r="AC6354" s="5" t="e">
        <f>VLOOKUP(Table1[[#This Row],[Expense Report]],#REF!,3, 0)</f>
        <v>#REF!</v>
      </c>
      <c r="AD6354" t="s">
        <v>14638</v>
      </c>
      <c r="AE6354" t="s">
        <v>167</v>
      </c>
      <c r="AF6354" t="e">
        <f>MONTH(Table1[[#This Row],[Date Sent]])</f>
        <v>#REF!</v>
      </c>
      <c r="AG6354" t="e">
        <f>YEAR(Table1[[#This Row],[Date Sent]])</f>
        <v>#REF!</v>
      </c>
      <c r="AH6354"/>
    </row>
    <row r="6355" spans="1:34" x14ac:dyDescent="0.2">
      <c r="A6355" t="s">
        <v>262</v>
      </c>
      <c r="B6355" t="s">
        <v>6745</v>
      </c>
      <c r="C6355" s="1">
        <v>80.52</v>
      </c>
      <c r="D6355" s="5">
        <v>45334</v>
      </c>
      <c r="E6355" t="s">
        <v>20</v>
      </c>
      <c r="F6355" t="s">
        <v>33</v>
      </c>
      <c r="G6355" s="16" t="s">
        <v>6749</v>
      </c>
      <c r="H6355" s="1"/>
      <c r="J6355"/>
      <c r="AC6355" s="5" t="e">
        <f>VLOOKUP(Table1[[#This Row],[Expense Report]],#REF!,3, 0)</f>
        <v>#REF!</v>
      </c>
      <c r="AD6355" t="s">
        <v>14638</v>
      </c>
      <c r="AE6355" t="s">
        <v>167</v>
      </c>
      <c r="AF6355" t="e">
        <f>MONTH(Table1[[#This Row],[Date Sent]])</f>
        <v>#REF!</v>
      </c>
      <c r="AG6355" t="e">
        <f>YEAR(Table1[[#This Row],[Date Sent]])</f>
        <v>#REF!</v>
      </c>
      <c r="AH6355"/>
    </row>
    <row r="6356" spans="1:34" x14ac:dyDescent="0.2">
      <c r="A6356" t="s">
        <v>262</v>
      </c>
      <c r="B6356" t="s">
        <v>6745</v>
      </c>
      <c r="C6356" s="1">
        <v>63.59</v>
      </c>
      <c r="D6356" s="5">
        <v>45340</v>
      </c>
      <c r="E6356" t="s">
        <v>20</v>
      </c>
      <c r="F6356" t="s">
        <v>33</v>
      </c>
      <c r="G6356" s="16" t="s">
        <v>6749</v>
      </c>
      <c r="H6356" s="1"/>
      <c r="J6356"/>
      <c r="AC6356" s="5" t="e">
        <f>VLOOKUP(Table1[[#This Row],[Expense Report]],#REF!,3, 0)</f>
        <v>#REF!</v>
      </c>
      <c r="AD6356" t="s">
        <v>14638</v>
      </c>
      <c r="AE6356" t="s">
        <v>167</v>
      </c>
      <c r="AF6356" t="e">
        <f>MONTH(Table1[[#This Row],[Date Sent]])</f>
        <v>#REF!</v>
      </c>
      <c r="AG6356" t="e">
        <f>YEAR(Table1[[#This Row],[Date Sent]])</f>
        <v>#REF!</v>
      </c>
      <c r="AH6356"/>
    </row>
    <row r="6357" spans="1:34" x14ac:dyDescent="0.2">
      <c r="A6357" t="s">
        <v>262</v>
      </c>
      <c r="B6357" t="s">
        <v>6745</v>
      </c>
      <c r="C6357" s="1">
        <v>72.41</v>
      </c>
      <c r="D6357" s="5">
        <v>45341</v>
      </c>
      <c r="E6357" t="s">
        <v>21</v>
      </c>
      <c r="F6357" t="s">
        <v>33</v>
      </c>
      <c r="G6357" s="16" t="s">
        <v>6750</v>
      </c>
      <c r="H6357" s="1"/>
      <c r="J6357"/>
      <c r="AC6357" s="5" t="e">
        <f>VLOOKUP(Table1[[#This Row],[Expense Report]],#REF!,3, 0)</f>
        <v>#REF!</v>
      </c>
      <c r="AD6357" t="s">
        <v>14638</v>
      </c>
      <c r="AE6357" t="s">
        <v>167</v>
      </c>
      <c r="AF6357" t="e">
        <f>MONTH(Table1[[#This Row],[Date Sent]])</f>
        <v>#REF!</v>
      </c>
      <c r="AG6357" t="e">
        <f>YEAR(Table1[[#This Row],[Date Sent]])</f>
        <v>#REF!</v>
      </c>
      <c r="AH6357"/>
    </row>
    <row r="6358" spans="1:34" x14ac:dyDescent="0.2">
      <c r="A6358" t="s">
        <v>262</v>
      </c>
      <c r="B6358" t="s">
        <v>6745</v>
      </c>
      <c r="C6358" s="1">
        <v>10.19</v>
      </c>
      <c r="D6358" s="5">
        <v>45344</v>
      </c>
      <c r="E6358" t="s">
        <v>24</v>
      </c>
      <c r="F6358" t="s">
        <v>18</v>
      </c>
      <c r="G6358" s="16" t="s">
        <v>984</v>
      </c>
      <c r="H6358" s="1"/>
      <c r="J6358"/>
      <c r="AC6358" s="5" t="e">
        <f>VLOOKUP(Table1[[#This Row],[Expense Report]],#REF!,3, 0)</f>
        <v>#REF!</v>
      </c>
      <c r="AD6358" t="s">
        <v>14638</v>
      </c>
      <c r="AE6358" t="s">
        <v>167</v>
      </c>
      <c r="AF6358" t="e">
        <f>MONTH(Table1[[#This Row],[Date Sent]])</f>
        <v>#REF!</v>
      </c>
      <c r="AG6358" t="e">
        <f>YEAR(Table1[[#This Row],[Date Sent]])</f>
        <v>#REF!</v>
      </c>
      <c r="AH6358"/>
    </row>
    <row r="6359" spans="1:34" x14ac:dyDescent="0.2">
      <c r="A6359" t="s">
        <v>262</v>
      </c>
      <c r="B6359" t="s">
        <v>6745</v>
      </c>
      <c r="C6359" s="1">
        <v>81.09</v>
      </c>
      <c r="D6359" s="5">
        <v>45349</v>
      </c>
      <c r="E6359" t="s">
        <v>21</v>
      </c>
      <c r="F6359" t="s">
        <v>33</v>
      </c>
      <c r="G6359" s="16" t="s">
        <v>6751</v>
      </c>
      <c r="H6359" s="1"/>
      <c r="J6359"/>
      <c r="AC6359" s="5" t="e">
        <f>VLOOKUP(Table1[[#This Row],[Expense Report]],#REF!,3, 0)</f>
        <v>#REF!</v>
      </c>
      <c r="AD6359" t="s">
        <v>14638</v>
      </c>
      <c r="AE6359" t="s">
        <v>167</v>
      </c>
      <c r="AF6359" t="e">
        <f>MONTH(Table1[[#This Row],[Date Sent]])</f>
        <v>#REF!</v>
      </c>
      <c r="AG6359" t="e">
        <f>YEAR(Table1[[#This Row],[Date Sent]])</f>
        <v>#REF!</v>
      </c>
      <c r="AH6359"/>
    </row>
    <row r="6360" spans="1:34" x14ac:dyDescent="0.2">
      <c r="A6360" t="s">
        <v>262</v>
      </c>
      <c r="B6360" t="s">
        <v>6745</v>
      </c>
      <c r="C6360" s="1">
        <v>57.98</v>
      </c>
      <c r="D6360" s="5">
        <v>45350</v>
      </c>
      <c r="E6360" t="s">
        <v>21</v>
      </c>
      <c r="F6360" t="s">
        <v>15</v>
      </c>
      <c r="G6360" s="16" t="s">
        <v>6752</v>
      </c>
      <c r="H6360" s="1"/>
      <c r="J6360"/>
      <c r="AC6360" s="5" t="e">
        <f>VLOOKUP(Table1[[#This Row],[Expense Report]],#REF!,3, 0)</f>
        <v>#REF!</v>
      </c>
      <c r="AD6360" t="s">
        <v>14638</v>
      </c>
      <c r="AE6360" t="s">
        <v>167</v>
      </c>
      <c r="AF6360" t="e">
        <f>MONTH(Table1[[#This Row],[Date Sent]])</f>
        <v>#REF!</v>
      </c>
      <c r="AG6360" t="e">
        <f>YEAR(Table1[[#This Row],[Date Sent]])</f>
        <v>#REF!</v>
      </c>
      <c r="AH6360"/>
    </row>
    <row r="6361" spans="1:34" x14ac:dyDescent="0.2">
      <c r="A6361" t="s">
        <v>262</v>
      </c>
      <c r="B6361" t="s">
        <v>6745</v>
      </c>
      <c r="C6361" s="1">
        <v>52.29</v>
      </c>
      <c r="D6361" s="5">
        <v>45350</v>
      </c>
      <c r="E6361" t="s">
        <v>21</v>
      </c>
      <c r="F6361" t="s">
        <v>33</v>
      </c>
      <c r="G6361" s="16" t="s">
        <v>6753</v>
      </c>
      <c r="H6361" s="1"/>
      <c r="J6361"/>
      <c r="AC6361" s="5" t="e">
        <f>VLOOKUP(Table1[[#This Row],[Expense Report]],#REF!,3, 0)</f>
        <v>#REF!</v>
      </c>
      <c r="AD6361" t="s">
        <v>14638</v>
      </c>
      <c r="AE6361" t="s">
        <v>167</v>
      </c>
      <c r="AF6361" t="e">
        <f>MONTH(Table1[[#This Row],[Date Sent]])</f>
        <v>#REF!</v>
      </c>
      <c r="AG6361" t="e">
        <f>YEAR(Table1[[#This Row],[Date Sent]])</f>
        <v>#REF!</v>
      </c>
      <c r="AH6361"/>
    </row>
    <row r="6362" spans="1:34" x14ac:dyDescent="0.2">
      <c r="A6362" t="s">
        <v>262</v>
      </c>
      <c r="B6362" t="s">
        <v>6745</v>
      </c>
      <c r="C6362" s="1">
        <v>11.59</v>
      </c>
      <c r="D6362" s="5">
        <v>45350</v>
      </c>
      <c r="E6362" t="s">
        <v>21</v>
      </c>
      <c r="F6362" t="s">
        <v>33</v>
      </c>
      <c r="G6362" s="16" t="s">
        <v>6754</v>
      </c>
      <c r="H6362" s="1"/>
      <c r="J6362"/>
      <c r="AC6362" s="5" t="e">
        <f>VLOOKUP(Table1[[#This Row],[Expense Report]],#REF!,3, 0)</f>
        <v>#REF!</v>
      </c>
      <c r="AD6362" t="s">
        <v>14638</v>
      </c>
      <c r="AE6362" t="s">
        <v>167</v>
      </c>
      <c r="AF6362" t="e">
        <f>MONTH(Table1[[#This Row],[Date Sent]])</f>
        <v>#REF!</v>
      </c>
      <c r="AG6362" t="e">
        <f>YEAR(Table1[[#This Row],[Date Sent]])</f>
        <v>#REF!</v>
      </c>
      <c r="AH6362"/>
    </row>
    <row r="6363" spans="1:34" x14ac:dyDescent="0.2">
      <c r="A6363" t="s">
        <v>262</v>
      </c>
      <c r="B6363" t="s">
        <v>6745</v>
      </c>
      <c r="C6363" s="1">
        <v>11.59</v>
      </c>
      <c r="D6363" s="5">
        <v>45350</v>
      </c>
      <c r="E6363" t="s">
        <v>21</v>
      </c>
      <c r="F6363" t="s">
        <v>33</v>
      </c>
      <c r="G6363" s="16" t="s">
        <v>6754</v>
      </c>
      <c r="H6363" s="1"/>
      <c r="J6363"/>
      <c r="AC6363" s="5" t="e">
        <f>VLOOKUP(Table1[[#This Row],[Expense Report]],#REF!,3, 0)</f>
        <v>#REF!</v>
      </c>
      <c r="AD6363" t="s">
        <v>14638</v>
      </c>
      <c r="AE6363" t="s">
        <v>167</v>
      </c>
      <c r="AF6363" t="e">
        <f>MONTH(Table1[[#This Row],[Date Sent]])</f>
        <v>#REF!</v>
      </c>
      <c r="AG6363" t="e">
        <f>YEAR(Table1[[#This Row],[Date Sent]])</f>
        <v>#REF!</v>
      </c>
      <c r="AH6363"/>
    </row>
    <row r="6364" spans="1:34" x14ac:dyDescent="0.2">
      <c r="A6364" t="s">
        <v>262</v>
      </c>
      <c r="B6364" t="s">
        <v>6745</v>
      </c>
      <c r="C6364" s="1">
        <v>10.19</v>
      </c>
      <c r="D6364" s="5">
        <v>45351</v>
      </c>
      <c r="E6364" t="s">
        <v>21</v>
      </c>
      <c r="F6364" t="s">
        <v>18</v>
      </c>
      <c r="G6364" s="16" t="s">
        <v>984</v>
      </c>
      <c r="H6364" s="1"/>
      <c r="J6364"/>
      <c r="AC6364" s="5" t="e">
        <f>VLOOKUP(Table1[[#This Row],[Expense Report]],#REF!,3, 0)</f>
        <v>#REF!</v>
      </c>
      <c r="AD6364" t="s">
        <v>14638</v>
      </c>
      <c r="AE6364" t="s">
        <v>167</v>
      </c>
      <c r="AF6364" t="e">
        <f>MONTH(Table1[[#This Row],[Date Sent]])</f>
        <v>#REF!</v>
      </c>
      <c r="AG6364" t="e">
        <f>YEAR(Table1[[#This Row],[Date Sent]])</f>
        <v>#REF!</v>
      </c>
      <c r="AH6364"/>
    </row>
    <row r="6365" spans="1:34" x14ac:dyDescent="0.2">
      <c r="A6365" t="s">
        <v>262</v>
      </c>
      <c r="B6365" t="s">
        <v>6745</v>
      </c>
      <c r="C6365" s="1">
        <v>48.91</v>
      </c>
      <c r="D6365" s="5">
        <v>45356</v>
      </c>
      <c r="E6365" t="s">
        <v>20</v>
      </c>
      <c r="F6365" t="s">
        <v>39</v>
      </c>
      <c r="G6365" s="16" t="s">
        <v>4566</v>
      </c>
      <c r="H6365" s="1"/>
      <c r="J6365"/>
      <c r="AC6365" s="5" t="e">
        <f>VLOOKUP(Table1[[#This Row],[Expense Report]],#REF!,3, 0)</f>
        <v>#REF!</v>
      </c>
      <c r="AD6365" t="s">
        <v>14638</v>
      </c>
      <c r="AE6365" t="s">
        <v>167</v>
      </c>
      <c r="AF6365" t="e">
        <f>MONTH(Table1[[#This Row],[Date Sent]])</f>
        <v>#REF!</v>
      </c>
      <c r="AG6365" t="e">
        <f>YEAR(Table1[[#This Row],[Date Sent]])</f>
        <v>#REF!</v>
      </c>
      <c r="AH6365"/>
    </row>
    <row r="6366" spans="1:34" x14ac:dyDescent="0.2">
      <c r="A6366" t="s">
        <v>262</v>
      </c>
      <c r="B6366" t="s">
        <v>6745</v>
      </c>
      <c r="C6366" s="1">
        <v>171.13</v>
      </c>
      <c r="D6366" s="5">
        <v>45357</v>
      </c>
      <c r="E6366" t="s">
        <v>21</v>
      </c>
      <c r="F6366" t="s">
        <v>33</v>
      </c>
      <c r="G6366" s="16" t="s">
        <v>6755</v>
      </c>
      <c r="H6366" s="1"/>
      <c r="J6366"/>
      <c r="AC6366" s="5" t="e">
        <f>VLOOKUP(Table1[[#This Row],[Expense Report]],#REF!,3, 0)</f>
        <v>#REF!</v>
      </c>
      <c r="AD6366" t="s">
        <v>14638</v>
      </c>
      <c r="AE6366" t="s">
        <v>167</v>
      </c>
      <c r="AF6366" t="e">
        <f>MONTH(Table1[[#This Row],[Date Sent]])</f>
        <v>#REF!</v>
      </c>
      <c r="AG6366" t="e">
        <f>YEAR(Table1[[#This Row],[Date Sent]])</f>
        <v>#REF!</v>
      </c>
      <c r="AH6366"/>
    </row>
    <row r="6367" spans="1:34" x14ac:dyDescent="0.2">
      <c r="A6367" t="s">
        <v>262</v>
      </c>
      <c r="B6367" t="s">
        <v>6745</v>
      </c>
      <c r="C6367" s="1">
        <v>89.53</v>
      </c>
      <c r="D6367" s="5">
        <v>45362</v>
      </c>
      <c r="E6367" t="s">
        <v>21</v>
      </c>
      <c r="F6367" t="s">
        <v>39</v>
      </c>
      <c r="G6367" s="16" t="s">
        <v>6756</v>
      </c>
      <c r="H6367" s="1"/>
      <c r="J6367"/>
      <c r="AC6367" s="5" t="e">
        <f>VLOOKUP(Table1[[#This Row],[Expense Report]],#REF!,3, 0)</f>
        <v>#REF!</v>
      </c>
      <c r="AD6367" t="s">
        <v>14638</v>
      </c>
      <c r="AE6367" t="s">
        <v>167</v>
      </c>
      <c r="AF6367" t="e">
        <f>MONTH(Table1[[#This Row],[Date Sent]])</f>
        <v>#REF!</v>
      </c>
      <c r="AG6367" t="e">
        <f>YEAR(Table1[[#This Row],[Date Sent]])</f>
        <v>#REF!</v>
      </c>
      <c r="AH6367"/>
    </row>
    <row r="6368" spans="1:34" x14ac:dyDescent="0.2">
      <c r="A6368" t="s">
        <v>262</v>
      </c>
      <c r="B6368" t="s">
        <v>6745</v>
      </c>
      <c r="C6368" s="1">
        <v>78.31</v>
      </c>
      <c r="D6368" s="5">
        <v>45363</v>
      </c>
      <c r="E6368" t="s">
        <v>21</v>
      </c>
      <c r="F6368" t="s">
        <v>17</v>
      </c>
      <c r="G6368" s="16" t="s">
        <v>6757</v>
      </c>
      <c r="H6368" s="1"/>
      <c r="J6368"/>
      <c r="AC6368" s="5" t="e">
        <f>VLOOKUP(Table1[[#This Row],[Expense Report]],#REF!,3, 0)</f>
        <v>#REF!</v>
      </c>
      <c r="AD6368" t="s">
        <v>14638</v>
      </c>
      <c r="AE6368" t="s">
        <v>167</v>
      </c>
      <c r="AF6368" t="e">
        <f>MONTH(Table1[[#This Row],[Date Sent]])</f>
        <v>#REF!</v>
      </c>
      <c r="AG6368" t="e">
        <f>YEAR(Table1[[#This Row],[Date Sent]])</f>
        <v>#REF!</v>
      </c>
      <c r="AH6368"/>
    </row>
    <row r="6369" spans="1:34" x14ac:dyDescent="0.2">
      <c r="A6369" t="s">
        <v>262</v>
      </c>
      <c r="B6369" t="s">
        <v>6745</v>
      </c>
      <c r="C6369" s="1">
        <v>22.42</v>
      </c>
      <c r="D6369" s="5">
        <v>45370</v>
      </c>
      <c r="E6369" t="s">
        <v>24</v>
      </c>
      <c r="F6369" t="s">
        <v>18</v>
      </c>
      <c r="G6369" s="16" t="s">
        <v>984</v>
      </c>
      <c r="H6369" s="1"/>
      <c r="J6369"/>
      <c r="AC6369" s="5" t="e">
        <f>VLOOKUP(Table1[[#This Row],[Expense Report]],#REF!,3, 0)</f>
        <v>#REF!</v>
      </c>
      <c r="AD6369" t="s">
        <v>14638</v>
      </c>
      <c r="AE6369" t="s">
        <v>167</v>
      </c>
      <c r="AF6369" t="e">
        <f>MONTH(Table1[[#This Row],[Date Sent]])</f>
        <v>#REF!</v>
      </c>
      <c r="AG6369" t="e">
        <f>YEAR(Table1[[#This Row],[Date Sent]])</f>
        <v>#REF!</v>
      </c>
      <c r="AH6369"/>
    </row>
    <row r="6370" spans="1:34" x14ac:dyDescent="0.2">
      <c r="A6370" t="s">
        <v>262</v>
      </c>
      <c r="B6370" t="s">
        <v>6745</v>
      </c>
      <c r="C6370" s="1">
        <v>236.62</v>
      </c>
      <c r="D6370" s="5">
        <v>45371</v>
      </c>
      <c r="E6370" t="s">
        <v>21</v>
      </c>
      <c r="F6370" t="s">
        <v>33</v>
      </c>
      <c r="G6370" s="16" t="s">
        <v>6758</v>
      </c>
      <c r="H6370" s="1"/>
      <c r="J6370"/>
      <c r="AC6370" s="5" t="e">
        <f>VLOOKUP(Table1[[#This Row],[Expense Report]],#REF!,3, 0)</f>
        <v>#REF!</v>
      </c>
      <c r="AD6370" t="s">
        <v>14638</v>
      </c>
      <c r="AE6370" t="s">
        <v>167</v>
      </c>
      <c r="AF6370" t="e">
        <f>MONTH(Table1[[#This Row],[Date Sent]])</f>
        <v>#REF!</v>
      </c>
      <c r="AG6370" t="e">
        <f>YEAR(Table1[[#This Row],[Date Sent]])</f>
        <v>#REF!</v>
      </c>
      <c r="AH6370"/>
    </row>
    <row r="6371" spans="1:34" x14ac:dyDescent="0.2">
      <c r="A6371" t="s">
        <v>262</v>
      </c>
      <c r="B6371" t="s">
        <v>6745</v>
      </c>
      <c r="C6371" s="1">
        <v>25.43</v>
      </c>
      <c r="D6371" s="5">
        <v>45372</v>
      </c>
      <c r="E6371" t="s">
        <v>21</v>
      </c>
      <c r="F6371" t="s">
        <v>15</v>
      </c>
      <c r="G6371" s="16" t="s">
        <v>6759</v>
      </c>
      <c r="H6371" s="1"/>
      <c r="J6371"/>
      <c r="AC6371" s="5" t="e">
        <f>VLOOKUP(Table1[[#This Row],[Expense Report]],#REF!,3, 0)</f>
        <v>#REF!</v>
      </c>
      <c r="AD6371" t="s">
        <v>14638</v>
      </c>
      <c r="AE6371" t="s">
        <v>167</v>
      </c>
      <c r="AF6371" t="e">
        <f>MONTH(Table1[[#This Row],[Date Sent]])</f>
        <v>#REF!</v>
      </c>
      <c r="AG6371" t="e">
        <f>YEAR(Table1[[#This Row],[Date Sent]])</f>
        <v>#REF!</v>
      </c>
      <c r="AH6371"/>
    </row>
    <row r="6372" spans="1:34" x14ac:dyDescent="0.2">
      <c r="A6372" t="s">
        <v>6760</v>
      </c>
      <c r="B6372" t="s">
        <v>6761</v>
      </c>
      <c r="C6372" s="1">
        <v>10.75</v>
      </c>
      <c r="D6372" s="5">
        <v>45373</v>
      </c>
      <c r="E6372" t="s">
        <v>37</v>
      </c>
      <c r="F6372" t="s">
        <v>2265</v>
      </c>
      <c r="G6372" s="16" t="s">
        <v>6762</v>
      </c>
      <c r="H6372" s="1"/>
      <c r="J6372"/>
      <c r="AC6372" s="5" t="e">
        <f>VLOOKUP(Table1[[#This Row],[Expense Report]],#REF!,3, 0)</f>
        <v>#REF!</v>
      </c>
      <c r="AD6372" t="s">
        <v>14728</v>
      </c>
      <c r="AE6372" t="s">
        <v>13076</v>
      </c>
      <c r="AF6372" t="e">
        <f>MONTH(Table1[[#This Row],[Date Sent]])</f>
        <v>#REF!</v>
      </c>
      <c r="AG6372" t="e">
        <f>YEAR(Table1[[#This Row],[Date Sent]])</f>
        <v>#REF!</v>
      </c>
      <c r="AH6372"/>
    </row>
    <row r="6373" spans="1:34" x14ac:dyDescent="0.2">
      <c r="A6373" t="s">
        <v>2280</v>
      </c>
      <c r="B6373" t="s">
        <v>6763</v>
      </c>
      <c r="C6373" s="1">
        <v>6.54</v>
      </c>
      <c r="D6373" s="5">
        <v>45372</v>
      </c>
      <c r="E6373" t="s">
        <v>54</v>
      </c>
      <c r="F6373" t="s">
        <v>40</v>
      </c>
      <c r="G6373" s="16" t="s">
        <v>6764</v>
      </c>
      <c r="H6373" s="1"/>
      <c r="J6373"/>
      <c r="AC6373" s="5" t="e">
        <f>VLOOKUP(Table1[[#This Row],[Expense Report]],#REF!,3, 0)</f>
        <v>#REF!</v>
      </c>
      <c r="AD6373" t="s">
        <v>13311</v>
      </c>
      <c r="AE6373" t="s">
        <v>156</v>
      </c>
      <c r="AF6373" t="e">
        <f>MONTH(Table1[[#This Row],[Date Sent]])</f>
        <v>#REF!</v>
      </c>
      <c r="AG6373" t="e">
        <f>YEAR(Table1[[#This Row],[Date Sent]])</f>
        <v>#REF!</v>
      </c>
      <c r="AH6373"/>
    </row>
    <row r="6374" spans="1:34" x14ac:dyDescent="0.2">
      <c r="A6374" t="s">
        <v>538</v>
      </c>
      <c r="B6374" t="s">
        <v>6765</v>
      </c>
      <c r="C6374" s="1">
        <v>43.38</v>
      </c>
      <c r="D6374" s="5">
        <v>45345</v>
      </c>
      <c r="E6374" t="s">
        <v>21</v>
      </c>
      <c r="F6374" t="s">
        <v>33</v>
      </c>
      <c r="G6374" s="16" t="s">
        <v>1544</v>
      </c>
      <c r="H6374" s="1"/>
      <c r="J6374"/>
      <c r="AC6374" s="5" t="e">
        <f>VLOOKUP(Table1[[#This Row],[Expense Report]],#REF!,3, 0)</f>
        <v>#REF!</v>
      </c>
      <c r="AD6374" t="s">
        <v>14689</v>
      </c>
      <c r="AE6374" t="s">
        <v>156</v>
      </c>
      <c r="AF6374" t="e">
        <f>MONTH(Table1[[#This Row],[Date Sent]])</f>
        <v>#REF!</v>
      </c>
      <c r="AG6374" t="e">
        <f>YEAR(Table1[[#This Row],[Date Sent]])</f>
        <v>#REF!</v>
      </c>
      <c r="AH6374"/>
    </row>
    <row r="6375" spans="1:34" x14ac:dyDescent="0.2">
      <c r="A6375" t="s">
        <v>538</v>
      </c>
      <c r="B6375" t="s">
        <v>6765</v>
      </c>
      <c r="C6375" s="1">
        <v>88.83</v>
      </c>
      <c r="D6375" s="5">
        <v>45346</v>
      </c>
      <c r="E6375" t="s">
        <v>21</v>
      </c>
      <c r="F6375" t="s">
        <v>33</v>
      </c>
      <c r="G6375" s="16" t="s">
        <v>6766</v>
      </c>
      <c r="H6375" s="1"/>
      <c r="J6375"/>
      <c r="AC6375" s="5" t="e">
        <f>VLOOKUP(Table1[[#This Row],[Expense Report]],#REF!,3, 0)</f>
        <v>#REF!</v>
      </c>
      <c r="AD6375" t="s">
        <v>14689</v>
      </c>
      <c r="AE6375" t="s">
        <v>156</v>
      </c>
      <c r="AF6375" t="e">
        <f>MONTH(Table1[[#This Row],[Date Sent]])</f>
        <v>#REF!</v>
      </c>
      <c r="AG6375" t="e">
        <f>YEAR(Table1[[#This Row],[Date Sent]])</f>
        <v>#REF!</v>
      </c>
      <c r="AH6375"/>
    </row>
    <row r="6376" spans="1:34" x14ac:dyDescent="0.2">
      <c r="A6376" t="s">
        <v>538</v>
      </c>
      <c r="B6376" t="s">
        <v>6765</v>
      </c>
      <c r="C6376" s="1">
        <v>396.11</v>
      </c>
      <c r="D6376" s="5">
        <v>45348</v>
      </c>
      <c r="E6376" t="s">
        <v>25</v>
      </c>
      <c r="F6376" t="s">
        <v>33</v>
      </c>
      <c r="G6376" s="16" t="s">
        <v>6767</v>
      </c>
      <c r="H6376" s="1"/>
      <c r="J6376"/>
      <c r="AC6376" s="5" t="e">
        <f>VLOOKUP(Table1[[#This Row],[Expense Report]],#REF!,3, 0)</f>
        <v>#REF!</v>
      </c>
      <c r="AD6376" t="s">
        <v>14689</v>
      </c>
      <c r="AE6376" t="s">
        <v>156</v>
      </c>
      <c r="AF6376" t="e">
        <f>MONTH(Table1[[#This Row],[Date Sent]])</f>
        <v>#REF!</v>
      </c>
      <c r="AG6376" t="e">
        <f>YEAR(Table1[[#This Row],[Date Sent]])</f>
        <v>#REF!</v>
      </c>
      <c r="AH6376"/>
    </row>
    <row r="6377" spans="1:34" x14ac:dyDescent="0.2">
      <c r="A6377" t="s">
        <v>538</v>
      </c>
      <c r="B6377" t="s">
        <v>6765</v>
      </c>
      <c r="C6377" s="1">
        <v>5.85</v>
      </c>
      <c r="D6377" s="5">
        <v>45350</v>
      </c>
      <c r="E6377" t="s">
        <v>21</v>
      </c>
      <c r="F6377" t="s">
        <v>39</v>
      </c>
      <c r="G6377" s="16" t="s">
        <v>6768</v>
      </c>
      <c r="H6377" s="1"/>
      <c r="J6377"/>
      <c r="AC6377" s="5" t="e">
        <f>VLOOKUP(Table1[[#This Row],[Expense Report]],#REF!,3, 0)</f>
        <v>#REF!</v>
      </c>
      <c r="AD6377" t="s">
        <v>14689</v>
      </c>
      <c r="AE6377" t="s">
        <v>156</v>
      </c>
      <c r="AF6377" t="e">
        <f>MONTH(Table1[[#This Row],[Date Sent]])</f>
        <v>#REF!</v>
      </c>
      <c r="AG6377" t="e">
        <f>YEAR(Table1[[#This Row],[Date Sent]])</f>
        <v>#REF!</v>
      </c>
      <c r="AH6377"/>
    </row>
    <row r="6378" spans="1:34" x14ac:dyDescent="0.2">
      <c r="A6378" t="s">
        <v>538</v>
      </c>
      <c r="B6378" t="s">
        <v>6765</v>
      </c>
      <c r="C6378" s="1">
        <v>9.58</v>
      </c>
      <c r="D6378" s="5">
        <v>45350</v>
      </c>
      <c r="E6378" t="s">
        <v>21</v>
      </c>
      <c r="F6378" t="s">
        <v>28</v>
      </c>
      <c r="G6378" s="16" t="s">
        <v>6769</v>
      </c>
      <c r="H6378" s="1"/>
      <c r="J6378"/>
      <c r="AC6378" s="5" t="e">
        <f>VLOOKUP(Table1[[#This Row],[Expense Report]],#REF!,3, 0)</f>
        <v>#REF!</v>
      </c>
      <c r="AD6378" t="s">
        <v>14689</v>
      </c>
      <c r="AE6378" t="s">
        <v>156</v>
      </c>
      <c r="AF6378" t="e">
        <f>MONTH(Table1[[#This Row],[Date Sent]])</f>
        <v>#REF!</v>
      </c>
      <c r="AG6378" t="e">
        <f>YEAR(Table1[[#This Row],[Date Sent]])</f>
        <v>#REF!</v>
      </c>
      <c r="AH6378"/>
    </row>
    <row r="6379" spans="1:34" x14ac:dyDescent="0.2">
      <c r="A6379" t="s">
        <v>538</v>
      </c>
      <c r="B6379" t="s">
        <v>6765</v>
      </c>
      <c r="C6379" s="1">
        <v>111.02</v>
      </c>
      <c r="D6379" s="5">
        <v>45351</v>
      </c>
      <c r="E6379" t="s">
        <v>49</v>
      </c>
      <c r="F6379" t="s">
        <v>15</v>
      </c>
      <c r="G6379" s="16" t="s">
        <v>6770</v>
      </c>
      <c r="H6379" s="1"/>
      <c r="J6379"/>
      <c r="AC6379" s="5" t="e">
        <f>VLOOKUP(Table1[[#This Row],[Expense Report]],#REF!,3, 0)</f>
        <v>#REF!</v>
      </c>
      <c r="AD6379" t="s">
        <v>14689</v>
      </c>
      <c r="AE6379" t="s">
        <v>156</v>
      </c>
      <c r="AF6379" t="e">
        <f>MONTH(Table1[[#This Row],[Date Sent]])</f>
        <v>#REF!</v>
      </c>
      <c r="AG6379" t="e">
        <f>YEAR(Table1[[#This Row],[Date Sent]])</f>
        <v>#REF!</v>
      </c>
      <c r="AH6379"/>
    </row>
    <row r="6380" spans="1:34" x14ac:dyDescent="0.2">
      <c r="A6380" t="s">
        <v>538</v>
      </c>
      <c r="B6380" t="s">
        <v>6765</v>
      </c>
      <c r="C6380" s="1">
        <v>9.7899999999999991</v>
      </c>
      <c r="D6380" s="5">
        <v>45352</v>
      </c>
      <c r="E6380" t="s">
        <v>21</v>
      </c>
      <c r="F6380" t="s">
        <v>39</v>
      </c>
      <c r="G6380" s="16" t="s">
        <v>6768</v>
      </c>
      <c r="H6380" s="1"/>
      <c r="J6380"/>
      <c r="AC6380" s="5" t="e">
        <f>VLOOKUP(Table1[[#This Row],[Expense Report]],#REF!,3, 0)</f>
        <v>#REF!</v>
      </c>
      <c r="AD6380" t="s">
        <v>14689</v>
      </c>
      <c r="AE6380" t="s">
        <v>156</v>
      </c>
      <c r="AF6380" t="e">
        <f>MONTH(Table1[[#This Row],[Date Sent]])</f>
        <v>#REF!</v>
      </c>
      <c r="AG6380" t="e">
        <f>YEAR(Table1[[#This Row],[Date Sent]])</f>
        <v>#REF!</v>
      </c>
      <c r="AH6380"/>
    </row>
    <row r="6381" spans="1:34" x14ac:dyDescent="0.2">
      <c r="A6381" t="s">
        <v>538</v>
      </c>
      <c r="B6381" t="s">
        <v>6765</v>
      </c>
      <c r="C6381" s="1">
        <v>22.36</v>
      </c>
      <c r="D6381" s="5">
        <v>45352</v>
      </c>
      <c r="E6381" t="s">
        <v>49</v>
      </c>
      <c r="F6381" t="s">
        <v>15</v>
      </c>
      <c r="G6381" s="16" t="s">
        <v>6771</v>
      </c>
      <c r="H6381" s="1"/>
      <c r="J6381"/>
      <c r="AC6381" s="5" t="e">
        <f>VLOOKUP(Table1[[#This Row],[Expense Report]],#REF!,3, 0)</f>
        <v>#REF!</v>
      </c>
      <c r="AD6381" t="s">
        <v>14689</v>
      </c>
      <c r="AE6381" t="s">
        <v>156</v>
      </c>
      <c r="AF6381" t="e">
        <f>MONTH(Table1[[#This Row],[Date Sent]])</f>
        <v>#REF!</v>
      </c>
      <c r="AG6381" t="e">
        <f>YEAR(Table1[[#This Row],[Date Sent]])</f>
        <v>#REF!</v>
      </c>
      <c r="AH6381"/>
    </row>
    <row r="6382" spans="1:34" x14ac:dyDescent="0.2">
      <c r="A6382" t="s">
        <v>538</v>
      </c>
      <c r="B6382" t="s">
        <v>6765</v>
      </c>
      <c r="C6382" s="1">
        <v>21.94</v>
      </c>
      <c r="D6382" s="5">
        <v>45359</v>
      </c>
      <c r="E6382" t="s">
        <v>25</v>
      </c>
      <c r="F6382" t="s">
        <v>33</v>
      </c>
      <c r="G6382" s="16" t="s">
        <v>6772</v>
      </c>
      <c r="H6382" s="1"/>
      <c r="J6382"/>
      <c r="AC6382" s="5" t="e">
        <f>VLOOKUP(Table1[[#This Row],[Expense Report]],#REF!,3, 0)</f>
        <v>#REF!</v>
      </c>
      <c r="AD6382" t="s">
        <v>14689</v>
      </c>
      <c r="AE6382" t="s">
        <v>156</v>
      </c>
      <c r="AF6382" t="e">
        <f>MONTH(Table1[[#This Row],[Date Sent]])</f>
        <v>#REF!</v>
      </c>
      <c r="AG6382" t="e">
        <f>YEAR(Table1[[#This Row],[Date Sent]])</f>
        <v>#REF!</v>
      </c>
      <c r="AH6382"/>
    </row>
    <row r="6383" spans="1:34" x14ac:dyDescent="0.2">
      <c r="A6383" t="s">
        <v>538</v>
      </c>
      <c r="B6383" t="s">
        <v>6765</v>
      </c>
      <c r="C6383" s="1">
        <v>50.41</v>
      </c>
      <c r="D6383" s="5">
        <v>45363</v>
      </c>
      <c r="E6383" t="s">
        <v>21</v>
      </c>
      <c r="F6383" t="s">
        <v>33</v>
      </c>
      <c r="G6383" s="16" t="s">
        <v>6773</v>
      </c>
      <c r="H6383" s="1"/>
      <c r="J6383"/>
      <c r="AC6383" s="5" t="e">
        <f>VLOOKUP(Table1[[#This Row],[Expense Report]],#REF!,3, 0)</f>
        <v>#REF!</v>
      </c>
      <c r="AD6383" t="s">
        <v>14689</v>
      </c>
      <c r="AE6383" t="s">
        <v>156</v>
      </c>
      <c r="AF6383" t="e">
        <f>MONTH(Table1[[#This Row],[Date Sent]])</f>
        <v>#REF!</v>
      </c>
      <c r="AG6383" t="e">
        <f>YEAR(Table1[[#This Row],[Date Sent]])</f>
        <v>#REF!</v>
      </c>
      <c r="AH6383"/>
    </row>
    <row r="6384" spans="1:34" x14ac:dyDescent="0.2">
      <c r="A6384" t="s">
        <v>538</v>
      </c>
      <c r="B6384" t="s">
        <v>6765</v>
      </c>
      <c r="C6384" s="1">
        <v>16.23</v>
      </c>
      <c r="D6384" s="5">
        <v>45365</v>
      </c>
      <c r="E6384" t="s">
        <v>21</v>
      </c>
      <c r="F6384" t="s">
        <v>18</v>
      </c>
      <c r="G6384" s="16" t="s">
        <v>6774</v>
      </c>
      <c r="H6384" s="1"/>
      <c r="J6384"/>
      <c r="AC6384" s="5" t="e">
        <f>VLOOKUP(Table1[[#This Row],[Expense Report]],#REF!,3, 0)</f>
        <v>#REF!</v>
      </c>
      <c r="AD6384" t="s">
        <v>14689</v>
      </c>
      <c r="AE6384" t="s">
        <v>156</v>
      </c>
      <c r="AF6384" t="e">
        <f>MONTH(Table1[[#This Row],[Date Sent]])</f>
        <v>#REF!</v>
      </c>
      <c r="AG6384" t="e">
        <f>YEAR(Table1[[#This Row],[Date Sent]])</f>
        <v>#REF!</v>
      </c>
      <c r="AH6384"/>
    </row>
    <row r="6385" spans="1:34" x14ac:dyDescent="0.2">
      <c r="A6385" t="s">
        <v>538</v>
      </c>
      <c r="B6385" t="s">
        <v>6765</v>
      </c>
      <c r="C6385" s="1">
        <v>30</v>
      </c>
      <c r="D6385" s="5">
        <v>45369</v>
      </c>
      <c r="E6385" t="s">
        <v>30</v>
      </c>
      <c r="F6385" t="s">
        <v>5</v>
      </c>
      <c r="G6385" s="16" t="s">
        <v>6775</v>
      </c>
      <c r="H6385" s="1"/>
      <c r="J6385"/>
      <c r="AC6385" s="5" t="e">
        <f>VLOOKUP(Table1[[#This Row],[Expense Report]],#REF!,3, 0)</f>
        <v>#REF!</v>
      </c>
      <c r="AD6385" t="s">
        <v>14689</v>
      </c>
      <c r="AE6385" t="s">
        <v>156</v>
      </c>
      <c r="AF6385" t="e">
        <f>MONTH(Table1[[#This Row],[Date Sent]])</f>
        <v>#REF!</v>
      </c>
      <c r="AG6385" t="e">
        <f>YEAR(Table1[[#This Row],[Date Sent]])</f>
        <v>#REF!</v>
      </c>
      <c r="AH6385"/>
    </row>
    <row r="6386" spans="1:34" x14ac:dyDescent="0.2">
      <c r="A6386" t="s">
        <v>524</v>
      </c>
      <c r="B6386" t="s">
        <v>6776</v>
      </c>
      <c r="C6386" s="1">
        <v>271.39999999999998</v>
      </c>
      <c r="D6386" s="5">
        <v>45355</v>
      </c>
      <c r="E6386" t="s">
        <v>17</v>
      </c>
      <c r="F6386" t="s">
        <v>918</v>
      </c>
      <c r="G6386" s="16" t="str">
        <f>_xlfn.CONCAT(Table1[[#This Row],[Notes 1]],",",Table1[[#This Row],[Notes 2]],",",Table1[[#This Row],[Notes 3]])</f>
        <v>shelving, mailbox, pail, mailbox post kit, broom, dustpan,leveler, hammer, mallet, reach tool,gloves</v>
      </c>
      <c r="H6386" s="1">
        <v>204.77</v>
      </c>
      <c r="I6386" t="s">
        <v>15</v>
      </c>
      <c r="J6386" t="s">
        <v>6777</v>
      </c>
      <c r="K6386" s="1">
        <v>61.08</v>
      </c>
      <c r="L6386" t="s">
        <v>17</v>
      </c>
      <c r="M6386" t="s">
        <v>6778</v>
      </c>
      <c r="N6386" s="1">
        <v>5.55</v>
      </c>
      <c r="O6386" t="s">
        <v>16</v>
      </c>
      <c r="P6386" t="s">
        <v>1057</v>
      </c>
      <c r="AC6386" s="5" t="e">
        <f>VLOOKUP(Table1[[#This Row],[Expense Report]],#REF!,3, 0)</f>
        <v>#REF!</v>
      </c>
      <c r="AD6386" t="s">
        <v>14666</v>
      </c>
      <c r="AE6386" t="s">
        <v>182</v>
      </c>
      <c r="AF6386" t="e">
        <f>MONTH(Table1[[#This Row],[Date Sent]])</f>
        <v>#REF!</v>
      </c>
      <c r="AG6386" t="e">
        <f>YEAR(Table1[[#This Row],[Date Sent]])</f>
        <v>#REF!</v>
      </c>
      <c r="AH6386"/>
    </row>
    <row r="6387" spans="1:34" x14ac:dyDescent="0.2">
      <c r="A6387" t="s">
        <v>524</v>
      </c>
      <c r="B6387" t="s">
        <v>6776</v>
      </c>
      <c r="C6387" s="1">
        <v>15</v>
      </c>
      <c r="D6387" s="5">
        <v>45357</v>
      </c>
      <c r="E6387" t="s">
        <v>30</v>
      </c>
      <c r="F6387" t="s">
        <v>5</v>
      </c>
      <c r="G6387" s="16" t="s">
        <v>6779</v>
      </c>
      <c r="H6387" s="1"/>
      <c r="J6387"/>
      <c r="AC6387" s="5" t="e">
        <f>VLOOKUP(Table1[[#This Row],[Expense Report]],#REF!,3, 0)</f>
        <v>#REF!</v>
      </c>
      <c r="AD6387" t="s">
        <v>14666</v>
      </c>
      <c r="AE6387" t="s">
        <v>182</v>
      </c>
      <c r="AF6387" t="e">
        <f>MONTH(Table1[[#This Row],[Date Sent]])</f>
        <v>#REF!</v>
      </c>
      <c r="AG6387" t="e">
        <f>YEAR(Table1[[#This Row],[Date Sent]])</f>
        <v>#REF!</v>
      </c>
      <c r="AH6387"/>
    </row>
    <row r="6388" spans="1:34" x14ac:dyDescent="0.2">
      <c r="A6388" t="s">
        <v>524</v>
      </c>
      <c r="B6388" t="s">
        <v>6776</v>
      </c>
      <c r="C6388" s="1">
        <v>419.89</v>
      </c>
      <c r="D6388" s="5">
        <v>45357</v>
      </c>
      <c r="E6388" t="s">
        <v>25</v>
      </c>
      <c r="F6388" t="s">
        <v>49</v>
      </c>
      <c r="G6388" s="16" t="s">
        <v>6780</v>
      </c>
      <c r="H6388" s="1"/>
      <c r="J6388"/>
      <c r="AC6388" s="5" t="e">
        <f>VLOOKUP(Table1[[#This Row],[Expense Report]],#REF!,3, 0)</f>
        <v>#REF!</v>
      </c>
      <c r="AD6388" t="s">
        <v>14666</v>
      </c>
      <c r="AE6388" t="s">
        <v>182</v>
      </c>
      <c r="AF6388" t="e">
        <f>MONTH(Table1[[#This Row],[Date Sent]])</f>
        <v>#REF!</v>
      </c>
      <c r="AG6388" t="e">
        <f>YEAR(Table1[[#This Row],[Date Sent]])</f>
        <v>#REF!</v>
      </c>
      <c r="AH6388"/>
    </row>
    <row r="6389" spans="1:34" x14ac:dyDescent="0.2">
      <c r="A6389" t="s">
        <v>524</v>
      </c>
      <c r="B6389" t="s">
        <v>6776</v>
      </c>
      <c r="C6389" s="1">
        <v>171.54</v>
      </c>
      <c r="D6389" s="5">
        <v>45358</v>
      </c>
      <c r="E6389" t="s">
        <v>25</v>
      </c>
      <c r="F6389" t="s">
        <v>15</v>
      </c>
      <c r="G6389" s="16" t="s">
        <v>6781</v>
      </c>
      <c r="H6389" s="1"/>
      <c r="J6389"/>
      <c r="AC6389" s="5" t="e">
        <f>VLOOKUP(Table1[[#This Row],[Expense Report]],#REF!,3, 0)</f>
        <v>#REF!</v>
      </c>
      <c r="AD6389" t="s">
        <v>14666</v>
      </c>
      <c r="AE6389" t="s">
        <v>182</v>
      </c>
      <c r="AF6389" t="e">
        <f>MONTH(Table1[[#This Row],[Date Sent]])</f>
        <v>#REF!</v>
      </c>
      <c r="AG6389" t="e">
        <f>YEAR(Table1[[#This Row],[Date Sent]])</f>
        <v>#REF!</v>
      </c>
      <c r="AH6389"/>
    </row>
    <row r="6390" spans="1:34" x14ac:dyDescent="0.2">
      <c r="A6390" t="s">
        <v>524</v>
      </c>
      <c r="B6390" t="s">
        <v>6776</v>
      </c>
      <c r="C6390" s="1">
        <v>-141.11000000000001</v>
      </c>
      <c r="D6390" s="5">
        <v>45359</v>
      </c>
      <c r="E6390" t="s">
        <v>25</v>
      </c>
      <c r="F6390" t="s">
        <v>15</v>
      </c>
      <c r="G6390" s="16" t="s">
        <v>6782</v>
      </c>
      <c r="H6390" s="1"/>
      <c r="J6390"/>
      <c r="AC6390" s="5" t="e">
        <f>VLOOKUP(Table1[[#This Row],[Expense Report]],#REF!,3, 0)</f>
        <v>#REF!</v>
      </c>
      <c r="AD6390" t="s">
        <v>14666</v>
      </c>
      <c r="AE6390" t="s">
        <v>182</v>
      </c>
      <c r="AF6390" t="e">
        <f>MONTH(Table1[[#This Row],[Date Sent]])</f>
        <v>#REF!</v>
      </c>
      <c r="AG6390" t="e">
        <f>YEAR(Table1[[#This Row],[Date Sent]])</f>
        <v>#REF!</v>
      </c>
      <c r="AH6390"/>
    </row>
    <row r="6391" spans="1:34" x14ac:dyDescent="0.2">
      <c r="A6391" t="s">
        <v>524</v>
      </c>
      <c r="B6391" t="s">
        <v>6776</v>
      </c>
      <c r="C6391" s="1">
        <v>17.920000000000002</v>
      </c>
      <c r="D6391" s="5">
        <v>45359</v>
      </c>
      <c r="E6391" t="s">
        <v>25</v>
      </c>
      <c r="F6391" t="s">
        <v>17</v>
      </c>
      <c r="G6391" s="16" t="s">
        <v>6783</v>
      </c>
      <c r="H6391" s="1"/>
      <c r="J6391"/>
      <c r="AC6391" s="5" t="e">
        <f>VLOOKUP(Table1[[#This Row],[Expense Report]],#REF!,3, 0)</f>
        <v>#REF!</v>
      </c>
      <c r="AD6391" t="s">
        <v>14666</v>
      </c>
      <c r="AE6391" t="s">
        <v>182</v>
      </c>
      <c r="AF6391" t="e">
        <f>MONTH(Table1[[#This Row],[Date Sent]])</f>
        <v>#REF!</v>
      </c>
      <c r="AG6391" t="e">
        <f>YEAR(Table1[[#This Row],[Date Sent]])</f>
        <v>#REF!</v>
      </c>
      <c r="AH6391"/>
    </row>
    <row r="6392" spans="1:34" x14ac:dyDescent="0.2">
      <c r="A6392" t="s">
        <v>524</v>
      </c>
      <c r="B6392" t="s">
        <v>6776</v>
      </c>
      <c r="C6392" s="1">
        <v>-419.89</v>
      </c>
      <c r="D6392" s="5">
        <v>45362</v>
      </c>
      <c r="E6392" t="s">
        <v>25</v>
      </c>
      <c r="F6392" t="s">
        <v>49</v>
      </c>
      <c r="G6392" s="16" t="s">
        <v>6784</v>
      </c>
      <c r="H6392" s="1"/>
      <c r="J6392"/>
      <c r="AC6392" s="5" t="e">
        <f>VLOOKUP(Table1[[#This Row],[Expense Report]],#REF!,3, 0)</f>
        <v>#REF!</v>
      </c>
      <c r="AD6392" t="s">
        <v>14666</v>
      </c>
      <c r="AE6392" t="s">
        <v>182</v>
      </c>
      <c r="AF6392" t="e">
        <f>MONTH(Table1[[#This Row],[Date Sent]])</f>
        <v>#REF!</v>
      </c>
      <c r="AG6392" t="e">
        <f>YEAR(Table1[[#This Row],[Date Sent]])</f>
        <v>#REF!</v>
      </c>
      <c r="AH6392"/>
    </row>
    <row r="6393" spans="1:34" x14ac:dyDescent="0.2">
      <c r="A6393" t="s">
        <v>2531</v>
      </c>
      <c r="B6393" t="s">
        <v>6785</v>
      </c>
      <c r="C6393" s="1">
        <v>240.97</v>
      </c>
      <c r="D6393" s="5">
        <v>45348</v>
      </c>
      <c r="E6393" t="s">
        <v>20</v>
      </c>
      <c r="F6393" t="s">
        <v>33</v>
      </c>
      <c r="G6393" s="16" t="s">
        <v>6786</v>
      </c>
      <c r="H6393" s="1"/>
      <c r="J6393"/>
      <c r="AC6393" s="5" t="e">
        <f>VLOOKUP(Table1[[#This Row],[Expense Report]],#REF!,3, 0)</f>
        <v>#REF!</v>
      </c>
      <c r="AD6393" t="s">
        <v>13232</v>
      </c>
      <c r="AE6393" t="s">
        <v>243</v>
      </c>
      <c r="AF6393" t="e">
        <f>MONTH(Table1[[#This Row],[Date Sent]])</f>
        <v>#REF!</v>
      </c>
      <c r="AG6393" t="e">
        <f>YEAR(Table1[[#This Row],[Date Sent]])</f>
        <v>#REF!</v>
      </c>
      <c r="AH6393"/>
    </row>
    <row r="6394" spans="1:34" x14ac:dyDescent="0.2">
      <c r="A6394" t="s">
        <v>2531</v>
      </c>
      <c r="B6394" t="s">
        <v>6785</v>
      </c>
      <c r="C6394" s="1">
        <v>694.93</v>
      </c>
      <c r="D6394" s="5">
        <v>45352</v>
      </c>
      <c r="E6394" t="s">
        <v>25</v>
      </c>
      <c r="F6394" t="s">
        <v>2974</v>
      </c>
      <c r="G6394" s="16" t="s">
        <v>6787</v>
      </c>
      <c r="H6394" s="1"/>
      <c r="J6394"/>
      <c r="AC6394" s="5" t="e">
        <f>VLOOKUP(Table1[[#This Row],[Expense Report]],#REF!,3, 0)</f>
        <v>#REF!</v>
      </c>
      <c r="AD6394" t="s">
        <v>13232</v>
      </c>
      <c r="AE6394" t="s">
        <v>243</v>
      </c>
      <c r="AF6394" t="e">
        <f>MONTH(Table1[[#This Row],[Date Sent]])</f>
        <v>#REF!</v>
      </c>
      <c r="AG6394" t="e">
        <f>YEAR(Table1[[#This Row],[Date Sent]])</f>
        <v>#REF!</v>
      </c>
      <c r="AH6394"/>
    </row>
    <row r="6395" spans="1:34" x14ac:dyDescent="0.2">
      <c r="A6395" t="s">
        <v>1868</v>
      </c>
      <c r="B6395" t="s">
        <v>6788</v>
      </c>
      <c r="C6395" s="1">
        <v>126.14</v>
      </c>
      <c r="D6395" s="5">
        <v>45368</v>
      </c>
      <c r="E6395" t="s">
        <v>25</v>
      </c>
      <c r="F6395" t="s">
        <v>33</v>
      </c>
      <c r="G6395" s="16" t="s">
        <v>6789</v>
      </c>
      <c r="H6395" s="1"/>
      <c r="J6395"/>
      <c r="AC6395" s="5" t="e">
        <f>VLOOKUP(Table1[[#This Row],[Expense Report]],#REF!,3, 0)</f>
        <v>#REF!</v>
      </c>
      <c r="AD6395" t="s">
        <v>13308</v>
      </c>
      <c r="AE6395" t="s">
        <v>198</v>
      </c>
      <c r="AF6395" t="e">
        <f>MONTH(Table1[[#This Row],[Date Sent]])</f>
        <v>#REF!</v>
      </c>
      <c r="AG6395" t="e">
        <f>YEAR(Table1[[#This Row],[Date Sent]])</f>
        <v>#REF!</v>
      </c>
      <c r="AH6395"/>
    </row>
    <row r="6396" spans="1:34" x14ac:dyDescent="0.2">
      <c r="A6396" t="s">
        <v>1868</v>
      </c>
      <c r="B6396" t="s">
        <v>6788</v>
      </c>
      <c r="C6396" s="1">
        <v>61.82</v>
      </c>
      <c r="D6396" s="5">
        <v>45370</v>
      </c>
      <c r="E6396" t="s">
        <v>21</v>
      </c>
      <c r="F6396" t="s">
        <v>15</v>
      </c>
      <c r="G6396" s="16" t="s">
        <v>6790</v>
      </c>
      <c r="H6396" s="1"/>
      <c r="J6396"/>
      <c r="AC6396" s="5" t="e">
        <f>VLOOKUP(Table1[[#This Row],[Expense Report]],#REF!,3, 0)</f>
        <v>#REF!</v>
      </c>
      <c r="AD6396" t="s">
        <v>13308</v>
      </c>
      <c r="AE6396" t="s">
        <v>198</v>
      </c>
      <c r="AF6396" t="e">
        <f>MONTH(Table1[[#This Row],[Date Sent]])</f>
        <v>#REF!</v>
      </c>
      <c r="AG6396" t="e">
        <f>YEAR(Table1[[#This Row],[Date Sent]])</f>
        <v>#REF!</v>
      </c>
      <c r="AH6396"/>
    </row>
    <row r="6397" spans="1:34" x14ac:dyDescent="0.2">
      <c r="A6397" t="s">
        <v>796</v>
      </c>
      <c r="B6397" t="s">
        <v>6791</v>
      </c>
      <c r="C6397" s="1">
        <v>32.880000000000003</v>
      </c>
      <c r="D6397" s="5">
        <v>45371</v>
      </c>
      <c r="E6397" t="s">
        <v>21</v>
      </c>
      <c r="F6397" t="s">
        <v>33</v>
      </c>
      <c r="G6397" s="16" t="s">
        <v>6792</v>
      </c>
      <c r="H6397" s="1"/>
      <c r="J6397"/>
      <c r="AC6397" s="5" t="e">
        <f>VLOOKUP(Table1[[#This Row],[Expense Report]],#REF!,3, 0)</f>
        <v>#REF!</v>
      </c>
      <c r="AD6397" t="s">
        <v>11585</v>
      </c>
      <c r="AE6397" t="s">
        <v>198</v>
      </c>
      <c r="AF6397" t="e">
        <f>MONTH(Table1[[#This Row],[Date Sent]])</f>
        <v>#REF!</v>
      </c>
      <c r="AG6397" t="e">
        <f>YEAR(Table1[[#This Row],[Date Sent]])</f>
        <v>#REF!</v>
      </c>
      <c r="AH6397"/>
    </row>
    <row r="6398" spans="1:34" x14ac:dyDescent="0.2">
      <c r="A6398" t="s">
        <v>796</v>
      </c>
      <c r="B6398" t="s">
        <v>6791</v>
      </c>
      <c r="C6398" s="1">
        <v>29.24</v>
      </c>
      <c r="D6398" s="5">
        <v>45372</v>
      </c>
      <c r="E6398" t="s">
        <v>33</v>
      </c>
      <c r="F6398" t="s">
        <v>39</v>
      </c>
      <c r="G6398" s="16" t="s">
        <v>6793</v>
      </c>
      <c r="H6398" s="1"/>
      <c r="J6398"/>
      <c r="AC6398" s="5" t="e">
        <f>VLOOKUP(Table1[[#This Row],[Expense Report]],#REF!,3, 0)</f>
        <v>#REF!</v>
      </c>
      <c r="AD6398" t="s">
        <v>11585</v>
      </c>
      <c r="AE6398" t="s">
        <v>198</v>
      </c>
      <c r="AF6398" t="e">
        <f>MONTH(Table1[[#This Row],[Date Sent]])</f>
        <v>#REF!</v>
      </c>
      <c r="AG6398" t="e">
        <f>YEAR(Table1[[#This Row],[Date Sent]])</f>
        <v>#REF!</v>
      </c>
      <c r="AH6398"/>
    </row>
    <row r="6399" spans="1:34" x14ac:dyDescent="0.2">
      <c r="A6399" t="s">
        <v>796</v>
      </c>
      <c r="B6399" t="s">
        <v>6791</v>
      </c>
      <c r="C6399" s="1">
        <v>21.03</v>
      </c>
      <c r="D6399" s="5">
        <v>45372</v>
      </c>
      <c r="E6399" t="s">
        <v>33</v>
      </c>
      <c r="F6399" t="s">
        <v>39</v>
      </c>
      <c r="G6399" s="16" t="s">
        <v>6794</v>
      </c>
      <c r="H6399" s="1"/>
      <c r="J6399"/>
      <c r="AC6399" s="5" t="e">
        <f>VLOOKUP(Table1[[#This Row],[Expense Report]],#REF!,3, 0)</f>
        <v>#REF!</v>
      </c>
      <c r="AD6399" t="s">
        <v>11585</v>
      </c>
      <c r="AE6399" t="s">
        <v>198</v>
      </c>
      <c r="AF6399" t="e">
        <f>MONTH(Table1[[#This Row],[Date Sent]])</f>
        <v>#REF!</v>
      </c>
      <c r="AG6399" t="e">
        <f>YEAR(Table1[[#This Row],[Date Sent]])</f>
        <v>#REF!</v>
      </c>
      <c r="AH6399"/>
    </row>
    <row r="6400" spans="1:34" x14ac:dyDescent="0.2">
      <c r="A6400" t="s">
        <v>796</v>
      </c>
      <c r="B6400" t="s">
        <v>6791</v>
      </c>
      <c r="C6400" s="1">
        <v>-24.11</v>
      </c>
      <c r="D6400" s="5">
        <v>45372</v>
      </c>
      <c r="E6400" t="s">
        <v>33</v>
      </c>
      <c r="F6400" t="s">
        <v>39</v>
      </c>
      <c r="G6400" s="16" t="s">
        <v>6795</v>
      </c>
      <c r="H6400" s="1"/>
      <c r="J6400"/>
      <c r="AC6400" s="5" t="e">
        <f>VLOOKUP(Table1[[#This Row],[Expense Report]],#REF!,3, 0)</f>
        <v>#REF!</v>
      </c>
      <c r="AD6400" t="s">
        <v>11585</v>
      </c>
      <c r="AE6400" t="s">
        <v>198</v>
      </c>
      <c r="AF6400" t="e">
        <f>MONTH(Table1[[#This Row],[Date Sent]])</f>
        <v>#REF!</v>
      </c>
      <c r="AG6400" t="e">
        <f>YEAR(Table1[[#This Row],[Date Sent]])</f>
        <v>#REF!</v>
      </c>
      <c r="AH6400"/>
    </row>
    <row r="6401" spans="1:34" x14ac:dyDescent="0.2">
      <c r="A6401" t="s">
        <v>796</v>
      </c>
      <c r="B6401" t="s">
        <v>6791</v>
      </c>
      <c r="C6401" s="1">
        <v>100.66</v>
      </c>
      <c r="D6401" s="5">
        <v>45374</v>
      </c>
      <c r="E6401" t="s">
        <v>21</v>
      </c>
      <c r="F6401" t="s">
        <v>33</v>
      </c>
      <c r="G6401" s="16" t="s">
        <v>6796</v>
      </c>
      <c r="H6401" s="1"/>
      <c r="J6401"/>
      <c r="AC6401" s="5" t="e">
        <f>VLOOKUP(Table1[[#This Row],[Expense Report]],#REF!,3, 0)</f>
        <v>#REF!</v>
      </c>
      <c r="AD6401" t="s">
        <v>11585</v>
      </c>
      <c r="AE6401" t="s">
        <v>198</v>
      </c>
      <c r="AF6401" t="e">
        <f>MONTH(Table1[[#This Row],[Date Sent]])</f>
        <v>#REF!</v>
      </c>
      <c r="AG6401" t="e">
        <f>YEAR(Table1[[#This Row],[Date Sent]])</f>
        <v>#REF!</v>
      </c>
      <c r="AH6401"/>
    </row>
    <row r="6402" spans="1:34" x14ac:dyDescent="0.2">
      <c r="A6402" t="s">
        <v>612</v>
      </c>
      <c r="B6402" t="s">
        <v>6797</v>
      </c>
      <c r="C6402" s="1">
        <v>6.35</v>
      </c>
      <c r="D6402" s="5">
        <v>45372</v>
      </c>
      <c r="E6402" t="s">
        <v>25</v>
      </c>
      <c r="F6402" t="s">
        <v>15</v>
      </c>
      <c r="G6402" s="16" t="s">
        <v>6798</v>
      </c>
      <c r="H6402" s="1"/>
      <c r="J6402"/>
      <c r="AC6402" s="5" t="e">
        <f>VLOOKUP(Table1[[#This Row],[Expense Report]],#REF!,3, 0)</f>
        <v>#REF!</v>
      </c>
      <c r="AD6402" t="s">
        <v>13199</v>
      </c>
      <c r="AE6402" t="s">
        <v>198</v>
      </c>
      <c r="AF6402" t="e">
        <f>MONTH(Table1[[#This Row],[Date Sent]])</f>
        <v>#REF!</v>
      </c>
      <c r="AG6402" t="e">
        <f>YEAR(Table1[[#This Row],[Date Sent]])</f>
        <v>#REF!</v>
      </c>
      <c r="AH6402"/>
    </row>
    <row r="6403" spans="1:34" x14ac:dyDescent="0.2">
      <c r="A6403" t="s">
        <v>612</v>
      </c>
      <c r="B6403" t="s">
        <v>6797</v>
      </c>
      <c r="C6403" s="1">
        <v>59.35</v>
      </c>
      <c r="D6403" s="5">
        <v>45374</v>
      </c>
      <c r="E6403" t="s">
        <v>25</v>
      </c>
      <c r="F6403" t="s">
        <v>15</v>
      </c>
      <c r="G6403" s="16" t="s">
        <v>4051</v>
      </c>
      <c r="H6403" s="1"/>
      <c r="J6403"/>
      <c r="AC6403" s="5" t="e">
        <f>VLOOKUP(Table1[[#This Row],[Expense Report]],#REF!,3, 0)</f>
        <v>#REF!</v>
      </c>
      <c r="AD6403" t="s">
        <v>13199</v>
      </c>
      <c r="AE6403" t="s">
        <v>198</v>
      </c>
      <c r="AF6403" t="e">
        <f>MONTH(Table1[[#This Row],[Date Sent]])</f>
        <v>#REF!</v>
      </c>
      <c r="AG6403" t="e">
        <f>YEAR(Table1[[#This Row],[Date Sent]])</f>
        <v>#REF!</v>
      </c>
      <c r="AH6403"/>
    </row>
    <row r="6404" spans="1:34" x14ac:dyDescent="0.2">
      <c r="A6404" t="s">
        <v>142</v>
      </c>
      <c r="B6404" t="s">
        <v>6799</v>
      </c>
      <c r="C6404" s="1">
        <v>51.43</v>
      </c>
      <c r="D6404" s="5">
        <v>45366</v>
      </c>
      <c r="E6404" t="s">
        <v>21</v>
      </c>
      <c r="F6404" t="s">
        <v>33</v>
      </c>
      <c r="G6404" s="16" t="s">
        <v>6800</v>
      </c>
      <c r="H6404" s="1"/>
      <c r="J6404"/>
      <c r="AC6404" s="5" t="e">
        <f>VLOOKUP(Table1[[#This Row],[Expense Report]],#REF!,3, 0)</f>
        <v>#REF!</v>
      </c>
      <c r="AD6404" t="s">
        <v>14682</v>
      </c>
      <c r="AE6404" t="s">
        <v>198</v>
      </c>
      <c r="AF6404" t="e">
        <f>MONTH(Table1[[#This Row],[Date Sent]])</f>
        <v>#REF!</v>
      </c>
      <c r="AG6404" t="e">
        <f>YEAR(Table1[[#This Row],[Date Sent]])</f>
        <v>#REF!</v>
      </c>
      <c r="AH6404"/>
    </row>
    <row r="6405" spans="1:34" x14ac:dyDescent="0.2">
      <c r="A6405" t="s">
        <v>694</v>
      </c>
      <c r="B6405" t="s">
        <v>6801</v>
      </c>
      <c r="C6405" s="1">
        <v>66.73</v>
      </c>
      <c r="D6405" s="5">
        <v>45370</v>
      </c>
      <c r="E6405" t="s">
        <v>21</v>
      </c>
      <c r="F6405" t="s">
        <v>33</v>
      </c>
      <c r="G6405" s="16" t="s">
        <v>6802</v>
      </c>
      <c r="H6405" s="1"/>
      <c r="J6405"/>
      <c r="AC6405" s="5" t="e">
        <f>VLOOKUP(Table1[[#This Row],[Expense Report]],#REF!,3, 0)</f>
        <v>#REF!</v>
      </c>
      <c r="AD6405" t="s">
        <v>14683</v>
      </c>
      <c r="AE6405" t="s">
        <v>198</v>
      </c>
      <c r="AF6405" t="e">
        <f>MONTH(Table1[[#This Row],[Date Sent]])</f>
        <v>#REF!</v>
      </c>
      <c r="AG6405" t="e">
        <f>YEAR(Table1[[#This Row],[Date Sent]])</f>
        <v>#REF!</v>
      </c>
      <c r="AH6405"/>
    </row>
    <row r="6406" spans="1:34" x14ac:dyDescent="0.2">
      <c r="A6406" t="s">
        <v>625</v>
      </c>
      <c r="B6406" t="s">
        <v>6803</v>
      </c>
      <c r="C6406" s="1">
        <v>10.96</v>
      </c>
      <c r="D6406" s="5">
        <v>45371</v>
      </c>
      <c r="E6406" t="s">
        <v>21</v>
      </c>
      <c r="F6406" t="s">
        <v>17</v>
      </c>
      <c r="G6406" s="16" t="s">
        <v>2043</v>
      </c>
      <c r="H6406" s="1"/>
      <c r="J6406"/>
      <c r="AC6406" s="5" t="e">
        <f>VLOOKUP(Table1[[#This Row],[Expense Report]],#REF!,3, 0)</f>
        <v>#REF!</v>
      </c>
      <c r="AD6406" t="s">
        <v>13298</v>
      </c>
      <c r="AE6406" t="s">
        <v>198</v>
      </c>
      <c r="AF6406" t="e">
        <f>MONTH(Table1[[#This Row],[Date Sent]])</f>
        <v>#REF!</v>
      </c>
      <c r="AG6406" t="e">
        <f>YEAR(Table1[[#This Row],[Date Sent]])</f>
        <v>#REF!</v>
      </c>
      <c r="AH6406"/>
    </row>
    <row r="6407" spans="1:34" x14ac:dyDescent="0.2">
      <c r="A6407" t="s">
        <v>625</v>
      </c>
      <c r="B6407" t="s">
        <v>6803</v>
      </c>
      <c r="C6407" s="1">
        <v>160.94999999999999</v>
      </c>
      <c r="D6407" s="5">
        <v>45372</v>
      </c>
      <c r="E6407" t="s">
        <v>21</v>
      </c>
      <c r="F6407" t="s">
        <v>33</v>
      </c>
      <c r="G6407" s="16" t="s">
        <v>6804</v>
      </c>
      <c r="H6407" s="1"/>
      <c r="J6407"/>
      <c r="AC6407" s="5" t="e">
        <f>VLOOKUP(Table1[[#This Row],[Expense Report]],#REF!,3, 0)</f>
        <v>#REF!</v>
      </c>
      <c r="AD6407" t="s">
        <v>13298</v>
      </c>
      <c r="AE6407" t="s">
        <v>198</v>
      </c>
      <c r="AF6407" t="e">
        <f>MONTH(Table1[[#This Row],[Date Sent]])</f>
        <v>#REF!</v>
      </c>
      <c r="AG6407" t="e">
        <f>YEAR(Table1[[#This Row],[Date Sent]])</f>
        <v>#REF!</v>
      </c>
      <c r="AH6407"/>
    </row>
    <row r="6408" spans="1:34" x14ac:dyDescent="0.2">
      <c r="A6408" t="s">
        <v>480</v>
      </c>
      <c r="B6408" t="s">
        <v>6805</v>
      </c>
      <c r="C6408" s="1">
        <v>30.09</v>
      </c>
      <c r="D6408" s="5">
        <v>45358</v>
      </c>
      <c r="E6408" t="s">
        <v>21</v>
      </c>
      <c r="F6408" t="s">
        <v>17</v>
      </c>
      <c r="G6408" s="16" t="s">
        <v>6806</v>
      </c>
      <c r="H6408" s="1"/>
      <c r="J6408"/>
      <c r="AC6408" s="5" t="e">
        <f>VLOOKUP(Table1[[#This Row],[Expense Report]],#REF!,3, 0)</f>
        <v>#REF!</v>
      </c>
      <c r="AD6408" t="s">
        <v>14634</v>
      </c>
      <c r="AE6408" t="s">
        <v>475</v>
      </c>
      <c r="AF6408" t="e">
        <f>MONTH(Table1[[#This Row],[Date Sent]])</f>
        <v>#REF!</v>
      </c>
      <c r="AG6408" t="e">
        <f>YEAR(Table1[[#This Row],[Date Sent]])</f>
        <v>#REF!</v>
      </c>
      <c r="AH6408"/>
    </row>
    <row r="6409" spans="1:34" x14ac:dyDescent="0.2">
      <c r="A6409" t="s">
        <v>480</v>
      </c>
      <c r="B6409" t="s">
        <v>6805</v>
      </c>
      <c r="C6409" s="1">
        <v>89.68</v>
      </c>
      <c r="D6409" s="5">
        <v>45372</v>
      </c>
      <c r="E6409" t="s">
        <v>21</v>
      </c>
      <c r="F6409" t="s">
        <v>33</v>
      </c>
      <c r="G6409" s="16" t="s">
        <v>6807</v>
      </c>
      <c r="H6409" s="1"/>
      <c r="J6409"/>
      <c r="AC6409" s="5" t="e">
        <f>VLOOKUP(Table1[[#This Row],[Expense Report]],#REF!,3, 0)</f>
        <v>#REF!</v>
      </c>
      <c r="AD6409" t="s">
        <v>14634</v>
      </c>
      <c r="AE6409" t="s">
        <v>475</v>
      </c>
      <c r="AF6409" t="e">
        <f>MONTH(Table1[[#This Row],[Date Sent]])</f>
        <v>#REF!</v>
      </c>
      <c r="AG6409" t="e">
        <f>YEAR(Table1[[#This Row],[Date Sent]])</f>
        <v>#REF!</v>
      </c>
      <c r="AH6409"/>
    </row>
    <row r="6410" spans="1:34" x14ac:dyDescent="0.2">
      <c r="A6410" t="s">
        <v>451</v>
      </c>
      <c r="B6410" t="s">
        <v>6808</v>
      </c>
      <c r="C6410" s="1">
        <v>12.1</v>
      </c>
      <c r="D6410" s="5">
        <v>45352</v>
      </c>
      <c r="E6410" t="s">
        <v>21</v>
      </c>
      <c r="F6410" t="s">
        <v>33</v>
      </c>
      <c r="G6410" s="16" t="s">
        <v>1364</v>
      </c>
      <c r="H6410" s="1"/>
      <c r="J6410"/>
      <c r="AC6410" s="5" t="e">
        <f>VLOOKUP(Table1[[#This Row],[Expense Report]],#REF!,3, 0)</f>
        <v>#REF!</v>
      </c>
      <c r="AD6410" t="s">
        <v>14681</v>
      </c>
      <c r="AE6410" t="s">
        <v>475</v>
      </c>
      <c r="AF6410" t="e">
        <f>MONTH(Table1[[#This Row],[Date Sent]])</f>
        <v>#REF!</v>
      </c>
      <c r="AG6410" t="e">
        <f>YEAR(Table1[[#This Row],[Date Sent]])</f>
        <v>#REF!</v>
      </c>
      <c r="AH6410"/>
    </row>
    <row r="6411" spans="1:34" x14ac:dyDescent="0.2">
      <c r="A6411" t="s">
        <v>451</v>
      </c>
      <c r="B6411" t="s">
        <v>6808</v>
      </c>
      <c r="C6411" s="1">
        <v>15.48</v>
      </c>
      <c r="D6411" s="5">
        <v>45374</v>
      </c>
      <c r="E6411" t="s">
        <v>6</v>
      </c>
      <c r="F6411" t="s">
        <v>18</v>
      </c>
      <c r="G6411" s="16" t="s">
        <v>6809</v>
      </c>
      <c r="H6411" s="1"/>
      <c r="J6411"/>
      <c r="AC6411" s="5" t="e">
        <f>VLOOKUP(Table1[[#This Row],[Expense Report]],#REF!,3, 0)</f>
        <v>#REF!</v>
      </c>
      <c r="AD6411" t="s">
        <v>14681</v>
      </c>
      <c r="AE6411" t="s">
        <v>475</v>
      </c>
      <c r="AF6411" t="e">
        <f>MONTH(Table1[[#This Row],[Date Sent]])</f>
        <v>#REF!</v>
      </c>
      <c r="AG6411" t="e">
        <f>YEAR(Table1[[#This Row],[Date Sent]])</f>
        <v>#REF!</v>
      </c>
      <c r="AH6411"/>
    </row>
    <row r="6412" spans="1:34" x14ac:dyDescent="0.2">
      <c r="A6412" t="s">
        <v>451</v>
      </c>
      <c r="B6412" t="s">
        <v>6808</v>
      </c>
      <c r="C6412" s="1">
        <v>61.92</v>
      </c>
      <c r="D6412" s="5">
        <v>45375</v>
      </c>
      <c r="E6412" t="s">
        <v>21</v>
      </c>
      <c r="F6412" t="s">
        <v>918</v>
      </c>
      <c r="G6412" s="16" t="s">
        <v>6810</v>
      </c>
      <c r="H6412" s="1"/>
      <c r="J6412"/>
      <c r="AC6412" s="5" t="e">
        <f>VLOOKUP(Table1[[#This Row],[Expense Report]],#REF!,3, 0)</f>
        <v>#REF!</v>
      </c>
      <c r="AD6412" t="s">
        <v>14681</v>
      </c>
      <c r="AE6412" t="s">
        <v>475</v>
      </c>
      <c r="AF6412" t="e">
        <f>MONTH(Table1[[#This Row],[Date Sent]])</f>
        <v>#REF!</v>
      </c>
      <c r="AG6412" t="e">
        <f>YEAR(Table1[[#This Row],[Date Sent]])</f>
        <v>#REF!</v>
      </c>
      <c r="AH6412"/>
    </row>
    <row r="6413" spans="1:34" x14ac:dyDescent="0.2">
      <c r="A6413" t="s">
        <v>544</v>
      </c>
      <c r="B6413" t="s">
        <v>6811</v>
      </c>
      <c r="C6413" s="1">
        <v>19.670000000000002</v>
      </c>
      <c r="D6413" s="5">
        <v>45337</v>
      </c>
      <c r="E6413" t="s">
        <v>24</v>
      </c>
      <c r="F6413" t="s">
        <v>18</v>
      </c>
      <c r="G6413" s="16" t="s">
        <v>2613</v>
      </c>
      <c r="H6413" s="1"/>
      <c r="J6413"/>
      <c r="AC6413" s="5" t="e">
        <f>VLOOKUP(Table1[[#This Row],[Expense Report]],#REF!,3, 0)</f>
        <v>#REF!</v>
      </c>
      <c r="AD6413" t="s">
        <v>14647</v>
      </c>
      <c r="AE6413" t="s">
        <v>272</v>
      </c>
      <c r="AF6413" t="e">
        <f>MONTH(Table1[[#This Row],[Date Sent]])</f>
        <v>#REF!</v>
      </c>
      <c r="AG6413" t="e">
        <f>YEAR(Table1[[#This Row],[Date Sent]])</f>
        <v>#REF!</v>
      </c>
      <c r="AH6413"/>
    </row>
    <row r="6414" spans="1:34" x14ac:dyDescent="0.2">
      <c r="A6414" t="s">
        <v>544</v>
      </c>
      <c r="B6414" t="s">
        <v>6811</v>
      </c>
      <c r="C6414" s="1">
        <v>14.85</v>
      </c>
      <c r="D6414" s="5">
        <v>45342</v>
      </c>
      <c r="E6414" t="s">
        <v>19</v>
      </c>
      <c r="F6414" t="s">
        <v>33</v>
      </c>
      <c r="G6414" s="16" t="s">
        <v>6812</v>
      </c>
      <c r="H6414" s="1"/>
      <c r="J6414"/>
      <c r="AC6414" s="5" t="e">
        <f>VLOOKUP(Table1[[#This Row],[Expense Report]],#REF!,3, 0)</f>
        <v>#REF!</v>
      </c>
      <c r="AD6414" t="s">
        <v>14647</v>
      </c>
      <c r="AE6414" t="s">
        <v>272</v>
      </c>
      <c r="AF6414" t="e">
        <f>MONTH(Table1[[#This Row],[Date Sent]])</f>
        <v>#REF!</v>
      </c>
      <c r="AG6414" t="e">
        <f>YEAR(Table1[[#This Row],[Date Sent]])</f>
        <v>#REF!</v>
      </c>
      <c r="AH6414"/>
    </row>
    <row r="6415" spans="1:34" x14ac:dyDescent="0.2">
      <c r="A6415" t="s">
        <v>544</v>
      </c>
      <c r="B6415" t="s">
        <v>6811</v>
      </c>
      <c r="C6415" s="1">
        <v>77.150000000000006</v>
      </c>
      <c r="D6415" s="5">
        <v>45345</v>
      </c>
      <c r="E6415" t="s">
        <v>16</v>
      </c>
      <c r="F6415" t="s">
        <v>39</v>
      </c>
      <c r="G6415" s="16" t="s">
        <v>1276</v>
      </c>
      <c r="H6415" s="1"/>
      <c r="J6415"/>
      <c r="AC6415" s="5" t="e">
        <f>VLOOKUP(Table1[[#This Row],[Expense Report]],#REF!,3, 0)</f>
        <v>#REF!</v>
      </c>
      <c r="AD6415" t="s">
        <v>14647</v>
      </c>
      <c r="AE6415" t="s">
        <v>272</v>
      </c>
      <c r="AF6415" t="e">
        <f>MONTH(Table1[[#This Row],[Date Sent]])</f>
        <v>#REF!</v>
      </c>
      <c r="AG6415" t="e">
        <f>YEAR(Table1[[#This Row],[Date Sent]])</f>
        <v>#REF!</v>
      </c>
      <c r="AH6415"/>
    </row>
    <row r="6416" spans="1:34" x14ac:dyDescent="0.2">
      <c r="A6416" t="s">
        <v>544</v>
      </c>
      <c r="B6416" t="s">
        <v>6811</v>
      </c>
      <c r="C6416" s="1">
        <v>39.58</v>
      </c>
      <c r="D6416" s="5">
        <v>45350</v>
      </c>
      <c r="E6416" t="s">
        <v>33</v>
      </c>
      <c r="F6416" t="s">
        <v>25</v>
      </c>
      <c r="G6416" s="16" t="s">
        <v>6813</v>
      </c>
      <c r="H6416" s="1"/>
      <c r="J6416"/>
      <c r="AC6416" s="5" t="e">
        <f>VLOOKUP(Table1[[#This Row],[Expense Report]],#REF!,3, 0)</f>
        <v>#REF!</v>
      </c>
      <c r="AD6416" t="s">
        <v>14647</v>
      </c>
      <c r="AE6416" t="s">
        <v>272</v>
      </c>
      <c r="AF6416" t="e">
        <f>MONTH(Table1[[#This Row],[Date Sent]])</f>
        <v>#REF!</v>
      </c>
      <c r="AG6416" t="e">
        <f>YEAR(Table1[[#This Row],[Date Sent]])</f>
        <v>#REF!</v>
      </c>
      <c r="AH6416"/>
    </row>
    <row r="6417" spans="1:34" x14ac:dyDescent="0.2">
      <c r="A6417" t="s">
        <v>544</v>
      </c>
      <c r="B6417" t="s">
        <v>6811</v>
      </c>
      <c r="C6417" s="1">
        <v>301.72000000000003</v>
      </c>
      <c r="D6417" s="5">
        <v>45351</v>
      </c>
      <c r="E6417" t="s">
        <v>13</v>
      </c>
      <c r="F6417" t="s">
        <v>25</v>
      </c>
      <c r="G6417" s="16" t="s">
        <v>6814</v>
      </c>
      <c r="H6417" s="1"/>
      <c r="J6417"/>
      <c r="AC6417" s="5" t="e">
        <f>VLOOKUP(Table1[[#This Row],[Expense Report]],#REF!,3, 0)</f>
        <v>#REF!</v>
      </c>
      <c r="AD6417" t="s">
        <v>14647</v>
      </c>
      <c r="AE6417" t="s">
        <v>272</v>
      </c>
      <c r="AF6417" t="e">
        <f>MONTH(Table1[[#This Row],[Date Sent]])</f>
        <v>#REF!</v>
      </c>
      <c r="AG6417" t="e">
        <f>YEAR(Table1[[#This Row],[Date Sent]])</f>
        <v>#REF!</v>
      </c>
      <c r="AH6417"/>
    </row>
    <row r="6418" spans="1:34" x14ac:dyDescent="0.2">
      <c r="A6418" t="s">
        <v>544</v>
      </c>
      <c r="B6418" t="s">
        <v>6811</v>
      </c>
      <c r="C6418" s="1">
        <v>21.74</v>
      </c>
      <c r="D6418" s="5">
        <v>45352</v>
      </c>
      <c r="E6418" t="s">
        <v>21</v>
      </c>
      <c r="F6418" t="s">
        <v>33</v>
      </c>
      <c r="G6418" s="16" t="s">
        <v>6815</v>
      </c>
      <c r="H6418" s="1"/>
      <c r="J6418"/>
      <c r="AC6418" s="5" t="e">
        <f>VLOOKUP(Table1[[#This Row],[Expense Report]],#REF!,3, 0)</f>
        <v>#REF!</v>
      </c>
      <c r="AD6418" t="s">
        <v>14647</v>
      </c>
      <c r="AE6418" t="s">
        <v>272</v>
      </c>
      <c r="AF6418" t="e">
        <f>MONTH(Table1[[#This Row],[Date Sent]])</f>
        <v>#REF!</v>
      </c>
      <c r="AG6418" t="e">
        <f>YEAR(Table1[[#This Row],[Date Sent]])</f>
        <v>#REF!</v>
      </c>
      <c r="AH6418"/>
    </row>
    <row r="6419" spans="1:34" x14ac:dyDescent="0.2">
      <c r="A6419" t="s">
        <v>544</v>
      </c>
      <c r="B6419" t="s">
        <v>6811</v>
      </c>
      <c r="C6419" s="1">
        <v>121.87</v>
      </c>
      <c r="D6419" s="5">
        <v>45355</v>
      </c>
      <c r="E6419" t="s">
        <v>21</v>
      </c>
      <c r="F6419" t="s">
        <v>33</v>
      </c>
      <c r="G6419" s="16" t="s">
        <v>6816</v>
      </c>
      <c r="H6419" s="1"/>
      <c r="J6419"/>
      <c r="AC6419" s="5" t="e">
        <f>VLOOKUP(Table1[[#This Row],[Expense Report]],#REF!,3, 0)</f>
        <v>#REF!</v>
      </c>
      <c r="AD6419" t="s">
        <v>14647</v>
      </c>
      <c r="AE6419" t="s">
        <v>272</v>
      </c>
      <c r="AF6419" t="e">
        <f>MONTH(Table1[[#This Row],[Date Sent]])</f>
        <v>#REF!</v>
      </c>
      <c r="AG6419" t="e">
        <f>YEAR(Table1[[#This Row],[Date Sent]])</f>
        <v>#REF!</v>
      </c>
      <c r="AH6419"/>
    </row>
    <row r="6420" spans="1:34" x14ac:dyDescent="0.2">
      <c r="A6420" t="s">
        <v>544</v>
      </c>
      <c r="B6420" t="s">
        <v>6811</v>
      </c>
      <c r="C6420" s="1">
        <v>45.64</v>
      </c>
      <c r="D6420" s="5">
        <v>45356</v>
      </c>
      <c r="E6420" t="s">
        <v>20</v>
      </c>
      <c r="F6420" t="s">
        <v>33</v>
      </c>
      <c r="G6420" s="16" t="s">
        <v>6817</v>
      </c>
      <c r="H6420" s="1"/>
      <c r="J6420"/>
      <c r="AC6420" s="5" t="e">
        <f>VLOOKUP(Table1[[#This Row],[Expense Report]],#REF!,3, 0)</f>
        <v>#REF!</v>
      </c>
      <c r="AD6420" t="s">
        <v>14647</v>
      </c>
      <c r="AE6420" t="s">
        <v>272</v>
      </c>
      <c r="AF6420" t="e">
        <f>MONTH(Table1[[#This Row],[Date Sent]])</f>
        <v>#REF!</v>
      </c>
      <c r="AG6420" t="e">
        <f>YEAR(Table1[[#This Row],[Date Sent]])</f>
        <v>#REF!</v>
      </c>
      <c r="AH6420"/>
    </row>
    <row r="6421" spans="1:34" x14ac:dyDescent="0.2">
      <c r="A6421" t="s">
        <v>544</v>
      </c>
      <c r="B6421" t="s">
        <v>6811</v>
      </c>
      <c r="C6421" s="1">
        <v>12.48</v>
      </c>
      <c r="D6421" s="5">
        <v>45360</v>
      </c>
      <c r="E6421" t="s">
        <v>17</v>
      </c>
      <c r="F6421" t="s">
        <v>39</v>
      </c>
      <c r="G6421" s="16" t="s">
        <v>6818</v>
      </c>
      <c r="H6421" s="1"/>
      <c r="J6421"/>
      <c r="AC6421" s="5" t="e">
        <f>VLOOKUP(Table1[[#This Row],[Expense Report]],#REF!,3, 0)</f>
        <v>#REF!</v>
      </c>
      <c r="AD6421" t="s">
        <v>14647</v>
      </c>
      <c r="AE6421" t="s">
        <v>272</v>
      </c>
      <c r="AF6421" t="e">
        <f>MONTH(Table1[[#This Row],[Date Sent]])</f>
        <v>#REF!</v>
      </c>
      <c r="AG6421" t="e">
        <f>YEAR(Table1[[#This Row],[Date Sent]])</f>
        <v>#REF!</v>
      </c>
      <c r="AH6421"/>
    </row>
    <row r="6422" spans="1:34" x14ac:dyDescent="0.2">
      <c r="A6422" t="s">
        <v>544</v>
      </c>
      <c r="B6422" t="s">
        <v>6811</v>
      </c>
      <c r="C6422" s="1">
        <v>19.670000000000002</v>
      </c>
      <c r="D6422" s="5">
        <v>45368</v>
      </c>
      <c r="E6422" t="s">
        <v>24</v>
      </c>
      <c r="F6422" t="s">
        <v>18</v>
      </c>
      <c r="G6422" s="16" t="s">
        <v>2613</v>
      </c>
      <c r="H6422" s="1"/>
      <c r="J6422"/>
      <c r="AC6422" s="5" t="e">
        <f>VLOOKUP(Table1[[#This Row],[Expense Report]],#REF!,3, 0)</f>
        <v>#REF!</v>
      </c>
      <c r="AD6422" t="s">
        <v>14647</v>
      </c>
      <c r="AE6422" t="s">
        <v>272</v>
      </c>
      <c r="AF6422" t="e">
        <f>MONTH(Table1[[#This Row],[Date Sent]])</f>
        <v>#REF!</v>
      </c>
      <c r="AG6422" t="e">
        <f>YEAR(Table1[[#This Row],[Date Sent]])</f>
        <v>#REF!</v>
      </c>
      <c r="AH6422"/>
    </row>
    <row r="6423" spans="1:34" x14ac:dyDescent="0.2">
      <c r="A6423" t="s">
        <v>357</v>
      </c>
      <c r="B6423" t="s">
        <v>6819</v>
      </c>
      <c r="C6423" s="1">
        <v>242.18</v>
      </c>
      <c r="D6423" s="5">
        <v>45252</v>
      </c>
      <c r="E6423" t="s">
        <v>19</v>
      </c>
      <c r="F6423" t="s">
        <v>33</v>
      </c>
      <c r="G6423" s="16" t="s">
        <v>6820</v>
      </c>
      <c r="H6423" s="1"/>
      <c r="J6423"/>
      <c r="AC6423" s="5" t="e">
        <f>VLOOKUP(Table1[[#This Row],[Expense Report]],#REF!,3, 0)</f>
        <v>#REF!</v>
      </c>
      <c r="AD6423" t="s">
        <v>14540</v>
      </c>
      <c r="AE6423" t="s">
        <v>294</v>
      </c>
      <c r="AF6423" t="e">
        <f>MONTH(Table1[[#This Row],[Date Sent]])</f>
        <v>#REF!</v>
      </c>
      <c r="AG6423" t="e">
        <f>YEAR(Table1[[#This Row],[Date Sent]])</f>
        <v>#REF!</v>
      </c>
      <c r="AH6423"/>
    </row>
    <row r="6424" spans="1:34" x14ac:dyDescent="0.2">
      <c r="A6424" t="s">
        <v>357</v>
      </c>
      <c r="B6424" t="s">
        <v>6819</v>
      </c>
      <c r="C6424" s="1">
        <v>231.69</v>
      </c>
      <c r="D6424" s="5">
        <v>45293</v>
      </c>
      <c r="E6424" t="s">
        <v>19</v>
      </c>
      <c r="F6424" t="s">
        <v>33</v>
      </c>
      <c r="G6424" s="16" t="s">
        <v>6821</v>
      </c>
      <c r="H6424" s="1"/>
      <c r="J6424"/>
      <c r="AC6424" s="5" t="e">
        <f>VLOOKUP(Table1[[#This Row],[Expense Report]],#REF!,3, 0)</f>
        <v>#REF!</v>
      </c>
      <c r="AD6424" t="s">
        <v>14540</v>
      </c>
      <c r="AE6424" t="s">
        <v>294</v>
      </c>
      <c r="AF6424" t="e">
        <f>MONTH(Table1[[#This Row],[Date Sent]])</f>
        <v>#REF!</v>
      </c>
      <c r="AG6424" t="e">
        <f>YEAR(Table1[[#This Row],[Date Sent]])</f>
        <v>#REF!</v>
      </c>
      <c r="AH6424"/>
    </row>
    <row r="6425" spans="1:34" x14ac:dyDescent="0.2">
      <c r="A6425" t="s">
        <v>357</v>
      </c>
      <c r="B6425" t="s">
        <v>6819</v>
      </c>
      <c r="C6425" s="1">
        <v>32.68</v>
      </c>
      <c r="D6425" s="5">
        <v>45321</v>
      </c>
      <c r="E6425" t="s">
        <v>19</v>
      </c>
      <c r="F6425" t="s">
        <v>33</v>
      </c>
      <c r="G6425" s="16" t="s">
        <v>1776</v>
      </c>
      <c r="H6425" s="1"/>
      <c r="J6425"/>
      <c r="AC6425" s="5" t="e">
        <f>VLOOKUP(Table1[[#This Row],[Expense Report]],#REF!,3, 0)</f>
        <v>#REF!</v>
      </c>
      <c r="AD6425" t="s">
        <v>14540</v>
      </c>
      <c r="AE6425" t="s">
        <v>294</v>
      </c>
      <c r="AF6425" t="e">
        <f>MONTH(Table1[[#This Row],[Date Sent]])</f>
        <v>#REF!</v>
      </c>
      <c r="AG6425" t="e">
        <f>YEAR(Table1[[#This Row],[Date Sent]])</f>
        <v>#REF!</v>
      </c>
      <c r="AH6425"/>
    </row>
    <row r="6426" spans="1:34" x14ac:dyDescent="0.2">
      <c r="A6426" t="s">
        <v>357</v>
      </c>
      <c r="B6426" t="s">
        <v>6819</v>
      </c>
      <c r="C6426" s="1">
        <v>111.42</v>
      </c>
      <c r="D6426" s="5">
        <v>45328</v>
      </c>
      <c r="E6426" t="s">
        <v>19</v>
      </c>
      <c r="F6426" t="s">
        <v>33</v>
      </c>
      <c r="G6426" s="16" t="s">
        <v>6822</v>
      </c>
      <c r="H6426" s="1"/>
      <c r="J6426"/>
      <c r="AC6426" s="5" t="e">
        <f>VLOOKUP(Table1[[#This Row],[Expense Report]],#REF!,3, 0)</f>
        <v>#REF!</v>
      </c>
      <c r="AD6426" t="s">
        <v>14540</v>
      </c>
      <c r="AE6426" t="s">
        <v>294</v>
      </c>
      <c r="AF6426" t="e">
        <f>MONTH(Table1[[#This Row],[Date Sent]])</f>
        <v>#REF!</v>
      </c>
      <c r="AG6426" t="e">
        <f>YEAR(Table1[[#This Row],[Date Sent]])</f>
        <v>#REF!</v>
      </c>
      <c r="AH6426"/>
    </row>
    <row r="6427" spans="1:34" x14ac:dyDescent="0.2">
      <c r="A6427" t="s">
        <v>357</v>
      </c>
      <c r="B6427" t="s">
        <v>6819</v>
      </c>
      <c r="C6427" s="1">
        <v>48</v>
      </c>
      <c r="D6427" s="5">
        <v>45330</v>
      </c>
      <c r="E6427" t="s">
        <v>19</v>
      </c>
      <c r="F6427" t="s">
        <v>33</v>
      </c>
      <c r="G6427" s="16" t="s">
        <v>6823</v>
      </c>
      <c r="H6427" s="1"/>
      <c r="J6427"/>
      <c r="AC6427" s="5" t="e">
        <f>VLOOKUP(Table1[[#This Row],[Expense Report]],#REF!,3, 0)</f>
        <v>#REF!</v>
      </c>
      <c r="AD6427" t="s">
        <v>14540</v>
      </c>
      <c r="AE6427" t="s">
        <v>294</v>
      </c>
      <c r="AF6427" t="e">
        <f>MONTH(Table1[[#This Row],[Date Sent]])</f>
        <v>#REF!</v>
      </c>
      <c r="AG6427" t="e">
        <f>YEAR(Table1[[#This Row],[Date Sent]])</f>
        <v>#REF!</v>
      </c>
      <c r="AH6427"/>
    </row>
    <row r="6428" spans="1:34" x14ac:dyDescent="0.2">
      <c r="A6428" t="s">
        <v>357</v>
      </c>
      <c r="B6428" t="s">
        <v>6819</v>
      </c>
      <c r="C6428" s="1">
        <v>118.46</v>
      </c>
      <c r="D6428" s="5">
        <v>45336</v>
      </c>
      <c r="E6428" t="s">
        <v>19</v>
      </c>
      <c r="F6428" t="s">
        <v>15</v>
      </c>
      <c r="G6428" s="16" t="s">
        <v>6824</v>
      </c>
      <c r="H6428" s="1"/>
      <c r="J6428"/>
      <c r="AC6428" s="5" t="e">
        <f>VLOOKUP(Table1[[#This Row],[Expense Report]],#REF!,3, 0)</f>
        <v>#REF!</v>
      </c>
      <c r="AD6428" t="s">
        <v>14540</v>
      </c>
      <c r="AE6428" t="s">
        <v>294</v>
      </c>
      <c r="AF6428" t="e">
        <f>MONTH(Table1[[#This Row],[Date Sent]])</f>
        <v>#REF!</v>
      </c>
      <c r="AG6428" t="e">
        <f>YEAR(Table1[[#This Row],[Date Sent]])</f>
        <v>#REF!</v>
      </c>
      <c r="AH6428"/>
    </row>
    <row r="6429" spans="1:34" x14ac:dyDescent="0.2">
      <c r="A6429" t="s">
        <v>357</v>
      </c>
      <c r="B6429" t="s">
        <v>6819</v>
      </c>
      <c r="C6429" s="1">
        <v>176.14</v>
      </c>
      <c r="D6429" s="5">
        <v>45352</v>
      </c>
      <c r="E6429" t="s">
        <v>19</v>
      </c>
      <c r="F6429" t="s">
        <v>33</v>
      </c>
      <c r="G6429" s="16" t="s">
        <v>6825</v>
      </c>
      <c r="H6429" s="1"/>
      <c r="J6429"/>
      <c r="AC6429" s="5" t="e">
        <f>VLOOKUP(Table1[[#This Row],[Expense Report]],#REF!,3, 0)</f>
        <v>#REF!</v>
      </c>
      <c r="AD6429" t="s">
        <v>14540</v>
      </c>
      <c r="AE6429" t="s">
        <v>294</v>
      </c>
      <c r="AF6429" t="e">
        <f>MONTH(Table1[[#This Row],[Date Sent]])</f>
        <v>#REF!</v>
      </c>
      <c r="AG6429" t="e">
        <f>YEAR(Table1[[#This Row],[Date Sent]])</f>
        <v>#REF!</v>
      </c>
      <c r="AH6429"/>
    </row>
    <row r="6430" spans="1:34" x14ac:dyDescent="0.2">
      <c r="A6430" t="s">
        <v>357</v>
      </c>
      <c r="B6430" t="s">
        <v>6819</v>
      </c>
      <c r="C6430" s="1">
        <v>416.78</v>
      </c>
      <c r="D6430" s="5">
        <v>45359</v>
      </c>
      <c r="E6430" t="s">
        <v>19</v>
      </c>
      <c r="F6430" t="s">
        <v>49</v>
      </c>
      <c r="G6430" s="16" t="s">
        <v>6826</v>
      </c>
      <c r="H6430" s="1"/>
      <c r="J6430"/>
      <c r="AC6430" s="5" t="e">
        <f>VLOOKUP(Table1[[#This Row],[Expense Report]],#REF!,3, 0)</f>
        <v>#REF!</v>
      </c>
      <c r="AD6430" t="s">
        <v>14540</v>
      </c>
      <c r="AE6430" t="s">
        <v>294</v>
      </c>
      <c r="AF6430" t="e">
        <f>MONTH(Table1[[#This Row],[Date Sent]])</f>
        <v>#REF!</v>
      </c>
      <c r="AG6430" t="e">
        <f>YEAR(Table1[[#This Row],[Date Sent]])</f>
        <v>#REF!</v>
      </c>
      <c r="AH6430"/>
    </row>
    <row r="6431" spans="1:34" x14ac:dyDescent="0.2">
      <c r="A6431" t="s">
        <v>167</v>
      </c>
      <c r="B6431" t="s">
        <v>6827</v>
      </c>
      <c r="C6431" s="1">
        <v>13.99</v>
      </c>
      <c r="D6431" s="5">
        <v>45350</v>
      </c>
      <c r="E6431" t="s">
        <v>21</v>
      </c>
      <c r="F6431" t="s">
        <v>15</v>
      </c>
      <c r="G6431" s="16" t="s">
        <v>6828</v>
      </c>
      <c r="H6431" s="1"/>
      <c r="J6431"/>
      <c r="AC6431" s="5" t="e">
        <f>VLOOKUP(Table1[[#This Row],[Expense Report]],#REF!,3, 0)</f>
        <v>#REF!</v>
      </c>
      <c r="AD6431" t="s">
        <v>13636</v>
      </c>
      <c r="AE6431" t="s">
        <v>313</v>
      </c>
      <c r="AF6431" t="e">
        <f>MONTH(Table1[[#This Row],[Date Sent]])</f>
        <v>#REF!</v>
      </c>
      <c r="AG6431" t="e">
        <f>YEAR(Table1[[#This Row],[Date Sent]])</f>
        <v>#REF!</v>
      </c>
      <c r="AH6431"/>
    </row>
    <row r="6432" spans="1:34" x14ac:dyDescent="0.2">
      <c r="A6432" t="s">
        <v>167</v>
      </c>
      <c r="B6432" t="s">
        <v>6827</v>
      </c>
      <c r="C6432" s="1">
        <v>9.31</v>
      </c>
      <c r="D6432" s="5">
        <v>45350</v>
      </c>
      <c r="E6432" t="s">
        <v>21</v>
      </c>
      <c r="F6432" t="s">
        <v>15</v>
      </c>
      <c r="G6432" s="16" t="s">
        <v>6829</v>
      </c>
      <c r="H6432" s="1"/>
      <c r="J6432"/>
      <c r="AC6432" s="5" t="e">
        <f>VLOOKUP(Table1[[#This Row],[Expense Report]],#REF!,3, 0)</f>
        <v>#REF!</v>
      </c>
      <c r="AD6432" t="s">
        <v>13636</v>
      </c>
      <c r="AE6432" t="s">
        <v>313</v>
      </c>
      <c r="AF6432" t="e">
        <f>MONTH(Table1[[#This Row],[Date Sent]])</f>
        <v>#REF!</v>
      </c>
      <c r="AG6432" t="e">
        <f>YEAR(Table1[[#This Row],[Date Sent]])</f>
        <v>#REF!</v>
      </c>
      <c r="AH6432"/>
    </row>
    <row r="6433" spans="1:34" x14ac:dyDescent="0.2">
      <c r="A6433" t="s">
        <v>167</v>
      </c>
      <c r="B6433" t="s">
        <v>6827</v>
      </c>
      <c r="C6433" s="1">
        <v>846.94</v>
      </c>
      <c r="D6433" s="5">
        <v>45359</v>
      </c>
      <c r="E6433" t="s">
        <v>13</v>
      </c>
      <c r="F6433" t="s">
        <v>25</v>
      </c>
      <c r="G6433" s="16" t="s">
        <v>6830</v>
      </c>
      <c r="H6433" s="1"/>
      <c r="J6433"/>
      <c r="AC6433" s="5" t="e">
        <f>VLOOKUP(Table1[[#This Row],[Expense Report]],#REF!,3, 0)</f>
        <v>#REF!</v>
      </c>
      <c r="AD6433" t="s">
        <v>13636</v>
      </c>
      <c r="AE6433" t="s">
        <v>313</v>
      </c>
      <c r="AF6433" t="e">
        <f>MONTH(Table1[[#This Row],[Date Sent]])</f>
        <v>#REF!</v>
      </c>
      <c r="AG6433" t="e">
        <f>YEAR(Table1[[#This Row],[Date Sent]])</f>
        <v>#REF!</v>
      </c>
      <c r="AH6433"/>
    </row>
    <row r="6434" spans="1:34" x14ac:dyDescent="0.2">
      <c r="A6434" t="s">
        <v>167</v>
      </c>
      <c r="B6434" t="s">
        <v>6827</v>
      </c>
      <c r="C6434" s="1">
        <v>504.94</v>
      </c>
      <c r="D6434" s="5">
        <v>45359</v>
      </c>
      <c r="E6434" t="s">
        <v>21</v>
      </c>
      <c r="F6434" t="s">
        <v>15</v>
      </c>
      <c r="G6434" s="16" t="s">
        <v>6831</v>
      </c>
      <c r="H6434" s="1"/>
      <c r="J6434"/>
      <c r="AC6434" s="5" t="e">
        <f>VLOOKUP(Table1[[#This Row],[Expense Report]],#REF!,3, 0)</f>
        <v>#REF!</v>
      </c>
      <c r="AD6434" t="s">
        <v>13636</v>
      </c>
      <c r="AE6434" t="s">
        <v>313</v>
      </c>
      <c r="AF6434" t="e">
        <f>MONTH(Table1[[#This Row],[Date Sent]])</f>
        <v>#REF!</v>
      </c>
      <c r="AG6434" t="e">
        <f>YEAR(Table1[[#This Row],[Date Sent]])</f>
        <v>#REF!</v>
      </c>
      <c r="AH6434"/>
    </row>
    <row r="6435" spans="1:34" x14ac:dyDescent="0.2">
      <c r="A6435" t="s">
        <v>589</v>
      </c>
      <c r="B6435" t="s">
        <v>6832</v>
      </c>
      <c r="C6435" s="1">
        <v>39.96</v>
      </c>
      <c r="D6435" s="5">
        <v>45353</v>
      </c>
      <c r="E6435" t="s">
        <v>21</v>
      </c>
      <c r="F6435" t="s">
        <v>33</v>
      </c>
      <c r="G6435" s="16" t="s">
        <v>1070</v>
      </c>
      <c r="H6435" s="1"/>
      <c r="J6435"/>
      <c r="AC6435" s="5" t="e">
        <f>VLOOKUP(Table1[[#This Row],[Expense Report]],#REF!,3, 0)</f>
        <v>#REF!</v>
      </c>
      <c r="AD6435" t="s">
        <v>14700</v>
      </c>
      <c r="AE6435" t="s">
        <v>167</v>
      </c>
      <c r="AF6435" t="e">
        <f>MONTH(Table1[[#This Row],[Date Sent]])</f>
        <v>#REF!</v>
      </c>
      <c r="AG6435" t="e">
        <f>YEAR(Table1[[#This Row],[Date Sent]])</f>
        <v>#REF!</v>
      </c>
      <c r="AH6435"/>
    </row>
    <row r="6436" spans="1:34" x14ac:dyDescent="0.2">
      <c r="A6436" t="s">
        <v>589</v>
      </c>
      <c r="B6436" t="s">
        <v>6832</v>
      </c>
      <c r="C6436" s="1">
        <v>95.89</v>
      </c>
      <c r="D6436" s="5">
        <v>45357</v>
      </c>
      <c r="E6436" t="s">
        <v>21</v>
      </c>
      <c r="F6436" t="s">
        <v>33</v>
      </c>
      <c r="G6436" s="16" t="s">
        <v>6833</v>
      </c>
      <c r="H6436" s="1"/>
      <c r="J6436"/>
      <c r="AC6436" s="5" t="e">
        <f>VLOOKUP(Table1[[#This Row],[Expense Report]],#REF!,3, 0)</f>
        <v>#REF!</v>
      </c>
      <c r="AD6436" t="s">
        <v>14700</v>
      </c>
      <c r="AE6436" t="s">
        <v>167</v>
      </c>
      <c r="AF6436" t="e">
        <f>MONTH(Table1[[#This Row],[Date Sent]])</f>
        <v>#REF!</v>
      </c>
      <c r="AG6436" t="e">
        <f>YEAR(Table1[[#This Row],[Date Sent]])</f>
        <v>#REF!</v>
      </c>
      <c r="AH6436"/>
    </row>
    <row r="6437" spans="1:34" x14ac:dyDescent="0.2">
      <c r="A6437" t="s">
        <v>589</v>
      </c>
      <c r="B6437" t="s">
        <v>6832</v>
      </c>
      <c r="C6437" s="1">
        <v>32.28</v>
      </c>
      <c r="D6437" s="5">
        <v>45358</v>
      </c>
      <c r="E6437" t="s">
        <v>21</v>
      </c>
      <c r="F6437" t="s">
        <v>33</v>
      </c>
      <c r="G6437" s="16" t="s">
        <v>6834</v>
      </c>
      <c r="H6437" s="1"/>
      <c r="J6437"/>
      <c r="AC6437" s="5" t="e">
        <f>VLOOKUP(Table1[[#This Row],[Expense Report]],#REF!,3, 0)</f>
        <v>#REF!</v>
      </c>
      <c r="AD6437" t="s">
        <v>14700</v>
      </c>
      <c r="AE6437" t="s">
        <v>167</v>
      </c>
      <c r="AF6437" t="e">
        <f>MONTH(Table1[[#This Row],[Date Sent]])</f>
        <v>#REF!</v>
      </c>
      <c r="AG6437" t="e">
        <f>YEAR(Table1[[#This Row],[Date Sent]])</f>
        <v>#REF!</v>
      </c>
      <c r="AH6437"/>
    </row>
    <row r="6438" spans="1:34" x14ac:dyDescent="0.2">
      <c r="A6438" t="s">
        <v>589</v>
      </c>
      <c r="B6438" t="s">
        <v>6832</v>
      </c>
      <c r="C6438" s="1">
        <v>56.92</v>
      </c>
      <c r="D6438" s="5">
        <v>45358</v>
      </c>
      <c r="E6438" t="s">
        <v>21</v>
      </c>
      <c r="F6438" t="s">
        <v>918</v>
      </c>
      <c r="G6438" s="16" t="s">
        <v>6835</v>
      </c>
      <c r="H6438" s="1">
        <v>32.94</v>
      </c>
      <c r="I6438" t="s">
        <v>39</v>
      </c>
      <c r="J6438" t="s">
        <v>6836</v>
      </c>
      <c r="K6438" s="1">
        <v>7.12</v>
      </c>
      <c r="L6438" t="s">
        <v>15</v>
      </c>
      <c r="M6438" t="s">
        <v>6837</v>
      </c>
      <c r="N6438" s="1">
        <v>6.98</v>
      </c>
      <c r="O6438" t="s">
        <v>33</v>
      </c>
      <c r="P6438" t="s">
        <v>1075</v>
      </c>
      <c r="Q6438" s="1">
        <v>9.8800000000000061</v>
      </c>
      <c r="R6438" t="s">
        <v>10</v>
      </c>
      <c r="S6438" t="s">
        <v>1899</v>
      </c>
      <c r="AC6438" s="5" t="e">
        <f>VLOOKUP(Table1[[#This Row],[Expense Report]],#REF!,3, 0)</f>
        <v>#REF!</v>
      </c>
      <c r="AD6438" t="s">
        <v>14700</v>
      </c>
      <c r="AE6438" t="s">
        <v>167</v>
      </c>
      <c r="AF6438" t="e">
        <f>MONTH(Table1[[#This Row],[Date Sent]])</f>
        <v>#REF!</v>
      </c>
      <c r="AG6438" t="e">
        <f>YEAR(Table1[[#This Row],[Date Sent]])</f>
        <v>#REF!</v>
      </c>
      <c r="AH6438"/>
    </row>
    <row r="6439" spans="1:34" x14ac:dyDescent="0.2">
      <c r="A6439" t="s">
        <v>589</v>
      </c>
      <c r="B6439" t="s">
        <v>6832</v>
      </c>
      <c r="C6439" s="1">
        <v>57.55</v>
      </c>
      <c r="D6439" s="5">
        <v>45360</v>
      </c>
      <c r="E6439" t="s">
        <v>21</v>
      </c>
      <c r="F6439" t="s">
        <v>16</v>
      </c>
      <c r="G6439" s="16" t="s">
        <v>1179</v>
      </c>
      <c r="H6439" s="1"/>
      <c r="J6439"/>
      <c r="AC6439" s="5" t="e">
        <f>VLOOKUP(Table1[[#This Row],[Expense Report]],#REF!,3, 0)</f>
        <v>#REF!</v>
      </c>
      <c r="AD6439" t="s">
        <v>14700</v>
      </c>
      <c r="AE6439" t="s">
        <v>167</v>
      </c>
      <c r="AF6439" t="e">
        <f>MONTH(Table1[[#This Row],[Date Sent]])</f>
        <v>#REF!</v>
      </c>
      <c r="AG6439" t="e">
        <f>YEAR(Table1[[#This Row],[Date Sent]])</f>
        <v>#REF!</v>
      </c>
      <c r="AH6439"/>
    </row>
    <row r="6440" spans="1:34" x14ac:dyDescent="0.2">
      <c r="A6440" t="s">
        <v>589</v>
      </c>
      <c r="B6440" t="s">
        <v>6832</v>
      </c>
      <c r="C6440" s="1">
        <v>23.62</v>
      </c>
      <c r="D6440" s="5">
        <v>45365</v>
      </c>
      <c r="E6440" t="s">
        <v>21</v>
      </c>
      <c r="F6440" t="s">
        <v>33</v>
      </c>
      <c r="G6440" s="16" t="s">
        <v>1070</v>
      </c>
      <c r="H6440" s="1"/>
      <c r="J6440"/>
      <c r="AC6440" s="5" t="e">
        <f>VLOOKUP(Table1[[#This Row],[Expense Report]],#REF!,3, 0)</f>
        <v>#REF!</v>
      </c>
      <c r="AD6440" t="s">
        <v>14700</v>
      </c>
      <c r="AE6440" t="s">
        <v>167</v>
      </c>
      <c r="AF6440" t="e">
        <f>MONTH(Table1[[#This Row],[Date Sent]])</f>
        <v>#REF!</v>
      </c>
      <c r="AG6440" t="e">
        <f>YEAR(Table1[[#This Row],[Date Sent]])</f>
        <v>#REF!</v>
      </c>
      <c r="AH6440"/>
    </row>
    <row r="6441" spans="1:34" x14ac:dyDescent="0.2">
      <c r="A6441" t="s">
        <v>589</v>
      </c>
      <c r="B6441" t="s">
        <v>6832</v>
      </c>
      <c r="C6441" s="1">
        <v>122.92</v>
      </c>
      <c r="D6441" s="5">
        <v>45371</v>
      </c>
      <c r="E6441" t="s">
        <v>21</v>
      </c>
      <c r="F6441" t="s">
        <v>33</v>
      </c>
      <c r="G6441" s="16" t="s">
        <v>6838</v>
      </c>
      <c r="H6441" s="1"/>
      <c r="J6441"/>
      <c r="AC6441" s="5" t="e">
        <f>VLOOKUP(Table1[[#This Row],[Expense Report]],#REF!,3, 0)</f>
        <v>#REF!</v>
      </c>
      <c r="AD6441" t="s">
        <v>14700</v>
      </c>
      <c r="AE6441" t="s">
        <v>167</v>
      </c>
      <c r="AF6441" t="e">
        <f>MONTH(Table1[[#This Row],[Date Sent]])</f>
        <v>#REF!</v>
      </c>
      <c r="AG6441" t="e">
        <f>YEAR(Table1[[#This Row],[Date Sent]])</f>
        <v>#REF!</v>
      </c>
      <c r="AH6441"/>
    </row>
    <row r="6442" spans="1:34" x14ac:dyDescent="0.2">
      <c r="A6442" t="s">
        <v>589</v>
      </c>
      <c r="B6442" t="s">
        <v>6832</v>
      </c>
      <c r="C6442" s="1">
        <v>82.84</v>
      </c>
      <c r="D6442" s="5">
        <v>45372</v>
      </c>
      <c r="E6442" t="s">
        <v>21</v>
      </c>
      <c r="F6442" t="s">
        <v>33</v>
      </c>
      <c r="G6442" s="16" t="s">
        <v>950</v>
      </c>
      <c r="H6442" s="1"/>
      <c r="J6442"/>
      <c r="AC6442" s="5" t="e">
        <f>VLOOKUP(Table1[[#This Row],[Expense Report]],#REF!,3, 0)</f>
        <v>#REF!</v>
      </c>
      <c r="AD6442" t="s">
        <v>14700</v>
      </c>
      <c r="AE6442" t="s">
        <v>167</v>
      </c>
      <c r="AF6442" t="e">
        <f>MONTH(Table1[[#This Row],[Date Sent]])</f>
        <v>#REF!</v>
      </c>
      <c r="AG6442" t="e">
        <f>YEAR(Table1[[#This Row],[Date Sent]])</f>
        <v>#REF!</v>
      </c>
      <c r="AH6442"/>
    </row>
    <row r="6443" spans="1:34" x14ac:dyDescent="0.2">
      <c r="A6443" t="s">
        <v>589</v>
      </c>
      <c r="B6443" t="s">
        <v>6832</v>
      </c>
      <c r="C6443" s="1">
        <v>50.27</v>
      </c>
      <c r="D6443" s="5">
        <v>45373</v>
      </c>
      <c r="E6443" t="s">
        <v>21</v>
      </c>
      <c r="F6443" t="s">
        <v>33</v>
      </c>
      <c r="G6443" s="16" t="s">
        <v>6839</v>
      </c>
      <c r="H6443" s="1"/>
      <c r="J6443"/>
      <c r="AC6443" s="5" t="e">
        <f>VLOOKUP(Table1[[#This Row],[Expense Report]],#REF!,3, 0)</f>
        <v>#REF!</v>
      </c>
      <c r="AD6443" t="s">
        <v>14700</v>
      </c>
      <c r="AE6443" t="s">
        <v>167</v>
      </c>
      <c r="AF6443" t="e">
        <f>MONTH(Table1[[#This Row],[Date Sent]])</f>
        <v>#REF!</v>
      </c>
      <c r="AG6443" t="e">
        <f>YEAR(Table1[[#This Row],[Date Sent]])</f>
        <v>#REF!</v>
      </c>
      <c r="AH6443"/>
    </row>
    <row r="6444" spans="1:34" x14ac:dyDescent="0.2">
      <c r="A6444" t="s">
        <v>589</v>
      </c>
      <c r="B6444" t="s">
        <v>6840</v>
      </c>
      <c r="C6444" s="1">
        <v>505.95</v>
      </c>
      <c r="D6444" s="5">
        <v>45353</v>
      </c>
      <c r="E6444" t="s">
        <v>21</v>
      </c>
      <c r="F6444" t="s">
        <v>15</v>
      </c>
      <c r="G6444" s="16" t="s">
        <v>6841</v>
      </c>
      <c r="H6444" s="1"/>
      <c r="J6444"/>
      <c r="AC6444" s="5" t="e">
        <f>VLOOKUP(Table1[[#This Row],[Expense Report]],#REF!,3, 0)</f>
        <v>#REF!</v>
      </c>
      <c r="AD6444" t="s">
        <v>14700</v>
      </c>
      <c r="AE6444" t="s">
        <v>167</v>
      </c>
      <c r="AF6444" t="e">
        <f>MONTH(Table1[[#This Row],[Date Sent]])</f>
        <v>#REF!</v>
      </c>
      <c r="AG6444" t="e">
        <f>YEAR(Table1[[#This Row],[Date Sent]])</f>
        <v>#REF!</v>
      </c>
      <c r="AH6444"/>
    </row>
    <row r="6445" spans="1:34" x14ac:dyDescent="0.2">
      <c r="A6445" t="s">
        <v>589</v>
      </c>
      <c r="B6445" t="s">
        <v>6840</v>
      </c>
      <c r="C6445" s="1">
        <v>505.95</v>
      </c>
      <c r="D6445" s="5">
        <v>45367</v>
      </c>
      <c r="E6445" t="s">
        <v>21</v>
      </c>
      <c r="F6445" t="s">
        <v>15</v>
      </c>
      <c r="G6445" s="16" t="s">
        <v>6842</v>
      </c>
      <c r="H6445" s="1"/>
      <c r="J6445"/>
      <c r="AC6445" s="5" t="e">
        <f>VLOOKUP(Table1[[#This Row],[Expense Report]],#REF!,3, 0)</f>
        <v>#REF!</v>
      </c>
      <c r="AD6445" t="s">
        <v>14700</v>
      </c>
      <c r="AE6445" t="s">
        <v>167</v>
      </c>
      <c r="AF6445" t="e">
        <f>MONTH(Table1[[#This Row],[Date Sent]])</f>
        <v>#REF!</v>
      </c>
      <c r="AG6445" t="e">
        <f>YEAR(Table1[[#This Row],[Date Sent]])</f>
        <v>#REF!</v>
      </c>
      <c r="AH6445"/>
    </row>
    <row r="6446" spans="1:34" x14ac:dyDescent="0.2">
      <c r="A6446" t="s">
        <v>325</v>
      </c>
      <c r="B6446" t="s">
        <v>6843</v>
      </c>
      <c r="C6446" s="1">
        <v>284.54000000000002</v>
      </c>
      <c r="D6446" s="5">
        <v>45377</v>
      </c>
      <c r="E6446" t="s">
        <v>55</v>
      </c>
      <c r="F6446" t="s">
        <v>33</v>
      </c>
      <c r="G6446" s="16" t="s">
        <v>6844</v>
      </c>
      <c r="H6446" s="1"/>
      <c r="J6446"/>
      <c r="AC6446" s="5" t="e">
        <f>VLOOKUP(Table1[[#This Row],[Expense Report]],#REF!,3, 0)</f>
        <v>#REF!</v>
      </c>
      <c r="AD6446" t="s">
        <v>13212</v>
      </c>
      <c r="AE6446" t="s">
        <v>272</v>
      </c>
      <c r="AF6446" t="e">
        <f>MONTH(Table1[[#This Row],[Date Sent]])</f>
        <v>#REF!</v>
      </c>
      <c r="AG6446" t="e">
        <f>YEAR(Table1[[#This Row],[Date Sent]])</f>
        <v>#REF!</v>
      </c>
      <c r="AH6446"/>
    </row>
    <row r="6447" spans="1:34" x14ac:dyDescent="0.2">
      <c r="A6447" t="s">
        <v>6845</v>
      </c>
      <c r="B6447" t="s">
        <v>6846</v>
      </c>
      <c r="C6447" s="1">
        <v>31.34</v>
      </c>
      <c r="D6447" s="5">
        <v>45377</v>
      </c>
      <c r="E6447" t="s">
        <v>8</v>
      </c>
      <c r="F6447" t="s">
        <v>40</v>
      </c>
      <c r="G6447" s="16" t="s">
        <v>6847</v>
      </c>
      <c r="H6447" s="1"/>
      <c r="J6447"/>
      <c r="AC6447" s="5" t="e">
        <f>VLOOKUP(Table1[[#This Row],[Expense Report]],#REF!,3, 0)</f>
        <v>#REF!</v>
      </c>
      <c r="AD6447" t="s">
        <v>13648</v>
      </c>
      <c r="AE6447" t="s">
        <v>313</v>
      </c>
      <c r="AF6447" t="e">
        <f>MONTH(Table1[[#This Row],[Date Sent]])</f>
        <v>#REF!</v>
      </c>
      <c r="AG6447" t="e">
        <f>YEAR(Table1[[#This Row],[Date Sent]])</f>
        <v>#REF!</v>
      </c>
      <c r="AH6447"/>
    </row>
    <row r="6448" spans="1:34" x14ac:dyDescent="0.2">
      <c r="A6448" t="s">
        <v>638</v>
      </c>
      <c r="B6448" t="s">
        <v>6848</v>
      </c>
      <c r="C6448" s="1">
        <v>252.91</v>
      </c>
      <c r="D6448" s="5">
        <v>45372</v>
      </c>
      <c r="E6448" t="s">
        <v>42</v>
      </c>
      <c r="F6448" t="s">
        <v>46</v>
      </c>
      <c r="G6448" s="16" t="s">
        <v>6849</v>
      </c>
      <c r="H6448" s="1"/>
      <c r="J6448"/>
      <c r="AC6448" s="5" t="e">
        <f>VLOOKUP(Table1[[#This Row],[Expense Report]],#REF!,3, 0)</f>
        <v>#REF!</v>
      </c>
      <c r="AD6448" t="s">
        <v>14692</v>
      </c>
      <c r="AE6448" t="s">
        <v>174</v>
      </c>
      <c r="AF6448" t="e">
        <f>MONTH(Table1[[#This Row],[Date Sent]])</f>
        <v>#REF!</v>
      </c>
      <c r="AG6448" t="e">
        <f>YEAR(Table1[[#This Row],[Date Sent]])</f>
        <v>#REF!</v>
      </c>
      <c r="AH6448"/>
    </row>
    <row r="6449" spans="1:34" x14ac:dyDescent="0.2">
      <c r="A6449" t="s">
        <v>700</v>
      </c>
      <c r="B6449" t="s">
        <v>6850</v>
      </c>
      <c r="C6449" s="1">
        <v>75.760000000000005</v>
      </c>
      <c r="D6449" s="5">
        <v>45261</v>
      </c>
      <c r="E6449" t="s">
        <v>21</v>
      </c>
      <c r="F6449" t="s">
        <v>17</v>
      </c>
      <c r="G6449" s="16" t="s">
        <v>2447</v>
      </c>
      <c r="H6449" s="1"/>
      <c r="J6449"/>
      <c r="AC6449" s="5" t="e">
        <f>VLOOKUP(Table1[[#This Row],[Expense Report]],#REF!,3, 0)</f>
        <v>#REF!</v>
      </c>
      <c r="AD6449" t="s">
        <v>13423</v>
      </c>
      <c r="AE6449" t="s">
        <v>174</v>
      </c>
      <c r="AF6449" t="e">
        <f>MONTH(Table1[[#This Row],[Date Sent]])</f>
        <v>#REF!</v>
      </c>
      <c r="AG6449" t="e">
        <f>YEAR(Table1[[#This Row],[Date Sent]])</f>
        <v>#REF!</v>
      </c>
      <c r="AH6449"/>
    </row>
    <row r="6450" spans="1:34" x14ac:dyDescent="0.2">
      <c r="A6450" t="s">
        <v>1796</v>
      </c>
      <c r="B6450" t="s">
        <v>6851</v>
      </c>
      <c r="C6450" s="1">
        <v>299.7</v>
      </c>
      <c r="D6450" s="5">
        <v>45376</v>
      </c>
      <c r="E6450" t="s">
        <v>47</v>
      </c>
      <c r="F6450" t="s">
        <v>5</v>
      </c>
      <c r="G6450" s="16" t="s">
        <v>6852</v>
      </c>
      <c r="H6450" s="1"/>
      <c r="J6450"/>
      <c r="AC6450" s="5" t="e">
        <f>VLOOKUP(Table1[[#This Row],[Expense Report]],#REF!,3, 0)</f>
        <v>#REF!</v>
      </c>
      <c r="AD6450" t="s">
        <v>14734</v>
      </c>
      <c r="AE6450" t="s">
        <v>6333</v>
      </c>
      <c r="AF6450" t="e">
        <f>MONTH(Table1[[#This Row],[Date Sent]])</f>
        <v>#REF!</v>
      </c>
      <c r="AG6450" t="e">
        <f>YEAR(Table1[[#This Row],[Date Sent]])</f>
        <v>#REF!</v>
      </c>
      <c r="AH6450"/>
    </row>
    <row r="6451" spans="1:34" x14ac:dyDescent="0.2">
      <c r="A6451" t="s">
        <v>770</v>
      </c>
      <c r="B6451" t="s">
        <v>6853</v>
      </c>
      <c r="C6451" s="1">
        <v>106.51</v>
      </c>
      <c r="D6451" s="5">
        <v>45281</v>
      </c>
      <c r="E6451" t="s">
        <v>21</v>
      </c>
      <c r="F6451" t="s">
        <v>33</v>
      </c>
      <c r="G6451" s="16" t="s">
        <v>928</v>
      </c>
      <c r="H6451" s="1"/>
      <c r="J6451"/>
      <c r="AC6451" s="5" t="e">
        <f>VLOOKUP(Table1[[#This Row],[Expense Report]],#REF!,3, 0)</f>
        <v>#REF!</v>
      </c>
      <c r="AD6451" t="s">
        <v>14569</v>
      </c>
      <c r="AE6451" t="s">
        <v>73</v>
      </c>
      <c r="AF6451" t="e">
        <f>MONTH(Table1[[#This Row],[Date Sent]])</f>
        <v>#REF!</v>
      </c>
      <c r="AG6451" t="e">
        <f>YEAR(Table1[[#This Row],[Date Sent]])</f>
        <v>#REF!</v>
      </c>
      <c r="AH6451"/>
    </row>
    <row r="6452" spans="1:34" x14ac:dyDescent="0.2">
      <c r="A6452" t="s">
        <v>770</v>
      </c>
      <c r="B6452" t="s">
        <v>6853</v>
      </c>
      <c r="C6452" s="1">
        <v>255.96</v>
      </c>
      <c r="D6452" s="5">
        <v>45281</v>
      </c>
      <c r="E6452" t="s">
        <v>21</v>
      </c>
      <c r="F6452" t="s">
        <v>33</v>
      </c>
      <c r="G6452" s="16" t="s">
        <v>6854</v>
      </c>
      <c r="H6452" s="1"/>
      <c r="J6452"/>
      <c r="AC6452" s="5" t="e">
        <f>VLOOKUP(Table1[[#This Row],[Expense Report]],#REF!,3, 0)</f>
        <v>#REF!</v>
      </c>
      <c r="AD6452" t="s">
        <v>14569</v>
      </c>
      <c r="AE6452" t="s">
        <v>73</v>
      </c>
      <c r="AF6452" t="e">
        <f>MONTH(Table1[[#This Row],[Date Sent]])</f>
        <v>#REF!</v>
      </c>
      <c r="AG6452" t="e">
        <f>YEAR(Table1[[#This Row],[Date Sent]])</f>
        <v>#REF!</v>
      </c>
      <c r="AH6452"/>
    </row>
    <row r="6453" spans="1:34" x14ac:dyDescent="0.2">
      <c r="A6453" t="s">
        <v>770</v>
      </c>
      <c r="B6453" t="s">
        <v>6853</v>
      </c>
      <c r="C6453" s="1">
        <v>83.18</v>
      </c>
      <c r="D6453" s="5">
        <v>45302</v>
      </c>
      <c r="E6453" t="s">
        <v>12</v>
      </c>
      <c r="F6453" t="s">
        <v>15</v>
      </c>
      <c r="G6453" s="16" t="s">
        <v>6855</v>
      </c>
      <c r="H6453" s="1"/>
      <c r="J6453"/>
      <c r="AC6453" s="5" t="e">
        <f>VLOOKUP(Table1[[#This Row],[Expense Report]],#REF!,3, 0)</f>
        <v>#REF!</v>
      </c>
      <c r="AD6453" t="s">
        <v>14569</v>
      </c>
      <c r="AE6453" t="s">
        <v>73</v>
      </c>
      <c r="AF6453" t="e">
        <f>MONTH(Table1[[#This Row],[Date Sent]])</f>
        <v>#REF!</v>
      </c>
      <c r="AG6453" t="e">
        <f>YEAR(Table1[[#This Row],[Date Sent]])</f>
        <v>#REF!</v>
      </c>
      <c r="AH6453"/>
    </row>
    <row r="6454" spans="1:34" x14ac:dyDescent="0.2">
      <c r="A6454" t="s">
        <v>770</v>
      </c>
      <c r="B6454" t="s">
        <v>6853</v>
      </c>
      <c r="C6454" s="1">
        <v>125</v>
      </c>
      <c r="D6454" s="5">
        <v>45344</v>
      </c>
      <c r="E6454" t="s">
        <v>1382</v>
      </c>
      <c r="F6454" t="s">
        <v>53</v>
      </c>
      <c r="G6454" s="16" t="s">
        <v>6856</v>
      </c>
      <c r="H6454" s="1"/>
      <c r="J6454"/>
      <c r="AC6454" s="5" t="e">
        <f>VLOOKUP(Table1[[#This Row],[Expense Report]],#REF!,3, 0)</f>
        <v>#REF!</v>
      </c>
      <c r="AD6454" t="s">
        <v>14569</v>
      </c>
      <c r="AE6454" t="s">
        <v>73</v>
      </c>
      <c r="AF6454" t="e">
        <f>MONTH(Table1[[#This Row],[Date Sent]])</f>
        <v>#REF!</v>
      </c>
      <c r="AG6454" t="e">
        <f>YEAR(Table1[[#This Row],[Date Sent]])</f>
        <v>#REF!</v>
      </c>
      <c r="AH6454"/>
    </row>
    <row r="6455" spans="1:34" x14ac:dyDescent="0.2">
      <c r="A6455" t="s">
        <v>770</v>
      </c>
      <c r="B6455" t="s">
        <v>6853</v>
      </c>
      <c r="C6455" s="1">
        <v>58.28</v>
      </c>
      <c r="D6455" s="5">
        <v>45349</v>
      </c>
      <c r="E6455" t="s">
        <v>21</v>
      </c>
      <c r="F6455" t="s">
        <v>15</v>
      </c>
      <c r="G6455" s="16" t="s">
        <v>1985</v>
      </c>
      <c r="H6455" s="1"/>
      <c r="J6455"/>
      <c r="AC6455" s="5" t="e">
        <f>VLOOKUP(Table1[[#This Row],[Expense Report]],#REF!,3, 0)</f>
        <v>#REF!</v>
      </c>
      <c r="AD6455" t="s">
        <v>14569</v>
      </c>
      <c r="AE6455" t="s">
        <v>73</v>
      </c>
      <c r="AF6455" t="e">
        <f>MONTH(Table1[[#This Row],[Date Sent]])</f>
        <v>#REF!</v>
      </c>
      <c r="AG6455" t="e">
        <f>YEAR(Table1[[#This Row],[Date Sent]])</f>
        <v>#REF!</v>
      </c>
      <c r="AH6455"/>
    </row>
    <row r="6456" spans="1:34" x14ac:dyDescent="0.2">
      <c r="A6456" t="s">
        <v>770</v>
      </c>
      <c r="B6456" t="s">
        <v>6853</v>
      </c>
      <c r="C6456" s="1">
        <v>187.33</v>
      </c>
      <c r="D6456" s="5">
        <v>45350</v>
      </c>
      <c r="E6456" t="s">
        <v>21</v>
      </c>
      <c r="F6456" t="s">
        <v>33</v>
      </c>
      <c r="G6456" s="16" t="s">
        <v>5445</v>
      </c>
      <c r="H6456" s="1"/>
      <c r="J6456"/>
      <c r="AC6456" s="5" t="e">
        <f>VLOOKUP(Table1[[#This Row],[Expense Report]],#REF!,3, 0)</f>
        <v>#REF!</v>
      </c>
      <c r="AD6456" t="s">
        <v>14569</v>
      </c>
      <c r="AE6456" t="s">
        <v>73</v>
      </c>
      <c r="AF6456" t="e">
        <f>MONTH(Table1[[#This Row],[Date Sent]])</f>
        <v>#REF!</v>
      </c>
      <c r="AG6456" t="e">
        <f>YEAR(Table1[[#This Row],[Date Sent]])</f>
        <v>#REF!</v>
      </c>
      <c r="AH6456"/>
    </row>
    <row r="6457" spans="1:34" x14ac:dyDescent="0.2">
      <c r="A6457" t="s">
        <v>392</v>
      </c>
      <c r="B6457" t="s">
        <v>6857</v>
      </c>
      <c r="C6457" s="1">
        <v>4</v>
      </c>
      <c r="D6457" s="5">
        <v>45350</v>
      </c>
      <c r="E6457" t="s">
        <v>14</v>
      </c>
      <c r="F6457" t="s">
        <v>41</v>
      </c>
      <c r="G6457" s="16" t="s">
        <v>6858</v>
      </c>
      <c r="H6457" s="1"/>
      <c r="J6457"/>
      <c r="AC6457" s="5" t="e">
        <f>VLOOKUP(Table1[[#This Row],[Expense Report]],#REF!,3, 0)</f>
        <v>#REF!</v>
      </c>
      <c r="AD6457" t="s">
        <v>13318</v>
      </c>
      <c r="AE6457" t="s">
        <v>156</v>
      </c>
      <c r="AF6457" t="e">
        <f>MONTH(Table1[[#This Row],[Date Sent]])</f>
        <v>#REF!</v>
      </c>
      <c r="AG6457" t="e">
        <f>YEAR(Table1[[#This Row],[Date Sent]])</f>
        <v>#REF!</v>
      </c>
      <c r="AH6457"/>
    </row>
    <row r="6458" spans="1:34" x14ac:dyDescent="0.2">
      <c r="A6458" t="s">
        <v>392</v>
      </c>
      <c r="B6458" t="s">
        <v>6857</v>
      </c>
      <c r="C6458" s="1">
        <v>0.12</v>
      </c>
      <c r="D6458" s="5">
        <v>45350</v>
      </c>
      <c r="E6458" t="s">
        <v>14</v>
      </c>
      <c r="F6458" t="s">
        <v>41</v>
      </c>
      <c r="G6458" s="16" t="s">
        <v>6859</v>
      </c>
      <c r="H6458" s="1"/>
      <c r="J6458"/>
      <c r="AC6458" s="5" t="e">
        <f>VLOOKUP(Table1[[#This Row],[Expense Report]],#REF!,3, 0)</f>
        <v>#REF!</v>
      </c>
      <c r="AD6458" t="s">
        <v>13318</v>
      </c>
      <c r="AE6458" t="s">
        <v>156</v>
      </c>
      <c r="AF6458" t="e">
        <f>MONTH(Table1[[#This Row],[Date Sent]])</f>
        <v>#REF!</v>
      </c>
      <c r="AG6458" t="e">
        <f>YEAR(Table1[[#This Row],[Date Sent]])</f>
        <v>#REF!</v>
      </c>
      <c r="AH6458"/>
    </row>
    <row r="6459" spans="1:34" x14ac:dyDescent="0.2">
      <c r="A6459" t="s">
        <v>392</v>
      </c>
      <c r="B6459" t="s">
        <v>6857</v>
      </c>
      <c r="C6459" s="1">
        <v>153.30000000000001</v>
      </c>
      <c r="D6459" s="5">
        <v>45363</v>
      </c>
      <c r="E6459" t="s">
        <v>20</v>
      </c>
      <c r="F6459" t="s">
        <v>33</v>
      </c>
      <c r="G6459" s="16" t="s">
        <v>6860</v>
      </c>
      <c r="H6459" s="1"/>
      <c r="J6459"/>
      <c r="AC6459" s="5" t="e">
        <f>VLOOKUP(Table1[[#This Row],[Expense Report]],#REF!,3, 0)</f>
        <v>#REF!</v>
      </c>
      <c r="AD6459" t="s">
        <v>13318</v>
      </c>
      <c r="AE6459" t="s">
        <v>156</v>
      </c>
      <c r="AF6459" t="e">
        <f>MONTH(Table1[[#This Row],[Date Sent]])</f>
        <v>#REF!</v>
      </c>
      <c r="AG6459" t="e">
        <f>YEAR(Table1[[#This Row],[Date Sent]])</f>
        <v>#REF!</v>
      </c>
      <c r="AH6459"/>
    </row>
    <row r="6460" spans="1:34" x14ac:dyDescent="0.2">
      <c r="A6460" t="s">
        <v>585</v>
      </c>
      <c r="B6460" t="s">
        <v>6861</v>
      </c>
      <c r="C6460" s="1">
        <v>337.83</v>
      </c>
      <c r="D6460" s="5">
        <v>45370</v>
      </c>
      <c r="E6460" t="s">
        <v>13</v>
      </c>
      <c r="F6460" t="s">
        <v>33</v>
      </c>
      <c r="G6460" s="16" t="s">
        <v>6862</v>
      </c>
      <c r="H6460" s="1"/>
      <c r="J6460"/>
      <c r="AC6460" s="5" t="e">
        <f>VLOOKUP(Table1[[#This Row],[Expense Report]],#REF!,3, 0)</f>
        <v>#REF!</v>
      </c>
      <c r="AD6460" t="s">
        <v>13229</v>
      </c>
      <c r="AE6460" t="s">
        <v>475</v>
      </c>
      <c r="AF6460" t="e">
        <f>MONTH(Table1[[#This Row],[Date Sent]])</f>
        <v>#REF!</v>
      </c>
      <c r="AG6460" t="e">
        <f>YEAR(Table1[[#This Row],[Date Sent]])</f>
        <v>#REF!</v>
      </c>
      <c r="AH6460"/>
    </row>
    <row r="6461" spans="1:34" x14ac:dyDescent="0.2">
      <c r="A6461" t="s">
        <v>585</v>
      </c>
      <c r="B6461" t="s">
        <v>6861</v>
      </c>
      <c r="C6461" s="1">
        <v>101</v>
      </c>
      <c r="D6461" s="5">
        <v>45375</v>
      </c>
      <c r="E6461" t="s">
        <v>25</v>
      </c>
      <c r="F6461" t="s">
        <v>9</v>
      </c>
      <c r="G6461" s="16" t="s">
        <v>6863</v>
      </c>
      <c r="H6461" s="1"/>
      <c r="J6461"/>
      <c r="AC6461" s="5" t="e">
        <f>VLOOKUP(Table1[[#This Row],[Expense Report]],#REF!,3, 0)</f>
        <v>#REF!</v>
      </c>
      <c r="AD6461" t="s">
        <v>13229</v>
      </c>
      <c r="AE6461" t="s">
        <v>475</v>
      </c>
      <c r="AF6461" t="e">
        <f>MONTH(Table1[[#This Row],[Date Sent]])</f>
        <v>#REF!</v>
      </c>
      <c r="AG6461" t="e">
        <f>YEAR(Table1[[#This Row],[Date Sent]])</f>
        <v>#REF!</v>
      </c>
      <c r="AH6461"/>
    </row>
    <row r="6462" spans="1:34" x14ac:dyDescent="0.2">
      <c r="A6462" t="s">
        <v>585</v>
      </c>
      <c r="B6462" t="s">
        <v>6861</v>
      </c>
      <c r="C6462" s="1">
        <v>86.19</v>
      </c>
      <c r="D6462" s="5">
        <v>45375</v>
      </c>
      <c r="E6462" t="s">
        <v>25</v>
      </c>
      <c r="F6462" t="s">
        <v>49</v>
      </c>
      <c r="G6462" s="16" t="s">
        <v>6864</v>
      </c>
      <c r="H6462" s="1"/>
      <c r="J6462"/>
      <c r="AC6462" s="5" t="e">
        <f>VLOOKUP(Table1[[#This Row],[Expense Report]],#REF!,3, 0)</f>
        <v>#REF!</v>
      </c>
      <c r="AD6462" t="s">
        <v>13229</v>
      </c>
      <c r="AE6462" t="s">
        <v>475</v>
      </c>
      <c r="AF6462" t="e">
        <f>MONTH(Table1[[#This Row],[Date Sent]])</f>
        <v>#REF!</v>
      </c>
      <c r="AG6462" t="e">
        <f>YEAR(Table1[[#This Row],[Date Sent]])</f>
        <v>#REF!</v>
      </c>
      <c r="AH6462"/>
    </row>
    <row r="6463" spans="1:34" x14ac:dyDescent="0.2">
      <c r="A6463" t="s">
        <v>585</v>
      </c>
      <c r="B6463" t="s">
        <v>6861</v>
      </c>
      <c r="C6463" s="1">
        <v>108.04</v>
      </c>
      <c r="D6463" s="5">
        <v>45376</v>
      </c>
      <c r="E6463" t="s">
        <v>25</v>
      </c>
      <c r="F6463" t="s">
        <v>918</v>
      </c>
      <c r="G6463" s="16" t="str">
        <f>_xlfn.CONCAT(Table1[[#This Row],[Notes 1]],",",Table1[[#This Row],[Notes 2]],",",Table1[[#This Row],[Notes 3]])</f>
        <v>hammer, jack, hex set,orange hand soap, hooks,</v>
      </c>
      <c r="H6463" s="1">
        <v>89.96</v>
      </c>
      <c r="I6463" t="s">
        <v>17</v>
      </c>
      <c r="J6463" t="s">
        <v>6865</v>
      </c>
      <c r="K6463" s="1">
        <v>18.080000000000013</v>
      </c>
      <c r="L6463" t="s">
        <v>33</v>
      </c>
      <c r="M6463" t="s">
        <v>6866</v>
      </c>
      <c r="AC6463" s="5" t="e">
        <f>VLOOKUP(Table1[[#This Row],[Expense Report]],#REF!,3, 0)</f>
        <v>#REF!</v>
      </c>
      <c r="AD6463" t="s">
        <v>13229</v>
      </c>
      <c r="AE6463" t="s">
        <v>475</v>
      </c>
      <c r="AF6463" t="e">
        <f>MONTH(Table1[[#This Row],[Date Sent]])</f>
        <v>#REF!</v>
      </c>
      <c r="AG6463" t="e">
        <f>YEAR(Table1[[#This Row],[Date Sent]])</f>
        <v>#REF!</v>
      </c>
      <c r="AH6463"/>
    </row>
    <row r="6464" spans="1:34" x14ac:dyDescent="0.2">
      <c r="A6464" t="s">
        <v>4363</v>
      </c>
      <c r="B6464" t="s">
        <v>6867</v>
      </c>
      <c r="C6464" s="1">
        <v>24.6</v>
      </c>
      <c r="D6464" s="5">
        <v>45369</v>
      </c>
      <c r="E6464" t="s">
        <v>21</v>
      </c>
      <c r="F6464" t="s">
        <v>33</v>
      </c>
      <c r="G6464" s="16" t="s">
        <v>2061</v>
      </c>
      <c r="H6464" s="1"/>
      <c r="J6464"/>
      <c r="AC6464" s="5" t="e">
        <f>VLOOKUP(Table1[[#This Row],[Expense Report]],#REF!,3, 0)</f>
        <v>#REF!</v>
      </c>
      <c r="AD6464" t="s">
        <v>13269</v>
      </c>
      <c r="AE6464" t="s">
        <v>475</v>
      </c>
      <c r="AF6464" t="e">
        <f>MONTH(Table1[[#This Row],[Date Sent]])</f>
        <v>#REF!</v>
      </c>
      <c r="AG6464" t="e">
        <f>YEAR(Table1[[#This Row],[Date Sent]])</f>
        <v>#REF!</v>
      </c>
      <c r="AH6464"/>
    </row>
    <row r="6465" spans="1:34" x14ac:dyDescent="0.2">
      <c r="A6465" t="s">
        <v>627</v>
      </c>
      <c r="B6465" t="s">
        <v>6868</v>
      </c>
      <c r="C6465" s="1">
        <v>101.59</v>
      </c>
      <c r="D6465" s="5">
        <v>45323</v>
      </c>
      <c r="E6465" t="s">
        <v>25</v>
      </c>
      <c r="F6465" t="s">
        <v>33</v>
      </c>
      <c r="G6465" s="16" t="s">
        <v>6869</v>
      </c>
      <c r="H6465" s="1"/>
      <c r="J6465"/>
      <c r="AC6465" s="5" t="e">
        <f>VLOOKUP(Table1[[#This Row],[Expense Report]],#REF!,3, 0)</f>
        <v>#REF!</v>
      </c>
      <c r="AD6465" t="s">
        <v>13326</v>
      </c>
      <c r="AE6465" t="s">
        <v>266</v>
      </c>
      <c r="AF6465" t="e">
        <f>MONTH(Table1[[#This Row],[Date Sent]])</f>
        <v>#REF!</v>
      </c>
      <c r="AG6465" t="e">
        <f>YEAR(Table1[[#This Row],[Date Sent]])</f>
        <v>#REF!</v>
      </c>
      <c r="AH6465"/>
    </row>
    <row r="6466" spans="1:34" x14ac:dyDescent="0.2">
      <c r="A6466" t="s">
        <v>627</v>
      </c>
      <c r="B6466" t="s">
        <v>6868</v>
      </c>
      <c r="C6466" s="1">
        <v>85.56</v>
      </c>
      <c r="D6466" s="5">
        <v>45323</v>
      </c>
      <c r="E6466" t="s">
        <v>25</v>
      </c>
      <c r="F6466" t="s">
        <v>33</v>
      </c>
      <c r="G6466" s="16" t="s">
        <v>6870</v>
      </c>
      <c r="H6466" s="1"/>
      <c r="J6466"/>
      <c r="AC6466" s="5" t="e">
        <f>VLOOKUP(Table1[[#This Row],[Expense Report]],#REF!,3, 0)</f>
        <v>#REF!</v>
      </c>
      <c r="AD6466" t="s">
        <v>13326</v>
      </c>
      <c r="AE6466" t="s">
        <v>266</v>
      </c>
      <c r="AF6466" t="e">
        <f>MONTH(Table1[[#This Row],[Date Sent]])</f>
        <v>#REF!</v>
      </c>
      <c r="AG6466" t="e">
        <f>YEAR(Table1[[#This Row],[Date Sent]])</f>
        <v>#REF!</v>
      </c>
      <c r="AH6466"/>
    </row>
    <row r="6467" spans="1:34" x14ac:dyDescent="0.2">
      <c r="A6467" t="s">
        <v>627</v>
      </c>
      <c r="B6467" t="s">
        <v>6868</v>
      </c>
      <c r="C6467" s="1">
        <v>337.84</v>
      </c>
      <c r="D6467" s="5">
        <v>45328</v>
      </c>
      <c r="E6467" t="s">
        <v>23</v>
      </c>
      <c r="F6467" t="s">
        <v>49</v>
      </c>
      <c r="G6467" s="16" t="s">
        <v>6871</v>
      </c>
      <c r="H6467" s="1"/>
      <c r="J6467"/>
      <c r="AC6467" s="5" t="e">
        <f>VLOOKUP(Table1[[#This Row],[Expense Report]],#REF!,3, 0)</f>
        <v>#REF!</v>
      </c>
      <c r="AD6467" t="s">
        <v>13326</v>
      </c>
      <c r="AE6467" t="s">
        <v>266</v>
      </c>
      <c r="AF6467" t="e">
        <f>MONTH(Table1[[#This Row],[Date Sent]])</f>
        <v>#REF!</v>
      </c>
      <c r="AG6467" t="e">
        <f>YEAR(Table1[[#This Row],[Date Sent]])</f>
        <v>#REF!</v>
      </c>
      <c r="AH6467"/>
    </row>
    <row r="6468" spans="1:34" x14ac:dyDescent="0.2">
      <c r="A6468" t="s">
        <v>627</v>
      </c>
      <c r="B6468" t="s">
        <v>6868</v>
      </c>
      <c r="C6468" s="1">
        <v>75.69</v>
      </c>
      <c r="D6468" s="5">
        <v>45330</v>
      </c>
      <c r="E6468" t="s">
        <v>23</v>
      </c>
      <c r="F6468" t="s">
        <v>15</v>
      </c>
      <c r="G6468" s="16" t="s">
        <v>6872</v>
      </c>
      <c r="H6468" s="1"/>
      <c r="J6468"/>
      <c r="AC6468" s="5" t="e">
        <f>VLOOKUP(Table1[[#This Row],[Expense Report]],#REF!,3, 0)</f>
        <v>#REF!</v>
      </c>
      <c r="AD6468" t="s">
        <v>13326</v>
      </c>
      <c r="AE6468" t="s">
        <v>266</v>
      </c>
      <c r="AF6468" t="e">
        <f>MONTH(Table1[[#This Row],[Date Sent]])</f>
        <v>#REF!</v>
      </c>
      <c r="AG6468" t="e">
        <f>YEAR(Table1[[#This Row],[Date Sent]])</f>
        <v>#REF!</v>
      </c>
      <c r="AH6468"/>
    </row>
    <row r="6469" spans="1:34" x14ac:dyDescent="0.2">
      <c r="A6469" t="s">
        <v>627</v>
      </c>
      <c r="B6469" t="s">
        <v>6868</v>
      </c>
      <c r="C6469" s="1">
        <v>108.32</v>
      </c>
      <c r="D6469" s="5">
        <v>45332</v>
      </c>
      <c r="E6469" t="s">
        <v>13</v>
      </c>
      <c r="F6469" t="s">
        <v>17</v>
      </c>
      <c r="G6469" s="16" t="s">
        <v>6873</v>
      </c>
      <c r="H6469" s="1"/>
      <c r="J6469"/>
      <c r="AC6469" s="5" t="e">
        <f>VLOOKUP(Table1[[#This Row],[Expense Report]],#REF!,3, 0)</f>
        <v>#REF!</v>
      </c>
      <c r="AD6469" t="s">
        <v>13326</v>
      </c>
      <c r="AE6469" t="s">
        <v>266</v>
      </c>
      <c r="AF6469" t="e">
        <f>MONTH(Table1[[#This Row],[Date Sent]])</f>
        <v>#REF!</v>
      </c>
      <c r="AG6469" t="e">
        <f>YEAR(Table1[[#This Row],[Date Sent]])</f>
        <v>#REF!</v>
      </c>
      <c r="AH6469"/>
    </row>
    <row r="6470" spans="1:34" x14ac:dyDescent="0.2">
      <c r="A6470" t="s">
        <v>627</v>
      </c>
      <c r="B6470" t="s">
        <v>6868</v>
      </c>
      <c r="C6470" s="1">
        <v>1.2</v>
      </c>
      <c r="D6470" s="5">
        <v>45333</v>
      </c>
      <c r="E6470" t="s">
        <v>25</v>
      </c>
      <c r="F6470" t="s">
        <v>33</v>
      </c>
      <c r="G6470" s="16" t="s">
        <v>6874</v>
      </c>
      <c r="H6470" s="1"/>
      <c r="J6470"/>
      <c r="AC6470" s="5" t="e">
        <f>VLOOKUP(Table1[[#This Row],[Expense Report]],#REF!,3, 0)</f>
        <v>#REF!</v>
      </c>
      <c r="AD6470" t="s">
        <v>13326</v>
      </c>
      <c r="AE6470" t="s">
        <v>266</v>
      </c>
      <c r="AF6470" t="e">
        <f>MONTH(Table1[[#This Row],[Date Sent]])</f>
        <v>#REF!</v>
      </c>
      <c r="AG6470" t="e">
        <f>YEAR(Table1[[#This Row],[Date Sent]])</f>
        <v>#REF!</v>
      </c>
      <c r="AH6470"/>
    </row>
    <row r="6471" spans="1:34" x14ac:dyDescent="0.2">
      <c r="A6471" t="s">
        <v>627</v>
      </c>
      <c r="B6471" t="s">
        <v>6868</v>
      </c>
      <c r="C6471" s="1">
        <v>120</v>
      </c>
      <c r="D6471" s="5">
        <v>45333</v>
      </c>
      <c r="E6471" t="s">
        <v>25</v>
      </c>
      <c r="F6471" t="s">
        <v>33</v>
      </c>
      <c r="G6471" s="16" t="s">
        <v>6875</v>
      </c>
      <c r="H6471" s="1"/>
      <c r="J6471"/>
      <c r="AC6471" s="5" t="e">
        <f>VLOOKUP(Table1[[#This Row],[Expense Report]],#REF!,3, 0)</f>
        <v>#REF!</v>
      </c>
      <c r="AD6471" t="s">
        <v>13326</v>
      </c>
      <c r="AE6471" t="s">
        <v>266</v>
      </c>
      <c r="AF6471" t="e">
        <f>MONTH(Table1[[#This Row],[Date Sent]])</f>
        <v>#REF!</v>
      </c>
      <c r="AG6471" t="e">
        <f>YEAR(Table1[[#This Row],[Date Sent]])</f>
        <v>#REF!</v>
      </c>
      <c r="AH6471"/>
    </row>
    <row r="6472" spans="1:34" x14ac:dyDescent="0.2">
      <c r="A6472" t="s">
        <v>627</v>
      </c>
      <c r="B6472" t="s">
        <v>6868</v>
      </c>
      <c r="C6472" s="1">
        <v>60.28</v>
      </c>
      <c r="D6472" s="5">
        <v>45334</v>
      </c>
      <c r="E6472" t="s">
        <v>13</v>
      </c>
      <c r="F6472" t="s">
        <v>39</v>
      </c>
      <c r="G6472" s="16" t="s">
        <v>6876</v>
      </c>
      <c r="H6472" s="1"/>
      <c r="J6472"/>
      <c r="AC6472" s="5" t="e">
        <f>VLOOKUP(Table1[[#This Row],[Expense Report]],#REF!,3, 0)</f>
        <v>#REF!</v>
      </c>
      <c r="AD6472" t="s">
        <v>13326</v>
      </c>
      <c r="AE6472" t="s">
        <v>266</v>
      </c>
      <c r="AF6472" t="e">
        <f>MONTH(Table1[[#This Row],[Date Sent]])</f>
        <v>#REF!</v>
      </c>
      <c r="AG6472" t="e">
        <f>YEAR(Table1[[#This Row],[Date Sent]])</f>
        <v>#REF!</v>
      </c>
      <c r="AH6472"/>
    </row>
    <row r="6473" spans="1:34" x14ac:dyDescent="0.2">
      <c r="A6473" t="s">
        <v>627</v>
      </c>
      <c r="B6473" t="s">
        <v>6868</v>
      </c>
      <c r="C6473" s="1">
        <v>105.78</v>
      </c>
      <c r="D6473" s="5">
        <v>45334</v>
      </c>
      <c r="E6473" t="s">
        <v>13</v>
      </c>
      <c r="F6473" t="s">
        <v>39</v>
      </c>
      <c r="G6473" s="16" t="s">
        <v>6877</v>
      </c>
      <c r="H6473" s="1"/>
      <c r="J6473"/>
      <c r="AC6473" s="5" t="e">
        <f>VLOOKUP(Table1[[#This Row],[Expense Report]],#REF!,3, 0)</f>
        <v>#REF!</v>
      </c>
      <c r="AD6473" t="s">
        <v>13326</v>
      </c>
      <c r="AE6473" t="s">
        <v>266</v>
      </c>
      <c r="AF6473" t="e">
        <f>MONTH(Table1[[#This Row],[Date Sent]])</f>
        <v>#REF!</v>
      </c>
      <c r="AG6473" t="e">
        <f>YEAR(Table1[[#This Row],[Date Sent]])</f>
        <v>#REF!</v>
      </c>
      <c r="AH6473"/>
    </row>
    <row r="6474" spans="1:34" x14ac:dyDescent="0.2">
      <c r="A6474" t="s">
        <v>627</v>
      </c>
      <c r="B6474" t="s">
        <v>6868</v>
      </c>
      <c r="C6474" s="1">
        <v>76.62</v>
      </c>
      <c r="D6474" s="5">
        <v>45336</v>
      </c>
      <c r="E6474" t="s">
        <v>13</v>
      </c>
      <c r="F6474" t="s">
        <v>2974</v>
      </c>
      <c r="G6474" s="16" t="s">
        <v>6878</v>
      </c>
      <c r="H6474" s="1"/>
      <c r="J6474"/>
      <c r="AC6474" s="5" t="e">
        <f>VLOOKUP(Table1[[#This Row],[Expense Report]],#REF!,3, 0)</f>
        <v>#REF!</v>
      </c>
      <c r="AD6474" t="s">
        <v>13326</v>
      </c>
      <c r="AE6474" t="s">
        <v>266</v>
      </c>
      <c r="AF6474" t="e">
        <f>MONTH(Table1[[#This Row],[Date Sent]])</f>
        <v>#REF!</v>
      </c>
      <c r="AG6474" t="e">
        <f>YEAR(Table1[[#This Row],[Date Sent]])</f>
        <v>#REF!</v>
      </c>
      <c r="AH6474"/>
    </row>
    <row r="6475" spans="1:34" x14ac:dyDescent="0.2">
      <c r="A6475" t="s">
        <v>627</v>
      </c>
      <c r="B6475" t="s">
        <v>6868</v>
      </c>
      <c r="C6475" s="1">
        <v>124.55</v>
      </c>
      <c r="D6475" s="5">
        <v>45337</v>
      </c>
      <c r="E6475" t="s">
        <v>13</v>
      </c>
      <c r="F6475" t="s">
        <v>16</v>
      </c>
      <c r="G6475" s="16" t="s">
        <v>6879</v>
      </c>
      <c r="H6475" s="1"/>
      <c r="J6475"/>
      <c r="AC6475" s="5" t="e">
        <f>VLOOKUP(Table1[[#This Row],[Expense Report]],#REF!,3, 0)</f>
        <v>#REF!</v>
      </c>
      <c r="AD6475" t="s">
        <v>13326</v>
      </c>
      <c r="AE6475" t="s">
        <v>266</v>
      </c>
      <c r="AF6475" t="e">
        <f>MONTH(Table1[[#This Row],[Date Sent]])</f>
        <v>#REF!</v>
      </c>
      <c r="AG6475" t="e">
        <f>YEAR(Table1[[#This Row],[Date Sent]])</f>
        <v>#REF!</v>
      </c>
      <c r="AH6475"/>
    </row>
    <row r="6476" spans="1:34" x14ac:dyDescent="0.2">
      <c r="A6476" t="s">
        <v>627</v>
      </c>
      <c r="B6476" t="s">
        <v>6868</v>
      </c>
      <c r="C6476" s="1">
        <v>25.66</v>
      </c>
      <c r="D6476" s="5">
        <v>45338</v>
      </c>
      <c r="E6476" t="s">
        <v>13</v>
      </c>
      <c r="F6476" t="s">
        <v>15</v>
      </c>
      <c r="G6476" s="16" t="s">
        <v>6880</v>
      </c>
      <c r="H6476" s="1"/>
      <c r="J6476"/>
      <c r="AC6476" s="5" t="e">
        <f>VLOOKUP(Table1[[#This Row],[Expense Report]],#REF!,3, 0)</f>
        <v>#REF!</v>
      </c>
      <c r="AD6476" t="s">
        <v>13326</v>
      </c>
      <c r="AE6476" t="s">
        <v>266</v>
      </c>
      <c r="AF6476" t="e">
        <f>MONTH(Table1[[#This Row],[Date Sent]])</f>
        <v>#REF!</v>
      </c>
      <c r="AG6476" t="e">
        <f>YEAR(Table1[[#This Row],[Date Sent]])</f>
        <v>#REF!</v>
      </c>
      <c r="AH6476"/>
    </row>
    <row r="6477" spans="1:34" x14ac:dyDescent="0.2">
      <c r="A6477" t="s">
        <v>627</v>
      </c>
      <c r="B6477" t="s">
        <v>6868</v>
      </c>
      <c r="C6477" s="1">
        <v>116.25</v>
      </c>
      <c r="D6477" s="5">
        <v>45338</v>
      </c>
      <c r="E6477" t="s">
        <v>13</v>
      </c>
      <c r="F6477" t="s">
        <v>25</v>
      </c>
      <c r="G6477" s="16" t="s">
        <v>6881</v>
      </c>
      <c r="H6477" s="1"/>
      <c r="J6477"/>
      <c r="AC6477" s="5" t="e">
        <f>VLOOKUP(Table1[[#This Row],[Expense Report]],#REF!,3, 0)</f>
        <v>#REF!</v>
      </c>
      <c r="AD6477" t="s">
        <v>13326</v>
      </c>
      <c r="AE6477" t="s">
        <v>266</v>
      </c>
      <c r="AF6477" t="e">
        <f>MONTH(Table1[[#This Row],[Date Sent]])</f>
        <v>#REF!</v>
      </c>
      <c r="AG6477" t="e">
        <f>YEAR(Table1[[#This Row],[Date Sent]])</f>
        <v>#REF!</v>
      </c>
      <c r="AH6477"/>
    </row>
    <row r="6478" spans="1:34" x14ac:dyDescent="0.2">
      <c r="A6478" t="s">
        <v>627</v>
      </c>
      <c r="B6478" t="s">
        <v>6868</v>
      </c>
      <c r="C6478" s="1">
        <v>149.75</v>
      </c>
      <c r="D6478" s="5">
        <v>45338</v>
      </c>
      <c r="E6478" t="s">
        <v>25</v>
      </c>
      <c r="F6478" t="s">
        <v>49</v>
      </c>
      <c r="G6478" s="16" t="s">
        <v>6882</v>
      </c>
      <c r="H6478" s="1"/>
      <c r="J6478"/>
      <c r="AC6478" s="5" t="e">
        <f>VLOOKUP(Table1[[#This Row],[Expense Report]],#REF!,3, 0)</f>
        <v>#REF!</v>
      </c>
      <c r="AD6478" t="s">
        <v>13326</v>
      </c>
      <c r="AE6478" t="s">
        <v>266</v>
      </c>
      <c r="AF6478" t="e">
        <f>MONTH(Table1[[#This Row],[Date Sent]])</f>
        <v>#REF!</v>
      </c>
      <c r="AG6478" t="e">
        <f>YEAR(Table1[[#This Row],[Date Sent]])</f>
        <v>#REF!</v>
      </c>
      <c r="AH6478"/>
    </row>
    <row r="6479" spans="1:34" x14ac:dyDescent="0.2">
      <c r="A6479" t="s">
        <v>627</v>
      </c>
      <c r="B6479" t="s">
        <v>6868</v>
      </c>
      <c r="C6479" s="1">
        <v>202.87</v>
      </c>
      <c r="D6479" s="5">
        <v>45338</v>
      </c>
      <c r="E6479" t="s">
        <v>13</v>
      </c>
      <c r="F6479" t="s">
        <v>33</v>
      </c>
      <c r="G6479" s="16" t="s">
        <v>6883</v>
      </c>
      <c r="H6479" s="1"/>
      <c r="J6479"/>
      <c r="AC6479" s="5" t="e">
        <f>VLOOKUP(Table1[[#This Row],[Expense Report]],#REF!,3, 0)</f>
        <v>#REF!</v>
      </c>
      <c r="AD6479" t="s">
        <v>13326</v>
      </c>
      <c r="AE6479" t="s">
        <v>266</v>
      </c>
      <c r="AF6479" t="e">
        <f>MONTH(Table1[[#This Row],[Date Sent]])</f>
        <v>#REF!</v>
      </c>
      <c r="AG6479" t="e">
        <f>YEAR(Table1[[#This Row],[Date Sent]])</f>
        <v>#REF!</v>
      </c>
      <c r="AH6479"/>
    </row>
    <row r="6480" spans="1:34" x14ac:dyDescent="0.2">
      <c r="A6480" t="s">
        <v>627</v>
      </c>
      <c r="B6480" t="s">
        <v>6868</v>
      </c>
      <c r="C6480" s="1">
        <v>10.5</v>
      </c>
      <c r="D6480" s="5">
        <v>45339</v>
      </c>
      <c r="E6480" t="s">
        <v>13</v>
      </c>
      <c r="F6480" t="s">
        <v>33</v>
      </c>
      <c r="G6480" s="16" t="s">
        <v>6884</v>
      </c>
      <c r="H6480" s="1"/>
      <c r="J6480"/>
      <c r="AC6480" s="5" t="e">
        <f>VLOOKUP(Table1[[#This Row],[Expense Report]],#REF!,3, 0)</f>
        <v>#REF!</v>
      </c>
      <c r="AD6480" t="s">
        <v>13326</v>
      </c>
      <c r="AE6480" t="s">
        <v>266</v>
      </c>
      <c r="AF6480" t="e">
        <f>MONTH(Table1[[#This Row],[Date Sent]])</f>
        <v>#REF!</v>
      </c>
      <c r="AG6480" t="e">
        <f>YEAR(Table1[[#This Row],[Date Sent]])</f>
        <v>#REF!</v>
      </c>
      <c r="AH6480"/>
    </row>
    <row r="6481" spans="1:34" x14ac:dyDescent="0.2">
      <c r="A6481" t="s">
        <v>627</v>
      </c>
      <c r="B6481" t="s">
        <v>6868</v>
      </c>
      <c r="C6481" s="1">
        <v>39.92</v>
      </c>
      <c r="D6481" s="5">
        <v>45339</v>
      </c>
      <c r="E6481" t="s">
        <v>13</v>
      </c>
      <c r="F6481" t="s">
        <v>33</v>
      </c>
      <c r="G6481" s="16" t="s">
        <v>6885</v>
      </c>
      <c r="H6481" s="1"/>
      <c r="J6481"/>
      <c r="AC6481" s="5" t="e">
        <f>VLOOKUP(Table1[[#This Row],[Expense Report]],#REF!,3, 0)</f>
        <v>#REF!</v>
      </c>
      <c r="AD6481" t="s">
        <v>13326</v>
      </c>
      <c r="AE6481" t="s">
        <v>266</v>
      </c>
      <c r="AF6481" t="e">
        <f>MONTH(Table1[[#This Row],[Date Sent]])</f>
        <v>#REF!</v>
      </c>
      <c r="AG6481" t="e">
        <f>YEAR(Table1[[#This Row],[Date Sent]])</f>
        <v>#REF!</v>
      </c>
      <c r="AH6481"/>
    </row>
    <row r="6482" spans="1:34" x14ac:dyDescent="0.2">
      <c r="A6482" t="s">
        <v>627</v>
      </c>
      <c r="B6482" t="s">
        <v>6868</v>
      </c>
      <c r="C6482" s="1">
        <v>32.5</v>
      </c>
      <c r="D6482" s="5">
        <v>45340</v>
      </c>
      <c r="E6482" t="s">
        <v>21</v>
      </c>
      <c r="F6482" t="s">
        <v>4</v>
      </c>
      <c r="G6482" s="16" t="s">
        <v>6886</v>
      </c>
      <c r="H6482" s="1"/>
      <c r="J6482"/>
      <c r="AC6482" s="5" t="e">
        <f>VLOOKUP(Table1[[#This Row],[Expense Report]],#REF!,3, 0)</f>
        <v>#REF!</v>
      </c>
      <c r="AD6482" t="s">
        <v>13326</v>
      </c>
      <c r="AE6482" t="s">
        <v>266</v>
      </c>
      <c r="AF6482" t="e">
        <f>MONTH(Table1[[#This Row],[Date Sent]])</f>
        <v>#REF!</v>
      </c>
      <c r="AG6482" t="e">
        <f>YEAR(Table1[[#This Row],[Date Sent]])</f>
        <v>#REF!</v>
      </c>
      <c r="AH6482"/>
    </row>
    <row r="6483" spans="1:34" x14ac:dyDescent="0.2">
      <c r="A6483" t="s">
        <v>627</v>
      </c>
      <c r="B6483" t="s">
        <v>6868</v>
      </c>
      <c r="C6483" s="1">
        <v>57.69</v>
      </c>
      <c r="D6483" s="5">
        <v>45340</v>
      </c>
      <c r="E6483" t="s">
        <v>23</v>
      </c>
      <c r="F6483" t="s">
        <v>15</v>
      </c>
      <c r="G6483" s="16" t="s">
        <v>6887</v>
      </c>
      <c r="H6483" s="1"/>
      <c r="J6483"/>
      <c r="AC6483" s="5" t="e">
        <f>VLOOKUP(Table1[[#This Row],[Expense Report]],#REF!,3, 0)</f>
        <v>#REF!</v>
      </c>
      <c r="AD6483" t="s">
        <v>13326</v>
      </c>
      <c r="AE6483" t="s">
        <v>266</v>
      </c>
      <c r="AF6483" t="e">
        <f>MONTH(Table1[[#This Row],[Date Sent]])</f>
        <v>#REF!</v>
      </c>
      <c r="AG6483" t="e">
        <f>YEAR(Table1[[#This Row],[Date Sent]])</f>
        <v>#REF!</v>
      </c>
      <c r="AH6483"/>
    </row>
    <row r="6484" spans="1:34" x14ac:dyDescent="0.2">
      <c r="A6484" t="s">
        <v>627</v>
      </c>
      <c r="B6484" t="s">
        <v>6868</v>
      </c>
      <c r="C6484" s="1">
        <v>128.36000000000001</v>
      </c>
      <c r="D6484" s="5">
        <v>45341</v>
      </c>
      <c r="E6484" t="s">
        <v>23</v>
      </c>
      <c r="F6484" t="s">
        <v>49</v>
      </c>
      <c r="G6484" s="16" t="s">
        <v>6888</v>
      </c>
      <c r="H6484" s="1"/>
      <c r="J6484"/>
      <c r="AC6484" s="5" t="e">
        <f>VLOOKUP(Table1[[#This Row],[Expense Report]],#REF!,3, 0)</f>
        <v>#REF!</v>
      </c>
      <c r="AD6484" t="s">
        <v>13326</v>
      </c>
      <c r="AE6484" t="s">
        <v>266</v>
      </c>
      <c r="AF6484" t="e">
        <f>MONTH(Table1[[#This Row],[Date Sent]])</f>
        <v>#REF!</v>
      </c>
      <c r="AG6484" t="e">
        <f>YEAR(Table1[[#This Row],[Date Sent]])</f>
        <v>#REF!</v>
      </c>
      <c r="AH6484"/>
    </row>
    <row r="6485" spans="1:34" x14ac:dyDescent="0.2">
      <c r="A6485" t="s">
        <v>627</v>
      </c>
      <c r="B6485" t="s">
        <v>6868</v>
      </c>
      <c r="C6485" s="1">
        <v>7.7</v>
      </c>
      <c r="D6485" s="5">
        <v>45342</v>
      </c>
      <c r="E6485" t="s">
        <v>13</v>
      </c>
      <c r="F6485" t="s">
        <v>33</v>
      </c>
      <c r="G6485" s="16" t="s">
        <v>6889</v>
      </c>
      <c r="H6485" s="1"/>
      <c r="J6485"/>
      <c r="AC6485" s="5" t="e">
        <f>VLOOKUP(Table1[[#This Row],[Expense Report]],#REF!,3, 0)</f>
        <v>#REF!</v>
      </c>
      <c r="AD6485" t="s">
        <v>13326</v>
      </c>
      <c r="AE6485" t="s">
        <v>266</v>
      </c>
      <c r="AF6485" t="e">
        <f>MONTH(Table1[[#This Row],[Date Sent]])</f>
        <v>#REF!</v>
      </c>
      <c r="AG6485" t="e">
        <f>YEAR(Table1[[#This Row],[Date Sent]])</f>
        <v>#REF!</v>
      </c>
      <c r="AH6485"/>
    </row>
    <row r="6486" spans="1:34" x14ac:dyDescent="0.2">
      <c r="A6486" t="s">
        <v>627</v>
      </c>
      <c r="B6486" t="s">
        <v>6868</v>
      </c>
      <c r="C6486" s="1">
        <v>12</v>
      </c>
      <c r="D6486" s="5">
        <v>45342</v>
      </c>
      <c r="E6486" t="s">
        <v>13</v>
      </c>
      <c r="F6486" t="s">
        <v>5</v>
      </c>
      <c r="G6486" s="16" t="s">
        <v>6890</v>
      </c>
      <c r="H6486" s="1"/>
      <c r="J6486"/>
      <c r="AC6486" s="5" t="e">
        <f>VLOOKUP(Table1[[#This Row],[Expense Report]],#REF!,3, 0)</f>
        <v>#REF!</v>
      </c>
      <c r="AD6486" t="s">
        <v>13326</v>
      </c>
      <c r="AE6486" t="s">
        <v>266</v>
      </c>
      <c r="AF6486" t="e">
        <f>MONTH(Table1[[#This Row],[Date Sent]])</f>
        <v>#REF!</v>
      </c>
      <c r="AG6486" t="e">
        <f>YEAR(Table1[[#This Row],[Date Sent]])</f>
        <v>#REF!</v>
      </c>
      <c r="AH6486"/>
    </row>
    <row r="6487" spans="1:34" x14ac:dyDescent="0.2">
      <c r="A6487" t="s">
        <v>627</v>
      </c>
      <c r="B6487" t="s">
        <v>6868</v>
      </c>
      <c r="C6487" s="1">
        <v>52.23</v>
      </c>
      <c r="D6487" s="5">
        <v>45342</v>
      </c>
      <c r="E6487" t="s">
        <v>13</v>
      </c>
      <c r="F6487" t="s">
        <v>33</v>
      </c>
      <c r="G6487" s="16" t="s">
        <v>6891</v>
      </c>
      <c r="H6487" s="1"/>
      <c r="J6487"/>
      <c r="AC6487" s="5" t="e">
        <f>VLOOKUP(Table1[[#This Row],[Expense Report]],#REF!,3, 0)</f>
        <v>#REF!</v>
      </c>
      <c r="AD6487" t="s">
        <v>13326</v>
      </c>
      <c r="AE6487" t="s">
        <v>266</v>
      </c>
      <c r="AF6487" t="e">
        <f>MONTH(Table1[[#This Row],[Date Sent]])</f>
        <v>#REF!</v>
      </c>
      <c r="AG6487" t="e">
        <f>YEAR(Table1[[#This Row],[Date Sent]])</f>
        <v>#REF!</v>
      </c>
      <c r="AH6487"/>
    </row>
    <row r="6488" spans="1:34" x14ac:dyDescent="0.2">
      <c r="A6488" t="s">
        <v>627</v>
      </c>
      <c r="B6488" t="s">
        <v>6868</v>
      </c>
      <c r="C6488" s="1">
        <v>106.79</v>
      </c>
      <c r="D6488" s="5">
        <v>45343</v>
      </c>
      <c r="E6488" t="s">
        <v>24</v>
      </c>
      <c r="F6488" t="s">
        <v>918</v>
      </c>
      <c r="G6488" s="16" t="str">
        <f>_xlfn.CONCAT(Table1[[#This Row],[Notes 1]],",",Table1[[#This Row],[Notes 2]],",",Table1[[#This Row],[Notes 3]])</f>
        <v>Energy Drinks are not paid for by Tidal Wave,water,</v>
      </c>
      <c r="H6488" s="1">
        <v>60.349999999999994</v>
      </c>
      <c r="I6488" t="s">
        <v>14</v>
      </c>
      <c r="J6488" t="s">
        <v>6892</v>
      </c>
      <c r="K6488" s="1">
        <v>46.440000000000005</v>
      </c>
      <c r="L6488" t="s">
        <v>18</v>
      </c>
      <c r="M6488" t="s">
        <v>978</v>
      </c>
      <c r="AC6488" s="5" t="e">
        <f>VLOOKUP(Table1[[#This Row],[Expense Report]],#REF!,3, 0)</f>
        <v>#REF!</v>
      </c>
      <c r="AD6488" t="s">
        <v>13326</v>
      </c>
      <c r="AE6488" t="s">
        <v>266</v>
      </c>
      <c r="AF6488" t="e">
        <f>MONTH(Table1[[#This Row],[Date Sent]])</f>
        <v>#REF!</v>
      </c>
      <c r="AG6488" t="e">
        <f>YEAR(Table1[[#This Row],[Date Sent]])</f>
        <v>#REF!</v>
      </c>
      <c r="AH6488"/>
    </row>
    <row r="6489" spans="1:34" x14ac:dyDescent="0.2">
      <c r="A6489" t="s">
        <v>627</v>
      </c>
      <c r="B6489" t="s">
        <v>6868</v>
      </c>
      <c r="C6489" s="1">
        <v>0.28999999999999998</v>
      </c>
      <c r="D6489" s="5">
        <v>45345</v>
      </c>
      <c r="E6489" t="s">
        <v>25</v>
      </c>
      <c r="F6489" t="s">
        <v>39</v>
      </c>
      <c r="G6489" s="16" t="s">
        <v>6893</v>
      </c>
      <c r="H6489" s="1"/>
      <c r="J6489"/>
      <c r="AC6489" s="5" t="e">
        <f>VLOOKUP(Table1[[#This Row],[Expense Report]],#REF!,3, 0)</f>
        <v>#REF!</v>
      </c>
      <c r="AD6489" t="s">
        <v>13326</v>
      </c>
      <c r="AE6489" t="s">
        <v>266</v>
      </c>
      <c r="AF6489" t="e">
        <f>MONTH(Table1[[#This Row],[Date Sent]])</f>
        <v>#REF!</v>
      </c>
      <c r="AG6489" t="e">
        <f>YEAR(Table1[[#This Row],[Date Sent]])</f>
        <v>#REF!</v>
      </c>
      <c r="AH6489"/>
    </row>
    <row r="6490" spans="1:34" x14ac:dyDescent="0.2">
      <c r="A6490" t="s">
        <v>627</v>
      </c>
      <c r="B6490" t="s">
        <v>6868</v>
      </c>
      <c r="C6490" s="1">
        <v>58.99</v>
      </c>
      <c r="D6490" s="5">
        <v>45345</v>
      </c>
      <c r="E6490" t="s">
        <v>24</v>
      </c>
      <c r="F6490" t="s">
        <v>14</v>
      </c>
      <c r="G6490" s="16" t="s">
        <v>6892</v>
      </c>
      <c r="H6490" s="1"/>
      <c r="J6490"/>
      <c r="AC6490" s="5" t="e">
        <f>VLOOKUP(Table1[[#This Row],[Expense Report]],#REF!,3, 0)</f>
        <v>#REF!</v>
      </c>
      <c r="AD6490" t="s">
        <v>13326</v>
      </c>
      <c r="AE6490" t="s">
        <v>266</v>
      </c>
      <c r="AF6490" t="e">
        <f>MONTH(Table1[[#This Row],[Date Sent]])</f>
        <v>#REF!</v>
      </c>
      <c r="AG6490" t="e">
        <f>YEAR(Table1[[#This Row],[Date Sent]])</f>
        <v>#REF!</v>
      </c>
      <c r="AH6490"/>
    </row>
    <row r="6491" spans="1:34" x14ac:dyDescent="0.2">
      <c r="A6491" t="s">
        <v>627</v>
      </c>
      <c r="B6491" t="s">
        <v>6868</v>
      </c>
      <c r="C6491" s="1">
        <v>136.11000000000001</v>
      </c>
      <c r="D6491" s="5">
        <v>45346</v>
      </c>
      <c r="E6491" t="s">
        <v>13</v>
      </c>
      <c r="F6491" t="s">
        <v>39</v>
      </c>
      <c r="G6491" s="16" t="s">
        <v>6894</v>
      </c>
      <c r="H6491" s="1"/>
      <c r="J6491"/>
      <c r="AC6491" s="5" t="e">
        <f>VLOOKUP(Table1[[#This Row],[Expense Report]],#REF!,3, 0)</f>
        <v>#REF!</v>
      </c>
      <c r="AD6491" t="s">
        <v>13326</v>
      </c>
      <c r="AE6491" t="s">
        <v>266</v>
      </c>
      <c r="AF6491" t="e">
        <f>MONTH(Table1[[#This Row],[Date Sent]])</f>
        <v>#REF!</v>
      </c>
      <c r="AG6491" t="e">
        <f>YEAR(Table1[[#This Row],[Date Sent]])</f>
        <v>#REF!</v>
      </c>
      <c r="AH6491"/>
    </row>
    <row r="6492" spans="1:34" x14ac:dyDescent="0.2">
      <c r="A6492" t="s">
        <v>627</v>
      </c>
      <c r="B6492" t="s">
        <v>6868</v>
      </c>
      <c r="C6492" s="1">
        <v>12.52</v>
      </c>
      <c r="D6492" s="5">
        <v>45348</v>
      </c>
      <c r="E6492" t="s">
        <v>6</v>
      </c>
      <c r="F6492" t="s">
        <v>18</v>
      </c>
      <c r="G6492" s="16" t="s">
        <v>6895</v>
      </c>
      <c r="H6492" s="1"/>
      <c r="J6492"/>
      <c r="AC6492" s="5" t="e">
        <f>VLOOKUP(Table1[[#This Row],[Expense Report]],#REF!,3, 0)</f>
        <v>#REF!</v>
      </c>
      <c r="AD6492" t="s">
        <v>13326</v>
      </c>
      <c r="AE6492" t="s">
        <v>266</v>
      </c>
      <c r="AF6492" t="e">
        <f>MONTH(Table1[[#This Row],[Date Sent]])</f>
        <v>#REF!</v>
      </c>
      <c r="AG6492" t="e">
        <f>YEAR(Table1[[#This Row],[Date Sent]])</f>
        <v>#REF!</v>
      </c>
      <c r="AH6492"/>
    </row>
    <row r="6493" spans="1:34" x14ac:dyDescent="0.2">
      <c r="A6493" t="s">
        <v>627</v>
      </c>
      <c r="B6493" t="s">
        <v>6868</v>
      </c>
      <c r="C6493" s="1">
        <v>7.58</v>
      </c>
      <c r="D6493" s="5">
        <v>45356</v>
      </c>
      <c r="E6493" t="s">
        <v>13</v>
      </c>
      <c r="F6493" t="s">
        <v>33</v>
      </c>
      <c r="G6493" s="16" t="s">
        <v>6896</v>
      </c>
      <c r="H6493" s="1"/>
      <c r="J6493"/>
      <c r="AC6493" s="5" t="e">
        <f>VLOOKUP(Table1[[#This Row],[Expense Report]],#REF!,3, 0)</f>
        <v>#REF!</v>
      </c>
      <c r="AD6493" t="s">
        <v>13326</v>
      </c>
      <c r="AE6493" t="s">
        <v>266</v>
      </c>
      <c r="AF6493" t="e">
        <f>MONTH(Table1[[#This Row],[Date Sent]])</f>
        <v>#REF!</v>
      </c>
      <c r="AG6493" t="e">
        <f>YEAR(Table1[[#This Row],[Date Sent]])</f>
        <v>#REF!</v>
      </c>
      <c r="AH6493"/>
    </row>
    <row r="6494" spans="1:34" x14ac:dyDescent="0.2">
      <c r="A6494" t="s">
        <v>627</v>
      </c>
      <c r="B6494" t="s">
        <v>6868</v>
      </c>
      <c r="C6494" s="1">
        <v>37.020000000000003</v>
      </c>
      <c r="D6494" s="5">
        <v>45356</v>
      </c>
      <c r="E6494" t="s">
        <v>13</v>
      </c>
      <c r="F6494" t="s">
        <v>33</v>
      </c>
      <c r="G6494" s="16" t="s">
        <v>6897</v>
      </c>
      <c r="H6494" s="1"/>
      <c r="J6494"/>
      <c r="AC6494" s="5" t="e">
        <f>VLOOKUP(Table1[[#This Row],[Expense Report]],#REF!,3, 0)</f>
        <v>#REF!</v>
      </c>
      <c r="AD6494" t="s">
        <v>13326</v>
      </c>
      <c r="AE6494" t="s">
        <v>266</v>
      </c>
      <c r="AF6494" t="e">
        <f>MONTH(Table1[[#This Row],[Date Sent]])</f>
        <v>#REF!</v>
      </c>
      <c r="AG6494" t="e">
        <f>YEAR(Table1[[#This Row],[Date Sent]])</f>
        <v>#REF!</v>
      </c>
      <c r="AH6494"/>
    </row>
    <row r="6495" spans="1:34" x14ac:dyDescent="0.2">
      <c r="A6495" t="s">
        <v>627</v>
      </c>
      <c r="B6495" t="s">
        <v>6868</v>
      </c>
      <c r="C6495" s="1">
        <v>65.319999999999993</v>
      </c>
      <c r="D6495" s="5">
        <v>45357</v>
      </c>
      <c r="E6495" t="s">
        <v>13</v>
      </c>
      <c r="F6495" t="s">
        <v>33</v>
      </c>
      <c r="G6495" s="16" t="s">
        <v>6898</v>
      </c>
      <c r="H6495" s="1"/>
      <c r="J6495"/>
      <c r="AC6495" s="5" t="e">
        <f>VLOOKUP(Table1[[#This Row],[Expense Report]],#REF!,3, 0)</f>
        <v>#REF!</v>
      </c>
      <c r="AD6495" t="s">
        <v>13326</v>
      </c>
      <c r="AE6495" t="s">
        <v>266</v>
      </c>
      <c r="AF6495" t="e">
        <f>MONTH(Table1[[#This Row],[Date Sent]])</f>
        <v>#REF!</v>
      </c>
      <c r="AG6495" t="e">
        <f>YEAR(Table1[[#This Row],[Date Sent]])</f>
        <v>#REF!</v>
      </c>
      <c r="AH6495"/>
    </row>
    <row r="6496" spans="1:34" x14ac:dyDescent="0.2">
      <c r="A6496" t="s">
        <v>627</v>
      </c>
      <c r="B6496" t="s">
        <v>6868</v>
      </c>
      <c r="C6496" s="1">
        <v>16.41</v>
      </c>
      <c r="D6496" s="5">
        <v>45357</v>
      </c>
      <c r="E6496" t="s">
        <v>25</v>
      </c>
      <c r="F6496" t="s">
        <v>39</v>
      </c>
      <c r="G6496" s="16" t="s">
        <v>6899</v>
      </c>
      <c r="H6496" s="1"/>
      <c r="J6496"/>
      <c r="AC6496" s="5" t="e">
        <f>VLOOKUP(Table1[[#This Row],[Expense Report]],#REF!,3, 0)</f>
        <v>#REF!</v>
      </c>
      <c r="AD6496" t="s">
        <v>13326</v>
      </c>
      <c r="AE6496" t="s">
        <v>266</v>
      </c>
      <c r="AF6496" t="e">
        <f>MONTH(Table1[[#This Row],[Date Sent]])</f>
        <v>#REF!</v>
      </c>
      <c r="AG6496" t="e">
        <f>YEAR(Table1[[#This Row],[Date Sent]])</f>
        <v>#REF!</v>
      </c>
      <c r="AH6496"/>
    </row>
    <row r="6497" spans="1:34" x14ac:dyDescent="0.2">
      <c r="A6497" t="s">
        <v>627</v>
      </c>
      <c r="B6497" t="s">
        <v>6868</v>
      </c>
      <c r="C6497" s="1">
        <v>34.659999999999997</v>
      </c>
      <c r="D6497" s="5">
        <v>45358</v>
      </c>
      <c r="E6497" t="s">
        <v>13</v>
      </c>
      <c r="F6497" t="s">
        <v>2974</v>
      </c>
      <c r="G6497" s="16" t="s">
        <v>6900</v>
      </c>
      <c r="H6497" s="1"/>
      <c r="J6497"/>
      <c r="AC6497" s="5" t="e">
        <f>VLOOKUP(Table1[[#This Row],[Expense Report]],#REF!,3, 0)</f>
        <v>#REF!</v>
      </c>
      <c r="AD6497" t="s">
        <v>13326</v>
      </c>
      <c r="AE6497" t="s">
        <v>266</v>
      </c>
      <c r="AF6497" t="e">
        <f>MONTH(Table1[[#This Row],[Date Sent]])</f>
        <v>#REF!</v>
      </c>
      <c r="AG6497" t="e">
        <f>YEAR(Table1[[#This Row],[Date Sent]])</f>
        <v>#REF!</v>
      </c>
      <c r="AH6497"/>
    </row>
    <row r="6498" spans="1:34" x14ac:dyDescent="0.2">
      <c r="A6498" t="s">
        <v>627</v>
      </c>
      <c r="B6498" t="s">
        <v>6868</v>
      </c>
      <c r="C6498" s="1">
        <v>28</v>
      </c>
      <c r="D6498" s="5">
        <v>45358</v>
      </c>
      <c r="E6498" t="s">
        <v>13</v>
      </c>
      <c r="F6498" t="s">
        <v>2265</v>
      </c>
      <c r="G6498" s="16" t="s">
        <v>6901</v>
      </c>
      <c r="H6498" s="1"/>
      <c r="J6498"/>
      <c r="AC6498" s="5" t="e">
        <f>VLOOKUP(Table1[[#This Row],[Expense Report]],#REF!,3, 0)</f>
        <v>#REF!</v>
      </c>
      <c r="AD6498" t="s">
        <v>13326</v>
      </c>
      <c r="AE6498" t="s">
        <v>266</v>
      </c>
      <c r="AF6498" t="e">
        <f>MONTH(Table1[[#This Row],[Date Sent]])</f>
        <v>#REF!</v>
      </c>
      <c r="AG6498" t="e">
        <f>YEAR(Table1[[#This Row],[Date Sent]])</f>
        <v>#REF!</v>
      </c>
      <c r="AH6498"/>
    </row>
    <row r="6499" spans="1:34" x14ac:dyDescent="0.2">
      <c r="A6499" t="s">
        <v>627</v>
      </c>
      <c r="B6499" t="s">
        <v>6902</v>
      </c>
      <c r="C6499" s="1">
        <v>21.02</v>
      </c>
      <c r="D6499" s="5">
        <v>45371</v>
      </c>
      <c r="E6499" t="s">
        <v>8</v>
      </c>
      <c r="F6499" t="s">
        <v>39</v>
      </c>
      <c r="G6499" s="16" t="s">
        <v>6903</v>
      </c>
      <c r="H6499" s="1"/>
      <c r="J6499"/>
      <c r="AC6499" s="5" t="e">
        <f>VLOOKUP(Table1[[#This Row],[Expense Report]],#REF!,3, 0)</f>
        <v>#REF!</v>
      </c>
      <c r="AD6499" t="s">
        <v>13326</v>
      </c>
      <c r="AE6499" t="s">
        <v>266</v>
      </c>
      <c r="AF6499" t="e">
        <f>MONTH(Table1[[#This Row],[Date Sent]])</f>
        <v>#REF!</v>
      </c>
      <c r="AG6499" t="e">
        <f>YEAR(Table1[[#This Row],[Date Sent]])</f>
        <v>#REF!</v>
      </c>
      <c r="AH6499"/>
    </row>
    <row r="6500" spans="1:34" x14ac:dyDescent="0.2">
      <c r="A6500" t="s">
        <v>627</v>
      </c>
      <c r="B6500" t="s">
        <v>6902</v>
      </c>
      <c r="C6500" s="1">
        <v>23.52</v>
      </c>
      <c r="D6500" s="5">
        <v>45376</v>
      </c>
      <c r="E6500" t="s">
        <v>13</v>
      </c>
      <c r="F6500" t="s">
        <v>33</v>
      </c>
      <c r="G6500" s="16" t="s">
        <v>6904</v>
      </c>
      <c r="H6500" s="1"/>
      <c r="J6500"/>
      <c r="AC6500" s="5" t="e">
        <f>VLOOKUP(Table1[[#This Row],[Expense Report]],#REF!,3, 0)</f>
        <v>#REF!</v>
      </c>
      <c r="AD6500" t="s">
        <v>13326</v>
      </c>
      <c r="AE6500" t="s">
        <v>266</v>
      </c>
      <c r="AF6500" t="e">
        <f>MONTH(Table1[[#This Row],[Date Sent]])</f>
        <v>#REF!</v>
      </c>
      <c r="AG6500" t="e">
        <f>YEAR(Table1[[#This Row],[Date Sent]])</f>
        <v>#REF!</v>
      </c>
      <c r="AH6500"/>
    </row>
    <row r="6501" spans="1:34" x14ac:dyDescent="0.2">
      <c r="A6501" t="s">
        <v>627</v>
      </c>
      <c r="B6501" t="s">
        <v>6902</v>
      </c>
      <c r="C6501" s="1">
        <v>25</v>
      </c>
      <c r="D6501" s="5">
        <v>45376</v>
      </c>
      <c r="E6501" t="s">
        <v>13</v>
      </c>
      <c r="F6501" t="s">
        <v>33</v>
      </c>
      <c r="G6501" s="16" t="s">
        <v>6905</v>
      </c>
      <c r="H6501" s="1"/>
      <c r="J6501"/>
      <c r="AC6501" s="5" t="e">
        <f>VLOOKUP(Table1[[#This Row],[Expense Report]],#REF!,3, 0)</f>
        <v>#REF!</v>
      </c>
      <c r="AD6501" t="s">
        <v>13326</v>
      </c>
      <c r="AE6501" t="s">
        <v>266</v>
      </c>
      <c r="AF6501" t="e">
        <f>MONTH(Table1[[#This Row],[Date Sent]])</f>
        <v>#REF!</v>
      </c>
      <c r="AG6501" t="e">
        <f>YEAR(Table1[[#This Row],[Date Sent]])</f>
        <v>#REF!</v>
      </c>
      <c r="AH6501"/>
    </row>
    <row r="6502" spans="1:34" x14ac:dyDescent="0.2">
      <c r="A6502" t="s">
        <v>627</v>
      </c>
      <c r="B6502" t="s">
        <v>6902</v>
      </c>
      <c r="C6502" s="1">
        <v>19.62</v>
      </c>
      <c r="D6502" s="5">
        <v>45377</v>
      </c>
      <c r="E6502" t="s">
        <v>13</v>
      </c>
      <c r="F6502" t="s">
        <v>39</v>
      </c>
      <c r="G6502" s="16" t="s">
        <v>6906</v>
      </c>
      <c r="H6502" s="1"/>
      <c r="J6502"/>
      <c r="AC6502" s="5" t="e">
        <f>VLOOKUP(Table1[[#This Row],[Expense Report]],#REF!,3, 0)</f>
        <v>#REF!</v>
      </c>
      <c r="AD6502" t="s">
        <v>13326</v>
      </c>
      <c r="AE6502" t="s">
        <v>266</v>
      </c>
      <c r="AF6502" t="e">
        <f>MONTH(Table1[[#This Row],[Date Sent]])</f>
        <v>#REF!</v>
      </c>
      <c r="AG6502" t="e">
        <f>YEAR(Table1[[#This Row],[Date Sent]])</f>
        <v>#REF!</v>
      </c>
      <c r="AH6502"/>
    </row>
    <row r="6503" spans="1:34" x14ac:dyDescent="0.2">
      <c r="A6503" t="s">
        <v>627</v>
      </c>
      <c r="B6503" t="s">
        <v>6902</v>
      </c>
      <c r="C6503" s="1">
        <v>50.82</v>
      </c>
      <c r="D6503" s="5">
        <v>45377</v>
      </c>
      <c r="E6503" t="s">
        <v>13</v>
      </c>
      <c r="F6503" t="s">
        <v>39</v>
      </c>
      <c r="G6503" s="16" t="s">
        <v>6906</v>
      </c>
      <c r="H6503" s="1"/>
      <c r="J6503"/>
      <c r="AC6503" s="5" t="e">
        <f>VLOOKUP(Table1[[#This Row],[Expense Report]],#REF!,3, 0)</f>
        <v>#REF!</v>
      </c>
      <c r="AD6503" t="s">
        <v>13326</v>
      </c>
      <c r="AE6503" t="s">
        <v>266</v>
      </c>
      <c r="AF6503" t="e">
        <f>MONTH(Table1[[#This Row],[Date Sent]])</f>
        <v>#REF!</v>
      </c>
      <c r="AG6503" t="e">
        <f>YEAR(Table1[[#This Row],[Date Sent]])</f>
        <v>#REF!</v>
      </c>
      <c r="AH6503"/>
    </row>
    <row r="6504" spans="1:34" x14ac:dyDescent="0.2">
      <c r="A6504" t="s">
        <v>627</v>
      </c>
      <c r="B6504" t="s">
        <v>6902</v>
      </c>
      <c r="C6504" s="1">
        <v>171.46</v>
      </c>
      <c r="D6504" s="5">
        <v>45378</v>
      </c>
      <c r="E6504" t="s">
        <v>23</v>
      </c>
      <c r="F6504" t="s">
        <v>49</v>
      </c>
      <c r="G6504" s="16" t="s">
        <v>6907</v>
      </c>
      <c r="H6504" s="1"/>
      <c r="J6504"/>
      <c r="AC6504" s="5" t="e">
        <f>VLOOKUP(Table1[[#This Row],[Expense Report]],#REF!,3, 0)</f>
        <v>#REF!</v>
      </c>
      <c r="AD6504" t="s">
        <v>13326</v>
      </c>
      <c r="AE6504" t="s">
        <v>266</v>
      </c>
      <c r="AF6504" t="e">
        <f>MONTH(Table1[[#This Row],[Date Sent]])</f>
        <v>#REF!</v>
      </c>
      <c r="AG6504" t="e">
        <f>YEAR(Table1[[#This Row],[Date Sent]])</f>
        <v>#REF!</v>
      </c>
      <c r="AH6504"/>
    </row>
    <row r="6505" spans="1:34" x14ac:dyDescent="0.2">
      <c r="A6505" t="s">
        <v>92</v>
      </c>
      <c r="B6505" t="s">
        <v>6908</v>
      </c>
      <c r="C6505" s="1">
        <v>19.23</v>
      </c>
      <c r="D6505" s="5">
        <v>45365</v>
      </c>
      <c r="E6505" t="s">
        <v>19</v>
      </c>
      <c r="F6505" t="s">
        <v>15</v>
      </c>
      <c r="G6505" s="16" t="s">
        <v>6909</v>
      </c>
      <c r="H6505" s="1"/>
      <c r="J6505"/>
      <c r="AC6505" s="5" t="e">
        <f>VLOOKUP(Table1[[#This Row],[Expense Report]],#REF!,3, 0)</f>
        <v>#REF!</v>
      </c>
      <c r="AD6505" t="s">
        <v>13207</v>
      </c>
      <c r="AE6505" t="s">
        <v>13208</v>
      </c>
      <c r="AF6505" t="e">
        <f>MONTH(Table1[[#This Row],[Date Sent]])</f>
        <v>#REF!</v>
      </c>
      <c r="AG6505" t="e">
        <f>YEAR(Table1[[#This Row],[Date Sent]])</f>
        <v>#REF!</v>
      </c>
      <c r="AH6505"/>
    </row>
    <row r="6506" spans="1:34" x14ac:dyDescent="0.2">
      <c r="A6506" t="s">
        <v>1429</v>
      </c>
      <c r="B6506" t="s">
        <v>6910</v>
      </c>
      <c r="C6506" s="1">
        <v>66.91</v>
      </c>
      <c r="D6506" s="5">
        <v>45376</v>
      </c>
      <c r="E6506" t="s">
        <v>21</v>
      </c>
      <c r="F6506" t="s">
        <v>33</v>
      </c>
      <c r="G6506" s="16" t="s">
        <v>6911</v>
      </c>
      <c r="H6506" s="1"/>
      <c r="J6506"/>
      <c r="AC6506" s="5" t="e">
        <f>VLOOKUP(Table1[[#This Row],[Expense Report]],#REF!,3, 0)</f>
        <v>#REF!</v>
      </c>
      <c r="AD6506" t="s">
        <v>14568</v>
      </c>
      <c r="AE6506" t="s">
        <v>475</v>
      </c>
      <c r="AF6506" t="e">
        <f>MONTH(Table1[[#This Row],[Date Sent]])</f>
        <v>#REF!</v>
      </c>
      <c r="AG6506" t="e">
        <f>YEAR(Table1[[#This Row],[Date Sent]])</f>
        <v>#REF!</v>
      </c>
      <c r="AH6506"/>
    </row>
    <row r="6507" spans="1:34" x14ac:dyDescent="0.2">
      <c r="A6507" t="s">
        <v>1429</v>
      </c>
      <c r="B6507" t="s">
        <v>6910</v>
      </c>
      <c r="C6507" s="1">
        <v>44.04</v>
      </c>
      <c r="D6507" s="5">
        <v>45378</v>
      </c>
      <c r="E6507" t="s">
        <v>21</v>
      </c>
      <c r="F6507" t="s">
        <v>33</v>
      </c>
      <c r="G6507" s="16" t="s">
        <v>6912</v>
      </c>
      <c r="H6507" s="1"/>
      <c r="J6507"/>
      <c r="AC6507" s="5" t="e">
        <f>VLOOKUP(Table1[[#This Row],[Expense Report]],#REF!,3, 0)</f>
        <v>#REF!</v>
      </c>
      <c r="AD6507" t="s">
        <v>14568</v>
      </c>
      <c r="AE6507" t="s">
        <v>475</v>
      </c>
      <c r="AF6507" t="e">
        <f>MONTH(Table1[[#This Row],[Date Sent]])</f>
        <v>#REF!</v>
      </c>
      <c r="AG6507" t="e">
        <f>YEAR(Table1[[#This Row],[Date Sent]])</f>
        <v>#REF!</v>
      </c>
      <c r="AH6507"/>
    </row>
    <row r="6508" spans="1:34" x14ac:dyDescent="0.2">
      <c r="A6508" t="s">
        <v>1429</v>
      </c>
      <c r="B6508" t="s">
        <v>6910</v>
      </c>
      <c r="C6508" s="1">
        <v>493.41</v>
      </c>
      <c r="D6508" s="5">
        <v>45380</v>
      </c>
      <c r="E6508" t="s">
        <v>21</v>
      </c>
      <c r="F6508" t="s">
        <v>33</v>
      </c>
      <c r="G6508" s="16" t="s">
        <v>6913</v>
      </c>
      <c r="H6508" s="1"/>
      <c r="J6508"/>
      <c r="AC6508" s="5" t="e">
        <f>VLOOKUP(Table1[[#This Row],[Expense Report]],#REF!,3, 0)</f>
        <v>#REF!</v>
      </c>
      <c r="AD6508" t="s">
        <v>14568</v>
      </c>
      <c r="AE6508" t="s">
        <v>475</v>
      </c>
      <c r="AF6508" t="e">
        <f>MONTH(Table1[[#This Row],[Date Sent]])</f>
        <v>#REF!</v>
      </c>
      <c r="AG6508" t="e">
        <f>YEAR(Table1[[#This Row],[Date Sent]])</f>
        <v>#REF!</v>
      </c>
      <c r="AH6508"/>
    </row>
    <row r="6509" spans="1:34" x14ac:dyDescent="0.2">
      <c r="A6509" t="s">
        <v>219</v>
      </c>
      <c r="B6509" t="s">
        <v>6914</v>
      </c>
      <c r="C6509" s="1">
        <v>160.37</v>
      </c>
      <c r="D6509" s="5">
        <v>45289</v>
      </c>
      <c r="E6509" t="s">
        <v>13</v>
      </c>
      <c r="F6509" t="s">
        <v>33</v>
      </c>
      <c r="G6509" s="16" t="s">
        <v>2110</v>
      </c>
      <c r="H6509" s="1"/>
      <c r="J6509"/>
      <c r="AC6509" s="5" t="e">
        <f>VLOOKUP(Table1[[#This Row],[Expense Report]],#REF!,3, 0)</f>
        <v>#REF!</v>
      </c>
      <c r="AD6509" t="s">
        <v>14541</v>
      </c>
      <c r="AE6509" t="s">
        <v>294</v>
      </c>
      <c r="AF6509" t="e">
        <f>MONTH(Table1[[#This Row],[Date Sent]])</f>
        <v>#REF!</v>
      </c>
      <c r="AG6509" t="e">
        <f>YEAR(Table1[[#This Row],[Date Sent]])</f>
        <v>#REF!</v>
      </c>
      <c r="AH6509"/>
    </row>
    <row r="6510" spans="1:34" x14ac:dyDescent="0.2">
      <c r="A6510" t="s">
        <v>219</v>
      </c>
      <c r="B6510" t="s">
        <v>6915</v>
      </c>
      <c r="C6510" s="1">
        <v>6.49</v>
      </c>
      <c r="D6510" s="5">
        <v>45206</v>
      </c>
      <c r="E6510" t="s">
        <v>33</v>
      </c>
      <c r="F6510" t="s">
        <v>15</v>
      </c>
      <c r="G6510" s="16" t="s">
        <v>1773</v>
      </c>
      <c r="H6510" s="1"/>
      <c r="J6510"/>
      <c r="AC6510" s="5" t="e">
        <f>VLOOKUP(Table1[[#This Row],[Expense Report]],#REF!,3, 0)</f>
        <v>#REF!</v>
      </c>
      <c r="AD6510" t="s">
        <v>14541</v>
      </c>
      <c r="AE6510" t="s">
        <v>294</v>
      </c>
      <c r="AF6510" t="e">
        <f>MONTH(Table1[[#This Row],[Date Sent]])</f>
        <v>#REF!</v>
      </c>
      <c r="AG6510" t="e">
        <f>YEAR(Table1[[#This Row],[Date Sent]])</f>
        <v>#REF!</v>
      </c>
      <c r="AH6510"/>
    </row>
    <row r="6511" spans="1:34" x14ac:dyDescent="0.2">
      <c r="A6511" t="s">
        <v>219</v>
      </c>
      <c r="B6511" t="s">
        <v>6915</v>
      </c>
      <c r="C6511" s="1">
        <v>17.68</v>
      </c>
      <c r="D6511" s="5">
        <v>45375</v>
      </c>
      <c r="E6511" t="s">
        <v>21</v>
      </c>
      <c r="F6511" t="s">
        <v>15</v>
      </c>
      <c r="G6511" s="16" t="s">
        <v>6916</v>
      </c>
      <c r="H6511" s="1"/>
      <c r="J6511"/>
      <c r="AC6511" s="5" t="e">
        <f>VLOOKUP(Table1[[#This Row],[Expense Report]],#REF!,3, 0)</f>
        <v>#REF!</v>
      </c>
      <c r="AD6511" t="s">
        <v>14541</v>
      </c>
      <c r="AE6511" t="s">
        <v>294</v>
      </c>
      <c r="AF6511" t="e">
        <f>MONTH(Table1[[#This Row],[Date Sent]])</f>
        <v>#REF!</v>
      </c>
      <c r="AG6511" t="e">
        <f>YEAR(Table1[[#This Row],[Date Sent]])</f>
        <v>#REF!</v>
      </c>
      <c r="AH6511"/>
    </row>
    <row r="6512" spans="1:34" x14ac:dyDescent="0.2">
      <c r="A6512" t="s">
        <v>219</v>
      </c>
      <c r="B6512" t="s">
        <v>6915</v>
      </c>
      <c r="C6512" s="1">
        <v>17.68</v>
      </c>
      <c r="D6512" s="5">
        <v>45375</v>
      </c>
      <c r="E6512" t="s">
        <v>21</v>
      </c>
      <c r="F6512" t="s">
        <v>15</v>
      </c>
      <c r="G6512" s="16" t="s">
        <v>6916</v>
      </c>
      <c r="H6512" s="1"/>
      <c r="J6512"/>
      <c r="AC6512" s="5" t="e">
        <f>VLOOKUP(Table1[[#This Row],[Expense Report]],#REF!,3, 0)</f>
        <v>#REF!</v>
      </c>
      <c r="AD6512" t="s">
        <v>14541</v>
      </c>
      <c r="AE6512" t="s">
        <v>294</v>
      </c>
      <c r="AF6512" t="e">
        <f>MONTH(Table1[[#This Row],[Date Sent]])</f>
        <v>#REF!</v>
      </c>
      <c r="AG6512" t="e">
        <f>YEAR(Table1[[#This Row],[Date Sent]])</f>
        <v>#REF!</v>
      </c>
      <c r="AH6512"/>
    </row>
    <row r="6513" spans="1:34" x14ac:dyDescent="0.2">
      <c r="A6513" t="s">
        <v>694</v>
      </c>
      <c r="B6513" t="s">
        <v>6917</v>
      </c>
      <c r="C6513" s="1">
        <v>76.510000000000005</v>
      </c>
      <c r="D6513" s="5">
        <v>45376</v>
      </c>
      <c r="E6513" t="s">
        <v>21</v>
      </c>
      <c r="F6513" t="s">
        <v>33</v>
      </c>
      <c r="G6513" s="16" t="s">
        <v>6918</v>
      </c>
      <c r="H6513" s="1"/>
      <c r="J6513"/>
      <c r="AC6513" s="5" t="e">
        <f>VLOOKUP(Table1[[#This Row],[Expense Report]],#REF!,3, 0)</f>
        <v>#REF!</v>
      </c>
      <c r="AD6513" t="s">
        <v>14683</v>
      </c>
      <c r="AE6513" t="s">
        <v>198</v>
      </c>
      <c r="AF6513" t="e">
        <f>MONTH(Table1[[#This Row],[Date Sent]])</f>
        <v>#REF!</v>
      </c>
      <c r="AG6513" t="e">
        <f>YEAR(Table1[[#This Row],[Date Sent]])</f>
        <v>#REF!</v>
      </c>
      <c r="AH6513"/>
    </row>
    <row r="6514" spans="1:34" x14ac:dyDescent="0.2">
      <c r="A6514" t="s">
        <v>694</v>
      </c>
      <c r="B6514" t="s">
        <v>6917</v>
      </c>
      <c r="C6514" s="1">
        <v>163.89</v>
      </c>
      <c r="D6514" s="5">
        <v>45376</v>
      </c>
      <c r="E6514" t="s">
        <v>21</v>
      </c>
      <c r="F6514" t="s">
        <v>33</v>
      </c>
      <c r="G6514" s="16" t="s">
        <v>2957</v>
      </c>
      <c r="H6514" s="1"/>
      <c r="J6514"/>
      <c r="AC6514" s="5" t="e">
        <f>VLOOKUP(Table1[[#This Row],[Expense Report]],#REF!,3, 0)</f>
        <v>#REF!</v>
      </c>
      <c r="AD6514" t="s">
        <v>14683</v>
      </c>
      <c r="AE6514" t="s">
        <v>198</v>
      </c>
      <c r="AF6514" t="e">
        <f>MONTH(Table1[[#This Row],[Date Sent]])</f>
        <v>#REF!</v>
      </c>
      <c r="AG6514" t="e">
        <f>YEAR(Table1[[#This Row],[Date Sent]])</f>
        <v>#REF!</v>
      </c>
      <c r="AH6514"/>
    </row>
    <row r="6515" spans="1:34" x14ac:dyDescent="0.2">
      <c r="A6515" t="s">
        <v>595</v>
      </c>
      <c r="B6515" t="s">
        <v>6919</v>
      </c>
      <c r="C6515" s="1">
        <v>40.5</v>
      </c>
      <c r="D6515" s="5">
        <v>45356</v>
      </c>
      <c r="E6515" t="s">
        <v>21</v>
      </c>
      <c r="F6515" t="s">
        <v>33</v>
      </c>
      <c r="G6515" s="16" t="s">
        <v>6920</v>
      </c>
      <c r="H6515" s="1"/>
      <c r="J6515"/>
      <c r="AC6515" s="5" t="e">
        <f>VLOOKUP(Table1[[#This Row],[Expense Report]],#REF!,3, 0)</f>
        <v>#REF!</v>
      </c>
      <c r="AD6515" t="s">
        <v>14567</v>
      </c>
      <c r="AE6515" t="s">
        <v>272</v>
      </c>
      <c r="AF6515" t="e">
        <f>MONTH(Table1[[#This Row],[Date Sent]])</f>
        <v>#REF!</v>
      </c>
      <c r="AG6515" t="e">
        <f>YEAR(Table1[[#This Row],[Date Sent]])</f>
        <v>#REF!</v>
      </c>
      <c r="AH6515"/>
    </row>
    <row r="6516" spans="1:34" x14ac:dyDescent="0.2">
      <c r="A6516" t="s">
        <v>595</v>
      </c>
      <c r="B6516" t="s">
        <v>6919</v>
      </c>
      <c r="C6516" s="1">
        <v>64.34</v>
      </c>
      <c r="D6516" s="5">
        <v>45359</v>
      </c>
      <c r="E6516" t="s">
        <v>21</v>
      </c>
      <c r="F6516" t="s">
        <v>33</v>
      </c>
      <c r="G6516" s="16" t="s">
        <v>6921</v>
      </c>
      <c r="H6516" s="1"/>
      <c r="J6516"/>
      <c r="AC6516" s="5" t="e">
        <f>VLOOKUP(Table1[[#This Row],[Expense Report]],#REF!,3, 0)</f>
        <v>#REF!</v>
      </c>
      <c r="AD6516" t="s">
        <v>14567</v>
      </c>
      <c r="AE6516" t="s">
        <v>272</v>
      </c>
      <c r="AF6516" t="e">
        <f>MONTH(Table1[[#This Row],[Date Sent]])</f>
        <v>#REF!</v>
      </c>
      <c r="AG6516" t="e">
        <f>YEAR(Table1[[#This Row],[Date Sent]])</f>
        <v>#REF!</v>
      </c>
      <c r="AH6516"/>
    </row>
    <row r="6517" spans="1:34" x14ac:dyDescent="0.2">
      <c r="A6517" t="s">
        <v>595</v>
      </c>
      <c r="B6517" t="s">
        <v>6919</v>
      </c>
      <c r="C6517" s="1">
        <v>193.02</v>
      </c>
      <c r="D6517" s="5">
        <v>45359</v>
      </c>
      <c r="E6517" t="s">
        <v>21</v>
      </c>
      <c r="F6517" t="s">
        <v>33</v>
      </c>
      <c r="G6517" s="16" t="s">
        <v>6922</v>
      </c>
      <c r="H6517" s="1"/>
      <c r="J6517"/>
      <c r="AC6517" s="5" t="e">
        <f>VLOOKUP(Table1[[#This Row],[Expense Report]],#REF!,3, 0)</f>
        <v>#REF!</v>
      </c>
      <c r="AD6517" t="s">
        <v>14567</v>
      </c>
      <c r="AE6517" t="s">
        <v>272</v>
      </c>
      <c r="AF6517" t="e">
        <f>MONTH(Table1[[#This Row],[Date Sent]])</f>
        <v>#REF!</v>
      </c>
      <c r="AG6517" t="e">
        <f>YEAR(Table1[[#This Row],[Date Sent]])</f>
        <v>#REF!</v>
      </c>
      <c r="AH6517"/>
    </row>
    <row r="6518" spans="1:34" x14ac:dyDescent="0.2">
      <c r="A6518" t="s">
        <v>595</v>
      </c>
      <c r="B6518" t="s">
        <v>6919</v>
      </c>
      <c r="C6518" s="1">
        <v>257.36</v>
      </c>
      <c r="D6518" s="5">
        <v>45360</v>
      </c>
      <c r="E6518" t="s">
        <v>21</v>
      </c>
      <c r="F6518" t="s">
        <v>33</v>
      </c>
      <c r="G6518" s="16" t="s">
        <v>1286</v>
      </c>
      <c r="H6518" s="1"/>
      <c r="J6518"/>
      <c r="AC6518" s="5" t="e">
        <f>VLOOKUP(Table1[[#This Row],[Expense Report]],#REF!,3, 0)</f>
        <v>#REF!</v>
      </c>
      <c r="AD6518" t="s">
        <v>14567</v>
      </c>
      <c r="AE6518" t="s">
        <v>272</v>
      </c>
      <c r="AF6518" t="e">
        <f>MONTH(Table1[[#This Row],[Date Sent]])</f>
        <v>#REF!</v>
      </c>
      <c r="AG6518" t="e">
        <f>YEAR(Table1[[#This Row],[Date Sent]])</f>
        <v>#REF!</v>
      </c>
      <c r="AH6518"/>
    </row>
    <row r="6519" spans="1:34" x14ac:dyDescent="0.2">
      <c r="A6519" t="s">
        <v>595</v>
      </c>
      <c r="B6519" t="s">
        <v>6919</v>
      </c>
      <c r="C6519" s="1">
        <v>450.38</v>
      </c>
      <c r="D6519" s="5">
        <v>45362</v>
      </c>
      <c r="E6519" t="s">
        <v>13</v>
      </c>
      <c r="F6519" t="s">
        <v>33</v>
      </c>
      <c r="G6519" s="16" t="s">
        <v>6923</v>
      </c>
      <c r="H6519" s="1"/>
      <c r="J6519"/>
      <c r="AC6519" s="5" t="e">
        <f>VLOOKUP(Table1[[#This Row],[Expense Report]],#REF!,3, 0)</f>
        <v>#REF!</v>
      </c>
      <c r="AD6519" t="s">
        <v>14567</v>
      </c>
      <c r="AE6519" t="s">
        <v>272</v>
      </c>
      <c r="AF6519" t="e">
        <f>MONTH(Table1[[#This Row],[Date Sent]])</f>
        <v>#REF!</v>
      </c>
      <c r="AG6519" t="e">
        <f>YEAR(Table1[[#This Row],[Date Sent]])</f>
        <v>#REF!</v>
      </c>
      <c r="AH6519"/>
    </row>
    <row r="6520" spans="1:34" x14ac:dyDescent="0.2">
      <c r="A6520" t="s">
        <v>595</v>
      </c>
      <c r="B6520" t="s">
        <v>6919</v>
      </c>
      <c r="C6520" s="1">
        <v>18.95</v>
      </c>
      <c r="D6520" s="5">
        <v>45362</v>
      </c>
      <c r="E6520" t="s">
        <v>21</v>
      </c>
      <c r="F6520" t="s">
        <v>33</v>
      </c>
      <c r="G6520" s="16" t="s">
        <v>6924</v>
      </c>
      <c r="H6520" s="1"/>
      <c r="J6520"/>
      <c r="AC6520" s="5" t="e">
        <f>VLOOKUP(Table1[[#This Row],[Expense Report]],#REF!,3, 0)</f>
        <v>#REF!</v>
      </c>
      <c r="AD6520" t="s">
        <v>14567</v>
      </c>
      <c r="AE6520" t="s">
        <v>272</v>
      </c>
      <c r="AF6520" t="e">
        <f>MONTH(Table1[[#This Row],[Date Sent]])</f>
        <v>#REF!</v>
      </c>
      <c r="AG6520" t="e">
        <f>YEAR(Table1[[#This Row],[Date Sent]])</f>
        <v>#REF!</v>
      </c>
      <c r="AH6520"/>
    </row>
    <row r="6521" spans="1:34" x14ac:dyDescent="0.2">
      <c r="A6521" t="s">
        <v>595</v>
      </c>
      <c r="B6521" t="s">
        <v>6919</v>
      </c>
      <c r="C6521" s="1">
        <v>257.36</v>
      </c>
      <c r="D6521" s="5">
        <v>45368</v>
      </c>
      <c r="E6521" t="s">
        <v>21</v>
      </c>
      <c r="F6521" t="s">
        <v>33</v>
      </c>
      <c r="G6521" s="16" t="s">
        <v>1286</v>
      </c>
      <c r="H6521" s="1"/>
      <c r="J6521"/>
      <c r="AC6521" s="5" t="e">
        <f>VLOOKUP(Table1[[#This Row],[Expense Report]],#REF!,3, 0)</f>
        <v>#REF!</v>
      </c>
      <c r="AD6521" t="s">
        <v>14567</v>
      </c>
      <c r="AE6521" t="s">
        <v>272</v>
      </c>
      <c r="AF6521" t="e">
        <f>MONTH(Table1[[#This Row],[Date Sent]])</f>
        <v>#REF!</v>
      </c>
      <c r="AG6521" t="e">
        <f>YEAR(Table1[[#This Row],[Date Sent]])</f>
        <v>#REF!</v>
      </c>
      <c r="AH6521"/>
    </row>
    <row r="6522" spans="1:34" x14ac:dyDescent="0.2">
      <c r="A6522" t="s">
        <v>595</v>
      </c>
      <c r="B6522" t="s">
        <v>6919</v>
      </c>
      <c r="C6522" s="1">
        <v>29.02</v>
      </c>
      <c r="D6522" s="5">
        <v>45370</v>
      </c>
      <c r="E6522" t="s">
        <v>21</v>
      </c>
      <c r="F6522" t="s">
        <v>33</v>
      </c>
      <c r="G6522" s="16" t="s">
        <v>6925</v>
      </c>
      <c r="H6522" s="1"/>
      <c r="J6522"/>
      <c r="AC6522" s="5" t="e">
        <f>VLOOKUP(Table1[[#This Row],[Expense Report]],#REF!,3, 0)</f>
        <v>#REF!</v>
      </c>
      <c r="AD6522" t="s">
        <v>14567</v>
      </c>
      <c r="AE6522" t="s">
        <v>272</v>
      </c>
      <c r="AF6522" t="e">
        <f>MONTH(Table1[[#This Row],[Date Sent]])</f>
        <v>#REF!</v>
      </c>
      <c r="AG6522" t="e">
        <f>YEAR(Table1[[#This Row],[Date Sent]])</f>
        <v>#REF!</v>
      </c>
      <c r="AH6522"/>
    </row>
    <row r="6523" spans="1:34" x14ac:dyDescent="0.2">
      <c r="A6523" t="s">
        <v>595</v>
      </c>
      <c r="B6523" t="s">
        <v>6919</v>
      </c>
      <c r="C6523" s="1">
        <v>193.02</v>
      </c>
      <c r="D6523" s="5">
        <v>45373</v>
      </c>
      <c r="E6523" t="s">
        <v>21</v>
      </c>
      <c r="F6523" t="s">
        <v>33</v>
      </c>
      <c r="G6523" s="16" t="s">
        <v>1286</v>
      </c>
      <c r="H6523" s="1"/>
      <c r="J6523"/>
      <c r="AC6523" s="5" t="e">
        <f>VLOOKUP(Table1[[#This Row],[Expense Report]],#REF!,3, 0)</f>
        <v>#REF!</v>
      </c>
      <c r="AD6523" t="s">
        <v>14567</v>
      </c>
      <c r="AE6523" t="s">
        <v>272</v>
      </c>
      <c r="AF6523" t="e">
        <f>MONTH(Table1[[#This Row],[Date Sent]])</f>
        <v>#REF!</v>
      </c>
      <c r="AG6523" t="e">
        <f>YEAR(Table1[[#This Row],[Date Sent]])</f>
        <v>#REF!</v>
      </c>
      <c r="AH6523"/>
    </row>
    <row r="6524" spans="1:34" x14ac:dyDescent="0.2">
      <c r="A6524" t="s">
        <v>595</v>
      </c>
      <c r="B6524" t="s">
        <v>6919</v>
      </c>
      <c r="C6524" s="1">
        <v>102.93</v>
      </c>
      <c r="D6524" s="5">
        <v>45376</v>
      </c>
      <c r="E6524" t="s">
        <v>25</v>
      </c>
      <c r="F6524" t="s">
        <v>17</v>
      </c>
      <c r="G6524" s="16" t="s">
        <v>6926</v>
      </c>
      <c r="H6524" s="1"/>
      <c r="J6524"/>
      <c r="AC6524" s="5" t="e">
        <f>VLOOKUP(Table1[[#This Row],[Expense Report]],#REF!,3, 0)</f>
        <v>#REF!</v>
      </c>
      <c r="AD6524" t="s">
        <v>14567</v>
      </c>
      <c r="AE6524" t="s">
        <v>272</v>
      </c>
      <c r="AF6524" t="e">
        <f>MONTH(Table1[[#This Row],[Date Sent]])</f>
        <v>#REF!</v>
      </c>
      <c r="AG6524" t="e">
        <f>YEAR(Table1[[#This Row],[Date Sent]])</f>
        <v>#REF!</v>
      </c>
      <c r="AH6524"/>
    </row>
    <row r="6525" spans="1:34" x14ac:dyDescent="0.2">
      <c r="A6525" t="s">
        <v>595</v>
      </c>
      <c r="B6525" t="s">
        <v>6919</v>
      </c>
      <c r="C6525" s="1">
        <v>230.52</v>
      </c>
      <c r="D6525" s="5">
        <v>45377</v>
      </c>
      <c r="E6525" t="s">
        <v>21</v>
      </c>
      <c r="F6525" t="s">
        <v>33</v>
      </c>
      <c r="G6525" s="16" t="s">
        <v>6927</v>
      </c>
      <c r="H6525" s="1"/>
      <c r="J6525"/>
      <c r="AC6525" s="5" t="e">
        <f>VLOOKUP(Table1[[#This Row],[Expense Report]],#REF!,3, 0)</f>
        <v>#REF!</v>
      </c>
      <c r="AD6525" t="s">
        <v>14567</v>
      </c>
      <c r="AE6525" t="s">
        <v>272</v>
      </c>
      <c r="AF6525" t="e">
        <f>MONTH(Table1[[#This Row],[Date Sent]])</f>
        <v>#REF!</v>
      </c>
      <c r="AG6525" t="e">
        <f>YEAR(Table1[[#This Row],[Date Sent]])</f>
        <v>#REF!</v>
      </c>
      <c r="AH6525"/>
    </row>
    <row r="6526" spans="1:34" x14ac:dyDescent="0.2">
      <c r="A6526" t="s">
        <v>3259</v>
      </c>
      <c r="B6526" t="s">
        <v>6928</v>
      </c>
      <c r="C6526" s="1">
        <v>158.19</v>
      </c>
      <c r="D6526" s="5">
        <v>45224</v>
      </c>
      <c r="E6526" t="s">
        <v>21</v>
      </c>
      <c r="F6526" t="s">
        <v>33</v>
      </c>
      <c r="G6526" s="16" t="s">
        <v>6929</v>
      </c>
      <c r="H6526" s="1"/>
      <c r="J6526"/>
      <c r="AC6526" s="5" t="e">
        <f>VLOOKUP(Table1[[#This Row],[Expense Report]],#REF!,3, 0)</f>
        <v>#REF!</v>
      </c>
      <c r="AD6526" t="s">
        <v>14708</v>
      </c>
      <c r="AE6526" t="s">
        <v>6845</v>
      </c>
      <c r="AF6526" t="e">
        <f>MONTH(Table1[[#This Row],[Date Sent]])</f>
        <v>#REF!</v>
      </c>
      <c r="AG6526" t="e">
        <f>YEAR(Table1[[#This Row],[Date Sent]])</f>
        <v>#REF!</v>
      </c>
      <c r="AH6526"/>
    </row>
    <row r="6527" spans="1:34" x14ac:dyDescent="0.2">
      <c r="A6527" t="s">
        <v>3259</v>
      </c>
      <c r="B6527" t="s">
        <v>6928</v>
      </c>
      <c r="C6527" s="1">
        <v>524.72</v>
      </c>
      <c r="D6527" s="5">
        <v>45227</v>
      </c>
      <c r="E6527" t="s">
        <v>21</v>
      </c>
      <c r="F6527" t="s">
        <v>15</v>
      </c>
      <c r="G6527" s="16" t="s">
        <v>6930</v>
      </c>
      <c r="H6527" s="1"/>
      <c r="J6527"/>
      <c r="AC6527" s="5" t="e">
        <f>VLOOKUP(Table1[[#This Row],[Expense Report]],#REF!,3, 0)</f>
        <v>#REF!</v>
      </c>
      <c r="AD6527" t="s">
        <v>14708</v>
      </c>
      <c r="AE6527" t="s">
        <v>6845</v>
      </c>
      <c r="AF6527" t="e">
        <f>MONTH(Table1[[#This Row],[Date Sent]])</f>
        <v>#REF!</v>
      </c>
      <c r="AG6527" t="e">
        <f>YEAR(Table1[[#This Row],[Date Sent]])</f>
        <v>#REF!</v>
      </c>
      <c r="AH6527"/>
    </row>
    <row r="6528" spans="1:34" x14ac:dyDescent="0.2">
      <c r="A6528" t="s">
        <v>3259</v>
      </c>
      <c r="B6528" t="s">
        <v>6928</v>
      </c>
      <c r="C6528" s="1">
        <v>107.65</v>
      </c>
      <c r="D6528" s="5">
        <v>45228</v>
      </c>
      <c r="E6528" t="s">
        <v>21</v>
      </c>
      <c r="F6528" t="s">
        <v>33</v>
      </c>
      <c r="G6528" s="16" t="s">
        <v>928</v>
      </c>
      <c r="H6528" s="1"/>
      <c r="J6528"/>
      <c r="AC6528" s="5" t="e">
        <f>VLOOKUP(Table1[[#This Row],[Expense Report]],#REF!,3, 0)</f>
        <v>#REF!</v>
      </c>
      <c r="AD6528" t="s">
        <v>14708</v>
      </c>
      <c r="AE6528" t="s">
        <v>6845</v>
      </c>
      <c r="AF6528" t="e">
        <f>MONTH(Table1[[#This Row],[Date Sent]])</f>
        <v>#REF!</v>
      </c>
      <c r="AG6528" t="e">
        <f>YEAR(Table1[[#This Row],[Date Sent]])</f>
        <v>#REF!</v>
      </c>
      <c r="AH6528"/>
    </row>
    <row r="6529" spans="1:34" x14ac:dyDescent="0.2">
      <c r="A6529" t="s">
        <v>3259</v>
      </c>
      <c r="B6529" t="s">
        <v>6928</v>
      </c>
      <c r="C6529" s="1">
        <v>285.25</v>
      </c>
      <c r="D6529" s="5">
        <v>45230</v>
      </c>
      <c r="E6529" t="s">
        <v>27</v>
      </c>
      <c r="F6529" t="s">
        <v>8</v>
      </c>
      <c r="G6529" s="16" t="s">
        <v>4217</v>
      </c>
      <c r="H6529" s="1"/>
      <c r="J6529"/>
      <c r="AC6529" s="5" t="e">
        <f>VLOOKUP(Table1[[#This Row],[Expense Report]],#REF!,3, 0)</f>
        <v>#REF!</v>
      </c>
      <c r="AD6529" t="s">
        <v>14708</v>
      </c>
      <c r="AE6529" t="s">
        <v>6845</v>
      </c>
      <c r="AF6529" t="e">
        <f>MONTH(Table1[[#This Row],[Date Sent]])</f>
        <v>#REF!</v>
      </c>
      <c r="AG6529" t="e">
        <f>YEAR(Table1[[#This Row],[Date Sent]])</f>
        <v>#REF!</v>
      </c>
      <c r="AH6529"/>
    </row>
    <row r="6530" spans="1:34" x14ac:dyDescent="0.2">
      <c r="A6530" t="s">
        <v>156</v>
      </c>
      <c r="B6530" t="s">
        <v>6931</v>
      </c>
      <c r="C6530" s="1">
        <v>1115</v>
      </c>
      <c r="D6530" s="5">
        <v>45370</v>
      </c>
      <c r="E6530" t="s">
        <v>8</v>
      </c>
      <c r="F6530" t="s">
        <v>20</v>
      </c>
      <c r="G6530" s="16" t="s">
        <v>6932</v>
      </c>
      <c r="H6530" s="1"/>
      <c r="J6530"/>
      <c r="AC6530" s="5" t="e">
        <f>VLOOKUP(Table1[[#This Row],[Expense Report]],#REF!,3, 0)</f>
        <v>#REF!</v>
      </c>
      <c r="AD6530" t="s">
        <v>13597</v>
      </c>
      <c r="AE6530" t="s">
        <v>313</v>
      </c>
      <c r="AF6530" t="e">
        <f>MONTH(Table1[[#This Row],[Date Sent]])</f>
        <v>#REF!</v>
      </c>
      <c r="AG6530" t="e">
        <f>YEAR(Table1[[#This Row],[Date Sent]])</f>
        <v>#REF!</v>
      </c>
      <c r="AH6530"/>
    </row>
    <row r="6531" spans="1:34" x14ac:dyDescent="0.2">
      <c r="A6531" t="s">
        <v>156</v>
      </c>
      <c r="B6531" t="s">
        <v>6931</v>
      </c>
      <c r="C6531" s="1">
        <v>39.03</v>
      </c>
      <c r="D6531" s="5">
        <v>45370</v>
      </c>
      <c r="E6531" t="s">
        <v>8</v>
      </c>
      <c r="F6531" t="s">
        <v>20</v>
      </c>
      <c r="G6531" s="16" t="s">
        <v>6933</v>
      </c>
      <c r="H6531" s="1"/>
      <c r="J6531"/>
      <c r="AC6531" s="5" t="e">
        <f>VLOOKUP(Table1[[#This Row],[Expense Report]],#REF!,3, 0)</f>
        <v>#REF!</v>
      </c>
      <c r="AD6531" t="s">
        <v>13597</v>
      </c>
      <c r="AE6531" t="s">
        <v>313</v>
      </c>
      <c r="AF6531" t="e">
        <f>MONTH(Table1[[#This Row],[Date Sent]])</f>
        <v>#REF!</v>
      </c>
      <c r="AG6531" t="e">
        <f>YEAR(Table1[[#This Row],[Date Sent]])</f>
        <v>#REF!</v>
      </c>
      <c r="AH6531"/>
    </row>
    <row r="6532" spans="1:34" x14ac:dyDescent="0.2">
      <c r="A6532" t="s">
        <v>156</v>
      </c>
      <c r="B6532" t="s">
        <v>6931</v>
      </c>
      <c r="C6532" s="1">
        <v>162.38999999999999</v>
      </c>
      <c r="D6532" s="5">
        <v>45376</v>
      </c>
      <c r="E6532" t="s">
        <v>21</v>
      </c>
      <c r="F6532" t="s">
        <v>33</v>
      </c>
      <c r="G6532" s="16" t="s">
        <v>6934</v>
      </c>
      <c r="H6532" s="1"/>
      <c r="J6532"/>
      <c r="AC6532" s="5" t="e">
        <f>VLOOKUP(Table1[[#This Row],[Expense Report]],#REF!,3, 0)</f>
        <v>#REF!</v>
      </c>
      <c r="AD6532" t="s">
        <v>13597</v>
      </c>
      <c r="AE6532" t="s">
        <v>313</v>
      </c>
      <c r="AF6532" t="e">
        <f>MONTH(Table1[[#This Row],[Date Sent]])</f>
        <v>#REF!</v>
      </c>
      <c r="AG6532" t="e">
        <f>YEAR(Table1[[#This Row],[Date Sent]])</f>
        <v>#REF!</v>
      </c>
      <c r="AH6532"/>
    </row>
    <row r="6533" spans="1:34" x14ac:dyDescent="0.2">
      <c r="A6533" t="s">
        <v>156</v>
      </c>
      <c r="B6533" t="s">
        <v>6931</v>
      </c>
      <c r="C6533" s="1">
        <v>21.94</v>
      </c>
      <c r="D6533" s="5">
        <v>45379</v>
      </c>
      <c r="E6533" t="s">
        <v>25</v>
      </c>
      <c r="F6533" t="s">
        <v>17</v>
      </c>
      <c r="G6533" s="16" t="s">
        <v>6935</v>
      </c>
      <c r="H6533" s="1"/>
      <c r="J6533"/>
      <c r="AC6533" s="5" t="e">
        <f>VLOOKUP(Table1[[#This Row],[Expense Report]],#REF!,3, 0)</f>
        <v>#REF!</v>
      </c>
      <c r="AD6533" t="s">
        <v>13597</v>
      </c>
      <c r="AE6533" t="s">
        <v>313</v>
      </c>
      <c r="AF6533" t="e">
        <f>MONTH(Table1[[#This Row],[Date Sent]])</f>
        <v>#REF!</v>
      </c>
      <c r="AG6533" t="e">
        <f>YEAR(Table1[[#This Row],[Date Sent]])</f>
        <v>#REF!</v>
      </c>
      <c r="AH6533"/>
    </row>
    <row r="6534" spans="1:34" x14ac:dyDescent="0.2">
      <c r="A6534" t="s">
        <v>480</v>
      </c>
      <c r="B6534" t="s">
        <v>6936</v>
      </c>
      <c r="C6534" s="1">
        <v>113.73</v>
      </c>
      <c r="D6534" s="5">
        <v>45380</v>
      </c>
      <c r="E6534" t="s">
        <v>21</v>
      </c>
      <c r="F6534" t="s">
        <v>17</v>
      </c>
      <c r="G6534" s="16" t="s">
        <v>2447</v>
      </c>
      <c r="H6534" s="1"/>
      <c r="J6534"/>
      <c r="AC6534" s="5" t="e">
        <f>VLOOKUP(Table1[[#This Row],[Expense Report]],#REF!,3, 0)</f>
        <v>#REF!</v>
      </c>
      <c r="AD6534" t="s">
        <v>14634</v>
      </c>
      <c r="AE6534" t="s">
        <v>475</v>
      </c>
      <c r="AF6534" t="e">
        <f>MONTH(Table1[[#This Row],[Date Sent]])</f>
        <v>#REF!</v>
      </c>
      <c r="AG6534" t="e">
        <f>YEAR(Table1[[#This Row],[Date Sent]])</f>
        <v>#REF!</v>
      </c>
      <c r="AH6534"/>
    </row>
    <row r="6535" spans="1:34" x14ac:dyDescent="0.2">
      <c r="A6535" t="s">
        <v>482</v>
      </c>
      <c r="B6535" t="s">
        <v>6937</v>
      </c>
      <c r="C6535" s="1">
        <v>-13.19</v>
      </c>
      <c r="D6535" s="5">
        <v>45363</v>
      </c>
      <c r="E6535" t="s">
        <v>26</v>
      </c>
      <c r="F6535" t="s">
        <v>34</v>
      </c>
      <c r="G6535" s="16" t="s">
        <v>6938</v>
      </c>
      <c r="H6535" s="1"/>
      <c r="J6535"/>
      <c r="AC6535" s="5" t="e">
        <f>VLOOKUP(Table1[[#This Row],[Expense Report]],#REF!,3, 0)</f>
        <v>#REF!</v>
      </c>
      <c r="AD6535" t="s">
        <v>13354</v>
      </c>
      <c r="AE6535" t="s">
        <v>475</v>
      </c>
      <c r="AF6535" t="e">
        <f>MONTH(Table1[[#This Row],[Date Sent]])</f>
        <v>#REF!</v>
      </c>
      <c r="AG6535" t="e">
        <f>YEAR(Table1[[#This Row],[Date Sent]])</f>
        <v>#REF!</v>
      </c>
      <c r="AH6535"/>
    </row>
    <row r="6536" spans="1:34" x14ac:dyDescent="0.2">
      <c r="A6536" t="s">
        <v>645</v>
      </c>
      <c r="B6536" t="s">
        <v>6939</v>
      </c>
      <c r="C6536" s="1">
        <v>90.12</v>
      </c>
      <c r="D6536" s="5">
        <v>45358</v>
      </c>
      <c r="E6536" t="s">
        <v>21</v>
      </c>
      <c r="F6536" t="s">
        <v>918</v>
      </c>
      <c r="G6536" s="16" t="str">
        <f>_xlfn.CONCAT(Table1[[#This Row],[Notes 1]],",",Table1[[#This Row],[Notes 2]],",",Table1[[#This Row],[Notes 3]])</f>
        <v>bath tissue,water,dawn</v>
      </c>
      <c r="H6536" s="1">
        <v>22.98</v>
      </c>
      <c r="I6536" t="s">
        <v>15</v>
      </c>
      <c r="J6536" t="s">
        <v>6002</v>
      </c>
      <c r="K6536" s="1">
        <v>11.94</v>
      </c>
      <c r="L6536" t="s">
        <v>18</v>
      </c>
      <c r="M6536" t="s">
        <v>978</v>
      </c>
      <c r="N6536" s="1">
        <v>55.2</v>
      </c>
      <c r="O6536" t="s">
        <v>33</v>
      </c>
      <c r="P6536" t="s">
        <v>1062</v>
      </c>
      <c r="AC6536" s="5" t="e">
        <f>VLOOKUP(Table1[[#This Row],[Expense Report]],#REF!,3, 0)</f>
        <v>#REF!</v>
      </c>
      <c r="AD6536" t="s">
        <v>14590</v>
      </c>
      <c r="AE6536" t="s">
        <v>475</v>
      </c>
      <c r="AF6536" t="e">
        <f>MONTH(Table1[[#This Row],[Date Sent]])</f>
        <v>#REF!</v>
      </c>
      <c r="AG6536" t="e">
        <f>YEAR(Table1[[#This Row],[Date Sent]])</f>
        <v>#REF!</v>
      </c>
      <c r="AH6536"/>
    </row>
    <row r="6537" spans="1:34" x14ac:dyDescent="0.2">
      <c r="A6537" t="s">
        <v>645</v>
      </c>
      <c r="B6537" t="s">
        <v>6939</v>
      </c>
      <c r="C6537" s="1">
        <v>26.84</v>
      </c>
      <c r="D6537" s="5">
        <v>45358</v>
      </c>
      <c r="E6537" t="s">
        <v>21</v>
      </c>
      <c r="F6537" t="s">
        <v>33</v>
      </c>
      <c r="G6537" s="16" t="s">
        <v>6940</v>
      </c>
      <c r="H6537" s="1"/>
      <c r="J6537"/>
      <c r="AC6537" s="5" t="e">
        <f>VLOOKUP(Table1[[#This Row],[Expense Report]],#REF!,3, 0)</f>
        <v>#REF!</v>
      </c>
      <c r="AD6537" t="s">
        <v>14590</v>
      </c>
      <c r="AE6537" t="s">
        <v>475</v>
      </c>
      <c r="AF6537" t="e">
        <f>MONTH(Table1[[#This Row],[Date Sent]])</f>
        <v>#REF!</v>
      </c>
      <c r="AG6537" t="e">
        <f>YEAR(Table1[[#This Row],[Date Sent]])</f>
        <v>#REF!</v>
      </c>
      <c r="AH6537"/>
    </row>
    <row r="6538" spans="1:34" x14ac:dyDescent="0.2">
      <c r="A6538" t="s">
        <v>645</v>
      </c>
      <c r="B6538" t="s">
        <v>6939</v>
      </c>
      <c r="C6538" s="1">
        <v>50.07</v>
      </c>
      <c r="D6538" s="5">
        <v>45358</v>
      </c>
      <c r="E6538" t="s">
        <v>21</v>
      </c>
      <c r="F6538" t="s">
        <v>33</v>
      </c>
      <c r="G6538" s="16" t="s">
        <v>6941</v>
      </c>
      <c r="H6538" s="1"/>
      <c r="J6538"/>
      <c r="AC6538" s="5" t="e">
        <f>VLOOKUP(Table1[[#This Row],[Expense Report]],#REF!,3, 0)</f>
        <v>#REF!</v>
      </c>
      <c r="AD6538" t="s">
        <v>14590</v>
      </c>
      <c r="AE6538" t="s">
        <v>475</v>
      </c>
      <c r="AF6538" t="e">
        <f>MONTH(Table1[[#This Row],[Date Sent]])</f>
        <v>#REF!</v>
      </c>
      <c r="AG6538" t="e">
        <f>YEAR(Table1[[#This Row],[Date Sent]])</f>
        <v>#REF!</v>
      </c>
      <c r="AH6538"/>
    </row>
    <row r="6539" spans="1:34" x14ac:dyDescent="0.2">
      <c r="A6539" t="s">
        <v>813</v>
      </c>
      <c r="B6539" t="s">
        <v>6942</v>
      </c>
      <c r="C6539" s="1">
        <v>18.21</v>
      </c>
      <c r="D6539" s="5">
        <v>45377</v>
      </c>
      <c r="E6539" t="s">
        <v>21</v>
      </c>
      <c r="F6539" t="s">
        <v>15</v>
      </c>
      <c r="G6539" s="16" t="s">
        <v>4073</v>
      </c>
      <c r="H6539" s="1"/>
      <c r="J6539"/>
      <c r="AC6539" s="5" t="e">
        <f>VLOOKUP(Table1[[#This Row],[Expense Report]],#REF!,3, 0)</f>
        <v>#REF!</v>
      </c>
      <c r="AD6539" t="s">
        <v>13196</v>
      </c>
      <c r="AE6539" t="s">
        <v>475</v>
      </c>
      <c r="AF6539" t="e">
        <f>MONTH(Table1[[#This Row],[Date Sent]])</f>
        <v>#REF!</v>
      </c>
      <c r="AG6539" t="e">
        <f>YEAR(Table1[[#This Row],[Date Sent]])</f>
        <v>#REF!</v>
      </c>
      <c r="AH6539"/>
    </row>
    <row r="6540" spans="1:34" x14ac:dyDescent="0.2">
      <c r="A6540" t="s">
        <v>813</v>
      </c>
      <c r="B6540" t="s">
        <v>6942</v>
      </c>
      <c r="C6540" s="1">
        <v>12.23</v>
      </c>
      <c r="D6540" s="5">
        <v>45380</v>
      </c>
      <c r="E6540" t="s">
        <v>21</v>
      </c>
      <c r="F6540" t="s">
        <v>18</v>
      </c>
      <c r="G6540" s="16" t="s">
        <v>984</v>
      </c>
      <c r="H6540" s="1"/>
      <c r="J6540"/>
      <c r="AC6540" s="5" t="e">
        <f>VLOOKUP(Table1[[#This Row],[Expense Report]],#REF!,3, 0)</f>
        <v>#REF!</v>
      </c>
      <c r="AD6540" t="s">
        <v>13196</v>
      </c>
      <c r="AE6540" t="s">
        <v>475</v>
      </c>
      <c r="AF6540" t="e">
        <f>MONTH(Table1[[#This Row],[Date Sent]])</f>
        <v>#REF!</v>
      </c>
      <c r="AG6540" t="e">
        <f>YEAR(Table1[[#This Row],[Date Sent]])</f>
        <v>#REF!</v>
      </c>
      <c r="AH6540"/>
    </row>
    <row r="6541" spans="1:34" x14ac:dyDescent="0.2">
      <c r="A6541" t="s">
        <v>5322</v>
      </c>
      <c r="B6541" t="s">
        <v>6943</v>
      </c>
      <c r="C6541" s="1">
        <v>172.07</v>
      </c>
      <c r="D6541" s="5">
        <v>45370</v>
      </c>
      <c r="E6541" t="s">
        <v>21</v>
      </c>
      <c r="F6541" t="s">
        <v>33</v>
      </c>
      <c r="G6541" s="16" t="s">
        <v>6944</v>
      </c>
      <c r="H6541" s="1"/>
      <c r="J6541"/>
      <c r="AC6541" s="5" t="e">
        <f>VLOOKUP(Table1[[#This Row],[Expense Report]],#REF!,3, 0)</f>
        <v>#REF!</v>
      </c>
      <c r="AD6541" t="s">
        <v>14609</v>
      </c>
      <c r="AE6541" t="s">
        <v>198</v>
      </c>
      <c r="AF6541" t="e">
        <f>MONTH(Table1[[#This Row],[Date Sent]])</f>
        <v>#REF!</v>
      </c>
      <c r="AG6541" t="e">
        <f>YEAR(Table1[[#This Row],[Date Sent]])</f>
        <v>#REF!</v>
      </c>
      <c r="AH6541"/>
    </row>
    <row r="6542" spans="1:34" x14ac:dyDescent="0.2">
      <c r="A6542" t="s">
        <v>5322</v>
      </c>
      <c r="B6542" t="s">
        <v>6943</v>
      </c>
      <c r="C6542" s="1">
        <v>57.72</v>
      </c>
      <c r="D6542" s="5">
        <v>45372</v>
      </c>
      <c r="E6542" t="s">
        <v>21</v>
      </c>
      <c r="F6542" t="s">
        <v>33</v>
      </c>
      <c r="G6542" s="16" t="s">
        <v>1076</v>
      </c>
      <c r="H6542" s="1"/>
      <c r="J6542"/>
      <c r="AC6542" s="5" t="e">
        <f>VLOOKUP(Table1[[#This Row],[Expense Report]],#REF!,3, 0)</f>
        <v>#REF!</v>
      </c>
      <c r="AD6542" t="s">
        <v>14609</v>
      </c>
      <c r="AE6542" t="s">
        <v>198</v>
      </c>
      <c r="AF6542" t="e">
        <f>MONTH(Table1[[#This Row],[Date Sent]])</f>
        <v>#REF!</v>
      </c>
      <c r="AG6542" t="e">
        <f>YEAR(Table1[[#This Row],[Date Sent]])</f>
        <v>#REF!</v>
      </c>
      <c r="AH6542"/>
    </row>
    <row r="6543" spans="1:34" x14ac:dyDescent="0.2">
      <c r="A6543" t="s">
        <v>5322</v>
      </c>
      <c r="B6543" t="s">
        <v>6943</v>
      </c>
      <c r="C6543" s="1">
        <v>152.38</v>
      </c>
      <c r="D6543" s="5">
        <v>45372</v>
      </c>
      <c r="E6543" t="s">
        <v>21</v>
      </c>
      <c r="F6543" t="s">
        <v>33</v>
      </c>
      <c r="G6543" s="16" t="s">
        <v>3682</v>
      </c>
      <c r="H6543" s="1"/>
      <c r="J6543"/>
      <c r="AC6543" s="5" t="e">
        <f>VLOOKUP(Table1[[#This Row],[Expense Report]],#REF!,3, 0)</f>
        <v>#REF!</v>
      </c>
      <c r="AD6543" t="s">
        <v>14609</v>
      </c>
      <c r="AE6543" t="s">
        <v>198</v>
      </c>
      <c r="AF6543" t="e">
        <f>MONTH(Table1[[#This Row],[Date Sent]])</f>
        <v>#REF!</v>
      </c>
      <c r="AG6543" t="e">
        <f>YEAR(Table1[[#This Row],[Date Sent]])</f>
        <v>#REF!</v>
      </c>
      <c r="AH6543"/>
    </row>
    <row r="6544" spans="1:34" x14ac:dyDescent="0.2">
      <c r="A6544" t="s">
        <v>5322</v>
      </c>
      <c r="B6544" t="s">
        <v>6943</v>
      </c>
      <c r="C6544" s="1">
        <v>49.66</v>
      </c>
      <c r="D6544" s="5">
        <v>45373</v>
      </c>
      <c r="E6544" t="s">
        <v>33</v>
      </c>
      <c r="F6544" t="s">
        <v>39</v>
      </c>
      <c r="G6544" s="16" t="s">
        <v>6945</v>
      </c>
      <c r="H6544" s="1"/>
      <c r="J6544"/>
      <c r="AC6544" s="5" t="e">
        <f>VLOOKUP(Table1[[#This Row],[Expense Report]],#REF!,3, 0)</f>
        <v>#REF!</v>
      </c>
      <c r="AD6544" t="s">
        <v>14609</v>
      </c>
      <c r="AE6544" t="s">
        <v>198</v>
      </c>
      <c r="AF6544" t="e">
        <f>MONTH(Table1[[#This Row],[Date Sent]])</f>
        <v>#REF!</v>
      </c>
      <c r="AG6544" t="e">
        <f>YEAR(Table1[[#This Row],[Date Sent]])</f>
        <v>#REF!</v>
      </c>
      <c r="AH6544"/>
    </row>
    <row r="6545" spans="1:34" x14ac:dyDescent="0.2">
      <c r="A6545" t="s">
        <v>5322</v>
      </c>
      <c r="B6545" t="s">
        <v>6943</v>
      </c>
      <c r="C6545" s="1">
        <v>224.9</v>
      </c>
      <c r="D6545" s="5">
        <v>45376</v>
      </c>
      <c r="E6545" t="s">
        <v>46</v>
      </c>
      <c r="F6545" t="s">
        <v>51</v>
      </c>
      <c r="G6545" s="16" t="s">
        <v>6946</v>
      </c>
      <c r="H6545" s="1"/>
      <c r="J6545"/>
      <c r="AC6545" s="5" t="e">
        <f>VLOOKUP(Table1[[#This Row],[Expense Report]],#REF!,3, 0)</f>
        <v>#REF!</v>
      </c>
      <c r="AD6545" t="s">
        <v>14609</v>
      </c>
      <c r="AE6545" t="s">
        <v>198</v>
      </c>
      <c r="AF6545" t="e">
        <f>MONTH(Table1[[#This Row],[Date Sent]])</f>
        <v>#REF!</v>
      </c>
      <c r="AG6545" t="e">
        <f>YEAR(Table1[[#This Row],[Date Sent]])</f>
        <v>#REF!</v>
      </c>
      <c r="AH6545"/>
    </row>
    <row r="6546" spans="1:34" x14ac:dyDescent="0.2">
      <c r="A6546" t="s">
        <v>1868</v>
      </c>
      <c r="B6546" t="s">
        <v>6947</v>
      </c>
      <c r="C6546" s="1">
        <v>30.81</v>
      </c>
      <c r="D6546" s="5">
        <v>45376</v>
      </c>
      <c r="E6546" t="s">
        <v>21</v>
      </c>
      <c r="F6546" t="s">
        <v>33</v>
      </c>
      <c r="G6546" s="16" t="s">
        <v>2181</v>
      </c>
      <c r="H6546" s="1"/>
      <c r="J6546"/>
      <c r="AC6546" s="5" t="e">
        <f>VLOOKUP(Table1[[#This Row],[Expense Report]],#REF!,3, 0)</f>
        <v>#REF!</v>
      </c>
      <c r="AD6546" t="s">
        <v>13308</v>
      </c>
      <c r="AE6546" t="s">
        <v>198</v>
      </c>
      <c r="AF6546" t="e">
        <f>MONTH(Table1[[#This Row],[Date Sent]])</f>
        <v>#REF!</v>
      </c>
      <c r="AG6546" t="e">
        <f>YEAR(Table1[[#This Row],[Date Sent]])</f>
        <v>#REF!</v>
      </c>
      <c r="AH6546"/>
    </row>
    <row r="6547" spans="1:34" x14ac:dyDescent="0.2">
      <c r="A6547" t="s">
        <v>612</v>
      </c>
      <c r="B6547" t="s">
        <v>6948</v>
      </c>
      <c r="C6547" s="1">
        <v>28.22</v>
      </c>
      <c r="D6547" s="5">
        <v>45376</v>
      </c>
      <c r="E6547" t="s">
        <v>8</v>
      </c>
      <c r="F6547" t="s">
        <v>40</v>
      </c>
      <c r="G6547" s="16" t="s">
        <v>6949</v>
      </c>
      <c r="H6547" s="1"/>
      <c r="J6547"/>
      <c r="AC6547" s="5" t="e">
        <f>VLOOKUP(Table1[[#This Row],[Expense Report]],#REF!,3, 0)</f>
        <v>#REF!</v>
      </c>
      <c r="AD6547" t="s">
        <v>13199</v>
      </c>
      <c r="AE6547" t="s">
        <v>198</v>
      </c>
      <c r="AF6547" t="e">
        <f>MONTH(Table1[[#This Row],[Date Sent]])</f>
        <v>#REF!</v>
      </c>
      <c r="AG6547" t="e">
        <f>YEAR(Table1[[#This Row],[Date Sent]])</f>
        <v>#REF!</v>
      </c>
      <c r="AH6547"/>
    </row>
    <row r="6548" spans="1:34" x14ac:dyDescent="0.2">
      <c r="A6548" t="s">
        <v>612</v>
      </c>
      <c r="B6548" t="s">
        <v>6948</v>
      </c>
      <c r="C6548" s="1">
        <v>25.43</v>
      </c>
      <c r="D6548" s="5">
        <v>45376</v>
      </c>
      <c r="E6548" t="s">
        <v>8</v>
      </c>
      <c r="F6548" t="s">
        <v>15</v>
      </c>
      <c r="G6548" s="16" t="s">
        <v>6950</v>
      </c>
      <c r="H6548" s="1"/>
      <c r="J6548"/>
      <c r="AC6548" s="5" t="e">
        <f>VLOOKUP(Table1[[#This Row],[Expense Report]],#REF!,3, 0)</f>
        <v>#REF!</v>
      </c>
      <c r="AD6548" t="s">
        <v>13199</v>
      </c>
      <c r="AE6548" t="s">
        <v>198</v>
      </c>
      <c r="AF6548" t="e">
        <f>MONTH(Table1[[#This Row],[Date Sent]])</f>
        <v>#REF!</v>
      </c>
      <c r="AG6548" t="e">
        <f>YEAR(Table1[[#This Row],[Date Sent]])</f>
        <v>#REF!</v>
      </c>
      <c r="AH6548"/>
    </row>
    <row r="6549" spans="1:34" x14ac:dyDescent="0.2">
      <c r="A6549" t="s">
        <v>612</v>
      </c>
      <c r="B6549" t="s">
        <v>6948</v>
      </c>
      <c r="C6549" s="1">
        <v>14.82</v>
      </c>
      <c r="D6549" s="5">
        <v>45379</v>
      </c>
      <c r="E6549" t="s">
        <v>25</v>
      </c>
      <c r="F6549" t="s">
        <v>39</v>
      </c>
      <c r="G6549" s="16" t="s">
        <v>6951</v>
      </c>
      <c r="H6549" s="1"/>
      <c r="J6549"/>
      <c r="AC6549" s="5" t="e">
        <f>VLOOKUP(Table1[[#This Row],[Expense Report]],#REF!,3, 0)</f>
        <v>#REF!</v>
      </c>
      <c r="AD6549" t="s">
        <v>13199</v>
      </c>
      <c r="AE6549" t="s">
        <v>198</v>
      </c>
      <c r="AF6549" t="e">
        <f>MONTH(Table1[[#This Row],[Date Sent]])</f>
        <v>#REF!</v>
      </c>
      <c r="AG6549" t="e">
        <f>YEAR(Table1[[#This Row],[Date Sent]])</f>
        <v>#REF!</v>
      </c>
      <c r="AH6549"/>
    </row>
    <row r="6550" spans="1:34" x14ac:dyDescent="0.2">
      <c r="A6550" t="s">
        <v>612</v>
      </c>
      <c r="B6550" t="s">
        <v>6948</v>
      </c>
      <c r="C6550" s="1">
        <v>79.010000000000005</v>
      </c>
      <c r="D6550" s="5">
        <v>45380</v>
      </c>
      <c r="E6550" t="s">
        <v>43</v>
      </c>
      <c r="F6550" t="s">
        <v>17</v>
      </c>
      <c r="G6550" s="16" t="s">
        <v>6952</v>
      </c>
      <c r="H6550" s="1"/>
      <c r="J6550"/>
      <c r="AC6550" s="5" t="e">
        <f>VLOOKUP(Table1[[#This Row],[Expense Report]],#REF!,3, 0)</f>
        <v>#REF!</v>
      </c>
      <c r="AD6550" t="s">
        <v>13199</v>
      </c>
      <c r="AE6550" t="s">
        <v>198</v>
      </c>
      <c r="AF6550" t="e">
        <f>MONTH(Table1[[#This Row],[Date Sent]])</f>
        <v>#REF!</v>
      </c>
      <c r="AG6550" t="e">
        <f>YEAR(Table1[[#This Row],[Date Sent]])</f>
        <v>#REF!</v>
      </c>
      <c r="AH6550"/>
    </row>
    <row r="6551" spans="1:34" x14ac:dyDescent="0.2">
      <c r="A6551" t="s">
        <v>796</v>
      </c>
      <c r="B6551" t="s">
        <v>6953</v>
      </c>
      <c r="C6551" s="1">
        <v>12.6</v>
      </c>
      <c r="D6551" s="5">
        <v>45376</v>
      </c>
      <c r="E6551" t="s">
        <v>21</v>
      </c>
      <c r="F6551" t="s">
        <v>4</v>
      </c>
      <c r="G6551" s="16" t="s">
        <v>6954</v>
      </c>
      <c r="H6551" s="1"/>
      <c r="J6551"/>
      <c r="AC6551" s="5" t="e">
        <f>VLOOKUP(Table1[[#This Row],[Expense Report]],#REF!,3, 0)</f>
        <v>#REF!</v>
      </c>
      <c r="AD6551" t="s">
        <v>11585</v>
      </c>
      <c r="AE6551" t="s">
        <v>198</v>
      </c>
      <c r="AF6551" t="e">
        <f>MONTH(Table1[[#This Row],[Date Sent]])</f>
        <v>#REF!</v>
      </c>
      <c r="AG6551" t="e">
        <f>YEAR(Table1[[#This Row],[Date Sent]])</f>
        <v>#REF!</v>
      </c>
      <c r="AH6551"/>
    </row>
    <row r="6552" spans="1:34" x14ac:dyDescent="0.2">
      <c r="A6552" t="s">
        <v>796</v>
      </c>
      <c r="B6552" t="s">
        <v>6953</v>
      </c>
      <c r="C6552" s="1">
        <v>52.86</v>
      </c>
      <c r="D6552" s="5">
        <v>45377</v>
      </c>
      <c r="E6552" t="s">
        <v>33</v>
      </c>
      <c r="F6552" t="s">
        <v>39</v>
      </c>
      <c r="G6552" s="16" t="s">
        <v>6955</v>
      </c>
      <c r="H6552" s="1"/>
      <c r="J6552"/>
      <c r="AC6552" s="5" t="e">
        <f>VLOOKUP(Table1[[#This Row],[Expense Report]],#REF!,3, 0)</f>
        <v>#REF!</v>
      </c>
      <c r="AD6552" t="s">
        <v>11585</v>
      </c>
      <c r="AE6552" t="s">
        <v>198</v>
      </c>
      <c r="AF6552" t="e">
        <f>MONTH(Table1[[#This Row],[Date Sent]])</f>
        <v>#REF!</v>
      </c>
      <c r="AG6552" t="e">
        <f>YEAR(Table1[[#This Row],[Date Sent]])</f>
        <v>#REF!</v>
      </c>
      <c r="AH6552"/>
    </row>
    <row r="6553" spans="1:34" x14ac:dyDescent="0.2">
      <c r="A6553" t="s">
        <v>796</v>
      </c>
      <c r="B6553" t="s">
        <v>6953</v>
      </c>
      <c r="C6553" s="1">
        <v>323.76</v>
      </c>
      <c r="D6553" s="5">
        <v>45378</v>
      </c>
      <c r="E6553" t="s">
        <v>21</v>
      </c>
      <c r="F6553" t="s">
        <v>33</v>
      </c>
      <c r="G6553" s="16" t="s">
        <v>6956</v>
      </c>
      <c r="H6553" s="1"/>
      <c r="J6553"/>
      <c r="AC6553" s="5" t="e">
        <f>VLOOKUP(Table1[[#This Row],[Expense Report]],#REF!,3, 0)</f>
        <v>#REF!</v>
      </c>
      <c r="AD6553" t="s">
        <v>11585</v>
      </c>
      <c r="AE6553" t="s">
        <v>198</v>
      </c>
      <c r="AF6553" t="e">
        <f>MONTH(Table1[[#This Row],[Date Sent]])</f>
        <v>#REF!</v>
      </c>
      <c r="AG6553" t="e">
        <f>YEAR(Table1[[#This Row],[Date Sent]])</f>
        <v>#REF!</v>
      </c>
      <c r="AH6553"/>
    </row>
    <row r="6554" spans="1:34" x14ac:dyDescent="0.2">
      <c r="A6554" t="s">
        <v>796</v>
      </c>
      <c r="B6554" t="s">
        <v>6953</v>
      </c>
      <c r="C6554" s="1">
        <v>82.75</v>
      </c>
      <c r="D6554" s="5">
        <v>45378</v>
      </c>
      <c r="E6554" t="s">
        <v>21</v>
      </c>
      <c r="F6554" t="s">
        <v>33</v>
      </c>
      <c r="G6554" s="16" t="s">
        <v>3947</v>
      </c>
      <c r="H6554" s="1"/>
      <c r="J6554"/>
      <c r="AC6554" s="5" t="e">
        <f>VLOOKUP(Table1[[#This Row],[Expense Report]],#REF!,3, 0)</f>
        <v>#REF!</v>
      </c>
      <c r="AD6554" t="s">
        <v>11585</v>
      </c>
      <c r="AE6554" t="s">
        <v>198</v>
      </c>
      <c r="AF6554" t="e">
        <f>MONTH(Table1[[#This Row],[Date Sent]])</f>
        <v>#REF!</v>
      </c>
      <c r="AG6554" t="e">
        <f>YEAR(Table1[[#This Row],[Date Sent]])</f>
        <v>#REF!</v>
      </c>
      <c r="AH6554"/>
    </row>
    <row r="6555" spans="1:34" x14ac:dyDescent="0.2">
      <c r="A6555" t="s">
        <v>796</v>
      </c>
      <c r="B6555" t="s">
        <v>6953</v>
      </c>
      <c r="C6555" s="1">
        <v>84.44</v>
      </c>
      <c r="D6555" s="5">
        <v>45378</v>
      </c>
      <c r="E6555" t="s">
        <v>21</v>
      </c>
      <c r="F6555" t="s">
        <v>16</v>
      </c>
      <c r="G6555" s="16" t="s">
        <v>6957</v>
      </c>
      <c r="H6555" s="1"/>
      <c r="J6555"/>
      <c r="AC6555" s="5" t="e">
        <f>VLOOKUP(Table1[[#This Row],[Expense Report]],#REF!,3, 0)</f>
        <v>#REF!</v>
      </c>
      <c r="AD6555" t="s">
        <v>11585</v>
      </c>
      <c r="AE6555" t="s">
        <v>198</v>
      </c>
      <c r="AF6555" t="e">
        <f>MONTH(Table1[[#This Row],[Date Sent]])</f>
        <v>#REF!</v>
      </c>
      <c r="AG6555" t="e">
        <f>YEAR(Table1[[#This Row],[Date Sent]])</f>
        <v>#REF!</v>
      </c>
      <c r="AH6555"/>
    </row>
    <row r="6556" spans="1:34" x14ac:dyDescent="0.2">
      <c r="A6556" t="s">
        <v>796</v>
      </c>
      <c r="B6556" t="s">
        <v>6953</v>
      </c>
      <c r="C6556" s="1">
        <v>101.39</v>
      </c>
      <c r="D6556" s="5">
        <v>45379</v>
      </c>
      <c r="E6556" t="s">
        <v>21</v>
      </c>
      <c r="F6556" t="s">
        <v>33</v>
      </c>
      <c r="G6556" s="16" t="s">
        <v>6958</v>
      </c>
      <c r="H6556" s="1"/>
      <c r="J6556"/>
      <c r="AC6556" s="5" t="e">
        <f>VLOOKUP(Table1[[#This Row],[Expense Report]],#REF!,3, 0)</f>
        <v>#REF!</v>
      </c>
      <c r="AD6556" t="s">
        <v>11585</v>
      </c>
      <c r="AE6556" t="s">
        <v>198</v>
      </c>
      <c r="AF6556" t="e">
        <f>MONTH(Table1[[#This Row],[Date Sent]])</f>
        <v>#REF!</v>
      </c>
      <c r="AG6556" t="e">
        <f>YEAR(Table1[[#This Row],[Date Sent]])</f>
        <v>#REF!</v>
      </c>
      <c r="AH6556"/>
    </row>
    <row r="6557" spans="1:34" x14ac:dyDescent="0.2">
      <c r="A6557" t="s">
        <v>614</v>
      </c>
      <c r="B6557" t="s">
        <v>6959</v>
      </c>
      <c r="C6557" s="1">
        <v>10.42</v>
      </c>
      <c r="D6557" s="5">
        <v>45381</v>
      </c>
      <c r="E6557" t="s">
        <v>8</v>
      </c>
      <c r="F6557" t="s">
        <v>39</v>
      </c>
      <c r="G6557" s="16" t="s">
        <v>6960</v>
      </c>
      <c r="H6557" s="1"/>
      <c r="J6557"/>
      <c r="AC6557" s="5" t="e">
        <f>VLOOKUP(Table1[[#This Row],[Expense Report]],#REF!,3, 0)</f>
        <v>#REF!</v>
      </c>
      <c r="AD6557" t="s">
        <v>13171</v>
      </c>
      <c r="AE6557" t="s">
        <v>156</v>
      </c>
      <c r="AF6557" t="e">
        <f>MONTH(Table1[[#This Row],[Date Sent]])</f>
        <v>#REF!</v>
      </c>
      <c r="AG6557" t="e">
        <f>YEAR(Table1[[#This Row],[Date Sent]])</f>
        <v>#REF!</v>
      </c>
      <c r="AH6557"/>
    </row>
    <row r="6558" spans="1:34" x14ac:dyDescent="0.2">
      <c r="A6558" t="s">
        <v>614</v>
      </c>
      <c r="B6558" t="s">
        <v>6959</v>
      </c>
      <c r="C6558" s="1">
        <v>683.71</v>
      </c>
      <c r="D6558" s="5">
        <v>45384</v>
      </c>
      <c r="E6558" t="s">
        <v>21</v>
      </c>
      <c r="F6558" t="s">
        <v>33</v>
      </c>
      <c r="G6558" s="16" t="s">
        <v>6961</v>
      </c>
      <c r="H6558" s="1"/>
      <c r="J6558"/>
      <c r="AC6558" s="5" t="e">
        <f>VLOOKUP(Table1[[#This Row],[Expense Report]],#REF!,3, 0)</f>
        <v>#REF!</v>
      </c>
      <c r="AD6558" t="s">
        <v>13171</v>
      </c>
      <c r="AE6558" t="s">
        <v>156</v>
      </c>
      <c r="AF6558" t="e">
        <f>MONTH(Table1[[#This Row],[Date Sent]])</f>
        <v>#REF!</v>
      </c>
      <c r="AG6558" t="e">
        <f>YEAR(Table1[[#This Row],[Date Sent]])</f>
        <v>#REF!</v>
      </c>
      <c r="AH6558"/>
    </row>
    <row r="6559" spans="1:34" x14ac:dyDescent="0.2">
      <c r="A6559" t="s">
        <v>614</v>
      </c>
      <c r="B6559" t="s">
        <v>6962</v>
      </c>
      <c r="C6559" s="1">
        <v>14.25</v>
      </c>
      <c r="D6559" s="5">
        <v>45367</v>
      </c>
      <c r="E6559" t="s">
        <v>21</v>
      </c>
      <c r="F6559" t="s">
        <v>33</v>
      </c>
      <c r="G6559" s="16" t="s">
        <v>6963</v>
      </c>
      <c r="H6559" s="1"/>
      <c r="J6559"/>
      <c r="AC6559" s="5" t="e">
        <f>VLOOKUP(Table1[[#This Row],[Expense Report]],#REF!,3, 0)</f>
        <v>#REF!</v>
      </c>
      <c r="AD6559" t="s">
        <v>13171</v>
      </c>
      <c r="AE6559" t="s">
        <v>156</v>
      </c>
      <c r="AF6559" t="e">
        <f>MONTH(Table1[[#This Row],[Date Sent]])</f>
        <v>#REF!</v>
      </c>
      <c r="AG6559" t="e">
        <f>YEAR(Table1[[#This Row],[Date Sent]])</f>
        <v>#REF!</v>
      </c>
      <c r="AH6559"/>
    </row>
    <row r="6560" spans="1:34" x14ac:dyDescent="0.2">
      <c r="A6560" t="s">
        <v>614</v>
      </c>
      <c r="B6560" t="s">
        <v>6962</v>
      </c>
      <c r="C6560" s="1">
        <v>202.5</v>
      </c>
      <c r="D6560" s="5">
        <v>45370</v>
      </c>
      <c r="E6560" t="s">
        <v>8</v>
      </c>
      <c r="F6560" t="s">
        <v>33</v>
      </c>
      <c r="G6560" s="16" t="s">
        <v>1166</v>
      </c>
      <c r="H6560" s="1"/>
      <c r="J6560"/>
      <c r="AC6560" s="5" t="e">
        <f>VLOOKUP(Table1[[#This Row],[Expense Report]],#REF!,3, 0)</f>
        <v>#REF!</v>
      </c>
      <c r="AD6560" t="s">
        <v>13171</v>
      </c>
      <c r="AE6560" t="s">
        <v>156</v>
      </c>
      <c r="AF6560" t="e">
        <f>MONTH(Table1[[#This Row],[Date Sent]])</f>
        <v>#REF!</v>
      </c>
      <c r="AG6560" t="e">
        <f>YEAR(Table1[[#This Row],[Date Sent]])</f>
        <v>#REF!</v>
      </c>
      <c r="AH6560"/>
    </row>
    <row r="6561" spans="1:34" x14ac:dyDescent="0.2">
      <c r="A6561" t="s">
        <v>614</v>
      </c>
      <c r="B6561" t="s">
        <v>6962</v>
      </c>
      <c r="C6561" s="1">
        <v>10.61</v>
      </c>
      <c r="D6561" s="5">
        <v>45374</v>
      </c>
      <c r="E6561" t="s">
        <v>24</v>
      </c>
      <c r="F6561" t="s">
        <v>6</v>
      </c>
      <c r="G6561" s="16" t="s">
        <v>6964</v>
      </c>
      <c r="H6561" s="1"/>
      <c r="J6561"/>
      <c r="AC6561" s="5" t="e">
        <f>VLOOKUP(Table1[[#This Row],[Expense Report]],#REF!,3, 0)</f>
        <v>#REF!</v>
      </c>
      <c r="AD6561" t="s">
        <v>13171</v>
      </c>
      <c r="AE6561" t="s">
        <v>156</v>
      </c>
      <c r="AF6561" t="e">
        <f>MONTH(Table1[[#This Row],[Date Sent]])</f>
        <v>#REF!</v>
      </c>
      <c r="AG6561" t="e">
        <f>YEAR(Table1[[#This Row],[Date Sent]])</f>
        <v>#REF!</v>
      </c>
      <c r="AH6561"/>
    </row>
    <row r="6562" spans="1:34" x14ac:dyDescent="0.2">
      <c r="A6562" t="s">
        <v>614</v>
      </c>
      <c r="B6562" t="s">
        <v>6962</v>
      </c>
      <c r="C6562" s="1">
        <v>88</v>
      </c>
      <c r="D6562" s="5">
        <v>45374</v>
      </c>
      <c r="E6562" t="s">
        <v>24</v>
      </c>
      <c r="F6562" t="s">
        <v>6</v>
      </c>
      <c r="G6562" s="16" t="s">
        <v>6965</v>
      </c>
      <c r="H6562" s="1"/>
      <c r="J6562"/>
      <c r="AC6562" s="5" t="e">
        <f>VLOOKUP(Table1[[#This Row],[Expense Report]],#REF!,3, 0)</f>
        <v>#REF!</v>
      </c>
      <c r="AD6562" t="s">
        <v>13171</v>
      </c>
      <c r="AE6562" t="s">
        <v>156</v>
      </c>
      <c r="AF6562" t="e">
        <f>MONTH(Table1[[#This Row],[Date Sent]])</f>
        <v>#REF!</v>
      </c>
      <c r="AG6562" t="e">
        <f>YEAR(Table1[[#This Row],[Date Sent]])</f>
        <v>#REF!</v>
      </c>
      <c r="AH6562"/>
    </row>
    <row r="6563" spans="1:34" x14ac:dyDescent="0.2">
      <c r="A6563" t="s">
        <v>2280</v>
      </c>
      <c r="B6563" t="s">
        <v>6966</v>
      </c>
      <c r="C6563" s="1">
        <v>46.46</v>
      </c>
      <c r="D6563" s="5">
        <v>45377</v>
      </c>
      <c r="E6563" t="s">
        <v>21</v>
      </c>
      <c r="F6563" t="s">
        <v>10</v>
      </c>
      <c r="G6563" s="16" t="s">
        <v>6967</v>
      </c>
      <c r="H6563" s="1"/>
      <c r="J6563"/>
      <c r="AC6563" s="5" t="e">
        <f>VLOOKUP(Table1[[#This Row],[Expense Report]],#REF!,3, 0)</f>
        <v>#REF!</v>
      </c>
      <c r="AD6563" t="s">
        <v>13311</v>
      </c>
      <c r="AE6563" t="s">
        <v>156</v>
      </c>
      <c r="AF6563" t="e">
        <f>MONTH(Table1[[#This Row],[Date Sent]])</f>
        <v>#REF!</v>
      </c>
      <c r="AG6563" t="e">
        <f>YEAR(Table1[[#This Row],[Date Sent]])</f>
        <v>#REF!</v>
      </c>
      <c r="AH6563"/>
    </row>
    <row r="6564" spans="1:34" x14ac:dyDescent="0.2">
      <c r="A6564" t="s">
        <v>2280</v>
      </c>
      <c r="B6564" t="s">
        <v>6968</v>
      </c>
      <c r="C6564" s="1">
        <v>24.02</v>
      </c>
      <c r="D6564" s="5">
        <v>45380</v>
      </c>
      <c r="E6564" t="s">
        <v>20</v>
      </c>
      <c r="F6564" t="s">
        <v>39</v>
      </c>
      <c r="G6564" s="16" t="s">
        <v>6969</v>
      </c>
      <c r="H6564" s="1"/>
      <c r="J6564"/>
      <c r="AC6564" s="5" t="e">
        <f>VLOOKUP(Table1[[#This Row],[Expense Report]],#REF!,3, 0)</f>
        <v>#REF!</v>
      </c>
      <c r="AD6564" t="s">
        <v>13311</v>
      </c>
      <c r="AE6564" t="s">
        <v>156</v>
      </c>
      <c r="AF6564" t="e">
        <f>MONTH(Table1[[#This Row],[Date Sent]])</f>
        <v>#REF!</v>
      </c>
      <c r="AG6564" t="e">
        <f>YEAR(Table1[[#This Row],[Date Sent]])</f>
        <v>#REF!</v>
      </c>
      <c r="AH6564"/>
    </row>
    <row r="6565" spans="1:34" x14ac:dyDescent="0.2">
      <c r="A6565" t="s">
        <v>2280</v>
      </c>
      <c r="B6565" t="s">
        <v>6970</v>
      </c>
      <c r="C6565" s="1">
        <v>7.11</v>
      </c>
      <c r="D6565" s="5">
        <v>45379</v>
      </c>
      <c r="E6565" t="s">
        <v>20</v>
      </c>
      <c r="F6565" t="s">
        <v>39</v>
      </c>
      <c r="G6565" s="16" t="s">
        <v>6971</v>
      </c>
      <c r="H6565" s="1"/>
      <c r="J6565"/>
      <c r="AC6565" s="5" t="e">
        <f>VLOOKUP(Table1[[#This Row],[Expense Report]],#REF!,3, 0)</f>
        <v>#REF!</v>
      </c>
      <c r="AD6565" t="s">
        <v>13311</v>
      </c>
      <c r="AE6565" t="s">
        <v>156</v>
      </c>
      <c r="AF6565" t="e">
        <f>MONTH(Table1[[#This Row],[Date Sent]])</f>
        <v>#REF!</v>
      </c>
      <c r="AG6565" t="e">
        <f>YEAR(Table1[[#This Row],[Date Sent]])</f>
        <v>#REF!</v>
      </c>
      <c r="AH6565"/>
    </row>
    <row r="6566" spans="1:34" x14ac:dyDescent="0.2">
      <c r="A6566" t="s">
        <v>416</v>
      </c>
      <c r="B6566" t="s">
        <v>6972</v>
      </c>
      <c r="C6566" s="1">
        <v>734.09</v>
      </c>
      <c r="D6566" s="5">
        <v>45371</v>
      </c>
      <c r="E6566" t="s">
        <v>21</v>
      </c>
      <c r="F6566" t="s">
        <v>33</v>
      </c>
      <c r="G6566" s="16" t="s">
        <v>6973</v>
      </c>
      <c r="H6566" s="1"/>
      <c r="J6566"/>
      <c r="AC6566" s="5" t="e">
        <f>VLOOKUP(Table1[[#This Row],[Expense Report]],#REF!,3, 0)</f>
        <v>#REF!</v>
      </c>
      <c r="AD6566" t="s">
        <v>14579</v>
      </c>
      <c r="AE6566" t="s">
        <v>313</v>
      </c>
      <c r="AF6566" t="e">
        <f>MONTH(Table1[[#This Row],[Date Sent]])</f>
        <v>#REF!</v>
      </c>
      <c r="AG6566" t="e">
        <f>YEAR(Table1[[#This Row],[Date Sent]])</f>
        <v>#REF!</v>
      </c>
      <c r="AH6566"/>
    </row>
    <row r="6567" spans="1:34" x14ac:dyDescent="0.2">
      <c r="A6567" t="s">
        <v>416</v>
      </c>
      <c r="B6567" t="s">
        <v>6972</v>
      </c>
      <c r="C6567" s="1">
        <v>16.510000000000002</v>
      </c>
      <c r="D6567" s="5">
        <v>45371</v>
      </c>
      <c r="E6567" t="s">
        <v>21</v>
      </c>
      <c r="F6567" t="s">
        <v>18</v>
      </c>
      <c r="G6567" s="16" t="s">
        <v>3936</v>
      </c>
      <c r="H6567" s="1"/>
      <c r="J6567"/>
      <c r="AC6567" s="5" t="e">
        <f>VLOOKUP(Table1[[#This Row],[Expense Report]],#REF!,3, 0)</f>
        <v>#REF!</v>
      </c>
      <c r="AD6567" t="s">
        <v>14579</v>
      </c>
      <c r="AE6567" t="s">
        <v>313</v>
      </c>
      <c r="AF6567" t="e">
        <f>MONTH(Table1[[#This Row],[Date Sent]])</f>
        <v>#REF!</v>
      </c>
      <c r="AG6567" t="e">
        <f>YEAR(Table1[[#This Row],[Date Sent]])</f>
        <v>#REF!</v>
      </c>
      <c r="AH6567"/>
    </row>
    <row r="6568" spans="1:34" x14ac:dyDescent="0.2">
      <c r="A6568" t="s">
        <v>416</v>
      </c>
      <c r="B6568" t="s">
        <v>6972</v>
      </c>
      <c r="C6568" s="1">
        <v>47.98</v>
      </c>
      <c r="D6568" s="5">
        <v>45383</v>
      </c>
      <c r="E6568" t="s">
        <v>21</v>
      </c>
      <c r="F6568" t="s">
        <v>33</v>
      </c>
      <c r="G6568" s="16" t="s">
        <v>6974</v>
      </c>
      <c r="H6568" s="1"/>
      <c r="J6568"/>
      <c r="AC6568" s="5" t="e">
        <f>VLOOKUP(Table1[[#This Row],[Expense Report]],#REF!,3, 0)</f>
        <v>#REF!</v>
      </c>
      <c r="AD6568" t="s">
        <v>14579</v>
      </c>
      <c r="AE6568" t="s">
        <v>313</v>
      </c>
      <c r="AF6568" t="e">
        <f>MONTH(Table1[[#This Row],[Date Sent]])</f>
        <v>#REF!</v>
      </c>
      <c r="AG6568" t="e">
        <f>YEAR(Table1[[#This Row],[Date Sent]])</f>
        <v>#REF!</v>
      </c>
      <c r="AH6568"/>
    </row>
    <row r="6569" spans="1:34" x14ac:dyDescent="0.2">
      <c r="A6569" t="s">
        <v>4338</v>
      </c>
      <c r="B6569" t="s">
        <v>6975</v>
      </c>
      <c r="C6569" s="1">
        <v>62.38</v>
      </c>
      <c r="D6569" s="5">
        <v>45345</v>
      </c>
      <c r="E6569" t="s">
        <v>17</v>
      </c>
      <c r="F6569" t="s">
        <v>39</v>
      </c>
      <c r="G6569" s="16" t="s">
        <v>1608</v>
      </c>
      <c r="H6569" s="1"/>
      <c r="J6569"/>
      <c r="AC6569" s="5" t="e">
        <f>VLOOKUP(Table1[[#This Row],[Expense Report]],#REF!,3, 0)</f>
        <v>#REF!</v>
      </c>
      <c r="AD6569" t="s">
        <v>14699</v>
      </c>
      <c r="AE6569" t="s">
        <v>198</v>
      </c>
      <c r="AF6569" t="e">
        <f>MONTH(Table1[[#This Row],[Date Sent]])</f>
        <v>#REF!</v>
      </c>
      <c r="AG6569" t="e">
        <f>YEAR(Table1[[#This Row],[Date Sent]])</f>
        <v>#REF!</v>
      </c>
      <c r="AH6569"/>
    </row>
    <row r="6570" spans="1:34" x14ac:dyDescent="0.2">
      <c r="A6570" t="s">
        <v>4338</v>
      </c>
      <c r="B6570" t="s">
        <v>6975</v>
      </c>
      <c r="C6570" s="1">
        <v>749.09</v>
      </c>
      <c r="D6570" s="5">
        <v>45350</v>
      </c>
      <c r="E6570" t="s">
        <v>25</v>
      </c>
      <c r="F6570" t="s">
        <v>33</v>
      </c>
      <c r="G6570" s="16" t="s">
        <v>6976</v>
      </c>
      <c r="H6570" s="1"/>
      <c r="J6570"/>
      <c r="AC6570" s="5" t="e">
        <f>VLOOKUP(Table1[[#This Row],[Expense Report]],#REF!,3, 0)</f>
        <v>#REF!</v>
      </c>
      <c r="AD6570" t="s">
        <v>14699</v>
      </c>
      <c r="AE6570" t="s">
        <v>198</v>
      </c>
      <c r="AF6570" t="e">
        <f>MONTH(Table1[[#This Row],[Date Sent]])</f>
        <v>#REF!</v>
      </c>
      <c r="AG6570" t="e">
        <f>YEAR(Table1[[#This Row],[Date Sent]])</f>
        <v>#REF!</v>
      </c>
      <c r="AH6570"/>
    </row>
    <row r="6571" spans="1:34" x14ac:dyDescent="0.2">
      <c r="A6571" t="s">
        <v>4338</v>
      </c>
      <c r="B6571" t="s">
        <v>6975</v>
      </c>
      <c r="C6571" s="1">
        <v>120.33</v>
      </c>
      <c r="D6571" s="5">
        <v>45352</v>
      </c>
      <c r="E6571" t="s">
        <v>17</v>
      </c>
      <c r="F6571" t="s">
        <v>33</v>
      </c>
      <c r="G6571" s="16" t="s">
        <v>6977</v>
      </c>
      <c r="H6571" s="1"/>
      <c r="J6571"/>
      <c r="AC6571" s="5" t="e">
        <f>VLOOKUP(Table1[[#This Row],[Expense Report]],#REF!,3, 0)</f>
        <v>#REF!</v>
      </c>
      <c r="AD6571" t="s">
        <v>14699</v>
      </c>
      <c r="AE6571" t="s">
        <v>198</v>
      </c>
      <c r="AF6571" t="e">
        <f>MONTH(Table1[[#This Row],[Date Sent]])</f>
        <v>#REF!</v>
      </c>
      <c r="AG6571" t="e">
        <f>YEAR(Table1[[#This Row],[Date Sent]])</f>
        <v>#REF!</v>
      </c>
      <c r="AH6571"/>
    </row>
    <row r="6572" spans="1:34" x14ac:dyDescent="0.2">
      <c r="A6572" t="s">
        <v>296</v>
      </c>
      <c r="B6572" t="s">
        <v>6978</v>
      </c>
      <c r="C6572" s="1">
        <v>14.03</v>
      </c>
      <c r="D6572" s="5">
        <v>45290</v>
      </c>
      <c r="E6572" t="s">
        <v>6</v>
      </c>
      <c r="F6572" t="s">
        <v>14</v>
      </c>
      <c r="G6572" s="16" t="s">
        <v>6979</v>
      </c>
      <c r="H6572" s="1"/>
      <c r="J6572"/>
      <c r="AC6572" s="5" t="e">
        <f>VLOOKUP(Table1[[#This Row],[Expense Report]],#REF!,3, 0)</f>
        <v>#REF!</v>
      </c>
      <c r="AD6572" t="s">
        <v>11649</v>
      </c>
      <c r="AE6572" t="s">
        <v>11649</v>
      </c>
      <c r="AF6572" t="e">
        <f>MONTH(Table1[[#This Row],[Date Sent]])</f>
        <v>#REF!</v>
      </c>
      <c r="AG6572" t="e">
        <f>YEAR(Table1[[#This Row],[Date Sent]])</f>
        <v>#REF!</v>
      </c>
      <c r="AH6572"/>
    </row>
    <row r="6573" spans="1:34" x14ac:dyDescent="0.2">
      <c r="A6573" t="s">
        <v>296</v>
      </c>
      <c r="B6573" t="s">
        <v>6978</v>
      </c>
      <c r="C6573" s="1">
        <v>286.08</v>
      </c>
      <c r="D6573" s="5">
        <v>45344</v>
      </c>
      <c r="E6573" t="s">
        <v>25</v>
      </c>
      <c r="F6573" t="s">
        <v>15</v>
      </c>
      <c r="G6573" s="16" t="s">
        <v>6980</v>
      </c>
      <c r="H6573" s="1"/>
      <c r="J6573"/>
      <c r="AC6573" s="5" t="e">
        <f>VLOOKUP(Table1[[#This Row],[Expense Report]],#REF!,3, 0)</f>
        <v>#REF!</v>
      </c>
      <c r="AD6573" t="s">
        <v>11649</v>
      </c>
      <c r="AE6573" t="s">
        <v>11649</v>
      </c>
      <c r="AF6573" t="e">
        <f>MONTH(Table1[[#This Row],[Date Sent]])</f>
        <v>#REF!</v>
      </c>
      <c r="AG6573" t="e">
        <f>YEAR(Table1[[#This Row],[Date Sent]])</f>
        <v>#REF!</v>
      </c>
      <c r="AH6573"/>
    </row>
    <row r="6574" spans="1:34" x14ac:dyDescent="0.2">
      <c r="A6574" t="s">
        <v>296</v>
      </c>
      <c r="B6574" t="s">
        <v>6978</v>
      </c>
      <c r="C6574" s="1">
        <v>29.55</v>
      </c>
      <c r="D6574" s="5">
        <v>45350</v>
      </c>
      <c r="E6574" t="s">
        <v>21</v>
      </c>
      <c r="F6574" t="s">
        <v>33</v>
      </c>
      <c r="G6574" s="16" t="s">
        <v>6981</v>
      </c>
      <c r="H6574" s="1"/>
      <c r="J6574"/>
      <c r="AC6574" s="5" t="e">
        <f>VLOOKUP(Table1[[#This Row],[Expense Report]],#REF!,3, 0)</f>
        <v>#REF!</v>
      </c>
      <c r="AD6574" t="s">
        <v>11649</v>
      </c>
      <c r="AE6574" t="s">
        <v>11649</v>
      </c>
      <c r="AF6574" t="e">
        <f>MONTH(Table1[[#This Row],[Date Sent]])</f>
        <v>#REF!</v>
      </c>
      <c r="AG6574" t="e">
        <f>YEAR(Table1[[#This Row],[Date Sent]])</f>
        <v>#REF!</v>
      </c>
      <c r="AH6574"/>
    </row>
    <row r="6575" spans="1:34" x14ac:dyDescent="0.2">
      <c r="A6575" t="s">
        <v>296</v>
      </c>
      <c r="B6575" t="s">
        <v>6978</v>
      </c>
      <c r="C6575" s="1">
        <v>331.01</v>
      </c>
      <c r="D6575" s="5">
        <v>45350</v>
      </c>
      <c r="E6575" t="s">
        <v>25</v>
      </c>
      <c r="F6575" t="s">
        <v>49</v>
      </c>
      <c r="G6575" s="16" t="s">
        <v>6982</v>
      </c>
      <c r="H6575" s="1"/>
      <c r="J6575"/>
      <c r="AC6575" s="5" t="e">
        <f>VLOOKUP(Table1[[#This Row],[Expense Report]],#REF!,3, 0)</f>
        <v>#REF!</v>
      </c>
      <c r="AD6575" t="s">
        <v>11649</v>
      </c>
      <c r="AE6575" t="s">
        <v>11649</v>
      </c>
      <c r="AF6575" t="e">
        <f>MONTH(Table1[[#This Row],[Date Sent]])</f>
        <v>#REF!</v>
      </c>
      <c r="AG6575" t="e">
        <f>YEAR(Table1[[#This Row],[Date Sent]])</f>
        <v>#REF!</v>
      </c>
      <c r="AH6575"/>
    </row>
    <row r="6576" spans="1:34" x14ac:dyDescent="0.2">
      <c r="A6576" t="s">
        <v>296</v>
      </c>
      <c r="B6576" t="s">
        <v>6978</v>
      </c>
      <c r="C6576" s="1">
        <v>9.5399999999999991</v>
      </c>
      <c r="D6576" s="5">
        <v>45351</v>
      </c>
      <c r="E6576" t="s">
        <v>26</v>
      </c>
      <c r="F6576" t="s">
        <v>34</v>
      </c>
      <c r="G6576" s="16" t="s">
        <v>6983</v>
      </c>
      <c r="H6576" s="1"/>
      <c r="J6576"/>
      <c r="AC6576" s="5" t="e">
        <f>VLOOKUP(Table1[[#This Row],[Expense Report]],#REF!,3, 0)</f>
        <v>#REF!</v>
      </c>
      <c r="AD6576" t="s">
        <v>11649</v>
      </c>
      <c r="AE6576" t="s">
        <v>11649</v>
      </c>
      <c r="AF6576" t="e">
        <f>MONTH(Table1[[#This Row],[Date Sent]])</f>
        <v>#REF!</v>
      </c>
      <c r="AG6576" t="e">
        <f>YEAR(Table1[[#This Row],[Date Sent]])</f>
        <v>#REF!</v>
      </c>
      <c r="AH6576"/>
    </row>
    <row r="6577" spans="1:34" x14ac:dyDescent="0.2">
      <c r="A6577" t="s">
        <v>296</v>
      </c>
      <c r="B6577" t="s">
        <v>6978</v>
      </c>
      <c r="C6577" s="1">
        <v>299.27999999999997</v>
      </c>
      <c r="D6577" s="5">
        <v>45352</v>
      </c>
      <c r="E6577" t="s">
        <v>16</v>
      </c>
      <c r="F6577" t="s">
        <v>33</v>
      </c>
      <c r="G6577" s="16" t="s">
        <v>6984</v>
      </c>
      <c r="H6577" s="1"/>
      <c r="J6577"/>
      <c r="AC6577" s="5" t="e">
        <f>VLOOKUP(Table1[[#This Row],[Expense Report]],#REF!,3, 0)</f>
        <v>#REF!</v>
      </c>
      <c r="AD6577" t="s">
        <v>11649</v>
      </c>
      <c r="AE6577" t="s">
        <v>11649</v>
      </c>
      <c r="AF6577" t="e">
        <f>MONTH(Table1[[#This Row],[Date Sent]])</f>
        <v>#REF!</v>
      </c>
      <c r="AG6577" t="e">
        <f>YEAR(Table1[[#This Row],[Date Sent]])</f>
        <v>#REF!</v>
      </c>
      <c r="AH6577"/>
    </row>
    <row r="6578" spans="1:34" x14ac:dyDescent="0.2">
      <c r="A6578" t="s">
        <v>296</v>
      </c>
      <c r="B6578" t="s">
        <v>6978</v>
      </c>
      <c r="C6578" s="1">
        <v>145.66</v>
      </c>
      <c r="D6578" s="5">
        <v>45352</v>
      </c>
      <c r="E6578" t="s">
        <v>21</v>
      </c>
      <c r="F6578" t="s">
        <v>33</v>
      </c>
      <c r="G6578" s="16" t="s">
        <v>6985</v>
      </c>
      <c r="H6578" s="1"/>
      <c r="J6578"/>
      <c r="AC6578" s="5" t="e">
        <f>VLOOKUP(Table1[[#This Row],[Expense Report]],#REF!,3, 0)</f>
        <v>#REF!</v>
      </c>
      <c r="AD6578" t="s">
        <v>11649</v>
      </c>
      <c r="AE6578" t="s">
        <v>11649</v>
      </c>
      <c r="AF6578" t="e">
        <f>MONTH(Table1[[#This Row],[Date Sent]])</f>
        <v>#REF!</v>
      </c>
      <c r="AG6578" t="e">
        <f>YEAR(Table1[[#This Row],[Date Sent]])</f>
        <v>#REF!</v>
      </c>
      <c r="AH6578"/>
    </row>
    <row r="6579" spans="1:34" x14ac:dyDescent="0.2">
      <c r="A6579" t="s">
        <v>296</v>
      </c>
      <c r="B6579" t="s">
        <v>6978</v>
      </c>
      <c r="C6579" s="1">
        <v>127.18</v>
      </c>
      <c r="D6579" s="5">
        <v>45356</v>
      </c>
      <c r="E6579" t="s">
        <v>16</v>
      </c>
      <c r="F6579" t="s">
        <v>2974</v>
      </c>
      <c r="G6579" s="16" t="s">
        <v>6986</v>
      </c>
      <c r="H6579" s="1"/>
      <c r="J6579"/>
      <c r="AC6579" s="5" t="e">
        <f>VLOOKUP(Table1[[#This Row],[Expense Report]],#REF!,3, 0)</f>
        <v>#REF!</v>
      </c>
      <c r="AD6579" t="s">
        <v>11649</v>
      </c>
      <c r="AE6579" t="s">
        <v>11649</v>
      </c>
      <c r="AF6579" t="e">
        <f>MONTH(Table1[[#This Row],[Date Sent]])</f>
        <v>#REF!</v>
      </c>
      <c r="AG6579" t="e">
        <f>YEAR(Table1[[#This Row],[Date Sent]])</f>
        <v>#REF!</v>
      </c>
      <c r="AH6579"/>
    </row>
    <row r="6580" spans="1:34" x14ac:dyDescent="0.2">
      <c r="A6580" t="s">
        <v>296</v>
      </c>
      <c r="B6580" t="s">
        <v>6978</v>
      </c>
      <c r="C6580" s="1">
        <v>171.43</v>
      </c>
      <c r="D6580" s="5">
        <v>45359</v>
      </c>
      <c r="E6580" t="s">
        <v>8</v>
      </c>
      <c r="F6580" t="s">
        <v>39</v>
      </c>
      <c r="G6580" s="16" t="s">
        <v>6987</v>
      </c>
      <c r="H6580" s="1"/>
      <c r="J6580"/>
      <c r="AC6580" s="5" t="e">
        <f>VLOOKUP(Table1[[#This Row],[Expense Report]],#REF!,3, 0)</f>
        <v>#REF!</v>
      </c>
      <c r="AD6580" t="s">
        <v>11649</v>
      </c>
      <c r="AE6580" t="s">
        <v>11649</v>
      </c>
      <c r="AF6580" t="e">
        <f>MONTH(Table1[[#This Row],[Date Sent]])</f>
        <v>#REF!</v>
      </c>
      <c r="AG6580" t="e">
        <f>YEAR(Table1[[#This Row],[Date Sent]])</f>
        <v>#REF!</v>
      </c>
      <c r="AH6580"/>
    </row>
    <row r="6581" spans="1:34" x14ac:dyDescent="0.2">
      <c r="A6581" t="s">
        <v>296</v>
      </c>
      <c r="B6581" t="s">
        <v>6978</v>
      </c>
      <c r="C6581" s="1">
        <v>-6.86</v>
      </c>
      <c r="D6581" s="5">
        <v>45360</v>
      </c>
      <c r="E6581" t="s">
        <v>16</v>
      </c>
      <c r="F6581" t="s">
        <v>15</v>
      </c>
      <c r="G6581" s="16" t="s">
        <v>6988</v>
      </c>
      <c r="H6581" s="1"/>
      <c r="J6581"/>
      <c r="AC6581" s="5" t="e">
        <f>VLOOKUP(Table1[[#This Row],[Expense Report]],#REF!,3, 0)</f>
        <v>#REF!</v>
      </c>
      <c r="AD6581" t="s">
        <v>11649</v>
      </c>
      <c r="AE6581" t="s">
        <v>11649</v>
      </c>
      <c r="AF6581" t="e">
        <f>MONTH(Table1[[#This Row],[Date Sent]])</f>
        <v>#REF!</v>
      </c>
      <c r="AG6581" t="e">
        <f>YEAR(Table1[[#This Row],[Date Sent]])</f>
        <v>#REF!</v>
      </c>
      <c r="AH6581"/>
    </row>
    <row r="6582" spans="1:34" x14ac:dyDescent="0.2">
      <c r="A6582" t="s">
        <v>296</v>
      </c>
      <c r="B6582" t="s">
        <v>6978</v>
      </c>
      <c r="C6582" s="1">
        <v>187.6</v>
      </c>
      <c r="D6582" s="5">
        <v>45360</v>
      </c>
      <c r="E6582" t="s">
        <v>25</v>
      </c>
      <c r="F6582" t="s">
        <v>49</v>
      </c>
      <c r="G6582" s="16" t="s">
        <v>6989</v>
      </c>
      <c r="H6582" s="1"/>
      <c r="J6582"/>
      <c r="AC6582" s="5" t="e">
        <f>VLOOKUP(Table1[[#This Row],[Expense Report]],#REF!,3, 0)</f>
        <v>#REF!</v>
      </c>
      <c r="AD6582" t="s">
        <v>11649</v>
      </c>
      <c r="AE6582" t="s">
        <v>11649</v>
      </c>
      <c r="AF6582" t="e">
        <f>MONTH(Table1[[#This Row],[Date Sent]])</f>
        <v>#REF!</v>
      </c>
      <c r="AG6582" t="e">
        <f>YEAR(Table1[[#This Row],[Date Sent]])</f>
        <v>#REF!</v>
      </c>
      <c r="AH6582"/>
    </row>
    <row r="6583" spans="1:34" x14ac:dyDescent="0.2">
      <c r="A6583" t="s">
        <v>296</v>
      </c>
      <c r="B6583" t="s">
        <v>6978</v>
      </c>
      <c r="C6583" s="1">
        <v>111.29</v>
      </c>
      <c r="D6583" s="5">
        <v>45365</v>
      </c>
      <c r="E6583" t="s">
        <v>8</v>
      </c>
      <c r="F6583" t="s">
        <v>39</v>
      </c>
      <c r="G6583" s="16" t="s">
        <v>6990</v>
      </c>
      <c r="H6583" s="1"/>
      <c r="J6583"/>
      <c r="AC6583" s="5" t="e">
        <f>VLOOKUP(Table1[[#This Row],[Expense Report]],#REF!,3, 0)</f>
        <v>#REF!</v>
      </c>
      <c r="AD6583" t="s">
        <v>11649</v>
      </c>
      <c r="AE6583" t="s">
        <v>11649</v>
      </c>
      <c r="AF6583" t="e">
        <f>MONTH(Table1[[#This Row],[Date Sent]])</f>
        <v>#REF!</v>
      </c>
      <c r="AG6583" t="e">
        <f>YEAR(Table1[[#This Row],[Date Sent]])</f>
        <v>#REF!</v>
      </c>
      <c r="AH6583"/>
    </row>
    <row r="6584" spans="1:34" x14ac:dyDescent="0.2">
      <c r="A6584" t="s">
        <v>296</v>
      </c>
      <c r="B6584" t="s">
        <v>6978</v>
      </c>
      <c r="C6584" s="1">
        <v>789.25</v>
      </c>
      <c r="D6584" s="5">
        <v>45365</v>
      </c>
      <c r="E6584" t="s">
        <v>8</v>
      </c>
      <c r="F6584" t="s">
        <v>39</v>
      </c>
      <c r="G6584" s="16" t="s">
        <v>6991</v>
      </c>
      <c r="H6584" s="1"/>
      <c r="J6584"/>
      <c r="AC6584" s="5" t="e">
        <f>VLOOKUP(Table1[[#This Row],[Expense Report]],#REF!,3, 0)</f>
        <v>#REF!</v>
      </c>
      <c r="AD6584" t="s">
        <v>11649</v>
      </c>
      <c r="AE6584" t="s">
        <v>11649</v>
      </c>
      <c r="AF6584" t="e">
        <f>MONTH(Table1[[#This Row],[Date Sent]])</f>
        <v>#REF!</v>
      </c>
      <c r="AG6584" t="e">
        <f>YEAR(Table1[[#This Row],[Date Sent]])</f>
        <v>#REF!</v>
      </c>
      <c r="AH6584"/>
    </row>
    <row r="6585" spans="1:34" x14ac:dyDescent="0.2">
      <c r="A6585" t="s">
        <v>296</v>
      </c>
      <c r="B6585" t="s">
        <v>6978</v>
      </c>
      <c r="C6585" s="1">
        <v>441.46</v>
      </c>
      <c r="D6585" s="5">
        <v>45366</v>
      </c>
      <c r="E6585" t="s">
        <v>21</v>
      </c>
      <c r="F6585" t="s">
        <v>33</v>
      </c>
      <c r="G6585" s="16" t="s">
        <v>6992</v>
      </c>
      <c r="H6585" s="1"/>
      <c r="J6585"/>
      <c r="AC6585" s="5" t="e">
        <f>VLOOKUP(Table1[[#This Row],[Expense Report]],#REF!,3, 0)</f>
        <v>#REF!</v>
      </c>
      <c r="AD6585" t="s">
        <v>11649</v>
      </c>
      <c r="AE6585" t="s">
        <v>11649</v>
      </c>
      <c r="AF6585" t="e">
        <f>MONTH(Table1[[#This Row],[Date Sent]])</f>
        <v>#REF!</v>
      </c>
      <c r="AG6585" t="e">
        <f>YEAR(Table1[[#This Row],[Date Sent]])</f>
        <v>#REF!</v>
      </c>
      <c r="AH6585"/>
    </row>
    <row r="6586" spans="1:34" x14ac:dyDescent="0.2">
      <c r="A6586" t="s">
        <v>296</v>
      </c>
      <c r="B6586" t="s">
        <v>6978</v>
      </c>
      <c r="C6586" s="1">
        <v>66.209999999999994</v>
      </c>
      <c r="D6586" s="5">
        <v>45370</v>
      </c>
      <c r="E6586" t="s">
        <v>9</v>
      </c>
      <c r="F6586" t="s">
        <v>14</v>
      </c>
      <c r="G6586" s="16" t="s">
        <v>6993</v>
      </c>
      <c r="H6586" s="1"/>
      <c r="J6586"/>
      <c r="AC6586" s="5" t="e">
        <f>VLOOKUP(Table1[[#This Row],[Expense Report]],#REF!,3, 0)</f>
        <v>#REF!</v>
      </c>
      <c r="AD6586" t="s">
        <v>11649</v>
      </c>
      <c r="AE6586" t="s">
        <v>11649</v>
      </c>
      <c r="AF6586" t="e">
        <f>MONTH(Table1[[#This Row],[Date Sent]])</f>
        <v>#REF!</v>
      </c>
      <c r="AG6586" t="e">
        <f>YEAR(Table1[[#This Row],[Date Sent]])</f>
        <v>#REF!</v>
      </c>
      <c r="AH6586"/>
    </row>
    <row r="6587" spans="1:34" x14ac:dyDescent="0.2">
      <c r="A6587" t="s">
        <v>296</v>
      </c>
      <c r="B6587" t="s">
        <v>6978</v>
      </c>
      <c r="C6587" s="1">
        <v>59.04</v>
      </c>
      <c r="D6587" s="5">
        <v>45377</v>
      </c>
      <c r="E6587" t="s">
        <v>8</v>
      </c>
      <c r="F6587" t="s">
        <v>39</v>
      </c>
      <c r="G6587" s="16" t="s">
        <v>6994</v>
      </c>
      <c r="H6587" s="1"/>
      <c r="J6587"/>
      <c r="AC6587" s="5" t="e">
        <f>VLOOKUP(Table1[[#This Row],[Expense Report]],#REF!,3, 0)</f>
        <v>#REF!</v>
      </c>
      <c r="AD6587" t="s">
        <v>11649</v>
      </c>
      <c r="AE6587" t="s">
        <v>11649</v>
      </c>
      <c r="AF6587" t="e">
        <f>MONTH(Table1[[#This Row],[Date Sent]])</f>
        <v>#REF!</v>
      </c>
      <c r="AG6587" t="e">
        <f>YEAR(Table1[[#This Row],[Date Sent]])</f>
        <v>#REF!</v>
      </c>
      <c r="AH6587"/>
    </row>
    <row r="6588" spans="1:34" x14ac:dyDescent="0.2">
      <c r="A6588" t="s">
        <v>296</v>
      </c>
      <c r="B6588" t="s">
        <v>6978</v>
      </c>
      <c r="C6588" s="1">
        <v>9.99</v>
      </c>
      <c r="D6588" s="5">
        <v>45378</v>
      </c>
      <c r="E6588" t="s">
        <v>26</v>
      </c>
      <c r="F6588" t="s">
        <v>34</v>
      </c>
      <c r="G6588" s="16" t="s">
        <v>6995</v>
      </c>
      <c r="H6588" s="1"/>
      <c r="J6588"/>
      <c r="AC6588" s="5" t="e">
        <f>VLOOKUP(Table1[[#This Row],[Expense Report]],#REF!,3, 0)</f>
        <v>#REF!</v>
      </c>
      <c r="AD6588" t="s">
        <v>11649</v>
      </c>
      <c r="AE6588" t="s">
        <v>11649</v>
      </c>
      <c r="AF6588" t="e">
        <f>MONTH(Table1[[#This Row],[Date Sent]])</f>
        <v>#REF!</v>
      </c>
      <c r="AG6588" t="e">
        <f>YEAR(Table1[[#This Row],[Date Sent]])</f>
        <v>#REF!</v>
      </c>
      <c r="AH6588"/>
    </row>
    <row r="6589" spans="1:34" x14ac:dyDescent="0.2">
      <c r="A6589" t="s">
        <v>296</v>
      </c>
      <c r="B6589" t="s">
        <v>6978</v>
      </c>
      <c r="C6589" s="1">
        <v>9.5399999999999991</v>
      </c>
      <c r="D6589" s="5">
        <v>45382</v>
      </c>
      <c r="E6589" t="s">
        <v>26</v>
      </c>
      <c r="F6589" t="s">
        <v>34</v>
      </c>
      <c r="G6589" s="16" t="s">
        <v>6983</v>
      </c>
      <c r="H6589" s="1"/>
      <c r="J6589"/>
      <c r="AC6589" s="5" t="e">
        <f>VLOOKUP(Table1[[#This Row],[Expense Report]],#REF!,3, 0)</f>
        <v>#REF!</v>
      </c>
      <c r="AD6589" t="s">
        <v>11649</v>
      </c>
      <c r="AE6589" t="s">
        <v>11649</v>
      </c>
      <c r="AF6589" t="e">
        <f>MONTH(Table1[[#This Row],[Date Sent]])</f>
        <v>#REF!</v>
      </c>
      <c r="AG6589" t="e">
        <f>YEAR(Table1[[#This Row],[Date Sent]])</f>
        <v>#REF!</v>
      </c>
      <c r="AH6589"/>
    </row>
    <row r="6590" spans="1:34" x14ac:dyDescent="0.2">
      <c r="A6590" t="s">
        <v>3828</v>
      </c>
      <c r="B6590" t="s">
        <v>6996</v>
      </c>
      <c r="C6590" s="1">
        <v>16.34</v>
      </c>
      <c r="D6590" s="5">
        <v>45380</v>
      </c>
      <c r="E6590" t="s">
        <v>24</v>
      </c>
      <c r="F6590" t="s">
        <v>18</v>
      </c>
      <c r="G6590" s="16" t="s">
        <v>978</v>
      </c>
      <c r="H6590" s="1"/>
      <c r="J6590"/>
      <c r="AC6590" s="5" t="e">
        <f>VLOOKUP(Table1[[#This Row],[Expense Report]],#REF!,3, 0)</f>
        <v>#REF!</v>
      </c>
      <c r="AD6590" t="s">
        <v>13362</v>
      </c>
      <c r="AE6590" t="s">
        <v>294</v>
      </c>
      <c r="AF6590" t="e">
        <f>MONTH(Table1[[#This Row],[Date Sent]])</f>
        <v>#REF!</v>
      </c>
      <c r="AG6590" t="e">
        <f>YEAR(Table1[[#This Row],[Date Sent]])</f>
        <v>#REF!</v>
      </c>
      <c r="AH6590"/>
    </row>
    <row r="6591" spans="1:34" x14ac:dyDescent="0.2">
      <c r="A6591" t="s">
        <v>3828</v>
      </c>
      <c r="B6591" t="s">
        <v>6996</v>
      </c>
      <c r="C6591" s="1">
        <v>34.67</v>
      </c>
      <c r="D6591" s="5">
        <v>45380</v>
      </c>
      <c r="E6591" t="s">
        <v>36</v>
      </c>
      <c r="F6591" t="s">
        <v>15</v>
      </c>
      <c r="G6591" s="16" t="s">
        <v>6997</v>
      </c>
      <c r="H6591" s="1"/>
      <c r="J6591"/>
      <c r="AC6591" s="5" t="e">
        <f>VLOOKUP(Table1[[#This Row],[Expense Report]],#REF!,3, 0)</f>
        <v>#REF!</v>
      </c>
      <c r="AD6591" t="s">
        <v>13362</v>
      </c>
      <c r="AE6591" t="s">
        <v>294</v>
      </c>
      <c r="AF6591" t="e">
        <f>MONTH(Table1[[#This Row],[Date Sent]])</f>
        <v>#REF!</v>
      </c>
      <c r="AG6591" t="e">
        <f>YEAR(Table1[[#This Row],[Date Sent]])</f>
        <v>#REF!</v>
      </c>
      <c r="AH6591"/>
    </row>
    <row r="6592" spans="1:34" x14ac:dyDescent="0.2">
      <c r="A6592" t="s">
        <v>3828</v>
      </c>
      <c r="B6592" t="s">
        <v>6996</v>
      </c>
      <c r="C6592" s="1">
        <v>150.57</v>
      </c>
      <c r="D6592" s="5">
        <v>45383</v>
      </c>
      <c r="E6592" t="s">
        <v>21</v>
      </c>
      <c r="F6592" t="s">
        <v>918</v>
      </c>
      <c r="G6592" s="16" t="s">
        <v>6998</v>
      </c>
      <c r="H6592" s="1">
        <v>26.94</v>
      </c>
      <c r="I6592" t="s">
        <v>17</v>
      </c>
      <c r="J6592" t="s">
        <v>4326</v>
      </c>
      <c r="K6592" s="1">
        <v>29.32</v>
      </c>
      <c r="L6592" t="s">
        <v>33</v>
      </c>
      <c r="M6592" t="s">
        <v>3510</v>
      </c>
      <c r="N6592" s="1">
        <v>94.31</v>
      </c>
      <c r="O6592" t="s">
        <v>16</v>
      </c>
      <c r="P6592" t="s">
        <v>1057</v>
      </c>
      <c r="AC6592" s="5" t="e">
        <f>VLOOKUP(Table1[[#This Row],[Expense Report]],#REF!,3, 0)</f>
        <v>#REF!</v>
      </c>
      <c r="AD6592" t="s">
        <v>13362</v>
      </c>
      <c r="AE6592" t="s">
        <v>294</v>
      </c>
      <c r="AF6592" t="e">
        <f>MONTH(Table1[[#This Row],[Date Sent]])</f>
        <v>#REF!</v>
      </c>
      <c r="AG6592" t="e">
        <f>YEAR(Table1[[#This Row],[Date Sent]])</f>
        <v>#REF!</v>
      </c>
      <c r="AH6592"/>
    </row>
    <row r="6593" spans="1:34" x14ac:dyDescent="0.2">
      <c r="A6593" t="s">
        <v>3828</v>
      </c>
      <c r="B6593" t="s">
        <v>6996</v>
      </c>
      <c r="C6593" s="1">
        <v>168</v>
      </c>
      <c r="D6593" s="5">
        <v>45383</v>
      </c>
      <c r="E6593" t="s">
        <v>23</v>
      </c>
      <c r="F6593" t="s">
        <v>20</v>
      </c>
      <c r="G6593" s="16" t="s">
        <v>6999</v>
      </c>
      <c r="H6593" s="1"/>
      <c r="J6593"/>
      <c r="AC6593" s="5" t="e">
        <f>VLOOKUP(Table1[[#This Row],[Expense Report]],#REF!,3, 0)</f>
        <v>#REF!</v>
      </c>
      <c r="AD6593" t="s">
        <v>13362</v>
      </c>
      <c r="AE6593" t="s">
        <v>294</v>
      </c>
      <c r="AF6593" t="e">
        <f>MONTH(Table1[[#This Row],[Date Sent]])</f>
        <v>#REF!</v>
      </c>
      <c r="AG6593" t="e">
        <f>YEAR(Table1[[#This Row],[Date Sent]])</f>
        <v>#REF!</v>
      </c>
      <c r="AH6593"/>
    </row>
    <row r="6594" spans="1:34" x14ac:dyDescent="0.2">
      <c r="A6594" t="s">
        <v>3828</v>
      </c>
      <c r="B6594" t="s">
        <v>6996</v>
      </c>
      <c r="C6594" s="1">
        <v>47.17</v>
      </c>
      <c r="D6594" s="5">
        <v>45384</v>
      </c>
      <c r="E6594" t="s">
        <v>21</v>
      </c>
      <c r="F6594" t="s">
        <v>918</v>
      </c>
      <c r="G6594" s="16" t="s">
        <v>7000</v>
      </c>
      <c r="H6594" s="1">
        <v>7.48</v>
      </c>
      <c r="I6594" t="s">
        <v>24</v>
      </c>
      <c r="J6594" t="s">
        <v>7001</v>
      </c>
      <c r="K6594" s="1">
        <v>39.69</v>
      </c>
      <c r="L6594" t="s">
        <v>17</v>
      </c>
      <c r="M6594" t="s">
        <v>7002</v>
      </c>
      <c r="AC6594" s="5" t="e">
        <f>VLOOKUP(Table1[[#This Row],[Expense Report]],#REF!,3, 0)</f>
        <v>#REF!</v>
      </c>
      <c r="AD6594" t="s">
        <v>13362</v>
      </c>
      <c r="AE6594" t="s">
        <v>294</v>
      </c>
      <c r="AF6594" t="e">
        <f>MONTH(Table1[[#This Row],[Date Sent]])</f>
        <v>#REF!</v>
      </c>
      <c r="AG6594" t="e">
        <f>YEAR(Table1[[#This Row],[Date Sent]])</f>
        <v>#REF!</v>
      </c>
      <c r="AH6594"/>
    </row>
    <row r="6595" spans="1:34" x14ac:dyDescent="0.2">
      <c r="A6595" t="s">
        <v>3828</v>
      </c>
      <c r="B6595" t="s">
        <v>6996</v>
      </c>
      <c r="C6595" s="1">
        <v>46.93</v>
      </c>
      <c r="D6595" s="5">
        <v>45385</v>
      </c>
      <c r="E6595" t="s">
        <v>8</v>
      </c>
      <c r="F6595" t="s">
        <v>39</v>
      </c>
      <c r="G6595" s="16" t="s">
        <v>7003</v>
      </c>
      <c r="H6595" s="1"/>
      <c r="J6595"/>
      <c r="AC6595" s="5" t="e">
        <f>VLOOKUP(Table1[[#This Row],[Expense Report]],#REF!,3, 0)</f>
        <v>#REF!</v>
      </c>
      <c r="AD6595" t="s">
        <v>13362</v>
      </c>
      <c r="AE6595" t="s">
        <v>294</v>
      </c>
      <c r="AF6595" t="e">
        <f>MONTH(Table1[[#This Row],[Date Sent]])</f>
        <v>#REF!</v>
      </c>
      <c r="AG6595" t="e">
        <f>YEAR(Table1[[#This Row],[Date Sent]])</f>
        <v>#REF!</v>
      </c>
      <c r="AH6595"/>
    </row>
    <row r="6596" spans="1:34" x14ac:dyDescent="0.2">
      <c r="A6596" t="s">
        <v>581</v>
      </c>
      <c r="B6596" t="s">
        <v>7004</v>
      </c>
      <c r="C6596" s="1">
        <v>132.72999999999999</v>
      </c>
      <c r="D6596" s="5">
        <v>45366</v>
      </c>
      <c r="E6596" t="s">
        <v>21</v>
      </c>
      <c r="F6596" t="s">
        <v>33</v>
      </c>
      <c r="G6596" s="16" t="s">
        <v>950</v>
      </c>
      <c r="H6596" s="1"/>
      <c r="J6596"/>
      <c r="AC6596" s="5" t="e">
        <f>VLOOKUP(Table1[[#This Row],[Expense Report]],#REF!,3, 0)</f>
        <v>#REF!</v>
      </c>
      <c r="AD6596" t="s">
        <v>14583</v>
      </c>
      <c r="AE6596" t="s">
        <v>294</v>
      </c>
      <c r="AF6596" t="e">
        <f>MONTH(Table1[[#This Row],[Date Sent]])</f>
        <v>#REF!</v>
      </c>
      <c r="AG6596" t="e">
        <f>YEAR(Table1[[#This Row],[Date Sent]])</f>
        <v>#REF!</v>
      </c>
      <c r="AH6596"/>
    </row>
    <row r="6597" spans="1:34" x14ac:dyDescent="0.2">
      <c r="A6597" t="s">
        <v>581</v>
      </c>
      <c r="B6597" t="s">
        <v>7005</v>
      </c>
      <c r="C6597" s="1">
        <v>168.69</v>
      </c>
      <c r="D6597" s="5">
        <v>45337</v>
      </c>
      <c r="E6597" t="s">
        <v>13</v>
      </c>
      <c r="F6597" t="s">
        <v>33</v>
      </c>
      <c r="G6597" s="16" t="s">
        <v>7006</v>
      </c>
      <c r="H6597" s="1"/>
      <c r="J6597"/>
      <c r="AC6597" s="5" t="e">
        <f>VLOOKUP(Table1[[#This Row],[Expense Report]],#REF!,3, 0)</f>
        <v>#REF!</v>
      </c>
      <c r="AD6597" t="s">
        <v>14583</v>
      </c>
      <c r="AE6597" t="s">
        <v>294</v>
      </c>
      <c r="AF6597" t="e">
        <f>MONTH(Table1[[#This Row],[Date Sent]])</f>
        <v>#REF!</v>
      </c>
      <c r="AG6597" t="e">
        <f>YEAR(Table1[[#This Row],[Date Sent]])</f>
        <v>#REF!</v>
      </c>
      <c r="AH6597"/>
    </row>
    <row r="6598" spans="1:34" x14ac:dyDescent="0.2">
      <c r="A6598" t="s">
        <v>3921</v>
      </c>
      <c r="B6598" t="s">
        <v>7007</v>
      </c>
      <c r="C6598" s="1">
        <v>124.19</v>
      </c>
      <c r="D6598" s="5">
        <v>45360</v>
      </c>
      <c r="E6598" t="s">
        <v>21</v>
      </c>
      <c r="F6598" t="s">
        <v>33</v>
      </c>
      <c r="G6598" s="16" t="s">
        <v>7008</v>
      </c>
      <c r="H6598" s="1"/>
      <c r="J6598"/>
      <c r="AC6598" s="5" t="e">
        <f>VLOOKUP(Table1[[#This Row],[Expense Report]],#REF!,3, 0)</f>
        <v>#REF!</v>
      </c>
      <c r="AD6598" t="s">
        <v>14709</v>
      </c>
      <c r="AE6598" t="s">
        <v>243</v>
      </c>
      <c r="AF6598" t="e">
        <f>MONTH(Table1[[#This Row],[Date Sent]])</f>
        <v>#REF!</v>
      </c>
      <c r="AG6598" t="e">
        <f>YEAR(Table1[[#This Row],[Date Sent]])</f>
        <v>#REF!</v>
      </c>
      <c r="AH6598"/>
    </row>
    <row r="6599" spans="1:34" x14ac:dyDescent="0.2">
      <c r="A6599" t="s">
        <v>3921</v>
      </c>
      <c r="B6599" t="s">
        <v>7007</v>
      </c>
      <c r="C6599" s="1">
        <v>284.12</v>
      </c>
      <c r="D6599" s="5">
        <v>45362</v>
      </c>
      <c r="E6599" t="s">
        <v>33</v>
      </c>
      <c r="F6599" t="s">
        <v>16</v>
      </c>
      <c r="G6599" s="16" t="s">
        <v>7009</v>
      </c>
      <c r="H6599" s="1"/>
      <c r="J6599"/>
      <c r="AC6599" s="5" t="e">
        <f>VLOOKUP(Table1[[#This Row],[Expense Report]],#REF!,3, 0)</f>
        <v>#REF!</v>
      </c>
      <c r="AD6599" t="s">
        <v>14709</v>
      </c>
      <c r="AE6599" t="s">
        <v>243</v>
      </c>
      <c r="AF6599" t="e">
        <f>MONTH(Table1[[#This Row],[Date Sent]])</f>
        <v>#REF!</v>
      </c>
      <c r="AG6599" t="e">
        <f>YEAR(Table1[[#This Row],[Date Sent]])</f>
        <v>#REF!</v>
      </c>
      <c r="AH6599"/>
    </row>
    <row r="6600" spans="1:34" x14ac:dyDescent="0.2">
      <c r="A6600" t="s">
        <v>3921</v>
      </c>
      <c r="B6600" t="s">
        <v>7007</v>
      </c>
      <c r="C6600" s="1">
        <v>47.36</v>
      </c>
      <c r="D6600" s="5">
        <v>45366</v>
      </c>
      <c r="E6600" t="s">
        <v>21</v>
      </c>
      <c r="F6600" t="s">
        <v>33</v>
      </c>
      <c r="G6600" s="16" t="s">
        <v>7010</v>
      </c>
      <c r="H6600" s="1"/>
      <c r="J6600"/>
      <c r="AC6600" s="5" t="e">
        <f>VLOOKUP(Table1[[#This Row],[Expense Report]],#REF!,3, 0)</f>
        <v>#REF!</v>
      </c>
      <c r="AD6600" t="s">
        <v>14709</v>
      </c>
      <c r="AE6600" t="s">
        <v>243</v>
      </c>
      <c r="AF6600" t="e">
        <f>MONTH(Table1[[#This Row],[Date Sent]])</f>
        <v>#REF!</v>
      </c>
      <c r="AG6600" t="e">
        <f>YEAR(Table1[[#This Row],[Date Sent]])</f>
        <v>#REF!</v>
      </c>
      <c r="AH6600"/>
    </row>
    <row r="6601" spans="1:34" x14ac:dyDescent="0.2">
      <c r="A6601" t="s">
        <v>3921</v>
      </c>
      <c r="B6601" t="s">
        <v>7007</v>
      </c>
      <c r="C6601" s="1">
        <v>33.200000000000003</v>
      </c>
      <c r="D6601" s="5">
        <v>45367</v>
      </c>
      <c r="E6601" t="s">
        <v>21</v>
      </c>
      <c r="F6601" t="s">
        <v>33</v>
      </c>
      <c r="G6601" s="16" t="s">
        <v>7011</v>
      </c>
      <c r="H6601" s="1"/>
      <c r="J6601"/>
      <c r="AC6601" s="5" t="e">
        <f>VLOOKUP(Table1[[#This Row],[Expense Report]],#REF!,3, 0)</f>
        <v>#REF!</v>
      </c>
      <c r="AD6601" t="s">
        <v>14709</v>
      </c>
      <c r="AE6601" t="s">
        <v>243</v>
      </c>
      <c r="AF6601" t="e">
        <f>MONTH(Table1[[#This Row],[Date Sent]])</f>
        <v>#REF!</v>
      </c>
      <c r="AG6601" t="e">
        <f>YEAR(Table1[[#This Row],[Date Sent]])</f>
        <v>#REF!</v>
      </c>
      <c r="AH6601"/>
    </row>
    <row r="6602" spans="1:34" x14ac:dyDescent="0.2">
      <c r="A6602" t="s">
        <v>665</v>
      </c>
      <c r="B6602" t="s">
        <v>7012</v>
      </c>
      <c r="C6602" s="1">
        <v>830.63</v>
      </c>
      <c r="D6602" s="5">
        <v>45384</v>
      </c>
      <c r="E6602" t="s">
        <v>23</v>
      </c>
      <c r="F6602" t="s">
        <v>20</v>
      </c>
      <c r="G6602" s="16" t="s">
        <v>7013</v>
      </c>
      <c r="H6602" s="1"/>
      <c r="J6602"/>
      <c r="AC6602" s="5" t="e">
        <f>VLOOKUP(Table1[[#This Row],[Expense Report]],#REF!,3, 0)</f>
        <v>#REF!</v>
      </c>
      <c r="AD6602" t="s">
        <v>11649</v>
      </c>
      <c r="AE6602" t="s">
        <v>11649</v>
      </c>
      <c r="AF6602" t="e">
        <f>MONTH(Table1[[#This Row],[Date Sent]])</f>
        <v>#REF!</v>
      </c>
      <c r="AG6602" t="e">
        <f>YEAR(Table1[[#This Row],[Date Sent]])</f>
        <v>#REF!</v>
      </c>
      <c r="AH6602"/>
    </row>
    <row r="6603" spans="1:34" x14ac:dyDescent="0.2">
      <c r="A6603" t="s">
        <v>665</v>
      </c>
      <c r="B6603" t="s">
        <v>7012</v>
      </c>
      <c r="C6603" s="1">
        <v>58.69</v>
      </c>
      <c r="D6603" s="5">
        <v>45386</v>
      </c>
      <c r="E6603" t="s">
        <v>21</v>
      </c>
      <c r="F6603" t="s">
        <v>17</v>
      </c>
      <c r="G6603" s="16" t="s">
        <v>7014</v>
      </c>
      <c r="H6603" s="1"/>
      <c r="J6603"/>
      <c r="AC6603" s="5" t="e">
        <f>VLOOKUP(Table1[[#This Row],[Expense Report]],#REF!,3, 0)</f>
        <v>#REF!</v>
      </c>
      <c r="AD6603" t="s">
        <v>11649</v>
      </c>
      <c r="AE6603" t="s">
        <v>11649</v>
      </c>
      <c r="AF6603" t="e">
        <f>MONTH(Table1[[#This Row],[Date Sent]])</f>
        <v>#REF!</v>
      </c>
      <c r="AG6603" t="e">
        <f>YEAR(Table1[[#This Row],[Date Sent]])</f>
        <v>#REF!</v>
      </c>
      <c r="AH6603"/>
    </row>
    <row r="6604" spans="1:34" x14ac:dyDescent="0.2">
      <c r="A6604" t="s">
        <v>665</v>
      </c>
      <c r="B6604" t="s">
        <v>7015</v>
      </c>
      <c r="C6604" s="1">
        <v>9.9700000000000006</v>
      </c>
      <c r="D6604" s="5">
        <v>45363</v>
      </c>
      <c r="E6604" t="s">
        <v>14</v>
      </c>
      <c r="F6604" t="s">
        <v>5</v>
      </c>
      <c r="G6604" s="16" t="s">
        <v>7016</v>
      </c>
      <c r="H6604" s="1"/>
      <c r="J6604"/>
      <c r="AC6604" s="5" t="e">
        <f>VLOOKUP(Table1[[#This Row],[Expense Report]],#REF!,3, 0)</f>
        <v>#REF!</v>
      </c>
      <c r="AD6604" t="s">
        <v>11649</v>
      </c>
      <c r="AE6604" t="s">
        <v>11649</v>
      </c>
      <c r="AF6604" t="e">
        <f>MONTH(Table1[[#This Row],[Date Sent]])</f>
        <v>#REF!</v>
      </c>
      <c r="AG6604" t="e">
        <f>YEAR(Table1[[#This Row],[Date Sent]])</f>
        <v>#REF!</v>
      </c>
      <c r="AH6604"/>
    </row>
    <row r="6605" spans="1:34" x14ac:dyDescent="0.2">
      <c r="A6605" t="s">
        <v>665</v>
      </c>
      <c r="B6605" t="s">
        <v>7015</v>
      </c>
      <c r="C6605" s="1">
        <v>-9.9700000000000006</v>
      </c>
      <c r="D6605" s="5">
        <v>45363</v>
      </c>
      <c r="E6605" t="s">
        <v>14</v>
      </c>
      <c r="F6605" t="s">
        <v>5</v>
      </c>
      <c r="G6605" s="16" t="s">
        <v>7017</v>
      </c>
      <c r="H6605" s="1"/>
      <c r="J6605"/>
      <c r="AC6605" s="5" t="e">
        <f>VLOOKUP(Table1[[#This Row],[Expense Report]],#REF!,3, 0)</f>
        <v>#REF!</v>
      </c>
      <c r="AD6605" t="s">
        <v>11649</v>
      </c>
      <c r="AE6605" t="s">
        <v>11649</v>
      </c>
      <c r="AF6605" t="e">
        <f>MONTH(Table1[[#This Row],[Date Sent]])</f>
        <v>#REF!</v>
      </c>
      <c r="AG6605" t="e">
        <f>YEAR(Table1[[#This Row],[Date Sent]])</f>
        <v>#REF!</v>
      </c>
      <c r="AH6605"/>
    </row>
    <row r="6606" spans="1:34" x14ac:dyDescent="0.2">
      <c r="A6606" t="s">
        <v>776</v>
      </c>
      <c r="B6606" t="s">
        <v>7018</v>
      </c>
      <c r="C6606" s="1">
        <v>10.39</v>
      </c>
      <c r="D6606" s="5">
        <v>45372</v>
      </c>
      <c r="E6606" t="s">
        <v>24</v>
      </c>
      <c r="F6606" t="s">
        <v>6</v>
      </c>
      <c r="G6606" s="16" t="s">
        <v>7019</v>
      </c>
      <c r="H6606" s="1"/>
      <c r="J6606"/>
      <c r="AC6606" s="5" t="e">
        <f>VLOOKUP(Table1[[#This Row],[Expense Report]],#REF!,3, 0)</f>
        <v>#REF!</v>
      </c>
      <c r="AD6606" t="s">
        <v>13408</v>
      </c>
      <c r="AE6606" t="s">
        <v>6845</v>
      </c>
      <c r="AF6606" t="e">
        <f>MONTH(Table1[[#This Row],[Date Sent]])</f>
        <v>#REF!</v>
      </c>
      <c r="AG6606" t="e">
        <f>YEAR(Table1[[#This Row],[Date Sent]])</f>
        <v>#REF!</v>
      </c>
      <c r="AH6606"/>
    </row>
    <row r="6607" spans="1:34" x14ac:dyDescent="0.2">
      <c r="A6607" t="s">
        <v>776</v>
      </c>
      <c r="B6607" t="s">
        <v>7018</v>
      </c>
      <c r="C6607" s="1">
        <v>85.26</v>
      </c>
      <c r="D6607" s="5">
        <v>45375</v>
      </c>
      <c r="E6607" t="s">
        <v>21</v>
      </c>
      <c r="F6607" t="s">
        <v>918</v>
      </c>
      <c r="G6607" s="16" t="str">
        <f>_xlfn.CONCAT(Table1[[#This Row],[Notes 1]],",",Table1[[#This Row],[Notes 2]],",",Table1[[#This Row],[Notes 3]])</f>
        <v>weed killer,grates for prep buckets,</v>
      </c>
      <c r="H6607" s="1">
        <v>21.1</v>
      </c>
      <c r="I6607" t="s">
        <v>10</v>
      </c>
      <c r="J6607" t="s">
        <v>7020</v>
      </c>
      <c r="K6607" s="1">
        <v>64.16</v>
      </c>
      <c r="L6607" t="s">
        <v>39</v>
      </c>
      <c r="M6607" t="s">
        <v>4696</v>
      </c>
      <c r="AC6607" s="5" t="e">
        <f>VLOOKUP(Table1[[#This Row],[Expense Report]],#REF!,3, 0)</f>
        <v>#REF!</v>
      </c>
      <c r="AD6607" t="s">
        <v>13408</v>
      </c>
      <c r="AE6607" t="s">
        <v>6845</v>
      </c>
      <c r="AF6607" t="e">
        <f>MONTH(Table1[[#This Row],[Date Sent]])</f>
        <v>#REF!</v>
      </c>
      <c r="AG6607" t="e">
        <f>YEAR(Table1[[#This Row],[Date Sent]])</f>
        <v>#REF!</v>
      </c>
      <c r="AH6607"/>
    </row>
    <row r="6608" spans="1:34" x14ac:dyDescent="0.2">
      <c r="A6608" t="s">
        <v>776</v>
      </c>
      <c r="B6608" t="s">
        <v>7018</v>
      </c>
      <c r="C6608" s="1">
        <v>40.08</v>
      </c>
      <c r="D6608" s="5">
        <v>45379</v>
      </c>
      <c r="E6608" t="s">
        <v>33</v>
      </c>
      <c r="F6608" t="s">
        <v>918</v>
      </c>
      <c r="G6608" s="16" t="str">
        <f>_xlfn.CONCAT(Table1[[#This Row],[Notes 1]],",",Table1[[#This Row],[Notes 2]],",",Table1[[#This Row],[Notes 3]])</f>
        <v>fuel for leaf blower,couplings,</v>
      </c>
      <c r="H6608" s="1">
        <v>25.99</v>
      </c>
      <c r="I6608" t="s">
        <v>9</v>
      </c>
      <c r="J6608" t="s">
        <v>5039</v>
      </c>
      <c r="K6608" s="1">
        <v>14.09</v>
      </c>
      <c r="L6608" t="s">
        <v>39</v>
      </c>
      <c r="M6608" t="s">
        <v>1665</v>
      </c>
      <c r="AC6608" s="5" t="e">
        <f>VLOOKUP(Table1[[#This Row],[Expense Report]],#REF!,3, 0)</f>
        <v>#REF!</v>
      </c>
      <c r="AD6608" t="s">
        <v>13408</v>
      </c>
      <c r="AE6608" t="s">
        <v>6845</v>
      </c>
      <c r="AF6608" t="e">
        <f>MONTH(Table1[[#This Row],[Date Sent]])</f>
        <v>#REF!</v>
      </c>
      <c r="AG6608" t="e">
        <f>YEAR(Table1[[#This Row],[Date Sent]])</f>
        <v>#REF!</v>
      </c>
      <c r="AH6608"/>
    </row>
    <row r="6609" spans="1:34" x14ac:dyDescent="0.2">
      <c r="A6609" t="s">
        <v>1539</v>
      </c>
      <c r="B6609" t="s">
        <v>7021</v>
      </c>
      <c r="C6609" s="1">
        <v>51.79</v>
      </c>
      <c r="D6609" s="5">
        <v>45364</v>
      </c>
      <c r="E6609" t="s">
        <v>21</v>
      </c>
      <c r="F6609" t="s">
        <v>33</v>
      </c>
      <c r="G6609" s="16" t="s">
        <v>1353</v>
      </c>
      <c r="H6609" s="1"/>
      <c r="J6609"/>
      <c r="AC6609" s="5" t="e">
        <f>VLOOKUP(Table1[[#This Row],[Expense Report]],#REF!,3, 0)</f>
        <v>#REF!</v>
      </c>
      <c r="AD6609" t="s">
        <v>13695</v>
      </c>
      <c r="AE6609" t="s">
        <v>298</v>
      </c>
      <c r="AF6609" t="e">
        <f>MONTH(Table1[[#This Row],[Date Sent]])</f>
        <v>#REF!</v>
      </c>
      <c r="AG6609" t="e">
        <f>YEAR(Table1[[#This Row],[Date Sent]])</f>
        <v>#REF!</v>
      </c>
      <c r="AH6609"/>
    </row>
    <row r="6610" spans="1:34" x14ac:dyDescent="0.2">
      <c r="A6610" t="s">
        <v>1539</v>
      </c>
      <c r="B6610" t="s">
        <v>7021</v>
      </c>
      <c r="C6610" s="1">
        <v>6.49</v>
      </c>
      <c r="D6610" s="5">
        <v>45366</v>
      </c>
      <c r="E6610" t="s">
        <v>27</v>
      </c>
      <c r="F6610" t="s">
        <v>39</v>
      </c>
      <c r="G6610" s="16" t="s">
        <v>7022</v>
      </c>
      <c r="H6610" s="1"/>
      <c r="J6610"/>
      <c r="AC6610" s="5" t="e">
        <f>VLOOKUP(Table1[[#This Row],[Expense Report]],#REF!,3, 0)</f>
        <v>#REF!</v>
      </c>
      <c r="AD6610" t="s">
        <v>13695</v>
      </c>
      <c r="AE6610" t="s">
        <v>298</v>
      </c>
      <c r="AF6610" t="e">
        <f>MONTH(Table1[[#This Row],[Date Sent]])</f>
        <v>#REF!</v>
      </c>
      <c r="AG6610" t="e">
        <f>YEAR(Table1[[#This Row],[Date Sent]])</f>
        <v>#REF!</v>
      </c>
      <c r="AH6610"/>
    </row>
    <row r="6611" spans="1:34" x14ac:dyDescent="0.2">
      <c r="A6611" t="s">
        <v>1539</v>
      </c>
      <c r="B6611" t="s">
        <v>7021</v>
      </c>
      <c r="C6611" s="1">
        <v>41.27</v>
      </c>
      <c r="D6611" s="5">
        <v>45372</v>
      </c>
      <c r="E6611" t="s">
        <v>21</v>
      </c>
      <c r="F6611" t="s">
        <v>33</v>
      </c>
      <c r="G6611" s="16" t="s">
        <v>7023</v>
      </c>
      <c r="H6611" s="1"/>
      <c r="J6611"/>
      <c r="AC6611" s="5" t="e">
        <f>VLOOKUP(Table1[[#This Row],[Expense Report]],#REF!,3, 0)</f>
        <v>#REF!</v>
      </c>
      <c r="AD6611" t="s">
        <v>13695</v>
      </c>
      <c r="AE6611" t="s">
        <v>298</v>
      </c>
      <c r="AF6611" t="e">
        <f>MONTH(Table1[[#This Row],[Date Sent]])</f>
        <v>#REF!</v>
      </c>
      <c r="AG6611" t="e">
        <f>YEAR(Table1[[#This Row],[Date Sent]])</f>
        <v>#REF!</v>
      </c>
      <c r="AH6611"/>
    </row>
    <row r="6612" spans="1:34" x14ac:dyDescent="0.2">
      <c r="A6612" t="s">
        <v>1539</v>
      </c>
      <c r="B6612" t="s">
        <v>7021</v>
      </c>
      <c r="C6612" s="1">
        <v>141.19</v>
      </c>
      <c r="D6612" s="5">
        <v>45384</v>
      </c>
      <c r="E6612" t="s">
        <v>21</v>
      </c>
      <c r="F6612" t="s">
        <v>33</v>
      </c>
      <c r="G6612" s="16" t="s">
        <v>7024</v>
      </c>
      <c r="H6612" s="1"/>
      <c r="J6612"/>
      <c r="AC6612" s="5" t="e">
        <f>VLOOKUP(Table1[[#This Row],[Expense Report]],#REF!,3, 0)</f>
        <v>#REF!</v>
      </c>
      <c r="AD6612" t="s">
        <v>13695</v>
      </c>
      <c r="AE6612" t="s">
        <v>298</v>
      </c>
      <c r="AF6612" t="e">
        <f>MONTH(Table1[[#This Row],[Date Sent]])</f>
        <v>#REF!</v>
      </c>
      <c r="AG6612" t="e">
        <f>YEAR(Table1[[#This Row],[Date Sent]])</f>
        <v>#REF!</v>
      </c>
      <c r="AH6612"/>
    </row>
    <row r="6613" spans="1:34" x14ac:dyDescent="0.2">
      <c r="A6613" t="s">
        <v>138</v>
      </c>
      <c r="B6613" t="s">
        <v>7025</v>
      </c>
      <c r="C6613" s="1">
        <v>327.26</v>
      </c>
      <c r="D6613" s="5">
        <v>45328</v>
      </c>
      <c r="E6613" t="s">
        <v>20</v>
      </c>
      <c r="F6613" t="s">
        <v>39</v>
      </c>
      <c r="G6613" s="16" t="s">
        <v>6105</v>
      </c>
      <c r="H6613" s="1"/>
      <c r="J6613"/>
      <c r="AC6613" s="5" t="e">
        <f>VLOOKUP(Table1[[#This Row],[Expense Report]],#REF!,3, 0)</f>
        <v>#REF!</v>
      </c>
      <c r="AD6613" t="s">
        <v>14596</v>
      </c>
      <c r="AE6613" t="s">
        <v>167</v>
      </c>
      <c r="AF6613" t="e">
        <f>MONTH(Table1[[#This Row],[Date Sent]])</f>
        <v>#REF!</v>
      </c>
      <c r="AG6613" t="e">
        <f>YEAR(Table1[[#This Row],[Date Sent]])</f>
        <v>#REF!</v>
      </c>
      <c r="AH6613"/>
    </row>
    <row r="6614" spans="1:34" x14ac:dyDescent="0.2">
      <c r="A6614" t="s">
        <v>138</v>
      </c>
      <c r="B6614" t="s">
        <v>7025</v>
      </c>
      <c r="C6614" s="1">
        <v>104.16</v>
      </c>
      <c r="D6614" s="5">
        <v>45331</v>
      </c>
      <c r="E6614" t="s">
        <v>17</v>
      </c>
      <c r="F6614" t="s">
        <v>33</v>
      </c>
      <c r="G6614" s="16" t="s">
        <v>7026</v>
      </c>
      <c r="H6614" s="1"/>
      <c r="J6614"/>
      <c r="AC6614" s="5" t="e">
        <f>VLOOKUP(Table1[[#This Row],[Expense Report]],#REF!,3, 0)</f>
        <v>#REF!</v>
      </c>
      <c r="AD6614" t="s">
        <v>14596</v>
      </c>
      <c r="AE6614" t="s">
        <v>167</v>
      </c>
      <c r="AF6614" t="e">
        <f>MONTH(Table1[[#This Row],[Date Sent]])</f>
        <v>#REF!</v>
      </c>
      <c r="AG6614" t="e">
        <f>YEAR(Table1[[#This Row],[Date Sent]])</f>
        <v>#REF!</v>
      </c>
      <c r="AH6614"/>
    </row>
    <row r="6615" spans="1:34" x14ac:dyDescent="0.2">
      <c r="A6615" t="s">
        <v>138</v>
      </c>
      <c r="B6615" t="s">
        <v>7025</v>
      </c>
      <c r="C6615" s="1">
        <v>635.91</v>
      </c>
      <c r="D6615" s="5">
        <v>45334</v>
      </c>
      <c r="E6615" t="s">
        <v>20</v>
      </c>
      <c r="F6615" t="s">
        <v>8</v>
      </c>
      <c r="G6615" s="16" t="s">
        <v>7027</v>
      </c>
      <c r="H6615" s="1"/>
      <c r="J6615"/>
      <c r="AC6615" s="5" t="e">
        <f>VLOOKUP(Table1[[#This Row],[Expense Report]],#REF!,3, 0)</f>
        <v>#REF!</v>
      </c>
      <c r="AD6615" t="s">
        <v>14596</v>
      </c>
      <c r="AE6615" t="s">
        <v>167</v>
      </c>
      <c r="AF6615" t="e">
        <f>MONTH(Table1[[#This Row],[Date Sent]])</f>
        <v>#REF!</v>
      </c>
      <c r="AG6615" t="e">
        <f>YEAR(Table1[[#This Row],[Date Sent]])</f>
        <v>#REF!</v>
      </c>
      <c r="AH6615"/>
    </row>
    <row r="6616" spans="1:34" x14ac:dyDescent="0.2">
      <c r="A6616" t="s">
        <v>138</v>
      </c>
      <c r="B6616" t="s">
        <v>7025</v>
      </c>
      <c r="C6616" s="1">
        <v>208.12</v>
      </c>
      <c r="D6616" s="5">
        <v>45341</v>
      </c>
      <c r="E6616" t="s">
        <v>21</v>
      </c>
      <c r="F6616" t="s">
        <v>33</v>
      </c>
      <c r="G6616" s="16" t="s">
        <v>4037</v>
      </c>
      <c r="H6616" s="1"/>
      <c r="J6616"/>
      <c r="AC6616" s="5" t="e">
        <f>VLOOKUP(Table1[[#This Row],[Expense Report]],#REF!,3, 0)</f>
        <v>#REF!</v>
      </c>
      <c r="AD6616" t="s">
        <v>14596</v>
      </c>
      <c r="AE6616" t="s">
        <v>167</v>
      </c>
      <c r="AF6616" t="e">
        <f>MONTH(Table1[[#This Row],[Date Sent]])</f>
        <v>#REF!</v>
      </c>
      <c r="AG6616" t="e">
        <f>YEAR(Table1[[#This Row],[Date Sent]])</f>
        <v>#REF!</v>
      </c>
      <c r="AH6616"/>
    </row>
    <row r="6617" spans="1:34" x14ac:dyDescent="0.2">
      <c r="A6617" t="s">
        <v>138</v>
      </c>
      <c r="B6617" t="s">
        <v>7025</v>
      </c>
      <c r="C6617" s="1">
        <v>140.5</v>
      </c>
      <c r="D6617" s="5">
        <v>45343</v>
      </c>
      <c r="E6617" t="s">
        <v>20</v>
      </c>
      <c r="F6617" t="s">
        <v>39</v>
      </c>
      <c r="G6617" s="16" t="s">
        <v>7028</v>
      </c>
      <c r="H6617" s="1"/>
      <c r="J6617"/>
      <c r="AC6617" s="5" t="e">
        <f>VLOOKUP(Table1[[#This Row],[Expense Report]],#REF!,3, 0)</f>
        <v>#REF!</v>
      </c>
      <c r="AD6617" t="s">
        <v>14596</v>
      </c>
      <c r="AE6617" t="s">
        <v>167</v>
      </c>
      <c r="AF6617" t="e">
        <f>MONTH(Table1[[#This Row],[Date Sent]])</f>
        <v>#REF!</v>
      </c>
      <c r="AG6617" t="e">
        <f>YEAR(Table1[[#This Row],[Date Sent]])</f>
        <v>#REF!</v>
      </c>
      <c r="AH6617"/>
    </row>
    <row r="6618" spans="1:34" x14ac:dyDescent="0.2">
      <c r="A6618" t="s">
        <v>138</v>
      </c>
      <c r="B6618" t="s">
        <v>7025</v>
      </c>
      <c r="C6618" s="1">
        <v>55.11</v>
      </c>
      <c r="D6618" s="5">
        <v>45345</v>
      </c>
      <c r="E6618" t="s">
        <v>21</v>
      </c>
      <c r="F6618" t="s">
        <v>33</v>
      </c>
      <c r="G6618" s="16" t="s">
        <v>7029</v>
      </c>
      <c r="H6618" s="1"/>
      <c r="J6618"/>
      <c r="AC6618" s="5" t="e">
        <f>VLOOKUP(Table1[[#This Row],[Expense Report]],#REF!,3, 0)</f>
        <v>#REF!</v>
      </c>
      <c r="AD6618" t="s">
        <v>14596</v>
      </c>
      <c r="AE6618" t="s">
        <v>167</v>
      </c>
      <c r="AF6618" t="e">
        <f>MONTH(Table1[[#This Row],[Date Sent]])</f>
        <v>#REF!</v>
      </c>
      <c r="AG6618" t="e">
        <f>YEAR(Table1[[#This Row],[Date Sent]])</f>
        <v>#REF!</v>
      </c>
      <c r="AH6618"/>
    </row>
    <row r="6619" spans="1:34" x14ac:dyDescent="0.2">
      <c r="A6619" t="s">
        <v>532</v>
      </c>
      <c r="B6619" t="s">
        <v>7030</v>
      </c>
      <c r="C6619" s="1">
        <v>37.75</v>
      </c>
      <c r="D6619" s="5">
        <v>45371</v>
      </c>
      <c r="E6619" t="s">
        <v>25</v>
      </c>
      <c r="F6619" t="s">
        <v>33</v>
      </c>
      <c r="G6619" s="16" t="s">
        <v>2082</v>
      </c>
      <c r="H6619" s="1"/>
      <c r="J6619"/>
      <c r="AC6619" s="5" t="e">
        <f>VLOOKUP(Table1[[#This Row],[Expense Report]],#REF!,3, 0)</f>
        <v>#REF!</v>
      </c>
      <c r="AD6619" t="s">
        <v>13213</v>
      </c>
      <c r="AE6619" t="s">
        <v>298</v>
      </c>
      <c r="AF6619" t="e">
        <f>MONTH(Table1[[#This Row],[Date Sent]])</f>
        <v>#REF!</v>
      </c>
      <c r="AG6619" t="e">
        <f>YEAR(Table1[[#This Row],[Date Sent]])</f>
        <v>#REF!</v>
      </c>
      <c r="AH6619"/>
    </row>
    <row r="6620" spans="1:34" x14ac:dyDescent="0.2">
      <c r="A6620" t="s">
        <v>532</v>
      </c>
      <c r="B6620" t="s">
        <v>7031</v>
      </c>
      <c r="C6620" s="1">
        <v>110</v>
      </c>
      <c r="D6620" s="5">
        <v>45367</v>
      </c>
      <c r="E6620" t="s">
        <v>4</v>
      </c>
      <c r="F6620" t="s">
        <v>34</v>
      </c>
      <c r="G6620" s="16" t="s">
        <v>7032</v>
      </c>
      <c r="H6620" s="1"/>
      <c r="J6620"/>
      <c r="AC6620" s="5" t="e">
        <f>VLOOKUP(Table1[[#This Row],[Expense Report]],#REF!,3, 0)</f>
        <v>#REF!</v>
      </c>
      <c r="AD6620" t="s">
        <v>13213</v>
      </c>
      <c r="AE6620" t="s">
        <v>298</v>
      </c>
      <c r="AF6620" t="e">
        <f>MONTH(Table1[[#This Row],[Date Sent]])</f>
        <v>#REF!</v>
      </c>
      <c r="AG6620" t="e">
        <f>YEAR(Table1[[#This Row],[Date Sent]])</f>
        <v>#REF!</v>
      </c>
      <c r="AH6620"/>
    </row>
    <row r="6621" spans="1:34" x14ac:dyDescent="0.2">
      <c r="A6621" t="s">
        <v>3189</v>
      </c>
      <c r="B6621" t="s">
        <v>7033</v>
      </c>
      <c r="C6621" s="1">
        <v>10.9</v>
      </c>
      <c r="D6621" s="5">
        <v>45373</v>
      </c>
      <c r="E6621" t="s">
        <v>33</v>
      </c>
      <c r="F6621" t="s">
        <v>39</v>
      </c>
      <c r="G6621" s="16" t="s">
        <v>7034</v>
      </c>
      <c r="H6621" s="1"/>
      <c r="J6621"/>
      <c r="AC6621" s="5" t="e">
        <f>VLOOKUP(Table1[[#This Row],[Expense Report]],#REF!,3, 0)</f>
        <v>#REF!</v>
      </c>
      <c r="AD6621" t="s">
        <v>11649</v>
      </c>
      <c r="AE6621" t="s">
        <v>11649</v>
      </c>
      <c r="AF6621" t="e">
        <f>MONTH(Table1[[#This Row],[Date Sent]])</f>
        <v>#REF!</v>
      </c>
      <c r="AG6621" t="e">
        <f>YEAR(Table1[[#This Row],[Date Sent]])</f>
        <v>#REF!</v>
      </c>
      <c r="AH6621"/>
    </row>
    <row r="6622" spans="1:34" x14ac:dyDescent="0.2">
      <c r="A6622" t="s">
        <v>3189</v>
      </c>
      <c r="B6622" t="s">
        <v>7033</v>
      </c>
      <c r="C6622" s="1">
        <v>121.82</v>
      </c>
      <c r="D6622" s="5">
        <v>45380</v>
      </c>
      <c r="E6622" t="s">
        <v>33</v>
      </c>
      <c r="F6622" t="s">
        <v>918</v>
      </c>
      <c r="G6622" s="16" t="str">
        <f>_xlfn.CONCAT(Table1[[#This Row],[Notes 1]],",",Table1[[#This Row],[Notes 2]],",",Table1[[#This Row],[Notes 3]])</f>
        <v>gloves,Furl for blower,</v>
      </c>
      <c r="H6622" s="1">
        <v>69.84</v>
      </c>
      <c r="I6622" t="s">
        <v>16</v>
      </c>
      <c r="J6622" t="s">
        <v>1057</v>
      </c>
      <c r="K6622" s="1">
        <v>51.98</v>
      </c>
      <c r="L6622" t="s">
        <v>9</v>
      </c>
      <c r="M6622" t="s">
        <v>7035</v>
      </c>
      <c r="AC6622" s="5" t="e">
        <f>VLOOKUP(Table1[[#This Row],[Expense Report]],#REF!,3, 0)</f>
        <v>#REF!</v>
      </c>
      <c r="AD6622" t="s">
        <v>11649</v>
      </c>
      <c r="AE6622" t="s">
        <v>11649</v>
      </c>
      <c r="AF6622" t="e">
        <f>MONTH(Table1[[#This Row],[Date Sent]])</f>
        <v>#REF!</v>
      </c>
      <c r="AG6622" t="e">
        <f>YEAR(Table1[[#This Row],[Date Sent]])</f>
        <v>#REF!</v>
      </c>
      <c r="AH6622"/>
    </row>
    <row r="6623" spans="1:34" x14ac:dyDescent="0.2">
      <c r="A6623" t="s">
        <v>3189</v>
      </c>
      <c r="B6623" t="s">
        <v>7033</v>
      </c>
      <c r="C6623" s="1">
        <v>175.64</v>
      </c>
      <c r="D6623" s="5">
        <v>45383</v>
      </c>
      <c r="E6623" t="s">
        <v>21</v>
      </c>
      <c r="F6623" t="s">
        <v>33</v>
      </c>
      <c r="G6623" s="16" t="s">
        <v>7036</v>
      </c>
      <c r="H6623" s="1"/>
      <c r="J6623"/>
      <c r="AC6623" s="5" t="e">
        <f>VLOOKUP(Table1[[#This Row],[Expense Report]],#REF!,3, 0)</f>
        <v>#REF!</v>
      </c>
      <c r="AD6623" t="s">
        <v>11649</v>
      </c>
      <c r="AE6623" t="s">
        <v>11649</v>
      </c>
      <c r="AF6623" t="e">
        <f>MONTH(Table1[[#This Row],[Date Sent]])</f>
        <v>#REF!</v>
      </c>
      <c r="AG6623" t="e">
        <f>YEAR(Table1[[#This Row],[Date Sent]])</f>
        <v>#REF!</v>
      </c>
      <c r="AH6623"/>
    </row>
    <row r="6624" spans="1:34" x14ac:dyDescent="0.2">
      <c r="A6624" t="s">
        <v>153</v>
      </c>
      <c r="B6624" t="s">
        <v>7037</v>
      </c>
      <c r="C6624" s="1">
        <v>-18.93</v>
      </c>
      <c r="D6624" s="5">
        <v>45377</v>
      </c>
      <c r="E6624" t="s">
        <v>25</v>
      </c>
      <c r="F6624" t="s">
        <v>39</v>
      </c>
      <c r="G6624" s="16" t="s">
        <v>7038</v>
      </c>
      <c r="H6624" s="1"/>
      <c r="J6624"/>
      <c r="AC6624" s="5" t="e">
        <f>VLOOKUP(Table1[[#This Row],[Expense Report]],#REF!,3, 0)</f>
        <v>#REF!</v>
      </c>
      <c r="AD6624" t="s">
        <v>13499</v>
      </c>
      <c r="AE6624" t="s">
        <v>198</v>
      </c>
      <c r="AF6624" t="e">
        <f>MONTH(Table1[[#This Row],[Date Sent]])</f>
        <v>#REF!</v>
      </c>
      <c r="AG6624" t="e">
        <f>YEAR(Table1[[#This Row],[Date Sent]])</f>
        <v>#REF!</v>
      </c>
      <c r="AH6624"/>
    </row>
    <row r="6625" spans="1:34" x14ac:dyDescent="0.2">
      <c r="A6625" t="s">
        <v>153</v>
      </c>
      <c r="B6625" t="s">
        <v>7037</v>
      </c>
      <c r="C6625" s="1">
        <v>37.83</v>
      </c>
      <c r="D6625" s="5">
        <v>45377</v>
      </c>
      <c r="E6625" t="s">
        <v>25</v>
      </c>
      <c r="F6625" t="s">
        <v>39</v>
      </c>
      <c r="G6625" s="16" t="s">
        <v>7039</v>
      </c>
      <c r="H6625" s="1"/>
      <c r="J6625"/>
      <c r="AC6625" s="5" t="e">
        <f>VLOOKUP(Table1[[#This Row],[Expense Report]],#REF!,3, 0)</f>
        <v>#REF!</v>
      </c>
      <c r="AD6625" t="s">
        <v>13499</v>
      </c>
      <c r="AE6625" t="s">
        <v>198</v>
      </c>
      <c r="AF6625" t="e">
        <f>MONTH(Table1[[#This Row],[Date Sent]])</f>
        <v>#REF!</v>
      </c>
      <c r="AG6625" t="e">
        <f>YEAR(Table1[[#This Row],[Date Sent]])</f>
        <v>#REF!</v>
      </c>
      <c r="AH6625"/>
    </row>
    <row r="6626" spans="1:34" x14ac:dyDescent="0.2">
      <c r="A6626" t="s">
        <v>153</v>
      </c>
      <c r="B6626" t="s">
        <v>7037</v>
      </c>
      <c r="C6626" s="1">
        <v>10.51</v>
      </c>
      <c r="D6626" s="5">
        <v>45377</v>
      </c>
      <c r="E6626" t="s">
        <v>25</v>
      </c>
      <c r="F6626" t="s">
        <v>39</v>
      </c>
      <c r="G6626" s="16" t="s">
        <v>7040</v>
      </c>
      <c r="H6626" s="1"/>
      <c r="J6626"/>
      <c r="AC6626" s="5" t="e">
        <f>VLOOKUP(Table1[[#This Row],[Expense Report]],#REF!,3, 0)</f>
        <v>#REF!</v>
      </c>
      <c r="AD6626" t="s">
        <v>13499</v>
      </c>
      <c r="AE6626" t="s">
        <v>198</v>
      </c>
      <c r="AF6626" t="e">
        <f>MONTH(Table1[[#This Row],[Date Sent]])</f>
        <v>#REF!</v>
      </c>
      <c r="AG6626" t="e">
        <f>YEAR(Table1[[#This Row],[Date Sent]])</f>
        <v>#REF!</v>
      </c>
      <c r="AH6626"/>
    </row>
    <row r="6627" spans="1:34" x14ac:dyDescent="0.2">
      <c r="A6627" t="s">
        <v>153</v>
      </c>
      <c r="B6627" t="s">
        <v>7037</v>
      </c>
      <c r="C6627" s="1">
        <v>13.53</v>
      </c>
      <c r="D6627" s="5">
        <v>45380</v>
      </c>
      <c r="E6627" t="s">
        <v>21</v>
      </c>
      <c r="F6627" t="s">
        <v>33</v>
      </c>
      <c r="G6627" s="16" t="s">
        <v>923</v>
      </c>
      <c r="H6627" s="1"/>
      <c r="J6627"/>
      <c r="AC6627" s="5" t="e">
        <f>VLOOKUP(Table1[[#This Row],[Expense Report]],#REF!,3, 0)</f>
        <v>#REF!</v>
      </c>
      <c r="AD6627" t="s">
        <v>13499</v>
      </c>
      <c r="AE6627" t="s">
        <v>198</v>
      </c>
      <c r="AF6627" t="e">
        <f>MONTH(Table1[[#This Row],[Date Sent]])</f>
        <v>#REF!</v>
      </c>
      <c r="AG6627" t="e">
        <f>YEAR(Table1[[#This Row],[Date Sent]])</f>
        <v>#REF!</v>
      </c>
      <c r="AH6627"/>
    </row>
    <row r="6628" spans="1:34" x14ac:dyDescent="0.2">
      <c r="A6628" t="s">
        <v>153</v>
      </c>
      <c r="B6628" t="s">
        <v>7037</v>
      </c>
      <c r="C6628" s="1">
        <v>60.52</v>
      </c>
      <c r="D6628" s="5">
        <v>45381</v>
      </c>
      <c r="E6628" t="s">
        <v>18</v>
      </c>
      <c r="F6628" t="s">
        <v>6</v>
      </c>
      <c r="G6628" s="16" t="s">
        <v>7041</v>
      </c>
      <c r="H6628" s="1"/>
      <c r="J6628"/>
      <c r="AC6628" s="5" t="e">
        <f>VLOOKUP(Table1[[#This Row],[Expense Report]],#REF!,3, 0)</f>
        <v>#REF!</v>
      </c>
      <c r="AD6628" t="s">
        <v>13499</v>
      </c>
      <c r="AE6628" t="s">
        <v>198</v>
      </c>
      <c r="AF6628" t="e">
        <f>MONTH(Table1[[#This Row],[Date Sent]])</f>
        <v>#REF!</v>
      </c>
      <c r="AG6628" t="e">
        <f>YEAR(Table1[[#This Row],[Date Sent]])</f>
        <v>#REF!</v>
      </c>
      <c r="AH6628"/>
    </row>
    <row r="6629" spans="1:34" x14ac:dyDescent="0.2">
      <c r="A6629" t="s">
        <v>372</v>
      </c>
      <c r="B6629" t="s">
        <v>7042</v>
      </c>
      <c r="C6629" s="1">
        <v>520.24</v>
      </c>
      <c r="D6629" s="5">
        <v>45344</v>
      </c>
      <c r="E6629" t="s">
        <v>21</v>
      </c>
      <c r="F6629" t="s">
        <v>33</v>
      </c>
      <c r="G6629" s="16" t="s">
        <v>7043</v>
      </c>
      <c r="H6629" s="1"/>
      <c r="J6629"/>
      <c r="AC6629" s="5" t="e">
        <f>VLOOKUP(Table1[[#This Row],[Expense Report]],#REF!,3, 0)</f>
        <v>#REF!</v>
      </c>
      <c r="AD6629" t="s">
        <v>14573</v>
      </c>
      <c r="AE6629" t="s">
        <v>298</v>
      </c>
      <c r="AF6629" t="e">
        <f>MONTH(Table1[[#This Row],[Date Sent]])</f>
        <v>#REF!</v>
      </c>
      <c r="AG6629" t="e">
        <f>YEAR(Table1[[#This Row],[Date Sent]])</f>
        <v>#REF!</v>
      </c>
      <c r="AH6629"/>
    </row>
    <row r="6630" spans="1:34" x14ac:dyDescent="0.2">
      <c r="A6630" t="s">
        <v>372</v>
      </c>
      <c r="B6630" t="s">
        <v>7042</v>
      </c>
      <c r="C6630" s="1">
        <v>2.4</v>
      </c>
      <c r="D6630" s="5">
        <v>45353</v>
      </c>
      <c r="E6630" t="s">
        <v>27</v>
      </c>
      <c r="F6630" t="s">
        <v>39</v>
      </c>
      <c r="G6630" s="16" t="s">
        <v>7044</v>
      </c>
      <c r="H6630" s="1"/>
      <c r="J6630"/>
      <c r="AC6630" s="5" t="e">
        <f>VLOOKUP(Table1[[#This Row],[Expense Report]],#REF!,3, 0)</f>
        <v>#REF!</v>
      </c>
      <c r="AD6630" t="s">
        <v>14573</v>
      </c>
      <c r="AE6630" t="s">
        <v>298</v>
      </c>
      <c r="AF6630" t="e">
        <f>MONTH(Table1[[#This Row],[Date Sent]])</f>
        <v>#REF!</v>
      </c>
      <c r="AG6630" t="e">
        <f>YEAR(Table1[[#This Row],[Date Sent]])</f>
        <v>#REF!</v>
      </c>
      <c r="AH6630"/>
    </row>
    <row r="6631" spans="1:34" x14ac:dyDescent="0.2">
      <c r="A6631" t="s">
        <v>372</v>
      </c>
      <c r="B6631" t="s">
        <v>7042</v>
      </c>
      <c r="C6631" s="1">
        <v>1.39</v>
      </c>
      <c r="D6631" s="5">
        <v>45353</v>
      </c>
      <c r="E6631" t="s">
        <v>27</v>
      </c>
      <c r="F6631" t="s">
        <v>39</v>
      </c>
      <c r="G6631" s="16" t="s">
        <v>7044</v>
      </c>
      <c r="H6631" s="1"/>
      <c r="J6631"/>
      <c r="AC6631" s="5" t="e">
        <f>VLOOKUP(Table1[[#This Row],[Expense Report]],#REF!,3, 0)</f>
        <v>#REF!</v>
      </c>
      <c r="AD6631" t="s">
        <v>14573</v>
      </c>
      <c r="AE6631" t="s">
        <v>298</v>
      </c>
      <c r="AF6631" t="e">
        <f>MONTH(Table1[[#This Row],[Date Sent]])</f>
        <v>#REF!</v>
      </c>
      <c r="AG6631" t="e">
        <f>YEAR(Table1[[#This Row],[Date Sent]])</f>
        <v>#REF!</v>
      </c>
      <c r="AH6631"/>
    </row>
    <row r="6632" spans="1:34" x14ac:dyDescent="0.2">
      <c r="A6632" t="s">
        <v>372</v>
      </c>
      <c r="B6632" t="s">
        <v>7042</v>
      </c>
      <c r="C6632" s="1">
        <v>11.01</v>
      </c>
      <c r="D6632" s="5">
        <v>45358</v>
      </c>
      <c r="E6632" t="s">
        <v>6</v>
      </c>
      <c r="F6632" t="s">
        <v>18</v>
      </c>
      <c r="G6632" s="16" t="s">
        <v>978</v>
      </c>
      <c r="H6632" s="1"/>
      <c r="J6632"/>
      <c r="AC6632" s="5" t="e">
        <f>VLOOKUP(Table1[[#This Row],[Expense Report]],#REF!,3, 0)</f>
        <v>#REF!</v>
      </c>
      <c r="AD6632" t="s">
        <v>14573</v>
      </c>
      <c r="AE6632" t="s">
        <v>298</v>
      </c>
      <c r="AF6632" t="e">
        <f>MONTH(Table1[[#This Row],[Date Sent]])</f>
        <v>#REF!</v>
      </c>
      <c r="AG6632" t="e">
        <f>YEAR(Table1[[#This Row],[Date Sent]])</f>
        <v>#REF!</v>
      </c>
      <c r="AH6632"/>
    </row>
    <row r="6633" spans="1:34" x14ac:dyDescent="0.2">
      <c r="A6633" t="s">
        <v>495</v>
      </c>
      <c r="B6633" t="s">
        <v>7045</v>
      </c>
      <c r="C6633" s="1">
        <v>107.97</v>
      </c>
      <c r="D6633" s="5">
        <v>45368</v>
      </c>
      <c r="E6633" t="s">
        <v>8</v>
      </c>
      <c r="F6633" t="s">
        <v>33</v>
      </c>
      <c r="G6633" s="16" t="s">
        <v>7046</v>
      </c>
      <c r="H6633" s="1"/>
      <c r="J6633"/>
      <c r="AC6633" s="5" t="e">
        <f>VLOOKUP(Table1[[#This Row],[Expense Report]],#REF!,3, 0)</f>
        <v>#REF!</v>
      </c>
      <c r="AD6633" t="s">
        <v>11649</v>
      </c>
      <c r="AE6633" t="s">
        <v>11649</v>
      </c>
      <c r="AF6633" t="e">
        <f>MONTH(Table1[[#This Row],[Date Sent]])</f>
        <v>#REF!</v>
      </c>
      <c r="AG6633" t="e">
        <f>YEAR(Table1[[#This Row],[Date Sent]])</f>
        <v>#REF!</v>
      </c>
      <c r="AH6633"/>
    </row>
    <row r="6634" spans="1:34" x14ac:dyDescent="0.2">
      <c r="A6634" t="s">
        <v>495</v>
      </c>
      <c r="B6634" t="s">
        <v>7045</v>
      </c>
      <c r="C6634" s="1">
        <v>80.989999999999995</v>
      </c>
      <c r="D6634" s="5">
        <v>45372</v>
      </c>
      <c r="E6634" t="s">
        <v>21</v>
      </c>
      <c r="F6634" t="s">
        <v>33</v>
      </c>
      <c r="G6634" s="16" t="s">
        <v>7047</v>
      </c>
      <c r="H6634" s="1"/>
      <c r="J6634"/>
      <c r="AC6634" s="5" t="e">
        <f>VLOOKUP(Table1[[#This Row],[Expense Report]],#REF!,3, 0)</f>
        <v>#REF!</v>
      </c>
      <c r="AD6634" t="s">
        <v>11649</v>
      </c>
      <c r="AE6634" t="s">
        <v>11649</v>
      </c>
      <c r="AF6634" t="e">
        <f>MONTH(Table1[[#This Row],[Date Sent]])</f>
        <v>#REF!</v>
      </c>
      <c r="AG6634" t="e">
        <f>YEAR(Table1[[#This Row],[Date Sent]])</f>
        <v>#REF!</v>
      </c>
      <c r="AH6634"/>
    </row>
    <row r="6635" spans="1:34" x14ac:dyDescent="0.2">
      <c r="A6635" t="s">
        <v>495</v>
      </c>
      <c r="B6635" t="s">
        <v>7045</v>
      </c>
      <c r="C6635" s="1">
        <v>10.52</v>
      </c>
      <c r="D6635" s="5">
        <v>45375</v>
      </c>
      <c r="E6635" t="s">
        <v>8</v>
      </c>
      <c r="F6635" t="s">
        <v>39</v>
      </c>
      <c r="G6635" s="16" t="s">
        <v>7048</v>
      </c>
      <c r="H6635" s="1"/>
      <c r="J6635"/>
      <c r="AC6635" s="5" t="e">
        <f>VLOOKUP(Table1[[#This Row],[Expense Report]],#REF!,3, 0)</f>
        <v>#REF!</v>
      </c>
      <c r="AD6635" t="s">
        <v>11649</v>
      </c>
      <c r="AE6635" t="s">
        <v>11649</v>
      </c>
      <c r="AF6635" t="e">
        <f>MONTH(Table1[[#This Row],[Date Sent]])</f>
        <v>#REF!</v>
      </c>
      <c r="AG6635" t="e">
        <f>YEAR(Table1[[#This Row],[Date Sent]])</f>
        <v>#REF!</v>
      </c>
      <c r="AH6635"/>
    </row>
    <row r="6636" spans="1:34" x14ac:dyDescent="0.2">
      <c r="A6636" t="s">
        <v>410</v>
      </c>
      <c r="B6636" t="s">
        <v>7049</v>
      </c>
      <c r="C6636" s="1">
        <v>114.58</v>
      </c>
      <c r="D6636" s="5">
        <v>45245</v>
      </c>
      <c r="E6636" t="s">
        <v>21</v>
      </c>
      <c r="F6636" t="s">
        <v>33</v>
      </c>
      <c r="G6636" s="16" t="s">
        <v>6553</v>
      </c>
      <c r="H6636" s="1"/>
      <c r="J6636"/>
      <c r="AC6636" s="5" t="e">
        <f>VLOOKUP(Table1[[#This Row],[Expense Report]],#REF!,3, 0)</f>
        <v>#REF!</v>
      </c>
      <c r="AD6636" t="s">
        <v>13214</v>
      </c>
      <c r="AE6636" t="s">
        <v>298</v>
      </c>
      <c r="AF6636" t="e">
        <f>MONTH(Table1[[#This Row],[Date Sent]])</f>
        <v>#REF!</v>
      </c>
      <c r="AG6636" t="e">
        <f>YEAR(Table1[[#This Row],[Date Sent]])</f>
        <v>#REF!</v>
      </c>
      <c r="AH6636"/>
    </row>
    <row r="6637" spans="1:34" x14ac:dyDescent="0.2">
      <c r="A6637" t="s">
        <v>410</v>
      </c>
      <c r="B6637" t="s">
        <v>7049</v>
      </c>
      <c r="C6637" s="1">
        <v>32.03</v>
      </c>
      <c r="D6637" s="5">
        <v>45246</v>
      </c>
      <c r="E6637" t="s">
        <v>21</v>
      </c>
      <c r="F6637" t="s">
        <v>16</v>
      </c>
      <c r="G6637" s="16" t="s">
        <v>1179</v>
      </c>
      <c r="H6637" s="1"/>
      <c r="J6637"/>
      <c r="AC6637" s="5" t="e">
        <f>VLOOKUP(Table1[[#This Row],[Expense Report]],#REF!,3, 0)</f>
        <v>#REF!</v>
      </c>
      <c r="AD6637" t="s">
        <v>13214</v>
      </c>
      <c r="AE6637" t="s">
        <v>298</v>
      </c>
      <c r="AF6637" t="e">
        <f>MONTH(Table1[[#This Row],[Date Sent]])</f>
        <v>#REF!</v>
      </c>
      <c r="AG6637" t="e">
        <f>YEAR(Table1[[#This Row],[Date Sent]])</f>
        <v>#REF!</v>
      </c>
      <c r="AH6637"/>
    </row>
    <row r="6638" spans="1:34" x14ac:dyDescent="0.2">
      <c r="A6638" t="s">
        <v>410</v>
      </c>
      <c r="B6638" t="s">
        <v>7049</v>
      </c>
      <c r="C6638" s="1">
        <v>54.06</v>
      </c>
      <c r="D6638" s="5">
        <v>45246</v>
      </c>
      <c r="E6638" t="s">
        <v>21</v>
      </c>
      <c r="F6638" t="s">
        <v>33</v>
      </c>
      <c r="G6638" s="16" t="s">
        <v>1602</v>
      </c>
      <c r="H6638" s="1"/>
      <c r="J6638"/>
      <c r="AC6638" s="5" t="e">
        <f>VLOOKUP(Table1[[#This Row],[Expense Report]],#REF!,3, 0)</f>
        <v>#REF!</v>
      </c>
      <c r="AD6638" t="s">
        <v>13214</v>
      </c>
      <c r="AE6638" t="s">
        <v>298</v>
      </c>
      <c r="AF6638" t="e">
        <f>MONTH(Table1[[#This Row],[Date Sent]])</f>
        <v>#REF!</v>
      </c>
      <c r="AG6638" t="e">
        <f>YEAR(Table1[[#This Row],[Date Sent]])</f>
        <v>#REF!</v>
      </c>
      <c r="AH6638"/>
    </row>
    <row r="6639" spans="1:34" x14ac:dyDescent="0.2">
      <c r="A6639" t="s">
        <v>410</v>
      </c>
      <c r="B6639" t="s">
        <v>7049</v>
      </c>
      <c r="C6639" s="1">
        <v>34.270000000000003</v>
      </c>
      <c r="D6639" s="5">
        <v>45251</v>
      </c>
      <c r="E6639" t="s">
        <v>21</v>
      </c>
      <c r="F6639" t="s">
        <v>33</v>
      </c>
      <c r="G6639" s="16" t="s">
        <v>7050</v>
      </c>
      <c r="H6639" s="1"/>
      <c r="J6639"/>
      <c r="AC6639" s="5" t="e">
        <f>VLOOKUP(Table1[[#This Row],[Expense Report]],#REF!,3, 0)</f>
        <v>#REF!</v>
      </c>
      <c r="AD6639" t="s">
        <v>13214</v>
      </c>
      <c r="AE6639" t="s">
        <v>298</v>
      </c>
      <c r="AF6639" t="e">
        <f>MONTH(Table1[[#This Row],[Date Sent]])</f>
        <v>#REF!</v>
      </c>
      <c r="AG6639" t="e">
        <f>YEAR(Table1[[#This Row],[Date Sent]])</f>
        <v>#REF!</v>
      </c>
      <c r="AH6639"/>
    </row>
    <row r="6640" spans="1:34" x14ac:dyDescent="0.2">
      <c r="A6640" t="s">
        <v>410</v>
      </c>
      <c r="B6640" t="s">
        <v>7049</v>
      </c>
      <c r="C6640" s="1">
        <v>14.09</v>
      </c>
      <c r="D6640" s="5">
        <v>45252</v>
      </c>
      <c r="E6640" t="s">
        <v>21</v>
      </c>
      <c r="F6640" t="s">
        <v>39</v>
      </c>
      <c r="G6640" s="16" t="s">
        <v>7051</v>
      </c>
      <c r="H6640" s="1"/>
      <c r="J6640"/>
      <c r="AC6640" s="5" t="e">
        <f>VLOOKUP(Table1[[#This Row],[Expense Report]],#REF!,3, 0)</f>
        <v>#REF!</v>
      </c>
      <c r="AD6640" t="s">
        <v>13214</v>
      </c>
      <c r="AE6640" t="s">
        <v>298</v>
      </c>
      <c r="AF6640" t="e">
        <f>MONTH(Table1[[#This Row],[Date Sent]])</f>
        <v>#REF!</v>
      </c>
      <c r="AG6640" t="e">
        <f>YEAR(Table1[[#This Row],[Date Sent]])</f>
        <v>#REF!</v>
      </c>
      <c r="AH6640"/>
    </row>
    <row r="6641" spans="1:34" x14ac:dyDescent="0.2">
      <c r="A6641" t="s">
        <v>410</v>
      </c>
      <c r="B6641" t="s">
        <v>7049</v>
      </c>
      <c r="C6641" s="1">
        <v>21.34</v>
      </c>
      <c r="D6641" s="5">
        <v>45254</v>
      </c>
      <c r="E6641" t="s">
        <v>21</v>
      </c>
      <c r="F6641" t="s">
        <v>33</v>
      </c>
      <c r="G6641" s="16" t="s">
        <v>2795</v>
      </c>
      <c r="H6641" s="1"/>
      <c r="J6641"/>
      <c r="AC6641" s="5" t="e">
        <f>VLOOKUP(Table1[[#This Row],[Expense Report]],#REF!,3, 0)</f>
        <v>#REF!</v>
      </c>
      <c r="AD6641" t="s">
        <v>13214</v>
      </c>
      <c r="AE6641" t="s">
        <v>298</v>
      </c>
      <c r="AF6641" t="e">
        <f>MONTH(Table1[[#This Row],[Date Sent]])</f>
        <v>#REF!</v>
      </c>
      <c r="AG6641" t="e">
        <f>YEAR(Table1[[#This Row],[Date Sent]])</f>
        <v>#REF!</v>
      </c>
      <c r="AH6641"/>
    </row>
    <row r="6642" spans="1:34" x14ac:dyDescent="0.2">
      <c r="A6642" t="s">
        <v>410</v>
      </c>
      <c r="B6642" t="s">
        <v>7049</v>
      </c>
      <c r="C6642" s="1">
        <v>25.6</v>
      </c>
      <c r="D6642" s="5">
        <v>45255</v>
      </c>
      <c r="E6642" t="s">
        <v>21</v>
      </c>
      <c r="F6642" t="s">
        <v>15</v>
      </c>
      <c r="G6642" s="16" t="s">
        <v>1175</v>
      </c>
      <c r="H6642" s="1"/>
      <c r="J6642"/>
      <c r="AC6642" s="5" t="e">
        <f>VLOOKUP(Table1[[#This Row],[Expense Report]],#REF!,3, 0)</f>
        <v>#REF!</v>
      </c>
      <c r="AD6642" t="s">
        <v>13214</v>
      </c>
      <c r="AE6642" t="s">
        <v>298</v>
      </c>
      <c r="AF6642" t="e">
        <f>MONTH(Table1[[#This Row],[Date Sent]])</f>
        <v>#REF!</v>
      </c>
      <c r="AG6642" t="e">
        <f>YEAR(Table1[[#This Row],[Date Sent]])</f>
        <v>#REF!</v>
      </c>
      <c r="AH6642"/>
    </row>
    <row r="6643" spans="1:34" x14ac:dyDescent="0.2">
      <c r="A6643" t="s">
        <v>410</v>
      </c>
      <c r="B6643" t="s">
        <v>7049</v>
      </c>
      <c r="C6643" s="1">
        <v>48.79</v>
      </c>
      <c r="D6643" s="5">
        <v>45256</v>
      </c>
      <c r="E6643" t="s">
        <v>21</v>
      </c>
      <c r="F6643" t="s">
        <v>33</v>
      </c>
      <c r="G6643" s="16" t="s">
        <v>1602</v>
      </c>
      <c r="H6643" s="1"/>
      <c r="J6643"/>
      <c r="AC6643" s="5" t="e">
        <f>VLOOKUP(Table1[[#This Row],[Expense Report]],#REF!,3, 0)</f>
        <v>#REF!</v>
      </c>
      <c r="AD6643" t="s">
        <v>13214</v>
      </c>
      <c r="AE6643" t="s">
        <v>298</v>
      </c>
      <c r="AF6643" t="e">
        <f>MONTH(Table1[[#This Row],[Date Sent]])</f>
        <v>#REF!</v>
      </c>
      <c r="AG6643" t="e">
        <f>YEAR(Table1[[#This Row],[Date Sent]])</f>
        <v>#REF!</v>
      </c>
      <c r="AH6643"/>
    </row>
    <row r="6644" spans="1:34" x14ac:dyDescent="0.2">
      <c r="A6644" t="s">
        <v>410</v>
      </c>
      <c r="B6644" t="s">
        <v>7049</v>
      </c>
      <c r="C6644" s="1">
        <v>141.66999999999999</v>
      </c>
      <c r="D6644" s="5">
        <v>45256</v>
      </c>
      <c r="E6644" t="s">
        <v>23</v>
      </c>
      <c r="F6644" t="s">
        <v>39</v>
      </c>
      <c r="G6644" s="16" t="s">
        <v>7052</v>
      </c>
      <c r="H6644" s="1"/>
      <c r="J6644"/>
      <c r="AC6644" s="5" t="e">
        <f>VLOOKUP(Table1[[#This Row],[Expense Report]],#REF!,3, 0)</f>
        <v>#REF!</v>
      </c>
      <c r="AD6644" t="s">
        <v>13214</v>
      </c>
      <c r="AE6644" t="s">
        <v>298</v>
      </c>
      <c r="AF6644" t="e">
        <f>MONTH(Table1[[#This Row],[Date Sent]])</f>
        <v>#REF!</v>
      </c>
      <c r="AG6644" t="e">
        <f>YEAR(Table1[[#This Row],[Date Sent]])</f>
        <v>#REF!</v>
      </c>
      <c r="AH6644"/>
    </row>
    <row r="6645" spans="1:34" x14ac:dyDescent="0.2">
      <c r="A6645" t="s">
        <v>410</v>
      </c>
      <c r="B6645" t="s">
        <v>7049</v>
      </c>
      <c r="C6645" s="1">
        <v>152.11000000000001</v>
      </c>
      <c r="D6645" s="5">
        <v>45257</v>
      </c>
      <c r="E6645" t="s">
        <v>21</v>
      </c>
      <c r="F6645" t="s">
        <v>33</v>
      </c>
      <c r="G6645" s="16" t="s">
        <v>7053</v>
      </c>
      <c r="H6645" s="1"/>
      <c r="J6645"/>
      <c r="AC6645" s="5" t="e">
        <f>VLOOKUP(Table1[[#This Row],[Expense Report]],#REF!,3, 0)</f>
        <v>#REF!</v>
      </c>
      <c r="AD6645" t="s">
        <v>13214</v>
      </c>
      <c r="AE6645" t="s">
        <v>298</v>
      </c>
      <c r="AF6645" t="e">
        <f>MONTH(Table1[[#This Row],[Date Sent]])</f>
        <v>#REF!</v>
      </c>
      <c r="AG6645" t="e">
        <f>YEAR(Table1[[#This Row],[Date Sent]])</f>
        <v>#REF!</v>
      </c>
      <c r="AH6645"/>
    </row>
    <row r="6646" spans="1:34" x14ac:dyDescent="0.2">
      <c r="A6646" t="s">
        <v>410</v>
      </c>
      <c r="B6646" t="s">
        <v>7049</v>
      </c>
      <c r="C6646" s="1">
        <v>56.36</v>
      </c>
      <c r="D6646" s="5">
        <v>45257</v>
      </c>
      <c r="E6646" t="s">
        <v>21</v>
      </c>
      <c r="F6646" t="s">
        <v>33</v>
      </c>
      <c r="G6646" s="16" t="s">
        <v>7054</v>
      </c>
      <c r="H6646" s="1"/>
      <c r="J6646"/>
      <c r="AC6646" s="5" t="e">
        <f>VLOOKUP(Table1[[#This Row],[Expense Report]],#REF!,3, 0)</f>
        <v>#REF!</v>
      </c>
      <c r="AD6646" t="s">
        <v>13214</v>
      </c>
      <c r="AE6646" t="s">
        <v>298</v>
      </c>
      <c r="AF6646" t="e">
        <f>MONTH(Table1[[#This Row],[Date Sent]])</f>
        <v>#REF!</v>
      </c>
      <c r="AG6646" t="e">
        <f>YEAR(Table1[[#This Row],[Date Sent]])</f>
        <v>#REF!</v>
      </c>
      <c r="AH6646"/>
    </row>
    <row r="6647" spans="1:34" x14ac:dyDescent="0.2">
      <c r="A6647" t="s">
        <v>495</v>
      </c>
      <c r="B6647" t="s">
        <v>7055</v>
      </c>
      <c r="C6647" s="1">
        <v>28.02</v>
      </c>
      <c r="D6647" s="5">
        <v>45376</v>
      </c>
      <c r="E6647" t="s">
        <v>21</v>
      </c>
      <c r="F6647" t="s">
        <v>33</v>
      </c>
      <c r="G6647" s="16" t="s">
        <v>7056</v>
      </c>
      <c r="H6647" s="1"/>
      <c r="J6647"/>
      <c r="AC6647" s="5" t="e">
        <f>VLOOKUP(Table1[[#This Row],[Expense Report]],#REF!,3, 0)</f>
        <v>#REF!</v>
      </c>
      <c r="AD6647" t="s">
        <v>11649</v>
      </c>
      <c r="AE6647" t="s">
        <v>11649</v>
      </c>
      <c r="AF6647" t="e">
        <f>MONTH(Table1[[#This Row],[Date Sent]])</f>
        <v>#REF!</v>
      </c>
      <c r="AG6647" t="e">
        <f>YEAR(Table1[[#This Row],[Date Sent]])</f>
        <v>#REF!</v>
      </c>
      <c r="AH6647"/>
    </row>
    <row r="6648" spans="1:34" x14ac:dyDescent="0.2">
      <c r="A6648" t="s">
        <v>495</v>
      </c>
      <c r="B6648" t="s">
        <v>7055</v>
      </c>
      <c r="C6648" s="1">
        <v>81.37</v>
      </c>
      <c r="D6648" s="5">
        <v>45379</v>
      </c>
      <c r="E6648" t="s">
        <v>14</v>
      </c>
      <c r="F6648" t="s">
        <v>2265</v>
      </c>
      <c r="G6648" s="16" t="s">
        <v>7057</v>
      </c>
      <c r="H6648" s="1"/>
      <c r="J6648"/>
      <c r="AC6648" s="5" t="e">
        <f>VLOOKUP(Table1[[#This Row],[Expense Report]],#REF!,3, 0)</f>
        <v>#REF!</v>
      </c>
      <c r="AD6648" t="s">
        <v>11649</v>
      </c>
      <c r="AE6648" t="s">
        <v>11649</v>
      </c>
      <c r="AF6648" t="e">
        <f>MONTH(Table1[[#This Row],[Date Sent]])</f>
        <v>#REF!</v>
      </c>
      <c r="AG6648" t="e">
        <f>YEAR(Table1[[#This Row],[Date Sent]])</f>
        <v>#REF!</v>
      </c>
      <c r="AH6648"/>
    </row>
    <row r="6649" spans="1:34" x14ac:dyDescent="0.2">
      <c r="A6649" t="s">
        <v>495</v>
      </c>
      <c r="B6649" t="s">
        <v>7055</v>
      </c>
      <c r="C6649" s="1">
        <v>80.989999999999995</v>
      </c>
      <c r="D6649" s="5">
        <v>45381</v>
      </c>
      <c r="E6649" t="s">
        <v>13</v>
      </c>
      <c r="F6649" t="s">
        <v>33</v>
      </c>
      <c r="G6649" s="16" t="s">
        <v>7047</v>
      </c>
      <c r="H6649" s="1"/>
      <c r="J6649"/>
      <c r="AC6649" s="5" t="e">
        <f>VLOOKUP(Table1[[#This Row],[Expense Report]],#REF!,3, 0)</f>
        <v>#REF!</v>
      </c>
      <c r="AD6649" t="s">
        <v>11649</v>
      </c>
      <c r="AE6649" t="s">
        <v>11649</v>
      </c>
      <c r="AF6649" t="e">
        <f>MONTH(Table1[[#This Row],[Date Sent]])</f>
        <v>#REF!</v>
      </c>
      <c r="AG6649" t="e">
        <f>YEAR(Table1[[#This Row],[Date Sent]])</f>
        <v>#REF!</v>
      </c>
      <c r="AH6649"/>
    </row>
    <row r="6650" spans="1:34" x14ac:dyDescent="0.2">
      <c r="A6650" t="s">
        <v>410</v>
      </c>
      <c r="B6650" t="s">
        <v>7058</v>
      </c>
      <c r="C6650" s="1">
        <v>71.349999999999994</v>
      </c>
      <c r="D6650" s="5">
        <v>45235</v>
      </c>
      <c r="E6650" t="s">
        <v>21</v>
      </c>
      <c r="F6650" t="s">
        <v>33</v>
      </c>
      <c r="G6650" s="16" t="s">
        <v>1602</v>
      </c>
      <c r="H6650" s="1"/>
      <c r="J6650"/>
      <c r="AC6650" s="5" t="e">
        <f>VLOOKUP(Table1[[#This Row],[Expense Report]],#REF!,3, 0)</f>
        <v>#REF!</v>
      </c>
      <c r="AD6650" t="s">
        <v>13214</v>
      </c>
      <c r="AE6650" t="s">
        <v>298</v>
      </c>
      <c r="AF6650" t="e">
        <f>MONTH(Table1[[#This Row],[Date Sent]])</f>
        <v>#REF!</v>
      </c>
      <c r="AG6650" t="e">
        <f>YEAR(Table1[[#This Row],[Date Sent]])</f>
        <v>#REF!</v>
      </c>
      <c r="AH6650"/>
    </row>
    <row r="6651" spans="1:34" x14ac:dyDescent="0.2">
      <c r="A6651" t="s">
        <v>410</v>
      </c>
      <c r="B6651" t="s">
        <v>7058</v>
      </c>
      <c r="C6651" s="1">
        <v>96.14</v>
      </c>
      <c r="D6651" s="5">
        <v>45235</v>
      </c>
      <c r="E6651" t="s">
        <v>23</v>
      </c>
      <c r="F6651" t="s">
        <v>39</v>
      </c>
      <c r="G6651" s="16" t="s">
        <v>7059</v>
      </c>
      <c r="H6651" s="1"/>
      <c r="J6651"/>
      <c r="AC6651" s="5" t="e">
        <f>VLOOKUP(Table1[[#This Row],[Expense Report]],#REF!,3, 0)</f>
        <v>#REF!</v>
      </c>
      <c r="AD6651" t="s">
        <v>13214</v>
      </c>
      <c r="AE6651" t="s">
        <v>298</v>
      </c>
      <c r="AF6651" t="e">
        <f>MONTH(Table1[[#This Row],[Date Sent]])</f>
        <v>#REF!</v>
      </c>
      <c r="AG6651" t="e">
        <f>YEAR(Table1[[#This Row],[Date Sent]])</f>
        <v>#REF!</v>
      </c>
      <c r="AH6651"/>
    </row>
    <row r="6652" spans="1:34" x14ac:dyDescent="0.2">
      <c r="A6652" t="s">
        <v>410</v>
      </c>
      <c r="B6652" t="s">
        <v>7058</v>
      </c>
      <c r="C6652" s="1">
        <v>8</v>
      </c>
      <c r="D6652" s="5">
        <v>45236</v>
      </c>
      <c r="E6652" t="s">
        <v>21</v>
      </c>
      <c r="F6652" t="s">
        <v>16</v>
      </c>
      <c r="G6652" s="16" t="s">
        <v>1057</v>
      </c>
      <c r="H6652" s="1"/>
      <c r="J6652"/>
      <c r="AC6652" s="5" t="e">
        <f>VLOOKUP(Table1[[#This Row],[Expense Report]],#REF!,3, 0)</f>
        <v>#REF!</v>
      </c>
      <c r="AD6652" t="s">
        <v>13214</v>
      </c>
      <c r="AE6652" t="s">
        <v>298</v>
      </c>
      <c r="AF6652" t="e">
        <f>MONTH(Table1[[#This Row],[Date Sent]])</f>
        <v>#REF!</v>
      </c>
      <c r="AG6652" t="e">
        <f>YEAR(Table1[[#This Row],[Date Sent]])</f>
        <v>#REF!</v>
      </c>
      <c r="AH6652"/>
    </row>
    <row r="6653" spans="1:34" x14ac:dyDescent="0.2">
      <c r="A6653" t="s">
        <v>410</v>
      </c>
      <c r="B6653" t="s">
        <v>7058</v>
      </c>
      <c r="C6653" s="1">
        <v>22.4</v>
      </c>
      <c r="D6653" s="5">
        <v>45237</v>
      </c>
      <c r="E6653" t="s">
        <v>21</v>
      </c>
      <c r="F6653" t="s">
        <v>15</v>
      </c>
      <c r="G6653" s="16" t="s">
        <v>1773</v>
      </c>
      <c r="H6653" s="1"/>
      <c r="J6653"/>
      <c r="AC6653" s="5" t="e">
        <f>VLOOKUP(Table1[[#This Row],[Expense Report]],#REF!,3, 0)</f>
        <v>#REF!</v>
      </c>
      <c r="AD6653" t="s">
        <v>13214</v>
      </c>
      <c r="AE6653" t="s">
        <v>298</v>
      </c>
      <c r="AF6653" t="e">
        <f>MONTH(Table1[[#This Row],[Date Sent]])</f>
        <v>#REF!</v>
      </c>
      <c r="AG6653" t="e">
        <f>YEAR(Table1[[#This Row],[Date Sent]])</f>
        <v>#REF!</v>
      </c>
      <c r="AH6653"/>
    </row>
    <row r="6654" spans="1:34" x14ac:dyDescent="0.2">
      <c r="A6654" t="s">
        <v>219</v>
      </c>
      <c r="B6654" t="s">
        <v>7060</v>
      </c>
      <c r="C6654" s="1">
        <v>47.89</v>
      </c>
      <c r="D6654" s="5">
        <v>45250</v>
      </c>
      <c r="E6654" t="s">
        <v>13</v>
      </c>
      <c r="F6654" t="s">
        <v>33</v>
      </c>
      <c r="G6654" s="16" t="s">
        <v>7061</v>
      </c>
      <c r="H6654" s="1"/>
      <c r="J6654"/>
      <c r="AC6654" s="5" t="e">
        <f>VLOOKUP(Table1[[#This Row],[Expense Report]],#REF!,3, 0)</f>
        <v>#REF!</v>
      </c>
      <c r="AD6654" t="s">
        <v>14541</v>
      </c>
      <c r="AE6654" t="s">
        <v>294</v>
      </c>
      <c r="AF6654" t="e">
        <f>MONTH(Table1[[#This Row],[Date Sent]])</f>
        <v>#REF!</v>
      </c>
      <c r="AG6654" t="e">
        <f>YEAR(Table1[[#This Row],[Date Sent]])</f>
        <v>#REF!</v>
      </c>
      <c r="AH6654"/>
    </row>
    <row r="6655" spans="1:34" x14ac:dyDescent="0.2">
      <c r="A6655" t="s">
        <v>219</v>
      </c>
      <c r="B6655" t="s">
        <v>7060</v>
      </c>
      <c r="C6655" s="1">
        <v>65.33</v>
      </c>
      <c r="D6655" s="5">
        <v>45268</v>
      </c>
      <c r="E6655" t="s">
        <v>21</v>
      </c>
      <c r="F6655" t="s">
        <v>15</v>
      </c>
      <c r="G6655" s="16" t="s">
        <v>7062</v>
      </c>
      <c r="H6655" s="1"/>
      <c r="J6655"/>
      <c r="AC6655" s="5" t="e">
        <f>VLOOKUP(Table1[[#This Row],[Expense Report]],#REF!,3, 0)</f>
        <v>#REF!</v>
      </c>
      <c r="AD6655" t="s">
        <v>14541</v>
      </c>
      <c r="AE6655" t="s">
        <v>294</v>
      </c>
      <c r="AF6655" t="e">
        <f>MONTH(Table1[[#This Row],[Date Sent]])</f>
        <v>#REF!</v>
      </c>
      <c r="AG6655" t="e">
        <f>YEAR(Table1[[#This Row],[Date Sent]])</f>
        <v>#REF!</v>
      </c>
      <c r="AH6655"/>
    </row>
    <row r="6656" spans="1:34" x14ac:dyDescent="0.2">
      <c r="A6656" t="s">
        <v>595</v>
      </c>
      <c r="B6656" t="s">
        <v>7063</v>
      </c>
      <c r="C6656" s="1">
        <v>51.43</v>
      </c>
      <c r="D6656" s="5">
        <v>45300</v>
      </c>
      <c r="E6656" t="s">
        <v>21</v>
      </c>
      <c r="F6656" t="s">
        <v>33</v>
      </c>
      <c r="G6656" s="16" t="s">
        <v>7064</v>
      </c>
      <c r="H6656" s="1"/>
      <c r="J6656"/>
      <c r="AC6656" s="5" t="e">
        <f>VLOOKUP(Table1[[#This Row],[Expense Report]],#REF!,3, 0)</f>
        <v>#REF!</v>
      </c>
      <c r="AD6656" t="s">
        <v>14567</v>
      </c>
      <c r="AE6656" t="s">
        <v>272</v>
      </c>
      <c r="AF6656" t="e">
        <f>MONTH(Table1[[#This Row],[Date Sent]])</f>
        <v>#REF!</v>
      </c>
      <c r="AG6656" t="e">
        <f>YEAR(Table1[[#This Row],[Date Sent]])</f>
        <v>#REF!</v>
      </c>
      <c r="AH6656"/>
    </row>
    <row r="6657" spans="1:34" x14ac:dyDescent="0.2">
      <c r="A6657" t="s">
        <v>595</v>
      </c>
      <c r="B6657" t="s">
        <v>7063</v>
      </c>
      <c r="C6657" s="1">
        <v>64.31</v>
      </c>
      <c r="D6657" s="5">
        <v>45300</v>
      </c>
      <c r="E6657" t="s">
        <v>21</v>
      </c>
      <c r="F6657" t="s">
        <v>2974</v>
      </c>
      <c r="G6657" s="16" t="s">
        <v>7065</v>
      </c>
      <c r="H6657" s="1"/>
      <c r="J6657"/>
      <c r="AC6657" s="5" t="e">
        <f>VLOOKUP(Table1[[#This Row],[Expense Report]],#REF!,3, 0)</f>
        <v>#REF!</v>
      </c>
      <c r="AD6657" t="s">
        <v>14567</v>
      </c>
      <c r="AE6657" t="s">
        <v>272</v>
      </c>
      <c r="AF6657" t="e">
        <f>MONTH(Table1[[#This Row],[Date Sent]])</f>
        <v>#REF!</v>
      </c>
      <c r="AG6657" t="e">
        <f>YEAR(Table1[[#This Row],[Date Sent]])</f>
        <v>#REF!</v>
      </c>
      <c r="AH6657"/>
    </row>
    <row r="6658" spans="1:34" x14ac:dyDescent="0.2">
      <c r="A6658" t="s">
        <v>595</v>
      </c>
      <c r="B6658" t="s">
        <v>7063</v>
      </c>
      <c r="C6658" s="1">
        <v>88.97</v>
      </c>
      <c r="D6658" s="5">
        <v>45308</v>
      </c>
      <c r="E6658" t="s">
        <v>21</v>
      </c>
      <c r="F6658" t="s">
        <v>15</v>
      </c>
      <c r="G6658" s="16" t="s">
        <v>7066</v>
      </c>
      <c r="H6658" s="1"/>
      <c r="J6658"/>
      <c r="AC6658" s="5" t="e">
        <f>VLOOKUP(Table1[[#This Row],[Expense Report]],#REF!,3, 0)</f>
        <v>#REF!</v>
      </c>
      <c r="AD6658" t="s">
        <v>14567</v>
      </c>
      <c r="AE6658" t="s">
        <v>272</v>
      </c>
      <c r="AF6658" t="e">
        <f>MONTH(Table1[[#This Row],[Date Sent]])</f>
        <v>#REF!</v>
      </c>
      <c r="AG6658" t="e">
        <f>YEAR(Table1[[#This Row],[Date Sent]])</f>
        <v>#REF!</v>
      </c>
      <c r="AH6658"/>
    </row>
    <row r="6659" spans="1:34" x14ac:dyDescent="0.2">
      <c r="A6659" t="s">
        <v>595</v>
      </c>
      <c r="B6659" t="s">
        <v>7063</v>
      </c>
      <c r="C6659" s="1">
        <v>27.12</v>
      </c>
      <c r="D6659" s="5">
        <v>45311</v>
      </c>
      <c r="E6659" t="s">
        <v>21</v>
      </c>
      <c r="F6659" t="s">
        <v>33</v>
      </c>
      <c r="G6659" s="16" t="s">
        <v>7067</v>
      </c>
      <c r="H6659" s="1"/>
      <c r="J6659"/>
      <c r="AC6659" s="5" t="e">
        <f>VLOOKUP(Table1[[#This Row],[Expense Report]],#REF!,3, 0)</f>
        <v>#REF!</v>
      </c>
      <c r="AD6659" t="s">
        <v>14567</v>
      </c>
      <c r="AE6659" t="s">
        <v>272</v>
      </c>
      <c r="AF6659" t="e">
        <f>MONTH(Table1[[#This Row],[Date Sent]])</f>
        <v>#REF!</v>
      </c>
      <c r="AG6659" t="e">
        <f>YEAR(Table1[[#This Row],[Date Sent]])</f>
        <v>#REF!</v>
      </c>
      <c r="AH6659"/>
    </row>
    <row r="6660" spans="1:34" x14ac:dyDescent="0.2">
      <c r="A6660" t="s">
        <v>325</v>
      </c>
      <c r="B6660" t="s">
        <v>7068</v>
      </c>
      <c r="C6660" s="1">
        <v>211.12</v>
      </c>
      <c r="D6660" s="5">
        <v>45384</v>
      </c>
      <c r="E6660" t="s">
        <v>11</v>
      </c>
      <c r="F6660" t="s">
        <v>33</v>
      </c>
      <c r="G6660" s="16" t="s">
        <v>7069</v>
      </c>
      <c r="H6660" s="1"/>
      <c r="J6660"/>
      <c r="AC6660" s="5" t="e">
        <f>VLOOKUP(Table1[[#This Row],[Expense Report]],#REF!,3, 0)</f>
        <v>#REF!</v>
      </c>
      <c r="AD6660" t="s">
        <v>13212</v>
      </c>
      <c r="AE6660" t="s">
        <v>272</v>
      </c>
      <c r="AF6660" t="e">
        <f>MONTH(Table1[[#This Row],[Date Sent]])</f>
        <v>#REF!</v>
      </c>
      <c r="AG6660" t="e">
        <f>YEAR(Table1[[#This Row],[Date Sent]])</f>
        <v>#REF!</v>
      </c>
      <c r="AH6660"/>
    </row>
    <row r="6661" spans="1:34" x14ac:dyDescent="0.2">
      <c r="A6661" t="s">
        <v>325</v>
      </c>
      <c r="B6661" t="s">
        <v>7068</v>
      </c>
      <c r="C6661" s="1">
        <v>43.59</v>
      </c>
      <c r="D6661" s="5">
        <v>45385</v>
      </c>
      <c r="E6661" t="s">
        <v>11</v>
      </c>
      <c r="F6661" t="s">
        <v>15</v>
      </c>
      <c r="G6661" s="16" t="s">
        <v>3820</v>
      </c>
      <c r="H6661" s="1"/>
      <c r="J6661"/>
      <c r="AC6661" s="5" t="e">
        <f>VLOOKUP(Table1[[#This Row],[Expense Report]],#REF!,3, 0)</f>
        <v>#REF!</v>
      </c>
      <c r="AD6661" t="s">
        <v>13212</v>
      </c>
      <c r="AE6661" t="s">
        <v>272</v>
      </c>
      <c r="AF6661" t="e">
        <f>MONTH(Table1[[#This Row],[Date Sent]])</f>
        <v>#REF!</v>
      </c>
      <c r="AG6661" t="e">
        <f>YEAR(Table1[[#This Row],[Date Sent]])</f>
        <v>#REF!</v>
      </c>
      <c r="AH6661"/>
    </row>
    <row r="6662" spans="1:34" x14ac:dyDescent="0.2">
      <c r="A6662" t="s">
        <v>522</v>
      </c>
      <c r="B6662" t="s">
        <v>7070</v>
      </c>
      <c r="C6662" s="1">
        <v>68.03</v>
      </c>
      <c r="D6662" s="5">
        <v>45355</v>
      </c>
      <c r="E6662" t="s">
        <v>14</v>
      </c>
      <c r="F6662" t="s">
        <v>6</v>
      </c>
      <c r="G6662" s="16" t="s">
        <v>7071</v>
      </c>
      <c r="H6662" s="1"/>
      <c r="J6662"/>
      <c r="AC6662" s="5" t="e">
        <f>VLOOKUP(Table1[[#This Row],[Expense Report]],#REF!,3, 0)</f>
        <v>#REF!</v>
      </c>
      <c r="AD6662" t="s">
        <v>14633</v>
      </c>
      <c r="AE6662" t="s">
        <v>272</v>
      </c>
      <c r="AF6662" t="e">
        <f>MONTH(Table1[[#This Row],[Date Sent]])</f>
        <v>#REF!</v>
      </c>
      <c r="AG6662" t="e">
        <f>YEAR(Table1[[#This Row],[Date Sent]])</f>
        <v>#REF!</v>
      </c>
      <c r="AH6662"/>
    </row>
    <row r="6663" spans="1:34" x14ac:dyDescent="0.2">
      <c r="A6663" t="s">
        <v>522</v>
      </c>
      <c r="B6663" t="s">
        <v>7070</v>
      </c>
      <c r="C6663" s="1">
        <v>72.56</v>
      </c>
      <c r="D6663" s="5">
        <v>45355</v>
      </c>
      <c r="E6663" t="s">
        <v>20</v>
      </c>
      <c r="F6663" t="s">
        <v>39</v>
      </c>
      <c r="G6663" s="16" t="s">
        <v>7072</v>
      </c>
      <c r="H6663" s="1"/>
      <c r="J6663"/>
      <c r="AC6663" s="5" t="e">
        <f>VLOOKUP(Table1[[#This Row],[Expense Report]],#REF!,3, 0)</f>
        <v>#REF!</v>
      </c>
      <c r="AD6663" t="s">
        <v>14633</v>
      </c>
      <c r="AE6663" t="s">
        <v>272</v>
      </c>
      <c r="AF6663" t="e">
        <f>MONTH(Table1[[#This Row],[Date Sent]])</f>
        <v>#REF!</v>
      </c>
      <c r="AG6663" t="e">
        <f>YEAR(Table1[[#This Row],[Date Sent]])</f>
        <v>#REF!</v>
      </c>
      <c r="AH6663"/>
    </row>
    <row r="6664" spans="1:34" x14ac:dyDescent="0.2">
      <c r="A6664" t="s">
        <v>522</v>
      </c>
      <c r="B6664" t="s">
        <v>7070</v>
      </c>
      <c r="C6664" s="1">
        <v>81.2</v>
      </c>
      <c r="D6664" s="5">
        <v>45357</v>
      </c>
      <c r="E6664" t="s">
        <v>14</v>
      </c>
      <c r="F6664" t="s">
        <v>39</v>
      </c>
      <c r="G6664" s="16" t="s">
        <v>7073</v>
      </c>
      <c r="H6664" s="1"/>
      <c r="J6664"/>
      <c r="AC6664" s="5" t="e">
        <f>VLOOKUP(Table1[[#This Row],[Expense Report]],#REF!,3, 0)</f>
        <v>#REF!</v>
      </c>
      <c r="AD6664" t="s">
        <v>14633</v>
      </c>
      <c r="AE6664" t="s">
        <v>272</v>
      </c>
      <c r="AF6664" t="e">
        <f>MONTH(Table1[[#This Row],[Date Sent]])</f>
        <v>#REF!</v>
      </c>
      <c r="AG6664" t="e">
        <f>YEAR(Table1[[#This Row],[Date Sent]])</f>
        <v>#REF!</v>
      </c>
      <c r="AH6664"/>
    </row>
    <row r="6665" spans="1:34" x14ac:dyDescent="0.2">
      <c r="A6665" t="s">
        <v>522</v>
      </c>
      <c r="B6665" t="s">
        <v>7070</v>
      </c>
      <c r="C6665" s="1">
        <v>384.29</v>
      </c>
      <c r="D6665" s="5">
        <v>45377</v>
      </c>
      <c r="E6665" t="s">
        <v>20</v>
      </c>
      <c r="F6665" t="s">
        <v>25</v>
      </c>
      <c r="G6665" s="16" t="s">
        <v>7074</v>
      </c>
      <c r="H6665" s="1"/>
      <c r="J6665"/>
      <c r="AC6665" s="5" t="e">
        <f>VLOOKUP(Table1[[#This Row],[Expense Report]],#REF!,3, 0)</f>
        <v>#REF!</v>
      </c>
      <c r="AD6665" t="s">
        <v>14633</v>
      </c>
      <c r="AE6665" t="s">
        <v>272</v>
      </c>
      <c r="AF6665" t="e">
        <f>MONTH(Table1[[#This Row],[Date Sent]])</f>
        <v>#REF!</v>
      </c>
      <c r="AG6665" t="e">
        <f>YEAR(Table1[[#This Row],[Date Sent]])</f>
        <v>#REF!</v>
      </c>
      <c r="AH6665"/>
    </row>
    <row r="6666" spans="1:34" x14ac:dyDescent="0.2">
      <c r="A6666" t="s">
        <v>522</v>
      </c>
      <c r="B6666" t="s">
        <v>7070</v>
      </c>
      <c r="C6666" s="1">
        <v>298.75</v>
      </c>
      <c r="D6666" s="5">
        <v>45378</v>
      </c>
      <c r="E6666" t="s">
        <v>20</v>
      </c>
      <c r="F6666" t="s">
        <v>39</v>
      </c>
      <c r="G6666" s="16" t="s">
        <v>7075</v>
      </c>
      <c r="H6666" s="1"/>
      <c r="J6666"/>
      <c r="AC6666" s="5" t="e">
        <f>VLOOKUP(Table1[[#This Row],[Expense Report]],#REF!,3, 0)</f>
        <v>#REF!</v>
      </c>
      <c r="AD6666" t="s">
        <v>14633</v>
      </c>
      <c r="AE6666" t="s">
        <v>272</v>
      </c>
      <c r="AF6666" t="e">
        <f>MONTH(Table1[[#This Row],[Date Sent]])</f>
        <v>#REF!</v>
      </c>
      <c r="AG6666" t="e">
        <f>YEAR(Table1[[#This Row],[Date Sent]])</f>
        <v>#REF!</v>
      </c>
      <c r="AH6666"/>
    </row>
    <row r="6667" spans="1:34" x14ac:dyDescent="0.2">
      <c r="A6667" t="s">
        <v>522</v>
      </c>
      <c r="B6667" t="s">
        <v>7070</v>
      </c>
      <c r="C6667" s="1">
        <v>36.25</v>
      </c>
      <c r="D6667" s="5">
        <v>45379</v>
      </c>
      <c r="E6667" t="s">
        <v>20</v>
      </c>
      <c r="F6667" t="s">
        <v>39</v>
      </c>
      <c r="G6667" s="16" t="s">
        <v>7076</v>
      </c>
      <c r="H6667" s="1"/>
      <c r="J6667"/>
      <c r="AC6667" s="5" t="e">
        <f>VLOOKUP(Table1[[#This Row],[Expense Report]],#REF!,3, 0)</f>
        <v>#REF!</v>
      </c>
      <c r="AD6667" t="s">
        <v>14633</v>
      </c>
      <c r="AE6667" t="s">
        <v>272</v>
      </c>
      <c r="AF6667" t="e">
        <f>MONTH(Table1[[#This Row],[Date Sent]])</f>
        <v>#REF!</v>
      </c>
      <c r="AG6667" t="e">
        <f>YEAR(Table1[[#This Row],[Date Sent]])</f>
        <v>#REF!</v>
      </c>
      <c r="AH6667"/>
    </row>
    <row r="6668" spans="1:34" x14ac:dyDescent="0.2">
      <c r="A6668" t="s">
        <v>758</v>
      </c>
      <c r="B6668" t="s">
        <v>7077</v>
      </c>
      <c r="C6668" s="1">
        <v>99</v>
      </c>
      <c r="D6668" s="5">
        <v>45370</v>
      </c>
      <c r="E6668" t="s">
        <v>20</v>
      </c>
      <c r="F6668" t="s">
        <v>35</v>
      </c>
      <c r="G6668" s="16" t="s">
        <v>7078</v>
      </c>
      <c r="H6668" s="1"/>
      <c r="J6668"/>
      <c r="AC6668" s="5" t="e">
        <f>VLOOKUP(Table1[[#This Row],[Expense Report]],#REF!,3, 0)</f>
        <v>#REF!</v>
      </c>
      <c r="AD6668" t="s">
        <v>13504</v>
      </c>
      <c r="AE6668" t="s">
        <v>294</v>
      </c>
      <c r="AF6668" t="e">
        <f>MONTH(Table1[[#This Row],[Date Sent]])</f>
        <v>#REF!</v>
      </c>
      <c r="AG6668" t="e">
        <f>YEAR(Table1[[#This Row],[Date Sent]])</f>
        <v>#REF!</v>
      </c>
      <c r="AH6668"/>
    </row>
    <row r="6669" spans="1:34" x14ac:dyDescent="0.2">
      <c r="A6669" t="s">
        <v>758</v>
      </c>
      <c r="B6669" t="s">
        <v>7077</v>
      </c>
      <c r="C6669" s="1">
        <v>50.73</v>
      </c>
      <c r="D6669" s="5">
        <v>45373</v>
      </c>
      <c r="E6669" t="s">
        <v>22</v>
      </c>
      <c r="F6669" t="s">
        <v>53</v>
      </c>
      <c r="G6669" s="16" t="s">
        <v>7079</v>
      </c>
      <c r="H6669" s="1"/>
      <c r="J6669"/>
      <c r="AC6669" s="5" t="e">
        <f>VLOOKUP(Table1[[#This Row],[Expense Report]],#REF!,3, 0)</f>
        <v>#REF!</v>
      </c>
      <c r="AD6669" t="s">
        <v>13504</v>
      </c>
      <c r="AE6669" t="s">
        <v>294</v>
      </c>
      <c r="AF6669" t="e">
        <f>MONTH(Table1[[#This Row],[Date Sent]])</f>
        <v>#REF!</v>
      </c>
      <c r="AG6669" t="e">
        <f>YEAR(Table1[[#This Row],[Date Sent]])</f>
        <v>#REF!</v>
      </c>
      <c r="AH6669"/>
    </row>
    <row r="6670" spans="1:34" x14ac:dyDescent="0.2">
      <c r="A6670" t="s">
        <v>758</v>
      </c>
      <c r="B6670" t="s">
        <v>7077</v>
      </c>
      <c r="C6670" s="1">
        <v>500.95</v>
      </c>
      <c r="D6670" s="5">
        <v>45380</v>
      </c>
      <c r="E6670" t="s">
        <v>4</v>
      </c>
      <c r="F6670" t="s">
        <v>913</v>
      </c>
      <c r="G6670" s="16" t="s">
        <v>1421</v>
      </c>
      <c r="H6670" s="1"/>
      <c r="J6670"/>
      <c r="AC6670" s="5" t="e">
        <f>VLOOKUP(Table1[[#This Row],[Expense Report]],#REF!,3, 0)</f>
        <v>#REF!</v>
      </c>
      <c r="AD6670" t="s">
        <v>13504</v>
      </c>
      <c r="AE6670" t="s">
        <v>294</v>
      </c>
      <c r="AF6670" t="e">
        <f>MONTH(Table1[[#This Row],[Date Sent]])</f>
        <v>#REF!</v>
      </c>
      <c r="AG6670" t="e">
        <f>YEAR(Table1[[#This Row],[Date Sent]])</f>
        <v>#REF!</v>
      </c>
      <c r="AH6670"/>
    </row>
    <row r="6671" spans="1:34" x14ac:dyDescent="0.2">
      <c r="A6671" t="s">
        <v>421</v>
      </c>
      <c r="B6671" t="s">
        <v>7080</v>
      </c>
      <c r="C6671" s="1">
        <v>696.07</v>
      </c>
      <c r="D6671" s="5">
        <v>45342</v>
      </c>
      <c r="E6671" t="s">
        <v>27</v>
      </c>
      <c r="F6671" t="s">
        <v>20</v>
      </c>
      <c r="G6671" s="16" t="s">
        <v>7081</v>
      </c>
      <c r="H6671" s="1"/>
      <c r="J6671"/>
      <c r="AC6671" s="5" t="e">
        <f>VLOOKUP(Table1[[#This Row],[Expense Report]],#REF!,3, 0)</f>
        <v>#REF!</v>
      </c>
      <c r="AD6671" t="s">
        <v>14627</v>
      </c>
      <c r="AE6671" t="s">
        <v>266</v>
      </c>
      <c r="AF6671" t="e">
        <f>MONTH(Table1[[#This Row],[Date Sent]])</f>
        <v>#REF!</v>
      </c>
      <c r="AG6671" t="e">
        <f>YEAR(Table1[[#This Row],[Date Sent]])</f>
        <v>#REF!</v>
      </c>
      <c r="AH6671"/>
    </row>
    <row r="6672" spans="1:34" x14ac:dyDescent="0.2">
      <c r="A6672" t="s">
        <v>515</v>
      </c>
      <c r="B6672" t="s">
        <v>7082</v>
      </c>
      <c r="C6672" s="1">
        <v>23.83</v>
      </c>
      <c r="D6672" s="5">
        <v>45365</v>
      </c>
      <c r="E6672" t="s">
        <v>25</v>
      </c>
      <c r="F6672" t="s">
        <v>17</v>
      </c>
      <c r="G6672" s="16" t="s">
        <v>7083</v>
      </c>
      <c r="H6672" s="1"/>
      <c r="J6672"/>
      <c r="AC6672" s="5" t="e">
        <f>VLOOKUP(Table1[[#This Row],[Expense Report]],#REF!,3, 0)</f>
        <v>#REF!</v>
      </c>
      <c r="AD6672" t="s">
        <v>14549</v>
      </c>
      <c r="AE6672" t="s">
        <v>313</v>
      </c>
      <c r="AF6672" t="e">
        <f>MONTH(Table1[[#This Row],[Date Sent]])</f>
        <v>#REF!</v>
      </c>
      <c r="AG6672" t="e">
        <f>YEAR(Table1[[#This Row],[Date Sent]])</f>
        <v>#REF!</v>
      </c>
      <c r="AH6672"/>
    </row>
    <row r="6673" spans="1:34" x14ac:dyDescent="0.2">
      <c r="A6673" t="s">
        <v>515</v>
      </c>
      <c r="B6673" t="s">
        <v>7082</v>
      </c>
      <c r="C6673" s="1">
        <v>16.96</v>
      </c>
      <c r="D6673" s="5">
        <v>45369</v>
      </c>
      <c r="E6673" t="s">
        <v>21</v>
      </c>
      <c r="F6673" t="s">
        <v>33</v>
      </c>
      <c r="G6673" s="16" t="s">
        <v>1340</v>
      </c>
      <c r="H6673" s="1"/>
      <c r="J6673"/>
      <c r="AC6673" s="5" t="e">
        <f>VLOOKUP(Table1[[#This Row],[Expense Report]],#REF!,3, 0)</f>
        <v>#REF!</v>
      </c>
      <c r="AD6673" t="s">
        <v>14549</v>
      </c>
      <c r="AE6673" t="s">
        <v>313</v>
      </c>
      <c r="AF6673" t="e">
        <f>MONTH(Table1[[#This Row],[Date Sent]])</f>
        <v>#REF!</v>
      </c>
      <c r="AG6673" t="e">
        <f>YEAR(Table1[[#This Row],[Date Sent]])</f>
        <v>#REF!</v>
      </c>
      <c r="AH6673"/>
    </row>
    <row r="6674" spans="1:34" x14ac:dyDescent="0.2">
      <c r="A6674" t="s">
        <v>758</v>
      </c>
      <c r="B6674" t="s">
        <v>12960</v>
      </c>
      <c r="C6674" s="1">
        <v>47.57</v>
      </c>
      <c r="D6674" s="5">
        <v>45373</v>
      </c>
      <c r="E6674" t="s">
        <v>21</v>
      </c>
      <c r="F6674" t="s">
        <v>33</v>
      </c>
      <c r="G6674" s="16" t="s">
        <v>2055</v>
      </c>
      <c r="H6674" s="1"/>
      <c r="J6674"/>
      <c r="AC6674" s="5" t="e">
        <f>VLOOKUP(Table1[[#This Row],[Expense Report]],#REF!,3, 0)</f>
        <v>#REF!</v>
      </c>
      <c r="AD6674" t="s">
        <v>13504</v>
      </c>
      <c r="AE6674" t="s">
        <v>294</v>
      </c>
      <c r="AF6674" t="e">
        <f>MONTH(Table1[[#This Row],[Date Sent]])</f>
        <v>#REF!</v>
      </c>
      <c r="AG6674" t="e">
        <f>YEAR(Table1[[#This Row],[Date Sent]])</f>
        <v>#REF!</v>
      </c>
      <c r="AH6674"/>
    </row>
    <row r="6675" spans="1:34" x14ac:dyDescent="0.2">
      <c r="A6675" t="s">
        <v>758</v>
      </c>
      <c r="B6675" t="s">
        <v>12960</v>
      </c>
      <c r="C6675" s="1">
        <v>57</v>
      </c>
      <c r="D6675" s="5">
        <v>45374</v>
      </c>
      <c r="E6675" t="s">
        <v>21</v>
      </c>
      <c r="F6675" t="s">
        <v>33</v>
      </c>
      <c r="G6675" s="16" t="s">
        <v>4157</v>
      </c>
      <c r="H6675" s="1"/>
      <c r="J6675"/>
      <c r="AC6675" s="5" t="e">
        <f>VLOOKUP(Table1[[#This Row],[Expense Report]],#REF!,3, 0)</f>
        <v>#REF!</v>
      </c>
      <c r="AD6675" t="s">
        <v>13504</v>
      </c>
      <c r="AE6675" t="s">
        <v>294</v>
      </c>
      <c r="AF6675" t="e">
        <f>MONTH(Table1[[#This Row],[Date Sent]])</f>
        <v>#REF!</v>
      </c>
      <c r="AG6675" t="e">
        <f>YEAR(Table1[[#This Row],[Date Sent]])</f>
        <v>#REF!</v>
      </c>
      <c r="AH6675"/>
    </row>
    <row r="6676" spans="1:34" x14ac:dyDescent="0.2">
      <c r="A6676" t="s">
        <v>758</v>
      </c>
      <c r="B6676" t="s">
        <v>12960</v>
      </c>
      <c r="C6676" s="1">
        <v>5.83</v>
      </c>
      <c r="D6676" s="5">
        <v>45377</v>
      </c>
      <c r="E6676" t="s">
        <v>20</v>
      </c>
      <c r="F6676" t="s">
        <v>39</v>
      </c>
      <c r="G6676" s="16" t="s">
        <v>7084</v>
      </c>
      <c r="H6676" s="1"/>
      <c r="J6676"/>
      <c r="AC6676" s="5" t="e">
        <f>VLOOKUP(Table1[[#This Row],[Expense Report]],#REF!,3, 0)</f>
        <v>#REF!</v>
      </c>
      <c r="AD6676" t="s">
        <v>13504</v>
      </c>
      <c r="AE6676" t="s">
        <v>294</v>
      </c>
      <c r="AF6676" t="e">
        <f>MONTH(Table1[[#This Row],[Date Sent]])</f>
        <v>#REF!</v>
      </c>
      <c r="AG6676" t="e">
        <f>YEAR(Table1[[#This Row],[Date Sent]])</f>
        <v>#REF!</v>
      </c>
      <c r="AH6676"/>
    </row>
    <row r="6677" spans="1:34" x14ac:dyDescent="0.2">
      <c r="A6677" t="s">
        <v>758</v>
      </c>
      <c r="B6677" t="s">
        <v>12960</v>
      </c>
      <c r="C6677" s="1">
        <v>14.21</v>
      </c>
      <c r="D6677" s="5">
        <v>45377</v>
      </c>
      <c r="E6677" t="s">
        <v>21</v>
      </c>
      <c r="F6677" t="s">
        <v>39</v>
      </c>
      <c r="G6677" s="16" t="s">
        <v>7085</v>
      </c>
      <c r="H6677" s="1"/>
      <c r="J6677"/>
      <c r="AC6677" s="5" t="e">
        <f>VLOOKUP(Table1[[#This Row],[Expense Report]],#REF!,3, 0)</f>
        <v>#REF!</v>
      </c>
      <c r="AD6677" t="s">
        <v>13504</v>
      </c>
      <c r="AE6677" t="s">
        <v>294</v>
      </c>
      <c r="AF6677" t="e">
        <f>MONTH(Table1[[#This Row],[Date Sent]])</f>
        <v>#REF!</v>
      </c>
      <c r="AG6677" t="e">
        <f>YEAR(Table1[[#This Row],[Date Sent]])</f>
        <v>#REF!</v>
      </c>
      <c r="AH6677"/>
    </row>
    <row r="6678" spans="1:34" x14ac:dyDescent="0.2">
      <c r="A6678" t="s">
        <v>758</v>
      </c>
      <c r="B6678" t="s">
        <v>12960</v>
      </c>
      <c r="C6678" s="1">
        <v>29.54</v>
      </c>
      <c r="D6678" s="5">
        <v>45377</v>
      </c>
      <c r="E6678" t="s">
        <v>21</v>
      </c>
      <c r="F6678" t="s">
        <v>33</v>
      </c>
      <c r="G6678" s="16" t="s">
        <v>2352</v>
      </c>
      <c r="H6678" s="1"/>
      <c r="J6678"/>
      <c r="AC6678" s="5" t="e">
        <f>VLOOKUP(Table1[[#This Row],[Expense Report]],#REF!,3, 0)</f>
        <v>#REF!</v>
      </c>
      <c r="AD6678" t="s">
        <v>13504</v>
      </c>
      <c r="AE6678" t="s">
        <v>294</v>
      </c>
      <c r="AF6678" t="e">
        <f>MONTH(Table1[[#This Row],[Date Sent]])</f>
        <v>#REF!</v>
      </c>
      <c r="AG6678" t="e">
        <f>YEAR(Table1[[#This Row],[Date Sent]])</f>
        <v>#REF!</v>
      </c>
      <c r="AH6678"/>
    </row>
    <row r="6679" spans="1:34" x14ac:dyDescent="0.2">
      <c r="A6679" t="s">
        <v>758</v>
      </c>
      <c r="B6679" t="s">
        <v>12960</v>
      </c>
      <c r="C6679" s="1">
        <v>27.82</v>
      </c>
      <c r="D6679" s="5">
        <v>45377</v>
      </c>
      <c r="E6679" t="s">
        <v>21</v>
      </c>
      <c r="F6679" t="s">
        <v>33</v>
      </c>
      <c r="G6679" s="16" t="s">
        <v>2352</v>
      </c>
      <c r="H6679" s="1"/>
      <c r="J6679"/>
      <c r="AC6679" s="5" t="e">
        <f>VLOOKUP(Table1[[#This Row],[Expense Report]],#REF!,3, 0)</f>
        <v>#REF!</v>
      </c>
      <c r="AD6679" t="s">
        <v>13504</v>
      </c>
      <c r="AE6679" t="s">
        <v>294</v>
      </c>
      <c r="AF6679" t="e">
        <f>MONTH(Table1[[#This Row],[Date Sent]])</f>
        <v>#REF!</v>
      </c>
      <c r="AG6679" t="e">
        <f>YEAR(Table1[[#This Row],[Date Sent]])</f>
        <v>#REF!</v>
      </c>
      <c r="AH6679"/>
    </row>
    <row r="6680" spans="1:34" x14ac:dyDescent="0.2">
      <c r="A6680" t="s">
        <v>758</v>
      </c>
      <c r="B6680" t="s">
        <v>7086</v>
      </c>
      <c r="C6680" s="1">
        <v>43.48</v>
      </c>
      <c r="D6680" s="5">
        <v>45383</v>
      </c>
      <c r="E6680" t="s">
        <v>4</v>
      </c>
      <c r="F6680" t="s">
        <v>913</v>
      </c>
      <c r="G6680" s="16" t="s">
        <v>7087</v>
      </c>
      <c r="H6680" s="1"/>
      <c r="J6680"/>
      <c r="AC6680" s="5" t="e">
        <f>VLOOKUP(Table1[[#This Row],[Expense Report]],#REF!,3, 0)</f>
        <v>#REF!</v>
      </c>
      <c r="AD6680" t="s">
        <v>13504</v>
      </c>
      <c r="AE6680" t="s">
        <v>294</v>
      </c>
      <c r="AF6680" t="e">
        <f>MONTH(Table1[[#This Row],[Date Sent]])</f>
        <v>#REF!</v>
      </c>
      <c r="AG6680" t="e">
        <f>YEAR(Table1[[#This Row],[Date Sent]])</f>
        <v>#REF!</v>
      </c>
      <c r="AH6680"/>
    </row>
    <row r="6681" spans="1:34" x14ac:dyDescent="0.2">
      <c r="A6681" t="s">
        <v>758</v>
      </c>
      <c r="B6681" t="s">
        <v>7086</v>
      </c>
      <c r="C6681" s="1">
        <v>103.71</v>
      </c>
      <c r="D6681" s="5">
        <v>45385</v>
      </c>
      <c r="E6681" t="s">
        <v>21</v>
      </c>
      <c r="F6681" t="s">
        <v>33</v>
      </c>
      <c r="G6681" s="16" t="s">
        <v>928</v>
      </c>
      <c r="H6681" s="1"/>
      <c r="J6681"/>
      <c r="AC6681" s="5" t="e">
        <f>VLOOKUP(Table1[[#This Row],[Expense Report]],#REF!,3, 0)</f>
        <v>#REF!</v>
      </c>
      <c r="AD6681" t="s">
        <v>13504</v>
      </c>
      <c r="AE6681" t="s">
        <v>294</v>
      </c>
      <c r="AF6681" t="e">
        <f>MONTH(Table1[[#This Row],[Date Sent]])</f>
        <v>#REF!</v>
      </c>
      <c r="AG6681" t="e">
        <f>YEAR(Table1[[#This Row],[Date Sent]])</f>
        <v>#REF!</v>
      </c>
      <c r="AH6681"/>
    </row>
    <row r="6682" spans="1:34" x14ac:dyDescent="0.2">
      <c r="A6682" t="s">
        <v>758</v>
      </c>
      <c r="B6682" t="s">
        <v>7086</v>
      </c>
      <c r="C6682" s="1">
        <v>274.62</v>
      </c>
      <c r="D6682" s="5">
        <v>45386</v>
      </c>
      <c r="E6682" t="s">
        <v>21</v>
      </c>
      <c r="F6682" t="s">
        <v>49</v>
      </c>
      <c r="G6682" s="16" t="s">
        <v>7088</v>
      </c>
      <c r="H6682" s="1"/>
      <c r="J6682"/>
      <c r="AC6682" s="5" t="e">
        <f>VLOOKUP(Table1[[#This Row],[Expense Report]],#REF!,3, 0)</f>
        <v>#REF!</v>
      </c>
      <c r="AD6682" t="s">
        <v>13504</v>
      </c>
      <c r="AE6682" t="s">
        <v>294</v>
      </c>
      <c r="AF6682" t="e">
        <f>MONTH(Table1[[#This Row],[Date Sent]])</f>
        <v>#REF!</v>
      </c>
      <c r="AG6682" t="e">
        <f>YEAR(Table1[[#This Row],[Date Sent]])</f>
        <v>#REF!</v>
      </c>
      <c r="AH6682"/>
    </row>
    <row r="6683" spans="1:34" x14ac:dyDescent="0.2">
      <c r="A6683" t="s">
        <v>758</v>
      </c>
      <c r="B6683" t="s">
        <v>7086</v>
      </c>
      <c r="C6683" s="1">
        <v>13.55</v>
      </c>
      <c r="D6683" s="5">
        <v>45386</v>
      </c>
      <c r="E6683" t="s">
        <v>20</v>
      </c>
      <c r="F6683" t="s">
        <v>39</v>
      </c>
      <c r="G6683" s="16" t="s">
        <v>3564</v>
      </c>
      <c r="H6683" s="1"/>
      <c r="J6683"/>
      <c r="AC6683" s="5" t="e">
        <f>VLOOKUP(Table1[[#This Row],[Expense Report]],#REF!,3, 0)</f>
        <v>#REF!</v>
      </c>
      <c r="AD6683" t="s">
        <v>13504</v>
      </c>
      <c r="AE6683" t="s">
        <v>294</v>
      </c>
      <c r="AF6683" t="e">
        <f>MONTH(Table1[[#This Row],[Date Sent]])</f>
        <v>#REF!</v>
      </c>
      <c r="AG6683" t="e">
        <f>YEAR(Table1[[#This Row],[Date Sent]])</f>
        <v>#REF!</v>
      </c>
      <c r="AH6683"/>
    </row>
    <row r="6684" spans="1:34" x14ac:dyDescent="0.2">
      <c r="A6684" t="s">
        <v>758</v>
      </c>
      <c r="B6684" t="s">
        <v>7086</v>
      </c>
      <c r="C6684" s="1">
        <v>47.74</v>
      </c>
      <c r="D6684" s="5">
        <v>45389</v>
      </c>
      <c r="E6684" t="s">
        <v>21</v>
      </c>
      <c r="F6684" t="s">
        <v>15</v>
      </c>
      <c r="G6684" s="16" t="s">
        <v>7089</v>
      </c>
      <c r="H6684" s="1"/>
      <c r="J6684"/>
      <c r="AC6684" s="5" t="e">
        <f>VLOOKUP(Table1[[#This Row],[Expense Report]],#REF!,3, 0)</f>
        <v>#REF!</v>
      </c>
      <c r="AD6684" t="s">
        <v>13504</v>
      </c>
      <c r="AE6684" t="s">
        <v>294</v>
      </c>
      <c r="AF6684" t="e">
        <f>MONTH(Table1[[#This Row],[Date Sent]])</f>
        <v>#REF!</v>
      </c>
      <c r="AG6684" t="e">
        <f>YEAR(Table1[[#This Row],[Date Sent]])</f>
        <v>#REF!</v>
      </c>
      <c r="AH6684"/>
    </row>
    <row r="6685" spans="1:34" x14ac:dyDescent="0.2">
      <c r="A6685" t="s">
        <v>813</v>
      </c>
      <c r="B6685" t="s">
        <v>7090</v>
      </c>
      <c r="C6685" s="1">
        <v>35.82</v>
      </c>
      <c r="D6685" s="5">
        <v>45346</v>
      </c>
      <c r="E6685" t="s">
        <v>21</v>
      </c>
      <c r="F6685" t="s">
        <v>39</v>
      </c>
      <c r="G6685" s="16" t="s">
        <v>7091</v>
      </c>
      <c r="H6685" s="1"/>
      <c r="J6685"/>
      <c r="AC6685" s="5" t="e">
        <f>VLOOKUP(Table1[[#This Row],[Expense Report]],#REF!,3, 0)</f>
        <v>#REF!</v>
      </c>
      <c r="AD6685" t="s">
        <v>13196</v>
      </c>
      <c r="AE6685" t="s">
        <v>475</v>
      </c>
      <c r="AF6685" t="e">
        <f>MONTH(Table1[[#This Row],[Date Sent]])</f>
        <v>#REF!</v>
      </c>
      <c r="AG6685" t="e">
        <f>YEAR(Table1[[#This Row],[Date Sent]])</f>
        <v>#REF!</v>
      </c>
      <c r="AH6685"/>
    </row>
    <row r="6686" spans="1:34" x14ac:dyDescent="0.2">
      <c r="A6686" t="s">
        <v>813</v>
      </c>
      <c r="B6686" t="s">
        <v>7090</v>
      </c>
      <c r="C6686" s="1">
        <v>420.05</v>
      </c>
      <c r="D6686" s="5">
        <v>45386</v>
      </c>
      <c r="E6686" t="s">
        <v>33</v>
      </c>
      <c r="F6686" t="s">
        <v>39</v>
      </c>
      <c r="G6686" s="16" t="s">
        <v>5769</v>
      </c>
      <c r="H6686" s="1"/>
      <c r="J6686"/>
      <c r="AC6686" s="5" t="e">
        <f>VLOOKUP(Table1[[#This Row],[Expense Report]],#REF!,3, 0)</f>
        <v>#REF!</v>
      </c>
      <c r="AD6686" t="s">
        <v>13196</v>
      </c>
      <c r="AE6686" t="s">
        <v>475</v>
      </c>
      <c r="AF6686" t="e">
        <f>MONTH(Table1[[#This Row],[Date Sent]])</f>
        <v>#REF!</v>
      </c>
      <c r="AG6686" t="e">
        <f>YEAR(Table1[[#This Row],[Date Sent]])</f>
        <v>#REF!</v>
      </c>
      <c r="AH6686"/>
    </row>
    <row r="6687" spans="1:34" x14ac:dyDescent="0.2">
      <c r="A6687" t="s">
        <v>813</v>
      </c>
      <c r="B6687" t="s">
        <v>7090</v>
      </c>
      <c r="C6687" s="1">
        <v>65.36</v>
      </c>
      <c r="D6687" s="5">
        <v>45386</v>
      </c>
      <c r="E6687" t="s">
        <v>21</v>
      </c>
      <c r="F6687" t="s">
        <v>39</v>
      </c>
      <c r="G6687" s="16" t="s">
        <v>7092</v>
      </c>
      <c r="H6687" s="1"/>
      <c r="J6687"/>
      <c r="AC6687" s="5" t="e">
        <f>VLOOKUP(Table1[[#This Row],[Expense Report]],#REF!,3, 0)</f>
        <v>#REF!</v>
      </c>
      <c r="AD6687" t="s">
        <v>13196</v>
      </c>
      <c r="AE6687" t="s">
        <v>475</v>
      </c>
      <c r="AF6687" t="e">
        <f>MONTH(Table1[[#This Row],[Date Sent]])</f>
        <v>#REF!</v>
      </c>
      <c r="AG6687" t="e">
        <f>YEAR(Table1[[#This Row],[Date Sent]])</f>
        <v>#REF!</v>
      </c>
      <c r="AH6687"/>
    </row>
    <row r="6688" spans="1:34" x14ac:dyDescent="0.2">
      <c r="A6688" t="s">
        <v>767</v>
      </c>
      <c r="B6688" t="s">
        <v>7093</v>
      </c>
      <c r="C6688" s="1">
        <v>54.09</v>
      </c>
      <c r="D6688" s="5">
        <v>45389</v>
      </c>
      <c r="E6688" t="s">
        <v>21</v>
      </c>
      <c r="F6688" t="s">
        <v>33</v>
      </c>
      <c r="G6688" s="16" t="s">
        <v>7094</v>
      </c>
      <c r="H6688" s="1"/>
      <c r="J6688"/>
      <c r="AC6688" s="5" t="e">
        <f>VLOOKUP(Table1[[#This Row],[Expense Report]],#REF!,3, 0)</f>
        <v>#REF!</v>
      </c>
      <c r="AD6688" t="s">
        <v>14565</v>
      </c>
      <c r="AE6688" t="s">
        <v>475</v>
      </c>
      <c r="AF6688" t="e">
        <f>MONTH(Table1[[#This Row],[Date Sent]])</f>
        <v>#REF!</v>
      </c>
      <c r="AG6688" t="e">
        <f>YEAR(Table1[[#This Row],[Date Sent]])</f>
        <v>#REF!</v>
      </c>
      <c r="AH6688"/>
    </row>
    <row r="6689" spans="1:34" x14ac:dyDescent="0.2">
      <c r="A6689" t="s">
        <v>219</v>
      </c>
      <c r="B6689" t="s">
        <v>7095</v>
      </c>
      <c r="C6689" s="1">
        <v>71.28</v>
      </c>
      <c r="D6689" s="5">
        <v>45269</v>
      </c>
      <c r="E6689" t="s">
        <v>13</v>
      </c>
      <c r="F6689" t="s">
        <v>17</v>
      </c>
      <c r="G6689" s="16" t="s">
        <v>7096</v>
      </c>
      <c r="H6689" s="1"/>
      <c r="J6689"/>
      <c r="AC6689" s="5" t="e">
        <f>VLOOKUP(Table1[[#This Row],[Expense Report]],#REF!,3, 0)</f>
        <v>#REF!</v>
      </c>
      <c r="AD6689" t="s">
        <v>14541</v>
      </c>
      <c r="AE6689" t="s">
        <v>294</v>
      </c>
      <c r="AF6689" t="e">
        <f>MONTH(Table1[[#This Row],[Date Sent]])</f>
        <v>#REF!</v>
      </c>
      <c r="AG6689" t="e">
        <f>YEAR(Table1[[#This Row],[Date Sent]])</f>
        <v>#REF!</v>
      </c>
      <c r="AH6689"/>
    </row>
    <row r="6690" spans="1:34" x14ac:dyDescent="0.2">
      <c r="A6690" t="s">
        <v>219</v>
      </c>
      <c r="B6690" t="s">
        <v>7097</v>
      </c>
      <c r="C6690" s="1">
        <v>109.81</v>
      </c>
      <c r="D6690" s="5">
        <v>45364</v>
      </c>
      <c r="E6690" t="s">
        <v>13</v>
      </c>
      <c r="F6690" t="s">
        <v>21</v>
      </c>
      <c r="G6690" s="16" t="s">
        <v>7098</v>
      </c>
      <c r="H6690" s="1"/>
      <c r="J6690"/>
      <c r="AC6690" s="5" t="e">
        <f>VLOOKUP(Table1[[#This Row],[Expense Report]],#REF!,3, 0)</f>
        <v>#REF!</v>
      </c>
      <c r="AD6690" t="s">
        <v>14541</v>
      </c>
      <c r="AE6690" t="s">
        <v>294</v>
      </c>
      <c r="AF6690" t="e">
        <f>MONTH(Table1[[#This Row],[Date Sent]])</f>
        <v>#REF!</v>
      </c>
      <c r="AG6690" t="e">
        <f>YEAR(Table1[[#This Row],[Date Sent]])</f>
        <v>#REF!</v>
      </c>
      <c r="AH6690"/>
    </row>
    <row r="6691" spans="1:34" x14ac:dyDescent="0.2">
      <c r="A6691" t="s">
        <v>219</v>
      </c>
      <c r="B6691" t="s">
        <v>7099</v>
      </c>
      <c r="C6691" s="1">
        <v>271.41000000000003</v>
      </c>
      <c r="D6691" s="5">
        <v>45320</v>
      </c>
      <c r="E6691" t="s">
        <v>21</v>
      </c>
      <c r="F6691" t="s">
        <v>49</v>
      </c>
      <c r="G6691" s="16" t="s">
        <v>7100</v>
      </c>
      <c r="H6691" s="1"/>
      <c r="J6691"/>
      <c r="AC6691" s="5" t="e">
        <f>VLOOKUP(Table1[[#This Row],[Expense Report]],#REF!,3, 0)</f>
        <v>#REF!</v>
      </c>
      <c r="AD6691" t="s">
        <v>14541</v>
      </c>
      <c r="AE6691" t="s">
        <v>294</v>
      </c>
      <c r="AF6691" t="e">
        <f>MONTH(Table1[[#This Row],[Date Sent]])</f>
        <v>#REF!</v>
      </c>
      <c r="AG6691" t="e">
        <f>YEAR(Table1[[#This Row],[Date Sent]])</f>
        <v>#REF!</v>
      </c>
      <c r="AH6691"/>
    </row>
    <row r="6692" spans="1:34" x14ac:dyDescent="0.2">
      <c r="A6692" t="s">
        <v>219</v>
      </c>
      <c r="B6692" t="s">
        <v>7099</v>
      </c>
      <c r="C6692" s="1">
        <v>45.13</v>
      </c>
      <c r="D6692" s="5">
        <v>45322</v>
      </c>
      <c r="E6692" t="s">
        <v>13</v>
      </c>
      <c r="F6692" t="s">
        <v>30</v>
      </c>
      <c r="G6692" s="16" t="s">
        <v>7101</v>
      </c>
      <c r="H6692" s="1"/>
      <c r="J6692"/>
      <c r="AC6692" s="5" t="e">
        <f>VLOOKUP(Table1[[#This Row],[Expense Report]],#REF!,3, 0)</f>
        <v>#REF!</v>
      </c>
      <c r="AD6692" t="s">
        <v>14541</v>
      </c>
      <c r="AE6692" t="s">
        <v>294</v>
      </c>
      <c r="AF6692" t="e">
        <f>MONTH(Table1[[#This Row],[Date Sent]])</f>
        <v>#REF!</v>
      </c>
      <c r="AG6692" t="e">
        <f>YEAR(Table1[[#This Row],[Date Sent]])</f>
        <v>#REF!</v>
      </c>
      <c r="AH6692"/>
    </row>
    <row r="6693" spans="1:34" x14ac:dyDescent="0.2">
      <c r="A6693" t="s">
        <v>84</v>
      </c>
      <c r="B6693" t="s">
        <v>7102</v>
      </c>
      <c r="C6693" s="1">
        <v>35.26</v>
      </c>
      <c r="D6693" s="5">
        <v>45344</v>
      </c>
      <c r="E6693" t="s">
        <v>24</v>
      </c>
      <c r="F6693" t="s">
        <v>18</v>
      </c>
      <c r="G6693" s="16" t="s">
        <v>4496</v>
      </c>
      <c r="H6693" s="1"/>
      <c r="J6693"/>
      <c r="AC6693" s="5" t="e">
        <f>VLOOKUP(Table1[[#This Row],[Expense Report]],#REF!,3, 0)</f>
        <v>#REF!</v>
      </c>
      <c r="AD6693" t="s">
        <v>11649</v>
      </c>
      <c r="AE6693" t="s">
        <v>11649</v>
      </c>
      <c r="AF6693" t="e">
        <f>MONTH(Table1[[#This Row],[Date Sent]])</f>
        <v>#REF!</v>
      </c>
      <c r="AG6693" t="e">
        <f>YEAR(Table1[[#This Row],[Date Sent]])</f>
        <v>#REF!</v>
      </c>
      <c r="AH6693"/>
    </row>
    <row r="6694" spans="1:34" x14ac:dyDescent="0.2">
      <c r="A6694" t="s">
        <v>3856</v>
      </c>
      <c r="B6694" t="s">
        <v>7103</v>
      </c>
      <c r="C6694" s="1">
        <v>177.96</v>
      </c>
      <c r="D6694" s="5">
        <v>45352</v>
      </c>
      <c r="E6694" t="s">
        <v>33</v>
      </c>
      <c r="F6694" t="s">
        <v>25</v>
      </c>
      <c r="G6694" s="16" t="s">
        <v>1998</v>
      </c>
      <c r="H6694" s="1"/>
      <c r="J6694"/>
      <c r="AC6694" s="5" t="e">
        <f>VLOOKUP(Table1[[#This Row],[Expense Report]],#REF!,3, 0)</f>
        <v>#REF!</v>
      </c>
      <c r="AD6694" t="s">
        <v>11649</v>
      </c>
      <c r="AE6694" t="s">
        <v>11649</v>
      </c>
      <c r="AF6694" t="e">
        <f>MONTH(Table1[[#This Row],[Date Sent]])</f>
        <v>#REF!</v>
      </c>
      <c r="AG6694" t="e">
        <f>YEAR(Table1[[#This Row],[Date Sent]])</f>
        <v>#REF!</v>
      </c>
      <c r="AH6694"/>
    </row>
    <row r="6695" spans="1:34" x14ac:dyDescent="0.2">
      <c r="A6695" t="s">
        <v>3856</v>
      </c>
      <c r="B6695" t="s">
        <v>7103</v>
      </c>
      <c r="C6695" s="1">
        <v>68.319999999999993</v>
      </c>
      <c r="D6695" s="5">
        <v>45363</v>
      </c>
      <c r="E6695" t="s">
        <v>33</v>
      </c>
      <c r="F6695" t="s">
        <v>15</v>
      </c>
      <c r="G6695" s="16" t="s">
        <v>2785</v>
      </c>
      <c r="H6695" s="1"/>
      <c r="J6695"/>
      <c r="AC6695" s="5" t="e">
        <f>VLOOKUP(Table1[[#This Row],[Expense Report]],#REF!,3, 0)</f>
        <v>#REF!</v>
      </c>
      <c r="AD6695" t="s">
        <v>11649</v>
      </c>
      <c r="AE6695" t="s">
        <v>11649</v>
      </c>
      <c r="AF6695" t="e">
        <f>MONTH(Table1[[#This Row],[Date Sent]])</f>
        <v>#REF!</v>
      </c>
      <c r="AG6695" t="e">
        <f>YEAR(Table1[[#This Row],[Date Sent]])</f>
        <v>#REF!</v>
      </c>
      <c r="AH6695"/>
    </row>
    <row r="6696" spans="1:34" x14ac:dyDescent="0.2">
      <c r="A6696" t="s">
        <v>94</v>
      </c>
      <c r="B6696" t="s">
        <v>7104</v>
      </c>
      <c r="C6696" s="1">
        <v>315.82</v>
      </c>
      <c r="D6696" s="5">
        <v>45338</v>
      </c>
      <c r="E6696" t="s">
        <v>1382</v>
      </c>
      <c r="F6696" t="s">
        <v>51</v>
      </c>
      <c r="G6696" s="16" t="s">
        <v>7105</v>
      </c>
      <c r="H6696" s="1"/>
      <c r="J6696"/>
      <c r="AC6696" s="5" t="e">
        <f>VLOOKUP(Table1[[#This Row],[Expense Report]],#REF!,3, 0)</f>
        <v>#REF!</v>
      </c>
      <c r="AD6696" t="s">
        <v>14555</v>
      </c>
      <c r="AE6696" t="s">
        <v>243</v>
      </c>
      <c r="AF6696" t="e">
        <f>MONTH(Table1[[#This Row],[Date Sent]])</f>
        <v>#REF!</v>
      </c>
      <c r="AG6696" t="e">
        <f>YEAR(Table1[[#This Row],[Date Sent]])</f>
        <v>#REF!</v>
      </c>
      <c r="AH6696"/>
    </row>
    <row r="6697" spans="1:34" x14ac:dyDescent="0.2">
      <c r="A6697" t="s">
        <v>796</v>
      </c>
      <c r="B6697" t="s">
        <v>7106</v>
      </c>
      <c r="C6697" s="1">
        <v>209.01</v>
      </c>
      <c r="D6697" s="5">
        <v>45383</v>
      </c>
      <c r="E6697" t="s">
        <v>21</v>
      </c>
      <c r="F6697" t="s">
        <v>33</v>
      </c>
      <c r="G6697" s="16" t="s">
        <v>7107</v>
      </c>
      <c r="H6697" s="1"/>
      <c r="J6697"/>
      <c r="AC6697" s="5" t="e">
        <f>VLOOKUP(Table1[[#This Row],[Expense Report]],#REF!,3, 0)</f>
        <v>#REF!</v>
      </c>
      <c r="AD6697" t="s">
        <v>11585</v>
      </c>
      <c r="AE6697" t="s">
        <v>198</v>
      </c>
      <c r="AF6697" t="e">
        <f>MONTH(Table1[[#This Row],[Date Sent]])</f>
        <v>#REF!</v>
      </c>
      <c r="AG6697" t="e">
        <f>YEAR(Table1[[#This Row],[Date Sent]])</f>
        <v>#REF!</v>
      </c>
      <c r="AH6697"/>
    </row>
    <row r="6698" spans="1:34" x14ac:dyDescent="0.2">
      <c r="A6698" t="s">
        <v>796</v>
      </c>
      <c r="B6698" t="s">
        <v>7106</v>
      </c>
      <c r="C6698" s="1">
        <v>18.64</v>
      </c>
      <c r="D6698" s="5">
        <v>45385</v>
      </c>
      <c r="E6698" t="s">
        <v>17</v>
      </c>
      <c r="F6698" t="s">
        <v>39</v>
      </c>
      <c r="G6698" s="16" t="s">
        <v>7108</v>
      </c>
      <c r="H6698" s="1"/>
      <c r="J6698"/>
      <c r="AC6698" s="5" t="e">
        <f>VLOOKUP(Table1[[#This Row],[Expense Report]],#REF!,3, 0)</f>
        <v>#REF!</v>
      </c>
      <c r="AD6698" t="s">
        <v>11585</v>
      </c>
      <c r="AE6698" t="s">
        <v>198</v>
      </c>
      <c r="AF6698" t="e">
        <f>MONTH(Table1[[#This Row],[Date Sent]])</f>
        <v>#REF!</v>
      </c>
      <c r="AG6698" t="e">
        <f>YEAR(Table1[[#This Row],[Date Sent]])</f>
        <v>#REF!</v>
      </c>
      <c r="AH6698"/>
    </row>
    <row r="6699" spans="1:34" x14ac:dyDescent="0.2">
      <c r="A6699" t="s">
        <v>625</v>
      </c>
      <c r="B6699" t="s">
        <v>7109</v>
      </c>
      <c r="C6699" s="1">
        <v>14.18</v>
      </c>
      <c r="D6699" s="5">
        <v>45377</v>
      </c>
      <c r="E6699" t="s">
        <v>26</v>
      </c>
      <c r="F6699" t="s">
        <v>34</v>
      </c>
      <c r="G6699" s="16" t="s">
        <v>7110</v>
      </c>
      <c r="H6699" s="1"/>
      <c r="J6699"/>
      <c r="AC6699" s="5" t="e">
        <f>VLOOKUP(Table1[[#This Row],[Expense Report]],#REF!,3, 0)</f>
        <v>#REF!</v>
      </c>
      <c r="AD6699" t="s">
        <v>13298</v>
      </c>
      <c r="AE6699" t="s">
        <v>198</v>
      </c>
      <c r="AF6699" t="e">
        <f>MONTH(Table1[[#This Row],[Date Sent]])</f>
        <v>#REF!</v>
      </c>
      <c r="AG6699" t="e">
        <f>YEAR(Table1[[#This Row],[Date Sent]])</f>
        <v>#REF!</v>
      </c>
      <c r="AH6699"/>
    </row>
    <row r="6700" spans="1:34" x14ac:dyDescent="0.2">
      <c r="A6700" t="s">
        <v>625</v>
      </c>
      <c r="B6700" t="s">
        <v>7109</v>
      </c>
      <c r="C6700" s="1">
        <v>570.67999999999995</v>
      </c>
      <c r="D6700" s="5">
        <v>45380</v>
      </c>
      <c r="E6700" t="s">
        <v>13</v>
      </c>
      <c r="F6700" t="s">
        <v>25</v>
      </c>
      <c r="G6700" s="16" t="s">
        <v>1140</v>
      </c>
      <c r="H6700" s="1"/>
      <c r="J6700"/>
      <c r="AC6700" s="5" t="e">
        <f>VLOOKUP(Table1[[#This Row],[Expense Report]],#REF!,3, 0)</f>
        <v>#REF!</v>
      </c>
      <c r="AD6700" t="s">
        <v>13298</v>
      </c>
      <c r="AE6700" t="s">
        <v>198</v>
      </c>
      <c r="AF6700" t="e">
        <f>MONTH(Table1[[#This Row],[Date Sent]])</f>
        <v>#REF!</v>
      </c>
      <c r="AG6700" t="e">
        <f>YEAR(Table1[[#This Row],[Date Sent]])</f>
        <v>#REF!</v>
      </c>
      <c r="AH6700"/>
    </row>
    <row r="6701" spans="1:34" x14ac:dyDescent="0.2">
      <c r="A6701" t="s">
        <v>625</v>
      </c>
      <c r="B6701" t="s">
        <v>7109</v>
      </c>
      <c r="C6701" s="1">
        <v>52.07</v>
      </c>
      <c r="D6701" s="5">
        <v>45383</v>
      </c>
      <c r="E6701" t="s">
        <v>13</v>
      </c>
      <c r="F6701" t="s">
        <v>33</v>
      </c>
      <c r="G6701" s="16" t="s">
        <v>7111</v>
      </c>
      <c r="H6701" s="1"/>
      <c r="J6701"/>
      <c r="AC6701" s="5" t="e">
        <f>VLOOKUP(Table1[[#This Row],[Expense Report]],#REF!,3, 0)</f>
        <v>#REF!</v>
      </c>
      <c r="AD6701" t="s">
        <v>13298</v>
      </c>
      <c r="AE6701" t="s">
        <v>198</v>
      </c>
      <c r="AF6701" t="e">
        <f>MONTH(Table1[[#This Row],[Date Sent]])</f>
        <v>#REF!</v>
      </c>
      <c r="AG6701" t="e">
        <f>YEAR(Table1[[#This Row],[Date Sent]])</f>
        <v>#REF!</v>
      </c>
      <c r="AH6701"/>
    </row>
    <row r="6702" spans="1:34" x14ac:dyDescent="0.2">
      <c r="A6702" t="s">
        <v>625</v>
      </c>
      <c r="B6702" t="s">
        <v>7109</v>
      </c>
      <c r="C6702" s="1">
        <v>26.19</v>
      </c>
      <c r="D6702" s="5">
        <v>45387</v>
      </c>
      <c r="E6702" t="s">
        <v>21</v>
      </c>
      <c r="F6702" t="s">
        <v>28</v>
      </c>
      <c r="G6702" s="16" t="s">
        <v>7112</v>
      </c>
      <c r="H6702" s="1"/>
      <c r="J6702"/>
      <c r="AC6702" s="5" t="e">
        <f>VLOOKUP(Table1[[#This Row],[Expense Report]],#REF!,3, 0)</f>
        <v>#REF!</v>
      </c>
      <c r="AD6702" t="s">
        <v>13298</v>
      </c>
      <c r="AE6702" t="s">
        <v>198</v>
      </c>
      <c r="AF6702" t="e">
        <f>MONTH(Table1[[#This Row],[Date Sent]])</f>
        <v>#REF!</v>
      </c>
      <c r="AG6702" t="e">
        <f>YEAR(Table1[[#This Row],[Date Sent]])</f>
        <v>#REF!</v>
      </c>
      <c r="AH6702"/>
    </row>
    <row r="6703" spans="1:34" x14ac:dyDescent="0.2">
      <c r="A6703" t="s">
        <v>625</v>
      </c>
      <c r="B6703" t="s">
        <v>7109</v>
      </c>
      <c r="C6703" s="1">
        <v>237.25</v>
      </c>
      <c r="D6703" s="5">
        <v>45387</v>
      </c>
      <c r="E6703" t="s">
        <v>13</v>
      </c>
      <c r="F6703" t="s">
        <v>25</v>
      </c>
      <c r="G6703" s="16" t="s">
        <v>7113</v>
      </c>
      <c r="H6703" s="1"/>
      <c r="J6703"/>
      <c r="AC6703" s="5" t="e">
        <f>VLOOKUP(Table1[[#This Row],[Expense Report]],#REF!,3, 0)</f>
        <v>#REF!</v>
      </c>
      <c r="AD6703" t="s">
        <v>13298</v>
      </c>
      <c r="AE6703" t="s">
        <v>198</v>
      </c>
      <c r="AF6703" t="e">
        <f>MONTH(Table1[[#This Row],[Date Sent]])</f>
        <v>#REF!</v>
      </c>
      <c r="AG6703" t="e">
        <f>YEAR(Table1[[#This Row],[Date Sent]])</f>
        <v>#REF!</v>
      </c>
      <c r="AH6703"/>
    </row>
    <row r="6704" spans="1:34" x14ac:dyDescent="0.2">
      <c r="A6704" t="s">
        <v>625</v>
      </c>
      <c r="B6704" t="s">
        <v>7109</v>
      </c>
      <c r="C6704" s="1">
        <v>41.21</v>
      </c>
      <c r="D6704" s="5">
        <v>45387</v>
      </c>
      <c r="E6704" t="s">
        <v>21</v>
      </c>
      <c r="F6704"/>
      <c r="G6704" s="16" t="s">
        <v>1116</v>
      </c>
      <c r="H6704" s="1"/>
      <c r="J6704"/>
      <c r="AC6704" s="5" t="e">
        <f>VLOOKUP(Table1[[#This Row],[Expense Report]],#REF!,3, 0)</f>
        <v>#REF!</v>
      </c>
      <c r="AD6704" t="s">
        <v>13298</v>
      </c>
      <c r="AE6704" t="s">
        <v>198</v>
      </c>
      <c r="AF6704" t="e">
        <f>MONTH(Table1[[#This Row],[Date Sent]])</f>
        <v>#REF!</v>
      </c>
      <c r="AG6704" t="e">
        <f>YEAR(Table1[[#This Row],[Date Sent]])</f>
        <v>#REF!</v>
      </c>
      <c r="AH6704"/>
    </row>
    <row r="6705" spans="1:34" x14ac:dyDescent="0.2">
      <c r="A6705" t="s">
        <v>1868</v>
      </c>
      <c r="B6705" t="s">
        <v>7114</v>
      </c>
      <c r="C6705" s="1">
        <v>38.200000000000003</v>
      </c>
      <c r="D6705" s="5">
        <v>45385</v>
      </c>
      <c r="E6705" t="s">
        <v>21</v>
      </c>
      <c r="F6705" t="s">
        <v>33</v>
      </c>
      <c r="G6705" s="16" t="s">
        <v>7115</v>
      </c>
      <c r="H6705" s="1"/>
      <c r="J6705"/>
      <c r="AC6705" s="5" t="e">
        <f>VLOOKUP(Table1[[#This Row],[Expense Report]],#REF!,3, 0)</f>
        <v>#REF!</v>
      </c>
      <c r="AD6705" t="s">
        <v>13308</v>
      </c>
      <c r="AE6705" t="s">
        <v>198</v>
      </c>
      <c r="AF6705" t="e">
        <f>MONTH(Table1[[#This Row],[Date Sent]])</f>
        <v>#REF!</v>
      </c>
      <c r="AG6705" t="e">
        <f>YEAR(Table1[[#This Row],[Date Sent]])</f>
        <v>#REF!</v>
      </c>
      <c r="AH6705"/>
    </row>
    <row r="6706" spans="1:34" x14ac:dyDescent="0.2">
      <c r="A6706" t="s">
        <v>1868</v>
      </c>
      <c r="B6706" t="s">
        <v>7114</v>
      </c>
      <c r="C6706" s="1">
        <v>22.24</v>
      </c>
      <c r="D6706" s="5">
        <v>45387</v>
      </c>
      <c r="E6706" t="s">
        <v>25</v>
      </c>
      <c r="F6706" t="s">
        <v>17</v>
      </c>
      <c r="G6706" s="16" t="s">
        <v>7116</v>
      </c>
      <c r="H6706" s="1"/>
      <c r="J6706"/>
      <c r="AC6706" s="5" t="e">
        <f>VLOOKUP(Table1[[#This Row],[Expense Report]],#REF!,3, 0)</f>
        <v>#REF!</v>
      </c>
      <c r="AD6706" t="s">
        <v>13308</v>
      </c>
      <c r="AE6706" t="s">
        <v>198</v>
      </c>
      <c r="AF6706" t="e">
        <f>MONTH(Table1[[#This Row],[Date Sent]])</f>
        <v>#REF!</v>
      </c>
      <c r="AG6706" t="e">
        <f>YEAR(Table1[[#This Row],[Date Sent]])</f>
        <v>#REF!</v>
      </c>
      <c r="AH6706"/>
    </row>
    <row r="6707" spans="1:34" x14ac:dyDescent="0.2">
      <c r="A6707" t="s">
        <v>696</v>
      </c>
      <c r="B6707" t="s">
        <v>7117</v>
      </c>
      <c r="C6707" s="1">
        <v>8.2200000000000006</v>
      </c>
      <c r="D6707" s="5">
        <v>45365</v>
      </c>
      <c r="E6707" t="s">
        <v>13</v>
      </c>
      <c r="F6707" t="s">
        <v>33</v>
      </c>
      <c r="G6707" s="16" t="s">
        <v>2082</v>
      </c>
      <c r="H6707" s="1"/>
      <c r="J6707"/>
      <c r="AC6707" s="5" t="e">
        <f>VLOOKUP(Table1[[#This Row],[Expense Report]],#REF!,3, 0)</f>
        <v>#REF!</v>
      </c>
      <c r="AD6707" t="s">
        <v>14658</v>
      </c>
      <c r="AE6707" t="s">
        <v>198</v>
      </c>
      <c r="AF6707" t="e">
        <f>MONTH(Table1[[#This Row],[Date Sent]])</f>
        <v>#REF!</v>
      </c>
      <c r="AG6707" t="e">
        <f>YEAR(Table1[[#This Row],[Date Sent]])</f>
        <v>#REF!</v>
      </c>
      <c r="AH6707"/>
    </row>
    <row r="6708" spans="1:34" x14ac:dyDescent="0.2">
      <c r="A6708" t="s">
        <v>696</v>
      </c>
      <c r="B6708" t="s">
        <v>7117</v>
      </c>
      <c r="C6708" s="1">
        <v>76.19</v>
      </c>
      <c r="D6708" s="5">
        <v>45365</v>
      </c>
      <c r="E6708" t="s">
        <v>13</v>
      </c>
      <c r="F6708" t="s">
        <v>918</v>
      </c>
      <c r="G6708" s="16" t="s">
        <v>7118</v>
      </c>
      <c r="H6708" s="1">
        <v>48.98</v>
      </c>
      <c r="J6708"/>
      <c r="AC6708" s="5" t="e">
        <f>VLOOKUP(Table1[[#This Row],[Expense Report]],#REF!,3, 0)</f>
        <v>#REF!</v>
      </c>
      <c r="AD6708" t="s">
        <v>14658</v>
      </c>
      <c r="AE6708" t="s">
        <v>198</v>
      </c>
      <c r="AF6708" t="e">
        <f>MONTH(Table1[[#This Row],[Date Sent]])</f>
        <v>#REF!</v>
      </c>
      <c r="AG6708" t="e">
        <f>YEAR(Table1[[#This Row],[Date Sent]])</f>
        <v>#REF!</v>
      </c>
      <c r="AH6708"/>
    </row>
    <row r="6709" spans="1:34" x14ac:dyDescent="0.2">
      <c r="A6709" t="s">
        <v>696</v>
      </c>
      <c r="B6709" t="s">
        <v>7117</v>
      </c>
      <c r="C6709" s="1">
        <v>24.98</v>
      </c>
      <c r="D6709" s="5">
        <v>45376</v>
      </c>
      <c r="E6709" t="s">
        <v>21</v>
      </c>
      <c r="F6709" t="s">
        <v>33</v>
      </c>
      <c r="G6709" s="16" t="s">
        <v>1353</v>
      </c>
      <c r="H6709" s="1"/>
      <c r="J6709"/>
      <c r="AC6709" s="5" t="e">
        <f>VLOOKUP(Table1[[#This Row],[Expense Report]],#REF!,3, 0)</f>
        <v>#REF!</v>
      </c>
      <c r="AD6709" t="s">
        <v>14658</v>
      </c>
      <c r="AE6709" t="s">
        <v>198</v>
      </c>
      <c r="AF6709" t="e">
        <f>MONTH(Table1[[#This Row],[Date Sent]])</f>
        <v>#REF!</v>
      </c>
      <c r="AG6709" t="e">
        <f>YEAR(Table1[[#This Row],[Date Sent]])</f>
        <v>#REF!</v>
      </c>
      <c r="AH6709"/>
    </row>
    <row r="6710" spans="1:34" x14ac:dyDescent="0.2">
      <c r="A6710" t="s">
        <v>696</v>
      </c>
      <c r="B6710" t="s">
        <v>7119</v>
      </c>
      <c r="C6710" s="1">
        <v>18.45</v>
      </c>
      <c r="D6710" s="5">
        <v>45338</v>
      </c>
      <c r="E6710" t="s">
        <v>13</v>
      </c>
      <c r="F6710" t="s">
        <v>33</v>
      </c>
      <c r="G6710" s="16" t="s">
        <v>928</v>
      </c>
      <c r="H6710" s="1"/>
      <c r="J6710"/>
      <c r="AC6710" s="5" t="e">
        <f>VLOOKUP(Table1[[#This Row],[Expense Report]],#REF!,3, 0)</f>
        <v>#REF!</v>
      </c>
      <c r="AD6710" t="s">
        <v>14658</v>
      </c>
      <c r="AE6710" t="s">
        <v>198</v>
      </c>
      <c r="AF6710" t="e">
        <f>MONTH(Table1[[#This Row],[Date Sent]])</f>
        <v>#REF!</v>
      </c>
      <c r="AG6710" t="e">
        <f>YEAR(Table1[[#This Row],[Date Sent]])</f>
        <v>#REF!</v>
      </c>
      <c r="AH6710"/>
    </row>
    <row r="6711" spans="1:34" x14ac:dyDescent="0.2">
      <c r="A6711" t="s">
        <v>696</v>
      </c>
      <c r="B6711" t="s">
        <v>7119</v>
      </c>
      <c r="C6711" s="1">
        <v>29.26</v>
      </c>
      <c r="D6711" s="5">
        <v>45340</v>
      </c>
      <c r="E6711" t="s">
        <v>13</v>
      </c>
      <c r="F6711" t="s">
        <v>33</v>
      </c>
      <c r="G6711" s="16" t="s">
        <v>1364</v>
      </c>
      <c r="H6711" s="1"/>
      <c r="J6711"/>
      <c r="AC6711" s="5" t="e">
        <f>VLOOKUP(Table1[[#This Row],[Expense Report]],#REF!,3, 0)</f>
        <v>#REF!</v>
      </c>
      <c r="AD6711" t="s">
        <v>14658</v>
      </c>
      <c r="AE6711" t="s">
        <v>198</v>
      </c>
      <c r="AF6711" t="e">
        <f>MONTH(Table1[[#This Row],[Date Sent]])</f>
        <v>#REF!</v>
      </c>
      <c r="AG6711" t="e">
        <f>YEAR(Table1[[#This Row],[Date Sent]])</f>
        <v>#REF!</v>
      </c>
      <c r="AH6711"/>
    </row>
    <row r="6712" spans="1:34" x14ac:dyDescent="0.2">
      <c r="A6712" t="s">
        <v>696</v>
      </c>
      <c r="B6712" t="s">
        <v>7119</v>
      </c>
      <c r="C6712" s="1">
        <v>93.18</v>
      </c>
      <c r="D6712" s="5">
        <v>45349</v>
      </c>
      <c r="E6712" t="s">
        <v>21</v>
      </c>
      <c r="F6712" t="s">
        <v>33</v>
      </c>
      <c r="G6712" s="16" t="s">
        <v>928</v>
      </c>
      <c r="H6712" s="1"/>
      <c r="J6712"/>
      <c r="AC6712" s="5" t="e">
        <f>VLOOKUP(Table1[[#This Row],[Expense Report]],#REF!,3, 0)</f>
        <v>#REF!</v>
      </c>
      <c r="AD6712" t="s">
        <v>14658</v>
      </c>
      <c r="AE6712" t="s">
        <v>198</v>
      </c>
      <c r="AF6712" t="e">
        <f>MONTH(Table1[[#This Row],[Date Sent]])</f>
        <v>#REF!</v>
      </c>
      <c r="AG6712" t="e">
        <f>YEAR(Table1[[#This Row],[Date Sent]])</f>
        <v>#REF!</v>
      </c>
      <c r="AH6712"/>
    </row>
    <row r="6713" spans="1:34" x14ac:dyDescent="0.2">
      <c r="A6713" t="s">
        <v>1868</v>
      </c>
      <c r="B6713" t="s">
        <v>7120</v>
      </c>
      <c r="C6713" s="1">
        <v>267.06</v>
      </c>
      <c r="D6713" s="5">
        <v>45329</v>
      </c>
      <c r="E6713" t="s">
        <v>25</v>
      </c>
      <c r="F6713" t="s">
        <v>33</v>
      </c>
      <c r="G6713" s="16" t="s">
        <v>7121</v>
      </c>
      <c r="H6713" s="1"/>
      <c r="J6713"/>
      <c r="AC6713" s="5" t="e">
        <f>VLOOKUP(Table1[[#This Row],[Expense Report]],#REF!,3, 0)</f>
        <v>#REF!</v>
      </c>
      <c r="AD6713" t="s">
        <v>13308</v>
      </c>
      <c r="AE6713" t="s">
        <v>198</v>
      </c>
      <c r="AF6713" t="e">
        <f>MONTH(Table1[[#This Row],[Date Sent]])</f>
        <v>#REF!</v>
      </c>
      <c r="AG6713" t="e">
        <f>YEAR(Table1[[#This Row],[Date Sent]])</f>
        <v>#REF!</v>
      </c>
      <c r="AH6713"/>
    </row>
    <row r="6714" spans="1:34" x14ac:dyDescent="0.2">
      <c r="A6714" t="s">
        <v>694</v>
      </c>
      <c r="B6714" t="s">
        <v>7122</v>
      </c>
      <c r="C6714" s="1">
        <v>18.559999999999999</v>
      </c>
      <c r="D6714" s="5">
        <v>45383</v>
      </c>
      <c r="E6714" t="s">
        <v>21</v>
      </c>
      <c r="F6714" t="s">
        <v>15</v>
      </c>
      <c r="G6714" s="16" t="s">
        <v>7123</v>
      </c>
      <c r="H6714" s="1"/>
      <c r="J6714"/>
      <c r="AC6714" s="5" t="e">
        <f>VLOOKUP(Table1[[#This Row],[Expense Report]],#REF!,3, 0)</f>
        <v>#REF!</v>
      </c>
      <c r="AD6714" t="s">
        <v>14683</v>
      </c>
      <c r="AE6714" t="s">
        <v>198</v>
      </c>
      <c r="AF6714" t="e">
        <f>MONTH(Table1[[#This Row],[Date Sent]])</f>
        <v>#REF!</v>
      </c>
      <c r="AG6714" t="e">
        <f>YEAR(Table1[[#This Row],[Date Sent]])</f>
        <v>#REF!</v>
      </c>
      <c r="AH6714"/>
    </row>
    <row r="6715" spans="1:34" x14ac:dyDescent="0.2">
      <c r="A6715" t="s">
        <v>7124</v>
      </c>
      <c r="B6715" t="s">
        <v>7125</v>
      </c>
      <c r="C6715" s="1">
        <v>10.7</v>
      </c>
      <c r="D6715" s="5">
        <v>45325</v>
      </c>
      <c r="E6715" t="s">
        <v>25</v>
      </c>
      <c r="F6715" t="s">
        <v>33</v>
      </c>
      <c r="G6715" s="16" t="s">
        <v>7126</v>
      </c>
      <c r="H6715" s="1"/>
      <c r="J6715"/>
      <c r="AC6715" s="5" t="e">
        <f>VLOOKUP(Table1[[#This Row],[Expense Report]],#REF!,3, 0)</f>
        <v>#REF!</v>
      </c>
      <c r="AD6715" t="s">
        <v>11649</v>
      </c>
      <c r="AE6715" t="s">
        <v>11649</v>
      </c>
      <c r="AF6715" t="e">
        <f>MONTH(Table1[[#This Row],[Date Sent]])</f>
        <v>#REF!</v>
      </c>
      <c r="AG6715" t="e">
        <f>YEAR(Table1[[#This Row],[Date Sent]])</f>
        <v>#REF!</v>
      </c>
      <c r="AH6715"/>
    </row>
    <row r="6716" spans="1:34" x14ac:dyDescent="0.2">
      <c r="A6716" t="s">
        <v>7124</v>
      </c>
      <c r="B6716" t="s">
        <v>7125</v>
      </c>
      <c r="C6716" s="1">
        <v>86.78</v>
      </c>
      <c r="D6716" s="5">
        <v>45335</v>
      </c>
      <c r="E6716" t="s">
        <v>21</v>
      </c>
      <c r="F6716" t="s">
        <v>33</v>
      </c>
      <c r="G6716" s="16" t="s">
        <v>7127</v>
      </c>
      <c r="H6716" s="1"/>
      <c r="J6716"/>
      <c r="AC6716" s="5" t="e">
        <f>VLOOKUP(Table1[[#This Row],[Expense Report]],#REF!,3, 0)</f>
        <v>#REF!</v>
      </c>
      <c r="AD6716" t="s">
        <v>11649</v>
      </c>
      <c r="AE6716" t="s">
        <v>11649</v>
      </c>
      <c r="AF6716" t="e">
        <f>MONTH(Table1[[#This Row],[Date Sent]])</f>
        <v>#REF!</v>
      </c>
      <c r="AG6716" t="e">
        <f>YEAR(Table1[[#This Row],[Date Sent]])</f>
        <v>#REF!</v>
      </c>
      <c r="AH6716"/>
    </row>
    <row r="6717" spans="1:34" x14ac:dyDescent="0.2">
      <c r="A6717" t="s">
        <v>7124</v>
      </c>
      <c r="B6717" t="s">
        <v>7125</v>
      </c>
      <c r="C6717" s="1">
        <v>30.52</v>
      </c>
      <c r="D6717" s="5">
        <v>45336</v>
      </c>
      <c r="E6717" t="s">
        <v>21</v>
      </c>
      <c r="F6717" t="s">
        <v>33</v>
      </c>
      <c r="G6717" s="16" t="s">
        <v>5997</v>
      </c>
      <c r="H6717" s="1"/>
      <c r="J6717"/>
      <c r="AC6717" s="5" t="e">
        <f>VLOOKUP(Table1[[#This Row],[Expense Report]],#REF!,3, 0)</f>
        <v>#REF!</v>
      </c>
      <c r="AD6717" t="s">
        <v>11649</v>
      </c>
      <c r="AE6717" t="s">
        <v>11649</v>
      </c>
      <c r="AF6717" t="e">
        <f>MONTH(Table1[[#This Row],[Date Sent]])</f>
        <v>#REF!</v>
      </c>
      <c r="AG6717" t="e">
        <f>YEAR(Table1[[#This Row],[Date Sent]])</f>
        <v>#REF!</v>
      </c>
      <c r="AH6717"/>
    </row>
    <row r="6718" spans="1:34" x14ac:dyDescent="0.2">
      <c r="A6718" t="s">
        <v>7124</v>
      </c>
      <c r="B6718" t="s">
        <v>7125</v>
      </c>
      <c r="C6718" s="1">
        <v>135.08000000000001</v>
      </c>
      <c r="D6718" s="5">
        <v>45350</v>
      </c>
      <c r="E6718" t="s">
        <v>21</v>
      </c>
      <c r="F6718" t="s">
        <v>33</v>
      </c>
      <c r="G6718" s="16" t="s">
        <v>7128</v>
      </c>
      <c r="H6718" s="1"/>
      <c r="J6718"/>
      <c r="AC6718" s="5" t="e">
        <f>VLOOKUP(Table1[[#This Row],[Expense Report]],#REF!,3, 0)</f>
        <v>#REF!</v>
      </c>
      <c r="AD6718" t="s">
        <v>11649</v>
      </c>
      <c r="AE6718" t="s">
        <v>11649</v>
      </c>
      <c r="AF6718" t="e">
        <f>MONTH(Table1[[#This Row],[Date Sent]])</f>
        <v>#REF!</v>
      </c>
      <c r="AG6718" t="e">
        <f>YEAR(Table1[[#This Row],[Date Sent]])</f>
        <v>#REF!</v>
      </c>
      <c r="AH6718"/>
    </row>
    <row r="6719" spans="1:34" x14ac:dyDescent="0.2">
      <c r="A6719" t="s">
        <v>497</v>
      </c>
      <c r="B6719" t="s">
        <v>7129</v>
      </c>
      <c r="C6719" s="1">
        <v>95.48</v>
      </c>
      <c r="D6719" s="5">
        <v>45377</v>
      </c>
      <c r="E6719" t="s">
        <v>14</v>
      </c>
      <c r="F6719" t="s">
        <v>24</v>
      </c>
      <c r="G6719" s="16" t="s">
        <v>7130</v>
      </c>
      <c r="H6719" s="1"/>
      <c r="J6719"/>
      <c r="AC6719" s="5" t="e">
        <f>VLOOKUP(Table1[[#This Row],[Expense Report]],#REF!,3, 0)</f>
        <v>#REF!</v>
      </c>
      <c r="AD6719" t="s">
        <v>14602</v>
      </c>
      <c r="AE6719" t="s">
        <v>10880</v>
      </c>
      <c r="AF6719" t="e">
        <f>MONTH(Table1[[#This Row],[Date Sent]])</f>
        <v>#REF!</v>
      </c>
      <c r="AG6719" t="e">
        <f>YEAR(Table1[[#This Row],[Date Sent]])</f>
        <v>#REF!</v>
      </c>
      <c r="AH6719"/>
    </row>
    <row r="6720" spans="1:34" x14ac:dyDescent="0.2">
      <c r="A6720" t="s">
        <v>497</v>
      </c>
      <c r="B6720" t="s">
        <v>7131</v>
      </c>
      <c r="C6720" s="1">
        <v>305.51</v>
      </c>
      <c r="D6720" s="5">
        <v>45378</v>
      </c>
      <c r="E6720" t="s">
        <v>14</v>
      </c>
      <c r="F6720" t="s">
        <v>24</v>
      </c>
      <c r="G6720" s="16" t="s">
        <v>7132</v>
      </c>
      <c r="H6720" s="1"/>
      <c r="J6720"/>
      <c r="AC6720" s="5" t="e">
        <f>VLOOKUP(Table1[[#This Row],[Expense Report]],#REF!,3, 0)</f>
        <v>#REF!</v>
      </c>
      <c r="AD6720" t="s">
        <v>14602</v>
      </c>
      <c r="AE6720" t="s">
        <v>10880</v>
      </c>
      <c r="AF6720" t="e">
        <f>MONTH(Table1[[#This Row],[Date Sent]])</f>
        <v>#REF!</v>
      </c>
      <c r="AG6720" t="e">
        <f>YEAR(Table1[[#This Row],[Date Sent]])</f>
        <v>#REF!</v>
      </c>
      <c r="AH6720"/>
    </row>
    <row r="6721" spans="1:34" x14ac:dyDescent="0.2">
      <c r="A6721" t="s">
        <v>1906</v>
      </c>
      <c r="B6721" t="s">
        <v>7133</v>
      </c>
      <c r="C6721" s="1">
        <v>2</v>
      </c>
      <c r="D6721" s="5">
        <v>45363</v>
      </c>
      <c r="E6721" t="s">
        <v>13</v>
      </c>
      <c r="F6721" t="s">
        <v>39</v>
      </c>
      <c r="G6721" s="16" t="s">
        <v>1730</v>
      </c>
      <c r="H6721" s="1"/>
      <c r="J6721"/>
      <c r="AC6721" s="5" t="e">
        <f>VLOOKUP(Table1[[#This Row],[Expense Report]],#REF!,3, 0)</f>
        <v>#REF!</v>
      </c>
      <c r="AD6721" t="s">
        <v>14721</v>
      </c>
      <c r="AE6721" t="s">
        <v>167</v>
      </c>
      <c r="AF6721" t="e">
        <f>MONTH(Table1[[#This Row],[Date Sent]])</f>
        <v>#REF!</v>
      </c>
      <c r="AG6721" t="e">
        <f>YEAR(Table1[[#This Row],[Date Sent]])</f>
        <v>#REF!</v>
      </c>
      <c r="AH6721"/>
    </row>
    <row r="6722" spans="1:34" x14ac:dyDescent="0.2">
      <c r="A6722" t="s">
        <v>1906</v>
      </c>
      <c r="B6722" t="s">
        <v>7133</v>
      </c>
      <c r="C6722" s="1">
        <v>143.26</v>
      </c>
      <c r="D6722" s="5">
        <v>45367</v>
      </c>
      <c r="E6722" t="s">
        <v>33</v>
      </c>
      <c r="F6722" t="s">
        <v>21</v>
      </c>
      <c r="G6722" s="16" t="s">
        <v>7134</v>
      </c>
      <c r="H6722" s="1"/>
      <c r="J6722"/>
      <c r="AC6722" s="5" t="e">
        <f>VLOOKUP(Table1[[#This Row],[Expense Report]],#REF!,3, 0)</f>
        <v>#REF!</v>
      </c>
      <c r="AD6722" t="s">
        <v>14721</v>
      </c>
      <c r="AE6722" t="s">
        <v>167</v>
      </c>
      <c r="AF6722" t="e">
        <f>MONTH(Table1[[#This Row],[Date Sent]])</f>
        <v>#REF!</v>
      </c>
      <c r="AG6722" t="e">
        <f>YEAR(Table1[[#This Row],[Date Sent]])</f>
        <v>#REF!</v>
      </c>
      <c r="AH6722"/>
    </row>
    <row r="6723" spans="1:34" x14ac:dyDescent="0.2">
      <c r="A6723" t="s">
        <v>1906</v>
      </c>
      <c r="B6723" t="s">
        <v>7133</v>
      </c>
      <c r="C6723" s="1">
        <v>56.57</v>
      </c>
      <c r="D6723" s="5">
        <v>45369</v>
      </c>
      <c r="E6723" t="s">
        <v>46</v>
      </c>
      <c r="F6723" t="s">
        <v>42</v>
      </c>
      <c r="G6723" s="16" t="s">
        <v>7135</v>
      </c>
      <c r="H6723" s="1"/>
      <c r="J6723"/>
      <c r="AC6723" s="5" t="e">
        <f>VLOOKUP(Table1[[#This Row],[Expense Report]],#REF!,3, 0)</f>
        <v>#REF!</v>
      </c>
      <c r="AD6723" t="s">
        <v>14721</v>
      </c>
      <c r="AE6723" t="s">
        <v>167</v>
      </c>
      <c r="AF6723" t="e">
        <f>MONTH(Table1[[#This Row],[Date Sent]])</f>
        <v>#REF!</v>
      </c>
      <c r="AG6723" t="e">
        <f>YEAR(Table1[[#This Row],[Date Sent]])</f>
        <v>#REF!</v>
      </c>
      <c r="AH6723"/>
    </row>
    <row r="6724" spans="1:34" x14ac:dyDescent="0.2">
      <c r="A6724" t="s">
        <v>1906</v>
      </c>
      <c r="B6724" t="s">
        <v>7133</v>
      </c>
      <c r="C6724" s="1">
        <v>41.9</v>
      </c>
      <c r="D6724" s="5">
        <v>45372</v>
      </c>
      <c r="E6724" t="s">
        <v>46</v>
      </c>
      <c r="F6724" t="s">
        <v>42</v>
      </c>
      <c r="G6724" s="16" t="s">
        <v>7136</v>
      </c>
      <c r="H6724" s="1"/>
      <c r="J6724"/>
      <c r="AC6724" s="5" t="e">
        <f>VLOOKUP(Table1[[#This Row],[Expense Report]],#REF!,3, 0)</f>
        <v>#REF!</v>
      </c>
      <c r="AD6724" t="s">
        <v>14721</v>
      </c>
      <c r="AE6724" t="s">
        <v>167</v>
      </c>
      <c r="AF6724" t="e">
        <f>MONTH(Table1[[#This Row],[Date Sent]])</f>
        <v>#REF!</v>
      </c>
      <c r="AG6724" t="e">
        <f>YEAR(Table1[[#This Row],[Date Sent]])</f>
        <v>#REF!</v>
      </c>
      <c r="AH6724"/>
    </row>
    <row r="6725" spans="1:34" x14ac:dyDescent="0.2">
      <c r="A6725" t="s">
        <v>1906</v>
      </c>
      <c r="B6725" t="s">
        <v>7133</v>
      </c>
      <c r="C6725" s="1">
        <v>10.59</v>
      </c>
      <c r="D6725" s="5">
        <v>45376</v>
      </c>
      <c r="E6725" t="s">
        <v>13</v>
      </c>
      <c r="F6725" t="s">
        <v>33</v>
      </c>
      <c r="G6725" s="16" t="s">
        <v>2082</v>
      </c>
      <c r="H6725" s="1"/>
      <c r="J6725"/>
      <c r="AC6725" s="5" t="e">
        <f>VLOOKUP(Table1[[#This Row],[Expense Report]],#REF!,3, 0)</f>
        <v>#REF!</v>
      </c>
      <c r="AD6725" t="s">
        <v>14721</v>
      </c>
      <c r="AE6725" t="s">
        <v>167</v>
      </c>
      <c r="AF6725" t="e">
        <f>MONTH(Table1[[#This Row],[Date Sent]])</f>
        <v>#REF!</v>
      </c>
      <c r="AG6725" t="e">
        <f>YEAR(Table1[[#This Row],[Date Sent]])</f>
        <v>#REF!</v>
      </c>
      <c r="AH6725"/>
    </row>
    <row r="6726" spans="1:34" x14ac:dyDescent="0.2">
      <c r="A6726" t="s">
        <v>1906</v>
      </c>
      <c r="B6726" t="s">
        <v>7133</v>
      </c>
      <c r="C6726" s="1">
        <v>118.99</v>
      </c>
      <c r="D6726" s="5">
        <v>45376</v>
      </c>
      <c r="E6726" t="s">
        <v>13</v>
      </c>
      <c r="F6726" t="s">
        <v>33</v>
      </c>
      <c r="G6726" s="16" t="s">
        <v>6693</v>
      </c>
      <c r="H6726" s="1"/>
      <c r="J6726"/>
      <c r="AC6726" s="5" t="e">
        <f>VLOOKUP(Table1[[#This Row],[Expense Report]],#REF!,3, 0)</f>
        <v>#REF!</v>
      </c>
      <c r="AD6726" t="s">
        <v>14721</v>
      </c>
      <c r="AE6726" t="s">
        <v>167</v>
      </c>
      <c r="AF6726" t="e">
        <f>MONTH(Table1[[#This Row],[Date Sent]])</f>
        <v>#REF!</v>
      </c>
      <c r="AG6726" t="e">
        <f>YEAR(Table1[[#This Row],[Date Sent]])</f>
        <v>#REF!</v>
      </c>
      <c r="AH6726"/>
    </row>
    <row r="6727" spans="1:34" x14ac:dyDescent="0.2">
      <c r="A6727" t="s">
        <v>1906</v>
      </c>
      <c r="B6727" t="s">
        <v>7133</v>
      </c>
      <c r="C6727" s="1">
        <v>10.54</v>
      </c>
      <c r="D6727" s="5">
        <v>45377</v>
      </c>
      <c r="E6727" t="s">
        <v>13</v>
      </c>
      <c r="F6727" t="s">
        <v>39</v>
      </c>
      <c r="G6727" s="16" t="s">
        <v>7137</v>
      </c>
      <c r="H6727" s="1"/>
      <c r="J6727"/>
      <c r="AC6727" s="5" t="e">
        <f>VLOOKUP(Table1[[#This Row],[Expense Report]],#REF!,3, 0)</f>
        <v>#REF!</v>
      </c>
      <c r="AD6727" t="s">
        <v>14721</v>
      </c>
      <c r="AE6727" t="s">
        <v>167</v>
      </c>
      <c r="AF6727" t="e">
        <f>MONTH(Table1[[#This Row],[Date Sent]])</f>
        <v>#REF!</v>
      </c>
      <c r="AG6727" t="e">
        <f>YEAR(Table1[[#This Row],[Date Sent]])</f>
        <v>#REF!</v>
      </c>
      <c r="AH6727"/>
    </row>
    <row r="6728" spans="1:34" x14ac:dyDescent="0.2">
      <c r="A6728" t="s">
        <v>1906</v>
      </c>
      <c r="B6728" t="s">
        <v>7133</v>
      </c>
      <c r="C6728" s="1">
        <v>40.700000000000003</v>
      </c>
      <c r="D6728" s="5">
        <v>45380</v>
      </c>
      <c r="E6728" t="s">
        <v>13</v>
      </c>
      <c r="F6728" t="s">
        <v>33</v>
      </c>
      <c r="G6728" s="16" t="s">
        <v>7138</v>
      </c>
      <c r="H6728" s="1"/>
      <c r="J6728"/>
      <c r="AC6728" s="5" t="e">
        <f>VLOOKUP(Table1[[#This Row],[Expense Report]],#REF!,3, 0)</f>
        <v>#REF!</v>
      </c>
      <c r="AD6728" t="s">
        <v>14721</v>
      </c>
      <c r="AE6728" t="s">
        <v>167</v>
      </c>
      <c r="AF6728" t="e">
        <f>MONTH(Table1[[#This Row],[Date Sent]])</f>
        <v>#REF!</v>
      </c>
      <c r="AG6728" t="e">
        <f>YEAR(Table1[[#This Row],[Date Sent]])</f>
        <v>#REF!</v>
      </c>
      <c r="AH6728"/>
    </row>
    <row r="6729" spans="1:34" x14ac:dyDescent="0.2">
      <c r="A6729" t="s">
        <v>1906</v>
      </c>
      <c r="B6729" t="s">
        <v>7133</v>
      </c>
      <c r="C6729" s="1">
        <v>76.37</v>
      </c>
      <c r="D6729" s="5">
        <v>45388</v>
      </c>
      <c r="E6729" t="s">
        <v>13</v>
      </c>
      <c r="F6729" t="s">
        <v>33</v>
      </c>
      <c r="G6729" s="16" t="s">
        <v>7139</v>
      </c>
      <c r="H6729" s="1"/>
      <c r="J6729"/>
      <c r="AC6729" s="5" t="e">
        <f>VLOOKUP(Table1[[#This Row],[Expense Report]],#REF!,3, 0)</f>
        <v>#REF!</v>
      </c>
      <c r="AD6729" t="s">
        <v>14721</v>
      </c>
      <c r="AE6729" t="s">
        <v>167</v>
      </c>
      <c r="AF6729" t="e">
        <f>MONTH(Table1[[#This Row],[Date Sent]])</f>
        <v>#REF!</v>
      </c>
      <c r="AG6729" t="e">
        <f>YEAR(Table1[[#This Row],[Date Sent]])</f>
        <v>#REF!</v>
      </c>
      <c r="AH6729"/>
    </row>
    <row r="6730" spans="1:34" x14ac:dyDescent="0.2">
      <c r="A6730" t="s">
        <v>1906</v>
      </c>
      <c r="B6730" t="s">
        <v>7133</v>
      </c>
      <c r="C6730" s="1">
        <v>40.64</v>
      </c>
      <c r="D6730" s="5">
        <v>45389</v>
      </c>
      <c r="E6730" t="s">
        <v>21</v>
      </c>
      <c r="F6730" t="s">
        <v>16</v>
      </c>
      <c r="G6730" s="16" t="s">
        <v>1179</v>
      </c>
      <c r="H6730" s="1"/>
      <c r="J6730"/>
      <c r="AC6730" s="5" t="e">
        <f>VLOOKUP(Table1[[#This Row],[Expense Report]],#REF!,3, 0)</f>
        <v>#REF!</v>
      </c>
      <c r="AD6730" t="s">
        <v>14721</v>
      </c>
      <c r="AE6730" t="s">
        <v>167</v>
      </c>
      <c r="AF6730" t="e">
        <f>MONTH(Table1[[#This Row],[Date Sent]])</f>
        <v>#REF!</v>
      </c>
      <c r="AG6730" t="e">
        <f>YEAR(Table1[[#This Row],[Date Sent]])</f>
        <v>#REF!</v>
      </c>
      <c r="AH6730"/>
    </row>
    <row r="6731" spans="1:34" x14ac:dyDescent="0.2">
      <c r="A6731" t="s">
        <v>2051</v>
      </c>
      <c r="B6731" t="s">
        <v>7140</v>
      </c>
      <c r="C6731" s="1">
        <v>402.34</v>
      </c>
      <c r="D6731" s="5">
        <v>45366</v>
      </c>
      <c r="E6731" t="s">
        <v>21</v>
      </c>
      <c r="F6731" t="s">
        <v>918</v>
      </c>
      <c r="G6731" s="16" t="str">
        <f>_xlfn.CONCAT(Table1[[#This Row],[Notes 1]],",",Table1[[#This Row],[Notes 2]],",",Table1[[#This Row],[Notes 3]])</f>
        <v>broom &amp; dustpan, vinegar, tote, roller mop, degreaser, dustpan, grease, hooks, proflex,paper towels, bath tissue, glade,gloves</v>
      </c>
      <c r="H6731" s="1">
        <v>304.83</v>
      </c>
      <c r="I6731" t="s">
        <v>33</v>
      </c>
      <c r="J6731" t="s">
        <v>7141</v>
      </c>
      <c r="K6731" s="1">
        <v>79.540000000000006</v>
      </c>
      <c r="L6731" t="s">
        <v>15</v>
      </c>
      <c r="M6731" t="s">
        <v>7142</v>
      </c>
      <c r="N6731" s="1">
        <v>17.97</v>
      </c>
      <c r="O6731" t="s">
        <v>16</v>
      </c>
      <c r="P6731" t="s">
        <v>1057</v>
      </c>
      <c r="AC6731" s="5" t="e">
        <f>VLOOKUP(Table1[[#This Row],[Expense Report]],#REF!,3, 0)</f>
        <v>#REF!</v>
      </c>
      <c r="AD6731" t="s">
        <v>13272</v>
      </c>
      <c r="AE6731" t="s">
        <v>294</v>
      </c>
      <c r="AF6731" t="e">
        <f>MONTH(Table1[[#This Row],[Date Sent]])</f>
        <v>#REF!</v>
      </c>
      <c r="AG6731" t="e">
        <f>YEAR(Table1[[#This Row],[Date Sent]])</f>
        <v>#REF!</v>
      </c>
      <c r="AH6731"/>
    </row>
    <row r="6732" spans="1:34" x14ac:dyDescent="0.2">
      <c r="A6732" t="s">
        <v>2051</v>
      </c>
      <c r="B6732" t="s">
        <v>7140</v>
      </c>
      <c r="C6732" s="1">
        <v>21.87</v>
      </c>
      <c r="D6732" s="5">
        <v>45383</v>
      </c>
      <c r="E6732" t="s">
        <v>20</v>
      </c>
      <c r="F6732" t="s">
        <v>39</v>
      </c>
      <c r="G6732" s="16" t="s">
        <v>4529</v>
      </c>
      <c r="H6732" s="1"/>
      <c r="J6732"/>
      <c r="AC6732" s="5" t="e">
        <f>VLOOKUP(Table1[[#This Row],[Expense Report]],#REF!,3, 0)</f>
        <v>#REF!</v>
      </c>
      <c r="AD6732" t="s">
        <v>13272</v>
      </c>
      <c r="AE6732" t="s">
        <v>294</v>
      </c>
      <c r="AF6732" t="e">
        <f>MONTH(Table1[[#This Row],[Date Sent]])</f>
        <v>#REF!</v>
      </c>
      <c r="AG6732" t="e">
        <f>YEAR(Table1[[#This Row],[Date Sent]])</f>
        <v>#REF!</v>
      </c>
      <c r="AH6732"/>
    </row>
    <row r="6733" spans="1:34" x14ac:dyDescent="0.2">
      <c r="A6733" t="s">
        <v>2051</v>
      </c>
      <c r="B6733" t="s">
        <v>7140</v>
      </c>
      <c r="C6733" s="1">
        <v>32.51</v>
      </c>
      <c r="D6733" s="5">
        <v>45384</v>
      </c>
      <c r="E6733" t="s">
        <v>20</v>
      </c>
      <c r="F6733" t="s">
        <v>40</v>
      </c>
      <c r="G6733" s="16" t="s">
        <v>7143</v>
      </c>
      <c r="H6733" s="1"/>
      <c r="J6733"/>
      <c r="AC6733" s="5" t="e">
        <f>VLOOKUP(Table1[[#This Row],[Expense Report]],#REF!,3, 0)</f>
        <v>#REF!</v>
      </c>
      <c r="AD6733" t="s">
        <v>13272</v>
      </c>
      <c r="AE6733" t="s">
        <v>294</v>
      </c>
      <c r="AF6733" t="e">
        <f>MONTH(Table1[[#This Row],[Date Sent]])</f>
        <v>#REF!</v>
      </c>
      <c r="AG6733" t="e">
        <f>YEAR(Table1[[#This Row],[Date Sent]])</f>
        <v>#REF!</v>
      </c>
      <c r="AH6733"/>
    </row>
    <row r="6734" spans="1:34" x14ac:dyDescent="0.2">
      <c r="A6734" t="s">
        <v>2051</v>
      </c>
      <c r="B6734" t="s">
        <v>7140</v>
      </c>
      <c r="C6734" s="1">
        <v>11.59</v>
      </c>
      <c r="D6734" s="5">
        <v>45384</v>
      </c>
      <c r="E6734" t="s">
        <v>20</v>
      </c>
      <c r="F6734" t="s">
        <v>40</v>
      </c>
      <c r="G6734" s="16" t="s">
        <v>3666</v>
      </c>
      <c r="H6734" s="1"/>
      <c r="J6734"/>
      <c r="AC6734" s="5" t="e">
        <f>VLOOKUP(Table1[[#This Row],[Expense Report]],#REF!,3, 0)</f>
        <v>#REF!</v>
      </c>
      <c r="AD6734" t="s">
        <v>13272</v>
      </c>
      <c r="AE6734" t="s">
        <v>294</v>
      </c>
      <c r="AF6734" t="e">
        <f>MONTH(Table1[[#This Row],[Date Sent]])</f>
        <v>#REF!</v>
      </c>
      <c r="AG6734" t="e">
        <f>YEAR(Table1[[#This Row],[Date Sent]])</f>
        <v>#REF!</v>
      </c>
      <c r="AH6734"/>
    </row>
    <row r="6735" spans="1:34" x14ac:dyDescent="0.2">
      <c r="A6735" t="s">
        <v>451</v>
      </c>
      <c r="B6735" t="s">
        <v>7144</v>
      </c>
      <c r="C6735" s="1">
        <v>94.22</v>
      </c>
      <c r="D6735" s="5">
        <v>45373</v>
      </c>
      <c r="E6735" t="s">
        <v>32</v>
      </c>
      <c r="F6735" t="s">
        <v>24</v>
      </c>
      <c r="G6735" s="16" t="s">
        <v>7145</v>
      </c>
      <c r="H6735" s="1"/>
      <c r="J6735"/>
      <c r="AC6735" s="5" t="e">
        <f>VLOOKUP(Table1[[#This Row],[Expense Report]],#REF!,3, 0)</f>
        <v>#REF!</v>
      </c>
      <c r="AD6735" t="s">
        <v>14681</v>
      </c>
      <c r="AE6735" t="s">
        <v>475</v>
      </c>
      <c r="AF6735" t="e">
        <f>MONTH(Table1[[#This Row],[Date Sent]])</f>
        <v>#REF!</v>
      </c>
      <c r="AG6735" t="e">
        <f>YEAR(Table1[[#This Row],[Date Sent]])</f>
        <v>#REF!</v>
      </c>
      <c r="AH6735"/>
    </row>
    <row r="6736" spans="1:34" x14ac:dyDescent="0.2">
      <c r="A6736" t="s">
        <v>451</v>
      </c>
      <c r="B6736" t="s">
        <v>7144</v>
      </c>
      <c r="C6736" s="1">
        <v>91.44</v>
      </c>
      <c r="D6736" s="5">
        <v>45377</v>
      </c>
      <c r="E6736" t="s">
        <v>13</v>
      </c>
      <c r="F6736" t="s">
        <v>39</v>
      </c>
      <c r="G6736" s="16" t="s">
        <v>7146</v>
      </c>
      <c r="H6736" s="1"/>
      <c r="J6736"/>
      <c r="AC6736" s="5" t="e">
        <f>VLOOKUP(Table1[[#This Row],[Expense Report]],#REF!,3, 0)</f>
        <v>#REF!</v>
      </c>
      <c r="AD6736" t="s">
        <v>14681</v>
      </c>
      <c r="AE6736" t="s">
        <v>475</v>
      </c>
      <c r="AF6736" t="e">
        <f>MONTH(Table1[[#This Row],[Date Sent]])</f>
        <v>#REF!</v>
      </c>
      <c r="AG6736" t="e">
        <f>YEAR(Table1[[#This Row],[Date Sent]])</f>
        <v>#REF!</v>
      </c>
      <c r="AH6736"/>
    </row>
    <row r="6737" spans="1:34" x14ac:dyDescent="0.2">
      <c r="A6737" t="s">
        <v>451</v>
      </c>
      <c r="B6737" t="s">
        <v>7144</v>
      </c>
      <c r="C6737" s="1">
        <v>-202.35</v>
      </c>
      <c r="D6737" s="5">
        <v>45378</v>
      </c>
      <c r="E6737" t="s">
        <v>58</v>
      </c>
      <c r="F6737" t="s">
        <v>16</v>
      </c>
      <c r="G6737" s="16" t="s">
        <v>7147</v>
      </c>
      <c r="H6737" s="1"/>
      <c r="J6737"/>
      <c r="AC6737" s="5" t="e">
        <f>VLOOKUP(Table1[[#This Row],[Expense Report]],#REF!,3, 0)</f>
        <v>#REF!</v>
      </c>
      <c r="AD6737" t="s">
        <v>14681</v>
      </c>
      <c r="AE6737" t="s">
        <v>475</v>
      </c>
      <c r="AF6737" t="e">
        <f>MONTH(Table1[[#This Row],[Date Sent]])</f>
        <v>#REF!</v>
      </c>
      <c r="AG6737" t="e">
        <f>YEAR(Table1[[#This Row],[Date Sent]])</f>
        <v>#REF!</v>
      </c>
      <c r="AH6737"/>
    </row>
    <row r="6738" spans="1:34" x14ac:dyDescent="0.2">
      <c r="A6738" t="s">
        <v>451</v>
      </c>
      <c r="B6738" t="s">
        <v>7144</v>
      </c>
      <c r="C6738" s="1">
        <v>202.35</v>
      </c>
      <c r="D6738" s="5">
        <v>45378</v>
      </c>
      <c r="E6738" t="s">
        <v>58</v>
      </c>
      <c r="F6738" t="s">
        <v>16</v>
      </c>
      <c r="G6738" s="16" t="s">
        <v>7148</v>
      </c>
      <c r="H6738" s="1"/>
      <c r="J6738"/>
      <c r="AC6738" s="5" t="e">
        <f>VLOOKUP(Table1[[#This Row],[Expense Report]],#REF!,3, 0)</f>
        <v>#REF!</v>
      </c>
      <c r="AD6738" t="s">
        <v>14681</v>
      </c>
      <c r="AE6738" t="s">
        <v>475</v>
      </c>
      <c r="AF6738" t="e">
        <f>MONTH(Table1[[#This Row],[Date Sent]])</f>
        <v>#REF!</v>
      </c>
      <c r="AG6738" t="e">
        <f>YEAR(Table1[[#This Row],[Date Sent]])</f>
        <v>#REF!</v>
      </c>
      <c r="AH6738"/>
    </row>
    <row r="6739" spans="1:34" x14ac:dyDescent="0.2">
      <c r="A6739" t="s">
        <v>451</v>
      </c>
      <c r="B6739" t="s">
        <v>7144</v>
      </c>
      <c r="C6739" s="1">
        <v>65.349999999999994</v>
      </c>
      <c r="D6739" s="5">
        <v>45383</v>
      </c>
      <c r="E6739" t="s">
        <v>21</v>
      </c>
      <c r="F6739" t="s">
        <v>33</v>
      </c>
      <c r="G6739" s="16" t="s">
        <v>2080</v>
      </c>
      <c r="H6739" s="1"/>
      <c r="J6739"/>
      <c r="AC6739" s="5" t="e">
        <f>VLOOKUP(Table1[[#This Row],[Expense Report]],#REF!,3, 0)</f>
        <v>#REF!</v>
      </c>
      <c r="AD6739" t="s">
        <v>14681</v>
      </c>
      <c r="AE6739" t="s">
        <v>475</v>
      </c>
      <c r="AF6739" t="e">
        <f>MONTH(Table1[[#This Row],[Date Sent]])</f>
        <v>#REF!</v>
      </c>
      <c r="AG6739" t="e">
        <f>YEAR(Table1[[#This Row],[Date Sent]])</f>
        <v>#REF!</v>
      </c>
      <c r="AH6739"/>
    </row>
    <row r="6740" spans="1:34" x14ac:dyDescent="0.2">
      <c r="A6740" t="s">
        <v>451</v>
      </c>
      <c r="B6740" t="s">
        <v>7144</v>
      </c>
      <c r="C6740" s="1">
        <v>20.32</v>
      </c>
      <c r="D6740" s="5">
        <v>45387</v>
      </c>
      <c r="E6740" t="s">
        <v>21</v>
      </c>
      <c r="F6740" t="s">
        <v>33</v>
      </c>
      <c r="G6740" s="16" t="s">
        <v>7149</v>
      </c>
      <c r="H6740" s="1"/>
      <c r="J6740"/>
      <c r="AC6740" s="5" t="e">
        <f>VLOOKUP(Table1[[#This Row],[Expense Report]],#REF!,3, 0)</f>
        <v>#REF!</v>
      </c>
      <c r="AD6740" t="s">
        <v>14681</v>
      </c>
      <c r="AE6740" t="s">
        <v>475</v>
      </c>
      <c r="AF6740" t="e">
        <f>MONTH(Table1[[#This Row],[Date Sent]])</f>
        <v>#REF!</v>
      </c>
      <c r="AG6740" t="e">
        <f>YEAR(Table1[[#This Row],[Date Sent]])</f>
        <v>#REF!</v>
      </c>
      <c r="AH6740"/>
    </row>
    <row r="6741" spans="1:34" x14ac:dyDescent="0.2">
      <c r="A6741" t="s">
        <v>451</v>
      </c>
      <c r="B6741" t="s">
        <v>7144</v>
      </c>
      <c r="C6741" s="1">
        <v>800</v>
      </c>
      <c r="D6741" s="5">
        <v>45387</v>
      </c>
      <c r="E6741" t="s">
        <v>34</v>
      </c>
      <c r="F6741" t="s">
        <v>26</v>
      </c>
      <c r="G6741" s="16" t="s">
        <v>7150</v>
      </c>
      <c r="H6741" s="1"/>
      <c r="J6741"/>
      <c r="AC6741" s="5" t="e">
        <f>VLOOKUP(Table1[[#This Row],[Expense Report]],#REF!,3, 0)</f>
        <v>#REF!</v>
      </c>
      <c r="AD6741" t="s">
        <v>14681</v>
      </c>
      <c r="AE6741" t="s">
        <v>475</v>
      </c>
      <c r="AF6741" t="e">
        <f>MONTH(Table1[[#This Row],[Date Sent]])</f>
        <v>#REF!</v>
      </c>
      <c r="AG6741" t="e">
        <f>YEAR(Table1[[#This Row],[Date Sent]])</f>
        <v>#REF!</v>
      </c>
      <c r="AH6741"/>
    </row>
    <row r="6742" spans="1:34" x14ac:dyDescent="0.2">
      <c r="A6742" t="s">
        <v>620</v>
      </c>
      <c r="B6742" t="s">
        <v>7151</v>
      </c>
      <c r="C6742" s="1">
        <v>36.68</v>
      </c>
      <c r="D6742" s="5">
        <v>45388</v>
      </c>
      <c r="E6742" t="s">
        <v>21</v>
      </c>
      <c r="F6742" t="s">
        <v>15</v>
      </c>
      <c r="G6742" s="16" t="s">
        <v>3188</v>
      </c>
      <c r="H6742" s="1"/>
      <c r="J6742"/>
      <c r="AC6742" s="5" t="e">
        <f>VLOOKUP(Table1[[#This Row],[Expense Report]],#REF!,3, 0)</f>
        <v>#REF!</v>
      </c>
      <c r="AD6742" t="s">
        <v>14587</v>
      </c>
      <c r="AE6742" t="s">
        <v>475</v>
      </c>
      <c r="AF6742" t="e">
        <f>MONTH(Table1[[#This Row],[Date Sent]])</f>
        <v>#REF!</v>
      </c>
      <c r="AG6742" t="e">
        <f>YEAR(Table1[[#This Row],[Date Sent]])</f>
        <v>#REF!</v>
      </c>
      <c r="AH6742"/>
    </row>
    <row r="6743" spans="1:34" x14ac:dyDescent="0.2">
      <c r="A6743" t="s">
        <v>144</v>
      </c>
      <c r="B6743" t="s">
        <v>7152</v>
      </c>
      <c r="C6743" s="1">
        <v>20.97</v>
      </c>
      <c r="D6743" s="5">
        <v>45380</v>
      </c>
      <c r="E6743" t="s">
        <v>24</v>
      </c>
      <c r="F6743" t="s">
        <v>18</v>
      </c>
      <c r="G6743" s="16" t="s">
        <v>1962</v>
      </c>
      <c r="H6743" s="1"/>
      <c r="J6743"/>
      <c r="AC6743" s="5" t="e">
        <f>VLOOKUP(Table1[[#This Row],[Expense Report]],#REF!,3, 0)</f>
        <v>#REF!</v>
      </c>
      <c r="AD6743" t="s">
        <v>13344</v>
      </c>
      <c r="AE6743" t="s">
        <v>198</v>
      </c>
      <c r="AF6743" t="e">
        <f>MONTH(Table1[[#This Row],[Date Sent]])</f>
        <v>#REF!</v>
      </c>
      <c r="AG6743" t="e">
        <f>YEAR(Table1[[#This Row],[Date Sent]])</f>
        <v>#REF!</v>
      </c>
      <c r="AH6743"/>
    </row>
    <row r="6744" spans="1:34" x14ac:dyDescent="0.2">
      <c r="A6744" t="s">
        <v>144</v>
      </c>
      <c r="B6744" t="s">
        <v>7152</v>
      </c>
      <c r="C6744" s="1">
        <v>110.99</v>
      </c>
      <c r="D6744" s="5">
        <v>45385</v>
      </c>
      <c r="E6744" t="s">
        <v>19</v>
      </c>
      <c r="F6744" t="s">
        <v>918</v>
      </c>
      <c r="G6744" s="16" t="str">
        <f>_xlfn.CONCAT(Table1[[#This Row],[Notes 1]],",",Table1[[#This Row],[Notes 2]],",",Table1[[#This Row],[Notes 3]])</f>
        <v>clorox wipes, bucket, purple cleaner, clorox,grease fittings, washers, plugs,water</v>
      </c>
      <c r="H6744" s="1">
        <v>34.11</v>
      </c>
      <c r="I6744" t="s">
        <v>33</v>
      </c>
      <c r="J6744" t="s">
        <v>7153</v>
      </c>
      <c r="K6744" s="1">
        <v>58.94</v>
      </c>
      <c r="L6744" t="s">
        <v>39</v>
      </c>
      <c r="M6744" t="s">
        <v>7154</v>
      </c>
      <c r="N6744" s="1">
        <v>17.940000000000001</v>
      </c>
      <c r="O6744" t="s">
        <v>18</v>
      </c>
      <c r="P6744" t="s">
        <v>978</v>
      </c>
      <c r="AC6744" s="5" t="e">
        <f>VLOOKUP(Table1[[#This Row],[Expense Report]],#REF!,3, 0)</f>
        <v>#REF!</v>
      </c>
      <c r="AD6744" t="s">
        <v>13344</v>
      </c>
      <c r="AE6744" t="s">
        <v>198</v>
      </c>
      <c r="AF6744" t="e">
        <f>MONTH(Table1[[#This Row],[Date Sent]])</f>
        <v>#REF!</v>
      </c>
      <c r="AG6744" t="e">
        <f>YEAR(Table1[[#This Row],[Date Sent]])</f>
        <v>#REF!</v>
      </c>
      <c r="AH6744"/>
    </row>
    <row r="6745" spans="1:34" x14ac:dyDescent="0.2">
      <c r="A6745" t="s">
        <v>153</v>
      </c>
      <c r="B6745" t="s">
        <v>7155</v>
      </c>
      <c r="C6745" s="1">
        <v>33.229999999999997</v>
      </c>
      <c r="D6745" s="5">
        <v>45390</v>
      </c>
      <c r="E6745" t="s">
        <v>21</v>
      </c>
      <c r="F6745" t="s">
        <v>33</v>
      </c>
      <c r="G6745" s="16" t="s">
        <v>7156</v>
      </c>
      <c r="H6745" s="1"/>
      <c r="J6745"/>
      <c r="AC6745" s="5" t="e">
        <f>VLOOKUP(Table1[[#This Row],[Expense Report]],#REF!,3, 0)</f>
        <v>#REF!</v>
      </c>
      <c r="AD6745" t="s">
        <v>13499</v>
      </c>
      <c r="AE6745" t="s">
        <v>198</v>
      </c>
      <c r="AF6745" t="e">
        <f>MONTH(Table1[[#This Row],[Date Sent]])</f>
        <v>#REF!</v>
      </c>
      <c r="AG6745" t="e">
        <f>YEAR(Table1[[#This Row],[Date Sent]])</f>
        <v>#REF!</v>
      </c>
      <c r="AH6745"/>
    </row>
    <row r="6746" spans="1:34" x14ac:dyDescent="0.2">
      <c r="A6746" t="s">
        <v>618</v>
      </c>
      <c r="B6746" t="s">
        <v>7157</v>
      </c>
      <c r="C6746" s="1">
        <v>59.11</v>
      </c>
      <c r="D6746" s="5">
        <v>45371</v>
      </c>
      <c r="E6746" t="s">
        <v>15</v>
      </c>
      <c r="F6746" t="s">
        <v>49</v>
      </c>
      <c r="G6746" s="16" t="s">
        <v>7158</v>
      </c>
      <c r="H6746" s="1"/>
      <c r="J6746"/>
      <c r="AC6746" s="5" t="e">
        <f>VLOOKUP(Table1[[#This Row],[Expense Report]],#REF!,3, 0)</f>
        <v>#REF!</v>
      </c>
      <c r="AD6746" t="s">
        <v>14697</v>
      </c>
      <c r="AE6746" t="s">
        <v>313</v>
      </c>
      <c r="AF6746" t="e">
        <f>MONTH(Table1[[#This Row],[Date Sent]])</f>
        <v>#REF!</v>
      </c>
      <c r="AG6746" t="e">
        <f>YEAR(Table1[[#This Row],[Date Sent]])</f>
        <v>#REF!</v>
      </c>
      <c r="AH6746"/>
    </row>
    <row r="6747" spans="1:34" x14ac:dyDescent="0.2">
      <c r="A6747" t="s">
        <v>618</v>
      </c>
      <c r="B6747" t="s">
        <v>7157</v>
      </c>
      <c r="C6747" s="1">
        <v>242.25</v>
      </c>
      <c r="D6747" s="5">
        <v>45371</v>
      </c>
      <c r="E6747" t="s">
        <v>15</v>
      </c>
      <c r="F6747" t="s">
        <v>33</v>
      </c>
      <c r="G6747" s="16" t="s">
        <v>7159</v>
      </c>
      <c r="H6747" s="1"/>
      <c r="J6747"/>
      <c r="AC6747" s="5" t="e">
        <f>VLOOKUP(Table1[[#This Row],[Expense Report]],#REF!,3, 0)</f>
        <v>#REF!</v>
      </c>
      <c r="AD6747" t="s">
        <v>14697</v>
      </c>
      <c r="AE6747" t="s">
        <v>313</v>
      </c>
      <c r="AF6747" t="e">
        <f>MONTH(Table1[[#This Row],[Date Sent]])</f>
        <v>#REF!</v>
      </c>
      <c r="AG6747" t="e">
        <f>YEAR(Table1[[#This Row],[Date Sent]])</f>
        <v>#REF!</v>
      </c>
      <c r="AH6747"/>
    </row>
    <row r="6748" spans="1:34" x14ac:dyDescent="0.2">
      <c r="A6748" t="s">
        <v>618</v>
      </c>
      <c r="B6748" t="s">
        <v>7157</v>
      </c>
      <c r="C6748" s="1">
        <v>458.54</v>
      </c>
      <c r="D6748" s="5">
        <v>45372</v>
      </c>
      <c r="E6748" t="s">
        <v>13</v>
      </c>
      <c r="F6748" t="s">
        <v>25</v>
      </c>
      <c r="G6748" s="16" t="s">
        <v>7160</v>
      </c>
      <c r="H6748" s="1"/>
      <c r="J6748"/>
      <c r="AC6748" s="5" t="e">
        <f>VLOOKUP(Table1[[#This Row],[Expense Report]],#REF!,3, 0)</f>
        <v>#REF!</v>
      </c>
      <c r="AD6748" t="s">
        <v>14697</v>
      </c>
      <c r="AE6748" t="s">
        <v>313</v>
      </c>
      <c r="AF6748" t="e">
        <f>MONTH(Table1[[#This Row],[Date Sent]])</f>
        <v>#REF!</v>
      </c>
      <c r="AG6748" t="e">
        <f>YEAR(Table1[[#This Row],[Date Sent]])</f>
        <v>#REF!</v>
      </c>
      <c r="AH6748"/>
    </row>
    <row r="6749" spans="1:34" x14ac:dyDescent="0.2">
      <c r="A6749" t="s">
        <v>618</v>
      </c>
      <c r="B6749" t="s">
        <v>7157</v>
      </c>
      <c r="C6749" s="1">
        <v>52.11</v>
      </c>
      <c r="D6749" s="5">
        <v>45373</v>
      </c>
      <c r="E6749" t="s">
        <v>15</v>
      </c>
      <c r="F6749" t="s">
        <v>33</v>
      </c>
      <c r="G6749" s="16" t="s">
        <v>7161</v>
      </c>
      <c r="H6749" s="1"/>
      <c r="J6749"/>
      <c r="AC6749" s="5" t="e">
        <f>VLOOKUP(Table1[[#This Row],[Expense Report]],#REF!,3, 0)</f>
        <v>#REF!</v>
      </c>
      <c r="AD6749" t="s">
        <v>14697</v>
      </c>
      <c r="AE6749" t="s">
        <v>313</v>
      </c>
      <c r="AF6749" t="e">
        <f>MONTH(Table1[[#This Row],[Date Sent]])</f>
        <v>#REF!</v>
      </c>
      <c r="AG6749" t="e">
        <f>YEAR(Table1[[#This Row],[Date Sent]])</f>
        <v>#REF!</v>
      </c>
      <c r="AH6749"/>
    </row>
    <row r="6750" spans="1:34" x14ac:dyDescent="0.2">
      <c r="A6750" t="s">
        <v>618</v>
      </c>
      <c r="B6750" t="s">
        <v>7157</v>
      </c>
      <c r="C6750" s="1">
        <v>49.98</v>
      </c>
      <c r="D6750" s="5">
        <v>45373</v>
      </c>
      <c r="E6750" t="s">
        <v>15</v>
      </c>
      <c r="F6750" t="s">
        <v>33</v>
      </c>
      <c r="G6750" s="16" t="s">
        <v>7162</v>
      </c>
      <c r="H6750" s="1"/>
      <c r="J6750"/>
      <c r="AC6750" s="5" t="e">
        <f>VLOOKUP(Table1[[#This Row],[Expense Report]],#REF!,3, 0)</f>
        <v>#REF!</v>
      </c>
      <c r="AD6750" t="s">
        <v>14697</v>
      </c>
      <c r="AE6750" t="s">
        <v>313</v>
      </c>
      <c r="AF6750" t="e">
        <f>MONTH(Table1[[#This Row],[Date Sent]])</f>
        <v>#REF!</v>
      </c>
      <c r="AG6750" t="e">
        <f>YEAR(Table1[[#This Row],[Date Sent]])</f>
        <v>#REF!</v>
      </c>
      <c r="AH6750"/>
    </row>
    <row r="6751" spans="1:34" x14ac:dyDescent="0.2">
      <c r="A6751" t="s">
        <v>618</v>
      </c>
      <c r="B6751" t="s">
        <v>7157</v>
      </c>
      <c r="C6751" s="1">
        <v>106.42</v>
      </c>
      <c r="D6751" s="5">
        <v>45373</v>
      </c>
      <c r="E6751" t="s">
        <v>15</v>
      </c>
      <c r="F6751" t="s">
        <v>33</v>
      </c>
      <c r="G6751" s="16" t="s">
        <v>7159</v>
      </c>
      <c r="H6751" s="1"/>
      <c r="J6751"/>
      <c r="AC6751" s="5" t="e">
        <f>VLOOKUP(Table1[[#This Row],[Expense Report]],#REF!,3, 0)</f>
        <v>#REF!</v>
      </c>
      <c r="AD6751" t="s">
        <v>14697</v>
      </c>
      <c r="AE6751" t="s">
        <v>313</v>
      </c>
      <c r="AF6751" t="e">
        <f>MONTH(Table1[[#This Row],[Date Sent]])</f>
        <v>#REF!</v>
      </c>
      <c r="AG6751" t="e">
        <f>YEAR(Table1[[#This Row],[Date Sent]])</f>
        <v>#REF!</v>
      </c>
      <c r="AH6751"/>
    </row>
    <row r="6752" spans="1:34" x14ac:dyDescent="0.2">
      <c r="A6752" t="s">
        <v>1977</v>
      </c>
      <c r="B6752" t="s">
        <v>7163</v>
      </c>
      <c r="C6752" s="1">
        <v>21.13</v>
      </c>
      <c r="D6752" s="5">
        <v>45331</v>
      </c>
      <c r="E6752" t="s">
        <v>21</v>
      </c>
      <c r="F6752" t="s">
        <v>33</v>
      </c>
      <c r="G6752" s="16" t="s">
        <v>928</v>
      </c>
      <c r="H6752" s="1"/>
      <c r="J6752"/>
      <c r="AC6752" s="5" t="e">
        <f>VLOOKUP(Table1[[#This Row],[Expense Report]],#REF!,3, 0)</f>
        <v>#REF!</v>
      </c>
      <c r="AD6752" t="s">
        <v>14598</v>
      </c>
      <c r="AE6752" t="s">
        <v>243</v>
      </c>
      <c r="AF6752" t="e">
        <f>MONTH(Table1[[#This Row],[Date Sent]])</f>
        <v>#REF!</v>
      </c>
      <c r="AG6752" t="e">
        <f>YEAR(Table1[[#This Row],[Date Sent]])</f>
        <v>#REF!</v>
      </c>
      <c r="AH6752"/>
    </row>
    <row r="6753" spans="1:34" x14ac:dyDescent="0.2">
      <c r="A6753" t="s">
        <v>614</v>
      </c>
      <c r="B6753" t="s">
        <v>7164</v>
      </c>
      <c r="C6753" s="1">
        <v>67.28</v>
      </c>
      <c r="D6753" s="5">
        <v>45388</v>
      </c>
      <c r="E6753" t="s">
        <v>15</v>
      </c>
      <c r="F6753" t="s">
        <v>18</v>
      </c>
      <c r="G6753" s="16" t="s">
        <v>978</v>
      </c>
      <c r="H6753" s="1"/>
      <c r="J6753"/>
      <c r="AC6753" s="5" t="e">
        <f>VLOOKUP(Table1[[#This Row],[Expense Report]],#REF!,3, 0)</f>
        <v>#REF!</v>
      </c>
      <c r="AD6753" t="s">
        <v>13171</v>
      </c>
      <c r="AE6753" t="s">
        <v>156</v>
      </c>
      <c r="AF6753" t="e">
        <f>MONTH(Table1[[#This Row],[Date Sent]])</f>
        <v>#REF!</v>
      </c>
      <c r="AG6753" t="e">
        <f>YEAR(Table1[[#This Row],[Date Sent]])</f>
        <v>#REF!</v>
      </c>
      <c r="AH6753"/>
    </row>
    <row r="6754" spans="1:34" x14ac:dyDescent="0.2">
      <c r="A6754" t="s">
        <v>614</v>
      </c>
      <c r="B6754" t="s">
        <v>7165</v>
      </c>
      <c r="C6754" s="1">
        <v>-29</v>
      </c>
      <c r="D6754" s="5">
        <v>45237</v>
      </c>
      <c r="E6754" t="s">
        <v>20</v>
      </c>
      <c r="F6754" t="s">
        <v>5</v>
      </c>
      <c r="G6754" s="16" t="s">
        <v>7166</v>
      </c>
      <c r="H6754" s="1"/>
      <c r="J6754"/>
      <c r="AC6754" s="5" t="e">
        <f>VLOOKUP(Table1[[#This Row],[Expense Report]],#REF!,3, 0)</f>
        <v>#REF!</v>
      </c>
      <c r="AD6754" t="s">
        <v>13171</v>
      </c>
      <c r="AE6754" t="s">
        <v>156</v>
      </c>
      <c r="AF6754" t="e">
        <f>MONTH(Table1[[#This Row],[Date Sent]])</f>
        <v>#REF!</v>
      </c>
      <c r="AG6754" t="e">
        <f>YEAR(Table1[[#This Row],[Date Sent]])</f>
        <v>#REF!</v>
      </c>
      <c r="AH6754"/>
    </row>
    <row r="6755" spans="1:34" x14ac:dyDescent="0.2">
      <c r="A6755" t="s">
        <v>614</v>
      </c>
      <c r="B6755" t="s">
        <v>7165</v>
      </c>
      <c r="C6755" s="1">
        <v>17</v>
      </c>
      <c r="D6755" s="5">
        <v>45278</v>
      </c>
      <c r="E6755" t="s">
        <v>20</v>
      </c>
      <c r="F6755" t="s">
        <v>5</v>
      </c>
      <c r="G6755" s="16" t="s">
        <v>7167</v>
      </c>
      <c r="H6755" s="1"/>
      <c r="J6755"/>
      <c r="AC6755" s="5" t="e">
        <f>VLOOKUP(Table1[[#This Row],[Expense Report]],#REF!,3, 0)</f>
        <v>#REF!</v>
      </c>
      <c r="AD6755" t="s">
        <v>13171</v>
      </c>
      <c r="AE6755" t="s">
        <v>156</v>
      </c>
      <c r="AF6755" t="e">
        <f>MONTH(Table1[[#This Row],[Date Sent]])</f>
        <v>#REF!</v>
      </c>
      <c r="AG6755" t="e">
        <f>YEAR(Table1[[#This Row],[Date Sent]])</f>
        <v>#REF!</v>
      </c>
      <c r="AH6755"/>
    </row>
    <row r="6756" spans="1:34" x14ac:dyDescent="0.2">
      <c r="A6756" t="s">
        <v>614</v>
      </c>
      <c r="B6756" t="s">
        <v>7165</v>
      </c>
      <c r="C6756" s="1">
        <v>12</v>
      </c>
      <c r="D6756" s="5">
        <v>45373</v>
      </c>
      <c r="E6756" t="s">
        <v>20</v>
      </c>
      <c r="F6756" t="s">
        <v>5</v>
      </c>
      <c r="G6756" s="16" t="s">
        <v>7167</v>
      </c>
      <c r="H6756" s="1"/>
      <c r="J6756"/>
      <c r="AC6756" s="5" t="e">
        <f>VLOOKUP(Table1[[#This Row],[Expense Report]],#REF!,3, 0)</f>
        <v>#REF!</v>
      </c>
      <c r="AD6756" t="s">
        <v>13171</v>
      </c>
      <c r="AE6756" t="s">
        <v>156</v>
      </c>
      <c r="AF6756" t="e">
        <f>MONTH(Table1[[#This Row],[Date Sent]])</f>
        <v>#REF!</v>
      </c>
      <c r="AG6756" t="e">
        <f>YEAR(Table1[[#This Row],[Date Sent]])</f>
        <v>#REF!</v>
      </c>
      <c r="AH6756"/>
    </row>
    <row r="6757" spans="1:34" x14ac:dyDescent="0.2">
      <c r="A6757" t="s">
        <v>501</v>
      </c>
      <c r="B6757" t="s">
        <v>7168</v>
      </c>
      <c r="C6757" s="1">
        <v>361.01</v>
      </c>
      <c r="D6757" s="5">
        <v>45370</v>
      </c>
      <c r="E6757" t="s">
        <v>13</v>
      </c>
      <c r="F6757" t="s">
        <v>25</v>
      </c>
      <c r="G6757" s="16" t="s">
        <v>7169</v>
      </c>
      <c r="H6757" s="1"/>
      <c r="J6757"/>
      <c r="AC6757" s="5" t="e">
        <f>VLOOKUP(Table1[[#This Row],[Expense Report]],#REF!,3, 0)</f>
        <v>#REF!</v>
      </c>
      <c r="AD6757" t="s">
        <v>13772</v>
      </c>
      <c r="AE6757" t="s">
        <v>156</v>
      </c>
      <c r="AF6757" t="e">
        <f>MONTH(Table1[[#This Row],[Date Sent]])</f>
        <v>#REF!</v>
      </c>
      <c r="AG6757" t="e">
        <f>YEAR(Table1[[#This Row],[Date Sent]])</f>
        <v>#REF!</v>
      </c>
      <c r="AH6757"/>
    </row>
    <row r="6758" spans="1:34" x14ac:dyDescent="0.2">
      <c r="A6758" t="s">
        <v>501</v>
      </c>
      <c r="B6758" t="s">
        <v>7168</v>
      </c>
      <c r="C6758" s="1">
        <v>80.08</v>
      </c>
      <c r="D6758" s="5">
        <v>45371</v>
      </c>
      <c r="E6758" t="s">
        <v>21</v>
      </c>
      <c r="F6758" t="s">
        <v>33</v>
      </c>
      <c r="G6758" s="16" t="s">
        <v>7170</v>
      </c>
      <c r="H6758" s="1"/>
      <c r="J6758"/>
      <c r="AC6758" s="5" t="e">
        <f>VLOOKUP(Table1[[#This Row],[Expense Report]],#REF!,3, 0)</f>
        <v>#REF!</v>
      </c>
      <c r="AD6758" t="s">
        <v>13772</v>
      </c>
      <c r="AE6758" t="s">
        <v>156</v>
      </c>
      <c r="AF6758" t="e">
        <f>MONTH(Table1[[#This Row],[Date Sent]])</f>
        <v>#REF!</v>
      </c>
      <c r="AG6758" t="e">
        <f>YEAR(Table1[[#This Row],[Date Sent]])</f>
        <v>#REF!</v>
      </c>
      <c r="AH6758"/>
    </row>
    <row r="6759" spans="1:34" x14ac:dyDescent="0.2">
      <c r="A6759" t="s">
        <v>501</v>
      </c>
      <c r="B6759" t="s">
        <v>7168</v>
      </c>
      <c r="C6759" s="1">
        <v>-328.14</v>
      </c>
      <c r="D6759" s="5">
        <v>45371</v>
      </c>
      <c r="E6759" t="s">
        <v>21</v>
      </c>
      <c r="F6759" t="s">
        <v>25</v>
      </c>
      <c r="G6759" s="16" t="s">
        <v>7171</v>
      </c>
      <c r="H6759" s="1"/>
      <c r="J6759"/>
      <c r="AC6759" s="5" t="e">
        <f>VLOOKUP(Table1[[#This Row],[Expense Report]],#REF!,3, 0)</f>
        <v>#REF!</v>
      </c>
      <c r="AD6759" t="s">
        <v>13772</v>
      </c>
      <c r="AE6759" t="s">
        <v>156</v>
      </c>
      <c r="AF6759" t="e">
        <f>MONTH(Table1[[#This Row],[Date Sent]])</f>
        <v>#REF!</v>
      </c>
      <c r="AG6759" t="e">
        <f>YEAR(Table1[[#This Row],[Date Sent]])</f>
        <v>#REF!</v>
      </c>
      <c r="AH6759"/>
    </row>
    <row r="6760" spans="1:34" x14ac:dyDescent="0.2">
      <c r="A6760" t="s">
        <v>501</v>
      </c>
      <c r="B6760" t="s">
        <v>7168</v>
      </c>
      <c r="C6760" s="1">
        <v>328.15</v>
      </c>
      <c r="D6760" s="5">
        <v>45371</v>
      </c>
      <c r="E6760" t="s">
        <v>21</v>
      </c>
      <c r="F6760" t="s">
        <v>25</v>
      </c>
      <c r="G6760" s="16" t="s">
        <v>1750</v>
      </c>
      <c r="H6760" s="1"/>
      <c r="J6760"/>
      <c r="AC6760" s="5" t="e">
        <f>VLOOKUP(Table1[[#This Row],[Expense Report]],#REF!,3, 0)</f>
        <v>#REF!</v>
      </c>
      <c r="AD6760" t="s">
        <v>13772</v>
      </c>
      <c r="AE6760" t="s">
        <v>156</v>
      </c>
      <c r="AF6760" t="e">
        <f>MONTH(Table1[[#This Row],[Date Sent]])</f>
        <v>#REF!</v>
      </c>
      <c r="AG6760" t="e">
        <f>YEAR(Table1[[#This Row],[Date Sent]])</f>
        <v>#REF!</v>
      </c>
      <c r="AH6760"/>
    </row>
    <row r="6761" spans="1:34" x14ac:dyDescent="0.2">
      <c r="A6761" t="s">
        <v>501</v>
      </c>
      <c r="B6761" t="s">
        <v>7168</v>
      </c>
      <c r="C6761" s="1">
        <v>80.069999999999993</v>
      </c>
      <c r="D6761" s="5">
        <v>45373</v>
      </c>
      <c r="E6761" t="s">
        <v>13</v>
      </c>
      <c r="F6761" t="s">
        <v>918</v>
      </c>
      <c r="G6761" s="16" t="s">
        <v>7172</v>
      </c>
      <c r="H6761" s="1">
        <v>45.38</v>
      </c>
      <c r="I6761" t="s">
        <v>33</v>
      </c>
      <c r="J6761" t="s">
        <v>7173</v>
      </c>
      <c r="K6761" s="1">
        <v>34.689999999999991</v>
      </c>
      <c r="L6761" t="s">
        <v>17</v>
      </c>
      <c r="M6761" t="s">
        <v>7174</v>
      </c>
      <c r="AC6761" s="5" t="e">
        <f>VLOOKUP(Table1[[#This Row],[Expense Report]],#REF!,3, 0)</f>
        <v>#REF!</v>
      </c>
      <c r="AD6761" t="s">
        <v>13772</v>
      </c>
      <c r="AE6761" t="s">
        <v>156</v>
      </c>
      <c r="AF6761" t="e">
        <f>MONTH(Table1[[#This Row],[Date Sent]])</f>
        <v>#REF!</v>
      </c>
      <c r="AG6761" t="e">
        <f>YEAR(Table1[[#This Row],[Date Sent]])</f>
        <v>#REF!</v>
      </c>
      <c r="AH6761"/>
    </row>
    <row r="6762" spans="1:34" x14ac:dyDescent="0.2">
      <c r="A6762" t="s">
        <v>501</v>
      </c>
      <c r="B6762" t="s">
        <v>7168</v>
      </c>
      <c r="C6762" s="1">
        <v>59.73</v>
      </c>
      <c r="D6762" s="5">
        <v>45373</v>
      </c>
      <c r="E6762" t="s">
        <v>13</v>
      </c>
      <c r="F6762" t="s">
        <v>33</v>
      </c>
      <c r="G6762" s="16" t="s">
        <v>7175</v>
      </c>
      <c r="H6762" s="1"/>
      <c r="J6762"/>
      <c r="AC6762" s="5" t="e">
        <f>VLOOKUP(Table1[[#This Row],[Expense Report]],#REF!,3, 0)</f>
        <v>#REF!</v>
      </c>
      <c r="AD6762" t="s">
        <v>13772</v>
      </c>
      <c r="AE6762" t="s">
        <v>156</v>
      </c>
      <c r="AF6762" t="e">
        <f>MONTH(Table1[[#This Row],[Date Sent]])</f>
        <v>#REF!</v>
      </c>
      <c r="AG6762" t="e">
        <f>YEAR(Table1[[#This Row],[Date Sent]])</f>
        <v>#REF!</v>
      </c>
      <c r="AH6762"/>
    </row>
    <row r="6763" spans="1:34" x14ac:dyDescent="0.2">
      <c r="A6763" t="s">
        <v>501</v>
      </c>
      <c r="B6763" t="s">
        <v>7168</v>
      </c>
      <c r="C6763" s="1">
        <v>5.55</v>
      </c>
      <c r="D6763" s="5">
        <v>45377</v>
      </c>
      <c r="E6763" t="s">
        <v>8</v>
      </c>
      <c r="F6763" t="s">
        <v>39</v>
      </c>
      <c r="G6763" s="16" t="s">
        <v>7176</v>
      </c>
      <c r="H6763" s="1"/>
      <c r="J6763"/>
      <c r="AC6763" s="5" t="e">
        <f>VLOOKUP(Table1[[#This Row],[Expense Report]],#REF!,3, 0)</f>
        <v>#REF!</v>
      </c>
      <c r="AD6763" t="s">
        <v>13772</v>
      </c>
      <c r="AE6763" t="s">
        <v>156</v>
      </c>
      <c r="AF6763" t="e">
        <f>MONTH(Table1[[#This Row],[Date Sent]])</f>
        <v>#REF!</v>
      </c>
      <c r="AG6763" t="e">
        <f>YEAR(Table1[[#This Row],[Date Sent]])</f>
        <v>#REF!</v>
      </c>
      <c r="AH6763"/>
    </row>
    <row r="6764" spans="1:34" x14ac:dyDescent="0.2">
      <c r="A6764" t="s">
        <v>501</v>
      </c>
      <c r="B6764" t="s">
        <v>7168</v>
      </c>
      <c r="C6764" s="1">
        <v>51.59</v>
      </c>
      <c r="D6764" s="5">
        <v>45383</v>
      </c>
      <c r="E6764" t="s">
        <v>21</v>
      </c>
      <c r="F6764" t="s">
        <v>33</v>
      </c>
      <c r="G6764" s="16" t="s">
        <v>7177</v>
      </c>
      <c r="H6764" s="1"/>
      <c r="J6764"/>
      <c r="AC6764" s="5" t="e">
        <f>VLOOKUP(Table1[[#This Row],[Expense Report]],#REF!,3, 0)</f>
        <v>#REF!</v>
      </c>
      <c r="AD6764" t="s">
        <v>13772</v>
      </c>
      <c r="AE6764" t="s">
        <v>156</v>
      </c>
      <c r="AF6764" t="e">
        <f>MONTH(Table1[[#This Row],[Date Sent]])</f>
        <v>#REF!</v>
      </c>
      <c r="AG6764" t="e">
        <f>YEAR(Table1[[#This Row],[Date Sent]])</f>
        <v>#REF!</v>
      </c>
      <c r="AH6764"/>
    </row>
    <row r="6765" spans="1:34" x14ac:dyDescent="0.2">
      <c r="A6765" t="s">
        <v>501</v>
      </c>
      <c r="B6765" t="s">
        <v>7168</v>
      </c>
      <c r="C6765" s="1">
        <v>23.95</v>
      </c>
      <c r="D6765" s="5">
        <v>45385</v>
      </c>
      <c r="E6765" t="s">
        <v>21</v>
      </c>
      <c r="F6765" t="s">
        <v>33</v>
      </c>
      <c r="G6765" s="16" t="s">
        <v>7178</v>
      </c>
      <c r="H6765" s="1"/>
      <c r="J6765"/>
      <c r="AC6765" s="5" t="e">
        <f>VLOOKUP(Table1[[#This Row],[Expense Report]],#REF!,3, 0)</f>
        <v>#REF!</v>
      </c>
      <c r="AD6765" t="s">
        <v>13772</v>
      </c>
      <c r="AE6765" t="s">
        <v>156</v>
      </c>
      <c r="AF6765" t="e">
        <f>MONTH(Table1[[#This Row],[Date Sent]])</f>
        <v>#REF!</v>
      </c>
      <c r="AG6765" t="e">
        <f>YEAR(Table1[[#This Row],[Date Sent]])</f>
        <v>#REF!</v>
      </c>
      <c r="AH6765"/>
    </row>
    <row r="6766" spans="1:34" x14ac:dyDescent="0.2">
      <c r="A6766" t="s">
        <v>236</v>
      </c>
      <c r="B6766" t="s">
        <v>7179</v>
      </c>
      <c r="C6766" s="1">
        <v>7.53</v>
      </c>
      <c r="D6766" s="5">
        <v>45368</v>
      </c>
      <c r="E6766" t="s">
        <v>21</v>
      </c>
      <c r="F6766" t="s">
        <v>18</v>
      </c>
      <c r="G6766" s="16" t="s">
        <v>7180</v>
      </c>
      <c r="H6766" s="1"/>
      <c r="J6766"/>
      <c r="AC6766" s="5" t="e">
        <f>VLOOKUP(Table1[[#This Row],[Expense Report]],#REF!,3, 0)</f>
        <v>#REF!</v>
      </c>
      <c r="AD6766" t="s">
        <v>14525</v>
      </c>
      <c r="AE6766" t="s">
        <v>6845</v>
      </c>
      <c r="AF6766" t="e">
        <f>MONTH(Table1[[#This Row],[Date Sent]])</f>
        <v>#REF!</v>
      </c>
      <c r="AG6766" t="e">
        <f>YEAR(Table1[[#This Row],[Date Sent]])</f>
        <v>#REF!</v>
      </c>
      <c r="AH6766"/>
    </row>
    <row r="6767" spans="1:34" x14ac:dyDescent="0.2">
      <c r="A6767" t="s">
        <v>236</v>
      </c>
      <c r="B6767" t="s">
        <v>7179</v>
      </c>
      <c r="C6767" s="1">
        <v>83.01</v>
      </c>
      <c r="D6767" s="5">
        <v>45369</v>
      </c>
      <c r="E6767" t="s">
        <v>21</v>
      </c>
      <c r="F6767" t="s">
        <v>33</v>
      </c>
      <c r="G6767" s="16" t="s">
        <v>7181</v>
      </c>
      <c r="H6767" s="1"/>
      <c r="J6767"/>
      <c r="AC6767" s="5" t="e">
        <f>VLOOKUP(Table1[[#This Row],[Expense Report]],#REF!,3, 0)</f>
        <v>#REF!</v>
      </c>
      <c r="AD6767" t="s">
        <v>14525</v>
      </c>
      <c r="AE6767" t="s">
        <v>6845</v>
      </c>
      <c r="AF6767" t="e">
        <f>MONTH(Table1[[#This Row],[Date Sent]])</f>
        <v>#REF!</v>
      </c>
      <c r="AG6767" t="e">
        <f>YEAR(Table1[[#This Row],[Date Sent]])</f>
        <v>#REF!</v>
      </c>
      <c r="AH6767"/>
    </row>
    <row r="6768" spans="1:34" x14ac:dyDescent="0.2">
      <c r="A6768" t="s">
        <v>236</v>
      </c>
      <c r="B6768" t="s">
        <v>7179</v>
      </c>
      <c r="C6768" s="1">
        <v>30.93</v>
      </c>
      <c r="D6768" s="5">
        <v>45377</v>
      </c>
      <c r="E6768" t="s">
        <v>21</v>
      </c>
      <c r="F6768" t="s">
        <v>17</v>
      </c>
      <c r="G6768" s="16" t="s">
        <v>7182</v>
      </c>
      <c r="H6768" s="1"/>
      <c r="J6768"/>
      <c r="AC6768" s="5" t="e">
        <f>VLOOKUP(Table1[[#This Row],[Expense Report]],#REF!,3, 0)</f>
        <v>#REF!</v>
      </c>
      <c r="AD6768" t="s">
        <v>14525</v>
      </c>
      <c r="AE6768" t="s">
        <v>6845</v>
      </c>
      <c r="AF6768" t="e">
        <f>MONTH(Table1[[#This Row],[Date Sent]])</f>
        <v>#REF!</v>
      </c>
      <c r="AG6768" t="e">
        <f>YEAR(Table1[[#This Row],[Date Sent]])</f>
        <v>#REF!</v>
      </c>
      <c r="AH6768"/>
    </row>
    <row r="6769" spans="1:34" x14ac:dyDescent="0.2">
      <c r="A6769" t="s">
        <v>236</v>
      </c>
      <c r="B6769" t="s">
        <v>7179</v>
      </c>
      <c r="C6769" s="1">
        <v>91.95</v>
      </c>
      <c r="D6769" s="5">
        <v>45379</v>
      </c>
      <c r="E6769" t="s">
        <v>21</v>
      </c>
      <c r="F6769" t="s">
        <v>33</v>
      </c>
      <c r="G6769" s="16" t="s">
        <v>928</v>
      </c>
      <c r="H6769" s="1"/>
      <c r="J6769"/>
      <c r="AC6769" s="5" t="e">
        <f>VLOOKUP(Table1[[#This Row],[Expense Report]],#REF!,3, 0)</f>
        <v>#REF!</v>
      </c>
      <c r="AD6769" t="s">
        <v>14525</v>
      </c>
      <c r="AE6769" t="s">
        <v>6845</v>
      </c>
      <c r="AF6769" t="e">
        <f>MONTH(Table1[[#This Row],[Date Sent]])</f>
        <v>#REF!</v>
      </c>
      <c r="AG6769" t="e">
        <f>YEAR(Table1[[#This Row],[Date Sent]])</f>
        <v>#REF!</v>
      </c>
      <c r="AH6769"/>
    </row>
    <row r="6770" spans="1:34" x14ac:dyDescent="0.2">
      <c r="A6770" t="s">
        <v>236</v>
      </c>
      <c r="B6770" t="s">
        <v>7179</v>
      </c>
      <c r="C6770" s="1">
        <v>28.99</v>
      </c>
      <c r="D6770" s="5">
        <v>45385</v>
      </c>
      <c r="E6770" t="s">
        <v>21</v>
      </c>
      <c r="F6770" t="s">
        <v>39</v>
      </c>
      <c r="G6770" s="16" t="s">
        <v>7183</v>
      </c>
      <c r="H6770" s="1"/>
      <c r="J6770"/>
      <c r="AC6770" s="5" t="e">
        <f>VLOOKUP(Table1[[#This Row],[Expense Report]],#REF!,3, 0)</f>
        <v>#REF!</v>
      </c>
      <c r="AD6770" t="s">
        <v>14525</v>
      </c>
      <c r="AE6770" t="s">
        <v>6845</v>
      </c>
      <c r="AF6770" t="e">
        <f>MONTH(Table1[[#This Row],[Date Sent]])</f>
        <v>#REF!</v>
      </c>
      <c r="AG6770" t="e">
        <f>YEAR(Table1[[#This Row],[Date Sent]])</f>
        <v>#REF!</v>
      </c>
      <c r="AH6770"/>
    </row>
    <row r="6771" spans="1:34" x14ac:dyDescent="0.2">
      <c r="A6771" t="s">
        <v>236</v>
      </c>
      <c r="B6771" t="s">
        <v>7179</v>
      </c>
      <c r="C6771" s="1">
        <v>15.06</v>
      </c>
      <c r="D6771" s="5">
        <v>45388</v>
      </c>
      <c r="E6771" t="s">
        <v>21</v>
      </c>
      <c r="F6771" t="s">
        <v>18</v>
      </c>
      <c r="G6771" s="16" t="s">
        <v>7184</v>
      </c>
      <c r="H6771" s="1"/>
      <c r="J6771"/>
      <c r="AC6771" s="5" t="e">
        <f>VLOOKUP(Table1[[#This Row],[Expense Report]],#REF!,3, 0)</f>
        <v>#REF!</v>
      </c>
      <c r="AD6771" t="s">
        <v>14525</v>
      </c>
      <c r="AE6771" t="s">
        <v>6845</v>
      </c>
      <c r="AF6771" t="e">
        <f>MONTH(Table1[[#This Row],[Date Sent]])</f>
        <v>#REF!</v>
      </c>
      <c r="AG6771" t="e">
        <f>YEAR(Table1[[#This Row],[Date Sent]])</f>
        <v>#REF!</v>
      </c>
      <c r="AH6771"/>
    </row>
    <row r="6772" spans="1:34" x14ac:dyDescent="0.2">
      <c r="A6772" t="s">
        <v>236</v>
      </c>
      <c r="B6772" t="s">
        <v>7179</v>
      </c>
      <c r="C6772" s="1">
        <v>25.58</v>
      </c>
      <c r="D6772" s="5">
        <v>45390</v>
      </c>
      <c r="E6772" t="s">
        <v>21</v>
      </c>
      <c r="F6772" t="s">
        <v>33</v>
      </c>
      <c r="G6772" s="16" t="s">
        <v>7185</v>
      </c>
      <c r="H6772" s="1"/>
      <c r="J6772"/>
      <c r="AC6772" s="5" t="e">
        <f>VLOOKUP(Table1[[#This Row],[Expense Report]],#REF!,3, 0)</f>
        <v>#REF!</v>
      </c>
      <c r="AD6772" t="s">
        <v>14525</v>
      </c>
      <c r="AE6772" t="s">
        <v>6845</v>
      </c>
      <c r="AF6772" t="e">
        <f>MONTH(Table1[[#This Row],[Date Sent]])</f>
        <v>#REF!</v>
      </c>
      <c r="AG6772" t="e">
        <f>YEAR(Table1[[#This Row],[Date Sent]])</f>
        <v>#REF!</v>
      </c>
      <c r="AH6772"/>
    </row>
    <row r="6773" spans="1:34" x14ac:dyDescent="0.2">
      <c r="A6773" t="s">
        <v>1770</v>
      </c>
      <c r="B6773" t="s">
        <v>7186</v>
      </c>
      <c r="C6773" s="1">
        <v>5.35</v>
      </c>
      <c r="D6773" s="5">
        <v>45373</v>
      </c>
      <c r="E6773" t="s">
        <v>21</v>
      </c>
      <c r="F6773" t="s">
        <v>15</v>
      </c>
      <c r="G6773" s="16" t="s">
        <v>1029</v>
      </c>
      <c r="H6773" s="1"/>
      <c r="J6773"/>
      <c r="AC6773" s="5" t="e">
        <f>VLOOKUP(Table1[[#This Row],[Expense Report]],#REF!,3, 0)</f>
        <v>#REF!</v>
      </c>
      <c r="AD6773" t="s">
        <v>13571</v>
      </c>
      <c r="AE6773" t="s">
        <v>6845</v>
      </c>
      <c r="AF6773" t="e">
        <f>MONTH(Table1[[#This Row],[Date Sent]])</f>
        <v>#REF!</v>
      </c>
      <c r="AG6773" t="e">
        <f>YEAR(Table1[[#This Row],[Date Sent]])</f>
        <v>#REF!</v>
      </c>
      <c r="AH6773"/>
    </row>
    <row r="6774" spans="1:34" x14ac:dyDescent="0.2">
      <c r="A6774" t="s">
        <v>1770</v>
      </c>
      <c r="B6774" t="s">
        <v>7186</v>
      </c>
      <c r="C6774" s="1">
        <v>-23.97</v>
      </c>
      <c r="D6774" s="5">
        <v>45375</v>
      </c>
      <c r="E6774" t="s">
        <v>8</v>
      </c>
      <c r="F6774" t="s">
        <v>5</v>
      </c>
      <c r="G6774" s="16" t="s">
        <v>7187</v>
      </c>
      <c r="H6774" s="1"/>
      <c r="J6774"/>
      <c r="AC6774" s="5" t="e">
        <f>VLOOKUP(Table1[[#This Row],[Expense Report]],#REF!,3, 0)</f>
        <v>#REF!</v>
      </c>
      <c r="AD6774" t="s">
        <v>13571</v>
      </c>
      <c r="AE6774" t="s">
        <v>6845</v>
      </c>
      <c r="AF6774" t="e">
        <f>MONTH(Table1[[#This Row],[Date Sent]])</f>
        <v>#REF!</v>
      </c>
      <c r="AG6774" t="e">
        <f>YEAR(Table1[[#This Row],[Date Sent]])</f>
        <v>#REF!</v>
      </c>
      <c r="AH6774"/>
    </row>
    <row r="6775" spans="1:34" x14ac:dyDescent="0.2">
      <c r="A6775" t="s">
        <v>1770</v>
      </c>
      <c r="B6775" t="s">
        <v>7186</v>
      </c>
      <c r="C6775" s="1">
        <v>12</v>
      </c>
      <c r="D6775" s="5">
        <v>45375</v>
      </c>
      <c r="E6775" t="s">
        <v>25</v>
      </c>
      <c r="F6775" t="s">
        <v>17</v>
      </c>
      <c r="G6775" s="16" t="s">
        <v>7188</v>
      </c>
      <c r="H6775" s="1"/>
      <c r="J6775"/>
      <c r="AC6775" s="5" t="e">
        <f>VLOOKUP(Table1[[#This Row],[Expense Report]],#REF!,3, 0)</f>
        <v>#REF!</v>
      </c>
      <c r="AD6775" t="s">
        <v>13571</v>
      </c>
      <c r="AE6775" t="s">
        <v>6845</v>
      </c>
      <c r="AF6775" t="e">
        <f>MONTH(Table1[[#This Row],[Date Sent]])</f>
        <v>#REF!</v>
      </c>
      <c r="AG6775" t="e">
        <f>YEAR(Table1[[#This Row],[Date Sent]])</f>
        <v>#REF!</v>
      </c>
      <c r="AH6775"/>
    </row>
    <row r="6776" spans="1:34" x14ac:dyDescent="0.2">
      <c r="A6776" t="s">
        <v>1770</v>
      </c>
      <c r="B6776" t="s">
        <v>7186</v>
      </c>
      <c r="C6776" s="1">
        <v>59.88</v>
      </c>
      <c r="D6776" s="5">
        <v>45376</v>
      </c>
      <c r="E6776" t="s">
        <v>21</v>
      </c>
      <c r="F6776" t="s">
        <v>15</v>
      </c>
      <c r="G6776" s="16" t="s">
        <v>7189</v>
      </c>
      <c r="H6776" s="1"/>
      <c r="J6776"/>
      <c r="AC6776" s="5" t="e">
        <f>VLOOKUP(Table1[[#This Row],[Expense Report]],#REF!,3, 0)</f>
        <v>#REF!</v>
      </c>
      <c r="AD6776" t="s">
        <v>13571</v>
      </c>
      <c r="AE6776" t="s">
        <v>6845</v>
      </c>
      <c r="AF6776" t="e">
        <f>MONTH(Table1[[#This Row],[Date Sent]])</f>
        <v>#REF!</v>
      </c>
      <c r="AG6776" t="e">
        <f>YEAR(Table1[[#This Row],[Date Sent]])</f>
        <v>#REF!</v>
      </c>
      <c r="AH6776"/>
    </row>
    <row r="6777" spans="1:34" x14ac:dyDescent="0.2">
      <c r="A6777" t="s">
        <v>1770</v>
      </c>
      <c r="B6777" t="s">
        <v>7186</v>
      </c>
      <c r="C6777" s="1">
        <v>24.05</v>
      </c>
      <c r="D6777" s="5">
        <v>45378</v>
      </c>
      <c r="E6777" t="s">
        <v>25</v>
      </c>
      <c r="F6777" t="s">
        <v>15</v>
      </c>
      <c r="G6777" s="16" t="s">
        <v>7190</v>
      </c>
      <c r="H6777" s="1"/>
      <c r="J6777"/>
      <c r="AC6777" s="5" t="e">
        <f>VLOOKUP(Table1[[#This Row],[Expense Report]],#REF!,3, 0)</f>
        <v>#REF!</v>
      </c>
      <c r="AD6777" t="s">
        <v>13571</v>
      </c>
      <c r="AE6777" t="s">
        <v>6845</v>
      </c>
      <c r="AF6777" t="e">
        <f>MONTH(Table1[[#This Row],[Date Sent]])</f>
        <v>#REF!</v>
      </c>
      <c r="AG6777" t="e">
        <f>YEAR(Table1[[#This Row],[Date Sent]])</f>
        <v>#REF!</v>
      </c>
      <c r="AH6777"/>
    </row>
    <row r="6778" spans="1:34" x14ac:dyDescent="0.2">
      <c r="A6778" t="s">
        <v>1770</v>
      </c>
      <c r="B6778" t="s">
        <v>7186</v>
      </c>
      <c r="C6778" s="1">
        <v>12</v>
      </c>
      <c r="D6778" s="5">
        <v>45378</v>
      </c>
      <c r="E6778" t="s">
        <v>8</v>
      </c>
      <c r="F6778" t="s">
        <v>5</v>
      </c>
      <c r="G6778" s="16" t="s">
        <v>7191</v>
      </c>
      <c r="H6778" s="1"/>
      <c r="J6778"/>
      <c r="AC6778" s="5" t="e">
        <f>VLOOKUP(Table1[[#This Row],[Expense Report]],#REF!,3, 0)</f>
        <v>#REF!</v>
      </c>
      <c r="AD6778" t="s">
        <v>13571</v>
      </c>
      <c r="AE6778" t="s">
        <v>6845</v>
      </c>
      <c r="AF6778" t="e">
        <f>MONTH(Table1[[#This Row],[Date Sent]])</f>
        <v>#REF!</v>
      </c>
      <c r="AG6778" t="e">
        <f>YEAR(Table1[[#This Row],[Date Sent]])</f>
        <v>#REF!</v>
      </c>
      <c r="AH6778"/>
    </row>
    <row r="6779" spans="1:34" x14ac:dyDescent="0.2">
      <c r="A6779" t="s">
        <v>1770</v>
      </c>
      <c r="B6779" t="s">
        <v>7186</v>
      </c>
      <c r="C6779" s="1">
        <v>12</v>
      </c>
      <c r="D6779" s="5">
        <v>45378</v>
      </c>
      <c r="E6779" t="s">
        <v>8</v>
      </c>
      <c r="F6779" t="s">
        <v>5</v>
      </c>
      <c r="G6779" s="16" t="s">
        <v>7191</v>
      </c>
      <c r="H6779" s="1"/>
      <c r="J6779"/>
      <c r="AC6779" s="5" t="e">
        <f>VLOOKUP(Table1[[#This Row],[Expense Report]],#REF!,3, 0)</f>
        <v>#REF!</v>
      </c>
      <c r="AD6779" t="s">
        <v>13571</v>
      </c>
      <c r="AE6779" t="s">
        <v>6845</v>
      </c>
      <c r="AF6779" t="e">
        <f>MONTH(Table1[[#This Row],[Date Sent]])</f>
        <v>#REF!</v>
      </c>
      <c r="AG6779" t="e">
        <f>YEAR(Table1[[#This Row],[Date Sent]])</f>
        <v>#REF!</v>
      </c>
      <c r="AH6779"/>
    </row>
    <row r="6780" spans="1:34" x14ac:dyDescent="0.2">
      <c r="A6780" t="s">
        <v>1770</v>
      </c>
      <c r="B6780" t="s">
        <v>7186</v>
      </c>
      <c r="C6780" s="1">
        <v>-12</v>
      </c>
      <c r="D6780" s="5">
        <v>45378</v>
      </c>
      <c r="E6780" t="s">
        <v>8</v>
      </c>
      <c r="F6780" t="s">
        <v>5</v>
      </c>
      <c r="G6780" s="16" t="s">
        <v>7187</v>
      </c>
      <c r="H6780" s="1"/>
      <c r="J6780"/>
      <c r="AC6780" s="5" t="e">
        <f>VLOOKUP(Table1[[#This Row],[Expense Report]],#REF!,3, 0)</f>
        <v>#REF!</v>
      </c>
      <c r="AD6780" t="s">
        <v>13571</v>
      </c>
      <c r="AE6780" t="s">
        <v>6845</v>
      </c>
      <c r="AF6780" t="e">
        <f>MONTH(Table1[[#This Row],[Date Sent]])</f>
        <v>#REF!</v>
      </c>
      <c r="AG6780" t="e">
        <f>YEAR(Table1[[#This Row],[Date Sent]])</f>
        <v>#REF!</v>
      </c>
      <c r="AH6780"/>
    </row>
    <row r="6781" spans="1:34" x14ac:dyDescent="0.2">
      <c r="A6781" t="s">
        <v>1770</v>
      </c>
      <c r="B6781" t="s">
        <v>7186</v>
      </c>
      <c r="C6781" s="1">
        <v>-12</v>
      </c>
      <c r="D6781" s="5">
        <v>45378</v>
      </c>
      <c r="E6781" t="s">
        <v>8</v>
      </c>
      <c r="F6781" t="s">
        <v>5</v>
      </c>
      <c r="G6781" s="16" t="s">
        <v>7187</v>
      </c>
      <c r="H6781" s="1"/>
      <c r="J6781"/>
      <c r="AC6781" s="5" t="e">
        <f>VLOOKUP(Table1[[#This Row],[Expense Report]],#REF!,3, 0)</f>
        <v>#REF!</v>
      </c>
      <c r="AD6781" t="s">
        <v>13571</v>
      </c>
      <c r="AE6781" t="s">
        <v>6845</v>
      </c>
      <c r="AF6781" t="e">
        <f>MONTH(Table1[[#This Row],[Date Sent]])</f>
        <v>#REF!</v>
      </c>
      <c r="AG6781" t="e">
        <f>YEAR(Table1[[#This Row],[Date Sent]])</f>
        <v>#REF!</v>
      </c>
      <c r="AH6781"/>
    </row>
    <row r="6782" spans="1:34" x14ac:dyDescent="0.2">
      <c r="A6782" t="s">
        <v>1770</v>
      </c>
      <c r="B6782" t="s">
        <v>7186</v>
      </c>
      <c r="C6782" s="1">
        <v>6.97</v>
      </c>
      <c r="D6782" s="5">
        <v>45385</v>
      </c>
      <c r="E6782" t="s">
        <v>21</v>
      </c>
      <c r="F6782" t="s">
        <v>18</v>
      </c>
      <c r="G6782" s="16" t="s">
        <v>7192</v>
      </c>
      <c r="H6782" s="1"/>
      <c r="J6782"/>
      <c r="AC6782" s="5" t="e">
        <f>VLOOKUP(Table1[[#This Row],[Expense Report]],#REF!,3, 0)</f>
        <v>#REF!</v>
      </c>
      <c r="AD6782" t="s">
        <v>13571</v>
      </c>
      <c r="AE6782" t="s">
        <v>6845</v>
      </c>
      <c r="AF6782" t="e">
        <f>MONTH(Table1[[#This Row],[Date Sent]])</f>
        <v>#REF!</v>
      </c>
      <c r="AG6782" t="e">
        <f>YEAR(Table1[[#This Row],[Date Sent]])</f>
        <v>#REF!</v>
      </c>
      <c r="AH6782"/>
    </row>
    <row r="6783" spans="1:34" x14ac:dyDescent="0.2">
      <c r="A6783" t="s">
        <v>1770</v>
      </c>
      <c r="B6783" t="s">
        <v>7186</v>
      </c>
      <c r="C6783" s="1">
        <v>14.97</v>
      </c>
      <c r="D6783" s="5">
        <v>45389</v>
      </c>
      <c r="E6783" t="s">
        <v>25</v>
      </c>
      <c r="F6783" t="s">
        <v>39</v>
      </c>
      <c r="G6783" s="16" t="s">
        <v>7193</v>
      </c>
      <c r="H6783" s="1"/>
      <c r="J6783"/>
      <c r="AC6783" s="5" t="e">
        <f>VLOOKUP(Table1[[#This Row],[Expense Report]],#REF!,3, 0)</f>
        <v>#REF!</v>
      </c>
      <c r="AD6783" t="s">
        <v>13571</v>
      </c>
      <c r="AE6783" t="s">
        <v>6845</v>
      </c>
      <c r="AF6783" t="e">
        <f>MONTH(Table1[[#This Row],[Date Sent]])</f>
        <v>#REF!</v>
      </c>
      <c r="AG6783" t="e">
        <f>YEAR(Table1[[#This Row],[Date Sent]])</f>
        <v>#REF!</v>
      </c>
      <c r="AH6783"/>
    </row>
    <row r="6784" spans="1:34" x14ac:dyDescent="0.2">
      <c r="A6784" t="s">
        <v>195</v>
      </c>
      <c r="B6784" t="s">
        <v>7194</v>
      </c>
      <c r="C6784" s="1">
        <v>54.51</v>
      </c>
      <c r="D6784" s="5">
        <v>45376</v>
      </c>
      <c r="E6784" t="s">
        <v>21</v>
      </c>
      <c r="F6784" t="s">
        <v>33</v>
      </c>
      <c r="G6784" s="16" t="s">
        <v>7195</v>
      </c>
      <c r="H6784" s="1"/>
      <c r="J6784"/>
      <c r="AC6784" s="5" t="e">
        <f>VLOOKUP(Table1[[#This Row],[Expense Report]],#REF!,3, 0)</f>
        <v>#REF!</v>
      </c>
      <c r="AD6784" t="s">
        <v>14673</v>
      </c>
      <c r="AE6784" t="s">
        <v>13208</v>
      </c>
      <c r="AF6784" t="e">
        <f>MONTH(Table1[[#This Row],[Date Sent]])</f>
        <v>#REF!</v>
      </c>
      <c r="AG6784" t="e">
        <f>YEAR(Table1[[#This Row],[Date Sent]])</f>
        <v>#REF!</v>
      </c>
      <c r="AH6784"/>
    </row>
    <row r="6785" spans="1:34" x14ac:dyDescent="0.2">
      <c r="A6785" t="s">
        <v>195</v>
      </c>
      <c r="B6785" t="s">
        <v>7194</v>
      </c>
      <c r="C6785" s="1">
        <v>18.170000000000002</v>
      </c>
      <c r="D6785" s="5">
        <v>45376</v>
      </c>
      <c r="E6785" t="s">
        <v>21</v>
      </c>
      <c r="F6785" t="s">
        <v>39</v>
      </c>
      <c r="G6785" s="16" t="s">
        <v>7196</v>
      </c>
      <c r="H6785" s="1"/>
      <c r="J6785"/>
      <c r="AC6785" s="5" t="e">
        <f>VLOOKUP(Table1[[#This Row],[Expense Report]],#REF!,3, 0)</f>
        <v>#REF!</v>
      </c>
      <c r="AD6785" t="s">
        <v>14673</v>
      </c>
      <c r="AE6785" t="s">
        <v>13208</v>
      </c>
      <c r="AF6785" t="e">
        <f>MONTH(Table1[[#This Row],[Date Sent]])</f>
        <v>#REF!</v>
      </c>
      <c r="AG6785" t="e">
        <f>YEAR(Table1[[#This Row],[Date Sent]])</f>
        <v>#REF!</v>
      </c>
      <c r="AH6785"/>
    </row>
    <row r="6786" spans="1:34" x14ac:dyDescent="0.2">
      <c r="A6786" t="s">
        <v>195</v>
      </c>
      <c r="B6786" t="s">
        <v>7194</v>
      </c>
      <c r="C6786" s="1">
        <v>43.5</v>
      </c>
      <c r="D6786" s="5">
        <v>45378</v>
      </c>
      <c r="E6786" t="s">
        <v>8</v>
      </c>
      <c r="F6786" t="s">
        <v>39</v>
      </c>
      <c r="G6786" s="16" t="s">
        <v>7197</v>
      </c>
      <c r="H6786" s="1"/>
      <c r="J6786"/>
      <c r="AC6786" s="5" t="e">
        <f>VLOOKUP(Table1[[#This Row],[Expense Report]],#REF!,3, 0)</f>
        <v>#REF!</v>
      </c>
      <c r="AD6786" t="s">
        <v>14673</v>
      </c>
      <c r="AE6786" t="s">
        <v>13208</v>
      </c>
      <c r="AF6786" t="e">
        <f>MONTH(Table1[[#This Row],[Date Sent]])</f>
        <v>#REF!</v>
      </c>
      <c r="AG6786" t="e">
        <f>YEAR(Table1[[#This Row],[Date Sent]])</f>
        <v>#REF!</v>
      </c>
      <c r="AH6786"/>
    </row>
    <row r="6787" spans="1:34" x14ac:dyDescent="0.2">
      <c r="A6787" t="s">
        <v>5802</v>
      </c>
      <c r="B6787" t="s">
        <v>7198</v>
      </c>
      <c r="C6787" s="1">
        <v>-71.17</v>
      </c>
      <c r="D6787" s="5">
        <v>45384</v>
      </c>
      <c r="E6787" t="s">
        <v>15</v>
      </c>
      <c r="F6787" t="s">
        <v>49</v>
      </c>
      <c r="G6787" s="16" t="s">
        <v>7199</v>
      </c>
      <c r="H6787" s="1"/>
      <c r="J6787"/>
      <c r="AC6787" s="5" t="e">
        <f>VLOOKUP(Table1[[#This Row],[Expense Report]],#REF!,3, 0)</f>
        <v>#REF!</v>
      </c>
      <c r="AD6787" t="s">
        <v>11649</v>
      </c>
      <c r="AE6787" t="s">
        <v>11649</v>
      </c>
      <c r="AF6787" t="e">
        <f>MONTH(Table1[[#This Row],[Date Sent]])</f>
        <v>#REF!</v>
      </c>
      <c r="AG6787" t="e">
        <f>YEAR(Table1[[#This Row],[Date Sent]])</f>
        <v>#REF!</v>
      </c>
      <c r="AH6787"/>
    </row>
    <row r="6788" spans="1:34" x14ac:dyDescent="0.2">
      <c r="A6788" t="s">
        <v>5802</v>
      </c>
      <c r="B6788" t="s">
        <v>7198</v>
      </c>
      <c r="C6788" s="1">
        <v>119.69</v>
      </c>
      <c r="D6788" s="5">
        <v>45384</v>
      </c>
      <c r="E6788" t="s">
        <v>15</v>
      </c>
      <c r="F6788" t="s">
        <v>49</v>
      </c>
      <c r="G6788" s="16" t="s">
        <v>7200</v>
      </c>
      <c r="H6788" s="1"/>
      <c r="J6788"/>
      <c r="AC6788" s="5" t="e">
        <f>VLOOKUP(Table1[[#This Row],[Expense Report]],#REF!,3, 0)</f>
        <v>#REF!</v>
      </c>
      <c r="AD6788" t="s">
        <v>11649</v>
      </c>
      <c r="AE6788" t="s">
        <v>11649</v>
      </c>
      <c r="AF6788" t="e">
        <f>MONTH(Table1[[#This Row],[Date Sent]])</f>
        <v>#REF!</v>
      </c>
      <c r="AG6788" t="e">
        <f>YEAR(Table1[[#This Row],[Date Sent]])</f>
        <v>#REF!</v>
      </c>
      <c r="AH6788"/>
    </row>
    <row r="6789" spans="1:34" x14ac:dyDescent="0.2">
      <c r="A6789" t="s">
        <v>5802</v>
      </c>
      <c r="B6789" t="s">
        <v>7198</v>
      </c>
      <c r="C6789" s="1">
        <v>278.51</v>
      </c>
      <c r="D6789" s="5">
        <v>45385</v>
      </c>
      <c r="E6789" t="s">
        <v>21</v>
      </c>
      <c r="F6789" t="s">
        <v>33</v>
      </c>
      <c r="G6789" s="16" t="s">
        <v>3502</v>
      </c>
      <c r="H6789" s="1"/>
      <c r="J6789"/>
      <c r="AC6789" s="5" t="e">
        <f>VLOOKUP(Table1[[#This Row],[Expense Report]],#REF!,3, 0)</f>
        <v>#REF!</v>
      </c>
      <c r="AD6789" t="s">
        <v>11649</v>
      </c>
      <c r="AE6789" t="s">
        <v>11649</v>
      </c>
      <c r="AF6789" t="e">
        <f>MONTH(Table1[[#This Row],[Date Sent]])</f>
        <v>#REF!</v>
      </c>
      <c r="AG6789" t="e">
        <f>YEAR(Table1[[#This Row],[Date Sent]])</f>
        <v>#REF!</v>
      </c>
      <c r="AH6789"/>
    </row>
    <row r="6790" spans="1:34" x14ac:dyDescent="0.2">
      <c r="A6790" t="s">
        <v>5802</v>
      </c>
      <c r="B6790" t="s">
        <v>7198</v>
      </c>
      <c r="C6790" s="1">
        <v>15.85</v>
      </c>
      <c r="D6790" s="5">
        <v>45386</v>
      </c>
      <c r="E6790" t="s">
        <v>15</v>
      </c>
      <c r="F6790" t="s">
        <v>39</v>
      </c>
      <c r="G6790" s="16" t="s">
        <v>7201</v>
      </c>
      <c r="H6790" s="1"/>
      <c r="J6790"/>
      <c r="AC6790" s="5" t="e">
        <f>VLOOKUP(Table1[[#This Row],[Expense Report]],#REF!,3, 0)</f>
        <v>#REF!</v>
      </c>
      <c r="AD6790" t="s">
        <v>11649</v>
      </c>
      <c r="AE6790" t="s">
        <v>11649</v>
      </c>
      <c r="AF6790" t="e">
        <f>MONTH(Table1[[#This Row],[Date Sent]])</f>
        <v>#REF!</v>
      </c>
      <c r="AG6790" t="e">
        <f>YEAR(Table1[[#This Row],[Date Sent]])</f>
        <v>#REF!</v>
      </c>
      <c r="AH6790"/>
    </row>
    <row r="6791" spans="1:34" x14ac:dyDescent="0.2">
      <c r="A6791" t="s">
        <v>5802</v>
      </c>
      <c r="B6791" t="s">
        <v>7198</v>
      </c>
      <c r="C6791" s="1">
        <v>-19.600000000000001</v>
      </c>
      <c r="D6791" s="5">
        <v>45386</v>
      </c>
      <c r="E6791" t="s">
        <v>15</v>
      </c>
      <c r="F6791" t="s">
        <v>39</v>
      </c>
      <c r="G6791" s="16" t="s">
        <v>7202</v>
      </c>
      <c r="H6791" s="1"/>
      <c r="J6791"/>
      <c r="AC6791" s="5" t="e">
        <f>VLOOKUP(Table1[[#This Row],[Expense Report]],#REF!,3, 0)</f>
        <v>#REF!</v>
      </c>
      <c r="AD6791" t="s">
        <v>11649</v>
      </c>
      <c r="AE6791" t="s">
        <v>11649</v>
      </c>
      <c r="AF6791" t="e">
        <f>MONTH(Table1[[#This Row],[Date Sent]])</f>
        <v>#REF!</v>
      </c>
      <c r="AG6791" t="e">
        <f>YEAR(Table1[[#This Row],[Date Sent]])</f>
        <v>#REF!</v>
      </c>
      <c r="AH6791"/>
    </row>
    <row r="6792" spans="1:34" x14ac:dyDescent="0.2">
      <c r="A6792" t="s">
        <v>499</v>
      </c>
      <c r="B6792" t="s">
        <v>7203</v>
      </c>
      <c r="C6792" s="1">
        <v>525</v>
      </c>
      <c r="D6792" s="5">
        <v>45362</v>
      </c>
      <c r="E6792" t="s">
        <v>13</v>
      </c>
      <c r="F6792" t="s">
        <v>33</v>
      </c>
      <c r="G6792" s="16" t="s">
        <v>7204</v>
      </c>
      <c r="H6792" s="1"/>
      <c r="J6792"/>
      <c r="AC6792" s="5" t="e">
        <f>VLOOKUP(Table1[[#This Row],[Expense Report]],#REF!,3, 0)</f>
        <v>#REF!</v>
      </c>
      <c r="AD6792" t="s">
        <v>11649</v>
      </c>
      <c r="AE6792" t="s">
        <v>11649</v>
      </c>
      <c r="AF6792" t="e">
        <f>MONTH(Table1[[#This Row],[Date Sent]])</f>
        <v>#REF!</v>
      </c>
      <c r="AG6792" t="e">
        <f>YEAR(Table1[[#This Row],[Date Sent]])</f>
        <v>#REF!</v>
      </c>
      <c r="AH6792"/>
    </row>
    <row r="6793" spans="1:34" x14ac:dyDescent="0.2">
      <c r="A6793" t="s">
        <v>798</v>
      </c>
      <c r="B6793" t="s">
        <v>7205</v>
      </c>
      <c r="C6793" s="1">
        <v>61.16</v>
      </c>
      <c r="D6793" s="5">
        <v>45377</v>
      </c>
      <c r="E6793" t="s">
        <v>20</v>
      </c>
      <c r="F6793" t="s">
        <v>40</v>
      </c>
      <c r="G6793" s="16" t="s">
        <v>7206</v>
      </c>
      <c r="H6793" s="1"/>
      <c r="J6793"/>
      <c r="AC6793" s="5" t="e">
        <f>VLOOKUP(Table1[[#This Row],[Expense Report]],#REF!,3, 0)</f>
        <v>#REF!</v>
      </c>
      <c r="AD6793" t="s">
        <v>14642</v>
      </c>
      <c r="AE6793" t="s">
        <v>174</v>
      </c>
      <c r="AF6793" t="e">
        <f>MONTH(Table1[[#This Row],[Date Sent]])</f>
        <v>#REF!</v>
      </c>
      <c r="AG6793" t="e">
        <f>YEAR(Table1[[#This Row],[Date Sent]])</f>
        <v>#REF!</v>
      </c>
      <c r="AH6793"/>
    </row>
    <row r="6794" spans="1:34" x14ac:dyDescent="0.2">
      <c r="A6794" t="s">
        <v>798</v>
      </c>
      <c r="B6794" t="s">
        <v>7205</v>
      </c>
      <c r="C6794" s="1">
        <v>9.1199999999999992</v>
      </c>
      <c r="D6794" s="5">
        <v>45378</v>
      </c>
      <c r="E6794" t="s">
        <v>20</v>
      </c>
      <c r="F6794" t="s">
        <v>40</v>
      </c>
      <c r="G6794" s="16" t="s">
        <v>7206</v>
      </c>
      <c r="H6794" s="1"/>
      <c r="J6794"/>
      <c r="AC6794" s="5" t="e">
        <f>VLOOKUP(Table1[[#This Row],[Expense Report]],#REF!,3, 0)</f>
        <v>#REF!</v>
      </c>
      <c r="AD6794" t="s">
        <v>14642</v>
      </c>
      <c r="AE6794" t="s">
        <v>174</v>
      </c>
      <c r="AF6794" t="e">
        <f>MONTH(Table1[[#This Row],[Date Sent]])</f>
        <v>#REF!</v>
      </c>
      <c r="AG6794" t="e">
        <f>YEAR(Table1[[#This Row],[Date Sent]])</f>
        <v>#REF!</v>
      </c>
      <c r="AH6794"/>
    </row>
    <row r="6795" spans="1:34" x14ac:dyDescent="0.2">
      <c r="A6795" t="s">
        <v>747</v>
      </c>
      <c r="B6795" t="s">
        <v>7207</v>
      </c>
      <c r="C6795" s="1">
        <v>35.049999999999997</v>
      </c>
      <c r="D6795" s="5">
        <v>45384</v>
      </c>
      <c r="E6795" t="s">
        <v>24</v>
      </c>
      <c r="F6795" t="s">
        <v>18</v>
      </c>
      <c r="G6795" s="16" t="s">
        <v>984</v>
      </c>
      <c r="H6795" s="1"/>
      <c r="J6795"/>
      <c r="AC6795" s="5" t="e">
        <f>VLOOKUP(Table1[[#This Row],[Expense Report]],#REF!,3, 0)</f>
        <v>#REF!</v>
      </c>
      <c r="AD6795" t="s">
        <v>13340</v>
      </c>
      <c r="AE6795" t="s">
        <v>174</v>
      </c>
      <c r="AF6795" t="e">
        <f>MONTH(Table1[[#This Row],[Date Sent]])</f>
        <v>#REF!</v>
      </c>
      <c r="AG6795" t="e">
        <f>YEAR(Table1[[#This Row],[Date Sent]])</f>
        <v>#REF!</v>
      </c>
      <c r="AH6795"/>
    </row>
    <row r="6796" spans="1:34" x14ac:dyDescent="0.2">
      <c r="A6796" t="s">
        <v>747</v>
      </c>
      <c r="B6796" t="s">
        <v>7207</v>
      </c>
      <c r="C6796" s="1">
        <v>182.64</v>
      </c>
      <c r="D6796" s="5">
        <v>45386</v>
      </c>
      <c r="E6796" t="s">
        <v>17</v>
      </c>
      <c r="F6796" t="s">
        <v>918</v>
      </c>
      <c r="G6796" s="16" t="s">
        <v>7208</v>
      </c>
      <c r="H6796" s="1"/>
      <c r="J6796"/>
      <c r="AC6796" s="5" t="e">
        <f>VLOOKUP(Table1[[#This Row],[Expense Report]],#REF!,3, 0)</f>
        <v>#REF!</v>
      </c>
      <c r="AD6796" t="s">
        <v>13340</v>
      </c>
      <c r="AE6796" t="s">
        <v>174</v>
      </c>
      <c r="AF6796" t="e">
        <f>MONTH(Table1[[#This Row],[Date Sent]])</f>
        <v>#REF!</v>
      </c>
      <c r="AG6796" t="e">
        <f>YEAR(Table1[[#This Row],[Date Sent]])</f>
        <v>#REF!</v>
      </c>
      <c r="AH6796"/>
    </row>
    <row r="6797" spans="1:34" x14ac:dyDescent="0.2">
      <c r="A6797" t="s">
        <v>747</v>
      </c>
      <c r="B6797" t="s">
        <v>7207</v>
      </c>
      <c r="C6797" s="1">
        <v>12.86</v>
      </c>
      <c r="D6797" s="5">
        <v>45386</v>
      </c>
      <c r="E6797" t="s">
        <v>15</v>
      </c>
      <c r="F6797" t="s">
        <v>4</v>
      </c>
      <c r="G6797" s="16" t="s">
        <v>7209</v>
      </c>
      <c r="H6797" s="1"/>
      <c r="J6797"/>
      <c r="AC6797" s="5" t="e">
        <f>VLOOKUP(Table1[[#This Row],[Expense Report]],#REF!,3, 0)</f>
        <v>#REF!</v>
      </c>
      <c r="AD6797" t="s">
        <v>13340</v>
      </c>
      <c r="AE6797" t="s">
        <v>174</v>
      </c>
      <c r="AF6797" t="e">
        <f>MONTH(Table1[[#This Row],[Date Sent]])</f>
        <v>#REF!</v>
      </c>
      <c r="AG6797" t="e">
        <f>YEAR(Table1[[#This Row],[Date Sent]])</f>
        <v>#REF!</v>
      </c>
      <c r="AH6797"/>
    </row>
    <row r="6798" spans="1:34" x14ac:dyDescent="0.2">
      <c r="A6798" t="s">
        <v>747</v>
      </c>
      <c r="B6798" t="s">
        <v>7207</v>
      </c>
      <c r="C6798" s="1">
        <v>301.75</v>
      </c>
      <c r="D6798" s="5">
        <v>45387</v>
      </c>
      <c r="E6798" t="s">
        <v>17</v>
      </c>
      <c r="F6798" t="s">
        <v>918</v>
      </c>
      <c r="G6798" s="16" t="s">
        <v>7210</v>
      </c>
      <c r="H6798" s="1">
        <v>292.99</v>
      </c>
      <c r="I6798" t="s">
        <v>25</v>
      </c>
      <c r="J6798" t="s">
        <v>7211</v>
      </c>
      <c r="K6798" s="1">
        <v>8.7599999999999909</v>
      </c>
      <c r="L6798" t="s">
        <v>39</v>
      </c>
      <c r="M6798" t="s">
        <v>1274</v>
      </c>
      <c r="AC6798" s="5" t="e">
        <f>VLOOKUP(Table1[[#This Row],[Expense Report]],#REF!,3, 0)</f>
        <v>#REF!</v>
      </c>
      <c r="AD6798" t="s">
        <v>13340</v>
      </c>
      <c r="AE6798" t="s">
        <v>174</v>
      </c>
      <c r="AF6798" t="e">
        <f>MONTH(Table1[[#This Row],[Date Sent]])</f>
        <v>#REF!</v>
      </c>
      <c r="AG6798" t="e">
        <f>YEAR(Table1[[#This Row],[Date Sent]])</f>
        <v>#REF!</v>
      </c>
      <c r="AH6798"/>
    </row>
    <row r="6799" spans="1:34" x14ac:dyDescent="0.2">
      <c r="A6799" t="s">
        <v>747</v>
      </c>
      <c r="B6799" t="s">
        <v>7207</v>
      </c>
      <c r="C6799" s="1">
        <v>33.22</v>
      </c>
      <c r="D6799" s="5">
        <v>45388</v>
      </c>
      <c r="E6799" t="s">
        <v>24</v>
      </c>
      <c r="F6799" t="s">
        <v>18</v>
      </c>
      <c r="G6799" s="16" t="s">
        <v>984</v>
      </c>
      <c r="H6799" s="1"/>
      <c r="J6799"/>
      <c r="AC6799" s="5" t="e">
        <f>VLOOKUP(Table1[[#This Row],[Expense Report]],#REF!,3, 0)</f>
        <v>#REF!</v>
      </c>
      <c r="AD6799" t="s">
        <v>13340</v>
      </c>
      <c r="AE6799" t="s">
        <v>174</v>
      </c>
      <c r="AF6799" t="e">
        <f>MONTH(Table1[[#This Row],[Date Sent]])</f>
        <v>#REF!</v>
      </c>
      <c r="AG6799" t="e">
        <f>YEAR(Table1[[#This Row],[Date Sent]])</f>
        <v>#REF!</v>
      </c>
      <c r="AH6799"/>
    </row>
    <row r="6800" spans="1:34" x14ac:dyDescent="0.2">
      <c r="A6800" t="s">
        <v>484</v>
      </c>
      <c r="B6800" t="s">
        <v>7212</v>
      </c>
      <c r="C6800" s="1">
        <v>8.4</v>
      </c>
      <c r="D6800" s="5">
        <v>45365</v>
      </c>
      <c r="E6800" t="s">
        <v>33</v>
      </c>
      <c r="F6800" t="s">
        <v>39</v>
      </c>
      <c r="G6800" s="16" t="s">
        <v>2466</v>
      </c>
      <c r="H6800" s="1"/>
      <c r="J6800"/>
      <c r="AC6800" s="5" t="e">
        <f>VLOOKUP(Table1[[#This Row],[Expense Report]],#REF!,3, 0)</f>
        <v>#REF!</v>
      </c>
      <c r="AD6800" t="s">
        <v>13780</v>
      </c>
      <c r="AE6800" t="s">
        <v>174</v>
      </c>
      <c r="AF6800" t="e">
        <f>MONTH(Table1[[#This Row],[Date Sent]])</f>
        <v>#REF!</v>
      </c>
      <c r="AG6800" t="e">
        <f>YEAR(Table1[[#This Row],[Date Sent]])</f>
        <v>#REF!</v>
      </c>
      <c r="AH6800"/>
    </row>
    <row r="6801" spans="1:34" x14ac:dyDescent="0.2">
      <c r="A6801" t="s">
        <v>484</v>
      </c>
      <c r="B6801" t="s">
        <v>7212</v>
      </c>
      <c r="C6801" s="1">
        <v>96.72</v>
      </c>
      <c r="D6801" s="5">
        <v>45366</v>
      </c>
      <c r="E6801" t="s">
        <v>21</v>
      </c>
      <c r="F6801" t="s">
        <v>39</v>
      </c>
      <c r="G6801" s="16" t="s">
        <v>7213</v>
      </c>
      <c r="H6801" s="1"/>
      <c r="J6801"/>
      <c r="AC6801" s="5" t="e">
        <f>VLOOKUP(Table1[[#This Row],[Expense Report]],#REF!,3, 0)</f>
        <v>#REF!</v>
      </c>
      <c r="AD6801" t="s">
        <v>13780</v>
      </c>
      <c r="AE6801" t="s">
        <v>174</v>
      </c>
      <c r="AF6801" t="e">
        <f>MONTH(Table1[[#This Row],[Date Sent]])</f>
        <v>#REF!</v>
      </c>
      <c r="AG6801" t="e">
        <f>YEAR(Table1[[#This Row],[Date Sent]])</f>
        <v>#REF!</v>
      </c>
      <c r="AH6801"/>
    </row>
    <row r="6802" spans="1:34" x14ac:dyDescent="0.2">
      <c r="A6802" t="s">
        <v>484</v>
      </c>
      <c r="B6802" t="s">
        <v>7212</v>
      </c>
      <c r="C6802" s="1">
        <v>64.94</v>
      </c>
      <c r="D6802" s="5">
        <v>45375</v>
      </c>
      <c r="E6802" t="s">
        <v>21</v>
      </c>
      <c r="F6802" t="s">
        <v>33</v>
      </c>
      <c r="G6802" s="16" t="s">
        <v>7214</v>
      </c>
      <c r="H6802" s="1"/>
      <c r="J6802"/>
      <c r="AC6802" s="5" t="e">
        <f>VLOOKUP(Table1[[#This Row],[Expense Report]],#REF!,3, 0)</f>
        <v>#REF!</v>
      </c>
      <c r="AD6802" t="s">
        <v>13780</v>
      </c>
      <c r="AE6802" t="s">
        <v>174</v>
      </c>
      <c r="AF6802" t="e">
        <f>MONTH(Table1[[#This Row],[Date Sent]])</f>
        <v>#REF!</v>
      </c>
      <c r="AG6802" t="e">
        <f>YEAR(Table1[[#This Row],[Date Sent]])</f>
        <v>#REF!</v>
      </c>
      <c r="AH6802"/>
    </row>
    <row r="6803" spans="1:34" x14ac:dyDescent="0.2">
      <c r="A6803" t="s">
        <v>320</v>
      </c>
      <c r="B6803" t="s">
        <v>7215</v>
      </c>
      <c r="C6803" s="1">
        <v>59.46</v>
      </c>
      <c r="D6803" s="5">
        <v>45334</v>
      </c>
      <c r="E6803" t="s">
        <v>21</v>
      </c>
      <c r="F6803" t="s">
        <v>33</v>
      </c>
      <c r="G6803" s="16" t="s">
        <v>1364</v>
      </c>
      <c r="H6803" s="1"/>
      <c r="J6803"/>
      <c r="AC6803" s="5" t="e">
        <f>VLOOKUP(Table1[[#This Row],[Expense Report]],#REF!,3, 0)</f>
        <v>#REF!</v>
      </c>
      <c r="AD6803" t="s">
        <v>14676</v>
      </c>
      <c r="AE6803" t="s">
        <v>174</v>
      </c>
      <c r="AF6803" t="e">
        <f>MONTH(Table1[[#This Row],[Date Sent]])</f>
        <v>#REF!</v>
      </c>
      <c r="AG6803" t="e">
        <f>YEAR(Table1[[#This Row],[Date Sent]])</f>
        <v>#REF!</v>
      </c>
      <c r="AH6803"/>
    </row>
    <row r="6804" spans="1:34" x14ac:dyDescent="0.2">
      <c r="A6804" t="s">
        <v>320</v>
      </c>
      <c r="B6804" t="s">
        <v>7215</v>
      </c>
      <c r="C6804" s="1">
        <v>30.98</v>
      </c>
      <c r="D6804" s="5">
        <v>45345</v>
      </c>
      <c r="E6804" t="s">
        <v>21</v>
      </c>
      <c r="F6804" t="s">
        <v>33</v>
      </c>
      <c r="G6804" s="16" t="s">
        <v>1364</v>
      </c>
      <c r="H6804" s="1"/>
      <c r="J6804"/>
      <c r="AC6804" s="5" t="e">
        <f>VLOOKUP(Table1[[#This Row],[Expense Report]],#REF!,3, 0)</f>
        <v>#REF!</v>
      </c>
      <c r="AD6804" t="s">
        <v>14676</v>
      </c>
      <c r="AE6804" t="s">
        <v>174</v>
      </c>
      <c r="AF6804" t="e">
        <f>MONTH(Table1[[#This Row],[Date Sent]])</f>
        <v>#REF!</v>
      </c>
      <c r="AG6804" t="e">
        <f>YEAR(Table1[[#This Row],[Date Sent]])</f>
        <v>#REF!</v>
      </c>
      <c r="AH6804"/>
    </row>
    <row r="6805" spans="1:34" x14ac:dyDescent="0.2">
      <c r="A6805" t="s">
        <v>320</v>
      </c>
      <c r="B6805" t="s">
        <v>7215</v>
      </c>
      <c r="C6805" s="1">
        <v>125.99</v>
      </c>
      <c r="D6805" s="5">
        <v>45349</v>
      </c>
      <c r="E6805" t="s">
        <v>25</v>
      </c>
      <c r="F6805" t="s">
        <v>33</v>
      </c>
      <c r="G6805" s="16" t="s">
        <v>7216</v>
      </c>
      <c r="H6805" s="1"/>
      <c r="J6805"/>
      <c r="AC6805" s="5" t="e">
        <f>VLOOKUP(Table1[[#This Row],[Expense Report]],#REF!,3, 0)</f>
        <v>#REF!</v>
      </c>
      <c r="AD6805" t="s">
        <v>14676</v>
      </c>
      <c r="AE6805" t="s">
        <v>174</v>
      </c>
      <c r="AF6805" t="e">
        <f>MONTH(Table1[[#This Row],[Date Sent]])</f>
        <v>#REF!</v>
      </c>
      <c r="AG6805" t="e">
        <f>YEAR(Table1[[#This Row],[Date Sent]])</f>
        <v>#REF!</v>
      </c>
      <c r="AH6805"/>
    </row>
    <row r="6806" spans="1:34" x14ac:dyDescent="0.2">
      <c r="A6806" t="s">
        <v>383</v>
      </c>
      <c r="B6806" t="s">
        <v>7217</v>
      </c>
      <c r="C6806" s="1">
        <v>19.93</v>
      </c>
      <c r="D6806" s="5">
        <v>45345</v>
      </c>
      <c r="E6806" t="s">
        <v>21</v>
      </c>
      <c r="F6806" t="s">
        <v>39</v>
      </c>
      <c r="G6806" s="16" t="s">
        <v>7218</v>
      </c>
      <c r="H6806" s="1"/>
      <c r="J6806"/>
      <c r="AC6806" s="5" t="e">
        <f>VLOOKUP(Table1[[#This Row],[Expense Report]],#REF!,3, 0)</f>
        <v>#REF!</v>
      </c>
      <c r="AD6806" t="s">
        <v>14580</v>
      </c>
      <c r="AE6806" t="s">
        <v>174</v>
      </c>
      <c r="AF6806" t="e">
        <f>MONTH(Table1[[#This Row],[Date Sent]])</f>
        <v>#REF!</v>
      </c>
      <c r="AG6806" t="e">
        <f>YEAR(Table1[[#This Row],[Date Sent]])</f>
        <v>#REF!</v>
      </c>
      <c r="AH6806"/>
    </row>
    <row r="6807" spans="1:34" x14ac:dyDescent="0.2">
      <c r="A6807" t="s">
        <v>383</v>
      </c>
      <c r="B6807" t="s">
        <v>7217</v>
      </c>
      <c r="C6807" s="1">
        <v>86.47</v>
      </c>
      <c r="D6807" s="5">
        <v>45349</v>
      </c>
      <c r="E6807" t="s">
        <v>20</v>
      </c>
      <c r="F6807" t="s">
        <v>33</v>
      </c>
      <c r="G6807" s="16" t="s">
        <v>7219</v>
      </c>
      <c r="H6807" s="1"/>
      <c r="J6807"/>
      <c r="AC6807" s="5" t="e">
        <f>VLOOKUP(Table1[[#This Row],[Expense Report]],#REF!,3, 0)</f>
        <v>#REF!</v>
      </c>
      <c r="AD6807" t="s">
        <v>14580</v>
      </c>
      <c r="AE6807" t="s">
        <v>174</v>
      </c>
      <c r="AF6807" t="e">
        <f>MONTH(Table1[[#This Row],[Date Sent]])</f>
        <v>#REF!</v>
      </c>
      <c r="AG6807" t="e">
        <f>YEAR(Table1[[#This Row],[Date Sent]])</f>
        <v>#REF!</v>
      </c>
      <c r="AH6807"/>
    </row>
    <row r="6808" spans="1:34" x14ac:dyDescent="0.2">
      <c r="A6808" t="s">
        <v>383</v>
      </c>
      <c r="B6808" t="s">
        <v>7217</v>
      </c>
      <c r="C6808" s="1">
        <v>10.49</v>
      </c>
      <c r="D6808" s="5">
        <v>45349</v>
      </c>
      <c r="E6808" t="s">
        <v>20</v>
      </c>
      <c r="F6808" t="s">
        <v>39</v>
      </c>
      <c r="G6808" s="16" t="s">
        <v>7220</v>
      </c>
      <c r="H6808" s="1"/>
      <c r="J6808"/>
      <c r="AC6808" s="5" t="e">
        <f>VLOOKUP(Table1[[#This Row],[Expense Report]],#REF!,3, 0)</f>
        <v>#REF!</v>
      </c>
      <c r="AD6808" t="s">
        <v>14580</v>
      </c>
      <c r="AE6808" t="s">
        <v>174</v>
      </c>
      <c r="AF6808" t="e">
        <f>MONTH(Table1[[#This Row],[Date Sent]])</f>
        <v>#REF!</v>
      </c>
      <c r="AG6808" t="e">
        <f>YEAR(Table1[[#This Row],[Date Sent]])</f>
        <v>#REF!</v>
      </c>
      <c r="AH6808"/>
    </row>
    <row r="6809" spans="1:34" x14ac:dyDescent="0.2">
      <c r="A6809" t="s">
        <v>5460</v>
      </c>
      <c r="B6809" t="s">
        <v>7221</v>
      </c>
      <c r="C6809" s="1">
        <v>19.77</v>
      </c>
      <c r="D6809" s="5">
        <v>45378</v>
      </c>
      <c r="E6809" t="s">
        <v>24</v>
      </c>
      <c r="F6809" t="s">
        <v>14</v>
      </c>
      <c r="G6809" s="16" t="s">
        <v>7222</v>
      </c>
      <c r="H6809" s="1"/>
      <c r="J6809"/>
      <c r="AC6809" s="5" t="e">
        <f>VLOOKUP(Table1[[#This Row],[Expense Report]],#REF!,3, 0)</f>
        <v>#REF!</v>
      </c>
      <c r="AD6809" t="s">
        <v>14665</v>
      </c>
      <c r="AE6809" t="s">
        <v>174</v>
      </c>
      <c r="AF6809" t="e">
        <f>MONTH(Table1[[#This Row],[Date Sent]])</f>
        <v>#REF!</v>
      </c>
      <c r="AG6809" t="e">
        <f>YEAR(Table1[[#This Row],[Date Sent]])</f>
        <v>#REF!</v>
      </c>
      <c r="AH6809"/>
    </row>
    <row r="6810" spans="1:34" x14ac:dyDescent="0.2">
      <c r="A6810" t="s">
        <v>5460</v>
      </c>
      <c r="B6810" t="s">
        <v>7221</v>
      </c>
      <c r="C6810" s="1">
        <v>176.06</v>
      </c>
      <c r="D6810" s="5">
        <v>45382</v>
      </c>
      <c r="E6810" t="s">
        <v>13</v>
      </c>
      <c r="F6810" t="s">
        <v>33</v>
      </c>
      <c r="G6810" s="16" t="s">
        <v>1364</v>
      </c>
      <c r="H6810" s="1"/>
      <c r="J6810"/>
      <c r="AC6810" s="5" t="e">
        <f>VLOOKUP(Table1[[#This Row],[Expense Report]],#REF!,3, 0)</f>
        <v>#REF!</v>
      </c>
      <c r="AD6810" t="s">
        <v>14665</v>
      </c>
      <c r="AE6810" t="s">
        <v>174</v>
      </c>
      <c r="AF6810" t="e">
        <f>MONTH(Table1[[#This Row],[Date Sent]])</f>
        <v>#REF!</v>
      </c>
      <c r="AG6810" t="e">
        <f>YEAR(Table1[[#This Row],[Date Sent]])</f>
        <v>#REF!</v>
      </c>
      <c r="AH6810"/>
    </row>
    <row r="6811" spans="1:34" x14ac:dyDescent="0.2">
      <c r="A6811" t="s">
        <v>747</v>
      </c>
      <c r="B6811" t="s">
        <v>7223</v>
      </c>
      <c r="C6811" s="1">
        <v>44.85</v>
      </c>
      <c r="D6811" s="5">
        <v>45379</v>
      </c>
      <c r="E6811" t="s">
        <v>21</v>
      </c>
      <c r="F6811" t="s">
        <v>17</v>
      </c>
      <c r="G6811" s="16" t="s">
        <v>7224</v>
      </c>
      <c r="H6811" s="1"/>
      <c r="J6811"/>
      <c r="AC6811" s="5" t="e">
        <f>VLOOKUP(Table1[[#This Row],[Expense Report]],#REF!,3, 0)</f>
        <v>#REF!</v>
      </c>
      <c r="AD6811" t="s">
        <v>13340</v>
      </c>
      <c r="AE6811" t="s">
        <v>174</v>
      </c>
      <c r="AF6811" t="e">
        <f>MONTH(Table1[[#This Row],[Date Sent]])</f>
        <v>#REF!</v>
      </c>
      <c r="AG6811" t="e">
        <f>YEAR(Table1[[#This Row],[Date Sent]])</f>
        <v>#REF!</v>
      </c>
      <c r="AH6811"/>
    </row>
    <row r="6812" spans="1:34" x14ac:dyDescent="0.2">
      <c r="A6812" t="s">
        <v>747</v>
      </c>
      <c r="B6812" t="s">
        <v>7223</v>
      </c>
      <c r="C6812" s="1">
        <v>5.73</v>
      </c>
      <c r="D6812" s="5">
        <v>45382</v>
      </c>
      <c r="E6812" t="s">
        <v>15</v>
      </c>
      <c r="F6812" t="s">
        <v>39</v>
      </c>
      <c r="G6812" s="16" t="s">
        <v>7225</v>
      </c>
      <c r="H6812" s="1"/>
      <c r="J6812"/>
      <c r="AC6812" s="5" t="e">
        <f>VLOOKUP(Table1[[#This Row],[Expense Report]],#REF!,3, 0)</f>
        <v>#REF!</v>
      </c>
      <c r="AD6812" t="s">
        <v>13340</v>
      </c>
      <c r="AE6812" t="s">
        <v>174</v>
      </c>
      <c r="AF6812" t="e">
        <f>MONTH(Table1[[#This Row],[Date Sent]])</f>
        <v>#REF!</v>
      </c>
      <c r="AG6812" t="e">
        <f>YEAR(Table1[[#This Row],[Date Sent]])</f>
        <v>#REF!</v>
      </c>
      <c r="AH6812"/>
    </row>
    <row r="6813" spans="1:34" x14ac:dyDescent="0.2">
      <c r="A6813" t="s">
        <v>638</v>
      </c>
      <c r="B6813" t="s">
        <v>7226</v>
      </c>
      <c r="C6813" s="1">
        <v>12.8</v>
      </c>
      <c r="D6813" s="5">
        <v>45379</v>
      </c>
      <c r="E6813" t="s">
        <v>42</v>
      </c>
      <c r="F6813" t="s">
        <v>43</v>
      </c>
      <c r="G6813" s="16" t="s">
        <v>7227</v>
      </c>
      <c r="H6813" s="1"/>
      <c r="J6813"/>
      <c r="AC6813" s="5" t="e">
        <f>VLOOKUP(Table1[[#This Row],[Expense Report]],#REF!,3, 0)</f>
        <v>#REF!</v>
      </c>
      <c r="AD6813" t="s">
        <v>14692</v>
      </c>
      <c r="AE6813" t="s">
        <v>174</v>
      </c>
      <c r="AF6813" t="e">
        <f>MONTH(Table1[[#This Row],[Date Sent]])</f>
        <v>#REF!</v>
      </c>
      <c r="AG6813" t="e">
        <f>YEAR(Table1[[#This Row],[Date Sent]])</f>
        <v>#REF!</v>
      </c>
      <c r="AH6813"/>
    </row>
    <row r="6814" spans="1:34" x14ac:dyDescent="0.2">
      <c r="A6814" t="s">
        <v>84</v>
      </c>
      <c r="B6814" t="s">
        <v>7228</v>
      </c>
      <c r="C6814" s="1">
        <v>5.51</v>
      </c>
      <c r="D6814" s="5">
        <v>45353</v>
      </c>
      <c r="E6814" t="s">
        <v>6</v>
      </c>
      <c r="F6814" t="s">
        <v>18</v>
      </c>
      <c r="G6814" s="16" t="s">
        <v>4496</v>
      </c>
      <c r="H6814" s="1"/>
      <c r="J6814"/>
      <c r="AC6814" s="5" t="e">
        <f>VLOOKUP(Table1[[#This Row],[Expense Report]],#REF!,3, 0)</f>
        <v>#REF!</v>
      </c>
      <c r="AD6814" t="s">
        <v>11649</v>
      </c>
      <c r="AE6814" t="s">
        <v>11649</v>
      </c>
      <c r="AF6814" t="e">
        <f>MONTH(Table1[[#This Row],[Date Sent]])</f>
        <v>#REF!</v>
      </c>
      <c r="AG6814" t="e">
        <f>YEAR(Table1[[#This Row],[Date Sent]])</f>
        <v>#REF!</v>
      </c>
      <c r="AH6814"/>
    </row>
    <row r="6815" spans="1:34" x14ac:dyDescent="0.2">
      <c r="A6815" t="s">
        <v>84</v>
      </c>
      <c r="B6815" t="s">
        <v>7228</v>
      </c>
      <c r="C6815" s="1">
        <v>70.42</v>
      </c>
      <c r="D6815" s="5">
        <v>45354</v>
      </c>
      <c r="E6815" t="s">
        <v>21</v>
      </c>
      <c r="F6815" t="s">
        <v>33</v>
      </c>
      <c r="G6815" s="16" t="s">
        <v>7229</v>
      </c>
      <c r="H6815" s="1"/>
      <c r="J6815"/>
      <c r="AC6815" s="5" t="e">
        <f>VLOOKUP(Table1[[#This Row],[Expense Report]],#REF!,3, 0)</f>
        <v>#REF!</v>
      </c>
      <c r="AD6815" t="s">
        <v>11649</v>
      </c>
      <c r="AE6815" t="s">
        <v>11649</v>
      </c>
      <c r="AF6815" t="e">
        <f>MONTH(Table1[[#This Row],[Date Sent]])</f>
        <v>#REF!</v>
      </c>
      <c r="AG6815" t="e">
        <f>YEAR(Table1[[#This Row],[Date Sent]])</f>
        <v>#REF!</v>
      </c>
      <c r="AH6815"/>
    </row>
    <row r="6816" spans="1:34" x14ac:dyDescent="0.2">
      <c r="A6816" t="s">
        <v>84</v>
      </c>
      <c r="B6816" t="s">
        <v>7228</v>
      </c>
      <c r="C6816" s="1">
        <v>305.08</v>
      </c>
      <c r="D6816" s="5">
        <v>45360</v>
      </c>
      <c r="E6816" t="s">
        <v>21</v>
      </c>
      <c r="F6816" t="s">
        <v>33</v>
      </c>
      <c r="G6816" s="16" t="s">
        <v>7230</v>
      </c>
      <c r="H6816" s="1"/>
      <c r="J6816"/>
      <c r="AC6816" s="5" t="e">
        <f>VLOOKUP(Table1[[#This Row],[Expense Report]],#REF!,3, 0)</f>
        <v>#REF!</v>
      </c>
      <c r="AD6816" t="s">
        <v>11649</v>
      </c>
      <c r="AE6816" t="s">
        <v>11649</v>
      </c>
      <c r="AF6816" t="e">
        <f>MONTH(Table1[[#This Row],[Date Sent]])</f>
        <v>#REF!</v>
      </c>
      <c r="AG6816" t="e">
        <f>YEAR(Table1[[#This Row],[Date Sent]])</f>
        <v>#REF!</v>
      </c>
      <c r="AH6816"/>
    </row>
    <row r="6817" spans="1:34" x14ac:dyDescent="0.2">
      <c r="A6817" t="s">
        <v>84</v>
      </c>
      <c r="B6817" t="s">
        <v>7228</v>
      </c>
      <c r="C6817" s="1">
        <v>665.73</v>
      </c>
      <c r="D6817" s="5">
        <v>45372</v>
      </c>
      <c r="E6817" t="s">
        <v>21</v>
      </c>
      <c r="F6817" t="s">
        <v>39</v>
      </c>
      <c r="G6817" s="16" t="s">
        <v>7231</v>
      </c>
      <c r="H6817" s="1"/>
      <c r="J6817"/>
      <c r="AC6817" s="5" t="e">
        <f>VLOOKUP(Table1[[#This Row],[Expense Report]],#REF!,3, 0)</f>
        <v>#REF!</v>
      </c>
      <c r="AD6817" t="s">
        <v>11649</v>
      </c>
      <c r="AE6817" t="s">
        <v>11649</v>
      </c>
      <c r="AF6817" t="e">
        <f>MONTH(Table1[[#This Row],[Date Sent]])</f>
        <v>#REF!</v>
      </c>
      <c r="AG6817" t="e">
        <f>YEAR(Table1[[#This Row],[Date Sent]])</f>
        <v>#REF!</v>
      </c>
      <c r="AH6817"/>
    </row>
    <row r="6818" spans="1:34" x14ac:dyDescent="0.2">
      <c r="A6818" t="s">
        <v>84</v>
      </c>
      <c r="B6818" t="s">
        <v>7228</v>
      </c>
      <c r="C6818" s="1">
        <v>5.51</v>
      </c>
      <c r="D6818" s="5">
        <v>45381</v>
      </c>
      <c r="E6818" t="s">
        <v>36</v>
      </c>
      <c r="F6818" t="s">
        <v>18</v>
      </c>
      <c r="G6818" s="16" t="s">
        <v>4496</v>
      </c>
      <c r="H6818" s="1"/>
      <c r="J6818"/>
      <c r="AC6818" s="5" t="e">
        <f>VLOOKUP(Table1[[#This Row],[Expense Report]],#REF!,3, 0)</f>
        <v>#REF!</v>
      </c>
      <c r="AD6818" t="s">
        <v>11649</v>
      </c>
      <c r="AE6818" t="s">
        <v>11649</v>
      </c>
      <c r="AF6818" t="e">
        <f>MONTH(Table1[[#This Row],[Date Sent]])</f>
        <v>#REF!</v>
      </c>
      <c r="AG6818" t="e">
        <f>YEAR(Table1[[#This Row],[Date Sent]])</f>
        <v>#REF!</v>
      </c>
      <c r="AH6818"/>
    </row>
    <row r="6819" spans="1:34" x14ac:dyDescent="0.2">
      <c r="A6819" t="s">
        <v>620</v>
      </c>
      <c r="B6819" t="s">
        <v>7232</v>
      </c>
      <c r="C6819" s="1">
        <v>15</v>
      </c>
      <c r="D6819" s="5">
        <v>45387</v>
      </c>
      <c r="E6819" t="s">
        <v>6</v>
      </c>
      <c r="F6819" t="s">
        <v>18</v>
      </c>
      <c r="G6819" s="16" t="s">
        <v>3616</v>
      </c>
      <c r="H6819" s="1"/>
      <c r="J6819"/>
      <c r="AC6819" s="5" t="e">
        <f>VLOOKUP(Table1[[#This Row],[Expense Report]],#REF!,3, 0)</f>
        <v>#REF!</v>
      </c>
      <c r="AD6819" t="s">
        <v>14587</v>
      </c>
      <c r="AE6819" t="s">
        <v>475</v>
      </c>
      <c r="AF6819" t="e">
        <f>MONTH(Table1[[#This Row],[Date Sent]])</f>
        <v>#REF!</v>
      </c>
      <c r="AG6819" t="e">
        <f>YEAR(Table1[[#This Row],[Date Sent]])</f>
        <v>#REF!</v>
      </c>
      <c r="AH6819"/>
    </row>
    <row r="6820" spans="1:34" x14ac:dyDescent="0.2">
      <c r="A6820" t="s">
        <v>620</v>
      </c>
      <c r="B6820" t="s">
        <v>7233</v>
      </c>
      <c r="C6820" s="1">
        <v>249.13</v>
      </c>
      <c r="D6820" s="5">
        <v>45385</v>
      </c>
      <c r="E6820" t="s">
        <v>21</v>
      </c>
      <c r="F6820" t="s">
        <v>33</v>
      </c>
      <c r="G6820" s="16" t="s">
        <v>7234</v>
      </c>
      <c r="H6820" s="1"/>
      <c r="J6820"/>
      <c r="AC6820" s="5" t="e">
        <f>VLOOKUP(Table1[[#This Row],[Expense Report]],#REF!,3, 0)</f>
        <v>#REF!</v>
      </c>
      <c r="AD6820" t="s">
        <v>14587</v>
      </c>
      <c r="AE6820" t="s">
        <v>475</v>
      </c>
      <c r="AF6820" t="e">
        <f>MONTH(Table1[[#This Row],[Date Sent]])</f>
        <v>#REF!</v>
      </c>
      <c r="AG6820" t="e">
        <f>YEAR(Table1[[#This Row],[Date Sent]])</f>
        <v>#REF!</v>
      </c>
      <c r="AH6820"/>
    </row>
    <row r="6821" spans="1:34" x14ac:dyDescent="0.2">
      <c r="A6821" t="s">
        <v>4363</v>
      </c>
      <c r="B6821" t="s">
        <v>7235</v>
      </c>
      <c r="C6821" s="1">
        <v>104.66</v>
      </c>
      <c r="D6821" s="5">
        <v>45384</v>
      </c>
      <c r="E6821" t="s">
        <v>21</v>
      </c>
      <c r="F6821" t="s">
        <v>33</v>
      </c>
      <c r="G6821" s="16" t="s">
        <v>7236</v>
      </c>
      <c r="H6821" s="1"/>
      <c r="J6821"/>
      <c r="AC6821" s="5" t="e">
        <f>VLOOKUP(Table1[[#This Row],[Expense Report]],#REF!,3, 0)</f>
        <v>#REF!</v>
      </c>
      <c r="AD6821" t="s">
        <v>13269</v>
      </c>
      <c r="AE6821" t="s">
        <v>475</v>
      </c>
      <c r="AF6821" t="e">
        <f>MONTH(Table1[[#This Row],[Date Sent]])</f>
        <v>#REF!</v>
      </c>
      <c r="AG6821" t="e">
        <f>YEAR(Table1[[#This Row],[Date Sent]])</f>
        <v>#REF!</v>
      </c>
      <c r="AH6821"/>
    </row>
    <row r="6822" spans="1:34" x14ac:dyDescent="0.2">
      <c r="A6822" t="s">
        <v>4363</v>
      </c>
      <c r="B6822" t="s">
        <v>7235</v>
      </c>
      <c r="C6822" s="1">
        <v>66.17</v>
      </c>
      <c r="D6822" s="5">
        <v>45385</v>
      </c>
      <c r="E6822" t="s">
        <v>21</v>
      </c>
      <c r="F6822" t="s">
        <v>33</v>
      </c>
      <c r="G6822" s="16" t="s">
        <v>7237</v>
      </c>
      <c r="H6822" s="1"/>
      <c r="J6822"/>
      <c r="AC6822" s="5" t="e">
        <f>VLOOKUP(Table1[[#This Row],[Expense Report]],#REF!,3, 0)</f>
        <v>#REF!</v>
      </c>
      <c r="AD6822" t="s">
        <v>13269</v>
      </c>
      <c r="AE6822" t="s">
        <v>475</v>
      </c>
      <c r="AF6822" t="e">
        <f>MONTH(Table1[[#This Row],[Date Sent]])</f>
        <v>#REF!</v>
      </c>
      <c r="AG6822" t="e">
        <f>YEAR(Table1[[#This Row],[Date Sent]])</f>
        <v>#REF!</v>
      </c>
      <c r="AH6822"/>
    </row>
    <row r="6823" spans="1:34" x14ac:dyDescent="0.2">
      <c r="A6823" t="s">
        <v>623</v>
      </c>
      <c r="B6823" t="s">
        <v>7238</v>
      </c>
      <c r="C6823" s="1">
        <v>59.6</v>
      </c>
      <c r="D6823" s="5">
        <v>45376</v>
      </c>
      <c r="E6823" t="s">
        <v>17</v>
      </c>
      <c r="F6823" t="s">
        <v>16</v>
      </c>
      <c r="G6823" s="16" t="s">
        <v>7239</v>
      </c>
      <c r="H6823" s="1"/>
      <c r="J6823"/>
      <c r="AC6823" s="5" t="e">
        <f>VLOOKUP(Table1[[#This Row],[Expense Report]],#REF!,3, 0)</f>
        <v>#REF!</v>
      </c>
      <c r="AD6823" t="s">
        <v>13568</v>
      </c>
      <c r="AE6823" t="s">
        <v>198</v>
      </c>
      <c r="AF6823" t="e">
        <f>MONTH(Table1[[#This Row],[Date Sent]])</f>
        <v>#REF!</v>
      </c>
      <c r="AG6823" t="e">
        <f>YEAR(Table1[[#This Row],[Date Sent]])</f>
        <v>#REF!</v>
      </c>
      <c r="AH6823"/>
    </row>
    <row r="6824" spans="1:34" x14ac:dyDescent="0.2">
      <c r="A6824" t="s">
        <v>623</v>
      </c>
      <c r="B6824" t="s">
        <v>7238</v>
      </c>
      <c r="C6824" s="1">
        <v>11.61</v>
      </c>
      <c r="D6824" s="5">
        <v>45378</v>
      </c>
      <c r="E6824" t="s">
        <v>17</v>
      </c>
      <c r="F6824" t="s">
        <v>39</v>
      </c>
      <c r="G6824" s="16" t="s">
        <v>7240</v>
      </c>
      <c r="H6824" s="1"/>
      <c r="J6824"/>
      <c r="AC6824" s="5" t="e">
        <f>VLOOKUP(Table1[[#This Row],[Expense Report]],#REF!,3, 0)</f>
        <v>#REF!</v>
      </c>
      <c r="AD6824" t="s">
        <v>13568</v>
      </c>
      <c r="AE6824" t="s">
        <v>198</v>
      </c>
      <c r="AF6824" t="e">
        <f>MONTH(Table1[[#This Row],[Date Sent]])</f>
        <v>#REF!</v>
      </c>
      <c r="AG6824" t="e">
        <f>YEAR(Table1[[#This Row],[Date Sent]])</f>
        <v>#REF!</v>
      </c>
      <c r="AH6824"/>
    </row>
    <row r="6825" spans="1:34" x14ac:dyDescent="0.2">
      <c r="A6825" t="s">
        <v>623</v>
      </c>
      <c r="B6825" t="s">
        <v>7238</v>
      </c>
      <c r="C6825" s="1">
        <v>228.65</v>
      </c>
      <c r="D6825" s="5">
        <v>45380</v>
      </c>
      <c r="E6825" t="s">
        <v>15</v>
      </c>
      <c r="F6825" t="s">
        <v>33</v>
      </c>
      <c r="G6825" s="16" t="s">
        <v>7241</v>
      </c>
      <c r="H6825" s="1"/>
      <c r="J6825"/>
      <c r="AC6825" s="5" t="e">
        <f>VLOOKUP(Table1[[#This Row],[Expense Report]],#REF!,3, 0)</f>
        <v>#REF!</v>
      </c>
      <c r="AD6825" t="s">
        <v>13568</v>
      </c>
      <c r="AE6825" t="s">
        <v>198</v>
      </c>
      <c r="AF6825" t="e">
        <f>MONTH(Table1[[#This Row],[Date Sent]])</f>
        <v>#REF!</v>
      </c>
      <c r="AG6825" t="e">
        <f>YEAR(Table1[[#This Row],[Date Sent]])</f>
        <v>#REF!</v>
      </c>
      <c r="AH6825"/>
    </row>
    <row r="6826" spans="1:34" x14ac:dyDescent="0.2">
      <c r="A6826" t="s">
        <v>623</v>
      </c>
      <c r="B6826" t="s">
        <v>7238</v>
      </c>
      <c r="C6826" s="1">
        <v>484.09</v>
      </c>
      <c r="D6826" s="5">
        <v>45387</v>
      </c>
      <c r="E6826" t="s">
        <v>17</v>
      </c>
      <c r="F6826" t="s">
        <v>49</v>
      </c>
      <c r="G6826" s="16" t="s">
        <v>7242</v>
      </c>
      <c r="H6826" s="1"/>
      <c r="J6826"/>
      <c r="AC6826" s="5" t="e">
        <f>VLOOKUP(Table1[[#This Row],[Expense Report]],#REF!,3, 0)</f>
        <v>#REF!</v>
      </c>
      <c r="AD6826" t="s">
        <v>13568</v>
      </c>
      <c r="AE6826" t="s">
        <v>198</v>
      </c>
      <c r="AF6826" t="e">
        <f>MONTH(Table1[[#This Row],[Date Sent]])</f>
        <v>#REF!</v>
      </c>
      <c r="AG6826" t="e">
        <f>YEAR(Table1[[#This Row],[Date Sent]])</f>
        <v>#REF!</v>
      </c>
      <c r="AH6826"/>
    </row>
    <row r="6827" spans="1:34" x14ac:dyDescent="0.2">
      <c r="A6827" t="s">
        <v>623</v>
      </c>
      <c r="B6827" t="s">
        <v>7238</v>
      </c>
      <c r="C6827" s="1">
        <v>8.4499999999999993</v>
      </c>
      <c r="D6827" s="5">
        <v>45388</v>
      </c>
      <c r="E6827" t="s">
        <v>17</v>
      </c>
      <c r="F6827" t="s">
        <v>39</v>
      </c>
      <c r="G6827" s="16" t="s">
        <v>1890</v>
      </c>
      <c r="H6827" s="1"/>
      <c r="J6827"/>
      <c r="AC6827" s="5" t="e">
        <f>VLOOKUP(Table1[[#This Row],[Expense Report]],#REF!,3, 0)</f>
        <v>#REF!</v>
      </c>
      <c r="AD6827" t="s">
        <v>13568</v>
      </c>
      <c r="AE6827" t="s">
        <v>198</v>
      </c>
      <c r="AF6827" t="e">
        <f>MONTH(Table1[[#This Row],[Date Sent]])</f>
        <v>#REF!</v>
      </c>
      <c r="AG6827" t="e">
        <f>YEAR(Table1[[#This Row],[Date Sent]])</f>
        <v>#REF!</v>
      </c>
      <c r="AH6827"/>
    </row>
    <row r="6828" spans="1:34" x14ac:dyDescent="0.2">
      <c r="A6828" t="s">
        <v>266</v>
      </c>
      <c r="B6828" t="s">
        <v>7243</v>
      </c>
      <c r="C6828" s="1">
        <v>16.18</v>
      </c>
      <c r="D6828" s="5">
        <v>45383</v>
      </c>
      <c r="E6828" t="s">
        <v>47</v>
      </c>
      <c r="F6828" t="s">
        <v>15</v>
      </c>
      <c r="G6828" s="16" t="s">
        <v>7244</v>
      </c>
      <c r="H6828" s="1"/>
      <c r="J6828"/>
      <c r="AC6828" s="5" t="e">
        <f>VLOOKUP(Table1[[#This Row],[Expense Report]],#REF!,3, 0)</f>
        <v>#REF!</v>
      </c>
      <c r="AD6828" t="s">
        <v>14645</v>
      </c>
      <c r="AE6828" t="s">
        <v>313</v>
      </c>
      <c r="AF6828" t="e">
        <f>MONTH(Table1[[#This Row],[Date Sent]])</f>
        <v>#REF!</v>
      </c>
      <c r="AG6828" t="e">
        <f>YEAR(Table1[[#This Row],[Date Sent]])</f>
        <v>#REF!</v>
      </c>
      <c r="AH6828"/>
    </row>
    <row r="6829" spans="1:34" x14ac:dyDescent="0.2">
      <c r="A6829" t="s">
        <v>266</v>
      </c>
      <c r="B6829" t="s">
        <v>7243</v>
      </c>
      <c r="C6829" s="1">
        <v>31.07</v>
      </c>
      <c r="D6829" s="5">
        <v>45384</v>
      </c>
      <c r="E6829" t="s">
        <v>17</v>
      </c>
      <c r="F6829" t="s">
        <v>33</v>
      </c>
      <c r="G6829" s="16" t="s">
        <v>2767</v>
      </c>
      <c r="H6829" s="1"/>
      <c r="J6829"/>
      <c r="AC6829" s="5" t="e">
        <f>VLOOKUP(Table1[[#This Row],[Expense Report]],#REF!,3, 0)</f>
        <v>#REF!</v>
      </c>
      <c r="AD6829" t="s">
        <v>14645</v>
      </c>
      <c r="AE6829" t="s">
        <v>313</v>
      </c>
      <c r="AF6829" t="e">
        <f>MONTH(Table1[[#This Row],[Date Sent]])</f>
        <v>#REF!</v>
      </c>
      <c r="AG6829" t="e">
        <f>YEAR(Table1[[#This Row],[Date Sent]])</f>
        <v>#REF!</v>
      </c>
      <c r="AH6829"/>
    </row>
    <row r="6830" spans="1:34" x14ac:dyDescent="0.2">
      <c r="A6830" t="s">
        <v>266</v>
      </c>
      <c r="B6830" t="s">
        <v>7243</v>
      </c>
      <c r="C6830" s="1">
        <v>32.340000000000003</v>
      </c>
      <c r="D6830" s="5">
        <v>45386</v>
      </c>
      <c r="E6830" t="s">
        <v>24</v>
      </c>
      <c r="F6830" t="s">
        <v>6</v>
      </c>
      <c r="G6830" s="16" t="s">
        <v>4774</v>
      </c>
      <c r="H6830" s="1"/>
      <c r="J6830"/>
      <c r="AC6830" s="5" t="e">
        <f>VLOOKUP(Table1[[#This Row],[Expense Report]],#REF!,3, 0)</f>
        <v>#REF!</v>
      </c>
      <c r="AD6830" t="s">
        <v>14645</v>
      </c>
      <c r="AE6830" t="s">
        <v>313</v>
      </c>
      <c r="AF6830" t="e">
        <f>MONTH(Table1[[#This Row],[Date Sent]])</f>
        <v>#REF!</v>
      </c>
      <c r="AG6830" t="e">
        <f>YEAR(Table1[[#This Row],[Date Sent]])</f>
        <v>#REF!</v>
      </c>
      <c r="AH6830"/>
    </row>
    <row r="6831" spans="1:34" x14ac:dyDescent="0.2">
      <c r="A6831" t="s">
        <v>266</v>
      </c>
      <c r="B6831" t="s">
        <v>7243</v>
      </c>
      <c r="C6831" s="1">
        <v>27.32</v>
      </c>
      <c r="D6831" s="5">
        <v>45390</v>
      </c>
      <c r="E6831" t="s">
        <v>14</v>
      </c>
      <c r="F6831" t="s">
        <v>5</v>
      </c>
      <c r="G6831" s="16" t="s">
        <v>7245</v>
      </c>
      <c r="H6831" s="1"/>
      <c r="J6831"/>
      <c r="AC6831" s="5" t="e">
        <f>VLOOKUP(Table1[[#This Row],[Expense Report]],#REF!,3, 0)</f>
        <v>#REF!</v>
      </c>
      <c r="AD6831" t="s">
        <v>14645</v>
      </c>
      <c r="AE6831" t="s">
        <v>313</v>
      </c>
      <c r="AF6831" t="e">
        <f>MONTH(Table1[[#This Row],[Date Sent]])</f>
        <v>#REF!</v>
      </c>
      <c r="AG6831" t="e">
        <f>YEAR(Table1[[#This Row],[Date Sent]])</f>
        <v>#REF!</v>
      </c>
      <c r="AH6831"/>
    </row>
    <row r="6832" spans="1:34" x14ac:dyDescent="0.2">
      <c r="A6832" t="s">
        <v>266</v>
      </c>
      <c r="B6832" t="s">
        <v>7243</v>
      </c>
      <c r="C6832" s="1">
        <v>26.75</v>
      </c>
      <c r="D6832" s="5">
        <v>45392</v>
      </c>
      <c r="E6832" t="s">
        <v>14</v>
      </c>
      <c r="F6832" t="s">
        <v>5</v>
      </c>
      <c r="G6832" s="16" t="s">
        <v>7246</v>
      </c>
      <c r="H6832" s="1"/>
      <c r="J6832"/>
      <c r="AC6832" s="5" t="e">
        <f>VLOOKUP(Table1[[#This Row],[Expense Report]],#REF!,3, 0)</f>
        <v>#REF!</v>
      </c>
      <c r="AD6832" t="s">
        <v>14645</v>
      </c>
      <c r="AE6832" t="s">
        <v>313</v>
      </c>
      <c r="AF6832" t="e">
        <f>MONTH(Table1[[#This Row],[Date Sent]])</f>
        <v>#REF!</v>
      </c>
      <c r="AG6832" t="e">
        <f>YEAR(Table1[[#This Row],[Date Sent]])</f>
        <v>#REF!</v>
      </c>
      <c r="AH6832"/>
    </row>
    <row r="6833" spans="1:34" x14ac:dyDescent="0.2">
      <c r="A6833" t="s">
        <v>469</v>
      </c>
      <c r="B6833" t="s">
        <v>7247</v>
      </c>
      <c r="C6833" s="1">
        <v>252.83</v>
      </c>
      <c r="D6833" s="5">
        <v>45342</v>
      </c>
      <c r="E6833" t="s">
        <v>48</v>
      </c>
      <c r="F6833" t="s">
        <v>2974</v>
      </c>
      <c r="G6833" s="16" t="s">
        <v>7248</v>
      </c>
      <c r="H6833" s="1"/>
      <c r="J6833"/>
      <c r="AC6833" s="5" t="e">
        <f>VLOOKUP(Table1[[#This Row],[Expense Report]],#REF!,3, 0)</f>
        <v>#REF!</v>
      </c>
      <c r="AD6833" t="s">
        <v>14613</v>
      </c>
      <c r="AE6833" t="s">
        <v>245</v>
      </c>
      <c r="AF6833" t="e">
        <f>MONTH(Table1[[#This Row],[Date Sent]])</f>
        <v>#REF!</v>
      </c>
      <c r="AG6833" t="e">
        <f>YEAR(Table1[[#This Row],[Date Sent]])</f>
        <v>#REF!</v>
      </c>
      <c r="AH6833"/>
    </row>
    <row r="6834" spans="1:34" x14ac:dyDescent="0.2">
      <c r="A6834" t="s">
        <v>469</v>
      </c>
      <c r="B6834" t="s">
        <v>7247</v>
      </c>
      <c r="C6834" s="1">
        <v>28.89</v>
      </c>
      <c r="D6834" s="5">
        <v>45342</v>
      </c>
      <c r="E6834" t="s">
        <v>8</v>
      </c>
      <c r="F6834" t="s">
        <v>39</v>
      </c>
      <c r="G6834" s="16" t="s">
        <v>7249</v>
      </c>
      <c r="H6834" s="1"/>
      <c r="J6834"/>
      <c r="AC6834" s="5" t="e">
        <f>VLOOKUP(Table1[[#This Row],[Expense Report]],#REF!,3, 0)</f>
        <v>#REF!</v>
      </c>
      <c r="AD6834" t="s">
        <v>14613</v>
      </c>
      <c r="AE6834" t="s">
        <v>245</v>
      </c>
      <c r="AF6834" t="e">
        <f>MONTH(Table1[[#This Row],[Date Sent]])</f>
        <v>#REF!</v>
      </c>
      <c r="AG6834" t="e">
        <f>YEAR(Table1[[#This Row],[Date Sent]])</f>
        <v>#REF!</v>
      </c>
      <c r="AH6834"/>
    </row>
    <row r="6835" spans="1:34" x14ac:dyDescent="0.2">
      <c r="A6835" t="s">
        <v>469</v>
      </c>
      <c r="B6835" t="s">
        <v>7247</v>
      </c>
      <c r="C6835" s="1">
        <v>440.67</v>
      </c>
      <c r="D6835" s="5">
        <v>45342</v>
      </c>
      <c r="E6835" t="s">
        <v>8</v>
      </c>
      <c r="F6835" t="s">
        <v>39</v>
      </c>
      <c r="G6835" s="16" t="s">
        <v>7250</v>
      </c>
      <c r="H6835" s="1"/>
      <c r="J6835"/>
      <c r="AC6835" s="5" t="e">
        <f>VLOOKUP(Table1[[#This Row],[Expense Report]],#REF!,3, 0)</f>
        <v>#REF!</v>
      </c>
      <c r="AD6835" t="s">
        <v>14613</v>
      </c>
      <c r="AE6835" t="s">
        <v>245</v>
      </c>
      <c r="AF6835" t="e">
        <f>MONTH(Table1[[#This Row],[Date Sent]])</f>
        <v>#REF!</v>
      </c>
      <c r="AG6835" t="e">
        <f>YEAR(Table1[[#This Row],[Date Sent]])</f>
        <v>#REF!</v>
      </c>
      <c r="AH6835"/>
    </row>
    <row r="6836" spans="1:34" x14ac:dyDescent="0.2">
      <c r="A6836" t="s">
        <v>469</v>
      </c>
      <c r="B6836" t="s">
        <v>7247</v>
      </c>
      <c r="C6836" s="1">
        <v>12.82</v>
      </c>
      <c r="D6836" s="5">
        <v>45345</v>
      </c>
      <c r="E6836" t="s">
        <v>34</v>
      </c>
      <c r="F6836" t="s">
        <v>14</v>
      </c>
      <c r="G6836" s="16" t="s">
        <v>7251</v>
      </c>
      <c r="H6836" s="1"/>
      <c r="J6836"/>
      <c r="AC6836" s="5" t="e">
        <f>VLOOKUP(Table1[[#This Row],[Expense Report]],#REF!,3, 0)</f>
        <v>#REF!</v>
      </c>
      <c r="AD6836" t="s">
        <v>14613</v>
      </c>
      <c r="AE6836" t="s">
        <v>245</v>
      </c>
      <c r="AF6836" t="e">
        <f>MONTH(Table1[[#This Row],[Date Sent]])</f>
        <v>#REF!</v>
      </c>
      <c r="AG6836" t="e">
        <f>YEAR(Table1[[#This Row],[Date Sent]])</f>
        <v>#REF!</v>
      </c>
      <c r="AH6836"/>
    </row>
    <row r="6837" spans="1:34" x14ac:dyDescent="0.2">
      <c r="A6837" t="s">
        <v>469</v>
      </c>
      <c r="B6837" t="s">
        <v>7247</v>
      </c>
      <c r="C6837" s="1">
        <v>132.84</v>
      </c>
      <c r="D6837" s="5">
        <v>45346</v>
      </c>
      <c r="E6837" t="s">
        <v>21</v>
      </c>
      <c r="F6837" t="s">
        <v>33</v>
      </c>
      <c r="G6837" s="16" t="s">
        <v>7252</v>
      </c>
      <c r="H6837" s="1"/>
      <c r="J6837"/>
      <c r="AC6837" s="5" t="e">
        <f>VLOOKUP(Table1[[#This Row],[Expense Report]],#REF!,3, 0)</f>
        <v>#REF!</v>
      </c>
      <c r="AD6837" t="s">
        <v>14613</v>
      </c>
      <c r="AE6837" t="s">
        <v>245</v>
      </c>
      <c r="AF6837" t="e">
        <f>MONTH(Table1[[#This Row],[Date Sent]])</f>
        <v>#REF!</v>
      </c>
      <c r="AG6837" t="e">
        <f>YEAR(Table1[[#This Row],[Date Sent]])</f>
        <v>#REF!</v>
      </c>
      <c r="AH6837"/>
    </row>
    <row r="6838" spans="1:34" x14ac:dyDescent="0.2">
      <c r="A6838" t="s">
        <v>469</v>
      </c>
      <c r="B6838" t="s">
        <v>7247</v>
      </c>
      <c r="C6838" s="1">
        <v>168.93</v>
      </c>
      <c r="D6838" s="5">
        <v>45348</v>
      </c>
      <c r="E6838" t="s">
        <v>8</v>
      </c>
      <c r="F6838" t="s">
        <v>33</v>
      </c>
      <c r="G6838" s="16" t="s">
        <v>7253</v>
      </c>
      <c r="H6838" s="1"/>
      <c r="J6838"/>
      <c r="AC6838" s="5" t="e">
        <f>VLOOKUP(Table1[[#This Row],[Expense Report]],#REF!,3, 0)</f>
        <v>#REF!</v>
      </c>
      <c r="AD6838" t="s">
        <v>14613</v>
      </c>
      <c r="AE6838" t="s">
        <v>245</v>
      </c>
      <c r="AF6838" t="e">
        <f>MONTH(Table1[[#This Row],[Date Sent]])</f>
        <v>#REF!</v>
      </c>
      <c r="AG6838" t="e">
        <f>YEAR(Table1[[#This Row],[Date Sent]])</f>
        <v>#REF!</v>
      </c>
      <c r="AH6838"/>
    </row>
    <row r="6839" spans="1:34" x14ac:dyDescent="0.2">
      <c r="A6839" t="s">
        <v>469</v>
      </c>
      <c r="B6839" t="s">
        <v>7247</v>
      </c>
      <c r="C6839" s="1">
        <v>43.25</v>
      </c>
      <c r="D6839" s="5">
        <v>45351</v>
      </c>
      <c r="E6839" t="s">
        <v>20</v>
      </c>
      <c r="F6839" t="s">
        <v>40</v>
      </c>
      <c r="G6839" s="16" t="s">
        <v>7254</v>
      </c>
      <c r="H6839" s="1"/>
      <c r="J6839"/>
      <c r="AC6839" s="5" t="e">
        <f>VLOOKUP(Table1[[#This Row],[Expense Report]],#REF!,3, 0)</f>
        <v>#REF!</v>
      </c>
      <c r="AD6839" t="s">
        <v>14613</v>
      </c>
      <c r="AE6839" t="s">
        <v>245</v>
      </c>
      <c r="AF6839" t="e">
        <f>MONTH(Table1[[#This Row],[Date Sent]])</f>
        <v>#REF!</v>
      </c>
      <c r="AG6839" t="e">
        <f>YEAR(Table1[[#This Row],[Date Sent]])</f>
        <v>#REF!</v>
      </c>
      <c r="AH6839"/>
    </row>
    <row r="6840" spans="1:34" x14ac:dyDescent="0.2">
      <c r="A6840" t="s">
        <v>469</v>
      </c>
      <c r="B6840" t="s">
        <v>7247</v>
      </c>
      <c r="C6840" s="1">
        <v>12.18</v>
      </c>
      <c r="D6840" s="5">
        <v>45355</v>
      </c>
      <c r="E6840" t="s">
        <v>20</v>
      </c>
      <c r="F6840" t="s">
        <v>40</v>
      </c>
      <c r="G6840" s="16" t="s">
        <v>4000</v>
      </c>
      <c r="H6840" s="1"/>
      <c r="J6840"/>
      <c r="AC6840" s="5" t="e">
        <f>VLOOKUP(Table1[[#This Row],[Expense Report]],#REF!,3, 0)</f>
        <v>#REF!</v>
      </c>
      <c r="AD6840" t="s">
        <v>14613</v>
      </c>
      <c r="AE6840" t="s">
        <v>245</v>
      </c>
      <c r="AF6840" t="e">
        <f>MONTH(Table1[[#This Row],[Date Sent]])</f>
        <v>#REF!</v>
      </c>
      <c r="AG6840" t="e">
        <f>YEAR(Table1[[#This Row],[Date Sent]])</f>
        <v>#REF!</v>
      </c>
      <c r="AH6840"/>
    </row>
    <row r="6841" spans="1:34" x14ac:dyDescent="0.2">
      <c r="A6841" t="s">
        <v>469</v>
      </c>
      <c r="B6841" t="s">
        <v>7247</v>
      </c>
      <c r="C6841" s="1">
        <v>60.44</v>
      </c>
      <c r="D6841" s="5">
        <v>45359</v>
      </c>
      <c r="E6841" t="s">
        <v>20</v>
      </c>
      <c r="F6841" t="s">
        <v>39</v>
      </c>
      <c r="G6841" s="16" t="s">
        <v>7255</v>
      </c>
      <c r="H6841" s="1"/>
      <c r="J6841"/>
      <c r="AC6841" s="5" t="e">
        <f>VLOOKUP(Table1[[#This Row],[Expense Report]],#REF!,3, 0)</f>
        <v>#REF!</v>
      </c>
      <c r="AD6841" t="s">
        <v>14613</v>
      </c>
      <c r="AE6841" t="s">
        <v>245</v>
      </c>
      <c r="AF6841" t="e">
        <f>MONTH(Table1[[#This Row],[Date Sent]])</f>
        <v>#REF!</v>
      </c>
      <c r="AG6841" t="e">
        <f>YEAR(Table1[[#This Row],[Date Sent]])</f>
        <v>#REF!</v>
      </c>
      <c r="AH6841"/>
    </row>
    <row r="6842" spans="1:34" x14ac:dyDescent="0.2">
      <c r="A6842" t="s">
        <v>469</v>
      </c>
      <c r="B6842" t="s">
        <v>7247</v>
      </c>
      <c r="C6842" s="1">
        <v>-48.58</v>
      </c>
      <c r="D6842" s="5">
        <v>45362</v>
      </c>
      <c r="E6842" t="s">
        <v>25</v>
      </c>
      <c r="F6842" t="s">
        <v>33</v>
      </c>
      <c r="G6842" s="16" t="s">
        <v>7256</v>
      </c>
      <c r="H6842" s="1"/>
      <c r="J6842"/>
      <c r="AC6842" s="5" t="e">
        <f>VLOOKUP(Table1[[#This Row],[Expense Report]],#REF!,3, 0)</f>
        <v>#REF!</v>
      </c>
      <c r="AD6842" t="s">
        <v>14613</v>
      </c>
      <c r="AE6842" t="s">
        <v>245</v>
      </c>
      <c r="AF6842" t="e">
        <f>MONTH(Table1[[#This Row],[Date Sent]])</f>
        <v>#REF!</v>
      </c>
      <c r="AG6842" t="e">
        <f>YEAR(Table1[[#This Row],[Date Sent]])</f>
        <v>#REF!</v>
      </c>
      <c r="AH6842"/>
    </row>
    <row r="6843" spans="1:34" x14ac:dyDescent="0.2">
      <c r="A6843" t="s">
        <v>756</v>
      </c>
      <c r="B6843" t="s">
        <v>7257</v>
      </c>
      <c r="C6843" s="1">
        <v>65.75</v>
      </c>
      <c r="D6843" s="5">
        <v>45345</v>
      </c>
      <c r="E6843" t="s">
        <v>13</v>
      </c>
      <c r="F6843" t="s">
        <v>33</v>
      </c>
      <c r="G6843" s="16" t="s">
        <v>7258</v>
      </c>
      <c r="H6843" s="1"/>
      <c r="J6843"/>
      <c r="AC6843" s="5" t="e">
        <f>VLOOKUP(Table1[[#This Row],[Expense Report]],#REF!,3, 0)</f>
        <v>#REF!</v>
      </c>
      <c r="AD6843" t="s">
        <v>14693</v>
      </c>
      <c r="AE6843" t="s">
        <v>245</v>
      </c>
      <c r="AF6843" t="e">
        <f>MONTH(Table1[[#This Row],[Date Sent]])</f>
        <v>#REF!</v>
      </c>
      <c r="AG6843" t="e">
        <f>YEAR(Table1[[#This Row],[Date Sent]])</f>
        <v>#REF!</v>
      </c>
      <c r="AH6843"/>
    </row>
    <row r="6844" spans="1:34" x14ac:dyDescent="0.2">
      <c r="A6844" t="s">
        <v>756</v>
      </c>
      <c r="B6844" t="s">
        <v>7257</v>
      </c>
      <c r="C6844" s="1">
        <v>157.26</v>
      </c>
      <c r="D6844" s="5">
        <v>45345</v>
      </c>
      <c r="E6844" t="s">
        <v>21</v>
      </c>
      <c r="F6844" t="s">
        <v>33</v>
      </c>
      <c r="G6844" s="16" t="s">
        <v>7259</v>
      </c>
      <c r="H6844" s="1"/>
      <c r="J6844"/>
      <c r="AC6844" s="5" t="e">
        <f>VLOOKUP(Table1[[#This Row],[Expense Report]],#REF!,3, 0)</f>
        <v>#REF!</v>
      </c>
      <c r="AD6844" t="s">
        <v>14693</v>
      </c>
      <c r="AE6844" t="s">
        <v>245</v>
      </c>
      <c r="AF6844" t="e">
        <f>MONTH(Table1[[#This Row],[Date Sent]])</f>
        <v>#REF!</v>
      </c>
      <c r="AG6844" t="e">
        <f>YEAR(Table1[[#This Row],[Date Sent]])</f>
        <v>#REF!</v>
      </c>
      <c r="AH6844"/>
    </row>
    <row r="6845" spans="1:34" x14ac:dyDescent="0.2">
      <c r="A6845" t="s">
        <v>756</v>
      </c>
      <c r="B6845" t="s">
        <v>7257</v>
      </c>
      <c r="C6845" s="1">
        <v>159</v>
      </c>
      <c r="D6845" s="5">
        <v>45350</v>
      </c>
      <c r="E6845" t="s">
        <v>27</v>
      </c>
      <c r="F6845" t="s">
        <v>20</v>
      </c>
      <c r="G6845" s="16" t="s">
        <v>7260</v>
      </c>
      <c r="H6845" s="1"/>
      <c r="J6845"/>
      <c r="AC6845" s="5" t="e">
        <f>VLOOKUP(Table1[[#This Row],[Expense Report]],#REF!,3, 0)</f>
        <v>#REF!</v>
      </c>
      <c r="AD6845" t="s">
        <v>14693</v>
      </c>
      <c r="AE6845" t="s">
        <v>245</v>
      </c>
      <c r="AF6845" t="e">
        <f>MONTH(Table1[[#This Row],[Date Sent]])</f>
        <v>#REF!</v>
      </c>
      <c r="AG6845" t="e">
        <f>YEAR(Table1[[#This Row],[Date Sent]])</f>
        <v>#REF!</v>
      </c>
      <c r="AH6845"/>
    </row>
    <row r="6846" spans="1:34" x14ac:dyDescent="0.2">
      <c r="A6846" t="s">
        <v>756</v>
      </c>
      <c r="B6846" t="s">
        <v>7257</v>
      </c>
      <c r="C6846" s="1">
        <v>104.84</v>
      </c>
      <c r="D6846" s="5">
        <v>45350</v>
      </c>
      <c r="E6846" t="s">
        <v>13</v>
      </c>
      <c r="F6846" t="s">
        <v>33</v>
      </c>
      <c r="G6846" s="16" t="s">
        <v>7261</v>
      </c>
      <c r="H6846" s="1"/>
      <c r="J6846"/>
      <c r="AC6846" s="5" t="e">
        <f>VLOOKUP(Table1[[#This Row],[Expense Report]],#REF!,3, 0)</f>
        <v>#REF!</v>
      </c>
      <c r="AD6846" t="s">
        <v>14693</v>
      </c>
      <c r="AE6846" t="s">
        <v>245</v>
      </c>
      <c r="AF6846" t="e">
        <f>MONTH(Table1[[#This Row],[Date Sent]])</f>
        <v>#REF!</v>
      </c>
      <c r="AG6846" t="e">
        <f>YEAR(Table1[[#This Row],[Date Sent]])</f>
        <v>#REF!</v>
      </c>
      <c r="AH6846"/>
    </row>
    <row r="6847" spans="1:34" x14ac:dyDescent="0.2">
      <c r="A6847" t="s">
        <v>756</v>
      </c>
      <c r="B6847" t="s">
        <v>7257</v>
      </c>
      <c r="C6847" s="1">
        <v>79.67</v>
      </c>
      <c r="D6847" s="5">
        <v>45351</v>
      </c>
      <c r="E6847" t="s">
        <v>39</v>
      </c>
      <c r="F6847" t="s">
        <v>33</v>
      </c>
      <c r="G6847" s="16" t="s">
        <v>7262</v>
      </c>
      <c r="H6847" s="1"/>
      <c r="J6847"/>
      <c r="AC6847" s="5" t="e">
        <f>VLOOKUP(Table1[[#This Row],[Expense Report]],#REF!,3, 0)</f>
        <v>#REF!</v>
      </c>
      <c r="AD6847" t="s">
        <v>14693</v>
      </c>
      <c r="AE6847" t="s">
        <v>245</v>
      </c>
      <c r="AF6847" t="e">
        <f>MONTH(Table1[[#This Row],[Date Sent]])</f>
        <v>#REF!</v>
      </c>
      <c r="AG6847" t="e">
        <f>YEAR(Table1[[#This Row],[Date Sent]])</f>
        <v>#REF!</v>
      </c>
      <c r="AH6847"/>
    </row>
    <row r="6848" spans="1:34" x14ac:dyDescent="0.2">
      <c r="A6848" t="s">
        <v>756</v>
      </c>
      <c r="B6848" t="s">
        <v>7257</v>
      </c>
      <c r="C6848" s="1">
        <v>293</v>
      </c>
      <c r="D6848" s="5">
        <v>45351</v>
      </c>
      <c r="E6848" t="s">
        <v>27</v>
      </c>
      <c r="F6848" t="s">
        <v>20</v>
      </c>
      <c r="G6848" s="16" t="s">
        <v>7260</v>
      </c>
      <c r="H6848" s="1"/>
      <c r="J6848"/>
      <c r="AC6848" s="5" t="e">
        <f>VLOOKUP(Table1[[#This Row],[Expense Report]],#REF!,3, 0)</f>
        <v>#REF!</v>
      </c>
      <c r="AD6848" t="s">
        <v>14693</v>
      </c>
      <c r="AE6848" t="s">
        <v>245</v>
      </c>
      <c r="AF6848" t="e">
        <f>MONTH(Table1[[#This Row],[Date Sent]])</f>
        <v>#REF!</v>
      </c>
      <c r="AG6848" t="e">
        <f>YEAR(Table1[[#This Row],[Date Sent]])</f>
        <v>#REF!</v>
      </c>
      <c r="AH6848"/>
    </row>
    <row r="6849" spans="1:34" x14ac:dyDescent="0.2">
      <c r="A6849" t="s">
        <v>756</v>
      </c>
      <c r="B6849" t="s">
        <v>7257</v>
      </c>
      <c r="C6849" s="1">
        <v>24.82</v>
      </c>
      <c r="D6849" s="5">
        <v>45351</v>
      </c>
      <c r="E6849" t="s">
        <v>21</v>
      </c>
      <c r="F6849" t="s">
        <v>40</v>
      </c>
      <c r="G6849" s="16" t="s">
        <v>7263</v>
      </c>
      <c r="H6849" s="1"/>
      <c r="J6849"/>
      <c r="AC6849" s="5" t="e">
        <f>VLOOKUP(Table1[[#This Row],[Expense Report]],#REF!,3, 0)</f>
        <v>#REF!</v>
      </c>
      <c r="AD6849" t="s">
        <v>14693</v>
      </c>
      <c r="AE6849" t="s">
        <v>245</v>
      </c>
      <c r="AF6849" t="e">
        <f>MONTH(Table1[[#This Row],[Date Sent]])</f>
        <v>#REF!</v>
      </c>
      <c r="AG6849" t="e">
        <f>YEAR(Table1[[#This Row],[Date Sent]])</f>
        <v>#REF!</v>
      </c>
      <c r="AH6849"/>
    </row>
    <row r="6850" spans="1:34" x14ac:dyDescent="0.2">
      <c r="A6850" t="s">
        <v>756</v>
      </c>
      <c r="B6850" t="s">
        <v>7257</v>
      </c>
      <c r="C6850" s="1">
        <v>52.24</v>
      </c>
      <c r="D6850" s="5">
        <v>45351</v>
      </c>
      <c r="E6850" t="s">
        <v>17</v>
      </c>
      <c r="F6850" t="s">
        <v>33</v>
      </c>
      <c r="G6850" s="16" t="s">
        <v>7264</v>
      </c>
      <c r="H6850" s="1"/>
      <c r="J6850"/>
      <c r="AC6850" s="5" t="e">
        <f>VLOOKUP(Table1[[#This Row],[Expense Report]],#REF!,3, 0)</f>
        <v>#REF!</v>
      </c>
      <c r="AD6850" t="s">
        <v>14693</v>
      </c>
      <c r="AE6850" t="s">
        <v>245</v>
      </c>
      <c r="AF6850" t="e">
        <f>MONTH(Table1[[#This Row],[Date Sent]])</f>
        <v>#REF!</v>
      </c>
      <c r="AG6850" t="e">
        <f>YEAR(Table1[[#This Row],[Date Sent]])</f>
        <v>#REF!</v>
      </c>
      <c r="AH6850"/>
    </row>
    <row r="6851" spans="1:34" x14ac:dyDescent="0.2">
      <c r="A6851" t="s">
        <v>756</v>
      </c>
      <c r="B6851" t="s">
        <v>7257</v>
      </c>
      <c r="C6851" s="1">
        <v>40.75</v>
      </c>
      <c r="D6851" s="5">
        <v>45355</v>
      </c>
      <c r="E6851" t="s">
        <v>21</v>
      </c>
      <c r="F6851" t="s">
        <v>33</v>
      </c>
      <c r="G6851" s="16" t="s">
        <v>928</v>
      </c>
      <c r="H6851" s="1"/>
      <c r="J6851"/>
      <c r="AC6851" s="5" t="e">
        <f>VLOOKUP(Table1[[#This Row],[Expense Report]],#REF!,3, 0)</f>
        <v>#REF!</v>
      </c>
      <c r="AD6851" t="s">
        <v>14693</v>
      </c>
      <c r="AE6851" t="s">
        <v>245</v>
      </c>
      <c r="AF6851" t="e">
        <f>MONTH(Table1[[#This Row],[Date Sent]])</f>
        <v>#REF!</v>
      </c>
      <c r="AG6851" t="e">
        <f>YEAR(Table1[[#This Row],[Date Sent]])</f>
        <v>#REF!</v>
      </c>
      <c r="AH6851"/>
    </row>
    <row r="6852" spans="1:34" x14ac:dyDescent="0.2">
      <c r="A6852" t="s">
        <v>756</v>
      </c>
      <c r="B6852" t="s">
        <v>7257</v>
      </c>
      <c r="C6852" s="1">
        <v>2167</v>
      </c>
      <c r="D6852" s="5">
        <v>45356</v>
      </c>
      <c r="E6852" t="s">
        <v>13</v>
      </c>
      <c r="F6852" t="s">
        <v>20</v>
      </c>
      <c r="G6852" s="16" t="s">
        <v>7265</v>
      </c>
      <c r="H6852" s="1"/>
      <c r="J6852"/>
      <c r="AC6852" s="5" t="e">
        <f>VLOOKUP(Table1[[#This Row],[Expense Report]],#REF!,3, 0)</f>
        <v>#REF!</v>
      </c>
      <c r="AD6852" t="s">
        <v>14693</v>
      </c>
      <c r="AE6852" t="s">
        <v>245</v>
      </c>
      <c r="AF6852" t="e">
        <f>MONTH(Table1[[#This Row],[Date Sent]])</f>
        <v>#REF!</v>
      </c>
      <c r="AG6852" t="e">
        <f>YEAR(Table1[[#This Row],[Date Sent]])</f>
        <v>#REF!</v>
      </c>
      <c r="AH6852"/>
    </row>
    <row r="6853" spans="1:34" x14ac:dyDescent="0.2">
      <c r="A6853" t="s">
        <v>756</v>
      </c>
      <c r="B6853" t="s">
        <v>7257</v>
      </c>
      <c r="C6853" s="1">
        <v>44.31</v>
      </c>
      <c r="D6853" s="5">
        <v>45356</v>
      </c>
      <c r="E6853" t="s">
        <v>21</v>
      </c>
      <c r="F6853" t="s">
        <v>33</v>
      </c>
      <c r="G6853" s="16" t="s">
        <v>7266</v>
      </c>
      <c r="H6853" s="1"/>
      <c r="J6853"/>
      <c r="AC6853" s="5" t="e">
        <f>VLOOKUP(Table1[[#This Row],[Expense Report]],#REF!,3, 0)</f>
        <v>#REF!</v>
      </c>
      <c r="AD6853" t="s">
        <v>14693</v>
      </c>
      <c r="AE6853" t="s">
        <v>245</v>
      </c>
      <c r="AF6853" t="e">
        <f>MONTH(Table1[[#This Row],[Date Sent]])</f>
        <v>#REF!</v>
      </c>
      <c r="AG6853" t="e">
        <f>YEAR(Table1[[#This Row],[Date Sent]])</f>
        <v>#REF!</v>
      </c>
      <c r="AH6853"/>
    </row>
    <row r="6854" spans="1:34" x14ac:dyDescent="0.2">
      <c r="A6854" t="s">
        <v>756</v>
      </c>
      <c r="B6854" t="s">
        <v>7257</v>
      </c>
      <c r="C6854" s="1">
        <v>75.22</v>
      </c>
      <c r="D6854" s="5">
        <v>45358</v>
      </c>
      <c r="E6854" t="s">
        <v>13</v>
      </c>
      <c r="F6854" t="s">
        <v>39</v>
      </c>
      <c r="G6854" s="16" t="s">
        <v>7267</v>
      </c>
      <c r="H6854" s="1"/>
      <c r="J6854"/>
      <c r="AC6854" s="5" t="e">
        <f>VLOOKUP(Table1[[#This Row],[Expense Report]],#REF!,3, 0)</f>
        <v>#REF!</v>
      </c>
      <c r="AD6854" t="s">
        <v>14693</v>
      </c>
      <c r="AE6854" t="s">
        <v>245</v>
      </c>
      <c r="AF6854" t="e">
        <f>MONTH(Table1[[#This Row],[Date Sent]])</f>
        <v>#REF!</v>
      </c>
      <c r="AG6854" t="e">
        <f>YEAR(Table1[[#This Row],[Date Sent]])</f>
        <v>#REF!</v>
      </c>
      <c r="AH6854"/>
    </row>
    <row r="6855" spans="1:34" x14ac:dyDescent="0.2">
      <c r="A6855" t="s">
        <v>756</v>
      </c>
      <c r="B6855" t="s">
        <v>7257</v>
      </c>
      <c r="C6855" s="1">
        <v>1792.2</v>
      </c>
      <c r="D6855" s="5">
        <v>45362</v>
      </c>
      <c r="E6855" t="s">
        <v>8</v>
      </c>
      <c r="F6855" t="s">
        <v>20</v>
      </c>
      <c r="G6855" s="16" t="s">
        <v>7268</v>
      </c>
      <c r="H6855" s="1"/>
      <c r="J6855"/>
      <c r="AC6855" s="5" t="e">
        <f>VLOOKUP(Table1[[#This Row],[Expense Report]],#REF!,3, 0)</f>
        <v>#REF!</v>
      </c>
      <c r="AD6855" t="s">
        <v>14693</v>
      </c>
      <c r="AE6855" t="s">
        <v>245</v>
      </c>
      <c r="AF6855" t="e">
        <f>MONTH(Table1[[#This Row],[Date Sent]])</f>
        <v>#REF!</v>
      </c>
      <c r="AG6855" t="e">
        <f>YEAR(Table1[[#This Row],[Date Sent]])</f>
        <v>#REF!</v>
      </c>
      <c r="AH6855"/>
    </row>
    <row r="6856" spans="1:34" x14ac:dyDescent="0.2">
      <c r="A6856" t="s">
        <v>756</v>
      </c>
      <c r="B6856" t="s">
        <v>7257</v>
      </c>
      <c r="C6856" s="1">
        <v>72.59</v>
      </c>
      <c r="D6856" s="5">
        <v>45364</v>
      </c>
      <c r="E6856" t="s">
        <v>13</v>
      </c>
      <c r="F6856" t="s">
        <v>39</v>
      </c>
      <c r="G6856" s="16" t="s">
        <v>7269</v>
      </c>
      <c r="H6856" s="1"/>
      <c r="J6856"/>
      <c r="AC6856" s="5" t="e">
        <f>VLOOKUP(Table1[[#This Row],[Expense Report]],#REF!,3, 0)</f>
        <v>#REF!</v>
      </c>
      <c r="AD6856" t="s">
        <v>14693</v>
      </c>
      <c r="AE6856" t="s">
        <v>245</v>
      </c>
      <c r="AF6856" t="e">
        <f>MONTH(Table1[[#This Row],[Date Sent]])</f>
        <v>#REF!</v>
      </c>
      <c r="AG6856" t="e">
        <f>YEAR(Table1[[#This Row],[Date Sent]])</f>
        <v>#REF!</v>
      </c>
      <c r="AH6856"/>
    </row>
    <row r="6857" spans="1:34" x14ac:dyDescent="0.2">
      <c r="A6857" t="s">
        <v>756</v>
      </c>
      <c r="B6857" t="s">
        <v>7257</v>
      </c>
      <c r="C6857" s="1">
        <v>142.28</v>
      </c>
      <c r="D6857" s="5">
        <v>45364</v>
      </c>
      <c r="E6857" t="s">
        <v>13</v>
      </c>
      <c r="F6857" t="s">
        <v>33</v>
      </c>
      <c r="G6857" s="16" t="s">
        <v>7270</v>
      </c>
      <c r="H6857" s="1"/>
      <c r="J6857"/>
      <c r="AC6857" s="5" t="e">
        <f>VLOOKUP(Table1[[#This Row],[Expense Report]],#REF!,3, 0)</f>
        <v>#REF!</v>
      </c>
      <c r="AD6857" t="s">
        <v>14693</v>
      </c>
      <c r="AE6857" t="s">
        <v>245</v>
      </c>
      <c r="AF6857" t="e">
        <f>MONTH(Table1[[#This Row],[Date Sent]])</f>
        <v>#REF!</v>
      </c>
      <c r="AG6857" t="e">
        <f>YEAR(Table1[[#This Row],[Date Sent]])</f>
        <v>#REF!</v>
      </c>
      <c r="AH6857"/>
    </row>
    <row r="6858" spans="1:34" x14ac:dyDescent="0.2">
      <c r="A6858" t="s">
        <v>756</v>
      </c>
      <c r="B6858" t="s">
        <v>7257</v>
      </c>
      <c r="C6858" s="1">
        <v>535.55999999999995</v>
      </c>
      <c r="D6858" s="5">
        <v>45365</v>
      </c>
      <c r="E6858" t="s">
        <v>21</v>
      </c>
      <c r="F6858" t="s">
        <v>39</v>
      </c>
      <c r="G6858" s="16" t="s">
        <v>7271</v>
      </c>
      <c r="H6858" s="1"/>
      <c r="J6858"/>
      <c r="AC6858" s="5" t="e">
        <f>VLOOKUP(Table1[[#This Row],[Expense Report]],#REF!,3, 0)</f>
        <v>#REF!</v>
      </c>
      <c r="AD6858" t="s">
        <v>14693</v>
      </c>
      <c r="AE6858" t="s">
        <v>245</v>
      </c>
      <c r="AF6858" t="e">
        <f>MONTH(Table1[[#This Row],[Date Sent]])</f>
        <v>#REF!</v>
      </c>
      <c r="AG6858" t="e">
        <f>YEAR(Table1[[#This Row],[Date Sent]])</f>
        <v>#REF!</v>
      </c>
      <c r="AH6858"/>
    </row>
    <row r="6859" spans="1:34" x14ac:dyDescent="0.2">
      <c r="A6859" t="s">
        <v>756</v>
      </c>
      <c r="B6859" t="s">
        <v>7257</v>
      </c>
      <c r="C6859" s="1">
        <v>330.19</v>
      </c>
      <c r="D6859" s="5">
        <v>45368</v>
      </c>
      <c r="E6859" t="s">
        <v>13</v>
      </c>
      <c r="F6859" t="s">
        <v>33</v>
      </c>
      <c r="G6859" s="16" t="s">
        <v>7272</v>
      </c>
      <c r="H6859" s="1"/>
      <c r="J6859"/>
      <c r="AC6859" s="5" t="e">
        <f>VLOOKUP(Table1[[#This Row],[Expense Report]],#REF!,3, 0)</f>
        <v>#REF!</v>
      </c>
      <c r="AD6859" t="s">
        <v>14693</v>
      </c>
      <c r="AE6859" t="s">
        <v>245</v>
      </c>
      <c r="AF6859" t="e">
        <f>MONTH(Table1[[#This Row],[Date Sent]])</f>
        <v>#REF!</v>
      </c>
      <c r="AG6859" t="e">
        <f>YEAR(Table1[[#This Row],[Date Sent]])</f>
        <v>#REF!</v>
      </c>
      <c r="AH6859"/>
    </row>
    <row r="6860" spans="1:34" x14ac:dyDescent="0.2">
      <c r="A6860" t="s">
        <v>460</v>
      </c>
      <c r="B6860" t="s">
        <v>7273</v>
      </c>
      <c r="C6860" s="1">
        <v>49.82</v>
      </c>
      <c r="D6860" s="5">
        <v>45328</v>
      </c>
      <c r="E6860" t="s">
        <v>21</v>
      </c>
      <c r="F6860" t="s">
        <v>17</v>
      </c>
      <c r="G6860" s="16" t="s">
        <v>7274</v>
      </c>
      <c r="H6860" s="1"/>
      <c r="J6860"/>
      <c r="AC6860" s="5" t="e">
        <f>VLOOKUP(Table1[[#This Row],[Expense Report]],#REF!,3, 0)</f>
        <v>#REF!</v>
      </c>
      <c r="AD6860" t="s">
        <v>14637</v>
      </c>
      <c r="AE6860" t="s">
        <v>245</v>
      </c>
      <c r="AF6860" t="e">
        <f>MONTH(Table1[[#This Row],[Date Sent]])</f>
        <v>#REF!</v>
      </c>
      <c r="AG6860" t="e">
        <f>YEAR(Table1[[#This Row],[Date Sent]])</f>
        <v>#REF!</v>
      </c>
      <c r="AH6860"/>
    </row>
    <row r="6861" spans="1:34" x14ac:dyDescent="0.2">
      <c r="A6861" t="s">
        <v>460</v>
      </c>
      <c r="B6861" t="s">
        <v>7273</v>
      </c>
      <c r="C6861" s="1">
        <v>-69.099999999999994</v>
      </c>
      <c r="D6861" s="5">
        <v>45330</v>
      </c>
      <c r="E6861" t="s">
        <v>21</v>
      </c>
      <c r="F6861" t="s">
        <v>15</v>
      </c>
      <c r="G6861" s="16" t="s">
        <v>7275</v>
      </c>
      <c r="H6861" s="1"/>
      <c r="J6861"/>
      <c r="AC6861" s="5" t="e">
        <f>VLOOKUP(Table1[[#This Row],[Expense Report]],#REF!,3, 0)</f>
        <v>#REF!</v>
      </c>
      <c r="AD6861" t="s">
        <v>14637</v>
      </c>
      <c r="AE6861" t="s">
        <v>245</v>
      </c>
      <c r="AF6861" t="e">
        <f>MONTH(Table1[[#This Row],[Date Sent]])</f>
        <v>#REF!</v>
      </c>
      <c r="AG6861" t="e">
        <f>YEAR(Table1[[#This Row],[Date Sent]])</f>
        <v>#REF!</v>
      </c>
      <c r="AH6861"/>
    </row>
    <row r="6862" spans="1:34" x14ac:dyDescent="0.2">
      <c r="A6862" t="s">
        <v>460</v>
      </c>
      <c r="B6862" t="s">
        <v>7273</v>
      </c>
      <c r="C6862" s="1">
        <v>52.21</v>
      </c>
      <c r="D6862" s="5">
        <v>45332</v>
      </c>
      <c r="E6862" t="s">
        <v>21</v>
      </c>
      <c r="F6862" t="s">
        <v>33</v>
      </c>
      <c r="G6862" s="16" t="s">
        <v>7276</v>
      </c>
      <c r="H6862" s="1"/>
      <c r="J6862"/>
      <c r="AC6862" s="5" t="e">
        <f>VLOOKUP(Table1[[#This Row],[Expense Report]],#REF!,3, 0)</f>
        <v>#REF!</v>
      </c>
      <c r="AD6862" t="s">
        <v>14637</v>
      </c>
      <c r="AE6862" t="s">
        <v>245</v>
      </c>
      <c r="AF6862" t="e">
        <f>MONTH(Table1[[#This Row],[Date Sent]])</f>
        <v>#REF!</v>
      </c>
      <c r="AG6862" t="e">
        <f>YEAR(Table1[[#This Row],[Date Sent]])</f>
        <v>#REF!</v>
      </c>
      <c r="AH6862"/>
    </row>
    <row r="6863" spans="1:34" x14ac:dyDescent="0.2">
      <c r="A6863" t="s">
        <v>460</v>
      </c>
      <c r="B6863" t="s">
        <v>7273</v>
      </c>
      <c r="C6863" s="1">
        <v>37.19</v>
      </c>
      <c r="D6863" s="5">
        <v>45336</v>
      </c>
      <c r="E6863" t="s">
        <v>21</v>
      </c>
      <c r="F6863" t="s">
        <v>15</v>
      </c>
      <c r="G6863" s="16" t="s">
        <v>7277</v>
      </c>
      <c r="H6863" s="1"/>
      <c r="J6863"/>
      <c r="AC6863" s="5" t="e">
        <f>VLOOKUP(Table1[[#This Row],[Expense Report]],#REF!,3, 0)</f>
        <v>#REF!</v>
      </c>
      <c r="AD6863" t="s">
        <v>14637</v>
      </c>
      <c r="AE6863" t="s">
        <v>245</v>
      </c>
      <c r="AF6863" t="e">
        <f>MONTH(Table1[[#This Row],[Date Sent]])</f>
        <v>#REF!</v>
      </c>
      <c r="AG6863" t="e">
        <f>YEAR(Table1[[#This Row],[Date Sent]])</f>
        <v>#REF!</v>
      </c>
      <c r="AH6863"/>
    </row>
    <row r="6864" spans="1:34" x14ac:dyDescent="0.2">
      <c r="A6864" t="s">
        <v>460</v>
      </c>
      <c r="B6864" t="s">
        <v>7273</v>
      </c>
      <c r="C6864" s="1">
        <v>187.41</v>
      </c>
      <c r="D6864" s="5">
        <v>45355</v>
      </c>
      <c r="E6864" t="s">
        <v>21</v>
      </c>
      <c r="F6864" t="s">
        <v>33</v>
      </c>
      <c r="G6864" s="16" t="s">
        <v>7278</v>
      </c>
      <c r="H6864" s="1"/>
      <c r="J6864"/>
      <c r="AC6864" s="5" t="e">
        <f>VLOOKUP(Table1[[#This Row],[Expense Report]],#REF!,3, 0)</f>
        <v>#REF!</v>
      </c>
      <c r="AD6864" t="s">
        <v>14637</v>
      </c>
      <c r="AE6864" t="s">
        <v>245</v>
      </c>
      <c r="AF6864" t="e">
        <f>MONTH(Table1[[#This Row],[Date Sent]])</f>
        <v>#REF!</v>
      </c>
      <c r="AG6864" t="e">
        <f>YEAR(Table1[[#This Row],[Date Sent]])</f>
        <v>#REF!</v>
      </c>
      <c r="AH6864"/>
    </row>
    <row r="6865" spans="1:34" x14ac:dyDescent="0.2">
      <c r="A6865" t="s">
        <v>460</v>
      </c>
      <c r="B6865" t="s">
        <v>7273</v>
      </c>
      <c r="C6865" s="1">
        <v>15.11</v>
      </c>
      <c r="D6865" s="5">
        <v>45356</v>
      </c>
      <c r="E6865" t="s">
        <v>13</v>
      </c>
      <c r="F6865" t="s">
        <v>33</v>
      </c>
      <c r="G6865" s="16" t="s">
        <v>2604</v>
      </c>
      <c r="H6865" s="1"/>
      <c r="J6865"/>
      <c r="AC6865" s="5" t="e">
        <f>VLOOKUP(Table1[[#This Row],[Expense Report]],#REF!,3, 0)</f>
        <v>#REF!</v>
      </c>
      <c r="AD6865" t="s">
        <v>14637</v>
      </c>
      <c r="AE6865" t="s">
        <v>245</v>
      </c>
      <c r="AF6865" t="e">
        <f>MONTH(Table1[[#This Row],[Date Sent]])</f>
        <v>#REF!</v>
      </c>
      <c r="AG6865" t="e">
        <f>YEAR(Table1[[#This Row],[Date Sent]])</f>
        <v>#REF!</v>
      </c>
      <c r="AH6865"/>
    </row>
    <row r="6866" spans="1:34" x14ac:dyDescent="0.2">
      <c r="A6866" t="s">
        <v>460</v>
      </c>
      <c r="B6866" t="s">
        <v>7273</v>
      </c>
      <c r="C6866" s="1">
        <v>110.59</v>
      </c>
      <c r="D6866" s="5">
        <v>45363</v>
      </c>
      <c r="E6866" t="s">
        <v>21</v>
      </c>
      <c r="F6866" t="s">
        <v>33</v>
      </c>
      <c r="G6866" s="16" t="s">
        <v>979</v>
      </c>
      <c r="H6866" s="1"/>
      <c r="J6866"/>
      <c r="AC6866" s="5" t="e">
        <f>VLOOKUP(Table1[[#This Row],[Expense Report]],#REF!,3, 0)</f>
        <v>#REF!</v>
      </c>
      <c r="AD6866" t="s">
        <v>14637</v>
      </c>
      <c r="AE6866" t="s">
        <v>245</v>
      </c>
      <c r="AF6866" t="e">
        <f>MONTH(Table1[[#This Row],[Date Sent]])</f>
        <v>#REF!</v>
      </c>
      <c r="AG6866" t="e">
        <f>YEAR(Table1[[#This Row],[Date Sent]])</f>
        <v>#REF!</v>
      </c>
      <c r="AH6866"/>
    </row>
    <row r="6867" spans="1:34" x14ac:dyDescent="0.2">
      <c r="A6867" t="s">
        <v>460</v>
      </c>
      <c r="B6867" t="s">
        <v>7273</v>
      </c>
      <c r="C6867" s="1">
        <v>35.51</v>
      </c>
      <c r="D6867" s="5">
        <v>45363</v>
      </c>
      <c r="E6867" t="s">
        <v>21</v>
      </c>
      <c r="F6867" t="s">
        <v>33</v>
      </c>
      <c r="G6867" s="16" t="s">
        <v>7279</v>
      </c>
      <c r="H6867" s="1"/>
      <c r="J6867"/>
      <c r="AC6867" s="5" t="e">
        <f>VLOOKUP(Table1[[#This Row],[Expense Report]],#REF!,3, 0)</f>
        <v>#REF!</v>
      </c>
      <c r="AD6867" t="s">
        <v>14637</v>
      </c>
      <c r="AE6867" t="s">
        <v>245</v>
      </c>
      <c r="AF6867" t="e">
        <f>MONTH(Table1[[#This Row],[Date Sent]])</f>
        <v>#REF!</v>
      </c>
      <c r="AG6867" t="e">
        <f>YEAR(Table1[[#This Row],[Date Sent]])</f>
        <v>#REF!</v>
      </c>
      <c r="AH6867"/>
    </row>
    <row r="6868" spans="1:34" x14ac:dyDescent="0.2">
      <c r="A6868" t="s">
        <v>550</v>
      </c>
      <c r="B6868" t="s">
        <v>7280</v>
      </c>
      <c r="C6868" s="1">
        <v>293.64999999999998</v>
      </c>
      <c r="D6868" s="5">
        <v>45339</v>
      </c>
      <c r="E6868" t="s">
        <v>13</v>
      </c>
      <c r="F6868" t="s">
        <v>33</v>
      </c>
      <c r="G6868" s="16" t="s">
        <v>7281</v>
      </c>
      <c r="H6868" s="1"/>
      <c r="J6868"/>
      <c r="AC6868" s="5" t="e">
        <f>VLOOKUP(Table1[[#This Row],[Expense Report]],#REF!,3, 0)</f>
        <v>#REF!</v>
      </c>
      <c r="AD6868" t="s">
        <v>14621</v>
      </c>
      <c r="AE6868" t="s">
        <v>245</v>
      </c>
      <c r="AF6868" t="e">
        <f>MONTH(Table1[[#This Row],[Date Sent]])</f>
        <v>#REF!</v>
      </c>
      <c r="AG6868" t="e">
        <f>YEAR(Table1[[#This Row],[Date Sent]])</f>
        <v>#REF!</v>
      </c>
      <c r="AH6868"/>
    </row>
    <row r="6869" spans="1:34" x14ac:dyDescent="0.2">
      <c r="A6869" t="s">
        <v>550</v>
      </c>
      <c r="B6869" t="s">
        <v>7280</v>
      </c>
      <c r="C6869" s="1">
        <v>53.99</v>
      </c>
      <c r="D6869" s="5">
        <v>45343</v>
      </c>
      <c r="E6869" t="s">
        <v>9</v>
      </c>
      <c r="F6869" t="s">
        <v>10</v>
      </c>
      <c r="G6869" s="16" t="s">
        <v>7282</v>
      </c>
      <c r="H6869" s="1"/>
      <c r="J6869"/>
      <c r="AC6869" s="5" t="e">
        <f>VLOOKUP(Table1[[#This Row],[Expense Report]],#REF!,3, 0)</f>
        <v>#REF!</v>
      </c>
      <c r="AD6869" t="s">
        <v>14621</v>
      </c>
      <c r="AE6869" t="s">
        <v>245</v>
      </c>
      <c r="AF6869" t="e">
        <f>MONTH(Table1[[#This Row],[Date Sent]])</f>
        <v>#REF!</v>
      </c>
      <c r="AG6869" t="e">
        <f>YEAR(Table1[[#This Row],[Date Sent]])</f>
        <v>#REF!</v>
      </c>
      <c r="AH6869"/>
    </row>
    <row r="6870" spans="1:34" x14ac:dyDescent="0.2">
      <c r="A6870" t="s">
        <v>550</v>
      </c>
      <c r="B6870" t="s">
        <v>7280</v>
      </c>
      <c r="C6870" s="1">
        <v>101.42</v>
      </c>
      <c r="D6870" s="5">
        <v>45345</v>
      </c>
      <c r="E6870" t="s">
        <v>21</v>
      </c>
      <c r="F6870" t="s">
        <v>33</v>
      </c>
      <c r="G6870" s="16" t="s">
        <v>7283</v>
      </c>
      <c r="H6870" s="1"/>
      <c r="J6870"/>
      <c r="AC6870" s="5" t="e">
        <f>VLOOKUP(Table1[[#This Row],[Expense Report]],#REF!,3, 0)</f>
        <v>#REF!</v>
      </c>
      <c r="AD6870" t="s">
        <v>14621</v>
      </c>
      <c r="AE6870" t="s">
        <v>245</v>
      </c>
      <c r="AF6870" t="e">
        <f>MONTH(Table1[[#This Row],[Date Sent]])</f>
        <v>#REF!</v>
      </c>
      <c r="AG6870" t="e">
        <f>YEAR(Table1[[#This Row],[Date Sent]])</f>
        <v>#REF!</v>
      </c>
      <c r="AH6870"/>
    </row>
    <row r="6871" spans="1:34" x14ac:dyDescent="0.2">
      <c r="A6871" t="s">
        <v>550</v>
      </c>
      <c r="B6871" t="s">
        <v>7280</v>
      </c>
      <c r="C6871" s="1">
        <v>79.3</v>
      </c>
      <c r="D6871" s="5">
        <v>45346</v>
      </c>
      <c r="E6871" t="s">
        <v>25</v>
      </c>
      <c r="F6871" t="s">
        <v>49</v>
      </c>
      <c r="G6871" s="16" t="s">
        <v>7284</v>
      </c>
      <c r="H6871" s="1"/>
      <c r="J6871"/>
      <c r="AC6871" s="5" t="e">
        <f>VLOOKUP(Table1[[#This Row],[Expense Report]],#REF!,3, 0)</f>
        <v>#REF!</v>
      </c>
      <c r="AD6871" t="s">
        <v>14621</v>
      </c>
      <c r="AE6871" t="s">
        <v>245</v>
      </c>
      <c r="AF6871" t="e">
        <f>MONTH(Table1[[#This Row],[Date Sent]])</f>
        <v>#REF!</v>
      </c>
      <c r="AG6871" t="e">
        <f>YEAR(Table1[[#This Row],[Date Sent]])</f>
        <v>#REF!</v>
      </c>
      <c r="AH6871"/>
    </row>
    <row r="6872" spans="1:34" x14ac:dyDescent="0.2">
      <c r="A6872" t="s">
        <v>550</v>
      </c>
      <c r="B6872" t="s">
        <v>7280</v>
      </c>
      <c r="C6872" s="1">
        <v>193.98</v>
      </c>
      <c r="D6872" s="5">
        <v>45349</v>
      </c>
      <c r="E6872" t="s">
        <v>21</v>
      </c>
      <c r="F6872" t="s">
        <v>33</v>
      </c>
      <c r="G6872" s="16" t="s">
        <v>7285</v>
      </c>
      <c r="H6872" s="1"/>
      <c r="J6872"/>
      <c r="AC6872" s="5" t="e">
        <f>VLOOKUP(Table1[[#This Row],[Expense Report]],#REF!,3, 0)</f>
        <v>#REF!</v>
      </c>
      <c r="AD6872" t="s">
        <v>14621</v>
      </c>
      <c r="AE6872" t="s">
        <v>245</v>
      </c>
      <c r="AF6872" t="e">
        <f>MONTH(Table1[[#This Row],[Date Sent]])</f>
        <v>#REF!</v>
      </c>
      <c r="AG6872" t="e">
        <f>YEAR(Table1[[#This Row],[Date Sent]])</f>
        <v>#REF!</v>
      </c>
      <c r="AH6872"/>
    </row>
    <row r="6873" spans="1:34" x14ac:dyDescent="0.2">
      <c r="A6873" t="s">
        <v>550</v>
      </c>
      <c r="B6873" t="s">
        <v>7280</v>
      </c>
      <c r="C6873" s="1">
        <v>22.66</v>
      </c>
      <c r="D6873" s="5">
        <v>45350</v>
      </c>
      <c r="E6873" t="s">
        <v>8</v>
      </c>
      <c r="F6873" t="s">
        <v>16</v>
      </c>
      <c r="G6873" s="16" t="s">
        <v>7286</v>
      </c>
      <c r="H6873" s="1"/>
      <c r="J6873"/>
      <c r="AC6873" s="5" t="e">
        <f>VLOOKUP(Table1[[#This Row],[Expense Report]],#REF!,3, 0)</f>
        <v>#REF!</v>
      </c>
      <c r="AD6873" t="s">
        <v>14621</v>
      </c>
      <c r="AE6873" t="s">
        <v>245</v>
      </c>
      <c r="AF6873" t="e">
        <f>MONTH(Table1[[#This Row],[Date Sent]])</f>
        <v>#REF!</v>
      </c>
      <c r="AG6873" t="e">
        <f>YEAR(Table1[[#This Row],[Date Sent]])</f>
        <v>#REF!</v>
      </c>
      <c r="AH6873"/>
    </row>
    <row r="6874" spans="1:34" x14ac:dyDescent="0.2">
      <c r="A6874" t="s">
        <v>550</v>
      </c>
      <c r="B6874" t="s">
        <v>7280</v>
      </c>
      <c r="C6874" s="1">
        <v>431.98</v>
      </c>
      <c r="D6874" s="5">
        <v>45352</v>
      </c>
      <c r="E6874" t="s">
        <v>25</v>
      </c>
      <c r="F6874" t="s">
        <v>33</v>
      </c>
      <c r="G6874" s="16" t="s">
        <v>7287</v>
      </c>
      <c r="H6874" s="1"/>
      <c r="J6874"/>
      <c r="AC6874" s="5" t="e">
        <f>VLOOKUP(Table1[[#This Row],[Expense Report]],#REF!,3, 0)</f>
        <v>#REF!</v>
      </c>
      <c r="AD6874" t="s">
        <v>14621</v>
      </c>
      <c r="AE6874" t="s">
        <v>245</v>
      </c>
      <c r="AF6874" t="e">
        <f>MONTH(Table1[[#This Row],[Date Sent]])</f>
        <v>#REF!</v>
      </c>
      <c r="AG6874" t="e">
        <f>YEAR(Table1[[#This Row],[Date Sent]])</f>
        <v>#REF!</v>
      </c>
      <c r="AH6874"/>
    </row>
    <row r="6875" spans="1:34" x14ac:dyDescent="0.2">
      <c r="A6875" t="s">
        <v>550</v>
      </c>
      <c r="B6875" t="s">
        <v>7280</v>
      </c>
      <c r="C6875" s="1">
        <v>56.06</v>
      </c>
      <c r="D6875" s="5">
        <v>45353</v>
      </c>
      <c r="E6875" t="s">
        <v>21</v>
      </c>
      <c r="F6875" t="s">
        <v>33</v>
      </c>
      <c r="G6875" s="16" t="s">
        <v>7288</v>
      </c>
      <c r="H6875" s="1"/>
      <c r="J6875"/>
      <c r="AC6875" s="5" t="e">
        <f>VLOOKUP(Table1[[#This Row],[Expense Report]],#REF!,3, 0)</f>
        <v>#REF!</v>
      </c>
      <c r="AD6875" t="s">
        <v>14621</v>
      </c>
      <c r="AE6875" t="s">
        <v>245</v>
      </c>
      <c r="AF6875" t="e">
        <f>MONTH(Table1[[#This Row],[Date Sent]])</f>
        <v>#REF!</v>
      </c>
      <c r="AG6875" t="e">
        <f>YEAR(Table1[[#This Row],[Date Sent]])</f>
        <v>#REF!</v>
      </c>
      <c r="AH6875"/>
    </row>
    <row r="6876" spans="1:34" x14ac:dyDescent="0.2">
      <c r="A6876" t="s">
        <v>550</v>
      </c>
      <c r="B6876" t="s">
        <v>7280</v>
      </c>
      <c r="C6876" s="1">
        <v>114.07</v>
      </c>
      <c r="D6876" s="5">
        <v>45355</v>
      </c>
      <c r="E6876" t="s">
        <v>23</v>
      </c>
      <c r="F6876" t="s">
        <v>16</v>
      </c>
      <c r="G6876" s="16" t="s">
        <v>7289</v>
      </c>
      <c r="H6876" s="1"/>
      <c r="J6876"/>
      <c r="AC6876" s="5" t="e">
        <f>VLOOKUP(Table1[[#This Row],[Expense Report]],#REF!,3, 0)</f>
        <v>#REF!</v>
      </c>
      <c r="AD6876" t="s">
        <v>14621</v>
      </c>
      <c r="AE6876" t="s">
        <v>245</v>
      </c>
      <c r="AF6876" t="e">
        <f>MONTH(Table1[[#This Row],[Date Sent]])</f>
        <v>#REF!</v>
      </c>
      <c r="AG6876" t="e">
        <f>YEAR(Table1[[#This Row],[Date Sent]])</f>
        <v>#REF!</v>
      </c>
      <c r="AH6876"/>
    </row>
    <row r="6877" spans="1:34" x14ac:dyDescent="0.2">
      <c r="A6877" t="s">
        <v>550</v>
      </c>
      <c r="B6877" t="s">
        <v>7280</v>
      </c>
      <c r="C6877" s="1">
        <v>38.96</v>
      </c>
      <c r="D6877" s="5">
        <v>45356</v>
      </c>
      <c r="E6877" t="s">
        <v>8</v>
      </c>
      <c r="F6877" t="s">
        <v>39</v>
      </c>
      <c r="G6877" s="16" t="s">
        <v>7290</v>
      </c>
      <c r="H6877" s="1"/>
      <c r="J6877"/>
      <c r="AC6877" s="5" t="e">
        <f>VLOOKUP(Table1[[#This Row],[Expense Report]],#REF!,3, 0)</f>
        <v>#REF!</v>
      </c>
      <c r="AD6877" t="s">
        <v>14621</v>
      </c>
      <c r="AE6877" t="s">
        <v>245</v>
      </c>
      <c r="AF6877" t="e">
        <f>MONTH(Table1[[#This Row],[Date Sent]])</f>
        <v>#REF!</v>
      </c>
      <c r="AG6877" t="e">
        <f>YEAR(Table1[[#This Row],[Date Sent]])</f>
        <v>#REF!</v>
      </c>
      <c r="AH6877"/>
    </row>
    <row r="6878" spans="1:34" x14ac:dyDescent="0.2">
      <c r="A6878" t="s">
        <v>550</v>
      </c>
      <c r="B6878" t="s">
        <v>7280</v>
      </c>
      <c r="C6878" s="1">
        <v>11.19</v>
      </c>
      <c r="D6878" s="5">
        <v>45356</v>
      </c>
      <c r="E6878" t="s">
        <v>8</v>
      </c>
      <c r="F6878" t="s">
        <v>39</v>
      </c>
      <c r="G6878" s="16" t="s">
        <v>7291</v>
      </c>
      <c r="H6878" s="1"/>
      <c r="J6878"/>
      <c r="AC6878" s="5" t="e">
        <f>VLOOKUP(Table1[[#This Row],[Expense Report]],#REF!,3, 0)</f>
        <v>#REF!</v>
      </c>
      <c r="AD6878" t="s">
        <v>14621</v>
      </c>
      <c r="AE6878" t="s">
        <v>245</v>
      </c>
      <c r="AF6878" t="e">
        <f>MONTH(Table1[[#This Row],[Date Sent]])</f>
        <v>#REF!</v>
      </c>
      <c r="AG6878" t="e">
        <f>YEAR(Table1[[#This Row],[Date Sent]])</f>
        <v>#REF!</v>
      </c>
      <c r="AH6878"/>
    </row>
    <row r="6879" spans="1:34" x14ac:dyDescent="0.2">
      <c r="A6879" t="s">
        <v>550</v>
      </c>
      <c r="B6879" t="s">
        <v>7280</v>
      </c>
      <c r="C6879" s="1">
        <v>153.34</v>
      </c>
      <c r="D6879" s="5">
        <v>45360</v>
      </c>
      <c r="E6879" t="s">
        <v>25</v>
      </c>
      <c r="F6879" t="s">
        <v>33</v>
      </c>
      <c r="G6879" s="16" t="s">
        <v>7292</v>
      </c>
      <c r="H6879" s="1"/>
      <c r="J6879"/>
      <c r="AC6879" s="5" t="e">
        <f>VLOOKUP(Table1[[#This Row],[Expense Report]],#REF!,3, 0)</f>
        <v>#REF!</v>
      </c>
      <c r="AD6879" t="s">
        <v>14621</v>
      </c>
      <c r="AE6879" t="s">
        <v>245</v>
      </c>
      <c r="AF6879" t="e">
        <f>MONTH(Table1[[#This Row],[Date Sent]])</f>
        <v>#REF!</v>
      </c>
      <c r="AG6879" t="e">
        <f>YEAR(Table1[[#This Row],[Date Sent]])</f>
        <v>#REF!</v>
      </c>
      <c r="AH6879"/>
    </row>
    <row r="6880" spans="1:34" x14ac:dyDescent="0.2">
      <c r="A6880" t="s">
        <v>550</v>
      </c>
      <c r="B6880" t="s">
        <v>7280</v>
      </c>
      <c r="C6880" s="1">
        <v>121.16</v>
      </c>
      <c r="D6880" s="5">
        <v>45360</v>
      </c>
      <c r="E6880" t="s">
        <v>21</v>
      </c>
      <c r="F6880" t="s">
        <v>33</v>
      </c>
      <c r="G6880" s="16" t="s">
        <v>2634</v>
      </c>
      <c r="H6880" s="1"/>
      <c r="J6880"/>
      <c r="AC6880" s="5" t="e">
        <f>VLOOKUP(Table1[[#This Row],[Expense Report]],#REF!,3, 0)</f>
        <v>#REF!</v>
      </c>
      <c r="AD6880" t="s">
        <v>14621</v>
      </c>
      <c r="AE6880" t="s">
        <v>245</v>
      </c>
      <c r="AF6880" t="e">
        <f>MONTH(Table1[[#This Row],[Date Sent]])</f>
        <v>#REF!</v>
      </c>
      <c r="AG6880" t="e">
        <f>YEAR(Table1[[#This Row],[Date Sent]])</f>
        <v>#REF!</v>
      </c>
      <c r="AH6880"/>
    </row>
    <row r="6881" spans="1:34" x14ac:dyDescent="0.2">
      <c r="A6881" t="s">
        <v>550</v>
      </c>
      <c r="B6881" t="s">
        <v>7280</v>
      </c>
      <c r="C6881" s="1">
        <v>90.66</v>
      </c>
      <c r="D6881" s="5">
        <v>45360</v>
      </c>
      <c r="E6881" t="s">
        <v>8</v>
      </c>
      <c r="F6881" t="s">
        <v>39</v>
      </c>
      <c r="G6881" s="16" t="s">
        <v>7293</v>
      </c>
      <c r="H6881" s="1"/>
      <c r="J6881"/>
      <c r="AC6881" s="5" t="e">
        <f>VLOOKUP(Table1[[#This Row],[Expense Report]],#REF!,3, 0)</f>
        <v>#REF!</v>
      </c>
      <c r="AD6881" t="s">
        <v>14621</v>
      </c>
      <c r="AE6881" t="s">
        <v>245</v>
      </c>
      <c r="AF6881" t="e">
        <f>MONTH(Table1[[#This Row],[Date Sent]])</f>
        <v>#REF!</v>
      </c>
      <c r="AG6881" t="e">
        <f>YEAR(Table1[[#This Row],[Date Sent]])</f>
        <v>#REF!</v>
      </c>
      <c r="AH6881"/>
    </row>
    <row r="6882" spans="1:34" x14ac:dyDescent="0.2">
      <c r="A6882" t="s">
        <v>550</v>
      </c>
      <c r="B6882" t="s">
        <v>7280</v>
      </c>
      <c r="C6882" s="1">
        <v>48.35</v>
      </c>
      <c r="D6882" s="5">
        <v>45362</v>
      </c>
      <c r="E6882" t="s">
        <v>21</v>
      </c>
      <c r="F6882" t="s">
        <v>15</v>
      </c>
      <c r="G6882" s="16" t="s">
        <v>7294</v>
      </c>
      <c r="H6882" s="1"/>
      <c r="J6882"/>
      <c r="AC6882" s="5" t="e">
        <f>VLOOKUP(Table1[[#This Row],[Expense Report]],#REF!,3, 0)</f>
        <v>#REF!</v>
      </c>
      <c r="AD6882" t="s">
        <v>14621</v>
      </c>
      <c r="AE6882" t="s">
        <v>245</v>
      </c>
      <c r="AF6882" t="e">
        <f>MONTH(Table1[[#This Row],[Date Sent]])</f>
        <v>#REF!</v>
      </c>
      <c r="AG6882" t="e">
        <f>YEAR(Table1[[#This Row],[Date Sent]])</f>
        <v>#REF!</v>
      </c>
      <c r="AH6882"/>
    </row>
    <row r="6883" spans="1:34" x14ac:dyDescent="0.2">
      <c r="A6883" t="s">
        <v>550</v>
      </c>
      <c r="B6883" t="s">
        <v>7280</v>
      </c>
      <c r="C6883" s="1">
        <v>36.840000000000003</v>
      </c>
      <c r="D6883" s="5">
        <v>45363</v>
      </c>
      <c r="E6883" t="s">
        <v>8</v>
      </c>
      <c r="F6883" t="s">
        <v>16</v>
      </c>
      <c r="G6883" s="16" t="s">
        <v>7295</v>
      </c>
      <c r="H6883" s="1"/>
      <c r="J6883"/>
      <c r="AC6883" s="5" t="e">
        <f>VLOOKUP(Table1[[#This Row],[Expense Report]],#REF!,3, 0)</f>
        <v>#REF!</v>
      </c>
      <c r="AD6883" t="s">
        <v>14621</v>
      </c>
      <c r="AE6883" t="s">
        <v>245</v>
      </c>
      <c r="AF6883" t="e">
        <f>MONTH(Table1[[#This Row],[Date Sent]])</f>
        <v>#REF!</v>
      </c>
      <c r="AG6883" t="e">
        <f>YEAR(Table1[[#This Row],[Date Sent]])</f>
        <v>#REF!</v>
      </c>
      <c r="AH6883"/>
    </row>
    <row r="6884" spans="1:34" x14ac:dyDescent="0.2">
      <c r="A6884" t="s">
        <v>550</v>
      </c>
      <c r="B6884" t="s">
        <v>7280</v>
      </c>
      <c r="C6884" s="1">
        <v>195.6</v>
      </c>
      <c r="D6884" s="5">
        <v>45365</v>
      </c>
      <c r="E6884" t="s">
        <v>17</v>
      </c>
      <c r="F6884" t="s">
        <v>33</v>
      </c>
      <c r="G6884" s="16" t="s">
        <v>7296</v>
      </c>
      <c r="H6884" s="1"/>
      <c r="J6884"/>
      <c r="AC6884" s="5" t="e">
        <f>VLOOKUP(Table1[[#This Row],[Expense Report]],#REF!,3, 0)</f>
        <v>#REF!</v>
      </c>
      <c r="AD6884" t="s">
        <v>14621</v>
      </c>
      <c r="AE6884" t="s">
        <v>245</v>
      </c>
      <c r="AF6884" t="e">
        <f>MONTH(Table1[[#This Row],[Date Sent]])</f>
        <v>#REF!</v>
      </c>
      <c r="AG6884" t="e">
        <f>YEAR(Table1[[#This Row],[Date Sent]])</f>
        <v>#REF!</v>
      </c>
      <c r="AH6884"/>
    </row>
    <row r="6885" spans="1:34" x14ac:dyDescent="0.2">
      <c r="A6885" t="s">
        <v>550</v>
      </c>
      <c r="B6885" t="s">
        <v>7280</v>
      </c>
      <c r="C6885" s="1">
        <v>253.78</v>
      </c>
      <c r="D6885" s="5">
        <v>45366</v>
      </c>
      <c r="E6885" t="s">
        <v>13</v>
      </c>
      <c r="F6885" t="s">
        <v>33</v>
      </c>
      <c r="G6885" s="16" t="s">
        <v>4334</v>
      </c>
      <c r="H6885" s="1"/>
      <c r="J6885"/>
      <c r="AC6885" s="5" t="e">
        <f>VLOOKUP(Table1[[#This Row],[Expense Report]],#REF!,3, 0)</f>
        <v>#REF!</v>
      </c>
      <c r="AD6885" t="s">
        <v>14621</v>
      </c>
      <c r="AE6885" t="s">
        <v>245</v>
      </c>
      <c r="AF6885" t="e">
        <f>MONTH(Table1[[#This Row],[Date Sent]])</f>
        <v>#REF!</v>
      </c>
      <c r="AG6885" t="e">
        <f>YEAR(Table1[[#This Row],[Date Sent]])</f>
        <v>#REF!</v>
      </c>
      <c r="AH6885"/>
    </row>
    <row r="6886" spans="1:34" x14ac:dyDescent="0.2">
      <c r="A6886" t="s">
        <v>550</v>
      </c>
      <c r="B6886" t="s">
        <v>7280</v>
      </c>
      <c r="C6886" s="1">
        <v>42.09</v>
      </c>
      <c r="D6886" s="5">
        <v>45366</v>
      </c>
      <c r="E6886" t="s">
        <v>21</v>
      </c>
      <c r="F6886" t="s">
        <v>33</v>
      </c>
      <c r="G6886" s="16" t="s">
        <v>7297</v>
      </c>
      <c r="H6886" s="1"/>
      <c r="J6886"/>
      <c r="AC6886" s="5" t="e">
        <f>VLOOKUP(Table1[[#This Row],[Expense Report]],#REF!,3, 0)</f>
        <v>#REF!</v>
      </c>
      <c r="AD6886" t="s">
        <v>14621</v>
      </c>
      <c r="AE6886" t="s">
        <v>245</v>
      </c>
      <c r="AF6886" t="e">
        <f>MONTH(Table1[[#This Row],[Date Sent]])</f>
        <v>#REF!</v>
      </c>
      <c r="AG6886" t="e">
        <f>YEAR(Table1[[#This Row],[Date Sent]])</f>
        <v>#REF!</v>
      </c>
      <c r="AH6886"/>
    </row>
    <row r="6887" spans="1:34" x14ac:dyDescent="0.2">
      <c r="A6887" t="s">
        <v>309</v>
      </c>
      <c r="B6887" t="s">
        <v>7298</v>
      </c>
      <c r="C6887" s="1">
        <v>53.05</v>
      </c>
      <c r="D6887" s="5">
        <v>45367</v>
      </c>
      <c r="E6887" t="s">
        <v>21</v>
      </c>
      <c r="F6887" t="s">
        <v>33</v>
      </c>
      <c r="G6887" s="16" t="s">
        <v>7299</v>
      </c>
      <c r="H6887" s="1"/>
      <c r="J6887"/>
      <c r="AC6887" s="5" t="e">
        <f>VLOOKUP(Table1[[#This Row],[Expense Report]],#REF!,3, 0)</f>
        <v>#REF!</v>
      </c>
      <c r="AD6887" t="s">
        <v>14547</v>
      </c>
      <c r="AE6887" t="s">
        <v>245</v>
      </c>
      <c r="AF6887" t="e">
        <f>MONTH(Table1[[#This Row],[Date Sent]])</f>
        <v>#REF!</v>
      </c>
      <c r="AG6887" t="e">
        <f>YEAR(Table1[[#This Row],[Date Sent]])</f>
        <v>#REF!</v>
      </c>
      <c r="AH6887"/>
    </row>
    <row r="6888" spans="1:34" x14ac:dyDescent="0.2">
      <c r="A6888" t="s">
        <v>309</v>
      </c>
      <c r="B6888" t="s">
        <v>7298</v>
      </c>
      <c r="C6888" s="1">
        <v>135.41999999999999</v>
      </c>
      <c r="D6888" s="5">
        <v>45372</v>
      </c>
      <c r="E6888" t="s">
        <v>25</v>
      </c>
      <c r="F6888" t="s">
        <v>39</v>
      </c>
      <c r="G6888" s="16" t="s">
        <v>7300</v>
      </c>
      <c r="H6888" s="1"/>
      <c r="J6888"/>
      <c r="AC6888" s="5" t="e">
        <f>VLOOKUP(Table1[[#This Row],[Expense Report]],#REF!,3, 0)</f>
        <v>#REF!</v>
      </c>
      <c r="AD6888" t="s">
        <v>14547</v>
      </c>
      <c r="AE6888" t="s">
        <v>245</v>
      </c>
      <c r="AF6888" t="e">
        <f>MONTH(Table1[[#This Row],[Date Sent]])</f>
        <v>#REF!</v>
      </c>
      <c r="AG6888" t="e">
        <f>YEAR(Table1[[#This Row],[Date Sent]])</f>
        <v>#REF!</v>
      </c>
      <c r="AH6888"/>
    </row>
    <row r="6889" spans="1:34" x14ac:dyDescent="0.2">
      <c r="A6889" t="s">
        <v>309</v>
      </c>
      <c r="B6889" t="s">
        <v>7298</v>
      </c>
      <c r="C6889" s="1">
        <v>48.75</v>
      </c>
      <c r="D6889" s="5">
        <v>45373</v>
      </c>
      <c r="E6889" t="s">
        <v>21</v>
      </c>
      <c r="F6889" t="s">
        <v>33</v>
      </c>
      <c r="G6889" s="16" t="s">
        <v>7301</v>
      </c>
      <c r="H6889" s="1"/>
      <c r="J6889"/>
      <c r="AC6889" s="5" t="e">
        <f>VLOOKUP(Table1[[#This Row],[Expense Report]],#REF!,3, 0)</f>
        <v>#REF!</v>
      </c>
      <c r="AD6889" t="s">
        <v>14547</v>
      </c>
      <c r="AE6889" t="s">
        <v>245</v>
      </c>
      <c r="AF6889" t="e">
        <f>MONTH(Table1[[#This Row],[Date Sent]])</f>
        <v>#REF!</v>
      </c>
      <c r="AG6889" t="e">
        <f>YEAR(Table1[[#This Row],[Date Sent]])</f>
        <v>#REF!</v>
      </c>
      <c r="AH6889"/>
    </row>
    <row r="6890" spans="1:34" x14ac:dyDescent="0.2">
      <c r="A6890" t="s">
        <v>309</v>
      </c>
      <c r="B6890" t="s">
        <v>7298</v>
      </c>
      <c r="C6890" s="1">
        <v>81.540000000000006</v>
      </c>
      <c r="D6890" s="5">
        <v>45380</v>
      </c>
      <c r="E6890" t="s">
        <v>21</v>
      </c>
      <c r="F6890" t="s">
        <v>33</v>
      </c>
      <c r="G6890" s="16" t="s">
        <v>7302</v>
      </c>
      <c r="H6890" s="1"/>
      <c r="J6890"/>
      <c r="AC6890" s="5" t="e">
        <f>VLOOKUP(Table1[[#This Row],[Expense Report]],#REF!,3, 0)</f>
        <v>#REF!</v>
      </c>
      <c r="AD6890" t="s">
        <v>14547</v>
      </c>
      <c r="AE6890" t="s">
        <v>245</v>
      </c>
      <c r="AF6890" t="e">
        <f>MONTH(Table1[[#This Row],[Date Sent]])</f>
        <v>#REF!</v>
      </c>
      <c r="AG6890" t="e">
        <f>YEAR(Table1[[#This Row],[Date Sent]])</f>
        <v>#REF!</v>
      </c>
      <c r="AH6890"/>
    </row>
    <row r="6891" spans="1:34" x14ac:dyDescent="0.2">
      <c r="A6891" t="s">
        <v>370</v>
      </c>
      <c r="B6891" t="s">
        <v>7303</v>
      </c>
      <c r="C6891" s="1">
        <v>9.89</v>
      </c>
      <c r="D6891" s="5">
        <v>45358</v>
      </c>
      <c r="E6891" t="s">
        <v>14</v>
      </c>
      <c r="F6891" t="s">
        <v>24</v>
      </c>
      <c r="G6891" s="16" t="s">
        <v>7304</v>
      </c>
      <c r="H6891" s="1"/>
      <c r="J6891"/>
      <c r="AC6891" s="5" t="e">
        <f>VLOOKUP(Table1[[#This Row],[Expense Report]],#REF!,3, 0)</f>
        <v>#REF!</v>
      </c>
      <c r="AD6891" t="s">
        <v>13714</v>
      </c>
      <c r="AE6891" t="s">
        <v>744</v>
      </c>
      <c r="AF6891" t="e">
        <f>MONTH(Table1[[#This Row],[Date Sent]])</f>
        <v>#REF!</v>
      </c>
      <c r="AG6891" t="e">
        <f>YEAR(Table1[[#This Row],[Date Sent]])</f>
        <v>#REF!</v>
      </c>
      <c r="AH6891"/>
    </row>
    <row r="6892" spans="1:34" x14ac:dyDescent="0.2">
      <c r="A6892" t="s">
        <v>142</v>
      </c>
      <c r="B6892" t="s">
        <v>7305</v>
      </c>
      <c r="C6892" s="1">
        <v>10.47</v>
      </c>
      <c r="D6892" s="5">
        <v>45380</v>
      </c>
      <c r="E6892" t="s">
        <v>10</v>
      </c>
      <c r="F6892" t="s">
        <v>17</v>
      </c>
      <c r="G6892" s="16" t="s">
        <v>7306</v>
      </c>
      <c r="H6892" s="1"/>
      <c r="J6892"/>
      <c r="AC6892" s="5" t="e">
        <f>VLOOKUP(Table1[[#This Row],[Expense Report]],#REF!,3, 0)</f>
        <v>#REF!</v>
      </c>
      <c r="AD6892" t="s">
        <v>14682</v>
      </c>
      <c r="AE6892" t="s">
        <v>198</v>
      </c>
      <c r="AF6892" t="e">
        <f>MONTH(Table1[[#This Row],[Date Sent]])</f>
        <v>#REF!</v>
      </c>
      <c r="AG6892" t="e">
        <f>YEAR(Table1[[#This Row],[Date Sent]])</f>
        <v>#REF!</v>
      </c>
      <c r="AH6892"/>
    </row>
    <row r="6893" spans="1:34" x14ac:dyDescent="0.2">
      <c r="A6893" t="s">
        <v>2561</v>
      </c>
      <c r="B6893" t="s">
        <v>7307</v>
      </c>
      <c r="C6893" s="1">
        <v>65.84</v>
      </c>
      <c r="D6893" s="5">
        <v>45335</v>
      </c>
      <c r="E6893" t="s">
        <v>21</v>
      </c>
      <c r="F6893" t="s">
        <v>33</v>
      </c>
      <c r="G6893" s="16" t="s">
        <v>1526</v>
      </c>
      <c r="H6893" s="1"/>
      <c r="J6893"/>
      <c r="AC6893" s="5" t="e">
        <f>VLOOKUP(Table1[[#This Row],[Expense Report]],#REF!,3, 0)</f>
        <v>#REF!</v>
      </c>
      <c r="AD6893" t="s">
        <v>14719</v>
      </c>
      <c r="AE6893" t="s">
        <v>198</v>
      </c>
      <c r="AF6893" t="e">
        <f>MONTH(Table1[[#This Row],[Date Sent]])</f>
        <v>#REF!</v>
      </c>
      <c r="AG6893" t="e">
        <f>YEAR(Table1[[#This Row],[Date Sent]])</f>
        <v>#REF!</v>
      </c>
      <c r="AH6893"/>
    </row>
    <row r="6894" spans="1:34" x14ac:dyDescent="0.2">
      <c r="A6894" t="s">
        <v>618</v>
      </c>
      <c r="B6894" t="s">
        <v>7308</v>
      </c>
      <c r="C6894" s="1">
        <v>4.0599999999999996</v>
      </c>
      <c r="D6894" s="5">
        <v>45376</v>
      </c>
      <c r="E6894" t="s">
        <v>23</v>
      </c>
      <c r="F6894" t="s">
        <v>39</v>
      </c>
      <c r="G6894" s="16" t="s">
        <v>7309</v>
      </c>
      <c r="H6894" s="1"/>
      <c r="J6894"/>
      <c r="AC6894" s="5" t="e">
        <f>VLOOKUP(Table1[[#This Row],[Expense Report]],#REF!,3, 0)</f>
        <v>#REF!</v>
      </c>
      <c r="AD6894" t="s">
        <v>14697</v>
      </c>
      <c r="AE6894" t="s">
        <v>313</v>
      </c>
      <c r="AF6894" t="e">
        <f>MONTH(Table1[[#This Row],[Date Sent]])</f>
        <v>#REF!</v>
      </c>
      <c r="AG6894" t="e">
        <f>YEAR(Table1[[#This Row],[Date Sent]])</f>
        <v>#REF!</v>
      </c>
      <c r="AH6894"/>
    </row>
    <row r="6895" spans="1:34" x14ac:dyDescent="0.2">
      <c r="A6895" t="s">
        <v>618</v>
      </c>
      <c r="B6895" t="s">
        <v>7308</v>
      </c>
      <c r="C6895" s="1">
        <v>24.99</v>
      </c>
      <c r="D6895" s="5">
        <v>45376</v>
      </c>
      <c r="E6895" t="s">
        <v>14</v>
      </c>
      <c r="F6895" t="s">
        <v>24</v>
      </c>
      <c r="G6895" s="16" t="s">
        <v>7310</v>
      </c>
      <c r="H6895" s="1"/>
      <c r="J6895"/>
      <c r="AC6895" s="5" t="e">
        <f>VLOOKUP(Table1[[#This Row],[Expense Report]],#REF!,3, 0)</f>
        <v>#REF!</v>
      </c>
      <c r="AD6895" t="s">
        <v>14697</v>
      </c>
      <c r="AE6895" t="s">
        <v>313</v>
      </c>
      <c r="AF6895" t="e">
        <f>MONTH(Table1[[#This Row],[Date Sent]])</f>
        <v>#REF!</v>
      </c>
      <c r="AG6895" t="e">
        <f>YEAR(Table1[[#This Row],[Date Sent]])</f>
        <v>#REF!</v>
      </c>
      <c r="AH6895"/>
    </row>
    <row r="6896" spans="1:34" x14ac:dyDescent="0.2">
      <c r="A6896" t="s">
        <v>618</v>
      </c>
      <c r="B6896" t="s">
        <v>7308</v>
      </c>
      <c r="C6896" s="1">
        <v>45.33</v>
      </c>
      <c r="D6896" s="5">
        <v>45376</v>
      </c>
      <c r="E6896" t="s">
        <v>15</v>
      </c>
      <c r="F6896" t="s">
        <v>33</v>
      </c>
      <c r="G6896" s="16" t="s">
        <v>1624</v>
      </c>
      <c r="H6896" s="1"/>
      <c r="J6896"/>
      <c r="AC6896" s="5" t="e">
        <f>VLOOKUP(Table1[[#This Row],[Expense Report]],#REF!,3, 0)</f>
        <v>#REF!</v>
      </c>
      <c r="AD6896" t="s">
        <v>14697</v>
      </c>
      <c r="AE6896" t="s">
        <v>313</v>
      </c>
      <c r="AF6896" t="e">
        <f>MONTH(Table1[[#This Row],[Date Sent]])</f>
        <v>#REF!</v>
      </c>
      <c r="AG6896" t="e">
        <f>YEAR(Table1[[#This Row],[Date Sent]])</f>
        <v>#REF!</v>
      </c>
      <c r="AH6896"/>
    </row>
    <row r="6897" spans="1:34" x14ac:dyDescent="0.2">
      <c r="A6897" t="s">
        <v>618</v>
      </c>
      <c r="B6897" t="s">
        <v>7308</v>
      </c>
      <c r="C6897" s="1">
        <v>238.74</v>
      </c>
      <c r="D6897" s="5">
        <v>45377</v>
      </c>
      <c r="E6897" t="s">
        <v>24</v>
      </c>
      <c r="F6897"/>
      <c r="G6897" s="16" t="s">
        <v>7311</v>
      </c>
      <c r="H6897" s="1"/>
      <c r="J6897"/>
      <c r="AC6897" s="5" t="e">
        <f>VLOOKUP(Table1[[#This Row],[Expense Report]],#REF!,3, 0)</f>
        <v>#REF!</v>
      </c>
      <c r="AD6897" t="s">
        <v>14697</v>
      </c>
      <c r="AE6897" t="s">
        <v>313</v>
      </c>
      <c r="AF6897" t="e">
        <f>MONTH(Table1[[#This Row],[Date Sent]])</f>
        <v>#REF!</v>
      </c>
      <c r="AG6897" t="e">
        <f>YEAR(Table1[[#This Row],[Date Sent]])</f>
        <v>#REF!</v>
      </c>
      <c r="AH6897"/>
    </row>
    <row r="6898" spans="1:34" x14ac:dyDescent="0.2">
      <c r="A6898" t="s">
        <v>618</v>
      </c>
      <c r="B6898" t="s">
        <v>7308</v>
      </c>
      <c r="C6898" s="1">
        <v>29.4</v>
      </c>
      <c r="D6898" s="5">
        <v>45381</v>
      </c>
      <c r="E6898" t="s">
        <v>6</v>
      </c>
      <c r="F6898" t="s">
        <v>24</v>
      </c>
      <c r="G6898" s="16" t="s">
        <v>5940</v>
      </c>
      <c r="H6898" s="1"/>
      <c r="J6898"/>
      <c r="AC6898" s="5" t="e">
        <f>VLOOKUP(Table1[[#This Row],[Expense Report]],#REF!,3, 0)</f>
        <v>#REF!</v>
      </c>
      <c r="AD6898" t="s">
        <v>14697</v>
      </c>
      <c r="AE6898" t="s">
        <v>313</v>
      </c>
      <c r="AF6898" t="e">
        <f>MONTH(Table1[[#This Row],[Date Sent]])</f>
        <v>#REF!</v>
      </c>
      <c r="AG6898" t="e">
        <f>YEAR(Table1[[#This Row],[Date Sent]])</f>
        <v>#REF!</v>
      </c>
      <c r="AH6898"/>
    </row>
    <row r="6899" spans="1:34" x14ac:dyDescent="0.2">
      <c r="A6899" t="s">
        <v>245</v>
      </c>
      <c r="B6899" t="s">
        <v>7312</v>
      </c>
      <c r="C6899" s="1">
        <v>44.43</v>
      </c>
      <c r="D6899" s="5">
        <v>45363</v>
      </c>
      <c r="E6899" t="s">
        <v>21</v>
      </c>
      <c r="F6899" t="s">
        <v>33</v>
      </c>
      <c r="G6899" s="16" t="s">
        <v>7313</v>
      </c>
      <c r="H6899" s="1"/>
      <c r="J6899"/>
      <c r="AC6899" s="5" t="e">
        <f>VLOOKUP(Table1[[#This Row],[Expense Report]],#REF!,3, 0)</f>
        <v>#REF!</v>
      </c>
      <c r="AD6899" t="s">
        <v>14584</v>
      </c>
      <c r="AE6899" t="s">
        <v>313</v>
      </c>
      <c r="AF6899" t="e">
        <f>MONTH(Table1[[#This Row],[Date Sent]])</f>
        <v>#REF!</v>
      </c>
      <c r="AG6899" t="e">
        <f>YEAR(Table1[[#This Row],[Date Sent]])</f>
        <v>#REF!</v>
      </c>
      <c r="AH6899"/>
    </row>
    <row r="6900" spans="1:34" x14ac:dyDescent="0.2">
      <c r="A6900" t="s">
        <v>245</v>
      </c>
      <c r="B6900" t="s">
        <v>7312</v>
      </c>
      <c r="C6900" s="1">
        <v>505.95</v>
      </c>
      <c r="D6900" s="5">
        <v>45391</v>
      </c>
      <c r="E6900" t="s">
        <v>21</v>
      </c>
      <c r="F6900" t="s">
        <v>24</v>
      </c>
      <c r="G6900" s="16" t="s">
        <v>7314</v>
      </c>
      <c r="H6900" s="1"/>
      <c r="J6900"/>
      <c r="AC6900" s="5" t="e">
        <f>VLOOKUP(Table1[[#This Row],[Expense Report]],#REF!,3, 0)</f>
        <v>#REF!</v>
      </c>
      <c r="AD6900" t="s">
        <v>14584</v>
      </c>
      <c r="AE6900" t="s">
        <v>313</v>
      </c>
      <c r="AF6900" t="e">
        <f>MONTH(Table1[[#This Row],[Date Sent]])</f>
        <v>#REF!</v>
      </c>
      <c r="AG6900" t="e">
        <f>YEAR(Table1[[#This Row],[Date Sent]])</f>
        <v>#REF!</v>
      </c>
      <c r="AH6900"/>
    </row>
    <row r="6901" spans="1:34" x14ac:dyDescent="0.2">
      <c r="A6901" t="s">
        <v>184</v>
      </c>
      <c r="B6901" t="s">
        <v>7315</v>
      </c>
      <c r="C6901" s="1">
        <v>156.66</v>
      </c>
      <c r="D6901" s="5">
        <v>45362</v>
      </c>
      <c r="E6901" t="s">
        <v>21</v>
      </c>
      <c r="F6901" t="s">
        <v>33</v>
      </c>
      <c r="G6901" s="16" t="s">
        <v>950</v>
      </c>
      <c r="H6901" s="1"/>
      <c r="J6901"/>
      <c r="AC6901" s="5" t="e">
        <f>VLOOKUP(Table1[[#This Row],[Expense Report]],#REF!,3, 0)</f>
        <v>#REF!</v>
      </c>
      <c r="AD6901" t="s">
        <v>14591</v>
      </c>
      <c r="AE6901" t="s">
        <v>140</v>
      </c>
      <c r="AF6901" t="e">
        <f>MONTH(Table1[[#This Row],[Date Sent]])</f>
        <v>#REF!</v>
      </c>
      <c r="AG6901" t="e">
        <f>YEAR(Table1[[#This Row],[Date Sent]])</f>
        <v>#REF!</v>
      </c>
      <c r="AH6901"/>
    </row>
    <row r="6902" spans="1:34" x14ac:dyDescent="0.2">
      <c r="A6902" t="s">
        <v>184</v>
      </c>
      <c r="B6902" t="s">
        <v>7315</v>
      </c>
      <c r="C6902" s="1">
        <v>4.25</v>
      </c>
      <c r="D6902" s="5">
        <v>45372</v>
      </c>
      <c r="E6902" t="s">
        <v>20</v>
      </c>
      <c r="F6902" t="s">
        <v>39</v>
      </c>
      <c r="G6902" s="16" t="s">
        <v>7316</v>
      </c>
      <c r="H6902" s="1"/>
      <c r="J6902"/>
      <c r="AC6902" s="5" t="e">
        <f>VLOOKUP(Table1[[#This Row],[Expense Report]],#REF!,3, 0)</f>
        <v>#REF!</v>
      </c>
      <c r="AD6902" t="s">
        <v>14591</v>
      </c>
      <c r="AE6902" t="s">
        <v>140</v>
      </c>
      <c r="AF6902" t="e">
        <f>MONTH(Table1[[#This Row],[Date Sent]])</f>
        <v>#REF!</v>
      </c>
      <c r="AG6902" t="e">
        <f>YEAR(Table1[[#This Row],[Date Sent]])</f>
        <v>#REF!</v>
      </c>
      <c r="AH6902"/>
    </row>
    <row r="6903" spans="1:34" x14ac:dyDescent="0.2">
      <c r="A6903" t="s">
        <v>184</v>
      </c>
      <c r="B6903" t="s">
        <v>7315</v>
      </c>
      <c r="C6903" s="1">
        <v>16.03</v>
      </c>
      <c r="D6903" s="5">
        <v>45373</v>
      </c>
      <c r="E6903" t="s">
        <v>27</v>
      </c>
      <c r="F6903" t="s">
        <v>20</v>
      </c>
      <c r="G6903" s="16" t="s">
        <v>7317</v>
      </c>
      <c r="H6903" s="1"/>
      <c r="J6903"/>
      <c r="AC6903" s="5" t="e">
        <f>VLOOKUP(Table1[[#This Row],[Expense Report]],#REF!,3, 0)</f>
        <v>#REF!</v>
      </c>
      <c r="AD6903" t="s">
        <v>14591</v>
      </c>
      <c r="AE6903" t="s">
        <v>140</v>
      </c>
      <c r="AF6903" t="e">
        <f>MONTH(Table1[[#This Row],[Date Sent]])</f>
        <v>#REF!</v>
      </c>
      <c r="AG6903" t="e">
        <f>YEAR(Table1[[#This Row],[Date Sent]])</f>
        <v>#REF!</v>
      </c>
      <c r="AH6903"/>
    </row>
    <row r="6904" spans="1:34" x14ac:dyDescent="0.2">
      <c r="A6904" t="s">
        <v>184</v>
      </c>
      <c r="B6904" t="s">
        <v>7315</v>
      </c>
      <c r="C6904" s="1">
        <v>196.79</v>
      </c>
      <c r="D6904" s="5">
        <v>45382</v>
      </c>
      <c r="E6904" t="s">
        <v>21</v>
      </c>
      <c r="F6904" t="s">
        <v>33</v>
      </c>
      <c r="G6904" s="16" t="s">
        <v>950</v>
      </c>
      <c r="H6904" s="1"/>
      <c r="J6904"/>
      <c r="AC6904" s="5" t="e">
        <f>VLOOKUP(Table1[[#This Row],[Expense Report]],#REF!,3, 0)</f>
        <v>#REF!</v>
      </c>
      <c r="AD6904" t="s">
        <v>14591</v>
      </c>
      <c r="AE6904" t="s">
        <v>140</v>
      </c>
      <c r="AF6904" t="e">
        <f>MONTH(Table1[[#This Row],[Date Sent]])</f>
        <v>#REF!</v>
      </c>
      <c r="AG6904" t="e">
        <f>YEAR(Table1[[#This Row],[Date Sent]])</f>
        <v>#REF!</v>
      </c>
      <c r="AH6904"/>
    </row>
    <row r="6905" spans="1:34" x14ac:dyDescent="0.2">
      <c r="A6905" t="s">
        <v>74</v>
      </c>
      <c r="B6905" t="s">
        <v>7318</v>
      </c>
      <c r="C6905" s="1">
        <v>41.79</v>
      </c>
      <c r="D6905" s="5">
        <v>45369</v>
      </c>
      <c r="E6905" t="s">
        <v>30</v>
      </c>
      <c r="F6905" t="s">
        <v>9</v>
      </c>
      <c r="G6905" s="16" t="s">
        <v>7319</v>
      </c>
      <c r="H6905" s="1"/>
      <c r="J6905"/>
      <c r="AC6905" s="5" t="e">
        <f>VLOOKUP(Table1[[#This Row],[Expense Report]],#REF!,3, 0)</f>
        <v>#REF!</v>
      </c>
      <c r="AD6905" t="s">
        <v>14559</v>
      </c>
      <c r="AE6905" t="s">
        <v>140</v>
      </c>
      <c r="AF6905" t="e">
        <f>MONTH(Table1[[#This Row],[Date Sent]])</f>
        <v>#REF!</v>
      </c>
      <c r="AG6905" t="e">
        <f>YEAR(Table1[[#This Row],[Date Sent]])</f>
        <v>#REF!</v>
      </c>
      <c r="AH6905"/>
    </row>
    <row r="6906" spans="1:34" x14ac:dyDescent="0.2">
      <c r="A6906" t="s">
        <v>74</v>
      </c>
      <c r="B6906" t="s">
        <v>7318</v>
      </c>
      <c r="C6906" s="1">
        <v>311.17</v>
      </c>
      <c r="D6906" s="5">
        <v>45372</v>
      </c>
      <c r="E6906" t="s">
        <v>30</v>
      </c>
      <c r="F6906" t="s">
        <v>46</v>
      </c>
      <c r="G6906" s="16" t="s">
        <v>7320</v>
      </c>
      <c r="H6906" s="1"/>
      <c r="J6906"/>
      <c r="AC6906" s="5" t="e">
        <f>VLOOKUP(Table1[[#This Row],[Expense Report]],#REF!,3, 0)</f>
        <v>#REF!</v>
      </c>
      <c r="AD6906" t="s">
        <v>14559</v>
      </c>
      <c r="AE6906" t="s">
        <v>140</v>
      </c>
      <c r="AF6906" t="e">
        <f>MONTH(Table1[[#This Row],[Date Sent]])</f>
        <v>#REF!</v>
      </c>
      <c r="AG6906" t="e">
        <f>YEAR(Table1[[#This Row],[Date Sent]])</f>
        <v>#REF!</v>
      </c>
      <c r="AH6906"/>
    </row>
    <row r="6907" spans="1:34" x14ac:dyDescent="0.2">
      <c r="A6907" t="s">
        <v>74</v>
      </c>
      <c r="B6907" t="s">
        <v>7318</v>
      </c>
      <c r="C6907" s="1">
        <v>34.950000000000003</v>
      </c>
      <c r="D6907" s="5">
        <v>45372</v>
      </c>
      <c r="E6907" t="s">
        <v>30</v>
      </c>
      <c r="F6907" t="s">
        <v>9</v>
      </c>
      <c r="G6907" s="16" t="s">
        <v>7319</v>
      </c>
      <c r="H6907" s="1"/>
      <c r="J6907"/>
      <c r="AC6907" s="5" t="e">
        <f>VLOOKUP(Table1[[#This Row],[Expense Report]],#REF!,3, 0)</f>
        <v>#REF!</v>
      </c>
      <c r="AD6907" t="s">
        <v>14559</v>
      </c>
      <c r="AE6907" t="s">
        <v>140</v>
      </c>
      <c r="AF6907" t="e">
        <f>MONTH(Table1[[#This Row],[Date Sent]])</f>
        <v>#REF!</v>
      </c>
      <c r="AG6907" t="e">
        <f>YEAR(Table1[[#This Row],[Date Sent]])</f>
        <v>#REF!</v>
      </c>
      <c r="AH6907"/>
    </row>
    <row r="6908" spans="1:34" x14ac:dyDescent="0.2">
      <c r="A6908" t="s">
        <v>74</v>
      </c>
      <c r="B6908" t="s">
        <v>7318</v>
      </c>
      <c r="C6908" s="1">
        <v>53.63</v>
      </c>
      <c r="D6908" s="5">
        <v>45372</v>
      </c>
      <c r="E6908" t="s">
        <v>30</v>
      </c>
      <c r="F6908" t="s">
        <v>9</v>
      </c>
      <c r="G6908" s="16" t="s">
        <v>7319</v>
      </c>
      <c r="H6908" s="1"/>
      <c r="J6908"/>
      <c r="AC6908" s="5" t="e">
        <f>VLOOKUP(Table1[[#This Row],[Expense Report]],#REF!,3, 0)</f>
        <v>#REF!</v>
      </c>
      <c r="AD6908" t="s">
        <v>14559</v>
      </c>
      <c r="AE6908" t="s">
        <v>140</v>
      </c>
      <c r="AF6908" t="e">
        <f>MONTH(Table1[[#This Row],[Date Sent]])</f>
        <v>#REF!</v>
      </c>
      <c r="AG6908" t="e">
        <f>YEAR(Table1[[#This Row],[Date Sent]])</f>
        <v>#REF!</v>
      </c>
      <c r="AH6908"/>
    </row>
    <row r="6909" spans="1:34" x14ac:dyDescent="0.2">
      <c r="A6909" t="s">
        <v>74</v>
      </c>
      <c r="B6909" t="s">
        <v>7318</v>
      </c>
      <c r="C6909" s="1">
        <v>12.21</v>
      </c>
      <c r="D6909" s="5">
        <v>45379</v>
      </c>
      <c r="E6909" t="s">
        <v>30</v>
      </c>
      <c r="F6909" t="s">
        <v>43</v>
      </c>
      <c r="G6909" s="16" t="s">
        <v>7321</v>
      </c>
      <c r="H6909" s="1"/>
      <c r="J6909"/>
      <c r="AC6909" s="5" t="e">
        <f>VLOOKUP(Table1[[#This Row],[Expense Report]],#REF!,3, 0)</f>
        <v>#REF!</v>
      </c>
      <c r="AD6909" t="s">
        <v>14559</v>
      </c>
      <c r="AE6909" t="s">
        <v>140</v>
      </c>
      <c r="AF6909" t="e">
        <f>MONTH(Table1[[#This Row],[Date Sent]])</f>
        <v>#REF!</v>
      </c>
      <c r="AG6909" t="e">
        <f>YEAR(Table1[[#This Row],[Date Sent]])</f>
        <v>#REF!</v>
      </c>
      <c r="AH6909"/>
    </row>
    <row r="6910" spans="1:34" x14ac:dyDescent="0.2">
      <c r="A6910" t="s">
        <v>74</v>
      </c>
      <c r="B6910" t="s">
        <v>7318</v>
      </c>
      <c r="C6910" s="1">
        <v>26.22</v>
      </c>
      <c r="D6910" s="5">
        <v>45380</v>
      </c>
      <c r="E6910" t="s">
        <v>27</v>
      </c>
      <c r="F6910" t="s">
        <v>39</v>
      </c>
      <c r="G6910" s="16" t="s">
        <v>7322</v>
      </c>
      <c r="H6910" s="1"/>
      <c r="J6910"/>
      <c r="AC6910" s="5" t="e">
        <f>VLOOKUP(Table1[[#This Row],[Expense Report]],#REF!,3, 0)</f>
        <v>#REF!</v>
      </c>
      <c r="AD6910" t="s">
        <v>14559</v>
      </c>
      <c r="AE6910" t="s">
        <v>140</v>
      </c>
      <c r="AF6910" t="e">
        <f>MONTH(Table1[[#This Row],[Date Sent]])</f>
        <v>#REF!</v>
      </c>
      <c r="AG6910" t="e">
        <f>YEAR(Table1[[#This Row],[Date Sent]])</f>
        <v>#REF!</v>
      </c>
      <c r="AH6910"/>
    </row>
    <row r="6911" spans="1:34" x14ac:dyDescent="0.2">
      <c r="A6911" t="s">
        <v>74</v>
      </c>
      <c r="B6911" t="s">
        <v>7318</v>
      </c>
      <c r="C6911" s="1">
        <v>296.07</v>
      </c>
      <c r="D6911" s="5">
        <v>45381</v>
      </c>
      <c r="E6911" t="s">
        <v>21</v>
      </c>
      <c r="F6911" t="s">
        <v>33</v>
      </c>
      <c r="G6911" s="16" t="s">
        <v>7323</v>
      </c>
      <c r="H6911" s="1"/>
      <c r="J6911"/>
      <c r="AC6911" s="5" t="e">
        <f>VLOOKUP(Table1[[#This Row],[Expense Report]],#REF!,3, 0)</f>
        <v>#REF!</v>
      </c>
      <c r="AD6911" t="s">
        <v>14559</v>
      </c>
      <c r="AE6911" t="s">
        <v>140</v>
      </c>
      <c r="AF6911" t="e">
        <f>MONTH(Table1[[#This Row],[Date Sent]])</f>
        <v>#REF!</v>
      </c>
      <c r="AG6911" t="e">
        <f>YEAR(Table1[[#This Row],[Date Sent]])</f>
        <v>#REF!</v>
      </c>
      <c r="AH6911"/>
    </row>
    <row r="6912" spans="1:34" x14ac:dyDescent="0.2">
      <c r="A6912" t="s">
        <v>74</v>
      </c>
      <c r="B6912" t="s">
        <v>7318</v>
      </c>
      <c r="C6912" s="1">
        <v>0.84</v>
      </c>
      <c r="D6912" s="5">
        <v>45384</v>
      </c>
      <c r="E6912" t="s">
        <v>30</v>
      </c>
      <c r="F6912" t="s">
        <v>43</v>
      </c>
      <c r="G6912" s="16" t="s">
        <v>7321</v>
      </c>
      <c r="H6912" s="1"/>
      <c r="J6912"/>
      <c r="AC6912" s="5" t="e">
        <f>VLOOKUP(Table1[[#This Row],[Expense Report]],#REF!,3, 0)</f>
        <v>#REF!</v>
      </c>
      <c r="AD6912" t="s">
        <v>14559</v>
      </c>
      <c r="AE6912" t="s">
        <v>140</v>
      </c>
      <c r="AF6912" t="e">
        <f>MONTH(Table1[[#This Row],[Date Sent]])</f>
        <v>#REF!</v>
      </c>
      <c r="AG6912" t="e">
        <f>YEAR(Table1[[#This Row],[Date Sent]])</f>
        <v>#REF!</v>
      </c>
      <c r="AH6912"/>
    </row>
    <row r="6913" spans="1:34" x14ac:dyDescent="0.2">
      <c r="A6913" t="s">
        <v>74</v>
      </c>
      <c r="B6913" t="s">
        <v>7318</v>
      </c>
      <c r="C6913" s="1">
        <v>223.1</v>
      </c>
      <c r="D6913" s="5">
        <v>45389</v>
      </c>
      <c r="E6913" t="s">
        <v>21</v>
      </c>
      <c r="F6913" t="s">
        <v>33</v>
      </c>
      <c r="G6913" s="16" t="s">
        <v>7324</v>
      </c>
      <c r="H6913" s="1"/>
      <c r="J6913"/>
      <c r="AC6913" s="5" t="e">
        <f>VLOOKUP(Table1[[#This Row],[Expense Report]],#REF!,3, 0)</f>
        <v>#REF!</v>
      </c>
      <c r="AD6913" t="s">
        <v>14559</v>
      </c>
      <c r="AE6913" t="s">
        <v>140</v>
      </c>
      <c r="AF6913" t="e">
        <f>MONTH(Table1[[#This Row],[Date Sent]])</f>
        <v>#REF!</v>
      </c>
      <c r="AG6913" t="e">
        <f>YEAR(Table1[[#This Row],[Date Sent]])</f>
        <v>#REF!</v>
      </c>
      <c r="AH6913"/>
    </row>
    <row r="6914" spans="1:34" x14ac:dyDescent="0.2">
      <c r="A6914" t="s">
        <v>74</v>
      </c>
      <c r="B6914" t="s">
        <v>7318</v>
      </c>
      <c r="C6914" s="1">
        <v>2.39</v>
      </c>
      <c r="D6914" s="5">
        <v>45389</v>
      </c>
      <c r="E6914" t="s">
        <v>30</v>
      </c>
      <c r="F6914" t="s">
        <v>43</v>
      </c>
      <c r="G6914" s="16" t="s">
        <v>7321</v>
      </c>
      <c r="H6914" s="1"/>
      <c r="J6914"/>
      <c r="AC6914" s="5" t="e">
        <f>VLOOKUP(Table1[[#This Row],[Expense Report]],#REF!,3, 0)</f>
        <v>#REF!</v>
      </c>
      <c r="AD6914" t="s">
        <v>14559</v>
      </c>
      <c r="AE6914" t="s">
        <v>140</v>
      </c>
      <c r="AF6914" t="e">
        <f>MONTH(Table1[[#This Row],[Date Sent]])</f>
        <v>#REF!</v>
      </c>
      <c r="AG6914" t="e">
        <f>YEAR(Table1[[#This Row],[Date Sent]])</f>
        <v>#REF!</v>
      </c>
      <c r="AH6914"/>
    </row>
    <row r="6915" spans="1:34" x14ac:dyDescent="0.2">
      <c r="A6915" t="s">
        <v>74</v>
      </c>
      <c r="B6915" t="s">
        <v>7318</v>
      </c>
      <c r="C6915" s="1">
        <v>60.2</v>
      </c>
      <c r="D6915" s="5">
        <v>45391</v>
      </c>
      <c r="E6915" t="s">
        <v>13</v>
      </c>
      <c r="F6915" t="s">
        <v>33</v>
      </c>
      <c r="G6915" s="16" t="s">
        <v>1340</v>
      </c>
      <c r="H6915" s="1"/>
      <c r="J6915"/>
      <c r="AC6915" s="5" t="e">
        <f>VLOOKUP(Table1[[#This Row],[Expense Report]],#REF!,3, 0)</f>
        <v>#REF!</v>
      </c>
      <c r="AD6915" t="s">
        <v>14559</v>
      </c>
      <c r="AE6915" t="s">
        <v>140</v>
      </c>
      <c r="AF6915" t="e">
        <f>MONTH(Table1[[#This Row],[Date Sent]])</f>
        <v>#REF!</v>
      </c>
      <c r="AG6915" t="e">
        <f>YEAR(Table1[[#This Row],[Date Sent]])</f>
        <v>#REF!</v>
      </c>
      <c r="AH6915"/>
    </row>
    <row r="6916" spans="1:34" x14ac:dyDescent="0.2">
      <c r="A6916" t="s">
        <v>694</v>
      </c>
      <c r="B6916" t="s">
        <v>7325</v>
      </c>
      <c r="C6916" s="1">
        <v>90.88</v>
      </c>
      <c r="D6916" s="5">
        <v>45389</v>
      </c>
      <c r="E6916" t="s">
        <v>21</v>
      </c>
      <c r="F6916" t="s">
        <v>33</v>
      </c>
      <c r="G6916" s="16" t="s">
        <v>7326</v>
      </c>
      <c r="H6916" s="1"/>
      <c r="J6916"/>
      <c r="AC6916" s="5" t="e">
        <f>VLOOKUP(Table1[[#This Row],[Expense Report]],#REF!,3, 0)</f>
        <v>#REF!</v>
      </c>
      <c r="AD6916" t="s">
        <v>14683</v>
      </c>
      <c r="AE6916" t="s">
        <v>198</v>
      </c>
      <c r="AF6916" t="e">
        <f>MONTH(Table1[[#This Row],[Date Sent]])</f>
        <v>#REF!</v>
      </c>
      <c r="AG6916" t="e">
        <f>YEAR(Table1[[#This Row],[Date Sent]])</f>
        <v>#REF!</v>
      </c>
      <c r="AH6916"/>
    </row>
    <row r="6917" spans="1:34" x14ac:dyDescent="0.2">
      <c r="A6917" t="s">
        <v>694</v>
      </c>
      <c r="B6917" t="s">
        <v>7325</v>
      </c>
      <c r="C6917" s="1">
        <v>323.68</v>
      </c>
      <c r="D6917" s="5">
        <v>45390</v>
      </c>
      <c r="E6917" t="s">
        <v>21</v>
      </c>
      <c r="F6917" t="s">
        <v>33</v>
      </c>
      <c r="G6917" s="16" t="s">
        <v>2957</v>
      </c>
      <c r="H6917" s="1"/>
      <c r="J6917"/>
      <c r="AC6917" s="5" t="e">
        <f>VLOOKUP(Table1[[#This Row],[Expense Report]],#REF!,3, 0)</f>
        <v>#REF!</v>
      </c>
      <c r="AD6917" t="s">
        <v>14683</v>
      </c>
      <c r="AE6917" t="s">
        <v>198</v>
      </c>
      <c r="AF6917" t="e">
        <f>MONTH(Table1[[#This Row],[Date Sent]])</f>
        <v>#REF!</v>
      </c>
      <c r="AG6917" t="e">
        <f>YEAR(Table1[[#This Row],[Date Sent]])</f>
        <v>#REF!</v>
      </c>
      <c r="AH6917"/>
    </row>
    <row r="6918" spans="1:34" x14ac:dyDescent="0.2">
      <c r="A6918" t="s">
        <v>694</v>
      </c>
      <c r="B6918" t="s">
        <v>7325</v>
      </c>
      <c r="C6918" s="1">
        <v>215.56</v>
      </c>
      <c r="D6918" s="5">
        <v>45390</v>
      </c>
      <c r="E6918" t="s">
        <v>21</v>
      </c>
      <c r="F6918" t="s">
        <v>33</v>
      </c>
      <c r="G6918" s="16" t="s">
        <v>7327</v>
      </c>
      <c r="H6918" s="1"/>
      <c r="J6918"/>
      <c r="AC6918" s="5" t="e">
        <f>VLOOKUP(Table1[[#This Row],[Expense Report]],#REF!,3, 0)</f>
        <v>#REF!</v>
      </c>
      <c r="AD6918" t="s">
        <v>14683</v>
      </c>
      <c r="AE6918" t="s">
        <v>198</v>
      </c>
      <c r="AF6918" t="e">
        <f>MONTH(Table1[[#This Row],[Date Sent]])</f>
        <v>#REF!</v>
      </c>
      <c r="AG6918" t="e">
        <f>YEAR(Table1[[#This Row],[Date Sent]])</f>
        <v>#REF!</v>
      </c>
      <c r="AH6918"/>
    </row>
    <row r="6919" spans="1:34" x14ac:dyDescent="0.2">
      <c r="A6919" t="s">
        <v>2280</v>
      </c>
      <c r="B6919" t="s">
        <v>7328</v>
      </c>
      <c r="C6919" s="1">
        <v>21.83</v>
      </c>
      <c r="D6919" s="5">
        <v>45391</v>
      </c>
      <c r="E6919" t="s">
        <v>21</v>
      </c>
      <c r="F6919" t="s">
        <v>33</v>
      </c>
      <c r="G6919" s="16" t="s">
        <v>2406</v>
      </c>
      <c r="H6919" s="1"/>
      <c r="J6919"/>
      <c r="AC6919" s="5" t="e">
        <f>VLOOKUP(Table1[[#This Row],[Expense Report]],#REF!,3, 0)</f>
        <v>#REF!</v>
      </c>
      <c r="AD6919" t="s">
        <v>13311</v>
      </c>
      <c r="AE6919" t="s">
        <v>156</v>
      </c>
      <c r="AF6919" t="e">
        <f>MONTH(Table1[[#This Row],[Date Sent]])</f>
        <v>#REF!</v>
      </c>
      <c r="AG6919" t="e">
        <f>YEAR(Table1[[#This Row],[Date Sent]])</f>
        <v>#REF!</v>
      </c>
      <c r="AH6919"/>
    </row>
    <row r="6920" spans="1:34" x14ac:dyDescent="0.2">
      <c r="A6920" t="s">
        <v>2280</v>
      </c>
      <c r="B6920" t="s">
        <v>7329</v>
      </c>
      <c r="C6920" s="1">
        <v>-7.09</v>
      </c>
      <c r="D6920" s="5">
        <v>45384</v>
      </c>
      <c r="E6920" t="s">
        <v>21</v>
      </c>
      <c r="F6920" t="s">
        <v>17</v>
      </c>
      <c r="G6920" s="16" t="s">
        <v>7330</v>
      </c>
      <c r="H6920" s="1"/>
      <c r="J6920"/>
      <c r="AC6920" s="5" t="e">
        <f>VLOOKUP(Table1[[#This Row],[Expense Report]],#REF!,3, 0)</f>
        <v>#REF!</v>
      </c>
      <c r="AD6920" t="s">
        <v>13311</v>
      </c>
      <c r="AE6920" t="s">
        <v>156</v>
      </c>
      <c r="AF6920" t="e">
        <f>MONTH(Table1[[#This Row],[Date Sent]])</f>
        <v>#REF!</v>
      </c>
      <c r="AG6920" t="e">
        <f>YEAR(Table1[[#This Row],[Date Sent]])</f>
        <v>#REF!</v>
      </c>
      <c r="AH6920"/>
    </row>
    <row r="6921" spans="1:34" x14ac:dyDescent="0.2">
      <c r="A6921" t="s">
        <v>2280</v>
      </c>
      <c r="B6921" t="s">
        <v>7331</v>
      </c>
      <c r="C6921" s="1">
        <v>7.09</v>
      </c>
      <c r="D6921" s="5">
        <v>45384</v>
      </c>
      <c r="E6921" t="s">
        <v>21</v>
      </c>
      <c r="F6921" t="s">
        <v>17</v>
      </c>
      <c r="G6921" s="16" t="s">
        <v>7332</v>
      </c>
      <c r="H6921" s="1"/>
      <c r="J6921"/>
      <c r="AC6921" s="5" t="e">
        <f>VLOOKUP(Table1[[#This Row],[Expense Report]],#REF!,3, 0)</f>
        <v>#REF!</v>
      </c>
      <c r="AD6921" t="s">
        <v>13311</v>
      </c>
      <c r="AE6921" t="s">
        <v>156</v>
      </c>
      <c r="AF6921" t="e">
        <f>MONTH(Table1[[#This Row],[Date Sent]])</f>
        <v>#REF!</v>
      </c>
      <c r="AG6921" t="e">
        <f>YEAR(Table1[[#This Row],[Date Sent]])</f>
        <v>#REF!</v>
      </c>
      <c r="AH6921"/>
    </row>
    <row r="6922" spans="1:34" x14ac:dyDescent="0.2">
      <c r="A6922" t="s">
        <v>2280</v>
      </c>
      <c r="B6922" t="s">
        <v>7333</v>
      </c>
      <c r="C6922" s="1">
        <v>149.47999999999999</v>
      </c>
      <c r="D6922" s="5">
        <v>45384</v>
      </c>
      <c r="E6922" t="s">
        <v>20</v>
      </c>
      <c r="F6922" t="s">
        <v>39</v>
      </c>
      <c r="G6922" s="16" t="s">
        <v>2286</v>
      </c>
      <c r="H6922" s="1"/>
      <c r="J6922"/>
      <c r="AC6922" s="5" t="e">
        <f>VLOOKUP(Table1[[#This Row],[Expense Report]],#REF!,3, 0)</f>
        <v>#REF!</v>
      </c>
      <c r="AD6922" t="s">
        <v>13311</v>
      </c>
      <c r="AE6922" t="s">
        <v>156</v>
      </c>
      <c r="AF6922" t="e">
        <f>MONTH(Table1[[#This Row],[Date Sent]])</f>
        <v>#REF!</v>
      </c>
      <c r="AG6922" t="e">
        <f>YEAR(Table1[[#This Row],[Date Sent]])</f>
        <v>#REF!</v>
      </c>
      <c r="AH6922"/>
    </row>
    <row r="6923" spans="1:34" x14ac:dyDescent="0.2">
      <c r="A6923" t="s">
        <v>421</v>
      </c>
      <c r="B6923" t="s">
        <v>7334</v>
      </c>
      <c r="C6923" s="1">
        <v>301.85000000000002</v>
      </c>
      <c r="D6923" s="5">
        <v>45348</v>
      </c>
      <c r="E6923" t="s">
        <v>25</v>
      </c>
      <c r="F6923" t="s">
        <v>39</v>
      </c>
      <c r="G6923" s="16" t="s">
        <v>7335</v>
      </c>
      <c r="H6923" s="1"/>
      <c r="J6923"/>
      <c r="AC6923" s="5" t="e">
        <f>VLOOKUP(Table1[[#This Row],[Expense Report]],#REF!,3, 0)</f>
        <v>#REF!</v>
      </c>
      <c r="AD6923" t="s">
        <v>14627</v>
      </c>
      <c r="AE6923" t="s">
        <v>266</v>
      </c>
      <c r="AF6923" t="e">
        <f>MONTH(Table1[[#This Row],[Date Sent]])</f>
        <v>#REF!</v>
      </c>
      <c r="AG6923" t="e">
        <f>YEAR(Table1[[#This Row],[Date Sent]])</f>
        <v>#REF!</v>
      </c>
      <c r="AH6923"/>
    </row>
    <row r="6924" spans="1:34" x14ac:dyDescent="0.2">
      <c r="A6924" t="s">
        <v>421</v>
      </c>
      <c r="B6924" t="s">
        <v>7334</v>
      </c>
      <c r="C6924" s="1">
        <v>7.78</v>
      </c>
      <c r="D6924" s="5">
        <v>45372</v>
      </c>
      <c r="E6924" t="s">
        <v>25</v>
      </c>
      <c r="F6924" t="s">
        <v>39</v>
      </c>
      <c r="G6924" s="16" t="s">
        <v>2431</v>
      </c>
      <c r="H6924" s="1"/>
      <c r="J6924"/>
      <c r="AC6924" s="5" t="e">
        <f>VLOOKUP(Table1[[#This Row],[Expense Report]],#REF!,3, 0)</f>
        <v>#REF!</v>
      </c>
      <c r="AD6924" t="s">
        <v>14627</v>
      </c>
      <c r="AE6924" t="s">
        <v>266</v>
      </c>
      <c r="AF6924" t="e">
        <f>MONTH(Table1[[#This Row],[Date Sent]])</f>
        <v>#REF!</v>
      </c>
      <c r="AG6924" t="e">
        <f>YEAR(Table1[[#This Row],[Date Sent]])</f>
        <v>#REF!</v>
      </c>
      <c r="AH6924"/>
    </row>
    <row r="6925" spans="1:34" x14ac:dyDescent="0.2">
      <c r="A6925" t="s">
        <v>421</v>
      </c>
      <c r="B6925" t="s">
        <v>7334</v>
      </c>
      <c r="C6925" s="1">
        <v>395.39</v>
      </c>
      <c r="D6925" s="5">
        <v>45376</v>
      </c>
      <c r="E6925" t="s">
        <v>21</v>
      </c>
      <c r="F6925" t="s">
        <v>33</v>
      </c>
      <c r="G6925" s="16" t="s">
        <v>4284</v>
      </c>
      <c r="H6925" s="1"/>
      <c r="J6925"/>
      <c r="AC6925" s="5" t="e">
        <f>VLOOKUP(Table1[[#This Row],[Expense Report]],#REF!,3, 0)</f>
        <v>#REF!</v>
      </c>
      <c r="AD6925" t="s">
        <v>14627</v>
      </c>
      <c r="AE6925" t="s">
        <v>266</v>
      </c>
      <c r="AF6925" t="e">
        <f>MONTH(Table1[[#This Row],[Date Sent]])</f>
        <v>#REF!</v>
      </c>
      <c r="AG6925" t="e">
        <f>YEAR(Table1[[#This Row],[Date Sent]])</f>
        <v>#REF!</v>
      </c>
      <c r="AH6925"/>
    </row>
    <row r="6926" spans="1:34" x14ac:dyDescent="0.2">
      <c r="A6926" t="s">
        <v>421</v>
      </c>
      <c r="B6926" t="s">
        <v>7334</v>
      </c>
      <c r="C6926" s="1">
        <v>3.93</v>
      </c>
      <c r="D6926" s="5">
        <v>45377</v>
      </c>
      <c r="E6926" t="s">
        <v>25</v>
      </c>
      <c r="F6926" t="s">
        <v>39</v>
      </c>
      <c r="G6926" s="16" t="s">
        <v>7336</v>
      </c>
      <c r="H6926" s="1"/>
      <c r="J6926"/>
      <c r="AC6926" s="5" t="e">
        <f>VLOOKUP(Table1[[#This Row],[Expense Report]],#REF!,3, 0)</f>
        <v>#REF!</v>
      </c>
      <c r="AD6926" t="s">
        <v>14627</v>
      </c>
      <c r="AE6926" t="s">
        <v>266</v>
      </c>
      <c r="AF6926" t="e">
        <f>MONTH(Table1[[#This Row],[Date Sent]])</f>
        <v>#REF!</v>
      </c>
      <c r="AG6926" t="e">
        <f>YEAR(Table1[[#This Row],[Date Sent]])</f>
        <v>#REF!</v>
      </c>
      <c r="AH6926"/>
    </row>
    <row r="6927" spans="1:34" x14ac:dyDescent="0.2">
      <c r="A6927" t="s">
        <v>421</v>
      </c>
      <c r="B6927" t="s">
        <v>7334</v>
      </c>
      <c r="C6927" s="1">
        <v>6.11</v>
      </c>
      <c r="D6927" s="5">
        <v>45378</v>
      </c>
      <c r="E6927" t="s">
        <v>24</v>
      </c>
      <c r="F6927" t="s">
        <v>18</v>
      </c>
      <c r="G6927" s="16" t="s">
        <v>984</v>
      </c>
      <c r="H6927" s="1"/>
      <c r="J6927"/>
      <c r="AC6927" s="5" t="e">
        <f>VLOOKUP(Table1[[#This Row],[Expense Report]],#REF!,3, 0)</f>
        <v>#REF!</v>
      </c>
      <c r="AD6927" t="s">
        <v>14627</v>
      </c>
      <c r="AE6927" t="s">
        <v>266</v>
      </c>
      <c r="AF6927" t="e">
        <f>MONTH(Table1[[#This Row],[Date Sent]])</f>
        <v>#REF!</v>
      </c>
      <c r="AG6927" t="e">
        <f>YEAR(Table1[[#This Row],[Date Sent]])</f>
        <v>#REF!</v>
      </c>
      <c r="AH6927"/>
    </row>
    <row r="6928" spans="1:34" x14ac:dyDescent="0.2">
      <c r="A6928" t="s">
        <v>421</v>
      </c>
      <c r="B6928" t="s">
        <v>7334</v>
      </c>
      <c r="C6928" s="1">
        <v>12.02</v>
      </c>
      <c r="D6928" s="5">
        <v>45379</v>
      </c>
      <c r="E6928" t="s">
        <v>25</v>
      </c>
      <c r="F6928" t="s">
        <v>39</v>
      </c>
      <c r="G6928" s="16" t="s">
        <v>2431</v>
      </c>
      <c r="H6928" s="1"/>
      <c r="J6928"/>
      <c r="AC6928" s="5" t="e">
        <f>VLOOKUP(Table1[[#This Row],[Expense Report]],#REF!,3, 0)</f>
        <v>#REF!</v>
      </c>
      <c r="AD6928" t="s">
        <v>14627</v>
      </c>
      <c r="AE6928" t="s">
        <v>266</v>
      </c>
      <c r="AF6928" t="e">
        <f>MONTH(Table1[[#This Row],[Date Sent]])</f>
        <v>#REF!</v>
      </c>
      <c r="AG6928" t="e">
        <f>YEAR(Table1[[#This Row],[Date Sent]])</f>
        <v>#REF!</v>
      </c>
      <c r="AH6928"/>
    </row>
    <row r="6929" spans="1:34" x14ac:dyDescent="0.2">
      <c r="A6929" t="s">
        <v>421</v>
      </c>
      <c r="B6929" t="s">
        <v>7334</v>
      </c>
      <c r="C6929" s="1">
        <v>138.72999999999999</v>
      </c>
      <c r="D6929" s="5">
        <v>45380</v>
      </c>
      <c r="E6929" t="s">
        <v>25</v>
      </c>
      <c r="F6929" t="s">
        <v>33</v>
      </c>
      <c r="G6929" s="16" t="s">
        <v>7337</v>
      </c>
      <c r="H6929" s="1"/>
      <c r="J6929"/>
      <c r="AC6929" s="5" t="e">
        <f>VLOOKUP(Table1[[#This Row],[Expense Report]],#REF!,3, 0)</f>
        <v>#REF!</v>
      </c>
      <c r="AD6929" t="s">
        <v>14627</v>
      </c>
      <c r="AE6929" t="s">
        <v>266</v>
      </c>
      <c r="AF6929" t="e">
        <f>MONTH(Table1[[#This Row],[Date Sent]])</f>
        <v>#REF!</v>
      </c>
      <c r="AG6929" t="e">
        <f>YEAR(Table1[[#This Row],[Date Sent]])</f>
        <v>#REF!</v>
      </c>
      <c r="AH6929"/>
    </row>
    <row r="6930" spans="1:34" x14ac:dyDescent="0.2">
      <c r="A6930" t="s">
        <v>421</v>
      </c>
      <c r="B6930" t="s">
        <v>7334</v>
      </c>
      <c r="C6930" s="1">
        <v>96.52</v>
      </c>
      <c r="D6930" s="5">
        <v>45380</v>
      </c>
      <c r="E6930" t="s">
        <v>21</v>
      </c>
      <c r="F6930" t="s">
        <v>33</v>
      </c>
      <c r="G6930" s="16" t="s">
        <v>7338</v>
      </c>
      <c r="H6930" s="1"/>
      <c r="J6930"/>
      <c r="AC6930" s="5" t="e">
        <f>VLOOKUP(Table1[[#This Row],[Expense Report]],#REF!,3, 0)</f>
        <v>#REF!</v>
      </c>
      <c r="AD6930" t="s">
        <v>14627</v>
      </c>
      <c r="AE6930" t="s">
        <v>266</v>
      </c>
      <c r="AF6930" t="e">
        <f>MONTH(Table1[[#This Row],[Date Sent]])</f>
        <v>#REF!</v>
      </c>
      <c r="AG6930" t="e">
        <f>YEAR(Table1[[#This Row],[Date Sent]])</f>
        <v>#REF!</v>
      </c>
      <c r="AH6930"/>
    </row>
    <row r="6931" spans="1:34" x14ac:dyDescent="0.2">
      <c r="A6931" t="s">
        <v>421</v>
      </c>
      <c r="B6931" t="s">
        <v>7334</v>
      </c>
      <c r="C6931" s="1">
        <v>58.39</v>
      </c>
      <c r="D6931" s="5">
        <v>45383</v>
      </c>
      <c r="E6931" t="s">
        <v>21</v>
      </c>
      <c r="F6931" t="s">
        <v>33</v>
      </c>
      <c r="G6931" s="16" t="s">
        <v>7339</v>
      </c>
      <c r="H6931" s="1"/>
      <c r="J6931"/>
      <c r="AC6931" s="5" t="e">
        <f>VLOOKUP(Table1[[#This Row],[Expense Report]],#REF!,3, 0)</f>
        <v>#REF!</v>
      </c>
      <c r="AD6931" t="s">
        <v>14627</v>
      </c>
      <c r="AE6931" t="s">
        <v>266</v>
      </c>
      <c r="AF6931" t="e">
        <f>MONTH(Table1[[#This Row],[Date Sent]])</f>
        <v>#REF!</v>
      </c>
      <c r="AG6931" t="e">
        <f>YEAR(Table1[[#This Row],[Date Sent]])</f>
        <v>#REF!</v>
      </c>
      <c r="AH6931"/>
    </row>
    <row r="6932" spans="1:34" x14ac:dyDescent="0.2">
      <c r="A6932" t="s">
        <v>421</v>
      </c>
      <c r="B6932" t="s">
        <v>7334</v>
      </c>
      <c r="C6932" s="1">
        <v>37.18</v>
      </c>
      <c r="D6932" s="5">
        <v>45386</v>
      </c>
      <c r="E6932" t="s">
        <v>25</v>
      </c>
      <c r="F6932" t="s">
        <v>15</v>
      </c>
      <c r="G6932" s="16" t="s">
        <v>7340</v>
      </c>
      <c r="H6932" s="1"/>
      <c r="J6932"/>
      <c r="AC6932" s="5" t="e">
        <f>VLOOKUP(Table1[[#This Row],[Expense Report]],#REF!,3, 0)</f>
        <v>#REF!</v>
      </c>
      <c r="AD6932" t="s">
        <v>14627</v>
      </c>
      <c r="AE6932" t="s">
        <v>266</v>
      </c>
      <c r="AF6932" t="e">
        <f>MONTH(Table1[[#This Row],[Date Sent]])</f>
        <v>#REF!</v>
      </c>
      <c r="AG6932" t="e">
        <f>YEAR(Table1[[#This Row],[Date Sent]])</f>
        <v>#REF!</v>
      </c>
      <c r="AH6932"/>
    </row>
    <row r="6933" spans="1:34" x14ac:dyDescent="0.2">
      <c r="A6933" t="s">
        <v>421</v>
      </c>
      <c r="B6933" t="s">
        <v>7334</v>
      </c>
      <c r="C6933" s="1">
        <v>38.17</v>
      </c>
      <c r="D6933" s="5">
        <v>45388</v>
      </c>
      <c r="E6933" t="s">
        <v>21</v>
      </c>
      <c r="F6933" t="s">
        <v>33</v>
      </c>
      <c r="G6933" s="16" t="s">
        <v>7341</v>
      </c>
      <c r="H6933" s="1"/>
      <c r="J6933"/>
      <c r="AC6933" s="5" t="e">
        <f>VLOOKUP(Table1[[#This Row],[Expense Report]],#REF!,3, 0)</f>
        <v>#REF!</v>
      </c>
      <c r="AD6933" t="s">
        <v>14627</v>
      </c>
      <c r="AE6933" t="s">
        <v>266</v>
      </c>
      <c r="AF6933" t="e">
        <f>MONTH(Table1[[#This Row],[Date Sent]])</f>
        <v>#REF!</v>
      </c>
      <c r="AG6933" t="e">
        <f>YEAR(Table1[[#This Row],[Date Sent]])</f>
        <v>#REF!</v>
      </c>
      <c r="AH6933"/>
    </row>
    <row r="6934" spans="1:34" x14ac:dyDescent="0.2">
      <c r="A6934" t="s">
        <v>421</v>
      </c>
      <c r="B6934" t="s">
        <v>7334</v>
      </c>
      <c r="C6934" s="1">
        <v>28.29</v>
      </c>
      <c r="D6934" s="5">
        <v>45389</v>
      </c>
      <c r="E6934" t="s">
        <v>25</v>
      </c>
      <c r="F6934" t="s">
        <v>39</v>
      </c>
      <c r="G6934" s="16" t="s">
        <v>39</v>
      </c>
      <c r="H6934" s="1"/>
      <c r="J6934"/>
      <c r="AC6934" s="5" t="e">
        <f>VLOOKUP(Table1[[#This Row],[Expense Report]],#REF!,3, 0)</f>
        <v>#REF!</v>
      </c>
      <c r="AD6934" t="s">
        <v>14627</v>
      </c>
      <c r="AE6934" t="s">
        <v>266</v>
      </c>
      <c r="AF6934" t="e">
        <f>MONTH(Table1[[#This Row],[Date Sent]])</f>
        <v>#REF!</v>
      </c>
      <c r="AG6934" t="e">
        <f>YEAR(Table1[[#This Row],[Date Sent]])</f>
        <v>#REF!</v>
      </c>
      <c r="AH6934"/>
    </row>
    <row r="6935" spans="1:34" x14ac:dyDescent="0.2">
      <c r="A6935" t="s">
        <v>421</v>
      </c>
      <c r="B6935" t="s">
        <v>7334</v>
      </c>
      <c r="C6935" s="1">
        <v>20.6</v>
      </c>
      <c r="D6935" s="5">
        <v>45389</v>
      </c>
      <c r="E6935" t="s">
        <v>8</v>
      </c>
      <c r="F6935" t="s">
        <v>33</v>
      </c>
      <c r="G6935" s="16" t="s">
        <v>7342</v>
      </c>
      <c r="H6935" s="1"/>
      <c r="J6935"/>
      <c r="AC6935" s="5" t="e">
        <f>VLOOKUP(Table1[[#This Row],[Expense Report]],#REF!,3, 0)</f>
        <v>#REF!</v>
      </c>
      <c r="AD6935" t="s">
        <v>14627</v>
      </c>
      <c r="AE6935" t="s">
        <v>266</v>
      </c>
      <c r="AF6935" t="e">
        <f>MONTH(Table1[[#This Row],[Date Sent]])</f>
        <v>#REF!</v>
      </c>
      <c r="AG6935" t="e">
        <f>YEAR(Table1[[#This Row],[Date Sent]])</f>
        <v>#REF!</v>
      </c>
      <c r="AH6935"/>
    </row>
    <row r="6936" spans="1:34" x14ac:dyDescent="0.2">
      <c r="A6936" t="s">
        <v>421</v>
      </c>
      <c r="B6936" t="s">
        <v>7334</v>
      </c>
      <c r="C6936" s="1">
        <v>200.61</v>
      </c>
      <c r="D6936" s="5">
        <v>45389</v>
      </c>
      <c r="E6936" t="s">
        <v>25</v>
      </c>
      <c r="F6936" t="s">
        <v>17</v>
      </c>
      <c r="G6936" s="16" t="s">
        <v>7343</v>
      </c>
      <c r="H6936" s="1"/>
      <c r="J6936"/>
      <c r="AC6936" s="5" t="e">
        <f>VLOOKUP(Table1[[#This Row],[Expense Report]],#REF!,3, 0)</f>
        <v>#REF!</v>
      </c>
      <c r="AD6936" t="s">
        <v>14627</v>
      </c>
      <c r="AE6936" t="s">
        <v>266</v>
      </c>
      <c r="AF6936" t="e">
        <f>MONTH(Table1[[#This Row],[Date Sent]])</f>
        <v>#REF!</v>
      </c>
      <c r="AG6936" t="e">
        <f>YEAR(Table1[[#This Row],[Date Sent]])</f>
        <v>#REF!</v>
      </c>
      <c r="AH6936"/>
    </row>
    <row r="6937" spans="1:34" x14ac:dyDescent="0.2">
      <c r="A6937" t="s">
        <v>421</v>
      </c>
      <c r="B6937" t="s">
        <v>7334</v>
      </c>
      <c r="C6937" s="1">
        <v>14.09</v>
      </c>
      <c r="D6937" s="5">
        <v>45389</v>
      </c>
      <c r="E6937" t="s">
        <v>21</v>
      </c>
      <c r="F6937" t="s">
        <v>16</v>
      </c>
      <c r="G6937" s="16" t="s">
        <v>7344</v>
      </c>
      <c r="H6937" s="1"/>
      <c r="J6937"/>
      <c r="AC6937" s="5" t="e">
        <f>VLOOKUP(Table1[[#This Row],[Expense Report]],#REF!,3, 0)</f>
        <v>#REF!</v>
      </c>
      <c r="AD6937" t="s">
        <v>14627</v>
      </c>
      <c r="AE6937" t="s">
        <v>266</v>
      </c>
      <c r="AF6937" t="e">
        <f>MONTH(Table1[[#This Row],[Date Sent]])</f>
        <v>#REF!</v>
      </c>
      <c r="AG6937" t="e">
        <f>YEAR(Table1[[#This Row],[Date Sent]])</f>
        <v>#REF!</v>
      </c>
      <c r="AH6937"/>
    </row>
    <row r="6938" spans="1:34" x14ac:dyDescent="0.2">
      <c r="A6938" t="s">
        <v>421</v>
      </c>
      <c r="B6938" t="s">
        <v>7334</v>
      </c>
      <c r="C6938" s="1">
        <v>197.69</v>
      </c>
      <c r="D6938" s="5">
        <v>45391</v>
      </c>
      <c r="E6938" t="s">
        <v>21</v>
      </c>
      <c r="F6938" t="s">
        <v>33</v>
      </c>
      <c r="G6938" s="16" t="s">
        <v>4284</v>
      </c>
      <c r="H6938" s="1"/>
      <c r="J6938"/>
      <c r="AC6938" s="5" t="e">
        <f>VLOOKUP(Table1[[#This Row],[Expense Report]],#REF!,3, 0)</f>
        <v>#REF!</v>
      </c>
      <c r="AD6938" t="s">
        <v>14627</v>
      </c>
      <c r="AE6938" t="s">
        <v>266</v>
      </c>
      <c r="AF6938" t="e">
        <f>MONTH(Table1[[#This Row],[Date Sent]])</f>
        <v>#REF!</v>
      </c>
      <c r="AG6938" t="e">
        <f>YEAR(Table1[[#This Row],[Date Sent]])</f>
        <v>#REF!</v>
      </c>
      <c r="AH6938"/>
    </row>
    <row r="6939" spans="1:34" x14ac:dyDescent="0.2">
      <c r="A6939" t="s">
        <v>585</v>
      </c>
      <c r="B6939" t="s">
        <v>7345</v>
      </c>
      <c r="C6939" s="1">
        <v>17.02</v>
      </c>
      <c r="D6939" s="5">
        <v>45380</v>
      </c>
      <c r="E6939" t="s">
        <v>21</v>
      </c>
      <c r="F6939" t="s">
        <v>15</v>
      </c>
      <c r="G6939" s="16" t="s">
        <v>7346</v>
      </c>
      <c r="H6939" s="1"/>
      <c r="J6939"/>
      <c r="AC6939" s="5" t="e">
        <f>VLOOKUP(Table1[[#This Row],[Expense Report]],#REF!,3, 0)</f>
        <v>#REF!</v>
      </c>
      <c r="AD6939" t="s">
        <v>13229</v>
      </c>
      <c r="AE6939" t="s">
        <v>475</v>
      </c>
      <c r="AF6939" t="e">
        <f>MONTH(Table1[[#This Row],[Date Sent]])</f>
        <v>#REF!</v>
      </c>
      <c r="AG6939" t="e">
        <f>YEAR(Table1[[#This Row],[Date Sent]])</f>
        <v>#REF!</v>
      </c>
      <c r="AH6939"/>
    </row>
    <row r="6940" spans="1:34" x14ac:dyDescent="0.2">
      <c r="A6940" t="s">
        <v>585</v>
      </c>
      <c r="B6940" t="s">
        <v>7345</v>
      </c>
      <c r="C6940" s="1">
        <v>150</v>
      </c>
      <c r="D6940" s="5">
        <v>45385</v>
      </c>
      <c r="E6940" t="s">
        <v>13</v>
      </c>
      <c r="F6940" t="s">
        <v>33</v>
      </c>
      <c r="G6940" s="16" t="s">
        <v>7347</v>
      </c>
      <c r="H6940" s="1"/>
      <c r="J6940"/>
      <c r="AC6940" s="5" t="e">
        <f>VLOOKUP(Table1[[#This Row],[Expense Report]],#REF!,3, 0)</f>
        <v>#REF!</v>
      </c>
      <c r="AD6940" t="s">
        <v>13229</v>
      </c>
      <c r="AE6940" t="s">
        <v>475</v>
      </c>
      <c r="AF6940" t="e">
        <f>MONTH(Table1[[#This Row],[Date Sent]])</f>
        <v>#REF!</v>
      </c>
      <c r="AG6940" t="e">
        <f>YEAR(Table1[[#This Row],[Date Sent]])</f>
        <v>#REF!</v>
      </c>
      <c r="AH6940"/>
    </row>
    <row r="6941" spans="1:34" x14ac:dyDescent="0.2">
      <c r="A6941" t="s">
        <v>585</v>
      </c>
      <c r="B6941" t="s">
        <v>7345</v>
      </c>
      <c r="C6941" s="1">
        <v>100.82</v>
      </c>
      <c r="D6941" s="5">
        <v>45387</v>
      </c>
      <c r="E6941" t="s">
        <v>21</v>
      </c>
      <c r="F6941" t="s">
        <v>33</v>
      </c>
      <c r="G6941" s="16" t="s">
        <v>7348</v>
      </c>
      <c r="H6941" s="1"/>
      <c r="J6941"/>
      <c r="AC6941" s="5" t="e">
        <f>VLOOKUP(Table1[[#This Row],[Expense Report]],#REF!,3, 0)</f>
        <v>#REF!</v>
      </c>
      <c r="AD6941" t="s">
        <v>13229</v>
      </c>
      <c r="AE6941" t="s">
        <v>475</v>
      </c>
      <c r="AF6941" t="e">
        <f>MONTH(Table1[[#This Row],[Date Sent]])</f>
        <v>#REF!</v>
      </c>
      <c r="AG6941" t="e">
        <f>YEAR(Table1[[#This Row],[Date Sent]])</f>
        <v>#REF!</v>
      </c>
      <c r="AH6941"/>
    </row>
    <row r="6942" spans="1:34" x14ac:dyDescent="0.2">
      <c r="A6942" t="s">
        <v>585</v>
      </c>
      <c r="B6942" t="s">
        <v>7345</v>
      </c>
      <c r="C6942" s="1">
        <v>47.52</v>
      </c>
      <c r="D6942" s="5">
        <v>45390</v>
      </c>
      <c r="E6942" t="s">
        <v>13</v>
      </c>
      <c r="F6942" t="s">
        <v>17</v>
      </c>
      <c r="G6942" s="16" t="s">
        <v>7349</v>
      </c>
      <c r="H6942" s="1"/>
      <c r="J6942"/>
      <c r="AC6942" s="5" t="e">
        <f>VLOOKUP(Table1[[#This Row],[Expense Report]],#REF!,3, 0)</f>
        <v>#REF!</v>
      </c>
      <c r="AD6942" t="s">
        <v>13229</v>
      </c>
      <c r="AE6942" t="s">
        <v>475</v>
      </c>
      <c r="AF6942" t="e">
        <f>MONTH(Table1[[#This Row],[Date Sent]])</f>
        <v>#REF!</v>
      </c>
      <c r="AG6942" t="e">
        <f>YEAR(Table1[[#This Row],[Date Sent]])</f>
        <v>#REF!</v>
      </c>
      <c r="AH6942"/>
    </row>
    <row r="6943" spans="1:34" x14ac:dyDescent="0.2">
      <c r="A6943" t="s">
        <v>1893</v>
      </c>
      <c r="B6943" t="s">
        <v>7350</v>
      </c>
      <c r="C6943" s="1">
        <v>129.65</v>
      </c>
      <c r="D6943" s="5">
        <v>45373</v>
      </c>
      <c r="E6943" t="s">
        <v>21</v>
      </c>
      <c r="F6943" t="s">
        <v>918</v>
      </c>
      <c r="G6943" s="16" t="str">
        <f>_xlfn.CONCAT(Table1[[#This Row],[Notes 1]],",",Table1[[#This Row],[Notes 2]],",",Table1[[#This Row],[Notes 3]])</f>
        <v>dish wand, mop, clorox,mouse traps, owl,garden flags, flag stands, flowers</v>
      </c>
      <c r="H6943" s="1">
        <v>33.049999999999997</v>
      </c>
      <c r="I6943" t="s">
        <v>33</v>
      </c>
      <c r="J6943" t="s">
        <v>7351</v>
      </c>
      <c r="K6943" s="1">
        <v>62.91</v>
      </c>
      <c r="L6943" t="s">
        <v>1193</v>
      </c>
      <c r="M6943" t="s">
        <v>7352</v>
      </c>
      <c r="N6943" s="1">
        <v>33.69</v>
      </c>
      <c r="O6943" t="s">
        <v>10</v>
      </c>
      <c r="P6943" t="s">
        <v>7353</v>
      </c>
      <c r="AC6943" s="5" t="e">
        <f>VLOOKUP(Table1[[#This Row],[Expense Report]],#REF!,3, 0)</f>
        <v>#REF!</v>
      </c>
      <c r="AD6943" t="s">
        <v>14712</v>
      </c>
      <c r="AE6943" t="s">
        <v>475</v>
      </c>
      <c r="AF6943" t="e">
        <f>MONTH(Table1[[#This Row],[Date Sent]])</f>
        <v>#REF!</v>
      </c>
      <c r="AG6943" t="e">
        <f>YEAR(Table1[[#This Row],[Date Sent]])</f>
        <v>#REF!</v>
      </c>
      <c r="AH6943"/>
    </row>
    <row r="6944" spans="1:34" x14ac:dyDescent="0.2">
      <c r="A6944" t="s">
        <v>1893</v>
      </c>
      <c r="B6944" t="s">
        <v>7350</v>
      </c>
      <c r="C6944" s="1">
        <v>115.98</v>
      </c>
      <c r="D6944" s="5">
        <v>45376</v>
      </c>
      <c r="E6944" t="s">
        <v>21</v>
      </c>
      <c r="F6944" t="s">
        <v>918</v>
      </c>
      <c r="G6944" s="16" t="str">
        <f>_xlfn.CONCAT(Table1[[#This Row],[Notes 1]],",",Table1[[#This Row],[Notes 2]],",",Table1[[#This Row],[Notes 3]])</f>
        <v>hand cleaners, super glue,gloves,hand cleaners, super glue</v>
      </c>
      <c r="H6944" s="1">
        <v>5.98</v>
      </c>
      <c r="I6944" t="s">
        <v>33</v>
      </c>
      <c r="J6944" t="s">
        <v>7354</v>
      </c>
      <c r="K6944" s="1">
        <v>13.99</v>
      </c>
      <c r="L6944" t="s">
        <v>16</v>
      </c>
      <c r="M6944" t="s">
        <v>1057</v>
      </c>
      <c r="N6944" s="1">
        <v>96.01</v>
      </c>
      <c r="O6944" t="s">
        <v>17</v>
      </c>
      <c r="P6944" t="s">
        <v>7354</v>
      </c>
      <c r="AC6944" s="5" t="e">
        <f>VLOOKUP(Table1[[#This Row],[Expense Report]],#REF!,3, 0)</f>
        <v>#REF!</v>
      </c>
      <c r="AD6944" t="s">
        <v>14712</v>
      </c>
      <c r="AE6944" t="s">
        <v>475</v>
      </c>
      <c r="AF6944" t="e">
        <f>MONTH(Table1[[#This Row],[Date Sent]])</f>
        <v>#REF!</v>
      </c>
      <c r="AG6944" t="e">
        <f>YEAR(Table1[[#This Row],[Date Sent]])</f>
        <v>#REF!</v>
      </c>
      <c r="AH6944"/>
    </row>
    <row r="6945" spans="1:34" x14ac:dyDescent="0.2">
      <c r="A6945" t="s">
        <v>1893</v>
      </c>
      <c r="B6945" t="s">
        <v>7350</v>
      </c>
      <c r="C6945" s="1">
        <v>14.21</v>
      </c>
      <c r="D6945" s="5">
        <v>45380</v>
      </c>
      <c r="E6945" t="s">
        <v>23</v>
      </c>
      <c r="F6945" t="s">
        <v>39</v>
      </c>
      <c r="G6945" s="16" t="s">
        <v>7355</v>
      </c>
      <c r="H6945" s="1"/>
      <c r="J6945"/>
      <c r="AC6945" s="5" t="e">
        <f>VLOOKUP(Table1[[#This Row],[Expense Report]],#REF!,3, 0)</f>
        <v>#REF!</v>
      </c>
      <c r="AD6945" t="s">
        <v>14712</v>
      </c>
      <c r="AE6945" t="s">
        <v>475</v>
      </c>
      <c r="AF6945" t="e">
        <f>MONTH(Table1[[#This Row],[Date Sent]])</f>
        <v>#REF!</v>
      </c>
      <c r="AG6945" t="e">
        <f>YEAR(Table1[[#This Row],[Date Sent]])</f>
        <v>#REF!</v>
      </c>
      <c r="AH6945"/>
    </row>
    <row r="6946" spans="1:34" x14ac:dyDescent="0.2">
      <c r="A6946" t="s">
        <v>1893</v>
      </c>
      <c r="B6946" t="s">
        <v>7350</v>
      </c>
      <c r="C6946" s="1">
        <v>38.630000000000003</v>
      </c>
      <c r="D6946" s="5">
        <v>45392</v>
      </c>
      <c r="E6946" t="s">
        <v>21</v>
      </c>
      <c r="F6946" t="s">
        <v>33</v>
      </c>
      <c r="G6946" s="16" t="s">
        <v>1069</v>
      </c>
      <c r="H6946" s="1"/>
      <c r="J6946"/>
      <c r="AC6946" s="5" t="e">
        <f>VLOOKUP(Table1[[#This Row],[Expense Report]],#REF!,3, 0)</f>
        <v>#REF!</v>
      </c>
      <c r="AD6946" t="s">
        <v>14712</v>
      </c>
      <c r="AE6946" t="s">
        <v>475</v>
      </c>
      <c r="AF6946" t="e">
        <f>MONTH(Table1[[#This Row],[Date Sent]])</f>
        <v>#REF!</v>
      </c>
      <c r="AG6946" t="e">
        <f>YEAR(Table1[[#This Row],[Date Sent]])</f>
        <v>#REF!</v>
      </c>
      <c r="AH6946"/>
    </row>
    <row r="6947" spans="1:34" x14ac:dyDescent="0.2">
      <c r="A6947" t="s">
        <v>1893</v>
      </c>
      <c r="B6947" t="s">
        <v>7350</v>
      </c>
      <c r="C6947" s="1">
        <v>16.41</v>
      </c>
      <c r="D6947" s="5">
        <v>45393</v>
      </c>
      <c r="E6947" t="s">
        <v>13</v>
      </c>
      <c r="F6947" t="s">
        <v>33</v>
      </c>
      <c r="G6947" s="16" t="s">
        <v>7356</v>
      </c>
      <c r="H6947" s="1"/>
      <c r="J6947"/>
      <c r="AC6947" s="5" t="e">
        <f>VLOOKUP(Table1[[#This Row],[Expense Report]],#REF!,3, 0)</f>
        <v>#REF!</v>
      </c>
      <c r="AD6947" t="s">
        <v>14712</v>
      </c>
      <c r="AE6947" t="s">
        <v>475</v>
      </c>
      <c r="AF6947" t="e">
        <f>MONTH(Table1[[#This Row],[Date Sent]])</f>
        <v>#REF!</v>
      </c>
      <c r="AG6947" t="e">
        <f>YEAR(Table1[[#This Row],[Date Sent]])</f>
        <v>#REF!</v>
      </c>
      <c r="AH6947"/>
    </row>
    <row r="6948" spans="1:34" x14ac:dyDescent="0.2">
      <c r="A6948" t="s">
        <v>1429</v>
      </c>
      <c r="B6948" t="s">
        <v>7357</v>
      </c>
      <c r="C6948" s="1">
        <v>119.32</v>
      </c>
      <c r="D6948" s="5">
        <v>45392</v>
      </c>
      <c r="E6948" t="s">
        <v>21</v>
      </c>
      <c r="F6948" t="s">
        <v>33</v>
      </c>
      <c r="G6948" s="16" t="s">
        <v>7358</v>
      </c>
      <c r="H6948" s="1"/>
      <c r="J6948"/>
      <c r="AC6948" s="5" t="e">
        <f>VLOOKUP(Table1[[#This Row],[Expense Report]],#REF!,3, 0)</f>
        <v>#REF!</v>
      </c>
      <c r="AD6948" t="s">
        <v>14568</v>
      </c>
      <c r="AE6948" t="s">
        <v>475</v>
      </c>
      <c r="AF6948" t="e">
        <f>MONTH(Table1[[#This Row],[Date Sent]])</f>
        <v>#REF!</v>
      </c>
      <c r="AG6948" t="e">
        <f>YEAR(Table1[[#This Row],[Date Sent]])</f>
        <v>#REF!</v>
      </c>
      <c r="AH6948"/>
    </row>
    <row r="6949" spans="1:34" x14ac:dyDescent="0.2">
      <c r="A6949" t="s">
        <v>296</v>
      </c>
      <c r="B6949" t="s">
        <v>7359</v>
      </c>
      <c r="C6949" s="1">
        <v>165.07</v>
      </c>
      <c r="D6949" s="5">
        <v>45387</v>
      </c>
      <c r="E6949" t="s">
        <v>39</v>
      </c>
      <c r="F6949" t="s">
        <v>33</v>
      </c>
      <c r="G6949" s="16" t="s">
        <v>7360</v>
      </c>
      <c r="H6949" s="1"/>
      <c r="J6949"/>
      <c r="AC6949" s="5" t="e">
        <f>VLOOKUP(Table1[[#This Row],[Expense Report]],#REF!,3, 0)</f>
        <v>#REF!</v>
      </c>
      <c r="AD6949" t="s">
        <v>11649</v>
      </c>
      <c r="AE6949" t="s">
        <v>11649</v>
      </c>
      <c r="AF6949" t="e">
        <f>MONTH(Table1[[#This Row],[Date Sent]])</f>
        <v>#REF!</v>
      </c>
      <c r="AG6949" t="e">
        <f>YEAR(Table1[[#This Row],[Date Sent]])</f>
        <v>#REF!</v>
      </c>
      <c r="AH6949"/>
    </row>
    <row r="6950" spans="1:34" x14ac:dyDescent="0.2">
      <c r="A6950" t="s">
        <v>296</v>
      </c>
      <c r="B6950" t="s">
        <v>7359</v>
      </c>
      <c r="C6950" s="1">
        <v>15.87</v>
      </c>
      <c r="D6950" s="5">
        <v>45395</v>
      </c>
      <c r="E6950" t="s">
        <v>15</v>
      </c>
      <c r="F6950" t="s">
        <v>33</v>
      </c>
      <c r="G6950" s="16" t="s">
        <v>928</v>
      </c>
      <c r="H6950" s="1"/>
      <c r="J6950"/>
      <c r="AC6950" s="5" t="e">
        <f>VLOOKUP(Table1[[#This Row],[Expense Report]],#REF!,3, 0)</f>
        <v>#REF!</v>
      </c>
      <c r="AD6950" t="s">
        <v>11649</v>
      </c>
      <c r="AE6950" t="s">
        <v>11649</v>
      </c>
      <c r="AF6950" t="e">
        <f>MONTH(Table1[[#This Row],[Date Sent]])</f>
        <v>#REF!</v>
      </c>
      <c r="AG6950" t="e">
        <f>YEAR(Table1[[#This Row],[Date Sent]])</f>
        <v>#REF!</v>
      </c>
      <c r="AH6950"/>
    </row>
    <row r="6951" spans="1:34" x14ac:dyDescent="0.2">
      <c r="A6951" t="s">
        <v>296</v>
      </c>
      <c r="B6951" t="s">
        <v>7359</v>
      </c>
      <c r="C6951" s="1">
        <v>135.51</v>
      </c>
      <c r="D6951" s="5">
        <v>45396</v>
      </c>
      <c r="E6951" t="s">
        <v>21</v>
      </c>
      <c r="F6951" t="s">
        <v>33</v>
      </c>
      <c r="G6951" s="16" t="s">
        <v>928</v>
      </c>
      <c r="H6951" s="1"/>
      <c r="J6951"/>
      <c r="AC6951" s="5" t="e">
        <f>VLOOKUP(Table1[[#This Row],[Expense Report]],#REF!,3, 0)</f>
        <v>#REF!</v>
      </c>
      <c r="AD6951" t="s">
        <v>11649</v>
      </c>
      <c r="AE6951" t="s">
        <v>11649</v>
      </c>
      <c r="AF6951" t="e">
        <f>MONTH(Table1[[#This Row],[Date Sent]])</f>
        <v>#REF!</v>
      </c>
      <c r="AG6951" t="e">
        <f>YEAR(Table1[[#This Row],[Date Sent]])</f>
        <v>#REF!</v>
      </c>
      <c r="AH6951"/>
    </row>
    <row r="6952" spans="1:34" x14ac:dyDescent="0.2">
      <c r="A6952" t="s">
        <v>1678</v>
      </c>
      <c r="B6952" t="s">
        <v>7361</v>
      </c>
      <c r="C6952" s="1">
        <v>66.22</v>
      </c>
      <c r="D6952" s="5">
        <v>45385</v>
      </c>
      <c r="E6952" t="s">
        <v>20</v>
      </c>
      <c r="F6952" t="s">
        <v>39</v>
      </c>
      <c r="G6952" s="16" t="s">
        <v>7362</v>
      </c>
      <c r="H6952" s="1"/>
      <c r="J6952"/>
      <c r="AC6952" s="5" t="e">
        <f>VLOOKUP(Table1[[#This Row],[Expense Report]],#REF!,3, 0)</f>
        <v>#REF!</v>
      </c>
      <c r="AD6952" t="s">
        <v>14725</v>
      </c>
      <c r="AE6952" t="s">
        <v>272</v>
      </c>
      <c r="AF6952" t="e">
        <f>MONTH(Table1[[#This Row],[Date Sent]])</f>
        <v>#REF!</v>
      </c>
      <c r="AG6952" t="e">
        <f>YEAR(Table1[[#This Row],[Date Sent]])</f>
        <v>#REF!</v>
      </c>
      <c r="AH6952"/>
    </row>
    <row r="6953" spans="1:34" x14ac:dyDescent="0.2">
      <c r="A6953" t="s">
        <v>2280</v>
      </c>
      <c r="B6953" t="s">
        <v>7363</v>
      </c>
      <c r="C6953" s="1">
        <v>36.21</v>
      </c>
      <c r="D6953" s="5">
        <v>45384</v>
      </c>
      <c r="E6953" t="s">
        <v>21</v>
      </c>
      <c r="F6953" t="s">
        <v>33</v>
      </c>
      <c r="G6953" s="16" t="s">
        <v>7364</v>
      </c>
      <c r="H6953" s="1"/>
      <c r="J6953"/>
      <c r="AC6953" s="5" t="e">
        <f>VLOOKUP(Table1[[#This Row],[Expense Report]],#REF!,3, 0)</f>
        <v>#REF!</v>
      </c>
      <c r="AD6953" t="s">
        <v>13311</v>
      </c>
      <c r="AE6953" t="s">
        <v>156</v>
      </c>
      <c r="AF6953" t="e">
        <f>MONTH(Table1[[#This Row],[Date Sent]])</f>
        <v>#REF!</v>
      </c>
      <c r="AG6953" t="e">
        <f>YEAR(Table1[[#This Row],[Date Sent]])</f>
        <v>#REF!</v>
      </c>
      <c r="AH6953"/>
    </row>
    <row r="6954" spans="1:34" x14ac:dyDescent="0.2">
      <c r="A6954" t="s">
        <v>2569</v>
      </c>
      <c r="B6954" t="s">
        <v>7365</v>
      </c>
      <c r="C6954" s="1">
        <v>1400</v>
      </c>
      <c r="D6954" s="5">
        <v>45349</v>
      </c>
      <c r="E6954" t="s">
        <v>13</v>
      </c>
      <c r="F6954" t="s">
        <v>2974</v>
      </c>
      <c r="G6954" s="16" t="s">
        <v>7366</v>
      </c>
      <c r="H6954" s="1"/>
      <c r="J6954"/>
      <c r="AC6954" s="5" t="e">
        <f>VLOOKUP(Table1[[#This Row],[Expense Report]],#REF!,3, 0)</f>
        <v>#REF!</v>
      </c>
      <c r="AD6954" t="s">
        <v>14640</v>
      </c>
      <c r="AE6954" t="s">
        <v>198</v>
      </c>
      <c r="AF6954" t="e">
        <f>MONTH(Table1[[#This Row],[Date Sent]])</f>
        <v>#REF!</v>
      </c>
      <c r="AG6954" t="e">
        <f>YEAR(Table1[[#This Row],[Date Sent]])</f>
        <v>#REF!</v>
      </c>
      <c r="AH6954"/>
    </row>
    <row r="6955" spans="1:34" x14ac:dyDescent="0.2">
      <c r="A6955" t="s">
        <v>2569</v>
      </c>
      <c r="B6955" t="s">
        <v>7365</v>
      </c>
      <c r="C6955" s="1">
        <v>68.63</v>
      </c>
      <c r="D6955" s="5">
        <v>45350</v>
      </c>
      <c r="E6955" t="s">
        <v>21</v>
      </c>
      <c r="F6955" t="s">
        <v>33</v>
      </c>
      <c r="G6955" s="16" t="s">
        <v>7367</v>
      </c>
      <c r="H6955" s="1"/>
      <c r="J6955"/>
      <c r="AC6955" s="5" t="e">
        <f>VLOOKUP(Table1[[#This Row],[Expense Report]],#REF!,3, 0)</f>
        <v>#REF!</v>
      </c>
      <c r="AD6955" t="s">
        <v>14640</v>
      </c>
      <c r="AE6955" t="s">
        <v>198</v>
      </c>
      <c r="AF6955" t="e">
        <f>MONTH(Table1[[#This Row],[Date Sent]])</f>
        <v>#REF!</v>
      </c>
      <c r="AG6955" t="e">
        <f>YEAR(Table1[[#This Row],[Date Sent]])</f>
        <v>#REF!</v>
      </c>
      <c r="AH6955"/>
    </row>
    <row r="6956" spans="1:34" x14ac:dyDescent="0.2">
      <c r="A6956" t="s">
        <v>2569</v>
      </c>
      <c r="B6956" t="s">
        <v>7365</v>
      </c>
      <c r="C6956" s="1">
        <v>29.74</v>
      </c>
      <c r="D6956" s="5">
        <v>45365</v>
      </c>
      <c r="E6956" t="s">
        <v>13</v>
      </c>
      <c r="F6956" t="s">
        <v>39</v>
      </c>
      <c r="G6956" s="16" t="s">
        <v>7368</v>
      </c>
      <c r="H6956" s="1"/>
      <c r="J6956"/>
      <c r="AC6956" s="5" t="e">
        <f>VLOOKUP(Table1[[#This Row],[Expense Report]],#REF!,3, 0)</f>
        <v>#REF!</v>
      </c>
      <c r="AD6956" t="s">
        <v>14640</v>
      </c>
      <c r="AE6956" t="s">
        <v>198</v>
      </c>
      <c r="AF6956" t="e">
        <f>MONTH(Table1[[#This Row],[Date Sent]])</f>
        <v>#REF!</v>
      </c>
      <c r="AG6956" t="e">
        <f>YEAR(Table1[[#This Row],[Date Sent]])</f>
        <v>#REF!</v>
      </c>
      <c r="AH6956"/>
    </row>
    <row r="6957" spans="1:34" x14ac:dyDescent="0.2">
      <c r="A6957" t="s">
        <v>3189</v>
      </c>
      <c r="B6957" t="s">
        <v>7369</v>
      </c>
      <c r="C6957" s="1">
        <v>55.08</v>
      </c>
      <c r="D6957" s="5">
        <v>45390</v>
      </c>
      <c r="E6957" t="s">
        <v>21</v>
      </c>
      <c r="F6957" t="s">
        <v>33</v>
      </c>
      <c r="G6957" s="16" t="s">
        <v>7370</v>
      </c>
      <c r="H6957" s="1"/>
      <c r="J6957"/>
      <c r="AC6957" s="5" t="e">
        <f>VLOOKUP(Table1[[#This Row],[Expense Report]],#REF!,3, 0)</f>
        <v>#REF!</v>
      </c>
      <c r="AD6957" t="s">
        <v>11649</v>
      </c>
      <c r="AE6957" t="s">
        <v>11649</v>
      </c>
      <c r="AF6957" t="e">
        <f>MONTH(Table1[[#This Row],[Date Sent]])</f>
        <v>#REF!</v>
      </c>
      <c r="AG6957" t="e">
        <f>YEAR(Table1[[#This Row],[Date Sent]])</f>
        <v>#REF!</v>
      </c>
      <c r="AH6957"/>
    </row>
    <row r="6958" spans="1:34" x14ac:dyDescent="0.2">
      <c r="A6958" t="s">
        <v>1868</v>
      </c>
      <c r="B6958" t="s">
        <v>7371</v>
      </c>
      <c r="C6958" s="1">
        <v>9.51</v>
      </c>
      <c r="D6958" s="5">
        <v>45393</v>
      </c>
      <c r="E6958" t="s">
        <v>21</v>
      </c>
      <c r="F6958" t="s">
        <v>33</v>
      </c>
      <c r="G6958" s="16" t="s">
        <v>7372</v>
      </c>
      <c r="H6958" s="1"/>
      <c r="J6958"/>
      <c r="AC6958" s="5" t="e">
        <f>VLOOKUP(Table1[[#This Row],[Expense Report]],#REF!,3, 0)</f>
        <v>#REF!</v>
      </c>
      <c r="AD6958" t="s">
        <v>13308</v>
      </c>
      <c r="AE6958" t="s">
        <v>198</v>
      </c>
      <c r="AF6958" t="e">
        <f>MONTH(Table1[[#This Row],[Date Sent]])</f>
        <v>#REF!</v>
      </c>
      <c r="AG6958" t="e">
        <f>YEAR(Table1[[#This Row],[Date Sent]])</f>
        <v>#REF!</v>
      </c>
      <c r="AH6958"/>
    </row>
    <row r="6959" spans="1:34" x14ac:dyDescent="0.2">
      <c r="A6959" t="s">
        <v>1868</v>
      </c>
      <c r="B6959" t="s">
        <v>7371</v>
      </c>
      <c r="C6959" s="1">
        <v>18.04</v>
      </c>
      <c r="D6959" s="5">
        <v>45393</v>
      </c>
      <c r="E6959" t="s">
        <v>21</v>
      </c>
      <c r="F6959" t="s">
        <v>33</v>
      </c>
      <c r="G6959" s="16" t="s">
        <v>7373</v>
      </c>
      <c r="H6959" s="1"/>
      <c r="J6959"/>
      <c r="AC6959" s="5" t="e">
        <f>VLOOKUP(Table1[[#This Row],[Expense Report]],#REF!,3, 0)</f>
        <v>#REF!</v>
      </c>
      <c r="AD6959" t="s">
        <v>13308</v>
      </c>
      <c r="AE6959" t="s">
        <v>198</v>
      </c>
      <c r="AF6959" t="e">
        <f>MONTH(Table1[[#This Row],[Date Sent]])</f>
        <v>#REF!</v>
      </c>
      <c r="AG6959" t="e">
        <f>YEAR(Table1[[#This Row],[Date Sent]])</f>
        <v>#REF!</v>
      </c>
      <c r="AH6959"/>
    </row>
    <row r="6960" spans="1:34" x14ac:dyDescent="0.2">
      <c r="A6960" t="s">
        <v>1868</v>
      </c>
      <c r="B6960" t="s">
        <v>7371</v>
      </c>
      <c r="C6960" s="1">
        <v>7.08</v>
      </c>
      <c r="D6960" s="5">
        <v>45394</v>
      </c>
      <c r="E6960" t="s">
        <v>23</v>
      </c>
      <c r="F6960" t="s">
        <v>39</v>
      </c>
      <c r="G6960" s="16" t="s">
        <v>7374</v>
      </c>
      <c r="H6960" s="1"/>
      <c r="J6960"/>
      <c r="AC6960" s="5" t="e">
        <f>VLOOKUP(Table1[[#This Row],[Expense Report]],#REF!,3, 0)</f>
        <v>#REF!</v>
      </c>
      <c r="AD6960" t="s">
        <v>13308</v>
      </c>
      <c r="AE6960" t="s">
        <v>198</v>
      </c>
      <c r="AF6960" t="e">
        <f>MONTH(Table1[[#This Row],[Date Sent]])</f>
        <v>#REF!</v>
      </c>
      <c r="AG6960" t="e">
        <f>YEAR(Table1[[#This Row],[Date Sent]])</f>
        <v>#REF!</v>
      </c>
      <c r="AH6960"/>
    </row>
    <row r="6961" spans="1:34" x14ac:dyDescent="0.2">
      <c r="A6961" t="s">
        <v>634</v>
      </c>
      <c r="B6961" t="s">
        <v>7375</v>
      </c>
      <c r="C6961" s="1">
        <v>4.24</v>
      </c>
      <c r="D6961" s="5">
        <v>45387</v>
      </c>
      <c r="E6961" t="s">
        <v>12</v>
      </c>
      <c r="F6961" t="s">
        <v>15</v>
      </c>
      <c r="G6961" s="16" t="s">
        <v>7376</v>
      </c>
      <c r="H6961" s="1"/>
      <c r="J6961"/>
      <c r="AC6961" s="5" t="e">
        <f>VLOOKUP(Table1[[#This Row],[Expense Report]],#REF!,3, 0)</f>
        <v>#REF!</v>
      </c>
      <c r="AD6961" t="s">
        <v>11649</v>
      </c>
      <c r="AE6961" t="s">
        <v>11649</v>
      </c>
      <c r="AF6961" t="e">
        <f>MONTH(Table1[[#This Row],[Date Sent]])</f>
        <v>#REF!</v>
      </c>
      <c r="AG6961" t="e">
        <f>YEAR(Table1[[#This Row],[Date Sent]])</f>
        <v>#REF!</v>
      </c>
      <c r="AH6961"/>
    </row>
    <row r="6962" spans="1:34" x14ac:dyDescent="0.2">
      <c r="A6962" t="s">
        <v>634</v>
      </c>
      <c r="B6962" t="s">
        <v>7375</v>
      </c>
      <c r="C6962" s="1">
        <v>10.76</v>
      </c>
      <c r="D6962" s="5">
        <v>45387</v>
      </c>
      <c r="E6962" t="s">
        <v>19</v>
      </c>
      <c r="F6962" t="s">
        <v>15</v>
      </c>
      <c r="G6962" s="16" t="s">
        <v>7377</v>
      </c>
      <c r="H6962" s="1"/>
      <c r="J6962"/>
      <c r="AC6962" s="5" t="e">
        <f>VLOOKUP(Table1[[#This Row],[Expense Report]],#REF!,3, 0)</f>
        <v>#REF!</v>
      </c>
      <c r="AD6962" t="s">
        <v>11649</v>
      </c>
      <c r="AE6962" t="s">
        <v>11649</v>
      </c>
      <c r="AF6962" t="e">
        <f>MONTH(Table1[[#This Row],[Date Sent]])</f>
        <v>#REF!</v>
      </c>
      <c r="AG6962" t="e">
        <f>YEAR(Table1[[#This Row],[Date Sent]])</f>
        <v>#REF!</v>
      </c>
      <c r="AH6962"/>
    </row>
    <row r="6963" spans="1:34" x14ac:dyDescent="0.2">
      <c r="A6963" t="s">
        <v>634</v>
      </c>
      <c r="B6963" t="s">
        <v>7375</v>
      </c>
      <c r="C6963" s="1">
        <v>24.78</v>
      </c>
      <c r="D6963" s="5">
        <v>45387</v>
      </c>
      <c r="E6963" t="s">
        <v>13</v>
      </c>
      <c r="F6963" t="s">
        <v>33</v>
      </c>
      <c r="G6963" s="16" t="s">
        <v>7378</v>
      </c>
      <c r="H6963" s="1"/>
      <c r="J6963"/>
      <c r="AC6963" s="5" t="e">
        <f>VLOOKUP(Table1[[#This Row],[Expense Report]],#REF!,3, 0)</f>
        <v>#REF!</v>
      </c>
      <c r="AD6963" t="s">
        <v>11649</v>
      </c>
      <c r="AE6963" t="s">
        <v>11649</v>
      </c>
      <c r="AF6963" t="e">
        <f>MONTH(Table1[[#This Row],[Date Sent]])</f>
        <v>#REF!</v>
      </c>
      <c r="AG6963" t="e">
        <f>YEAR(Table1[[#This Row],[Date Sent]])</f>
        <v>#REF!</v>
      </c>
      <c r="AH6963"/>
    </row>
    <row r="6964" spans="1:34" x14ac:dyDescent="0.2">
      <c r="A6964" t="s">
        <v>634</v>
      </c>
      <c r="B6964" t="s">
        <v>7375</v>
      </c>
      <c r="C6964" s="1">
        <v>128.6</v>
      </c>
      <c r="D6964" s="5">
        <v>45387</v>
      </c>
      <c r="E6964" t="s">
        <v>21</v>
      </c>
      <c r="F6964" t="s">
        <v>33</v>
      </c>
      <c r="G6964" s="16" t="s">
        <v>7379</v>
      </c>
      <c r="H6964" s="1"/>
      <c r="J6964"/>
      <c r="AC6964" s="5" t="e">
        <f>VLOOKUP(Table1[[#This Row],[Expense Report]],#REF!,3, 0)</f>
        <v>#REF!</v>
      </c>
      <c r="AD6964" t="s">
        <v>11649</v>
      </c>
      <c r="AE6964" t="s">
        <v>11649</v>
      </c>
      <c r="AF6964" t="e">
        <f>MONTH(Table1[[#This Row],[Date Sent]])</f>
        <v>#REF!</v>
      </c>
      <c r="AG6964" t="e">
        <f>YEAR(Table1[[#This Row],[Date Sent]])</f>
        <v>#REF!</v>
      </c>
      <c r="AH6964"/>
    </row>
    <row r="6965" spans="1:34" x14ac:dyDescent="0.2">
      <c r="A6965" t="s">
        <v>634</v>
      </c>
      <c r="B6965" t="s">
        <v>7375</v>
      </c>
      <c r="C6965" s="1">
        <v>218.39</v>
      </c>
      <c r="D6965" s="5">
        <v>45387</v>
      </c>
      <c r="E6965" t="s">
        <v>21</v>
      </c>
      <c r="F6965" t="s">
        <v>33</v>
      </c>
      <c r="G6965" s="16" t="s">
        <v>7380</v>
      </c>
      <c r="H6965" s="1"/>
      <c r="J6965"/>
      <c r="AC6965" s="5" t="e">
        <f>VLOOKUP(Table1[[#This Row],[Expense Report]],#REF!,3, 0)</f>
        <v>#REF!</v>
      </c>
      <c r="AD6965" t="s">
        <v>11649</v>
      </c>
      <c r="AE6965" t="s">
        <v>11649</v>
      </c>
      <c r="AF6965" t="e">
        <f>MONTH(Table1[[#This Row],[Date Sent]])</f>
        <v>#REF!</v>
      </c>
      <c r="AG6965" t="e">
        <f>YEAR(Table1[[#This Row],[Date Sent]])</f>
        <v>#REF!</v>
      </c>
      <c r="AH6965"/>
    </row>
    <row r="6966" spans="1:34" x14ac:dyDescent="0.2">
      <c r="A6966" t="s">
        <v>634</v>
      </c>
      <c r="B6966" t="s">
        <v>7375</v>
      </c>
      <c r="C6966" s="1">
        <v>310.88</v>
      </c>
      <c r="D6966" s="5">
        <v>45392</v>
      </c>
      <c r="E6966" t="s">
        <v>21</v>
      </c>
      <c r="F6966" t="s">
        <v>33</v>
      </c>
      <c r="G6966" s="16" t="s">
        <v>7381</v>
      </c>
      <c r="H6966" s="1"/>
      <c r="J6966"/>
      <c r="AC6966" s="5" t="e">
        <f>VLOOKUP(Table1[[#This Row],[Expense Report]],#REF!,3, 0)</f>
        <v>#REF!</v>
      </c>
      <c r="AD6966" t="s">
        <v>11649</v>
      </c>
      <c r="AE6966" t="s">
        <v>11649</v>
      </c>
      <c r="AF6966" t="e">
        <f>MONTH(Table1[[#This Row],[Date Sent]])</f>
        <v>#REF!</v>
      </c>
      <c r="AG6966" t="e">
        <f>YEAR(Table1[[#This Row],[Date Sent]])</f>
        <v>#REF!</v>
      </c>
      <c r="AH6966"/>
    </row>
    <row r="6967" spans="1:34" x14ac:dyDescent="0.2">
      <c r="A6967" t="s">
        <v>612</v>
      </c>
      <c r="B6967" t="s">
        <v>7382</v>
      </c>
      <c r="C6967" s="1">
        <v>39.619999999999997</v>
      </c>
      <c r="D6967" s="5">
        <v>45391</v>
      </c>
      <c r="E6967" t="s">
        <v>25</v>
      </c>
      <c r="F6967" t="s">
        <v>39</v>
      </c>
      <c r="G6967" s="16" t="s">
        <v>7383</v>
      </c>
      <c r="H6967" s="1"/>
      <c r="J6967"/>
      <c r="AC6967" s="5" t="e">
        <f>VLOOKUP(Table1[[#This Row],[Expense Report]],#REF!,3, 0)</f>
        <v>#REF!</v>
      </c>
      <c r="AD6967" t="s">
        <v>13199</v>
      </c>
      <c r="AE6967" t="s">
        <v>198</v>
      </c>
      <c r="AF6967" t="e">
        <f>MONTH(Table1[[#This Row],[Date Sent]])</f>
        <v>#REF!</v>
      </c>
      <c r="AG6967" t="e">
        <f>YEAR(Table1[[#This Row],[Date Sent]])</f>
        <v>#REF!</v>
      </c>
      <c r="AH6967"/>
    </row>
    <row r="6968" spans="1:34" x14ac:dyDescent="0.2">
      <c r="A6968" t="s">
        <v>612</v>
      </c>
      <c r="B6968" t="s">
        <v>7382</v>
      </c>
      <c r="C6968" s="1">
        <v>121.86</v>
      </c>
      <c r="D6968" s="5">
        <v>45391</v>
      </c>
      <c r="E6968" t="s">
        <v>25</v>
      </c>
      <c r="F6968" t="s">
        <v>39</v>
      </c>
      <c r="G6968" s="16" t="s">
        <v>5644</v>
      </c>
      <c r="H6968" s="1"/>
      <c r="J6968"/>
      <c r="AC6968" s="5" t="e">
        <f>VLOOKUP(Table1[[#This Row],[Expense Report]],#REF!,3, 0)</f>
        <v>#REF!</v>
      </c>
      <c r="AD6968" t="s">
        <v>13199</v>
      </c>
      <c r="AE6968" t="s">
        <v>198</v>
      </c>
      <c r="AF6968" t="e">
        <f>MONTH(Table1[[#This Row],[Date Sent]])</f>
        <v>#REF!</v>
      </c>
      <c r="AG6968" t="e">
        <f>YEAR(Table1[[#This Row],[Date Sent]])</f>
        <v>#REF!</v>
      </c>
      <c r="AH6968"/>
    </row>
    <row r="6969" spans="1:34" x14ac:dyDescent="0.2">
      <c r="A6969" t="s">
        <v>612</v>
      </c>
      <c r="B6969" t="s">
        <v>7382</v>
      </c>
      <c r="C6969" s="1">
        <v>94.28</v>
      </c>
      <c r="D6969" s="5">
        <v>45393</v>
      </c>
      <c r="E6969" t="s">
        <v>25</v>
      </c>
      <c r="F6969" t="s">
        <v>33</v>
      </c>
      <c r="G6969" s="16" t="s">
        <v>7384</v>
      </c>
      <c r="H6969" s="1"/>
      <c r="J6969"/>
      <c r="AC6969" s="5" t="e">
        <f>VLOOKUP(Table1[[#This Row],[Expense Report]],#REF!,3, 0)</f>
        <v>#REF!</v>
      </c>
      <c r="AD6969" t="s">
        <v>13199</v>
      </c>
      <c r="AE6969" t="s">
        <v>198</v>
      </c>
      <c r="AF6969" t="e">
        <f>MONTH(Table1[[#This Row],[Date Sent]])</f>
        <v>#REF!</v>
      </c>
      <c r="AG6969" t="e">
        <f>YEAR(Table1[[#This Row],[Date Sent]])</f>
        <v>#REF!</v>
      </c>
      <c r="AH6969"/>
    </row>
    <row r="6970" spans="1:34" x14ac:dyDescent="0.2">
      <c r="A6970" t="s">
        <v>612</v>
      </c>
      <c r="B6970" t="s">
        <v>7382</v>
      </c>
      <c r="C6970" s="1">
        <v>211.9</v>
      </c>
      <c r="D6970" s="5">
        <v>45394</v>
      </c>
      <c r="E6970" t="s">
        <v>14</v>
      </c>
      <c r="F6970" t="s">
        <v>24</v>
      </c>
      <c r="G6970" s="16" t="s">
        <v>7385</v>
      </c>
      <c r="H6970" s="1"/>
      <c r="J6970"/>
      <c r="AC6970" s="5" t="e">
        <f>VLOOKUP(Table1[[#This Row],[Expense Report]],#REF!,3, 0)</f>
        <v>#REF!</v>
      </c>
      <c r="AD6970" t="s">
        <v>13199</v>
      </c>
      <c r="AE6970" t="s">
        <v>198</v>
      </c>
      <c r="AF6970" t="e">
        <f>MONTH(Table1[[#This Row],[Date Sent]])</f>
        <v>#REF!</v>
      </c>
      <c r="AG6970" t="e">
        <f>YEAR(Table1[[#This Row],[Date Sent]])</f>
        <v>#REF!</v>
      </c>
      <c r="AH6970"/>
    </row>
    <row r="6971" spans="1:34" x14ac:dyDescent="0.2">
      <c r="A6971" t="s">
        <v>612</v>
      </c>
      <c r="B6971" t="s">
        <v>7382</v>
      </c>
      <c r="C6971" s="1">
        <v>181.17</v>
      </c>
      <c r="D6971" s="5">
        <v>45395</v>
      </c>
      <c r="E6971" t="s">
        <v>25</v>
      </c>
      <c r="F6971" t="s">
        <v>33</v>
      </c>
      <c r="G6971" s="16" t="s">
        <v>7386</v>
      </c>
      <c r="H6971" s="1"/>
      <c r="J6971"/>
      <c r="AC6971" s="5" t="e">
        <f>VLOOKUP(Table1[[#This Row],[Expense Report]],#REF!,3, 0)</f>
        <v>#REF!</v>
      </c>
      <c r="AD6971" t="s">
        <v>13199</v>
      </c>
      <c r="AE6971" t="s">
        <v>198</v>
      </c>
      <c r="AF6971" t="e">
        <f>MONTH(Table1[[#This Row],[Date Sent]])</f>
        <v>#REF!</v>
      </c>
      <c r="AG6971" t="e">
        <f>YEAR(Table1[[#This Row],[Date Sent]])</f>
        <v>#REF!</v>
      </c>
      <c r="AH6971"/>
    </row>
    <row r="6972" spans="1:34" x14ac:dyDescent="0.2">
      <c r="A6972" t="s">
        <v>631</v>
      </c>
      <c r="B6972" t="s">
        <v>7387</v>
      </c>
      <c r="C6972" s="1">
        <v>45.2</v>
      </c>
      <c r="D6972" s="5">
        <v>45366</v>
      </c>
      <c r="E6972" t="s">
        <v>21</v>
      </c>
      <c r="F6972" t="s">
        <v>49</v>
      </c>
      <c r="G6972" s="16" t="s">
        <v>7388</v>
      </c>
      <c r="H6972" s="1"/>
      <c r="J6972"/>
      <c r="AC6972" s="5" t="e">
        <f>VLOOKUP(Table1[[#This Row],[Expense Report]],#REF!,3, 0)</f>
        <v>#REF!</v>
      </c>
      <c r="AD6972" t="s">
        <v>14557</v>
      </c>
      <c r="AE6972" t="s">
        <v>182</v>
      </c>
      <c r="AF6972" t="e">
        <f>MONTH(Table1[[#This Row],[Date Sent]])</f>
        <v>#REF!</v>
      </c>
      <c r="AG6972" t="e">
        <f>YEAR(Table1[[#This Row],[Date Sent]])</f>
        <v>#REF!</v>
      </c>
      <c r="AH6972"/>
    </row>
    <row r="6973" spans="1:34" x14ac:dyDescent="0.2">
      <c r="A6973" t="s">
        <v>631</v>
      </c>
      <c r="B6973" t="s">
        <v>7387</v>
      </c>
      <c r="C6973" s="1">
        <v>10.8</v>
      </c>
      <c r="D6973" s="5">
        <v>45367</v>
      </c>
      <c r="E6973" t="s">
        <v>21</v>
      </c>
      <c r="F6973" t="s">
        <v>33</v>
      </c>
      <c r="G6973" s="16" t="s">
        <v>7389</v>
      </c>
      <c r="H6973" s="1"/>
      <c r="J6973"/>
      <c r="AC6973" s="5" t="e">
        <f>VLOOKUP(Table1[[#This Row],[Expense Report]],#REF!,3, 0)</f>
        <v>#REF!</v>
      </c>
      <c r="AD6973" t="s">
        <v>14557</v>
      </c>
      <c r="AE6973" t="s">
        <v>182</v>
      </c>
      <c r="AF6973" t="e">
        <f>MONTH(Table1[[#This Row],[Date Sent]])</f>
        <v>#REF!</v>
      </c>
      <c r="AG6973" t="e">
        <f>YEAR(Table1[[#This Row],[Date Sent]])</f>
        <v>#REF!</v>
      </c>
      <c r="AH6973"/>
    </row>
    <row r="6974" spans="1:34" x14ac:dyDescent="0.2">
      <c r="A6974" t="s">
        <v>631</v>
      </c>
      <c r="B6974" t="s">
        <v>7387</v>
      </c>
      <c r="C6974" s="1">
        <v>18.899999999999999</v>
      </c>
      <c r="D6974" s="5">
        <v>45373</v>
      </c>
      <c r="E6974" t="s">
        <v>13</v>
      </c>
      <c r="F6974" t="s">
        <v>33</v>
      </c>
      <c r="G6974" s="16" t="s">
        <v>1245</v>
      </c>
      <c r="H6974" s="1"/>
      <c r="J6974"/>
      <c r="AC6974" s="5" t="e">
        <f>VLOOKUP(Table1[[#This Row],[Expense Report]],#REF!,3, 0)</f>
        <v>#REF!</v>
      </c>
      <c r="AD6974" t="s">
        <v>14557</v>
      </c>
      <c r="AE6974" t="s">
        <v>182</v>
      </c>
      <c r="AF6974" t="e">
        <f>MONTH(Table1[[#This Row],[Date Sent]])</f>
        <v>#REF!</v>
      </c>
      <c r="AG6974" t="e">
        <f>YEAR(Table1[[#This Row],[Date Sent]])</f>
        <v>#REF!</v>
      </c>
      <c r="AH6974"/>
    </row>
    <row r="6975" spans="1:34" x14ac:dyDescent="0.2">
      <c r="A6975" t="s">
        <v>631</v>
      </c>
      <c r="B6975" t="s">
        <v>7387</v>
      </c>
      <c r="C6975" s="1">
        <v>83.04</v>
      </c>
      <c r="D6975" s="5">
        <v>45379</v>
      </c>
      <c r="E6975" t="s">
        <v>24</v>
      </c>
      <c r="F6975" t="s">
        <v>918</v>
      </c>
      <c r="G6975" s="16" t="s">
        <v>7390</v>
      </c>
      <c r="H6975" s="1">
        <v>29</v>
      </c>
      <c r="I6975" t="s">
        <v>24</v>
      </c>
      <c r="J6975" t="s">
        <v>7391</v>
      </c>
      <c r="K6975" s="1">
        <v>54.040000000000006</v>
      </c>
      <c r="L6975" t="s">
        <v>15</v>
      </c>
      <c r="M6975" t="s">
        <v>976</v>
      </c>
      <c r="AC6975" s="5" t="e">
        <f>VLOOKUP(Table1[[#This Row],[Expense Report]],#REF!,3, 0)</f>
        <v>#REF!</v>
      </c>
      <c r="AD6975" t="s">
        <v>14557</v>
      </c>
      <c r="AE6975" t="s">
        <v>182</v>
      </c>
      <c r="AF6975" t="e">
        <f>MONTH(Table1[[#This Row],[Date Sent]])</f>
        <v>#REF!</v>
      </c>
      <c r="AG6975" t="e">
        <f>YEAR(Table1[[#This Row],[Date Sent]])</f>
        <v>#REF!</v>
      </c>
      <c r="AH6975"/>
    </row>
    <row r="6976" spans="1:34" x14ac:dyDescent="0.2">
      <c r="A6976" t="s">
        <v>631</v>
      </c>
      <c r="B6976" t="s">
        <v>7387</v>
      </c>
      <c r="C6976" s="1">
        <v>64.55</v>
      </c>
      <c r="D6976" s="5">
        <v>45380</v>
      </c>
      <c r="E6976" t="s">
        <v>8</v>
      </c>
      <c r="F6976" t="s">
        <v>39</v>
      </c>
      <c r="G6976" s="16" t="s">
        <v>7392</v>
      </c>
      <c r="H6976" s="1"/>
      <c r="J6976"/>
      <c r="AC6976" s="5" t="e">
        <f>VLOOKUP(Table1[[#This Row],[Expense Report]],#REF!,3, 0)</f>
        <v>#REF!</v>
      </c>
      <c r="AD6976" t="s">
        <v>14557</v>
      </c>
      <c r="AE6976" t="s">
        <v>182</v>
      </c>
      <c r="AF6976" t="e">
        <f>MONTH(Table1[[#This Row],[Date Sent]])</f>
        <v>#REF!</v>
      </c>
      <c r="AG6976" t="e">
        <f>YEAR(Table1[[#This Row],[Date Sent]])</f>
        <v>#REF!</v>
      </c>
      <c r="AH6976"/>
    </row>
    <row r="6977" spans="1:34" x14ac:dyDescent="0.2">
      <c r="A6977" t="s">
        <v>631</v>
      </c>
      <c r="B6977" t="s">
        <v>7387</v>
      </c>
      <c r="C6977" s="1">
        <v>64.55</v>
      </c>
      <c r="D6977" s="5">
        <v>45384</v>
      </c>
      <c r="E6977" t="s">
        <v>8</v>
      </c>
      <c r="F6977" t="s">
        <v>39</v>
      </c>
      <c r="G6977" s="16" t="s">
        <v>7393</v>
      </c>
      <c r="H6977" s="1"/>
      <c r="J6977"/>
      <c r="AC6977" s="5" t="e">
        <f>VLOOKUP(Table1[[#This Row],[Expense Report]],#REF!,3, 0)</f>
        <v>#REF!</v>
      </c>
      <c r="AD6977" t="s">
        <v>14557</v>
      </c>
      <c r="AE6977" t="s">
        <v>182</v>
      </c>
      <c r="AF6977" t="e">
        <f>MONTH(Table1[[#This Row],[Date Sent]])</f>
        <v>#REF!</v>
      </c>
      <c r="AG6977" t="e">
        <f>YEAR(Table1[[#This Row],[Date Sent]])</f>
        <v>#REF!</v>
      </c>
      <c r="AH6977"/>
    </row>
    <row r="6978" spans="1:34" x14ac:dyDescent="0.2">
      <c r="A6978" t="s">
        <v>631</v>
      </c>
      <c r="B6978" t="s">
        <v>7387</v>
      </c>
      <c r="C6978" s="1">
        <v>20.45</v>
      </c>
      <c r="D6978" s="5">
        <v>45386</v>
      </c>
      <c r="E6978" t="s">
        <v>21</v>
      </c>
      <c r="F6978" t="s">
        <v>15</v>
      </c>
      <c r="G6978" s="16" t="s">
        <v>7394</v>
      </c>
      <c r="H6978" s="1"/>
      <c r="J6978"/>
      <c r="AC6978" s="5" t="e">
        <f>VLOOKUP(Table1[[#This Row],[Expense Report]],#REF!,3, 0)</f>
        <v>#REF!</v>
      </c>
      <c r="AD6978" t="s">
        <v>14557</v>
      </c>
      <c r="AE6978" t="s">
        <v>182</v>
      </c>
      <c r="AF6978" t="e">
        <f>MONTH(Table1[[#This Row],[Date Sent]])</f>
        <v>#REF!</v>
      </c>
      <c r="AG6978" t="e">
        <f>YEAR(Table1[[#This Row],[Date Sent]])</f>
        <v>#REF!</v>
      </c>
      <c r="AH6978"/>
    </row>
    <row r="6979" spans="1:34" x14ac:dyDescent="0.2">
      <c r="A6979" t="s">
        <v>631</v>
      </c>
      <c r="B6979" t="s">
        <v>7387</v>
      </c>
      <c r="C6979" s="1">
        <v>80.87</v>
      </c>
      <c r="D6979" s="5">
        <v>45387</v>
      </c>
      <c r="E6979" t="s">
        <v>21</v>
      </c>
      <c r="F6979" t="s">
        <v>33</v>
      </c>
      <c r="G6979" s="16" t="s">
        <v>7395</v>
      </c>
      <c r="H6979" s="1"/>
      <c r="J6979"/>
      <c r="AC6979" s="5" t="e">
        <f>VLOOKUP(Table1[[#This Row],[Expense Report]],#REF!,3, 0)</f>
        <v>#REF!</v>
      </c>
      <c r="AD6979" t="s">
        <v>14557</v>
      </c>
      <c r="AE6979" t="s">
        <v>182</v>
      </c>
      <c r="AF6979" t="e">
        <f>MONTH(Table1[[#This Row],[Date Sent]])</f>
        <v>#REF!</v>
      </c>
      <c r="AG6979" t="e">
        <f>YEAR(Table1[[#This Row],[Date Sent]])</f>
        <v>#REF!</v>
      </c>
      <c r="AH6979"/>
    </row>
    <row r="6980" spans="1:34" x14ac:dyDescent="0.2">
      <c r="A6980" t="s">
        <v>631</v>
      </c>
      <c r="B6980" t="s">
        <v>7387</v>
      </c>
      <c r="C6980" s="1">
        <v>167.49</v>
      </c>
      <c r="D6980" s="5">
        <v>45388</v>
      </c>
      <c r="E6980" t="s">
        <v>21</v>
      </c>
      <c r="F6980" t="s">
        <v>33</v>
      </c>
      <c r="G6980" s="16" t="s">
        <v>7396</v>
      </c>
      <c r="H6980" s="1"/>
      <c r="J6980"/>
      <c r="AC6980" s="5" t="e">
        <f>VLOOKUP(Table1[[#This Row],[Expense Report]],#REF!,3, 0)</f>
        <v>#REF!</v>
      </c>
      <c r="AD6980" t="s">
        <v>14557</v>
      </c>
      <c r="AE6980" t="s">
        <v>182</v>
      </c>
      <c r="AF6980" t="e">
        <f>MONTH(Table1[[#This Row],[Date Sent]])</f>
        <v>#REF!</v>
      </c>
      <c r="AG6980" t="e">
        <f>YEAR(Table1[[#This Row],[Date Sent]])</f>
        <v>#REF!</v>
      </c>
      <c r="AH6980"/>
    </row>
    <row r="6981" spans="1:34" x14ac:dyDescent="0.2">
      <c r="A6981" t="s">
        <v>631</v>
      </c>
      <c r="B6981" t="s">
        <v>7387</v>
      </c>
      <c r="C6981" s="1">
        <v>25.93</v>
      </c>
      <c r="D6981" s="5">
        <v>45389</v>
      </c>
      <c r="E6981" t="s">
        <v>21</v>
      </c>
      <c r="F6981" t="s">
        <v>33</v>
      </c>
      <c r="G6981" s="16" t="s">
        <v>905</v>
      </c>
      <c r="H6981" s="1"/>
      <c r="J6981"/>
      <c r="AC6981" s="5" t="e">
        <f>VLOOKUP(Table1[[#This Row],[Expense Report]],#REF!,3, 0)</f>
        <v>#REF!</v>
      </c>
      <c r="AD6981" t="s">
        <v>14557</v>
      </c>
      <c r="AE6981" t="s">
        <v>182</v>
      </c>
      <c r="AF6981" t="e">
        <f>MONTH(Table1[[#This Row],[Date Sent]])</f>
        <v>#REF!</v>
      </c>
      <c r="AG6981" t="e">
        <f>YEAR(Table1[[#This Row],[Date Sent]])</f>
        <v>#REF!</v>
      </c>
      <c r="AH6981"/>
    </row>
    <row r="6982" spans="1:34" x14ac:dyDescent="0.2">
      <c r="A6982" t="s">
        <v>5460</v>
      </c>
      <c r="B6982" t="s">
        <v>7397</v>
      </c>
      <c r="C6982" s="1">
        <v>499.7</v>
      </c>
      <c r="D6982" s="5">
        <v>45373</v>
      </c>
      <c r="E6982" t="s">
        <v>4</v>
      </c>
      <c r="F6982" t="s">
        <v>5</v>
      </c>
      <c r="G6982" s="16" t="s">
        <v>7398</v>
      </c>
      <c r="H6982" s="1"/>
      <c r="J6982"/>
      <c r="AC6982" s="5" t="e">
        <f>VLOOKUP(Table1[[#This Row],[Expense Report]],#REF!,3, 0)</f>
        <v>#REF!</v>
      </c>
      <c r="AD6982" t="s">
        <v>14665</v>
      </c>
      <c r="AE6982" t="s">
        <v>174</v>
      </c>
      <c r="AF6982" t="e">
        <f>MONTH(Table1[[#This Row],[Date Sent]])</f>
        <v>#REF!</v>
      </c>
      <c r="AG6982" t="e">
        <f>YEAR(Table1[[#This Row],[Date Sent]])</f>
        <v>#REF!</v>
      </c>
      <c r="AH6982"/>
    </row>
    <row r="6983" spans="1:34" x14ac:dyDescent="0.2">
      <c r="A6983" t="s">
        <v>5460</v>
      </c>
      <c r="B6983" t="s">
        <v>7397</v>
      </c>
      <c r="C6983" s="1">
        <v>12.48</v>
      </c>
      <c r="D6983" s="5">
        <v>45377</v>
      </c>
      <c r="E6983" t="s">
        <v>13</v>
      </c>
      <c r="F6983" t="s">
        <v>33</v>
      </c>
      <c r="G6983" s="16" t="s">
        <v>7399</v>
      </c>
      <c r="H6983" s="1"/>
      <c r="J6983"/>
      <c r="AC6983" s="5" t="e">
        <f>VLOOKUP(Table1[[#This Row],[Expense Report]],#REF!,3, 0)</f>
        <v>#REF!</v>
      </c>
      <c r="AD6983" t="s">
        <v>14665</v>
      </c>
      <c r="AE6983" t="s">
        <v>174</v>
      </c>
      <c r="AF6983" t="e">
        <f>MONTH(Table1[[#This Row],[Date Sent]])</f>
        <v>#REF!</v>
      </c>
      <c r="AG6983" t="e">
        <f>YEAR(Table1[[#This Row],[Date Sent]])</f>
        <v>#REF!</v>
      </c>
      <c r="AH6983"/>
    </row>
    <row r="6984" spans="1:34" x14ac:dyDescent="0.2">
      <c r="A6984" t="s">
        <v>5460</v>
      </c>
      <c r="B6984" t="s">
        <v>7397</v>
      </c>
      <c r="C6984" s="1">
        <v>10.59</v>
      </c>
      <c r="D6984" s="5">
        <v>45387</v>
      </c>
      <c r="E6984" t="s">
        <v>33</v>
      </c>
      <c r="F6984" t="s">
        <v>17</v>
      </c>
      <c r="G6984" s="16" t="s">
        <v>7400</v>
      </c>
      <c r="H6984" s="1"/>
      <c r="J6984"/>
      <c r="AC6984" s="5" t="e">
        <f>VLOOKUP(Table1[[#This Row],[Expense Report]],#REF!,3, 0)</f>
        <v>#REF!</v>
      </c>
      <c r="AD6984" t="s">
        <v>14665</v>
      </c>
      <c r="AE6984" t="s">
        <v>174</v>
      </c>
      <c r="AF6984" t="e">
        <f>MONTH(Table1[[#This Row],[Date Sent]])</f>
        <v>#REF!</v>
      </c>
      <c r="AG6984" t="e">
        <f>YEAR(Table1[[#This Row],[Date Sent]])</f>
        <v>#REF!</v>
      </c>
      <c r="AH6984"/>
    </row>
    <row r="6985" spans="1:34" x14ac:dyDescent="0.2">
      <c r="A6985" t="s">
        <v>5460</v>
      </c>
      <c r="B6985" t="s">
        <v>7397</v>
      </c>
      <c r="C6985" s="1">
        <v>349.7</v>
      </c>
      <c r="D6985" s="5">
        <v>45388</v>
      </c>
      <c r="E6985" t="s">
        <v>34</v>
      </c>
      <c r="F6985" t="s">
        <v>5</v>
      </c>
      <c r="G6985" s="16" t="s">
        <v>7401</v>
      </c>
      <c r="H6985" s="1"/>
      <c r="J6985"/>
      <c r="AC6985" s="5" t="e">
        <f>VLOOKUP(Table1[[#This Row],[Expense Report]],#REF!,3, 0)</f>
        <v>#REF!</v>
      </c>
      <c r="AD6985" t="s">
        <v>14665</v>
      </c>
      <c r="AE6985" t="s">
        <v>174</v>
      </c>
      <c r="AF6985" t="e">
        <f>MONTH(Table1[[#This Row],[Date Sent]])</f>
        <v>#REF!</v>
      </c>
      <c r="AG6985" t="e">
        <f>YEAR(Table1[[#This Row],[Date Sent]])</f>
        <v>#REF!</v>
      </c>
      <c r="AH6985"/>
    </row>
    <row r="6986" spans="1:34" x14ac:dyDescent="0.2">
      <c r="A6986" t="s">
        <v>5460</v>
      </c>
      <c r="B6986" t="s">
        <v>7397</v>
      </c>
      <c r="C6986" s="1">
        <v>449.7</v>
      </c>
      <c r="D6986" s="5">
        <v>45392</v>
      </c>
      <c r="E6986" t="s">
        <v>34</v>
      </c>
      <c r="F6986" t="s">
        <v>5</v>
      </c>
      <c r="G6986" s="16" t="s">
        <v>7402</v>
      </c>
      <c r="H6986" s="1"/>
      <c r="J6986"/>
      <c r="AC6986" s="5" t="e">
        <f>VLOOKUP(Table1[[#This Row],[Expense Report]],#REF!,3, 0)</f>
        <v>#REF!</v>
      </c>
      <c r="AD6986" t="s">
        <v>14665</v>
      </c>
      <c r="AE6986" t="s">
        <v>174</v>
      </c>
      <c r="AF6986" t="e">
        <f>MONTH(Table1[[#This Row],[Date Sent]])</f>
        <v>#REF!</v>
      </c>
      <c r="AG6986" t="e">
        <f>YEAR(Table1[[#This Row],[Date Sent]])</f>
        <v>#REF!</v>
      </c>
      <c r="AH6986"/>
    </row>
    <row r="6987" spans="1:34" x14ac:dyDescent="0.2">
      <c r="A6987" t="s">
        <v>5460</v>
      </c>
      <c r="B6987" t="s">
        <v>7397</v>
      </c>
      <c r="C6987" s="1">
        <v>40.22</v>
      </c>
      <c r="D6987" s="5">
        <v>45393</v>
      </c>
      <c r="E6987" t="s">
        <v>20</v>
      </c>
      <c r="F6987" t="s">
        <v>39</v>
      </c>
      <c r="G6987" s="16" t="s">
        <v>7403</v>
      </c>
      <c r="H6987" s="1"/>
      <c r="J6987"/>
      <c r="AC6987" s="5" t="e">
        <f>VLOOKUP(Table1[[#This Row],[Expense Report]],#REF!,3, 0)</f>
        <v>#REF!</v>
      </c>
      <c r="AD6987" t="s">
        <v>14665</v>
      </c>
      <c r="AE6987" t="s">
        <v>174</v>
      </c>
      <c r="AF6987" t="e">
        <f>MONTH(Table1[[#This Row],[Date Sent]])</f>
        <v>#REF!</v>
      </c>
      <c r="AG6987" t="e">
        <f>YEAR(Table1[[#This Row],[Date Sent]])</f>
        <v>#REF!</v>
      </c>
      <c r="AH6987"/>
    </row>
    <row r="6988" spans="1:34" x14ac:dyDescent="0.2">
      <c r="A6988" t="s">
        <v>5460</v>
      </c>
      <c r="B6988" t="s">
        <v>7397</v>
      </c>
      <c r="C6988" s="1">
        <v>99.62</v>
      </c>
      <c r="D6988" s="5">
        <v>45397</v>
      </c>
      <c r="E6988" t="s">
        <v>48</v>
      </c>
      <c r="F6988" t="s">
        <v>15</v>
      </c>
      <c r="G6988" s="16" t="s">
        <v>7404</v>
      </c>
      <c r="H6988" s="1"/>
      <c r="J6988"/>
      <c r="AC6988" s="5" t="e">
        <f>VLOOKUP(Table1[[#This Row],[Expense Report]],#REF!,3, 0)</f>
        <v>#REF!</v>
      </c>
      <c r="AD6988" t="s">
        <v>14665</v>
      </c>
      <c r="AE6988" t="s">
        <v>174</v>
      </c>
      <c r="AF6988" t="e">
        <f>MONTH(Table1[[#This Row],[Date Sent]])</f>
        <v>#REF!</v>
      </c>
      <c r="AG6988" t="e">
        <f>YEAR(Table1[[#This Row],[Date Sent]])</f>
        <v>#REF!</v>
      </c>
      <c r="AH6988"/>
    </row>
    <row r="6989" spans="1:34" x14ac:dyDescent="0.2">
      <c r="A6989" t="s">
        <v>645</v>
      </c>
      <c r="B6989" t="s">
        <v>7405</v>
      </c>
      <c r="C6989" s="1">
        <v>265.61</v>
      </c>
      <c r="D6989" s="5">
        <v>45384</v>
      </c>
      <c r="E6989" t="s">
        <v>20</v>
      </c>
      <c r="F6989" t="s">
        <v>39</v>
      </c>
      <c r="G6989" s="16" t="s">
        <v>7406</v>
      </c>
      <c r="H6989" s="1"/>
      <c r="J6989"/>
      <c r="AC6989" s="5" t="e">
        <f>VLOOKUP(Table1[[#This Row],[Expense Report]],#REF!,3, 0)</f>
        <v>#REF!</v>
      </c>
      <c r="AD6989" t="s">
        <v>14590</v>
      </c>
      <c r="AE6989" t="s">
        <v>475</v>
      </c>
      <c r="AF6989" t="e">
        <f>MONTH(Table1[[#This Row],[Date Sent]])</f>
        <v>#REF!</v>
      </c>
      <c r="AG6989" t="e">
        <f>YEAR(Table1[[#This Row],[Date Sent]])</f>
        <v>#REF!</v>
      </c>
      <c r="AH6989"/>
    </row>
    <row r="6990" spans="1:34" x14ac:dyDescent="0.2">
      <c r="A6990" t="s">
        <v>2891</v>
      </c>
      <c r="B6990" t="s">
        <v>7407</v>
      </c>
      <c r="C6990" s="1">
        <v>50.15</v>
      </c>
      <c r="D6990" s="5">
        <v>45372</v>
      </c>
      <c r="E6990" t="s">
        <v>21</v>
      </c>
      <c r="F6990" t="s">
        <v>33</v>
      </c>
      <c r="G6990" s="16" t="s">
        <v>6792</v>
      </c>
      <c r="H6990" s="1"/>
      <c r="J6990"/>
      <c r="AC6990" s="5" t="e">
        <f>VLOOKUP(Table1[[#This Row],[Expense Report]],#REF!,3, 0)</f>
        <v>#REF!</v>
      </c>
      <c r="AD6990" t="s">
        <v>14678</v>
      </c>
      <c r="AE6990" t="s">
        <v>6845</v>
      </c>
      <c r="AF6990" t="e">
        <f>MONTH(Table1[[#This Row],[Date Sent]])</f>
        <v>#REF!</v>
      </c>
      <c r="AG6990" t="e">
        <f>YEAR(Table1[[#This Row],[Date Sent]])</f>
        <v>#REF!</v>
      </c>
      <c r="AH6990"/>
    </row>
    <row r="6991" spans="1:34" x14ac:dyDescent="0.2">
      <c r="A6991" t="s">
        <v>2891</v>
      </c>
      <c r="B6991" t="s">
        <v>7407</v>
      </c>
      <c r="C6991" s="1">
        <v>75.84</v>
      </c>
      <c r="D6991" s="5">
        <v>45374</v>
      </c>
      <c r="E6991" t="s">
        <v>21</v>
      </c>
      <c r="F6991" t="s">
        <v>33</v>
      </c>
      <c r="G6991" s="16" t="s">
        <v>7408</v>
      </c>
      <c r="H6991" s="1"/>
      <c r="J6991"/>
      <c r="AC6991" s="5" t="e">
        <f>VLOOKUP(Table1[[#This Row],[Expense Report]],#REF!,3, 0)</f>
        <v>#REF!</v>
      </c>
      <c r="AD6991" t="s">
        <v>14678</v>
      </c>
      <c r="AE6991" t="s">
        <v>6845</v>
      </c>
      <c r="AF6991" t="e">
        <f>MONTH(Table1[[#This Row],[Date Sent]])</f>
        <v>#REF!</v>
      </c>
      <c r="AG6991" t="e">
        <f>YEAR(Table1[[#This Row],[Date Sent]])</f>
        <v>#REF!</v>
      </c>
      <c r="AH6991"/>
    </row>
    <row r="6992" spans="1:34" x14ac:dyDescent="0.2">
      <c r="A6992" t="s">
        <v>2891</v>
      </c>
      <c r="B6992" t="s">
        <v>7407</v>
      </c>
      <c r="C6992" s="1">
        <v>194.29</v>
      </c>
      <c r="D6992" s="5">
        <v>45378</v>
      </c>
      <c r="E6992" t="s">
        <v>21</v>
      </c>
      <c r="F6992" t="s">
        <v>33</v>
      </c>
      <c r="G6992" s="16" t="s">
        <v>7409</v>
      </c>
      <c r="H6992" s="1"/>
      <c r="J6992"/>
      <c r="AC6992" s="5" t="e">
        <f>VLOOKUP(Table1[[#This Row],[Expense Report]],#REF!,3, 0)</f>
        <v>#REF!</v>
      </c>
      <c r="AD6992" t="s">
        <v>14678</v>
      </c>
      <c r="AE6992" t="s">
        <v>6845</v>
      </c>
      <c r="AF6992" t="e">
        <f>MONTH(Table1[[#This Row],[Date Sent]])</f>
        <v>#REF!</v>
      </c>
      <c r="AG6992" t="e">
        <f>YEAR(Table1[[#This Row],[Date Sent]])</f>
        <v>#REF!</v>
      </c>
      <c r="AH6992"/>
    </row>
    <row r="6993" spans="1:34" x14ac:dyDescent="0.2">
      <c r="A6993" t="s">
        <v>2891</v>
      </c>
      <c r="B6993" t="s">
        <v>7407</v>
      </c>
      <c r="C6993" s="1">
        <v>68.3</v>
      </c>
      <c r="D6993" s="5">
        <v>45379</v>
      </c>
      <c r="E6993" t="s">
        <v>21</v>
      </c>
      <c r="F6993" t="s">
        <v>33</v>
      </c>
      <c r="G6993" s="16" t="s">
        <v>1085</v>
      </c>
      <c r="H6993" s="1"/>
      <c r="J6993"/>
      <c r="AC6993" s="5" t="e">
        <f>VLOOKUP(Table1[[#This Row],[Expense Report]],#REF!,3, 0)</f>
        <v>#REF!</v>
      </c>
      <c r="AD6993" t="s">
        <v>14678</v>
      </c>
      <c r="AE6993" t="s">
        <v>6845</v>
      </c>
      <c r="AF6993" t="e">
        <f>MONTH(Table1[[#This Row],[Date Sent]])</f>
        <v>#REF!</v>
      </c>
      <c r="AG6993" t="e">
        <f>YEAR(Table1[[#This Row],[Date Sent]])</f>
        <v>#REF!</v>
      </c>
      <c r="AH6993"/>
    </row>
    <row r="6994" spans="1:34" x14ac:dyDescent="0.2">
      <c r="A6994" t="s">
        <v>2891</v>
      </c>
      <c r="B6994" t="s">
        <v>7407</v>
      </c>
      <c r="C6994" s="1">
        <v>40.44</v>
      </c>
      <c r="D6994" s="5">
        <v>45384</v>
      </c>
      <c r="E6994" t="s">
        <v>21</v>
      </c>
      <c r="F6994" t="s">
        <v>33</v>
      </c>
      <c r="G6994" s="16" t="s">
        <v>1814</v>
      </c>
      <c r="H6994" s="1"/>
      <c r="J6994"/>
      <c r="AC6994" s="5" t="e">
        <f>VLOOKUP(Table1[[#This Row],[Expense Report]],#REF!,3, 0)</f>
        <v>#REF!</v>
      </c>
      <c r="AD6994" t="s">
        <v>14678</v>
      </c>
      <c r="AE6994" t="s">
        <v>6845</v>
      </c>
      <c r="AF6994" t="e">
        <f>MONTH(Table1[[#This Row],[Date Sent]])</f>
        <v>#REF!</v>
      </c>
      <c r="AG6994" t="e">
        <f>YEAR(Table1[[#This Row],[Date Sent]])</f>
        <v>#REF!</v>
      </c>
      <c r="AH6994"/>
    </row>
    <row r="6995" spans="1:34" x14ac:dyDescent="0.2">
      <c r="A6995" t="s">
        <v>2891</v>
      </c>
      <c r="B6995" t="s">
        <v>7407</v>
      </c>
      <c r="C6995" s="1">
        <v>43.7</v>
      </c>
      <c r="D6995" s="5">
        <v>45387</v>
      </c>
      <c r="E6995" t="s">
        <v>25</v>
      </c>
      <c r="F6995" t="s">
        <v>17</v>
      </c>
      <c r="G6995" s="16" t="s">
        <v>7410</v>
      </c>
      <c r="H6995" s="1"/>
      <c r="J6995"/>
      <c r="AC6995" s="5" t="e">
        <f>VLOOKUP(Table1[[#This Row],[Expense Report]],#REF!,3, 0)</f>
        <v>#REF!</v>
      </c>
      <c r="AD6995" t="s">
        <v>14678</v>
      </c>
      <c r="AE6995" t="s">
        <v>6845</v>
      </c>
      <c r="AF6995" t="e">
        <f>MONTH(Table1[[#This Row],[Date Sent]])</f>
        <v>#REF!</v>
      </c>
      <c r="AG6995" t="e">
        <f>YEAR(Table1[[#This Row],[Date Sent]])</f>
        <v>#REF!</v>
      </c>
      <c r="AH6995"/>
    </row>
    <row r="6996" spans="1:34" x14ac:dyDescent="0.2">
      <c r="A6996" t="s">
        <v>2891</v>
      </c>
      <c r="B6996" t="s">
        <v>7407</v>
      </c>
      <c r="C6996" s="1">
        <v>10.53</v>
      </c>
      <c r="D6996" s="5">
        <v>45389</v>
      </c>
      <c r="E6996" t="s">
        <v>8</v>
      </c>
      <c r="F6996" t="s">
        <v>39</v>
      </c>
      <c r="G6996" s="16" t="s">
        <v>7411</v>
      </c>
      <c r="H6996" s="1"/>
      <c r="J6996"/>
      <c r="AC6996" s="5" t="e">
        <f>VLOOKUP(Table1[[#This Row],[Expense Report]],#REF!,3, 0)</f>
        <v>#REF!</v>
      </c>
      <c r="AD6996" t="s">
        <v>14678</v>
      </c>
      <c r="AE6996" t="s">
        <v>6845</v>
      </c>
      <c r="AF6996" t="e">
        <f>MONTH(Table1[[#This Row],[Date Sent]])</f>
        <v>#REF!</v>
      </c>
      <c r="AG6996" t="e">
        <f>YEAR(Table1[[#This Row],[Date Sent]])</f>
        <v>#REF!</v>
      </c>
      <c r="AH6996"/>
    </row>
    <row r="6997" spans="1:34" x14ac:dyDescent="0.2">
      <c r="A6997" t="s">
        <v>2891</v>
      </c>
      <c r="B6997" t="s">
        <v>7407</v>
      </c>
      <c r="C6997" s="1">
        <v>34.04</v>
      </c>
      <c r="D6997" s="5">
        <v>45393</v>
      </c>
      <c r="E6997" t="s">
        <v>21</v>
      </c>
      <c r="F6997" t="s">
        <v>33</v>
      </c>
      <c r="G6997" s="16" t="s">
        <v>5024</v>
      </c>
      <c r="H6997" s="1"/>
      <c r="J6997"/>
      <c r="AC6997" s="5" t="e">
        <f>VLOOKUP(Table1[[#This Row],[Expense Report]],#REF!,3, 0)</f>
        <v>#REF!</v>
      </c>
      <c r="AD6997" t="s">
        <v>14678</v>
      </c>
      <c r="AE6997" t="s">
        <v>6845</v>
      </c>
      <c r="AF6997" t="e">
        <f>MONTH(Table1[[#This Row],[Date Sent]])</f>
        <v>#REF!</v>
      </c>
      <c r="AG6997" t="e">
        <f>YEAR(Table1[[#This Row],[Date Sent]])</f>
        <v>#REF!</v>
      </c>
      <c r="AH6997"/>
    </row>
    <row r="6998" spans="1:34" x14ac:dyDescent="0.2">
      <c r="A6998" t="s">
        <v>2891</v>
      </c>
      <c r="B6998" t="s">
        <v>7407</v>
      </c>
      <c r="C6998" s="1">
        <v>96.06</v>
      </c>
      <c r="D6998" s="5">
        <v>45394</v>
      </c>
      <c r="E6998" t="s">
        <v>21</v>
      </c>
      <c r="F6998" t="s">
        <v>16</v>
      </c>
      <c r="G6998" s="16" t="s">
        <v>7412</v>
      </c>
      <c r="H6998" s="1"/>
      <c r="J6998"/>
      <c r="AC6998" s="5" t="e">
        <f>VLOOKUP(Table1[[#This Row],[Expense Report]],#REF!,3, 0)</f>
        <v>#REF!</v>
      </c>
      <c r="AD6998" t="s">
        <v>14678</v>
      </c>
      <c r="AE6998" t="s">
        <v>6845</v>
      </c>
      <c r="AF6998" t="e">
        <f>MONTH(Table1[[#This Row],[Date Sent]])</f>
        <v>#REF!</v>
      </c>
      <c r="AG6998" t="e">
        <f>YEAR(Table1[[#This Row],[Date Sent]])</f>
        <v>#REF!</v>
      </c>
      <c r="AH6998"/>
    </row>
    <row r="6999" spans="1:34" x14ac:dyDescent="0.2">
      <c r="A6999" t="s">
        <v>641</v>
      </c>
      <c r="B6999" t="s">
        <v>7413</v>
      </c>
      <c r="C6999" s="1">
        <v>32.369999999999997</v>
      </c>
      <c r="D6999" s="5">
        <v>45396</v>
      </c>
      <c r="E6999" t="s">
        <v>21</v>
      </c>
      <c r="F6999" t="s">
        <v>14</v>
      </c>
      <c r="G6999" s="16" t="s">
        <v>7414</v>
      </c>
      <c r="H6999" s="1"/>
      <c r="J6999"/>
      <c r="AC6999" s="5" t="e">
        <f>VLOOKUP(Table1[[#This Row],[Expense Report]],#REF!,3, 0)</f>
        <v>#REF!</v>
      </c>
      <c r="AD6999" t="s">
        <v>14562</v>
      </c>
      <c r="AE6999" t="s">
        <v>13208</v>
      </c>
      <c r="AF6999" t="e">
        <f>MONTH(Table1[[#This Row],[Date Sent]])</f>
        <v>#REF!</v>
      </c>
      <c r="AG6999" t="e">
        <f>YEAR(Table1[[#This Row],[Date Sent]])</f>
        <v>#REF!</v>
      </c>
      <c r="AH6999"/>
    </row>
    <row r="7000" spans="1:34" x14ac:dyDescent="0.2">
      <c r="A7000" t="s">
        <v>446</v>
      </c>
      <c r="B7000" t="s">
        <v>7415</v>
      </c>
      <c r="C7000" s="1">
        <v>72.11</v>
      </c>
      <c r="D7000" s="5">
        <v>45376</v>
      </c>
      <c r="E7000" t="s">
        <v>21</v>
      </c>
      <c r="F7000" t="s">
        <v>33</v>
      </c>
      <c r="G7000" s="16" t="s">
        <v>7416</v>
      </c>
      <c r="H7000" s="1"/>
      <c r="J7000"/>
      <c r="AC7000" s="5" t="e">
        <f>VLOOKUP(Table1[[#This Row],[Expense Report]],#REF!,3, 0)</f>
        <v>#REF!</v>
      </c>
      <c r="AD7000" t="s">
        <v>14660</v>
      </c>
      <c r="AE7000" t="s">
        <v>294</v>
      </c>
      <c r="AF7000" t="e">
        <f>MONTH(Table1[[#This Row],[Date Sent]])</f>
        <v>#REF!</v>
      </c>
      <c r="AG7000" t="e">
        <f>YEAR(Table1[[#This Row],[Date Sent]])</f>
        <v>#REF!</v>
      </c>
      <c r="AH7000"/>
    </row>
    <row r="7001" spans="1:34" x14ac:dyDescent="0.2">
      <c r="A7001" t="s">
        <v>446</v>
      </c>
      <c r="B7001" t="s">
        <v>7415</v>
      </c>
      <c r="C7001" s="1">
        <v>34.729999999999997</v>
      </c>
      <c r="D7001" s="5">
        <v>45386</v>
      </c>
      <c r="E7001" t="s">
        <v>24</v>
      </c>
      <c r="F7001" t="s">
        <v>18</v>
      </c>
      <c r="G7001" s="16" t="s">
        <v>7417</v>
      </c>
      <c r="H7001" s="1"/>
      <c r="J7001"/>
      <c r="AC7001" s="5" t="e">
        <f>VLOOKUP(Table1[[#This Row],[Expense Report]],#REF!,3, 0)</f>
        <v>#REF!</v>
      </c>
      <c r="AD7001" t="s">
        <v>14660</v>
      </c>
      <c r="AE7001" t="s">
        <v>294</v>
      </c>
      <c r="AF7001" t="e">
        <f>MONTH(Table1[[#This Row],[Date Sent]])</f>
        <v>#REF!</v>
      </c>
      <c r="AG7001" t="e">
        <f>YEAR(Table1[[#This Row],[Date Sent]])</f>
        <v>#REF!</v>
      </c>
      <c r="AH7001"/>
    </row>
    <row r="7002" spans="1:34" x14ac:dyDescent="0.2">
      <c r="A7002" t="s">
        <v>446</v>
      </c>
      <c r="B7002" t="s">
        <v>7415</v>
      </c>
      <c r="C7002" s="1">
        <v>143.01</v>
      </c>
      <c r="D7002" s="5">
        <v>45392</v>
      </c>
      <c r="E7002" t="s">
        <v>21</v>
      </c>
      <c r="F7002" t="s">
        <v>33</v>
      </c>
      <c r="G7002" s="16" t="s">
        <v>7418</v>
      </c>
      <c r="H7002" s="1"/>
      <c r="J7002"/>
      <c r="AC7002" s="5" t="e">
        <f>VLOOKUP(Table1[[#This Row],[Expense Report]],#REF!,3, 0)</f>
        <v>#REF!</v>
      </c>
      <c r="AD7002" t="s">
        <v>14660</v>
      </c>
      <c r="AE7002" t="s">
        <v>294</v>
      </c>
      <c r="AF7002" t="e">
        <f>MONTH(Table1[[#This Row],[Date Sent]])</f>
        <v>#REF!</v>
      </c>
      <c r="AG7002" t="e">
        <f>YEAR(Table1[[#This Row],[Date Sent]])</f>
        <v>#REF!</v>
      </c>
      <c r="AH7002"/>
    </row>
    <row r="7003" spans="1:34" x14ac:dyDescent="0.2">
      <c r="A7003" t="s">
        <v>446</v>
      </c>
      <c r="B7003" t="s">
        <v>7415</v>
      </c>
      <c r="C7003" s="1">
        <v>49.47</v>
      </c>
      <c r="D7003" s="5">
        <v>45397</v>
      </c>
      <c r="E7003" t="s">
        <v>21</v>
      </c>
      <c r="F7003" t="s">
        <v>16</v>
      </c>
      <c r="G7003" s="16" t="s">
        <v>7419</v>
      </c>
      <c r="H7003" s="1"/>
      <c r="J7003"/>
      <c r="AC7003" s="5" t="e">
        <f>VLOOKUP(Table1[[#This Row],[Expense Report]],#REF!,3, 0)</f>
        <v>#REF!</v>
      </c>
      <c r="AD7003" t="s">
        <v>14660</v>
      </c>
      <c r="AE7003" t="s">
        <v>294</v>
      </c>
      <c r="AF7003" t="e">
        <f>MONTH(Table1[[#This Row],[Date Sent]])</f>
        <v>#REF!</v>
      </c>
      <c r="AG7003" t="e">
        <f>YEAR(Table1[[#This Row],[Date Sent]])</f>
        <v>#REF!</v>
      </c>
      <c r="AH7003"/>
    </row>
    <row r="7004" spans="1:34" x14ac:dyDescent="0.2">
      <c r="A7004" t="s">
        <v>446</v>
      </c>
      <c r="B7004" t="s">
        <v>7415</v>
      </c>
      <c r="C7004" s="1">
        <v>32.590000000000003</v>
      </c>
      <c r="D7004" s="5">
        <v>45397</v>
      </c>
      <c r="E7004" t="s">
        <v>33</v>
      </c>
      <c r="F7004" t="s">
        <v>39</v>
      </c>
      <c r="G7004" s="16" t="s">
        <v>7420</v>
      </c>
      <c r="H7004" s="1"/>
      <c r="J7004"/>
      <c r="AC7004" s="5" t="e">
        <f>VLOOKUP(Table1[[#This Row],[Expense Report]],#REF!,3, 0)</f>
        <v>#REF!</v>
      </c>
      <c r="AD7004" t="s">
        <v>14660</v>
      </c>
      <c r="AE7004" t="s">
        <v>294</v>
      </c>
      <c r="AF7004" t="e">
        <f>MONTH(Table1[[#This Row],[Date Sent]])</f>
        <v>#REF!</v>
      </c>
      <c r="AG7004" t="e">
        <f>YEAR(Table1[[#This Row],[Date Sent]])</f>
        <v>#REF!</v>
      </c>
      <c r="AH7004"/>
    </row>
    <row r="7005" spans="1:34" x14ac:dyDescent="0.2">
      <c r="A7005" t="s">
        <v>140</v>
      </c>
      <c r="B7005" t="s">
        <v>7421</v>
      </c>
      <c r="C7005" s="1">
        <v>43.27</v>
      </c>
      <c r="D7005" s="5">
        <v>45390</v>
      </c>
      <c r="E7005" t="s">
        <v>21</v>
      </c>
      <c r="F7005" t="s">
        <v>33</v>
      </c>
      <c r="G7005" s="16" t="s">
        <v>928</v>
      </c>
      <c r="H7005" s="1"/>
      <c r="J7005"/>
      <c r="AC7005" s="5" t="e">
        <f>VLOOKUP(Table1[[#This Row],[Expense Report]],#REF!,3, 0)</f>
        <v>#REF!</v>
      </c>
      <c r="AD7005" t="s">
        <v>14695</v>
      </c>
      <c r="AE7005" t="s">
        <v>313</v>
      </c>
      <c r="AF7005" t="e">
        <f>MONTH(Table1[[#This Row],[Date Sent]])</f>
        <v>#REF!</v>
      </c>
      <c r="AG7005" t="e">
        <f>YEAR(Table1[[#This Row],[Date Sent]])</f>
        <v>#REF!</v>
      </c>
      <c r="AH7005"/>
    </row>
    <row r="7006" spans="1:34" x14ac:dyDescent="0.2">
      <c r="A7006" t="s">
        <v>2658</v>
      </c>
      <c r="B7006" t="s">
        <v>7422</v>
      </c>
      <c r="C7006" s="1">
        <v>80.069999999999993</v>
      </c>
      <c r="D7006" s="5">
        <v>45386</v>
      </c>
      <c r="E7006" t="s">
        <v>21</v>
      </c>
      <c r="F7006" t="s">
        <v>33</v>
      </c>
      <c r="G7006" s="16" t="s">
        <v>5096</v>
      </c>
      <c r="H7006" s="1"/>
      <c r="J7006"/>
      <c r="AC7006" s="5" t="e">
        <f>VLOOKUP(Table1[[#This Row],[Expense Report]],#REF!,3, 0)</f>
        <v>#REF!</v>
      </c>
      <c r="AD7006" t="s">
        <v>13348</v>
      </c>
      <c r="AE7006" t="s">
        <v>174</v>
      </c>
      <c r="AF7006" t="e">
        <f>MONTH(Table1[[#This Row],[Date Sent]])</f>
        <v>#REF!</v>
      </c>
      <c r="AG7006" t="e">
        <f>YEAR(Table1[[#This Row],[Date Sent]])</f>
        <v>#REF!</v>
      </c>
      <c r="AH7006"/>
    </row>
    <row r="7007" spans="1:34" x14ac:dyDescent="0.2">
      <c r="A7007" t="s">
        <v>2658</v>
      </c>
      <c r="B7007" t="s">
        <v>7422</v>
      </c>
      <c r="C7007" s="1">
        <v>7.23</v>
      </c>
      <c r="D7007" s="5">
        <v>45387</v>
      </c>
      <c r="E7007" t="s">
        <v>33</v>
      </c>
      <c r="F7007" t="s">
        <v>39</v>
      </c>
      <c r="G7007" s="16" t="s">
        <v>7423</v>
      </c>
      <c r="H7007" s="1"/>
      <c r="J7007"/>
      <c r="AC7007" s="5" t="e">
        <f>VLOOKUP(Table1[[#This Row],[Expense Report]],#REF!,3, 0)</f>
        <v>#REF!</v>
      </c>
      <c r="AD7007" t="s">
        <v>13348</v>
      </c>
      <c r="AE7007" t="s">
        <v>174</v>
      </c>
      <c r="AF7007" t="e">
        <f>MONTH(Table1[[#This Row],[Date Sent]])</f>
        <v>#REF!</v>
      </c>
      <c r="AG7007" t="e">
        <f>YEAR(Table1[[#This Row],[Date Sent]])</f>
        <v>#REF!</v>
      </c>
      <c r="AH7007"/>
    </row>
    <row r="7008" spans="1:34" x14ac:dyDescent="0.2">
      <c r="A7008" t="s">
        <v>316</v>
      </c>
      <c r="B7008" t="s">
        <v>7424</v>
      </c>
      <c r="C7008" s="1">
        <v>133.13</v>
      </c>
      <c r="D7008" s="5">
        <v>45372</v>
      </c>
      <c r="E7008" t="s">
        <v>8</v>
      </c>
      <c r="F7008" t="s">
        <v>33</v>
      </c>
      <c r="G7008" s="16" t="s">
        <v>7425</v>
      </c>
      <c r="H7008" s="1"/>
      <c r="J7008"/>
      <c r="AC7008" s="5" t="e">
        <f>VLOOKUP(Table1[[#This Row],[Expense Report]],#REF!,3, 0)</f>
        <v>#REF!</v>
      </c>
      <c r="AD7008" t="s">
        <v>13264</v>
      </c>
      <c r="AE7008" t="s">
        <v>174</v>
      </c>
      <c r="AF7008" t="e">
        <f>MONTH(Table1[[#This Row],[Date Sent]])</f>
        <v>#REF!</v>
      </c>
      <c r="AG7008" t="e">
        <f>YEAR(Table1[[#This Row],[Date Sent]])</f>
        <v>#REF!</v>
      </c>
      <c r="AH7008"/>
    </row>
    <row r="7009" spans="1:34" x14ac:dyDescent="0.2">
      <c r="A7009" t="s">
        <v>316</v>
      </c>
      <c r="B7009" t="s">
        <v>7424</v>
      </c>
      <c r="C7009" s="1">
        <v>9.73</v>
      </c>
      <c r="D7009" s="5">
        <v>45383</v>
      </c>
      <c r="E7009" t="s">
        <v>20</v>
      </c>
      <c r="F7009" t="s">
        <v>39</v>
      </c>
      <c r="G7009" s="16" t="s">
        <v>7426</v>
      </c>
      <c r="H7009" s="1"/>
      <c r="J7009"/>
      <c r="AC7009" s="5" t="e">
        <f>VLOOKUP(Table1[[#This Row],[Expense Report]],#REF!,3, 0)</f>
        <v>#REF!</v>
      </c>
      <c r="AD7009" t="s">
        <v>13264</v>
      </c>
      <c r="AE7009" t="s">
        <v>174</v>
      </c>
      <c r="AF7009" t="e">
        <f>MONTH(Table1[[#This Row],[Date Sent]])</f>
        <v>#REF!</v>
      </c>
      <c r="AG7009" t="e">
        <f>YEAR(Table1[[#This Row],[Date Sent]])</f>
        <v>#REF!</v>
      </c>
      <c r="AH7009"/>
    </row>
    <row r="7010" spans="1:34" x14ac:dyDescent="0.2">
      <c r="A7010" t="s">
        <v>316</v>
      </c>
      <c r="B7010" t="s">
        <v>7424</v>
      </c>
      <c r="C7010" s="1">
        <v>127.74</v>
      </c>
      <c r="D7010" s="5">
        <v>45390</v>
      </c>
      <c r="E7010" t="s">
        <v>21</v>
      </c>
      <c r="F7010" t="s">
        <v>33</v>
      </c>
      <c r="G7010" s="16" t="s">
        <v>2753</v>
      </c>
      <c r="H7010" s="1"/>
      <c r="J7010"/>
      <c r="AC7010" s="5" t="e">
        <f>VLOOKUP(Table1[[#This Row],[Expense Report]],#REF!,3, 0)</f>
        <v>#REF!</v>
      </c>
      <c r="AD7010" t="s">
        <v>13264</v>
      </c>
      <c r="AE7010" t="s">
        <v>174</v>
      </c>
      <c r="AF7010" t="e">
        <f>MONTH(Table1[[#This Row],[Date Sent]])</f>
        <v>#REF!</v>
      </c>
      <c r="AG7010" t="e">
        <f>YEAR(Table1[[#This Row],[Date Sent]])</f>
        <v>#REF!</v>
      </c>
      <c r="AH7010"/>
    </row>
    <row r="7011" spans="1:34" x14ac:dyDescent="0.2">
      <c r="A7011" t="s">
        <v>329</v>
      </c>
      <c r="B7011" t="s">
        <v>7427</v>
      </c>
      <c r="C7011" s="1">
        <v>21.61</v>
      </c>
      <c r="D7011" s="5">
        <v>45376</v>
      </c>
      <c r="E7011" t="s">
        <v>13</v>
      </c>
      <c r="F7011" t="s">
        <v>33</v>
      </c>
      <c r="G7011" s="16" t="s">
        <v>7428</v>
      </c>
      <c r="H7011" s="1"/>
      <c r="J7011"/>
      <c r="AC7011" s="5" t="e">
        <f>VLOOKUP(Table1[[#This Row],[Expense Report]],#REF!,3, 0)</f>
        <v>#REF!</v>
      </c>
      <c r="AD7011" t="s">
        <v>14670</v>
      </c>
      <c r="AE7011" t="s">
        <v>174</v>
      </c>
      <c r="AF7011" t="e">
        <f>MONTH(Table1[[#This Row],[Date Sent]])</f>
        <v>#REF!</v>
      </c>
      <c r="AG7011" t="e">
        <f>YEAR(Table1[[#This Row],[Date Sent]])</f>
        <v>#REF!</v>
      </c>
      <c r="AH7011"/>
    </row>
    <row r="7012" spans="1:34" x14ac:dyDescent="0.2">
      <c r="A7012" t="s">
        <v>329</v>
      </c>
      <c r="B7012" t="s">
        <v>7427</v>
      </c>
      <c r="C7012" s="1">
        <v>141.99</v>
      </c>
      <c r="D7012" s="5">
        <v>45383</v>
      </c>
      <c r="E7012" t="s">
        <v>13</v>
      </c>
      <c r="F7012" t="s">
        <v>33</v>
      </c>
      <c r="G7012" s="16" t="s">
        <v>7429</v>
      </c>
      <c r="H7012" s="1"/>
      <c r="J7012"/>
      <c r="AC7012" s="5" t="e">
        <f>VLOOKUP(Table1[[#This Row],[Expense Report]],#REF!,3, 0)</f>
        <v>#REF!</v>
      </c>
      <c r="AD7012" t="s">
        <v>14670</v>
      </c>
      <c r="AE7012" t="s">
        <v>174</v>
      </c>
      <c r="AF7012" t="e">
        <f>MONTH(Table1[[#This Row],[Date Sent]])</f>
        <v>#REF!</v>
      </c>
      <c r="AG7012" t="e">
        <f>YEAR(Table1[[#This Row],[Date Sent]])</f>
        <v>#REF!</v>
      </c>
      <c r="AH7012"/>
    </row>
    <row r="7013" spans="1:34" x14ac:dyDescent="0.2">
      <c r="A7013" t="s">
        <v>329</v>
      </c>
      <c r="B7013" t="s">
        <v>7427</v>
      </c>
      <c r="C7013" s="1">
        <v>8.1199999999999992</v>
      </c>
      <c r="D7013" s="5">
        <v>45388</v>
      </c>
      <c r="E7013" t="s">
        <v>13</v>
      </c>
      <c r="F7013" t="s">
        <v>33</v>
      </c>
      <c r="G7013" s="16" t="s">
        <v>1353</v>
      </c>
      <c r="H7013" s="1"/>
      <c r="J7013"/>
      <c r="AC7013" s="5" t="e">
        <f>VLOOKUP(Table1[[#This Row],[Expense Report]],#REF!,3, 0)</f>
        <v>#REF!</v>
      </c>
      <c r="AD7013" t="s">
        <v>14670</v>
      </c>
      <c r="AE7013" t="s">
        <v>174</v>
      </c>
      <c r="AF7013" t="e">
        <f>MONTH(Table1[[#This Row],[Date Sent]])</f>
        <v>#REF!</v>
      </c>
      <c r="AG7013" t="e">
        <f>YEAR(Table1[[#This Row],[Date Sent]])</f>
        <v>#REF!</v>
      </c>
      <c r="AH7013"/>
    </row>
    <row r="7014" spans="1:34" x14ac:dyDescent="0.2">
      <c r="A7014" t="s">
        <v>776</v>
      </c>
      <c r="B7014" t="s">
        <v>7430</v>
      </c>
      <c r="C7014" s="1">
        <v>765</v>
      </c>
      <c r="D7014" s="5">
        <v>45393</v>
      </c>
      <c r="E7014" t="s">
        <v>20</v>
      </c>
      <c r="F7014" t="s">
        <v>39</v>
      </c>
      <c r="G7014" s="16" t="s">
        <v>7431</v>
      </c>
      <c r="H7014" s="1"/>
      <c r="J7014"/>
      <c r="AC7014" s="5" t="e">
        <f>VLOOKUP(Table1[[#This Row],[Expense Report]],#REF!,3, 0)</f>
        <v>#REF!</v>
      </c>
      <c r="AD7014" t="s">
        <v>13408</v>
      </c>
      <c r="AE7014" t="s">
        <v>6845</v>
      </c>
      <c r="AF7014" t="e">
        <f>MONTH(Table1[[#This Row],[Date Sent]])</f>
        <v>#REF!</v>
      </c>
      <c r="AG7014" t="e">
        <f>YEAR(Table1[[#This Row],[Date Sent]])</f>
        <v>#REF!</v>
      </c>
      <c r="AH7014"/>
    </row>
    <row r="7015" spans="1:34" x14ac:dyDescent="0.2">
      <c r="A7015" t="s">
        <v>7432</v>
      </c>
      <c r="B7015" t="s">
        <v>7433</v>
      </c>
      <c r="C7015" s="1">
        <v>63.59</v>
      </c>
      <c r="D7015" s="5">
        <v>45394</v>
      </c>
      <c r="E7015" t="s">
        <v>8</v>
      </c>
      <c r="F7015" t="s">
        <v>17</v>
      </c>
      <c r="G7015" s="16" t="s">
        <v>7434</v>
      </c>
      <c r="H7015" s="1"/>
      <c r="J7015"/>
      <c r="AC7015" s="5" t="e">
        <f>VLOOKUP(Table1[[#This Row],[Expense Report]],#REF!,3, 0)</f>
        <v>#REF!</v>
      </c>
      <c r="AD7015" t="s">
        <v>13484</v>
      </c>
      <c r="AE7015" t="s">
        <v>198</v>
      </c>
      <c r="AF7015" t="e">
        <f>MONTH(Table1[[#This Row],[Date Sent]])</f>
        <v>#REF!</v>
      </c>
      <c r="AG7015" t="e">
        <f>YEAR(Table1[[#This Row],[Date Sent]])</f>
        <v>#REF!</v>
      </c>
      <c r="AH7015"/>
    </row>
    <row r="7016" spans="1:34" x14ac:dyDescent="0.2">
      <c r="A7016" t="s">
        <v>387</v>
      </c>
      <c r="B7016" t="s">
        <v>7435</v>
      </c>
      <c r="C7016" s="1">
        <v>41.31</v>
      </c>
      <c r="D7016" s="5">
        <v>45289</v>
      </c>
      <c r="E7016" t="s">
        <v>48</v>
      </c>
      <c r="F7016" t="s">
        <v>2265</v>
      </c>
      <c r="G7016" s="16" t="s">
        <v>7436</v>
      </c>
      <c r="H7016" s="1"/>
      <c r="J7016"/>
      <c r="AC7016" s="5" t="e">
        <f>VLOOKUP(Table1[[#This Row],[Expense Report]],#REF!,3, 0)</f>
        <v>#REF!</v>
      </c>
      <c r="AD7016" t="s">
        <v>11649</v>
      </c>
      <c r="AE7016" t="s">
        <v>11649</v>
      </c>
      <c r="AF7016" t="e">
        <f>MONTH(Table1[[#This Row],[Date Sent]])</f>
        <v>#REF!</v>
      </c>
      <c r="AG7016" t="e">
        <f>YEAR(Table1[[#This Row],[Date Sent]])</f>
        <v>#REF!</v>
      </c>
      <c r="AH7016"/>
    </row>
    <row r="7017" spans="1:34" x14ac:dyDescent="0.2">
      <c r="A7017" t="s">
        <v>6716</v>
      </c>
      <c r="B7017" t="s">
        <v>7437</v>
      </c>
      <c r="C7017" s="1">
        <v>58.05</v>
      </c>
      <c r="D7017" s="5">
        <v>45384</v>
      </c>
      <c r="E7017" t="s">
        <v>21</v>
      </c>
      <c r="F7017" t="s">
        <v>33</v>
      </c>
      <c r="G7017" s="16" t="s">
        <v>1304</v>
      </c>
      <c r="H7017" s="1"/>
      <c r="J7017"/>
      <c r="AC7017" s="5" t="e">
        <f>VLOOKUP(Table1[[#This Row],[Expense Report]],#REF!,3, 0)</f>
        <v>#REF!</v>
      </c>
      <c r="AD7017" t="s">
        <v>11649</v>
      </c>
      <c r="AE7017" t="s">
        <v>11649</v>
      </c>
      <c r="AF7017" t="e">
        <f>MONTH(Table1[[#This Row],[Date Sent]])</f>
        <v>#REF!</v>
      </c>
      <c r="AG7017" t="e">
        <f>YEAR(Table1[[#This Row],[Date Sent]])</f>
        <v>#REF!</v>
      </c>
      <c r="AH7017"/>
    </row>
    <row r="7018" spans="1:34" x14ac:dyDescent="0.2">
      <c r="A7018" t="s">
        <v>6716</v>
      </c>
      <c r="B7018" t="s">
        <v>7437</v>
      </c>
      <c r="C7018" s="1">
        <v>60.83</v>
      </c>
      <c r="D7018" s="5">
        <v>45388</v>
      </c>
      <c r="E7018" t="s">
        <v>21</v>
      </c>
      <c r="F7018" t="s">
        <v>33</v>
      </c>
      <c r="G7018" s="16" t="s">
        <v>7438</v>
      </c>
      <c r="H7018" s="1"/>
      <c r="J7018"/>
      <c r="AC7018" s="5" t="e">
        <f>VLOOKUP(Table1[[#This Row],[Expense Report]],#REF!,3, 0)</f>
        <v>#REF!</v>
      </c>
      <c r="AD7018" t="s">
        <v>11649</v>
      </c>
      <c r="AE7018" t="s">
        <v>11649</v>
      </c>
      <c r="AF7018" t="e">
        <f>MONTH(Table1[[#This Row],[Date Sent]])</f>
        <v>#REF!</v>
      </c>
      <c r="AG7018" t="e">
        <f>YEAR(Table1[[#This Row],[Date Sent]])</f>
        <v>#REF!</v>
      </c>
      <c r="AH7018"/>
    </row>
    <row r="7019" spans="1:34" x14ac:dyDescent="0.2">
      <c r="A7019" t="s">
        <v>6716</v>
      </c>
      <c r="B7019" t="s">
        <v>7437</v>
      </c>
      <c r="C7019" s="1">
        <v>228.89</v>
      </c>
      <c r="D7019" s="5">
        <v>45388</v>
      </c>
      <c r="E7019" t="s">
        <v>21</v>
      </c>
      <c r="F7019" t="s">
        <v>25</v>
      </c>
      <c r="G7019" s="16" t="s">
        <v>7439</v>
      </c>
      <c r="H7019" s="1"/>
      <c r="J7019"/>
      <c r="AC7019" s="5" t="e">
        <f>VLOOKUP(Table1[[#This Row],[Expense Report]],#REF!,3, 0)</f>
        <v>#REF!</v>
      </c>
      <c r="AD7019" t="s">
        <v>11649</v>
      </c>
      <c r="AE7019" t="s">
        <v>11649</v>
      </c>
      <c r="AF7019" t="e">
        <f>MONTH(Table1[[#This Row],[Date Sent]])</f>
        <v>#REF!</v>
      </c>
      <c r="AG7019" t="e">
        <f>YEAR(Table1[[#This Row],[Date Sent]])</f>
        <v>#REF!</v>
      </c>
      <c r="AH7019"/>
    </row>
    <row r="7020" spans="1:34" x14ac:dyDescent="0.2">
      <c r="A7020" t="s">
        <v>6716</v>
      </c>
      <c r="B7020" t="s">
        <v>7437</v>
      </c>
      <c r="C7020" s="1">
        <v>30.88</v>
      </c>
      <c r="D7020" s="5">
        <v>45392</v>
      </c>
      <c r="E7020" t="s">
        <v>21</v>
      </c>
      <c r="F7020" t="s">
        <v>33</v>
      </c>
      <c r="G7020" s="16" t="s">
        <v>2055</v>
      </c>
      <c r="H7020" s="1"/>
      <c r="J7020"/>
      <c r="AC7020" s="5" t="e">
        <f>VLOOKUP(Table1[[#This Row],[Expense Report]],#REF!,3, 0)</f>
        <v>#REF!</v>
      </c>
      <c r="AD7020" t="s">
        <v>11649</v>
      </c>
      <c r="AE7020" t="s">
        <v>11649</v>
      </c>
      <c r="AF7020" t="e">
        <f>MONTH(Table1[[#This Row],[Date Sent]])</f>
        <v>#REF!</v>
      </c>
      <c r="AG7020" t="e">
        <f>YEAR(Table1[[#This Row],[Date Sent]])</f>
        <v>#REF!</v>
      </c>
      <c r="AH7020"/>
    </row>
    <row r="7021" spans="1:34" x14ac:dyDescent="0.2">
      <c r="A7021" t="s">
        <v>6716</v>
      </c>
      <c r="B7021" t="s">
        <v>7437</v>
      </c>
      <c r="C7021" s="1">
        <v>48.67</v>
      </c>
      <c r="D7021" s="5">
        <v>45393</v>
      </c>
      <c r="E7021" t="s">
        <v>21</v>
      </c>
      <c r="F7021" t="s">
        <v>17</v>
      </c>
      <c r="G7021" s="16" t="s">
        <v>7440</v>
      </c>
      <c r="H7021" s="1"/>
      <c r="J7021"/>
      <c r="AC7021" s="5" t="e">
        <f>VLOOKUP(Table1[[#This Row],[Expense Report]],#REF!,3, 0)</f>
        <v>#REF!</v>
      </c>
      <c r="AD7021" t="s">
        <v>11649</v>
      </c>
      <c r="AE7021" t="s">
        <v>11649</v>
      </c>
      <c r="AF7021" t="e">
        <f>MONTH(Table1[[#This Row],[Date Sent]])</f>
        <v>#REF!</v>
      </c>
      <c r="AG7021" t="e">
        <f>YEAR(Table1[[#This Row],[Date Sent]])</f>
        <v>#REF!</v>
      </c>
      <c r="AH7021"/>
    </row>
    <row r="7022" spans="1:34" x14ac:dyDescent="0.2">
      <c r="A7022" t="s">
        <v>304</v>
      </c>
      <c r="B7022" t="s">
        <v>7441</v>
      </c>
      <c r="C7022" s="1">
        <v>12</v>
      </c>
      <c r="D7022" s="5">
        <v>45394</v>
      </c>
      <c r="E7022" t="s">
        <v>34</v>
      </c>
      <c r="F7022" t="s">
        <v>41</v>
      </c>
      <c r="G7022" s="16" t="s">
        <v>7442</v>
      </c>
      <c r="H7022" s="1"/>
      <c r="J7022"/>
      <c r="AC7022" s="5" t="e">
        <f>VLOOKUP(Table1[[#This Row],[Expense Report]],#REF!,3, 0)</f>
        <v>#REF!</v>
      </c>
      <c r="AD7022" t="s">
        <v>14620</v>
      </c>
      <c r="AE7022" t="s">
        <v>14081</v>
      </c>
      <c r="AF7022" t="e">
        <f>MONTH(Table1[[#This Row],[Date Sent]])</f>
        <v>#REF!</v>
      </c>
      <c r="AG7022" t="e">
        <f>YEAR(Table1[[#This Row],[Date Sent]])</f>
        <v>#REF!</v>
      </c>
      <c r="AH7022"/>
    </row>
    <row r="7023" spans="1:34" x14ac:dyDescent="0.2">
      <c r="A7023" t="s">
        <v>6060</v>
      </c>
      <c r="B7023" t="s">
        <v>7443</v>
      </c>
      <c r="C7023" s="1">
        <v>28.06</v>
      </c>
      <c r="D7023" s="5">
        <v>45373</v>
      </c>
      <c r="E7023" t="s">
        <v>21</v>
      </c>
      <c r="F7023" t="s">
        <v>17</v>
      </c>
      <c r="G7023" s="16" t="s">
        <v>7444</v>
      </c>
      <c r="H7023" s="1"/>
      <c r="J7023"/>
      <c r="AC7023" s="5" t="e">
        <f>VLOOKUP(Table1[[#This Row],[Expense Report]],#REF!,3, 0)</f>
        <v>#REF!</v>
      </c>
      <c r="AD7023" t="s">
        <v>14655</v>
      </c>
      <c r="AE7023" t="s">
        <v>140</v>
      </c>
      <c r="AF7023" t="e">
        <f>MONTH(Table1[[#This Row],[Date Sent]])</f>
        <v>#REF!</v>
      </c>
      <c r="AG7023" t="e">
        <f>YEAR(Table1[[#This Row],[Date Sent]])</f>
        <v>#REF!</v>
      </c>
      <c r="AH7023"/>
    </row>
    <row r="7024" spans="1:34" x14ac:dyDescent="0.2">
      <c r="A7024" t="s">
        <v>6060</v>
      </c>
      <c r="B7024" t="s">
        <v>7443</v>
      </c>
      <c r="C7024" s="1">
        <v>20.3</v>
      </c>
      <c r="D7024" s="5">
        <v>45379</v>
      </c>
      <c r="E7024" t="s">
        <v>46</v>
      </c>
      <c r="F7024" t="s">
        <v>43</v>
      </c>
      <c r="G7024" s="16" t="s">
        <v>7445</v>
      </c>
      <c r="H7024" s="1"/>
      <c r="J7024"/>
      <c r="AC7024" s="5" t="e">
        <f>VLOOKUP(Table1[[#This Row],[Expense Report]],#REF!,3, 0)</f>
        <v>#REF!</v>
      </c>
      <c r="AD7024" t="s">
        <v>14655</v>
      </c>
      <c r="AE7024" t="s">
        <v>140</v>
      </c>
      <c r="AF7024" t="e">
        <f>MONTH(Table1[[#This Row],[Date Sent]])</f>
        <v>#REF!</v>
      </c>
      <c r="AG7024" t="e">
        <f>YEAR(Table1[[#This Row],[Date Sent]])</f>
        <v>#REF!</v>
      </c>
      <c r="AH7024"/>
    </row>
    <row r="7025" spans="1:34" x14ac:dyDescent="0.2">
      <c r="A7025" t="s">
        <v>6060</v>
      </c>
      <c r="B7025" t="s">
        <v>7443</v>
      </c>
      <c r="C7025" s="1">
        <v>107.81</v>
      </c>
      <c r="D7025" s="5">
        <v>45384</v>
      </c>
      <c r="E7025" t="s">
        <v>21</v>
      </c>
      <c r="F7025" t="s">
        <v>33</v>
      </c>
      <c r="G7025" s="16" t="s">
        <v>7446</v>
      </c>
      <c r="H7025" s="1"/>
      <c r="J7025"/>
      <c r="AC7025" s="5" t="e">
        <f>VLOOKUP(Table1[[#This Row],[Expense Report]],#REF!,3, 0)</f>
        <v>#REF!</v>
      </c>
      <c r="AD7025" t="s">
        <v>14655</v>
      </c>
      <c r="AE7025" t="s">
        <v>140</v>
      </c>
      <c r="AF7025" t="e">
        <f>MONTH(Table1[[#This Row],[Date Sent]])</f>
        <v>#REF!</v>
      </c>
      <c r="AG7025" t="e">
        <f>YEAR(Table1[[#This Row],[Date Sent]])</f>
        <v>#REF!</v>
      </c>
      <c r="AH7025"/>
    </row>
    <row r="7026" spans="1:34" x14ac:dyDescent="0.2">
      <c r="A7026" t="s">
        <v>6060</v>
      </c>
      <c r="B7026" t="s">
        <v>7443</v>
      </c>
      <c r="C7026" s="1">
        <v>303.75</v>
      </c>
      <c r="D7026" s="5">
        <v>45387</v>
      </c>
      <c r="E7026" t="s">
        <v>21</v>
      </c>
      <c r="F7026" t="s">
        <v>33</v>
      </c>
      <c r="G7026" s="16" t="s">
        <v>7447</v>
      </c>
      <c r="H7026" s="1"/>
      <c r="J7026"/>
      <c r="AC7026" s="5" t="e">
        <f>VLOOKUP(Table1[[#This Row],[Expense Report]],#REF!,3, 0)</f>
        <v>#REF!</v>
      </c>
      <c r="AD7026" t="s">
        <v>14655</v>
      </c>
      <c r="AE7026" t="s">
        <v>140</v>
      </c>
      <c r="AF7026" t="e">
        <f>MONTH(Table1[[#This Row],[Date Sent]])</f>
        <v>#REF!</v>
      </c>
      <c r="AG7026" t="e">
        <f>YEAR(Table1[[#This Row],[Date Sent]])</f>
        <v>#REF!</v>
      </c>
      <c r="AH7026"/>
    </row>
    <row r="7027" spans="1:34" x14ac:dyDescent="0.2">
      <c r="A7027" t="s">
        <v>6060</v>
      </c>
      <c r="B7027" t="s">
        <v>7443</v>
      </c>
      <c r="C7027" s="1">
        <v>105.93</v>
      </c>
      <c r="D7027" s="5">
        <v>45387</v>
      </c>
      <c r="E7027" t="s">
        <v>37</v>
      </c>
      <c r="F7027" t="s">
        <v>4</v>
      </c>
      <c r="G7027" s="16" t="s">
        <v>7448</v>
      </c>
      <c r="H7027" s="1"/>
      <c r="J7027"/>
      <c r="AC7027" s="5" t="e">
        <f>VLOOKUP(Table1[[#This Row],[Expense Report]],#REF!,3, 0)</f>
        <v>#REF!</v>
      </c>
      <c r="AD7027" t="s">
        <v>14655</v>
      </c>
      <c r="AE7027" t="s">
        <v>140</v>
      </c>
      <c r="AF7027" t="e">
        <f>MONTH(Table1[[#This Row],[Date Sent]])</f>
        <v>#REF!</v>
      </c>
      <c r="AG7027" t="e">
        <f>YEAR(Table1[[#This Row],[Date Sent]])</f>
        <v>#REF!</v>
      </c>
      <c r="AH7027"/>
    </row>
    <row r="7028" spans="1:34" x14ac:dyDescent="0.2">
      <c r="A7028" t="s">
        <v>6060</v>
      </c>
      <c r="B7028" t="s">
        <v>7443</v>
      </c>
      <c r="C7028" s="1">
        <v>10</v>
      </c>
      <c r="D7028" s="5">
        <v>45387</v>
      </c>
      <c r="E7028" t="s">
        <v>37</v>
      </c>
      <c r="F7028" t="s">
        <v>4</v>
      </c>
      <c r="G7028" s="16" t="s">
        <v>7448</v>
      </c>
      <c r="H7028" s="1"/>
      <c r="J7028"/>
      <c r="AC7028" s="5" t="e">
        <f>VLOOKUP(Table1[[#This Row],[Expense Report]],#REF!,3, 0)</f>
        <v>#REF!</v>
      </c>
      <c r="AD7028" t="s">
        <v>14655</v>
      </c>
      <c r="AE7028" t="s">
        <v>140</v>
      </c>
      <c r="AF7028" t="e">
        <f>MONTH(Table1[[#This Row],[Date Sent]])</f>
        <v>#REF!</v>
      </c>
      <c r="AG7028" t="e">
        <f>YEAR(Table1[[#This Row],[Date Sent]])</f>
        <v>#REF!</v>
      </c>
      <c r="AH7028"/>
    </row>
    <row r="7029" spans="1:34" x14ac:dyDescent="0.2">
      <c r="A7029" t="s">
        <v>6060</v>
      </c>
      <c r="B7029" t="s">
        <v>7443</v>
      </c>
      <c r="C7029" s="1">
        <v>82.8</v>
      </c>
      <c r="D7029" s="5">
        <v>45394</v>
      </c>
      <c r="E7029" t="s">
        <v>21</v>
      </c>
      <c r="F7029" t="s">
        <v>33</v>
      </c>
      <c r="G7029" s="16" t="s">
        <v>5296</v>
      </c>
      <c r="H7029" s="1"/>
      <c r="J7029"/>
      <c r="AC7029" s="5" t="e">
        <f>VLOOKUP(Table1[[#This Row],[Expense Report]],#REF!,3, 0)</f>
        <v>#REF!</v>
      </c>
      <c r="AD7029" t="s">
        <v>14655</v>
      </c>
      <c r="AE7029" t="s">
        <v>140</v>
      </c>
      <c r="AF7029" t="e">
        <f>MONTH(Table1[[#This Row],[Date Sent]])</f>
        <v>#REF!</v>
      </c>
      <c r="AG7029" t="e">
        <f>YEAR(Table1[[#This Row],[Date Sent]])</f>
        <v>#REF!</v>
      </c>
      <c r="AH7029"/>
    </row>
    <row r="7030" spans="1:34" x14ac:dyDescent="0.2">
      <c r="A7030" t="s">
        <v>6060</v>
      </c>
      <c r="B7030" t="s">
        <v>7443</v>
      </c>
      <c r="C7030" s="1">
        <v>89.75</v>
      </c>
      <c r="D7030" s="5">
        <v>45395</v>
      </c>
      <c r="E7030" t="s">
        <v>21</v>
      </c>
      <c r="F7030" t="s">
        <v>33</v>
      </c>
      <c r="G7030" s="16" t="s">
        <v>7449</v>
      </c>
      <c r="H7030" s="1"/>
      <c r="J7030"/>
      <c r="AC7030" s="5" t="e">
        <f>VLOOKUP(Table1[[#This Row],[Expense Report]],#REF!,3, 0)</f>
        <v>#REF!</v>
      </c>
      <c r="AD7030" t="s">
        <v>14655</v>
      </c>
      <c r="AE7030" t="s">
        <v>140</v>
      </c>
      <c r="AF7030" t="e">
        <f>MONTH(Table1[[#This Row],[Date Sent]])</f>
        <v>#REF!</v>
      </c>
      <c r="AG7030" t="e">
        <f>YEAR(Table1[[#This Row],[Date Sent]])</f>
        <v>#REF!</v>
      </c>
      <c r="AH7030"/>
    </row>
    <row r="7031" spans="1:34" x14ac:dyDescent="0.2">
      <c r="A7031" t="s">
        <v>346</v>
      </c>
      <c r="B7031" t="s">
        <v>7450</v>
      </c>
      <c r="C7031" s="1">
        <v>18.68</v>
      </c>
      <c r="D7031" s="5">
        <v>45370</v>
      </c>
      <c r="E7031" t="s">
        <v>20</v>
      </c>
      <c r="F7031" t="s">
        <v>39</v>
      </c>
      <c r="G7031" s="16" t="s">
        <v>7451</v>
      </c>
      <c r="H7031" s="1"/>
      <c r="J7031"/>
      <c r="AC7031" s="5" t="e">
        <f>VLOOKUP(Table1[[#This Row],[Expense Report]],#REF!,3, 0)</f>
        <v>#REF!</v>
      </c>
      <c r="AD7031" t="s">
        <v>13608</v>
      </c>
      <c r="AE7031" t="s">
        <v>294</v>
      </c>
      <c r="AF7031" t="e">
        <f>MONTH(Table1[[#This Row],[Date Sent]])</f>
        <v>#REF!</v>
      </c>
      <c r="AG7031" t="e">
        <f>YEAR(Table1[[#This Row],[Date Sent]])</f>
        <v>#REF!</v>
      </c>
      <c r="AH7031"/>
    </row>
    <row r="7032" spans="1:34" x14ac:dyDescent="0.2">
      <c r="A7032" t="s">
        <v>346</v>
      </c>
      <c r="B7032" t="s">
        <v>7450</v>
      </c>
      <c r="C7032" s="1">
        <v>102.23</v>
      </c>
      <c r="D7032" s="5">
        <v>45370</v>
      </c>
      <c r="E7032" t="s">
        <v>21</v>
      </c>
      <c r="F7032" t="s">
        <v>33</v>
      </c>
      <c r="G7032" s="16" t="s">
        <v>7452</v>
      </c>
      <c r="H7032" s="1"/>
      <c r="J7032"/>
      <c r="AC7032" s="5" t="e">
        <f>VLOOKUP(Table1[[#This Row],[Expense Report]],#REF!,3, 0)</f>
        <v>#REF!</v>
      </c>
      <c r="AD7032" t="s">
        <v>13608</v>
      </c>
      <c r="AE7032" t="s">
        <v>294</v>
      </c>
      <c r="AF7032" t="e">
        <f>MONTH(Table1[[#This Row],[Date Sent]])</f>
        <v>#REF!</v>
      </c>
      <c r="AG7032" t="e">
        <f>YEAR(Table1[[#This Row],[Date Sent]])</f>
        <v>#REF!</v>
      </c>
      <c r="AH7032"/>
    </row>
    <row r="7033" spans="1:34" x14ac:dyDescent="0.2">
      <c r="A7033" t="s">
        <v>346</v>
      </c>
      <c r="B7033" t="s">
        <v>7450</v>
      </c>
      <c r="C7033" s="1">
        <v>75</v>
      </c>
      <c r="D7033" s="5">
        <v>45372</v>
      </c>
      <c r="E7033" t="s">
        <v>55</v>
      </c>
      <c r="F7033" t="s">
        <v>33</v>
      </c>
      <c r="G7033" s="16" t="s">
        <v>7453</v>
      </c>
      <c r="H7033" s="1"/>
      <c r="J7033"/>
      <c r="AC7033" s="5" t="e">
        <f>VLOOKUP(Table1[[#This Row],[Expense Report]],#REF!,3, 0)</f>
        <v>#REF!</v>
      </c>
      <c r="AD7033" t="s">
        <v>13608</v>
      </c>
      <c r="AE7033" t="s">
        <v>294</v>
      </c>
      <c r="AF7033" t="e">
        <f>MONTH(Table1[[#This Row],[Date Sent]])</f>
        <v>#REF!</v>
      </c>
      <c r="AG7033" t="e">
        <f>YEAR(Table1[[#This Row],[Date Sent]])</f>
        <v>#REF!</v>
      </c>
      <c r="AH7033"/>
    </row>
    <row r="7034" spans="1:34" x14ac:dyDescent="0.2">
      <c r="A7034" t="s">
        <v>346</v>
      </c>
      <c r="B7034" t="s">
        <v>7450</v>
      </c>
      <c r="C7034" s="1">
        <v>41.71</v>
      </c>
      <c r="D7034" s="5">
        <v>45372</v>
      </c>
      <c r="E7034" t="s">
        <v>20</v>
      </c>
      <c r="F7034" t="s">
        <v>39</v>
      </c>
      <c r="G7034" s="16" t="s">
        <v>7454</v>
      </c>
      <c r="H7034" s="1"/>
      <c r="J7034"/>
      <c r="AC7034" s="5" t="e">
        <f>VLOOKUP(Table1[[#This Row],[Expense Report]],#REF!,3, 0)</f>
        <v>#REF!</v>
      </c>
      <c r="AD7034" t="s">
        <v>13608</v>
      </c>
      <c r="AE7034" t="s">
        <v>294</v>
      </c>
      <c r="AF7034" t="e">
        <f>MONTH(Table1[[#This Row],[Date Sent]])</f>
        <v>#REF!</v>
      </c>
      <c r="AG7034" t="e">
        <f>YEAR(Table1[[#This Row],[Date Sent]])</f>
        <v>#REF!</v>
      </c>
      <c r="AH7034"/>
    </row>
    <row r="7035" spans="1:34" x14ac:dyDescent="0.2">
      <c r="A7035" t="s">
        <v>346</v>
      </c>
      <c r="B7035" t="s">
        <v>7450</v>
      </c>
      <c r="C7035" s="1">
        <v>82.43</v>
      </c>
      <c r="D7035" s="5">
        <v>45374</v>
      </c>
      <c r="E7035" t="s">
        <v>21</v>
      </c>
      <c r="F7035" t="s">
        <v>33</v>
      </c>
      <c r="G7035" s="16" t="s">
        <v>3573</v>
      </c>
      <c r="H7035" s="1"/>
      <c r="J7035"/>
      <c r="AC7035" s="5" t="e">
        <f>VLOOKUP(Table1[[#This Row],[Expense Report]],#REF!,3, 0)</f>
        <v>#REF!</v>
      </c>
      <c r="AD7035" t="s">
        <v>13608</v>
      </c>
      <c r="AE7035" t="s">
        <v>294</v>
      </c>
      <c r="AF7035" t="e">
        <f>MONTH(Table1[[#This Row],[Date Sent]])</f>
        <v>#REF!</v>
      </c>
      <c r="AG7035" t="e">
        <f>YEAR(Table1[[#This Row],[Date Sent]])</f>
        <v>#REF!</v>
      </c>
      <c r="AH7035"/>
    </row>
    <row r="7036" spans="1:34" x14ac:dyDescent="0.2">
      <c r="A7036" t="s">
        <v>346</v>
      </c>
      <c r="B7036" t="s">
        <v>7450</v>
      </c>
      <c r="C7036" s="1">
        <v>32.39</v>
      </c>
      <c r="D7036" s="5">
        <v>45378</v>
      </c>
      <c r="E7036" t="s">
        <v>21</v>
      </c>
      <c r="F7036" t="s">
        <v>33</v>
      </c>
      <c r="G7036" s="16" t="s">
        <v>2611</v>
      </c>
      <c r="H7036" s="1"/>
      <c r="J7036"/>
      <c r="AC7036" s="5" t="e">
        <f>VLOOKUP(Table1[[#This Row],[Expense Report]],#REF!,3, 0)</f>
        <v>#REF!</v>
      </c>
      <c r="AD7036" t="s">
        <v>13608</v>
      </c>
      <c r="AE7036" t="s">
        <v>294</v>
      </c>
      <c r="AF7036" t="e">
        <f>MONTH(Table1[[#This Row],[Date Sent]])</f>
        <v>#REF!</v>
      </c>
      <c r="AG7036" t="e">
        <f>YEAR(Table1[[#This Row],[Date Sent]])</f>
        <v>#REF!</v>
      </c>
      <c r="AH7036"/>
    </row>
    <row r="7037" spans="1:34" x14ac:dyDescent="0.2">
      <c r="A7037" t="s">
        <v>346</v>
      </c>
      <c r="B7037" t="s">
        <v>7450</v>
      </c>
      <c r="C7037" s="1">
        <v>5.5</v>
      </c>
      <c r="D7037" s="5">
        <v>45378</v>
      </c>
      <c r="E7037" t="s">
        <v>21</v>
      </c>
      <c r="F7037" t="s">
        <v>17</v>
      </c>
      <c r="G7037" s="16" t="s">
        <v>7455</v>
      </c>
      <c r="H7037" s="1"/>
      <c r="J7037"/>
      <c r="AC7037" s="5" t="e">
        <f>VLOOKUP(Table1[[#This Row],[Expense Report]],#REF!,3, 0)</f>
        <v>#REF!</v>
      </c>
      <c r="AD7037" t="s">
        <v>13608</v>
      </c>
      <c r="AE7037" t="s">
        <v>294</v>
      </c>
      <c r="AF7037" t="e">
        <f>MONTH(Table1[[#This Row],[Date Sent]])</f>
        <v>#REF!</v>
      </c>
      <c r="AG7037" t="e">
        <f>YEAR(Table1[[#This Row],[Date Sent]])</f>
        <v>#REF!</v>
      </c>
      <c r="AH7037"/>
    </row>
    <row r="7038" spans="1:34" x14ac:dyDescent="0.2">
      <c r="A7038" t="s">
        <v>346</v>
      </c>
      <c r="B7038" t="s">
        <v>7450</v>
      </c>
      <c r="C7038" s="1">
        <v>50.88</v>
      </c>
      <c r="D7038" s="5">
        <v>45381</v>
      </c>
      <c r="E7038" t="s">
        <v>21</v>
      </c>
      <c r="F7038" t="s">
        <v>24</v>
      </c>
      <c r="G7038" s="16" t="s">
        <v>7456</v>
      </c>
      <c r="H7038" s="1"/>
      <c r="J7038"/>
      <c r="AC7038" s="5" t="e">
        <f>VLOOKUP(Table1[[#This Row],[Expense Report]],#REF!,3, 0)</f>
        <v>#REF!</v>
      </c>
      <c r="AD7038" t="s">
        <v>13608</v>
      </c>
      <c r="AE7038" t="s">
        <v>294</v>
      </c>
      <c r="AF7038" t="e">
        <f>MONTH(Table1[[#This Row],[Date Sent]])</f>
        <v>#REF!</v>
      </c>
      <c r="AG7038" t="e">
        <f>YEAR(Table1[[#This Row],[Date Sent]])</f>
        <v>#REF!</v>
      </c>
      <c r="AH7038"/>
    </row>
    <row r="7039" spans="1:34" x14ac:dyDescent="0.2">
      <c r="A7039" t="s">
        <v>346</v>
      </c>
      <c r="B7039" t="s">
        <v>7450</v>
      </c>
      <c r="C7039" s="1">
        <v>12.72</v>
      </c>
      <c r="D7039" s="5">
        <v>45384</v>
      </c>
      <c r="E7039" t="s">
        <v>6</v>
      </c>
      <c r="F7039" t="s">
        <v>18</v>
      </c>
      <c r="G7039" s="16" t="s">
        <v>7457</v>
      </c>
      <c r="H7039" s="1"/>
      <c r="J7039"/>
      <c r="AC7039" s="5" t="e">
        <f>VLOOKUP(Table1[[#This Row],[Expense Report]],#REF!,3, 0)</f>
        <v>#REF!</v>
      </c>
      <c r="AD7039" t="s">
        <v>13608</v>
      </c>
      <c r="AE7039" t="s">
        <v>294</v>
      </c>
      <c r="AF7039" t="e">
        <f>MONTH(Table1[[#This Row],[Date Sent]])</f>
        <v>#REF!</v>
      </c>
      <c r="AG7039" t="e">
        <f>YEAR(Table1[[#This Row],[Date Sent]])</f>
        <v>#REF!</v>
      </c>
      <c r="AH7039"/>
    </row>
    <row r="7040" spans="1:34" x14ac:dyDescent="0.2">
      <c r="A7040" t="s">
        <v>346</v>
      </c>
      <c r="B7040" t="s">
        <v>7450</v>
      </c>
      <c r="C7040" s="1">
        <v>218.9</v>
      </c>
      <c r="D7040" s="5">
        <v>45384</v>
      </c>
      <c r="E7040" t="s">
        <v>33</v>
      </c>
      <c r="F7040" t="s">
        <v>17</v>
      </c>
      <c r="G7040" s="16" t="s">
        <v>7458</v>
      </c>
      <c r="H7040" s="1"/>
      <c r="J7040"/>
      <c r="AC7040" s="5" t="e">
        <f>VLOOKUP(Table1[[#This Row],[Expense Report]],#REF!,3, 0)</f>
        <v>#REF!</v>
      </c>
      <c r="AD7040" t="s">
        <v>13608</v>
      </c>
      <c r="AE7040" t="s">
        <v>294</v>
      </c>
      <c r="AF7040" t="e">
        <f>MONTH(Table1[[#This Row],[Date Sent]])</f>
        <v>#REF!</v>
      </c>
      <c r="AG7040" t="e">
        <f>YEAR(Table1[[#This Row],[Date Sent]])</f>
        <v>#REF!</v>
      </c>
      <c r="AH7040"/>
    </row>
    <row r="7041" spans="1:34" x14ac:dyDescent="0.2">
      <c r="A7041" t="s">
        <v>346</v>
      </c>
      <c r="B7041" t="s">
        <v>7450</v>
      </c>
      <c r="C7041" s="1">
        <v>0.98</v>
      </c>
      <c r="D7041" s="5">
        <v>45384</v>
      </c>
      <c r="E7041" t="s">
        <v>21</v>
      </c>
      <c r="F7041" t="s">
        <v>1193</v>
      </c>
      <c r="G7041" s="16" t="s">
        <v>7459</v>
      </c>
      <c r="H7041" s="1"/>
      <c r="J7041"/>
      <c r="AC7041" s="5" t="e">
        <f>VLOOKUP(Table1[[#This Row],[Expense Report]],#REF!,3, 0)</f>
        <v>#REF!</v>
      </c>
      <c r="AD7041" t="s">
        <v>13608</v>
      </c>
      <c r="AE7041" t="s">
        <v>294</v>
      </c>
      <c r="AF7041" t="e">
        <f>MONTH(Table1[[#This Row],[Date Sent]])</f>
        <v>#REF!</v>
      </c>
      <c r="AG7041" t="e">
        <f>YEAR(Table1[[#This Row],[Date Sent]])</f>
        <v>#REF!</v>
      </c>
      <c r="AH7041"/>
    </row>
    <row r="7042" spans="1:34" x14ac:dyDescent="0.2">
      <c r="A7042" t="s">
        <v>346</v>
      </c>
      <c r="B7042" t="s">
        <v>7450</v>
      </c>
      <c r="C7042" s="1">
        <v>5.48</v>
      </c>
      <c r="D7042" s="5">
        <v>45384</v>
      </c>
      <c r="E7042" t="s">
        <v>21</v>
      </c>
      <c r="F7042" t="s">
        <v>33</v>
      </c>
      <c r="G7042" s="16" t="s">
        <v>7460</v>
      </c>
      <c r="H7042" s="1"/>
      <c r="J7042"/>
      <c r="AC7042" s="5" t="e">
        <f>VLOOKUP(Table1[[#This Row],[Expense Report]],#REF!,3, 0)</f>
        <v>#REF!</v>
      </c>
      <c r="AD7042" t="s">
        <v>13608</v>
      </c>
      <c r="AE7042" t="s">
        <v>294</v>
      </c>
      <c r="AF7042" t="e">
        <f>MONTH(Table1[[#This Row],[Date Sent]])</f>
        <v>#REF!</v>
      </c>
      <c r="AG7042" t="e">
        <f>YEAR(Table1[[#This Row],[Date Sent]])</f>
        <v>#REF!</v>
      </c>
      <c r="AH7042"/>
    </row>
    <row r="7043" spans="1:34" x14ac:dyDescent="0.2">
      <c r="A7043" t="s">
        <v>346</v>
      </c>
      <c r="B7043" t="s">
        <v>7450</v>
      </c>
      <c r="C7043" s="1">
        <v>154.47999999999999</v>
      </c>
      <c r="D7043" s="5">
        <v>45386</v>
      </c>
      <c r="E7043" t="s">
        <v>21</v>
      </c>
      <c r="F7043" t="s">
        <v>15</v>
      </c>
      <c r="G7043" s="16" t="s">
        <v>7461</v>
      </c>
      <c r="H7043" s="1"/>
      <c r="J7043"/>
      <c r="AC7043" s="5" t="e">
        <f>VLOOKUP(Table1[[#This Row],[Expense Report]],#REF!,3, 0)</f>
        <v>#REF!</v>
      </c>
      <c r="AD7043" t="s">
        <v>13608</v>
      </c>
      <c r="AE7043" t="s">
        <v>294</v>
      </c>
      <c r="AF7043" t="e">
        <f>MONTH(Table1[[#This Row],[Date Sent]])</f>
        <v>#REF!</v>
      </c>
      <c r="AG7043" t="e">
        <f>YEAR(Table1[[#This Row],[Date Sent]])</f>
        <v>#REF!</v>
      </c>
      <c r="AH7043"/>
    </row>
    <row r="7044" spans="1:34" x14ac:dyDescent="0.2">
      <c r="A7044" t="s">
        <v>346</v>
      </c>
      <c r="B7044" t="s">
        <v>7450</v>
      </c>
      <c r="C7044" s="1">
        <v>53.25</v>
      </c>
      <c r="D7044" s="5">
        <v>45387</v>
      </c>
      <c r="E7044" t="s">
        <v>21</v>
      </c>
      <c r="F7044" t="s">
        <v>33</v>
      </c>
      <c r="G7044" s="16" t="s">
        <v>6143</v>
      </c>
      <c r="H7044" s="1"/>
      <c r="J7044"/>
      <c r="AC7044" s="5" t="e">
        <f>VLOOKUP(Table1[[#This Row],[Expense Report]],#REF!,3, 0)</f>
        <v>#REF!</v>
      </c>
      <c r="AD7044" t="s">
        <v>13608</v>
      </c>
      <c r="AE7044" t="s">
        <v>294</v>
      </c>
      <c r="AF7044" t="e">
        <f>MONTH(Table1[[#This Row],[Date Sent]])</f>
        <v>#REF!</v>
      </c>
      <c r="AG7044" t="e">
        <f>YEAR(Table1[[#This Row],[Date Sent]])</f>
        <v>#REF!</v>
      </c>
      <c r="AH7044"/>
    </row>
    <row r="7045" spans="1:34" x14ac:dyDescent="0.2">
      <c r="A7045" t="s">
        <v>346</v>
      </c>
      <c r="B7045" t="s">
        <v>7450</v>
      </c>
      <c r="C7045" s="1">
        <v>-51.68</v>
      </c>
      <c r="D7045" s="5">
        <v>45391</v>
      </c>
      <c r="E7045" t="s">
        <v>21</v>
      </c>
      <c r="F7045" t="s">
        <v>33</v>
      </c>
      <c r="G7045" s="16" t="s">
        <v>7462</v>
      </c>
      <c r="H7045" s="1"/>
      <c r="J7045"/>
      <c r="AC7045" s="5" t="e">
        <f>VLOOKUP(Table1[[#This Row],[Expense Report]],#REF!,3, 0)</f>
        <v>#REF!</v>
      </c>
      <c r="AD7045" t="s">
        <v>13608</v>
      </c>
      <c r="AE7045" t="s">
        <v>294</v>
      </c>
      <c r="AF7045" t="e">
        <f>MONTH(Table1[[#This Row],[Date Sent]])</f>
        <v>#REF!</v>
      </c>
      <c r="AG7045" t="e">
        <f>YEAR(Table1[[#This Row],[Date Sent]])</f>
        <v>#REF!</v>
      </c>
      <c r="AH7045"/>
    </row>
    <row r="7046" spans="1:34" x14ac:dyDescent="0.2">
      <c r="A7046" t="s">
        <v>346</v>
      </c>
      <c r="B7046" t="s">
        <v>7450</v>
      </c>
      <c r="C7046" s="1">
        <v>175.03</v>
      </c>
      <c r="D7046" s="5">
        <v>45391</v>
      </c>
      <c r="E7046" t="s">
        <v>21</v>
      </c>
      <c r="F7046" t="s">
        <v>33</v>
      </c>
      <c r="G7046" s="16" t="s">
        <v>950</v>
      </c>
      <c r="H7046" s="1"/>
      <c r="J7046"/>
      <c r="AC7046" s="5" t="e">
        <f>VLOOKUP(Table1[[#This Row],[Expense Report]],#REF!,3, 0)</f>
        <v>#REF!</v>
      </c>
      <c r="AD7046" t="s">
        <v>13608</v>
      </c>
      <c r="AE7046" t="s">
        <v>294</v>
      </c>
      <c r="AF7046" t="e">
        <f>MONTH(Table1[[#This Row],[Date Sent]])</f>
        <v>#REF!</v>
      </c>
      <c r="AG7046" t="e">
        <f>YEAR(Table1[[#This Row],[Date Sent]])</f>
        <v>#REF!</v>
      </c>
      <c r="AH7046"/>
    </row>
    <row r="7047" spans="1:34" x14ac:dyDescent="0.2">
      <c r="A7047" t="s">
        <v>346</v>
      </c>
      <c r="B7047" t="s">
        <v>7450</v>
      </c>
      <c r="C7047" s="1">
        <v>24.96</v>
      </c>
      <c r="D7047" s="5">
        <v>45391</v>
      </c>
      <c r="E7047" t="s">
        <v>21</v>
      </c>
      <c r="F7047" t="s">
        <v>16</v>
      </c>
      <c r="G7047" s="16" t="s">
        <v>7463</v>
      </c>
      <c r="H7047" s="1"/>
      <c r="J7047"/>
      <c r="AC7047" s="5" t="e">
        <f>VLOOKUP(Table1[[#This Row],[Expense Report]],#REF!,3, 0)</f>
        <v>#REF!</v>
      </c>
      <c r="AD7047" t="s">
        <v>13608</v>
      </c>
      <c r="AE7047" t="s">
        <v>294</v>
      </c>
      <c r="AF7047" t="e">
        <f>MONTH(Table1[[#This Row],[Date Sent]])</f>
        <v>#REF!</v>
      </c>
      <c r="AG7047" t="e">
        <f>YEAR(Table1[[#This Row],[Date Sent]])</f>
        <v>#REF!</v>
      </c>
      <c r="AH7047"/>
    </row>
    <row r="7048" spans="1:34" x14ac:dyDescent="0.2">
      <c r="A7048" t="s">
        <v>346</v>
      </c>
      <c r="B7048" t="s">
        <v>7450</v>
      </c>
      <c r="C7048" s="1">
        <v>59.32</v>
      </c>
      <c r="D7048" s="5">
        <v>45392</v>
      </c>
      <c r="E7048" t="s">
        <v>33</v>
      </c>
      <c r="F7048" t="s">
        <v>39</v>
      </c>
      <c r="G7048" s="16" t="s">
        <v>2608</v>
      </c>
      <c r="H7048" s="1"/>
      <c r="J7048"/>
      <c r="AC7048" s="5" t="e">
        <f>VLOOKUP(Table1[[#This Row],[Expense Report]],#REF!,3, 0)</f>
        <v>#REF!</v>
      </c>
      <c r="AD7048" t="s">
        <v>13608</v>
      </c>
      <c r="AE7048" t="s">
        <v>294</v>
      </c>
      <c r="AF7048" t="e">
        <f>MONTH(Table1[[#This Row],[Date Sent]])</f>
        <v>#REF!</v>
      </c>
      <c r="AG7048" t="e">
        <f>YEAR(Table1[[#This Row],[Date Sent]])</f>
        <v>#REF!</v>
      </c>
      <c r="AH7048"/>
    </row>
    <row r="7049" spans="1:34" x14ac:dyDescent="0.2">
      <c r="A7049" t="s">
        <v>346</v>
      </c>
      <c r="B7049" t="s">
        <v>7450</v>
      </c>
      <c r="C7049" s="1">
        <v>8.4499999999999993</v>
      </c>
      <c r="D7049" s="5">
        <v>45393</v>
      </c>
      <c r="E7049" t="s">
        <v>21</v>
      </c>
      <c r="F7049" t="s">
        <v>33</v>
      </c>
      <c r="G7049" s="16" t="s">
        <v>7464</v>
      </c>
      <c r="H7049" s="1"/>
      <c r="J7049"/>
      <c r="AC7049" s="5" t="e">
        <f>VLOOKUP(Table1[[#This Row],[Expense Report]],#REF!,3, 0)</f>
        <v>#REF!</v>
      </c>
      <c r="AD7049" t="s">
        <v>13608</v>
      </c>
      <c r="AE7049" t="s">
        <v>294</v>
      </c>
      <c r="AF7049" t="e">
        <f>MONTH(Table1[[#This Row],[Date Sent]])</f>
        <v>#REF!</v>
      </c>
      <c r="AG7049" t="e">
        <f>YEAR(Table1[[#This Row],[Date Sent]])</f>
        <v>#REF!</v>
      </c>
      <c r="AH7049"/>
    </row>
    <row r="7050" spans="1:34" x14ac:dyDescent="0.2">
      <c r="A7050" t="s">
        <v>346</v>
      </c>
      <c r="B7050" t="s">
        <v>7450</v>
      </c>
      <c r="C7050" s="1">
        <v>38.04</v>
      </c>
      <c r="D7050" s="5">
        <v>45393</v>
      </c>
      <c r="E7050" t="s">
        <v>21</v>
      </c>
      <c r="F7050" t="s">
        <v>33</v>
      </c>
      <c r="G7050" s="16" t="s">
        <v>1062</v>
      </c>
      <c r="H7050" s="1"/>
      <c r="J7050"/>
      <c r="AC7050" s="5" t="e">
        <f>VLOOKUP(Table1[[#This Row],[Expense Report]],#REF!,3, 0)</f>
        <v>#REF!</v>
      </c>
      <c r="AD7050" t="s">
        <v>13608</v>
      </c>
      <c r="AE7050" t="s">
        <v>294</v>
      </c>
      <c r="AF7050" t="e">
        <f>MONTH(Table1[[#This Row],[Date Sent]])</f>
        <v>#REF!</v>
      </c>
      <c r="AG7050" t="e">
        <f>YEAR(Table1[[#This Row],[Date Sent]])</f>
        <v>#REF!</v>
      </c>
      <c r="AH7050"/>
    </row>
    <row r="7051" spans="1:34" x14ac:dyDescent="0.2">
      <c r="A7051" t="s">
        <v>346</v>
      </c>
      <c r="B7051" t="s">
        <v>7450</v>
      </c>
      <c r="C7051" s="1">
        <v>7.37</v>
      </c>
      <c r="D7051" s="5">
        <v>45393</v>
      </c>
      <c r="E7051" t="s">
        <v>21</v>
      </c>
      <c r="F7051" t="s">
        <v>15</v>
      </c>
      <c r="G7051" s="16" t="s">
        <v>6141</v>
      </c>
      <c r="H7051" s="1"/>
      <c r="J7051"/>
      <c r="AC7051" s="5" t="e">
        <f>VLOOKUP(Table1[[#This Row],[Expense Report]],#REF!,3, 0)</f>
        <v>#REF!</v>
      </c>
      <c r="AD7051" t="s">
        <v>13608</v>
      </c>
      <c r="AE7051" t="s">
        <v>294</v>
      </c>
      <c r="AF7051" t="e">
        <f>MONTH(Table1[[#This Row],[Date Sent]])</f>
        <v>#REF!</v>
      </c>
      <c r="AG7051" t="e">
        <f>YEAR(Table1[[#This Row],[Date Sent]])</f>
        <v>#REF!</v>
      </c>
      <c r="AH7051"/>
    </row>
    <row r="7052" spans="1:34" x14ac:dyDescent="0.2">
      <c r="A7052" t="s">
        <v>346</v>
      </c>
      <c r="B7052" t="s">
        <v>7450</v>
      </c>
      <c r="C7052" s="1">
        <v>17.34</v>
      </c>
      <c r="D7052" s="5">
        <v>45393</v>
      </c>
      <c r="E7052" t="s">
        <v>21</v>
      </c>
      <c r="F7052" t="s">
        <v>33</v>
      </c>
      <c r="G7052" s="16" t="s">
        <v>7465</v>
      </c>
      <c r="H7052" s="1"/>
      <c r="J7052"/>
      <c r="AC7052" s="5" t="e">
        <f>VLOOKUP(Table1[[#This Row],[Expense Report]],#REF!,3, 0)</f>
        <v>#REF!</v>
      </c>
      <c r="AD7052" t="s">
        <v>13608</v>
      </c>
      <c r="AE7052" t="s">
        <v>294</v>
      </c>
      <c r="AF7052" t="e">
        <f>MONTH(Table1[[#This Row],[Date Sent]])</f>
        <v>#REF!</v>
      </c>
      <c r="AG7052" t="e">
        <f>YEAR(Table1[[#This Row],[Date Sent]])</f>
        <v>#REF!</v>
      </c>
      <c r="AH7052"/>
    </row>
    <row r="7053" spans="1:34" x14ac:dyDescent="0.2">
      <c r="A7053" t="s">
        <v>346</v>
      </c>
      <c r="B7053" t="s">
        <v>7450</v>
      </c>
      <c r="C7053" s="1">
        <v>43.68</v>
      </c>
      <c r="D7053" s="5">
        <v>45394</v>
      </c>
      <c r="E7053" t="s">
        <v>21</v>
      </c>
      <c r="F7053" t="s">
        <v>33</v>
      </c>
      <c r="G7053" s="16" t="s">
        <v>7466</v>
      </c>
      <c r="H7053" s="1"/>
      <c r="J7053"/>
      <c r="AC7053" s="5" t="e">
        <f>VLOOKUP(Table1[[#This Row],[Expense Report]],#REF!,3, 0)</f>
        <v>#REF!</v>
      </c>
      <c r="AD7053" t="s">
        <v>13608</v>
      </c>
      <c r="AE7053" t="s">
        <v>294</v>
      </c>
      <c r="AF7053" t="e">
        <f>MONTH(Table1[[#This Row],[Date Sent]])</f>
        <v>#REF!</v>
      </c>
      <c r="AG7053" t="e">
        <f>YEAR(Table1[[#This Row],[Date Sent]])</f>
        <v>#REF!</v>
      </c>
      <c r="AH7053"/>
    </row>
    <row r="7054" spans="1:34" x14ac:dyDescent="0.2">
      <c r="A7054" t="s">
        <v>346</v>
      </c>
      <c r="B7054" t="s">
        <v>7450</v>
      </c>
      <c r="C7054" s="1">
        <v>86.9</v>
      </c>
      <c r="D7054" s="5">
        <v>45396</v>
      </c>
      <c r="E7054" t="s">
        <v>21</v>
      </c>
      <c r="F7054" t="s">
        <v>33</v>
      </c>
      <c r="G7054" s="16" t="s">
        <v>7467</v>
      </c>
      <c r="H7054" s="1"/>
      <c r="J7054"/>
      <c r="AC7054" s="5" t="e">
        <f>VLOOKUP(Table1[[#This Row],[Expense Report]],#REF!,3, 0)</f>
        <v>#REF!</v>
      </c>
      <c r="AD7054" t="s">
        <v>13608</v>
      </c>
      <c r="AE7054" t="s">
        <v>294</v>
      </c>
      <c r="AF7054" t="e">
        <f>MONTH(Table1[[#This Row],[Date Sent]])</f>
        <v>#REF!</v>
      </c>
      <c r="AG7054" t="e">
        <f>YEAR(Table1[[#This Row],[Date Sent]])</f>
        <v>#REF!</v>
      </c>
      <c r="AH7054"/>
    </row>
    <row r="7055" spans="1:34" x14ac:dyDescent="0.2">
      <c r="A7055" t="s">
        <v>346</v>
      </c>
      <c r="B7055" t="s">
        <v>7450</v>
      </c>
      <c r="C7055" s="1">
        <v>35.619999999999997</v>
      </c>
      <c r="D7055" s="5">
        <v>45397</v>
      </c>
      <c r="E7055" t="s">
        <v>6</v>
      </c>
      <c r="F7055" t="s">
        <v>18</v>
      </c>
      <c r="G7055" s="16" t="s">
        <v>4444</v>
      </c>
      <c r="H7055" s="1"/>
      <c r="J7055"/>
      <c r="AC7055" s="5" t="e">
        <f>VLOOKUP(Table1[[#This Row],[Expense Report]],#REF!,3, 0)</f>
        <v>#REF!</v>
      </c>
      <c r="AD7055" t="s">
        <v>13608</v>
      </c>
      <c r="AE7055" t="s">
        <v>294</v>
      </c>
      <c r="AF7055" t="e">
        <f>MONTH(Table1[[#This Row],[Date Sent]])</f>
        <v>#REF!</v>
      </c>
      <c r="AG7055" t="e">
        <f>YEAR(Table1[[#This Row],[Date Sent]])</f>
        <v>#REF!</v>
      </c>
      <c r="AH7055"/>
    </row>
    <row r="7056" spans="1:34" x14ac:dyDescent="0.2">
      <c r="A7056" t="s">
        <v>346</v>
      </c>
      <c r="B7056" t="s">
        <v>7450</v>
      </c>
      <c r="C7056" s="1">
        <v>6.6</v>
      </c>
      <c r="D7056" s="5">
        <v>45397</v>
      </c>
      <c r="E7056" t="s">
        <v>20</v>
      </c>
      <c r="F7056" t="s">
        <v>39</v>
      </c>
      <c r="G7056" s="16" t="s">
        <v>7468</v>
      </c>
      <c r="H7056" s="1"/>
      <c r="J7056"/>
      <c r="AC7056" s="5" t="e">
        <f>VLOOKUP(Table1[[#This Row],[Expense Report]],#REF!,3, 0)</f>
        <v>#REF!</v>
      </c>
      <c r="AD7056" t="s">
        <v>13608</v>
      </c>
      <c r="AE7056" t="s">
        <v>294</v>
      </c>
      <c r="AF7056" t="e">
        <f>MONTH(Table1[[#This Row],[Date Sent]])</f>
        <v>#REF!</v>
      </c>
      <c r="AG7056" t="e">
        <f>YEAR(Table1[[#This Row],[Date Sent]])</f>
        <v>#REF!</v>
      </c>
      <c r="AH7056"/>
    </row>
    <row r="7057" spans="1:34" x14ac:dyDescent="0.2">
      <c r="A7057" t="s">
        <v>4363</v>
      </c>
      <c r="B7057" t="s">
        <v>7469</v>
      </c>
      <c r="C7057" s="1">
        <v>114.01</v>
      </c>
      <c r="D7057" s="5">
        <v>45393</v>
      </c>
      <c r="E7057" t="s">
        <v>21</v>
      </c>
      <c r="F7057" t="s">
        <v>33</v>
      </c>
      <c r="G7057" s="16" t="s">
        <v>7470</v>
      </c>
      <c r="H7057" s="1"/>
      <c r="J7057"/>
      <c r="AC7057" s="5" t="e">
        <f>VLOOKUP(Table1[[#This Row],[Expense Report]],#REF!,3, 0)</f>
        <v>#REF!</v>
      </c>
      <c r="AD7057" t="s">
        <v>13269</v>
      </c>
      <c r="AE7057" t="s">
        <v>475</v>
      </c>
      <c r="AF7057" t="e">
        <f>MONTH(Table1[[#This Row],[Date Sent]])</f>
        <v>#REF!</v>
      </c>
      <c r="AG7057" t="e">
        <f>YEAR(Table1[[#This Row],[Date Sent]])</f>
        <v>#REF!</v>
      </c>
      <c r="AH7057"/>
    </row>
    <row r="7058" spans="1:34" x14ac:dyDescent="0.2">
      <c r="A7058" t="s">
        <v>1829</v>
      </c>
      <c r="B7058" t="s">
        <v>7471</v>
      </c>
      <c r="C7058" s="1">
        <v>19.28</v>
      </c>
      <c r="D7058" s="5">
        <v>45376</v>
      </c>
      <c r="E7058" t="s">
        <v>20</v>
      </c>
      <c r="F7058" t="s">
        <v>39</v>
      </c>
      <c r="G7058" s="16" t="s">
        <v>6692</v>
      </c>
      <c r="H7058" s="1"/>
      <c r="J7058"/>
      <c r="AC7058" s="5">
        <v>45406</v>
      </c>
      <c r="AD7058" t="s">
        <v>13674</v>
      </c>
      <c r="AE7058" t="s">
        <v>266</v>
      </c>
      <c r="AF7058">
        <f>MONTH(Table1[[#This Row],[Date Sent]])</f>
        <v>4</v>
      </c>
      <c r="AG7058">
        <f>YEAR(Table1[[#This Row],[Date Sent]])</f>
        <v>2024</v>
      </c>
      <c r="AH7058"/>
    </row>
    <row r="7059" spans="1:34" x14ac:dyDescent="0.2">
      <c r="A7059" t="s">
        <v>1829</v>
      </c>
      <c r="B7059" t="s">
        <v>7471</v>
      </c>
      <c r="C7059" s="1">
        <v>161.75</v>
      </c>
      <c r="D7059" s="5">
        <v>45376</v>
      </c>
      <c r="E7059" t="s">
        <v>21</v>
      </c>
      <c r="F7059" t="s">
        <v>33</v>
      </c>
      <c r="G7059" s="16" t="s">
        <v>1286</v>
      </c>
      <c r="H7059" s="1"/>
      <c r="J7059"/>
      <c r="AC7059" s="5">
        <v>45406</v>
      </c>
      <c r="AD7059" t="s">
        <v>13674</v>
      </c>
      <c r="AE7059" t="s">
        <v>266</v>
      </c>
      <c r="AF7059">
        <f>MONTH(Table1[[#This Row],[Date Sent]])</f>
        <v>4</v>
      </c>
      <c r="AG7059">
        <f>YEAR(Table1[[#This Row],[Date Sent]])</f>
        <v>2024</v>
      </c>
      <c r="AH7059"/>
    </row>
    <row r="7060" spans="1:34" x14ac:dyDescent="0.2">
      <c r="A7060" t="s">
        <v>1829</v>
      </c>
      <c r="B7060" t="s">
        <v>7471</v>
      </c>
      <c r="C7060" s="1">
        <v>100.97</v>
      </c>
      <c r="D7060" s="5">
        <v>45391</v>
      </c>
      <c r="E7060" t="s">
        <v>21</v>
      </c>
      <c r="F7060" t="s">
        <v>33</v>
      </c>
      <c r="G7060" s="16" t="s">
        <v>7472</v>
      </c>
      <c r="H7060" s="1"/>
      <c r="J7060"/>
      <c r="AC7060" s="5">
        <v>45406</v>
      </c>
      <c r="AD7060" t="s">
        <v>13674</v>
      </c>
      <c r="AE7060" t="s">
        <v>266</v>
      </c>
      <c r="AF7060">
        <f>MONTH(Table1[[#This Row],[Date Sent]])</f>
        <v>4</v>
      </c>
      <c r="AG7060">
        <f>YEAR(Table1[[#This Row],[Date Sent]])</f>
        <v>2024</v>
      </c>
      <c r="AH7060"/>
    </row>
    <row r="7061" spans="1:34" x14ac:dyDescent="0.2">
      <c r="A7061" t="s">
        <v>1829</v>
      </c>
      <c r="B7061" t="s">
        <v>7471</v>
      </c>
      <c r="C7061" s="1">
        <v>193.16</v>
      </c>
      <c r="D7061" s="5">
        <v>45391</v>
      </c>
      <c r="E7061" t="s">
        <v>21</v>
      </c>
      <c r="F7061" t="s">
        <v>33</v>
      </c>
      <c r="G7061" s="16" t="s">
        <v>6691</v>
      </c>
      <c r="H7061" s="1"/>
      <c r="J7061"/>
      <c r="AC7061" s="5">
        <v>45406</v>
      </c>
      <c r="AD7061" t="s">
        <v>13674</v>
      </c>
      <c r="AE7061" t="s">
        <v>266</v>
      </c>
      <c r="AF7061">
        <f>MONTH(Table1[[#This Row],[Date Sent]])</f>
        <v>4</v>
      </c>
      <c r="AG7061">
        <f>YEAR(Table1[[#This Row],[Date Sent]])</f>
        <v>2024</v>
      </c>
      <c r="AH7061"/>
    </row>
    <row r="7062" spans="1:34" x14ac:dyDescent="0.2">
      <c r="A7062" t="s">
        <v>508</v>
      </c>
      <c r="B7062" t="s">
        <v>7473</v>
      </c>
      <c r="C7062" s="1">
        <v>128.91</v>
      </c>
      <c r="D7062" s="5">
        <v>45384</v>
      </c>
      <c r="E7062" t="s">
        <v>33</v>
      </c>
      <c r="F7062" t="s">
        <v>17</v>
      </c>
      <c r="G7062" s="16" t="s">
        <v>2447</v>
      </c>
      <c r="H7062" s="1"/>
      <c r="J7062"/>
      <c r="AC7062" s="5">
        <v>45406</v>
      </c>
      <c r="AD7062" t="s">
        <v>14526</v>
      </c>
      <c r="AE7062" t="s">
        <v>266</v>
      </c>
      <c r="AF7062">
        <f>MONTH(Table1[[#This Row],[Date Sent]])</f>
        <v>4</v>
      </c>
      <c r="AG7062">
        <f>YEAR(Table1[[#This Row],[Date Sent]])</f>
        <v>2024</v>
      </c>
      <c r="AH7062"/>
    </row>
    <row r="7063" spans="1:34" x14ac:dyDescent="0.2">
      <c r="A7063" t="s">
        <v>713</v>
      </c>
      <c r="B7063" t="s">
        <v>7474</v>
      </c>
      <c r="C7063" s="1">
        <v>68.03</v>
      </c>
      <c r="D7063" s="5">
        <v>45363</v>
      </c>
      <c r="E7063" t="s">
        <v>8</v>
      </c>
      <c r="F7063" t="s">
        <v>39</v>
      </c>
      <c r="G7063" s="16" t="s">
        <v>7475</v>
      </c>
      <c r="H7063" s="1"/>
      <c r="J7063"/>
      <c r="AC7063" s="5">
        <v>45406</v>
      </c>
      <c r="AD7063" t="s">
        <v>13662</v>
      </c>
      <c r="AE7063" t="s">
        <v>6845</v>
      </c>
      <c r="AF7063">
        <f>MONTH(Table1[[#This Row],[Date Sent]])</f>
        <v>4</v>
      </c>
      <c r="AG7063">
        <f>YEAR(Table1[[#This Row],[Date Sent]])</f>
        <v>2024</v>
      </c>
      <c r="AH7063"/>
    </row>
    <row r="7064" spans="1:34" x14ac:dyDescent="0.2">
      <c r="A7064" t="s">
        <v>713</v>
      </c>
      <c r="B7064" t="s">
        <v>7474</v>
      </c>
      <c r="C7064" s="1">
        <v>61.42</v>
      </c>
      <c r="D7064" s="5">
        <v>45368</v>
      </c>
      <c r="E7064" t="s">
        <v>8</v>
      </c>
      <c r="F7064" t="s">
        <v>33</v>
      </c>
      <c r="G7064" s="16" t="s">
        <v>7476</v>
      </c>
      <c r="H7064" s="1"/>
      <c r="J7064"/>
      <c r="AC7064" s="5">
        <v>45406</v>
      </c>
      <c r="AD7064" t="s">
        <v>13662</v>
      </c>
      <c r="AE7064" t="s">
        <v>6845</v>
      </c>
      <c r="AF7064">
        <f>MONTH(Table1[[#This Row],[Date Sent]])</f>
        <v>4</v>
      </c>
      <c r="AG7064">
        <f>YEAR(Table1[[#This Row],[Date Sent]])</f>
        <v>2024</v>
      </c>
      <c r="AH7064"/>
    </row>
    <row r="7065" spans="1:34" x14ac:dyDescent="0.2">
      <c r="A7065" t="s">
        <v>713</v>
      </c>
      <c r="B7065" t="s">
        <v>7474</v>
      </c>
      <c r="C7065" s="1">
        <v>6.23</v>
      </c>
      <c r="D7065" s="5">
        <v>45369</v>
      </c>
      <c r="E7065" t="s">
        <v>25</v>
      </c>
      <c r="F7065" t="s">
        <v>18</v>
      </c>
      <c r="G7065" s="16" t="s">
        <v>7477</v>
      </c>
      <c r="H7065" s="1"/>
      <c r="J7065"/>
      <c r="AC7065" s="5">
        <v>45406</v>
      </c>
      <c r="AD7065" t="s">
        <v>13662</v>
      </c>
      <c r="AE7065" t="s">
        <v>6845</v>
      </c>
      <c r="AF7065">
        <f>MONTH(Table1[[#This Row],[Date Sent]])</f>
        <v>4</v>
      </c>
      <c r="AG7065">
        <f>YEAR(Table1[[#This Row],[Date Sent]])</f>
        <v>2024</v>
      </c>
      <c r="AH7065"/>
    </row>
    <row r="7066" spans="1:34" x14ac:dyDescent="0.2">
      <c r="A7066" t="s">
        <v>713</v>
      </c>
      <c r="B7066" t="s">
        <v>7474</v>
      </c>
      <c r="C7066" s="1">
        <v>4.05</v>
      </c>
      <c r="D7066" s="5">
        <v>45369</v>
      </c>
      <c r="E7066" t="s">
        <v>25</v>
      </c>
      <c r="F7066" t="s">
        <v>18</v>
      </c>
      <c r="G7066" s="16" t="s">
        <v>7477</v>
      </c>
      <c r="H7066" s="1"/>
      <c r="J7066"/>
      <c r="AC7066" s="5">
        <v>45406</v>
      </c>
      <c r="AD7066" t="s">
        <v>13662</v>
      </c>
      <c r="AE7066" t="s">
        <v>6845</v>
      </c>
      <c r="AF7066">
        <f>MONTH(Table1[[#This Row],[Date Sent]])</f>
        <v>4</v>
      </c>
      <c r="AG7066">
        <f>YEAR(Table1[[#This Row],[Date Sent]])</f>
        <v>2024</v>
      </c>
      <c r="AH7066"/>
    </row>
    <row r="7067" spans="1:34" x14ac:dyDescent="0.2">
      <c r="A7067" t="s">
        <v>713</v>
      </c>
      <c r="B7067" t="s">
        <v>7474</v>
      </c>
      <c r="C7067" s="1">
        <v>81.349999999999994</v>
      </c>
      <c r="D7067" s="5">
        <v>45370</v>
      </c>
      <c r="E7067" t="s">
        <v>25</v>
      </c>
      <c r="F7067" t="s">
        <v>33</v>
      </c>
      <c r="G7067" s="16" t="s">
        <v>7477</v>
      </c>
      <c r="H7067" s="1"/>
      <c r="J7067"/>
      <c r="AC7067" s="5">
        <v>45406</v>
      </c>
      <c r="AD7067" t="s">
        <v>13662</v>
      </c>
      <c r="AE7067" t="s">
        <v>6845</v>
      </c>
      <c r="AF7067">
        <f>MONTH(Table1[[#This Row],[Date Sent]])</f>
        <v>4</v>
      </c>
      <c r="AG7067">
        <f>YEAR(Table1[[#This Row],[Date Sent]])</f>
        <v>2024</v>
      </c>
      <c r="AH7067"/>
    </row>
    <row r="7068" spans="1:34" x14ac:dyDescent="0.2">
      <c r="A7068" t="s">
        <v>713</v>
      </c>
      <c r="B7068" t="s">
        <v>7474</v>
      </c>
      <c r="C7068" s="1">
        <v>24.68</v>
      </c>
      <c r="D7068" s="5">
        <v>45371</v>
      </c>
      <c r="E7068" t="s">
        <v>8</v>
      </c>
      <c r="F7068" t="s">
        <v>33</v>
      </c>
      <c r="G7068" s="16" t="s">
        <v>7478</v>
      </c>
      <c r="H7068" s="1"/>
      <c r="J7068"/>
      <c r="AC7068" s="5">
        <v>45406</v>
      </c>
      <c r="AD7068" t="s">
        <v>13662</v>
      </c>
      <c r="AE7068" t="s">
        <v>6845</v>
      </c>
      <c r="AF7068">
        <f>MONTH(Table1[[#This Row],[Date Sent]])</f>
        <v>4</v>
      </c>
      <c r="AG7068">
        <f>YEAR(Table1[[#This Row],[Date Sent]])</f>
        <v>2024</v>
      </c>
      <c r="AH7068"/>
    </row>
    <row r="7069" spans="1:34" x14ac:dyDescent="0.2">
      <c r="A7069" t="s">
        <v>713</v>
      </c>
      <c r="B7069" t="s">
        <v>7474</v>
      </c>
      <c r="C7069" s="1">
        <v>17.239999999999998</v>
      </c>
      <c r="D7069" s="5">
        <v>45382</v>
      </c>
      <c r="E7069" t="s">
        <v>21</v>
      </c>
      <c r="F7069" t="s">
        <v>33</v>
      </c>
      <c r="G7069" s="16" t="s">
        <v>7479</v>
      </c>
      <c r="H7069" s="1"/>
      <c r="J7069"/>
      <c r="AC7069" s="5">
        <v>45406</v>
      </c>
      <c r="AD7069" t="s">
        <v>13662</v>
      </c>
      <c r="AE7069" t="s">
        <v>6845</v>
      </c>
      <c r="AF7069">
        <f>MONTH(Table1[[#This Row],[Date Sent]])</f>
        <v>4</v>
      </c>
      <c r="AG7069">
        <f>YEAR(Table1[[#This Row],[Date Sent]])</f>
        <v>2024</v>
      </c>
      <c r="AH7069"/>
    </row>
    <row r="7070" spans="1:34" x14ac:dyDescent="0.2">
      <c r="A7070" t="s">
        <v>414</v>
      </c>
      <c r="B7070" t="s">
        <v>7480</v>
      </c>
      <c r="C7070" s="1">
        <v>47.62</v>
      </c>
      <c r="D7070" s="5">
        <v>45378</v>
      </c>
      <c r="E7070" t="s">
        <v>21</v>
      </c>
      <c r="F7070" t="s">
        <v>33</v>
      </c>
      <c r="G7070" s="16" t="s">
        <v>6737</v>
      </c>
      <c r="H7070" s="1"/>
      <c r="J7070"/>
      <c r="AC7070" s="5">
        <v>45406</v>
      </c>
      <c r="AD7070" t="s">
        <v>14685</v>
      </c>
      <c r="AE7070" t="s">
        <v>6845</v>
      </c>
      <c r="AF7070">
        <f>MONTH(Table1[[#This Row],[Date Sent]])</f>
        <v>4</v>
      </c>
      <c r="AG7070">
        <f>YEAR(Table1[[#This Row],[Date Sent]])</f>
        <v>2024</v>
      </c>
      <c r="AH7070"/>
    </row>
    <row r="7071" spans="1:34" x14ac:dyDescent="0.2">
      <c r="A7071" t="s">
        <v>414</v>
      </c>
      <c r="B7071" t="s">
        <v>7480</v>
      </c>
      <c r="C7071" s="1">
        <v>255.11</v>
      </c>
      <c r="D7071" s="5">
        <v>45378</v>
      </c>
      <c r="E7071" t="s">
        <v>21</v>
      </c>
      <c r="F7071" t="s">
        <v>33</v>
      </c>
      <c r="G7071" s="16" t="s">
        <v>928</v>
      </c>
      <c r="H7071" s="1"/>
      <c r="J7071"/>
      <c r="AC7071" s="5">
        <v>45406</v>
      </c>
      <c r="AD7071" t="s">
        <v>14685</v>
      </c>
      <c r="AE7071" t="s">
        <v>6845</v>
      </c>
      <c r="AF7071">
        <f>MONTH(Table1[[#This Row],[Date Sent]])</f>
        <v>4</v>
      </c>
      <c r="AG7071">
        <f>YEAR(Table1[[#This Row],[Date Sent]])</f>
        <v>2024</v>
      </c>
      <c r="AH7071"/>
    </row>
    <row r="7072" spans="1:34" x14ac:dyDescent="0.2">
      <c r="A7072" t="s">
        <v>414</v>
      </c>
      <c r="B7072" t="s">
        <v>7480</v>
      </c>
      <c r="C7072" s="1">
        <v>55.24</v>
      </c>
      <c r="D7072" s="5">
        <v>45378</v>
      </c>
      <c r="E7072" t="s">
        <v>20</v>
      </c>
      <c r="F7072" t="s">
        <v>39</v>
      </c>
      <c r="G7072" s="16" t="s">
        <v>7481</v>
      </c>
      <c r="H7072" s="1"/>
      <c r="J7072"/>
      <c r="AC7072" s="5">
        <v>45406</v>
      </c>
      <c r="AD7072" t="s">
        <v>14685</v>
      </c>
      <c r="AE7072" t="s">
        <v>6845</v>
      </c>
      <c r="AF7072">
        <f>MONTH(Table1[[#This Row],[Date Sent]])</f>
        <v>4</v>
      </c>
      <c r="AG7072">
        <f>YEAR(Table1[[#This Row],[Date Sent]])</f>
        <v>2024</v>
      </c>
      <c r="AH7072"/>
    </row>
    <row r="7073" spans="1:34" x14ac:dyDescent="0.2">
      <c r="A7073" t="s">
        <v>414</v>
      </c>
      <c r="B7073" t="s">
        <v>7480</v>
      </c>
      <c r="C7073" s="1">
        <v>-49.61</v>
      </c>
      <c r="D7073" s="5">
        <v>45380</v>
      </c>
      <c r="E7073" t="s">
        <v>21</v>
      </c>
      <c r="F7073" t="s">
        <v>33</v>
      </c>
      <c r="G7073" s="16" t="s">
        <v>1012</v>
      </c>
      <c r="H7073" s="1"/>
      <c r="J7073"/>
      <c r="AC7073" s="5">
        <v>45406</v>
      </c>
      <c r="AD7073" t="s">
        <v>14685</v>
      </c>
      <c r="AE7073" t="s">
        <v>6845</v>
      </c>
      <c r="AF7073">
        <f>MONTH(Table1[[#This Row],[Date Sent]])</f>
        <v>4</v>
      </c>
      <c r="AG7073">
        <f>YEAR(Table1[[#This Row],[Date Sent]])</f>
        <v>2024</v>
      </c>
      <c r="AH7073"/>
    </row>
    <row r="7074" spans="1:34" x14ac:dyDescent="0.2">
      <c r="A7074" t="s">
        <v>414</v>
      </c>
      <c r="B7074" t="s">
        <v>7480</v>
      </c>
      <c r="C7074" s="1">
        <v>6.11</v>
      </c>
      <c r="D7074" s="5">
        <v>45380</v>
      </c>
      <c r="E7074" t="s">
        <v>21</v>
      </c>
      <c r="F7074" t="s">
        <v>18</v>
      </c>
      <c r="G7074" s="16" t="s">
        <v>2036</v>
      </c>
      <c r="H7074" s="1"/>
      <c r="J7074"/>
      <c r="AC7074" s="5">
        <v>45406</v>
      </c>
      <c r="AD7074" t="s">
        <v>14685</v>
      </c>
      <c r="AE7074" t="s">
        <v>6845</v>
      </c>
      <c r="AF7074">
        <f>MONTH(Table1[[#This Row],[Date Sent]])</f>
        <v>4</v>
      </c>
      <c r="AG7074">
        <f>YEAR(Table1[[#This Row],[Date Sent]])</f>
        <v>2024</v>
      </c>
      <c r="AH7074"/>
    </row>
    <row r="7075" spans="1:34" x14ac:dyDescent="0.2">
      <c r="A7075" t="s">
        <v>414</v>
      </c>
      <c r="B7075" t="s">
        <v>7480</v>
      </c>
      <c r="C7075" s="1">
        <v>397.08</v>
      </c>
      <c r="D7075" s="5">
        <v>45391</v>
      </c>
      <c r="E7075" t="s">
        <v>20</v>
      </c>
      <c r="F7075" t="s">
        <v>39</v>
      </c>
      <c r="G7075" s="16" t="s">
        <v>7482</v>
      </c>
      <c r="H7075" s="1"/>
      <c r="J7075"/>
      <c r="AC7075" s="5">
        <v>45406</v>
      </c>
      <c r="AD7075" t="s">
        <v>14685</v>
      </c>
      <c r="AE7075" t="s">
        <v>6845</v>
      </c>
      <c r="AF7075">
        <f>MONTH(Table1[[#This Row],[Date Sent]])</f>
        <v>4</v>
      </c>
      <c r="AG7075">
        <f>YEAR(Table1[[#This Row],[Date Sent]])</f>
        <v>2024</v>
      </c>
      <c r="AH7075"/>
    </row>
    <row r="7076" spans="1:34" x14ac:dyDescent="0.2">
      <c r="A7076" t="s">
        <v>414</v>
      </c>
      <c r="B7076" t="s">
        <v>7480</v>
      </c>
      <c r="C7076" s="1">
        <v>90</v>
      </c>
      <c r="D7076" s="5">
        <v>45392</v>
      </c>
      <c r="E7076" t="s">
        <v>20</v>
      </c>
      <c r="F7076" t="s">
        <v>8</v>
      </c>
      <c r="G7076" s="16" t="s">
        <v>7483</v>
      </c>
      <c r="H7076" s="1"/>
      <c r="J7076"/>
      <c r="AC7076" s="5">
        <v>45406</v>
      </c>
      <c r="AD7076" t="s">
        <v>14685</v>
      </c>
      <c r="AE7076" t="s">
        <v>6845</v>
      </c>
      <c r="AF7076">
        <f>MONTH(Table1[[#This Row],[Date Sent]])</f>
        <v>4</v>
      </c>
      <c r="AG7076">
        <f>YEAR(Table1[[#This Row],[Date Sent]])</f>
        <v>2024</v>
      </c>
      <c r="AH7076"/>
    </row>
    <row r="7077" spans="1:34" x14ac:dyDescent="0.2">
      <c r="A7077" t="s">
        <v>414</v>
      </c>
      <c r="B7077" t="s">
        <v>7480</v>
      </c>
      <c r="C7077" s="1">
        <v>375.59</v>
      </c>
      <c r="D7077" s="5">
        <v>45394</v>
      </c>
      <c r="E7077" t="s">
        <v>33</v>
      </c>
      <c r="F7077" t="s">
        <v>8</v>
      </c>
      <c r="G7077" s="16" t="s">
        <v>7484</v>
      </c>
      <c r="H7077" s="1"/>
      <c r="J7077"/>
      <c r="AC7077" s="5">
        <v>45406</v>
      </c>
      <c r="AD7077" t="s">
        <v>14685</v>
      </c>
      <c r="AE7077" t="s">
        <v>6845</v>
      </c>
      <c r="AF7077">
        <f>MONTH(Table1[[#This Row],[Date Sent]])</f>
        <v>4</v>
      </c>
      <c r="AG7077">
        <f>YEAR(Table1[[#This Row],[Date Sent]])</f>
        <v>2024</v>
      </c>
      <c r="AH7077"/>
    </row>
    <row r="7078" spans="1:34" x14ac:dyDescent="0.2">
      <c r="A7078" t="s">
        <v>414</v>
      </c>
      <c r="B7078" t="s">
        <v>7480</v>
      </c>
      <c r="C7078" s="1">
        <v>24.44</v>
      </c>
      <c r="D7078" s="5">
        <v>45394</v>
      </c>
      <c r="E7078" t="s">
        <v>21</v>
      </c>
      <c r="F7078" t="s">
        <v>18</v>
      </c>
      <c r="G7078" s="16" t="s">
        <v>984</v>
      </c>
      <c r="H7078" s="1"/>
      <c r="J7078"/>
      <c r="AC7078" s="5">
        <v>45406</v>
      </c>
      <c r="AD7078" t="s">
        <v>14685</v>
      </c>
      <c r="AE7078" t="s">
        <v>6845</v>
      </c>
      <c r="AF7078">
        <f>MONTH(Table1[[#This Row],[Date Sent]])</f>
        <v>4</v>
      </c>
      <c r="AG7078">
        <f>YEAR(Table1[[#This Row],[Date Sent]])</f>
        <v>2024</v>
      </c>
      <c r="AH7078"/>
    </row>
    <row r="7079" spans="1:34" x14ac:dyDescent="0.2">
      <c r="A7079" t="s">
        <v>414</v>
      </c>
      <c r="B7079" t="s">
        <v>7480</v>
      </c>
      <c r="C7079" s="1">
        <v>130</v>
      </c>
      <c r="D7079" s="5">
        <v>45399</v>
      </c>
      <c r="E7079" t="s">
        <v>33</v>
      </c>
      <c r="F7079" t="s">
        <v>1031</v>
      </c>
      <c r="G7079" s="16" t="s">
        <v>7485</v>
      </c>
      <c r="H7079" s="1"/>
      <c r="J7079"/>
      <c r="AC7079" s="5">
        <v>45406</v>
      </c>
      <c r="AD7079" t="s">
        <v>14685</v>
      </c>
      <c r="AE7079" t="s">
        <v>6845</v>
      </c>
      <c r="AF7079">
        <f>MONTH(Table1[[#This Row],[Date Sent]])</f>
        <v>4</v>
      </c>
      <c r="AG7079">
        <f>YEAR(Table1[[#This Row],[Date Sent]])</f>
        <v>2024</v>
      </c>
      <c r="AH7079"/>
    </row>
    <row r="7080" spans="1:34" x14ac:dyDescent="0.2">
      <c r="A7080" t="s">
        <v>627</v>
      </c>
      <c r="B7080" t="s">
        <v>7486</v>
      </c>
      <c r="C7080" s="1">
        <v>193.04</v>
      </c>
      <c r="D7080" s="5">
        <v>45380</v>
      </c>
      <c r="E7080" t="s">
        <v>13</v>
      </c>
      <c r="F7080" t="s">
        <v>33</v>
      </c>
      <c r="G7080" s="16" t="s">
        <v>1387</v>
      </c>
      <c r="H7080" s="1"/>
      <c r="J7080"/>
      <c r="AC7080" s="5">
        <v>45406</v>
      </c>
      <c r="AD7080" t="s">
        <v>13326</v>
      </c>
      <c r="AE7080" t="s">
        <v>266</v>
      </c>
      <c r="AF7080">
        <f>MONTH(Table1[[#This Row],[Date Sent]])</f>
        <v>4</v>
      </c>
      <c r="AG7080">
        <f>YEAR(Table1[[#This Row],[Date Sent]])</f>
        <v>2024</v>
      </c>
      <c r="AH7080"/>
    </row>
    <row r="7081" spans="1:34" x14ac:dyDescent="0.2">
      <c r="A7081" t="s">
        <v>627</v>
      </c>
      <c r="B7081" t="s">
        <v>7486</v>
      </c>
      <c r="C7081" s="1">
        <v>16.61</v>
      </c>
      <c r="D7081" s="5">
        <v>45390</v>
      </c>
      <c r="E7081" t="s">
        <v>8</v>
      </c>
      <c r="F7081" t="s">
        <v>39</v>
      </c>
      <c r="G7081" s="16" t="s">
        <v>7487</v>
      </c>
      <c r="H7081" s="1"/>
      <c r="J7081"/>
      <c r="AC7081" s="5">
        <v>45406</v>
      </c>
      <c r="AD7081" t="s">
        <v>13326</v>
      </c>
      <c r="AE7081" t="s">
        <v>266</v>
      </c>
      <c r="AF7081">
        <f>MONTH(Table1[[#This Row],[Date Sent]])</f>
        <v>4</v>
      </c>
      <c r="AG7081">
        <f>YEAR(Table1[[#This Row],[Date Sent]])</f>
        <v>2024</v>
      </c>
      <c r="AH7081"/>
    </row>
    <row r="7082" spans="1:34" x14ac:dyDescent="0.2">
      <c r="A7082" t="s">
        <v>4053</v>
      </c>
      <c r="B7082" t="s">
        <v>7488</v>
      </c>
      <c r="C7082" s="1">
        <v>41.34</v>
      </c>
      <c r="D7082" s="5">
        <v>45376</v>
      </c>
      <c r="E7082" t="s">
        <v>21</v>
      </c>
      <c r="F7082" t="s">
        <v>39</v>
      </c>
      <c r="G7082" s="16" t="s">
        <v>7489</v>
      </c>
      <c r="H7082" s="1"/>
      <c r="J7082"/>
      <c r="AC7082" s="5">
        <v>45406</v>
      </c>
      <c r="AD7082" t="s">
        <v>14643</v>
      </c>
      <c r="AE7082" t="s">
        <v>243</v>
      </c>
      <c r="AF7082">
        <f>MONTH(Table1[[#This Row],[Date Sent]])</f>
        <v>4</v>
      </c>
      <c r="AG7082">
        <f>YEAR(Table1[[#This Row],[Date Sent]])</f>
        <v>2024</v>
      </c>
      <c r="AH7082"/>
    </row>
    <row r="7083" spans="1:34" x14ac:dyDescent="0.2">
      <c r="A7083" t="s">
        <v>4053</v>
      </c>
      <c r="B7083" t="s">
        <v>7488</v>
      </c>
      <c r="C7083" s="1">
        <v>13.76</v>
      </c>
      <c r="D7083" s="5">
        <v>45378</v>
      </c>
      <c r="E7083" t="s">
        <v>21</v>
      </c>
      <c r="F7083" t="s">
        <v>39</v>
      </c>
      <c r="G7083" s="16" t="s">
        <v>7490</v>
      </c>
      <c r="H7083" s="1"/>
      <c r="J7083"/>
      <c r="AC7083" s="5">
        <v>45406</v>
      </c>
      <c r="AD7083" t="s">
        <v>14643</v>
      </c>
      <c r="AE7083" t="s">
        <v>243</v>
      </c>
      <c r="AF7083">
        <f>MONTH(Table1[[#This Row],[Date Sent]])</f>
        <v>4</v>
      </c>
      <c r="AG7083">
        <f>YEAR(Table1[[#This Row],[Date Sent]])</f>
        <v>2024</v>
      </c>
      <c r="AH7083"/>
    </row>
    <row r="7084" spans="1:34" x14ac:dyDescent="0.2">
      <c r="A7084" t="s">
        <v>4053</v>
      </c>
      <c r="B7084" t="s">
        <v>7488</v>
      </c>
      <c r="C7084" s="1">
        <v>32.869999999999997</v>
      </c>
      <c r="D7084" s="5">
        <v>45395</v>
      </c>
      <c r="E7084" t="s">
        <v>17</v>
      </c>
      <c r="F7084" t="s">
        <v>39</v>
      </c>
      <c r="G7084" s="16" t="s">
        <v>7491</v>
      </c>
      <c r="H7084" s="1"/>
      <c r="J7084"/>
      <c r="AC7084" s="5">
        <v>45406</v>
      </c>
      <c r="AD7084" t="s">
        <v>14643</v>
      </c>
      <c r="AE7084" t="s">
        <v>243</v>
      </c>
      <c r="AF7084">
        <f>MONTH(Table1[[#This Row],[Date Sent]])</f>
        <v>4</v>
      </c>
      <c r="AG7084">
        <f>YEAR(Table1[[#This Row],[Date Sent]])</f>
        <v>2024</v>
      </c>
      <c r="AH7084"/>
    </row>
    <row r="7085" spans="1:34" x14ac:dyDescent="0.2">
      <c r="A7085" t="s">
        <v>2717</v>
      </c>
      <c r="B7085" t="s">
        <v>7492</v>
      </c>
      <c r="C7085" s="1">
        <v>275.79000000000002</v>
      </c>
      <c r="D7085" s="5">
        <v>45395</v>
      </c>
      <c r="E7085" t="s">
        <v>21</v>
      </c>
      <c r="F7085" t="s">
        <v>33</v>
      </c>
      <c r="G7085" s="16" t="s">
        <v>7493</v>
      </c>
      <c r="H7085" s="1"/>
      <c r="J7085"/>
      <c r="AC7085" s="5">
        <v>45406</v>
      </c>
      <c r="AD7085" t="s">
        <v>13242</v>
      </c>
      <c r="AE7085" t="s">
        <v>243</v>
      </c>
      <c r="AF7085">
        <f>MONTH(Table1[[#This Row],[Date Sent]])</f>
        <v>4</v>
      </c>
      <c r="AG7085">
        <f>YEAR(Table1[[#This Row],[Date Sent]])</f>
        <v>2024</v>
      </c>
      <c r="AH7085"/>
    </row>
    <row r="7086" spans="1:34" x14ac:dyDescent="0.2">
      <c r="A7086" t="s">
        <v>1977</v>
      </c>
      <c r="B7086" t="s">
        <v>7494</v>
      </c>
      <c r="C7086" s="1">
        <v>161.54</v>
      </c>
      <c r="D7086" s="5">
        <v>45370</v>
      </c>
      <c r="E7086" t="s">
        <v>21</v>
      </c>
      <c r="F7086" t="s">
        <v>33</v>
      </c>
      <c r="G7086" s="16" t="s">
        <v>7495</v>
      </c>
      <c r="H7086" s="1"/>
      <c r="J7086"/>
      <c r="AC7086" s="5">
        <v>45406</v>
      </c>
      <c r="AD7086" t="s">
        <v>14598</v>
      </c>
      <c r="AE7086" t="s">
        <v>243</v>
      </c>
      <c r="AF7086">
        <f>MONTH(Table1[[#This Row],[Date Sent]])</f>
        <v>4</v>
      </c>
      <c r="AG7086">
        <f>YEAR(Table1[[#This Row],[Date Sent]])</f>
        <v>2024</v>
      </c>
      <c r="AH7086"/>
    </row>
    <row r="7087" spans="1:34" x14ac:dyDescent="0.2">
      <c r="A7087" t="s">
        <v>1977</v>
      </c>
      <c r="B7087" t="s">
        <v>7494</v>
      </c>
      <c r="C7087" s="1">
        <v>141.91</v>
      </c>
      <c r="D7087" s="5">
        <v>45387</v>
      </c>
      <c r="E7087" t="s">
        <v>21</v>
      </c>
      <c r="F7087" t="s">
        <v>918</v>
      </c>
      <c r="G7087" s="16" t="s">
        <v>7496</v>
      </c>
      <c r="H7087" s="1">
        <v>38.89</v>
      </c>
      <c r="I7087" t="s">
        <v>33</v>
      </c>
      <c r="J7087" t="s">
        <v>1602</v>
      </c>
      <c r="K7087" s="1">
        <v>81.58</v>
      </c>
      <c r="L7087" t="s">
        <v>15</v>
      </c>
      <c r="M7087" t="s">
        <v>7497</v>
      </c>
      <c r="N7087" s="1">
        <v>21.44</v>
      </c>
      <c r="O7087" t="s">
        <v>18</v>
      </c>
      <c r="P7087" t="s">
        <v>978</v>
      </c>
      <c r="AC7087" s="5">
        <v>45406</v>
      </c>
      <c r="AD7087" t="s">
        <v>14598</v>
      </c>
      <c r="AE7087" t="s">
        <v>243</v>
      </c>
      <c r="AF7087">
        <f>MONTH(Table1[[#This Row],[Date Sent]])</f>
        <v>4</v>
      </c>
      <c r="AG7087">
        <f>YEAR(Table1[[#This Row],[Date Sent]])</f>
        <v>2024</v>
      </c>
      <c r="AH7087"/>
    </row>
    <row r="7088" spans="1:34" x14ac:dyDescent="0.2">
      <c r="A7088" t="s">
        <v>1977</v>
      </c>
      <c r="B7088" t="s">
        <v>7494</v>
      </c>
      <c r="C7088" s="1">
        <v>17.86</v>
      </c>
      <c r="D7088" s="5">
        <v>45398</v>
      </c>
      <c r="E7088" t="s">
        <v>13</v>
      </c>
      <c r="F7088" t="s">
        <v>33</v>
      </c>
      <c r="G7088" s="16" t="s">
        <v>7498</v>
      </c>
      <c r="H7088" s="1"/>
      <c r="J7088"/>
      <c r="AC7088" s="5">
        <v>45406</v>
      </c>
      <c r="AD7088" t="s">
        <v>14598</v>
      </c>
      <c r="AE7088" t="s">
        <v>243</v>
      </c>
      <c r="AF7088">
        <f>MONTH(Table1[[#This Row],[Date Sent]])</f>
        <v>4</v>
      </c>
      <c r="AG7088">
        <f>YEAR(Table1[[#This Row],[Date Sent]])</f>
        <v>2024</v>
      </c>
      <c r="AH7088"/>
    </row>
    <row r="7089" spans="1:34" x14ac:dyDescent="0.2">
      <c r="A7089" t="s">
        <v>4053</v>
      </c>
      <c r="B7089" t="s">
        <v>7499</v>
      </c>
      <c r="C7089" s="1">
        <v>124.29</v>
      </c>
      <c r="D7089" s="5">
        <v>45373</v>
      </c>
      <c r="E7089" t="s">
        <v>21</v>
      </c>
      <c r="F7089" t="s">
        <v>39</v>
      </c>
      <c r="G7089" s="16" t="s">
        <v>7500</v>
      </c>
      <c r="H7089" s="1"/>
      <c r="J7089"/>
      <c r="AC7089" s="5">
        <v>45406</v>
      </c>
      <c r="AD7089" t="s">
        <v>14643</v>
      </c>
      <c r="AE7089" t="s">
        <v>243</v>
      </c>
      <c r="AF7089">
        <f>MONTH(Table1[[#This Row],[Date Sent]])</f>
        <v>4</v>
      </c>
      <c r="AG7089">
        <f>YEAR(Table1[[#This Row],[Date Sent]])</f>
        <v>2024</v>
      </c>
      <c r="AH7089"/>
    </row>
    <row r="7090" spans="1:34" x14ac:dyDescent="0.2">
      <c r="A7090" t="s">
        <v>7501</v>
      </c>
      <c r="B7090" t="s">
        <v>7502</v>
      </c>
      <c r="C7090" s="1">
        <v>-808.05</v>
      </c>
      <c r="D7090" s="5">
        <v>45350</v>
      </c>
      <c r="E7090" t="s">
        <v>14</v>
      </c>
      <c r="F7090" t="s">
        <v>24</v>
      </c>
      <c r="G7090" s="16" t="s">
        <v>7503</v>
      </c>
      <c r="H7090" s="1"/>
      <c r="J7090"/>
      <c r="AC7090" s="5">
        <v>45406</v>
      </c>
      <c r="AD7090" t="s">
        <v>14622</v>
      </c>
      <c r="AE7090" t="s">
        <v>10880</v>
      </c>
      <c r="AF7090">
        <f>MONTH(Table1[[#This Row],[Date Sent]])</f>
        <v>4</v>
      </c>
      <c r="AG7090">
        <f>YEAR(Table1[[#This Row],[Date Sent]])</f>
        <v>2024</v>
      </c>
      <c r="AH7090"/>
    </row>
    <row r="7091" spans="1:34" x14ac:dyDescent="0.2">
      <c r="A7091" t="s">
        <v>184</v>
      </c>
      <c r="B7091" t="s">
        <v>7315</v>
      </c>
      <c r="C7091" s="1">
        <v>156.66</v>
      </c>
      <c r="D7091" s="5">
        <v>45362</v>
      </c>
      <c r="E7091" t="s">
        <v>21</v>
      </c>
      <c r="F7091" t="s">
        <v>33</v>
      </c>
      <c r="G7091" s="16" t="s">
        <v>950</v>
      </c>
      <c r="H7091" s="1"/>
      <c r="J7091"/>
      <c r="AC7091" s="5">
        <v>45406</v>
      </c>
      <c r="AD7091" t="s">
        <v>14591</v>
      </c>
      <c r="AE7091" t="s">
        <v>140</v>
      </c>
      <c r="AF7091">
        <f>MONTH(Table1[[#This Row],[Date Sent]])</f>
        <v>4</v>
      </c>
      <c r="AG7091">
        <f>YEAR(Table1[[#This Row],[Date Sent]])</f>
        <v>2024</v>
      </c>
      <c r="AH7091"/>
    </row>
    <row r="7092" spans="1:34" x14ac:dyDescent="0.2">
      <c r="A7092" t="s">
        <v>184</v>
      </c>
      <c r="B7092" t="s">
        <v>7315</v>
      </c>
      <c r="C7092" s="1">
        <v>4.25</v>
      </c>
      <c r="D7092" s="5">
        <v>45372</v>
      </c>
      <c r="E7092" t="s">
        <v>20</v>
      </c>
      <c r="F7092" t="s">
        <v>39</v>
      </c>
      <c r="G7092" s="16" t="s">
        <v>7316</v>
      </c>
      <c r="H7092" s="1"/>
      <c r="J7092"/>
      <c r="AC7092" s="5">
        <v>45406</v>
      </c>
      <c r="AD7092" t="s">
        <v>14591</v>
      </c>
      <c r="AE7092" t="s">
        <v>140</v>
      </c>
      <c r="AF7092">
        <f>MONTH(Table1[[#This Row],[Date Sent]])</f>
        <v>4</v>
      </c>
      <c r="AG7092">
        <f>YEAR(Table1[[#This Row],[Date Sent]])</f>
        <v>2024</v>
      </c>
      <c r="AH7092"/>
    </row>
    <row r="7093" spans="1:34" x14ac:dyDescent="0.2">
      <c r="A7093" t="s">
        <v>184</v>
      </c>
      <c r="B7093" t="s">
        <v>7315</v>
      </c>
      <c r="C7093" s="1">
        <v>16.03</v>
      </c>
      <c r="D7093" s="5">
        <v>45373</v>
      </c>
      <c r="E7093" t="s">
        <v>27</v>
      </c>
      <c r="F7093" t="s">
        <v>33</v>
      </c>
      <c r="G7093" s="16" t="s">
        <v>7317</v>
      </c>
      <c r="H7093" s="1"/>
      <c r="J7093"/>
      <c r="AC7093" s="5">
        <v>45406</v>
      </c>
      <c r="AD7093" t="s">
        <v>14591</v>
      </c>
      <c r="AE7093" t="s">
        <v>140</v>
      </c>
      <c r="AF7093">
        <f>MONTH(Table1[[#This Row],[Date Sent]])</f>
        <v>4</v>
      </c>
      <c r="AG7093">
        <f>YEAR(Table1[[#This Row],[Date Sent]])</f>
        <v>2024</v>
      </c>
      <c r="AH7093"/>
    </row>
    <row r="7094" spans="1:34" x14ac:dyDescent="0.2">
      <c r="A7094" t="s">
        <v>184</v>
      </c>
      <c r="B7094" t="s">
        <v>7315</v>
      </c>
      <c r="C7094" s="1">
        <v>196.79</v>
      </c>
      <c r="D7094" s="5">
        <v>45382</v>
      </c>
      <c r="E7094" t="s">
        <v>21</v>
      </c>
      <c r="F7094" t="s">
        <v>33</v>
      </c>
      <c r="G7094" s="16" t="s">
        <v>950</v>
      </c>
      <c r="H7094" s="1"/>
      <c r="J7094"/>
      <c r="AC7094" s="5">
        <v>45406</v>
      </c>
      <c r="AD7094" t="s">
        <v>14591</v>
      </c>
      <c r="AE7094" t="s">
        <v>140</v>
      </c>
      <c r="AF7094">
        <f>MONTH(Table1[[#This Row],[Date Sent]])</f>
        <v>4</v>
      </c>
      <c r="AG7094">
        <f>YEAR(Table1[[#This Row],[Date Sent]])</f>
        <v>2024</v>
      </c>
      <c r="AH7094"/>
    </row>
    <row r="7095" spans="1:34" x14ac:dyDescent="0.2">
      <c r="A7095" t="s">
        <v>195</v>
      </c>
      <c r="B7095" t="s">
        <v>7504</v>
      </c>
      <c r="C7095" s="1">
        <v>189.43</v>
      </c>
      <c r="D7095" s="5">
        <v>45391</v>
      </c>
      <c r="E7095" t="s">
        <v>21</v>
      </c>
      <c r="F7095" t="s">
        <v>33</v>
      </c>
      <c r="G7095" s="16" t="s">
        <v>7505</v>
      </c>
      <c r="H7095" s="1"/>
      <c r="J7095"/>
      <c r="AC7095" s="5">
        <v>45406</v>
      </c>
      <c r="AD7095" t="s">
        <v>14673</v>
      </c>
      <c r="AE7095" t="s">
        <v>13208</v>
      </c>
      <c r="AF7095">
        <f>MONTH(Table1[[#This Row],[Date Sent]])</f>
        <v>4</v>
      </c>
      <c r="AG7095">
        <f>YEAR(Table1[[#This Row],[Date Sent]])</f>
        <v>2024</v>
      </c>
      <c r="AH7095"/>
    </row>
    <row r="7096" spans="1:34" x14ac:dyDescent="0.2">
      <c r="A7096" t="s">
        <v>195</v>
      </c>
      <c r="B7096" t="s">
        <v>7504</v>
      </c>
      <c r="C7096" s="1">
        <v>282.16000000000003</v>
      </c>
      <c r="D7096" s="5">
        <v>45391</v>
      </c>
      <c r="E7096" t="s">
        <v>21</v>
      </c>
      <c r="F7096" t="s">
        <v>33</v>
      </c>
      <c r="G7096" s="16" t="s">
        <v>7506</v>
      </c>
      <c r="H7096" s="1"/>
      <c r="J7096"/>
      <c r="AC7096" s="5">
        <v>45406</v>
      </c>
      <c r="AD7096" t="s">
        <v>14673</v>
      </c>
      <c r="AE7096" t="s">
        <v>13208</v>
      </c>
      <c r="AF7096">
        <f>MONTH(Table1[[#This Row],[Date Sent]])</f>
        <v>4</v>
      </c>
      <c r="AG7096">
        <f>YEAR(Table1[[#This Row],[Date Sent]])</f>
        <v>2024</v>
      </c>
      <c r="AH7096"/>
    </row>
    <row r="7097" spans="1:34" x14ac:dyDescent="0.2">
      <c r="A7097" t="s">
        <v>195</v>
      </c>
      <c r="B7097" t="s">
        <v>7504</v>
      </c>
      <c r="C7097" s="1">
        <v>-94.94</v>
      </c>
      <c r="D7097" s="5">
        <v>45392</v>
      </c>
      <c r="E7097" t="s">
        <v>30</v>
      </c>
      <c r="F7097" t="s">
        <v>5</v>
      </c>
      <c r="G7097" s="16" t="s">
        <v>7507</v>
      </c>
      <c r="H7097" s="1"/>
      <c r="J7097"/>
      <c r="AC7097" s="5">
        <v>45406</v>
      </c>
      <c r="AD7097" t="s">
        <v>14673</v>
      </c>
      <c r="AE7097" t="s">
        <v>13208</v>
      </c>
      <c r="AF7097">
        <f>MONTH(Table1[[#This Row],[Date Sent]])</f>
        <v>4</v>
      </c>
      <c r="AG7097">
        <f>YEAR(Table1[[#This Row],[Date Sent]])</f>
        <v>2024</v>
      </c>
      <c r="AH7097"/>
    </row>
    <row r="7098" spans="1:34" x14ac:dyDescent="0.2">
      <c r="A7098" t="s">
        <v>195</v>
      </c>
      <c r="B7098" t="s">
        <v>7504</v>
      </c>
      <c r="C7098" s="1">
        <v>44.97</v>
      </c>
      <c r="D7098" s="5">
        <v>45392</v>
      </c>
      <c r="E7098" t="s">
        <v>30</v>
      </c>
      <c r="F7098" t="s">
        <v>5</v>
      </c>
      <c r="G7098" s="16" t="s">
        <v>7507</v>
      </c>
      <c r="H7098" s="1"/>
      <c r="J7098"/>
      <c r="AC7098" s="5">
        <v>45406</v>
      </c>
      <c r="AD7098" t="s">
        <v>14673</v>
      </c>
      <c r="AE7098" t="s">
        <v>13208</v>
      </c>
      <c r="AF7098">
        <f>MONTH(Table1[[#This Row],[Date Sent]])</f>
        <v>4</v>
      </c>
      <c r="AG7098">
        <f>YEAR(Table1[[#This Row],[Date Sent]])</f>
        <v>2024</v>
      </c>
      <c r="AH7098"/>
    </row>
    <row r="7099" spans="1:34" x14ac:dyDescent="0.2">
      <c r="A7099" t="s">
        <v>195</v>
      </c>
      <c r="B7099" t="s">
        <v>7504</v>
      </c>
      <c r="C7099" s="1">
        <v>49.97</v>
      </c>
      <c r="D7099" s="5">
        <v>45392</v>
      </c>
      <c r="E7099" t="s">
        <v>30</v>
      </c>
      <c r="F7099" t="s">
        <v>5</v>
      </c>
      <c r="G7099" s="16" t="s">
        <v>7507</v>
      </c>
      <c r="H7099" s="1"/>
      <c r="J7099"/>
      <c r="AC7099" s="5">
        <v>45406</v>
      </c>
      <c r="AD7099" t="s">
        <v>14673</v>
      </c>
      <c r="AE7099" t="s">
        <v>13208</v>
      </c>
      <c r="AF7099">
        <f>MONTH(Table1[[#This Row],[Date Sent]])</f>
        <v>4</v>
      </c>
      <c r="AG7099">
        <f>YEAR(Table1[[#This Row],[Date Sent]])</f>
        <v>2024</v>
      </c>
      <c r="AH7099"/>
    </row>
    <row r="7100" spans="1:34" x14ac:dyDescent="0.2">
      <c r="A7100" t="s">
        <v>195</v>
      </c>
      <c r="B7100" t="s">
        <v>7504</v>
      </c>
      <c r="C7100" s="1">
        <v>67.739999999999995</v>
      </c>
      <c r="D7100" s="5">
        <v>45396</v>
      </c>
      <c r="E7100" t="s">
        <v>21</v>
      </c>
      <c r="F7100" t="s">
        <v>33</v>
      </c>
      <c r="G7100" s="16" t="s">
        <v>7508</v>
      </c>
      <c r="H7100" s="1"/>
      <c r="J7100"/>
      <c r="AC7100" s="5">
        <v>45406</v>
      </c>
      <c r="AD7100" t="s">
        <v>14673</v>
      </c>
      <c r="AE7100" t="s">
        <v>13208</v>
      </c>
      <c r="AF7100">
        <f>MONTH(Table1[[#This Row],[Date Sent]])</f>
        <v>4</v>
      </c>
      <c r="AG7100">
        <f>YEAR(Table1[[#This Row],[Date Sent]])</f>
        <v>2024</v>
      </c>
      <c r="AH7100"/>
    </row>
    <row r="7101" spans="1:34" x14ac:dyDescent="0.2">
      <c r="A7101" t="s">
        <v>195</v>
      </c>
      <c r="B7101" t="s">
        <v>7504</v>
      </c>
      <c r="C7101" s="1">
        <v>64.48</v>
      </c>
      <c r="D7101" s="5">
        <v>45396</v>
      </c>
      <c r="E7101" t="s">
        <v>21</v>
      </c>
      <c r="F7101" t="s">
        <v>33</v>
      </c>
      <c r="G7101" s="16" t="s">
        <v>7509</v>
      </c>
      <c r="H7101" s="1"/>
      <c r="J7101"/>
      <c r="AC7101" s="5">
        <v>45406</v>
      </c>
      <c r="AD7101" t="s">
        <v>14673</v>
      </c>
      <c r="AE7101" t="s">
        <v>13208</v>
      </c>
      <c r="AF7101">
        <f>MONTH(Table1[[#This Row],[Date Sent]])</f>
        <v>4</v>
      </c>
      <c r="AG7101">
        <f>YEAR(Table1[[#This Row],[Date Sent]])</f>
        <v>2024</v>
      </c>
      <c r="AH7101"/>
    </row>
    <row r="7102" spans="1:34" x14ac:dyDescent="0.2">
      <c r="A7102" t="s">
        <v>4363</v>
      </c>
      <c r="B7102" t="s">
        <v>7469</v>
      </c>
      <c r="C7102" s="1">
        <v>114.01</v>
      </c>
      <c r="D7102" s="5">
        <v>45393</v>
      </c>
      <c r="E7102" t="s">
        <v>21</v>
      </c>
      <c r="F7102" t="s">
        <v>33</v>
      </c>
      <c r="G7102" s="16" t="s">
        <v>7470</v>
      </c>
      <c r="H7102" s="1"/>
      <c r="J7102"/>
      <c r="AC7102" s="5">
        <v>45406</v>
      </c>
      <c r="AD7102" t="s">
        <v>13269</v>
      </c>
      <c r="AE7102" t="s">
        <v>475</v>
      </c>
      <c r="AF7102">
        <f>MONTH(Table1[[#This Row],[Date Sent]])</f>
        <v>4</v>
      </c>
      <c r="AG7102">
        <f>YEAR(Table1[[#This Row],[Date Sent]])</f>
        <v>2024</v>
      </c>
      <c r="AH7102"/>
    </row>
    <row r="7103" spans="1:34" x14ac:dyDescent="0.2">
      <c r="A7103" t="s">
        <v>396</v>
      </c>
      <c r="B7103" t="s">
        <v>7510</v>
      </c>
      <c r="C7103" s="1">
        <v>21.25</v>
      </c>
      <c r="D7103" s="5">
        <v>45386</v>
      </c>
      <c r="E7103" t="s">
        <v>21</v>
      </c>
      <c r="F7103" t="s">
        <v>15</v>
      </c>
      <c r="G7103" s="16" t="s">
        <v>7511</v>
      </c>
      <c r="H7103" s="1"/>
      <c r="J7103"/>
      <c r="AC7103" s="5">
        <v>45406</v>
      </c>
      <c r="AD7103" t="s">
        <v>13249</v>
      </c>
      <c r="AE7103" t="s">
        <v>243</v>
      </c>
      <c r="AF7103">
        <f>MONTH(Table1[[#This Row],[Date Sent]])</f>
        <v>4</v>
      </c>
      <c r="AG7103">
        <f>YEAR(Table1[[#This Row],[Date Sent]])</f>
        <v>2024</v>
      </c>
      <c r="AH7103"/>
    </row>
    <row r="7104" spans="1:34" x14ac:dyDescent="0.2">
      <c r="A7104" t="s">
        <v>396</v>
      </c>
      <c r="B7104" t="s">
        <v>7510</v>
      </c>
      <c r="C7104" s="1">
        <v>1.0900000000000001</v>
      </c>
      <c r="D7104" s="5">
        <v>45391</v>
      </c>
      <c r="E7104" t="s">
        <v>33</v>
      </c>
      <c r="F7104" t="s">
        <v>39</v>
      </c>
      <c r="G7104" s="16" t="s">
        <v>7512</v>
      </c>
      <c r="H7104" s="1"/>
      <c r="J7104"/>
      <c r="AC7104" s="5">
        <v>45406</v>
      </c>
      <c r="AD7104" t="s">
        <v>13249</v>
      </c>
      <c r="AE7104" t="s">
        <v>243</v>
      </c>
      <c r="AF7104">
        <f>MONTH(Table1[[#This Row],[Date Sent]])</f>
        <v>4</v>
      </c>
      <c r="AG7104">
        <f>YEAR(Table1[[#This Row],[Date Sent]])</f>
        <v>2024</v>
      </c>
      <c r="AH7104"/>
    </row>
    <row r="7105" spans="1:34" x14ac:dyDescent="0.2">
      <c r="A7105" t="s">
        <v>396</v>
      </c>
      <c r="B7105" t="s">
        <v>7510</v>
      </c>
      <c r="C7105" s="1">
        <v>47.47</v>
      </c>
      <c r="D7105" s="5">
        <v>45397</v>
      </c>
      <c r="E7105" t="s">
        <v>17</v>
      </c>
      <c r="F7105" t="s">
        <v>10</v>
      </c>
      <c r="G7105" s="16" t="s">
        <v>7513</v>
      </c>
      <c r="H7105" s="1"/>
      <c r="J7105"/>
      <c r="AC7105" s="5">
        <v>45406</v>
      </c>
      <c r="AD7105" t="s">
        <v>13249</v>
      </c>
      <c r="AE7105" t="s">
        <v>243</v>
      </c>
      <c r="AF7105">
        <f>MONTH(Table1[[#This Row],[Date Sent]])</f>
        <v>4</v>
      </c>
      <c r="AG7105">
        <f>YEAR(Table1[[#This Row],[Date Sent]])</f>
        <v>2024</v>
      </c>
      <c r="AH7105"/>
    </row>
    <row r="7106" spans="1:34" x14ac:dyDescent="0.2">
      <c r="A7106" t="s">
        <v>606</v>
      </c>
      <c r="B7106" t="s">
        <v>7514</v>
      </c>
      <c r="C7106" s="1">
        <v>-21.43</v>
      </c>
      <c r="D7106" s="5">
        <v>45372</v>
      </c>
      <c r="E7106" t="s">
        <v>13</v>
      </c>
      <c r="F7106" t="s">
        <v>39</v>
      </c>
      <c r="G7106" s="16" t="s">
        <v>7515</v>
      </c>
      <c r="H7106" s="1"/>
      <c r="J7106"/>
      <c r="AC7106" s="5">
        <v>45406</v>
      </c>
      <c r="AD7106" t="s">
        <v>14563</v>
      </c>
      <c r="AE7106" t="s">
        <v>294</v>
      </c>
      <c r="AF7106">
        <f>MONTH(Table1[[#This Row],[Date Sent]])</f>
        <v>4</v>
      </c>
      <c r="AG7106">
        <f>YEAR(Table1[[#This Row],[Date Sent]])</f>
        <v>2024</v>
      </c>
      <c r="AH7106"/>
    </row>
    <row r="7107" spans="1:34" x14ac:dyDescent="0.2">
      <c r="A7107" t="s">
        <v>606</v>
      </c>
      <c r="B7107" t="s">
        <v>7514</v>
      </c>
      <c r="C7107" s="1">
        <v>43.15</v>
      </c>
      <c r="D7107" s="5">
        <v>45373</v>
      </c>
      <c r="E7107" t="s">
        <v>13</v>
      </c>
      <c r="F7107" t="s">
        <v>33</v>
      </c>
      <c r="G7107" s="16" t="s">
        <v>7516</v>
      </c>
      <c r="H7107" s="1"/>
      <c r="J7107"/>
      <c r="AC7107" s="5">
        <v>45406</v>
      </c>
      <c r="AD7107" t="s">
        <v>14563</v>
      </c>
      <c r="AE7107" t="s">
        <v>294</v>
      </c>
      <c r="AF7107">
        <f>MONTH(Table1[[#This Row],[Date Sent]])</f>
        <v>4</v>
      </c>
      <c r="AG7107">
        <f>YEAR(Table1[[#This Row],[Date Sent]])</f>
        <v>2024</v>
      </c>
      <c r="AH7107"/>
    </row>
    <row r="7108" spans="1:34" x14ac:dyDescent="0.2">
      <c r="A7108" t="s">
        <v>606</v>
      </c>
      <c r="B7108" t="s">
        <v>7514</v>
      </c>
      <c r="C7108" s="1">
        <v>107.76</v>
      </c>
      <c r="D7108" s="5">
        <v>45373</v>
      </c>
      <c r="E7108" t="s">
        <v>13</v>
      </c>
      <c r="F7108" t="s">
        <v>15</v>
      </c>
      <c r="G7108" s="16" t="s">
        <v>7517</v>
      </c>
      <c r="H7108" s="1"/>
      <c r="J7108"/>
      <c r="AC7108" s="5">
        <v>45406</v>
      </c>
      <c r="AD7108" t="s">
        <v>14563</v>
      </c>
      <c r="AE7108" t="s">
        <v>294</v>
      </c>
      <c r="AF7108">
        <f>MONTH(Table1[[#This Row],[Date Sent]])</f>
        <v>4</v>
      </c>
      <c r="AG7108">
        <f>YEAR(Table1[[#This Row],[Date Sent]])</f>
        <v>2024</v>
      </c>
      <c r="AH7108"/>
    </row>
    <row r="7109" spans="1:34" x14ac:dyDescent="0.2">
      <c r="A7109" t="s">
        <v>606</v>
      </c>
      <c r="B7109" t="s">
        <v>7514</v>
      </c>
      <c r="C7109" s="1">
        <v>46.09</v>
      </c>
      <c r="D7109" s="5">
        <v>45373</v>
      </c>
      <c r="E7109" t="s">
        <v>24</v>
      </c>
      <c r="F7109" t="s">
        <v>15</v>
      </c>
      <c r="G7109" s="16" t="s">
        <v>7518</v>
      </c>
      <c r="H7109" s="1"/>
      <c r="J7109"/>
      <c r="AC7109" s="5">
        <v>45406</v>
      </c>
      <c r="AD7109" t="s">
        <v>14563</v>
      </c>
      <c r="AE7109" t="s">
        <v>294</v>
      </c>
      <c r="AF7109">
        <f>MONTH(Table1[[#This Row],[Date Sent]])</f>
        <v>4</v>
      </c>
      <c r="AG7109">
        <f>YEAR(Table1[[#This Row],[Date Sent]])</f>
        <v>2024</v>
      </c>
      <c r="AH7109"/>
    </row>
    <row r="7110" spans="1:34" x14ac:dyDescent="0.2">
      <c r="A7110" t="s">
        <v>606</v>
      </c>
      <c r="B7110" t="s">
        <v>7514</v>
      </c>
      <c r="C7110" s="1">
        <v>128.35</v>
      </c>
      <c r="D7110" s="5">
        <v>45376</v>
      </c>
      <c r="E7110" t="s">
        <v>33</v>
      </c>
      <c r="F7110" t="s">
        <v>17</v>
      </c>
      <c r="G7110" s="16" t="s">
        <v>7519</v>
      </c>
      <c r="H7110" s="1"/>
      <c r="J7110"/>
      <c r="AC7110" s="5">
        <v>45406</v>
      </c>
      <c r="AD7110" t="s">
        <v>14563</v>
      </c>
      <c r="AE7110" t="s">
        <v>294</v>
      </c>
      <c r="AF7110">
        <f>MONTH(Table1[[#This Row],[Date Sent]])</f>
        <v>4</v>
      </c>
      <c r="AG7110">
        <f>YEAR(Table1[[#This Row],[Date Sent]])</f>
        <v>2024</v>
      </c>
      <c r="AH7110"/>
    </row>
    <row r="7111" spans="1:34" x14ac:dyDescent="0.2">
      <c r="A7111" t="s">
        <v>606</v>
      </c>
      <c r="B7111" t="s">
        <v>7514</v>
      </c>
      <c r="C7111" s="1">
        <v>34.299999999999997</v>
      </c>
      <c r="D7111" s="5">
        <v>45376</v>
      </c>
      <c r="E7111" t="s">
        <v>13</v>
      </c>
      <c r="F7111" t="s">
        <v>17</v>
      </c>
      <c r="G7111" s="16" t="s">
        <v>7520</v>
      </c>
      <c r="H7111" s="1"/>
      <c r="J7111"/>
      <c r="AC7111" s="5">
        <v>45406</v>
      </c>
      <c r="AD7111" t="s">
        <v>14563</v>
      </c>
      <c r="AE7111" t="s">
        <v>294</v>
      </c>
      <c r="AF7111">
        <f>MONTH(Table1[[#This Row],[Date Sent]])</f>
        <v>4</v>
      </c>
      <c r="AG7111">
        <f>YEAR(Table1[[#This Row],[Date Sent]])</f>
        <v>2024</v>
      </c>
      <c r="AH7111"/>
    </row>
    <row r="7112" spans="1:34" x14ac:dyDescent="0.2">
      <c r="A7112" t="s">
        <v>606</v>
      </c>
      <c r="B7112" t="s">
        <v>7514</v>
      </c>
      <c r="C7112" s="1">
        <v>10.77</v>
      </c>
      <c r="D7112" s="5">
        <v>45376</v>
      </c>
      <c r="E7112" t="s">
        <v>13</v>
      </c>
      <c r="F7112" t="s">
        <v>39</v>
      </c>
      <c r="G7112" s="16" t="s">
        <v>7521</v>
      </c>
      <c r="H7112" s="1"/>
      <c r="J7112"/>
      <c r="AC7112" s="5">
        <v>45406</v>
      </c>
      <c r="AD7112" t="s">
        <v>14563</v>
      </c>
      <c r="AE7112" t="s">
        <v>294</v>
      </c>
      <c r="AF7112">
        <f>MONTH(Table1[[#This Row],[Date Sent]])</f>
        <v>4</v>
      </c>
      <c r="AG7112">
        <f>YEAR(Table1[[#This Row],[Date Sent]])</f>
        <v>2024</v>
      </c>
      <c r="AH7112"/>
    </row>
    <row r="7113" spans="1:34" x14ac:dyDescent="0.2">
      <c r="A7113" t="s">
        <v>606</v>
      </c>
      <c r="B7113" t="s">
        <v>7514</v>
      </c>
      <c r="C7113" s="1">
        <v>101.88</v>
      </c>
      <c r="D7113" s="5">
        <v>45376</v>
      </c>
      <c r="E7113" t="s">
        <v>13</v>
      </c>
      <c r="F7113" t="s">
        <v>17</v>
      </c>
      <c r="G7113" s="16" t="s">
        <v>1837</v>
      </c>
      <c r="H7113" s="1"/>
      <c r="J7113"/>
      <c r="AC7113" s="5">
        <v>45406</v>
      </c>
      <c r="AD7113" t="s">
        <v>14563</v>
      </c>
      <c r="AE7113" t="s">
        <v>294</v>
      </c>
      <c r="AF7113">
        <f>MONTH(Table1[[#This Row],[Date Sent]])</f>
        <v>4</v>
      </c>
      <c r="AG7113">
        <f>YEAR(Table1[[#This Row],[Date Sent]])</f>
        <v>2024</v>
      </c>
      <c r="AH7113"/>
    </row>
    <row r="7114" spans="1:34" x14ac:dyDescent="0.2">
      <c r="A7114" t="s">
        <v>606</v>
      </c>
      <c r="B7114" t="s">
        <v>7514</v>
      </c>
      <c r="C7114" s="1">
        <v>856.86</v>
      </c>
      <c r="D7114" s="5">
        <v>45376</v>
      </c>
      <c r="E7114" t="s">
        <v>13</v>
      </c>
      <c r="F7114" t="s">
        <v>25</v>
      </c>
      <c r="G7114" s="16" t="s">
        <v>7522</v>
      </c>
      <c r="H7114" s="1"/>
      <c r="J7114"/>
      <c r="AC7114" s="5">
        <v>45406</v>
      </c>
      <c r="AD7114" t="s">
        <v>14563</v>
      </c>
      <c r="AE7114" t="s">
        <v>294</v>
      </c>
      <c r="AF7114">
        <f>MONTH(Table1[[#This Row],[Date Sent]])</f>
        <v>4</v>
      </c>
      <c r="AG7114">
        <f>YEAR(Table1[[#This Row],[Date Sent]])</f>
        <v>2024</v>
      </c>
      <c r="AH7114"/>
    </row>
    <row r="7115" spans="1:34" x14ac:dyDescent="0.2">
      <c r="A7115" t="s">
        <v>606</v>
      </c>
      <c r="B7115" t="s">
        <v>7514</v>
      </c>
      <c r="C7115" s="1">
        <v>156.59</v>
      </c>
      <c r="D7115" s="5">
        <v>45377</v>
      </c>
      <c r="E7115" t="s">
        <v>13</v>
      </c>
      <c r="F7115" t="s">
        <v>15</v>
      </c>
      <c r="G7115" s="16" t="s">
        <v>7523</v>
      </c>
      <c r="H7115" s="1"/>
      <c r="J7115"/>
      <c r="AC7115" s="5">
        <v>45406</v>
      </c>
      <c r="AD7115" t="s">
        <v>14563</v>
      </c>
      <c r="AE7115" t="s">
        <v>294</v>
      </c>
      <c r="AF7115">
        <f>MONTH(Table1[[#This Row],[Date Sent]])</f>
        <v>4</v>
      </c>
      <c r="AG7115">
        <f>YEAR(Table1[[#This Row],[Date Sent]])</f>
        <v>2024</v>
      </c>
      <c r="AH7115"/>
    </row>
    <row r="7116" spans="1:34" x14ac:dyDescent="0.2">
      <c r="A7116" t="s">
        <v>606</v>
      </c>
      <c r="B7116" t="s">
        <v>7514</v>
      </c>
      <c r="C7116" s="1">
        <v>131.47</v>
      </c>
      <c r="D7116" s="5">
        <v>45381</v>
      </c>
      <c r="E7116" t="s">
        <v>13</v>
      </c>
      <c r="F7116" t="s">
        <v>33</v>
      </c>
      <c r="G7116" s="16" t="s">
        <v>7524</v>
      </c>
      <c r="H7116" s="1"/>
      <c r="J7116"/>
      <c r="AC7116" s="5">
        <v>45406</v>
      </c>
      <c r="AD7116" t="s">
        <v>14563</v>
      </c>
      <c r="AE7116" t="s">
        <v>294</v>
      </c>
      <c r="AF7116">
        <f>MONTH(Table1[[#This Row],[Date Sent]])</f>
        <v>4</v>
      </c>
      <c r="AG7116">
        <f>YEAR(Table1[[#This Row],[Date Sent]])</f>
        <v>2024</v>
      </c>
      <c r="AH7116"/>
    </row>
    <row r="7117" spans="1:34" x14ac:dyDescent="0.2">
      <c r="A7117" t="s">
        <v>606</v>
      </c>
      <c r="B7117" t="s">
        <v>7514</v>
      </c>
      <c r="C7117" s="1">
        <v>27.09</v>
      </c>
      <c r="D7117" s="5">
        <v>45381</v>
      </c>
      <c r="E7117" t="s">
        <v>13</v>
      </c>
      <c r="F7117" t="s">
        <v>15</v>
      </c>
      <c r="G7117" s="16" t="s">
        <v>7525</v>
      </c>
      <c r="H7117" s="1"/>
      <c r="J7117"/>
      <c r="AC7117" s="5">
        <v>45406</v>
      </c>
      <c r="AD7117" t="s">
        <v>14563</v>
      </c>
      <c r="AE7117" t="s">
        <v>294</v>
      </c>
      <c r="AF7117">
        <f>MONTH(Table1[[#This Row],[Date Sent]])</f>
        <v>4</v>
      </c>
      <c r="AG7117">
        <f>YEAR(Table1[[#This Row],[Date Sent]])</f>
        <v>2024</v>
      </c>
      <c r="AH7117"/>
    </row>
    <row r="7118" spans="1:34" x14ac:dyDescent="0.2">
      <c r="A7118" t="s">
        <v>606</v>
      </c>
      <c r="B7118" t="s">
        <v>7514</v>
      </c>
      <c r="C7118" s="1">
        <v>265.98</v>
      </c>
      <c r="D7118" s="5">
        <v>45382</v>
      </c>
      <c r="E7118" t="s">
        <v>13</v>
      </c>
      <c r="F7118" t="s">
        <v>25</v>
      </c>
      <c r="G7118" s="16" t="s">
        <v>7526</v>
      </c>
      <c r="H7118" s="1"/>
      <c r="J7118"/>
      <c r="AC7118" s="5">
        <v>45406</v>
      </c>
      <c r="AD7118" t="s">
        <v>14563</v>
      </c>
      <c r="AE7118" t="s">
        <v>294</v>
      </c>
      <c r="AF7118">
        <f>MONTH(Table1[[#This Row],[Date Sent]])</f>
        <v>4</v>
      </c>
      <c r="AG7118">
        <f>YEAR(Table1[[#This Row],[Date Sent]])</f>
        <v>2024</v>
      </c>
      <c r="AH7118"/>
    </row>
    <row r="7119" spans="1:34" x14ac:dyDescent="0.2">
      <c r="A7119" t="s">
        <v>606</v>
      </c>
      <c r="B7119" t="s">
        <v>7514</v>
      </c>
      <c r="C7119" s="1">
        <v>301.98</v>
      </c>
      <c r="D7119" s="5">
        <v>45383</v>
      </c>
      <c r="E7119" t="s">
        <v>13</v>
      </c>
      <c r="F7119" t="s">
        <v>33</v>
      </c>
      <c r="G7119" s="16" t="s">
        <v>7527</v>
      </c>
      <c r="H7119" s="1"/>
      <c r="J7119"/>
      <c r="AC7119" s="5">
        <v>45406</v>
      </c>
      <c r="AD7119" t="s">
        <v>14563</v>
      </c>
      <c r="AE7119" t="s">
        <v>294</v>
      </c>
      <c r="AF7119">
        <f>MONTH(Table1[[#This Row],[Date Sent]])</f>
        <v>4</v>
      </c>
      <c r="AG7119">
        <f>YEAR(Table1[[#This Row],[Date Sent]])</f>
        <v>2024</v>
      </c>
      <c r="AH7119"/>
    </row>
    <row r="7120" spans="1:34" x14ac:dyDescent="0.2">
      <c r="A7120" t="s">
        <v>606</v>
      </c>
      <c r="B7120" t="s">
        <v>7514</v>
      </c>
      <c r="C7120" s="1">
        <v>32.869999999999997</v>
      </c>
      <c r="D7120" s="5">
        <v>45384</v>
      </c>
      <c r="E7120" t="s">
        <v>13</v>
      </c>
      <c r="F7120" t="s">
        <v>39</v>
      </c>
      <c r="G7120" s="16" t="s">
        <v>7528</v>
      </c>
      <c r="H7120" s="1"/>
      <c r="J7120"/>
      <c r="AC7120" s="5">
        <v>45406</v>
      </c>
      <c r="AD7120" t="s">
        <v>14563</v>
      </c>
      <c r="AE7120" t="s">
        <v>294</v>
      </c>
      <c r="AF7120">
        <f>MONTH(Table1[[#This Row],[Date Sent]])</f>
        <v>4</v>
      </c>
      <c r="AG7120">
        <f>YEAR(Table1[[#This Row],[Date Sent]])</f>
        <v>2024</v>
      </c>
      <c r="AH7120"/>
    </row>
    <row r="7121" spans="1:34" x14ac:dyDescent="0.2">
      <c r="A7121" t="s">
        <v>606</v>
      </c>
      <c r="B7121" t="s">
        <v>7514</v>
      </c>
      <c r="C7121" s="1">
        <v>90.42</v>
      </c>
      <c r="D7121" s="5">
        <v>45384</v>
      </c>
      <c r="E7121" t="s">
        <v>13</v>
      </c>
      <c r="F7121" t="s">
        <v>33</v>
      </c>
      <c r="G7121" s="16" t="s">
        <v>7529</v>
      </c>
      <c r="H7121" s="1"/>
      <c r="J7121"/>
      <c r="AC7121" s="5">
        <v>45406</v>
      </c>
      <c r="AD7121" t="s">
        <v>14563</v>
      </c>
      <c r="AE7121" t="s">
        <v>294</v>
      </c>
      <c r="AF7121">
        <f>MONTH(Table1[[#This Row],[Date Sent]])</f>
        <v>4</v>
      </c>
      <c r="AG7121">
        <f>YEAR(Table1[[#This Row],[Date Sent]])</f>
        <v>2024</v>
      </c>
      <c r="AH7121"/>
    </row>
    <row r="7122" spans="1:34" x14ac:dyDescent="0.2">
      <c r="A7122" t="s">
        <v>606</v>
      </c>
      <c r="B7122" t="s">
        <v>7514</v>
      </c>
      <c r="C7122" s="1">
        <v>11.67</v>
      </c>
      <c r="D7122" s="5">
        <v>45384</v>
      </c>
      <c r="E7122" t="s">
        <v>13</v>
      </c>
      <c r="F7122" t="s">
        <v>39</v>
      </c>
      <c r="G7122" s="16" t="s">
        <v>7530</v>
      </c>
      <c r="H7122" s="1"/>
      <c r="J7122"/>
      <c r="AC7122" s="5">
        <v>45406</v>
      </c>
      <c r="AD7122" t="s">
        <v>14563</v>
      </c>
      <c r="AE7122" t="s">
        <v>294</v>
      </c>
      <c r="AF7122">
        <f>MONTH(Table1[[#This Row],[Date Sent]])</f>
        <v>4</v>
      </c>
      <c r="AG7122">
        <f>YEAR(Table1[[#This Row],[Date Sent]])</f>
        <v>2024</v>
      </c>
      <c r="AH7122"/>
    </row>
    <row r="7123" spans="1:34" x14ac:dyDescent="0.2">
      <c r="A7123" t="s">
        <v>606</v>
      </c>
      <c r="B7123" t="s">
        <v>7514</v>
      </c>
      <c r="C7123" s="1">
        <v>26.79</v>
      </c>
      <c r="D7123" s="5">
        <v>45384</v>
      </c>
      <c r="E7123" t="s">
        <v>13</v>
      </c>
      <c r="F7123" t="s">
        <v>17</v>
      </c>
      <c r="G7123" s="16" t="s">
        <v>7531</v>
      </c>
      <c r="H7123" s="1"/>
      <c r="J7123"/>
      <c r="AC7123" s="5">
        <v>45406</v>
      </c>
      <c r="AD7123" t="s">
        <v>14563</v>
      </c>
      <c r="AE7123" t="s">
        <v>294</v>
      </c>
      <c r="AF7123">
        <f>MONTH(Table1[[#This Row],[Date Sent]])</f>
        <v>4</v>
      </c>
      <c r="AG7123">
        <f>YEAR(Table1[[#This Row],[Date Sent]])</f>
        <v>2024</v>
      </c>
      <c r="AH7123"/>
    </row>
    <row r="7124" spans="1:34" x14ac:dyDescent="0.2">
      <c r="A7124" t="s">
        <v>606</v>
      </c>
      <c r="B7124" t="s">
        <v>7514</v>
      </c>
      <c r="C7124" s="1">
        <v>37.83</v>
      </c>
      <c r="D7124" s="5">
        <v>45386</v>
      </c>
      <c r="E7124" t="s">
        <v>13</v>
      </c>
      <c r="F7124" t="s">
        <v>15</v>
      </c>
      <c r="G7124" s="16" t="s">
        <v>7532</v>
      </c>
      <c r="H7124" s="1"/>
      <c r="J7124"/>
      <c r="AC7124" s="5">
        <v>45406</v>
      </c>
      <c r="AD7124" t="s">
        <v>14563</v>
      </c>
      <c r="AE7124" t="s">
        <v>294</v>
      </c>
      <c r="AF7124">
        <f>MONTH(Table1[[#This Row],[Date Sent]])</f>
        <v>4</v>
      </c>
      <c r="AG7124">
        <f>YEAR(Table1[[#This Row],[Date Sent]])</f>
        <v>2024</v>
      </c>
      <c r="AH7124"/>
    </row>
    <row r="7125" spans="1:34" x14ac:dyDescent="0.2">
      <c r="A7125" t="s">
        <v>153</v>
      </c>
      <c r="B7125" t="s">
        <v>7533</v>
      </c>
      <c r="C7125" s="1">
        <v>49.41</v>
      </c>
      <c r="D7125" s="5">
        <v>45393</v>
      </c>
      <c r="E7125" t="s">
        <v>33</v>
      </c>
      <c r="F7125" t="s">
        <v>17</v>
      </c>
      <c r="G7125" s="16" t="s">
        <v>7534</v>
      </c>
      <c r="H7125" s="1"/>
      <c r="J7125"/>
      <c r="AC7125" s="5">
        <v>45406</v>
      </c>
      <c r="AD7125" t="s">
        <v>13499</v>
      </c>
      <c r="AE7125" t="s">
        <v>198</v>
      </c>
      <c r="AF7125">
        <f>MONTH(Table1[[#This Row],[Date Sent]])</f>
        <v>4</v>
      </c>
      <c r="AG7125">
        <f>YEAR(Table1[[#This Row],[Date Sent]])</f>
        <v>2024</v>
      </c>
      <c r="AH7125"/>
    </row>
    <row r="7126" spans="1:34" x14ac:dyDescent="0.2">
      <c r="A7126" t="s">
        <v>153</v>
      </c>
      <c r="B7126" t="s">
        <v>7533</v>
      </c>
      <c r="C7126" s="1">
        <v>85.3</v>
      </c>
      <c r="D7126" s="5">
        <v>45393</v>
      </c>
      <c r="E7126" t="s">
        <v>21</v>
      </c>
      <c r="F7126" t="s">
        <v>33</v>
      </c>
      <c r="G7126" s="16" t="s">
        <v>1364</v>
      </c>
      <c r="H7126" s="1"/>
      <c r="J7126"/>
      <c r="AC7126" s="5">
        <v>45406</v>
      </c>
      <c r="AD7126" t="s">
        <v>13499</v>
      </c>
      <c r="AE7126" t="s">
        <v>198</v>
      </c>
      <c r="AF7126">
        <f>MONTH(Table1[[#This Row],[Date Sent]])</f>
        <v>4</v>
      </c>
      <c r="AG7126">
        <f>YEAR(Table1[[#This Row],[Date Sent]])</f>
        <v>2024</v>
      </c>
      <c r="AH7126"/>
    </row>
    <row r="7127" spans="1:34" x14ac:dyDescent="0.2">
      <c r="A7127" t="s">
        <v>153</v>
      </c>
      <c r="B7127" t="s">
        <v>7533</v>
      </c>
      <c r="C7127" s="1">
        <v>13.69</v>
      </c>
      <c r="D7127" s="5">
        <v>45393</v>
      </c>
      <c r="E7127" t="s">
        <v>13</v>
      </c>
      <c r="F7127" t="s">
        <v>33</v>
      </c>
      <c r="G7127" s="16" t="s">
        <v>7535</v>
      </c>
      <c r="H7127" s="1"/>
      <c r="J7127"/>
      <c r="AC7127" s="5">
        <v>45406</v>
      </c>
      <c r="AD7127" t="s">
        <v>13499</v>
      </c>
      <c r="AE7127" t="s">
        <v>198</v>
      </c>
      <c r="AF7127">
        <f>MONTH(Table1[[#This Row],[Date Sent]])</f>
        <v>4</v>
      </c>
      <c r="AG7127">
        <f>YEAR(Table1[[#This Row],[Date Sent]])</f>
        <v>2024</v>
      </c>
      <c r="AH7127"/>
    </row>
    <row r="7128" spans="1:34" x14ac:dyDescent="0.2">
      <c r="A7128" t="s">
        <v>625</v>
      </c>
      <c r="B7128" t="s">
        <v>7536</v>
      </c>
      <c r="C7128" s="1">
        <v>75.180000000000007</v>
      </c>
      <c r="D7128" s="5">
        <v>45375</v>
      </c>
      <c r="E7128" t="s">
        <v>21</v>
      </c>
      <c r="F7128" t="s">
        <v>15</v>
      </c>
      <c r="G7128" s="16" t="s">
        <v>7537</v>
      </c>
      <c r="H7128" s="1"/>
      <c r="J7128"/>
      <c r="AC7128" s="5">
        <v>45406</v>
      </c>
      <c r="AD7128" t="s">
        <v>13298</v>
      </c>
      <c r="AE7128" t="s">
        <v>198</v>
      </c>
      <c r="AF7128">
        <f>MONTH(Table1[[#This Row],[Date Sent]])</f>
        <v>4</v>
      </c>
      <c r="AG7128">
        <f>YEAR(Table1[[#This Row],[Date Sent]])</f>
        <v>2024</v>
      </c>
      <c r="AH7128"/>
    </row>
    <row r="7129" spans="1:34" x14ac:dyDescent="0.2">
      <c r="A7129" t="s">
        <v>625</v>
      </c>
      <c r="B7129" t="s">
        <v>7536</v>
      </c>
      <c r="C7129" s="1">
        <v>66.11</v>
      </c>
      <c r="D7129" s="5">
        <v>45380</v>
      </c>
      <c r="E7129" t="s">
        <v>21</v>
      </c>
      <c r="F7129" t="s">
        <v>33</v>
      </c>
      <c r="G7129" s="16" t="s">
        <v>950</v>
      </c>
      <c r="H7129" s="1"/>
      <c r="J7129"/>
      <c r="AC7129" s="5">
        <v>45406</v>
      </c>
      <c r="AD7129" t="s">
        <v>13298</v>
      </c>
      <c r="AE7129" t="s">
        <v>198</v>
      </c>
      <c r="AF7129">
        <f>MONTH(Table1[[#This Row],[Date Sent]])</f>
        <v>4</v>
      </c>
      <c r="AG7129">
        <f>YEAR(Table1[[#This Row],[Date Sent]])</f>
        <v>2024</v>
      </c>
      <c r="AH7129"/>
    </row>
    <row r="7130" spans="1:34" x14ac:dyDescent="0.2">
      <c r="A7130" t="s">
        <v>625</v>
      </c>
      <c r="B7130" t="s">
        <v>7536</v>
      </c>
      <c r="C7130" s="1">
        <v>41.21</v>
      </c>
      <c r="D7130" s="5">
        <v>45387</v>
      </c>
      <c r="E7130" t="s">
        <v>21</v>
      </c>
      <c r="F7130" t="s">
        <v>33</v>
      </c>
      <c r="G7130" s="16" t="s">
        <v>950</v>
      </c>
      <c r="H7130" s="1"/>
      <c r="J7130"/>
      <c r="AC7130" s="5">
        <v>45406</v>
      </c>
      <c r="AD7130" t="s">
        <v>13298</v>
      </c>
      <c r="AE7130" t="s">
        <v>198</v>
      </c>
      <c r="AF7130">
        <f>MONTH(Table1[[#This Row],[Date Sent]])</f>
        <v>4</v>
      </c>
      <c r="AG7130">
        <f>YEAR(Table1[[#This Row],[Date Sent]])</f>
        <v>2024</v>
      </c>
      <c r="AH7130"/>
    </row>
    <row r="7131" spans="1:34" x14ac:dyDescent="0.2">
      <c r="A7131" t="s">
        <v>625</v>
      </c>
      <c r="B7131" t="s">
        <v>7536</v>
      </c>
      <c r="C7131" s="1">
        <v>78.12</v>
      </c>
      <c r="D7131" s="5">
        <v>45392</v>
      </c>
      <c r="E7131" t="s">
        <v>21</v>
      </c>
      <c r="F7131" t="s">
        <v>33</v>
      </c>
      <c r="G7131" s="16" t="s">
        <v>950</v>
      </c>
      <c r="H7131" s="1"/>
      <c r="J7131"/>
      <c r="AC7131" s="5">
        <v>45406</v>
      </c>
      <c r="AD7131" t="s">
        <v>13298</v>
      </c>
      <c r="AE7131" t="s">
        <v>198</v>
      </c>
      <c r="AF7131">
        <f>MONTH(Table1[[#This Row],[Date Sent]])</f>
        <v>4</v>
      </c>
      <c r="AG7131">
        <f>YEAR(Table1[[#This Row],[Date Sent]])</f>
        <v>2024</v>
      </c>
      <c r="AH7131"/>
    </row>
    <row r="7132" spans="1:34" x14ac:dyDescent="0.2">
      <c r="A7132" t="s">
        <v>419</v>
      </c>
      <c r="B7132" t="s">
        <v>7538</v>
      </c>
      <c r="C7132" s="1">
        <v>76.78</v>
      </c>
      <c r="D7132" s="5">
        <v>45385</v>
      </c>
      <c r="E7132" t="s">
        <v>21</v>
      </c>
      <c r="F7132" t="s">
        <v>33</v>
      </c>
      <c r="G7132" s="16" t="s">
        <v>7539</v>
      </c>
      <c r="H7132" s="1"/>
      <c r="J7132"/>
      <c r="AC7132" s="5">
        <v>45406</v>
      </c>
      <c r="AD7132" t="s">
        <v>14684</v>
      </c>
      <c r="AE7132" t="s">
        <v>198</v>
      </c>
      <c r="AF7132">
        <f>MONTH(Table1[[#This Row],[Date Sent]])</f>
        <v>4</v>
      </c>
      <c r="AG7132">
        <f>YEAR(Table1[[#This Row],[Date Sent]])</f>
        <v>2024</v>
      </c>
      <c r="AH7132"/>
    </row>
    <row r="7133" spans="1:34" x14ac:dyDescent="0.2">
      <c r="A7133" t="s">
        <v>419</v>
      </c>
      <c r="B7133" t="s">
        <v>7538</v>
      </c>
      <c r="C7133" s="1">
        <v>39.159999999999997</v>
      </c>
      <c r="D7133" s="5">
        <v>45387</v>
      </c>
      <c r="E7133" t="s">
        <v>19</v>
      </c>
      <c r="F7133" t="s">
        <v>14</v>
      </c>
      <c r="G7133" s="16" t="s">
        <v>7540</v>
      </c>
      <c r="H7133" s="1"/>
      <c r="J7133"/>
      <c r="AC7133" s="5">
        <v>45406</v>
      </c>
      <c r="AD7133" t="s">
        <v>14684</v>
      </c>
      <c r="AE7133" t="s">
        <v>198</v>
      </c>
      <c r="AF7133">
        <f>MONTH(Table1[[#This Row],[Date Sent]])</f>
        <v>4</v>
      </c>
      <c r="AG7133">
        <f>YEAR(Table1[[#This Row],[Date Sent]])</f>
        <v>2024</v>
      </c>
      <c r="AH7133"/>
    </row>
    <row r="7134" spans="1:34" x14ac:dyDescent="0.2">
      <c r="A7134" t="s">
        <v>419</v>
      </c>
      <c r="B7134" t="s">
        <v>7538</v>
      </c>
      <c r="C7134" s="1">
        <v>-39.159999999999997</v>
      </c>
      <c r="D7134" s="5">
        <v>45387</v>
      </c>
      <c r="E7134" t="s">
        <v>19</v>
      </c>
      <c r="F7134" t="s">
        <v>14</v>
      </c>
      <c r="G7134" s="16" t="s">
        <v>7541</v>
      </c>
      <c r="H7134" s="1"/>
      <c r="J7134"/>
      <c r="AC7134" s="5">
        <v>45406</v>
      </c>
      <c r="AD7134" t="s">
        <v>14684</v>
      </c>
      <c r="AE7134" t="s">
        <v>198</v>
      </c>
      <c r="AF7134">
        <f>MONTH(Table1[[#This Row],[Date Sent]])</f>
        <v>4</v>
      </c>
      <c r="AG7134">
        <f>YEAR(Table1[[#This Row],[Date Sent]])</f>
        <v>2024</v>
      </c>
      <c r="AH7134"/>
    </row>
    <row r="7135" spans="1:34" x14ac:dyDescent="0.2">
      <c r="A7135" t="s">
        <v>796</v>
      </c>
      <c r="B7135" t="s">
        <v>7542</v>
      </c>
      <c r="C7135" s="1">
        <v>26.25</v>
      </c>
      <c r="D7135" s="5">
        <v>45391</v>
      </c>
      <c r="E7135" t="s">
        <v>33</v>
      </c>
      <c r="F7135" t="s">
        <v>17</v>
      </c>
      <c r="G7135" s="16" t="s">
        <v>7543</v>
      </c>
      <c r="H7135" s="1"/>
      <c r="J7135"/>
      <c r="AC7135" s="5">
        <v>45406</v>
      </c>
      <c r="AD7135" t="s">
        <v>11585</v>
      </c>
      <c r="AE7135" t="s">
        <v>198</v>
      </c>
      <c r="AF7135">
        <f>MONTH(Table1[[#This Row],[Date Sent]])</f>
        <v>4</v>
      </c>
      <c r="AG7135">
        <f>YEAR(Table1[[#This Row],[Date Sent]])</f>
        <v>2024</v>
      </c>
      <c r="AH7135"/>
    </row>
    <row r="7136" spans="1:34" x14ac:dyDescent="0.2">
      <c r="A7136" t="s">
        <v>796</v>
      </c>
      <c r="B7136" t="s">
        <v>7542</v>
      </c>
      <c r="C7136" s="1">
        <v>13.72</v>
      </c>
      <c r="D7136" s="5">
        <v>45392</v>
      </c>
      <c r="E7136" t="s">
        <v>21</v>
      </c>
      <c r="F7136" t="s">
        <v>33</v>
      </c>
      <c r="G7136" s="16" t="s">
        <v>1602</v>
      </c>
      <c r="H7136" s="1"/>
      <c r="J7136"/>
      <c r="AC7136" s="5">
        <v>45406</v>
      </c>
      <c r="AD7136" t="s">
        <v>11585</v>
      </c>
      <c r="AE7136" t="s">
        <v>198</v>
      </c>
      <c r="AF7136">
        <f>MONTH(Table1[[#This Row],[Date Sent]])</f>
        <v>4</v>
      </c>
      <c r="AG7136">
        <f>YEAR(Table1[[#This Row],[Date Sent]])</f>
        <v>2024</v>
      </c>
      <c r="AH7136"/>
    </row>
    <row r="7137" spans="1:34" x14ac:dyDescent="0.2">
      <c r="A7137" t="s">
        <v>796</v>
      </c>
      <c r="B7137" t="s">
        <v>7542</v>
      </c>
      <c r="C7137" s="1">
        <v>8.56</v>
      </c>
      <c r="D7137" s="5">
        <v>45392</v>
      </c>
      <c r="E7137" t="s">
        <v>21</v>
      </c>
      <c r="F7137" t="s">
        <v>33</v>
      </c>
      <c r="G7137" s="16" t="s">
        <v>1602</v>
      </c>
      <c r="H7137" s="1"/>
      <c r="J7137"/>
      <c r="AC7137" s="5">
        <v>45406</v>
      </c>
      <c r="AD7137" t="s">
        <v>11585</v>
      </c>
      <c r="AE7137" t="s">
        <v>198</v>
      </c>
      <c r="AF7137">
        <f>MONTH(Table1[[#This Row],[Date Sent]])</f>
        <v>4</v>
      </c>
      <c r="AG7137">
        <f>YEAR(Table1[[#This Row],[Date Sent]])</f>
        <v>2024</v>
      </c>
      <c r="AH7137"/>
    </row>
    <row r="7138" spans="1:34" x14ac:dyDescent="0.2">
      <c r="A7138" t="s">
        <v>796</v>
      </c>
      <c r="B7138" t="s">
        <v>7542</v>
      </c>
      <c r="C7138" s="1">
        <v>3.29</v>
      </c>
      <c r="D7138" s="5">
        <v>45392</v>
      </c>
      <c r="E7138" t="s">
        <v>13</v>
      </c>
      <c r="F7138" t="s">
        <v>39</v>
      </c>
      <c r="G7138" s="16" t="s">
        <v>7544</v>
      </c>
      <c r="H7138" s="1"/>
      <c r="J7138"/>
      <c r="AC7138" s="5">
        <v>45406</v>
      </c>
      <c r="AD7138" t="s">
        <v>11585</v>
      </c>
      <c r="AE7138" t="s">
        <v>198</v>
      </c>
      <c r="AF7138">
        <f>MONTH(Table1[[#This Row],[Date Sent]])</f>
        <v>4</v>
      </c>
      <c r="AG7138">
        <f>YEAR(Table1[[#This Row],[Date Sent]])</f>
        <v>2024</v>
      </c>
      <c r="AH7138"/>
    </row>
    <row r="7139" spans="1:34" x14ac:dyDescent="0.2">
      <c r="A7139" t="s">
        <v>796</v>
      </c>
      <c r="B7139" t="s">
        <v>7542</v>
      </c>
      <c r="C7139" s="1">
        <v>31.72</v>
      </c>
      <c r="D7139" s="5">
        <v>45394</v>
      </c>
      <c r="E7139" t="s">
        <v>21</v>
      </c>
      <c r="F7139" t="s">
        <v>33</v>
      </c>
      <c r="G7139" s="16" t="s">
        <v>7545</v>
      </c>
      <c r="H7139" s="1"/>
      <c r="J7139"/>
      <c r="AC7139" s="5">
        <v>45406</v>
      </c>
      <c r="AD7139" t="s">
        <v>11585</v>
      </c>
      <c r="AE7139" t="s">
        <v>198</v>
      </c>
      <c r="AF7139">
        <f>MONTH(Table1[[#This Row],[Date Sent]])</f>
        <v>4</v>
      </c>
      <c r="AG7139">
        <f>YEAR(Table1[[#This Row],[Date Sent]])</f>
        <v>2024</v>
      </c>
      <c r="AH7139"/>
    </row>
    <row r="7140" spans="1:34" x14ac:dyDescent="0.2">
      <c r="A7140" t="s">
        <v>796</v>
      </c>
      <c r="B7140" t="s">
        <v>7542</v>
      </c>
      <c r="C7140" s="1">
        <v>63.52</v>
      </c>
      <c r="D7140" s="5">
        <v>45397</v>
      </c>
      <c r="E7140" t="s">
        <v>21</v>
      </c>
      <c r="F7140" t="s">
        <v>18</v>
      </c>
      <c r="G7140" s="16" t="s">
        <v>7546</v>
      </c>
      <c r="H7140" s="1"/>
      <c r="J7140"/>
      <c r="AC7140" s="5">
        <v>45406</v>
      </c>
      <c r="AD7140" t="s">
        <v>11585</v>
      </c>
      <c r="AE7140" t="s">
        <v>198</v>
      </c>
      <c r="AF7140">
        <f>MONTH(Table1[[#This Row],[Date Sent]])</f>
        <v>4</v>
      </c>
      <c r="AG7140">
        <f>YEAR(Table1[[#This Row],[Date Sent]])</f>
        <v>2024</v>
      </c>
      <c r="AH7140"/>
    </row>
    <row r="7141" spans="1:34" x14ac:dyDescent="0.2">
      <c r="A7141" t="s">
        <v>612</v>
      </c>
      <c r="B7141" t="s">
        <v>7547</v>
      </c>
      <c r="C7141" s="1">
        <v>157.47999999999999</v>
      </c>
      <c r="D7141" s="5">
        <v>45386</v>
      </c>
      <c r="E7141" t="s">
        <v>21</v>
      </c>
      <c r="F7141" t="s">
        <v>33</v>
      </c>
      <c r="G7141" s="16" t="s">
        <v>7548</v>
      </c>
      <c r="H7141" s="1"/>
      <c r="J7141"/>
      <c r="AC7141" s="5">
        <v>45406</v>
      </c>
      <c r="AD7141" t="s">
        <v>13199</v>
      </c>
      <c r="AE7141" t="s">
        <v>198</v>
      </c>
      <c r="AF7141">
        <f>MONTH(Table1[[#This Row],[Date Sent]])</f>
        <v>4</v>
      </c>
      <c r="AG7141">
        <f>YEAR(Table1[[#This Row],[Date Sent]])</f>
        <v>2024</v>
      </c>
      <c r="AH7141"/>
    </row>
    <row r="7142" spans="1:34" x14ac:dyDescent="0.2">
      <c r="A7142" t="s">
        <v>612</v>
      </c>
      <c r="B7142" t="s">
        <v>7547</v>
      </c>
      <c r="C7142" s="1">
        <v>24.78</v>
      </c>
      <c r="D7142" s="5">
        <v>45386</v>
      </c>
      <c r="E7142" t="s">
        <v>20</v>
      </c>
      <c r="F7142" t="s">
        <v>33</v>
      </c>
      <c r="G7142" s="16" t="s">
        <v>2554</v>
      </c>
      <c r="H7142" s="1"/>
      <c r="J7142"/>
      <c r="AC7142" s="5">
        <v>45406</v>
      </c>
      <c r="AD7142" t="s">
        <v>13199</v>
      </c>
      <c r="AE7142" t="s">
        <v>198</v>
      </c>
      <c r="AF7142">
        <f>MONTH(Table1[[#This Row],[Date Sent]])</f>
        <v>4</v>
      </c>
      <c r="AG7142">
        <f>YEAR(Table1[[#This Row],[Date Sent]])</f>
        <v>2024</v>
      </c>
      <c r="AH7142"/>
    </row>
    <row r="7143" spans="1:34" x14ac:dyDescent="0.2">
      <c r="A7143" t="s">
        <v>612</v>
      </c>
      <c r="B7143" t="s">
        <v>7547</v>
      </c>
      <c r="C7143" s="1">
        <v>33.049999999999997</v>
      </c>
      <c r="D7143" s="5">
        <v>45388</v>
      </c>
      <c r="E7143" t="s">
        <v>25</v>
      </c>
      <c r="F7143" t="s">
        <v>33</v>
      </c>
      <c r="G7143" s="16" t="s">
        <v>7549</v>
      </c>
      <c r="H7143" s="1"/>
      <c r="J7143"/>
      <c r="AC7143" s="5">
        <v>45406</v>
      </c>
      <c r="AD7143" t="s">
        <v>13199</v>
      </c>
      <c r="AE7143" t="s">
        <v>198</v>
      </c>
      <c r="AF7143">
        <f>MONTH(Table1[[#This Row],[Date Sent]])</f>
        <v>4</v>
      </c>
      <c r="AG7143">
        <f>YEAR(Table1[[#This Row],[Date Sent]])</f>
        <v>2024</v>
      </c>
      <c r="AH7143"/>
    </row>
    <row r="7144" spans="1:34" x14ac:dyDescent="0.2">
      <c r="A7144" t="s">
        <v>612</v>
      </c>
      <c r="B7144" t="s">
        <v>7547</v>
      </c>
      <c r="C7144" s="1">
        <v>7.61</v>
      </c>
      <c r="D7144" s="5">
        <v>45388</v>
      </c>
      <c r="E7144" t="s">
        <v>25</v>
      </c>
      <c r="F7144" t="s">
        <v>33</v>
      </c>
      <c r="G7144" s="16" t="s">
        <v>1412</v>
      </c>
      <c r="H7144" s="1"/>
      <c r="J7144"/>
      <c r="AC7144" s="5">
        <v>45406</v>
      </c>
      <c r="AD7144" t="s">
        <v>13199</v>
      </c>
      <c r="AE7144" t="s">
        <v>198</v>
      </c>
      <c r="AF7144">
        <f>MONTH(Table1[[#This Row],[Date Sent]])</f>
        <v>4</v>
      </c>
      <c r="AG7144">
        <f>YEAR(Table1[[#This Row],[Date Sent]])</f>
        <v>2024</v>
      </c>
      <c r="AH7144"/>
    </row>
    <row r="7145" spans="1:34" x14ac:dyDescent="0.2">
      <c r="A7145" t="s">
        <v>612</v>
      </c>
      <c r="B7145" t="s">
        <v>7547</v>
      </c>
      <c r="C7145" s="1">
        <v>20.13</v>
      </c>
      <c r="D7145" s="5">
        <v>45389</v>
      </c>
      <c r="E7145" t="s">
        <v>25</v>
      </c>
      <c r="F7145" t="s">
        <v>33</v>
      </c>
      <c r="G7145" s="16" t="s">
        <v>7550</v>
      </c>
      <c r="H7145" s="1"/>
      <c r="J7145"/>
      <c r="AC7145" s="5">
        <v>45406</v>
      </c>
      <c r="AD7145" t="s">
        <v>13199</v>
      </c>
      <c r="AE7145" t="s">
        <v>198</v>
      </c>
      <c r="AF7145">
        <f>MONTH(Table1[[#This Row],[Date Sent]])</f>
        <v>4</v>
      </c>
      <c r="AG7145">
        <f>YEAR(Table1[[#This Row],[Date Sent]])</f>
        <v>2024</v>
      </c>
      <c r="AH7145"/>
    </row>
    <row r="7146" spans="1:34" x14ac:dyDescent="0.2">
      <c r="A7146" t="s">
        <v>144</v>
      </c>
      <c r="B7146" t="s">
        <v>7551</v>
      </c>
      <c r="C7146" s="1">
        <v>64.010000000000005</v>
      </c>
      <c r="D7146" s="5">
        <v>45397</v>
      </c>
      <c r="E7146" t="s">
        <v>21</v>
      </c>
      <c r="F7146" t="s">
        <v>33</v>
      </c>
      <c r="G7146" s="16" t="s">
        <v>7552</v>
      </c>
      <c r="H7146" s="1"/>
      <c r="J7146"/>
      <c r="AC7146" s="5">
        <v>45406</v>
      </c>
      <c r="AD7146" t="s">
        <v>13344</v>
      </c>
      <c r="AE7146" t="s">
        <v>198</v>
      </c>
      <c r="AF7146">
        <f>MONTH(Table1[[#This Row],[Date Sent]])</f>
        <v>4</v>
      </c>
      <c r="AG7146">
        <f>YEAR(Table1[[#This Row],[Date Sent]])</f>
        <v>2024</v>
      </c>
      <c r="AH7146"/>
    </row>
    <row r="7147" spans="1:34" x14ac:dyDescent="0.2">
      <c r="A7147" t="s">
        <v>144</v>
      </c>
      <c r="B7147" t="s">
        <v>7551</v>
      </c>
      <c r="C7147" s="1">
        <v>25.96</v>
      </c>
      <c r="D7147" s="5">
        <v>45399</v>
      </c>
      <c r="E7147" t="s">
        <v>6</v>
      </c>
      <c r="F7147" t="s">
        <v>18</v>
      </c>
      <c r="G7147" s="16" t="s">
        <v>1962</v>
      </c>
      <c r="H7147" s="1"/>
      <c r="J7147"/>
      <c r="AC7147" s="5">
        <v>45406</v>
      </c>
      <c r="AD7147" t="s">
        <v>13344</v>
      </c>
      <c r="AE7147" t="s">
        <v>198</v>
      </c>
      <c r="AF7147">
        <f>MONTH(Table1[[#This Row],[Date Sent]])</f>
        <v>4</v>
      </c>
      <c r="AG7147">
        <f>YEAR(Table1[[#This Row],[Date Sent]])</f>
        <v>2024</v>
      </c>
      <c r="AH7147"/>
    </row>
    <row r="7148" spans="1:34" x14ac:dyDescent="0.2">
      <c r="A7148" t="s">
        <v>480</v>
      </c>
      <c r="B7148" t="s">
        <v>7553</v>
      </c>
      <c r="C7148" s="1">
        <v>131.38</v>
      </c>
      <c r="D7148" s="5">
        <v>45394</v>
      </c>
      <c r="E7148" t="s">
        <v>21</v>
      </c>
      <c r="F7148" t="s">
        <v>33</v>
      </c>
      <c r="G7148" s="16" t="s">
        <v>7554</v>
      </c>
      <c r="H7148" s="1"/>
      <c r="J7148"/>
      <c r="AC7148" s="5">
        <v>45406</v>
      </c>
      <c r="AD7148" t="s">
        <v>14634</v>
      </c>
      <c r="AE7148" t="s">
        <v>475</v>
      </c>
      <c r="AF7148">
        <f>MONTH(Table1[[#This Row],[Date Sent]])</f>
        <v>4</v>
      </c>
      <c r="AG7148">
        <f>YEAR(Table1[[#This Row],[Date Sent]])</f>
        <v>2024</v>
      </c>
      <c r="AH7148"/>
    </row>
    <row r="7149" spans="1:34" x14ac:dyDescent="0.2">
      <c r="A7149" t="s">
        <v>4171</v>
      </c>
      <c r="B7149" t="s">
        <v>7555</v>
      </c>
      <c r="C7149" s="1">
        <v>35.270000000000003</v>
      </c>
      <c r="D7149" s="5">
        <v>45379</v>
      </c>
      <c r="E7149" t="s">
        <v>24</v>
      </c>
      <c r="F7149" t="s">
        <v>18</v>
      </c>
      <c r="G7149" s="16" t="s">
        <v>7556</v>
      </c>
      <c r="H7149" s="1"/>
      <c r="J7149"/>
      <c r="AC7149" s="5">
        <v>45406</v>
      </c>
      <c r="AD7149" t="s">
        <v>13565</v>
      </c>
      <c r="AE7149" t="s">
        <v>156</v>
      </c>
      <c r="AF7149">
        <f>MONTH(Table1[[#This Row],[Date Sent]])</f>
        <v>4</v>
      </c>
      <c r="AG7149">
        <f>YEAR(Table1[[#This Row],[Date Sent]])</f>
        <v>2024</v>
      </c>
      <c r="AH7149"/>
    </row>
    <row r="7150" spans="1:34" x14ac:dyDescent="0.2">
      <c r="A7150" t="s">
        <v>4171</v>
      </c>
      <c r="B7150" t="s">
        <v>7555</v>
      </c>
      <c r="C7150" s="1">
        <v>23.03</v>
      </c>
      <c r="D7150" s="5">
        <v>45387</v>
      </c>
      <c r="E7150" t="s">
        <v>10</v>
      </c>
      <c r="F7150" t="s">
        <v>39</v>
      </c>
      <c r="G7150" s="16" t="s">
        <v>1274</v>
      </c>
      <c r="H7150" s="1"/>
      <c r="J7150"/>
      <c r="AC7150" s="5">
        <v>45406</v>
      </c>
      <c r="AD7150" t="s">
        <v>13565</v>
      </c>
      <c r="AE7150" t="s">
        <v>156</v>
      </c>
      <c r="AF7150">
        <f>MONTH(Table1[[#This Row],[Date Sent]])</f>
        <v>4</v>
      </c>
      <c r="AG7150">
        <f>YEAR(Table1[[#This Row],[Date Sent]])</f>
        <v>2024</v>
      </c>
      <c r="AH7150"/>
    </row>
    <row r="7151" spans="1:34" x14ac:dyDescent="0.2">
      <c r="A7151" t="s">
        <v>4171</v>
      </c>
      <c r="B7151" t="s">
        <v>7555</v>
      </c>
      <c r="C7151" s="1">
        <v>25.88</v>
      </c>
      <c r="D7151" s="5">
        <v>45387</v>
      </c>
      <c r="E7151" t="s">
        <v>13</v>
      </c>
      <c r="F7151" t="s">
        <v>39</v>
      </c>
      <c r="G7151" s="16" t="s">
        <v>1274</v>
      </c>
      <c r="H7151" s="1"/>
      <c r="J7151"/>
      <c r="AC7151" s="5">
        <v>45406</v>
      </c>
      <c r="AD7151" t="s">
        <v>13565</v>
      </c>
      <c r="AE7151" t="s">
        <v>156</v>
      </c>
      <c r="AF7151">
        <f>MONTH(Table1[[#This Row],[Date Sent]])</f>
        <v>4</v>
      </c>
      <c r="AG7151">
        <f>YEAR(Table1[[#This Row],[Date Sent]])</f>
        <v>2024</v>
      </c>
      <c r="AH7151"/>
    </row>
    <row r="7152" spans="1:34" x14ac:dyDescent="0.2">
      <c r="A7152" t="s">
        <v>4171</v>
      </c>
      <c r="B7152" t="s">
        <v>7555</v>
      </c>
      <c r="C7152" s="1">
        <v>3.02</v>
      </c>
      <c r="D7152" s="5">
        <v>45387</v>
      </c>
      <c r="E7152" t="s">
        <v>13</v>
      </c>
      <c r="F7152" t="s">
        <v>39</v>
      </c>
      <c r="G7152" s="16" t="s">
        <v>1550</v>
      </c>
      <c r="H7152" s="1"/>
      <c r="J7152"/>
      <c r="AC7152" s="5">
        <v>45406</v>
      </c>
      <c r="AD7152" t="s">
        <v>13565</v>
      </c>
      <c r="AE7152" t="s">
        <v>156</v>
      </c>
      <c r="AF7152">
        <f>MONTH(Table1[[#This Row],[Date Sent]])</f>
        <v>4</v>
      </c>
      <c r="AG7152">
        <f>YEAR(Table1[[#This Row],[Date Sent]])</f>
        <v>2024</v>
      </c>
      <c r="AH7152"/>
    </row>
    <row r="7153" spans="1:34" x14ac:dyDescent="0.2">
      <c r="A7153" t="s">
        <v>4171</v>
      </c>
      <c r="B7153" t="s">
        <v>7555</v>
      </c>
      <c r="C7153" s="1">
        <v>82.3</v>
      </c>
      <c r="D7153" s="5">
        <v>45391</v>
      </c>
      <c r="E7153" t="s">
        <v>13</v>
      </c>
      <c r="F7153" t="s">
        <v>33</v>
      </c>
      <c r="G7153" s="16" t="s">
        <v>7557</v>
      </c>
      <c r="H7153" s="1"/>
      <c r="J7153"/>
      <c r="AC7153" s="5">
        <v>45406</v>
      </c>
      <c r="AD7153" t="s">
        <v>13565</v>
      </c>
      <c r="AE7153" t="s">
        <v>156</v>
      </c>
      <c r="AF7153">
        <f>MONTH(Table1[[#This Row],[Date Sent]])</f>
        <v>4</v>
      </c>
      <c r="AG7153">
        <f>YEAR(Table1[[#This Row],[Date Sent]])</f>
        <v>2024</v>
      </c>
      <c r="AH7153"/>
    </row>
    <row r="7154" spans="1:34" x14ac:dyDescent="0.2">
      <c r="A7154" t="s">
        <v>4171</v>
      </c>
      <c r="B7154" t="s">
        <v>7555</v>
      </c>
      <c r="C7154" s="1">
        <v>60.55</v>
      </c>
      <c r="D7154" s="5">
        <v>45392</v>
      </c>
      <c r="E7154" t="s">
        <v>24</v>
      </c>
      <c r="F7154" t="s">
        <v>18</v>
      </c>
      <c r="G7154" s="16" t="s">
        <v>978</v>
      </c>
      <c r="H7154" s="1"/>
      <c r="J7154"/>
      <c r="AC7154" s="5">
        <v>45406</v>
      </c>
      <c r="AD7154" t="s">
        <v>13565</v>
      </c>
      <c r="AE7154" t="s">
        <v>156</v>
      </c>
      <c r="AF7154">
        <f>MONTH(Table1[[#This Row],[Date Sent]])</f>
        <v>4</v>
      </c>
      <c r="AG7154">
        <f>YEAR(Table1[[#This Row],[Date Sent]])</f>
        <v>2024</v>
      </c>
      <c r="AH7154"/>
    </row>
    <row r="7155" spans="1:34" x14ac:dyDescent="0.2">
      <c r="A7155" t="s">
        <v>501</v>
      </c>
      <c r="B7155" t="s">
        <v>7558</v>
      </c>
      <c r="C7155" s="1">
        <v>337.43</v>
      </c>
      <c r="D7155" s="5">
        <v>45392</v>
      </c>
      <c r="E7155" t="s">
        <v>13</v>
      </c>
      <c r="F7155" t="s">
        <v>33</v>
      </c>
      <c r="G7155" s="16" t="s">
        <v>7559</v>
      </c>
      <c r="H7155" s="1"/>
      <c r="J7155"/>
      <c r="AC7155" s="5">
        <v>45406</v>
      </c>
      <c r="AD7155" t="s">
        <v>13772</v>
      </c>
      <c r="AE7155" t="s">
        <v>156</v>
      </c>
      <c r="AF7155">
        <f>MONTH(Table1[[#This Row],[Date Sent]])</f>
        <v>4</v>
      </c>
      <c r="AG7155">
        <f>YEAR(Table1[[#This Row],[Date Sent]])</f>
        <v>2024</v>
      </c>
      <c r="AH7155"/>
    </row>
    <row r="7156" spans="1:34" x14ac:dyDescent="0.2">
      <c r="A7156" t="s">
        <v>229</v>
      </c>
      <c r="B7156" t="s">
        <v>7560</v>
      </c>
      <c r="C7156" s="1">
        <v>82.11</v>
      </c>
      <c r="D7156" s="5">
        <v>45371</v>
      </c>
      <c r="E7156" t="s">
        <v>21</v>
      </c>
      <c r="F7156" t="s">
        <v>33</v>
      </c>
      <c r="G7156" s="16" t="s">
        <v>7561</v>
      </c>
      <c r="H7156" s="1"/>
      <c r="J7156"/>
      <c r="AC7156" s="5">
        <v>45406</v>
      </c>
      <c r="AD7156" t="s">
        <v>14594</v>
      </c>
      <c r="AE7156" t="s">
        <v>156</v>
      </c>
      <c r="AF7156">
        <f>MONTH(Table1[[#This Row],[Date Sent]])</f>
        <v>4</v>
      </c>
      <c r="AG7156">
        <f>YEAR(Table1[[#This Row],[Date Sent]])</f>
        <v>2024</v>
      </c>
      <c r="AH7156"/>
    </row>
    <row r="7157" spans="1:34" x14ac:dyDescent="0.2">
      <c r="A7157" t="s">
        <v>229</v>
      </c>
      <c r="B7157" t="s">
        <v>7560</v>
      </c>
      <c r="C7157" s="1">
        <v>28.51</v>
      </c>
      <c r="D7157" s="5">
        <v>45374</v>
      </c>
      <c r="E7157" t="s">
        <v>21</v>
      </c>
      <c r="F7157" t="s">
        <v>33</v>
      </c>
      <c r="G7157" s="16" t="s">
        <v>4179</v>
      </c>
      <c r="H7157" s="1"/>
      <c r="J7157"/>
      <c r="AC7157" s="5">
        <v>45406</v>
      </c>
      <c r="AD7157" t="s">
        <v>14594</v>
      </c>
      <c r="AE7157" t="s">
        <v>156</v>
      </c>
      <c r="AF7157">
        <f>MONTH(Table1[[#This Row],[Date Sent]])</f>
        <v>4</v>
      </c>
      <c r="AG7157">
        <f>YEAR(Table1[[#This Row],[Date Sent]])</f>
        <v>2024</v>
      </c>
      <c r="AH7157"/>
    </row>
    <row r="7158" spans="1:34" x14ac:dyDescent="0.2">
      <c r="A7158" t="s">
        <v>229</v>
      </c>
      <c r="B7158" t="s">
        <v>7560</v>
      </c>
      <c r="C7158" s="1">
        <v>103.85</v>
      </c>
      <c r="D7158" s="5">
        <v>45374</v>
      </c>
      <c r="E7158" t="s">
        <v>21</v>
      </c>
      <c r="F7158" t="s">
        <v>33</v>
      </c>
      <c r="G7158" s="16" t="s">
        <v>3508</v>
      </c>
      <c r="H7158" s="1"/>
      <c r="J7158"/>
      <c r="AC7158" s="5">
        <v>45406</v>
      </c>
      <c r="AD7158" t="s">
        <v>14594</v>
      </c>
      <c r="AE7158" t="s">
        <v>156</v>
      </c>
      <c r="AF7158">
        <f>MONTH(Table1[[#This Row],[Date Sent]])</f>
        <v>4</v>
      </c>
      <c r="AG7158">
        <f>YEAR(Table1[[#This Row],[Date Sent]])</f>
        <v>2024</v>
      </c>
      <c r="AH7158"/>
    </row>
    <row r="7159" spans="1:34" x14ac:dyDescent="0.2">
      <c r="A7159" t="s">
        <v>229</v>
      </c>
      <c r="B7159" t="s">
        <v>7560</v>
      </c>
      <c r="C7159" s="1">
        <v>33.24</v>
      </c>
      <c r="D7159" s="5">
        <v>45375</v>
      </c>
      <c r="E7159" t="s">
        <v>21</v>
      </c>
      <c r="F7159" t="s">
        <v>15</v>
      </c>
      <c r="G7159" s="16" t="s">
        <v>7562</v>
      </c>
      <c r="H7159" s="1"/>
      <c r="J7159"/>
      <c r="AC7159" s="5">
        <v>45406</v>
      </c>
      <c r="AD7159" t="s">
        <v>14594</v>
      </c>
      <c r="AE7159" t="s">
        <v>156</v>
      </c>
      <c r="AF7159">
        <f>MONTH(Table1[[#This Row],[Date Sent]])</f>
        <v>4</v>
      </c>
      <c r="AG7159">
        <f>YEAR(Table1[[#This Row],[Date Sent]])</f>
        <v>2024</v>
      </c>
      <c r="AH7159"/>
    </row>
    <row r="7160" spans="1:34" x14ac:dyDescent="0.2">
      <c r="A7160" t="s">
        <v>229</v>
      </c>
      <c r="B7160" t="s">
        <v>7560</v>
      </c>
      <c r="C7160" s="1">
        <v>88.05</v>
      </c>
      <c r="D7160" s="5">
        <v>45383</v>
      </c>
      <c r="E7160" t="s">
        <v>21</v>
      </c>
      <c r="F7160" t="s">
        <v>33</v>
      </c>
      <c r="G7160" s="16" t="s">
        <v>3508</v>
      </c>
      <c r="H7160" s="1"/>
      <c r="J7160"/>
      <c r="AC7160" s="5">
        <v>45406</v>
      </c>
      <c r="AD7160" t="s">
        <v>14594</v>
      </c>
      <c r="AE7160" t="s">
        <v>156</v>
      </c>
      <c r="AF7160">
        <f>MONTH(Table1[[#This Row],[Date Sent]])</f>
        <v>4</v>
      </c>
      <c r="AG7160">
        <f>YEAR(Table1[[#This Row],[Date Sent]])</f>
        <v>2024</v>
      </c>
      <c r="AH7160"/>
    </row>
    <row r="7161" spans="1:34" x14ac:dyDescent="0.2">
      <c r="A7161" t="s">
        <v>229</v>
      </c>
      <c r="B7161" t="s">
        <v>7560</v>
      </c>
      <c r="C7161" s="1">
        <v>99.48</v>
      </c>
      <c r="D7161" s="5">
        <v>45383</v>
      </c>
      <c r="E7161" t="s">
        <v>21</v>
      </c>
      <c r="F7161" t="s">
        <v>33</v>
      </c>
      <c r="G7161" s="16" t="s">
        <v>7563</v>
      </c>
      <c r="H7161" s="1"/>
      <c r="J7161"/>
      <c r="AC7161" s="5">
        <v>45406</v>
      </c>
      <c r="AD7161" t="s">
        <v>14594</v>
      </c>
      <c r="AE7161" t="s">
        <v>156</v>
      </c>
      <c r="AF7161">
        <f>MONTH(Table1[[#This Row],[Date Sent]])</f>
        <v>4</v>
      </c>
      <c r="AG7161">
        <f>YEAR(Table1[[#This Row],[Date Sent]])</f>
        <v>2024</v>
      </c>
      <c r="AH7161"/>
    </row>
    <row r="7162" spans="1:34" x14ac:dyDescent="0.2">
      <c r="A7162" t="s">
        <v>229</v>
      </c>
      <c r="B7162" t="s">
        <v>7560</v>
      </c>
      <c r="C7162" s="1">
        <v>93.17</v>
      </c>
      <c r="D7162" s="5">
        <v>45391</v>
      </c>
      <c r="E7162" t="s">
        <v>21</v>
      </c>
      <c r="F7162" t="s">
        <v>33</v>
      </c>
      <c r="G7162" s="16" t="s">
        <v>7564</v>
      </c>
      <c r="H7162" s="1"/>
      <c r="J7162"/>
      <c r="AC7162" s="5">
        <v>45406</v>
      </c>
      <c r="AD7162" t="s">
        <v>14594</v>
      </c>
      <c r="AE7162" t="s">
        <v>156</v>
      </c>
      <c r="AF7162">
        <f>MONTH(Table1[[#This Row],[Date Sent]])</f>
        <v>4</v>
      </c>
      <c r="AG7162">
        <f>YEAR(Table1[[#This Row],[Date Sent]])</f>
        <v>2024</v>
      </c>
      <c r="AH7162"/>
    </row>
    <row r="7163" spans="1:34" x14ac:dyDescent="0.2">
      <c r="A7163" t="s">
        <v>229</v>
      </c>
      <c r="B7163" t="s">
        <v>7560</v>
      </c>
      <c r="C7163" s="1">
        <v>35.19</v>
      </c>
      <c r="D7163" s="5">
        <v>45391</v>
      </c>
      <c r="E7163" t="s">
        <v>21</v>
      </c>
      <c r="F7163" t="s">
        <v>15</v>
      </c>
      <c r="G7163" s="16" t="s">
        <v>7565</v>
      </c>
      <c r="H7163" s="1"/>
      <c r="J7163"/>
      <c r="AC7163" s="5">
        <v>45406</v>
      </c>
      <c r="AD7163" t="s">
        <v>14594</v>
      </c>
      <c r="AE7163" t="s">
        <v>156</v>
      </c>
      <c r="AF7163">
        <f>MONTH(Table1[[#This Row],[Date Sent]])</f>
        <v>4</v>
      </c>
      <c r="AG7163">
        <f>YEAR(Table1[[#This Row],[Date Sent]])</f>
        <v>2024</v>
      </c>
      <c r="AH7163"/>
    </row>
    <row r="7164" spans="1:34" x14ac:dyDescent="0.2">
      <c r="A7164" t="s">
        <v>229</v>
      </c>
      <c r="B7164" t="s">
        <v>7560</v>
      </c>
      <c r="C7164" s="1">
        <v>32.39</v>
      </c>
      <c r="D7164" s="5">
        <v>45394</v>
      </c>
      <c r="E7164" t="s">
        <v>8</v>
      </c>
      <c r="F7164" t="s">
        <v>39</v>
      </c>
      <c r="G7164" s="16" t="s">
        <v>7566</v>
      </c>
      <c r="H7164" s="1"/>
      <c r="J7164"/>
      <c r="AC7164" s="5">
        <v>45406</v>
      </c>
      <c r="AD7164" t="s">
        <v>14594</v>
      </c>
      <c r="AE7164" t="s">
        <v>156</v>
      </c>
      <c r="AF7164">
        <f>MONTH(Table1[[#This Row],[Date Sent]])</f>
        <v>4</v>
      </c>
      <c r="AG7164">
        <f>YEAR(Table1[[#This Row],[Date Sent]])</f>
        <v>2024</v>
      </c>
      <c r="AH7164"/>
    </row>
    <row r="7165" spans="1:34" x14ac:dyDescent="0.2">
      <c r="A7165" t="s">
        <v>2280</v>
      </c>
      <c r="B7165" t="s">
        <v>7567</v>
      </c>
      <c r="C7165" s="1">
        <v>61.41</v>
      </c>
      <c r="D7165" s="5">
        <v>45393</v>
      </c>
      <c r="E7165" t="s">
        <v>21</v>
      </c>
      <c r="F7165" t="s">
        <v>33</v>
      </c>
      <c r="G7165" s="16" t="s">
        <v>7568</v>
      </c>
      <c r="H7165" s="1"/>
      <c r="J7165"/>
      <c r="AC7165" s="5">
        <v>45406</v>
      </c>
      <c r="AD7165" t="s">
        <v>13311</v>
      </c>
      <c r="AE7165" t="s">
        <v>156</v>
      </c>
      <c r="AF7165">
        <f>MONTH(Table1[[#This Row],[Date Sent]])</f>
        <v>4</v>
      </c>
      <c r="AG7165">
        <f>YEAR(Table1[[#This Row],[Date Sent]])</f>
        <v>2024</v>
      </c>
      <c r="AH7165"/>
    </row>
    <row r="7166" spans="1:34" x14ac:dyDescent="0.2">
      <c r="A7166" t="s">
        <v>2280</v>
      </c>
      <c r="B7166" t="s">
        <v>7569</v>
      </c>
      <c r="C7166" s="1">
        <v>3.23</v>
      </c>
      <c r="D7166" s="5">
        <v>45377</v>
      </c>
      <c r="E7166" t="s">
        <v>20</v>
      </c>
      <c r="F7166" t="s">
        <v>39</v>
      </c>
      <c r="G7166" s="16" t="s">
        <v>1891</v>
      </c>
      <c r="H7166" s="1"/>
      <c r="J7166"/>
      <c r="AC7166" s="5">
        <v>45406</v>
      </c>
      <c r="AD7166" t="s">
        <v>13311</v>
      </c>
      <c r="AE7166" t="s">
        <v>156</v>
      </c>
      <c r="AF7166">
        <f>MONTH(Table1[[#This Row],[Date Sent]])</f>
        <v>4</v>
      </c>
      <c r="AG7166">
        <f>YEAR(Table1[[#This Row],[Date Sent]])</f>
        <v>2024</v>
      </c>
      <c r="AH7166"/>
    </row>
    <row r="7167" spans="1:34" x14ac:dyDescent="0.2">
      <c r="A7167" t="s">
        <v>88</v>
      </c>
      <c r="B7167" t="s">
        <v>7570</v>
      </c>
      <c r="C7167" s="1">
        <v>21.93</v>
      </c>
      <c r="D7167" s="5">
        <v>45373</v>
      </c>
      <c r="E7167" t="s">
        <v>20</v>
      </c>
      <c r="F7167" t="s">
        <v>17</v>
      </c>
      <c r="G7167" s="16" t="s">
        <v>7571</v>
      </c>
      <c r="H7167" s="1"/>
      <c r="J7167"/>
      <c r="AC7167" s="5">
        <v>45406</v>
      </c>
      <c r="AD7167" t="s">
        <v>14604</v>
      </c>
      <c r="AE7167" t="s">
        <v>156</v>
      </c>
      <c r="AF7167">
        <f>MONTH(Table1[[#This Row],[Date Sent]])</f>
        <v>4</v>
      </c>
      <c r="AG7167">
        <f>YEAR(Table1[[#This Row],[Date Sent]])</f>
        <v>2024</v>
      </c>
      <c r="AH7167"/>
    </row>
    <row r="7168" spans="1:34" x14ac:dyDescent="0.2">
      <c r="A7168" t="s">
        <v>88</v>
      </c>
      <c r="B7168" t="s">
        <v>7570</v>
      </c>
      <c r="C7168" s="1">
        <v>13.15</v>
      </c>
      <c r="D7168" s="5">
        <v>45383</v>
      </c>
      <c r="E7168" t="s">
        <v>20</v>
      </c>
      <c r="F7168" t="s">
        <v>39</v>
      </c>
      <c r="G7168" s="16" t="s">
        <v>7572</v>
      </c>
      <c r="H7168" s="1"/>
      <c r="J7168"/>
      <c r="AC7168" s="5">
        <v>45406</v>
      </c>
      <c r="AD7168" t="s">
        <v>14604</v>
      </c>
      <c r="AE7168" t="s">
        <v>156</v>
      </c>
      <c r="AF7168">
        <f>MONTH(Table1[[#This Row],[Date Sent]])</f>
        <v>4</v>
      </c>
      <c r="AG7168">
        <f>YEAR(Table1[[#This Row],[Date Sent]])</f>
        <v>2024</v>
      </c>
      <c r="AH7168"/>
    </row>
    <row r="7169" spans="1:34" x14ac:dyDescent="0.2">
      <c r="A7169" t="s">
        <v>88</v>
      </c>
      <c r="B7169" t="s">
        <v>7570</v>
      </c>
      <c r="C7169" s="1">
        <v>27.82</v>
      </c>
      <c r="D7169" s="5">
        <v>45385</v>
      </c>
      <c r="E7169" t="s">
        <v>20</v>
      </c>
      <c r="F7169" t="s">
        <v>17</v>
      </c>
      <c r="G7169" s="16" t="s">
        <v>7573</v>
      </c>
      <c r="H7169" s="1"/>
      <c r="J7169"/>
      <c r="AC7169" s="5">
        <v>45406</v>
      </c>
      <c r="AD7169" t="s">
        <v>14604</v>
      </c>
      <c r="AE7169" t="s">
        <v>156</v>
      </c>
      <c r="AF7169">
        <f>MONTH(Table1[[#This Row],[Date Sent]])</f>
        <v>4</v>
      </c>
      <c r="AG7169">
        <f>YEAR(Table1[[#This Row],[Date Sent]])</f>
        <v>2024</v>
      </c>
      <c r="AH7169"/>
    </row>
    <row r="7170" spans="1:34" x14ac:dyDescent="0.2">
      <c r="A7170" t="s">
        <v>88</v>
      </c>
      <c r="B7170" t="s">
        <v>7574</v>
      </c>
      <c r="C7170" s="1">
        <v>195</v>
      </c>
      <c r="D7170" s="5">
        <v>45390</v>
      </c>
      <c r="E7170" t="s">
        <v>13</v>
      </c>
      <c r="F7170" t="s">
        <v>10</v>
      </c>
      <c r="G7170" s="16" t="s">
        <v>7575</v>
      </c>
      <c r="H7170" s="1"/>
      <c r="J7170"/>
      <c r="AC7170" s="5">
        <v>45406</v>
      </c>
      <c r="AD7170" t="s">
        <v>14604</v>
      </c>
      <c r="AE7170" t="s">
        <v>156</v>
      </c>
      <c r="AF7170">
        <f>MONTH(Table1[[#This Row],[Date Sent]])</f>
        <v>4</v>
      </c>
      <c r="AG7170">
        <f>YEAR(Table1[[#This Row],[Date Sent]])</f>
        <v>2024</v>
      </c>
      <c r="AH7170"/>
    </row>
    <row r="7171" spans="1:34" x14ac:dyDescent="0.2">
      <c r="A7171" t="s">
        <v>2280</v>
      </c>
      <c r="B7171" t="s">
        <v>7576</v>
      </c>
      <c r="C7171" s="1">
        <v>-0.55000000000000004</v>
      </c>
      <c r="D7171" s="5">
        <v>45384</v>
      </c>
      <c r="E7171" t="s">
        <v>33</v>
      </c>
      <c r="F7171" t="s">
        <v>17</v>
      </c>
      <c r="G7171" s="16" t="s">
        <v>7577</v>
      </c>
      <c r="H7171" s="1"/>
      <c r="J7171"/>
      <c r="AC7171" s="5">
        <v>45406</v>
      </c>
      <c r="AD7171" t="s">
        <v>13311</v>
      </c>
      <c r="AE7171" t="s">
        <v>156</v>
      </c>
      <c r="AF7171">
        <f>MONTH(Table1[[#This Row],[Date Sent]])</f>
        <v>4</v>
      </c>
      <c r="AG7171">
        <f>YEAR(Table1[[#This Row],[Date Sent]])</f>
        <v>2024</v>
      </c>
      <c r="AH7171"/>
    </row>
    <row r="7172" spans="1:34" x14ac:dyDescent="0.2">
      <c r="A7172" t="s">
        <v>2280</v>
      </c>
      <c r="B7172" t="s">
        <v>7576</v>
      </c>
      <c r="C7172" s="1">
        <v>0.55000000000000004</v>
      </c>
      <c r="D7172" s="5">
        <v>45384</v>
      </c>
      <c r="E7172" t="s">
        <v>21</v>
      </c>
      <c r="F7172" t="s">
        <v>17</v>
      </c>
      <c r="G7172" s="16" t="s">
        <v>7578</v>
      </c>
      <c r="H7172" s="1"/>
      <c r="J7172"/>
      <c r="AC7172" s="5">
        <v>45406</v>
      </c>
      <c r="AD7172" t="s">
        <v>13311</v>
      </c>
      <c r="AE7172" t="s">
        <v>156</v>
      </c>
      <c r="AF7172">
        <f>MONTH(Table1[[#This Row],[Date Sent]])</f>
        <v>4</v>
      </c>
      <c r="AG7172">
        <f>YEAR(Table1[[#This Row],[Date Sent]])</f>
        <v>2024</v>
      </c>
      <c r="AH7172"/>
    </row>
    <row r="7173" spans="1:34" x14ac:dyDescent="0.2">
      <c r="A7173" t="s">
        <v>225</v>
      </c>
      <c r="B7173" t="s">
        <v>7579</v>
      </c>
      <c r="C7173" s="1">
        <v>95</v>
      </c>
      <c r="D7173" s="5">
        <v>45398</v>
      </c>
      <c r="E7173" t="s">
        <v>13</v>
      </c>
      <c r="F7173" t="s">
        <v>1031</v>
      </c>
      <c r="G7173" s="16" t="s">
        <v>7580</v>
      </c>
      <c r="H7173" s="1"/>
      <c r="J7173"/>
      <c r="AC7173" s="5">
        <v>45406</v>
      </c>
      <c r="AD7173" t="s">
        <v>14694</v>
      </c>
      <c r="AE7173" t="s">
        <v>298</v>
      </c>
      <c r="AF7173">
        <f>MONTH(Table1[[#This Row],[Date Sent]])</f>
        <v>4</v>
      </c>
      <c r="AG7173">
        <f>YEAR(Table1[[#This Row],[Date Sent]])</f>
        <v>2024</v>
      </c>
      <c r="AH7173"/>
    </row>
    <row r="7174" spans="1:34" x14ac:dyDescent="0.2">
      <c r="A7174" t="s">
        <v>225</v>
      </c>
      <c r="B7174" t="s">
        <v>7579</v>
      </c>
      <c r="C7174" s="1">
        <v>98.62</v>
      </c>
      <c r="D7174" s="5">
        <v>45399</v>
      </c>
      <c r="E7174" t="s">
        <v>13</v>
      </c>
      <c r="F7174" t="s">
        <v>33</v>
      </c>
      <c r="G7174" s="16" t="s">
        <v>3947</v>
      </c>
      <c r="H7174" s="1"/>
      <c r="J7174"/>
      <c r="AC7174" s="5">
        <v>45406</v>
      </c>
      <c r="AD7174" t="s">
        <v>14694</v>
      </c>
      <c r="AE7174" t="s">
        <v>298</v>
      </c>
      <c r="AF7174">
        <f>MONTH(Table1[[#This Row],[Date Sent]])</f>
        <v>4</v>
      </c>
      <c r="AG7174">
        <f>YEAR(Table1[[#This Row],[Date Sent]])</f>
        <v>2024</v>
      </c>
      <c r="AH7174"/>
    </row>
    <row r="7175" spans="1:34" x14ac:dyDescent="0.2">
      <c r="A7175" t="s">
        <v>3828</v>
      </c>
      <c r="B7175" t="s">
        <v>7581</v>
      </c>
      <c r="C7175" s="1">
        <v>14.53</v>
      </c>
      <c r="D7175" s="5">
        <v>45395</v>
      </c>
      <c r="E7175" t="s">
        <v>8</v>
      </c>
      <c r="F7175" t="s">
        <v>39</v>
      </c>
      <c r="G7175" s="16" t="s">
        <v>7582</v>
      </c>
      <c r="H7175" s="1"/>
      <c r="J7175"/>
      <c r="AC7175" s="5">
        <v>45406</v>
      </c>
      <c r="AD7175" t="s">
        <v>13362</v>
      </c>
      <c r="AE7175" t="s">
        <v>294</v>
      </c>
      <c r="AF7175">
        <f>MONTH(Table1[[#This Row],[Date Sent]])</f>
        <v>4</v>
      </c>
      <c r="AG7175">
        <f>YEAR(Table1[[#This Row],[Date Sent]])</f>
        <v>2024</v>
      </c>
      <c r="AH7175"/>
    </row>
    <row r="7176" spans="1:34" x14ac:dyDescent="0.2">
      <c r="A7176" t="s">
        <v>3828</v>
      </c>
      <c r="B7176" t="s">
        <v>7581</v>
      </c>
      <c r="C7176" s="1">
        <v>779.16</v>
      </c>
      <c r="D7176" s="5">
        <v>45396</v>
      </c>
      <c r="E7176" t="s">
        <v>21</v>
      </c>
      <c r="F7176" t="s">
        <v>33</v>
      </c>
      <c r="G7176" s="16" t="s">
        <v>7583</v>
      </c>
      <c r="H7176" s="1"/>
      <c r="J7176"/>
      <c r="AC7176" s="5">
        <v>45406</v>
      </c>
      <c r="AD7176" t="s">
        <v>13362</v>
      </c>
      <c r="AE7176" t="s">
        <v>294</v>
      </c>
      <c r="AF7176">
        <f>MONTH(Table1[[#This Row],[Date Sent]])</f>
        <v>4</v>
      </c>
      <c r="AG7176">
        <f>YEAR(Table1[[#This Row],[Date Sent]])</f>
        <v>2024</v>
      </c>
      <c r="AH7176"/>
    </row>
    <row r="7177" spans="1:34" x14ac:dyDescent="0.2">
      <c r="A7177" t="s">
        <v>3828</v>
      </c>
      <c r="B7177" t="s">
        <v>7581</v>
      </c>
      <c r="C7177" s="1">
        <v>35.93</v>
      </c>
      <c r="D7177" s="5">
        <v>45396</v>
      </c>
      <c r="E7177" t="s">
        <v>15</v>
      </c>
      <c r="F7177" t="s">
        <v>18</v>
      </c>
      <c r="G7177" s="16" t="s">
        <v>978</v>
      </c>
      <c r="H7177" s="1"/>
      <c r="J7177"/>
      <c r="AC7177" s="5">
        <v>45406</v>
      </c>
      <c r="AD7177" t="s">
        <v>13362</v>
      </c>
      <c r="AE7177" t="s">
        <v>294</v>
      </c>
      <c r="AF7177">
        <f>MONTH(Table1[[#This Row],[Date Sent]])</f>
        <v>4</v>
      </c>
      <c r="AG7177">
        <f>YEAR(Table1[[#This Row],[Date Sent]])</f>
        <v>2024</v>
      </c>
      <c r="AH7177"/>
    </row>
    <row r="7178" spans="1:34" x14ac:dyDescent="0.2">
      <c r="A7178" t="s">
        <v>3828</v>
      </c>
      <c r="B7178" t="s">
        <v>7581</v>
      </c>
      <c r="C7178" s="1">
        <v>19.440000000000001</v>
      </c>
      <c r="D7178" s="5">
        <v>45397</v>
      </c>
      <c r="E7178" t="s">
        <v>20</v>
      </c>
      <c r="F7178" t="s">
        <v>17</v>
      </c>
      <c r="G7178" s="16" t="s">
        <v>7584</v>
      </c>
      <c r="H7178" s="1"/>
      <c r="J7178"/>
      <c r="AC7178" s="5">
        <v>45406</v>
      </c>
      <c r="AD7178" t="s">
        <v>13362</v>
      </c>
      <c r="AE7178" t="s">
        <v>294</v>
      </c>
      <c r="AF7178">
        <f>MONTH(Table1[[#This Row],[Date Sent]])</f>
        <v>4</v>
      </c>
      <c r="AG7178">
        <f>YEAR(Table1[[#This Row],[Date Sent]])</f>
        <v>2024</v>
      </c>
      <c r="AH7178"/>
    </row>
    <row r="7179" spans="1:34" x14ac:dyDescent="0.2">
      <c r="A7179" t="s">
        <v>421</v>
      </c>
      <c r="B7179" t="s">
        <v>7585</v>
      </c>
      <c r="C7179" s="1">
        <v>522.42999999999995</v>
      </c>
      <c r="D7179" s="5">
        <v>45377</v>
      </c>
      <c r="E7179" t="s">
        <v>21</v>
      </c>
      <c r="F7179" t="s">
        <v>33</v>
      </c>
      <c r="G7179" s="16" t="s">
        <v>1591</v>
      </c>
      <c r="H7179" s="1"/>
      <c r="J7179"/>
      <c r="AC7179" s="5">
        <v>45406</v>
      </c>
      <c r="AD7179" t="s">
        <v>14627</v>
      </c>
      <c r="AE7179" t="s">
        <v>266</v>
      </c>
      <c r="AF7179">
        <f>MONTH(Table1[[#This Row],[Date Sent]])</f>
        <v>4</v>
      </c>
      <c r="AG7179">
        <f>YEAR(Table1[[#This Row],[Date Sent]])</f>
        <v>2024</v>
      </c>
      <c r="AH7179"/>
    </row>
    <row r="7180" spans="1:34" x14ac:dyDescent="0.2">
      <c r="A7180" t="s">
        <v>650</v>
      </c>
      <c r="B7180" t="s">
        <v>7586</v>
      </c>
      <c r="C7180" s="1">
        <v>312.24</v>
      </c>
      <c r="D7180" s="5">
        <v>45372</v>
      </c>
      <c r="E7180" t="s">
        <v>8</v>
      </c>
      <c r="F7180" t="s">
        <v>33</v>
      </c>
      <c r="G7180" s="16" t="s">
        <v>7587</v>
      </c>
      <c r="H7180" s="1"/>
      <c r="J7180"/>
      <c r="AC7180" s="5">
        <v>45406</v>
      </c>
      <c r="AD7180" t="s">
        <v>11587</v>
      </c>
      <c r="AE7180" t="s">
        <v>266</v>
      </c>
      <c r="AF7180">
        <f>MONTH(Table1[[#This Row],[Date Sent]])</f>
        <v>4</v>
      </c>
      <c r="AG7180">
        <f>YEAR(Table1[[#This Row],[Date Sent]])</f>
        <v>2024</v>
      </c>
      <c r="AH7180"/>
    </row>
    <row r="7181" spans="1:34" x14ac:dyDescent="0.2">
      <c r="A7181" t="s">
        <v>650</v>
      </c>
      <c r="B7181" t="s">
        <v>7586</v>
      </c>
      <c r="C7181" s="1">
        <v>137.62</v>
      </c>
      <c r="D7181" s="5">
        <v>45378</v>
      </c>
      <c r="E7181" t="s">
        <v>8</v>
      </c>
      <c r="F7181" t="s">
        <v>33</v>
      </c>
      <c r="G7181" s="16" t="s">
        <v>7588</v>
      </c>
      <c r="H7181" s="1"/>
      <c r="J7181"/>
      <c r="AC7181" s="5">
        <v>45406</v>
      </c>
      <c r="AD7181" t="s">
        <v>11587</v>
      </c>
      <c r="AE7181" t="s">
        <v>266</v>
      </c>
      <c r="AF7181">
        <f>MONTH(Table1[[#This Row],[Date Sent]])</f>
        <v>4</v>
      </c>
      <c r="AG7181">
        <f>YEAR(Table1[[#This Row],[Date Sent]])</f>
        <v>2024</v>
      </c>
      <c r="AH7181"/>
    </row>
    <row r="7182" spans="1:34" x14ac:dyDescent="0.2">
      <c r="A7182" t="s">
        <v>650</v>
      </c>
      <c r="B7182" t="s">
        <v>7586</v>
      </c>
      <c r="C7182" s="1">
        <v>19.72</v>
      </c>
      <c r="D7182" s="5">
        <v>45381</v>
      </c>
      <c r="E7182" t="s">
        <v>15</v>
      </c>
      <c r="F7182" t="s">
        <v>16</v>
      </c>
      <c r="G7182" s="16" t="s">
        <v>7589</v>
      </c>
      <c r="H7182" s="1"/>
      <c r="J7182"/>
      <c r="AC7182" s="5">
        <v>45406</v>
      </c>
      <c r="AD7182" t="s">
        <v>11587</v>
      </c>
      <c r="AE7182" t="s">
        <v>266</v>
      </c>
      <c r="AF7182">
        <f>MONTH(Table1[[#This Row],[Date Sent]])</f>
        <v>4</v>
      </c>
      <c r="AG7182">
        <f>YEAR(Table1[[#This Row],[Date Sent]])</f>
        <v>2024</v>
      </c>
      <c r="AH7182"/>
    </row>
    <row r="7183" spans="1:34" x14ac:dyDescent="0.2">
      <c r="A7183" t="s">
        <v>650</v>
      </c>
      <c r="B7183" t="s">
        <v>7586</v>
      </c>
      <c r="C7183" s="1">
        <v>216</v>
      </c>
      <c r="D7183" s="5">
        <v>45383</v>
      </c>
      <c r="E7183" t="s">
        <v>8</v>
      </c>
      <c r="F7183" t="s">
        <v>33</v>
      </c>
      <c r="G7183" s="16" t="s">
        <v>7590</v>
      </c>
      <c r="H7183" s="1"/>
      <c r="J7183"/>
      <c r="AC7183" s="5">
        <v>45406</v>
      </c>
      <c r="AD7183" t="s">
        <v>11587</v>
      </c>
      <c r="AE7183" t="s">
        <v>266</v>
      </c>
      <c r="AF7183">
        <f>MONTH(Table1[[#This Row],[Date Sent]])</f>
        <v>4</v>
      </c>
      <c r="AG7183">
        <f>YEAR(Table1[[#This Row],[Date Sent]])</f>
        <v>2024</v>
      </c>
      <c r="AH7183"/>
    </row>
    <row r="7184" spans="1:34" x14ac:dyDescent="0.2">
      <c r="A7184" t="s">
        <v>650</v>
      </c>
      <c r="B7184" t="s">
        <v>7586</v>
      </c>
      <c r="C7184" s="1">
        <v>57.26</v>
      </c>
      <c r="D7184" s="5">
        <v>45383</v>
      </c>
      <c r="E7184" t="s">
        <v>15</v>
      </c>
      <c r="F7184" t="s">
        <v>16</v>
      </c>
      <c r="G7184" s="16" t="s">
        <v>7591</v>
      </c>
      <c r="H7184" s="1"/>
      <c r="J7184"/>
      <c r="AC7184" s="5">
        <v>45406</v>
      </c>
      <c r="AD7184" t="s">
        <v>11587</v>
      </c>
      <c r="AE7184" t="s">
        <v>266</v>
      </c>
      <c r="AF7184">
        <f>MONTH(Table1[[#This Row],[Date Sent]])</f>
        <v>4</v>
      </c>
      <c r="AG7184">
        <f>YEAR(Table1[[#This Row],[Date Sent]])</f>
        <v>2024</v>
      </c>
      <c r="AH7184"/>
    </row>
    <row r="7185" spans="1:34" x14ac:dyDescent="0.2">
      <c r="A7185" t="s">
        <v>650</v>
      </c>
      <c r="B7185" t="s">
        <v>7586</v>
      </c>
      <c r="C7185" s="1">
        <v>68</v>
      </c>
      <c r="D7185" s="5">
        <v>45383</v>
      </c>
      <c r="E7185" t="s">
        <v>13</v>
      </c>
      <c r="F7185" t="s">
        <v>33</v>
      </c>
      <c r="G7185" s="16" t="s">
        <v>7592</v>
      </c>
      <c r="H7185" s="1"/>
      <c r="J7185"/>
      <c r="AC7185" s="5">
        <v>45406</v>
      </c>
      <c r="AD7185" t="s">
        <v>11587</v>
      </c>
      <c r="AE7185" t="s">
        <v>266</v>
      </c>
      <c r="AF7185">
        <f>MONTH(Table1[[#This Row],[Date Sent]])</f>
        <v>4</v>
      </c>
      <c r="AG7185">
        <f>YEAR(Table1[[#This Row],[Date Sent]])</f>
        <v>2024</v>
      </c>
      <c r="AH7185"/>
    </row>
    <row r="7186" spans="1:34" x14ac:dyDescent="0.2">
      <c r="A7186" t="s">
        <v>650</v>
      </c>
      <c r="B7186" t="s">
        <v>7586</v>
      </c>
      <c r="C7186" s="1">
        <v>398.58</v>
      </c>
      <c r="D7186" s="5">
        <v>45384</v>
      </c>
      <c r="E7186" t="s">
        <v>13</v>
      </c>
      <c r="F7186" t="s">
        <v>33</v>
      </c>
      <c r="G7186" s="16" t="s">
        <v>7495</v>
      </c>
      <c r="H7186" s="1"/>
      <c r="J7186"/>
      <c r="AC7186" s="5">
        <v>45406</v>
      </c>
      <c r="AD7186" t="s">
        <v>11587</v>
      </c>
      <c r="AE7186" t="s">
        <v>266</v>
      </c>
      <c r="AF7186">
        <f>MONTH(Table1[[#This Row],[Date Sent]])</f>
        <v>4</v>
      </c>
      <c r="AG7186">
        <f>YEAR(Table1[[#This Row],[Date Sent]])</f>
        <v>2024</v>
      </c>
      <c r="AH7186"/>
    </row>
    <row r="7187" spans="1:34" x14ac:dyDescent="0.2">
      <c r="A7187" t="s">
        <v>650</v>
      </c>
      <c r="B7187" t="s">
        <v>7586</v>
      </c>
      <c r="C7187" s="1">
        <v>192.04</v>
      </c>
      <c r="D7187" s="5">
        <v>45384</v>
      </c>
      <c r="E7187" t="s">
        <v>8</v>
      </c>
      <c r="F7187" t="s">
        <v>33</v>
      </c>
      <c r="G7187" s="16" t="s">
        <v>7593</v>
      </c>
      <c r="H7187" s="1"/>
      <c r="J7187"/>
      <c r="AC7187" s="5">
        <v>45406</v>
      </c>
      <c r="AD7187" t="s">
        <v>11587</v>
      </c>
      <c r="AE7187" t="s">
        <v>266</v>
      </c>
      <c r="AF7187">
        <f>MONTH(Table1[[#This Row],[Date Sent]])</f>
        <v>4</v>
      </c>
      <c r="AG7187">
        <f>YEAR(Table1[[#This Row],[Date Sent]])</f>
        <v>2024</v>
      </c>
      <c r="AH7187"/>
    </row>
    <row r="7188" spans="1:34" x14ac:dyDescent="0.2">
      <c r="A7188" t="s">
        <v>650</v>
      </c>
      <c r="B7188" t="s">
        <v>7586</v>
      </c>
      <c r="C7188" s="1">
        <v>381.98</v>
      </c>
      <c r="D7188" s="5">
        <v>45385</v>
      </c>
      <c r="E7188" t="s">
        <v>13</v>
      </c>
      <c r="F7188" t="s">
        <v>33</v>
      </c>
      <c r="G7188" s="16" t="s">
        <v>7594</v>
      </c>
      <c r="H7188" s="1"/>
      <c r="J7188"/>
      <c r="AC7188" s="5">
        <v>45406</v>
      </c>
      <c r="AD7188" t="s">
        <v>11587</v>
      </c>
      <c r="AE7188" t="s">
        <v>266</v>
      </c>
      <c r="AF7188">
        <f>MONTH(Table1[[#This Row],[Date Sent]])</f>
        <v>4</v>
      </c>
      <c r="AG7188">
        <f>YEAR(Table1[[#This Row],[Date Sent]])</f>
        <v>2024</v>
      </c>
      <c r="AH7188"/>
    </row>
    <row r="7189" spans="1:34" x14ac:dyDescent="0.2">
      <c r="A7189" t="s">
        <v>650</v>
      </c>
      <c r="B7189" t="s">
        <v>7586</v>
      </c>
      <c r="C7189" s="1">
        <v>25.22</v>
      </c>
      <c r="D7189" s="5">
        <v>45386</v>
      </c>
      <c r="E7189" t="s">
        <v>24</v>
      </c>
      <c r="F7189" t="s">
        <v>18</v>
      </c>
      <c r="G7189" s="16" t="s">
        <v>7595</v>
      </c>
      <c r="H7189" s="1"/>
      <c r="J7189"/>
      <c r="AC7189" s="5">
        <v>45406</v>
      </c>
      <c r="AD7189" t="s">
        <v>11587</v>
      </c>
      <c r="AE7189" t="s">
        <v>266</v>
      </c>
      <c r="AF7189">
        <f>MONTH(Table1[[#This Row],[Date Sent]])</f>
        <v>4</v>
      </c>
      <c r="AG7189">
        <f>YEAR(Table1[[#This Row],[Date Sent]])</f>
        <v>2024</v>
      </c>
      <c r="AH7189"/>
    </row>
    <row r="7190" spans="1:34" x14ac:dyDescent="0.2">
      <c r="A7190" t="s">
        <v>650</v>
      </c>
      <c r="B7190" t="s">
        <v>7586</v>
      </c>
      <c r="C7190" s="1">
        <v>39.99</v>
      </c>
      <c r="D7190" s="5">
        <v>45386</v>
      </c>
      <c r="E7190" t="s">
        <v>24</v>
      </c>
      <c r="F7190" t="s">
        <v>18</v>
      </c>
      <c r="G7190" s="16" t="s">
        <v>7595</v>
      </c>
      <c r="H7190" s="1"/>
      <c r="J7190"/>
      <c r="AC7190" s="5">
        <v>45406</v>
      </c>
      <c r="AD7190" t="s">
        <v>11587</v>
      </c>
      <c r="AE7190" t="s">
        <v>266</v>
      </c>
      <c r="AF7190">
        <f>MONTH(Table1[[#This Row],[Date Sent]])</f>
        <v>4</v>
      </c>
      <c r="AG7190">
        <f>YEAR(Table1[[#This Row],[Date Sent]])</f>
        <v>2024</v>
      </c>
      <c r="AH7190"/>
    </row>
    <row r="7191" spans="1:34" x14ac:dyDescent="0.2">
      <c r="A7191" t="s">
        <v>650</v>
      </c>
      <c r="B7191" t="s">
        <v>7586</v>
      </c>
      <c r="C7191" s="1">
        <v>176.58</v>
      </c>
      <c r="D7191" s="5">
        <v>45387</v>
      </c>
      <c r="E7191" t="s">
        <v>13</v>
      </c>
      <c r="F7191" t="s">
        <v>16</v>
      </c>
      <c r="G7191" s="16" t="s">
        <v>1179</v>
      </c>
      <c r="H7191" s="1"/>
      <c r="J7191"/>
      <c r="AC7191" s="5">
        <v>45406</v>
      </c>
      <c r="AD7191" t="s">
        <v>11587</v>
      </c>
      <c r="AE7191" t="s">
        <v>266</v>
      </c>
      <c r="AF7191">
        <f>MONTH(Table1[[#This Row],[Date Sent]])</f>
        <v>4</v>
      </c>
      <c r="AG7191">
        <f>YEAR(Table1[[#This Row],[Date Sent]])</f>
        <v>2024</v>
      </c>
      <c r="AH7191"/>
    </row>
    <row r="7192" spans="1:34" x14ac:dyDescent="0.2">
      <c r="A7192" t="s">
        <v>650</v>
      </c>
      <c r="B7192" t="s">
        <v>7586</v>
      </c>
      <c r="C7192" s="1">
        <v>59.4</v>
      </c>
      <c r="D7192" s="5">
        <v>45390</v>
      </c>
      <c r="E7192" t="s">
        <v>8</v>
      </c>
      <c r="F7192" t="s">
        <v>39</v>
      </c>
      <c r="G7192" s="16" t="s">
        <v>7596</v>
      </c>
      <c r="H7192" s="1"/>
      <c r="J7192"/>
      <c r="AC7192" s="5">
        <v>45406</v>
      </c>
      <c r="AD7192" t="s">
        <v>11587</v>
      </c>
      <c r="AE7192" t="s">
        <v>266</v>
      </c>
      <c r="AF7192">
        <f>MONTH(Table1[[#This Row],[Date Sent]])</f>
        <v>4</v>
      </c>
      <c r="AG7192">
        <f>YEAR(Table1[[#This Row],[Date Sent]])</f>
        <v>2024</v>
      </c>
      <c r="AH7192"/>
    </row>
    <row r="7193" spans="1:34" x14ac:dyDescent="0.2">
      <c r="A7193" t="s">
        <v>650</v>
      </c>
      <c r="B7193" t="s">
        <v>7586</v>
      </c>
      <c r="C7193" s="1">
        <v>453.08</v>
      </c>
      <c r="D7193" s="5">
        <v>45391</v>
      </c>
      <c r="E7193" t="s">
        <v>25</v>
      </c>
      <c r="F7193" t="s">
        <v>8</v>
      </c>
      <c r="G7193" s="16" t="s">
        <v>7597</v>
      </c>
      <c r="H7193" s="1"/>
      <c r="J7193"/>
      <c r="AC7193" s="5">
        <v>45406</v>
      </c>
      <c r="AD7193" t="s">
        <v>11587</v>
      </c>
      <c r="AE7193" t="s">
        <v>266</v>
      </c>
      <c r="AF7193">
        <f>MONTH(Table1[[#This Row],[Date Sent]])</f>
        <v>4</v>
      </c>
      <c r="AG7193">
        <f>YEAR(Table1[[#This Row],[Date Sent]])</f>
        <v>2024</v>
      </c>
      <c r="AH7193"/>
    </row>
    <row r="7194" spans="1:34" x14ac:dyDescent="0.2">
      <c r="A7194" t="s">
        <v>650</v>
      </c>
      <c r="B7194" t="s">
        <v>7586</v>
      </c>
      <c r="C7194" s="1">
        <v>16.350000000000001</v>
      </c>
      <c r="D7194" s="5">
        <v>45391</v>
      </c>
      <c r="E7194" t="s">
        <v>9</v>
      </c>
      <c r="F7194" t="s">
        <v>10</v>
      </c>
      <c r="G7194" s="16" t="s">
        <v>7598</v>
      </c>
      <c r="H7194" s="1"/>
      <c r="J7194"/>
      <c r="AC7194" s="5">
        <v>45406</v>
      </c>
      <c r="AD7194" t="s">
        <v>11587</v>
      </c>
      <c r="AE7194" t="s">
        <v>266</v>
      </c>
      <c r="AF7194">
        <f>MONTH(Table1[[#This Row],[Date Sent]])</f>
        <v>4</v>
      </c>
      <c r="AG7194">
        <f>YEAR(Table1[[#This Row],[Date Sent]])</f>
        <v>2024</v>
      </c>
      <c r="AH7194"/>
    </row>
    <row r="7195" spans="1:34" x14ac:dyDescent="0.2">
      <c r="A7195" t="s">
        <v>650</v>
      </c>
      <c r="B7195" t="s">
        <v>7586</v>
      </c>
      <c r="C7195" s="1">
        <v>48.67</v>
      </c>
      <c r="D7195" s="5">
        <v>45392</v>
      </c>
      <c r="E7195" t="s">
        <v>8</v>
      </c>
      <c r="F7195" t="s">
        <v>15</v>
      </c>
      <c r="G7195" s="16" t="s">
        <v>7599</v>
      </c>
      <c r="H7195" s="1"/>
      <c r="J7195"/>
      <c r="AC7195" s="5">
        <v>45406</v>
      </c>
      <c r="AD7195" t="s">
        <v>11587</v>
      </c>
      <c r="AE7195" t="s">
        <v>266</v>
      </c>
      <c r="AF7195">
        <f>MONTH(Table1[[#This Row],[Date Sent]])</f>
        <v>4</v>
      </c>
      <c r="AG7195">
        <f>YEAR(Table1[[#This Row],[Date Sent]])</f>
        <v>2024</v>
      </c>
      <c r="AH7195"/>
    </row>
    <row r="7196" spans="1:34" x14ac:dyDescent="0.2">
      <c r="A7196" t="s">
        <v>650</v>
      </c>
      <c r="B7196" t="s">
        <v>7586</v>
      </c>
      <c r="C7196" s="1">
        <v>183.13</v>
      </c>
      <c r="D7196" s="5">
        <v>45395</v>
      </c>
      <c r="E7196" t="s">
        <v>25</v>
      </c>
      <c r="F7196" t="s">
        <v>33</v>
      </c>
      <c r="G7196" s="16" t="s">
        <v>7600</v>
      </c>
      <c r="H7196" s="1"/>
      <c r="J7196"/>
      <c r="AC7196" s="5">
        <v>45406</v>
      </c>
      <c r="AD7196" t="s">
        <v>11587</v>
      </c>
      <c r="AE7196" t="s">
        <v>266</v>
      </c>
      <c r="AF7196">
        <f>MONTH(Table1[[#This Row],[Date Sent]])</f>
        <v>4</v>
      </c>
      <c r="AG7196">
        <f>YEAR(Table1[[#This Row],[Date Sent]])</f>
        <v>2024</v>
      </c>
      <c r="AH7196"/>
    </row>
    <row r="7197" spans="1:34" x14ac:dyDescent="0.2">
      <c r="A7197" t="s">
        <v>424</v>
      </c>
      <c r="B7197" t="s">
        <v>7601</v>
      </c>
      <c r="C7197" s="1">
        <v>5.34</v>
      </c>
      <c r="D7197" s="5">
        <v>45370</v>
      </c>
      <c r="E7197" t="s">
        <v>15</v>
      </c>
      <c r="F7197" t="s">
        <v>16</v>
      </c>
      <c r="G7197" s="16" t="s">
        <v>7602</v>
      </c>
      <c r="H7197" s="1"/>
      <c r="J7197"/>
      <c r="AC7197" s="5">
        <v>45406</v>
      </c>
      <c r="AD7197" t="s">
        <v>13592</v>
      </c>
      <c r="AE7197" t="s">
        <v>266</v>
      </c>
      <c r="AF7197">
        <f>MONTH(Table1[[#This Row],[Date Sent]])</f>
        <v>4</v>
      </c>
      <c r="AG7197">
        <f>YEAR(Table1[[#This Row],[Date Sent]])</f>
        <v>2024</v>
      </c>
      <c r="AH7197"/>
    </row>
    <row r="7198" spans="1:34" x14ac:dyDescent="0.2">
      <c r="A7198" t="s">
        <v>424</v>
      </c>
      <c r="B7198" t="s">
        <v>7601</v>
      </c>
      <c r="C7198" s="1">
        <v>98.85</v>
      </c>
      <c r="D7198" s="5">
        <v>45370</v>
      </c>
      <c r="E7198" t="s">
        <v>39</v>
      </c>
      <c r="F7198" t="s">
        <v>17</v>
      </c>
      <c r="G7198" s="16" t="s">
        <v>7603</v>
      </c>
      <c r="H7198" s="1"/>
      <c r="J7198"/>
      <c r="AC7198" s="5">
        <v>45406</v>
      </c>
      <c r="AD7198" t="s">
        <v>13592</v>
      </c>
      <c r="AE7198" t="s">
        <v>266</v>
      </c>
      <c r="AF7198">
        <f>MONTH(Table1[[#This Row],[Date Sent]])</f>
        <v>4</v>
      </c>
      <c r="AG7198">
        <f>YEAR(Table1[[#This Row],[Date Sent]])</f>
        <v>2024</v>
      </c>
      <c r="AH7198"/>
    </row>
    <row r="7199" spans="1:34" x14ac:dyDescent="0.2">
      <c r="A7199" t="s">
        <v>424</v>
      </c>
      <c r="B7199" t="s">
        <v>7601</v>
      </c>
      <c r="C7199" s="1">
        <v>26.64</v>
      </c>
      <c r="D7199" s="5">
        <v>45370</v>
      </c>
      <c r="E7199" t="s">
        <v>39</v>
      </c>
      <c r="F7199" t="s">
        <v>17</v>
      </c>
      <c r="G7199" s="16" t="s">
        <v>7604</v>
      </c>
      <c r="H7199" s="1"/>
      <c r="J7199"/>
      <c r="AC7199" s="5">
        <v>45406</v>
      </c>
      <c r="AD7199" t="s">
        <v>13592</v>
      </c>
      <c r="AE7199" t="s">
        <v>266</v>
      </c>
      <c r="AF7199">
        <f>MONTH(Table1[[#This Row],[Date Sent]])</f>
        <v>4</v>
      </c>
      <c r="AG7199">
        <f>YEAR(Table1[[#This Row],[Date Sent]])</f>
        <v>2024</v>
      </c>
      <c r="AH7199"/>
    </row>
    <row r="7200" spans="1:34" x14ac:dyDescent="0.2">
      <c r="A7200" t="s">
        <v>424</v>
      </c>
      <c r="B7200" t="s">
        <v>7601</v>
      </c>
      <c r="C7200" s="1">
        <v>203.27</v>
      </c>
      <c r="D7200" s="5">
        <v>45378</v>
      </c>
      <c r="E7200" t="s">
        <v>39</v>
      </c>
      <c r="F7200" t="s">
        <v>17</v>
      </c>
      <c r="G7200" s="16" t="s">
        <v>7605</v>
      </c>
      <c r="H7200" s="1"/>
      <c r="J7200"/>
      <c r="AC7200" s="5">
        <v>45406</v>
      </c>
      <c r="AD7200" t="s">
        <v>13592</v>
      </c>
      <c r="AE7200" t="s">
        <v>266</v>
      </c>
      <c r="AF7200">
        <f>MONTH(Table1[[#This Row],[Date Sent]])</f>
        <v>4</v>
      </c>
      <c r="AG7200">
        <f>YEAR(Table1[[#This Row],[Date Sent]])</f>
        <v>2024</v>
      </c>
      <c r="AH7200"/>
    </row>
    <row r="7201" spans="1:34" x14ac:dyDescent="0.2">
      <c r="A7201" t="s">
        <v>424</v>
      </c>
      <c r="B7201" t="s">
        <v>7601</v>
      </c>
      <c r="C7201" s="1">
        <v>41.59</v>
      </c>
      <c r="D7201" s="5">
        <v>45391</v>
      </c>
      <c r="E7201" t="s">
        <v>21</v>
      </c>
      <c r="F7201" t="s">
        <v>33</v>
      </c>
      <c r="G7201" s="16" t="s">
        <v>7606</v>
      </c>
      <c r="H7201" s="1"/>
      <c r="J7201"/>
      <c r="AC7201" s="5">
        <v>45406</v>
      </c>
      <c r="AD7201" t="s">
        <v>13592</v>
      </c>
      <c r="AE7201" t="s">
        <v>266</v>
      </c>
      <c r="AF7201">
        <f>MONTH(Table1[[#This Row],[Date Sent]])</f>
        <v>4</v>
      </c>
      <c r="AG7201">
        <f>YEAR(Table1[[#This Row],[Date Sent]])</f>
        <v>2024</v>
      </c>
      <c r="AH7201"/>
    </row>
    <row r="7202" spans="1:34" x14ac:dyDescent="0.2">
      <c r="A7202" t="s">
        <v>424</v>
      </c>
      <c r="B7202" t="s">
        <v>7601</v>
      </c>
      <c r="C7202" s="1">
        <v>42.79</v>
      </c>
      <c r="D7202" s="5">
        <v>45392</v>
      </c>
      <c r="E7202" t="s">
        <v>39</v>
      </c>
      <c r="F7202" t="s">
        <v>17</v>
      </c>
      <c r="G7202" s="16" t="s">
        <v>7607</v>
      </c>
      <c r="H7202" s="1"/>
      <c r="J7202"/>
      <c r="AC7202" s="5">
        <v>45406</v>
      </c>
      <c r="AD7202" t="s">
        <v>13592</v>
      </c>
      <c r="AE7202" t="s">
        <v>266</v>
      </c>
      <c r="AF7202">
        <f>MONTH(Table1[[#This Row],[Date Sent]])</f>
        <v>4</v>
      </c>
      <c r="AG7202">
        <f>YEAR(Table1[[#This Row],[Date Sent]])</f>
        <v>2024</v>
      </c>
      <c r="AH7202"/>
    </row>
    <row r="7203" spans="1:34" x14ac:dyDescent="0.2">
      <c r="A7203" t="s">
        <v>424</v>
      </c>
      <c r="B7203" t="s">
        <v>7601</v>
      </c>
      <c r="C7203" s="1">
        <v>45.99</v>
      </c>
      <c r="D7203" s="5">
        <v>45393</v>
      </c>
      <c r="E7203" t="s">
        <v>21</v>
      </c>
      <c r="F7203" t="s">
        <v>33</v>
      </c>
      <c r="G7203" s="16" t="s">
        <v>2352</v>
      </c>
      <c r="H7203" s="1"/>
      <c r="J7203"/>
      <c r="AC7203" s="5">
        <v>45406</v>
      </c>
      <c r="AD7203" t="s">
        <v>13592</v>
      </c>
      <c r="AE7203" t="s">
        <v>266</v>
      </c>
      <c r="AF7203">
        <f>MONTH(Table1[[#This Row],[Date Sent]])</f>
        <v>4</v>
      </c>
      <c r="AG7203">
        <f>YEAR(Table1[[#This Row],[Date Sent]])</f>
        <v>2024</v>
      </c>
      <c r="AH7203"/>
    </row>
    <row r="7204" spans="1:34" x14ac:dyDescent="0.2">
      <c r="A7204" t="s">
        <v>424</v>
      </c>
      <c r="B7204" t="s">
        <v>7601</v>
      </c>
      <c r="C7204" s="1">
        <v>149.69</v>
      </c>
      <c r="D7204" s="5">
        <v>45394</v>
      </c>
      <c r="E7204" t="s">
        <v>21</v>
      </c>
      <c r="F7204" t="s">
        <v>33</v>
      </c>
      <c r="G7204" s="16" t="s">
        <v>7608</v>
      </c>
      <c r="H7204" s="1"/>
      <c r="J7204"/>
      <c r="AC7204" s="5">
        <v>45406</v>
      </c>
      <c r="AD7204" t="s">
        <v>13592</v>
      </c>
      <c r="AE7204" t="s">
        <v>266</v>
      </c>
      <c r="AF7204">
        <f>MONTH(Table1[[#This Row],[Date Sent]])</f>
        <v>4</v>
      </c>
      <c r="AG7204">
        <f>YEAR(Table1[[#This Row],[Date Sent]])</f>
        <v>2024</v>
      </c>
      <c r="AH7204"/>
    </row>
    <row r="7205" spans="1:34" x14ac:dyDescent="0.2">
      <c r="A7205" t="s">
        <v>424</v>
      </c>
      <c r="B7205" t="s">
        <v>7601</v>
      </c>
      <c r="C7205" s="1">
        <v>157.83000000000001</v>
      </c>
      <c r="D7205" s="5">
        <v>45398</v>
      </c>
      <c r="E7205" t="s">
        <v>39</v>
      </c>
      <c r="F7205" t="s">
        <v>33</v>
      </c>
      <c r="G7205" s="16" t="s">
        <v>1304</v>
      </c>
      <c r="H7205" s="1"/>
      <c r="J7205"/>
      <c r="AC7205" s="5">
        <v>45406</v>
      </c>
      <c r="AD7205" t="s">
        <v>13592</v>
      </c>
      <c r="AE7205" t="s">
        <v>266</v>
      </c>
      <c r="AF7205">
        <f>MONTH(Table1[[#This Row],[Date Sent]])</f>
        <v>4</v>
      </c>
      <c r="AG7205">
        <f>YEAR(Table1[[#This Row],[Date Sent]])</f>
        <v>2024</v>
      </c>
      <c r="AH7205"/>
    </row>
    <row r="7206" spans="1:34" x14ac:dyDescent="0.2">
      <c r="A7206" t="s">
        <v>612</v>
      </c>
      <c r="B7206" t="s">
        <v>7609</v>
      </c>
      <c r="C7206" s="1">
        <v>157.47999999999999</v>
      </c>
      <c r="D7206" s="5">
        <v>45386</v>
      </c>
      <c r="E7206" t="s">
        <v>21</v>
      </c>
      <c r="F7206" t="s">
        <v>33</v>
      </c>
      <c r="G7206" s="16" t="s">
        <v>7548</v>
      </c>
      <c r="H7206" s="1"/>
      <c r="J7206"/>
      <c r="AC7206" s="5">
        <v>45406</v>
      </c>
      <c r="AD7206" t="s">
        <v>13199</v>
      </c>
      <c r="AE7206" t="s">
        <v>198</v>
      </c>
      <c r="AF7206">
        <f>MONTH(Table1[[#This Row],[Date Sent]])</f>
        <v>4</v>
      </c>
      <c r="AG7206">
        <f>YEAR(Table1[[#This Row],[Date Sent]])</f>
        <v>2024</v>
      </c>
      <c r="AH7206"/>
    </row>
    <row r="7207" spans="1:34" x14ac:dyDescent="0.2">
      <c r="A7207" t="s">
        <v>612</v>
      </c>
      <c r="B7207" t="s">
        <v>7609</v>
      </c>
      <c r="C7207" s="1">
        <v>24.78</v>
      </c>
      <c r="D7207" s="5">
        <v>45386</v>
      </c>
      <c r="E7207" t="s">
        <v>20</v>
      </c>
      <c r="F7207" t="s">
        <v>33</v>
      </c>
      <c r="G7207" s="16" t="s">
        <v>2554</v>
      </c>
      <c r="H7207" s="1"/>
      <c r="J7207"/>
      <c r="AC7207" s="5">
        <v>45406</v>
      </c>
      <c r="AD7207" t="s">
        <v>13199</v>
      </c>
      <c r="AE7207" t="s">
        <v>198</v>
      </c>
      <c r="AF7207">
        <f>MONTH(Table1[[#This Row],[Date Sent]])</f>
        <v>4</v>
      </c>
      <c r="AG7207">
        <f>YEAR(Table1[[#This Row],[Date Sent]])</f>
        <v>2024</v>
      </c>
      <c r="AH7207"/>
    </row>
    <row r="7208" spans="1:34" x14ac:dyDescent="0.2">
      <c r="A7208" t="s">
        <v>612</v>
      </c>
      <c r="B7208" t="s">
        <v>7609</v>
      </c>
      <c r="C7208" s="1">
        <v>33.049999999999997</v>
      </c>
      <c r="D7208" s="5">
        <v>45388</v>
      </c>
      <c r="E7208" t="s">
        <v>25</v>
      </c>
      <c r="F7208" t="s">
        <v>33</v>
      </c>
      <c r="G7208" s="16" t="s">
        <v>7549</v>
      </c>
      <c r="H7208" s="1"/>
      <c r="J7208"/>
      <c r="AC7208" s="5">
        <v>45406</v>
      </c>
      <c r="AD7208" t="s">
        <v>13199</v>
      </c>
      <c r="AE7208" t="s">
        <v>198</v>
      </c>
      <c r="AF7208">
        <f>MONTH(Table1[[#This Row],[Date Sent]])</f>
        <v>4</v>
      </c>
      <c r="AG7208">
        <f>YEAR(Table1[[#This Row],[Date Sent]])</f>
        <v>2024</v>
      </c>
      <c r="AH7208"/>
    </row>
    <row r="7209" spans="1:34" x14ac:dyDescent="0.2">
      <c r="A7209" t="s">
        <v>612</v>
      </c>
      <c r="B7209" t="s">
        <v>7609</v>
      </c>
      <c r="C7209" s="1">
        <v>7.61</v>
      </c>
      <c r="D7209" s="5">
        <v>45388</v>
      </c>
      <c r="E7209" t="s">
        <v>25</v>
      </c>
      <c r="F7209" t="s">
        <v>33</v>
      </c>
      <c r="G7209" s="16" t="s">
        <v>1412</v>
      </c>
      <c r="H7209" s="1"/>
      <c r="J7209"/>
      <c r="AC7209" s="5">
        <v>45406</v>
      </c>
      <c r="AD7209" t="s">
        <v>13199</v>
      </c>
      <c r="AE7209" t="s">
        <v>198</v>
      </c>
      <c r="AF7209">
        <f>MONTH(Table1[[#This Row],[Date Sent]])</f>
        <v>4</v>
      </c>
      <c r="AG7209">
        <f>YEAR(Table1[[#This Row],[Date Sent]])</f>
        <v>2024</v>
      </c>
      <c r="AH7209"/>
    </row>
    <row r="7210" spans="1:34" x14ac:dyDescent="0.2">
      <c r="A7210" t="s">
        <v>612</v>
      </c>
      <c r="B7210" t="s">
        <v>7609</v>
      </c>
      <c r="C7210" s="1">
        <v>20.13</v>
      </c>
      <c r="D7210" s="5">
        <v>45389</v>
      </c>
      <c r="E7210" t="s">
        <v>25</v>
      </c>
      <c r="F7210" t="s">
        <v>33</v>
      </c>
      <c r="G7210" s="16" t="s">
        <v>7550</v>
      </c>
      <c r="H7210" s="1"/>
      <c r="J7210"/>
      <c r="AC7210" s="5">
        <v>45406</v>
      </c>
      <c r="AD7210" t="s">
        <v>13199</v>
      </c>
      <c r="AE7210" t="s">
        <v>198</v>
      </c>
      <c r="AF7210">
        <f>MONTH(Table1[[#This Row],[Date Sent]])</f>
        <v>4</v>
      </c>
      <c r="AG7210">
        <f>YEAR(Table1[[#This Row],[Date Sent]])</f>
        <v>2024</v>
      </c>
      <c r="AH7210"/>
    </row>
    <row r="7211" spans="1:34" x14ac:dyDescent="0.2">
      <c r="A7211" t="s">
        <v>144</v>
      </c>
      <c r="B7211" t="s">
        <v>7551</v>
      </c>
      <c r="C7211" s="1">
        <v>64.010000000000005</v>
      </c>
      <c r="D7211" s="5">
        <v>45397</v>
      </c>
      <c r="E7211" t="s">
        <v>21</v>
      </c>
      <c r="F7211" t="s">
        <v>33</v>
      </c>
      <c r="G7211" s="16" t="s">
        <v>7552</v>
      </c>
      <c r="H7211" s="1"/>
      <c r="J7211"/>
      <c r="AC7211" s="5">
        <v>45406</v>
      </c>
      <c r="AD7211" t="s">
        <v>13344</v>
      </c>
      <c r="AE7211" t="s">
        <v>198</v>
      </c>
      <c r="AF7211">
        <f>MONTH(Table1[[#This Row],[Date Sent]])</f>
        <v>4</v>
      </c>
      <c r="AG7211">
        <f>YEAR(Table1[[#This Row],[Date Sent]])</f>
        <v>2024</v>
      </c>
      <c r="AH7211"/>
    </row>
    <row r="7212" spans="1:34" x14ac:dyDescent="0.2">
      <c r="A7212" t="s">
        <v>144</v>
      </c>
      <c r="B7212" t="s">
        <v>7551</v>
      </c>
      <c r="C7212" s="1">
        <v>25.96</v>
      </c>
      <c r="D7212" s="5">
        <v>45399</v>
      </c>
      <c r="E7212" t="s">
        <v>6</v>
      </c>
      <c r="F7212" t="s">
        <v>18</v>
      </c>
      <c r="G7212" s="16" t="s">
        <v>1962</v>
      </c>
      <c r="H7212" s="1"/>
      <c r="J7212"/>
      <c r="AC7212" s="5">
        <v>45406</v>
      </c>
      <c r="AD7212" t="s">
        <v>13344</v>
      </c>
      <c r="AE7212" t="s">
        <v>198</v>
      </c>
      <c r="AF7212">
        <f>MONTH(Table1[[#This Row],[Date Sent]])</f>
        <v>4</v>
      </c>
      <c r="AG7212">
        <f>YEAR(Table1[[#This Row],[Date Sent]])</f>
        <v>2024</v>
      </c>
      <c r="AH7212"/>
    </row>
    <row r="7213" spans="1:34" x14ac:dyDescent="0.2">
      <c r="A7213" t="s">
        <v>5322</v>
      </c>
      <c r="B7213" t="s">
        <v>7610</v>
      </c>
      <c r="C7213" s="1">
        <v>7.4</v>
      </c>
      <c r="D7213" s="5">
        <v>45391</v>
      </c>
      <c r="E7213" t="s">
        <v>21</v>
      </c>
      <c r="F7213" t="s">
        <v>33</v>
      </c>
      <c r="G7213" s="16" t="s">
        <v>7611</v>
      </c>
      <c r="H7213" s="1"/>
      <c r="J7213"/>
      <c r="AC7213" s="5">
        <v>45407</v>
      </c>
      <c r="AD7213" t="s">
        <v>14609</v>
      </c>
      <c r="AE7213" t="s">
        <v>198</v>
      </c>
      <c r="AF7213">
        <f>MONTH(Table1[[#This Row],[Date Sent]])</f>
        <v>4</v>
      </c>
      <c r="AG7213">
        <f>YEAR(Table1[[#This Row],[Date Sent]])</f>
        <v>2024</v>
      </c>
      <c r="AH7213"/>
    </row>
    <row r="7214" spans="1:34" x14ac:dyDescent="0.2">
      <c r="A7214" t="s">
        <v>5322</v>
      </c>
      <c r="B7214" t="s">
        <v>7610</v>
      </c>
      <c r="C7214" s="1">
        <v>54.28</v>
      </c>
      <c r="D7214" s="5">
        <v>45392</v>
      </c>
      <c r="E7214" t="s">
        <v>21</v>
      </c>
      <c r="F7214" t="s">
        <v>33</v>
      </c>
      <c r="G7214" s="16" t="s">
        <v>7612</v>
      </c>
      <c r="H7214" s="1"/>
      <c r="J7214"/>
      <c r="AC7214" s="5">
        <v>45407</v>
      </c>
      <c r="AD7214" t="s">
        <v>14609</v>
      </c>
      <c r="AE7214" t="s">
        <v>198</v>
      </c>
      <c r="AF7214">
        <f>MONTH(Table1[[#This Row],[Date Sent]])</f>
        <v>4</v>
      </c>
      <c r="AG7214">
        <f>YEAR(Table1[[#This Row],[Date Sent]])</f>
        <v>2024</v>
      </c>
      <c r="AH7214"/>
    </row>
    <row r="7215" spans="1:34" x14ac:dyDescent="0.2">
      <c r="A7215" t="s">
        <v>5322</v>
      </c>
      <c r="B7215" t="s">
        <v>7610</v>
      </c>
      <c r="C7215" s="1">
        <v>30</v>
      </c>
      <c r="D7215" s="5">
        <v>45395</v>
      </c>
      <c r="E7215" t="s">
        <v>30</v>
      </c>
      <c r="F7215" t="s">
        <v>5</v>
      </c>
      <c r="G7215" s="16" t="s">
        <v>7613</v>
      </c>
      <c r="H7215" s="1"/>
      <c r="J7215"/>
      <c r="AC7215" s="5">
        <v>45407</v>
      </c>
      <c r="AD7215" t="s">
        <v>14609</v>
      </c>
      <c r="AE7215" t="s">
        <v>198</v>
      </c>
      <c r="AF7215">
        <f>MONTH(Table1[[#This Row],[Date Sent]])</f>
        <v>4</v>
      </c>
      <c r="AG7215">
        <f>YEAR(Table1[[#This Row],[Date Sent]])</f>
        <v>2024</v>
      </c>
      <c r="AH7215"/>
    </row>
    <row r="7216" spans="1:34" x14ac:dyDescent="0.2">
      <c r="A7216" t="s">
        <v>1378</v>
      </c>
      <c r="B7216" t="s">
        <v>7614</v>
      </c>
      <c r="C7216" s="1">
        <v>182.9</v>
      </c>
      <c r="D7216" s="5">
        <v>45363</v>
      </c>
      <c r="E7216" t="s">
        <v>10</v>
      </c>
      <c r="F7216" t="s">
        <v>33</v>
      </c>
      <c r="G7216" s="16" t="s">
        <v>7615</v>
      </c>
      <c r="H7216" s="1"/>
      <c r="J7216"/>
      <c r="AC7216" s="5">
        <v>45407</v>
      </c>
      <c r="AD7216" t="s">
        <v>13268</v>
      </c>
      <c r="AE7216" t="s">
        <v>266</v>
      </c>
      <c r="AF7216">
        <f>MONTH(Table1[[#This Row],[Date Sent]])</f>
        <v>4</v>
      </c>
      <c r="AG7216">
        <f>YEAR(Table1[[#This Row],[Date Sent]])</f>
        <v>2024</v>
      </c>
      <c r="AH7216"/>
    </row>
    <row r="7217" spans="1:34" x14ac:dyDescent="0.2">
      <c r="A7217" t="s">
        <v>1378</v>
      </c>
      <c r="B7217" t="s">
        <v>7614</v>
      </c>
      <c r="C7217" s="1">
        <v>177.32</v>
      </c>
      <c r="D7217" s="5">
        <v>45370</v>
      </c>
      <c r="E7217" t="s">
        <v>23</v>
      </c>
      <c r="F7217" t="s">
        <v>15</v>
      </c>
      <c r="G7217" s="16" t="s">
        <v>7616</v>
      </c>
      <c r="H7217" s="1"/>
      <c r="J7217"/>
      <c r="AC7217" s="5">
        <v>45407</v>
      </c>
      <c r="AD7217" t="s">
        <v>13268</v>
      </c>
      <c r="AE7217" t="s">
        <v>266</v>
      </c>
      <c r="AF7217">
        <f>MONTH(Table1[[#This Row],[Date Sent]])</f>
        <v>4</v>
      </c>
      <c r="AG7217">
        <f>YEAR(Table1[[#This Row],[Date Sent]])</f>
        <v>2024</v>
      </c>
      <c r="AH7217"/>
    </row>
    <row r="7218" spans="1:34" x14ac:dyDescent="0.2">
      <c r="A7218" t="s">
        <v>1378</v>
      </c>
      <c r="B7218" t="s">
        <v>7614</v>
      </c>
      <c r="C7218" s="1">
        <v>92.35</v>
      </c>
      <c r="D7218" s="5">
        <v>45383</v>
      </c>
      <c r="E7218" t="s">
        <v>8</v>
      </c>
      <c r="F7218" t="s">
        <v>40</v>
      </c>
      <c r="G7218" s="16" t="s">
        <v>7617</v>
      </c>
      <c r="H7218" s="1"/>
      <c r="J7218"/>
      <c r="AC7218" s="5">
        <v>45407</v>
      </c>
      <c r="AD7218" t="s">
        <v>13268</v>
      </c>
      <c r="AE7218" t="s">
        <v>266</v>
      </c>
      <c r="AF7218">
        <f>MONTH(Table1[[#This Row],[Date Sent]])</f>
        <v>4</v>
      </c>
      <c r="AG7218">
        <f>YEAR(Table1[[#This Row],[Date Sent]])</f>
        <v>2024</v>
      </c>
      <c r="AH7218"/>
    </row>
    <row r="7219" spans="1:34" x14ac:dyDescent="0.2">
      <c r="A7219" t="s">
        <v>1378</v>
      </c>
      <c r="B7219" t="s">
        <v>7614</v>
      </c>
      <c r="C7219" s="1">
        <v>64.180000000000007</v>
      </c>
      <c r="D7219" s="5">
        <v>45390</v>
      </c>
      <c r="E7219" t="s">
        <v>21</v>
      </c>
      <c r="F7219" t="s">
        <v>33</v>
      </c>
      <c r="G7219" s="16" t="s">
        <v>7618</v>
      </c>
      <c r="H7219" s="1"/>
      <c r="J7219"/>
      <c r="AC7219" s="5">
        <v>45407</v>
      </c>
      <c r="AD7219" t="s">
        <v>13268</v>
      </c>
      <c r="AE7219" t="s">
        <v>266</v>
      </c>
      <c r="AF7219">
        <f>MONTH(Table1[[#This Row],[Date Sent]])</f>
        <v>4</v>
      </c>
      <c r="AG7219">
        <f>YEAR(Table1[[#This Row],[Date Sent]])</f>
        <v>2024</v>
      </c>
      <c r="AH7219"/>
    </row>
    <row r="7220" spans="1:34" x14ac:dyDescent="0.2">
      <c r="A7220" t="s">
        <v>1378</v>
      </c>
      <c r="B7220" t="s">
        <v>7614</v>
      </c>
      <c r="C7220" s="1">
        <v>12.8</v>
      </c>
      <c r="D7220" s="5">
        <v>45393</v>
      </c>
      <c r="E7220" t="s">
        <v>12</v>
      </c>
      <c r="F7220" t="s">
        <v>15</v>
      </c>
      <c r="G7220" s="16" t="s">
        <v>7619</v>
      </c>
      <c r="H7220" s="1"/>
      <c r="J7220"/>
      <c r="AC7220" s="5">
        <v>45407</v>
      </c>
      <c r="AD7220" t="s">
        <v>13268</v>
      </c>
      <c r="AE7220" t="s">
        <v>266</v>
      </c>
      <c r="AF7220">
        <f>MONTH(Table1[[#This Row],[Date Sent]])</f>
        <v>4</v>
      </c>
      <c r="AG7220">
        <f>YEAR(Table1[[#This Row],[Date Sent]])</f>
        <v>2024</v>
      </c>
      <c r="AH7220"/>
    </row>
    <row r="7221" spans="1:34" x14ac:dyDescent="0.2">
      <c r="A7221" t="s">
        <v>1378</v>
      </c>
      <c r="B7221" t="s">
        <v>7614</v>
      </c>
      <c r="C7221" s="1">
        <v>121.92</v>
      </c>
      <c r="D7221" s="5">
        <v>45398</v>
      </c>
      <c r="E7221" t="s">
        <v>13</v>
      </c>
      <c r="F7221" t="s">
        <v>33</v>
      </c>
      <c r="G7221" s="16" t="s">
        <v>7620</v>
      </c>
      <c r="H7221" s="1"/>
      <c r="J7221"/>
      <c r="AC7221" s="5">
        <v>45407</v>
      </c>
      <c r="AD7221" t="s">
        <v>13268</v>
      </c>
      <c r="AE7221" t="s">
        <v>266</v>
      </c>
      <c r="AF7221">
        <f>MONTH(Table1[[#This Row],[Date Sent]])</f>
        <v>4</v>
      </c>
      <c r="AG7221">
        <f>YEAR(Table1[[#This Row],[Date Sent]])</f>
        <v>2024</v>
      </c>
      <c r="AH7221"/>
    </row>
    <row r="7222" spans="1:34" x14ac:dyDescent="0.2">
      <c r="A7222" t="s">
        <v>1378</v>
      </c>
      <c r="B7222" t="s">
        <v>7614</v>
      </c>
      <c r="C7222" s="1">
        <v>80.239999999999995</v>
      </c>
      <c r="D7222" s="5">
        <v>45399</v>
      </c>
      <c r="E7222" t="s">
        <v>21</v>
      </c>
      <c r="F7222" t="s">
        <v>33</v>
      </c>
      <c r="G7222" s="16" t="s">
        <v>1580</v>
      </c>
      <c r="H7222" s="1"/>
      <c r="J7222"/>
      <c r="AC7222" s="5">
        <v>45407</v>
      </c>
      <c r="AD7222" t="s">
        <v>13268</v>
      </c>
      <c r="AE7222" t="s">
        <v>266</v>
      </c>
      <c r="AF7222">
        <f>MONTH(Table1[[#This Row],[Date Sent]])</f>
        <v>4</v>
      </c>
      <c r="AG7222">
        <f>YEAR(Table1[[#This Row],[Date Sent]])</f>
        <v>2024</v>
      </c>
      <c r="AH7222"/>
    </row>
    <row r="7223" spans="1:34" x14ac:dyDescent="0.2">
      <c r="A7223" t="s">
        <v>7621</v>
      </c>
      <c r="B7223" t="s">
        <v>7622</v>
      </c>
      <c r="C7223" s="1">
        <v>21.96</v>
      </c>
      <c r="D7223" s="5">
        <v>45378</v>
      </c>
      <c r="E7223" t="s">
        <v>20</v>
      </c>
      <c r="F7223" t="s">
        <v>39</v>
      </c>
      <c r="G7223" s="16" t="s">
        <v>7623</v>
      </c>
      <c r="H7223" s="1"/>
      <c r="J7223"/>
      <c r="AC7223" s="5">
        <v>45407</v>
      </c>
      <c r="AD7223" t="s">
        <v>13766</v>
      </c>
      <c r="AE7223" t="s">
        <v>313</v>
      </c>
      <c r="AF7223">
        <f>MONTH(Table1[[#This Row],[Date Sent]])</f>
        <v>4</v>
      </c>
      <c r="AG7223">
        <f>YEAR(Table1[[#This Row],[Date Sent]])</f>
        <v>2024</v>
      </c>
      <c r="AH7223"/>
    </row>
    <row r="7224" spans="1:34" x14ac:dyDescent="0.2">
      <c r="A7224" t="s">
        <v>7621</v>
      </c>
      <c r="B7224" t="s">
        <v>7624</v>
      </c>
      <c r="C7224" s="1">
        <v>9.7200000000000006</v>
      </c>
      <c r="D7224" s="5">
        <v>45369</v>
      </c>
      <c r="E7224" t="s">
        <v>21</v>
      </c>
      <c r="F7224" t="s">
        <v>33</v>
      </c>
      <c r="G7224" s="16" t="s">
        <v>7625</v>
      </c>
      <c r="H7224" s="1"/>
      <c r="J7224"/>
      <c r="AC7224" s="5">
        <v>45407</v>
      </c>
      <c r="AD7224" t="s">
        <v>13766</v>
      </c>
      <c r="AE7224" t="s">
        <v>313</v>
      </c>
      <c r="AF7224">
        <f>MONTH(Table1[[#This Row],[Date Sent]])</f>
        <v>4</v>
      </c>
      <c r="AG7224">
        <f>YEAR(Table1[[#This Row],[Date Sent]])</f>
        <v>2024</v>
      </c>
      <c r="AH7224"/>
    </row>
    <row r="7225" spans="1:34" x14ac:dyDescent="0.2">
      <c r="A7225" t="s">
        <v>2727</v>
      </c>
      <c r="B7225" t="s">
        <v>7626</v>
      </c>
      <c r="C7225" s="1">
        <v>25</v>
      </c>
      <c r="D7225" s="5">
        <v>45372</v>
      </c>
      <c r="E7225" t="s">
        <v>14</v>
      </c>
      <c r="F7225" t="s">
        <v>5</v>
      </c>
      <c r="G7225" s="16" t="s">
        <v>7627</v>
      </c>
      <c r="H7225" s="1"/>
      <c r="J7225"/>
      <c r="AC7225" s="5">
        <v>45407</v>
      </c>
      <c r="AD7225" t="s">
        <v>14662</v>
      </c>
      <c r="AE7225" t="s">
        <v>243</v>
      </c>
      <c r="AF7225">
        <f>MONTH(Table1[[#This Row],[Date Sent]])</f>
        <v>4</v>
      </c>
      <c r="AG7225">
        <f>YEAR(Table1[[#This Row],[Date Sent]])</f>
        <v>2024</v>
      </c>
      <c r="AH7225"/>
    </row>
    <row r="7226" spans="1:34" x14ac:dyDescent="0.2">
      <c r="A7226" t="s">
        <v>2727</v>
      </c>
      <c r="B7226" t="s">
        <v>7626</v>
      </c>
      <c r="C7226" s="1">
        <v>20</v>
      </c>
      <c r="D7226" s="5">
        <v>45372</v>
      </c>
      <c r="E7226" t="s">
        <v>14</v>
      </c>
      <c r="F7226" t="s">
        <v>5</v>
      </c>
      <c r="G7226" s="16" t="s">
        <v>7628</v>
      </c>
      <c r="H7226" s="1"/>
      <c r="J7226"/>
      <c r="AC7226" s="5">
        <v>45407</v>
      </c>
      <c r="AD7226" t="s">
        <v>14662</v>
      </c>
      <c r="AE7226" t="s">
        <v>243</v>
      </c>
      <c r="AF7226">
        <f>MONTH(Table1[[#This Row],[Date Sent]])</f>
        <v>4</v>
      </c>
      <c r="AG7226">
        <f>YEAR(Table1[[#This Row],[Date Sent]])</f>
        <v>2024</v>
      </c>
      <c r="AH7226"/>
    </row>
    <row r="7227" spans="1:34" x14ac:dyDescent="0.2">
      <c r="A7227" t="s">
        <v>2887</v>
      </c>
      <c r="B7227" t="s">
        <v>7629</v>
      </c>
      <c r="C7227" s="1">
        <v>76.37</v>
      </c>
      <c r="D7227" s="5">
        <v>45373</v>
      </c>
      <c r="E7227" t="s">
        <v>21</v>
      </c>
      <c r="F7227" t="s">
        <v>33</v>
      </c>
      <c r="G7227" s="16" t="s">
        <v>7630</v>
      </c>
      <c r="H7227" s="1"/>
      <c r="J7227"/>
      <c r="AC7227" s="5">
        <v>45407</v>
      </c>
      <c r="AD7227" t="s">
        <v>14677</v>
      </c>
      <c r="AE7227" t="s">
        <v>313</v>
      </c>
      <c r="AF7227">
        <f>MONTH(Table1[[#This Row],[Date Sent]])</f>
        <v>4</v>
      </c>
      <c r="AG7227">
        <f>YEAR(Table1[[#This Row],[Date Sent]])</f>
        <v>2024</v>
      </c>
      <c r="AH7227"/>
    </row>
    <row r="7228" spans="1:34" x14ac:dyDescent="0.2">
      <c r="A7228" t="s">
        <v>2887</v>
      </c>
      <c r="B7228" t="s">
        <v>7629</v>
      </c>
      <c r="C7228" s="1">
        <v>16.46</v>
      </c>
      <c r="D7228" s="5">
        <v>45374</v>
      </c>
      <c r="E7228" t="s">
        <v>21</v>
      </c>
      <c r="F7228" t="s">
        <v>33</v>
      </c>
      <c r="G7228" s="16" t="s">
        <v>7631</v>
      </c>
      <c r="H7228" s="1"/>
      <c r="J7228"/>
      <c r="AC7228" s="5">
        <v>45407</v>
      </c>
      <c r="AD7228" t="s">
        <v>14677</v>
      </c>
      <c r="AE7228" t="s">
        <v>313</v>
      </c>
      <c r="AF7228">
        <f>MONTH(Table1[[#This Row],[Date Sent]])</f>
        <v>4</v>
      </c>
      <c r="AG7228">
        <f>YEAR(Table1[[#This Row],[Date Sent]])</f>
        <v>2024</v>
      </c>
      <c r="AH7228"/>
    </row>
    <row r="7229" spans="1:34" x14ac:dyDescent="0.2">
      <c r="A7229" t="s">
        <v>2887</v>
      </c>
      <c r="B7229" t="s">
        <v>7629</v>
      </c>
      <c r="C7229" s="1">
        <v>46.98</v>
      </c>
      <c r="D7229" s="5">
        <v>45385</v>
      </c>
      <c r="E7229" t="s">
        <v>21</v>
      </c>
      <c r="F7229" t="s">
        <v>33</v>
      </c>
      <c r="G7229" s="16" t="s">
        <v>7632</v>
      </c>
      <c r="H7229" s="1"/>
      <c r="J7229"/>
      <c r="AC7229" s="5">
        <v>45407</v>
      </c>
      <c r="AD7229" t="s">
        <v>14677</v>
      </c>
      <c r="AE7229" t="s">
        <v>313</v>
      </c>
      <c r="AF7229">
        <f>MONTH(Table1[[#This Row],[Date Sent]])</f>
        <v>4</v>
      </c>
      <c r="AG7229">
        <f>YEAR(Table1[[#This Row],[Date Sent]])</f>
        <v>2024</v>
      </c>
      <c r="AH7229"/>
    </row>
    <row r="7230" spans="1:34" x14ac:dyDescent="0.2">
      <c r="A7230" t="s">
        <v>2887</v>
      </c>
      <c r="B7230" t="s">
        <v>7629</v>
      </c>
      <c r="C7230" s="1">
        <v>26.17</v>
      </c>
      <c r="D7230" s="5">
        <v>45391</v>
      </c>
      <c r="E7230" t="s">
        <v>44</v>
      </c>
      <c r="F7230" t="s">
        <v>39</v>
      </c>
      <c r="G7230" s="16" t="s">
        <v>7633</v>
      </c>
      <c r="H7230" s="1"/>
      <c r="J7230"/>
      <c r="AC7230" s="5">
        <v>45407</v>
      </c>
      <c r="AD7230" t="s">
        <v>14677</v>
      </c>
      <c r="AE7230" t="s">
        <v>313</v>
      </c>
      <c r="AF7230">
        <f>MONTH(Table1[[#This Row],[Date Sent]])</f>
        <v>4</v>
      </c>
      <c r="AG7230">
        <f>YEAR(Table1[[#This Row],[Date Sent]])</f>
        <v>2024</v>
      </c>
      <c r="AH7230"/>
    </row>
    <row r="7231" spans="1:34" x14ac:dyDescent="0.2">
      <c r="A7231" t="s">
        <v>2887</v>
      </c>
      <c r="B7231" t="s">
        <v>7629</v>
      </c>
      <c r="C7231" s="1">
        <v>29.94</v>
      </c>
      <c r="D7231" s="5">
        <v>45394</v>
      </c>
      <c r="E7231" t="s">
        <v>44</v>
      </c>
      <c r="F7231" t="s">
        <v>39</v>
      </c>
      <c r="G7231" s="16" t="s">
        <v>7634</v>
      </c>
      <c r="H7231" s="1"/>
      <c r="J7231"/>
      <c r="AC7231" s="5">
        <v>45407</v>
      </c>
      <c r="AD7231" t="s">
        <v>14677</v>
      </c>
      <c r="AE7231" t="s">
        <v>313</v>
      </c>
      <c r="AF7231">
        <f>MONTH(Table1[[#This Row],[Date Sent]])</f>
        <v>4</v>
      </c>
      <c r="AG7231">
        <f>YEAR(Table1[[#This Row],[Date Sent]])</f>
        <v>2024</v>
      </c>
      <c r="AH7231"/>
    </row>
    <row r="7232" spans="1:34" x14ac:dyDescent="0.2">
      <c r="A7232" t="s">
        <v>5322</v>
      </c>
      <c r="B7232" t="s">
        <v>7635</v>
      </c>
      <c r="C7232" s="1">
        <v>8.17</v>
      </c>
      <c r="D7232" s="5">
        <v>45383</v>
      </c>
      <c r="E7232" t="s">
        <v>17</v>
      </c>
      <c r="F7232"/>
      <c r="G7232" s="16" t="s">
        <v>7636</v>
      </c>
      <c r="H7232" s="1"/>
      <c r="J7232"/>
      <c r="AC7232" s="5">
        <v>45407</v>
      </c>
      <c r="AD7232" t="s">
        <v>14609</v>
      </c>
      <c r="AE7232" t="s">
        <v>198</v>
      </c>
      <c r="AF7232">
        <f>MONTH(Table1[[#This Row],[Date Sent]])</f>
        <v>4</v>
      </c>
      <c r="AG7232">
        <f>YEAR(Table1[[#This Row],[Date Sent]])</f>
        <v>2024</v>
      </c>
      <c r="AH7232"/>
    </row>
    <row r="7233" spans="1:34" x14ac:dyDescent="0.2">
      <c r="A7233" t="s">
        <v>5322</v>
      </c>
      <c r="B7233" t="s">
        <v>7635</v>
      </c>
      <c r="C7233" s="1">
        <v>73.150000000000006</v>
      </c>
      <c r="D7233" s="5">
        <v>45384</v>
      </c>
      <c r="E7233" t="s">
        <v>21</v>
      </c>
      <c r="F7233" t="s">
        <v>15</v>
      </c>
      <c r="G7233" s="16" t="s">
        <v>7637</v>
      </c>
      <c r="H7233" s="1"/>
      <c r="J7233"/>
      <c r="AC7233" s="5">
        <v>45407</v>
      </c>
      <c r="AD7233" t="s">
        <v>14609</v>
      </c>
      <c r="AE7233" t="s">
        <v>198</v>
      </c>
      <c r="AF7233">
        <f>MONTH(Table1[[#This Row],[Date Sent]])</f>
        <v>4</v>
      </c>
      <c r="AG7233">
        <f>YEAR(Table1[[#This Row],[Date Sent]])</f>
        <v>2024</v>
      </c>
      <c r="AH7233"/>
    </row>
    <row r="7234" spans="1:34" x14ac:dyDescent="0.2">
      <c r="A7234" t="s">
        <v>5322</v>
      </c>
      <c r="B7234" t="s">
        <v>7635</v>
      </c>
      <c r="C7234" s="1">
        <v>38.770000000000003</v>
      </c>
      <c r="D7234" s="5">
        <v>45385</v>
      </c>
      <c r="E7234" t="s">
        <v>21</v>
      </c>
      <c r="F7234" t="s">
        <v>33</v>
      </c>
      <c r="G7234" s="16" t="s">
        <v>7638</v>
      </c>
      <c r="H7234" s="1"/>
      <c r="J7234"/>
      <c r="AC7234" s="5">
        <v>45407</v>
      </c>
      <c r="AD7234" t="s">
        <v>14609</v>
      </c>
      <c r="AE7234" t="s">
        <v>198</v>
      </c>
      <c r="AF7234">
        <f>MONTH(Table1[[#This Row],[Date Sent]])</f>
        <v>4</v>
      </c>
      <c r="AG7234">
        <f>YEAR(Table1[[#This Row],[Date Sent]])</f>
        <v>2024</v>
      </c>
      <c r="AH7234"/>
    </row>
    <row r="7235" spans="1:34" x14ac:dyDescent="0.2">
      <c r="A7235" t="s">
        <v>5322</v>
      </c>
      <c r="B7235" t="s">
        <v>7635</v>
      </c>
      <c r="C7235" s="1">
        <v>347.8</v>
      </c>
      <c r="D7235" s="5">
        <v>45390</v>
      </c>
      <c r="E7235" t="s">
        <v>21</v>
      </c>
      <c r="F7235" t="s">
        <v>33</v>
      </c>
      <c r="G7235" s="16" t="s">
        <v>7639</v>
      </c>
      <c r="H7235" s="1"/>
      <c r="J7235"/>
      <c r="AC7235" s="5">
        <v>45407</v>
      </c>
      <c r="AD7235" t="s">
        <v>14609</v>
      </c>
      <c r="AE7235" t="s">
        <v>198</v>
      </c>
      <c r="AF7235">
        <f>MONTH(Table1[[#This Row],[Date Sent]])</f>
        <v>4</v>
      </c>
      <c r="AG7235">
        <f>YEAR(Table1[[#This Row],[Date Sent]])</f>
        <v>2024</v>
      </c>
      <c r="AH7235"/>
    </row>
    <row r="7236" spans="1:34" x14ac:dyDescent="0.2">
      <c r="A7236" t="s">
        <v>2727</v>
      </c>
      <c r="B7236" t="s">
        <v>7640</v>
      </c>
      <c r="C7236" s="1">
        <v>249.65</v>
      </c>
      <c r="D7236" s="5">
        <v>45375</v>
      </c>
      <c r="E7236" t="s">
        <v>20</v>
      </c>
      <c r="F7236" t="s">
        <v>39</v>
      </c>
      <c r="G7236" s="16" t="s">
        <v>7641</v>
      </c>
      <c r="H7236" s="1"/>
      <c r="J7236"/>
      <c r="AC7236" s="5">
        <v>45407</v>
      </c>
      <c r="AD7236" t="s">
        <v>14662</v>
      </c>
      <c r="AE7236" t="s">
        <v>243</v>
      </c>
      <c r="AF7236">
        <f>MONTH(Table1[[#This Row],[Date Sent]])</f>
        <v>4</v>
      </c>
      <c r="AG7236">
        <f>YEAR(Table1[[#This Row],[Date Sent]])</f>
        <v>2024</v>
      </c>
      <c r="AH7236"/>
    </row>
    <row r="7237" spans="1:34" x14ac:dyDescent="0.2">
      <c r="A7237" t="s">
        <v>2727</v>
      </c>
      <c r="B7237" t="s">
        <v>7640</v>
      </c>
      <c r="C7237" s="1">
        <v>120.23</v>
      </c>
      <c r="D7237" s="5">
        <v>45377</v>
      </c>
      <c r="E7237" t="s">
        <v>21</v>
      </c>
      <c r="F7237" t="s">
        <v>33</v>
      </c>
      <c r="G7237" s="16" t="s">
        <v>7642</v>
      </c>
      <c r="H7237" s="1"/>
      <c r="J7237"/>
      <c r="AC7237" s="5">
        <v>45407</v>
      </c>
      <c r="AD7237" t="s">
        <v>14662</v>
      </c>
      <c r="AE7237" t="s">
        <v>243</v>
      </c>
      <c r="AF7237">
        <f>MONTH(Table1[[#This Row],[Date Sent]])</f>
        <v>4</v>
      </c>
      <c r="AG7237">
        <f>YEAR(Table1[[#This Row],[Date Sent]])</f>
        <v>2024</v>
      </c>
      <c r="AH7237"/>
    </row>
    <row r="7238" spans="1:34" x14ac:dyDescent="0.2">
      <c r="A7238" t="s">
        <v>2727</v>
      </c>
      <c r="B7238" t="s">
        <v>7640</v>
      </c>
      <c r="C7238" s="1">
        <v>10.9</v>
      </c>
      <c r="D7238" s="5">
        <v>45378</v>
      </c>
      <c r="E7238" t="s">
        <v>20</v>
      </c>
      <c r="F7238" t="s">
        <v>39</v>
      </c>
      <c r="G7238" s="16" t="s">
        <v>5082</v>
      </c>
      <c r="H7238" s="1"/>
      <c r="J7238"/>
      <c r="AC7238" s="5">
        <v>45407</v>
      </c>
      <c r="AD7238" t="s">
        <v>14662</v>
      </c>
      <c r="AE7238" t="s">
        <v>243</v>
      </c>
      <c r="AF7238">
        <f>MONTH(Table1[[#This Row],[Date Sent]])</f>
        <v>4</v>
      </c>
      <c r="AG7238">
        <f>YEAR(Table1[[#This Row],[Date Sent]])</f>
        <v>2024</v>
      </c>
      <c r="AH7238"/>
    </row>
    <row r="7239" spans="1:34" x14ac:dyDescent="0.2">
      <c r="A7239" t="s">
        <v>2727</v>
      </c>
      <c r="B7239" t="s">
        <v>7640</v>
      </c>
      <c r="C7239" s="1">
        <v>164.67</v>
      </c>
      <c r="D7239" s="5">
        <v>45378</v>
      </c>
      <c r="E7239" t="s">
        <v>20</v>
      </c>
      <c r="F7239" t="s">
        <v>39</v>
      </c>
      <c r="G7239" s="16" t="s">
        <v>7643</v>
      </c>
      <c r="H7239" s="1"/>
      <c r="J7239"/>
      <c r="AC7239" s="5">
        <v>45407</v>
      </c>
      <c r="AD7239" t="s">
        <v>14662</v>
      </c>
      <c r="AE7239" t="s">
        <v>243</v>
      </c>
      <c r="AF7239">
        <f>MONTH(Table1[[#This Row],[Date Sent]])</f>
        <v>4</v>
      </c>
      <c r="AG7239">
        <f>YEAR(Table1[[#This Row],[Date Sent]])</f>
        <v>2024</v>
      </c>
      <c r="AH7239"/>
    </row>
    <row r="7240" spans="1:34" x14ac:dyDescent="0.2">
      <c r="A7240" t="s">
        <v>2255</v>
      </c>
      <c r="B7240" t="s">
        <v>7644</v>
      </c>
      <c r="C7240" s="1">
        <v>29.92</v>
      </c>
      <c r="D7240" s="5">
        <v>45372</v>
      </c>
      <c r="E7240" t="s">
        <v>21</v>
      </c>
      <c r="F7240" t="s">
        <v>33</v>
      </c>
      <c r="G7240" s="16" t="s">
        <v>6137</v>
      </c>
      <c r="H7240" s="1"/>
      <c r="J7240"/>
      <c r="AC7240" s="5">
        <v>45407</v>
      </c>
      <c r="AD7240" t="s">
        <v>14618</v>
      </c>
      <c r="AE7240" t="s">
        <v>182</v>
      </c>
      <c r="AF7240">
        <f>MONTH(Table1[[#This Row],[Date Sent]])</f>
        <v>4</v>
      </c>
      <c r="AG7240">
        <f>YEAR(Table1[[#This Row],[Date Sent]])</f>
        <v>2024</v>
      </c>
      <c r="AH7240"/>
    </row>
    <row r="7241" spans="1:34" x14ac:dyDescent="0.2">
      <c r="A7241" t="s">
        <v>2255</v>
      </c>
      <c r="B7241" t="s">
        <v>7644</v>
      </c>
      <c r="C7241" s="1">
        <v>115.85</v>
      </c>
      <c r="D7241" s="5">
        <v>45372</v>
      </c>
      <c r="E7241" t="s">
        <v>21</v>
      </c>
      <c r="F7241" t="s">
        <v>33</v>
      </c>
      <c r="G7241" s="16" t="s">
        <v>7645</v>
      </c>
      <c r="H7241" s="1"/>
      <c r="J7241"/>
      <c r="AC7241" s="5">
        <v>45407</v>
      </c>
      <c r="AD7241" t="s">
        <v>14618</v>
      </c>
      <c r="AE7241" t="s">
        <v>182</v>
      </c>
      <c r="AF7241">
        <f>MONTH(Table1[[#This Row],[Date Sent]])</f>
        <v>4</v>
      </c>
      <c r="AG7241">
        <f>YEAR(Table1[[#This Row],[Date Sent]])</f>
        <v>2024</v>
      </c>
      <c r="AH7241"/>
    </row>
    <row r="7242" spans="1:34" x14ac:dyDescent="0.2">
      <c r="A7242" t="s">
        <v>2255</v>
      </c>
      <c r="B7242" t="s">
        <v>7644</v>
      </c>
      <c r="C7242" s="1">
        <v>11.32</v>
      </c>
      <c r="D7242" s="5">
        <v>45375</v>
      </c>
      <c r="E7242" t="s">
        <v>21</v>
      </c>
      <c r="F7242" t="s">
        <v>15</v>
      </c>
      <c r="G7242" s="16" t="s">
        <v>7646</v>
      </c>
      <c r="H7242" s="1"/>
      <c r="J7242"/>
      <c r="AC7242" s="5">
        <v>45407</v>
      </c>
      <c r="AD7242" t="s">
        <v>14618</v>
      </c>
      <c r="AE7242" t="s">
        <v>182</v>
      </c>
      <c r="AF7242">
        <f>MONTH(Table1[[#This Row],[Date Sent]])</f>
        <v>4</v>
      </c>
      <c r="AG7242">
        <f>YEAR(Table1[[#This Row],[Date Sent]])</f>
        <v>2024</v>
      </c>
      <c r="AH7242"/>
    </row>
    <row r="7243" spans="1:34" x14ac:dyDescent="0.2">
      <c r="A7243" t="s">
        <v>2255</v>
      </c>
      <c r="B7243" t="s">
        <v>7644</v>
      </c>
      <c r="C7243" s="1">
        <v>15.73</v>
      </c>
      <c r="D7243" s="5">
        <v>45381</v>
      </c>
      <c r="E7243" t="s">
        <v>25</v>
      </c>
      <c r="F7243" t="s">
        <v>17</v>
      </c>
      <c r="G7243" s="16" t="s">
        <v>7647</v>
      </c>
      <c r="H7243" s="1"/>
      <c r="J7243"/>
      <c r="AC7243" s="5">
        <v>45407</v>
      </c>
      <c r="AD7243" t="s">
        <v>14618</v>
      </c>
      <c r="AE7243" t="s">
        <v>182</v>
      </c>
      <c r="AF7243">
        <f>MONTH(Table1[[#This Row],[Date Sent]])</f>
        <v>4</v>
      </c>
      <c r="AG7243">
        <f>YEAR(Table1[[#This Row],[Date Sent]])</f>
        <v>2024</v>
      </c>
      <c r="AH7243"/>
    </row>
    <row r="7244" spans="1:34" x14ac:dyDescent="0.2">
      <c r="A7244" t="s">
        <v>2255</v>
      </c>
      <c r="B7244" t="s">
        <v>7644</v>
      </c>
      <c r="C7244" s="1">
        <v>125.79</v>
      </c>
      <c r="D7244" s="5">
        <v>45384</v>
      </c>
      <c r="E7244" t="s">
        <v>21</v>
      </c>
      <c r="F7244" t="s">
        <v>33</v>
      </c>
      <c r="G7244" s="16" t="s">
        <v>1074</v>
      </c>
      <c r="H7244" s="1"/>
      <c r="J7244"/>
      <c r="AC7244" s="5">
        <v>45407</v>
      </c>
      <c r="AD7244" t="s">
        <v>14618</v>
      </c>
      <c r="AE7244" t="s">
        <v>182</v>
      </c>
      <c r="AF7244">
        <f>MONTH(Table1[[#This Row],[Date Sent]])</f>
        <v>4</v>
      </c>
      <c r="AG7244">
        <f>YEAR(Table1[[#This Row],[Date Sent]])</f>
        <v>2024</v>
      </c>
      <c r="AH7244"/>
    </row>
    <row r="7245" spans="1:34" x14ac:dyDescent="0.2">
      <c r="A7245" t="s">
        <v>2255</v>
      </c>
      <c r="B7245" t="s">
        <v>7644</v>
      </c>
      <c r="C7245" s="1">
        <v>15.74</v>
      </c>
      <c r="D7245" s="5">
        <v>45385</v>
      </c>
      <c r="E7245" t="s">
        <v>25</v>
      </c>
      <c r="F7245" t="s">
        <v>17</v>
      </c>
      <c r="G7245" s="16" t="s">
        <v>7648</v>
      </c>
      <c r="H7245" s="1"/>
      <c r="J7245"/>
      <c r="AC7245" s="5">
        <v>45407</v>
      </c>
      <c r="AD7245" t="s">
        <v>14618</v>
      </c>
      <c r="AE7245" t="s">
        <v>182</v>
      </c>
      <c r="AF7245">
        <f>MONTH(Table1[[#This Row],[Date Sent]])</f>
        <v>4</v>
      </c>
      <c r="AG7245">
        <f>YEAR(Table1[[#This Row],[Date Sent]])</f>
        <v>2024</v>
      </c>
      <c r="AH7245"/>
    </row>
    <row r="7246" spans="1:34" x14ac:dyDescent="0.2">
      <c r="A7246" t="s">
        <v>2255</v>
      </c>
      <c r="B7246" t="s">
        <v>7644</v>
      </c>
      <c r="C7246" s="1">
        <v>90.27</v>
      </c>
      <c r="D7246" s="5">
        <v>45385</v>
      </c>
      <c r="E7246" t="s">
        <v>21</v>
      </c>
      <c r="F7246" t="s">
        <v>33</v>
      </c>
      <c r="G7246" s="16" t="s">
        <v>1165</v>
      </c>
      <c r="H7246" s="1"/>
      <c r="J7246"/>
      <c r="AC7246" s="5">
        <v>45407</v>
      </c>
      <c r="AD7246" t="s">
        <v>14618</v>
      </c>
      <c r="AE7246" t="s">
        <v>182</v>
      </c>
      <c r="AF7246">
        <f>MONTH(Table1[[#This Row],[Date Sent]])</f>
        <v>4</v>
      </c>
      <c r="AG7246">
        <f>YEAR(Table1[[#This Row],[Date Sent]])</f>
        <v>2024</v>
      </c>
      <c r="AH7246"/>
    </row>
    <row r="7247" spans="1:34" x14ac:dyDescent="0.2">
      <c r="A7247" t="s">
        <v>2255</v>
      </c>
      <c r="B7247" t="s">
        <v>7644</v>
      </c>
      <c r="C7247" s="1">
        <v>33.159999999999997</v>
      </c>
      <c r="D7247" s="5">
        <v>45389</v>
      </c>
      <c r="E7247" t="s">
        <v>21</v>
      </c>
      <c r="F7247" t="s">
        <v>33</v>
      </c>
      <c r="G7247" s="16" t="s">
        <v>1602</v>
      </c>
      <c r="H7247" s="1"/>
      <c r="J7247"/>
      <c r="AC7247" s="5">
        <v>45407</v>
      </c>
      <c r="AD7247" t="s">
        <v>14618</v>
      </c>
      <c r="AE7247" t="s">
        <v>182</v>
      </c>
      <c r="AF7247">
        <f>MONTH(Table1[[#This Row],[Date Sent]])</f>
        <v>4</v>
      </c>
      <c r="AG7247">
        <f>YEAR(Table1[[#This Row],[Date Sent]])</f>
        <v>2024</v>
      </c>
      <c r="AH7247"/>
    </row>
    <row r="7248" spans="1:34" x14ac:dyDescent="0.2">
      <c r="A7248" t="s">
        <v>804</v>
      </c>
      <c r="B7248" t="s">
        <v>7649</v>
      </c>
      <c r="C7248" s="1">
        <v>112.92</v>
      </c>
      <c r="D7248" s="5">
        <v>45390</v>
      </c>
      <c r="E7248" t="s">
        <v>9</v>
      </c>
      <c r="F7248" t="s">
        <v>10</v>
      </c>
      <c r="G7248" s="16" t="s">
        <v>7650</v>
      </c>
      <c r="H7248" s="1"/>
      <c r="J7248"/>
      <c r="AC7248" s="5">
        <v>45407</v>
      </c>
      <c r="AD7248" t="s">
        <v>13203</v>
      </c>
      <c r="AE7248" t="s">
        <v>182</v>
      </c>
      <c r="AF7248">
        <f>MONTH(Table1[[#This Row],[Date Sent]])</f>
        <v>4</v>
      </c>
      <c r="AG7248">
        <f>YEAR(Table1[[#This Row],[Date Sent]])</f>
        <v>2024</v>
      </c>
      <c r="AH7248"/>
    </row>
    <row r="7249" spans="1:34" x14ac:dyDescent="0.2">
      <c r="A7249" t="s">
        <v>804</v>
      </c>
      <c r="B7249" t="s">
        <v>7649</v>
      </c>
      <c r="C7249" s="1">
        <v>29.12</v>
      </c>
      <c r="D7249" s="5">
        <v>45390</v>
      </c>
      <c r="E7249" t="s">
        <v>21</v>
      </c>
      <c r="F7249" t="s">
        <v>18</v>
      </c>
      <c r="G7249" s="16" t="s">
        <v>7651</v>
      </c>
      <c r="H7249" s="1"/>
      <c r="J7249"/>
      <c r="AC7249" s="5">
        <v>45407</v>
      </c>
      <c r="AD7249" t="s">
        <v>13203</v>
      </c>
      <c r="AE7249" t="s">
        <v>182</v>
      </c>
      <c r="AF7249">
        <f>MONTH(Table1[[#This Row],[Date Sent]])</f>
        <v>4</v>
      </c>
      <c r="AG7249">
        <f>YEAR(Table1[[#This Row],[Date Sent]])</f>
        <v>2024</v>
      </c>
      <c r="AH7249"/>
    </row>
    <row r="7250" spans="1:34" x14ac:dyDescent="0.2">
      <c r="A7250" t="s">
        <v>804</v>
      </c>
      <c r="B7250" t="s">
        <v>7649</v>
      </c>
      <c r="C7250" s="1">
        <v>304.64999999999998</v>
      </c>
      <c r="D7250" s="5">
        <v>45391</v>
      </c>
      <c r="E7250" t="s">
        <v>25</v>
      </c>
      <c r="F7250" t="s">
        <v>33</v>
      </c>
      <c r="G7250" s="16" t="s">
        <v>7652</v>
      </c>
      <c r="H7250" s="1"/>
      <c r="J7250"/>
      <c r="AC7250" s="5">
        <v>45407</v>
      </c>
      <c r="AD7250" t="s">
        <v>13203</v>
      </c>
      <c r="AE7250" t="s">
        <v>182</v>
      </c>
      <c r="AF7250">
        <f>MONTH(Table1[[#This Row],[Date Sent]])</f>
        <v>4</v>
      </c>
      <c r="AG7250">
        <f>YEAR(Table1[[#This Row],[Date Sent]])</f>
        <v>2024</v>
      </c>
      <c r="AH7250"/>
    </row>
    <row r="7251" spans="1:34" x14ac:dyDescent="0.2">
      <c r="A7251" t="s">
        <v>804</v>
      </c>
      <c r="B7251" t="s">
        <v>7649</v>
      </c>
      <c r="C7251" s="1">
        <v>60.12</v>
      </c>
      <c r="D7251" s="5">
        <v>45391</v>
      </c>
      <c r="E7251" t="s">
        <v>25</v>
      </c>
      <c r="F7251" t="s">
        <v>17</v>
      </c>
      <c r="G7251" s="16" t="s">
        <v>7653</v>
      </c>
      <c r="H7251" s="1"/>
      <c r="J7251"/>
      <c r="AC7251" s="5">
        <v>45407</v>
      </c>
      <c r="AD7251" t="s">
        <v>13203</v>
      </c>
      <c r="AE7251" t="s">
        <v>182</v>
      </c>
      <c r="AF7251">
        <f>MONTH(Table1[[#This Row],[Date Sent]])</f>
        <v>4</v>
      </c>
      <c r="AG7251">
        <f>YEAR(Table1[[#This Row],[Date Sent]])</f>
        <v>2024</v>
      </c>
      <c r="AH7251"/>
    </row>
    <row r="7252" spans="1:34" x14ac:dyDescent="0.2">
      <c r="A7252" t="s">
        <v>1369</v>
      </c>
      <c r="B7252" t="s">
        <v>7654</v>
      </c>
      <c r="C7252" s="1">
        <v>29.31</v>
      </c>
      <c r="D7252" s="5">
        <v>45370</v>
      </c>
      <c r="E7252" t="s">
        <v>18</v>
      </c>
      <c r="F7252" t="s">
        <v>4</v>
      </c>
      <c r="G7252" s="16" t="s">
        <v>7655</v>
      </c>
      <c r="H7252" s="1"/>
      <c r="J7252"/>
      <c r="AC7252" s="5">
        <v>45407</v>
      </c>
      <c r="AD7252" t="s">
        <v>11649</v>
      </c>
      <c r="AE7252" t="s">
        <v>11649</v>
      </c>
      <c r="AF7252">
        <f>MONTH(Table1[[#This Row],[Date Sent]])</f>
        <v>4</v>
      </c>
      <c r="AG7252">
        <f>YEAR(Table1[[#This Row],[Date Sent]])</f>
        <v>2024</v>
      </c>
      <c r="AH7252"/>
    </row>
    <row r="7253" spans="1:34" x14ac:dyDescent="0.2">
      <c r="A7253" t="s">
        <v>1369</v>
      </c>
      <c r="B7253" t="s">
        <v>7654</v>
      </c>
      <c r="C7253" s="1">
        <v>725.7</v>
      </c>
      <c r="D7253" s="5">
        <v>45373</v>
      </c>
      <c r="E7253" t="s">
        <v>13</v>
      </c>
      <c r="F7253" t="s">
        <v>33</v>
      </c>
      <c r="G7253" s="16" t="s">
        <v>6911</v>
      </c>
      <c r="H7253" s="1"/>
      <c r="J7253"/>
      <c r="AC7253" s="5">
        <v>45407</v>
      </c>
      <c r="AD7253" t="s">
        <v>11649</v>
      </c>
      <c r="AE7253" t="s">
        <v>11649</v>
      </c>
      <c r="AF7253">
        <f>MONTH(Table1[[#This Row],[Date Sent]])</f>
        <v>4</v>
      </c>
      <c r="AG7253">
        <f>YEAR(Table1[[#This Row],[Date Sent]])</f>
        <v>2024</v>
      </c>
      <c r="AH7253"/>
    </row>
    <row r="7254" spans="1:34" x14ac:dyDescent="0.2">
      <c r="A7254" t="s">
        <v>1369</v>
      </c>
      <c r="B7254" t="s">
        <v>7654</v>
      </c>
      <c r="C7254" s="1">
        <v>164.61</v>
      </c>
      <c r="D7254" s="5">
        <v>45377</v>
      </c>
      <c r="E7254" t="s">
        <v>23</v>
      </c>
      <c r="F7254" t="s">
        <v>20</v>
      </c>
      <c r="G7254" s="16" t="s">
        <v>7656</v>
      </c>
      <c r="H7254" s="1"/>
      <c r="J7254"/>
      <c r="AC7254" s="5">
        <v>45407</v>
      </c>
      <c r="AD7254" t="s">
        <v>11649</v>
      </c>
      <c r="AE7254" t="s">
        <v>11649</v>
      </c>
      <c r="AF7254">
        <f>MONTH(Table1[[#This Row],[Date Sent]])</f>
        <v>4</v>
      </c>
      <c r="AG7254">
        <f>YEAR(Table1[[#This Row],[Date Sent]])</f>
        <v>2024</v>
      </c>
      <c r="AH7254"/>
    </row>
    <row r="7255" spans="1:34" x14ac:dyDescent="0.2">
      <c r="A7255" t="s">
        <v>1369</v>
      </c>
      <c r="B7255" t="s">
        <v>7654</v>
      </c>
      <c r="C7255" s="1">
        <v>187.84</v>
      </c>
      <c r="D7255" s="5">
        <v>45377</v>
      </c>
      <c r="E7255" t="s">
        <v>23</v>
      </c>
      <c r="F7255" t="s">
        <v>20</v>
      </c>
      <c r="G7255" s="16" t="s">
        <v>7657</v>
      </c>
      <c r="H7255" s="1"/>
      <c r="J7255"/>
      <c r="AC7255" s="5">
        <v>45407</v>
      </c>
      <c r="AD7255" t="s">
        <v>11649</v>
      </c>
      <c r="AE7255" t="s">
        <v>11649</v>
      </c>
      <c r="AF7255">
        <f>MONTH(Table1[[#This Row],[Date Sent]])</f>
        <v>4</v>
      </c>
      <c r="AG7255">
        <f>YEAR(Table1[[#This Row],[Date Sent]])</f>
        <v>2024</v>
      </c>
      <c r="AH7255"/>
    </row>
    <row r="7256" spans="1:34" x14ac:dyDescent="0.2">
      <c r="A7256" t="s">
        <v>1369</v>
      </c>
      <c r="B7256" t="s">
        <v>7654</v>
      </c>
      <c r="C7256" s="1">
        <v>53.27</v>
      </c>
      <c r="D7256" s="5">
        <v>45380</v>
      </c>
      <c r="E7256" t="s">
        <v>13</v>
      </c>
      <c r="F7256" t="s">
        <v>33</v>
      </c>
      <c r="G7256" s="16" t="s">
        <v>7658</v>
      </c>
      <c r="H7256" s="1"/>
      <c r="J7256"/>
      <c r="AC7256" s="5">
        <v>45407</v>
      </c>
      <c r="AD7256" t="s">
        <v>11649</v>
      </c>
      <c r="AE7256" t="s">
        <v>11649</v>
      </c>
      <c r="AF7256">
        <f>MONTH(Table1[[#This Row],[Date Sent]])</f>
        <v>4</v>
      </c>
      <c r="AG7256">
        <f>YEAR(Table1[[#This Row],[Date Sent]])</f>
        <v>2024</v>
      </c>
      <c r="AH7256"/>
    </row>
    <row r="7257" spans="1:34" x14ac:dyDescent="0.2">
      <c r="A7257" t="s">
        <v>1369</v>
      </c>
      <c r="B7257" t="s">
        <v>7654</v>
      </c>
      <c r="C7257" s="1">
        <v>6.68</v>
      </c>
      <c r="D7257" s="5">
        <v>45390</v>
      </c>
      <c r="E7257" t="s">
        <v>13</v>
      </c>
      <c r="F7257" t="s">
        <v>33</v>
      </c>
      <c r="G7257" s="16" t="s">
        <v>7659</v>
      </c>
      <c r="H7257" s="1"/>
      <c r="J7257"/>
      <c r="AC7257" s="5">
        <v>45407</v>
      </c>
      <c r="AD7257" t="s">
        <v>11649</v>
      </c>
      <c r="AE7257" t="s">
        <v>11649</v>
      </c>
      <c r="AF7257">
        <f>MONTH(Table1[[#This Row],[Date Sent]])</f>
        <v>4</v>
      </c>
      <c r="AG7257">
        <f>YEAR(Table1[[#This Row],[Date Sent]])</f>
        <v>2024</v>
      </c>
      <c r="AH7257"/>
    </row>
    <row r="7258" spans="1:34" x14ac:dyDescent="0.2">
      <c r="A7258" t="s">
        <v>1369</v>
      </c>
      <c r="B7258" t="s">
        <v>7654</v>
      </c>
      <c r="C7258" s="1">
        <v>75.569999999999993</v>
      </c>
      <c r="D7258" s="5">
        <v>45391</v>
      </c>
      <c r="E7258" t="s">
        <v>21</v>
      </c>
      <c r="F7258" t="s">
        <v>33</v>
      </c>
      <c r="G7258" s="16" t="s">
        <v>1591</v>
      </c>
      <c r="H7258" s="1"/>
      <c r="J7258"/>
      <c r="AC7258" s="5">
        <v>45407</v>
      </c>
      <c r="AD7258" t="s">
        <v>11649</v>
      </c>
      <c r="AE7258" t="s">
        <v>11649</v>
      </c>
      <c r="AF7258">
        <f>MONTH(Table1[[#This Row],[Date Sent]])</f>
        <v>4</v>
      </c>
      <c r="AG7258">
        <f>YEAR(Table1[[#This Row],[Date Sent]])</f>
        <v>2024</v>
      </c>
      <c r="AH7258"/>
    </row>
    <row r="7259" spans="1:34" x14ac:dyDescent="0.2">
      <c r="A7259" t="s">
        <v>1369</v>
      </c>
      <c r="B7259" t="s">
        <v>7654</v>
      </c>
      <c r="C7259" s="1">
        <v>82.07</v>
      </c>
      <c r="D7259" s="5">
        <v>45391</v>
      </c>
      <c r="E7259" t="s">
        <v>21</v>
      </c>
      <c r="F7259" t="s">
        <v>15</v>
      </c>
      <c r="G7259" s="16" t="s">
        <v>7660</v>
      </c>
      <c r="H7259" s="1"/>
      <c r="J7259"/>
      <c r="AC7259" s="5">
        <v>45407</v>
      </c>
      <c r="AD7259" t="s">
        <v>11649</v>
      </c>
      <c r="AE7259" t="s">
        <v>11649</v>
      </c>
      <c r="AF7259">
        <f>MONTH(Table1[[#This Row],[Date Sent]])</f>
        <v>4</v>
      </c>
      <c r="AG7259">
        <f>YEAR(Table1[[#This Row],[Date Sent]])</f>
        <v>2024</v>
      </c>
      <c r="AH7259"/>
    </row>
    <row r="7260" spans="1:34" x14ac:dyDescent="0.2">
      <c r="A7260" t="s">
        <v>1369</v>
      </c>
      <c r="B7260" t="s">
        <v>7654</v>
      </c>
      <c r="C7260" s="1">
        <v>55.2</v>
      </c>
      <c r="D7260" s="5">
        <v>45392</v>
      </c>
      <c r="E7260" t="s">
        <v>13</v>
      </c>
      <c r="F7260" t="s">
        <v>39</v>
      </c>
      <c r="G7260" s="16" t="s">
        <v>7661</v>
      </c>
      <c r="H7260" s="1"/>
      <c r="J7260"/>
      <c r="AC7260" s="5">
        <v>45407</v>
      </c>
      <c r="AD7260" t="s">
        <v>11649</v>
      </c>
      <c r="AE7260" t="s">
        <v>11649</v>
      </c>
      <c r="AF7260">
        <f>MONTH(Table1[[#This Row],[Date Sent]])</f>
        <v>4</v>
      </c>
      <c r="AG7260">
        <f>YEAR(Table1[[#This Row],[Date Sent]])</f>
        <v>2024</v>
      </c>
      <c r="AH7260"/>
    </row>
    <row r="7261" spans="1:34" x14ac:dyDescent="0.2">
      <c r="A7261" t="s">
        <v>1369</v>
      </c>
      <c r="B7261" t="s">
        <v>7654</v>
      </c>
      <c r="C7261" s="1">
        <v>566.04999999999995</v>
      </c>
      <c r="D7261" s="5">
        <v>45397</v>
      </c>
      <c r="E7261" t="s">
        <v>21</v>
      </c>
      <c r="F7261" t="s">
        <v>33</v>
      </c>
      <c r="G7261" s="16" t="s">
        <v>7662</v>
      </c>
      <c r="H7261" s="1"/>
      <c r="J7261"/>
      <c r="AC7261" s="5">
        <v>45407</v>
      </c>
      <c r="AD7261" t="s">
        <v>11649</v>
      </c>
      <c r="AE7261" t="s">
        <v>11649</v>
      </c>
      <c r="AF7261">
        <f>MONTH(Table1[[#This Row],[Date Sent]])</f>
        <v>4</v>
      </c>
      <c r="AG7261">
        <f>YEAR(Table1[[#This Row],[Date Sent]])</f>
        <v>2024</v>
      </c>
      <c r="AH7261"/>
    </row>
    <row r="7262" spans="1:34" x14ac:dyDescent="0.2">
      <c r="A7262" t="s">
        <v>1369</v>
      </c>
      <c r="B7262" t="s">
        <v>7654</v>
      </c>
      <c r="C7262" s="1">
        <v>170.81</v>
      </c>
      <c r="D7262" s="5">
        <v>45398</v>
      </c>
      <c r="E7262" t="s">
        <v>21</v>
      </c>
      <c r="F7262" t="s">
        <v>33</v>
      </c>
      <c r="G7262" s="16" t="s">
        <v>7663</v>
      </c>
      <c r="H7262" s="1"/>
      <c r="J7262"/>
      <c r="AC7262" s="5">
        <v>45407</v>
      </c>
      <c r="AD7262" t="s">
        <v>11649</v>
      </c>
      <c r="AE7262" t="s">
        <v>11649</v>
      </c>
      <c r="AF7262">
        <f>MONTH(Table1[[#This Row],[Date Sent]])</f>
        <v>4</v>
      </c>
      <c r="AG7262">
        <f>YEAR(Table1[[#This Row],[Date Sent]])</f>
        <v>2024</v>
      </c>
      <c r="AH7262"/>
    </row>
    <row r="7263" spans="1:34" x14ac:dyDescent="0.2">
      <c r="A7263" t="s">
        <v>172</v>
      </c>
      <c r="B7263" t="s">
        <v>7664</v>
      </c>
      <c r="C7263" s="1">
        <v>268.74</v>
      </c>
      <c r="D7263" s="5">
        <v>45366</v>
      </c>
      <c r="E7263" t="s">
        <v>21</v>
      </c>
      <c r="F7263" t="s">
        <v>25</v>
      </c>
      <c r="G7263" s="16" t="s">
        <v>1998</v>
      </c>
      <c r="H7263" s="1"/>
      <c r="J7263"/>
      <c r="AC7263" s="5">
        <v>45407</v>
      </c>
      <c r="AD7263" t="s">
        <v>13471</v>
      </c>
      <c r="AE7263" t="s">
        <v>182</v>
      </c>
      <c r="AF7263">
        <f>MONTH(Table1[[#This Row],[Date Sent]])</f>
        <v>4</v>
      </c>
      <c r="AG7263">
        <f>YEAR(Table1[[#This Row],[Date Sent]])</f>
        <v>2024</v>
      </c>
      <c r="AH7263"/>
    </row>
    <row r="7264" spans="1:34" x14ac:dyDescent="0.2">
      <c r="A7264" t="s">
        <v>172</v>
      </c>
      <c r="B7264" t="s">
        <v>7664</v>
      </c>
      <c r="C7264" s="1">
        <v>118.25</v>
      </c>
      <c r="D7264" s="5">
        <v>45366</v>
      </c>
      <c r="E7264" t="s">
        <v>16</v>
      </c>
      <c r="F7264" t="s">
        <v>33</v>
      </c>
      <c r="G7264" s="16" t="s">
        <v>7665</v>
      </c>
      <c r="H7264" s="1"/>
      <c r="J7264"/>
      <c r="AC7264" s="5">
        <v>45407</v>
      </c>
      <c r="AD7264" t="s">
        <v>13471</v>
      </c>
      <c r="AE7264" t="s">
        <v>182</v>
      </c>
      <c r="AF7264">
        <f>MONTH(Table1[[#This Row],[Date Sent]])</f>
        <v>4</v>
      </c>
      <c r="AG7264">
        <f>YEAR(Table1[[#This Row],[Date Sent]])</f>
        <v>2024</v>
      </c>
      <c r="AH7264"/>
    </row>
    <row r="7265" spans="1:34" x14ac:dyDescent="0.2">
      <c r="A7265" t="s">
        <v>172</v>
      </c>
      <c r="B7265" t="s">
        <v>7664</v>
      </c>
      <c r="C7265" s="1">
        <v>47.24</v>
      </c>
      <c r="D7265" s="5">
        <v>45371</v>
      </c>
      <c r="E7265" t="s">
        <v>21</v>
      </c>
      <c r="F7265" t="s">
        <v>33</v>
      </c>
      <c r="G7265" s="16" t="s">
        <v>923</v>
      </c>
      <c r="H7265" s="1"/>
      <c r="J7265"/>
      <c r="AC7265" s="5">
        <v>45407</v>
      </c>
      <c r="AD7265" t="s">
        <v>13471</v>
      </c>
      <c r="AE7265" t="s">
        <v>182</v>
      </c>
      <c r="AF7265">
        <f>MONTH(Table1[[#This Row],[Date Sent]])</f>
        <v>4</v>
      </c>
      <c r="AG7265">
        <f>YEAR(Table1[[#This Row],[Date Sent]])</f>
        <v>2024</v>
      </c>
      <c r="AH7265"/>
    </row>
    <row r="7266" spans="1:34" x14ac:dyDescent="0.2">
      <c r="A7266" t="s">
        <v>172</v>
      </c>
      <c r="B7266" t="s">
        <v>7664</v>
      </c>
      <c r="C7266" s="1">
        <v>85.98</v>
      </c>
      <c r="D7266" s="5">
        <v>45371</v>
      </c>
      <c r="E7266" t="s">
        <v>21</v>
      </c>
      <c r="F7266" t="s">
        <v>33</v>
      </c>
      <c r="G7266" s="16" t="s">
        <v>7666</v>
      </c>
      <c r="H7266" s="1"/>
      <c r="J7266"/>
      <c r="AC7266" s="5">
        <v>45407</v>
      </c>
      <c r="AD7266" t="s">
        <v>13471</v>
      </c>
      <c r="AE7266" t="s">
        <v>182</v>
      </c>
      <c r="AF7266">
        <f>MONTH(Table1[[#This Row],[Date Sent]])</f>
        <v>4</v>
      </c>
      <c r="AG7266">
        <f>YEAR(Table1[[#This Row],[Date Sent]])</f>
        <v>2024</v>
      </c>
      <c r="AH7266"/>
    </row>
    <row r="7267" spans="1:34" x14ac:dyDescent="0.2">
      <c r="A7267" t="s">
        <v>172</v>
      </c>
      <c r="B7267" t="s">
        <v>7664</v>
      </c>
      <c r="C7267" s="1">
        <v>148.27000000000001</v>
      </c>
      <c r="D7267" s="5">
        <v>45372</v>
      </c>
      <c r="E7267" t="s">
        <v>21</v>
      </c>
      <c r="F7267" t="s">
        <v>33</v>
      </c>
      <c r="G7267" s="16" t="s">
        <v>7667</v>
      </c>
      <c r="H7267" s="1"/>
      <c r="J7267"/>
      <c r="AC7267" s="5">
        <v>45407</v>
      </c>
      <c r="AD7267" t="s">
        <v>13471</v>
      </c>
      <c r="AE7267" t="s">
        <v>182</v>
      </c>
      <c r="AF7267">
        <f>MONTH(Table1[[#This Row],[Date Sent]])</f>
        <v>4</v>
      </c>
      <c r="AG7267">
        <f>YEAR(Table1[[#This Row],[Date Sent]])</f>
        <v>2024</v>
      </c>
      <c r="AH7267"/>
    </row>
    <row r="7268" spans="1:34" x14ac:dyDescent="0.2">
      <c r="A7268" t="s">
        <v>172</v>
      </c>
      <c r="B7268" t="s">
        <v>7664</v>
      </c>
      <c r="C7268" s="1">
        <v>2.11</v>
      </c>
      <c r="D7268" s="5">
        <v>45374</v>
      </c>
      <c r="E7268" t="s">
        <v>21</v>
      </c>
      <c r="F7268" t="s">
        <v>15</v>
      </c>
      <c r="G7268" s="16" t="s">
        <v>2363</v>
      </c>
      <c r="H7268" s="1"/>
      <c r="J7268"/>
      <c r="AC7268" s="5">
        <v>45407</v>
      </c>
      <c r="AD7268" t="s">
        <v>13471</v>
      </c>
      <c r="AE7268" t="s">
        <v>182</v>
      </c>
      <c r="AF7268">
        <f>MONTH(Table1[[#This Row],[Date Sent]])</f>
        <v>4</v>
      </c>
      <c r="AG7268">
        <f>YEAR(Table1[[#This Row],[Date Sent]])</f>
        <v>2024</v>
      </c>
      <c r="AH7268"/>
    </row>
    <row r="7269" spans="1:34" x14ac:dyDescent="0.2">
      <c r="A7269" t="s">
        <v>172</v>
      </c>
      <c r="B7269" t="s">
        <v>7664</v>
      </c>
      <c r="C7269" s="1">
        <v>197.42</v>
      </c>
      <c r="D7269" s="5">
        <v>45374</v>
      </c>
      <c r="E7269" t="s">
        <v>21</v>
      </c>
      <c r="F7269" t="s">
        <v>33</v>
      </c>
      <c r="G7269" s="16" t="s">
        <v>6691</v>
      </c>
      <c r="H7269" s="1"/>
      <c r="J7269"/>
      <c r="AC7269" s="5">
        <v>45407</v>
      </c>
      <c r="AD7269" t="s">
        <v>13471</v>
      </c>
      <c r="AE7269" t="s">
        <v>182</v>
      </c>
      <c r="AF7269">
        <f>MONTH(Table1[[#This Row],[Date Sent]])</f>
        <v>4</v>
      </c>
      <c r="AG7269">
        <f>YEAR(Table1[[#This Row],[Date Sent]])</f>
        <v>2024</v>
      </c>
      <c r="AH7269"/>
    </row>
    <row r="7270" spans="1:34" x14ac:dyDescent="0.2">
      <c r="A7270" t="s">
        <v>172</v>
      </c>
      <c r="B7270" t="s">
        <v>7664</v>
      </c>
      <c r="C7270" s="1">
        <v>19.82</v>
      </c>
      <c r="D7270" s="5">
        <v>45376</v>
      </c>
      <c r="E7270" t="s">
        <v>14</v>
      </c>
      <c r="F7270" t="s">
        <v>9</v>
      </c>
      <c r="G7270" s="16" t="s">
        <v>7668</v>
      </c>
      <c r="H7270" s="1"/>
      <c r="J7270"/>
      <c r="AC7270" s="5">
        <v>45407</v>
      </c>
      <c r="AD7270" t="s">
        <v>13471</v>
      </c>
      <c r="AE7270" t="s">
        <v>182</v>
      </c>
      <c r="AF7270">
        <f>MONTH(Table1[[#This Row],[Date Sent]])</f>
        <v>4</v>
      </c>
      <c r="AG7270">
        <f>YEAR(Table1[[#This Row],[Date Sent]])</f>
        <v>2024</v>
      </c>
      <c r="AH7270"/>
    </row>
    <row r="7271" spans="1:34" x14ac:dyDescent="0.2">
      <c r="A7271" t="s">
        <v>172</v>
      </c>
      <c r="B7271" t="s">
        <v>7664</v>
      </c>
      <c r="C7271" s="1">
        <v>443.81</v>
      </c>
      <c r="D7271" s="5">
        <v>45376</v>
      </c>
      <c r="E7271" t="s">
        <v>20</v>
      </c>
      <c r="F7271" t="s">
        <v>39</v>
      </c>
      <c r="G7271" s="16" t="s">
        <v>7669</v>
      </c>
      <c r="H7271" s="1"/>
      <c r="J7271"/>
      <c r="AC7271" s="5">
        <v>45407</v>
      </c>
      <c r="AD7271" t="s">
        <v>13471</v>
      </c>
      <c r="AE7271" t="s">
        <v>182</v>
      </c>
      <c r="AF7271">
        <f>MONTH(Table1[[#This Row],[Date Sent]])</f>
        <v>4</v>
      </c>
      <c r="AG7271">
        <f>YEAR(Table1[[#This Row],[Date Sent]])</f>
        <v>2024</v>
      </c>
      <c r="AH7271"/>
    </row>
    <row r="7272" spans="1:34" x14ac:dyDescent="0.2">
      <c r="A7272" t="s">
        <v>172</v>
      </c>
      <c r="B7272" t="s">
        <v>7664</v>
      </c>
      <c r="C7272" s="1">
        <v>56.35</v>
      </c>
      <c r="D7272" s="5">
        <v>45380</v>
      </c>
      <c r="E7272" t="s">
        <v>21</v>
      </c>
      <c r="F7272" t="s">
        <v>15</v>
      </c>
      <c r="G7272" s="16" t="s">
        <v>7670</v>
      </c>
      <c r="H7272" s="1"/>
      <c r="J7272"/>
      <c r="AC7272" s="5">
        <v>45407</v>
      </c>
      <c r="AD7272" t="s">
        <v>13471</v>
      </c>
      <c r="AE7272" t="s">
        <v>182</v>
      </c>
      <c r="AF7272">
        <f>MONTH(Table1[[#This Row],[Date Sent]])</f>
        <v>4</v>
      </c>
      <c r="AG7272">
        <f>YEAR(Table1[[#This Row],[Date Sent]])</f>
        <v>2024</v>
      </c>
      <c r="AH7272"/>
    </row>
    <row r="7273" spans="1:34" x14ac:dyDescent="0.2">
      <c r="A7273" t="s">
        <v>811</v>
      </c>
      <c r="B7273" t="s">
        <v>7671</v>
      </c>
      <c r="C7273" s="1">
        <v>68.180000000000007</v>
      </c>
      <c r="D7273" s="5">
        <v>45395</v>
      </c>
      <c r="E7273" t="s">
        <v>21</v>
      </c>
      <c r="F7273" t="s">
        <v>33</v>
      </c>
      <c r="G7273" s="16" t="s">
        <v>7672</v>
      </c>
      <c r="H7273" s="1"/>
      <c r="J7273"/>
      <c r="AC7273" s="5">
        <v>45407</v>
      </c>
      <c r="AD7273" t="s">
        <v>14553</v>
      </c>
      <c r="AE7273" t="s">
        <v>182</v>
      </c>
      <c r="AF7273">
        <f>MONTH(Table1[[#This Row],[Date Sent]])</f>
        <v>4</v>
      </c>
      <c r="AG7273">
        <f>YEAR(Table1[[#This Row],[Date Sent]])</f>
        <v>2024</v>
      </c>
      <c r="AH7273"/>
    </row>
    <row r="7274" spans="1:34" x14ac:dyDescent="0.2">
      <c r="A7274" t="s">
        <v>811</v>
      </c>
      <c r="B7274" t="s">
        <v>7671</v>
      </c>
      <c r="C7274" s="1">
        <v>76.27</v>
      </c>
      <c r="D7274" s="5">
        <v>45397</v>
      </c>
      <c r="E7274" t="s">
        <v>19</v>
      </c>
      <c r="F7274" t="s">
        <v>15</v>
      </c>
      <c r="G7274" s="16" t="s">
        <v>7673</v>
      </c>
      <c r="H7274" s="1"/>
      <c r="J7274"/>
      <c r="AC7274" s="5">
        <v>45407</v>
      </c>
      <c r="AD7274" t="s">
        <v>14553</v>
      </c>
      <c r="AE7274" t="s">
        <v>182</v>
      </c>
      <c r="AF7274">
        <f>MONTH(Table1[[#This Row],[Date Sent]])</f>
        <v>4</v>
      </c>
      <c r="AG7274">
        <f>YEAR(Table1[[#This Row],[Date Sent]])</f>
        <v>2024</v>
      </c>
      <c r="AH7274"/>
    </row>
    <row r="7275" spans="1:34" x14ac:dyDescent="0.2">
      <c r="A7275" t="s">
        <v>385</v>
      </c>
      <c r="B7275" t="s">
        <v>7674</v>
      </c>
      <c r="C7275" s="1">
        <v>38.99</v>
      </c>
      <c r="D7275" s="5">
        <v>45378</v>
      </c>
      <c r="E7275" t="s">
        <v>21</v>
      </c>
      <c r="F7275" t="s">
        <v>33</v>
      </c>
      <c r="G7275" s="16" t="s">
        <v>7675</v>
      </c>
      <c r="H7275" s="1"/>
      <c r="J7275"/>
      <c r="AC7275" s="5">
        <v>45407</v>
      </c>
      <c r="AD7275" t="s">
        <v>14623</v>
      </c>
      <c r="AE7275" t="s">
        <v>182</v>
      </c>
      <c r="AF7275">
        <f>MONTH(Table1[[#This Row],[Date Sent]])</f>
        <v>4</v>
      </c>
      <c r="AG7275">
        <f>YEAR(Table1[[#This Row],[Date Sent]])</f>
        <v>2024</v>
      </c>
      <c r="AH7275"/>
    </row>
    <row r="7276" spans="1:34" x14ac:dyDescent="0.2">
      <c r="A7276" t="s">
        <v>385</v>
      </c>
      <c r="B7276" t="s">
        <v>7674</v>
      </c>
      <c r="C7276" s="1">
        <v>123.78</v>
      </c>
      <c r="D7276" s="5">
        <v>45379</v>
      </c>
      <c r="E7276" t="s">
        <v>13</v>
      </c>
      <c r="F7276" t="s">
        <v>33</v>
      </c>
      <c r="G7276" s="16" t="s">
        <v>7676</v>
      </c>
      <c r="H7276" s="1"/>
      <c r="J7276"/>
      <c r="AC7276" s="5">
        <v>45407</v>
      </c>
      <c r="AD7276" t="s">
        <v>14623</v>
      </c>
      <c r="AE7276" t="s">
        <v>182</v>
      </c>
      <c r="AF7276">
        <f>MONTH(Table1[[#This Row],[Date Sent]])</f>
        <v>4</v>
      </c>
      <c r="AG7276">
        <f>YEAR(Table1[[#This Row],[Date Sent]])</f>
        <v>2024</v>
      </c>
      <c r="AH7276"/>
    </row>
    <row r="7277" spans="1:34" x14ac:dyDescent="0.2">
      <c r="A7277" t="s">
        <v>385</v>
      </c>
      <c r="B7277" t="s">
        <v>7674</v>
      </c>
      <c r="C7277" s="1">
        <v>793.63</v>
      </c>
      <c r="D7277" s="5">
        <v>45385</v>
      </c>
      <c r="E7277" t="s">
        <v>23</v>
      </c>
      <c r="F7277" t="s">
        <v>20</v>
      </c>
      <c r="G7277" s="16" t="s">
        <v>7677</v>
      </c>
      <c r="H7277" s="1"/>
      <c r="J7277"/>
      <c r="AC7277" s="5">
        <v>45407</v>
      </c>
      <c r="AD7277" t="s">
        <v>14623</v>
      </c>
      <c r="AE7277" t="s">
        <v>182</v>
      </c>
      <c r="AF7277">
        <f>MONTH(Table1[[#This Row],[Date Sent]])</f>
        <v>4</v>
      </c>
      <c r="AG7277">
        <f>YEAR(Table1[[#This Row],[Date Sent]])</f>
        <v>2024</v>
      </c>
      <c r="AH7277"/>
    </row>
    <row r="7278" spans="1:34" x14ac:dyDescent="0.2">
      <c r="A7278" t="s">
        <v>385</v>
      </c>
      <c r="B7278" t="s">
        <v>7674</v>
      </c>
      <c r="C7278" s="1">
        <v>315</v>
      </c>
      <c r="D7278" s="5">
        <v>45385</v>
      </c>
      <c r="E7278" t="s">
        <v>19</v>
      </c>
      <c r="F7278"/>
      <c r="G7278" s="16" t="s">
        <v>7678</v>
      </c>
      <c r="H7278" s="1"/>
      <c r="J7278"/>
      <c r="AC7278" s="5">
        <v>45407</v>
      </c>
      <c r="AD7278" t="s">
        <v>14623</v>
      </c>
      <c r="AE7278" t="s">
        <v>182</v>
      </c>
      <c r="AF7278">
        <f>MONTH(Table1[[#This Row],[Date Sent]])</f>
        <v>4</v>
      </c>
      <c r="AG7278">
        <f>YEAR(Table1[[#This Row],[Date Sent]])</f>
        <v>2024</v>
      </c>
      <c r="AH7278"/>
    </row>
    <row r="7279" spans="1:34" x14ac:dyDescent="0.2">
      <c r="A7279" t="s">
        <v>385</v>
      </c>
      <c r="B7279" t="s">
        <v>7674</v>
      </c>
      <c r="C7279" s="1">
        <v>53.63</v>
      </c>
      <c r="D7279" s="5">
        <v>45386</v>
      </c>
      <c r="E7279" t="s">
        <v>10</v>
      </c>
      <c r="F7279" t="s">
        <v>33</v>
      </c>
      <c r="G7279" s="16" t="s">
        <v>7679</v>
      </c>
      <c r="H7279" s="1"/>
      <c r="J7279"/>
      <c r="AC7279" s="5">
        <v>45407</v>
      </c>
      <c r="AD7279" t="s">
        <v>14623</v>
      </c>
      <c r="AE7279" t="s">
        <v>182</v>
      </c>
      <c r="AF7279">
        <f>MONTH(Table1[[#This Row],[Date Sent]])</f>
        <v>4</v>
      </c>
      <c r="AG7279">
        <f>YEAR(Table1[[#This Row],[Date Sent]])</f>
        <v>2024</v>
      </c>
      <c r="AH7279"/>
    </row>
    <row r="7280" spans="1:34" x14ac:dyDescent="0.2">
      <c r="A7280" t="s">
        <v>385</v>
      </c>
      <c r="B7280" t="s">
        <v>7674</v>
      </c>
      <c r="C7280" s="1">
        <v>283.47000000000003</v>
      </c>
      <c r="D7280" s="5">
        <v>45391</v>
      </c>
      <c r="E7280" t="s">
        <v>21</v>
      </c>
      <c r="F7280" t="s">
        <v>39</v>
      </c>
      <c r="G7280" s="16" t="s">
        <v>7680</v>
      </c>
      <c r="H7280" s="1"/>
      <c r="J7280"/>
      <c r="AC7280" s="5">
        <v>45407</v>
      </c>
      <c r="AD7280" t="s">
        <v>14623</v>
      </c>
      <c r="AE7280" t="s">
        <v>182</v>
      </c>
      <c r="AF7280">
        <f>MONTH(Table1[[#This Row],[Date Sent]])</f>
        <v>4</v>
      </c>
      <c r="AG7280">
        <f>YEAR(Table1[[#This Row],[Date Sent]])</f>
        <v>2024</v>
      </c>
      <c r="AH7280"/>
    </row>
    <row r="7281" spans="1:34" x14ac:dyDescent="0.2">
      <c r="A7281" t="s">
        <v>385</v>
      </c>
      <c r="B7281" t="s">
        <v>7674</v>
      </c>
      <c r="C7281" s="1">
        <v>4.2</v>
      </c>
      <c r="D7281" s="5">
        <v>45391</v>
      </c>
      <c r="E7281" t="s">
        <v>17</v>
      </c>
      <c r="F7281" t="s">
        <v>39</v>
      </c>
      <c r="G7281" s="16" t="s">
        <v>2754</v>
      </c>
      <c r="H7281" s="1"/>
      <c r="J7281"/>
      <c r="AC7281" s="5">
        <v>45407</v>
      </c>
      <c r="AD7281" t="s">
        <v>14623</v>
      </c>
      <c r="AE7281" t="s">
        <v>182</v>
      </c>
      <c r="AF7281">
        <f>MONTH(Table1[[#This Row],[Date Sent]])</f>
        <v>4</v>
      </c>
      <c r="AG7281">
        <f>YEAR(Table1[[#This Row],[Date Sent]])</f>
        <v>2024</v>
      </c>
      <c r="AH7281"/>
    </row>
    <row r="7282" spans="1:34" x14ac:dyDescent="0.2">
      <c r="A7282" t="s">
        <v>4436</v>
      </c>
      <c r="B7282" t="s">
        <v>7681</v>
      </c>
      <c r="C7282" s="1">
        <v>1200</v>
      </c>
      <c r="D7282" s="5">
        <v>45371</v>
      </c>
      <c r="E7282" t="s">
        <v>27</v>
      </c>
      <c r="F7282" t="s">
        <v>20</v>
      </c>
      <c r="G7282" s="16" t="s">
        <v>7682</v>
      </c>
      <c r="H7282" s="1"/>
      <c r="J7282"/>
      <c r="AC7282" s="5">
        <v>45407</v>
      </c>
      <c r="AD7282" t="s">
        <v>14646</v>
      </c>
      <c r="AE7282" t="s">
        <v>272</v>
      </c>
      <c r="AF7282">
        <f>MONTH(Table1[[#This Row],[Date Sent]])</f>
        <v>4</v>
      </c>
      <c r="AG7282">
        <f>YEAR(Table1[[#This Row],[Date Sent]])</f>
        <v>2024</v>
      </c>
      <c r="AH7282"/>
    </row>
    <row r="7283" spans="1:34" x14ac:dyDescent="0.2">
      <c r="A7283" t="s">
        <v>4436</v>
      </c>
      <c r="B7283" t="s">
        <v>7681</v>
      </c>
      <c r="C7283" s="1">
        <v>194.29</v>
      </c>
      <c r="D7283" s="5">
        <v>45377</v>
      </c>
      <c r="E7283" t="s">
        <v>21</v>
      </c>
      <c r="F7283" t="s">
        <v>33</v>
      </c>
      <c r="G7283" s="16" t="s">
        <v>2088</v>
      </c>
      <c r="H7283" s="1"/>
      <c r="J7283"/>
      <c r="AC7283" s="5">
        <v>45407</v>
      </c>
      <c r="AD7283" t="s">
        <v>14646</v>
      </c>
      <c r="AE7283" t="s">
        <v>272</v>
      </c>
      <c r="AF7283">
        <f>MONTH(Table1[[#This Row],[Date Sent]])</f>
        <v>4</v>
      </c>
      <c r="AG7283">
        <f>YEAR(Table1[[#This Row],[Date Sent]])</f>
        <v>2024</v>
      </c>
      <c r="AH7283"/>
    </row>
    <row r="7284" spans="1:34" x14ac:dyDescent="0.2">
      <c r="A7284" t="s">
        <v>4436</v>
      </c>
      <c r="B7284" t="s">
        <v>7681</v>
      </c>
      <c r="C7284" s="1">
        <v>170.79</v>
      </c>
      <c r="D7284" s="5">
        <v>45378</v>
      </c>
      <c r="E7284" t="s">
        <v>39</v>
      </c>
      <c r="F7284" t="s">
        <v>49</v>
      </c>
      <c r="G7284" s="16" t="s">
        <v>7683</v>
      </c>
      <c r="H7284" s="1"/>
      <c r="J7284"/>
      <c r="AC7284" s="5">
        <v>45407</v>
      </c>
      <c r="AD7284" t="s">
        <v>14646</v>
      </c>
      <c r="AE7284" t="s">
        <v>272</v>
      </c>
      <c r="AF7284">
        <f>MONTH(Table1[[#This Row],[Date Sent]])</f>
        <v>4</v>
      </c>
      <c r="AG7284">
        <f>YEAR(Table1[[#This Row],[Date Sent]])</f>
        <v>2024</v>
      </c>
      <c r="AH7284"/>
    </row>
    <row r="7285" spans="1:34" x14ac:dyDescent="0.2">
      <c r="A7285" t="s">
        <v>4436</v>
      </c>
      <c r="B7285" t="s">
        <v>7681</v>
      </c>
      <c r="C7285" s="1">
        <v>19.2</v>
      </c>
      <c r="D7285" s="5">
        <v>45380</v>
      </c>
      <c r="E7285" t="s">
        <v>19</v>
      </c>
      <c r="F7285" t="s">
        <v>15</v>
      </c>
      <c r="G7285" s="16" t="s">
        <v>7684</v>
      </c>
      <c r="H7285" s="1"/>
      <c r="J7285"/>
      <c r="AC7285" s="5">
        <v>45407</v>
      </c>
      <c r="AD7285" t="s">
        <v>14646</v>
      </c>
      <c r="AE7285" t="s">
        <v>272</v>
      </c>
      <c r="AF7285">
        <f>MONTH(Table1[[#This Row],[Date Sent]])</f>
        <v>4</v>
      </c>
      <c r="AG7285">
        <f>YEAR(Table1[[#This Row],[Date Sent]])</f>
        <v>2024</v>
      </c>
      <c r="AH7285"/>
    </row>
    <row r="7286" spans="1:34" x14ac:dyDescent="0.2">
      <c r="A7286" t="s">
        <v>4436</v>
      </c>
      <c r="B7286" t="s">
        <v>7681</v>
      </c>
      <c r="C7286" s="1">
        <v>103.5</v>
      </c>
      <c r="D7286" s="5">
        <v>45386</v>
      </c>
      <c r="E7286" t="s">
        <v>25</v>
      </c>
      <c r="F7286" t="s">
        <v>8</v>
      </c>
      <c r="G7286" s="16" t="s">
        <v>6070</v>
      </c>
      <c r="H7286" s="1"/>
      <c r="J7286"/>
      <c r="AC7286" s="5">
        <v>45407</v>
      </c>
      <c r="AD7286" t="s">
        <v>14646</v>
      </c>
      <c r="AE7286" t="s">
        <v>272</v>
      </c>
      <c r="AF7286">
        <f>MONTH(Table1[[#This Row],[Date Sent]])</f>
        <v>4</v>
      </c>
      <c r="AG7286">
        <f>YEAR(Table1[[#This Row],[Date Sent]])</f>
        <v>2024</v>
      </c>
      <c r="AH7286"/>
    </row>
    <row r="7287" spans="1:34" x14ac:dyDescent="0.2">
      <c r="A7287" t="s">
        <v>4436</v>
      </c>
      <c r="B7287" t="s">
        <v>7681</v>
      </c>
      <c r="C7287" s="1">
        <v>106.57</v>
      </c>
      <c r="D7287" s="5">
        <v>45388</v>
      </c>
      <c r="E7287" t="s">
        <v>27</v>
      </c>
      <c r="F7287" t="s">
        <v>33</v>
      </c>
      <c r="G7287" s="16" t="s">
        <v>7685</v>
      </c>
      <c r="H7287" s="1"/>
      <c r="J7287"/>
      <c r="AC7287" s="5">
        <v>45407</v>
      </c>
      <c r="AD7287" t="s">
        <v>14646</v>
      </c>
      <c r="AE7287" t="s">
        <v>272</v>
      </c>
      <c r="AF7287">
        <f>MONTH(Table1[[#This Row],[Date Sent]])</f>
        <v>4</v>
      </c>
      <c r="AG7287">
        <f>YEAR(Table1[[#This Row],[Date Sent]])</f>
        <v>2024</v>
      </c>
      <c r="AH7287"/>
    </row>
    <row r="7288" spans="1:34" x14ac:dyDescent="0.2">
      <c r="A7288" t="s">
        <v>4436</v>
      </c>
      <c r="B7288" t="s">
        <v>7681</v>
      </c>
      <c r="C7288" s="1">
        <v>19.68</v>
      </c>
      <c r="D7288" s="5">
        <v>45392</v>
      </c>
      <c r="E7288" t="s">
        <v>22</v>
      </c>
      <c r="F7288" t="s">
        <v>53</v>
      </c>
      <c r="G7288" s="16" t="s">
        <v>7686</v>
      </c>
      <c r="H7288" s="1"/>
      <c r="J7288"/>
      <c r="AC7288" s="5">
        <v>45407</v>
      </c>
      <c r="AD7288" t="s">
        <v>14646</v>
      </c>
      <c r="AE7288" t="s">
        <v>272</v>
      </c>
      <c r="AF7288">
        <f>MONTH(Table1[[#This Row],[Date Sent]])</f>
        <v>4</v>
      </c>
      <c r="AG7288">
        <f>YEAR(Table1[[#This Row],[Date Sent]])</f>
        <v>2024</v>
      </c>
      <c r="AH7288"/>
    </row>
    <row r="7289" spans="1:34" x14ac:dyDescent="0.2">
      <c r="A7289" t="s">
        <v>4436</v>
      </c>
      <c r="B7289" t="s">
        <v>7681</v>
      </c>
      <c r="C7289" s="1">
        <v>52.31</v>
      </c>
      <c r="D7289" s="5">
        <v>45396</v>
      </c>
      <c r="E7289" t="s">
        <v>21</v>
      </c>
      <c r="F7289" t="s">
        <v>25</v>
      </c>
      <c r="G7289" s="16" t="s">
        <v>7687</v>
      </c>
      <c r="H7289" s="1"/>
      <c r="J7289"/>
      <c r="AC7289" s="5">
        <v>45407</v>
      </c>
      <c r="AD7289" t="s">
        <v>14646</v>
      </c>
      <c r="AE7289" t="s">
        <v>272</v>
      </c>
      <c r="AF7289">
        <f>MONTH(Table1[[#This Row],[Date Sent]])</f>
        <v>4</v>
      </c>
      <c r="AG7289">
        <f>YEAR(Table1[[#This Row],[Date Sent]])</f>
        <v>2024</v>
      </c>
      <c r="AH7289"/>
    </row>
    <row r="7290" spans="1:34" x14ac:dyDescent="0.2">
      <c r="A7290" t="s">
        <v>4436</v>
      </c>
      <c r="B7290" t="s">
        <v>7681</v>
      </c>
      <c r="C7290" s="1">
        <v>54.22</v>
      </c>
      <c r="D7290" s="5">
        <v>45397</v>
      </c>
      <c r="E7290" t="s">
        <v>39</v>
      </c>
      <c r="F7290" t="s">
        <v>33</v>
      </c>
      <c r="G7290" s="16" t="s">
        <v>7685</v>
      </c>
      <c r="H7290" s="1"/>
      <c r="J7290"/>
      <c r="AC7290" s="5">
        <v>45407</v>
      </c>
      <c r="AD7290" t="s">
        <v>14646</v>
      </c>
      <c r="AE7290" t="s">
        <v>272</v>
      </c>
      <c r="AF7290">
        <f>MONTH(Table1[[#This Row],[Date Sent]])</f>
        <v>4</v>
      </c>
      <c r="AG7290">
        <f>YEAR(Table1[[#This Row],[Date Sent]])</f>
        <v>2024</v>
      </c>
      <c r="AH7290"/>
    </row>
    <row r="7291" spans="1:34" x14ac:dyDescent="0.2">
      <c r="A7291" t="s">
        <v>4436</v>
      </c>
      <c r="B7291" t="s">
        <v>7681</v>
      </c>
      <c r="C7291" s="1">
        <v>96.92</v>
      </c>
      <c r="D7291" s="5">
        <v>45397</v>
      </c>
      <c r="E7291" t="s">
        <v>27</v>
      </c>
      <c r="F7291" t="s">
        <v>33</v>
      </c>
      <c r="G7291" s="16" t="s">
        <v>7685</v>
      </c>
      <c r="H7291" s="1"/>
      <c r="J7291"/>
      <c r="AC7291" s="5">
        <v>45407</v>
      </c>
      <c r="AD7291" t="s">
        <v>14646</v>
      </c>
      <c r="AE7291" t="s">
        <v>272</v>
      </c>
      <c r="AF7291">
        <f>MONTH(Table1[[#This Row],[Date Sent]])</f>
        <v>4</v>
      </c>
      <c r="AG7291">
        <f>YEAR(Table1[[#This Row],[Date Sent]])</f>
        <v>2024</v>
      </c>
      <c r="AH7291"/>
    </row>
    <row r="7292" spans="1:34" x14ac:dyDescent="0.2">
      <c r="A7292" t="s">
        <v>4436</v>
      </c>
      <c r="B7292" t="s">
        <v>7681</v>
      </c>
      <c r="C7292" s="1">
        <v>-96.92</v>
      </c>
      <c r="D7292" s="5">
        <v>45398</v>
      </c>
      <c r="E7292" t="s">
        <v>23</v>
      </c>
      <c r="F7292" t="s">
        <v>33</v>
      </c>
      <c r="G7292" s="16" t="s">
        <v>7688</v>
      </c>
      <c r="H7292" s="1"/>
      <c r="J7292"/>
      <c r="AC7292" s="5">
        <v>45407</v>
      </c>
      <c r="AD7292" t="s">
        <v>14646</v>
      </c>
      <c r="AE7292" t="s">
        <v>272</v>
      </c>
      <c r="AF7292">
        <f>MONTH(Table1[[#This Row],[Date Sent]])</f>
        <v>4</v>
      </c>
      <c r="AG7292">
        <f>YEAR(Table1[[#This Row],[Date Sent]])</f>
        <v>2024</v>
      </c>
      <c r="AH7292"/>
    </row>
    <row r="7293" spans="1:34" x14ac:dyDescent="0.2">
      <c r="A7293" t="s">
        <v>4436</v>
      </c>
      <c r="B7293" t="s">
        <v>7681</v>
      </c>
      <c r="C7293" s="1">
        <v>90.36</v>
      </c>
      <c r="D7293" s="5">
        <v>45399</v>
      </c>
      <c r="E7293" t="s">
        <v>27</v>
      </c>
      <c r="F7293"/>
      <c r="G7293" s="16" t="s">
        <v>7689</v>
      </c>
      <c r="H7293" s="1"/>
      <c r="J7293"/>
      <c r="AC7293" s="5">
        <v>45407</v>
      </c>
      <c r="AD7293" t="s">
        <v>14646</v>
      </c>
      <c r="AE7293" t="s">
        <v>272</v>
      </c>
      <c r="AF7293">
        <f>MONTH(Table1[[#This Row],[Date Sent]])</f>
        <v>4</v>
      </c>
      <c r="AG7293">
        <f>YEAR(Table1[[#This Row],[Date Sent]])</f>
        <v>2024</v>
      </c>
      <c r="AH7293"/>
    </row>
    <row r="7294" spans="1:34" x14ac:dyDescent="0.2">
      <c r="A7294" t="s">
        <v>458</v>
      </c>
      <c r="B7294" t="s">
        <v>7690</v>
      </c>
      <c r="C7294" s="1">
        <v>176.87</v>
      </c>
      <c r="D7294" s="5">
        <v>45383</v>
      </c>
      <c r="E7294" t="s">
        <v>21</v>
      </c>
      <c r="F7294" t="s">
        <v>33</v>
      </c>
      <c r="G7294" s="16" t="s">
        <v>7691</v>
      </c>
      <c r="H7294" s="1"/>
      <c r="J7294"/>
      <c r="AC7294" s="5">
        <v>45407</v>
      </c>
      <c r="AD7294" t="s">
        <v>14552</v>
      </c>
      <c r="AE7294" t="s">
        <v>266</v>
      </c>
      <c r="AF7294">
        <f>MONTH(Table1[[#This Row],[Date Sent]])</f>
        <v>4</v>
      </c>
      <c r="AG7294">
        <f>YEAR(Table1[[#This Row],[Date Sent]])</f>
        <v>2024</v>
      </c>
      <c r="AH7294"/>
    </row>
    <row r="7295" spans="1:34" x14ac:dyDescent="0.2">
      <c r="A7295" t="s">
        <v>458</v>
      </c>
      <c r="B7295" t="s">
        <v>7690</v>
      </c>
      <c r="C7295" s="1">
        <v>-66.239999999999995</v>
      </c>
      <c r="D7295" s="5">
        <v>45388</v>
      </c>
      <c r="E7295" t="s">
        <v>21</v>
      </c>
      <c r="F7295" t="s">
        <v>33</v>
      </c>
      <c r="G7295" s="16" t="s">
        <v>7692</v>
      </c>
      <c r="H7295" s="1"/>
      <c r="J7295"/>
      <c r="AC7295" s="5">
        <v>45407</v>
      </c>
      <c r="AD7295" t="s">
        <v>14552</v>
      </c>
      <c r="AE7295" t="s">
        <v>266</v>
      </c>
      <c r="AF7295">
        <f>MONTH(Table1[[#This Row],[Date Sent]])</f>
        <v>4</v>
      </c>
      <c r="AG7295">
        <f>YEAR(Table1[[#This Row],[Date Sent]])</f>
        <v>2024</v>
      </c>
      <c r="AH7295"/>
    </row>
    <row r="7296" spans="1:34" x14ac:dyDescent="0.2">
      <c r="A7296" t="s">
        <v>458</v>
      </c>
      <c r="B7296" t="s">
        <v>7690</v>
      </c>
      <c r="C7296" s="1">
        <v>97.1</v>
      </c>
      <c r="D7296" s="5">
        <v>45394</v>
      </c>
      <c r="E7296" t="s">
        <v>13</v>
      </c>
      <c r="F7296" t="s">
        <v>33</v>
      </c>
      <c r="G7296" s="16" t="s">
        <v>7693</v>
      </c>
      <c r="H7296" s="1"/>
      <c r="J7296"/>
      <c r="AC7296" s="5">
        <v>45407</v>
      </c>
      <c r="AD7296" t="s">
        <v>14552</v>
      </c>
      <c r="AE7296" t="s">
        <v>266</v>
      </c>
      <c r="AF7296">
        <f>MONTH(Table1[[#This Row],[Date Sent]])</f>
        <v>4</v>
      </c>
      <c r="AG7296">
        <f>YEAR(Table1[[#This Row],[Date Sent]])</f>
        <v>2024</v>
      </c>
      <c r="AH7296"/>
    </row>
    <row r="7297" spans="1:34" x14ac:dyDescent="0.2">
      <c r="A7297" t="s">
        <v>458</v>
      </c>
      <c r="B7297" t="s">
        <v>7690</v>
      </c>
      <c r="C7297" s="1">
        <v>321.02999999999997</v>
      </c>
      <c r="D7297" s="5">
        <v>45394</v>
      </c>
      <c r="E7297" t="s">
        <v>8</v>
      </c>
      <c r="F7297" t="s">
        <v>33</v>
      </c>
      <c r="G7297" s="16" t="s">
        <v>7694</v>
      </c>
      <c r="H7297" s="1"/>
      <c r="J7297"/>
      <c r="AC7297" s="5">
        <v>45407</v>
      </c>
      <c r="AD7297" t="s">
        <v>14552</v>
      </c>
      <c r="AE7297" t="s">
        <v>266</v>
      </c>
      <c r="AF7297">
        <f>MONTH(Table1[[#This Row],[Date Sent]])</f>
        <v>4</v>
      </c>
      <c r="AG7297">
        <f>YEAR(Table1[[#This Row],[Date Sent]])</f>
        <v>2024</v>
      </c>
      <c r="AH7297"/>
    </row>
    <row r="7298" spans="1:34" x14ac:dyDescent="0.2">
      <c r="A7298" t="s">
        <v>458</v>
      </c>
      <c r="B7298" t="s">
        <v>7690</v>
      </c>
      <c r="C7298" s="1">
        <v>111.19</v>
      </c>
      <c r="D7298" s="5">
        <v>45396</v>
      </c>
      <c r="E7298" t="s">
        <v>21</v>
      </c>
      <c r="F7298" t="s">
        <v>33</v>
      </c>
      <c r="G7298" s="16" t="s">
        <v>6393</v>
      </c>
      <c r="H7298" s="1"/>
      <c r="J7298"/>
      <c r="AC7298" s="5">
        <v>45407</v>
      </c>
      <c r="AD7298" t="s">
        <v>14552</v>
      </c>
      <c r="AE7298" t="s">
        <v>266</v>
      </c>
      <c r="AF7298">
        <f>MONTH(Table1[[#This Row],[Date Sent]])</f>
        <v>4</v>
      </c>
      <c r="AG7298">
        <f>YEAR(Table1[[#This Row],[Date Sent]])</f>
        <v>2024</v>
      </c>
      <c r="AH7298"/>
    </row>
    <row r="7299" spans="1:34" x14ac:dyDescent="0.2">
      <c r="A7299" t="s">
        <v>458</v>
      </c>
      <c r="B7299" t="s">
        <v>7690</v>
      </c>
      <c r="C7299" s="1">
        <v>790.76</v>
      </c>
      <c r="D7299" s="5">
        <v>45397</v>
      </c>
      <c r="E7299" t="s">
        <v>13</v>
      </c>
      <c r="F7299" t="s">
        <v>33</v>
      </c>
      <c r="G7299" s="16" t="s">
        <v>7695</v>
      </c>
      <c r="H7299" s="1"/>
      <c r="J7299"/>
      <c r="AC7299" s="5">
        <v>45407</v>
      </c>
      <c r="AD7299" t="s">
        <v>14552</v>
      </c>
      <c r="AE7299" t="s">
        <v>266</v>
      </c>
      <c r="AF7299">
        <f>MONTH(Table1[[#This Row],[Date Sent]])</f>
        <v>4</v>
      </c>
      <c r="AG7299">
        <f>YEAR(Table1[[#This Row],[Date Sent]])</f>
        <v>2024</v>
      </c>
      <c r="AH7299"/>
    </row>
    <row r="7300" spans="1:34" x14ac:dyDescent="0.2">
      <c r="A7300" t="s">
        <v>458</v>
      </c>
      <c r="B7300" t="s">
        <v>7690</v>
      </c>
      <c r="C7300" s="1">
        <v>473.13</v>
      </c>
      <c r="D7300" s="5">
        <v>45397</v>
      </c>
      <c r="E7300" t="s">
        <v>13</v>
      </c>
      <c r="F7300" t="s">
        <v>33</v>
      </c>
      <c r="G7300" s="16" t="s">
        <v>3508</v>
      </c>
      <c r="H7300" s="1"/>
      <c r="J7300"/>
      <c r="AC7300" s="5">
        <v>45407</v>
      </c>
      <c r="AD7300" t="s">
        <v>14552</v>
      </c>
      <c r="AE7300" t="s">
        <v>266</v>
      </c>
      <c r="AF7300">
        <f>MONTH(Table1[[#This Row],[Date Sent]])</f>
        <v>4</v>
      </c>
      <c r="AG7300">
        <f>YEAR(Table1[[#This Row],[Date Sent]])</f>
        <v>2024</v>
      </c>
      <c r="AH7300"/>
    </row>
    <row r="7301" spans="1:34" x14ac:dyDescent="0.2">
      <c r="A7301" t="s">
        <v>458</v>
      </c>
      <c r="B7301" t="s">
        <v>7690</v>
      </c>
      <c r="C7301" s="1">
        <v>52.81</v>
      </c>
      <c r="D7301" s="5">
        <v>45398</v>
      </c>
      <c r="E7301" t="s">
        <v>17</v>
      </c>
      <c r="F7301" t="s">
        <v>39</v>
      </c>
      <c r="G7301" s="16" t="s">
        <v>7696</v>
      </c>
      <c r="H7301" s="1"/>
      <c r="J7301"/>
      <c r="AC7301" s="5">
        <v>45407</v>
      </c>
      <c r="AD7301" t="s">
        <v>14552</v>
      </c>
      <c r="AE7301" t="s">
        <v>266</v>
      </c>
      <c r="AF7301">
        <f>MONTH(Table1[[#This Row],[Date Sent]])</f>
        <v>4</v>
      </c>
      <c r="AG7301">
        <f>YEAR(Table1[[#This Row],[Date Sent]])</f>
        <v>2024</v>
      </c>
      <c r="AH7301"/>
    </row>
    <row r="7302" spans="1:34" x14ac:dyDescent="0.2">
      <c r="A7302" t="s">
        <v>436</v>
      </c>
      <c r="B7302" t="s">
        <v>7697</v>
      </c>
      <c r="C7302" s="1">
        <v>106.18</v>
      </c>
      <c r="D7302" s="5">
        <v>45386</v>
      </c>
      <c r="E7302" t="s">
        <v>13</v>
      </c>
      <c r="F7302" t="s">
        <v>33</v>
      </c>
      <c r="G7302" s="16" t="s">
        <v>7698</v>
      </c>
      <c r="H7302" s="1"/>
      <c r="J7302"/>
      <c r="AC7302" s="5">
        <v>45407</v>
      </c>
      <c r="AD7302" t="s">
        <v>14632</v>
      </c>
      <c r="AE7302" t="s">
        <v>266</v>
      </c>
      <c r="AF7302">
        <f>MONTH(Table1[[#This Row],[Date Sent]])</f>
        <v>4</v>
      </c>
      <c r="AG7302">
        <f>YEAR(Table1[[#This Row],[Date Sent]])</f>
        <v>2024</v>
      </c>
      <c r="AH7302"/>
    </row>
    <row r="7303" spans="1:34" x14ac:dyDescent="0.2">
      <c r="A7303" t="s">
        <v>436</v>
      </c>
      <c r="B7303" t="s">
        <v>7697</v>
      </c>
      <c r="C7303" s="1">
        <v>23.32</v>
      </c>
      <c r="D7303" s="5">
        <v>45392</v>
      </c>
      <c r="E7303" t="s">
        <v>21</v>
      </c>
      <c r="F7303" t="s">
        <v>33</v>
      </c>
      <c r="G7303" s="16" t="s">
        <v>928</v>
      </c>
      <c r="H7303" s="1"/>
      <c r="J7303"/>
      <c r="AC7303" s="5">
        <v>45407</v>
      </c>
      <c r="AD7303" t="s">
        <v>14632</v>
      </c>
      <c r="AE7303" t="s">
        <v>266</v>
      </c>
      <c r="AF7303">
        <f>MONTH(Table1[[#This Row],[Date Sent]])</f>
        <v>4</v>
      </c>
      <c r="AG7303">
        <f>YEAR(Table1[[#This Row],[Date Sent]])</f>
        <v>2024</v>
      </c>
      <c r="AH7303"/>
    </row>
    <row r="7304" spans="1:34" x14ac:dyDescent="0.2">
      <c r="A7304" t="s">
        <v>436</v>
      </c>
      <c r="B7304" t="s">
        <v>7697</v>
      </c>
      <c r="C7304" s="1">
        <v>574.28</v>
      </c>
      <c r="D7304" s="5">
        <v>45392</v>
      </c>
      <c r="E7304" t="s">
        <v>10</v>
      </c>
      <c r="F7304" t="s">
        <v>29</v>
      </c>
      <c r="G7304" s="16" t="s">
        <v>29</v>
      </c>
      <c r="H7304" s="1"/>
      <c r="J7304"/>
      <c r="AC7304" s="5">
        <v>45407</v>
      </c>
      <c r="AD7304" t="s">
        <v>14632</v>
      </c>
      <c r="AE7304" t="s">
        <v>266</v>
      </c>
      <c r="AF7304">
        <f>MONTH(Table1[[#This Row],[Date Sent]])</f>
        <v>4</v>
      </c>
      <c r="AG7304">
        <f>YEAR(Table1[[#This Row],[Date Sent]])</f>
        <v>2024</v>
      </c>
      <c r="AH7304"/>
    </row>
    <row r="7305" spans="1:34" x14ac:dyDescent="0.2">
      <c r="A7305" t="s">
        <v>1933</v>
      </c>
      <c r="B7305" t="s">
        <v>7699</v>
      </c>
      <c r="C7305" s="1">
        <v>171.98</v>
      </c>
      <c r="D7305" s="5">
        <v>45373</v>
      </c>
      <c r="E7305" t="s">
        <v>21</v>
      </c>
      <c r="F7305" t="s">
        <v>33</v>
      </c>
      <c r="G7305" s="16" t="s">
        <v>4090</v>
      </c>
      <c r="H7305" s="1"/>
      <c r="J7305"/>
      <c r="AC7305" s="5">
        <v>45407</v>
      </c>
      <c r="AD7305" t="s">
        <v>13578</v>
      </c>
      <c r="AE7305" t="s">
        <v>266</v>
      </c>
      <c r="AF7305">
        <f>MONTH(Table1[[#This Row],[Date Sent]])</f>
        <v>4</v>
      </c>
      <c r="AG7305">
        <f>YEAR(Table1[[#This Row],[Date Sent]])</f>
        <v>2024</v>
      </c>
      <c r="AH7305"/>
    </row>
    <row r="7306" spans="1:34" x14ac:dyDescent="0.2">
      <c r="A7306" t="s">
        <v>1933</v>
      </c>
      <c r="B7306" t="s">
        <v>7699</v>
      </c>
      <c r="C7306" s="1">
        <v>28.84</v>
      </c>
      <c r="D7306" s="5">
        <v>45377</v>
      </c>
      <c r="E7306" t="s">
        <v>21</v>
      </c>
      <c r="F7306" t="s">
        <v>33</v>
      </c>
      <c r="G7306" s="16" t="s">
        <v>7700</v>
      </c>
      <c r="H7306" s="1"/>
      <c r="J7306"/>
      <c r="AC7306" s="5">
        <v>45407</v>
      </c>
      <c r="AD7306" t="s">
        <v>13578</v>
      </c>
      <c r="AE7306" t="s">
        <v>266</v>
      </c>
      <c r="AF7306">
        <f>MONTH(Table1[[#This Row],[Date Sent]])</f>
        <v>4</v>
      </c>
      <c r="AG7306">
        <f>YEAR(Table1[[#This Row],[Date Sent]])</f>
        <v>2024</v>
      </c>
      <c r="AH7306"/>
    </row>
    <row r="7307" spans="1:34" x14ac:dyDescent="0.2">
      <c r="A7307" t="s">
        <v>1933</v>
      </c>
      <c r="B7307" t="s">
        <v>7699</v>
      </c>
      <c r="C7307" s="1">
        <v>333.05</v>
      </c>
      <c r="D7307" s="5">
        <v>45378</v>
      </c>
      <c r="E7307" t="s">
        <v>20</v>
      </c>
      <c r="F7307" t="s">
        <v>39</v>
      </c>
      <c r="G7307" s="16" t="s">
        <v>7701</v>
      </c>
      <c r="H7307" s="1"/>
      <c r="J7307"/>
      <c r="AC7307" s="5">
        <v>45407</v>
      </c>
      <c r="AD7307" t="s">
        <v>13578</v>
      </c>
      <c r="AE7307" t="s">
        <v>266</v>
      </c>
      <c r="AF7307">
        <f>MONTH(Table1[[#This Row],[Date Sent]])</f>
        <v>4</v>
      </c>
      <c r="AG7307">
        <f>YEAR(Table1[[#This Row],[Date Sent]])</f>
        <v>2024</v>
      </c>
      <c r="AH7307"/>
    </row>
    <row r="7308" spans="1:34" x14ac:dyDescent="0.2">
      <c r="A7308" t="s">
        <v>1933</v>
      </c>
      <c r="B7308" t="s">
        <v>7699</v>
      </c>
      <c r="C7308" s="1">
        <v>6.01</v>
      </c>
      <c r="D7308" s="5">
        <v>45394</v>
      </c>
      <c r="E7308" t="s">
        <v>21</v>
      </c>
      <c r="F7308" t="s">
        <v>28</v>
      </c>
      <c r="G7308" s="16" t="s">
        <v>7702</v>
      </c>
      <c r="H7308" s="1"/>
      <c r="J7308"/>
      <c r="AC7308" s="5">
        <v>45407</v>
      </c>
      <c r="AD7308" t="s">
        <v>13578</v>
      </c>
      <c r="AE7308" t="s">
        <v>266</v>
      </c>
      <c r="AF7308">
        <f>MONTH(Table1[[#This Row],[Date Sent]])</f>
        <v>4</v>
      </c>
      <c r="AG7308">
        <f>YEAR(Table1[[#This Row],[Date Sent]])</f>
        <v>2024</v>
      </c>
      <c r="AH7308"/>
    </row>
    <row r="7309" spans="1:34" x14ac:dyDescent="0.2">
      <c r="A7309" t="s">
        <v>1933</v>
      </c>
      <c r="B7309" t="s">
        <v>7699</v>
      </c>
      <c r="C7309" s="1">
        <v>67.3</v>
      </c>
      <c r="D7309" s="5">
        <v>45399</v>
      </c>
      <c r="E7309" t="s">
        <v>21</v>
      </c>
      <c r="F7309" t="s">
        <v>33</v>
      </c>
      <c r="G7309" s="16" t="s">
        <v>7703</v>
      </c>
      <c r="H7309" s="1"/>
      <c r="J7309"/>
      <c r="AC7309" s="5">
        <v>45407</v>
      </c>
      <c r="AD7309" t="s">
        <v>13578</v>
      </c>
      <c r="AE7309" t="s">
        <v>266</v>
      </c>
      <c r="AF7309">
        <f>MONTH(Table1[[#This Row],[Date Sent]])</f>
        <v>4</v>
      </c>
      <c r="AG7309">
        <f>YEAR(Table1[[#This Row],[Date Sent]])</f>
        <v>2024</v>
      </c>
      <c r="AH7309"/>
    </row>
    <row r="7310" spans="1:34" x14ac:dyDescent="0.2">
      <c r="A7310" t="s">
        <v>1933</v>
      </c>
      <c r="B7310" t="s">
        <v>7699</v>
      </c>
      <c r="C7310" s="1">
        <v>8.56</v>
      </c>
      <c r="D7310" s="5">
        <v>45399</v>
      </c>
      <c r="E7310" t="s">
        <v>21</v>
      </c>
      <c r="F7310" t="s">
        <v>33</v>
      </c>
      <c r="G7310" s="16" t="s">
        <v>7704</v>
      </c>
      <c r="H7310" s="1"/>
      <c r="J7310"/>
      <c r="AC7310" s="5">
        <v>45407</v>
      </c>
      <c r="AD7310" t="s">
        <v>13578</v>
      </c>
      <c r="AE7310" t="s">
        <v>266</v>
      </c>
      <c r="AF7310">
        <f>MONTH(Table1[[#This Row],[Date Sent]])</f>
        <v>4</v>
      </c>
      <c r="AG7310">
        <f>YEAR(Table1[[#This Row],[Date Sent]])</f>
        <v>2024</v>
      </c>
      <c r="AH7310"/>
    </row>
    <row r="7311" spans="1:34" x14ac:dyDescent="0.2">
      <c r="A7311" t="s">
        <v>4128</v>
      </c>
      <c r="B7311" t="s">
        <v>7705</v>
      </c>
      <c r="C7311" s="1">
        <v>91.02</v>
      </c>
      <c r="D7311" s="5">
        <v>45399</v>
      </c>
      <c r="E7311" t="s">
        <v>25</v>
      </c>
      <c r="F7311" t="s">
        <v>49</v>
      </c>
      <c r="G7311" s="16" t="s">
        <v>6018</v>
      </c>
      <c r="H7311" s="1"/>
      <c r="J7311"/>
      <c r="AC7311" s="5">
        <v>45407</v>
      </c>
      <c r="AD7311" t="s">
        <v>14539</v>
      </c>
      <c r="AE7311" t="s">
        <v>182</v>
      </c>
      <c r="AF7311">
        <f>MONTH(Table1[[#This Row],[Date Sent]])</f>
        <v>4</v>
      </c>
      <c r="AG7311">
        <f>YEAR(Table1[[#This Row],[Date Sent]])</f>
        <v>2024</v>
      </c>
      <c r="AH7311"/>
    </row>
    <row r="7312" spans="1:34" x14ac:dyDescent="0.2">
      <c r="A7312" t="s">
        <v>4128</v>
      </c>
      <c r="B7312" t="s">
        <v>7706</v>
      </c>
      <c r="C7312" s="1">
        <v>86.86</v>
      </c>
      <c r="D7312" s="5">
        <v>45384</v>
      </c>
      <c r="E7312" t="s">
        <v>21</v>
      </c>
      <c r="F7312" t="s">
        <v>33</v>
      </c>
      <c r="G7312" s="16" t="s">
        <v>7707</v>
      </c>
      <c r="H7312" s="1"/>
      <c r="J7312"/>
      <c r="AC7312" s="5">
        <v>45407</v>
      </c>
      <c r="AD7312" t="s">
        <v>14539</v>
      </c>
      <c r="AE7312" t="s">
        <v>182</v>
      </c>
      <c r="AF7312">
        <f>MONTH(Table1[[#This Row],[Date Sent]])</f>
        <v>4</v>
      </c>
      <c r="AG7312">
        <f>YEAR(Table1[[#This Row],[Date Sent]])</f>
        <v>2024</v>
      </c>
      <c r="AH7312"/>
    </row>
    <row r="7313" spans="1:34" x14ac:dyDescent="0.2">
      <c r="A7313" t="s">
        <v>231</v>
      </c>
      <c r="B7313" t="s">
        <v>7708</v>
      </c>
      <c r="C7313" s="1">
        <v>1088.33</v>
      </c>
      <c r="D7313" s="5">
        <v>45378</v>
      </c>
      <c r="E7313" t="s">
        <v>21</v>
      </c>
      <c r="F7313" t="s">
        <v>33</v>
      </c>
      <c r="G7313" s="16" t="s">
        <v>7709</v>
      </c>
      <c r="H7313" s="1"/>
      <c r="J7313"/>
      <c r="AC7313" s="5">
        <v>45407</v>
      </c>
      <c r="AD7313" t="s">
        <v>13658</v>
      </c>
      <c r="AE7313" t="s">
        <v>8717</v>
      </c>
      <c r="AF7313">
        <f>MONTH(Table1[[#This Row],[Date Sent]])</f>
        <v>4</v>
      </c>
      <c r="AG7313">
        <f>YEAR(Table1[[#This Row],[Date Sent]])</f>
        <v>2024</v>
      </c>
      <c r="AH7313"/>
    </row>
    <row r="7314" spans="1:34" x14ac:dyDescent="0.2">
      <c r="A7314" t="s">
        <v>231</v>
      </c>
      <c r="B7314" t="s">
        <v>7708</v>
      </c>
      <c r="C7314" s="1">
        <v>15.95</v>
      </c>
      <c r="D7314" s="5">
        <v>45380</v>
      </c>
      <c r="E7314" t="s">
        <v>21</v>
      </c>
      <c r="F7314" t="s">
        <v>17</v>
      </c>
      <c r="G7314" s="16" t="s">
        <v>7710</v>
      </c>
      <c r="H7314" s="1"/>
      <c r="J7314"/>
      <c r="AC7314" s="5">
        <v>45407</v>
      </c>
      <c r="AD7314" t="s">
        <v>13658</v>
      </c>
      <c r="AE7314" t="s">
        <v>8717</v>
      </c>
      <c r="AF7314">
        <f>MONTH(Table1[[#This Row],[Date Sent]])</f>
        <v>4</v>
      </c>
      <c r="AG7314">
        <f>YEAR(Table1[[#This Row],[Date Sent]])</f>
        <v>2024</v>
      </c>
      <c r="AH7314"/>
    </row>
    <row r="7315" spans="1:34" x14ac:dyDescent="0.2">
      <c r="A7315" t="s">
        <v>231</v>
      </c>
      <c r="B7315" t="s">
        <v>7708</v>
      </c>
      <c r="C7315" s="1">
        <v>870.53</v>
      </c>
      <c r="D7315" s="5">
        <v>45387</v>
      </c>
      <c r="E7315" t="s">
        <v>19</v>
      </c>
      <c r="F7315" t="s">
        <v>33</v>
      </c>
      <c r="G7315" s="16" t="s">
        <v>7711</v>
      </c>
      <c r="H7315" s="1"/>
      <c r="J7315"/>
      <c r="AC7315" s="5">
        <v>45407</v>
      </c>
      <c r="AD7315" t="s">
        <v>13658</v>
      </c>
      <c r="AE7315" t="s">
        <v>8717</v>
      </c>
      <c r="AF7315">
        <f>MONTH(Table1[[#This Row],[Date Sent]])</f>
        <v>4</v>
      </c>
      <c r="AG7315">
        <f>YEAR(Table1[[#This Row],[Date Sent]])</f>
        <v>2024</v>
      </c>
      <c r="AH7315"/>
    </row>
    <row r="7316" spans="1:34" x14ac:dyDescent="0.2">
      <c r="A7316" t="s">
        <v>231</v>
      </c>
      <c r="B7316" t="s">
        <v>7708</v>
      </c>
      <c r="C7316" s="1">
        <v>-1088.33</v>
      </c>
      <c r="D7316" s="5">
        <v>45387</v>
      </c>
      <c r="E7316" t="s">
        <v>19</v>
      </c>
      <c r="F7316" t="s">
        <v>33</v>
      </c>
      <c r="G7316" s="16" t="s">
        <v>7712</v>
      </c>
      <c r="H7316" s="1"/>
      <c r="J7316"/>
      <c r="AC7316" s="5">
        <v>45407</v>
      </c>
      <c r="AD7316" t="s">
        <v>13658</v>
      </c>
      <c r="AE7316" t="s">
        <v>8717</v>
      </c>
      <c r="AF7316">
        <f>MONTH(Table1[[#This Row],[Date Sent]])</f>
        <v>4</v>
      </c>
      <c r="AG7316">
        <f>YEAR(Table1[[#This Row],[Date Sent]])</f>
        <v>2024</v>
      </c>
      <c r="AH7316"/>
    </row>
    <row r="7317" spans="1:34" x14ac:dyDescent="0.2">
      <c r="A7317" t="s">
        <v>231</v>
      </c>
      <c r="B7317" t="s">
        <v>7708</v>
      </c>
      <c r="C7317" s="1">
        <v>22.43</v>
      </c>
      <c r="D7317" s="5">
        <v>45392</v>
      </c>
      <c r="E7317" t="s">
        <v>21</v>
      </c>
      <c r="F7317" t="s">
        <v>39</v>
      </c>
      <c r="G7317" s="16" t="s">
        <v>7713</v>
      </c>
      <c r="H7317" s="1"/>
      <c r="J7317"/>
      <c r="AC7317" s="5">
        <v>45407</v>
      </c>
      <c r="AD7317" t="s">
        <v>13658</v>
      </c>
      <c r="AE7317" t="s">
        <v>8717</v>
      </c>
      <c r="AF7317">
        <f>MONTH(Table1[[#This Row],[Date Sent]])</f>
        <v>4</v>
      </c>
      <c r="AG7317">
        <f>YEAR(Table1[[#This Row],[Date Sent]])</f>
        <v>2024</v>
      </c>
      <c r="AH7317"/>
    </row>
    <row r="7318" spans="1:34" x14ac:dyDescent="0.2">
      <c r="A7318" t="s">
        <v>231</v>
      </c>
      <c r="B7318" t="s">
        <v>7708</v>
      </c>
      <c r="C7318" s="1">
        <v>43.21</v>
      </c>
      <c r="D7318" s="5">
        <v>45394</v>
      </c>
      <c r="E7318" t="s">
        <v>21</v>
      </c>
      <c r="F7318" t="s">
        <v>39</v>
      </c>
      <c r="G7318" s="16" t="s">
        <v>7714</v>
      </c>
      <c r="H7318" s="1"/>
      <c r="J7318"/>
      <c r="AC7318" s="5">
        <v>45407</v>
      </c>
      <c r="AD7318" t="s">
        <v>13658</v>
      </c>
      <c r="AE7318" t="s">
        <v>8717</v>
      </c>
      <c r="AF7318">
        <f>MONTH(Table1[[#This Row],[Date Sent]])</f>
        <v>4</v>
      </c>
      <c r="AG7318">
        <f>YEAR(Table1[[#This Row],[Date Sent]])</f>
        <v>2024</v>
      </c>
      <c r="AH7318"/>
    </row>
    <row r="7319" spans="1:34" x14ac:dyDescent="0.2">
      <c r="A7319" t="s">
        <v>231</v>
      </c>
      <c r="B7319" t="s">
        <v>7708</v>
      </c>
      <c r="C7319" s="1">
        <v>985.62</v>
      </c>
      <c r="D7319" s="5">
        <v>45394</v>
      </c>
      <c r="E7319" t="s">
        <v>19</v>
      </c>
      <c r="F7319" t="s">
        <v>33</v>
      </c>
      <c r="G7319" s="16" t="s">
        <v>7715</v>
      </c>
      <c r="H7319" s="1"/>
      <c r="J7319"/>
      <c r="AC7319" s="5">
        <v>45407</v>
      </c>
      <c r="AD7319" t="s">
        <v>13658</v>
      </c>
      <c r="AE7319" t="s">
        <v>8717</v>
      </c>
      <c r="AF7319">
        <f>MONTH(Table1[[#This Row],[Date Sent]])</f>
        <v>4</v>
      </c>
      <c r="AG7319">
        <f>YEAR(Table1[[#This Row],[Date Sent]])</f>
        <v>2024</v>
      </c>
      <c r="AH7319"/>
    </row>
    <row r="7320" spans="1:34" x14ac:dyDescent="0.2">
      <c r="A7320" t="s">
        <v>231</v>
      </c>
      <c r="B7320" t="s">
        <v>7708</v>
      </c>
      <c r="C7320" s="1">
        <v>48.39</v>
      </c>
      <c r="D7320" s="5">
        <v>45397</v>
      </c>
      <c r="E7320" t="s">
        <v>21</v>
      </c>
      <c r="F7320" t="s">
        <v>39</v>
      </c>
      <c r="G7320" s="16" t="s">
        <v>7716</v>
      </c>
      <c r="H7320" s="1"/>
      <c r="J7320"/>
      <c r="AC7320" s="5">
        <v>45407</v>
      </c>
      <c r="AD7320" t="s">
        <v>13658</v>
      </c>
      <c r="AE7320" t="s">
        <v>8717</v>
      </c>
      <c r="AF7320">
        <f>MONTH(Table1[[#This Row],[Date Sent]])</f>
        <v>4</v>
      </c>
      <c r="AG7320">
        <f>YEAR(Table1[[#This Row],[Date Sent]])</f>
        <v>2024</v>
      </c>
      <c r="AH7320"/>
    </row>
    <row r="7321" spans="1:34" x14ac:dyDescent="0.2">
      <c r="A7321" t="s">
        <v>182</v>
      </c>
      <c r="B7321" t="s">
        <v>7717</v>
      </c>
      <c r="C7321" s="1">
        <v>30</v>
      </c>
      <c r="D7321" s="5">
        <v>45380</v>
      </c>
      <c r="E7321" t="s">
        <v>13</v>
      </c>
      <c r="F7321" t="s">
        <v>5</v>
      </c>
      <c r="G7321" s="16" t="s">
        <v>7718</v>
      </c>
      <c r="H7321" s="1"/>
      <c r="J7321"/>
      <c r="AC7321" s="5">
        <v>45407</v>
      </c>
      <c r="AD7321" t="s">
        <v>13253</v>
      </c>
      <c r="AE7321" t="s">
        <v>313</v>
      </c>
      <c r="AF7321">
        <f>MONTH(Table1[[#This Row],[Date Sent]])</f>
        <v>4</v>
      </c>
      <c r="AG7321">
        <f>YEAR(Table1[[#This Row],[Date Sent]])</f>
        <v>2024</v>
      </c>
      <c r="AH7321"/>
    </row>
    <row r="7322" spans="1:34" x14ac:dyDescent="0.2">
      <c r="A7322" t="s">
        <v>182</v>
      </c>
      <c r="B7322" t="s">
        <v>7717</v>
      </c>
      <c r="C7322" s="1">
        <v>127</v>
      </c>
      <c r="D7322" s="5">
        <v>45383</v>
      </c>
      <c r="E7322" t="s">
        <v>34</v>
      </c>
      <c r="F7322" t="s">
        <v>51</v>
      </c>
      <c r="G7322" s="16" t="s">
        <v>7719</v>
      </c>
      <c r="H7322" s="1"/>
      <c r="J7322"/>
      <c r="AC7322" s="5">
        <v>45407</v>
      </c>
      <c r="AD7322" t="s">
        <v>13253</v>
      </c>
      <c r="AE7322" t="s">
        <v>313</v>
      </c>
      <c r="AF7322">
        <f>MONTH(Table1[[#This Row],[Date Sent]])</f>
        <v>4</v>
      </c>
      <c r="AG7322">
        <f>YEAR(Table1[[#This Row],[Date Sent]])</f>
        <v>2024</v>
      </c>
      <c r="AH7322"/>
    </row>
    <row r="7323" spans="1:34" x14ac:dyDescent="0.2">
      <c r="A7323" t="s">
        <v>182</v>
      </c>
      <c r="B7323" t="s">
        <v>7717</v>
      </c>
      <c r="C7323" s="1">
        <v>30</v>
      </c>
      <c r="D7323" s="5">
        <v>45386</v>
      </c>
      <c r="E7323" t="s">
        <v>13</v>
      </c>
      <c r="F7323" t="s">
        <v>5</v>
      </c>
      <c r="G7323" s="16" t="s">
        <v>7720</v>
      </c>
      <c r="H7323" s="1"/>
      <c r="J7323"/>
      <c r="AC7323" s="5">
        <v>45407</v>
      </c>
      <c r="AD7323" t="s">
        <v>13253</v>
      </c>
      <c r="AE7323" t="s">
        <v>313</v>
      </c>
      <c r="AF7323">
        <f>MONTH(Table1[[#This Row],[Date Sent]])</f>
        <v>4</v>
      </c>
      <c r="AG7323">
        <f>YEAR(Table1[[#This Row],[Date Sent]])</f>
        <v>2024</v>
      </c>
      <c r="AH7323"/>
    </row>
    <row r="7324" spans="1:34" x14ac:dyDescent="0.2">
      <c r="A7324" t="s">
        <v>182</v>
      </c>
      <c r="B7324" t="s">
        <v>7717</v>
      </c>
      <c r="C7324" s="1">
        <v>32.44</v>
      </c>
      <c r="D7324" s="5">
        <v>45391</v>
      </c>
      <c r="E7324" t="s">
        <v>13</v>
      </c>
      <c r="F7324" t="s">
        <v>5</v>
      </c>
      <c r="G7324" s="16" t="s">
        <v>7721</v>
      </c>
      <c r="H7324" s="1"/>
      <c r="J7324"/>
      <c r="AC7324" s="5">
        <v>45407</v>
      </c>
      <c r="AD7324" t="s">
        <v>13253</v>
      </c>
      <c r="AE7324" t="s">
        <v>313</v>
      </c>
      <c r="AF7324">
        <f>MONTH(Table1[[#This Row],[Date Sent]])</f>
        <v>4</v>
      </c>
      <c r="AG7324">
        <f>YEAR(Table1[[#This Row],[Date Sent]])</f>
        <v>2024</v>
      </c>
      <c r="AH7324"/>
    </row>
    <row r="7325" spans="1:34" x14ac:dyDescent="0.2">
      <c r="A7325" t="s">
        <v>767</v>
      </c>
      <c r="B7325" t="s">
        <v>7722</v>
      </c>
      <c r="C7325" s="1">
        <v>46</v>
      </c>
      <c r="D7325" s="5">
        <v>45399</v>
      </c>
      <c r="E7325" t="s">
        <v>21</v>
      </c>
      <c r="F7325" t="s">
        <v>918</v>
      </c>
      <c r="G7325" s="16" t="str">
        <f>_xlfn.CONCAT(Table1[[#This Row],[Notes 1]],",",Table1[[#This Row],[Notes 2]],",",Table1[[#This Row],[Notes 3]])</f>
        <v>water bottles,vinegar, handsoap,</v>
      </c>
      <c r="H7325" s="1">
        <v>21.44</v>
      </c>
      <c r="I7325" t="s">
        <v>18</v>
      </c>
      <c r="J7325" t="s">
        <v>2596</v>
      </c>
      <c r="K7325" s="1">
        <v>24.56</v>
      </c>
      <c r="L7325" t="s">
        <v>33</v>
      </c>
      <c r="M7325" t="s">
        <v>7723</v>
      </c>
      <c r="AC7325" s="5">
        <v>45407</v>
      </c>
      <c r="AD7325" t="s">
        <v>14565</v>
      </c>
      <c r="AE7325" t="s">
        <v>475</v>
      </c>
      <c r="AF7325">
        <f>MONTH(Table1[[#This Row],[Date Sent]])</f>
        <v>4</v>
      </c>
      <c r="AG7325">
        <f>YEAR(Table1[[#This Row],[Date Sent]])</f>
        <v>2024</v>
      </c>
      <c r="AH7325"/>
    </row>
    <row r="7326" spans="1:34" x14ac:dyDescent="0.2">
      <c r="A7326" t="s">
        <v>538</v>
      </c>
      <c r="B7326" t="s">
        <v>7724</v>
      </c>
      <c r="C7326" s="1">
        <v>30</v>
      </c>
      <c r="D7326" s="5">
        <v>45370</v>
      </c>
      <c r="E7326" t="s">
        <v>30</v>
      </c>
      <c r="F7326" t="s">
        <v>5</v>
      </c>
      <c r="G7326" s="16" t="s">
        <v>7725</v>
      </c>
      <c r="H7326" s="1"/>
      <c r="J7326"/>
      <c r="AC7326" s="5">
        <v>45407</v>
      </c>
      <c r="AD7326" t="s">
        <v>14689</v>
      </c>
      <c r="AE7326" t="s">
        <v>156</v>
      </c>
      <c r="AF7326">
        <f>MONTH(Table1[[#This Row],[Date Sent]])</f>
        <v>4</v>
      </c>
      <c r="AG7326">
        <f>YEAR(Table1[[#This Row],[Date Sent]])</f>
        <v>2024</v>
      </c>
      <c r="AH7326"/>
    </row>
    <row r="7327" spans="1:34" x14ac:dyDescent="0.2">
      <c r="A7327" t="s">
        <v>538</v>
      </c>
      <c r="B7327" t="s">
        <v>7724</v>
      </c>
      <c r="C7327" s="1">
        <v>33.369999999999997</v>
      </c>
      <c r="D7327" s="5">
        <v>45371</v>
      </c>
      <c r="E7327" t="s">
        <v>21</v>
      </c>
      <c r="F7327" t="s">
        <v>15</v>
      </c>
      <c r="G7327" s="16" t="s">
        <v>7726</v>
      </c>
      <c r="H7327" s="1"/>
      <c r="J7327"/>
      <c r="AC7327" s="5">
        <v>45407</v>
      </c>
      <c r="AD7327" t="s">
        <v>14689</v>
      </c>
      <c r="AE7327" t="s">
        <v>156</v>
      </c>
      <c r="AF7327">
        <f>MONTH(Table1[[#This Row],[Date Sent]])</f>
        <v>4</v>
      </c>
      <c r="AG7327">
        <f>YEAR(Table1[[#This Row],[Date Sent]])</f>
        <v>2024</v>
      </c>
      <c r="AH7327"/>
    </row>
    <row r="7328" spans="1:34" x14ac:dyDescent="0.2">
      <c r="A7328" t="s">
        <v>538</v>
      </c>
      <c r="B7328" t="s">
        <v>7724</v>
      </c>
      <c r="C7328" s="1">
        <v>30.69</v>
      </c>
      <c r="D7328" s="5">
        <v>45377</v>
      </c>
      <c r="E7328" t="s">
        <v>21</v>
      </c>
      <c r="F7328" t="s">
        <v>33</v>
      </c>
      <c r="G7328" s="16" t="s">
        <v>2055</v>
      </c>
      <c r="H7328" s="1"/>
      <c r="J7328"/>
      <c r="AC7328" s="5">
        <v>45407</v>
      </c>
      <c r="AD7328" t="s">
        <v>14689</v>
      </c>
      <c r="AE7328" t="s">
        <v>156</v>
      </c>
      <c r="AF7328">
        <f>MONTH(Table1[[#This Row],[Date Sent]])</f>
        <v>4</v>
      </c>
      <c r="AG7328">
        <f>YEAR(Table1[[#This Row],[Date Sent]])</f>
        <v>2024</v>
      </c>
      <c r="AH7328"/>
    </row>
    <row r="7329" spans="1:34" x14ac:dyDescent="0.2">
      <c r="A7329" t="s">
        <v>538</v>
      </c>
      <c r="B7329" t="s">
        <v>7724</v>
      </c>
      <c r="C7329" s="1">
        <v>44.32</v>
      </c>
      <c r="D7329" s="5">
        <v>45377</v>
      </c>
      <c r="E7329" t="s">
        <v>21</v>
      </c>
      <c r="F7329" t="s">
        <v>33</v>
      </c>
      <c r="G7329" s="16" t="s">
        <v>7630</v>
      </c>
      <c r="H7329" s="1"/>
      <c r="J7329"/>
      <c r="AC7329" s="5">
        <v>45407</v>
      </c>
      <c r="AD7329" t="s">
        <v>14689</v>
      </c>
      <c r="AE7329" t="s">
        <v>156</v>
      </c>
      <c r="AF7329">
        <f>MONTH(Table1[[#This Row],[Date Sent]])</f>
        <v>4</v>
      </c>
      <c r="AG7329">
        <f>YEAR(Table1[[#This Row],[Date Sent]])</f>
        <v>2024</v>
      </c>
      <c r="AH7329"/>
    </row>
    <row r="7330" spans="1:34" x14ac:dyDescent="0.2">
      <c r="A7330" t="s">
        <v>538</v>
      </c>
      <c r="B7330" t="s">
        <v>7724</v>
      </c>
      <c r="C7330" s="1">
        <v>71.72</v>
      </c>
      <c r="D7330" s="5">
        <v>45379</v>
      </c>
      <c r="E7330" t="s">
        <v>25</v>
      </c>
      <c r="F7330" t="s">
        <v>33</v>
      </c>
      <c r="G7330" s="16" t="s">
        <v>7727</v>
      </c>
      <c r="H7330" s="1"/>
      <c r="J7330"/>
      <c r="AC7330" s="5">
        <v>45407</v>
      </c>
      <c r="AD7330" t="s">
        <v>14689</v>
      </c>
      <c r="AE7330" t="s">
        <v>156</v>
      </c>
      <c r="AF7330">
        <f>MONTH(Table1[[#This Row],[Date Sent]])</f>
        <v>4</v>
      </c>
      <c r="AG7330">
        <f>YEAR(Table1[[#This Row],[Date Sent]])</f>
        <v>2024</v>
      </c>
      <c r="AH7330"/>
    </row>
    <row r="7331" spans="1:34" x14ac:dyDescent="0.2">
      <c r="A7331" t="s">
        <v>538</v>
      </c>
      <c r="B7331" t="s">
        <v>7724</v>
      </c>
      <c r="C7331" s="1">
        <v>46.49</v>
      </c>
      <c r="D7331" s="5">
        <v>45384</v>
      </c>
      <c r="E7331" t="s">
        <v>21</v>
      </c>
      <c r="F7331" t="s">
        <v>15</v>
      </c>
      <c r="G7331" s="16" t="s">
        <v>7728</v>
      </c>
      <c r="H7331" s="1"/>
      <c r="J7331"/>
      <c r="AC7331" s="5">
        <v>45407</v>
      </c>
      <c r="AD7331" t="s">
        <v>14689</v>
      </c>
      <c r="AE7331" t="s">
        <v>156</v>
      </c>
      <c r="AF7331">
        <f>MONTH(Table1[[#This Row],[Date Sent]])</f>
        <v>4</v>
      </c>
      <c r="AG7331">
        <f>YEAR(Table1[[#This Row],[Date Sent]])</f>
        <v>2024</v>
      </c>
      <c r="AH7331"/>
    </row>
    <row r="7332" spans="1:34" x14ac:dyDescent="0.2">
      <c r="A7332" t="s">
        <v>538</v>
      </c>
      <c r="B7332" t="s">
        <v>7724</v>
      </c>
      <c r="C7332" s="1">
        <v>60.35</v>
      </c>
      <c r="D7332" s="5">
        <v>45384</v>
      </c>
      <c r="E7332" t="s">
        <v>25</v>
      </c>
      <c r="F7332" t="s">
        <v>33</v>
      </c>
      <c r="G7332" s="16" t="s">
        <v>7729</v>
      </c>
      <c r="H7332" s="1"/>
      <c r="J7332"/>
      <c r="AC7332" s="5">
        <v>45407</v>
      </c>
      <c r="AD7332" t="s">
        <v>14689</v>
      </c>
      <c r="AE7332" t="s">
        <v>156</v>
      </c>
      <c r="AF7332">
        <f>MONTH(Table1[[#This Row],[Date Sent]])</f>
        <v>4</v>
      </c>
      <c r="AG7332">
        <f>YEAR(Table1[[#This Row],[Date Sent]])</f>
        <v>2024</v>
      </c>
      <c r="AH7332"/>
    </row>
    <row r="7333" spans="1:34" x14ac:dyDescent="0.2">
      <c r="A7333" t="s">
        <v>538</v>
      </c>
      <c r="B7333" t="s">
        <v>7724</v>
      </c>
      <c r="C7333" s="1">
        <v>21.09</v>
      </c>
      <c r="D7333" s="5">
        <v>45388</v>
      </c>
      <c r="E7333" t="s">
        <v>17</v>
      </c>
      <c r="F7333" t="s">
        <v>39</v>
      </c>
      <c r="G7333" s="16" t="s">
        <v>7730</v>
      </c>
      <c r="H7333" s="1"/>
      <c r="J7333"/>
      <c r="AC7333" s="5">
        <v>45407</v>
      </c>
      <c r="AD7333" t="s">
        <v>14689</v>
      </c>
      <c r="AE7333" t="s">
        <v>156</v>
      </c>
      <c r="AF7333">
        <f>MONTH(Table1[[#This Row],[Date Sent]])</f>
        <v>4</v>
      </c>
      <c r="AG7333">
        <f>YEAR(Table1[[#This Row],[Date Sent]])</f>
        <v>2024</v>
      </c>
      <c r="AH7333"/>
    </row>
    <row r="7334" spans="1:34" x14ac:dyDescent="0.2">
      <c r="A7334" t="s">
        <v>538</v>
      </c>
      <c r="B7334" t="s">
        <v>7724</v>
      </c>
      <c r="C7334" s="1">
        <v>34.04</v>
      </c>
      <c r="D7334" s="5">
        <v>45390</v>
      </c>
      <c r="E7334" t="s">
        <v>25</v>
      </c>
      <c r="F7334" t="s">
        <v>33</v>
      </c>
      <c r="G7334" s="16" t="s">
        <v>1702</v>
      </c>
      <c r="H7334" s="1"/>
      <c r="J7334"/>
      <c r="AC7334" s="5">
        <v>45407</v>
      </c>
      <c r="AD7334" t="s">
        <v>14689</v>
      </c>
      <c r="AE7334" t="s">
        <v>156</v>
      </c>
      <c r="AF7334">
        <f>MONTH(Table1[[#This Row],[Date Sent]])</f>
        <v>4</v>
      </c>
      <c r="AG7334">
        <f>YEAR(Table1[[#This Row],[Date Sent]])</f>
        <v>2024</v>
      </c>
      <c r="AH7334"/>
    </row>
    <row r="7335" spans="1:34" x14ac:dyDescent="0.2">
      <c r="A7335" t="s">
        <v>538</v>
      </c>
      <c r="B7335" t="s">
        <v>7724</v>
      </c>
      <c r="C7335" s="1">
        <v>146.97</v>
      </c>
      <c r="D7335" s="5">
        <v>45390</v>
      </c>
      <c r="E7335" t="s">
        <v>25</v>
      </c>
      <c r="F7335" t="s">
        <v>33</v>
      </c>
      <c r="G7335" s="16" t="s">
        <v>7731</v>
      </c>
      <c r="H7335" s="1"/>
      <c r="J7335"/>
      <c r="AC7335" s="5">
        <v>45407</v>
      </c>
      <c r="AD7335" t="s">
        <v>14689</v>
      </c>
      <c r="AE7335" t="s">
        <v>156</v>
      </c>
      <c r="AF7335">
        <f>MONTH(Table1[[#This Row],[Date Sent]])</f>
        <v>4</v>
      </c>
      <c r="AG7335">
        <f>YEAR(Table1[[#This Row],[Date Sent]])</f>
        <v>2024</v>
      </c>
      <c r="AH7335"/>
    </row>
    <row r="7336" spans="1:34" x14ac:dyDescent="0.2">
      <c r="A7336" t="s">
        <v>538</v>
      </c>
      <c r="B7336" t="s">
        <v>7724</v>
      </c>
      <c r="C7336" s="1">
        <v>59</v>
      </c>
      <c r="D7336" s="5">
        <v>45391</v>
      </c>
      <c r="E7336" t="s">
        <v>21</v>
      </c>
      <c r="F7336" t="s">
        <v>33</v>
      </c>
      <c r="G7336" s="16" t="s">
        <v>7732</v>
      </c>
      <c r="H7336" s="1"/>
      <c r="J7336"/>
      <c r="AC7336" s="5">
        <v>45407</v>
      </c>
      <c r="AD7336" t="s">
        <v>14689</v>
      </c>
      <c r="AE7336" t="s">
        <v>156</v>
      </c>
      <c r="AF7336">
        <f>MONTH(Table1[[#This Row],[Date Sent]])</f>
        <v>4</v>
      </c>
      <c r="AG7336">
        <f>YEAR(Table1[[#This Row],[Date Sent]])</f>
        <v>2024</v>
      </c>
      <c r="AH7336"/>
    </row>
    <row r="7337" spans="1:34" x14ac:dyDescent="0.2">
      <c r="A7337" t="s">
        <v>538</v>
      </c>
      <c r="B7337" t="s">
        <v>7724</v>
      </c>
      <c r="C7337" s="1">
        <v>86.61</v>
      </c>
      <c r="D7337" s="5">
        <v>45392</v>
      </c>
      <c r="E7337" t="s">
        <v>21</v>
      </c>
      <c r="F7337" t="s">
        <v>10</v>
      </c>
      <c r="G7337" s="16" t="s">
        <v>7733</v>
      </c>
      <c r="H7337" s="1"/>
      <c r="J7337"/>
      <c r="AC7337" s="5">
        <v>45407</v>
      </c>
      <c r="AD7337" t="s">
        <v>14689</v>
      </c>
      <c r="AE7337" t="s">
        <v>156</v>
      </c>
      <c r="AF7337">
        <f>MONTH(Table1[[#This Row],[Date Sent]])</f>
        <v>4</v>
      </c>
      <c r="AG7337">
        <f>YEAR(Table1[[#This Row],[Date Sent]])</f>
        <v>2024</v>
      </c>
      <c r="AH7337"/>
    </row>
    <row r="7338" spans="1:34" x14ac:dyDescent="0.2">
      <c r="A7338" t="s">
        <v>538</v>
      </c>
      <c r="B7338" t="s">
        <v>7724</v>
      </c>
      <c r="C7338" s="1">
        <v>34.840000000000003</v>
      </c>
      <c r="D7338" s="5">
        <v>45398</v>
      </c>
      <c r="E7338" t="s">
        <v>21</v>
      </c>
      <c r="F7338" t="s">
        <v>39</v>
      </c>
      <c r="G7338" s="16" t="s">
        <v>7734</v>
      </c>
      <c r="H7338" s="1"/>
      <c r="J7338"/>
      <c r="AC7338" s="5">
        <v>45407</v>
      </c>
      <c r="AD7338" t="s">
        <v>14689</v>
      </c>
      <c r="AE7338" t="s">
        <v>156</v>
      </c>
      <c r="AF7338">
        <f>MONTH(Table1[[#This Row],[Date Sent]])</f>
        <v>4</v>
      </c>
      <c r="AG7338">
        <f>YEAR(Table1[[#This Row],[Date Sent]])</f>
        <v>2024</v>
      </c>
      <c r="AH7338"/>
    </row>
    <row r="7339" spans="1:34" x14ac:dyDescent="0.2">
      <c r="A7339" t="s">
        <v>3343</v>
      </c>
      <c r="B7339" t="s">
        <v>7735</v>
      </c>
      <c r="C7339" s="1">
        <v>352.96</v>
      </c>
      <c r="D7339" s="5">
        <v>45377</v>
      </c>
      <c r="E7339" t="s">
        <v>20</v>
      </c>
      <c r="F7339" t="s">
        <v>33</v>
      </c>
      <c r="G7339" s="16" t="s">
        <v>7736</v>
      </c>
      <c r="H7339" s="1"/>
      <c r="J7339"/>
      <c r="AC7339" s="5">
        <v>45407</v>
      </c>
      <c r="AD7339" t="s">
        <v>14550</v>
      </c>
      <c r="AE7339" t="s">
        <v>156</v>
      </c>
      <c r="AF7339">
        <f>MONTH(Table1[[#This Row],[Date Sent]])</f>
        <v>4</v>
      </c>
      <c r="AG7339">
        <f>YEAR(Table1[[#This Row],[Date Sent]])</f>
        <v>2024</v>
      </c>
      <c r="AH7339"/>
    </row>
    <row r="7340" spans="1:34" x14ac:dyDescent="0.2">
      <c r="A7340" t="s">
        <v>3343</v>
      </c>
      <c r="B7340" t="s">
        <v>7735</v>
      </c>
      <c r="C7340" s="1">
        <v>223.79</v>
      </c>
      <c r="D7340" s="5">
        <v>45384</v>
      </c>
      <c r="E7340" t="s">
        <v>21</v>
      </c>
      <c r="F7340" t="s">
        <v>33</v>
      </c>
      <c r="G7340" s="16" t="s">
        <v>7737</v>
      </c>
      <c r="H7340" s="1"/>
      <c r="J7340"/>
      <c r="AC7340" s="5">
        <v>45407</v>
      </c>
      <c r="AD7340" t="s">
        <v>14550</v>
      </c>
      <c r="AE7340" t="s">
        <v>156</v>
      </c>
      <c r="AF7340">
        <f>MONTH(Table1[[#This Row],[Date Sent]])</f>
        <v>4</v>
      </c>
      <c r="AG7340">
        <f>YEAR(Table1[[#This Row],[Date Sent]])</f>
        <v>2024</v>
      </c>
      <c r="AH7340"/>
    </row>
    <row r="7341" spans="1:34" x14ac:dyDescent="0.2">
      <c r="A7341" t="s">
        <v>3343</v>
      </c>
      <c r="B7341" t="s">
        <v>7735</v>
      </c>
      <c r="C7341" s="1">
        <v>192.45</v>
      </c>
      <c r="D7341" s="5">
        <v>45386</v>
      </c>
      <c r="E7341" t="s">
        <v>21</v>
      </c>
      <c r="F7341" t="s">
        <v>918</v>
      </c>
      <c r="G7341" s="16" t="s">
        <v>918</v>
      </c>
      <c r="H7341" s="1">
        <v>78.819999999999993</v>
      </c>
      <c r="I7341" t="s">
        <v>18</v>
      </c>
      <c r="J7341" t="s">
        <v>7738</v>
      </c>
      <c r="K7341" s="1">
        <v>113.63</v>
      </c>
      <c r="L7341" t="s">
        <v>33</v>
      </c>
      <c r="M7341" t="s">
        <v>7739</v>
      </c>
      <c r="AC7341" s="5">
        <v>45407</v>
      </c>
      <c r="AD7341" t="s">
        <v>14550</v>
      </c>
      <c r="AE7341" t="s">
        <v>156</v>
      </c>
      <c r="AF7341">
        <f>MONTH(Table1[[#This Row],[Date Sent]])</f>
        <v>4</v>
      </c>
      <c r="AG7341">
        <f>YEAR(Table1[[#This Row],[Date Sent]])</f>
        <v>2024</v>
      </c>
      <c r="AH7341"/>
    </row>
    <row r="7342" spans="1:34" x14ac:dyDescent="0.2">
      <c r="A7342" t="s">
        <v>3343</v>
      </c>
      <c r="B7342" t="s">
        <v>7735</v>
      </c>
      <c r="C7342" s="1">
        <v>395.16</v>
      </c>
      <c r="D7342" s="5">
        <v>45391</v>
      </c>
      <c r="E7342" t="s">
        <v>21</v>
      </c>
      <c r="F7342" t="s">
        <v>918</v>
      </c>
      <c r="G7342" s="16" t="s">
        <v>918</v>
      </c>
      <c r="H7342" s="1">
        <v>252.08</v>
      </c>
      <c r="I7342" t="s">
        <v>18</v>
      </c>
      <c r="J7342" t="s">
        <v>7740</v>
      </c>
      <c r="K7342" s="1">
        <v>143.08000000000001</v>
      </c>
      <c r="L7342" t="s">
        <v>33</v>
      </c>
      <c r="M7342" t="s">
        <v>7741</v>
      </c>
      <c r="AC7342" s="5">
        <v>45407</v>
      </c>
      <c r="AD7342" t="s">
        <v>14550</v>
      </c>
      <c r="AE7342" t="s">
        <v>156</v>
      </c>
      <c r="AF7342">
        <f>MONTH(Table1[[#This Row],[Date Sent]])</f>
        <v>4</v>
      </c>
      <c r="AG7342">
        <f>YEAR(Table1[[#This Row],[Date Sent]])</f>
        <v>2024</v>
      </c>
      <c r="AH7342"/>
    </row>
    <row r="7343" spans="1:34" x14ac:dyDescent="0.2">
      <c r="A7343" t="s">
        <v>3343</v>
      </c>
      <c r="B7343" t="s">
        <v>7735</v>
      </c>
      <c r="C7343" s="1">
        <v>129.38999999999999</v>
      </c>
      <c r="D7343" s="5">
        <v>45397</v>
      </c>
      <c r="E7343" t="s">
        <v>24</v>
      </c>
      <c r="F7343" t="s">
        <v>33</v>
      </c>
      <c r="G7343" s="16" t="s">
        <v>7742</v>
      </c>
      <c r="H7343" s="1"/>
      <c r="J7343"/>
      <c r="AC7343" s="5">
        <v>45407</v>
      </c>
      <c r="AD7343" t="s">
        <v>14550</v>
      </c>
      <c r="AE7343" t="s">
        <v>156</v>
      </c>
      <c r="AF7343">
        <f>MONTH(Table1[[#This Row],[Date Sent]])</f>
        <v>4</v>
      </c>
      <c r="AG7343">
        <f>YEAR(Table1[[#This Row],[Date Sent]])</f>
        <v>2024</v>
      </c>
      <c r="AH7343"/>
    </row>
    <row r="7344" spans="1:34" x14ac:dyDescent="0.2">
      <c r="A7344" t="s">
        <v>203</v>
      </c>
      <c r="B7344" t="s">
        <v>7743</v>
      </c>
      <c r="C7344" s="1">
        <v>49.76</v>
      </c>
      <c r="D7344" s="5">
        <v>45376</v>
      </c>
      <c r="E7344" t="s">
        <v>21</v>
      </c>
      <c r="F7344" t="s">
        <v>33</v>
      </c>
      <c r="G7344" s="16" t="s">
        <v>7744</v>
      </c>
      <c r="H7344" s="1"/>
      <c r="J7344"/>
      <c r="AC7344" s="5">
        <v>45407</v>
      </c>
      <c r="AD7344" t="s">
        <v>14664</v>
      </c>
      <c r="AE7344" t="s">
        <v>156</v>
      </c>
      <c r="AF7344">
        <f>MONTH(Table1[[#This Row],[Date Sent]])</f>
        <v>4</v>
      </c>
      <c r="AG7344">
        <f>YEAR(Table1[[#This Row],[Date Sent]])</f>
        <v>2024</v>
      </c>
      <c r="AH7344"/>
    </row>
    <row r="7345" spans="1:34" x14ac:dyDescent="0.2">
      <c r="A7345" t="s">
        <v>203</v>
      </c>
      <c r="B7345" t="s">
        <v>7743</v>
      </c>
      <c r="C7345" s="1">
        <v>16.920000000000002</v>
      </c>
      <c r="D7345" s="5">
        <v>45382</v>
      </c>
      <c r="E7345" t="s">
        <v>22</v>
      </c>
      <c r="F7345" t="s">
        <v>53</v>
      </c>
      <c r="G7345" s="16" t="s">
        <v>7745</v>
      </c>
      <c r="H7345" s="1"/>
      <c r="J7345"/>
      <c r="AC7345" s="5">
        <v>45407</v>
      </c>
      <c r="AD7345" t="s">
        <v>14664</v>
      </c>
      <c r="AE7345" t="s">
        <v>156</v>
      </c>
      <c r="AF7345">
        <f>MONTH(Table1[[#This Row],[Date Sent]])</f>
        <v>4</v>
      </c>
      <c r="AG7345">
        <f>YEAR(Table1[[#This Row],[Date Sent]])</f>
        <v>2024</v>
      </c>
      <c r="AH7345"/>
    </row>
    <row r="7346" spans="1:34" x14ac:dyDescent="0.2">
      <c r="A7346" t="s">
        <v>203</v>
      </c>
      <c r="B7346" t="s">
        <v>7743</v>
      </c>
      <c r="C7346" s="1">
        <v>34.64</v>
      </c>
      <c r="D7346" s="5">
        <v>45383</v>
      </c>
      <c r="E7346" t="s">
        <v>27</v>
      </c>
      <c r="F7346" t="s">
        <v>39</v>
      </c>
      <c r="G7346" s="16" t="s">
        <v>6391</v>
      </c>
      <c r="H7346" s="1"/>
      <c r="J7346"/>
      <c r="AC7346" s="5">
        <v>45407</v>
      </c>
      <c r="AD7346" t="s">
        <v>14664</v>
      </c>
      <c r="AE7346" t="s">
        <v>156</v>
      </c>
      <c r="AF7346">
        <f>MONTH(Table1[[#This Row],[Date Sent]])</f>
        <v>4</v>
      </c>
      <c r="AG7346">
        <f>YEAR(Table1[[#This Row],[Date Sent]])</f>
        <v>2024</v>
      </c>
      <c r="AH7346"/>
    </row>
    <row r="7347" spans="1:34" x14ac:dyDescent="0.2">
      <c r="A7347" t="s">
        <v>203</v>
      </c>
      <c r="B7347" t="s">
        <v>7743</v>
      </c>
      <c r="C7347" s="1">
        <v>183.71</v>
      </c>
      <c r="D7347" s="5">
        <v>45388</v>
      </c>
      <c r="E7347" t="s">
        <v>14</v>
      </c>
      <c r="F7347" t="s">
        <v>15</v>
      </c>
      <c r="G7347" s="16" t="s">
        <v>7746</v>
      </c>
      <c r="H7347" s="1"/>
      <c r="J7347"/>
      <c r="AC7347" s="5">
        <v>45407</v>
      </c>
      <c r="AD7347" t="s">
        <v>14664</v>
      </c>
      <c r="AE7347" t="s">
        <v>156</v>
      </c>
      <c r="AF7347">
        <f>MONTH(Table1[[#This Row],[Date Sent]])</f>
        <v>4</v>
      </c>
      <c r="AG7347">
        <f>YEAR(Table1[[#This Row],[Date Sent]])</f>
        <v>2024</v>
      </c>
      <c r="AH7347"/>
    </row>
    <row r="7348" spans="1:34" x14ac:dyDescent="0.2">
      <c r="A7348" t="s">
        <v>203</v>
      </c>
      <c r="B7348" t="s">
        <v>7743</v>
      </c>
      <c r="C7348" s="1">
        <v>174.84</v>
      </c>
      <c r="D7348" s="5">
        <v>45391</v>
      </c>
      <c r="E7348" t="s">
        <v>19</v>
      </c>
      <c r="F7348" t="s">
        <v>33</v>
      </c>
      <c r="G7348" s="16" t="s">
        <v>7747</v>
      </c>
      <c r="H7348" s="1"/>
      <c r="J7348"/>
      <c r="AC7348" s="5">
        <v>45407</v>
      </c>
      <c r="AD7348" t="s">
        <v>14664</v>
      </c>
      <c r="AE7348" t="s">
        <v>156</v>
      </c>
      <c r="AF7348">
        <f>MONTH(Table1[[#This Row],[Date Sent]])</f>
        <v>4</v>
      </c>
      <c r="AG7348">
        <f>YEAR(Table1[[#This Row],[Date Sent]])</f>
        <v>2024</v>
      </c>
      <c r="AH7348"/>
    </row>
    <row r="7349" spans="1:34" x14ac:dyDescent="0.2">
      <c r="A7349" t="s">
        <v>203</v>
      </c>
      <c r="B7349" t="s">
        <v>7743</v>
      </c>
      <c r="C7349" s="1">
        <v>13.74</v>
      </c>
      <c r="D7349" s="5">
        <v>45391</v>
      </c>
      <c r="E7349" t="s">
        <v>14</v>
      </c>
      <c r="F7349" t="s">
        <v>15</v>
      </c>
      <c r="G7349" s="16" t="s">
        <v>7748</v>
      </c>
      <c r="H7349" s="1"/>
      <c r="J7349"/>
      <c r="AC7349" s="5">
        <v>45407</v>
      </c>
      <c r="AD7349" t="s">
        <v>14664</v>
      </c>
      <c r="AE7349" t="s">
        <v>156</v>
      </c>
      <c r="AF7349">
        <f>MONTH(Table1[[#This Row],[Date Sent]])</f>
        <v>4</v>
      </c>
      <c r="AG7349">
        <f>YEAR(Table1[[#This Row],[Date Sent]])</f>
        <v>2024</v>
      </c>
      <c r="AH7349"/>
    </row>
    <row r="7350" spans="1:34" x14ac:dyDescent="0.2">
      <c r="A7350" t="s">
        <v>203</v>
      </c>
      <c r="B7350" t="s">
        <v>7743</v>
      </c>
      <c r="C7350" s="1">
        <v>247.09</v>
      </c>
      <c r="D7350" s="5">
        <v>45393</v>
      </c>
      <c r="E7350" t="s">
        <v>14</v>
      </c>
      <c r="F7350" t="s">
        <v>33</v>
      </c>
      <c r="G7350" s="16" t="s">
        <v>7749</v>
      </c>
      <c r="H7350" s="1"/>
      <c r="J7350"/>
      <c r="AC7350" s="5">
        <v>45407</v>
      </c>
      <c r="AD7350" t="s">
        <v>14664</v>
      </c>
      <c r="AE7350" t="s">
        <v>156</v>
      </c>
      <c r="AF7350">
        <f>MONTH(Table1[[#This Row],[Date Sent]])</f>
        <v>4</v>
      </c>
      <c r="AG7350">
        <f>YEAR(Table1[[#This Row],[Date Sent]])</f>
        <v>2024</v>
      </c>
      <c r="AH7350"/>
    </row>
    <row r="7351" spans="1:34" x14ac:dyDescent="0.2">
      <c r="A7351" t="s">
        <v>203</v>
      </c>
      <c r="B7351" t="s">
        <v>7743</v>
      </c>
      <c r="C7351" s="1">
        <v>370.99</v>
      </c>
      <c r="D7351" s="5">
        <v>45397</v>
      </c>
      <c r="E7351" t="s">
        <v>14</v>
      </c>
      <c r="F7351" t="s">
        <v>25</v>
      </c>
      <c r="G7351" s="16" t="s">
        <v>7750</v>
      </c>
      <c r="H7351" s="1"/>
      <c r="J7351"/>
      <c r="AC7351" s="5">
        <v>45407</v>
      </c>
      <c r="AD7351" t="s">
        <v>14664</v>
      </c>
      <c r="AE7351" t="s">
        <v>156</v>
      </c>
      <c r="AF7351">
        <f>MONTH(Table1[[#This Row],[Date Sent]])</f>
        <v>4</v>
      </c>
      <c r="AG7351">
        <f>YEAR(Table1[[#This Row],[Date Sent]])</f>
        <v>2024</v>
      </c>
      <c r="AH7351"/>
    </row>
    <row r="7352" spans="1:34" x14ac:dyDescent="0.2">
      <c r="A7352" t="s">
        <v>203</v>
      </c>
      <c r="B7352" t="s">
        <v>7743</v>
      </c>
      <c r="C7352" s="1">
        <v>31.08</v>
      </c>
      <c r="D7352" s="5">
        <v>45399</v>
      </c>
      <c r="E7352" t="s">
        <v>19</v>
      </c>
      <c r="F7352" t="s">
        <v>33</v>
      </c>
      <c r="G7352" s="16" t="s">
        <v>2406</v>
      </c>
      <c r="H7352" s="1"/>
      <c r="J7352"/>
      <c r="AC7352" s="5">
        <v>45407</v>
      </c>
      <c r="AD7352" t="s">
        <v>14664</v>
      </c>
      <c r="AE7352" t="s">
        <v>156</v>
      </c>
      <c r="AF7352">
        <f>MONTH(Table1[[#This Row],[Date Sent]])</f>
        <v>4</v>
      </c>
      <c r="AG7352">
        <f>YEAR(Table1[[#This Row],[Date Sent]])</f>
        <v>2024</v>
      </c>
      <c r="AH7352"/>
    </row>
    <row r="7353" spans="1:34" x14ac:dyDescent="0.2">
      <c r="A7353" t="s">
        <v>392</v>
      </c>
      <c r="B7353" t="s">
        <v>7751</v>
      </c>
      <c r="C7353" s="1">
        <v>505.95</v>
      </c>
      <c r="D7353" s="5">
        <v>45370</v>
      </c>
      <c r="E7353" t="s">
        <v>21</v>
      </c>
      <c r="F7353" t="s">
        <v>15</v>
      </c>
      <c r="G7353" s="16" t="s">
        <v>7752</v>
      </c>
      <c r="H7353" s="1"/>
      <c r="J7353"/>
      <c r="AC7353" s="5">
        <v>45407</v>
      </c>
      <c r="AD7353" t="s">
        <v>13318</v>
      </c>
      <c r="AE7353" t="s">
        <v>156</v>
      </c>
      <c r="AF7353">
        <f>MONTH(Table1[[#This Row],[Date Sent]])</f>
        <v>4</v>
      </c>
      <c r="AG7353">
        <f>YEAR(Table1[[#This Row],[Date Sent]])</f>
        <v>2024</v>
      </c>
      <c r="AH7353"/>
    </row>
    <row r="7354" spans="1:34" x14ac:dyDescent="0.2">
      <c r="A7354" t="s">
        <v>6127</v>
      </c>
      <c r="B7354" t="s">
        <v>7753</v>
      </c>
      <c r="C7354" s="1">
        <v>86.35</v>
      </c>
      <c r="D7354" s="5">
        <v>45370</v>
      </c>
      <c r="E7354" t="s">
        <v>21</v>
      </c>
      <c r="F7354" t="s">
        <v>17</v>
      </c>
      <c r="G7354" s="16" t="s">
        <v>7754</v>
      </c>
      <c r="H7354" s="1"/>
      <c r="J7354"/>
      <c r="AC7354" s="5">
        <v>45407</v>
      </c>
      <c r="AD7354" t="s">
        <v>14608</v>
      </c>
      <c r="AE7354" t="s">
        <v>294</v>
      </c>
      <c r="AF7354">
        <f>MONTH(Table1[[#This Row],[Date Sent]])</f>
        <v>4</v>
      </c>
      <c r="AG7354">
        <f>YEAR(Table1[[#This Row],[Date Sent]])</f>
        <v>2024</v>
      </c>
      <c r="AH7354"/>
    </row>
    <row r="7355" spans="1:34" x14ac:dyDescent="0.2">
      <c r="A7355" t="s">
        <v>6127</v>
      </c>
      <c r="B7355" t="s">
        <v>7753</v>
      </c>
      <c r="C7355" s="1">
        <v>196.5</v>
      </c>
      <c r="D7355" s="5">
        <v>45370</v>
      </c>
      <c r="E7355" t="s">
        <v>21</v>
      </c>
      <c r="F7355" t="s">
        <v>33</v>
      </c>
      <c r="G7355" s="16" t="s">
        <v>7755</v>
      </c>
      <c r="H7355" s="1"/>
      <c r="J7355"/>
      <c r="AC7355" s="5">
        <v>45407</v>
      </c>
      <c r="AD7355" t="s">
        <v>14608</v>
      </c>
      <c r="AE7355" t="s">
        <v>294</v>
      </c>
      <c r="AF7355">
        <f>MONTH(Table1[[#This Row],[Date Sent]])</f>
        <v>4</v>
      </c>
      <c r="AG7355">
        <f>YEAR(Table1[[#This Row],[Date Sent]])</f>
        <v>2024</v>
      </c>
      <c r="AH7355"/>
    </row>
    <row r="7356" spans="1:34" x14ac:dyDescent="0.2">
      <c r="A7356" t="s">
        <v>6127</v>
      </c>
      <c r="B7356" t="s">
        <v>7753</v>
      </c>
      <c r="C7356" s="1">
        <v>159.76</v>
      </c>
      <c r="D7356" s="5">
        <v>45371</v>
      </c>
      <c r="E7356" t="s">
        <v>21</v>
      </c>
      <c r="F7356" t="s">
        <v>33</v>
      </c>
      <c r="G7356" s="16" t="s">
        <v>7159</v>
      </c>
      <c r="H7356" s="1"/>
      <c r="J7356"/>
      <c r="AC7356" s="5">
        <v>45407</v>
      </c>
      <c r="AD7356" t="s">
        <v>14608</v>
      </c>
      <c r="AE7356" t="s">
        <v>294</v>
      </c>
      <c r="AF7356">
        <f>MONTH(Table1[[#This Row],[Date Sent]])</f>
        <v>4</v>
      </c>
      <c r="AG7356">
        <f>YEAR(Table1[[#This Row],[Date Sent]])</f>
        <v>2024</v>
      </c>
      <c r="AH7356"/>
    </row>
    <row r="7357" spans="1:34" x14ac:dyDescent="0.2">
      <c r="A7357" t="s">
        <v>6127</v>
      </c>
      <c r="B7357" t="s">
        <v>7753</v>
      </c>
      <c r="C7357" s="1">
        <v>561.94000000000005</v>
      </c>
      <c r="D7357" s="5">
        <v>45372</v>
      </c>
      <c r="E7357" t="s">
        <v>21</v>
      </c>
      <c r="F7357" t="s">
        <v>25</v>
      </c>
      <c r="G7357" s="16" t="s">
        <v>7756</v>
      </c>
      <c r="H7357" s="1"/>
      <c r="J7357"/>
      <c r="AC7357" s="5">
        <v>45407</v>
      </c>
      <c r="AD7357" t="s">
        <v>14608</v>
      </c>
      <c r="AE7357" t="s">
        <v>294</v>
      </c>
      <c r="AF7357">
        <f>MONTH(Table1[[#This Row],[Date Sent]])</f>
        <v>4</v>
      </c>
      <c r="AG7357">
        <f>YEAR(Table1[[#This Row],[Date Sent]])</f>
        <v>2024</v>
      </c>
      <c r="AH7357"/>
    </row>
    <row r="7358" spans="1:34" x14ac:dyDescent="0.2">
      <c r="A7358" t="s">
        <v>6127</v>
      </c>
      <c r="B7358" t="s">
        <v>7753</v>
      </c>
      <c r="C7358" s="1">
        <v>163.28</v>
      </c>
      <c r="D7358" s="5">
        <v>45390</v>
      </c>
      <c r="E7358" t="s">
        <v>21</v>
      </c>
      <c r="F7358" t="s">
        <v>33</v>
      </c>
      <c r="G7358" s="16" t="s">
        <v>7757</v>
      </c>
      <c r="H7358" s="1"/>
      <c r="J7358"/>
      <c r="AC7358" s="5">
        <v>45407</v>
      </c>
      <c r="AD7358" t="s">
        <v>14608</v>
      </c>
      <c r="AE7358" t="s">
        <v>294</v>
      </c>
      <c r="AF7358">
        <f>MONTH(Table1[[#This Row],[Date Sent]])</f>
        <v>4</v>
      </c>
      <c r="AG7358">
        <f>YEAR(Table1[[#This Row],[Date Sent]])</f>
        <v>2024</v>
      </c>
      <c r="AH7358"/>
    </row>
    <row r="7359" spans="1:34" x14ac:dyDescent="0.2">
      <c r="A7359" t="s">
        <v>6127</v>
      </c>
      <c r="B7359" t="s">
        <v>7753</v>
      </c>
      <c r="C7359" s="1">
        <v>33.08</v>
      </c>
      <c r="D7359" s="5">
        <v>45391</v>
      </c>
      <c r="E7359" t="s">
        <v>21</v>
      </c>
      <c r="F7359" t="s">
        <v>39</v>
      </c>
      <c r="G7359" s="16" t="s">
        <v>7758</v>
      </c>
      <c r="H7359" s="1"/>
      <c r="J7359"/>
      <c r="AC7359" s="5">
        <v>45407</v>
      </c>
      <c r="AD7359" t="s">
        <v>14608</v>
      </c>
      <c r="AE7359" t="s">
        <v>294</v>
      </c>
      <c r="AF7359">
        <f>MONTH(Table1[[#This Row],[Date Sent]])</f>
        <v>4</v>
      </c>
      <c r="AG7359">
        <f>YEAR(Table1[[#This Row],[Date Sent]])</f>
        <v>2024</v>
      </c>
      <c r="AH7359"/>
    </row>
    <row r="7360" spans="1:34" x14ac:dyDescent="0.2">
      <c r="A7360" t="s">
        <v>6127</v>
      </c>
      <c r="B7360" t="s">
        <v>7753</v>
      </c>
      <c r="C7360" s="1">
        <v>112.13</v>
      </c>
      <c r="D7360" s="5">
        <v>45391</v>
      </c>
      <c r="E7360" t="s">
        <v>21</v>
      </c>
      <c r="F7360" t="s">
        <v>49</v>
      </c>
      <c r="G7360" s="16" t="s">
        <v>6190</v>
      </c>
      <c r="H7360" s="1"/>
      <c r="J7360"/>
      <c r="AC7360" s="5">
        <v>45407</v>
      </c>
      <c r="AD7360" t="s">
        <v>14608</v>
      </c>
      <c r="AE7360" t="s">
        <v>294</v>
      </c>
      <c r="AF7360">
        <f>MONTH(Table1[[#This Row],[Date Sent]])</f>
        <v>4</v>
      </c>
      <c r="AG7360">
        <f>YEAR(Table1[[#This Row],[Date Sent]])</f>
        <v>2024</v>
      </c>
      <c r="AH7360"/>
    </row>
    <row r="7361" spans="1:34" x14ac:dyDescent="0.2">
      <c r="A7361" t="s">
        <v>6127</v>
      </c>
      <c r="B7361" t="s">
        <v>7753</v>
      </c>
      <c r="C7361" s="1">
        <v>197.98</v>
      </c>
      <c r="D7361" s="5">
        <v>45393</v>
      </c>
      <c r="E7361" t="s">
        <v>21</v>
      </c>
      <c r="F7361" t="s">
        <v>15</v>
      </c>
      <c r="G7361" s="16" t="s">
        <v>2422</v>
      </c>
      <c r="H7361" s="1"/>
      <c r="J7361"/>
      <c r="AC7361" s="5">
        <v>45407</v>
      </c>
      <c r="AD7361" t="s">
        <v>14608</v>
      </c>
      <c r="AE7361" t="s">
        <v>294</v>
      </c>
      <c r="AF7361">
        <f>MONTH(Table1[[#This Row],[Date Sent]])</f>
        <v>4</v>
      </c>
      <c r="AG7361">
        <f>YEAR(Table1[[#This Row],[Date Sent]])</f>
        <v>2024</v>
      </c>
      <c r="AH7361"/>
    </row>
    <row r="7362" spans="1:34" x14ac:dyDescent="0.2">
      <c r="A7362" t="s">
        <v>6127</v>
      </c>
      <c r="B7362" t="s">
        <v>7753</v>
      </c>
      <c r="C7362" s="1">
        <v>203.3</v>
      </c>
      <c r="D7362" s="5">
        <v>45393</v>
      </c>
      <c r="E7362" t="s">
        <v>21</v>
      </c>
      <c r="F7362" t="s">
        <v>33</v>
      </c>
      <c r="G7362" s="16" t="s">
        <v>7759</v>
      </c>
      <c r="H7362" s="1"/>
      <c r="J7362"/>
      <c r="AC7362" s="5">
        <v>45407</v>
      </c>
      <c r="AD7362" t="s">
        <v>14608</v>
      </c>
      <c r="AE7362" t="s">
        <v>294</v>
      </c>
      <c r="AF7362">
        <f>MONTH(Table1[[#This Row],[Date Sent]])</f>
        <v>4</v>
      </c>
      <c r="AG7362">
        <f>YEAR(Table1[[#This Row],[Date Sent]])</f>
        <v>2024</v>
      </c>
      <c r="AH7362"/>
    </row>
    <row r="7363" spans="1:34" x14ac:dyDescent="0.2">
      <c r="A7363" t="s">
        <v>6127</v>
      </c>
      <c r="B7363" t="s">
        <v>7753</v>
      </c>
      <c r="C7363" s="1">
        <v>63.75</v>
      </c>
      <c r="D7363" s="5">
        <v>45396</v>
      </c>
      <c r="E7363" t="s">
        <v>21</v>
      </c>
      <c r="F7363" t="s">
        <v>39</v>
      </c>
      <c r="G7363" s="16" t="s">
        <v>7760</v>
      </c>
      <c r="H7363" s="1"/>
      <c r="J7363"/>
      <c r="AC7363" s="5">
        <v>45407</v>
      </c>
      <c r="AD7363" t="s">
        <v>14608</v>
      </c>
      <c r="AE7363" t="s">
        <v>294</v>
      </c>
      <c r="AF7363">
        <f>MONTH(Table1[[#This Row],[Date Sent]])</f>
        <v>4</v>
      </c>
      <c r="AG7363">
        <f>YEAR(Table1[[#This Row],[Date Sent]])</f>
        <v>2024</v>
      </c>
      <c r="AH7363"/>
    </row>
    <row r="7364" spans="1:34" x14ac:dyDescent="0.2">
      <c r="A7364" t="s">
        <v>378</v>
      </c>
      <c r="B7364" t="s">
        <v>7761</v>
      </c>
      <c r="C7364" s="1">
        <v>90.24</v>
      </c>
      <c r="D7364" s="5">
        <v>45373</v>
      </c>
      <c r="E7364" t="s">
        <v>21</v>
      </c>
      <c r="F7364" t="s">
        <v>33</v>
      </c>
      <c r="G7364" s="16" t="s">
        <v>7762</v>
      </c>
      <c r="H7364" s="1"/>
      <c r="J7364"/>
      <c r="AC7364" s="5">
        <v>45407</v>
      </c>
      <c r="AD7364" t="s">
        <v>14530</v>
      </c>
      <c r="AE7364" t="s">
        <v>294</v>
      </c>
      <c r="AF7364">
        <f>MONTH(Table1[[#This Row],[Date Sent]])</f>
        <v>4</v>
      </c>
      <c r="AG7364">
        <f>YEAR(Table1[[#This Row],[Date Sent]])</f>
        <v>2024</v>
      </c>
      <c r="AH7364"/>
    </row>
    <row r="7365" spans="1:34" x14ac:dyDescent="0.2">
      <c r="A7365" t="s">
        <v>378</v>
      </c>
      <c r="B7365" t="s">
        <v>7761</v>
      </c>
      <c r="C7365" s="1">
        <v>82.56</v>
      </c>
      <c r="D7365" s="5">
        <v>45387</v>
      </c>
      <c r="E7365" t="s">
        <v>21</v>
      </c>
      <c r="F7365" t="s">
        <v>33</v>
      </c>
      <c r="G7365" s="16" t="s">
        <v>7763</v>
      </c>
      <c r="H7365" s="1"/>
      <c r="J7365"/>
      <c r="AC7365" s="5">
        <v>45407</v>
      </c>
      <c r="AD7365" t="s">
        <v>14530</v>
      </c>
      <c r="AE7365" t="s">
        <v>294</v>
      </c>
      <c r="AF7365">
        <f>MONTH(Table1[[#This Row],[Date Sent]])</f>
        <v>4</v>
      </c>
      <c r="AG7365">
        <f>YEAR(Table1[[#This Row],[Date Sent]])</f>
        <v>2024</v>
      </c>
      <c r="AH7365"/>
    </row>
    <row r="7366" spans="1:34" x14ac:dyDescent="0.2">
      <c r="A7366" t="s">
        <v>378</v>
      </c>
      <c r="B7366" t="s">
        <v>7761</v>
      </c>
      <c r="C7366" s="1">
        <v>74.7</v>
      </c>
      <c r="D7366" s="5">
        <v>45388</v>
      </c>
      <c r="E7366" t="s">
        <v>21</v>
      </c>
      <c r="F7366" t="s">
        <v>33</v>
      </c>
      <c r="G7366" s="16" t="s">
        <v>7764</v>
      </c>
      <c r="H7366" s="1"/>
      <c r="J7366"/>
      <c r="AC7366" s="5">
        <v>45407</v>
      </c>
      <c r="AD7366" t="s">
        <v>14530</v>
      </c>
      <c r="AE7366" t="s">
        <v>294</v>
      </c>
      <c r="AF7366">
        <f>MONTH(Table1[[#This Row],[Date Sent]])</f>
        <v>4</v>
      </c>
      <c r="AG7366">
        <f>YEAR(Table1[[#This Row],[Date Sent]])</f>
        <v>2024</v>
      </c>
      <c r="AH7366"/>
    </row>
    <row r="7367" spans="1:34" x14ac:dyDescent="0.2">
      <c r="A7367" t="s">
        <v>378</v>
      </c>
      <c r="B7367" t="s">
        <v>7761</v>
      </c>
      <c r="C7367" s="1">
        <v>834.57</v>
      </c>
      <c r="D7367" s="5">
        <v>45390</v>
      </c>
      <c r="E7367" t="s">
        <v>17</v>
      </c>
      <c r="F7367" t="s">
        <v>25</v>
      </c>
      <c r="G7367" s="16" t="s">
        <v>3632</v>
      </c>
      <c r="H7367" s="1"/>
      <c r="J7367"/>
      <c r="AC7367" s="5">
        <v>45407</v>
      </c>
      <c r="AD7367" t="s">
        <v>14530</v>
      </c>
      <c r="AE7367" t="s">
        <v>294</v>
      </c>
      <c r="AF7367">
        <f>MONTH(Table1[[#This Row],[Date Sent]])</f>
        <v>4</v>
      </c>
      <c r="AG7367">
        <f>YEAR(Table1[[#This Row],[Date Sent]])</f>
        <v>2024</v>
      </c>
      <c r="AH7367"/>
    </row>
    <row r="7368" spans="1:34" x14ac:dyDescent="0.2">
      <c r="A7368" t="s">
        <v>378</v>
      </c>
      <c r="B7368" t="s">
        <v>7761</v>
      </c>
      <c r="C7368" s="1">
        <v>175.95</v>
      </c>
      <c r="D7368" s="5">
        <v>45391</v>
      </c>
      <c r="E7368" t="s">
        <v>17</v>
      </c>
      <c r="F7368" t="s">
        <v>39</v>
      </c>
      <c r="G7368" s="16" t="s">
        <v>7765</v>
      </c>
      <c r="H7368" s="1"/>
      <c r="J7368"/>
      <c r="AC7368" s="5">
        <v>45407</v>
      </c>
      <c r="AD7368" t="s">
        <v>14530</v>
      </c>
      <c r="AE7368" t="s">
        <v>294</v>
      </c>
      <c r="AF7368">
        <f>MONTH(Table1[[#This Row],[Date Sent]])</f>
        <v>4</v>
      </c>
      <c r="AG7368">
        <f>YEAR(Table1[[#This Row],[Date Sent]])</f>
        <v>2024</v>
      </c>
      <c r="AH7368"/>
    </row>
    <row r="7369" spans="1:34" x14ac:dyDescent="0.2">
      <c r="A7369" t="s">
        <v>378</v>
      </c>
      <c r="B7369" t="s">
        <v>7761</v>
      </c>
      <c r="C7369" s="1">
        <v>17.21</v>
      </c>
      <c r="D7369" s="5">
        <v>45398</v>
      </c>
      <c r="E7369" t="s">
        <v>21</v>
      </c>
      <c r="F7369" t="s">
        <v>18</v>
      </c>
      <c r="G7369" s="16" t="s">
        <v>984</v>
      </c>
      <c r="H7369" s="1"/>
      <c r="J7369"/>
      <c r="AC7369" s="5">
        <v>45407</v>
      </c>
      <c r="AD7369" t="s">
        <v>14530</v>
      </c>
      <c r="AE7369" t="s">
        <v>294</v>
      </c>
      <c r="AF7369">
        <f>MONTH(Table1[[#This Row],[Date Sent]])</f>
        <v>4</v>
      </c>
      <c r="AG7369">
        <f>YEAR(Table1[[#This Row],[Date Sent]])</f>
        <v>2024</v>
      </c>
      <c r="AH7369"/>
    </row>
    <row r="7370" spans="1:34" x14ac:dyDescent="0.2">
      <c r="A7370" t="s">
        <v>223</v>
      </c>
      <c r="B7370" t="s">
        <v>7766</v>
      </c>
      <c r="C7370" s="1">
        <v>11.97</v>
      </c>
      <c r="D7370" s="5">
        <v>45370</v>
      </c>
      <c r="E7370" t="s">
        <v>21</v>
      </c>
      <c r="F7370" t="s">
        <v>18</v>
      </c>
      <c r="G7370" s="16" t="s">
        <v>7767</v>
      </c>
      <c r="H7370" s="1"/>
      <c r="J7370"/>
      <c r="AC7370" s="5">
        <v>45407</v>
      </c>
      <c r="AD7370" t="s">
        <v>13279</v>
      </c>
      <c r="AE7370" t="s">
        <v>294</v>
      </c>
      <c r="AF7370">
        <f>MONTH(Table1[[#This Row],[Date Sent]])</f>
        <v>4</v>
      </c>
      <c r="AG7370">
        <f>YEAR(Table1[[#This Row],[Date Sent]])</f>
        <v>2024</v>
      </c>
      <c r="AH7370"/>
    </row>
    <row r="7371" spans="1:34" x14ac:dyDescent="0.2">
      <c r="A7371" t="s">
        <v>223</v>
      </c>
      <c r="B7371" t="s">
        <v>7766</v>
      </c>
      <c r="C7371" s="1">
        <v>119.77</v>
      </c>
      <c r="D7371" s="5">
        <v>45375</v>
      </c>
      <c r="E7371" t="s">
        <v>21</v>
      </c>
      <c r="F7371" t="s">
        <v>33</v>
      </c>
      <c r="G7371" s="16" t="s">
        <v>7768</v>
      </c>
      <c r="H7371" s="1"/>
      <c r="J7371"/>
      <c r="AC7371" s="5">
        <v>45407</v>
      </c>
      <c r="AD7371" t="s">
        <v>13279</v>
      </c>
      <c r="AE7371" t="s">
        <v>294</v>
      </c>
      <c r="AF7371">
        <f>MONTH(Table1[[#This Row],[Date Sent]])</f>
        <v>4</v>
      </c>
      <c r="AG7371">
        <f>YEAR(Table1[[#This Row],[Date Sent]])</f>
        <v>2024</v>
      </c>
      <c r="AH7371"/>
    </row>
    <row r="7372" spans="1:34" x14ac:dyDescent="0.2">
      <c r="A7372" t="s">
        <v>223</v>
      </c>
      <c r="B7372" t="s">
        <v>7766</v>
      </c>
      <c r="C7372" s="1">
        <v>77.930000000000007</v>
      </c>
      <c r="D7372" s="5">
        <v>45375</v>
      </c>
      <c r="E7372" t="s">
        <v>21</v>
      </c>
      <c r="F7372" t="s">
        <v>33</v>
      </c>
      <c r="G7372" s="16" t="s">
        <v>7769</v>
      </c>
      <c r="H7372" s="1"/>
      <c r="J7372"/>
      <c r="AC7372" s="5">
        <v>45407</v>
      </c>
      <c r="AD7372" t="s">
        <v>13279</v>
      </c>
      <c r="AE7372" t="s">
        <v>294</v>
      </c>
      <c r="AF7372">
        <f>MONTH(Table1[[#This Row],[Date Sent]])</f>
        <v>4</v>
      </c>
      <c r="AG7372">
        <f>YEAR(Table1[[#This Row],[Date Sent]])</f>
        <v>2024</v>
      </c>
      <c r="AH7372"/>
    </row>
    <row r="7373" spans="1:34" x14ac:dyDescent="0.2">
      <c r="A7373" t="s">
        <v>223</v>
      </c>
      <c r="B7373" t="s">
        <v>7766</v>
      </c>
      <c r="C7373" s="1">
        <v>15.02</v>
      </c>
      <c r="D7373" s="5">
        <v>45391</v>
      </c>
      <c r="E7373" t="s">
        <v>21</v>
      </c>
      <c r="F7373" t="s">
        <v>33</v>
      </c>
      <c r="G7373" s="16" t="s">
        <v>7770</v>
      </c>
      <c r="H7373" s="1"/>
      <c r="J7373"/>
      <c r="AC7373" s="5">
        <v>45407</v>
      </c>
      <c r="AD7373" t="s">
        <v>13279</v>
      </c>
      <c r="AE7373" t="s">
        <v>294</v>
      </c>
      <c r="AF7373">
        <f>MONTH(Table1[[#This Row],[Date Sent]])</f>
        <v>4</v>
      </c>
      <c r="AG7373">
        <f>YEAR(Table1[[#This Row],[Date Sent]])</f>
        <v>2024</v>
      </c>
      <c r="AH7373"/>
    </row>
    <row r="7374" spans="1:34" x14ac:dyDescent="0.2">
      <c r="A7374" t="s">
        <v>223</v>
      </c>
      <c r="B7374" t="s">
        <v>7766</v>
      </c>
      <c r="C7374" s="1">
        <v>195.97</v>
      </c>
      <c r="D7374" s="5">
        <v>45395</v>
      </c>
      <c r="E7374" t="s">
        <v>21</v>
      </c>
      <c r="F7374" t="s">
        <v>33</v>
      </c>
      <c r="G7374" s="16" t="s">
        <v>7771</v>
      </c>
      <c r="H7374" s="1"/>
      <c r="J7374"/>
      <c r="AC7374" s="5">
        <v>45407</v>
      </c>
      <c r="AD7374" t="s">
        <v>13279</v>
      </c>
      <c r="AE7374" t="s">
        <v>294</v>
      </c>
      <c r="AF7374">
        <f>MONTH(Table1[[#This Row],[Date Sent]])</f>
        <v>4</v>
      </c>
      <c r="AG7374">
        <f>YEAR(Table1[[#This Row],[Date Sent]])</f>
        <v>2024</v>
      </c>
      <c r="AH7374"/>
    </row>
    <row r="7375" spans="1:34" x14ac:dyDescent="0.2">
      <c r="A7375" t="s">
        <v>223</v>
      </c>
      <c r="B7375" t="s">
        <v>7766</v>
      </c>
      <c r="C7375" s="1">
        <v>22.12</v>
      </c>
      <c r="D7375" s="5">
        <v>45400</v>
      </c>
      <c r="E7375" t="s">
        <v>21</v>
      </c>
      <c r="F7375" t="s">
        <v>15</v>
      </c>
      <c r="G7375" s="16" t="s">
        <v>7772</v>
      </c>
      <c r="H7375" s="1"/>
      <c r="J7375"/>
      <c r="AC7375" s="5">
        <v>45407</v>
      </c>
      <c r="AD7375" t="s">
        <v>13279</v>
      </c>
      <c r="AE7375" t="s">
        <v>294</v>
      </c>
      <c r="AF7375">
        <f>MONTH(Table1[[#This Row],[Date Sent]])</f>
        <v>4</v>
      </c>
      <c r="AG7375">
        <f>YEAR(Table1[[#This Row],[Date Sent]])</f>
        <v>2024</v>
      </c>
      <c r="AH7375"/>
    </row>
    <row r="7376" spans="1:34" x14ac:dyDescent="0.2">
      <c r="A7376" t="s">
        <v>223</v>
      </c>
      <c r="B7376" t="s">
        <v>7766</v>
      </c>
      <c r="C7376" s="1">
        <v>454.49</v>
      </c>
      <c r="D7376" s="5">
        <v>45400</v>
      </c>
      <c r="E7376" t="s">
        <v>25</v>
      </c>
      <c r="F7376" t="s">
        <v>33</v>
      </c>
      <c r="G7376" s="16" t="s">
        <v>7773</v>
      </c>
      <c r="H7376" s="1"/>
      <c r="J7376"/>
      <c r="AC7376" s="5">
        <v>45407</v>
      </c>
      <c r="AD7376" t="s">
        <v>13279</v>
      </c>
      <c r="AE7376" t="s">
        <v>294</v>
      </c>
      <c r="AF7376">
        <f>MONTH(Table1[[#This Row],[Date Sent]])</f>
        <v>4</v>
      </c>
      <c r="AG7376">
        <f>YEAR(Table1[[#This Row],[Date Sent]])</f>
        <v>2024</v>
      </c>
      <c r="AH7376"/>
    </row>
    <row r="7377" spans="1:34" x14ac:dyDescent="0.2">
      <c r="A7377" t="s">
        <v>223</v>
      </c>
      <c r="B7377" t="s">
        <v>7766</v>
      </c>
      <c r="C7377" s="1">
        <v>174.87</v>
      </c>
      <c r="D7377" s="5">
        <v>45400</v>
      </c>
      <c r="E7377" t="s">
        <v>25</v>
      </c>
      <c r="F7377" t="s">
        <v>33</v>
      </c>
      <c r="G7377" s="16" t="s">
        <v>7774</v>
      </c>
      <c r="H7377" s="1"/>
      <c r="J7377"/>
      <c r="AC7377" s="5">
        <v>45407</v>
      </c>
      <c r="AD7377" t="s">
        <v>13279</v>
      </c>
      <c r="AE7377" t="s">
        <v>294</v>
      </c>
      <c r="AF7377">
        <f>MONTH(Table1[[#This Row],[Date Sent]])</f>
        <v>4</v>
      </c>
      <c r="AG7377">
        <f>YEAR(Table1[[#This Row],[Date Sent]])</f>
        <v>2024</v>
      </c>
      <c r="AH7377"/>
    </row>
    <row r="7378" spans="1:34" x14ac:dyDescent="0.2">
      <c r="A7378" t="s">
        <v>758</v>
      </c>
      <c r="B7378" t="s">
        <v>7775</v>
      </c>
      <c r="C7378" s="1">
        <v>86.14</v>
      </c>
      <c r="D7378" s="5">
        <v>45391</v>
      </c>
      <c r="E7378" t="s">
        <v>21</v>
      </c>
      <c r="F7378" t="s">
        <v>33</v>
      </c>
      <c r="G7378" s="16" t="s">
        <v>7776</v>
      </c>
      <c r="H7378" s="1"/>
      <c r="J7378"/>
      <c r="AC7378" s="5">
        <v>45407</v>
      </c>
      <c r="AD7378" t="s">
        <v>13504</v>
      </c>
      <c r="AE7378" t="s">
        <v>294</v>
      </c>
      <c r="AF7378">
        <f>MONTH(Table1[[#This Row],[Date Sent]])</f>
        <v>4</v>
      </c>
      <c r="AG7378">
        <f>YEAR(Table1[[#This Row],[Date Sent]])</f>
        <v>2024</v>
      </c>
      <c r="AH7378"/>
    </row>
    <row r="7379" spans="1:34" x14ac:dyDescent="0.2">
      <c r="A7379" t="s">
        <v>758</v>
      </c>
      <c r="B7379" t="s">
        <v>7775</v>
      </c>
      <c r="C7379" s="1">
        <v>106.07</v>
      </c>
      <c r="D7379" s="5">
        <v>45391</v>
      </c>
      <c r="E7379" t="s">
        <v>21</v>
      </c>
      <c r="F7379" t="s">
        <v>33</v>
      </c>
      <c r="G7379" s="16" t="s">
        <v>4709</v>
      </c>
      <c r="H7379" s="1"/>
      <c r="J7379"/>
      <c r="AC7379" s="5">
        <v>45407</v>
      </c>
      <c r="AD7379" t="s">
        <v>13504</v>
      </c>
      <c r="AE7379" t="s">
        <v>294</v>
      </c>
      <c r="AF7379">
        <f>MONTH(Table1[[#This Row],[Date Sent]])</f>
        <v>4</v>
      </c>
      <c r="AG7379">
        <f>YEAR(Table1[[#This Row],[Date Sent]])</f>
        <v>2024</v>
      </c>
      <c r="AH7379"/>
    </row>
    <row r="7380" spans="1:34" x14ac:dyDescent="0.2">
      <c r="A7380" t="s">
        <v>758</v>
      </c>
      <c r="B7380" t="s">
        <v>7775</v>
      </c>
      <c r="C7380" s="1">
        <v>107.24</v>
      </c>
      <c r="D7380" s="5">
        <v>45393</v>
      </c>
      <c r="E7380" t="s">
        <v>20</v>
      </c>
      <c r="F7380" t="s">
        <v>33</v>
      </c>
      <c r="G7380" s="16" t="s">
        <v>1702</v>
      </c>
      <c r="H7380" s="1"/>
      <c r="J7380"/>
      <c r="AC7380" s="5">
        <v>45407</v>
      </c>
      <c r="AD7380" t="s">
        <v>13504</v>
      </c>
      <c r="AE7380" t="s">
        <v>294</v>
      </c>
      <c r="AF7380">
        <f>MONTH(Table1[[#This Row],[Date Sent]])</f>
        <v>4</v>
      </c>
      <c r="AG7380">
        <f>YEAR(Table1[[#This Row],[Date Sent]])</f>
        <v>2024</v>
      </c>
      <c r="AH7380"/>
    </row>
    <row r="7381" spans="1:34" x14ac:dyDescent="0.2">
      <c r="A7381" t="s">
        <v>758</v>
      </c>
      <c r="B7381" t="s">
        <v>7775</v>
      </c>
      <c r="C7381" s="1">
        <v>48.61</v>
      </c>
      <c r="D7381" s="5">
        <v>45398</v>
      </c>
      <c r="E7381" t="s">
        <v>21</v>
      </c>
      <c r="F7381" t="s">
        <v>33</v>
      </c>
      <c r="G7381" s="16" t="s">
        <v>7630</v>
      </c>
      <c r="H7381" s="1"/>
      <c r="J7381"/>
      <c r="AC7381" s="5">
        <v>45407</v>
      </c>
      <c r="AD7381" t="s">
        <v>13504</v>
      </c>
      <c r="AE7381" t="s">
        <v>294</v>
      </c>
      <c r="AF7381">
        <f>MONTH(Table1[[#This Row],[Date Sent]])</f>
        <v>4</v>
      </c>
      <c r="AG7381">
        <f>YEAR(Table1[[#This Row],[Date Sent]])</f>
        <v>2024</v>
      </c>
      <c r="AH7381"/>
    </row>
    <row r="7382" spans="1:34" x14ac:dyDescent="0.2">
      <c r="A7382" t="s">
        <v>758</v>
      </c>
      <c r="B7382" t="s">
        <v>7777</v>
      </c>
      <c r="C7382" s="1">
        <v>50.35</v>
      </c>
      <c r="D7382" s="5">
        <v>45394</v>
      </c>
      <c r="E7382" t="s">
        <v>21</v>
      </c>
      <c r="F7382" t="s">
        <v>15</v>
      </c>
      <c r="G7382" s="16" t="s">
        <v>2363</v>
      </c>
      <c r="H7382" s="1"/>
      <c r="J7382"/>
      <c r="AC7382" s="5">
        <v>45407</v>
      </c>
      <c r="AD7382" t="s">
        <v>13504</v>
      </c>
      <c r="AE7382" t="s">
        <v>294</v>
      </c>
      <c r="AF7382">
        <f>MONTH(Table1[[#This Row],[Date Sent]])</f>
        <v>4</v>
      </c>
      <c r="AG7382">
        <f>YEAR(Table1[[#This Row],[Date Sent]])</f>
        <v>2024</v>
      </c>
      <c r="AH7382"/>
    </row>
    <row r="7383" spans="1:34" x14ac:dyDescent="0.2">
      <c r="A7383" t="s">
        <v>758</v>
      </c>
      <c r="B7383" t="s">
        <v>7777</v>
      </c>
      <c r="C7383" s="1">
        <v>500.09</v>
      </c>
      <c r="D7383" s="5">
        <v>45397</v>
      </c>
      <c r="E7383" t="s">
        <v>4</v>
      </c>
      <c r="F7383" t="s">
        <v>913</v>
      </c>
      <c r="G7383" s="16" t="s">
        <v>3683</v>
      </c>
      <c r="H7383" s="1"/>
      <c r="J7383"/>
      <c r="AC7383" s="5">
        <v>45407</v>
      </c>
      <c r="AD7383" t="s">
        <v>13504</v>
      </c>
      <c r="AE7383" t="s">
        <v>294</v>
      </c>
      <c r="AF7383">
        <f>MONTH(Table1[[#This Row],[Date Sent]])</f>
        <v>4</v>
      </c>
      <c r="AG7383">
        <f>YEAR(Table1[[#This Row],[Date Sent]])</f>
        <v>2024</v>
      </c>
      <c r="AH7383"/>
    </row>
    <row r="7384" spans="1:34" x14ac:dyDescent="0.2">
      <c r="A7384" t="s">
        <v>758</v>
      </c>
      <c r="B7384" t="s">
        <v>7777</v>
      </c>
      <c r="C7384" s="1">
        <v>86.67</v>
      </c>
      <c r="D7384" s="5">
        <v>45397</v>
      </c>
      <c r="E7384" t="s">
        <v>8</v>
      </c>
      <c r="F7384" t="s">
        <v>39</v>
      </c>
      <c r="G7384" s="16" t="s">
        <v>7778</v>
      </c>
      <c r="H7384" s="1"/>
      <c r="J7384"/>
      <c r="AC7384" s="5">
        <v>45407</v>
      </c>
      <c r="AD7384" t="s">
        <v>13504</v>
      </c>
      <c r="AE7384" t="s">
        <v>294</v>
      </c>
      <c r="AF7384">
        <f>MONTH(Table1[[#This Row],[Date Sent]])</f>
        <v>4</v>
      </c>
      <c r="AG7384">
        <f>YEAR(Table1[[#This Row],[Date Sent]])</f>
        <v>2024</v>
      </c>
      <c r="AH7384"/>
    </row>
    <row r="7385" spans="1:34" x14ac:dyDescent="0.2">
      <c r="A7385" t="s">
        <v>758</v>
      </c>
      <c r="B7385" t="s">
        <v>7777</v>
      </c>
      <c r="C7385" s="1">
        <v>125</v>
      </c>
      <c r="D7385" s="5">
        <v>45400</v>
      </c>
      <c r="E7385" t="s">
        <v>20</v>
      </c>
      <c r="F7385" t="s">
        <v>33</v>
      </c>
      <c r="G7385" s="16" t="s">
        <v>7779</v>
      </c>
      <c r="H7385" s="1"/>
      <c r="J7385"/>
      <c r="AC7385" s="5">
        <v>45407</v>
      </c>
      <c r="AD7385" t="s">
        <v>13504</v>
      </c>
      <c r="AE7385" t="s">
        <v>294</v>
      </c>
      <c r="AF7385">
        <f>MONTH(Table1[[#This Row],[Date Sent]])</f>
        <v>4</v>
      </c>
      <c r="AG7385">
        <f>YEAR(Table1[[#This Row],[Date Sent]])</f>
        <v>2024</v>
      </c>
      <c r="AH7385"/>
    </row>
    <row r="7386" spans="1:34" x14ac:dyDescent="0.2">
      <c r="A7386" t="s">
        <v>581</v>
      </c>
      <c r="B7386" t="s">
        <v>7780</v>
      </c>
      <c r="C7386" s="1">
        <v>3.23</v>
      </c>
      <c r="D7386" s="5">
        <v>45387</v>
      </c>
      <c r="E7386" t="s">
        <v>34</v>
      </c>
      <c r="F7386" t="s">
        <v>14</v>
      </c>
      <c r="G7386" s="16" t="s">
        <v>7781</v>
      </c>
      <c r="H7386" s="1"/>
      <c r="J7386"/>
      <c r="AC7386" s="5">
        <v>45407</v>
      </c>
      <c r="AD7386" t="s">
        <v>14583</v>
      </c>
      <c r="AE7386" t="s">
        <v>294</v>
      </c>
      <c r="AF7386">
        <f>MONTH(Table1[[#This Row],[Date Sent]])</f>
        <v>4</v>
      </c>
      <c r="AG7386">
        <f>YEAR(Table1[[#This Row],[Date Sent]])</f>
        <v>2024</v>
      </c>
      <c r="AH7386"/>
    </row>
    <row r="7387" spans="1:34" x14ac:dyDescent="0.2">
      <c r="A7387" t="s">
        <v>581</v>
      </c>
      <c r="B7387" t="s">
        <v>7780</v>
      </c>
      <c r="C7387" s="1">
        <v>47.89</v>
      </c>
      <c r="D7387" s="5">
        <v>45391</v>
      </c>
      <c r="E7387" t="s">
        <v>13</v>
      </c>
      <c r="F7387" t="s">
        <v>16</v>
      </c>
      <c r="G7387" s="16" t="s">
        <v>2602</v>
      </c>
      <c r="H7387" s="1"/>
      <c r="J7387"/>
      <c r="AC7387" s="5">
        <v>45407</v>
      </c>
      <c r="AD7387" t="s">
        <v>14583</v>
      </c>
      <c r="AE7387" t="s">
        <v>294</v>
      </c>
      <c r="AF7387">
        <f>MONTH(Table1[[#This Row],[Date Sent]])</f>
        <v>4</v>
      </c>
      <c r="AG7387">
        <f>YEAR(Table1[[#This Row],[Date Sent]])</f>
        <v>2024</v>
      </c>
      <c r="AH7387"/>
    </row>
    <row r="7388" spans="1:34" x14ac:dyDescent="0.2">
      <c r="A7388" t="s">
        <v>581</v>
      </c>
      <c r="B7388" t="s">
        <v>7780</v>
      </c>
      <c r="C7388" s="1">
        <v>16.05</v>
      </c>
      <c r="D7388" s="5">
        <v>45392</v>
      </c>
      <c r="E7388" t="s">
        <v>33</v>
      </c>
      <c r="F7388" t="s">
        <v>9</v>
      </c>
      <c r="G7388" s="16" t="s">
        <v>1145</v>
      </c>
      <c r="H7388" s="1"/>
      <c r="J7388"/>
      <c r="AC7388" s="5">
        <v>45407</v>
      </c>
      <c r="AD7388" t="s">
        <v>14583</v>
      </c>
      <c r="AE7388" t="s">
        <v>294</v>
      </c>
      <c r="AF7388">
        <f>MONTH(Table1[[#This Row],[Date Sent]])</f>
        <v>4</v>
      </c>
      <c r="AG7388">
        <f>YEAR(Table1[[#This Row],[Date Sent]])</f>
        <v>2024</v>
      </c>
      <c r="AH7388"/>
    </row>
    <row r="7389" spans="1:34" x14ac:dyDescent="0.2">
      <c r="A7389" t="s">
        <v>2158</v>
      </c>
      <c r="B7389" t="s">
        <v>7782</v>
      </c>
      <c r="C7389" s="1">
        <v>908.43</v>
      </c>
      <c r="D7389" s="5">
        <v>45387</v>
      </c>
      <c r="E7389" t="s">
        <v>33</v>
      </c>
      <c r="F7389" t="s">
        <v>25</v>
      </c>
      <c r="G7389" s="16" t="s">
        <v>7783</v>
      </c>
      <c r="H7389" s="1"/>
      <c r="J7389"/>
      <c r="AC7389" s="5">
        <v>45407</v>
      </c>
      <c r="AD7389" t="s">
        <v>13750</v>
      </c>
      <c r="AE7389" t="s">
        <v>140</v>
      </c>
      <c r="AF7389">
        <f>MONTH(Table1[[#This Row],[Date Sent]])</f>
        <v>4</v>
      </c>
      <c r="AG7389">
        <f>YEAR(Table1[[#This Row],[Date Sent]])</f>
        <v>2024</v>
      </c>
      <c r="AH7389"/>
    </row>
    <row r="7390" spans="1:34" x14ac:dyDescent="0.2">
      <c r="A7390" t="s">
        <v>612</v>
      </c>
      <c r="B7390" t="s">
        <v>7784</v>
      </c>
      <c r="C7390" s="1">
        <v>2758.38</v>
      </c>
      <c r="D7390" s="5">
        <v>45390</v>
      </c>
      <c r="E7390" t="s">
        <v>25</v>
      </c>
      <c r="F7390" t="s">
        <v>33</v>
      </c>
      <c r="G7390" s="16" t="s">
        <v>7785</v>
      </c>
      <c r="H7390" s="1"/>
      <c r="J7390"/>
      <c r="AC7390" s="5">
        <v>45407</v>
      </c>
      <c r="AD7390" t="s">
        <v>13199</v>
      </c>
      <c r="AE7390" t="s">
        <v>198</v>
      </c>
      <c r="AF7390">
        <f>MONTH(Table1[[#This Row],[Date Sent]])</f>
        <v>4</v>
      </c>
      <c r="AG7390">
        <f>YEAR(Table1[[#This Row],[Date Sent]])</f>
        <v>2024</v>
      </c>
      <c r="AH7390"/>
    </row>
    <row r="7391" spans="1:34" x14ac:dyDescent="0.2">
      <c r="A7391" t="s">
        <v>1753</v>
      </c>
      <c r="B7391" t="s">
        <v>7786</v>
      </c>
      <c r="C7391" s="1">
        <v>237.35</v>
      </c>
      <c r="D7391" s="5">
        <v>45372</v>
      </c>
      <c r="E7391" t="s">
        <v>42</v>
      </c>
      <c r="F7391" t="s">
        <v>46</v>
      </c>
      <c r="G7391" s="16" t="s">
        <v>7787</v>
      </c>
      <c r="H7391" s="1"/>
      <c r="J7391"/>
      <c r="AC7391" s="5">
        <v>45407</v>
      </c>
      <c r="AD7391" t="s">
        <v>14586</v>
      </c>
      <c r="AE7391" t="s">
        <v>475</v>
      </c>
      <c r="AF7391">
        <f>MONTH(Table1[[#This Row],[Date Sent]])</f>
        <v>4</v>
      </c>
      <c r="AG7391">
        <f>YEAR(Table1[[#This Row],[Date Sent]])</f>
        <v>2024</v>
      </c>
      <c r="AH7391"/>
    </row>
    <row r="7392" spans="1:34" x14ac:dyDescent="0.2">
      <c r="A7392" t="s">
        <v>1753</v>
      </c>
      <c r="B7392" t="s">
        <v>7786</v>
      </c>
      <c r="C7392" s="1">
        <v>137.43</v>
      </c>
      <c r="D7392" s="5">
        <v>45374</v>
      </c>
      <c r="E7392" t="s">
        <v>21</v>
      </c>
      <c r="F7392" t="s">
        <v>33</v>
      </c>
      <c r="G7392" s="16" t="s">
        <v>7788</v>
      </c>
      <c r="H7392" s="1"/>
      <c r="J7392"/>
      <c r="AC7392" s="5">
        <v>45407</v>
      </c>
      <c r="AD7392" t="s">
        <v>14586</v>
      </c>
      <c r="AE7392" t="s">
        <v>475</v>
      </c>
      <c r="AF7392">
        <f>MONTH(Table1[[#This Row],[Date Sent]])</f>
        <v>4</v>
      </c>
      <c r="AG7392">
        <f>YEAR(Table1[[#This Row],[Date Sent]])</f>
        <v>2024</v>
      </c>
      <c r="AH7392"/>
    </row>
    <row r="7393" spans="1:34" x14ac:dyDescent="0.2">
      <c r="A7393" t="s">
        <v>1753</v>
      </c>
      <c r="B7393" t="s">
        <v>7786</v>
      </c>
      <c r="C7393" s="1">
        <v>38.979999999999997</v>
      </c>
      <c r="D7393" s="5">
        <v>45377</v>
      </c>
      <c r="E7393" t="s">
        <v>29</v>
      </c>
      <c r="F7393" t="s">
        <v>33</v>
      </c>
      <c r="G7393" s="16" t="s">
        <v>1202</v>
      </c>
      <c r="H7393" s="1"/>
      <c r="J7393"/>
      <c r="AC7393" s="5">
        <v>45407</v>
      </c>
      <c r="AD7393" t="s">
        <v>14586</v>
      </c>
      <c r="AE7393" t="s">
        <v>475</v>
      </c>
      <c r="AF7393">
        <f>MONTH(Table1[[#This Row],[Date Sent]])</f>
        <v>4</v>
      </c>
      <c r="AG7393">
        <f>YEAR(Table1[[#This Row],[Date Sent]])</f>
        <v>2024</v>
      </c>
      <c r="AH7393"/>
    </row>
    <row r="7394" spans="1:34" x14ac:dyDescent="0.2">
      <c r="A7394" t="s">
        <v>1753</v>
      </c>
      <c r="B7394" t="s">
        <v>7786</v>
      </c>
      <c r="C7394" s="1">
        <v>53.49</v>
      </c>
      <c r="D7394" s="5">
        <v>45381</v>
      </c>
      <c r="E7394" t="s">
        <v>8</v>
      </c>
      <c r="F7394" t="s">
        <v>40</v>
      </c>
      <c r="G7394" s="16" t="s">
        <v>7789</v>
      </c>
      <c r="H7394" s="1"/>
      <c r="J7394"/>
      <c r="AC7394" s="5">
        <v>45407</v>
      </c>
      <c r="AD7394" t="s">
        <v>14586</v>
      </c>
      <c r="AE7394" t="s">
        <v>475</v>
      </c>
      <c r="AF7394">
        <f>MONTH(Table1[[#This Row],[Date Sent]])</f>
        <v>4</v>
      </c>
      <c r="AG7394">
        <f>YEAR(Table1[[#This Row],[Date Sent]])</f>
        <v>2024</v>
      </c>
      <c r="AH7394"/>
    </row>
    <row r="7395" spans="1:34" x14ac:dyDescent="0.2">
      <c r="A7395" t="s">
        <v>1753</v>
      </c>
      <c r="B7395" t="s">
        <v>7786</v>
      </c>
      <c r="C7395" s="1">
        <v>195.28</v>
      </c>
      <c r="D7395" s="5">
        <v>45392</v>
      </c>
      <c r="E7395" t="s">
        <v>21</v>
      </c>
      <c r="F7395" t="s">
        <v>33</v>
      </c>
      <c r="G7395" s="16" t="s">
        <v>7790</v>
      </c>
      <c r="H7395" s="1"/>
      <c r="J7395"/>
      <c r="AC7395" s="5">
        <v>45407</v>
      </c>
      <c r="AD7395" t="s">
        <v>14586</v>
      </c>
      <c r="AE7395" t="s">
        <v>475</v>
      </c>
      <c r="AF7395">
        <f>MONTH(Table1[[#This Row],[Date Sent]])</f>
        <v>4</v>
      </c>
      <c r="AG7395">
        <f>YEAR(Table1[[#This Row],[Date Sent]])</f>
        <v>2024</v>
      </c>
      <c r="AH7395"/>
    </row>
    <row r="7396" spans="1:34" x14ac:dyDescent="0.2">
      <c r="A7396" t="s">
        <v>1753</v>
      </c>
      <c r="B7396" t="s">
        <v>7786</v>
      </c>
      <c r="C7396" s="1">
        <v>89.76</v>
      </c>
      <c r="D7396" s="5">
        <v>45394</v>
      </c>
      <c r="E7396" t="s">
        <v>21</v>
      </c>
      <c r="F7396" t="s">
        <v>33</v>
      </c>
      <c r="G7396" s="16" t="s">
        <v>7791</v>
      </c>
      <c r="H7396" s="1"/>
      <c r="J7396"/>
      <c r="AC7396" s="5">
        <v>45407</v>
      </c>
      <c r="AD7396" t="s">
        <v>14586</v>
      </c>
      <c r="AE7396" t="s">
        <v>475</v>
      </c>
      <c r="AF7396">
        <f>MONTH(Table1[[#This Row],[Date Sent]])</f>
        <v>4</v>
      </c>
      <c r="AG7396">
        <f>YEAR(Table1[[#This Row],[Date Sent]])</f>
        <v>2024</v>
      </c>
      <c r="AH7396"/>
    </row>
    <row r="7397" spans="1:34" x14ac:dyDescent="0.2">
      <c r="A7397" t="s">
        <v>1753</v>
      </c>
      <c r="B7397" t="s">
        <v>7786</v>
      </c>
      <c r="C7397" s="1">
        <v>-4.45</v>
      </c>
      <c r="D7397" s="5">
        <v>45396</v>
      </c>
      <c r="E7397" t="s">
        <v>20</v>
      </c>
      <c r="F7397" t="s">
        <v>39</v>
      </c>
      <c r="G7397" s="16" t="s">
        <v>7792</v>
      </c>
      <c r="H7397" s="1"/>
      <c r="J7397"/>
      <c r="AC7397" s="5">
        <v>45407</v>
      </c>
      <c r="AD7397" t="s">
        <v>14586</v>
      </c>
      <c r="AE7397" t="s">
        <v>475</v>
      </c>
      <c r="AF7397">
        <f>MONTH(Table1[[#This Row],[Date Sent]])</f>
        <v>4</v>
      </c>
      <c r="AG7397">
        <f>YEAR(Table1[[#This Row],[Date Sent]])</f>
        <v>2024</v>
      </c>
      <c r="AH7397"/>
    </row>
    <row r="7398" spans="1:34" x14ac:dyDescent="0.2">
      <c r="A7398" t="s">
        <v>1753</v>
      </c>
      <c r="B7398" t="s">
        <v>7786</v>
      </c>
      <c r="C7398" s="1">
        <v>23.07</v>
      </c>
      <c r="D7398" s="5">
        <v>45396</v>
      </c>
      <c r="E7398" t="s">
        <v>17</v>
      </c>
      <c r="F7398" t="s">
        <v>39</v>
      </c>
      <c r="G7398" s="16" t="s">
        <v>1608</v>
      </c>
      <c r="H7398" s="1"/>
      <c r="J7398"/>
      <c r="AC7398" s="5">
        <v>45407</v>
      </c>
      <c r="AD7398" t="s">
        <v>14586</v>
      </c>
      <c r="AE7398" t="s">
        <v>475</v>
      </c>
      <c r="AF7398">
        <f>MONTH(Table1[[#This Row],[Date Sent]])</f>
        <v>4</v>
      </c>
      <c r="AG7398">
        <f>YEAR(Table1[[#This Row],[Date Sent]])</f>
        <v>2024</v>
      </c>
      <c r="AH7398"/>
    </row>
    <row r="7399" spans="1:34" x14ac:dyDescent="0.2">
      <c r="A7399" t="s">
        <v>2546</v>
      </c>
      <c r="B7399" t="s">
        <v>7793</v>
      </c>
      <c r="C7399" s="1">
        <v>139.09</v>
      </c>
      <c r="D7399" s="5">
        <v>45350</v>
      </c>
      <c r="E7399" t="s">
        <v>17</v>
      </c>
      <c r="F7399" t="s">
        <v>10</v>
      </c>
      <c r="G7399" s="16" t="s">
        <v>7794</v>
      </c>
      <c r="H7399" s="1"/>
      <c r="J7399"/>
      <c r="AC7399" s="5">
        <v>45407</v>
      </c>
      <c r="AD7399" t="s">
        <v>14636</v>
      </c>
      <c r="AE7399" t="s">
        <v>140</v>
      </c>
      <c r="AF7399">
        <f>MONTH(Table1[[#This Row],[Date Sent]])</f>
        <v>4</v>
      </c>
      <c r="AG7399">
        <f>YEAR(Table1[[#This Row],[Date Sent]])</f>
        <v>2024</v>
      </c>
      <c r="AH7399"/>
    </row>
    <row r="7400" spans="1:34" x14ac:dyDescent="0.2">
      <c r="A7400" t="s">
        <v>2546</v>
      </c>
      <c r="B7400" t="s">
        <v>7793</v>
      </c>
      <c r="C7400" s="1">
        <v>116.58</v>
      </c>
      <c r="D7400" s="5">
        <v>45374</v>
      </c>
      <c r="E7400" t="s">
        <v>21</v>
      </c>
      <c r="F7400" t="s">
        <v>33</v>
      </c>
      <c r="G7400" s="16" t="s">
        <v>7795</v>
      </c>
      <c r="H7400" s="1"/>
      <c r="J7400"/>
      <c r="AC7400" s="5">
        <v>45407</v>
      </c>
      <c r="AD7400" t="s">
        <v>14636</v>
      </c>
      <c r="AE7400" t="s">
        <v>140</v>
      </c>
      <c r="AF7400">
        <f>MONTH(Table1[[#This Row],[Date Sent]])</f>
        <v>4</v>
      </c>
      <c r="AG7400">
        <f>YEAR(Table1[[#This Row],[Date Sent]])</f>
        <v>2024</v>
      </c>
      <c r="AH7400"/>
    </row>
    <row r="7401" spans="1:34" x14ac:dyDescent="0.2">
      <c r="A7401" t="s">
        <v>2546</v>
      </c>
      <c r="B7401" t="s">
        <v>7793</v>
      </c>
      <c r="C7401" s="1">
        <v>75.81</v>
      </c>
      <c r="D7401" s="5">
        <v>45378</v>
      </c>
      <c r="E7401" t="s">
        <v>21</v>
      </c>
      <c r="F7401" t="s">
        <v>33</v>
      </c>
      <c r="G7401" s="16" t="s">
        <v>1070</v>
      </c>
      <c r="H7401" s="1"/>
      <c r="J7401"/>
      <c r="AC7401" s="5">
        <v>45407</v>
      </c>
      <c r="AD7401" t="s">
        <v>14636</v>
      </c>
      <c r="AE7401" t="s">
        <v>140</v>
      </c>
      <c r="AF7401">
        <f>MONTH(Table1[[#This Row],[Date Sent]])</f>
        <v>4</v>
      </c>
      <c r="AG7401">
        <f>YEAR(Table1[[#This Row],[Date Sent]])</f>
        <v>2024</v>
      </c>
      <c r="AH7401"/>
    </row>
    <row r="7402" spans="1:34" x14ac:dyDescent="0.2">
      <c r="A7402" t="s">
        <v>2546</v>
      </c>
      <c r="B7402" t="s">
        <v>7793</v>
      </c>
      <c r="C7402" s="1">
        <v>288.87</v>
      </c>
      <c r="D7402" s="5">
        <v>45391</v>
      </c>
      <c r="E7402" t="s">
        <v>25</v>
      </c>
      <c r="F7402" t="s">
        <v>33</v>
      </c>
      <c r="G7402" s="16" t="s">
        <v>7796</v>
      </c>
      <c r="H7402" s="1"/>
      <c r="J7402"/>
      <c r="AC7402" s="5">
        <v>45407</v>
      </c>
      <c r="AD7402" t="s">
        <v>14636</v>
      </c>
      <c r="AE7402" t="s">
        <v>140</v>
      </c>
      <c r="AF7402">
        <f>MONTH(Table1[[#This Row],[Date Sent]])</f>
        <v>4</v>
      </c>
      <c r="AG7402">
        <f>YEAR(Table1[[#This Row],[Date Sent]])</f>
        <v>2024</v>
      </c>
      <c r="AH7402"/>
    </row>
    <row r="7403" spans="1:34" x14ac:dyDescent="0.2">
      <c r="A7403" t="s">
        <v>733</v>
      </c>
      <c r="B7403" t="s">
        <v>7797</v>
      </c>
      <c r="C7403" s="1">
        <v>77.23</v>
      </c>
      <c r="D7403" s="5">
        <v>45381</v>
      </c>
      <c r="E7403" t="s">
        <v>21</v>
      </c>
      <c r="F7403" t="s">
        <v>33</v>
      </c>
      <c r="G7403" s="16" t="s">
        <v>7798</v>
      </c>
      <c r="H7403" s="1"/>
      <c r="J7403"/>
      <c r="AC7403" s="5">
        <v>45407</v>
      </c>
      <c r="AD7403" t="s">
        <v>11649</v>
      </c>
      <c r="AE7403" t="s">
        <v>11649</v>
      </c>
      <c r="AF7403">
        <f>MONTH(Table1[[#This Row],[Date Sent]])</f>
        <v>4</v>
      </c>
      <c r="AG7403">
        <f>YEAR(Table1[[#This Row],[Date Sent]])</f>
        <v>2024</v>
      </c>
      <c r="AH7403"/>
    </row>
    <row r="7404" spans="1:34" x14ac:dyDescent="0.2">
      <c r="A7404" t="s">
        <v>612</v>
      </c>
      <c r="B7404" t="s">
        <v>7547</v>
      </c>
      <c r="C7404" s="1">
        <v>157.47999999999999</v>
      </c>
      <c r="D7404" s="5">
        <v>45386</v>
      </c>
      <c r="E7404" t="s">
        <v>21</v>
      </c>
      <c r="F7404" t="s">
        <v>33</v>
      </c>
      <c r="G7404" s="16" t="s">
        <v>7548</v>
      </c>
      <c r="H7404" s="1"/>
      <c r="J7404"/>
      <c r="AC7404" s="5">
        <v>45407</v>
      </c>
      <c r="AD7404" t="s">
        <v>13199</v>
      </c>
      <c r="AE7404" t="s">
        <v>198</v>
      </c>
      <c r="AF7404">
        <f>MONTH(Table1[[#This Row],[Date Sent]])</f>
        <v>4</v>
      </c>
      <c r="AG7404">
        <f>YEAR(Table1[[#This Row],[Date Sent]])</f>
        <v>2024</v>
      </c>
      <c r="AH7404"/>
    </row>
    <row r="7405" spans="1:34" x14ac:dyDescent="0.2">
      <c r="A7405" t="s">
        <v>612</v>
      </c>
      <c r="B7405" t="s">
        <v>7547</v>
      </c>
      <c r="C7405" s="1">
        <v>24.78</v>
      </c>
      <c r="D7405" s="5">
        <v>45386</v>
      </c>
      <c r="E7405" t="s">
        <v>20</v>
      </c>
      <c r="F7405" t="s">
        <v>33</v>
      </c>
      <c r="G7405" s="16" t="s">
        <v>2554</v>
      </c>
      <c r="H7405" s="1"/>
      <c r="J7405"/>
      <c r="AC7405" s="5">
        <v>45407</v>
      </c>
      <c r="AD7405" t="s">
        <v>13199</v>
      </c>
      <c r="AE7405" t="s">
        <v>198</v>
      </c>
      <c r="AF7405">
        <f>MONTH(Table1[[#This Row],[Date Sent]])</f>
        <v>4</v>
      </c>
      <c r="AG7405">
        <f>YEAR(Table1[[#This Row],[Date Sent]])</f>
        <v>2024</v>
      </c>
      <c r="AH7405"/>
    </row>
    <row r="7406" spans="1:34" x14ac:dyDescent="0.2">
      <c r="A7406" t="s">
        <v>612</v>
      </c>
      <c r="B7406" t="s">
        <v>7547</v>
      </c>
      <c r="C7406" s="1">
        <v>33.049999999999997</v>
      </c>
      <c r="D7406" s="5">
        <v>45388</v>
      </c>
      <c r="E7406" t="s">
        <v>25</v>
      </c>
      <c r="F7406" t="s">
        <v>33</v>
      </c>
      <c r="G7406" s="16" t="s">
        <v>7549</v>
      </c>
      <c r="H7406" s="1"/>
      <c r="J7406"/>
      <c r="AC7406" s="5">
        <v>45407</v>
      </c>
      <c r="AD7406" t="s">
        <v>13199</v>
      </c>
      <c r="AE7406" t="s">
        <v>198</v>
      </c>
      <c r="AF7406">
        <f>MONTH(Table1[[#This Row],[Date Sent]])</f>
        <v>4</v>
      </c>
      <c r="AG7406">
        <f>YEAR(Table1[[#This Row],[Date Sent]])</f>
        <v>2024</v>
      </c>
      <c r="AH7406"/>
    </row>
    <row r="7407" spans="1:34" x14ac:dyDescent="0.2">
      <c r="A7407" t="s">
        <v>612</v>
      </c>
      <c r="B7407" t="s">
        <v>7547</v>
      </c>
      <c r="C7407" s="1">
        <v>7.61</v>
      </c>
      <c r="D7407" s="5">
        <v>45388</v>
      </c>
      <c r="E7407" t="s">
        <v>25</v>
      </c>
      <c r="F7407" t="s">
        <v>33</v>
      </c>
      <c r="G7407" s="16" t="s">
        <v>1412</v>
      </c>
      <c r="H7407" s="1"/>
      <c r="J7407"/>
      <c r="AC7407" s="5">
        <v>45407</v>
      </c>
      <c r="AD7407" t="s">
        <v>13199</v>
      </c>
      <c r="AE7407" t="s">
        <v>198</v>
      </c>
      <c r="AF7407">
        <f>MONTH(Table1[[#This Row],[Date Sent]])</f>
        <v>4</v>
      </c>
      <c r="AG7407">
        <f>YEAR(Table1[[#This Row],[Date Sent]])</f>
        <v>2024</v>
      </c>
      <c r="AH7407"/>
    </row>
    <row r="7408" spans="1:34" x14ac:dyDescent="0.2">
      <c r="A7408" t="s">
        <v>612</v>
      </c>
      <c r="B7408" t="s">
        <v>7547</v>
      </c>
      <c r="C7408" s="1">
        <v>20.13</v>
      </c>
      <c r="D7408" s="5">
        <v>45389</v>
      </c>
      <c r="E7408" t="s">
        <v>25</v>
      </c>
      <c r="F7408" t="s">
        <v>33</v>
      </c>
      <c r="G7408" s="16" t="s">
        <v>7550</v>
      </c>
      <c r="H7408" s="1"/>
      <c r="J7408"/>
      <c r="AC7408" s="5">
        <v>45407</v>
      </c>
      <c r="AD7408" t="s">
        <v>13199</v>
      </c>
      <c r="AE7408" t="s">
        <v>198</v>
      </c>
      <c r="AF7408">
        <f>MONTH(Table1[[#This Row],[Date Sent]])</f>
        <v>4</v>
      </c>
      <c r="AG7408">
        <f>YEAR(Table1[[#This Row],[Date Sent]])</f>
        <v>2024</v>
      </c>
      <c r="AH7408"/>
    </row>
    <row r="7409" spans="1:34" x14ac:dyDescent="0.2">
      <c r="A7409" t="s">
        <v>548</v>
      </c>
      <c r="B7409" t="s">
        <v>7799</v>
      </c>
      <c r="C7409" s="1">
        <v>19.420000000000002</v>
      </c>
      <c r="D7409" s="5">
        <v>45373</v>
      </c>
      <c r="E7409" t="s">
        <v>21</v>
      </c>
      <c r="F7409" t="s">
        <v>15</v>
      </c>
      <c r="G7409" s="16" t="s">
        <v>921</v>
      </c>
      <c r="H7409" s="1"/>
      <c r="J7409"/>
      <c r="AC7409" s="5">
        <v>45408</v>
      </c>
      <c r="AD7409" t="s">
        <v>14701</v>
      </c>
      <c r="AE7409" t="s">
        <v>245</v>
      </c>
      <c r="AF7409">
        <f>MONTH(Table1[[#This Row],[Date Sent]])</f>
        <v>4</v>
      </c>
      <c r="AG7409">
        <f>YEAR(Table1[[#This Row],[Date Sent]])</f>
        <v>2024</v>
      </c>
      <c r="AH7409"/>
    </row>
    <row r="7410" spans="1:34" x14ac:dyDescent="0.2">
      <c r="A7410" t="s">
        <v>548</v>
      </c>
      <c r="B7410" t="s">
        <v>7799</v>
      </c>
      <c r="C7410" s="1">
        <v>21.58</v>
      </c>
      <c r="D7410" s="5">
        <v>45378</v>
      </c>
      <c r="E7410" t="s">
        <v>21</v>
      </c>
      <c r="F7410" t="s">
        <v>15</v>
      </c>
      <c r="G7410" s="16" t="s">
        <v>7800</v>
      </c>
      <c r="H7410" s="1"/>
      <c r="J7410"/>
      <c r="AC7410" s="5">
        <v>45408</v>
      </c>
      <c r="AD7410" t="s">
        <v>14701</v>
      </c>
      <c r="AE7410" t="s">
        <v>245</v>
      </c>
      <c r="AF7410">
        <f>MONTH(Table1[[#This Row],[Date Sent]])</f>
        <v>4</v>
      </c>
      <c r="AG7410">
        <f>YEAR(Table1[[#This Row],[Date Sent]])</f>
        <v>2024</v>
      </c>
      <c r="AH7410"/>
    </row>
    <row r="7411" spans="1:34" x14ac:dyDescent="0.2">
      <c r="A7411" t="s">
        <v>548</v>
      </c>
      <c r="B7411" t="s">
        <v>7799</v>
      </c>
      <c r="C7411" s="1">
        <v>34.21</v>
      </c>
      <c r="D7411" s="5">
        <v>45379</v>
      </c>
      <c r="E7411" t="s">
        <v>21</v>
      </c>
      <c r="F7411" t="s">
        <v>15</v>
      </c>
      <c r="G7411" s="16" t="s">
        <v>7801</v>
      </c>
      <c r="H7411" s="1"/>
      <c r="J7411"/>
      <c r="AC7411" s="5">
        <v>45408</v>
      </c>
      <c r="AD7411" t="s">
        <v>14701</v>
      </c>
      <c r="AE7411" t="s">
        <v>245</v>
      </c>
      <c r="AF7411">
        <f>MONTH(Table1[[#This Row],[Date Sent]])</f>
        <v>4</v>
      </c>
      <c r="AG7411">
        <f>YEAR(Table1[[#This Row],[Date Sent]])</f>
        <v>2024</v>
      </c>
      <c r="AH7411"/>
    </row>
    <row r="7412" spans="1:34" x14ac:dyDescent="0.2">
      <c r="A7412" t="s">
        <v>548</v>
      </c>
      <c r="B7412" t="s">
        <v>7799</v>
      </c>
      <c r="C7412" s="1">
        <v>18.690000000000001</v>
      </c>
      <c r="D7412" s="5">
        <v>45381</v>
      </c>
      <c r="E7412" t="s">
        <v>21</v>
      </c>
      <c r="F7412" t="s">
        <v>39</v>
      </c>
      <c r="G7412" s="16" t="s">
        <v>2754</v>
      </c>
      <c r="H7412" s="1"/>
      <c r="J7412"/>
      <c r="AC7412" s="5">
        <v>45408</v>
      </c>
      <c r="AD7412" t="s">
        <v>14701</v>
      </c>
      <c r="AE7412" t="s">
        <v>245</v>
      </c>
      <c r="AF7412">
        <f>MONTH(Table1[[#This Row],[Date Sent]])</f>
        <v>4</v>
      </c>
      <c r="AG7412">
        <f>YEAR(Table1[[#This Row],[Date Sent]])</f>
        <v>2024</v>
      </c>
      <c r="AH7412"/>
    </row>
    <row r="7413" spans="1:34" x14ac:dyDescent="0.2">
      <c r="A7413" t="s">
        <v>548</v>
      </c>
      <c r="B7413" t="s">
        <v>7799</v>
      </c>
      <c r="C7413" s="1">
        <v>32.58</v>
      </c>
      <c r="D7413" s="5">
        <v>45385</v>
      </c>
      <c r="E7413" t="s">
        <v>7</v>
      </c>
      <c r="F7413" t="s">
        <v>6</v>
      </c>
      <c r="G7413" s="16" t="s">
        <v>7802</v>
      </c>
      <c r="H7413" s="1"/>
      <c r="J7413"/>
      <c r="AC7413" s="5">
        <v>45408</v>
      </c>
      <c r="AD7413" t="s">
        <v>14701</v>
      </c>
      <c r="AE7413" t="s">
        <v>245</v>
      </c>
      <c r="AF7413">
        <f>MONTH(Table1[[#This Row],[Date Sent]])</f>
        <v>4</v>
      </c>
      <c r="AG7413">
        <f>YEAR(Table1[[#This Row],[Date Sent]])</f>
        <v>2024</v>
      </c>
      <c r="AH7413"/>
    </row>
    <row r="7414" spans="1:34" x14ac:dyDescent="0.2">
      <c r="A7414" t="s">
        <v>548</v>
      </c>
      <c r="B7414" t="s">
        <v>7799</v>
      </c>
      <c r="C7414" s="1">
        <v>53.57</v>
      </c>
      <c r="D7414" s="5">
        <v>45386</v>
      </c>
      <c r="E7414" t="s">
        <v>21</v>
      </c>
      <c r="F7414" t="s">
        <v>33</v>
      </c>
      <c r="G7414" s="16" t="s">
        <v>7803</v>
      </c>
      <c r="H7414" s="1"/>
      <c r="J7414"/>
      <c r="AC7414" s="5">
        <v>45408</v>
      </c>
      <c r="AD7414" t="s">
        <v>14701</v>
      </c>
      <c r="AE7414" t="s">
        <v>245</v>
      </c>
      <c r="AF7414">
        <f>MONTH(Table1[[#This Row],[Date Sent]])</f>
        <v>4</v>
      </c>
      <c r="AG7414">
        <f>YEAR(Table1[[#This Row],[Date Sent]])</f>
        <v>2024</v>
      </c>
      <c r="AH7414"/>
    </row>
    <row r="7415" spans="1:34" x14ac:dyDescent="0.2">
      <c r="A7415" t="s">
        <v>548</v>
      </c>
      <c r="B7415" t="s">
        <v>7799</v>
      </c>
      <c r="C7415" s="1">
        <v>56.44</v>
      </c>
      <c r="D7415" s="5">
        <v>45395</v>
      </c>
      <c r="E7415" t="s">
        <v>21</v>
      </c>
      <c r="F7415" t="s">
        <v>15</v>
      </c>
      <c r="G7415" s="16" t="s">
        <v>7804</v>
      </c>
      <c r="H7415" s="1"/>
      <c r="J7415"/>
      <c r="AC7415" s="5">
        <v>45408</v>
      </c>
      <c r="AD7415" t="s">
        <v>14701</v>
      </c>
      <c r="AE7415" t="s">
        <v>245</v>
      </c>
      <c r="AF7415">
        <f>MONTH(Table1[[#This Row],[Date Sent]])</f>
        <v>4</v>
      </c>
      <c r="AG7415">
        <f>YEAR(Table1[[#This Row],[Date Sent]])</f>
        <v>2024</v>
      </c>
      <c r="AH7415"/>
    </row>
    <row r="7416" spans="1:34" x14ac:dyDescent="0.2">
      <c r="A7416" t="s">
        <v>548</v>
      </c>
      <c r="B7416" t="s">
        <v>7799</v>
      </c>
      <c r="C7416" s="1">
        <v>10.79</v>
      </c>
      <c r="D7416" s="5">
        <v>45396</v>
      </c>
      <c r="E7416" t="s">
        <v>21</v>
      </c>
      <c r="F7416" t="s">
        <v>17</v>
      </c>
      <c r="G7416" s="16" t="s">
        <v>7805</v>
      </c>
      <c r="H7416" s="1"/>
      <c r="J7416"/>
      <c r="AC7416" s="5">
        <v>45408</v>
      </c>
      <c r="AD7416" t="s">
        <v>14701</v>
      </c>
      <c r="AE7416" t="s">
        <v>245</v>
      </c>
      <c r="AF7416">
        <f>MONTH(Table1[[#This Row],[Date Sent]])</f>
        <v>4</v>
      </c>
      <c r="AG7416">
        <f>YEAR(Table1[[#This Row],[Date Sent]])</f>
        <v>2024</v>
      </c>
      <c r="AH7416"/>
    </row>
    <row r="7417" spans="1:34" x14ac:dyDescent="0.2">
      <c r="A7417" t="s">
        <v>548</v>
      </c>
      <c r="B7417" t="s">
        <v>7799</v>
      </c>
      <c r="C7417" s="1">
        <v>115.99</v>
      </c>
      <c r="D7417" s="5">
        <v>45396</v>
      </c>
      <c r="E7417" t="s">
        <v>21</v>
      </c>
      <c r="F7417" t="s">
        <v>33</v>
      </c>
      <c r="G7417" s="16" t="s">
        <v>3213</v>
      </c>
      <c r="H7417" s="1"/>
      <c r="J7417"/>
      <c r="AC7417" s="5">
        <v>45408</v>
      </c>
      <c r="AD7417" t="s">
        <v>14701</v>
      </c>
      <c r="AE7417" t="s">
        <v>245</v>
      </c>
      <c r="AF7417">
        <f>MONTH(Table1[[#This Row],[Date Sent]])</f>
        <v>4</v>
      </c>
      <c r="AG7417">
        <f>YEAR(Table1[[#This Row],[Date Sent]])</f>
        <v>2024</v>
      </c>
      <c r="AH7417"/>
    </row>
    <row r="7418" spans="1:34" x14ac:dyDescent="0.2">
      <c r="A7418" t="s">
        <v>138</v>
      </c>
      <c r="B7418" t="s">
        <v>7806</v>
      </c>
      <c r="C7418" s="1">
        <v>399.82</v>
      </c>
      <c r="D7418" s="5">
        <v>45352</v>
      </c>
      <c r="E7418" t="s">
        <v>34</v>
      </c>
      <c r="F7418" t="s">
        <v>913</v>
      </c>
      <c r="G7418" s="16" t="s">
        <v>1421</v>
      </c>
      <c r="H7418" s="1"/>
      <c r="J7418"/>
      <c r="AC7418" s="5">
        <v>45408</v>
      </c>
      <c r="AD7418" t="s">
        <v>14596</v>
      </c>
      <c r="AE7418" t="s">
        <v>167</v>
      </c>
      <c r="AF7418">
        <f>MONTH(Table1[[#This Row],[Date Sent]])</f>
        <v>4</v>
      </c>
      <c r="AG7418">
        <f>YEAR(Table1[[#This Row],[Date Sent]])</f>
        <v>2024</v>
      </c>
      <c r="AH7418"/>
    </row>
    <row r="7419" spans="1:34" x14ac:dyDescent="0.2">
      <c r="A7419" t="s">
        <v>138</v>
      </c>
      <c r="B7419" t="s">
        <v>7806</v>
      </c>
      <c r="C7419" s="1">
        <v>165.3</v>
      </c>
      <c r="D7419" s="5">
        <v>45366</v>
      </c>
      <c r="E7419" t="s">
        <v>21</v>
      </c>
      <c r="F7419" t="s">
        <v>33</v>
      </c>
      <c r="G7419" s="16" t="s">
        <v>7807</v>
      </c>
      <c r="H7419" s="1"/>
      <c r="J7419"/>
      <c r="AC7419" s="5">
        <v>45408</v>
      </c>
      <c r="AD7419" t="s">
        <v>14596</v>
      </c>
      <c r="AE7419" t="s">
        <v>167</v>
      </c>
      <c r="AF7419">
        <f>MONTH(Table1[[#This Row],[Date Sent]])</f>
        <v>4</v>
      </c>
      <c r="AG7419">
        <f>YEAR(Table1[[#This Row],[Date Sent]])</f>
        <v>2024</v>
      </c>
      <c r="AH7419"/>
    </row>
    <row r="7420" spans="1:34" x14ac:dyDescent="0.2">
      <c r="A7420" t="s">
        <v>138</v>
      </c>
      <c r="B7420" t="s">
        <v>7806</v>
      </c>
      <c r="C7420" s="1">
        <v>12</v>
      </c>
      <c r="D7420" s="5">
        <v>45367</v>
      </c>
      <c r="E7420" t="s">
        <v>21</v>
      </c>
      <c r="F7420" t="s">
        <v>5</v>
      </c>
      <c r="G7420" s="16" t="s">
        <v>7808</v>
      </c>
      <c r="H7420" s="1"/>
      <c r="J7420"/>
      <c r="AC7420" s="5">
        <v>45408</v>
      </c>
      <c r="AD7420" t="s">
        <v>14596</v>
      </c>
      <c r="AE7420" t="s">
        <v>167</v>
      </c>
      <c r="AF7420">
        <f>MONTH(Table1[[#This Row],[Date Sent]])</f>
        <v>4</v>
      </c>
      <c r="AG7420">
        <f>YEAR(Table1[[#This Row],[Date Sent]])</f>
        <v>2024</v>
      </c>
      <c r="AH7420"/>
    </row>
    <row r="7421" spans="1:34" x14ac:dyDescent="0.2">
      <c r="A7421" t="s">
        <v>2213</v>
      </c>
      <c r="B7421" t="s">
        <v>7809</v>
      </c>
      <c r="C7421" s="1">
        <v>5.13</v>
      </c>
      <c r="D7421" s="5">
        <v>45382</v>
      </c>
      <c r="E7421" t="s">
        <v>8</v>
      </c>
      <c r="F7421" t="s">
        <v>39</v>
      </c>
      <c r="G7421" s="16" t="s">
        <v>7810</v>
      </c>
      <c r="H7421" s="1"/>
      <c r="J7421"/>
      <c r="AC7421" s="5">
        <v>45408</v>
      </c>
      <c r="AD7421" t="s">
        <v>13586</v>
      </c>
      <c r="AE7421" t="s">
        <v>140</v>
      </c>
      <c r="AF7421">
        <f>MONTH(Table1[[#This Row],[Date Sent]])</f>
        <v>4</v>
      </c>
      <c r="AG7421">
        <f>YEAR(Table1[[#This Row],[Date Sent]])</f>
        <v>2024</v>
      </c>
      <c r="AH7421"/>
    </row>
    <row r="7422" spans="1:34" x14ac:dyDescent="0.2">
      <c r="A7422" t="s">
        <v>2213</v>
      </c>
      <c r="B7422" t="s">
        <v>7809</v>
      </c>
      <c r="C7422" s="1">
        <v>48.78</v>
      </c>
      <c r="D7422" s="5">
        <v>45383</v>
      </c>
      <c r="E7422" t="s">
        <v>21</v>
      </c>
      <c r="F7422" t="s">
        <v>33</v>
      </c>
      <c r="G7422" s="16" t="s">
        <v>7811</v>
      </c>
      <c r="H7422" s="1"/>
      <c r="J7422"/>
      <c r="AC7422" s="5">
        <v>45408</v>
      </c>
      <c r="AD7422" t="s">
        <v>13586</v>
      </c>
      <c r="AE7422" t="s">
        <v>140</v>
      </c>
      <c r="AF7422">
        <f>MONTH(Table1[[#This Row],[Date Sent]])</f>
        <v>4</v>
      </c>
      <c r="AG7422">
        <f>YEAR(Table1[[#This Row],[Date Sent]])</f>
        <v>2024</v>
      </c>
      <c r="AH7422"/>
    </row>
    <row r="7423" spans="1:34" x14ac:dyDescent="0.2">
      <c r="A7423" t="s">
        <v>2213</v>
      </c>
      <c r="B7423" t="s">
        <v>7809</v>
      </c>
      <c r="C7423" s="1">
        <v>26.88</v>
      </c>
      <c r="D7423" s="5">
        <v>45383</v>
      </c>
      <c r="E7423" t="s">
        <v>21</v>
      </c>
      <c r="F7423" t="s">
        <v>33</v>
      </c>
      <c r="G7423" s="16" t="s">
        <v>7812</v>
      </c>
      <c r="H7423" s="1"/>
      <c r="J7423"/>
      <c r="AC7423" s="5">
        <v>45408</v>
      </c>
      <c r="AD7423" t="s">
        <v>13586</v>
      </c>
      <c r="AE7423" t="s">
        <v>140</v>
      </c>
      <c r="AF7423">
        <f>MONTH(Table1[[#This Row],[Date Sent]])</f>
        <v>4</v>
      </c>
      <c r="AG7423">
        <f>YEAR(Table1[[#This Row],[Date Sent]])</f>
        <v>2024</v>
      </c>
      <c r="AH7423"/>
    </row>
    <row r="7424" spans="1:34" x14ac:dyDescent="0.2">
      <c r="A7424" t="s">
        <v>2213</v>
      </c>
      <c r="B7424" t="s">
        <v>7809</v>
      </c>
      <c r="C7424" s="1">
        <v>80.819999999999993</v>
      </c>
      <c r="D7424" s="5">
        <v>45393</v>
      </c>
      <c r="E7424" t="s">
        <v>21</v>
      </c>
      <c r="F7424" t="s">
        <v>33</v>
      </c>
      <c r="G7424" s="16" t="s">
        <v>7813</v>
      </c>
      <c r="H7424" s="1"/>
      <c r="J7424"/>
      <c r="AC7424" s="5">
        <v>45408</v>
      </c>
      <c r="AD7424" t="s">
        <v>13586</v>
      </c>
      <c r="AE7424" t="s">
        <v>140</v>
      </c>
      <c r="AF7424">
        <f>MONTH(Table1[[#This Row],[Date Sent]])</f>
        <v>4</v>
      </c>
      <c r="AG7424">
        <f>YEAR(Table1[[#This Row],[Date Sent]])</f>
        <v>2024</v>
      </c>
      <c r="AH7424"/>
    </row>
    <row r="7425" spans="1:34" x14ac:dyDescent="0.2">
      <c r="A7425" t="s">
        <v>2213</v>
      </c>
      <c r="B7425" t="s">
        <v>7809</v>
      </c>
      <c r="C7425" s="1">
        <v>137.79</v>
      </c>
      <c r="D7425" s="5">
        <v>45401</v>
      </c>
      <c r="E7425" t="s">
        <v>21</v>
      </c>
      <c r="F7425" t="s">
        <v>15</v>
      </c>
      <c r="G7425" s="16" t="s">
        <v>7814</v>
      </c>
      <c r="H7425" s="1"/>
      <c r="J7425"/>
      <c r="AC7425" s="5">
        <v>45408</v>
      </c>
      <c r="AD7425" t="s">
        <v>13586</v>
      </c>
      <c r="AE7425" t="s">
        <v>140</v>
      </c>
      <c r="AF7425">
        <f>MONTH(Table1[[#This Row],[Date Sent]])</f>
        <v>4</v>
      </c>
      <c r="AG7425">
        <f>YEAR(Table1[[#This Row],[Date Sent]])</f>
        <v>2024</v>
      </c>
      <c r="AH7425"/>
    </row>
    <row r="7426" spans="1:34" x14ac:dyDescent="0.2">
      <c r="A7426" t="s">
        <v>350</v>
      </c>
      <c r="B7426" t="s">
        <v>7815</v>
      </c>
      <c r="C7426" s="1">
        <v>126.35</v>
      </c>
      <c r="D7426" s="5">
        <v>45366</v>
      </c>
      <c r="E7426" t="s">
        <v>21</v>
      </c>
      <c r="F7426" t="s">
        <v>33</v>
      </c>
      <c r="G7426" s="16" t="s">
        <v>7816</v>
      </c>
      <c r="H7426" s="1"/>
      <c r="J7426"/>
      <c r="AC7426" s="5">
        <v>45408</v>
      </c>
      <c r="AD7426" t="s">
        <v>14595</v>
      </c>
      <c r="AE7426" t="s">
        <v>140</v>
      </c>
      <c r="AF7426">
        <f>MONTH(Table1[[#This Row],[Date Sent]])</f>
        <v>4</v>
      </c>
      <c r="AG7426">
        <f>YEAR(Table1[[#This Row],[Date Sent]])</f>
        <v>2024</v>
      </c>
      <c r="AH7426"/>
    </row>
    <row r="7427" spans="1:34" x14ac:dyDescent="0.2">
      <c r="A7427" t="s">
        <v>350</v>
      </c>
      <c r="B7427" t="s">
        <v>7815</v>
      </c>
      <c r="C7427" s="1">
        <v>146.32</v>
      </c>
      <c r="D7427" s="5">
        <v>45368</v>
      </c>
      <c r="E7427" t="s">
        <v>21</v>
      </c>
      <c r="F7427" t="s">
        <v>17</v>
      </c>
      <c r="G7427" s="16" t="s">
        <v>7817</v>
      </c>
      <c r="H7427" s="1"/>
      <c r="J7427"/>
      <c r="AC7427" s="5">
        <v>45408</v>
      </c>
      <c r="AD7427" t="s">
        <v>14595</v>
      </c>
      <c r="AE7427" t="s">
        <v>140</v>
      </c>
      <c r="AF7427">
        <f>MONTH(Table1[[#This Row],[Date Sent]])</f>
        <v>4</v>
      </c>
      <c r="AG7427">
        <f>YEAR(Table1[[#This Row],[Date Sent]])</f>
        <v>2024</v>
      </c>
      <c r="AH7427"/>
    </row>
    <row r="7428" spans="1:34" x14ac:dyDescent="0.2">
      <c r="A7428" t="s">
        <v>350</v>
      </c>
      <c r="B7428" t="s">
        <v>7815</v>
      </c>
      <c r="C7428" s="1">
        <v>104.67</v>
      </c>
      <c r="D7428" s="5">
        <v>45373</v>
      </c>
      <c r="E7428" t="s">
        <v>21</v>
      </c>
      <c r="F7428" t="s">
        <v>33</v>
      </c>
      <c r="G7428" s="16" t="s">
        <v>7818</v>
      </c>
      <c r="H7428" s="1"/>
      <c r="J7428"/>
      <c r="AC7428" s="5">
        <v>45408</v>
      </c>
      <c r="AD7428" t="s">
        <v>14595</v>
      </c>
      <c r="AE7428" t="s">
        <v>140</v>
      </c>
      <c r="AF7428">
        <f>MONTH(Table1[[#This Row],[Date Sent]])</f>
        <v>4</v>
      </c>
      <c r="AG7428">
        <f>YEAR(Table1[[#This Row],[Date Sent]])</f>
        <v>2024</v>
      </c>
      <c r="AH7428"/>
    </row>
    <row r="7429" spans="1:34" x14ac:dyDescent="0.2">
      <c r="A7429" t="s">
        <v>350</v>
      </c>
      <c r="B7429" t="s">
        <v>7815</v>
      </c>
      <c r="C7429" s="1">
        <v>25.28</v>
      </c>
      <c r="D7429" s="5">
        <v>45373</v>
      </c>
      <c r="E7429" t="s">
        <v>21</v>
      </c>
      <c r="F7429" t="s">
        <v>15</v>
      </c>
      <c r="G7429" s="16" t="s">
        <v>1773</v>
      </c>
      <c r="H7429" s="1"/>
      <c r="J7429"/>
      <c r="AC7429" s="5">
        <v>45408</v>
      </c>
      <c r="AD7429" t="s">
        <v>14595</v>
      </c>
      <c r="AE7429" t="s">
        <v>140</v>
      </c>
      <c r="AF7429">
        <f>MONTH(Table1[[#This Row],[Date Sent]])</f>
        <v>4</v>
      </c>
      <c r="AG7429">
        <f>YEAR(Table1[[#This Row],[Date Sent]])</f>
        <v>2024</v>
      </c>
      <c r="AH7429"/>
    </row>
    <row r="7430" spans="1:34" x14ac:dyDescent="0.2">
      <c r="A7430" t="s">
        <v>350</v>
      </c>
      <c r="B7430" t="s">
        <v>7815</v>
      </c>
      <c r="C7430" s="1">
        <v>52.56</v>
      </c>
      <c r="D7430" s="5">
        <v>45374</v>
      </c>
      <c r="E7430" t="s">
        <v>21</v>
      </c>
      <c r="F7430" t="s">
        <v>33</v>
      </c>
      <c r="G7430" s="16" t="s">
        <v>950</v>
      </c>
      <c r="H7430" s="1"/>
      <c r="J7430"/>
      <c r="AC7430" s="5">
        <v>45408</v>
      </c>
      <c r="AD7430" t="s">
        <v>14595</v>
      </c>
      <c r="AE7430" t="s">
        <v>140</v>
      </c>
      <c r="AF7430">
        <f>MONTH(Table1[[#This Row],[Date Sent]])</f>
        <v>4</v>
      </c>
      <c r="AG7430">
        <f>YEAR(Table1[[#This Row],[Date Sent]])</f>
        <v>2024</v>
      </c>
      <c r="AH7430"/>
    </row>
    <row r="7431" spans="1:34" x14ac:dyDescent="0.2">
      <c r="A7431" t="s">
        <v>350</v>
      </c>
      <c r="B7431" t="s">
        <v>7815</v>
      </c>
      <c r="C7431" s="1">
        <v>54.98</v>
      </c>
      <c r="D7431" s="5">
        <v>45376</v>
      </c>
      <c r="E7431" t="s">
        <v>21</v>
      </c>
      <c r="F7431" t="s">
        <v>33</v>
      </c>
      <c r="G7431" s="16" t="s">
        <v>7819</v>
      </c>
      <c r="H7431" s="1"/>
      <c r="J7431"/>
      <c r="AC7431" s="5">
        <v>45408</v>
      </c>
      <c r="AD7431" t="s">
        <v>14595</v>
      </c>
      <c r="AE7431" t="s">
        <v>140</v>
      </c>
      <c r="AF7431">
        <f>MONTH(Table1[[#This Row],[Date Sent]])</f>
        <v>4</v>
      </c>
      <c r="AG7431">
        <f>YEAR(Table1[[#This Row],[Date Sent]])</f>
        <v>2024</v>
      </c>
      <c r="AH7431"/>
    </row>
    <row r="7432" spans="1:34" x14ac:dyDescent="0.2">
      <c r="A7432" t="s">
        <v>350</v>
      </c>
      <c r="B7432" t="s">
        <v>7815</v>
      </c>
      <c r="C7432" s="1">
        <v>47.26</v>
      </c>
      <c r="D7432" s="5">
        <v>45383</v>
      </c>
      <c r="E7432" t="s">
        <v>21</v>
      </c>
      <c r="F7432" t="s">
        <v>33</v>
      </c>
      <c r="G7432" s="16" t="s">
        <v>950</v>
      </c>
      <c r="H7432" s="1"/>
      <c r="J7432"/>
      <c r="AC7432" s="5">
        <v>45408</v>
      </c>
      <c r="AD7432" t="s">
        <v>14595</v>
      </c>
      <c r="AE7432" t="s">
        <v>140</v>
      </c>
      <c r="AF7432">
        <f>MONTH(Table1[[#This Row],[Date Sent]])</f>
        <v>4</v>
      </c>
      <c r="AG7432">
        <f>YEAR(Table1[[#This Row],[Date Sent]])</f>
        <v>2024</v>
      </c>
      <c r="AH7432"/>
    </row>
    <row r="7433" spans="1:34" x14ac:dyDescent="0.2">
      <c r="A7433" t="s">
        <v>350</v>
      </c>
      <c r="B7433" t="s">
        <v>7815</v>
      </c>
      <c r="C7433" s="1">
        <v>30.73</v>
      </c>
      <c r="D7433" s="5">
        <v>45384</v>
      </c>
      <c r="E7433" t="s">
        <v>21</v>
      </c>
      <c r="F7433" t="s">
        <v>17</v>
      </c>
      <c r="G7433" s="16" t="s">
        <v>7820</v>
      </c>
      <c r="H7433" s="1"/>
      <c r="J7433"/>
      <c r="AC7433" s="5">
        <v>45408</v>
      </c>
      <c r="AD7433" t="s">
        <v>14595</v>
      </c>
      <c r="AE7433" t="s">
        <v>140</v>
      </c>
      <c r="AF7433">
        <f>MONTH(Table1[[#This Row],[Date Sent]])</f>
        <v>4</v>
      </c>
      <c r="AG7433">
        <f>YEAR(Table1[[#This Row],[Date Sent]])</f>
        <v>2024</v>
      </c>
      <c r="AH7433"/>
    </row>
    <row r="7434" spans="1:34" x14ac:dyDescent="0.2">
      <c r="A7434" t="s">
        <v>350</v>
      </c>
      <c r="B7434" t="s">
        <v>7815</v>
      </c>
      <c r="C7434" s="1">
        <v>78.98</v>
      </c>
      <c r="D7434" s="5">
        <v>45385</v>
      </c>
      <c r="E7434" t="s">
        <v>21</v>
      </c>
      <c r="F7434" t="s">
        <v>39</v>
      </c>
      <c r="G7434" s="16" t="s">
        <v>7821</v>
      </c>
      <c r="H7434" s="1"/>
      <c r="J7434"/>
      <c r="AC7434" s="5">
        <v>45408</v>
      </c>
      <c r="AD7434" t="s">
        <v>14595</v>
      </c>
      <c r="AE7434" t="s">
        <v>140</v>
      </c>
      <c r="AF7434">
        <f>MONTH(Table1[[#This Row],[Date Sent]])</f>
        <v>4</v>
      </c>
      <c r="AG7434">
        <f>YEAR(Table1[[#This Row],[Date Sent]])</f>
        <v>2024</v>
      </c>
      <c r="AH7434"/>
    </row>
    <row r="7435" spans="1:34" x14ac:dyDescent="0.2">
      <c r="A7435" t="s">
        <v>350</v>
      </c>
      <c r="B7435" t="s">
        <v>7815</v>
      </c>
      <c r="C7435" s="1">
        <v>102.9</v>
      </c>
      <c r="D7435" s="5">
        <v>45394</v>
      </c>
      <c r="E7435" t="s">
        <v>21</v>
      </c>
      <c r="F7435" t="s">
        <v>33</v>
      </c>
      <c r="G7435" s="16" t="s">
        <v>7822</v>
      </c>
      <c r="H7435" s="1"/>
      <c r="J7435"/>
      <c r="AC7435" s="5">
        <v>45408</v>
      </c>
      <c r="AD7435" t="s">
        <v>14595</v>
      </c>
      <c r="AE7435" t="s">
        <v>140</v>
      </c>
      <c r="AF7435">
        <f>MONTH(Table1[[#This Row],[Date Sent]])</f>
        <v>4</v>
      </c>
      <c r="AG7435">
        <f>YEAR(Table1[[#This Row],[Date Sent]])</f>
        <v>2024</v>
      </c>
      <c r="AH7435"/>
    </row>
    <row r="7436" spans="1:34" x14ac:dyDescent="0.2">
      <c r="A7436" t="s">
        <v>3909</v>
      </c>
      <c r="B7436" t="s">
        <v>7823</v>
      </c>
      <c r="C7436" s="1">
        <v>132.56</v>
      </c>
      <c r="D7436" s="5">
        <v>45374</v>
      </c>
      <c r="E7436" t="s">
        <v>21</v>
      </c>
      <c r="F7436" t="s">
        <v>33</v>
      </c>
      <c r="G7436" s="16" t="s">
        <v>7824</v>
      </c>
      <c r="H7436" s="1"/>
      <c r="J7436"/>
      <c r="AC7436" s="5">
        <v>45408</v>
      </c>
      <c r="AD7436" t="s">
        <v>14687</v>
      </c>
      <c r="AE7436" t="s">
        <v>140</v>
      </c>
      <c r="AF7436">
        <f>MONTH(Table1[[#This Row],[Date Sent]])</f>
        <v>4</v>
      </c>
      <c r="AG7436">
        <f>YEAR(Table1[[#This Row],[Date Sent]])</f>
        <v>2024</v>
      </c>
      <c r="AH7436"/>
    </row>
    <row r="7437" spans="1:34" x14ac:dyDescent="0.2">
      <c r="A7437" t="s">
        <v>3909</v>
      </c>
      <c r="B7437" t="s">
        <v>7823</v>
      </c>
      <c r="C7437" s="1">
        <v>56</v>
      </c>
      <c r="D7437" s="5">
        <v>45377</v>
      </c>
      <c r="E7437" t="s">
        <v>34</v>
      </c>
      <c r="F7437" t="s">
        <v>51</v>
      </c>
      <c r="G7437" s="16" t="s">
        <v>1975</v>
      </c>
      <c r="H7437" s="1"/>
      <c r="J7437"/>
      <c r="AC7437" s="5">
        <v>45408</v>
      </c>
      <c r="AD7437" t="s">
        <v>14687</v>
      </c>
      <c r="AE7437" t="s">
        <v>140</v>
      </c>
      <c r="AF7437">
        <f>MONTH(Table1[[#This Row],[Date Sent]])</f>
        <v>4</v>
      </c>
      <c r="AG7437">
        <f>YEAR(Table1[[#This Row],[Date Sent]])</f>
        <v>2024</v>
      </c>
      <c r="AH7437"/>
    </row>
    <row r="7438" spans="1:34" x14ac:dyDescent="0.2">
      <c r="A7438" t="s">
        <v>3909</v>
      </c>
      <c r="B7438" t="s">
        <v>7823</v>
      </c>
      <c r="C7438" s="1">
        <v>177.91</v>
      </c>
      <c r="D7438" s="5">
        <v>45383</v>
      </c>
      <c r="E7438" t="s">
        <v>21</v>
      </c>
      <c r="F7438" t="s">
        <v>33</v>
      </c>
      <c r="G7438" s="16" t="s">
        <v>7825</v>
      </c>
      <c r="H7438" s="1"/>
      <c r="J7438"/>
      <c r="AC7438" s="5">
        <v>45408</v>
      </c>
      <c r="AD7438" t="s">
        <v>14687</v>
      </c>
      <c r="AE7438" t="s">
        <v>140</v>
      </c>
      <c r="AF7438">
        <f>MONTH(Table1[[#This Row],[Date Sent]])</f>
        <v>4</v>
      </c>
      <c r="AG7438">
        <f>YEAR(Table1[[#This Row],[Date Sent]])</f>
        <v>2024</v>
      </c>
      <c r="AH7438"/>
    </row>
    <row r="7439" spans="1:34" x14ac:dyDescent="0.2">
      <c r="A7439" t="s">
        <v>3909</v>
      </c>
      <c r="B7439" t="s">
        <v>7823</v>
      </c>
      <c r="C7439" s="1">
        <v>312.19</v>
      </c>
      <c r="D7439" s="5">
        <v>45386</v>
      </c>
      <c r="E7439" t="s">
        <v>21</v>
      </c>
      <c r="F7439" t="s">
        <v>33</v>
      </c>
      <c r="G7439" s="16" t="s">
        <v>7826</v>
      </c>
      <c r="H7439" s="1"/>
      <c r="J7439"/>
      <c r="AC7439" s="5">
        <v>45408</v>
      </c>
      <c r="AD7439" t="s">
        <v>14687</v>
      </c>
      <c r="AE7439" t="s">
        <v>140</v>
      </c>
      <c r="AF7439">
        <f>MONTH(Table1[[#This Row],[Date Sent]])</f>
        <v>4</v>
      </c>
      <c r="AG7439">
        <f>YEAR(Table1[[#This Row],[Date Sent]])</f>
        <v>2024</v>
      </c>
      <c r="AH7439"/>
    </row>
    <row r="7440" spans="1:34" x14ac:dyDescent="0.2">
      <c r="A7440" t="s">
        <v>3909</v>
      </c>
      <c r="B7440" t="s">
        <v>7823</v>
      </c>
      <c r="C7440" s="1">
        <v>527.75</v>
      </c>
      <c r="D7440" s="5">
        <v>45388</v>
      </c>
      <c r="E7440" t="s">
        <v>21</v>
      </c>
      <c r="F7440" t="s">
        <v>33</v>
      </c>
      <c r="G7440" s="16" t="s">
        <v>7827</v>
      </c>
      <c r="H7440" s="1"/>
      <c r="J7440"/>
      <c r="AC7440" s="5">
        <v>45408</v>
      </c>
      <c r="AD7440" t="s">
        <v>14687</v>
      </c>
      <c r="AE7440" t="s">
        <v>140</v>
      </c>
      <c r="AF7440">
        <f>MONTH(Table1[[#This Row],[Date Sent]])</f>
        <v>4</v>
      </c>
      <c r="AG7440">
        <f>YEAR(Table1[[#This Row],[Date Sent]])</f>
        <v>2024</v>
      </c>
      <c r="AH7440"/>
    </row>
    <row r="7441" spans="1:34" x14ac:dyDescent="0.2">
      <c r="A7441" t="s">
        <v>3909</v>
      </c>
      <c r="B7441" t="s">
        <v>7823</v>
      </c>
      <c r="C7441" s="1">
        <v>55.76</v>
      </c>
      <c r="D7441" s="5">
        <v>45393</v>
      </c>
      <c r="E7441" t="s">
        <v>21</v>
      </c>
      <c r="F7441" t="s">
        <v>33</v>
      </c>
      <c r="G7441" s="16" t="s">
        <v>7828</v>
      </c>
      <c r="H7441" s="1"/>
      <c r="J7441"/>
      <c r="AC7441" s="5">
        <v>45408</v>
      </c>
      <c r="AD7441" t="s">
        <v>14687</v>
      </c>
      <c r="AE7441" t="s">
        <v>140</v>
      </c>
      <c r="AF7441">
        <f>MONTH(Table1[[#This Row],[Date Sent]])</f>
        <v>4</v>
      </c>
      <c r="AG7441">
        <f>YEAR(Table1[[#This Row],[Date Sent]])</f>
        <v>2024</v>
      </c>
      <c r="AH7441"/>
    </row>
    <row r="7442" spans="1:34" x14ac:dyDescent="0.2">
      <c r="A7442" t="s">
        <v>3909</v>
      </c>
      <c r="B7442" t="s">
        <v>7823</v>
      </c>
      <c r="C7442" s="1">
        <v>32.69</v>
      </c>
      <c r="D7442" s="5">
        <v>45396</v>
      </c>
      <c r="E7442" t="s">
        <v>21</v>
      </c>
      <c r="F7442" t="s">
        <v>33</v>
      </c>
      <c r="G7442" s="16" t="s">
        <v>7829</v>
      </c>
      <c r="H7442" s="1"/>
      <c r="J7442"/>
      <c r="AC7442" s="5">
        <v>45408</v>
      </c>
      <c r="AD7442" t="s">
        <v>14687</v>
      </c>
      <c r="AE7442" t="s">
        <v>140</v>
      </c>
      <c r="AF7442">
        <f>MONTH(Table1[[#This Row],[Date Sent]])</f>
        <v>4</v>
      </c>
      <c r="AG7442">
        <f>YEAR(Table1[[#This Row],[Date Sent]])</f>
        <v>2024</v>
      </c>
      <c r="AH7442"/>
    </row>
    <row r="7443" spans="1:34" x14ac:dyDescent="0.2">
      <c r="A7443" t="s">
        <v>2158</v>
      </c>
      <c r="B7443" t="s">
        <v>7830</v>
      </c>
      <c r="C7443" s="1">
        <v>159.4</v>
      </c>
      <c r="D7443" s="5">
        <v>45370</v>
      </c>
      <c r="E7443" t="s">
        <v>21</v>
      </c>
      <c r="F7443" t="s">
        <v>33</v>
      </c>
      <c r="G7443" s="16" t="s">
        <v>7831</v>
      </c>
      <c r="H7443" s="1"/>
      <c r="J7443"/>
      <c r="AC7443" s="5">
        <v>45408</v>
      </c>
      <c r="AD7443" t="s">
        <v>13750</v>
      </c>
      <c r="AE7443" t="s">
        <v>140</v>
      </c>
      <c r="AF7443">
        <f>MONTH(Table1[[#This Row],[Date Sent]])</f>
        <v>4</v>
      </c>
      <c r="AG7443">
        <f>YEAR(Table1[[#This Row],[Date Sent]])</f>
        <v>2024</v>
      </c>
      <c r="AH7443"/>
    </row>
    <row r="7444" spans="1:34" x14ac:dyDescent="0.2">
      <c r="A7444" t="s">
        <v>2158</v>
      </c>
      <c r="B7444" t="s">
        <v>7830</v>
      </c>
      <c r="C7444" s="1">
        <v>293.07</v>
      </c>
      <c r="D7444" s="5">
        <v>45385</v>
      </c>
      <c r="E7444" t="s">
        <v>21</v>
      </c>
      <c r="F7444" t="s">
        <v>918</v>
      </c>
      <c r="G7444" s="16" t="s">
        <v>7832</v>
      </c>
      <c r="H7444" s="1">
        <v>126.96000000000001</v>
      </c>
      <c r="I7444" t="s">
        <v>33</v>
      </c>
      <c r="J7444" t="s">
        <v>7833</v>
      </c>
      <c r="K7444" s="1">
        <v>166.11</v>
      </c>
      <c r="L7444" t="s">
        <v>9</v>
      </c>
      <c r="M7444" t="s">
        <v>7834</v>
      </c>
      <c r="AC7444" s="5">
        <v>45408</v>
      </c>
      <c r="AD7444" t="s">
        <v>13750</v>
      </c>
      <c r="AE7444" t="s">
        <v>140</v>
      </c>
      <c r="AF7444">
        <f>MONTH(Table1[[#This Row],[Date Sent]])</f>
        <v>4</v>
      </c>
      <c r="AG7444">
        <f>YEAR(Table1[[#This Row],[Date Sent]])</f>
        <v>2024</v>
      </c>
      <c r="AH7444"/>
    </row>
    <row r="7445" spans="1:34" x14ac:dyDescent="0.2">
      <c r="A7445" t="s">
        <v>2158</v>
      </c>
      <c r="B7445" t="s">
        <v>7830</v>
      </c>
      <c r="C7445" s="1">
        <v>210.27</v>
      </c>
      <c r="D7445" s="5">
        <v>45397</v>
      </c>
      <c r="E7445" t="s">
        <v>13</v>
      </c>
      <c r="F7445" t="s">
        <v>33</v>
      </c>
      <c r="G7445" s="16" t="s">
        <v>7835</v>
      </c>
      <c r="H7445" s="1"/>
      <c r="J7445"/>
      <c r="AC7445" s="5">
        <v>45408</v>
      </c>
      <c r="AD7445" t="s">
        <v>13750</v>
      </c>
      <c r="AE7445" t="s">
        <v>140</v>
      </c>
      <c r="AF7445">
        <f>MONTH(Table1[[#This Row],[Date Sent]])</f>
        <v>4</v>
      </c>
      <c r="AG7445">
        <f>YEAR(Table1[[#This Row],[Date Sent]])</f>
        <v>2024</v>
      </c>
      <c r="AH7445"/>
    </row>
    <row r="7446" spans="1:34" x14ac:dyDescent="0.2">
      <c r="A7446" t="s">
        <v>98</v>
      </c>
      <c r="B7446" t="s">
        <v>7836</v>
      </c>
      <c r="C7446" s="1">
        <v>41.27</v>
      </c>
      <c r="D7446" s="5">
        <v>45371</v>
      </c>
      <c r="E7446" t="s">
        <v>6</v>
      </c>
      <c r="F7446" t="s">
        <v>18</v>
      </c>
      <c r="G7446" s="16" t="s">
        <v>1732</v>
      </c>
      <c r="H7446" s="1"/>
      <c r="J7446"/>
      <c r="AC7446" s="5">
        <v>45408</v>
      </c>
      <c r="AD7446" t="s">
        <v>14635</v>
      </c>
      <c r="AE7446" t="s">
        <v>140</v>
      </c>
      <c r="AF7446">
        <f>MONTH(Table1[[#This Row],[Date Sent]])</f>
        <v>4</v>
      </c>
      <c r="AG7446">
        <f>YEAR(Table1[[#This Row],[Date Sent]])</f>
        <v>2024</v>
      </c>
      <c r="AH7446"/>
    </row>
    <row r="7447" spans="1:34" x14ac:dyDescent="0.2">
      <c r="A7447" t="s">
        <v>98</v>
      </c>
      <c r="B7447" t="s">
        <v>7836</v>
      </c>
      <c r="C7447" s="1">
        <v>74.89</v>
      </c>
      <c r="D7447" s="5">
        <v>45372</v>
      </c>
      <c r="E7447" t="s">
        <v>15</v>
      </c>
      <c r="F7447" t="s">
        <v>25</v>
      </c>
      <c r="G7447" s="16" t="s">
        <v>6525</v>
      </c>
      <c r="H7447" s="1"/>
      <c r="J7447"/>
      <c r="AC7447" s="5">
        <v>45408</v>
      </c>
      <c r="AD7447" t="s">
        <v>14635</v>
      </c>
      <c r="AE7447" t="s">
        <v>140</v>
      </c>
      <c r="AF7447">
        <f>MONTH(Table1[[#This Row],[Date Sent]])</f>
        <v>4</v>
      </c>
      <c r="AG7447">
        <f>YEAR(Table1[[#This Row],[Date Sent]])</f>
        <v>2024</v>
      </c>
      <c r="AH7447"/>
    </row>
    <row r="7448" spans="1:34" x14ac:dyDescent="0.2">
      <c r="A7448" t="s">
        <v>98</v>
      </c>
      <c r="B7448" t="s">
        <v>7836</v>
      </c>
      <c r="C7448" s="1">
        <v>22.48</v>
      </c>
      <c r="D7448" s="5">
        <v>45382</v>
      </c>
      <c r="E7448" t="s">
        <v>6</v>
      </c>
      <c r="F7448" t="s">
        <v>18</v>
      </c>
      <c r="G7448" s="16" t="s">
        <v>7767</v>
      </c>
      <c r="H7448" s="1"/>
      <c r="J7448"/>
      <c r="AC7448" s="5">
        <v>45408</v>
      </c>
      <c r="AD7448" t="s">
        <v>14635</v>
      </c>
      <c r="AE7448" t="s">
        <v>140</v>
      </c>
      <c r="AF7448">
        <f>MONTH(Table1[[#This Row],[Date Sent]])</f>
        <v>4</v>
      </c>
      <c r="AG7448">
        <f>YEAR(Table1[[#This Row],[Date Sent]])</f>
        <v>2024</v>
      </c>
      <c r="AH7448"/>
    </row>
    <row r="7449" spans="1:34" x14ac:dyDescent="0.2">
      <c r="A7449" t="s">
        <v>98</v>
      </c>
      <c r="B7449" t="s">
        <v>7836</v>
      </c>
      <c r="C7449" s="1">
        <v>95.32</v>
      </c>
      <c r="D7449" s="5">
        <v>45386</v>
      </c>
      <c r="E7449" t="s">
        <v>21</v>
      </c>
      <c r="F7449" t="s">
        <v>15</v>
      </c>
      <c r="G7449" s="16" t="s">
        <v>7837</v>
      </c>
      <c r="H7449" s="1"/>
      <c r="J7449"/>
      <c r="AC7449" s="5">
        <v>45408</v>
      </c>
      <c r="AD7449" t="s">
        <v>14635</v>
      </c>
      <c r="AE7449" t="s">
        <v>140</v>
      </c>
      <c r="AF7449">
        <f>MONTH(Table1[[#This Row],[Date Sent]])</f>
        <v>4</v>
      </c>
      <c r="AG7449">
        <f>YEAR(Table1[[#This Row],[Date Sent]])</f>
        <v>2024</v>
      </c>
      <c r="AH7449"/>
    </row>
    <row r="7450" spans="1:34" x14ac:dyDescent="0.2">
      <c r="A7450" t="s">
        <v>98</v>
      </c>
      <c r="B7450" t="s">
        <v>7836</v>
      </c>
      <c r="C7450" s="1">
        <v>81.7</v>
      </c>
      <c r="D7450" s="5">
        <v>45387</v>
      </c>
      <c r="E7450" t="s">
        <v>21</v>
      </c>
      <c r="F7450" t="s">
        <v>33</v>
      </c>
      <c r="G7450" s="16" t="s">
        <v>7838</v>
      </c>
      <c r="H7450" s="1"/>
      <c r="J7450"/>
      <c r="AC7450" s="5">
        <v>45408</v>
      </c>
      <c r="AD7450" t="s">
        <v>14635</v>
      </c>
      <c r="AE7450" t="s">
        <v>140</v>
      </c>
      <c r="AF7450">
        <f>MONTH(Table1[[#This Row],[Date Sent]])</f>
        <v>4</v>
      </c>
      <c r="AG7450">
        <f>YEAR(Table1[[#This Row],[Date Sent]])</f>
        <v>2024</v>
      </c>
      <c r="AH7450"/>
    </row>
    <row r="7451" spans="1:34" x14ac:dyDescent="0.2">
      <c r="A7451" t="s">
        <v>98</v>
      </c>
      <c r="B7451" t="s">
        <v>7836</v>
      </c>
      <c r="C7451" s="1">
        <v>1.48</v>
      </c>
      <c r="D7451" s="5">
        <v>45391</v>
      </c>
      <c r="E7451" t="s">
        <v>21</v>
      </c>
      <c r="F7451" t="s">
        <v>39</v>
      </c>
      <c r="G7451" s="16" t="s">
        <v>7839</v>
      </c>
      <c r="H7451" s="1"/>
      <c r="J7451"/>
      <c r="AC7451" s="5">
        <v>45408</v>
      </c>
      <c r="AD7451" t="s">
        <v>14635</v>
      </c>
      <c r="AE7451" t="s">
        <v>140</v>
      </c>
      <c r="AF7451">
        <f>MONTH(Table1[[#This Row],[Date Sent]])</f>
        <v>4</v>
      </c>
      <c r="AG7451">
        <f>YEAR(Table1[[#This Row],[Date Sent]])</f>
        <v>2024</v>
      </c>
      <c r="AH7451"/>
    </row>
    <row r="7452" spans="1:34" x14ac:dyDescent="0.2">
      <c r="A7452" t="s">
        <v>2912</v>
      </c>
      <c r="B7452" t="s">
        <v>7840</v>
      </c>
      <c r="C7452" s="1">
        <v>42.31</v>
      </c>
      <c r="D7452" s="5">
        <v>45381</v>
      </c>
      <c r="E7452" t="s">
        <v>21</v>
      </c>
      <c r="F7452" t="s">
        <v>33</v>
      </c>
      <c r="G7452" s="16" t="s">
        <v>7841</v>
      </c>
      <c r="H7452" s="1"/>
      <c r="J7452"/>
      <c r="AC7452" s="5">
        <v>45408</v>
      </c>
      <c r="AD7452" t="s">
        <v>14713</v>
      </c>
      <c r="AE7452" t="s">
        <v>245</v>
      </c>
      <c r="AF7452">
        <f>MONTH(Table1[[#This Row],[Date Sent]])</f>
        <v>4</v>
      </c>
      <c r="AG7452">
        <f>YEAR(Table1[[#This Row],[Date Sent]])</f>
        <v>2024</v>
      </c>
      <c r="AH7452"/>
    </row>
    <row r="7453" spans="1:34" x14ac:dyDescent="0.2">
      <c r="A7453" t="s">
        <v>2912</v>
      </c>
      <c r="B7453" t="s">
        <v>7840</v>
      </c>
      <c r="C7453" s="1">
        <v>375.13</v>
      </c>
      <c r="D7453" s="5">
        <v>45385</v>
      </c>
      <c r="E7453" t="s">
        <v>13</v>
      </c>
      <c r="F7453" t="s">
        <v>10</v>
      </c>
      <c r="G7453" s="16" t="s">
        <v>7842</v>
      </c>
      <c r="H7453" s="1"/>
      <c r="J7453"/>
      <c r="AC7453" s="5">
        <v>45408</v>
      </c>
      <c r="AD7453" t="s">
        <v>14713</v>
      </c>
      <c r="AE7453" t="s">
        <v>245</v>
      </c>
      <c r="AF7453">
        <f>MONTH(Table1[[#This Row],[Date Sent]])</f>
        <v>4</v>
      </c>
      <c r="AG7453">
        <f>YEAR(Table1[[#This Row],[Date Sent]])</f>
        <v>2024</v>
      </c>
      <c r="AH7453"/>
    </row>
    <row r="7454" spans="1:34" x14ac:dyDescent="0.2">
      <c r="A7454" t="s">
        <v>1053</v>
      </c>
      <c r="B7454" t="s">
        <v>7843</v>
      </c>
      <c r="C7454" s="1">
        <v>56.87</v>
      </c>
      <c r="D7454" s="5">
        <v>45372</v>
      </c>
      <c r="E7454" t="s">
        <v>21</v>
      </c>
      <c r="F7454" t="s">
        <v>33</v>
      </c>
      <c r="G7454" s="16" t="s">
        <v>7844</v>
      </c>
      <c r="H7454" s="1"/>
      <c r="J7454"/>
      <c r="AC7454" s="5">
        <v>45408</v>
      </c>
      <c r="AD7454" t="s">
        <v>14732</v>
      </c>
      <c r="AE7454" t="s">
        <v>14733</v>
      </c>
      <c r="AF7454">
        <f>MONTH(Table1[[#This Row],[Date Sent]])</f>
        <v>4</v>
      </c>
      <c r="AG7454">
        <f>YEAR(Table1[[#This Row],[Date Sent]])</f>
        <v>2024</v>
      </c>
      <c r="AH7454"/>
    </row>
    <row r="7455" spans="1:34" x14ac:dyDescent="0.2">
      <c r="A7455" t="s">
        <v>1053</v>
      </c>
      <c r="B7455" t="s">
        <v>7843</v>
      </c>
      <c r="C7455" s="1">
        <v>9.68</v>
      </c>
      <c r="D7455" s="5">
        <v>45373</v>
      </c>
      <c r="E7455" t="s">
        <v>21</v>
      </c>
      <c r="F7455" t="s">
        <v>33</v>
      </c>
      <c r="G7455" s="16" t="s">
        <v>7845</v>
      </c>
      <c r="H7455" s="1"/>
      <c r="J7455"/>
      <c r="AC7455" s="5">
        <v>45408</v>
      </c>
      <c r="AD7455" t="s">
        <v>14732</v>
      </c>
      <c r="AE7455" t="s">
        <v>14733</v>
      </c>
      <c r="AF7455">
        <f>MONTH(Table1[[#This Row],[Date Sent]])</f>
        <v>4</v>
      </c>
      <c r="AG7455">
        <f>YEAR(Table1[[#This Row],[Date Sent]])</f>
        <v>2024</v>
      </c>
      <c r="AH7455"/>
    </row>
    <row r="7456" spans="1:34" x14ac:dyDescent="0.2">
      <c r="A7456" t="s">
        <v>440</v>
      </c>
      <c r="B7456" t="s">
        <v>7846</v>
      </c>
      <c r="C7456" s="1">
        <v>1075.0999999999999</v>
      </c>
      <c r="D7456" s="5">
        <v>45370</v>
      </c>
      <c r="E7456" t="s">
        <v>13</v>
      </c>
      <c r="F7456" t="s">
        <v>33</v>
      </c>
      <c r="G7456" s="16" t="s">
        <v>7847</v>
      </c>
      <c r="H7456" s="1"/>
      <c r="J7456"/>
      <c r="AC7456" s="5">
        <v>45408</v>
      </c>
      <c r="AD7456" t="s">
        <v>13735</v>
      </c>
      <c r="AE7456" t="s">
        <v>140</v>
      </c>
      <c r="AF7456">
        <f>MONTH(Table1[[#This Row],[Date Sent]])</f>
        <v>4</v>
      </c>
      <c r="AG7456">
        <f>YEAR(Table1[[#This Row],[Date Sent]])</f>
        <v>2024</v>
      </c>
      <c r="AH7456"/>
    </row>
    <row r="7457" spans="1:34" x14ac:dyDescent="0.2">
      <c r="A7457" t="s">
        <v>440</v>
      </c>
      <c r="B7457" t="s">
        <v>7846</v>
      </c>
      <c r="C7457" s="1">
        <v>28.98</v>
      </c>
      <c r="D7457" s="5">
        <v>45378</v>
      </c>
      <c r="E7457" t="s">
        <v>8</v>
      </c>
      <c r="F7457" t="s">
        <v>39</v>
      </c>
      <c r="G7457" s="16" t="s">
        <v>7848</v>
      </c>
      <c r="H7457" s="1"/>
      <c r="J7457"/>
      <c r="AC7457" s="5">
        <v>45408</v>
      </c>
      <c r="AD7457" t="s">
        <v>13735</v>
      </c>
      <c r="AE7457" t="s">
        <v>140</v>
      </c>
      <c r="AF7457">
        <f>MONTH(Table1[[#This Row],[Date Sent]])</f>
        <v>4</v>
      </c>
      <c r="AG7457">
        <f>YEAR(Table1[[#This Row],[Date Sent]])</f>
        <v>2024</v>
      </c>
      <c r="AH7457"/>
    </row>
    <row r="7458" spans="1:34" x14ac:dyDescent="0.2">
      <c r="A7458" t="s">
        <v>440</v>
      </c>
      <c r="B7458" t="s">
        <v>7846</v>
      </c>
      <c r="C7458" s="1">
        <v>48.72</v>
      </c>
      <c r="D7458" s="5">
        <v>45379</v>
      </c>
      <c r="E7458" t="s">
        <v>8</v>
      </c>
      <c r="F7458" t="s">
        <v>39</v>
      </c>
      <c r="G7458" s="16" t="s">
        <v>7849</v>
      </c>
      <c r="H7458" s="1"/>
      <c r="J7458"/>
      <c r="AC7458" s="5">
        <v>45408</v>
      </c>
      <c r="AD7458" t="s">
        <v>13735</v>
      </c>
      <c r="AE7458" t="s">
        <v>140</v>
      </c>
      <c r="AF7458">
        <f>MONTH(Table1[[#This Row],[Date Sent]])</f>
        <v>4</v>
      </c>
      <c r="AG7458">
        <f>YEAR(Table1[[#This Row],[Date Sent]])</f>
        <v>2024</v>
      </c>
      <c r="AH7458"/>
    </row>
    <row r="7459" spans="1:34" x14ac:dyDescent="0.2">
      <c r="A7459" t="s">
        <v>440</v>
      </c>
      <c r="B7459" t="s">
        <v>7846</v>
      </c>
      <c r="C7459" s="1">
        <v>125</v>
      </c>
      <c r="D7459" s="5">
        <v>45383</v>
      </c>
      <c r="E7459" t="s">
        <v>40</v>
      </c>
      <c r="F7459" t="s">
        <v>1031</v>
      </c>
      <c r="G7459" s="16" t="s">
        <v>7850</v>
      </c>
      <c r="H7459" s="1"/>
      <c r="J7459"/>
      <c r="AC7459" s="5">
        <v>45408</v>
      </c>
      <c r="AD7459" t="s">
        <v>13735</v>
      </c>
      <c r="AE7459" t="s">
        <v>140</v>
      </c>
      <c r="AF7459">
        <f>MONTH(Table1[[#This Row],[Date Sent]])</f>
        <v>4</v>
      </c>
      <c r="AG7459">
        <f>YEAR(Table1[[#This Row],[Date Sent]])</f>
        <v>2024</v>
      </c>
      <c r="AH7459"/>
    </row>
    <row r="7460" spans="1:34" x14ac:dyDescent="0.2">
      <c r="A7460" t="s">
        <v>440</v>
      </c>
      <c r="B7460" t="s">
        <v>7846</v>
      </c>
      <c r="C7460" s="1">
        <v>71.86</v>
      </c>
      <c r="D7460" s="5">
        <v>45394</v>
      </c>
      <c r="E7460" t="s">
        <v>8</v>
      </c>
      <c r="F7460" t="s">
        <v>39</v>
      </c>
      <c r="G7460" s="16" t="s">
        <v>7851</v>
      </c>
      <c r="H7460" s="1"/>
      <c r="J7460"/>
      <c r="AC7460" s="5">
        <v>45408</v>
      </c>
      <c r="AD7460" t="s">
        <v>13735</v>
      </c>
      <c r="AE7460" t="s">
        <v>140</v>
      </c>
      <c r="AF7460">
        <f>MONTH(Table1[[#This Row],[Date Sent]])</f>
        <v>4</v>
      </c>
      <c r="AG7460">
        <f>YEAR(Table1[[#This Row],[Date Sent]])</f>
        <v>2024</v>
      </c>
      <c r="AH7460"/>
    </row>
    <row r="7461" spans="1:34" x14ac:dyDescent="0.2">
      <c r="A7461" t="s">
        <v>440</v>
      </c>
      <c r="B7461" t="s">
        <v>7846</v>
      </c>
      <c r="C7461" s="1">
        <v>420.69</v>
      </c>
      <c r="D7461" s="5">
        <v>45395</v>
      </c>
      <c r="E7461" t="s">
        <v>21</v>
      </c>
      <c r="F7461" t="s">
        <v>33</v>
      </c>
      <c r="G7461" s="16" t="s">
        <v>7852</v>
      </c>
      <c r="H7461" s="1"/>
      <c r="J7461"/>
      <c r="AC7461" s="5">
        <v>45408</v>
      </c>
      <c r="AD7461" t="s">
        <v>13735</v>
      </c>
      <c r="AE7461" t="s">
        <v>140</v>
      </c>
      <c r="AF7461">
        <f>MONTH(Table1[[#This Row],[Date Sent]])</f>
        <v>4</v>
      </c>
      <c r="AG7461">
        <f>YEAR(Table1[[#This Row],[Date Sent]])</f>
        <v>2024</v>
      </c>
      <c r="AH7461"/>
    </row>
    <row r="7462" spans="1:34" x14ac:dyDescent="0.2">
      <c r="A7462" t="s">
        <v>68</v>
      </c>
      <c r="B7462" t="s">
        <v>7853</v>
      </c>
      <c r="C7462" s="1">
        <v>251.84</v>
      </c>
      <c r="D7462" s="5">
        <v>45400</v>
      </c>
      <c r="E7462" t="s">
        <v>21</v>
      </c>
      <c r="F7462" t="s">
        <v>33</v>
      </c>
      <c r="G7462" s="16" t="s">
        <v>7854</v>
      </c>
      <c r="H7462" s="1"/>
      <c r="J7462"/>
      <c r="AC7462" s="5">
        <v>45408</v>
      </c>
      <c r="AD7462" t="s">
        <v>13727</v>
      </c>
      <c r="AE7462" t="s">
        <v>313</v>
      </c>
      <c r="AF7462">
        <f>MONTH(Table1[[#This Row],[Date Sent]])</f>
        <v>4</v>
      </c>
      <c r="AG7462">
        <f>YEAR(Table1[[#This Row],[Date Sent]])</f>
        <v>2024</v>
      </c>
      <c r="AH7462"/>
    </row>
    <row r="7463" spans="1:34" x14ac:dyDescent="0.2">
      <c r="A7463" t="s">
        <v>813</v>
      </c>
      <c r="B7463" t="s">
        <v>7855</v>
      </c>
      <c r="C7463" s="1">
        <v>30.53</v>
      </c>
      <c r="D7463" s="5">
        <v>45390</v>
      </c>
      <c r="E7463" t="s">
        <v>21</v>
      </c>
      <c r="F7463" t="s">
        <v>33</v>
      </c>
      <c r="G7463" s="16" t="s">
        <v>7856</v>
      </c>
      <c r="H7463" s="1"/>
      <c r="J7463"/>
      <c r="AC7463" s="5">
        <v>45408</v>
      </c>
      <c r="AD7463" t="s">
        <v>13196</v>
      </c>
      <c r="AE7463" t="s">
        <v>475</v>
      </c>
      <c r="AF7463">
        <f>MONTH(Table1[[#This Row],[Date Sent]])</f>
        <v>4</v>
      </c>
      <c r="AG7463">
        <f>YEAR(Table1[[#This Row],[Date Sent]])</f>
        <v>2024</v>
      </c>
      <c r="AH7463"/>
    </row>
    <row r="7464" spans="1:34" x14ac:dyDescent="0.2">
      <c r="A7464" t="s">
        <v>813</v>
      </c>
      <c r="B7464" t="s">
        <v>7855</v>
      </c>
      <c r="C7464" s="1">
        <v>123.88</v>
      </c>
      <c r="D7464" s="5">
        <v>45392</v>
      </c>
      <c r="E7464" t="s">
        <v>21</v>
      </c>
      <c r="F7464" t="s">
        <v>33</v>
      </c>
      <c r="G7464" s="16" t="s">
        <v>7857</v>
      </c>
      <c r="H7464" s="1"/>
      <c r="J7464"/>
      <c r="AC7464" s="5">
        <v>45408</v>
      </c>
      <c r="AD7464" t="s">
        <v>13196</v>
      </c>
      <c r="AE7464" t="s">
        <v>475</v>
      </c>
      <c r="AF7464">
        <f>MONTH(Table1[[#This Row],[Date Sent]])</f>
        <v>4</v>
      </c>
      <c r="AG7464">
        <f>YEAR(Table1[[#This Row],[Date Sent]])</f>
        <v>2024</v>
      </c>
      <c r="AH7464"/>
    </row>
    <row r="7465" spans="1:34" x14ac:dyDescent="0.2">
      <c r="A7465" t="s">
        <v>813</v>
      </c>
      <c r="B7465" t="s">
        <v>7855</v>
      </c>
      <c r="C7465" s="1">
        <v>124.37</v>
      </c>
      <c r="D7465" s="5">
        <v>45392</v>
      </c>
      <c r="E7465" t="s">
        <v>21</v>
      </c>
      <c r="F7465" t="s">
        <v>33</v>
      </c>
      <c r="G7465" s="16" t="s">
        <v>7858</v>
      </c>
      <c r="H7465" s="1"/>
      <c r="J7465"/>
      <c r="AC7465" s="5">
        <v>45408</v>
      </c>
      <c r="AD7465" t="s">
        <v>13196</v>
      </c>
      <c r="AE7465" t="s">
        <v>475</v>
      </c>
      <c r="AF7465">
        <f>MONTH(Table1[[#This Row],[Date Sent]])</f>
        <v>4</v>
      </c>
      <c r="AG7465">
        <f>YEAR(Table1[[#This Row],[Date Sent]])</f>
        <v>2024</v>
      </c>
      <c r="AH7465"/>
    </row>
    <row r="7466" spans="1:34" x14ac:dyDescent="0.2">
      <c r="A7466" t="s">
        <v>813</v>
      </c>
      <c r="B7466" t="s">
        <v>7855</v>
      </c>
      <c r="C7466" s="1">
        <v>41.58</v>
      </c>
      <c r="D7466" s="5">
        <v>45393</v>
      </c>
      <c r="E7466" t="s">
        <v>21</v>
      </c>
      <c r="F7466" t="s">
        <v>39</v>
      </c>
      <c r="G7466" s="16" t="s">
        <v>7859</v>
      </c>
      <c r="H7466" s="1"/>
      <c r="J7466"/>
      <c r="AC7466" s="5">
        <v>45408</v>
      </c>
      <c r="AD7466" t="s">
        <v>13196</v>
      </c>
      <c r="AE7466" t="s">
        <v>475</v>
      </c>
      <c r="AF7466">
        <f>MONTH(Table1[[#This Row],[Date Sent]])</f>
        <v>4</v>
      </c>
      <c r="AG7466">
        <f>YEAR(Table1[[#This Row],[Date Sent]])</f>
        <v>2024</v>
      </c>
      <c r="AH7466"/>
    </row>
    <row r="7467" spans="1:34" x14ac:dyDescent="0.2">
      <c r="A7467" t="s">
        <v>331</v>
      </c>
      <c r="B7467" t="s">
        <v>7860</v>
      </c>
      <c r="C7467" s="1">
        <v>40.520000000000003</v>
      </c>
      <c r="D7467" s="5">
        <v>45377</v>
      </c>
      <c r="E7467" t="s">
        <v>21</v>
      </c>
      <c r="F7467" t="s">
        <v>15</v>
      </c>
      <c r="G7467" s="16" t="s">
        <v>1175</v>
      </c>
      <c r="H7467" s="1"/>
      <c r="J7467"/>
      <c r="AC7467" s="5">
        <v>45408</v>
      </c>
      <c r="AD7467" t="s">
        <v>14544</v>
      </c>
      <c r="AE7467" t="s">
        <v>182</v>
      </c>
      <c r="AF7467">
        <f>MONTH(Table1[[#This Row],[Date Sent]])</f>
        <v>4</v>
      </c>
      <c r="AG7467">
        <f>YEAR(Table1[[#This Row],[Date Sent]])</f>
        <v>2024</v>
      </c>
      <c r="AH7467"/>
    </row>
    <row r="7468" spans="1:34" x14ac:dyDescent="0.2">
      <c r="A7468" t="s">
        <v>331</v>
      </c>
      <c r="B7468" t="s">
        <v>7860</v>
      </c>
      <c r="C7468" s="1">
        <v>88.35</v>
      </c>
      <c r="D7468" s="5">
        <v>45378</v>
      </c>
      <c r="E7468" t="s">
        <v>13</v>
      </c>
      <c r="F7468" t="s">
        <v>33</v>
      </c>
      <c r="G7468" s="16" t="s">
        <v>1591</v>
      </c>
      <c r="H7468" s="1"/>
      <c r="J7468"/>
      <c r="AC7468" s="5">
        <v>45408</v>
      </c>
      <c r="AD7468" t="s">
        <v>14544</v>
      </c>
      <c r="AE7468" t="s">
        <v>182</v>
      </c>
      <c r="AF7468">
        <f>MONTH(Table1[[#This Row],[Date Sent]])</f>
        <v>4</v>
      </c>
      <c r="AG7468">
        <f>YEAR(Table1[[#This Row],[Date Sent]])</f>
        <v>2024</v>
      </c>
      <c r="AH7468"/>
    </row>
    <row r="7469" spans="1:34" x14ac:dyDescent="0.2">
      <c r="A7469" t="s">
        <v>331</v>
      </c>
      <c r="B7469" t="s">
        <v>7860</v>
      </c>
      <c r="C7469" s="1">
        <v>39.630000000000003</v>
      </c>
      <c r="D7469" s="5">
        <v>45379</v>
      </c>
      <c r="E7469" t="s">
        <v>21</v>
      </c>
      <c r="F7469" t="s">
        <v>15</v>
      </c>
      <c r="G7469" s="16" t="s">
        <v>7861</v>
      </c>
      <c r="H7469" s="1"/>
      <c r="J7469"/>
      <c r="AC7469" s="5">
        <v>45408</v>
      </c>
      <c r="AD7469" t="s">
        <v>14544</v>
      </c>
      <c r="AE7469" t="s">
        <v>182</v>
      </c>
      <c r="AF7469">
        <f>MONTH(Table1[[#This Row],[Date Sent]])</f>
        <v>4</v>
      </c>
      <c r="AG7469">
        <f>YEAR(Table1[[#This Row],[Date Sent]])</f>
        <v>2024</v>
      </c>
      <c r="AH7469"/>
    </row>
    <row r="7470" spans="1:34" x14ac:dyDescent="0.2">
      <c r="A7470" t="s">
        <v>331</v>
      </c>
      <c r="B7470" t="s">
        <v>7860</v>
      </c>
      <c r="C7470" s="1">
        <v>112.14</v>
      </c>
      <c r="D7470" s="5">
        <v>45389</v>
      </c>
      <c r="E7470" t="s">
        <v>13</v>
      </c>
      <c r="F7470" t="s">
        <v>33</v>
      </c>
      <c r="G7470" s="16" t="s">
        <v>4079</v>
      </c>
      <c r="H7470" s="1"/>
      <c r="J7470"/>
      <c r="AC7470" s="5">
        <v>45408</v>
      </c>
      <c r="AD7470" t="s">
        <v>14544</v>
      </c>
      <c r="AE7470" t="s">
        <v>182</v>
      </c>
      <c r="AF7470">
        <f>MONTH(Table1[[#This Row],[Date Sent]])</f>
        <v>4</v>
      </c>
      <c r="AG7470">
        <f>YEAR(Table1[[#This Row],[Date Sent]])</f>
        <v>2024</v>
      </c>
      <c r="AH7470"/>
    </row>
    <row r="7471" spans="1:34" x14ac:dyDescent="0.2">
      <c r="A7471" t="s">
        <v>331</v>
      </c>
      <c r="B7471" t="s">
        <v>7860</v>
      </c>
      <c r="C7471" s="1">
        <v>59.13</v>
      </c>
      <c r="D7471" s="5">
        <v>45391</v>
      </c>
      <c r="E7471" t="s">
        <v>21</v>
      </c>
      <c r="F7471" t="s">
        <v>15</v>
      </c>
      <c r="G7471" s="16" t="s">
        <v>7862</v>
      </c>
      <c r="H7471" s="1"/>
      <c r="J7471"/>
      <c r="AC7471" s="5">
        <v>45408</v>
      </c>
      <c r="AD7471" t="s">
        <v>14544</v>
      </c>
      <c r="AE7471" t="s">
        <v>182</v>
      </c>
      <c r="AF7471">
        <f>MONTH(Table1[[#This Row],[Date Sent]])</f>
        <v>4</v>
      </c>
      <c r="AG7471">
        <f>YEAR(Table1[[#This Row],[Date Sent]])</f>
        <v>2024</v>
      </c>
      <c r="AH7471"/>
    </row>
    <row r="7472" spans="1:34" x14ac:dyDescent="0.2">
      <c r="A7472" t="s">
        <v>527</v>
      </c>
      <c r="B7472" t="s">
        <v>7863</v>
      </c>
      <c r="C7472" s="1">
        <v>150</v>
      </c>
      <c r="D7472" s="5">
        <v>45386</v>
      </c>
      <c r="E7472" t="s">
        <v>10</v>
      </c>
      <c r="F7472" t="s">
        <v>33</v>
      </c>
      <c r="G7472" s="16" t="s">
        <v>7864</v>
      </c>
      <c r="H7472" s="1"/>
      <c r="J7472"/>
      <c r="AC7472" s="5">
        <v>45408</v>
      </c>
      <c r="AD7472" t="s">
        <v>13582</v>
      </c>
      <c r="AE7472" t="s">
        <v>182</v>
      </c>
      <c r="AF7472">
        <f>MONTH(Table1[[#This Row],[Date Sent]])</f>
        <v>4</v>
      </c>
      <c r="AG7472">
        <f>YEAR(Table1[[#This Row],[Date Sent]])</f>
        <v>2024</v>
      </c>
      <c r="AH7472"/>
    </row>
    <row r="7473" spans="1:34" x14ac:dyDescent="0.2">
      <c r="A7473" t="s">
        <v>527</v>
      </c>
      <c r="B7473" t="s">
        <v>7863</v>
      </c>
      <c r="C7473" s="1">
        <v>88.41</v>
      </c>
      <c r="D7473" s="5">
        <v>45388</v>
      </c>
      <c r="E7473" t="s">
        <v>16</v>
      </c>
      <c r="F7473" t="s">
        <v>33</v>
      </c>
      <c r="G7473" s="16" t="s">
        <v>7865</v>
      </c>
      <c r="H7473" s="1"/>
      <c r="J7473"/>
      <c r="AC7473" s="5">
        <v>45408</v>
      </c>
      <c r="AD7473" t="s">
        <v>13582</v>
      </c>
      <c r="AE7473" t="s">
        <v>182</v>
      </c>
      <c r="AF7473">
        <f>MONTH(Table1[[#This Row],[Date Sent]])</f>
        <v>4</v>
      </c>
      <c r="AG7473">
        <f>YEAR(Table1[[#This Row],[Date Sent]])</f>
        <v>2024</v>
      </c>
      <c r="AH7473"/>
    </row>
    <row r="7474" spans="1:34" x14ac:dyDescent="0.2">
      <c r="A7474" t="s">
        <v>527</v>
      </c>
      <c r="B7474" t="s">
        <v>7863</v>
      </c>
      <c r="C7474" s="1">
        <v>35.58</v>
      </c>
      <c r="D7474" s="5">
        <v>45396</v>
      </c>
      <c r="E7474" t="s">
        <v>33</v>
      </c>
      <c r="F7474" t="s">
        <v>39</v>
      </c>
      <c r="G7474" s="16" t="s">
        <v>2615</v>
      </c>
      <c r="H7474" s="1"/>
      <c r="J7474"/>
      <c r="AC7474" s="5">
        <v>45408</v>
      </c>
      <c r="AD7474" t="s">
        <v>13582</v>
      </c>
      <c r="AE7474" t="s">
        <v>182</v>
      </c>
      <c r="AF7474">
        <f>MONTH(Table1[[#This Row],[Date Sent]])</f>
        <v>4</v>
      </c>
      <c r="AG7474">
        <f>YEAR(Table1[[#This Row],[Date Sent]])</f>
        <v>2024</v>
      </c>
      <c r="AH7474"/>
    </row>
    <row r="7475" spans="1:34" x14ac:dyDescent="0.2">
      <c r="A7475" t="s">
        <v>527</v>
      </c>
      <c r="B7475" t="s">
        <v>7863</v>
      </c>
      <c r="C7475" s="1">
        <v>7.32</v>
      </c>
      <c r="D7475" s="5">
        <v>45397</v>
      </c>
      <c r="E7475" t="s">
        <v>6</v>
      </c>
      <c r="F7475" t="s">
        <v>18</v>
      </c>
      <c r="G7475" s="16" t="s">
        <v>7866</v>
      </c>
      <c r="H7475" s="1"/>
      <c r="J7475"/>
      <c r="AC7475" s="5">
        <v>45408</v>
      </c>
      <c r="AD7475" t="s">
        <v>13582</v>
      </c>
      <c r="AE7475" t="s">
        <v>182</v>
      </c>
      <c r="AF7475">
        <f>MONTH(Table1[[#This Row],[Date Sent]])</f>
        <v>4</v>
      </c>
      <c r="AG7475">
        <f>YEAR(Table1[[#This Row],[Date Sent]])</f>
        <v>2024</v>
      </c>
      <c r="AH7475"/>
    </row>
    <row r="7476" spans="1:34" x14ac:dyDescent="0.2">
      <c r="A7476" t="s">
        <v>524</v>
      </c>
      <c r="B7476" t="s">
        <v>7867</v>
      </c>
      <c r="C7476" s="1">
        <v>34.81</v>
      </c>
      <c r="D7476" s="5">
        <v>45374</v>
      </c>
      <c r="E7476" t="s">
        <v>38</v>
      </c>
      <c r="F7476" t="s">
        <v>56</v>
      </c>
      <c r="G7476" s="16" t="s">
        <v>7868</v>
      </c>
      <c r="H7476" s="1"/>
      <c r="J7476"/>
      <c r="AC7476" s="5">
        <v>45408</v>
      </c>
      <c r="AD7476" t="s">
        <v>14666</v>
      </c>
      <c r="AE7476" t="s">
        <v>182</v>
      </c>
      <c r="AF7476">
        <f>MONTH(Table1[[#This Row],[Date Sent]])</f>
        <v>4</v>
      </c>
      <c r="AG7476">
        <f>YEAR(Table1[[#This Row],[Date Sent]])</f>
        <v>2024</v>
      </c>
      <c r="AH7476"/>
    </row>
    <row r="7477" spans="1:34" x14ac:dyDescent="0.2">
      <c r="A7477" t="s">
        <v>524</v>
      </c>
      <c r="B7477" t="s">
        <v>7867</v>
      </c>
      <c r="C7477" s="1">
        <v>15.27</v>
      </c>
      <c r="D7477" s="5">
        <v>45377</v>
      </c>
      <c r="E7477" t="s">
        <v>25</v>
      </c>
      <c r="F7477" t="s">
        <v>15</v>
      </c>
      <c r="G7477" s="16" t="s">
        <v>7869</v>
      </c>
      <c r="H7477" s="1"/>
      <c r="J7477"/>
      <c r="AC7477" s="5">
        <v>45408</v>
      </c>
      <c r="AD7477" t="s">
        <v>14666</v>
      </c>
      <c r="AE7477" t="s">
        <v>182</v>
      </c>
      <c r="AF7477">
        <f>MONTH(Table1[[#This Row],[Date Sent]])</f>
        <v>4</v>
      </c>
      <c r="AG7477">
        <f>YEAR(Table1[[#This Row],[Date Sent]])</f>
        <v>2024</v>
      </c>
      <c r="AH7477"/>
    </row>
    <row r="7478" spans="1:34" x14ac:dyDescent="0.2">
      <c r="A7478" t="s">
        <v>524</v>
      </c>
      <c r="B7478" t="s">
        <v>7867</v>
      </c>
      <c r="C7478" s="1">
        <v>48.4</v>
      </c>
      <c r="D7478" s="5">
        <v>45377</v>
      </c>
      <c r="E7478" t="s">
        <v>25</v>
      </c>
      <c r="F7478" t="s">
        <v>15</v>
      </c>
      <c r="G7478" s="16" t="s">
        <v>1725</v>
      </c>
      <c r="H7478" s="1"/>
      <c r="J7478"/>
      <c r="AC7478" s="5">
        <v>45408</v>
      </c>
      <c r="AD7478" t="s">
        <v>14666</v>
      </c>
      <c r="AE7478" t="s">
        <v>182</v>
      </c>
      <c r="AF7478">
        <f>MONTH(Table1[[#This Row],[Date Sent]])</f>
        <v>4</v>
      </c>
      <c r="AG7478">
        <f>YEAR(Table1[[#This Row],[Date Sent]])</f>
        <v>2024</v>
      </c>
      <c r="AH7478"/>
    </row>
    <row r="7479" spans="1:34" x14ac:dyDescent="0.2">
      <c r="A7479" t="s">
        <v>524</v>
      </c>
      <c r="B7479" t="s">
        <v>7867</v>
      </c>
      <c r="C7479" s="1">
        <v>92.53</v>
      </c>
      <c r="D7479" s="5">
        <v>45377</v>
      </c>
      <c r="E7479" t="s">
        <v>25</v>
      </c>
      <c r="F7479" t="s">
        <v>15</v>
      </c>
      <c r="G7479" s="16" t="s">
        <v>7870</v>
      </c>
      <c r="H7479" s="1"/>
      <c r="J7479"/>
      <c r="AC7479" s="5">
        <v>45408</v>
      </c>
      <c r="AD7479" t="s">
        <v>14666</v>
      </c>
      <c r="AE7479" t="s">
        <v>182</v>
      </c>
      <c r="AF7479">
        <f>MONTH(Table1[[#This Row],[Date Sent]])</f>
        <v>4</v>
      </c>
      <c r="AG7479">
        <f>YEAR(Table1[[#This Row],[Date Sent]])</f>
        <v>2024</v>
      </c>
      <c r="AH7479"/>
    </row>
    <row r="7480" spans="1:34" x14ac:dyDescent="0.2">
      <c r="A7480" t="s">
        <v>524</v>
      </c>
      <c r="B7480" t="s">
        <v>7867</v>
      </c>
      <c r="C7480" s="1">
        <v>-72.8</v>
      </c>
      <c r="D7480" s="5">
        <v>45378</v>
      </c>
      <c r="E7480" t="s">
        <v>25</v>
      </c>
      <c r="F7480" t="s">
        <v>49</v>
      </c>
      <c r="G7480" s="16" t="s">
        <v>1675</v>
      </c>
      <c r="H7480" s="1"/>
      <c r="J7480"/>
      <c r="AC7480" s="5">
        <v>45408</v>
      </c>
      <c r="AD7480" t="s">
        <v>14666</v>
      </c>
      <c r="AE7480" t="s">
        <v>182</v>
      </c>
      <c r="AF7480">
        <f>MONTH(Table1[[#This Row],[Date Sent]])</f>
        <v>4</v>
      </c>
      <c r="AG7480">
        <f>YEAR(Table1[[#This Row],[Date Sent]])</f>
        <v>2024</v>
      </c>
      <c r="AH7480"/>
    </row>
    <row r="7481" spans="1:34" x14ac:dyDescent="0.2">
      <c r="A7481" t="s">
        <v>524</v>
      </c>
      <c r="B7481" t="s">
        <v>7867</v>
      </c>
      <c r="C7481" s="1">
        <v>123.39</v>
      </c>
      <c r="D7481" s="5">
        <v>45378</v>
      </c>
      <c r="E7481" t="s">
        <v>25</v>
      </c>
      <c r="F7481" t="s">
        <v>10</v>
      </c>
      <c r="G7481" s="16" t="s">
        <v>7871</v>
      </c>
      <c r="H7481" s="1"/>
      <c r="J7481"/>
      <c r="AC7481" s="5">
        <v>45408</v>
      </c>
      <c r="AD7481" t="s">
        <v>14666</v>
      </c>
      <c r="AE7481" t="s">
        <v>182</v>
      </c>
      <c r="AF7481">
        <f>MONTH(Table1[[#This Row],[Date Sent]])</f>
        <v>4</v>
      </c>
      <c r="AG7481">
        <f>YEAR(Table1[[#This Row],[Date Sent]])</f>
        <v>2024</v>
      </c>
      <c r="AH7481"/>
    </row>
    <row r="7482" spans="1:34" x14ac:dyDescent="0.2">
      <c r="A7482" t="s">
        <v>524</v>
      </c>
      <c r="B7482" t="s">
        <v>7867</v>
      </c>
      <c r="C7482" s="1">
        <v>368.18</v>
      </c>
      <c r="D7482" s="5">
        <v>45378</v>
      </c>
      <c r="E7482" t="s">
        <v>25</v>
      </c>
      <c r="F7482" t="s">
        <v>49</v>
      </c>
      <c r="G7482" s="16" t="s">
        <v>7872</v>
      </c>
      <c r="H7482" s="1"/>
      <c r="J7482"/>
      <c r="AC7482" s="5">
        <v>45408</v>
      </c>
      <c r="AD7482" t="s">
        <v>14666</v>
      </c>
      <c r="AE7482" t="s">
        <v>182</v>
      </c>
      <c r="AF7482">
        <f>MONTH(Table1[[#This Row],[Date Sent]])</f>
        <v>4</v>
      </c>
      <c r="AG7482">
        <f>YEAR(Table1[[#This Row],[Date Sent]])</f>
        <v>2024</v>
      </c>
      <c r="AH7482"/>
    </row>
    <row r="7483" spans="1:34" x14ac:dyDescent="0.2">
      <c r="A7483" t="s">
        <v>524</v>
      </c>
      <c r="B7483" t="s">
        <v>7867</v>
      </c>
      <c r="C7483" s="1">
        <v>369.22</v>
      </c>
      <c r="D7483" s="5">
        <v>45378</v>
      </c>
      <c r="E7483" t="s">
        <v>25</v>
      </c>
      <c r="F7483" t="s">
        <v>49</v>
      </c>
      <c r="G7483" s="16" t="s">
        <v>7873</v>
      </c>
      <c r="H7483" s="1"/>
      <c r="J7483"/>
      <c r="AC7483" s="5">
        <v>45408</v>
      </c>
      <c r="AD7483" t="s">
        <v>14666</v>
      </c>
      <c r="AE7483" t="s">
        <v>182</v>
      </c>
      <c r="AF7483">
        <f>MONTH(Table1[[#This Row],[Date Sent]])</f>
        <v>4</v>
      </c>
      <c r="AG7483">
        <f>YEAR(Table1[[#This Row],[Date Sent]])</f>
        <v>2024</v>
      </c>
      <c r="AH7483"/>
    </row>
    <row r="7484" spans="1:34" x14ac:dyDescent="0.2">
      <c r="A7484" t="s">
        <v>524</v>
      </c>
      <c r="B7484" t="s">
        <v>7867</v>
      </c>
      <c r="C7484" s="1">
        <v>65.680000000000007</v>
      </c>
      <c r="D7484" s="5">
        <v>45379</v>
      </c>
      <c r="E7484" t="s">
        <v>25</v>
      </c>
      <c r="F7484" t="s">
        <v>17</v>
      </c>
      <c r="G7484" s="16" t="s">
        <v>7874</v>
      </c>
      <c r="H7484" s="1"/>
      <c r="J7484"/>
      <c r="AC7484" s="5">
        <v>45408</v>
      </c>
      <c r="AD7484" t="s">
        <v>14666</v>
      </c>
      <c r="AE7484" t="s">
        <v>182</v>
      </c>
      <c r="AF7484">
        <f>MONTH(Table1[[#This Row],[Date Sent]])</f>
        <v>4</v>
      </c>
      <c r="AG7484">
        <f>YEAR(Table1[[#This Row],[Date Sent]])</f>
        <v>2024</v>
      </c>
      <c r="AH7484"/>
    </row>
    <row r="7485" spans="1:34" x14ac:dyDescent="0.2">
      <c r="A7485" t="s">
        <v>524</v>
      </c>
      <c r="B7485" t="s">
        <v>7867</v>
      </c>
      <c r="C7485" s="1">
        <v>36.4</v>
      </c>
      <c r="D7485" s="5">
        <v>45379</v>
      </c>
      <c r="E7485" t="s">
        <v>25</v>
      </c>
      <c r="F7485" t="s">
        <v>15</v>
      </c>
      <c r="G7485" s="16" t="s">
        <v>6950</v>
      </c>
      <c r="H7485" s="1"/>
      <c r="J7485"/>
      <c r="AC7485" s="5">
        <v>45408</v>
      </c>
      <c r="AD7485" t="s">
        <v>14666</v>
      </c>
      <c r="AE7485" t="s">
        <v>182</v>
      </c>
      <c r="AF7485">
        <f>MONTH(Table1[[#This Row],[Date Sent]])</f>
        <v>4</v>
      </c>
      <c r="AG7485">
        <f>YEAR(Table1[[#This Row],[Date Sent]])</f>
        <v>2024</v>
      </c>
      <c r="AH7485"/>
    </row>
    <row r="7486" spans="1:34" x14ac:dyDescent="0.2">
      <c r="A7486" t="s">
        <v>524</v>
      </c>
      <c r="B7486" t="s">
        <v>7867</v>
      </c>
      <c r="C7486" s="1">
        <v>49.45</v>
      </c>
      <c r="D7486" s="5">
        <v>45380</v>
      </c>
      <c r="E7486" t="s">
        <v>8</v>
      </c>
      <c r="F7486" t="s">
        <v>39</v>
      </c>
      <c r="G7486" s="16" t="s">
        <v>7875</v>
      </c>
      <c r="H7486" s="1"/>
      <c r="J7486"/>
      <c r="AC7486" s="5">
        <v>45408</v>
      </c>
      <c r="AD7486" t="s">
        <v>14666</v>
      </c>
      <c r="AE7486" t="s">
        <v>182</v>
      </c>
      <c r="AF7486">
        <f>MONTH(Table1[[#This Row],[Date Sent]])</f>
        <v>4</v>
      </c>
      <c r="AG7486">
        <f>YEAR(Table1[[#This Row],[Date Sent]])</f>
        <v>2024</v>
      </c>
      <c r="AH7486"/>
    </row>
    <row r="7487" spans="1:34" x14ac:dyDescent="0.2">
      <c r="A7487" t="s">
        <v>524</v>
      </c>
      <c r="B7487" t="s">
        <v>7867</v>
      </c>
      <c r="C7487" s="1">
        <v>89.85</v>
      </c>
      <c r="D7487" s="5">
        <v>45385</v>
      </c>
      <c r="E7487" t="s">
        <v>25</v>
      </c>
      <c r="F7487" t="s">
        <v>10</v>
      </c>
      <c r="G7487" s="16" t="s">
        <v>7876</v>
      </c>
      <c r="H7487" s="1"/>
      <c r="J7487"/>
      <c r="AC7487" s="5">
        <v>45408</v>
      </c>
      <c r="AD7487" t="s">
        <v>14666</v>
      </c>
      <c r="AE7487" t="s">
        <v>182</v>
      </c>
      <c r="AF7487">
        <f>MONTH(Table1[[#This Row],[Date Sent]])</f>
        <v>4</v>
      </c>
      <c r="AG7487">
        <f>YEAR(Table1[[#This Row],[Date Sent]])</f>
        <v>2024</v>
      </c>
      <c r="AH7487"/>
    </row>
    <row r="7488" spans="1:34" x14ac:dyDescent="0.2">
      <c r="A7488" t="s">
        <v>524</v>
      </c>
      <c r="B7488" t="s">
        <v>7867</v>
      </c>
      <c r="C7488" s="1">
        <v>255.74</v>
      </c>
      <c r="D7488" s="5">
        <v>45391</v>
      </c>
      <c r="E7488" t="s">
        <v>25</v>
      </c>
      <c r="F7488" t="s">
        <v>49</v>
      </c>
      <c r="G7488" s="16" t="s">
        <v>7877</v>
      </c>
      <c r="H7488" s="1"/>
      <c r="J7488"/>
      <c r="AC7488" s="5">
        <v>45408</v>
      </c>
      <c r="AD7488" t="s">
        <v>14666</v>
      </c>
      <c r="AE7488" t="s">
        <v>182</v>
      </c>
      <c r="AF7488">
        <f>MONTH(Table1[[#This Row],[Date Sent]])</f>
        <v>4</v>
      </c>
      <c r="AG7488">
        <f>YEAR(Table1[[#This Row],[Date Sent]])</f>
        <v>2024</v>
      </c>
      <c r="AH7488"/>
    </row>
    <row r="7489" spans="1:34" x14ac:dyDescent="0.2">
      <c r="A7489" t="s">
        <v>524</v>
      </c>
      <c r="B7489" t="s">
        <v>7867</v>
      </c>
      <c r="C7489" s="1">
        <v>585.66</v>
      </c>
      <c r="D7489" s="5">
        <v>45392</v>
      </c>
      <c r="E7489" t="s">
        <v>25</v>
      </c>
      <c r="F7489" t="s">
        <v>918</v>
      </c>
      <c r="G7489" s="16" t="str">
        <f>_xlfn.CONCAT(Table1[[#This Row],[Notes 1]],",",Table1[[#This Row],[Notes 2]],",",Table1[[#This Row],[Notes 3]])</f>
        <v>febreeze, fabuloso, mop bucket, toilet bowl cleaner,utility blades, utility knifes, ladder, multi-tool,tape, bath fan, mop w/handle</v>
      </c>
      <c r="H7489" s="1">
        <v>304.66000000000003</v>
      </c>
      <c r="I7489" t="s">
        <v>15</v>
      </c>
      <c r="J7489" t="s">
        <v>7878</v>
      </c>
      <c r="K7489" s="1">
        <v>147.85</v>
      </c>
      <c r="L7489" t="s">
        <v>17</v>
      </c>
      <c r="M7489" t="s">
        <v>7879</v>
      </c>
      <c r="N7489" s="1">
        <v>90.54</v>
      </c>
      <c r="O7489" t="s">
        <v>33</v>
      </c>
      <c r="P7489" t="s">
        <v>7880</v>
      </c>
      <c r="Q7489" s="1">
        <v>73.14</v>
      </c>
      <c r="R7489" t="s">
        <v>16</v>
      </c>
      <c r="S7489" t="s">
        <v>7881</v>
      </c>
      <c r="AC7489" s="5">
        <v>45408</v>
      </c>
      <c r="AD7489" t="s">
        <v>14666</v>
      </c>
      <c r="AE7489" t="s">
        <v>182</v>
      </c>
      <c r="AF7489">
        <f>MONTH(Table1[[#This Row],[Date Sent]])</f>
        <v>4</v>
      </c>
      <c r="AG7489">
        <f>YEAR(Table1[[#This Row],[Date Sent]])</f>
        <v>2024</v>
      </c>
      <c r="AH7489"/>
    </row>
    <row r="7490" spans="1:34" x14ac:dyDescent="0.2">
      <c r="A7490" t="s">
        <v>524</v>
      </c>
      <c r="B7490" t="s">
        <v>7867</v>
      </c>
      <c r="C7490" s="1">
        <v>92.08</v>
      </c>
      <c r="D7490" s="5">
        <v>45392</v>
      </c>
      <c r="E7490" t="s">
        <v>25</v>
      </c>
      <c r="F7490" t="s">
        <v>17</v>
      </c>
      <c r="G7490" s="16" t="s">
        <v>1478</v>
      </c>
      <c r="H7490" s="1"/>
      <c r="J7490"/>
      <c r="AC7490" s="5">
        <v>45408</v>
      </c>
      <c r="AD7490" t="s">
        <v>14666</v>
      </c>
      <c r="AE7490" t="s">
        <v>182</v>
      </c>
      <c r="AF7490">
        <f>MONTH(Table1[[#This Row],[Date Sent]])</f>
        <v>4</v>
      </c>
      <c r="AG7490">
        <f>YEAR(Table1[[#This Row],[Date Sent]])</f>
        <v>2024</v>
      </c>
      <c r="AH7490"/>
    </row>
    <row r="7491" spans="1:34" x14ac:dyDescent="0.2">
      <c r="A7491" t="s">
        <v>524</v>
      </c>
      <c r="B7491" t="s">
        <v>7867</v>
      </c>
      <c r="C7491" s="1">
        <v>17.91</v>
      </c>
      <c r="D7491" s="5">
        <v>45392</v>
      </c>
      <c r="E7491" t="s">
        <v>25</v>
      </c>
      <c r="F7491" t="s">
        <v>17</v>
      </c>
      <c r="G7491" s="16" t="s">
        <v>1478</v>
      </c>
      <c r="H7491" s="1"/>
      <c r="J7491"/>
      <c r="AC7491" s="5">
        <v>45408</v>
      </c>
      <c r="AD7491" t="s">
        <v>14666</v>
      </c>
      <c r="AE7491" t="s">
        <v>182</v>
      </c>
      <c r="AF7491">
        <f>MONTH(Table1[[#This Row],[Date Sent]])</f>
        <v>4</v>
      </c>
      <c r="AG7491">
        <f>YEAR(Table1[[#This Row],[Date Sent]])</f>
        <v>2024</v>
      </c>
      <c r="AH7491"/>
    </row>
    <row r="7492" spans="1:34" x14ac:dyDescent="0.2">
      <c r="A7492" t="s">
        <v>524</v>
      </c>
      <c r="B7492" t="s">
        <v>7867</v>
      </c>
      <c r="C7492" s="1">
        <v>5.37</v>
      </c>
      <c r="D7492" s="5">
        <v>45392</v>
      </c>
      <c r="E7492" t="s">
        <v>17</v>
      </c>
      <c r="F7492" t="s">
        <v>39</v>
      </c>
      <c r="G7492" s="16" t="s">
        <v>1550</v>
      </c>
      <c r="H7492" s="1"/>
      <c r="J7492"/>
      <c r="AC7492" s="5">
        <v>45408</v>
      </c>
      <c r="AD7492" t="s">
        <v>14666</v>
      </c>
      <c r="AE7492" t="s">
        <v>182</v>
      </c>
      <c r="AF7492">
        <f>MONTH(Table1[[#This Row],[Date Sent]])</f>
        <v>4</v>
      </c>
      <c r="AG7492">
        <f>YEAR(Table1[[#This Row],[Date Sent]])</f>
        <v>2024</v>
      </c>
      <c r="AH7492"/>
    </row>
    <row r="7493" spans="1:34" x14ac:dyDescent="0.2">
      <c r="A7493" t="s">
        <v>524</v>
      </c>
      <c r="B7493" t="s">
        <v>7867</v>
      </c>
      <c r="C7493" s="1">
        <v>287.43</v>
      </c>
      <c r="D7493" s="5">
        <v>45393</v>
      </c>
      <c r="E7493" t="s">
        <v>17</v>
      </c>
      <c r="F7493" t="s">
        <v>918</v>
      </c>
      <c r="G7493" s="16" t="str">
        <f>_xlfn.CONCAT(Table1[[#This Row],[Notes 1]],",",Table1[[#This Row],[Notes 2]],",",Table1[[#This Row],[Notes 3]])</f>
        <v>duct tape, painters tape, flex seal,gas can,letters, hates</v>
      </c>
      <c r="H7493" s="1">
        <v>70.58</v>
      </c>
      <c r="I7493" t="s">
        <v>33</v>
      </c>
      <c r="J7493" t="s">
        <v>7882</v>
      </c>
      <c r="K7493" s="1">
        <v>56.99</v>
      </c>
      <c r="L7493" t="s">
        <v>16</v>
      </c>
      <c r="M7493" t="s">
        <v>1964</v>
      </c>
      <c r="N7493" s="1">
        <v>136.54</v>
      </c>
      <c r="O7493" t="s">
        <v>15</v>
      </c>
      <c r="P7493" t="s">
        <v>7883</v>
      </c>
      <c r="Q7493" s="1">
        <v>23.32</v>
      </c>
      <c r="R7493" t="s">
        <v>39</v>
      </c>
      <c r="S7493" t="s">
        <v>7884</v>
      </c>
      <c r="AC7493" s="5">
        <v>45408</v>
      </c>
      <c r="AD7493" t="s">
        <v>14666</v>
      </c>
      <c r="AE7493" t="s">
        <v>182</v>
      </c>
      <c r="AF7493">
        <f>MONTH(Table1[[#This Row],[Date Sent]])</f>
        <v>4</v>
      </c>
      <c r="AG7493">
        <f>YEAR(Table1[[#This Row],[Date Sent]])</f>
        <v>2024</v>
      </c>
      <c r="AH7493"/>
    </row>
    <row r="7494" spans="1:34" x14ac:dyDescent="0.2">
      <c r="A7494" t="s">
        <v>524</v>
      </c>
      <c r="B7494" t="s">
        <v>7867</v>
      </c>
      <c r="C7494" s="1">
        <v>77.91</v>
      </c>
      <c r="D7494" s="5">
        <v>45397</v>
      </c>
      <c r="E7494" t="s">
        <v>17</v>
      </c>
      <c r="F7494" t="s">
        <v>39</v>
      </c>
      <c r="G7494" s="16" t="s">
        <v>7885</v>
      </c>
      <c r="H7494" s="1"/>
      <c r="J7494"/>
      <c r="AC7494" s="5">
        <v>45408</v>
      </c>
      <c r="AD7494" t="s">
        <v>14666</v>
      </c>
      <c r="AE7494" t="s">
        <v>182</v>
      </c>
      <c r="AF7494">
        <f>MONTH(Table1[[#This Row],[Date Sent]])</f>
        <v>4</v>
      </c>
      <c r="AG7494">
        <f>YEAR(Table1[[#This Row],[Date Sent]])</f>
        <v>2024</v>
      </c>
      <c r="AH7494"/>
    </row>
    <row r="7495" spans="1:34" x14ac:dyDescent="0.2">
      <c r="A7495" t="s">
        <v>524</v>
      </c>
      <c r="B7495" t="s">
        <v>7867</v>
      </c>
      <c r="C7495" s="1">
        <v>349.77</v>
      </c>
      <c r="D7495" s="5">
        <v>45397</v>
      </c>
      <c r="E7495" t="s">
        <v>25</v>
      </c>
      <c r="F7495" t="s">
        <v>33</v>
      </c>
      <c r="G7495" s="16" t="s">
        <v>7886</v>
      </c>
      <c r="H7495" s="1"/>
      <c r="J7495"/>
      <c r="AC7495" s="5">
        <v>45408</v>
      </c>
      <c r="AD7495" t="s">
        <v>14666</v>
      </c>
      <c r="AE7495" t="s">
        <v>182</v>
      </c>
      <c r="AF7495">
        <f>MONTH(Table1[[#This Row],[Date Sent]])</f>
        <v>4</v>
      </c>
      <c r="AG7495">
        <f>YEAR(Table1[[#This Row],[Date Sent]])</f>
        <v>2024</v>
      </c>
      <c r="AH7495"/>
    </row>
    <row r="7496" spans="1:34" x14ac:dyDescent="0.2">
      <c r="A7496" t="s">
        <v>524</v>
      </c>
      <c r="B7496" t="s">
        <v>7867</v>
      </c>
      <c r="C7496" s="1">
        <v>39.47</v>
      </c>
      <c r="D7496" s="5">
        <v>45398</v>
      </c>
      <c r="E7496" t="s">
        <v>17</v>
      </c>
      <c r="F7496" t="s">
        <v>918</v>
      </c>
      <c r="G7496" s="16" t="str">
        <f>_xlfn.CONCAT(Table1[[#This Row],[Notes 1]],",",Table1[[#This Row],[Notes 2]],",",Table1[[#This Row],[Notes 3]])</f>
        <v>shelving,Monster Energy (Personal Expense),</v>
      </c>
      <c r="H7496" s="1">
        <v>37.19</v>
      </c>
      <c r="I7496" t="s">
        <v>49</v>
      </c>
      <c r="J7496" t="s">
        <v>1675</v>
      </c>
      <c r="K7496" s="1">
        <v>2.2799999999999998</v>
      </c>
      <c r="L7496" t="s">
        <v>14</v>
      </c>
      <c r="M7496" t="s">
        <v>7887</v>
      </c>
      <c r="AC7496" s="5">
        <v>45408</v>
      </c>
      <c r="AD7496" t="s">
        <v>14666</v>
      </c>
      <c r="AE7496" t="s">
        <v>182</v>
      </c>
      <c r="AF7496">
        <f>MONTH(Table1[[#This Row],[Date Sent]])</f>
        <v>4</v>
      </c>
      <c r="AG7496">
        <f>YEAR(Table1[[#This Row],[Date Sent]])</f>
        <v>2024</v>
      </c>
      <c r="AH7496"/>
    </row>
    <row r="7497" spans="1:34" x14ac:dyDescent="0.2">
      <c r="A7497" t="s">
        <v>524</v>
      </c>
      <c r="B7497" t="s">
        <v>7867</v>
      </c>
      <c r="C7497" s="1">
        <v>163.47</v>
      </c>
      <c r="D7497" s="5">
        <v>45398</v>
      </c>
      <c r="E7497" t="s">
        <v>17</v>
      </c>
      <c r="F7497" t="s">
        <v>39</v>
      </c>
      <c r="G7497" s="16" t="s">
        <v>7888</v>
      </c>
      <c r="H7497" s="1"/>
      <c r="J7497"/>
      <c r="AC7497" s="5">
        <v>45408</v>
      </c>
      <c r="AD7497" t="s">
        <v>14666</v>
      </c>
      <c r="AE7497" t="s">
        <v>182</v>
      </c>
      <c r="AF7497">
        <f>MONTH(Table1[[#This Row],[Date Sent]])</f>
        <v>4</v>
      </c>
      <c r="AG7497">
        <f>YEAR(Table1[[#This Row],[Date Sent]])</f>
        <v>2024</v>
      </c>
      <c r="AH7497"/>
    </row>
    <row r="7498" spans="1:34" x14ac:dyDescent="0.2">
      <c r="A7498" t="s">
        <v>524</v>
      </c>
      <c r="B7498" t="s">
        <v>7867</v>
      </c>
      <c r="C7498" s="1">
        <v>38.659999999999997</v>
      </c>
      <c r="D7498" s="5">
        <v>45398</v>
      </c>
      <c r="E7498" t="s">
        <v>17</v>
      </c>
      <c r="F7498" t="s">
        <v>39</v>
      </c>
      <c r="G7498" s="16" t="s">
        <v>7889</v>
      </c>
      <c r="H7498" s="1"/>
      <c r="J7498"/>
      <c r="AC7498" s="5">
        <v>45408</v>
      </c>
      <c r="AD7498" t="s">
        <v>14666</v>
      </c>
      <c r="AE7498" t="s">
        <v>182</v>
      </c>
      <c r="AF7498">
        <f>MONTH(Table1[[#This Row],[Date Sent]])</f>
        <v>4</v>
      </c>
      <c r="AG7498">
        <f>YEAR(Table1[[#This Row],[Date Sent]])</f>
        <v>2024</v>
      </c>
      <c r="AH7498"/>
    </row>
    <row r="7499" spans="1:34" x14ac:dyDescent="0.2">
      <c r="A7499" t="s">
        <v>524</v>
      </c>
      <c r="B7499" t="s">
        <v>7867</v>
      </c>
      <c r="C7499" s="1">
        <v>0.03</v>
      </c>
      <c r="D7499" s="5">
        <v>45398</v>
      </c>
      <c r="E7499" t="s">
        <v>25</v>
      </c>
      <c r="F7499" t="s">
        <v>17</v>
      </c>
      <c r="G7499" s="16" t="s">
        <v>7890</v>
      </c>
      <c r="H7499" s="1"/>
      <c r="J7499"/>
      <c r="AC7499" s="5">
        <v>45408</v>
      </c>
      <c r="AD7499" t="s">
        <v>14666</v>
      </c>
      <c r="AE7499" t="s">
        <v>182</v>
      </c>
      <c r="AF7499">
        <f>MONTH(Table1[[#This Row],[Date Sent]])</f>
        <v>4</v>
      </c>
      <c r="AG7499">
        <f>YEAR(Table1[[#This Row],[Date Sent]])</f>
        <v>2024</v>
      </c>
      <c r="AH7499"/>
    </row>
    <row r="7500" spans="1:34" x14ac:dyDescent="0.2">
      <c r="A7500" t="s">
        <v>524</v>
      </c>
      <c r="B7500" t="s">
        <v>7867</v>
      </c>
      <c r="C7500" s="1">
        <v>62.6</v>
      </c>
      <c r="D7500" s="5">
        <v>45399</v>
      </c>
      <c r="E7500" t="s">
        <v>17</v>
      </c>
      <c r="F7500" t="s">
        <v>39</v>
      </c>
      <c r="G7500" s="16" t="s">
        <v>7891</v>
      </c>
      <c r="H7500" s="1"/>
      <c r="J7500"/>
      <c r="AC7500" s="5">
        <v>45408</v>
      </c>
      <c r="AD7500" t="s">
        <v>14666</v>
      </c>
      <c r="AE7500" t="s">
        <v>182</v>
      </c>
      <c r="AF7500">
        <f>MONTH(Table1[[#This Row],[Date Sent]])</f>
        <v>4</v>
      </c>
      <c r="AG7500">
        <f>YEAR(Table1[[#This Row],[Date Sent]])</f>
        <v>2024</v>
      </c>
      <c r="AH7500"/>
    </row>
    <row r="7501" spans="1:34" x14ac:dyDescent="0.2">
      <c r="A7501" t="s">
        <v>524</v>
      </c>
      <c r="B7501" t="s">
        <v>7867</v>
      </c>
      <c r="C7501" s="1">
        <v>29.46</v>
      </c>
      <c r="D7501" s="5">
        <v>45399</v>
      </c>
      <c r="E7501" t="s">
        <v>17</v>
      </c>
      <c r="F7501" t="s">
        <v>33</v>
      </c>
      <c r="G7501" s="16" t="s">
        <v>7892</v>
      </c>
      <c r="H7501" s="1"/>
      <c r="J7501"/>
      <c r="AC7501" s="5">
        <v>45408</v>
      </c>
      <c r="AD7501" t="s">
        <v>14666</v>
      </c>
      <c r="AE7501" t="s">
        <v>182</v>
      </c>
      <c r="AF7501">
        <f>MONTH(Table1[[#This Row],[Date Sent]])</f>
        <v>4</v>
      </c>
      <c r="AG7501">
        <f>YEAR(Table1[[#This Row],[Date Sent]])</f>
        <v>2024</v>
      </c>
      <c r="AH7501"/>
    </row>
    <row r="7502" spans="1:34" x14ac:dyDescent="0.2">
      <c r="A7502" t="s">
        <v>524</v>
      </c>
      <c r="B7502" t="s">
        <v>7867</v>
      </c>
      <c r="C7502" s="1">
        <v>21.6</v>
      </c>
      <c r="D7502" s="5">
        <v>45400</v>
      </c>
      <c r="E7502" t="s">
        <v>17</v>
      </c>
      <c r="F7502" t="s">
        <v>40</v>
      </c>
      <c r="G7502" s="16" t="s">
        <v>3755</v>
      </c>
      <c r="H7502" s="1"/>
      <c r="J7502"/>
      <c r="AC7502" s="5">
        <v>45408</v>
      </c>
      <c r="AD7502" t="s">
        <v>14666</v>
      </c>
      <c r="AE7502" t="s">
        <v>182</v>
      </c>
      <c r="AF7502">
        <f>MONTH(Table1[[#This Row],[Date Sent]])</f>
        <v>4</v>
      </c>
      <c r="AG7502">
        <f>YEAR(Table1[[#This Row],[Date Sent]])</f>
        <v>2024</v>
      </c>
      <c r="AH7502"/>
    </row>
    <row r="7503" spans="1:34" x14ac:dyDescent="0.2">
      <c r="A7503" t="s">
        <v>524</v>
      </c>
      <c r="B7503" t="s">
        <v>7867</v>
      </c>
      <c r="C7503" s="1">
        <v>-163.47</v>
      </c>
      <c r="D7503" s="5">
        <v>45400</v>
      </c>
      <c r="E7503" t="s">
        <v>17</v>
      </c>
      <c r="F7503" t="s">
        <v>39</v>
      </c>
      <c r="G7503" s="16" t="s">
        <v>7888</v>
      </c>
      <c r="H7503" s="1"/>
      <c r="J7503"/>
      <c r="AC7503" s="5">
        <v>45408</v>
      </c>
      <c r="AD7503" t="s">
        <v>14666</v>
      </c>
      <c r="AE7503" t="s">
        <v>182</v>
      </c>
      <c r="AF7503">
        <f>MONTH(Table1[[#This Row],[Date Sent]])</f>
        <v>4</v>
      </c>
      <c r="AG7503">
        <f>YEAR(Table1[[#This Row],[Date Sent]])</f>
        <v>2024</v>
      </c>
      <c r="AH7503"/>
    </row>
    <row r="7504" spans="1:34" x14ac:dyDescent="0.2">
      <c r="A7504" t="s">
        <v>2196</v>
      </c>
      <c r="B7504" t="s">
        <v>7893</v>
      </c>
      <c r="C7504" s="1">
        <v>9.1</v>
      </c>
      <c r="D7504" s="5">
        <v>45376</v>
      </c>
      <c r="E7504" t="s">
        <v>21</v>
      </c>
      <c r="F7504" t="s">
        <v>15</v>
      </c>
      <c r="G7504" s="16" t="s">
        <v>1175</v>
      </c>
      <c r="H7504" s="1"/>
      <c r="J7504"/>
      <c r="AC7504" s="5">
        <v>45408</v>
      </c>
      <c r="AD7504" t="s">
        <v>13459</v>
      </c>
      <c r="AE7504" t="s">
        <v>182</v>
      </c>
      <c r="AF7504">
        <f>MONTH(Table1[[#This Row],[Date Sent]])</f>
        <v>4</v>
      </c>
      <c r="AG7504">
        <f>YEAR(Table1[[#This Row],[Date Sent]])</f>
        <v>2024</v>
      </c>
      <c r="AH7504"/>
    </row>
    <row r="7505" spans="1:34" x14ac:dyDescent="0.2">
      <c r="A7505" t="s">
        <v>2196</v>
      </c>
      <c r="B7505" t="s">
        <v>7893</v>
      </c>
      <c r="C7505" s="1">
        <v>20.43</v>
      </c>
      <c r="D7505" s="5">
        <v>45386</v>
      </c>
      <c r="E7505" t="s">
        <v>21</v>
      </c>
      <c r="F7505" t="s">
        <v>33</v>
      </c>
      <c r="G7505" s="16" t="s">
        <v>2642</v>
      </c>
      <c r="H7505" s="1"/>
      <c r="J7505"/>
      <c r="AC7505" s="5">
        <v>45408</v>
      </c>
      <c r="AD7505" t="s">
        <v>13459</v>
      </c>
      <c r="AE7505" t="s">
        <v>182</v>
      </c>
      <c r="AF7505">
        <f>MONTH(Table1[[#This Row],[Date Sent]])</f>
        <v>4</v>
      </c>
      <c r="AG7505">
        <f>YEAR(Table1[[#This Row],[Date Sent]])</f>
        <v>2024</v>
      </c>
      <c r="AH7505"/>
    </row>
    <row r="7506" spans="1:34" x14ac:dyDescent="0.2">
      <c r="A7506" t="s">
        <v>398</v>
      </c>
      <c r="B7506" t="s">
        <v>7894</v>
      </c>
      <c r="C7506" s="1">
        <v>92.18</v>
      </c>
      <c r="D7506" s="5">
        <v>45372</v>
      </c>
      <c r="E7506" t="s">
        <v>23</v>
      </c>
      <c r="F7506" t="s">
        <v>33</v>
      </c>
      <c r="G7506" s="16" t="s">
        <v>7895</v>
      </c>
      <c r="H7506" s="1"/>
      <c r="J7506"/>
      <c r="AC7506" s="5">
        <v>45408</v>
      </c>
      <c r="AD7506" t="s">
        <v>14537</v>
      </c>
      <c r="AE7506" t="s">
        <v>475</v>
      </c>
      <c r="AF7506">
        <f>MONTH(Table1[[#This Row],[Date Sent]])</f>
        <v>4</v>
      </c>
      <c r="AG7506">
        <f>YEAR(Table1[[#This Row],[Date Sent]])</f>
        <v>2024</v>
      </c>
      <c r="AH7506"/>
    </row>
    <row r="7507" spans="1:34" x14ac:dyDescent="0.2">
      <c r="A7507" t="s">
        <v>398</v>
      </c>
      <c r="B7507" t="s">
        <v>7894</v>
      </c>
      <c r="C7507" s="1">
        <v>137.79</v>
      </c>
      <c r="D7507" s="5">
        <v>45376</v>
      </c>
      <c r="E7507" t="s">
        <v>23</v>
      </c>
      <c r="F7507" t="s">
        <v>25</v>
      </c>
      <c r="G7507" s="16" t="s">
        <v>7896</v>
      </c>
      <c r="H7507" s="1"/>
      <c r="J7507"/>
      <c r="AC7507" s="5">
        <v>45408</v>
      </c>
      <c r="AD7507" t="s">
        <v>14537</v>
      </c>
      <c r="AE7507" t="s">
        <v>475</v>
      </c>
      <c r="AF7507">
        <f>MONTH(Table1[[#This Row],[Date Sent]])</f>
        <v>4</v>
      </c>
      <c r="AG7507">
        <f>YEAR(Table1[[#This Row],[Date Sent]])</f>
        <v>2024</v>
      </c>
      <c r="AH7507"/>
    </row>
    <row r="7508" spans="1:34" x14ac:dyDescent="0.2">
      <c r="A7508" t="s">
        <v>398</v>
      </c>
      <c r="B7508" t="s">
        <v>7894</v>
      </c>
      <c r="C7508" s="1">
        <v>62.09</v>
      </c>
      <c r="D7508" s="5">
        <v>45377</v>
      </c>
      <c r="E7508" t="s">
        <v>21</v>
      </c>
      <c r="F7508" t="s">
        <v>33</v>
      </c>
      <c r="G7508" s="16" t="s">
        <v>2753</v>
      </c>
      <c r="H7508" s="1"/>
      <c r="J7508"/>
      <c r="AC7508" s="5">
        <v>45408</v>
      </c>
      <c r="AD7508" t="s">
        <v>14537</v>
      </c>
      <c r="AE7508" t="s">
        <v>475</v>
      </c>
      <c r="AF7508">
        <f>MONTH(Table1[[#This Row],[Date Sent]])</f>
        <v>4</v>
      </c>
      <c r="AG7508">
        <f>YEAR(Table1[[#This Row],[Date Sent]])</f>
        <v>2024</v>
      </c>
      <c r="AH7508"/>
    </row>
    <row r="7509" spans="1:34" x14ac:dyDescent="0.2">
      <c r="A7509" t="s">
        <v>398</v>
      </c>
      <c r="B7509" t="s">
        <v>7894</v>
      </c>
      <c r="C7509" s="1">
        <v>144.9</v>
      </c>
      <c r="D7509" s="5">
        <v>45380</v>
      </c>
      <c r="E7509" t="s">
        <v>8</v>
      </c>
      <c r="F7509" t="s">
        <v>39</v>
      </c>
      <c r="G7509" s="16" t="s">
        <v>7897</v>
      </c>
      <c r="H7509" s="1"/>
      <c r="J7509"/>
      <c r="AC7509" s="5">
        <v>45408</v>
      </c>
      <c r="AD7509" t="s">
        <v>14537</v>
      </c>
      <c r="AE7509" t="s">
        <v>475</v>
      </c>
      <c r="AF7509">
        <f>MONTH(Table1[[#This Row],[Date Sent]])</f>
        <v>4</v>
      </c>
      <c r="AG7509">
        <f>YEAR(Table1[[#This Row],[Date Sent]])</f>
        <v>2024</v>
      </c>
      <c r="AH7509"/>
    </row>
    <row r="7510" spans="1:34" x14ac:dyDescent="0.2">
      <c r="A7510" t="s">
        <v>398</v>
      </c>
      <c r="B7510" t="s">
        <v>7894</v>
      </c>
      <c r="C7510" s="1">
        <v>3.47</v>
      </c>
      <c r="D7510" s="5">
        <v>45399</v>
      </c>
      <c r="E7510" t="s">
        <v>27</v>
      </c>
      <c r="F7510" t="s">
        <v>39</v>
      </c>
      <c r="G7510" s="16" t="s">
        <v>7898</v>
      </c>
      <c r="H7510" s="1"/>
      <c r="J7510"/>
      <c r="AC7510" s="5">
        <v>45408</v>
      </c>
      <c r="AD7510" t="s">
        <v>14537</v>
      </c>
      <c r="AE7510" t="s">
        <v>475</v>
      </c>
      <c r="AF7510">
        <f>MONTH(Table1[[#This Row],[Date Sent]])</f>
        <v>4</v>
      </c>
      <c r="AG7510">
        <f>YEAR(Table1[[#This Row],[Date Sent]])</f>
        <v>2024</v>
      </c>
      <c r="AH7510"/>
    </row>
    <row r="7511" spans="1:34" x14ac:dyDescent="0.2">
      <c r="A7511" t="s">
        <v>2227</v>
      </c>
      <c r="B7511" t="s">
        <v>7899</v>
      </c>
      <c r="C7511" s="1">
        <v>77.959999999999994</v>
      </c>
      <c r="D7511" s="5">
        <v>45373</v>
      </c>
      <c r="E7511" t="s">
        <v>20</v>
      </c>
      <c r="F7511" t="s">
        <v>17</v>
      </c>
      <c r="G7511" s="16" t="s">
        <v>7900</v>
      </c>
      <c r="H7511" s="1"/>
      <c r="J7511"/>
      <c r="AC7511" s="5">
        <v>45408</v>
      </c>
      <c r="AD7511" t="s">
        <v>14617</v>
      </c>
      <c r="AE7511" t="s">
        <v>6845</v>
      </c>
      <c r="AF7511">
        <f>MONTH(Table1[[#This Row],[Date Sent]])</f>
        <v>4</v>
      </c>
      <c r="AG7511">
        <f>YEAR(Table1[[#This Row],[Date Sent]])</f>
        <v>2024</v>
      </c>
      <c r="AH7511"/>
    </row>
    <row r="7512" spans="1:34" x14ac:dyDescent="0.2">
      <c r="A7512" t="s">
        <v>2227</v>
      </c>
      <c r="B7512" t="s">
        <v>7899</v>
      </c>
      <c r="C7512" s="1">
        <v>157.63</v>
      </c>
      <c r="D7512" s="5">
        <v>45377</v>
      </c>
      <c r="E7512" t="s">
        <v>21</v>
      </c>
      <c r="F7512" t="s">
        <v>33</v>
      </c>
      <c r="G7512" s="16" t="s">
        <v>7901</v>
      </c>
      <c r="H7512" s="1"/>
      <c r="J7512"/>
      <c r="AC7512" s="5">
        <v>45408</v>
      </c>
      <c r="AD7512" t="s">
        <v>14617</v>
      </c>
      <c r="AE7512" t="s">
        <v>6845</v>
      </c>
      <c r="AF7512">
        <f>MONTH(Table1[[#This Row],[Date Sent]])</f>
        <v>4</v>
      </c>
      <c r="AG7512">
        <f>YEAR(Table1[[#This Row],[Date Sent]])</f>
        <v>2024</v>
      </c>
      <c r="AH7512"/>
    </row>
    <row r="7513" spans="1:34" x14ac:dyDescent="0.2">
      <c r="A7513" t="s">
        <v>2227</v>
      </c>
      <c r="B7513" t="s">
        <v>7899</v>
      </c>
      <c r="C7513" s="1">
        <v>70.78</v>
      </c>
      <c r="D7513" s="5">
        <v>45377</v>
      </c>
      <c r="E7513" t="s">
        <v>21</v>
      </c>
      <c r="F7513" t="s">
        <v>33</v>
      </c>
      <c r="G7513" s="16" t="s">
        <v>7902</v>
      </c>
      <c r="H7513" s="1"/>
      <c r="J7513"/>
      <c r="AC7513" s="5">
        <v>45408</v>
      </c>
      <c r="AD7513" t="s">
        <v>14617</v>
      </c>
      <c r="AE7513" t="s">
        <v>6845</v>
      </c>
      <c r="AF7513">
        <f>MONTH(Table1[[#This Row],[Date Sent]])</f>
        <v>4</v>
      </c>
      <c r="AG7513">
        <f>YEAR(Table1[[#This Row],[Date Sent]])</f>
        <v>2024</v>
      </c>
      <c r="AH7513"/>
    </row>
    <row r="7514" spans="1:34" x14ac:dyDescent="0.2">
      <c r="A7514" t="s">
        <v>2227</v>
      </c>
      <c r="B7514" t="s">
        <v>7899</v>
      </c>
      <c r="C7514" s="1">
        <v>246.04</v>
      </c>
      <c r="D7514" s="5">
        <v>45384</v>
      </c>
      <c r="E7514" t="s">
        <v>21</v>
      </c>
      <c r="F7514" t="s">
        <v>33</v>
      </c>
      <c r="G7514" s="16" t="s">
        <v>7903</v>
      </c>
      <c r="H7514" s="1"/>
      <c r="J7514"/>
      <c r="AC7514" s="5">
        <v>45408</v>
      </c>
      <c r="AD7514" t="s">
        <v>14617</v>
      </c>
      <c r="AE7514" t="s">
        <v>6845</v>
      </c>
      <c r="AF7514">
        <f>MONTH(Table1[[#This Row],[Date Sent]])</f>
        <v>4</v>
      </c>
      <c r="AG7514">
        <f>YEAR(Table1[[#This Row],[Date Sent]])</f>
        <v>2024</v>
      </c>
      <c r="AH7514"/>
    </row>
    <row r="7515" spans="1:34" x14ac:dyDescent="0.2">
      <c r="A7515" t="s">
        <v>2227</v>
      </c>
      <c r="B7515" t="s">
        <v>7899</v>
      </c>
      <c r="C7515" s="1">
        <v>69.790000000000006</v>
      </c>
      <c r="D7515" s="5">
        <v>45384</v>
      </c>
      <c r="E7515" t="s">
        <v>35</v>
      </c>
      <c r="F7515" t="s">
        <v>39</v>
      </c>
      <c r="G7515" s="16" t="s">
        <v>7904</v>
      </c>
      <c r="H7515" s="1"/>
      <c r="J7515"/>
      <c r="AC7515" s="5">
        <v>45408</v>
      </c>
      <c r="AD7515" t="s">
        <v>14617</v>
      </c>
      <c r="AE7515" t="s">
        <v>6845</v>
      </c>
      <c r="AF7515">
        <f>MONTH(Table1[[#This Row],[Date Sent]])</f>
        <v>4</v>
      </c>
      <c r="AG7515">
        <f>YEAR(Table1[[#This Row],[Date Sent]])</f>
        <v>2024</v>
      </c>
      <c r="AH7515"/>
    </row>
    <row r="7516" spans="1:34" x14ac:dyDescent="0.2">
      <c r="A7516" t="s">
        <v>2227</v>
      </c>
      <c r="B7516" t="s">
        <v>7899</v>
      </c>
      <c r="C7516" s="1">
        <v>25.97</v>
      </c>
      <c r="D7516" s="5">
        <v>45385</v>
      </c>
      <c r="E7516" t="s">
        <v>35</v>
      </c>
      <c r="F7516" t="s">
        <v>39</v>
      </c>
      <c r="G7516" s="16" t="s">
        <v>7905</v>
      </c>
      <c r="H7516" s="1"/>
      <c r="J7516"/>
      <c r="AC7516" s="5">
        <v>45408</v>
      </c>
      <c r="AD7516" t="s">
        <v>14617</v>
      </c>
      <c r="AE7516" t="s">
        <v>6845</v>
      </c>
      <c r="AF7516">
        <f>MONTH(Table1[[#This Row],[Date Sent]])</f>
        <v>4</v>
      </c>
      <c r="AG7516">
        <f>YEAR(Table1[[#This Row],[Date Sent]])</f>
        <v>2024</v>
      </c>
      <c r="AH7516"/>
    </row>
    <row r="7517" spans="1:34" x14ac:dyDescent="0.2">
      <c r="A7517" t="s">
        <v>2227</v>
      </c>
      <c r="B7517" t="s">
        <v>7899</v>
      </c>
      <c r="C7517" s="1">
        <v>99.27</v>
      </c>
      <c r="D7517" s="5">
        <v>45385</v>
      </c>
      <c r="E7517" t="s">
        <v>17</v>
      </c>
      <c r="F7517" t="s">
        <v>33</v>
      </c>
      <c r="G7517" s="16" t="s">
        <v>7906</v>
      </c>
      <c r="H7517" s="1"/>
      <c r="J7517"/>
      <c r="AC7517" s="5">
        <v>45408</v>
      </c>
      <c r="AD7517" t="s">
        <v>14617</v>
      </c>
      <c r="AE7517" t="s">
        <v>6845</v>
      </c>
      <c r="AF7517">
        <f>MONTH(Table1[[#This Row],[Date Sent]])</f>
        <v>4</v>
      </c>
      <c r="AG7517">
        <f>YEAR(Table1[[#This Row],[Date Sent]])</f>
        <v>2024</v>
      </c>
      <c r="AH7517"/>
    </row>
    <row r="7518" spans="1:34" x14ac:dyDescent="0.2">
      <c r="A7518" t="s">
        <v>2227</v>
      </c>
      <c r="B7518" t="s">
        <v>7899</v>
      </c>
      <c r="C7518" s="1">
        <v>167.2</v>
      </c>
      <c r="D7518" s="5">
        <v>45386</v>
      </c>
      <c r="E7518" t="s">
        <v>20</v>
      </c>
      <c r="F7518" t="s">
        <v>39</v>
      </c>
      <c r="G7518" s="16" t="s">
        <v>7907</v>
      </c>
      <c r="H7518" s="1"/>
      <c r="J7518"/>
      <c r="AC7518" s="5">
        <v>45408</v>
      </c>
      <c r="AD7518" t="s">
        <v>14617</v>
      </c>
      <c r="AE7518" t="s">
        <v>6845</v>
      </c>
      <c r="AF7518">
        <f>MONTH(Table1[[#This Row],[Date Sent]])</f>
        <v>4</v>
      </c>
      <c r="AG7518">
        <f>YEAR(Table1[[#This Row],[Date Sent]])</f>
        <v>2024</v>
      </c>
      <c r="AH7518"/>
    </row>
    <row r="7519" spans="1:34" x14ac:dyDescent="0.2">
      <c r="A7519" t="s">
        <v>2227</v>
      </c>
      <c r="B7519" t="s">
        <v>7899</v>
      </c>
      <c r="C7519" s="1">
        <v>91.55</v>
      </c>
      <c r="D7519" s="5">
        <v>45387</v>
      </c>
      <c r="E7519" t="s">
        <v>21</v>
      </c>
      <c r="F7519" t="s">
        <v>33</v>
      </c>
      <c r="G7519" s="16" t="s">
        <v>7908</v>
      </c>
      <c r="H7519" s="1"/>
      <c r="J7519"/>
      <c r="AC7519" s="5">
        <v>45408</v>
      </c>
      <c r="AD7519" t="s">
        <v>14617</v>
      </c>
      <c r="AE7519" t="s">
        <v>6845</v>
      </c>
      <c r="AF7519">
        <f>MONTH(Table1[[#This Row],[Date Sent]])</f>
        <v>4</v>
      </c>
      <c r="AG7519">
        <f>YEAR(Table1[[#This Row],[Date Sent]])</f>
        <v>2024</v>
      </c>
      <c r="AH7519"/>
    </row>
    <row r="7520" spans="1:34" x14ac:dyDescent="0.2">
      <c r="A7520" t="s">
        <v>3259</v>
      </c>
      <c r="B7520" t="s">
        <v>7909</v>
      </c>
      <c r="C7520" s="1">
        <v>37.840000000000003</v>
      </c>
      <c r="D7520" s="5">
        <v>45365</v>
      </c>
      <c r="E7520" t="s">
        <v>20</v>
      </c>
      <c r="F7520" t="s">
        <v>39</v>
      </c>
      <c r="G7520" s="16" t="s">
        <v>7910</v>
      </c>
      <c r="H7520" s="1"/>
      <c r="J7520"/>
      <c r="AC7520" s="5">
        <v>45408</v>
      </c>
      <c r="AD7520" t="s">
        <v>14708</v>
      </c>
      <c r="AE7520" t="s">
        <v>6845</v>
      </c>
      <c r="AF7520">
        <f>MONTH(Table1[[#This Row],[Date Sent]])</f>
        <v>4</v>
      </c>
      <c r="AG7520">
        <f>YEAR(Table1[[#This Row],[Date Sent]])</f>
        <v>2024</v>
      </c>
      <c r="AH7520"/>
    </row>
    <row r="7521" spans="1:34" x14ac:dyDescent="0.2">
      <c r="A7521" t="s">
        <v>3259</v>
      </c>
      <c r="B7521" t="s">
        <v>7909</v>
      </c>
      <c r="C7521" s="1">
        <v>39.85</v>
      </c>
      <c r="D7521" s="5">
        <v>45367</v>
      </c>
      <c r="E7521" t="s">
        <v>21</v>
      </c>
      <c r="F7521" t="s">
        <v>33</v>
      </c>
      <c r="G7521" s="16" t="s">
        <v>7911</v>
      </c>
      <c r="H7521" s="1"/>
      <c r="J7521"/>
      <c r="AC7521" s="5">
        <v>45408</v>
      </c>
      <c r="AD7521" t="s">
        <v>14708</v>
      </c>
      <c r="AE7521" t="s">
        <v>6845</v>
      </c>
      <c r="AF7521">
        <f>MONTH(Table1[[#This Row],[Date Sent]])</f>
        <v>4</v>
      </c>
      <c r="AG7521">
        <f>YEAR(Table1[[#This Row],[Date Sent]])</f>
        <v>2024</v>
      </c>
      <c r="AH7521"/>
    </row>
    <row r="7522" spans="1:34" x14ac:dyDescent="0.2">
      <c r="A7522" t="s">
        <v>3259</v>
      </c>
      <c r="B7522" t="s">
        <v>7909</v>
      </c>
      <c r="C7522" s="1">
        <v>30.28</v>
      </c>
      <c r="D7522" s="5">
        <v>45389</v>
      </c>
      <c r="E7522" t="s">
        <v>24</v>
      </c>
      <c r="F7522" t="s">
        <v>18</v>
      </c>
      <c r="G7522" s="16" t="s">
        <v>7912</v>
      </c>
      <c r="H7522" s="1"/>
      <c r="J7522"/>
      <c r="AC7522" s="5">
        <v>45408</v>
      </c>
      <c r="AD7522" t="s">
        <v>14708</v>
      </c>
      <c r="AE7522" t="s">
        <v>6845</v>
      </c>
      <c r="AF7522">
        <f>MONTH(Table1[[#This Row],[Date Sent]])</f>
        <v>4</v>
      </c>
      <c r="AG7522">
        <f>YEAR(Table1[[#This Row],[Date Sent]])</f>
        <v>2024</v>
      </c>
      <c r="AH7522"/>
    </row>
    <row r="7523" spans="1:34" x14ac:dyDescent="0.2">
      <c r="A7523" t="s">
        <v>3259</v>
      </c>
      <c r="B7523" t="s">
        <v>7909</v>
      </c>
      <c r="C7523" s="1">
        <v>76.59</v>
      </c>
      <c r="D7523" s="5">
        <v>45391</v>
      </c>
      <c r="E7523" t="s">
        <v>21</v>
      </c>
      <c r="F7523" t="s">
        <v>33</v>
      </c>
      <c r="G7523" s="16" t="s">
        <v>7913</v>
      </c>
      <c r="H7523" s="1"/>
      <c r="J7523"/>
      <c r="AC7523" s="5">
        <v>45408</v>
      </c>
      <c r="AD7523" t="s">
        <v>14708</v>
      </c>
      <c r="AE7523" t="s">
        <v>6845</v>
      </c>
      <c r="AF7523">
        <f>MONTH(Table1[[#This Row],[Date Sent]])</f>
        <v>4</v>
      </c>
      <c r="AG7523">
        <f>YEAR(Table1[[#This Row],[Date Sent]])</f>
        <v>2024</v>
      </c>
      <c r="AH7523"/>
    </row>
    <row r="7524" spans="1:34" x14ac:dyDescent="0.2">
      <c r="A7524" t="s">
        <v>3259</v>
      </c>
      <c r="B7524" t="s">
        <v>7909</v>
      </c>
      <c r="C7524" s="1">
        <v>15.29</v>
      </c>
      <c r="D7524" s="5">
        <v>45392</v>
      </c>
      <c r="E7524" t="s">
        <v>23</v>
      </c>
      <c r="F7524" t="s">
        <v>39</v>
      </c>
      <c r="G7524" s="16" t="s">
        <v>7914</v>
      </c>
      <c r="H7524" s="1"/>
      <c r="J7524"/>
      <c r="AC7524" s="5">
        <v>45408</v>
      </c>
      <c r="AD7524" t="s">
        <v>14708</v>
      </c>
      <c r="AE7524" t="s">
        <v>6845</v>
      </c>
      <c r="AF7524">
        <f>MONTH(Table1[[#This Row],[Date Sent]])</f>
        <v>4</v>
      </c>
      <c r="AG7524">
        <f>YEAR(Table1[[#This Row],[Date Sent]])</f>
        <v>2024</v>
      </c>
      <c r="AH7524"/>
    </row>
    <row r="7525" spans="1:34" x14ac:dyDescent="0.2">
      <c r="A7525" t="s">
        <v>3259</v>
      </c>
      <c r="B7525" t="s">
        <v>7909</v>
      </c>
      <c r="C7525" s="1">
        <v>11.25</v>
      </c>
      <c r="D7525" s="5">
        <v>45392</v>
      </c>
      <c r="E7525" t="s">
        <v>23</v>
      </c>
      <c r="F7525" t="s">
        <v>15</v>
      </c>
      <c r="G7525" s="16" t="s">
        <v>7915</v>
      </c>
      <c r="H7525" s="1"/>
      <c r="J7525"/>
      <c r="AC7525" s="5">
        <v>45408</v>
      </c>
      <c r="AD7525" t="s">
        <v>14708</v>
      </c>
      <c r="AE7525" t="s">
        <v>6845</v>
      </c>
      <c r="AF7525">
        <f>MONTH(Table1[[#This Row],[Date Sent]])</f>
        <v>4</v>
      </c>
      <c r="AG7525">
        <f>YEAR(Table1[[#This Row],[Date Sent]])</f>
        <v>2024</v>
      </c>
      <c r="AH7525"/>
    </row>
    <row r="7526" spans="1:34" x14ac:dyDescent="0.2">
      <c r="A7526" t="s">
        <v>3259</v>
      </c>
      <c r="B7526" t="s">
        <v>7909</v>
      </c>
      <c r="C7526" s="1">
        <v>33.71</v>
      </c>
      <c r="D7526" s="5">
        <v>45392</v>
      </c>
      <c r="E7526" t="s">
        <v>20</v>
      </c>
      <c r="F7526" t="s">
        <v>39</v>
      </c>
      <c r="G7526" s="16" t="s">
        <v>7916</v>
      </c>
      <c r="H7526" s="1"/>
      <c r="J7526"/>
      <c r="AC7526" s="5">
        <v>45408</v>
      </c>
      <c r="AD7526" t="s">
        <v>14708</v>
      </c>
      <c r="AE7526" t="s">
        <v>6845</v>
      </c>
      <c r="AF7526">
        <f>MONTH(Table1[[#This Row],[Date Sent]])</f>
        <v>4</v>
      </c>
      <c r="AG7526">
        <f>YEAR(Table1[[#This Row],[Date Sent]])</f>
        <v>2024</v>
      </c>
      <c r="AH7526"/>
    </row>
    <row r="7527" spans="1:34" x14ac:dyDescent="0.2">
      <c r="A7527" t="s">
        <v>3259</v>
      </c>
      <c r="B7527" t="s">
        <v>7909</v>
      </c>
      <c r="C7527" s="1">
        <v>-7.51</v>
      </c>
      <c r="D7527" s="5">
        <v>45392</v>
      </c>
      <c r="E7527" t="s">
        <v>23</v>
      </c>
      <c r="F7527" t="s">
        <v>39</v>
      </c>
      <c r="G7527" s="16" t="s">
        <v>7917</v>
      </c>
      <c r="H7527" s="1"/>
      <c r="J7527"/>
      <c r="AC7527" s="5">
        <v>45408</v>
      </c>
      <c r="AD7527" t="s">
        <v>14708</v>
      </c>
      <c r="AE7527" t="s">
        <v>6845</v>
      </c>
      <c r="AF7527">
        <f>MONTH(Table1[[#This Row],[Date Sent]])</f>
        <v>4</v>
      </c>
      <c r="AG7527">
        <f>YEAR(Table1[[#This Row],[Date Sent]])</f>
        <v>2024</v>
      </c>
      <c r="AH7527"/>
    </row>
    <row r="7528" spans="1:34" x14ac:dyDescent="0.2">
      <c r="A7528" t="s">
        <v>3259</v>
      </c>
      <c r="B7528" t="s">
        <v>7909</v>
      </c>
      <c r="C7528" s="1">
        <v>41.07</v>
      </c>
      <c r="D7528" s="5">
        <v>45393</v>
      </c>
      <c r="E7528" t="s">
        <v>20</v>
      </c>
      <c r="F7528" t="s">
        <v>39</v>
      </c>
      <c r="G7528" s="16" t="s">
        <v>7918</v>
      </c>
      <c r="H7528" s="1"/>
      <c r="J7528"/>
      <c r="AC7528" s="5">
        <v>45408</v>
      </c>
      <c r="AD7528" t="s">
        <v>14708</v>
      </c>
      <c r="AE7528" t="s">
        <v>6845</v>
      </c>
      <c r="AF7528">
        <f>MONTH(Table1[[#This Row],[Date Sent]])</f>
        <v>4</v>
      </c>
      <c r="AG7528">
        <f>YEAR(Table1[[#This Row],[Date Sent]])</f>
        <v>2024</v>
      </c>
      <c r="AH7528"/>
    </row>
    <row r="7529" spans="1:34" x14ac:dyDescent="0.2">
      <c r="A7529" t="s">
        <v>711</v>
      </c>
      <c r="B7529" t="s">
        <v>7919</v>
      </c>
      <c r="C7529" s="1">
        <v>37.79</v>
      </c>
      <c r="D7529" s="5">
        <v>45370</v>
      </c>
      <c r="E7529" t="s">
        <v>21</v>
      </c>
      <c r="F7529" t="s">
        <v>49</v>
      </c>
      <c r="G7529" s="16" t="s">
        <v>7920</v>
      </c>
      <c r="H7529" s="1"/>
      <c r="J7529"/>
      <c r="AC7529" s="5">
        <v>45408</v>
      </c>
      <c r="AD7529" t="s">
        <v>14663</v>
      </c>
      <c r="AE7529" t="s">
        <v>6845</v>
      </c>
      <c r="AF7529">
        <f>MONTH(Table1[[#This Row],[Date Sent]])</f>
        <v>4</v>
      </c>
      <c r="AG7529">
        <f>YEAR(Table1[[#This Row],[Date Sent]])</f>
        <v>2024</v>
      </c>
      <c r="AH7529"/>
    </row>
    <row r="7530" spans="1:34" x14ac:dyDescent="0.2">
      <c r="A7530" t="s">
        <v>711</v>
      </c>
      <c r="B7530" t="s">
        <v>7919</v>
      </c>
      <c r="C7530" s="1">
        <v>372.1</v>
      </c>
      <c r="D7530" s="5">
        <v>45371</v>
      </c>
      <c r="E7530" t="s">
        <v>21</v>
      </c>
      <c r="F7530" t="s">
        <v>33</v>
      </c>
      <c r="G7530" s="16" t="s">
        <v>7921</v>
      </c>
      <c r="H7530" s="1"/>
      <c r="J7530"/>
      <c r="AC7530" s="5">
        <v>45408</v>
      </c>
      <c r="AD7530" t="s">
        <v>14663</v>
      </c>
      <c r="AE7530" t="s">
        <v>6845</v>
      </c>
      <c r="AF7530">
        <f>MONTH(Table1[[#This Row],[Date Sent]])</f>
        <v>4</v>
      </c>
      <c r="AG7530">
        <f>YEAR(Table1[[#This Row],[Date Sent]])</f>
        <v>2024</v>
      </c>
      <c r="AH7530"/>
    </row>
    <row r="7531" spans="1:34" x14ac:dyDescent="0.2">
      <c r="A7531" t="s">
        <v>711</v>
      </c>
      <c r="B7531" t="s">
        <v>7919</v>
      </c>
      <c r="C7531" s="1">
        <v>107.99</v>
      </c>
      <c r="D7531" s="5">
        <v>45374</v>
      </c>
      <c r="E7531" t="s">
        <v>11</v>
      </c>
      <c r="F7531" t="s">
        <v>33</v>
      </c>
      <c r="G7531" s="16" t="s">
        <v>7922</v>
      </c>
      <c r="H7531" s="1"/>
      <c r="J7531"/>
      <c r="AC7531" s="5">
        <v>45408</v>
      </c>
      <c r="AD7531" t="s">
        <v>14663</v>
      </c>
      <c r="AE7531" t="s">
        <v>6845</v>
      </c>
      <c r="AF7531">
        <f>MONTH(Table1[[#This Row],[Date Sent]])</f>
        <v>4</v>
      </c>
      <c r="AG7531">
        <f>YEAR(Table1[[#This Row],[Date Sent]])</f>
        <v>2024</v>
      </c>
      <c r="AH7531"/>
    </row>
    <row r="7532" spans="1:34" x14ac:dyDescent="0.2">
      <c r="A7532" t="s">
        <v>711</v>
      </c>
      <c r="B7532" t="s">
        <v>7919</v>
      </c>
      <c r="C7532" s="1">
        <v>22.66</v>
      </c>
      <c r="D7532" s="5">
        <v>45377</v>
      </c>
      <c r="E7532" t="s">
        <v>9</v>
      </c>
      <c r="F7532" t="s">
        <v>33</v>
      </c>
      <c r="G7532" s="16" t="s">
        <v>5843</v>
      </c>
      <c r="H7532" s="1"/>
      <c r="J7532"/>
      <c r="AC7532" s="5">
        <v>45408</v>
      </c>
      <c r="AD7532" t="s">
        <v>14663</v>
      </c>
      <c r="AE7532" t="s">
        <v>6845</v>
      </c>
      <c r="AF7532">
        <f>MONTH(Table1[[#This Row],[Date Sent]])</f>
        <v>4</v>
      </c>
      <c r="AG7532">
        <f>YEAR(Table1[[#This Row],[Date Sent]])</f>
        <v>2024</v>
      </c>
      <c r="AH7532"/>
    </row>
    <row r="7533" spans="1:34" x14ac:dyDescent="0.2">
      <c r="A7533" t="s">
        <v>711</v>
      </c>
      <c r="B7533" t="s">
        <v>7919</v>
      </c>
      <c r="C7533" s="1">
        <v>538.91999999999996</v>
      </c>
      <c r="D7533" s="5">
        <v>45378</v>
      </c>
      <c r="E7533" t="s">
        <v>21</v>
      </c>
      <c r="F7533" t="s">
        <v>25</v>
      </c>
      <c r="G7533" s="16" t="s">
        <v>7923</v>
      </c>
      <c r="H7533" s="1"/>
      <c r="J7533"/>
      <c r="AC7533" s="5">
        <v>45408</v>
      </c>
      <c r="AD7533" t="s">
        <v>14663</v>
      </c>
      <c r="AE7533" t="s">
        <v>6845</v>
      </c>
      <c r="AF7533">
        <f>MONTH(Table1[[#This Row],[Date Sent]])</f>
        <v>4</v>
      </c>
      <c r="AG7533">
        <f>YEAR(Table1[[#This Row],[Date Sent]])</f>
        <v>2024</v>
      </c>
      <c r="AH7533"/>
    </row>
    <row r="7534" spans="1:34" x14ac:dyDescent="0.2">
      <c r="A7534" t="s">
        <v>711</v>
      </c>
      <c r="B7534" t="s">
        <v>7919</v>
      </c>
      <c r="C7534" s="1">
        <v>1.49</v>
      </c>
      <c r="D7534" s="5">
        <v>45380</v>
      </c>
      <c r="E7534" t="s">
        <v>21</v>
      </c>
      <c r="F7534" t="s">
        <v>39</v>
      </c>
      <c r="G7534" s="16" t="s">
        <v>7924</v>
      </c>
      <c r="H7534" s="1"/>
      <c r="J7534"/>
      <c r="AC7534" s="5">
        <v>45408</v>
      </c>
      <c r="AD7534" t="s">
        <v>14663</v>
      </c>
      <c r="AE7534" t="s">
        <v>6845</v>
      </c>
      <c r="AF7534">
        <f>MONTH(Table1[[#This Row],[Date Sent]])</f>
        <v>4</v>
      </c>
      <c r="AG7534">
        <f>YEAR(Table1[[#This Row],[Date Sent]])</f>
        <v>2024</v>
      </c>
      <c r="AH7534"/>
    </row>
    <row r="7535" spans="1:34" x14ac:dyDescent="0.2">
      <c r="A7535" t="s">
        <v>711</v>
      </c>
      <c r="B7535" t="s">
        <v>7919</v>
      </c>
      <c r="C7535" s="1">
        <v>268.39999999999998</v>
      </c>
      <c r="D7535" s="5">
        <v>45386</v>
      </c>
      <c r="E7535" t="s">
        <v>34</v>
      </c>
      <c r="F7535" t="s">
        <v>26</v>
      </c>
      <c r="G7535" s="16" t="s">
        <v>7925</v>
      </c>
      <c r="H7535" s="1"/>
      <c r="J7535"/>
      <c r="AC7535" s="5">
        <v>45408</v>
      </c>
      <c r="AD7535" t="s">
        <v>14663</v>
      </c>
      <c r="AE7535" t="s">
        <v>6845</v>
      </c>
      <c r="AF7535">
        <f>MONTH(Table1[[#This Row],[Date Sent]])</f>
        <v>4</v>
      </c>
      <c r="AG7535">
        <f>YEAR(Table1[[#This Row],[Date Sent]])</f>
        <v>2024</v>
      </c>
      <c r="AH7535"/>
    </row>
    <row r="7536" spans="1:34" x14ac:dyDescent="0.2">
      <c r="A7536" t="s">
        <v>711</v>
      </c>
      <c r="B7536" t="s">
        <v>7919</v>
      </c>
      <c r="C7536" s="1">
        <v>161.97999999999999</v>
      </c>
      <c r="D7536" s="5">
        <v>45387</v>
      </c>
      <c r="E7536" t="s">
        <v>21</v>
      </c>
      <c r="F7536" t="s">
        <v>33</v>
      </c>
      <c r="G7536" s="16" t="s">
        <v>1580</v>
      </c>
      <c r="H7536" s="1"/>
      <c r="J7536"/>
      <c r="AC7536" s="5">
        <v>45408</v>
      </c>
      <c r="AD7536" t="s">
        <v>14663</v>
      </c>
      <c r="AE7536" t="s">
        <v>6845</v>
      </c>
      <c r="AF7536">
        <f>MONTH(Table1[[#This Row],[Date Sent]])</f>
        <v>4</v>
      </c>
      <c r="AG7536">
        <f>YEAR(Table1[[#This Row],[Date Sent]])</f>
        <v>2024</v>
      </c>
      <c r="AH7536"/>
    </row>
    <row r="7537" spans="1:34" x14ac:dyDescent="0.2">
      <c r="A7537" t="s">
        <v>711</v>
      </c>
      <c r="B7537" t="s">
        <v>7919</v>
      </c>
      <c r="C7537" s="1">
        <v>17.05</v>
      </c>
      <c r="D7537" s="5">
        <v>45391</v>
      </c>
      <c r="E7537" t="s">
        <v>21</v>
      </c>
      <c r="F7537" t="s">
        <v>33</v>
      </c>
      <c r="G7537" s="16" t="s">
        <v>928</v>
      </c>
      <c r="H7537" s="1"/>
      <c r="J7537"/>
      <c r="AC7537" s="5">
        <v>45408</v>
      </c>
      <c r="AD7537" t="s">
        <v>14663</v>
      </c>
      <c r="AE7537" t="s">
        <v>6845</v>
      </c>
      <c r="AF7537">
        <f>MONTH(Table1[[#This Row],[Date Sent]])</f>
        <v>4</v>
      </c>
      <c r="AG7537">
        <f>YEAR(Table1[[#This Row],[Date Sent]])</f>
        <v>2024</v>
      </c>
      <c r="AH7537"/>
    </row>
    <row r="7538" spans="1:34" x14ac:dyDescent="0.2">
      <c r="A7538" t="s">
        <v>711</v>
      </c>
      <c r="B7538" t="s">
        <v>7919</v>
      </c>
      <c r="C7538" s="1">
        <v>10.84</v>
      </c>
      <c r="D7538" s="5">
        <v>45391</v>
      </c>
      <c r="E7538" t="s">
        <v>21</v>
      </c>
      <c r="F7538" t="s">
        <v>39</v>
      </c>
      <c r="G7538" s="16" t="s">
        <v>1608</v>
      </c>
      <c r="H7538" s="1"/>
      <c r="J7538"/>
      <c r="AC7538" s="5">
        <v>45408</v>
      </c>
      <c r="AD7538" t="s">
        <v>14663</v>
      </c>
      <c r="AE7538" t="s">
        <v>6845</v>
      </c>
      <c r="AF7538">
        <f>MONTH(Table1[[#This Row],[Date Sent]])</f>
        <v>4</v>
      </c>
      <c r="AG7538">
        <f>YEAR(Table1[[#This Row],[Date Sent]])</f>
        <v>2024</v>
      </c>
      <c r="AH7538"/>
    </row>
    <row r="7539" spans="1:34" x14ac:dyDescent="0.2">
      <c r="A7539" t="s">
        <v>711</v>
      </c>
      <c r="B7539" t="s">
        <v>7919</v>
      </c>
      <c r="C7539" s="1">
        <v>51.58</v>
      </c>
      <c r="D7539" s="5">
        <v>45391</v>
      </c>
      <c r="E7539" t="s">
        <v>13</v>
      </c>
      <c r="F7539" t="s">
        <v>33</v>
      </c>
      <c r="G7539" s="16" t="s">
        <v>7926</v>
      </c>
      <c r="H7539" s="1"/>
      <c r="J7539"/>
      <c r="AC7539" s="5">
        <v>45408</v>
      </c>
      <c r="AD7539" t="s">
        <v>14663</v>
      </c>
      <c r="AE7539" t="s">
        <v>6845</v>
      </c>
      <c r="AF7539">
        <f>MONTH(Table1[[#This Row],[Date Sent]])</f>
        <v>4</v>
      </c>
      <c r="AG7539">
        <f>YEAR(Table1[[#This Row],[Date Sent]])</f>
        <v>2024</v>
      </c>
      <c r="AH7539"/>
    </row>
    <row r="7540" spans="1:34" x14ac:dyDescent="0.2">
      <c r="A7540" t="s">
        <v>711</v>
      </c>
      <c r="B7540" t="s">
        <v>7919</v>
      </c>
      <c r="C7540" s="1">
        <v>35</v>
      </c>
      <c r="D7540" s="5">
        <v>45392</v>
      </c>
      <c r="E7540" t="s">
        <v>21</v>
      </c>
      <c r="F7540" t="s">
        <v>51</v>
      </c>
      <c r="G7540" s="16" t="s">
        <v>3315</v>
      </c>
      <c r="H7540" s="1"/>
      <c r="J7540"/>
      <c r="AC7540" s="5">
        <v>45408</v>
      </c>
      <c r="AD7540" t="s">
        <v>14663</v>
      </c>
      <c r="AE7540" t="s">
        <v>6845</v>
      </c>
      <c r="AF7540">
        <f>MONTH(Table1[[#This Row],[Date Sent]])</f>
        <v>4</v>
      </c>
      <c r="AG7540">
        <f>YEAR(Table1[[#This Row],[Date Sent]])</f>
        <v>2024</v>
      </c>
      <c r="AH7540"/>
    </row>
    <row r="7541" spans="1:34" x14ac:dyDescent="0.2">
      <c r="A7541" t="s">
        <v>711</v>
      </c>
      <c r="B7541" t="s">
        <v>7919</v>
      </c>
      <c r="C7541" s="1">
        <v>107.98</v>
      </c>
      <c r="D7541" s="5">
        <v>45392</v>
      </c>
      <c r="E7541" t="s">
        <v>21</v>
      </c>
      <c r="F7541" t="s">
        <v>33</v>
      </c>
      <c r="G7541" s="16" t="s">
        <v>1130</v>
      </c>
      <c r="H7541" s="1"/>
      <c r="J7541"/>
      <c r="AC7541" s="5">
        <v>45408</v>
      </c>
      <c r="AD7541" t="s">
        <v>14663</v>
      </c>
      <c r="AE7541" t="s">
        <v>6845</v>
      </c>
      <c r="AF7541">
        <f>MONTH(Table1[[#This Row],[Date Sent]])</f>
        <v>4</v>
      </c>
      <c r="AG7541">
        <f>YEAR(Table1[[#This Row],[Date Sent]])</f>
        <v>2024</v>
      </c>
      <c r="AH7541"/>
    </row>
    <row r="7542" spans="1:34" x14ac:dyDescent="0.2">
      <c r="A7542" t="s">
        <v>711</v>
      </c>
      <c r="B7542" t="s">
        <v>7919</v>
      </c>
      <c r="C7542" s="1">
        <v>66.010000000000005</v>
      </c>
      <c r="D7542" s="5">
        <v>45393</v>
      </c>
      <c r="E7542" t="s">
        <v>21</v>
      </c>
      <c r="F7542" t="s">
        <v>33</v>
      </c>
      <c r="G7542" s="16" t="s">
        <v>7927</v>
      </c>
      <c r="H7542" s="1"/>
      <c r="J7542"/>
      <c r="AC7542" s="5">
        <v>45408</v>
      </c>
      <c r="AD7542" t="s">
        <v>14663</v>
      </c>
      <c r="AE7542" t="s">
        <v>6845</v>
      </c>
      <c r="AF7542">
        <f>MONTH(Table1[[#This Row],[Date Sent]])</f>
        <v>4</v>
      </c>
      <c r="AG7542">
        <f>YEAR(Table1[[#This Row],[Date Sent]])</f>
        <v>2024</v>
      </c>
      <c r="AH7542"/>
    </row>
    <row r="7543" spans="1:34" x14ac:dyDescent="0.2">
      <c r="A7543" t="s">
        <v>711</v>
      </c>
      <c r="B7543" t="s">
        <v>7919</v>
      </c>
      <c r="C7543" s="1">
        <v>101.89</v>
      </c>
      <c r="D7543" s="5">
        <v>45397</v>
      </c>
      <c r="E7543" t="s">
        <v>21</v>
      </c>
      <c r="F7543" t="s">
        <v>33</v>
      </c>
      <c r="G7543" s="16" t="s">
        <v>7928</v>
      </c>
      <c r="H7543" s="1"/>
      <c r="J7543"/>
      <c r="AC7543" s="5">
        <v>45408</v>
      </c>
      <c r="AD7543" t="s">
        <v>14663</v>
      </c>
      <c r="AE7543" t="s">
        <v>6845</v>
      </c>
      <c r="AF7543">
        <f>MONTH(Table1[[#This Row],[Date Sent]])</f>
        <v>4</v>
      </c>
      <c r="AG7543">
        <f>YEAR(Table1[[#This Row],[Date Sent]])</f>
        <v>2024</v>
      </c>
      <c r="AH7543"/>
    </row>
    <row r="7544" spans="1:34" x14ac:dyDescent="0.2">
      <c r="A7544" t="s">
        <v>1346</v>
      </c>
      <c r="B7544" t="s">
        <v>7929</v>
      </c>
      <c r="C7544" s="1">
        <v>135.59</v>
      </c>
      <c r="D7544" s="5">
        <v>45379</v>
      </c>
      <c r="E7544" t="s">
        <v>8</v>
      </c>
      <c r="F7544" t="s">
        <v>39</v>
      </c>
      <c r="G7544" s="16" t="s">
        <v>7930</v>
      </c>
      <c r="H7544" s="1"/>
      <c r="J7544"/>
      <c r="AC7544" s="5">
        <v>45408</v>
      </c>
      <c r="AD7544" t="s">
        <v>13604</v>
      </c>
      <c r="AE7544" t="s">
        <v>6845</v>
      </c>
      <c r="AF7544">
        <f>MONTH(Table1[[#This Row],[Date Sent]])</f>
        <v>4</v>
      </c>
      <c r="AG7544">
        <f>YEAR(Table1[[#This Row],[Date Sent]])</f>
        <v>2024</v>
      </c>
      <c r="AH7544"/>
    </row>
    <row r="7545" spans="1:34" x14ac:dyDescent="0.2">
      <c r="A7545" t="s">
        <v>1346</v>
      </c>
      <c r="B7545" t="s">
        <v>7929</v>
      </c>
      <c r="C7545" s="1">
        <v>38.51</v>
      </c>
      <c r="D7545" s="5">
        <v>45385</v>
      </c>
      <c r="E7545" t="s">
        <v>13</v>
      </c>
      <c r="F7545" t="s">
        <v>33</v>
      </c>
      <c r="G7545" s="16" t="s">
        <v>7931</v>
      </c>
      <c r="H7545" s="1"/>
      <c r="J7545"/>
      <c r="AC7545" s="5">
        <v>45408</v>
      </c>
      <c r="AD7545" t="s">
        <v>13604</v>
      </c>
      <c r="AE7545" t="s">
        <v>6845</v>
      </c>
      <c r="AF7545">
        <f>MONTH(Table1[[#This Row],[Date Sent]])</f>
        <v>4</v>
      </c>
      <c r="AG7545">
        <f>YEAR(Table1[[#This Row],[Date Sent]])</f>
        <v>2024</v>
      </c>
      <c r="AH7545"/>
    </row>
    <row r="7546" spans="1:34" x14ac:dyDescent="0.2">
      <c r="A7546" t="s">
        <v>1346</v>
      </c>
      <c r="B7546" t="s">
        <v>7929</v>
      </c>
      <c r="C7546" s="1">
        <v>59.92</v>
      </c>
      <c r="D7546" s="5">
        <v>45396</v>
      </c>
      <c r="E7546" t="s">
        <v>21</v>
      </c>
      <c r="F7546" t="s">
        <v>33</v>
      </c>
      <c r="G7546" s="16" t="s">
        <v>7932</v>
      </c>
      <c r="H7546" s="1"/>
      <c r="J7546"/>
      <c r="AC7546" s="5">
        <v>45408</v>
      </c>
      <c r="AD7546" t="s">
        <v>13604</v>
      </c>
      <c r="AE7546" t="s">
        <v>6845</v>
      </c>
      <c r="AF7546">
        <f>MONTH(Table1[[#This Row],[Date Sent]])</f>
        <v>4</v>
      </c>
      <c r="AG7546">
        <f>YEAR(Table1[[#This Row],[Date Sent]])</f>
        <v>2024</v>
      </c>
      <c r="AH7546"/>
    </row>
    <row r="7547" spans="1:34" x14ac:dyDescent="0.2">
      <c r="A7547" t="s">
        <v>1346</v>
      </c>
      <c r="B7547" t="s">
        <v>7929</v>
      </c>
      <c r="C7547" s="1">
        <v>64.180000000000007</v>
      </c>
      <c r="D7547" s="5">
        <v>45400</v>
      </c>
      <c r="E7547" t="s">
        <v>25</v>
      </c>
      <c r="F7547" t="s">
        <v>33</v>
      </c>
      <c r="G7547" s="16" t="s">
        <v>2753</v>
      </c>
      <c r="H7547" s="1"/>
      <c r="J7547"/>
      <c r="AC7547" s="5">
        <v>45408</v>
      </c>
      <c r="AD7547" t="s">
        <v>13604</v>
      </c>
      <c r="AE7547" t="s">
        <v>6845</v>
      </c>
      <c r="AF7547">
        <f>MONTH(Table1[[#This Row],[Date Sent]])</f>
        <v>4</v>
      </c>
      <c r="AG7547">
        <f>YEAR(Table1[[#This Row],[Date Sent]])</f>
        <v>2024</v>
      </c>
      <c r="AH7547"/>
    </row>
    <row r="7548" spans="1:34" x14ac:dyDescent="0.2">
      <c r="A7548" t="s">
        <v>158</v>
      </c>
      <c r="B7548" t="s">
        <v>7933</v>
      </c>
      <c r="C7548" s="1">
        <v>85.45</v>
      </c>
      <c r="D7548" s="5">
        <v>45378</v>
      </c>
      <c r="E7548" t="s">
        <v>21</v>
      </c>
      <c r="F7548" t="s">
        <v>33</v>
      </c>
      <c r="G7548" s="16" t="s">
        <v>7934</v>
      </c>
      <c r="H7548" s="1"/>
      <c r="J7548"/>
      <c r="AC7548" s="5">
        <v>45408</v>
      </c>
      <c r="AD7548" t="s">
        <v>11649</v>
      </c>
      <c r="AE7548" t="s">
        <v>11649</v>
      </c>
      <c r="AF7548">
        <f>MONTH(Table1[[#This Row],[Date Sent]])</f>
        <v>4</v>
      </c>
      <c r="AG7548">
        <f>YEAR(Table1[[#This Row],[Date Sent]])</f>
        <v>2024</v>
      </c>
      <c r="AH7548"/>
    </row>
    <row r="7549" spans="1:34" x14ac:dyDescent="0.2">
      <c r="A7549" t="s">
        <v>158</v>
      </c>
      <c r="B7549" t="s">
        <v>7933</v>
      </c>
      <c r="C7549" s="1">
        <v>50.97</v>
      </c>
      <c r="D7549" s="5">
        <v>45391</v>
      </c>
      <c r="E7549" t="s">
        <v>16</v>
      </c>
      <c r="F7549" t="s">
        <v>39</v>
      </c>
      <c r="G7549" s="16" t="s">
        <v>7935</v>
      </c>
      <c r="H7549" s="1"/>
      <c r="J7549"/>
      <c r="AC7549" s="5">
        <v>45408</v>
      </c>
      <c r="AD7549" t="s">
        <v>11649</v>
      </c>
      <c r="AE7549" t="s">
        <v>11649</v>
      </c>
      <c r="AF7549">
        <f>MONTH(Table1[[#This Row],[Date Sent]])</f>
        <v>4</v>
      </c>
      <c r="AG7549">
        <f>YEAR(Table1[[#This Row],[Date Sent]])</f>
        <v>2024</v>
      </c>
      <c r="AH7549"/>
    </row>
    <row r="7550" spans="1:34" x14ac:dyDescent="0.2">
      <c r="A7550" t="s">
        <v>158</v>
      </c>
      <c r="B7550" t="s">
        <v>7933</v>
      </c>
      <c r="C7550" s="1">
        <v>12.6</v>
      </c>
      <c r="D7550" s="5">
        <v>45391</v>
      </c>
      <c r="E7550" t="s">
        <v>27</v>
      </c>
      <c r="F7550" t="s">
        <v>39</v>
      </c>
      <c r="G7550" s="16" t="s">
        <v>1861</v>
      </c>
      <c r="H7550" s="1"/>
      <c r="J7550"/>
      <c r="AC7550" s="5">
        <v>45408</v>
      </c>
      <c r="AD7550" t="s">
        <v>11649</v>
      </c>
      <c r="AE7550" t="s">
        <v>11649</v>
      </c>
      <c r="AF7550">
        <f>MONTH(Table1[[#This Row],[Date Sent]])</f>
        <v>4</v>
      </c>
      <c r="AG7550">
        <f>YEAR(Table1[[#This Row],[Date Sent]])</f>
        <v>2024</v>
      </c>
      <c r="AH7550"/>
    </row>
    <row r="7551" spans="1:34" x14ac:dyDescent="0.2">
      <c r="A7551" t="s">
        <v>236</v>
      </c>
      <c r="B7551" t="s">
        <v>7936</v>
      </c>
      <c r="C7551" s="1">
        <v>61.32</v>
      </c>
      <c r="D7551" s="5">
        <v>45397</v>
      </c>
      <c r="E7551" t="s">
        <v>21</v>
      </c>
      <c r="F7551" t="s">
        <v>33</v>
      </c>
      <c r="G7551" s="16" t="s">
        <v>5261</v>
      </c>
      <c r="H7551" s="1"/>
      <c r="J7551"/>
      <c r="AC7551" s="5">
        <v>45408</v>
      </c>
      <c r="AD7551" t="s">
        <v>14525</v>
      </c>
      <c r="AE7551" t="s">
        <v>6845</v>
      </c>
      <c r="AF7551">
        <f>MONTH(Table1[[#This Row],[Date Sent]])</f>
        <v>4</v>
      </c>
      <c r="AG7551">
        <f>YEAR(Table1[[#This Row],[Date Sent]])</f>
        <v>2024</v>
      </c>
      <c r="AH7551"/>
    </row>
    <row r="7552" spans="1:34" x14ac:dyDescent="0.2">
      <c r="A7552" t="s">
        <v>236</v>
      </c>
      <c r="B7552" t="s">
        <v>7936</v>
      </c>
      <c r="C7552" s="1">
        <v>53.25</v>
      </c>
      <c r="D7552" s="5">
        <v>45397</v>
      </c>
      <c r="E7552" t="s">
        <v>21</v>
      </c>
      <c r="F7552" t="s">
        <v>15</v>
      </c>
      <c r="G7552" s="16" t="s">
        <v>7937</v>
      </c>
      <c r="H7552" s="1"/>
      <c r="J7552"/>
      <c r="AC7552" s="5">
        <v>45408</v>
      </c>
      <c r="AD7552" t="s">
        <v>14525</v>
      </c>
      <c r="AE7552" t="s">
        <v>6845</v>
      </c>
      <c r="AF7552">
        <f>MONTH(Table1[[#This Row],[Date Sent]])</f>
        <v>4</v>
      </c>
      <c r="AG7552">
        <f>YEAR(Table1[[#This Row],[Date Sent]])</f>
        <v>2024</v>
      </c>
      <c r="AH7552"/>
    </row>
    <row r="7553" spans="1:34" x14ac:dyDescent="0.2">
      <c r="A7553" t="s">
        <v>236</v>
      </c>
      <c r="B7553" t="s">
        <v>7936</v>
      </c>
      <c r="C7553" s="1">
        <v>14.85</v>
      </c>
      <c r="D7553" s="5">
        <v>45398</v>
      </c>
      <c r="E7553" t="s">
        <v>21</v>
      </c>
      <c r="F7553" t="s">
        <v>18</v>
      </c>
      <c r="G7553" s="16" t="s">
        <v>7184</v>
      </c>
      <c r="H7553" s="1"/>
      <c r="J7553"/>
      <c r="AC7553" s="5">
        <v>45408</v>
      </c>
      <c r="AD7553" t="s">
        <v>14525</v>
      </c>
      <c r="AE7553" t="s">
        <v>6845</v>
      </c>
      <c r="AF7553">
        <f>MONTH(Table1[[#This Row],[Date Sent]])</f>
        <v>4</v>
      </c>
      <c r="AG7553">
        <f>YEAR(Table1[[#This Row],[Date Sent]])</f>
        <v>2024</v>
      </c>
      <c r="AH7553"/>
    </row>
    <row r="7554" spans="1:34" x14ac:dyDescent="0.2">
      <c r="A7554" t="s">
        <v>236</v>
      </c>
      <c r="B7554" t="s">
        <v>7936</v>
      </c>
      <c r="C7554" s="1">
        <v>73.45</v>
      </c>
      <c r="D7554" s="5">
        <v>45399</v>
      </c>
      <c r="E7554" t="s">
        <v>21</v>
      </c>
      <c r="F7554" t="s">
        <v>49</v>
      </c>
      <c r="G7554" s="16" t="s">
        <v>7938</v>
      </c>
      <c r="H7554" s="1"/>
      <c r="J7554"/>
      <c r="AC7554" s="5">
        <v>45408</v>
      </c>
      <c r="AD7554" t="s">
        <v>14525</v>
      </c>
      <c r="AE7554" t="s">
        <v>6845</v>
      </c>
      <c r="AF7554">
        <f>MONTH(Table1[[#This Row],[Date Sent]])</f>
        <v>4</v>
      </c>
      <c r="AG7554">
        <f>YEAR(Table1[[#This Row],[Date Sent]])</f>
        <v>2024</v>
      </c>
      <c r="AH7554"/>
    </row>
    <row r="7555" spans="1:34" x14ac:dyDescent="0.2">
      <c r="A7555" t="s">
        <v>236</v>
      </c>
      <c r="B7555" t="s">
        <v>7936</v>
      </c>
      <c r="C7555" s="1">
        <v>38.950000000000003</v>
      </c>
      <c r="D7555" s="5">
        <v>45399</v>
      </c>
      <c r="E7555" t="s">
        <v>21</v>
      </c>
      <c r="F7555" t="s">
        <v>16</v>
      </c>
      <c r="G7555" s="16" t="s">
        <v>7939</v>
      </c>
      <c r="H7555" s="1"/>
      <c r="J7555"/>
      <c r="AC7555" s="5">
        <v>45408</v>
      </c>
      <c r="AD7555" t="s">
        <v>14525</v>
      </c>
      <c r="AE7555" t="s">
        <v>6845</v>
      </c>
      <c r="AF7555">
        <f>MONTH(Table1[[#This Row],[Date Sent]])</f>
        <v>4</v>
      </c>
      <c r="AG7555">
        <f>YEAR(Table1[[#This Row],[Date Sent]])</f>
        <v>2024</v>
      </c>
      <c r="AH7555"/>
    </row>
    <row r="7556" spans="1:34" x14ac:dyDescent="0.2">
      <c r="A7556" t="s">
        <v>236</v>
      </c>
      <c r="B7556" t="s">
        <v>7936</v>
      </c>
      <c r="C7556" s="1">
        <v>21.2</v>
      </c>
      <c r="D7556" s="5">
        <v>45399</v>
      </c>
      <c r="E7556" t="s">
        <v>21</v>
      </c>
      <c r="F7556" t="s">
        <v>15</v>
      </c>
      <c r="G7556" s="16" t="s">
        <v>7940</v>
      </c>
      <c r="H7556" s="1"/>
      <c r="J7556"/>
      <c r="AC7556" s="5">
        <v>45408</v>
      </c>
      <c r="AD7556" t="s">
        <v>14525</v>
      </c>
      <c r="AE7556" t="s">
        <v>6845</v>
      </c>
      <c r="AF7556">
        <f>MONTH(Table1[[#This Row],[Date Sent]])</f>
        <v>4</v>
      </c>
      <c r="AG7556">
        <f>YEAR(Table1[[#This Row],[Date Sent]])</f>
        <v>2024</v>
      </c>
      <c r="AH7556"/>
    </row>
    <row r="7557" spans="1:34" x14ac:dyDescent="0.2">
      <c r="A7557" t="s">
        <v>236</v>
      </c>
      <c r="B7557" t="s">
        <v>7936</v>
      </c>
      <c r="C7557" s="1">
        <v>24.37</v>
      </c>
      <c r="D7557" s="5">
        <v>45400</v>
      </c>
      <c r="E7557" t="s">
        <v>21</v>
      </c>
      <c r="F7557" t="s">
        <v>18</v>
      </c>
      <c r="G7557" s="16" t="s">
        <v>7941</v>
      </c>
      <c r="H7557" s="1"/>
      <c r="J7557"/>
      <c r="AC7557" s="5">
        <v>45408</v>
      </c>
      <c r="AD7557" t="s">
        <v>14525</v>
      </c>
      <c r="AE7557" t="s">
        <v>6845</v>
      </c>
      <c r="AF7557">
        <f>MONTH(Table1[[#This Row],[Date Sent]])</f>
        <v>4</v>
      </c>
      <c r="AG7557">
        <f>YEAR(Table1[[#This Row],[Date Sent]])</f>
        <v>2024</v>
      </c>
      <c r="AH7557"/>
    </row>
    <row r="7558" spans="1:34" x14ac:dyDescent="0.2">
      <c r="A7558" t="s">
        <v>438</v>
      </c>
      <c r="B7558" t="s">
        <v>7942</v>
      </c>
      <c r="C7558" s="1">
        <v>80.239999999999995</v>
      </c>
      <c r="D7558" s="5">
        <v>45373</v>
      </c>
      <c r="E7558" t="s">
        <v>13</v>
      </c>
      <c r="F7558" t="s">
        <v>33</v>
      </c>
      <c r="G7558" s="16" t="s">
        <v>1580</v>
      </c>
      <c r="H7558" s="1"/>
      <c r="J7558"/>
      <c r="AC7558" s="5">
        <v>45408</v>
      </c>
      <c r="AD7558" t="s">
        <v>14644</v>
      </c>
      <c r="AE7558" t="s">
        <v>6845</v>
      </c>
      <c r="AF7558">
        <f>MONTH(Table1[[#This Row],[Date Sent]])</f>
        <v>4</v>
      </c>
      <c r="AG7558">
        <f>YEAR(Table1[[#This Row],[Date Sent]])</f>
        <v>2024</v>
      </c>
      <c r="AH7558"/>
    </row>
    <row r="7559" spans="1:34" x14ac:dyDescent="0.2">
      <c r="A7559" t="s">
        <v>438</v>
      </c>
      <c r="B7559" t="s">
        <v>7942</v>
      </c>
      <c r="C7559" s="1">
        <v>43.04</v>
      </c>
      <c r="D7559" s="5">
        <v>45392</v>
      </c>
      <c r="E7559" t="s">
        <v>21</v>
      </c>
      <c r="F7559" t="s">
        <v>33</v>
      </c>
      <c r="G7559" s="16" t="s">
        <v>2080</v>
      </c>
      <c r="H7559" s="1"/>
      <c r="J7559"/>
      <c r="AC7559" s="5">
        <v>45408</v>
      </c>
      <c r="AD7559" t="s">
        <v>14644</v>
      </c>
      <c r="AE7559" t="s">
        <v>6845</v>
      </c>
      <c r="AF7559">
        <f>MONTH(Table1[[#This Row],[Date Sent]])</f>
        <v>4</v>
      </c>
      <c r="AG7559">
        <f>YEAR(Table1[[#This Row],[Date Sent]])</f>
        <v>2024</v>
      </c>
      <c r="AH7559"/>
    </row>
    <row r="7560" spans="1:34" x14ac:dyDescent="0.2">
      <c r="A7560" t="s">
        <v>438</v>
      </c>
      <c r="B7560" t="s">
        <v>7942</v>
      </c>
      <c r="C7560" s="1">
        <v>295.2</v>
      </c>
      <c r="D7560" s="5">
        <v>45394</v>
      </c>
      <c r="E7560" t="s">
        <v>21</v>
      </c>
      <c r="F7560" t="s">
        <v>33</v>
      </c>
      <c r="G7560" s="16" t="s">
        <v>7943</v>
      </c>
      <c r="H7560" s="1"/>
      <c r="J7560"/>
      <c r="AC7560" s="5">
        <v>45408</v>
      </c>
      <c r="AD7560" t="s">
        <v>14644</v>
      </c>
      <c r="AE7560" t="s">
        <v>6845</v>
      </c>
      <c r="AF7560">
        <f>MONTH(Table1[[#This Row],[Date Sent]])</f>
        <v>4</v>
      </c>
      <c r="AG7560">
        <f>YEAR(Table1[[#This Row],[Date Sent]])</f>
        <v>2024</v>
      </c>
      <c r="AH7560"/>
    </row>
    <row r="7561" spans="1:34" x14ac:dyDescent="0.2">
      <c r="A7561" t="s">
        <v>618</v>
      </c>
      <c r="B7561" t="s">
        <v>7944</v>
      </c>
      <c r="C7561" s="1">
        <v>30</v>
      </c>
      <c r="D7561" s="5">
        <v>45391</v>
      </c>
      <c r="E7561" t="s">
        <v>33</v>
      </c>
      <c r="F7561" t="s">
        <v>5</v>
      </c>
      <c r="G7561" s="16" t="s">
        <v>7945</v>
      </c>
      <c r="H7561" s="1"/>
      <c r="J7561"/>
      <c r="AC7561" s="5">
        <v>45408</v>
      </c>
      <c r="AD7561" t="s">
        <v>14697</v>
      </c>
      <c r="AE7561" t="s">
        <v>313</v>
      </c>
      <c r="AF7561">
        <f>MONTH(Table1[[#This Row],[Date Sent]])</f>
        <v>4</v>
      </c>
      <c r="AG7561">
        <f>YEAR(Table1[[#This Row],[Date Sent]])</f>
        <v>2024</v>
      </c>
      <c r="AH7561"/>
    </row>
    <row r="7562" spans="1:34" x14ac:dyDescent="0.2">
      <c r="A7562" t="s">
        <v>618</v>
      </c>
      <c r="B7562" t="s">
        <v>7944</v>
      </c>
      <c r="C7562" s="1">
        <v>68.400000000000006</v>
      </c>
      <c r="D7562" s="5">
        <v>45391</v>
      </c>
      <c r="E7562" t="s">
        <v>21</v>
      </c>
      <c r="F7562" t="s">
        <v>33</v>
      </c>
      <c r="G7562" s="16" t="s">
        <v>2406</v>
      </c>
      <c r="H7562" s="1"/>
      <c r="J7562"/>
      <c r="AC7562" s="5">
        <v>45408</v>
      </c>
      <c r="AD7562" t="s">
        <v>14697</v>
      </c>
      <c r="AE7562" t="s">
        <v>313</v>
      </c>
      <c r="AF7562">
        <f>MONTH(Table1[[#This Row],[Date Sent]])</f>
        <v>4</v>
      </c>
      <c r="AG7562">
        <f>YEAR(Table1[[#This Row],[Date Sent]])</f>
        <v>2024</v>
      </c>
      <c r="AH7562"/>
    </row>
    <row r="7563" spans="1:34" x14ac:dyDescent="0.2">
      <c r="A7563" t="s">
        <v>618</v>
      </c>
      <c r="B7563" t="s">
        <v>7944</v>
      </c>
      <c r="C7563" s="1">
        <v>261.97000000000003</v>
      </c>
      <c r="D7563" s="5">
        <v>45393</v>
      </c>
      <c r="E7563" t="s">
        <v>21</v>
      </c>
      <c r="F7563" t="s">
        <v>33</v>
      </c>
      <c r="G7563" s="16" t="s">
        <v>2406</v>
      </c>
      <c r="H7563" s="1"/>
      <c r="J7563"/>
      <c r="AC7563" s="5">
        <v>45408</v>
      </c>
      <c r="AD7563" t="s">
        <v>14697</v>
      </c>
      <c r="AE7563" t="s">
        <v>313</v>
      </c>
      <c r="AF7563">
        <f>MONTH(Table1[[#This Row],[Date Sent]])</f>
        <v>4</v>
      </c>
      <c r="AG7563">
        <f>YEAR(Table1[[#This Row],[Date Sent]])</f>
        <v>2024</v>
      </c>
      <c r="AH7563"/>
    </row>
    <row r="7564" spans="1:34" x14ac:dyDescent="0.2">
      <c r="A7564" t="s">
        <v>416</v>
      </c>
      <c r="B7564" t="s">
        <v>7946</v>
      </c>
      <c r="C7564" s="1">
        <v>103.43</v>
      </c>
      <c r="D7564" s="5">
        <v>45392</v>
      </c>
      <c r="E7564" t="s">
        <v>21</v>
      </c>
      <c r="F7564" t="s">
        <v>33</v>
      </c>
      <c r="G7564" s="16" t="s">
        <v>7947</v>
      </c>
      <c r="H7564" s="1"/>
      <c r="J7564"/>
      <c r="AC7564" s="5">
        <v>45408</v>
      </c>
      <c r="AD7564" t="s">
        <v>14579</v>
      </c>
      <c r="AE7564" t="s">
        <v>313</v>
      </c>
      <c r="AF7564">
        <f>MONTH(Table1[[#This Row],[Date Sent]])</f>
        <v>4</v>
      </c>
      <c r="AG7564">
        <f>YEAR(Table1[[#This Row],[Date Sent]])</f>
        <v>2024</v>
      </c>
      <c r="AH7564"/>
    </row>
    <row r="7565" spans="1:34" x14ac:dyDescent="0.2">
      <c r="A7565" t="s">
        <v>416</v>
      </c>
      <c r="B7565" t="s">
        <v>7946</v>
      </c>
      <c r="C7565" s="1">
        <v>673.52</v>
      </c>
      <c r="D7565" s="5">
        <v>45395</v>
      </c>
      <c r="E7565" t="s">
        <v>21</v>
      </c>
      <c r="F7565" t="s">
        <v>33</v>
      </c>
      <c r="G7565" s="16" t="s">
        <v>7948</v>
      </c>
      <c r="H7565" s="1"/>
      <c r="J7565"/>
      <c r="AC7565" s="5">
        <v>45408</v>
      </c>
      <c r="AD7565" t="s">
        <v>14579</v>
      </c>
      <c r="AE7565" t="s">
        <v>313</v>
      </c>
      <c r="AF7565">
        <f>MONTH(Table1[[#This Row],[Date Sent]])</f>
        <v>4</v>
      </c>
      <c r="AG7565">
        <f>YEAR(Table1[[#This Row],[Date Sent]])</f>
        <v>2024</v>
      </c>
      <c r="AH7565"/>
    </row>
    <row r="7566" spans="1:34" x14ac:dyDescent="0.2">
      <c r="A7566" t="s">
        <v>1686</v>
      </c>
      <c r="B7566" t="s">
        <v>7949</v>
      </c>
      <c r="C7566" s="1">
        <v>188.26</v>
      </c>
      <c r="D7566" s="5">
        <v>45397</v>
      </c>
      <c r="E7566" t="s">
        <v>21</v>
      </c>
      <c r="F7566" t="s">
        <v>918</v>
      </c>
      <c r="G7566" s="16" t="s">
        <v>7950</v>
      </c>
      <c r="H7566" s="1">
        <v>53.76</v>
      </c>
      <c r="I7566" t="s">
        <v>33</v>
      </c>
      <c r="J7566" t="s">
        <v>979</v>
      </c>
      <c r="K7566" s="1">
        <v>19.96</v>
      </c>
      <c r="L7566" t="s">
        <v>21</v>
      </c>
      <c r="M7566" t="s">
        <v>7951</v>
      </c>
      <c r="N7566" s="1">
        <v>114.54</v>
      </c>
      <c r="O7566" t="s">
        <v>25</v>
      </c>
      <c r="P7566" t="s">
        <v>7952</v>
      </c>
      <c r="AC7566" s="5">
        <v>45408</v>
      </c>
      <c r="AD7566" t="s">
        <v>14711</v>
      </c>
      <c r="AE7566" t="s">
        <v>245</v>
      </c>
      <c r="AF7566">
        <f>MONTH(Table1[[#This Row],[Date Sent]])</f>
        <v>4</v>
      </c>
      <c r="AG7566">
        <f>YEAR(Table1[[#This Row],[Date Sent]])</f>
        <v>2024</v>
      </c>
      <c r="AH7566"/>
    </row>
    <row r="7567" spans="1:34" x14ac:dyDescent="0.2">
      <c r="A7567" t="s">
        <v>1906</v>
      </c>
      <c r="B7567" t="s">
        <v>7953</v>
      </c>
      <c r="C7567" s="1">
        <v>23.31</v>
      </c>
      <c r="D7567" s="5">
        <v>45391</v>
      </c>
      <c r="E7567" t="s">
        <v>13</v>
      </c>
      <c r="F7567" t="s">
        <v>39</v>
      </c>
      <c r="G7567" s="16" t="s">
        <v>7954</v>
      </c>
      <c r="H7567" s="1"/>
      <c r="J7567"/>
      <c r="AC7567" s="5">
        <v>45408</v>
      </c>
      <c r="AD7567" t="s">
        <v>14721</v>
      </c>
      <c r="AE7567" t="s">
        <v>167</v>
      </c>
      <c r="AF7567">
        <f>MONTH(Table1[[#This Row],[Date Sent]])</f>
        <v>4</v>
      </c>
      <c r="AG7567">
        <f>YEAR(Table1[[#This Row],[Date Sent]])</f>
        <v>2024</v>
      </c>
      <c r="AH7567"/>
    </row>
    <row r="7568" spans="1:34" x14ac:dyDescent="0.2">
      <c r="A7568" t="s">
        <v>550</v>
      </c>
      <c r="B7568" t="s">
        <v>7955</v>
      </c>
      <c r="C7568" s="1">
        <v>161.97999999999999</v>
      </c>
      <c r="D7568" s="5">
        <v>45370</v>
      </c>
      <c r="E7568" t="s">
        <v>21</v>
      </c>
      <c r="F7568" t="s">
        <v>33</v>
      </c>
      <c r="G7568" s="16" t="s">
        <v>1286</v>
      </c>
      <c r="H7568" s="1"/>
      <c r="J7568"/>
      <c r="AC7568" s="5">
        <v>45408</v>
      </c>
      <c r="AD7568" t="s">
        <v>14621</v>
      </c>
      <c r="AE7568" t="s">
        <v>245</v>
      </c>
      <c r="AF7568">
        <f>MONTH(Table1[[#This Row],[Date Sent]])</f>
        <v>4</v>
      </c>
      <c r="AG7568">
        <f>YEAR(Table1[[#This Row],[Date Sent]])</f>
        <v>2024</v>
      </c>
      <c r="AH7568"/>
    </row>
    <row r="7569" spans="1:34" x14ac:dyDescent="0.2">
      <c r="A7569" t="s">
        <v>550</v>
      </c>
      <c r="B7569" t="s">
        <v>7955</v>
      </c>
      <c r="C7569" s="1">
        <v>43.91</v>
      </c>
      <c r="D7569" s="5">
        <v>45370</v>
      </c>
      <c r="E7569" t="s">
        <v>21</v>
      </c>
      <c r="F7569" t="s">
        <v>33</v>
      </c>
      <c r="G7569" s="16" t="s">
        <v>7956</v>
      </c>
      <c r="H7569" s="1"/>
      <c r="J7569"/>
      <c r="AC7569" s="5">
        <v>45408</v>
      </c>
      <c r="AD7569" t="s">
        <v>14621</v>
      </c>
      <c r="AE7569" t="s">
        <v>245</v>
      </c>
      <c r="AF7569">
        <f>MONTH(Table1[[#This Row],[Date Sent]])</f>
        <v>4</v>
      </c>
      <c r="AG7569">
        <f>YEAR(Table1[[#This Row],[Date Sent]])</f>
        <v>2024</v>
      </c>
      <c r="AH7569"/>
    </row>
    <row r="7570" spans="1:34" x14ac:dyDescent="0.2">
      <c r="A7570" t="s">
        <v>550</v>
      </c>
      <c r="B7570" t="s">
        <v>7955</v>
      </c>
      <c r="C7570" s="1">
        <v>117.25</v>
      </c>
      <c r="D7570" s="5">
        <v>45374</v>
      </c>
      <c r="E7570" t="s">
        <v>27</v>
      </c>
      <c r="F7570" t="s">
        <v>39</v>
      </c>
      <c r="G7570" s="16" t="s">
        <v>7957</v>
      </c>
      <c r="H7570" s="1"/>
      <c r="J7570"/>
      <c r="AC7570" s="5">
        <v>45408</v>
      </c>
      <c r="AD7570" t="s">
        <v>14621</v>
      </c>
      <c r="AE7570" t="s">
        <v>245</v>
      </c>
      <c r="AF7570">
        <f>MONTH(Table1[[#This Row],[Date Sent]])</f>
        <v>4</v>
      </c>
      <c r="AG7570">
        <f>YEAR(Table1[[#This Row],[Date Sent]])</f>
        <v>2024</v>
      </c>
      <c r="AH7570"/>
    </row>
    <row r="7571" spans="1:34" x14ac:dyDescent="0.2">
      <c r="A7571" t="s">
        <v>550</v>
      </c>
      <c r="B7571" t="s">
        <v>7955</v>
      </c>
      <c r="C7571" s="1">
        <v>60.75</v>
      </c>
      <c r="D7571" s="5">
        <v>45376</v>
      </c>
      <c r="E7571" t="s">
        <v>8</v>
      </c>
      <c r="F7571" t="s">
        <v>39</v>
      </c>
      <c r="G7571" s="16" t="s">
        <v>7958</v>
      </c>
      <c r="H7571" s="1"/>
      <c r="J7571"/>
      <c r="AC7571" s="5">
        <v>45408</v>
      </c>
      <c r="AD7571" t="s">
        <v>14621</v>
      </c>
      <c r="AE7571" t="s">
        <v>245</v>
      </c>
      <c r="AF7571">
        <f>MONTH(Table1[[#This Row],[Date Sent]])</f>
        <v>4</v>
      </c>
      <c r="AG7571">
        <f>YEAR(Table1[[#This Row],[Date Sent]])</f>
        <v>2024</v>
      </c>
      <c r="AH7571"/>
    </row>
    <row r="7572" spans="1:34" x14ac:dyDescent="0.2">
      <c r="A7572" t="s">
        <v>550</v>
      </c>
      <c r="B7572" t="s">
        <v>7955</v>
      </c>
      <c r="C7572" s="1">
        <v>163.77000000000001</v>
      </c>
      <c r="D7572" s="5">
        <v>45378</v>
      </c>
      <c r="E7572" t="s">
        <v>21</v>
      </c>
      <c r="F7572" t="s">
        <v>33</v>
      </c>
      <c r="G7572" s="16" t="s">
        <v>7959</v>
      </c>
      <c r="H7572" s="1"/>
      <c r="J7572"/>
      <c r="AC7572" s="5">
        <v>45408</v>
      </c>
      <c r="AD7572" t="s">
        <v>14621</v>
      </c>
      <c r="AE7572" t="s">
        <v>245</v>
      </c>
      <c r="AF7572">
        <f>MONTH(Table1[[#This Row],[Date Sent]])</f>
        <v>4</v>
      </c>
      <c r="AG7572">
        <f>YEAR(Table1[[#This Row],[Date Sent]])</f>
        <v>2024</v>
      </c>
      <c r="AH7572"/>
    </row>
    <row r="7573" spans="1:34" x14ac:dyDescent="0.2">
      <c r="A7573" t="s">
        <v>550</v>
      </c>
      <c r="B7573" t="s">
        <v>7955</v>
      </c>
      <c r="C7573" s="1">
        <v>63.91</v>
      </c>
      <c r="D7573" s="5">
        <v>45379</v>
      </c>
      <c r="E7573" t="s">
        <v>8</v>
      </c>
      <c r="F7573" t="s">
        <v>39</v>
      </c>
      <c r="G7573" s="16" t="s">
        <v>7960</v>
      </c>
      <c r="H7573" s="1"/>
      <c r="J7573"/>
      <c r="AC7573" s="5">
        <v>45408</v>
      </c>
      <c r="AD7573" t="s">
        <v>14621</v>
      </c>
      <c r="AE7573" t="s">
        <v>245</v>
      </c>
      <c r="AF7573">
        <f>MONTH(Table1[[#This Row],[Date Sent]])</f>
        <v>4</v>
      </c>
      <c r="AG7573">
        <f>YEAR(Table1[[#This Row],[Date Sent]])</f>
        <v>2024</v>
      </c>
      <c r="AH7573"/>
    </row>
    <row r="7574" spans="1:34" x14ac:dyDescent="0.2">
      <c r="A7574" t="s">
        <v>550</v>
      </c>
      <c r="B7574" t="s">
        <v>7955</v>
      </c>
      <c r="C7574" s="1">
        <v>167.51</v>
      </c>
      <c r="D7574" s="5">
        <v>45385</v>
      </c>
      <c r="E7574" t="s">
        <v>21</v>
      </c>
      <c r="F7574" t="s">
        <v>33</v>
      </c>
      <c r="G7574" s="16" t="s">
        <v>7961</v>
      </c>
      <c r="H7574" s="1"/>
      <c r="J7574"/>
      <c r="AC7574" s="5">
        <v>45408</v>
      </c>
      <c r="AD7574" t="s">
        <v>14621</v>
      </c>
      <c r="AE7574" t="s">
        <v>245</v>
      </c>
      <c r="AF7574">
        <f>MONTH(Table1[[#This Row],[Date Sent]])</f>
        <v>4</v>
      </c>
      <c r="AG7574">
        <f>YEAR(Table1[[#This Row],[Date Sent]])</f>
        <v>2024</v>
      </c>
      <c r="AH7574"/>
    </row>
    <row r="7575" spans="1:34" x14ac:dyDescent="0.2">
      <c r="A7575" t="s">
        <v>550</v>
      </c>
      <c r="B7575" t="s">
        <v>7955</v>
      </c>
      <c r="C7575" s="1">
        <v>112.16</v>
      </c>
      <c r="D7575" s="5">
        <v>45385</v>
      </c>
      <c r="E7575" t="s">
        <v>21</v>
      </c>
      <c r="F7575" t="s">
        <v>33</v>
      </c>
      <c r="G7575" s="16" t="s">
        <v>7962</v>
      </c>
      <c r="H7575" s="1"/>
      <c r="J7575"/>
      <c r="AC7575" s="5">
        <v>45408</v>
      </c>
      <c r="AD7575" t="s">
        <v>14621</v>
      </c>
      <c r="AE7575" t="s">
        <v>245</v>
      </c>
      <c r="AF7575">
        <f>MONTH(Table1[[#This Row],[Date Sent]])</f>
        <v>4</v>
      </c>
      <c r="AG7575">
        <f>YEAR(Table1[[#This Row],[Date Sent]])</f>
        <v>2024</v>
      </c>
      <c r="AH7575"/>
    </row>
    <row r="7576" spans="1:34" x14ac:dyDescent="0.2">
      <c r="A7576" t="s">
        <v>550</v>
      </c>
      <c r="B7576" t="s">
        <v>7955</v>
      </c>
      <c r="C7576" s="1">
        <v>53.74</v>
      </c>
      <c r="D7576" s="5">
        <v>45386</v>
      </c>
      <c r="E7576" t="s">
        <v>17</v>
      </c>
      <c r="F7576" t="s">
        <v>21</v>
      </c>
      <c r="G7576" s="16" t="s">
        <v>7963</v>
      </c>
      <c r="H7576" s="1"/>
      <c r="J7576"/>
      <c r="AC7576" s="5">
        <v>45408</v>
      </c>
      <c r="AD7576" t="s">
        <v>14621</v>
      </c>
      <c r="AE7576" t="s">
        <v>245</v>
      </c>
      <c r="AF7576">
        <f>MONTH(Table1[[#This Row],[Date Sent]])</f>
        <v>4</v>
      </c>
      <c r="AG7576">
        <f>YEAR(Table1[[#This Row],[Date Sent]])</f>
        <v>2024</v>
      </c>
      <c r="AH7576"/>
    </row>
    <row r="7577" spans="1:34" x14ac:dyDescent="0.2">
      <c r="A7577" t="s">
        <v>550</v>
      </c>
      <c r="B7577" t="s">
        <v>7955</v>
      </c>
      <c r="C7577" s="1">
        <v>180.32</v>
      </c>
      <c r="D7577" s="5">
        <v>45387</v>
      </c>
      <c r="E7577" t="s">
        <v>8</v>
      </c>
      <c r="F7577" t="s">
        <v>918</v>
      </c>
      <c r="G7577" s="16" t="s">
        <v>7964</v>
      </c>
      <c r="H7577" s="1">
        <v>145.32</v>
      </c>
      <c r="I7577" t="s">
        <v>33</v>
      </c>
      <c r="J7577" t="s">
        <v>7965</v>
      </c>
      <c r="K7577" s="1">
        <v>35</v>
      </c>
      <c r="L7577" t="s">
        <v>17</v>
      </c>
      <c r="M7577" t="s">
        <v>7966</v>
      </c>
      <c r="AC7577" s="5">
        <v>45408</v>
      </c>
      <c r="AD7577" t="s">
        <v>14621</v>
      </c>
      <c r="AE7577" t="s">
        <v>245</v>
      </c>
      <c r="AF7577">
        <f>MONTH(Table1[[#This Row],[Date Sent]])</f>
        <v>4</v>
      </c>
      <c r="AG7577">
        <f>YEAR(Table1[[#This Row],[Date Sent]])</f>
        <v>2024</v>
      </c>
      <c r="AH7577"/>
    </row>
    <row r="7578" spans="1:34" x14ac:dyDescent="0.2">
      <c r="A7578" t="s">
        <v>550</v>
      </c>
      <c r="B7578" t="s">
        <v>7955</v>
      </c>
      <c r="C7578" s="1">
        <v>80.13</v>
      </c>
      <c r="D7578" s="5">
        <v>45388</v>
      </c>
      <c r="E7578" t="s">
        <v>17</v>
      </c>
      <c r="F7578" t="s">
        <v>33</v>
      </c>
      <c r="G7578" s="16" t="s">
        <v>7967</v>
      </c>
      <c r="H7578" s="1"/>
      <c r="J7578"/>
      <c r="AC7578" s="5">
        <v>45408</v>
      </c>
      <c r="AD7578" t="s">
        <v>14621</v>
      </c>
      <c r="AE7578" t="s">
        <v>245</v>
      </c>
      <c r="AF7578">
        <f>MONTH(Table1[[#This Row],[Date Sent]])</f>
        <v>4</v>
      </c>
      <c r="AG7578">
        <f>YEAR(Table1[[#This Row],[Date Sent]])</f>
        <v>2024</v>
      </c>
      <c r="AH7578"/>
    </row>
    <row r="7579" spans="1:34" x14ac:dyDescent="0.2">
      <c r="A7579" t="s">
        <v>550</v>
      </c>
      <c r="B7579" t="s">
        <v>7955</v>
      </c>
      <c r="C7579" s="1">
        <v>-97.18</v>
      </c>
      <c r="D7579" s="5">
        <v>45397</v>
      </c>
      <c r="E7579" t="s">
        <v>17</v>
      </c>
      <c r="F7579" t="s">
        <v>33</v>
      </c>
      <c r="G7579" s="16" t="s">
        <v>7968</v>
      </c>
      <c r="H7579" s="1"/>
      <c r="J7579"/>
      <c r="AC7579" s="5">
        <v>45408</v>
      </c>
      <c r="AD7579" t="s">
        <v>14621</v>
      </c>
      <c r="AE7579" t="s">
        <v>245</v>
      </c>
      <c r="AF7579">
        <f>MONTH(Table1[[#This Row],[Date Sent]])</f>
        <v>4</v>
      </c>
      <c r="AG7579">
        <f>YEAR(Table1[[#This Row],[Date Sent]])</f>
        <v>2024</v>
      </c>
      <c r="AH7579"/>
    </row>
    <row r="7580" spans="1:34" x14ac:dyDescent="0.2">
      <c r="A7580" t="s">
        <v>550</v>
      </c>
      <c r="B7580" t="s">
        <v>7955</v>
      </c>
      <c r="C7580" s="1">
        <v>54.36</v>
      </c>
      <c r="D7580" s="5">
        <v>45397</v>
      </c>
      <c r="E7580" t="s">
        <v>8</v>
      </c>
      <c r="F7580" t="s">
        <v>39</v>
      </c>
      <c r="G7580" s="16" t="s">
        <v>5979</v>
      </c>
      <c r="H7580" s="1"/>
      <c r="J7580"/>
      <c r="AC7580" s="5">
        <v>45408</v>
      </c>
      <c r="AD7580" t="s">
        <v>14621</v>
      </c>
      <c r="AE7580" t="s">
        <v>245</v>
      </c>
      <c r="AF7580">
        <f>MONTH(Table1[[#This Row],[Date Sent]])</f>
        <v>4</v>
      </c>
      <c r="AG7580">
        <f>YEAR(Table1[[#This Row],[Date Sent]])</f>
        <v>2024</v>
      </c>
      <c r="AH7580"/>
    </row>
    <row r="7581" spans="1:34" x14ac:dyDescent="0.2">
      <c r="A7581" t="s">
        <v>550</v>
      </c>
      <c r="B7581" t="s">
        <v>7955</v>
      </c>
      <c r="C7581" s="1">
        <v>232.86</v>
      </c>
      <c r="D7581" s="5">
        <v>45399</v>
      </c>
      <c r="E7581" t="s">
        <v>21</v>
      </c>
      <c r="F7581" t="s">
        <v>33</v>
      </c>
      <c r="G7581" s="16" t="s">
        <v>7969</v>
      </c>
      <c r="H7581" s="1"/>
      <c r="J7581"/>
      <c r="AC7581" s="5">
        <v>45408</v>
      </c>
      <c r="AD7581" t="s">
        <v>14621</v>
      </c>
      <c r="AE7581" t="s">
        <v>245</v>
      </c>
      <c r="AF7581">
        <f>MONTH(Table1[[#This Row],[Date Sent]])</f>
        <v>4</v>
      </c>
      <c r="AG7581">
        <f>YEAR(Table1[[#This Row],[Date Sent]])</f>
        <v>2024</v>
      </c>
      <c r="AH7581"/>
    </row>
    <row r="7582" spans="1:34" x14ac:dyDescent="0.2">
      <c r="A7582" t="s">
        <v>550</v>
      </c>
      <c r="B7582" t="s">
        <v>7955</v>
      </c>
      <c r="C7582" s="1">
        <v>70.150000000000006</v>
      </c>
      <c r="D7582" s="5">
        <v>45399</v>
      </c>
      <c r="E7582" t="s">
        <v>21</v>
      </c>
      <c r="F7582" t="s">
        <v>33</v>
      </c>
      <c r="G7582" s="16" t="s">
        <v>7970</v>
      </c>
      <c r="H7582" s="1"/>
      <c r="J7582"/>
      <c r="AC7582" s="5">
        <v>45408</v>
      </c>
      <c r="AD7582" t="s">
        <v>14621</v>
      </c>
      <c r="AE7582" t="s">
        <v>245</v>
      </c>
      <c r="AF7582">
        <f>MONTH(Table1[[#This Row],[Date Sent]])</f>
        <v>4</v>
      </c>
      <c r="AG7582">
        <f>YEAR(Table1[[#This Row],[Date Sent]])</f>
        <v>2024</v>
      </c>
      <c r="AH7582"/>
    </row>
    <row r="7583" spans="1:34" x14ac:dyDescent="0.2">
      <c r="A7583" t="s">
        <v>1384</v>
      </c>
      <c r="B7583" t="s">
        <v>7971</v>
      </c>
      <c r="C7583" s="1">
        <v>47.5</v>
      </c>
      <c r="D7583" s="5">
        <v>45374</v>
      </c>
      <c r="E7583" t="s">
        <v>21</v>
      </c>
      <c r="F7583" t="s">
        <v>33</v>
      </c>
      <c r="G7583" s="16" t="s">
        <v>7972</v>
      </c>
      <c r="H7583" s="1"/>
      <c r="J7583"/>
      <c r="AC7583" s="5">
        <v>45408</v>
      </c>
      <c r="AD7583" t="s">
        <v>14716</v>
      </c>
      <c r="AE7583" t="s">
        <v>245</v>
      </c>
      <c r="AF7583">
        <f>MONTH(Table1[[#This Row],[Date Sent]])</f>
        <v>4</v>
      </c>
      <c r="AG7583">
        <f>YEAR(Table1[[#This Row],[Date Sent]])</f>
        <v>2024</v>
      </c>
      <c r="AH7583"/>
    </row>
    <row r="7584" spans="1:34" x14ac:dyDescent="0.2">
      <c r="A7584" t="s">
        <v>1384</v>
      </c>
      <c r="B7584" t="s">
        <v>7973</v>
      </c>
      <c r="C7584" s="1">
        <v>24.17</v>
      </c>
      <c r="D7584" s="5">
        <v>45371</v>
      </c>
      <c r="E7584" t="s">
        <v>21</v>
      </c>
      <c r="F7584" t="s">
        <v>33</v>
      </c>
      <c r="G7584" s="16" t="s">
        <v>7974</v>
      </c>
      <c r="H7584" s="1"/>
      <c r="J7584"/>
      <c r="AC7584" s="5">
        <v>45408</v>
      </c>
      <c r="AD7584" t="s">
        <v>14716</v>
      </c>
      <c r="AE7584" t="s">
        <v>245</v>
      </c>
      <c r="AF7584">
        <f>MONTH(Table1[[#This Row],[Date Sent]])</f>
        <v>4</v>
      </c>
      <c r="AG7584">
        <f>YEAR(Table1[[#This Row],[Date Sent]])</f>
        <v>2024</v>
      </c>
      <c r="AH7584"/>
    </row>
    <row r="7585" spans="1:34" x14ac:dyDescent="0.2">
      <c r="A7585" t="s">
        <v>1384</v>
      </c>
      <c r="B7585" t="s">
        <v>7973</v>
      </c>
      <c r="C7585" s="1">
        <v>28.17</v>
      </c>
      <c r="D7585" s="5">
        <v>45373</v>
      </c>
      <c r="E7585" t="s">
        <v>21</v>
      </c>
      <c r="F7585" t="s">
        <v>33</v>
      </c>
      <c r="G7585" s="16" t="s">
        <v>7975</v>
      </c>
      <c r="H7585" s="1"/>
      <c r="J7585"/>
      <c r="AC7585" s="5">
        <v>45408</v>
      </c>
      <c r="AD7585" t="s">
        <v>14716</v>
      </c>
      <c r="AE7585" t="s">
        <v>245</v>
      </c>
      <c r="AF7585">
        <f>MONTH(Table1[[#This Row],[Date Sent]])</f>
        <v>4</v>
      </c>
      <c r="AG7585">
        <f>YEAR(Table1[[#This Row],[Date Sent]])</f>
        <v>2024</v>
      </c>
      <c r="AH7585"/>
    </row>
    <row r="7586" spans="1:34" x14ac:dyDescent="0.2">
      <c r="A7586" t="s">
        <v>1384</v>
      </c>
      <c r="B7586" t="s">
        <v>7973</v>
      </c>
      <c r="C7586" s="1">
        <v>33.479999999999997</v>
      </c>
      <c r="D7586" s="5">
        <v>45377</v>
      </c>
      <c r="E7586" t="s">
        <v>21</v>
      </c>
      <c r="F7586" t="s">
        <v>33</v>
      </c>
      <c r="G7586" s="16" t="s">
        <v>7976</v>
      </c>
      <c r="H7586" s="1"/>
      <c r="J7586"/>
      <c r="AC7586" s="5">
        <v>45408</v>
      </c>
      <c r="AD7586" t="s">
        <v>14716</v>
      </c>
      <c r="AE7586" t="s">
        <v>245</v>
      </c>
      <c r="AF7586">
        <f>MONTH(Table1[[#This Row],[Date Sent]])</f>
        <v>4</v>
      </c>
      <c r="AG7586">
        <f>YEAR(Table1[[#This Row],[Date Sent]])</f>
        <v>2024</v>
      </c>
      <c r="AH7586"/>
    </row>
    <row r="7587" spans="1:34" x14ac:dyDescent="0.2">
      <c r="A7587" t="s">
        <v>1384</v>
      </c>
      <c r="B7587" t="s">
        <v>7973</v>
      </c>
      <c r="C7587" s="1">
        <v>5.71</v>
      </c>
      <c r="D7587" s="5">
        <v>45382</v>
      </c>
      <c r="E7587" t="s">
        <v>21</v>
      </c>
      <c r="F7587" t="s">
        <v>33</v>
      </c>
      <c r="G7587" s="16" t="s">
        <v>7977</v>
      </c>
      <c r="H7587" s="1"/>
      <c r="J7587"/>
      <c r="AC7587" s="5">
        <v>45408</v>
      </c>
      <c r="AD7587" t="s">
        <v>14716</v>
      </c>
      <c r="AE7587" t="s">
        <v>245</v>
      </c>
      <c r="AF7587">
        <f>MONTH(Table1[[#This Row],[Date Sent]])</f>
        <v>4</v>
      </c>
      <c r="AG7587">
        <f>YEAR(Table1[[#This Row],[Date Sent]])</f>
        <v>2024</v>
      </c>
      <c r="AH7587"/>
    </row>
    <row r="7588" spans="1:34" x14ac:dyDescent="0.2">
      <c r="A7588" t="s">
        <v>1384</v>
      </c>
      <c r="B7588" t="s">
        <v>7973</v>
      </c>
      <c r="C7588" s="1">
        <v>167.82</v>
      </c>
      <c r="D7588" s="5">
        <v>45386</v>
      </c>
      <c r="E7588" t="s">
        <v>21</v>
      </c>
      <c r="F7588" t="s">
        <v>918</v>
      </c>
      <c r="G7588" s="16" t="s">
        <v>7978</v>
      </c>
      <c r="H7588" s="1">
        <v>107.82</v>
      </c>
      <c r="I7588" t="s">
        <v>33</v>
      </c>
      <c r="J7588" t="s">
        <v>1075</v>
      </c>
      <c r="K7588" s="1">
        <v>60</v>
      </c>
      <c r="L7588" t="s">
        <v>16</v>
      </c>
      <c r="M7588" t="s">
        <v>1057</v>
      </c>
      <c r="AC7588" s="5">
        <v>45408</v>
      </c>
      <c r="AD7588" t="s">
        <v>14716</v>
      </c>
      <c r="AE7588" t="s">
        <v>245</v>
      </c>
      <c r="AF7588">
        <f>MONTH(Table1[[#This Row],[Date Sent]])</f>
        <v>4</v>
      </c>
      <c r="AG7588">
        <f>YEAR(Table1[[#This Row],[Date Sent]])</f>
        <v>2024</v>
      </c>
      <c r="AH7588"/>
    </row>
    <row r="7589" spans="1:34" x14ac:dyDescent="0.2">
      <c r="A7589" t="s">
        <v>554</v>
      </c>
      <c r="B7589" t="s">
        <v>7979</v>
      </c>
      <c r="C7589" s="1">
        <v>43.09</v>
      </c>
      <c r="D7589" s="5">
        <v>45394</v>
      </c>
      <c r="E7589" t="s">
        <v>21</v>
      </c>
      <c r="F7589" t="s">
        <v>33</v>
      </c>
      <c r="G7589" s="16" t="s">
        <v>7980</v>
      </c>
      <c r="H7589" s="1"/>
      <c r="J7589"/>
      <c r="AC7589" s="5">
        <v>45408</v>
      </c>
      <c r="AD7589" t="s">
        <v>14593</v>
      </c>
      <c r="AE7589" t="s">
        <v>245</v>
      </c>
      <c r="AF7589">
        <f>MONTH(Table1[[#This Row],[Date Sent]])</f>
        <v>4</v>
      </c>
      <c r="AG7589">
        <f>YEAR(Table1[[#This Row],[Date Sent]])</f>
        <v>2024</v>
      </c>
      <c r="AH7589"/>
    </row>
    <row r="7590" spans="1:34" x14ac:dyDescent="0.2">
      <c r="A7590" t="s">
        <v>554</v>
      </c>
      <c r="B7590" t="s">
        <v>7981</v>
      </c>
      <c r="C7590" s="1">
        <v>96.57</v>
      </c>
      <c r="D7590" s="5">
        <v>45375</v>
      </c>
      <c r="E7590" t="s">
        <v>13</v>
      </c>
      <c r="F7590" t="s">
        <v>17</v>
      </c>
      <c r="G7590" s="16" t="s">
        <v>7982</v>
      </c>
      <c r="H7590" s="1"/>
      <c r="J7590"/>
      <c r="AC7590" s="5">
        <v>45408</v>
      </c>
      <c r="AD7590" t="s">
        <v>14593</v>
      </c>
      <c r="AE7590" t="s">
        <v>245</v>
      </c>
      <c r="AF7590">
        <f>MONTH(Table1[[#This Row],[Date Sent]])</f>
        <v>4</v>
      </c>
      <c r="AG7590">
        <f>YEAR(Table1[[#This Row],[Date Sent]])</f>
        <v>2024</v>
      </c>
      <c r="AH7590"/>
    </row>
    <row r="7591" spans="1:34" x14ac:dyDescent="0.2">
      <c r="A7591" t="s">
        <v>554</v>
      </c>
      <c r="B7591" t="s">
        <v>7981</v>
      </c>
      <c r="C7591" s="1">
        <v>12.83</v>
      </c>
      <c r="D7591" s="5">
        <v>45387</v>
      </c>
      <c r="E7591" t="s">
        <v>13</v>
      </c>
      <c r="F7591" t="s">
        <v>33</v>
      </c>
      <c r="G7591" s="16" t="s">
        <v>7983</v>
      </c>
      <c r="H7591" s="1"/>
      <c r="J7591"/>
      <c r="AC7591" s="5">
        <v>45408</v>
      </c>
      <c r="AD7591" t="s">
        <v>14593</v>
      </c>
      <c r="AE7591" t="s">
        <v>245</v>
      </c>
      <c r="AF7591">
        <f>MONTH(Table1[[#This Row],[Date Sent]])</f>
        <v>4</v>
      </c>
      <c r="AG7591">
        <f>YEAR(Table1[[#This Row],[Date Sent]])</f>
        <v>2024</v>
      </c>
      <c r="AH7591"/>
    </row>
    <row r="7592" spans="1:34" x14ac:dyDescent="0.2">
      <c r="A7592" t="s">
        <v>554</v>
      </c>
      <c r="B7592" t="s">
        <v>7981</v>
      </c>
      <c r="C7592" s="1">
        <v>74.45</v>
      </c>
      <c r="D7592" s="5">
        <v>45390</v>
      </c>
      <c r="E7592" t="s">
        <v>13</v>
      </c>
      <c r="F7592" t="s">
        <v>33</v>
      </c>
      <c r="G7592" s="16" t="s">
        <v>950</v>
      </c>
      <c r="H7592" s="1"/>
      <c r="J7592"/>
      <c r="AC7592" s="5">
        <v>45408</v>
      </c>
      <c r="AD7592" t="s">
        <v>14593</v>
      </c>
      <c r="AE7592" t="s">
        <v>245</v>
      </c>
      <c r="AF7592">
        <f>MONTH(Table1[[#This Row],[Date Sent]])</f>
        <v>4</v>
      </c>
      <c r="AG7592">
        <f>YEAR(Table1[[#This Row],[Date Sent]])</f>
        <v>2024</v>
      </c>
      <c r="AH7592"/>
    </row>
    <row r="7593" spans="1:34" x14ac:dyDescent="0.2">
      <c r="A7593" t="s">
        <v>554</v>
      </c>
      <c r="B7593" t="s">
        <v>7981</v>
      </c>
      <c r="C7593" s="1">
        <v>12.02</v>
      </c>
      <c r="D7593" s="5">
        <v>45390</v>
      </c>
      <c r="E7593" t="s">
        <v>12</v>
      </c>
      <c r="F7593" t="s">
        <v>15</v>
      </c>
      <c r="G7593" s="16" t="s">
        <v>1158</v>
      </c>
      <c r="H7593" s="1"/>
      <c r="J7593"/>
      <c r="AC7593" s="5">
        <v>45408</v>
      </c>
      <c r="AD7593" t="s">
        <v>14593</v>
      </c>
      <c r="AE7593" t="s">
        <v>245</v>
      </c>
      <c r="AF7593">
        <f>MONTH(Table1[[#This Row],[Date Sent]])</f>
        <v>4</v>
      </c>
      <c r="AG7593">
        <f>YEAR(Table1[[#This Row],[Date Sent]])</f>
        <v>2024</v>
      </c>
      <c r="AH7593"/>
    </row>
    <row r="7594" spans="1:34" x14ac:dyDescent="0.2">
      <c r="A7594" t="s">
        <v>552</v>
      </c>
      <c r="B7594" t="s">
        <v>7984</v>
      </c>
      <c r="C7594" s="1">
        <v>18.93</v>
      </c>
      <c r="D7594" s="5">
        <v>45371</v>
      </c>
      <c r="E7594" t="s">
        <v>17</v>
      </c>
      <c r="F7594" t="s">
        <v>39</v>
      </c>
      <c r="G7594" s="16" t="s">
        <v>7985</v>
      </c>
      <c r="H7594" s="1"/>
      <c r="J7594"/>
      <c r="AC7594" s="5">
        <v>45408</v>
      </c>
      <c r="AD7594" t="s">
        <v>14605</v>
      </c>
      <c r="AE7594" t="s">
        <v>245</v>
      </c>
      <c r="AF7594">
        <f>MONTH(Table1[[#This Row],[Date Sent]])</f>
        <v>4</v>
      </c>
      <c r="AG7594">
        <f>YEAR(Table1[[#This Row],[Date Sent]])</f>
        <v>2024</v>
      </c>
      <c r="AH7594"/>
    </row>
    <row r="7595" spans="1:34" x14ac:dyDescent="0.2">
      <c r="A7595" t="s">
        <v>552</v>
      </c>
      <c r="B7595" t="s">
        <v>7984</v>
      </c>
      <c r="C7595" s="1">
        <v>-18.93</v>
      </c>
      <c r="D7595" s="5">
        <v>45371</v>
      </c>
      <c r="E7595" t="s">
        <v>17</v>
      </c>
      <c r="F7595" t="s">
        <v>39</v>
      </c>
      <c r="G7595" s="16" t="s">
        <v>7986</v>
      </c>
      <c r="H7595" s="1"/>
      <c r="J7595"/>
      <c r="AC7595" s="5">
        <v>45408</v>
      </c>
      <c r="AD7595" t="s">
        <v>14605</v>
      </c>
      <c r="AE7595" t="s">
        <v>245</v>
      </c>
      <c r="AF7595">
        <f>MONTH(Table1[[#This Row],[Date Sent]])</f>
        <v>4</v>
      </c>
      <c r="AG7595">
        <f>YEAR(Table1[[#This Row],[Date Sent]])</f>
        <v>2024</v>
      </c>
      <c r="AH7595"/>
    </row>
    <row r="7596" spans="1:34" x14ac:dyDescent="0.2">
      <c r="A7596" t="s">
        <v>552</v>
      </c>
      <c r="B7596" t="s">
        <v>7984</v>
      </c>
      <c r="C7596" s="1">
        <v>16.52</v>
      </c>
      <c r="D7596" s="5">
        <v>45371</v>
      </c>
      <c r="E7596" t="s">
        <v>17</v>
      </c>
      <c r="F7596" t="s">
        <v>39</v>
      </c>
      <c r="G7596" s="16" t="s">
        <v>7987</v>
      </c>
      <c r="H7596" s="1"/>
      <c r="J7596"/>
      <c r="AC7596" s="5">
        <v>45408</v>
      </c>
      <c r="AD7596" t="s">
        <v>14605</v>
      </c>
      <c r="AE7596" t="s">
        <v>245</v>
      </c>
      <c r="AF7596">
        <f>MONTH(Table1[[#This Row],[Date Sent]])</f>
        <v>4</v>
      </c>
      <c r="AG7596">
        <f>YEAR(Table1[[#This Row],[Date Sent]])</f>
        <v>2024</v>
      </c>
      <c r="AH7596"/>
    </row>
    <row r="7597" spans="1:34" x14ac:dyDescent="0.2">
      <c r="A7597" t="s">
        <v>552</v>
      </c>
      <c r="B7597" t="s">
        <v>7984</v>
      </c>
      <c r="C7597" s="1">
        <v>192.68</v>
      </c>
      <c r="D7597" s="5">
        <v>45373</v>
      </c>
      <c r="E7597" t="s">
        <v>23</v>
      </c>
      <c r="F7597" t="s">
        <v>16</v>
      </c>
      <c r="G7597" s="16" t="s">
        <v>7988</v>
      </c>
      <c r="H7597" s="1"/>
      <c r="J7597"/>
      <c r="AC7597" s="5">
        <v>45408</v>
      </c>
      <c r="AD7597" t="s">
        <v>14605</v>
      </c>
      <c r="AE7597" t="s">
        <v>245</v>
      </c>
      <c r="AF7597">
        <f>MONTH(Table1[[#This Row],[Date Sent]])</f>
        <v>4</v>
      </c>
      <c r="AG7597">
        <f>YEAR(Table1[[#This Row],[Date Sent]])</f>
        <v>2024</v>
      </c>
      <c r="AH7597"/>
    </row>
    <row r="7598" spans="1:34" x14ac:dyDescent="0.2">
      <c r="A7598" t="s">
        <v>552</v>
      </c>
      <c r="B7598" t="s">
        <v>7984</v>
      </c>
      <c r="C7598" s="1">
        <v>215.28</v>
      </c>
      <c r="D7598" s="5">
        <v>45379</v>
      </c>
      <c r="E7598" t="s">
        <v>16</v>
      </c>
      <c r="F7598" t="s">
        <v>25</v>
      </c>
      <c r="G7598" s="16" t="s">
        <v>7989</v>
      </c>
      <c r="H7598" s="1"/>
      <c r="J7598"/>
      <c r="AC7598" s="5">
        <v>45408</v>
      </c>
      <c r="AD7598" t="s">
        <v>14605</v>
      </c>
      <c r="AE7598" t="s">
        <v>245</v>
      </c>
      <c r="AF7598">
        <f>MONTH(Table1[[#This Row],[Date Sent]])</f>
        <v>4</v>
      </c>
      <c r="AG7598">
        <f>YEAR(Table1[[#This Row],[Date Sent]])</f>
        <v>2024</v>
      </c>
      <c r="AH7598"/>
    </row>
    <row r="7599" spans="1:34" x14ac:dyDescent="0.2">
      <c r="A7599" t="s">
        <v>552</v>
      </c>
      <c r="B7599" t="s">
        <v>7984</v>
      </c>
      <c r="C7599" s="1">
        <v>92.19</v>
      </c>
      <c r="D7599" s="5">
        <v>45391</v>
      </c>
      <c r="E7599" t="s">
        <v>17</v>
      </c>
      <c r="F7599" t="s">
        <v>21</v>
      </c>
      <c r="G7599" s="16" t="s">
        <v>3468</v>
      </c>
      <c r="H7599" s="1"/>
      <c r="J7599"/>
      <c r="AC7599" s="5">
        <v>45408</v>
      </c>
      <c r="AD7599" t="s">
        <v>14605</v>
      </c>
      <c r="AE7599" t="s">
        <v>245</v>
      </c>
      <c r="AF7599">
        <f>MONTH(Table1[[#This Row],[Date Sent]])</f>
        <v>4</v>
      </c>
      <c r="AG7599">
        <f>YEAR(Table1[[#This Row],[Date Sent]])</f>
        <v>2024</v>
      </c>
      <c r="AH7599"/>
    </row>
    <row r="7600" spans="1:34" x14ac:dyDescent="0.2">
      <c r="A7600" t="s">
        <v>552</v>
      </c>
      <c r="B7600" t="s">
        <v>7984</v>
      </c>
      <c r="C7600" s="1">
        <v>15.24</v>
      </c>
      <c r="D7600" s="5">
        <v>45395</v>
      </c>
      <c r="E7600" t="s">
        <v>16</v>
      </c>
      <c r="F7600" t="s">
        <v>15</v>
      </c>
      <c r="G7600" s="16" t="s">
        <v>1773</v>
      </c>
      <c r="H7600" s="1"/>
      <c r="J7600"/>
      <c r="AC7600" s="5">
        <v>45408</v>
      </c>
      <c r="AD7600" t="s">
        <v>14605</v>
      </c>
      <c r="AE7600" t="s">
        <v>245</v>
      </c>
      <c r="AF7600">
        <f>MONTH(Table1[[#This Row],[Date Sent]])</f>
        <v>4</v>
      </c>
      <c r="AG7600">
        <f>YEAR(Table1[[#This Row],[Date Sent]])</f>
        <v>2024</v>
      </c>
      <c r="AH7600"/>
    </row>
    <row r="7601" spans="1:34" x14ac:dyDescent="0.2">
      <c r="A7601" t="s">
        <v>552</v>
      </c>
      <c r="B7601" t="s">
        <v>7984</v>
      </c>
      <c r="C7601" s="1">
        <v>49.02</v>
      </c>
      <c r="D7601" s="5">
        <v>45398</v>
      </c>
      <c r="E7601" t="s">
        <v>25</v>
      </c>
      <c r="F7601" t="s">
        <v>17</v>
      </c>
      <c r="G7601" s="16" t="s">
        <v>7990</v>
      </c>
      <c r="H7601" s="1"/>
      <c r="J7601"/>
      <c r="AC7601" s="5">
        <v>45408</v>
      </c>
      <c r="AD7601" t="s">
        <v>14605</v>
      </c>
      <c r="AE7601" t="s">
        <v>245</v>
      </c>
      <c r="AF7601">
        <f>MONTH(Table1[[#This Row],[Date Sent]])</f>
        <v>4</v>
      </c>
      <c r="AG7601">
        <f>YEAR(Table1[[#This Row],[Date Sent]])</f>
        <v>2024</v>
      </c>
      <c r="AH7601"/>
    </row>
    <row r="7602" spans="1:34" x14ac:dyDescent="0.2">
      <c r="A7602" t="s">
        <v>2561</v>
      </c>
      <c r="B7602" t="s">
        <v>7991</v>
      </c>
      <c r="C7602" s="1">
        <v>44.43</v>
      </c>
      <c r="D7602" s="5">
        <v>45357</v>
      </c>
      <c r="E7602" t="s">
        <v>39</v>
      </c>
      <c r="F7602" t="s">
        <v>17</v>
      </c>
      <c r="G7602" s="16" t="s">
        <v>7992</v>
      </c>
      <c r="H7602" s="1"/>
      <c r="J7602"/>
      <c r="AC7602" s="5">
        <v>45408</v>
      </c>
      <c r="AD7602" t="s">
        <v>14719</v>
      </c>
      <c r="AE7602" t="s">
        <v>198</v>
      </c>
      <c r="AF7602">
        <f>MONTH(Table1[[#This Row],[Date Sent]])</f>
        <v>4</v>
      </c>
      <c r="AG7602">
        <f>YEAR(Table1[[#This Row],[Date Sent]])</f>
        <v>2024</v>
      </c>
      <c r="AH7602"/>
    </row>
    <row r="7603" spans="1:34" x14ac:dyDescent="0.2">
      <c r="A7603" t="s">
        <v>2561</v>
      </c>
      <c r="B7603" t="s">
        <v>7991</v>
      </c>
      <c r="C7603" s="1">
        <v>219.05</v>
      </c>
      <c r="D7603" s="5">
        <v>45358</v>
      </c>
      <c r="E7603" t="s">
        <v>13</v>
      </c>
      <c r="F7603" t="s">
        <v>33</v>
      </c>
      <c r="G7603" s="16" t="s">
        <v>7993</v>
      </c>
      <c r="H7603" s="1"/>
      <c r="J7603"/>
      <c r="AC7603" s="5">
        <v>45408</v>
      </c>
      <c r="AD7603" t="s">
        <v>14719</v>
      </c>
      <c r="AE7603" t="s">
        <v>198</v>
      </c>
      <c r="AF7603">
        <f>MONTH(Table1[[#This Row],[Date Sent]])</f>
        <v>4</v>
      </c>
      <c r="AG7603">
        <f>YEAR(Table1[[#This Row],[Date Sent]])</f>
        <v>2024</v>
      </c>
      <c r="AH7603"/>
    </row>
    <row r="7604" spans="1:34" x14ac:dyDescent="0.2">
      <c r="A7604" t="s">
        <v>2561</v>
      </c>
      <c r="B7604" t="s">
        <v>7991</v>
      </c>
      <c r="C7604" s="1">
        <v>70.11</v>
      </c>
      <c r="D7604" s="5">
        <v>45360</v>
      </c>
      <c r="E7604" t="s">
        <v>21</v>
      </c>
      <c r="F7604" t="s">
        <v>33</v>
      </c>
      <c r="G7604" s="16" t="s">
        <v>7994</v>
      </c>
      <c r="H7604" s="1"/>
      <c r="J7604"/>
      <c r="AC7604" s="5">
        <v>45408</v>
      </c>
      <c r="AD7604" t="s">
        <v>14719</v>
      </c>
      <c r="AE7604" t="s">
        <v>198</v>
      </c>
      <c r="AF7604">
        <f>MONTH(Table1[[#This Row],[Date Sent]])</f>
        <v>4</v>
      </c>
      <c r="AG7604">
        <f>YEAR(Table1[[#This Row],[Date Sent]])</f>
        <v>2024</v>
      </c>
      <c r="AH7604"/>
    </row>
    <row r="7605" spans="1:34" x14ac:dyDescent="0.2">
      <c r="A7605" t="s">
        <v>2561</v>
      </c>
      <c r="B7605" t="s">
        <v>7991</v>
      </c>
      <c r="C7605" s="1">
        <v>355.33</v>
      </c>
      <c r="D7605" s="5">
        <v>45371</v>
      </c>
      <c r="E7605" t="s">
        <v>21</v>
      </c>
      <c r="F7605" t="s">
        <v>33</v>
      </c>
      <c r="G7605" s="16" t="s">
        <v>7995</v>
      </c>
      <c r="H7605" s="1"/>
      <c r="J7605"/>
      <c r="AC7605" s="5">
        <v>45408</v>
      </c>
      <c r="AD7605" t="s">
        <v>14719</v>
      </c>
      <c r="AE7605" t="s">
        <v>198</v>
      </c>
      <c r="AF7605">
        <f>MONTH(Table1[[#This Row],[Date Sent]])</f>
        <v>4</v>
      </c>
      <c r="AG7605">
        <f>YEAR(Table1[[#This Row],[Date Sent]])</f>
        <v>2024</v>
      </c>
      <c r="AH7605"/>
    </row>
    <row r="7606" spans="1:34" x14ac:dyDescent="0.2">
      <c r="A7606" t="s">
        <v>2561</v>
      </c>
      <c r="B7606" t="s">
        <v>7991</v>
      </c>
      <c r="C7606" s="1">
        <v>38.72</v>
      </c>
      <c r="D7606" s="5">
        <v>45384</v>
      </c>
      <c r="E7606" t="s">
        <v>21</v>
      </c>
      <c r="F7606" t="s">
        <v>15</v>
      </c>
      <c r="G7606" s="16" t="s">
        <v>7996</v>
      </c>
      <c r="H7606" s="1"/>
      <c r="J7606"/>
      <c r="AC7606" s="5">
        <v>45408</v>
      </c>
      <c r="AD7606" t="s">
        <v>14719</v>
      </c>
      <c r="AE7606" t="s">
        <v>198</v>
      </c>
      <c r="AF7606">
        <f>MONTH(Table1[[#This Row],[Date Sent]])</f>
        <v>4</v>
      </c>
      <c r="AG7606">
        <f>YEAR(Table1[[#This Row],[Date Sent]])</f>
        <v>2024</v>
      </c>
      <c r="AH7606"/>
    </row>
    <row r="7607" spans="1:34" x14ac:dyDescent="0.2">
      <c r="A7607" t="s">
        <v>2561</v>
      </c>
      <c r="B7607" t="s">
        <v>7991</v>
      </c>
      <c r="C7607" s="1">
        <v>79.42</v>
      </c>
      <c r="D7607" s="5">
        <v>45392</v>
      </c>
      <c r="E7607" t="s">
        <v>13</v>
      </c>
      <c r="F7607" t="s">
        <v>33</v>
      </c>
      <c r="G7607" s="16" t="s">
        <v>7997</v>
      </c>
      <c r="H7607" s="1"/>
      <c r="J7607"/>
      <c r="AC7607" s="5">
        <v>45408</v>
      </c>
      <c r="AD7607" t="s">
        <v>14719</v>
      </c>
      <c r="AE7607" t="s">
        <v>198</v>
      </c>
      <c r="AF7607">
        <f>MONTH(Table1[[#This Row],[Date Sent]])</f>
        <v>4</v>
      </c>
      <c r="AG7607">
        <f>YEAR(Table1[[#This Row],[Date Sent]])</f>
        <v>2024</v>
      </c>
      <c r="AH7607"/>
    </row>
    <row r="7608" spans="1:34" x14ac:dyDescent="0.2">
      <c r="A7608" t="s">
        <v>2561</v>
      </c>
      <c r="B7608" t="s">
        <v>7991</v>
      </c>
      <c r="C7608" s="1">
        <v>48.2</v>
      </c>
      <c r="D7608" s="5">
        <v>45396</v>
      </c>
      <c r="E7608" t="s">
        <v>21</v>
      </c>
      <c r="F7608" t="s">
        <v>15</v>
      </c>
      <c r="G7608" s="16" t="s">
        <v>7998</v>
      </c>
      <c r="H7608" s="1"/>
      <c r="J7608"/>
      <c r="AC7608" s="5">
        <v>45408</v>
      </c>
      <c r="AD7608" t="s">
        <v>14719</v>
      </c>
      <c r="AE7608" t="s">
        <v>198</v>
      </c>
      <c r="AF7608">
        <f>MONTH(Table1[[#This Row],[Date Sent]])</f>
        <v>4</v>
      </c>
      <c r="AG7608">
        <f>YEAR(Table1[[#This Row],[Date Sent]])</f>
        <v>2024</v>
      </c>
      <c r="AH7608"/>
    </row>
    <row r="7609" spans="1:34" x14ac:dyDescent="0.2">
      <c r="A7609" t="s">
        <v>2561</v>
      </c>
      <c r="B7609" t="s">
        <v>7991</v>
      </c>
      <c r="C7609" s="1">
        <v>100.89</v>
      </c>
      <c r="D7609" s="5">
        <v>45397</v>
      </c>
      <c r="E7609" t="s">
        <v>21</v>
      </c>
      <c r="F7609" t="s">
        <v>33</v>
      </c>
      <c r="G7609" s="16" t="s">
        <v>1116</v>
      </c>
      <c r="H7609" s="1"/>
      <c r="J7609"/>
      <c r="AC7609" s="5">
        <v>45408</v>
      </c>
      <c r="AD7609" t="s">
        <v>14719</v>
      </c>
      <c r="AE7609" t="s">
        <v>198</v>
      </c>
      <c r="AF7609">
        <f>MONTH(Table1[[#This Row],[Date Sent]])</f>
        <v>4</v>
      </c>
      <c r="AG7609">
        <f>YEAR(Table1[[#This Row],[Date Sent]])</f>
        <v>2024</v>
      </c>
      <c r="AH7609"/>
    </row>
    <row r="7610" spans="1:34" x14ac:dyDescent="0.2">
      <c r="A7610" t="s">
        <v>2561</v>
      </c>
      <c r="B7610" t="s">
        <v>7991</v>
      </c>
      <c r="C7610" s="1">
        <v>40.340000000000003</v>
      </c>
      <c r="D7610" s="5">
        <v>45398</v>
      </c>
      <c r="E7610" t="s">
        <v>9</v>
      </c>
      <c r="F7610" t="s">
        <v>10</v>
      </c>
      <c r="G7610" s="16" t="s">
        <v>7999</v>
      </c>
      <c r="H7610" s="1"/>
      <c r="J7610"/>
      <c r="AC7610" s="5">
        <v>45408</v>
      </c>
      <c r="AD7610" t="s">
        <v>14719</v>
      </c>
      <c r="AE7610" t="s">
        <v>198</v>
      </c>
      <c r="AF7610">
        <f>MONTH(Table1[[#This Row],[Date Sent]])</f>
        <v>4</v>
      </c>
      <c r="AG7610">
        <f>YEAR(Table1[[#This Row],[Date Sent]])</f>
        <v>2024</v>
      </c>
      <c r="AH7610"/>
    </row>
    <row r="7611" spans="1:34" x14ac:dyDescent="0.2">
      <c r="A7611" t="s">
        <v>694</v>
      </c>
      <c r="B7611" t="s">
        <v>8000</v>
      </c>
      <c r="C7611" s="1">
        <v>94.43</v>
      </c>
      <c r="D7611" s="5">
        <v>45397</v>
      </c>
      <c r="E7611" t="s">
        <v>21</v>
      </c>
      <c r="F7611" t="s">
        <v>33</v>
      </c>
      <c r="G7611" s="16" t="s">
        <v>8001</v>
      </c>
      <c r="H7611" s="1"/>
      <c r="J7611"/>
      <c r="AC7611" s="5">
        <v>45408</v>
      </c>
      <c r="AD7611" t="s">
        <v>14683</v>
      </c>
      <c r="AE7611" t="s">
        <v>198</v>
      </c>
      <c r="AF7611">
        <f>MONTH(Table1[[#This Row],[Date Sent]])</f>
        <v>4</v>
      </c>
      <c r="AG7611">
        <f>YEAR(Table1[[#This Row],[Date Sent]])</f>
        <v>2024</v>
      </c>
      <c r="AH7611"/>
    </row>
    <row r="7612" spans="1:34" x14ac:dyDescent="0.2">
      <c r="A7612" t="s">
        <v>694</v>
      </c>
      <c r="B7612" t="s">
        <v>8000</v>
      </c>
      <c r="C7612" s="1">
        <v>18.89</v>
      </c>
      <c r="D7612" s="5">
        <v>45397</v>
      </c>
      <c r="E7612" t="s">
        <v>21</v>
      </c>
      <c r="F7612" t="s">
        <v>18</v>
      </c>
      <c r="G7612" s="16" t="s">
        <v>8002</v>
      </c>
      <c r="H7612" s="1"/>
      <c r="J7612"/>
      <c r="AC7612" s="5">
        <v>45408</v>
      </c>
      <c r="AD7612" t="s">
        <v>14683</v>
      </c>
      <c r="AE7612" t="s">
        <v>198</v>
      </c>
      <c r="AF7612">
        <f>MONTH(Table1[[#This Row],[Date Sent]])</f>
        <v>4</v>
      </c>
      <c r="AG7612">
        <f>YEAR(Table1[[#This Row],[Date Sent]])</f>
        <v>2024</v>
      </c>
      <c r="AH7612"/>
    </row>
    <row r="7613" spans="1:34" x14ac:dyDescent="0.2">
      <c r="A7613" t="s">
        <v>694</v>
      </c>
      <c r="B7613" t="s">
        <v>8000</v>
      </c>
      <c r="C7613" s="1">
        <v>96.17</v>
      </c>
      <c r="D7613" s="5">
        <v>45400</v>
      </c>
      <c r="E7613" t="s">
        <v>21</v>
      </c>
      <c r="F7613" t="s">
        <v>33</v>
      </c>
      <c r="G7613" s="16" t="s">
        <v>4049</v>
      </c>
      <c r="H7613" s="1"/>
      <c r="J7613"/>
      <c r="AC7613" s="5">
        <v>45408</v>
      </c>
      <c r="AD7613" t="s">
        <v>14683</v>
      </c>
      <c r="AE7613" t="s">
        <v>198</v>
      </c>
      <c r="AF7613">
        <f>MONTH(Table1[[#This Row],[Date Sent]])</f>
        <v>4</v>
      </c>
      <c r="AG7613">
        <f>YEAR(Table1[[#This Row],[Date Sent]])</f>
        <v>2024</v>
      </c>
      <c r="AH7613"/>
    </row>
    <row r="7614" spans="1:34" x14ac:dyDescent="0.2">
      <c r="A7614" t="s">
        <v>510</v>
      </c>
      <c r="B7614" t="s">
        <v>8003</v>
      </c>
      <c r="C7614" s="1">
        <v>48.34</v>
      </c>
      <c r="D7614" s="5">
        <v>45388</v>
      </c>
      <c r="E7614" t="s">
        <v>14</v>
      </c>
      <c r="F7614" t="s">
        <v>6</v>
      </c>
      <c r="G7614" s="16" t="s">
        <v>8004</v>
      </c>
      <c r="H7614" s="1"/>
      <c r="J7614"/>
      <c r="AC7614" s="5">
        <v>45408</v>
      </c>
      <c r="AD7614" t="s">
        <v>14691</v>
      </c>
      <c r="AE7614" t="s">
        <v>313</v>
      </c>
      <c r="AF7614">
        <f>MONTH(Table1[[#This Row],[Date Sent]])</f>
        <v>4</v>
      </c>
      <c r="AG7614">
        <f>YEAR(Table1[[#This Row],[Date Sent]])</f>
        <v>2024</v>
      </c>
      <c r="AH7614"/>
    </row>
    <row r="7615" spans="1:34" x14ac:dyDescent="0.2">
      <c r="A7615" t="s">
        <v>510</v>
      </c>
      <c r="B7615" t="s">
        <v>8003</v>
      </c>
      <c r="C7615" s="1">
        <v>48.34</v>
      </c>
      <c r="D7615" s="5">
        <v>45390</v>
      </c>
      <c r="E7615" t="s">
        <v>14</v>
      </c>
      <c r="F7615" t="s">
        <v>6</v>
      </c>
      <c r="G7615" s="16" t="s">
        <v>8004</v>
      </c>
      <c r="H7615" s="1"/>
      <c r="J7615"/>
      <c r="AC7615" s="5">
        <v>45408</v>
      </c>
      <c r="AD7615" t="s">
        <v>14691</v>
      </c>
      <c r="AE7615" t="s">
        <v>313</v>
      </c>
      <c r="AF7615">
        <f>MONTH(Table1[[#This Row],[Date Sent]])</f>
        <v>4</v>
      </c>
      <c r="AG7615">
        <f>YEAR(Table1[[#This Row],[Date Sent]])</f>
        <v>2024</v>
      </c>
      <c r="AH7615"/>
    </row>
    <row r="7616" spans="1:34" x14ac:dyDescent="0.2">
      <c r="A7616" t="s">
        <v>510</v>
      </c>
      <c r="B7616" t="s">
        <v>8003</v>
      </c>
      <c r="C7616" s="1">
        <v>16.11</v>
      </c>
      <c r="D7616" s="5">
        <v>45398</v>
      </c>
      <c r="E7616" t="s">
        <v>14</v>
      </c>
      <c r="F7616" t="s">
        <v>15</v>
      </c>
      <c r="G7616" s="16" t="s">
        <v>8005</v>
      </c>
      <c r="H7616" s="1"/>
      <c r="J7616"/>
      <c r="AC7616" s="5">
        <v>45408</v>
      </c>
      <c r="AD7616" t="s">
        <v>14691</v>
      </c>
      <c r="AE7616" t="s">
        <v>313</v>
      </c>
      <c r="AF7616">
        <f>MONTH(Table1[[#This Row],[Date Sent]])</f>
        <v>4</v>
      </c>
      <c r="AG7616">
        <f>YEAR(Table1[[#This Row],[Date Sent]])</f>
        <v>2024</v>
      </c>
      <c r="AH7616"/>
    </row>
    <row r="7617" spans="1:34" x14ac:dyDescent="0.2">
      <c r="A7617" t="s">
        <v>629</v>
      </c>
      <c r="B7617" t="s">
        <v>8006</v>
      </c>
      <c r="C7617" s="1">
        <v>50.03</v>
      </c>
      <c r="D7617" s="5">
        <v>45367</v>
      </c>
      <c r="E7617" t="s">
        <v>21</v>
      </c>
      <c r="F7617" t="s">
        <v>33</v>
      </c>
      <c r="G7617" s="16" t="s">
        <v>8007</v>
      </c>
      <c r="H7617" s="1"/>
      <c r="J7617"/>
      <c r="AC7617" s="5">
        <v>45408</v>
      </c>
      <c r="AD7617" t="s">
        <v>14577</v>
      </c>
      <c r="AE7617" t="s">
        <v>3828</v>
      </c>
      <c r="AF7617">
        <f>MONTH(Table1[[#This Row],[Date Sent]])</f>
        <v>4</v>
      </c>
      <c r="AG7617">
        <f>YEAR(Table1[[#This Row],[Date Sent]])</f>
        <v>2024</v>
      </c>
      <c r="AH7617"/>
    </row>
    <row r="7618" spans="1:34" x14ac:dyDescent="0.2">
      <c r="A7618" t="s">
        <v>629</v>
      </c>
      <c r="B7618" t="s">
        <v>8006</v>
      </c>
      <c r="C7618" s="1">
        <v>15</v>
      </c>
      <c r="D7618" s="5">
        <v>45381</v>
      </c>
      <c r="E7618" t="s">
        <v>8</v>
      </c>
      <c r="F7618" t="s">
        <v>39</v>
      </c>
      <c r="G7618" s="16" t="s">
        <v>8008</v>
      </c>
      <c r="H7618" s="1"/>
      <c r="J7618"/>
      <c r="AC7618" s="5">
        <v>45408</v>
      </c>
      <c r="AD7618" t="s">
        <v>14577</v>
      </c>
      <c r="AE7618" t="s">
        <v>3828</v>
      </c>
      <c r="AF7618">
        <f>MONTH(Table1[[#This Row],[Date Sent]])</f>
        <v>4</v>
      </c>
      <c r="AG7618">
        <f>YEAR(Table1[[#This Row],[Date Sent]])</f>
        <v>2024</v>
      </c>
      <c r="AH7618"/>
    </row>
    <row r="7619" spans="1:34" x14ac:dyDescent="0.2">
      <c r="A7619" t="s">
        <v>629</v>
      </c>
      <c r="B7619" t="s">
        <v>8006</v>
      </c>
      <c r="C7619" s="1">
        <v>12.7</v>
      </c>
      <c r="D7619" s="5">
        <v>45383</v>
      </c>
      <c r="E7619" t="s">
        <v>8</v>
      </c>
      <c r="F7619" t="s">
        <v>33</v>
      </c>
      <c r="G7619" s="16" t="s">
        <v>5772</v>
      </c>
      <c r="H7619" s="1"/>
      <c r="J7619"/>
      <c r="AC7619" s="5">
        <v>45408</v>
      </c>
      <c r="AD7619" t="s">
        <v>14577</v>
      </c>
      <c r="AE7619" t="s">
        <v>3828</v>
      </c>
      <c r="AF7619">
        <f>MONTH(Table1[[#This Row],[Date Sent]])</f>
        <v>4</v>
      </c>
      <c r="AG7619">
        <f>YEAR(Table1[[#This Row],[Date Sent]])</f>
        <v>2024</v>
      </c>
      <c r="AH7619"/>
    </row>
    <row r="7620" spans="1:34" x14ac:dyDescent="0.2">
      <c r="A7620" t="s">
        <v>629</v>
      </c>
      <c r="B7620" t="s">
        <v>8006</v>
      </c>
      <c r="C7620" s="1">
        <v>21.16</v>
      </c>
      <c r="D7620" s="5">
        <v>45389</v>
      </c>
      <c r="E7620" t="s">
        <v>21</v>
      </c>
      <c r="F7620" t="s">
        <v>33</v>
      </c>
      <c r="G7620" s="16" t="s">
        <v>4329</v>
      </c>
      <c r="H7620" s="1"/>
      <c r="J7620"/>
      <c r="AC7620" s="5">
        <v>45408</v>
      </c>
      <c r="AD7620" t="s">
        <v>14577</v>
      </c>
      <c r="AE7620" t="s">
        <v>3828</v>
      </c>
      <c r="AF7620">
        <f>MONTH(Table1[[#This Row],[Date Sent]])</f>
        <v>4</v>
      </c>
      <c r="AG7620">
        <f>YEAR(Table1[[#This Row],[Date Sent]])</f>
        <v>2024</v>
      </c>
      <c r="AH7620"/>
    </row>
    <row r="7621" spans="1:34" x14ac:dyDescent="0.2">
      <c r="A7621" t="s">
        <v>860</v>
      </c>
      <c r="B7621" t="s">
        <v>8009</v>
      </c>
      <c r="C7621" s="1">
        <v>915.38</v>
      </c>
      <c r="D7621" s="5">
        <v>45377</v>
      </c>
      <c r="E7621" t="s">
        <v>14</v>
      </c>
      <c r="F7621" t="s">
        <v>33</v>
      </c>
      <c r="G7621" s="16" t="s">
        <v>8010</v>
      </c>
      <c r="H7621" s="1"/>
      <c r="J7621"/>
      <c r="AC7621" s="5">
        <v>45408</v>
      </c>
      <c r="AD7621" t="s">
        <v>14706</v>
      </c>
      <c r="AE7621" t="s">
        <v>475</v>
      </c>
      <c r="AF7621">
        <f>MONTH(Table1[[#This Row],[Date Sent]])</f>
        <v>4</v>
      </c>
      <c r="AG7621">
        <f>YEAR(Table1[[#This Row],[Date Sent]])</f>
        <v>2024</v>
      </c>
      <c r="AH7621"/>
    </row>
    <row r="7622" spans="1:34" x14ac:dyDescent="0.2">
      <c r="A7622" t="s">
        <v>860</v>
      </c>
      <c r="B7622" t="s">
        <v>8009</v>
      </c>
      <c r="C7622" s="1">
        <v>39.58</v>
      </c>
      <c r="D7622" s="5">
        <v>45392</v>
      </c>
      <c r="E7622" t="s">
        <v>17</v>
      </c>
      <c r="F7622" t="s">
        <v>39</v>
      </c>
      <c r="G7622" s="16" t="s">
        <v>8011</v>
      </c>
      <c r="H7622" s="1"/>
      <c r="J7622"/>
      <c r="AC7622" s="5">
        <v>45408</v>
      </c>
      <c r="AD7622" t="s">
        <v>14706</v>
      </c>
      <c r="AE7622" t="s">
        <v>475</v>
      </c>
      <c r="AF7622">
        <f>MONTH(Table1[[#This Row],[Date Sent]])</f>
        <v>4</v>
      </c>
      <c r="AG7622">
        <f>YEAR(Table1[[#This Row],[Date Sent]])</f>
        <v>2024</v>
      </c>
      <c r="AH7622"/>
    </row>
    <row r="7623" spans="1:34" x14ac:dyDescent="0.2">
      <c r="A7623" t="s">
        <v>860</v>
      </c>
      <c r="B7623" t="s">
        <v>8009</v>
      </c>
      <c r="C7623" s="1">
        <v>85.58</v>
      </c>
      <c r="D7623" s="5">
        <v>45392</v>
      </c>
      <c r="E7623" t="s">
        <v>13</v>
      </c>
      <c r="F7623" t="s">
        <v>39</v>
      </c>
      <c r="G7623" s="16" t="s">
        <v>8012</v>
      </c>
      <c r="H7623" s="1"/>
      <c r="J7623"/>
      <c r="AC7623" s="5">
        <v>45408</v>
      </c>
      <c r="AD7623" t="s">
        <v>14706</v>
      </c>
      <c r="AE7623" t="s">
        <v>475</v>
      </c>
      <c r="AF7623">
        <f>MONTH(Table1[[#This Row],[Date Sent]])</f>
        <v>4</v>
      </c>
      <c r="AG7623">
        <f>YEAR(Table1[[#This Row],[Date Sent]])</f>
        <v>2024</v>
      </c>
      <c r="AH7623"/>
    </row>
    <row r="7624" spans="1:34" x14ac:dyDescent="0.2">
      <c r="A7624" t="s">
        <v>313</v>
      </c>
      <c r="B7624" t="s">
        <v>8013</v>
      </c>
      <c r="C7624" s="1">
        <v>31.15</v>
      </c>
      <c r="D7624" s="5">
        <v>45383</v>
      </c>
      <c r="E7624" t="s">
        <v>19</v>
      </c>
      <c r="F7624" t="s">
        <v>17</v>
      </c>
      <c r="G7624" s="16" t="s">
        <v>8014</v>
      </c>
      <c r="H7624" s="1"/>
      <c r="J7624"/>
      <c r="AC7624" s="5">
        <v>45408</v>
      </c>
      <c r="AD7624" t="s">
        <v>14548</v>
      </c>
      <c r="AE7624" t="s">
        <v>8717</v>
      </c>
      <c r="AF7624">
        <f>MONTH(Table1[[#This Row],[Date Sent]])</f>
        <v>4</v>
      </c>
      <c r="AG7624">
        <f>YEAR(Table1[[#This Row],[Date Sent]])</f>
        <v>2024</v>
      </c>
      <c r="AH7624"/>
    </row>
    <row r="7625" spans="1:34" x14ac:dyDescent="0.2">
      <c r="A7625" t="s">
        <v>313</v>
      </c>
      <c r="B7625" t="s">
        <v>8013</v>
      </c>
      <c r="C7625" s="1">
        <v>12</v>
      </c>
      <c r="D7625" s="5">
        <v>45384</v>
      </c>
      <c r="E7625" t="s">
        <v>13</v>
      </c>
      <c r="F7625" t="s">
        <v>5</v>
      </c>
      <c r="G7625" s="16" t="s">
        <v>8015</v>
      </c>
      <c r="H7625" s="1"/>
      <c r="J7625"/>
      <c r="AC7625" s="5">
        <v>45408</v>
      </c>
      <c r="AD7625" t="s">
        <v>14548</v>
      </c>
      <c r="AE7625" t="s">
        <v>8717</v>
      </c>
      <c r="AF7625">
        <f>MONTH(Table1[[#This Row],[Date Sent]])</f>
        <v>4</v>
      </c>
      <c r="AG7625">
        <f>YEAR(Table1[[#This Row],[Date Sent]])</f>
        <v>2024</v>
      </c>
      <c r="AH7625"/>
    </row>
    <row r="7626" spans="1:34" x14ac:dyDescent="0.2">
      <c r="A7626" t="s">
        <v>313</v>
      </c>
      <c r="B7626" t="s">
        <v>8013</v>
      </c>
      <c r="C7626" s="1">
        <v>12</v>
      </c>
      <c r="D7626" s="5">
        <v>45385</v>
      </c>
      <c r="E7626" t="s">
        <v>13</v>
      </c>
      <c r="F7626" t="s">
        <v>5</v>
      </c>
      <c r="G7626" s="16" t="s">
        <v>8016</v>
      </c>
      <c r="H7626" s="1"/>
      <c r="J7626"/>
      <c r="AC7626" s="5">
        <v>45408</v>
      </c>
      <c r="AD7626" t="s">
        <v>14548</v>
      </c>
      <c r="AE7626" t="s">
        <v>8717</v>
      </c>
      <c r="AF7626">
        <f>MONTH(Table1[[#This Row],[Date Sent]])</f>
        <v>4</v>
      </c>
      <c r="AG7626">
        <f>YEAR(Table1[[#This Row],[Date Sent]])</f>
        <v>2024</v>
      </c>
      <c r="AH7626"/>
    </row>
    <row r="7627" spans="1:34" x14ac:dyDescent="0.2">
      <c r="A7627" t="s">
        <v>6716</v>
      </c>
      <c r="B7627" t="s">
        <v>8017</v>
      </c>
      <c r="C7627" s="1">
        <v>892.58</v>
      </c>
      <c r="D7627" s="5">
        <v>45398</v>
      </c>
      <c r="E7627" t="s">
        <v>20</v>
      </c>
      <c r="F7627" t="s">
        <v>39</v>
      </c>
      <c r="G7627" s="16" t="s">
        <v>8018</v>
      </c>
      <c r="H7627" s="1"/>
      <c r="J7627"/>
      <c r="AC7627" s="5">
        <v>45408</v>
      </c>
      <c r="AD7627" t="s">
        <v>11649</v>
      </c>
      <c r="AE7627" t="s">
        <v>11649</v>
      </c>
      <c r="AF7627">
        <f>MONTH(Table1[[#This Row],[Date Sent]])</f>
        <v>4</v>
      </c>
      <c r="AG7627">
        <f>YEAR(Table1[[#This Row],[Date Sent]])</f>
        <v>2024</v>
      </c>
      <c r="AH7627"/>
    </row>
    <row r="7628" spans="1:34" x14ac:dyDescent="0.2">
      <c r="A7628" t="s">
        <v>6716</v>
      </c>
      <c r="B7628" t="s">
        <v>8017</v>
      </c>
      <c r="C7628" s="1">
        <v>39.11</v>
      </c>
      <c r="D7628" s="5">
        <v>45398</v>
      </c>
      <c r="E7628" t="s">
        <v>21</v>
      </c>
      <c r="F7628" t="s">
        <v>18</v>
      </c>
      <c r="G7628" s="16" t="s">
        <v>984</v>
      </c>
      <c r="H7628" s="1"/>
      <c r="J7628"/>
      <c r="AC7628" s="5">
        <v>45408</v>
      </c>
      <c r="AD7628" t="s">
        <v>11649</v>
      </c>
      <c r="AE7628" t="s">
        <v>11649</v>
      </c>
      <c r="AF7628">
        <f>MONTH(Table1[[#This Row],[Date Sent]])</f>
        <v>4</v>
      </c>
      <c r="AG7628">
        <f>YEAR(Table1[[#This Row],[Date Sent]])</f>
        <v>2024</v>
      </c>
      <c r="AH7628"/>
    </row>
    <row r="7629" spans="1:34" x14ac:dyDescent="0.2">
      <c r="A7629" t="s">
        <v>6716</v>
      </c>
      <c r="B7629" t="s">
        <v>8019</v>
      </c>
      <c r="C7629" s="1">
        <v>32.75</v>
      </c>
      <c r="D7629" s="5">
        <v>45231</v>
      </c>
      <c r="E7629" t="s">
        <v>21</v>
      </c>
      <c r="F7629" t="s">
        <v>9</v>
      </c>
      <c r="G7629" s="16" t="s">
        <v>9</v>
      </c>
      <c r="H7629" s="1"/>
      <c r="J7629"/>
      <c r="AC7629" s="5">
        <v>45408</v>
      </c>
      <c r="AD7629" t="s">
        <v>11649</v>
      </c>
      <c r="AE7629" t="s">
        <v>11649</v>
      </c>
      <c r="AF7629">
        <f>MONTH(Table1[[#This Row],[Date Sent]])</f>
        <v>4</v>
      </c>
      <c r="AG7629">
        <f>YEAR(Table1[[#This Row],[Date Sent]])</f>
        <v>2024</v>
      </c>
      <c r="AH7629"/>
    </row>
    <row r="7630" spans="1:34" x14ac:dyDescent="0.2">
      <c r="A7630" t="s">
        <v>6716</v>
      </c>
      <c r="B7630" t="s">
        <v>8019</v>
      </c>
      <c r="C7630" s="1">
        <v>32.75</v>
      </c>
      <c r="D7630" s="5">
        <v>45231</v>
      </c>
      <c r="E7630" t="s">
        <v>21</v>
      </c>
      <c r="F7630" t="s">
        <v>9</v>
      </c>
      <c r="G7630" s="16" t="s">
        <v>9</v>
      </c>
      <c r="H7630" s="1"/>
      <c r="J7630"/>
      <c r="AC7630" s="5">
        <v>45408</v>
      </c>
      <c r="AD7630" t="s">
        <v>11649</v>
      </c>
      <c r="AE7630" t="s">
        <v>11649</v>
      </c>
      <c r="AF7630">
        <f>MONTH(Table1[[#This Row],[Date Sent]])</f>
        <v>4</v>
      </c>
      <c r="AG7630">
        <f>YEAR(Table1[[#This Row],[Date Sent]])</f>
        <v>2024</v>
      </c>
      <c r="AH7630"/>
    </row>
    <row r="7631" spans="1:34" x14ac:dyDescent="0.2">
      <c r="A7631" t="s">
        <v>6716</v>
      </c>
      <c r="B7631" t="s">
        <v>8019</v>
      </c>
      <c r="C7631" s="1">
        <v>25.68</v>
      </c>
      <c r="D7631" s="5">
        <v>45232</v>
      </c>
      <c r="E7631" t="s">
        <v>21</v>
      </c>
      <c r="F7631" t="s">
        <v>33</v>
      </c>
      <c r="G7631" s="16" t="s">
        <v>950</v>
      </c>
      <c r="H7631" s="1"/>
      <c r="J7631"/>
      <c r="AC7631" s="5">
        <v>45408</v>
      </c>
      <c r="AD7631" t="s">
        <v>11649</v>
      </c>
      <c r="AE7631" t="s">
        <v>11649</v>
      </c>
      <c r="AF7631">
        <f>MONTH(Table1[[#This Row],[Date Sent]])</f>
        <v>4</v>
      </c>
      <c r="AG7631">
        <f>YEAR(Table1[[#This Row],[Date Sent]])</f>
        <v>2024</v>
      </c>
      <c r="AH7631"/>
    </row>
    <row r="7632" spans="1:34" x14ac:dyDescent="0.2">
      <c r="A7632" t="s">
        <v>6716</v>
      </c>
      <c r="B7632" t="s">
        <v>8019</v>
      </c>
      <c r="C7632" s="1">
        <v>63.38</v>
      </c>
      <c r="D7632" s="5">
        <v>45233</v>
      </c>
      <c r="E7632" t="s">
        <v>21</v>
      </c>
      <c r="F7632" t="s">
        <v>33</v>
      </c>
      <c r="G7632" s="16" t="s">
        <v>8020</v>
      </c>
      <c r="H7632" s="1"/>
      <c r="J7632"/>
      <c r="AC7632" s="5">
        <v>45408</v>
      </c>
      <c r="AD7632" t="s">
        <v>11649</v>
      </c>
      <c r="AE7632" t="s">
        <v>11649</v>
      </c>
      <c r="AF7632">
        <f>MONTH(Table1[[#This Row],[Date Sent]])</f>
        <v>4</v>
      </c>
      <c r="AG7632">
        <f>YEAR(Table1[[#This Row],[Date Sent]])</f>
        <v>2024</v>
      </c>
      <c r="AH7632"/>
    </row>
    <row r="7633" spans="1:34" x14ac:dyDescent="0.2">
      <c r="A7633" t="s">
        <v>6716</v>
      </c>
      <c r="B7633" t="s">
        <v>8019</v>
      </c>
      <c r="C7633" s="1">
        <v>95.65</v>
      </c>
      <c r="D7633" s="5">
        <v>45233</v>
      </c>
      <c r="E7633" t="s">
        <v>21</v>
      </c>
      <c r="F7633" t="s">
        <v>33</v>
      </c>
      <c r="G7633" s="16" t="s">
        <v>8021</v>
      </c>
      <c r="H7633" s="1"/>
      <c r="J7633"/>
      <c r="AC7633" s="5">
        <v>45408</v>
      </c>
      <c r="AD7633" t="s">
        <v>11649</v>
      </c>
      <c r="AE7633" t="s">
        <v>11649</v>
      </c>
      <c r="AF7633">
        <f>MONTH(Table1[[#This Row],[Date Sent]])</f>
        <v>4</v>
      </c>
      <c r="AG7633">
        <f>YEAR(Table1[[#This Row],[Date Sent]])</f>
        <v>2024</v>
      </c>
      <c r="AH7633"/>
    </row>
    <row r="7634" spans="1:34" x14ac:dyDescent="0.2">
      <c r="A7634" t="s">
        <v>6716</v>
      </c>
      <c r="B7634" t="s">
        <v>8019</v>
      </c>
      <c r="C7634" s="1">
        <v>-348.79</v>
      </c>
      <c r="D7634" s="5">
        <v>45244</v>
      </c>
      <c r="E7634" t="s">
        <v>25</v>
      </c>
      <c r="F7634" t="s">
        <v>21</v>
      </c>
      <c r="G7634" s="16" t="s">
        <v>8022</v>
      </c>
      <c r="H7634" s="1"/>
      <c r="J7634"/>
      <c r="AC7634" s="5">
        <v>45408</v>
      </c>
      <c r="AD7634" t="s">
        <v>11649</v>
      </c>
      <c r="AE7634" t="s">
        <v>11649</v>
      </c>
      <c r="AF7634">
        <f>MONTH(Table1[[#This Row],[Date Sent]])</f>
        <v>4</v>
      </c>
      <c r="AG7634">
        <f>YEAR(Table1[[#This Row],[Date Sent]])</f>
        <v>2024</v>
      </c>
      <c r="AH7634"/>
    </row>
    <row r="7635" spans="1:34" x14ac:dyDescent="0.2">
      <c r="A7635" t="s">
        <v>6716</v>
      </c>
      <c r="B7635" t="s">
        <v>8019</v>
      </c>
      <c r="C7635" s="1">
        <v>190.21</v>
      </c>
      <c r="D7635" s="5">
        <v>45251</v>
      </c>
      <c r="E7635" t="s">
        <v>21</v>
      </c>
      <c r="F7635" t="s">
        <v>33</v>
      </c>
      <c r="G7635" s="16" t="s">
        <v>979</v>
      </c>
      <c r="H7635" s="1"/>
      <c r="J7635"/>
      <c r="AC7635" s="5">
        <v>45408</v>
      </c>
      <c r="AD7635" t="s">
        <v>11649</v>
      </c>
      <c r="AE7635" t="s">
        <v>11649</v>
      </c>
      <c r="AF7635">
        <f>MONTH(Table1[[#This Row],[Date Sent]])</f>
        <v>4</v>
      </c>
      <c r="AG7635">
        <f>YEAR(Table1[[#This Row],[Date Sent]])</f>
        <v>2024</v>
      </c>
      <c r="AH7635"/>
    </row>
    <row r="7636" spans="1:34" x14ac:dyDescent="0.2">
      <c r="A7636" t="s">
        <v>6716</v>
      </c>
      <c r="B7636" t="s">
        <v>8019</v>
      </c>
      <c r="C7636" s="1">
        <v>70.97</v>
      </c>
      <c r="D7636" s="5">
        <v>45255</v>
      </c>
      <c r="E7636" t="s">
        <v>21</v>
      </c>
      <c r="F7636" t="s">
        <v>33</v>
      </c>
      <c r="G7636" s="16" t="s">
        <v>950</v>
      </c>
      <c r="H7636" s="1"/>
      <c r="J7636"/>
      <c r="AC7636" s="5">
        <v>45408</v>
      </c>
      <c r="AD7636" t="s">
        <v>11649</v>
      </c>
      <c r="AE7636" t="s">
        <v>11649</v>
      </c>
      <c r="AF7636">
        <f>MONTH(Table1[[#This Row],[Date Sent]])</f>
        <v>4</v>
      </c>
      <c r="AG7636">
        <f>YEAR(Table1[[#This Row],[Date Sent]])</f>
        <v>2024</v>
      </c>
      <c r="AH7636"/>
    </row>
    <row r="7637" spans="1:34" x14ac:dyDescent="0.2">
      <c r="A7637" t="s">
        <v>6716</v>
      </c>
      <c r="B7637" t="s">
        <v>8019</v>
      </c>
      <c r="C7637" s="1">
        <v>47.96</v>
      </c>
      <c r="D7637" s="5">
        <v>45255</v>
      </c>
      <c r="E7637" t="s">
        <v>21</v>
      </c>
      <c r="F7637" t="s">
        <v>9</v>
      </c>
      <c r="G7637" s="16" t="s">
        <v>1002</v>
      </c>
      <c r="H7637" s="1"/>
      <c r="J7637"/>
      <c r="AC7637" s="5">
        <v>45408</v>
      </c>
      <c r="AD7637" t="s">
        <v>11649</v>
      </c>
      <c r="AE7637" t="s">
        <v>11649</v>
      </c>
      <c r="AF7637">
        <f>MONTH(Table1[[#This Row],[Date Sent]])</f>
        <v>4</v>
      </c>
      <c r="AG7637">
        <f>YEAR(Table1[[#This Row],[Date Sent]])</f>
        <v>2024</v>
      </c>
      <c r="AH7637"/>
    </row>
    <row r="7638" spans="1:34" x14ac:dyDescent="0.2">
      <c r="A7638" t="s">
        <v>6716</v>
      </c>
      <c r="B7638" t="s">
        <v>8019</v>
      </c>
      <c r="C7638" s="1">
        <v>29.53</v>
      </c>
      <c r="D7638" s="5">
        <v>45259</v>
      </c>
      <c r="E7638" t="s">
        <v>21</v>
      </c>
      <c r="F7638" t="s">
        <v>40</v>
      </c>
      <c r="G7638" s="16" t="s">
        <v>8023</v>
      </c>
      <c r="H7638" s="1"/>
      <c r="J7638"/>
      <c r="AC7638" s="5">
        <v>45408</v>
      </c>
      <c r="AD7638" t="s">
        <v>11649</v>
      </c>
      <c r="AE7638" t="s">
        <v>11649</v>
      </c>
      <c r="AF7638">
        <f>MONTH(Table1[[#This Row],[Date Sent]])</f>
        <v>4</v>
      </c>
      <c r="AG7638">
        <f>YEAR(Table1[[#This Row],[Date Sent]])</f>
        <v>2024</v>
      </c>
      <c r="AH7638"/>
    </row>
    <row r="7639" spans="1:34" x14ac:dyDescent="0.2">
      <c r="A7639" t="s">
        <v>6716</v>
      </c>
      <c r="B7639" t="s">
        <v>8019</v>
      </c>
      <c r="C7639" s="1">
        <v>43.57</v>
      </c>
      <c r="D7639" s="5">
        <v>45260</v>
      </c>
      <c r="E7639" t="s">
        <v>21</v>
      </c>
      <c r="F7639" t="s">
        <v>15</v>
      </c>
      <c r="G7639" s="16" t="s">
        <v>1079</v>
      </c>
      <c r="H7639" s="1"/>
      <c r="J7639"/>
      <c r="AC7639" s="5">
        <v>45408</v>
      </c>
      <c r="AD7639" t="s">
        <v>11649</v>
      </c>
      <c r="AE7639" t="s">
        <v>11649</v>
      </c>
      <c r="AF7639">
        <f>MONTH(Table1[[#This Row],[Date Sent]])</f>
        <v>4</v>
      </c>
      <c r="AG7639">
        <f>YEAR(Table1[[#This Row],[Date Sent]])</f>
        <v>2024</v>
      </c>
      <c r="AH7639"/>
    </row>
    <row r="7640" spans="1:34" x14ac:dyDescent="0.2">
      <c r="A7640" t="s">
        <v>6716</v>
      </c>
      <c r="B7640" t="s">
        <v>8019</v>
      </c>
      <c r="C7640" s="1">
        <v>25.03</v>
      </c>
      <c r="D7640" s="5">
        <v>45260</v>
      </c>
      <c r="E7640" t="s">
        <v>21</v>
      </c>
      <c r="F7640" t="s">
        <v>33</v>
      </c>
      <c r="G7640" s="16" t="s">
        <v>8024</v>
      </c>
      <c r="H7640" s="1"/>
      <c r="J7640"/>
      <c r="AC7640" s="5">
        <v>45408</v>
      </c>
      <c r="AD7640" t="s">
        <v>11649</v>
      </c>
      <c r="AE7640" t="s">
        <v>11649</v>
      </c>
      <c r="AF7640">
        <f>MONTH(Table1[[#This Row],[Date Sent]])</f>
        <v>4</v>
      </c>
      <c r="AG7640">
        <f>YEAR(Table1[[#This Row],[Date Sent]])</f>
        <v>2024</v>
      </c>
      <c r="AH7640"/>
    </row>
    <row r="7641" spans="1:34" x14ac:dyDescent="0.2">
      <c r="A7641" t="s">
        <v>536</v>
      </c>
      <c r="B7641" t="s">
        <v>8025</v>
      </c>
      <c r="C7641" s="1">
        <v>113.69</v>
      </c>
      <c r="D7641" s="5">
        <v>45323</v>
      </c>
      <c r="E7641" t="s">
        <v>21</v>
      </c>
      <c r="F7641" t="s">
        <v>33</v>
      </c>
      <c r="G7641" s="16" t="s">
        <v>1116</v>
      </c>
      <c r="H7641" s="1"/>
      <c r="J7641"/>
      <c r="AC7641" s="5">
        <v>45408</v>
      </c>
      <c r="AD7641" t="s">
        <v>14610</v>
      </c>
      <c r="AE7641" t="s">
        <v>167</v>
      </c>
      <c r="AF7641">
        <f>MONTH(Table1[[#This Row],[Date Sent]])</f>
        <v>4</v>
      </c>
      <c r="AG7641">
        <f>YEAR(Table1[[#This Row],[Date Sent]])</f>
        <v>2024</v>
      </c>
      <c r="AH7641"/>
    </row>
    <row r="7642" spans="1:34" x14ac:dyDescent="0.2">
      <c r="A7642" t="s">
        <v>536</v>
      </c>
      <c r="B7642" t="s">
        <v>8026</v>
      </c>
      <c r="C7642" s="1">
        <v>42.39</v>
      </c>
      <c r="D7642" s="5">
        <v>45355</v>
      </c>
      <c r="E7642" t="s">
        <v>21</v>
      </c>
      <c r="F7642" t="s">
        <v>33</v>
      </c>
      <c r="G7642" s="16" t="s">
        <v>8027</v>
      </c>
      <c r="H7642" s="1"/>
      <c r="J7642"/>
      <c r="AC7642" s="5">
        <v>45408</v>
      </c>
      <c r="AD7642" t="s">
        <v>14610</v>
      </c>
      <c r="AE7642" t="s">
        <v>167</v>
      </c>
      <c r="AF7642">
        <f>MONTH(Table1[[#This Row],[Date Sent]])</f>
        <v>4</v>
      </c>
      <c r="AG7642">
        <f>YEAR(Table1[[#This Row],[Date Sent]])</f>
        <v>2024</v>
      </c>
      <c r="AH7642"/>
    </row>
    <row r="7643" spans="1:34" x14ac:dyDescent="0.2">
      <c r="A7643" t="s">
        <v>536</v>
      </c>
      <c r="B7643" t="s">
        <v>8026</v>
      </c>
      <c r="C7643" s="1">
        <v>129.44</v>
      </c>
      <c r="D7643" s="5">
        <v>45356</v>
      </c>
      <c r="E7643" t="s">
        <v>20</v>
      </c>
      <c r="F7643" t="s">
        <v>33</v>
      </c>
      <c r="G7643" s="16" t="s">
        <v>7983</v>
      </c>
      <c r="H7643" s="1"/>
      <c r="J7643"/>
      <c r="AC7643" s="5">
        <v>45408</v>
      </c>
      <c r="AD7643" t="s">
        <v>14610</v>
      </c>
      <c r="AE7643" t="s">
        <v>167</v>
      </c>
      <c r="AF7643">
        <f>MONTH(Table1[[#This Row],[Date Sent]])</f>
        <v>4</v>
      </c>
      <c r="AG7643">
        <f>YEAR(Table1[[#This Row],[Date Sent]])</f>
        <v>2024</v>
      </c>
      <c r="AH7643"/>
    </row>
    <row r="7644" spans="1:34" x14ac:dyDescent="0.2">
      <c r="A7644" t="s">
        <v>536</v>
      </c>
      <c r="B7644" t="s">
        <v>8026</v>
      </c>
      <c r="C7644" s="1">
        <v>6.48</v>
      </c>
      <c r="D7644" s="5">
        <v>45358</v>
      </c>
      <c r="E7644" t="s">
        <v>21</v>
      </c>
      <c r="F7644" t="s">
        <v>33</v>
      </c>
      <c r="G7644" s="16" t="s">
        <v>3027</v>
      </c>
      <c r="H7644" s="1"/>
      <c r="J7644"/>
      <c r="AC7644" s="5">
        <v>45408</v>
      </c>
      <c r="AD7644" t="s">
        <v>14610</v>
      </c>
      <c r="AE7644" t="s">
        <v>167</v>
      </c>
      <c r="AF7644">
        <f>MONTH(Table1[[#This Row],[Date Sent]])</f>
        <v>4</v>
      </c>
      <c r="AG7644">
        <f>YEAR(Table1[[#This Row],[Date Sent]])</f>
        <v>2024</v>
      </c>
      <c r="AH7644"/>
    </row>
    <row r="7645" spans="1:34" x14ac:dyDescent="0.2">
      <c r="A7645" t="s">
        <v>536</v>
      </c>
      <c r="B7645" t="s">
        <v>8026</v>
      </c>
      <c r="C7645" s="1">
        <v>28.81</v>
      </c>
      <c r="D7645" s="5">
        <v>45360</v>
      </c>
      <c r="E7645" t="s">
        <v>21</v>
      </c>
      <c r="F7645" t="s">
        <v>33</v>
      </c>
      <c r="G7645" s="16" t="s">
        <v>950</v>
      </c>
      <c r="H7645" s="1"/>
      <c r="J7645"/>
      <c r="AC7645" s="5">
        <v>45408</v>
      </c>
      <c r="AD7645" t="s">
        <v>14610</v>
      </c>
      <c r="AE7645" t="s">
        <v>167</v>
      </c>
      <c r="AF7645">
        <f>MONTH(Table1[[#This Row],[Date Sent]])</f>
        <v>4</v>
      </c>
      <c r="AG7645">
        <f>YEAR(Table1[[#This Row],[Date Sent]])</f>
        <v>2024</v>
      </c>
      <c r="AH7645"/>
    </row>
    <row r="7646" spans="1:34" x14ac:dyDescent="0.2">
      <c r="A7646" t="s">
        <v>536</v>
      </c>
      <c r="B7646" t="s">
        <v>8026</v>
      </c>
      <c r="C7646" s="1">
        <v>9.99</v>
      </c>
      <c r="D7646" s="5">
        <v>45362</v>
      </c>
      <c r="E7646" t="s">
        <v>34</v>
      </c>
      <c r="F7646" t="s">
        <v>5</v>
      </c>
      <c r="G7646" s="16" t="s">
        <v>8028</v>
      </c>
      <c r="H7646" s="1"/>
      <c r="J7646"/>
      <c r="AC7646" s="5">
        <v>45408</v>
      </c>
      <c r="AD7646" t="s">
        <v>14610</v>
      </c>
      <c r="AE7646" t="s">
        <v>167</v>
      </c>
      <c r="AF7646">
        <f>MONTH(Table1[[#This Row],[Date Sent]])</f>
        <v>4</v>
      </c>
      <c r="AG7646">
        <f>YEAR(Table1[[#This Row],[Date Sent]])</f>
        <v>2024</v>
      </c>
      <c r="AH7646"/>
    </row>
    <row r="7647" spans="1:34" x14ac:dyDescent="0.2">
      <c r="A7647" t="s">
        <v>536</v>
      </c>
      <c r="B7647" t="s">
        <v>8026</v>
      </c>
      <c r="C7647" s="1">
        <v>-32.340000000000003</v>
      </c>
      <c r="D7647" s="5">
        <v>45362</v>
      </c>
      <c r="E7647" t="s">
        <v>21</v>
      </c>
      <c r="F7647" t="s">
        <v>33</v>
      </c>
      <c r="G7647" s="16" t="s">
        <v>8029</v>
      </c>
      <c r="H7647" s="1"/>
      <c r="J7647"/>
      <c r="AC7647" s="5">
        <v>45408</v>
      </c>
      <c r="AD7647" t="s">
        <v>14610</v>
      </c>
      <c r="AE7647" t="s">
        <v>167</v>
      </c>
      <c r="AF7647">
        <f>MONTH(Table1[[#This Row],[Date Sent]])</f>
        <v>4</v>
      </c>
      <c r="AG7647">
        <f>YEAR(Table1[[#This Row],[Date Sent]])</f>
        <v>2024</v>
      </c>
      <c r="AH7647"/>
    </row>
    <row r="7648" spans="1:34" x14ac:dyDescent="0.2">
      <c r="A7648" t="s">
        <v>536</v>
      </c>
      <c r="B7648" t="s">
        <v>8026</v>
      </c>
      <c r="C7648" s="1">
        <v>41.61</v>
      </c>
      <c r="D7648" s="5">
        <v>45364</v>
      </c>
      <c r="E7648" t="s">
        <v>21</v>
      </c>
      <c r="F7648" t="s">
        <v>33</v>
      </c>
      <c r="G7648" s="16" t="s">
        <v>1062</v>
      </c>
      <c r="H7648" s="1"/>
      <c r="J7648"/>
      <c r="AC7648" s="5">
        <v>45408</v>
      </c>
      <c r="AD7648" t="s">
        <v>14610</v>
      </c>
      <c r="AE7648" t="s">
        <v>167</v>
      </c>
      <c r="AF7648">
        <f>MONTH(Table1[[#This Row],[Date Sent]])</f>
        <v>4</v>
      </c>
      <c r="AG7648">
        <f>YEAR(Table1[[#This Row],[Date Sent]])</f>
        <v>2024</v>
      </c>
      <c r="AH7648"/>
    </row>
    <row r="7649" spans="1:34" x14ac:dyDescent="0.2">
      <c r="A7649" t="s">
        <v>536</v>
      </c>
      <c r="B7649" t="s">
        <v>8026</v>
      </c>
      <c r="C7649" s="1">
        <v>8.3000000000000007</v>
      </c>
      <c r="D7649" s="5">
        <v>45365</v>
      </c>
      <c r="E7649" t="s">
        <v>21</v>
      </c>
      <c r="F7649" t="s">
        <v>18</v>
      </c>
      <c r="G7649" s="16" t="s">
        <v>978</v>
      </c>
      <c r="H7649" s="1"/>
      <c r="J7649"/>
      <c r="AC7649" s="5">
        <v>45408</v>
      </c>
      <c r="AD7649" t="s">
        <v>14610</v>
      </c>
      <c r="AE7649" t="s">
        <v>167</v>
      </c>
      <c r="AF7649">
        <f>MONTH(Table1[[#This Row],[Date Sent]])</f>
        <v>4</v>
      </c>
      <c r="AG7649">
        <f>YEAR(Table1[[#This Row],[Date Sent]])</f>
        <v>2024</v>
      </c>
      <c r="AH7649"/>
    </row>
    <row r="7650" spans="1:34" x14ac:dyDescent="0.2">
      <c r="A7650" t="s">
        <v>536</v>
      </c>
      <c r="B7650" t="s">
        <v>8026</v>
      </c>
      <c r="C7650" s="1">
        <v>32.65</v>
      </c>
      <c r="D7650" s="5">
        <v>45366</v>
      </c>
      <c r="E7650" t="s">
        <v>20</v>
      </c>
      <c r="F7650" t="s">
        <v>39</v>
      </c>
      <c r="G7650" s="16" t="s">
        <v>8030</v>
      </c>
      <c r="H7650" s="1"/>
      <c r="J7650"/>
      <c r="AC7650" s="5">
        <v>45408</v>
      </c>
      <c r="AD7650" t="s">
        <v>14610</v>
      </c>
      <c r="AE7650" t="s">
        <v>167</v>
      </c>
      <c r="AF7650">
        <f>MONTH(Table1[[#This Row],[Date Sent]])</f>
        <v>4</v>
      </c>
      <c r="AG7650">
        <f>YEAR(Table1[[#This Row],[Date Sent]])</f>
        <v>2024</v>
      </c>
      <c r="AH7650"/>
    </row>
    <row r="7651" spans="1:34" x14ac:dyDescent="0.2">
      <c r="A7651" t="s">
        <v>536</v>
      </c>
      <c r="B7651" t="s">
        <v>8026</v>
      </c>
      <c r="C7651" s="1">
        <v>14.04</v>
      </c>
      <c r="D7651" s="5">
        <v>45369</v>
      </c>
      <c r="E7651" t="s">
        <v>21</v>
      </c>
      <c r="F7651" t="s">
        <v>33</v>
      </c>
      <c r="G7651" s="16" t="s">
        <v>1777</v>
      </c>
      <c r="H7651" s="1"/>
      <c r="J7651"/>
      <c r="AC7651" s="5">
        <v>45408</v>
      </c>
      <c r="AD7651" t="s">
        <v>14610</v>
      </c>
      <c r="AE7651" t="s">
        <v>167</v>
      </c>
      <c r="AF7651">
        <f>MONTH(Table1[[#This Row],[Date Sent]])</f>
        <v>4</v>
      </c>
      <c r="AG7651">
        <f>YEAR(Table1[[#This Row],[Date Sent]])</f>
        <v>2024</v>
      </c>
      <c r="AH7651"/>
    </row>
    <row r="7652" spans="1:34" x14ac:dyDescent="0.2">
      <c r="A7652" t="s">
        <v>536</v>
      </c>
      <c r="B7652" t="s">
        <v>8026</v>
      </c>
      <c r="C7652" s="1">
        <v>146.08000000000001</v>
      </c>
      <c r="D7652" s="5">
        <v>45373</v>
      </c>
      <c r="E7652" t="s">
        <v>21</v>
      </c>
      <c r="F7652" t="s">
        <v>33</v>
      </c>
      <c r="G7652" s="16" t="s">
        <v>950</v>
      </c>
      <c r="H7652" s="1"/>
      <c r="J7652"/>
      <c r="AC7652" s="5">
        <v>45408</v>
      </c>
      <c r="AD7652" t="s">
        <v>14610</v>
      </c>
      <c r="AE7652" t="s">
        <v>167</v>
      </c>
      <c r="AF7652">
        <f>MONTH(Table1[[#This Row],[Date Sent]])</f>
        <v>4</v>
      </c>
      <c r="AG7652">
        <f>YEAR(Table1[[#This Row],[Date Sent]])</f>
        <v>2024</v>
      </c>
      <c r="AH7652"/>
    </row>
    <row r="7653" spans="1:34" x14ac:dyDescent="0.2">
      <c r="A7653" t="s">
        <v>536</v>
      </c>
      <c r="B7653" t="s">
        <v>8026</v>
      </c>
      <c r="C7653" s="1">
        <v>111.97</v>
      </c>
      <c r="D7653" s="5">
        <v>45373</v>
      </c>
      <c r="E7653" t="s">
        <v>21</v>
      </c>
      <c r="F7653" t="s">
        <v>33</v>
      </c>
      <c r="G7653" s="16" t="s">
        <v>950</v>
      </c>
      <c r="H7653" s="1"/>
      <c r="J7653"/>
      <c r="AC7653" s="5">
        <v>45408</v>
      </c>
      <c r="AD7653" t="s">
        <v>14610</v>
      </c>
      <c r="AE7653" t="s">
        <v>167</v>
      </c>
      <c r="AF7653">
        <f>MONTH(Table1[[#This Row],[Date Sent]])</f>
        <v>4</v>
      </c>
      <c r="AG7653">
        <f>YEAR(Table1[[#This Row],[Date Sent]])</f>
        <v>2024</v>
      </c>
      <c r="AH7653"/>
    </row>
    <row r="7654" spans="1:34" x14ac:dyDescent="0.2">
      <c r="A7654" t="s">
        <v>536</v>
      </c>
      <c r="B7654" t="s">
        <v>8026</v>
      </c>
      <c r="C7654" s="1">
        <v>161.97999999999999</v>
      </c>
      <c r="D7654" s="5">
        <v>45376</v>
      </c>
      <c r="E7654" t="s">
        <v>20</v>
      </c>
      <c r="F7654" t="s">
        <v>33</v>
      </c>
      <c r="G7654" s="16" t="s">
        <v>8031</v>
      </c>
      <c r="H7654" s="1"/>
      <c r="J7654"/>
      <c r="AC7654" s="5">
        <v>45408</v>
      </c>
      <c r="AD7654" t="s">
        <v>14610</v>
      </c>
      <c r="AE7654" t="s">
        <v>167</v>
      </c>
      <c r="AF7654">
        <f>MONTH(Table1[[#This Row],[Date Sent]])</f>
        <v>4</v>
      </c>
      <c r="AG7654">
        <f>YEAR(Table1[[#This Row],[Date Sent]])</f>
        <v>2024</v>
      </c>
      <c r="AH7654"/>
    </row>
    <row r="7655" spans="1:34" x14ac:dyDescent="0.2">
      <c r="A7655" t="s">
        <v>536</v>
      </c>
      <c r="B7655" t="s">
        <v>8026</v>
      </c>
      <c r="C7655" s="1">
        <v>24.43</v>
      </c>
      <c r="D7655" s="5">
        <v>45378</v>
      </c>
      <c r="E7655" t="s">
        <v>20</v>
      </c>
      <c r="F7655" t="s">
        <v>39</v>
      </c>
      <c r="G7655" s="16" t="s">
        <v>8030</v>
      </c>
      <c r="H7655" s="1"/>
      <c r="J7655"/>
      <c r="AC7655" s="5">
        <v>45408</v>
      </c>
      <c r="AD7655" t="s">
        <v>14610</v>
      </c>
      <c r="AE7655" t="s">
        <v>167</v>
      </c>
      <c r="AF7655">
        <f>MONTH(Table1[[#This Row],[Date Sent]])</f>
        <v>4</v>
      </c>
      <c r="AG7655">
        <f>YEAR(Table1[[#This Row],[Date Sent]])</f>
        <v>2024</v>
      </c>
      <c r="AH7655"/>
    </row>
    <row r="7656" spans="1:34" x14ac:dyDescent="0.2">
      <c r="A7656" t="s">
        <v>8032</v>
      </c>
      <c r="B7656" t="s">
        <v>8033</v>
      </c>
      <c r="C7656" s="1">
        <v>85.71</v>
      </c>
      <c r="D7656" s="5">
        <v>45363</v>
      </c>
      <c r="E7656" t="s">
        <v>21</v>
      </c>
      <c r="F7656" t="s">
        <v>33</v>
      </c>
      <c r="G7656" s="16" t="s">
        <v>8034</v>
      </c>
      <c r="H7656" s="1"/>
      <c r="J7656"/>
      <c r="AC7656" s="5">
        <v>45408</v>
      </c>
      <c r="AD7656" t="s">
        <v>11649</v>
      </c>
      <c r="AE7656" t="s">
        <v>11649</v>
      </c>
      <c r="AF7656">
        <f>MONTH(Table1[[#This Row],[Date Sent]])</f>
        <v>4</v>
      </c>
      <c r="AG7656">
        <f>YEAR(Table1[[#This Row],[Date Sent]])</f>
        <v>2024</v>
      </c>
      <c r="AH7656"/>
    </row>
    <row r="7657" spans="1:34" x14ac:dyDescent="0.2">
      <c r="A7657" t="s">
        <v>8032</v>
      </c>
      <c r="B7657" t="s">
        <v>8033</v>
      </c>
      <c r="C7657" s="1">
        <v>189</v>
      </c>
      <c r="D7657" s="5">
        <v>45364</v>
      </c>
      <c r="E7657" t="s">
        <v>34</v>
      </c>
      <c r="F7657" t="s">
        <v>1031</v>
      </c>
      <c r="G7657" s="16" t="s">
        <v>8035</v>
      </c>
      <c r="H7657" s="1"/>
      <c r="J7657"/>
      <c r="AC7657" s="5">
        <v>45408</v>
      </c>
      <c r="AD7657" t="s">
        <v>11649</v>
      </c>
      <c r="AE7657" t="s">
        <v>11649</v>
      </c>
      <c r="AF7657">
        <f>MONTH(Table1[[#This Row],[Date Sent]])</f>
        <v>4</v>
      </c>
      <c r="AG7657">
        <f>YEAR(Table1[[#This Row],[Date Sent]])</f>
        <v>2024</v>
      </c>
      <c r="AH7657"/>
    </row>
    <row r="7658" spans="1:34" x14ac:dyDescent="0.2">
      <c r="A7658" t="s">
        <v>8032</v>
      </c>
      <c r="B7658" t="s">
        <v>8033</v>
      </c>
      <c r="C7658" s="1">
        <v>1.34</v>
      </c>
      <c r="D7658" s="5">
        <v>45377</v>
      </c>
      <c r="E7658" t="s">
        <v>21</v>
      </c>
      <c r="F7658" t="s">
        <v>33</v>
      </c>
      <c r="G7658" s="16" t="s">
        <v>8036</v>
      </c>
      <c r="H7658" s="1"/>
      <c r="J7658"/>
      <c r="AC7658" s="5">
        <v>45408</v>
      </c>
      <c r="AD7658" t="s">
        <v>11649</v>
      </c>
      <c r="AE7658" t="s">
        <v>11649</v>
      </c>
      <c r="AF7658">
        <f>MONTH(Table1[[#This Row],[Date Sent]])</f>
        <v>4</v>
      </c>
      <c r="AG7658">
        <f>YEAR(Table1[[#This Row],[Date Sent]])</f>
        <v>2024</v>
      </c>
      <c r="AH7658"/>
    </row>
    <row r="7659" spans="1:34" x14ac:dyDescent="0.2">
      <c r="A7659" t="s">
        <v>8032</v>
      </c>
      <c r="B7659" t="s">
        <v>8033</v>
      </c>
      <c r="C7659" s="1">
        <v>1.22</v>
      </c>
      <c r="D7659" s="5">
        <v>45379</v>
      </c>
      <c r="E7659" t="s">
        <v>21</v>
      </c>
      <c r="F7659" t="s">
        <v>39</v>
      </c>
      <c r="G7659" s="16" t="s">
        <v>8037</v>
      </c>
      <c r="H7659" s="1"/>
      <c r="J7659"/>
      <c r="AC7659" s="5">
        <v>45408</v>
      </c>
      <c r="AD7659" t="s">
        <v>11649</v>
      </c>
      <c r="AE7659" t="s">
        <v>11649</v>
      </c>
      <c r="AF7659">
        <f>MONTH(Table1[[#This Row],[Date Sent]])</f>
        <v>4</v>
      </c>
      <c r="AG7659">
        <f>YEAR(Table1[[#This Row],[Date Sent]])</f>
        <v>2024</v>
      </c>
      <c r="AH7659"/>
    </row>
    <row r="7660" spans="1:34" x14ac:dyDescent="0.2">
      <c r="A7660" t="s">
        <v>2805</v>
      </c>
      <c r="B7660" t="s">
        <v>8038</v>
      </c>
      <c r="C7660" s="1">
        <v>69.989999999999995</v>
      </c>
      <c r="D7660" s="5">
        <v>45379</v>
      </c>
      <c r="E7660" t="s">
        <v>15</v>
      </c>
      <c r="F7660" t="s">
        <v>34</v>
      </c>
      <c r="G7660" s="16" t="s">
        <v>8039</v>
      </c>
      <c r="H7660" s="1"/>
      <c r="J7660"/>
      <c r="AC7660" s="5">
        <v>45408</v>
      </c>
      <c r="AD7660" t="s">
        <v>14715</v>
      </c>
      <c r="AE7660" t="s">
        <v>245</v>
      </c>
      <c r="AF7660">
        <f>MONTH(Table1[[#This Row],[Date Sent]])</f>
        <v>4</v>
      </c>
      <c r="AG7660">
        <f>YEAR(Table1[[#This Row],[Date Sent]])</f>
        <v>2024</v>
      </c>
      <c r="AH7660"/>
    </row>
    <row r="7661" spans="1:34" x14ac:dyDescent="0.2">
      <c r="A7661" t="s">
        <v>2805</v>
      </c>
      <c r="B7661" t="s">
        <v>8038</v>
      </c>
      <c r="C7661" s="1">
        <v>54.52</v>
      </c>
      <c r="D7661" s="5">
        <v>45385</v>
      </c>
      <c r="E7661" t="s">
        <v>21</v>
      </c>
      <c r="F7661" t="s">
        <v>33</v>
      </c>
      <c r="G7661" s="16" t="s">
        <v>8040</v>
      </c>
      <c r="H7661" s="1"/>
      <c r="J7661"/>
      <c r="AC7661" s="5">
        <v>45408</v>
      </c>
      <c r="AD7661" t="s">
        <v>14715</v>
      </c>
      <c r="AE7661" t="s">
        <v>245</v>
      </c>
      <c r="AF7661">
        <f>MONTH(Table1[[#This Row],[Date Sent]])</f>
        <v>4</v>
      </c>
      <c r="AG7661">
        <f>YEAR(Table1[[#This Row],[Date Sent]])</f>
        <v>2024</v>
      </c>
      <c r="AH7661"/>
    </row>
    <row r="7662" spans="1:34" x14ac:dyDescent="0.2">
      <c r="A7662" t="s">
        <v>2805</v>
      </c>
      <c r="B7662" t="s">
        <v>8038</v>
      </c>
      <c r="C7662" s="1">
        <v>120.39</v>
      </c>
      <c r="D7662" s="5">
        <v>45388</v>
      </c>
      <c r="E7662" t="s">
        <v>20</v>
      </c>
      <c r="F7662" t="s">
        <v>40</v>
      </c>
      <c r="G7662" s="16" t="s">
        <v>8041</v>
      </c>
      <c r="H7662" s="1"/>
      <c r="J7662"/>
      <c r="AC7662" s="5">
        <v>45408</v>
      </c>
      <c r="AD7662" t="s">
        <v>14715</v>
      </c>
      <c r="AE7662" t="s">
        <v>245</v>
      </c>
      <c r="AF7662">
        <f>MONTH(Table1[[#This Row],[Date Sent]])</f>
        <v>4</v>
      </c>
      <c r="AG7662">
        <f>YEAR(Table1[[#This Row],[Date Sent]])</f>
        <v>2024</v>
      </c>
      <c r="AH7662"/>
    </row>
    <row r="7663" spans="1:34" x14ac:dyDescent="0.2">
      <c r="A7663" t="s">
        <v>372</v>
      </c>
      <c r="B7663" t="s">
        <v>8042</v>
      </c>
      <c r="C7663" s="1">
        <v>25.33</v>
      </c>
      <c r="D7663" s="5">
        <v>45378</v>
      </c>
      <c r="E7663" t="s">
        <v>6</v>
      </c>
      <c r="F7663" t="s">
        <v>18</v>
      </c>
      <c r="G7663" s="16" t="s">
        <v>978</v>
      </c>
      <c r="H7663" s="1"/>
      <c r="J7663"/>
      <c r="AC7663" s="5">
        <v>45408</v>
      </c>
      <c r="AD7663" t="s">
        <v>14573</v>
      </c>
      <c r="AE7663" t="s">
        <v>298</v>
      </c>
      <c r="AF7663">
        <f>MONTH(Table1[[#This Row],[Date Sent]])</f>
        <v>4</v>
      </c>
      <c r="AG7663">
        <f>YEAR(Table1[[#This Row],[Date Sent]])</f>
        <v>2024</v>
      </c>
      <c r="AH7663"/>
    </row>
    <row r="7664" spans="1:34" x14ac:dyDescent="0.2">
      <c r="A7664" t="s">
        <v>372</v>
      </c>
      <c r="B7664" t="s">
        <v>8042</v>
      </c>
      <c r="C7664" s="1">
        <v>11.11</v>
      </c>
      <c r="D7664" s="5">
        <v>45386</v>
      </c>
      <c r="E7664" t="s">
        <v>6</v>
      </c>
      <c r="F7664" t="s">
        <v>18</v>
      </c>
      <c r="G7664" s="16" t="s">
        <v>978</v>
      </c>
      <c r="H7664" s="1"/>
      <c r="J7664"/>
      <c r="AC7664" s="5">
        <v>45408</v>
      </c>
      <c r="AD7664" t="s">
        <v>14573</v>
      </c>
      <c r="AE7664" t="s">
        <v>298</v>
      </c>
      <c r="AF7664">
        <f>MONTH(Table1[[#This Row],[Date Sent]])</f>
        <v>4</v>
      </c>
      <c r="AG7664">
        <f>YEAR(Table1[[#This Row],[Date Sent]])</f>
        <v>2024</v>
      </c>
      <c r="AH7664"/>
    </row>
    <row r="7665" spans="1:34" x14ac:dyDescent="0.2">
      <c r="A7665" t="s">
        <v>372</v>
      </c>
      <c r="B7665" t="s">
        <v>8042</v>
      </c>
      <c r="C7665" s="1">
        <v>79.319999999999993</v>
      </c>
      <c r="D7665" s="5">
        <v>45387</v>
      </c>
      <c r="E7665" t="s">
        <v>25</v>
      </c>
      <c r="F7665" t="s">
        <v>33</v>
      </c>
      <c r="G7665" s="16" t="s">
        <v>8043</v>
      </c>
      <c r="H7665" s="1"/>
      <c r="J7665"/>
      <c r="AC7665" s="5">
        <v>45408</v>
      </c>
      <c r="AD7665" t="s">
        <v>14573</v>
      </c>
      <c r="AE7665" t="s">
        <v>298</v>
      </c>
      <c r="AF7665">
        <f>MONTH(Table1[[#This Row],[Date Sent]])</f>
        <v>4</v>
      </c>
      <c r="AG7665">
        <f>YEAR(Table1[[#This Row],[Date Sent]])</f>
        <v>2024</v>
      </c>
      <c r="AH7665"/>
    </row>
    <row r="7666" spans="1:34" x14ac:dyDescent="0.2">
      <c r="A7666" t="s">
        <v>372</v>
      </c>
      <c r="B7666" t="s">
        <v>8042</v>
      </c>
      <c r="C7666" s="1">
        <v>289.69</v>
      </c>
      <c r="D7666" s="5">
        <v>45393</v>
      </c>
      <c r="E7666" t="s">
        <v>20</v>
      </c>
      <c r="F7666" t="s">
        <v>39</v>
      </c>
      <c r="G7666" s="16" t="s">
        <v>4787</v>
      </c>
      <c r="H7666" s="1"/>
      <c r="J7666"/>
      <c r="AC7666" s="5">
        <v>45408</v>
      </c>
      <c r="AD7666" t="s">
        <v>14573</v>
      </c>
      <c r="AE7666" t="s">
        <v>298</v>
      </c>
      <c r="AF7666">
        <f>MONTH(Table1[[#This Row],[Date Sent]])</f>
        <v>4</v>
      </c>
      <c r="AG7666">
        <f>YEAR(Table1[[#This Row],[Date Sent]])</f>
        <v>2024</v>
      </c>
      <c r="AH7666"/>
    </row>
    <row r="7667" spans="1:34" x14ac:dyDescent="0.2">
      <c r="A7667" t="s">
        <v>323</v>
      </c>
      <c r="B7667" t="s">
        <v>8044</v>
      </c>
      <c r="C7667" s="1">
        <v>67.599999999999994</v>
      </c>
      <c r="D7667" s="5">
        <v>45390</v>
      </c>
      <c r="E7667" t="s">
        <v>19</v>
      </c>
      <c r="F7667" t="s">
        <v>15</v>
      </c>
      <c r="G7667" s="16" t="s">
        <v>8045</v>
      </c>
      <c r="H7667" s="1"/>
      <c r="J7667"/>
      <c r="AC7667" s="5">
        <v>45412</v>
      </c>
      <c r="AD7667" t="s">
        <v>13558</v>
      </c>
      <c r="AE7667" t="s">
        <v>198</v>
      </c>
      <c r="AF7667">
        <f>MONTH(Table1[[#This Row],[Date Sent]])</f>
        <v>4</v>
      </c>
      <c r="AG7667">
        <f>YEAR(Table1[[#This Row],[Date Sent]])</f>
        <v>2024</v>
      </c>
      <c r="AH7667"/>
    </row>
    <row r="7668" spans="1:34" x14ac:dyDescent="0.2">
      <c r="A7668" t="s">
        <v>323</v>
      </c>
      <c r="B7668" t="s">
        <v>8044</v>
      </c>
      <c r="C7668" s="1">
        <v>122.36</v>
      </c>
      <c r="D7668" s="5">
        <v>45392</v>
      </c>
      <c r="E7668" t="s">
        <v>21</v>
      </c>
      <c r="F7668" t="s">
        <v>33</v>
      </c>
      <c r="G7668" s="16" t="s">
        <v>8046</v>
      </c>
      <c r="H7668" s="1"/>
      <c r="J7668"/>
      <c r="AC7668" s="5">
        <v>45412</v>
      </c>
      <c r="AD7668" t="s">
        <v>13558</v>
      </c>
      <c r="AE7668" t="s">
        <v>198</v>
      </c>
      <c r="AF7668">
        <f>MONTH(Table1[[#This Row],[Date Sent]])</f>
        <v>4</v>
      </c>
      <c r="AG7668">
        <f>YEAR(Table1[[#This Row],[Date Sent]])</f>
        <v>2024</v>
      </c>
      <c r="AH7668"/>
    </row>
    <row r="7669" spans="1:34" x14ac:dyDescent="0.2">
      <c r="A7669" t="s">
        <v>612</v>
      </c>
      <c r="B7669" t="s">
        <v>8047</v>
      </c>
      <c r="C7669" s="1">
        <v>-2758.38</v>
      </c>
      <c r="D7669" s="5">
        <v>45398</v>
      </c>
      <c r="E7669" t="s">
        <v>23</v>
      </c>
      <c r="F7669" t="s">
        <v>33</v>
      </c>
      <c r="G7669" s="16" t="s">
        <v>8048</v>
      </c>
      <c r="H7669" s="1"/>
      <c r="J7669"/>
      <c r="AC7669" s="5">
        <v>45412</v>
      </c>
      <c r="AD7669" t="s">
        <v>13199</v>
      </c>
      <c r="AE7669" t="s">
        <v>198</v>
      </c>
      <c r="AF7669">
        <f>MONTH(Table1[[#This Row],[Date Sent]])</f>
        <v>4</v>
      </c>
      <c r="AG7669">
        <f>YEAR(Table1[[#This Row],[Date Sent]])</f>
        <v>2024</v>
      </c>
      <c r="AH7669"/>
    </row>
    <row r="7670" spans="1:34" x14ac:dyDescent="0.2">
      <c r="A7670" t="s">
        <v>612</v>
      </c>
      <c r="B7670" t="s">
        <v>8047</v>
      </c>
      <c r="C7670" s="1">
        <v>17.940000000000001</v>
      </c>
      <c r="D7670" s="5">
        <v>45398</v>
      </c>
      <c r="E7670" t="s">
        <v>19</v>
      </c>
      <c r="F7670" t="s">
        <v>15</v>
      </c>
      <c r="G7670" s="16" t="s">
        <v>8049</v>
      </c>
      <c r="H7670" s="1"/>
      <c r="J7670"/>
      <c r="AC7670" s="5">
        <v>45412</v>
      </c>
      <c r="AD7670" t="s">
        <v>13199</v>
      </c>
      <c r="AE7670" t="s">
        <v>198</v>
      </c>
      <c r="AF7670">
        <f>MONTH(Table1[[#This Row],[Date Sent]])</f>
        <v>4</v>
      </c>
      <c r="AG7670">
        <f>YEAR(Table1[[#This Row],[Date Sent]])</f>
        <v>2024</v>
      </c>
      <c r="AH7670"/>
    </row>
    <row r="7671" spans="1:34" x14ac:dyDescent="0.2">
      <c r="A7671" t="s">
        <v>529</v>
      </c>
      <c r="B7671" t="s">
        <v>8050</v>
      </c>
      <c r="C7671" s="1">
        <v>42.79</v>
      </c>
      <c r="D7671" s="5">
        <v>45373</v>
      </c>
      <c r="E7671" t="s">
        <v>21</v>
      </c>
      <c r="F7671" t="s">
        <v>15</v>
      </c>
      <c r="G7671" s="16" t="s">
        <v>6752</v>
      </c>
      <c r="H7671" s="1"/>
      <c r="J7671"/>
      <c r="AC7671" s="5">
        <v>45412</v>
      </c>
      <c r="AD7671" t="s">
        <v>14628</v>
      </c>
      <c r="AE7671" t="s">
        <v>245</v>
      </c>
      <c r="AF7671">
        <f>MONTH(Table1[[#This Row],[Date Sent]])</f>
        <v>4</v>
      </c>
      <c r="AG7671">
        <f>YEAR(Table1[[#This Row],[Date Sent]])</f>
        <v>2024</v>
      </c>
      <c r="AH7671"/>
    </row>
    <row r="7672" spans="1:34" x14ac:dyDescent="0.2">
      <c r="A7672" t="s">
        <v>529</v>
      </c>
      <c r="B7672" t="s">
        <v>8050</v>
      </c>
      <c r="C7672" s="1">
        <v>26.14</v>
      </c>
      <c r="D7672" s="5">
        <v>45373</v>
      </c>
      <c r="E7672" t="s">
        <v>21</v>
      </c>
      <c r="F7672" t="s">
        <v>33</v>
      </c>
      <c r="G7672" s="16" t="s">
        <v>3159</v>
      </c>
      <c r="H7672" s="1"/>
      <c r="J7672"/>
      <c r="AC7672" s="5">
        <v>45412</v>
      </c>
      <c r="AD7672" t="s">
        <v>14628</v>
      </c>
      <c r="AE7672" t="s">
        <v>245</v>
      </c>
      <c r="AF7672">
        <f>MONTH(Table1[[#This Row],[Date Sent]])</f>
        <v>4</v>
      </c>
      <c r="AG7672">
        <f>YEAR(Table1[[#This Row],[Date Sent]])</f>
        <v>2024</v>
      </c>
      <c r="AH7672"/>
    </row>
    <row r="7673" spans="1:34" x14ac:dyDescent="0.2">
      <c r="A7673" t="s">
        <v>529</v>
      </c>
      <c r="B7673" t="s">
        <v>8050</v>
      </c>
      <c r="C7673" s="1">
        <v>173.2</v>
      </c>
      <c r="D7673" s="5">
        <v>45378</v>
      </c>
      <c r="E7673" t="s">
        <v>21</v>
      </c>
      <c r="F7673" t="s">
        <v>33</v>
      </c>
      <c r="G7673" s="16" t="s">
        <v>8051</v>
      </c>
      <c r="H7673" s="1"/>
      <c r="J7673"/>
      <c r="AC7673" s="5">
        <v>45412</v>
      </c>
      <c r="AD7673" t="s">
        <v>14628</v>
      </c>
      <c r="AE7673" t="s">
        <v>245</v>
      </c>
      <c r="AF7673">
        <f>MONTH(Table1[[#This Row],[Date Sent]])</f>
        <v>4</v>
      </c>
      <c r="AG7673">
        <f>YEAR(Table1[[#This Row],[Date Sent]])</f>
        <v>2024</v>
      </c>
      <c r="AH7673"/>
    </row>
    <row r="7674" spans="1:34" x14ac:dyDescent="0.2">
      <c r="A7674" t="s">
        <v>529</v>
      </c>
      <c r="B7674" t="s">
        <v>8050</v>
      </c>
      <c r="C7674" s="1">
        <v>255.58</v>
      </c>
      <c r="D7674" s="5">
        <v>45393</v>
      </c>
      <c r="E7674" t="s">
        <v>21</v>
      </c>
      <c r="F7674" t="s">
        <v>33</v>
      </c>
      <c r="G7674" s="16" t="s">
        <v>2080</v>
      </c>
      <c r="H7674" s="1"/>
      <c r="J7674"/>
      <c r="AC7674" s="5">
        <v>45412</v>
      </c>
      <c r="AD7674" t="s">
        <v>14628</v>
      </c>
      <c r="AE7674" t="s">
        <v>245</v>
      </c>
      <c r="AF7674">
        <f>MONTH(Table1[[#This Row],[Date Sent]])</f>
        <v>4</v>
      </c>
      <c r="AG7674">
        <f>YEAR(Table1[[#This Row],[Date Sent]])</f>
        <v>2024</v>
      </c>
      <c r="AH7674"/>
    </row>
    <row r="7675" spans="1:34" x14ac:dyDescent="0.2">
      <c r="A7675" t="s">
        <v>529</v>
      </c>
      <c r="B7675" t="s">
        <v>8050</v>
      </c>
      <c r="C7675" s="1">
        <v>66.05</v>
      </c>
      <c r="D7675" s="5">
        <v>45393</v>
      </c>
      <c r="E7675" t="s">
        <v>21</v>
      </c>
      <c r="F7675" t="s">
        <v>33</v>
      </c>
      <c r="G7675" s="16" t="s">
        <v>8052</v>
      </c>
      <c r="H7675" s="1"/>
      <c r="J7675"/>
      <c r="AC7675" s="5">
        <v>45412</v>
      </c>
      <c r="AD7675" t="s">
        <v>14628</v>
      </c>
      <c r="AE7675" t="s">
        <v>245</v>
      </c>
      <c r="AF7675">
        <f>MONTH(Table1[[#This Row],[Date Sent]])</f>
        <v>4</v>
      </c>
      <c r="AG7675">
        <f>YEAR(Table1[[#This Row],[Date Sent]])</f>
        <v>2024</v>
      </c>
      <c r="AH7675"/>
    </row>
    <row r="7676" spans="1:34" x14ac:dyDescent="0.2">
      <c r="A7676" t="s">
        <v>529</v>
      </c>
      <c r="B7676" t="s">
        <v>8050</v>
      </c>
      <c r="C7676" s="1">
        <v>74.069999999999993</v>
      </c>
      <c r="D7676" s="5">
        <v>45396</v>
      </c>
      <c r="E7676" t="s">
        <v>21</v>
      </c>
      <c r="F7676" t="s">
        <v>33</v>
      </c>
      <c r="G7676" s="16" t="s">
        <v>4182</v>
      </c>
      <c r="H7676" s="1"/>
      <c r="J7676"/>
      <c r="AC7676" s="5">
        <v>45412</v>
      </c>
      <c r="AD7676" t="s">
        <v>14628</v>
      </c>
      <c r="AE7676" t="s">
        <v>245</v>
      </c>
      <c r="AF7676">
        <f>MONTH(Table1[[#This Row],[Date Sent]])</f>
        <v>4</v>
      </c>
      <c r="AG7676">
        <f>YEAR(Table1[[#This Row],[Date Sent]])</f>
        <v>2024</v>
      </c>
      <c r="AH7676"/>
    </row>
    <row r="7677" spans="1:34" x14ac:dyDescent="0.2">
      <c r="A7677" t="s">
        <v>529</v>
      </c>
      <c r="B7677" t="s">
        <v>8050</v>
      </c>
      <c r="C7677" s="1">
        <v>5.89</v>
      </c>
      <c r="D7677" s="5">
        <v>45398</v>
      </c>
      <c r="E7677" t="s">
        <v>21</v>
      </c>
      <c r="F7677" t="s">
        <v>39</v>
      </c>
      <c r="G7677" s="16" t="s">
        <v>2431</v>
      </c>
      <c r="H7677" s="1"/>
      <c r="J7677"/>
      <c r="AC7677" s="5">
        <v>45412</v>
      </c>
      <c r="AD7677" t="s">
        <v>14628</v>
      </c>
      <c r="AE7677" t="s">
        <v>245</v>
      </c>
      <c r="AF7677">
        <f>MONTH(Table1[[#This Row],[Date Sent]])</f>
        <v>4</v>
      </c>
      <c r="AG7677">
        <f>YEAR(Table1[[#This Row],[Date Sent]])</f>
        <v>2024</v>
      </c>
      <c r="AH7677"/>
    </row>
    <row r="7678" spans="1:34" x14ac:dyDescent="0.2">
      <c r="A7678" t="s">
        <v>529</v>
      </c>
      <c r="B7678" t="s">
        <v>8050</v>
      </c>
      <c r="C7678" s="1">
        <v>65.349999999999994</v>
      </c>
      <c r="D7678" s="5">
        <v>45398</v>
      </c>
      <c r="E7678" t="s">
        <v>21</v>
      </c>
      <c r="F7678" t="s">
        <v>16</v>
      </c>
      <c r="G7678" s="16" t="s">
        <v>1179</v>
      </c>
      <c r="H7678" s="1"/>
      <c r="J7678"/>
      <c r="AC7678" s="5">
        <v>45412</v>
      </c>
      <c r="AD7678" t="s">
        <v>14628</v>
      </c>
      <c r="AE7678" t="s">
        <v>245</v>
      </c>
      <c r="AF7678">
        <f>MONTH(Table1[[#This Row],[Date Sent]])</f>
        <v>4</v>
      </c>
      <c r="AG7678">
        <f>YEAR(Table1[[#This Row],[Date Sent]])</f>
        <v>2024</v>
      </c>
      <c r="AH7678"/>
    </row>
    <row r="7679" spans="1:34" x14ac:dyDescent="0.2">
      <c r="A7679" t="s">
        <v>529</v>
      </c>
      <c r="B7679" t="s">
        <v>8050</v>
      </c>
      <c r="C7679" s="1">
        <v>21.21</v>
      </c>
      <c r="D7679" s="5">
        <v>45399</v>
      </c>
      <c r="E7679" t="s">
        <v>21</v>
      </c>
      <c r="F7679" t="s">
        <v>33</v>
      </c>
      <c r="G7679" s="16" t="s">
        <v>928</v>
      </c>
      <c r="H7679" s="1"/>
      <c r="J7679"/>
      <c r="AC7679" s="5">
        <v>45412</v>
      </c>
      <c r="AD7679" t="s">
        <v>14628</v>
      </c>
      <c r="AE7679" t="s">
        <v>245</v>
      </c>
      <c r="AF7679">
        <f>MONTH(Table1[[#This Row],[Date Sent]])</f>
        <v>4</v>
      </c>
      <c r="AG7679">
        <f>YEAR(Table1[[#This Row],[Date Sent]])</f>
        <v>2024</v>
      </c>
      <c r="AH7679"/>
    </row>
    <row r="7680" spans="1:34" x14ac:dyDescent="0.2">
      <c r="A7680" t="s">
        <v>529</v>
      </c>
      <c r="B7680" t="s">
        <v>8050</v>
      </c>
      <c r="C7680" s="1">
        <v>12.52</v>
      </c>
      <c r="D7680" s="5">
        <v>45399</v>
      </c>
      <c r="E7680" t="s">
        <v>21</v>
      </c>
      <c r="F7680" t="s">
        <v>33</v>
      </c>
      <c r="G7680" s="16" t="s">
        <v>1199</v>
      </c>
      <c r="H7680" s="1"/>
      <c r="J7680"/>
      <c r="AC7680" s="5">
        <v>45412</v>
      </c>
      <c r="AD7680" t="s">
        <v>14628</v>
      </c>
      <c r="AE7680" t="s">
        <v>245</v>
      </c>
      <c r="AF7680">
        <f>MONTH(Table1[[#This Row],[Date Sent]])</f>
        <v>4</v>
      </c>
      <c r="AG7680">
        <f>YEAR(Table1[[#This Row],[Date Sent]])</f>
        <v>2024</v>
      </c>
      <c r="AH7680"/>
    </row>
    <row r="7681" spans="1:34" x14ac:dyDescent="0.2">
      <c r="A7681" t="s">
        <v>529</v>
      </c>
      <c r="B7681" t="s">
        <v>8050</v>
      </c>
      <c r="C7681" s="1">
        <v>98.07</v>
      </c>
      <c r="D7681" s="5">
        <v>45399</v>
      </c>
      <c r="E7681" t="s">
        <v>21</v>
      </c>
      <c r="F7681" t="s">
        <v>33</v>
      </c>
      <c r="G7681" s="16" t="s">
        <v>8053</v>
      </c>
      <c r="H7681" s="1"/>
      <c r="J7681"/>
      <c r="AC7681" s="5">
        <v>45412</v>
      </c>
      <c r="AD7681" t="s">
        <v>14628</v>
      </c>
      <c r="AE7681" t="s">
        <v>245</v>
      </c>
      <c r="AF7681">
        <f>MONTH(Table1[[#This Row],[Date Sent]])</f>
        <v>4</v>
      </c>
      <c r="AG7681">
        <f>YEAR(Table1[[#This Row],[Date Sent]])</f>
        <v>2024</v>
      </c>
      <c r="AH7681"/>
    </row>
    <row r="7682" spans="1:34" x14ac:dyDescent="0.2">
      <c r="A7682" t="s">
        <v>8054</v>
      </c>
      <c r="B7682" t="s">
        <v>8055</v>
      </c>
      <c r="C7682" s="1">
        <v>90.83</v>
      </c>
      <c r="D7682" s="5">
        <v>45380</v>
      </c>
      <c r="E7682" t="s">
        <v>31</v>
      </c>
      <c r="F7682" t="s">
        <v>14</v>
      </c>
      <c r="G7682" s="16" t="s">
        <v>8056</v>
      </c>
      <c r="H7682" s="1"/>
      <c r="J7682"/>
      <c r="AC7682" s="5">
        <v>45412</v>
      </c>
      <c r="AD7682" t="s">
        <v>14720</v>
      </c>
      <c r="AE7682" t="s">
        <v>14651</v>
      </c>
      <c r="AF7682">
        <f>MONTH(Table1[[#This Row],[Date Sent]])</f>
        <v>4</v>
      </c>
      <c r="AG7682">
        <f>YEAR(Table1[[#This Row],[Date Sent]])</f>
        <v>2024</v>
      </c>
      <c r="AH7682"/>
    </row>
    <row r="7683" spans="1:34" x14ac:dyDescent="0.2">
      <c r="A7683" t="s">
        <v>8054</v>
      </c>
      <c r="B7683" t="s">
        <v>8055</v>
      </c>
      <c r="C7683" s="1">
        <v>30.58</v>
      </c>
      <c r="D7683" s="5">
        <v>45397</v>
      </c>
      <c r="E7683" t="s">
        <v>31</v>
      </c>
      <c r="F7683" t="s">
        <v>14</v>
      </c>
      <c r="G7683" s="16" t="s">
        <v>8056</v>
      </c>
      <c r="H7683" s="1"/>
      <c r="J7683"/>
      <c r="AC7683" s="5">
        <v>45412</v>
      </c>
      <c r="AD7683" t="s">
        <v>14720</v>
      </c>
      <c r="AE7683" t="s">
        <v>14651</v>
      </c>
      <c r="AF7683">
        <f>MONTH(Table1[[#This Row],[Date Sent]])</f>
        <v>4</v>
      </c>
      <c r="AG7683">
        <f>YEAR(Table1[[#This Row],[Date Sent]])</f>
        <v>2024</v>
      </c>
      <c r="AH7683"/>
    </row>
    <row r="7684" spans="1:34" x14ac:dyDescent="0.2">
      <c r="A7684" t="s">
        <v>5567</v>
      </c>
      <c r="B7684" t="s">
        <v>8057</v>
      </c>
      <c r="C7684" s="1">
        <v>56.18</v>
      </c>
      <c r="D7684" s="5">
        <v>45364</v>
      </c>
      <c r="E7684" t="s">
        <v>13</v>
      </c>
      <c r="F7684" t="s">
        <v>33</v>
      </c>
      <c r="G7684" s="16" t="s">
        <v>5834</v>
      </c>
      <c r="H7684" s="1"/>
      <c r="J7684"/>
      <c r="AC7684" s="5">
        <v>45412</v>
      </c>
      <c r="AD7684" t="s">
        <v>11649</v>
      </c>
      <c r="AE7684" t="s">
        <v>11649</v>
      </c>
      <c r="AF7684">
        <f>MONTH(Table1[[#This Row],[Date Sent]])</f>
        <v>4</v>
      </c>
      <c r="AG7684">
        <f>YEAR(Table1[[#This Row],[Date Sent]])</f>
        <v>2024</v>
      </c>
      <c r="AH7684"/>
    </row>
    <row r="7685" spans="1:34" x14ac:dyDescent="0.2">
      <c r="A7685" t="s">
        <v>5567</v>
      </c>
      <c r="B7685" t="s">
        <v>8057</v>
      </c>
      <c r="C7685" s="1">
        <v>75.28</v>
      </c>
      <c r="D7685" s="5">
        <v>45368</v>
      </c>
      <c r="E7685" t="s">
        <v>21</v>
      </c>
      <c r="F7685" t="s">
        <v>15</v>
      </c>
      <c r="G7685" s="16" t="s">
        <v>1175</v>
      </c>
      <c r="H7685" s="1"/>
      <c r="J7685"/>
      <c r="AC7685" s="5">
        <v>45412</v>
      </c>
      <c r="AD7685" t="s">
        <v>11649</v>
      </c>
      <c r="AE7685" t="s">
        <v>11649</v>
      </c>
      <c r="AF7685">
        <f>MONTH(Table1[[#This Row],[Date Sent]])</f>
        <v>4</v>
      </c>
      <c r="AG7685">
        <f>YEAR(Table1[[#This Row],[Date Sent]])</f>
        <v>2024</v>
      </c>
      <c r="AH7685"/>
    </row>
    <row r="7686" spans="1:34" x14ac:dyDescent="0.2">
      <c r="A7686" t="s">
        <v>5567</v>
      </c>
      <c r="B7686" t="s">
        <v>8057</v>
      </c>
      <c r="C7686" s="1">
        <v>536.67999999999995</v>
      </c>
      <c r="D7686" s="5">
        <v>45371</v>
      </c>
      <c r="E7686" t="s">
        <v>27</v>
      </c>
      <c r="F7686" t="s">
        <v>33</v>
      </c>
      <c r="G7686" s="16" t="s">
        <v>1286</v>
      </c>
      <c r="H7686" s="1"/>
      <c r="J7686"/>
      <c r="AC7686" s="5">
        <v>45412</v>
      </c>
      <c r="AD7686" t="s">
        <v>11649</v>
      </c>
      <c r="AE7686" t="s">
        <v>11649</v>
      </c>
      <c r="AF7686">
        <f>MONTH(Table1[[#This Row],[Date Sent]])</f>
        <v>4</v>
      </c>
      <c r="AG7686">
        <f>YEAR(Table1[[#This Row],[Date Sent]])</f>
        <v>2024</v>
      </c>
      <c r="AH7686"/>
    </row>
    <row r="7687" spans="1:34" x14ac:dyDescent="0.2">
      <c r="A7687" t="s">
        <v>5567</v>
      </c>
      <c r="B7687" t="s">
        <v>8057</v>
      </c>
      <c r="C7687" s="1">
        <v>72.709999999999994</v>
      </c>
      <c r="D7687" s="5">
        <v>45372</v>
      </c>
      <c r="E7687" t="s">
        <v>13</v>
      </c>
      <c r="F7687" t="s">
        <v>33</v>
      </c>
      <c r="G7687" s="16" t="s">
        <v>2082</v>
      </c>
      <c r="H7687" s="1"/>
      <c r="J7687"/>
      <c r="AC7687" s="5">
        <v>45412</v>
      </c>
      <c r="AD7687" t="s">
        <v>11649</v>
      </c>
      <c r="AE7687" t="s">
        <v>11649</v>
      </c>
      <c r="AF7687">
        <f>MONTH(Table1[[#This Row],[Date Sent]])</f>
        <v>4</v>
      </c>
      <c r="AG7687">
        <f>YEAR(Table1[[#This Row],[Date Sent]])</f>
        <v>2024</v>
      </c>
      <c r="AH7687"/>
    </row>
    <row r="7688" spans="1:34" x14ac:dyDescent="0.2">
      <c r="A7688" t="s">
        <v>5567</v>
      </c>
      <c r="B7688" t="s">
        <v>8057</v>
      </c>
      <c r="C7688" s="1">
        <v>297.76</v>
      </c>
      <c r="D7688" s="5">
        <v>45373</v>
      </c>
      <c r="E7688" t="s">
        <v>13</v>
      </c>
      <c r="F7688" t="s">
        <v>33</v>
      </c>
      <c r="G7688" s="16" t="s">
        <v>1286</v>
      </c>
      <c r="H7688" s="1"/>
      <c r="J7688"/>
      <c r="AC7688" s="5">
        <v>45412</v>
      </c>
      <c r="AD7688" t="s">
        <v>11649</v>
      </c>
      <c r="AE7688" t="s">
        <v>11649</v>
      </c>
      <c r="AF7688">
        <f>MONTH(Table1[[#This Row],[Date Sent]])</f>
        <v>4</v>
      </c>
      <c r="AG7688">
        <f>YEAR(Table1[[#This Row],[Date Sent]])</f>
        <v>2024</v>
      </c>
      <c r="AH7688"/>
    </row>
    <row r="7689" spans="1:34" x14ac:dyDescent="0.2">
      <c r="A7689" t="s">
        <v>5567</v>
      </c>
      <c r="B7689" t="s">
        <v>8057</v>
      </c>
      <c r="C7689" s="1">
        <v>450.16</v>
      </c>
      <c r="D7689" s="5">
        <v>45373</v>
      </c>
      <c r="E7689" t="s">
        <v>21</v>
      </c>
      <c r="F7689" t="s">
        <v>33</v>
      </c>
      <c r="G7689" s="16" t="s">
        <v>8058</v>
      </c>
      <c r="H7689" s="1"/>
      <c r="J7689"/>
      <c r="AC7689" s="5">
        <v>45412</v>
      </c>
      <c r="AD7689" t="s">
        <v>11649</v>
      </c>
      <c r="AE7689" t="s">
        <v>11649</v>
      </c>
      <c r="AF7689">
        <f>MONTH(Table1[[#This Row],[Date Sent]])</f>
        <v>4</v>
      </c>
      <c r="AG7689">
        <f>YEAR(Table1[[#This Row],[Date Sent]])</f>
        <v>2024</v>
      </c>
      <c r="AH7689"/>
    </row>
    <row r="7690" spans="1:34" x14ac:dyDescent="0.2">
      <c r="A7690" t="s">
        <v>5567</v>
      </c>
      <c r="B7690" t="s">
        <v>8057</v>
      </c>
      <c r="C7690" s="1">
        <v>117.79</v>
      </c>
      <c r="D7690" s="5">
        <v>45380</v>
      </c>
      <c r="E7690" t="s">
        <v>13</v>
      </c>
      <c r="F7690" t="s">
        <v>33</v>
      </c>
      <c r="G7690" s="16" t="s">
        <v>8059</v>
      </c>
      <c r="H7690" s="1"/>
      <c r="J7690"/>
      <c r="AC7690" s="5">
        <v>45412</v>
      </c>
      <c r="AD7690" t="s">
        <v>11649</v>
      </c>
      <c r="AE7690" t="s">
        <v>11649</v>
      </c>
      <c r="AF7690">
        <f>MONTH(Table1[[#This Row],[Date Sent]])</f>
        <v>4</v>
      </c>
      <c r="AG7690">
        <f>YEAR(Table1[[#This Row],[Date Sent]])</f>
        <v>2024</v>
      </c>
      <c r="AH7690"/>
    </row>
    <row r="7691" spans="1:34" x14ac:dyDescent="0.2">
      <c r="A7691" t="s">
        <v>5567</v>
      </c>
      <c r="B7691" t="s">
        <v>8057</v>
      </c>
      <c r="C7691" s="1">
        <v>9.77</v>
      </c>
      <c r="D7691" s="5">
        <v>45381</v>
      </c>
      <c r="E7691" t="s">
        <v>13</v>
      </c>
      <c r="F7691" t="s">
        <v>33</v>
      </c>
      <c r="G7691" s="16" t="s">
        <v>8060</v>
      </c>
      <c r="H7691" s="1"/>
      <c r="J7691"/>
      <c r="AC7691" s="5">
        <v>45412</v>
      </c>
      <c r="AD7691" t="s">
        <v>11649</v>
      </c>
      <c r="AE7691" t="s">
        <v>11649</v>
      </c>
      <c r="AF7691">
        <f>MONTH(Table1[[#This Row],[Date Sent]])</f>
        <v>4</v>
      </c>
      <c r="AG7691">
        <f>YEAR(Table1[[#This Row],[Date Sent]])</f>
        <v>2024</v>
      </c>
      <c r="AH7691"/>
    </row>
    <row r="7692" spans="1:34" x14ac:dyDescent="0.2">
      <c r="A7692" t="s">
        <v>5567</v>
      </c>
      <c r="B7692" t="s">
        <v>8057</v>
      </c>
      <c r="C7692" s="1">
        <v>680.3</v>
      </c>
      <c r="D7692" s="5">
        <v>45388</v>
      </c>
      <c r="E7692" t="s">
        <v>23</v>
      </c>
      <c r="F7692" t="s">
        <v>20</v>
      </c>
      <c r="G7692" s="16" t="s">
        <v>1190</v>
      </c>
      <c r="H7692" s="1"/>
      <c r="J7692"/>
      <c r="AC7692" s="5">
        <v>45412</v>
      </c>
      <c r="AD7692" t="s">
        <v>11649</v>
      </c>
      <c r="AE7692" t="s">
        <v>11649</v>
      </c>
      <c r="AF7692">
        <f>MONTH(Table1[[#This Row],[Date Sent]])</f>
        <v>4</v>
      </c>
      <c r="AG7692">
        <f>YEAR(Table1[[#This Row],[Date Sent]])</f>
        <v>2024</v>
      </c>
      <c r="AH7692"/>
    </row>
    <row r="7693" spans="1:34" x14ac:dyDescent="0.2">
      <c r="A7693" t="s">
        <v>5567</v>
      </c>
      <c r="B7693" t="s">
        <v>8057</v>
      </c>
      <c r="C7693" s="1">
        <v>184.54</v>
      </c>
      <c r="D7693" s="5">
        <v>45388</v>
      </c>
      <c r="E7693" t="s">
        <v>13</v>
      </c>
      <c r="F7693" t="s">
        <v>33</v>
      </c>
      <c r="G7693" s="16" t="s">
        <v>2080</v>
      </c>
      <c r="H7693" s="1"/>
      <c r="J7693"/>
      <c r="AC7693" s="5">
        <v>45412</v>
      </c>
      <c r="AD7693" t="s">
        <v>11649</v>
      </c>
      <c r="AE7693" t="s">
        <v>11649</v>
      </c>
      <c r="AF7693">
        <f>MONTH(Table1[[#This Row],[Date Sent]])</f>
        <v>4</v>
      </c>
      <c r="AG7693">
        <f>YEAR(Table1[[#This Row],[Date Sent]])</f>
        <v>2024</v>
      </c>
      <c r="AH7693"/>
    </row>
    <row r="7694" spans="1:34" x14ac:dyDescent="0.2">
      <c r="A7694" t="s">
        <v>5567</v>
      </c>
      <c r="B7694" t="s">
        <v>8057</v>
      </c>
      <c r="C7694" s="1">
        <v>510.01</v>
      </c>
      <c r="D7694" s="5">
        <v>45392</v>
      </c>
      <c r="E7694" t="s">
        <v>13</v>
      </c>
      <c r="F7694" t="s">
        <v>33</v>
      </c>
      <c r="G7694" s="16" t="s">
        <v>1286</v>
      </c>
      <c r="H7694" s="1"/>
      <c r="J7694"/>
      <c r="AC7694" s="5">
        <v>45412</v>
      </c>
      <c r="AD7694" t="s">
        <v>11649</v>
      </c>
      <c r="AE7694" t="s">
        <v>11649</v>
      </c>
      <c r="AF7694">
        <f>MONTH(Table1[[#This Row],[Date Sent]])</f>
        <v>4</v>
      </c>
      <c r="AG7694">
        <f>YEAR(Table1[[#This Row],[Date Sent]])</f>
        <v>2024</v>
      </c>
      <c r="AH7694"/>
    </row>
    <row r="7695" spans="1:34" x14ac:dyDescent="0.2">
      <c r="A7695" t="s">
        <v>5567</v>
      </c>
      <c r="B7695" t="s">
        <v>8057</v>
      </c>
      <c r="C7695" s="1">
        <v>88.46</v>
      </c>
      <c r="D7695" s="5">
        <v>45394</v>
      </c>
      <c r="E7695" t="s">
        <v>13</v>
      </c>
      <c r="F7695" t="s">
        <v>33</v>
      </c>
      <c r="G7695" s="16" t="s">
        <v>8061</v>
      </c>
      <c r="H7695" s="1"/>
      <c r="J7695"/>
      <c r="AC7695" s="5">
        <v>45412</v>
      </c>
      <c r="AD7695" t="s">
        <v>11649</v>
      </c>
      <c r="AE7695" t="s">
        <v>11649</v>
      </c>
      <c r="AF7695">
        <f>MONTH(Table1[[#This Row],[Date Sent]])</f>
        <v>4</v>
      </c>
      <c r="AG7695">
        <f>YEAR(Table1[[#This Row],[Date Sent]])</f>
        <v>2024</v>
      </c>
      <c r="AH7695"/>
    </row>
    <row r="7696" spans="1:34" x14ac:dyDescent="0.2">
      <c r="A7696" t="s">
        <v>5567</v>
      </c>
      <c r="B7696" t="s">
        <v>8057</v>
      </c>
      <c r="C7696" s="1">
        <v>297.76</v>
      </c>
      <c r="D7696" s="5">
        <v>45395</v>
      </c>
      <c r="E7696" t="s">
        <v>13</v>
      </c>
      <c r="F7696" t="s">
        <v>33</v>
      </c>
      <c r="G7696" s="16" t="s">
        <v>1286</v>
      </c>
      <c r="H7696" s="1"/>
      <c r="J7696"/>
      <c r="AC7696" s="5">
        <v>45412</v>
      </c>
      <c r="AD7696" t="s">
        <v>11649</v>
      </c>
      <c r="AE7696" t="s">
        <v>11649</v>
      </c>
      <c r="AF7696">
        <f>MONTH(Table1[[#This Row],[Date Sent]])</f>
        <v>4</v>
      </c>
      <c r="AG7696">
        <f>YEAR(Table1[[#This Row],[Date Sent]])</f>
        <v>2024</v>
      </c>
      <c r="AH7696"/>
    </row>
    <row r="7697" spans="1:34" x14ac:dyDescent="0.2">
      <c r="A7697" t="s">
        <v>5567</v>
      </c>
      <c r="B7697" t="s">
        <v>8057</v>
      </c>
      <c r="C7697" s="1">
        <v>1218.6099999999999</v>
      </c>
      <c r="D7697" s="5">
        <v>45397</v>
      </c>
      <c r="E7697" t="s">
        <v>25</v>
      </c>
      <c r="F7697" t="s">
        <v>21</v>
      </c>
      <c r="G7697" s="16" t="s">
        <v>4337</v>
      </c>
      <c r="H7697" s="1"/>
      <c r="J7697"/>
      <c r="AC7697" s="5">
        <v>45412</v>
      </c>
      <c r="AD7697" t="s">
        <v>11649</v>
      </c>
      <c r="AE7697" t="s">
        <v>11649</v>
      </c>
      <c r="AF7697">
        <f>MONTH(Table1[[#This Row],[Date Sent]])</f>
        <v>4</v>
      </c>
      <c r="AG7697">
        <f>YEAR(Table1[[#This Row],[Date Sent]])</f>
        <v>2024</v>
      </c>
      <c r="AH7697"/>
    </row>
    <row r="7698" spans="1:34" x14ac:dyDescent="0.2">
      <c r="A7698" t="s">
        <v>1868</v>
      </c>
      <c r="B7698" t="s">
        <v>8062</v>
      </c>
      <c r="C7698" s="1">
        <v>18.5</v>
      </c>
      <c r="D7698" s="5">
        <v>45393</v>
      </c>
      <c r="E7698" t="s">
        <v>25</v>
      </c>
      <c r="F7698" t="s">
        <v>39</v>
      </c>
      <c r="G7698" s="16" t="s">
        <v>8063</v>
      </c>
      <c r="H7698" s="1"/>
      <c r="J7698"/>
      <c r="AC7698" s="5">
        <v>45412</v>
      </c>
      <c r="AD7698" t="s">
        <v>13308</v>
      </c>
      <c r="AE7698" t="s">
        <v>198</v>
      </c>
      <c r="AF7698">
        <f>MONTH(Table1[[#This Row],[Date Sent]])</f>
        <v>4</v>
      </c>
      <c r="AG7698">
        <f>YEAR(Table1[[#This Row],[Date Sent]])</f>
        <v>2024</v>
      </c>
      <c r="AH7698"/>
    </row>
    <row r="7699" spans="1:34" x14ac:dyDescent="0.2">
      <c r="A7699" t="s">
        <v>1868</v>
      </c>
      <c r="B7699" t="s">
        <v>8062</v>
      </c>
      <c r="C7699" s="1">
        <v>74.94</v>
      </c>
      <c r="D7699" s="5">
        <v>45399</v>
      </c>
      <c r="E7699" t="s">
        <v>13</v>
      </c>
      <c r="F7699" t="s">
        <v>33</v>
      </c>
      <c r="G7699" s="16" t="s">
        <v>8064</v>
      </c>
      <c r="H7699" s="1"/>
      <c r="J7699"/>
      <c r="AC7699" s="5">
        <v>45412</v>
      </c>
      <c r="AD7699" t="s">
        <v>13308</v>
      </c>
      <c r="AE7699" t="s">
        <v>198</v>
      </c>
      <c r="AF7699">
        <f>MONTH(Table1[[#This Row],[Date Sent]])</f>
        <v>4</v>
      </c>
      <c r="AG7699">
        <f>YEAR(Table1[[#This Row],[Date Sent]])</f>
        <v>2024</v>
      </c>
      <c r="AH7699"/>
    </row>
    <row r="7700" spans="1:34" x14ac:dyDescent="0.2">
      <c r="A7700" t="s">
        <v>4716</v>
      </c>
      <c r="B7700" t="s">
        <v>8065</v>
      </c>
      <c r="C7700" s="1">
        <v>41.15</v>
      </c>
      <c r="D7700" s="5">
        <v>45393</v>
      </c>
      <c r="E7700" t="s">
        <v>21</v>
      </c>
      <c r="F7700" t="s">
        <v>33</v>
      </c>
      <c r="G7700" s="16" t="s">
        <v>8066</v>
      </c>
      <c r="H7700" s="1"/>
      <c r="J7700"/>
      <c r="AC7700" s="5">
        <v>45412</v>
      </c>
      <c r="AD7700" t="s">
        <v>13211</v>
      </c>
      <c r="AE7700" t="s">
        <v>13208</v>
      </c>
      <c r="AF7700">
        <f>MONTH(Table1[[#This Row],[Date Sent]])</f>
        <v>4</v>
      </c>
      <c r="AG7700">
        <f>YEAR(Table1[[#This Row],[Date Sent]])</f>
        <v>2024</v>
      </c>
      <c r="AH7700"/>
    </row>
    <row r="7701" spans="1:34" x14ac:dyDescent="0.2">
      <c r="A7701" t="s">
        <v>4716</v>
      </c>
      <c r="B7701" t="s">
        <v>8065</v>
      </c>
      <c r="C7701" s="1">
        <v>148.11000000000001</v>
      </c>
      <c r="D7701" s="5">
        <v>45393</v>
      </c>
      <c r="E7701" t="s">
        <v>21</v>
      </c>
      <c r="F7701" t="s">
        <v>33</v>
      </c>
      <c r="G7701" s="16" t="s">
        <v>8067</v>
      </c>
      <c r="H7701" s="1"/>
      <c r="J7701"/>
      <c r="AC7701" s="5">
        <v>45412</v>
      </c>
      <c r="AD7701" t="s">
        <v>13211</v>
      </c>
      <c r="AE7701" t="s">
        <v>13208</v>
      </c>
      <c r="AF7701">
        <f>MONTH(Table1[[#This Row],[Date Sent]])</f>
        <v>4</v>
      </c>
      <c r="AG7701">
        <f>YEAR(Table1[[#This Row],[Date Sent]])</f>
        <v>2024</v>
      </c>
      <c r="AH7701"/>
    </row>
    <row r="7702" spans="1:34" x14ac:dyDescent="0.2">
      <c r="A7702" t="s">
        <v>4716</v>
      </c>
      <c r="B7702" t="s">
        <v>8065</v>
      </c>
      <c r="C7702" s="1">
        <v>1107.29</v>
      </c>
      <c r="D7702" s="5">
        <v>45394</v>
      </c>
      <c r="E7702" t="s">
        <v>21</v>
      </c>
      <c r="F7702" t="s">
        <v>33</v>
      </c>
      <c r="G7702" s="16" t="s">
        <v>8068</v>
      </c>
      <c r="H7702" s="1"/>
      <c r="J7702"/>
      <c r="AC7702" s="5">
        <v>45412</v>
      </c>
      <c r="AD7702" t="s">
        <v>13211</v>
      </c>
      <c r="AE7702" t="s">
        <v>13208</v>
      </c>
      <c r="AF7702">
        <f>MONTH(Table1[[#This Row],[Date Sent]])</f>
        <v>4</v>
      </c>
      <c r="AG7702">
        <f>YEAR(Table1[[#This Row],[Date Sent]])</f>
        <v>2024</v>
      </c>
      <c r="AH7702"/>
    </row>
    <row r="7703" spans="1:34" x14ac:dyDescent="0.2">
      <c r="A7703" t="s">
        <v>4716</v>
      </c>
      <c r="B7703" t="s">
        <v>8065</v>
      </c>
      <c r="C7703" s="1">
        <v>38.76</v>
      </c>
      <c r="D7703" s="5">
        <v>45398</v>
      </c>
      <c r="E7703" t="s">
        <v>21</v>
      </c>
      <c r="F7703" t="s">
        <v>15</v>
      </c>
      <c r="G7703" s="16" t="s">
        <v>8069</v>
      </c>
      <c r="H7703" s="1"/>
      <c r="J7703"/>
      <c r="AC7703" s="5">
        <v>45412</v>
      </c>
      <c r="AD7703" t="s">
        <v>13211</v>
      </c>
      <c r="AE7703" t="s">
        <v>13208</v>
      </c>
      <c r="AF7703">
        <f>MONTH(Table1[[#This Row],[Date Sent]])</f>
        <v>4</v>
      </c>
      <c r="AG7703">
        <f>YEAR(Table1[[#This Row],[Date Sent]])</f>
        <v>2024</v>
      </c>
      <c r="AH7703"/>
    </row>
    <row r="7704" spans="1:34" x14ac:dyDescent="0.2">
      <c r="A7704" t="s">
        <v>813</v>
      </c>
      <c r="B7704" t="s">
        <v>8070</v>
      </c>
      <c r="C7704" s="1">
        <v>4.42</v>
      </c>
      <c r="D7704" s="5">
        <v>45366</v>
      </c>
      <c r="E7704" t="s">
        <v>21</v>
      </c>
      <c r="F7704" t="s">
        <v>15</v>
      </c>
      <c r="G7704" s="16" t="s">
        <v>3055</v>
      </c>
      <c r="H7704" s="1"/>
      <c r="J7704"/>
      <c r="AC7704" s="5">
        <v>45412</v>
      </c>
      <c r="AD7704" t="s">
        <v>13196</v>
      </c>
      <c r="AE7704" t="s">
        <v>475</v>
      </c>
      <c r="AF7704">
        <f>MONTH(Table1[[#This Row],[Date Sent]])</f>
        <v>4</v>
      </c>
      <c r="AG7704">
        <f>YEAR(Table1[[#This Row],[Date Sent]])</f>
        <v>2024</v>
      </c>
      <c r="AH7704"/>
    </row>
    <row r="7705" spans="1:34" x14ac:dyDescent="0.2">
      <c r="A7705" t="s">
        <v>813</v>
      </c>
      <c r="B7705" t="s">
        <v>8070</v>
      </c>
      <c r="C7705" s="1">
        <v>4.42</v>
      </c>
      <c r="D7705" s="5">
        <v>45366</v>
      </c>
      <c r="E7705" t="s">
        <v>21</v>
      </c>
      <c r="F7705" t="s">
        <v>15</v>
      </c>
      <c r="G7705" s="16" t="s">
        <v>8071</v>
      </c>
      <c r="H7705" s="1"/>
      <c r="J7705"/>
      <c r="AC7705" s="5">
        <v>45412</v>
      </c>
      <c r="AD7705" t="s">
        <v>13196</v>
      </c>
      <c r="AE7705" t="s">
        <v>475</v>
      </c>
      <c r="AF7705">
        <f>MONTH(Table1[[#This Row],[Date Sent]])</f>
        <v>4</v>
      </c>
      <c r="AG7705">
        <f>YEAR(Table1[[#This Row],[Date Sent]])</f>
        <v>2024</v>
      </c>
      <c r="AH7705"/>
    </row>
    <row r="7706" spans="1:34" x14ac:dyDescent="0.2">
      <c r="A7706" t="s">
        <v>813</v>
      </c>
      <c r="B7706" t="s">
        <v>8070</v>
      </c>
      <c r="C7706" s="1">
        <v>4.42</v>
      </c>
      <c r="D7706" s="5">
        <v>45366</v>
      </c>
      <c r="E7706" t="s">
        <v>21</v>
      </c>
      <c r="F7706" t="s">
        <v>15</v>
      </c>
      <c r="G7706" s="16" t="s">
        <v>8072</v>
      </c>
      <c r="H7706" s="1"/>
      <c r="J7706"/>
      <c r="AC7706" s="5">
        <v>45412</v>
      </c>
      <c r="AD7706" t="s">
        <v>13196</v>
      </c>
      <c r="AE7706" t="s">
        <v>475</v>
      </c>
      <c r="AF7706">
        <f>MONTH(Table1[[#This Row],[Date Sent]])</f>
        <v>4</v>
      </c>
      <c r="AG7706">
        <f>YEAR(Table1[[#This Row],[Date Sent]])</f>
        <v>2024</v>
      </c>
      <c r="AH7706"/>
    </row>
    <row r="7707" spans="1:34" x14ac:dyDescent="0.2">
      <c r="A7707" t="s">
        <v>645</v>
      </c>
      <c r="B7707" t="s">
        <v>8073</v>
      </c>
      <c r="C7707" s="1">
        <v>72.55</v>
      </c>
      <c r="D7707" s="5">
        <v>45342</v>
      </c>
      <c r="E7707" t="s">
        <v>33</v>
      </c>
      <c r="F7707" t="s">
        <v>16</v>
      </c>
      <c r="G7707" s="16" t="s">
        <v>6950</v>
      </c>
      <c r="H7707" s="1"/>
      <c r="J7707"/>
      <c r="AC7707" s="5">
        <v>45412</v>
      </c>
      <c r="AD7707" t="s">
        <v>14590</v>
      </c>
      <c r="AE7707" t="s">
        <v>475</v>
      </c>
      <c r="AF7707">
        <f>MONTH(Table1[[#This Row],[Date Sent]])</f>
        <v>4</v>
      </c>
      <c r="AG7707">
        <f>YEAR(Table1[[#This Row],[Date Sent]])</f>
        <v>2024</v>
      </c>
      <c r="AH7707"/>
    </row>
    <row r="7708" spans="1:34" x14ac:dyDescent="0.2">
      <c r="A7708" t="s">
        <v>645</v>
      </c>
      <c r="B7708" t="s">
        <v>8073</v>
      </c>
      <c r="C7708" s="1">
        <v>36.18</v>
      </c>
      <c r="D7708" s="5">
        <v>45356</v>
      </c>
      <c r="E7708" t="s">
        <v>25</v>
      </c>
      <c r="F7708" t="s">
        <v>33</v>
      </c>
      <c r="G7708" s="16" t="s">
        <v>8074</v>
      </c>
      <c r="H7708" s="1"/>
      <c r="J7708"/>
      <c r="AC7708" s="5">
        <v>45412</v>
      </c>
      <c r="AD7708" t="s">
        <v>14590</v>
      </c>
      <c r="AE7708" t="s">
        <v>475</v>
      </c>
      <c r="AF7708">
        <f>MONTH(Table1[[#This Row],[Date Sent]])</f>
        <v>4</v>
      </c>
      <c r="AG7708">
        <f>YEAR(Table1[[#This Row],[Date Sent]])</f>
        <v>2024</v>
      </c>
      <c r="AH7708"/>
    </row>
    <row r="7709" spans="1:34" x14ac:dyDescent="0.2">
      <c r="A7709" t="s">
        <v>645</v>
      </c>
      <c r="B7709" t="s">
        <v>8073</v>
      </c>
      <c r="C7709" s="1">
        <v>41.69</v>
      </c>
      <c r="D7709" s="5">
        <v>45359</v>
      </c>
      <c r="E7709" t="s">
        <v>25</v>
      </c>
      <c r="F7709" t="s">
        <v>33</v>
      </c>
      <c r="G7709" s="16" t="s">
        <v>8075</v>
      </c>
      <c r="H7709" s="1"/>
      <c r="J7709"/>
      <c r="AC7709" s="5">
        <v>45412</v>
      </c>
      <c r="AD7709" t="s">
        <v>14590</v>
      </c>
      <c r="AE7709" t="s">
        <v>475</v>
      </c>
      <c r="AF7709">
        <f>MONTH(Table1[[#This Row],[Date Sent]])</f>
        <v>4</v>
      </c>
      <c r="AG7709">
        <f>YEAR(Table1[[#This Row],[Date Sent]])</f>
        <v>2024</v>
      </c>
      <c r="AH7709"/>
    </row>
    <row r="7710" spans="1:34" x14ac:dyDescent="0.2">
      <c r="A7710" t="s">
        <v>645</v>
      </c>
      <c r="B7710" t="s">
        <v>8073</v>
      </c>
      <c r="C7710" s="1">
        <v>198.99</v>
      </c>
      <c r="D7710" s="5">
        <v>45376</v>
      </c>
      <c r="E7710" t="s">
        <v>33</v>
      </c>
      <c r="F7710" t="s">
        <v>21</v>
      </c>
      <c r="G7710" s="16" t="s">
        <v>1722</v>
      </c>
      <c r="H7710" s="1"/>
      <c r="J7710"/>
      <c r="AC7710" s="5">
        <v>45412</v>
      </c>
      <c r="AD7710" t="s">
        <v>14590</v>
      </c>
      <c r="AE7710" t="s">
        <v>475</v>
      </c>
      <c r="AF7710">
        <f>MONTH(Table1[[#This Row],[Date Sent]])</f>
        <v>4</v>
      </c>
      <c r="AG7710">
        <f>YEAR(Table1[[#This Row],[Date Sent]])</f>
        <v>2024</v>
      </c>
      <c r="AH7710"/>
    </row>
    <row r="7711" spans="1:34" x14ac:dyDescent="0.2">
      <c r="A7711" t="s">
        <v>645</v>
      </c>
      <c r="B7711" t="s">
        <v>8073</v>
      </c>
      <c r="C7711" s="1">
        <v>46.41</v>
      </c>
      <c r="D7711" s="5">
        <v>45395</v>
      </c>
      <c r="E7711" t="s">
        <v>8</v>
      </c>
      <c r="F7711" t="s">
        <v>33</v>
      </c>
      <c r="G7711" s="16" t="s">
        <v>4168</v>
      </c>
      <c r="H7711" s="1"/>
      <c r="J7711"/>
      <c r="AC7711" s="5">
        <v>45412</v>
      </c>
      <c r="AD7711" t="s">
        <v>14590</v>
      </c>
      <c r="AE7711" t="s">
        <v>475</v>
      </c>
      <c r="AF7711">
        <f>MONTH(Table1[[#This Row],[Date Sent]])</f>
        <v>4</v>
      </c>
      <c r="AG7711">
        <f>YEAR(Table1[[#This Row],[Date Sent]])</f>
        <v>2024</v>
      </c>
      <c r="AH7711"/>
    </row>
    <row r="7712" spans="1:34" x14ac:dyDescent="0.2">
      <c r="A7712" t="s">
        <v>534</v>
      </c>
      <c r="B7712" t="s">
        <v>8076</v>
      </c>
      <c r="C7712" s="1">
        <v>6.41</v>
      </c>
      <c r="D7712" s="5">
        <v>45346</v>
      </c>
      <c r="E7712" t="s">
        <v>13</v>
      </c>
      <c r="F7712" t="s">
        <v>1193</v>
      </c>
      <c r="G7712" s="16" t="s">
        <v>8077</v>
      </c>
      <c r="H7712" s="1"/>
      <c r="J7712"/>
      <c r="AC7712" s="5">
        <v>45412</v>
      </c>
      <c r="AD7712" t="s">
        <v>13384</v>
      </c>
      <c r="AE7712" t="s">
        <v>140</v>
      </c>
      <c r="AF7712">
        <f>MONTH(Table1[[#This Row],[Date Sent]])</f>
        <v>4</v>
      </c>
      <c r="AG7712">
        <f>YEAR(Table1[[#This Row],[Date Sent]])</f>
        <v>2024</v>
      </c>
      <c r="AH7712"/>
    </row>
    <row r="7713" spans="1:34" x14ac:dyDescent="0.2">
      <c r="A7713" t="s">
        <v>534</v>
      </c>
      <c r="B7713" t="s">
        <v>8076</v>
      </c>
      <c r="C7713" s="1">
        <v>37.44</v>
      </c>
      <c r="D7713" s="5">
        <v>45349</v>
      </c>
      <c r="E7713" t="s">
        <v>16</v>
      </c>
      <c r="F7713" t="s">
        <v>33</v>
      </c>
      <c r="G7713" s="16" t="s">
        <v>2055</v>
      </c>
      <c r="H7713" s="1"/>
      <c r="J7713"/>
      <c r="AC7713" s="5">
        <v>45412</v>
      </c>
      <c r="AD7713" t="s">
        <v>13384</v>
      </c>
      <c r="AE7713" t="s">
        <v>140</v>
      </c>
      <c r="AF7713">
        <f>MONTH(Table1[[#This Row],[Date Sent]])</f>
        <v>4</v>
      </c>
      <c r="AG7713">
        <f>YEAR(Table1[[#This Row],[Date Sent]])</f>
        <v>2024</v>
      </c>
      <c r="AH7713"/>
    </row>
    <row r="7714" spans="1:34" x14ac:dyDescent="0.2">
      <c r="A7714" t="s">
        <v>534</v>
      </c>
      <c r="B7714" t="s">
        <v>8076</v>
      </c>
      <c r="C7714" s="1">
        <v>3.2</v>
      </c>
      <c r="D7714" s="5">
        <v>45350</v>
      </c>
      <c r="E7714" t="s">
        <v>12</v>
      </c>
      <c r="F7714" t="s">
        <v>17</v>
      </c>
      <c r="G7714" s="16" t="s">
        <v>8078</v>
      </c>
      <c r="H7714" s="1"/>
      <c r="J7714"/>
      <c r="AC7714" s="5">
        <v>45412</v>
      </c>
      <c r="AD7714" t="s">
        <v>13384</v>
      </c>
      <c r="AE7714" t="s">
        <v>140</v>
      </c>
      <c r="AF7714">
        <f>MONTH(Table1[[#This Row],[Date Sent]])</f>
        <v>4</v>
      </c>
      <c r="AG7714">
        <f>YEAR(Table1[[#This Row],[Date Sent]])</f>
        <v>2024</v>
      </c>
      <c r="AH7714"/>
    </row>
    <row r="7715" spans="1:34" x14ac:dyDescent="0.2">
      <c r="A7715" t="s">
        <v>3909</v>
      </c>
      <c r="B7715" t="s">
        <v>8079</v>
      </c>
      <c r="C7715" s="1">
        <v>92.36</v>
      </c>
      <c r="D7715" s="5">
        <v>45371</v>
      </c>
      <c r="E7715" t="s">
        <v>21</v>
      </c>
      <c r="F7715" t="s">
        <v>33</v>
      </c>
      <c r="G7715" s="16" t="s">
        <v>8080</v>
      </c>
      <c r="H7715" s="1"/>
      <c r="J7715"/>
      <c r="AC7715" s="5">
        <v>45412</v>
      </c>
      <c r="AD7715" t="s">
        <v>14687</v>
      </c>
      <c r="AE7715" t="s">
        <v>140</v>
      </c>
      <c r="AF7715">
        <f>MONTH(Table1[[#This Row],[Date Sent]])</f>
        <v>4</v>
      </c>
      <c r="AG7715">
        <f>YEAR(Table1[[#This Row],[Date Sent]])</f>
        <v>2024</v>
      </c>
      <c r="AH7715"/>
    </row>
    <row r="7716" spans="1:34" x14ac:dyDescent="0.2">
      <c r="A7716" t="s">
        <v>3909</v>
      </c>
      <c r="B7716" t="s">
        <v>8079</v>
      </c>
      <c r="C7716" s="1">
        <v>202.33</v>
      </c>
      <c r="D7716" s="5">
        <v>45374</v>
      </c>
      <c r="E7716" t="s">
        <v>21</v>
      </c>
      <c r="F7716" t="s">
        <v>33</v>
      </c>
      <c r="G7716" s="16" t="s">
        <v>8081</v>
      </c>
      <c r="H7716" s="1"/>
      <c r="J7716"/>
      <c r="AC7716" s="5">
        <v>45412</v>
      </c>
      <c r="AD7716" t="s">
        <v>14687</v>
      </c>
      <c r="AE7716" t="s">
        <v>140</v>
      </c>
      <c r="AF7716">
        <f>MONTH(Table1[[#This Row],[Date Sent]])</f>
        <v>4</v>
      </c>
      <c r="AG7716">
        <f>YEAR(Table1[[#This Row],[Date Sent]])</f>
        <v>2024</v>
      </c>
      <c r="AH7716"/>
    </row>
    <row r="7717" spans="1:34" x14ac:dyDescent="0.2">
      <c r="A7717" t="s">
        <v>3909</v>
      </c>
      <c r="B7717" t="s">
        <v>8079</v>
      </c>
      <c r="C7717" s="1">
        <v>51.4</v>
      </c>
      <c r="D7717" s="5">
        <v>45375</v>
      </c>
      <c r="E7717" t="s">
        <v>21</v>
      </c>
      <c r="F7717" t="s">
        <v>39</v>
      </c>
      <c r="G7717" s="16" t="s">
        <v>8082</v>
      </c>
      <c r="H7717" s="1"/>
      <c r="J7717"/>
      <c r="AC7717" s="5">
        <v>45412</v>
      </c>
      <c r="AD7717" t="s">
        <v>14687</v>
      </c>
      <c r="AE7717" t="s">
        <v>140</v>
      </c>
      <c r="AF7717">
        <f>MONTH(Table1[[#This Row],[Date Sent]])</f>
        <v>4</v>
      </c>
      <c r="AG7717">
        <f>YEAR(Table1[[#This Row],[Date Sent]])</f>
        <v>2024</v>
      </c>
      <c r="AH7717"/>
    </row>
    <row r="7718" spans="1:34" x14ac:dyDescent="0.2">
      <c r="A7718" t="s">
        <v>3909</v>
      </c>
      <c r="B7718" t="s">
        <v>8079</v>
      </c>
      <c r="C7718" s="1">
        <v>141.04</v>
      </c>
      <c r="D7718" s="5">
        <v>45375</v>
      </c>
      <c r="E7718" t="s">
        <v>21</v>
      </c>
      <c r="F7718" t="s">
        <v>16</v>
      </c>
      <c r="G7718" s="16" t="s">
        <v>8083</v>
      </c>
      <c r="H7718" s="1"/>
      <c r="J7718"/>
      <c r="AC7718" s="5">
        <v>45412</v>
      </c>
      <c r="AD7718" t="s">
        <v>14687</v>
      </c>
      <c r="AE7718" t="s">
        <v>140</v>
      </c>
      <c r="AF7718">
        <f>MONTH(Table1[[#This Row],[Date Sent]])</f>
        <v>4</v>
      </c>
      <c r="AG7718">
        <f>YEAR(Table1[[#This Row],[Date Sent]])</f>
        <v>2024</v>
      </c>
      <c r="AH7718"/>
    </row>
    <row r="7719" spans="1:34" x14ac:dyDescent="0.2">
      <c r="A7719" t="s">
        <v>3909</v>
      </c>
      <c r="B7719" t="s">
        <v>8079</v>
      </c>
      <c r="C7719" s="1">
        <v>17.39</v>
      </c>
      <c r="D7719" s="5">
        <v>45376</v>
      </c>
      <c r="E7719" t="s">
        <v>21</v>
      </c>
      <c r="F7719" t="s">
        <v>39</v>
      </c>
      <c r="G7719" s="16" t="s">
        <v>8084</v>
      </c>
      <c r="H7719" s="1"/>
      <c r="J7719"/>
      <c r="AC7719" s="5">
        <v>45412</v>
      </c>
      <c r="AD7719" t="s">
        <v>14687</v>
      </c>
      <c r="AE7719" t="s">
        <v>140</v>
      </c>
      <c r="AF7719">
        <f>MONTH(Table1[[#This Row],[Date Sent]])</f>
        <v>4</v>
      </c>
      <c r="AG7719">
        <f>YEAR(Table1[[#This Row],[Date Sent]])</f>
        <v>2024</v>
      </c>
      <c r="AH7719"/>
    </row>
    <row r="7720" spans="1:34" x14ac:dyDescent="0.2">
      <c r="A7720" t="s">
        <v>3909</v>
      </c>
      <c r="B7720" t="s">
        <v>8079</v>
      </c>
      <c r="C7720" s="1">
        <v>123.07</v>
      </c>
      <c r="D7720" s="5">
        <v>45377</v>
      </c>
      <c r="E7720" t="s">
        <v>21</v>
      </c>
      <c r="F7720" t="s">
        <v>33</v>
      </c>
      <c r="G7720" s="16" t="s">
        <v>8085</v>
      </c>
      <c r="H7720" s="1"/>
      <c r="J7720"/>
      <c r="AC7720" s="5">
        <v>45412</v>
      </c>
      <c r="AD7720" t="s">
        <v>14687</v>
      </c>
      <c r="AE7720" t="s">
        <v>140</v>
      </c>
      <c r="AF7720">
        <f>MONTH(Table1[[#This Row],[Date Sent]])</f>
        <v>4</v>
      </c>
      <c r="AG7720">
        <f>YEAR(Table1[[#This Row],[Date Sent]])</f>
        <v>2024</v>
      </c>
      <c r="AH7720"/>
    </row>
    <row r="7721" spans="1:34" x14ac:dyDescent="0.2">
      <c r="A7721" t="s">
        <v>3909</v>
      </c>
      <c r="B7721" t="s">
        <v>8079</v>
      </c>
      <c r="C7721" s="1">
        <v>14</v>
      </c>
      <c r="D7721" s="5">
        <v>45378</v>
      </c>
      <c r="E7721" t="s">
        <v>33</v>
      </c>
      <c r="F7721" t="s">
        <v>9</v>
      </c>
      <c r="G7721" s="16" t="s">
        <v>8086</v>
      </c>
      <c r="H7721" s="1"/>
      <c r="J7721"/>
      <c r="AC7721" s="5">
        <v>45412</v>
      </c>
      <c r="AD7721" t="s">
        <v>14687</v>
      </c>
      <c r="AE7721" t="s">
        <v>140</v>
      </c>
      <c r="AF7721">
        <f>MONTH(Table1[[#This Row],[Date Sent]])</f>
        <v>4</v>
      </c>
      <c r="AG7721">
        <f>YEAR(Table1[[#This Row],[Date Sent]])</f>
        <v>2024</v>
      </c>
      <c r="AH7721"/>
    </row>
    <row r="7722" spans="1:34" x14ac:dyDescent="0.2">
      <c r="A7722" t="s">
        <v>3909</v>
      </c>
      <c r="B7722" t="s">
        <v>8079</v>
      </c>
      <c r="C7722" s="1">
        <v>15.53</v>
      </c>
      <c r="D7722" s="5">
        <v>45379</v>
      </c>
      <c r="E7722" t="s">
        <v>33</v>
      </c>
      <c r="F7722" t="s">
        <v>9</v>
      </c>
      <c r="G7722" s="16" t="s">
        <v>8086</v>
      </c>
      <c r="H7722" s="1"/>
      <c r="J7722"/>
      <c r="AC7722" s="5">
        <v>45412</v>
      </c>
      <c r="AD7722" t="s">
        <v>14687</v>
      </c>
      <c r="AE7722" t="s">
        <v>140</v>
      </c>
      <c r="AF7722">
        <f>MONTH(Table1[[#This Row],[Date Sent]])</f>
        <v>4</v>
      </c>
      <c r="AG7722">
        <f>YEAR(Table1[[#This Row],[Date Sent]])</f>
        <v>2024</v>
      </c>
      <c r="AH7722"/>
    </row>
    <row r="7723" spans="1:34" x14ac:dyDescent="0.2">
      <c r="A7723" t="s">
        <v>3909</v>
      </c>
      <c r="B7723" t="s">
        <v>8079</v>
      </c>
      <c r="C7723" s="1">
        <v>106.49</v>
      </c>
      <c r="D7723" s="5">
        <v>45380</v>
      </c>
      <c r="E7723" t="s">
        <v>21</v>
      </c>
      <c r="F7723" t="s">
        <v>10</v>
      </c>
      <c r="G7723" s="16" t="s">
        <v>8087</v>
      </c>
      <c r="H7723" s="1"/>
      <c r="J7723"/>
      <c r="AC7723" s="5">
        <v>45412</v>
      </c>
      <c r="AD7723" t="s">
        <v>14687</v>
      </c>
      <c r="AE7723" t="s">
        <v>140</v>
      </c>
      <c r="AF7723">
        <f>MONTH(Table1[[#This Row],[Date Sent]])</f>
        <v>4</v>
      </c>
      <c r="AG7723">
        <f>YEAR(Table1[[#This Row],[Date Sent]])</f>
        <v>2024</v>
      </c>
      <c r="AH7723"/>
    </row>
    <row r="7724" spans="1:34" x14ac:dyDescent="0.2">
      <c r="A7724" t="s">
        <v>3909</v>
      </c>
      <c r="B7724" t="s">
        <v>8079</v>
      </c>
      <c r="C7724" s="1">
        <v>15.18</v>
      </c>
      <c r="D7724" s="5">
        <v>45384</v>
      </c>
      <c r="E7724" t="s">
        <v>21</v>
      </c>
      <c r="F7724" t="s">
        <v>9</v>
      </c>
      <c r="G7724" s="16" t="s">
        <v>8086</v>
      </c>
      <c r="H7724" s="1"/>
      <c r="J7724"/>
      <c r="AC7724" s="5">
        <v>45412</v>
      </c>
      <c r="AD7724" t="s">
        <v>14687</v>
      </c>
      <c r="AE7724" t="s">
        <v>140</v>
      </c>
      <c r="AF7724">
        <f>MONTH(Table1[[#This Row],[Date Sent]])</f>
        <v>4</v>
      </c>
      <c r="AG7724">
        <f>YEAR(Table1[[#This Row],[Date Sent]])</f>
        <v>2024</v>
      </c>
      <c r="AH7724"/>
    </row>
    <row r="7725" spans="1:34" x14ac:dyDescent="0.2">
      <c r="A7725" t="s">
        <v>3909</v>
      </c>
      <c r="B7725" t="s">
        <v>8079</v>
      </c>
      <c r="C7725" s="1">
        <v>14.19</v>
      </c>
      <c r="D7725" s="5">
        <v>45385</v>
      </c>
      <c r="E7725" t="s">
        <v>21</v>
      </c>
      <c r="F7725" t="s">
        <v>9</v>
      </c>
      <c r="G7725" s="16" t="s">
        <v>8088</v>
      </c>
      <c r="H7725" s="1"/>
      <c r="J7725"/>
      <c r="AC7725" s="5">
        <v>45412</v>
      </c>
      <c r="AD7725" t="s">
        <v>14687</v>
      </c>
      <c r="AE7725" t="s">
        <v>140</v>
      </c>
      <c r="AF7725">
        <f>MONTH(Table1[[#This Row],[Date Sent]])</f>
        <v>4</v>
      </c>
      <c r="AG7725">
        <f>YEAR(Table1[[#This Row],[Date Sent]])</f>
        <v>2024</v>
      </c>
      <c r="AH7725"/>
    </row>
    <row r="7726" spans="1:34" x14ac:dyDescent="0.2">
      <c r="A7726" t="s">
        <v>534</v>
      </c>
      <c r="B7726" t="s">
        <v>8089</v>
      </c>
      <c r="C7726" s="1">
        <v>56</v>
      </c>
      <c r="D7726" s="5">
        <v>45372</v>
      </c>
      <c r="E7726" t="s">
        <v>43</v>
      </c>
      <c r="F7726" t="s">
        <v>38</v>
      </c>
      <c r="G7726" s="16" t="s">
        <v>8090</v>
      </c>
      <c r="H7726" s="1"/>
      <c r="J7726"/>
      <c r="AC7726" s="5">
        <v>45412</v>
      </c>
      <c r="AD7726" t="s">
        <v>13384</v>
      </c>
      <c r="AE7726" t="s">
        <v>140</v>
      </c>
      <c r="AF7726">
        <f>MONTH(Table1[[#This Row],[Date Sent]])</f>
        <v>4</v>
      </c>
      <c r="AG7726">
        <f>YEAR(Table1[[#This Row],[Date Sent]])</f>
        <v>2024</v>
      </c>
      <c r="AH7726"/>
    </row>
    <row r="7727" spans="1:34" x14ac:dyDescent="0.2">
      <c r="A7727" t="s">
        <v>534</v>
      </c>
      <c r="B7727" t="s">
        <v>8089</v>
      </c>
      <c r="C7727" s="1">
        <v>181.34</v>
      </c>
      <c r="D7727" s="5">
        <v>45374</v>
      </c>
      <c r="E7727" t="s">
        <v>16</v>
      </c>
      <c r="F7727" t="s">
        <v>33</v>
      </c>
      <c r="G7727" s="16" t="s">
        <v>8091</v>
      </c>
      <c r="H7727" s="1"/>
      <c r="J7727"/>
      <c r="AC7727" s="5">
        <v>45412</v>
      </c>
      <c r="AD7727" t="s">
        <v>13384</v>
      </c>
      <c r="AE7727" t="s">
        <v>140</v>
      </c>
      <c r="AF7727">
        <f>MONTH(Table1[[#This Row],[Date Sent]])</f>
        <v>4</v>
      </c>
      <c r="AG7727">
        <f>YEAR(Table1[[#This Row],[Date Sent]])</f>
        <v>2024</v>
      </c>
      <c r="AH7727"/>
    </row>
    <row r="7728" spans="1:34" x14ac:dyDescent="0.2">
      <c r="A7728" t="s">
        <v>534</v>
      </c>
      <c r="B7728" t="s">
        <v>8089</v>
      </c>
      <c r="C7728" s="1">
        <v>8.01</v>
      </c>
      <c r="D7728" s="5">
        <v>45375</v>
      </c>
      <c r="E7728" t="s">
        <v>8</v>
      </c>
      <c r="F7728" t="s">
        <v>39</v>
      </c>
      <c r="G7728" s="16" t="s">
        <v>8092</v>
      </c>
      <c r="H7728" s="1"/>
      <c r="J7728"/>
      <c r="AC7728" s="5">
        <v>45412</v>
      </c>
      <c r="AD7728" t="s">
        <v>13384</v>
      </c>
      <c r="AE7728" t="s">
        <v>140</v>
      </c>
      <c r="AF7728">
        <f>MONTH(Table1[[#This Row],[Date Sent]])</f>
        <v>4</v>
      </c>
      <c r="AG7728">
        <f>YEAR(Table1[[#This Row],[Date Sent]])</f>
        <v>2024</v>
      </c>
      <c r="AH7728"/>
    </row>
    <row r="7729" spans="1:34" x14ac:dyDescent="0.2">
      <c r="A7729" t="s">
        <v>534</v>
      </c>
      <c r="B7729" t="s">
        <v>8089</v>
      </c>
      <c r="C7729" s="1">
        <v>180.83</v>
      </c>
      <c r="D7729" s="5">
        <v>45376</v>
      </c>
      <c r="E7729" t="s">
        <v>8</v>
      </c>
      <c r="F7729" t="s">
        <v>17</v>
      </c>
      <c r="G7729" s="16" t="s">
        <v>8093</v>
      </c>
      <c r="H7729" s="1"/>
      <c r="J7729"/>
      <c r="AC7729" s="5">
        <v>45412</v>
      </c>
      <c r="AD7729" t="s">
        <v>13384</v>
      </c>
      <c r="AE7729" t="s">
        <v>140</v>
      </c>
      <c r="AF7729">
        <f>MONTH(Table1[[#This Row],[Date Sent]])</f>
        <v>4</v>
      </c>
      <c r="AG7729">
        <f>YEAR(Table1[[#This Row],[Date Sent]])</f>
        <v>2024</v>
      </c>
      <c r="AH7729"/>
    </row>
    <row r="7730" spans="1:34" x14ac:dyDescent="0.2">
      <c r="A7730" t="s">
        <v>534</v>
      </c>
      <c r="B7730" t="s">
        <v>8089</v>
      </c>
      <c r="C7730" s="1">
        <v>-8.56</v>
      </c>
      <c r="D7730" s="5">
        <v>45379</v>
      </c>
      <c r="E7730" t="s">
        <v>20</v>
      </c>
      <c r="F7730" t="s">
        <v>33</v>
      </c>
      <c r="G7730" s="16" t="s">
        <v>8094</v>
      </c>
      <c r="H7730" s="1"/>
      <c r="J7730"/>
      <c r="AC7730" s="5">
        <v>45412</v>
      </c>
      <c r="AD7730" t="s">
        <v>13384</v>
      </c>
      <c r="AE7730" t="s">
        <v>140</v>
      </c>
      <c r="AF7730">
        <f>MONTH(Table1[[#This Row],[Date Sent]])</f>
        <v>4</v>
      </c>
      <c r="AG7730">
        <f>YEAR(Table1[[#This Row],[Date Sent]])</f>
        <v>2024</v>
      </c>
      <c r="AH7730"/>
    </row>
    <row r="7731" spans="1:34" x14ac:dyDescent="0.2">
      <c r="A7731" t="s">
        <v>534</v>
      </c>
      <c r="B7731" t="s">
        <v>8089</v>
      </c>
      <c r="C7731" s="1">
        <v>83.43</v>
      </c>
      <c r="D7731" s="5">
        <v>45379</v>
      </c>
      <c r="E7731" t="s">
        <v>20</v>
      </c>
      <c r="F7731" t="s">
        <v>33</v>
      </c>
      <c r="G7731" s="16" t="s">
        <v>1702</v>
      </c>
      <c r="H7731" s="1"/>
      <c r="J7731"/>
      <c r="AC7731" s="5">
        <v>45412</v>
      </c>
      <c r="AD7731" t="s">
        <v>13384</v>
      </c>
      <c r="AE7731" t="s">
        <v>140</v>
      </c>
      <c r="AF7731">
        <f>MONTH(Table1[[#This Row],[Date Sent]])</f>
        <v>4</v>
      </c>
      <c r="AG7731">
        <f>YEAR(Table1[[#This Row],[Date Sent]])</f>
        <v>2024</v>
      </c>
      <c r="AH7731"/>
    </row>
    <row r="7732" spans="1:34" x14ac:dyDescent="0.2">
      <c r="A7732" t="s">
        <v>534</v>
      </c>
      <c r="B7732" t="s">
        <v>8089</v>
      </c>
      <c r="C7732" s="1">
        <v>59.9</v>
      </c>
      <c r="D7732" s="5">
        <v>45379</v>
      </c>
      <c r="E7732" t="s">
        <v>13</v>
      </c>
      <c r="F7732" t="s">
        <v>33</v>
      </c>
      <c r="G7732" s="16" t="s">
        <v>975</v>
      </c>
      <c r="H7732" s="1"/>
      <c r="J7732"/>
      <c r="AC7732" s="5">
        <v>45412</v>
      </c>
      <c r="AD7732" t="s">
        <v>13384</v>
      </c>
      <c r="AE7732" t="s">
        <v>140</v>
      </c>
      <c r="AF7732">
        <f>MONTH(Table1[[#This Row],[Date Sent]])</f>
        <v>4</v>
      </c>
      <c r="AG7732">
        <f>YEAR(Table1[[#This Row],[Date Sent]])</f>
        <v>2024</v>
      </c>
      <c r="AH7732"/>
    </row>
    <row r="7733" spans="1:34" x14ac:dyDescent="0.2">
      <c r="A7733" t="s">
        <v>534</v>
      </c>
      <c r="B7733" t="s">
        <v>8089</v>
      </c>
      <c r="C7733" s="1">
        <v>-3.21</v>
      </c>
      <c r="D7733" s="5">
        <v>45379</v>
      </c>
      <c r="E7733" t="s">
        <v>20</v>
      </c>
      <c r="F7733" t="s">
        <v>33</v>
      </c>
      <c r="G7733" s="16" t="s">
        <v>8095</v>
      </c>
      <c r="H7733" s="1"/>
      <c r="J7733"/>
      <c r="AC7733" s="5">
        <v>45412</v>
      </c>
      <c r="AD7733" t="s">
        <v>13384</v>
      </c>
      <c r="AE7733" t="s">
        <v>140</v>
      </c>
      <c r="AF7733">
        <f>MONTH(Table1[[#This Row],[Date Sent]])</f>
        <v>4</v>
      </c>
      <c r="AG7733">
        <f>YEAR(Table1[[#This Row],[Date Sent]])</f>
        <v>2024</v>
      </c>
      <c r="AH7733"/>
    </row>
    <row r="7734" spans="1:34" x14ac:dyDescent="0.2">
      <c r="A7734" t="s">
        <v>534</v>
      </c>
      <c r="B7734" t="s">
        <v>8096</v>
      </c>
      <c r="C7734" s="1">
        <v>62.22</v>
      </c>
      <c r="D7734" s="5">
        <v>45378</v>
      </c>
      <c r="E7734" t="s">
        <v>8</v>
      </c>
      <c r="F7734" t="s">
        <v>39</v>
      </c>
      <c r="G7734" s="16" t="s">
        <v>8097</v>
      </c>
      <c r="H7734" s="1"/>
      <c r="J7734"/>
      <c r="AC7734" s="5">
        <v>45412</v>
      </c>
      <c r="AD7734" t="s">
        <v>13384</v>
      </c>
      <c r="AE7734" t="s">
        <v>140</v>
      </c>
      <c r="AF7734">
        <f>MONTH(Table1[[#This Row],[Date Sent]])</f>
        <v>4</v>
      </c>
      <c r="AG7734">
        <f>YEAR(Table1[[#This Row],[Date Sent]])</f>
        <v>2024</v>
      </c>
      <c r="AH7734"/>
    </row>
    <row r="7735" spans="1:34" x14ac:dyDescent="0.2">
      <c r="A7735" t="s">
        <v>534</v>
      </c>
      <c r="B7735" t="s">
        <v>8096</v>
      </c>
      <c r="C7735" s="1">
        <v>2.87</v>
      </c>
      <c r="D7735" s="5">
        <v>45384</v>
      </c>
      <c r="E7735" t="s">
        <v>8</v>
      </c>
      <c r="F7735" t="s">
        <v>39</v>
      </c>
      <c r="G7735" s="16" t="s">
        <v>8098</v>
      </c>
      <c r="H7735" s="1"/>
      <c r="J7735"/>
      <c r="AC7735" s="5">
        <v>45412</v>
      </c>
      <c r="AD7735" t="s">
        <v>13384</v>
      </c>
      <c r="AE7735" t="s">
        <v>140</v>
      </c>
      <c r="AF7735">
        <f>MONTH(Table1[[#This Row],[Date Sent]])</f>
        <v>4</v>
      </c>
      <c r="AG7735">
        <f>YEAR(Table1[[#This Row],[Date Sent]])</f>
        <v>2024</v>
      </c>
      <c r="AH7735"/>
    </row>
    <row r="7736" spans="1:34" x14ac:dyDescent="0.2">
      <c r="A7736" t="s">
        <v>534</v>
      </c>
      <c r="B7736" t="s">
        <v>8096</v>
      </c>
      <c r="C7736" s="1">
        <v>36.08</v>
      </c>
      <c r="D7736" s="5">
        <v>45384</v>
      </c>
      <c r="E7736" t="s">
        <v>8</v>
      </c>
      <c r="F7736" t="s">
        <v>39</v>
      </c>
      <c r="G7736" s="16" t="s">
        <v>8099</v>
      </c>
      <c r="H7736" s="1"/>
      <c r="J7736"/>
      <c r="AC7736" s="5">
        <v>45412</v>
      </c>
      <c r="AD7736" t="s">
        <v>13384</v>
      </c>
      <c r="AE7736" t="s">
        <v>140</v>
      </c>
      <c r="AF7736">
        <f>MONTH(Table1[[#This Row],[Date Sent]])</f>
        <v>4</v>
      </c>
      <c r="AG7736">
        <f>YEAR(Table1[[#This Row],[Date Sent]])</f>
        <v>2024</v>
      </c>
      <c r="AH7736"/>
    </row>
    <row r="7737" spans="1:34" x14ac:dyDescent="0.2">
      <c r="A7737" t="s">
        <v>534</v>
      </c>
      <c r="B7737" t="s">
        <v>8096</v>
      </c>
      <c r="C7737" s="1">
        <v>27.69</v>
      </c>
      <c r="D7737" s="5">
        <v>45386</v>
      </c>
      <c r="E7737" t="s">
        <v>16</v>
      </c>
      <c r="F7737" t="s">
        <v>33</v>
      </c>
      <c r="G7737" s="16" t="s">
        <v>8100</v>
      </c>
      <c r="H7737" s="1"/>
      <c r="J7737"/>
      <c r="AC7737" s="5">
        <v>45412</v>
      </c>
      <c r="AD7737" t="s">
        <v>13384</v>
      </c>
      <c r="AE7737" t="s">
        <v>140</v>
      </c>
      <c r="AF7737">
        <f>MONTH(Table1[[#This Row],[Date Sent]])</f>
        <v>4</v>
      </c>
      <c r="AG7737">
        <f>YEAR(Table1[[#This Row],[Date Sent]])</f>
        <v>2024</v>
      </c>
      <c r="AH7737"/>
    </row>
    <row r="7738" spans="1:34" x14ac:dyDescent="0.2">
      <c r="A7738" t="s">
        <v>98</v>
      </c>
      <c r="B7738" t="s">
        <v>8101</v>
      </c>
      <c r="C7738" s="1">
        <v>59.9</v>
      </c>
      <c r="D7738" s="5">
        <v>45399</v>
      </c>
      <c r="E7738" t="s">
        <v>24</v>
      </c>
      <c r="F7738" t="s">
        <v>18</v>
      </c>
      <c r="G7738" s="16" t="s">
        <v>8102</v>
      </c>
      <c r="H7738" s="1"/>
      <c r="J7738"/>
      <c r="AC7738" s="5">
        <v>45412</v>
      </c>
      <c r="AD7738" t="s">
        <v>14635</v>
      </c>
      <c r="AE7738" t="s">
        <v>140</v>
      </c>
      <c r="AF7738">
        <f>MONTH(Table1[[#This Row],[Date Sent]])</f>
        <v>4</v>
      </c>
      <c r="AG7738">
        <f>YEAR(Table1[[#This Row],[Date Sent]])</f>
        <v>2024</v>
      </c>
      <c r="AH7738"/>
    </row>
    <row r="7739" spans="1:34" x14ac:dyDescent="0.2">
      <c r="A7739" t="s">
        <v>98</v>
      </c>
      <c r="B7739" t="s">
        <v>8101</v>
      </c>
      <c r="C7739" s="1">
        <v>9.5</v>
      </c>
      <c r="D7739" s="5">
        <v>45400</v>
      </c>
      <c r="E7739" t="s">
        <v>6</v>
      </c>
      <c r="F7739" t="s">
        <v>18</v>
      </c>
      <c r="G7739" s="16" t="s">
        <v>7767</v>
      </c>
      <c r="H7739" s="1"/>
      <c r="J7739"/>
      <c r="AC7739" s="5">
        <v>45412</v>
      </c>
      <c r="AD7739" t="s">
        <v>14635</v>
      </c>
      <c r="AE7739" t="s">
        <v>140</v>
      </c>
      <c r="AF7739">
        <f>MONTH(Table1[[#This Row],[Date Sent]])</f>
        <v>4</v>
      </c>
      <c r="AG7739">
        <f>YEAR(Table1[[#This Row],[Date Sent]])</f>
        <v>2024</v>
      </c>
      <c r="AH7739"/>
    </row>
    <row r="7740" spans="1:34" x14ac:dyDescent="0.2">
      <c r="A7740" t="s">
        <v>160</v>
      </c>
      <c r="B7740" t="s">
        <v>8103</v>
      </c>
      <c r="C7740" s="1">
        <v>38.36</v>
      </c>
      <c r="D7740" s="5">
        <v>45365</v>
      </c>
      <c r="E7740" t="s">
        <v>20</v>
      </c>
      <c r="F7740" t="s">
        <v>40</v>
      </c>
      <c r="G7740" s="16" t="s">
        <v>8104</v>
      </c>
      <c r="H7740" s="1"/>
      <c r="J7740"/>
      <c r="AC7740" s="5">
        <v>45412</v>
      </c>
      <c r="AD7740" t="s">
        <v>13542</v>
      </c>
      <c r="AE7740" t="s">
        <v>6845</v>
      </c>
      <c r="AF7740">
        <f>MONTH(Table1[[#This Row],[Date Sent]])</f>
        <v>4</v>
      </c>
      <c r="AG7740">
        <f>YEAR(Table1[[#This Row],[Date Sent]])</f>
        <v>2024</v>
      </c>
      <c r="AH7740"/>
    </row>
    <row r="7741" spans="1:34" x14ac:dyDescent="0.2">
      <c r="A7741" t="s">
        <v>160</v>
      </c>
      <c r="B7741" t="s">
        <v>8103</v>
      </c>
      <c r="C7741" s="1">
        <v>4.28</v>
      </c>
      <c r="D7741" s="5">
        <v>45369</v>
      </c>
      <c r="E7741" t="s">
        <v>27</v>
      </c>
      <c r="F7741" t="s">
        <v>33</v>
      </c>
      <c r="G7741" s="16" t="s">
        <v>8105</v>
      </c>
      <c r="H7741" s="1"/>
      <c r="J7741"/>
      <c r="AC7741" s="5">
        <v>45412</v>
      </c>
      <c r="AD7741" t="s">
        <v>13542</v>
      </c>
      <c r="AE7741" t="s">
        <v>6845</v>
      </c>
      <c r="AF7741">
        <f>MONTH(Table1[[#This Row],[Date Sent]])</f>
        <v>4</v>
      </c>
      <c r="AG7741">
        <f>YEAR(Table1[[#This Row],[Date Sent]])</f>
        <v>2024</v>
      </c>
      <c r="AH7741"/>
    </row>
    <row r="7742" spans="1:34" x14ac:dyDescent="0.2">
      <c r="A7742" t="s">
        <v>160</v>
      </c>
      <c r="B7742" t="s">
        <v>8103</v>
      </c>
      <c r="C7742" s="1">
        <v>93.1</v>
      </c>
      <c r="D7742" s="5">
        <v>45396</v>
      </c>
      <c r="E7742" t="s">
        <v>21</v>
      </c>
      <c r="F7742" t="s">
        <v>33</v>
      </c>
      <c r="G7742" s="16" t="s">
        <v>8106</v>
      </c>
      <c r="H7742" s="1"/>
      <c r="J7742"/>
      <c r="AC7742" s="5">
        <v>45412</v>
      </c>
      <c r="AD7742" t="s">
        <v>13542</v>
      </c>
      <c r="AE7742" t="s">
        <v>6845</v>
      </c>
      <c r="AF7742">
        <f>MONTH(Table1[[#This Row],[Date Sent]])</f>
        <v>4</v>
      </c>
      <c r="AG7742">
        <f>YEAR(Table1[[#This Row],[Date Sent]])</f>
        <v>2024</v>
      </c>
      <c r="AH7742"/>
    </row>
    <row r="7743" spans="1:34" x14ac:dyDescent="0.2">
      <c r="A7743" t="s">
        <v>160</v>
      </c>
      <c r="B7743" t="s">
        <v>8103</v>
      </c>
      <c r="C7743" s="1">
        <v>17.260000000000002</v>
      </c>
      <c r="D7743" s="5">
        <v>45401</v>
      </c>
      <c r="E7743" t="s">
        <v>9</v>
      </c>
      <c r="F7743" t="s">
        <v>33</v>
      </c>
      <c r="G7743" s="16" t="s">
        <v>8107</v>
      </c>
      <c r="H7743" s="1"/>
      <c r="J7743"/>
      <c r="AC7743" s="5">
        <v>45412</v>
      </c>
      <c r="AD7743" t="s">
        <v>13542</v>
      </c>
      <c r="AE7743" t="s">
        <v>6845</v>
      </c>
      <c r="AF7743">
        <f>MONTH(Table1[[#This Row],[Date Sent]])</f>
        <v>4</v>
      </c>
      <c r="AG7743">
        <f>YEAR(Table1[[#This Row],[Date Sent]])</f>
        <v>2024</v>
      </c>
      <c r="AH7743"/>
    </row>
    <row r="7744" spans="1:34" x14ac:dyDescent="0.2">
      <c r="A7744" t="s">
        <v>160</v>
      </c>
      <c r="B7744" t="s">
        <v>8103</v>
      </c>
      <c r="C7744" s="1">
        <v>17.27</v>
      </c>
      <c r="D7744" s="5">
        <v>45402</v>
      </c>
      <c r="E7744" t="s">
        <v>21</v>
      </c>
      <c r="F7744" t="s">
        <v>1193</v>
      </c>
      <c r="G7744" s="16" t="s">
        <v>8108</v>
      </c>
      <c r="H7744" s="1"/>
      <c r="J7744"/>
      <c r="AC7744" s="5">
        <v>45412</v>
      </c>
      <c r="AD7744" t="s">
        <v>13542</v>
      </c>
      <c r="AE7744" t="s">
        <v>6845</v>
      </c>
      <c r="AF7744">
        <f>MONTH(Table1[[#This Row],[Date Sent]])</f>
        <v>4</v>
      </c>
      <c r="AG7744">
        <f>YEAR(Table1[[#This Row],[Date Sent]])</f>
        <v>2024</v>
      </c>
      <c r="AH7744"/>
    </row>
    <row r="7745" spans="1:34" x14ac:dyDescent="0.2">
      <c r="A7745" t="s">
        <v>275</v>
      </c>
      <c r="B7745" t="s">
        <v>8109</v>
      </c>
      <c r="C7745" s="1">
        <v>405.95</v>
      </c>
      <c r="D7745" s="5">
        <v>45380</v>
      </c>
      <c r="E7745" t="s">
        <v>21</v>
      </c>
      <c r="F7745" t="s">
        <v>15</v>
      </c>
      <c r="G7745" s="16" t="s">
        <v>8110</v>
      </c>
      <c r="H7745" s="1"/>
      <c r="J7745"/>
      <c r="AC7745" s="5">
        <v>45412</v>
      </c>
      <c r="AD7745" t="s">
        <v>14625</v>
      </c>
      <c r="AE7745" t="s">
        <v>298</v>
      </c>
      <c r="AF7745">
        <f>MONTH(Table1[[#This Row],[Date Sent]])</f>
        <v>4</v>
      </c>
      <c r="AG7745">
        <f>YEAR(Table1[[#This Row],[Date Sent]])</f>
        <v>2024</v>
      </c>
      <c r="AH7745"/>
    </row>
    <row r="7746" spans="1:34" x14ac:dyDescent="0.2">
      <c r="A7746" t="s">
        <v>275</v>
      </c>
      <c r="B7746" t="s">
        <v>8109</v>
      </c>
      <c r="C7746" s="1">
        <v>96.29</v>
      </c>
      <c r="D7746" s="5">
        <v>45386</v>
      </c>
      <c r="E7746" t="s">
        <v>39</v>
      </c>
      <c r="F7746" t="s">
        <v>33</v>
      </c>
      <c r="G7746" s="16" t="s">
        <v>8111</v>
      </c>
      <c r="H7746" s="1"/>
      <c r="J7746"/>
      <c r="AC7746" s="5">
        <v>45412</v>
      </c>
      <c r="AD7746" t="s">
        <v>14625</v>
      </c>
      <c r="AE7746" t="s">
        <v>298</v>
      </c>
      <c r="AF7746">
        <f>MONTH(Table1[[#This Row],[Date Sent]])</f>
        <v>4</v>
      </c>
      <c r="AG7746">
        <f>YEAR(Table1[[#This Row],[Date Sent]])</f>
        <v>2024</v>
      </c>
      <c r="AH7746"/>
    </row>
    <row r="7747" spans="1:34" x14ac:dyDescent="0.2">
      <c r="A7747" t="s">
        <v>275</v>
      </c>
      <c r="B7747" t="s">
        <v>8109</v>
      </c>
      <c r="C7747" s="1">
        <v>32.76</v>
      </c>
      <c r="D7747" s="5">
        <v>45389</v>
      </c>
      <c r="E7747" t="s">
        <v>20</v>
      </c>
      <c r="F7747" t="s">
        <v>39</v>
      </c>
      <c r="G7747" s="16" t="s">
        <v>8112</v>
      </c>
      <c r="H7747" s="1"/>
      <c r="J7747"/>
      <c r="AC7747" s="5">
        <v>45412</v>
      </c>
      <c r="AD7747" t="s">
        <v>14625</v>
      </c>
      <c r="AE7747" t="s">
        <v>298</v>
      </c>
      <c r="AF7747">
        <f>MONTH(Table1[[#This Row],[Date Sent]])</f>
        <v>4</v>
      </c>
      <c r="AG7747">
        <f>YEAR(Table1[[#This Row],[Date Sent]])</f>
        <v>2024</v>
      </c>
      <c r="AH7747"/>
    </row>
    <row r="7748" spans="1:34" x14ac:dyDescent="0.2">
      <c r="A7748" t="s">
        <v>275</v>
      </c>
      <c r="B7748" t="s">
        <v>8109</v>
      </c>
      <c r="C7748" s="1">
        <v>6.42</v>
      </c>
      <c r="D7748" s="5">
        <v>45396</v>
      </c>
      <c r="E7748" t="s">
        <v>33</v>
      </c>
      <c r="F7748" t="s">
        <v>10</v>
      </c>
      <c r="G7748" s="16" t="s">
        <v>8113</v>
      </c>
      <c r="H7748" s="1"/>
      <c r="J7748"/>
      <c r="AC7748" s="5">
        <v>45412</v>
      </c>
      <c r="AD7748" t="s">
        <v>14625</v>
      </c>
      <c r="AE7748" t="s">
        <v>298</v>
      </c>
      <c r="AF7748">
        <f>MONTH(Table1[[#This Row],[Date Sent]])</f>
        <v>4</v>
      </c>
      <c r="AG7748">
        <f>YEAR(Table1[[#This Row],[Date Sent]])</f>
        <v>2024</v>
      </c>
      <c r="AH7748"/>
    </row>
    <row r="7749" spans="1:34" x14ac:dyDescent="0.2">
      <c r="A7749" t="s">
        <v>275</v>
      </c>
      <c r="B7749" t="s">
        <v>8109</v>
      </c>
      <c r="C7749" s="1">
        <v>-32.76</v>
      </c>
      <c r="D7749" s="5">
        <v>45397</v>
      </c>
      <c r="E7749" t="s">
        <v>33</v>
      </c>
      <c r="F7749" t="s">
        <v>39</v>
      </c>
      <c r="G7749" s="16" t="s">
        <v>8114</v>
      </c>
      <c r="H7749" s="1"/>
      <c r="J7749"/>
      <c r="AC7749" s="5">
        <v>45412</v>
      </c>
      <c r="AD7749" t="s">
        <v>14625</v>
      </c>
      <c r="AE7749" t="s">
        <v>298</v>
      </c>
      <c r="AF7749">
        <f>MONTH(Table1[[#This Row],[Date Sent]])</f>
        <v>4</v>
      </c>
      <c r="AG7749">
        <f>YEAR(Table1[[#This Row],[Date Sent]])</f>
        <v>2024</v>
      </c>
      <c r="AH7749"/>
    </row>
    <row r="7750" spans="1:34" x14ac:dyDescent="0.2">
      <c r="A7750" t="s">
        <v>629</v>
      </c>
      <c r="B7750" t="s">
        <v>8006</v>
      </c>
      <c r="C7750" s="1">
        <v>50.03</v>
      </c>
      <c r="D7750" s="5">
        <v>45367</v>
      </c>
      <c r="E7750" t="s">
        <v>21</v>
      </c>
      <c r="F7750" t="s">
        <v>33</v>
      </c>
      <c r="G7750" s="16" t="s">
        <v>8007</v>
      </c>
      <c r="H7750" s="1"/>
      <c r="J7750"/>
      <c r="AC7750" s="5">
        <v>45412</v>
      </c>
      <c r="AD7750" t="s">
        <v>14577</v>
      </c>
      <c r="AE7750" t="s">
        <v>3828</v>
      </c>
      <c r="AF7750">
        <f>MONTH(Table1[[#This Row],[Date Sent]])</f>
        <v>4</v>
      </c>
      <c r="AG7750">
        <f>YEAR(Table1[[#This Row],[Date Sent]])</f>
        <v>2024</v>
      </c>
      <c r="AH7750"/>
    </row>
    <row r="7751" spans="1:34" x14ac:dyDescent="0.2">
      <c r="A7751" t="s">
        <v>629</v>
      </c>
      <c r="B7751" t="s">
        <v>8006</v>
      </c>
      <c r="C7751" s="1">
        <v>15</v>
      </c>
      <c r="D7751" s="5">
        <v>45381</v>
      </c>
      <c r="E7751" t="s">
        <v>8</v>
      </c>
      <c r="F7751" t="s">
        <v>39</v>
      </c>
      <c r="G7751" s="16" t="s">
        <v>8008</v>
      </c>
      <c r="H7751" s="1"/>
      <c r="J7751"/>
      <c r="AC7751" s="5">
        <v>45412</v>
      </c>
      <c r="AD7751" t="s">
        <v>14577</v>
      </c>
      <c r="AE7751" t="s">
        <v>3828</v>
      </c>
      <c r="AF7751">
        <f>MONTH(Table1[[#This Row],[Date Sent]])</f>
        <v>4</v>
      </c>
      <c r="AG7751">
        <f>YEAR(Table1[[#This Row],[Date Sent]])</f>
        <v>2024</v>
      </c>
      <c r="AH7751"/>
    </row>
    <row r="7752" spans="1:34" x14ac:dyDescent="0.2">
      <c r="A7752" t="s">
        <v>629</v>
      </c>
      <c r="B7752" t="s">
        <v>8006</v>
      </c>
      <c r="C7752" s="1">
        <v>12.7</v>
      </c>
      <c r="D7752" s="5">
        <v>45383</v>
      </c>
      <c r="E7752" t="s">
        <v>8</v>
      </c>
      <c r="F7752" t="s">
        <v>33</v>
      </c>
      <c r="G7752" s="16" t="s">
        <v>5772</v>
      </c>
      <c r="H7752" s="1"/>
      <c r="J7752"/>
      <c r="AC7752" s="5">
        <v>45412</v>
      </c>
      <c r="AD7752" t="s">
        <v>14577</v>
      </c>
      <c r="AE7752" t="s">
        <v>3828</v>
      </c>
      <c r="AF7752">
        <f>MONTH(Table1[[#This Row],[Date Sent]])</f>
        <v>4</v>
      </c>
      <c r="AG7752">
        <f>YEAR(Table1[[#This Row],[Date Sent]])</f>
        <v>2024</v>
      </c>
      <c r="AH7752"/>
    </row>
    <row r="7753" spans="1:34" x14ac:dyDescent="0.2">
      <c r="A7753" t="s">
        <v>1539</v>
      </c>
      <c r="B7753" t="s">
        <v>8115</v>
      </c>
      <c r="C7753" s="1">
        <v>23.74</v>
      </c>
      <c r="D7753" s="5">
        <v>45391</v>
      </c>
      <c r="E7753" t="s">
        <v>20</v>
      </c>
      <c r="F7753" t="s">
        <v>39</v>
      </c>
      <c r="G7753" s="16" t="s">
        <v>1861</v>
      </c>
      <c r="H7753" s="1"/>
      <c r="J7753"/>
      <c r="AC7753" s="5">
        <v>45412</v>
      </c>
      <c r="AD7753" t="s">
        <v>13695</v>
      </c>
      <c r="AE7753" t="s">
        <v>298</v>
      </c>
      <c r="AF7753">
        <f>MONTH(Table1[[#This Row],[Date Sent]])</f>
        <v>4</v>
      </c>
      <c r="AG7753">
        <f>YEAR(Table1[[#This Row],[Date Sent]])</f>
        <v>2024</v>
      </c>
      <c r="AH7753"/>
    </row>
    <row r="7754" spans="1:34" x14ac:dyDescent="0.2">
      <c r="A7754" t="s">
        <v>1539</v>
      </c>
      <c r="B7754" t="s">
        <v>8115</v>
      </c>
      <c r="C7754" s="1">
        <v>0.81</v>
      </c>
      <c r="D7754" s="5">
        <v>45391</v>
      </c>
      <c r="E7754" t="s">
        <v>20</v>
      </c>
      <c r="F7754" t="s">
        <v>39</v>
      </c>
      <c r="G7754" s="16" t="s">
        <v>8116</v>
      </c>
      <c r="H7754" s="1"/>
      <c r="J7754"/>
      <c r="AC7754" s="5">
        <v>45412</v>
      </c>
      <c r="AD7754" t="s">
        <v>13695</v>
      </c>
      <c r="AE7754" t="s">
        <v>298</v>
      </c>
      <c r="AF7754">
        <f>MONTH(Table1[[#This Row],[Date Sent]])</f>
        <v>4</v>
      </c>
      <c r="AG7754">
        <f>YEAR(Table1[[#This Row],[Date Sent]])</f>
        <v>2024</v>
      </c>
      <c r="AH7754"/>
    </row>
    <row r="7755" spans="1:34" x14ac:dyDescent="0.2">
      <c r="A7755" t="s">
        <v>279</v>
      </c>
      <c r="B7755" t="s">
        <v>8117</v>
      </c>
      <c r="C7755" s="1">
        <v>29.04</v>
      </c>
      <c r="D7755" s="5">
        <v>45369</v>
      </c>
      <c r="E7755" t="s">
        <v>21</v>
      </c>
      <c r="F7755" t="s">
        <v>33</v>
      </c>
      <c r="G7755" s="16" t="s">
        <v>923</v>
      </c>
      <c r="H7755" s="1"/>
      <c r="J7755"/>
      <c r="AC7755" s="5">
        <v>45412</v>
      </c>
      <c r="AD7755" t="s">
        <v>11649</v>
      </c>
      <c r="AE7755" t="s">
        <v>11649</v>
      </c>
      <c r="AF7755">
        <f>MONTH(Table1[[#This Row],[Date Sent]])</f>
        <v>4</v>
      </c>
      <c r="AG7755">
        <f>YEAR(Table1[[#This Row],[Date Sent]])</f>
        <v>2024</v>
      </c>
      <c r="AH7755"/>
    </row>
    <row r="7756" spans="1:34" x14ac:dyDescent="0.2">
      <c r="A7756" t="s">
        <v>279</v>
      </c>
      <c r="B7756" t="s">
        <v>8117</v>
      </c>
      <c r="C7756" s="1">
        <v>13.33</v>
      </c>
      <c r="D7756" s="5">
        <v>45370</v>
      </c>
      <c r="E7756" t="s">
        <v>21</v>
      </c>
      <c r="F7756" t="s">
        <v>15</v>
      </c>
      <c r="G7756" s="16" t="s">
        <v>8118</v>
      </c>
      <c r="H7756" s="1"/>
      <c r="J7756"/>
      <c r="AC7756" s="5">
        <v>45412</v>
      </c>
      <c r="AD7756" t="s">
        <v>11649</v>
      </c>
      <c r="AE7756" t="s">
        <v>11649</v>
      </c>
      <c r="AF7756">
        <f>MONTH(Table1[[#This Row],[Date Sent]])</f>
        <v>4</v>
      </c>
      <c r="AG7756">
        <f>YEAR(Table1[[#This Row],[Date Sent]])</f>
        <v>2024</v>
      </c>
      <c r="AH7756"/>
    </row>
    <row r="7757" spans="1:34" x14ac:dyDescent="0.2">
      <c r="A7757" t="s">
        <v>279</v>
      </c>
      <c r="B7757" t="s">
        <v>8117</v>
      </c>
      <c r="C7757" s="1">
        <v>14.97</v>
      </c>
      <c r="D7757" s="5">
        <v>45370</v>
      </c>
      <c r="E7757" t="s">
        <v>21</v>
      </c>
      <c r="F7757" t="s">
        <v>39</v>
      </c>
      <c r="G7757" s="16" t="s">
        <v>1322</v>
      </c>
      <c r="H7757" s="1"/>
      <c r="J7757"/>
      <c r="AC7757" s="5">
        <v>45412</v>
      </c>
      <c r="AD7757" t="s">
        <v>11649</v>
      </c>
      <c r="AE7757" t="s">
        <v>11649</v>
      </c>
      <c r="AF7757">
        <f>MONTH(Table1[[#This Row],[Date Sent]])</f>
        <v>4</v>
      </c>
      <c r="AG7757">
        <f>YEAR(Table1[[#This Row],[Date Sent]])</f>
        <v>2024</v>
      </c>
      <c r="AH7757"/>
    </row>
    <row r="7758" spans="1:34" x14ac:dyDescent="0.2">
      <c r="A7758" t="s">
        <v>279</v>
      </c>
      <c r="B7758" t="s">
        <v>8117</v>
      </c>
      <c r="C7758" s="1">
        <v>5.7</v>
      </c>
      <c r="D7758" s="5">
        <v>45370</v>
      </c>
      <c r="E7758" t="s">
        <v>21</v>
      </c>
      <c r="F7758" t="s">
        <v>33</v>
      </c>
      <c r="G7758" s="16" t="s">
        <v>8119</v>
      </c>
      <c r="H7758" s="1"/>
      <c r="J7758"/>
      <c r="AC7758" s="5">
        <v>45412</v>
      </c>
      <c r="AD7758" t="s">
        <v>11649</v>
      </c>
      <c r="AE7758" t="s">
        <v>11649</v>
      </c>
      <c r="AF7758">
        <f>MONTH(Table1[[#This Row],[Date Sent]])</f>
        <v>4</v>
      </c>
      <c r="AG7758">
        <f>YEAR(Table1[[#This Row],[Date Sent]])</f>
        <v>2024</v>
      </c>
      <c r="AH7758"/>
    </row>
    <row r="7759" spans="1:34" x14ac:dyDescent="0.2">
      <c r="A7759" t="s">
        <v>279</v>
      </c>
      <c r="B7759" t="s">
        <v>8117</v>
      </c>
      <c r="C7759" s="1">
        <v>79.75</v>
      </c>
      <c r="D7759" s="5">
        <v>45376</v>
      </c>
      <c r="E7759" t="s">
        <v>21</v>
      </c>
      <c r="F7759" t="s">
        <v>33</v>
      </c>
      <c r="G7759" s="16" t="s">
        <v>8120</v>
      </c>
      <c r="H7759" s="1"/>
      <c r="J7759"/>
      <c r="AC7759" s="5">
        <v>45412</v>
      </c>
      <c r="AD7759" t="s">
        <v>11649</v>
      </c>
      <c r="AE7759" t="s">
        <v>11649</v>
      </c>
      <c r="AF7759">
        <f>MONTH(Table1[[#This Row],[Date Sent]])</f>
        <v>4</v>
      </c>
      <c r="AG7759">
        <f>YEAR(Table1[[#This Row],[Date Sent]])</f>
        <v>2024</v>
      </c>
      <c r="AH7759"/>
    </row>
    <row r="7760" spans="1:34" x14ac:dyDescent="0.2">
      <c r="A7760" t="s">
        <v>279</v>
      </c>
      <c r="B7760" t="s">
        <v>8117</v>
      </c>
      <c r="C7760" s="1">
        <v>398.79</v>
      </c>
      <c r="D7760" s="5">
        <v>45379</v>
      </c>
      <c r="E7760" t="s">
        <v>21</v>
      </c>
      <c r="F7760" t="s">
        <v>10</v>
      </c>
      <c r="G7760" s="16" t="s">
        <v>8121</v>
      </c>
      <c r="H7760" s="1"/>
      <c r="J7760"/>
      <c r="AC7760" s="5">
        <v>45412</v>
      </c>
      <c r="AD7760" t="s">
        <v>11649</v>
      </c>
      <c r="AE7760" t="s">
        <v>11649</v>
      </c>
      <c r="AF7760">
        <f>MONTH(Table1[[#This Row],[Date Sent]])</f>
        <v>4</v>
      </c>
      <c r="AG7760">
        <f>YEAR(Table1[[#This Row],[Date Sent]])</f>
        <v>2024</v>
      </c>
      <c r="AH7760"/>
    </row>
    <row r="7761" spans="1:34" x14ac:dyDescent="0.2">
      <c r="A7761" t="s">
        <v>279</v>
      </c>
      <c r="B7761" t="s">
        <v>8117</v>
      </c>
      <c r="C7761" s="1">
        <v>93.95</v>
      </c>
      <c r="D7761" s="5">
        <v>45380</v>
      </c>
      <c r="E7761" t="s">
        <v>21</v>
      </c>
      <c r="F7761" t="s">
        <v>33</v>
      </c>
      <c r="G7761" s="16" t="s">
        <v>1286</v>
      </c>
      <c r="H7761" s="1"/>
      <c r="J7761"/>
      <c r="AC7761" s="5">
        <v>45412</v>
      </c>
      <c r="AD7761" t="s">
        <v>11649</v>
      </c>
      <c r="AE7761" t="s">
        <v>11649</v>
      </c>
      <c r="AF7761">
        <f>MONTH(Table1[[#This Row],[Date Sent]])</f>
        <v>4</v>
      </c>
      <c r="AG7761">
        <f>YEAR(Table1[[#This Row],[Date Sent]])</f>
        <v>2024</v>
      </c>
      <c r="AH7761"/>
    </row>
    <row r="7762" spans="1:34" x14ac:dyDescent="0.2">
      <c r="A7762" t="s">
        <v>279</v>
      </c>
      <c r="B7762" t="s">
        <v>8117</v>
      </c>
      <c r="C7762" s="1">
        <v>33.200000000000003</v>
      </c>
      <c r="D7762" s="5">
        <v>45385</v>
      </c>
      <c r="E7762" t="s">
        <v>21</v>
      </c>
      <c r="F7762" t="s">
        <v>33</v>
      </c>
      <c r="G7762" s="16" t="s">
        <v>923</v>
      </c>
      <c r="H7762" s="1"/>
      <c r="J7762"/>
      <c r="AC7762" s="5">
        <v>45412</v>
      </c>
      <c r="AD7762" t="s">
        <v>11649</v>
      </c>
      <c r="AE7762" t="s">
        <v>11649</v>
      </c>
      <c r="AF7762">
        <f>MONTH(Table1[[#This Row],[Date Sent]])</f>
        <v>4</v>
      </c>
      <c r="AG7762">
        <f>YEAR(Table1[[#This Row],[Date Sent]])</f>
        <v>2024</v>
      </c>
      <c r="AH7762"/>
    </row>
    <row r="7763" spans="1:34" x14ac:dyDescent="0.2">
      <c r="A7763" t="s">
        <v>279</v>
      </c>
      <c r="B7763" t="s">
        <v>8117</v>
      </c>
      <c r="C7763" s="1">
        <v>431.99</v>
      </c>
      <c r="D7763" s="5">
        <v>45391</v>
      </c>
      <c r="E7763" t="s">
        <v>21</v>
      </c>
      <c r="F7763" t="s">
        <v>25</v>
      </c>
      <c r="G7763" s="16" t="s">
        <v>8122</v>
      </c>
      <c r="H7763" s="1"/>
      <c r="J7763"/>
      <c r="AC7763" s="5">
        <v>45412</v>
      </c>
      <c r="AD7763" t="s">
        <v>11649</v>
      </c>
      <c r="AE7763" t="s">
        <v>11649</v>
      </c>
      <c r="AF7763">
        <f>MONTH(Table1[[#This Row],[Date Sent]])</f>
        <v>4</v>
      </c>
      <c r="AG7763">
        <f>YEAR(Table1[[#This Row],[Date Sent]])</f>
        <v>2024</v>
      </c>
      <c r="AH7763"/>
    </row>
    <row r="7764" spans="1:34" x14ac:dyDescent="0.2">
      <c r="A7764" t="s">
        <v>279</v>
      </c>
      <c r="B7764" t="s">
        <v>8117</v>
      </c>
      <c r="C7764" s="1">
        <v>36.119999999999997</v>
      </c>
      <c r="D7764" s="5">
        <v>45393</v>
      </c>
      <c r="E7764" t="s">
        <v>21</v>
      </c>
      <c r="F7764" t="s">
        <v>16</v>
      </c>
      <c r="G7764" s="16" t="s">
        <v>8123</v>
      </c>
      <c r="H7764" s="1"/>
      <c r="J7764"/>
      <c r="AC7764" s="5">
        <v>45412</v>
      </c>
      <c r="AD7764" t="s">
        <v>11649</v>
      </c>
      <c r="AE7764" t="s">
        <v>11649</v>
      </c>
      <c r="AF7764">
        <f>MONTH(Table1[[#This Row],[Date Sent]])</f>
        <v>4</v>
      </c>
      <c r="AG7764">
        <f>YEAR(Table1[[#This Row],[Date Sent]])</f>
        <v>2024</v>
      </c>
      <c r="AH7764"/>
    </row>
    <row r="7765" spans="1:34" x14ac:dyDescent="0.2">
      <c r="A7765" t="s">
        <v>279</v>
      </c>
      <c r="B7765" t="s">
        <v>8117</v>
      </c>
      <c r="C7765" s="1">
        <v>79.66</v>
      </c>
      <c r="D7765" s="5">
        <v>45398</v>
      </c>
      <c r="E7765" t="s">
        <v>21</v>
      </c>
      <c r="F7765" t="s">
        <v>39</v>
      </c>
      <c r="G7765" s="16" t="s">
        <v>8124</v>
      </c>
      <c r="H7765" s="1"/>
      <c r="J7765"/>
      <c r="AC7765" s="5">
        <v>45412</v>
      </c>
      <c r="AD7765" t="s">
        <v>11649</v>
      </c>
      <c r="AE7765" t="s">
        <v>11649</v>
      </c>
      <c r="AF7765">
        <f>MONTH(Table1[[#This Row],[Date Sent]])</f>
        <v>4</v>
      </c>
      <c r="AG7765">
        <f>YEAR(Table1[[#This Row],[Date Sent]])</f>
        <v>2024</v>
      </c>
      <c r="AH7765"/>
    </row>
    <row r="7766" spans="1:34" x14ac:dyDescent="0.2">
      <c r="A7766" t="s">
        <v>1635</v>
      </c>
      <c r="B7766" t="s">
        <v>8125</v>
      </c>
      <c r="C7766" s="1">
        <v>2.97</v>
      </c>
      <c r="D7766" s="5">
        <v>45386</v>
      </c>
      <c r="E7766" t="s">
        <v>20</v>
      </c>
      <c r="F7766" t="s">
        <v>39</v>
      </c>
      <c r="G7766" s="16" t="s">
        <v>8126</v>
      </c>
      <c r="H7766" s="1"/>
      <c r="J7766"/>
      <c r="AC7766" s="5">
        <v>45412</v>
      </c>
      <c r="AD7766" t="s">
        <v>14582</v>
      </c>
      <c r="AE7766" t="s">
        <v>73</v>
      </c>
      <c r="AF7766">
        <f>MONTH(Table1[[#This Row],[Date Sent]])</f>
        <v>4</v>
      </c>
      <c r="AG7766">
        <f>YEAR(Table1[[#This Row],[Date Sent]])</f>
        <v>2024</v>
      </c>
      <c r="AH7766"/>
    </row>
    <row r="7767" spans="1:34" x14ac:dyDescent="0.2">
      <c r="A7767" t="s">
        <v>1635</v>
      </c>
      <c r="B7767" t="s">
        <v>8125</v>
      </c>
      <c r="C7767" s="1">
        <v>161.99</v>
      </c>
      <c r="D7767" s="5">
        <v>45386</v>
      </c>
      <c r="E7767" t="s">
        <v>20</v>
      </c>
      <c r="F7767" t="s">
        <v>33</v>
      </c>
      <c r="G7767" s="16" t="s">
        <v>8127</v>
      </c>
      <c r="H7767" s="1"/>
      <c r="J7767"/>
      <c r="AC7767" s="5">
        <v>45412</v>
      </c>
      <c r="AD7767" t="s">
        <v>14582</v>
      </c>
      <c r="AE7767" t="s">
        <v>73</v>
      </c>
      <c r="AF7767">
        <f>MONTH(Table1[[#This Row],[Date Sent]])</f>
        <v>4</v>
      </c>
      <c r="AG7767">
        <f>YEAR(Table1[[#This Row],[Date Sent]])</f>
        <v>2024</v>
      </c>
      <c r="AH7767"/>
    </row>
    <row r="7768" spans="1:34" x14ac:dyDescent="0.2">
      <c r="A7768" t="s">
        <v>568</v>
      </c>
      <c r="B7768" t="s">
        <v>8128</v>
      </c>
      <c r="C7768" s="1">
        <v>20.100000000000001</v>
      </c>
      <c r="D7768" s="5">
        <v>45380</v>
      </c>
      <c r="E7768" t="s">
        <v>33</v>
      </c>
      <c r="F7768" t="s">
        <v>9</v>
      </c>
      <c r="G7768" s="16" t="s">
        <v>2336</v>
      </c>
      <c r="H7768" s="1"/>
      <c r="J7768"/>
      <c r="AC7768" s="5">
        <v>45412</v>
      </c>
      <c r="AD7768" t="s">
        <v>13351</v>
      </c>
      <c r="AE7768" t="s">
        <v>298</v>
      </c>
      <c r="AF7768">
        <f>MONTH(Table1[[#This Row],[Date Sent]])</f>
        <v>4</v>
      </c>
      <c r="AG7768">
        <f>YEAR(Table1[[#This Row],[Date Sent]])</f>
        <v>2024</v>
      </c>
      <c r="AH7768"/>
    </row>
    <row r="7769" spans="1:34" x14ac:dyDescent="0.2">
      <c r="A7769" t="s">
        <v>568</v>
      </c>
      <c r="B7769" t="s">
        <v>8128</v>
      </c>
      <c r="C7769" s="1">
        <v>41.77</v>
      </c>
      <c r="D7769" s="5">
        <v>45383</v>
      </c>
      <c r="E7769" t="s">
        <v>22</v>
      </c>
      <c r="F7769" t="s">
        <v>53</v>
      </c>
      <c r="G7769" s="16" t="s">
        <v>8129</v>
      </c>
      <c r="H7769" s="1"/>
      <c r="J7769"/>
      <c r="AC7769" s="5">
        <v>45412</v>
      </c>
      <c r="AD7769" t="s">
        <v>13351</v>
      </c>
      <c r="AE7769" t="s">
        <v>298</v>
      </c>
      <c r="AF7769">
        <f>MONTH(Table1[[#This Row],[Date Sent]])</f>
        <v>4</v>
      </c>
      <c r="AG7769">
        <f>YEAR(Table1[[#This Row],[Date Sent]])</f>
        <v>2024</v>
      </c>
      <c r="AH7769"/>
    </row>
    <row r="7770" spans="1:34" x14ac:dyDescent="0.2">
      <c r="A7770" t="s">
        <v>568</v>
      </c>
      <c r="B7770" t="s">
        <v>8128</v>
      </c>
      <c r="C7770" s="1">
        <v>210.88</v>
      </c>
      <c r="D7770" s="5">
        <v>45383</v>
      </c>
      <c r="E7770" t="s">
        <v>13</v>
      </c>
      <c r="F7770" t="s">
        <v>33</v>
      </c>
      <c r="G7770" s="16" t="s">
        <v>8130</v>
      </c>
      <c r="H7770" s="1"/>
      <c r="J7770"/>
      <c r="AC7770" s="5">
        <v>45412</v>
      </c>
      <c r="AD7770" t="s">
        <v>13351</v>
      </c>
      <c r="AE7770" t="s">
        <v>298</v>
      </c>
      <c r="AF7770">
        <f>MONTH(Table1[[#This Row],[Date Sent]])</f>
        <v>4</v>
      </c>
      <c r="AG7770">
        <f>YEAR(Table1[[#This Row],[Date Sent]])</f>
        <v>2024</v>
      </c>
      <c r="AH7770"/>
    </row>
    <row r="7771" spans="1:34" x14ac:dyDescent="0.2">
      <c r="A7771" t="s">
        <v>568</v>
      </c>
      <c r="B7771" t="s">
        <v>8128</v>
      </c>
      <c r="C7771" s="1">
        <v>9.98</v>
      </c>
      <c r="D7771" s="5">
        <v>45384</v>
      </c>
      <c r="E7771" t="s">
        <v>36</v>
      </c>
      <c r="F7771" t="s">
        <v>15</v>
      </c>
      <c r="G7771" s="16" t="s">
        <v>8131</v>
      </c>
      <c r="H7771" s="1"/>
      <c r="J7771"/>
      <c r="AC7771" s="5">
        <v>45412</v>
      </c>
      <c r="AD7771" t="s">
        <v>13351</v>
      </c>
      <c r="AE7771" t="s">
        <v>298</v>
      </c>
      <c r="AF7771">
        <f>MONTH(Table1[[#This Row],[Date Sent]])</f>
        <v>4</v>
      </c>
      <c r="AG7771">
        <f>YEAR(Table1[[#This Row],[Date Sent]])</f>
        <v>2024</v>
      </c>
      <c r="AH7771"/>
    </row>
    <row r="7772" spans="1:34" x14ac:dyDescent="0.2">
      <c r="A7772" t="s">
        <v>568</v>
      </c>
      <c r="B7772" t="s">
        <v>8128</v>
      </c>
      <c r="C7772" s="1">
        <v>1500</v>
      </c>
      <c r="D7772" s="5">
        <v>45387</v>
      </c>
      <c r="E7772" t="s">
        <v>37</v>
      </c>
      <c r="F7772" t="s">
        <v>4</v>
      </c>
      <c r="G7772" s="16" t="s">
        <v>8132</v>
      </c>
      <c r="H7772" s="1"/>
      <c r="J7772"/>
      <c r="AC7772" s="5">
        <v>45412</v>
      </c>
      <c r="AD7772" t="s">
        <v>13351</v>
      </c>
      <c r="AE7772" t="s">
        <v>298</v>
      </c>
      <c r="AF7772">
        <f>MONTH(Table1[[#This Row],[Date Sent]])</f>
        <v>4</v>
      </c>
      <c r="AG7772">
        <f>YEAR(Table1[[#This Row],[Date Sent]])</f>
        <v>2024</v>
      </c>
      <c r="AH7772"/>
    </row>
    <row r="7773" spans="1:34" x14ac:dyDescent="0.2">
      <c r="A7773" t="s">
        <v>410</v>
      </c>
      <c r="B7773" t="s">
        <v>8133</v>
      </c>
      <c r="C7773" s="1">
        <v>152.11000000000001</v>
      </c>
      <c r="D7773" s="5">
        <v>45257</v>
      </c>
      <c r="E7773" t="s">
        <v>21</v>
      </c>
      <c r="F7773" t="s">
        <v>33</v>
      </c>
      <c r="G7773" s="16" t="s">
        <v>8134</v>
      </c>
      <c r="H7773" s="1"/>
      <c r="J7773"/>
      <c r="AC7773" s="5">
        <v>45412</v>
      </c>
      <c r="AD7773" t="s">
        <v>13214</v>
      </c>
      <c r="AE7773" t="s">
        <v>298</v>
      </c>
      <c r="AF7773">
        <f>MONTH(Table1[[#This Row],[Date Sent]])</f>
        <v>4</v>
      </c>
      <c r="AG7773">
        <f>YEAR(Table1[[#This Row],[Date Sent]])</f>
        <v>2024</v>
      </c>
      <c r="AH7773"/>
    </row>
    <row r="7774" spans="1:34" x14ac:dyDescent="0.2">
      <c r="A7774" t="s">
        <v>410</v>
      </c>
      <c r="B7774" t="s">
        <v>8133</v>
      </c>
      <c r="C7774" s="1">
        <v>-9.2799999999999994</v>
      </c>
      <c r="D7774" s="5">
        <v>45385</v>
      </c>
      <c r="E7774" t="s">
        <v>21</v>
      </c>
      <c r="F7774" t="s">
        <v>5</v>
      </c>
      <c r="G7774" s="16" t="s">
        <v>8135</v>
      </c>
      <c r="H7774" s="1"/>
      <c r="J7774"/>
      <c r="AC7774" s="5">
        <v>45412</v>
      </c>
      <c r="AD7774" t="s">
        <v>13214</v>
      </c>
      <c r="AE7774" t="s">
        <v>298</v>
      </c>
      <c r="AF7774">
        <f>MONTH(Table1[[#This Row],[Date Sent]])</f>
        <v>4</v>
      </c>
      <c r="AG7774">
        <f>YEAR(Table1[[#This Row],[Date Sent]])</f>
        <v>2024</v>
      </c>
      <c r="AH7774"/>
    </row>
    <row r="7775" spans="1:34" x14ac:dyDescent="0.2">
      <c r="A7775" t="s">
        <v>410</v>
      </c>
      <c r="B7775" t="s">
        <v>8133</v>
      </c>
      <c r="C7775" s="1">
        <v>7.2</v>
      </c>
      <c r="D7775" s="5">
        <v>45385</v>
      </c>
      <c r="E7775" t="s">
        <v>21</v>
      </c>
      <c r="F7775" t="s">
        <v>18</v>
      </c>
      <c r="G7775" s="16" t="s">
        <v>1713</v>
      </c>
      <c r="H7775" s="1"/>
      <c r="J7775"/>
      <c r="AC7775" s="5">
        <v>45412</v>
      </c>
      <c r="AD7775" t="s">
        <v>13214</v>
      </c>
      <c r="AE7775" t="s">
        <v>298</v>
      </c>
      <c r="AF7775">
        <f>MONTH(Table1[[#This Row],[Date Sent]])</f>
        <v>4</v>
      </c>
      <c r="AG7775">
        <f>YEAR(Table1[[#This Row],[Date Sent]])</f>
        <v>2024</v>
      </c>
      <c r="AH7775"/>
    </row>
    <row r="7776" spans="1:34" x14ac:dyDescent="0.2">
      <c r="A7776" t="s">
        <v>410</v>
      </c>
      <c r="B7776" t="s">
        <v>8133</v>
      </c>
      <c r="C7776" s="1">
        <v>96.78</v>
      </c>
      <c r="D7776" s="5">
        <v>45391</v>
      </c>
      <c r="E7776" t="s">
        <v>23</v>
      </c>
      <c r="F7776" t="s">
        <v>33</v>
      </c>
      <c r="G7776" s="16" t="s">
        <v>8136</v>
      </c>
      <c r="H7776" s="1"/>
      <c r="J7776"/>
      <c r="AC7776" s="5">
        <v>45412</v>
      </c>
      <c r="AD7776" t="s">
        <v>13214</v>
      </c>
      <c r="AE7776" t="s">
        <v>298</v>
      </c>
      <c r="AF7776">
        <f>MONTH(Table1[[#This Row],[Date Sent]])</f>
        <v>4</v>
      </c>
      <c r="AG7776">
        <f>YEAR(Table1[[#This Row],[Date Sent]])</f>
        <v>2024</v>
      </c>
      <c r="AH7776"/>
    </row>
    <row r="7777" spans="1:34" x14ac:dyDescent="0.2">
      <c r="A7777" t="s">
        <v>410</v>
      </c>
      <c r="B7777" t="s">
        <v>8133</v>
      </c>
      <c r="C7777" s="1">
        <v>7.2</v>
      </c>
      <c r="D7777" s="5">
        <v>45392</v>
      </c>
      <c r="E7777" t="s">
        <v>21</v>
      </c>
      <c r="F7777" t="s">
        <v>18</v>
      </c>
      <c r="G7777" s="16" t="s">
        <v>1713</v>
      </c>
      <c r="H7777" s="1"/>
      <c r="J7777"/>
      <c r="AC7777" s="5">
        <v>45412</v>
      </c>
      <c r="AD7777" t="s">
        <v>13214</v>
      </c>
      <c r="AE7777" t="s">
        <v>298</v>
      </c>
      <c r="AF7777">
        <f>MONTH(Table1[[#This Row],[Date Sent]])</f>
        <v>4</v>
      </c>
      <c r="AG7777">
        <f>YEAR(Table1[[#This Row],[Date Sent]])</f>
        <v>2024</v>
      </c>
      <c r="AH7777"/>
    </row>
    <row r="7778" spans="1:34" x14ac:dyDescent="0.2">
      <c r="A7778" t="s">
        <v>410</v>
      </c>
      <c r="B7778" t="s">
        <v>8133</v>
      </c>
      <c r="C7778" s="1">
        <v>282.22000000000003</v>
      </c>
      <c r="D7778" s="5">
        <v>45392</v>
      </c>
      <c r="E7778" t="s">
        <v>21</v>
      </c>
      <c r="F7778" t="s">
        <v>33</v>
      </c>
      <c r="G7778" s="16" t="s">
        <v>1602</v>
      </c>
      <c r="H7778" s="1"/>
      <c r="J7778"/>
      <c r="AC7778" s="5">
        <v>45412</v>
      </c>
      <c r="AD7778" t="s">
        <v>13214</v>
      </c>
      <c r="AE7778" t="s">
        <v>298</v>
      </c>
      <c r="AF7778">
        <f>MONTH(Table1[[#This Row],[Date Sent]])</f>
        <v>4</v>
      </c>
      <c r="AG7778">
        <f>YEAR(Table1[[#This Row],[Date Sent]])</f>
        <v>2024</v>
      </c>
      <c r="AH7778"/>
    </row>
    <row r="7779" spans="1:34" x14ac:dyDescent="0.2">
      <c r="A7779" t="s">
        <v>410</v>
      </c>
      <c r="B7779" t="s">
        <v>8133</v>
      </c>
      <c r="C7779" s="1">
        <v>85.59</v>
      </c>
      <c r="D7779" s="5">
        <v>45393</v>
      </c>
      <c r="E7779" t="s">
        <v>21</v>
      </c>
      <c r="F7779" t="s">
        <v>33</v>
      </c>
      <c r="G7779" s="16" t="s">
        <v>1602</v>
      </c>
      <c r="H7779" s="1"/>
      <c r="J7779"/>
      <c r="AC7779" s="5">
        <v>45412</v>
      </c>
      <c r="AD7779" t="s">
        <v>13214</v>
      </c>
      <c r="AE7779" t="s">
        <v>298</v>
      </c>
      <c r="AF7779">
        <f>MONTH(Table1[[#This Row],[Date Sent]])</f>
        <v>4</v>
      </c>
      <c r="AG7779">
        <f>YEAR(Table1[[#This Row],[Date Sent]])</f>
        <v>2024</v>
      </c>
      <c r="AH7779"/>
    </row>
    <row r="7780" spans="1:34" x14ac:dyDescent="0.2">
      <c r="A7780" t="s">
        <v>410</v>
      </c>
      <c r="B7780" t="s">
        <v>8133</v>
      </c>
      <c r="C7780" s="1">
        <v>24.43</v>
      </c>
      <c r="D7780" s="5">
        <v>45395</v>
      </c>
      <c r="E7780" t="s">
        <v>21</v>
      </c>
      <c r="F7780" t="s">
        <v>33</v>
      </c>
      <c r="G7780" s="16" t="s">
        <v>8137</v>
      </c>
      <c r="H7780" s="1"/>
      <c r="J7780"/>
      <c r="AC7780" s="5">
        <v>45412</v>
      </c>
      <c r="AD7780" t="s">
        <v>13214</v>
      </c>
      <c r="AE7780" t="s">
        <v>298</v>
      </c>
      <c r="AF7780">
        <f>MONTH(Table1[[#This Row],[Date Sent]])</f>
        <v>4</v>
      </c>
      <c r="AG7780">
        <f>YEAR(Table1[[#This Row],[Date Sent]])</f>
        <v>2024</v>
      </c>
      <c r="AH7780"/>
    </row>
    <row r="7781" spans="1:34" x14ac:dyDescent="0.2">
      <c r="A7781" t="s">
        <v>410</v>
      </c>
      <c r="B7781" t="s">
        <v>8133</v>
      </c>
      <c r="C7781" s="1">
        <v>16.93</v>
      </c>
      <c r="D7781" s="5">
        <v>45399</v>
      </c>
      <c r="E7781" t="s">
        <v>21</v>
      </c>
      <c r="F7781" t="s">
        <v>33</v>
      </c>
      <c r="G7781" s="16" t="s">
        <v>8138</v>
      </c>
      <c r="H7781" s="1"/>
      <c r="J7781"/>
      <c r="AC7781" s="5">
        <v>45412</v>
      </c>
      <c r="AD7781" t="s">
        <v>13214</v>
      </c>
      <c r="AE7781" t="s">
        <v>298</v>
      </c>
      <c r="AF7781">
        <f>MONTH(Table1[[#This Row],[Date Sent]])</f>
        <v>4</v>
      </c>
      <c r="AG7781">
        <f>YEAR(Table1[[#This Row],[Date Sent]])</f>
        <v>2024</v>
      </c>
      <c r="AH7781"/>
    </row>
    <row r="7782" spans="1:34" x14ac:dyDescent="0.2">
      <c r="A7782" t="s">
        <v>568</v>
      </c>
      <c r="B7782" t="s">
        <v>8139</v>
      </c>
      <c r="C7782" s="1">
        <v>112.29</v>
      </c>
      <c r="D7782" s="5">
        <v>45360</v>
      </c>
      <c r="E7782" t="s">
        <v>21</v>
      </c>
      <c r="F7782" t="s">
        <v>33</v>
      </c>
      <c r="G7782" s="16" t="s">
        <v>1353</v>
      </c>
      <c r="H7782" s="1"/>
      <c r="J7782"/>
      <c r="AC7782" s="5">
        <v>45412</v>
      </c>
      <c r="AD7782" t="s">
        <v>13351</v>
      </c>
      <c r="AE7782" t="s">
        <v>298</v>
      </c>
      <c r="AF7782">
        <f>MONTH(Table1[[#This Row],[Date Sent]])</f>
        <v>4</v>
      </c>
      <c r="AG7782">
        <f>YEAR(Table1[[#This Row],[Date Sent]])</f>
        <v>2024</v>
      </c>
      <c r="AH7782"/>
    </row>
    <row r="7783" spans="1:34" x14ac:dyDescent="0.2">
      <c r="A7783" t="s">
        <v>568</v>
      </c>
      <c r="B7783" t="s">
        <v>8139</v>
      </c>
      <c r="C7783" s="1">
        <v>85.26</v>
      </c>
      <c r="D7783" s="5">
        <v>45400</v>
      </c>
      <c r="E7783" t="s">
        <v>21</v>
      </c>
      <c r="F7783" t="s">
        <v>33</v>
      </c>
      <c r="G7783" s="16" t="s">
        <v>3791</v>
      </c>
      <c r="H7783" s="1"/>
      <c r="J7783"/>
      <c r="AC7783" s="5">
        <v>45412</v>
      </c>
      <c r="AD7783" t="s">
        <v>13351</v>
      </c>
      <c r="AE7783" t="s">
        <v>298</v>
      </c>
      <c r="AF7783">
        <f>MONTH(Table1[[#This Row],[Date Sent]])</f>
        <v>4</v>
      </c>
      <c r="AG7783">
        <f>YEAR(Table1[[#This Row],[Date Sent]])</f>
        <v>2024</v>
      </c>
      <c r="AH7783"/>
    </row>
    <row r="7784" spans="1:34" x14ac:dyDescent="0.2">
      <c r="A7784" t="s">
        <v>568</v>
      </c>
      <c r="B7784" t="s">
        <v>8139</v>
      </c>
      <c r="C7784" s="1">
        <v>200.75</v>
      </c>
      <c r="D7784" s="5">
        <v>45400</v>
      </c>
      <c r="E7784" t="s">
        <v>20</v>
      </c>
      <c r="F7784" t="s">
        <v>33</v>
      </c>
      <c r="G7784" s="16" t="s">
        <v>1580</v>
      </c>
      <c r="H7784" s="1"/>
      <c r="J7784"/>
      <c r="AC7784" s="5">
        <v>45412</v>
      </c>
      <c r="AD7784" t="s">
        <v>13351</v>
      </c>
      <c r="AE7784" t="s">
        <v>298</v>
      </c>
      <c r="AF7784">
        <f>MONTH(Table1[[#This Row],[Date Sent]])</f>
        <v>4</v>
      </c>
      <c r="AG7784">
        <f>YEAR(Table1[[#This Row],[Date Sent]])</f>
        <v>2024</v>
      </c>
      <c r="AH7784"/>
    </row>
    <row r="7785" spans="1:34" x14ac:dyDescent="0.2">
      <c r="A7785" t="s">
        <v>2895</v>
      </c>
      <c r="B7785" t="s">
        <v>8140</v>
      </c>
      <c r="C7785" s="1">
        <v>63.07</v>
      </c>
      <c r="D7785" s="5">
        <v>45370</v>
      </c>
      <c r="E7785" t="s">
        <v>21</v>
      </c>
      <c r="F7785" t="s">
        <v>17</v>
      </c>
      <c r="G7785" s="16" t="s">
        <v>8141</v>
      </c>
      <c r="H7785" s="1"/>
      <c r="J7785"/>
      <c r="AC7785" s="5">
        <v>45412</v>
      </c>
      <c r="AD7785" t="s">
        <v>13286</v>
      </c>
      <c r="AE7785" t="s">
        <v>298</v>
      </c>
      <c r="AF7785">
        <f>MONTH(Table1[[#This Row],[Date Sent]])</f>
        <v>4</v>
      </c>
      <c r="AG7785">
        <f>YEAR(Table1[[#This Row],[Date Sent]])</f>
        <v>2024</v>
      </c>
      <c r="AH7785"/>
    </row>
    <row r="7786" spans="1:34" x14ac:dyDescent="0.2">
      <c r="A7786" t="s">
        <v>2895</v>
      </c>
      <c r="B7786" t="s">
        <v>8140</v>
      </c>
      <c r="C7786" s="1">
        <v>22.65</v>
      </c>
      <c r="D7786" s="5">
        <v>45370</v>
      </c>
      <c r="E7786" t="s">
        <v>21</v>
      </c>
      <c r="F7786" t="s">
        <v>17</v>
      </c>
      <c r="G7786" s="16" t="s">
        <v>8142</v>
      </c>
      <c r="H7786" s="1"/>
      <c r="J7786"/>
      <c r="AC7786" s="5">
        <v>45412</v>
      </c>
      <c r="AD7786" t="s">
        <v>13286</v>
      </c>
      <c r="AE7786" t="s">
        <v>298</v>
      </c>
      <c r="AF7786">
        <f>MONTH(Table1[[#This Row],[Date Sent]])</f>
        <v>4</v>
      </c>
      <c r="AG7786">
        <f>YEAR(Table1[[#This Row],[Date Sent]])</f>
        <v>2024</v>
      </c>
      <c r="AH7786"/>
    </row>
    <row r="7787" spans="1:34" x14ac:dyDescent="0.2">
      <c r="A7787" t="s">
        <v>2895</v>
      </c>
      <c r="B7787" t="s">
        <v>8140</v>
      </c>
      <c r="C7787" s="1">
        <v>14.02</v>
      </c>
      <c r="D7787" s="5">
        <v>45376</v>
      </c>
      <c r="E7787" t="s">
        <v>21</v>
      </c>
      <c r="F7787" t="s">
        <v>33</v>
      </c>
      <c r="G7787" s="16" t="s">
        <v>8143</v>
      </c>
      <c r="H7787" s="1"/>
      <c r="J7787"/>
      <c r="AC7787" s="5">
        <v>45412</v>
      </c>
      <c r="AD7787" t="s">
        <v>13286</v>
      </c>
      <c r="AE7787" t="s">
        <v>298</v>
      </c>
      <c r="AF7787">
        <f>MONTH(Table1[[#This Row],[Date Sent]])</f>
        <v>4</v>
      </c>
      <c r="AG7787">
        <f>YEAR(Table1[[#This Row],[Date Sent]])</f>
        <v>2024</v>
      </c>
      <c r="AH7787"/>
    </row>
    <row r="7788" spans="1:34" x14ac:dyDescent="0.2">
      <c r="A7788" t="s">
        <v>2895</v>
      </c>
      <c r="B7788" t="s">
        <v>8140</v>
      </c>
      <c r="C7788" s="1">
        <v>10.78</v>
      </c>
      <c r="D7788" s="5">
        <v>45385</v>
      </c>
      <c r="E7788" t="s">
        <v>21</v>
      </c>
      <c r="F7788" t="s">
        <v>33</v>
      </c>
      <c r="G7788" s="16" t="s">
        <v>8143</v>
      </c>
      <c r="H7788" s="1"/>
      <c r="J7788"/>
      <c r="AC7788" s="5">
        <v>45412</v>
      </c>
      <c r="AD7788" t="s">
        <v>13286</v>
      </c>
      <c r="AE7788" t="s">
        <v>298</v>
      </c>
      <c r="AF7788">
        <f>MONTH(Table1[[#This Row],[Date Sent]])</f>
        <v>4</v>
      </c>
      <c r="AG7788">
        <f>YEAR(Table1[[#This Row],[Date Sent]])</f>
        <v>2024</v>
      </c>
      <c r="AH7788"/>
    </row>
    <row r="7789" spans="1:34" x14ac:dyDescent="0.2">
      <c r="A7789" t="s">
        <v>2895</v>
      </c>
      <c r="B7789" t="s">
        <v>8140</v>
      </c>
      <c r="C7789" s="1">
        <v>30.47</v>
      </c>
      <c r="D7789" s="5">
        <v>45387</v>
      </c>
      <c r="E7789" t="s">
        <v>21</v>
      </c>
      <c r="F7789" t="s">
        <v>33</v>
      </c>
      <c r="G7789" s="16" t="s">
        <v>8144</v>
      </c>
      <c r="H7789" s="1"/>
      <c r="J7789"/>
      <c r="AC7789" s="5">
        <v>45412</v>
      </c>
      <c r="AD7789" t="s">
        <v>13286</v>
      </c>
      <c r="AE7789" t="s">
        <v>298</v>
      </c>
      <c r="AF7789">
        <f>MONTH(Table1[[#This Row],[Date Sent]])</f>
        <v>4</v>
      </c>
      <c r="AG7789">
        <f>YEAR(Table1[[#This Row],[Date Sent]])</f>
        <v>2024</v>
      </c>
      <c r="AH7789"/>
    </row>
    <row r="7790" spans="1:34" x14ac:dyDescent="0.2">
      <c r="A7790" t="s">
        <v>2895</v>
      </c>
      <c r="B7790" t="s">
        <v>8140</v>
      </c>
      <c r="C7790" s="1">
        <v>247.98</v>
      </c>
      <c r="D7790" s="5">
        <v>45388</v>
      </c>
      <c r="E7790" t="s">
        <v>21</v>
      </c>
      <c r="F7790" t="s">
        <v>33</v>
      </c>
      <c r="G7790" s="16" t="s">
        <v>8145</v>
      </c>
      <c r="H7790" s="1"/>
      <c r="J7790"/>
      <c r="AC7790" s="5">
        <v>45412</v>
      </c>
      <c r="AD7790" t="s">
        <v>13286</v>
      </c>
      <c r="AE7790" t="s">
        <v>298</v>
      </c>
      <c r="AF7790">
        <f>MONTH(Table1[[#This Row],[Date Sent]])</f>
        <v>4</v>
      </c>
      <c r="AG7790">
        <f>YEAR(Table1[[#This Row],[Date Sent]])</f>
        <v>2024</v>
      </c>
      <c r="AH7790"/>
    </row>
    <row r="7791" spans="1:34" x14ac:dyDescent="0.2">
      <c r="A7791" t="s">
        <v>2895</v>
      </c>
      <c r="B7791" t="s">
        <v>8140</v>
      </c>
      <c r="C7791" s="1">
        <v>371.64</v>
      </c>
      <c r="D7791" s="5">
        <v>45392</v>
      </c>
      <c r="E7791" t="s">
        <v>21</v>
      </c>
      <c r="F7791" t="s">
        <v>33</v>
      </c>
      <c r="G7791" s="16" t="s">
        <v>3673</v>
      </c>
      <c r="H7791" s="1"/>
      <c r="J7791"/>
      <c r="AC7791" s="5">
        <v>45412</v>
      </c>
      <c r="AD7791" t="s">
        <v>13286</v>
      </c>
      <c r="AE7791" t="s">
        <v>298</v>
      </c>
      <c r="AF7791">
        <f>MONTH(Table1[[#This Row],[Date Sent]])</f>
        <v>4</v>
      </c>
      <c r="AG7791">
        <f>YEAR(Table1[[#This Row],[Date Sent]])</f>
        <v>2024</v>
      </c>
      <c r="AH7791"/>
    </row>
    <row r="7792" spans="1:34" x14ac:dyDescent="0.2">
      <c r="A7792" t="s">
        <v>2895</v>
      </c>
      <c r="B7792" t="s">
        <v>8140</v>
      </c>
      <c r="C7792" s="1">
        <v>39.96</v>
      </c>
      <c r="D7792" s="5">
        <v>45394</v>
      </c>
      <c r="E7792" t="s">
        <v>21</v>
      </c>
      <c r="F7792" t="s">
        <v>33</v>
      </c>
      <c r="G7792" s="16" t="s">
        <v>8146</v>
      </c>
      <c r="H7792" s="1"/>
      <c r="J7792"/>
      <c r="AC7792" s="5">
        <v>45412</v>
      </c>
      <c r="AD7792" t="s">
        <v>13286</v>
      </c>
      <c r="AE7792" t="s">
        <v>298</v>
      </c>
      <c r="AF7792">
        <f>MONTH(Table1[[#This Row],[Date Sent]])</f>
        <v>4</v>
      </c>
      <c r="AG7792">
        <f>YEAR(Table1[[#This Row],[Date Sent]])</f>
        <v>2024</v>
      </c>
      <c r="AH7792"/>
    </row>
    <row r="7793" spans="1:34" x14ac:dyDescent="0.2">
      <c r="A7793" t="s">
        <v>4669</v>
      </c>
      <c r="B7793" t="s">
        <v>8147</v>
      </c>
      <c r="C7793" s="1">
        <v>9.52</v>
      </c>
      <c r="D7793" s="5">
        <v>45369</v>
      </c>
      <c r="E7793" t="s">
        <v>21</v>
      </c>
      <c r="F7793" t="s">
        <v>33</v>
      </c>
      <c r="G7793" s="16" t="s">
        <v>8148</v>
      </c>
      <c r="H7793" s="1"/>
      <c r="J7793"/>
      <c r="AC7793" s="5">
        <v>45412</v>
      </c>
      <c r="AD7793" t="s">
        <v>14572</v>
      </c>
      <c r="AE7793" t="s">
        <v>298</v>
      </c>
      <c r="AF7793">
        <f>MONTH(Table1[[#This Row],[Date Sent]])</f>
        <v>4</v>
      </c>
      <c r="AG7793">
        <f>YEAR(Table1[[#This Row],[Date Sent]])</f>
        <v>2024</v>
      </c>
      <c r="AH7793"/>
    </row>
    <row r="7794" spans="1:34" x14ac:dyDescent="0.2">
      <c r="A7794" t="s">
        <v>4669</v>
      </c>
      <c r="B7794" t="s">
        <v>8147</v>
      </c>
      <c r="C7794" s="1">
        <v>100</v>
      </c>
      <c r="D7794" s="5">
        <v>45371</v>
      </c>
      <c r="E7794" t="s">
        <v>27</v>
      </c>
      <c r="F7794" t="s">
        <v>39</v>
      </c>
      <c r="G7794" s="16" t="s">
        <v>8149</v>
      </c>
      <c r="H7794" s="1"/>
      <c r="J7794"/>
      <c r="AC7794" s="5">
        <v>45412</v>
      </c>
      <c r="AD7794" t="s">
        <v>14572</v>
      </c>
      <c r="AE7794" t="s">
        <v>298</v>
      </c>
      <c r="AF7794">
        <f>MONTH(Table1[[#This Row],[Date Sent]])</f>
        <v>4</v>
      </c>
      <c r="AG7794">
        <f>YEAR(Table1[[#This Row],[Date Sent]])</f>
        <v>2024</v>
      </c>
      <c r="AH7794"/>
    </row>
    <row r="7795" spans="1:34" x14ac:dyDescent="0.2">
      <c r="A7795" t="s">
        <v>4669</v>
      </c>
      <c r="B7795" t="s">
        <v>8147</v>
      </c>
      <c r="C7795" s="1">
        <v>84.75</v>
      </c>
      <c r="D7795" s="5">
        <v>45371</v>
      </c>
      <c r="E7795" t="s">
        <v>13</v>
      </c>
      <c r="F7795" t="s">
        <v>33</v>
      </c>
      <c r="G7795" s="16" t="s">
        <v>8150</v>
      </c>
      <c r="H7795" s="1"/>
      <c r="J7795"/>
      <c r="AC7795" s="5">
        <v>45412</v>
      </c>
      <c r="AD7795" t="s">
        <v>14572</v>
      </c>
      <c r="AE7795" t="s">
        <v>298</v>
      </c>
      <c r="AF7795">
        <f>MONTH(Table1[[#This Row],[Date Sent]])</f>
        <v>4</v>
      </c>
      <c r="AG7795">
        <f>YEAR(Table1[[#This Row],[Date Sent]])</f>
        <v>2024</v>
      </c>
      <c r="AH7795"/>
    </row>
    <row r="7796" spans="1:34" x14ac:dyDescent="0.2">
      <c r="A7796" t="s">
        <v>4669</v>
      </c>
      <c r="B7796" t="s">
        <v>8147</v>
      </c>
      <c r="C7796" s="1">
        <v>21.15</v>
      </c>
      <c r="D7796" s="5">
        <v>45378</v>
      </c>
      <c r="E7796" t="s">
        <v>13</v>
      </c>
      <c r="F7796" t="s">
        <v>17</v>
      </c>
      <c r="G7796" s="16" t="s">
        <v>8151</v>
      </c>
      <c r="H7796" s="1"/>
      <c r="J7796"/>
      <c r="AC7796" s="5">
        <v>45412</v>
      </c>
      <c r="AD7796" t="s">
        <v>14572</v>
      </c>
      <c r="AE7796" t="s">
        <v>298</v>
      </c>
      <c r="AF7796">
        <f>MONTH(Table1[[#This Row],[Date Sent]])</f>
        <v>4</v>
      </c>
      <c r="AG7796">
        <f>YEAR(Table1[[#This Row],[Date Sent]])</f>
        <v>2024</v>
      </c>
      <c r="AH7796"/>
    </row>
    <row r="7797" spans="1:34" x14ac:dyDescent="0.2">
      <c r="A7797" t="s">
        <v>4669</v>
      </c>
      <c r="B7797" t="s">
        <v>8147</v>
      </c>
      <c r="C7797" s="1">
        <v>215.49</v>
      </c>
      <c r="D7797" s="5">
        <v>45398</v>
      </c>
      <c r="E7797" t="s">
        <v>13</v>
      </c>
      <c r="F7797" t="s">
        <v>33</v>
      </c>
      <c r="G7797" s="16" t="s">
        <v>8152</v>
      </c>
      <c r="H7797" s="1"/>
      <c r="J7797"/>
      <c r="AC7797" s="5">
        <v>45412</v>
      </c>
      <c r="AD7797" t="s">
        <v>14572</v>
      </c>
      <c r="AE7797" t="s">
        <v>298</v>
      </c>
      <c r="AF7797">
        <f>MONTH(Table1[[#This Row],[Date Sent]])</f>
        <v>4</v>
      </c>
      <c r="AG7797">
        <f>YEAR(Table1[[#This Row],[Date Sent]])</f>
        <v>2024</v>
      </c>
      <c r="AH7797"/>
    </row>
    <row r="7798" spans="1:34" x14ac:dyDescent="0.2">
      <c r="A7798" t="s">
        <v>3288</v>
      </c>
      <c r="B7798" t="s">
        <v>8153</v>
      </c>
      <c r="C7798" s="1">
        <v>1000</v>
      </c>
      <c r="D7798" s="5">
        <v>45366</v>
      </c>
      <c r="E7798" t="s">
        <v>41</v>
      </c>
      <c r="F7798" t="s">
        <v>26</v>
      </c>
      <c r="G7798" s="16" t="s">
        <v>8154</v>
      </c>
      <c r="H7798" s="1"/>
      <c r="J7798"/>
      <c r="AC7798" s="5">
        <v>45412</v>
      </c>
      <c r="AD7798" t="s">
        <v>13323</v>
      </c>
      <c r="AE7798" t="s">
        <v>10880</v>
      </c>
      <c r="AF7798">
        <f>MONTH(Table1[[#This Row],[Date Sent]])</f>
        <v>4</v>
      </c>
      <c r="AG7798">
        <f>YEAR(Table1[[#This Row],[Date Sent]])</f>
        <v>2024</v>
      </c>
      <c r="AH7798"/>
    </row>
    <row r="7799" spans="1:34" x14ac:dyDescent="0.2">
      <c r="A7799" t="s">
        <v>3288</v>
      </c>
      <c r="B7799" t="s">
        <v>8153</v>
      </c>
      <c r="C7799" s="1">
        <v>81.739999999999995</v>
      </c>
      <c r="D7799" s="5">
        <v>45370</v>
      </c>
      <c r="E7799" t="s">
        <v>14</v>
      </c>
      <c r="F7799" t="s">
        <v>24</v>
      </c>
      <c r="G7799" s="16" t="s">
        <v>8155</v>
      </c>
      <c r="H7799" s="1"/>
      <c r="J7799"/>
      <c r="AC7799" s="5">
        <v>45412</v>
      </c>
      <c r="AD7799" t="s">
        <v>13323</v>
      </c>
      <c r="AE7799" t="s">
        <v>10880</v>
      </c>
      <c r="AF7799">
        <f>MONTH(Table1[[#This Row],[Date Sent]])</f>
        <v>4</v>
      </c>
      <c r="AG7799">
        <f>YEAR(Table1[[#This Row],[Date Sent]])</f>
        <v>2024</v>
      </c>
      <c r="AH7799"/>
    </row>
    <row r="7800" spans="1:34" x14ac:dyDescent="0.2">
      <c r="A7800" t="s">
        <v>3288</v>
      </c>
      <c r="B7800" t="s">
        <v>8153</v>
      </c>
      <c r="C7800" s="1">
        <v>400.67</v>
      </c>
      <c r="D7800" s="5">
        <v>45371</v>
      </c>
      <c r="E7800" t="s">
        <v>24</v>
      </c>
      <c r="F7800" t="s">
        <v>6</v>
      </c>
      <c r="G7800" s="16" t="s">
        <v>8156</v>
      </c>
      <c r="H7800" s="1"/>
      <c r="J7800"/>
      <c r="AC7800" s="5">
        <v>45412</v>
      </c>
      <c r="AD7800" t="s">
        <v>13323</v>
      </c>
      <c r="AE7800" t="s">
        <v>10880</v>
      </c>
      <c r="AF7800">
        <f>MONTH(Table1[[#This Row],[Date Sent]])</f>
        <v>4</v>
      </c>
      <c r="AG7800">
        <f>YEAR(Table1[[#This Row],[Date Sent]])</f>
        <v>2024</v>
      </c>
      <c r="AH7800"/>
    </row>
    <row r="7801" spans="1:34" x14ac:dyDescent="0.2">
      <c r="A7801" t="s">
        <v>3288</v>
      </c>
      <c r="B7801" t="s">
        <v>8153</v>
      </c>
      <c r="C7801" s="1">
        <v>695</v>
      </c>
      <c r="D7801" s="5">
        <v>45373</v>
      </c>
      <c r="E7801" t="s">
        <v>24</v>
      </c>
      <c r="F7801" t="s">
        <v>6</v>
      </c>
      <c r="G7801" s="16" t="s">
        <v>8157</v>
      </c>
      <c r="H7801" s="1"/>
      <c r="J7801"/>
      <c r="AC7801" s="5">
        <v>45412</v>
      </c>
      <c r="AD7801" t="s">
        <v>13323</v>
      </c>
      <c r="AE7801" t="s">
        <v>10880</v>
      </c>
      <c r="AF7801">
        <f>MONTH(Table1[[#This Row],[Date Sent]])</f>
        <v>4</v>
      </c>
      <c r="AG7801">
        <f>YEAR(Table1[[#This Row],[Date Sent]])</f>
        <v>2024</v>
      </c>
      <c r="AH7801"/>
    </row>
    <row r="7802" spans="1:34" x14ac:dyDescent="0.2">
      <c r="A7802" t="s">
        <v>3288</v>
      </c>
      <c r="B7802" t="s">
        <v>8153</v>
      </c>
      <c r="C7802" s="1">
        <v>90.5</v>
      </c>
      <c r="D7802" s="5">
        <v>45381</v>
      </c>
      <c r="E7802" t="s">
        <v>41</v>
      </c>
      <c r="F7802" t="s">
        <v>26</v>
      </c>
      <c r="G7802" s="16" t="s">
        <v>3781</v>
      </c>
      <c r="H7802" s="1"/>
      <c r="J7802"/>
      <c r="AC7802" s="5">
        <v>45412</v>
      </c>
      <c r="AD7802" t="s">
        <v>13323</v>
      </c>
      <c r="AE7802" t="s">
        <v>10880</v>
      </c>
      <c r="AF7802">
        <f>MONTH(Table1[[#This Row],[Date Sent]])</f>
        <v>4</v>
      </c>
      <c r="AG7802">
        <f>YEAR(Table1[[#This Row],[Date Sent]])</f>
        <v>2024</v>
      </c>
      <c r="AH7802"/>
    </row>
    <row r="7803" spans="1:34" x14ac:dyDescent="0.2">
      <c r="A7803" t="s">
        <v>3288</v>
      </c>
      <c r="B7803" t="s">
        <v>8153</v>
      </c>
      <c r="C7803" s="1">
        <v>410</v>
      </c>
      <c r="D7803" s="5">
        <v>45384</v>
      </c>
      <c r="E7803" t="s">
        <v>41</v>
      </c>
      <c r="F7803" t="s">
        <v>26</v>
      </c>
      <c r="G7803" s="16" t="s">
        <v>8158</v>
      </c>
      <c r="H7803" s="1"/>
      <c r="J7803"/>
      <c r="AC7803" s="5">
        <v>45412</v>
      </c>
      <c r="AD7803" t="s">
        <v>13323</v>
      </c>
      <c r="AE7803" t="s">
        <v>10880</v>
      </c>
      <c r="AF7803">
        <f>MONTH(Table1[[#This Row],[Date Sent]])</f>
        <v>4</v>
      </c>
      <c r="AG7803">
        <f>YEAR(Table1[[#This Row],[Date Sent]])</f>
        <v>2024</v>
      </c>
      <c r="AH7803"/>
    </row>
    <row r="7804" spans="1:34" x14ac:dyDescent="0.2">
      <c r="A7804" t="s">
        <v>2624</v>
      </c>
      <c r="B7804" t="s">
        <v>8159</v>
      </c>
      <c r="C7804" s="1">
        <v>86.3</v>
      </c>
      <c r="D7804" s="5">
        <v>45377</v>
      </c>
      <c r="E7804" t="s">
        <v>39</v>
      </c>
      <c r="F7804" t="s">
        <v>33</v>
      </c>
      <c r="G7804" s="16" t="s">
        <v>8160</v>
      </c>
      <c r="H7804" s="1"/>
      <c r="J7804"/>
      <c r="AC7804" s="5">
        <v>45412</v>
      </c>
      <c r="AD7804" t="s">
        <v>14652</v>
      </c>
      <c r="AE7804" t="s">
        <v>272</v>
      </c>
      <c r="AF7804">
        <f>MONTH(Table1[[#This Row],[Date Sent]])</f>
        <v>4</v>
      </c>
      <c r="AG7804">
        <f>YEAR(Table1[[#This Row],[Date Sent]])</f>
        <v>2024</v>
      </c>
      <c r="AH7804"/>
    </row>
    <row r="7805" spans="1:34" x14ac:dyDescent="0.2">
      <c r="A7805" t="s">
        <v>2624</v>
      </c>
      <c r="B7805" t="s">
        <v>8159</v>
      </c>
      <c r="C7805" s="1">
        <v>95.33</v>
      </c>
      <c r="D7805" s="5">
        <v>45379</v>
      </c>
      <c r="E7805" t="s">
        <v>21</v>
      </c>
      <c r="F7805" t="s">
        <v>33</v>
      </c>
      <c r="G7805" s="16" t="s">
        <v>8161</v>
      </c>
      <c r="H7805" s="1"/>
      <c r="J7805"/>
      <c r="AC7805" s="5">
        <v>45412</v>
      </c>
      <c r="AD7805" t="s">
        <v>14652</v>
      </c>
      <c r="AE7805" t="s">
        <v>272</v>
      </c>
      <c r="AF7805">
        <f>MONTH(Table1[[#This Row],[Date Sent]])</f>
        <v>4</v>
      </c>
      <c r="AG7805">
        <f>YEAR(Table1[[#This Row],[Date Sent]])</f>
        <v>2024</v>
      </c>
      <c r="AH7805"/>
    </row>
    <row r="7806" spans="1:34" x14ac:dyDescent="0.2">
      <c r="A7806" t="s">
        <v>2624</v>
      </c>
      <c r="B7806" t="s">
        <v>8159</v>
      </c>
      <c r="C7806" s="1">
        <v>37.53</v>
      </c>
      <c r="D7806" s="5">
        <v>45385</v>
      </c>
      <c r="E7806" t="s">
        <v>21</v>
      </c>
      <c r="F7806" t="s">
        <v>39</v>
      </c>
      <c r="G7806" s="16" t="s">
        <v>8162</v>
      </c>
      <c r="H7806" s="1"/>
      <c r="J7806"/>
      <c r="AC7806" s="5">
        <v>45412</v>
      </c>
      <c r="AD7806" t="s">
        <v>14652</v>
      </c>
      <c r="AE7806" t="s">
        <v>272</v>
      </c>
      <c r="AF7806">
        <f>MONTH(Table1[[#This Row],[Date Sent]])</f>
        <v>4</v>
      </c>
      <c r="AG7806">
        <f>YEAR(Table1[[#This Row],[Date Sent]])</f>
        <v>2024</v>
      </c>
      <c r="AH7806"/>
    </row>
    <row r="7807" spans="1:34" x14ac:dyDescent="0.2">
      <c r="A7807" t="s">
        <v>2624</v>
      </c>
      <c r="B7807" t="s">
        <v>8159</v>
      </c>
      <c r="C7807" s="1">
        <v>85.38</v>
      </c>
      <c r="D7807" s="5">
        <v>45386</v>
      </c>
      <c r="E7807" t="s">
        <v>21</v>
      </c>
      <c r="F7807" t="s">
        <v>33</v>
      </c>
      <c r="G7807" s="16" t="s">
        <v>8163</v>
      </c>
      <c r="H7807" s="1"/>
      <c r="J7807"/>
      <c r="AC7807" s="5">
        <v>45412</v>
      </c>
      <c r="AD7807" t="s">
        <v>14652</v>
      </c>
      <c r="AE7807" t="s">
        <v>272</v>
      </c>
      <c r="AF7807">
        <f>MONTH(Table1[[#This Row],[Date Sent]])</f>
        <v>4</v>
      </c>
      <c r="AG7807">
        <f>YEAR(Table1[[#This Row],[Date Sent]])</f>
        <v>2024</v>
      </c>
      <c r="AH7807"/>
    </row>
    <row r="7808" spans="1:34" x14ac:dyDescent="0.2">
      <c r="A7808" t="s">
        <v>2624</v>
      </c>
      <c r="B7808" t="s">
        <v>8159</v>
      </c>
      <c r="C7808" s="1">
        <v>90.82</v>
      </c>
      <c r="D7808" s="5">
        <v>45387</v>
      </c>
      <c r="E7808" t="s">
        <v>21</v>
      </c>
      <c r="F7808" t="s">
        <v>33</v>
      </c>
      <c r="G7808" s="16" t="s">
        <v>8164</v>
      </c>
      <c r="H7808" s="1"/>
      <c r="J7808"/>
      <c r="AC7808" s="5">
        <v>45412</v>
      </c>
      <c r="AD7808" t="s">
        <v>14652</v>
      </c>
      <c r="AE7808" t="s">
        <v>272</v>
      </c>
      <c r="AF7808">
        <f>MONTH(Table1[[#This Row],[Date Sent]])</f>
        <v>4</v>
      </c>
      <c r="AG7808">
        <f>YEAR(Table1[[#This Row],[Date Sent]])</f>
        <v>2024</v>
      </c>
      <c r="AH7808"/>
    </row>
    <row r="7809" spans="1:34" x14ac:dyDescent="0.2">
      <c r="A7809" t="s">
        <v>2624</v>
      </c>
      <c r="B7809" t="s">
        <v>8159</v>
      </c>
      <c r="C7809" s="1">
        <v>79.63</v>
      </c>
      <c r="D7809" s="5">
        <v>45394</v>
      </c>
      <c r="E7809" t="s">
        <v>21</v>
      </c>
      <c r="F7809" t="s">
        <v>33</v>
      </c>
      <c r="G7809" s="16" t="s">
        <v>8165</v>
      </c>
      <c r="H7809" s="1"/>
      <c r="J7809"/>
      <c r="AC7809" s="5">
        <v>45412</v>
      </c>
      <c r="AD7809" t="s">
        <v>14652</v>
      </c>
      <c r="AE7809" t="s">
        <v>272</v>
      </c>
      <c r="AF7809">
        <f>MONTH(Table1[[#This Row],[Date Sent]])</f>
        <v>4</v>
      </c>
      <c r="AG7809">
        <f>YEAR(Table1[[#This Row],[Date Sent]])</f>
        <v>2024</v>
      </c>
      <c r="AH7809"/>
    </row>
    <row r="7810" spans="1:34" x14ac:dyDescent="0.2">
      <c r="A7810" t="s">
        <v>540</v>
      </c>
      <c r="B7810" t="s">
        <v>8166</v>
      </c>
      <c r="C7810" s="1">
        <v>74.8</v>
      </c>
      <c r="D7810" s="5">
        <v>45385</v>
      </c>
      <c r="E7810" t="s">
        <v>21</v>
      </c>
      <c r="F7810" t="s">
        <v>33</v>
      </c>
      <c r="G7810" s="16" t="s">
        <v>8167</v>
      </c>
      <c r="H7810" s="1"/>
      <c r="J7810"/>
      <c r="AC7810" s="5">
        <v>45412</v>
      </c>
      <c r="AD7810" t="s">
        <v>14601</v>
      </c>
      <c r="AE7810" t="s">
        <v>272</v>
      </c>
      <c r="AF7810">
        <f>MONTH(Table1[[#This Row],[Date Sent]])</f>
        <v>4</v>
      </c>
      <c r="AG7810">
        <f>YEAR(Table1[[#This Row],[Date Sent]])</f>
        <v>2024</v>
      </c>
      <c r="AH7810"/>
    </row>
    <row r="7811" spans="1:34" x14ac:dyDescent="0.2">
      <c r="A7811" t="s">
        <v>540</v>
      </c>
      <c r="B7811" t="s">
        <v>8166</v>
      </c>
      <c r="C7811" s="1">
        <v>36.36</v>
      </c>
      <c r="D7811" s="5">
        <v>45386</v>
      </c>
      <c r="E7811" t="s">
        <v>33</v>
      </c>
      <c r="F7811" t="s">
        <v>39</v>
      </c>
      <c r="G7811" s="16" t="s">
        <v>8168</v>
      </c>
      <c r="H7811" s="1"/>
      <c r="J7811"/>
      <c r="AC7811" s="5">
        <v>45412</v>
      </c>
      <c r="AD7811" t="s">
        <v>14601</v>
      </c>
      <c r="AE7811" t="s">
        <v>272</v>
      </c>
      <c r="AF7811">
        <f>MONTH(Table1[[#This Row],[Date Sent]])</f>
        <v>4</v>
      </c>
      <c r="AG7811">
        <f>YEAR(Table1[[#This Row],[Date Sent]])</f>
        <v>2024</v>
      </c>
      <c r="AH7811"/>
    </row>
    <row r="7812" spans="1:34" x14ac:dyDescent="0.2">
      <c r="A7812" t="s">
        <v>540</v>
      </c>
      <c r="B7812" t="s">
        <v>8166</v>
      </c>
      <c r="C7812" s="1">
        <v>36.81</v>
      </c>
      <c r="D7812" s="5">
        <v>45388</v>
      </c>
      <c r="E7812" t="s">
        <v>21</v>
      </c>
      <c r="F7812" t="s">
        <v>33</v>
      </c>
      <c r="G7812" s="16" t="s">
        <v>8169</v>
      </c>
      <c r="H7812" s="1"/>
      <c r="J7812"/>
      <c r="AC7812" s="5">
        <v>45412</v>
      </c>
      <c r="AD7812" t="s">
        <v>14601</v>
      </c>
      <c r="AE7812" t="s">
        <v>272</v>
      </c>
      <c r="AF7812">
        <f>MONTH(Table1[[#This Row],[Date Sent]])</f>
        <v>4</v>
      </c>
      <c r="AG7812">
        <f>YEAR(Table1[[#This Row],[Date Sent]])</f>
        <v>2024</v>
      </c>
      <c r="AH7812"/>
    </row>
    <row r="7813" spans="1:34" x14ac:dyDescent="0.2">
      <c r="A7813" t="s">
        <v>540</v>
      </c>
      <c r="B7813" t="s">
        <v>8166</v>
      </c>
      <c r="C7813" s="1">
        <v>113.38</v>
      </c>
      <c r="D7813" s="5">
        <v>45392</v>
      </c>
      <c r="E7813" t="s">
        <v>32</v>
      </c>
      <c r="F7813" t="s">
        <v>15</v>
      </c>
      <c r="G7813" s="16" t="s">
        <v>8170</v>
      </c>
      <c r="H7813" s="1"/>
      <c r="J7813"/>
      <c r="AC7813" s="5">
        <v>45412</v>
      </c>
      <c r="AD7813" t="s">
        <v>14601</v>
      </c>
      <c r="AE7813" t="s">
        <v>272</v>
      </c>
      <c r="AF7813">
        <f>MONTH(Table1[[#This Row],[Date Sent]])</f>
        <v>4</v>
      </c>
      <c r="AG7813">
        <f>YEAR(Table1[[#This Row],[Date Sent]])</f>
        <v>2024</v>
      </c>
      <c r="AH7813"/>
    </row>
    <row r="7814" spans="1:34" x14ac:dyDescent="0.2">
      <c r="A7814" t="s">
        <v>482</v>
      </c>
      <c r="B7814" t="s">
        <v>8171</v>
      </c>
      <c r="C7814" s="1">
        <v>487</v>
      </c>
      <c r="D7814" s="5">
        <v>45399</v>
      </c>
      <c r="E7814" t="s">
        <v>23</v>
      </c>
      <c r="F7814" t="s">
        <v>49</v>
      </c>
      <c r="G7814" s="16" t="s">
        <v>8172</v>
      </c>
      <c r="H7814" s="1"/>
      <c r="J7814"/>
      <c r="AC7814" s="5">
        <v>45412</v>
      </c>
      <c r="AD7814" t="s">
        <v>13354</v>
      </c>
      <c r="AE7814" t="s">
        <v>475</v>
      </c>
      <c r="AF7814">
        <f>MONTH(Table1[[#This Row],[Date Sent]])</f>
        <v>4</v>
      </c>
      <c r="AG7814">
        <f>YEAR(Table1[[#This Row],[Date Sent]])</f>
        <v>2024</v>
      </c>
      <c r="AH7814"/>
    </row>
    <row r="7815" spans="1:34" x14ac:dyDescent="0.2">
      <c r="A7815" t="s">
        <v>482</v>
      </c>
      <c r="B7815" t="s">
        <v>8171</v>
      </c>
      <c r="C7815" s="1">
        <v>-1093.2</v>
      </c>
      <c r="D7815" s="5">
        <v>45399</v>
      </c>
      <c r="E7815" t="s">
        <v>27</v>
      </c>
      <c r="F7815" t="s">
        <v>20</v>
      </c>
      <c r="G7815" s="16" t="s">
        <v>1012</v>
      </c>
      <c r="H7815" s="1"/>
      <c r="J7815"/>
      <c r="AC7815" s="5">
        <v>45412</v>
      </c>
      <c r="AD7815" t="s">
        <v>13354</v>
      </c>
      <c r="AE7815" t="s">
        <v>475</v>
      </c>
      <c r="AF7815">
        <f>MONTH(Table1[[#This Row],[Date Sent]])</f>
        <v>4</v>
      </c>
      <c r="AG7815">
        <f>YEAR(Table1[[#This Row],[Date Sent]])</f>
        <v>2024</v>
      </c>
      <c r="AH7815"/>
    </row>
    <row r="7816" spans="1:34" x14ac:dyDescent="0.2">
      <c r="A7816" t="s">
        <v>585</v>
      </c>
      <c r="B7816" t="s">
        <v>8173</v>
      </c>
      <c r="C7816" s="1">
        <v>125.09</v>
      </c>
      <c r="D7816" s="5">
        <v>45383</v>
      </c>
      <c r="E7816" t="s">
        <v>25</v>
      </c>
      <c r="F7816" t="s">
        <v>17</v>
      </c>
      <c r="G7816" s="16" t="s">
        <v>8174</v>
      </c>
      <c r="H7816" s="1"/>
      <c r="J7816"/>
      <c r="AC7816" s="5">
        <v>45412</v>
      </c>
      <c r="AD7816" t="s">
        <v>13229</v>
      </c>
      <c r="AE7816" t="s">
        <v>475</v>
      </c>
      <c r="AF7816">
        <f>MONTH(Table1[[#This Row],[Date Sent]])</f>
        <v>4</v>
      </c>
      <c r="AG7816">
        <f>YEAR(Table1[[#This Row],[Date Sent]])</f>
        <v>2024</v>
      </c>
      <c r="AH7816"/>
    </row>
    <row r="7817" spans="1:34" x14ac:dyDescent="0.2">
      <c r="A7817" t="s">
        <v>585</v>
      </c>
      <c r="B7817" t="s">
        <v>8173</v>
      </c>
      <c r="C7817" s="1">
        <v>47.13</v>
      </c>
      <c r="D7817" s="5">
        <v>45385</v>
      </c>
      <c r="E7817" t="s">
        <v>25</v>
      </c>
      <c r="F7817" t="s">
        <v>33</v>
      </c>
      <c r="G7817" s="16" t="s">
        <v>8175</v>
      </c>
      <c r="H7817" s="1"/>
      <c r="J7817"/>
      <c r="AC7817" s="5">
        <v>45412</v>
      </c>
      <c r="AD7817" t="s">
        <v>13229</v>
      </c>
      <c r="AE7817" t="s">
        <v>475</v>
      </c>
      <c r="AF7817">
        <f>MONTH(Table1[[#This Row],[Date Sent]])</f>
        <v>4</v>
      </c>
      <c r="AG7817">
        <f>YEAR(Table1[[#This Row],[Date Sent]])</f>
        <v>2024</v>
      </c>
      <c r="AH7817"/>
    </row>
    <row r="7818" spans="1:34" x14ac:dyDescent="0.2">
      <c r="A7818" t="s">
        <v>585</v>
      </c>
      <c r="B7818" t="s">
        <v>8173</v>
      </c>
      <c r="C7818" s="1">
        <v>150</v>
      </c>
      <c r="D7818" s="5">
        <v>45395</v>
      </c>
      <c r="E7818" t="s">
        <v>27</v>
      </c>
      <c r="F7818" t="s">
        <v>33</v>
      </c>
      <c r="G7818" s="16" t="s">
        <v>8176</v>
      </c>
      <c r="H7818" s="1"/>
      <c r="J7818"/>
      <c r="AC7818" s="5">
        <v>45412</v>
      </c>
      <c r="AD7818" t="s">
        <v>13229</v>
      </c>
      <c r="AE7818" t="s">
        <v>475</v>
      </c>
      <c r="AF7818">
        <f>MONTH(Table1[[#This Row],[Date Sent]])</f>
        <v>4</v>
      </c>
      <c r="AG7818">
        <f>YEAR(Table1[[#This Row],[Date Sent]])</f>
        <v>2024</v>
      </c>
      <c r="AH7818"/>
    </row>
    <row r="7819" spans="1:34" x14ac:dyDescent="0.2">
      <c r="A7819" t="s">
        <v>8177</v>
      </c>
      <c r="B7819" t="s">
        <v>8178</v>
      </c>
      <c r="C7819" s="1">
        <v>14.52</v>
      </c>
      <c r="D7819" s="5">
        <v>45197</v>
      </c>
      <c r="E7819" t="s">
        <v>21</v>
      </c>
      <c r="F7819" t="s">
        <v>9</v>
      </c>
      <c r="G7819" s="16" t="s">
        <v>3480</v>
      </c>
      <c r="H7819" s="1"/>
      <c r="J7819"/>
      <c r="AC7819" s="5">
        <v>45412</v>
      </c>
      <c r="AD7819" t="s">
        <v>14648</v>
      </c>
      <c r="AE7819" t="s">
        <v>3259</v>
      </c>
      <c r="AF7819">
        <f>MONTH(Table1[[#This Row],[Date Sent]])</f>
        <v>4</v>
      </c>
      <c r="AG7819">
        <f>YEAR(Table1[[#This Row],[Date Sent]])</f>
        <v>2024</v>
      </c>
      <c r="AH7819"/>
    </row>
    <row r="7820" spans="1:34" x14ac:dyDescent="0.2">
      <c r="A7820" t="s">
        <v>8177</v>
      </c>
      <c r="B7820" t="s">
        <v>8178</v>
      </c>
      <c r="C7820" s="1">
        <v>161.97999999999999</v>
      </c>
      <c r="D7820" s="5">
        <v>45198</v>
      </c>
      <c r="E7820" t="s">
        <v>21</v>
      </c>
      <c r="F7820" t="s">
        <v>33</v>
      </c>
      <c r="G7820" s="16" t="s">
        <v>975</v>
      </c>
      <c r="H7820" s="1"/>
      <c r="J7820"/>
      <c r="AC7820" s="5">
        <v>45412</v>
      </c>
      <c r="AD7820" t="s">
        <v>14648</v>
      </c>
      <c r="AE7820" t="s">
        <v>3259</v>
      </c>
      <c r="AF7820">
        <f>MONTH(Table1[[#This Row],[Date Sent]])</f>
        <v>4</v>
      </c>
      <c r="AG7820">
        <f>YEAR(Table1[[#This Row],[Date Sent]])</f>
        <v>2024</v>
      </c>
      <c r="AH7820"/>
    </row>
    <row r="7821" spans="1:34" x14ac:dyDescent="0.2">
      <c r="A7821" t="s">
        <v>118</v>
      </c>
      <c r="B7821" t="s">
        <v>8179</v>
      </c>
      <c r="C7821" s="1">
        <v>9.4700000000000006</v>
      </c>
      <c r="D7821" s="5">
        <v>45378</v>
      </c>
      <c r="E7821" t="s">
        <v>18</v>
      </c>
      <c r="F7821" t="s">
        <v>4</v>
      </c>
      <c r="G7821" s="16" t="s">
        <v>8180</v>
      </c>
      <c r="H7821" s="1"/>
      <c r="J7821"/>
      <c r="AC7821" s="5">
        <v>45412</v>
      </c>
      <c r="AD7821" t="s">
        <v>13683</v>
      </c>
      <c r="AE7821" t="s">
        <v>167</v>
      </c>
      <c r="AF7821">
        <f>MONTH(Table1[[#This Row],[Date Sent]])</f>
        <v>4</v>
      </c>
      <c r="AG7821">
        <f>YEAR(Table1[[#This Row],[Date Sent]])</f>
        <v>2024</v>
      </c>
      <c r="AH7821"/>
    </row>
    <row r="7822" spans="1:34" x14ac:dyDescent="0.2">
      <c r="A7822" t="s">
        <v>118</v>
      </c>
      <c r="B7822" t="s">
        <v>8179</v>
      </c>
      <c r="C7822" s="1">
        <v>15.04</v>
      </c>
      <c r="D7822" s="5">
        <v>45393</v>
      </c>
      <c r="E7822" t="s">
        <v>21</v>
      </c>
      <c r="F7822" t="s">
        <v>4</v>
      </c>
      <c r="G7822" s="16" t="s">
        <v>8181</v>
      </c>
      <c r="H7822" s="1"/>
      <c r="J7822"/>
      <c r="AC7822" s="5">
        <v>45412</v>
      </c>
      <c r="AD7822" t="s">
        <v>13683</v>
      </c>
      <c r="AE7822" t="s">
        <v>167</v>
      </c>
      <c r="AF7822">
        <f>MONTH(Table1[[#This Row],[Date Sent]])</f>
        <v>4</v>
      </c>
      <c r="AG7822">
        <f>YEAR(Table1[[#This Row],[Date Sent]])</f>
        <v>2024</v>
      </c>
      <c r="AH7822"/>
    </row>
    <row r="7823" spans="1:34" x14ac:dyDescent="0.2">
      <c r="A7823" t="s">
        <v>751</v>
      </c>
      <c r="B7823" t="s">
        <v>8182</v>
      </c>
      <c r="C7823" s="1">
        <v>199.29</v>
      </c>
      <c r="D7823" s="5">
        <v>45377</v>
      </c>
      <c r="E7823" t="s">
        <v>24</v>
      </c>
      <c r="F7823" t="s">
        <v>6</v>
      </c>
      <c r="G7823" s="16" t="s">
        <v>8183</v>
      </c>
      <c r="H7823" s="1"/>
      <c r="J7823"/>
      <c r="AC7823" s="5">
        <v>45412</v>
      </c>
      <c r="AD7823" t="s">
        <v>14538</v>
      </c>
      <c r="AE7823" t="s">
        <v>167</v>
      </c>
      <c r="AF7823">
        <f>MONTH(Table1[[#This Row],[Date Sent]])</f>
        <v>4</v>
      </c>
      <c r="AG7823">
        <f>YEAR(Table1[[#This Row],[Date Sent]])</f>
        <v>2024</v>
      </c>
      <c r="AH7823"/>
    </row>
    <row r="7824" spans="1:34" x14ac:dyDescent="0.2">
      <c r="A7824" t="s">
        <v>751</v>
      </c>
      <c r="B7824" t="s">
        <v>8182</v>
      </c>
      <c r="C7824" s="1">
        <v>111.17</v>
      </c>
      <c r="D7824" s="5">
        <v>45382</v>
      </c>
      <c r="E7824" t="s">
        <v>20</v>
      </c>
      <c r="F7824" t="s">
        <v>33</v>
      </c>
      <c r="G7824" s="16" t="s">
        <v>8184</v>
      </c>
      <c r="H7824" s="1"/>
      <c r="J7824"/>
      <c r="AC7824" s="5">
        <v>45412</v>
      </c>
      <c r="AD7824" t="s">
        <v>14538</v>
      </c>
      <c r="AE7824" t="s">
        <v>167</v>
      </c>
      <c r="AF7824">
        <f>MONTH(Table1[[#This Row],[Date Sent]])</f>
        <v>4</v>
      </c>
      <c r="AG7824">
        <f>YEAR(Table1[[#This Row],[Date Sent]])</f>
        <v>2024</v>
      </c>
      <c r="AH7824"/>
    </row>
    <row r="7825" spans="1:34" x14ac:dyDescent="0.2">
      <c r="A7825" t="s">
        <v>6144</v>
      </c>
      <c r="B7825" t="s">
        <v>8185</v>
      </c>
      <c r="C7825" s="1">
        <v>14.94</v>
      </c>
      <c r="D7825" s="5">
        <v>45371</v>
      </c>
      <c r="E7825" t="s">
        <v>21</v>
      </c>
      <c r="F7825" t="s">
        <v>33</v>
      </c>
      <c r="G7825" s="16" t="s">
        <v>8186</v>
      </c>
      <c r="H7825" s="1"/>
      <c r="J7825"/>
      <c r="AC7825" s="5">
        <v>45412</v>
      </c>
      <c r="AD7825" t="s">
        <v>13678</v>
      </c>
      <c r="AE7825" t="s">
        <v>167</v>
      </c>
      <c r="AF7825">
        <f>MONTH(Table1[[#This Row],[Date Sent]])</f>
        <v>4</v>
      </c>
      <c r="AG7825">
        <f>YEAR(Table1[[#This Row],[Date Sent]])</f>
        <v>2024</v>
      </c>
      <c r="AH7825"/>
    </row>
    <row r="7826" spans="1:34" x14ac:dyDescent="0.2">
      <c r="A7826" t="s">
        <v>6144</v>
      </c>
      <c r="B7826" t="s">
        <v>8185</v>
      </c>
      <c r="C7826" s="1">
        <v>34.78</v>
      </c>
      <c r="D7826" s="5">
        <v>45372</v>
      </c>
      <c r="E7826" t="s">
        <v>21</v>
      </c>
      <c r="F7826" t="s">
        <v>15</v>
      </c>
      <c r="G7826" s="16" t="s">
        <v>8187</v>
      </c>
      <c r="H7826" s="1"/>
      <c r="J7826"/>
      <c r="AC7826" s="5">
        <v>45412</v>
      </c>
      <c r="AD7826" t="s">
        <v>13678</v>
      </c>
      <c r="AE7826" t="s">
        <v>167</v>
      </c>
      <c r="AF7826">
        <f>MONTH(Table1[[#This Row],[Date Sent]])</f>
        <v>4</v>
      </c>
      <c r="AG7826">
        <f>YEAR(Table1[[#This Row],[Date Sent]])</f>
        <v>2024</v>
      </c>
      <c r="AH7826"/>
    </row>
    <row r="7827" spans="1:34" x14ac:dyDescent="0.2">
      <c r="A7827" t="s">
        <v>6144</v>
      </c>
      <c r="B7827" t="s">
        <v>8185</v>
      </c>
      <c r="C7827" s="1">
        <v>197.03</v>
      </c>
      <c r="D7827" s="5">
        <v>45374</v>
      </c>
      <c r="E7827" t="s">
        <v>21</v>
      </c>
      <c r="F7827" t="s">
        <v>33</v>
      </c>
      <c r="G7827" s="16" t="s">
        <v>8188</v>
      </c>
      <c r="H7827" s="1"/>
      <c r="J7827"/>
      <c r="AC7827" s="5">
        <v>45412</v>
      </c>
      <c r="AD7827" t="s">
        <v>13678</v>
      </c>
      <c r="AE7827" t="s">
        <v>167</v>
      </c>
      <c r="AF7827">
        <f>MONTH(Table1[[#This Row],[Date Sent]])</f>
        <v>4</v>
      </c>
      <c r="AG7827">
        <f>YEAR(Table1[[#This Row],[Date Sent]])</f>
        <v>2024</v>
      </c>
      <c r="AH7827"/>
    </row>
    <row r="7828" spans="1:34" x14ac:dyDescent="0.2">
      <c r="A7828" t="s">
        <v>6144</v>
      </c>
      <c r="B7828" t="s">
        <v>8185</v>
      </c>
      <c r="C7828" s="1">
        <v>128.38</v>
      </c>
      <c r="D7828" s="5">
        <v>45377</v>
      </c>
      <c r="E7828" t="s">
        <v>21</v>
      </c>
      <c r="F7828" t="s">
        <v>33</v>
      </c>
      <c r="G7828" s="16" t="s">
        <v>1165</v>
      </c>
      <c r="H7828" s="1"/>
      <c r="J7828"/>
      <c r="AC7828" s="5">
        <v>45412</v>
      </c>
      <c r="AD7828" t="s">
        <v>13678</v>
      </c>
      <c r="AE7828" t="s">
        <v>167</v>
      </c>
      <c r="AF7828">
        <f>MONTH(Table1[[#This Row],[Date Sent]])</f>
        <v>4</v>
      </c>
      <c r="AG7828">
        <f>YEAR(Table1[[#This Row],[Date Sent]])</f>
        <v>2024</v>
      </c>
      <c r="AH7828"/>
    </row>
    <row r="7829" spans="1:34" x14ac:dyDescent="0.2">
      <c r="A7829" t="s">
        <v>6144</v>
      </c>
      <c r="B7829" t="s">
        <v>8185</v>
      </c>
      <c r="C7829" s="1">
        <v>279.24</v>
      </c>
      <c r="D7829" s="5">
        <v>45379</v>
      </c>
      <c r="E7829" t="s">
        <v>21</v>
      </c>
      <c r="F7829" t="s">
        <v>33</v>
      </c>
      <c r="G7829" s="16" t="s">
        <v>8189</v>
      </c>
      <c r="H7829" s="1"/>
      <c r="J7829"/>
      <c r="AC7829" s="5">
        <v>45412</v>
      </c>
      <c r="AD7829" t="s">
        <v>13678</v>
      </c>
      <c r="AE7829" t="s">
        <v>167</v>
      </c>
      <c r="AF7829">
        <f>MONTH(Table1[[#This Row],[Date Sent]])</f>
        <v>4</v>
      </c>
      <c r="AG7829">
        <f>YEAR(Table1[[#This Row],[Date Sent]])</f>
        <v>2024</v>
      </c>
      <c r="AH7829"/>
    </row>
    <row r="7830" spans="1:34" x14ac:dyDescent="0.2">
      <c r="A7830" t="s">
        <v>6144</v>
      </c>
      <c r="B7830" t="s">
        <v>8185</v>
      </c>
      <c r="C7830" s="1">
        <v>11.32</v>
      </c>
      <c r="D7830" s="5">
        <v>45379</v>
      </c>
      <c r="E7830" t="s">
        <v>21</v>
      </c>
      <c r="F7830" t="s">
        <v>18</v>
      </c>
      <c r="G7830" s="16" t="s">
        <v>7457</v>
      </c>
      <c r="H7830" s="1"/>
      <c r="J7830"/>
      <c r="AC7830" s="5">
        <v>45412</v>
      </c>
      <c r="AD7830" t="s">
        <v>13678</v>
      </c>
      <c r="AE7830" t="s">
        <v>167</v>
      </c>
      <c r="AF7830">
        <f>MONTH(Table1[[#This Row],[Date Sent]])</f>
        <v>4</v>
      </c>
      <c r="AG7830">
        <f>YEAR(Table1[[#This Row],[Date Sent]])</f>
        <v>2024</v>
      </c>
      <c r="AH7830"/>
    </row>
    <row r="7831" spans="1:34" x14ac:dyDescent="0.2">
      <c r="A7831" t="s">
        <v>6144</v>
      </c>
      <c r="B7831" t="s">
        <v>8185</v>
      </c>
      <c r="C7831" s="1">
        <v>11.32</v>
      </c>
      <c r="D7831" s="5">
        <v>45384</v>
      </c>
      <c r="E7831" t="s">
        <v>21</v>
      </c>
      <c r="F7831" t="s">
        <v>18</v>
      </c>
      <c r="G7831" s="16" t="s">
        <v>7457</v>
      </c>
      <c r="H7831" s="1"/>
      <c r="J7831"/>
      <c r="AC7831" s="5">
        <v>45412</v>
      </c>
      <c r="AD7831" t="s">
        <v>13678</v>
      </c>
      <c r="AE7831" t="s">
        <v>167</v>
      </c>
      <c r="AF7831">
        <f>MONTH(Table1[[#This Row],[Date Sent]])</f>
        <v>4</v>
      </c>
      <c r="AG7831">
        <f>YEAR(Table1[[#This Row],[Date Sent]])</f>
        <v>2024</v>
      </c>
      <c r="AH7831"/>
    </row>
    <row r="7832" spans="1:34" x14ac:dyDescent="0.2">
      <c r="A7832" t="s">
        <v>6144</v>
      </c>
      <c r="B7832" t="s">
        <v>8185</v>
      </c>
      <c r="C7832" s="1">
        <v>147.05000000000001</v>
      </c>
      <c r="D7832" s="5">
        <v>45387</v>
      </c>
      <c r="E7832" t="s">
        <v>21</v>
      </c>
      <c r="F7832" t="s">
        <v>33</v>
      </c>
      <c r="G7832" s="16" t="s">
        <v>8190</v>
      </c>
      <c r="H7832" s="1"/>
      <c r="J7832"/>
      <c r="AC7832" s="5">
        <v>45412</v>
      </c>
      <c r="AD7832" t="s">
        <v>13678</v>
      </c>
      <c r="AE7832" t="s">
        <v>167</v>
      </c>
      <c r="AF7832">
        <f>MONTH(Table1[[#This Row],[Date Sent]])</f>
        <v>4</v>
      </c>
      <c r="AG7832">
        <f>YEAR(Table1[[#This Row],[Date Sent]])</f>
        <v>2024</v>
      </c>
      <c r="AH7832"/>
    </row>
    <row r="7833" spans="1:34" x14ac:dyDescent="0.2">
      <c r="A7833" t="s">
        <v>6144</v>
      </c>
      <c r="B7833" t="s">
        <v>8185</v>
      </c>
      <c r="C7833" s="1">
        <v>40.99</v>
      </c>
      <c r="D7833" s="5">
        <v>45389</v>
      </c>
      <c r="E7833" t="s">
        <v>20</v>
      </c>
      <c r="F7833" t="s">
        <v>17</v>
      </c>
      <c r="G7833" s="16" t="s">
        <v>8191</v>
      </c>
      <c r="H7833" s="1"/>
      <c r="J7833"/>
      <c r="AC7833" s="5">
        <v>45412</v>
      </c>
      <c r="AD7833" t="s">
        <v>13678</v>
      </c>
      <c r="AE7833" t="s">
        <v>167</v>
      </c>
      <c r="AF7833">
        <f>MONTH(Table1[[#This Row],[Date Sent]])</f>
        <v>4</v>
      </c>
      <c r="AG7833">
        <f>YEAR(Table1[[#This Row],[Date Sent]])</f>
        <v>2024</v>
      </c>
      <c r="AH7833"/>
    </row>
    <row r="7834" spans="1:34" x14ac:dyDescent="0.2">
      <c r="A7834" t="s">
        <v>6144</v>
      </c>
      <c r="B7834" t="s">
        <v>8185</v>
      </c>
      <c r="C7834" s="1">
        <v>10.4</v>
      </c>
      <c r="D7834" s="5">
        <v>45393</v>
      </c>
      <c r="E7834" t="s">
        <v>21</v>
      </c>
      <c r="F7834" t="s">
        <v>18</v>
      </c>
      <c r="G7834" s="16" t="s">
        <v>7457</v>
      </c>
      <c r="H7834" s="1"/>
      <c r="J7834"/>
      <c r="AC7834" s="5">
        <v>45412</v>
      </c>
      <c r="AD7834" t="s">
        <v>13678</v>
      </c>
      <c r="AE7834" t="s">
        <v>167</v>
      </c>
      <c r="AF7834">
        <f>MONTH(Table1[[#This Row],[Date Sent]])</f>
        <v>4</v>
      </c>
      <c r="AG7834">
        <f>YEAR(Table1[[#This Row],[Date Sent]])</f>
        <v>2024</v>
      </c>
      <c r="AH7834"/>
    </row>
    <row r="7835" spans="1:34" x14ac:dyDescent="0.2">
      <c r="A7835" t="s">
        <v>532</v>
      </c>
      <c r="B7835" t="s">
        <v>8192</v>
      </c>
      <c r="C7835" s="1">
        <v>39.049999999999997</v>
      </c>
      <c r="D7835" s="5">
        <v>45378</v>
      </c>
      <c r="E7835" t="s">
        <v>21</v>
      </c>
      <c r="F7835" t="s">
        <v>33</v>
      </c>
      <c r="G7835" s="16" t="s">
        <v>8193</v>
      </c>
      <c r="H7835" s="1"/>
      <c r="J7835"/>
      <c r="AC7835" s="5">
        <v>45412</v>
      </c>
      <c r="AD7835" t="s">
        <v>13213</v>
      </c>
      <c r="AE7835" t="s">
        <v>298</v>
      </c>
      <c r="AF7835">
        <f>MONTH(Table1[[#This Row],[Date Sent]])</f>
        <v>4</v>
      </c>
      <c r="AG7835">
        <f>YEAR(Table1[[#This Row],[Date Sent]])</f>
        <v>2024</v>
      </c>
      <c r="AH7835"/>
    </row>
    <row r="7836" spans="1:34" x14ac:dyDescent="0.2">
      <c r="A7836" t="s">
        <v>532</v>
      </c>
      <c r="B7836" t="s">
        <v>8192</v>
      </c>
      <c r="C7836" s="1">
        <v>413.41</v>
      </c>
      <c r="D7836" s="5">
        <v>45380</v>
      </c>
      <c r="E7836" t="s">
        <v>13</v>
      </c>
      <c r="F7836" t="s">
        <v>33</v>
      </c>
      <c r="G7836" s="16" t="s">
        <v>8194</v>
      </c>
      <c r="H7836" s="1"/>
      <c r="J7836"/>
      <c r="AC7836" s="5">
        <v>45412</v>
      </c>
      <c r="AD7836" t="s">
        <v>13213</v>
      </c>
      <c r="AE7836" t="s">
        <v>298</v>
      </c>
      <c r="AF7836">
        <f>MONTH(Table1[[#This Row],[Date Sent]])</f>
        <v>4</v>
      </c>
      <c r="AG7836">
        <f>YEAR(Table1[[#This Row],[Date Sent]])</f>
        <v>2024</v>
      </c>
      <c r="AH7836"/>
    </row>
    <row r="7837" spans="1:34" x14ac:dyDescent="0.2">
      <c r="A7837" t="s">
        <v>532</v>
      </c>
      <c r="B7837" t="s">
        <v>8192</v>
      </c>
      <c r="C7837" s="1">
        <v>21.59</v>
      </c>
      <c r="D7837" s="5">
        <v>45393</v>
      </c>
      <c r="E7837" t="s">
        <v>25</v>
      </c>
      <c r="F7837" t="s">
        <v>17</v>
      </c>
      <c r="G7837" s="16" t="s">
        <v>8195</v>
      </c>
      <c r="H7837" s="1"/>
      <c r="J7837"/>
      <c r="AC7837" s="5">
        <v>45412</v>
      </c>
      <c r="AD7837" t="s">
        <v>13213</v>
      </c>
      <c r="AE7837" t="s">
        <v>298</v>
      </c>
      <c r="AF7837">
        <f>MONTH(Table1[[#This Row],[Date Sent]])</f>
        <v>4</v>
      </c>
      <c r="AG7837">
        <f>YEAR(Table1[[#This Row],[Date Sent]])</f>
        <v>2024</v>
      </c>
      <c r="AH7837"/>
    </row>
    <row r="7838" spans="1:34" x14ac:dyDescent="0.2">
      <c r="A7838" t="s">
        <v>532</v>
      </c>
      <c r="B7838" t="s">
        <v>8192</v>
      </c>
      <c r="C7838" s="1">
        <v>12.83</v>
      </c>
      <c r="D7838" s="5">
        <v>45397</v>
      </c>
      <c r="E7838" t="s">
        <v>8</v>
      </c>
      <c r="F7838" t="s">
        <v>33</v>
      </c>
      <c r="G7838" s="16" t="s">
        <v>8196</v>
      </c>
      <c r="H7838" s="1"/>
      <c r="J7838"/>
      <c r="AC7838" s="5">
        <v>45412</v>
      </c>
      <c r="AD7838" t="s">
        <v>13213</v>
      </c>
      <c r="AE7838" t="s">
        <v>298</v>
      </c>
      <c r="AF7838">
        <f>MONTH(Table1[[#This Row],[Date Sent]])</f>
        <v>4</v>
      </c>
      <c r="AG7838">
        <f>YEAR(Table1[[#This Row],[Date Sent]])</f>
        <v>2024</v>
      </c>
      <c r="AH7838"/>
    </row>
    <row r="7839" spans="1:34" x14ac:dyDescent="0.2">
      <c r="A7839" t="s">
        <v>862</v>
      </c>
      <c r="B7839" t="s">
        <v>8197</v>
      </c>
      <c r="C7839" s="1">
        <v>40.479999999999997</v>
      </c>
      <c r="D7839" s="5">
        <v>45369</v>
      </c>
      <c r="E7839" t="s">
        <v>21</v>
      </c>
      <c r="F7839" t="s">
        <v>15</v>
      </c>
      <c r="G7839" s="16" t="s">
        <v>2363</v>
      </c>
      <c r="H7839" s="1"/>
      <c r="J7839"/>
      <c r="AC7839" s="5">
        <v>45412</v>
      </c>
      <c r="AD7839" t="s">
        <v>14669</v>
      </c>
      <c r="AE7839" t="s">
        <v>167</v>
      </c>
      <c r="AF7839">
        <f>MONTH(Table1[[#This Row],[Date Sent]])</f>
        <v>4</v>
      </c>
      <c r="AG7839">
        <f>YEAR(Table1[[#This Row],[Date Sent]])</f>
        <v>2024</v>
      </c>
      <c r="AH7839"/>
    </row>
    <row r="7840" spans="1:34" x14ac:dyDescent="0.2">
      <c r="A7840" t="s">
        <v>862</v>
      </c>
      <c r="B7840" t="s">
        <v>8197</v>
      </c>
      <c r="C7840" s="1">
        <v>75.59</v>
      </c>
      <c r="D7840" s="5">
        <v>45392</v>
      </c>
      <c r="E7840" t="s">
        <v>21</v>
      </c>
      <c r="F7840" t="s">
        <v>15</v>
      </c>
      <c r="G7840" s="16" t="s">
        <v>8198</v>
      </c>
      <c r="H7840" s="1"/>
      <c r="J7840"/>
      <c r="AC7840" s="5">
        <v>45412</v>
      </c>
      <c r="AD7840" t="s">
        <v>14669</v>
      </c>
      <c r="AE7840" t="s">
        <v>167</v>
      </c>
      <c r="AF7840">
        <f>MONTH(Table1[[#This Row],[Date Sent]])</f>
        <v>4</v>
      </c>
      <c r="AG7840">
        <f>YEAR(Table1[[#This Row],[Date Sent]])</f>
        <v>2024</v>
      </c>
      <c r="AH7840"/>
    </row>
    <row r="7841" spans="1:34" x14ac:dyDescent="0.2">
      <c r="A7841" t="s">
        <v>4837</v>
      </c>
      <c r="B7841" t="s">
        <v>8199</v>
      </c>
      <c r="C7841" s="1">
        <v>71.13</v>
      </c>
      <c r="D7841" s="5">
        <v>45398</v>
      </c>
      <c r="E7841" t="s">
        <v>15</v>
      </c>
      <c r="F7841" t="s">
        <v>18</v>
      </c>
      <c r="G7841" s="16" t="s">
        <v>984</v>
      </c>
      <c r="H7841" s="1"/>
      <c r="J7841"/>
      <c r="AC7841" s="5">
        <v>45412</v>
      </c>
      <c r="AD7841" t="s">
        <v>14672</v>
      </c>
      <c r="AE7841" t="s">
        <v>167</v>
      </c>
      <c r="AF7841">
        <f>MONTH(Table1[[#This Row],[Date Sent]])</f>
        <v>4</v>
      </c>
      <c r="AG7841">
        <f>YEAR(Table1[[#This Row],[Date Sent]])</f>
        <v>2024</v>
      </c>
      <c r="AH7841"/>
    </row>
    <row r="7842" spans="1:34" x14ac:dyDescent="0.2">
      <c r="A7842" t="s">
        <v>4837</v>
      </c>
      <c r="B7842" t="s">
        <v>8199</v>
      </c>
      <c r="C7842" s="1">
        <v>11.05</v>
      </c>
      <c r="D7842" s="5">
        <v>45398</v>
      </c>
      <c r="E7842" t="s">
        <v>13</v>
      </c>
      <c r="F7842" t="s">
        <v>39</v>
      </c>
      <c r="G7842" s="16" t="s">
        <v>8200</v>
      </c>
      <c r="H7842" s="1"/>
      <c r="J7842"/>
      <c r="AC7842" s="5">
        <v>45412</v>
      </c>
      <c r="AD7842" t="s">
        <v>14672</v>
      </c>
      <c r="AE7842" t="s">
        <v>167</v>
      </c>
      <c r="AF7842">
        <f>MONTH(Table1[[#This Row],[Date Sent]])</f>
        <v>4</v>
      </c>
      <c r="AG7842">
        <f>YEAR(Table1[[#This Row],[Date Sent]])</f>
        <v>2024</v>
      </c>
      <c r="AH7842"/>
    </row>
    <row r="7843" spans="1:34" x14ac:dyDescent="0.2">
      <c r="A7843" t="s">
        <v>719</v>
      </c>
      <c r="B7843" t="s">
        <v>8201</v>
      </c>
      <c r="C7843" s="1">
        <v>107.98</v>
      </c>
      <c r="D7843" s="5">
        <v>45391</v>
      </c>
      <c r="E7843" t="s">
        <v>14</v>
      </c>
      <c r="F7843" t="s">
        <v>15</v>
      </c>
      <c r="G7843" s="16" t="s">
        <v>8202</v>
      </c>
      <c r="H7843" s="1"/>
      <c r="J7843"/>
      <c r="AC7843" s="5">
        <v>45412</v>
      </c>
      <c r="AD7843" t="s">
        <v>14639</v>
      </c>
      <c r="AE7843" t="s">
        <v>298</v>
      </c>
      <c r="AF7843">
        <f>MONTH(Table1[[#This Row],[Date Sent]])</f>
        <v>4</v>
      </c>
      <c r="AG7843">
        <f>YEAR(Table1[[#This Row],[Date Sent]])</f>
        <v>2024</v>
      </c>
      <c r="AH7843"/>
    </row>
    <row r="7844" spans="1:34" x14ac:dyDescent="0.2">
      <c r="A7844" t="s">
        <v>719</v>
      </c>
      <c r="B7844" t="s">
        <v>8201</v>
      </c>
      <c r="C7844" s="1">
        <v>5.17</v>
      </c>
      <c r="D7844" s="5">
        <v>45393</v>
      </c>
      <c r="E7844" t="s">
        <v>19</v>
      </c>
      <c r="F7844" t="s">
        <v>15</v>
      </c>
      <c r="G7844" s="16" t="s">
        <v>5211</v>
      </c>
      <c r="H7844" s="1"/>
      <c r="J7844"/>
      <c r="AC7844" s="5">
        <v>45412</v>
      </c>
      <c r="AD7844" t="s">
        <v>14639</v>
      </c>
      <c r="AE7844" t="s">
        <v>298</v>
      </c>
      <c r="AF7844">
        <f>MONTH(Table1[[#This Row],[Date Sent]])</f>
        <v>4</v>
      </c>
      <c r="AG7844">
        <f>YEAR(Table1[[#This Row],[Date Sent]])</f>
        <v>2024</v>
      </c>
      <c r="AH7844"/>
    </row>
    <row r="7845" spans="1:34" x14ac:dyDescent="0.2">
      <c r="A7845" t="s">
        <v>719</v>
      </c>
      <c r="B7845" t="s">
        <v>8201</v>
      </c>
      <c r="C7845" s="1">
        <v>37.869999999999997</v>
      </c>
      <c r="D7845" s="5">
        <v>45393</v>
      </c>
      <c r="E7845" t="s">
        <v>19</v>
      </c>
      <c r="F7845" t="s">
        <v>15</v>
      </c>
      <c r="G7845" s="16" t="s">
        <v>8203</v>
      </c>
      <c r="H7845" s="1"/>
      <c r="J7845"/>
      <c r="AC7845" s="5">
        <v>45412</v>
      </c>
      <c r="AD7845" t="s">
        <v>14639</v>
      </c>
      <c r="AE7845" t="s">
        <v>298</v>
      </c>
      <c r="AF7845">
        <f>MONTH(Table1[[#This Row],[Date Sent]])</f>
        <v>4</v>
      </c>
      <c r="AG7845">
        <f>YEAR(Table1[[#This Row],[Date Sent]])</f>
        <v>2024</v>
      </c>
      <c r="AH7845"/>
    </row>
    <row r="7846" spans="1:34" x14ac:dyDescent="0.2">
      <c r="A7846" t="s">
        <v>3135</v>
      </c>
      <c r="B7846" t="s">
        <v>8204</v>
      </c>
      <c r="C7846" s="1">
        <v>30.41</v>
      </c>
      <c r="D7846" s="5">
        <v>45371</v>
      </c>
      <c r="E7846" t="s">
        <v>21</v>
      </c>
      <c r="F7846" t="s">
        <v>33</v>
      </c>
      <c r="G7846" s="16" t="s">
        <v>8205</v>
      </c>
      <c r="H7846" s="1"/>
      <c r="J7846"/>
      <c r="AC7846" s="5">
        <v>45412</v>
      </c>
      <c r="AD7846" t="s">
        <v>14710</v>
      </c>
      <c r="AE7846" t="s">
        <v>298</v>
      </c>
      <c r="AF7846">
        <f>MONTH(Table1[[#This Row],[Date Sent]])</f>
        <v>4</v>
      </c>
      <c r="AG7846">
        <f>YEAR(Table1[[#This Row],[Date Sent]])</f>
        <v>2024</v>
      </c>
      <c r="AH7846"/>
    </row>
    <row r="7847" spans="1:34" x14ac:dyDescent="0.2">
      <c r="A7847" t="s">
        <v>3135</v>
      </c>
      <c r="B7847" t="s">
        <v>8204</v>
      </c>
      <c r="C7847" s="1">
        <v>38.5</v>
      </c>
      <c r="D7847" s="5">
        <v>45373</v>
      </c>
      <c r="E7847" t="s">
        <v>21</v>
      </c>
      <c r="F7847" t="s">
        <v>39</v>
      </c>
      <c r="G7847" s="16" t="s">
        <v>1891</v>
      </c>
      <c r="H7847" s="1"/>
      <c r="J7847"/>
      <c r="AC7847" s="5">
        <v>45412</v>
      </c>
      <c r="AD7847" t="s">
        <v>14710</v>
      </c>
      <c r="AE7847" t="s">
        <v>298</v>
      </c>
      <c r="AF7847">
        <f>MONTH(Table1[[#This Row],[Date Sent]])</f>
        <v>4</v>
      </c>
      <c r="AG7847">
        <f>YEAR(Table1[[#This Row],[Date Sent]])</f>
        <v>2024</v>
      </c>
      <c r="AH7847"/>
    </row>
    <row r="7848" spans="1:34" x14ac:dyDescent="0.2">
      <c r="A7848" t="s">
        <v>3135</v>
      </c>
      <c r="B7848" t="s">
        <v>8204</v>
      </c>
      <c r="C7848" s="1">
        <v>13.57</v>
      </c>
      <c r="D7848" s="5">
        <v>45377</v>
      </c>
      <c r="E7848" t="s">
        <v>21</v>
      </c>
      <c r="F7848" t="s">
        <v>39</v>
      </c>
      <c r="G7848" s="16" t="s">
        <v>1613</v>
      </c>
      <c r="H7848" s="1"/>
      <c r="J7848"/>
      <c r="AC7848" s="5">
        <v>45412</v>
      </c>
      <c r="AD7848" t="s">
        <v>14710</v>
      </c>
      <c r="AE7848" t="s">
        <v>298</v>
      </c>
      <c r="AF7848">
        <f>MONTH(Table1[[#This Row],[Date Sent]])</f>
        <v>4</v>
      </c>
      <c r="AG7848">
        <f>YEAR(Table1[[#This Row],[Date Sent]])</f>
        <v>2024</v>
      </c>
      <c r="AH7848"/>
    </row>
    <row r="7849" spans="1:34" x14ac:dyDescent="0.2">
      <c r="A7849" t="s">
        <v>3135</v>
      </c>
      <c r="B7849" t="s">
        <v>8204</v>
      </c>
      <c r="C7849" s="1">
        <v>80.989999999999995</v>
      </c>
      <c r="D7849" s="5">
        <v>45378</v>
      </c>
      <c r="E7849" t="s">
        <v>21</v>
      </c>
      <c r="F7849" t="s">
        <v>33</v>
      </c>
      <c r="G7849" s="16" t="s">
        <v>3142</v>
      </c>
      <c r="H7849" s="1"/>
      <c r="J7849"/>
      <c r="AC7849" s="5">
        <v>45412</v>
      </c>
      <c r="AD7849" t="s">
        <v>14710</v>
      </c>
      <c r="AE7849" t="s">
        <v>298</v>
      </c>
      <c r="AF7849">
        <f>MONTH(Table1[[#This Row],[Date Sent]])</f>
        <v>4</v>
      </c>
      <c r="AG7849">
        <f>YEAR(Table1[[#This Row],[Date Sent]])</f>
        <v>2024</v>
      </c>
      <c r="AH7849"/>
    </row>
    <row r="7850" spans="1:34" x14ac:dyDescent="0.2">
      <c r="A7850" t="s">
        <v>3135</v>
      </c>
      <c r="B7850" t="s">
        <v>8204</v>
      </c>
      <c r="C7850" s="1">
        <v>194.37</v>
      </c>
      <c r="D7850" s="5">
        <v>45391</v>
      </c>
      <c r="E7850" t="s">
        <v>21</v>
      </c>
      <c r="F7850" t="s">
        <v>33</v>
      </c>
      <c r="G7850" s="16" t="s">
        <v>3142</v>
      </c>
      <c r="H7850" s="1"/>
      <c r="J7850"/>
      <c r="AC7850" s="5">
        <v>45412</v>
      </c>
      <c r="AD7850" t="s">
        <v>14710</v>
      </c>
      <c r="AE7850" t="s">
        <v>298</v>
      </c>
      <c r="AF7850">
        <f>MONTH(Table1[[#This Row],[Date Sent]])</f>
        <v>4</v>
      </c>
      <c r="AG7850">
        <f>YEAR(Table1[[#This Row],[Date Sent]])</f>
        <v>2024</v>
      </c>
      <c r="AH7850"/>
    </row>
    <row r="7851" spans="1:34" x14ac:dyDescent="0.2">
      <c r="A7851" t="s">
        <v>3135</v>
      </c>
      <c r="B7851" t="s">
        <v>8204</v>
      </c>
      <c r="C7851" s="1">
        <v>161.97999999999999</v>
      </c>
      <c r="D7851" s="5">
        <v>45391</v>
      </c>
      <c r="E7851" t="s">
        <v>21</v>
      </c>
      <c r="F7851" t="s">
        <v>33</v>
      </c>
      <c r="G7851" s="16" t="s">
        <v>3142</v>
      </c>
      <c r="H7851" s="1"/>
      <c r="J7851"/>
      <c r="AC7851" s="5">
        <v>45412</v>
      </c>
      <c r="AD7851" t="s">
        <v>14710</v>
      </c>
      <c r="AE7851" t="s">
        <v>298</v>
      </c>
      <c r="AF7851">
        <f>MONTH(Table1[[#This Row],[Date Sent]])</f>
        <v>4</v>
      </c>
      <c r="AG7851">
        <f>YEAR(Table1[[#This Row],[Date Sent]])</f>
        <v>2024</v>
      </c>
      <c r="AH7851"/>
    </row>
    <row r="7852" spans="1:34" x14ac:dyDescent="0.2">
      <c r="A7852" t="s">
        <v>3135</v>
      </c>
      <c r="B7852" t="s">
        <v>8204</v>
      </c>
      <c r="C7852" s="1">
        <v>38.86</v>
      </c>
      <c r="D7852" s="5">
        <v>45393</v>
      </c>
      <c r="E7852" t="s">
        <v>21</v>
      </c>
      <c r="F7852" t="s">
        <v>39</v>
      </c>
      <c r="G7852" s="16" t="s">
        <v>1613</v>
      </c>
      <c r="H7852" s="1"/>
      <c r="J7852"/>
      <c r="AC7852" s="5">
        <v>45412</v>
      </c>
      <c r="AD7852" t="s">
        <v>14710</v>
      </c>
      <c r="AE7852" t="s">
        <v>298</v>
      </c>
      <c r="AF7852">
        <f>MONTH(Table1[[#This Row],[Date Sent]])</f>
        <v>4</v>
      </c>
      <c r="AG7852">
        <f>YEAR(Table1[[#This Row],[Date Sent]])</f>
        <v>2024</v>
      </c>
      <c r="AH7852"/>
    </row>
    <row r="7853" spans="1:34" x14ac:dyDescent="0.2">
      <c r="A7853" t="s">
        <v>2376</v>
      </c>
      <c r="B7853" t="s">
        <v>8206</v>
      </c>
      <c r="C7853" s="1">
        <v>58.93</v>
      </c>
      <c r="D7853" s="5">
        <v>45368</v>
      </c>
      <c r="E7853" t="s">
        <v>21</v>
      </c>
      <c r="F7853" t="s">
        <v>16</v>
      </c>
      <c r="G7853" s="16" t="s">
        <v>1179</v>
      </c>
      <c r="H7853" s="1"/>
      <c r="J7853"/>
      <c r="AC7853" s="5">
        <v>45412</v>
      </c>
      <c r="AD7853" t="s">
        <v>14722</v>
      </c>
      <c r="AE7853" t="s">
        <v>167</v>
      </c>
      <c r="AF7853">
        <f>MONTH(Table1[[#This Row],[Date Sent]])</f>
        <v>4</v>
      </c>
      <c r="AG7853">
        <f>YEAR(Table1[[#This Row],[Date Sent]])</f>
        <v>2024</v>
      </c>
      <c r="AH7853"/>
    </row>
    <row r="7854" spans="1:34" x14ac:dyDescent="0.2">
      <c r="A7854" t="s">
        <v>2376</v>
      </c>
      <c r="B7854" t="s">
        <v>8206</v>
      </c>
      <c r="C7854" s="1">
        <v>6.36</v>
      </c>
      <c r="D7854" s="5">
        <v>45369</v>
      </c>
      <c r="E7854" t="s">
        <v>21</v>
      </c>
      <c r="F7854" t="s">
        <v>4</v>
      </c>
      <c r="G7854" s="16" t="s">
        <v>8207</v>
      </c>
      <c r="H7854" s="1"/>
      <c r="J7854"/>
      <c r="AC7854" s="5">
        <v>45412</v>
      </c>
      <c r="AD7854" t="s">
        <v>14722</v>
      </c>
      <c r="AE7854" t="s">
        <v>167</v>
      </c>
      <c r="AF7854">
        <f>MONTH(Table1[[#This Row],[Date Sent]])</f>
        <v>4</v>
      </c>
      <c r="AG7854">
        <f>YEAR(Table1[[#This Row],[Date Sent]])</f>
        <v>2024</v>
      </c>
      <c r="AH7854"/>
    </row>
    <row r="7855" spans="1:34" x14ac:dyDescent="0.2">
      <c r="A7855" t="s">
        <v>2376</v>
      </c>
      <c r="B7855" t="s">
        <v>8206</v>
      </c>
      <c r="C7855" s="1">
        <v>53.8</v>
      </c>
      <c r="D7855" s="5">
        <v>45370</v>
      </c>
      <c r="E7855" t="s">
        <v>21</v>
      </c>
      <c r="F7855" t="s">
        <v>15</v>
      </c>
      <c r="G7855" s="16" t="s">
        <v>6752</v>
      </c>
      <c r="H7855" s="1"/>
      <c r="J7855"/>
      <c r="AC7855" s="5">
        <v>45412</v>
      </c>
      <c r="AD7855" t="s">
        <v>14722</v>
      </c>
      <c r="AE7855" t="s">
        <v>167</v>
      </c>
      <c r="AF7855">
        <f>MONTH(Table1[[#This Row],[Date Sent]])</f>
        <v>4</v>
      </c>
      <c r="AG7855">
        <f>YEAR(Table1[[#This Row],[Date Sent]])</f>
        <v>2024</v>
      </c>
      <c r="AH7855"/>
    </row>
    <row r="7856" spans="1:34" x14ac:dyDescent="0.2">
      <c r="A7856" t="s">
        <v>2376</v>
      </c>
      <c r="B7856" t="s">
        <v>8206</v>
      </c>
      <c r="C7856" s="1">
        <v>100.69</v>
      </c>
      <c r="D7856" s="5">
        <v>45377</v>
      </c>
      <c r="E7856" t="s">
        <v>21</v>
      </c>
      <c r="F7856" t="s">
        <v>33</v>
      </c>
      <c r="G7856" s="16" t="s">
        <v>1832</v>
      </c>
      <c r="H7856" s="1"/>
      <c r="J7856"/>
      <c r="AC7856" s="5">
        <v>45412</v>
      </c>
      <c r="AD7856" t="s">
        <v>14722</v>
      </c>
      <c r="AE7856" t="s">
        <v>167</v>
      </c>
      <c r="AF7856">
        <f>MONTH(Table1[[#This Row],[Date Sent]])</f>
        <v>4</v>
      </c>
      <c r="AG7856">
        <f>YEAR(Table1[[#This Row],[Date Sent]])</f>
        <v>2024</v>
      </c>
      <c r="AH7856"/>
    </row>
    <row r="7857" spans="1:34" x14ac:dyDescent="0.2">
      <c r="A7857" t="s">
        <v>2376</v>
      </c>
      <c r="B7857" t="s">
        <v>8206</v>
      </c>
      <c r="C7857" s="1">
        <v>-32.200000000000003</v>
      </c>
      <c r="D7857" s="5">
        <v>45378</v>
      </c>
      <c r="E7857" t="s">
        <v>21</v>
      </c>
      <c r="F7857" t="s">
        <v>33</v>
      </c>
      <c r="G7857" s="16" t="s">
        <v>1012</v>
      </c>
      <c r="H7857" s="1"/>
      <c r="J7857"/>
      <c r="AC7857" s="5">
        <v>45412</v>
      </c>
      <c r="AD7857" t="s">
        <v>14722</v>
      </c>
      <c r="AE7857" t="s">
        <v>167</v>
      </c>
      <c r="AF7857">
        <f>MONTH(Table1[[#This Row],[Date Sent]])</f>
        <v>4</v>
      </c>
      <c r="AG7857">
        <f>YEAR(Table1[[#This Row],[Date Sent]])</f>
        <v>2024</v>
      </c>
      <c r="AH7857"/>
    </row>
    <row r="7858" spans="1:34" x14ac:dyDescent="0.2">
      <c r="A7858" t="s">
        <v>2376</v>
      </c>
      <c r="B7858" t="s">
        <v>8206</v>
      </c>
      <c r="C7858" s="1">
        <v>263.94</v>
      </c>
      <c r="D7858" s="5">
        <v>45378</v>
      </c>
      <c r="E7858" t="s">
        <v>21</v>
      </c>
      <c r="F7858" t="s">
        <v>33</v>
      </c>
      <c r="G7858" s="16" t="s">
        <v>8208</v>
      </c>
      <c r="H7858" s="1"/>
      <c r="J7858"/>
      <c r="AC7858" s="5">
        <v>45412</v>
      </c>
      <c r="AD7858" t="s">
        <v>14722</v>
      </c>
      <c r="AE7858" t="s">
        <v>167</v>
      </c>
      <c r="AF7858">
        <f>MONTH(Table1[[#This Row],[Date Sent]])</f>
        <v>4</v>
      </c>
      <c r="AG7858">
        <f>YEAR(Table1[[#This Row],[Date Sent]])</f>
        <v>2024</v>
      </c>
      <c r="AH7858"/>
    </row>
    <row r="7859" spans="1:34" x14ac:dyDescent="0.2">
      <c r="A7859" t="s">
        <v>2376</v>
      </c>
      <c r="B7859" t="s">
        <v>8206</v>
      </c>
      <c r="C7859" s="1">
        <v>25.16</v>
      </c>
      <c r="D7859" s="5">
        <v>45378</v>
      </c>
      <c r="E7859" t="s">
        <v>21</v>
      </c>
      <c r="F7859" t="s">
        <v>33</v>
      </c>
      <c r="G7859" s="16" t="s">
        <v>2055</v>
      </c>
      <c r="H7859" s="1"/>
      <c r="J7859"/>
      <c r="AC7859" s="5">
        <v>45412</v>
      </c>
      <c r="AD7859" t="s">
        <v>14722</v>
      </c>
      <c r="AE7859" t="s">
        <v>167</v>
      </c>
      <c r="AF7859">
        <f>MONTH(Table1[[#This Row],[Date Sent]])</f>
        <v>4</v>
      </c>
      <c r="AG7859">
        <f>YEAR(Table1[[#This Row],[Date Sent]])</f>
        <v>2024</v>
      </c>
      <c r="AH7859"/>
    </row>
    <row r="7860" spans="1:34" x14ac:dyDescent="0.2">
      <c r="A7860" t="s">
        <v>2376</v>
      </c>
      <c r="B7860" t="s">
        <v>8206</v>
      </c>
      <c r="C7860" s="1">
        <v>-242.74</v>
      </c>
      <c r="D7860" s="5">
        <v>45378</v>
      </c>
      <c r="E7860" t="s">
        <v>21</v>
      </c>
      <c r="F7860" t="s">
        <v>33</v>
      </c>
      <c r="G7860" s="16" t="s">
        <v>8209</v>
      </c>
      <c r="H7860" s="1"/>
      <c r="J7860"/>
      <c r="AC7860" s="5">
        <v>45412</v>
      </c>
      <c r="AD7860" t="s">
        <v>14722</v>
      </c>
      <c r="AE7860" t="s">
        <v>167</v>
      </c>
      <c r="AF7860">
        <f>MONTH(Table1[[#This Row],[Date Sent]])</f>
        <v>4</v>
      </c>
      <c r="AG7860">
        <f>YEAR(Table1[[#This Row],[Date Sent]])</f>
        <v>2024</v>
      </c>
      <c r="AH7860"/>
    </row>
    <row r="7861" spans="1:34" x14ac:dyDescent="0.2">
      <c r="A7861" t="s">
        <v>2376</v>
      </c>
      <c r="B7861" t="s">
        <v>8206</v>
      </c>
      <c r="C7861" s="1">
        <v>21.18</v>
      </c>
      <c r="D7861" s="5">
        <v>45378</v>
      </c>
      <c r="E7861" t="s">
        <v>21</v>
      </c>
      <c r="F7861" t="s">
        <v>33</v>
      </c>
      <c r="G7861" s="16" t="s">
        <v>8210</v>
      </c>
      <c r="H7861" s="1"/>
      <c r="J7861"/>
      <c r="AC7861" s="5">
        <v>45412</v>
      </c>
      <c r="AD7861" t="s">
        <v>14722</v>
      </c>
      <c r="AE7861" t="s">
        <v>167</v>
      </c>
      <c r="AF7861">
        <f>MONTH(Table1[[#This Row],[Date Sent]])</f>
        <v>4</v>
      </c>
      <c r="AG7861">
        <f>YEAR(Table1[[#This Row],[Date Sent]])</f>
        <v>2024</v>
      </c>
      <c r="AH7861"/>
    </row>
    <row r="7862" spans="1:34" x14ac:dyDescent="0.2">
      <c r="A7862" t="s">
        <v>2376</v>
      </c>
      <c r="B7862" t="s">
        <v>8206</v>
      </c>
      <c r="C7862" s="1">
        <v>18.78</v>
      </c>
      <c r="D7862" s="5">
        <v>45379</v>
      </c>
      <c r="E7862" t="s">
        <v>21</v>
      </c>
      <c r="F7862" t="s">
        <v>15</v>
      </c>
      <c r="G7862" s="16" t="s">
        <v>2363</v>
      </c>
      <c r="H7862" s="1"/>
      <c r="J7862"/>
      <c r="AC7862" s="5">
        <v>45412</v>
      </c>
      <c r="AD7862" t="s">
        <v>14722</v>
      </c>
      <c r="AE7862" t="s">
        <v>167</v>
      </c>
      <c r="AF7862">
        <f>MONTH(Table1[[#This Row],[Date Sent]])</f>
        <v>4</v>
      </c>
      <c r="AG7862">
        <f>YEAR(Table1[[#This Row],[Date Sent]])</f>
        <v>2024</v>
      </c>
      <c r="AH7862"/>
    </row>
    <row r="7863" spans="1:34" x14ac:dyDescent="0.2">
      <c r="A7863" t="s">
        <v>2376</v>
      </c>
      <c r="B7863" t="s">
        <v>8206</v>
      </c>
      <c r="C7863" s="1">
        <v>53.8</v>
      </c>
      <c r="D7863" s="5">
        <v>45385</v>
      </c>
      <c r="E7863" t="s">
        <v>21</v>
      </c>
      <c r="F7863" t="s">
        <v>15</v>
      </c>
      <c r="G7863" s="16" t="s">
        <v>6752</v>
      </c>
      <c r="H7863" s="1"/>
      <c r="J7863"/>
      <c r="AC7863" s="5">
        <v>45412</v>
      </c>
      <c r="AD7863" t="s">
        <v>14722</v>
      </c>
      <c r="AE7863" t="s">
        <v>167</v>
      </c>
      <c r="AF7863">
        <f>MONTH(Table1[[#This Row],[Date Sent]])</f>
        <v>4</v>
      </c>
      <c r="AG7863">
        <f>YEAR(Table1[[#This Row],[Date Sent]])</f>
        <v>2024</v>
      </c>
      <c r="AH7863"/>
    </row>
    <row r="7864" spans="1:34" x14ac:dyDescent="0.2">
      <c r="A7864" t="s">
        <v>2376</v>
      </c>
      <c r="B7864" t="s">
        <v>8206</v>
      </c>
      <c r="C7864" s="1">
        <v>7.94</v>
      </c>
      <c r="D7864" s="5">
        <v>45392</v>
      </c>
      <c r="E7864" t="s">
        <v>21</v>
      </c>
      <c r="F7864" t="s">
        <v>33</v>
      </c>
      <c r="G7864" s="16" t="s">
        <v>8211</v>
      </c>
      <c r="H7864" s="1"/>
      <c r="J7864"/>
      <c r="AC7864" s="5">
        <v>45412</v>
      </c>
      <c r="AD7864" t="s">
        <v>14722</v>
      </c>
      <c r="AE7864" t="s">
        <v>167</v>
      </c>
      <c r="AF7864">
        <f>MONTH(Table1[[#This Row],[Date Sent]])</f>
        <v>4</v>
      </c>
      <c r="AG7864">
        <f>YEAR(Table1[[#This Row],[Date Sent]])</f>
        <v>2024</v>
      </c>
      <c r="AH7864"/>
    </row>
    <row r="7865" spans="1:34" x14ac:dyDescent="0.2">
      <c r="A7865" t="s">
        <v>2376</v>
      </c>
      <c r="B7865" t="s">
        <v>8206</v>
      </c>
      <c r="C7865" s="1">
        <v>70.48</v>
      </c>
      <c r="D7865" s="5">
        <v>45392</v>
      </c>
      <c r="E7865" t="s">
        <v>21</v>
      </c>
      <c r="F7865" t="s">
        <v>33</v>
      </c>
      <c r="G7865" s="16" t="s">
        <v>8212</v>
      </c>
      <c r="H7865" s="1"/>
      <c r="J7865"/>
      <c r="AC7865" s="5">
        <v>45412</v>
      </c>
      <c r="AD7865" t="s">
        <v>14722</v>
      </c>
      <c r="AE7865" t="s">
        <v>167</v>
      </c>
      <c r="AF7865">
        <f>MONTH(Table1[[#This Row],[Date Sent]])</f>
        <v>4</v>
      </c>
      <c r="AG7865">
        <f>YEAR(Table1[[#This Row],[Date Sent]])</f>
        <v>2024</v>
      </c>
      <c r="AH7865"/>
    </row>
    <row r="7866" spans="1:34" x14ac:dyDescent="0.2">
      <c r="A7866" t="s">
        <v>2376</v>
      </c>
      <c r="B7866" t="s">
        <v>8206</v>
      </c>
      <c r="C7866" s="1">
        <v>2</v>
      </c>
      <c r="D7866" s="5">
        <v>45392</v>
      </c>
      <c r="E7866" t="s">
        <v>21</v>
      </c>
      <c r="F7866" t="s">
        <v>33</v>
      </c>
      <c r="G7866" s="16" t="s">
        <v>8213</v>
      </c>
      <c r="H7866" s="1"/>
      <c r="J7866"/>
      <c r="AC7866" s="5">
        <v>45412</v>
      </c>
      <c r="AD7866" t="s">
        <v>14722</v>
      </c>
      <c r="AE7866" t="s">
        <v>167</v>
      </c>
      <c r="AF7866">
        <f>MONTH(Table1[[#This Row],[Date Sent]])</f>
        <v>4</v>
      </c>
      <c r="AG7866">
        <f>YEAR(Table1[[#This Row],[Date Sent]])</f>
        <v>2024</v>
      </c>
      <c r="AH7866"/>
    </row>
    <row r="7867" spans="1:34" x14ac:dyDescent="0.2">
      <c r="A7867" t="s">
        <v>2376</v>
      </c>
      <c r="B7867" t="s">
        <v>8206</v>
      </c>
      <c r="C7867" s="1">
        <v>17.78</v>
      </c>
      <c r="D7867" s="5">
        <v>45395</v>
      </c>
      <c r="E7867" t="s">
        <v>21</v>
      </c>
      <c r="F7867" t="s">
        <v>15</v>
      </c>
      <c r="G7867" s="16" t="s">
        <v>8214</v>
      </c>
      <c r="H7867" s="1"/>
      <c r="J7867"/>
      <c r="AC7867" s="5">
        <v>45412</v>
      </c>
      <c r="AD7867" t="s">
        <v>14722</v>
      </c>
      <c r="AE7867" t="s">
        <v>167</v>
      </c>
      <c r="AF7867">
        <f>MONTH(Table1[[#This Row],[Date Sent]])</f>
        <v>4</v>
      </c>
      <c r="AG7867">
        <f>YEAR(Table1[[#This Row],[Date Sent]])</f>
        <v>2024</v>
      </c>
      <c r="AH7867"/>
    </row>
    <row r="7868" spans="1:34" x14ac:dyDescent="0.2">
      <c r="A7868" t="s">
        <v>475</v>
      </c>
      <c r="B7868" t="s">
        <v>8215</v>
      </c>
      <c r="C7868" s="1">
        <v>147.51</v>
      </c>
      <c r="D7868" s="5">
        <v>45343</v>
      </c>
      <c r="E7868" t="s">
        <v>22</v>
      </c>
      <c r="F7868" t="s">
        <v>45</v>
      </c>
      <c r="G7868" s="16" t="s">
        <v>8216</v>
      </c>
      <c r="H7868" s="1"/>
      <c r="J7868"/>
      <c r="AC7868" s="5">
        <v>45414</v>
      </c>
      <c r="AD7868" t="s">
        <v>14671</v>
      </c>
      <c r="AE7868" t="s">
        <v>313</v>
      </c>
      <c r="AF7868">
        <f>MONTH(Table1[[#This Row],[Date Sent]])</f>
        <v>5</v>
      </c>
      <c r="AG7868">
        <f>YEAR(Table1[[#This Row],[Date Sent]])</f>
        <v>2024</v>
      </c>
      <c r="AH7868"/>
    </row>
    <row r="7869" spans="1:34" x14ac:dyDescent="0.2">
      <c r="A7869" t="s">
        <v>475</v>
      </c>
      <c r="B7869" t="s">
        <v>8215</v>
      </c>
      <c r="C7869" s="1">
        <v>504.94</v>
      </c>
      <c r="D7869" s="5">
        <v>45351</v>
      </c>
      <c r="E7869" t="s">
        <v>21</v>
      </c>
      <c r="F7869" t="s">
        <v>15</v>
      </c>
      <c r="G7869" s="16" t="s">
        <v>8217</v>
      </c>
      <c r="H7869" s="1"/>
      <c r="J7869"/>
      <c r="AC7869" s="5">
        <v>45414</v>
      </c>
      <c r="AD7869" t="s">
        <v>14671</v>
      </c>
      <c r="AE7869" t="s">
        <v>313</v>
      </c>
      <c r="AF7869">
        <f>MONTH(Table1[[#This Row],[Date Sent]])</f>
        <v>5</v>
      </c>
      <c r="AG7869">
        <f>YEAR(Table1[[#This Row],[Date Sent]])</f>
        <v>2024</v>
      </c>
      <c r="AH7869"/>
    </row>
    <row r="7870" spans="1:34" x14ac:dyDescent="0.2">
      <c r="A7870" t="s">
        <v>475</v>
      </c>
      <c r="B7870" t="s">
        <v>8215</v>
      </c>
      <c r="C7870" s="1">
        <v>177.44</v>
      </c>
      <c r="D7870" s="5">
        <v>45356</v>
      </c>
      <c r="E7870" t="s">
        <v>22</v>
      </c>
      <c r="F7870" t="s">
        <v>45</v>
      </c>
      <c r="G7870" s="16" t="s">
        <v>8218</v>
      </c>
      <c r="H7870" s="1"/>
      <c r="J7870"/>
      <c r="AC7870" s="5">
        <v>45414</v>
      </c>
      <c r="AD7870" t="s">
        <v>14671</v>
      </c>
      <c r="AE7870" t="s">
        <v>313</v>
      </c>
      <c r="AF7870">
        <f>MONTH(Table1[[#This Row],[Date Sent]])</f>
        <v>5</v>
      </c>
      <c r="AG7870">
        <f>YEAR(Table1[[#This Row],[Date Sent]])</f>
        <v>2024</v>
      </c>
      <c r="AH7870"/>
    </row>
    <row r="7871" spans="1:34" x14ac:dyDescent="0.2">
      <c r="A7871" t="s">
        <v>475</v>
      </c>
      <c r="B7871" t="s">
        <v>8215</v>
      </c>
      <c r="C7871" s="1">
        <v>146.47</v>
      </c>
      <c r="D7871" s="5">
        <v>45359</v>
      </c>
      <c r="E7871" t="s">
        <v>6</v>
      </c>
      <c r="F7871" t="s">
        <v>918</v>
      </c>
      <c r="G7871" s="16" t="str">
        <f>_xlfn.CONCAT(Table1[[#This Row],[Notes 1]],",",Table1[[#This Row],[Notes 2]],",",Table1[[#This Row],[Notes 3]])</f>
        <v>Vac Repairs,Gift Cards for XPT training,</v>
      </c>
      <c r="H7871" s="1">
        <v>56.47</v>
      </c>
      <c r="I7871" t="s">
        <v>39</v>
      </c>
      <c r="J7871" t="s">
        <v>8219</v>
      </c>
      <c r="K7871" s="1">
        <v>90</v>
      </c>
      <c r="L7871" t="s">
        <v>24</v>
      </c>
      <c r="M7871" t="s">
        <v>8220</v>
      </c>
      <c r="AC7871" s="5">
        <v>45414</v>
      </c>
      <c r="AD7871" t="s">
        <v>14671</v>
      </c>
      <c r="AE7871" t="s">
        <v>313</v>
      </c>
      <c r="AF7871">
        <f>MONTH(Table1[[#This Row],[Date Sent]])</f>
        <v>5</v>
      </c>
      <c r="AG7871">
        <f>YEAR(Table1[[#This Row],[Date Sent]])</f>
        <v>2024</v>
      </c>
      <c r="AH7871"/>
    </row>
    <row r="7872" spans="1:34" x14ac:dyDescent="0.2">
      <c r="A7872" t="s">
        <v>475</v>
      </c>
      <c r="B7872" t="s">
        <v>8215</v>
      </c>
      <c r="C7872" s="1">
        <v>3.71</v>
      </c>
      <c r="D7872" s="5">
        <v>45364</v>
      </c>
      <c r="E7872" t="s">
        <v>15</v>
      </c>
      <c r="F7872" t="s">
        <v>28</v>
      </c>
      <c r="G7872" s="16" t="s">
        <v>8221</v>
      </c>
      <c r="H7872" s="1"/>
      <c r="J7872"/>
      <c r="AC7872" s="5">
        <v>45414</v>
      </c>
      <c r="AD7872" t="s">
        <v>14671</v>
      </c>
      <c r="AE7872" t="s">
        <v>313</v>
      </c>
      <c r="AF7872">
        <f>MONTH(Table1[[#This Row],[Date Sent]])</f>
        <v>5</v>
      </c>
      <c r="AG7872">
        <f>YEAR(Table1[[#This Row],[Date Sent]])</f>
        <v>2024</v>
      </c>
      <c r="AH7872"/>
    </row>
    <row r="7873" spans="1:34" x14ac:dyDescent="0.2">
      <c r="A7873" t="s">
        <v>475</v>
      </c>
      <c r="B7873" t="s">
        <v>8215</v>
      </c>
      <c r="C7873" s="1">
        <v>96.63</v>
      </c>
      <c r="D7873" s="5">
        <v>45366</v>
      </c>
      <c r="E7873" t="s">
        <v>27</v>
      </c>
      <c r="F7873" t="s">
        <v>39</v>
      </c>
      <c r="G7873" s="16" t="s">
        <v>8222</v>
      </c>
      <c r="H7873" s="1"/>
      <c r="J7873"/>
      <c r="AC7873" s="5">
        <v>45414</v>
      </c>
      <c r="AD7873" t="s">
        <v>14671</v>
      </c>
      <c r="AE7873" t="s">
        <v>313</v>
      </c>
      <c r="AF7873">
        <f>MONTH(Table1[[#This Row],[Date Sent]])</f>
        <v>5</v>
      </c>
      <c r="AG7873">
        <f>YEAR(Table1[[#This Row],[Date Sent]])</f>
        <v>2024</v>
      </c>
      <c r="AH7873"/>
    </row>
    <row r="7874" spans="1:34" x14ac:dyDescent="0.2">
      <c r="A7874" t="s">
        <v>398</v>
      </c>
      <c r="B7874" t="s">
        <v>8223</v>
      </c>
      <c r="C7874" s="1">
        <v>536.52</v>
      </c>
      <c r="D7874" s="5">
        <v>45406</v>
      </c>
      <c r="E7874" t="s">
        <v>21</v>
      </c>
      <c r="F7874" t="s">
        <v>33</v>
      </c>
      <c r="G7874" s="16" t="s">
        <v>979</v>
      </c>
      <c r="H7874" s="1"/>
      <c r="J7874"/>
      <c r="AC7874" s="5">
        <v>45414</v>
      </c>
      <c r="AD7874" t="s">
        <v>14537</v>
      </c>
      <c r="AE7874" t="s">
        <v>475</v>
      </c>
      <c r="AF7874">
        <f>MONTH(Table1[[#This Row],[Date Sent]])</f>
        <v>5</v>
      </c>
      <c r="AG7874">
        <f>YEAR(Table1[[#This Row],[Date Sent]])</f>
        <v>2024</v>
      </c>
      <c r="AH7874"/>
    </row>
    <row r="7875" spans="1:34" x14ac:dyDescent="0.2">
      <c r="A7875" t="s">
        <v>3170</v>
      </c>
      <c r="B7875" t="s">
        <v>8224</v>
      </c>
      <c r="C7875" s="1">
        <v>191.21</v>
      </c>
      <c r="D7875" s="5">
        <v>45377</v>
      </c>
      <c r="E7875" t="s">
        <v>21</v>
      </c>
      <c r="F7875" t="s">
        <v>10</v>
      </c>
      <c r="G7875" s="16" t="s">
        <v>8225</v>
      </c>
      <c r="H7875" s="1"/>
      <c r="J7875"/>
      <c r="AC7875" s="5">
        <v>45414</v>
      </c>
      <c r="AD7875" t="s">
        <v>14698</v>
      </c>
      <c r="AE7875" t="s">
        <v>245</v>
      </c>
      <c r="AF7875">
        <f>MONTH(Table1[[#This Row],[Date Sent]])</f>
        <v>5</v>
      </c>
      <c r="AG7875">
        <f>YEAR(Table1[[#This Row],[Date Sent]])</f>
        <v>2024</v>
      </c>
      <c r="AH7875"/>
    </row>
    <row r="7876" spans="1:34" x14ac:dyDescent="0.2">
      <c r="A7876" t="s">
        <v>3170</v>
      </c>
      <c r="B7876" t="s">
        <v>8224</v>
      </c>
      <c r="C7876" s="1">
        <v>696.76</v>
      </c>
      <c r="D7876" s="5">
        <v>45379</v>
      </c>
      <c r="E7876" t="s">
        <v>20</v>
      </c>
      <c r="F7876" t="s">
        <v>8</v>
      </c>
      <c r="G7876" s="16" t="s">
        <v>8226</v>
      </c>
      <c r="H7876" s="1"/>
      <c r="J7876"/>
      <c r="AC7876" s="5">
        <v>45414</v>
      </c>
      <c r="AD7876" t="s">
        <v>14698</v>
      </c>
      <c r="AE7876" t="s">
        <v>245</v>
      </c>
      <c r="AF7876">
        <f>MONTH(Table1[[#This Row],[Date Sent]])</f>
        <v>5</v>
      </c>
      <c r="AG7876">
        <f>YEAR(Table1[[#This Row],[Date Sent]])</f>
        <v>2024</v>
      </c>
      <c r="AH7876"/>
    </row>
    <row r="7877" spans="1:34" x14ac:dyDescent="0.2">
      <c r="A7877" t="s">
        <v>3170</v>
      </c>
      <c r="B7877" t="s">
        <v>8224</v>
      </c>
      <c r="C7877" s="1">
        <v>26.79</v>
      </c>
      <c r="D7877" s="5">
        <v>45385</v>
      </c>
      <c r="E7877" t="s">
        <v>33</v>
      </c>
      <c r="F7877" t="s">
        <v>17</v>
      </c>
      <c r="G7877" s="16" t="s">
        <v>8227</v>
      </c>
      <c r="H7877" s="1"/>
      <c r="J7877"/>
      <c r="AC7877" s="5">
        <v>45414</v>
      </c>
      <c r="AD7877" t="s">
        <v>14698</v>
      </c>
      <c r="AE7877" t="s">
        <v>245</v>
      </c>
      <c r="AF7877">
        <f>MONTH(Table1[[#This Row],[Date Sent]])</f>
        <v>5</v>
      </c>
      <c r="AG7877">
        <f>YEAR(Table1[[#This Row],[Date Sent]])</f>
        <v>2024</v>
      </c>
      <c r="AH7877"/>
    </row>
    <row r="7878" spans="1:34" x14ac:dyDescent="0.2">
      <c r="A7878" t="s">
        <v>3170</v>
      </c>
      <c r="B7878" t="s">
        <v>8224</v>
      </c>
      <c r="C7878" s="1">
        <v>303.82</v>
      </c>
      <c r="D7878" s="5">
        <v>45391</v>
      </c>
      <c r="E7878" t="s">
        <v>33</v>
      </c>
      <c r="F7878" t="s">
        <v>25</v>
      </c>
      <c r="G7878" s="16" t="s">
        <v>8228</v>
      </c>
      <c r="H7878" s="1"/>
      <c r="J7878"/>
      <c r="AC7878" s="5">
        <v>45414</v>
      </c>
      <c r="AD7878" t="s">
        <v>14698</v>
      </c>
      <c r="AE7878" t="s">
        <v>245</v>
      </c>
      <c r="AF7878">
        <f>MONTH(Table1[[#This Row],[Date Sent]])</f>
        <v>5</v>
      </c>
      <c r="AG7878">
        <f>YEAR(Table1[[#This Row],[Date Sent]])</f>
        <v>2024</v>
      </c>
      <c r="AH7878"/>
    </row>
    <row r="7879" spans="1:34" x14ac:dyDescent="0.2">
      <c r="A7879" t="s">
        <v>499</v>
      </c>
      <c r="B7879" t="s">
        <v>8229</v>
      </c>
      <c r="C7879" s="1">
        <v>117.75</v>
      </c>
      <c r="D7879" s="5">
        <v>45349</v>
      </c>
      <c r="E7879" t="s">
        <v>25</v>
      </c>
      <c r="F7879" t="s">
        <v>33</v>
      </c>
      <c r="G7879" s="16" t="s">
        <v>8230</v>
      </c>
      <c r="H7879" s="1"/>
      <c r="J7879"/>
      <c r="AC7879" s="5">
        <v>45414</v>
      </c>
      <c r="AD7879" t="s">
        <v>11649</v>
      </c>
      <c r="AE7879" t="s">
        <v>11649</v>
      </c>
      <c r="AF7879">
        <f>MONTH(Table1[[#This Row],[Date Sent]])</f>
        <v>5</v>
      </c>
      <c r="AG7879">
        <f>YEAR(Table1[[#This Row],[Date Sent]])</f>
        <v>2024</v>
      </c>
      <c r="AH7879"/>
    </row>
    <row r="7880" spans="1:34" x14ac:dyDescent="0.2">
      <c r="A7880" t="s">
        <v>499</v>
      </c>
      <c r="B7880" t="s">
        <v>8229</v>
      </c>
      <c r="C7880" s="1">
        <v>122.58</v>
      </c>
      <c r="D7880" s="5">
        <v>45350</v>
      </c>
      <c r="E7880" t="s">
        <v>25</v>
      </c>
      <c r="F7880" t="s">
        <v>33</v>
      </c>
      <c r="G7880" s="16" t="s">
        <v>950</v>
      </c>
      <c r="H7880" s="1"/>
      <c r="J7880"/>
      <c r="AC7880" s="5">
        <v>45414</v>
      </c>
      <c r="AD7880" t="s">
        <v>11649</v>
      </c>
      <c r="AE7880" t="s">
        <v>11649</v>
      </c>
      <c r="AF7880">
        <f>MONTH(Table1[[#This Row],[Date Sent]])</f>
        <v>5</v>
      </c>
      <c r="AG7880">
        <f>YEAR(Table1[[#This Row],[Date Sent]])</f>
        <v>2024</v>
      </c>
      <c r="AH7880"/>
    </row>
    <row r="7881" spans="1:34" x14ac:dyDescent="0.2">
      <c r="A7881" t="s">
        <v>499</v>
      </c>
      <c r="B7881" t="s">
        <v>8229</v>
      </c>
      <c r="C7881" s="1">
        <v>150.63999999999999</v>
      </c>
      <c r="D7881" s="5">
        <v>45352</v>
      </c>
      <c r="E7881" t="s">
        <v>25</v>
      </c>
      <c r="F7881" t="s">
        <v>33</v>
      </c>
      <c r="G7881" s="16" t="s">
        <v>950</v>
      </c>
      <c r="H7881" s="1"/>
      <c r="J7881"/>
      <c r="AC7881" s="5">
        <v>45414</v>
      </c>
      <c r="AD7881" t="s">
        <v>11649</v>
      </c>
      <c r="AE7881" t="s">
        <v>11649</v>
      </c>
      <c r="AF7881">
        <f>MONTH(Table1[[#This Row],[Date Sent]])</f>
        <v>5</v>
      </c>
      <c r="AG7881">
        <f>YEAR(Table1[[#This Row],[Date Sent]])</f>
        <v>2024</v>
      </c>
      <c r="AH7881"/>
    </row>
    <row r="7882" spans="1:34" x14ac:dyDescent="0.2">
      <c r="A7882" t="s">
        <v>499</v>
      </c>
      <c r="B7882" t="s">
        <v>8229</v>
      </c>
      <c r="C7882" s="1">
        <v>85.52</v>
      </c>
      <c r="D7882" s="5">
        <v>45356</v>
      </c>
      <c r="E7882" t="s">
        <v>25</v>
      </c>
      <c r="F7882" t="s">
        <v>17</v>
      </c>
      <c r="G7882" s="16" t="s">
        <v>8231</v>
      </c>
      <c r="H7882" s="1"/>
      <c r="J7882"/>
      <c r="AC7882" s="5">
        <v>45414</v>
      </c>
      <c r="AD7882" t="s">
        <v>11649</v>
      </c>
      <c r="AE7882" t="s">
        <v>11649</v>
      </c>
      <c r="AF7882">
        <f>MONTH(Table1[[#This Row],[Date Sent]])</f>
        <v>5</v>
      </c>
      <c r="AG7882">
        <f>YEAR(Table1[[#This Row],[Date Sent]])</f>
        <v>2024</v>
      </c>
      <c r="AH7882"/>
    </row>
    <row r="7883" spans="1:34" x14ac:dyDescent="0.2">
      <c r="A7883" t="s">
        <v>5802</v>
      </c>
      <c r="B7883" t="s">
        <v>8232</v>
      </c>
      <c r="C7883" s="1">
        <v>83.84</v>
      </c>
      <c r="D7883" s="5">
        <v>45401</v>
      </c>
      <c r="E7883" t="s">
        <v>21</v>
      </c>
      <c r="F7883" t="s">
        <v>33</v>
      </c>
      <c r="G7883" s="16" t="s">
        <v>5436</v>
      </c>
      <c r="H7883" s="1"/>
      <c r="J7883"/>
      <c r="AC7883" s="5">
        <v>45414</v>
      </c>
      <c r="AD7883" t="s">
        <v>11649</v>
      </c>
      <c r="AE7883" t="s">
        <v>11649</v>
      </c>
      <c r="AF7883">
        <f>MONTH(Table1[[#This Row],[Date Sent]])</f>
        <v>5</v>
      </c>
      <c r="AG7883">
        <f>YEAR(Table1[[#This Row],[Date Sent]])</f>
        <v>2024</v>
      </c>
      <c r="AH7883"/>
    </row>
    <row r="7884" spans="1:34" x14ac:dyDescent="0.2">
      <c r="A7884" t="s">
        <v>5802</v>
      </c>
      <c r="B7884" t="s">
        <v>8232</v>
      </c>
      <c r="C7884" s="1">
        <v>30.76</v>
      </c>
      <c r="D7884" s="5">
        <v>45402</v>
      </c>
      <c r="E7884" t="s">
        <v>21</v>
      </c>
      <c r="F7884" t="s">
        <v>33</v>
      </c>
      <c r="G7884" s="16" t="s">
        <v>8233</v>
      </c>
      <c r="H7884" s="1"/>
      <c r="J7884"/>
      <c r="AC7884" s="5">
        <v>45414</v>
      </c>
      <c r="AD7884" t="s">
        <v>11649</v>
      </c>
      <c r="AE7884" t="s">
        <v>11649</v>
      </c>
      <c r="AF7884">
        <f>MONTH(Table1[[#This Row],[Date Sent]])</f>
        <v>5</v>
      </c>
      <c r="AG7884">
        <f>YEAR(Table1[[#This Row],[Date Sent]])</f>
        <v>2024</v>
      </c>
      <c r="AH7884"/>
    </row>
    <row r="7885" spans="1:34" x14ac:dyDescent="0.2">
      <c r="A7885" t="s">
        <v>5802</v>
      </c>
      <c r="B7885" t="s">
        <v>8232</v>
      </c>
      <c r="C7885" s="1">
        <v>12.9</v>
      </c>
      <c r="D7885" s="5">
        <v>45403</v>
      </c>
      <c r="E7885" t="s">
        <v>21</v>
      </c>
      <c r="F7885" t="s">
        <v>33</v>
      </c>
      <c r="G7885" s="16" t="s">
        <v>8234</v>
      </c>
      <c r="H7885" s="1"/>
      <c r="J7885"/>
      <c r="AC7885" s="5">
        <v>45414</v>
      </c>
      <c r="AD7885" t="s">
        <v>11649</v>
      </c>
      <c r="AE7885" t="s">
        <v>11649</v>
      </c>
      <c r="AF7885">
        <f>MONTH(Table1[[#This Row],[Date Sent]])</f>
        <v>5</v>
      </c>
      <c r="AG7885">
        <f>YEAR(Table1[[#This Row],[Date Sent]])</f>
        <v>2024</v>
      </c>
      <c r="AH7885"/>
    </row>
    <row r="7886" spans="1:34" x14ac:dyDescent="0.2">
      <c r="A7886" t="s">
        <v>5802</v>
      </c>
      <c r="B7886" t="s">
        <v>8232</v>
      </c>
      <c r="C7886" s="1">
        <v>117.71</v>
      </c>
      <c r="D7886" s="5">
        <v>45403</v>
      </c>
      <c r="E7886" t="s">
        <v>39</v>
      </c>
      <c r="F7886" t="s">
        <v>17</v>
      </c>
      <c r="G7886" s="16" t="s">
        <v>8235</v>
      </c>
      <c r="H7886" s="1"/>
      <c r="J7886"/>
      <c r="AC7886" s="5">
        <v>45414</v>
      </c>
      <c r="AD7886" t="s">
        <v>11649</v>
      </c>
      <c r="AE7886" t="s">
        <v>11649</v>
      </c>
      <c r="AF7886">
        <f>MONTH(Table1[[#This Row],[Date Sent]])</f>
        <v>5</v>
      </c>
      <c r="AG7886">
        <f>YEAR(Table1[[#This Row],[Date Sent]])</f>
        <v>2024</v>
      </c>
      <c r="AH7886"/>
    </row>
    <row r="7887" spans="1:34" x14ac:dyDescent="0.2">
      <c r="A7887" t="s">
        <v>5802</v>
      </c>
      <c r="B7887" t="s">
        <v>8232</v>
      </c>
      <c r="C7887" s="1">
        <v>14.03</v>
      </c>
      <c r="D7887" s="5">
        <v>45406</v>
      </c>
      <c r="E7887" t="s">
        <v>18</v>
      </c>
      <c r="F7887" t="s">
        <v>6</v>
      </c>
      <c r="G7887" s="16" t="s">
        <v>8236</v>
      </c>
      <c r="H7887" s="1"/>
      <c r="J7887"/>
      <c r="AC7887" s="5">
        <v>45414</v>
      </c>
      <c r="AD7887" t="s">
        <v>11649</v>
      </c>
      <c r="AE7887" t="s">
        <v>11649</v>
      </c>
      <c r="AF7887">
        <f>MONTH(Table1[[#This Row],[Date Sent]])</f>
        <v>5</v>
      </c>
      <c r="AG7887">
        <f>YEAR(Table1[[#This Row],[Date Sent]])</f>
        <v>2024</v>
      </c>
      <c r="AH7887"/>
    </row>
    <row r="7888" spans="1:34" x14ac:dyDescent="0.2">
      <c r="A7888" t="s">
        <v>4338</v>
      </c>
      <c r="B7888" t="s">
        <v>8237</v>
      </c>
      <c r="C7888" s="1">
        <v>68.06</v>
      </c>
      <c r="D7888" s="5">
        <v>45377</v>
      </c>
      <c r="E7888" t="s">
        <v>21</v>
      </c>
      <c r="F7888" t="s">
        <v>33</v>
      </c>
      <c r="G7888" s="16" t="s">
        <v>8238</v>
      </c>
      <c r="H7888" s="1"/>
      <c r="J7888"/>
      <c r="AC7888" s="5">
        <v>45414</v>
      </c>
      <c r="AD7888" t="s">
        <v>14699</v>
      </c>
      <c r="AE7888" t="s">
        <v>198</v>
      </c>
      <c r="AF7888">
        <f>MONTH(Table1[[#This Row],[Date Sent]])</f>
        <v>5</v>
      </c>
      <c r="AG7888">
        <f>YEAR(Table1[[#This Row],[Date Sent]])</f>
        <v>2024</v>
      </c>
      <c r="AH7888"/>
    </row>
    <row r="7889" spans="1:34" x14ac:dyDescent="0.2">
      <c r="A7889" t="s">
        <v>4338</v>
      </c>
      <c r="B7889" t="s">
        <v>8237</v>
      </c>
      <c r="C7889" s="1">
        <v>26.39</v>
      </c>
      <c r="D7889" s="5">
        <v>45379</v>
      </c>
      <c r="E7889" t="s">
        <v>24</v>
      </c>
      <c r="F7889" t="s">
        <v>18</v>
      </c>
      <c r="G7889" s="16" t="s">
        <v>4622</v>
      </c>
      <c r="H7889" s="1"/>
      <c r="J7889"/>
      <c r="AC7889" s="5">
        <v>45414</v>
      </c>
      <c r="AD7889" t="s">
        <v>14699</v>
      </c>
      <c r="AE7889" t="s">
        <v>198</v>
      </c>
      <c r="AF7889">
        <f>MONTH(Table1[[#This Row],[Date Sent]])</f>
        <v>5</v>
      </c>
      <c r="AG7889">
        <f>YEAR(Table1[[#This Row],[Date Sent]])</f>
        <v>2024</v>
      </c>
      <c r="AH7889"/>
    </row>
    <row r="7890" spans="1:34" x14ac:dyDescent="0.2">
      <c r="A7890" t="s">
        <v>4338</v>
      </c>
      <c r="B7890" t="s">
        <v>8237</v>
      </c>
      <c r="C7890" s="1">
        <v>902.79</v>
      </c>
      <c r="D7890" s="5">
        <v>45379</v>
      </c>
      <c r="E7890" t="s">
        <v>21</v>
      </c>
      <c r="F7890" t="s">
        <v>33</v>
      </c>
      <c r="G7890" s="16" t="s">
        <v>928</v>
      </c>
      <c r="H7890" s="1"/>
      <c r="J7890"/>
      <c r="AC7890" s="5">
        <v>45414</v>
      </c>
      <c r="AD7890" t="s">
        <v>14699</v>
      </c>
      <c r="AE7890" t="s">
        <v>198</v>
      </c>
      <c r="AF7890">
        <f>MONTH(Table1[[#This Row],[Date Sent]])</f>
        <v>5</v>
      </c>
      <c r="AG7890">
        <f>YEAR(Table1[[#This Row],[Date Sent]])</f>
        <v>2024</v>
      </c>
      <c r="AH7890"/>
    </row>
    <row r="7891" spans="1:34" x14ac:dyDescent="0.2">
      <c r="A7891" t="s">
        <v>4338</v>
      </c>
      <c r="B7891" t="s">
        <v>8237</v>
      </c>
      <c r="C7891" s="1">
        <v>212.31</v>
      </c>
      <c r="D7891" s="5">
        <v>45389</v>
      </c>
      <c r="E7891" t="s">
        <v>33</v>
      </c>
      <c r="F7891" t="s">
        <v>12</v>
      </c>
      <c r="G7891" s="16" t="s">
        <v>8239</v>
      </c>
      <c r="H7891" s="1"/>
      <c r="J7891"/>
      <c r="AC7891" s="5">
        <v>45414</v>
      </c>
      <c r="AD7891" t="s">
        <v>14699</v>
      </c>
      <c r="AE7891" t="s">
        <v>198</v>
      </c>
      <c r="AF7891">
        <f>MONTH(Table1[[#This Row],[Date Sent]])</f>
        <v>5</v>
      </c>
      <c r="AG7891">
        <f>YEAR(Table1[[#This Row],[Date Sent]])</f>
        <v>2024</v>
      </c>
      <c r="AH7891"/>
    </row>
    <row r="7892" spans="1:34" x14ac:dyDescent="0.2">
      <c r="A7892" t="s">
        <v>262</v>
      </c>
      <c r="B7892" t="s">
        <v>8240</v>
      </c>
      <c r="C7892" s="1">
        <v>94</v>
      </c>
      <c r="D7892" s="5">
        <v>45365</v>
      </c>
      <c r="E7892" t="s">
        <v>13</v>
      </c>
      <c r="F7892" t="s">
        <v>10</v>
      </c>
      <c r="G7892" s="16" t="s">
        <v>8241</v>
      </c>
      <c r="H7892" s="1"/>
      <c r="J7892"/>
      <c r="AC7892" s="5">
        <v>45414</v>
      </c>
      <c r="AD7892" t="s">
        <v>14638</v>
      </c>
      <c r="AE7892" t="s">
        <v>167</v>
      </c>
      <c r="AF7892">
        <f>MONTH(Table1[[#This Row],[Date Sent]])</f>
        <v>5</v>
      </c>
      <c r="AG7892">
        <f>YEAR(Table1[[#This Row],[Date Sent]])</f>
        <v>2024</v>
      </c>
      <c r="AH7892"/>
    </row>
    <row r="7893" spans="1:34" x14ac:dyDescent="0.2">
      <c r="A7893" t="s">
        <v>262</v>
      </c>
      <c r="B7893" t="s">
        <v>8240</v>
      </c>
      <c r="C7893" s="1">
        <v>21.18</v>
      </c>
      <c r="D7893" s="5">
        <v>45373</v>
      </c>
      <c r="E7893" t="s">
        <v>21</v>
      </c>
      <c r="F7893" t="s">
        <v>15</v>
      </c>
      <c r="G7893" s="16" t="s">
        <v>2363</v>
      </c>
      <c r="H7893" s="1"/>
      <c r="J7893"/>
      <c r="AC7893" s="5">
        <v>45414</v>
      </c>
      <c r="AD7893" t="s">
        <v>14638</v>
      </c>
      <c r="AE7893" t="s">
        <v>167</v>
      </c>
      <c r="AF7893">
        <f>MONTH(Table1[[#This Row],[Date Sent]])</f>
        <v>5</v>
      </c>
      <c r="AG7893">
        <f>YEAR(Table1[[#This Row],[Date Sent]])</f>
        <v>2024</v>
      </c>
      <c r="AH7893"/>
    </row>
    <row r="7894" spans="1:34" x14ac:dyDescent="0.2">
      <c r="A7894" t="s">
        <v>262</v>
      </c>
      <c r="B7894" t="s">
        <v>8240</v>
      </c>
      <c r="C7894" s="1">
        <v>50</v>
      </c>
      <c r="D7894" s="5">
        <v>45377</v>
      </c>
      <c r="E7894" t="s">
        <v>6</v>
      </c>
      <c r="F7894" t="s">
        <v>24</v>
      </c>
      <c r="G7894" s="16" t="s">
        <v>8242</v>
      </c>
      <c r="H7894" s="1"/>
      <c r="J7894"/>
      <c r="AC7894" s="5">
        <v>45414</v>
      </c>
      <c r="AD7894" t="s">
        <v>14638</v>
      </c>
      <c r="AE7894" t="s">
        <v>167</v>
      </c>
      <c r="AF7894">
        <f>MONTH(Table1[[#This Row],[Date Sent]])</f>
        <v>5</v>
      </c>
      <c r="AG7894">
        <f>YEAR(Table1[[#This Row],[Date Sent]])</f>
        <v>2024</v>
      </c>
      <c r="AH7894"/>
    </row>
    <row r="7895" spans="1:34" x14ac:dyDescent="0.2">
      <c r="A7895" t="s">
        <v>262</v>
      </c>
      <c r="B7895" t="s">
        <v>8240</v>
      </c>
      <c r="C7895" s="1">
        <v>20.38</v>
      </c>
      <c r="D7895" s="5">
        <v>45380</v>
      </c>
      <c r="E7895" t="s">
        <v>24</v>
      </c>
      <c r="F7895" t="s">
        <v>18</v>
      </c>
      <c r="G7895" s="16" t="s">
        <v>8243</v>
      </c>
      <c r="H7895" s="1"/>
      <c r="J7895"/>
      <c r="AC7895" s="5">
        <v>45414</v>
      </c>
      <c r="AD7895" t="s">
        <v>14638</v>
      </c>
      <c r="AE7895" t="s">
        <v>167</v>
      </c>
      <c r="AF7895">
        <f>MONTH(Table1[[#This Row],[Date Sent]])</f>
        <v>5</v>
      </c>
      <c r="AG7895">
        <f>YEAR(Table1[[#This Row],[Date Sent]])</f>
        <v>2024</v>
      </c>
      <c r="AH7895"/>
    </row>
    <row r="7896" spans="1:34" x14ac:dyDescent="0.2">
      <c r="A7896" t="s">
        <v>262</v>
      </c>
      <c r="B7896" t="s">
        <v>8240</v>
      </c>
      <c r="C7896" s="1">
        <v>23.31</v>
      </c>
      <c r="D7896" s="5">
        <v>45381</v>
      </c>
      <c r="E7896" t="s">
        <v>21</v>
      </c>
      <c r="F7896" t="s">
        <v>15</v>
      </c>
      <c r="G7896" s="16" t="s">
        <v>6752</v>
      </c>
      <c r="H7896" s="1"/>
      <c r="J7896"/>
      <c r="AC7896" s="5">
        <v>45414</v>
      </c>
      <c r="AD7896" t="s">
        <v>14638</v>
      </c>
      <c r="AE7896" t="s">
        <v>167</v>
      </c>
      <c r="AF7896">
        <f>MONTH(Table1[[#This Row],[Date Sent]])</f>
        <v>5</v>
      </c>
      <c r="AG7896">
        <f>YEAR(Table1[[#This Row],[Date Sent]])</f>
        <v>2024</v>
      </c>
      <c r="AH7896"/>
    </row>
    <row r="7897" spans="1:34" x14ac:dyDescent="0.2">
      <c r="A7897" t="s">
        <v>262</v>
      </c>
      <c r="B7897" t="s">
        <v>8240</v>
      </c>
      <c r="C7897" s="1">
        <v>105.41</v>
      </c>
      <c r="D7897" s="5">
        <v>45381</v>
      </c>
      <c r="E7897" t="s">
        <v>21</v>
      </c>
      <c r="F7897" t="s">
        <v>33</v>
      </c>
      <c r="G7897" s="16" t="s">
        <v>8244</v>
      </c>
      <c r="H7897" s="1"/>
      <c r="J7897"/>
      <c r="AC7897" s="5">
        <v>45414</v>
      </c>
      <c r="AD7897" t="s">
        <v>14638</v>
      </c>
      <c r="AE7897" t="s">
        <v>167</v>
      </c>
      <c r="AF7897">
        <f>MONTH(Table1[[#This Row],[Date Sent]])</f>
        <v>5</v>
      </c>
      <c r="AG7897">
        <f>YEAR(Table1[[#This Row],[Date Sent]])</f>
        <v>2024</v>
      </c>
      <c r="AH7897"/>
    </row>
    <row r="7898" spans="1:34" x14ac:dyDescent="0.2">
      <c r="A7898" t="s">
        <v>262</v>
      </c>
      <c r="B7898" t="s">
        <v>8240</v>
      </c>
      <c r="C7898" s="1">
        <v>55.92</v>
      </c>
      <c r="D7898" s="5">
        <v>45382</v>
      </c>
      <c r="E7898" t="s">
        <v>21</v>
      </c>
      <c r="F7898" t="s">
        <v>15</v>
      </c>
      <c r="G7898" s="16" t="s">
        <v>6752</v>
      </c>
      <c r="H7898" s="1"/>
      <c r="J7898"/>
      <c r="AC7898" s="5">
        <v>45414</v>
      </c>
      <c r="AD7898" t="s">
        <v>14638</v>
      </c>
      <c r="AE7898" t="s">
        <v>167</v>
      </c>
      <c r="AF7898">
        <f>MONTH(Table1[[#This Row],[Date Sent]])</f>
        <v>5</v>
      </c>
      <c r="AG7898">
        <f>YEAR(Table1[[#This Row],[Date Sent]])</f>
        <v>2024</v>
      </c>
      <c r="AH7898"/>
    </row>
    <row r="7899" spans="1:34" x14ac:dyDescent="0.2">
      <c r="A7899" t="s">
        <v>262</v>
      </c>
      <c r="B7899" t="s">
        <v>8240</v>
      </c>
      <c r="C7899" s="1">
        <v>16.43</v>
      </c>
      <c r="D7899" s="5">
        <v>45390</v>
      </c>
      <c r="E7899" t="s">
        <v>24</v>
      </c>
      <c r="F7899" t="s">
        <v>15</v>
      </c>
      <c r="G7899" s="16" t="s">
        <v>8245</v>
      </c>
      <c r="H7899" s="1"/>
      <c r="J7899"/>
      <c r="AC7899" s="5">
        <v>45414</v>
      </c>
      <c r="AD7899" t="s">
        <v>14638</v>
      </c>
      <c r="AE7899" t="s">
        <v>167</v>
      </c>
      <c r="AF7899">
        <f>MONTH(Table1[[#This Row],[Date Sent]])</f>
        <v>5</v>
      </c>
      <c r="AG7899">
        <f>YEAR(Table1[[#This Row],[Date Sent]])</f>
        <v>2024</v>
      </c>
      <c r="AH7899"/>
    </row>
    <row r="7900" spans="1:34" x14ac:dyDescent="0.2">
      <c r="A7900" t="s">
        <v>262</v>
      </c>
      <c r="B7900" t="s">
        <v>8240</v>
      </c>
      <c r="C7900" s="1">
        <v>276.63</v>
      </c>
      <c r="D7900" s="5">
        <v>45390</v>
      </c>
      <c r="E7900" t="s">
        <v>21</v>
      </c>
      <c r="F7900" t="s">
        <v>33</v>
      </c>
      <c r="G7900" s="16" t="s">
        <v>3142</v>
      </c>
      <c r="H7900" s="1"/>
      <c r="J7900"/>
      <c r="AC7900" s="5">
        <v>45414</v>
      </c>
      <c r="AD7900" t="s">
        <v>14638</v>
      </c>
      <c r="AE7900" t="s">
        <v>167</v>
      </c>
      <c r="AF7900">
        <f>MONTH(Table1[[#This Row],[Date Sent]])</f>
        <v>5</v>
      </c>
      <c r="AG7900">
        <f>YEAR(Table1[[#This Row],[Date Sent]])</f>
        <v>2024</v>
      </c>
      <c r="AH7900"/>
    </row>
    <row r="7901" spans="1:34" x14ac:dyDescent="0.2">
      <c r="A7901" t="s">
        <v>262</v>
      </c>
      <c r="B7901" t="s">
        <v>8240</v>
      </c>
      <c r="C7901" s="1">
        <v>12.22</v>
      </c>
      <c r="D7901" s="5">
        <v>45391</v>
      </c>
      <c r="E7901" t="s">
        <v>20</v>
      </c>
      <c r="F7901" t="s">
        <v>39</v>
      </c>
      <c r="G7901" s="16" t="s">
        <v>8246</v>
      </c>
      <c r="H7901" s="1"/>
      <c r="J7901"/>
      <c r="AC7901" s="5">
        <v>45414</v>
      </c>
      <c r="AD7901" t="s">
        <v>14638</v>
      </c>
      <c r="AE7901" t="s">
        <v>167</v>
      </c>
      <c r="AF7901">
        <f>MONTH(Table1[[#This Row],[Date Sent]])</f>
        <v>5</v>
      </c>
      <c r="AG7901">
        <f>YEAR(Table1[[#This Row],[Date Sent]])</f>
        <v>2024</v>
      </c>
      <c r="AH7901"/>
    </row>
    <row r="7902" spans="1:34" x14ac:dyDescent="0.2">
      <c r="A7902" t="s">
        <v>262</v>
      </c>
      <c r="B7902" t="s">
        <v>8240</v>
      </c>
      <c r="C7902" s="1">
        <v>9.5299999999999994</v>
      </c>
      <c r="D7902" s="5">
        <v>45394</v>
      </c>
      <c r="E7902" t="s">
        <v>24</v>
      </c>
      <c r="F7902" t="s">
        <v>18</v>
      </c>
      <c r="G7902" s="16" t="s">
        <v>4622</v>
      </c>
      <c r="H7902" s="1"/>
      <c r="J7902"/>
      <c r="AC7902" s="5">
        <v>45414</v>
      </c>
      <c r="AD7902" t="s">
        <v>14638</v>
      </c>
      <c r="AE7902" t="s">
        <v>167</v>
      </c>
      <c r="AF7902">
        <f>MONTH(Table1[[#This Row],[Date Sent]])</f>
        <v>5</v>
      </c>
      <c r="AG7902">
        <f>YEAR(Table1[[#This Row],[Date Sent]])</f>
        <v>2024</v>
      </c>
      <c r="AH7902"/>
    </row>
    <row r="7903" spans="1:34" x14ac:dyDescent="0.2">
      <c r="A7903" t="s">
        <v>262</v>
      </c>
      <c r="B7903" t="s">
        <v>8240</v>
      </c>
      <c r="C7903" s="1">
        <v>131.69999999999999</v>
      </c>
      <c r="D7903" s="5">
        <v>45398</v>
      </c>
      <c r="E7903" t="s">
        <v>21</v>
      </c>
      <c r="F7903" t="s">
        <v>33</v>
      </c>
      <c r="G7903" s="16" t="s">
        <v>8247</v>
      </c>
      <c r="H7903" s="1"/>
      <c r="J7903"/>
      <c r="AC7903" s="5">
        <v>45414</v>
      </c>
      <c r="AD7903" t="s">
        <v>14638</v>
      </c>
      <c r="AE7903" t="s">
        <v>167</v>
      </c>
      <c r="AF7903">
        <f>MONTH(Table1[[#This Row],[Date Sent]])</f>
        <v>5</v>
      </c>
      <c r="AG7903">
        <f>YEAR(Table1[[#This Row],[Date Sent]])</f>
        <v>2024</v>
      </c>
      <c r="AH7903"/>
    </row>
    <row r="7904" spans="1:34" x14ac:dyDescent="0.2">
      <c r="A7904" t="s">
        <v>589</v>
      </c>
      <c r="B7904" t="s">
        <v>8248</v>
      </c>
      <c r="C7904" s="1">
        <v>169.92</v>
      </c>
      <c r="D7904" s="5">
        <v>45394</v>
      </c>
      <c r="E7904" t="s">
        <v>33</v>
      </c>
      <c r="F7904" t="s">
        <v>21</v>
      </c>
      <c r="G7904" s="16" t="s">
        <v>2856</v>
      </c>
      <c r="H7904" s="1"/>
      <c r="J7904"/>
      <c r="AC7904" s="5">
        <v>45414</v>
      </c>
      <c r="AD7904" t="s">
        <v>14700</v>
      </c>
      <c r="AE7904" t="s">
        <v>167</v>
      </c>
      <c r="AF7904">
        <f>MONTH(Table1[[#This Row],[Date Sent]])</f>
        <v>5</v>
      </c>
      <c r="AG7904">
        <f>YEAR(Table1[[#This Row],[Date Sent]])</f>
        <v>2024</v>
      </c>
      <c r="AH7904"/>
    </row>
    <row r="7905" spans="1:34" x14ac:dyDescent="0.2">
      <c r="A7905" t="s">
        <v>589</v>
      </c>
      <c r="B7905" t="s">
        <v>8248</v>
      </c>
      <c r="C7905" s="1">
        <v>341.47</v>
      </c>
      <c r="D7905" s="5">
        <v>45397</v>
      </c>
      <c r="E7905" t="s">
        <v>39</v>
      </c>
      <c r="F7905" t="s">
        <v>17</v>
      </c>
      <c r="G7905" s="16" t="s">
        <v>8249</v>
      </c>
      <c r="H7905" s="1"/>
      <c r="J7905"/>
      <c r="AC7905" s="5">
        <v>45414</v>
      </c>
      <c r="AD7905" t="s">
        <v>14700</v>
      </c>
      <c r="AE7905" t="s">
        <v>167</v>
      </c>
      <c r="AF7905">
        <f>MONTH(Table1[[#This Row],[Date Sent]])</f>
        <v>5</v>
      </c>
      <c r="AG7905">
        <f>YEAR(Table1[[#This Row],[Date Sent]])</f>
        <v>2024</v>
      </c>
      <c r="AH7905"/>
    </row>
    <row r="7906" spans="1:34" x14ac:dyDescent="0.2">
      <c r="A7906" t="s">
        <v>68</v>
      </c>
      <c r="B7906" t="s">
        <v>8250</v>
      </c>
      <c r="C7906" s="1">
        <v>50.35</v>
      </c>
      <c r="D7906" s="5">
        <v>45372</v>
      </c>
      <c r="E7906" t="s">
        <v>17</v>
      </c>
      <c r="F7906" t="s">
        <v>33</v>
      </c>
      <c r="G7906" s="16" t="s">
        <v>8251</v>
      </c>
      <c r="H7906" s="1"/>
      <c r="J7906"/>
      <c r="AC7906" s="5">
        <v>45414</v>
      </c>
      <c r="AD7906" t="s">
        <v>13727</v>
      </c>
      <c r="AE7906" t="s">
        <v>313</v>
      </c>
      <c r="AF7906">
        <f>MONTH(Table1[[#This Row],[Date Sent]])</f>
        <v>5</v>
      </c>
      <c r="AG7906">
        <f>YEAR(Table1[[#This Row],[Date Sent]])</f>
        <v>2024</v>
      </c>
      <c r="AH7906"/>
    </row>
    <row r="7907" spans="1:34" x14ac:dyDescent="0.2">
      <c r="A7907" t="s">
        <v>68</v>
      </c>
      <c r="B7907" t="s">
        <v>8250</v>
      </c>
      <c r="C7907" s="1">
        <v>302.60000000000002</v>
      </c>
      <c r="D7907" s="5">
        <v>45372</v>
      </c>
      <c r="E7907" t="s">
        <v>21</v>
      </c>
      <c r="F7907" t="s">
        <v>918</v>
      </c>
      <c r="G7907" s="16" t="str">
        <f>_xlfn.CONCAT(Table1[[#This Row],[Notes 1]],",",Table1[[#This Row],[Notes 2]],",",Table1[[#This Row],[Notes 3]])</f>
        <v>gloves,spray bottles, nozzles,broom, sharpies</v>
      </c>
      <c r="H7907" s="1">
        <v>92.8</v>
      </c>
      <c r="I7907" t="s">
        <v>16</v>
      </c>
      <c r="J7907" t="s">
        <v>1057</v>
      </c>
      <c r="K7907" s="1">
        <v>129.80000000000001</v>
      </c>
      <c r="L7907" t="s">
        <v>21</v>
      </c>
      <c r="M7907" t="s">
        <v>8252</v>
      </c>
      <c r="N7907" s="1">
        <v>80.000000000000014</v>
      </c>
      <c r="O7907" t="s">
        <v>15</v>
      </c>
      <c r="P7907" t="s">
        <v>8253</v>
      </c>
      <c r="AC7907" s="5">
        <v>45414</v>
      </c>
      <c r="AD7907" t="s">
        <v>13727</v>
      </c>
      <c r="AE7907" t="s">
        <v>313</v>
      </c>
      <c r="AF7907">
        <f>MONTH(Table1[[#This Row],[Date Sent]])</f>
        <v>5</v>
      </c>
      <c r="AG7907">
        <f>YEAR(Table1[[#This Row],[Date Sent]])</f>
        <v>2024</v>
      </c>
      <c r="AH7907"/>
    </row>
    <row r="7908" spans="1:34" x14ac:dyDescent="0.2">
      <c r="A7908" t="s">
        <v>68</v>
      </c>
      <c r="B7908" t="s">
        <v>8250</v>
      </c>
      <c r="C7908" s="1">
        <v>16.82</v>
      </c>
      <c r="D7908" s="5">
        <v>45373</v>
      </c>
      <c r="E7908" t="s">
        <v>21</v>
      </c>
      <c r="F7908" t="s">
        <v>918</v>
      </c>
      <c r="G7908" s="16" t="str">
        <f>_xlfn.CONCAT(Table1[[#This Row],[Notes 1]],",",Table1[[#This Row],[Notes 2]],",",Table1[[#This Row],[Notes 3]])</f>
        <v>vinegar,keyboard,</v>
      </c>
      <c r="H7908" s="1">
        <v>3.94</v>
      </c>
      <c r="I7908" t="s">
        <v>33</v>
      </c>
      <c r="J7908" t="s">
        <v>1602</v>
      </c>
      <c r="K7908" s="1">
        <v>12.88</v>
      </c>
      <c r="L7908" t="s">
        <v>15</v>
      </c>
      <c r="M7908" t="s">
        <v>1601</v>
      </c>
      <c r="AC7908" s="5">
        <v>45414</v>
      </c>
      <c r="AD7908" t="s">
        <v>13727</v>
      </c>
      <c r="AE7908" t="s">
        <v>313</v>
      </c>
      <c r="AF7908">
        <f>MONTH(Table1[[#This Row],[Date Sent]])</f>
        <v>5</v>
      </c>
      <c r="AG7908">
        <f>YEAR(Table1[[#This Row],[Date Sent]])</f>
        <v>2024</v>
      </c>
      <c r="AH7908"/>
    </row>
    <row r="7909" spans="1:34" x14ac:dyDescent="0.2">
      <c r="A7909" t="s">
        <v>68</v>
      </c>
      <c r="B7909" t="s">
        <v>8250</v>
      </c>
      <c r="C7909" s="1">
        <v>60.79</v>
      </c>
      <c r="D7909" s="5">
        <v>45384</v>
      </c>
      <c r="E7909" t="s">
        <v>27</v>
      </c>
      <c r="F7909" t="s">
        <v>39</v>
      </c>
      <c r="G7909" s="16" t="s">
        <v>8254</v>
      </c>
      <c r="H7909" s="1"/>
      <c r="J7909"/>
      <c r="AC7909" s="5">
        <v>45414</v>
      </c>
      <c r="AD7909" t="s">
        <v>13727</v>
      </c>
      <c r="AE7909" t="s">
        <v>313</v>
      </c>
      <c r="AF7909">
        <f>MONTH(Table1[[#This Row],[Date Sent]])</f>
        <v>5</v>
      </c>
      <c r="AG7909">
        <f>YEAR(Table1[[#This Row],[Date Sent]])</f>
        <v>2024</v>
      </c>
      <c r="AH7909"/>
    </row>
    <row r="7910" spans="1:34" x14ac:dyDescent="0.2">
      <c r="A7910" t="s">
        <v>68</v>
      </c>
      <c r="B7910" t="s">
        <v>8250</v>
      </c>
      <c r="C7910" s="1">
        <v>233.09</v>
      </c>
      <c r="D7910" s="5">
        <v>45396</v>
      </c>
      <c r="E7910" t="s">
        <v>20</v>
      </c>
      <c r="F7910" t="s">
        <v>39</v>
      </c>
      <c r="G7910" s="16" t="s">
        <v>8255</v>
      </c>
      <c r="H7910" s="1"/>
      <c r="J7910"/>
      <c r="AC7910" s="5">
        <v>45414</v>
      </c>
      <c r="AD7910" t="s">
        <v>13727</v>
      </c>
      <c r="AE7910" t="s">
        <v>313</v>
      </c>
      <c r="AF7910">
        <f>MONTH(Table1[[#This Row],[Date Sent]])</f>
        <v>5</v>
      </c>
      <c r="AG7910">
        <f>YEAR(Table1[[#This Row],[Date Sent]])</f>
        <v>2024</v>
      </c>
      <c r="AH7910"/>
    </row>
    <row r="7911" spans="1:34" x14ac:dyDescent="0.2">
      <c r="A7911" t="s">
        <v>68</v>
      </c>
      <c r="B7911" t="s">
        <v>8250</v>
      </c>
      <c r="C7911" s="1">
        <v>42.25</v>
      </c>
      <c r="D7911" s="5">
        <v>45398</v>
      </c>
      <c r="E7911" t="s">
        <v>21</v>
      </c>
      <c r="F7911" t="s">
        <v>15</v>
      </c>
      <c r="G7911" s="16" t="s">
        <v>8256</v>
      </c>
      <c r="H7911" s="1"/>
      <c r="J7911"/>
      <c r="AC7911" s="5">
        <v>45414</v>
      </c>
      <c r="AD7911" t="s">
        <v>13727</v>
      </c>
      <c r="AE7911" t="s">
        <v>313</v>
      </c>
      <c r="AF7911">
        <f>MONTH(Table1[[#This Row],[Date Sent]])</f>
        <v>5</v>
      </c>
      <c r="AG7911">
        <f>YEAR(Table1[[#This Row],[Date Sent]])</f>
        <v>2024</v>
      </c>
      <c r="AH7911"/>
    </row>
    <row r="7912" spans="1:34" x14ac:dyDescent="0.2">
      <c r="A7912" t="s">
        <v>473</v>
      </c>
      <c r="B7912" t="s">
        <v>8257</v>
      </c>
      <c r="C7912" s="1">
        <v>67.22</v>
      </c>
      <c r="D7912" s="5">
        <v>45370</v>
      </c>
      <c r="E7912" t="s">
        <v>21</v>
      </c>
      <c r="F7912" t="s">
        <v>2974</v>
      </c>
      <c r="G7912" s="16" t="s">
        <v>8258</v>
      </c>
      <c r="H7912" s="1"/>
      <c r="J7912"/>
      <c r="AC7912" s="5">
        <v>45414</v>
      </c>
      <c r="AD7912" t="s">
        <v>14542</v>
      </c>
      <c r="AE7912" t="s">
        <v>272</v>
      </c>
      <c r="AF7912">
        <f>MONTH(Table1[[#This Row],[Date Sent]])</f>
        <v>5</v>
      </c>
      <c r="AG7912">
        <f>YEAR(Table1[[#This Row],[Date Sent]])</f>
        <v>2024</v>
      </c>
      <c r="AH7912"/>
    </row>
    <row r="7913" spans="1:34" x14ac:dyDescent="0.2">
      <c r="A7913" t="s">
        <v>473</v>
      </c>
      <c r="B7913" t="s">
        <v>8257</v>
      </c>
      <c r="C7913" s="1">
        <v>1173.73</v>
      </c>
      <c r="D7913" s="5">
        <v>45372</v>
      </c>
      <c r="E7913" t="s">
        <v>21</v>
      </c>
      <c r="F7913" t="s">
        <v>25</v>
      </c>
      <c r="G7913" s="16" t="s">
        <v>8259</v>
      </c>
      <c r="H7913" s="1"/>
      <c r="J7913"/>
      <c r="AC7913" s="5">
        <v>45414</v>
      </c>
      <c r="AD7913" t="s">
        <v>14542</v>
      </c>
      <c r="AE7913" t="s">
        <v>272</v>
      </c>
      <c r="AF7913">
        <f>MONTH(Table1[[#This Row],[Date Sent]])</f>
        <v>5</v>
      </c>
      <c r="AG7913">
        <f>YEAR(Table1[[#This Row],[Date Sent]])</f>
        <v>2024</v>
      </c>
      <c r="AH7913"/>
    </row>
    <row r="7914" spans="1:34" x14ac:dyDescent="0.2">
      <c r="A7914" t="s">
        <v>473</v>
      </c>
      <c r="B7914" t="s">
        <v>8257</v>
      </c>
      <c r="C7914" s="1">
        <v>365.17</v>
      </c>
      <c r="D7914" s="5">
        <v>45379</v>
      </c>
      <c r="E7914" t="s">
        <v>21</v>
      </c>
      <c r="F7914" t="s">
        <v>918</v>
      </c>
      <c r="G7914" s="16" t="s">
        <v>8260</v>
      </c>
      <c r="H7914" s="1">
        <v>211.17999999999998</v>
      </c>
      <c r="I7914" t="s">
        <v>21</v>
      </c>
      <c r="J7914" t="s">
        <v>8252</v>
      </c>
      <c r="K7914" s="1">
        <v>153.99</v>
      </c>
      <c r="L7914" t="s">
        <v>16</v>
      </c>
      <c r="M7914" t="s">
        <v>1964</v>
      </c>
      <c r="AC7914" s="5">
        <v>45414</v>
      </c>
      <c r="AD7914" t="s">
        <v>14542</v>
      </c>
      <c r="AE7914" t="s">
        <v>272</v>
      </c>
      <c r="AF7914">
        <f>MONTH(Table1[[#This Row],[Date Sent]])</f>
        <v>5</v>
      </c>
      <c r="AG7914">
        <f>YEAR(Table1[[#This Row],[Date Sent]])</f>
        <v>2024</v>
      </c>
      <c r="AH7914"/>
    </row>
    <row r="7915" spans="1:34" x14ac:dyDescent="0.2">
      <c r="A7915" t="s">
        <v>285</v>
      </c>
      <c r="B7915" t="s">
        <v>8261</v>
      </c>
      <c r="C7915" s="1">
        <v>738.68</v>
      </c>
      <c r="D7915" s="5">
        <v>45369</v>
      </c>
      <c r="E7915" t="s">
        <v>21</v>
      </c>
      <c r="F7915" t="s">
        <v>10</v>
      </c>
      <c r="G7915" s="16" t="s">
        <v>8262</v>
      </c>
      <c r="H7915" s="1"/>
      <c r="J7915"/>
      <c r="AC7915" s="5">
        <v>45414</v>
      </c>
      <c r="AD7915" t="s">
        <v>14558</v>
      </c>
      <c r="AE7915" t="s">
        <v>272</v>
      </c>
      <c r="AF7915">
        <f>MONTH(Table1[[#This Row],[Date Sent]])</f>
        <v>5</v>
      </c>
      <c r="AG7915">
        <f>YEAR(Table1[[#This Row],[Date Sent]])</f>
        <v>2024</v>
      </c>
      <c r="AH7915"/>
    </row>
    <row r="7916" spans="1:34" x14ac:dyDescent="0.2">
      <c r="A7916" t="s">
        <v>285</v>
      </c>
      <c r="B7916" t="s">
        <v>8261</v>
      </c>
      <c r="C7916" s="1">
        <v>36.83</v>
      </c>
      <c r="D7916" s="5">
        <v>45377</v>
      </c>
      <c r="E7916" t="s">
        <v>21</v>
      </c>
      <c r="F7916" t="s">
        <v>33</v>
      </c>
      <c r="G7916" s="16" t="s">
        <v>8263</v>
      </c>
      <c r="H7916" s="1"/>
      <c r="J7916"/>
      <c r="AC7916" s="5">
        <v>45414</v>
      </c>
      <c r="AD7916" t="s">
        <v>14558</v>
      </c>
      <c r="AE7916" t="s">
        <v>272</v>
      </c>
      <c r="AF7916">
        <f>MONTH(Table1[[#This Row],[Date Sent]])</f>
        <v>5</v>
      </c>
      <c r="AG7916">
        <f>YEAR(Table1[[#This Row],[Date Sent]])</f>
        <v>2024</v>
      </c>
      <c r="AH7916"/>
    </row>
    <row r="7917" spans="1:34" x14ac:dyDescent="0.2">
      <c r="A7917" t="s">
        <v>285</v>
      </c>
      <c r="B7917" t="s">
        <v>8261</v>
      </c>
      <c r="C7917" s="1">
        <v>225.99</v>
      </c>
      <c r="D7917" s="5">
        <v>45378</v>
      </c>
      <c r="E7917" t="s">
        <v>21</v>
      </c>
      <c r="F7917" t="s">
        <v>918</v>
      </c>
      <c r="G7917" s="16" t="s">
        <v>8264</v>
      </c>
      <c r="H7917" s="1">
        <v>183.11999999999998</v>
      </c>
      <c r="I7917" t="s">
        <v>33</v>
      </c>
      <c r="J7917" t="s">
        <v>8265</v>
      </c>
      <c r="K7917" s="1">
        <v>42.870000000000005</v>
      </c>
      <c r="L7917" t="s">
        <v>17</v>
      </c>
      <c r="M7917" t="s">
        <v>8266</v>
      </c>
      <c r="AC7917" s="5">
        <v>45414</v>
      </c>
      <c r="AD7917" t="s">
        <v>14558</v>
      </c>
      <c r="AE7917" t="s">
        <v>272</v>
      </c>
      <c r="AF7917">
        <f>MONTH(Table1[[#This Row],[Date Sent]])</f>
        <v>5</v>
      </c>
      <c r="AG7917">
        <f>YEAR(Table1[[#This Row],[Date Sent]])</f>
        <v>2024</v>
      </c>
      <c r="AH7917"/>
    </row>
    <row r="7918" spans="1:34" x14ac:dyDescent="0.2">
      <c r="A7918" t="s">
        <v>285</v>
      </c>
      <c r="B7918" t="s">
        <v>8261</v>
      </c>
      <c r="C7918" s="1">
        <v>106.98</v>
      </c>
      <c r="D7918" s="5">
        <v>45379</v>
      </c>
      <c r="E7918" t="s">
        <v>21</v>
      </c>
      <c r="F7918" t="s">
        <v>15</v>
      </c>
      <c r="G7918" s="16" t="s">
        <v>2697</v>
      </c>
      <c r="H7918" s="1"/>
      <c r="J7918"/>
      <c r="AC7918" s="5">
        <v>45414</v>
      </c>
      <c r="AD7918" t="s">
        <v>14558</v>
      </c>
      <c r="AE7918" t="s">
        <v>272</v>
      </c>
      <c r="AF7918">
        <f>MONTH(Table1[[#This Row],[Date Sent]])</f>
        <v>5</v>
      </c>
      <c r="AG7918">
        <f>YEAR(Table1[[#This Row],[Date Sent]])</f>
        <v>2024</v>
      </c>
      <c r="AH7918"/>
    </row>
    <row r="7919" spans="1:34" x14ac:dyDescent="0.2">
      <c r="A7919" t="s">
        <v>285</v>
      </c>
      <c r="B7919" t="s">
        <v>8261</v>
      </c>
      <c r="C7919" s="1">
        <v>4.8099999999999996</v>
      </c>
      <c r="D7919" s="5">
        <v>45379</v>
      </c>
      <c r="E7919" t="s">
        <v>21</v>
      </c>
      <c r="F7919" t="s">
        <v>33</v>
      </c>
      <c r="G7919" s="16" t="s">
        <v>8267</v>
      </c>
      <c r="H7919" s="1"/>
      <c r="J7919"/>
      <c r="AC7919" s="5">
        <v>45414</v>
      </c>
      <c r="AD7919" t="s">
        <v>14558</v>
      </c>
      <c r="AE7919" t="s">
        <v>272</v>
      </c>
      <c r="AF7919">
        <f>MONTH(Table1[[#This Row],[Date Sent]])</f>
        <v>5</v>
      </c>
      <c r="AG7919">
        <f>YEAR(Table1[[#This Row],[Date Sent]])</f>
        <v>2024</v>
      </c>
      <c r="AH7919"/>
    </row>
    <row r="7920" spans="1:34" x14ac:dyDescent="0.2">
      <c r="A7920" t="s">
        <v>285</v>
      </c>
      <c r="B7920" t="s">
        <v>8261</v>
      </c>
      <c r="C7920" s="1">
        <v>72.959999999999994</v>
      </c>
      <c r="D7920" s="5">
        <v>45381</v>
      </c>
      <c r="E7920" t="s">
        <v>21</v>
      </c>
      <c r="F7920" t="s">
        <v>33</v>
      </c>
      <c r="G7920" s="16" t="s">
        <v>8268</v>
      </c>
      <c r="H7920" s="1"/>
      <c r="J7920"/>
      <c r="AC7920" s="5">
        <v>45414</v>
      </c>
      <c r="AD7920" t="s">
        <v>14558</v>
      </c>
      <c r="AE7920" t="s">
        <v>272</v>
      </c>
      <c r="AF7920">
        <f>MONTH(Table1[[#This Row],[Date Sent]])</f>
        <v>5</v>
      </c>
      <c r="AG7920">
        <f>YEAR(Table1[[#This Row],[Date Sent]])</f>
        <v>2024</v>
      </c>
      <c r="AH7920"/>
    </row>
    <row r="7921" spans="1:34" x14ac:dyDescent="0.2">
      <c r="A7921" t="s">
        <v>285</v>
      </c>
      <c r="B7921" t="s">
        <v>8261</v>
      </c>
      <c r="C7921" s="1">
        <v>93.79</v>
      </c>
      <c r="D7921" s="5">
        <v>45390</v>
      </c>
      <c r="E7921" t="s">
        <v>21</v>
      </c>
      <c r="F7921" t="s">
        <v>15</v>
      </c>
      <c r="G7921" s="16" t="s">
        <v>8269</v>
      </c>
      <c r="H7921" s="1"/>
      <c r="J7921"/>
      <c r="AC7921" s="5">
        <v>45414</v>
      </c>
      <c r="AD7921" t="s">
        <v>14558</v>
      </c>
      <c r="AE7921" t="s">
        <v>272</v>
      </c>
      <c r="AF7921">
        <f>MONTH(Table1[[#This Row],[Date Sent]])</f>
        <v>5</v>
      </c>
      <c r="AG7921">
        <f>YEAR(Table1[[#This Row],[Date Sent]])</f>
        <v>2024</v>
      </c>
      <c r="AH7921"/>
    </row>
    <row r="7922" spans="1:34" x14ac:dyDescent="0.2">
      <c r="A7922" t="s">
        <v>674</v>
      </c>
      <c r="B7922" t="s">
        <v>8270</v>
      </c>
      <c r="C7922" s="1">
        <v>81.819999999999993</v>
      </c>
      <c r="D7922" s="5">
        <v>45280</v>
      </c>
      <c r="E7922" t="s">
        <v>8</v>
      </c>
      <c r="F7922" t="s">
        <v>39</v>
      </c>
      <c r="G7922" s="16" t="s">
        <v>8271</v>
      </c>
      <c r="H7922" s="1"/>
      <c r="J7922"/>
      <c r="AC7922" s="5">
        <v>45414</v>
      </c>
      <c r="AD7922" t="s">
        <v>14612</v>
      </c>
      <c r="AE7922" t="s">
        <v>272</v>
      </c>
      <c r="AF7922">
        <f>MONTH(Table1[[#This Row],[Date Sent]])</f>
        <v>5</v>
      </c>
      <c r="AG7922">
        <f>YEAR(Table1[[#This Row],[Date Sent]])</f>
        <v>2024</v>
      </c>
      <c r="AH7922"/>
    </row>
    <row r="7923" spans="1:34" x14ac:dyDescent="0.2">
      <c r="A7923" t="s">
        <v>674</v>
      </c>
      <c r="B7923" t="s">
        <v>8270</v>
      </c>
      <c r="C7923" s="1">
        <v>11.87</v>
      </c>
      <c r="D7923" s="5">
        <v>45339</v>
      </c>
      <c r="E7923" t="s">
        <v>21</v>
      </c>
      <c r="F7923" t="s">
        <v>33</v>
      </c>
      <c r="G7923" s="16" t="s">
        <v>1922</v>
      </c>
      <c r="H7923" s="1"/>
      <c r="J7923"/>
      <c r="AC7923" s="5">
        <v>45414</v>
      </c>
      <c r="AD7923" t="s">
        <v>14612</v>
      </c>
      <c r="AE7923" t="s">
        <v>272</v>
      </c>
      <c r="AF7923">
        <f>MONTH(Table1[[#This Row],[Date Sent]])</f>
        <v>5</v>
      </c>
      <c r="AG7923">
        <f>YEAR(Table1[[#This Row],[Date Sent]])</f>
        <v>2024</v>
      </c>
      <c r="AH7923"/>
    </row>
    <row r="7924" spans="1:34" x14ac:dyDescent="0.2">
      <c r="A7924" t="s">
        <v>674</v>
      </c>
      <c r="B7924" t="s">
        <v>8270</v>
      </c>
      <c r="C7924" s="1">
        <v>11.87</v>
      </c>
      <c r="D7924" s="5">
        <v>45343</v>
      </c>
      <c r="E7924" t="s">
        <v>21</v>
      </c>
      <c r="F7924" t="s">
        <v>33</v>
      </c>
      <c r="G7924" s="16" t="s">
        <v>8272</v>
      </c>
      <c r="H7924" s="1"/>
      <c r="J7924"/>
      <c r="AC7924" s="5">
        <v>45414</v>
      </c>
      <c r="AD7924" t="s">
        <v>14612</v>
      </c>
      <c r="AE7924" t="s">
        <v>272</v>
      </c>
      <c r="AF7924">
        <f>MONTH(Table1[[#This Row],[Date Sent]])</f>
        <v>5</v>
      </c>
      <c r="AG7924">
        <f>YEAR(Table1[[#This Row],[Date Sent]])</f>
        <v>2024</v>
      </c>
      <c r="AH7924"/>
    </row>
    <row r="7925" spans="1:34" x14ac:dyDescent="0.2">
      <c r="A7925" t="s">
        <v>674</v>
      </c>
      <c r="B7925" t="s">
        <v>8270</v>
      </c>
      <c r="C7925" s="1">
        <v>21.96</v>
      </c>
      <c r="D7925" s="5">
        <v>45347</v>
      </c>
      <c r="E7925" t="s">
        <v>21</v>
      </c>
      <c r="F7925" t="s">
        <v>33</v>
      </c>
      <c r="G7925" s="16" t="s">
        <v>3123</v>
      </c>
      <c r="H7925" s="1"/>
      <c r="J7925"/>
      <c r="AC7925" s="5">
        <v>45414</v>
      </c>
      <c r="AD7925" t="s">
        <v>14612</v>
      </c>
      <c r="AE7925" t="s">
        <v>272</v>
      </c>
      <c r="AF7925">
        <f>MONTH(Table1[[#This Row],[Date Sent]])</f>
        <v>5</v>
      </c>
      <c r="AG7925">
        <f>YEAR(Table1[[#This Row],[Date Sent]])</f>
        <v>2024</v>
      </c>
      <c r="AH7925"/>
    </row>
    <row r="7926" spans="1:34" x14ac:dyDescent="0.2">
      <c r="A7926" t="s">
        <v>674</v>
      </c>
      <c r="B7926" t="s">
        <v>8270</v>
      </c>
      <c r="C7926" s="1">
        <v>55.47</v>
      </c>
      <c r="D7926" s="5">
        <v>45361</v>
      </c>
      <c r="E7926" t="s">
        <v>21</v>
      </c>
      <c r="F7926" t="s">
        <v>33</v>
      </c>
      <c r="G7926" s="16" t="s">
        <v>8273</v>
      </c>
      <c r="H7926" s="1"/>
      <c r="J7926"/>
      <c r="AC7926" s="5">
        <v>45414</v>
      </c>
      <c r="AD7926" t="s">
        <v>14612</v>
      </c>
      <c r="AE7926" t="s">
        <v>272</v>
      </c>
      <c r="AF7926">
        <f>MONTH(Table1[[#This Row],[Date Sent]])</f>
        <v>5</v>
      </c>
      <c r="AG7926">
        <f>YEAR(Table1[[#This Row],[Date Sent]])</f>
        <v>2024</v>
      </c>
      <c r="AH7926"/>
    </row>
    <row r="7927" spans="1:34" x14ac:dyDescent="0.2">
      <c r="A7927" t="s">
        <v>674</v>
      </c>
      <c r="B7927" t="s">
        <v>8270</v>
      </c>
      <c r="C7927" s="1">
        <v>51.86</v>
      </c>
      <c r="D7927" s="5">
        <v>45363</v>
      </c>
      <c r="E7927" t="s">
        <v>24</v>
      </c>
      <c r="F7927" t="s">
        <v>18</v>
      </c>
      <c r="G7927" s="16" t="s">
        <v>8274</v>
      </c>
      <c r="H7927" s="1"/>
      <c r="J7927"/>
      <c r="AC7927" s="5">
        <v>45414</v>
      </c>
      <c r="AD7927" t="s">
        <v>14612</v>
      </c>
      <c r="AE7927" t="s">
        <v>272</v>
      </c>
      <c r="AF7927">
        <f>MONTH(Table1[[#This Row],[Date Sent]])</f>
        <v>5</v>
      </c>
      <c r="AG7927">
        <f>YEAR(Table1[[#This Row],[Date Sent]])</f>
        <v>2024</v>
      </c>
      <c r="AH7927"/>
    </row>
    <row r="7928" spans="1:34" x14ac:dyDescent="0.2">
      <c r="A7928" t="s">
        <v>674</v>
      </c>
      <c r="B7928" t="s">
        <v>8270</v>
      </c>
      <c r="C7928" s="1">
        <v>979.43</v>
      </c>
      <c r="D7928" s="5">
        <v>45366</v>
      </c>
      <c r="E7928" t="s">
        <v>8</v>
      </c>
      <c r="F7928" t="s">
        <v>39</v>
      </c>
      <c r="G7928" s="16" t="s">
        <v>8275</v>
      </c>
      <c r="H7928" s="1"/>
      <c r="J7928"/>
      <c r="AC7928" s="5">
        <v>45414</v>
      </c>
      <c r="AD7928" t="s">
        <v>14612</v>
      </c>
      <c r="AE7928" t="s">
        <v>272</v>
      </c>
      <c r="AF7928">
        <f>MONTH(Table1[[#This Row],[Date Sent]])</f>
        <v>5</v>
      </c>
      <c r="AG7928">
        <f>YEAR(Table1[[#This Row],[Date Sent]])</f>
        <v>2024</v>
      </c>
      <c r="AH7928"/>
    </row>
    <row r="7929" spans="1:34" x14ac:dyDescent="0.2">
      <c r="A7929" t="s">
        <v>674</v>
      </c>
      <c r="B7929" t="s">
        <v>8270</v>
      </c>
      <c r="C7929" s="1">
        <v>551.89</v>
      </c>
      <c r="D7929" s="5">
        <v>45369</v>
      </c>
      <c r="E7929" t="s">
        <v>8</v>
      </c>
      <c r="F7929" t="s">
        <v>39</v>
      </c>
      <c r="G7929" s="16" t="s">
        <v>8276</v>
      </c>
      <c r="H7929" s="1"/>
      <c r="J7929"/>
      <c r="AC7929" s="5">
        <v>45414</v>
      </c>
      <c r="AD7929" t="s">
        <v>14612</v>
      </c>
      <c r="AE7929" t="s">
        <v>272</v>
      </c>
      <c r="AF7929">
        <f>MONTH(Table1[[#This Row],[Date Sent]])</f>
        <v>5</v>
      </c>
      <c r="AG7929">
        <f>YEAR(Table1[[#This Row],[Date Sent]])</f>
        <v>2024</v>
      </c>
      <c r="AH7929"/>
    </row>
    <row r="7930" spans="1:34" x14ac:dyDescent="0.2">
      <c r="A7930" t="s">
        <v>674</v>
      </c>
      <c r="B7930" t="s">
        <v>8270</v>
      </c>
      <c r="C7930" s="1">
        <v>46.38</v>
      </c>
      <c r="D7930" s="5">
        <v>45372</v>
      </c>
      <c r="E7930" t="s">
        <v>24</v>
      </c>
      <c r="F7930" t="s">
        <v>18</v>
      </c>
      <c r="G7930" s="16" t="s">
        <v>8274</v>
      </c>
      <c r="H7930" s="1"/>
      <c r="J7930"/>
      <c r="AC7930" s="5">
        <v>45414</v>
      </c>
      <c r="AD7930" t="s">
        <v>14612</v>
      </c>
      <c r="AE7930" t="s">
        <v>272</v>
      </c>
      <c r="AF7930">
        <f>MONTH(Table1[[#This Row],[Date Sent]])</f>
        <v>5</v>
      </c>
      <c r="AG7930">
        <f>YEAR(Table1[[#This Row],[Date Sent]])</f>
        <v>2024</v>
      </c>
      <c r="AH7930"/>
    </row>
    <row r="7931" spans="1:34" x14ac:dyDescent="0.2">
      <c r="A7931" t="s">
        <v>674</v>
      </c>
      <c r="B7931" t="s">
        <v>8270</v>
      </c>
      <c r="C7931" s="1">
        <v>8.1</v>
      </c>
      <c r="D7931" s="5">
        <v>45372</v>
      </c>
      <c r="E7931" t="s">
        <v>21</v>
      </c>
      <c r="F7931" t="s">
        <v>33</v>
      </c>
      <c r="G7931" s="16" t="s">
        <v>5219</v>
      </c>
      <c r="H7931" s="1"/>
      <c r="J7931"/>
      <c r="AC7931" s="5">
        <v>45414</v>
      </c>
      <c r="AD7931" t="s">
        <v>14612</v>
      </c>
      <c r="AE7931" t="s">
        <v>272</v>
      </c>
      <c r="AF7931">
        <f>MONTH(Table1[[#This Row],[Date Sent]])</f>
        <v>5</v>
      </c>
      <c r="AG7931">
        <f>YEAR(Table1[[#This Row],[Date Sent]])</f>
        <v>2024</v>
      </c>
      <c r="AH7931"/>
    </row>
    <row r="7932" spans="1:34" x14ac:dyDescent="0.2">
      <c r="A7932" t="s">
        <v>674</v>
      </c>
      <c r="B7932" t="s">
        <v>8270</v>
      </c>
      <c r="C7932" s="1">
        <v>151.19999999999999</v>
      </c>
      <c r="D7932" s="5">
        <v>45373</v>
      </c>
      <c r="E7932" t="s">
        <v>13</v>
      </c>
      <c r="F7932" t="s">
        <v>33</v>
      </c>
      <c r="G7932" s="16" t="s">
        <v>8277</v>
      </c>
      <c r="H7932" s="1"/>
      <c r="J7932"/>
      <c r="AC7932" s="5">
        <v>45414</v>
      </c>
      <c r="AD7932" t="s">
        <v>14612</v>
      </c>
      <c r="AE7932" t="s">
        <v>272</v>
      </c>
      <c r="AF7932">
        <f>MONTH(Table1[[#This Row],[Date Sent]])</f>
        <v>5</v>
      </c>
      <c r="AG7932">
        <f>YEAR(Table1[[#This Row],[Date Sent]])</f>
        <v>2024</v>
      </c>
      <c r="AH7932"/>
    </row>
    <row r="7933" spans="1:34" x14ac:dyDescent="0.2">
      <c r="A7933" t="s">
        <v>674</v>
      </c>
      <c r="B7933" t="s">
        <v>8270</v>
      </c>
      <c r="C7933" s="1">
        <v>7.86</v>
      </c>
      <c r="D7933" s="5">
        <v>45375</v>
      </c>
      <c r="E7933" t="s">
        <v>13</v>
      </c>
      <c r="F7933" t="s">
        <v>33</v>
      </c>
      <c r="G7933" s="16" t="s">
        <v>8278</v>
      </c>
      <c r="H7933" s="1"/>
      <c r="J7933"/>
      <c r="AC7933" s="5">
        <v>45414</v>
      </c>
      <c r="AD7933" t="s">
        <v>14612</v>
      </c>
      <c r="AE7933" t="s">
        <v>272</v>
      </c>
      <c r="AF7933">
        <f>MONTH(Table1[[#This Row],[Date Sent]])</f>
        <v>5</v>
      </c>
      <c r="AG7933">
        <f>YEAR(Table1[[#This Row],[Date Sent]])</f>
        <v>2024</v>
      </c>
      <c r="AH7933"/>
    </row>
    <row r="7934" spans="1:34" x14ac:dyDescent="0.2">
      <c r="A7934" t="s">
        <v>674</v>
      </c>
      <c r="B7934" t="s">
        <v>8270</v>
      </c>
      <c r="C7934" s="1">
        <v>55.08</v>
      </c>
      <c r="D7934" s="5">
        <v>45376</v>
      </c>
      <c r="E7934" t="s">
        <v>21</v>
      </c>
      <c r="F7934" t="s">
        <v>33</v>
      </c>
      <c r="G7934" s="16" t="s">
        <v>8279</v>
      </c>
      <c r="H7934" s="1"/>
      <c r="J7934"/>
      <c r="AC7934" s="5">
        <v>45414</v>
      </c>
      <c r="AD7934" t="s">
        <v>14612</v>
      </c>
      <c r="AE7934" t="s">
        <v>272</v>
      </c>
      <c r="AF7934">
        <f>MONTH(Table1[[#This Row],[Date Sent]])</f>
        <v>5</v>
      </c>
      <c r="AG7934">
        <f>YEAR(Table1[[#This Row],[Date Sent]])</f>
        <v>2024</v>
      </c>
      <c r="AH7934"/>
    </row>
    <row r="7935" spans="1:34" x14ac:dyDescent="0.2">
      <c r="A7935" t="s">
        <v>674</v>
      </c>
      <c r="B7935" t="s">
        <v>8270</v>
      </c>
      <c r="C7935" s="1">
        <v>101.49</v>
      </c>
      <c r="D7935" s="5">
        <v>45376</v>
      </c>
      <c r="E7935" t="s">
        <v>8</v>
      </c>
      <c r="F7935" t="s">
        <v>39</v>
      </c>
      <c r="G7935" s="16" t="s">
        <v>8280</v>
      </c>
      <c r="H7935" s="1"/>
      <c r="J7935"/>
      <c r="AC7935" s="5">
        <v>45414</v>
      </c>
      <c r="AD7935" t="s">
        <v>14612</v>
      </c>
      <c r="AE7935" t="s">
        <v>272</v>
      </c>
      <c r="AF7935">
        <f>MONTH(Table1[[#This Row],[Date Sent]])</f>
        <v>5</v>
      </c>
      <c r="AG7935">
        <f>YEAR(Table1[[#This Row],[Date Sent]])</f>
        <v>2024</v>
      </c>
      <c r="AH7935"/>
    </row>
    <row r="7936" spans="1:34" x14ac:dyDescent="0.2">
      <c r="A7936" t="s">
        <v>674</v>
      </c>
      <c r="B7936" t="s">
        <v>8270</v>
      </c>
      <c r="C7936" s="1">
        <v>11.17</v>
      </c>
      <c r="D7936" s="5">
        <v>45376</v>
      </c>
      <c r="E7936" t="s">
        <v>24</v>
      </c>
      <c r="F7936" t="s">
        <v>18</v>
      </c>
      <c r="G7936" s="16" t="s">
        <v>8274</v>
      </c>
      <c r="H7936" s="1"/>
      <c r="J7936"/>
      <c r="AC7936" s="5">
        <v>45414</v>
      </c>
      <c r="AD7936" t="s">
        <v>14612</v>
      </c>
      <c r="AE7936" t="s">
        <v>272</v>
      </c>
      <c r="AF7936">
        <f>MONTH(Table1[[#This Row],[Date Sent]])</f>
        <v>5</v>
      </c>
      <c r="AG7936">
        <f>YEAR(Table1[[#This Row],[Date Sent]])</f>
        <v>2024</v>
      </c>
      <c r="AH7936"/>
    </row>
    <row r="7937" spans="1:34" x14ac:dyDescent="0.2">
      <c r="A7937" t="s">
        <v>674</v>
      </c>
      <c r="B7937" t="s">
        <v>8270</v>
      </c>
      <c r="C7937" s="1">
        <v>166.26</v>
      </c>
      <c r="D7937" s="5">
        <v>45379</v>
      </c>
      <c r="E7937" t="s">
        <v>25</v>
      </c>
      <c r="F7937" t="s">
        <v>49</v>
      </c>
      <c r="G7937" s="16" t="s">
        <v>8281</v>
      </c>
      <c r="H7937" s="1"/>
      <c r="J7937"/>
      <c r="AC7937" s="5">
        <v>45414</v>
      </c>
      <c r="AD7937" t="s">
        <v>14612</v>
      </c>
      <c r="AE7937" t="s">
        <v>272</v>
      </c>
      <c r="AF7937">
        <f>MONTH(Table1[[#This Row],[Date Sent]])</f>
        <v>5</v>
      </c>
      <c r="AG7937">
        <f>YEAR(Table1[[#This Row],[Date Sent]])</f>
        <v>2024</v>
      </c>
      <c r="AH7937"/>
    </row>
    <row r="7938" spans="1:34" x14ac:dyDescent="0.2">
      <c r="A7938" t="s">
        <v>674</v>
      </c>
      <c r="B7938" t="s">
        <v>8270</v>
      </c>
      <c r="C7938" s="1">
        <v>14.46</v>
      </c>
      <c r="D7938" s="5">
        <v>45384</v>
      </c>
      <c r="E7938" t="s">
        <v>24</v>
      </c>
      <c r="F7938" t="s">
        <v>18</v>
      </c>
      <c r="G7938" s="16" t="s">
        <v>8282</v>
      </c>
      <c r="H7938" s="1"/>
      <c r="J7938"/>
      <c r="AC7938" s="5">
        <v>45414</v>
      </c>
      <c r="AD7938" t="s">
        <v>14612</v>
      </c>
      <c r="AE7938" t="s">
        <v>272</v>
      </c>
      <c r="AF7938">
        <f>MONTH(Table1[[#This Row],[Date Sent]])</f>
        <v>5</v>
      </c>
      <c r="AG7938">
        <f>YEAR(Table1[[#This Row],[Date Sent]])</f>
        <v>2024</v>
      </c>
      <c r="AH7938"/>
    </row>
    <row r="7939" spans="1:34" x14ac:dyDescent="0.2">
      <c r="A7939" t="s">
        <v>674</v>
      </c>
      <c r="B7939" t="s">
        <v>8270</v>
      </c>
      <c r="C7939" s="1">
        <v>13.4</v>
      </c>
      <c r="D7939" s="5">
        <v>45385</v>
      </c>
      <c r="E7939" t="s">
        <v>21</v>
      </c>
      <c r="F7939" t="s">
        <v>33</v>
      </c>
      <c r="G7939" s="16" t="s">
        <v>8283</v>
      </c>
      <c r="H7939" s="1"/>
      <c r="J7939"/>
      <c r="AC7939" s="5">
        <v>45414</v>
      </c>
      <c r="AD7939" t="s">
        <v>14612</v>
      </c>
      <c r="AE7939" t="s">
        <v>272</v>
      </c>
      <c r="AF7939">
        <f>MONTH(Table1[[#This Row],[Date Sent]])</f>
        <v>5</v>
      </c>
      <c r="AG7939">
        <f>YEAR(Table1[[#This Row],[Date Sent]])</f>
        <v>2024</v>
      </c>
      <c r="AH7939"/>
    </row>
    <row r="7940" spans="1:34" x14ac:dyDescent="0.2">
      <c r="A7940" t="s">
        <v>674</v>
      </c>
      <c r="B7940" t="s">
        <v>8270</v>
      </c>
      <c r="C7940" s="1">
        <v>73.34</v>
      </c>
      <c r="D7940" s="5">
        <v>45385</v>
      </c>
      <c r="E7940" t="s">
        <v>21</v>
      </c>
      <c r="F7940" t="s">
        <v>33</v>
      </c>
      <c r="G7940" s="16" t="s">
        <v>8284</v>
      </c>
      <c r="H7940" s="1"/>
      <c r="J7940"/>
      <c r="AC7940" s="5">
        <v>45414</v>
      </c>
      <c r="AD7940" t="s">
        <v>14612</v>
      </c>
      <c r="AE7940" t="s">
        <v>272</v>
      </c>
      <c r="AF7940">
        <f>MONTH(Table1[[#This Row],[Date Sent]])</f>
        <v>5</v>
      </c>
      <c r="AG7940">
        <f>YEAR(Table1[[#This Row],[Date Sent]])</f>
        <v>2024</v>
      </c>
      <c r="AH7940"/>
    </row>
    <row r="7941" spans="1:34" x14ac:dyDescent="0.2">
      <c r="A7941" t="s">
        <v>674</v>
      </c>
      <c r="B7941" t="s">
        <v>8270</v>
      </c>
      <c r="C7941" s="1">
        <v>9.66</v>
      </c>
      <c r="D7941" s="5">
        <v>45386</v>
      </c>
      <c r="E7941" t="s">
        <v>21</v>
      </c>
      <c r="F7941" t="s">
        <v>33</v>
      </c>
      <c r="G7941" s="16" t="s">
        <v>1922</v>
      </c>
      <c r="H7941" s="1"/>
      <c r="J7941"/>
      <c r="AC7941" s="5">
        <v>45414</v>
      </c>
      <c r="AD7941" t="s">
        <v>14612</v>
      </c>
      <c r="AE7941" t="s">
        <v>272</v>
      </c>
      <c r="AF7941">
        <f>MONTH(Table1[[#This Row],[Date Sent]])</f>
        <v>5</v>
      </c>
      <c r="AG7941">
        <f>YEAR(Table1[[#This Row],[Date Sent]])</f>
        <v>2024</v>
      </c>
      <c r="AH7941"/>
    </row>
    <row r="7942" spans="1:34" x14ac:dyDescent="0.2">
      <c r="A7942" t="s">
        <v>674</v>
      </c>
      <c r="B7942" t="s">
        <v>8270</v>
      </c>
      <c r="C7942" s="1">
        <v>59.39</v>
      </c>
      <c r="D7942" s="5">
        <v>45387</v>
      </c>
      <c r="E7942" t="s">
        <v>21</v>
      </c>
      <c r="F7942" t="s">
        <v>33</v>
      </c>
      <c r="G7942" s="16" t="s">
        <v>8285</v>
      </c>
      <c r="H7942" s="1"/>
      <c r="J7942"/>
      <c r="AC7942" s="5">
        <v>45414</v>
      </c>
      <c r="AD7942" t="s">
        <v>14612</v>
      </c>
      <c r="AE7942" t="s">
        <v>272</v>
      </c>
      <c r="AF7942">
        <f>MONTH(Table1[[#This Row],[Date Sent]])</f>
        <v>5</v>
      </c>
      <c r="AG7942">
        <f>YEAR(Table1[[#This Row],[Date Sent]])</f>
        <v>2024</v>
      </c>
      <c r="AH7942"/>
    </row>
    <row r="7943" spans="1:34" x14ac:dyDescent="0.2">
      <c r="A7943" t="s">
        <v>674</v>
      </c>
      <c r="B7943" t="s">
        <v>8270</v>
      </c>
      <c r="C7943" s="1">
        <v>17.22</v>
      </c>
      <c r="D7943" s="5">
        <v>45390</v>
      </c>
      <c r="E7943" t="s">
        <v>21</v>
      </c>
      <c r="F7943" t="s">
        <v>33</v>
      </c>
      <c r="G7943" s="16" t="s">
        <v>1922</v>
      </c>
      <c r="H7943" s="1"/>
      <c r="J7943"/>
      <c r="AC7943" s="5">
        <v>45414</v>
      </c>
      <c r="AD7943" t="s">
        <v>14612</v>
      </c>
      <c r="AE7943" t="s">
        <v>272</v>
      </c>
      <c r="AF7943">
        <f>MONTH(Table1[[#This Row],[Date Sent]])</f>
        <v>5</v>
      </c>
      <c r="AG7943">
        <f>YEAR(Table1[[#This Row],[Date Sent]])</f>
        <v>2024</v>
      </c>
      <c r="AH7943"/>
    </row>
    <row r="7944" spans="1:34" x14ac:dyDescent="0.2">
      <c r="A7944" t="s">
        <v>674</v>
      </c>
      <c r="B7944" t="s">
        <v>8270</v>
      </c>
      <c r="C7944" s="1">
        <v>6.58</v>
      </c>
      <c r="D7944" s="5">
        <v>45390</v>
      </c>
      <c r="E7944" t="s">
        <v>24</v>
      </c>
      <c r="F7944" t="s">
        <v>18</v>
      </c>
      <c r="G7944" s="16" t="s">
        <v>8286</v>
      </c>
      <c r="H7944" s="1"/>
      <c r="J7944"/>
      <c r="AC7944" s="5">
        <v>45414</v>
      </c>
      <c r="AD7944" t="s">
        <v>14612</v>
      </c>
      <c r="AE7944" t="s">
        <v>272</v>
      </c>
      <c r="AF7944">
        <f>MONTH(Table1[[#This Row],[Date Sent]])</f>
        <v>5</v>
      </c>
      <c r="AG7944">
        <f>YEAR(Table1[[#This Row],[Date Sent]])</f>
        <v>2024</v>
      </c>
      <c r="AH7944"/>
    </row>
    <row r="7945" spans="1:34" x14ac:dyDescent="0.2">
      <c r="A7945" t="s">
        <v>674</v>
      </c>
      <c r="B7945" t="s">
        <v>8270</v>
      </c>
      <c r="C7945" s="1">
        <v>6.58</v>
      </c>
      <c r="D7945" s="5">
        <v>45397</v>
      </c>
      <c r="E7945" t="s">
        <v>24</v>
      </c>
      <c r="F7945" t="s">
        <v>18</v>
      </c>
      <c r="G7945" s="16" t="s">
        <v>8282</v>
      </c>
      <c r="H7945" s="1"/>
      <c r="J7945"/>
      <c r="AC7945" s="5">
        <v>45414</v>
      </c>
      <c r="AD7945" t="s">
        <v>14612</v>
      </c>
      <c r="AE7945" t="s">
        <v>272</v>
      </c>
      <c r="AF7945">
        <f>MONTH(Table1[[#This Row],[Date Sent]])</f>
        <v>5</v>
      </c>
      <c r="AG7945">
        <f>YEAR(Table1[[#This Row],[Date Sent]])</f>
        <v>2024</v>
      </c>
      <c r="AH7945"/>
    </row>
    <row r="7946" spans="1:34" x14ac:dyDescent="0.2">
      <c r="A7946" t="s">
        <v>595</v>
      </c>
      <c r="B7946" t="s">
        <v>8287</v>
      </c>
      <c r="C7946" s="1">
        <v>0.12</v>
      </c>
      <c r="D7946" s="5">
        <v>45377</v>
      </c>
      <c r="E7946" t="s">
        <v>21</v>
      </c>
      <c r="F7946" t="s">
        <v>33</v>
      </c>
      <c r="G7946" s="16" t="s">
        <v>8288</v>
      </c>
      <c r="H7946" s="1"/>
      <c r="J7946"/>
      <c r="AC7946" s="5">
        <v>45414</v>
      </c>
      <c r="AD7946" t="s">
        <v>14567</v>
      </c>
      <c r="AE7946" t="s">
        <v>272</v>
      </c>
      <c r="AF7946">
        <f>MONTH(Table1[[#This Row],[Date Sent]])</f>
        <v>5</v>
      </c>
      <c r="AG7946">
        <f>YEAR(Table1[[#This Row],[Date Sent]])</f>
        <v>2024</v>
      </c>
      <c r="AH7946"/>
    </row>
    <row r="7947" spans="1:34" x14ac:dyDescent="0.2">
      <c r="A7947" t="s">
        <v>595</v>
      </c>
      <c r="B7947" t="s">
        <v>8287</v>
      </c>
      <c r="C7947" s="1">
        <v>66.569999999999993</v>
      </c>
      <c r="D7947" s="5">
        <v>45377</v>
      </c>
      <c r="E7947" t="s">
        <v>21</v>
      </c>
      <c r="F7947" t="s">
        <v>33</v>
      </c>
      <c r="G7947" s="16" t="s">
        <v>8289</v>
      </c>
      <c r="H7947" s="1"/>
      <c r="J7947"/>
      <c r="AC7947" s="5">
        <v>45414</v>
      </c>
      <c r="AD7947" t="s">
        <v>14567</v>
      </c>
      <c r="AE7947" t="s">
        <v>272</v>
      </c>
      <c r="AF7947">
        <f>MONTH(Table1[[#This Row],[Date Sent]])</f>
        <v>5</v>
      </c>
      <c r="AG7947">
        <f>YEAR(Table1[[#This Row],[Date Sent]])</f>
        <v>2024</v>
      </c>
      <c r="AH7947"/>
    </row>
    <row r="7948" spans="1:34" x14ac:dyDescent="0.2">
      <c r="A7948" t="s">
        <v>595</v>
      </c>
      <c r="B7948" t="s">
        <v>8287</v>
      </c>
      <c r="C7948" s="1">
        <v>265.98</v>
      </c>
      <c r="D7948" s="5">
        <v>45377</v>
      </c>
      <c r="E7948" t="s">
        <v>25</v>
      </c>
      <c r="F7948" t="s">
        <v>33</v>
      </c>
      <c r="G7948" s="16" t="s">
        <v>1520</v>
      </c>
      <c r="H7948" s="1"/>
      <c r="J7948"/>
      <c r="AC7948" s="5">
        <v>45414</v>
      </c>
      <c r="AD7948" t="s">
        <v>14567</v>
      </c>
      <c r="AE7948" t="s">
        <v>272</v>
      </c>
      <c r="AF7948">
        <f>MONTH(Table1[[#This Row],[Date Sent]])</f>
        <v>5</v>
      </c>
      <c r="AG7948">
        <f>YEAR(Table1[[#This Row],[Date Sent]])</f>
        <v>2024</v>
      </c>
      <c r="AH7948"/>
    </row>
    <row r="7949" spans="1:34" x14ac:dyDescent="0.2">
      <c r="A7949" t="s">
        <v>595</v>
      </c>
      <c r="B7949" t="s">
        <v>8287</v>
      </c>
      <c r="C7949" s="1">
        <v>53.54</v>
      </c>
      <c r="D7949" s="5">
        <v>45381</v>
      </c>
      <c r="E7949" t="s">
        <v>21</v>
      </c>
      <c r="F7949" t="s">
        <v>33</v>
      </c>
      <c r="G7949" s="16" t="s">
        <v>8290</v>
      </c>
      <c r="H7949" s="1"/>
      <c r="J7949"/>
      <c r="AC7949" s="5">
        <v>45414</v>
      </c>
      <c r="AD7949" t="s">
        <v>14567</v>
      </c>
      <c r="AE7949" t="s">
        <v>272</v>
      </c>
      <c r="AF7949">
        <f>MONTH(Table1[[#This Row],[Date Sent]])</f>
        <v>5</v>
      </c>
      <c r="AG7949">
        <f>YEAR(Table1[[#This Row],[Date Sent]])</f>
        <v>2024</v>
      </c>
      <c r="AH7949"/>
    </row>
    <row r="7950" spans="1:34" x14ac:dyDescent="0.2">
      <c r="A7950" t="s">
        <v>595</v>
      </c>
      <c r="B7950" t="s">
        <v>8287</v>
      </c>
      <c r="C7950" s="1">
        <v>190.26</v>
      </c>
      <c r="D7950" s="5">
        <v>45384</v>
      </c>
      <c r="E7950" t="s">
        <v>21</v>
      </c>
      <c r="F7950" t="s">
        <v>918</v>
      </c>
      <c r="G7950" s="16" t="s">
        <v>8291</v>
      </c>
      <c r="H7950" s="1">
        <v>83.15</v>
      </c>
      <c r="I7950" t="s">
        <v>10</v>
      </c>
      <c r="J7950" t="s">
        <v>8292</v>
      </c>
      <c r="K7950" s="1">
        <v>107.10999999999999</v>
      </c>
      <c r="L7950" t="s">
        <v>33</v>
      </c>
      <c r="M7950" t="s">
        <v>8293</v>
      </c>
      <c r="AC7950" s="5">
        <v>45414</v>
      </c>
      <c r="AD7950" t="s">
        <v>14567</v>
      </c>
      <c r="AE7950" t="s">
        <v>272</v>
      </c>
      <c r="AF7950">
        <f>MONTH(Table1[[#This Row],[Date Sent]])</f>
        <v>5</v>
      </c>
      <c r="AG7950">
        <f>YEAR(Table1[[#This Row],[Date Sent]])</f>
        <v>2024</v>
      </c>
      <c r="AH7950"/>
    </row>
    <row r="7951" spans="1:34" x14ac:dyDescent="0.2">
      <c r="A7951" t="s">
        <v>595</v>
      </c>
      <c r="B7951" t="s">
        <v>8287</v>
      </c>
      <c r="C7951" s="1">
        <v>214.22</v>
      </c>
      <c r="D7951" s="5">
        <v>45386</v>
      </c>
      <c r="E7951" t="s">
        <v>20</v>
      </c>
      <c r="F7951" t="s">
        <v>33</v>
      </c>
      <c r="G7951" s="16" t="s">
        <v>1702</v>
      </c>
      <c r="H7951" s="1"/>
      <c r="J7951"/>
      <c r="AC7951" s="5">
        <v>45414</v>
      </c>
      <c r="AD7951" t="s">
        <v>14567</v>
      </c>
      <c r="AE7951" t="s">
        <v>272</v>
      </c>
      <c r="AF7951">
        <f>MONTH(Table1[[#This Row],[Date Sent]])</f>
        <v>5</v>
      </c>
      <c r="AG7951">
        <f>YEAR(Table1[[#This Row],[Date Sent]])</f>
        <v>2024</v>
      </c>
      <c r="AH7951"/>
    </row>
    <row r="7952" spans="1:34" x14ac:dyDescent="0.2">
      <c r="A7952" t="s">
        <v>595</v>
      </c>
      <c r="B7952" t="s">
        <v>8287</v>
      </c>
      <c r="C7952" s="1">
        <v>5.45</v>
      </c>
      <c r="D7952" s="5">
        <v>45388</v>
      </c>
      <c r="E7952" t="s">
        <v>27</v>
      </c>
      <c r="F7952" t="s">
        <v>39</v>
      </c>
      <c r="G7952" s="16" t="s">
        <v>6171</v>
      </c>
      <c r="H7952" s="1"/>
      <c r="J7952"/>
      <c r="AC7952" s="5">
        <v>45414</v>
      </c>
      <c r="AD7952" t="s">
        <v>14567</v>
      </c>
      <c r="AE7952" t="s">
        <v>272</v>
      </c>
      <c r="AF7952">
        <f>MONTH(Table1[[#This Row],[Date Sent]])</f>
        <v>5</v>
      </c>
      <c r="AG7952">
        <f>YEAR(Table1[[#This Row],[Date Sent]])</f>
        <v>2024</v>
      </c>
      <c r="AH7952"/>
    </row>
    <row r="7953" spans="1:34" x14ac:dyDescent="0.2">
      <c r="A7953" t="s">
        <v>595</v>
      </c>
      <c r="B7953" t="s">
        <v>8287</v>
      </c>
      <c r="C7953" s="1">
        <v>54.65</v>
      </c>
      <c r="D7953" s="5">
        <v>45395</v>
      </c>
      <c r="E7953" t="s">
        <v>21</v>
      </c>
      <c r="F7953" t="s">
        <v>33</v>
      </c>
      <c r="G7953" s="16" t="s">
        <v>8294</v>
      </c>
      <c r="H7953" s="1"/>
      <c r="J7953"/>
      <c r="AC7953" s="5">
        <v>45414</v>
      </c>
      <c r="AD7953" t="s">
        <v>14567</v>
      </c>
      <c r="AE7953" t="s">
        <v>272</v>
      </c>
      <c r="AF7953">
        <f>MONTH(Table1[[#This Row],[Date Sent]])</f>
        <v>5</v>
      </c>
      <c r="AG7953">
        <f>YEAR(Table1[[#This Row],[Date Sent]])</f>
        <v>2024</v>
      </c>
      <c r="AH7953"/>
    </row>
    <row r="7954" spans="1:34" x14ac:dyDescent="0.2">
      <c r="A7954" t="s">
        <v>272</v>
      </c>
      <c r="B7954" t="s">
        <v>8295</v>
      </c>
      <c r="C7954" s="1">
        <v>51.97</v>
      </c>
      <c r="D7954" s="5">
        <v>45373</v>
      </c>
      <c r="E7954" t="s">
        <v>8</v>
      </c>
      <c r="F7954" t="s">
        <v>39</v>
      </c>
      <c r="G7954" s="16" t="s">
        <v>8296</v>
      </c>
      <c r="H7954" s="1"/>
      <c r="J7954"/>
      <c r="AC7954" s="5">
        <v>45414</v>
      </c>
      <c r="AD7954" t="s">
        <v>14705</v>
      </c>
      <c r="AE7954" t="s">
        <v>313</v>
      </c>
      <c r="AF7954">
        <f>MONTH(Table1[[#This Row],[Date Sent]])</f>
        <v>5</v>
      </c>
      <c r="AG7954">
        <f>YEAR(Table1[[#This Row],[Date Sent]])</f>
        <v>2024</v>
      </c>
      <c r="AH7954"/>
    </row>
    <row r="7955" spans="1:34" x14ac:dyDescent="0.2">
      <c r="A7955" t="s">
        <v>272</v>
      </c>
      <c r="B7955" t="s">
        <v>8295</v>
      </c>
      <c r="C7955" s="1">
        <v>27.73</v>
      </c>
      <c r="D7955" s="5">
        <v>45376</v>
      </c>
      <c r="E7955" t="s">
        <v>17</v>
      </c>
      <c r="F7955" t="s">
        <v>33</v>
      </c>
      <c r="G7955" s="16" t="s">
        <v>8297</v>
      </c>
      <c r="H7955" s="1"/>
      <c r="J7955"/>
      <c r="AC7955" s="5">
        <v>45414</v>
      </c>
      <c r="AD7955" t="s">
        <v>14705</v>
      </c>
      <c r="AE7955" t="s">
        <v>313</v>
      </c>
      <c r="AF7955">
        <f>MONTH(Table1[[#This Row],[Date Sent]])</f>
        <v>5</v>
      </c>
      <c r="AG7955">
        <f>YEAR(Table1[[#This Row],[Date Sent]])</f>
        <v>2024</v>
      </c>
      <c r="AH7955"/>
    </row>
    <row r="7956" spans="1:34" x14ac:dyDescent="0.2">
      <c r="A7956" t="s">
        <v>272</v>
      </c>
      <c r="B7956" t="s">
        <v>8295</v>
      </c>
      <c r="C7956" s="1">
        <v>292.68</v>
      </c>
      <c r="D7956" s="5">
        <v>45379</v>
      </c>
      <c r="E7956" t="s">
        <v>20</v>
      </c>
      <c r="F7956" t="s">
        <v>39</v>
      </c>
      <c r="G7956" s="16" t="s">
        <v>8298</v>
      </c>
      <c r="H7956" s="1"/>
      <c r="J7956"/>
      <c r="AC7956" s="5">
        <v>45414</v>
      </c>
      <c r="AD7956" t="s">
        <v>14705</v>
      </c>
      <c r="AE7956" t="s">
        <v>313</v>
      </c>
      <c r="AF7956">
        <f>MONTH(Table1[[#This Row],[Date Sent]])</f>
        <v>5</v>
      </c>
      <c r="AG7956">
        <f>YEAR(Table1[[#This Row],[Date Sent]])</f>
        <v>2024</v>
      </c>
      <c r="AH7956"/>
    </row>
    <row r="7957" spans="1:34" x14ac:dyDescent="0.2">
      <c r="A7957" t="s">
        <v>272</v>
      </c>
      <c r="B7957" t="s">
        <v>8295</v>
      </c>
      <c r="C7957" s="1">
        <v>82.28</v>
      </c>
      <c r="D7957" s="5">
        <v>45393</v>
      </c>
      <c r="E7957" t="s">
        <v>27</v>
      </c>
      <c r="F7957" t="s">
        <v>39</v>
      </c>
      <c r="G7957" s="16" t="s">
        <v>8298</v>
      </c>
      <c r="H7957" s="1"/>
      <c r="J7957"/>
      <c r="AC7957" s="5">
        <v>45414</v>
      </c>
      <c r="AD7957" t="s">
        <v>14705</v>
      </c>
      <c r="AE7957" t="s">
        <v>313</v>
      </c>
      <c r="AF7957">
        <f>MONTH(Table1[[#This Row],[Date Sent]])</f>
        <v>5</v>
      </c>
      <c r="AG7957">
        <f>YEAR(Table1[[#This Row],[Date Sent]])</f>
        <v>2024</v>
      </c>
      <c r="AH7957"/>
    </row>
    <row r="7958" spans="1:34" x14ac:dyDescent="0.2">
      <c r="A7958" t="s">
        <v>272</v>
      </c>
      <c r="B7958" t="s">
        <v>8295</v>
      </c>
      <c r="C7958" s="1">
        <v>40.049999999999997</v>
      </c>
      <c r="D7958" s="5">
        <v>45394</v>
      </c>
      <c r="E7958" t="s">
        <v>9</v>
      </c>
      <c r="F7958" t="s">
        <v>14</v>
      </c>
      <c r="G7958" s="16" t="s">
        <v>8299</v>
      </c>
      <c r="H7958" s="1"/>
      <c r="J7958"/>
      <c r="AC7958" s="5">
        <v>45414</v>
      </c>
      <c r="AD7958" t="s">
        <v>14705</v>
      </c>
      <c r="AE7958" t="s">
        <v>313</v>
      </c>
      <c r="AF7958">
        <f>MONTH(Table1[[#This Row],[Date Sent]])</f>
        <v>5</v>
      </c>
      <c r="AG7958">
        <f>YEAR(Table1[[#This Row],[Date Sent]])</f>
        <v>2024</v>
      </c>
      <c r="AH7958"/>
    </row>
    <row r="7959" spans="1:34" x14ac:dyDescent="0.2">
      <c r="A7959" t="s">
        <v>3144</v>
      </c>
      <c r="B7959" t="s">
        <v>8300</v>
      </c>
      <c r="C7959" s="1">
        <v>17.21</v>
      </c>
      <c r="D7959" s="5">
        <v>45377</v>
      </c>
      <c r="E7959" t="s">
        <v>9</v>
      </c>
      <c r="F7959" t="s">
        <v>10</v>
      </c>
      <c r="G7959" s="16" t="s">
        <v>8301</v>
      </c>
      <c r="H7959" s="1"/>
      <c r="J7959"/>
      <c r="AC7959" s="5">
        <v>45414</v>
      </c>
      <c r="AD7959" t="s">
        <v>14696</v>
      </c>
      <c r="AE7959" t="s">
        <v>73</v>
      </c>
      <c r="AF7959">
        <f>MONTH(Table1[[#This Row],[Date Sent]])</f>
        <v>5</v>
      </c>
      <c r="AG7959">
        <f>YEAR(Table1[[#This Row],[Date Sent]])</f>
        <v>2024</v>
      </c>
      <c r="AH7959"/>
    </row>
    <row r="7960" spans="1:34" x14ac:dyDescent="0.2">
      <c r="A7960" t="s">
        <v>3144</v>
      </c>
      <c r="B7960" t="s">
        <v>8300</v>
      </c>
      <c r="C7960" s="1">
        <v>14.48</v>
      </c>
      <c r="D7960" s="5">
        <v>45378</v>
      </c>
      <c r="E7960" t="s">
        <v>21</v>
      </c>
      <c r="F7960" t="s">
        <v>18</v>
      </c>
      <c r="G7960" s="16" t="s">
        <v>3146</v>
      </c>
      <c r="H7960" s="1"/>
      <c r="J7960"/>
      <c r="AC7960" s="5">
        <v>45414</v>
      </c>
      <c r="AD7960" t="s">
        <v>14696</v>
      </c>
      <c r="AE7960" t="s">
        <v>73</v>
      </c>
      <c r="AF7960">
        <f>MONTH(Table1[[#This Row],[Date Sent]])</f>
        <v>5</v>
      </c>
      <c r="AG7960">
        <f>YEAR(Table1[[#This Row],[Date Sent]])</f>
        <v>2024</v>
      </c>
      <c r="AH7960"/>
    </row>
    <row r="7961" spans="1:34" x14ac:dyDescent="0.2">
      <c r="A7961" t="s">
        <v>3144</v>
      </c>
      <c r="B7961" t="s">
        <v>8300</v>
      </c>
      <c r="C7961" s="1">
        <v>39.950000000000003</v>
      </c>
      <c r="D7961" s="5">
        <v>45385</v>
      </c>
      <c r="E7961" t="s">
        <v>21</v>
      </c>
      <c r="F7961" t="s">
        <v>18</v>
      </c>
      <c r="G7961" s="16" t="s">
        <v>3146</v>
      </c>
      <c r="H7961" s="1"/>
      <c r="J7961"/>
      <c r="AC7961" s="5">
        <v>45414</v>
      </c>
      <c r="AD7961" t="s">
        <v>14696</v>
      </c>
      <c r="AE7961" t="s">
        <v>73</v>
      </c>
      <c r="AF7961">
        <f>MONTH(Table1[[#This Row],[Date Sent]])</f>
        <v>5</v>
      </c>
      <c r="AG7961">
        <f>YEAR(Table1[[#This Row],[Date Sent]])</f>
        <v>2024</v>
      </c>
      <c r="AH7961"/>
    </row>
    <row r="7962" spans="1:34" x14ac:dyDescent="0.2">
      <c r="A7962" t="s">
        <v>3144</v>
      </c>
      <c r="B7962" t="s">
        <v>8300</v>
      </c>
      <c r="C7962" s="1">
        <v>11.75</v>
      </c>
      <c r="D7962" s="5">
        <v>45398</v>
      </c>
      <c r="E7962" t="s">
        <v>21</v>
      </c>
      <c r="F7962" t="s">
        <v>33</v>
      </c>
      <c r="G7962" s="16" t="s">
        <v>8302</v>
      </c>
      <c r="H7962" s="1"/>
      <c r="J7962"/>
      <c r="AC7962" s="5">
        <v>45414</v>
      </c>
      <c r="AD7962" t="s">
        <v>14696</v>
      </c>
      <c r="AE7962" t="s">
        <v>73</v>
      </c>
      <c r="AF7962">
        <f>MONTH(Table1[[#This Row],[Date Sent]])</f>
        <v>5</v>
      </c>
      <c r="AG7962">
        <f>YEAR(Table1[[#This Row],[Date Sent]])</f>
        <v>2024</v>
      </c>
      <c r="AH7962"/>
    </row>
    <row r="7963" spans="1:34" x14ac:dyDescent="0.2">
      <c r="A7963" t="s">
        <v>219</v>
      </c>
      <c r="B7963" t="s">
        <v>8303</v>
      </c>
      <c r="C7963" s="1">
        <v>25.59</v>
      </c>
      <c r="D7963" s="5">
        <v>45390</v>
      </c>
      <c r="E7963" t="s">
        <v>13</v>
      </c>
      <c r="F7963" t="s">
        <v>39</v>
      </c>
      <c r="G7963" s="16" t="s">
        <v>8304</v>
      </c>
      <c r="H7963" s="1"/>
      <c r="J7963"/>
      <c r="AC7963" s="5">
        <v>45414</v>
      </c>
      <c r="AD7963" t="s">
        <v>14541</v>
      </c>
      <c r="AE7963" t="s">
        <v>294</v>
      </c>
      <c r="AF7963">
        <f>MONTH(Table1[[#This Row],[Date Sent]])</f>
        <v>5</v>
      </c>
      <c r="AG7963">
        <f>YEAR(Table1[[#This Row],[Date Sent]])</f>
        <v>2024</v>
      </c>
      <c r="AH7963"/>
    </row>
    <row r="7964" spans="1:34" x14ac:dyDescent="0.2">
      <c r="A7964" t="s">
        <v>219</v>
      </c>
      <c r="B7964" t="s">
        <v>8303</v>
      </c>
      <c r="C7964" s="1">
        <v>39.22</v>
      </c>
      <c r="D7964" s="5">
        <v>45391</v>
      </c>
      <c r="E7964" t="s">
        <v>13</v>
      </c>
      <c r="F7964" t="s">
        <v>33</v>
      </c>
      <c r="G7964" s="16" t="s">
        <v>1752</v>
      </c>
      <c r="H7964" s="1"/>
      <c r="J7964"/>
      <c r="AC7964" s="5">
        <v>45414</v>
      </c>
      <c r="AD7964" t="s">
        <v>14541</v>
      </c>
      <c r="AE7964" t="s">
        <v>294</v>
      </c>
      <c r="AF7964">
        <f>MONTH(Table1[[#This Row],[Date Sent]])</f>
        <v>5</v>
      </c>
      <c r="AG7964">
        <f>YEAR(Table1[[#This Row],[Date Sent]])</f>
        <v>2024</v>
      </c>
      <c r="AH7964"/>
    </row>
    <row r="7965" spans="1:34" x14ac:dyDescent="0.2">
      <c r="A7965" t="s">
        <v>219</v>
      </c>
      <c r="B7965" t="s">
        <v>8303</v>
      </c>
      <c r="C7965" s="1">
        <v>69.69</v>
      </c>
      <c r="D7965" s="5">
        <v>45392</v>
      </c>
      <c r="E7965" t="s">
        <v>13</v>
      </c>
      <c r="F7965" t="s">
        <v>33</v>
      </c>
      <c r="G7965" s="16" t="s">
        <v>1159</v>
      </c>
      <c r="H7965" s="1"/>
      <c r="J7965"/>
      <c r="AC7965" s="5">
        <v>45414</v>
      </c>
      <c r="AD7965" t="s">
        <v>14541</v>
      </c>
      <c r="AE7965" t="s">
        <v>294</v>
      </c>
      <c r="AF7965">
        <f>MONTH(Table1[[#This Row],[Date Sent]])</f>
        <v>5</v>
      </c>
      <c r="AG7965">
        <f>YEAR(Table1[[#This Row],[Date Sent]])</f>
        <v>2024</v>
      </c>
      <c r="AH7965"/>
    </row>
    <row r="7966" spans="1:34" x14ac:dyDescent="0.2">
      <c r="A7966" t="s">
        <v>219</v>
      </c>
      <c r="B7966" t="s">
        <v>8303</v>
      </c>
      <c r="C7966" s="1">
        <v>66.739999999999995</v>
      </c>
      <c r="D7966" s="5">
        <v>45394</v>
      </c>
      <c r="E7966" t="s">
        <v>21</v>
      </c>
      <c r="F7966" t="s">
        <v>33</v>
      </c>
      <c r="G7966" s="16" t="s">
        <v>8305</v>
      </c>
      <c r="H7966" s="1"/>
      <c r="J7966"/>
      <c r="AC7966" s="5">
        <v>45414</v>
      </c>
      <c r="AD7966" t="s">
        <v>14541</v>
      </c>
      <c r="AE7966" t="s">
        <v>294</v>
      </c>
      <c r="AF7966">
        <f>MONTH(Table1[[#This Row],[Date Sent]])</f>
        <v>5</v>
      </c>
      <c r="AG7966">
        <f>YEAR(Table1[[#This Row],[Date Sent]])</f>
        <v>2024</v>
      </c>
      <c r="AH7966"/>
    </row>
    <row r="7967" spans="1:34" x14ac:dyDescent="0.2">
      <c r="A7967" t="s">
        <v>219</v>
      </c>
      <c r="B7967" t="s">
        <v>8303</v>
      </c>
      <c r="C7967" s="1">
        <v>54.75</v>
      </c>
      <c r="D7967" s="5">
        <v>45395</v>
      </c>
      <c r="E7967" t="s">
        <v>13</v>
      </c>
      <c r="F7967" t="s">
        <v>33</v>
      </c>
      <c r="G7967" s="16" t="s">
        <v>1159</v>
      </c>
      <c r="H7967" s="1"/>
      <c r="J7967"/>
      <c r="AC7967" s="5">
        <v>45414</v>
      </c>
      <c r="AD7967" t="s">
        <v>14541</v>
      </c>
      <c r="AE7967" t="s">
        <v>294</v>
      </c>
      <c r="AF7967">
        <f>MONTH(Table1[[#This Row],[Date Sent]])</f>
        <v>5</v>
      </c>
      <c r="AG7967">
        <f>YEAR(Table1[[#This Row],[Date Sent]])</f>
        <v>2024</v>
      </c>
      <c r="AH7967"/>
    </row>
    <row r="7968" spans="1:34" x14ac:dyDescent="0.2">
      <c r="A7968" t="s">
        <v>219</v>
      </c>
      <c r="B7968" t="s">
        <v>8303</v>
      </c>
      <c r="C7968" s="1">
        <v>58.79</v>
      </c>
      <c r="D7968" s="5">
        <v>45396</v>
      </c>
      <c r="E7968" t="s">
        <v>21</v>
      </c>
      <c r="F7968" t="s">
        <v>16</v>
      </c>
      <c r="G7968" s="16" t="s">
        <v>1057</v>
      </c>
      <c r="H7968" s="1"/>
      <c r="J7968"/>
      <c r="AC7968" s="5">
        <v>45414</v>
      </c>
      <c r="AD7968" t="s">
        <v>14541</v>
      </c>
      <c r="AE7968" t="s">
        <v>294</v>
      </c>
      <c r="AF7968">
        <f>MONTH(Table1[[#This Row],[Date Sent]])</f>
        <v>5</v>
      </c>
      <c r="AG7968">
        <f>YEAR(Table1[[#This Row],[Date Sent]])</f>
        <v>2024</v>
      </c>
      <c r="AH7968"/>
    </row>
    <row r="7969" spans="1:34" x14ac:dyDescent="0.2">
      <c r="A7969" t="s">
        <v>219</v>
      </c>
      <c r="B7969" t="s">
        <v>8303</v>
      </c>
      <c r="C7969" s="1">
        <v>32.68</v>
      </c>
      <c r="D7969" s="5">
        <v>45399</v>
      </c>
      <c r="E7969" t="s">
        <v>13</v>
      </c>
      <c r="F7969" t="s">
        <v>33</v>
      </c>
      <c r="G7969" s="16" t="s">
        <v>1718</v>
      </c>
      <c r="H7969" s="1"/>
      <c r="J7969"/>
      <c r="AC7969" s="5">
        <v>45414</v>
      </c>
      <c r="AD7969" t="s">
        <v>14541</v>
      </c>
      <c r="AE7969" t="s">
        <v>294</v>
      </c>
      <c r="AF7969">
        <f>MONTH(Table1[[#This Row],[Date Sent]])</f>
        <v>5</v>
      </c>
      <c r="AG7969">
        <f>YEAR(Table1[[#This Row],[Date Sent]])</f>
        <v>2024</v>
      </c>
      <c r="AH7969"/>
    </row>
    <row r="7970" spans="1:34" x14ac:dyDescent="0.2">
      <c r="A7970" t="s">
        <v>219</v>
      </c>
      <c r="B7970" t="s">
        <v>8303</v>
      </c>
      <c r="C7970" s="1">
        <v>48.22</v>
      </c>
      <c r="D7970" s="5">
        <v>45400</v>
      </c>
      <c r="E7970" t="s">
        <v>21</v>
      </c>
      <c r="F7970" t="s">
        <v>33</v>
      </c>
      <c r="G7970" s="16" t="s">
        <v>8306</v>
      </c>
      <c r="H7970" s="1"/>
      <c r="J7970"/>
      <c r="AC7970" s="5">
        <v>45414</v>
      </c>
      <c r="AD7970" t="s">
        <v>14541</v>
      </c>
      <c r="AE7970" t="s">
        <v>294</v>
      </c>
      <c r="AF7970">
        <f>MONTH(Table1[[#This Row],[Date Sent]])</f>
        <v>5</v>
      </c>
      <c r="AG7970">
        <f>YEAR(Table1[[#This Row],[Date Sent]])</f>
        <v>2024</v>
      </c>
      <c r="AH7970"/>
    </row>
    <row r="7971" spans="1:34" x14ac:dyDescent="0.2">
      <c r="A7971" t="s">
        <v>660</v>
      </c>
      <c r="B7971" t="s">
        <v>8307</v>
      </c>
      <c r="C7971" s="1">
        <v>9.59</v>
      </c>
      <c r="D7971" s="5">
        <v>45390</v>
      </c>
      <c r="E7971" t="s">
        <v>21</v>
      </c>
      <c r="F7971" t="s">
        <v>33</v>
      </c>
      <c r="G7971" s="16" t="s">
        <v>8308</v>
      </c>
      <c r="H7971" s="1"/>
      <c r="J7971"/>
      <c r="AC7971" s="5">
        <v>45414</v>
      </c>
      <c r="AD7971" t="s">
        <v>14674</v>
      </c>
      <c r="AE7971" t="s">
        <v>140</v>
      </c>
      <c r="AF7971">
        <f>MONTH(Table1[[#This Row],[Date Sent]])</f>
        <v>5</v>
      </c>
      <c r="AG7971">
        <f>YEAR(Table1[[#This Row],[Date Sent]])</f>
        <v>2024</v>
      </c>
      <c r="AH7971"/>
    </row>
    <row r="7972" spans="1:34" x14ac:dyDescent="0.2">
      <c r="A7972" t="s">
        <v>660</v>
      </c>
      <c r="B7972" t="s">
        <v>8307</v>
      </c>
      <c r="C7972" s="1">
        <v>375.57</v>
      </c>
      <c r="D7972" s="5">
        <v>45393</v>
      </c>
      <c r="E7972" t="s">
        <v>25</v>
      </c>
      <c r="F7972" t="s">
        <v>49</v>
      </c>
      <c r="G7972" s="16" t="s">
        <v>8309</v>
      </c>
      <c r="H7972" s="1"/>
      <c r="J7972"/>
      <c r="AC7972" s="5">
        <v>45414</v>
      </c>
      <c r="AD7972" t="s">
        <v>14674</v>
      </c>
      <c r="AE7972" t="s">
        <v>140</v>
      </c>
      <c r="AF7972">
        <f>MONTH(Table1[[#This Row],[Date Sent]])</f>
        <v>5</v>
      </c>
      <c r="AG7972">
        <f>YEAR(Table1[[#This Row],[Date Sent]])</f>
        <v>2024</v>
      </c>
      <c r="AH7972"/>
    </row>
    <row r="7973" spans="1:34" x14ac:dyDescent="0.2">
      <c r="A7973" t="s">
        <v>300</v>
      </c>
      <c r="B7973" t="s">
        <v>8310</v>
      </c>
      <c r="C7973" s="1">
        <v>385.6</v>
      </c>
      <c r="D7973" s="5">
        <v>45383</v>
      </c>
      <c r="E7973" t="s">
        <v>34</v>
      </c>
      <c r="F7973" t="s">
        <v>913</v>
      </c>
      <c r="G7973" s="16" t="s">
        <v>8311</v>
      </c>
      <c r="H7973" s="1"/>
      <c r="J7973"/>
      <c r="AC7973" s="5">
        <v>45414</v>
      </c>
      <c r="AD7973" t="s">
        <v>14606</v>
      </c>
      <c r="AE7973" t="s">
        <v>13208</v>
      </c>
      <c r="AF7973">
        <f>MONTH(Table1[[#This Row],[Date Sent]])</f>
        <v>5</v>
      </c>
      <c r="AG7973">
        <f>YEAR(Table1[[#This Row],[Date Sent]])</f>
        <v>2024</v>
      </c>
      <c r="AH7973"/>
    </row>
    <row r="7974" spans="1:34" x14ac:dyDescent="0.2">
      <c r="A7974" t="s">
        <v>300</v>
      </c>
      <c r="B7974" t="s">
        <v>8310</v>
      </c>
      <c r="C7974" s="1">
        <v>77.489999999999995</v>
      </c>
      <c r="D7974" s="5">
        <v>45387</v>
      </c>
      <c r="E7974" t="s">
        <v>21</v>
      </c>
      <c r="F7974" t="s">
        <v>39</v>
      </c>
      <c r="G7974" s="16" t="s">
        <v>8312</v>
      </c>
      <c r="H7974" s="1"/>
      <c r="J7974"/>
      <c r="AC7974" s="5">
        <v>45414</v>
      </c>
      <c r="AD7974" t="s">
        <v>14606</v>
      </c>
      <c r="AE7974" t="s">
        <v>13208</v>
      </c>
      <c r="AF7974">
        <f>MONTH(Table1[[#This Row],[Date Sent]])</f>
        <v>5</v>
      </c>
      <c r="AG7974">
        <f>YEAR(Table1[[#This Row],[Date Sent]])</f>
        <v>2024</v>
      </c>
      <c r="AH7974"/>
    </row>
    <row r="7975" spans="1:34" x14ac:dyDescent="0.2">
      <c r="A7975" t="s">
        <v>300</v>
      </c>
      <c r="B7975" t="s">
        <v>8310</v>
      </c>
      <c r="C7975" s="1">
        <v>66.7</v>
      </c>
      <c r="D7975" s="5">
        <v>45392</v>
      </c>
      <c r="E7975" t="s">
        <v>21</v>
      </c>
      <c r="F7975" t="s">
        <v>33</v>
      </c>
      <c r="G7975" s="16" t="s">
        <v>8313</v>
      </c>
      <c r="H7975" s="1"/>
      <c r="J7975"/>
      <c r="AC7975" s="5">
        <v>45414</v>
      </c>
      <c r="AD7975" t="s">
        <v>14606</v>
      </c>
      <c r="AE7975" t="s">
        <v>13208</v>
      </c>
      <c r="AF7975">
        <f>MONTH(Table1[[#This Row],[Date Sent]])</f>
        <v>5</v>
      </c>
      <c r="AG7975">
        <f>YEAR(Table1[[#This Row],[Date Sent]])</f>
        <v>2024</v>
      </c>
      <c r="AH7975"/>
    </row>
    <row r="7976" spans="1:34" x14ac:dyDescent="0.2">
      <c r="A7976" t="s">
        <v>2531</v>
      </c>
      <c r="B7976" t="s">
        <v>8314</v>
      </c>
      <c r="C7976" s="1">
        <v>903.47</v>
      </c>
      <c r="D7976" s="5">
        <v>45386</v>
      </c>
      <c r="E7976" t="s">
        <v>25</v>
      </c>
      <c r="F7976" t="s">
        <v>10</v>
      </c>
      <c r="G7976" s="16" t="s">
        <v>8315</v>
      </c>
      <c r="H7976" s="1"/>
      <c r="J7976"/>
      <c r="AC7976" s="5">
        <v>45414</v>
      </c>
      <c r="AD7976" t="s">
        <v>13232</v>
      </c>
      <c r="AE7976" t="s">
        <v>243</v>
      </c>
      <c r="AF7976">
        <f>MONTH(Table1[[#This Row],[Date Sent]])</f>
        <v>5</v>
      </c>
      <c r="AG7976">
        <f>YEAR(Table1[[#This Row],[Date Sent]])</f>
        <v>2024</v>
      </c>
      <c r="AH7976"/>
    </row>
    <row r="7977" spans="1:34" x14ac:dyDescent="0.2">
      <c r="A7977" t="s">
        <v>2531</v>
      </c>
      <c r="B7977" t="s">
        <v>8314</v>
      </c>
      <c r="C7977" s="1">
        <v>116.76</v>
      </c>
      <c r="D7977" s="5">
        <v>45393</v>
      </c>
      <c r="E7977" t="s">
        <v>13</v>
      </c>
      <c r="F7977" t="s">
        <v>33</v>
      </c>
      <c r="G7977" s="16" t="s">
        <v>8316</v>
      </c>
      <c r="H7977" s="1"/>
      <c r="J7977"/>
      <c r="AC7977" s="5">
        <v>45414</v>
      </c>
      <c r="AD7977" t="s">
        <v>13232</v>
      </c>
      <c r="AE7977" t="s">
        <v>243</v>
      </c>
      <c r="AF7977">
        <f>MONTH(Table1[[#This Row],[Date Sent]])</f>
        <v>5</v>
      </c>
      <c r="AG7977">
        <f>YEAR(Table1[[#This Row],[Date Sent]])</f>
        <v>2024</v>
      </c>
      <c r="AH7977"/>
    </row>
    <row r="7978" spans="1:34" x14ac:dyDescent="0.2">
      <c r="A7978" t="s">
        <v>2531</v>
      </c>
      <c r="B7978" t="s">
        <v>8314</v>
      </c>
      <c r="C7978" s="1">
        <v>6.25</v>
      </c>
      <c r="D7978" s="5">
        <v>45396</v>
      </c>
      <c r="E7978" t="s">
        <v>13</v>
      </c>
      <c r="F7978" t="s">
        <v>33</v>
      </c>
      <c r="G7978" s="16" t="s">
        <v>8317</v>
      </c>
      <c r="H7978" s="1"/>
      <c r="J7978"/>
      <c r="AC7978" s="5">
        <v>45414</v>
      </c>
      <c r="AD7978" t="s">
        <v>13232</v>
      </c>
      <c r="AE7978" t="s">
        <v>243</v>
      </c>
      <c r="AF7978">
        <f>MONTH(Table1[[#This Row],[Date Sent]])</f>
        <v>5</v>
      </c>
      <c r="AG7978">
        <f>YEAR(Table1[[#This Row],[Date Sent]])</f>
        <v>2024</v>
      </c>
      <c r="AH7978"/>
    </row>
    <row r="7979" spans="1:34" x14ac:dyDescent="0.2">
      <c r="A7979" t="s">
        <v>2531</v>
      </c>
      <c r="B7979" t="s">
        <v>8314</v>
      </c>
      <c r="C7979" s="1">
        <v>171.03</v>
      </c>
      <c r="D7979" s="5">
        <v>45396</v>
      </c>
      <c r="E7979" t="s">
        <v>13</v>
      </c>
      <c r="F7979" t="s">
        <v>33</v>
      </c>
      <c r="G7979" s="16" t="s">
        <v>8318</v>
      </c>
      <c r="H7979" s="1"/>
      <c r="J7979"/>
      <c r="AC7979" s="5">
        <v>45414</v>
      </c>
      <c r="AD7979" t="s">
        <v>13232</v>
      </c>
      <c r="AE7979" t="s">
        <v>243</v>
      </c>
      <c r="AF7979">
        <f>MONTH(Table1[[#This Row],[Date Sent]])</f>
        <v>5</v>
      </c>
      <c r="AG7979">
        <f>YEAR(Table1[[#This Row],[Date Sent]])</f>
        <v>2024</v>
      </c>
      <c r="AH7979"/>
    </row>
    <row r="7980" spans="1:34" x14ac:dyDescent="0.2">
      <c r="A7980" t="s">
        <v>2531</v>
      </c>
      <c r="B7980" t="s">
        <v>8314</v>
      </c>
      <c r="C7980" s="1">
        <v>138.69</v>
      </c>
      <c r="D7980" s="5">
        <v>45398</v>
      </c>
      <c r="E7980" t="s">
        <v>11</v>
      </c>
      <c r="F7980" t="s">
        <v>15</v>
      </c>
      <c r="G7980" s="16" t="s">
        <v>8319</v>
      </c>
      <c r="H7980" s="1"/>
      <c r="J7980"/>
      <c r="AC7980" s="5">
        <v>45414</v>
      </c>
      <c r="AD7980" t="s">
        <v>13232</v>
      </c>
      <c r="AE7980" t="s">
        <v>243</v>
      </c>
      <c r="AF7980">
        <f>MONTH(Table1[[#This Row],[Date Sent]])</f>
        <v>5</v>
      </c>
      <c r="AG7980">
        <f>YEAR(Table1[[#This Row],[Date Sent]])</f>
        <v>2024</v>
      </c>
      <c r="AH7980"/>
    </row>
    <row r="7981" spans="1:34" x14ac:dyDescent="0.2">
      <c r="A7981" t="s">
        <v>294</v>
      </c>
      <c r="B7981" t="s">
        <v>8320</v>
      </c>
      <c r="C7981" s="1">
        <v>24.98</v>
      </c>
      <c r="D7981" s="5">
        <v>45404</v>
      </c>
      <c r="E7981" t="s">
        <v>21</v>
      </c>
      <c r="F7981" t="s">
        <v>33</v>
      </c>
      <c r="G7981" s="16" t="s">
        <v>1785</v>
      </c>
      <c r="H7981" s="1"/>
      <c r="J7981"/>
      <c r="AC7981" s="5">
        <v>45414</v>
      </c>
      <c r="AD7981" t="s">
        <v>13332</v>
      </c>
      <c r="AE7981" t="s">
        <v>313</v>
      </c>
      <c r="AF7981">
        <f>MONTH(Table1[[#This Row],[Date Sent]])</f>
        <v>5</v>
      </c>
      <c r="AG7981">
        <f>YEAR(Table1[[#This Row],[Date Sent]])</f>
        <v>2024</v>
      </c>
      <c r="AH7981"/>
    </row>
    <row r="7982" spans="1:34" x14ac:dyDescent="0.2">
      <c r="A7982" t="s">
        <v>8321</v>
      </c>
      <c r="B7982" t="s">
        <v>8322</v>
      </c>
      <c r="C7982" s="1">
        <v>152.21</v>
      </c>
      <c r="D7982" s="5">
        <v>45404</v>
      </c>
      <c r="E7982" t="s">
        <v>21</v>
      </c>
      <c r="F7982" t="s">
        <v>15</v>
      </c>
      <c r="G7982" s="16" t="s">
        <v>4383</v>
      </c>
      <c r="H7982" s="1"/>
      <c r="J7982"/>
      <c r="AC7982" s="5">
        <v>45414</v>
      </c>
      <c r="AD7982" t="s">
        <v>14688</v>
      </c>
      <c r="AE7982" t="s">
        <v>294</v>
      </c>
      <c r="AF7982">
        <f>MONTH(Table1[[#This Row],[Date Sent]])</f>
        <v>5</v>
      </c>
      <c r="AG7982">
        <f>YEAR(Table1[[#This Row],[Date Sent]])</f>
        <v>2024</v>
      </c>
      <c r="AH7982"/>
    </row>
    <row r="7983" spans="1:34" x14ac:dyDescent="0.2">
      <c r="A7983" t="s">
        <v>8321</v>
      </c>
      <c r="B7983" t="s">
        <v>8322</v>
      </c>
      <c r="C7983" s="1">
        <v>810.7</v>
      </c>
      <c r="D7983" s="5">
        <v>45406</v>
      </c>
      <c r="E7983" t="s">
        <v>21</v>
      </c>
      <c r="F7983" t="s">
        <v>49</v>
      </c>
      <c r="G7983" s="16" t="s">
        <v>8323</v>
      </c>
      <c r="H7983" s="1"/>
      <c r="J7983"/>
      <c r="AC7983" s="5">
        <v>45414</v>
      </c>
      <c r="AD7983" t="s">
        <v>14688</v>
      </c>
      <c r="AE7983" t="s">
        <v>294</v>
      </c>
      <c r="AF7983">
        <f>MONTH(Table1[[#This Row],[Date Sent]])</f>
        <v>5</v>
      </c>
      <c r="AG7983">
        <f>YEAR(Table1[[#This Row],[Date Sent]])</f>
        <v>2024</v>
      </c>
      <c r="AH7983"/>
    </row>
    <row r="7984" spans="1:34" x14ac:dyDescent="0.2">
      <c r="A7984" t="s">
        <v>8321</v>
      </c>
      <c r="B7984" t="s">
        <v>8322</v>
      </c>
      <c r="C7984" s="1">
        <v>101.02</v>
      </c>
      <c r="D7984" s="5">
        <v>45407</v>
      </c>
      <c r="E7984" t="s">
        <v>21</v>
      </c>
      <c r="F7984" t="s">
        <v>33</v>
      </c>
      <c r="G7984" s="16" t="s">
        <v>1070</v>
      </c>
      <c r="H7984" s="1"/>
      <c r="J7984"/>
      <c r="AC7984" s="5">
        <v>45414</v>
      </c>
      <c r="AD7984" t="s">
        <v>14688</v>
      </c>
      <c r="AE7984" t="s">
        <v>294</v>
      </c>
      <c r="AF7984">
        <f>MONTH(Table1[[#This Row],[Date Sent]])</f>
        <v>5</v>
      </c>
      <c r="AG7984">
        <f>YEAR(Table1[[#This Row],[Date Sent]])</f>
        <v>2024</v>
      </c>
      <c r="AH7984"/>
    </row>
    <row r="7985" spans="1:34" x14ac:dyDescent="0.2">
      <c r="A7985" t="s">
        <v>275</v>
      </c>
      <c r="B7985" t="s">
        <v>8324</v>
      </c>
      <c r="C7985" s="1">
        <v>40.74</v>
      </c>
      <c r="D7985" s="5">
        <v>45399</v>
      </c>
      <c r="E7985" t="s">
        <v>13</v>
      </c>
      <c r="F7985" t="s">
        <v>33</v>
      </c>
      <c r="G7985" s="16" t="s">
        <v>8325</v>
      </c>
      <c r="H7985" s="1"/>
      <c r="J7985"/>
      <c r="AC7985" s="5">
        <v>45414</v>
      </c>
      <c r="AD7985" t="s">
        <v>14625</v>
      </c>
      <c r="AE7985" t="s">
        <v>298</v>
      </c>
      <c r="AF7985">
        <f>MONTH(Table1[[#This Row],[Date Sent]])</f>
        <v>5</v>
      </c>
      <c r="AG7985">
        <f>YEAR(Table1[[#This Row],[Date Sent]])</f>
        <v>2024</v>
      </c>
      <c r="AH7985"/>
    </row>
    <row r="7986" spans="1:34" x14ac:dyDescent="0.2">
      <c r="A7986" t="s">
        <v>275</v>
      </c>
      <c r="B7986" t="s">
        <v>8324</v>
      </c>
      <c r="C7986" s="1">
        <v>40.74</v>
      </c>
      <c r="D7986" s="5">
        <v>45402</v>
      </c>
      <c r="E7986" t="s">
        <v>13</v>
      </c>
      <c r="F7986" t="s">
        <v>33</v>
      </c>
      <c r="G7986" s="16" t="s">
        <v>8325</v>
      </c>
      <c r="H7986" s="1"/>
      <c r="J7986"/>
      <c r="AC7986" s="5">
        <v>45414</v>
      </c>
      <c r="AD7986" t="s">
        <v>14625</v>
      </c>
      <c r="AE7986" t="s">
        <v>298</v>
      </c>
      <c r="AF7986">
        <f>MONTH(Table1[[#This Row],[Date Sent]])</f>
        <v>5</v>
      </c>
      <c r="AG7986">
        <f>YEAR(Table1[[#This Row],[Date Sent]])</f>
        <v>2024</v>
      </c>
      <c r="AH7986"/>
    </row>
    <row r="7987" spans="1:34" x14ac:dyDescent="0.2">
      <c r="A7987" t="s">
        <v>275</v>
      </c>
      <c r="B7987" t="s">
        <v>8324</v>
      </c>
      <c r="C7987" s="1">
        <v>-40.74</v>
      </c>
      <c r="D7987" s="5">
        <v>45402</v>
      </c>
      <c r="E7987" t="s">
        <v>13</v>
      </c>
      <c r="F7987" t="s">
        <v>33</v>
      </c>
      <c r="G7987" s="16" t="s">
        <v>8326</v>
      </c>
      <c r="H7987" s="1"/>
      <c r="J7987"/>
      <c r="AC7987" s="5">
        <v>45414</v>
      </c>
      <c r="AD7987" t="s">
        <v>14625</v>
      </c>
      <c r="AE7987" t="s">
        <v>298</v>
      </c>
      <c r="AF7987">
        <f>MONTH(Table1[[#This Row],[Date Sent]])</f>
        <v>5</v>
      </c>
      <c r="AG7987">
        <f>YEAR(Table1[[#This Row],[Date Sent]])</f>
        <v>2024</v>
      </c>
      <c r="AH7987"/>
    </row>
    <row r="7988" spans="1:34" x14ac:dyDescent="0.2">
      <c r="A7988" t="s">
        <v>1429</v>
      </c>
      <c r="B7988" t="s">
        <v>8327</v>
      </c>
      <c r="C7988" s="1">
        <v>351.04</v>
      </c>
      <c r="D7988" s="5">
        <v>45407</v>
      </c>
      <c r="E7988" t="s">
        <v>21</v>
      </c>
      <c r="F7988" t="s">
        <v>33</v>
      </c>
      <c r="G7988" s="16" t="s">
        <v>8328</v>
      </c>
      <c r="H7988" s="1"/>
      <c r="J7988"/>
      <c r="AC7988" s="5">
        <v>45414</v>
      </c>
      <c r="AD7988" t="s">
        <v>14568</v>
      </c>
      <c r="AE7988" t="s">
        <v>475</v>
      </c>
      <c r="AF7988">
        <f>MONTH(Table1[[#This Row],[Date Sent]])</f>
        <v>5</v>
      </c>
      <c r="AG7988">
        <f>YEAR(Table1[[#This Row],[Date Sent]])</f>
        <v>2024</v>
      </c>
      <c r="AH7988"/>
    </row>
    <row r="7989" spans="1:34" x14ac:dyDescent="0.2">
      <c r="A7989" t="s">
        <v>482</v>
      </c>
      <c r="B7989" t="s">
        <v>8329</v>
      </c>
      <c r="C7989" s="1">
        <v>87.99</v>
      </c>
      <c r="D7989" s="5">
        <v>45400</v>
      </c>
      <c r="E7989" t="s">
        <v>21</v>
      </c>
      <c r="F7989" t="s">
        <v>33</v>
      </c>
      <c r="G7989" s="16" t="s">
        <v>2406</v>
      </c>
      <c r="H7989" s="1"/>
      <c r="J7989"/>
      <c r="AC7989" s="5">
        <v>45414</v>
      </c>
      <c r="AD7989" t="s">
        <v>13354</v>
      </c>
      <c r="AE7989" t="s">
        <v>475</v>
      </c>
      <c r="AF7989">
        <f>MONTH(Table1[[#This Row],[Date Sent]])</f>
        <v>5</v>
      </c>
      <c r="AG7989">
        <f>YEAR(Table1[[#This Row],[Date Sent]])</f>
        <v>2024</v>
      </c>
      <c r="AH7989"/>
    </row>
    <row r="7990" spans="1:34" x14ac:dyDescent="0.2">
      <c r="A7990" t="s">
        <v>482</v>
      </c>
      <c r="B7990" t="s">
        <v>8329</v>
      </c>
      <c r="C7990" s="1">
        <v>117.55</v>
      </c>
      <c r="D7990" s="5">
        <v>45404</v>
      </c>
      <c r="E7990" t="s">
        <v>21</v>
      </c>
      <c r="F7990" t="s">
        <v>33</v>
      </c>
      <c r="G7990" s="16" t="s">
        <v>2406</v>
      </c>
      <c r="H7990" s="1"/>
      <c r="J7990"/>
      <c r="AC7990" s="5">
        <v>45414</v>
      </c>
      <c r="AD7990" t="s">
        <v>13354</v>
      </c>
      <c r="AE7990" t="s">
        <v>475</v>
      </c>
      <c r="AF7990">
        <f>MONTH(Table1[[#This Row],[Date Sent]])</f>
        <v>5</v>
      </c>
      <c r="AG7990">
        <f>YEAR(Table1[[#This Row],[Date Sent]])</f>
        <v>2024</v>
      </c>
      <c r="AH7990"/>
    </row>
    <row r="7991" spans="1:34" x14ac:dyDescent="0.2">
      <c r="A7991" t="s">
        <v>482</v>
      </c>
      <c r="B7991" t="s">
        <v>8329</v>
      </c>
      <c r="C7991" s="1">
        <v>10.88</v>
      </c>
      <c r="D7991" s="5">
        <v>45406</v>
      </c>
      <c r="E7991" t="s">
        <v>17</v>
      </c>
      <c r="F7991" t="s">
        <v>39</v>
      </c>
      <c r="G7991" s="16" t="s">
        <v>8330</v>
      </c>
      <c r="H7991" s="1"/>
      <c r="J7991"/>
      <c r="AC7991" s="5">
        <v>45414</v>
      </c>
      <c r="AD7991" t="s">
        <v>13354</v>
      </c>
      <c r="AE7991" t="s">
        <v>475</v>
      </c>
      <c r="AF7991">
        <f>MONTH(Table1[[#This Row],[Date Sent]])</f>
        <v>5</v>
      </c>
      <c r="AG7991">
        <f>YEAR(Table1[[#This Row],[Date Sent]])</f>
        <v>2024</v>
      </c>
      <c r="AH7991"/>
    </row>
    <row r="7992" spans="1:34" x14ac:dyDescent="0.2">
      <c r="A7992" t="s">
        <v>482</v>
      </c>
      <c r="B7992" t="s">
        <v>8329</v>
      </c>
      <c r="C7992" s="1">
        <v>87.1</v>
      </c>
      <c r="D7992" s="5">
        <v>45407</v>
      </c>
      <c r="E7992" t="s">
        <v>21</v>
      </c>
      <c r="F7992" t="s">
        <v>33</v>
      </c>
      <c r="G7992" s="16" t="s">
        <v>1304</v>
      </c>
      <c r="H7992" s="1"/>
      <c r="J7992"/>
      <c r="AC7992" s="5">
        <v>45414</v>
      </c>
      <c r="AD7992" t="s">
        <v>13354</v>
      </c>
      <c r="AE7992" t="s">
        <v>475</v>
      </c>
      <c r="AF7992">
        <f>MONTH(Table1[[#This Row],[Date Sent]])</f>
        <v>5</v>
      </c>
      <c r="AG7992">
        <f>YEAR(Table1[[#This Row],[Date Sent]])</f>
        <v>2024</v>
      </c>
      <c r="AH7992"/>
    </row>
    <row r="7993" spans="1:34" x14ac:dyDescent="0.2">
      <c r="A7993" t="s">
        <v>813</v>
      </c>
      <c r="B7993" t="s">
        <v>8331</v>
      </c>
      <c r="C7993" s="1">
        <v>16.86</v>
      </c>
      <c r="D7993" s="5">
        <v>45403</v>
      </c>
      <c r="E7993" t="s">
        <v>8</v>
      </c>
      <c r="F7993" t="s">
        <v>39</v>
      </c>
      <c r="G7993" s="16" t="s">
        <v>8332</v>
      </c>
      <c r="H7993" s="1"/>
      <c r="J7993"/>
      <c r="AC7993" s="5">
        <v>45414</v>
      </c>
      <c r="AD7993" t="s">
        <v>13196</v>
      </c>
      <c r="AE7993" t="s">
        <v>475</v>
      </c>
      <c r="AF7993">
        <f>MONTH(Table1[[#This Row],[Date Sent]])</f>
        <v>5</v>
      </c>
      <c r="AG7993">
        <f>YEAR(Table1[[#This Row],[Date Sent]])</f>
        <v>2024</v>
      </c>
      <c r="AH7993"/>
    </row>
    <row r="7994" spans="1:34" x14ac:dyDescent="0.2">
      <c r="A7994" t="s">
        <v>813</v>
      </c>
      <c r="B7994" t="s">
        <v>8331</v>
      </c>
      <c r="C7994" s="1">
        <v>53.51</v>
      </c>
      <c r="D7994" s="5">
        <v>45405</v>
      </c>
      <c r="E7994" t="s">
        <v>21</v>
      </c>
      <c r="F7994" t="s">
        <v>17</v>
      </c>
      <c r="G7994" s="16" t="s">
        <v>8333</v>
      </c>
      <c r="H7994" s="1"/>
      <c r="J7994"/>
      <c r="AC7994" s="5">
        <v>45414</v>
      </c>
      <c r="AD7994" t="s">
        <v>13196</v>
      </c>
      <c r="AE7994" t="s">
        <v>475</v>
      </c>
      <c r="AF7994">
        <f>MONTH(Table1[[#This Row],[Date Sent]])</f>
        <v>5</v>
      </c>
      <c r="AG7994">
        <f>YEAR(Table1[[#This Row],[Date Sent]])</f>
        <v>2024</v>
      </c>
      <c r="AH7994"/>
    </row>
    <row r="7995" spans="1:34" x14ac:dyDescent="0.2">
      <c r="A7995" t="s">
        <v>813</v>
      </c>
      <c r="B7995" t="s">
        <v>8331</v>
      </c>
      <c r="C7995" s="1">
        <v>31.07</v>
      </c>
      <c r="D7995" s="5">
        <v>45406</v>
      </c>
      <c r="E7995" t="s">
        <v>20</v>
      </c>
      <c r="F7995" t="s">
        <v>39</v>
      </c>
      <c r="G7995" s="16" t="s">
        <v>8334</v>
      </c>
      <c r="H7995" s="1"/>
      <c r="J7995"/>
      <c r="AC7995" s="5">
        <v>45414</v>
      </c>
      <c r="AD7995" t="s">
        <v>13196</v>
      </c>
      <c r="AE7995" t="s">
        <v>475</v>
      </c>
      <c r="AF7995">
        <f>MONTH(Table1[[#This Row],[Date Sent]])</f>
        <v>5</v>
      </c>
      <c r="AG7995">
        <f>YEAR(Table1[[#This Row],[Date Sent]])</f>
        <v>2024</v>
      </c>
      <c r="AH7995"/>
    </row>
    <row r="7996" spans="1:34" x14ac:dyDescent="0.2">
      <c r="A7996" t="s">
        <v>813</v>
      </c>
      <c r="B7996" t="s">
        <v>8331</v>
      </c>
      <c r="C7996" s="1">
        <v>131.09</v>
      </c>
      <c r="D7996" s="5">
        <v>45407</v>
      </c>
      <c r="E7996" t="s">
        <v>20</v>
      </c>
      <c r="F7996" t="s">
        <v>39</v>
      </c>
      <c r="G7996" s="16" t="s">
        <v>8335</v>
      </c>
      <c r="H7996" s="1"/>
      <c r="J7996"/>
      <c r="AC7996" s="5">
        <v>45414</v>
      </c>
      <c r="AD7996" t="s">
        <v>13196</v>
      </c>
      <c r="AE7996" t="s">
        <v>475</v>
      </c>
      <c r="AF7996">
        <f>MONTH(Table1[[#This Row],[Date Sent]])</f>
        <v>5</v>
      </c>
      <c r="AG7996">
        <f>YEAR(Table1[[#This Row],[Date Sent]])</f>
        <v>2024</v>
      </c>
      <c r="AH7996"/>
    </row>
    <row r="7997" spans="1:34" x14ac:dyDescent="0.2">
      <c r="A7997" t="s">
        <v>478</v>
      </c>
      <c r="B7997" t="s">
        <v>8336</v>
      </c>
      <c r="C7997" s="1">
        <v>62.91</v>
      </c>
      <c r="D7997" s="5">
        <v>45360</v>
      </c>
      <c r="E7997" t="s">
        <v>14</v>
      </c>
      <c r="F7997" t="s">
        <v>18</v>
      </c>
      <c r="G7997" s="16" t="s">
        <v>8337</v>
      </c>
      <c r="H7997" s="1"/>
      <c r="J7997"/>
      <c r="AC7997" s="5">
        <v>45414</v>
      </c>
      <c r="AD7997" t="s">
        <v>14703</v>
      </c>
      <c r="AE7997" t="s">
        <v>298</v>
      </c>
      <c r="AF7997">
        <f>MONTH(Table1[[#This Row],[Date Sent]])</f>
        <v>5</v>
      </c>
      <c r="AG7997">
        <f>YEAR(Table1[[#This Row],[Date Sent]])</f>
        <v>2024</v>
      </c>
      <c r="AH7997"/>
    </row>
    <row r="7998" spans="1:34" x14ac:dyDescent="0.2">
      <c r="A7998" t="s">
        <v>478</v>
      </c>
      <c r="B7998" t="s">
        <v>8336</v>
      </c>
      <c r="C7998" s="1">
        <v>63.05</v>
      </c>
      <c r="D7998" s="5">
        <v>45362</v>
      </c>
      <c r="E7998" t="s">
        <v>25</v>
      </c>
      <c r="F7998" t="s">
        <v>33</v>
      </c>
      <c r="G7998" s="16" t="s">
        <v>8338</v>
      </c>
      <c r="H7998" s="1"/>
      <c r="J7998"/>
      <c r="AC7998" s="5">
        <v>45414</v>
      </c>
      <c r="AD7998" t="s">
        <v>14703</v>
      </c>
      <c r="AE7998" t="s">
        <v>298</v>
      </c>
      <c r="AF7998">
        <f>MONTH(Table1[[#This Row],[Date Sent]])</f>
        <v>5</v>
      </c>
      <c r="AG7998">
        <f>YEAR(Table1[[#This Row],[Date Sent]])</f>
        <v>2024</v>
      </c>
      <c r="AH7998"/>
    </row>
    <row r="7999" spans="1:34" x14ac:dyDescent="0.2">
      <c r="A7999" t="s">
        <v>478</v>
      </c>
      <c r="B7999" t="s">
        <v>8336</v>
      </c>
      <c r="C7999" s="1">
        <v>62.03</v>
      </c>
      <c r="D7999" s="5">
        <v>45365</v>
      </c>
      <c r="E7999" t="s">
        <v>14</v>
      </c>
      <c r="F7999" t="s">
        <v>18</v>
      </c>
      <c r="G7999" s="16" t="s">
        <v>5615</v>
      </c>
      <c r="H7999" s="1"/>
      <c r="J7999"/>
      <c r="AC7999" s="5">
        <v>45414</v>
      </c>
      <c r="AD7999" t="s">
        <v>14703</v>
      </c>
      <c r="AE7999" t="s">
        <v>298</v>
      </c>
      <c r="AF7999">
        <f>MONTH(Table1[[#This Row],[Date Sent]])</f>
        <v>5</v>
      </c>
      <c r="AG7999">
        <f>YEAR(Table1[[#This Row],[Date Sent]])</f>
        <v>2024</v>
      </c>
      <c r="AH7999"/>
    </row>
    <row r="8000" spans="1:34" x14ac:dyDescent="0.2">
      <c r="A8000" t="s">
        <v>478</v>
      </c>
      <c r="B8000" t="s">
        <v>8336</v>
      </c>
      <c r="C8000" s="1">
        <v>280.08999999999997</v>
      </c>
      <c r="D8000" s="5">
        <v>45369</v>
      </c>
      <c r="E8000" t="s">
        <v>19</v>
      </c>
      <c r="F8000" t="s">
        <v>33</v>
      </c>
      <c r="G8000" s="16" t="s">
        <v>8338</v>
      </c>
      <c r="H8000" s="1"/>
      <c r="J8000"/>
      <c r="AC8000" s="5">
        <v>45414</v>
      </c>
      <c r="AD8000" t="s">
        <v>14703</v>
      </c>
      <c r="AE8000" t="s">
        <v>298</v>
      </c>
      <c r="AF8000">
        <f>MONTH(Table1[[#This Row],[Date Sent]])</f>
        <v>5</v>
      </c>
      <c r="AG8000">
        <f>YEAR(Table1[[#This Row],[Date Sent]])</f>
        <v>2024</v>
      </c>
      <c r="AH8000"/>
    </row>
    <row r="8001" spans="1:34" x14ac:dyDescent="0.2">
      <c r="A8001" t="s">
        <v>478</v>
      </c>
      <c r="B8001" t="s">
        <v>8336</v>
      </c>
      <c r="C8001" s="1">
        <v>65.72</v>
      </c>
      <c r="D8001" s="5">
        <v>45371</v>
      </c>
      <c r="E8001" t="s">
        <v>24</v>
      </c>
      <c r="F8001" t="s">
        <v>6</v>
      </c>
      <c r="G8001" s="16" t="s">
        <v>8339</v>
      </c>
      <c r="H8001" s="1"/>
      <c r="J8001"/>
      <c r="AC8001" s="5">
        <v>45414</v>
      </c>
      <c r="AD8001" t="s">
        <v>14703</v>
      </c>
      <c r="AE8001" t="s">
        <v>298</v>
      </c>
      <c r="AF8001">
        <f>MONTH(Table1[[#This Row],[Date Sent]])</f>
        <v>5</v>
      </c>
      <c r="AG8001">
        <f>YEAR(Table1[[#This Row],[Date Sent]])</f>
        <v>2024</v>
      </c>
      <c r="AH8001"/>
    </row>
    <row r="8002" spans="1:34" x14ac:dyDescent="0.2">
      <c r="A8002" t="s">
        <v>478</v>
      </c>
      <c r="B8002" t="s">
        <v>8336</v>
      </c>
      <c r="C8002" s="1">
        <v>64.010000000000005</v>
      </c>
      <c r="D8002" s="5">
        <v>45372</v>
      </c>
      <c r="E8002" t="s">
        <v>14</v>
      </c>
      <c r="F8002" t="s">
        <v>18</v>
      </c>
      <c r="G8002" s="16" t="s">
        <v>5615</v>
      </c>
      <c r="H8002" s="1"/>
      <c r="J8002"/>
      <c r="AC8002" s="5">
        <v>45414</v>
      </c>
      <c r="AD8002" t="s">
        <v>14703</v>
      </c>
      <c r="AE8002" t="s">
        <v>298</v>
      </c>
      <c r="AF8002">
        <f>MONTH(Table1[[#This Row],[Date Sent]])</f>
        <v>5</v>
      </c>
      <c r="AG8002">
        <f>YEAR(Table1[[#This Row],[Date Sent]])</f>
        <v>2024</v>
      </c>
      <c r="AH8002"/>
    </row>
    <row r="8003" spans="1:34" x14ac:dyDescent="0.2">
      <c r="A8003" t="s">
        <v>478</v>
      </c>
      <c r="B8003" t="s">
        <v>8336</v>
      </c>
      <c r="C8003" s="1">
        <v>104.74</v>
      </c>
      <c r="D8003" s="5">
        <v>45373</v>
      </c>
      <c r="E8003" t="s">
        <v>48</v>
      </c>
      <c r="F8003" t="s">
        <v>16</v>
      </c>
      <c r="G8003" s="16" t="s">
        <v>1179</v>
      </c>
      <c r="H8003" s="1"/>
      <c r="J8003"/>
      <c r="AC8003" s="5">
        <v>45414</v>
      </c>
      <c r="AD8003" t="s">
        <v>14703</v>
      </c>
      <c r="AE8003" t="s">
        <v>298</v>
      </c>
      <c r="AF8003">
        <f>MONTH(Table1[[#This Row],[Date Sent]])</f>
        <v>5</v>
      </c>
      <c r="AG8003">
        <f>YEAR(Table1[[#This Row],[Date Sent]])</f>
        <v>2024</v>
      </c>
      <c r="AH8003"/>
    </row>
    <row r="8004" spans="1:34" x14ac:dyDescent="0.2">
      <c r="A8004" t="s">
        <v>478</v>
      </c>
      <c r="B8004" t="s">
        <v>8336</v>
      </c>
      <c r="C8004" s="1">
        <v>203.89</v>
      </c>
      <c r="D8004" s="5">
        <v>45376</v>
      </c>
      <c r="E8004" t="s">
        <v>25</v>
      </c>
      <c r="F8004" t="s">
        <v>33</v>
      </c>
      <c r="G8004" s="16" t="s">
        <v>8340</v>
      </c>
      <c r="H8004" s="1"/>
      <c r="J8004"/>
      <c r="AC8004" s="5">
        <v>45414</v>
      </c>
      <c r="AD8004" t="s">
        <v>14703</v>
      </c>
      <c r="AE8004" t="s">
        <v>298</v>
      </c>
      <c r="AF8004">
        <f>MONTH(Table1[[#This Row],[Date Sent]])</f>
        <v>5</v>
      </c>
      <c r="AG8004">
        <f>YEAR(Table1[[#This Row],[Date Sent]])</f>
        <v>2024</v>
      </c>
      <c r="AH8004"/>
    </row>
    <row r="8005" spans="1:34" x14ac:dyDescent="0.2">
      <c r="A8005" t="s">
        <v>478</v>
      </c>
      <c r="B8005" t="s">
        <v>8336</v>
      </c>
      <c r="C8005" s="1">
        <v>11.44</v>
      </c>
      <c r="D8005" s="5">
        <v>45376</v>
      </c>
      <c r="E8005" t="s">
        <v>14</v>
      </c>
      <c r="F8005" t="s">
        <v>18</v>
      </c>
      <c r="G8005" s="16" t="s">
        <v>3251</v>
      </c>
      <c r="H8005" s="1"/>
      <c r="J8005"/>
      <c r="AC8005" s="5">
        <v>45414</v>
      </c>
      <c r="AD8005" t="s">
        <v>14703</v>
      </c>
      <c r="AE8005" t="s">
        <v>298</v>
      </c>
      <c r="AF8005">
        <f>MONTH(Table1[[#This Row],[Date Sent]])</f>
        <v>5</v>
      </c>
      <c r="AG8005">
        <f>YEAR(Table1[[#This Row],[Date Sent]])</f>
        <v>2024</v>
      </c>
      <c r="AH8005"/>
    </row>
    <row r="8006" spans="1:34" x14ac:dyDescent="0.2">
      <c r="A8006" t="s">
        <v>478</v>
      </c>
      <c r="B8006" t="s">
        <v>8336</v>
      </c>
      <c r="C8006" s="1">
        <v>141.97999999999999</v>
      </c>
      <c r="D8006" s="5">
        <v>45384</v>
      </c>
      <c r="E8006" t="s">
        <v>13</v>
      </c>
      <c r="F8006" t="s">
        <v>33</v>
      </c>
      <c r="G8006" s="16" t="s">
        <v>6737</v>
      </c>
      <c r="H8006" s="1"/>
      <c r="J8006"/>
      <c r="AC8006" s="5">
        <v>45414</v>
      </c>
      <c r="AD8006" t="s">
        <v>14703</v>
      </c>
      <c r="AE8006" t="s">
        <v>298</v>
      </c>
      <c r="AF8006">
        <f>MONTH(Table1[[#This Row],[Date Sent]])</f>
        <v>5</v>
      </c>
      <c r="AG8006">
        <f>YEAR(Table1[[#This Row],[Date Sent]])</f>
        <v>2024</v>
      </c>
      <c r="AH8006"/>
    </row>
    <row r="8007" spans="1:34" x14ac:dyDescent="0.2">
      <c r="A8007" t="s">
        <v>478</v>
      </c>
      <c r="B8007" t="s">
        <v>8336</v>
      </c>
      <c r="C8007" s="1">
        <v>47.46</v>
      </c>
      <c r="D8007" s="5">
        <v>45384</v>
      </c>
      <c r="E8007" t="s">
        <v>21</v>
      </c>
      <c r="F8007" t="s">
        <v>33</v>
      </c>
      <c r="G8007" s="16" t="s">
        <v>8341</v>
      </c>
      <c r="H8007" s="1"/>
      <c r="J8007"/>
      <c r="AC8007" s="5">
        <v>45414</v>
      </c>
      <c r="AD8007" t="s">
        <v>14703</v>
      </c>
      <c r="AE8007" t="s">
        <v>298</v>
      </c>
      <c r="AF8007">
        <f>MONTH(Table1[[#This Row],[Date Sent]])</f>
        <v>5</v>
      </c>
      <c r="AG8007">
        <f>YEAR(Table1[[#This Row],[Date Sent]])</f>
        <v>2024</v>
      </c>
      <c r="AH8007"/>
    </row>
    <row r="8008" spans="1:34" x14ac:dyDescent="0.2">
      <c r="A8008" t="s">
        <v>478</v>
      </c>
      <c r="B8008" t="s">
        <v>8336</v>
      </c>
      <c r="C8008" s="1">
        <v>32.630000000000003</v>
      </c>
      <c r="D8008" s="5">
        <v>45386</v>
      </c>
      <c r="E8008" t="s">
        <v>44</v>
      </c>
      <c r="F8008" t="s">
        <v>17</v>
      </c>
      <c r="G8008" s="16" t="s">
        <v>8338</v>
      </c>
      <c r="H8008" s="1"/>
      <c r="J8008"/>
      <c r="AC8008" s="5">
        <v>45414</v>
      </c>
      <c r="AD8008" t="s">
        <v>14703</v>
      </c>
      <c r="AE8008" t="s">
        <v>298</v>
      </c>
      <c r="AF8008">
        <f>MONTH(Table1[[#This Row],[Date Sent]])</f>
        <v>5</v>
      </c>
      <c r="AG8008">
        <f>YEAR(Table1[[#This Row],[Date Sent]])</f>
        <v>2024</v>
      </c>
      <c r="AH8008"/>
    </row>
    <row r="8009" spans="1:34" x14ac:dyDescent="0.2">
      <c r="A8009" t="s">
        <v>478</v>
      </c>
      <c r="B8009" t="s">
        <v>8336</v>
      </c>
      <c r="C8009" s="1">
        <v>95.92</v>
      </c>
      <c r="D8009" s="5">
        <v>45387</v>
      </c>
      <c r="E8009" t="s">
        <v>14</v>
      </c>
      <c r="F8009" t="s">
        <v>18</v>
      </c>
      <c r="G8009" s="16" t="s">
        <v>5615</v>
      </c>
      <c r="H8009" s="1"/>
      <c r="J8009"/>
      <c r="AC8009" s="5">
        <v>45414</v>
      </c>
      <c r="AD8009" t="s">
        <v>14703</v>
      </c>
      <c r="AE8009" t="s">
        <v>298</v>
      </c>
      <c r="AF8009">
        <f>MONTH(Table1[[#This Row],[Date Sent]])</f>
        <v>5</v>
      </c>
      <c r="AG8009">
        <f>YEAR(Table1[[#This Row],[Date Sent]])</f>
        <v>2024</v>
      </c>
      <c r="AH8009"/>
    </row>
    <row r="8010" spans="1:34" x14ac:dyDescent="0.2">
      <c r="A8010" t="s">
        <v>478</v>
      </c>
      <c r="B8010" t="s">
        <v>8336</v>
      </c>
      <c r="C8010" s="1">
        <v>174.78</v>
      </c>
      <c r="D8010" s="5">
        <v>45390</v>
      </c>
      <c r="E8010" t="s">
        <v>21</v>
      </c>
      <c r="F8010" t="s">
        <v>33</v>
      </c>
      <c r="G8010" s="16" t="s">
        <v>8342</v>
      </c>
      <c r="H8010" s="1"/>
      <c r="J8010"/>
      <c r="AC8010" s="5">
        <v>45414</v>
      </c>
      <c r="AD8010" t="s">
        <v>14703</v>
      </c>
      <c r="AE8010" t="s">
        <v>298</v>
      </c>
      <c r="AF8010">
        <f>MONTH(Table1[[#This Row],[Date Sent]])</f>
        <v>5</v>
      </c>
      <c r="AG8010">
        <f>YEAR(Table1[[#This Row],[Date Sent]])</f>
        <v>2024</v>
      </c>
      <c r="AH8010"/>
    </row>
    <row r="8011" spans="1:34" x14ac:dyDescent="0.2">
      <c r="A8011" t="s">
        <v>478</v>
      </c>
      <c r="B8011" t="s">
        <v>8336</v>
      </c>
      <c r="C8011" s="1">
        <v>49.66</v>
      </c>
      <c r="D8011" s="5">
        <v>45391</v>
      </c>
      <c r="E8011" t="s">
        <v>25</v>
      </c>
      <c r="F8011" t="s">
        <v>33</v>
      </c>
      <c r="G8011" s="16" t="s">
        <v>8343</v>
      </c>
      <c r="H8011" s="1"/>
      <c r="J8011"/>
      <c r="AC8011" s="5">
        <v>45414</v>
      </c>
      <c r="AD8011" t="s">
        <v>14703</v>
      </c>
      <c r="AE8011" t="s">
        <v>298</v>
      </c>
      <c r="AF8011">
        <f>MONTH(Table1[[#This Row],[Date Sent]])</f>
        <v>5</v>
      </c>
      <c r="AG8011">
        <f>YEAR(Table1[[#This Row],[Date Sent]])</f>
        <v>2024</v>
      </c>
      <c r="AH8011"/>
    </row>
    <row r="8012" spans="1:34" x14ac:dyDescent="0.2">
      <c r="A8012" t="s">
        <v>478</v>
      </c>
      <c r="B8012" t="s">
        <v>8336</v>
      </c>
      <c r="C8012" s="1">
        <v>126.26</v>
      </c>
      <c r="D8012" s="5">
        <v>45392</v>
      </c>
      <c r="E8012" t="s">
        <v>21</v>
      </c>
      <c r="F8012" t="s">
        <v>33</v>
      </c>
      <c r="G8012" s="16" t="s">
        <v>8344</v>
      </c>
      <c r="H8012" s="1"/>
      <c r="J8012"/>
      <c r="AC8012" s="5">
        <v>45414</v>
      </c>
      <c r="AD8012" t="s">
        <v>14703</v>
      </c>
      <c r="AE8012" t="s">
        <v>298</v>
      </c>
      <c r="AF8012">
        <f>MONTH(Table1[[#This Row],[Date Sent]])</f>
        <v>5</v>
      </c>
      <c r="AG8012">
        <f>YEAR(Table1[[#This Row],[Date Sent]])</f>
        <v>2024</v>
      </c>
      <c r="AH8012"/>
    </row>
    <row r="8013" spans="1:34" x14ac:dyDescent="0.2">
      <c r="A8013" t="s">
        <v>478</v>
      </c>
      <c r="B8013" t="s">
        <v>8336</v>
      </c>
      <c r="C8013" s="1">
        <v>1524.34</v>
      </c>
      <c r="D8013" s="5">
        <v>45394</v>
      </c>
      <c r="E8013" t="s">
        <v>21</v>
      </c>
      <c r="F8013" t="s">
        <v>33</v>
      </c>
      <c r="G8013" s="16" t="s">
        <v>8345</v>
      </c>
      <c r="H8013" s="1"/>
      <c r="J8013"/>
      <c r="AC8013" s="5">
        <v>45414</v>
      </c>
      <c r="AD8013" t="s">
        <v>14703</v>
      </c>
      <c r="AE8013" t="s">
        <v>298</v>
      </c>
      <c r="AF8013">
        <f>MONTH(Table1[[#This Row],[Date Sent]])</f>
        <v>5</v>
      </c>
      <c r="AG8013">
        <f>YEAR(Table1[[#This Row],[Date Sent]])</f>
        <v>2024</v>
      </c>
      <c r="AH8013"/>
    </row>
    <row r="8014" spans="1:34" x14ac:dyDescent="0.2">
      <c r="A8014" t="s">
        <v>478</v>
      </c>
      <c r="B8014" t="s">
        <v>8336</v>
      </c>
      <c r="C8014" s="1">
        <v>49.66</v>
      </c>
      <c r="D8014" s="5">
        <v>45394</v>
      </c>
      <c r="E8014" t="s">
        <v>25</v>
      </c>
      <c r="F8014" t="s">
        <v>33</v>
      </c>
      <c r="G8014" s="16" t="s">
        <v>1286</v>
      </c>
      <c r="H8014" s="1"/>
      <c r="J8014"/>
      <c r="AC8014" s="5">
        <v>45414</v>
      </c>
      <c r="AD8014" t="s">
        <v>14703</v>
      </c>
      <c r="AE8014" t="s">
        <v>298</v>
      </c>
      <c r="AF8014">
        <f>MONTH(Table1[[#This Row],[Date Sent]])</f>
        <v>5</v>
      </c>
      <c r="AG8014">
        <f>YEAR(Table1[[#This Row],[Date Sent]])</f>
        <v>2024</v>
      </c>
      <c r="AH8014"/>
    </row>
    <row r="8015" spans="1:34" x14ac:dyDescent="0.2">
      <c r="A8015" t="s">
        <v>798</v>
      </c>
      <c r="B8015" t="s">
        <v>8346</v>
      </c>
      <c r="C8015" s="1">
        <v>27.76</v>
      </c>
      <c r="D8015" s="5">
        <v>45393</v>
      </c>
      <c r="E8015" t="s">
        <v>20</v>
      </c>
      <c r="F8015" t="s">
        <v>39</v>
      </c>
      <c r="G8015" s="16" t="s">
        <v>2431</v>
      </c>
      <c r="H8015" s="1"/>
      <c r="J8015"/>
      <c r="AC8015" s="5">
        <v>45414</v>
      </c>
      <c r="AD8015" t="s">
        <v>14642</v>
      </c>
      <c r="AE8015" t="s">
        <v>174</v>
      </c>
      <c r="AF8015">
        <f>MONTH(Table1[[#This Row],[Date Sent]])</f>
        <v>5</v>
      </c>
      <c r="AG8015">
        <f>YEAR(Table1[[#This Row],[Date Sent]])</f>
        <v>2024</v>
      </c>
      <c r="AH8015"/>
    </row>
    <row r="8016" spans="1:34" x14ac:dyDescent="0.2">
      <c r="A8016" t="s">
        <v>798</v>
      </c>
      <c r="B8016" t="s">
        <v>8346</v>
      </c>
      <c r="C8016" s="1">
        <v>117</v>
      </c>
      <c r="D8016" s="5">
        <v>45398</v>
      </c>
      <c r="E8016" t="s">
        <v>21</v>
      </c>
      <c r="F8016" t="s">
        <v>33</v>
      </c>
      <c r="G8016" s="16" t="s">
        <v>1304</v>
      </c>
      <c r="H8016" s="1"/>
      <c r="J8016"/>
      <c r="AC8016" s="5">
        <v>45414</v>
      </c>
      <c r="AD8016" t="s">
        <v>14642</v>
      </c>
      <c r="AE8016" t="s">
        <v>174</v>
      </c>
      <c r="AF8016">
        <f>MONTH(Table1[[#This Row],[Date Sent]])</f>
        <v>5</v>
      </c>
      <c r="AG8016">
        <f>YEAR(Table1[[#This Row],[Date Sent]])</f>
        <v>2024</v>
      </c>
      <c r="AH8016"/>
    </row>
    <row r="8017" spans="1:34" x14ac:dyDescent="0.2">
      <c r="A8017" t="s">
        <v>798</v>
      </c>
      <c r="B8017" t="s">
        <v>8346</v>
      </c>
      <c r="C8017" s="1">
        <v>133.91999999999999</v>
      </c>
      <c r="D8017" s="5">
        <v>45398</v>
      </c>
      <c r="E8017" t="s">
        <v>20</v>
      </c>
      <c r="F8017" t="s">
        <v>39</v>
      </c>
      <c r="G8017" s="16" t="s">
        <v>8347</v>
      </c>
      <c r="H8017" s="1"/>
      <c r="J8017"/>
      <c r="AC8017" s="5">
        <v>45414</v>
      </c>
      <c r="AD8017" t="s">
        <v>14642</v>
      </c>
      <c r="AE8017" t="s">
        <v>174</v>
      </c>
      <c r="AF8017">
        <f>MONTH(Table1[[#This Row],[Date Sent]])</f>
        <v>5</v>
      </c>
      <c r="AG8017">
        <f>YEAR(Table1[[#This Row],[Date Sent]])</f>
        <v>2024</v>
      </c>
      <c r="AH8017"/>
    </row>
    <row r="8018" spans="1:34" x14ac:dyDescent="0.2">
      <c r="A8018" t="s">
        <v>798</v>
      </c>
      <c r="B8018" t="s">
        <v>8346</v>
      </c>
      <c r="C8018" s="1">
        <v>61.16</v>
      </c>
      <c r="D8018" s="5">
        <v>45398</v>
      </c>
      <c r="E8018" t="s">
        <v>20</v>
      </c>
      <c r="F8018" t="s">
        <v>39</v>
      </c>
      <c r="G8018" s="16" t="s">
        <v>8348</v>
      </c>
      <c r="H8018" s="1"/>
      <c r="J8018"/>
      <c r="AC8018" s="5">
        <v>45414</v>
      </c>
      <c r="AD8018" t="s">
        <v>14642</v>
      </c>
      <c r="AE8018" t="s">
        <v>174</v>
      </c>
      <c r="AF8018">
        <f>MONTH(Table1[[#This Row],[Date Sent]])</f>
        <v>5</v>
      </c>
      <c r="AG8018">
        <f>YEAR(Table1[[#This Row],[Date Sent]])</f>
        <v>2024</v>
      </c>
      <c r="AH8018"/>
    </row>
    <row r="8019" spans="1:34" x14ac:dyDescent="0.2">
      <c r="A8019" t="s">
        <v>715</v>
      </c>
      <c r="B8019" t="s">
        <v>8349</v>
      </c>
      <c r="C8019" s="1">
        <v>69.209999999999994</v>
      </c>
      <c r="D8019" s="5">
        <v>45371</v>
      </c>
      <c r="E8019" t="s">
        <v>21</v>
      </c>
      <c r="F8019" t="s">
        <v>33</v>
      </c>
      <c r="G8019" s="16" t="s">
        <v>8350</v>
      </c>
      <c r="H8019" s="1"/>
      <c r="J8019"/>
      <c r="AC8019" s="5">
        <v>45414</v>
      </c>
      <c r="AD8019" t="s">
        <v>13300</v>
      </c>
      <c r="AE8019" t="s">
        <v>174</v>
      </c>
      <c r="AF8019">
        <f>MONTH(Table1[[#This Row],[Date Sent]])</f>
        <v>5</v>
      </c>
      <c r="AG8019">
        <f>YEAR(Table1[[#This Row],[Date Sent]])</f>
        <v>2024</v>
      </c>
      <c r="AH8019"/>
    </row>
    <row r="8020" spans="1:34" x14ac:dyDescent="0.2">
      <c r="A8020" t="s">
        <v>715</v>
      </c>
      <c r="B8020" t="s">
        <v>8349</v>
      </c>
      <c r="C8020" s="1">
        <v>7.88</v>
      </c>
      <c r="D8020" s="5">
        <v>45372</v>
      </c>
      <c r="E8020" t="s">
        <v>20</v>
      </c>
      <c r="F8020" t="s">
        <v>39</v>
      </c>
      <c r="G8020" s="16" t="s">
        <v>1891</v>
      </c>
      <c r="H8020" s="1"/>
      <c r="J8020"/>
      <c r="AC8020" s="5">
        <v>45414</v>
      </c>
      <c r="AD8020" t="s">
        <v>13300</v>
      </c>
      <c r="AE8020" t="s">
        <v>174</v>
      </c>
      <c r="AF8020">
        <f>MONTH(Table1[[#This Row],[Date Sent]])</f>
        <v>5</v>
      </c>
      <c r="AG8020">
        <f>YEAR(Table1[[#This Row],[Date Sent]])</f>
        <v>2024</v>
      </c>
      <c r="AH8020"/>
    </row>
    <row r="8021" spans="1:34" x14ac:dyDescent="0.2">
      <c r="A8021" t="s">
        <v>715</v>
      </c>
      <c r="B8021" t="s">
        <v>8349</v>
      </c>
      <c r="C8021" s="1">
        <v>59.08</v>
      </c>
      <c r="D8021" s="5">
        <v>45380</v>
      </c>
      <c r="E8021" t="s">
        <v>24</v>
      </c>
      <c r="F8021" t="s">
        <v>18</v>
      </c>
      <c r="G8021" s="16" t="s">
        <v>5615</v>
      </c>
      <c r="H8021" s="1"/>
      <c r="J8021"/>
      <c r="AC8021" s="5">
        <v>45414</v>
      </c>
      <c r="AD8021" t="s">
        <v>13300</v>
      </c>
      <c r="AE8021" t="s">
        <v>174</v>
      </c>
      <c r="AF8021">
        <f>MONTH(Table1[[#This Row],[Date Sent]])</f>
        <v>5</v>
      </c>
      <c r="AG8021">
        <f>YEAR(Table1[[#This Row],[Date Sent]])</f>
        <v>2024</v>
      </c>
      <c r="AH8021"/>
    </row>
    <row r="8022" spans="1:34" x14ac:dyDescent="0.2">
      <c r="A8022" t="s">
        <v>715</v>
      </c>
      <c r="B8022" t="s">
        <v>8349</v>
      </c>
      <c r="C8022" s="1">
        <v>48.29</v>
      </c>
      <c r="D8022" s="5">
        <v>45382</v>
      </c>
      <c r="E8022" t="s">
        <v>21</v>
      </c>
      <c r="F8022" t="s">
        <v>33</v>
      </c>
      <c r="G8022" s="16" t="s">
        <v>2080</v>
      </c>
      <c r="H8022" s="1"/>
      <c r="J8022"/>
      <c r="AC8022" s="5">
        <v>45414</v>
      </c>
      <c r="AD8022" t="s">
        <v>13300</v>
      </c>
      <c r="AE8022" t="s">
        <v>174</v>
      </c>
      <c r="AF8022">
        <f>MONTH(Table1[[#This Row],[Date Sent]])</f>
        <v>5</v>
      </c>
      <c r="AG8022">
        <f>YEAR(Table1[[#This Row],[Date Sent]])</f>
        <v>2024</v>
      </c>
      <c r="AH8022"/>
    </row>
    <row r="8023" spans="1:34" x14ac:dyDescent="0.2">
      <c r="A8023" t="s">
        <v>715</v>
      </c>
      <c r="B8023" t="s">
        <v>8349</v>
      </c>
      <c r="C8023" s="1">
        <v>149.41</v>
      </c>
      <c r="D8023" s="5">
        <v>45386</v>
      </c>
      <c r="E8023" t="s">
        <v>21</v>
      </c>
      <c r="F8023" t="s">
        <v>33</v>
      </c>
      <c r="G8023" s="16" t="s">
        <v>8351</v>
      </c>
      <c r="H8023" s="1"/>
      <c r="J8023"/>
      <c r="AC8023" s="5">
        <v>45414</v>
      </c>
      <c r="AD8023" t="s">
        <v>13300</v>
      </c>
      <c r="AE8023" t="s">
        <v>174</v>
      </c>
      <c r="AF8023">
        <f>MONTH(Table1[[#This Row],[Date Sent]])</f>
        <v>5</v>
      </c>
      <c r="AG8023">
        <f>YEAR(Table1[[#This Row],[Date Sent]])</f>
        <v>2024</v>
      </c>
      <c r="AH8023"/>
    </row>
    <row r="8024" spans="1:34" x14ac:dyDescent="0.2">
      <c r="A8024" t="s">
        <v>715</v>
      </c>
      <c r="B8024" t="s">
        <v>8349</v>
      </c>
      <c r="C8024" s="1">
        <v>55.13</v>
      </c>
      <c r="D8024" s="5">
        <v>45386</v>
      </c>
      <c r="E8024" t="s">
        <v>20</v>
      </c>
      <c r="F8024" t="s">
        <v>918</v>
      </c>
      <c r="G8024" s="16" t="s">
        <v>8352</v>
      </c>
      <c r="H8024" s="1">
        <v>27.060000000000002</v>
      </c>
      <c r="I8024" t="s">
        <v>33</v>
      </c>
      <c r="J8024" t="s">
        <v>2604</v>
      </c>
      <c r="K8024" s="1">
        <v>28.07</v>
      </c>
      <c r="L8024" t="s">
        <v>17</v>
      </c>
      <c r="M8024" t="s">
        <v>8353</v>
      </c>
      <c r="AC8024" s="5">
        <v>45414</v>
      </c>
      <c r="AD8024" t="s">
        <v>13300</v>
      </c>
      <c r="AE8024" t="s">
        <v>174</v>
      </c>
      <c r="AF8024">
        <f>MONTH(Table1[[#This Row],[Date Sent]])</f>
        <v>5</v>
      </c>
      <c r="AG8024">
        <f>YEAR(Table1[[#This Row],[Date Sent]])</f>
        <v>2024</v>
      </c>
      <c r="AH8024"/>
    </row>
    <row r="8025" spans="1:34" x14ac:dyDescent="0.2">
      <c r="A8025" t="s">
        <v>715</v>
      </c>
      <c r="B8025" t="s">
        <v>8349</v>
      </c>
      <c r="C8025" s="1">
        <v>120.7</v>
      </c>
      <c r="D8025" s="5">
        <v>45387</v>
      </c>
      <c r="E8025" t="s">
        <v>21</v>
      </c>
      <c r="F8025" t="s">
        <v>15</v>
      </c>
      <c r="G8025" s="16" t="s">
        <v>8354</v>
      </c>
      <c r="H8025" s="1"/>
      <c r="J8025"/>
      <c r="AC8025" s="5">
        <v>45414</v>
      </c>
      <c r="AD8025" t="s">
        <v>13300</v>
      </c>
      <c r="AE8025" t="s">
        <v>174</v>
      </c>
      <c r="AF8025">
        <f>MONTH(Table1[[#This Row],[Date Sent]])</f>
        <v>5</v>
      </c>
      <c r="AG8025">
        <f>YEAR(Table1[[#This Row],[Date Sent]])</f>
        <v>2024</v>
      </c>
      <c r="AH8025"/>
    </row>
    <row r="8026" spans="1:34" x14ac:dyDescent="0.2">
      <c r="A8026" t="s">
        <v>715</v>
      </c>
      <c r="B8026" t="s">
        <v>8349</v>
      </c>
      <c r="C8026" s="1">
        <v>53.9</v>
      </c>
      <c r="D8026" s="5">
        <v>45398</v>
      </c>
      <c r="E8026" t="s">
        <v>21</v>
      </c>
      <c r="F8026" t="s">
        <v>16</v>
      </c>
      <c r="G8026" s="16" t="s">
        <v>1179</v>
      </c>
      <c r="H8026" s="1"/>
      <c r="J8026"/>
      <c r="AC8026" s="5">
        <v>45414</v>
      </c>
      <c r="AD8026" t="s">
        <v>13300</v>
      </c>
      <c r="AE8026" t="s">
        <v>174</v>
      </c>
      <c r="AF8026">
        <f>MONTH(Table1[[#This Row],[Date Sent]])</f>
        <v>5</v>
      </c>
      <c r="AG8026">
        <f>YEAR(Table1[[#This Row],[Date Sent]])</f>
        <v>2024</v>
      </c>
      <c r="AH8026"/>
    </row>
    <row r="8027" spans="1:34" x14ac:dyDescent="0.2">
      <c r="A8027" t="s">
        <v>162</v>
      </c>
      <c r="B8027" t="s">
        <v>8355</v>
      </c>
      <c r="C8027" s="1">
        <v>18.37</v>
      </c>
      <c r="D8027" s="5">
        <v>45370</v>
      </c>
      <c r="E8027" t="s">
        <v>11</v>
      </c>
      <c r="F8027" t="s">
        <v>33</v>
      </c>
      <c r="G8027" s="16" t="s">
        <v>8356</v>
      </c>
      <c r="H8027" s="1"/>
      <c r="J8027"/>
      <c r="AC8027" s="5">
        <v>45414</v>
      </c>
      <c r="AD8027" t="s">
        <v>13258</v>
      </c>
      <c r="AE8027" t="s">
        <v>174</v>
      </c>
      <c r="AF8027">
        <f>MONTH(Table1[[#This Row],[Date Sent]])</f>
        <v>5</v>
      </c>
      <c r="AG8027">
        <f>YEAR(Table1[[#This Row],[Date Sent]])</f>
        <v>2024</v>
      </c>
      <c r="AH8027"/>
    </row>
    <row r="8028" spans="1:34" x14ac:dyDescent="0.2">
      <c r="A8028" t="s">
        <v>162</v>
      </c>
      <c r="B8028" t="s">
        <v>8355</v>
      </c>
      <c r="C8028" s="1">
        <v>57.03</v>
      </c>
      <c r="D8028" s="5">
        <v>45374</v>
      </c>
      <c r="E8028" t="s">
        <v>21</v>
      </c>
      <c r="F8028" t="s">
        <v>33</v>
      </c>
      <c r="G8028" s="16" t="s">
        <v>8357</v>
      </c>
      <c r="H8028" s="1"/>
      <c r="J8028"/>
      <c r="AC8028" s="5">
        <v>45414</v>
      </c>
      <c r="AD8028" t="s">
        <v>13258</v>
      </c>
      <c r="AE8028" t="s">
        <v>174</v>
      </c>
      <c r="AF8028">
        <f>MONTH(Table1[[#This Row],[Date Sent]])</f>
        <v>5</v>
      </c>
      <c r="AG8028">
        <f>YEAR(Table1[[#This Row],[Date Sent]])</f>
        <v>2024</v>
      </c>
      <c r="AH8028"/>
    </row>
    <row r="8029" spans="1:34" x14ac:dyDescent="0.2">
      <c r="A8029" t="s">
        <v>162</v>
      </c>
      <c r="B8029" t="s">
        <v>8355</v>
      </c>
      <c r="C8029" s="1">
        <v>94.65</v>
      </c>
      <c r="D8029" s="5">
        <v>45376</v>
      </c>
      <c r="E8029" t="s">
        <v>21</v>
      </c>
      <c r="F8029" t="s">
        <v>33</v>
      </c>
      <c r="G8029" s="16" t="s">
        <v>8358</v>
      </c>
      <c r="H8029" s="1"/>
      <c r="J8029"/>
      <c r="AC8029" s="5">
        <v>45414</v>
      </c>
      <c r="AD8029" t="s">
        <v>13258</v>
      </c>
      <c r="AE8029" t="s">
        <v>174</v>
      </c>
      <c r="AF8029">
        <f>MONTH(Table1[[#This Row],[Date Sent]])</f>
        <v>5</v>
      </c>
      <c r="AG8029">
        <f>YEAR(Table1[[#This Row],[Date Sent]])</f>
        <v>2024</v>
      </c>
      <c r="AH8029"/>
    </row>
    <row r="8030" spans="1:34" x14ac:dyDescent="0.2">
      <c r="A8030" t="s">
        <v>162</v>
      </c>
      <c r="B8030" t="s">
        <v>8355</v>
      </c>
      <c r="C8030" s="1">
        <v>73.680000000000007</v>
      </c>
      <c r="D8030" s="5">
        <v>45386</v>
      </c>
      <c r="E8030" t="s">
        <v>21</v>
      </c>
      <c r="F8030" t="s">
        <v>18</v>
      </c>
      <c r="G8030" s="16" t="s">
        <v>5524</v>
      </c>
      <c r="H8030" s="1"/>
      <c r="J8030"/>
      <c r="AC8030" s="5">
        <v>45414</v>
      </c>
      <c r="AD8030" t="s">
        <v>13258</v>
      </c>
      <c r="AE8030" t="s">
        <v>174</v>
      </c>
      <c r="AF8030">
        <f>MONTH(Table1[[#This Row],[Date Sent]])</f>
        <v>5</v>
      </c>
      <c r="AG8030">
        <f>YEAR(Table1[[#This Row],[Date Sent]])</f>
        <v>2024</v>
      </c>
      <c r="AH8030"/>
    </row>
    <row r="8031" spans="1:34" x14ac:dyDescent="0.2">
      <c r="A8031" t="s">
        <v>162</v>
      </c>
      <c r="B8031" t="s">
        <v>8355</v>
      </c>
      <c r="C8031" s="1">
        <v>108.02</v>
      </c>
      <c r="D8031" s="5">
        <v>45389</v>
      </c>
      <c r="E8031" t="s">
        <v>21</v>
      </c>
      <c r="F8031" t="s">
        <v>25</v>
      </c>
      <c r="G8031" s="16" t="s">
        <v>8359</v>
      </c>
      <c r="H8031" s="1"/>
      <c r="J8031"/>
      <c r="AC8031" s="5">
        <v>45414</v>
      </c>
      <c r="AD8031" t="s">
        <v>13258</v>
      </c>
      <c r="AE8031" t="s">
        <v>174</v>
      </c>
      <c r="AF8031">
        <f>MONTH(Table1[[#This Row],[Date Sent]])</f>
        <v>5</v>
      </c>
      <c r="AG8031">
        <f>YEAR(Table1[[#This Row],[Date Sent]])</f>
        <v>2024</v>
      </c>
      <c r="AH8031"/>
    </row>
    <row r="8032" spans="1:34" x14ac:dyDescent="0.2">
      <c r="A8032" t="s">
        <v>162</v>
      </c>
      <c r="B8032" t="s">
        <v>8355</v>
      </c>
      <c r="C8032" s="1">
        <v>77.05</v>
      </c>
      <c r="D8032" s="5">
        <v>45395</v>
      </c>
      <c r="E8032" t="s">
        <v>23</v>
      </c>
      <c r="F8032" t="s">
        <v>39</v>
      </c>
      <c r="G8032" s="16" t="s">
        <v>8360</v>
      </c>
      <c r="H8032" s="1"/>
      <c r="J8032"/>
      <c r="AC8032" s="5">
        <v>45414</v>
      </c>
      <c r="AD8032" t="s">
        <v>13258</v>
      </c>
      <c r="AE8032" t="s">
        <v>174</v>
      </c>
      <c r="AF8032">
        <f>MONTH(Table1[[#This Row],[Date Sent]])</f>
        <v>5</v>
      </c>
      <c r="AG8032">
        <f>YEAR(Table1[[#This Row],[Date Sent]])</f>
        <v>2024</v>
      </c>
      <c r="AH8032"/>
    </row>
    <row r="8033" spans="1:34" x14ac:dyDescent="0.2">
      <c r="A8033" t="s">
        <v>162</v>
      </c>
      <c r="B8033" t="s">
        <v>8355</v>
      </c>
      <c r="C8033" s="1">
        <v>111.79</v>
      </c>
      <c r="D8033" s="5">
        <v>45397</v>
      </c>
      <c r="E8033" t="s">
        <v>21</v>
      </c>
      <c r="F8033" t="s">
        <v>33</v>
      </c>
      <c r="G8033" s="16" t="s">
        <v>8361</v>
      </c>
      <c r="H8033" s="1"/>
      <c r="J8033"/>
      <c r="AC8033" s="5">
        <v>45414</v>
      </c>
      <c r="AD8033" t="s">
        <v>13258</v>
      </c>
      <c r="AE8033" t="s">
        <v>174</v>
      </c>
      <c r="AF8033">
        <f>MONTH(Table1[[#This Row],[Date Sent]])</f>
        <v>5</v>
      </c>
      <c r="AG8033">
        <f>YEAR(Table1[[#This Row],[Date Sent]])</f>
        <v>2024</v>
      </c>
      <c r="AH8033"/>
    </row>
    <row r="8034" spans="1:34" x14ac:dyDescent="0.2">
      <c r="A8034" t="s">
        <v>542</v>
      </c>
      <c r="B8034" t="s">
        <v>8362</v>
      </c>
      <c r="C8034" s="1">
        <v>59.05</v>
      </c>
      <c r="D8034" s="5">
        <v>45372</v>
      </c>
      <c r="E8034" t="s">
        <v>24</v>
      </c>
      <c r="F8034" t="s">
        <v>15</v>
      </c>
      <c r="G8034" s="16" t="s">
        <v>8363</v>
      </c>
      <c r="H8034" s="1"/>
      <c r="J8034"/>
      <c r="AC8034" s="5">
        <v>45414</v>
      </c>
      <c r="AD8034" t="s">
        <v>13600</v>
      </c>
      <c r="AE8034" t="s">
        <v>313</v>
      </c>
      <c r="AF8034">
        <f>MONTH(Table1[[#This Row],[Date Sent]])</f>
        <v>5</v>
      </c>
      <c r="AG8034">
        <f>YEAR(Table1[[#This Row],[Date Sent]])</f>
        <v>2024</v>
      </c>
      <c r="AH8034"/>
    </row>
    <row r="8035" spans="1:34" x14ac:dyDescent="0.2">
      <c r="A8035" t="s">
        <v>542</v>
      </c>
      <c r="B8035" t="s">
        <v>8362</v>
      </c>
      <c r="C8035" s="1">
        <v>263.45</v>
      </c>
      <c r="D8035" s="5">
        <v>45379</v>
      </c>
      <c r="E8035" t="s">
        <v>25</v>
      </c>
      <c r="F8035" t="s">
        <v>33</v>
      </c>
      <c r="G8035" s="16" t="s">
        <v>8364</v>
      </c>
      <c r="H8035" s="1"/>
      <c r="J8035"/>
      <c r="AC8035" s="5">
        <v>45414</v>
      </c>
      <c r="AD8035" t="s">
        <v>13600</v>
      </c>
      <c r="AE8035" t="s">
        <v>313</v>
      </c>
      <c r="AF8035">
        <f>MONTH(Table1[[#This Row],[Date Sent]])</f>
        <v>5</v>
      </c>
      <c r="AG8035">
        <f>YEAR(Table1[[#This Row],[Date Sent]])</f>
        <v>2024</v>
      </c>
      <c r="AH8035"/>
    </row>
    <row r="8036" spans="1:34" x14ac:dyDescent="0.2">
      <c r="A8036" t="s">
        <v>542</v>
      </c>
      <c r="B8036" t="s">
        <v>8362</v>
      </c>
      <c r="C8036" s="1">
        <v>87.29</v>
      </c>
      <c r="D8036" s="5">
        <v>45397</v>
      </c>
      <c r="E8036" t="s">
        <v>13</v>
      </c>
      <c r="F8036" t="s">
        <v>33</v>
      </c>
      <c r="G8036" s="16" t="s">
        <v>2406</v>
      </c>
      <c r="H8036" s="1"/>
      <c r="J8036"/>
      <c r="AC8036" s="5">
        <v>45414</v>
      </c>
      <c r="AD8036" t="s">
        <v>13600</v>
      </c>
      <c r="AE8036" t="s">
        <v>313</v>
      </c>
      <c r="AF8036">
        <f>MONTH(Table1[[#This Row],[Date Sent]])</f>
        <v>5</v>
      </c>
      <c r="AG8036">
        <f>YEAR(Table1[[#This Row],[Date Sent]])</f>
        <v>2024</v>
      </c>
      <c r="AH8036"/>
    </row>
    <row r="8037" spans="1:34" x14ac:dyDescent="0.2">
      <c r="A8037" t="s">
        <v>542</v>
      </c>
      <c r="B8037" t="s">
        <v>8362</v>
      </c>
      <c r="C8037" s="1">
        <v>36.78</v>
      </c>
      <c r="D8037" s="5">
        <v>45397</v>
      </c>
      <c r="E8037" t="s">
        <v>21</v>
      </c>
      <c r="F8037" t="s">
        <v>33</v>
      </c>
      <c r="G8037" s="16" t="s">
        <v>4460</v>
      </c>
      <c r="H8037" s="1"/>
      <c r="J8037"/>
      <c r="AC8037" s="5">
        <v>45414</v>
      </c>
      <c r="AD8037" t="s">
        <v>13600</v>
      </c>
      <c r="AE8037" t="s">
        <v>313</v>
      </c>
      <c r="AF8037">
        <f>MONTH(Table1[[#This Row],[Date Sent]])</f>
        <v>5</v>
      </c>
      <c r="AG8037">
        <f>YEAR(Table1[[#This Row],[Date Sent]])</f>
        <v>2024</v>
      </c>
      <c r="AH8037"/>
    </row>
    <row r="8038" spans="1:34" x14ac:dyDescent="0.2">
      <c r="A8038" t="s">
        <v>2029</v>
      </c>
      <c r="B8038" t="s">
        <v>8365</v>
      </c>
      <c r="C8038" s="1">
        <v>25.01</v>
      </c>
      <c r="D8038" s="5">
        <v>45372</v>
      </c>
      <c r="E8038" t="s">
        <v>23</v>
      </c>
      <c r="F8038" t="s">
        <v>39</v>
      </c>
      <c r="G8038" s="16" t="s">
        <v>8366</v>
      </c>
      <c r="H8038" s="1"/>
      <c r="J8038"/>
      <c r="AC8038" s="5">
        <v>45414</v>
      </c>
      <c r="AD8038" t="s">
        <v>11649</v>
      </c>
      <c r="AE8038" t="s">
        <v>11649</v>
      </c>
      <c r="AF8038">
        <f>MONTH(Table1[[#This Row],[Date Sent]])</f>
        <v>5</v>
      </c>
      <c r="AG8038">
        <f>YEAR(Table1[[#This Row],[Date Sent]])</f>
        <v>2024</v>
      </c>
      <c r="AH8038"/>
    </row>
    <row r="8039" spans="1:34" x14ac:dyDescent="0.2">
      <c r="A8039" t="s">
        <v>2029</v>
      </c>
      <c r="B8039" t="s">
        <v>8365</v>
      </c>
      <c r="C8039" s="1">
        <v>11</v>
      </c>
      <c r="D8039" s="5">
        <v>45374</v>
      </c>
      <c r="E8039" t="s">
        <v>27</v>
      </c>
      <c r="F8039" t="s">
        <v>39</v>
      </c>
      <c r="G8039" s="16" t="s">
        <v>8367</v>
      </c>
      <c r="H8039" s="1"/>
      <c r="J8039"/>
      <c r="AC8039" s="5">
        <v>45414</v>
      </c>
      <c r="AD8039" t="s">
        <v>11649</v>
      </c>
      <c r="AE8039" t="s">
        <v>11649</v>
      </c>
      <c r="AF8039">
        <f>MONTH(Table1[[#This Row],[Date Sent]])</f>
        <v>5</v>
      </c>
      <c r="AG8039">
        <f>YEAR(Table1[[#This Row],[Date Sent]])</f>
        <v>2024</v>
      </c>
      <c r="AH8039"/>
    </row>
    <row r="8040" spans="1:34" x14ac:dyDescent="0.2">
      <c r="A8040" t="s">
        <v>2029</v>
      </c>
      <c r="B8040" t="s">
        <v>8365</v>
      </c>
      <c r="C8040" s="1">
        <v>69.760000000000005</v>
      </c>
      <c r="D8040" s="5">
        <v>45384</v>
      </c>
      <c r="E8040" t="s">
        <v>15</v>
      </c>
      <c r="F8040" t="s">
        <v>10</v>
      </c>
      <c r="G8040" s="16" t="s">
        <v>8368</v>
      </c>
      <c r="H8040" s="1"/>
      <c r="J8040"/>
      <c r="AC8040" s="5">
        <v>45414</v>
      </c>
      <c r="AD8040" t="s">
        <v>11649</v>
      </c>
      <c r="AE8040" t="s">
        <v>11649</v>
      </c>
      <c r="AF8040">
        <f>MONTH(Table1[[#This Row],[Date Sent]])</f>
        <v>5</v>
      </c>
      <c r="AG8040">
        <f>YEAR(Table1[[#This Row],[Date Sent]])</f>
        <v>2024</v>
      </c>
      <c r="AH8040"/>
    </row>
    <row r="8041" spans="1:34" x14ac:dyDescent="0.2">
      <c r="A8041" t="s">
        <v>2029</v>
      </c>
      <c r="B8041" t="s">
        <v>8365</v>
      </c>
      <c r="C8041" s="1">
        <v>93.69</v>
      </c>
      <c r="D8041" s="5">
        <v>45387</v>
      </c>
      <c r="E8041" t="s">
        <v>27</v>
      </c>
      <c r="F8041" t="s">
        <v>17</v>
      </c>
      <c r="G8041" s="16" t="s">
        <v>8369</v>
      </c>
      <c r="H8041" s="1"/>
      <c r="J8041"/>
      <c r="AC8041" s="5">
        <v>45414</v>
      </c>
      <c r="AD8041" t="s">
        <v>11649</v>
      </c>
      <c r="AE8041" t="s">
        <v>11649</v>
      </c>
      <c r="AF8041">
        <f>MONTH(Table1[[#This Row],[Date Sent]])</f>
        <v>5</v>
      </c>
      <c r="AG8041">
        <f>YEAR(Table1[[#This Row],[Date Sent]])</f>
        <v>2024</v>
      </c>
      <c r="AH8041"/>
    </row>
    <row r="8042" spans="1:34" x14ac:dyDescent="0.2">
      <c r="A8042" t="s">
        <v>2029</v>
      </c>
      <c r="B8042" t="s">
        <v>8365</v>
      </c>
      <c r="C8042" s="1">
        <v>80.25</v>
      </c>
      <c r="D8042" s="5">
        <v>45391</v>
      </c>
      <c r="E8042" t="s">
        <v>24</v>
      </c>
      <c r="F8042" t="s">
        <v>18</v>
      </c>
      <c r="G8042" s="16" t="s">
        <v>1732</v>
      </c>
      <c r="H8042" s="1"/>
      <c r="J8042"/>
      <c r="AC8042" s="5">
        <v>45414</v>
      </c>
      <c r="AD8042" t="s">
        <v>11649</v>
      </c>
      <c r="AE8042" t="s">
        <v>11649</v>
      </c>
      <c r="AF8042">
        <f>MONTH(Table1[[#This Row],[Date Sent]])</f>
        <v>5</v>
      </c>
      <c r="AG8042">
        <f>YEAR(Table1[[#This Row],[Date Sent]])</f>
        <v>2024</v>
      </c>
      <c r="AH8042"/>
    </row>
    <row r="8043" spans="1:34" x14ac:dyDescent="0.2">
      <c r="A8043" t="s">
        <v>484</v>
      </c>
      <c r="B8043" t="s">
        <v>8370</v>
      </c>
      <c r="C8043" s="1">
        <v>109.04</v>
      </c>
      <c r="D8043" s="5">
        <v>45390</v>
      </c>
      <c r="E8043" t="s">
        <v>21</v>
      </c>
      <c r="F8043" t="s">
        <v>33</v>
      </c>
      <c r="G8043" s="16" t="s">
        <v>8371</v>
      </c>
      <c r="H8043" s="1"/>
      <c r="J8043"/>
      <c r="AC8043" s="5">
        <v>45414</v>
      </c>
      <c r="AD8043" t="s">
        <v>13780</v>
      </c>
      <c r="AE8043" t="s">
        <v>174</v>
      </c>
      <c r="AF8043">
        <f>MONTH(Table1[[#This Row],[Date Sent]])</f>
        <v>5</v>
      </c>
      <c r="AG8043">
        <f>YEAR(Table1[[#This Row],[Date Sent]])</f>
        <v>2024</v>
      </c>
      <c r="AH8043"/>
    </row>
    <row r="8044" spans="1:34" x14ac:dyDescent="0.2">
      <c r="A8044" t="s">
        <v>484</v>
      </c>
      <c r="B8044" t="s">
        <v>8370</v>
      </c>
      <c r="C8044" s="1">
        <v>387.64</v>
      </c>
      <c r="D8044" s="5">
        <v>45390</v>
      </c>
      <c r="E8044" t="s">
        <v>21</v>
      </c>
      <c r="F8044" t="s">
        <v>33</v>
      </c>
      <c r="G8044" s="16" t="s">
        <v>8372</v>
      </c>
      <c r="H8044" s="1"/>
      <c r="J8044"/>
      <c r="AC8044" s="5">
        <v>45414</v>
      </c>
      <c r="AD8044" t="s">
        <v>13780</v>
      </c>
      <c r="AE8044" t="s">
        <v>174</v>
      </c>
      <c r="AF8044">
        <f>MONTH(Table1[[#This Row],[Date Sent]])</f>
        <v>5</v>
      </c>
      <c r="AG8044">
        <f>YEAR(Table1[[#This Row],[Date Sent]])</f>
        <v>2024</v>
      </c>
      <c r="AH8044"/>
    </row>
    <row r="8045" spans="1:34" x14ac:dyDescent="0.2">
      <c r="A8045" t="s">
        <v>484</v>
      </c>
      <c r="B8045" t="s">
        <v>8370</v>
      </c>
      <c r="C8045" s="1">
        <v>291.95</v>
      </c>
      <c r="D8045" s="5">
        <v>45392</v>
      </c>
      <c r="E8045" t="s">
        <v>21</v>
      </c>
      <c r="F8045" t="s">
        <v>33</v>
      </c>
      <c r="G8045" s="16" t="s">
        <v>3470</v>
      </c>
      <c r="H8045" s="1"/>
      <c r="J8045"/>
      <c r="AC8045" s="5">
        <v>45414</v>
      </c>
      <c r="AD8045" t="s">
        <v>13780</v>
      </c>
      <c r="AE8045" t="s">
        <v>174</v>
      </c>
      <c r="AF8045">
        <f>MONTH(Table1[[#This Row],[Date Sent]])</f>
        <v>5</v>
      </c>
      <c r="AG8045">
        <f>YEAR(Table1[[#This Row],[Date Sent]])</f>
        <v>2024</v>
      </c>
      <c r="AH8045"/>
    </row>
    <row r="8046" spans="1:34" x14ac:dyDescent="0.2">
      <c r="A8046" t="s">
        <v>484</v>
      </c>
      <c r="B8046" t="s">
        <v>8370</v>
      </c>
      <c r="C8046" s="1">
        <v>58.26</v>
      </c>
      <c r="D8046" s="5">
        <v>45392</v>
      </c>
      <c r="E8046" t="s">
        <v>21</v>
      </c>
      <c r="F8046" t="s">
        <v>28</v>
      </c>
      <c r="G8046" s="16" t="s">
        <v>8373</v>
      </c>
      <c r="H8046" s="1"/>
      <c r="J8046"/>
      <c r="AC8046" s="5">
        <v>45414</v>
      </c>
      <c r="AD8046" t="s">
        <v>13780</v>
      </c>
      <c r="AE8046" t="s">
        <v>174</v>
      </c>
      <c r="AF8046">
        <f>MONTH(Table1[[#This Row],[Date Sent]])</f>
        <v>5</v>
      </c>
      <c r="AG8046">
        <f>YEAR(Table1[[#This Row],[Date Sent]])</f>
        <v>2024</v>
      </c>
      <c r="AH8046"/>
    </row>
    <row r="8047" spans="1:34" x14ac:dyDescent="0.2">
      <c r="A8047" t="s">
        <v>484</v>
      </c>
      <c r="B8047" t="s">
        <v>8370</v>
      </c>
      <c r="C8047" s="1">
        <v>35.92</v>
      </c>
      <c r="D8047" s="5">
        <v>45392</v>
      </c>
      <c r="E8047" t="s">
        <v>21</v>
      </c>
      <c r="F8047" t="s">
        <v>39</v>
      </c>
      <c r="G8047" s="16" t="s">
        <v>8374</v>
      </c>
      <c r="H8047" s="1"/>
      <c r="J8047"/>
      <c r="AC8047" s="5">
        <v>45414</v>
      </c>
      <c r="AD8047" t="s">
        <v>13780</v>
      </c>
      <c r="AE8047" t="s">
        <v>174</v>
      </c>
      <c r="AF8047">
        <f>MONTH(Table1[[#This Row],[Date Sent]])</f>
        <v>5</v>
      </c>
      <c r="AG8047">
        <f>YEAR(Table1[[#This Row],[Date Sent]])</f>
        <v>2024</v>
      </c>
      <c r="AH8047"/>
    </row>
    <row r="8048" spans="1:34" x14ac:dyDescent="0.2">
      <c r="A8048" t="s">
        <v>700</v>
      </c>
      <c r="B8048" t="s">
        <v>8375</v>
      </c>
      <c r="C8048" s="1">
        <v>62.12</v>
      </c>
      <c r="D8048" s="5">
        <v>45379</v>
      </c>
      <c r="E8048" t="s">
        <v>21</v>
      </c>
      <c r="F8048" t="s">
        <v>33</v>
      </c>
      <c r="G8048" s="16" t="s">
        <v>8376</v>
      </c>
      <c r="H8048" s="1"/>
      <c r="J8048"/>
      <c r="AC8048" s="5">
        <v>45414</v>
      </c>
      <c r="AD8048" t="s">
        <v>13423</v>
      </c>
      <c r="AE8048" t="s">
        <v>174</v>
      </c>
      <c r="AF8048">
        <f>MONTH(Table1[[#This Row],[Date Sent]])</f>
        <v>5</v>
      </c>
      <c r="AG8048">
        <f>YEAR(Table1[[#This Row],[Date Sent]])</f>
        <v>2024</v>
      </c>
      <c r="AH8048"/>
    </row>
    <row r="8049" spans="1:34" x14ac:dyDescent="0.2">
      <c r="A8049" t="s">
        <v>700</v>
      </c>
      <c r="B8049" t="s">
        <v>8375</v>
      </c>
      <c r="C8049" s="1">
        <v>32.46</v>
      </c>
      <c r="D8049" s="5">
        <v>45383</v>
      </c>
      <c r="E8049" t="s">
        <v>21</v>
      </c>
      <c r="F8049" t="s">
        <v>33</v>
      </c>
      <c r="G8049" s="16" t="s">
        <v>8377</v>
      </c>
      <c r="H8049" s="1"/>
      <c r="J8049"/>
      <c r="AC8049" s="5">
        <v>45414</v>
      </c>
      <c r="AD8049" t="s">
        <v>13423</v>
      </c>
      <c r="AE8049" t="s">
        <v>174</v>
      </c>
      <c r="AF8049">
        <f>MONTH(Table1[[#This Row],[Date Sent]])</f>
        <v>5</v>
      </c>
      <c r="AG8049">
        <f>YEAR(Table1[[#This Row],[Date Sent]])</f>
        <v>2024</v>
      </c>
      <c r="AH8049"/>
    </row>
    <row r="8050" spans="1:34" x14ac:dyDescent="0.2">
      <c r="A8050" t="s">
        <v>700</v>
      </c>
      <c r="B8050" t="s">
        <v>8375</v>
      </c>
      <c r="C8050" s="1">
        <v>6.82</v>
      </c>
      <c r="D8050" s="5">
        <v>45384</v>
      </c>
      <c r="E8050" t="s">
        <v>21</v>
      </c>
      <c r="F8050" t="s">
        <v>33</v>
      </c>
      <c r="G8050" s="16" t="s">
        <v>8378</v>
      </c>
      <c r="H8050" s="1"/>
      <c r="J8050"/>
      <c r="AC8050" s="5">
        <v>45414</v>
      </c>
      <c r="AD8050" t="s">
        <v>13423</v>
      </c>
      <c r="AE8050" t="s">
        <v>174</v>
      </c>
      <c r="AF8050">
        <f>MONTH(Table1[[#This Row],[Date Sent]])</f>
        <v>5</v>
      </c>
      <c r="AG8050">
        <f>YEAR(Table1[[#This Row],[Date Sent]])</f>
        <v>2024</v>
      </c>
      <c r="AH8050"/>
    </row>
    <row r="8051" spans="1:34" x14ac:dyDescent="0.2">
      <c r="A8051" t="s">
        <v>700</v>
      </c>
      <c r="B8051" t="s">
        <v>8375</v>
      </c>
      <c r="C8051" s="1">
        <v>75.760000000000005</v>
      </c>
      <c r="D8051" s="5">
        <v>45386</v>
      </c>
      <c r="E8051" t="s">
        <v>17</v>
      </c>
      <c r="F8051" t="s">
        <v>33</v>
      </c>
      <c r="G8051" s="16" t="s">
        <v>8379</v>
      </c>
      <c r="H8051" s="1"/>
      <c r="J8051"/>
      <c r="AC8051" s="5">
        <v>45414</v>
      </c>
      <c r="AD8051" t="s">
        <v>13423</v>
      </c>
      <c r="AE8051" t="s">
        <v>174</v>
      </c>
      <c r="AF8051">
        <f>MONTH(Table1[[#This Row],[Date Sent]])</f>
        <v>5</v>
      </c>
      <c r="AG8051">
        <f>YEAR(Table1[[#This Row],[Date Sent]])</f>
        <v>2024</v>
      </c>
      <c r="AH8051"/>
    </row>
    <row r="8052" spans="1:34" x14ac:dyDescent="0.2">
      <c r="A8052" t="s">
        <v>700</v>
      </c>
      <c r="B8052" t="s">
        <v>8375</v>
      </c>
      <c r="C8052" s="1">
        <v>15</v>
      </c>
      <c r="D8052" s="5">
        <v>45396</v>
      </c>
      <c r="E8052" t="s">
        <v>21</v>
      </c>
      <c r="F8052" t="s">
        <v>9</v>
      </c>
      <c r="G8052" s="16" t="s">
        <v>8380</v>
      </c>
      <c r="H8052" s="1"/>
      <c r="J8052"/>
      <c r="AC8052" s="5">
        <v>45414</v>
      </c>
      <c r="AD8052" t="s">
        <v>13423</v>
      </c>
      <c r="AE8052" t="s">
        <v>174</v>
      </c>
      <c r="AF8052">
        <f>MONTH(Table1[[#This Row],[Date Sent]])</f>
        <v>5</v>
      </c>
      <c r="AG8052">
        <f>YEAR(Table1[[#This Row],[Date Sent]])</f>
        <v>2024</v>
      </c>
      <c r="AH8052"/>
    </row>
    <row r="8053" spans="1:34" x14ac:dyDescent="0.2">
      <c r="A8053" t="s">
        <v>700</v>
      </c>
      <c r="B8053" t="s">
        <v>8375</v>
      </c>
      <c r="C8053" s="1">
        <v>46.21</v>
      </c>
      <c r="D8053" s="5">
        <v>45398</v>
      </c>
      <c r="E8053" t="s">
        <v>24</v>
      </c>
      <c r="F8053" t="s">
        <v>18</v>
      </c>
      <c r="G8053" s="16" t="s">
        <v>8381</v>
      </c>
      <c r="H8053" s="1"/>
      <c r="J8053"/>
      <c r="AC8053" s="5">
        <v>45414</v>
      </c>
      <c r="AD8053" t="s">
        <v>13423</v>
      </c>
      <c r="AE8053" t="s">
        <v>174</v>
      </c>
      <c r="AF8053">
        <f>MONTH(Table1[[#This Row],[Date Sent]])</f>
        <v>5</v>
      </c>
      <c r="AG8053">
        <f>YEAR(Table1[[#This Row],[Date Sent]])</f>
        <v>2024</v>
      </c>
      <c r="AH8053"/>
    </row>
    <row r="8054" spans="1:34" x14ac:dyDescent="0.2">
      <c r="A8054" t="s">
        <v>700</v>
      </c>
      <c r="B8054" t="s">
        <v>8375</v>
      </c>
      <c r="C8054" s="1">
        <v>23.36</v>
      </c>
      <c r="D8054" s="5">
        <v>45400</v>
      </c>
      <c r="E8054" t="s">
        <v>21</v>
      </c>
      <c r="F8054" t="s">
        <v>17</v>
      </c>
      <c r="G8054" s="16" t="s">
        <v>8382</v>
      </c>
      <c r="H8054" s="1"/>
      <c r="J8054"/>
      <c r="AC8054" s="5">
        <v>45414</v>
      </c>
      <c r="AD8054" t="s">
        <v>13423</v>
      </c>
      <c r="AE8054" t="s">
        <v>174</v>
      </c>
      <c r="AF8054">
        <f>MONTH(Table1[[#This Row],[Date Sent]])</f>
        <v>5</v>
      </c>
      <c r="AG8054">
        <f>YEAR(Table1[[#This Row],[Date Sent]])</f>
        <v>2024</v>
      </c>
      <c r="AH8054"/>
    </row>
    <row r="8055" spans="1:34" x14ac:dyDescent="0.2">
      <c r="A8055" t="s">
        <v>700</v>
      </c>
      <c r="B8055" t="s">
        <v>8383</v>
      </c>
      <c r="C8055" s="1">
        <v>21.63</v>
      </c>
      <c r="D8055" s="5">
        <v>45373</v>
      </c>
      <c r="E8055" t="s">
        <v>21</v>
      </c>
      <c r="F8055" t="s">
        <v>33</v>
      </c>
      <c r="G8055" s="16" t="s">
        <v>8384</v>
      </c>
      <c r="H8055" s="1"/>
      <c r="J8055"/>
      <c r="AC8055" s="5">
        <v>45414</v>
      </c>
      <c r="AD8055" t="s">
        <v>13423</v>
      </c>
      <c r="AE8055" t="s">
        <v>174</v>
      </c>
      <c r="AF8055">
        <f>MONTH(Table1[[#This Row],[Date Sent]])</f>
        <v>5</v>
      </c>
      <c r="AG8055">
        <f>YEAR(Table1[[#This Row],[Date Sent]])</f>
        <v>2024</v>
      </c>
      <c r="AH8055"/>
    </row>
    <row r="8056" spans="1:34" x14ac:dyDescent="0.2">
      <c r="A8056" t="s">
        <v>638</v>
      </c>
      <c r="B8056" t="s">
        <v>8385</v>
      </c>
      <c r="C8056" s="1">
        <v>299.07</v>
      </c>
      <c r="D8056" s="5">
        <v>45394</v>
      </c>
      <c r="E8056" t="s">
        <v>21</v>
      </c>
      <c r="F8056" t="s">
        <v>25</v>
      </c>
      <c r="G8056" s="16" t="s">
        <v>8386</v>
      </c>
      <c r="H8056" s="1"/>
      <c r="J8056"/>
      <c r="AC8056" s="5">
        <v>45414</v>
      </c>
      <c r="AD8056" t="s">
        <v>14692</v>
      </c>
      <c r="AE8056" t="s">
        <v>174</v>
      </c>
      <c r="AF8056">
        <f>MONTH(Table1[[#This Row],[Date Sent]])</f>
        <v>5</v>
      </c>
      <c r="AG8056">
        <f>YEAR(Table1[[#This Row],[Date Sent]])</f>
        <v>2024</v>
      </c>
      <c r="AH8056"/>
    </row>
    <row r="8057" spans="1:34" x14ac:dyDescent="0.2">
      <c r="A8057" t="s">
        <v>638</v>
      </c>
      <c r="B8057" t="s">
        <v>8385</v>
      </c>
      <c r="C8057" s="1">
        <v>155.88</v>
      </c>
      <c r="D8057" s="5">
        <v>45395</v>
      </c>
      <c r="E8057" t="s">
        <v>21</v>
      </c>
      <c r="F8057" t="s">
        <v>25</v>
      </c>
      <c r="G8057" s="16" t="s">
        <v>8359</v>
      </c>
      <c r="H8057" s="1"/>
      <c r="J8057"/>
      <c r="AC8057" s="5">
        <v>45414</v>
      </c>
      <c r="AD8057" t="s">
        <v>14692</v>
      </c>
      <c r="AE8057" t="s">
        <v>174</v>
      </c>
      <c r="AF8057">
        <f>MONTH(Table1[[#This Row],[Date Sent]])</f>
        <v>5</v>
      </c>
      <c r="AG8057">
        <f>YEAR(Table1[[#This Row],[Date Sent]])</f>
        <v>2024</v>
      </c>
      <c r="AH8057"/>
    </row>
    <row r="8058" spans="1:34" x14ac:dyDescent="0.2">
      <c r="A8058" t="s">
        <v>638</v>
      </c>
      <c r="B8058" t="s">
        <v>8387</v>
      </c>
      <c r="C8058" s="1">
        <v>33.729999999999997</v>
      </c>
      <c r="D8058" s="5">
        <v>45402</v>
      </c>
      <c r="E8058" t="s">
        <v>8</v>
      </c>
      <c r="F8058" t="s">
        <v>39</v>
      </c>
      <c r="G8058" s="16" t="s">
        <v>8388</v>
      </c>
      <c r="H8058" s="1"/>
      <c r="J8058"/>
      <c r="AC8058" s="5">
        <v>45414</v>
      </c>
      <c r="AD8058" t="s">
        <v>14692</v>
      </c>
      <c r="AE8058" t="s">
        <v>174</v>
      </c>
      <c r="AF8058">
        <f>MONTH(Table1[[#This Row],[Date Sent]])</f>
        <v>5</v>
      </c>
      <c r="AG8058">
        <f>YEAR(Table1[[#This Row],[Date Sent]])</f>
        <v>2024</v>
      </c>
      <c r="AH8058"/>
    </row>
    <row r="8059" spans="1:34" x14ac:dyDescent="0.2">
      <c r="A8059" t="s">
        <v>747</v>
      </c>
      <c r="B8059" t="s">
        <v>8389</v>
      </c>
      <c r="C8059" s="1">
        <v>6.77</v>
      </c>
      <c r="D8059" s="5">
        <v>45398</v>
      </c>
      <c r="E8059" t="s">
        <v>21</v>
      </c>
      <c r="F8059" t="s">
        <v>33</v>
      </c>
      <c r="G8059" s="16" t="s">
        <v>928</v>
      </c>
      <c r="H8059" s="1"/>
      <c r="J8059"/>
      <c r="AC8059" s="5">
        <v>45414</v>
      </c>
      <c r="AD8059" t="s">
        <v>13340</v>
      </c>
      <c r="AE8059" t="s">
        <v>174</v>
      </c>
      <c r="AF8059">
        <f>MONTH(Table1[[#This Row],[Date Sent]])</f>
        <v>5</v>
      </c>
      <c r="AG8059">
        <f>YEAR(Table1[[#This Row],[Date Sent]])</f>
        <v>2024</v>
      </c>
      <c r="AH8059"/>
    </row>
    <row r="8060" spans="1:34" x14ac:dyDescent="0.2">
      <c r="A8060" t="s">
        <v>747</v>
      </c>
      <c r="B8060" t="s">
        <v>8389</v>
      </c>
      <c r="C8060" s="1">
        <v>25.16</v>
      </c>
      <c r="D8060" s="5">
        <v>45400</v>
      </c>
      <c r="E8060" t="s">
        <v>24</v>
      </c>
      <c r="F8060" t="s">
        <v>18</v>
      </c>
      <c r="G8060" s="16" t="s">
        <v>8390</v>
      </c>
      <c r="H8060" s="1"/>
      <c r="J8060"/>
      <c r="AC8060" s="5">
        <v>45414</v>
      </c>
      <c r="AD8060" t="s">
        <v>13340</v>
      </c>
      <c r="AE8060" t="s">
        <v>174</v>
      </c>
      <c r="AF8060">
        <f>MONTH(Table1[[#This Row],[Date Sent]])</f>
        <v>5</v>
      </c>
      <c r="AG8060">
        <f>YEAR(Table1[[#This Row],[Date Sent]])</f>
        <v>2024</v>
      </c>
      <c r="AH8060"/>
    </row>
    <row r="8061" spans="1:34" x14ac:dyDescent="0.2">
      <c r="A8061" t="s">
        <v>320</v>
      </c>
      <c r="B8061" t="s">
        <v>8391</v>
      </c>
      <c r="C8061" s="1">
        <v>5</v>
      </c>
      <c r="D8061" s="5">
        <v>45328</v>
      </c>
      <c r="E8061" t="s">
        <v>21</v>
      </c>
      <c r="F8061" t="s">
        <v>33</v>
      </c>
      <c r="G8061" s="16" t="s">
        <v>1387</v>
      </c>
      <c r="H8061" s="1"/>
      <c r="J8061"/>
      <c r="AC8061" s="5">
        <v>45414</v>
      </c>
      <c r="AD8061" t="s">
        <v>14676</v>
      </c>
      <c r="AE8061" t="s">
        <v>174</v>
      </c>
      <c r="AF8061">
        <f>MONTH(Table1[[#This Row],[Date Sent]])</f>
        <v>5</v>
      </c>
      <c r="AG8061">
        <f>YEAR(Table1[[#This Row],[Date Sent]])</f>
        <v>2024</v>
      </c>
      <c r="AH8061"/>
    </row>
    <row r="8062" spans="1:34" x14ac:dyDescent="0.2">
      <c r="A8062" t="s">
        <v>320</v>
      </c>
      <c r="B8062" t="s">
        <v>8391</v>
      </c>
      <c r="C8062" s="1">
        <v>413.8</v>
      </c>
      <c r="D8062" s="5">
        <v>45352</v>
      </c>
      <c r="E8062" t="s">
        <v>29</v>
      </c>
      <c r="F8062" t="s">
        <v>33</v>
      </c>
      <c r="G8062" s="16" t="s">
        <v>1202</v>
      </c>
      <c r="H8062" s="1"/>
      <c r="J8062"/>
      <c r="AC8062" s="5">
        <v>45414</v>
      </c>
      <c r="AD8062" t="s">
        <v>14676</v>
      </c>
      <c r="AE8062" t="s">
        <v>174</v>
      </c>
      <c r="AF8062">
        <f>MONTH(Table1[[#This Row],[Date Sent]])</f>
        <v>5</v>
      </c>
      <c r="AG8062">
        <f>YEAR(Table1[[#This Row],[Date Sent]])</f>
        <v>2024</v>
      </c>
      <c r="AH8062"/>
    </row>
    <row r="8063" spans="1:34" x14ac:dyDescent="0.2">
      <c r="A8063" t="s">
        <v>320</v>
      </c>
      <c r="B8063" t="s">
        <v>8391</v>
      </c>
      <c r="C8063" s="1">
        <v>83.91</v>
      </c>
      <c r="D8063" s="5">
        <v>45353</v>
      </c>
      <c r="E8063" t="s">
        <v>17</v>
      </c>
      <c r="F8063" t="s">
        <v>39</v>
      </c>
      <c r="G8063" s="16" t="s">
        <v>8392</v>
      </c>
      <c r="H8063" s="1"/>
      <c r="J8063"/>
      <c r="AC8063" s="5">
        <v>45414</v>
      </c>
      <c r="AD8063" t="s">
        <v>14676</v>
      </c>
      <c r="AE8063" t="s">
        <v>174</v>
      </c>
      <c r="AF8063">
        <f>MONTH(Table1[[#This Row],[Date Sent]])</f>
        <v>5</v>
      </c>
      <c r="AG8063">
        <f>YEAR(Table1[[#This Row],[Date Sent]])</f>
        <v>2024</v>
      </c>
      <c r="AH8063"/>
    </row>
    <row r="8064" spans="1:34" x14ac:dyDescent="0.2">
      <c r="A8064" t="s">
        <v>792</v>
      </c>
      <c r="B8064" t="s">
        <v>8393</v>
      </c>
      <c r="C8064" s="1">
        <v>212.9</v>
      </c>
      <c r="D8064" s="5">
        <v>45397</v>
      </c>
      <c r="E8064" t="s">
        <v>6</v>
      </c>
      <c r="F8064" t="s">
        <v>18</v>
      </c>
      <c r="G8064" s="16" t="s">
        <v>8394</v>
      </c>
      <c r="H8064" s="1"/>
      <c r="J8064"/>
      <c r="AC8064" s="5">
        <v>45414</v>
      </c>
      <c r="AD8064" t="s">
        <v>13792</v>
      </c>
      <c r="AE8064" t="s">
        <v>174</v>
      </c>
      <c r="AF8064">
        <f>MONTH(Table1[[#This Row],[Date Sent]])</f>
        <v>5</v>
      </c>
      <c r="AG8064">
        <f>YEAR(Table1[[#This Row],[Date Sent]])</f>
        <v>2024</v>
      </c>
      <c r="AH8064"/>
    </row>
    <row r="8065" spans="1:34" x14ac:dyDescent="0.2">
      <c r="A8065" t="s">
        <v>792</v>
      </c>
      <c r="B8065" t="s">
        <v>8393</v>
      </c>
      <c r="C8065" s="1">
        <v>109.98</v>
      </c>
      <c r="D8065" s="5">
        <v>45398</v>
      </c>
      <c r="E8065" t="s">
        <v>8</v>
      </c>
      <c r="F8065" t="s">
        <v>39</v>
      </c>
      <c r="G8065" s="16" t="s">
        <v>8395</v>
      </c>
      <c r="H8065" s="1"/>
      <c r="J8065"/>
      <c r="AC8065" s="5">
        <v>45414</v>
      </c>
      <c r="AD8065" t="s">
        <v>13792</v>
      </c>
      <c r="AE8065" t="s">
        <v>174</v>
      </c>
      <c r="AF8065">
        <f>MONTH(Table1[[#This Row],[Date Sent]])</f>
        <v>5</v>
      </c>
      <c r="AG8065">
        <f>YEAR(Table1[[#This Row],[Date Sent]])</f>
        <v>2024</v>
      </c>
      <c r="AH8065"/>
    </row>
    <row r="8066" spans="1:34" x14ac:dyDescent="0.2">
      <c r="A8066" t="s">
        <v>792</v>
      </c>
      <c r="B8066" t="s">
        <v>8396</v>
      </c>
      <c r="C8066" s="1">
        <v>83.69</v>
      </c>
      <c r="D8066" s="5">
        <v>45403</v>
      </c>
      <c r="E8066" t="s">
        <v>19</v>
      </c>
      <c r="F8066" t="s">
        <v>33</v>
      </c>
      <c r="G8066" s="16" t="s">
        <v>5747</v>
      </c>
      <c r="H8066" s="1"/>
      <c r="J8066"/>
      <c r="AC8066" s="5">
        <v>45414</v>
      </c>
      <c r="AD8066" t="s">
        <v>13792</v>
      </c>
      <c r="AE8066" t="s">
        <v>174</v>
      </c>
      <c r="AF8066">
        <f>MONTH(Table1[[#This Row],[Date Sent]])</f>
        <v>5</v>
      </c>
      <c r="AG8066">
        <f>YEAR(Table1[[#This Row],[Date Sent]])</f>
        <v>2024</v>
      </c>
      <c r="AH8066"/>
    </row>
    <row r="8067" spans="1:34" x14ac:dyDescent="0.2">
      <c r="A8067" t="s">
        <v>5518</v>
      </c>
      <c r="B8067" t="s">
        <v>8397</v>
      </c>
      <c r="C8067" s="1">
        <v>92.49</v>
      </c>
      <c r="D8067" s="5">
        <v>45355</v>
      </c>
      <c r="E8067" t="s">
        <v>23</v>
      </c>
      <c r="F8067" t="s">
        <v>33</v>
      </c>
      <c r="G8067" s="16" t="s">
        <v>8398</v>
      </c>
      <c r="H8067" s="1"/>
      <c r="J8067"/>
      <c r="AC8067" s="5">
        <v>45414</v>
      </c>
      <c r="AD8067" t="s">
        <v>11649</v>
      </c>
      <c r="AE8067" t="s">
        <v>11649</v>
      </c>
      <c r="AF8067">
        <f>MONTH(Table1[[#This Row],[Date Sent]])</f>
        <v>5</v>
      </c>
      <c r="AG8067">
        <f>YEAR(Table1[[#This Row],[Date Sent]])</f>
        <v>2024</v>
      </c>
      <c r="AH8067"/>
    </row>
    <row r="8068" spans="1:34" x14ac:dyDescent="0.2">
      <c r="A8068" t="s">
        <v>5518</v>
      </c>
      <c r="B8068" t="s">
        <v>8397</v>
      </c>
      <c r="C8068" s="1">
        <v>84.4</v>
      </c>
      <c r="D8068" s="5">
        <v>45356</v>
      </c>
      <c r="E8068" t="s">
        <v>21</v>
      </c>
      <c r="F8068" t="s">
        <v>33</v>
      </c>
      <c r="G8068" s="16" t="s">
        <v>4856</v>
      </c>
      <c r="H8068" s="1"/>
      <c r="J8068"/>
      <c r="AC8068" s="5">
        <v>45414</v>
      </c>
      <c r="AD8068" t="s">
        <v>11649</v>
      </c>
      <c r="AE8068" t="s">
        <v>11649</v>
      </c>
      <c r="AF8068">
        <f>MONTH(Table1[[#This Row],[Date Sent]])</f>
        <v>5</v>
      </c>
      <c r="AG8068">
        <f>YEAR(Table1[[#This Row],[Date Sent]])</f>
        <v>2024</v>
      </c>
      <c r="AH8068"/>
    </row>
    <row r="8069" spans="1:34" x14ac:dyDescent="0.2">
      <c r="A8069" t="s">
        <v>5518</v>
      </c>
      <c r="B8069" t="s">
        <v>8397</v>
      </c>
      <c r="C8069" s="1">
        <v>28.13</v>
      </c>
      <c r="D8069" s="5">
        <v>45356</v>
      </c>
      <c r="E8069" t="s">
        <v>21</v>
      </c>
      <c r="F8069" t="s">
        <v>33</v>
      </c>
      <c r="G8069" s="16" t="s">
        <v>7467</v>
      </c>
      <c r="H8069" s="1"/>
      <c r="J8069"/>
      <c r="AC8069" s="5">
        <v>45414</v>
      </c>
      <c r="AD8069" t="s">
        <v>11649</v>
      </c>
      <c r="AE8069" t="s">
        <v>11649</v>
      </c>
      <c r="AF8069">
        <f>MONTH(Table1[[#This Row],[Date Sent]])</f>
        <v>5</v>
      </c>
      <c r="AG8069">
        <f>YEAR(Table1[[#This Row],[Date Sent]])</f>
        <v>2024</v>
      </c>
      <c r="AH8069"/>
    </row>
    <row r="8070" spans="1:34" x14ac:dyDescent="0.2">
      <c r="A8070" t="s">
        <v>5518</v>
      </c>
      <c r="B8070" t="s">
        <v>8397</v>
      </c>
      <c r="C8070" s="1">
        <v>150.84</v>
      </c>
      <c r="D8070" s="5">
        <v>45362</v>
      </c>
      <c r="E8070" t="s">
        <v>21</v>
      </c>
      <c r="F8070" t="s">
        <v>17</v>
      </c>
      <c r="G8070" s="16" t="s">
        <v>8399</v>
      </c>
      <c r="H8070" s="1"/>
      <c r="J8070"/>
      <c r="AC8070" s="5">
        <v>45414</v>
      </c>
      <c r="AD8070" t="s">
        <v>11649</v>
      </c>
      <c r="AE8070" t="s">
        <v>11649</v>
      </c>
      <c r="AF8070">
        <f>MONTH(Table1[[#This Row],[Date Sent]])</f>
        <v>5</v>
      </c>
      <c r="AG8070">
        <f>YEAR(Table1[[#This Row],[Date Sent]])</f>
        <v>2024</v>
      </c>
      <c r="AH8070"/>
    </row>
    <row r="8071" spans="1:34" x14ac:dyDescent="0.2">
      <c r="A8071" t="s">
        <v>581</v>
      </c>
      <c r="B8071" t="s">
        <v>8400</v>
      </c>
      <c r="C8071" s="1">
        <v>164.52</v>
      </c>
      <c r="D8071" s="5">
        <v>45311</v>
      </c>
      <c r="E8071" t="s">
        <v>13</v>
      </c>
      <c r="F8071" t="s">
        <v>33</v>
      </c>
      <c r="G8071" s="16" t="s">
        <v>8401</v>
      </c>
      <c r="H8071" s="1"/>
      <c r="J8071"/>
      <c r="AC8071" s="5">
        <v>45414</v>
      </c>
      <c r="AD8071" t="s">
        <v>14583</v>
      </c>
      <c r="AE8071" t="s">
        <v>294</v>
      </c>
      <c r="AF8071">
        <f>MONTH(Table1[[#This Row],[Date Sent]])</f>
        <v>5</v>
      </c>
      <c r="AG8071">
        <f>YEAR(Table1[[#This Row],[Date Sent]])</f>
        <v>2024</v>
      </c>
      <c r="AH8071"/>
    </row>
    <row r="8072" spans="1:34" x14ac:dyDescent="0.2">
      <c r="A8072" t="s">
        <v>581</v>
      </c>
      <c r="B8072" t="s">
        <v>8402</v>
      </c>
      <c r="C8072" s="1">
        <v>20.350000000000001</v>
      </c>
      <c r="D8072" s="5">
        <v>45279</v>
      </c>
      <c r="E8072" t="s">
        <v>21</v>
      </c>
      <c r="F8072" t="s">
        <v>15</v>
      </c>
      <c r="G8072" s="16" t="s">
        <v>8403</v>
      </c>
      <c r="H8072" s="1"/>
      <c r="J8072"/>
      <c r="AC8072" s="5">
        <v>45414</v>
      </c>
      <c r="AD8072" t="s">
        <v>14583</v>
      </c>
      <c r="AE8072" t="s">
        <v>294</v>
      </c>
      <c r="AF8072">
        <f>MONTH(Table1[[#This Row],[Date Sent]])</f>
        <v>5</v>
      </c>
      <c r="AG8072">
        <f>YEAR(Table1[[#This Row],[Date Sent]])</f>
        <v>2024</v>
      </c>
      <c r="AH8072"/>
    </row>
    <row r="8073" spans="1:34" x14ac:dyDescent="0.2">
      <c r="A8073" t="s">
        <v>662</v>
      </c>
      <c r="B8073" t="s">
        <v>8404</v>
      </c>
      <c r="C8073" s="1">
        <v>179.46</v>
      </c>
      <c r="D8073" s="5">
        <v>45386</v>
      </c>
      <c r="E8073" t="s">
        <v>21</v>
      </c>
      <c r="F8073" t="s">
        <v>33</v>
      </c>
      <c r="G8073" s="16" t="s">
        <v>8405</v>
      </c>
      <c r="H8073" s="1"/>
      <c r="J8073"/>
      <c r="AC8073" s="5">
        <v>45414</v>
      </c>
      <c r="AD8073" t="s">
        <v>14690</v>
      </c>
      <c r="AE8073" t="s">
        <v>294</v>
      </c>
      <c r="AF8073">
        <f>MONTH(Table1[[#This Row],[Date Sent]])</f>
        <v>5</v>
      </c>
      <c r="AG8073">
        <f>YEAR(Table1[[#This Row],[Date Sent]])</f>
        <v>2024</v>
      </c>
      <c r="AH8073"/>
    </row>
    <row r="8074" spans="1:34" x14ac:dyDescent="0.2">
      <c r="A8074" t="s">
        <v>662</v>
      </c>
      <c r="B8074" t="s">
        <v>8404</v>
      </c>
      <c r="C8074" s="1">
        <v>86.31</v>
      </c>
      <c r="D8074" s="5">
        <v>45390</v>
      </c>
      <c r="E8074" t="s">
        <v>21</v>
      </c>
      <c r="F8074" t="s">
        <v>17</v>
      </c>
      <c r="G8074" s="16" t="s">
        <v>8406</v>
      </c>
      <c r="H8074" s="1"/>
      <c r="J8074"/>
      <c r="AC8074" s="5">
        <v>45414</v>
      </c>
      <c r="AD8074" t="s">
        <v>14690</v>
      </c>
      <c r="AE8074" t="s">
        <v>294</v>
      </c>
      <c r="AF8074">
        <f>MONTH(Table1[[#This Row],[Date Sent]])</f>
        <v>5</v>
      </c>
      <c r="AG8074">
        <f>YEAR(Table1[[#This Row],[Date Sent]])</f>
        <v>2024</v>
      </c>
      <c r="AH8074"/>
    </row>
    <row r="8075" spans="1:34" x14ac:dyDescent="0.2">
      <c r="A8075" t="s">
        <v>662</v>
      </c>
      <c r="B8075" t="s">
        <v>8404</v>
      </c>
      <c r="C8075" s="1">
        <v>66.41</v>
      </c>
      <c r="D8075" s="5">
        <v>45390</v>
      </c>
      <c r="E8075" t="s">
        <v>21</v>
      </c>
      <c r="F8075" t="s">
        <v>49</v>
      </c>
      <c r="G8075" s="16" t="s">
        <v>4988</v>
      </c>
      <c r="H8075" s="1"/>
      <c r="J8075"/>
      <c r="AC8075" s="5">
        <v>45414</v>
      </c>
      <c r="AD8075" t="s">
        <v>14690</v>
      </c>
      <c r="AE8075" t="s">
        <v>294</v>
      </c>
      <c r="AF8075">
        <f>MONTH(Table1[[#This Row],[Date Sent]])</f>
        <v>5</v>
      </c>
      <c r="AG8075">
        <f>YEAR(Table1[[#This Row],[Date Sent]])</f>
        <v>2024</v>
      </c>
      <c r="AH8075"/>
    </row>
    <row r="8076" spans="1:34" x14ac:dyDescent="0.2">
      <c r="A8076" t="s">
        <v>662</v>
      </c>
      <c r="B8076" t="s">
        <v>8404</v>
      </c>
      <c r="C8076" s="1">
        <v>319.45999999999998</v>
      </c>
      <c r="D8076" s="5">
        <v>45394</v>
      </c>
      <c r="E8076" t="s">
        <v>21</v>
      </c>
      <c r="F8076" t="s">
        <v>33</v>
      </c>
      <c r="G8076" s="16" t="s">
        <v>8407</v>
      </c>
      <c r="H8076" s="1"/>
      <c r="J8076"/>
      <c r="AC8076" s="5">
        <v>45414</v>
      </c>
      <c r="AD8076" t="s">
        <v>14690</v>
      </c>
      <c r="AE8076" t="s">
        <v>294</v>
      </c>
      <c r="AF8076">
        <f>MONTH(Table1[[#This Row],[Date Sent]])</f>
        <v>5</v>
      </c>
      <c r="AG8076">
        <f>YEAR(Table1[[#This Row],[Date Sent]])</f>
        <v>2024</v>
      </c>
      <c r="AH8076"/>
    </row>
    <row r="8077" spans="1:34" x14ac:dyDescent="0.2">
      <c r="A8077" t="s">
        <v>662</v>
      </c>
      <c r="B8077" t="s">
        <v>8404</v>
      </c>
      <c r="C8077" s="1">
        <v>285.48</v>
      </c>
      <c r="D8077" s="5">
        <v>45398</v>
      </c>
      <c r="E8077" t="s">
        <v>16</v>
      </c>
      <c r="F8077" t="s">
        <v>33</v>
      </c>
      <c r="G8077" s="16" t="s">
        <v>8408</v>
      </c>
      <c r="H8077" s="1"/>
      <c r="J8077"/>
      <c r="AC8077" s="5">
        <v>45414</v>
      </c>
      <c r="AD8077" t="s">
        <v>14690</v>
      </c>
      <c r="AE8077" t="s">
        <v>294</v>
      </c>
      <c r="AF8077">
        <f>MONTH(Table1[[#This Row],[Date Sent]])</f>
        <v>5</v>
      </c>
      <c r="AG8077">
        <f>YEAR(Table1[[#This Row],[Date Sent]])</f>
        <v>2024</v>
      </c>
      <c r="AH8077"/>
    </row>
    <row r="8078" spans="1:34" x14ac:dyDescent="0.2">
      <c r="A8078" t="s">
        <v>662</v>
      </c>
      <c r="B8078" t="s">
        <v>8404</v>
      </c>
      <c r="C8078" s="1">
        <v>29.99</v>
      </c>
      <c r="D8078" s="5">
        <v>45398</v>
      </c>
      <c r="E8078" t="s">
        <v>26</v>
      </c>
      <c r="F8078" t="s">
        <v>34</v>
      </c>
      <c r="G8078" s="16" t="s">
        <v>8409</v>
      </c>
      <c r="H8078" s="1"/>
      <c r="J8078"/>
      <c r="AC8078" s="5">
        <v>45414</v>
      </c>
      <c r="AD8078" t="s">
        <v>14690</v>
      </c>
      <c r="AE8078" t="s">
        <v>294</v>
      </c>
      <c r="AF8078">
        <f>MONTH(Table1[[#This Row],[Date Sent]])</f>
        <v>5</v>
      </c>
      <c r="AG8078">
        <f>YEAR(Table1[[#This Row],[Date Sent]])</f>
        <v>2024</v>
      </c>
      <c r="AH8078"/>
    </row>
    <row r="8079" spans="1:34" x14ac:dyDescent="0.2">
      <c r="A8079" t="s">
        <v>620</v>
      </c>
      <c r="B8079" t="s">
        <v>8410</v>
      </c>
      <c r="C8079" s="1">
        <v>40.729999999999997</v>
      </c>
      <c r="D8079" s="5">
        <v>45408</v>
      </c>
      <c r="E8079" t="s">
        <v>25</v>
      </c>
      <c r="F8079" t="s">
        <v>39</v>
      </c>
      <c r="G8079" s="16" t="s">
        <v>8411</v>
      </c>
      <c r="H8079" s="1"/>
      <c r="J8079"/>
      <c r="AC8079" s="5">
        <v>45414</v>
      </c>
      <c r="AD8079" t="s">
        <v>14587</v>
      </c>
      <c r="AE8079" t="s">
        <v>475</v>
      </c>
      <c r="AF8079">
        <f>MONTH(Table1[[#This Row],[Date Sent]])</f>
        <v>5</v>
      </c>
      <c r="AG8079">
        <f>YEAR(Table1[[#This Row],[Date Sent]])</f>
        <v>2024</v>
      </c>
      <c r="AH8079"/>
    </row>
    <row r="8080" spans="1:34" x14ac:dyDescent="0.2">
      <c r="A8080" t="s">
        <v>620</v>
      </c>
      <c r="B8080" t="s">
        <v>8412</v>
      </c>
      <c r="C8080" s="1">
        <v>282.77999999999997</v>
      </c>
      <c r="D8080" s="5">
        <v>45387</v>
      </c>
      <c r="E8080" t="s">
        <v>25</v>
      </c>
      <c r="F8080" t="s">
        <v>33</v>
      </c>
      <c r="G8080" s="16" t="s">
        <v>950</v>
      </c>
      <c r="H8080" s="1"/>
      <c r="J8080"/>
      <c r="AC8080" s="5">
        <v>45414</v>
      </c>
      <c r="AD8080" t="s">
        <v>14587</v>
      </c>
      <c r="AE8080" t="s">
        <v>475</v>
      </c>
      <c r="AF8080">
        <f>MONTH(Table1[[#This Row],[Date Sent]])</f>
        <v>5</v>
      </c>
      <c r="AG8080">
        <f>YEAR(Table1[[#This Row],[Date Sent]])</f>
        <v>2024</v>
      </c>
      <c r="AH8080"/>
    </row>
    <row r="8081" spans="1:34" x14ac:dyDescent="0.2">
      <c r="A8081" t="s">
        <v>767</v>
      </c>
      <c r="B8081" t="s">
        <v>8413</v>
      </c>
      <c r="C8081" s="1">
        <v>173.88</v>
      </c>
      <c r="D8081" s="5">
        <v>45408</v>
      </c>
      <c r="E8081" t="s">
        <v>20</v>
      </c>
      <c r="F8081" t="s">
        <v>33</v>
      </c>
      <c r="G8081" s="16" t="s">
        <v>8414</v>
      </c>
      <c r="H8081" s="1"/>
      <c r="J8081"/>
      <c r="AC8081" s="5">
        <v>45414</v>
      </c>
      <c r="AD8081" t="s">
        <v>14565</v>
      </c>
      <c r="AE8081" t="s">
        <v>475</v>
      </c>
      <c r="AF8081">
        <f>MONTH(Table1[[#This Row],[Date Sent]])</f>
        <v>5</v>
      </c>
      <c r="AG8081">
        <f>YEAR(Table1[[#This Row],[Date Sent]])</f>
        <v>2024</v>
      </c>
      <c r="AH8081"/>
    </row>
    <row r="8082" spans="1:34" x14ac:dyDescent="0.2">
      <c r="A8082" t="s">
        <v>620</v>
      </c>
      <c r="B8082" t="s">
        <v>8415</v>
      </c>
      <c r="C8082" s="1">
        <v>25.62</v>
      </c>
      <c r="D8082" s="5">
        <v>45384</v>
      </c>
      <c r="E8082" t="s">
        <v>21</v>
      </c>
      <c r="F8082" t="s">
        <v>15</v>
      </c>
      <c r="G8082" s="16" t="s">
        <v>8416</v>
      </c>
      <c r="H8082" s="1"/>
      <c r="J8082"/>
      <c r="AC8082" s="5">
        <v>45418</v>
      </c>
      <c r="AD8082" t="s">
        <v>14587</v>
      </c>
      <c r="AE8082" t="s">
        <v>475</v>
      </c>
      <c r="AF8082">
        <f>MONTH(Table1[[#This Row],[Date Sent]])</f>
        <v>5</v>
      </c>
      <c r="AG8082">
        <f>YEAR(Table1[[#This Row],[Date Sent]])</f>
        <v>2024</v>
      </c>
      <c r="AH8082"/>
    </row>
    <row r="8083" spans="1:34" x14ac:dyDescent="0.2">
      <c r="A8083" t="s">
        <v>620</v>
      </c>
      <c r="B8083" t="s">
        <v>8415</v>
      </c>
      <c r="C8083" s="1">
        <v>140.33000000000001</v>
      </c>
      <c r="D8083" s="5">
        <v>45394</v>
      </c>
      <c r="E8083" t="s">
        <v>51</v>
      </c>
      <c r="F8083" t="s">
        <v>2265</v>
      </c>
      <c r="G8083" s="16" t="s">
        <v>8417</v>
      </c>
      <c r="H8083" s="1"/>
      <c r="J8083"/>
      <c r="AC8083" s="5">
        <v>45418</v>
      </c>
      <c r="AD8083" t="s">
        <v>14587</v>
      </c>
      <c r="AE8083" t="s">
        <v>475</v>
      </c>
      <c r="AF8083">
        <f>MONTH(Table1[[#This Row],[Date Sent]])</f>
        <v>5</v>
      </c>
      <c r="AG8083">
        <f>YEAR(Table1[[#This Row],[Date Sent]])</f>
        <v>2024</v>
      </c>
      <c r="AH8083"/>
    </row>
    <row r="8084" spans="1:34" x14ac:dyDescent="0.2">
      <c r="A8084" t="s">
        <v>620</v>
      </c>
      <c r="B8084" t="s">
        <v>8415</v>
      </c>
      <c r="C8084" s="1">
        <v>140.33000000000001</v>
      </c>
      <c r="D8084" s="5">
        <v>45394</v>
      </c>
      <c r="E8084" t="s">
        <v>51</v>
      </c>
      <c r="F8084" t="s">
        <v>2265</v>
      </c>
      <c r="G8084" s="16" t="s">
        <v>8418</v>
      </c>
      <c r="H8084" s="1"/>
      <c r="J8084"/>
      <c r="AC8084" s="5">
        <v>45418</v>
      </c>
      <c r="AD8084" t="s">
        <v>14587</v>
      </c>
      <c r="AE8084" t="s">
        <v>475</v>
      </c>
      <c r="AF8084">
        <f>MONTH(Table1[[#This Row],[Date Sent]])</f>
        <v>5</v>
      </c>
      <c r="AG8084">
        <f>YEAR(Table1[[#This Row],[Date Sent]])</f>
        <v>2024</v>
      </c>
      <c r="AH8084"/>
    </row>
    <row r="8085" spans="1:34" x14ac:dyDescent="0.2">
      <c r="A8085" t="s">
        <v>620</v>
      </c>
      <c r="B8085" t="s">
        <v>8415</v>
      </c>
      <c r="C8085" s="1">
        <v>45.99</v>
      </c>
      <c r="D8085" s="5">
        <v>45395</v>
      </c>
      <c r="E8085" t="s">
        <v>18</v>
      </c>
      <c r="F8085" t="s">
        <v>6</v>
      </c>
      <c r="G8085" s="16" t="s">
        <v>8419</v>
      </c>
      <c r="H8085" s="1"/>
      <c r="J8085"/>
      <c r="AC8085" s="5">
        <v>45418</v>
      </c>
      <c r="AD8085" t="s">
        <v>14587</v>
      </c>
      <c r="AE8085" t="s">
        <v>475</v>
      </c>
      <c r="AF8085">
        <f>MONTH(Table1[[#This Row],[Date Sent]])</f>
        <v>5</v>
      </c>
      <c r="AG8085">
        <f>YEAR(Table1[[#This Row],[Date Sent]])</f>
        <v>2024</v>
      </c>
      <c r="AH8085"/>
    </row>
    <row r="8086" spans="1:34" x14ac:dyDescent="0.2">
      <c r="A8086" t="s">
        <v>620</v>
      </c>
      <c r="B8086" t="s">
        <v>8415</v>
      </c>
      <c r="C8086" s="1">
        <v>9.98</v>
      </c>
      <c r="D8086" s="5">
        <v>45395</v>
      </c>
      <c r="E8086" t="s">
        <v>6</v>
      </c>
      <c r="F8086" t="s">
        <v>18</v>
      </c>
      <c r="G8086" s="16" t="s">
        <v>8420</v>
      </c>
      <c r="H8086" s="1"/>
      <c r="J8086"/>
      <c r="AC8086" s="5">
        <v>45418</v>
      </c>
      <c r="AD8086" t="s">
        <v>14587</v>
      </c>
      <c r="AE8086" t="s">
        <v>475</v>
      </c>
      <c r="AF8086">
        <f>MONTH(Table1[[#This Row],[Date Sent]])</f>
        <v>5</v>
      </c>
      <c r="AG8086">
        <f>YEAR(Table1[[#This Row],[Date Sent]])</f>
        <v>2024</v>
      </c>
      <c r="AH8086"/>
    </row>
    <row r="8087" spans="1:34" x14ac:dyDescent="0.2">
      <c r="A8087" t="s">
        <v>620</v>
      </c>
      <c r="B8087" t="s">
        <v>8415</v>
      </c>
      <c r="C8087" s="1">
        <v>322.02</v>
      </c>
      <c r="D8087" s="5">
        <v>45397</v>
      </c>
      <c r="E8087" t="s">
        <v>13</v>
      </c>
      <c r="F8087" t="s">
        <v>918</v>
      </c>
      <c r="G8087" s="16" t="s">
        <v>8421</v>
      </c>
      <c r="H8087" s="1">
        <v>83.94</v>
      </c>
      <c r="I8087" t="s">
        <v>16</v>
      </c>
      <c r="J8087" t="s">
        <v>1057</v>
      </c>
      <c r="K8087" s="1">
        <v>110.80000000000001</v>
      </c>
      <c r="L8087" t="s">
        <v>15</v>
      </c>
      <c r="M8087" t="s">
        <v>8422</v>
      </c>
      <c r="N8087" s="1">
        <v>127.27999999999997</v>
      </c>
      <c r="O8087" t="s">
        <v>21</v>
      </c>
      <c r="P8087" t="s">
        <v>1722</v>
      </c>
      <c r="AC8087" s="5">
        <v>45418</v>
      </c>
      <c r="AD8087" t="s">
        <v>14587</v>
      </c>
      <c r="AE8087" t="s">
        <v>475</v>
      </c>
      <c r="AF8087">
        <f>MONTH(Table1[[#This Row],[Date Sent]])</f>
        <v>5</v>
      </c>
      <c r="AG8087">
        <f>YEAR(Table1[[#This Row],[Date Sent]])</f>
        <v>2024</v>
      </c>
      <c r="AH8087"/>
    </row>
    <row r="8088" spans="1:34" x14ac:dyDescent="0.2">
      <c r="A8088" t="s">
        <v>195</v>
      </c>
      <c r="B8088" t="s">
        <v>8423</v>
      </c>
      <c r="C8088" s="1">
        <v>199.01</v>
      </c>
      <c r="D8088" s="5">
        <v>45404</v>
      </c>
      <c r="E8088" t="s">
        <v>21</v>
      </c>
      <c r="F8088" t="s">
        <v>33</v>
      </c>
      <c r="G8088" s="16" t="s">
        <v>8424</v>
      </c>
      <c r="H8088" s="1"/>
      <c r="J8088"/>
      <c r="AC8088" s="5">
        <v>45418</v>
      </c>
      <c r="AD8088" t="s">
        <v>14673</v>
      </c>
      <c r="AE8088" t="s">
        <v>13208</v>
      </c>
      <c r="AF8088">
        <f>MONTH(Table1[[#This Row],[Date Sent]])</f>
        <v>5</v>
      </c>
      <c r="AG8088">
        <f>YEAR(Table1[[#This Row],[Date Sent]])</f>
        <v>2024</v>
      </c>
      <c r="AH8088"/>
    </row>
    <row r="8089" spans="1:34" x14ac:dyDescent="0.2">
      <c r="A8089" t="s">
        <v>191</v>
      </c>
      <c r="B8089" t="s">
        <v>8425</v>
      </c>
      <c r="C8089" s="1">
        <v>54.8</v>
      </c>
      <c r="D8089" s="5">
        <v>45366</v>
      </c>
      <c r="E8089" t="s">
        <v>13</v>
      </c>
      <c r="F8089" t="s">
        <v>33</v>
      </c>
      <c r="G8089" s="16" t="s">
        <v>1710</v>
      </c>
      <c r="H8089" s="1"/>
      <c r="J8089"/>
      <c r="AC8089" s="5">
        <v>45418</v>
      </c>
      <c r="AD8089" t="s">
        <v>13371</v>
      </c>
      <c r="AE8089" t="s">
        <v>156</v>
      </c>
      <c r="AF8089">
        <f>MONTH(Table1[[#This Row],[Date Sent]])</f>
        <v>5</v>
      </c>
      <c r="AG8089">
        <f>YEAR(Table1[[#This Row],[Date Sent]])</f>
        <v>2024</v>
      </c>
      <c r="AH8089"/>
    </row>
    <row r="8090" spans="1:34" x14ac:dyDescent="0.2">
      <c r="A8090" t="s">
        <v>191</v>
      </c>
      <c r="B8090" t="s">
        <v>8425</v>
      </c>
      <c r="C8090" s="1">
        <v>153.58000000000001</v>
      </c>
      <c r="D8090" s="5">
        <v>45366</v>
      </c>
      <c r="E8090" t="s">
        <v>8</v>
      </c>
      <c r="F8090" t="s">
        <v>33</v>
      </c>
      <c r="G8090" s="16" t="s">
        <v>8426</v>
      </c>
      <c r="H8090" s="1"/>
      <c r="J8090"/>
      <c r="AC8090" s="5">
        <v>45418</v>
      </c>
      <c r="AD8090" t="s">
        <v>13371</v>
      </c>
      <c r="AE8090" t="s">
        <v>156</v>
      </c>
      <c r="AF8090">
        <f>MONTH(Table1[[#This Row],[Date Sent]])</f>
        <v>5</v>
      </c>
      <c r="AG8090">
        <f>YEAR(Table1[[#This Row],[Date Sent]])</f>
        <v>2024</v>
      </c>
      <c r="AH8090"/>
    </row>
    <row r="8091" spans="1:34" x14ac:dyDescent="0.2">
      <c r="A8091" t="s">
        <v>191</v>
      </c>
      <c r="B8091" t="s">
        <v>8425</v>
      </c>
      <c r="C8091" s="1">
        <v>80</v>
      </c>
      <c r="D8091" s="5">
        <v>45372</v>
      </c>
      <c r="E8091" t="s">
        <v>30</v>
      </c>
      <c r="F8091" t="s">
        <v>6</v>
      </c>
      <c r="G8091" s="16" t="s">
        <v>8427</v>
      </c>
      <c r="H8091" s="1"/>
      <c r="J8091"/>
      <c r="AC8091" s="5">
        <v>45418</v>
      </c>
      <c r="AD8091" t="s">
        <v>13371</v>
      </c>
      <c r="AE8091" t="s">
        <v>156</v>
      </c>
      <c r="AF8091">
        <f>MONTH(Table1[[#This Row],[Date Sent]])</f>
        <v>5</v>
      </c>
      <c r="AG8091">
        <f>YEAR(Table1[[#This Row],[Date Sent]])</f>
        <v>2024</v>
      </c>
      <c r="AH8091"/>
    </row>
    <row r="8092" spans="1:34" x14ac:dyDescent="0.2">
      <c r="A8092" t="s">
        <v>191</v>
      </c>
      <c r="B8092" t="s">
        <v>8425</v>
      </c>
      <c r="C8092" s="1">
        <v>63.6</v>
      </c>
      <c r="D8092" s="5">
        <v>45384</v>
      </c>
      <c r="E8092" t="s">
        <v>13</v>
      </c>
      <c r="F8092" t="s">
        <v>33</v>
      </c>
      <c r="G8092" s="16" t="s">
        <v>1076</v>
      </c>
      <c r="H8092" s="1"/>
      <c r="J8092"/>
      <c r="AC8092" s="5">
        <v>45418</v>
      </c>
      <c r="AD8092" t="s">
        <v>13371</v>
      </c>
      <c r="AE8092" t="s">
        <v>156</v>
      </c>
      <c r="AF8092">
        <f>MONTH(Table1[[#This Row],[Date Sent]])</f>
        <v>5</v>
      </c>
      <c r="AG8092">
        <f>YEAR(Table1[[#This Row],[Date Sent]])</f>
        <v>2024</v>
      </c>
      <c r="AH8092"/>
    </row>
    <row r="8093" spans="1:34" x14ac:dyDescent="0.2">
      <c r="A8093" t="s">
        <v>191</v>
      </c>
      <c r="B8093" t="s">
        <v>8425</v>
      </c>
      <c r="C8093" s="1">
        <v>486.27</v>
      </c>
      <c r="D8093" s="5">
        <v>45385</v>
      </c>
      <c r="E8093" t="s">
        <v>21</v>
      </c>
      <c r="F8093" t="s">
        <v>918</v>
      </c>
      <c r="G8093" s="16" t="s">
        <v>8428</v>
      </c>
      <c r="H8093" s="1">
        <v>261.58500000000004</v>
      </c>
      <c r="I8093" t="s">
        <v>21</v>
      </c>
      <c r="J8093" t="s">
        <v>1722</v>
      </c>
      <c r="K8093" s="1">
        <v>224.68</v>
      </c>
      <c r="L8093" t="s">
        <v>17</v>
      </c>
      <c r="M8093" t="s">
        <v>8429</v>
      </c>
      <c r="AC8093" s="5">
        <v>45418</v>
      </c>
      <c r="AD8093" t="s">
        <v>13371</v>
      </c>
      <c r="AE8093" t="s">
        <v>156</v>
      </c>
      <c r="AF8093">
        <f>MONTH(Table1[[#This Row],[Date Sent]])</f>
        <v>5</v>
      </c>
      <c r="AG8093">
        <f>YEAR(Table1[[#This Row],[Date Sent]])</f>
        <v>2024</v>
      </c>
      <c r="AH8093"/>
    </row>
    <row r="8094" spans="1:34" x14ac:dyDescent="0.2">
      <c r="A8094" t="s">
        <v>191</v>
      </c>
      <c r="B8094" t="s">
        <v>8425</v>
      </c>
      <c r="C8094" s="1">
        <v>108.71</v>
      </c>
      <c r="D8094" s="5">
        <v>45393</v>
      </c>
      <c r="E8094" t="s">
        <v>40</v>
      </c>
      <c r="F8094" t="s">
        <v>39</v>
      </c>
      <c r="G8094" s="16" t="s">
        <v>8430</v>
      </c>
      <c r="H8094" s="1"/>
      <c r="J8094"/>
      <c r="AC8094" s="5">
        <v>45418</v>
      </c>
      <c r="AD8094" t="s">
        <v>13371</v>
      </c>
      <c r="AE8094" t="s">
        <v>156</v>
      </c>
      <c r="AF8094">
        <f>MONTH(Table1[[#This Row],[Date Sent]])</f>
        <v>5</v>
      </c>
      <c r="AG8094">
        <f>YEAR(Table1[[#This Row],[Date Sent]])</f>
        <v>2024</v>
      </c>
      <c r="AH8094"/>
    </row>
    <row r="8095" spans="1:34" x14ac:dyDescent="0.2">
      <c r="A8095" t="s">
        <v>191</v>
      </c>
      <c r="B8095" t="s">
        <v>8425</v>
      </c>
      <c r="C8095" s="1">
        <v>26.09</v>
      </c>
      <c r="D8095" s="5">
        <v>45395</v>
      </c>
      <c r="E8095" t="s">
        <v>18</v>
      </c>
      <c r="F8095" t="s">
        <v>6</v>
      </c>
      <c r="G8095" s="16" t="s">
        <v>8431</v>
      </c>
      <c r="H8095" s="1"/>
      <c r="J8095"/>
      <c r="AC8095" s="5">
        <v>45418</v>
      </c>
      <c r="AD8095" t="s">
        <v>13371</v>
      </c>
      <c r="AE8095" t="s">
        <v>156</v>
      </c>
      <c r="AF8095">
        <f>MONTH(Table1[[#This Row],[Date Sent]])</f>
        <v>5</v>
      </c>
      <c r="AG8095">
        <f>YEAR(Table1[[#This Row],[Date Sent]])</f>
        <v>2024</v>
      </c>
      <c r="AH8095"/>
    </row>
    <row r="8096" spans="1:34" x14ac:dyDescent="0.2">
      <c r="A8096" t="s">
        <v>325</v>
      </c>
      <c r="B8096" t="s">
        <v>8432</v>
      </c>
      <c r="C8096" s="1">
        <v>11.88</v>
      </c>
      <c r="D8096" s="5">
        <v>45402</v>
      </c>
      <c r="E8096" t="s">
        <v>11</v>
      </c>
      <c r="F8096" t="s">
        <v>17</v>
      </c>
      <c r="G8096" s="16" t="s">
        <v>8433</v>
      </c>
      <c r="H8096" s="1"/>
      <c r="J8096"/>
      <c r="AC8096" s="5">
        <v>45418</v>
      </c>
      <c r="AD8096" t="s">
        <v>13212</v>
      </c>
      <c r="AE8096" t="s">
        <v>272</v>
      </c>
      <c r="AF8096">
        <f>MONTH(Table1[[#This Row],[Date Sent]])</f>
        <v>5</v>
      </c>
      <c r="AG8096">
        <f>YEAR(Table1[[#This Row],[Date Sent]])</f>
        <v>2024</v>
      </c>
      <c r="AH8096"/>
    </row>
    <row r="8097" spans="1:34" x14ac:dyDescent="0.2">
      <c r="A8097" t="s">
        <v>325</v>
      </c>
      <c r="B8097" t="s">
        <v>8432</v>
      </c>
      <c r="C8097" s="1">
        <v>120.85</v>
      </c>
      <c r="D8097" s="5">
        <v>45404</v>
      </c>
      <c r="E8097" t="s">
        <v>11</v>
      </c>
      <c r="F8097" t="s">
        <v>16</v>
      </c>
      <c r="G8097" s="16" t="s">
        <v>1057</v>
      </c>
      <c r="H8097" s="1"/>
      <c r="J8097"/>
      <c r="AC8097" s="5">
        <v>45418</v>
      </c>
      <c r="AD8097" t="s">
        <v>13212</v>
      </c>
      <c r="AE8097" t="s">
        <v>272</v>
      </c>
      <c r="AF8097">
        <f>MONTH(Table1[[#This Row],[Date Sent]])</f>
        <v>5</v>
      </c>
      <c r="AG8097">
        <f>YEAR(Table1[[#This Row],[Date Sent]])</f>
        <v>2024</v>
      </c>
      <c r="AH8097"/>
    </row>
    <row r="8098" spans="1:34" x14ac:dyDescent="0.2">
      <c r="A8098" t="s">
        <v>325</v>
      </c>
      <c r="B8098" t="s">
        <v>8432</v>
      </c>
      <c r="C8098" s="1">
        <v>236.52</v>
      </c>
      <c r="D8098" s="5">
        <v>45405</v>
      </c>
      <c r="E8098" t="s">
        <v>11</v>
      </c>
      <c r="F8098" t="s">
        <v>21</v>
      </c>
      <c r="G8098" s="16" t="s">
        <v>1722</v>
      </c>
      <c r="H8098" s="1"/>
      <c r="J8098"/>
      <c r="AC8098" s="5">
        <v>45418</v>
      </c>
      <c r="AD8098" t="s">
        <v>13212</v>
      </c>
      <c r="AE8098" t="s">
        <v>272</v>
      </c>
      <c r="AF8098">
        <f>MONTH(Table1[[#This Row],[Date Sent]])</f>
        <v>5</v>
      </c>
      <c r="AG8098">
        <f>YEAR(Table1[[#This Row],[Date Sent]])</f>
        <v>2024</v>
      </c>
      <c r="AH8098"/>
    </row>
    <row r="8099" spans="1:34" x14ac:dyDescent="0.2">
      <c r="A8099" t="s">
        <v>325</v>
      </c>
      <c r="B8099" t="s">
        <v>8432</v>
      </c>
      <c r="C8099" s="1">
        <v>72.14</v>
      </c>
      <c r="D8099" s="5">
        <v>45405</v>
      </c>
      <c r="E8099" t="s">
        <v>11</v>
      </c>
      <c r="F8099" t="s">
        <v>21</v>
      </c>
      <c r="G8099" s="16" t="s">
        <v>8434</v>
      </c>
      <c r="H8099" s="1"/>
      <c r="J8099"/>
      <c r="AC8099" s="5">
        <v>45418</v>
      </c>
      <c r="AD8099" t="s">
        <v>13212</v>
      </c>
      <c r="AE8099" t="s">
        <v>272</v>
      </c>
      <c r="AF8099">
        <f>MONTH(Table1[[#This Row],[Date Sent]])</f>
        <v>5</v>
      </c>
      <c r="AG8099">
        <f>YEAR(Table1[[#This Row],[Date Sent]])</f>
        <v>2024</v>
      </c>
      <c r="AH8099"/>
    </row>
    <row r="8100" spans="1:34" x14ac:dyDescent="0.2">
      <c r="A8100" t="s">
        <v>682</v>
      </c>
      <c r="B8100" t="s">
        <v>8435</v>
      </c>
      <c r="C8100" s="1">
        <v>110.79</v>
      </c>
      <c r="D8100" s="5">
        <v>45372</v>
      </c>
      <c r="E8100" t="s">
        <v>21</v>
      </c>
      <c r="F8100" t="s">
        <v>33</v>
      </c>
      <c r="G8100" s="16" t="s">
        <v>8436</v>
      </c>
      <c r="H8100" s="1"/>
      <c r="J8100"/>
      <c r="AC8100" s="5">
        <v>45418</v>
      </c>
      <c r="AD8100" t="s">
        <v>14654</v>
      </c>
      <c r="AE8100" t="s">
        <v>272</v>
      </c>
      <c r="AF8100">
        <f>MONTH(Table1[[#This Row],[Date Sent]])</f>
        <v>5</v>
      </c>
      <c r="AG8100">
        <f>YEAR(Table1[[#This Row],[Date Sent]])</f>
        <v>2024</v>
      </c>
      <c r="AH8100"/>
    </row>
    <row r="8101" spans="1:34" x14ac:dyDescent="0.2">
      <c r="A8101" t="s">
        <v>682</v>
      </c>
      <c r="B8101" t="s">
        <v>8435</v>
      </c>
      <c r="C8101" s="1">
        <v>215.9</v>
      </c>
      <c r="D8101" s="5">
        <v>45374</v>
      </c>
      <c r="E8101" t="s">
        <v>21</v>
      </c>
      <c r="F8101" t="s">
        <v>33</v>
      </c>
      <c r="G8101" s="16" t="s">
        <v>8437</v>
      </c>
      <c r="H8101" s="1"/>
      <c r="J8101"/>
      <c r="AC8101" s="5">
        <v>45418</v>
      </c>
      <c r="AD8101" t="s">
        <v>14654</v>
      </c>
      <c r="AE8101" t="s">
        <v>272</v>
      </c>
      <c r="AF8101">
        <f>MONTH(Table1[[#This Row],[Date Sent]])</f>
        <v>5</v>
      </c>
      <c r="AG8101">
        <f>YEAR(Table1[[#This Row],[Date Sent]])</f>
        <v>2024</v>
      </c>
      <c r="AH8101"/>
    </row>
    <row r="8102" spans="1:34" x14ac:dyDescent="0.2">
      <c r="A8102" t="s">
        <v>682</v>
      </c>
      <c r="B8102" t="s">
        <v>8435</v>
      </c>
      <c r="C8102" s="1">
        <v>38.909999999999997</v>
      </c>
      <c r="D8102" s="5">
        <v>45377</v>
      </c>
      <c r="E8102" t="s">
        <v>21</v>
      </c>
      <c r="F8102" t="s">
        <v>39</v>
      </c>
      <c r="G8102" s="16" t="s">
        <v>8438</v>
      </c>
      <c r="H8102" s="1"/>
      <c r="J8102"/>
      <c r="AC8102" s="5">
        <v>45418</v>
      </c>
      <c r="AD8102" t="s">
        <v>14654</v>
      </c>
      <c r="AE8102" t="s">
        <v>272</v>
      </c>
      <c r="AF8102">
        <f>MONTH(Table1[[#This Row],[Date Sent]])</f>
        <v>5</v>
      </c>
      <c r="AG8102">
        <f>YEAR(Table1[[#This Row],[Date Sent]])</f>
        <v>2024</v>
      </c>
      <c r="AH8102"/>
    </row>
    <row r="8103" spans="1:34" x14ac:dyDescent="0.2">
      <c r="A8103" t="s">
        <v>682</v>
      </c>
      <c r="B8103" t="s">
        <v>8435</v>
      </c>
      <c r="C8103" s="1">
        <v>74.67</v>
      </c>
      <c r="D8103" s="5">
        <v>45377</v>
      </c>
      <c r="E8103" t="s">
        <v>21</v>
      </c>
      <c r="F8103" t="s">
        <v>33</v>
      </c>
      <c r="G8103" s="16" t="s">
        <v>8439</v>
      </c>
      <c r="H8103" s="1"/>
      <c r="J8103"/>
      <c r="AC8103" s="5">
        <v>45418</v>
      </c>
      <c r="AD8103" t="s">
        <v>14654</v>
      </c>
      <c r="AE8103" t="s">
        <v>272</v>
      </c>
      <c r="AF8103">
        <f>MONTH(Table1[[#This Row],[Date Sent]])</f>
        <v>5</v>
      </c>
      <c r="AG8103">
        <f>YEAR(Table1[[#This Row],[Date Sent]])</f>
        <v>2024</v>
      </c>
      <c r="AH8103"/>
    </row>
    <row r="8104" spans="1:34" x14ac:dyDescent="0.2">
      <c r="A8104" t="s">
        <v>682</v>
      </c>
      <c r="B8104" t="s">
        <v>8435</v>
      </c>
      <c r="C8104" s="1">
        <v>62.49</v>
      </c>
      <c r="D8104" s="5">
        <v>45383</v>
      </c>
      <c r="E8104" t="s">
        <v>21</v>
      </c>
      <c r="F8104" t="s">
        <v>33</v>
      </c>
      <c r="G8104" s="16" t="s">
        <v>8440</v>
      </c>
      <c r="H8104" s="1"/>
      <c r="J8104"/>
      <c r="AC8104" s="5">
        <v>45418</v>
      </c>
      <c r="AD8104" t="s">
        <v>14654</v>
      </c>
      <c r="AE8104" t="s">
        <v>272</v>
      </c>
      <c r="AF8104">
        <f>MONTH(Table1[[#This Row],[Date Sent]])</f>
        <v>5</v>
      </c>
      <c r="AG8104">
        <f>YEAR(Table1[[#This Row],[Date Sent]])</f>
        <v>2024</v>
      </c>
      <c r="AH8104"/>
    </row>
    <row r="8105" spans="1:34" x14ac:dyDescent="0.2">
      <c r="A8105" t="s">
        <v>682</v>
      </c>
      <c r="B8105" t="s">
        <v>8435</v>
      </c>
      <c r="C8105" s="1">
        <v>130.15</v>
      </c>
      <c r="D8105" s="5">
        <v>45389</v>
      </c>
      <c r="E8105" t="s">
        <v>21</v>
      </c>
      <c r="F8105" t="s">
        <v>33</v>
      </c>
      <c r="G8105" s="16" t="s">
        <v>8441</v>
      </c>
      <c r="H8105" s="1"/>
      <c r="J8105"/>
      <c r="AC8105" s="5">
        <v>45418</v>
      </c>
      <c r="AD8105" t="s">
        <v>14654</v>
      </c>
      <c r="AE8105" t="s">
        <v>272</v>
      </c>
      <c r="AF8105">
        <f>MONTH(Table1[[#This Row],[Date Sent]])</f>
        <v>5</v>
      </c>
      <c r="AG8105">
        <f>YEAR(Table1[[#This Row],[Date Sent]])</f>
        <v>2024</v>
      </c>
      <c r="AH8105"/>
    </row>
    <row r="8106" spans="1:34" x14ac:dyDescent="0.2">
      <c r="A8106" t="s">
        <v>682</v>
      </c>
      <c r="B8106" t="s">
        <v>8435</v>
      </c>
      <c r="C8106" s="1">
        <v>134.04</v>
      </c>
      <c r="D8106" s="5">
        <v>45399</v>
      </c>
      <c r="E8106" t="s">
        <v>21</v>
      </c>
      <c r="F8106" t="s">
        <v>33</v>
      </c>
      <c r="G8106" s="16" t="s">
        <v>8442</v>
      </c>
      <c r="H8106" s="1"/>
      <c r="J8106"/>
      <c r="AC8106" s="5">
        <v>45418</v>
      </c>
      <c r="AD8106" t="s">
        <v>14654</v>
      </c>
      <c r="AE8106" t="s">
        <v>272</v>
      </c>
      <c r="AF8106">
        <f>MONTH(Table1[[#This Row],[Date Sent]])</f>
        <v>5</v>
      </c>
      <c r="AG8106">
        <f>YEAR(Table1[[#This Row],[Date Sent]])</f>
        <v>2024</v>
      </c>
      <c r="AH8106"/>
    </row>
    <row r="8107" spans="1:34" x14ac:dyDescent="0.2">
      <c r="A8107" t="s">
        <v>5802</v>
      </c>
      <c r="B8107" t="s">
        <v>8443</v>
      </c>
      <c r="C8107" s="1">
        <v>172</v>
      </c>
      <c r="D8107" s="5">
        <v>45407</v>
      </c>
      <c r="E8107" t="s">
        <v>17</v>
      </c>
      <c r="F8107" t="s">
        <v>39</v>
      </c>
      <c r="G8107" s="16" t="s">
        <v>8444</v>
      </c>
      <c r="H8107" s="1"/>
      <c r="J8107"/>
      <c r="AC8107" s="5">
        <v>45418</v>
      </c>
      <c r="AD8107" t="s">
        <v>11649</v>
      </c>
      <c r="AE8107" t="s">
        <v>11649</v>
      </c>
      <c r="AF8107">
        <f>MONTH(Table1[[#This Row],[Date Sent]])</f>
        <v>5</v>
      </c>
      <c r="AG8107">
        <f>YEAR(Table1[[#This Row],[Date Sent]])</f>
        <v>2024</v>
      </c>
      <c r="AH8107"/>
    </row>
    <row r="8108" spans="1:34" x14ac:dyDescent="0.2">
      <c r="A8108" t="s">
        <v>5802</v>
      </c>
      <c r="B8108" t="s">
        <v>8443</v>
      </c>
      <c r="C8108" s="1">
        <v>32.21</v>
      </c>
      <c r="D8108" s="5">
        <v>45407</v>
      </c>
      <c r="E8108" t="s">
        <v>17</v>
      </c>
      <c r="F8108" t="s">
        <v>33</v>
      </c>
      <c r="G8108" s="16" t="s">
        <v>8445</v>
      </c>
      <c r="H8108" s="1"/>
      <c r="J8108"/>
      <c r="AC8108" s="5">
        <v>45418</v>
      </c>
      <c r="AD8108" t="s">
        <v>11649</v>
      </c>
      <c r="AE8108" t="s">
        <v>11649</v>
      </c>
      <c r="AF8108">
        <f>MONTH(Table1[[#This Row],[Date Sent]])</f>
        <v>5</v>
      </c>
      <c r="AG8108">
        <f>YEAR(Table1[[#This Row],[Date Sent]])</f>
        <v>2024</v>
      </c>
      <c r="AH8108"/>
    </row>
    <row r="8109" spans="1:34" x14ac:dyDescent="0.2">
      <c r="A8109" t="s">
        <v>5802</v>
      </c>
      <c r="B8109" t="s">
        <v>8443</v>
      </c>
      <c r="C8109" s="1">
        <v>271.33999999999997</v>
      </c>
      <c r="D8109" s="5">
        <v>45408</v>
      </c>
      <c r="E8109" t="s">
        <v>17</v>
      </c>
      <c r="F8109" t="s">
        <v>33</v>
      </c>
      <c r="G8109" s="16" t="s">
        <v>8446</v>
      </c>
      <c r="H8109" s="1"/>
      <c r="J8109"/>
      <c r="AC8109" s="5">
        <v>45418</v>
      </c>
      <c r="AD8109" t="s">
        <v>11649</v>
      </c>
      <c r="AE8109" t="s">
        <v>11649</v>
      </c>
      <c r="AF8109">
        <f>MONTH(Table1[[#This Row],[Date Sent]])</f>
        <v>5</v>
      </c>
      <c r="AG8109">
        <f>YEAR(Table1[[#This Row],[Date Sent]])</f>
        <v>2024</v>
      </c>
      <c r="AH8109"/>
    </row>
    <row r="8110" spans="1:34" x14ac:dyDescent="0.2">
      <c r="A8110" t="s">
        <v>5802</v>
      </c>
      <c r="B8110" t="s">
        <v>8443</v>
      </c>
      <c r="C8110" s="1">
        <v>36.53</v>
      </c>
      <c r="D8110" s="5">
        <v>45411</v>
      </c>
      <c r="E8110" t="s">
        <v>15</v>
      </c>
      <c r="F8110" t="s">
        <v>39</v>
      </c>
      <c r="G8110" s="16" t="s">
        <v>8447</v>
      </c>
      <c r="H8110" s="1"/>
      <c r="J8110"/>
      <c r="AC8110" s="5">
        <v>45418</v>
      </c>
      <c r="AD8110" t="s">
        <v>11649</v>
      </c>
      <c r="AE8110" t="s">
        <v>11649</v>
      </c>
      <c r="AF8110">
        <f>MONTH(Table1[[#This Row],[Date Sent]])</f>
        <v>5</v>
      </c>
      <c r="AG8110">
        <f>YEAR(Table1[[#This Row],[Date Sent]])</f>
        <v>2024</v>
      </c>
      <c r="AH8110"/>
    </row>
    <row r="8111" spans="1:34" x14ac:dyDescent="0.2">
      <c r="A8111" t="s">
        <v>5802</v>
      </c>
      <c r="B8111" t="s">
        <v>8443</v>
      </c>
      <c r="C8111" s="1">
        <v>30.23</v>
      </c>
      <c r="D8111" s="5">
        <v>45412</v>
      </c>
      <c r="E8111" t="s">
        <v>21</v>
      </c>
      <c r="F8111" t="s">
        <v>33</v>
      </c>
      <c r="G8111" s="16" t="s">
        <v>8448</v>
      </c>
      <c r="H8111" s="1"/>
      <c r="J8111"/>
      <c r="AC8111" s="5">
        <v>45418</v>
      </c>
      <c r="AD8111" t="s">
        <v>11649</v>
      </c>
      <c r="AE8111" t="s">
        <v>11649</v>
      </c>
      <c r="AF8111">
        <f>MONTH(Table1[[#This Row],[Date Sent]])</f>
        <v>5</v>
      </c>
      <c r="AG8111">
        <f>YEAR(Table1[[#This Row],[Date Sent]])</f>
        <v>2024</v>
      </c>
      <c r="AH8111"/>
    </row>
    <row r="8112" spans="1:34" x14ac:dyDescent="0.2">
      <c r="A8112" t="s">
        <v>5802</v>
      </c>
      <c r="B8112" t="s">
        <v>8443</v>
      </c>
      <c r="C8112" s="1">
        <v>15.1</v>
      </c>
      <c r="D8112" s="5">
        <v>45412</v>
      </c>
      <c r="E8112" t="s">
        <v>21</v>
      </c>
      <c r="F8112" t="s">
        <v>33</v>
      </c>
      <c r="G8112" s="16" t="s">
        <v>8449</v>
      </c>
      <c r="H8112" s="1"/>
      <c r="J8112"/>
      <c r="AC8112" s="5">
        <v>45418</v>
      </c>
      <c r="AD8112" t="s">
        <v>11649</v>
      </c>
      <c r="AE8112" t="s">
        <v>11649</v>
      </c>
      <c r="AF8112">
        <f>MONTH(Table1[[#This Row],[Date Sent]])</f>
        <v>5</v>
      </c>
      <c r="AG8112">
        <f>YEAR(Table1[[#This Row],[Date Sent]])</f>
        <v>2024</v>
      </c>
      <c r="AH8112"/>
    </row>
    <row r="8113" spans="1:34" x14ac:dyDescent="0.2">
      <c r="A8113" t="s">
        <v>5802</v>
      </c>
      <c r="B8113" t="s">
        <v>8443</v>
      </c>
      <c r="C8113" s="1">
        <v>17.16</v>
      </c>
      <c r="D8113" s="5">
        <v>45412</v>
      </c>
      <c r="E8113" t="s">
        <v>21</v>
      </c>
      <c r="F8113" t="s">
        <v>17</v>
      </c>
      <c r="G8113" s="16" t="s">
        <v>8450</v>
      </c>
      <c r="H8113" s="1"/>
      <c r="J8113"/>
      <c r="AC8113" s="5">
        <v>45418</v>
      </c>
      <c r="AD8113" t="s">
        <v>11649</v>
      </c>
      <c r="AE8113" t="s">
        <v>11649</v>
      </c>
      <c r="AF8113">
        <f>MONTH(Table1[[#This Row],[Date Sent]])</f>
        <v>5</v>
      </c>
      <c r="AG8113">
        <f>YEAR(Table1[[#This Row],[Date Sent]])</f>
        <v>2024</v>
      </c>
      <c r="AH8113"/>
    </row>
    <row r="8114" spans="1:34" x14ac:dyDescent="0.2">
      <c r="A8114" t="s">
        <v>5802</v>
      </c>
      <c r="B8114" t="s">
        <v>8443</v>
      </c>
      <c r="C8114" s="1">
        <v>109.93</v>
      </c>
      <c r="D8114" s="5">
        <v>45413</v>
      </c>
      <c r="E8114" t="s">
        <v>21</v>
      </c>
      <c r="F8114" t="s">
        <v>33</v>
      </c>
      <c r="G8114" s="16" t="s">
        <v>8451</v>
      </c>
      <c r="H8114" s="1"/>
      <c r="J8114"/>
      <c r="AC8114" s="5">
        <v>45418</v>
      </c>
      <c r="AD8114" t="s">
        <v>11649</v>
      </c>
      <c r="AE8114" t="s">
        <v>11649</v>
      </c>
      <c r="AF8114">
        <f>MONTH(Table1[[#This Row],[Date Sent]])</f>
        <v>5</v>
      </c>
      <c r="AG8114">
        <f>YEAR(Table1[[#This Row],[Date Sent]])</f>
        <v>2024</v>
      </c>
      <c r="AH8114"/>
    </row>
    <row r="8115" spans="1:34" x14ac:dyDescent="0.2">
      <c r="A8115" t="s">
        <v>5802</v>
      </c>
      <c r="B8115" t="s">
        <v>8443</v>
      </c>
      <c r="C8115" s="1">
        <v>23.06</v>
      </c>
      <c r="D8115" s="5">
        <v>45413</v>
      </c>
      <c r="E8115" t="s">
        <v>24</v>
      </c>
      <c r="F8115" t="s">
        <v>18</v>
      </c>
      <c r="G8115" s="16" t="s">
        <v>8452</v>
      </c>
      <c r="H8115" s="1"/>
      <c r="J8115"/>
      <c r="AC8115" s="5">
        <v>45418</v>
      </c>
      <c r="AD8115" t="s">
        <v>11649</v>
      </c>
      <c r="AE8115" t="s">
        <v>11649</v>
      </c>
      <c r="AF8115">
        <f>MONTH(Table1[[#This Row],[Date Sent]])</f>
        <v>5</v>
      </c>
      <c r="AG8115">
        <f>YEAR(Table1[[#This Row],[Date Sent]])</f>
        <v>2024</v>
      </c>
      <c r="AH8115"/>
    </row>
    <row r="8116" spans="1:34" x14ac:dyDescent="0.2">
      <c r="A8116" t="s">
        <v>5802</v>
      </c>
      <c r="B8116" t="s">
        <v>8443</v>
      </c>
      <c r="C8116" s="1">
        <v>78.010000000000005</v>
      </c>
      <c r="D8116" s="5">
        <v>45414</v>
      </c>
      <c r="E8116" t="s">
        <v>21</v>
      </c>
      <c r="F8116" t="s">
        <v>33</v>
      </c>
      <c r="G8116" s="16" t="s">
        <v>8453</v>
      </c>
      <c r="H8116" s="1"/>
      <c r="J8116"/>
      <c r="AC8116" s="5">
        <v>45418</v>
      </c>
      <c r="AD8116" t="s">
        <v>11649</v>
      </c>
      <c r="AE8116" t="s">
        <v>11649</v>
      </c>
      <c r="AF8116">
        <f>MONTH(Table1[[#This Row],[Date Sent]])</f>
        <v>5</v>
      </c>
      <c r="AG8116">
        <f>YEAR(Table1[[#This Row],[Date Sent]])</f>
        <v>2024</v>
      </c>
      <c r="AH8116"/>
    </row>
    <row r="8117" spans="1:34" x14ac:dyDescent="0.2">
      <c r="A8117" t="s">
        <v>627</v>
      </c>
      <c r="B8117" t="s">
        <v>8454</v>
      </c>
      <c r="C8117" s="1">
        <v>285.63</v>
      </c>
      <c r="D8117" s="5">
        <v>45406</v>
      </c>
      <c r="E8117" t="s">
        <v>21</v>
      </c>
      <c r="F8117" t="s">
        <v>15</v>
      </c>
      <c r="G8117" s="16" t="s">
        <v>8455</v>
      </c>
      <c r="H8117" s="1"/>
      <c r="J8117"/>
      <c r="AC8117" s="5">
        <v>45418</v>
      </c>
      <c r="AD8117" t="s">
        <v>13326</v>
      </c>
      <c r="AE8117" t="s">
        <v>266</v>
      </c>
      <c r="AF8117">
        <f>MONTH(Table1[[#This Row],[Date Sent]])</f>
        <v>5</v>
      </c>
      <c r="AG8117">
        <f>YEAR(Table1[[#This Row],[Date Sent]])</f>
        <v>2024</v>
      </c>
      <c r="AH8117"/>
    </row>
    <row r="8118" spans="1:34" x14ac:dyDescent="0.2">
      <c r="A8118" t="s">
        <v>627</v>
      </c>
      <c r="B8118" t="s">
        <v>8454</v>
      </c>
      <c r="C8118" s="1">
        <v>36.33</v>
      </c>
      <c r="D8118" s="5">
        <v>45408</v>
      </c>
      <c r="E8118" t="s">
        <v>33</v>
      </c>
      <c r="F8118" t="s">
        <v>39</v>
      </c>
      <c r="G8118" s="16" t="s">
        <v>8456</v>
      </c>
      <c r="H8118" s="1"/>
      <c r="J8118"/>
      <c r="AC8118" s="5">
        <v>45418</v>
      </c>
      <c r="AD8118" t="s">
        <v>13326</v>
      </c>
      <c r="AE8118" t="s">
        <v>266</v>
      </c>
      <c r="AF8118">
        <f>MONTH(Table1[[#This Row],[Date Sent]])</f>
        <v>5</v>
      </c>
      <c r="AG8118">
        <f>YEAR(Table1[[#This Row],[Date Sent]])</f>
        <v>2024</v>
      </c>
      <c r="AH8118"/>
    </row>
    <row r="8119" spans="1:34" x14ac:dyDescent="0.2">
      <c r="A8119" t="s">
        <v>627</v>
      </c>
      <c r="B8119" t="s">
        <v>8454</v>
      </c>
      <c r="C8119" s="1">
        <v>58</v>
      </c>
      <c r="D8119" s="5">
        <v>45408</v>
      </c>
      <c r="E8119" t="s">
        <v>33</v>
      </c>
      <c r="F8119" t="s">
        <v>16</v>
      </c>
      <c r="G8119" s="16" t="s">
        <v>8457</v>
      </c>
      <c r="H8119" s="1"/>
      <c r="J8119"/>
      <c r="AC8119" s="5">
        <v>45418</v>
      </c>
      <c r="AD8119" t="s">
        <v>13326</v>
      </c>
      <c r="AE8119" t="s">
        <v>266</v>
      </c>
      <c r="AF8119">
        <f>MONTH(Table1[[#This Row],[Date Sent]])</f>
        <v>5</v>
      </c>
      <c r="AG8119">
        <f>YEAR(Table1[[#This Row],[Date Sent]])</f>
        <v>2024</v>
      </c>
      <c r="AH8119"/>
    </row>
    <row r="8120" spans="1:34" x14ac:dyDescent="0.2">
      <c r="A8120" t="s">
        <v>627</v>
      </c>
      <c r="B8120" t="s">
        <v>8454</v>
      </c>
      <c r="C8120" s="1">
        <v>0.82</v>
      </c>
      <c r="D8120" s="5">
        <v>45409</v>
      </c>
      <c r="E8120" t="s">
        <v>25</v>
      </c>
      <c r="F8120" t="s">
        <v>33</v>
      </c>
      <c r="G8120" s="16" t="s">
        <v>8458</v>
      </c>
      <c r="H8120" s="1"/>
      <c r="J8120"/>
      <c r="AC8120" s="5">
        <v>45418</v>
      </c>
      <c r="AD8120" t="s">
        <v>13326</v>
      </c>
      <c r="AE8120" t="s">
        <v>266</v>
      </c>
      <c r="AF8120">
        <f>MONTH(Table1[[#This Row],[Date Sent]])</f>
        <v>5</v>
      </c>
      <c r="AG8120">
        <f>YEAR(Table1[[#This Row],[Date Sent]])</f>
        <v>2024</v>
      </c>
      <c r="AH8120"/>
    </row>
    <row r="8121" spans="1:34" x14ac:dyDescent="0.2">
      <c r="A8121" t="s">
        <v>627</v>
      </c>
      <c r="B8121" t="s">
        <v>8454</v>
      </c>
      <c r="C8121" s="1">
        <v>47.05</v>
      </c>
      <c r="D8121" s="5">
        <v>45409</v>
      </c>
      <c r="E8121" t="s">
        <v>25</v>
      </c>
      <c r="F8121" t="s">
        <v>33</v>
      </c>
      <c r="G8121" s="16" t="s">
        <v>8459</v>
      </c>
      <c r="H8121" s="1"/>
      <c r="J8121"/>
      <c r="AC8121" s="5">
        <v>45418</v>
      </c>
      <c r="AD8121" t="s">
        <v>13326</v>
      </c>
      <c r="AE8121" t="s">
        <v>266</v>
      </c>
      <c r="AF8121">
        <f>MONTH(Table1[[#This Row],[Date Sent]])</f>
        <v>5</v>
      </c>
      <c r="AG8121">
        <f>YEAR(Table1[[#This Row],[Date Sent]])</f>
        <v>2024</v>
      </c>
      <c r="AH8121"/>
    </row>
    <row r="8122" spans="1:34" x14ac:dyDescent="0.2">
      <c r="A8122" t="s">
        <v>627</v>
      </c>
      <c r="B8122" t="s">
        <v>8454</v>
      </c>
      <c r="C8122" s="1">
        <v>62.31</v>
      </c>
      <c r="D8122" s="5">
        <v>45410</v>
      </c>
      <c r="E8122" t="s">
        <v>17</v>
      </c>
      <c r="F8122" t="s">
        <v>33</v>
      </c>
      <c r="G8122" s="16" t="s">
        <v>8460</v>
      </c>
      <c r="H8122" s="1"/>
      <c r="J8122"/>
      <c r="AC8122" s="5">
        <v>45418</v>
      </c>
      <c r="AD8122" t="s">
        <v>13326</v>
      </c>
      <c r="AE8122" t="s">
        <v>266</v>
      </c>
      <c r="AF8122">
        <f>MONTH(Table1[[#This Row],[Date Sent]])</f>
        <v>5</v>
      </c>
      <c r="AG8122">
        <f>YEAR(Table1[[#This Row],[Date Sent]])</f>
        <v>2024</v>
      </c>
      <c r="AH8122"/>
    </row>
    <row r="8123" spans="1:34" x14ac:dyDescent="0.2">
      <c r="A8123" t="s">
        <v>3189</v>
      </c>
      <c r="B8123" t="s">
        <v>8461</v>
      </c>
      <c r="C8123" s="1">
        <v>622.54999999999995</v>
      </c>
      <c r="D8123" s="5">
        <v>45400</v>
      </c>
      <c r="E8123" t="s">
        <v>21</v>
      </c>
      <c r="F8123" t="s">
        <v>33</v>
      </c>
      <c r="G8123" s="16" t="s">
        <v>8462</v>
      </c>
      <c r="H8123" s="1"/>
      <c r="J8123"/>
      <c r="AC8123" s="5">
        <v>45418</v>
      </c>
      <c r="AD8123" t="s">
        <v>11649</v>
      </c>
      <c r="AE8123" t="s">
        <v>11649</v>
      </c>
      <c r="AF8123">
        <f>MONTH(Table1[[#This Row],[Date Sent]])</f>
        <v>5</v>
      </c>
      <c r="AG8123">
        <f>YEAR(Table1[[#This Row],[Date Sent]])</f>
        <v>2024</v>
      </c>
      <c r="AH8123"/>
    </row>
    <row r="8124" spans="1:34" x14ac:dyDescent="0.2">
      <c r="A8124" t="s">
        <v>419</v>
      </c>
      <c r="B8124" t="s">
        <v>8463</v>
      </c>
      <c r="C8124" s="1">
        <v>69.2</v>
      </c>
      <c r="D8124" s="5">
        <v>45395</v>
      </c>
      <c r="E8124" t="s">
        <v>21</v>
      </c>
      <c r="F8124" t="s">
        <v>33</v>
      </c>
      <c r="G8124" s="16" t="s">
        <v>923</v>
      </c>
      <c r="H8124" s="1"/>
      <c r="J8124"/>
      <c r="AC8124" s="5">
        <v>45418</v>
      </c>
      <c r="AD8124" t="s">
        <v>14684</v>
      </c>
      <c r="AE8124" t="s">
        <v>198</v>
      </c>
      <c r="AF8124">
        <f>MONTH(Table1[[#This Row],[Date Sent]])</f>
        <v>5</v>
      </c>
      <c r="AG8124">
        <f>YEAR(Table1[[#This Row],[Date Sent]])</f>
        <v>2024</v>
      </c>
      <c r="AH8124"/>
    </row>
    <row r="8125" spans="1:34" x14ac:dyDescent="0.2">
      <c r="A8125" t="s">
        <v>625</v>
      </c>
      <c r="B8125" t="s">
        <v>8464</v>
      </c>
      <c r="C8125" s="1">
        <v>128.25</v>
      </c>
      <c r="D8125" s="5">
        <v>45402</v>
      </c>
      <c r="E8125" t="s">
        <v>21</v>
      </c>
      <c r="F8125" t="s">
        <v>918</v>
      </c>
      <c r="G8125" s="16" t="str">
        <f>_xlfn.CONCAT(Table1[[#This Row],[Notes 1]],",",Table1[[#This Row],[Notes 2]],",",Table1[[#This Row],[Notes 3]])</f>
        <v>gatorade, water,grease, salt water softener, lime &amp; rust remover, dawn,kleenex, gloves, paper towels</v>
      </c>
      <c r="H8125" s="1">
        <v>21.32</v>
      </c>
      <c r="I8125" t="s">
        <v>18</v>
      </c>
      <c r="J8125" t="s">
        <v>8465</v>
      </c>
      <c r="K8125" s="1">
        <v>86.759999999999991</v>
      </c>
      <c r="L8125" t="s">
        <v>33</v>
      </c>
      <c r="M8125" t="s">
        <v>8466</v>
      </c>
      <c r="N8125" s="1">
        <v>20.169999999999995</v>
      </c>
      <c r="O8125" t="s">
        <v>15</v>
      </c>
      <c r="P8125" t="s">
        <v>8467</v>
      </c>
      <c r="AC8125" s="5">
        <v>45418</v>
      </c>
      <c r="AD8125" t="s">
        <v>13298</v>
      </c>
      <c r="AE8125" t="s">
        <v>198</v>
      </c>
      <c r="AF8125">
        <f>MONTH(Table1[[#This Row],[Date Sent]])</f>
        <v>5</v>
      </c>
      <c r="AG8125">
        <f>YEAR(Table1[[#This Row],[Date Sent]])</f>
        <v>2024</v>
      </c>
      <c r="AH8125"/>
    </row>
    <row r="8126" spans="1:34" x14ac:dyDescent="0.2">
      <c r="A8126" t="s">
        <v>796</v>
      </c>
      <c r="B8126" t="s">
        <v>8468</v>
      </c>
      <c r="C8126" s="1">
        <v>116.32</v>
      </c>
      <c r="D8126" s="5">
        <v>45401</v>
      </c>
      <c r="E8126" t="s">
        <v>25</v>
      </c>
      <c r="F8126" t="s">
        <v>33</v>
      </c>
      <c r="G8126" s="16" t="s">
        <v>8469</v>
      </c>
      <c r="H8126" s="1"/>
      <c r="J8126"/>
      <c r="AC8126" s="5">
        <v>45418</v>
      </c>
      <c r="AD8126" t="s">
        <v>11585</v>
      </c>
      <c r="AE8126" t="s">
        <v>198</v>
      </c>
      <c r="AF8126">
        <f>MONTH(Table1[[#This Row],[Date Sent]])</f>
        <v>5</v>
      </c>
      <c r="AG8126">
        <f>YEAR(Table1[[#This Row],[Date Sent]])</f>
        <v>2024</v>
      </c>
      <c r="AH8126"/>
    </row>
    <row r="8127" spans="1:34" x14ac:dyDescent="0.2">
      <c r="A8127" t="s">
        <v>796</v>
      </c>
      <c r="B8127" t="s">
        <v>8468</v>
      </c>
      <c r="C8127" s="1">
        <v>37.25</v>
      </c>
      <c r="D8127" s="5">
        <v>45401</v>
      </c>
      <c r="E8127" t="s">
        <v>25</v>
      </c>
      <c r="F8127" t="s">
        <v>33</v>
      </c>
      <c r="G8127" s="16" t="s">
        <v>8470</v>
      </c>
      <c r="H8127" s="1"/>
      <c r="J8127"/>
      <c r="AC8127" s="5">
        <v>45418</v>
      </c>
      <c r="AD8127" t="s">
        <v>11585</v>
      </c>
      <c r="AE8127" t="s">
        <v>198</v>
      </c>
      <c r="AF8127">
        <f>MONTH(Table1[[#This Row],[Date Sent]])</f>
        <v>5</v>
      </c>
      <c r="AG8127">
        <f>YEAR(Table1[[#This Row],[Date Sent]])</f>
        <v>2024</v>
      </c>
      <c r="AH8127"/>
    </row>
    <row r="8128" spans="1:34" x14ac:dyDescent="0.2">
      <c r="A8128" t="s">
        <v>796</v>
      </c>
      <c r="B8128" t="s">
        <v>8468</v>
      </c>
      <c r="C8128" s="1">
        <v>323.76</v>
      </c>
      <c r="D8128" s="5">
        <v>45401</v>
      </c>
      <c r="E8128" t="s">
        <v>21</v>
      </c>
      <c r="F8128" t="s">
        <v>33</v>
      </c>
      <c r="G8128" s="16" t="s">
        <v>8471</v>
      </c>
      <c r="H8128" s="1"/>
      <c r="J8128"/>
      <c r="AC8128" s="5">
        <v>45418</v>
      </c>
      <c r="AD8128" t="s">
        <v>11585</v>
      </c>
      <c r="AE8128" t="s">
        <v>198</v>
      </c>
      <c r="AF8128">
        <f>MONTH(Table1[[#This Row],[Date Sent]])</f>
        <v>5</v>
      </c>
      <c r="AG8128">
        <f>YEAR(Table1[[#This Row],[Date Sent]])</f>
        <v>2024</v>
      </c>
      <c r="AH8128"/>
    </row>
    <row r="8129" spans="1:34" x14ac:dyDescent="0.2">
      <c r="A8129" t="s">
        <v>796</v>
      </c>
      <c r="B8129" t="s">
        <v>8468</v>
      </c>
      <c r="C8129" s="1">
        <v>23.01</v>
      </c>
      <c r="D8129" s="5">
        <v>45402</v>
      </c>
      <c r="E8129" t="s">
        <v>25</v>
      </c>
      <c r="F8129" t="s">
        <v>33</v>
      </c>
      <c r="G8129" s="16" t="s">
        <v>8472</v>
      </c>
      <c r="H8129" s="1"/>
      <c r="J8129"/>
      <c r="AC8129" s="5">
        <v>45418</v>
      </c>
      <c r="AD8129" t="s">
        <v>11585</v>
      </c>
      <c r="AE8129" t="s">
        <v>198</v>
      </c>
      <c r="AF8129">
        <f>MONTH(Table1[[#This Row],[Date Sent]])</f>
        <v>5</v>
      </c>
      <c r="AG8129">
        <f>YEAR(Table1[[#This Row],[Date Sent]])</f>
        <v>2024</v>
      </c>
      <c r="AH8129"/>
    </row>
    <row r="8130" spans="1:34" x14ac:dyDescent="0.2">
      <c r="A8130" t="s">
        <v>796</v>
      </c>
      <c r="B8130" t="s">
        <v>8468</v>
      </c>
      <c r="C8130" s="1">
        <v>16.46</v>
      </c>
      <c r="D8130" s="5">
        <v>45406</v>
      </c>
      <c r="E8130" t="s">
        <v>13</v>
      </c>
      <c r="F8130" t="s">
        <v>33</v>
      </c>
      <c r="G8130" s="16" t="s">
        <v>2187</v>
      </c>
      <c r="H8130" s="1"/>
      <c r="J8130"/>
      <c r="AC8130" s="5">
        <v>45418</v>
      </c>
      <c r="AD8130" t="s">
        <v>11585</v>
      </c>
      <c r="AE8130" t="s">
        <v>198</v>
      </c>
      <c r="AF8130">
        <f>MONTH(Table1[[#This Row],[Date Sent]])</f>
        <v>5</v>
      </c>
      <c r="AG8130">
        <f>YEAR(Table1[[#This Row],[Date Sent]])</f>
        <v>2024</v>
      </c>
      <c r="AH8130"/>
    </row>
    <row r="8131" spans="1:34" x14ac:dyDescent="0.2">
      <c r="A8131" t="s">
        <v>796</v>
      </c>
      <c r="B8131" t="s">
        <v>8468</v>
      </c>
      <c r="C8131" s="1">
        <v>58.67</v>
      </c>
      <c r="D8131" s="5">
        <v>45408</v>
      </c>
      <c r="E8131" t="s">
        <v>13</v>
      </c>
      <c r="F8131" t="s">
        <v>33</v>
      </c>
      <c r="G8131" s="16" t="s">
        <v>8473</v>
      </c>
      <c r="H8131" s="1"/>
      <c r="J8131"/>
      <c r="AC8131" s="5">
        <v>45418</v>
      </c>
      <c r="AD8131" t="s">
        <v>11585</v>
      </c>
      <c r="AE8131" t="s">
        <v>198</v>
      </c>
      <c r="AF8131">
        <f>MONTH(Table1[[#This Row],[Date Sent]])</f>
        <v>5</v>
      </c>
      <c r="AG8131">
        <f>YEAR(Table1[[#This Row],[Date Sent]])</f>
        <v>2024</v>
      </c>
      <c r="AH8131"/>
    </row>
    <row r="8132" spans="1:34" x14ac:dyDescent="0.2">
      <c r="A8132" t="s">
        <v>796</v>
      </c>
      <c r="B8132" t="s">
        <v>8468</v>
      </c>
      <c r="C8132" s="1">
        <v>12.01</v>
      </c>
      <c r="D8132" s="5">
        <v>45409</v>
      </c>
      <c r="E8132" t="s">
        <v>6</v>
      </c>
      <c r="F8132" t="s">
        <v>24</v>
      </c>
      <c r="G8132" s="16" t="s">
        <v>8474</v>
      </c>
      <c r="H8132" s="1"/>
      <c r="J8132"/>
      <c r="AC8132" s="5">
        <v>45418</v>
      </c>
      <c r="AD8132" t="s">
        <v>11585</v>
      </c>
      <c r="AE8132" t="s">
        <v>198</v>
      </c>
      <c r="AF8132">
        <f>MONTH(Table1[[#This Row],[Date Sent]])</f>
        <v>5</v>
      </c>
      <c r="AG8132">
        <f>YEAR(Table1[[#This Row],[Date Sent]])</f>
        <v>2024</v>
      </c>
      <c r="AH8132"/>
    </row>
    <row r="8133" spans="1:34" x14ac:dyDescent="0.2">
      <c r="A8133" t="s">
        <v>153</v>
      </c>
      <c r="B8133" t="s">
        <v>8475</v>
      </c>
      <c r="C8133" s="1">
        <v>19.27</v>
      </c>
      <c r="D8133" s="5">
        <v>45406</v>
      </c>
      <c r="E8133" t="s">
        <v>33</v>
      </c>
      <c r="F8133" t="s">
        <v>39</v>
      </c>
      <c r="G8133" s="16" t="s">
        <v>8476</v>
      </c>
      <c r="H8133" s="1"/>
      <c r="J8133"/>
      <c r="AC8133" s="5">
        <v>45418</v>
      </c>
      <c r="AD8133" t="s">
        <v>13499</v>
      </c>
      <c r="AE8133" t="s">
        <v>198</v>
      </c>
      <c r="AF8133">
        <f>MONTH(Table1[[#This Row],[Date Sent]])</f>
        <v>5</v>
      </c>
      <c r="AG8133">
        <f>YEAR(Table1[[#This Row],[Date Sent]])</f>
        <v>2024</v>
      </c>
      <c r="AH8133"/>
    </row>
    <row r="8134" spans="1:34" x14ac:dyDescent="0.2">
      <c r="A8134" t="s">
        <v>153</v>
      </c>
      <c r="B8134" t="s">
        <v>8475</v>
      </c>
      <c r="C8134" s="1">
        <v>5.63</v>
      </c>
      <c r="D8134" s="5">
        <v>45408</v>
      </c>
      <c r="E8134" t="s">
        <v>20</v>
      </c>
      <c r="F8134" t="s">
        <v>39</v>
      </c>
      <c r="G8134" s="16" t="s">
        <v>8477</v>
      </c>
      <c r="H8134" s="1"/>
      <c r="J8134"/>
      <c r="AC8134" s="5">
        <v>45418</v>
      </c>
      <c r="AD8134" t="s">
        <v>13499</v>
      </c>
      <c r="AE8134" t="s">
        <v>198</v>
      </c>
      <c r="AF8134">
        <f>MONTH(Table1[[#This Row],[Date Sent]])</f>
        <v>5</v>
      </c>
      <c r="AG8134">
        <f>YEAR(Table1[[#This Row],[Date Sent]])</f>
        <v>2024</v>
      </c>
      <c r="AH8134"/>
    </row>
    <row r="8135" spans="1:34" x14ac:dyDescent="0.2">
      <c r="A8135" t="s">
        <v>153</v>
      </c>
      <c r="B8135" t="s">
        <v>8475</v>
      </c>
      <c r="C8135" s="1">
        <v>1.99</v>
      </c>
      <c r="D8135" s="5">
        <v>45409</v>
      </c>
      <c r="E8135" t="s">
        <v>13</v>
      </c>
      <c r="F8135" t="s">
        <v>33</v>
      </c>
      <c r="G8135" s="16" t="s">
        <v>2297</v>
      </c>
      <c r="H8135" s="1"/>
      <c r="J8135"/>
      <c r="AC8135" s="5">
        <v>45418</v>
      </c>
      <c r="AD8135" t="s">
        <v>13499</v>
      </c>
      <c r="AE8135" t="s">
        <v>198</v>
      </c>
      <c r="AF8135">
        <f>MONTH(Table1[[#This Row],[Date Sent]])</f>
        <v>5</v>
      </c>
      <c r="AG8135">
        <f>YEAR(Table1[[#This Row],[Date Sent]])</f>
        <v>2024</v>
      </c>
      <c r="AH8135"/>
    </row>
    <row r="8136" spans="1:34" x14ac:dyDescent="0.2">
      <c r="A8136" t="s">
        <v>153</v>
      </c>
      <c r="B8136" t="s">
        <v>8475</v>
      </c>
      <c r="C8136" s="1">
        <v>20.74</v>
      </c>
      <c r="D8136" s="5">
        <v>45409</v>
      </c>
      <c r="E8136" t="s">
        <v>20</v>
      </c>
      <c r="F8136" t="s">
        <v>39</v>
      </c>
      <c r="G8136" s="16" t="s">
        <v>8478</v>
      </c>
      <c r="H8136" s="1"/>
      <c r="J8136"/>
      <c r="AC8136" s="5">
        <v>45418</v>
      </c>
      <c r="AD8136" t="s">
        <v>13499</v>
      </c>
      <c r="AE8136" t="s">
        <v>198</v>
      </c>
      <c r="AF8136">
        <f>MONTH(Table1[[#This Row],[Date Sent]])</f>
        <v>5</v>
      </c>
      <c r="AG8136">
        <f>YEAR(Table1[[#This Row],[Date Sent]])</f>
        <v>2024</v>
      </c>
      <c r="AH8136"/>
    </row>
    <row r="8137" spans="1:34" x14ac:dyDescent="0.2">
      <c r="A8137" t="s">
        <v>480</v>
      </c>
      <c r="B8137" t="s">
        <v>8479</v>
      </c>
      <c r="C8137" s="1">
        <v>-0.19</v>
      </c>
      <c r="D8137" s="5">
        <v>45367</v>
      </c>
      <c r="E8137" t="s">
        <v>21</v>
      </c>
      <c r="F8137" t="s">
        <v>34</v>
      </c>
      <c r="G8137" s="16" t="s">
        <v>8480</v>
      </c>
      <c r="H8137" s="1"/>
      <c r="J8137"/>
      <c r="AC8137" s="5">
        <v>45418</v>
      </c>
      <c r="AD8137" t="s">
        <v>14634</v>
      </c>
      <c r="AE8137" t="s">
        <v>475</v>
      </c>
      <c r="AF8137">
        <f>MONTH(Table1[[#This Row],[Date Sent]])</f>
        <v>5</v>
      </c>
      <c r="AG8137">
        <f>YEAR(Table1[[#This Row],[Date Sent]])</f>
        <v>2024</v>
      </c>
      <c r="AH8137"/>
    </row>
    <row r="8138" spans="1:34" x14ac:dyDescent="0.2">
      <c r="A8138" t="s">
        <v>480</v>
      </c>
      <c r="B8138" t="s">
        <v>8479</v>
      </c>
      <c r="C8138" s="1">
        <v>32.83</v>
      </c>
      <c r="D8138" s="5">
        <v>45406</v>
      </c>
      <c r="E8138" t="s">
        <v>21</v>
      </c>
      <c r="F8138" t="s">
        <v>17</v>
      </c>
      <c r="G8138" s="16" t="s">
        <v>8481</v>
      </c>
      <c r="H8138" s="1"/>
      <c r="J8138"/>
      <c r="AC8138" s="5">
        <v>45418</v>
      </c>
      <c r="AD8138" t="s">
        <v>14634</v>
      </c>
      <c r="AE8138" t="s">
        <v>475</v>
      </c>
      <c r="AF8138">
        <f>MONTH(Table1[[#This Row],[Date Sent]])</f>
        <v>5</v>
      </c>
      <c r="AG8138">
        <f>YEAR(Table1[[#This Row],[Date Sent]])</f>
        <v>2024</v>
      </c>
      <c r="AH8138"/>
    </row>
    <row r="8139" spans="1:34" x14ac:dyDescent="0.2">
      <c r="A8139" t="s">
        <v>480</v>
      </c>
      <c r="B8139" t="s">
        <v>8479</v>
      </c>
      <c r="C8139" s="1">
        <v>-47.03</v>
      </c>
      <c r="D8139" s="5">
        <v>45406</v>
      </c>
      <c r="E8139" t="s">
        <v>20</v>
      </c>
      <c r="F8139" t="s">
        <v>17</v>
      </c>
      <c r="G8139" s="16" t="s">
        <v>8482</v>
      </c>
      <c r="H8139" s="1"/>
      <c r="J8139"/>
      <c r="AC8139" s="5">
        <v>45418</v>
      </c>
      <c r="AD8139" t="s">
        <v>14634</v>
      </c>
      <c r="AE8139" t="s">
        <v>475</v>
      </c>
      <c r="AF8139">
        <f>MONTH(Table1[[#This Row],[Date Sent]])</f>
        <v>5</v>
      </c>
      <c r="AG8139">
        <f>YEAR(Table1[[#This Row],[Date Sent]])</f>
        <v>2024</v>
      </c>
      <c r="AH8139"/>
    </row>
    <row r="8140" spans="1:34" x14ac:dyDescent="0.2">
      <c r="A8140" t="s">
        <v>609</v>
      </c>
      <c r="B8140" t="s">
        <v>8483</v>
      </c>
      <c r="C8140" s="1">
        <v>174.86</v>
      </c>
      <c r="D8140" s="5">
        <v>45323</v>
      </c>
      <c r="E8140" t="s">
        <v>21</v>
      </c>
      <c r="F8140" t="s">
        <v>33</v>
      </c>
      <c r="G8140" s="16" t="s">
        <v>8484</v>
      </c>
      <c r="H8140" s="1"/>
      <c r="J8140"/>
      <c r="AC8140" s="5">
        <v>45419</v>
      </c>
      <c r="AD8140" t="s">
        <v>14600</v>
      </c>
      <c r="AE8140" t="s">
        <v>6845</v>
      </c>
      <c r="AF8140">
        <f>MONTH(Table1[[#This Row],[Date Sent]])</f>
        <v>5</v>
      </c>
      <c r="AG8140">
        <f>YEAR(Table1[[#This Row],[Date Sent]])</f>
        <v>2024</v>
      </c>
      <c r="AH8140"/>
    </row>
    <row r="8141" spans="1:34" x14ac:dyDescent="0.2">
      <c r="A8141" t="s">
        <v>609</v>
      </c>
      <c r="B8141" t="s">
        <v>8483</v>
      </c>
      <c r="C8141" s="1">
        <v>102.03</v>
      </c>
      <c r="D8141" s="5">
        <v>45323</v>
      </c>
      <c r="E8141" t="s">
        <v>21</v>
      </c>
      <c r="F8141" t="s">
        <v>33</v>
      </c>
      <c r="G8141" s="16" t="s">
        <v>8485</v>
      </c>
      <c r="H8141" s="1"/>
      <c r="J8141"/>
      <c r="AC8141" s="5">
        <v>45419</v>
      </c>
      <c r="AD8141" t="s">
        <v>14600</v>
      </c>
      <c r="AE8141" t="s">
        <v>6845</v>
      </c>
      <c r="AF8141">
        <f>MONTH(Table1[[#This Row],[Date Sent]])</f>
        <v>5</v>
      </c>
      <c r="AG8141">
        <f>YEAR(Table1[[#This Row],[Date Sent]])</f>
        <v>2024</v>
      </c>
      <c r="AH8141"/>
    </row>
    <row r="8142" spans="1:34" x14ac:dyDescent="0.2">
      <c r="A8142" t="s">
        <v>609</v>
      </c>
      <c r="B8142" t="s">
        <v>8483</v>
      </c>
      <c r="C8142" s="1">
        <v>97.44</v>
      </c>
      <c r="D8142" s="5">
        <v>45325</v>
      </c>
      <c r="E8142" t="s">
        <v>21</v>
      </c>
      <c r="F8142" t="s">
        <v>33</v>
      </c>
      <c r="G8142" s="16" t="s">
        <v>8486</v>
      </c>
      <c r="H8142" s="1"/>
      <c r="J8142"/>
      <c r="AC8142" s="5">
        <v>45419</v>
      </c>
      <c r="AD8142" t="s">
        <v>14600</v>
      </c>
      <c r="AE8142" t="s">
        <v>6845</v>
      </c>
      <c r="AF8142">
        <f>MONTH(Table1[[#This Row],[Date Sent]])</f>
        <v>5</v>
      </c>
      <c r="AG8142">
        <f>YEAR(Table1[[#This Row],[Date Sent]])</f>
        <v>2024</v>
      </c>
      <c r="AH8142"/>
    </row>
    <row r="8143" spans="1:34" x14ac:dyDescent="0.2">
      <c r="A8143" t="s">
        <v>609</v>
      </c>
      <c r="B8143" t="s">
        <v>8483</v>
      </c>
      <c r="C8143" s="1">
        <v>37.340000000000003</v>
      </c>
      <c r="D8143" s="5">
        <v>45325</v>
      </c>
      <c r="E8143" t="s">
        <v>21</v>
      </c>
      <c r="F8143" t="s">
        <v>33</v>
      </c>
      <c r="G8143" s="16" t="s">
        <v>4182</v>
      </c>
      <c r="H8143" s="1"/>
      <c r="J8143"/>
      <c r="AC8143" s="5">
        <v>45419</v>
      </c>
      <c r="AD8143" t="s">
        <v>14600</v>
      </c>
      <c r="AE8143" t="s">
        <v>6845</v>
      </c>
      <c r="AF8143">
        <f>MONTH(Table1[[#This Row],[Date Sent]])</f>
        <v>5</v>
      </c>
      <c r="AG8143">
        <f>YEAR(Table1[[#This Row],[Date Sent]])</f>
        <v>2024</v>
      </c>
      <c r="AH8143"/>
    </row>
    <row r="8144" spans="1:34" x14ac:dyDescent="0.2">
      <c r="A8144" t="s">
        <v>609</v>
      </c>
      <c r="B8144" t="s">
        <v>8483</v>
      </c>
      <c r="C8144" s="1">
        <v>48.03</v>
      </c>
      <c r="D8144" s="5">
        <v>45327</v>
      </c>
      <c r="E8144" t="s">
        <v>21</v>
      </c>
      <c r="F8144" t="s">
        <v>17</v>
      </c>
      <c r="G8144" s="16" t="s">
        <v>1810</v>
      </c>
      <c r="H8144" s="1"/>
      <c r="J8144"/>
      <c r="AC8144" s="5">
        <v>45419</v>
      </c>
      <c r="AD8144" t="s">
        <v>14600</v>
      </c>
      <c r="AE8144" t="s">
        <v>6845</v>
      </c>
      <c r="AF8144">
        <f>MONTH(Table1[[#This Row],[Date Sent]])</f>
        <v>5</v>
      </c>
      <c r="AG8144">
        <f>YEAR(Table1[[#This Row],[Date Sent]])</f>
        <v>2024</v>
      </c>
      <c r="AH8144"/>
    </row>
    <row r="8145" spans="1:34" x14ac:dyDescent="0.2">
      <c r="A8145" t="s">
        <v>609</v>
      </c>
      <c r="B8145" t="s">
        <v>8483</v>
      </c>
      <c r="C8145" s="1">
        <v>40.53</v>
      </c>
      <c r="D8145" s="5">
        <v>45331</v>
      </c>
      <c r="E8145" t="s">
        <v>21</v>
      </c>
      <c r="F8145" t="s">
        <v>33</v>
      </c>
      <c r="G8145" s="16" t="s">
        <v>8487</v>
      </c>
      <c r="H8145" s="1"/>
      <c r="J8145"/>
      <c r="AC8145" s="5">
        <v>45419</v>
      </c>
      <c r="AD8145" t="s">
        <v>14600</v>
      </c>
      <c r="AE8145" t="s">
        <v>6845</v>
      </c>
      <c r="AF8145">
        <f>MONTH(Table1[[#This Row],[Date Sent]])</f>
        <v>5</v>
      </c>
      <c r="AG8145">
        <f>YEAR(Table1[[#This Row],[Date Sent]])</f>
        <v>2024</v>
      </c>
      <c r="AH8145"/>
    </row>
    <row r="8146" spans="1:34" x14ac:dyDescent="0.2">
      <c r="A8146" t="s">
        <v>609</v>
      </c>
      <c r="B8146" t="s">
        <v>8483</v>
      </c>
      <c r="C8146" s="1">
        <v>72.45</v>
      </c>
      <c r="D8146" s="5">
        <v>45334</v>
      </c>
      <c r="E8146" t="s">
        <v>21</v>
      </c>
      <c r="F8146" t="s">
        <v>33</v>
      </c>
      <c r="G8146" s="16" t="s">
        <v>8488</v>
      </c>
      <c r="H8146" s="1"/>
      <c r="J8146"/>
      <c r="AC8146" s="5">
        <v>45419</v>
      </c>
      <c r="AD8146" t="s">
        <v>14600</v>
      </c>
      <c r="AE8146" t="s">
        <v>6845</v>
      </c>
      <c r="AF8146">
        <f>MONTH(Table1[[#This Row],[Date Sent]])</f>
        <v>5</v>
      </c>
      <c r="AG8146">
        <f>YEAR(Table1[[#This Row],[Date Sent]])</f>
        <v>2024</v>
      </c>
      <c r="AH8146"/>
    </row>
    <row r="8147" spans="1:34" x14ac:dyDescent="0.2">
      <c r="A8147" t="s">
        <v>609</v>
      </c>
      <c r="B8147" t="s">
        <v>8483</v>
      </c>
      <c r="C8147" s="1">
        <v>55.49</v>
      </c>
      <c r="D8147" s="5">
        <v>45339</v>
      </c>
      <c r="E8147" t="s">
        <v>21</v>
      </c>
      <c r="F8147" t="s">
        <v>33</v>
      </c>
      <c r="G8147" s="16" t="s">
        <v>5096</v>
      </c>
      <c r="H8147" s="1"/>
      <c r="J8147"/>
      <c r="AC8147" s="5">
        <v>45419</v>
      </c>
      <c r="AD8147" t="s">
        <v>14600</v>
      </c>
      <c r="AE8147" t="s">
        <v>6845</v>
      </c>
      <c r="AF8147">
        <f>MONTH(Table1[[#This Row],[Date Sent]])</f>
        <v>5</v>
      </c>
      <c r="AG8147">
        <f>YEAR(Table1[[#This Row],[Date Sent]])</f>
        <v>2024</v>
      </c>
      <c r="AH8147"/>
    </row>
    <row r="8148" spans="1:34" x14ac:dyDescent="0.2">
      <c r="A8148" t="s">
        <v>609</v>
      </c>
      <c r="B8148" t="s">
        <v>8483</v>
      </c>
      <c r="C8148" s="1">
        <v>144.28</v>
      </c>
      <c r="D8148" s="5">
        <v>45342</v>
      </c>
      <c r="E8148" t="s">
        <v>21</v>
      </c>
      <c r="F8148" t="s">
        <v>33</v>
      </c>
      <c r="G8148" s="16" t="s">
        <v>8489</v>
      </c>
      <c r="H8148" s="1"/>
      <c r="J8148"/>
      <c r="AC8148" s="5">
        <v>45419</v>
      </c>
      <c r="AD8148" t="s">
        <v>14600</v>
      </c>
      <c r="AE8148" t="s">
        <v>6845</v>
      </c>
      <c r="AF8148">
        <f>MONTH(Table1[[#This Row],[Date Sent]])</f>
        <v>5</v>
      </c>
      <c r="AG8148">
        <f>YEAR(Table1[[#This Row],[Date Sent]])</f>
        <v>2024</v>
      </c>
      <c r="AH8148"/>
    </row>
    <row r="8149" spans="1:34" x14ac:dyDescent="0.2">
      <c r="A8149" t="s">
        <v>609</v>
      </c>
      <c r="B8149" t="s">
        <v>8483</v>
      </c>
      <c r="C8149" s="1">
        <v>261.62</v>
      </c>
      <c r="D8149" s="5">
        <v>45343</v>
      </c>
      <c r="E8149" t="s">
        <v>21</v>
      </c>
      <c r="F8149" t="s">
        <v>17</v>
      </c>
      <c r="G8149" s="16" t="s">
        <v>8490</v>
      </c>
      <c r="H8149" s="1"/>
      <c r="J8149"/>
      <c r="AC8149" s="5">
        <v>45419</v>
      </c>
      <c r="AD8149" t="s">
        <v>14600</v>
      </c>
      <c r="AE8149" t="s">
        <v>6845</v>
      </c>
      <c r="AF8149">
        <f>MONTH(Table1[[#This Row],[Date Sent]])</f>
        <v>5</v>
      </c>
      <c r="AG8149">
        <f>YEAR(Table1[[#This Row],[Date Sent]])</f>
        <v>2024</v>
      </c>
      <c r="AH8149"/>
    </row>
    <row r="8150" spans="1:34" x14ac:dyDescent="0.2">
      <c r="A8150" t="s">
        <v>609</v>
      </c>
      <c r="B8150" t="s">
        <v>8483</v>
      </c>
      <c r="C8150" s="1">
        <v>27.59</v>
      </c>
      <c r="D8150" s="5">
        <v>45345</v>
      </c>
      <c r="E8150" t="s">
        <v>21</v>
      </c>
      <c r="F8150" t="s">
        <v>39</v>
      </c>
      <c r="G8150" s="16" t="s">
        <v>8491</v>
      </c>
      <c r="H8150" s="1"/>
      <c r="J8150"/>
      <c r="AC8150" s="5">
        <v>45419</v>
      </c>
      <c r="AD8150" t="s">
        <v>14600</v>
      </c>
      <c r="AE8150" t="s">
        <v>6845</v>
      </c>
      <c r="AF8150">
        <f>MONTH(Table1[[#This Row],[Date Sent]])</f>
        <v>5</v>
      </c>
      <c r="AG8150">
        <f>YEAR(Table1[[#This Row],[Date Sent]])</f>
        <v>2024</v>
      </c>
      <c r="AH8150"/>
    </row>
    <row r="8151" spans="1:34" x14ac:dyDescent="0.2">
      <c r="A8151" t="s">
        <v>609</v>
      </c>
      <c r="B8151" t="s">
        <v>8483</v>
      </c>
      <c r="C8151" s="1">
        <v>26.13</v>
      </c>
      <c r="D8151" s="5">
        <v>45347</v>
      </c>
      <c r="E8151" t="s">
        <v>21</v>
      </c>
      <c r="F8151" t="s">
        <v>17</v>
      </c>
      <c r="G8151" s="16" t="s">
        <v>8492</v>
      </c>
      <c r="H8151" s="1"/>
      <c r="J8151"/>
      <c r="AC8151" s="5">
        <v>45419</v>
      </c>
      <c r="AD8151" t="s">
        <v>14600</v>
      </c>
      <c r="AE8151" t="s">
        <v>6845</v>
      </c>
      <c r="AF8151">
        <f>MONTH(Table1[[#This Row],[Date Sent]])</f>
        <v>5</v>
      </c>
      <c r="AG8151">
        <f>YEAR(Table1[[#This Row],[Date Sent]])</f>
        <v>2024</v>
      </c>
      <c r="AH8151"/>
    </row>
    <row r="8152" spans="1:34" x14ac:dyDescent="0.2">
      <c r="A8152" t="s">
        <v>638</v>
      </c>
      <c r="B8152" t="s">
        <v>8493</v>
      </c>
      <c r="C8152" s="1">
        <v>49.97</v>
      </c>
      <c r="D8152" s="5">
        <v>45407</v>
      </c>
      <c r="E8152" t="s">
        <v>20</v>
      </c>
      <c r="F8152" t="s">
        <v>39</v>
      </c>
      <c r="G8152" s="16" t="s">
        <v>8494</v>
      </c>
      <c r="H8152" s="1"/>
      <c r="J8152"/>
      <c r="AC8152" s="5">
        <v>45419</v>
      </c>
      <c r="AD8152" t="s">
        <v>14692</v>
      </c>
      <c r="AE8152" t="s">
        <v>174</v>
      </c>
      <c r="AF8152">
        <f>MONTH(Table1[[#This Row],[Date Sent]])</f>
        <v>5</v>
      </c>
      <c r="AG8152">
        <f>YEAR(Table1[[#This Row],[Date Sent]])</f>
        <v>2024</v>
      </c>
      <c r="AH8152"/>
    </row>
    <row r="8153" spans="1:34" x14ac:dyDescent="0.2">
      <c r="A8153" t="s">
        <v>320</v>
      </c>
      <c r="B8153" t="s">
        <v>8495</v>
      </c>
      <c r="C8153" s="1">
        <v>934.34</v>
      </c>
      <c r="D8153" s="5">
        <v>45359</v>
      </c>
      <c r="E8153" t="s">
        <v>29</v>
      </c>
      <c r="F8153" t="s">
        <v>33</v>
      </c>
      <c r="G8153" s="16" t="s">
        <v>4147</v>
      </c>
      <c r="H8153" s="1"/>
      <c r="J8153"/>
      <c r="AC8153" s="5">
        <v>45419</v>
      </c>
      <c r="AD8153" t="s">
        <v>14676</v>
      </c>
      <c r="AE8153" t="s">
        <v>174</v>
      </c>
      <c r="AF8153">
        <f>MONTH(Table1[[#This Row],[Date Sent]])</f>
        <v>5</v>
      </c>
      <c r="AG8153">
        <f>YEAR(Table1[[#This Row],[Date Sent]])</f>
        <v>2024</v>
      </c>
      <c r="AH8153"/>
    </row>
    <row r="8154" spans="1:34" x14ac:dyDescent="0.2">
      <c r="A8154" t="s">
        <v>320</v>
      </c>
      <c r="B8154" t="s">
        <v>8495</v>
      </c>
      <c r="C8154" s="1">
        <v>977.57</v>
      </c>
      <c r="D8154" s="5">
        <v>45359</v>
      </c>
      <c r="E8154" t="s">
        <v>29</v>
      </c>
      <c r="F8154" t="s">
        <v>33</v>
      </c>
      <c r="G8154" s="16" t="s">
        <v>4147</v>
      </c>
      <c r="H8154" s="1"/>
      <c r="J8154"/>
      <c r="AC8154" s="5">
        <v>45419</v>
      </c>
      <c r="AD8154" t="s">
        <v>14676</v>
      </c>
      <c r="AE8154" t="s">
        <v>174</v>
      </c>
      <c r="AF8154">
        <f>MONTH(Table1[[#This Row],[Date Sent]])</f>
        <v>5</v>
      </c>
      <c r="AG8154">
        <f>YEAR(Table1[[#This Row],[Date Sent]])</f>
        <v>2024</v>
      </c>
      <c r="AH8154"/>
    </row>
    <row r="8155" spans="1:34" x14ac:dyDescent="0.2">
      <c r="A8155" t="s">
        <v>320</v>
      </c>
      <c r="B8155" t="s">
        <v>8495</v>
      </c>
      <c r="C8155" s="1">
        <v>54.98</v>
      </c>
      <c r="D8155" s="5">
        <v>45360</v>
      </c>
      <c r="E8155" t="s">
        <v>21</v>
      </c>
      <c r="F8155" t="s">
        <v>53</v>
      </c>
      <c r="G8155" s="16" t="s">
        <v>8496</v>
      </c>
      <c r="H8155" s="1"/>
      <c r="J8155"/>
      <c r="AC8155" s="5">
        <v>45419</v>
      </c>
      <c r="AD8155" t="s">
        <v>14676</v>
      </c>
      <c r="AE8155" t="s">
        <v>174</v>
      </c>
      <c r="AF8155">
        <f>MONTH(Table1[[#This Row],[Date Sent]])</f>
        <v>5</v>
      </c>
      <c r="AG8155">
        <f>YEAR(Table1[[#This Row],[Date Sent]])</f>
        <v>2024</v>
      </c>
      <c r="AH8155"/>
    </row>
    <row r="8156" spans="1:34" x14ac:dyDescent="0.2">
      <c r="A8156" t="s">
        <v>320</v>
      </c>
      <c r="B8156" t="s">
        <v>8495</v>
      </c>
      <c r="C8156" s="1">
        <v>119.9</v>
      </c>
      <c r="D8156" s="5">
        <v>45363</v>
      </c>
      <c r="E8156" t="s">
        <v>21</v>
      </c>
      <c r="F8156" t="s">
        <v>15</v>
      </c>
      <c r="G8156" s="16" t="s">
        <v>6752</v>
      </c>
      <c r="H8156" s="1"/>
      <c r="J8156"/>
      <c r="AC8156" s="5">
        <v>45419</v>
      </c>
      <c r="AD8156" t="s">
        <v>14676</v>
      </c>
      <c r="AE8156" t="s">
        <v>174</v>
      </c>
      <c r="AF8156">
        <f>MONTH(Table1[[#This Row],[Date Sent]])</f>
        <v>5</v>
      </c>
      <c r="AG8156">
        <f>YEAR(Table1[[#This Row],[Date Sent]])</f>
        <v>2024</v>
      </c>
      <c r="AH8156"/>
    </row>
    <row r="8157" spans="1:34" x14ac:dyDescent="0.2">
      <c r="A8157" t="s">
        <v>747</v>
      </c>
      <c r="B8157" t="s">
        <v>8497</v>
      </c>
      <c r="C8157" s="1">
        <v>49.01</v>
      </c>
      <c r="D8157" s="5">
        <v>45406</v>
      </c>
      <c r="E8157" t="s">
        <v>24</v>
      </c>
      <c r="F8157" t="s">
        <v>4</v>
      </c>
      <c r="G8157" s="16" t="s">
        <v>8498</v>
      </c>
      <c r="H8157" s="1"/>
      <c r="J8157"/>
      <c r="AC8157" s="5">
        <v>45419</v>
      </c>
      <c r="AD8157" t="s">
        <v>13340</v>
      </c>
      <c r="AE8157" t="s">
        <v>174</v>
      </c>
      <c r="AF8157">
        <f>MONTH(Table1[[#This Row],[Date Sent]])</f>
        <v>5</v>
      </c>
      <c r="AG8157">
        <f>YEAR(Table1[[#This Row],[Date Sent]])</f>
        <v>2024</v>
      </c>
      <c r="AH8157"/>
    </row>
    <row r="8158" spans="1:34" x14ac:dyDescent="0.2">
      <c r="A8158" t="s">
        <v>747</v>
      </c>
      <c r="B8158" t="s">
        <v>8497</v>
      </c>
      <c r="C8158" s="1">
        <v>9.94</v>
      </c>
      <c r="D8158" s="5">
        <v>45406</v>
      </c>
      <c r="E8158" t="s">
        <v>24</v>
      </c>
      <c r="F8158" t="s">
        <v>18</v>
      </c>
      <c r="G8158" s="16" t="s">
        <v>5940</v>
      </c>
      <c r="H8158" s="1"/>
      <c r="J8158"/>
      <c r="AC8158" s="5">
        <v>45419</v>
      </c>
      <c r="AD8158" t="s">
        <v>13340</v>
      </c>
      <c r="AE8158" t="s">
        <v>174</v>
      </c>
      <c r="AF8158">
        <f>MONTH(Table1[[#This Row],[Date Sent]])</f>
        <v>5</v>
      </c>
      <c r="AG8158">
        <f>YEAR(Table1[[#This Row],[Date Sent]])</f>
        <v>2024</v>
      </c>
      <c r="AH8158"/>
    </row>
    <row r="8159" spans="1:34" x14ac:dyDescent="0.2">
      <c r="A8159" t="s">
        <v>747</v>
      </c>
      <c r="B8159" t="s">
        <v>8497</v>
      </c>
      <c r="C8159" s="1">
        <v>194.63</v>
      </c>
      <c r="D8159" s="5">
        <v>45408</v>
      </c>
      <c r="E8159" t="s">
        <v>21</v>
      </c>
      <c r="F8159" t="s">
        <v>33</v>
      </c>
      <c r="G8159" s="16" t="s">
        <v>5986</v>
      </c>
      <c r="H8159" s="1"/>
      <c r="J8159"/>
      <c r="AC8159" s="5">
        <v>45419</v>
      </c>
      <c r="AD8159" t="s">
        <v>13340</v>
      </c>
      <c r="AE8159" t="s">
        <v>174</v>
      </c>
      <c r="AF8159">
        <f>MONTH(Table1[[#This Row],[Date Sent]])</f>
        <v>5</v>
      </c>
      <c r="AG8159">
        <f>YEAR(Table1[[#This Row],[Date Sent]])</f>
        <v>2024</v>
      </c>
      <c r="AH8159"/>
    </row>
    <row r="8160" spans="1:34" x14ac:dyDescent="0.2">
      <c r="A8160" t="s">
        <v>453</v>
      </c>
      <c r="B8160" t="s">
        <v>8499</v>
      </c>
      <c r="C8160" s="1">
        <v>269.14999999999998</v>
      </c>
      <c r="D8160" s="5">
        <v>45346</v>
      </c>
      <c r="E8160" t="s">
        <v>21</v>
      </c>
      <c r="F8160" t="s">
        <v>33</v>
      </c>
      <c r="G8160" s="16" t="s">
        <v>8500</v>
      </c>
      <c r="H8160" s="1"/>
      <c r="J8160"/>
      <c r="AC8160" s="5">
        <v>45419</v>
      </c>
      <c r="AD8160" t="s">
        <v>14585</v>
      </c>
      <c r="AE8160" t="s">
        <v>266</v>
      </c>
      <c r="AF8160">
        <f>MONTH(Table1[[#This Row],[Date Sent]])</f>
        <v>5</v>
      </c>
      <c r="AG8160">
        <f>YEAR(Table1[[#This Row],[Date Sent]])</f>
        <v>2024</v>
      </c>
      <c r="AH8160"/>
    </row>
    <row r="8161" spans="1:34" x14ac:dyDescent="0.2">
      <c r="A8161" t="s">
        <v>453</v>
      </c>
      <c r="B8161" t="s">
        <v>8501</v>
      </c>
      <c r="C8161" s="1">
        <v>139.07</v>
      </c>
      <c r="D8161" s="5">
        <v>45364</v>
      </c>
      <c r="E8161" t="s">
        <v>21</v>
      </c>
      <c r="F8161" t="s">
        <v>17</v>
      </c>
      <c r="G8161" s="16" t="s">
        <v>8502</v>
      </c>
      <c r="H8161" s="1"/>
      <c r="J8161"/>
      <c r="AC8161" s="5">
        <v>45419</v>
      </c>
      <c r="AD8161" t="s">
        <v>14585</v>
      </c>
      <c r="AE8161" t="s">
        <v>266</v>
      </c>
      <c r="AF8161">
        <f>MONTH(Table1[[#This Row],[Date Sent]])</f>
        <v>5</v>
      </c>
      <c r="AG8161">
        <f>YEAR(Table1[[#This Row],[Date Sent]])</f>
        <v>2024</v>
      </c>
      <c r="AH8161"/>
    </row>
    <row r="8162" spans="1:34" x14ac:dyDescent="0.2">
      <c r="A8162" t="s">
        <v>453</v>
      </c>
      <c r="B8162" t="s">
        <v>8501</v>
      </c>
      <c r="C8162" s="1">
        <v>4.3899999999999997</v>
      </c>
      <c r="D8162" s="5">
        <v>45369</v>
      </c>
      <c r="E8162" t="s">
        <v>12</v>
      </c>
      <c r="F8162" t="s">
        <v>15</v>
      </c>
      <c r="G8162" s="16" t="s">
        <v>8503</v>
      </c>
      <c r="H8162" s="1"/>
      <c r="J8162"/>
      <c r="AC8162" s="5">
        <v>45419</v>
      </c>
      <c r="AD8162" t="s">
        <v>14585</v>
      </c>
      <c r="AE8162" t="s">
        <v>266</v>
      </c>
      <c r="AF8162">
        <f>MONTH(Table1[[#This Row],[Date Sent]])</f>
        <v>5</v>
      </c>
      <c r="AG8162">
        <f>YEAR(Table1[[#This Row],[Date Sent]])</f>
        <v>2024</v>
      </c>
      <c r="AH8162"/>
    </row>
    <row r="8163" spans="1:34" x14ac:dyDescent="0.2">
      <c r="A8163" t="s">
        <v>453</v>
      </c>
      <c r="B8163" t="s">
        <v>8501</v>
      </c>
      <c r="C8163" s="1">
        <v>137.29</v>
      </c>
      <c r="D8163" s="5">
        <v>45376</v>
      </c>
      <c r="E8163" t="s">
        <v>21</v>
      </c>
      <c r="F8163" t="s">
        <v>33</v>
      </c>
      <c r="G8163" s="16" t="s">
        <v>8504</v>
      </c>
      <c r="H8163" s="1"/>
      <c r="J8163"/>
      <c r="AC8163" s="5">
        <v>45419</v>
      </c>
      <c r="AD8163" t="s">
        <v>14585</v>
      </c>
      <c r="AE8163" t="s">
        <v>266</v>
      </c>
      <c r="AF8163">
        <f>MONTH(Table1[[#This Row],[Date Sent]])</f>
        <v>5</v>
      </c>
      <c r="AG8163">
        <f>YEAR(Table1[[#This Row],[Date Sent]])</f>
        <v>2024</v>
      </c>
      <c r="AH8163"/>
    </row>
    <row r="8164" spans="1:34" x14ac:dyDescent="0.2">
      <c r="A8164" t="s">
        <v>453</v>
      </c>
      <c r="B8164" t="s">
        <v>8501</v>
      </c>
      <c r="C8164" s="1">
        <v>137.76</v>
      </c>
      <c r="D8164" s="5">
        <v>45377</v>
      </c>
      <c r="E8164" t="s">
        <v>8</v>
      </c>
      <c r="F8164" t="s">
        <v>39</v>
      </c>
      <c r="G8164" s="16" t="s">
        <v>8505</v>
      </c>
      <c r="H8164" s="1"/>
      <c r="J8164"/>
      <c r="AC8164" s="5">
        <v>45419</v>
      </c>
      <c r="AD8164" t="s">
        <v>14585</v>
      </c>
      <c r="AE8164" t="s">
        <v>266</v>
      </c>
      <c r="AF8164">
        <f>MONTH(Table1[[#This Row],[Date Sent]])</f>
        <v>5</v>
      </c>
      <c r="AG8164">
        <f>YEAR(Table1[[#This Row],[Date Sent]])</f>
        <v>2024</v>
      </c>
      <c r="AH8164"/>
    </row>
    <row r="8165" spans="1:34" x14ac:dyDescent="0.2">
      <c r="A8165" t="s">
        <v>453</v>
      </c>
      <c r="B8165" t="s">
        <v>8501</v>
      </c>
      <c r="C8165" s="1">
        <v>361.63</v>
      </c>
      <c r="D8165" s="5">
        <v>45377</v>
      </c>
      <c r="E8165" t="s">
        <v>21</v>
      </c>
      <c r="F8165" t="s">
        <v>33</v>
      </c>
      <c r="G8165" s="16" t="s">
        <v>8506</v>
      </c>
      <c r="H8165" s="1"/>
      <c r="J8165"/>
      <c r="AC8165" s="5">
        <v>45419</v>
      </c>
      <c r="AD8165" t="s">
        <v>14585</v>
      </c>
      <c r="AE8165" t="s">
        <v>266</v>
      </c>
      <c r="AF8165">
        <f>MONTH(Table1[[#This Row],[Date Sent]])</f>
        <v>5</v>
      </c>
      <c r="AG8165">
        <f>YEAR(Table1[[#This Row],[Date Sent]])</f>
        <v>2024</v>
      </c>
      <c r="AH8165"/>
    </row>
    <row r="8166" spans="1:34" x14ac:dyDescent="0.2">
      <c r="A8166" t="s">
        <v>453</v>
      </c>
      <c r="B8166" t="s">
        <v>8501</v>
      </c>
      <c r="C8166" s="1">
        <v>104.97</v>
      </c>
      <c r="D8166" s="5">
        <v>45384</v>
      </c>
      <c r="E8166" t="s">
        <v>21</v>
      </c>
      <c r="F8166" t="s">
        <v>918</v>
      </c>
      <c r="G8166" s="16" t="s">
        <v>8507</v>
      </c>
      <c r="H8166" s="1">
        <v>46.71</v>
      </c>
      <c r="I8166" t="s">
        <v>33</v>
      </c>
      <c r="J8166" t="s">
        <v>8508</v>
      </c>
      <c r="K8166" s="1">
        <v>58.26</v>
      </c>
      <c r="L8166" t="s">
        <v>18</v>
      </c>
      <c r="M8166" t="s">
        <v>1153</v>
      </c>
      <c r="AC8166" s="5">
        <v>45419</v>
      </c>
      <c r="AD8166" t="s">
        <v>14585</v>
      </c>
      <c r="AE8166" t="s">
        <v>266</v>
      </c>
      <c r="AF8166">
        <f>MONTH(Table1[[#This Row],[Date Sent]])</f>
        <v>5</v>
      </c>
      <c r="AG8166">
        <f>YEAR(Table1[[#This Row],[Date Sent]])</f>
        <v>2024</v>
      </c>
      <c r="AH8166"/>
    </row>
    <row r="8167" spans="1:34" x14ac:dyDescent="0.2">
      <c r="A8167" t="s">
        <v>453</v>
      </c>
      <c r="B8167" t="s">
        <v>8501</v>
      </c>
      <c r="C8167" s="1">
        <v>575.85</v>
      </c>
      <c r="D8167" s="5">
        <v>45386</v>
      </c>
      <c r="E8167" t="s">
        <v>8</v>
      </c>
      <c r="F8167" t="s">
        <v>39</v>
      </c>
      <c r="G8167" s="16" t="s">
        <v>8509</v>
      </c>
      <c r="H8167" s="1"/>
      <c r="J8167"/>
      <c r="AC8167" s="5">
        <v>45419</v>
      </c>
      <c r="AD8167" t="s">
        <v>14585</v>
      </c>
      <c r="AE8167" t="s">
        <v>266</v>
      </c>
      <c r="AF8167">
        <f>MONTH(Table1[[#This Row],[Date Sent]])</f>
        <v>5</v>
      </c>
      <c r="AG8167">
        <f>YEAR(Table1[[#This Row],[Date Sent]])</f>
        <v>2024</v>
      </c>
      <c r="AH8167"/>
    </row>
    <row r="8168" spans="1:34" x14ac:dyDescent="0.2">
      <c r="A8168" t="s">
        <v>453</v>
      </c>
      <c r="B8168" t="s">
        <v>8501</v>
      </c>
      <c r="C8168" s="1">
        <v>29.69</v>
      </c>
      <c r="D8168" s="5">
        <v>45395</v>
      </c>
      <c r="E8168" t="s">
        <v>21</v>
      </c>
      <c r="F8168" t="s">
        <v>33</v>
      </c>
      <c r="G8168" s="16" t="s">
        <v>3129</v>
      </c>
      <c r="H8168" s="1"/>
      <c r="J8168"/>
      <c r="AC8168" s="5">
        <v>45419</v>
      </c>
      <c r="AD8168" t="s">
        <v>14585</v>
      </c>
      <c r="AE8168" t="s">
        <v>266</v>
      </c>
      <c r="AF8168">
        <f>MONTH(Table1[[#This Row],[Date Sent]])</f>
        <v>5</v>
      </c>
      <c r="AG8168">
        <f>YEAR(Table1[[#This Row],[Date Sent]])</f>
        <v>2024</v>
      </c>
      <c r="AH8168"/>
    </row>
    <row r="8169" spans="1:34" x14ac:dyDescent="0.2">
      <c r="A8169" t="s">
        <v>501</v>
      </c>
      <c r="B8169" t="s">
        <v>8510</v>
      </c>
      <c r="C8169" s="1">
        <v>37.5</v>
      </c>
      <c r="D8169" s="5">
        <v>45408</v>
      </c>
      <c r="E8169" t="s">
        <v>8</v>
      </c>
      <c r="F8169" t="s">
        <v>39</v>
      </c>
      <c r="G8169" s="16" t="s">
        <v>8511</v>
      </c>
      <c r="H8169" s="1"/>
      <c r="J8169"/>
      <c r="AC8169" s="5">
        <v>45419</v>
      </c>
      <c r="AD8169" t="s">
        <v>13772</v>
      </c>
      <c r="AE8169" t="s">
        <v>156</v>
      </c>
      <c r="AF8169">
        <f>MONTH(Table1[[#This Row],[Date Sent]])</f>
        <v>5</v>
      </c>
      <c r="AG8169">
        <f>YEAR(Table1[[#This Row],[Date Sent]])</f>
        <v>2024</v>
      </c>
      <c r="AH8169"/>
    </row>
    <row r="8170" spans="1:34" x14ac:dyDescent="0.2">
      <c r="A8170" t="s">
        <v>501</v>
      </c>
      <c r="B8170" t="s">
        <v>8510</v>
      </c>
      <c r="C8170" s="1">
        <v>8.74</v>
      </c>
      <c r="D8170" s="5">
        <v>45409</v>
      </c>
      <c r="E8170" t="s">
        <v>8</v>
      </c>
      <c r="F8170" t="s">
        <v>39</v>
      </c>
      <c r="G8170" s="16" t="s">
        <v>1274</v>
      </c>
      <c r="H8170" s="1"/>
      <c r="J8170"/>
      <c r="AC8170" s="5">
        <v>45419</v>
      </c>
      <c r="AD8170" t="s">
        <v>13772</v>
      </c>
      <c r="AE8170" t="s">
        <v>156</v>
      </c>
      <c r="AF8170">
        <f>MONTH(Table1[[#This Row],[Date Sent]])</f>
        <v>5</v>
      </c>
      <c r="AG8170">
        <f>YEAR(Table1[[#This Row],[Date Sent]])</f>
        <v>2024</v>
      </c>
      <c r="AH8170"/>
    </row>
    <row r="8171" spans="1:34" x14ac:dyDescent="0.2">
      <c r="A8171" t="s">
        <v>501</v>
      </c>
      <c r="B8171" t="s">
        <v>8510</v>
      </c>
      <c r="C8171" s="1">
        <v>27.92</v>
      </c>
      <c r="D8171" s="5">
        <v>45409</v>
      </c>
      <c r="E8171" t="s">
        <v>8</v>
      </c>
      <c r="F8171" t="s">
        <v>39</v>
      </c>
      <c r="G8171" s="16" t="s">
        <v>1274</v>
      </c>
      <c r="H8171" s="1"/>
      <c r="J8171"/>
      <c r="AC8171" s="5">
        <v>45419</v>
      </c>
      <c r="AD8171" t="s">
        <v>13772</v>
      </c>
      <c r="AE8171" t="s">
        <v>156</v>
      </c>
      <c r="AF8171">
        <f>MONTH(Table1[[#This Row],[Date Sent]])</f>
        <v>5</v>
      </c>
      <c r="AG8171">
        <f>YEAR(Table1[[#This Row],[Date Sent]])</f>
        <v>2024</v>
      </c>
      <c r="AH8171"/>
    </row>
    <row r="8172" spans="1:34" x14ac:dyDescent="0.2">
      <c r="A8172" t="s">
        <v>2763</v>
      </c>
      <c r="B8172" t="s">
        <v>8512</v>
      </c>
      <c r="C8172" s="1">
        <v>128.82</v>
      </c>
      <c r="D8172" s="5">
        <v>45365</v>
      </c>
      <c r="E8172" t="s">
        <v>21</v>
      </c>
      <c r="F8172" t="s">
        <v>33</v>
      </c>
      <c r="G8172" s="16" t="s">
        <v>8513</v>
      </c>
      <c r="H8172" s="1"/>
      <c r="J8172"/>
      <c r="AC8172" s="5">
        <v>45419</v>
      </c>
      <c r="AD8172" t="s">
        <v>13328</v>
      </c>
      <c r="AE8172" t="s">
        <v>174</v>
      </c>
      <c r="AF8172">
        <f>MONTH(Table1[[#This Row],[Date Sent]])</f>
        <v>5</v>
      </c>
      <c r="AG8172">
        <f>YEAR(Table1[[#This Row],[Date Sent]])</f>
        <v>2024</v>
      </c>
      <c r="AH8172"/>
    </row>
    <row r="8173" spans="1:34" x14ac:dyDescent="0.2">
      <c r="A8173" t="s">
        <v>2763</v>
      </c>
      <c r="B8173" t="s">
        <v>8512</v>
      </c>
      <c r="C8173" s="1">
        <v>858.62</v>
      </c>
      <c r="D8173" s="5">
        <v>45377</v>
      </c>
      <c r="E8173" t="s">
        <v>21</v>
      </c>
      <c r="F8173" t="s">
        <v>33</v>
      </c>
      <c r="G8173" s="16" t="s">
        <v>8514</v>
      </c>
      <c r="H8173" s="1"/>
      <c r="J8173"/>
      <c r="AC8173" s="5">
        <v>45419</v>
      </c>
      <c r="AD8173" t="s">
        <v>13328</v>
      </c>
      <c r="AE8173" t="s">
        <v>174</v>
      </c>
      <c r="AF8173">
        <f>MONTH(Table1[[#This Row],[Date Sent]])</f>
        <v>5</v>
      </c>
      <c r="AG8173">
        <f>YEAR(Table1[[#This Row],[Date Sent]])</f>
        <v>2024</v>
      </c>
      <c r="AH8173"/>
    </row>
    <row r="8174" spans="1:34" x14ac:dyDescent="0.2">
      <c r="A8174" t="s">
        <v>2763</v>
      </c>
      <c r="B8174" t="s">
        <v>8512</v>
      </c>
      <c r="C8174" s="1">
        <v>74</v>
      </c>
      <c r="D8174" s="5">
        <v>45381</v>
      </c>
      <c r="E8174" t="s">
        <v>21</v>
      </c>
      <c r="F8174" t="s">
        <v>16</v>
      </c>
      <c r="G8174" s="16" t="s">
        <v>1179</v>
      </c>
      <c r="H8174" s="1"/>
      <c r="J8174"/>
      <c r="AC8174" s="5">
        <v>45419</v>
      </c>
      <c r="AD8174" t="s">
        <v>13328</v>
      </c>
      <c r="AE8174" t="s">
        <v>174</v>
      </c>
      <c r="AF8174">
        <f>MONTH(Table1[[#This Row],[Date Sent]])</f>
        <v>5</v>
      </c>
      <c r="AG8174">
        <f>YEAR(Table1[[#This Row],[Date Sent]])</f>
        <v>2024</v>
      </c>
      <c r="AH8174"/>
    </row>
    <row r="8175" spans="1:34" x14ac:dyDescent="0.2">
      <c r="A8175" t="s">
        <v>2763</v>
      </c>
      <c r="B8175" t="s">
        <v>8512</v>
      </c>
      <c r="C8175" s="1">
        <v>139.05000000000001</v>
      </c>
      <c r="D8175" s="5">
        <v>45383</v>
      </c>
      <c r="E8175" t="s">
        <v>21</v>
      </c>
      <c r="F8175" t="s">
        <v>33</v>
      </c>
      <c r="G8175" s="16" t="s">
        <v>1364</v>
      </c>
      <c r="H8175" s="1"/>
      <c r="J8175"/>
      <c r="AC8175" s="5">
        <v>45419</v>
      </c>
      <c r="AD8175" t="s">
        <v>13328</v>
      </c>
      <c r="AE8175" t="s">
        <v>174</v>
      </c>
      <c r="AF8175">
        <f>MONTH(Table1[[#This Row],[Date Sent]])</f>
        <v>5</v>
      </c>
      <c r="AG8175">
        <f>YEAR(Table1[[#This Row],[Date Sent]])</f>
        <v>2024</v>
      </c>
      <c r="AH8175"/>
    </row>
    <row r="8176" spans="1:34" x14ac:dyDescent="0.2">
      <c r="A8176" t="s">
        <v>2763</v>
      </c>
      <c r="B8176" t="s">
        <v>8512</v>
      </c>
      <c r="C8176" s="1">
        <v>37</v>
      </c>
      <c r="D8176" s="5">
        <v>45383</v>
      </c>
      <c r="E8176" t="s">
        <v>21</v>
      </c>
      <c r="F8176" t="s">
        <v>16</v>
      </c>
      <c r="G8176" s="16" t="s">
        <v>1179</v>
      </c>
      <c r="H8176" s="1"/>
      <c r="J8176"/>
      <c r="AC8176" s="5">
        <v>45419</v>
      </c>
      <c r="AD8176" t="s">
        <v>13328</v>
      </c>
      <c r="AE8176" t="s">
        <v>174</v>
      </c>
      <c r="AF8176">
        <f>MONTH(Table1[[#This Row],[Date Sent]])</f>
        <v>5</v>
      </c>
      <c r="AG8176">
        <f>YEAR(Table1[[#This Row],[Date Sent]])</f>
        <v>2024</v>
      </c>
      <c r="AH8176"/>
    </row>
    <row r="8177" spans="1:34" x14ac:dyDescent="0.2">
      <c r="A8177" t="s">
        <v>2763</v>
      </c>
      <c r="B8177" t="s">
        <v>8512</v>
      </c>
      <c r="C8177" s="1">
        <v>18.38</v>
      </c>
      <c r="D8177" s="5">
        <v>45391</v>
      </c>
      <c r="E8177" t="s">
        <v>21</v>
      </c>
      <c r="F8177" t="s">
        <v>39</v>
      </c>
      <c r="G8177" s="16" t="s">
        <v>8330</v>
      </c>
      <c r="H8177" s="1"/>
      <c r="J8177"/>
      <c r="AC8177" s="5">
        <v>45419</v>
      </c>
      <c r="AD8177" t="s">
        <v>13328</v>
      </c>
      <c r="AE8177" t="s">
        <v>174</v>
      </c>
      <c r="AF8177">
        <f>MONTH(Table1[[#This Row],[Date Sent]])</f>
        <v>5</v>
      </c>
      <c r="AG8177">
        <f>YEAR(Table1[[#This Row],[Date Sent]])</f>
        <v>2024</v>
      </c>
      <c r="AH8177"/>
    </row>
    <row r="8178" spans="1:34" x14ac:dyDescent="0.2">
      <c r="A8178" t="s">
        <v>2763</v>
      </c>
      <c r="B8178" t="s">
        <v>8512</v>
      </c>
      <c r="C8178" s="1">
        <v>18.39</v>
      </c>
      <c r="D8178" s="5">
        <v>45391</v>
      </c>
      <c r="E8178" t="s">
        <v>8</v>
      </c>
      <c r="F8178" t="s">
        <v>33</v>
      </c>
      <c r="G8178" s="16" t="s">
        <v>8515</v>
      </c>
      <c r="H8178" s="1"/>
      <c r="J8178"/>
      <c r="AC8178" s="5">
        <v>45419</v>
      </c>
      <c r="AD8178" t="s">
        <v>13328</v>
      </c>
      <c r="AE8178" t="s">
        <v>174</v>
      </c>
      <c r="AF8178">
        <f>MONTH(Table1[[#This Row],[Date Sent]])</f>
        <v>5</v>
      </c>
      <c r="AG8178">
        <f>YEAR(Table1[[#This Row],[Date Sent]])</f>
        <v>2024</v>
      </c>
      <c r="AH8178"/>
    </row>
    <row r="8179" spans="1:34" x14ac:dyDescent="0.2">
      <c r="A8179" t="s">
        <v>2763</v>
      </c>
      <c r="B8179" t="s">
        <v>8512</v>
      </c>
      <c r="C8179" s="1">
        <v>6.9</v>
      </c>
      <c r="D8179" s="5">
        <v>45396</v>
      </c>
      <c r="E8179" t="s">
        <v>21</v>
      </c>
      <c r="F8179" t="s">
        <v>18</v>
      </c>
      <c r="G8179" s="16" t="s">
        <v>984</v>
      </c>
      <c r="H8179" s="1"/>
      <c r="J8179"/>
      <c r="AC8179" s="5">
        <v>45419</v>
      </c>
      <c r="AD8179" t="s">
        <v>13328</v>
      </c>
      <c r="AE8179" t="s">
        <v>174</v>
      </c>
      <c r="AF8179">
        <f>MONTH(Table1[[#This Row],[Date Sent]])</f>
        <v>5</v>
      </c>
      <c r="AG8179">
        <f>YEAR(Table1[[#This Row],[Date Sent]])</f>
        <v>2024</v>
      </c>
      <c r="AH8179"/>
    </row>
    <row r="8180" spans="1:34" x14ac:dyDescent="0.2">
      <c r="A8180" t="s">
        <v>88</v>
      </c>
      <c r="B8180" t="s">
        <v>8516</v>
      </c>
      <c r="C8180" s="1">
        <v>71.260000000000005</v>
      </c>
      <c r="D8180" s="5">
        <v>45399</v>
      </c>
      <c r="E8180" t="s">
        <v>21</v>
      </c>
      <c r="F8180" t="s">
        <v>39</v>
      </c>
      <c r="G8180" s="16" t="s">
        <v>8517</v>
      </c>
      <c r="H8180" s="1"/>
      <c r="J8180"/>
      <c r="AC8180" s="5">
        <v>45419</v>
      </c>
      <c r="AD8180" t="s">
        <v>14604</v>
      </c>
      <c r="AE8180" t="s">
        <v>156</v>
      </c>
      <c r="AF8180">
        <f>MONTH(Table1[[#This Row],[Date Sent]])</f>
        <v>5</v>
      </c>
      <c r="AG8180">
        <f>YEAR(Table1[[#This Row],[Date Sent]])</f>
        <v>2024</v>
      </c>
      <c r="AH8180"/>
    </row>
    <row r="8181" spans="1:34" x14ac:dyDescent="0.2">
      <c r="A8181" t="s">
        <v>1678</v>
      </c>
      <c r="B8181" t="s">
        <v>8518</v>
      </c>
      <c r="C8181" s="1">
        <v>37.020000000000003</v>
      </c>
      <c r="D8181" s="5">
        <v>45401</v>
      </c>
      <c r="E8181" t="s">
        <v>8</v>
      </c>
      <c r="F8181" t="s">
        <v>39</v>
      </c>
      <c r="G8181" s="16" t="s">
        <v>8519</v>
      </c>
      <c r="H8181" s="1"/>
      <c r="J8181"/>
      <c r="AC8181" s="5">
        <v>45419</v>
      </c>
      <c r="AD8181" t="s">
        <v>14725</v>
      </c>
      <c r="AE8181" t="s">
        <v>272</v>
      </c>
      <c r="AF8181">
        <f>MONTH(Table1[[#This Row],[Date Sent]])</f>
        <v>5</v>
      </c>
      <c r="AG8181">
        <f>YEAR(Table1[[#This Row],[Date Sent]])</f>
        <v>2024</v>
      </c>
      <c r="AH8181"/>
    </row>
    <row r="8182" spans="1:34" x14ac:dyDescent="0.2">
      <c r="A8182" t="s">
        <v>614</v>
      </c>
      <c r="B8182" t="s">
        <v>8520</v>
      </c>
      <c r="C8182" s="1">
        <v>296.95999999999998</v>
      </c>
      <c r="D8182" s="5">
        <v>45400</v>
      </c>
      <c r="E8182" t="s">
        <v>13</v>
      </c>
      <c r="F8182" t="s">
        <v>33</v>
      </c>
      <c r="G8182" s="16" t="s">
        <v>8521</v>
      </c>
      <c r="H8182" s="1"/>
      <c r="J8182"/>
      <c r="AC8182" s="5">
        <v>45426</v>
      </c>
      <c r="AD8182" t="s">
        <v>13171</v>
      </c>
      <c r="AE8182" t="s">
        <v>156</v>
      </c>
      <c r="AF8182">
        <f>MONTH(Table1[[#This Row],[Date Sent]])</f>
        <v>5</v>
      </c>
      <c r="AG8182">
        <f>YEAR(Table1[[#This Row],[Date Sent]])</f>
        <v>2024</v>
      </c>
      <c r="AH8182"/>
    </row>
    <row r="8183" spans="1:34" x14ac:dyDescent="0.2">
      <c r="A8183" t="s">
        <v>756</v>
      </c>
      <c r="B8183" t="s">
        <v>8522</v>
      </c>
      <c r="C8183" s="1">
        <v>546.63</v>
      </c>
      <c r="D8183" s="5">
        <v>45376</v>
      </c>
      <c r="E8183" t="s">
        <v>27</v>
      </c>
      <c r="F8183" t="s">
        <v>8</v>
      </c>
      <c r="G8183" s="16" t="s">
        <v>8523</v>
      </c>
      <c r="H8183" s="1"/>
      <c r="J8183"/>
      <c r="AC8183" s="5">
        <v>45426</v>
      </c>
      <c r="AD8183" t="s">
        <v>14693</v>
      </c>
      <c r="AE8183" t="s">
        <v>245</v>
      </c>
      <c r="AF8183">
        <f>MONTH(Table1[[#This Row],[Date Sent]])</f>
        <v>5</v>
      </c>
      <c r="AG8183">
        <f>YEAR(Table1[[#This Row],[Date Sent]])</f>
        <v>2024</v>
      </c>
      <c r="AH8183"/>
    </row>
    <row r="8184" spans="1:34" x14ac:dyDescent="0.2">
      <c r="A8184" t="s">
        <v>756</v>
      </c>
      <c r="B8184" t="s">
        <v>8522</v>
      </c>
      <c r="C8184" s="1">
        <v>80.239999999999995</v>
      </c>
      <c r="D8184" s="5">
        <v>45376</v>
      </c>
      <c r="E8184" t="s">
        <v>21</v>
      </c>
      <c r="F8184" t="s">
        <v>33</v>
      </c>
      <c r="G8184" s="16" t="s">
        <v>8524</v>
      </c>
      <c r="H8184" s="1"/>
      <c r="J8184"/>
      <c r="AC8184" s="5">
        <v>45426</v>
      </c>
      <c r="AD8184" t="s">
        <v>14693</v>
      </c>
      <c r="AE8184" t="s">
        <v>245</v>
      </c>
      <c r="AF8184">
        <f>MONTH(Table1[[#This Row],[Date Sent]])</f>
        <v>5</v>
      </c>
      <c r="AG8184">
        <f>YEAR(Table1[[#This Row],[Date Sent]])</f>
        <v>2024</v>
      </c>
      <c r="AH8184"/>
    </row>
    <row r="8185" spans="1:34" x14ac:dyDescent="0.2">
      <c r="A8185" t="s">
        <v>756</v>
      </c>
      <c r="B8185" t="s">
        <v>8522</v>
      </c>
      <c r="C8185" s="1">
        <v>80.56</v>
      </c>
      <c r="D8185" s="5">
        <v>45377</v>
      </c>
      <c r="E8185" t="s">
        <v>21</v>
      </c>
      <c r="F8185" t="s">
        <v>33</v>
      </c>
      <c r="G8185" s="16" t="s">
        <v>8525</v>
      </c>
      <c r="H8185" s="1"/>
      <c r="J8185"/>
      <c r="AC8185" s="5">
        <v>45426</v>
      </c>
      <c r="AD8185" t="s">
        <v>14693</v>
      </c>
      <c r="AE8185" t="s">
        <v>245</v>
      </c>
      <c r="AF8185">
        <f>MONTH(Table1[[#This Row],[Date Sent]])</f>
        <v>5</v>
      </c>
      <c r="AG8185">
        <f>YEAR(Table1[[#This Row],[Date Sent]])</f>
        <v>2024</v>
      </c>
      <c r="AH8185"/>
    </row>
    <row r="8186" spans="1:34" x14ac:dyDescent="0.2">
      <c r="A8186" t="s">
        <v>756</v>
      </c>
      <c r="B8186" t="s">
        <v>8522</v>
      </c>
      <c r="C8186" s="1">
        <v>26.74</v>
      </c>
      <c r="D8186" s="5">
        <v>45378</v>
      </c>
      <c r="E8186" t="s">
        <v>21</v>
      </c>
      <c r="F8186" t="s">
        <v>33</v>
      </c>
      <c r="G8186" s="16" t="s">
        <v>8526</v>
      </c>
      <c r="H8186" s="1"/>
      <c r="J8186"/>
      <c r="AC8186" s="5">
        <v>45426</v>
      </c>
      <c r="AD8186" t="s">
        <v>14693</v>
      </c>
      <c r="AE8186" t="s">
        <v>245</v>
      </c>
      <c r="AF8186">
        <f>MONTH(Table1[[#This Row],[Date Sent]])</f>
        <v>5</v>
      </c>
      <c r="AG8186">
        <f>YEAR(Table1[[#This Row],[Date Sent]])</f>
        <v>2024</v>
      </c>
      <c r="AH8186"/>
    </row>
    <row r="8187" spans="1:34" x14ac:dyDescent="0.2">
      <c r="A8187" t="s">
        <v>756</v>
      </c>
      <c r="B8187" t="s">
        <v>8522</v>
      </c>
      <c r="C8187" s="1">
        <v>27.79</v>
      </c>
      <c r="D8187" s="5">
        <v>45378</v>
      </c>
      <c r="E8187" t="s">
        <v>21</v>
      </c>
      <c r="F8187" t="s">
        <v>15</v>
      </c>
      <c r="G8187" s="16" t="s">
        <v>7670</v>
      </c>
      <c r="H8187" s="1"/>
      <c r="J8187"/>
      <c r="AC8187" s="5">
        <v>45426</v>
      </c>
      <c r="AD8187" t="s">
        <v>14693</v>
      </c>
      <c r="AE8187" t="s">
        <v>245</v>
      </c>
      <c r="AF8187">
        <f>MONTH(Table1[[#This Row],[Date Sent]])</f>
        <v>5</v>
      </c>
      <c r="AG8187">
        <f>YEAR(Table1[[#This Row],[Date Sent]])</f>
        <v>2024</v>
      </c>
      <c r="AH8187"/>
    </row>
    <row r="8188" spans="1:34" x14ac:dyDescent="0.2">
      <c r="A8188" t="s">
        <v>756</v>
      </c>
      <c r="B8188" t="s">
        <v>8522</v>
      </c>
      <c r="C8188" s="1">
        <v>309</v>
      </c>
      <c r="D8188" s="5">
        <v>45379</v>
      </c>
      <c r="E8188" t="s">
        <v>21</v>
      </c>
      <c r="F8188" t="s">
        <v>33</v>
      </c>
      <c r="G8188" s="16" t="s">
        <v>8527</v>
      </c>
      <c r="H8188" s="1"/>
      <c r="J8188"/>
      <c r="AC8188" s="5">
        <v>45426</v>
      </c>
      <c r="AD8188" t="s">
        <v>14693</v>
      </c>
      <c r="AE8188" t="s">
        <v>245</v>
      </c>
      <c r="AF8188">
        <f>MONTH(Table1[[#This Row],[Date Sent]])</f>
        <v>5</v>
      </c>
      <c r="AG8188">
        <f>YEAR(Table1[[#This Row],[Date Sent]])</f>
        <v>2024</v>
      </c>
      <c r="AH8188"/>
    </row>
    <row r="8189" spans="1:34" x14ac:dyDescent="0.2">
      <c r="A8189" t="s">
        <v>756</v>
      </c>
      <c r="B8189" t="s">
        <v>8522</v>
      </c>
      <c r="C8189" s="1">
        <v>150</v>
      </c>
      <c r="D8189" s="5">
        <v>45384</v>
      </c>
      <c r="E8189" t="s">
        <v>27</v>
      </c>
      <c r="F8189" t="s">
        <v>8</v>
      </c>
      <c r="G8189" s="16" t="s">
        <v>8528</v>
      </c>
      <c r="H8189" s="1"/>
      <c r="J8189"/>
      <c r="AC8189" s="5">
        <v>45426</v>
      </c>
      <c r="AD8189" t="s">
        <v>14693</v>
      </c>
      <c r="AE8189" t="s">
        <v>245</v>
      </c>
      <c r="AF8189">
        <f>MONTH(Table1[[#This Row],[Date Sent]])</f>
        <v>5</v>
      </c>
      <c r="AG8189">
        <f>YEAR(Table1[[#This Row],[Date Sent]])</f>
        <v>2024</v>
      </c>
      <c r="AH8189"/>
    </row>
    <row r="8190" spans="1:34" x14ac:dyDescent="0.2">
      <c r="A8190" t="s">
        <v>756</v>
      </c>
      <c r="B8190" t="s">
        <v>8522</v>
      </c>
      <c r="C8190" s="1">
        <v>79.17</v>
      </c>
      <c r="D8190" s="5">
        <v>45387</v>
      </c>
      <c r="E8190" t="s">
        <v>21</v>
      </c>
      <c r="F8190" t="s">
        <v>33</v>
      </c>
      <c r="G8190" s="16" t="s">
        <v>1340</v>
      </c>
      <c r="H8190" s="1"/>
      <c r="J8190"/>
      <c r="AC8190" s="5">
        <v>45426</v>
      </c>
      <c r="AD8190" t="s">
        <v>14693</v>
      </c>
      <c r="AE8190" t="s">
        <v>245</v>
      </c>
      <c r="AF8190">
        <f>MONTH(Table1[[#This Row],[Date Sent]])</f>
        <v>5</v>
      </c>
      <c r="AG8190">
        <f>YEAR(Table1[[#This Row],[Date Sent]])</f>
        <v>2024</v>
      </c>
      <c r="AH8190"/>
    </row>
    <row r="8191" spans="1:34" x14ac:dyDescent="0.2">
      <c r="A8191" t="s">
        <v>756</v>
      </c>
      <c r="B8191" t="s">
        <v>8522</v>
      </c>
      <c r="C8191" s="1">
        <v>42.76</v>
      </c>
      <c r="D8191" s="5">
        <v>45388</v>
      </c>
      <c r="E8191" t="s">
        <v>21</v>
      </c>
      <c r="F8191" t="s">
        <v>33</v>
      </c>
      <c r="G8191" s="16" t="s">
        <v>1340</v>
      </c>
      <c r="H8191" s="1"/>
      <c r="J8191"/>
      <c r="AC8191" s="5">
        <v>45426</v>
      </c>
      <c r="AD8191" t="s">
        <v>14693</v>
      </c>
      <c r="AE8191" t="s">
        <v>245</v>
      </c>
      <c r="AF8191">
        <f>MONTH(Table1[[#This Row],[Date Sent]])</f>
        <v>5</v>
      </c>
      <c r="AG8191">
        <f>YEAR(Table1[[#This Row],[Date Sent]])</f>
        <v>2024</v>
      </c>
      <c r="AH8191"/>
    </row>
    <row r="8192" spans="1:34" x14ac:dyDescent="0.2">
      <c r="A8192" t="s">
        <v>756</v>
      </c>
      <c r="B8192" t="s">
        <v>8522</v>
      </c>
      <c r="C8192" s="1">
        <v>33.159999999999997</v>
      </c>
      <c r="D8192" s="5">
        <v>45390</v>
      </c>
      <c r="E8192" t="s">
        <v>39</v>
      </c>
      <c r="F8192" t="s">
        <v>17</v>
      </c>
      <c r="G8192" s="16" t="s">
        <v>8529</v>
      </c>
      <c r="H8192" s="1"/>
      <c r="J8192"/>
      <c r="AC8192" s="5">
        <v>45426</v>
      </c>
      <c r="AD8192" t="s">
        <v>14693</v>
      </c>
      <c r="AE8192" t="s">
        <v>245</v>
      </c>
      <c r="AF8192">
        <f>MONTH(Table1[[#This Row],[Date Sent]])</f>
        <v>5</v>
      </c>
      <c r="AG8192">
        <f>YEAR(Table1[[#This Row],[Date Sent]])</f>
        <v>2024</v>
      </c>
      <c r="AH8192"/>
    </row>
    <row r="8193" spans="1:34" x14ac:dyDescent="0.2">
      <c r="A8193" t="s">
        <v>756</v>
      </c>
      <c r="B8193" t="s">
        <v>8522</v>
      </c>
      <c r="C8193" s="1">
        <v>42.67</v>
      </c>
      <c r="D8193" s="5">
        <v>45390</v>
      </c>
      <c r="E8193" t="s">
        <v>21</v>
      </c>
      <c r="F8193" t="s">
        <v>33</v>
      </c>
      <c r="G8193" s="16" t="s">
        <v>8530</v>
      </c>
      <c r="H8193" s="1"/>
      <c r="J8193"/>
      <c r="AC8193" s="5">
        <v>45426</v>
      </c>
      <c r="AD8193" t="s">
        <v>14693</v>
      </c>
      <c r="AE8193" t="s">
        <v>245</v>
      </c>
      <c r="AF8193">
        <f>MONTH(Table1[[#This Row],[Date Sent]])</f>
        <v>5</v>
      </c>
      <c r="AG8193">
        <f>YEAR(Table1[[#This Row],[Date Sent]])</f>
        <v>2024</v>
      </c>
      <c r="AH8193"/>
    </row>
    <row r="8194" spans="1:34" x14ac:dyDescent="0.2">
      <c r="A8194" t="s">
        <v>756</v>
      </c>
      <c r="B8194" t="s">
        <v>8522</v>
      </c>
      <c r="C8194" s="1">
        <v>27.6</v>
      </c>
      <c r="D8194" s="5">
        <v>45390</v>
      </c>
      <c r="E8194" t="s">
        <v>6</v>
      </c>
      <c r="F8194" t="s">
        <v>18</v>
      </c>
      <c r="G8194" s="16" t="s">
        <v>4496</v>
      </c>
      <c r="H8194" s="1"/>
      <c r="J8194"/>
      <c r="AC8194" s="5">
        <v>45426</v>
      </c>
      <c r="AD8194" t="s">
        <v>14693</v>
      </c>
      <c r="AE8194" t="s">
        <v>245</v>
      </c>
      <c r="AF8194">
        <f>MONTH(Table1[[#This Row],[Date Sent]])</f>
        <v>5</v>
      </c>
      <c r="AG8194">
        <f>YEAR(Table1[[#This Row],[Date Sent]])</f>
        <v>2024</v>
      </c>
      <c r="AH8194"/>
    </row>
    <row r="8195" spans="1:34" x14ac:dyDescent="0.2">
      <c r="A8195" t="s">
        <v>756</v>
      </c>
      <c r="B8195" t="s">
        <v>8522</v>
      </c>
      <c r="C8195" s="1">
        <v>73.19</v>
      </c>
      <c r="D8195" s="5">
        <v>45392</v>
      </c>
      <c r="E8195" t="s">
        <v>10</v>
      </c>
      <c r="F8195" t="s">
        <v>39</v>
      </c>
      <c r="G8195" s="16" t="s">
        <v>8531</v>
      </c>
      <c r="H8195" s="1"/>
      <c r="J8195"/>
      <c r="AC8195" s="5">
        <v>45426</v>
      </c>
      <c r="AD8195" t="s">
        <v>14693</v>
      </c>
      <c r="AE8195" t="s">
        <v>245</v>
      </c>
      <c r="AF8195">
        <f>MONTH(Table1[[#This Row],[Date Sent]])</f>
        <v>5</v>
      </c>
      <c r="AG8195">
        <f>YEAR(Table1[[#This Row],[Date Sent]])</f>
        <v>2024</v>
      </c>
      <c r="AH8195"/>
    </row>
    <row r="8196" spans="1:34" x14ac:dyDescent="0.2">
      <c r="A8196" t="s">
        <v>756</v>
      </c>
      <c r="B8196" t="s">
        <v>8522</v>
      </c>
      <c r="C8196" s="1">
        <v>41.73</v>
      </c>
      <c r="D8196" s="5">
        <v>45393</v>
      </c>
      <c r="E8196" t="s">
        <v>13</v>
      </c>
      <c r="F8196" t="s">
        <v>33</v>
      </c>
      <c r="G8196" s="16" t="s">
        <v>8532</v>
      </c>
      <c r="H8196" s="1"/>
      <c r="J8196"/>
      <c r="AC8196" s="5">
        <v>45426</v>
      </c>
      <c r="AD8196" t="s">
        <v>14693</v>
      </c>
      <c r="AE8196" t="s">
        <v>245</v>
      </c>
      <c r="AF8196">
        <f>MONTH(Table1[[#This Row],[Date Sent]])</f>
        <v>5</v>
      </c>
      <c r="AG8196">
        <f>YEAR(Table1[[#This Row],[Date Sent]])</f>
        <v>2024</v>
      </c>
      <c r="AH8196"/>
    </row>
    <row r="8197" spans="1:34" x14ac:dyDescent="0.2">
      <c r="A8197" t="s">
        <v>756</v>
      </c>
      <c r="B8197" t="s">
        <v>8522</v>
      </c>
      <c r="C8197" s="1">
        <v>62.34</v>
      </c>
      <c r="D8197" s="5">
        <v>45394</v>
      </c>
      <c r="E8197" t="s">
        <v>21</v>
      </c>
      <c r="F8197" t="s">
        <v>33</v>
      </c>
      <c r="G8197" s="16" t="s">
        <v>4079</v>
      </c>
      <c r="H8197" s="1"/>
      <c r="J8197"/>
      <c r="AC8197" s="5">
        <v>45426</v>
      </c>
      <c r="AD8197" t="s">
        <v>14693</v>
      </c>
      <c r="AE8197" t="s">
        <v>245</v>
      </c>
      <c r="AF8197">
        <f>MONTH(Table1[[#This Row],[Date Sent]])</f>
        <v>5</v>
      </c>
      <c r="AG8197">
        <f>YEAR(Table1[[#This Row],[Date Sent]])</f>
        <v>2024</v>
      </c>
      <c r="AH8197"/>
    </row>
    <row r="8198" spans="1:34" x14ac:dyDescent="0.2">
      <c r="A8198" t="s">
        <v>756</v>
      </c>
      <c r="B8198" t="s">
        <v>8522</v>
      </c>
      <c r="C8198" s="1">
        <v>113.4</v>
      </c>
      <c r="D8198" s="5">
        <v>45394</v>
      </c>
      <c r="E8198" t="s">
        <v>21</v>
      </c>
      <c r="F8198" t="s">
        <v>33</v>
      </c>
      <c r="G8198" s="16" t="s">
        <v>8533</v>
      </c>
      <c r="H8198" s="1"/>
      <c r="J8198"/>
      <c r="AC8198" s="5">
        <v>45426</v>
      </c>
      <c r="AD8198" t="s">
        <v>14693</v>
      </c>
      <c r="AE8198" t="s">
        <v>245</v>
      </c>
      <c r="AF8198">
        <f>MONTH(Table1[[#This Row],[Date Sent]])</f>
        <v>5</v>
      </c>
      <c r="AG8198">
        <f>YEAR(Table1[[#This Row],[Date Sent]])</f>
        <v>2024</v>
      </c>
      <c r="AH8198"/>
    </row>
    <row r="8199" spans="1:34" x14ac:dyDescent="0.2">
      <c r="A8199" t="s">
        <v>756</v>
      </c>
      <c r="B8199" t="s">
        <v>8522</v>
      </c>
      <c r="C8199" s="1">
        <v>8.5500000000000007</v>
      </c>
      <c r="D8199" s="5">
        <v>45397</v>
      </c>
      <c r="E8199" t="s">
        <v>21</v>
      </c>
      <c r="F8199" t="s">
        <v>33</v>
      </c>
      <c r="G8199" s="16" t="s">
        <v>8534</v>
      </c>
      <c r="H8199" s="1"/>
      <c r="J8199"/>
      <c r="AC8199" s="5">
        <v>45426</v>
      </c>
      <c r="AD8199" t="s">
        <v>14693</v>
      </c>
      <c r="AE8199" t="s">
        <v>245</v>
      </c>
      <c r="AF8199">
        <f>MONTH(Table1[[#This Row],[Date Sent]])</f>
        <v>5</v>
      </c>
      <c r="AG8199">
        <f>YEAR(Table1[[#This Row],[Date Sent]])</f>
        <v>2024</v>
      </c>
      <c r="AH8199"/>
    </row>
    <row r="8200" spans="1:34" x14ac:dyDescent="0.2">
      <c r="A8200" t="s">
        <v>756</v>
      </c>
      <c r="B8200" t="s">
        <v>8522</v>
      </c>
      <c r="C8200" s="1">
        <v>91.83</v>
      </c>
      <c r="D8200" s="5">
        <v>45400</v>
      </c>
      <c r="E8200" t="s">
        <v>21</v>
      </c>
      <c r="F8200" t="s">
        <v>33</v>
      </c>
      <c r="G8200" s="16" t="s">
        <v>8535</v>
      </c>
      <c r="H8200" s="1"/>
      <c r="J8200"/>
      <c r="AC8200" s="5">
        <v>45426</v>
      </c>
      <c r="AD8200" t="s">
        <v>14693</v>
      </c>
      <c r="AE8200" t="s">
        <v>245</v>
      </c>
      <c r="AF8200">
        <f>MONTH(Table1[[#This Row],[Date Sent]])</f>
        <v>5</v>
      </c>
      <c r="AG8200">
        <f>YEAR(Table1[[#This Row],[Date Sent]])</f>
        <v>2024</v>
      </c>
      <c r="AH8200"/>
    </row>
    <row r="8201" spans="1:34" x14ac:dyDescent="0.2">
      <c r="A8201" t="s">
        <v>756</v>
      </c>
      <c r="B8201" t="s">
        <v>8522</v>
      </c>
      <c r="C8201" s="1">
        <v>60.09</v>
      </c>
      <c r="D8201" s="5">
        <v>45402</v>
      </c>
      <c r="E8201" t="s">
        <v>6</v>
      </c>
      <c r="F8201" t="s">
        <v>18</v>
      </c>
      <c r="G8201" s="16" t="s">
        <v>8536</v>
      </c>
      <c r="H8201" s="1"/>
      <c r="J8201"/>
      <c r="AC8201" s="5">
        <v>45426</v>
      </c>
      <c r="AD8201" t="s">
        <v>14693</v>
      </c>
      <c r="AE8201" t="s">
        <v>245</v>
      </c>
      <c r="AF8201">
        <f>MONTH(Table1[[#This Row],[Date Sent]])</f>
        <v>5</v>
      </c>
      <c r="AG8201">
        <f>YEAR(Table1[[#This Row],[Date Sent]])</f>
        <v>2024</v>
      </c>
      <c r="AH8201"/>
    </row>
    <row r="8202" spans="1:34" x14ac:dyDescent="0.2">
      <c r="A8202" t="s">
        <v>776</v>
      </c>
      <c r="B8202" t="s">
        <v>8537</v>
      </c>
      <c r="C8202" s="1">
        <v>92.44</v>
      </c>
      <c r="D8202" s="5">
        <v>45400</v>
      </c>
      <c r="E8202" t="s">
        <v>13</v>
      </c>
      <c r="F8202" t="s">
        <v>918</v>
      </c>
      <c r="G8202" s="16" t="s">
        <v>918</v>
      </c>
      <c r="H8202" s="1">
        <v>66.260000000000005</v>
      </c>
      <c r="I8202" t="s">
        <v>16</v>
      </c>
      <c r="J8202" t="s">
        <v>8538</v>
      </c>
      <c r="K8202" s="1">
        <v>26.18</v>
      </c>
      <c r="L8202" t="s">
        <v>10</v>
      </c>
      <c r="M8202" t="s">
        <v>8113</v>
      </c>
      <c r="AC8202" s="5">
        <v>45426</v>
      </c>
      <c r="AD8202" t="s">
        <v>13408</v>
      </c>
      <c r="AE8202" t="s">
        <v>6845</v>
      </c>
      <c r="AF8202">
        <f>MONTH(Table1[[#This Row],[Date Sent]])</f>
        <v>5</v>
      </c>
      <c r="AG8202">
        <f>YEAR(Table1[[#This Row],[Date Sent]])</f>
        <v>2024</v>
      </c>
      <c r="AH8202"/>
    </row>
    <row r="8203" spans="1:34" x14ac:dyDescent="0.2">
      <c r="A8203" t="s">
        <v>776</v>
      </c>
      <c r="B8203" t="s">
        <v>8537</v>
      </c>
      <c r="C8203" s="1">
        <v>2.2799999999999998</v>
      </c>
      <c r="D8203" s="5">
        <v>45401</v>
      </c>
      <c r="E8203" t="s">
        <v>13</v>
      </c>
      <c r="F8203" t="s">
        <v>16</v>
      </c>
      <c r="G8203" s="16" t="s">
        <v>8539</v>
      </c>
      <c r="H8203" s="1"/>
      <c r="J8203"/>
      <c r="AC8203" s="5">
        <v>45426</v>
      </c>
      <c r="AD8203" t="s">
        <v>13408</v>
      </c>
      <c r="AE8203" t="s">
        <v>6845</v>
      </c>
      <c r="AF8203">
        <f>MONTH(Table1[[#This Row],[Date Sent]])</f>
        <v>5</v>
      </c>
      <c r="AG8203">
        <f>YEAR(Table1[[#This Row],[Date Sent]])</f>
        <v>2024</v>
      </c>
      <c r="AH8203"/>
    </row>
    <row r="8204" spans="1:34" x14ac:dyDescent="0.2">
      <c r="A8204" t="s">
        <v>776</v>
      </c>
      <c r="B8204" t="s">
        <v>8537</v>
      </c>
      <c r="C8204" s="1">
        <v>84.2</v>
      </c>
      <c r="D8204" s="5">
        <v>45411</v>
      </c>
      <c r="E8204" t="s">
        <v>21</v>
      </c>
      <c r="F8204" t="s">
        <v>33</v>
      </c>
      <c r="G8204" s="16" t="s">
        <v>8540</v>
      </c>
      <c r="H8204" s="1"/>
      <c r="J8204"/>
      <c r="AC8204" s="5">
        <v>45426</v>
      </c>
      <c r="AD8204" t="s">
        <v>13408</v>
      </c>
      <c r="AE8204" t="s">
        <v>6845</v>
      </c>
      <c r="AF8204">
        <f>MONTH(Table1[[#This Row],[Date Sent]])</f>
        <v>5</v>
      </c>
      <c r="AG8204">
        <f>YEAR(Table1[[#This Row],[Date Sent]])</f>
        <v>2024</v>
      </c>
      <c r="AH8204"/>
    </row>
    <row r="8205" spans="1:34" x14ac:dyDescent="0.2">
      <c r="A8205" t="s">
        <v>776</v>
      </c>
      <c r="B8205" t="s">
        <v>8537</v>
      </c>
      <c r="C8205" s="1">
        <v>-765</v>
      </c>
      <c r="D8205" s="5">
        <v>45419</v>
      </c>
      <c r="E8205" t="s">
        <v>20</v>
      </c>
      <c r="F8205" t="s">
        <v>39</v>
      </c>
      <c r="G8205" s="16" t="s">
        <v>8541</v>
      </c>
      <c r="H8205" s="1"/>
      <c r="J8205"/>
      <c r="AC8205" s="5">
        <v>45426</v>
      </c>
      <c r="AD8205" t="s">
        <v>13408</v>
      </c>
      <c r="AE8205" t="s">
        <v>6845</v>
      </c>
      <c r="AF8205">
        <f>MONTH(Table1[[#This Row],[Date Sent]])</f>
        <v>5</v>
      </c>
      <c r="AG8205">
        <f>YEAR(Table1[[#This Row],[Date Sent]])</f>
        <v>2024</v>
      </c>
      <c r="AH8205"/>
    </row>
    <row r="8206" spans="1:34" x14ac:dyDescent="0.2">
      <c r="A8206" t="s">
        <v>266</v>
      </c>
      <c r="B8206" t="s">
        <v>8542</v>
      </c>
      <c r="C8206" s="1">
        <v>-76.77</v>
      </c>
      <c r="D8206" s="5">
        <v>45408</v>
      </c>
      <c r="E8206" t="s">
        <v>21</v>
      </c>
      <c r="F8206" t="s">
        <v>33</v>
      </c>
      <c r="G8206" s="16" t="s">
        <v>8543</v>
      </c>
      <c r="H8206" s="1"/>
      <c r="J8206"/>
      <c r="AC8206" s="5">
        <v>45426</v>
      </c>
      <c r="AD8206" t="s">
        <v>14645</v>
      </c>
      <c r="AE8206" t="s">
        <v>313</v>
      </c>
      <c r="AF8206">
        <f>MONTH(Table1[[#This Row],[Date Sent]])</f>
        <v>5</v>
      </c>
      <c r="AG8206">
        <f>YEAR(Table1[[#This Row],[Date Sent]])</f>
        <v>2024</v>
      </c>
      <c r="AH8206"/>
    </row>
    <row r="8207" spans="1:34" x14ac:dyDescent="0.2">
      <c r="A8207" t="s">
        <v>266</v>
      </c>
      <c r="B8207" t="s">
        <v>8542</v>
      </c>
      <c r="C8207" s="1">
        <v>152.97</v>
      </c>
      <c r="D8207" s="5">
        <v>45408</v>
      </c>
      <c r="E8207" t="s">
        <v>8</v>
      </c>
      <c r="F8207" t="s">
        <v>33</v>
      </c>
      <c r="G8207" s="16" t="s">
        <v>8544</v>
      </c>
      <c r="H8207" s="1"/>
      <c r="J8207"/>
      <c r="AC8207" s="5">
        <v>45426</v>
      </c>
      <c r="AD8207" t="s">
        <v>14645</v>
      </c>
      <c r="AE8207" t="s">
        <v>313</v>
      </c>
      <c r="AF8207">
        <f>MONTH(Table1[[#This Row],[Date Sent]])</f>
        <v>5</v>
      </c>
      <c r="AG8207">
        <f>YEAR(Table1[[#This Row],[Date Sent]])</f>
        <v>2024</v>
      </c>
      <c r="AH8207"/>
    </row>
    <row r="8208" spans="1:34" x14ac:dyDescent="0.2">
      <c r="A8208" t="s">
        <v>266</v>
      </c>
      <c r="B8208" t="s">
        <v>8542</v>
      </c>
      <c r="C8208" s="1">
        <v>148.06</v>
      </c>
      <c r="D8208" s="5">
        <v>45408</v>
      </c>
      <c r="E8208" t="s">
        <v>21</v>
      </c>
      <c r="F8208" t="s">
        <v>33</v>
      </c>
      <c r="G8208" s="16" t="s">
        <v>8545</v>
      </c>
      <c r="H8208" s="1"/>
      <c r="J8208"/>
      <c r="AC8208" s="5">
        <v>45426</v>
      </c>
      <c r="AD8208" t="s">
        <v>14645</v>
      </c>
      <c r="AE8208" t="s">
        <v>313</v>
      </c>
      <c r="AF8208">
        <f>MONTH(Table1[[#This Row],[Date Sent]])</f>
        <v>5</v>
      </c>
      <c r="AG8208">
        <f>YEAR(Table1[[#This Row],[Date Sent]])</f>
        <v>2024</v>
      </c>
      <c r="AH8208"/>
    </row>
    <row r="8209" spans="1:34" x14ac:dyDescent="0.2">
      <c r="A8209" t="s">
        <v>266</v>
      </c>
      <c r="B8209" t="s">
        <v>8542</v>
      </c>
      <c r="C8209" s="1">
        <v>77.8</v>
      </c>
      <c r="D8209" s="5">
        <v>45411</v>
      </c>
      <c r="E8209" t="s">
        <v>8</v>
      </c>
      <c r="F8209" t="s">
        <v>39</v>
      </c>
      <c r="G8209" s="16" t="s">
        <v>8546</v>
      </c>
      <c r="H8209" s="1"/>
      <c r="J8209"/>
      <c r="AC8209" s="5">
        <v>45426</v>
      </c>
      <c r="AD8209" t="s">
        <v>14645</v>
      </c>
      <c r="AE8209" t="s">
        <v>313</v>
      </c>
      <c r="AF8209">
        <f>MONTH(Table1[[#This Row],[Date Sent]])</f>
        <v>5</v>
      </c>
      <c r="AG8209">
        <f>YEAR(Table1[[#This Row],[Date Sent]])</f>
        <v>2024</v>
      </c>
      <c r="AH8209"/>
    </row>
    <row r="8210" spans="1:34" x14ac:dyDescent="0.2">
      <c r="A8210" t="s">
        <v>266</v>
      </c>
      <c r="B8210" t="s">
        <v>8542</v>
      </c>
      <c r="C8210" s="1">
        <v>25.67</v>
      </c>
      <c r="D8210" s="5">
        <v>45412</v>
      </c>
      <c r="E8210" t="s">
        <v>8</v>
      </c>
      <c r="F8210" t="s">
        <v>39</v>
      </c>
      <c r="G8210" s="16" t="s">
        <v>8547</v>
      </c>
      <c r="H8210" s="1"/>
      <c r="J8210"/>
      <c r="AC8210" s="5">
        <v>45426</v>
      </c>
      <c r="AD8210" t="s">
        <v>14645</v>
      </c>
      <c r="AE8210" t="s">
        <v>313</v>
      </c>
      <c r="AF8210">
        <f>MONTH(Table1[[#This Row],[Date Sent]])</f>
        <v>5</v>
      </c>
      <c r="AG8210">
        <f>YEAR(Table1[[#This Row],[Date Sent]])</f>
        <v>2024</v>
      </c>
      <c r="AH8210"/>
    </row>
    <row r="8211" spans="1:34" x14ac:dyDescent="0.2">
      <c r="A8211" t="s">
        <v>266</v>
      </c>
      <c r="B8211" t="s">
        <v>8542</v>
      </c>
      <c r="C8211" s="1">
        <v>6.45</v>
      </c>
      <c r="D8211" s="5">
        <v>45414</v>
      </c>
      <c r="E8211" t="s">
        <v>8</v>
      </c>
      <c r="F8211" t="s">
        <v>39</v>
      </c>
      <c r="G8211" s="16" t="s">
        <v>8548</v>
      </c>
      <c r="H8211" s="1"/>
      <c r="J8211"/>
      <c r="AC8211" s="5">
        <v>45426</v>
      </c>
      <c r="AD8211" t="s">
        <v>14645</v>
      </c>
      <c r="AE8211" t="s">
        <v>313</v>
      </c>
      <c r="AF8211">
        <f>MONTH(Table1[[#This Row],[Date Sent]])</f>
        <v>5</v>
      </c>
      <c r="AG8211">
        <f>YEAR(Table1[[#This Row],[Date Sent]])</f>
        <v>2024</v>
      </c>
      <c r="AH8211"/>
    </row>
    <row r="8212" spans="1:34" x14ac:dyDescent="0.2">
      <c r="A8212" t="s">
        <v>266</v>
      </c>
      <c r="B8212" t="s">
        <v>8542</v>
      </c>
      <c r="C8212" s="1">
        <v>266.99</v>
      </c>
      <c r="D8212" s="5">
        <v>45414</v>
      </c>
      <c r="E8212" t="s">
        <v>8</v>
      </c>
      <c r="F8212" t="s">
        <v>33</v>
      </c>
      <c r="G8212" s="16" t="s">
        <v>1520</v>
      </c>
      <c r="H8212" s="1"/>
      <c r="J8212"/>
      <c r="AC8212" s="5">
        <v>45426</v>
      </c>
      <c r="AD8212" t="s">
        <v>14645</v>
      </c>
      <c r="AE8212" t="s">
        <v>313</v>
      </c>
      <c r="AF8212">
        <f>MONTH(Table1[[#This Row],[Date Sent]])</f>
        <v>5</v>
      </c>
      <c r="AG8212">
        <f>YEAR(Table1[[#This Row],[Date Sent]])</f>
        <v>2024</v>
      </c>
      <c r="AH8212"/>
    </row>
    <row r="8213" spans="1:34" x14ac:dyDescent="0.2">
      <c r="A8213" t="s">
        <v>266</v>
      </c>
      <c r="B8213" t="s">
        <v>8542</v>
      </c>
      <c r="C8213" s="1">
        <v>101.51</v>
      </c>
      <c r="D8213" s="5">
        <v>45415</v>
      </c>
      <c r="E8213" t="s">
        <v>21</v>
      </c>
      <c r="F8213" t="s">
        <v>33</v>
      </c>
      <c r="G8213" s="16" t="s">
        <v>8549</v>
      </c>
      <c r="H8213" s="1"/>
      <c r="J8213"/>
      <c r="AC8213" s="5">
        <v>45426</v>
      </c>
      <c r="AD8213" t="s">
        <v>14645</v>
      </c>
      <c r="AE8213" t="s">
        <v>313</v>
      </c>
      <c r="AF8213">
        <f>MONTH(Table1[[#This Row],[Date Sent]])</f>
        <v>5</v>
      </c>
      <c r="AG8213">
        <f>YEAR(Table1[[#This Row],[Date Sent]])</f>
        <v>2024</v>
      </c>
      <c r="AH8213"/>
    </row>
    <row r="8214" spans="1:34" x14ac:dyDescent="0.2">
      <c r="A8214" t="s">
        <v>266</v>
      </c>
      <c r="B8214" t="s">
        <v>8542</v>
      </c>
      <c r="C8214" s="1">
        <v>727.2</v>
      </c>
      <c r="D8214" s="5">
        <v>45421</v>
      </c>
      <c r="E8214" t="s">
        <v>24</v>
      </c>
      <c r="F8214" t="s">
        <v>3052</v>
      </c>
      <c r="G8214" s="16" t="s">
        <v>8550</v>
      </c>
      <c r="H8214" s="1"/>
      <c r="J8214"/>
      <c r="AC8214" s="5">
        <v>45426</v>
      </c>
      <c r="AD8214" t="s">
        <v>14645</v>
      </c>
      <c r="AE8214" t="s">
        <v>313</v>
      </c>
      <c r="AF8214">
        <f>MONTH(Table1[[#This Row],[Date Sent]])</f>
        <v>5</v>
      </c>
      <c r="AG8214">
        <f>YEAR(Table1[[#This Row],[Date Sent]])</f>
        <v>2024</v>
      </c>
      <c r="AH8214"/>
    </row>
    <row r="8215" spans="1:34" x14ac:dyDescent="0.2">
      <c r="A8215" t="s">
        <v>747</v>
      </c>
      <c r="B8215" t="s">
        <v>8551</v>
      </c>
      <c r="C8215" s="1">
        <v>21.44</v>
      </c>
      <c r="D8215" s="5">
        <v>45413</v>
      </c>
      <c r="E8215" t="s">
        <v>24</v>
      </c>
      <c r="F8215" t="s">
        <v>18</v>
      </c>
      <c r="G8215" s="16" t="s">
        <v>984</v>
      </c>
      <c r="H8215" s="1"/>
      <c r="J8215"/>
      <c r="AC8215" s="5">
        <v>45426</v>
      </c>
      <c r="AD8215" t="s">
        <v>13340</v>
      </c>
      <c r="AE8215" t="s">
        <v>174</v>
      </c>
      <c r="AF8215">
        <f>MONTH(Table1[[#This Row],[Date Sent]])</f>
        <v>5</v>
      </c>
      <c r="AG8215">
        <f>YEAR(Table1[[#This Row],[Date Sent]])</f>
        <v>2024</v>
      </c>
      <c r="AH8215"/>
    </row>
    <row r="8216" spans="1:34" x14ac:dyDescent="0.2">
      <c r="A8216" t="s">
        <v>5460</v>
      </c>
      <c r="B8216" t="s">
        <v>8552</v>
      </c>
      <c r="C8216" s="1">
        <v>41.74</v>
      </c>
      <c r="D8216" s="5">
        <v>45399</v>
      </c>
      <c r="E8216" t="s">
        <v>13</v>
      </c>
      <c r="F8216" t="s">
        <v>33</v>
      </c>
      <c r="G8216" s="16" t="s">
        <v>8553</v>
      </c>
      <c r="H8216" s="1"/>
      <c r="J8216"/>
      <c r="AC8216" s="5">
        <v>45426</v>
      </c>
      <c r="AD8216" t="s">
        <v>14665</v>
      </c>
      <c r="AE8216" t="s">
        <v>174</v>
      </c>
      <c r="AF8216">
        <f>MONTH(Table1[[#This Row],[Date Sent]])</f>
        <v>5</v>
      </c>
      <c r="AG8216">
        <f>YEAR(Table1[[#This Row],[Date Sent]])</f>
        <v>2024</v>
      </c>
      <c r="AH8216"/>
    </row>
    <row r="8217" spans="1:34" x14ac:dyDescent="0.2">
      <c r="A8217" t="s">
        <v>5460</v>
      </c>
      <c r="B8217" t="s">
        <v>8552</v>
      </c>
      <c r="C8217" s="1">
        <v>20.12</v>
      </c>
      <c r="D8217" s="5">
        <v>45402</v>
      </c>
      <c r="E8217" t="s">
        <v>13</v>
      </c>
      <c r="F8217" t="s">
        <v>33</v>
      </c>
      <c r="G8217" s="16" t="s">
        <v>8554</v>
      </c>
      <c r="H8217" s="1"/>
      <c r="J8217"/>
      <c r="AC8217" s="5">
        <v>45426</v>
      </c>
      <c r="AD8217" t="s">
        <v>14665</v>
      </c>
      <c r="AE8217" t="s">
        <v>174</v>
      </c>
      <c r="AF8217">
        <f>MONTH(Table1[[#This Row],[Date Sent]])</f>
        <v>5</v>
      </c>
      <c r="AG8217">
        <f>YEAR(Table1[[#This Row],[Date Sent]])</f>
        <v>2024</v>
      </c>
      <c r="AH8217"/>
    </row>
    <row r="8218" spans="1:34" x14ac:dyDescent="0.2">
      <c r="A8218" t="s">
        <v>5460</v>
      </c>
      <c r="B8218" t="s">
        <v>8552</v>
      </c>
      <c r="C8218" s="1">
        <v>103.82</v>
      </c>
      <c r="D8218" s="5">
        <v>45402</v>
      </c>
      <c r="E8218" t="s">
        <v>13</v>
      </c>
      <c r="F8218" t="s">
        <v>15</v>
      </c>
      <c r="G8218" s="16" t="s">
        <v>8555</v>
      </c>
      <c r="H8218" s="1"/>
      <c r="J8218"/>
      <c r="AC8218" s="5">
        <v>45426</v>
      </c>
      <c r="AD8218" t="s">
        <v>14665</v>
      </c>
      <c r="AE8218" t="s">
        <v>174</v>
      </c>
      <c r="AF8218">
        <f>MONTH(Table1[[#This Row],[Date Sent]])</f>
        <v>5</v>
      </c>
      <c r="AG8218">
        <f>YEAR(Table1[[#This Row],[Date Sent]])</f>
        <v>2024</v>
      </c>
      <c r="AH8218"/>
    </row>
    <row r="8219" spans="1:34" x14ac:dyDescent="0.2">
      <c r="A8219" t="s">
        <v>320</v>
      </c>
      <c r="B8219" t="s">
        <v>8556</v>
      </c>
      <c r="C8219" s="1">
        <v>46.47</v>
      </c>
      <c r="D8219" s="5">
        <v>45359</v>
      </c>
      <c r="E8219" t="s">
        <v>21</v>
      </c>
      <c r="F8219" t="s">
        <v>33</v>
      </c>
      <c r="G8219" s="16" t="s">
        <v>933</v>
      </c>
      <c r="H8219" s="1"/>
      <c r="J8219"/>
      <c r="AC8219" s="5">
        <v>45426</v>
      </c>
      <c r="AD8219" t="s">
        <v>14676</v>
      </c>
      <c r="AE8219" t="s">
        <v>174</v>
      </c>
      <c r="AF8219">
        <f>MONTH(Table1[[#This Row],[Date Sent]])</f>
        <v>5</v>
      </c>
      <c r="AG8219">
        <f>YEAR(Table1[[#This Row],[Date Sent]])</f>
        <v>2024</v>
      </c>
      <c r="AH8219"/>
    </row>
    <row r="8220" spans="1:34" x14ac:dyDescent="0.2">
      <c r="A8220" t="s">
        <v>320</v>
      </c>
      <c r="B8220" t="s">
        <v>8556</v>
      </c>
      <c r="C8220" s="1">
        <v>24.99</v>
      </c>
      <c r="D8220" s="5">
        <v>45374</v>
      </c>
      <c r="E8220" t="s">
        <v>21</v>
      </c>
      <c r="F8220" t="s">
        <v>16</v>
      </c>
      <c r="G8220" s="16" t="s">
        <v>8557</v>
      </c>
      <c r="H8220" s="1"/>
      <c r="J8220"/>
      <c r="AC8220" s="5">
        <v>45426</v>
      </c>
      <c r="AD8220" t="s">
        <v>14676</v>
      </c>
      <c r="AE8220" t="s">
        <v>174</v>
      </c>
      <c r="AF8220">
        <f>MONTH(Table1[[#This Row],[Date Sent]])</f>
        <v>5</v>
      </c>
      <c r="AG8220">
        <f>YEAR(Table1[[#This Row],[Date Sent]])</f>
        <v>2024</v>
      </c>
      <c r="AH8220"/>
    </row>
    <row r="8221" spans="1:34" x14ac:dyDescent="0.2">
      <c r="A8221" t="s">
        <v>320</v>
      </c>
      <c r="B8221" t="s">
        <v>8556</v>
      </c>
      <c r="C8221" s="1">
        <v>26.95</v>
      </c>
      <c r="D8221" s="5">
        <v>45383</v>
      </c>
      <c r="E8221" t="s">
        <v>33</v>
      </c>
      <c r="F8221" t="s">
        <v>39</v>
      </c>
      <c r="G8221" s="16" t="s">
        <v>2431</v>
      </c>
      <c r="H8221" s="1"/>
      <c r="J8221"/>
      <c r="AC8221" s="5">
        <v>45426</v>
      </c>
      <c r="AD8221" t="s">
        <v>14676</v>
      </c>
      <c r="AE8221" t="s">
        <v>174</v>
      </c>
      <c r="AF8221">
        <f>MONTH(Table1[[#This Row],[Date Sent]])</f>
        <v>5</v>
      </c>
      <c r="AG8221">
        <f>YEAR(Table1[[#This Row],[Date Sent]])</f>
        <v>2024</v>
      </c>
      <c r="AH8221"/>
    </row>
    <row r="8222" spans="1:34" x14ac:dyDescent="0.2">
      <c r="A8222" t="s">
        <v>320</v>
      </c>
      <c r="B8222" t="s">
        <v>8556</v>
      </c>
      <c r="C8222" s="1">
        <v>30.98</v>
      </c>
      <c r="D8222" s="5">
        <v>45384</v>
      </c>
      <c r="E8222" t="s">
        <v>21</v>
      </c>
      <c r="F8222" t="s">
        <v>33</v>
      </c>
      <c r="G8222" s="16" t="s">
        <v>1364</v>
      </c>
      <c r="H8222" s="1"/>
      <c r="J8222"/>
      <c r="AC8222" s="5">
        <v>45426</v>
      </c>
      <c r="AD8222" t="s">
        <v>14676</v>
      </c>
      <c r="AE8222" t="s">
        <v>174</v>
      </c>
      <c r="AF8222">
        <f>MONTH(Table1[[#This Row],[Date Sent]])</f>
        <v>5</v>
      </c>
      <c r="AG8222">
        <f>YEAR(Table1[[#This Row],[Date Sent]])</f>
        <v>2024</v>
      </c>
      <c r="AH8222"/>
    </row>
    <row r="8223" spans="1:34" x14ac:dyDescent="0.2">
      <c r="A8223" t="s">
        <v>142</v>
      </c>
      <c r="B8223" t="s">
        <v>8558</v>
      </c>
      <c r="C8223" s="1">
        <v>453.73</v>
      </c>
      <c r="D8223" s="5">
        <v>45411</v>
      </c>
      <c r="E8223" t="s">
        <v>21</v>
      </c>
      <c r="F8223" t="s">
        <v>33</v>
      </c>
      <c r="G8223" s="16" t="s">
        <v>4062</v>
      </c>
      <c r="H8223" s="1"/>
      <c r="J8223"/>
      <c r="AC8223" s="5">
        <v>45426</v>
      </c>
      <c r="AD8223" t="s">
        <v>14682</v>
      </c>
      <c r="AE8223" t="s">
        <v>198</v>
      </c>
      <c r="AF8223">
        <f>MONTH(Table1[[#This Row],[Date Sent]])</f>
        <v>5</v>
      </c>
      <c r="AG8223">
        <f>YEAR(Table1[[#This Row],[Date Sent]])</f>
        <v>2024</v>
      </c>
      <c r="AH8223"/>
    </row>
    <row r="8224" spans="1:34" x14ac:dyDescent="0.2">
      <c r="A8224" t="s">
        <v>142</v>
      </c>
      <c r="B8224" t="s">
        <v>8558</v>
      </c>
      <c r="C8224" s="1">
        <v>59.36</v>
      </c>
      <c r="D8224" s="5">
        <v>45414</v>
      </c>
      <c r="E8224" t="s">
        <v>21</v>
      </c>
      <c r="F8224" t="s">
        <v>33</v>
      </c>
      <c r="G8224" s="16" t="s">
        <v>1922</v>
      </c>
      <c r="H8224" s="1"/>
      <c r="J8224"/>
      <c r="AC8224" s="5">
        <v>45426</v>
      </c>
      <c r="AD8224" t="s">
        <v>14682</v>
      </c>
      <c r="AE8224" t="s">
        <v>198</v>
      </c>
      <c r="AF8224">
        <f>MONTH(Table1[[#This Row],[Date Sent]])</f>
        <v>5</v>
      </c>
      <c r="AG8224">
        <f>YEAR(Table1[[#This Row],[Date Sent]])</f>
        <v>2024</v>
      </c>
      <c r="AH8224"/>
    </row>
    <row r="8225" spans="1:34" x14ac:dyDescent="0.2">
      <c r="A8225" t="s">
        <v>694</v>
      </c>
      <c r="B8225" t="s">
        <v>8559</v>
      </c>
      <c r="C8225" s="1">
        <v>49.6</v>
      </c>
      <c r="D8225" s="5">
        <v>45408</v>
      </c>
      <c r="E8225" t="s">
        <v>21</v>
      </c>
      <c r="F8225" t="s">
        <v>39</v>
      </c>
      <c r="G8225" s="16" t="s">
        <v>8560</v>
      </c>
      <c r="H8225" s="1"/>
      <c r="J8225"/>
      <c r="AC8225" s="5">
        <v>45426</v>
      </c>
      <c r="AD8225" t="s">
        <v>14683</v>
      </c>
      <c r="AE8225" t="s">
        <v>198</v>
      </c>
      <c r="AF8225">
        <f>MONTH(Table1[[#This Row],[Date Sent]])</f>
        <v>5</v>
      </c>
      <c r="AG8225">
        <f>YEAR(Table1[[#This Row],[Date Sent]])</f>
        <v>2024</v>
      </c>
      <c r="AH8225"/>
    </row>
    <row r="8226" spans="1:34" x14ac:dyDescent="0.2">
      <c r="A8226" t="s">
        <v>694</v>
      </c>
      <c r="B8226" t="s">
        <v>8559</v>
      </c>
      <c r="C8226" s="1">
        <v>97.6</v>
      </c>
      <c r="D8226" s="5">
        <v>45409</v>
      </c>
      <c r="E8226" t="s">
        <v>21</v>
      </c>
      <c r="F8226" t="s">
        <v>39</v>
      </c>
      <c r="G8226" s="16" t="s">
        <v>8561</v>
      </c>
      <c r="H8226" s="1"/>
      <c r="J8226"/>
      <c r="AC8226" s="5">
        <v>45426</v>
      </c>
      <c r="AD8226" t="s">
        <v>14683</v>
      </c>
      <c r="AE8226" t="s">
        <v>198</v>
      </c>
      <c r="AF8226">
        <f>MONTH(Table1[[#This Row],[Date Sent]])</f>
        <v>5</v>
      </c>
      <c r="AG8226">
        <f>YEAR(Table1[[#This Row],[Date Sent]])</f>
        <v>2024</v>
      </c>
      <c r="AH8226"/>
    </row>
    <row r="8227" spans="1:34" x14ac:dyDescent="0.2">
      <c r="A8227" t="s">
        <v>694</v>
      </c>
      <c r="B8227" t="s">
        <v>8559</v>
      </c>
      <c r="C8227" s="1">
        <v>37.880000000000003</v>
      </c>
      <c r="D8227" s="5">
        <v>45410</v>
      </c>
      <c r="E8227" t="s">
        <v>21</v>
      </c>
      <c r="F8227" t="s">
        <v>18</v>
      </c>
      <c r="G8227" s="16" t="s">
        <v>8562</v>
      </c>
      <c r="H8227" s="1"/>
      <c r="J8227"/>
      <c r="AC8227" s="5">
        <v>45426</v>
      </c>
      <c r="AD8227" t="s">
        <v>14683</v>
      </c>
      <c r="AE8227" t="s">
        <v>198</v>
      </c>
      <c r="AF8227">
        <f>MONTH(Table1[[#This Row],[Date Sent]])</f>
        <v>5</v>
      </c>
      <c r="AG8227">
        <f>YEAR(Table1[[#This Row],[Date Sent]])</f>
        <v>2024</v>
      </c>
      <c r="AH8227"/>
    </row>
    <row r="8228" spans="1:34" x14ac:dyDescent="0.2">
      <c r="A8228" t="s">
        <v>694</v>
      </c>
      <c r="B8228" t="s">
        <v>8559</v>
      </c>
      <c r="C8228" s="1">
        <v>96.34</v>
      </c>
      <c r="D8228" s="5">
        <v>45414</v>
      </c>
      <c r="E8228" t="s">
        <v>21</v>
      </c>
      <c r="F8228" t="s">
        <v>33</v>
      </c>
      <c r="G8228" s="16" t="s">
        <v>4049</v>
      </c>
      <c r="H8228" s="1"/>
      <c r="J8228"/>
      <c r="AC8228" s="5">
        <v>45426</v>
      </c>
      <c r="AD8228" t="s">
        <v>14683</v>
      </c>
      <c r="AE8228" t="s">
        <v>198</v>
      </c>
      <c r="AF8228">
        <f>MONTH(Table1[[#This Row],[Date Sent]])</f>
        <v>5</v>
      </c>
      <c r="AG8228">
        <f>YEAR(Table1[[#This Row],[Date Sent]])</f>
        <v>2024</v>
      </c>
      <c r="AH8228"/>
    </row>
    <row r="8229" spans="1:34" x14ac:dyDescent="0.2">
      <c r="A8229" t="s">
        <v>796</v>
      </c>
      <c r="B8229" t="s">
        <v>8563</v>
      </c>
      <c r="C8229" s="1">
        <v>147.52000000000001</v>
      </c>
      <c r="D8229" s="5">
        <v>45411</v>
      </c>
      <c r="E8229" t="s">
        <v>21</v>
      </c>
      <c r="F8229" t="s">
        <v>33</v>
      </c>
      <c r="G8229" s="16" t="s">
        <v>8564</v>
      </c>
      <c r="H8229" s="1"/>
      <c r="J8229"/>
      <c r="AC8229" s="5">
        <v>45426</v>
      </c>
      <c r="AD8229" t="s">
        <v>11585</v>
      </c>
      <c r="AE8229" t="s">
        <v>198</v>
      </c>
      <c r="AF8229">
        <f>MONTH(Table1[[#This Row],[Date Sent]])</f>
        <v>5</v>
      </c>
      <c r="AG8229">
        <f>YEAR(Table1[[#This Row],[Date Sent]])</f>
        <v>2024</v>
      </c>
      <c r="AH8229"/>
    </row>
    <row r="8230" spans="1:34" x14ac:dyDescent="0.2">
      <c r="A8230" t="s">
        <v>796</v>
      </c>
      <c r="B8230" t="s">
        <v>8563</v>
      </c>
      <c r="C8230" s="1">
        <v>141.49</v>
      </c>
      <c r="D8230" s="5">
        <v>45416</v>
      </c>
      <c r="E8230" t="s">
        <v>25</v>
      </c>
      <c r="F8230" t="s">
        <v>49</v>
      </c>
      <c r="G8230" s="16" t="s">
        <v>8565</v>
      </c>
      <c r="H8230" s="1"/>
      <c r="J8230"/>
      <c r="AC8230" s="5">
        <v>45426</v>
      </c>
      <c r="AD8230" t="s">
        <v>11585</v>
      </c>
      <c r="AE8230" t="s">
        <v>198</v>
      </c>
      <c r="AF8230">
        <f>MONTH(Table1[[#This Row],[Date Sent]])</f>
        <v>5</v>
      </c>
      <c r="AG8230">
        <f>YEAR(Table1[[#This Row],[Date Sent]])</f>
        <v>2024</v>
      </c>
      <c r="AH8230"/>
    </row>
    <row r="8231" spans="1:34" x14ac:dyDescent="0.2">
      <c r="A8231" t="s">
        <v>796</v>
      </c>
      <c r="B8231" t="s">
        <v>8563</v>
      </c>
      <c r="C8231" s="1">
        <v>61.86</v>
      </c>
      <c r="D8231" s="5">
        <v>45416</v>
      </c>
      <c r="E8231" t="s">
        <v>21</v>
      </c>
      <c r="F8231" t="s">
        <v>17</v>
      </c>
      <c r="G8231" s="16" t="s">
        <v>8566</v>
      </c>
      <c r="H8231" s="1"/>
      <c r="J8231"/>
      <c r="AC8231" s="5">
        <v>45426</v>
      </c>
      <c r="AD8231" t="s">
        <v>11585</v>
      </c>
      <c r="AE8231" t="s">
        <v>198</v>
      </c>
      <c r="AF8231">
        <f>MONTH(Table1[[#This Row],[Date Sent]])</f>
        <v>5</v>
      </c>
      <c r="AG8231">
        <f>YEAR(Table1[[#This Row],[Date Sent]])</f>
        <v>2024</v>
      </c>
      <c r="AH8231"/>
    </row>
    <row r="8232" spans="1:34" x14ac:dyDescent="0.2">
      <c r="A8232" t="s">
        <v>612</v>
      </c>
      <c r="B8232" t="s">
        <v>8567</v>
      </c>
      <c r="C8232" s="1">
        <v>100.65</v>
      </c>
      <c r="D8232" s="5">
        <v>45404</v>
      </c>
      <c r="E8232" t="s">
        <v>44</v>
      </c>
      <c r="F8232" t="s">
        <v>33</v>
      </c>
      <c r="G8232" s="16" t="s">
        <v>8568</v>
      </c>
      <c r="H8232" s="1"/>
      <c r="J8232"/>
      <c r="AC8232" s="5">
        <v>45426</v>
      </c>
      <c r="AD8232" t="s">
        <v>13199</v>
      </c>
      <c r="AE8232" t="s">
        <v>198</v>
      </c>
      <c r="AF8232">
        <f>MONTH(Table1[[#This Row],[Date Sent]])</f>
        <v>5</v>
      </c>
      <c r="AG8232">
        <f>YEAR(Table1[[#This Row],[Date Sent]])</f>
        <v>2024</v>
      </c>
      <c r="AH8232"/>
    </row>
    <row r="8233" spans="1:34" x14ac:dyDescent="0.2">
      <c r="A8233" t="s">
        <v>612</v>
      </c>
      <c r="B8233" t="s">
        <v>8567</v>
      </c>
      <c r="C8233" s="1">
        <v>41.32</v>
      </c>
      <c r="D8233" s="5">
        <v>45415</v>
      </c>
      <c r="E8233" t="s">
        <v>21</v>
      </c>
      <c r="F8233" t="s">
        <v>33</v>
      </c>
      <c r="G8233" s="16" t="s">
        <v>8569</v>
      </c>
      <c r="H8233" s="1"/>
      <c r="J8233"/>
      <c r="AC8233" s="5">
        <v>45426</v>
      </c>
      <c r="AD8233" t="s">
        <v>13199</v>
      </c>
      <c r="AE8233" t="s">
        <v>198</v>
      </c>
      <c r="AF8233">
        <f>MONTH(Table1[[#This Row],[Date Sent]])</f>
        <v>5</v>
      </c>
      <c r="AG8233">
        <f>YEAR(Table1[[#This Row],[Date Sent]])</f>
        <v>2024</v>
      </c>
      <c r="AH8233"/>
    </row>
    <row r="8234" spans="1:34" x14ac:dyDescent="0.2">
      <c r="A8234" t="s">
        <v>612</v>
      </c>
      <c r="B8234" t="s">
        <v>8567</v>
      </c>
      <c r="C8234" s="1">
        <v>43.35</v>
      </c>
      <c r="D8234" s="5">
        <v>45415</v>
      </c>
      <c r="E8234" t="s">
        <v>21</v>
      </c>
      <c r="F8234" t="s">
        <v>33</v>
      </c>
      <c r="G8234" s="16" t="s">
        <v>8570</v>
      </c>
      <c r="H8234" s="1"/>
      <c r="J8234"/>
      <c r="AC8234" s="5">
        <v>45426</v>
      </c>
      <c r="AD8234" t="s">
        <v>13199</v>
      </c>
      <c r="AE8234" t="s">
        <v>198</v>
      </c>
      <c r="AF8234">
        <f>MONTH(Table1[[#This Row],[Date Sent]])</f>
        <v>5</v>
      </c>
      <c r="AG8234">
        <f>YEAR(Table1[[#This Row],[Date Sent]])</f>
        <v>2024</v>
      </c>
      <c r="AH8234"/>
    </row>
    <row r="8235" spans="1:34" x14ac:dyDescent="0.2">
      <c r="A8235" t="s">
        <v>3189</v>
      </c>
      <c r="B8235" t="s">
        <v>8571</v>
      </c>
      <c r="C8235" s="1">
        <v>175.12</v>
      </c>
      <c r="D8235" s="5">
        <v>45413</v>
      </c>
      <c r="E8235" t="s">
        <v>21</v>
      </c>
      <c r="F8235" t="s">
        <v>33</v>
      </c>
      <c r="G8235" s="16" t="s">
        <v>4022</v>
      </c>
      <c r="H8235" s="1"/>
      <c r="J8235"/>
      <c r="AC8235" s="5">
        <v>45426</v>
      </c>
      <c r="AD8235" t="s">
        <v>11649</v>
      </c>
      <c r="AE8235" t="s">
        <v>11649</v>
      </c>
      <c r="AF8235">
        <f>MONTH(Table1[[#This Row],[Date Sent]])</f>
        <v>5</v>
      </c>
      <c r="AG8235">
        <f>YEAR(Table1[[#This Row],[Date Sent]])</f>
        <v>2024</v>
      </c>
      <c r="AH8235"/>
    </row>
    <row r="8236" spans="1:34" x14ac:dyDescent="0.2">
      <c r="A8236" t="s">
        <v>686</v>
      </c>
      <c r="B8236" t="s">
        <v>8572</v>
      </c>
      <c r="C8236" s="1">
        <v>41.2</v>
      </c>
      <c r="D8236" s="5">
        <v>45218</v>
      </c>
      <c r="E8236" t="s">
        <v>33</v>
      </c>
      <c r="F8236" t="s">
        <v>17</v>
      </c>
      <c r="G8236" s="16" t="s">
        <v>8573</v>
      </c>
      <c r="H8236" s="1"/>
      <c r="J8236"/>
      <c r="AC8236" s="5">
        <v>45426</v>
      </c>
      <c r="AD8236" t="s">
        <v>11649</v>
      </c>
      <c r="AE8236" t="s">
        <v>11649</v>
      </c>
      <c r="AF8236">
        <f>MONTH(Table1[[#This Row],[Date Sent]])</f>
        <v>5</v>
      </c>
      <c r="AG8236">
        <f>YEAR(Table1[[#This Row],[Date Sent]])</f>
        <v>2024</v>
      </c>
      <c r="AH8236"/>
    </row>
    <row r="8237" spans="1:34" x14ac:dyDescent="0.2">
      <c r="A8237" t="s">
        <v>686</v>
      </c>
      <c r="B8237" t="s">
        <v>8572</v>
      </c>
      <c r="C8237" s="1">
        <v>11.75</v>
      </c>
      <c r="D8237" s="5">
        <v>45317</v>
      </c>
      <c r="E8237" t="s">
        <v>33</v>
      </c>
      <c r="F8237" t="s">
        <v>17</v>
      </c>
      <c r="G8237" s="16" t="s">
        <v>8574</v>
      </c>
      <c r="H8237" s="1"/>
      <c r="J8237"/>
      <c r="AC8237" s="5">
        <v>45426</v>
      </c>
      <c r="AD8237" t="s">
        <v>11649</v>
      </c>
      <c r="AE8237" t="s">
        <v>11649</v>
      </c>
      <c r="AF8237">
        <f>MONTH(Table1[[#This Row],[Date Sent]])</f>
        <v>5</v>
      </c>
      <c r="AG8237">
        <f>YEAR(Table1[[#This Row],[Date Sent]])</f>
        <v>2024</v>
      </c>
      <c r="AH8237"/>
    </row>
    <row r="8238" spans="1:34" x14ac:dyDescent="0.2">
      <c r="A8238" t="s">
        <v>686</v>
      </c>
      <c r="B8238" t="s">
        <v>8572</v>
      </c>
      <c r="C8238" s="1">
        <v>31.82</v>
      </c>
      <c r="D8238" s="5">
        <v>45353</v>
      </c>
      <c r="E8238" t="s">
        <v>11</v>
      </c>
      <c r="F8238" t="s">
        <v>33</v>
      </c>
      <c r="G8238" s="16" t="s">
        <v>1776</v>
      </c>
      <c r="H8238" s="1"/>
      <c r="J8238"/>
      <c r="AC8238" s="5">
        <v>45426</v>
      </c>
      <c r="AD8238" t="s">
        <v>11649</v>
      </c>
      <c r="AE8238" t="s">
        <v>11649</v>
      </c>
      <c r="AF8238">
        <f>MONTH(Table1[[#This Row],[Date Sent]])</f>
        <v>5</v>
      </c>
      <c r="AG8238">
        <f>YEAR(Table1[[#This Row],[Date Sent]])</f>
        <v>2024</v>
      </c>
      <c r="AH8238"/>
    </row>
    <row r="8239" spans="1:34" x14ac:dyDescent="0.2">
      <c r="A8239" t="s">
        <v>686</v>
      </c>
      <c r="B8239" t="s">
        <v>8572</v>
      </c>
      <c r="C8239" s="1">
        <v>24.97</v>
      </c>
      <c r="D8239" s="5">
        <v>45373</v>
      </c>
      <c r="E8239" t="s">
        <v>33</v>
      </c>
      <c r="F8239" t="s">
        <v>21</v>
      </c>
      <c r="G8239" s="16" t="s">
        <v>2856</v>
      </c>
      <c r="H8239" s="1"/>
      <c r="J8239"/>
      <c r="AC8239" s="5">
        <v>45426</v>
      </c>
      <c r="AD8239" t="s">
        <v>11649</v>
      </c>
      <c r="AE8239" t="s">
        <v>11649</v>
      </c>
      <c r="AF8239">
        <f>MONTH(Table1[[#This Row],[Date Sent]])</f>
        <v>5</v>
      </c>
      <c r="AG8239">
        <f>YEAR(Table1[[#This Row],[Date Sent]])</f>
        <v>2024</v>
      </c>
      <c r="AH8239"/>
    </row>
    <row r="8240" spans="1:34" x14ac:dyDescent="0.2">
      <c r="A8240" t="s">
        <v>686</v>
      </c>
      <c r="B8240" t="s">
        <v>8572</v>
      </c>
      <c r="C8240" s="1">
        <v>102.72</v>
      </c>
      <c r="D8240" s="5">
        <v>45379</v>
      </c>
      <c r="E8240" t="s">
        <v>33</v>
      </c>
      <c r="F8240" t="s">
        <v>39</v>
      </c>
      <c r="G8240" s="16" t="s">
        <v>8124</v>
      </c>
      <c r="H8240" s="1"/>
      <c r="J8240"/>
      <c r="AC8240" s="5">
        <v>45426</v>
      </c>
      <c r="AD8240" t="s">
        <v>11649</v>
      </c>
      <c r="AE8240" t="s">
        <v>11649</v>
      </c>
      <c r="AF8240">
        <f>MONTH(Table1[[#This Row],[Date Sent]])</f>
        <v>5</v>
      </c>
      <c r="AG8240">
        <f>YEAR(Table1[[#This Row],[Date Sent]])</f>
        <v>2024</v>
      </c>
      <c r="AH8240"/>
    </row>
    <row r="8241" spans="1:34" x14ac:dyDescent="0.2">
      <c r="A8241" t="s">
        <v>686</v>
      </c>
      <c r="B8241" t="s">
        <v>8572</v>
      </c>
      <c r="C8241" s="1">
        <v>15.92</v>
      </c>
      <c r="D8241" s="5">
        <v>45380</v>
      </c>
      <c r="E8241" t="s">
        <v>11</v>
      </c>
      <c r="F8241" t="s">
        <v>33</v>
      </c>
      <c r="G8241" s="16" t="s">
        <v>1776</v>
      </c>
      <c r="H8241" s="1"/>
      <c r="J8241"/>
      <c r="AC8241" s="5">
        <v>45426</v>
      </c>
      <c r="AD8241" t="s">
        <v>11649</v>
      </c>
      <c r="AE8241" t="s">
        <v>11649</v>
      </c>
      <c r="AF8241">
        <f>MONTH(Table1[[#This Row],[Date Sent]])</f>
        <v>5</v>
      </c>
      <c r="AG8241">
        <f>YEAR(Table1[[#This Row],[Date Sent]])</f>
        <v>2024</v>
      </c>
      <c r="AH8241"/>
    </row>
    <row r="8242" spans="1:34" x14ac:dyDescent="0.2">
      <c r="A8242" t="s">
        <v>686</v>
      </c>
      <c r="B8242" t="s">
        <v>8572</v>
      </c>
      <c r="C8242" s="1">
        <v>400</v>
      </c>
      <c r="D8242" s="5">
        <v>45394</v>
      </c>
      <c r="E8242" t="s">
        <v>20</v>
      </c>
      <c r="F8242" t="s">
        <v>35</v>
      </c>
      <c r="G8242" s="16" t="s">
        <v>8575</v>
      </c>
      <c r="H8242" s="1"/>
      <c r="J8242"/>
      <c r="AC8242" s="5">
        <v>45426</v>
      </c>
      <c r="AD8242" t="s">
        <v>11649</v>
      </c>
      <c r="AE8242" t="s">
        <v>11649</v>
      </c>
      <c r="AF8242">
        <f>MONTH(Table1[[#This Row],[Date Sent]])</f>
        <v>5</v>
      </c>
      <c r="AG8242">
        <f>YEAR(Table1[[#This Row],[Date Sent]])</f>
        <v>2024</v>
      </c>
      <c r="AH8242"/>
    </row>
    <row r="8243" spans="1:34" x14ac:dyDescent="0.2">
      <c r="A8243" t="s">
        <v>686</v>
      </c>
      <c r="B8243" t="s">
        <v>8572</v>
      </c>
      <c r="C8243" s="1">
        <v>1560</v>
      </c>
      <c r="D8243" s="5">
        <v>45407</v>
      </c>
      <c r="E8243" t="s">
        <v>11</v>
      </c>
      <c r="F8243" t="s">
        <v>21</v>
      </c>
      <c r="G8243" s="16" t="s">
        <v>2378</v>
      </c>
      <c r="H8243" s="1"/>
      <c r="J8243"/>
      <c r="AC8243" s="5">
        <v>45426</v>
      </c>
      <c r="AD8243" t="s">
        <v>11649</v>
      </c>
      <c r="AE8243" t="s">
        <v>11649</v>
      </c>
      <c r="AF8243">
        <f>MONTH(Table1[[#This Row],[Date Sent]])</f>
        <v>5</v>
      </c>
      <c r="AG8243">
        <f>YEAR(Table1[[#This Row],[Date Sent]])</f>
        <v>2024</v>
      </c>
      <c r="AH8243"/>
    </row>
    <row r="8244" spans="1:34" x14ac:dyDescent="0.2">
      <c r="A8244" t="s">
        <v>686</v>
      </c>
      <c r="B8244" t="s">
        <v>8572</v>
      </c>
      <c r="C8244" s="1">
        <v>34.57</v>
      </c>
      <c r="D8244" s="5">
        <v>45409</v>
      </c>
      <c r="E8244" t="s">
        <v>11</v>
      </c>
      <c r="F8244" t="s">
        <v>33</v>
      </c>
      <c r="G8244" s="16" t="s">
        <v>4329</v>
      </c>
      <c r="H8244" s="1"/>
      <c r="J8244"/>
      <c r="AC8244" s="5">
        <v>45426</v>
      </c>
      <c r="AD8244" t="s">
        <v>11649</v>
      </c>
      <c r="AE8244" t="s">
        <v>11649</v>
      </c>
      <c r="AF8244">
        <f>MONTH(Table1[[#This Row],[Date Sent]])</f>
        <v>5</v>
      </c>
      <c r="AG8244">
        <f>YEAR(Table1[[#This Row],[Date Sent]])</f>
        <v>2024</v>
      </c>
      <c r="AH8244"/>
    </row>
    <row r="8245" spans="1:34" x14ac:dyDescent="0.2">
      <c r="A8245" t="s">
        <v>686</v>
      </c>
      <c r="B8245" t="s">
        <v>8572</v>
      </c>
      <c r="C8245" s="1">
        <v>100.49</v>
      </c>
      <c r="D8245" s="5">
        <v>45412</v>
      </c>
      <c r="E8245" t="s">
        <v>11</v>
      </c>
      <c r="F8245" t="s">
        <v>21</v>
      </c>
      <c r="G8245" s="16" t="s">
        <v>2378</v>
      </c>
      <c r="H8245" s="1"/>
      <c r="J8245"/>
      <c r="AC8245" s="5">
        <v>45426</v>
      </c>
      <c r="AD8245" t="s">
        <v>11649</v>
      </c>
      <c r="AE8245" t="s">
        <v>11649</v>
      </c>
      <c r="AF8245">
        <f>MONTH(Table1[[#This Row],[Date Sent]])</f>
        <v>5</v>
      </c>
      <c r="AG8245">
        <f>YEAR(Table1[[#This Row],[Date Sent]])</f>
        <v>2024</v>
      </c>
      <c r="AH8245"/>
    </row>
    <row r="8246" spans="1:34" x14ac:dyDescent="0.2">
      <c r="A8246" t="s">
        <v>153</v>
      </c>
      <c r="B8246" t="s">
        <v>8576</v>
      </c>
      <c r="C8246" s="1">
        <v>1172</v>
      </c>
      <c r="D8246" s="5">
        <v>45418</v>
      </c>
      <c r="E8246" t="s">
        <v>13</v>
      </c>
      <c r="F8246" t="s">
        <v>33</v>
      </c>
      <c r="G8246" s="16" t="s">
        <v>8577</v>
      </c>
      <c r="H8246" s="1"/>
      <c r="J8246"/>
      <c r="AC8246" s="5">
        <v>45426</v>
      </c>
      <c r="AD8246" t="s">
        <v>13499</v>
      </c>
      <c r="AE8246" t="s">
        <v>198</v>
      </c>
      <c r="AF8246">
        <f>MONTH(Table1[[#This Row],[Date Sent]])</f>
        <v>5</v>
      </c>
      <c r="AG8246">
        <f>YEAR(Table1[[#This Row],[Date Sent]])</f>
        <v>2024</v>
      </c>
      <c r="AH8246"/>
    </row>
    <row r="8247" spans="1:34" x14ac:dyDescent="0.2">
      <c r="A8247" t="s">
        <v>758</v>
      </c>
      <c r="B8247" t="s">
        <v>8578</v>
      </c>
      <c r="C8247" s="1">
        <v>7.3</v>
      </c>
      <c r="D8247" s="5">
        <v>45400</v>
      </c>
      <c r="E8247" t="s">
        <v>23</v>
      </c>
      <c r="F8247" t="s">
        <v>33</v>
      </c>
      <c r="G8247" s="16" t="s">
        <v>8579</v>
      </c>
      <c r="H8247" s="1"/>
      <c r="J8247"/>
      <c r="AC8247" s="5">
        <v>45426</v>
      </c>
      <c r="AD8247" t="s">
        <v>13504</v>
      </c>
      <c r="AE8247" t="s">
        <v>294</v>
      </c>
      <c r="AF8247">
        <f>MONTH(Table1[[#This Row],[Date Sent]])</f>
        <v>5</v>
      </c>
      <c r="AG8247">
        <f>YEAR(Table1[[#This Row],[Date Sent]])</f>
        <v>2024</v>
      </c>
      <c r="AH8247"/>
    </row>
    <row r="8248" spans="1:34" x14ac:dyDescent="0.2">
      <c r="A8248" t="s">
        <v>758</v>
      </c>
      <c r="B8248" t="s">
        <v>8578</v>
      </c>
      <c r="C8248" s="1">
        <v>41.37</v>
      </c>
      <c r="D8248" s="5">
        <v>45408</v>
      </c>
      <c r="E8248" t="s">
        <v>21</v>
      </c>
      <c r="F8248" t="s">
        <v>33</v>
      </c>
      <c r="G8248" s="16" t="s">
        <v>4157</v>
      </c>
      <c r="H8248" s="1"/>
      <c r="J8248"/>
      <c r="AC8248" s="5">
        <v>45426</v>
      </c>
      <c r="AD8248" t="s">
        <v>13504</v>
      </c>
      <c r="AE8248" t="s">
        <v>294</v>
      </c>
      <c r="AF8248">
        <f>MONTH(Table1[[#This Row],[Date Sent]])</f>
        <v>5</v>
      </c>
      <c r="AG8248">
        <f>YEAR(Table1[[#This Row],[Date Sent]])</f>
        <v>2024</v>
      </c>
      <c r="AH8248"/>
    </row>
    <row r="8249" spans="1:34" x14ac:dyDescent="0.2">
      <c r="A8249" t="s">
        <v>758</v>
      </c>
      <c r="B8249" t="s">
        <v>8578</v>
      </c>
      <c r="C8249" s="1">
        <v>52.94</v>
      </c>
      <c r="D8249" s="5">
        <v>45414</v>
      </c>
      <c r="E8249" t="s">
        <v>21</v>
      </c>
      <c r="F8249" t="s">
        <v>33</v>
      </c>
      <c r="G8249" s="16" t="s">
        <v>4157</v>
      </c>
      <c r="H8249" s="1"/>
      <c r="J8249"/>
      <c r="AC8249" s="5">
        <v>45426</v>
      </c>
      <c r="AD8249" t="s">
        <v>13504</v>
      </c>
      <c r="AE8249" t="s">
        <v>294</v>
      </c>
      <c r="AF8249">
        <f>MONTH(Table1[[#This Row],[Date Sent]])</f>
        <v>5</v>
      </c>
      <c r="AG8249">
        <f>YEAR(Table1[[#This Row],[Date Sent]])</f>
        <v>2024</v>
      </c>
      <c r="AH8249"/>
    </row>
    <row r="8250" spans="1:34" x14ac:dyDescent="0.2">
      <c r="A8250" t="s">
        <v>758</v>
      </c>
      <c r="B8250" t="s">
        <v>8578</v>
      </c>
      <c r="C8250" s="1">
        <v>18.59</v>
      </c>
      <c r="D8250" s="5">
        <v>45418</v>
      </c>
      <c r="E8250" t="s">
        <v>21</v>
      </c>
      <c r="F8250" t="s">
        <v>15</v>
      </c>
      <c r="G8250" s="16" t="s">
        <v>1175</v>
      </c>
      <c r="H8250" s="1"/>
      <c r="J8250"/>
      <c r="AC8250" s="5">
        <v>45426</v>
      </c>
      <c r="AD8250" t="s">
        <v>13504</v>
      </c>
      <c r="AE8250" t="s">
        <v>294</v>
      </c>
      <c r="AF8250">
        <f>MONTH(Table1[[#This Row],[Date Sent]])</f>
        <v>5</v>
      </c>
      <c r="AG8250">
        <f>YEAR(Table1[[#This Row],[Date Sent]])</f>
        <v>2024</v>
      </c>
      <c r="AH8250"/>
    </row>
    <row r="8251" spans="1:34" x14ac:dyDescent="0.2">
      <c r="A8251" t="s">
        <v>758</v>
      </c>
      <c r="B8251" t="s">
        <v>8580</v>
      </c>
      <c r="C8251" s="1">
        <v>32.380000000000003</v>
      </c>
      <c r="D8251" s="5">
        <v>45403</v>
      </c>
      <c r="E8251" t="s">
        <v>21</v>
      </c>
      <c r="F8251" t="s">
        <v>39</v>
      </c>
      <c r="G8251" s="16" t="s">
        <v>8581</v>
      </c>
      <c r="H8251" s="1"/>
      <c r="J8251"/>
      <c r="AC8251" s="5">
        <v>45426</v>
      </c>
      <c r="AD8251" t="s">
        <v>13504</v>
      </c>
      <c r="AE8251" t="s">
        <v>294</v>
      </c>
      <c r="AF8251">
        <f>MONTH(Table1[[#This Row],[Date Sent]])</f>
        <v>5</v>
      </c>
      <c r="AG8251">
        <f>YEAR(Table1[[#This Row],[Date Sent]])</f>
        <v>2024</v>
      </c>
      <c r="AH8251"/>
    </row>
    <row r="8252" spans="1:34" x14ac:dyDescent="0.2">
      <c r="A8252" t="s">
        <v>758</v>
      </c>
      <c r="B8252" t="s">
        <v>8580</v>
      </c>
      <c r="C8252" s="1">
        <v>182.96</v>
      </c>
      <c r="D8252" s="5">
        <v>45408</v>
      </c>
      <c r="E8252" t="s">
        <v>21</v>
      </c>
      <c r="F8252" t="s">
        <v>33</v>
      </c>
      <c r="G8252" s="16" t="s">
        <v>4276</v>
      </c>
      <c r="H8252" s="1"/>
      <c r="J8252"/>
      <c r="AC8252" s="5">
        <v>45426</v>
      </c>
      <c r="AD8252" t="s">
        <v>13504</v>
      </c>
      <c r="AE8252" t="s">
        <v>294</v>
      </c>
      <c r="AF8252">
        <f>MONTH(Table1[[#This Row],[Date Sent]])</f>
        <v>5</v>
      </c>
      <c r="AG8252">
        <f>YEAR(Table1[[#This Row],[Date Sent]])</f>
        <v>2024</v>
      </c>
      <c r="AH8252"/>
    </row>
    <row r="8253" spans="1:34" x14ac:dyDescent="0.2">
      <c r="A8253" t="s">
        <v>606</v>
      </c>
      <c r="B8253" t="s">
        <v>8582</v>
      </c>
      <c r="C8253" s="1">
        <v>52.23</v>
      </c>
      <c r="D8253" s="5">
        <v>45392</v>
      </c>
      <c r="E8253" t="s">
        <v>15</v>
      </c>
      <c r="F8253" t="s">
        <v>33</v>
      </c>
      <c r="G8253" s="16" t="s">
        <v>928</v>
      </c>
      <c r="H8253" s="1"/>
      <c r="J8253"/>
      <c r="AC8253" s="5">
        <v>45426</v>
      </c>
      <c r="AD8253" t="s">
        <v>14563</v>
      </c>
      <c r="AE8253" t="s">
        <v>294</v>
      </c>
      <c r="AF8253">
        <f>MONTH(Table1[[#This Row],[Date Sent]])</f>
        <v>5</v>
      </c>
      <c r="AG8253">
        <f>YEAR(Table1[[#This Row],[Date Sent]])</f>
        <v>2024</v>
      </c>
      <c r="AH8253"/>
    </row>
    <row r="8254" spans="1:34" x14ac:dyDescent="0.2">
      <c r="A8254" t="s">
        <v>606</v>
      </c>
      <c r="B8254" t="s">
        <v>8582</v>
      </c>
      <c r="C8254" s="1">
        <v>19.05</v>
      </c>
      <c r="D8254" s="5">
        <v>45393</v>
      </c>
      <c r="E8254" t="s">
        <v>21</v>
      </c>
      <c r="F8254" t="s">
        <v>33</v>
      </c>
      <c r="G8254" s="16" t="s">
        <v>8583</v>
      </c>
      <c r="H8254" s="1"/>
      <c r="J8254"/>
      <c r="AC8254" s="5">
        <v>45426</v>
      </c>
      <c r="AD8254" t="s">
        <v>14563</v>
      </c>
      <c r="AE8254" t="s">
        <v>294</v>
      </c>
      <c r="AF8254">
        <f>MONTH(Table1[[#This Row],[Date Sent]])</f>
        <v>5</v>
      </c>
      <c r="AG8254">
        <f>YEAR(Table1[[#This Row],[Date Sent]])</f>
        <v>2024</v>
      </c>
      <c r="AH8254"/>
    </row>
    <row r="8255" spans="1:34" x14ac:dyDescent="0.2">
      <c r="A8255" t="s">
        <v>606</v>
      </c>
      <c r="B8255" t="s">
        <v>8582</v>
      </c>
      <c r="C8255" s="1">
        <v>18.36</v>
      </c>
      <c r="D8255" s="5">
        <v>45398</v>
      </c>
      <c r="E8255" t="s">
        <v>6</v>
      </c>
      <c r="F8255" t="s">
        <v>18</v>
      </c>
      <c r="G8255" s="16" t="s">
        <v>984</v>
      </c>
      <c r="H8255" s="1"/>
      <c r="J8255"/>
      <c r="AC8255" s="5">
        <v>45426</v>
      </c>
      <c r="AD8255" t="s">
        <v>14563</v>
      </c>
      <c r="AE8255" t="s">
        <v>294</v>
      </c>
      <c r="AF8255">
        <f>MONTH(Table1[[#This Row],[Date Sent]])</f>
        <v>5</v>
      </c>
      <c r="AG8255">
        <f>YEAR(Table1[[#This Row],[Date Sent]])</f>
        <v>2024</v>
      </c>
      <c r="AH8255"/>
    </row>
    <row r="8256" spans="1:34" x14ac:dyDescent="0.2">
      <c r="A8256" t="s">
        <v>606</v>
      </c>
      <c r="B8256" t="s">
        <v>8582</v>
      </c>
      <c r="C8256" s="1">
        <v>47.15</v>
      </c>
      <c r="D8256" s="5">
        <v>45398</v>
      </c>
      <c r="E8256" t="s">
        <v>21</v>
      </c>
      <c r="F8256" t="s">
        <v>16</v>
      </c>
      <c r="G8256" s="16" t="s">
        <v>1179</v>
      </c>
      <c r="H8256" s="1"/>
      <c r="J8256"/>
      <c r="AC8256" s="5">
        <v>45426</v>
      </c>
      <c r="AD8256" t="s">
        <v>14563</v>
      </c>
      <c r="AE8256" t="s">
        <v>294</v>
      </c>
      <c r="AF8256">
        <f>MONTH(Table1[[#This Row],[Date Sent]])</f>
        <v>5</v>
      </c>
      <c r="AG8256">
        <f>YEAR(Table1[[#This Row],[Date Sent]])</f>
        <v>2024</v>
      </c>
      <c r="AH8256"/>
    </row>
    <row r="8257" spans="1:34" x14ac:dyDescent="0.2">
      <c r="A8257" t="s">
        <v>606</v>
      </c>
      <c r="B8257" t="s">
        <v>8582</v>
      </c>
      <c r="C8257" s="1">
        <v>2.77</v>
      </c>
      <c r="D8257" s="5">
        <v>45400</v>
      </c>
      <c r="E8257" t="s">
        <v>35</v>
      </c>
      <c r="F8257" t="s">
        <v>39</v>
      </c>
      <c r="G8257" s="16" t="s">
        <v>8584</v>
      </c>
      <c r="H8257" s="1"/>
      <c r="J8257"/>
      <c r="AC8257" s="5">
        <v>45426</v>
      </c>
      <c r="AD8257" t="s">
        <v>14563</v>
      </c>
      <c r="AE8257" t="s">
        <v>294</v>
      </c>
      <c r="AF8257">
        <f>MONTH(Table1[[#This Row],[Date Sent]])</f>
        <v>5</v>
      </c>
      <c r="AG8257">
        <f>YEAR(Table1[[#This Row],[Date Sent]])</f>
        <v>2024</v>
      </c>
      <c r="AH8257"/>
    </row>
    <row r="8258" spans="1:34" x14ac:dyDescent="0.2">
      <c r="A8258" t="s">
        <v>606</v>
      </c>
      <c r="B8258" t="s">
        <v>8582</v>
      </c>
      <c r="C8258" s="1">
        <v>130.74</v>
      </c>
      <c r="D8258" s="5">
        <v>45401</v>
      </c>
      <c r="E8258" t="s">
        <v>21</v>
      </c>
      <c r="F8258" t="s">
        <v>33</v>
      </c>
      <c r="G8258" s="16" t="s">
        <v>8585</v>
      </c>
      <c r="H8258" s="1"/>
      <c r="J8258"/>
      <c r="AC8258" s="5">
        <v>45426</v>
      </c>
      <c r="AD8258" t="s">
        <v>14563</v>
      </c>
      <c r="AE8258" t="s">
        <v>294</v>
      </c>
      <c r="AF8258">
        <f>MONTH(Table1[[#This Row],[Date Sent]])</f>
        <v>5</v>
      </c>
      <c r="AG8258">
        <f>YEAR(Table1[[#This Row],[Date Sent]])</f>
        <v>2024</v>
      </c>
      <c r="AH8258"/>
    </row>
    <row r="8259" spans="1:34" x14ac:dyDescent="0.2">
      <c r="A8259" t="s">
        <v>606</v>
      </c>
      <c r="B8259" t="s">
        <v>8582</v>
      </c>
      <c r="C8259" s="1">
        <v>68.599999999999994</v>
      </c>
      <c r="D8259" s="5">
        <v>45405</v>
      </c>
      <c r="E8259" t="s">
        <v>21</v>
      </c>
      <c r="F8259" t="s">
        <v>33</v>
      </c>
      <c r="G8259" s="16" t="s">
        <v>8586</v>
      </c>
      <c r="H8259" s="1"/>
      <c r="J8259"/>
      <c r="AC8259" s="5">
        <v>45426</v>
      </c>
      <c r="AD8259" t="s">
        <v>14563</v>
      </c>
      <c r="AE8259" t="s">
        <v>294</v>
      </c>
      <c r="AF8259">
        <f>MONTH(Table1[[#This Row],[Date Sent]])</f>
        <v>5</v>
      </c>
      <c r="AG8259">
        <f>YEAR(Table1[[#This Row],[Date Sent]])</f>
        <v>2024</v>
      </c>
      <c r="AH8259"/>
    </row>
    <row r="8260" spans="1:34" x14ac:dyDescent="0.2">
      <c r="A8260" t="s">
        <v>606</v>
      </c>
      <c r="B8260" t="s">
        <v>8582</v>
      </c>
      <c r="C8260" s="1">
        <v>226.61</v>
      </c>
      <c r="D8260" s="5">
        <v>45406</v>
      </c>
      <c r="E8260" t="s">
        <v>21</v>
      </c>
      <c r="F8260" t="s">
        <v>49</v>
      </c>
      <c r="G8260" s="16" t="s">
        <v>8587</v>
      </c>
      <c r="H8260" s="1"/>
      <c r="J8260"/>
      <c r="AC8260" s="5">
        <v>45426</v>
      </c>
      <c r="AD8260" t="s">
        <v>14563</v>
      </c>
      <c r="AE8260" t="s">
        <v>294</v>
      </c>
      <c r="AF8260">
        <f>MONTH(Table1[[#This Row],[Date Sent]])</f>
        <v>5</v>
      </c>
      <c r="AG8260">
        <f>YEAR(Table1[[#This Row],[Date Sent]])</f>
        <v>2024</v>
      </c>
      <c r="AH8260"/>
    </row>
    <row r="8261" spans="1:34" x14ac:dyDescent="0.2">
      <c r="A8261" t="s">
        <v>606</v>
      </c>
      <c r="B8261" t="s">
        <v>8582</v>
      </c>
      <c r="C8261" s="1">
        <v>57.72</v>
      </c>
      <c r="D8261" s="5">
        <v>45409</v>
      </c>
      <c r="E8261" t="s">
        <v>6</v>
      </c>
      <c r="F8261" t="s">
        <v>18</v>
      </c>
      <c r="G8261" s="16" t="s">
        <v>8588</v>
      </c>
      <c r="H8261" s="1"/>
      <c r="J8261"/>
      <c r="AC8261" s="5">
        <v>45426</v>
      </c>
      <c r="AD8261" t="s">
        <v>14563</v>
      </c>
      <c r="AE8261" t="s">
        <v>294</v>
      </c>
      <c r="AF8261">
        <f>MONTH(Table1[[#This Row],[Date Sent]])</f>
        <v>5</v>
      </c>
      <c r="AG8261">
        <f>YEAR(Table1[[#This Row],[Date Sent]])</f>
        <v>2024</v>
      </c>
      <c r="AH8261"/>
    </row>
    <row r="8262" spans="1:34" x14ac:dyDescent="0.2">
      <c r="A8262" t="s">
        <v>606</v>
      </c>
      <c r="B8262" t="s">
        <v>8582</v>
      </c>
      <c r="C8262" s="1">
        <v>22.95</v>
      </c>
      <c r="D8262" s="5">
        <v>45413</v>
      </c>
      <c r="E8262" t="s">
        <v>6</v>
      </c>
      <c r="F8262" t="s">
        <v>18</v>
      </c>
      <c r="G8262" s="16" t="s">
        <v>984</v>
      </c>
      <c r="H8262" s="1"/>
      <c r="J8262"/>
      <c r="AC8262" s="5">
        <v>45426</v>
      </c>
      <c r="AD8262" t="s">
        <v>14563</v>
      </c>
      <c r="AE8262" t="s">
        <v>294</v>
      </c>
      <c r="AF8262">
        <f>MONTH(Table1[[#This Row],[Date Sent]])</f>
        <v>5</v>
      </c>
      <c r="AG8262">
        <f>YEAR(Table1[[#This Row],[Date Sent]])</f>
        <v>2024</v>
      </c>
      <c r="AH8262"/>
    </row>
    <row r="8263" spans="1:34" x14ac:dyDescent="0.2">
      <c r="A8263" t="s">
        <v>2541</v>
      </c>
      <c r="B8263" t="s">
        <v>8589</v>
      </c>
      <c r="C8263" s="1">
        <v>21.72</v>
      </c>
      <c r="D8263" s="5">
        <v>45407</v>
      </c>
      <c r="E8263" t="s">
        <v>21</v>
      </c>
      <c r="F8263" t="s">
        <v>15</v>
      </c>
      <c r="G8263" s="16" t="s">
        <v>8590</v>
      </c>
      <c r="H8263" s="1"/>
      <c r="J8263"/>
      <c r="AC8263" s="5">
        <v>45426</v>
      </c>
      <c r="AD8263" t="s">
        <v>13225</v>
      </c>
      <c r="AE8263" t="s">
        <v>266</v>
      </c>
      <c r="AF8263">
        <f>MONTH(Table1[[#This Row],[Date Sent]])</f>
        <v>5</v>
      </c>
      <c r="AG8263">
        <f>YEAR(Table1[[#This Row],[Date Sent]])</f>
        <v>2024</v>
      </c>
      <c r="AH8263"/>
    </row>
    <row r="8264" spans="1:34" x14ac:dyDescent="0.2">
      <c r="A8264" t="s">
        <v>2541</v>
      </c>
      <c r="B8264" t="s">
        <v>8589</v>
      </c>
      <c r="C8264" s="1">
        <v>397.02</v>
      </c>
      <c r="D8264" s="5">
        <v>45407</v>
      </c>
      <c r="E8264" t="s">
        <v>20</v>
      </c>
      <c r="F8264" t="s">
        <v>33</v>
      </c>
      <c r="G8264" s="16" t="s">
        <v>4287</v>
      </c>
      <c r="H8264" s="1"/>
      <c r="J8264"/>
      <c r="AC8264" s="5">
        <v>45426</v>
      </c>
      <c r="AD8264" t="s">
        <v>13225</v>
      </c>
      <c r="AE8264" t="s">
        <v>266</v>
      </c>
      <c r="AF8264">
        <f>MONTH(Table1[[#This Row],[Date Sent]])</f>
        <v>5</v>
      </c>
      <c r="AG8264">
        <f>YEAR(Table1[[#This Row],[Date Sent]])</f>
        <v>2024</v>
      </c>
      <c r="AH8264"/>
    </row>
    <row r="8265" spans="1:34" x14ac:dyDescent="0.2">
      <c r="A8265" t="s">
        <v>2541</v>
      </c>
      <c r="B8265" t="s">
        <v>8589</v>
      </c>
      <c r="C8265" s="1">
        <v>42.37</v>
      </c>
      <c r="D8265" s="5">
        <v>45408</v>
      </c>
      <c r="E8265" t="s">
        <v>13</v>
      </c>
      <c r="F8265" t="s">
        <v>33</v>
      </c>
      <c r="G8265" s="16" t="s">
        <v>1085</v>
      </c>
      <c r="H8265" s="1"/>
      <c r="J8265"/>
      <c r="AC8265" s="5">
        <v>45426</v>
      </c>
      <c r="AD8265" t="s">
        <v>13225</v>
      </c>
      <c r="AE8265" t="s">
        <v>266</v>
      </c>
      <c r="AF8265">
        <f>MONTH(Table1[[#This Row],[Date Sent]])</f>
        <v>5</v>
      </c>
      <c r="AG8265">
        <f>YEAR(Table1[[#This Row],[Date Sent]])</f>
        <v>2024</v>
      </c>
      <c r="AH8265"/>
    </row>
    <row r="8266" spans="1:34" x14ac:dyDescent="0.2">
      <c r="A8266" t="s">
        <v>2541</v>
      </c>
      <c r="B8266" t="s">
        <v>8589</v>
      </c>
      <c r="C8266" s="1">
        <v>11.54</v>
      </c>
      <c r="D8266" s="5">
        <v>45409</v>
      </c>
      <c r="E8266" t="s">
        <v>21</v>
      </c>
      <c r="F8266" t="s">
        <v>33</v>
      </c>
      <c r="G8266" s="16" t="s">
        <v>8591</v>
      </c>
      <c r="H8266" s="1"/>
      <c r="J8266"/>
      <c r="AC8266" s="5">
        <v>45426</v>
      </c>
      <c r="AD8266" t="s">
        <v>13225</v>
      </c>
      <c r="AE8266" t="s">
        <v>266</v>
      </c>
      <c r="AF8266">
        <f>MONTH(Table1[[#This Row],[Date Sent]])</f>
        <v>5</v>
      </c>
      <c r="AG8266">
        <f>YEAR(Table1[[#This Row],[Date Sent]])</f>
        <v>2024</v>
      </c>
      <c r="AH8266"/>
    </row>
    <row r="8267" spans="1:34" x14ac:dyDescent="0.2">
      <c r="A8267" t="s">
        <v>2541</v>
      </c>
      <c r="B8267" t="s">
        <v>8589</v>
      </c>
      <c r="C8267" s="1">
        <v>152.96</v>
      </c>
      <c r="D8267" s="5">
        <v>45409</v>
      </c>
      <c r="E8267" t="s">
        <v>21</v>
      </c>
      <c r="F8267" t="s">
        <v>33</v>
      </c>
      <c r="G8267" s="16" t="s">
        <v>8592</v>
      </c>
      <c r="H8267" s="1"/>
      <c r="J8267"/>
      <c r="AC8267" s="5">
        <v>45426</v>
      </c>
      <c r="AD8267" t="s">
        <v>13225</v>
      </c>
      <c r="AE8267" t="s">
        <v>266</v>
      </c>
      <c r="AF8267">
        <f>MONTH(Table1[[#This Row],[Date Sent]])</f>
        <v>5</v>
      </c>
      <c r="AG8267">
        <f>YEAR(Table1[[#This Row],[Date Sent]])</f>
        <v>2024</v>
      </c>
      <c r="AH8267"/>
    </row>
    <row r="8268" spans="1:34" x14ac:dyDescent="0.2">
      <c r="A8268" t="s">
        <v>2541</v>
      </c>
      <c r="B8268" t="s">
        <v>8589</v>
      </c>
      <c r="C8268" s="1">
        <v>51.31</v>
      </c>
      <c r="D8268" s="5">
        <v>45412</v>
      </c>
      <c r="E8268" t="s">
        <v>20</v>
      </c>
      <c r="F8268" t="s">
        <v>39</v>
      </c>
      <c r="G8268" s="16" t="s">
        <v>8593</v>
      </c>
      <c r="H8268" s="1"/>
      <c r="J8268"/>
      <c r="AC8268" s="5">
        <v>45426</v>
      </c>
      <c r="AD8268" t="s">
        <v>13225</v>
      </c>
      <c r="AE8268" t="s">
        <v>266</v>
      </c>
      <c r="AF8268">
        <f>MONTH(Table1[[#This Row],[Date Sent]])</f>
        <v>5</v>
      </c>
      <c r="AG8268">
        <f>YEAR(Table1[[#This Row],[Date Sent]])</f>
        <v>2024</v>
      </c>
      <c r="AH8268"/>
    </row>
    <row r="8269" spans="1:34" x14ac:dyDescent="0.2">
      <c r="A8269" t="s">
        <v>2541</v>
      </c>
      <c r="B8269" t="s">
        <v>8589</v>
      </c>
      <c r="C8269" s="1">
        <v>407.66</v>
      </c>
      <c r="D8269" s="5">
        <v>45412</v>
      </c>
      <c r="E8269" t="s">
        <v>20</v>
      </c>
      <c r="F8269" t="s">
        <v>33</v>
      </c>
      <c r="G8269" s="16" t="s">
        <v>8594</v>
      </c>
      <c r="H8269" s="1"/>
      <c r="J8269"/>
      <c r="AC8269" s="5">
        <v>45426</v>
      </c>
      <c r="AD8269" t="s">
        <v>13225</v>
      </c>
      <c r="AE8269" t="s">
        <v>266</v>
      </c>
      <c r="AF8269">
        <f>MONTH(Table1[[#This Row],[Date Sent]])</f>
        <v>5</v>
      </c>
      <c r="AG8269">
        <f>YEAR(Table1[[#This Row],[Date Sent]])</f>
        <v>2024</v>
      </c>
      <c r="AH8269"/>
    </row>
    <row r="8270" spans="1:34" x14ac:dyDescent="0.2">
      <c r="A8270" t="s">
        <v>614</v>
      </c>
      <c r="B8270" t="s">
        <v>8595</v>
      </c>
      <c r="C8270" s="1">
        <v>43.86</v>
      </c>
      <c r="D8270" s="5">
        <v>45258</v>
      </c>
      <c r="E8270" t="s">
        <v>13</v>
      </c>
      <c r="F8270" t="s">
        <v>39</v>
      </c>
      <c r="G8270" s="16" t="s">
        <v>8596</v>
      </c>
      <c r="H8270" s="1"/>
      <c r="J8270"/>
      <c r="AC8270" s="5">
        <v>45426</v>
      </c>
      <c r="AD8270" t="s">
        <v>13171</v>
      </c>
      <c r="AE8270" t="s">
        <v>156</v>
      </c>
      <c r="AF8270">
        <f>MONTH(Table1[[#This Row],[Date Sent]])</f>
        <v>5</v>
      </c>
      <c r="AG8270">
        <f>YEAR(Table1[[#This Row],[Date Sent]])</f>
        <v>2024</v>
      </c>
      <c r="AH8270"/>
    </row>
    <row r="8271" spans="1:34" x14ac:dyDescent="0.2">
      <c r="A8271" t="s">
        <v>614</v>
      </c>
      <c r="B8271" t="s">
        <v>8595</v>
      </c>
      <c r="C8271" s="1">
        <v>43.81</v>
      </c>
      <c r="D8271" s="5">
        <v>45391</v>
      </c>
      <c r="E8271" t="s">
        <v>25</v>
      </c>
      <c r="F8271" t="s">
        <v>33</v>
      </c>
      <c r="G8271" s="16" t="s">
        <v>8597</v>
      </c>
      <c r="H8271" s="1"/>
      <c r="J8271"/>
      <c r="AC8271" s="5">
        <v>45426</v>
      </c>
      <c r="AD8271" t="s">
        <v>13171</v>
      </c>
      <c r="AE8271" t="s">
        <v>156</v>
      </c>
      <c r="AF8271">
        <f>MONTH(Table1[[#This Row],[Date Sent]])</f>
        <v>5</v>
      </c>
      <c r="AG8271">
        <f>YEAR(Table1[[#This Row],[Date Sent]])</f>
        <v>2024</v>
      </c>
      <c r="AH8271"/>
    </row>
    <row r="8272" spans="1:34" x14ac:dyDescent="0.2">
      <c r="A8272" t="s">
        <v>462</v>
      </c>
      <c r="B8272" t="s">
        <v>8598</v>
      </c>
      <c r="C8272" s="1">
        <v>68.260000000000005</v>
      </c>
      <c r="D8272" s="5">
        <v>45372</v>
      </c>
      <c r="E8272" t="s">
        <v>21</v>
      </c>
      <c r="F8272" t="s">
        <v>33</v>
      </c>
      <c r="G8272" s="16" t="s">
        <v>8599</v>
      </c>
      <c r="H8272" s="1"/>
      <c r="J8272"/>
      <c r="AC8272" s="5">
        <v>45426</v>
      </c>
      <c r="AD8272" t="s">
        <v>11649</v>
      </c>
      <c r="AE8272" t="s">
        <v>11649</v>
      </c>
      <c r="AF8272">
        <f>MONTH(Table1[[#This Row],[Date Sent]])</f>
        <v>5</v>
      </c>
      <c r="AG8272">
        <f>YEAR(Table1[[#This Row],[Date Sent]])</f>
        <v>2024</v>
      </c>
      <c r="AH8272"/>
    </row>
    <row r="8273" spans="1:34" x14ac:dyDescent="0.2">
      <c r="A8273" t="s">
        <v>462</v>
      </c>
      <c r="B8273" t="s">
        <v>8598</v>
      </c>
      <c r="C8273" s="1">
        <v>19.7</v>
      </c>
      <c r="D8273" s="5">
        <v>45381</v>
      </c>
      <c r="E8273" t="s">
        <v>33</v>
      </c>
      <c r="F8273" t="s">
        <v>39</v>
      </c>
      <c r="G8273" s="16" t="s">
        <v>8600</v>
      </c>
      <c r="H8273" s="1"/>
      <c r="J8273"/>
      <c r="AC8273" s="5">
        <v>45426</v>
      </c>
      <c r="AD8273" t="s">
        <v>11649</v>
      </c>
      <c r="AE8273" t="s">
        <v>11649</v>
      </c>
      <c r="AF8273">
        <f>MONTH(Table1[[#This Row],[Date Sent]])</f>
        <v>5</v>
      </c>
      <c r="AG8273">
        <f>YEAR(Table1[[#This Row],[Date Sent]])</f>
        <v>2024</v>
      </c>
      <c r="AH8273"/>
    </row>
    <row r="8274" spans="1:34" x14ac:dyDescent="0.2">
      <c r="A8274" t="s">
        <v>462</v>
      </c>
      <c r="B8274" t="s">
        <v>8598</v>
      </c>
      <c r="C8274" s="1">
        <v>9.81</v>
      </c>
      <c r="D8274" s="5">
        <v>45391</v>
      </c>
      <c r="E8274" t="s">
        <v>33</v>
      </c>
      <c r="F8274" t="s">
        <v>39</v>
      </c>
      <c r="G8274" s="16" t="s">
        <v>8601</v>
      </c>
      <c r="H8274" s="1"/>
      <c r="J8274"/>
      <c r="AC8274" s="5">
        <v>45426</v>
      </c>
      <c r="AD8274" t="s">
        <v>11649</v>
      </c>
      <c r="AE8274" t="s">
        <v>11649</v>
      </c>
      <c r="AF8274">
        <f>MONTH(Table1[[#This Row],[Date Sent]])</f>
        <v>5</v>
      </c>
      <c r="AG8274">
        <f>YEAR(Table1[[#This Row],[Date Sent]])</f>
        <v>2024</v>
      </c>
      <c r="AH8274"/>
    </row>
    <row r="8275" spans="1:34" x14ac:dyDescent="0.2">
      <c r="A8275" t="s">
        <v>78</v>
      </c>
      <c r="B8275" t="s">
        <v>8602</v>
      </c>
      <c r="C8275" s="1">
        <v>79.209999999999994</v>
      </c>
      <c r="D8275" s="5">
        <v>45373</v>
      </c>
      <c r="E8275" t="s">
        <v>21</v>
      </c>
      <c r="F8275" t="s">
        <v>33</v>
      </c>
      <c r="G8275" s="16" t="s">
        <v>2352</v>
      </c>
      <c r="H8275" s="1"/>
      <c r="J8275"/>
      <c r="AC8275" s="5">
        <v>45426</v>
      </c>
      <c r="AD8275" t="s">
        <v>14536</v>
      </c>
      <c r="AE8275" t="s">
        <v>156</v>
      </c>
      <c r="AF8275">
        <f>MONTH(Table1[[#This Row],[Date Sent]])</f>
        <v>5</v>
      </c>
      <c r="AG8275">
        <f>YEAR(Table1[[#This Row],[Date Sent]])</f>
        <v>2024</v>
      </c>
      <c r="AH8275"/>
    </row>
    <row r="8276" spans="1:34" x14ac:dyDescent="0.2">
      <c r="A8276" t="s">
        <v>78</v>
      </c>
      <c r="B8276" t="s">
        <v>8602</v>
      </c>
      <c r="C8276" s="1">
        <v>16.29</v>
      </c>
      <c r="D8276" s="5">
        <v>45384</v>
      </c>
      <c r="E8276" t="s">
        <v>21</v>
      </c>
      <c r="F8276" t="s">
        <v>33</v>
      </c>
      <c r="G8276" s="16" t="s">
        <v>4022</v>
      </c>
      <c r="H8276" s="1"/>
      <c r="J8276"/>
      <c r="AC8276" s="5">
        <v>45426</v>
      </c>
      <c r="AD8276" t="s">
        <v>14536</v>
      </c>
      <c r="AE8276" t="s">
        <v>156</v>
      </c>
      <c r="AF8276">
        <f>MONTH(Table1[[#This Row],[Date Sent]])</f>
        <v>5</v>
      </c>
      <c r="AG8276">
        <f>YEAR(Table1[[#This Row],[Date Sent]])</f>
        <v>2024</v>
      </c>
      <c r="AH8276"/>
    </row>
    <row r="8277" spans="1:34" x14ac:dyDescent="0.2">
      <c r="A8277" t="s">
        <v>78</v>
      </c>
      <c r="B8277" t="s">
        <v>8602</v>
      </c>
      <c r="C8277" s="1">
        <v>58.99</v>
      </c>
      <c r="D8277" s="5">
        <v>45384</v>
      </c>
      <c r="E8277" t="s">
        <v>21</v>
      </c>
      <c r="F8277" t="s">
        <v>25</v>
      </c>
      <c r="G8277" s="16" t="s">
        <v>5027</v>
      </c>
      <c r="H8277" s="1"/>
      <c r="J8277"/>
      <c r="AC8277" s="5">
        <v>45426</v>
      </c>
      <c r="AD8277" t="s">
        <v>14536</v>
      </c>
      <c r="AE8277" t="s">
        <v>156</v>
      </c>
      <c r="AF8277">
        <f>MONTH(Table1[[#This Row],[Date Sent]])</f>
        <v>5</v>
      </c>
      <c r="AG8277">
        <f>YEAR(Table1[[#This Row],[Date Sent]])</f>
        <v>2024</v>
      </c>
      <c r="AH8277"/>
    </row>
    <row r="8278" spans="1:34" x14ac:dyDescent="0.2">
      <c r="A8278" t="s">
        <v>78</v>
      </c>
      <c r="B8278" t="s">
        <v>8602</v>
      </c>
      <c r="C8278" s="1">
        <v>284.25</v>
      </c>
      <c r="D8278" s="5">
        <v>45384</v>
      </c>
      <c r="E8278" t="s">
        <v>21</v>
      </c>
      <c r="F8278" t="s">
        <v>25</v>
      </c>
      <c r="G8278" s="16" t="s">
        <v>1750</v>
      </c>
      <c r="H8278" s="1"/>
      <c r="J8278"/>
      <c r="AC8278" s="5">
        <v>45426</v>
      </c>
      <c r="AD8278" t="s">
        <v>14536</v>
      </c>
      <c r="AE8278" t="s">
        <v>156</v>
      </c>
      <c r="AF8278">
        <f>MONTH(Table1[[#This Row],[Date Sent]])</f>
        <v>5</v>
      </c>
      <c r="AG8278">
        <f>YEAR(Table1[[#This Row],[Date Sent]])</f>
        <v>2024</v>
      </c>
      <c r="AH8278"/>
    </row>
    <row r="8279" spans="1:34" x14ac:dyDescent="0.2">
      <c r="A8279" t="s">
        <v>78</v>
      </c>
      <c r="B8279" t="s">
        <v>8602</v>
      </c>
      <c r="C8279" s="1">
        <v>16.95</v>
      </c>
      <c r="D8279" s="5">
        <v>45384</v>
      </c>
      <c r="E8279" t="s">
        <v>6</v>
      </c>
      <c r="F8279" t="s">
        <v>18</v>
      </c>
      <c r="G8279" s="16" t="s">
        <v>8603</v>
      </c>
      <c r="H8279" s="1"/>
      <c r="J8279"/>
      <c r="AC8279" s="5">
        <v>45426</v>
      </c>
      <c r="AD8279" t="s">
        <v>14536</v>
      </c>
      <c r="AE8279" t="s">
        <v>156</v>
      </c>
      <c r="AF8279">
        <f>MONTH(Table1[[#This Row],[Date Sent]])</f>
        <v>5</v>
      </c>
      <c r="AG8279">
        <f>YEAR(Table1[[#This Row],[Date Sent]])</f>
        <v>2024</v>
      </c>
      <c r="AH8279"/>
    </row>
    <row r="8280" spans="1:34" x14ac:dyDescent="0.2">
      <c r="A8280" t="s">
        <v>78</v>
      </c>
      <c r="B8280" t="s">
        <v>8602</v>
      </c>
      <c r="C8280" s="1">
        <v>572.39</v>
      </c>
      <c r="D8280" s="5">
        <v>45385</v>
      </c>
      <c r="E8280" t="s">
        <v>21</v>
      </c>
      <c r="F8280" t="s">
        <v>17</v>
      </c>
      <c r="G8280" s="16" t="s">
        <v>8604</v>
      </c>
      <c r="H8280" s="1"/>
      <c r="J8280"/>
      <c r="AC8280" s="5">
        <v>45426</v>
      </c>
      <c r="AD8280" t="s">
        <v>14536</v>
      </c>
      <c r="AE8280" t="s">
        <v>156</v>
      </c>
      <c r="AF8280">
        <f>MONTH(Table1[[#This Row],[Date Sent]])</f>
        <v>5</v>
      </c>
      <c r="AG8280">
        <f>YEAR(Table1[[#This Row],[Date Sent]])</f>
        <v>2024</v>
      </c>
      <c r="AH8280"/>
    </row>
    <row r="8281" spans="1:34" x14ac:dyDescent="0.2">
      <c r="A8281" t="s">
        <v>78</v>
      </c>
      <c r="B8281" t="s">
        <v>8602</v>
      </c>
      <c r="C8281" s="1">
        <v>108.16</v>
      </c>
      <c r="D8281" s="5">
        <v>45385</v>
      </c>
      <c r="E8281" t="s">
        <v>21</v>
      </c>
      <c r="F8281" t="s">
        <v>33</v>
      </c>
      <c r="G8281" s="16" t="s">
        <v>8605</v>
      </c>
      <c r="H8281" s="1"/>
      <c r="J8281"/>
      <c r="AC8281" s="5">
        <v>45426</v>
      </c>
      <c r="AD8281" t="s">
        <v>14536</v>
      </c>
      <c r="AE8281" t="s">
        <v>156</v>
      </c>
      <c r="AF8281">
        <f>MONTH(Table1[[#This Row],[Date Sent]])</f>
        <v>5</v>
      </c>
      <c r="AG8281">
        <f>YEAR(Table1[[#This Row],[Date Sent]])</f>
        <v>2024</v>
      </c>
      <c r="AH8281"/>
    </row>
    <row r="8282" spans="1:34" x14ac:dyDescent="0.2">
      <c r="A8282" t="s">
        <v>78</v>
      </c>
      <c r="B8282" t="s">
        <v>8602</v>
      </c>
      <c r="C8282" s="1">
        <v>-173.7</v>
      </c>
      <c r="D8282" s="5">
        <v>45385</v>
      </c>
      <c r="E8282" t="s">
        <v>21</v>
      </c>
      <c r="F8282" t="s">
        <v>33</v>
      </c>
      <c r="G8282" s="16" t="s">
        <v>8022</v>
      </c>
      <c r="H8282" s="1"/>
      <c r="J8282"/>
      <c r="AC8282" s="5">
        <v>45426</v>
      </c>
      <c r="AD8282" t="s">
        <v>14536</v>
      </c>
      <c r="AE8282" t="s">
        <v>156</v>
      </c>
      <c r="AF8282">
        <f>MONTH(Table1[[#This Row],[Date Sent]])</f>
        <v>5</v>
      </c>
      <c r="AG8282">
        <f>YEAR(Table1[[#This Row],[Date Sent]])</f>
        <v>2024</v>
      </c>
      <c r="AH8282"/>
    </row>
    <row r="8283" spans="1:34" x14ac:dyDescent="0.2">
      <c r="A8283" t="s">
        <v>78</v>
      </c>
      <c r="B8283" t="s">
        <v>8602</v>
      </c>
      <c r="C8283" s="1">
        <v>523.65</v>
      </c>
      <c r="D8283" s="5">
        <v>45385</v>
      </c>
      <c r="E8283" t="s">
        <v>21</v>
      </c>
      <c r="F8283" t="s">
        <v>49</v>
      </c>
      <c r="G8283" s="16" t="s">
        <v>8606</v>
      </c>
      <c r="H8283" s="1"/>
      <c r="J8283"/>
      <c r="AC8283" s="5">
        <v>45426</v>
      </c>
      <c r="AD8283" t="s">
        <v>14536</v>
      </c>
      <c r="AE8283" t="s">
        <v>156</v>
      </c>
      <c r="AF8283">
        <f>MONTH(Table1[[#This Row],[Date Sent]])</f>
        <v>5</v>
      </c>
      <c r="AG8283">
        <f>YEAR(Table1[[#This Row],[Date Sent]])</f>
        <v>2024</v>
      </c>
      <c r="AH8283"/>
    </row>
    <row r="8284" spans="1:34" x14ac:dyDescent="0.2">
      <c r="A8284" t="s">
        <v>78</v>
      </c>
      <c r="B8284" t="s">
        <v>8602</v>
      </c>
      <c r="C8284" s="1">
        <v>27.28</v>
      </c>
      <c r="D8284" s="5">
        <v>45388</v>
      </c>
      <c r="E8284" t="s">
        <v>21</v>
      </c>
      <c r="F8284" t="s">
        <v>17</v>
      </c>
      <c r="G8284" s="16" t="s">
        <v>7440</v>
      </c>
      <c r="H8284" s="1"/>
      <c r="J8284"/>
      <c r="AC8284" s="5">
        <v>45426</v>
      </c>
      <c r="AD8284" t="s">
        <v>14536</v>
      </c>
      <c r="AE8284" t="s">
        <v>156</v>
      </c>
      <c r="AF8284">
        <f>MONTH(Table1[[#This Row],[Date Sent]])</f>
        <v>5</v>
      </c>
      <c r="AG8284">
        <f>YEAR(Table1[[#This Row],[Date Sent]])</f>
        <v>2024</v>
      </c>
      <c r="AH8284"/>
    </row>
    <row r="8285" spans="1:34" x14ac:dyDescent="0.2">
      <c r="A8285" t="s">
        <v>78</v>
      </c>
      <c r="B8285" t="s">
        <v>8602</v>
      </c>
      <c r="C8285" s="1">
        <v>245</v>
      </c>
      <c r="D8285" s="5">
        <v>45391</v>
      </c>
      <c r="E8285" t="s">
        <v>52</v>
      </c>
      <c r="F8285" t="s">
        <v>26</v>
      </c>
      <c r="G8285" s="16" t="s">
        <v>8607</v>
      </c>
      <c r="H8285" s="1"/>
      <c r="J8285"/>
      <c r="AC8285" s="5">
        <v>45426</v>
      </c>
      <c r="AD8285" t="s">
        <v>14536</v>
      </c>
      <c r="AE8285" t="s">
        <v>156</v>
      </c>
      <c r="AF8285">
        <f>MONTH(Table1[[#This Row],[Date Sent]])</f>
        <v>5</v>
      </c>
      <c r="AG8285">
        <f>YEAR(Table1[[#This Row],[Date Sent]])</f>
        <v>2024</v>
      </c>
      <c r="AH8285"/>
    </row>
    <row r="8286" spans="1:34" x14ac:dyDescent="0.2">
      <c r="A8286" t="s">
        <v>78</v>
      </c>
      <c r="B8286" t="s">
        <v>8602</v>
      </c>
      <c r="C8286" s="1">
        <v>146.33000000000001</v>
      </c>
      <c r="D8286" s="5">
        <v>45392</v>
      </c>
      <c r="E8286" t="s">
        <v>21</v>
      </c>
      <c r="F8286" t="s">
        <v>33</v>
      </c>
      <c r="G8286" s="16" t="s">
        <v>8608</v>
      </c>
      <c r="H8286" s="1"/>
      <c r="J8286"/>
      <c r="AC8286" s="5">
        <v>45426</v>
      </c>
      <c r="AD8286" t="s">
        <v>14536</v>
      </c>
      <c r="AE8286" t="s">
        <v>156</v>
      </c>
      <c r="AF8286">
        <f>MONTH(Table1[[#This Row],[Date Sent]])</f>
        <v>5</v>
      </c>
      <c r="AG8286">
        <f>YEAR(Table1[[#This Row],[Date Sent]])</f>
        <v>2024</v>
      </c>
      <c r="AH8286"/>
    </row>
    <row r="8287" spans="1:34" x14ac:dyDescent="0.2">
      <c r="A8287" t="s">
        <v>78</v>
      </c>
      <c r="B8287" t="s">
        <v>8602</v>
      </c>
      <c r="C8287" s="1">
        <v>153.63</v>
      </c>
      <c r="D8287" s="5">
        <v>45392</v>
      </c>
      <c r="E8287" t="s">
        <v>21</v>
      </c>
      <c r="F8287" t="s">
        <v>33</v>
      </c>
      <c r="G8287" s="16" t="s">
        <v>8609</v>
      </c>
      <c r="H8287" s="1"/>
      <c r="J8287"/>
      <c r="AC8287" s="5">
        <v>45426</v>
      </c>
      <c r="AD8287" t="s">
        <v>14536</v>
      </c>
      <c r="AE8287" t="s">
        <v>156</v>
      </c>
      <c r="AF8287">
        <f>MONTH(Table1[[#This Row],[Date Sent]])</f>
        <v>5</v>
      </c>
      <c r="AG8287">
        <f>YEAR(Table1[[#This Row],[Date Sent]])</f>
        <v>2024</v>
      </c>
      <c r="AH8287"/>
    </row>
    <row r="8288" spans="1:34" x14ac:dyDescent="0.2">
      <c r="A8288" t="s">
        <v>78</v>
      </c>
      <c r="B8288" t="s">
        <v>8602</v>
      </c>
      <c r="C8288" s="1">
        <v>134.34</v>
      </c>
      <c r="D8288" s="5">
        <v>45393</v>
      </c>
      <c r="E8288" t="s">
        <v>21</v>
      </c>
      <c r="F8288" t="s">
        <v>33</v>
      </c>
      <c r="G8288" s="16" t="s">
        <v>8610</v>
      </c>
      <c r="H8288" s="1"/>
      <c r="J8288"/>
      <c r="AC8288" s="5">
        <v>45426</v>
      </c>
      <c r="AD8288" t="s">
        <v>14536</v>
      </c>
      <c r="AE8288" t="s">
        <v>156</v>
      </c>
      <c r="AF8288">
        <f>MONTH(Table1[[#This Row],[Date Sent]])</f>
        <v>5</v>
      </c>
      <c r="AG8288">
        <f>YEAR(Table1[[#This Row],[Date Sent]])</f>
        <v>2024</v>
      </c>
      <c r="AH8288"/>
    </row>
    <row r="8289" spans="1:34" x14ac:dyDescent="0.2">
      <c r="A8289" t="s">
        <v>78</v>
      </c>
      <c r="B8289" t="s">
        <v>8602</v>
      </c>
      <c r="C8289" s="1">
        <v>17.559999999999999</v>
      </c>
      <c r="D8289" s="5">
        <v>45395</v>
      </c>
      <c r="E8289" t="s">
        <v>12</v>
      </c>
      <c r="F8289" t="s">
        <v>15</v>
      </c>
      <c r="G8289" s="16" t="s">
        <v>3055</v>
      </c>
      <c r="H8289" s="1"/>
      <c r="J8289"/>
      <c r="AC8289" s="5">
        <v>45426</v>
      </c>
      <c r="AD8289" t="s">
        <v>14536</v>
      </c>
      <c r="AE8289" t="s">
        <v>156</v>
      </c>
      <c r="AF8289">
        <f>MONTH(Table1[[#This Row],[Date Sent]])</f>
        <v>5</v>
      </c>
      <c r="AG8289">
        <f>YEAR(Table1[[#This Row],[Date Sent]])</f>
        <v>2024</v>
      </c>
      <c r="AH8289"/>
    </row>
    <row r="8290" spans="1:34" x14ac:dyDescent="0.2">
      <c r="A8290" t="s">
        <v>684</v>
      </c>
      <c r="B8290" t="s">
        <v>8611</v>
      </c>
      <c r="C8290" s="1">
        <v>214.15</v>
      </c>
      <c r="D8290" s="5">
        <v>45358</v>
      </c>
      <c r="E8290" t="s">
        <v>21</v>
      </c>
      <c r="F8290" t="s">
        <v>15</v>
      </c>
      <c r="G8290" s="16" t="s">
        <v>8612</v>
      </c>
      <c r="H8290" s="1"/>
      <c r="J8290"/>
      <c r="AC8290" s="5">
        <v>45426</v>
      </c>
      <c r="AD8290" t="s">
        <v>11649</v>
      </c>
      <c r="AE8290" t="s">
        <v>11649</v>
      </c>
      <c r="AF8290">
        <f>MONTH(Table1[[#This Row],[Date Sent]])</f>
        <v>5</v>
      </c>
      <c r="AG8290">
        <f>YEAR(Table1[[#This Row],[Date Sent]])</f>
        <v>2024</v>
      </c>
      <c r="AH8290"/>
    </row>
    <row r="8291" spans="1:34" x14ac:dyDescent="0.2">
      <c r="A8291" t="s">
        <v>684</v>
      </c>
      <c r="B8291" t="s">
        <v>8611</v>
      </c>
      <c r="C8291" s="1">
        <v>207.6</v>
      </c>
      <c r="D8291" s="5">
        <v>45365</v>
      </c>
      <c r="E8291" t="s">
        <v>21</v>
      </c>
      <c r="F8291" t="s">
        <v>33</v>
      </c>
      <c r="G8291" s="16" t="s">
        <v>8613</v>
      </c>
      <c r="H8291" s="1"/>
      <c r="J8291"/>
      <c r="AC8291" s="5">
        <v>45426</v>
      </c>
      <c r="AD8291" t="s">
        <v>11649</v>
      </c>
      <c r="AE8291" t="s">
        <v>11649</v>
      </c>
      <c r="AF8291">
        <f>MONTH(Table1[[#This Row],[Date Sent]])</f>
        <v>5</v>
      </c>
      <c r="AG8291">
        <f>YEAR(Table1[[#This Row],[Date Sent]])</f>
        <v>2024</v>
      </c>
      <c r="AH8291"/>
    </row>
    <row r="8292" spans="1:34" x14ac:dyDescent="0.2">
      <c r="A8292" t="s">
        <v>684</v>
      </c>
      <c r="B8292" t="s">
        <v>8611</v>
      </c>
      <c r="C8292" s="1">
        <v>231.04</v>
      </c>
      <c r="D8292" s="5">
        <v>45370</v>
      </c>
      <c r="E8292" t="s">
        <v>21</v>
      </c>
      <c r="F8292" t="s">
        <v>33</v>
      </c>
      <c r="G8292" s="16" t="s">
        <v>8614</v>
      </c>
      <c r="H8292" s="1"/>
      <c r="J8292"/>
      <c r="AC8292" s="5">
        <v>45426</v>
      </c>
      <c r="AD8292" t="s">
        <v>11649</v>
      </c>
      <c r="AE8292" t="s">
        <v>11649</v>
      </c>
      <c r="AF8292">
        <f>MONTH(Table1[[#This Row],[Date Sent]])</f>
        <v>5</v>
      </c>
      <c r="AG8292">
        <f>YEAR(Table1[[#This Row],[Date Sent]])</f>
        <v>2024</v>
      </c>
      <c r="AH8292"/>
    </row>
    <row r="8293" spans="1:34" x14ac:dyDescent="0.2">
      <c r="A8293" t="s">
        <v>684</v>
      </c>
      <c r="B8293" t="s">
        <v>8611</v>
      </c>
      <c r="C8293" s="1">
        <v>110.66</v>
      </c>
      <c r="D8293" s="5">
        <v>45370</v>
      </c>
      <c r="E8293" t="s">
        <v>21</v>
      </c>
      <c r="F8293" t="s">
        <v>33</v>
      </c>
      <c r="G8293" s="16" t="s">
        <v>8615</v>
      </c>
      <c r="H8293" s="1"/>
      <c r="J8293"/>
      <c r="AC8293" s="5">
        <v>45426</v>
      </c>
      <c r="AD8293" t="s">
        <v>11649</v>
      </c>
      <c r="AE8293" t="s">
        <v>11649</v>
      </c>
      <c r="AF8293">
        <f>MONTH(Table1[[#This Row],[Date Sent]])</f>
        <v>5</v>
      </c>
      <c r="AG8293">
        <f>YEAR(Table1[[#This Row],[Date Sent]])</f>
        <v>2024</v>
      </c>
      <c r="AH8293"/>
    </row>
    <row r="8294" spans="1:34" x14ac:dyDescent="0.2">
      <c r="A8294" t="s">
        <v>684</v>
      </c>
      <c r="B8294" t="s">
        <v>8611</v>
      </c>
      <c r="C8294" s="1">
        <v>62.08</v>
      </c>
      <c r="D8294" s="5">
        <v>45372</v>
      </c>
      <c r="E8294" t="s">
        <v>21</v>
      </c>
      <c r="F8294" t="s">
        <v>33</v>
      </c>
      <c r="G8294" s="16" t="s">
        <v>8616</v>
      </c>
      <c r="H8294" s="1"/>
      <c r="J8294"/>
      <c r="AC8294" s="5">
        <v>45426</v>
      </c>
      <c r="AD8294" t="s">
        <v>11649</v>
      </c>
      <c r="AE8294" t="s">
        <v>11649</v>
      </c>
      <c r="AF8294">
        <f>MONTH(Table1[[#This Row],[Date Sent]])</f>
        <v>5</v>
      </c>
      <c r="AG8294">
        <f>YEAR(Table1[[#This Row],[Date Sent]])</f>
        <v>2024</v>
      </c>
      <c r="AH8294"/>
    </row>
    <row r="8295" spans="1:34" x14ac:dyDescent="0.2">
      <c r="A8295" t="s">
        <v>684</v>
      </c>
      <c r="B8295" t="s">
        <v>8611</v>
      </c>
      <c r="C8295" s="1">
        <v>65.099999999999994</v>
      </c>
      <c r="D8295" s="5">
        <v>45372</v>
      </c>
      <c r="E8295" t="s">
        <v>21</v>
      </c>
      <c r="F8295" t="s">
        <v>33</v>
      </c>
      <c r="G8295" s="16" t="s">
        <v>2055</v>
      </c>
      <c r="H8295" s="1"/>
      <c r="J8295"/>
      <c r="AC8295" s="5">
        <v>45426</v>
      </c>
      <c r="AD8295" t="s">
        <v>11649</v>
      </c>
      <c r="AE8295" t="s">
        <v>11649</v>
      </c>
      <c r="AF8295">
        <f>MONTH(Table1[[#This Row],[Date Sent]])</f>
        <v>5</v>
      </c>
      <c r="AG8295">
        <f>YEAR(Table1[[#This Row],[Date Sent]])</f>
        <v>2024</v>
      </c>
      <c r="AH8295"/>
    </row>
    <row r="8296" spans="1:34" x14ac:dyDescent="0.2">
      <c r="A8296" t="s">
        <v>684</v>
      </c>
      <c r="B8296" t="s">
        <v>8611</v>
      </c>
      <c r="C8296" s="1">
        <v>19.39</v>
      </c>
      <c r="D8296" s="5">
        <v>45378</v>
      </c>
      <c r="E8296" t="s">
        <v>21</v>
      </c>
      <c r="F8296" t="s">
        <v>9</v>
      </c>
      <c r="G8296" s="16" t="s">
        <v>8617</v>
      </c>
      <c r="H8296" s="1"/>
      <c r="J8296"/>
      <c r="AC8296" s="5">
        <v>45426</v>
      </c>
      <c r="AD8296" t="s">
        <v>11649</v>
      </c>
      <c r="AE8296" t="s">
        <v>11649</v>
      </c>
      <c r="AF8296">
        <f>MONTH(Table1[[#This Row],[Date Sent]])</f>
        <v>5</v>
      </c>
      <c r="AG8296">
        <f>YEAR(Table1[[#This Row],[Date Sent]])</f>
        <v>2024</v>
      </c>
      <c r="AH8296"/>
    </row>
    <row r="8297" spans="1:34" x14ac:dyDescent="0.2">
      <c r="A8297" t="s">
        <v>684</v>
      </c>
      <c r="B8297" t="s">
        <v>8611</v>
      </c>
      <c r="C8297" s="1">
        <v>305</v>
      </c>
      <c r="D8297" s="5">
        <v>45387</v>
      </c>
      <c r="E8297" t="s">
        <v>20</v>
      </c>
      <c r="F8297" t="s">
        <v>15</v>
      </c>
      <c r="G8297" s="16" t="s">
        <v>8618</v>
      </c>
      <c r="H8297" s="1"/>
      <c r="J8297"/>
      <c r="AC8297" s="5">
        <v>45426</v>
      </c>
      <c r="AD8297" t="s">
        <v>11649</v>
      </c>
      <c r="AE8297" t="s">
        <v>11649</v>
      </c>
      <c r="AF8297">
        <f>MONTH(Table1[[#This Row],[Date Sent]])</f>
        <v>5</v>
      </c>
      <c r="AG8297">
        <f>YEAR(Table1[[#This Row],[Date Sent]])</f>
        <v>2024</v>
      </c>
      <c r="AH8297"/>
    </row>
    <row r="8298" spans="1:34" x14ac:dyDescent="0.2">
      <c r="A8298" t="s">
        <v>684</v>
      </c>
      <c r="B8298" t="s">
        <v>8611</v>
      </c>
      <c r="C8298" s="1">
        <v>341.25</v>
      </c>
      <c r="D8298" s="5">
        <v>45387</v>
      </c>
      <c r="E8298" t="s">
        <v>20</v>
      </c>
      <c r="F8298" t="s">
        <v>35</v>
      </c>
      <c r="G8298" s="16" t="s">
        <v>8619</v>
      </c>
      <c r="H8298" s="1"/>
      <c r="J8298"/>
      <c r="AC8298" s="5">
        <v>45426</v>
      </c>
      <c r="AD8298" t="s">
        <v>11649</v>
      </c>
      <c r="AE8298" t="s">
        <v>11649</v>
      </c>
      <c r="AF8298">
        <f>MONTH(Table1[[#This Row],[Date Sent]])</f>
        <v>5</v>
      </c>
      <c r="AG8298">
        <f>YEAR(Table1[[#This Row],[Date Sent]])</f>
        <v>2024</v>
      </c>
      <c r="AH8298"/>
    </row>
    <row r="8299" spans="1:34" x14ac:dyDescent="0.2">
      <c r="A8299" t="s">
        <v>684</v>
      </c>
      <c r="B8299" t="s">
        <v>8611</v>
      </c>
      <c r="C8299" s="1">
        <v>58.28</v>
      </c>
      <c r="D8299" s="5">
        <v>45392</v>
      </c>
      <c r="E8299" t="s">
        <v>21</v>
      </c>
      <c r="F8299" t="s">
        <v>33</v>
      </c>
      <c r="G8299" s="16" t="s">
        <v>8620</v>
      </c>
      <c r="H8299" s="1"/>
      <c r="J8299"/>
      <c r="AC8299" s="5">
        <v>45426</v>
      </c>
      <c r="AD8299" t="s">
        <v>11649</v>
      </c>
      <c r="AE8299" t="s">
        <v>11649</v>
      </c>
      <c r="AF8299">
        <f>MONTH(Table1[[#This Row],[Date Sent]])</f>
        <v>5</v>
      </c>
      <c r="AG8299">
        <f>YEAR(Table1[[#This Row],[Date Sent]])</f>
        <v>2024</v>
      </c>
      <c r="AH8299"/>
    </row>
    <row r="8300" spans="1:34" x14ac:dyDescent="0.2">
      <c r="A8300" t="s">
        <v>684</v>
      </c>
      <c r="B8300" t="s">
        <v>8611</v>
      </c>
      <c r="C8300" s="1">
        <v>361.15</v>
      </c>
      <c r="D8300" s="5">
        <v>45392</v>
      </c>
      <c r="E8300" t="s">
        <v>21</v>
      </c>
      <c r="F8300" t="s">
        <v>33</v>
      </c>
      <c r="G8300" s="16" t="s">
        <v>8058</v>
      </c>
      <c r="H8300" s="1"/>
      <c r="J8300"/>
      <c r="AC8300" s="5">
        <v>45426</v>
      </c>
      <c r="AD8300" t="s">
        <v>11649</v>
      </c>
      <c r="AE8300" t="s">
        <v>11649</v>
      </c>
      <c r="AF8300">
        <f>MONTH(Table1[[#This Row],[Date Sent]])</f>
        <v>5</v>
      </c>
      <c r="AG8300">
        <f>YEAR(Table1[[#This Row],[Date Sent]])</f>
        <v>2024</v>
      </c>
      <c r="AH8300"/>
    </row>
    <row r="8301" spans="1:34" x14ac:dyDescent="0.2">
      <c r="A8301" t="s">
        <v>684</v>
      </c>
      <c r="B8301" t="s">
        <v>8611</v>
      </c>
      <c r="C8301" s="1">
        <v>30.37</v>
      </c>
      <c r="D8301" s="5">
        <v>45392</v>
      </c>
      <c r="E8301" t="s">
        <v>21</v>
      </c>
      <c r="F8301" t="s">
        <v>33</v>
      </c>
      <c r="G8301" s="16" t="s">
        <v>8621</v>
      </c>
      <c r="H8301" s="1"/>
      <c r="J8301"/>
      <c r="AC8301" s="5">
        <v>45426</v>
      </c>
      <c r="AD8301" t="s">
        <v>11649</v>
      </c>
      <c r="AE8301" t="s">
        <v>11649</v>
      </c>
      <c r="AF8301">
        <f>MONTH(Table1[[#This Row],[Date Sent]])</f>
        <v>5</v>
      </c>
      <c r="AG8301">
        <f>YEAR(Table1[[#This Row],[Date Sent]])</f>
        <v>2024</v>
      </c>
      <c r="AH8301"/>
    </row>
    <row r="8302" spans="1:34" x14ac:dyDescent="0.2">
      <c r="A8302" t="s">
        <v>684</v>
      </c>
      <c r="B8302" t="s">
        <v>8611</v>
      </c>
      <c r="C8302" s="1">
        <v>26.5</v>
      </c>
      <c r="D8302" s="5">
        <v>45394</v>
      </c>
      <c r="E8302" t="s">
        <v>21</v>
      </c>
      <c r="F8302" t="s">
        <v>33</v>
      </c>
      <c r="G8302" s="16" t="s">
        <v>8622</v>
      </c>
      <c r="H8302" s="1"/>
      <c r="J8302"/>
      <c r="AC8302" s="5">
        <v>45426</v>
      </c>
      <c r="AD8302" t="s">
        <v>11649</v>
      </c>
      <c r="AE8302" t="s">
        <v>11649</v>
      </c>
      <c r="AF8302">
        <f>MONTH(Table1[[#This Row],[Date Sent]])</f>
        <v>5</v>
      </c>
      <c r="AG8302">
        <f>YEAR(Table1[[#This Row],[Date Sent]])</f>
        <v>2024</v>
      </c>
      <c r="AH8302"/>
    </row>
    <row r="8303" spans="1:34" x14ac:dyDescent="0.2">
      <c r="A8303" t="s">
        <v>684</v>
      </c>
      <c r="B8303" t="s">
        <v>8611</v>
      </c>
      <c r="C8303" s="1">
        <v>-55.04</v>
      </c>
      <c r="D8303" s="5">
        <v>45394</v>
      </c>
      <c r="E8303" t="s">
        <v>21</v>
      </c>
      <c r="F8303" t="s">
        <v>33</v>
      </c>
      <c r="G8303" s="16" t="s">
        <v>8623</v>
      </c>
      <c r="H8303" s="1"/>
      <c r="J8303"/>
      <c r="AC8303" s="5">
        <v>45426</v>
      </c>
      <c r="AD8303" t="s">
        <v>11649</v>
      </c>
      <c r="AE8303" t="s">
        <v>11649</v>
      </c>
      <c r="AF8303">
        <f>MONTH(Table1[[#This Row],[Date Sent]])</f>
        <v>5</v>
      </c>
      <c r="AG8303">
        <f>YEAR(Table1[[#This Row],[Date Sent]])</f>
        <v>2024</v>
      </c>
      <c r="AH8303"/>
    </row>
    <row r="8304" spans="1:34" x14ac:dyDescent="0.2">
      <c r="A8304" t="s">
        <v>684</v>
      </c>
      <c r="B8304" t="s">
        <v>8611</v>
      </c>
      <c r="C8304" s="1">
        <v>45</v>
      </c>
      <c r="D8304" s="5">
        <v>45395</v>
      </c>
      <c r="E8304" t="s">
        <v>21</v>
      </c>
      <c r="F8304" t="s">
        <v>33</v>
      </c>
      <c r="G8304" s="16" t="s">
        <v>923</v>
      </c>
      <c r="H8304" s="1"/>
      <c r="J8304"/>
      <c r="AC8304" s="5">
        <v>45426</v>
      </c>
      <c r="AD8304" t="s">
        <v>11649</v>
      </c>
      <c r="AE8304" t="s">
        <v>11649</v>
      </c>
      <c r="AF8304">
        <f>MONTH(Table1[[#This Row],[Date Sent]])</f>
        <v>5</v>
      </c>
      <c r="AG8304">
        <f>YEAR(Table1[[#This Row],[Date Sent]])</f>
        <v>2024</v>
      </c>
      <c r="AH8304"/>
    </row>
    <row r="8305" spans="1:34" x14ac:dyDescent="0.2">
      <c r="A8305" t="s">
        <v>7621</v>
      </c>
      <c r="B8305" t="s">
        <v>8624</v>
      </c>
      <c r="C8305" s="1">
        <v>195.97</v>
      </c>
      <c r="D8305" s="5">
        <v>45415</v>
      </c>
      <c r="E8305" t="s">
        <v>27</v>
      </c>
      <c r="F8305" t="s">
        <v>39</v>
      </c>
      <c r="G8305" s="16" t="s">
        <v>4978</v>
      </c>
      <c r="H8305" s="1"/>
      <c r="J8305"/>
      <c r="AC8305" s="5">
        <v>45426</v>
      </c>
      <c r="AD8305" t="s">
        <v>13766</v>
      </c>
      <c r="AE8305" t="s">
        <v>313</v>
      </c>
      <c r="AF8305">
        <f>MONTH(Table1[[#This Row],[Date Sent]])</f>
        <v>5</v>
      </c>
      <c r="AG8305">
        <f>YEAR(Table1[[#This Row],[Date Sent]])</f>
        <v>2024</v>
      </c>
      <c r="AH8305"/>
    </row>
    <row r="8306" spans="1:34" x14ac:dyDescent="0.2">
      <c r="A8306" t="s">
        <v>7621</v>
      </c>
      <c r="B8306" t="s">
        <v>8625</v>
      </c>
      <c r="C8306" s="1">
        <v>105.97</v>
      </c>
      <c r="D8306" s="5">
        <v>45417</v>
      </c>
      <c r="E8306" t="s">
        <v>25</v>
      </c>
      <c r="F8306" t="s">
        <v>33</v>
      </c>
      <c r="G8306" s="16" t="s">
        <v>1832</v>
      </c>
      <c r="H8306" s="1"/>
      <c r="J8306"/>
      <c r="AC8306" s="5">
        <v>45426</v>
      </c>
      <c r="AD8306" t="s">
        <v>13766</v>
      </c>
      <c r="AE8306" t="s">
        <v>313</v>
      </c>
      <c r="AF8306">
        <f>MONTH(Table1[[#This Row],[Date Sent]])</f>
        <v>5</v>
      </c>
      <c r="AG8306">
        <f>YEAR(Table1[[#This Row],[Date Sent]])</f>
        <v>2024</v>
      </c>
      <c r="AH8306"/>
    </row>
    <row r="8307" spans="1:34" x14ac:dyDescent="0.2">
      <c r="A8307" t="s">
        <v>2051</v>
      </c>
      <c r="B8307" t="s">
        <v>8626</v>
      </c>
      <c r="C8307" s="1">
        <v>163.33000000000001</v>
      </c>
      <c r="D8307" s="5">
        <v>45391</v>
      </c>
      <c r="E8307" t="s">
        <v>13</v>
      </c>
      <c r="F8307" t="s">
        <v>33</v>
      </c>
      <c r="G8307" s="16" t="s">
        <v>1785</v>
      </c>
      <c r="H8307" s="1"/>
      <c r="J8307"/>
      <c r="AC8307" s="5">
        <v>45426</v>
      </c>
      <c r="AD8307" t="s">
        <v>13272</v>
      </c>
      <c r="AE8307" t="s">
        <v>294</v>
      </c>
      <c r="AF8307">
        <f>MONTH(Table1[[#This Row],[Date Sent]])</f>
        <v>5</v>
      </c>
      <c r="AG8307">
        <f>YEAR(Table1[[#This Row],[Date Sent]])</f>
        <v>2024</v>
      </c>
      <c r="AH8307"/>
    </row>
    <row r="8308" spans="1:34" x14ac:dyDescent="0.2">
      <c r="A8308" t="s">
        <v>2051</v>
      </c>
      <c r="B8308" t="s">
        <v>8626</v>
      </c>
      <c r="C8308" s="1">
        <v>217.44</v>
      </c>
      <c r="D8308" s="5">
        <v>45397</v>
      </c>
      <c r="E8308" t="s">
        <v>13</v>
      </c>
      <c r="F8308" t="s">
        <v>33</v>
      </c>
      <c r="G8308" s="16" t="s">
        <v>1500</v>
      </c>
      <c r="H8308" s="1"/>
      <c r="J8308"/>
      <c r="AC8308" s="5">
        <v>45426</v>
      </c>
      <c r="AD8308" t="s">
        <v>13272</v>
      </c>
      <c r="AE8308" t="s">
        <v>294</v>
      </c>
      <c r="AF8308">
        <f>MONTH(Table1[[#This Row],[Date Sent]])</f>
        <v>5</v>
      </c>
      <c r="AG8308">
        <f>YEAR(Table1[[#This Row],[Date Sent]])</f>
        <v>2024</v>
      </c>
      <c r="AH8308"/>
    </row>
    <row r="8309" spans="1:34" x14ac:dyDescent="0.2">
      <c r="A8309" t="s">
        <v>2051</v>
      </c>
      <c r="B8309" t="s">
        <v>8626</v>
      </c>
      <c r="C8309" s="1">
        <v>22.46</v>
      </c>
      <c r="D8309" s="5">
        <v>45418</v>
      </c>
      <c r="E8309" t="s">
        <v>15</v>
      </c>
      <c r="F8309" t="s">
        <v>21</v>
      </c>
      <c r="G8309" s="16" t="s">
        <v>1722</v>
      </c>
      <c r="H8309" s="1"/>
      <c r="J8309"/>
      <c r="AC8309" s="5">
        <v>45426</v>
      </c>
      <c r="AD8309" t="s">
        <v>13272</v>
      </c>
      <c r="AE8309" t="s">
        <v>294</v>
      </c>
      <c r="AF8309">
        <f>MONTH(Table1[[#This Row],[Date Sent]])</f>
        <v>5</v>
      </c>
      <c r="AG8309">
        <f>YEAR(Table1[[#This Row],[Date Sent]])</f>
        <v>2024</v>
      </c>
      <c r="AH8309"/>
    </row>
    <row r="8310" spans="1:34" x14ac:dyDescent="0.2">
      <c r="A8310" t="s">
        <v>2051</v>
      </c>
      <c r="B8310" t="s">
        <v>8626</v>
      </c>
      <c r="C8310" s="1">
        <v>465.9</v>
      </c>
      <c r="D8310" s="5">
        <v>45419</v>
      </c>
      <c r="E8310" t="s">
        <v>25</v>
      </c>
      <c r="F8310" t="s">
        <v>33</v>
      </c>
      <c r="G8310" s="16" t="s">
        <v>2554</v>
      </c>
      <c r="H8310" s="1"/>
      <c r="J8310"/>
      <c r="AC8310" s="5">
        <v>45426</v>
      </c>
      <c r="AD8310" t="s">
        <v>13272</v>
      </c>
      <c r="AE8310" t="s">
        <v>294</v>
      </c>
      <c r="AF8310">
        <f>MONTH(Table1[[#This Row],[Date Sent]])</f>
        <v>5</v>
      </c>
      <c r="AG8310">
        <f>YEAR(Table1[[#This Row],[Date Sent]])</f>
        <v>2024</v>
      </c>
      <c r="AH8310"/>
    </row>
    <row r="8311" spans="1:34" x14ac:dyDescent="0.2">
      <c r="A8311" t="s">
        <v>585</v>
      </c>
      <c r="B8311" t="s">
        <v>8627</v>
      </c>
      <c r="C8311" s="1">
        <v>16.45</v>
      </c>
      <c r="D8311" s="5">
        <v>45418</v>
      </c>
      <c r="E8311" t="s">
        <v>39</v>
      </c>
      <c r="F8311" t="s">
        <v>17</v>
      </c>
      <c r="G8311" s="16" t="s">
        <v>5475</v>
      </c>
      <c r="H8311" s="1"/>
      <c r="J8311"/>
      <c r="AC8311" s="5">
        <v>45426</v>
      </c>
      <c r="AD8311" t="s">
        <v>13229</v>
      </c>
      <c r="AE8311" t="s">
        <v>475</v>
      </c>
      <c r="AF8311">
        <f>MONTH(Table1[[#This Row],[Date Sent]])</f>
        <v>5</v>
      </c>
      <c r="AG8311">
        <f>YEAR(Table1[[#This Row],[Date Sent]])</f>
        <v>2024</v>
      </c>
      <c r="AH8311"/>
    </row>
    <row r="8312" spans="1:34" x14ac:dyDescent="0.2">
      <c r="A8312" t="s">
        <v>585</v>
      </c>
      <c r="B8312" t="s">
        <v>8627</v>
      </c>
      <c r="C8312" s="1">
        <v>307.20999999999998</v>
      </c>
      <c r="D8312" s="5">
        <v>45418</v>
      </c>
      <c r="E8312" t="s">
        <v>25</v>
      </c>
      <c r="F8312" t="s">
        <v>33</v>
      </c>
      <c r="G8312" s="16" t="s">
        <v>8628</v>
      </c>
      <c r="H8312" s="1"/>
      <c r="J8312"/>
      <c r="AC8312" s="5">
        <v>45426</v>
      </c>
      <c r="AD8312" t="s">
        <v>13229</v>
      </c>
      <c r="AE8312" t="s">
        <v>475</v>
      </c>
      <c r="AF8312">
        <f>MONTH(Table1[[#This Row],[Date Sent]])</f>
        <v>5</v>
      </c>
      <c r="AG8312">
        <f>YEAR(Table1[[#This Row],[Date Sent]])</f>
        <v>2024</v>
      </c>
      <c r="AH8312"/>
    </row>
    <row r="8313" spans="1:34" x14ac:dyDescent="0.2">
      <c r="A8313" t="s">
        <v>7621</v>
      </c>
      <c r="B8313" t="s">
        <v>8629</v>
      </c>
      <c r="C8313" s="1">
        <v>112.75</v>
      </c>
      <c r="D8313" s="5">
        <v>45413</v>
      </c>
      <c r="E8313" t="s">
        <v>21</v>
      </c>
      <c r="F8313" t="s">
        <v>33</v>
      </c>
      <c r="G8313" s="16" t="s">
        <v>8630</v>
      </c>
      <c r="H8313" s="1"/>
      <c r="J8313"/>
      <c r="AC8313" s="5">
        <v>45426</v>
      </c>
      <c r="AD8313" t="s">
        <v>13766</v>
      </c>
      <c r="AE8313" t="s">
        <v>313</v>
      </c>
      <c r="AF8313">
        <f>MONTH(Table1[[#This Row],[Date Sent]])</f>
        <v>5</v>
      </c>
      <c r="AG8313">
        <f>YEAR(Table1[[#This Row],[Date Sent]])</f>
        <v>2024</v>
      </c>
      <c r="AH8313"/>
    </row>
    <row r="8314" spans="1:34" x14ac:dyDescent="0.2">
      <c r="A8314" t="s">
        <v>515</v>
      </c>
      <c r="B8314" t="s">
        <v>8631</v>
      </c>
      <c r="C8314" s="1">
        <v>94.67</v>
      </c>
      <c r="D8314" s="5">
        <v>45376</v>
      </c>
      <c r="E8314" t="s">
        <v>21</v>
      </c>
      <c r="F8314" t="s">
        <v>33</v>
      </c>
      <c r="G8314" s="16" t="s">
        <v>928</v>
      </c>
      <c r="H8314" s="1"/>
      <c r="J8314"/>
      <c r="AC8314" s="5">
        <v>45426</v>
      </c>
      <c r="AD8314" t="s">
        <v>14549</v>
      </c>
      <c r="AE8314" t="s">
        <v>313</v>
      </c>
      <c r="AF8314">
        <f>MONTH(Table1[[#This Row],[Date Sent]])</f>
        <v>5</v>
      </c>
      <c r="AG8314">
        <f>YEAR(Table1[[#This Row],[Date Sent]])</f>
        <v>2024</v>
      </c>
      <c r="AH8314"/>
    </row>
    <row r="8315" spans="1:34" x14ac:dyDescent="0.2">
      <c r="A8315" t="s">
        <v>515</v>
      </c>
      <c r="B8315" t="s">
        <v>8631</v>
      </c>
      <c r="C8315" s="1">
        <v>95.34</v>
      </c>
      <c r="D8315" s="5">
        <v>45377</v>
      </c>
      <c r="E8315" t="s">
        <v>21</v>
      </c>
      <c r="F8315" t="s">
        <v>33</v>
      </c>
      <c r="G8315" s="16" t="s">
        <v>8632</v>
      </c>
      <c r="H8315" s="1"/>
      <c r="J8315"/>
      <c r="AC8315" s="5">
        <v>45426</v>
      </c>
      <c r="AD8315" t="s">
        <v>14549</v>
      </c>
      <c r="AE8315" t="s">
        <v>313</v>
      </c>
      <c r="AF8315">
        <f>MONTH(Table1[[#This Row],[Date Sent]])</f>
        <v>5</v>
      </c>
      <c r="AG8315">
        <f>YEAR(Table1[[#This Row],[Date Sent]])</f>
        <v>2024</v>
      </c>
      <c r="AH8315"/>
    </row>
    <row r="8316" spans="1:34" x14ac:dyDescent="0.2">
      <c r="A8316" t="s">
        <v>515</v>
      </c>
      <c r="B8316" t="s">
        <v>8631</v>
      </c>
      <c r="C8316" s="1">
        <v>57.13</v>
      </c>
      <c r="D8316" s="5">
        <v>45379</v>
      </c>
      <c r="E8316" t="s">
        <v>21</v>
      </c>
      <c r="F8316" t="s">
        <v>17</v>
      </c>
      <c r="G8316" s="16" t="s">
        <v>1478</v>
      </c>
      <c r="H8316" s="1"/>
      <c r="J8316"/>
      <c r="AC8316" s="5">
        <v>45426</v>
      </c>
      <c r="AD8316" t="s">
        <v>14549</v>
      </c>
      <c r="AE8316" t="s">
        <v>313</v>
      </c>
      <c r="AF8316">
        <f>MONTH(Table1[[#This Row],[Date Sent]])</f>
        <v>5</v>
      </c>
      <c r="AG8316">
        <f>YEAR(Table1[[#This Row],[Date Sent]])</f>
        <v>2024</v>
      </c>
      <c r="AH8316"/>
    </row>
    <row r="8317" spans="1:34" x14ac:dyDescent="0.2">
      <c r="A8317" t="s">
        <v>515</v>
      </c>
      <c r="B8317" t="s">
        <v>8631</v>
      </c>
      <c r="C8317" s="1">
        <v>45.21</v>
      </c>
      <c r="D8317" s="5">
        <v>45380</v>
      </c>
      <c r="E8317" t="s">
        <v>21</v>
      </c>
      <c r="F8317" t="s">
        <v>33</v>
      </c>
      <c r="G8317" s="16" t="s">
        <v>8633</v>
      </c>
      <c r="H8317" s="1"/>
      <c r="J8317"/>
      <c r="AC8317" s="5">
        <v>45426</v>
      </c>
      <c r="AD8317" t="s">
        <v>14549</v>
      </c>
      <c r="AE8317" t="s">
        <v>313</v>
      </c>
      <c r="AF8317">
        <f>MONTH(Table1[[#This Row],[Date Sent]])</f>
        <v>5</v>
      </c>
      <c r="AG8317">
        <f>YEAR(Table1[[#This Row],[Date Sent]])</f>
        <v>2024</v>
      </c>
      <c r="AH8317"/>
    </row>
    <row r="8318" spans="1:34" x14ac:dyDescent="0.2">
      <c r="A8318" t="s">
        <v>515</v>
      </c>
      <c r="B8318" t="s">
        <v>8631</v>
      </c>
      <c r="C8318" s="1">
        <v>15.77</v>
      </c>
      <c r="D8318" s="5">
        <v>45381</v>
      </c>
      <c r="E8318" t="s">
        <v>21</v>
      </c>
      <c r="F8318" t="s">
        <v>17</v>
      </c>
      <c r="G8318" s="16" t="s">
        <v>2447</v>
      </c>
      <c r="H8318" s="1"/>
      <c r="J8318"/>
      <c r="AC8318" s="5">
        <v>45426</v>
      </c>
      <c r="AD8318" t="s">
        <v>14549</v>
      </c>
      <c r="AE8318" t="s">
        <v>313</v>
      </c>
      <c r="AF8318">
        <f>MONTH(Table1[[#This Row],[Date Sent]])</f>
        <v>5</v>
      </c>
      <c r="AG8318">
        <f>YEAR(Table1[[#This Row],[Date Sent]])</f>
        <v>2024</v>
      </c>
      <c r="AH8318"/>
    </row>
    <row r="8319" spans="1:34" x14ac:dyDescent="0.2">
      <c r="A8319" t="s">
        <v>515</v>
      </c>
      <c r="B8319" t="s">
        <v>8631</v>
      </c>
      <c r="C8319" s="1">
        <v>4.2300000000000004</v>
      </c>
      <c r="D8319" s="5">
        <v>45381</v>
      </c>
      <c r="E8319" t="s">
        <v>17</v>
      </c>
      <c r="F8319" t="s">
        <v>15</v>
      </c>
      <c r="G8319" s="16" t="s">
        <v>8634</v>
      </c>
      <c r="H8319" s="1"/>
      <c r="J8319"/>
      <c r="AC8319" s="5">
        <v>45426</v>
      </c>
      <c r="AD8319" t="s">
        <v>14549</v>
      </c>
      <c r="AE8319" t="s">
        <v>313</v>
      </c>
      <c r="AF8319">
        <f>MONTH(Table1[[#This Row],[Date Sent]])</f>
        <v>5</v>
      </c>
      <c r="AG8319">
        <f>YEAR(Table1[[#This Row],[Date Sent]])</f>
        <v>2024</v>
      </c>
      <c r="AH8319"/>
    </row>
    <row r="8320" spans="1:34" x14ac:dyDescent="0.2">
      <c r="A8320" t="s">
        <v>515</v>
      </c>
      <c r="B8320" t="s">
        <v>8631</v>
      </c>
      <c r="C8320" s="1">
        <v>319.25</v>
      </c>
      <c r="D8320" s="5">
        <v>45383</v>
      </c>
      <c r="E8320" t="s">
        <v>33</v>
      </c>
      <c r="F8320" t="s">
        <v>35</v>
      </c>
      <c r="G8320" s="16" t="s">
        <v>8635</v>
      </c>
      <c r="H8320" s="1"/>
      <c r="J8320"/>
      <c r="AC8320" s="5">
        <v>45426</v>
      </c>
      <c r="AD8320" t="s">
        <v>14549</v>
      </c>
      <c r="AE8320" t="s">
        <v>313</v>
      </c>
      <c r="AF8320">
        <f>MONTH(Table1[[#This Row],[Date Sent]])</f>
        <v>5</v>
      </c>
      <c r="AG8320">
        <f>YEAR(Table1[[#This Row],[Date Sent]])</f>
        <v>2024</v>
      </c>
      <c r="AH8320"/>
    </row>
    <row r="8321" spans="1:34" x14ac:dyDescent="0.2">
      <c r="A8321" t="s">
        <v>515</v>
      </c>
      <c r="B8321" t="s">
        <v>8631</v>
      </c>
      <c r="C8321" s="1">
        <v>72.069999999999993</v>
      </c>
      <c r="D8321" s="5">
        <v>45383</v>
      </c>
      <c r="E8321" t="s">
        <v>21</v>
      </c>
      <c r="F8321" t="s">
        <v>17</v>
      </c>
      <c r="G8321" s="16" t="s">
        <v>3425</v>
      </c>
      <c r="H8321" s="1"/>
      <c r="J8321"/>
      <c r="AC8321" s="5">
        <v>45426</v>
      </c>
      <c r="AD8321" t="s">
        <v>14549</v>
      </c>
      <c r="AE8321" t="s">
        <v>313</v>
      </c>
      <c r="AF8321">
        <f>MONTH(Table1[[#This Row],[Date Sent]])</f>
        <v>5</v>
      </c>
      <c r="AG8321">
        <f>YEAR(Table1[[#This Row],[Date Sent]])</f>
        <v>2024</v>
      </c>
      <c r="AH8321"/>
    </row>
    <row r="8322" spans="1:34" x14ac:dyDescent="0.2">
      <c r="A8322" t="s">
        <v>515</v>
      </c>
      <c r="B8322" t="s">
        <v>8631</v>
      </c>
      <c r="C8322" s="1">
        <v>21.19</v>
      </c>
      <c r="D8322" s="5">
        <v>45393</v>
      </c>
      <c r="E8322" t="s">
        <v>21</v>
      </c>
      <c r="F8322" t="s">
        <v>33</v>
      </c>
      <c r="G8322" s="16" t="s">
        <v>13</v>
      </c>
      <c r="H8322" s="1"/>
      <c r="J8322"/>
      <c r="AC8322" s="5">
        <v>45426</v>
      </c>
      <c r="AD8322" t="s">
        <v>14549</v>
      </c>
      <c r="AE8322" t="s">
        <v>313</v>
      </c>
      <c r="AF8322">
        <f>MONTH(Table1[[#This Row],[Date Sent]])</f>
        <v>5</v>
      </c>
      <c r="AG8322">
        <f>YEAR(Table1[[#This Row],[Date Sent]])</f>
        <v>2024</v>
      </c>
      <c r="AH8322"/>
    </row>
    <row r="8323" spans="1:34" x14ac:dyDescent="0.2">
      <c r="A8323" t="s">
        <v>3828</v>
      </c>
      <c r="B8323" t="s">
        <v>8636</v>
      </c>
      <c r="C8323" s="1">
        <v>50.1</v>
      </c>
      <c r="D8323" s="5">
        <v>45403</v>
      </c>
      <c r="E8323" t="s">
        <v>21</v>
      </c>
      <c r="F8323" t="s">
        <v>33</v>
      </c>
      <c r="G8323" s="16" t="s">
        <v>8637</v>
      </c>
      <c r="H8323" s="1"/>
      <c r="J8323"/>
      <c r="AC8323" s="5">
        <v>45426</v>
      </c>
      <c r="AD8323" t="s">
        <v>13362</v>
      </c>
      <c r="AE8323" t="s">
        <v>294</v>
      </c>
      <c r="AF8323">
        <f>MONTH(Table1[[#This Row],[Date Sent]])</f>
        <v>5</v>
      </c>
      <c r="AG8323">
        <f>YEAR(Table1[[#This Row],[Date Sent]])</f>
        <v>2024</v>
      </c>
      <c r="AH8323"/>
    </row>
    <row r="8324" spans="1:34" x14ac:dyDescent="0.2">
      <c r="A8324" t="s">
        <v>3828</v>
      </c>
      <c r="B8324" t="s">
        <v>8636</v>
      </c>
      <c r="C8324" s="1">
        <v>108.97</v>
      </c>
      <c r="D8324" s="5">
        <v>45405</v>
      </c>
      <c r="E8324" t="s">
        <v>21</v>
      </c>
      <c r="F8324" t="s">
        <v>33</v>
      </c>
      <c r="G8324" s="16" t="s">
        <v>8638</v>
      </c>
      <c r="H8324" s="1"/>
      <c r="J8324"/>
      <c r="AC8324" s="5">
        <v>45426</v>
      </c>
      <c r="AD8324" t="s">
        <v>13362</v>
      </c>
      <c r="AE8324" t="s">
        <v>294</v>
      </c>
      <c r="AF8324">
        <f>MONTH(Table1[[#This Row],[Date Sent]])</f>
        <v>5</v>
      </c>
      <c r="AG8324">
        <f>YEAR(Table1[[#This Row],[Date Sent]])</f>
        <v>2024</v>
      </c>
      <c r="AH8324"/>
    </row>
    <row r="8325" spans="1:34" x14ac:dyDescent="0.2">
      <c r="A8325" t="s">
        <v>3828</v>
      </c>
      <c r="B8325" t="s">
        <v>8636</v>
      </c>
      <c r="C8325" s="1">
        <v>207.07</v>
      </c>
      <c r="D8325" s="5">
        <v>45405</v>
      </c>
      <c r="E8325" t="s">
        <v>21</v>
      </c>
      <c r="F8325" t="s">
        <v>33</v>
      </c>
      <c r="G8325" s="16" t="s">
        <v>8639</v>
      </c>
      <c r="H8325" s="1"/>
      <c r="J8325"/>
      <c r="AC8325" s="5">
        <v>45426</v>
      </c>
      <c r="AD8325" t="s">
        <v>13362</v>
      </c>
      <c r="AE8325" t="s">
        <v>294</v>
      </c>
      <c r="AF8325">
        <f>MONTH(Table1[[#This Row],[Date Sent]])</f>
        <v>5</v>
      </c>
      <c r="AG8325">
        <f>YEAR(Table1[[#This Row],[Date Sent]])</f>
        <v>2024</v>
      </c>
      <c r="AH8325"/>
    </row>
    <row r="8326" spans="1:34" x14ac:dyDescent="0.2">
      <c r="A8326" t="s">
        <v>3828</v>
      </c>
      <c r="B8326" t="s">
        <v>8636</v>
      </c>
      <c r="C8326" s="1">
        <v>67.03</v>
      </c>
      <c r="D8326" s="5">
        <v>45406</v>
      </c>
      <c r="E8326" t="s">
        <v>21</v>
      </c>
      <c r="F8326" t="s">
        <v>33</v>
      </c>
      <c r="G8326" s="16" t="s">
        <v>8640</v>
      </c>
      <c r="H8326" s="1"/>
      <c r="J8326"/>
      <c r="AC8326" s="5">
        <v>45426</v>
      </c>
      <c r="AD8326" t="s">
        <v>13362</v>
      </c>
      <c r="AE8326" t="s">
        <v>294</v>
      </c>
      <c r="AF8326">
        <f>MONTH(Table1[[#This Row],[Date Sent]])</f>
        <v>5</v>
      </c>
      <c r="AG8326">
        <f>YEAR(Table1[[#This Row],[Date Sent]])</f>
        <v>2024</v>
      </c>
      <c r="AH8326"/>
    </row>
    <row r="8327" spans="1:34" x14ac:dyDescent="0.2">
      <c r="A8327" t="s">
        <v>3828</v>
      </c>
      <c r="B8327" t="s">
        <v>8636</v>
      </c>
      <c r="C8327" s="1">
        <v>217.96</v>
      </c>
      <c r="D8327" s="5">
        <v>45411</v>
      </c>
      <c r="E8327" t="s">
        <v>21</v>
      </c>
      <c r="F8327" t="s">
        <v>33</v>
      </c>
      <c r="G8327" s="16" t="s">
        <v>8641</v>
      </c>
      <c r="H8327" s="1"/>
      <c r="J8327"/>
      <c r="AC8327" s="5">
        <v>45426</v>
      </c>
      <c r="AD8327" t="s">
        <v>13362</v>
      </c>
      <c r="AE8327" t="s">
        <v>294</v>
      </c>
      <c r="AF8327">
        <f>MONTH(Table1[[#This Row],[Date Sent]])</f>
        <v>5</v>
      </c>
      <c r="AG8327">
        <f>YEAR(Table1[[#This Row],[Date Sent]])</f>
        <v>2024</v>
      </c>
      <c r="AH8327"/>
    </row>
    <row r="8328" spans="1:34" x14ac:dyDescent="0.2">
      <c r="A8328" t="s">
        <v>3828</v>
      </c>
      <c r="B8328" t="s">
        <v>8636</v>
      </c>
      <c r="C8328" s="1">
        <v>24.24</v>
      </c>
      <c r="D8328" s="5">
        <v>45411</v>
      </c>
      <c r="E8328" t="s">
        <v>20</v>
      </c>
      <c r="F8328" t="s">
        <v>39</v>
      </c>
      <c r="G8328" s="16" t="s">
        <v>8642</v>
      </c>
      <c r="H8328" s="1"/>
      <c r="J8328"/>
      <c r="AC8328" s="5">
        <v>45426</v>
      </c>
      <c r="AD8328" t="s">
        <v>13362</v>
      </c>
      <c r="AE8328" t="s">
        <v>294</v>
      </c>
      <c r="AF8328">
        <f>MONTH(Table1[[#This Row],[Date Sent]])</f>
        <v>5</v>
      </c>
      <c r="AG8328">
        <f>YEAR(Table1[[#This Row],[Date Sent]])</f>
        <v>2024</v>
      </c>
      <c r="AH8328"/>
    </row>
    <row r="8329" spans="1:34" x14ac:dyDescent="0.2">
      <c r="A8329" t="s">
        <v>3828</v>
      </c>
      <c r="B8329" t="s">
        <v>8636</v>
      </c>
      <c r="C8329" s="1">
        <v>233.75</v>
      </c>
      <c r="D8329" s="5">
        <v>45411</v>
      </c>
      <c r="E8329" t="s">
        <v>21</v>
      </c>
      <c r="F8329" t="s">
        <v>33</v>
      </c>
      <c r="G8329" s="16" t="s">
        <v>8643</v>
      </c>
      <c r="H8329" s="1"/>
      <c r="J8329"/>
      <c r="AC8329" s="5">
        <v>45426</v>
      </c>
      <c r="AD8329" t="s">
        <v>13362</v>
      </c>
      <c r="AE8329" t="s">
        <v>294</v>
      </c>
      <c r="AF8329">
        <f>MONTH(Table1[[#This Row],[Date Sent]])</f>
        <v>5</v>
      </c>
      <c r="AG8329">
        <f>YEAR(Table1[[#This Row],[Date Sent]])</f>
        <v>2024</v>
      </c>
      <c r="AH8329"/>
    </row>
    <row r="8330" spans="1:34" x14ac:dyDescent="0.2">
      <c r="A8330" t="s">
        <v>3828</v>
      </c>
      <c r="B8330" t="s">
        <v>8636</v>
      </c>
      <c r="C8330" s="1">
        <v>5.46</v>
      </c>
      <c r="D8330" s="5">
        <v>45411</v>
      </c>
      <c r="E8330" t="s">
        <v>20</v>
      </c>
      <c r="F8330" t="s">
        <v>39</v>
      </c>
      <c r="G8330" s="16" t="s">
        <v>8644</v>
      </c>
      <c r="H8330" s="1"/>
      <c r="J8330"/>
      <c r="AC8330" s="5">
        <v>45426</v>
      </c>
      <c r="AD8330" t="s">
        <v>13362</v>
      </c>
      <c r="AE8330" t="s">
        <v>294</v>
      </c>
      <c r="AF8330">
        <f>MONTH(Table1[[#This Row],[Date Sent]])</f>
        <v>5</v>
      </c>
      <c r="AG8330">
        <f>YEAR(Table1[[#This Row],[Date Sent]])</f>
        <v>2024</v>
      </c>
      <c r="AH8330"/>
    </row>
    <row r="8331" spans="1:34" x14ac:dyDescent="0.2">
      <c r="A8331" t="s">
        <v>3828</v>
      </c>
      <c r="B8331" t="s">
        <v>8636</v>
      </c>
      <c r="C8331" s="1">
        <v>71.7</v>
      </c>
      <c r="D8331" s="5">
        <v>45411</v>
      </c>
      <c r="E8331" t="s">
        <v>20</v>
      </c>
      <c r="F8331" t="s">
        <v>39</v>
      </c>
      <c r="G8331" s="16" t="s">
        <v>8645</v>
      </c>
      <c r="H8331" s="1"/>
      <c r="J8331"/>
      <c r="AC8331" s="5">
        <v>45426</v>
      </c>
      <c r="AD8331" t="s">
        <v>13362</v>
      </c>
      <c r="AE8331" t="s">
        <v>294</v>
      </c>
      <c r="AF8331">
        <f>MONTH(Table1[[#This Row],[Date Sent]])</f>
        <v>5</v>
      </c>
      <c r="AG8331">
        <f>YEAR(Table1[[#This Row],[Date Sent]])</f>
        <v>2024</v>
      </c>
      <c r="AH8331"/>
    </row>
    <row r="8332" spans="1:34" x14ac:dyDescent="0.2">
      <c r="A8332" t="s">
        <v>3828</v>
      </c>
      <c r="B8332" t="s">
        <v>8636</v>
      </c>
      <c r="C8332" s="1">
        <v>500.75</v>
      </c>
      <c r="D8332" s="5">
        <v>45414</v>
      </c>
      <c r="E8332" t="s">
        <v>20</v>
      </c>
      <c r="F8332" t="s">
        <v>33</v>
      </c>
      <c r="G8332" s="16" t="s">
        <v>8646</v>
      </c>
      <c r="H8332" s="1"/>
      <c r="J8332"/>
      <c r="AC8332" s="5">
        <v>45426</v>
      </c>
      <c r="AD8332" t="s">
        <v>13362</v>
      </c>
      <c r="AE8332" t="s">
        <v>294</v>
      </c>
      <c r="AF8332">
        <f>MONTH(Table1[[#This Row],[Date Sent]])</f>
        <v>5</v>
      </c>
      <c r="AG8332">
        <f>YEAR(Table1[[#This Row],[Date Sent]])</f>
        <v>2024</v>
      </c>
      <c r="AH8332"/>
    </row>
    <row r="8333" spans="1:34" x14ac:dyDescent="0.2">
      <c r="A8333" t="s">
        <v>3828</v>
      </c>
      <c r="B8333" t="s">
        <v>8636</v>
      </c>
      <c r="C8333" s="1">
        <v>8.01</v>
      </c>
      <c r="D8333" s="5">
        <v>45416</v>
      </c>
      <c r="E8333" t="s">
        <v>21</v>
      </c>
      <c r="F8333" t="s">
        <v>33</v>
      </c>
      <c r="G8333" s="16" t="s">
        <v>8647</v>
      </c>
      <c r="H8333" s="1"/>
      <c r="J8333"/>
      <c r="AC8333" s="5">
        <v>45426</v>
      </c>
      <c r="AD8333" t="s">
        <v>13362</v>
      </c>
      <c r="AE8333" t="s">
        <v>294</v>
      </c>
      <c r="AF8333">
        <f>MONTH(Table1[[#This Row],[Date Sent]])</f>
        <v>5</v>
      </c>
      <c r="AG8333">
        <f>YEAR(Table1[[#This Row],[Date Sent]])</f>
        <v>2024</v>
      </c>
      <c r="AH8333"/>
    </row>
    <row r="8334" spans="1:34" x14ac:dyDescent="0.2">
      <c r="A8334" t="s">
        <v>3828</v>
      </c>
      <c r="B8334" t="s">
        <v>8636</v>
      </c>
      <c r="C8334" s="1">
        <v>42.42</v>
      </c>
      <c r="D8334" s="5">
        <v>45417</v>
      </c>
      <c r="E8334" t="s">
        <v>21</v>
      </c>
      <c r="F8334" t="s">
        <v>33</v>
      </c>
      <c r="G8334" s="16" t="s">
        <v>8648</v>
      </c>
      <c r="H8334" s="1"/>
      <c r="J8334"/>
      <c r="AC8334" s="5">
        <v>45426</v>
      </c>
      <c r="AD8334" t="s">
        <v>13362</v>
      </c>
      <c r="AE8334" t="s">
        <v>294</v>
      </c>
      <c r="AF8334">
        <f>MONTH(Table1[[#This Row],[Date Sent]])</f>
        <v>5</v>
      </c>
      <c r="AG8334">
        <f>YEAR(Table1[[#This Row],[Date Sent]])</f>
        <v>2024</v>
      </c>
      <c r="AH8334"/>
    </row>
    <row r="8335" spans="1:34" x14ac:dyDescent="0.2">
      <c r="A8335" t="s">
        <v>3828</v>
      </c>
      <c r="B8335" t="s">
        <v>8636</v>
      </c>
      <c r="C8335" s="1">
        <v>101.45</v>
      </c>
      <c r="D8335" s="5">
        <v>45420</v>
      </c>
      <c r="E8335" t="s">
        <v>21</v>
      </c>
      <c r="F8335" t="s">
        <v>33</v>
      </c>
      <c r="G8335" s="16" t="s">
        <v>8649</v>
      </c>
      <c r="H8335" s="1"/>
      <c r="J8335"/>
      <c r="AC8335" s="5">
        <v>45426</v>
      </c>
      <c r="AD8335" t="s">
        <v>13362</v>
      </c>
      <c r="AE8335" t="s">
        <v>294</v>
      </c>
      <c r="AF8335">
        <f>MONTH(Table1[[#This Row],[Date Sent]])</f>
        <v>5</v>
      </c>
      <c r="AG8335">
        <f>YEAR(Table1[[#This Row],[Date Sent]])</f>
        <v>2024</v>
      </c>
      <c r="AH8335"/>
    </row>
    <row r="8336" spans="1:34" x14ac:dyDescent="0.2">
      <c r="A8336" t="s">
        <v>5009</v>
      </c>
      <c r="B8336" t="s">
        <v>8650</v>
      </c>
      <c r="C8336" s="1">
        <v>1102.5</v>
      </c>
      <c r="D8336" s="5">
        <v>45406</v>
      </c>
      <c r="E8336" t="s">
        <v>25</v>
      </c>
      <c r="F8336" t="s">
        <v>39</v>
      </c>
      <c r="G8336" s="16" t="s">
        <v>8651</v>
      </c>
      <c r="H8336" s="1"/>
      <c r="J8336"/>
      <c r="AC8336" s="5">
        <v>45426</v>
      </c>
      <c r="AD8336" t="s">
        <v>13655</v>
      </c>
      <c r="AE8336" t="s">
        <v>243</v>
      </c>
      <c r="AF8336">
        <f>MONTH(Table1[[#This Row],[Date Sent]])</f>
        <v>5</v>
      </c>
      <c r="AG8336">
        <f>YEAR(Table1[[#This Row],[Date Sent]])</f>
        <v>2024</v>
      </c>
      <c r="AH8336"/>
    </row>
    <row r="8337" spans="1:34" x14ac:dyDescent="0.2">
      <c r="A8337" t="s">
        <v>5009</v>
      </c>
      <c r="B8337" t="s">
        <v>8650</v>
      </c>
      <c r="C8337" s="1">
        <v>157.86000000000001</v>
      </c>
      <c r="D8337" s="5">
        <v>45407</v>
      </c>
      <c r="E8337" t="s">
        <v>33</v>
      </c>
      <c r="F8337" t="s">
        <v>21</v>
      </c>
      <c r="G8337" s="16" t="s">
        <v>1722</v>
      </c>
      <c r="H8337" s="1"/>
      <c r="J8337"/>
      <c r="AC8337" s="5">
        <v>45426</v>
      </c>
      <c r="AD8337" t="s">
        <v>13655</v>
      </c>
      <c r="AE8337" t="s">
        <v>243</v>
      </c>
      <c r="AF8337">
        <f>MONTH(Table1[[#This Row],[Date Sent]])</f>
        <v>5</v>
      </c>
      <c r="AG8337">
        <f>YEAR(Table1[[#This Row],[Date Sent]])</f>
        <v>2024</v>
      </c>
      <c r="AH8337"/>
    </row>
    <row r="8338" spans="1:34" x14ac:dyDescent="0.2">
      <c r="A8338" t="s">
        <v>5009</v>
      </c>
      <c r="B8338" t="s">
        <v>8650</v>
      </c>
      <c r="C8338" s="1">
        <v>21.84</v>
      </c>
      <c r="D8338" s="5">
        <v>45411</v>
      </c>
      <c r="E8338" t="s">
        <v>24</v>
      </c>
      <c r="F8338" t="s">
        <v>18</v>
      </c>
      <c r="G8338" s="16" t="s">
        <v>978</v>
      </c>
      <c r="H8338" s="1"/>
      <c r="J8338"/>
      <c r="AC8338" s="5">
        <v>45426</v>
      </c>
      <c r="AD8338" t="s">
        <v>13655</v>
      </c>
      <c r="AE8338" t="s">
        <v>243</v>
      </c>
      <c r="AF8338">
        <f>MONTH(Table1[[#This Row],[Date Sent]])</f>
        <v>5</v>
      </c>
      <c r="AG8338">
        <f>YEAR(Table1[[#This Row],[Date Sent]])</f>
        <v>2024</v>
      </c>
      <c r="AH8338"/>
    </row>
    <row r="8339" spans="1:34" x14ac:dyDescent="0.2">
      <c r="A8339" t="s">
        <v>5009</v>
      </c>
      <c r="B8339" t="s">
        <v>8650</v>
      </c>
      <c r="C8339" s="1">
        <v>167.48</v>
      </c>
      <c r="D8339" s="5">
        <v>45413</v>
      </c>
      <c r="E8339" t="s">
        <v>21</v>
      </c>
      <c r="F8339" t="s">
        <v>33</v>
      </c>
      <c r="G8339" s="16" t="s">
        <v>8652</v>
      </c>
      <c r="H8339" s="1"/>
      <c r="J8339"/>
      <c r="AC8339" s="5">
        <v>45426</v>
      </c>
      <c r="AD8339" t="s">
        <v>13655</v>
      </c>
      <c r="AE8339" t="s">
        <v>243</v>
      </c>
      <c r="AF8339">
        <f>MONTH(Table1[[#This Row],[Date Sent]])</f>
        <v>5</v>
      </c>
      <c r="AG8339">
        <f>YEAR(Table1[[#This Row],[Date Sent]])</f>
        <v>2024</v>
      </c>
      <c r="AH8339"/>
    </row>
    <row r="8340" spans="1:34" x14ac:dyDescent="0.2">
      <c r="A8340" t="s">
        <v>5009</v>
      </c>
      <c r="B8340" t="s">
        <v>8650</v>
      </c>
      <c r="C8340" s="1">
        <v>103.51</v>
      </c>
      <c r="D8340" s="5">
        <v>45414</v>
      </c>
      <c r="E8340" t="s">
        <v>21</v>
      </c>
      <c r="F8340" t="s">
        <v>33</v>
      </c>
      <c r="G8340" s="16" t="s">
        <v>1166</v>
      </c>
      <c r="H8340" s="1"/>
      <c r="J8340"/>
      <c r="AC8340" s="5">
        <v>45426</v>
      </c>
      <c r="AD8340" t="s">
        <v>13655</v>
      </c>
      <c r="AE8340" t="s">
        <v>243</v>
      </c>
      <c r="AF8340">
        <f>MONTH(Table1[[#This Row],[Date Sent]])</f>
        <v>5</v>
      </c>
      <c r="AG8340">
        <f>YEAR(Table1[[#This Row],[Date Sent]])</f>
        <v>2024</v>
      </c>
      <c r="AH8340"/>
    </row>
    <row r="8341" spans="1:34" x14ac:dyDescent="0.2">
      <c r="A8341" t="s">
        <v>5009</v>
      </c>
      <c r="B8341" t="s">
        <v>8650</v>
      </c>
      <c r="C8341" s="1">
        <v>6.98</v>
      </c>
      <c r="D8341" s="5">
        <v>45418</v>
      </c>
      <c r="E8341" t="s">
        <v>33</v>
      </c>
      <c r="F8341" t="s">
        <v>39</v>
      </c>
      <c r="G8341" s="16" t="s">
        <v>8653</v>
      </c>
      <c r="H8341" s="1"/>
      <c r="J8341"/>
      <c r="AC8341" s="5">
        <v>45426</v>
      </c>
      <c r="AD8341" t="s">
        <v>13655</v>
      </c>
      <c r="AE8341" t="s">
        <v>243</v>
      </c>
      <c r="AF8341">
        <f>MONTH(Table1[[#This Row],[Date Sent]])</f>
        <v>5</v>
      </c>
      <c r="AG8341">
        <f>YEAR(Table1[[#This Row],[Date Sent]])</f>
        <v>2024</v>
      </c>
      <c r="AH8341"/>
    </row>
    <row r="8342" spans="1:34" x14ac:dyDescent="0.2">
      <c r="A8342" t="s">
        <v>1155</v>
      </c>
      <c r="B8342" t="s">
        <v>8654</v>
      </c>
      <c r="C8342" s="1">
        <v>31.81</v>
      </c>
      <c r="D8342" s="5">
        <v>45377</v>
      </c>
      <c r="E8342" t="s">
        <v>21</v>
      </c>
      <c r="F8342" t="s">
        <v>33</v>
      </c>
      <c r="G8342" s="16" t="s">
        <v>8655</v>
      </c>
      <c r="H8342" s="1"/>
      <c r="J8342"/>
      <c r="AC8342" s="5">
        <v>45426</v>
      </c>
      <c r="AD8342" t="s">
        <v>14543</v>
      </c>
      <c r="AE8342" t="s">
        <v>475</v>
      </c>
      <c r="AF8342">
        <f>MONTH(Table1[[#This Row],[Date Sent]])</f>
        <v>5</v>
      </c>
      <c r="AG8342">
        <f>YEAR(Table1[[#This Row],[Date Sent]])</f>
        <v>2024</v>
      </c>
      <c r="AH8342"/>
    </row>
    <row r="8343" spans="1:34" x14ac:dyDescent="0.2">
      <c r="A8343" t="s">
        <v>1155</v>
      </c>
      <c r="B8343" t="s">
        <v>8654</v>
      </c>
      <c r="C8343" s="1">
        <v>124.33</v>
      </c>
      <c r="D8343" s="5">
        <v>45380</v>
      </c>
      <c r="E8343" t="s">
        <v>21</v>
      </c>
      <c r="F8343" t="s">
        <v>33</v>
      </c>
      <c r="G8343" s="16" t="s">
        <v>8656</v>
      </c>
      <c r="H8343" s="1"/>
      <c r="J8343"/>
      <c r="AC8343" s="5">
        <v>45426</v>
      </c>
      <c r="AD8343" t="s">
        <v>14543</v>
      </c>
      <c r="AE8343" t="s">
        <v>475</v>
      </c>
      <c r="AF8343">
        <f>MONTH(Table1[[#This Row],[Date Sent]])</f>
        <v>5</v>
      </c>
      <c r="AG8343">
        <f>YEAR(Table1[[#This Row],[Date Sent]])</f>
        <v>2024</v>
      </c>
      <c r="AH8343"/>
    </row>
    <row r="8344" spans="1:34" x14ac:dyDescent="0.2">
      <c r="A8344" t="s">
        <v>1155</v>
      </c>
      <c r="B8344" t="s">
        <v>8654</v>
      </c>
      <c r="C8344" s="1">
        <v>54.34</v>
      </c>
      <c r="D8344" s="5">
        <v>45398</v>
      </c>
      <c r="E8344" t="s">
        <v>21</v>
      </c>
      <c r="F8344" t="s">
        <v>33</v>
      </c>
      <c r="G8344" s="16" t="s">
        <v>8657</v>
      </c>
      <c r="H8344" s="1"/>
      <c r="J8344"/>
      <c r="AC8344" s="5">
        <v>45426</v>
      </c>
      <c r="AD8344" t="s">
        <v>14543</v>
      </c>
      <c r="AE8344" t="s">
        <v>475</v>
      </c>
      <c r="AF8344">
        <f>MONTH(Table1[[#This Row],[Date Sent]])</f>
        <v>5</v>
      </c>
      <c r="AG8344">
        <f>YEAR(Table1[[#This Row],[Date Sent]])</f>
        <v>2024</v>
      </c>
      <c r="AH8344"/>
    </row>
    <row r="8345" spans="1:34" x14ac:dyDescent="0.2">
      <c r="A8345" t="s">
        <v>1155</v>
      </c>
      <c r="B8345" t="s">
        <v>8654</v>
      </c>
      <c r="C8345" s="1">
        <v>141.22</v>
      </c>
      <c r="D8345" s="5">
        <v>45400</v>
      </c>
      <c r="E8345" t="s">
        <v>21</v>
      </c>
      <c r="F8345" t="s">
        <v>33</v>
      </c>
      <c r="G8345" s="16" t="s">
        <v>8658</v>
      </c>
      <c r="H8345" s="1"/>
      <c r="J8345"/>
      <c r="AC8345" s="5">
        <v>45426</v>
      </c>
      <c r="AD8345" t="s">
        <v>14543</v>
      </c>
      <c r="AE8345" t="s">
        <v>475</v>
      </c>
      <c r="AF8345">
        <f>MONTH(Table1[[#This Row],[Date Sent]])</f>
        <v>5</v>
      </c>
      <c r="AG8345">
        <f>YEAR(Table1[[#This Row],[Date Sent]])</f>
        <v>2024</v>
      </c>
      <c r="AH8345"/>
    </row>
    <row r="8346" spans="1:34" x14ac:dyDescent="0.2">
      <c r="A8346" t="s">
        <v>1155</v>
      </c>
      <c r="B8346" t="s">
        <v>8654</v>
      </c>
      <c r="C8346" s="1">
        <v>20.5</v>
      </c>
      <c r="D8346" s="5">
        <v>45400</v>
      </c>
      <c r="E8346" t="s">
        <v>27</v>
      </c>
      <c r="F8346" t="s">
        <v>39</v>
      </c>
      <c r="G8346" s="16" t="s">
        <v>8659</v>
      </c>
      <c r="H8346" s="1"/>
      <c r="J8346"/>
      <c r="AC8346" s="5">
        <v>45426</v>
      </c>
      <c r="AD8346" t="s">
        <v>14543</v>
      </c>
      <c r="AE8346" t="s">
        <v>475</v>
      </c>
      <c r="AF8346">
        <f>MONTH(Table1[[#This Row],[Date Sent]])</f>
        <v>5</v>
      </c>
      <c r="AG8346">
        <f>YEAR(Table1[[#This Row],[Date Sent]])</f>
        <v>2024</v>
      </c>
      <c r="AH8346"/>
    </row>
    <row r="8347" spans="1:34" x14ac:dyDescent="0.2">
      <c r="A8347" t="s">
        <v>1155</v>
      </c>
      <c r="B8347" t="s">
        <v>8654</v>
      </c>
      <c r="C8347" s="1">
        <v>20.29</v>
      </c>
      <c r="D8347" s="5">
        <v>45400</v>
      </c>
      <c r="E8347" t="s">
        <v>27</v>
      </c>
      <c r="F8347" t="s">
        <v>39</v>
      </c>
      <c r="G8347" s="16" t="s">
        <v>8660</v>
      </c>
      <c r="H8347" s="1"/>
      <c r="J8347"/>
      <c r="AC8347" s="5">
        <v>45426</v>
      </c>
      <c r="AD8347" t="s">
        <v>14543</v>
      </c>
      <c r="AE8347" t="s">
        <v>475</v>
      </c>
      <c r="AF8347">
        <f>MONTH(Table1[[#This Row],[Date Sent]])</f>
        <v>5</v>
      </c>
      <c r="AG8347">
        <f>YEAR(Table1[[#This Row],[Date Sent]])</f>
        <v>2024</v>
      </c>
      <c r="AH8347"/>
    </row>
    <row r="8348" spans="1:34" x14ac:dyDescent="0.2">
      <c r="A8348" t="s">
        <v>1155</v>
      </c>
      <c r="B8348" t="s">
        <v>8654</v>
      </c>
      <c r="C8348" s="1">
        <v>288.83</v>
      </c>
      <c r="D8348" s="5">
        <v>45401</v>
      </c>
      <c r="E8348" t="s">
        <v>21</v>
      </c>
      <c r="F8348" t="s">
        <v>33</v>
      </c>
      <c r="G8348" s="16" t="s">
        <v>8661</v>
      </c>
      <c r="H8348" s="1"/>
      <c r="J8348"/>
      <c r="AC8348" s="5">
        <v>45426</v>
      </c>
      <c r="AD8348" t="s">
        <v>14543</v>
      </c>
      <c r="AE8348" t="s">
        <v>475</v>
      </c>
      <c r="AF8348">
        <f>MONTH(Table1[[#This Row],[Date Sent]])</f>
        <v>5</v>
      </c>
      <c r="AG8348">
        <f>YEAR(Table1[[#This Row],[Date Sent]])</f>
        <v>2024</v>
      </c>
      <c r="AH8348"/>
    </row>
    <row r="8349" spans="1:34" x14ac:dyDescent="0.2">
      <c r="A8349" t="s">
        <v>1155</v>
      </c>
      <c r="B8349" t="s">
        <v>8654</v>
      </c>
      <c r="C8349" s="1">
        <v>30.78</v>
      </c>
      <c r="D8349" s="5">
        <v>45409</v>
      </c>
      <c r="E8349" t="s">
        <v>21</v>
      </c>
      <c r="F8349" t="s">
        <v>33</v>
      </c>
      <c r="G8349" s="16" t="s">
        <v>2080</v>
      </c>
      <c r="H8349" s="1"/>
      <c r="J8349"/>
      <c r="AC8349" s="5">
        <v>45426</v>
      </c>
      <c r="AD8349" t="s">
        <v>14543</v>
      </c>
      <c r="AE8349" t="s">
        <v>475</v>
      </c>
      <c r="AF8349">
        <f>MONTH(Table1[[#This Row],[Date Sent]])</f>
        <v>5</v>
      </c>
      <c r="AG8349">
        <f>YEAR(Table1[[#This Row],[Date Sent]])</f>
        <v>2024</v>
      </c>
      <c r="AH8349"/>
    </row>
    <row r="8350" spans="1:34" x14ac:dyDescent="0.2">
      <c r="A8350" t="s">
        <v>1155</v>
      </c>
      <c r="B8350" t="s">
        <v>8654</v>
      </c>
      <c r="C8350" s="1">
        <v>43.89</v>
      </c>
      <c r="D8350" s="5">
        <v>45409</v>
      </c>
      <c r="E8350" t="s">
        <v>21</v>
      </c>
      <c r="F8350" t="s">
        <v>15</v>
      </c>
      <c r="G8350" s="16" t="s">
        <v>6752</v>
      </c>
      <c r="H8350" s="1"/>
      <c r="J8350"/>
      <c r="AC8350" s="5">
        <v>45426</v>
      </c>
      <c r="AD8350" t="s">
        <v>14543</v>
      </c>
      <c r="AE8350" t="s">
        <v>475</v>
      </c>
      <c r="AF8350">
        <f>MONTH(Table1[[#This Row],[Date Sent]])</f>
        <v>5</v>
      </c>
      <c r="AG8350">
        <f>YEAR(Table1[[#This Row],[Date Sent]])</f>
        <v>2024</v>
      </c>
      <c r="AH8350"/>
    </row>
    <row r="8351" spans="1:34" x14ac:dyDescent="0.2">
      <c r="A8351" t="s">
        <v>1155</v>
      </c>
      <c r="B8351" t="s">
        <v>8654</v>
      </c>
      <c r="C8351" s="1">
        <v>17.170000000000002</v>
      </c>
      <c r="D8351" s="5">
        <v>45416</v>
      </c>
      <c r="E8351" t="s">
        <v>21</v>
      </c>
      <c r="F8351" t="s">
        <v>18</v>
      </c>
      <c r="G8351" s="16" t="s">
        <v>984</v>
      </c>
      <c r="H8351" s="1"/>
      <c r="J8351"/>
      <c r="AC8351" s="5">
        <v>45426</v>
      </c>
      <c r="AD8351" t="s">
        <v>14543</v>
      </c>
      <c r="AE8351" t="s">
        <v>475</v>
      </c>
      <c r="AF8351">
        <f>MONTH(Table1[[#This Row],[Date Sent]])</f>
        <v>5</v>
      </c>
      <c r="AG8351">
        <f>YEAR(Table1[[#This Row],[Date Sent]])</f>
        <v>2024</v>
      </c>
      <c r="AH8351"/>
    </row>
    <row r="8352" spans="1:34" x14ac:dyDescent="0.2">
      <c r="A8352" t="s">
        <v>398</v>
      </c>
      <c r="B8352" t="s">
        <v>8662</v>
      </c>
      <c r="C8352" s="1">
        <v>256.95</v>
      </c>
      <c r="D8352" s="5">
        <v>45411</v>
      </c>
      <c r="E8352" t="s">
        <v>9</v>
      </c>
      <c r="F8352" t="s">
        <v>15</v>
      </c>
      <c r="G8352" s="16" t="s">
        <v>8663</v>
      </c>
      <c r="H8352" s="1"/>
      <c r="J8352"/>
      <c r="AC8352" s="5">
        <v>45426</v>
      </c>
      <c r="AD8352" t="s">
        <v>14537</v>
      </c>
      <c r="AE8352" t="s">
        <v>475</v>
      </c>
      <c r="AF8352">
        <f>MONTH(Table1[[#This Row],[Date Sent]])</f>
        <v>5</v>
      </c>
      <c r="AG8352">
        <f>YEAR(Table1[[#This Row],[Date Sent]])</f>
        <v>2024</v>
      </c>
      <c r="AH8352"/>
    </row>
    <row r="8353" spans="1:34" x14ac:dyDescent="0.2">
      <c r="A8353" t="s">
        <v>398</v>
      </c>
      <c r="B8353" t="s">
        <v>8662</v>
      </c>
      <c r="C8353" s="1">
        <v>69.25</v>
      </c>
      <c r="D8353" s="5">
        <v>45413</v>
      </c>
      <c r="E8353" t="s">
        <v>4</v>
      </c>
      <c r="F8353" t="s">
        <v>913</v>
      </c>
      <c r="G8353" s="16" t="s">
        <v>8664</v>
      </c>
      <c r="H8353" s="1"/>
      <c r="J8353"/>
      <c r="AC8353" s="5">
        <v>45426</v>
      </c>
      <c r="AD8353" t="s">
        <v>14537</v>
      </c>
      <c r="AE8353" t="s">
        <v>475</v>
      </c>
      <c r="AF8353">
        <f>MONTH(Table1[[#This Row],[Date Sent]])</f>
        <v>5</v>
      </c>
      <c r="AG8353">
        <f>YEAR(Table1[[#This Row],[Date Sent]])</f>
        <v>2024</v>
      </c>
      <c r="AH8353"/>
    </row>
    <row r="8354" spans="1:34" x14ac:dyDescent="0.2">
      <c r="A8354" t="s">
        <v>398</v>
      </c>
      <c r="B8354" t="s">
        <v>8662</v>
      </c>
      <c r="C8354" s="1">
        <v>19.07</v>
      </c>
      <c r="D8354" s="5">
        <v>45417</v>
      </c>
      <c r="E8354" t="s">
        <v>27</v>
      </c>
      <c r="F8354" t="s">
        <v>39</v>
      </c>
      <c r="G8354" s="16" t="s">
        <v>8665</v>
      </c>
      <c r="H8354" s="1"/>
      <c r="J8354"/>
      <c r="AC8354" s="5">
        <v>45426</v>
      </c>
      <c r="AD8354" t="s">
        <v>14537</v>
      </c>
      <c r="AE8354" t="s">
        <v>475</v>
      </c>
      <c r="AF8354">
        <f>MONTH(Table1[[#This Row],[Date Sent]])</f>
        <v>5</v>
      </c>
      <c r="AG8354">
        <f>YEAR(Table1[[#This Row],[Date Sent]])</f>
        <v>2024</v>
      </c>
      <c r="AH8354"/>
    </row>
    <row r="8355" spans="1:34" x14ac:dyDescent="0.2">
      <c r="A8355" t="s">
        <v>398</v>
      </c>
      <c r="B8355" t="s">
        <v>8662</v>
      </c>
      <c r="C8355" s="1">
        <v>143.13</v>
      </c>
      <c r="D8355" s="5">
        <v>45421</v>
      </c>
      <c r="E8355" t="s">
        <v>13</v>
      </c>
      <c r="F8355" t="s">
        <v>33</v>
      </c>
      <c r="G8355" s="16" t="s">
        <v>8666</v>
      </c>
      <c r="H8355" s="1"/>
      <c r="J8355"/>
      <c r="AC8355" s="5">
        <v>45426</v>
      </c>
      <c r="AD8355" t="s">
        <v>14537</v>
      </c>
      <c r="AE8355" t="s">
        <v>475</v>
      </c>
      <c r="AF8355">
        <f>MONTH(Table1[[#This Row],[Date Sent]])</f>
        <v>5</v>
      </c>
      <c r="AG8355">
        <f>YEAR(Table1[[#This Row],[Date Sent]])</f>
        <v>2024</v>
      </c>
      <c r="AH8355"/>
    </row>
    <row r="8356" spans="1:34" x14ac:dyDescent="0.2">
      <c r="A8356" t="s">
        <v>747</v>
      </c>
      <c r="B8356" t="s">
        <v>8667</v>
      </c>
      <c r="C8356" s="1">
        <v>89.19</v>
      </c>
      <c r="D8356" s="5">
        <v>45421</v>
      </c>
      <c r="E8356" t="s">
        <v>21</v>
      </c>
      <c r="F8356" t="s">
        <v>33</v>
      </c>
      <c r="G8356" s="16" t="s">
        <v>2080</v>
      </c>
      <c r="H8356" s="1"/>
      <c r="J8356"/>
      <c r="AC8356" s="5">
        <v>45426</v>
      </c>
      <c r="AD8356" t="s">
        <v>13340</v>
      </c>
      <c r="AE8356" t="s">
        <v>174</v>
      </c>
      <c r="AF8356">
        <f>MONTH(Table1[[#This Row],[Date Sent]])</f>
        <v>5</v>
      </c>
      <c r="AG8356">
        <f>YEAR(Table1[[#This Row],[Date Sent]])</f>
        <v>2024</v>
      </c>
      <c r="AH8356"/>
    </row>
    <row r="8357" spans="1:34" x14ac:dyDescent="0.2">
      <c r="A8357" t="s">
        <v>5460</v>
      </c>
      <c r="B8357" t="s">
        <v>8668</v>
      </c>
      <c r="C8357" s="1">
        <v>57.4</v>
      </c>
      <c r="D8357" s="5">
        <v>45417</v>
      </c>
      <c r="E8357" t="s">
        <v>13</v>
      </c>
      <c r="F8357" t="s">
        <v>33</v>
      </c>
      <c r="G8357" s="16" t="s">
        <v>8669</v>
      </c>
      <c r="H8357" s="1"/>
      <c r="J8357"/>
      <c r="AC8357" s="5">
        <v>45426</v>
      </c>
      <c r="AD8357" t="s">
        <v>14665</v>
      </c>
      <c r="AE8357" t="s">
        <v>174</v>
      </c>
      <c r="AF8357">
        <f>MONTH(Table1[[#This Row],[Date Sent]])</f>
        <v>5</v>
      </c>
      <c r="AG8357">
        <f>YEAR(Table1[[#This Row],[Date Sent]])</f>
        <v>2024</v>
      </c>
      <c r="AH8357"/>
    </row>
    <row r="8358" spans="1:34" x14ac:dyDescent="0.2">
      <c r="A8358" t="s">
        <v>2763</v>
      </c>
      <c r="B8358" t="s">
        <v>8670</v>
      </c>
      <c r="C8358" s="1">
        <v>53.8</v>
      </c>
      <c r="D8358" s="5">
        <v>45402</v>
      </c>
      <c r="E8358" t="s">
        <v>21</v>
      </c>
      <c r="F8358" t="s">
        <v>33</v>
      </c>
      <c r="G8358" s="16" t="s">
        <v>1364</v>
      </c>
      <c r="H8358" s="1"/>
      <c r="J8358"/>
      <c r="AC8358" s="5">
        <v>45426</v>
      </c>
      <c r="AD8358" t="s">
        <v>13328</v>
      </c>
      <c r="AE8358" t="s">
        <v>174</v>
      </c>
      <c r="AF8358">
        <f>MONTH(Table1[[#This Row],[Date Sent]])</f>
        <v>5</v>
      </c>
      <c r="AG8358">
        <f>YEAR(Table1[[#This Row],[Date Sent]])</f>
        <v>2024</v>
      </c>
      <c r="AH8358"/>
    </row>
    <row r="8359" spans="1:34" x14ac:dyDescent="0.2">
      <c r="A8359" t="s">
        <v>641</v>
      </c>
      <c r="B8359" t="s">
        <v>8671</v>
      </c>
      <c r="C8359" s="1">
        <v>583.80999999999995</v>
      </c>
      <c r="D8359" s="5">
        <v>45405</v>
      </c>
      <c r="E8359" t="s">
        <v>21</v>
      </c>
      <c r="F8359" t="s">
        <v>33</v>
      </c>
      <c r="G8359" s="16" t="s">
        <v>8672</v>
      </c>
      <c r="H8359" s="1"/>
      <c r="J8359"/>
      <c r="AC8359" s="5">
        <v>45433</v>
      </c>
      <c r="AD8359" t="s">
        <v>14562</v>
      </c>
      <c r="AE8359" t="s">
        <v>13208</v>
      </c>
      <c r="AF8359">
        <f>MONTH(Table1[[#This Row],[Date Sent]])</f>
        <v>5</v>
      </c>
      <c r="AG8359">
        <f>YEAR(Table1[[#This Row],[Date Sent]])</f>
        <v>2024</v>
      </c>
      <c r="AH8359"/>
    </row>
    <row r="8360" spans="1:34" x14ac:dyDescent="0.2">
      <c r="A8360" t="s">
        <v>396</v>
      </c>
      <c r="B8360" t="s">
        <v>8673</v>
      </c>
      <c r="C8360" s="1">
        <v>14.87</v>
      </c>
      <c r="D8360" s="5">
        <v>45401</v>
      </c>
      <c r="E8360" t="s">
        <v>8</v>
      </c>
      <c r="F8360" t="s">
        <v>17</v>
      </c>
      <c r="G8360" s="16" t="s">
        <v>8674</v>
      </c>
      <c r="H8360" s="1"/>
      <c r="J8360"/>
      <c r="AC8360" s="5">
        <v>45433</v>
      </c>
      <c r="AD8360" t="s">
        <v>13249</v>
      </c>
      <c r="AE8360" t="s">
        <v>243</v>
      </c>
      <c r="AF8360">
        <f>MONTH(Table1[[#This Row],[Date Sent]])</f>
        <v>5</v>
      </c>
      <c r="AG8360">
        <f>YEAR(Table1[[#This Row],[Date Sent]])</f>
        <v>2024</v>
      </c>
      <c r="AH8360"/>
    </row>
    <row r="8361" spans="1:34" x14ac:dyDescent="0.2">
      <c r="A8361" t="s">
        <v>396</v>
      </c>
      <c r="B8361" t="s">
        <v>8673</v>
      </c>
      <c r="C8361" s="1">
        <v>18.05</v>
      </c>
      <c r="D8361" s="5">
        <v>45405</v>
      </c>
      <c r="E8361" t="s">
        <v>8</v>
      </c>
      <c r="F8361" t="s">
        <v>39</v>
      </c>
      <c r="G8361" s="16" t="s">
        <v>8675</v>
      </c>
      <c r="H8361" s="1"/>
      <c r="J8361"/>
      <c r="AC8361" s="5">
        <v>45433</v>
      </c>
      <c r="AD8361" t="s">
        <v>13249</v>
      </c>
      <c r="AE8361" t="s">
        <v>243</v>
      </c>
      <c r="AF8361">
        <f>MONTH(Table1[[#This Row],[Date Sent]])</f>
        <v>5</v>
      </c>
      <c r="AG8361">
        <f>YEAR(Table1[[#This Row],[Date Sent]])</f>
        <v>2024</v>
      </c>
      <c r="AH8361"/>
    </row>
    <row r="8362" spans="1:34" x14ac:dyDescent="0.2">
      <c r="A8362" t="s">
        <v>396</v>
      </c>
      <c r="B8362" t="s">
        <v>8673</v>
      </c>
      <c r="C8362" s="1">
        <v>35.11</v>
      </c>
      <c r="D8362" s="5">
        <v>45409</v>
      </c>
      <c r="E8362" t="s">
        <v>21</v>
      </c>
      <c r="F8362" t="s">
        <v>33</v>
      </c>
      <c r="G8362" s="16" t="s">
        <v>8676</v>
      </c>
      <c r="H8362" s="1"/>
      <c r="J8362"/>
      <c r="AC8362" s="5">
        <v>45433</v>
      </c>
      <c r="AD8362" t="s">
        <v>13249</v>
      </c>
      <c r="AE8362" t="s">
        <v>243</v>
      </c>
      <c r="AF8362">
        <f>MONTH(Table1[[#This Row],[Date Sent]])</f>
        <v>5</v>
      </c>
      <c r="AG8362">
        <f>YEAR(Table1[[#This Row],[Date Sent]])</f>
        <v>2024</v>
      </c>
      <c r="AH8362"/>
    </row>
    <row r="8363" spans="1:34" x14ac:dyDescent="0.2">
      <c r="A8363" t="s">
        <v>396</v>
      </c>
      <c r="B8363" t="s">
        <v>8673</v>
      </c>
      <c r="C8363" s="1">
        <v>37.19</v>
      </c>
      <c r="D8363" s="5">
        <v>45419</v>
      </c>
      <c r="E8363" t="s">
        <v>39</v>
      </c>
      <c r="F8363" t="s">
        <v>17</v>
      </c>
      <c r="G8363" s="16" t="s">
        <v>8677</v>
      </c>
      <c r="H8363" s="1"/>
      <c r="J8363"/>
      <c r="AC8363" s="5">
        <v>45433</v>
      </c>
      <c r="AD8363" t="s">
        <v>13249</v>
      </c>
      <c r="AE8363" t="s">
        <v>243</v>
      </c>
      <c r="AF8363">
        <f>MONTH(Table1[[#This Row],[Date Sent]])</f>
        <v>5</v>
      </c>
      <c r="AG8363">
        <f>YEAR(Table1[[#This Row],[Date Sent]])</f>
        <v>2024</v>
      </c>
      <c r="AH8363"/>
    </row>
    <row r="8364" spans="1:34" x14ac:dyDescent="0.2">
      <c r="A8364" t="s">
        <v>1539</v>
      </c>
      <c r="B8364" t="s">
        <v>8678</v>
      </c>
      <c r="C8364" s="1">
        <v>63.65</v>
      </c>
      <c r="D8364" s="5">
        <v>45392</v>
      </c>
      <c r="E8364" t="s">
        <v>21</v>
      </c>
      <c r="F8364" t="s">
        <v>16</v>
      </c>
      <c r="G8364" s="16" t="s">
        <v>8679</v>
      </c>
      <c r="H8364" s="1"/>
      <c r="J8364"/>
      <c r="AC8364" s="5">
        <v>45433</v>
      </c>
      <c r="AD8364" t="s">
        <v>13695</v>
      </c>
      <c r="AE8364" t="s">
        <v>298</v>
      </c>
      <c r="AF8364">
        <f>MONTH(Table1[[#This Row],[Date Sent]])</f>
        <v>5</v>
      </c>
      <c r="AG8364">
        <f>YEAR(Table1[[#This Row],[Date Sent]])</f>
        <v>2024</v>
      </c>
      <c r="AH8364"/>
    </row>
    <row r="8365" spans="1:34" x14ac:dyDescent="0.2">
      <c r="A8365" t="s">
        <v>1539</v>
      </c>
      <c r="B8365" t="s">
        <v>8678</v>
      </c>
      <c r="C8365" s="1">
        <v>21.38</v>
      </c>
      <c r="D8365" s="5">
        <v>45392</v>
      </c>
      <c r="E8365" t="s">
        <v>21</v>
      </c>
      <c r="F8365" t="s">
        <v>16</v>
      </c>
      <c r="G8365" s="16" t="s">
        <v>8680</v>
      </c>
      <c r="H8365" s="1"/>
      <c r="J8365"/>
      <c r="AC8365" s="5">
        <v>45433</v>
      </c>
      <c r="AD8365" t="s">
        <v>13695</v>
      </c>
      <c r="AE8365" t="s">
        <v>298</v>
      </c>
      <c r="AF8365">
        <f>MONTH(Table1[[#This Row],[Date Sent]])</f>
        <v>5</v>
      </c>
      <c r="AG8365">
        <f>YEAR(Table1[[#This Row],[Date Sent]])</f>
        <v>2024</v>
      </c>
      <c r="AH8365"/>
    </row>
    <row r="8366" spans="1:34" x14ac:dyDescent="0.2">
      <c r="A8366" t="s">
        <v>1539</v>
      </c>
      <c r="B8366" t="s">
        <v>8678</v>
      </c>
      <c r="C8366" s="1">
        <v>128.31</v>
      </c>
      <c r="D8366" s="5">
        <v>45404</v>
      </c>
      <c r="E8366" t="s">
        <v>21</v>
      </c>
      <c r="F8366" t="s">
        <v>33</v>
      </c>
      <c r="G8366" s="16" t="s">
        <v>2044</v>
      </c>
      <c r="H8366" s="1"/>
      <c r="J8366"/>
      <c r="AC8366" s="5">
        <v>45433</v>
      </c>
      <c r="AD8366" t="s">
        <v>13695</v>
      </c>
      <c r="AE8366" t="s">
        <v>298</v>
      </c>
      <c r="AF8366">
        <f>MONTH(Table1[[#This Row],[Date Sent]])</f>
        <v>5</v>
      </c>
      <c r="AG8366">
        <f>YEAR(Table1[[#This Row],[Date Sent]])</f>
        <v>2024</v>
      </c>
      <c r="AH8366"/>
    </row>
    <row r="8367" spans="1:34" x14ac:dyDescent="0.2">
      <c r="A8367" t="s">
        <v>419</v>
      </c>
      <c r="B8367" t="s">
        <v>8681</v>
      </c>
      <c r="C8367" s="1">
        <v>3.47</v>
      </c>
      <c r="D8367" s="5">
        <v>45422</v>
      </c>
      <c r="E8367" t="s">
        <v>23</v>
      </c>
      <c r="F8367" t="s">
        <v>33</v>
      </c>
      <c r="G8367" s="16" t="s">
        <v>8682</v>
      </c>
      <c r="H8367" s="1"/>
      <c r="J8367"/>
      <c r="AC8367" s="5">
        <v>45433</v>
      </c>
      <c r="AD8367" t="s">
        <v>14684</v>
      </c>
      <c r="AE8367" t="s">
        <v>198</v>
      </c>
      <c r="AF8367">
        <f>MONTH(Table1[[#This Row],[Date Sent]])</f>
        <v>5</v>
      </c>
      <c r="AG8367">
        <f>YEAR(Table1[[#This Row],[Date Sent]])</f>
        <v>2024</v>
      </c>
      <c r="AH8367"/>
    </row>
    <row r="8368" spans="1:34" x14ac:dyDescent="0.2">
      <c r="A8368" t="s">
        <v>6716</v>
      </c>
      <c r="B8368" t="s">
        <v>8683</v>
      </c>
      <c r="C8368" s="1">
        <v>140.88</v>
      </c>
      <c r="D8368" s="5">
        <v>45416</v>
      </c>
      <c r="E8368" t="s">
        <v>21</v>
      </c>
      <c r="F8368" t="s">
        <v>33</v>
      </c>
      <c r="G8368" s="16" t="s">
        <v>6823</v>
      </c>
      <c r="H8368" s="1"/>
      <c r="J8368"/>
      <c r="AC8368" s="5">
        <v>45433</v>
      </c>
      <c r="AD8368" t="s">
        <v>11649</v>
      </c>
      <c r="AE8368" t="s">
        <v>11649</v>
      </c>
      <c r="AF8368">
        <f>MONTH(Table1[[#This Row],[Date Sent]])</f>
        <v>5</v>
      </c>
      <c r="AG8368">
        <f>YEAR(Table1[[#This Row],[Date Sent]])</f>
        <v>2024</v>
      </c>
      <c r="AH8368"/>
    </row>
    <row r="8369" spans="1:34" x14ac:dyDescent="0.2">
      <c r="A8369" t="s">
        <v>6716</v>
      </c>
      <c r="B8369" t="s">
        <v>8683</v>
      </c>
      <c r="C8369" s="1">
        <v>68.62</v>
      </c>
      <c r="D8369" s="5">
        <v>45422</v>
      </c>
      <c r="E8369" t="s">
        <v>21</v>
      </c>
      <c r="F8369" t="s">
        <v>33</v>
      </c>
      <c r="G8369" s="16" t="s">
        <v>8684</v>
      </c>
      <c r="H8369" s="1"/>
      <c r="J8369"/>
      <c r="AC8369" s="5">
        <v>45433</v>
      </c>
      <c r="AD8369" t="s">
        <v>11649</v>
      </c>
      <c r="AE8369" t="s">
        <v>11649</v>
      </c>
      <c r="AF8369">
        <f>MONTH(Table1[[#This Row],[Date Sent]])</f>
        <v>5</v>
      </c>
      <c r="AG8369">
        <f>YEAR(Table1[[#This Row],[Date Sent]])</f>
        <v>2024</v>
      </c>
      <c r="AH8369"/>
    </row>
    <row r="8370" spans="1:34" x14ac:dyDescent="0.2">
      <c r="A8370" t="s">
        <v>6716</v>
      </c>
      <c r="B8370" t="s">
        <v>8683</v>
      </c>
      <c r="C8370" s="1">
        <v>78.48</v>
      </c>
      <c r="D8370" s="5">
        <v>45422</v>
      </c>
      <c r="E8370" t="s">
        <v>21</v>
      </c>
      <c r="F8370" t="s">
        <v>33</v>
      </c>
      <c r="G8370" s="16" t="s">
        <v>8685</v>
      </c>
      <c r="H8370" s="1"/>
      <c r="J8370"/>
      <c r="AC8370" s="5">
        <v>45433</v>
      </c>
      <c r="AD8370" t="s">
        <v>11649</v>
      </c>
      <c r="AE8370" t="s">
        <v>11649</v>
      </c>
      <c r="AF8370">
        <f>MONTH(Table1[[#This Row],[Date Sent]])</f>
        <v>5</v>
      </c>
      <c r="AG8370">
        <f>YEAR(Table1[[#This Row],[Date Sent]])</f>
        <v>2024</v>
      </c>
      <c r="AH8370"/>
    </row>
    <row r="8371" spans="1:34" x14ac:dyDescent="0.2">
      <c r="A8371" t="s">
        <v>195</v>
      </c>
      <c r="B8371" t="s">
        <v>8686</v>
      </c>
      <c r="C8371" s="1">
        <v>70.569999999999993</v>
      </c>
      <c r="D8371" s="5">
        <v>45412</v>
      </c>
      <c r="E8371" t="s">
        <v>24</v>
      </c>
      <c r="F8371" t="s">
        <v>918</v>
      </c>
      <c r="G8371" s="16" t="s">
        <v>8687</v>
      </c>
      <c r="H8371" s="1">
        <v>46.69</v>
      </c>
      <c r="I8371" t="s">
        <v>15</v>
      </c>
      <c r="J8371" t="s">
        <v>8688</v>
      </c>
      <c r="K8371" s="1">
        <v>23.88</v>
      </c>
      <c r="L8371" t="s">
        <v>18</v>
      </c>
      <c r="M8371" t="s">
        <v>978</v>
      </c>
      <c r="AC8371" s="5">
        <v>45433</v>
      </c>
      <c r="AD8371" t="s">
        <v>14673</v>
      </c>
      <c r="AE8371" t="s">
        <v>13208</v>
      </c>
      <c r="AF8371">
        <f>MONTH(Table1[[#This Row],[Date Sent]])</f>
        <v>5</v>
      </c>
      <c r="AG8371">
        <f>YEAR(Table1[[#This Row],[Date Sent]])</f>
        <v>2024</v>
      </c>
      <c r="AH8371"/>
    </row>
    <row r="8372" spans="1:34" x14ac:dyDescent="0.2">
      <c r="A8372" t="s">
        <v>634</v>
      </c>
      <c r="B8372" t="s">
        <v>8689</v>
      </c>
      <c r="C8372" s="1">
        <v>31.64</v>
      </c>
      <c r="D8372" s="5">
        <v>45408</v>
      </c>
      <c r="E8372" t="s">
        <v>21</v>
      </c>
      <c r="F8372" t="s">
        <v>33</v>
      </c>
      <c r="G8372" s="16" t="s">
        <v>8690</v>
      </c>
      <c r="H8372" s="1"/>
      <c r="J8372"/>
      <c r="AC8372" s="5">
        <v>45433</v>
      </c>
      <c r="AD8372" t="s">
        <v>11649</v>
      </c>
      <c r="AE8372" t="s">
        <v>11649</v>
      </c>
      <c r="AF8372">
        <f>MONTH(Table1[[#This Row],[Date Sent]])</f>
        <v>5</v>
      </c>
      <c r="AG8372">
        <f>YEAR(Table1[[#This Row],[Date Sent]])</f>
        <v>2024</v>
      </c>
      <c r="AH8372"/>
    </row>
    <row r="8373" spans="1:34" x14ac:dyDescent="0.2">
      <c r="A8373" t="s">
        <v>634</v>
      </c>
      <c r="B8373" t="s">
        <v>8689</v>
      </c>
      <c r="C8373" s="1">
        <v>24.91</v>
      </c>
      <c r="D8373" s="5">
        <v>45408</v>
      </c>
      <c r="E8373" t="s">
        <v>21</v>
      </c>
      <c r="F8373" t="s">
        <v>33</v>
      </c>
      <c r="G8373" s="16" t="s">
        <v>8691</v>
      </c>
      <c r="H8373" s="1"/>
      <c r="J8373"/>
      <c r="AC8373" s="5">
        <v>45433</v>
      </c>
      <c r="AD8373" t="s">
        <v>11649</v>
      </c>
      <c r="AE8373" t="s">
        <v>11649</v>
      </c>
      <c r="AF8373">
        <f>MONTH(Table1[[#This Row],[Date Sent]])</f>
        <v>5</v>
      </c>
      <c r="AG8373">
        <f>YEAR(Table1[[#This Row],[Date Sent]])</f>
        <v>2024</v>
      </c>
      <c r="AH8373"/>
    </row>
    <row r="8374" spans="1:34" x14ac:dyDescent="0.2">
      <c r="A8374" t="s">
        <v>634</v>
      </c>
      <c r="B8374" t="s">
        <v>8689</v>
      </c>
      <c r="C8374" s="1">
        <v>19.07</v>
      </c>
      <c r="D8374" s="5">
        <v>45409</v>
      </c>
      <c r="E8374" t="s">
        <v>13</v>
      </c>
      <c r="F8374" t="s">
        <v>33</v>
      </c>
      <c r="G8374" s="16" t="s">
        <v>8692</v>
      </c>
      <c r="H8374" s="1"/>
      <c r="J8374"/>
      <c r="AC8374" s="5">
        <v>45433</v>
      </c>
      <c r="AD8374" t="s">
        <v>11649</v>
      </c>
      <c r="AE8374" t="s">
        <v>11649</v>
      </c>
      <c r="AF8374">
        <f>MONTH(Table1[[#This Row],[Date Sent]])</f>
        <v>5</v>
      </c>
      <c r="AG8374">
        <f>YEAR(Table1[[#This Row],[Date Sent]])</f>
        <v>2024</v>
      </c>
      <c r="AH8374"/>
    </row>
    <row r="8375" spans="1:34" x14ac:dyDescent="0.2">
      <c r="A8375" t="s">
        <v>634</v>
      </c>
      <c r="B8375" t="s">
        <v>8689</v>
      </c>
      <c r="C8375" s="1">
        <v>415.03</v>
      </c>
      <c r="D8375" s="5">
        <v>45409</v>
      </c>
      <c r="E8375" t="s">
        <v>21</v>
      </c>
      <c r="F8375" t="s">
        <v>33</v>
      </c>
      <c r="G8375" s="16" t="s">
        <v>8693</v>
      </c>
      <c r="H8375" s="1"/>
      <c r="J8375"/>
      <c r="AC8375" s="5">
        <v>45433</v>
      </c>
      <c r="AD8375" t="s">
        <v>11649</v>
      </c>
      <c r="AE8375" t="s">
        <v>11649</v>
      </c>
      <c r="AF8375">
        <f>MONTH(Table1[[#This Row],[Date Sent]])</f>
        <v>5</v>
      </c>
      <c r="AG8375">
        <f>YEAR(Table1[[#This Row],[Date Sent]])</f>
        <v>2024</v>
      </c>
      <c r="AH8375"/>
    </row>
    <row r="8376" spans="1:34" x14ac:dyDescent="0.2">
      <c r="A8376" t="s">
        <v>634</v>
      </c>
      <c r="B8376" t="s">
        <v>8689</v>
      </c>
      <c r="C8376" s="1">
        <v>82.26</v>
      </c>
      <c r="D8376" s="5">
        <v>45410</v>
      </c>
      <c r="E8376" t="s">
        <v>21</v>
      </c>
      <c r="F8376" t="s">
        <v>33</v>
      </c>
      <c r="G8376" s="16" t="s">
        <v>8694</v>
      </c>
      <c r="H8376" s="1"/>
      <c r="J8376"/>
      <c r="AC8376" s="5">
        <v>45433</v>
      </c>
      <c r="AD8376" t="s">
        <v>11649</v>
      </c>
      <c r="AE8376" t="s">
        <v>11649</v>
      </c>
      <c r="AF8376">
        <f>MONTH(Table1[[#This Row],[Date Sent]])</f>
        <v>5</v>
      </c>
      <c r="AG8376">
        <f>YEAR(Table1[[#This Row],[Date Sent]])</f>
        <v>2024</v>
      </c>
      <c r="AH8376"/>
    </row>
    <row r="8377" spans="1:34" x14ac:dyDescent="0.2">
      <c r="A8377" t="s">
        <v>634</v>
      </c>
      <c r="B8377" t="s">
        <v>8689</v>
      </c>
      <c r="C8377" s="1">
        <v>43.87</v>
      </c>
      <c r="D8377" s="5">
        <v>45412</v>
      </c>
      <c r="E8377" t="s">
        <v>25</v>
      </c>
      <c r="F8377" t="s">
        <v>33</v>
      </c>
      <c r="G8377" s="16" t="s">
        <v>8695</v>
      </c>
      <c r="H8377" s="1"/>
      <c r="J8377"/>
      <c r="AC8377" s="5">
        <v>45433</v>
      </c>
      <c r="AD8377" t="s">
        <v>11649</v>
      </c>
      <c r="AE8377" t="s">
        <v>11649</v>
      </c>
      <c r="AF8377">
        <f>MONTH(Table1[[#This Row],[Date Sent]])</f>
        <v>5</v>
      </c>
      <c r="AG8377">
        <f>YEAR(Table1[[#This Row],[Date Sent]])</f>
        <v>2024</v>
      </c>
      <c r="AH8377"/>
    </row>
    <row r="8378" spans="1:34" x14ac:dyDescent="0.2">
      <c r="A8378" t="s">
        <v>634</v>
      </c>
      <c r="B8378" t="s">
        <v>8689</v>
      </c>
      <c r="C8378" s="1">
        <v>25.2</v>
      </c>
      <c r="D8378" s="5">
        <v>45413</v>
      </c>
      <c r="E8378" t="s">
        <v>23</v>
      </c>
      <c r="F8378" t="s">
        <v>39</v>
      </c>
      <c r="G8378" s="16" t="s">
        <v>8696</v>
      </c>
      <c r="H8378" s="1"/>
      <c r="J8378"/>
      <c r="AC8378" s="5">
        <v>45433</v>
      </c>
      <c r="AD8378" t="s">
        <v>11649</v>
      </c>
      <c r="AE8378" t="s">
        <v>11649</v>
      </c>
      <c r="AF8378">
        <f>MONTH(Table1[[#This Row],[Date Sent]])</f>
        <v>5</v>
      </c>
      <c r="AG8378">
        <f>YEAR(Table1[[#This Row],[Date Sent]])</f>
        <v>2024</v>
      </c>
      <c r="AH8378"/>
    </row>
    <row r="8379" spans="1:34" x14ac:dyDescent="0.2">
      <c r="A8379" t="s">
        <v>634</v>
      </c>
      <c r="B8379" t="s">
        <v>8689</v>
      </c>
      <c r="C8379" s="1">
        <v>183.74</v>
      </c>
      <c r="D8379" s="5">
        <v>45413</v>
      </c>
      <c r="E8379" t="s">
        <v>21</v>
      </c>
      <c r="F8379" t="s">
        <v>33</v>
      </c>
      <c r="G8379" s="16" t="s">
        <v>8697</v>
      </c>
      <c r="H8379" s="1"/>
      <c r="J8379"/>
      <c r="AC8379" s="5">
        <v>45433</v>
      </c>
      <c r="AD8379" t="s">
        <v>11649</v>
      </c>
      <c r="AE8379" t="s">
        <v>11649</v>
      </c>
      <c r="AF8379">
        <f>MONTH(Table1[[#This Row],[Date Sent]])</f>
        <v>5</v>
      </c>
      <c r="AG8379">
        <f>YEAR(Table1[[#This Row],[Date Sent]])</f>
        <v>2024</v>
      </c>
      <c r="AH8379"/>
    </row>
    <row r="8380" spans="1:34" x14ac:dyDescent="0.2">
      <c r="A8380" t="s">
        <v>634</v>
      </c>
      <c r="B8380" t="s">
        <v>8689</v>
      </c>
      <c r="C8380" s="1">
        <v>15.75</v>
      </c>
      <c r="D8380" s="5">
        <v>45414</v>
      </c>
      <c r="E8380" t="s">
        <v>13</v>
      </c>
      <c r="F8380" t="s">
        <v>33</v>
      </c>
      <c r="G8380" s="16" t="s">
        <v>8698</v>
      </c>
      <c r="H8380" s="1"/>
      <c r="J8380"/>
      <c r="AC8380" s="5">
        <v>45433</v>
      </c>
      <c r="AD8380" t="s">
        <v>11649</v>
      </c>
      <c r="AE8380" t="s">
        <v>11649</v>
      </c>
      <c r="AF8380">
        <f>MONTH(Table1[[#This Row],[Date Sent]])</f>
        <v>5</v>
      </c>
      <c r="AG8380">
        <f>YEAR(Table1[[#This Row],[Date Sent]])</f>
        <v>2024</v>
      </c>
      <c r="AH8380"/>
    </row>
    <row r="8381" spans="1:34" x14ac:dyDescent="0.2">
      <c r="A8381" t="s">
        <v>751</v>
      </c>
      <c r="B8381" t="s">
        <v>8699</v>
      </c>
      <c r="C8381" s="1">
        <v>94.88</v>
      </c>
      <c r="D8381" s="5">
        <v>45398</v>
      </c>
      <c r="E8381" t="s">
        <v>20</v>
      </c>
      <c r="F8381" t="s">
        <v>39</v>
      </c>
      <c r="G8381" s="16" t="s">
        <v>8700</v>
      </c>
      <c r="H8381" s="1"/>
      <c r="J8381"/>
      <c r="AC8381" s="5">
        <v>45433</v>
      </c>
      <c r="AD8381" t="s">
        <v>14538</v>
      </c>
      <c r="AE8381" t="s">
        <v>167</v>
      </c>
      <c r="AF8381">
        <f>MONTH(Table1[[#This Row],[Date Sent]])</f>
        <v>5</v>
      </c>
      <c r="AG8381">
        <f>YEAR(Table1[[#This Row],[Date Sent]])</f>
        <v>2024</v>
      </c>
      <c r="AH8381"/>
    </row>
    <row r="8382" spans="1:34" x14ac:dyDescent="0.2">
      <c r="A8382" t="s">
        <v>751</v>
      </c>
      <c r="B8382" t="s">
        <v>8699</v>
      </c>
      <c r="C8382" s="1">
        <v>32.090000000000003</v>
      </c>
      <c r="D8382" s="5">
        <v>45407</v>
      </c>
      <c r="E8382" t="s">
        <v>21</v>
      </c>
      <c r="F8382" t="s">
        <v>15</v>
      </c>
      <c r="G8382" s="16" t="s">
        <v>8701</v>
      </c>
      <c r="H8382" s="1"/>
      <c r="J8382"/>
      <c r="AC8382" s="5">
        <v>45433</v>
      </c>
      <c r="AD8382" t="s">
        <v>14538</v>
      </c>
      <c r="AE8382" t="s">
        <v>167</v>
      </c>
      <c r="AF8382">
        <f>MONTH(Table1[[#This Row],[Date Sent]])</f>
        <v>5</v>
      </c>
      <c r="AG8382">
        <f>YEAR(Table1[[#This Row],[Date Sent]])</f>
        <v>2024</v>
      </c>
      <c r="AH8382"/>
    </row>
    <row r="8383" spans="1:34" x14ac:dyDescent="0.2">
      <c r="A8383" t="s">
        <v>751</v>
      </c>
      <c r="B8383" t="s">
        <v>8699</v>
      </c>
      <c r="C8383" s="1">
        <v>14.58</v>
      </c>
      <c r="D8383" s="5">
        <v>45411</v>
      </c>
      <c r="E8383" t="s">
        <v>20</v>
      </c>
      <c r="F8383" t="s">
        <v>39</v>
      </c>
      <c r="G8383" s="16" t="s">
        <v>8702</v>
      </c>
      <c r="H8383" s="1"/>
      <c r="J8383"/>
      <c r="AC8383" s="5">
        <v>45433</v>
      </c>
      <c r="AD8383" t="s">
        <v>14538</v>
      </c>
      <c r="AE8383" t="s">
        <v>167</v>
      </c>
      <c r="AF8383">
        <f>MONTH(Table1[[#This Row],[Date Sent]])</f>
        <v>5</v>
      </c>
      <c r="AG8383">
        <f>YEAR(Table1[[#This Row],[Date Sent]])</f>
        <v>2024</v>
      </c>
      <c r="AH8383"/>
    </row>
    <row r="8384" spans="1:34" x14ac:dyDescent="0.2">
      <c r="A8384" t="s">
        <v>8703</v>
      </c>
      <c r="B8384" t="s">
        <v>8704</v>
      </c>
      <c r="C8384" s="1">
        <v>189.8</v>
      </c>
      <c r="D8384" s="5">
        <v>45419</v>
      </c>
      <c r="E8384" t="s">
        <v>21</v>
      </c>
      <c r="F8384" t="s">
        <v>918</v>
      </c>
      <c r="G8384" s="16" t="s">
        <v>8705</v>
      </c>
      <c r="H8384" s="1">
        <v>154.81</v>
      </c>
      <c r="I8384" t="s">
        <v>33</v>
      </c>
      <c r="J8384" t="s">
        <v>8706</v>
      </c>
      <c r="K8384" s="1">
        <v>34.99</v>
      </c>
      <c r="L8384" t="s">
        <v>10</v>
      </c>
      <c r="M8384" t="s">
        <v>8241</v>
      </c>
      <c r="AC8384" s="5">
        <v>45433</v>
      </c>
      <c r="AD8384" t="s">
        <v>14564</v>
      </c>
      <c r="AE8384" t="s">
        <v>167</v>
      </c>
      <c r="AF8384">
        <f>MONTH(Table1[[#This Row],[Date Sent]])</f>
        <v>5</v>
      </c>
      <c r="AG8384">
        <f>YEAR(Table1[[#This Row],[Date Sent]])</f>
        <v>2024</v>
      </c>
      <c r="AH8384"/>
    </row>
    <row r="8385" spans="1:34" x14ac:dyDescent="0.2">
      <c r="A8385" t="s">
        <v>758</v>
      </c>
      <c r="B8385" t="s">
        <v>8707</v>
      </c>
      <c r="C8385" s="1">
        <v>115</v>
      </c>
      <c r="D8385" s="5">
        <v>45420</v>
      </c>
      <c r="E8385" t="s">
        <v>25</v>
      </c>
      <c r="F8385" t="s">
        <v>33</v>
      </c>
      <c r="G8385" s="16" t="s">
        <v>8708</v>
      </c>
      <c r="H8385" s="1"/>
      <c r="J8385"/>
      <c r="AC8385" s="5">
        <v>45433</v>
      </c>
      <c r="AD8385" t="s">
        <v>13504</v>
      </c>
      <c r="AE8385" t="s">
        <v>294</v>
      </c>
      <c r="AF8385">
        <f>MONTH(Table1[[#This Row],[Date Sent]])</f>
        <v>5</v>
      </c>
      <c r="AG8385">
        <f>YEAR(Table1[[#This Row],[Date Sent]])</f>
        <v>2024</v>
      </c>
      <c r="AH8385"/>
    </row>
    <row r="8386" spans="1:34" x14ac:dyDescent="0.2">
      <c r="A8386" t="s">
        <v>758</v>
      </c>
      <c r="B8386" t="s">
        <v>8707</v>
      </c>
      <c r="C8386" s="1">
        <v>54.51</v>
      </c>
      <c r="D8386" s="5">
        <v>45424</v>
      </c>
      <c r="E8386" t="s">
        <v>21</v>
      </c>
      <c r="F8386" t="s">
        <v>15</v>
      </c>
      <c r="G8386" s="16" t="s">
        <v>8709</v>
      </c>
      <c r="H8386" s="1"/>
      <c r="J8386"/>
      <c r="AC8386" s="5">
        <v>45433</v>
      </c>
      <c r="AD8386" t="s">
        <v>13504</v>
      </c>
      <c r="AE8386" t="s">
        <v>294</v>
      </c>
      <c r="AF8386">
        <f>MONTH(Table1[[#This Row],[Date Sent]])</f>
        <v>5</v>
      </c>
      <c r="AG8386">
        <f>YEAR(Table1[[#This Row],[Date Sent]])</f>
        <v>2024</v>
      </c>
      <c r="AH8386"/>
    </row>
    <row r="8387" spans="1:34" x14ac:dyDescent="0.2">
      <c r="A8387" t="s">
        <v>272</v>
      </c>
      <c r="B8387" t="s">
        <v>8710</v>
      </c>
      <c r="C8387" s="1">
        <v>138.51</v>
      </c>
      <c r="D8387" s="5">
        <v>45380</v>
      </c>
      <c r="E8387" t="s">
        <v>25</v>
      </c>
      <c r="F8387" t="s">
        <v>39</v>
      </c>
      <c r="G8387" s="16" t="s">
        <v>8711</v>
      </c>
      <c r="H8387" s="1"/>
      <c r="J8387"/>
      <c r="AC8387" s="5">
        <v>45433</v>
      </c>
      <c r="AD8387" t="s">
        <v>14705</v>
      </c>
      <c r="AE8387" t="s">
        <v>313</v>
      </c>
      <c r="AF8387">
        <f>MONTH(Table1[[#This Row],[Date Sent]])</f>
        <v>5</v>
      </c>
      <c r="AG8387">
        <f>YEAR(Table1[[#This Row],[Date Sent]])</f>
        <v>2024</v>
      </c>
      <c r="AH8387"/>
    </row>
    <row r="8388" spans="1:34" x14ac:dyDescent="0.2">
      <c r="A8388" t="s">
        <v>627</v>
      </c>
      <c r="B8388" t="s">
        <v>8712</v>
      </c>
      <c r="C8388" s="1">
        <v>58.25</v>
      </c>
      <c r="D8388" s="5">
        <v>45413</v>
      </c>
      <c r="E8388" t="s">
        <v>27</v>
      </c>
      <c r="F8388" t="s">
        <v>39</v>
      </c>
      <c r="G8388" s="16" t="s">
        <v>8713</v>
      </c>
      <c r="H8388" s="1"/>
      <c r="J8388"/>
      <c r="AC8388" s="5">
        <v>45433</v>
      </c>
      <c r="AD8388" t="s">
        <v>13326</v>
      </c>
      <c r="AE8388" t="s">
        <v>266</v>
      </c>
      <c r="AF8388">
        <f>MONTH(Table1[[#This Row],[Date Sent]])</f>
        <v>5</v>
      </c>
      <c r="AG8388">
        <f>YEAR(Table1[[#This Row],[Date Sent]])</f>
        <v>2024</v>
      </c>
      <c r="AH8388"/>
    </row>
    <row r="8389" spans="1:34" x14ac:dyDescent="0.2">
      <c r="A8389" t="s">
        <v>627</v>
      </c>
      <c r="B8389" t="s">
        <v>8712</v>
      </c>
      <c r="C8389" s="1">
        <v>369.5</v>
      </c>
      <c r="D8389" s="5">
        <v>45420</v>
      </c>
      <c r="E8389" t="s">
        <v>23</v>
      </c>
      <c r="F8389" t="s">
        <v>12</v>
      </c>
      <c r="G8389" s="16" t="s">
        <v>8714</v>
      </c>
      <c r="H8389" s="1"/>
      <c r="J8389"/>
      <c r="AC8389" s="5">
        <v>45433</v>
      </c>
      <c r="AD8389" t="s">
        <v>13326</v>
      </c>
      <c r="AE8389" t="s">
        <v>266</v>
      </c>
      <c r="AF8389">
        <f>MONTH(Table1[[#This Row],[Date Sent]])</f>
        <v>5</v>
      </c>
      <c r="AG8389">
        <f>YEAR(Table1[[#This Row],[Date Sent]])</f>
        <v>2024</v>
      </c>
      <c r="AH8389"/>
    </row>
    <row r="8390" spans="1:34" x14ac:dyDescent="0.2">
      <c r="A8390" t="s">
        <v>700</v>
      </c>
      <c r="B8390" t="s">
        <v>8715</v>
      </c>
      <c r="C8390" s="1">
        <v>75.760000000000005</v>
      </c>
      <c r="D8390" s="5">
        <v>45365</v>
      </c>
      <c r="E8390" t="s">
        <v>27</v>
      </c>
      <c r="F8390" t="s">
        <v>53</v>
      </c>
      <c r="G8390" s="16" t="s">
        <v>8716</v>
      </c>
      <c r="H8390" s="1"/>
      <c r="J8390"/>
      <c r="AC8390" s="5">
        <v>45433</v>
      </c>
      <c r="AD8390" t="s">
        <v>13423</v>
      </c>
      <c r="AE8390" t="s">
        <v>174</v>
      </c>
      <c r="AF8390">
        <f>MONTH(Table1[[#This Row],[Date Sent]])</f>
        <v>5</v>
      </c>
      <c r="AG8390">
        <f>YEAR(Table1[[#This Row],[Date Sent]])</f>
        <v>2024</v>
      </c>
      <c r="AH8390"/>
    </row>
    <row r="8391" spans="1:34" x14ac:dyDescent="0.2">
      <c r="A8391" t="s">
        <v>8717</v>
      </c>
      <c r="B8391" t="s">
        <v>8718</v>
      </c>
      <c r="C8391" s="1">
        <v>275</v>
      </c>
      <c r="D8391" s="5">
        <v>45413</v>
      </c>
      <c r="E8391" t="s">
        <v>14</v>
      </c>
      <c r="F8391" t="s">
        <v>7</v>
      </c>
      <c r="G8391" s="16" t="s">
        <v>8719</v>
      </c>
      <c r="H8391" s="1"/>
      <c r="J8391"/>
      <c r="AC8391" s="5">
        <v>45433</v>
      </c>
      <c r="AD8391" t="s">
        <v>14738</v>
      </c>
      <c r="AE8391" t="s">
        <v>14614</v>
      </c>
      <c r="AF8391">
        <f>MONTH(Table1[[#This Row],[Date Sent]])</f>
        <v>5</v>
      </c>
      <c r="AG8391">
        <f>YEAR(Table1[[#This Row],[Date Sent]])</f>
        <v>2024</v>
      </c>
      <c r="AH8391"/>
    </row>
    <row r="8392" spans="1:34" x14ac:dyDescent="0.2">
      <c r="A8392" t="s">
        <v>3288</v>
      </c>
      <c r="B8392" t="s">
        <v>8720</v>
      </c>
      <c r="C8392" s="1">
        <v>1056</v>
      </c>
      <c r="D8392" s="5">
        <v>45394</v>
      </c>
      <c r="E8392" t="s">
        <v>50</v>
      </c>
      <c r="F8392" t="s">
        <v>26</v>
      </c>
      <c r="G8392" s="16" t="s">
        <v>8721</v>
      </c>
      <c r="H8392" s="1"/>
      <c r="J8392"/>
      <c r="AC8392" s="5">
        <v>45433</v>
      </c>
      <c r="AD8392" t="s">
        <v>13323</v>
      </c>
      <c r="AE8392" t="s">
        <v>10880</v>
      </c>
      <c r="AF8392">
        <f>MONTH(Table1[[#This Row],[Date Sent]])</f>
        <v>5</v>
      </c>
      <c r="AG8392">
        <f>YEAR(Table1[[#This Row],[Date Sent]])</f>
        <v>2024</v>
      </c>
      <c r="AH8392"/>
    </row>
    <row r="8393" spans="1:34" x14ac:dyDescent="0.2">
      <c r="A8393" t="s">
        <v>3288</v>
      </c>
      <c r="B8393" t="s">
        <v>8720</v>
      </c>
      <c r="C8393" s="1">
        <v>24.48</v>
      </c>
      <c r="D8393" s="5">
        <v>45414</v>
      </c>
      <c r="E8393" t="s">
        <v>7</v>
      </c>
      <c r="F8393" t="s">
        <v>15</v>
      </c>
      <c r="G8393" s="16" t="s">
        <v>8722</v>
      </c>
      <c r="H8393" s="1"/>
      <c r="J8393"/>
      <c r="AC8393" s="5">
        <v>45433</v>
      </c>
      <c r="AD8393" t="s">
        <v>13323</v>
      </c>
      <c r="AE8393" t="s">
        <v>10880</v>
      </c>
      <c r="AF8393">
        <f>MONTH(Table1[[#This Row],[Date Sent]])</f>
        <v>5</v>
      </c>
      <c r="AG8393">
        <f>YEAR(Table1[[#This Row],[Date Sent]])</f>
        <v>2024</v>
      </c>
      <c r="AH8393"/>
    </row>
    <row r="8394" spans="1:34" x14ac:dyDescent="0.2">
      <c r="A8394" t="s">
        <v>618</v>
      </c>
      <c r="B8394" t="s">
        <v>8723</v>
      </c>
      <c r="C8394" s="1">
        <v>10.37</v>
      </c>
      <c r="D8394" s="5">
        <v>45416</v>
      </c>
      <c r="E8394" t="s">
        <v>19</v>
      </c>
      <c r="F8394" t="s">
        <v>33</v>
      </c>
      <c r="G8394" s="16" t="s">
        <v>2368</v>
      </c>
      <c r="H8394" s="1"/>
      <c r="J8394"/>
      <c r="AC8394" s="5">
        <v>45433</v>
      </c>
      <c r="AD8394" t="s">
        <v>14697</v>
      </c>
      <c r="AE8394" t="s">
        <v>313</v>
      </c>
      <c r="AF8394">
        <f>MONTH(Table1[[#This Row],[Date Sent]])</f>
        <v>5</v>
      </c>
      <c r="AG8394">
        <f>YEAR(Table1[[#This Row],[Date Sent]])</f>
        <v>2024</v>
      </c>
      <c r="AH8394"/>
    </row>
    <row r="8395" spans="1:34" x14ac:dyDescent="0.2">
      <c r="A8395" t="s">
        <v>618</v>
      </c>
      <c r="B8395" t="s">
        <v>8723</v>
      </c>
      <c r="C8395" s="1">
        <v>7.18</v>
      </c>
      <c r="D8395" s="5">
        <v>45417</v>
      </c>
      <c r="E8395" t="s">
        <v>14</v>
      </c>
      <c r="F8395" t="s">
        <v>18</v>
      </c>
      <c r="G8395" s="16" t="s">
        <v>984</v>
      </c>
      <c r="H8395" s="1"/>
      <c r="J8395"/>
      <c r="AC8395" s="5">
        <v>45433</v>
      </c>
      <c r="AD8395" t="s">
        <v>14697</v>
      </c>
      <c r="AE8395" t="s">
        <v>313</v>
      </c>
      <c r="AF8395">
        <f>MONTH(Table1[[#This Row],[Date Sent]])</f>
        <v>5</v>
      </c>
      <c r="AG8395">
        <f>YEAR(Table1[[#This Row],[Date Sent]])</f>
        <v>2024</v>
      </c>
      <c r="AH8395"/>
    </row>
    <row r="8396" spans="1:34" x14ac:dyDescent="0.2">
      <c r="A8396" t="s">
        <v>618</v>
      </c>
      <c r="B8396" t="s">
        <v>8723</v>
      </c>
      <c r="C8396" s="1">
        <v>48.63</v>
      </c>
      <c r="D8396" s="5">
        <v>45419</v>
      </c>
      <c r="E8396" t="s">
        <v>17</v>
      </c>
      <c r="F8396" t="s">
        <v>33</v>
      </c>
      <c r="G8396" s="16" t="s">
        <v>8724</v>
      </c>
      <c r="H8396" s="1"/>
      <c r="J8396"/>
      <c r="AC8396" s="5">
        <v>45433</v>
      </c>
      <c r="AD8396" t="s">
        <v>14697</v>
      </c>
      <c r="AE8396" t="s">
        <v>313</v>
      </c>
      <c r="AF8396">
        <f>MONTH(Table1[[#This Row],[Date Sent]])</f>
        <v>5</v>
      </c>
      <c r="AG8396">
        <f>YEAR(Table1[[#This Row],[Date Sent]])</f>
        <v>2024</v>
      </c>
      <c r="AH8396"/>
    </row>
    <row r="8397" spans="1:34" x14ac:dyDescent="0.2">
      <c r="A8397" t="s">
        <v>638</v>
      </c>
      <c r="B8397" t="s">
        <v>8725</v>
      </c>
      <c r="C8397" s="1">
        <v>27.03</v>
      </c>
      <c r="D8397" s="5">
        <v>45415</v>
      </c>
      <c r="E8397" t="s">
        <v>8</v>
      </c>
      <c r="F8397" t="s">
        <v>33</v>
      </c>
      <c r="G8397" s="16" t="s">
        <v>8726</v>
      </c>
      <c r="H8397" s="1"/>
      <c r="J8397"/>
      <c r="AC8397" s="5">
        <v>45433</v>
      </c>
      <c r="AD8397" t="s">
        <v>14692</v>
      </c>
      <c r="AE8397" t="s">
        <v>174</v>
      </c>
      <c r="AF8397">
        <f>MONTH(Table1[[#This Row],[Date Sent]])</f>
        <v>5</v>
      </c>
      <c r="AG8397">
        <f>YEAR(Table1[[#This Row],[Date Sent]])</f>
        <v>2024</v>
      </c>
      <c r="AH8397"/>
    </row>
    <row r="8398" spans="1:34" x14ac:dyDescent="0.2">
      <c r="A8398" t="s">
        <v>638</v>
      </c>
      <c r="B8398" t="s">
        <v>8725</v>
      </c>
      <c r="C8398" s="1">
        <v>61.39</v>
      </c>
      <c r="D8398" s="5">
        <v>45420</v>
      </c>
      <c r="E8398" t="s">
        <v>21</v>
      </c>
      <c r="F8398" t="s">
        <v>15</v>
      </c>
      <c r="G8398" s="16" t="s">
        <v>8727</v>
      </c>
      <c r="H8398" s="1"/>
      <c r="J8398"/>
      <c r="AC8398" s="5">
        <v>45433</v>
      </c>
      <c r="AD8398" t="s">
        <v>14692</v>
      </c>
      <c r="AE8398" t="s">
        <v>174</v>
      </c>
      <c r="AF8398">
        <f>MONTH(Table1[[#This Row],[Date Sent]])</f>
        <v>5</v>
      </c>
      <c r="AG8398">
        <f>YEAR(Table1[[#This Row],[Date Sent]])</f>
        <v>2024</v>
      </c>
      <c r="AH8398"/>
    </row>
    <row r="8399" spans="1:34" x14ac:dyDescent="0.2">
      <c r="A8399" t="s">
        <v>638</v>
      </c>
      <c r="B8399" t="s">
        <v>8725</v>
      </c>
      <c r="C8399" s="1">
        <v>517.42999999999995</v>
      </c>
      <c r="D8399" s="5">
        <v>45422</v>
      </c>
      <c r="E8399" t="s">
        <v>20</v>
      </c>
      <c r="F8399" t="s">
        <v>35</v>
      </c>
      <c r="G8399" s="16" t="s">
        <v>8728</v>
      </c>
      <c r="H8399" s="1"/>
      <c r="J8399"/>
      <c r="AC8399" s="5">
        <v>45433</v>
      </c>
      <c r="AD8399" t="s">
        <v>14692</v>
      </c>
      <c r="AE8399" t="s">
        <v>174</v>
      </c>
      <c r="AF8399">
        <f>MONTH(Table1[[#This Row],[Date Sent]])</f>
        <v>5</v>
      </c>
      <c r="AG8399">
        <f>YEAR(Table1[[#This Row],[Date Sent]])</f>
        <v>2024</v>
      </c>
      <c r="AH8399"/>
    </row>
    <row r="8400" spans="1:34" x14ac:dyDescent="0.2">
      <c r="A8400" t="s">
        <v>638</v>
      </c>
      <c r="B8400" t="s">
        <v>8725</v>
      </c>
      <c r="C8400" s="1">
        <v>758.62</v>
      </c>
      <c r="D8400" s="5">
        <v>45422</v>
      </c>
      <c r="E8400" t="s">
        <v>20</v>
      </c>
      <c r="F8400" t="s">
        <v>35</v>
      </c>
      <c r="G8400" s="16" t="s">
        <v>8729</v>
      </c>
      <c r="H8400" s="1"/>
      <c r="J8400"/>
      <c r="AC8400" s="5">
        <v>45433</v>
      </c>
      <c r="AD8400" t="s">
        <v>14692</v>
      </c>
      <c r="AE8400" t="s">
        <v>174</v>
      </c>
      <c r="AF8400">
        <f>MONTH(Table1[[#This Row],[Date Sent]])</f>
        <v>5</v>
      </c>
      <c r="AG8400">
        <f>YEAR(Table1[[#This Row],[Date Sent]])</f>
        <v>2024</v>
      </c>
      <c r="AH8400"/>
    </row>
    <row r="8401" spans="1:34" x14ac:dyDescent="0.2">
      <c r="A8401" t="s">
        <v>623</v>
      </c>
      <c r="B8401" t="s">
        <v>8730</v>
      </c>
      <c r="C8401" s="1">
        <v>11</v>
      </c>
      <c r="D8401" s="5">
        <v>45393</v>
      </c>
      <c r="E8401" t="s">
        <v>21</v>
      </c>
      <c r="F8401" t="s">
        <v>9</v>
      </c>
      <c r="G8401" s="16" t="s">
        <v>8731</v>
      </c>
      <c r="H8401" s="1"/>
      <c r="J8401"/>
      <c r="AC8401" s="5">
        <v>45433</v>
      </c>
      <c r="AD8401" t="s">
        <v>13568</v>
      </c>
      <c r="AE8401" t="s">
        <v>198</v>
      </c>
      <c r="AF8401">
        <f>MONTH(Table1[[#This Row],[Date Sent]])</f>
        <v>5</v>
      </c>
      <c r="AG8401">
        <f>YEAR(Table1[[#This Row],[Date Sent]])</f>
        <v>2024</v>
      </c>
      <c r="AH8401"/>
    </row>
    <row r="8402" spans="1:34" x14ac:dyDescent="0.2">
      <c r="A8402" t="s">
        <v>623</v>
      </c>
      <c r="B8402" t="s">
        <v>8730</v>
      </c>
      <c r="C8402" s="1">
        <v>43.33</v>
      </c>
      <c r="D8402" s="5">
        <v>45400</v>
      </c>
      <c r="E8402" t="s">
        <v>21</v>
      </c>
      <c r="F8402" t="s">
        <v>33</v>
      </c>
      <c r="G8402" s="16" t="s">
        <v>8732</v>
      </c>
      <c r="H8402" s="1"/>
      <c r="J8402"/>
      <c r="AC8402" s="5">
        <v>45433</v>
      </c>
      <c r="AD8402" t="s">
        <v>13568</v>
      </c>
      <c r="AE8402" t="s">
        <v>198</v>
      </c>
      <c r="AF8402">
        <f>MONTH(Table1[[#This Row],[Date Sent]])</f>
        <v>5</v>
      </c>
      <c r="AG8402">
        <f>YEAR(Table1[[#This Row],[Date Sent]])</f>
        <v>2024</v>
      </c>
      <c r="AH8402"/>
    </row>
    <row r="8403" spans="1:34" x14ac:dyDescent="0.2">
      <c r="A8403" t="s">
        <v>623</v>
      </c>
      <c r="B8403" t="s">
        <v>8730</v>
      </c>
      <c r="C8403" s="1">
        <v>78.45</v>
      </c>
      <c r="D8403" s="5">
        <v>45401</v>
      </c>
      <c r="E8403" t="s">
        <v>24</v>
      </c>
      <c r="F8403" t="s">
        <v>18</v>
      </c>
      <c r="G8403" s="16" t="s">
        <v>8733</v>
      </c>
      <c r="H8403" s="1"/>
      <c r="J8403"/>
      <c r="AC8403" s="5">
        <v>45433</v>
      </c>
      <c r="AD8403" t="s">
        <v>13568</v>
      </c>
      <c r="AE8403" t="s">
        <v>198</v>
      </c>
      <c r="AF8403">
        <f>MONTH(Table1[[#This Row],[Date Sent]])</f>
        <v>5</v>
      </c>
      <c r="AG8403">
        <f>YEAR(Table1[[#This Row],[Date Sent]])</f>
        <v>2024</v>
      </c>
      <c r="AH8403"/>
    </row>
    <row r="8404" spans="1:34" x14ac:dyDescent="0.2">
      <c r="A8404" t="s">
        <v>623</v>
      </c>
      <c r="B8404" t="s">
        <v>8730</v>
      </c>
      <c r="C8404" s="1">
        <v>70.16</v>
      </c>
      <c r="D8404" s="5">
        <v>45405</v>
      </c>
      <c r="E8404" t="s">
        <v>21</v>
      </c>
      <c r="F8404" t="s">
        <v>33</v>
      </c>
      <c r="G8404" s="16" t="s">
        <v>1703</v>
      </c>
      <c r="H8404" s="1"/>
      <c r="J8404"/>
      <c r="AC8404" s="5">
        <v>45433</v>
      </c>
      <c r="AD8404" t="s">
        <v>13568</v>
      </c>
      <c r="AE8404" t="s">
        <v>198</v>
      </c>
      <c r="AF8404">
        <f>MONTH(Table1[[#This Row],[Date Sent]])</f>
        <v>5</v>
      </c>
      <c r="AG8404">
        <f>YEAR(Table1[[#This Row],[Date Sent]])</f>
        <v>2024</v>
      </c>
      <c r="AH8404"/>
    </row>
    <row r="8405" spans="1:34" x14ac:dyDescent="0.2">
      <c r="A8405" t="s">
        <v>623</v>
      </c>
      <c r="B8405" t="s">
        <v>8730</v>
      </c>
      <c r="C8405" s="1">
        <v>91.76</v>
      </c>
      <c r="D8405" s="5">
        <v>45421</v>
      </c>
      <c r="E8405" t="s">
        <v>21</v>
      </c>
      <c r="F8405" t="s">
        <v>33</v>
      </c>
      <c r="G8405" s="16" t="s">
        <v>1703</v>
      </c>
      <c r="H8405" s="1"/>
      <c r="J8405"/>
      <c r="AC8405" s="5">
        <v>45433</v>
      </c>
      <c r="AD8405" t="s">
        <v>13568</v>
      </c>
      <c r="AE8405" t="s">
        <v>198</v>
      </c>
      <c r="AF8405">
        <f>MONTH(Table1[[#This Row],[Date Sent]])</f>
        <v>5</v>
      </c>
      <c r="AG8405">
        <f>YEAR(Table1[[#This Row],[Date Sent]])</f>
        <v>2024</v>
      </c>
      <c r="AH8405"/>
    </row>
    <row r="8406" spans="1:34" x14ac:dyDescent="0.2">
      <c r="A8406" t="s">
        <v>1906</v>
      </c>
      <c r="B8406" t="s">
        <v>8734</v>
      </c>
      <c r="C8406" s="1">
        <v>45.57</v>
      </c>
      <c r="D8406" s="5">
        <v>45279</v>
      </c>
      <c r="E8406" t="s">
        <v>14</v>
      </c>
      <c r="F8406" t="s">
        <v>49</v>
      </c>
      <c r="G8406" s="16" t="s">
        <v>8735</v>
      </c>
      <c r="H8406" s="1"/>
      <c r="J8406"/>
      <c r="AC8406" s="5">
        <v>45433</v>
      </c>
      <c r="AD8406" t="s">
        <v>14721</v>
      </c>
      <c r="AE8406" t="s">
        <v>167</v>
      </c>
      <c r="AF8406">
        <f>MONTH(Table1[[#This Row],[Date Sent]])</f>
        <v>5</v>
      </c>
      <c r="AG8406">
        <f>YEAR(Table1[[#This Row],[Date Sent]])</f>
        <v>2024</v>
      </c>
      <c r="AH8406"/>
    </row>
    <row r="8407" spans="1:34" x14ac:dyDescent="0.2">
      <c r="A8407" t="s">
        <v>1539</v>
      </c>
      <c r="B8407" t="s">
        <v>8736</v>
      </c>
      <c r="C8407" s="1">
        <v>41.71</v>
      </c>
      <c r="D8407" s="5">
        <v>45419</v>
      </c>
      <c r="E8407" t="s">
        <v>21</v>
      </c>
      <c r="F8407" t="s">
        <v>918</v>
      </c>
      <c r="G8407" s="16" t="s">
        <v>8737</v>
      </c>
      <c r="H8407" s="1">
        <v>27.12</v>
      </c>
      <c r="I8407" t="s">
        <v>15</v>
      </c>
      <c r="J8407" t="s">
        <v>6002</v>
      </c>
      <c r="K8407" s="1">
        <v>14.59</v>
      </c>
      <c r="L8407" t="s">
        <v>18</v>
      </c>
      <c r="M8407" t="s">
        <v>978</v>
      </c>
      <c r="AC8407" s="5">
        <v>45433</v>
      </c>
      <c r="AD8407" t="s">
        <v>13695</v>
      </c>
      <c r="AE8407" t="s">
        <v>298</v>
      </c>
      <c r="AF8407">
        <f>MONTH(Table1[[#This Row],[Date Sent]])</f>
        <v>5</v>
      </c>
      <c r="AG8407">
        <f>YEAR(Table1[[#This Row],[Date Sent]])</f>
        <v>2024</v>
      </c>
      <c r="AH8407"/>
    </row>
    <row r="8408" spans="1:34" x14ac:dyDescent="0.2">
      <c r="A8408" t="s">
        <v>458</v>
      </c>
      <c r="B8408" t="s">
        <v>8738</v>
      </c>
      <c r="C8408" s="1">
        <v>293.64999999999998</v>
      </c>
      <c r="D8408" s="5">
        <v>45400</v>
      </c>
      <c r="E8408" t="s">
        <v>8</v>
      </c>
      <c r="F8408" t="s">
        <v>39</v>
      </c>
      <c r="G8408" s="16" t="s">
        <v>8739</v>
      </c>
      <c r="H8408" s="1"/>
      <c r="J8408"/>
      <c r="AC8408" s="5">
        <v>45433</v>
      </c>
      <c r="AD8408" t="s">
        <v>14552</v>
      </c>
      <c r="AE8408" t="s">
        <v>266</v>
      </c>
      <c r="AF8408">
        <f>MONTH(Table1[[#This Row],[Date Sent]])</f>
        <v>5</v>
      </c>
      <c r="AG8408">
        <f>YEAR(Table1[[#This Row],[Date Sent]])</f>
        <v>2024</v>
      </c>
      <c r="AH8408"/>
    </row>
    <row r="8409" spans="1:34" x14ac:dyDescent="0.2">
      <c r="A8409" t="s">
        <v>458</v>
      </c>
      <c r="B8409" t="s">
        <v>8738</v>
      </c>
      <c r="C8409" s="1">
        <v>192.13</v>
      </c>
      <c r="D8409" s="5">
        <v>45409</v>
      </c>
      <c r="E8409" t="s">
        <v>21</v>
      </c>
      <c r="F8409" t="s">
        <v>33</v>
      </c>
      <c r="G8409" s="16" t="s">
        <v>8740</v>
      </c>
      <c r="H8409" s="1"/>
      <c r="J8409"/>
      <c r="AC8409" s="5">
        <v>45433</v>
      </c>
      <c r="AD8409" t="s">
        <v>14552</v>
      </c>
      <c r="AE8409" t="s">
        <v>266</v>
      </c>
      <c r="AF8409">
        <f>MONTH(Table1[[#This Row],[Date Sent]])</f>
        <v>5</v>
      </c>
      <c r="AG8409">
        <f>YEAR(Table1[[#This Row],[Date Sent]])</f>
        <v>2024</v>
      </c>
      <c r="AH8409"/>
    </row>
    <row r="8410" spans="1:34" x14ac:dyDescent="0.2">
      <c r="A8410" t="s">
        <v>458</v>
      </c>
      <c r="B8410" t="s">
        <v>8738</v>
      </c>
      <c r="C8410" s="1">
        <v>36.46</v>
      </c>
      <c r="D8410" s="5">
        <v>45411</v>
      </c>
      <c r="E8410" t="s">
        <v>24</v>
      </c>
      <c r="F8410" t="s">
        <v>18</v>
      </c>
      <c r="G8410" s="16" t="s">
        <v>8741</v>
      </c>
      <c r="H8410" s="1"/>
      <c r="J8410"/>
      <c r="AC8410" s="5">
        <v>45433</v>
      </c>
      <c r="AD8410" t="s">
        <v>14552</v>
      </c>
      <c r="AE8410" t="s">
        <v>266</v>
      </c>
      <c r="AF8410">
        <f>MONTH(Table1[[#This Row],[Date Sent]])</f>
        <v>5</v>
      </c>
      <c r="AG8410">
        <f>YEAR(Table1[[#This Row],[Date Sent]])</f>
        <v>2024</v>
      </c>
      <c r="AH8410"/>
    </row>
    <row r="8411" spans="1:34" x14ac:dyDescent="0.2">
      <c r="A8411" t="s">
        <v>458</v>
      </c>
      <c r="B8411" t="s">
        <v>8738</v>
      </c>
      <c r="C8411" s="1">
        <v>197.69</v>
      </c>
      <c r="D8411" s="5">
        <v>45415</v>
      </c>
      <c r="E8411" t="s">
        <v>25</v>
      </c>
      <c r="F8411" t="s">
        <v>33</v>
      </c>
      <c r="G8411" s="16" t="s">
        <v>8742</v>
      </c>
      <c r="H8411" s="1"/>
      <c r="J8411"/>
      <c r="AC8411" s="5">
        <v>45433</v>
      </c>
      <c r="AD8411" t="s">
        <v>14552</v>
      </c>
      <c r="AE8411" t="s">
        <v>266</v>
      </c>
      <c r="AF8411">
        <f>MONTH(Table1[[#This Row],[Date Sent]])</f>
        <v>5</v>
      </c>
      <c r="AG8411">
        <f>YEAR(Table1[[#This Row],[Date Sent]])</f>
        <v>2024</v>
      </c>
      <c r="AH8411"/>
    </row>
    <row r="8412" spans="1:34" x14ac:dyDescent="0.2">
      <c r="A8412" t="s">
        <v>458</v>
      </c>
      <c r="B8412" t="s">
        <v>8738</v>
      </c>
      <c r="C8412" s="1">
        <v>177.82</v>
      </c>
      <c r="D8412" s="5">
        <v>45415</v>
      </c>
      <c r="E8412" t="s">
        <v>21</v>
      </c>
      <c r="F8412" t="s">
        <v>16</v>
      </c>
      <c r="G8412" s="16" t="s">
        <v>8743</v>
      </c>
      <c r="H8412" s="1"/>
      <c r="J8412"/>
      <c r="AC8412" s="5">
        <v>45433</v>
      </c>
      <c r="AD8412" t="s">
        <v>14552</v>
      </c>
      <c r="AE8412" t="s">
        <v>266</v>
      </c>
      <c r="AF8412">
        <f>MONTH(Table1[[#This Row],[Date Sent]])</f>
        <v>5</v>
      </c>
      <c r="AG8412">
        <f>YEAR(Table1[[#This Row],[Date Sent]])</f>
        <v>2024</v>
      </c>
      <c r="AH8412"/>
    </row>
    <row r="8413" spans="1:34" x14ac:dyDescent="0.2">
      <c r="A8413" t="s">
        <v>458</v>
      </c>
      <c r="B8413" t="s">
        <v>8738</v>
      </c>
      <c r="C8413" s="1">
        <v>14.42</v>
      </c>
      <c r="D8413" s="5">
        <v>45418</v>
      </c>
      <c r="E8413" t="s">
        <v>8</v>
      </c>
      <c r="F8413" t="s">
        <v>39</v>
      </c>
      <c r="G8413" s="16" t="s">
        <v>8744</v>
      </c>
      <c r="H8413" s="1"/>
      <c r="J8413"/>
      <c r="AC8413" s="5">
        <v>45433</v>
      </c>
      <c r="AD8413" t="s">
        <v>14552</v>
      </c>
      <c r="AE8413" t="s">
        <v>266</v>
      </c>
      <c r="AF8413">
        <f>MONTH(Table1[[#This Row],[Date Sent]])</f>
        <v>5</v>
      </c>
      <c r="AG8413">
        <f>YEAR(Table1[[#This Row],[Date Sent]])</f>
        <v>2024</v>
      </c>
      <c r="AH8413"/>
    </row>
    <row r="8414" spans="1:34" x14ac:dyDescent="0.2">
      <c r="A8414" t="s">
        <v>458</v>
      </c>
      <c r="B8414" t="s">
        <v>8738</v>
      </c>
      <c r="C8414" s="1">
        <v>28.44</v>
      </c>
      <c r="D8414" s="5">
        <v>45420</v>
      </c>
      <c r="E8414" t="s">
        <v>21</v>
      </c>
      <c r="F8414" t="s">
        <v>18</v>
      </c>
      <c r="G8414" s="16" t="s">
        <v>8741</v>
      </c>
      <c r="H8414" s="1"/>
      <c r="J8414"/>
      <c r="AC8414" s="5">
        <v>45433</v>
      </c>
      <c r="AD8414" t="s">
        <v>14552</v>
      </c>
      <c r="AE8414" t="s">
        <v>266</v>
      </c>
      <c r="AF8414">
        <f>MONTH(Table1[[#This Row],[Date Sent]])</f>
        <v>5</v>
      </c>
      <c r="AG8414">
        <f>YEAR(Table1[[#This Row],[Date Sent]])</f>
        <v>2024</v>
      </c>
      <c r="AH8414"/>
    </row>
    <row r="8415" spans="1:34" x14ac:dyDescent="0.2">
      <c r="A8415" t="s">
        <v>458</v>
      </c>
      <c r="B8415" t="s">
        <v>8738</v>
      </c>
      <c r="C8415" s="1">
        <v>56.98</v>
      </c>
      <c r="D8415" s="5">
        <v>45421</v>
      </c>
      <c r="E8415" t="s">
        <v>21</v>
      </c>
      <c r="F8415" t="s">
        <v>17</v>
      </c>
      <c r="G8415" s="16" t="s">
        <v>8745</v>
      </c>
      <c r="H8415" s="1"/>
      <c r="J8415"/>
      <c r="AC8415" s="5">
        <v>45433</v>
      </c>
      <c r="AD8415" t="s">
        <v>14552</v>
      </c>
      <c r="AE8415" t="s">
        <v>266</v>
      </c>
      <c r="AF8415">
        <f>MONTH(Table1[[#This Row],[Date Sent]])</f>
        <v>5</v>
      </c>
      <c r="AG8415">
        <f>YEAR(Table1[[#This Row],[Date Sent]])</f>
        <v>2024</v>
      </c>
      <c r="AH8415"/>
    </row>
    <row r="8416" spans="1:34" x14ac:dyDescent="0.2">
      <c r="A8416" t="s">
        <v>458</v>
      </c>
      <c r="B8416" t="s">
        <v>8738</v>
      </c>
      <c r="C8416" s="1">
        <v>35.93</v>
      </c>
      <c r="D8416" s="5">
        <v>45422</v>
      </c>
      <c r="E8416" t="s">
        <v>21</v>
      </c>
      <c r="F8416" t="s">
        <v>15</v>
      </c>
      <c r="G8416" s="16" t="s">
        <v>8746</v>
      </c>
      <c r="H8416" s="1"/>
      <c r="J8416"/>
      <c r="AC8416" s="5">
        <v>45433</v>
      </c>
      <c r="AD8416" t="s">
        <v>14552</v>
      </c>
      <c r="AE8416" t="s">
        <v>266</v>
      </c>
      <c r="AF8416">
        <f>MONTH(Table1[[#This Row],[Date Sent]])</f>
        <v>5</v>
      </c>
      <c r="AG8416">
        <f>YEAR(Table1[[#This Row],[Date Sent]])</f>
        <v>2024</v>
      </c>
      <c r="AH8416"/>
    </row>
    <row r="8417" spans="1:34" x14ac:dyDescent="0.2">
      <c r="A8417" t="s">
        <v>5802</v>
      </c>
      <c r="B8417" t="s">
        <v>8747</v>
      </c>
      <c r="C8417" s="1">
        <v>41.03</v>
      </c>
      <c r="D8417" s="5">
        <v>45416</v>
      </c>
      <c r="E8417" t="s">
        <v>22</v>
      </c>
      <c r="F8417" t="s">
        <v>53</v>
      </c>
      <c r="G8417" s="16" t="s">
        <v>8748</v>
      </c>
      <c r="H8417" s="1"/>
      <c r="J8417"/>
      <c r="AC8417" s="5">
        <v>45433</v>
      </c>
      <c r="AD8417" t="s">
        <v>11649</v>
      </c>
      <c r="AE8417" t="s">
        <v>11649</v>
      </c>
      <c r="AF8417">
        <f>MONTH(Table1[[#This Row],[Date Sent]])</f>
        <v>5</v>
      </c>
      <c r="AG8417">
        <f>YEAR(Table1[[#This Row],[Date Sent]])</f>
        <v>2024</v>
      </c>
      <c r="AH8417"/>
    </row>
    <row r="8418" spans="1:34" x14ac:dyDescent="0.2">
      <c r="A8418" t="s">
        <v>5802</v>
      </c>
      <c r="B8418" t="s">
        <v>8747</v>
      </c>
      <c r="C8418" s="1">
        <v>11.1</v>
      </c>
      <c r="D8418" s="5">
        <v>45417</v>
      </c>
      <c r="E8418" t="s">
        <v>25</v>
      </c>
      <c r="F8418" t="s">
        <v>33</v>
      </c>
      <c r="G8418" s="16" t="s">
        <v>8749</v>
      </c>
      <c r="H8418" s="1"/>
      <c r="J8418"/>
      <c r="AC8418" s="5">
        <v>45433</v>
      </c>
      <c r="AD8418" t="s">
        <v>11649</v>
      </c>
      <c r="AE8418" t="s">
        <v>11649</v>
      </c>
      <c r="AF8418">
        <f>MONTH(Table1[[#This Row],[Date Sent]])</f>
        <v>5</v>
      </c>
      <c r="AG8418">
        <f>YEAR(Table1[[#This Row],[Date Sent]])</f>
        <v>2024</v>
      </c>
      <c r="AH8418"/>
    </row>
    <row r="8419" spans="1:34" x14ac:dyDescent="0.2">
      <c r="A8419" t="s">
        <v>5802</v>
      </c>
      <c r="B8419" t="s">
        <v>8747</v>
      </c>
      <c r="C8419" s="1">
        <v>147.61000000000001</v>
      </c>
      <c r="D8419" s="5">
        <v>45420</v>
      </c>
      <c r="E8419" t="s">
        <v>21</v>
      </c>
      <c r="F8419" t="s">
        <v>33</v>
      </c>
      <c r="G8419" s="16" t="s">
        <v>8750</v>
      </c>
      <c r="H8419" s="1"/>
      <c r="J8419"/>
      <c r="AC8419" s="5">
        <v>45433</v>
      </c>
      <c r="AD8419" t="s">
        <v>11649</v>
      </c>
      <c r="AE8419" t="s">
        <v>11649</v>
      </c>
      <c r="AF8419">
        <f>MONTH(Table1[[#This Row],[Date Sent]])</f>
        <v>5</v>
      </c>
      <c r="AG8419">
        <f>YEAR(Table1[[#This Row],[Date Sent]])</f>
        <v>2024</v>
      </c>
      <c r="AH8419"/>
    </row>
    <row r="8420" spans="1:34" x14ac:dyDescent="0.2">
      <c r="A8420" t="s">
        <v>5802</v>
      </c>
      <c r="B8420" t="s">
        <v>8747</v>
      </c>
      <c r="C8420" s="1">
        <v>11.75</v>
      </c>
      <c r="D8420" s="5">
        <v>45422</v>
      </c>
      <c r="E8420" t="s">
        <v>25</v>
      </c>
      <c r="F8420" t="s">
        <v>39</v>
      </c>
      <c r="G8420" s="16" t="s">
        <v>8751</v>
      </c>
      <c r="H8420" s="1"/>
      <c r="J8420"/>
      <c r="AC8420" s="5">
        <v>45433</v>
      </c>
      <c r="AD8420" t="s">
        <v>11649</v>
      </c>
      <c r="AE8420" t="s">
        <v>11649</v>
      </c>
      <c r="AF8420">
        <f>MONTH(Table1[[#This Row],[Date Sent]])</f>
        <v>5</v>
      </c>
      <c r="AG8420">
        <f>YEAR(Table1[[#This Row],[Date Sent]])</f>
        <v>2024</v>
      </c>
      <c r="AH8420"/>
    </row>
    <row r="8421" spans="1:34" x14ac:dyDescent="0.2">
      <c r="A8421" t="s">
        <v>5802</v>
      </c>
      <c r="B8421" t="s">
        <v>8747</v>
      </c>
      <c r="C8421" s="1">
        <v>29.25</v>
      </c>
      <c r="D8421" s="5">
        <v>45422</v>
      </c>
      <c r="E8421" t="s">
        <v>25</v>
      </c>
      <c r="F8421" t="s">
        <v>39</v>
      </c>
      <c r="G8421" s="16" t="s">
        <v>8752</v>
      </c>
      <c r="H8421" s="1"/>
      <c r="J8421"/>
      <c r="AC8421" s="5">
        <v>45433</v>
      </c>
      <c r="AD8421" t="s">
        <v>11649</v>
      </c>
      <c r="AE8421" t="s">
        <v>11649</v>
      </c>
      <c r="AF8421">
        <f>MONTH(Table1[[#This Row],[Date Sent]])</f>
        <v>5</v>
      </c>
      <c r="AG8421">
        <f>YEAR(Table1[[#This Row],[Date Sent]])</f>
        <v>2024</v>
      </c>
      <c r="AH8421"/>
    </row>
    <row r="8422" spans="1:34" x14ac:dyDescent="0.2">
      <c r="A8422" t="s">
        <v>5802</v>
      </c>
      <c r="B8422" t="s">
        <v>8747</v>
      </c>
      <c r="C8422" s="1">
        <v>11.6</v>
      </c>
      <c r="D8422" s="5">
        <v>45423</v>
      </c>
      <c r="E8422" t="s">
        <v>27</v>
      </c>
      <c r="F8422" t="s">
        <v>39</v>
      </c>
      <c r="G8422" s="16" t="s">
        <v>8753</v>
      </c>
      <c r="H8422" s="1"/>
      <c r="J8422"/>
      <c r="AC8422" s="5">
        <v>45433</v>
      </c>
      <c r="AD8422" t="s">
        <v>11649</v>
      </c>
      <c r="AE8422" t="s">
        <v>11649</v>
      </c>
      <c r="AF8422">
        <f>MONTH(Table1[[#This Row],[Date Sent]])</f>
        <v>5</v>
      </c>
      <c r="AG8422">
        <f>YEAR(Table1[[#This Row],[Date Sent]])</f>
        <v>2024</v>
      </c>
      <c r="AH8422"/>
    </row>
    <row r="8423" spans="1:34" x14ac:dyDescent="0.2">
      <c r="A8423" t="s">
        <v>5802</v>
      </c>
      <c r="B8423" t="s">
        <v>8747</v>
      </c>
      <c r="C8423" s="1">
        <v>18.829999999999998</v>
      </c>
      <c r="D8423" s="5">
        <v>45423</v>
      </c>
      <c r="E8423" t="s">
        <v>27</v>
      </c>
      <c r="F8423" t="s">
        <v>17</v>
      </c>
      <c r="G8423" s="16" t="s">
        <v>8754</v>
      </c>
      <c r="H8423" s="1"/>
      <c r="J8423"/>
      <c r="AC8423" s="5">
        <v>45433</v>
      </c>
      <c r="AD8423" t="s">
        <v>11649</v>
      </c>
      <c r="AE8423" t="s">
        <v>11649</v>
      </c>
      <c r="AF8423">
        <f>MONTH(Table1[[#This Row],[Date Sent]])</f>
        <v>5</v>
      </c>
      <c r="AG8423">
        <f>YEAR(Table1[[#This Row],[Date Sent]])</f>
        <v>2024</v>
      </c>
      <c r="AH8423"/>
    </row>
    <row r="8424" spans="1:34" x14ac:dyDescent="0.2">
      <c r="A8424" t="s">
        <v>142</v>
      </c>
      <c r="B8424" t="s">
        <v>8755</v>
      </c>
      <c r="C8424" s="1">
        <v>471.88</v>
      </c>
      <c r="D8424" s="5">
        <v>45419</v>
      </c>
      <c r="E8424" t="s">
        <v>13</v>
      </c>
      <c r="F8424" t="s">
        <v>33</v>
      </c>
      <c r="G8424" s="16" t="s">
        <v>8756</v>
      </c>
      <c r="H8424" s="1"/>
      <c r="J8424"/>
      <c r="AC8424" s="5">
        <v>45433</v>
      </c>
      <c r="AD8424" t="s">
        <v>14682</v>
      </c>
      <c r="AE8424" t="s">
        <v>198</v>
      </c>
      <c r="AF8424">
        <f>MONTH(Table1[[#This Row],[Date Sent]])</f>
        <v>5</v>
      </c>
      <c r="AG8424">
        <f>YEAR(Table1[[#This Row],[Date Sent]])</f>
        <v>2024</v>
      </c>
      <c r="AH8424"/>
    </row>
    <row r="8425" spans="1:34" x14ac:dyDescent="0.2">
      <c r="A8425" t="s">
        <v>694</v>
      </c>
      <c r="B8425" t="s">
        <v>8757</v>
      </c>
      <c r="C8425" s="1">
        <v>323.68</v>
      </c>
      <c r="D8425" s="5">
        <v>45414</v>
      </c>
      <c r="E8425" t="s">
        <v>21</v>
      </c>
      <c r="F8425" t="s">
        <v>33</v>
      </c>
      <c r="G8425" s="16" t="s">
        <v>2957</v>
      </c>
      <c r="H8425" s="1"/>
      <c r="J8425"/>
      <c r="AC8425" s="5">
        <v>45433</v>
      </c>
      <c r="AD8425" t="s">
        <v>14683</v>
      </c>
      <c r="AE8425" t="s">
        <v>198</v>
      </c>
      <c r="AF8425">
        <f>MONTH(Table1[[#This Row],[Date Sent]])</f>
        <v>5</v>
      </c>
      <c r="AG8425">
        <f>YEAR(Table1[[#This Row],[Date Sent]])</f>
        <v>2024</v>
      </c>
      <c r="AH8425"/>
    </row>
    <row r="8426" spans="1:34" x14ac:dyDescent="0.2">
      <c r="A8426" t="s">
        <v>694</v>
      </c>
      <c r="B8426" t="s">
        <v>8757</v>
      </c>
      <c r="C8426" s="1">
        <v>85.47</v>
      </c>
      <c r="D8426" s="5">
        <v>45414</v>
      </c>
      <c r="E8426" t="s">
        <v>21</v>
      </c>
      <c r="F8426" t="s">
        <v>17</v>
      </c>
      <c r="G8426" s="16" t="s">
        <v>2447</v>
      </c>
      <c r="H8426" s="1"/>
      <c r="J8426"/>
      <c r="AC8426" s="5">
        <v>45433</v>
      </c>
      <c r="AD8426" t="s">
        <v>14683</v>
      </c>
      <c r="AE8426" t="s">
        <v>198</v>
      </c>
      <c r="AF8426">
        <f>MONTH(Table1[[#This Row],[Date Sent]])</f>
        <v>5</v>
      </c>
      <c r="AG8426">
        <f>YEAR(Table1[[#This Row],[Date Sent]])</f>
        <v>2024</v>
      </c>
      <c r="AH8426"/>
    </row>
    <row r="8427" spans="1:34" x14ac:dyDescent="0.2">
      <c r="A8427" t="s">
        <v>694</v>
      </c>
      <c r="B8427" t="s">
        <v>8757</v>
      </c>
      <c r="C8427" s="1">
        <v>503.93</v>
      </c>
      <c r="D8427" s="5">
        <v>45417</v>
      </c>
      <c r="E8427" t="s">
        <v>21</v>
      </c>
      <c r="F8427" t="s">
        <v>33</v>
      </c>
      <c r="G8427" s="16" t="s">
        <v>8758</v>
      </c>
      <c r="H8427" s="1"/>
      <c r="J8427"/>
      <c r="AC8427" s="5">
        <v>45433</v>
      </c>
      <c r="AD8427" t="s">
        <v>14683</v>
      </c>
      <c r="AE8427" t="s">
        <v>198</v>
      </c>
      <c r="AF8427">
        <f>MONTH(Table1[[#This Row],[Date Sent]])</f>
        <v>5</v>
      </c>
      <c r="AG8427">
        <f>YEAR(Table1[[#This Row],[Date Sent]])</f>
        <v>2024</v>
      </c>
      <c r="AH8427"/>
    </row>
    <row r="8428" spans="1:34" x14ac:dyDescent="0.2">
      <c r="A8428" t="s">
        <v>694</v>
      </c>
      <c r="B8428" t="s">
        <v>8757</v>
      </c>
      <c r="C8428" s="1">
        <v>83.25</v>
      </c>
      <c r="D8428" s="5">
        <v>45418</v>
      </c>
      <c r="E8428" t="s">
        <v>21</v>
      </c>
      <c r="F8428" t="s">
        <v>918</v>
      </c>
      <c r="G8428" s="16" t="s">
        <v>8759</v>
      </c>
      <c r="H8428" s="1"/>
      <c r="J8428"/>
      <c r="AC8428" s="5">
        <v>45433</v>
      </c>
      <c r="AD8428" t="s">
        <v>14683</v>
      </c>
      <c r="AE8428" t="s">
        <v>198</v>
      </c>
      <c r="AF8428">
        <f>MONTH(Table1[[#This Row],[Date Sent]])</f>
        <v>5</v>
      </c>
      <c r="AG8428">
        <f>YEAR(Table1[[#This Row],[Date Sent]])</f>
        <v>2024</v>
      </c>
      <c r="AH8428"/>
    </row>
    <row r="8429" spans="1:34" x14ac:dyDescent="0.2">
      <c r="A8429" t="s">
        <v>8760</v>
      </c>
      <c r="B8429" t="s">
        <v>8761</v>
      </c>
      <c r="C8429" s="1">
        <v>11.99</v>
      </c>
      <c r="D8429" s="5">
        <v>45410</v>
      </c>
      <c r="E8429" t="s">
        <v>21</v>
      </c>
      <c r="F8429" t="s">
        <v>33</v>
      </c>
      <c r="G8429" s="16" t="s">
        <v>8762</v>
      </c>
      <c r="H8429" s="1"/>
      <c r="J8429"/>
      <c r="AC8429" s="5">
        <v>45433</v>
      </c>
      <c r="AD8429" t="s">
        <v>14560</v>
      </c>
      <c r="AE8429" t="s">
        <v>174</v>
      </c>
      <c r="AF8429">
        <f>MONTH(Table1[[#This Row],[Date Sent]])</f>
        <v>5</v>
      </c>
      <c r="AG8429">
        <f>YEAR(Table1[[#This Row],[Date Sent]])</f>
        <v>2024</v>
      </c>
      <c r="AH8429"/>
    </row>
    <row r="8430" spans="1:34" x14ac:dyDescent="0.2">
      <c r="A8430" t="s">
        <v>796</v>
      </c>
      <c r="B8430" t="s">
        <v>8763</v>
      </c>
      <c r="C8430" s="1">
        <v>22.19</v>
      </c>
      <c r="D8430" s="5">
        <v>45421</v>
      </c>
      <c r="E8430" t="s">
        <v>8</v>
      </c>
      <c r="F8430" t="s">
        <v>39</v>
      </c>
      <c r="G8430" s="16" t="s">
        <v>8764</v>
      </c>
      <c r="H8430" s="1"/>
      <c r="J8430"/>
      <c r="AC8430" s="5">
        <v>45433</v>
      </c>
      <c r="AD8430" t="s">
        <v>11585</v>
      </c>
      <c r="AE8430" t="s">
        <v>198</v>
      </c>
      <c r="AF8430">
        <f>MONTH(Table1[[#This Row],[Date Sent]])</f>
        <v>5</v>
      </c>
      <c r="AG8430">
        <f>YEAR(Table1[[#This Row],[Date Sent]])</f>
        <v>2024</v>
      </c>
      <c r="AH8430"/>
    </row>
    <row r="8431" spans="1:34" x14ac:dyDescent="0.2">
      <c r="A8431" t="s">
        <v>796</v>
      </c>
      <c r="B8431" t="s">
        <v>8763</v>
      </c>
      <c r="C8431" s="1">
        <v>8.82</v>
      </c>
      <c r="D8431" s="5">
        <v>45421</v>
      </c>
      <c r="E8431" t="s">
        <v>8</v>
      </c>
      <c r="F8431" t="s">
        <v>39</v>
      </c>
      <c r="G8431" s="16" t="s">
        <v>8765</v>
      </c>
      <c r="H8431" s="1"/>
      <c r="J8431"/>
      <c r="AC8431" s="5">
        <v>45433</v>
      </c>
      <c r="AD8431" t="s">
        <v>11585</v>
      </c>
      <c r="AE8431" t="s">
        <v>198</v>
      </c>
      <c r="AF8431">
        <f>MONTH(Table1[[#This Row],[Date Sent]])</f>
        <v>5</v>
      </c>
      <c r="AG8431">
        <f>YEAR(Table1[[#This Row],[Date Sent]])</f>
        <v>2024</v>
      </c>
      <c r="AH8431"/>
    </row>
    <row r="8432" spans="1:34" x14ac:dyDescent="0.2">
      <c r="A8432" t="s">
        <v>796</v>
      </c>
      <c r="B8432" t="s">
        <v>8763</v>
      </c>
      <c r="C8432" s="1">
        <v>2.9</v>
      </c>
      <c r="D8432" s="5">
        <v>45422</v>
      </c>
      <c r="E8432" t="s">
        <v>8</v>
      </c>
      <c r="F8432" t="s">
        <v>39</v>
      </c>
      <c r="G8432" s="16" t="s">
        <v>8766</v>
      </c>
      <c r="H8432" s="1"/>
      <c r="J8432"/>
      <c r="AC8432" s="5">
        <v>45433</v>
      </c>
      <c r="AD8432" t="s">
        <v>11585</v>
      </c>
      <c r="AE8432" t="s">
        <v>198</v>
      </c>
      <c r="AF8432">
        <f>MONTH(Table1[[#This Row],[Date Sent]])</f>
        <v>5</v>
      </c>
      <c r="AG8432">
        <f>YEAR(Table1[[#This Row],[Date Sent]])</f>
        <v>2024</v>
      </c>
      <c r="AH8432"/>
    </row>
    <row r="8433" spans="1:34" x14ac:dyDescent="0.2">
      <c r="A8433" t="s">
        <v>796</v>
      </c>
      <c r="B8433" t="s">
        <v>8763</v>
      </c>
      <c r="C8433" s="1">
        <v>34.549999999999997</v>
      </c>
      <c r="D8433" s="5">
        <v>45426</v>
      </c>
      <c r="E8433" t="s">
        <v>8</v>
      </c>
      <c r="F8433" t="s">
        <v>39</v>
      </c>
      <c r="G8433" s="16" t="s">
        <v>8767</v>
      </c>
      <c r="H8433" s="1"/>
      <c r="J8433"/>
      <c r="AC8433" s="5">
        <v>45433</v>
      </c>
      <c r="AD8433" t="s">
        <v>11585</v>
      </c>
      <c r="AE8433" t="s">
        <v>198</v>
      </c>
      <c r="AF8433">
        <f>MONTH(Table1[[#This Row],[Date Sent]])</f>
        <v>5</v>
      </c>
      <c r="AG8433">
        <f>YEAR(Table1[[#This Row],[Date Sent]])</f>
        <v>2024</v>
      </c>
      <c r="AH8433"/>
    </row>
    <row r="8434" spans="1:34" x14ac:dyDescent="0.2">
      <c r="A8434" t="s">
        <v>482</v>
      </c>
      <c r="B8434" t="s">
        <v>8768</v>
      </c>
      <c r="C8434" s="1">
        <v>165.7</v>
      </c>
      <c r="D8434" s="5">
        <v>45413</v>
      </c>
      <c r="E8434" t="s">
        <v>33</v>
      </c>
      <c r="F8434" t="s">
        <v>39</v>
      </c>
      <c r="G8434" s="16" t="s">
        <v>8769</v>
      </c>
      <c r="H8434" s="1"/>
      <c r="J8434"/>
      <c r="AC8434" s="5">
        <v>45433</v>
      </c>
      <c r="AD8434" t="s">
        <v>13354</v>
      </c>
      <c r="AE8434" t="s">
        <v>475</v>
      </c>
      <c r="AF8434">
        <f>MONTH(Table1[[#This Row],[Date Sent]])</f>
        <v>5</v>
      </c>
      <c r="AG8434">
        <f>YEAR(Table1[[#This Row],[Date Sent]])</f>
        <v>2024</v>
      </c>
      <c r="AH8434"/>
    </row>
    <row r="8435" spans="1:34" x14ac:dyDescent="0.2">
      <c r="A8435" t="s">
        <v>482</v>
      </c>
      <c r="B8435" t="s">
        <v>8768</v>
      </c>
      <c r="C8435" s="1">
        <v>183.9</v>
      </c>
      <c r="D8435" s="5">
        <v>45420</v>
      </c>
      <c r="E8435" t="s">
        <v>21</v>
      </c>
      <c r="F8435" t="s">
        <v>918</v>
      </c>
      <c r="G8435" s="16" t="s">
        <v>8770</v>
      </c>
      <c r="H8435" s="1">
        <v>119.9</v>
      </c>
      <c r="I8435" t="s">
        <v>10</v>
      </c>
      <c r="J8435" t="s">
        <v>8771</v>
      </c>
      <c r="K8435" s="1">
        <v>15.98</v>
      </c>
      <c r="L8435" t="s">
        <v>16</v>
      </c>
      <c r="M8435" t="s">
        <v>1057</v>
      </c>
      <c r="N8435" s="1">
        <v>48.019999999999996</v>
      </c>
      <c r="O8435" t="s">
        <v>17</v>
      </c>
      <c r="P8435" t="s">
        <v>7952</v>
      </c>
      <c r="AC8435" s="5">
        <v>45433</v>
      </c>
      <c r="AD8435" t="s">
        <v>13354</v>
      </c>
      <c r="AE8435" t="s">
        <v>475</v>
      </c>
      <c r="AF8435">
        <f>MONTH(Table1[[#This Row],[Date Sent]])</f>
        <v>5</v>
      </c>
      <c r="AG8435">
        <f>YEAR(Table1[[#This Row],[Date Sent]])</f>
        <v>2024</v>
      </c>
      <c r="AH8435"/>
    </row>
    <row r="8436" spans="1:34" x14ac:dyDescent="0.2">
      <c r="A8436" t="s">
        <v>1893</v>
      </c>
      <c r="B8436" t="s">
        <v>8772</v>
      </c>
      <c r="C8436" s="1">
        <v>133.15</v>
      </c>
      <c r="D8436" s="5">
        <v>45397</v>
      </c>
      <c r="E8436" t="s">
        <v>32</v>
      </c>
      <c r="F8436" t="s">
        <v>14</v>
      </c>
      <c r="G8436" s="16" t="s">
        <v>8773</v>
      </c>
      <c r="H8436" s="1"/>
      <c r="J8436"/>
      <c r="AC8436" s="5">
        <v>45433</v>
      </c>
      <c r="AD8436" t="s">
        <v>14712</v>
      </c>
      <c r="AE8436" t="s">
        <v>475</v>
      </c>
      <c r="AF8436">
        <f>MONTH(Table1[[#This Row],[Date Sent]])</f>
        <v>5</v>
      </c>
      <c r="AG8436">
        <f>YEAR(Table1[[#This Row],[Date Sent]])</f>
        <v>2024</v>
      </c>
      <c r="AH8436"/>
    </row>
    <row r="8437" spans="1:34" x14ac:dyDescent="0.2">
      <c r="A8437" t="s">
        <v>1893</v>
      </c>
      <c r="B8437" t="s">
        <v>8772</v>
      </c>
      <c r="C8437" s="1">
        <v>828.7</v>
      </c>
      <c r="D8437" s="5">
        <v>45408</v>
      </c>
      <c r="E8437" t="s">
        <v>23</v>
      </c>
      <c r="F8437" t="s">
        <v>39</v>
      </c>
      <c r="G8437" s="16" t="s">
        <v>8774</v>
      </c>
      <c r="H8437" s="1"/>
      <c r="J8437"/>
      <c r="AC8437" s="5">
        <v>45433</v>
      </c>
      <c r="AD8437" t="s">
        <v>14712</v>
      </c>
      <c r="AE8437" t="s">
        <v>475</v>
      </c>
      <c r="AF8437">
        <f>MONTH(Table1[[#This Row],[Date Sent]])</f>
        <v>5</v>
      </c>
      <c r="AG8437">
        <f>YEAR(Table1[[#This Row],[Date Sent]])</f>
        <v>2024</v>
      </c>
      <c r="AH8437"/>
    </row>
    <row r="8438" spans="1:34" x14ac:dyDescent="0.2">
      <c r="A8438" t="s">
        <v>1893</v>
      </c>
      <c r="B8438" t="s">
        <v>8772</v>
      </c>
      <c r="C8438" s="1">
        <v>4.8899999999999997</v>
      </c>
      <c r="D8438" s="5">
        <v>45411</v>
      </c>
      <c r="E8438" t="s">
        <v>20</v>
      </c>
      <c r="F8438" t="s">
        <v>39</v>
      </c>
      <c r="G8438" s="16" t="s">
        <v>1613</v>
      </c>
      <c r="H8438" s="1"/>
      <c r="J8438"/>
      <c r="AC8438" s="5">
        <v>45433</v>
      </c>
      <c r="AD8438" t="s">
        <v>14712</v>
      </c>
      <c r="AE8438" t="s">
        <v>475</v>
      </c>
      <c r="AF8438">
        <f>MONTH(Table1[[#This Row],[Date Sent]])</f>
        <v>5</v>
      </c>
      <c r="AG8438">
        <f>YEAR(Table1[[#This Row],[Date Sent]])</f>
        <v>2024</v>
      </c>
      <c r="AH8438"/>
    </row>
    <row r="8439" spans="1:34" x14ac:dyDescent="0.2">
      <c r="A8439" t="s">
        <v>1893</v>
      </c>
      <c r="B8439" t="s">
        <v>8772</v>
      </c>
      <c r="C8439" s="1">
        <v>215.55</v>
      </c>
      <c r="D8439" s="5">
        <v>45415</v>
      </c>
      <c r="E8439" t="s">
        <v>21</v>
      </c>
      <c r="F8439" t="s">
        <v>918</v>
      </c>
      <c r="G8439" s="16" t="s">
        <v>8775</v>
      </c>
      <c r="H8439" s="1">
        <v>32.590000000000003</v>
      </c>
      <c r="I8439" t="s">
        <v>15</v>
      </c>
      <c r="J8439" t="s">
        <v>8776</v>
      </c>
      <c r="K8439" s="1">
        <v>43.084000000000003</v>
      </c>
      <c r="L8439" t="s">
        <v>33</v>
      </c>
      <c r="M8439" t="s">
        <v>8777</v>
      </c>
      <c r="N8439" s="1">
        <v>139.88</v>
      </c>
      <c r="O8439" t="s">
        <v>18</v>
      </c>
      <c r="P8439" t="s">
        <v>8778</v>
      </c>
      <c r="AC8439" s="5">
        <v>45433</v>
      </c>
      <c r="AD8439" t="s">
        <v>14712</v>
      </c>
      <c r="AE8439" t="s">
        <v>475</v>
      </c>
      <c r="AF8439">
        <f>MONTH(Table1[[#This Row],[Date Sent]])</f>
        <v>5</v>
      </c>
      <c r="AG8439">
        <f>YEAR(Table1[[#This Row],[Date Sent]])</f>
        <v>2024</v>
      </c>
      <c r="AH8439"/>
    </row>
    <row r="8440" spans="1:34" x14ac:dyDescent="0.2">
      <c r="A8440" t="s">
        <v>1893</v>
      </c>
      <c r="B8440" t="s">
        <v>8772</v>
      </c>
      <c r="C8440" s="1">
        <v>59.73</v>
      </c>
      <c r="D8440" s="5">
        <v>45422</v>
      </c>
      <c r="E8440" t="s">
        <v>24</v>
      </c>
      <c r="F8440" t="s">
        <v>18</v>
      </c>
      <c r="G8440" s="16" t="s">
        <v>984</v>
      </c>
      <c r="H8440" s="1"/>
      <c r="J8440"/>
      <c r="AC8440" s="5">
        <v>45433</v>
      </c>
      <c r="AD8440" t="s">
        <v>14712</v>
      </c>
      <c r="AE8440" t="s">
        <v>475</v>
      </c>
      <c r="AF8440">
        <f>MONTH(Table1[[#This Row],[Date Sent]])</f>
        <v>5</v>
      </c>
      <c r="AG8440">
        <f>YEAR(Table1[[#This Row],[Date Sent]])</f>
        <v>2024</v>
      </c>
      <c r="AH8440"/>
    </row>
    <row r="8441" spans="1:34" x14ac:dyDescent="0.2">
      <c r="A8441" t="s">
        <v>2196</v>
      </c>
      <c r="B8441" t="s">
        <v>8779</v>
      </c>
      <c r="C8441" s="1">
        <v>31.89</v>
      </c>
      <c r="D8441" s="5">
        <v>45407</v>
      </c>
      <c r="E8441" t="s">
        <v>33</v>
      </c>
      <c r="F8441" t="s">
        <v>39</v>
      </c>
      <c r="G8441" s="16" t="s">
        <v>8780</v>
      </c>
      <c r="H8441" s="1"/>
      <c r="J8441"/>
      <c r="AC8441" s="5">
        <v>45433</v>
      </c>
      <c r="AD8441" t="s">
        <v>13459</v>
      </c>
      <c r="AE8441" t="s">
        <v>182</v>
      </c>
      <c r="AF8441">
        <f>MONTH(Table1[[#This Row],[Date Sent]])</f>
        <v>5</v>
      </c>
      <c r="AG8441">
        <f>YEAR(Table1[[#This Row],[Date Sent]])</f>
        <v>2024</v>
      </c>
      <c r="AH8441"/>
    </row>
    <row r="8442" spans="1:34" x14ac:dyDescent="0.2">
      <c r="A8442" t="s">
        <v>2196</v>
      </c>
      <c r="B8442" t="s">
        <v>8779</v>
      </c>
      <c r="C8442" s="1">
        <v>7.15</v>
      </c>
      <c r="D8442" s="5">
        <v>45413</v>
      </c>
      <c r="E8442" t="s">
        <v>33</v>
      </c>
      <c r="F8442" t="s">
        <v>39</v>
      </c>
      <c r="G8442" s="16" t="s">
        <v>8781</v>
      </c>
      <c r="H8442" s="1"/>
      <c r="J8442"/>
      <c r="AC8442" s="5">
        <v>45433</v>
      </c>
      <c r="AD8442" t="s">
        <v>13459</v>
      </c>
      <c r="AE8442" t="s">
        <v>182</v>
      </c>
      <c r="AF8442">
        <f>MONTH(Table1[[#This Row],[Date Sent]])</f>
        <v>5</v>
      </c>
      <c r="AG8442">
        <f>YEAR(Table1[[#This Row],[Date Sent]])</f>
        <v>2024</v>
      </c>
      <c r="AH8442"/>
    </row>
    <row r="8443" spans="1:34" x14ac:dyDescent="0.2">
      <c r="A8443" t="s">
        <v>2196</v>
      </c>
      <c r="B8443" t="s">
        <v>8779</v>
      </c>
      <c r="C8443" s="1">
        <v>517.78</v>
      </c>
      <c r="D8443" s="5">
        <v>45414</v>
      </c>
      <c r="E8443" t="s">
        <v>17</v>
      </c>
      <c r="F8443" t="s">
        <v>25</v>
      </c>
      <c r="G8443" s="16" t="s">
        <v>8782</v>
      </c>
      <c r="H8443" s="1"/>
      <c r="J8443"/>
      <c r="AC8443" s="5">
        <v>45433</v>
      </c>
      <c r="AD8443" t="s">
        <v>13459</v>
      </c>
      <c r="AE8443" t="s">
        <v>182</v>
      </c>
      <c r="AF8443">
        <f>MONTH(Table1[[#This Row],[Date Sent]])</f>
        <v>5</v>
      </c>
      <c r="AG8443">
        <f>YEAR(Table1[[#This Row],[Date Sent]])</f>
        <v>2024</v>
      </c>
      <c r="AH8443"/>
    </row>
    <row r="8444" spans="1:34" x14ac:dyDescent="0.2">
      <c r="A8444" t="s">
        <v>2196</v>
      </c>
      <c r="B8444" t="s">
        <v>8779</v>
      </c>
      <c r="C8444" s="1">
        <v>770</v>
      </c>
      <c r="D8444" s="5">
        <v>45415</v>
      </c>
      <c r="E8444" t="s">
        <v>34</v>
      </c>
      <c r="F8444" t="s">
        <v>26</v>
      </c>
      <c r="G8444" s="16" t="s">
        <v>8783</v>
      </c>
      <c r="H8444" s="1"/>
      <c r="J8444"/>
      <c r="AC8444" s="5">
        <v>45433</v>
      </c>
      <c r="AD8444" t="s">
        <v>13459</v>
      </c>
      <c r="AE8444" t="s">
        <v>182</v>
      </c>
      <c r="AF8444">
        <f>MONTH(Table1[[#This Row],[Date Sent]])</f>
        <v>5</v>
      </c>
      <c r="AG8444">
        <f>YEAR(Table1[[#This Row],[Date Sent]])</f>
        <v>2024</v>
      </c>
      <c r="AH8444"/>
    </row>
    <row r="8445" spans="1:34" x14ac:dyDescent="0.2">
      <c r="A8445" t="s">
        <v>2196</v>
      </c>
      <c r="B8445" t="s">
        <v>8779</v>
      </c>
      <c r="C8445" s="1">
        <v>9.7100000000000009</v>
      </c>
      <c r="D8445" s="5">
        <v>45420</v>
      </c>
      <c r="E8445" t="s">
        <v>33</v>
      </c>
      <c r="F8445" t="s">
        <v>39</v>
      </c>
      <c r="G8445" s="16" t="s">
        <v>8784</v>
      </c>
      <c r="H8445" s="1"/>
      <c r="J8445"/>
      <c r="AC8445" s="5">
        <v>45433</v>
      </c>
      <c r="AD8445" t="s">
        <v>13459</v>
      </c>
      <c r="AE8445" t="s">
        <v>182</v>
      </c>
      <c r="AF8445">
        <f>MONTH(Table1[[#This Row],[Date Sent]])</f>
        <v>5</v>
      </c>
      <c r="AG8445">
        <f>YEAR(Table1[[#This Row],[Date Sent]])</f>
        <v>2024</v>
      </c>
      <c r="AH8445"/>
    </row>
    <row r="8446" spans="1:34" x14ac:dyDescent="0.2">
      <c r="A8446" t="s">
        <v>2196</v>
      </c>
      <c r="B8446" t="s">
        <v>8779</v>
      </c>
      <c r="C8446" s="1">
        <v>261.48</v>
      </c>
      <c r="D8446" s="5">
        <v>45422</v>
      </c>
      <c r="E8446" t="s">
        <v>25</v>
      </c>
      <c r="F8446" t="s">
        <v>17</v>
      </c>
      <c r="G8446" s="16" t="s">
        <v>8785</v>
      </c>
      <c r="H8446" s="1"/>
      <c r="J8446"/>
      <c r="AC8446" s="5">
        <v>45433</v>
      </c>
      <c r="AD8446" t="s">
        <v>13459</v>
      </c>
      <c r="AE8446" t="s">
        <v>182</v>
      </c>
      <c r="AF8446">
        <f>MONTH(Table1[[#This Row],[Date Sent]])</f>
        <v>5</v>
      </c>
      <c r="AG8446">
        <f>YEAR(Table1[[#This Row],[Date Sent]])</f>
        <v>2024</v>
      </c>
      <c r="AH8446"/>
    </row>
    <row r="8447" spans="1:34" x14ac:dyDescent="0.2">
      <c r="A8447" t="s">
        <v>8786</v>
      </c>
      <c r="B8447" t="s">
        <v>8787</v>
      </c>
      <c r="C8447" s="1">
        <v>52.85</v>
      </c>
      <c r="D8447" s="5">
        <v>45405</v>
      </c>
      <c r="E8447" t="s">
        <v>25</v>
      </c>
      <c r="F8447" t="s">
        <v>16</v>
      </c>
      <c r="G8447" s="16" t="s">
        <v>6604</v>
      </c>
      <c r="H8447" s="1"/>
      <c r="J8447"/>
      <c r="AC8447" s="5">
        <v>45433</v>
      </c>
      <c r="AD8447" t="s">
        <v>14596</v>
      </c>
      <c r="AE8447" t="s">
        <v>138</v>
      </c>
      <c r="AF8447">
        <f>MONTH(Table1[[#This Row],[Date Sent]])</f>
        <v>5</v>
      </c>
      <c r="AG8447">
        <f>YEAR(Table1[[#This Row],[Date Sent]])</f>
        <v>2024</v>
      </c>
      <c r="AH8447"/>
    </row>
    <row r="8448" spans="1:34" x14ac:dyDescent="0.2">
      <c r="A8448" t="s">
        <v>8786</v>
      </c>
      <c r="B8448" t="s">
        <v>8787</v>
      </c>
      <c r="C8448" s="1">
        <v>127.26</v>
      </c>
      <c r="D8448" s="5">
        <v>45406</v>
      </c>
      <c r="E8448" t="s">
        <v>25</v>
      </c>
      <c r="F8448" t="s">
        <v>33</v>
      </c>
      <c r="G8448" s="16" t="s">
        <v>8788</v>
      </c>
      <c r="H8448" s="1"/>
      <c r="J8448"/>
      <c r="AC8448" s="5">
        <v>45433</v>
      </c>
      <c r="AD8448" t="s">
        <v>14596</v>
      </c>
      <c r="AE8448" t="s">
        <v>138</v>
      </c>
      <c r="AF8448">
        <f>MONTH(Table1[[#This Row],[Date Sent]])</f>
        <v>5</v>
      </c>
      <c r="AG8448">
        <f>YEAR(Table1[[#This Row],[Date Sent]])</f>
        <v>2024</v>
      </c>
      <c r="AH8448"/>
    </row>
    <row r="8449" spans="1:34" x14ac:dyDescent="0.2">
      <c r="A8449" t="s">
        <v>8786</v>
      </c>
      <c r="B8449" t="s">
        <v>8787</v>
      </c>
      <c r="C8449" s="1">
        <v>27.52</v>
      </c>
      <c r="D8449" s="5">
        <v>45409</v>
      </c>
      <c r="E8449" t="s">
        <v>8</v>
      </c>
      <c r="F8449" t="s">
        <v>15</v>
      </c>
      <c r="G8449" s="16" t="s">
        <v>8789</v>
      </c>
      <c r="H8449" s="1"/>
      <c r="J8449"/>
      <c r="AC8449" s="5">
        <v>45433</v>
      </c>
      <c r="AD8449" t="s">
        <v>14596</v>
      </c>
      <c r="AE8449" t="s">
        <v>138</v>
      </c>
      <c r="AF8449">
        <f>MONTH(Table1[[#This Row],[Date Sent]])</f>
        <v>5</v>
      </c>
      <c r="AG8449">
        <f>YEAR(Table1[[#This Row],[Date Sent]])</f>
        <v>2024</v>
      </c>
      <c r="AH8449"/>
    </row>
    <row r="8450" spans="1:34" x14ac:dyDescent="0.2">
      <c r="A8450" t="s">
        <v>1539</v>
      </c>
      <c r="B8450" t="s">
        <v>8790</v>
      </c>
      <c r="C8450" s="1">
        <v>41.43</v>
      </c>
      <c r="D8450" s="5">
        <v>45402</v>
      </c>
      <c r="E8450" t="s">
        <v>21</v>
      </c>
      <c r="F8450" t="s">
        <v>918</v>
      </c>
      <c r="G8450" s="16" t="s">
        <v>8791</v>
      </c>
      <c r="H8450" s="1">
        <v>15.92</v>
      </c>
      <c r="I8450" t="s">
        <v>18</v>
      </c>
      <c r="J8450" t="s">
        <v>978</v>
      </c>
      <c r="K8450" s="1">
        <v>25.509999999999998</v>
      </c>
      <c r="L8450" t="s">
        <v>33</v>
      </c>
      <c r="M8450" t="s">
        <v>1602</v>
      </c>
      <c r="AC8450" s="5">
        <v>45433</v>
      </c>
      <c r="AD8450" t="s">
        <v>13695</v>
      </c>
      <c r="AE8450" t="s">
        <v>298</v>
      </c>
      <c r="AF8450">
        <f>MONTH(Table1[[#This Row],[Date Sent]])</f>
        <v>5</v>
      </c>
      <c r="AG8450">
        <f>YEAR(Table1[[#This Row],[Date Sent]])</f>
        <v>2024</v>
      </c>
      <c r="AH8450"/>
    </row>
    <row r="8451" spans="1:34" x14ac:dyDescent="0.2">
      <c r="A8451" t="s">
        <v>1539</v>
      </c>
      <c r="B8451" t="s">
        <v>8790</v>
      </c>
      <c r="C8451" s="1">
        <v>9.9700000000000006</v>
      </c>
      <c r="D8451" s="5">
        <v>45412</v>
      </c>
      <c r="E8451" t="s">
        <v>17</v>
      </c>
      <c r="F8451" t="s">
        <v>39</v>
      </c>
      <c r="G8451" s="16" t="s">
        <v>8792</v>
      </c>
      <c r="H8451" s="1"/>
      <c r="J8451"/>
      <c r="AC8451" s="5">
        <v>45433</v>
      </c>
      <c r="AD8451" t="s">
        <v>13695</v>
      </c>
      <c r="AE8451" t="s">
        <v>298</v>
      </c>
      <c r="AF8451">
        <f>MONTH(Table1[[#This Row],[Date Sent]])</f>
        <v>5</v>
      </c>
      <c r="AG8451">
        <f>YEAR(Table1[[#This Row],[Date Sent]])</f>
        <v>2024</v>
      </c>
      <c r="AH8451"/>
    </row>
    <row r="8452" spans="1:34" x14ac:dyDescent="0.2">
      <c r="A8452" t="s">
        <v>1539</v>
      </c>
      <c r="B8452" t="s">
        <v>8790</v>
      </c>
      <c r="C8452" s="1">
        <v>37.29</v>
      </c>
      <c r="D8452" s="5">
        <v>45414</v>
      </c>
      <c r="E8452" t="s">
        <v>21</v>
      </c>
      <c r="F8452" t="s">
        <v>918</v>
      </c>
      <c r="G8452" s="16" t="s">
        <v>4140</v>
      </c>
      <c r="H8452" s="1">
        <v>11.94</v>
      </c>
      <c r="I8452" t="s">
        <v>18</v>
      </c>
      <c r="J8452" t="s">
        <v>978</v>
      </c>
      <c r="K8452" s="1">
        <v>25.35</v>
      </c>
      <c r="L8452" t="s">
        <v>33</v>
      </c>
      <c r="M8452" t="s">
        <v>1602</v>
      </c>
      <c r="AC8452" s="5">
        <v>45433</v>
      </c>
      <c r="AD8452" t="s">
        <v>13695</v>
      </c>
      <c r="AE8452" t="s">
        <v>298</v>
      </c>
      <c r="AF8452">
        <f>MONTH(Table1[[#This Row],[Date Sent]])</f>
        <v>5</v>
      </c>
      <c r="AG8452">
        <f>YEAR(Table1[[#This Row],[Date Sent]])</f>
        <v>2024</v>
      </c>
      <c r="AH8452"/>
    </row>
    <row r="8453" spans="1:34" x14ac:dyDescent="0.2">
      <c r="A8453" t="s">
        <v>625</v>
      </c>
      <c r="B8453" t="s">
        <v>8793</v>
      </c>
      <c r="C8453" s="1">
        <v>48.09</v>
      </c>
      <c r="D8453" s="5">
        <v>45422</v>
      </c>
      <c r="E8453" t="s">
        <v>21</v>
      </c>
      <c r="F8453" t="s">
        <v>10</v>
      </c>
      <c r="G8453" s="16" t="s">
        <v>8794</v>
      </c>
      <c r="H8453" s="1"/>
      <c r="J8453"/>
      <c r="AC8453" s="5">
        <v>45433</v>
      </c>
      <c r="AD8453" t="s">
        <v>13298</v>
      </c>
      <c r="AE8453" t="s">
        <v>198</v>
      </c>
      <c r="AF8453">
        <f>MONTH(Table1[[#This Row],[Date Sent]])</f>
        <v>5</v>
      </c>
      <c r="AG8453">
        <f>YEAR(Table1[[#This Row],[Date Sent]])</f>
        <v>2024</v>
      </c>
      <c r="AH8453"/>
    </row>
    <row r="8454" spans="1:34" x14ac:dyDescent="0.2">
      <c r="A8454" t="s">
        <v>625</v>
      </c>
      <c r="B8454" t="s">
        <v>8793</v>
      </c>
      <c r="C8454" s="1">
        <v>173.79</v>
      </c>
      <c r="D8454" s="5">
        <v>45422</v>
      </c>
      <c r="E8454" t="s">
        <v>21</v>
      </c>
      <c r="F8454" t="s">
        <v>15</v>
      </c>
      <c r="G8454" s="16" t="s">
        <v>8795</v>
      </c>
      <c r="H8454" s="1"/>
      <c r="J8454"/>
      <c r="AC8454" s="5">
        <v>45433</v>
      </c>
      <c r="AD8454" t="s">
        <v>13298</v>
      </c>
      <c r="AE8454" t="s">
        <v>198</v>
      </c>
      <c r="AF8454">
        <f>MONTH(Table1[[#This Row],[Date Sent]])</f>
        <v>5</v>
      </c>
      <c r="AG8454">
        <f>YEAR(Table1[[#This Row],[Date Sent]])</f>
        <v>2024</v>
      </c>
      <c r="AH8454"/>
    </row>
    <row r="8455" spans="1:34" x14ac:dyDescent="0.2">
      <c r="A8455" t="s">
        <v>625</v>
      </c>
      <c r="B8455" t="s">
        <v>8793</v>
      </c>
      <c r="C8455" s="1">
        <v>52.22</v>
      </c>
      <c r="D8455" s="5">
        <v>45423</v>
      </c>
      <c r="E8455" t="s">
        <v>21</v>
      </c>
      <c r="F8455" t="s">
        <v>918</v>
      </c>
      <c r="G8455" s="16" t="str">
        <f>_xlfn.CONCAT(Table1[[#This Row],[Notes 1]],",",Table1[[#This Row],[Notes 2]],",",Table1[[#This Row],[Notes 3]])</f>
        <v>gatorade, water,detergent, trash bags, paper towels,</v>
      </c>
      <c r="H8455" s="1">
        <v>18.700000000000003</v>
      </c>
      <c r="I8455" t="s">
        <v>18</v>
      </c>
      <c r="J8455" t="s">
        <v>8465</v>
      </c>
      <c r="K8455" s="1">
        <v>33.519999999999996</v>
      </c>
      <c r="L8455" t="s">
        <v>33</v>
      </c>
      <c r="M8455" t="s">
        <v>8796</v>
      </c>
      <c r="AC8455" s="5">
        <v>45433</v>
      </c>
      <c r="AD8455" t="s">
        <v>13298</v>
      </c>
      <c r="AE8455" t="s">
        <v>198</v>
      </c>
      <c r="AF8455">
        <f>MONTH(Table1[[#This Row],[Date Sent]])</f>
        <v>5</v>
      </c>
      <c r="AG8455">
        <f>YEAR(Table1[[#This Row],[Date Sent]])</f>
        <v>2024</v>
      </c>
      <c r="AH8455"/>
    </row>
    <row r="8456" spans="1:34" x14ac:dyDescent="0.2">
      <c r="A8456" t="s">
        <v>625</v>
      </c>
      <c r="B8456" t="s">
        <v>8793</v>
      </c>
      <c r="C8456" s="1">
        <v>319.33999999999997</v>
      </c>
      <c r="D8456" s="5">
        <v>45425</v>
      </c>
      <c r="E8456" t="s">
        <v>21</v>
      </c>
      <c r="F8456" t="s">
        <v>33</v>
      </c>
      <c r="G8456" s="16" t="s">
        <v>8797</v>
      </c>
      <c r="H8456" s="1"/>
      <c r="J8456"/>
      <c r="AC8456" s="5">
        <v>45433</v>
      </c>
      <c r="AD8456" t="s">
        <v>13298</v>
      </c>
      <c r="AE8456" t="s">
        <v>198</v>
      </c>
      <c r="AF8456">
        <f>MONTH(Table1[[#This Row],[Date Sent]])</f>
        <v>5</v>
      </c>
      <c r="AG8456">
        <f>YEAR(Table1[[#This Row],[Date Sent]])</f>
        <v>2024</v>
      </c>
      <c r="AH8456"/>
    </row>
    <row r="8457" spans="1:34" x14ac:dyDescent="0.2">
      <c r="A8457" t="s">
        <v>597</v>
      </c>
      <c r="B8457" t="s">
        <v>8798</v>
      </c>
      <c r="C8457" s="1">
        <v>52.26</v>
      </c>
      <c r="D8457" s="5">
        <v>45370</v>
      </c>
      <c r="E8457" t="s">
        <v>21</v>
      </c>
      <c r="F8457" t="s">
        <v>33</v>
      </c>
      <c r="G8457" s="16" t="s">
        <v>8799</v>
      </c>
      <c r="H8457" s="1"/>
      <c r="J8457"/>
      <c r="AC8457" s="5">
        <v>45433</v>
      </c>
      <c r="AD8457" t="s">
        <v>14566</v>
      </c>
      <c r="AE8457" t="s">
        <v>198</v>
      </c>
      <c r="AF8457">
        <f>MONTH(Table1[[#This Row],[Date Sent]])</f>
        <v>5</v>
      </c>
      <c r="AG8457">
        <f>YEAR(Table1[[#This Row],[Date Sent]])</f>
        <v>2024</v>
      </c>
      <c r="AH8457"/>
    </row>
    <row r="8458" spans="1:34" x14ac:dyDescent="0.2">
      <c r="A8458" t="s">
        <v>597</v>
      </c>
      <c r="B8458" t="s">
        <v>8798</v>
      </c>
      <c r="C8458" s="1">
        <v>97.33</v>
      </c>
      <c r="D8458" s="5">
        <v>45371</v>
      </c>
      <c r="E8458" t="s">
        <v>21</v>
      </c>
      <c r="F8458" t="s">
        <v>33</v>
      </c>
      <c r="G8458" s="16" t="s">
        <v>8800</v>
      </c>
      <c r="H8458" s="1"/>
      <c r="J8458"/>
      <c r="AC8458" s="5">
        <v>45433</v>
      </c>
      <c r="AD8458" t="s">
        <v>14566</v>
      </c>
      <c r="AE8458" t="s">
        <v>198</v>
      </c>
      <c r="AF8458">
        <f>MONTH(Table1[[#This Row],[Date Sent]])</f>
        <v>5</v>
      </c>
      <c r="AG8458">
        <f>YEAR(Table1[[#This Row],[Date Sent]])</f>
        <v>2024</v>
      </c>
      <c r="AH8458"/>
    </row>
    <row r="8459" spans="1:34" x14ac:dyDescent="0.2">
      <c r="A8459" t="s">
        <v>597</v>
      </c>
      <c r="B8459" t="s">
        <v>8798</v>
      </c>
      <c r="C8459" s="1">
        <v>37</v>
      </c>
      <c r="D8459" s="5">
        <v>45387</v>
      </c>
      <c r="E8459" t="s">
        <v>21</v>
      </c>
      <c r="F8459" t="s">
        <v>33</v>
      </c>
      <c r="G8459" s="16" t="s">
        <v>8801</v>
      </c>
      <c r="H8459" s="1"/>
      <c r="J8459"/>
      <c r="AC8459" s="5">
        <v>45433</v>
      </c>
      <c r="AD8459" t="s">
        <v>14566</v>
      </c>
      <c r="AE8459" t="s">
        <v>198</v>
      </c>
      <c r="AF8459">
        <f>MONTH(Table1[[#This Row],[Date Sent]])</f>
        <v>5</v>
      </c>
      <c r="AG8459">
        <f>YEAR(Table1[[#This Row],[Date Sent]])</f>
        <v>2024</v>
      </c>
      <c r="AH8459"/>
    </row>
    <row r="8460" spans="1:34" x14ac:dyDescent="0.2">
      <c r="A8460" t="s">
        <v>597</v>
      </c>
      <c r="B8460" t="s">
        <v>8798</v>
      </c>
      <c r="C8460" s="1">
        <v>18.47</v>
      </c>
      <c r="D8460" s="5">
        <v>45390</v>
      </c>
      <c r="E8460" t="s">
        <v>21</v>
      </c>
      <c r="F8460" t="s">
        <v>39</v>
      </c>
      <c r="G8460" s="16" t="s">
        <v>8802</v>
      </c>
      <c r="H8460" s="1"/>
      <c r="J8460"/>
      <c r="AC8460" s="5">
        <v>45433</v>
      </c>
      <c r="AD8460" t="s">
        <v>14566</v>
      </c>
      <c r="AE8460" t="s">
        <v>198</v>
      </c>
      <c r="AF8460">
        <f>MONTH(Table1[[#This Row],[Date Sent]])</f>
        <v>5</v>
      </c>
      <c r="AG8460">
        <f>YEAR(Table1[[#This Row],[Date Sent]])</f>
        <v>2024</v>
      </c>
      <c r="AH8460"/>
    </row>
    <row r="8461" spans="1:34" x14ac:dyDescent="0.2">
      <c r="A8461" t="s">
        <v>597</v>
      </c>
      <c r="B8461" t="s">
        <v>8798</v>
      </c>
      <c r="C8461" s="1">
        <v>23.72</v>
      </c>
      <c r="D8461" s="5">
        <v>45392</v>
      </c>
      <c r="E8461" t="s">
        <v>21</v>
      </c>
      <c r="F8461" t="s">
        <v>39</v>
      </c>
      <c r="G8461" s="16" t="s">
        <v>8803</v>
      </c>
      <c r="H8461" s="1"/>
      <c r="J8461"/>
      <c r="AC8461" s="5">
        <v>45433</v>
      </c>
      <c r="AD8461" t="s">
        <v>14566</v>
      </c>
      <c r="AE8461" t="s">
        <v>198</v>
      </c>
      <c r="AF8461">
        <f>MONTH(Table1[[#This Row],[Date Sent]])</f>
        <v>5</v>
      </c>
      <c r="AG8461">
        <f>YEAR(Table1[[#This Row],[Date Sent]])</f>
        <v>2024</v>
      </c>
      <c r="AH8461"/>
    </row>
    <row r="8462" spans="1:34" x14ac:dyDescent="0.2">
      <c r="A8462" t="s">
        <v>597</v>
      </c>
      <c r="B8462" t="s">
        <v>8798</v>
      </c>
      <c r="C8462" s="1">
        <v>81.209999999999994</v>
      </c>
      <c r="D8462" s="5">
        <v>45395</v>
      </c>
      <c r="E8462" t="s">
        <v>21</v>
      </c>
      <c r="F8462" t="s">
        <v>33</v>
      </c>
      <c r="G8462" s="16" t="s">
        <v>8804</v>
      </c>
      <c r="H8462" s="1"/>
      <c r="J8462"/>
      <c r="AC8462" s="5">
        <v>45433</v>
      </c>
      <c r="AD8462" t="s">
        <v>14566</v>
      </c>
      <c r="AE8462" t="s">
        <v>198</v>
      </c>
      <c r="AF8462">
        <f>MONTH(Table1[[#This Row],[Date Sent]])</f>
        <v>5</v>
      </c>
      <c r="AG8462">
        <f>YEAR(Table1[[#This Row],[Date Sent]])</f>
        <v>2024</v>
      </c>
      <c r="AH8462"/>
    </row>
    <row r="8463" spans="1:34" x14ac:dyDescent="0.2">
      <c r="A8463" t="s">
        <v>597</v>
      </c>
      <c r="B8463" t="s">
        <v>8798</v>
      </c>
      <c r="C8463" s="1">
        <v>229.56</v>
      </c>
      <c r="D8463" s="5">
        <v>45399</v>
      </c>
      <c r="E8463" t="s">
        <v>21</v>
      </c>
      <c r="F8463" t="s">
        <v>33</v>
      </c>
      <c r="G8463" s="16" t="s">
        <v>8805</v>
      </c>
      <c r="H8463" s="1"/>
      <c r="J8463"/>
      <c r="AC8463" s="5">
        <v>45433</v>
      </c>
      <c r="AD8463" t="s">
        <v>14566</v>
      </c>
      <c r="AE8463" t="s">
        <v>198</v>
      </c>
      <c r="AF8463">
        <f>MONTH(Table1[[#This Row],[Date Sent]])</f>
        <v>5</v>
      </c>
      <c r="AG8463">
        <f>YEAR(Table1[[#This Row],[Date Sent]])</f>
        <v>2024</v>
      </c>
      <c r="AH8463"/>
    </row>
    <row r="8464" spans="1:34" x14ac:dyDescent="0.2">
      <c r="A8464" t="s">
        <v>597</v>
      </c>
      <c r="B8464" t="s">
        <v>8798</v>
      </c>
      <c r="C8464" s="1">
        <v>46.6</v>
      </c>
      <c r="D8464" s="5">
        <v>45408</v>
      </c>
      <c r="E8464" t="s">
        <v>21</v>
      </c>
      <c r="F8464" t="s">
        <v>33</v>
      </c>
      <c r="G8464" s="16" t="s">
        <v>8806</v>
      </c>
      <c r="H8464" s="1"/>
      <c r="J8464"/>
      <c r="AC8464" s="5">
        <v>45433</v>
      </c>
      <c r="AD8464" t="s">
        <v>14566</v>
      </c>
      <c r="AE8464" t="s">
        <v>198</v>
      </c>
      <c r="AF8464">
        <f>MONTH(Table1[[#This Row],[Date Sent]])</f>
        <v>5</v>
      </c>
      <c r="AG8464">
        <f>YEAR(Table1[[#This Row],[Date Sent]])</f>
        <v>2024</v>
      </c>
      <c r="AH8464"/>
    </row>
    <row r="8465" spans="1:34" x14ac:dyDescent="0.2">
      <c r="A8465" t="s">
        <v>597</v>
      </c>
      <c r="B8465" t="s">
        <v>8798</v>
      </c>
      <c r="C8465" s="1">
        <v>76.260000000000005</v>
      </c>
      <c r="D8465" s="5">
        <v>45408</v>
      </c>
      <c r="E8465" t="s">
        <v>21</v>
      </c>
      <c r="F8465" t="s">
        <v>33</v>
      </c>
      <c r="G8465" s="16" t="s">
        <v>8807</v>
      </c>
      <c r="H8465" s="1"/>
      <c r="J8465"/>
      <c r="AC8465" s="5">
        <v>45433</v>
      </c>
      <c r="AD8465" t="s">
        <v>14566</v>
      </c>
      <c r="AE8465" t="s">
        <v>198</v>
      </c>
      <c r="AF8465">
        <f>MONTH(Table1[[#This Row],[Date Sent]])</f>
        <v>5</v>
      </c>
      <c r="AG8465">
        <f>YEAR(Table1[[#This Row],[Date Sent]])</f>
        <v>2024</v>
      </c>
      <c r="AH8465"/>
    </row>
    <row r="8466" spans="1:34" x14ac:dyDescent="0.2">
      <c r="A8466" t="s">
        <v>597</v>
      </c>
      <c r="B8466" t="s">
        <v>8798</v>
      </c>
      <c r="C8466" s="1">
        <v>23.3</v>
      </c>
      <c r="D8466" s="5">
        <v>45409</v>
      </c>
      <c r="E8466" t="s">
        <v>21</v>
      </c>
      <c r="F8466" t="s">
        <v>16</v>
      </c>
      <c r="G8466" s="16" t="s">
        <v>8808</v>
      </c>
      <c r="H8466" s="1"/>
      <c r="J8466"/>
      <c r="AC8466" s="5">
        <v>45433</v>
      </c>
      <c r="AD8466" t="s">
        <v>14566</v>
      </c>
      <c r="AE8466" t="s">
        <v>198</v>
      </c>
      <c r="AF8466">
        <f>MONTH(Table1[[#This Row],[Date Sent]])</f>
        <v>5</v>
      </c>
      <c r="AG8466">
        <f>YEAR(Table1[[#This Row],[Date Sent]])</f>
        <v>2024</v>
      </c>
      <c r="AH8466"/>
    </row>
    <row r="8467" spans="1:34" x14ac:dyDescent="0.2">
      <c r="A8467" t="s">
        <v>597</v>
      </c>
      <c r="B8467" t="s">
        <v>8798</v>
      </c>
      <c r="C8467" s="1">
        <v>99.48</v>
      </c>
      <c r="D8467" s="5">
        <v>45415</v>
      </c>
      <c r="E8467" t="s">
        <v>21</v>
      </c>
      <c r="F8467" t="s">
        <v>33</v>
      </c>
      <c r="G8467" s="16" t="s">
        <v>8809</v>
      </c>
      <c r="H8467" s="1"/>
      <c r="J8467"/>
      <c r="AC8467" s="5">
        <v>45433</v>
      </c>
      <c r="AD8467" t="s">
        <v>14566</v>
      </c>
      <c r="AE8467" t="s">
        <v>198</v>
      </c>
      <c r="AF8467">
        <f>MONTH(Table1[[#This Row],[Date Sent]])</f>
        <v>5</v>
      </c>
      <c r="AG8467">
        <f>YEAR(Table1[[#This Row],[Date Sent]])</f>
        <v>2024</v>
      </c>
      <c r="AH8467"/>
    </row>
    <row r="8468" spans="1:34" x14ac:dyDescent="0.2">
      <c r="A8468" t="s">
        <v>597</v>
      </c>
      <c r="B8468" t="s">
        <v>8798</v>
      </c>
      <c r="C8468" s="1">
        <v>329</v>
      </c>
      <c r="D8468" s="5">
        <v>45417</v>
      </c>
      <c r="E8468" t="s">
        <v>25</v>
      </c>
      <c r="F8468" t="s">
        <v>17</v>
      </c>
      <c r="G8468" s="16" t="s">
        <v>8810</v>
      </c>
      <c r="H8468" s="1"/>
      <c r="J8468"/>
      <c r="AC8468" s="5">
        <v>45433</v>
      </c>
      <c r="AD8468" t="s">
        <v>14566</v>
      </c>
      <c r="AE8468" t="s">
        <v>198</v>
      </c>
      <c r="AF8468">
        <f>MONTH(Table1[[#This Row],[Date Sent]])</f>
        <v>5</v>
      </c>
      <c r="AG8468">
        <f>YEAR(Table1[[#This Row],[Date Sent]])</f>
        <v>2024</v>
      </c>
      <c r="AH8468"/>
    </row>
    <row r="8469" spans="1:34" x14ac:dyDescent="0.2">
      <c r="A8469" t="s">
        <v>625</v>
      </c>
      <c r="B8469" t="s">
        <v>8811</v>
      </c>
      <c r="C8469" s="1">
        <v>14.18</v>
      </c>
      <c r="D8469" s="5">
        <v>45408</v>
      </c>
      <c r="E8469" t="s">
        <v>26</v>
      </c>
      <c r="F8469" t="s">
        <v>34</v>
      </c>
      <c r="G8469" s="16" t="s">
        <v>8812</v>
      </c>
      <c r="H8469" s="1"/>
      <c r="J8469"/>
      <c r="AC8469" s="5">
        <v>45433</v>
      </c>
      <c r="AD8469" t="s">
        <v>13298</v>
      </c>
      <c r="AE8469" t="s">
        <v>198</v>
      </c>
      <c r="AF8469">
        <f>MONTH(Table1[[#This Row],[Date Sent]])</f>
        <v>5</v>
      </c>
      <c r="AG8469">
        <f>YEAR(Table1[[#This Row],[Date Sent]])</f>
        <v>2024</v>
      </c>
      <c r="AH8469"/>
    </row>
    <row r="8470" spans="1:34" x14ac:dyDescent="0.2">
      <c r="A8470" t="s">
        <v>625</v>
      </c>
      <c r="B8470" t="s">
        <v>8811</v>
      </c>
      <c r="C8470" s="1">
        <v>82.75</v>
      </c>
      <c r="D8470" s="5">
        <v>45409</v>
      </c>
      <c r="E8470" t="s">
        <v>21</v>
      </c>
      <c r="F8470" t="s">
        <v>33</v>
      </c>
      <c r="G8470" s="16" t="s">
        <v>950</v>
      </c>
      <c r="H8470" s="1"/>
      <c r="J8470"/>
      <c r="AC8470" s="5">
        <v>45433</v>
      </c>
      <c r="AD8470" t="s">
        <v>13298</v>
      </c>
      <c r="AE8470" t="s">
        <v>198</v>
      </c>
      <c r="AF8470">
        <f>MONTH(Table1[[#This Row],[Date Sent]])</f>
        <v>5</v>
      </c>
      <c r="AG8470">
        <f>YEAR(Table1[[#This Row],[Date Sent]])</f>
        <v>2024</v>
      </c>
      <c r="AH8470"/>
    </row>
    <row r="8471" spans="1:34" x14ac:dyDescent="0.2">
      <c r="A8471" t="s">
        <v>625</v>
      </c>
      <c r="B8471" t="s">
        <v>8811</v>
      </c>
      <c r="C8471" s="1">
        <v>104.21</v>
      </c>
      <c r="D8471" s="5">
        <v>45411</v>
      </c>
      <c r="E8471" t="s">
        <v>25</v>
      </c>
      <c r="F8471" t="s">
        <v>49</v>
      </c>
      <c r="G8471" s="16" t="s">
        <v>1675</v>
      </c>
      <c r="H8471" s="1"/>
      <c r="J8471"/>
      <c r="AC8471" s="5">
        <v>45433</v>
      </c>
      <c r="AD8471" t="s">
        <v>13298</v>
      </c>
      <c r="AE8471" t="s">
        <v>198</v>
      </c>
      <c r="AF8471">
        <f>MONTH(Table1[[#This Row],[Date Sent]])</f>
        <v>5</v>
      </c>
      <c r="AG8471">
        <f>YEAR(Table1[[#This Row],[Date Sent]])</f>
        <v>2024</v>
      </c>
      <c r="AH8471"/>
    </row>
    <row r="8472" spans="1:34" x14ac:dyDescent="0.2">
      <c r="A8472" t="s">
        <v>625</v>
      </c>
      <c r="B8472" t="s">
        <v>8811</v>
      </c>
      <c r="C8472" s="1">
        <v>161.56</v>
      </c>
      <c r="D8472" s="5">
        <v>45411</v>
      </c>
      <c r="E8472" t="s">
        <v>21</v>
      </c>
      <c r="F8472" t="s">
        <v>33</v>
      </c>
      <c r="G8472" s="16" t="s">
        <v>1159</v>
      </c>
      <c r="H8472" s="1"/>
      <c r="J8472"/>
      <c r="AC8472" s="5">
        <v>45433</v>
      </c>
      <c r="AD8472" t="s">
        <v>13298</v>
      </c>
      <c r="AE8472" t="s">
        <v>198</v>
      </c>
      <c r="AF8472">
        <f>MONTH(Table1[[#This Row],[Date Sent]])</f>
        <v>5</v>
      </c>
      <c r="AG8472">
        <f>YEAR(Table1[[#This Row],[Date Sent]])</f>
        <v>2024</v>
      </c>
      <c r="AH8472"/>
    </row>
    <row r="8473" spans="1:34" x14ac:dyDescent="0.2">
      <c r="A8473" t="s">
        <v>625</v>
      </c>
      <c r="B8473" t="s">
        <v>8811</v>
      </c>
      <c r="C8473" s="1">
        <v>58.66</v>
      </c>
      <c r="D8473" s="5">
        <v>45412</v>
      </c>
      <c r="E8473" t="s">
        <v>21</v>
      </c>
      <c r="F8473" t="s">
        <v>33</v>
      </c>
      <c r="G8473" s="16" t="s">
        <v>8813</v>
      </c>
      <c r="H8473" s="1"/>
      <c r="J8473"/>
      <c r="AC8473" s="5">
        <v>45433</v>
      </c>
      <c r="AD8473" t="s">
        <v>13298</v>
      </c>
      <c r="AE8473" t="s">
        <v>198</v>
      </c>
      <c r="AF8473">
        <f>MONTH(Table1[[#This Row],[Date Sent]])</f>
        <v>5</v>
      </c>
      <c r="AG8473">
        <f>YEAR(Table1[[#This Row],[Date Sent]])</f>
        <v>2024</v>
      </c>
      <c r="AH8473"/>
    </row>
    <row r="8474" spans="1:34" x14ac:dyDescent="0.2">
      <c r="A8474" t="s">
        <v>625</v>
      </c>
      <c r="B8474" t="s">
        <v>8811</v>
      </c>
      <c r="C8474" s="1">
        <v>18.649999999999999</v>
      </c>
      <c r="D8474" s="5">
        <v>45412</v>
      </c>
      <c r="E8474" t="s">
        <v>21</v>
      </c>
      <c r="F8474" t="s">
        <v>17</v>
      </c>
      <c r="G8474" s="16" t="s">
        <v>8814</v>
      </c>
      <c r="H8474" s="1"/>
      <c r="J8474"/>
      <c r="AC8474" s="5">
        <v>45433</v>
      </c>
      <c r="AD8474" t="s">
        <v>13298</v>
      </c>
      <c r="AE8474" t="s">
        <v>198</v>
      </c>
      <c r="AF8474">
        <f>MONTH(Table1[[#This Row],[Date Sent]])</f>
        <v>5</v>
      </c>
      <c r="AG8474">
        <f>YEAR(Table1[[#This Row],[Date Sent]])</f>
        <v>2024</v>
      </c>
      <c r="AH8474"/>
    </row>
    <row r="8475" spans="1:34" x14ac:dyDescent="0.2">
      <c r="A8475" t="s">
        <v>625</v>
      </c>
      <c r="B8475" t="s">
        <v>8811</v>
      </c>
      <c r="C8475" s="1">
        <v>3.58</v>
      </c>
      <c r="D8475" s="5">
        <v>45420</v>
      </c>
      <c r="E8475" t="s">
        <v>21</v>
      </c>
      <c r="F8475" t="s">
        <v>33</v>
      </c>
      <c r="G8475" s="16" t="s">
        <v>2187</v>
      </c>
      <c r="H8475" s="1"/>
      <c r="J8475"/>
      <c r="AC8475" s="5">
        <v>45433</v>
      </c>
      <c r="AD8475" t="s">
        <v>13298</v>
      </c>
      <c r="AE8475" t="s">
        <v>198</v>
      </c>
      <c r="AF8475">
        <f>MONTH(Table1[[#This Row],[Date Sent]])</f>
        <v>5</v>
      </c>
      <c r="AG8475">
        <f>YEAR(Table1[[#This Row],[Date Sent]])</f>
        <v>2024</v>
      </c>
      <c r="AH8475"/>
    </row>
    <row r="8476" spans="1:34" x14ac:dyDescent="0.2">
      <c r="A8476" t="s">
        <v>696</v>
      </c>
      <c r="B8476" t="s">
        <v>8815</v>
      </c>
      <c r="C8476" s="1">
        <v>89.44</v>
      </c>
      <c r="D8476" s="5">
        <v>45391</v>
      </c>
      <c r="E8476" t="s">
        <v>19</v>
      </c>
      <c r="F8476" t="s">
        <v>33</v>
      </c>
      <c r="G8476" s="16" t="s">
        <v>928</v>
      </c>
      <c r="H8476" s="1"/>
      <c r="J8476"/>
      <c r="AC8476" s="5">
        <v>45433</v>
      </c>
      <c r="AD8476" t="s">
        <v>14658</v>
      </c>
      <c r="AE8476" t="s">
        <v>198</v>
      </c>
      <c r="AF8476">
        <f>MONTH(Table1[[#This Row],[Date Sent]])</f>
        <v>5</v>
      </c>
      <c r="AG8476">
        <f>YEAR(Table1[[#This Row],[Date Sent]])</f>
        <v>2024</v>
      </c>
      <c r="AH8476"/>
    </row>
    <row r="8477" spans="1:34" x14ac:dyDescent="0.2">
      <c r="A8477" t="s">
        <v>696</v>
      </c>
      <c r="B8477" t="s">
        <v>8815</v>
      </c>
      <c r="C8477" s="1">
        <v>21.27</v>
      </c>
      <c r="D8477" s="5">
        <v>45400</v>
      </c>
      <c r="E8477" t="s">
        <v>19</v>
      </c>
      <c r="F8477" t="s">
        <v>33</v>
      </c>
      <c r="G8477" s="16" t="s">
        <v>1364</v>
      </c>
      <c r="H8477" s="1"/>
      <c r="J8477"/>
      <c r="AC8477" s="5">
        <v>45433</v>
      </c>
      <c r="AD8477" t="s">
        <v>14658</v>
      </c>
      <c r="AE8477" t="s">
        <v>198</v>
      </c>
      <c r="AF8477">
        <f>MONTH(Table1[[#This Row],[Date Sent]])</f>
        <v>5</v>
      </c>
      <c r="AG8477">
        <f>YEAR(Table1[[#This Row],[Date Sent]])</f>
        <v>2024</v>
      </c>
      <c r="AH8477"/>
    </row>
    <row r="8478" spans="1:34" x14ac:dyDescent="0.2">
      <c r="A8478" t="s">
        <v>88</v>
      </c>
      <c r="B8478" t="s">
        <v>8816</v>
      </c>
      <c r="C8478" s="1">
        <v>54.85</v>
      </c>
      <c r="D8478" s="5">
        <v>45415</v>
      </c>
      <c r="E8478" t="s">
        <v>21</v>
      </c>
      <c r="F8478" t="s">
        <v>15</v>
      </c>
      <c r="G8478" s="16" t="s">
        <v>8817</v>
      </c>
      <c r="H8478" s="1"/>
      <c r="J8478"/>
      <c r="AC8478" s="5">
        <v>45433</v>
      </c>
      <c r="AD8478" t="s">
        <v>14604</v>
      </c>
      <c r="AE8478" t="s">
        <v>156</v>
      </c>
      <c r="AF8478">
        <f>MONTH(Table1[[#This Row],[Date Sent]])</f>
        <v>5</v>
      </c>
      <c r="AG8478">
        <f>YEAR(Table1[[#This Row],[Date Sent]])</f>
        <v>2024</v>
      </c>
      <c r="AH8478"/>
    </row>
    <row r="8479" spans="1:34" x14ac:dyDescent="0.2">
      <c r="A8479" t="s">
        <v>73</v>
      </c>
      <c r="B8479" t="s">
        <v>8818</v>
      </c>
      <c r="C8479" s="1">
        <v>504.94</v>
      </c>
      <c r="D8479" s="5">
        <v>45427</v>
      </c>
      <c r="E8479" t="s">
        <v>14</v>
      </c>
      <c r="F8479" t="s">
        <v>15</v>
      </c>
      <c r="G8479" s="36" t="s">
        <v>8819</v>
      </c>
      <c r="H8479" s="1"/>
      <c r="J8479" s="1"/>
      <c r="M8479" s="1"/>
      <c r="P8479" s="1"/>
      <c r="S8479" s="1"/>
      <c r="V8479" s="1"/>
      <c r="Y8479" s="1"/>
      <c r="AC8479" s="5">
        <v>45440</v>
      </c>
      <c r="AD8479" t="s">
        <v>14570</v>
      </c>
      <c r="AE8479" t="s">
        <v>313</v>
      </c>
      <c r="AF8479">
        <f>MONTH(Table1[[#This Row],[Date Sent]])</f>
        <v>5</v>
      </c>
      <c r="AG8479">
        <f>YEAR(Table1[[#This Row],[Date Sent]])</f>
        <v>2024</v>
      </c>
      <c r="AH8479"/>
    </row>
    <row r="8480" spans="1:34" x14ac:dyDescent="0.2">
      <c r="A8480" t="s">
        <v>73</v>
      </c>
      <c r="B8480" t="s">
        <v>8820</v>
      </c>
      <c r="C8480" s="1">
        <v>254.94</v>
      </c>
      <c r="D8480" s="5">
        <v>45421</v>
      </c>
      <c r="E8480" t="s">
        <v>14</v>
      </c>
      <c r="F8480" t="s">
        <v>15</v>
      </c>
      <c r="G8480" s="36" t="s">
        <v>8819</v>
      </c>
      <c r="H8480" s="1"/>
      <c r="J8480" s="1"/>
      <c r="M8480" s="1"/>
      <c r="P8480" s="1"/>
      <c r="S8480" s="1"/>
      <c r="V8480" s="1"/>
      <c r="Y8480" s="1"/>
      <c r="AC8480" s="5">
        <v>45440</v>
      </c>
      <c r="AD8480" t="s">
        <v>14570</v>
      </c>
      <c r="AE8480" t="s">
        <v>313</v>
      </c>
      <c r="AF8480">
        <f>MONTH(Table1[[#This Row],[Date Sent]])</f>
        <v>5</v>
      </c>
      <c r="AG8480">
        <f>YEAR(Table1[[#This Row],[Date Sent]])</f>
        <v>2024</v>
      </c>
      <c r="AH8480"/>
    </row>
    <row r="8481" spans="1:34" x14ac:dyDescent="0.2">
      <c r="A8481" t="s">
        <v>73</v>
      </c>
      <c r="B8481" t="s">
        <v>8821</v>
      </c>
      <c r="C8481" s="1">
        <v>47.46</v>
      </c>
      <c r="D8481" s="5">
        <v>45388</v>
      </c>
      <c r="E8481" t="s">
        <v>14</v>
      </c>
      <c r="F8481" t="s">
        <v>51</v>
      </c>
      <c r="G8481" s="36" t="s">
        <v>8822</v>
      </c>
      <c r="H8481" s="1"/>
      <c r="J8481" s="1"/>
      <c r="M8481" s="1"/>
      <c r="P8481" s="1"/>
      <c r="S8481" s="1"/>
      <c r="V8481" s="1"/>
      <c r="Y8481" s="1"/>
      <c r="AC8481" s="5">
        <v>45440</v>
      </c>
      <c r="AD8481" t="s">
        <v>14570</v>
      </c>
      <c r="AE8481" t="s">
        <v>313</v>
      </c>
      <c r="AF8481">
        <f>MONTH(Table1[[#This Row],[Date Sent]])</f>
        <v>5</v>
      </c>
      <c r="AG8481">
        <f>YEAR(Table1[[#This Row],[Date Sent]])</f>
        <v>2024</v>
      </c>
      <c r="AH8481"/>
    </row>
    <row r="8482" spans="1:34" x14ac:dyDescent="0.2">
      <c r="A8482" t="s">
        <v>182</v>
      </c>
      <c r="B8482" t="s">
        <v>8823</v>
      </c>
      <c r="C8482" s="1">
        <v>9.1</v>
      </c>
      <c r="D8482" s="5">
        <v>45406</v>
      </c>
      <c r="E8482" t="s">
        <v>8</v>
      </c>
      <c r="F8482" t="s">
        <v>39</v>
      </c>
      <c r="G8482" s="36" t="s">
        <v>8824</v>
      </c>
      <c r="H8482" s="1"/>
      <c r="J8482" s="1"/>
      <c r="M8482" s="1"/>
      <c r="P8482" s="1"/>
      <c r="S8482" s="1"/>
      <c r="V8482" s="1"/>
      <c r="Y8482" s="1"/>
      <c r="AC8482" s="5">
        <v>45440</v>
      </c>
      <c r="AD8482" t="s">
        <v>13253</v>
      </c>
      <c r="AE8482" t="s">
        <v>313</v>
      </c>
      <c r="AF8482">
        <f>MONTH(Table1[[#This Row],[Date Sent]])</f>
        <v>5</v>
      </c>
      <c r="AG8482">
        <f>YEAR(Table1[[#This Row],[Date Sent]])</f>
        <v>2024</v>
      </c>
      <c r="AH8482"/>
    </row>
    <row r="8483" spans="1:34" x14ac:dyDescent="0.2">
      <c r="A8483" t="s">
        <v>182</v>
      </c>
      <c r="B8483" t="s">
        <v>8823</v>
      </c>
      <c r="C8483" s="1">
        <v>17</v>
      </c>
      <c r="D8483" s="5">
        <v>45411</v>
      </c>
      <c r="E8483" t="s">
        <v>14</v>
      </c>
      <c r="F8483" t="s">
        <v>5</v>
      </c>
      <c r="G8483" s="36" t="s">
        <v>8825</v>
      </c>
      <c r="H8483" s="1"/>
      <c r="J8483" s="1"/>
      <c r="M8483" s="1"/>
      <c r="P8483" s="1"/>
      <c r="S8483" s="1"/>
      <c r="V8483" s="1"/>
      <c r="Y8483" s="1"/>
      <c r="AC8483" s="5">
        <v>45440</v>
      </c>
      <c r="AD8483" t="s">
        <v>13253</v>
      </c>
      <c r="AE8483" t="s">
        <v>313</v>
      </c>
      <c r="AF8483">
        <f>MONTH(Table1[[#This Row],[Date Sent]])</f>
        <v>5</v>
      </c>
      <c r="AG8483">
        <f>YEAR(Table1[[#This Row],[Date Sent]])</f>
        <v>2024</v>
      </c>
      <c r="AH8483"/>
    </row>
    <row r="8484" spans="1:34" x14ac:dyDescent="0.2">
      <c r="A8484" t="s">
        <v>182</v>
      </c>
      <c r="B8484" t="s">
        <v>8823</v>
      </c>
      <c r="C8484" s="1">
        <v>29.11</v>
      </c>
      <c r="D8484" s="5">
        <v>45413</v>
      </c>
      <c r="E8484" t="s">
        <v>23</v>
      </c>
      <c r="F8484" t="s">
        <v>17</v>
      </c>
      <c r="G8484" s="36" t="s">
        <v>8826</v>
      </c>
      <c r="H8484" s="1"/>
      <c r="J8484" s="1"/>
      <c r="M8484" s="1"/>
      <c r="P8484" s="1"/>
      <c r="S8484" s="1"/>
      <c r="V8484" s="1"/>
      <c r="Y8484" s="1"/>
      <c r="AC8484" s="5">
        <v>45440</v>
      </c>
      <c r="AD8484" t="s">
        <v>13253</v>
      </c>
      <c r="AE8484" t="s">
        <v>313</v>
      </c>
      <c r="AF8484">
        <f>MONTH(Table1[[#This Row],[Date Sent]])</f>
        <v>5</v>
      </c>
      <c r="AG8484">
        <f>YEAR(Table1[[#This Row],[Date Sent]])</f>
        <v>2024</v>
      </c>
      <c r="AH8484"/>
    </row>
    <row r="8485" spans="1:34" x14ac:dyDescent="0.2">
      <c r="A8485" t="s">
        <v>182</v>
      </c>
      <c r="B8485" t="s">
        <v>8823</v>
      </c>
      <c r="C8485" s="1">
        <v>7.86</v>
      </c>
      <c r="D8485" s="5">
        <v>45413</v>
      </c>
      <c r="E8485" t="s">
        <v>25</v>
      </c>
      <c r="F8485" t="s">
        <v>17</v>
      </c>
      <c r="G8485" s="36" t="s">
        <v>8827</v>
      </c>
      <c r="H8485" s="1"/>
      <c r="J8485" s="1"/>
      <c r="M8485" s="1"/>
      <c r="P8485" s="1"/>
      <c r="S8485" s="1"/>
      <c r="V8485" s="1"/>
      <c r="Y8485" s="1"/>
      <c r="AC8485" s="5">
        <v>45440</v>
      </c>
      <c r="AD8485" t="s">
        <v>13253</v>
      </c>
      <c r="AE8485" t="s">
        <v>313</v>
      </c>
      <c r="AF8485">
        <f>MONTH(Table1[[#This Row],[Date Sent]])</f>
        <v>5</v>
      </c>
      <c r="AG8485">
        <f>YEAR(Table1[[#This Row],[Date Sent]])</f>
        <v>2024</v>
      </c>
      <c r="AH8485"/>
    </row>
    <row r="8486" spans="1:34" x14ac:dyDescent="0.2">
      <c r="A8486" t="s">
        <v>182</v>
      </c>
      <c r="B8486" t="s">
        <v>8823</v>
      </c>
      <c r="C8486" s="1">
        <v>8.6300000000000008</v>
      </c>
      <c r="D8486" s="5">
        <v>45418</v>
      </c>
      <c r="E8486" t="s">
        <v>13</v>
      </c>
      <c r="F8486" t="s">
        <v>39</v>
      </c>
      <c r="G8486" s="36" t="s">
        <v>8828</v>
      </c>
      <c r="H8486" s="1"/>
      <c r="J8486" s="1"/>
      <c r="M8486" s="1"/>
      <c r="P8486" s="1"/>
      <c r="S8486" s="1"/>
      <c r="V8486" s="1"/>
      <c r="Y8486" s="1"/>
      <c r="AC8486" s="5">
        <v>45440</v>
      </c>
      <c r="AD8486" t="s">
        <v>13253</v>
      </c>
      <c r="AE8486" t="s">
        <v>313</v>
      </c>
      <c r="AF8486">
        <f>MONTH(Table1[[#This Row],[Date Sent]])</f>
        <v>5</v>
      </c>
      <c r="AG8486">
        <f>YEAR(Table1[[#This Row],[Date Sent]])</f>
        <v>2024</v>
      </c>
      <c r="AH8486"/>
    </row>
    <row r="8487" spans="1:34" x14ac:dyDescent="0.2">
      <c r="A8487" t="s">
        <v>2029</v>
      </c>
      <c r="B8487" t="s">
        <v>8829</v>
      </c>
      <c r="C8487" s="1">
        <v>9.7200000000000006</v>
      </c>
      <c r="D8487" s="5">
        <v>45402</v>
      </c>
      <c r="E8487" t="s">
        <v>15</v>
      </c>
      <c r="F8487" t="s">
        <v>33</v>
      </c>
      <c r="G8487" s="36" t="s">
        <v>928</v>
      </c>
      <c r="H8487" s="1"/>
      <c r="J8487" s="1"/>
      <c r="M8487" s="1"/>
      <c r="P8487" s="1"/>
      <c r="S8487" s="1"/>
      <c r="V8487" s="1"/>
      <c r="Y8487" s="1"/>
      <c r="AC8487" s="5">
        <v>45440</v>
      </c>
      <c r="AD8487" t="s">
        <v>11649</v>
      </c>
      <c r="AE8487" t="s">
        <v>11649</v>
      </c>
      <c r="AF8487">
        <f>MONTH(Table1[[#This Row],[Date Sent]])</f>
        <v>5</v>
      </c>
      <c r="AG8487">
        <f>YEAR(Table1[[#This Row],[Date Sent]])</f>
        <v>2024</v>
      </c>
      <c r="AH8487"/>
    </row>
    <row r="8488" spans="1:34" x14ac:dyDescent="0.2">
      <c r="A8488" t="s">
        <v>2029</v>
      </c>
      <c r="B8488" t="s">
        <v>8829</v>
      </c>
      <c r="C8488" s="1">
        <v>497.87</v>
      </c>
      <c r="D8488" s="5">
        <v>45405</v>
      </c>
      <c r="E8488" t="s">
        <v>33</v>
      </c>
      <c r="F8488" t="s">
        <v>21</v>
      </c>
      <c r="G8488" s="36" t="s">
        <v>8830</v>
      </c>
      <c r="H8488" s="1"/>
      <c r="J8488" s="1"/>
      <c r="M8488" s="1"/>
      <c r="P8488" s="1"/>
      <c r="S8488" s="1"/>
      <c r="V8488" s="1"/>
      <c r="Y8488" s="1"/>
      <c r="AC8488" s="5">
        <v>45440</v>
      </c>
      <c r="AD8488" t="s">
        <v>11649</v>
      </c>
      <c r="AE8488" t="s">
        <v>11649</v>
      </c>
      <c r="AF8488">
        <f>MONTH(Table1[[#This Row],[Date Sent]])</f>
        <v>5</v>
      </c>
      <c r="AG8488">
        <f>YEAR(Table1[[#This Row],[Date Sent]])</f>
        <v>2024</v>
      </c>
      <c r="AH8488"/>
    </row>
    <row r="8489" spans="1:34" x14ac:dyDescent="0.2">
      <c r="A8489" t="s">
        <v>2029</v>
      </c>
      <c r="B8489" t="s">
        <v>8829</v>
      </c>
      <c r="C8489" s="1">
        <v>30.87</v>
      </c>
      <c r="D8489" s="5">
        <v>45405</v>
      </c>
      <c r="E8489" t="s">
        <v>24</v>
      </c>
      <c r="F8489" t="s">
        <v>18</v>
      </c>
      <c r="G8489" s="36" t="s">
        <v>2428</v>
      </c>
      <c r="H8489" s="1"/>
      <c r="J8489" s="1"/>
      <c r="M8489" s="1"/>
      <c r="P8489" s="1"/>
      <c r="S8489" s="1"/>
      <c r="V8489" s="1"/>
      <c r="Y8489" s="1"/>
      <c r="AC8489" s="5">
        <v>45440</v>
      </c>
      <c r="AD8489" t="s">
        <v>11649</v>
      </c>
      <c r="AE8489" t="s">
        <v>11649</v>
      </c>
      <c r="AF8489">
        <f>MONTH(Table1[[#This Row],[Date Sent]])</f>
        <v>5</v>
      </c>
      <c r="AG8489">
        <f>YEAR(Table1[[#This Row],[Date Sent]])</f>
        <v>2024</v>
      </c>
      <c r="AH8489"/>
    </row>
    <row r="8490" spans="1:34" x14ac:dyDescent="0.2">
      <c r="A8490" t="s">
        <v>2029</v>
      </c>
      <c r="B8490" t="s">
        <v>8829</v>
      </c>
      <c r="C8490" s="1">
        <v>73.25</v>
      </c>
      <c r="D8490" s="5">
        <v>45405</v>
      </c>
      <c r="E8490" t="s">
        <v>8</v>
      </c>
      <c r="F8490" t="s">
        <v>918</v>
      </c>
      <c r="G8490" s="36" t="s">
        <v>8831</v>
      </c>
      <c r="H8490" s="1">
        <v>62</v>
      </c>
      <c r="I8490" t="s">
        <v>39</v>
      </c>
      <c r="J8490" s="1" t="s">
        <v>6327</v>
      </c>
      <c r="K8490" s="1">
        <v>11.25</v>
      </c>
      <c r="L8490" t="s">
        <v>33</v>
      </c>
      <c r="M8490" s="1" t="s">
        <v>8832</v>
      </c>
      <c r="P8490" s="1"/>
      <c r="S8490" s="1"/>
      <c r="V8490" s="1"/>
      <c r="Y8490" s="1"/>
      <c r="AC8490" s="5">
        <v>45440</v>
      </c>
      <c r="AD8490" t="s">
        <v>11649</v>
      </c>
      <c r="AE8490" t="s">
        <v>11649</v>
      </c>
      <c r="AF8490">
        <f>MONTH(Table1[[#This Row],[Date Sent]])</f>
        <v>5</v>
      </c>
      <c r="AG8490">
        <f>YEAR(Table1[[#This Row],[Date Sent]])</f>
        <v>2024</v>
      </c>
      <c r="AH8490"/>
    </row>
    <row r="8491" spans="1:34" x14ac:dyDescent="0.2">
      <c r="A8491" t="s">
        <v>2029</v>
      </c>
      <c r="B8491" t="s">
        <v>8829</v>
      </c>
      <c r="C8491" s="1">
        <v>47.33</v>
      </c>
      <c r="D8491" s="5">
        <v>45419</v>
      </c>
      <c r="E8491" t="s">
        <v>24</v>
      </c>
      <c r="F8491" t="s">
        <v>18</v>
      </c>
      <c r="G8491" s="36" t="s">
        <v>2428</v>
      </c>
      <c r="H8491" s="1"/>
      <c r="J8491" s="1"/>
      <c r="M8491" s="1"/>
      <c r="P8491" s="1"/>
      <c r="S8491" s="1"/>
      <c r="V8491" s="1"/>
      <c r="Y8491" s="1"/>
      <c r="AC8491" s="5">
        <v>45440</v>
      </c>
      <c r="AD8491" t="s">
        <v>11649</v>
      </c>
      <c r="AE8491" t="s">
        <v>11649</v>
      </c>
      <c r="AF8491">
        <f>MONTH(Table1[[#This Row],[Date Sent]])</f>
        <v>5</v>
      </c>
      <c r="AG8491">
        <f>YEAR(Table1[[#This Row],[Date Sent]])</f>
        <v>2024</v>
      </c>
      <c r="AH8491"/>
    </row>
    <row r="8492" spans="1:34" x14ac:dyDescent="0.2">
      <c r="A8492" t="s">
        <v>2029</v>
      </c>
      <c r="B8492" t="s">
        <v>8829</v>
      </c>
      <c r="C8492" s="1">
        <v>58.41</v>
      </c>
      <c r="D8492" s="5">
        <v>45420</v>
      </c>
      <c r="E8492" t="s">
        <v>15</v>
      </c>
      <c r="F8492" t="s">
        <v>16</v>
      </c>
      <c r="G8492" s="36" t="s">
        <v>5193</v>
      </c>
      <c r="H8492" s="1"/>
      <c r="J8492" s="1"/>
      <c r="M8492" s="1"/>
      <c r="P8492" s="1"/>
      <c r="S8492" s="1"/>
      <c r="V8492" s="1"/>
      <c r="Y8492" s="1"/>
      <c r="AC8492" s="5">
        <v>45440</v>
      </c>
      <c r="AD8492" t="s">
        <v>11649</v>
      </c>
      <c r="AE8492" t="s">
        <v>11649</v>
      </c>
      <c r="AF8492">
        <f>MONTH(Table1[[#This Row],[Date Sent]])</f>
        <v>5</v>
      </c>
      <c r="AG8492">
        <f>YEAR(Table1[[#This Row],[Date Sent]])</f>
        <v>2024</v>
      </c>
      <c r="AH8492"/>
    </row>
    <row r="8493" spans="1:34" x14ac:dyDescent="0.2">
      <c r="A8493" t="s">
        <v>715</v>
      </c>
      <c r="B8493" t="s">
        <v>8833</v>
      </c>
      <c r="C8493" s="1">
        <v>39.340000000000003</v>
      </c>
      <c r="D8493" s="5">
        <v>45375</v>
      </c>
      <c r="E8493" t="s">
        <v>6</v>
      </c>
      <c r="F8493" t="s">
        <v>918</v>
      </c>
      <c r="G8493" s="36" t="s">
        <v>8834</v>
      </c>
      <c r="H8493" s="1">
        <v>27.12</v>
      </c>
      <c r="I8493" t="s">
        <v>15</v>
      </c>
      <c r="J8493" s="1" t="s">
        <v>921</v>
      </c>
      <c r="K8493" s="1">
        <v>12.220000000000002</v>
      </c>
      <c r="L8493" t="s">
        <v>18</v>
      </c>
      <c r="M8493" s="1" t="s">
        <v>8835</v>
      </c>
      <c r="P8493" s="1"/>
      <c r="S8493" s="1"/>
      <c r="V8493" s="1"/>
      <c r="Y8493" s="1"/>
      <c r="AC8493" s="5">
        <v>45440</v>
      </c>
      <c r="AD8493" t="s">
        <v>13300</v>
      </c>
      <c r="AE8493" t="s">
        <v>174</v>
      </c>
      <c r="AF8493">
        <f>MONTH(Table1[[#This Row],[Date Sent]])</f>
        <v>5</v>
      </c>
      <c r="AG8493">
        <f>YEAR(Table1[[#This Row],[Date Sent]])</f>
        <v>2024</v>
      </c>
      <c r="AH8493"/>
    </row>
    <row r="8494" spans="1:34" x14ac:dyDescent="0.2">
      <c r="A8494" t="s">
        <v>715</v>
      </c>
      <c r="B8494" t="s">
        <v>8833</v>
      </c>
      <c r="C8494" s="1">
        <v>193.15</v>
      </c>
      <c r="D8494" s="5">
        <v>45400</v>
      </c>
      <c r="E8494" t="s">
        <v>54</v>
      </c>
      <c r="F8494" t="s">
        <v>39</v>
      </c>
      <c r="G8494" s="36" t="s">
        <v>8836</v>
      </c>
      <c r="H8494" s="1"/>
      <c r="J8494" s="1"/>
      <c r="M8494" s="1"/>
      <c r="P8494" s="1"/>
      <c r="S8494" s="1"/>
      <c r="V8494" s="1"/>
      <c r="Y8494" s="1"/>
      <c r="AC8494" s="5">
        <v>45440</v>
      </c>
      <c r="AD8494" t="s">
        <v>13300</v>
      </c>
      <c r="AE8494" t="s">
        <v>174</v>
      </c>
      <c r="AF8494">
        <f>MONTH(Table1[[#This Row],[Date Sent]])</f>
        <v>5</v>
      </c>
      <c r="AG8494">
        <f>YEAR(Table1[[#This Row],[Date Sent]])</f>
        <v>2024</v>
      </c>
      <c r="AH8494"/>
    </row>
    <row r="8495" spans="1:34" x14ac:dyDescent="0.2">
      <c r="A8495" t="s">
        <v>715</v>
      </c>
      <c r="B8495" t="s">
        <v>8833</v>
      </c>
      <c r="C8495" s="1">
        <v>59.84</v>
      </c>
      <c r="D8495" s="5">
        <v>45400</v>
      </c>
      <c r="E8495" t="s">
        <v>20</v>
      </c>
      <c r="F8495" t="s">
        <v>39</v>
      </c>
      <c r="G8495" s="36" t="s">
        <v>8837</v>
      </c>
      <c r="H8495" s="1"/>
      <c r="J8495" s="1"/>
      <c r="M8495" s="1"/>
      <c r="P8495" s="1"/>
      <c r="S8495" s="1"/>
      <c r="V8495" s="1"/>
      <c r="Y8495" s="1"/>
      <c r="AC8495" s="5">
        <v>45440</v>
      </c>
      <c r="AD8495" t="s">
        <v>13300</v>
      </c>
      <c r="AE8495" t="s">
        <v>174</v>
      </c>
      <c r="AF8495">
        <f>MONTH(Table1[[#This Row],[Date Sent]])</f>
        <v>5</v>
      </c>
      <c r="AG8495">
        <f>YEAR(Table1[[#This Row],[Date Sent]])</f>
        <v>2024</v>
      </c>
      <c r="AH8495"/>
    </row>
    <row r="8496" spans="1:34" x14ac:dyDescent="0.2">
      <c r="A8496" t="s">
        <v>715</v>
      </c>
      <c r="B8496" t="s">
        <v>8833</v>
      </c>
      <c r="C8496" s="1">
        <v>85.45</v>
      </c>
      <c r="D8496" s="5">
        <v>45400</v>
      </c>
      <c r="E8496" t="s">
        <v>21</v>
      </c>
      <c r="F8496" t="s">
        <v>918</v>
      </c>
      <c r="G8496" s="36" t="s">
        <v>8838</v>
      </c>
      <c r="H8496" s="1">
        <v>54.99</v>
      </c>
      <c r="I8496" t="s">
        <v>33</v>
      </c>
      <c r="J8496" s="1" t="s">
        <v>8839</v>
      </c>
      <c r="K8496" s="1">
        <v>30.46</v>
      </c>
      <c r="L8496" t="s">
        <v>39</v>
      </c>
      <c r="M8496" s="1" t="s">
        <v>6226</v>
      </c>
      <c r="P8496" s="1"/>
      <c r="S8496" s="1"/>
      <c r="V8496" s="1"/>
      <c r="Y8496" s="1"/>
      <c r="AC8496" s="5">
        <v>45440</v>
      </c>
      <c r="AD8496" t="s">
        <v>13300</v>
      </c>
      <c r="AE8496" t="s">
        <v>174</v>
      </c>
      <c r="AF8496">
        <f>MONTH(Table1[[#This Row],[Date Sent]])</f>
        <v>5</v>
      </c>
      <c r="AG8496">
        <f>YEAR(Table1[[#This Row],[Date Sent]])</f>
        <v>2024</v>
      </c>
      <c r="AH8496"/>
    </row>
    <row r="8497" spans="1:34" x14ac:dyDescent="0.2">
      <c r="A8497" t="s">
        <v>715</v>
      </c>
      <c r="B8497" t="s">
        <v>8833</v>
      </c>
      <c r="C8497" s="1">
        <v>37.03</v>
      </c>
      <c r="D8497" s="5">
        <v>45400</v>
      </c>
      <c r="E8497" t="s">
        <v>21</v>
      </c>
      <c r="F8497" t="s">
        <v>918</v>
      </c>
      <c r="G8497" s="36" t="s">
        <v>8840</v>
      </c>
      <c r="H8497" s="1">
        <v>13.48</v>
      </c>
      <c r="I8497" t="s">
        <v>15</v>
      </c>
      <c r="J8497" s="1" t="s">
        <v>8841</v>
      </c>
      <c r="K8497" s="1">
        <v>23.55</v>
      </c>
      <c r="L8497" t="s">
        <v>33</v>
      </c>
      <c r="M8497" s="1" t="s">
        <v>923</v>
      </c>
      <c r="P8497" s="1"/>
      <c r="S8497" s="1"/>
      <c r="V8497" s="1"/>
      <c r="Y8497" s="1"/>
      <c r="AC8497" s="5">
        <v>45440</v>
      </c>
      <c r="AD8497" t="s">
        <v>13300</v>
      </c>
      <c r="AE8497" t="s">
        <v>174</v>
      </c>
      <c r="AF8497">
        <f>MONTH(Table1[[#This Row],[Date Sent]])</f>
        <v>5</v>
      </c>
      <c r="AG8497">
        <f>YEAR(Table1[[#This Row],[Date Sent]])</f>
        <v>2024</v>
      </c>
      <c r="AH8497"/>
    </row>
    <row r="8498" spans="1:34" x14ac:dyDescent="0.2">
      <c r="A8498" t="s">
        <v>715</v>
      </c>
      <c r="B8498" t="s">
        <v>8833</v>
      </c>
      <c r="C8498" s="1">
        <v>21.5</v>
      </c>
      <c r="D8498" s="5">
        <v>45405</v>
      </c>
      <c r="E8498" t="s">
        <v>15</v>
      </c>
      <c r="F8498" t="s">
        <v>39</v>
      </c>
      <c r="G8498" s="36" t="s">
        <v>8842</v>
      </c>
      <c r="H8498" s="1"/>
      <c r="J8498" s="1"/>
      <c r="M8498" s="1"/>
      <c r="P8498" s="1"/>
      <c r="S8498" s="1"/>
      <c r="V8498" s="1"/>
      <c r="Y8498" s="1"/>
      <c r="AC8498" s="5">
        <v>45440</v>
      </c>
      <c r="AD8498" t="s">
        <v>13300</v>
      </c>
      <c r="AE8498" t="s">
        <v>174</v>
      </c>
      <c r="AF8498">
        <f>MONTH(Table1[[#This Row],[Date Sent]])</f>
        <v>5</v>
      </c>
      <c r="AG8498">
        <f>YEAR(Table1[[#This Row],[Date Sent]])</f>
        <v>2024</v>
      </c>
      <c r="AH8498"/>
    </row>
    <row r="8499" spans="1:34" x14ac:dyDescent="0.2">
      <c r="A8499" t="s">
        <v>715</v>
      </c>
      <c r="B8499" t="s">
        <v>8833</v>
      </c>
      <c r="C8499" s="1">
        <v>89.06</v>
      </c>
      <c r="D8499" s="5">
        <v>45407</v>
      </c>
      <c r="E8499" t="s">
        <v>21</v>
      </c>
      <c r="F8499" t="s">
        <v>17</v>
      </c>
      <c r="G8499" s="36" t="s">
        <v>8843</v>
      </c>
      <c r="H8499" s="1"/>
      <c r="J8499" s="1"/>
      <c r="M8499" s="1"/>
      <c r="P8499" s="1"/>
      <c r="S8499" s="1"/>
      <c r="V8499" s="1"/>
      <c r="Y8499" s="1"/>
      <c r="AC8499" s="5">
        <v>45440</v>
      </c>
      <c r="AD8499" t="s">
        <v>13300</v>
      </c>
      <c r="AE8499" t="s">
        <v>174</v>
      </c>
      <c r="AF8499">
        <f>MONTH(Table1[[#This Row],[Date Sent]])</f>
        <v>5</v>
      </c>
      <c r="AG8499">
        <f>YEAR(Table1[[#This Row],[Date Sent]])</f>
        <v>2024</v>
      </c>
      <c r="AH8499"/>
    </row>
    <row r="8500" spans="1:34" x14ac:dyDescent="0.2">
      <c r="A8500" t="s">
        <v>715</v>
      </c>
      <c r="B8500" t="s">
        <v>8833</v>
      </c>
      <c r="C8500" s="1">
        <v>329.84</v>
      </c>
      <c r="D8500" s="5">
        <v>45411</v>
      </c>
      <c r="E8500" t="s">
        <v>21</v>
      </c>
      <c r="F8500" t="s">
        <v>33</v>
      </c>
      <c r="G8500" s="36" t="s">
        <v>8844</v>
      </c>
      <c r="H8500" s="1"/>
      <c r="J8500" s="1"/>
      <c r="M8500" s="1"/>
      <c r="P8500" s="1"/>
      <c r="S8500" s="1"/>
      <c r="V8500" s="1"/>
      <c r="Y8500" s="1"/>
      <c r="AC8500" s="5">
        <v>45440</v>
      </c>
      <c r="AD8500" t="s">
        <v>13300</v>
      </c>
      <c r="AE8500" t="s">
        <v>174</v>
      </c>
      <c r="AF8500">
        <f>MONTH(Table1[[#This Row],[Date Sent]])</f>
        <v>5</v>
      </c>
      <c r="AG8500">
        <f>YEAR(Table1[[#This Row],[Date Sent]])</f>
        <v>2024</v>
      </c>
      <c r="AH8500"/>
    </row>
    <row r="8501" spans="1:34" x14ac:dyDescent="0.2">
      <c r="A8501" t="s">
        <v>715</v>
      </c>
      <c r="B8501" t="s">
        <v>8833</v>
      </c>
      <c r="C8501" s="1">
        <v>207.7</v>
      </c>
      <c r="D8501" s="5">
        <v>45411</v>
      </c>
      <c r="E8501" t="s">
        <v>8</v>
      </c>
      <c r="F8501" t="s">
        <v>39</v>
      </c>
      <c r="G8501" s="36" t="s">
        <v>8845</v>
      </c>
      <c r="H8501" s="1"/>
      <c r="J8501" s="1"/>
      <c r="M8501" s="1"/>
      <c r="P8501" s="1"/>
      <c r="S8501" s="1"/>
      <c r="V8501" s="1"/>
      <c r="Y8501" s="1"/>
      <c r="AC8501" s="5">
        <v>45440</v>
      </c>
      <c r="AD8501" t="s">
        <v>13300</v>
      </c>
      <c r="AE8501" t="s">
        <v>174</v>
      </c>
      <c r="AF8501">
        <f>MONTH(Table1[[#This Row],[Date Sent]])</f>
        <v>5</v>
      </c>
      <c r="AG8501">
        <f>YEAR(Table1[[#This Row],[Date Sent]])</f>
        <v>2024</v>
      </c>
      <c r="AH8501"/>
    </row>
    <row r="8502" spans="1:34" x14ac:dyDescent="0.2">
      <c r="A8502" t="s">
        <v>715</v>
      </c>
      <c r="B8502" t="s">
        <v>8833</v>
      </c>
      <c r="C8502" s="1">
        <v>74.040000000000006</v>
      </c>
      <c r="D8502" s="5">
        <v>45412</v>
      </c>
      <c r="E8502" t="s">
        <v>21</v>
      </c>
      <c r="F8502" t="s">
        <v>33</v>
      </c>
      <c r="G8502" s="36" t="s">
        <v>2080</v>
      </c>
      <c r="H8502" s="1"/>
      <c r="J8502" s="1"/>
      <c r="M8502" s="1"/>
      <c r="P8502" s="1"/>
      <c r="S8502" s="1"/>
      <c r="V8502" s="1"/>
      <c r="Y8502" s="1"/>
      <c r="AC8502" s="5">
        <v>45440</v>
      </c>
      <c r="AD8502" t="s">
        <v>13300</v>
      </c>
      <c r="AE8502" t="s">
        <v>174</v>
      </c>
      <c r="AF8502">
        <f>MONTH(Table1[[#This Row],[Date Sent]])</f>
        <v>5</v>
      </c>
      <c r="AG8502">
        <f>YEAR(Table1[[#This Row],[Date Sent]])</f>
        <v>2024</v>
      </c>
      <c r="AH8502"/>
    </row>
    <row r="8503" spans="1:34" x14ac:dyDescent="0.2">
      <c r="A8503" t="s">
        <v>715</v>
      </c>
      <c r="B8503" t="s">
        <v>8833</v>
      </c>
      <c r="C8503" s="1">
        <v>37.869999999999997</v>
      </c>
      <c r="D8503" s="5">
        <v>45414</v>
      </c>
      <c r="E8503" t="s">
        <v>25</v>
      </c>
      <c r="F8503" t="s">
        <v>17</v>
      </c>
      <c r="G8503" s="36" t="s">
        <v>8846</v>
      </c>
      <c r="H8503" s="1"/>
      <c r="J8503" s="1"/>
      <c r="M8503" s="1"/>
      <c r="P8503" s="1"/>
      <c r="S8503" s="1"/>
      <c r="V8503" s="1"/>
      <c r="Y8503" s="1"/>
      <c r="AC8503" s="5">
        <v>45440</v>
      </c>
      <c r="AD8503" t="s">
        <v>13300</v>
      </c>
      <c r="AE8503" t="s">
        <v>174</v>
      </c>
      <c r="AF8503">
        <f>MONTH(Table1[[#This Row],[Date Sent]])</f>
        <v>5</v>
      </c>
      <c r="AG8503">
        <f>YEAR(Table1[[#This Row],[Date Sent]])</f>
        <v>2024</v>
      </c>
      <c r="AH8503"/>
    </row>
    <row r="8504" spans="1:34" x14ac:dyDescent="0.2">
      <c r="A8504" t="s">
        <v>715</v>
      </c>
      <c r="B8504" t="s">
        <v>8833</v>
      </c>
      <c r="C8504" s="1">
        <v>6.46</v>
      </c>
      <c r="D8504" s="5">
        <v>45414</v>
      </c>
      <c r="E8504" t="s">
        <v>8</v>
      </c>
      <c r="F8504" t="s">
        <v>39</v>
      </c>
      <c r="G8504" s="36" t="s">
        <v>8847</v>
      </c>
      <c r="H8504" s="1"/>
      <c r="J8504" s="1"/>
      <c r="M8504" s="1"/>
      <c r="P8504" s="1"/>
      <c r="S8504" s="1"/>
      <c r="V8504" s="1"/>
      <c r="Y8504" s="1"/>
      <c r="AC8504" s="5">
        <v>45440</v>
      </c>
      <c r="AD8504" t="s">
        <v>13300</v>
      </c>
      <c r="AE8504" t="s">
        <v>174</v>
      </c>
      <c r="AF8504">
        <f>MONTH(Table1[[#This Row],[Date Sent]])</f>
        <v>5</v>
      </c>
      <c r="AG8504">
        <f>YEAR(Table1[[#This Row],[Date Sent]])</f>
        <v>2024</v>
      </c>
      <c r="AH8504"/>
    </row>
    <row r="8505" spans="1:34" x14ac:dyDescent="0.2">
      <c r="A8505" t="s">
        <v>715</v>
      </c>
      <c r="B8505" t="s">
        <v>8848</v>
      </c>
      <c r="C8505" s="1">
        <v>47.69</v>
      </c>
      <c r="D8505" s="5">
        <v>45415</v>
      </c>
      <c r="E8505" t="s">
        <v>20</v>
      </c>
      <c r="F8505" t="s">
        <v>918</v>
      </c>
      <c r="G8505" s="36" t="s">
        <v>8849</v>
      </c>
      <c r="H8505" s="1">
        <v>22.46</v>
      </c>
      <c r="I8505" t="s">
        <v>17</v>
      </c>
      <c r="J8505" s="1" t="s">
        <v>8850</v>
      </c>
      <c r="K8505" s="1">
        <v>25.229999999999997</v>
      </c>
      <c r="L8505" t="s">
        <v>39</v>
      </c>
      <c r="M8505" s="1" t="s">
        <v>8851</v>
      </c>
      <c r="P8505" s="1"/>
      <c r="S8505" s="1"/>
      <c r="V8505" s="1"/>
      <c r="Y8505" s="1"/>
      <c r="AC8505" s="5">
        <v>45440</v>
      </c>
      <c r="AD8505" t="s">
        <v>13300</v>
      </c>
      <c r="AE8505" t="s">
        <v>174</v>
      </c>
      <c r="AF8505">
        <f>MONTH(Table1[[#This Row],[Date Sent]])</f>
        <v>5</v>
      </c>
      <c r="AG8505">
        <f>YEAR(Table1[[#This Row],[Date Sent]])</f>
        <v>2024</v>
      </c>
      <c r="AH8505"/>
    </row>
    <row r="8506" spans="1:34" x14ac:dyDescent="0.2">
      <c r="A8506" t="s">
        <v>715</v>
      </c>
      <c r="B8506" t="s">
        <v>8848</v>
      </c>
      <c r="C8506" s="1">
        <v>9.15</v>
      </c>
      <c r="D8506" s="5">
        <v>45416</v>
      </c>
      <c r="E8506" t="s">
        <v>15</v>
      </c>
      <c r="F8506" t="s">
        <v>39</v>
      </c>
      <c r="G8506" s="36" t="s">
        <v>8842</v>
      </c>
      <c r="H8506" s="1"/>
      <c r="J8506" s="1"/>
      <c r="M8506" s="1"/>
      <c r="P8506" s="1"/>
      <c r="S8506" s="1"/>
      <c r="V8506" s="1"/>
      <c r="Y8506" s="1"/>
      <c r="AC8506" s="5">
        <v>45440</v>
      </c>
      <c r="AD8506" t="s">
        <v>13300</v>
      </c>
      <c r="AE8506" t="s">
        <v>174</v>
      </c>
      <c r="AF8506">
        <f>MONTH(Table1[[#This Row],[Date Sent]])</f>
        <v>5</v>
      </c>
      <c r="AG8506">
        <f>YEAR(Table1[[#This Row],[Date Sent]])</f>
        <v>2024</v>
      </c>
      <c r="AH8506"/>
    </row>
    <row r="8507" spans="1:34" x14ac:dyDescent="0.2">
      <c r="A8507" t="s">
        <v>715</v>
      </c>
      <c r="B8507" t="s">
        <v>8848</v>
      </c>
      <c r="C8507" s="1">
        <v>7.96</v>
      </c>
      <c r="D8507" s="5">
        <v>45417</v>
      </c>
      <c r="E8507" t="s">
        <v>6</v>
      </c>
      <c r="F8507" t="s">
        <v>18</v>
      </c>
      <c r="G8507" s="36" t="s">
        <v>4496</v>
      </c>
      <c r="H8507" s="1"/>
      <c r="J8507" s="1"/>
      <c r="M8507" s="1"/>
      <c r="P8507" s="1"/>
      <c r="S8507" s="1"/>
      <c r="V8507" s="1"/>
      <c r="Y8507" s="1"/>
      <c r="AC8507" s="5">
        <v>45440</v>
      </c>
      <c r="AD8507" t="s">
        <v>13300</v>
      </c>
      <c r="AE8507" t="s">
        <v>174</v>
      </c>
      <c r="AF8507">
        <f>MONTH(Table1[[#This Row],[Date Sent]])</f>
        <v>5</v>
      </c>
      <c r="AG8507">
        <f>YEAR(Table1[[#This Row],[Date Sent]])</f>
        <v>2024</v>
      </c>
      <c r="AH8507"/>
    </row>
    <row r="8508" spans="1:34" x14ac:dyDescent="0.2">
      <c r="A8508" t="s">
        <v>715</v>
      </c>
      <c r="B8508" t="s">
        <v>8848</v>
      </c>
      <c r="C8508" s="1">
        <v>106.28</v>
      </c>
      <c r="D8508" s="5">
        <v>45418</v>
      </c>
      <c r="E8508" t="s">
        <v>21</v>
      </c>
      <c r="F8508" t="s">
        <v>33</v>
      </c>
      <c r="G8508" s="36" t="s">
        <v>8852</v>
      </c>
      <c r="H8508" s="1"/>
      <c r="J8508" s="1"/>
      <c r="M8508" s="1"/>
      <c r="P8508" s="1"/>
      <c r="S8508" s="1"/>
      <c r="V8508" s="1"/>
      <c r="Y8508" s="1"/>
      <c r="AC8508" s="5">
        <v>45440</v>
      </c>
      <c r="AD8508" t="s">
        <v>13300</v>
      </c>
      <c r="AE8508" t="s">
        <v>174</v>
      </c>
      <c r="AF8508">
        <f>MONTH(Table1[[#This Row],[Date Sent]])</f>
        <v>5</v>
      </c>
      <c r="AG8508">
        <f>YEAR(Table1[[#This Row],[Date Sent]])</f>
        <v>2024</v>
      </c>
      <c r="AH8508"/>
    </row>
    <row r="8509" spans="1:34" x14ac:dyDescent="0.2">
      <c r="A8509" t="s">
        <v>715</v>
      </c>
      <c r="B8509" t="s">
        <v>8848</v>
      </c>
      <c r="C8509" s="1">
        <v>114.44</v>
      </c>
      <c r="D8509" s="5">
        <v>45420</v>
      </c>
      <c r="E8509" t="s">
        <v>21</v>
      </c>
      <c r="F8509" t="s">
        <v>918</v>
      </c>
      <c r="G8509" s="36" t="s">
        <v>8853</v>
      </c>
      <c r="H8509" s="1">
        <v>46.96</v>
      </c>
      <c r="I8509" t="s">
        <v>33</v>
      </c>
      <c r="J8509" s="1" t="s">
        <v>8854</v>
      </c>
      <c r="K8509" s="1">
        <v>67.47999999999999</v>
      </c>
      <c r="L8509" t="s">
        <v>21</v>
      </c>
      <c r="M8509" s="1" t="s">
        <v>8855</v>
      </c>
      <c r="P8509" s="1"/>
      <c r="S8509" s="1"/>
      <c r="V8509" s="1"/>
      <c r="Y8509" s="1"/>
      <c r="AC8509" s="5">
        <v>45440</v>
      </c>
      <c r="AD8509" t="s">
        <v>13300</v>
      </c>
      <c r="AE8509" t="s">
        <v>174</v>
      </c>
      <c r="AF8509">
        <f>MONTH(Table1[[#This Row],[Date Sent]])</f>
        <v>5</v>
      </c>
      <c r="AG8509">
        <f>YEAR(Table1[[#This Row],[Date Sent]])</f>
        <v>2024</v>
      </c>
      <c r="AH8509"/>
    </row>
    <row r="8510" spans="1:34" x14ac:dyDescent="0.2">
      <c r="A8510" t="s">
        <v>715</v>
      </c>
      <c r="B8510" t="s">
        <v>8848</v>
      </c>
      <c r="C8510" s="1">
        <v>55.27</v>
      </c>
      <c r="D8510" s="5">
        <v>45421</v>
      </c>
      <c r="E8510" t="s">
        <v>21</v>
      </c>
      <c r="F8510" t="s">
        <v>33</v>
      </c>
      <c r="G8510" s="36" t="s">
        <v>5623</v>
      </c>
      <c r="H8510" s="1"/>
      <c r="J8510" s="1"/>
      <c r="M8510" s="1"/>
      <c r="P8510" s="1"/>
      <c r="S8510" s="1"/>
      <c r="V8510" s="1"/>
      <c r="Y8510" s="1"/>
      <c r="AC8510" s="5">
        <v>45440</v>
      </c>
      <c r="AD8510" t="s">
        <v>13300</v>
      </c>
      <c r="AE8510" t="s">
        <v>174</v>
      </c>
      <c r="AF8510">
        <f>MONTH(Table1[[#This Row],[Date Sent]])</f>
        <v>5</v>
      </c>
      <c r="AG8510">
        <f>YEAR(Table1[[#This Row],[Date Sent]])</f>
        <v>2024</v>
      </c>
      <c r="AH8510"/>
    </row>
    <row r="8511" spans="1:34" x14ac:dyDescent="0.2">
      <c r="A8511" t="s">
        <v>715</v>
      </c>
      <c r="B8511" t="s">
        <v>8848</v>
      </c>
      <c r="C8511" s="1">
        <v>537.19000000000005</v>
      </c>
      <c r="D8511" s="5">
        <v>45421</v>
      </c>
      <c r="E8511" t="s">
        <v>25</v>
      </c>
      <c r="F8511" t="s">
        <v>17</v>
      </c>
      <c r="G8511" s="36" t="s">
        <v>8856</v>
      </c>
      <c r="H8511" s="1"/>
      <c r="J8511" s="1"/>
      <c r="M8511" s="1"/>
      <c r="P8511" s="1"/>
      <c r="S8511" s="1"/>
      <c r="V8511" s="1"/>
      <c r="Y8511" s="1"/>
      <c r="AC8511" s="5">
        <v>45440</v>
      </c>
      <c r="AD8511" t="s">
        <v>13300</v>
      </c>
      <c r="AE8511" t="s">
        <v>174</v>
      </c>
      <c r="AF8511">
        <f>MONTH(Table1[[#This Row],[Date Sent]])</f>
        <v>5</v>
      </c>
      <c r="AG8511">
        <f>YEAR(Table1[[#This Row],[Date Sent]])</f>
        <v>2024</v>
      </c>
      <c r="AH8511"/>
    </row>
    <row r="8512" spans="1:34" x14ac:dyDescent="0.2">
      <c r="A8512" t="s">
        <v>715</v>
      </c>
      <c r="B8512" t="s">
        <v>8848</v>
      </c>
      <c r="C8512" s="1">
        <v>28.81</v>
      </c>
      <c r="D8512" s="5">
        <v>45427</v>
      </c>
      <c r="E8512" t="s">
        <v>21</v>
      </c>
      <c r="F8512" t="s">
        <v>918</v>
      </c>
      <c r="G8512" s="36" t="s">
        <v>8857</v>
      </c>
      <c r="H8512" s="1">
        <v>11.76</v>
      </c>
      <c r="I8512" t="s">
        <v>33</v>
      </c>
      <c r="J8512" s="1" t="s">
        <v>8858</v>
      </c>
      <c r="K8512" s="1">
        <v>17.049999999999997</v>
      </c>
      <c r="L8512" t="s">
        <v>18</v>
      </c>
      <c r="M8512" s="1" t="s">
        <v>8859</v>
      </c>
      <c r="P8512" s="1"/>
      <c r="S8512" s="1"/>
      <c r="V8512" s="1"/>
      <c r="Y8512" s="1"/>
      <c r="AC8512" s="5">
        <v>45440</v>
      </c>
      <c r="AD8512" t="s">
        <v>13300</v>
      </c>
      <c r="AE8512" t="s">
        <v>174</v>
      </c>
      <c r="AF8512">
        <f>MONTH(Table1[[#This Row],[Date Sent]])</f>
        <v>5</v>
      </c>
      <c r="AG8512">
        <f>YEAR(Table1[[#This Row],[Date Sent]])</f>
        <v>2024</v>
      </c>
      <c r="AH8512"/>
    </row>
    <row r="8513" spans="1:34" x14ac:dyDescent="0.2">
      <c r="A8513" t="s">
        <v>715</v>
      </c>
      <c r="B8513" t="s">
        <v>8848</v>
      </c>
      <c r="C8513" s="1">
        <v>37.090000000000003</v>
      </c>
      <c r="D8513" s="5">
        <v>45428</v>
      </c>
      <c r="E8513" t="s">
        <v>21</v>
      </c>
      <c r="F8513" t="s">
        <v>918</v>
      </c>
      <c r="G8513" s="36" t="s">
        <v>8860</v>
      </c>
      <c r="H8513" s="1">
        <v>11.28</v>
      </c>
      <c r="I8513" t="s">
        <v>39</v>
      </c>
      <c r="J8513" s="1" t="s">
        <v>2754</v>
      </c>
      <c r="K8513" s="1">
        <v>25.810000000000002</v>
      </c>
      <c r="L8513" t="s">
        <v>17</v>
      </c>
      <c r="M8513" s="1" t="s">
        <v>8861</v>
      </c>
      <c r="P8513" s="1"/>
      <c r="S8513" s="1"/>
      <c r="V8513" s="1"/>
      <c r="Y8513" s="1"/>
      <c r="AC8513" s="5">
        <v>45440</v>
      </c>
      <c r="AD8513" t="s">
        <v>13300</v>
      </c>
      <c r="AE8513" t="s">
        <v>174</v>
      </c>
      <c r="AF8513">
        <f>MONTH(Table1[[#This Row],[Date Sent]])</f>
        <v>5</v>
      </c>
      <c r="AG8513">
        <f>YEAR(Table1[[#This Row],[Date Sent]])</f>
        <v>2024</v>
      </c>
      <c r="AH8513"/>
    </row>
    <row r="8514" spans="1:34" x14ac:dyDescent="0.2">
      <c r="A8514" t="s">
        <v>329</v>
      </c>
      <c r="B8514" t="s">
        <v>8862</v>
      </c>
      <c r="C8514" s="1">
        <v>119.68</v>
      </c>
      <c r="D8514" s="5">
        <v>45406</v>
      </c>
      <c r="E8514" t="s">
        <v>13</v>
      </c>
      <c r="F8514" t="s">
        <v>39</v>
      </c>
      <c r="G8514" s="36" t="s">
        <v>8863</v>
      </c>
      <c r="H8514" s="1"/>
      <c r="J8514" s="1"/>
      <c r="M8514" s="1"/>
      <c r="P8514" s="1"/>
      <c r="S8514" s="1"/>
      <c r="V8514" s="1"/>
      <c r="Y8514" s="1"/>
      <c r="AC8514" s="5">
        <v>45440</v>
      </c>
      <c r="AD8514" t="s">
        <v>14670</v>
      </c>
      <c r="AE8514" t="s">
        <v>174</v>
      </c>
      <c r="AF8514">
        <f>MONTH(Table1[[#This Row],[Date Sent]])</f>
        <v>5</v>
      </c>
      <c r="AG8514">
        <f>YEAR(Table1[[#This Row],[Date Sent]])</f>
        <v>2024</v>
      </c>
      <c r="AH8514"/>
    </row>
    <row r="8515" spans="1:34" x14ac:dyDescent="0.2">
      <c r="A8515" t="s">
        <v>329</v>
      </c>
      <c r="B8515" t="s">
        <v>8862</v>
      </c>
      <c r="C8515" s="1">
        <v>139.56</v>
      </c>
      <c r="D8515" s="5">
        <v>45413</v>
      </c>
      <c r="E8515" t="s">
        <v>13</v>
      </c>
      <c r="F8515" t="s">
        <v>918</v>
      </c>
      <c r="G8515" s="36" t="s">
        <v>8864</v>
      </c>
      <c r="H8515" s="1">
        <v>19.989999999999998</v>
      </c>
      <c r="I8515" t="s">
        <v>21</v>
      </c>
      <c r="J8515" s="1" t="s">
        <v>8865</v>
      </c>
      <c r="K8515" s="1">
        <v>39.979999999999997</v>
      </c>
      <c r="L8515" t="s">
        <v>10</v>
      </c>
      <c r="M8515" s="1" t="s">
        <v>8866</v>
      </c>
      <c r="N8515" s="1">
        <v>79.59</v>
      </c>
      <c r="O8515" t="s">
        <v>39</v>
      </c>
      <c r="P8515" s="1" t="s">
        <v>8867</v>
      </c>
      <c r="S8515" s="1"/>
      <c r="V8515" s="1"/>
      <c r="Y8515" s="1"/>
      <c r="AC8515" s="5">
        <v>45440</v>
      </c>
      <c r="AD8515" t="s">
        <v>14670</v>
      </c>
      <c r="AE8515" t="s">
        <v>174</v>
      </c>
      <c r="AF8515">
        <f>MONTH(Table1[[#This Row],[Date Sent]])</f>
        <v>5</v>
      </c>
      <c r="AG8515">
        <f>YEAR(Table1[[#This Row],[Date Sent]])</f>
        <v>2024</v>
      </c>
      <c r="AH8515"/>
    </row>
    <row r="8516" spans="1:34" x14ac:dyDescent="0.2">
      <c r="A8516" t="s">
        <v>329</v>
      </c>
      <c r="B8516" t="s">
        <v>8862</v>
      </c>
      <c r="C8516" s="1">
        <v>366.92</v>
      </c>
      <c r="D8516" s="5">
        <v>45421</v>
      </c>
      <c r="E8516" t="s">
        <v>13</v>
      </c>
      <c r="F8516" t="s">
        <v>10</v>
      </c>
      <c r="G8516" s="36" t="s">
        <v>8868</v>
      </c>
      <c r="H8516" s="1"/>
      <c r="J8516" s="1"/>
      <c r="M8516" s="1"/>
      <c r="P8516" s="1"/>
      <c r="S8516" s="1"/>
      <c r="V8516" s="1"/>
      <c r="Y8516" s="1"/>
      <c r="AC8516" s="5">
        <v>45440</v>
      </c>
      <c r="AD8516" t="s">
        <v>14670</v>
      </c>
      <c r="AE8516" t="s">
        <v>174</v>
      </c>
      <c r="AF8516">
        <f>MONTH(Table1[[#This Row],[Date Sent]])</f>
        <v>5</v>
      </c>
      <c r="AG8516">
        <f>YEAR(Table1[[#This Row],[Date Sent]])</f>
        <v>2024</v>
      </c>
      <c r="AH8516"/>
    </row>
    <row r="8517" spans="1:34" x14ac:dyDescent="0.2">
      <c r="A8517" t="s">
        <v>329</v>
      </c>
      <c r="B8517" t="s">
        <v>8862</v>
      </c>
      <c r="C8517" s="1">
        <v>45.6</v>
      </c>
      <c r="D8517" s="5">
        <v>45428</v>
      </c>
      <c r="E8517" t="s">
        <v>18</v>
      </c>
      <c r="F8517" t="s">
        <v>918</v>
      </c>
      <c r="G8517" s="36" t="s">
        <v>8869</v>
      </c>
      <c r="H8517" s="1">
        <v>23.97</v>
      </c>
      <c r="I8517" t="s">
        <v>18</v>
      </c>
      <c r="J8517" s="1" t="s">
        <v>7457</v>
      </c>
      <c r="K8517" s="1">
        <v>21.630000000000003</v>
      </c>
      <c r="L8517" t="s">
        <v>15</v>
      </c>
      <c r="M8517" s="1" t="s">
        <v>8870</v>
      </c>
      <c r="P8517" s="1"/>
      <c r="S8517" s="1"/>
      <c r="V8517" s="1"/>
      <c r="Y8517" s="1"/>
      <c r="AC8517" s="5">
        <v>45440</v>
      </c>
      <c r="AD8517" t="s">
        <v>14670</v>
      </c>
      <c r="AE8517" t="s">
        <v>174</v>
      </c>
      <c r="AF8517">
        <f>MONTH(Table1[[#This Row],[Date Sent]])</f>
        <v>5</v>
      </c>
      <c r="AG8517">
        <f>YEAR(Table1[[#This Row],[Date Sent]])</f>
        <v>2024</v>
      </c>
      <c r="AH8517"/>
    </row>
    <row r="8518" spans="1:34" x14ac:dyDescent="0.2">
      <c r="A8518" t="s">
        <v>329</v>
      </c>
      <c r="B8518" t="s">
        <v>8862</v>
      </c>
      <c r="C8518" s="1">
        <v>309.79000000000002</v>
      </c>
      <c r="D8518" s="5">
        <v>45428</v>
      </c>
      <c r="E8518" t="s">
        <v>13</v>
      </c>
      <c r="F8518" t="s">
        <v>33</v>
      </c>
      <c r="G8518" s="36" t="s">
        <v>928</v>
      </c>
      <c r="H8518" s="1"/>
      <c r="J8518" s="1"/>
      <c r="M8518" s="1"/>
      <c r="P8518" s="1"/>
      <c r="S8518" s="1"/>
      <c r="V8518" s="1"/>
      <c r="Y8518" s="1"/>
      <c r="AC8518" s="5">
        <v>45440</v>
      </c>
      <c r="AD8518" t="s">
        <v>14670</v>
      </c>
      <c r="AE8518" t="s">
        <v>174</v>
      </c>
      <c r="AF8518">
        <f>MONTH(Table1[[#This Row],[Date Sent]])</f>
        <v>5</v>
      </c>
      <c r="AG8518">
        <f>YEAR(Table1[[#This Row],[Date Sent]])</f>
        <v>2024</v>
      </c>
      <c r="AH8518"/>
    </row>
    <row r="8519" spans="1:34" x14ac:dyDescent="0.2">
      <c r="A8519" t="s">
        <v>329</v>
      </c>
      <c r="B8519" t="s">
        <v>8862</v>
      </c>
      <c r="C8519" s="1">
        <v>86.56</v>
      </c>
      <c r="D8519" s="5">
        <v>45428</v>
      </c>
      <c r="E8519" t="s">
        <v>13</v>
      </c>
      <c r="F8519" t="s">
        <v>10</v>
      </c>
      <c r="G8519" s="36" t="s">
        <v>8871</v>
      </c>
      <c r="H8519" s="1"/>
      <c r="J8519" s="1"/>
      <c r="M8519" s="1"/>
      <c r="P8519" s="1"/>
      <c r="S8519" s="1"/>
      <c r="V8519" s="1"/>
      <c r="Y8519" s="1"/>
      <c r="AC8519" s="5">
        <v>45440</v>
      </c>
      <c r="AD8519" t="s">
        <v>14670</v>
      </c>
      <c r="AE8519" t="s">
        <v>174</v>
      </c>
      <c r="AF8519">
        <f>MONTH(Table1[[#This Row],[Date Sent]])</f>
        <v>5</v>
      </c>
      <c r="AG8519">
        <f>YEAR(Table1[[#This Row],[Date Sent]])</f>
        <v>2024</v>
      </c>
      <c r="AH8519"/>
    </row>
    <row r="8520" spans="1:34" x14ac:dyDescent="0.2">
      <c r="A8520" t="s">
        <v>162</v>
      </c>
      <c r="B8520" t="s">
        <v>8872</v>
      </c>
      <c r="C8520" s="1">
        <v>65.89</v>
      </c>
      <c r="D8520" s="5">
        <v>45401</v>
      </c>
      <c r="E8520" t="s">
        <v>33</v>
      </c>
      <c r="F8520" t="s">
        <v>39</v>
      </c>
      <c r="G8520" s="36" t="s">
        <v>8873</v>
      </c>
      <c r="H8520" s="1"/>
      <c r="J8520" s="1"/>
      <c r="M8520" s="1"/>
      <c r="P8520" s="1"/>
      <c r="S8520" s="1"/>
      <c r="V8520" s="1"/>
      <c r="Y8520" s="1"/>
      <c r="AC8520" s="5">
        <v>45440</v>
      </c>
      <c r="AD8520" t="s">
        <v>13258</v>
      </c>
      <c r="AE8520" t="s">
        <v>174</v>
      </c>
      <c r="AF8520">
        <f>MONTH(Table1[[#This Row],[Date Sent]])</f>
        <v>5</v>
      </c>
      <c r="AG8520">
        <f>YEAR(Table1[[#This Row],[Date Sent]])</f>
        <v>2024</v>
      </c>
      <c r="AH8520"/>
    </row>
    <row r="8521" spans="1:34" x14ac:dyDescent="0.2">
      <c r="A8521" t="s">
        <v>162</v>
      </c>
      <c r="B8521" t="s">
        <v>8872</v>
      </c>
      <c r="C8521" s="1">
        <v>3.57</v>
      </c>
      <c r="D8521" s="5">
        <v>45402</v>
      </c>
      <c r="E8521" t="s">
        <v>54</v>
      </c>
      <c r="F8521" t="s">
        <v>39</v>
      </c>
      <c r="G8521" s="36" t="s">
        <v>8874</v>
      </c>
      <c r="H8521" s="1"/>
      <c r="J8521" s="1"/>
      <c r="M8521" s="1"/>
      <c r="P8521" s="1"/>
      <c r="S8521" s="1"/>
      <c r="V8521" s="1"/>
      <c r="Y8521" s="1"/>
      <c r="AC8521" s="5">
        <v>45440</v>
      </c>
      <c r="AD8521" t="s">
        <v>13258</v>
      </c>
      <c r="AE8521" t="s">
        <v>174</v>
      </c>
      <c r="AF8521">
        <f>MONTH(Table1[[#This Row],[Date Sent]])</f>
        <v>5</v>
      </c>
      <c r="AG8521">
        <f>YEAR(Table1[[#This Row],[Date Sent]])</f>
        <v>2024</v>
      </c>
      <c r="AH8521"/>
    </row>
    <row r="8522" spans="1:34" x14ac:dyDescent="0.2">
      <c r="A8522" t="s">
        <v>162</v>
      </c>
      <c r="B8522" t="s">
        <v>8872</v>
      </c>
      <c r="C8522" s="1">
        <v>202.04</v>
      </c>
      <c r="D8522" s="5">
        <v>45418</v>
      </c>
      <c r="E8522" t="s">
        <v>45</v>
      </c>
      <c r="F8522" t="s">
        <v>17</v>
      </c>
      <c r="G8522" s="36" t="s">
        <v>8875</v>
      </c>
      <c r="H8522" s="1"/>
      <c r="J8522" s="1"/>
      <c r="M8522" s="1"/>
      <c r="P8522" s="1"/>
      <c r="S8522" s="1"/>
      <c r="V8522" s="1"/>
      <c r="Y8522" s="1"/>
      <c r="AC8522" s="5">
        <v>45440</v>
      </c>
      <c r="AD8522" t="s">
        <v>13258</v>
      </c>
      <c r="AE8522" t="s">
        <v>174</v>
      </c>
      <c r="AF8522">
        <f>MONTH(Table1[[#This Row],[Date Sent]])</f>
        <v>5</v>
      </c>
      <c r="AG8522">
        <f>YEAR(Table1[[#This Row],[Date Sent]])</f>
        <v>2024</v>
      </c>
      <c r="AH8522"/>
    </row>
    <row r="8523" spans="1:34" x14ac:dyDescent="0.2">
      <c r="A8523" t="s">
        <v>162</v>
      </c>
      <c r="B8523" t="s">
        <v>8872</v>
      </c>
      <c r="C8523" s="1">
        <v>93.15</v>
      </c>
      <c r="D8523" s="5">
        <v>45418</v>
      </c>
      <c r="E8523" t="s">
        <v>21</v>
      </c>
      <c r="F8523" t="s">
        <v>18</v>
      </c>
      <c r="G8523" s="36" t="s">
        <v>5524</v>
      </c>
      <c r="H8523" s="1"/>
      <c r="J8523" s="1"/>
      <c r="M8523" s="1"/>
      <c r="P8523" s="1"/>
      <c r="S8523" s="1"/>
      <c r="V8523" s="1"/>
      <c r="Y8523" s="1"/>
      <c r="AC8523" s="5">
        <v>45440</v>
      </c>
      <c r="AD8523" t="s">
        <v>13258</v>
      </c>
      <c r="AE8523" t="s">
        <v>174</v>
      </c>
      <c r="AF8523">
        <f>MONTH(Table1[[#This Row],[Date Sent]])</f>
        <v>5</v>
      </c>
      <c r="AG8523">
        <f>YEAR(Table1[[#This Row],[Date Sent]])</f>
        <v>2024</v>
      </c>
      <c r="AH8523"/>
    </row>
    <row r="8524" spans="1:34" x14ac:dyDescent="0.2">
      <c r="A8524" t="s">
        <v>162</v>
      </c>
      <c r="B8524" t="s">
        <v>8872</v>
      </c>
      <c r="C8524" s="1">
        <v>296.82</v>
      </c>
      <c r="D8524" s="5">
        <v>45425</v>
      </c>
      <c r="E8524" t="s">
        <v>21</v>
      </c>
      <c r="F8524" t="s">
        <v>33</v>
      </c>
      <c r="G8524" s="36" t="s">
        <v>8876</v>
      </c>
      <c r="H8524" s="1"/>
      <c r="J8524" s="1"/>
      <c r="M8524" s="1"/>
      <c r="P8524" s="1"/>
      <c r="S8524" s="1"/>
      <c r="V8524" s="1"/>
      <c r="Y8524" s="1"/>
      <c r="AC8524" s="5">
        <v>45440</v>
      </c>
      <c r="AD8524" t="s">
        <v>13258</v>
      </c>
      <c r="AE8524" t="s">
        <v>174</v>
      </c>
      <c r="AF8524">
        <f>MONTH(Table1[[#This Row],[Date Sent]])</f>
        <v>5</v>
      </c>
      <c r="AG8524">
        <f>YEAR(Table1[[#This Row],[Date Sent]])</f>
        <v>2024</v>
      </c>
      <c r="AH8524"/>
    </row>
    <row r="8525" spans="1:34" x14ac:dyDescent="0.2">
      <c r="A8525" t="s">
        <v>160</v>
      </c>
      <c r="B8525" t="s">
        <v>8877</v>
      </c>
      <c r="C8525" s="1">
        <v>10.79</v>
      </c>
      <c r="D8525" s="5">
        <v>45406</v>
      </c>
      <c r="E8525" t="s">
        <v>16</v>
      </c>
      <c r="F8525" t="s">
        <v>58</v>
      </c>
      <c r="G8525" s="36" t="s">
        <v>8878</v>
      </c>
      <c r="H8525" s="1"/>
      <c r="J8525" s="1"/>
      <c r="M8525" s="1"/>
      <c r="P8525" s="1"/>
      <c r="S8525" s="1"/>
      <c r="V8525" s="1"/>
      <c r="Y8525" s="1"/>
      <c r="AC8525" s="5">
        <v>45440</v>
      </c>
      <c r="AD8525" t="s">
        <v>13542</v>
      </c>
      <c r="AE8525" t="s">
        <v>6845</v>
      </c>
      <c r="AF8525">
        <f>MONTH(Table1[[#This Row],[Date Sent]])</f>
        <v>5</v>
      </c>
      <c r="AG8525">
        <f>YEAR(Table1[[#This Row],[Date Sent]])</f>
        <v>2024</v>
      </c>
      <c r="AH8525"/>
    </row>
    <row r="8526" spans="1:34" x14ac:dyDescent="0.2">
      <c r="A8526" t="s">
        <v>160</v>
      </c>
      <c r="B8526" t="s">
        <v>8877</v>
      </c>
      <c r="C8526" s="1">
        <v>24.83</v>
      </c>
      <c r="D8526" s="5">
        <v>45407</v>
      </c>
      <c r="E8526" t="s">
        <v>33</v>
      </c>
      <c r="F8526" t="s">
        <v>39</v>
      </c>
      <c r="G8526" s="36" t="s">
        <v>8879</v>
      </c>
      <c r="H8526" s="1"/>
      <c r="J8526" s="1"/>
      <c r="M8526" s="1"/>
      <c r="P8526" s="1"/>
      <c r="S8526" s="1"/>
      <c r="V8526" s="1"/>
      <c r="Y8526" s="1"/>
      <c r="AC8526" s="5">
        <v>45440</v>
      </c>
      <c r="AD8526" t="s">
        <v>13542</v>
      </c>
      <c r="AE8526" t="s">
        <v>6845</v>
      </c>
      <c r="AF8526">
        <f>MONTH(Table1[[#This Row],[Date Sent]])</f>
        <v>5</v>
      </c>
      <c r="AG8526">
        <f>YEAR(Table1[[#This Row],[Date Sent]])</f>
        <v>2024</v>
      </c>
      <c r="AH8526"/>
    </row>
    <row r="8527" spans="1:34" x14ac:dyDescent="0.2">
      <c r="A8527" t="s">
        <v>160</v>
      </c>
      <c r="B8527" t="s">
        <v>8877</v>
      </c>
      <c r="C8527" s="1">
        <v>10.79</v>
      </c>
      <c r="D8527" s="5">
        <v>45407</v>
      </c>
      <c r="E8527" t="s">
        <v>16</v>
      </c>
      <c r="F8527" t="s">
        <v>58</v>
      </c>
      <c r="G8527" s="36" t="s">
        <v>8880</v>
      </c>
      <c r="H8527" s="1"/>
      <c r="J8527" s="1"/>
      <c r="M8527" s="1"/>
      <c r="P8527" s="1"/>
      <c r="S8527" s="1"/>
      <c r="V8527" s="1"/>
      <c r="Y8527" s="1"/>
      <c r="AC8527" s="5">
        <v>45440</v>
      </c>
      <c r="AD8527" t="s">
        <v>13542</v>
      </c>
      <c r="AE8527" t="s">
        <v>6845</v>
      </c>
      <c r="AF8527">
        <f>MONTH(Table1[[#This Row],[Date Sent]])</f>
        <v>5</v>
      </c>
      <c r="AG8527">
        <f>YEAR(Table1[[#This Row],[Date Sent]])</f>
        <v>2024</v>
      </c>
      <c r="AH8527"/>
    </row>
    <row r="8528" spans="1:34" x14ac:dyDescent="0.2">
      <c r="A8528" t="s">
        <v>160</v>
      </c>
      <c r="B8528" t="s">
        <v>8877</v>
      </c>
      <c r="C8528" s="1">
        <v>14.99</v>
      </c>
      <c r="D8528" s="5">
        <v>45407</v>
      </c>
      <c r="E8528" t="s">
        <v>20</v>
      </c>
      <c r="F8528" t="s">
        <v>39</v>
      </c>
      <c r="G8528" s="36" t="s">
        <v>8881</v>
      </c>
      <c r="H8528" s="1"/>
      <c r="J8528" s="1"/>
      <c r="M8528" s="1"/>
      <c r="P8528" s="1"/>
      <c r="S8528" s="1"/>
      <c r="V8528" s="1"/>
      <c r="Y8528" s="1"/>
      <c r="AC8528" s="5">
        <v>45440</v>
      </c>
      <c r="AD8528" t="s">
        <v>13542</v>
      </c>
      <c r="AE8528" t="s">
        <v>6845</v>
      </c>
      <c r="AF8528">
        <f>MONTH(Table1[[#This Row],[Date Sent]])</f>
        <v>5</v>
      </c>
      <c r="AG8528">
        <f>YEAR(Table1[[#This Row],[Date Sent]])</f>
        <v>2024</v>
      </c>
      <c r="AH8528"/>
    </row>
    <row r="8529" spans="1:34" x14ac:dyDescent="0.2">
      <c r="A8529" t="s">
        <v>160</v>
      </c>
      <c r="B8529" t="s">
        <v>8877</v>
      </c>
      <c r="C8529" s="1">
        <v>75.150000000000006</v>
      </c>
      <c r="D8529" s="5">
        <v>45413</v>
      </c>
      <c r="E8529" t="s">
        <v>33</v>
      </c>
      <c r="F8529" t="s">
        <v>39</v>
      </c>
      <c r="G8529" s="36" t="s">
        <v>8882</v>
      </c>
      <c r="H8529" s="1"/>
      <c r="J8529" s="1"/>
      <c r="M8529" s="1"/>
      <c r="P8529" s="1"/>
      <c r="S8529" s="1"/>
      <c r="V8529" s="1"/>
      <c r="Y8529" s="1"/>
      <c r="AC8529" s="5">
        <v>45440</v>
      </c>
      <c r="AD8529" t="s">
        <v>13542</v>
      </c>
      <c r="AE8529" t="s">
        <v>6845</v>
      </c>
      <c r="AF8529">
        <f>MONTH(Table1[[#This Row],[Date Sent]])</f>
        <v>5</v>
      </c>
      <c r="AG8529">
        <f>YEAR(Table1[[#This Row],[Date Sent]])</f>
        <v>2024</v>
      </c>
      <c r="AH8529"/>
    </row>
    <row r="8530" spans="1:34" x14ac:dyDescent="0.2">
      <c r="A8530" t="s">
        <v>160</v>
      </c>
      <c r="B8530" t="s">
        <v>8877</v>
      </c>
      <c r="C8530" s="1">
        <v>29.9</v>
      </c>
      <c r="D8530" s="5">
        <v>45414</v>
      </c>
      <c r="E8530" t="s">
        <v>15</v>
      </c>
      <c r="F8530" t="s">
        <v>28</v>
      </c>
      <c r="G8530" s="36" t="s">
        <v>8883</v>
      </c>
      <c r="H8530" s="1"/>
      <c r="J8530" s="1"/>
      <c r="M8530" s="1"/>
      <c r="P8530" s="1"/>
      <c r="S8530" s="1"/>
      <c r="V8530" s="1"/>
      <c r="Y8530" s="1"/>
      <c r="AC8530" s="5">
        <v>45440</v>
      </c>
      <c r="AD8530" t="s">
        <v>13542</v>
      </c>
      <c r="AE8530" t="s">
        <v>6845</v>
      </c>
      <c r="AF8530">
        <f>MONTH(Table1[[#This Row],[Date Sent]])</f>
        <v>5</v>
      </c>
      <c r="AG8530">
        <f>YEAR(Table1[[#This Row],[Date Sent]])</f>
        <v>2024</v>
      </c>
      <c r="AH8530"/>
    </row>
    <row r="8531" spans="1:34" x14ac:dyDescent="0.2">
      <c r="A8531" t="s">
        <v>160</v>
      </c>
      <c r="B8531" t="s">
        <v>8877</v>
      </c>
      <c r="C8531" s="1">
        <v>46.44</v>
      </c>
      <c r="D8531" s="5">
        <v>45417</v>
      </c>
      <c r="E8531" t="s">
        <v>21</v>
      </c>
      <c r="F8531" t="s">
        <v>33</v>
      </c>
      <c r="G8531" s="36" t="s">
        <v>2224</v>
      </c>
      <c r="H8531" s="1"/>
      <c r="J8531" s="1"/>
      <c r="M8531" s="1"/>
      <c r="P8531" s="1"/>
      <c r="S8531" s="1"/>
      <c r="V8531" s="1"/>
      <c r="Y8531" s="1"/>
      <c r="AC8531" s="5">
        <v>45440</v>
      </c>
      <c r="AD8531" t="s">
        <v>13542</v>
      </c>
      <c r="AE8531" t="s">
        <v>6845</v>
      </c>
      <c r="AF8531">
        <f>MONTH(Table1[[#This Row],[Date Sent]])</f>
        <v>5</v>
      </c>
      <c r="AG8531">
        <f>YEAR(Table1[[#This Row],[Date Sent]])</f>
        <v>2024</v>
      </c>
      <c r="AH8531"/>
    </row>
    <row r="8532" spans="1:34" x14ac:dyDescent="0.2">
      <c r="A8532" t="s">
        <v>160</v>
      </c>
      <c r="B8532" t="s">
        <v>8877</v>
      </c>
      <c r="C8532" s="1">
        <v>161.85</v>
      </c>
      <c r="D8532" s="5">
        <v>45418</v>
      </c>
      <c r="E8532" t="s">
        <v>20</v>
      </c>
      <c r="F8532" t="s">
        <v>39</v>
      </c>
      <c r="G8532" s="36" t="s">
        <v>6064</v>
      </c>
      <c r="H8532" s="1"/>
      <c r="J8532" s="1"/>
      <c r="M8532" s="1"/>
      <c r="P8532" s="1"/>
      <c r="S8532" s="1"/>
      <c r="V8532" s="1"/>
      <c r="Y8532" s="1"/>
      <c r="AC8532" s="5">
        <v>45440</v>
      </c>
      <c r="AD8532" t="s">
        <v>13542</v>
      </c>
      <c r="AE8532" t="s">
        <v>6845</v>
      </c>
      <c r="AF8532">
        <f>MONTH(Table1[[#This Row],[Date Sent]])</f>
        <v>5</v>
      </c>
      <c r="AG8532">
        <f>YEAR(Table1[[#This Row],[Date Sent]])</f>
        <v>2024</v>
      </c>
      <c r="AH8532"/>
    </row>
    <row r="8533" spans="1:34" x14ac:dyDescent="0.2">
      <c r="A8533" t="s">
        <v>160</v>
      </c>
      <c r="B8533" t="s">
        <v>8877</v>
      </c>
      <c r="C8533" s="1">
        <v>34.880000000000003</v>
      </c>
      <c r="D8533" s="5">
        <v>45418</v>
      </c>
      <c r="E8533" t="s">
        <v>33</v>
      </c>
      <c r="F8533" t="s">
        <v>918</v>
      </c>
      <c r="G8533" s="36" t="s">
        <v>8884</v>
      </c>
      <c r="H8533" s="1">
        <v>12.98</v>
      </c>
      <c r="I8533" t="s">
        <v>15</v>
      </c>
      <c r="J8533" s="1" t="s">
        <v>8590</v>
      </c>
      <c r="K8533" s="1">
        <v>7.98</v>
      </c>
      <c r="L8533" t="s">
        <v>33</v>
      </c>
      <c r="M8533" s="1" t="s">
        <v>6553</v>
      </c>
      <c r="N8533" s="1">
        <v>13.920000000000002</v>
      </c>
      <c r="O8533" t="s">
        <v>39</v>
      </c>
      <c r="P8533" s="1" t="s">
        <v>3084</v>
      </c>
      <c r="S8533" s="1"/>
      <c r="V8533" s="1"/>
      <c r="Y8533" s="1"/>
      <c r="AC8533" s="5">
        <v>45440</v>
      </c>
      <c r="AD8533" t="s">
        <v>13542</v>
      </c>
      <c r="AE8533" t="s">
        <v>6845</v>
      </c>
      <c r="AF8533">
        <f>MONTH(Table1[[#This Row],[Date Sent]])</f>
        <v>5</v>
      </c>
      <c r="AG8533">
        <f>YEAR(Table1[[#This Row],[Date Sent]])</f>
        <v>2024</v>
      </c>
      <c r="AH8533"/>
    </row>
    <row r="8534" spans="1:34" x14ac:dyDescent="0.2">
      <c r="A8534" t="s">
        <v>160</v>
      </c>
      <c r="B8534" t="s">
        <v>8877</v>
      </c>
      <c r="C8534" s="1">
        <v>78.2</v>
      </c>
      <c r="D8534" s="5">
        <v>45418</v>
      </c>
      <c r="E8534" t="s">
        <v>21</v>
      </c>
      <c r="F8534" t="s">
        <v>33</v>
      </c>
      <c r="G8534" s="36" t="s">
        <v>8885</v>
      </c>
      <c r="H8534" s="1"/>
      <c r="J8534" s="1"/>
      <c r="M8534" s="1"/>
      <c r="P8534" s="1"/>
      <c r="S8534" s="1"/>
      <c r="V8534" s="1"/>
      <c r="Y8534" s="1"/>
      <c r="AC8534" s="5">
        <v>45440</v>
      </c>
      <c r="AD8534" t="s">
        <v>13542</v>
      </c>
      <c r="AE8534" t="s">
        <v>6845</v>
      </c>
      <c r="AF8534">
        <f>MONTH(Table1[[#This Row],[Date Sent]])</f>
        <v>5</v>
      </c>
      <c r="AG8534">
        <f>YEAR(Table1[[#This Row],[Date Sent]])</f>
        <v>2024</v>
      </c>
      <c r="AH8534"/>
    </row>
    <row r="8535" spans="1:34" x14ac:dyDescent="0.2">
      <c r="A8535" t="s">
        <v>160</v>
      </c>
      <c r="B8535" t="s">
        <v>8877</v>
      </c>
      <c r="C8535" s="1">
        <v>129.58000000000001</v>
      </c>
      <c r="D8535" s="5">
        <v>45419</v>
      </c>
      <c r="E8535" t="s">
        <v>8</v>
      </c>
      <c r="F8535" t="s">
        <v>33</v>
      </c>
      <c r="G8535" s="36" t="s">
        <v>8886</v>
      </c>
      <c r="H8535" s="1"/>
      <c r="J8535" s="1"/>
      <c r="M8535" s="1"/>
      <c r="P8535" s="1"/>
      <c r="S8535" s="1"/>
      <c r="V8535" s="1"/>
      <c r="Y8535" s="1"/>
      <c r="AC8535" s="5">
        <v>45440</v>
      </c>
      <c r="AD8535" t="s">
        <v>13542</v>
      </c>
      <c r="AE8535" t="s">
        <v>6845</v>
      </c>
      <c r="AF8535">
        <f>MONTH(Table1[[#This Row],[Date Sent]])</f>
        <v>5</v>
      </c>
      <c r="AG8535">
        <f>YEAR(Table1[[#This Row],[Date Sent]])</f>
        <v>2024</v>
      </c>
      <c r="AH8535"/>
    </row>
    <row r="8536" spans="1:34" x14ac:dyDescent="0.2">
      <c r="A8536" t="s">
        <v>160</v>
      </c>
      <c r="B8536" t="s">
        <v>8877</v>
      </c>
      <c r="C8536" s="1">
        <v>141.9</v>
      </c>
      <c r="D8536" s="5">
        <v>45422</v>
      </c>
      <c r="E8536" t="s">
        <v>20</v>
      </c>
      <c r="F8536" t="s">
        <v>39</v>
      </c>
      <c r="G8536" s="36" t="s">
        <v>1702</v>
      </c>
      <c r="H8536" s="1"/>
      <c r="J8536" s="1"/>
      <c r="M8536" s="1"/>
      <c r="P8536" s="1"/>
      <c r="S8536" s="1"/>
      <c r="V8536" s="1"/>
      <c r="Y8536" s="1"/>
      <c r="AC8536" s="5">
        <v>45440</v>
      </c>
      <c r="AD8536" t="s">
        <v>13542</v>
      </c>
      <c r="AE8536" t="s">
        <v>6845</v>
      </c>
      <c r="AF8536">
        <f>MONTH(Table1[[#This Row],[Date Sent]])</f>
        <v>5</v>
      </c>
      <c r="AG8536">
        <f>YEAR(Table1[[#This Row],[Date Sent]])</f>
        <v>2024</v>
      </c>
      <c r="AH8536"/>
    </row>
    <row r="8537" spans="1:34" x14ac:dyDescent="0.2">
      <c r="A8537" t="s">
        <v>160</v>
      </c>
      <c r="B8537" t="s">
        <v>8877</v>
      </c>
      <c r="C8537" s="1">
        <v>133.88</v>
      </c>
      <c r="D8537" s="5">
        <v>45427</v>
      </c>
      <c r="E8537" t="s">
        <v>33</v>
      </c>
      <c r="F8537" t="s">
        <v>17</v>
      </c>
      <c r="G8537" s="36" t="s">
        <v>8887</v>
      </c>
      <c r="H8537" s="1"/>
      <c r="J8537" s="1"/>
      <c r="M8537" s="1"/>
      <c r="P8537" s="1"/>
      <c r="S8537" s="1"/>
      <c r="V8537" s="1"/>
      <c r="Y8537" s="1"/>
      <c r="AC8537" s="5">
        <v>45440</v>
      </c>
      <c r="AD8537" t="s">
        <v>13542</v>
      </c>
      <c r="AE8537" t="s">
        <v>6845</v>
      </c>
      <c r="AF8537">
        <f>MONTH(Table1[[#This Row],[Date Sent]])</f>
        <v>5</v>
      </c>
      <c r="AG8537">
        <f>YEAR(Table1[[#This Row],[Date Sent]])</f>
        <v>2024</v>
      </c>
      <c r="AH8537"/>
    </row>
    <row r="8538" spans="1:34" x14ac:dyDescent="0.2">
      <c r="A8538" t="s">
        <v>713</v>
      </c>
      <c r="B8538" t="s">
        <v>8888</v>
      </c>
      <c r="C8538" s="1">
        <v>35.94</v>
      </c>
      <c r="D8538" s="5">
        <v>45397</v>
      </c>
      <c r="E8538" t="s">
        <v>36</v>
      </c>
      <c r="F8538" t="s">
        <v>24</v>
      </c>
      <c r="G8538" s="36" t="s">
        <v>8889</v>
      </c>
      <c r="H8538" s="1"/>
      <c r="J8538" s="1"/>
      <c r="M8538" s="1"/>
      <c r="P8538" s="1"/>
      <c r="S8538" s="1"/>
      <c r="V8538" s="1"/>
      <c r="Y8538" s="1"/>
      <c r="AC8538" s="5">
        <v>45440</v>
      </c>
      <c r="AD8538" t="s">
        <v>13662</v>
      </c>
      <c r="AE8538" t="s">
        <v>6845</v>
      </c>
      <c r="AF8538">
        <f>MONTH(Table1[[#This Row],[Date Sent]])</f>
        <v>5</v>
      </c>
      <c r="AG8538">
        <f>YEAR(Table1[[#This Row],[Date Sent]])</f>
        <v>2024</v>
      </c>
      <c r="AH8538"/>
    </row>
    <row r="8539" spans="1:34" x14ac:dyDescent="0.2">
      <c r="A8539" t="s">
        <v>713</v>
      </c>
      <c r="B8539" t="s">
        <v>8888</v>
      </c>
      <c r="C8539" s="1">
        <v>27.74</v>
      </c>
      <c r="D8539" s="5">
        <v>45404</v>
      </c>
      <c r="E8539" t="s">
        <v>21</v>
      </c>
      <c r="F8539" t="s">
        <v>918</v>
      </c>
      <c r="G8539" s="36" t="s">
        <v>8890</v>
      </c>
      <c r="H8539" s="1">
        <v>21.44</v>
      </c>
      <c r="I8539" t="s">
        <v>18</v>
      </c>
      <c r="J8539" s="1" t="s">
        <v>7457</v>
      </c>
      <c r="K8539" s="1">
        <v>6.2999999999999972</v>
      </c>
      <c r="L8539" t="s">
        <v>33</v>
      </c>
      <c r="M8539" s="1" t="s">
        <v>8024</v>
      </c>
      <c r="P8539" s="1"/>
      <c r="S8539" s="1"/>
      <c r="V8539" s="1"/>
      <c r="Y8539" s="1"/>
      <c r="AC8539" s="5">
        <v>45440</v>
      </c>
      <c r="AD8539" t="s">
        <v>13662</v>
      </c>
      <c r="AE8539" t="s">
        <v>6845</v>
      </c>
      <c r="AF8539">
        <f>MONTH(Table1[[#This Row],[Date Sent]])</f>
        <v>5</v>
      </c>
      <c r="AG8539">
        <f>YEAR(Table1[[#This Row],[Date Sent]])</f>
        <v>2024</v>
      </c>
      <c r="AH8539"/>
    </row>
    <row r="8540" spans="1:34" x14ac:dyDescent="0.2">
      <c r="A8540" t="s">
        <v>713</v>
      </c>
      <c r="B8540" t="s">
        <v>8888</v>
      </c>
      <c r="C8540" s="1">
        <v>16.68</v>
      </c>
      <c r="D8540" s="5">
        <v>45407</v>
      </c>
      <c r="E8540" t="s">
        <v>33</v>
      </c>
      <c r="F8540" t="s">
        <v>39</v>
      </c>
      <c r="G8540" s="36" t="s">
        <v>8891</v>
      </c>
      <c r="H8540" s="1"/>
      <c r="J8540" s="1"/>
      <c r="M8540" s="1"/>
      <c r="P8540" s="1"/>
      <c r="S8540" s="1"/>
      <c r="V8540" s="1"/>
      <c r="Y8540" s="1"/>
      <c r="AC8540" s="5">
        <v>45440</v>
      </c>
      <c r="AD8540" t="s">
        <v>13662</v>
      </c>
      <c r="AE8540" t="s">
        <v>6845</v>
      </c>
      <c r="AF8540">
        <f>MONTH(Table1[[#This Row],[Date Sent]])</f>
        <v>5</v>
      </c>
      <c r="AG8540">
        <f>YEAR(Table1[[#This Row],[Date Sent]])</f>
        <v>2024</v>
      </c>
      <c r="AH8540"/>
    </row>
    <row r="8541" spans="1:34" x14ac:dyDescent="0.2">
      <c r="A8541" t="s">
        <v>713</v>
      </c>
      <c r="B8541" t="s">
        <v>8888</v>
      </c>
      <c r="C8541" s="1">
        <v>31.72</v>
      </c>
      <c r="D8541" s="5">
        <v>45411</v>
      </c>
      <c r="E8541" t="s">
        <v>33</v>
      </c>
      <c r="F8541" t="s">
        <v>39</v>
      </c>
      <c r="G8541" s="36" t="s">
        <v>8892</v>
      </c>
      <c r="H8541" s="1"/>
      <c r="J8541" s="1"/>
      <c r="M8541" s="1"/>
      <c r="P8541" s="1"/>
      <c r="S8541" s="1"/>
      <c r="V8541" s="1"/>
      <c r="Y8541" s="1"/>
      <c r="AC8541" s="5">
        <v>45440</v>
      </c>
      <c r="AD8541" t="s">
        <v>13662</v>
      </c>
      <c r="AE8541" t="s">
        <v>6845</v>
      </c>
      <c r="AF8541">
        <f>MONTH(Table1[[#This Row],[Date Sent]])</f>
        <v>5</v>
      </c>
      <c r="AG8541">
        <f>YEAR(Table1[[#This Row],[Date Sent]])</f>
        <v>2024</v>
      </c>
      <c r="AH8541"/>
    </row>
    <row r="8542" spans="1:34" x14ac:dyDescent="0.2">
      <c r="A8542" t="s">
        <v>713</v>
      </c>
      <c r="B8542" t="s">
        <v>8888</v>
      </c>
      <c r="C8542" s="1">
        <v>11.31</v>
      </c>
      <c r="D8542" s="5">
        <v>45412</v>
      </c>
      <c r="E8542" t="s">
        <v>21</v>
      </c>
      <c r="F8542" t="s">
        <v>10</v>
      </c>
      <c r="G8542" s="36" t="s">
        <v>8893</v>
      </c>
      <c r="H8542" s="1"/>
      <c r="J8542" s="1"/>
      <c r="M8542" s="1"/>
      <c r="P8542" s="1"/>
      <c r="S8542" s="1"/>
      <c r="V8542" s="1"/>
      <c r="Y8542" s="1"/>
      <c r="AC8542" s="5">
        <v>45440</v>
      </c>
      <c r="AD8542" t="s">
        <v>13662</v>
      </c>
      <c r="AE8542" t="s">
        <v>6845</v>
      </c>
      <c r="AF8542">
        <f>MONTH(Table1[[#This Row],[Date Sent]])</f>
        <v>5</v>
      </c>
      <c r="AG8542">
        <f>YEAR(Table1[[#This Row],[Date Sent]])</f>
        <v>2024</v>
      </c>
      <c r="AH8542"/>
    </row>
    <row r="8543" spans="1:34" x14ac:dyDescent="0.2">
      <c r="A8543" t="s">
        <v>713</v>
      </c>
      <c r="B8543" t="s">
        <v>8888</v>
      </c>
      <c r="C8543" s="1">
        <v>148.78</v>
      </c>
      <c r="D8543" s="5">
        <v>45412</v>
      </c>
      <c r="E8543" t="s">
        <v>21</v>
      </c>
      <c r="F8543" t="s">
        <v>17</v>
      </c>
      <c r="G8543" s="36" t="s">
        <v>8894</v>
      </c>
      <c r="H8543" s="1"/>
      <c r="J8543" s="1"/>
      <c r="M8543" s="1"/>
      <c r="P8543" s="1"/>
      <c r="S8543" s="1"/>
      <c r="V8543" s="1"/>
      <c r="Y8543" s="1"/>
      <c r="AC8543" s="5">
        <v>45440</v>
      </c>
      <c r="AD8543" t="s">
        <v>13662</v>
      </c>
      <c r="AE8543" t="s">
        <v>6845</v>
      </c>
      <c r="AF8543">
        <f>MONTH(Table1[[#This Row],[Date Sent]])</f>
        <v>5</v>
      </c>
      <c r="AG8543">
        <f>YEAR(Table1[[#This Row],[Date Sent]])</f>
        <v>2024</v>
      </c>
      <c r="AH8543"/>
    </row>
    <row r="8544" spans="1:34" x14ac:dyDescent="0.2">
      <c r="A8544" t="s">
        <v>713</v>
      </c>
      <c r="B8544" t="s">
        <v>8888</v>
      </c>
      <c r="C8544" s="1">
        <v>-46.43</v>
      </c>
      <c r="D8544" s="5">
        <v>45412</v>
      </c>
      <c r="E8544" t="s">
        <v>21</v>
      </c>
      <c r="F8544" t="s">
        <v>15</v>
      </c>
      <c r="G8544" s="36" t="s">
        <v>8895</v>
      </c>
      <c r="H8544" s="1"/>
      <c r="J8544" s="1"/>
      <c r="M8544" s="1"/>
      <c r="P8544" s="1"/>
      <c r="S8544" s="1"/>
      <c r="V8544" s="1"/>
      <c r="Y8544" s="1"/>
      <c r="AC8544" s="5">
        <v>45440</v>
      </c>
      <c r="AD8544" t="s">
        <v>13662</v>
      </c>
      <c r="AE8544" t="s">
        <v>6845</v>
      </c>
      <c r="AF8544">
        <f>MONTH(Table1[[#This Row],[Date Sent]])</f>
        <v>5</v>
      </c>
      <c r="AG8544">
        <f>YEAR(Table1[[#This Row],[Date Sent]])</f>
        <v>2024</v>
      </c>
      <c r="AH8544"/>
    </row>
    <row r="8545" spans="1:34" x14ac:dyDescent="0.2">
      <c r="A8545" t="s">
        <v>713</v>
      </c>
      <c r="B8545" t="s">
        <v>8888</v>
      </c>
      <c r="C8545" s="1">
        <v>-61.55</v>
      </c>
      <c r="D8545" s="5">
        <v>45412</v>
      </c>
      <c r="E8545" t="s">
        <v>21</v>
      </c>
      <c r="F8545" t="s">
        <v>15</v>
      </c>
      <c r="G8545" s="36" t="s">
        <v>8896</v>
      </c>
      <c r="H8545" s="1"/>
      <c r="J8545" s="1"/>
      <c r="M8545" s="1"/>
      <c r="P8545" s="1"/>
      <c r="S8545" s="1"/>
      <c r="V8545" s="1"/>
      <c r="Y8545" s="1"/>
      <c r="AC8545" s="5">
        <v>45440</v>
      </c>
      <c r="AD8545" t="s">
        <v>13662</v>
      </c>
      <c r="AE8545" t="s">
        <v>6845</v>
      </c>
      <c r="AF8545">
        <f>MONTH(Table1[[#This Row],[Date Sent]])</f>
        <v>5</v>
      </c>
      <c r="AG8545">
        <f>YEAR(Table1[[#This Row],[Date Sent]])</f>
        <v>2024</v>
      </c>
      <c r="AH8545"/>
    </row>
    <row r="8546" spans="1:34" x14ac:dyDescent="0.2">
      <c r="A8546" t="s">
        <v>713</v>
      </c>
      <c r="B8546" t="s">
        <v>8888</v>
      </c>
      <c r="C8546" s="1">
        <v>144.1</v>
      </c>
      <c r="D8546" s="5">
        <v>45413</v>
      </c>
      <c r="E8546" t="s">
        <v>21</v>
      </c>
      <c r="F8546" t="s">
        <v>17</v>
      </c>
      <c r="G8546" s="36" t="s">
        <v>8897</v>
      </c>
      <c r="H8546" s="1"/>
      <c r="J8546" s="1"/>
      <c r="M8546" s="1"/>
      <c r="P8546" s="1"/>
      <c r="S8546" s="1"/>
      <c r="V8546" s="1"/>
      <c r="Y8546" s="1"/>
      <c r="AC8546" s="5">
        <v>45440</v>
      </c>
      <c r="AD8546" t="s">
        <v>13662</v>
      </c>
      <c r="AE8546" t="s">
        <v>6845</v>
      </c>
      <c r="AF8546">
        <f>MONTH(Table1[[#This Row],[Date Sent]])</f>
        <v>5</v>
      </c>
      <c r="AG8546">
        <f>YEAR(Table1[[#This Row],[Date Sent]])</f>
        <v>2024</v>
      </c>
      <c r="AH8546"/>
    </row>
    <row r="8547" spans="1:34" x14ac:dyDescent="0.2">
      <c r="A8547" t="s">
        <v>713</v>
      </c>
      <c r="B8547" t="s">
        <v>8888</v>
      </c>
      <c r="C8547" s="1">
        <v>-29.15</v>
      </c>
      <c r="D8547" s="5">
        <v>45415</v>
      </c>
      <c r="E8547" t="s">
        <v>21</v>
      </c>
      <c r="F8547" t="s">
        <v>10</v>
      </c>
      <c r="G8547" s="36" t="s">
        <v>8898</v>
      </c>
      <c r="H8547" s="1"/>
      <c r="J8547" s="1"/>
      <c r="M8547" s="1"/>
      <c r="P8547" s="1"/>
      <c r="S8547" s="1"/>
      <c r="V8547" s="1"/>
      <c r="Y8547" s="1"/>
      <c r="AC8547" s="5">
        <v>45440</v>
      </c>
      <c r="AD8547" t="s">
        <v>13662</v>
      </c>
      <c r="AE8547" t="s">
        <v>6845</v>
      </c>
      <c r="AF8547">
        <f>MONTH(Table1[[#This Row],[Date Sent]])</f>
        <v>5</v>
      </c>
      <c r="AG8547">
        <f>YEAR(Table1[[#This Row],[Date Sent]])</f>
        <v>2024</v>
      </c>
      <c r="AH8547"/>
    </row>
    <row r="8548" spans="1:34" x14ac:dyDescent="0.2">
      <c r="A8548" t="s">
        <v>713</v>
      </c>
      <c r="B8548" t="s">
        <v>8888</v>
      </c>
      <c r="C8548" s="1">
        <v>-7.51</v>
      </c>
      <c r="D8548" s="5">
        <v>45419</v>
      </c>
      <c r="E8548" t="s">
        <v>21</v>
      </c>
      <c r="F8548" t="s">
        <v>17</v>
      </c>
      <c r="G8548" s="36" t="s">
        <v>8899</v>
      </c>
      <c r="H8548" s="1"/>
      <c r="J8548" s="1"/>
      <c r="M8548" s="1"/>
      <c r="P8548" s="1"/>
      <c r="S8548" s="1"/>
      <c r="V8548" s="1"/>
      <c r="Y8548" s="1"/>
      <c r="AC8548" s="5">
        <v>45440</v>
      </c>
      <c r="AD8548" t="s">
        <v>13662</v>
      </c>
      <c r="AE8548" t="s">
        <v>6845</v>
      </c>
      <c r="AF8548">
        <f>MONTH(Table1[[#This Row],[Date Sent]])</f>
        <v>5</v>
      </c>
      <c r="AG8548">
        <f>YEAR(Table1[[#This Row],[Date Sent]])</f>
        <v>2024</v>
      </c>
      <c r="AH8548"/>
    </row>
    <row r="8549" spans="1:34" x14ac:dyDescent="0.2">
      <c r="A8549" t="s">
        <v>438</v>
      </c>
      <c r="B8549" t="s">
        <v>8900</v>
      </c>
      <c r="C8549" s="1">
        <v>303.97000000000003</v>
      </c>
      <c r="D8549" s="5">
        <v>45402</v>
      </c>
      <c r="E8549" t="s">
        <v>21</v>
      </c>
      <c r="F8549" t="s">
        <v>918</v>
      </c>
      <c r="G8549" s="36" t="s">
        <v>8901</v>
      </c>
      <c r="H8549" s="1">
        <v>16.79</v>
      </c>
      <c r="I8549" t="s">
        <v>18</v>
      </c>
      <c r="J8549" s="1" t="s">
        <v>7457</v>
      </c>
      <c r="K8549" s="1">
        <v>197.63000000000002</v>
      </c>
      <c r="L8549" t="s">
        <v>33</v>
      </c>
      <c r="M8549" s="1" t="s">
        <v>8902</v>
      </c>
      <c r="N8549" s="1">
        <v>50.75</v>
      </c>
      <c r="O8549" t="s">
        <v>15</v>
      </c>
      <c r="P8549" s="1" t="s">
        <v>6002</v>
      </c>
      <c r="Q8549" s="1">
        <v>38.800000000000011</v>
      </c>
      <c r="R8549" t="s">
        <v>39</v>
      </c>
      <c r="S8549" s="1" t="s">
        <v>5644</v>
      </c>
      <c r="V8549" s="1"/>
      <c r="Y8549" s="1"/>
      <c r="AC8549" s="5">
        <v>45440</v>
      </c>
      <c r="AD8549" t="s">
        <v>14644</v>
      </c>
      <c r="AE8549" t="s">
        <v>6845</v>
      </c>
      <c r="AF8549">
        <f>MONTH(Table1[[#This Row],[Date Sent]])</f>
        <v>5</v>
      </c>
      <c r="AG8549">
        <f>YEAR(Table1[[#This Row],[Date Sent]])</f>
        <v>2024</v>
      </c>
      <c r="AH8549"/>
    </row>
    <row r="8550" spans="1:34" x14ac:dyDescent="0.2">
      <c r="A8550" t="s">
        <v>438</v>
      </c>
      <c r="B8550" t="s">
        <v>8900</v>
      </c>
      <c r="C8550" s="1">
        <v>37.99</v>
      </c>
      <c r="D8550" s="5">
        <v>45413</v>
      </c>
      <c r="E8550" t="s">
        <v>21</v>
      </c>
      <c r="F8550" t="s">
        <v>33</v>
      </c>
      <c r="G8550" s="36" t="s">
        <v>8903</v>
      </c>
      <c r="H8550" s="1"/>
      <c r="J8550" s="1"/>
      <c r="M8550" s="1"/>
      <c r="P8550" s="1"/>
      <c r="S8550" s="1"/>
      <c r="V8550" s="1"/>
      <c r="Y8550" s="1"/>
      <c r="AC8550" s="5">
        <v>45440</v>
      </c>
      <c r="AD8550" t="s">
        <v>14644</v>
      </c>
      <c r="AE8550" t="s">
        <v>6845</v>
      </c>
      <c r="AF8550">
        <f>MONTH(Table1[[#This Row],[Date Sent]])</f>
        <v>5</v>
      </c>
      <c r="AG8550">
        <f>YEAR(Table1[[#This Row],[Date Sent]])</f>
        <v>2024</v>
      </c>
      <c r="AH8550"/>
    </row>
    <row r="8551" spans="1:34" x14ac:dyDescent="0.2">
      <c r="A8551" t="s">
        <v>438</v>
      </c>
      <c r="B8551" t="s">
        <v>8900</v>
      </c>
      <c r="C8551" s="1">
        <v>86.17</v>
      </c>
      <c r="D8551" s="5">
        <v>45413</v>
      </c>
      <c r="E8551" t="s">
        <v>21</v>
      </c>
      <c r="F8551" t="s">
        <v>918</v>
      </c>
      <c r="G8551" s="36" t="s">
        <v>8904</v>
      </c>
      <c r="H8551" s="1">
        <v>43.88000000000001</v>
      </c>
      <c r="I8551" t="s">
        <v>33</v>
      </c>
      <c r="J8551" s="1" t="s">
        <v>8905</v>
      </c>
      <c r="K8551" s="1">
        <v>42.29</v>
      </c>
      <c r="L8551" t="s">
        <v>18</v>
      </c>
      <c r="M8551" s="1" t="s">
        <v>8906</v>
      </c>
      <c r="P8551" s="1"/>
      <c r="S8551" s="1"/>
      <c r="V8551" s="1"/>
      <c r="Y8551" s="1"/>
      <c r="AC8551" s="5">
        <v>45440</v>
      </c>
      <c r="AD8551" t="s">
        <v>14644</v>
      </c>
      <c r="AE8551" t="s">
        <v>6845</v>
      </c>
      <c r="AF8551">
        <f>MONTH(Table1[[#This Row],[Date Sent]])</f>
        <v>5</v>
      </c>
      <c r="AG8551">
        <f>YEAR(Table1[[#This Row],[Date Sent]])</f>
        <v>2024</v>
      </c>
      <c r="AH8551"/>
    </row>
    <row r="8552" spans="1:34" x14ac:dyDescent="0.2">
      <c r="A8552" t="s">
        <v>438</v>
      </c>
      <c r="B8552" t="s">
        <v>8900</v>
      </c>
      <c r="C8552" s="1">
        <v>68.22</v>
      </c>
      <c r="D8552" s="5">
        <v>45413</v>
      </c>
      <c r="E8552" t="s">
        <v>33</v>
      </c>
      <c r="F8552" t="s">
        <v>918</v>
      </c>
      <c r="G8552" s="36" t="s">
        <v>8907</v>
      </c>
      <c r="H8552" s="1">
        <v>5.78</v>
      </c>
      <c r="I8552" t="s">
        <v>33</v>
      </c>
      <c r="J8552" s="1" t="s">
        <v>2109</v>
      </c>
      <c r="K8552" s="1">
        <v>62.44</v>
      </c>
      <c r="L8552" t="s">
        <v>17</v>
      </c>
      <c r="M8552" s="1" t="s">
        <v>6873</v>
      </c>
      <c r="P8552" s="1"/>
      <c r="S8552" s="1"/>
      <c r="V8552" s="1"/>
      <c r="Y8552" s="1"/>
      <c r="AC8552" s="5">
        <v>45440</v>
      </c>
      <c r="AD8552" t="s">
        <v>14644</v>
      </c>
      <c r="AE8552" t="s">
        <v>6845</v>
      </c>
      <c r="AF8552">
        <f>MONTH(Table1[[#This Row],[Date Sent]])</f>
        <v>5</v>
      </c>
      <c r="AG8552">
        <f>YEAR(Table1[[#This Row],[Date Sent]])</f>
        <v>2024</v>
      </c>
      <c r="AH8552"/>
    </row>
    <row r="8553" spans="1:34" x14ac:dyDescent="0.2">
      <c r="A8553" t="s">
        <v>438</v>
      </c>
      <c r="B8553" t="s">
        <v>8900</v>
      </c>
      <c r="C8553" s="1">
        <v>300</v>
      </c>
      <c r="D8553" s="5">
        <v>45414</v>
      </c>
      <c r="E8553" t="s">
        <v>24</v>
      </c>
      <c r="F8553" t="s">
        <v>15</v>
      </c>
      <c r="G8553" s="36" t="s">
        <v>8908</v>
      </c>
      <c r="H8553" s="1"/>
      <c r="J8553" s="1"/>
      <c r="M8553" s="1"/>
      <c r="P8553" s="1"/>
      <c r="S8553" s="1"/>
      <c r="V8553" s="1"/>
      <c r="Y8553" s="1"/>
      <c r="AC8553" s="5">
        <v>45440</v>
      </c>
      <c r="AD8553" t="s">
        <v>14644</v>
      </c>
      <c r="AE8553" t="s">
        <v>6845</v>
      </c>
      <c r="AF8553">
        <f>MONTH(Table1[[#This Row],[Date Sent]])</f>
        <v>5</v>
      </c>
      <c r="AG8553">
        <f>YEAR(Table1[[#This Row],[Date Sent]])</f>
        <v>2024</v>
      </c>
      <c r="AH8553"/>
    </row>
    <row r="8554" spans="1:34" x14ac:dyDescent="0.2">
      <c r="A8554" t="s">
        <v>438</v>
      </c>
      <c r="B8554" t="s">
        <v>8900</v>
      </c>
      <c r="C8554" s="1">
        <v>39.020000000000003</v>
      </c>
      <c r="D8554" s="5">
        <v>45419</v>
      </c>
      <c r="E8554" t="s">
        <v>21</v>
      </c>
      <c r="F8554" t="s">
        <v>918</v>
      </c>
      <c r="G8554" s="36" t="s">
        <v>8909</v>
      </c>
      <c r="H8554" s="1">
        <v>25.48</v>
      </c>
      <c r="I8554" t="s">
        <v>15</v>
      </c>
      <c r="J8554" s="1" t="s">
        <v>8590</v>
      </c>
      <c r="K8554" s="1">
        <v>13.540000000000003</v>
      </c>
      <c r="L8554" t="s">
        <v>21</v>
      </c>
      <c r="M8554" s="1" t="s">
        <v>8910</v>
      </c>
      <c r="P8554" s="1"/>
      <c r="S8554" s="1"/>
      <c r="V8554" s="1"/>
      <c r="Y8554" s="1"/>
      <c r="AC8554" s="5">
        <v>45440</v>
      </c>
      <c r="AD8554" t="s">
        <v>14644</v>
      </c>
      <c r="AE8554" t="s">
        <v>6845</v>
      </c>
      <c r="AF8554">
        <f>MONTH(Table1[[#This Row],[Date Sent]])</f>
        <v>5</v>
      </c>
      <c r="AG8554">
        <f>YEAR(Table1[[#This Row],[Date Sent]])</f>
        <v>2024</v>
      </c>
      <c r="AH8554"/>
    </row>
    <row r="8555" spans="1:34" x14ac:dyDescent="0.2">
      <c r="A8555" t="s">
        <v>438</v>
      </c>
      <c r="B8555" t="s">
        <v>8900</v>
      </c>
      <c r="C8555" s="1">
        <v>54.52</v>
      </c>
      <c r="D8555" s="5">
        <v>45419</v>
      </c>
      <c r="E8555" t="s">
        <v>16</v>
      </c>
      <c r="F8555" t="s">
        <v>918</v>
      </c>
      <c r="G8555" s="36" t="s">
        <v>8911</v>
      </c>
      <c r="H8555" s="1">
        <v>45.97</v>
      </c>
      <c r="I8555" t="s">
        <v>16</v>
      </c>
      <c r="J8555" s="1" t="s">
        <v>1057</v>
      </c>
      <c r="K8555" s="1">
        <v>8.5500000000000043</v>
      </c>
      <c r="L8555" t="s">
        <v>21</v>
      </c>
      <c r="M8555" s="1" t="s">
        <v>4952</v>
      </c>
      <c r="P8555" s="1"/>
      <c r="S8555" s="1"/>
      <c r="V8555" s="1"/>
      <c r="Y8555" s="1"/>
      <c r="AC8555" s="5">
        <v>45440</v>
      </c>
      <c r="AD8555" t="s">
        <v>14644</v>
      </c>
      <c r="AE8555" t="s">
        <v>6845</v>
      </c>
      <c r="AF8555">
        <f>MONTH(Table1[[#This Row],[Date Sent]])</f>
        <v>5</v>
      </c>
      <c r="AG8555">
        <f>YEAR(Table1[[#This Row],[Date Sent]])</f>
        <v>2024</v>
      </c>
      <c r="AH8555"/>
    </row>
    <row r="8556" spans="1:34" x14ac:dyDescent="0.2">
      <c r="A8556" t="s">
        <v>438</v>
      </c>
      <c r="B8556" t="s">
        <v>8900</v>
      </c>
      <c r="C8556" s="1">
        <v>317.95</v>
      </c>
      <c r="D8556" s="5">
        <v>45422</v>
      </c>
      <c r="E8556" t="s">
        <v>33</v>
      </c>
      <c r="F8556" t="s">
        <v>40</v>
      </c>
      <c r="G8556" s="36" t="s">
        <v>8912</v>
      </c>
      <c r="H8556" s="1"/>
      <c r="J8556" s="1"/>
      <c r="M8556" s="1"/>
      <c r="P8556" s="1"/>
      <c r="S8556" s="1"/>
      <c r="V8556" s="1"/>
      <c r="Y8556" s="1"/>
      <c r="AC8556" s="5">
        <v>45440</v>
      </c>
      <c r="AD8556" t="s">
        <v>14644</v>
      </c>
      <c r="AE8556" t="s">
        <v>6845</v>
      </c>
      <c r="AF8556">
        <f>MONTH(Table1[[#This Row],[Date Sent]])</f>
        <v>5</v>
      </c>
      <c r="AG8556">
        <f>YEAR(Table1[[#This Row],[Date Sent]])</f>
        <v>2024</v>
      </c>
      <c r="AH8556"/>
    </row>
    <row r="8557" spans="1:34" x14ac:dyDescent="0.2">
      <c r="A8557" t="s">
        <v>438</v>
      </c>
      <c r="B8557" t="s">
        <v>8900</v>
      </c>
      <c r="C8557" s="1">
        <v>42.79</v>
      </c>
      <c r="D8557" s="5">
        <v>45422</v>
      </c>
      <c r="E8557" t="s">
        <v>33</v>
      </c>
      <c r="F8557" t="s">
        <v>17</v>
      </c>
      <c r="G8557" s="36" t="s">
        <v>8913</v>
      </c>
      <c r="H8557" s="1"/>
      <c r="J8557" s="1"/>
      <c r="M8557" s="1"/>
      <c r="P8557" s="1"/>
      <c r="S8557" s="1"/>
      <c r="V8557" s="1"/>
      <c r="Y8557" s="1"/>
      <c r="AC8557" s="5">
        <v>45440</v>
      </c>
      <c r="AD8557" t="s">
        <v>14644</v>
      </c>
      <c r="AE8557" t="s">
        <v>6845</v>
      </c>
      <c r="AF8557">
        <f>MONTH(Table1[[#This Row],[Date Sent]])</f>
        <v>5</v>
      </c>
      <c r="AG8557">
        <f>YEAR(Table1[[#This Row],[Date Sent]])</f>
        <v>2024</v>
      </c>
      <c r="AH8557"/>
    </row>
    <row r="8558" spans="1:34" x14ac:dyDescent="0.2">
      <c r="A8558" t="s">
        <v>438</v>
      </c>
      <c r="B8558" t="s">
        <v>8900</v>
      </c>
      <c r="C8558" s="1">
        <v>123.26</v>
      </c>
      <c r="D8558" s="5">
        <v>45423</v>
      </c>
      <c r="E8558" t="s">
        <v>33</v>
      </c>
      <c r="F8558" t="s">
        <v>918</v>
      </c>
      <c r="G8558" s="36" t="s">
        <v>8914</v>
      </c>
      <c r="H8558" s="1">
        <v>17.760000000000002</v>
      </c>
      <c r="I8558" t="s">
        <v>39</v>
      </c>
      <c r="J8558" s="1" t="s">
        <v>8915</v>
      </c>
      <c r="K8558" s="1">
        <v>75.959999999999994</v>
      </c>
      <c r="L8558" t="s">
        <v>17</v>
      </c>
      <c r="M8558" s="1" t="s">
        <v>8916</v>
      </c>
      <c r="N8558" s="1">
        <v>29.540000000000006</v>
      </c>
      <c r="O8558" t="s">
        <v>33</v>
      </c>
      <c r="P8558" s="1" t="s">
        <v>8917</v>
      </c>
      <c r="S8558" s="1"/>
      <c r="V8558" s="1"/>
      <c r="Y8558" s="1"/>
      <c r="AC8558" s="5">
        <v>45440</v>
      </c>
      <c r="AD8558" t="s">
        <v>14644</v>
      </c>
      <c r="AE8558" t="s">
        <v>6845</v>
      </c>
      <c r="AF8558">
        <f>MONTH(Table1[[#This Row],[Date Sent]])</f>
        <v>5</v>
      </c>
      <c r="AG8558">
        <f>YEAR(Table1[[#This Row],[Date Sent]])</f>
        <v>2024</v>
      </c>
      <c r="AH8558"/>
    </row>
    <row r="8559" spans="1:34" x14ac:dyDescent="0.2">
      <c r="A8559" t="s">
        <v>438</v>
      </c>
      <c r="B8559" t="s">
        <v>8900</v>
      </c>
      <c r="C8559" s="1">
        <v>159.9</v>
      </c>
      <c r="D8559" s="5">
        <v>45425</v>
      </c>
      <c r="E8559" t="s">
        <v>33</v>
      </c>
      <c r="F8559" t="s">
        <v>918</v>
      </c>
      <c r="G8559" s="36" t="s">
        <v>8918</v>
      </c>
      <c r="H8559" s="1">
        <v>129.18</v>
      </c>
      <c r="I8559" t="s">
        <v>33</v>
      </c>
      <c r="J8559" s="1" t="s">
        <v>8919</v>
      </c>
      <c r="K8559" s="1">
        <v>30.72</v>
      </c>
      <c r="L8559" t="s">
        <v>18</v>
      </c>
      <c r="M8559" s="1" t="s">
        <v>7457</v>
      </c>
      <c r="P8559" s="1"/>
      <c r="S8559" s="1"/>
      <c r="V8559" s="1"/>
      <c r="Y8559" s="1"/>
      <c r="AC8559" s="5">
        <v>45440</v>
      </c>
      <c r="AD8559" t="s">
        <v>14644</v>
      </c>
      <c r="AE8559" t="s">
        <v>6845</v>
      </c>
      <c r="AF8559">
        <f>MONTH(Table1[[#This Row],[Date Sent]])</f>
        <v>5</v>
      </c>
      <c r="AG8559">
        <f>YEAR(Table1[[#This Row],[Date Sent]])</f>
        <v>2024</v>
      </c>
      <c r="AH8559"/>
    </row>
    <row r="8560" spans="1:34" x14ac:dyDescent="0.2">
      <c r="A8560" t="s">
        <v>438</v>
      </c>
      <c r="B8560" t="s">
        <v>8900</v>
      </c>
      <c r="C8560" s="1">
        <v>3.94</v>
      </c>
      <c r="D8560" s="5">
        <v>45426</v>
      </c>
      <c r="E8560" t="s">
        <v>33</v>
      </c>
      <c r="F8560" t="s">
        <v>39</v>
      </c>
      <c r="G8560" s="36" t="s">
        <v>8920</v>
      </c>
      <c r="H8560" s="1"/>
      <c r="J8560" s="1"/>
      <c r="M8560" s="1"/>
      <c r="P8560" s="1"/>
      <c r="S8560" s="1"/>
      <c r="V8560" s="1"/>
      <c r="Y8560" s="1"/>
      <c r="AC8560" s="5">
        <v>45440</v>
      </c>
      <c r="AD8560" t="s">
        <v>14644</v>
      </c>
      <c r="AE8560" t="s">
        <v>6845</v>
      </c>
      <c r="AF8560">
        <f>MONTH(Table1[[#This Row],[Date Sent]])</f>
        <v>5</v>
      </c>
      <c r="AG8560">
        <f>YEAR(Table1[[#This Row],[Date Sent]])</f>
        <v>2024</v>
      </c>
      <c r="AH8560"/>
    </row>
    <row r="8561" spans="1:34" x14ac:dyDescent="0.2">
      <c r="A8561" t="s">
        <v>2891</v>
      </c>
      <c r="B8561" t="s">
        <v>8921</v>
      </c>
      <c r="C8561" s="1">
        <v>27.74</v>
      </c>
      <c r="D8561" s="5">
        <v>45402</v>
      </c>
      <c r="E8561" t="s">
        <v>33</v>
      </c>
      <c r="F8561" t="s">
        <v>17</v>
      </c>
      <c r="G8561" s="36" t="s">
        <v>8922</v>
      </c>
      <c r="H8561" s="1"/>
      <c r="J8561" s="1"/>
      <c r="M8561" s="1"/>
      <c r="P8561" s="1"/>
      <c r="S8561" s="1"/>
      <c r="V8561" s="1"/>
      <c r="Y8561" s="1"/>
      <c r="AC8561" s="5">
        <v>45440</v>
      </c>
      <c r="AD8561" t="s">
        <v>14678</v>
      </c>
      <c r="AE8561" t="s">
        <v>6845</v>
      </c>
      <c r="AF8561">
        <f>MONTH(Table1[[#This Row],[Date Sent]])</f>
        <v>5</v>
      </c>
      <c r="AG8561">
        <f>YEAR(Table1[[#This Row],[Date Sent]])</f>
        <v>2024</v>
      </c>
      <c r="AH8561"/>
    </row>
    <row r="8562" spans="1:34" x14ac:dyDescent="0.2">
      <c r="A8562" t="s">
        <v>2891</v>
      </c>
      <c r="B8562" t="s">
        <v>8921</v>
      </c>
      <c r="C8562" s="1">
        <v>128.09</v>
      </c>
      <c r="D8562" s="5">
        <v>45404</v>
      </c>
      <c r="E8562" t="s">
        <v>33</v>
      </c>
      <c r="F8562" t="s">
        <v>21</v>
      </c>
      <c r="G8562" s="36" t="s">
        <v>2856</v>
      </c>
      <c r="H8562" s="1"/>
      <c r="J8562" s="1"/>
      <c r="M8562" s="1"/>
      <c r="P8562" s="1"/>
      <c r="S8562" s="1"/>
      <c r="V8562" s="1"/>
      <c r="Y8562" s="1"/>
      <c r="AC8562" s="5">
        <v>45440</v>
      </c>
      <c r="AD8562" t="s">
        <v>14678</v>
      </c>
      <c r="AE8562" t="s">
        <v>6845</v>
      </c>
      <c r="AF8562">
        <f>MONTH(Table1[[#This Row],[Date Sent]])</f>
        <v>5</v>
      </c>
      <c r="AG8562">
        <f>YEAR(Table1[[#This Row],[Date Sent]])</f>
        <v>2024</v>
      </c>
      <c r="AH8562"/>
    </row>
    <row r="8563" spans="1:34" x14ac:dyDescent="0.2">
      <c r="A8563" t="s">
        <v>2891</v>
      </c>
      <c r="B8563" t="s">
        <v>8921</v>
      </c>
      <c r="C8563" s="1">
        <v>38.340000000000003</v>
      </c>
      <c r="D8563" s="5">
        <v>45405</v>
      </c>
      <c r="E8563" t="s">
        <v>33</v>
      </c>
      <c r="F8563" t="s">
        <v>21</v>
      </c>
      <c r="G8563" s="36" t="s">
        <v>2856</v>
      </c>
      <c r="H8563" s="1"/>
      <c r="J8563" s="1"/>
      <c r="M8563" s="1"/>
      <c r="P8563" s="1"/>
      <c r="S8563" s="1"/>
      <c r="V8563" s="1"/>
      <c r="Y8563" s="1"/>
      <c r="AC8563" s="5">
        <v>45440</v>
      </c>
      <c r="AD8563" t="s">
        <v>14678</v>
      </c>
      <c r="AE8563" t="s">
        <v>6845</v>
      </c>
      <c r="AF8563">
        <f>MONTH(Table1[[#This Row],[Date Sent]])</f>
        <v>5</v>
      </c>
      <c r="AG8563">
        <f>YEAR(Table1[[#This Row],[Date Sent]])</f>
        <v>2024</v>
      </c>
      <c r="AH8563"/>
    </row>
    <row r="8564" spans="1:34" x14ac:dyDescent="0.2">
      <c r="A8564" t="s">
        <v>2891</v>
      </c>
      <c r="B8564" t="s">
        <v>8921</v>
      </c>
      <c r="C8564" s="1">
        <v>-27.74</v>
      </c>
      <c r="D8564" s="5">
        <v>45405</v>
      </c>
      <c r="E8564" t="s">
        <v>33</v>
      </c>
      <c r="F8564" t="s">
        <v>17</v>
      </c>
      <c r="G8564" s="36" t="s">
        <v>8923</v>
      </c>
      <c r="H8564" s="1"/>
      <c r="J8564" s="1"/>
      <c r="M8564" s="1"/>
      <c r="P8564" s="1"/>
      <c r="S8564" s="1"/>
      <c r="V8564" s="1"/>
      <c r="Y8564" s="1"/>
      <c r="AC8564" s="5">
        <v>45440</v>
      </c>
      <c r="AD8564" t="s">
        <v>14678</v>
      </c>
      <c r="AE8564" t="s">
        <v>6845</v>
      </c>
      <c r="AF8564">
        <f>MONTH(Table1[[#This Row],[Date Sent]])</f>
        <v>5</v>
      </c>
      <c r="AG8564">
        <f>YEAR(Table1[[#This Row],[Date Sent]])</f>
        <v>2024</v>
      </c>
      <c r="AH8564"/>
    </row>
    <row r="8565" spans="1:34" x14ac:dyDescent="0.2">
      <c r="A8565" t="s">
        <v>2891</v>
      </c>
      <c r="B8565" t="s">
        <v>8921</v>
      </c>
      <c r="C8565" s="1">
        <v>27.29</v>
      </c>
      <c r="D8565" s="5">
        <v>45406</v>
      </c>
      <c r="E8565" t="s">
        <v>33</v>
      </c>
      <c r="F8565" t="s">
        <v>17</v>
      </c>
      <c r="G8565" s="36" t="s">
        <v>8922</v>
      </c>
      <c r="H8565" s="1"/>
      <c r="J8565" s="1"/>
      <c r="M8565" s="1"/>
      <c r="P8565" s="1"/>
      <c r="S8565" s="1"/>
      <c r="V8565" s="1"/>
      <c r="Y8565" s="1"/>
      <c r="AC8565" s="5">
        <v>45440</v>
      </c>
      <c r="AD8565" t="s">
        <v>14678</v>
      </c>
      <c r="AE8565" t="s">
        <v>6845</v>
      </c>
      <c r="AF8565">
        <f>MONTH(Table1[[#This Row],[Date Sent]])</f>
        <v>5</v>
      </c>
      <c r="AG8565">
        <f>YEAR(Table1[[#This Row],[Date Sent]])</f>
        <v>2024</v>
      </c>
      <c r="AH8565"/>
    </row>
    <row r="8566" spans="1:34" x14ac:dyDescent="0.2">
      <c r="A8566" t="s">
        <v>2891</v>
      </c>
      <c r="B8566" t="s">
        <v>8921</v>
      </c>
      <c r="C8566" s="1">
        <v>34.549999999999997</v>
      </c>
      <c r="D8566" s="5">
        <v>45406</v>
      </c>
      <c r="E8566" t="s">
        <v>9</v>
      </c>
      <c r="F8566" t="s">
        <v>10</v>
      </c>
      <c r="G8566" s="36" t="s">
        <v>8924</v>
      </c>
      <c r="H8566" s="1"/>
      <c r="J8566" s="1"/>
      <c r="M8566" s="1"/>
      <c r="P8566" s="1"/>
      <c r="S8566" s="1"/>
      <c r="V8566" s="1"/>
      <c r="Y8566" s="1"/>
      <c r="AC8566" s="5">
        <v>45440</v>
      </c>
      <c r="AD8566" t="s">
        <v>14678</v>
      </c>
      <c r="AE8566" t="s">
        <v>6845</v>
      </c>
      <c r="AF8566">
        <f>MONTH(Table1[[#This Row],[Date Sent]])</f>
        <v>5</v>
      </c>
      <c r="AG8566">
        <f>YEAR(Table1[[#This Row],[Date Sent]])</f>
        <v>2024</v>
      </c>
      <c r="AH8566"/>
    </row>
    <row r="8567" spans="1:34" x14ac:dyDescent="0.2">
      <c r="A8567" t="s">
        <v>2891</v>
      </c>
      <c r="B8567" t="s">
        <v>8921</v>
      </c>
      <c r="C8567" s="1">
        <v>82.88</v>
      </c>
      <c r="D8567" s="5">
        <v>45411</v>
      </c>
      <c r="E8567" t="s">
        <v>11</v>
      </c>
      <c r="F8567" t="s">
        <v>33</v>
      </c>
      <c r="G8567" s="36" t="s">
        <v>1814</v>
      </c>
      <c r="H8567" s="1"/>
      <c r="J8567" s="1"/>
      <c r="M8567" s="1"/>
      <c r="P8567" s="1"/>
      <c r="S8567" s="1"/>
      <c r="V8567" s="1"/>
      <c r="Y8567" s="1"/>
      <c r="AC8567" s="5">
        <v>45440</v>
      </c>
      <c r="AD8567" t="s">
        <v>14678</v>
      </c>
      <c r="AE8567" t="s">
        <v>6845</v>
      </c>
      <c r="AF8567">
        <f>MONTH(Table1[[#This Row],[Date Sent]])</f>
        <v>5</v>
      </c>
      <c r="AG8567">
        <f>YEAR(Table1[[#This Row],[Date Sent]])</f>
        <v>2024</v>
      </c>
      <c r="AH8567"/>
    </row>
    <row r="8568" spans="1:34" x14ac:dyDescent="0.2">
      <c r="A8568" t="s">
        <v>2891</v>
      </c>
      <c r="B8568" t="s">
        <v>8921</v>
      </c>
      <c r="C8568" s="1">
        <v>42.64</v>
      </c>
      <c r="D8568" s="5">
        <v>45412</v>
      </c>
      <c r="E8568" t="s">
        <v>33</v>
      </c>
      <c r="F8568" t="s">
        <v>21</v>
      </c>
      <c r="G8568" s="36" t="s">
        <v>8925</v>
      </c>
      <c r="H8568" s="1"/>
      <c r="J8568" s="1"/>
      <c r="M8568" s="1"/>
      <c r="P8568" s="1"/>
      <c r="S8568" s="1"/>
      <c r="V8568" s="1"/>
      <c r="Y8568" s="1"/>
      <c r="AC8568" s="5">
        <v>45440</v>
      </c>
      <c r="AD8568" t="s">
        <v>14678</v>
      </c>
      <c r="AE8568" t="s">
        <v>6845</v>
      </c>
      <c r="AF8568">
        <f>MONTH(Table1[[#This Row],[Date Sent]])</f>
        <v>5</v>
      </c>
      <c r="AG8568">
        <f>YEAR(Table1[[#This Row],[Date Sent]])</f>
        <v>2024</v>
      </c>
      <c r="AH8568"/>
    </row>
    <row r="8569" spans="1:34" x14ac:dyDescent="0.2">
      <c r="A8569" t="s">
        <v>2891</v>
      </c>
      <c r="B8569" t="s">
        <v>8921</v>
      </c>
      <c r="C8569" s="1">
        <v>33.44</v>
      </c>
      <c r="D8569" s="5">
        <v>45414</v>
      </c>
      <c r="E8569" t="s">
        <v>33</v>
      </c>
      <c r="F8569" t="s">
        <v>21</v>
      </c>
      <c r="G8569" s="36" t="s">
        <v>2856</v>
      </c>
      <c r="H8569" s="1"/>
      <c r="J8569" s="1"/>
      <c r="M8569" s="1"/>
      <c r="P8569" s="1"/>
      <c r="S8569" s="1"/>
      <c r="V8569" s="1"/>
      <c r="Y8569" s="1"/>
      <c r="AC8569" s="5">
        <v>45440</v>
      </c>
      <c r="AD8569" t="s">
        <v>14678</v>
      </c>
      <c r="AE8569" t="s">
        <v>6845</v>
      </c>
      <c r="AF8569">
        <f>MONTH(Table1[[#This Row],[Date Sent]])</f>
        <v>5</v>
      </c>
      <c r="AG8569">
        <f>YEAR(Table1[[#This Row],[Date Sent]])</f>
        <v>2024</v>
      </c>
      <c r="AH8569"/>
    </row>
    <row r="8570" spans="1:34" x14ac:dyDescent="0.2">
      <c r="A8570" t="s">
        <v>2891</v>
      </c>
      <c r="B8570" t="s">
        <v>8921</v>
      </c>
      <c r="C8570" s="1">
        <v>128.09</v>
      </c>
      <c r="D8570" s="5">
        <v>45414</v>
      </c>
      <c r="E8570" t="s">
        <v>33</v>
      </c>
      <c r="F8570" t="s">
        <v>21</v>
      </c>
      <c r="G8570" s="36" t="s">
        <v>2856</v>
      </c>
      <c r="H8570" s="1"/>
      <c r="J8570" s="1"/>
      <c r="M8570" s="1"/>
      <c r="P8570" s="1"/>
      <c r="S8570" s="1"/>
      <c r="V8570" s="1"/>
      <c r="Y8570" s="1"/>
      <c r="AC8570" s="5">
        <v>45440</v>
      </c>
      <c r="AD8570" t="s">
        <v>14678</v>
      </c>
      <c r="AE8570" t="s">
        <v>6845</v>
      </c>
      <c r="AF8570">
        <f>MONTH(Table1[[#This Row],[Date Sent]])</f>
        <v>5</v>
      </c>
      <c r="AG8570">
        <f>YEAR(Table1[[#This Row],[Date Sent]])</f>
        <v>2024</v>
      </c>
      <c r="AH8570"/>
    </row>
    <row r="8571" spans="1:34" x14ac:dyDescent="0.2">
      <c r="A8571" t="s">
        <v>2891</v>
      </c>
      <c r="B8571" t="s">
        <v>8921</v>
      </c>
      <c r="C8571" s="1">
        <v>91.23</v>
      </c>
      <c r="D8571" s="5">
        <v>45420</v>
      </c>
      <c r="E8571" t="s">
        <v>33</v>
      </c>
      <c r="F8571" t="s">
        <v>10</v>
      </c>
      <c r="G8571" s="36" t="s">
        <v>8926</v>
      </c>
      <c r="H8571" s="1"/>
      <c r="J8571" s="1"/>
      <c r="M8571" s="1"/>
      <c r="P8571" s="1"/>
      <c r="S8571" s="1"/>
      <c r="V8571" s="1"/>
      <c r="Y8571" s="1"/>
      <c r="AC8571" s="5">
        <v>45440</v>
      </c>
      <c r="AD8571" t="s">
        <v>14678</v>
      </c>
      <c r="AE8571" t="s">
        <v>6845</v>
      </c>
      <c r="AF8571">
        <f>MONTH(Table1[[#This Row],[Date Sent]])</f>
        <v>5</v>
      </c>
      <c r="AG8571">
        <f>YEAR(Table1[[#This Row],[Date Sent]])</f>
        <v>2024</v>
      </c>
      <c r="AH8571"/>
    </row>
    <row r="8572" spans="1:34" x14ac:dyDescent="0.2">
      <c r="A8572" t="s">
        <v>2891</v>
      </c>
      <c r="B8572" t="s">
        <v>8921</v>
      </c>
      <c r="C8572" s="1">
        <v>106.73</v>
      </c>
      <c r="D8572" s="5">
        <v>45420</v>
      </c>
      <c r="E8572" t="s">
        <v>33</v>
      </c>
      <c r="F8572" t="s">
        <v>17</v>
      </c>
      <c r="G8572" s="36" t="s">
        <v>8927</v>
      </c>
      <c r="H8572" s="1"/>
      <c r="J8572" s="1"/>
      <c r="M8572" s="1"/>
      <c r="P8572" s="1"/>
      <c r="S8572" s="1"/>
      <c r="V8572" s="1"/>
      <c r="Y8572" s="1"/>
      <c r="AC8572" s="5">
        <v>45440</v>
      </c>
      <c r="AD8572" t="s">
        <v>14678</v>
      </c>
      <c r="AE8572" t="s">
        <v>6845</v>
      </c>
      <c r="AF8572">
        <f>MONTH(Table1[[#This Row],[Date Sent]])</f>
        <v>5</v>
      </c>
      <c r="AG8572">
        <f>YEAR(Table1[[#This Row],[Date Sent]])</f>
        <v>2024</v>
      </c>
      <c r="AH8572"/>
    </row>
    <row r="8573" spans="1:34" x14ac:dyDescent="0.2">
      <c r="A8573" t="s">
        <v>2891</v>
      </c>
      <c r="B8573" t="s">
        <v>8921</v>
      </c>
      <c r="C8573" s="1">
        <v>149.44</v>
      </c>
      <c r="D8573" s="5">
        <v>45421</v>
      </c>
      <c r="E8573" t="s">
        <v>16</v>
      </c>
      <c r="F8573" t="s">
        <v>15</v>
      </c>
      <c r="G8573" s="36" t="s">
        <v>8928</v>
      </c>
      <c r="H8573" s="1"/>
      <c r="J8573" s="1"/>
      <c r="M8573" s="1"/>
      <c r="P8573" s="1"/>
      <c r="S8573" s="1"/>
      <c r="V8573" s="1"/>
      <c r="Y8573" s="1"/>
      <c r="AC8573" s="5">
        <v>45440</v>
      </c>
      <c r="AD8573" t="s">
        <v>14678</v>
      </c>
      <c r="AE8573" t="s">
        <v>6845</v>
      </c>
      <c r="AF8573">
        <f>MONTH(Table1[[#This Row],[Date Sent]])</f>
        <v>5</v>
      </c>
      <c r="AG8573">
        <f>YEAR(Table1[[#This Row],[Date Sent]])</f>
        <v>2024</v>
      </c>
      <c r="AH8573"/>
    </row>
    <row r="8574" spans="1:34" x14ac:dyDescent="0.2">
      <c r="A8574" t="s">
        <v>2891</v>
      </c>
      <c r="B8574" t="s">
        <v>8921</v>
      </c>
      <c r="C8574" s="1">
        <v>34.03</v>
      </c>
      <c r="D8574" s="5">
        <v>45422</v>
      </c>
      <c r="E8574" t="s">
        <v>11</v>
      </c>
      <c r="F8574" t="s">
        <v>33</v>
      </c>
      <c r="G8574" s="36" t="s">
        <v>1814</v>
      </c>
      <c r="H8574" s="1"/>
      <c r="J8574" s="1"/>
      <c r="M8574" s="1"/>
      <c r="P8574" s="1"/>
      <c r="S8574" s="1"/>
      <c r="V8574" s="1"/>
      <c r="Y8574" s="1"/>
      <c r="AC8574" s="5">
        <v>45440</v>
      </c>
      <c r="AD8574" t="s">
        <v>14678</v>
      </c>
      <c r="AE8574" t="s">
        <v>6845</v>
      </c>
      <c r="AF8574">
        <f>MONTH(Table1[[#This Row],[Date Sent]])</f>
        <v>5</v>
      </c>
      <c r="AG8574">
        <f>YEAR(Table1[[#This Row],[Date Sent]])</f>
        <v>2024</v>
      </c>
      <c r="AH8574"/>
    </row>
    <row r="8575" spans="1:34" x14ac:dyDescent="0.2">
      <c r="A8575" t="s">
        <v>2891</v>
      </c>
      <c r="B8575" t="s">
        <v>8921</v>
      </c>
      <c r="C8575" s="1">
        <v>85.38</v>
      </c>
      <c r="D8575" s="5">
        <v>45422</v>
      </c>
      <c r="E8575" t="s">
        <v>20</v>
      </c>
      <c r="F8575" t="s">
        <v>17</v>
      </c>
      <c r="G8575" s="36" t="s">
        <v>8929</v>
      </c>
      <c r="H8575" s="1"/>
      <c r="J8575" s="1"/>
      <c r="M8575" s="1"/>
      <c r="P8575" s="1"/>
      <c r="S8575" s="1"/>
      <c r="V8575" s="1"/>
      <c r="Y8575" s="1"/>
      <c r="AC8575" s="5">
        <v>45440</v>
      </c>
      <c r="AD8575" t="s">
        <v>14678</v>
      </c>
      <c r="AE8575" t="s">
        <v>6845</v>
      </c>
      <c r="AF8575">
        <f>MONTH(Table1[[#This Row],[Date Sent]])</f>
        <v>5</v>
      </c>
      <c r="AG8575">
        <f>YEAR(Table1[[#This Row],[Date Sent]])</f>
        <v>2024</v>
      </c>
      <c r="AH8575"/>
    </row>
    <row r="8576" spans="1:34" x14ac:dyDescent="0.2">
      <c r="A8576" t="s">
        <v>2891</v>
      </c>
      <c r="B8576" t="s">
        <v>8921</v>
      </c>
      <c r="C8576" s="1">
        <v>26.69</v>
      </c>
      <c r="D8576" s="5">
        <v>45425</v>
      </c>
      <c r="E8576" t="s">
        <v>33</v>
      </c>
      <c r="F8576" t="s">
        <v>21</v>
      </c>
      <c r="G8576" s="36" t="s">
        <v>2856</v>
      </c>
      <c r="H8576" s="1"/>
      <c r="J8576" s="1"/>
      <c r="M8576" s="1"/>
      <c r="P8576" s="1"/>
      <c r="S8576" s="1"/>
      <c r="V8576" s="1"/>
      <c r="Y8576" s="1"/>
      <c r="AC8576" s="5">
        <v>45440</v>
      </c>
      <c r="AD8576" t="s">
        <v>14678</v>
      </c>
      <c r="AE8576" t="s">
        <v>6845</v>
      </c>
      <c r="AF8576">
        <f>MONTH(Table1[[#This Row],[Date Sent]])</f>
        <v>5</v>
      </c>
      <c r="AG8576">
        <f>YEAR(Table1[[#This Row],[Date Sent]])</f>
        <v>2024</v>
      </c>
      <c r="AH8576"/>
    </row>
    <row r="8577" spans="1:34" x14ac:dyDescent="0.2">
      <c r="A8577" t="s">
        <v>2891</v>
      </c>
      <c r="B8577" t="s">
        <v>8921</v>
      </c>
      <c r="C8577" s="1">
        <v>140.26</v>
      </c>
      <c r="D8577" s="5">
        <v>45426</v>
      </c>
      <c r="E8577" t="s">
        <v>8</v>
      </c>
      <c r="F8577" t="s">
        <v>39</v>
      </c>
      <c r="G8577" s="36" t="s">
        <v>4418</v>
      </c>
      <c r="H8577" s="1"/>
      <c r="J8577" s="1"/>
      <c r="M8577" s="1"/>
      <c r="P8577" s="1"/>
      <c r="S8577" s="1"/>
      <c r="V8577" s="1"/>
      <c r="Y8577" s="1"/>
      <c r="AC8577" s="5">
        <v>45440</v>
      </c>
      <c r="AD8577" t="s">
        <v>14678</v>
      </c>
      <c r="AE8577" t="s">
        <v>6845</v>
      </c>
      <c r="AF8577">
        <f>MONTH(Table1[[#This Row],[Date Sent]])</f>
        <v>5</v>
      </c>
      <c r="AG8577">
        <f>YEAR(Table1[[#This Row],[Date Sent]])</f>
        <v>2024</v>
      </c>
      <c r="AH8577"/>
    </row>
    <row r="8578" spans="1:34" x14ac:dyDescent="0.2">
      <c r="A8578" t="s">
        <v>2891</v>
      </c>
      <c r="B8578" t="s">
        <v>8921</v>
      </c>
      <c r="C8578" s="1">
        <v>10.62</v>
      </c>
      <c r="D8578" s="5">
        <v>45427</v>
      </c>
      <c r="E8578" t="s">
        <v>16</v>
      </c>
      <c r="F8578" t="s">
        <v>28</v>
      </c>
      <c r="G8578" s="36" t="s">
        <v>8930</v>
      </c>
      <c r="H8578" s="1"/>
      <c r="J8578" s="1"/>
      <c r="M8578" s="1"/>
      <c r="P8578" s="1"/>
      <c r="S8578" s="1"/>
      <c r="V8578" s="1"/>
      <c r="Y8578" s="1"/>
      <c r="AC8578" s="5">
        <v>45440</v>
      </c>
      <c r="AD8578" t="s">
        <v>14678</v>
      </c>
      <c r="AE8578" t="s">
        <v>6845</v>
      </c>
      <c r="AF8578">
        <f>MONTH(Table1[[#This Row],[Date Sent]])</f>
        <v>5</v>
      </c>
      <c r="AG8578">
        <f>YEAR(Table1[[#This Row],[Date Sent]])</f>
        <v>2024</v>
      </c>
      <c r="AH8578"/>
    </row>
    <row r="8579" spans="1:34" x14ac:dyDescent="0.2">
      <c r="A8579" t="s">
        <v>414</v>
      </c>
      <c r="B8579" t="s">
        <v>8931</v>
      </c>
      <c r="C8579" s="1">
        <v>434.35</v>
      </c>
      <c r="D8579" s="5">
        <v>45399</v>
      </c>
      <c r="E8579" t="s">
        <v>20</v>
      </c>
      <c r="F8579" t="s">
        <v>39</v>
      </c>
      <c r="G8579" s="36" t="s">
        <v>8932</v>
      </c>
      <c r="H8579" s="1"/>
      <c r="J8579" s="1"/>
      <c r="M8579" s="1"/>
      <c r="P8579" s="1"/>
      <c r="S8579" s="1"/>
      <c r="V8579" s="1"/>
      <c r="Y8579" s="1"/>
      <c r="AC8579" s="5">
        <v>45440</v>
      </c>
      <c r="AD8579" t="s">
        <v>14685</v>
      </c>
      <c r="AE8579" t="s">
        <v>6845</v>
      </c>
      <c r="AF8579">
        <f>MONTH(Table1[[#This Row],[Date Sent]])</f>
        <v>5</v>
      </c>
      <c r="AG8579">
        <f>YEAR(Table1[[#This Row],[Date Sent]])</f>
        <v>2024</v>
      </c>
      <c r="AH8579"/>
    </row>
    <row r="8580" spans="1:34" x14ac:dyDescent="0.2">
      <c r="A8580" t="s">
        <v>414</v>
      </c>
      <c r="B8580" t="s">
        <v>8931</v>
      </c>
      <c r="C8580" s="1">
        <v>71.17</v>
      </c>
      <c r="D8580" s="5">
        <v>45400</v>
      </c>
      <c r="E8580" t="s">
        <v>24</v>
      </c>
      <c r="F8580" t="s">
        <v>18</v>
      </c>
      <c r="G8580" s="36" t="s">
        <v>8933</v>
      </c>
      <c r="H8580" s="1"/>
      <c r="J8580" s="1"/>
      <c r="M8580" s="1"/>
      <c r="P8580" s="1"/>
      <c r="S8580" s="1"/>
      <c r="V8580" s="1"/>
      <c r="Y8580" s="1"/>
      <c r="AC8580" s="5">
        <v>45440</v>
      </c>
      <c r="AD8580" t="s">
        <v>14685</v>
      </c>
      <c r="AE8580" t="s">
        <v>6845</v>
      </c>
      <c r="AF8580">
        <f>MONTH(Table1[[#This Row],[Date Sent]])</f>
        <v>5</v>
      </c>
      <c r="AG8580">
        <f>YEAR(Table1[[#This Row],[Date Sent]])</f>
        <v>2024</v>
      </c>
      <c r="AH8580"/>
    </row>
    <row r="8581" spans="1:34" x14ac:dyDescent="0.2">
      <c r="A8581" t="s">
        <v>414</v>
      </c>
      <c r="B8581" t="s">
        <v>8931</v>
      </c>
      <c r="C8581" s="1">
        <v>195.58</v>
      </c>
      <c r="D8581" s="5">
        <v>45413</v>
      </c>
      <c r="E8581" t="s">
        <v>20</v>
      </c>
      <c r="F8581" t="s">
        <v>39</v>
      </c>
      <c r="G8581" s="36" t="s">
        <v>8934</v>
      </c>
      <c r="H8581" s="1"/>
      <c r="J8581" s="1"/>
      <c r="M8581" s="1"/>
      <c r="P8581" s="1"/>
      <c r="S8581" s="1"/>
      <c r="V8581" s="1"/>
      <c r="Y8581" s="1"/>
      <c r="AC8581" s="5">
        <v>45440</v>
      </c>
      <c r="AD8581" t="s">
        <v>14685</v>
      </c>
      <c r="AE8581" t="s">
        <v>6845</v>
      </c>
      <c r="AF8581">
        <f>MONTH(Table1[[#This Row],[Date Sent]])</f>
        <v>5</v>
      </c>
      <c r="AG8581">
        <f>YEAR(Table1[[#This Row],[Date Sent]])</f>
        <v>2024</v>
      </c>
      <c r="AH8581"/>
    </row>
    <row r="8582" spans="1:34" x14ac:dyDescent="0.2">
      <c r="A8582" t="s">
        <v>414</v>
      </c>
      <c r="B8582" t="s">
        <v>8931</v>
      </c>
      <c r="C8582" s="1">
        <v>448.78</v>
      </c>
      <c r="D8582" s="5">
        <v>45413</v>
      </c>
      <c r="E8582" t="s">
        <v>21</v>
      </c>
      <c r="F8582" t="s">
        <v>918</v>
      </c>
      <c r="G8582" s="36" t="s">
        <v>8935</v>
      </c>
      <c r="H8582" s="1">
        <v>18</v>
      </c>
      <c r="I8582" t="s">
        <v>15</v>
      </c>
      <c r="J8582" s="1" t="s">
        <v>8936</v>
      </c>
      <c r="K8582" s="1">
        <v>430.78</v>
      </c>
      <c r="L8582" t="s">
        <v>21</v>
      </c>
      <c r="M8582" s="1" t="s">
        <v>1722</v>
      </c>
      <c r="P8582" s="1"/>
      <c r="S8582" s="1"/>
      <c r="V8582" s="1"/>
      <c r="Y8582" s="1"/>
      <c r="AC8582" s="5">
        <v>45440</v>
      </c>
      <c r="AD8582" t="s">
        <v>14685</v>
      </c>
      <c r="AE8582" t="s">
        <v>6845</v>
      </c>
      <c r="AF8582">
        <f>MONTH(Table1[[#This Row],[Date Sent]])</f>
        <v>5</v>
      </c>
      <c r="AG8582">
        <f>YEAR(Table1[[#This Row],[Date Sent]])</f>
        <v>2024</v>
      </c>
      <c r="AH8582"/>
    </row>
    <row r="8583" spans="1:34" x14ac:dyDescent="0.2">
      <c r="A8583" t="s">
        <v>414</v>
      </c>
      <c r="B8583" t="s">
        <v>8931</v>
      </c>
      <c r="C8583" s="1">
        <v>689</v>
      </c>
      <c r="D8583" s="5">
        <v>45414</v>
      </c>
      <c r="E8583" t="s">
        <v>20</v>
      </c>
      <c r="F8583" t="s">
        <v>15</v>
      </c>
      <c r="G8583" s="36" t="s">
        <v>8937</v>
      </c>
      <c r="H8583" s="1"/>
      <c r="J8583" s="1"/>
      <c r="M8583" s="1"/>
      <c r="P8583" s="1"/>
      <c r="S8583" s="1"/>
      <c r="V8583" s="1"/>
      <c r="Y8583" s="1"/>
      <c r="AC8583" s="5">
        <v>45440</v>
      </c>
      <c r="AD8583" t="s">
        <v>14685</v>
      </c>
      <c r="AE8583" t="s">
        <v>6845</v>
      </c>
      <c r="AF8583">
        <f>MONTH(Table1[[#This Row],[Date Sent]])</f>
        <v>5</v>
      </c>
      <c r="AG8583">
        <f>YEAR(Table1[[#This Row],[Date Sent]])</f>
        <v>2024</v>
      </c>
      <c r="AH8583"/>
    </row>
    <row r="8584" spans="1:34" x14ac:dyDescent="0.2">
      <c r="A8584" t="s">
        <v>414</v>
      </c>
      <c r="B8584" t="s">
        <v>8931</v>
      </c>
      <c r="C8584" s="1">
        <v>12.95</v>
      </c>
      <c r="D8584" s="5">
        <v>45422</v>
      </c>
      <c r="E8584" t="s">
        <v>21</v>
      </c>
      <c r="F8584" t="s">
        <v>15</v>
      </c>
      <c r="G8584" s="36" t="s">
        <v>1175</v>
      </c>
      <c r="H8584" s="1"/>
      <c r="J8584" s="1"/>
      <c r="M8584" s="1"/>
      <c r="P8584" s="1"/>
      <c r="S8584" s="1"/>
      <c r="V8584" s="1"/>
      <c r="Y8584" s="1"/>
      <c r="AC8584" s="5">
        <v>45440</v>
      </c>
      <c r="AD8584" t="s">
        <v>14685</v>
      </c>
      <c r="AE8584" t="s">
        <v>6845</v>
      </c>
      <c r="AF8584">
        <f>MONTH(Table1[[#This Row],[Date Sent]])</f>
        <v>5</v>
      </c>
      <c r="AG8584">
        <f>YEAR(Table1[[#This Row],[Date Sent]])</f>
        <v>2024</v>
      </c>
      <c r="AH8584"/>
    </row>
    <row r="8585" spans="1:34" x14ac:dyDescent="0.2">
      <c r="A8585" t="s">
        <v>414</v>
      </c>
      <c r="B8585" t="s">
        <v>8931</v>
      </c>
      <c r="C8585" s="1">
        <v>29.14</v>
      </c>
      <c r="D8585" s="5">
        <v>45423</v>
      </c>
      <c r="E8585" t="s">
        <v>20</v>
      </c>
      <c r="F8585" t="s">
        <v>17</v>
      </c>
      <c r="G8585" s="36" t="s">
        <v>8938</v>
      </c>
      <c r="H8585" s="1"/>
      <c r="J8585" s="1"/>
      <c r="M8585" s="1"/>
      <c r="P8585" s="1"/>
      <c r="S8585" s="1"/>
      <c r="V8585" s="1"/>
      <c r="Y8585" s="1"/>
      <c r="AC8585" s="5">
        <v>45440</v>
      </c>
      <c r="AD8585" t="s">
        <v>14685</v>
      </c>
      <c r="AE8585" t="s">
        <v>6845</v>
      </c>
      <c r="AF8585">
        <f>MONTH(Table1[[#This Row],[Date Sent]])</f>
        <v>5</v>
      </c>
      <c r="AG8585">
        <f>YEAR(Table1[[#This Row],[Date Sent]])</f>
        <v>2024</v>
      </c>
      <c r="AH8585"/>
    </row>
    <row r="8586" spans="1:34" x14ac:dyDescent="0.2">
      <c r="A8586" t="s">
        <v>414</v>
      </c>
      <c r="B8586" t="s">
        <v>8931</v>
      </c>
      <c r="C8586" s="1">
        <v>5.09</v>
      </c>
      <c r="D8586" s="5">
        <v>45426</v>
      </c>
      <c r="E8586" t="s">
        <v>24</v>
      </c>
      <c r="F8586" t="s">
        <v>18</v>
      </c>
      <c r="G8586" s="36" t="s">
        <v>2036</v>
      </c>
      <c r="H8586" s="1"/>
      <c r="J8586" s="1"/>
      <c r="M8586" s="1"/>
      <c r="P8586" s="1"/>
      <c r="S8586" s="1"/>
      <c r="V8586" s="1"/>
      <c r="Y8586" s="1"/>
      <c r="AC8586" s="5">
        <v>45440</v>
      </c>
      <c r="AD8586" t="s">
        <v>14685</v>
      </c>
      <c r="AE8586" t="s">
        <v>6845</v>
      </c>
      <c r="AF8586">
        <f>MONTH(Table1[[#This Row],[Date Sent]])</f>
        <v>5</v>
      </c>
      <c r="AG8586">
        <f>YEAR(Table1[[#This Row],[Date Sent]])</f>
        <v>2024</v>
      </c>
      <c r="AH8586"/>
    </row>
    <row r="8587" spans="1:34" x14ac:dyDescent="0.2">
      <c r="A8587" t="s">
        <v>2227</v>
      </c>
      <c r="B8587" t="s">
        <v>8939</v>
      </c>
      <c r="C8587" s="1">
        <v>72.290000000000006</v>
      </c>
      <c r="D8587" s="5">
        <v>45401</v>
      </c>
      <c r="E8587" t="s">
        <v>24</v>
      </c>
      <c r="F8587" t="s">
        <v>18</v>
      </c>
      <c r="G8587" s="36" t="s">
        <v>8603</v>
      </c>
      <c r="H8587" s="1"/>
      <c r="J8587" s="1"/>
      <c r="M8587" s="1"/>
      <c r="P8587" s="1"/>
      <c r="S8587" s="1"/>
      <c r="V8587" s="1"/>
      <c r="Y8587" s="1"/>
      <c r="AC8587" s="5">
        <v>45440</v>
      </c>
      <c r="AD8587" t="s">
        <v>14617</v>
      </c>
      <c r="AE8587" t="s">
        <v>6845</v>
      </c>
      <c r="AF8587">
        <f>MONTH(Table1[[#This Row],[Date Sent]])</f>
        <v>5</v>
      </c>
      <c r="AG8587">
        <f>YEAR(Table1[[#This Row],[Date Sent]])</f>
        <v>2024</v>
      </c>
      <c r="AH8587"/>
    </row>
    <row r="8588" spans="1:34" x14ac:dyDescent="0.2">
      <c r="A8588" t="s">
        <v>2227</v>
      </c>
      <c r="B8588" t="s">
        <v>8939</v>
      </c>
      <c r="C8588" s="1">
        <v>153.55000000000001</v>
      </c>
      <c r="D8588" s="5">
        <v>45406</v>
      </c>
      <c r="E8588" t="s">
        <v>20</v>
      </c>
      <c r="F8588" t="s">
        <v>39</v>
      </c>
      <c r="G8588" s="36" t="s">
        <v>8940</v>
      </c>
      <c r="H8588" s="1"/>
      <c r="J8588" s="1"/>
      <c r="M8588" s="1"/>
      <c r="P8588" s="1"/>
      <c r="S8588" s="1"/>
      <c r="V8588" s="1"/>
      <c r="Y8588" s="1"/>
      <c r="AC8588" s="5">
        <v>45440</v>
      </c>
      <c r="AD8588" t="s">
        <v>14617</v>
      </c>
      <c r="AE8588" t="s">
        <v>6845</v>
      </c>
      <c r="AF8588">
        <f>MONTH(Table1[[#This Row],[Date Sent]])</f>
        <v>5</v>
      </c>
      <c r="AG8588">
        <f>YEAR(Table1[[#This Row],[Date Sent]])</f>
        <v>2024</v>
      </c>
      <c r="AH8588"/>
    </row>
    <row r="8589" spans="1:34" x14ac:dyDescent="0.2">
      <c r="A8589" t="s">
        <v>2227</v>
      </c>
      <c r="B8589" t="s">
        <v>8939</v>
      </c>
      <c r="C8589" s="1">
        <v>80.930000000000007</v>
      </c>
      <c r="D8589" s="5">
        <v>45408</v>
      </c>
      <c r="E8589" t="s">
        <v>21</v>
      </c>
      <c r="F8589" t="s">
        <v>918</v>
      </c>
      <c r="G8589" s="36" t="s">
        <v>8941</v>
      </c>
      <c r="H8589" s="1">
        <v>14.98</v>
      </c>
      <c r="I8589" t="s">
        <v>4</v>
      </c>
      <c r="J8589" s="1" t="s">
        <v>4525</v>
      </c>
      <c r="K8589" s="1">
        <v>65.95</v>
      </c>
      <c r="L8589" t="s">
        <v>15</v>
      </c>
      <c r="M8589" s="1" t="s">
        <v>8942</v>
      </c>
      <c r="P8589" s="1"/>
      <c r="S8589" s="1"/>
      <c r="V8589" s="1"/>
      <c r="Y8589" s="1"/>
      <c r="AC8589" s="5">
        <v>45440</v>
      </c>
      <c r="AD8589" t="s">
        <v>14617</v>
      </c>
      <c r="AE8589" t="s">
        <v>6845</v>
      </c>
      <c r="AF8589">
        <f>MONTH(Table1[[#This Row],[Date Sent]])</f>
        <v>5</v>
      </c>
      <c r="AG8589">
        <f>YEAR(Table1[[#This Row],[Date Sent]])</f>
        <v>2024</v>
      </c>
      <c r="AH8589"/>
    </row>
    <row r="8590" spans="1:34" x14ac:dyDescent="0.2">
      <c r="A8590" t="s">
        <v>2227</v>
      </c>
      <c r="B8590" t="s">
        <v>8939</v>
      </c>
      <c r="C8590" s="1">
        <v>181.56</v>
      </c>
      <c r="D8590" s="5">
        <v>45412</v>
      </c>
      <c r="E8590" t="s">
        <v>21</v>
      </c>
      <c r="F8590" t="s">
        <v>918</v>
      </c>
      <c r="G8590" s="36" t="s">
        <v>8943</v>
      </c>
      <c r="H8590" s="1">
        <v>89.88</v>
      </c>
      <c r="I8590" t="s">
        <v>15</v>
      </c>
      <c r="J8590" s="1" t="s">
        <v>8944</v>
      </c>
      <c r="K8590" s="1">
        <v>91.68</v>
      </c>
      <c r="L8590" t="s">
        <v>18</v>
      </c>
      <c r="M8590" s="1" t="s">
        <v>8945</v>
      </c>
      <c r="P8590" s="1"/>
      <c r="S8590" s="1"/>
      <c r="V8590" s="1"/>
      <c r="Y8590" s="1"/>
      <c r="AC8590" s="5">
        <v>45440</v>
      </c>
      <c r="AD8590" t="s">
        <v>14617</v>
      </c>
      <c r="AE8590" t="s">
        <v>6845</v>
      </c>
      <c r="AF8590">
        <f>MONTH(Table1[[#This Row],[Date Sent]])</f>
        <v>5</v>
      </c>
      <c r="AG8590">
        <f>YEAR(Table1[[#This Row],[Date Sent]])</f>
        <v>2024</v>
      </c>
      <c r="AH8590"/>
    </row>
    <row r="8591" spans="1:34" x14ac:dyDescent="0.2">
      <c r="A8591" t="s">
        <v>2227</v>
      </c>
      <c r="B8591" t="s">
        <v>8939</v>
      </c>
      <c r="C8591" s="1">
        <v>19.670000000000002</v>
      </c>
      <c r="D8591" s="5">
        <v>45412</v>
      </c>
      <c r="E8591" t="s">
        <v>20</v>
      </c>
      <c r="F8591" t="s">
        <v>39</v>
      </c>
      <c r="G8591" s="36" t="s">
        <v>8946</v>
      </c>
      <c r="H8591" s="1"/>
      <c r="J8591" s="1"/>
      <c r="M8591" s="1"/>
      <c r="P8591" s="1"/>
      <c r="S8591" s="1"/>
      <c r="V8591" s="1"/>
      <c r="Y8591" s="1"/>
      <c r="AC8591" s="5">
        <v>45440</v>
      </c>
      <c r="AD8591" t="s">
        <v>14617</v>
      </c>
      <c r="AE8591" t="s">
        <v>6845</v>
      </c>
      <c r="AF8591">
        <f>MONTH(Table1[[#This Row],[Date Sent]])</f>
        <v>5</v>
      </c>
      <c r="AG8591">
        <f>YEAR(Table1[[#This Row],[Date Sent]])</f>
        <v>2024</v>
      </c>
      <c r="AH8591"/>
    </row>
    <row r="8592" spans="1:34" x14ac:dyDescent="0.2">
      <c r="A8592" t="s">
        <v>2227</v>
      </c>
      <c r="B8592" t="s">
        <v>8939</v>
      </c>
      <c r="C8592" s="1">
        <v>246.96</v>
      </c>
      <c r="D8592" s="5">
        <v>45414</v>
      </c>
      <c r="E8592" t="s">
        <v>27</v>
      </c>
      <c r="F8592" t="s">
        <v>49</v>
      </c>
      <c r="G8592" s="36" t="s">
        <v>8947</v>
      </c>
      <c r="H8592" s="1"/>
      <c r="J8592" s="1"/>
      <c r="M8592" s="1"/>
      <c r="P8592" s="1"/>
      <c r="S8592" s="1"/>
      <c r="V8592" s="1"/>
      <c r="Y8592" s="1"/>
      <c r="AC8592" s="5">
        <v>45440</v>
      </c>
      <c r="AD8592" t="s">
        <v>14617</v>
      </c>
      <c r="AE8592" t="s">
        <v>6845</v>
      </c>
      <c r="AF8592">
        <f>MONTH(Table1[[#This Row],[Date Sent]])</f>
        <v>5</v>
      </c>
      <c r="AG8592">
        <f>YEAR(Table1[[#This Row],[Date Sent]])</f>
        <v>2024</v>
      </c>
      <c r="AH8592"/>
    </row>
    <row r="8593" spans="1:34" x14ac:dyDescent="0.2">
      <c r="A8593" t="s">
        <v>2227</v>
      </c>
      <c r="B8593" t="s">
        <v>8939</v>
      </c>
      <c r="C8593" s="1">
        <v>207.43</v>
      </c>
      <c r="D8593" s="5">
        <v>45418</v>
      </c>
      <c r="E8593" t="s">
        <v>21</v>
      </c>
      <c r="F8593" t="s">
        <v>918</v>
      </c>
      <c r="G8593" s="36" t="s">
        <v>8948</v>
      </c>
      <c r="H8593" s="1">
        <v>80.86</v>
      </c>
      <c r="I8593" t="s">
        <v>10</v>
      </c>
      <c r="J8593" s="1" t="s">
        <v>8771</v>
      </c>
      <c r="K8593" s="1">
        <v>79.98</v>
      </c>
      <c r="L8593" t="s">
        <v>21</v>
      </c>
      <c r="M8593" s="1" t="s">
        <v>8949</v>
      </c>
      <c r="N8593" s="1">
        <v>46.59</v>
      </c>
      <c r="O8593" t="s">
        <v>15</v>
      </c>
      <c r="P8593" s="1" t="s">
        <v>2109</v>
      </c>
      <c r="S8593" s="1"/>
      <c r="V8593" s="1"/>
      <c r="Y8593" s="1"/>
      <c r="AC8593" s="5">
        <v>45440</v>
      </c>
      <c r="AD8593" t="s">
        <v>14617</v>
      </c>
      <c r="AE8593" t="s">
        <v>6845</v>
      </c>
      <c r="AF8593">
        <f>MONTH(Table1[[#This Row],[Date Sent]])</f>
        <v>5</v>
      </c>
      <c r="AG8593">
        <f>YEAR(Table1[[#This Row],[Date Sent]])</f>
        <v>2024</v>
      </c>
      <c r="AH8593"/>
    </row>
    <row r="8594" spans="1:34" x14ac:dyDescent="0.2">
      <c r="A8594" t="s">
        <v>2227</v>
      </c>
      <c r="B8594" t="s">
        <v>8939</v>
      </c>
      <c r="C8594" s="1">
        <v>58.83</v>
      </c>
      <c r="D8594" s="5">
        <v>45421</v>
      </c>
      <c r="E8594" t="s">
        <v>33</v>
      </c>
      <c r="F8594" t="s">
        <v>39</v>
      </c>
      <c r="G8594" s="36" t="s">
        <v>8950</v>
      </c>
      <c r="H8594" s="1"/>
      <c r="J8594" s="1"/>
      <c r="M8594" s="1"/>
      <c r="P8594" s="1"/>
      <c r="S8594" s="1"/>
      <c r="V8594" s="1"/>
      <c r="Y8594" s="1"/>
      <c r="AC8594" s="5">
        <v>45440</v>
      </c>
      <c r="AD8594" t="s">
        <v>14617</v>
      </c>
      <c r="AE8594" t="s">
        <v>6845</v>
      </c>
      <c r="AF8594">
        <f>MONTH(Table1[[#This Row],[Date Sent]])</f>
        <v>5</v>
      </c>
      <c r="AG8594">
        <f>YEAR(Table1[[#This Row],[Date Sent]])</f>
        <v>2024</v>
      </c>
      <c r="AH8594"/>
    </row>
    <row r="8595" spans="1:34" x14ac:dyDescent="0.2">
      <c r="A8595" t="s">
        <v>2227</v>
      </c>
      <c r="B8595" t="s">
        <v>8939</v>
      </c>
      <c r="C8595" s="1">
        <v>81.67</v>
      </c>
      <c r="D8595" s="5">
        <v>45423</v>
      </c>
      <c r="E8595" t="s">
        <v>24</v>
      </c>
      <c r="F8595" t="s">
        <v>18</v>
      </c>
      <c r="G8595" s="36" t="s">
        <v>8951</v>
      </c>
      <c r="H8595" s="1"/>
      <c r="J8595" s="1"/>
      <c r="M8595" s="1"/>
      <c r="P8595" s="1"/>
      <c r="S8595" s="1"/>
      <c r="V8595" s="1"/>
      <c r="Y8595" s="1"/>
      <c r="AC8595" s="5">
        <v>45440</v>
      </c>
      <c r="AD8595" t="s">
        <v>14617</v>
      </c>
      <c r="AE8595" t="s">
        <v>6845</v>
      </c>
      <c r="AF8595">
        <f>MONTH(Table1[[#This Row],[Date Sent]])</f>
        <v>5</v>
      </c>
      <c r="AG8595">
        <f>YEAR(Table1[[#This Row],[Date Sent]])</f>
        <v>2024</v>
      </c>
      <c r="AH8595"/>
    </row>
    <row r="8596" spans="1:34" x14ac:dyDescent="0.2">
      <c r="A8596" t="s">
        <v>1346</v>
      </c>
      <c r="B8596" t="s">
        <v>8952</v>
      </c>
      <c r="C8596" s="1">
        <v>36.340000000000003</v>
      </c>
      <c r="D8596" s="5">
        <v>45407</v>
      </c>
      <c r="E8596" t="s">
        <v>40</v>
      </c>
      <c r="F8596" t="s">
        <v>39</v>
      </c>
      <c r="G8596" s="36" t="s">
        <v>8953</v>
      </c>
      <c r="H8596" s="1"/>
      <c r="J8596" s="1"/>
      <c r="M8596" s="1"/>
      <c r="P8596" s="1"/>
      <c r="S8596" s="1"/>
      <c r="V8596" s="1"/>
      <c r="Y8596" s="1"/>
      <c r="AC8596" s="5">
        <v>45440</v>
      </c>
      <c r="AD8596" t="s">
        <v>13604</v>
      </c>
      <c r="AE8596" t="s">
        <v>6845</v>
      </c>
      <c r="AF8596">
        <f>MONTH(Table1[[#This Row],[Date Sent]])</f>
        <v>5</v>
      </c>
      <c r="AG8596">
        <f>YEAR(Table1[[#This Row],[Date Sent]])</f>
        <v>2024</v>
      </c>
      <c r="AH8596"/>
    </row>
    <row r="8597" spans="1:34" x14ac:dyDescent="0.2">
      <c r="A8597" t="s">
        <v>1346</v>
      </c>
      <c r="B8597" t="s">
        <v>8952</v>
      </c>
      <c r="C8597" s="1">
        <v>32.08</v>
      </c>
      <c r="D8597" s="5">
        <v>45408</v>
      </c>
      <c r="E8597" t="s">
        <v>20</v>
      </c>
      <c r="F8597" t="s">
        <v>39</v>
      </c>
      <c r="G8597" s="36" t="s">
        <v>8954</v>
      </c>
      <c r="H8597" s="1"/>
      <c r="J8597" s="1"/>
      <c r="M8597" s="1"/>
      <c r="P8597" s="1"/>
      <c r="S8597" s="1"/>
      <c r="V8597" s="1"/>
      <c r="Y8597" s="1"/>
      <c r="AC8597" s="5">
        <v>45440</v>
      </c>
      <c r="AD8597" t="s">
        <v>13604</v>
      </c>
      <c r="AE8597" t="s">
        <v>6845</v>
      </c>
      <c r="AF8597">
        <f>MONTH(Table1[[#This Row],[Date Sent]])</f>
        <v>5</v>
      </c>
      <c r="AG8597">
        <f>YEAR(Table1[[#This Row],[Date Sent]])</f>
        <v>2024</v>
      </c>
      <c r="AH8597"/>
    </row>
    <row r="8598" spans="1:34" x14ac:dyDescent="0.2">
      <c r="A8598" t="s">
        <v>1346</v>
      </c>
      <c r="B8598" t="s">
        <v>8952</v>
      </c>
      <c r="C8598" s="1">
        <v>96.29</v>
      </c>
      <c r="D8598" s="5">
        <v>45413</v>
      </c>
      <c r="E8598" t="s">
        <v>20</v>
      </c>
      <c r="F8598" t="s">
        <v>17</v>
      </c>
      <c r="G8598" s="36" t="s">
        <v>8111</v>
      </c>
      <c r="H8598" s="1"/>
      <c r="J8598" s="1"/>
      <c r="M8598" s="1"/>
      <c r="P8598" s="1"/>
      <c r="S8598" s="1"/>
      <c r="V8598" s="1"/>
      <c r="Y8598" s="1"/>
      <c r="AC8598" s="5">
        <v>45440</v>
      </c>
      <c r="AD8598" t="s">
        <v>13604</v>
      </c>
      <c r="AE8598" t="s">
        <v>6845</v>
      </c>
      <c r="AF8598">
        <f>MONTH(Table1[[#This Row],[Date Sent]])</f>
        <v>5</v>
      </c>
      <c r="AG8598">
        <f>YEAR(Table1[[#This Row],[Date Sent]])</f>
        <v>2024</v>
      </c>
      <c r="AH8598"/>
    </row>
    <row r="8599" spans="1:34" x14ac:dyDescent="0.2">
      <c r="A8599" t="s">
        <v>1346</v>
      </c>
      <c r="B8599" t="s">
        <v>8952</v>
      </c>
      <c r="C8599" s="1">
        <v>32.4</v>
      </c>
      <c r="D8599" s="5">
        <v>45414</v>
      </c>
      <c r="E8599" t="s">
        <v>19</v>
      </c>
      <c r="F8599" t="s">
        <v>33</v>
      </c>
      <c r="G8599" s="36" t="s">
        <v>2021</v>
      </c>
      <c r="H8599" s="1"/>
      <c r="J8599" s="1"/>
      <c r="M8599" s="1"/>
      <c r="P8599" s="1"/>
      <c r="S8599" s="1"/>
      <c r="V8599" s="1"/>
      <c r="Y8599" s="1"/>
      <c r="AC8599" s="5">
        <v>45440</v>
      </c>
      <c r="AD8599" t="s">
        <v>13604</v>
      </c>
      <c r="AE8599" t="s">
        <v>6845</v>
      </c>
      <c r="AF8599">
        <f>MONTH(Table1[[#This Row],[Date Sent]])</f>
        <v>5</v>
      </c>
      <c r="AG8599">
        <f>YEAR(Table1[[#This Row],[Date Sent]])</f>
        <v>2024</v>
      </c>
      <c r="AH8599"/>
    </row>
    <row r="8600" spans="1:34" x14ac:dyDescent="0.2">
      <c r="A8600" t="s">
        <v>1346</v>
      </c>
      <c r="B8600" t="s">
        <v>8952</v>
      </c>
      <c r="C8600" s="1">
        <v>97.46</v>
      </c>
      <c r="D8600" s="5">
        <v>45416</v>
      </c>
      <c r="E8600" t="s">
        <v>23</v>
      </c>
      <c r="F8600" t="s">
        <v>33</v>
      </c>
      <c r="G8600" s="36" t="s">
        <v>8955</v>
      </c>
      <c r="H8600" s="1"/>
      <c r="J8600" s="1"/>
      <c r="M8600" s="1"/>
      <c r="P8600" s="1"/>
      <c r="S8600" s="1"/>
      <c r="V8600" s="1"/>
      <c r="Y8600" s="1"/>
      <c r="AC8600" s="5">
        <v>45440</v>
      </c>
      <c r="AD8600" t="s">
        <v>13604</v>
      </c>
      <c r="AE8600" t="s">
        <v>6845</v>
      </c>
      <c r="AF8600">
        <f>MONTH(Table1[[#This Row],[Date Sent]])</f>
        <v>5</v>
      </c>
      <c r="AG8600">
        <f>YEAR(Table1[[#This Row],[Date Sent]])</f>
        <v>2024</v>
      </c>
      <c r="AH8600"/>
    </row>
    <row r="8601" spans="1:34" x14ac:dyDescent="0.2">
      <c r="A8601" t="s">
        <v>1346</v>
      </c>
      <c r="B8601" t="s">
        <v>8952</v>
      </c>
      <c r="C8601" s="1">
        <v>777.72</v>
      </c>
      <c r="D8601" s="5">
        <v>45418</v>
      </c>
      <c r="E8601" t="s">
        <v>8</v>
      </c>
      <c r="F8601" t="s">
        <v>15</v>
      </c>
      <c r="G8601" s="36" t="s">
        <v>8956</v>
      </c>
      <c r="H8601" s="1"/>
      <c r="J8601" s="1"/>
      <c r="M8601" s="1"/>
      <c r="P8601" s="1"/>
      <c r="S8601" s="1"/>
      <c r="V8601" s="1"/>
      <c r="Y8601" s="1"/>
      <c r="AC8601" s="5">
        <v>45440</v>
      </c>
      <c r="AD8601" t="s">
        <v>13604</v>
      </c>
      <c r="AE8601" t="s">
        <v>6845</v>
      </c>
      <c r="AF8601">
        <f>MONTH(Table1[[#This Row],[Date Sent]])</f>
        <v>5</v>
      </c>
      <c r="AG8601">
        <f>YEAR(Table1[[#This Row],[Date Sent]])</f>
        <v>2024</v>
      </c>
      <c r="AH8601"/>
    </row>
    <row r="8602" spans="1:34" x14ac:dyDescent="0.2">
      <c r="A8602" t="s">
        <v>1346</v>
      </c>
      <c r="B8602" t="s">
        <v>8952</v>
      </c>
      <c r="C8602" s="1">
        <v>139.04</v>
      </c>
      <c r="D8602" s="5">
        <v>45419</v>
      </c>
      <c r="E8602" t="s">
        <v>8</v>
      </c>
      <c r="F8602" t="s">
        <v>16</v>
      </c>
      <c r="G8602" s="36" t="s">
        <v>8957</v>
      </c>
      <c r="H8602" s="1"/>
      <c r="J8602" s="1"/>
      <c r="M8602" s="1"/>
      <c r="P8602" s="1"/>
      <c r="S8602" s="1"/>
      <c r="V8602" s="1"/>
      <c r="Y8602" s="1"/>
      <c r="AC8602" s="5">
        <v>45440</v>
      </c>
      <c r="AD8602" t="s">
        <v>13604</v>
      </c>
      <c r="AE8602" t="s">
        <v>6845</v>
      </c>
      <c r="AF8602">
        <f>MONTH(Table1[[#This Row],[Date Sent]])</f>
        <v>5</v>
      </c>
      <c r="AG8602">
        <f>YEAR(Table1[[#This Row],[Date Sent]])</f>
        <v>2024</v>
      </c>
      <c r="AH8602"/>
    </row>
    <row r="8603" spans="1:34" x14ac:dyDescent="0.2">
      <c r="A8603" t="s">
        <v>1346</v>
      </c>
      <c r="B8603" t="s">
        <v>8952</v>
      </c>
      <c r="C8603" s="1">
        <v>190.88</v>
      </c>
      <c r="D8603" s="5">
        <v>45419</v>
      </c>
      <c r="E8603" t="s">
        <v>14</v>
      </c>
      <c r="F8603" t="s">
        <v>16</v>
      </c>
      <c r="G8603" s="36" t="s">
        <v>3537</v>
      </c>
      <c r="H8603" s="1"/>
      <c r="J8603" s="1"/>
      <c r="M8603" s="1"/>
      <c r="P8603" s="1"/>
      <c r="S8603" s="1"/>
      <c r="V8603" s="1"/>
      <c r="Y8603" s="1"/>
      <c r="AC8603" s="5">
        <v>45440</v>
      </c>
      <c r="AD8603" t="s">
        <v>13604</v>
      </c>
      <c r="AE8603" t="s">
        <v>6845</v>
      </c>
      <c r="AF8603">
        <f>MONTH(Table1[[#This Row],[Date Sent]])</f>
        <v>5</v>
      </c>
      <c r="AG8603">
        <f>YEAR(Table1[[#This Row],[Date Sent]])</f>
        <v>2024</v>
      </c>
      <c r="AH8603"/>
    </row>
    <row r="8604" spans="1:34" x14ac:dyDescent="0.2">
      <c r="A8604" t="s">
        <v>1346</v>
      </c>
      <c r="B8604" t="s">
        <v>8952</v>
      </c>
      <c r="C8604" s="1">
        <v>39.03</v>
      </c>
      <c r="D8604" s="5">
        <v>45420</v>
      </c>
      <c r="E8604" t="s">
        <v>24</v>
      </c>
      <c r="F8604" t="s">
        <v>18</v>
      </c>
      <c r="G8604" s="36" t="s">
        <v>8958</v>
      </c>
      <c r="H8604" s="1"/>
      <c r="J8604" s="1"/>
      <c r="M8604" s="1"/>
      <c r="P8604" s="1"/>
      <c r="S8604" s="1"/>
      <c r="V8604" s="1"/>
      <c r="Y8604" s="1"/>
      <c r="AC8604" s="5">
        <v>45440</v>
      </c>
      <c r="AD8604" t="s">
        <v>13604</v>
      </c>
      <c r="AE8604" t="s">
        <v>6845</v>
      </c>
      <c r="AF8604">
        <f>MONTH(Table1[[#This Row],[Date Sent]])</f>
        <v>5</v>
      </c>
      <c r="AG8604">
        <f>YEAR(Table1[[#This Row],[Date Sent]])</f>
        <v>2024</v>
      </c>
      <c r="AH8604"/>
    </row>
    <row r="8605" spans="1:34" x14ac:dyDescent="0.2">
      <c r="A8605" t="s">
        <v>1346</v>
      </c>
      <c r="B8605" t="s">
        <v>8952</v>
      </c>
      <c r="C8605" s="1">
        <v>179.25</v>
      </c>
      <c r="D8605" s="5">
        <v>45426</v>
      </c>
      <c r="E8605" t="s">
        <v>40</v>
      </c>
      <c r="F8605" t="s">
        <v>39</v>
      </c>
      <c r="G8605" s="36" t="s">
        <v>8959</v>
      </c>
      <c r="H8605" s="1"/>
      <c r="J8605" s="1"/>
      <c r="M8605" s="1"/>
      <c r="P8605" s="1"/>
      <c r="S8605" s="1"/>
      <c r="V8605" s="1"/>
      <c r="Y8605" s="1"/>
      <c r="AC8605" s="5">
        <v>45440</v>
      </c>
      <c r="AD8605" t="s">
        <v>13604</v>
      </c>
      <c r="AE8605" t="s">
        <v>6845</v>
      </c>
      <c r="AF8605">
        <f>MONTH(Table1[[#This Row],[Date Sent]])</f>
        <v>5</v>
      </c>
      <c r="AG8605">
        <f>YEAR(Table1[[#This Row],[Date Sent]])</f>
        <v>2024</v>
      </c>
      <c r="AH8605"/>
    </row>
    <row r="8606" spans="1:34" x14ac:dyDescent="0.2">
      <c r="A8606" t="s">
        <v>1346</v>
      </c>
      <c r="B8606" t="s">
        <v>8952</v>
      </c>
      <c r="C8606" s="1">
        <v>142.68</v>
      </c>
      <c r="D8606" s="5">
        <v>45427</v>
      </c>
      <c r="E8606" t="s">
        <v>14</v>
      </c>
      <c r="F8606" t="s">
        <v>33</v>
      </c>
      <c r="G8606" s="36" t="s">
        <v>8960</v>
      </c>
      <c r="H8606" s="1"/>
      <c r="J8606" s="1"/>
      <c r="M8606" s="1"/>
      <c r="P8606" s="1"/>
      <c r="S8606" s="1"/>
      <c r="V8606" s="1"/>
      <c r="Y8606" s="1"/>
      <c r="AC8606" s="5">
        <v>45440</v>
      </c>
      <c r="AD8606" t="s">
        <v>13604</v>
      </c>
      <c r="AE8606" t="s">
        <v>6845</v>
      </c>
      <c r="AF8606">
        <f>MONTH(Table1[[#This Row],[Date Sent]])</f>
        <v>5</v>
      </c>
      <c r="AG8606">
        <f>YEAR(Table1[[#This Row],[Date Sent]])</f>
        <v>2024</v>
      </c>
      <c r="AH8606"/>
    </row>
    <row r="8607" spans="1:34" x14ac:dyDescent="0.2">
      <c r="A8607" t="s">
        <v>1346</v>
      </c>
      <c r="B8607" t="s">
        <v>8952</v>
      </c>
      <c r="C8607" s="1">
        <v>204.16</v>
      </c>
      <c r="D8607" s="5">
        <v>45427</v>
      </c>
      <c r="E8607" t="s">
        <v>19</v>
      </c>
      <c r="F8607" t="s">
        <v>918</v>
      </c>
      <c r="G8607" s="36" t="s">
        <v>8961</v>
      </c>
      <c r="H8607" s="1">
        <v>114.98</v>
      </c>
      <c r="I8607" t="s">
        <v>15</v>
      </c>
      <c r="J8607" s="1" t="s">
        <v>8590</v>
      </c>
      <c r="K8607" s="1">
        <v>89.179999999999993</v>
      </c>
      <c r="L8607" t="s">
        <v>33</v>
      </c>
      <c r="M8607" s="1" t="s">
        <v>8962</v>
      </c>
      <c r="P8607" s="1"/>
      <c r="S8607" s="1"/>
      <c r="V8607" s="1"/>
      <c r="Y8607" s="1"/>
      <c r="AC8607" s="5">
        <v>45440</v>
      </c>
      <c r="AD8607" t="s">
        <v>13604</v>
      </c>
      <c r="AE8607" t="s">
        <v>6845</v>
      </c>
      <c r="AF8607">
        <f>MONTH(Table1[[#This Row],[Date Sent]])</f>
        <v>5</v>
      </c>
      <c r="AG8607">
        <f>YEAR(Table1[[#This Row],[Date Sent]])</f>
        <v>2024</v>
      </c>
      <c r="AH8607"/>
    </row>
    <row r="8608" spans="1:34" x14ac:dyDescent="0.2">
      <c r="A8608" t="s">
        <v>1770</v>
      </c>
      <c r="B8608" t="s">
        <v>8963</v>
      </c>
      <c r="C8608" s="1">
        <v>20.62</v>
      </c>
      <c r="D8608" s="5">
        <v>45391</v>
      </c>
      <c r="E8608" t="s">
        <v>21</v>
      </c>
      <c r="F8608" t="s">
        <v>33</v>
      </c>
      <c r="G8608" s="36" t="s">
        <v>8964</v>
      </c>
      <c r="H8608" s="1"/>
      <c r="J8608" s="1"/>
      <c r="M8608" s="1"/>
      <c r="P8608" s="1"/>
      <c r="S8608" s="1"/>
      <c r="V8608" s="1"/>
      <c r="Y8608" s="1"/>
      <c r="AC8608" s="5">
        <v>45440</v>
      </c>
      <c r="AD8608" t="s">
        <v>13571</v>
      </c>
      <c r="AE8608" t="s">
        <v>6845</v>
      </c>
      <c r="AF8608">
        <f>MONTH(Table1[[#This Row],[Date Sent]])</f>
        <v>5</v>
      </c>
      <c r="AG8608">
        <f>YEAR(Table1[[#This Row],[Date Sent]])</f>
        <v>2024</v>
      </c>
      <c r="AH8608"/>
    </row>
    <row r="8609" spans="1:34" x14ac:dyDescent="0.2">
      <c r="A8609" t="s">
        <v>1770</v>
      </c>
      <c r="B8609" t="s">
        <v>8963</v>
      </c>
      <c r="C8609" s="1">
        <v>39.93</v>
      </c>
      <c r="D8609" s="5">
        <v>45399</v>
      </c>
      <c r="E8609" t="s">
        <v>21</v>
      </c>
      <c r="F8609" t="s">
        <v>33</v>
      </c>
      <c r="G8609" s="36" t="s">
        <v>950</v>
      </c>
      <c r="H8609" s="1"/>
      <c r="J8609" s="1"/>
      <c r="M8609" s="1"/>
      <c r="P8609" s="1"/>
      <c r="S8609" s="1"/>
      <c r="V8609" s="1"/>
      <c r="Y8609" s="1"/>
      <c r="AC8609" s="5">
        <v>45440</v>
      </c>
      <c r="AD8609" t="s">
        <v>13571</v>
      </c>
      <c r="AE8609" t="s">
        <v>6845</v>
      </c>
      <c r="AF8609">
        <f>MONTH(Table1[[#This Row],[Date Sent]])</f>
        <v>5</v>
      </c>
      <c r="AG8609">
        <f>YEAR(Table1[[#This Row],[Date Sent]])</f>
        <v>2024</v>
      </c>
      <c r="AH8609"/>
    </row>
    <row r="8610" spans="1:34" x14ac:dyDescent="0.2">
      <c r="A8610" t="s">
        <v>1770</v>
      </c>
      <c r="B8610" t="s">
        <v>8963</v>
      </c>
      <c r="C8610" s="1">
        <v>177.61</v>
      </c>
      <c r="D8610" s="5">
        <v>45402</v>
      </c>
      <c r="E8610" t="s">
        <v>21</v>
      </c>
      <c r="F8610" t="s">
        <v>49</v>
      </c>
      <c r="G8610" s="36" t="s">
        <v>8965</v>
      </c>
      <c r="H8610" s="1"/>
      <c r="J8610" s="1"/>
      <c r="M8610" s="1"/>
      <c r="P8610" s="1"/>
      <c r="S8610" s="1"/>
      <c r="V8610" s="1"/>
      <c r="Y8610" s="1"/>
      <c r="AC8610" s="5">
        <v>45440</v>
      </c>
      <c r="AD8610" t="s">
        <v>13571</v>
      </c>
      <c r="AE8610" t="s">
        <v>6845</v>
      </c>
      <c r="AF8610">
        <f>MONTH(Table1[[#This Row],[Date Sent]])</f>
        <v>5</v>
      </c>
      <c r="AG8610">
        <f>YEAR(Table1[[#This Row],[Date Sent]])</f>
        <v>2024</v>
      </c>
      <c r="AH8610"/>
    </row>
    <row r="8611" spans="1:34" x14ac:dyDescent="0.2">
      <c r="A8611" t="s">
        <v>1770</v>
      </c>
      <c r="B8611" t="s">
        <v>8963</v>
      </c>
      <c r="C8611" s="1">
        <v>3.36</v>
      </c>
      <c r="D8611" s="5">
        <v>45403</v>
      </c>
      <c r="E8611" t="s">
        <v>21</v>
      </c>
      <c r="F8611" t="s">
        <v>33</v>
      </c>
      <c r="G8611" s="36" t="s">
        <v>8966</v>
      </c>
      <c r="H8611" s="1"/>
      <c r="J8611" s="1"/>
      <c r="M8611" s="1"/>
      <c r="P8611" s="1"/>
      <c r="S8611" s="1"/>
      <c r="V8611" s="1"/>
      <c r="Y8611" s="1"/>
      <c r="AC8611" s="5">
        <v>45440</v>
      </c>
      <c r="AD8611" t="s">
        <v>13571</v>
      </c>
      <c r="AE8611" t="s">
        <v>6845</v>
      </c>
      <c r="AF8611">
        <f>MONTH(Table1[[#This Row],[Date Sent]])</f>
        <v>5</v>
      </c>
      <c r="AG8611">
        <f>YEAR(Table1[[#This Row],[Date Sent]])</f>
        <v>2024</v>
      </c>
      <c r="AH8611"/>
    </row>
    <row r="8612" spans="1:34" x14ac:dyDescent="0.2">
      <c r="A8612" t="s">
        <v>1770</v>
      </c>
      <c r="B8612" t="s">
        <v>8963</v>
      </c>
      <c r="C8612" s="1">
        <v>329.84</v>
      </c>
      <c r="D8612" s="5">
        <v>45414</v>
      </c>
      <c r="E8612" t="s">
        <v>8</v>
      </c>
      <c r="F8612" t="s">
        <v>39</v>
      </c>
      <c r="G8612" s="36" t="s">
        <v>8967</v>
      </c>
      <c r="H8612" s="1"/>
      <c r="J8612" s="1"/>
      <c r="M8612" s="1"/>
      <c r="P8612" s="1"/>
      <c r="S8612" s="1"/>
      <c r="V8612" s="1"/>
      <c r="Y8612" s="1"/>
      <c r="AC8612" s="5">
        <v>45440</v>
      </c>
      <c r="AD8612" t="s">
        <v>13571</v>
      </c>
      <c r="AE8612" t="s">
        <v>6845</v>
      </c>
      <c r="AF8612">
        <f>MONTH(Table1[[#This Row],[Date Sent]])</f>
        <v>5</v>
      </c>
      <c r="AG8612">
        <f>YEAR(Table1[[#This Row],[Date Sent]])</f>
        <v>2024</v>
      </c>
      <c r="AH8612"/>
    </row>
    <row r="8613" spans="1:34" x14ac:dyDescent="0.2">
      <c r="A8613" t="s">
        <v>1770</v>
      </c>
      <c r="B8613" t="s">
        <v>8963</v>
      </c>
      <c r="C8613" s="1">
        <v>4.91</v>
      </c>
      <c r="D8613" s="5">
        <v>45427</v>
      </c>
      <c r="E8613" t="s">
        <v>8</v>
      </c>
      <c r="F8613" t="s">
        <v>40</v>
      </c>
      <c r="G8613" s="36" t="s">
        <v>8968</v>
      </c>
      <c r="H8613" s="1"/>
      <c r="J8613" s="1"/>
      <c r="M8613" s="1"/>
      <c r="P8613" s="1"/>
      <c r="S8613" s="1"/>
      <c r="V8613" s="1"/>
      <c r="Y8613" s="1"/>
      <c r="AC8613" s="5">
        <v>45440</v>
      </c>
      <c r="AD8613" t="s">
        <v>13571</v>
      </c>
      <c r="AE8613" t="s">
        <v>6845</v>
      </c>
      <c r="AF8613">
        <f>MONTH(Table1[[#This Row],[Date Sent]])</f>
        <v>5</v>
      </c>
      <c r="AG8613">
        <f>YEAR(Table1[[#This Row],[Date Sent]])</f>
        <v>2024</v>
      </c>
      <c r="AH8613"/>
    </row>
    <row r="8614" spans="1:34" x14ac:dyDescent="0.2">
      <c r="A8614" t="s">
        <v>711</v>
      </c>
      <c r="B8614" t="s">
        <v>8969</v>
      </c>
      <c r="C8614" s="1">
        <v>29.29</v>
      </c>
      <c r="D8614" s="5">
        <v>45388</v>
      </c>
      <c r="E8614" t="s">
        <v>15</v>
      </c>
      <c r="F8614" t="s">
        <v>33</v>
      </c>
      <c r="G8614" s="36" t="s">
        <v>8970</v>
      </c>
      <c r="H8614" s="1"/>
      <c r="J8614" s="1"/>
      <c r="M8614" s="1"/>
      <c r="P8614" s="1"/>
      <c r="S8614" s="1"/>
      <c r="V8614" s="1"/>
      <c r="Y8614" s="1"/>
      <c r="AC8614" s="5">
        <v>45440</v>
      </c>
      <c r="AD8614" t="s">
        <v>14663</v>
      </c>
      <c r="AE8614" t="s">
        <v>6845</v>
      </c>
      <c r="AF8614">
        <f>MONTH(Table1[[#This Row],[Date Sent]])</f>
        <v>5</v>
      </c>
      <c r="AG8614">
        <f>YEAR(Table1[[#This Row],[Date Sent]])</f>
        <v>2024</v>
      </c>
      <c r="AH8614"/>
    </row>
    <row r="8615" spans="1:34" x14ac:dyDescent="0.2">
      <c r="A8615" t="s">
        <v>711</v>
      </c>
      <c r="B8615" t="s">
        <v>8969</v>
      </c>
      <c r="C8615" s="1">
        <v>324</v>
      </c>
      <c r="D8615" s="5">
        <v>45395</v>
      </c>
      <c r="E8615" t="s">
        <v>53</v>
      </c>
      <c r="F8615" t="s">
        <v>2265</v>
      </c>
      <c r="G8615" s="36" t="s">
        <v>8971</v>
      </c>
      <c r="H8615" s="1"/>
      <c r="J8615" s="1"/>
      <c r="M8615" s="1"/>
      <c r="P8615" s="1"/>
      <c r="S8615" s="1"/>
      <c r="V8615" s="1"/>
      <c r="Y8615" s="1"/>
      <c r="AC8615" s="5">
        <v>45440</v>
      </c>
      <c r="AD8615" t="s">
        <v>14663</v>
      </c>
      <c r="AE8615" t="s">
        <v>6845</v>
      </c>
      <c r="AF8615">
        <f>MONTH(Table1[[#This Row],[Date Sent]])</f>
        <v>5</v>
      </c>
      <c r="AG8615">
        <f>YEAR(Table1[[#This Row],[Date Sent]])</f>
        <v>2024</v>
      </c>
      <c r="AH8615"/>
    </row>
    <row r="8616" spans="1:34" x14ac:dyDescent="0.2">
      <c r="A8616" t="s">
        <v>711</v>
      </c>
      <c r="B8616" t="s">
        <v>8969</v>
      </c>
      <c r="C8616" s="1">
        <v>84.2</v>
      </c>
      <c r="D8616" s="5">
        <v>45398</v>
      </c>
      <c r="E8616" t="s">
        <v>21</v>
      </c>
      <c r="F8616" t="s">
        <v>39</v>
      </c>
      <c r="G8616" s="36" t="s">
        <v>8972</v>
      </c>
      <c r="H8616" s="1"/>
      <c r="J8616" s="1"/>
      <c r="M8616" s="1"/>
      <c r="P8616" s="1"/>
      <c r="S8616" s="1"/>
      <c r="V8616" s="1"/>
      <c r="Y8616" s="1"/>
      <c r="AC8616" s="5">
        <v>45440</v>
      </c>
      <c r="AD8616" t="s">
        <v>14663</v>
      </c>
      <c r="AE8616" t="s">
        <v>6845</v>
      </c>
      <c r="AF8616">
        <f>MONTH(Table1[[#This Row],[Date Sent]])</f>
        <v>5</v>
      </c>
      <c r="AG8616">
        <f>YEAR(Table1[[#This Row],[Date Sent]])</f>
        <v>2024</v>
      </c>
      <c r="AH8616"/>
    </row>
    <row r="8617" spans="1:34" x14ac:dyDescent="0.2">
      <c r="A8617" t="s">
        <v>711</v>
      </c>
      <c r="B8617" t="s">
        <v>8969</v>
      </c>
      <c r="C8617" s="1">
        <v>11.23</v>
      </c>
      <c r="D8617" s="5">
        <v>45399</v>
      </c>
      <c r="E8617" t="s">
        <v>17</v>
      </c>
      <c r="F8617" t="s">
        <v>33</v>
      </c>
      <c r="G8617" s="36" t="s">
        <v>8973</v>
      </c>
      <c r="H8617" s="1"/>
      <c r="J8617" s="1"/>
      <c r="M8617" s="1"/>
      <c r="P8617" s="1"/>
      <c r="S8617" s="1"/>
      <c r="V8617" s="1"/>
      <c r="Y8617" s="1"/>
      <c r="AC8617" s="5">
        <v>45440</v>
      </c>
      <c r="AD8617" t="s">
        <v>14663</v>
      </c>
      <c r="AE8617" t="s">
        <v>6845</v>
      </c>
      <c r="AF8617">
        <f>MONTH(Table1[[#This Row],[Date Sent]])</f>
        <v>5</v>
      </c>
      <c r="AG8617">
        <f>YEAR(Table1[[#This Row],[Date Sent]])</f>
        <v>2024</v>
      </c>
      <c r="AH8617"/>
    </row>
    <row r="8618" spans="1:34" x14ac:dyDescent="0.2">
      <c r="A8618" t="s">
        <v>711</v>
      </c>
      <c r="B8618" t="s">
        <v>8969</v>
      </c>
      <c r="C8618" s="1">
        <v>14.31</v>
      </c>
      <c r="D8618" s="5">
        <v>45399</v>
      </c>
      <c r="E8618" t="s">
        <v>17</v>
      </c>
      <c r="F8618" t="s">
        <v>33</v>
      </c>
      <c r="G8618" s="36" t="s">
        <v>8974</v>
      </c>
      <c r="H8618" s="1"/>
      <c r="J8618" s="1"/>
      <c r="M8618" s="1"/>
      <c r="P8618" s="1"/>
      <c r="S8618" s="1"/>
      <c r="V8618" s="1"/>
      <c r="Y8618" s="1"/>
      <c r="AC8618" s="5">
        <v>45440</v>
      </c>
      <c r="AD8618" t="s">
        <v>14663</v>
      </c>
      <c r="AE8618" t="s">
        <v>6845</v>
      </c>
      <c r="AF8618">
        <f>MONTH(Table1[[#This Row],[Date Sent]])</f>
        <v>5</v>
      </c>
      <c r="AG8618">
        <f>YEAR(Table1[[#This Row],[Date Sent]])</f>
        <v>2024</v>
      </c>
      <c r="AH8618"/>
    </row>
    <row r="8619" spans="1:34" x14ac:dyDescent="0.2">
      <c r="A8619" t="s">
        <v>711</v>
      </c>
      <c r="B8619" t="s">
        <v>8969</v>
      </c>
      <c r="C8619" s="1">
        <v>53.05</v>
      </c>
      <c r="D8619" s="5">
        <v>45400</v>
      </c>
      <c r="E8619" t="s">
        <v>10</v>
      </c>
      <c r="F8619" t="s">
        <v>33</v>
      </c>
      <c r="G8619" s="36" t="s">
        <v>8975</v>
      </c>
      <c r="H8619" s="1"/>
      <c r="J8619" s="1"/>
      <c r="M8619" s="1"/>
      <c r="P8619" s="1"/>
      <c r="S8619" s="1"/>
      <c r="V8619" s="1"/>
      <c r="Y8619" s="1"/>
      <c r="AC8619" s="5">
        <v>45440</v>
      </c>
      <c r="AD8619" t="s">
        <v>14663</v>
      </c>
      <c r="AE8619" t="s">
        <v>6845</v>
      </c>
      <c r="AF8619">
        <f>MONTH(Table1[[#This Row],[Date Sent]])</f>
        <v>5</v>
      </c>
      <c r="AG8619">
        <f>YEAR(Table1[[#This Row],[Date Sent]])</f>
        <v>2024</v>
      </c>
      <c r="AH8619"/>
    </row>
    <row r="8620" spans="1:34" x14ac:dyDescent="0.2">
      <c r="A8620" t="s">
        <v>711</v>
      </c>
      <c r="B8620" t="s">
        <v>8969</v>
      </c>
      <c r="C8620" s="1">
        <v>144.53</v>
      </c>
      <c r="D8620" s="5">
        <v>45404</v>
      </c>
      <c r="E8620" t="s">
        <v>15</v>
      </c>
      <c r="F8620" t="s">
        <v>918</v>
      </c>
      <c r="G8620" s="36" t="s">
        <v>8976</v>
      </c>
      <c r="H8620" s="1">
        <v>110.18</v>
      </c>
      <c r="I8620" t="s">
        <v>33</v>
      </c>
      <c r="J8620" s="1" t="s">
        <v>8977</v>
      </c>
      <c r="K8620" s="1">
        <v>34.349999999999994</v>
      </c>
      <c r="L8620" t="s">
        <v>15</v>
      </c>
      <c r="M8620" s="1" t="s">
        <v>8978</v>
      </c>
      <c r="P8620" s="1"/>
      <c r="S8620" s="1"/>
      <c r="V8620" s="1"/>
      <c r="Y8620" s="1"/>
      <c r="AC8620" s="5">
        <v>45440</v>
      </c>
      <c r="AD8620" t="s">
        <v>14663</v>
      </c>
      <c r="AE8620" t="s">
        <v>6845</v>
      </c>
      <c r="AF8620">
        <f>MONTH(Table1[[#This Row],[Date Sent]])</f>
        <v>5</v>
      </c>
      <c r="AG8620">
        <f>YEAR(Table1[[#This Row],[Date Sent]])</f>
        <v>2024</v>
      </c>
      <c r="AH8620"/>
    </row>
    <row r="8621" spans="1:34" x14ac:dyDescent="0.2">
      <c r="A8621" t="s">
        <v>711</v>
      </c>
      <c r="B8621" t="s">
        <v>8969</v>
      </c>
      <c r="C8621" s="1">
        <v>642.57000000000005</v>
      </c>
      <c r="D8621" s="5">
        <v>45406</v>
      </c>
      <c r="E8621" t="s">
        <v>33</v>
      </c>
      <c r="F8621" t="s">
        <v>17</v>
      </c>
      <c r="G8621" s="36" t="s">
        <v>8979</v>
      </c>
      <c r="H8621" s="1"/>
      <c r="J8621" s="1"/>
      <c r="M8621" s="1"/>
      <c r="P8621" s="1"/>
      <c r="S8621" s="1"/>
      <c r="V8621" s="1"/>
      <c r="Y8621" s="1"/>
      <c r="AC8621" s="5">
        <v>45440</v>
      </c>
      <c r="AD8621" t="s">
        <v>14663</v>
      </c>
      <c r="AE8621" t="s">
        <v>6845</v>
      </c>
      <c r="AF8621">
        <f>MONTH(Table1[[#This Row],[Date Sent]])</f>
        <v>5</v>
      </c>
      <c r="AG8621">
        <f>YEAR(Table1[[#This Row],[Date Sent]])</f>
        <v>2024</v>
      </c>
      <c r="AH8621"/>
    </row>
    <row r="8622" spans="1:34" x14ac:dyDescent="0.2">
      <c r="A8622" t="s">
        <v>711</v>
      </c>
      <c r="B8622" t="s">
        <v>8969</v>
      </c>
      <c r="C8622" s="1">
        <v>19.420000000000002</v>
      </c>
      <c r="D8622" s="5">
        <v>45407</v>
      </c>
      <c r="E8622" t="s">
        <v>33</v>
      </c>
      <c r="F8622" t="s">
        <v>39</v>
      </c>
      <c r="G8622" s="36" t="s">
        <v>8980</v>
      </c>
      <c r="H8622" s="1"/>
      <c r="J8622" s="1"/>
      <c r="M8622" s="1"/>
      <c r="P8622" s="1"/>
      <c r="S8622" s="1"/>
      <c r="V8622" s="1"/>
      <c r="Y8622" s="1"/>
      <c r="AC8622" s="5">
        <v>45440</v>
      </c>
      <c r="AD8622" t="s">
        <v>14663</v>
      </c>
      <c r="AE8622" t="s">
        <v>6845</v>
      </c>
      <c r="AF8622">
        <f>MONTH(Table1[[#This Row],[Date Sent]])</f>
        <v>5</v>
      </c>
      <c r="AG8622">
        <f>YEAR(Table1[[#This Row],[Date Sent]])</f>
        <v>2024</v>
      </c>
      <c r="AH8622"/>
    </row>
    <row r="8623" spans="1:34" x14ac:dyDescent="0.2">
      <c r="A8623" t="s">
        <v>711</v>
      </c>
      <c r="B8623" t="s">
        <v>8969</v>
      </c>
      <c r="C8623" s="1">
        <v>19.420000000000002</v>
      </c>
      <c r="D8623" s="5">
        <v>45407</v>
      </c>
      <c r="E8623" t="s">
        <v>21</v>
      </c>
      <c r="F8623" t="s">
        <v>39</v>
      </c>
      <c r="G8623" s="36" t="s">
        <v>8981</v>
      </c>
      <c r="H8623" s="1"/>
      <c r="J8623" s="1"/>
      <c r="M8623" s="1"/>
      <c r="P8623" s="1"/>
      <c r="S8623" s="1"/>
      <c r="V8623" s="1"/>
      <c r="Y8623" s="1"/>
      <c r="AC8623" s="5">
        <v>45440</v>
      </c>
      <c r="AD8623" t="s">
        <v>14663</v>
      </c>
      <c r="AE8623" t="s">
        <v>6845</v>
      </c>
      <c r="AF8623">
        <f>MONTH(Table1[[#This Row],[Date Sent]])</f>
        <v>5</v>
      </c>
      <c r="AG8623">
        <f>YEAR(Table1[[#This Row],[Date Sent]])</f>
        <v>2024</v>
      </c>
      <c r="AH8623"/>
    </row>
    <row r="8624" spans="1:34" x14ac:dyDescent="0.2">
      <c r="A8624" t="s">
        <v>711</v>
      </c>
      <c r="B8624" t="s">
        <v>8969</v>
      </c>
      <c r="C8624" s="1">
        <v>151.18</v>
      </c>
      <c r="D8624" s="5">
        <v>45411</v>
      </c>
      <c r="E8624" t="s">
        <v>21</v>
      </c>
      <c r="F8624" t="s">
        <v>2974</v>
      </c>
      <c r="G8624" s="36" t="s">
        <v>8982</v>
      </c>
      <c r="H8624" s="1"/>
      <c r="J8624" s="1"/>
      <c r="M8624" s="1"/>
      <c r="P8624" s="1"/>
      <c r="S8624" s="1"/>
      <c r="V8624" s="1"/>
      <c r="Y8624" s="1"/>
      <c r="AC8624" s="5">
        <v>45440</v>
      </c>
      <c r="AD8624" t="s">
        <v>14663</v>
      </c>
      <c r="AE8624" t="s">
        <v>6845</v>
      </c>
      <c r="AF8624">
        <f>MONTH(Table1[[#This Row],[Date Sent]])</f>
        <v>5</v>
      </c>
      <c r="AG8624">
        <f>YEAR(Table1[[#This Row],[Date Sent]])</f>
        <v>2024</v>
      </c>
      <c r="AH8624"/>
    </row>
    <row r="8625" spans="1:34" x14ac:dyDescent="0.2">
      <c r="A8625" t="s">
        <v>711</v>
      </c>
      <c r="B8625" t="s">
        <v>8969</v>
      </c>
      <c r="C8625" s="1">
        <v>14.32</v>
      </c>
      <c r="D8625" s="5">
        <v>45412</v>
      </c>
      <c r="E8625" t="s">
        <v>33</v>
      </c>
      <c r="F8625" t="s">
        <v>39</v>
      </c>
      <c r="G8625" s="36" t="s">
        <v>8983</v>
      </c>
      <c r="H8625" s="1"/>
      <c r="J8625" s="1"/>
      <c r="M8625" s="1"/>
      <c r="P8625" s="1"/>
      <c r="S8625" s="1"/>
      <c r="V8625" s="1"/>
      <c r="Y8625" s="1"/>
      <c r="AC8625" s="5">
        <v>45440</v>
      </c>
      <c r="AD8625" t="s">
        <v>14663</v>
      </c>
      <c r="AE8625" t="s">
        <v>6845</v>
      </c>
      <c r="AF8625">
        <f>MONTH(Table1[[#This Row],[Date Sent]])</f>
        <v>5</v>
      </c>
      <c r="AG8625">
        <f>YEAR(Table1[[#This Row],[Date Sent]])</f>
        <v>2024</v>
      </c>
      <c r="AH8625"/>
    </row>
    <row r="8626" spans="1:34" x14ac:dyDescent="0.2">
      <c r="A8626" t="s">
        <v>711</v>
      </c>
      <c r="B8626" t="s">
        <v>8969</v>
      </c>
      <c r="C8626" s="1">
        <v>95.67</v>
      </c>
      <c r="D8626" s="5">
        <v>45412</v>
      </c>
      <c r="E8626" t="s">
        <v>15</v>
      </c>
      <c r="F8626" t="s">
        <v>8984</v>
      </c>
      <c r="G8626" s="36" t="s">
        <v>8985</v>
      </c>
      <c r="H8626" s="1"/>
      <c r="J8626" s="1"/>
      <c r="M8626" s="1"/>
      <c r="P8626" s="1"/>
      <c r="S8626" s="1"/>
      <c r="V8626" s="1"/>
      <c r="Y8626" s="1"/>
      <c r="AC8626" s="5">
        <v>45440</v>
      </c>
      <c r="AD8626" t="s">
        <v>14663</v>
      </c>
      <c r="AE8626" t="s">
        <v>6845</v>
      </c>
      <c r="AF8626">
        <f>MONTH(Table1[[#This Row],[Date Sent]])</f>
        <v>5</v>
      </c>
      <c r="AG8626">
        <f>YEAR(Table1[[#This Row],[Date Sent]])</f>
        <v>2024</v>
      </c>
      <c r="AH8626"/>
    </row>
    <row r="8627" spans="1:34" x14ac:dyDescent="0.2">
      <c r="A8627" t="s">
        <v>711</v>
      </c>
      <c r="B8627" t="s">
        <v>8969</v>
      </c>
      <c r="C8627" s="1">
        <v>97.14</v>
      </c>
      <c r="D8627" s="5">
        <v>45412</v>
      </c>
      <c r="E8627" t="s">
        <v>33</v>
      </c>
      <c r="F8627" t="s">
        <v>2974</v>
      </c>
      <c r="G8627" s="36" t="s">
        <v>8986</v>
      </c>
      <c r="H8627" s="1"/>
      <c r="J8627" s="1"/>
      <c r="M8627" s="1"/>
      <c r="P8627" s="1"/>
      <c r="S8627" s="1"/>
      <c r="V8627" s="1"/>
      <c r="Y8627" s="1"/>
      <c r="AC8627" s="5">
        <v>45440</v>
      </c>
      <c r="AD8627" t="s">
        <v>14663</v>
      </c>
      <c r="AE8627" t="s">
        <v>6845</v>
      </c>
      <c r="AF8627">
        <f>MONTH(Table1[[#This Row],[Date Sent]])</f>
        <v>5</v>
      </c>
      <c r="AG8627">
        <f>YEAR(Table1[[#This Row],[Date Sent]])</f>
        <v>2024</v>
      </c>
      <c r="AH8627"/>
    </row>
    <row r="8628" spans="1:34" x14ac:dyDescent="0.2">
      <c r="A8628" t="s">
        <v>711</v>
      </c>
      <c r="B8628" t="s">
        <v>8969</v>
      </c>
      <c r="C8628" s="1">
        <v>34.43</v>
      </c>
      <c r="D8628" s="5">
        <v>45413</v>
      </c>
      <c r="E8628" t="s">
        <v>15</v>
      </c>
      <c r="F8628" t="s">
        <v>33</v>
      </c>
      <c r="G8628" s="36" t="s">
        <v>4329</v>
      </c>
      <c r="H8628" s="1"/>
      <c r="J8628" s="1"/>
      <c r="M8628" s="1"/>
      <c r="P8628" s="1"/>
      <c r="S8628" s="1"/>
      <c r="V8628" s="1"/>
      <c r="Y8628" s="1"/>
      <c r="AC8628" s="5">
        <v>45440</v>
      </c>
      <c r="AD8628" t="s">
        <v>14663</v>
      </c>
      <c r="AE8628" t="s">
        <v>6845</v>
      </c>
      <c r="AF8628">
        <f>MONTH(Table1[[#This Row],[Date Sent]])</f>
        <v>5</v>
      </c>
      <c r="AG8628">
        <f>YEAR(Table1[[#This Row],[Date Sent]])</f>
        <v>2024</v>
      </c>
      <c r="AH8628"/>
    </row>
    <row r="8629" spans="1:34" x14ac:dyDescent="0.2">
      <c r="A8629" t="s">
        <v>711</v>
      </c>
      <c r="B8629" t="s">
        <v>8969</v>
      </c>
      <c r="C8629" s="1">
        <v>32.369999999999997</v>
      </c>
      <c r="D8629" s="5">
        <v>45414</v>
      </c>
      <c r="E8629" t="s">
        <v>10</v>
      </c>
      <c r="F8629" t="s">
        <v>33</v>
      </c>
      <c r="G8629" s="36" t="s">
        <v>8987</v>
      </c>
      <c r="H8629" s="1"/>
      <c r="J8629" s="1"/>
      <c r="M8629" s="1"/>
      <c r="P8629" s="1"/>
      <c r="S8629" s="1"/>
      <c r="V8629" s="1"/>
      <c r="Y8629" s="1"/>
      <c r="AC8629" s="5">
        <v>45440</v>
      </c>
      <c r="AD8629" t="s">
        <v>14663</v>
      </c>
      <c r="AE8629" t="s">
        <v>6845</v>
      </c>
      <c r="AF8629">
        <f>MONTH(Table1[[#This Row],[Date Sent]])</f>
        <v>5</v>
      </c>
      <c r="AG8629">
        <f>YEAR(Table1[[#This Row],[Date Sent]])</f>
        <v>2024</v>
      </c>
      <c r="AH8629"/>
    </row>
    <row r="8630" spans="1:34" x14ac:dyDescent="0.2">
      <c r="A8630" t="s">
        <v>711</v>
      </c>
      <c r="B8630" t="s">
        <v>8969</v>
      </c>
      <c r="C8630" s="1">
        <v>71.38</v>
      </c>
      <c r="D8630" s="5">
        <v>45414</v>
      </c>
      <c r="E8630" t="s">
        <v>15</v>
      </c>
      <c r="F8630" t="s">
        <v>33</v>
      </c>
      <c r="G8630" s="36" t="s">
        <v>8988</v>
      </c>
      <c r="H8630" s="1"/>
      <c r="J8630" s="1"/>
      <c r="M8630" s="1"/>
      <c r="P8630" s="1"/>
      <c r="S8630" s="1"/>
      <c r="V8630" s="1"/>
      <c r="Y8630" s="1"/>
      <c r="AC8630" s="5">
        <v>45440</v>
      </c>
      <c r="AD8630" t="s">
        <v>14663</v>
      </c>
      <c r="AE8630" t="s">
        <v>6845</v>
      </c>
      <c r="AF8630">
        <f>MONTH(Table1[[#This Row],[Date Sent]])</f>
        <v>5</v>
      </c>
      <c r="AG8630">
        <f>YEAR(Table1[[#This Row],[Date Sent]])</f>
        <v>2024</v>
      </c>
      <c r="AH8630"/>
    </row>
    <row r="8631" spans="1:34" x14ac:dyDescent="0.2">
      <c r="A8631" t="s">
        <v>711</v>
      </c>
      <c r="B8631" t="s">
        <v>8969</v>
      </c>
      <c r="C8631" s="1">
        <v>16.77</v>
      </c>
      <c r="D8631" s="5">
        <v>45414</v>
      </c>
      <c r="E8631" t="s">
        <v>9</v>
      </c>
      <c r="F8631" t="s">
        <v>33</v>
      </c>
      <c r="G8631" s="36" t="s">
        <v>5826</v>
      </c>
      <c r="H8631" s="1"/>
      <c r="J8631" s="1"/>
      <c r="M8631" s="1"/>
      <c r="P8631" s="1"/>
      <c r="S8631" s="1"/>
      <c r="V8631" s="1"/>
      <c r="Y8631" s="1"/>
      <c r="AC8631" s="5">
        <v>45440</v>
      </c>
      <c r="AD8631" t="s">
        <v>14663</v>
      </c>
      <c r="AE8631" t="s">
        <v>6845</v>
      </c>
      <c r="AF8631">
        <f>MONTH(Table1[[#This Row],[Date Sent]])</f>
        <v>5</v>
      </c>
      <c r="AG8631">
        <f>YEAR(Table1[[#This Row],[Date Sent]])</f>
        <v>2024</v>
      </c>
      <c r="AH8631"/>
    </row>
    <row r="8632" spans="1:34" x14ac:dyDescent="0.2">
      <c r="A8632" t="s">
        <v>711</v>
      </c>
      <c r="B8632" t="s">
        <v>8969</v>
      </c>
      <c r="C8632" s="1">
        <v>86.38</v>
      </c>
      <c r="D8632" s="5">
        <v>45421</v>
      </c>
      <c r="E8632" t="s">
        <v>33</v>
      </c>
      <c r="F8632" t="s">
        <v>17</v>
      </c>
      <c r="G8632" s="36" t="s">
        <v>8989</v>
      </c>
      <c r="H8632" s="1"/>
      <c r="J8632" s="1"/>
      <c r="M8632" s="1"/>
      <c r="P8632" s="1"/>
      <c r="S8632" s="1"/>
      <c r="V8632" s="1"/>
      <c r="Y8632" s="1"/>
      <c r="AC8632" s="5">
        <v>45440</v>
      </c>
      <c r="AD8632" t="s">
        <v>14663</v>
      </c>
      <c r="AE8632" t="s">
        <v>6845</v>
      </c>
      <c r="AF8632">
        <f>MONTH(Table1[[#This Row],[Date Sent]])</f>
        <v>5</v>
      </c>
      <c r="AG8632">
        <f>YEAR(Table1[[#This Row],[Date Sent]])</f>
        <v>2024</v>
      </c>
      <c r="AH8632"/>
    </row>
    <row r="8633" spans="1:34" x14ac:dyDescent="0.2">
      <c r="A8633" t="s">
        <v>236</v>
      </c>
      <c r="B8633" t="s">
        <v>8990</v>
      </c>
      <c r="C8633" s="1">
        <v>12.54</v>
      </c>
      <c r="D8633" s="5">
        <v>45401</v>
      </c>
      <c r="E8633" t="s">
        <v>21</v>
      </c>
      <c r="F8633" t="s">
        <v>33</v>
      </c>
      <c r="G8633" s="36" t="s">
        <v>8991</v>
      </c>
      <c r="H8633" s="1"/>
      <c r="J8633" s="1"/>
      <c r="M8633" s="1"/>
      <c r="P8633" s="1"/>
      <c r="S8633" s="1"/>
      <c r="V8633" s="1"/>
      <c r="Y8633" s="1"/>
      <c r="AC8633" s="5">
        <v>45440</v>
      </c>
      <c r="AD8633" t="s">
        <v>14525</v>
      </c>
      <c r="AE8633" t="s">
        <v>6845</v>
      </c>
      <c r="AF8633">
        <f>MONTH(Table1[[#This Row],[Date Sent]])</f>
        <v>5</v>
      </c>
      <c r="AG8633">
        <f>YEAR(Table1[[#This Row],[Date Sent]])</f>
        <v>2024</v>
      </c>
      <c r="AH8633"/>
    </row>
    <row r="8634" spans="1:34" x14ac:dyDescent="0.2">
      <c r="A8634" t="s">
        <v>236</v>
      </c>
      <c r="B8634" t="s">
        <v>8990</v>
      </c>
      <c r="C8634" s="1">
        <v>34.03</v>
      </c>
      <c r="D8634" s="5">
        <v>45402</v>
      </c>
      <c r="E8634" t="s">
        <v>21</v>
      </c>
      <c r="F8634" t="s">
        <v>33</v>
      </c>
      <c r="G8634" s="36" t="s">
        <v>8992</v>
      </c>
      <c r="H8634" s="1"/>
      <c r="J8634" s="1"/>
      <c r="M8634" s="1"/>
      <c r="P8634" s="1"/>
      <c r="S8634" s="1"/>
      <c r="V8634" s="1"/>
      <c r="Y8634" s="1"/>
      <c r="AC8634" s="5">
        <v>45440</v>
      </c>
      <c r="AD8634" t="s">
        <v>14525</v>
      </c>
      <c r="AE8634" t="s">
        <v>6845</v>
      </c>
      <c r="AF8634">
        <f>MONTH(Table1[[#This Row],[Date Sent]])</f>
        <v>5</v>
      </c>
      <c r="AG8634">
        <f>YEAR(Table1[[#This Row],[Date Sent]])</f>
        <v>2024</v>
      </c>
      <c r="AH8634"/>
    </row>
    <row r="8635" spans="1:34" x14ac:dyDescent="0.2">
      <c r="A8635" t="s">
        <v>236</v>
      </c>
      <c r="B8635" t="s">
        <v>8990</v>
      </c>
      <c r="C8635" s="1">
        <v>53.14</v>
      </c>
      <c r="D8635" s="5">
        <v>45405</v>
      </c>
      <c r="E8635" t="s">
        <v>21</v>
      </c>
      <c r="F8635" t="s">
        <v>918</v>
      </c>
      <c r="G8635" s="36" t="s">
        <v>8993</v>
      </c>
      <c r="H8635" s="1">
        <v>16.080000000000002</v>
      </c>
      <c r="I8635" t="s">
        <v>18</v>
      </c>
      <c r="J8635" s="1" t="s">
        <v>7457</v>
      </c>
      <c r="K8635" s="1">
        <v>37.06</v>
      </c>
      <c r="L8635" t="s">
        <v>33</v>
      </c>
      <c r="M8635" s="1" t="s">
        <v>6629</v>
      </c>
      <c r="P8635" s="1"/>
      <c r="S8635" s="1"/>
      <c r="V8635" s="1"/>
      <c r="Y8635" s="1"/>
      <c r="AC8635" s="5">
        <v>45440</v>
      </c>
      <c r="AD8635" t="s">
        <v>14525</v>
      </c>
      <c r="AE8635" t="s">
        <v>6845</v>
      </c>
      <c r="AF8635">
        <f>MONTH(Table1[[#This Row],[Date Sent]])</f>
        <v>5</v>
      </c>
      <c r="AG8635">
        <f>YEAR(Table1[[#This Row],[Date Sent]])</f>
        <v>2024</v>
      </c>
      <c r="AH8635"/>
    </row>
    <row r="8636" spans="1:34" x14ac:dyDescent="0.2">
      <c r="A8636" t="s">
        <v>236</v>
      </c>
      <c r="B8636" t="s">
        <v>8990</v>
      </c>
      <c r="C8636" s="1">
        <v>21.35</v>
      </c>
      <c r="D8636" s="5">
        <v>45407</v>
      </c>
      <c r="E8636" t="s">
        <v>21</v>
      </c>
      <c r="F8636" t="s">
        <v>33</v>
      </c>
      <c r="G8636" s="36" t="s">
        <v>8994</v>
      </c>
      <c r="H8636" s="1"/>
      <c r="J8636" s="1"/>
      <c r="M8636" s="1"/>
      <c r="P8636" s="1"/>
      <c r="S8636" s="1"/>
      <c r="V8636" s="1"/>
      <c r="Y8636" s="1"/>
      <c r="AC8636" s="5">
        <v>45440</v>
      </c>
      <c r="AD8636" t="s">
        <v>14525</v>
      </c>
      <c r="AE8636" t="s">
        <v>6845</v>
      </c>
      <c r="AF8636">
        <f>MONTH(Table1[[#This Row],[Date Sent]])</f>
        <v>5</v>
      </c>
      <c r="AG8636">
        <f>YEAR(Table1[[#This Row],[Date Sent]])</f>
        <v>2024</v>
      </c>
      <c r="AH8636"/>
    </row>
    <row r="8637" spans="1:34" x14ac:dyDescent="0.2">
      <c r="A8637" t="s">
        <v>236</v>
      </c>
      <c r="B8637" t="s">
        <v>8990</v>
      </c>
      <c r="C8637" s="1">
        <v>8.52</v>
      </c>
      <c r="D8637" s="5">
        <v>45408</v>
      </c>
      <c r="E8637" t="s">
        <v>21</v>
      </c>
      <c r="F8637" t="s">
        <v>16</v>
      </c>
      <c r="G8637" s="36" t="s">
        <v>8995</v>
      </c>
      <c r="H8637" s="1"/>
      <c r="J8637" s="1"/>
      <c r="M8637" s="1"/>
      <c r="P8637" s="1"/>
      <c r="S8637" s="1"/>
      <c r="V8637" s="1"/>
      <c r="Y8637" s="1"/>
      <c r="AC8637" s="5">
        <v>45440</v>
      </c>
      <c r="AD8637" t="s">
        <v>14525</v>
      </c>
      <c r="AE8637" t="s">
        <v>6845</v>
      </c>
      <c r="AF8637">
        <f>MONTH(Table1[[#This Row],[Date Sent]])</f>
        <v>5</v>
      </c>
      <c r="AG8637">
        <f>YEAR(Table1[[#This Row],[Date Sent]])</f>
        <v>2024</v>
      </c>
      <c r="AH8637"/>
    </row>
    <row r="8638" spans="1:34" x14ac:dyDescent="0.2">
      <c r="A8638" t="s">
        <v>236</v>
      </c>
      <c r="B8638" t="s">
        <v>8990</v>
      </c>
      <c r="C8638" s="1">
        <v>60.74</v>
      </c>
      <c r="D8638" s="5">
        <v>45408</v>
      </c>
      <c r="E8638" t="s">
        <v>21</v>
      </c>
      <c r="F8638" t="s">
        <v>18</v>
      </c>
      <c r="G8638" s="36" t="s">
        <v>8996</v>
      </c>
      <c r="H8638" s="1"/>
      <c r="J8638" s="1"/>
      <c r="M8638" s="1"/>
      <c r="P8638" s="1"/>
      <c r="S8638" s="1"/>
      <c r="V8638" s="1"/>
      <c r="Y8638" s="1"/>
      <c r="AC8638" s="5">
        <v>45440</v>
      </c>
      <c r="AD8638" t="s">
        <v>14525</v>
      </c>
      <c r="AE8638" t="s">
        <v>6845</v>
      </c>
      <c r="AF8638">
        <f>MONTH(Table1[[#This Row],[Date Sent]])</f>
        <v>5</v>
      </c>
      <c r="AG8638">
        <f>YEAR(Table1[[#This Row],[Date Sent]])</f>
        <v>2024</v>
      </c>
      <c r="AH8638"/>
    </row>
    <row r="8639" spans="1:34" x14ac:dyDescent="0.2">
      <c r="A8639" t="s">
        <v>236</v>
      </c>
      <c r="B8639" t="s">
        <v>8990</v>
      </c>
      <c r="C8639" s="1">
        <v>32</v>
      </c>
      <c r="D8639" s="5">
        <v>45410</v>
      </c>
      <c r="E8639" t="s">
        <v>21</v>
      </c>
      <c r="F8639" t="s">
        <v>17</v>
      </c>
      <c r="G8639" s="36" t="s">
        <v>8997</v>
      </c>
      <c r="H8639" s="1"/>
      <c r="J8639" s="1"/>
      <c r="M8639" s="1"/>
      <c r="P8639" s="1"/>
      <c r="S8639" s="1"/>
      <c r="V8639" s="1"/>
      <c r="Y8639" s="1"/>
      <c r="AC8639" s="5">
        <v>45440</v>
      </c>
      <c r="AD8639" t="s">
        <v>14525</v>
      </c>
      <c r="AE8639" t="s">
        <v>6845</v>
      </c>
      <c r="AF8639">
        <f>MONTH(Table1[[#This Row],[Date Sent]])</f>
        <v>5</v>
      </c>
      <c r="AG8639">
        <f>YEAR(Table1[[#This Row],[Date Sent]])</f>
        <v>2024</v>
      </c>
      <c r="AH8639"/>
    </row>
    <row r="8640" spans="1:34" x14ac:dyDescent="0.2">
      <c r="A8640" t="s">
        <v>236</v>
      </c>
      <c r="B8640" t="s">
        <v>8990</v>
      </c>
      <c r="C8640" s="1">
        <v>784.61</v>
      </c>
      <c r="D8640" s="5">
        <v>45411</v>
      </c>
      <c r="E8640" t="s">
        <v>21</v>
      </c>
      <c r="F8640" t="s">
        <v>39</v>
      </c>
      <c r="G8640" s="36" t="s">
        <v>8998</v>
      </c>
      <c r="H8640" s="1"/>
      <c r="J8640" s="1"/>
      <c r="M8640" s="1"/>
      <c r="P8640" s="1"/>
      <c r="S8640" s="1"/>
      <c r="V8640" s="1"/>
      <c r="Y8640" s="1"/>
      <c r="AC8640" s="5">
        <v>45440</v>
      </c>
      <c r="AD8640" t="s">
        <v>14525</v>
      </c>
      <c r="AE8640" t="s">
        <v>6845</v>
      </c>
      <c r="AF8640">
        <f>MONTH(Table1[[#This Row],[Date Sent]])</f>
        <v>5</v>
      </c>
      <c r="AG8640">
        <f>YEAR(Table1[[#This Row],[Date Sent]])</f>
        <v>2024</v>
      </c>
      <c r="AH8640"/>
    </row>
    <row r="8641" spans="1:34" x14ac:dyDescent="0.2">
      <c r="A8641" t="s">
        <v>236</v>
      </c>
      <c r="B8641" t="s">
        <v>8990</v>
      </c>
      <c r="C8641" s="1">
        <v>107.61</v>
      </c>
      <c r="D8641" s="5">
        <v>45411</v>
      </c>
      <c r="E8641" t="s">
        <v>21</v>
      </c>
      <c r="F8641" t="s">
        <v>28</v>
      </c>
      <c r="G8641" s="36" t="s">
        <v>8999</v>
      </c>
      <c r="H8641" s="1"/>
      <c r="J8641" s="1"/>
      <c r="M8641" s="1"/>
      <c r="P8641" s="1"/>
      <c r="S8641" s="1"/>
      <c r="V8641" s="1"/>
      <c r="Y8641" s="1"/>
      <c r="AC8641" s="5">
        <v>45440</v>
      </c>
      <c r="AD8641" t="s">
        <v>14525</v>
      </c>
      <c r="AE8641" t="s">
        <v>6845</v>
      </c>
      <c r="AF8641">
        <f>MONTH(Table1[[#This Row],[Date Sent]])</f>
        <v>5</v>
      </c>
      <c r="AG8641">
        <f>YEAR(Table1[[#This Row],[Date Sent]])</f>
        <v>2024</v>
      </c>
      <c r="AH8641"/>
    </row>
    <row r="8642" spans="1:34" x14ac:dyDescent="0.2">
      <c r="A8642" t="s">
        <v>236</v>
      </c>
      <c r="B8642" t="s">
        <v>8990</v>
      </c>
      <c r="C8642" s="1">
        <v>15.06</v>
      </c>
      <c r="D8642" s="5">
        <v>45411</v>
      </c>
      <c r="E8642" t="s">
        <v>21</v>
      </c>
      <c r="F8642" t="s">
        <v>18</v>
      </c>
      <c r="G8642" s="36" t="s">
        <v>9000</v>
      </c>
      <c r="H8642" s="1"/>
      <c r="J8642" s="1"/>
      <c r="M8642" s="1"/>
      <c r="P8642" s="1"/>
      <c r="S8642" s="1"/>
      <c r="V8642" s="1"/>
      <c r="Y8642" s="1"/>
      <c r="AC8642" s="5">
        <v>45440</v>
      </c>
      <c r="AD8642" t="s">
        <v>14525</v>
      </c>
      <c r="AE8642" t="s">
        <v>6845</v>
      </c>
      <c r="AF8642">
        <f>MONTH(Table1[[#This Row],[Date Sent]])</f>
        <v>5</v>
      </c>
      <c r="AG8642">
        <f>YEAR(Table1[[#This Row],[Date Sent]])</f>
        <v>2024</v>
      </c>
      <c r="AH8642"/>
    </row>
    <row r="8643" spans="1:34" x14ac:dyDescent="0.2">
      <c r="A8643" t="s">
        <v>236</v>
      </c>
      <c r="B8643" t="s">
        <v>8990</v>
      </c>
      <c r="C8643" s="1">
        <v>28.8</v>
      </c>
      <c r="D8643" s="5">
        <v>45416</v>
      </c>
      <c r="E8643" t="s">
        <v>21</v>
      </c>
      <c r="F8643" t="s">
        <v>918</v>
      </c>
      <c r="G8643" s="36" t="s">
        <v>9001</v>
      </c>
      <c r="H8643" s="1">
        <v>20.939999999999998</v>
      </c>
      <c r="I8643" t="s">
        <v>17</v>
      </c>
      <c r="J8643" s="1" t="s">
        <v>9002</v>
      </c>
      <c r="K8643" s="1">
        <v>7.8599999999999994</v>
      </c>
      <c r="L8643" t="s">
        <v>33</v>
      </c>
      <c r="M8643" s="1" t="s">
        <v>1075</v>
      </c>
      <c r="P8643" s="1"/>
      <c r="S8643" s="1"/>
      <c r="V8643" s="1"/>
      <c r="Y8643" s="1"/>
      <c r="AC8643" s="5">
        <v>45440</v>
      </c>
      <c r="AD8643" t="s">
        <v>14525</v>
      </c>
      <c r="AE8643" t="s">
        <v>6845</v>
      </c>
      <c r="AF8643">
        <f>MONTH(Table1[[#This Row],[Date Sent]])</f>
        <v>5</v>
      </c>
      <c r="AG8643">
        <f>YEAR(Table1[[#This Row],[Date Sent]])</f>
        <v>2024</v>
      </c>
      <c r="AH8643"/>
    </row>
    <row r="8644" spans="1:34" x14ac:dyDescent="0.2">
      <c r="A8644" t="s">
        <v>236</v>
      </c>
      <c r="B8644" t="s">
        <v>8990</v>
      </c>
      <c r="C8644" s="1">
        <v>21.33</v>
      </c>
      <c r="D8644" s="5">
        <v>45417</v>
      </c>
      <c r="E8644" t="s">
        <v>21</v>
      </c>
      <c r="F8644" t="s">
        <v>17</v>
      </c>
      <c r="G8644" s="36" t="s">
        <v>9003</v>
      </c>
      <c r="H8644" s="1"/>
      <c r="J8644" s="1"/>
      <c r="M8644" s="1"/>
      <c r="P8644" s="1"/>
      <c r="S8644" s="1"/>
      <c r="V8644" s="1"/>
      <c r="Y8644" s="1"/>
      <c r="AC8644" s="5">
        <v>45440</v>
      </c>
      <c r="AD8644" t="s">
        <v>14525</v>
      </c>
      <c r="AE8644" t="s">
        <v>6845</v>
      </c>
      <c r="AF8644">
        <f>MONTH(Table1[[#This Row],[Date Sent]])</f>
        <v>5</v>
      </c>
      <c r="AG8644">
        <f>YEAR(Table1[[#This Row],[Date Sent]])</f>
        <v>2024</v>
      </c>
      <c r="AH8644"/>
    </row>
    <row r="8645" spans="1:34" x14ac:dyDescent="0.2">
      <c r="A8645" t="s">
        <v>236</v>
      </c>
      <c r="B8645" t="s">
        <v>8990</v>
      </c>
      <c r="C8645" s="1">
        <v>5.42</v>
      </c>
      <c r="D8645" s="5">
        <v>45418</v>
      </c>
      <c r="E8645" t="s">
        <v>21</v>
      </c>
      <c r="F8645" t="s">
        <v>39</v>
      </c>
      <c r="G8645" s="36" t="s">
        <v>9004</v>
      </c>
      <c r="H8645" s="1"/>
      <c r="J8645" s="1"/>
      <c r="M8645" s="1"/>
      <c r="P8645" s="1"/>
      <c r="S8645" s="1"/>
      <c r="V8645" s="1"/>
      <c r="Y8645" s="1"/>
      <c r="AC8645" s="5">
        <v>45440</v>
      </c>
      <c r="AD8645" t="s">
        <v>14525</v>
      </c>
      <c r="AE8645" t="s">
        <v>6845</v>
      </c>
      <c r="AF8645">
        <f>MONTH(Table1[[#This Row],[Date Sent]])</f>
        <v>5</v>
      </c>
      <c r="AG8645">
        <f>YEAR(Table1[[#This Row],[Date Sent]])</f>
        <v>2024</v>
      </c>
      <c r="AH8645"/>
    </row>
    <row r="8646" spans="1:34" x14ac:dyDescent="0.2">
      <c r="A8646" t="s">
        <v>236</v>
      </c>
      <c r="B8646" t="s">
        <v>8990</v>
      </c>
      <c r="C8646" s="1">
        <v>122.44</v>
      </c>
      <c r="D8646" s="5">
        <v>45418</v>
      </c>
      <c r="E8646" t="s">
        <v>21</v>
      </c>
      <c r="F8646" t="s">
        <v>39</v>
      </c>
      <c r="G8646" s="36" t="s">
        <v>9005</v>
      </c>
      <c r="H8646" s="1"/>
      <c r="J8646" s="1"/>
      <c r="M8646" s="1"/>
      <c r="P8646" s="1"/>
      <c r="S8646" s="1"/>
      <c r="V8646" s="1"/>
      <c r="Y8646" s="1"/>
      <c r="AC8646" s="5">
        <v>45440</v>
      </c>
      <c r="AD8646" t="s">
        <v>14525</v>
      </c>
      <c r="AE8646" t="s">
        <v>6845</v>
      </c>
      <c r="AF8646">
        <f>MONTH(Table1[[#This Row],[Date Sent]])</f>
        <v>5</v>
      </c>
      <c r="AG8646">
        <f>YEAR(Table1[[#This Row],[Date Sent]])</f>
        <v>2024</v>
      </c>
      <c r="AH8646"/>
    </row>
    <row r="8647" spans="1:34" x14ac:dyDescent="0.2">
      <c r="A8647" t="s">
        <v>236</v>
      </c>
      <c r="B8647" t="s">
        <v>8990</v>
      </c>
      <c r="C8647" s="1">
        <v>67.739999999999995</v>
      </c>
      <c r="D8647" s="5">
        <v>45419</v>
      </c>
      <c r="E8647" t="s">
        <v>21</v>
      </c>
      <c r="F8647" t="s">
        <v>17</v>
      </c>
      <c r="G8647" s="36" t="s">
        <v>9006</v>
      </c>
      <c r="H8647" s="1"/>
      <c r="J8647" s="1"/>
      <c r="M8647" s="1"/>
      <c r="P8647" s="1"/>
      <c r="S8647" s="1"/>
      <c r="V8647" s="1"/>
      <c r="Y8647" s="1"/>
      <c r="AC8647" s="5">
        <v>45440</v>
      </c>
      <c r="AD8647" t="s">
        <v>14525</v>
      </c>
      <c r="AE8647" t="s">
        <v>6845</v>
      </c>
      <c r="AF8647">
        <f>MONTH(Table1[[#This Row],[Date Sent]])</f>
        <v>5</v>
      </c>
      <c r="AG8647">
        <f>YEAR(Table1[[#This Row],[Date Sent]])</f>
        <v>2024</v>
      </c>
      <c r="AH8647"/>
    </row>
    <row r="8648" spans="1:34" x14ac:dyDescent="0.2">
      <c r="A8648" t="s">
        <v>236</v>
      </c>
      <c r="B8648" t="s">
        <v>8990</v>
      </c>
      <c r="C8648" s="1">
        <v>69.36</v>
      </c>
      <c r="D8648" s="5">
        <v>45420</v>
      </c>
      <c r="E8648" t="s">
        <v>21</v>
      </c>
      <c r="F8648" t="s">
        <v>17</v>
      </c>
      <c r="G8648" s="36" t="s">
        <v>9007</v>
      </c>
      <c r="H8648" s="1"/>
      <c r="J8648" s="1"/>
      <c r="M8648" s="1"/>
      <c r="P8648" s="1"/>
      <c r="S8648" s="1"/>
      <c r="V8648" s="1"/>
      <c r="Y8648" s="1"/>
      <c r="AC8648" s="5">
        <v>45440</v>
      </c>
      <c r="AD8648" t="s">
        <v>14525</v>
      </c>
      <c r="AE8648" t="s">
        <v>6845</v>
      </c>
      <c r="AF8648">
        <f>MONTH(Table1[[#This Row],[Date Sent]])</f>
        <v>5</v>
      </c>
      <c r="AG8648">
        <f>YEAR(Table1[[#This Row],[Date Sent]])</f>
        <v>2024</v>
      </c>
      <c r="AH8648"/>
    </row>
    <row r="8649" spans="1:34" x14ac:dyDescent="0.2">
      <c r="A8649" t="s">
        <v>236</v>
      </c>
      <c r="B8649" t="s">
        <v>8990</v>
      </c>
      <c r="C8649" s="1">
        <v>7.53</v>
      </c>
      <c r="D8649" s="5">
        <v>45426</v>
      </c>
      <c r="E8649" t="s">
        <v>21</v>
      </c>
      <c r="F8649" t="s">
        <v>18</v>
      </c>
      <c r="G8649" s="36" t="s">
        <v>9008</v>
      </c>
      <c r="H8649" s="1"/>
      <c r="J8649" s="1"/>
      <c r="M8649" s="1"/>
      <c r="P8649" s="1"/>
      <c r="S8649" s="1"/>
      <c r="V8649" s="1"/>
      <c r="Y8649" s="1"/>
      <c r="AC8649" s="5">
        <v>45440</v>
      </c>
      <c r="AD8649" t="s">
        <v>14525</v>
      </c>
      <c r="AE8649" t="s">
        <v>6845</v>
      </c>
      <c r="AF8649">
        <f>MONTH(Table1[[#This Row],[Date Sent]])</f>
        <v>5</v>
      </c>
      <c r="AG8649">
        <f>YEAR(Table1[[#This Row],[Date Sent]])</f>
        <v>2024</v>
      </c>
      <c r="AH8649"/>
    </row>
    <row r="8650" spans="1:34" x14ac:dyDescent="0.2">
      <c r="A8650" t="s">
        <v>236</v>
      </c>
      <c r="B8650" t="s">
        <v>8990</v>
      </c>
      <c r="C8650" s="1">
        <v>21.24</v>
      </c>
      <c r="D8650" s="5">
        <v>45427</v>
      </c>
      <c r="E8650" t="s">
        <v>28</v>
      </c>
      <c r="F8650" t="s">
        <v>16</v>
      </c>
      <c r="G8650" s="36" t="s">
        <v>9009</v>
      </c>
      <c r="H8650" s="1"/>
      <c r="J8650" s="1"/>
      <c r="M8650" s="1"/>
      <c r="P8650" s="1"/>
      <c r="S8650" s="1"/>
      <c r="V8650" s="1"/>
      <c r="Y8650" s="1"/>
      <c r="AC8650" s="5">
        <v>45440</v>
      </c>
      <c r="AD8650" t="s">
        <v>14525</v>
      </c>
      <c r="AE8650" t="s">
        <v>6845</v>
      </c>
      <c r="AF8650">
        <f>MONTH(Table1[[#This Row],[Date Sent]])</f>
        <v>5</v>
      </c>
      <c r="AG8650">
        <f>YEAR(Table1[[#This Row],[Date Sent]])</f>
        <v>2024</v>
      </c>
      <c r="AH8650"/>
    </row>
    <row r="8651" spans="1:34" x14ac:dyDescent="0.2">
      <c r="A8651" t="s">
        <v>236</v>
      </c>
      <c r="B8651" t="s">
        <v>8990</v>
      </c>
      <c r="C8651" s="1">
        <v>67.22</v>
      </c>
      <c r="D8651" s="5">
        <v>45428</v>
      </c>
      <c r="E8651" t="s">
        <v>21</v>
      </c>
      <c r="F8651" t="s">
        <v>15</v>
      </c>
      <c r="G8651" s="36" t="s">
        <v>9010</v>
      </c>
      <c r="H8651" s="1"/>
      <c r="J8651" s="1"/>
      <c r="M8651" s="1"/>
      <c r="P8651" s="1"/>
      <c r="S8651" s="1"/>
      <c r="V8651" s="1"/>
      <c r="Y8651" s="1"/>
      <c r="AC8651" s="5">
        <v>45440</v>
      </c>
      <c r="AD8651" t="s">
        <v>14525</v>
      </c>
      <c r="AE8651" t="s">
        <v>6845</v>
      </c>
      <c r="AF8651">
        <f>MONTH(Table1[[#This Row],[Date Sent]])</f>
        <v>5</v>
      </c>
      <c r="AG8651">
        <f>YEAR(Table1[[#This Row],[Date Sent]])</f>
        <v>2024</v>
      </c>
      <c r="AH8651"/>
    </row>
    <row r="8652" spans="1:34" x14ac:dyDescent="0.2">
      <c r="A8652" t="s">
        <v>446</v>
      </c>
      <c r="B8652" t="s">
        <v>9011</v>
      </c>
      <c r="C8652" s="1">
        <v>87.98</v>
      </c>
      <c r="D8652" s="5">
        <v>45399</v>
      </c>
      <c r="E8652" t="s">
        <v>16</v>
      </c>
      <c r="F8652" t="s">
        <v>17</v>
      </c>
      <c r="G8652" s="36" t="s">
        <v>6525</v>
      </c>
      <c r="H8652" s="1"/>
      <c r="J8652" s="1"/>
      <c r="M8652" s="1"/>
      <c r="P8652" s="1"/>
      <c r="S8652" s="1"/>
      <c r="V8652" s="1"/>
      <c r="Y8652" s="1"/>
      <c r="AC8652" s="5">
        <v>45440</v>
      </c>
      <c r="AD8652" t="s">
        <v>14660</v>
      </c>
      <c r="AE8652" t="s">
        <v>294</v>
      </c>
      <c r="AF8652">
        <f>MONTH(Table1[[#This Row],[Date Sent]])</f>
        <v>5</v>
      </c>
      <c r="AG8652">
        <f>YEAR(Table1[[#This Row],[Date Sent]])</f>
        <v>2024</v>
      </c>
      <c r="AH8652"/>
    </row>
    <row r="8653" spans="1:34" x14ac:dyDescent="0.2">
      <c r="A8653" t="s">
        <v>446</v>
      </c>
      <c r="B8653" t="s">
        <v>9011</v>
      </c>
      <c r="C8653" s="1">
        <v>21.78</v>
      </c>
      <c r="D8653" s="5">
        <v>45399</v>
      </c>
      <c r="E8653" t="s">
        <v>20</v>
      </c>
      <c r="F8653" t="s">
        <v>39</v>
      </c>
      <c r="G8653" s="36" t="s">
        <v>9012</v>
      </c>
      <c r="H8653" s="1"/>
      <c r="J8653" s="1"/>
      <c r="M8653" s="1"/>
      <c r="P8653" s="1"/>
      <c r="S8653" s="1"/>
      <c r="V8653" s="1"/>
      <c r="Y8653" s="1"/>
      <c r="AC8653" s="5">
        <v>45440</v>
      </c>
      <c r="AD8653" t="s">
        <v>14660</v>
      </c>
      <c r="AE8653" t="s">
        <v>294</v>
      </c>
      <c r="AF8653">
        <f>MONTH(Table1[[#This Row],[Date Sent]])</f>
        <v>5</v>
      </c>
      <c r="AG8653">
        <f>YEAR(Table1[[#This Row],[Date Sent]])</f>
        <v>2024</v>
      </c>
      <c r="AH8653"/>
    </row>
    <row r="8654" spans="1:34" x14ac:dyDescent="0.2">
      <c r="A8654" t="s">
        <v>446</v>
      </c>
      <c r="B8654" t="s">
        <v>9011</v>
      </c>
      <c r="C8654" s="1">
        <v>57.99</v>
      </c>
      <c r="D8654" s="5">
        <v>45405</v>
      </c>
      <c r="E8654" t="s">
        <v>20</v>
      </c>
      <c r="F8654" t="s">
        <v>39</v>
      </c>
      <c r="G8654" s="36" t="s">
        <v>9013</v>
      </c>
      <c r="H8654" s="1"/>
      <c r="J8654" s="1"/>
      <c r="M8654" s="1"/>
      <c r="P8654" s="1"/>
      <c r="S8654" s="1"/>
      <c r="V8654" s="1"/>
      <c r="Y8654" s="1"/>
      <c r="AC8654" s="5">
        <v>45440</v>
      </c>
      <c r="AD8654" t="s">
        <v>14660</v>
      </c>
      <c r="AE8654" t="s">
        <v>294</v>
      </c>
      <c r="AF8654">
        <f>MONTH(Table1[[#This Row],[Date Sent]])</f>
        <v>5</v>
      </c>
      <c r="AG8654">
        <f>YEAR(Table1[[#This Row],[Date Sent]])</f>
        <v>2024</v>
      </c>
      <c r="AH8654"/>
    </row>
    <row r="8655" spans="1:34" x14ac:dyDescent="0.2">
      <c r="A8655" t="s">
        <v>446</v>
      </c>
      <c r="B8655" t="s">
        <v>9011</v>
      </c>
      <c r="C8655" s="1">
        <v>27.1</v>
      </c>
      <c r="D8655" s="5">
        <v>45405</v>
      </c>
      <c r="E8655" t="s">
        <v>20</v>
      </c>
      <c r="F8655" t="s">
        <v>39</v>
      </c>
      <c r="G8655" s="36" t="s">
        <v>9014</v>
      </c>
      <c r="H8655" s="1"/>
      <c r="J8655" s="1"/>
      <c r="M8655" s="1"/>
      <c r="P8655" s="1"/>
      <c r="S8655" s="1"/>
      <c r="V8655" s="1"/>
      <c r="Y8655" s="1"/>
      <c r="AC8655" s="5">
        <v>45440</v>
      </c>
      <c r="AD8655" t="s">
        <v>14660</v>
      </c>
      <c r="AE8655" t="s">
        <v>294</v>
      </c>
      <c r="AF8655">
        <f>MONTH(Table1[[#This Row],[Date Sent]])</f>
        <v>5</v>
      </c>
      <c r="AG8655">
        <f>YEAR(Table1[[#This Row],[Date Sent]])</f>
        <v>2024</v>
      </c>
      <c r="AH8655"/>
    </row>
    <row r="8656" spans="1:34" x14ac:dyDescent="0.2">
      <c r="A8656" t="s">
        <v>446</v>
      </c>
      <c r="B8656" t="s">
        <v>9011</v>
      </c>
      <c r="C8656" s="1">
        <v>28.34</v>
      </c>
      <c r="D8656" s="5">
        <v>45407</v>
      </c>
      <c r="E8656" t="s">
        <v>24</v>
      </c>
      <c r="F8656" t="s">
        <v>18</v>
      </c>
      <c r="G8656" s="36" t="s">
        <v>7417</v>
      </c>
      <c r="H8656" s="1"/>
      <c r="J8656" s="1"/>
      <c r="M8656" s="1"/>
      <c r="P8656" s="1"/>
      <c r="S8656" s="1"/>
      <c r="V8656" s="1"/>
      <c r="Y8656" s="1"/>
      <c r="AC8656" s="5">
        <v>45440</v>
      </c>
      <c r="AD8656" t="s">
        <v>14660</v>
      </c>
      <c r="AE8656" t="s">
        <v>294</v>
      </c>
      <c r="AF8656">
        <f>MONTH(Table1[[#This Row],[Date Sent]])</f>
        <v>5</v>
      </c>
      <c r="AG8656">
        <f>YEAR(Table1[[#This Row],[Date Sent]])</f>
        <v>2024</v>
      </c>
      <c r="AH8656"/>
    </row>
    <row r="8657" spans="1:34" x14ac:dyDescent="0.2">
      <c r="A8657" t="s">
        <v>446</v>
      </c>
      <c r="B8657" t="s">
        <v>9011</v>
      </c>
      <c r="C8657" s="1">
        <v>28.34</v>
      </c>
      <c r="D8657" s="5">
        <v>45408</v>
      </c>
      <c r="E8657" t="s">
        <v>24</v>
      </c>
      <c r="F8657" t="s">
        <v>18</v>
      </c>
      <c r="G8657" s="36" t="s">
        <v>7417</v>
      </c>
      <c r="H8657" s="1"/>
      <c r="J8657" s="1"/>
      <c r="M8657" s="1"/>
      <c r="P8657" s="1"/>
      <c r="S8657" s="1"/>
      <c r="V8657" s="1"/>
      <c r="Y8657" s="1"/>
      <c r="AC8657" s="5">
        <v>45440</v>
      </c>
      <c r="AD8657" t="s">
        <v>14660</v>
      </c>
      <c r="AE8657" t="s">
        <v>294</v>
      </c>
      <c r="AF8657">
        <f>MONTH(Table1[[#This Row],[Date Sent]])</f>
        <v>5</v>
      </c>
      <c r="AG8657">
        <f>YEAR(Table1[[#This Row],[Date Sent]])</f>
        <v>2024</v>
      </c>
      <c r="AH8657"/>
    </row>
    <row r="8658" spans="1:34" x14ac:dyDescent="0.2">
      <c r="A8658" t="s">
        <v>446</v>
      </c>
      <c r="B8658" t="s">
        <v>9011</v>
      </c>
      <c r="C8658" s="1">
        <v>35.18</v>
      </c>
      <c r="D8658" s="5">
        <v>45412</v>
      </c>
      <c r="E8658" t="s">
        <v>21</v>
      </c>
      <c r="F8658" t="s">
        <v>33</v>
      </c>
      <c r="G8658" s="36" t="s">
        <v>9015</v>
      </c>
      <c r="H8658" s="1"/>
      <c r="J8658" s="1"/>
      <c r="M8658" s="1"/>
      <c r="P8658" s="1"/>
      <c r="S8658" s="1"/>
      <c r="V8658" s="1"/>
      <c r="Y8658" s="1"/>
      <c r="AC8658" s="5">
        <v>45440</v>
      </c>
      <c r="AD8658" t="s">
        <v>14660</v>
      </c>
      <c r="AE8658" t="s">
        <v>294</v>
      </c>
      <c r="AF8658">
        <f>MONTH(Table1[[#This Row],[Date Sent]])</f>
        <v>5</v>
      </c>
      <c r="AG8658">
        <f>YEAR(Table1[[#This Row],[Date Sent]])</f>
        <v>2024</v>
      </c>
      <c r="AH8658"/>
    </row>
    <row r="8659" spans="1:34" x14ac:dyDescent="0.2">
      <c r="A8659" t="s">
        <v>446</v>
      </c>
      <c r="B8659" t="s">
        <v>9011</v>
      </c>
      <c r="C8659" s="1">
        <v>25.56</v>
      </c>
      <c r="D8659" s="5">
        <v>45420</v>
      </c>
      <c r="E8659" t="s">
        <v>21</v>
      </c>
      <c r="F8659" t="s">
        <v>33</v>
      </c>
      <c r="G8659" s="36" t="s">
        <v>3018</v>
      </c>
      <c r="H8659" s="1"/>
      <c r="J8659" s="1"/>
      <c r="M8659" s="1"/>
      <c r="P8659" s="1"/>
      <c r="S8659" s="1"/>
      <c r="V8659" s="1"/>
      <c r="Y8659" s="1"/>
      <c r="AC8659" s="5">
        <v>45440</v>
      </c>
      <c r="AD8659" t="s">
        <v>14660</v>
      </c>
      <c r="AE8659" t="s">
        <v>294</v>
      </c>
      <c r="AF8659">
        <f>MONTH(Table1[[#This Row],[Date Sent]])</f>
        <v>5</v>
      </c>
      <c r="AG8659">
        <f>YEAR(Table1[[#This Row],[Date Sent]])</f>
        <v>2024</v>
      </c>
      <c r="AH8659"/>
    </row>
    <row r="8660" spans="1:34" x14ac:dyDescent="0.2">
      <c r="A8660" t="s">
        <v>446</v>
      </c>
      <c r="B8660" t="s">
        <v>9011</v>
      </c>
      <c r="C8660" s="1">
        <v>28.34</v>
      </c>
      <c r="D8660" s="5">
        <v>45420</v>
      </c>
      <c r="E8660" t="s">
        <v>24</v>
      </c>
      <c r="F8660" t="s">
        <v>18</v>
      </c>
      <c r="G8660" s="36" t="s">
        <v>7417</v>
      </c>
      <c r="H8660" s="1"/>
      <c r="J8660" s="1"/>
      <c r="M8660" s="1"/>
      <c r="P8660" s="1"/>
      <c r="S8660" s="1"/>
      <c r="V8660" s="1"/>
      <c r="Y8660" s="1"/>
      <c r="AC8660" s="5">
        <v>45440</v>
      </c>
      <c r="AD8660" t="s">
        <v>14660</v>
      </c>
      <c r="AE8660" t="s">
        <v>294</v>
      </c>
      <c r="AF8660">
        <f>MONTH(Table1[[#This Row],[Date Sent]])</f>
        <v>5</v>
      </c>
      <c r="AG8660">
        <f>YEAR(Table1[[#This Row],[Date Sent]])</f>
        <v>2024</v>
      </c>
      <c r="AH8660"/>
    </row>
    <row r="8661" spans="1:34" x14ac:dyDescent="0.2">
      <c r="A8661" t="s">
        <v>446</v>
      </c>
      <c r="B8661" t="s">
        <v>9011</v>
      </c>
      <c r="C8661" s="1">
        <v>84.97</v>
      </c>
      <c r="D8661" s="5">
        <v>45421</v>
      </c>
      <c r="E8661" t="s">
        <v>21</v>
      </c>
      <c r="F8661" t="s">
        <v>33</v>
      </c>
      <c r="G8661" s="36" t="s">
        <v>9016</v>
      </c>
      <c r="H8661" s="1"/>
      <c r="J8661" s="1"/>
      <c r="M8661" s="1"/>
      <c r="P8661" s="1"/>
      <c r="S8661" s="1"/>
      <c r="V8661" s="1"/>
      <c r="Y8661" s="1"/>
      <c r="AC8661" s="5">
        <v>45440</v>
      </c>
      <c r="AD8661" t="s">
        <v>14660</v>
      </c>
      <c r="AE8661" t="s">
        <v>294</v>
      </c>
      <c r="AF8661">
        <f>MONTH(Table1[[#This Row],[Date Sent]])</f>
        <v>5</v>
      </c>
      <c r="AG8661">
        <f>YEAR(Table1[[#This Row],[Date Sent]])</f>
        <v>2024</v>
      </c>
      <c r="AH8661"/>
    </row>
    <row r="8662" spans="1:34" x14ac:dyDescent="0.2">
      <c r="A8662" t="s">
        <v>446</v>
      </c>
      <c r="B8662" t="s">
        <v>9011</v>
      </c>
      <c r="C8662" s="1">
        <v>43.51</v>
      </c>
      <c r="D8662" s="5">
        <v>45428</v>
      </c>
      <c r="E8662" t="s">
        <v>21</v>
      </c>
      <c r="F8662" t="s">
        <v>33</v>
      </c>
      <c r="G8662" s="36" t="s">
        <v>1922</v>
      </c>
      <c r="H8662" s="1"/>
      <c r="J8662" s="1"/>
      <c r="M8662" s="1"/>
      <c r="P8662" s="1"/>
      <c r="S8662" s="1"/>
      <c r="V8662" s="1"/>
      <c r="Y8662" s="1"/>
      <c r="AC8662" s="5">
        <v>45440</v>
      </c>
      <c r="AD8662" t="s">
        <v>14660</v>
      </c>
      <c r="AE8662" t="s">
        <v>294</v>
      </c>
      <c r="AF8662">
        <f>MONTH(Table1[[#This Row],[Date Sent]])</f>
        <v>5</v>
      </c>
      <c r="AG8662">
        <f>YEAR(Table1[[#This Row],[Date Sent]])</f>
        <v>2024</v>
      </c>
      <c r="AH8662"/>
    </row>
    <row r="8663" spans="1:34" x14ac:dyDescent="0.2">
      <c r="A8663" t="s">
        <v>2280</v>
      </c>
      <c r="B8663" t="s">
        <v>9017</v>
      </c>
      <c r="C8663" s="1">
        <v>16.72</v>
      </c>
      <c r="D8663" s="5">
        <v>45403</v>
      </c>
      <c r="E8663" t="s">
        <v>21</v>
      </c>
      <c r="F8663" t="s">
        <v>15</v>
      </c>
      <c r="G8663" s="36" t="s">
        <v>9018</v>
      </c>
      <c r="H8663" s="1"/>
      <c r="J8663" s="1"/>
      <c r="M8663" s="1"/>
      <c r="P8663" s="1"/>
      <c r="S8663" s="1"/>
      <c r="V8663" s="1"/>
      <c r="Y8663" s="1"/>
      <c r="AC8663" s="5">
        <v>45440</v>
      </c>
      <c r="AD8663" t="s">
        <v>13311</v>
      </c>
      <c r="AE8663" t="s">
        <v>156</v>
      </c>
      <c r="AF8663">
        <f>MONTH(Table1[[#This Row],[Date Sent]])</f>
        <v>5</v>
      </c>
      <c r="AG8663">
        <f>YEAR(Table1[[#This Row],[Date Sent]])</f>
        <v>2024</v>
      </c>
      <c r="AH8663"/>
    </row>
    <row r="8664" spans="1:34" x14ac:dyDescent="0.2">
      <c r="A8664" t="s">
        <v>5473</v>
      </c>
      <c r="B8664" t="s">
        <v>9019</v>
      </c>
      <c r="C8664" s="1">
        <v>389.77</v>
      </c>
      <c r="D8664" s="5">
        <v>45411</v>
      </c>
      <c r="E8664" t="s">
        <v>13</v>
      </c>
      <c r="F8664" t="s">
        <v>33</v>
      </c>
      <c r="G8664" s="36" t="s">
        <v>979</v>
      </c>
      <c r="H8664" s="1"/>
      <c r="J8664" s="1"/>
      <c r="M8664" s="1"/>
      <c r="P8664" s="1"/>
      <c r="S8664" s="1"/>
      <c r="V8664" s="1"/>
      <c r="Y8664" s="1"/>
      <c r="AC8664" s="5">
        <v>45440</v>
      </c>
      <c r="AD8664" t="s">
        <v>14717</v>
      </c>
      <c r="AE8664" t="s">
        <v>475</v>
      </c>
      <c r="AF8664">
        <f>MONTH(Table1[[#This Row],[Date Sent]])</f>
        <v>5</v>
      </c>
      <c r="AG8664">
        <f>YEAR(Table1[[#This Row],[Date Sent]])</f>
        <v>2024</v>
      </c>
      <c r="AH8664"/>
    </row>
    <row r="8665" spans="1:34" x14ac:dyDescent="0.2">
      <c r="A8665" t="s">
        <v>5473</v>
      </c>
      <c r="B8665" t="s">
        <v>9019</v>
      </c>
      <c r="C8665" s="1">
        <v>42.98</v>
      </c>
      <c r="D8665" s="5">
        <v>45416</v>
      </c>
      <c r="E8665" t="s">
        <v>15</v>
      </c>
      <c r="F8665" t="s">
        <v>918</v>
      </c>
      <c r="G8665" s="36" t="s">
        <v>9020</v>
      </c>
      <c r="H8665" s="1">
        <v>34.99</v>
      </c>
      <c r="I8665" t="s">
        <v>18</v>
      </c>
      <c r="J8665" s="1" t="s">
        <v>9021</v>
      </c>
      <c r="K8665" s="1">
        <v>7.9899999999999949</v>
      </c>
      <c r="L8665" t="s">
        <v>15</v>
      </c>
      <c r="M8665" s="1" t="s">
        <v>9022</v>
      </c>
      <c r="P8665" s="1"/>
      <c r="S8665" s="1"/>
      <c r="V8665" s="1"/>
      <c r="Y8665" s="1"/>
      <c r="AC8665" s="5">
        <v>45440</v>
      </c>
      <c r="AD8665" t="s">
        <v>14717</v>
      </c>
      <c r="AE8665" t="s">
        <v>475</v>
      </c>
      <c r="AF8665">
        <f>MONTH(Table1[[#This Row],[Date Sent]])</f>
        <v>5</v>
      </c>
      <c r="AG8665">
        <f>YEAR(Table1[[#This Row],[Date Sent]])</f>
        <v>2024</v>
      </c>
      <c r="AH8665"/>
    </row>
    <row r="8666" spans="1:34" x14ac:dyDescent="0.2">
      <c r="A8666" t="s">
        <v>5473</v>
      </c>
      <c r="B8666" t="s">
        <v>9019</v>
      </c>
      <c r="C8666" s="1">
        <v>96.28</v>
      </c>
      <c r="D8666" s="5">
        <v>45416</v>
      </c>
      <c r="E8666" t="s">
        <v>25</v>
      </c>
      <c r="F8666" t="s">
        <v>17</v>
      </c>
      <c r="G8666" s="36" t="s">
        <v>5643</v>
      </c>
      <c r="H8666" s="1"/>
      <c r="J8666" s="1"/>
      <c r="M8666" s="1"/>
      <c r="P8666" s="1"/>
      <c r="S8666" s="1"/>
      <c r="V8666" s="1"/>
      <c r="Y8666" s="1"/>
      <c r="AC8666" s="5">
        <v>45440</v>
      </c>
      <c r="AD8666" t="s">
        <v>14717</v>
      </c>
      <c r="AE8666" t="s">
        <v>475</v>
      </c>
      <c r="AF8666">
        <f>MONTH(Table1[[#This Row],[Date Sent]])</f>
        <v>5</v>
      </c>
      <c r="AG8666">
        <f>YEAR(Table1[[#This Row],[Date Sent]])</f>
        <v>2024</v>
      </c>
      <c r="AH8666"/>
    </row>
    <row r="8667" spans="1:34" x14ac:dyDescent="0.2">
      <c r="A8667" t="s">
        <v>5473</v>
      </c>
      <c r="B8667" t="s">
        <v>9019</v>
      </c>
      <c r="C8667" s="1">
        <v>356</v>
      </c>
      <c r="D8667" s="5">
        <v>45419</v>
      </c>
      <c r="E8667" t="s">
        <v>34</v>
      </c>
      <c r="F8667" t="s">
        <v>26</v>
      </c>
      <c r="G8667" s="36" t="s">
        <v>9023</v>
      </c>
      <c r="H8667" s="1"/>
      <c r="J8667" s="1"/>
      <c r="M8667" s="1"/>
      <c r="P8667" s="1"/>
      <c r="S8667" s="1"/>
      <c r="V8667" s="1"/>
      <c r="Y8667" s="1"/>
      <c r="AC8667" s="5">
        <v>45440</v>
      </c>
      <c r="AD8667" t="s">
        <v>14717</v>
      </c>
      <c r="AE8667" t="s">
        <v>475</v>
      </c>
      <c r="AF8667">
        <f>MONTH(Table1[[#This Row],[Date Sent]])</f>
        <v>5</v>
      </c>
      <c r="AG8667">
        <f>YEAR(Table1[[#This Row],[Date Sent]])</f>
        <v>2024</v>
      </c>
      <c r="AH8667"/>
    </row>
    <row r="8668" spans="1:34" x14ac:dyDescent="0.2">
      <c r="A8668" t="s">
        <v>645</v>
      </c>
      <c r="B8668" t="s">
        <v>9024</v>
      </c>
      <c r="C8668" s="1">
        <v>239.17</v>
      </c>
      <c r="D8668" s="5">
        <v>45401</v>
      </c>
      <c r="E8668" t="s">
        <v>17</v>
      </c>
      <c r="F8668" t="s">
        <v>918</v>
      </c>
      <c r="G8668" s="36" t="s">
        <v>9025</v>
      </c>
      <c r="H8668" s="1">
        <v>210.04</v>
      </c>
      <c r="I8668" t="s">
        <v>17</v>
      </c>
      <c r="J8668" s="1" t="s">
        <v>9026</v>
      </c>
      <c r="K8668" s="1">
        <v>13.06</v>
      </c>
      <c r="L8668" t="s">
        <v>33</v>
      </c>
      <c r="M8668" s="1" t="s">
        <v>9027</v>
      </c>
      <c r="N8668" s="1">
        <v>16.069999999999993</v>
      </c>
      <c r="O8668" t="s">
        <v>15</v>
      </c>
      <c r="P8668" s="1" t="s">
        <v>9028</v>
      </c>
      <c r="S8668" s="1"/>
      <c r="V8668" s="1"/>
      <c r="Y8668" s="1"/>
      <c r="AC8668" s="5">
        <v>45440</v>
      </c>
      <c r="AD8668" t="s">
        <v>14590</v>
      </c>
      <c r="AE8668" t="s">
        <v>475</v>
      </c>
      <c r="AF8668">
        <f>MONTH(Table1[[#This Row],[Date Sent]])</f>
        <v>5</v>
      </c>
      <c r="AG8668">
        <f>YEAR(Table1[[#This Row],[Date Sent]])</f>
        <v>2024</v>
      </c>
      <c r="AH8668"/>
    </row>
    <row r="8669" spans="1:34" x14ac:dyDescent="0.2">
      <c r="A8669" t="s">
        <v>645</v>
      </c>
      <c r="B8669" t="s">
        <v>9024</v>
      </c>
      <c r="C8669" s="1">
        <v>9.2100000000000009</v>
      </c>
      <c r="D8669" s="5">
        <v>45405</v>
      </c>
      <c r="E8669" t="s">
        <v>33</v>
      </c>
      <c r="F8669" t="s">
        <v>15</v>
      </c>
      <c r="G8669" s="36" t="s">
        <v>9029</v>
      </c>
      <c r="H8669" s="1"/>
      <c r="J8669" s="1"/>
      <c r="M8669" s="1"/>
      <c r="P8669" s="1"/>
      <c r="S8669" s="1"/>
      <c r="V8669" s="1"/>
      <c r="Y8669" s="1"/>
      <c r="AC8669" s="5">
        <v>45440</v>
      </c>
      <c r="AD8669" t="s">
        <v>14590</v>
      </c>
      <c r="AE8669" t="s">
        <v>475</v>
      </c>
      <c r="AF8669">
        <f>MONTH(Table1[[#This Row],[Date Sent]])</f>
        <v>5</v>
      </c>
      <c r="AG8669">
        <f>YEAR(Table1[[#This Row],[Date Sent]])</f>
        <v>2024</v>
      </c>
      <c r="AH8669"/>
    </row>
    <row r="8670" spans="1:34" x14ac:dyDescent="0.2">
      <c r="A8670" t="s">
        <v>645</v>
      </c>
      <c r="B8670" t="s">
        <v>9024</v>
      </c>
      <c r="C8670" s="1">
        <v>263.37</v>
      </c>
      <c r="D8670" s="5">
        <v>45409</v>
      </c>
      <c r="E8670" t="s">
        <v>33</v>
      </c>
      <c r="F8670" t="s">
        <v>17</v>
      </c>
      <c r="G8670" s="36" t="s">
        <v>5643</v>
      </c>
      <c r="H8670" s="1"/>
      <c r="J8670" s="1"/>
      <c r="M8670" s="1"/>
      <c r="P8670" s="1"/>
      <c r="S8670" s="1"/>
      <c r="V8670" s="1"/>
      <c r="Y8670" s="1"/>
      <c r="AC8670" s="5">
        <v>45440</v>
      </c>
      <c r="AD8670" t="s">
        <v>14590</v>
      </c>
      <c r="AE8670" t="s">
        <v>475</v>
      </c>
      <c r="AF8670">
        <f>MONTH(Table1[[#This Row],[Date Sent]])</f>
        <v>5</v>
      </c>
      <c r="AG8670">
        <f>YEAR(Table1[[#This Row],[Date Sent]])</f>
        <v>2024</v>
      </c>
      <c r="AH8670"/>
    </row>
    <row r="8671" spans="1:34" x14ac:dyDescent="0.2">
      <c r="A8671" t="s">
        <v>645</v>
      </c>
      <c r="B8671" t="s">
        <v>9024</v>
      </c>
      <c r="C8671" s="1">
        <v>2.2599999999999998</v>
      </c>
      <c r="D8671" s="5">
        <v>45411</v>
      </c>
      <c r="E8671" t="s">
        <v>33</v>
      </c>
      <c r="F8671" t="s">
        <v>39</v>
      </c>
      <c r="G8671" s="36" t="s">
        <v>1550</v>
      </c>
      <c r="H8671" s="1"/>
      <c r="J8671" s="1"/>
      <c r="M8671" s="1"/>
      <c r="P8671" s="1"/>
      <c r="S8671" s="1"/>
      <c r="V8671" s="1"/>
      <c r="Y8671" s="1"/>
      <c r="AC8671" s="5">
        <v>45440</v>
      </c>
      <c r="AD8671" t="s">
        <v>14590</v>
      </c>
      <c r="AE8671" t="s">
        <v>475</v>
      </c>
      <c r="AF8671">
        <f>MONTH(Table1[[#This Row],[Date Sent]])</f>
        <v>5</v>
      </c>
      <c r="AG8671">
        <f>YEAR(Table1[[#This Row],[Date Sent]])</f>
        <v>2024</v>
      </c>
      <c r="AH8671"/>
    </row>
    <row r="8672" spans="1:34" x14ac:dyDescent="0.2">
      <c r="A8672" t="s">
        <v>645</v>
      </c>
      <c r="B8672" t="s">
        <v>9024</v>
      </c>
      <c r="C8672" s="1">
        <v>2.84</v>
      </c>
      <c r="D8672" s="5">
        <v>45412</v>
      </c>
      <c r="E8672" t="s">
        <v>33</v>
      </c>
      <c r="F8672" t="s">
        <v>39</v>
      </c>
      <c r="G8672" s="36" t="s">
        <v>1550</v>
      </c>
      <c r="H8672" s="1"/>
      <c r="J8672" s="1"/>
      <c r="M8672" s="1"/>
      <c r="P8672" s="1"/>
      <c r="S8672" s="1"/>
      <c r="V8672" s="1"/>
      <c r="Y8672" s="1"/>
      <c r="AC8672" s="5">
        <v>45440</v>
      </c>
      <c r="AD8672" t="s">
        <v>14590</v>
      </c>
      <c r="AE8672" t="s">
        <v>475</v>
      </c>
      <c r="AF8672">
        <f>MONTH(Table1[[#This Row],[Date Sent]])</f>
        <v>5</v>
      </c>
      <c r="AG8672">
        <f>YEAR(Table1[[#This Row],[Date Sent]])</f>
        <v>2024</v>
      </c>
      <c r="AH8672"/>
    </row>
    <row r="8673" spans="1:34" x14ac:dyDescent="0.2">
      <c r="A8673" t="s">
        <v>645</v>
      </c>
      <c r="B8673" t="s">
        <v>9024</v>
      </c>
      <c r="C8673" s="1">
        <v>406.01</v>
      </c>
      <c r="D8673" s="5">
        <v>45414</v>
      </c>
      <c r="E8673" t="s">
        <v>25</v>
      </c>
      <c r="F8673" t="s">
        <v>17</v>
      </c>
      <c r="G8673" s="36" t="s">
        <v>7952</v>
      </c>
      <c r="H8673" s="1"/>
      <c r="J8673" s="1"/>
      <c r="M8673" s="1"/>
      <c r="P8673" s="1"/>
      <c r="S8673" s="1"/>
      <c r="V8673" s="1"/>
      <c r="Y8673" s="1"/>
      <c r="AC8673" s="5">
        <v>45440</v>
      </c>
      <c r="AD8673" t="s">
        <v>14590</v>
      </c>
      <c r="AE8673" t="s">
        <v>475</v>
      </c>
      <c r="AF8673">
        <f>MONTH(Table1[[#This Row],[Date Sent]])</f>
        <v>5</v>
      </c>
      <c r="AG8673">
        <f>YEAR(Table1[[#This Row],[Date Sent]])</f>
        <v>2024</v>
      </c>
      <c r="AH8673"/>
    </row>
    <row r="8674" spans="1:34" x14ac:dyDescent="0.2">
      <c r="A8674" t="s">
        <v>645</v>
      </c>
      <c r="B8674" t="s">
        <v>9024</v>
      </c>
      <c r="C8674" s="1">
        <v>4.26</v>
      </c>
      <c r="D8674" s="5">
        <v>45415</v>
      </c>
      <c r="E8674" t="s">
        <v>33</v>
      </c>
      <c r="F8674" t="s">
        <v>39</v>
      </c>
      <c r="G8674" s="36" t="s">
        <v>1613</v>
      </c>
      <c r="H8674" s="1"/>
      <c r="J8674" s="1"/>
      <c r="M8674" s="1"/>
      <c r="P8674" s="1"/>
      <c r="S8674" s="1"/>
      <c r="V8674" s="1"/>
      <c r="Y8674" s="1"/>
      <c r="AC8674" s="5">
        <v>45440</v>
      </c>
      <c r="AD8674" t="s">
        <v>14590</v>
      </c>
      <c r="AE8674" t="s">
        <v>475</v>
      </c>
      <c r="AF8674">
        <f>MONTH(Table1[[#This Row],[Date Sent]])</f>
        <v>5</v>
      </c>
      <c r="AG8674">
        <f>YEAR(Table1[[#This Row],[Date Sent]])</f>
        <v>2024</v>
      </c>
      <c r="AH8674"/>
    </row>
    <row r="8675" spans="1:34" x14ac:dyDescent="0.2">
      <c r="A8675" t="s">
        <v>645</v>
      </c>
      <c r="B8675" t="s">
        <v>9024</v>
      </c>
      <c r="C8675" s="1">
        <v>276.37</v>
      </c>
      <c r="D8675" s="5">
        <v>45416</v>
      </c>
      <c r="E8675" t="s">
        <v>17</v>
      </c>
      <c r="F8675" t="s">
        <v>39</v>
      </c>
      <c r="G8675" s="36" t="s">
        <v>4016</v>
      </c>
      <c r="H8675" s="1"/>
      <c r="J8675" s="1"/>
      <c r="M8675" s="1"/>
      <c r="P8675" s="1"/>
      <c r="S8675" s="1"/>
      <c r="V8675" s="1"/>
      <c r="Y8675" s="1"/>
      <c r="AC8675" s="5">
        <v>45440</v>
      </c>
      <c r="AD8675" t="s">
        <v>14590</v>
      </c>
      <c r="AE8675" t="s">
        <v>475</v>
      </c>
      <c r="AF8675">
        <f>MONTH(Table1[[#This Row],[Date Sent]])</f>
        <v>5</v>
      </c>
      <c r="AG8675">
        <f>YEAR(Table1[[#This Row],[Date Sent]])</f>
        <v>2024</v>
      </c>
      <c r="AH8675"/>
    </row>
    <row r="8676" spans="1:34" x14ac:dyDescent="0.2">
      <c r="A8676" t="s">
        <v>645</v>
      </c>
      <c r="B8676" t="s">
        <v>9024</v>
      </c>
      <c r="C8676" s="1">
        <v>4.58</v>
      </c>
      <c r="D8676" s="5">
        <v>45417</v>
      </c>
      <c r="E8676" t="s">
        <v>33</v>
      </c>
      <c r="F8676" t="s">
        <v>3052</v>
      </c>
      <c r="G8676" s="36" t="s">
        <v>9030</v>
      </c>
      <c r="H8676" s="1"/>
      <c r="J8676" s="1"/>
      <c r="M8676" s="1"/>
      <c r="P8676" s="1"/>
      <c r="S8676" s="1"/>
      <c r="V8676" s="1"/>
      <c r="Y8676" s="1"/>
      <c r="AC8676" s="5">
        <v>45440</v>
      </c>
      <c r="AD8676" t="s">
        <v>14590</v>
      </c>
      <c r="AE8676" t="s">
        <v>475</v>
      </c>
      <c r="AF8676">
        <f>MONTH(Table1[[#This Row],[Date Sent]])</f>
        <v>5</v>
      </c>
      <c r="AG8676">
        <f>YEAR(Table1[[#This Row],[Date Sent]])</f>
        <v>2024</v>
      </c>
      <c r="AH8676"/>
    </row>
    <row r="8677" spans="1:34" x14ac:dyDescent="0.2">
      <c r="A8677" t="s">
        <v>645</v>
      </c>
      <c r="B8677" t="s">
        <v>9024</v>
      </c>
      <c r="C8677" s="1">
        <v>6.59</v>
      </c>
      <c r="D8677" s="5">
        <v>45417</v>
      </c>
      <c r="E8677" t="s">
        <v>33</v>
      </c>
      <c r="F8677" t="s">
        <v>15</v>
      </c>
      <c r="G8677" s="36" t="s">
        <v>6141</v>
      </c>
      <c r="H8677" s="1"/>
      <c r="J8677" s="1"/>
      <c r="M8677" s="1"/>
      <c r="P8677" s="1"/>
      <c r="S8677" s="1"/>
      <c r="V8677" s="1"/>
      <c r="Y8677" s="1"/>
      <c r="AC8677" s="5">
        <v>45440</v>
      </c>
      <c r="AD8677" t="s">
        <v>14590</v>
      </c>
      <c r="AE8677" t="s">
        <v>475</v>
      </c>
      <c r="AF8677">
        <f>MONTH(Table1[[#This Row],[Date Sent]])</f>
        <v>5</v>
      </c>
      <c r="AG8677">
        <f>YEAR(Table1[[#This Row],[Date Sent]])</f>
        <v>2024</v>
      </c>
      <c r="AH8677"/>
    </row>
    <row r="8678" spans="1:34" x14ac:dyDescent="0.2">
      <c r="A8678" t="s">
        <v>645</v>
      </c>
      <c r="B8678" t="s">
        <v>9024</v>
      </c>
      <c r="C8678" s="1">
        <v>97.59</v>
      </c>
      <c r="D8678" s="5">
        <v>45419</v>
      </c>
      <c r="E8678" t="s">
        <v>25</v>
      </c>
      <c r="F8678" t="s">
        <v>17</v>
      </c>
      <c r="G8678" s="36" t="s">
        <v>7952</v>
      </c>
      <c r="H8678" s="1"/>
      <c r="J8678" s="1"/>
      <c r="M8678" s="1"/>
      <c r="P8678" s="1"/>
      <c r="S8678" s="1"/>
      <c r="V8678" s="1"/>
      <c r="Y8678" s="1"/>
      <c r="AC8678" s="5">
        <v>45440</v>
      </c>
      <c r="AD8678" t="s">
        <v>14590</v>
      </c>
      <c r="AE8678" t="s">
        <v>475</v>
      </c>
      <c r="AF8678">
        <f>MONTH(Table1[[#This Row],[Date Sent]])</f>
        <v>5</v>
      </c>
      <c r="AG8678">
        <f>YEAR(Table1[[#This Row],[Date Sent]])</f>
        <v>2024</v>
      </c>
      <c r="AH8678"/>
    </row>
    <row r="8679" spans="1:34" x14ac:dyDescent="0.2">
      <c r="A8679" t="s">
        <v>645</v>
      </c>
      <c r="B8679" t="s">
        <v>9024</v>
      </c>
      <c r="C8679" s="1">
        <v>28.6</v>
      </c>
      <c r="D8679" s="5">
        <v>45421</v>
      </c>
      <c r="E8679" t="s">
        <v>12</v>
      </c>
      <c r="F8679" t="s">
        <v>15</v>
      </c>
      <c r="G8679" s="36" t="s">
        <v>1158</v>
      </c>
      <c r="H8679" s="1"/>
      <c r="J8679" s="1"/>
      <c r="M8679" s="1"/>
      <c r="P8679" s="1"/>
      <c r="S8679" s="1"/>
      <c r="V8679" s="1"/>
      <c r="Y8679" s="1"/>
      <c r="AC8679" s="5">
        <v>45440</v>
      </c>
      <c r="AD8679" t="s">
        <v>14590</v>
      </c>
      <c r="AE8679" t="s">
        <v>475</v>
      </c>
      <c r="AF8679">
        <f>MONTH(Table1[[#This Row],[Date Sent]])</f>
        <v>5</v>
      </c>
      <c r="AG8679">
        <f>YEAR(Table1[[#This Row],[Date Sent]])</f>
        <v>2024</v>
      </c>
      <c r="AH8679"/>
    </row>
    <row r="8680" spans="1:34" x14ac:dyDescent="0.2">
      <c r="A8680" t="s">
        <v>645</v>
      </c>
      <c r="B8680" t="s">
        <v>9024</v>
      </c>
      <c r="C8680" s="1">
        <v>33.33</v>
      </c>
      <c r="D8680" s="5">
        <v>45423</v>
      </c>
      <c r="E8680" t="s">
        <v>33</v>
      </c>
      <c r="F8680" t="s">
        <v>39</v>
      </c>
      <c r="G8680" s="36" t="s">
        <v>9031</v>
      </c>
      <c r="H8680" s="1"/>
      <c r="J8680" s="1"/>
      <c r="M8680" s="1"/>
      <c r="P8680" s="1"/>
      <c r="S8680" s="1"/>
      <c r="V8680" s="1"/>
      <c r="Y8680" s="1"/>
      <c r="AC8680" s="5">
        <v>45440</v>
      </c>
      <c r="AD8680" t="s">
        <v>14590</v>
      </c>
      <c r="AE8680" t="s">
        <v>475</v>
      </c>
      <c r="AF8680">
        <f>MONTH(Table1[[#This Row],[Date Sent]])</f>
        <v>5</v>
      </c>
      <c r="AG8680">
        <f>YEAR(Table1[[#This Row],[Date Sent]])</f>
        <v>2024</v>
      </c>
      <c r="AH8680"/>
    </row>
    <row r="8681" spans="1:34" x14ac:dyDescent="0.2">
      <c r="A8681" t="s">
        <v>645</v>
      </c>
      <c r="B8681" t="s">
        <v>9024</v>
      </c>
      <c r="C8681" s="1">
        <v>251.33</v>
      </c>
      <c r="D8681" s="5">
        <v>45426</v>
      </c>
      <c r="E8681" t="s">
        <v>25</v>
      </c>
      <c r="F8681" t="s">
        <v>17</v>
      </c>
      <c r="G8681" s="36" t="s">
        <v>7952</v>
      </c>
      <c r="H8681" s="1"/>
      <c r="J8681" s="1"/>
      <c r="M8681" s="1"/>
      <c r="P8681" s="1"/>
      <c r="S8681" s="1"/>
      <c r="V8681" s="1"/>
      <c r="Y8681" s="1"/>
      <c r="AC8681" s="5">
        <v>45440</v>
      </c>
      <c r="AD8681" t="s">
        <v>14590</v>
      </c>
      <c r="AE8681" t="s">
        <v>475</v>
      </c>
      <c r="AF8681">
        <f>MONTH(Table1[[#This Row],[Date Sent]])</f>
        <v>5</v>
      </c>
      <c r="AG8681">
        <f>YEAR(Table1[[#This Row],[Date Sent]])</f>
        <v>2024</v>
      </c>
      <c r="AH8681"/>
    </row>
    <row r="8682" spans="1:34" x14ac:dyDescent="0.2">
      <c r="A8682" t="s">
        <v>645</v>
      </c>
      <c r="B8682" t="s">
        <v>9024</v>
      </c>
      <c r="C8682" s="1">
        <v>487.74</v>
      </c>
      <c r="D8682" s="5">
        <v>45427</v>
      </c>
      <c r="E8682" t="s">
        <v>17</v>
      </c>
      <c r="F8682" t="s">
        <v>918</v>
      </c>
      <c r="G8682" s="36" t="s">
        <v>9032</v>
      </c>
      <c r="H8682" s="1">
        <v>359.98</v>
      </c>
      <c r="I8682" t="s">
        <v>17</v>
      </c>
      <c r="J8682" s="1" t="s">
        <v>5643</v>
      </c>
      <c r="K8682" s="1">
        <v>18.989999999999998</v>
      </c>
      <c r="L8682" t="s">
        <v>16</v>
      </c>
      <c r="M8682" s="1" t="s">
        <v>1057</v>
      </c>
      <c r="N8682" s="1">
        <v>47.46</v>
      </c>
      <c r="O8682" t="s">
        <v>33</v>
      </c>
      <c r="P8682" s="1" t="s">
        <v>2109</v>
      </c>
      <c r="Q8682" s="1">
        <v>61.31</v>
      </c>
      <c r="R8682" t="s">
        <v>10</v>
      </c>
      <c r="S8682" s="1" t="s">
        <v>9033</v>
      </c>
      <c r="V8682" s="1"/>
      <c r="Y8682" s="1"/>
      <c r="AC8682" s="5">
        <v>45440</v>
      </c>
      <c r="AD8682" t="s">
        <v>14590</v>
      </c>
      <c r="AE8682" t="s">
        <v>475</v>
      </c>
      <c r="AF8682">
        <f>MONTH(Table1[[#This Row],[Date Sent]])</f>
        <v>5</v>
      </c>
      <c r="AG8682">
        <f>YEAR(Table1[[#This Row],[Date Sent]])</f>
        <v>2024</v>
      </c>
      <c r="AH8682"/>
    </row>
    <row r="8683" spans="1:34" x14ac:dyDescent="0.2">
      <c r="A8683" t="s">
        <v>451</v>
      </c>
      <c r="B8683" t="s">
        <v>9034</v>
      </c>
      <c r="C8683" s="1">
        <v>42.99</v>
      </c>
      <c r="D8683" s="5">
        <v>45377</v>
      </c>
      <c r="E8683" t="s">
        <v>6</v>
      </c>
      <c r="F8683" t="s">
        <v>24</v>
      </c>
      <c r="G8683" s="36" t="s">
        <v>9035</v>
      </c>
      <c r="H8683" s="1"/>
      <c r="J8683" s="1"/>
      <c r="M8683" s="1"/>
      <c r="P8683" s="1"/>
      <c r="S8683" s="1"/>
      <c r="V8683" s="1"/>
      <c r="Y8683" s="1"/>
      <c r="AC8683" s="5">
        <v>45440</v>
      </c>
      <c r="AD8683" t="s">
        <v>14681</v>
      </c>
      <c r="AE8683" t="s">
        <v>475</v>
      </c>
      <c r="AF8683">
        <f>MONTH(Table1[[#This Row],[Date Sent]])</f>
        <v>5</v>
      </c>
      <c r="AG8683">
        <f>YEAR(Table1[[#This Row],[Date Sent]])</f>
        <v>2024</v>
      </c>
      <c r="AH8683"/>
    </row>
    <row r="8684" spans="1:34" x14ac:dyDescent="0.2">
      <c r="A8684" t="s">
        <v>451</v>
      </c>
      <c r="B8684" t="s">
        <v>9034</v>
      </c>
      <c r="C8684" s="1">
        <v>7.38</v>
      </c>
      <c r="D8684" s="5">
        <v>45401</v>
      </c>
      <c r="E8684" t="s">
        <v>13</v>
      </c>
      <c r="F8684" t="s">
        <v>33</v>
      </c>
      <c r="G8684" s="36" t="s">
        <v>9036</v>
      </c>
      <c r="H8684" s="1"/>
      <c r="J8684" s="1"/>
      <c r="M8684" s="1"/>
      <c r="P8684" s="1"/>
      <c r="S8684" s="1"/>
      <c r="V8684" s="1"/>
      <c r="Y8684" s="1"/>
      <c r="AC8684" s="5">
        <v>45440</v>
      </c>
      <c r="AD8684" t="s">
        <v>14681</v>
      </c>
      <c r="AE8684" t="s">
        <v>475</v>
      </c>
      <c r="AF8684">
        <f>MONTH(Table1[[#This Row],[Date Sent]])</f>
        <v>5</v>
      </c>
      <c r="AG8684">
        <f>YEAR(Table1[[#This Row],[Date Sent]])</f>
        <v>2024</v>
      </c>
      <c r="AH8684"/>
    </row>
    <row r="8685" spans="1:34" x14ac:dyDescent="0.2">
      <c r="A8685" t="s">
        <v>229</v>
      </c>
      <c r="B8685" t="s">
        <v>9037</v>
      </c>
      <c r="C8685" s="1">
        <v>82.08</v>
      </c>
      <c r="D8685" s="5">
        <v>45401</v>
      </c>
      <c r="E8685" t="s">
        <v>21</v>
      </c>
      <c r="F8685" t="s">
        <v>33</v>
      </c>
      <c r="G8685" s="36" t="s">
        <v>9038</v>
      </c>
      <c r="H8685" s="1"/>
      <c r="J8685" s="1"/>
      <c r="M8685" s="1"/>
      <c r="P8685" s="1"/>
      <c r="S8685" s="1"/>
      <c r="V8685" s="1"/>
      <c r="Y8685" s="1"/>
      <c r="AC8685" s="5">
        <v>45440</v>
      </c>
      <c r="AD8685" t="s">
        <v>14594</v>
      </c>
      <c r="AE8685" t="s">
        <v>156</v>
      </c>
      <c r="AF8685">
        <f>MONTH(Table1[[#This Row],[Date Sent]])</f>
        <v>5</v>
      </c>
      <c r="AG8685">
        <f>YEAR(Table1[[#This Row],[Date Sent]])</f>
        <v>2024</v>
      </c>
      <c r="AH8685"/>
    </row>
    <row r="8686" spans="1:34" x14ac:dyDescent="0.2">
      <c r="A8686" t="s">
        <v>229</v>
      </c>
      <c r="B8686" t="s">
        <v>9037</v>
      </c>
      <c r="C8686" s="1">
        <v>32.83</v>
      </c>
      <c r="D8686" s="5">
        <v>45401</v>
      </c>
      <c r="E8686" t="s">
        <v>21</v>
      </c>
      <c r="F8686" t="s">
        <v>17</v>
      </c>
      <c r="G8686" s="36" t="s">
        <v>9039</v>
      </c>
      <c r="H8686" s="1"/>
      <c r="J8686" s="1"/>
      <c r="M8686" s="1"/>
      <c r="P8686" s="1"/>
      <c r="S8686" s="1"/>
      <c r="V8686" s="1"/>
      <c r="Y8686" s="1"/>
      <c r="AC8686" s="5">
        <v>45440</v>
      </c>
      <c r="AD8686" t="s">
        <v>14594</v>
      </c>
      <c r="AE8686" t="s">
        <v>156</v>
      </c>
      <c r="AF8686">
        <f>MONTH(Table1[[#This Row],[Date Sent]])</f>
        <v>5</v>
      </c>
      <c r="AG8686">
        <f>YEAR(Table1[[#This Row],[Date Sent]])</f>
        <v>2024</v>
      </c>
      <c r="AH8686"/>
    </row>
    <row r="8687" spans="1:34" x14ac:dyDescent="0.2">
      <c r="A8687" t="s">
        <v>229</v>
      </c>
      <c r="B8687" t="s">
        <v>9037</v>
      </c>
      <c r="C8687" s="1">
        <v>82.11</v>
      </c>
      <c r="D8687" s="5">
        <v>45404</v>
      </c>
      <c r="E8687" t="s">
        <v>21</v>
      </c>
      <c r="F8687" t="s">
        <v>33</v>
      </c>
      <c r="G8687" s="36" t="s">
        <v>4113</v>
      </c>
      <c r="H8687" s="1"/>
      <c r="J8687" s="1"/>
      <c r="M8687" s="1"/>
      <c r="P8687" s="1"/>
      <c r="S8687" s="1"/>
      <c r="V8687" s="1"/>
      <c r="Y8687" s="1"/>
      <c r="AC8687" s="5">
        <v>45440</v>
      </c>
      <c r="AD8687" t="s">
        <v>14594</v>
      </c>
      <c r="AE8687" t="s">
        <v>156</v>
      </c>
      <c r="AF8687">
        <f>MONTH(Table1[[#This Row],[Date Sent]])</f>
        <v>5</v>
      </c>
      <c r="AG8687">
        <f>YEAR(Table1[[#This Row],[Date Sent]])</f>
        <v>2024</v>
      </c>
      <c r="AH8687"/>
    </row>
    <row r="8688" spans="1:34" x14ac:dyDescent="0.2">
      <c r="A8688" t="s">
        <v>229</v>
      </c>
      <c r="B8688" t="s">
        <v>9037</v>
      </c>
      <c r="C8688" s="1">
        <v>97.87</v>
      </c>
      <c r="D8688" s="5">
        <v>45405</v>
      </c>
      <c r="E8688" t="s">
        <v>21</v>
      </c>
      <c r="F8688" t="s">
        <v>33</v>
      </c>
      <c r="G8688" s="36" t="s">
        <v>3508</v>
      </c>
      <c r="H8688" s="1"/>
      <c r="J8688" s="1"/>
      <c r="M8688" s="1"/>
      <c r="P8688" s="1"/>
      <c r="S8688" s="1"/>
      <c r="V8688" s="1"/>
      <c r="Y8688" s="1"/>
      <c r="AC8688" s="5">
        <v>45440</v>
      </c>
      <c r="AD8688" t="s">
        <v>14594</v>
      </c>
      <c r="AE8688" t="s">
        <v>156</v>
      </c>
      <c r="AF8688">
        <f>MONTH(Table1[[#This Row],[Date Sent]])</f>
        <v>5</v>
      </c>
      <c r="AG8688">
        <f>YEAR(Table1[[#This Row],[Date Sent]])</f>
        <v>2024</v>
      </c>
      <c r="AH8688"/>
    </row>
    <row r="8689" spans="1:34" x14ac:dyDescent="0.2">
      <c r="A8689" t="s">
        <v>229</v>
      </c>
      <c r="B8689" t="s">
        <v>9037</v>
      </c>
      <c r="C8689" s="1">
        <v>43.73</v>
      </c>
      <c r="D8689" s="5">
        <v>45405</v>
      </c>
      <c r="E8689" t="s">
        <v>25</v>
      </c>
      <c r="F8689" t="s">
        <v>21</v>
      </c>
      <c r="G8689" s="36" t="s">
        <v>5080</v>
      </c>
      <c r="H8689" s="1"/>
      <c r="J8689" s="1"/>
      <c r="M8689" s="1"/>
      <c r="P8689" s="1"/>
      <c r="S8689" s="1"/>
      <c r="V8689" s="1"/>
      <c r="Y8689" s="1"/>
      <c r="AC8689" s="5">
        <v>45440</v>
      </c>
      <c r="AD8689" t="s">
        <v>14594</v>
      </c>
      <c r="AE8689" t="s">
        <v>156</v>
      </c>
      <c r="AF8689">
        <f>MONTH(Table1[[#This Row],[Date Sent]])</f>
        <v>5</v>
      </c>
      <c r="AG8689">
        <f>YEAR(Table1[[#This Row],[Date Sent]])</f>
        <v>2024</v>
      </c>
      <c r="AH8689"/>
    </row>
    <row r="8690" spans="1:34" x14ac:dyDescent="0.2">
      <c r="A8690" t="s">
        <v>229</v>
      </c>
      <c r="B8690" t="s">
        <v>9037</v>
      </c>
      <c r="C8690" s="1">
        <v>38.67</v>
      </c>
      <c r="D8690" s="5">
        <v>45410</v>
      </c>
      <c r="E8690" t="s">
        <v>21</v>
      </c>
      <c r="F8690" t="s">
        <v>18</v>
      </c>
      <c r="G8690" s="36" t="s">
        <v>9040</v>
      </c>
      <c r="H8690" s="1"/>
      <c r="J8690" s="1"/>
      <c r="M8690" s="1"/>
      <c r="P8690" s="1"/>
      <c r="S8690" s="1"/>
      <c r="V8690" s="1"/>
      <c r="Y8690" s="1"/>
      <c r="AC8690" s="5">
        <v>45440</v>
      </c>
      <c r="AD8690" t="s">
        <v>14594</v>
      </c>
      <c r="AE8690" t="s">
        <v>156</v>
      </c>
      <c r="AF8690">
        <f>MONTH(Table1[[#This Row],[Date Sent]])</f>
        <v>5</v>
      </c>
      <c r="AG8690">
        <f>YEAR(Table1[[#This Row],[Date Sent]])</f>
        <v>2024</v>
      </c>
      <c r="AH8690"/>
    </row>
    <row r="8691" spans="1:34" x14ac:dyDescent="0.2">
      <c r="A8691" t="s">
        <v>229</v>
      </c>
      <c r="B8691" t="s">
        <v>9037</v>
      </c>
      <c r="C8691" s="1">
        <v>15.64</v>
      </c>
      <c r="D8691" s="5">
        <v>45415</v>
      </c>
      <c r="E8691" t="s">
        <v>8</v>
      </c>
      <c r="F8691" t="s">
        <v>39</v>
      </c>
      <c r="G8691" s="36" t="s">
        <v>9041</v>
      </c>
      <c r="H8691" s="1"/>
      <c r="J8691" s="1"/>
      <c r="M8691" s="1"/>
      <c r="P8691" s="1"/>
      <c r="S8691" s="1"/>
      <c r="V8691" s="1"/>
      <c r="Y8691" s="1"/>
      <c r="AC8691" s="5">
        <v>45440</v>
      </c>
      <c r="AD8691" t="s">
        <v>14594</v>
      </c>
      <c r="AE8691" t="s">
        <v>156</v>
      </c>
      <c r="AF8691">
        <f>MONTH(Table1[[#This Row],[Date Sent]])</f>
        <v>5</v>
      </c>
      <c r="AG8691">
        <f>YEAR(Table1[[#This Row],[Date Sent]])</f>
        <v>2024</v>
      </c>
      <c r="AH8691"/>
    </row>
    <row r="8692" spans="1:34" x14ac:dyDescent="0.2">
      <c r="A8692" t="s">
        <v>229</v>
      </c>
      <c r="B8692" t="s">
        <v>9037</v>
      </c>
      <c r="C8692" s="1">
        <v>45.88</v>
      </c>
      <c r="D8692" s="5">
        <v>45417</v>
      </c>
      <c r="E8692" t="s">
        <v>21</v>
      </c>
      <c r="F8692" t="s">
        <v>33</v>
      </c>
      <c r="G8692" s="36" t="s">
        <v>3508</v>
      </c>
      <c r="H8692" s="1"/>
      <c r="J8692" s="1"/>
      <c r="M8692" s="1"/>
      <c r="P8692" s="1"/>
      <c r="S8692" s="1"/>
      <c r="V8692" s="1"/>
      <c r="Y8692" s="1"/>
      <c r="AC8692" s="5">
        <v>45440</v>
      </c>
      <c r="AD8692" t="s">
        <v>14594</v>
      </c>
      <c r="AE8692" t="s">
        <v>156</v>
      </c>
      <c r="AF8692">
        <f>MONTH(Table1[[#This Row],[Date Sent]])</f>
        <v>5</v>
      </c>
      <c r="AG8692">
        <f>YEAR(Table1[[#This Row],[Date Sent]])</f>
        <v>2024</v>
      </c>
      <c r="AH8692"/>
    </row>
    <row r="8693" spans="1:34" x14ac:dyDescent="0.2">
      <c r="A8693" t="s">
        <v>229</v>
      </c>
      <c r="B8693" t="s">
        <v>9037</v>
      </c>
      <c r="C8693" s="1">
        <v>37.74</v>
      </c>
      <c r="D8693" s="5">
        <v>45417</v>
      </c>
      <c r="E8693" t="s">
        <v>21</v>
      </c>
      <c r="F8693" t="s">
        <v>33</v>
      </c>
      <c r="G8693" s="36" t="s">
        <v>9042</v>
      </c>
      <c r="H8693" s="1"/>
      <c r="J8693" s="1"/>
      <c r="M8693" s="1"/>
      <c r="P8693" s="1"/>
      <c r="S8693" s="1"/>
      <c r="V8693" s="1"/>
      <c r="Y8693" s="1"/>
      <c r="AC8693" s="5">
        <v>45440</v>
      </c>
      <c r="AD8693" t="s">
        <v>14594</v>
      </c>
      <c r="AE8693" t="s">
        <v>156</v>
      </c>
      <c r="AF8693">
        <f>MONTH(Table1[[#This Row],[Date Sent]])</f>
        <v>5</v>
      </c>
      <c r="AG8693">
        <f>YEAR(Table1[[#This Row],[Date Sent]])</f>
        <v>2024</v>
      </c>
      <c r="AH8693"/>
    </row>
    <row r="8694" spans="1:34" x14ac:dyDescent="0.2">
      <c r="A8694" t="s">
        <v>229</v>
      </c>
      <c r="B8694" t="s">
        <v>9037</v>
      </c>
      <c r="C8694" s="1">
        <v>35.72</v>
      </c>
      <c r="D8694" s="5">
        <v>45419</v>
      </c>
      <c r="E8694" t="s">
        <v>8</v>
      </c>
      <c r="F8694" t="s">
        <v>39</v>
      </c>
      <c r="G8694" s="36" t="s">
        <v>9043</v>
      </c>
      <c r="H8694" s="1"/>
      <c r="J8694" s="1"/>
      <c r="M8694" s="1"/>
      <c r="P8694" s="1"/>
      <c r="S8694" s="1"/>
      <c r="V8694" s="1"/>
      <c r="Y8694" s="1"/>
      <c r="AC8694" s="5">
        <v>45440</v>
      </c>
      <c r="AD8694" t="s">
        <v>14594</v>
      </c>
      <c r="AE8694" t="s">
        <v>156</v>
      </c>
      <c r="AF8694">
        <f>MONTH(Table1[[#This Row],[Date Sent]])</f>
        <v>5</v>
      </c>
      <c r="AG8694">
        <f>YEAR(Table1[[#This Row],[Date Sent]])</f>
        <v>2024</v>
      </c>
      <c r="AH8694"/>
    </row>
    <row r="8695" spans="1:34" x14ac:dyDescent="0.2">
      <c r="A8695" t="s">
        <v>229</v>
      </c>
      <c r="B8695" t="s">
        <v>9037</v>
      </c>
      <c r="C8695" s="1">
        <v>72.040000000000006</v>
      </c>
      <c r="D8695" s="5">
        <v>45420</v>
      </c>
      <c r="E8695" t="s">
        <v>21</v>
      </c>
      <c r="F8695" t="s">
        <v>15</v>
      </c>
      <c r="G8695" s="36" t="s">
        <v>9044</v>
      </c>
      <c r="H8695" s="1"/>
      <c r="J8695" s="1"/>
      <c r="M8695" s="1"/>
      <c r="P8695" s="1"/>
      <c r="S8695" s="1"/>
      <c r="V8695" s="1"/>
      <c r="Y8695" s="1"/>
      <c r="AC8695" s="5">
        <v>45440</v>
      </c>
      <c r="AD8695" t="s">
        <v>14594</v>
      </c>
      <c r="AE8695" t="s">
        <v>156</v>
      </c>
      <c r="AF8695">
        <f>MONTH(Table1[[#This Row],[Date Sent]])</f>
        <v>5</v>
      </c>
      <c r="AG8695">
        <f>YEAR(Table1[[#This Row],[Date Sent]])</f>
        <v>2024</v>
      </c>
      <c r="AH8695"/>
    </row>
    <row r="8696" spans="1:34" x14ac:dyDescent="0.2">
      <c r="A8696" t="s">
        <v>229</v>
      </c>
      <c r="B8696" t="s">
        <v>9037</v>
      </c>
      <c r="C8696" s="1">
        <v>55.76</v>
      </c>
      <c r="D8696" s="5">
        <v>45420</v>
      </c>
      <c r="E8696" t="s">
        <v>21</v>
      </c>
      <c r="F8696" t="s">
        <v>33</v>
      </c>
      <c r="G8696" s="36" t="s">
        <v>9045</v>
      </c>
      <c r="H8696" s="1"/>
      <c r="J8696" s="1"/>
      <c r="M8696" s="1"/>
      <c r="P8696" s="1"/>
      <c r="S8696" s="1"/>
      <c r="V8696" s="1"/>
      <c r="Y8696" s="1"/>
      <c r="AC8696" s="5">
        <v>45440</v>
      </c>
      <c r="AD8696" t="s">
        <v>14594</v>
      </c>
      <c r="AE8696" t="s">
        <v>156</v>
      </c>
      <c r="AF8696">
        <f>MONTH(Table1[[#This Row],[Date Sent]])</f>
        <v>5</v>
      </c>
      <c r="AG8696">
        <f>YEAR(Table1[[#This Row],[Date Sent]])</f>
        <v>2024</v>
      </c>
      <c r="AH8696"/>
    </row>
    <row r="8697" spans="1:34" x14ac:dyDescent="0.2">
      <c r="A8697" t="s">
        <v>229</v>
      </c>
      <c r="B8697" t="s">
        <v>9037</v>
      </c>
      <c r="C8697" s="1">
        <v>28.1</v>
      </c>
      <c r="D8697" s="5">
        <v>45421</v>
      </c>
      <c r="E8697" t="s">
        <v>21</v>
      </c>
      <c r="F8697" t="s">
        <v>15</v>
      </c>
      <c r="G8697" s="36" t="s">
        <v>9046</v>
      </c>
      <c r="H8697" s="1"/>
      <c r="J8697" s="1"/>
      <c r="M8697" s="1"/>
      <c r="P8697" s="1"/>
      <c r="S8697" s="1"/>
      <c r="V8697" s="1"/>
      <c r="Y8697" s="1"/>
      <c r="AC8697" s="5">
        <v>45440</v>
      </c>
      <c r="AD8697" t="s">
        <v>14594</v>
      </c>
      <c r="AE8697" t="s">
        <v>156</v>
      </c>
      <c r="AF8697">
        <f>MONTH(Table1[[#This Row],[Date Sent]])</f>
        <v>5</v>
      </c>
      <c r="AG8697">
        <f>YEAR(Table1[[#This Row],[Date Sent]])</f>
        <v>2024</v>
      </c>
      <c r="AH8697"/>
    </row>
    <row r="8698" spans="1:34" x14ac:dyDescent="0.2">
      <c r="A8698" t="s">
        <v>229</v>
      </c>
      <c r="B8698" t="s">
        <v>9037</v>
      </c>
      <c r="C8698" s="1">
        <v>54.16</v>
      </c>
      <c r="D8698" s="5">
        <v>45424</v>
      </c>
      <c r="E8698" t="s">
        <v>21</v>
      </c>
      <c r="F8698" t="s">
        <v>18</v>
      </c>
      <c r="G8698" s="36" t="s">
        <v>9047</v>
      </c>
      <c r="H8698" s="1"/>
      <c r="J8698" s="1"/>
      <c r="M8698" s="1"/>
      <c r="P8698" s="1"/>
      <c r="S8698" s="1"/>
      <c r="V8698" s="1"/>
      <c r="Y8698" s="1"/>
      <c r="AC8698" s="5">
        <v>45440</v>
      </c>
      <c r="AD8698" t="s">
        <v>14594</v>
      </c>
      <c r="AE8698" t="s">
        <v>156</v>
      </c>
      <c r="AF8698">
        <f>MONTH(Table1[[#This Row],[Date Sent]])</f>
        <v>5</v>
      </c>
      <c r="AG8698">
        <f>YEAR(Table1[[#This Row],[Date Sent]])</f>
        <v>2024</v>
      </c>
      <c r="AH8698"/>
    </row>
    <row r="8699" spans="1:34" x14ac:dyDescent="0.2">
      <c r="A8699" t="s">
        <v>229</v>
      </c>
      <c r="B8699" t="s">
        <v>9037</v>
      </c>
      <c r="C8699" s="1">
        <v>45.88</v>
      </c>
      <c r="D8699" s="5">
        <v>45425</v>
      </c>
      <c r="E8699" t="s">
        <v>21</v>
      </c>
      <c r="F8699" t="s">
        <v>33</v>
      </c>
      <c r="G8699" s="36" t="s">
        <v>3508</v>
      </c>
      <c r="H8699" s="1"/>
      <c r="J8699" s="1"/>
      <c r="M8699" s="1"/>
      <c r="P8699" s="1"/>
      <c r="S8699" s="1"/>
      <c r="V8699" s="1"/>
      <c r="Y8699" s="1"/>
      <c r="AC8699" s="5">
        <v>45440</v>
      </c>
      <c r="AD8699" t="s">
        <v>14594</v>
      </c>
      <c r="AE8699" t="s">
        <v>156</v>
      </c>
      <c r="AF8699">
        <f>MONTH(Table1[[#This Row],[Date Sent]])</f>
        <v>5</v>
      </c>
      <c r="AG8699">
        <f>YEAR(Table1[[#This Row],[Date Sent]])</f>
        <v>2024</v>
      </c>
      <c r="AH8699"/>
    </row>
    <row r="8700" spans="1:34" x14ac:dyDescent="0.2">
      <c r="A8700" t="s">
        <v>78</v>
      </c>
      <c r="B8700" t="s">
        <v>9048</v>
      </c>
      <c r="C8700" s="1">
        <v>22.9</v>
      </c>
      <c r="D8700" s="5">
        <v>45393</v>
      </c>
      <c r="E8700" t="s">
        <v>15</v>
      </c>
      <c r="F8700" t="s">
        <v>33</v>
      </c>
      <c r="G8700" s="36" t="s">
        <v>9049</v>
      </c>
      <c r="H8700" s="1"/>
      <c r="J8700" s="1"/>
      <c r="M8700" s="1"/>
      <c r="P8700" s="1"/>
      <c r="S8700" s="1"/>
      <c r="V8700" s="1"/>
      <c r="Y8700" s="1"/>
      <c r="AC8700" s="5">
        <v>45440</v>
      </c>
      <c r="AD8700" t="s">
        <v>14536</v>
      </c>
      <c r="AE8700" t="s">
        <v>156</v>
      </c>
      <c r="AF8700">
        <f>MONTH(Table1[[#This Row],[Date Sent]])</f>
        <v>5</v>
      </c>
      <c r="AG8700">
        <f>YEAR(Table1[[#This Row],[Date Sent]])</f>
        <v>2024</v>
      </c>
      <c r="AH8700"/>
    </row>
    <row r="8701" spans="1:34" x14ac:dyDescent="0.2">
      <c r="A8701" t="s">
        <v>78</v>
      </c>
      <c r="B8701" t="s">
        <v>9048</v>
      </c>
      <c r="C8701" s="1">
        <v>90.46</v>
      </c>
      <c r="D8701" s="5">
        <v>45420</v>
      </c>
      <c r="E8701" t="s">
        <v>22</v>
      </c>
      <c r="F8701" t="s">
        <v>53</v>
      </c>
      <c r="G8701" s="36" t="s">
        <v>9050</v>
      </c>
      <c r="H8701" s="1"/>
      <c r="J8701" s="1"/>
      <c r="M8701" s="1"/>
      <c r="P8701" s="1"/>
      <c r="S8701" s="1"/>
      <c r="V8701" s="1"/>
      <c r="Y8701" s="1"/>
      <c r="AC8701" s="5">
        <v>45440</v>
      </c>
      <c r="AD8701" t="s">
        <v>14536</v>
      </c>
      <c r="AE8701" t="s">
        <v>156</v>
      </c>
      <c r="AF8701">
        <f>MONTH(Table1[[#This Row],[Date Sent]])</f>
        <v>5</v>
      </c>
      <c r="AG8701">
        <f>YEAR(Table1[[#This Row],[Date Sent]])</f>
        <v>2024</v>
      </c>
      <c r="AH8701"/>
    </row>
    <row r="8702" spans="1:34" x14ac:dyDescent="0.2">
      <c r="A8702" t="s">
        <v>78</v>
      </c>
      <c r="B8702" t="s">
        <v>9048</v>
      </c>
      <c r="C8702" s="1">
        <v>190.09</v>
      </c>
      <c r="D8702" s="5">
        <v>45420</v>
      </c>
      <c r="E8702" t="s">
        <v>22</v>
      </c>
      <c r="F8702" t="s">
        <v>53</v>
      </c>
      <c r="G8702" s="36" t="s">
        <v>9051</v>
      </c>
      <c r="H8702" s="1"/>
      <c r="J8702" s="1"/>
      <c r="M8702" s="1"/>
      <c r="P8702" s="1"/>
      <c r="S8702" s="1"/>
      <c r="V8702" s="1"/>
      <c r="Y8702" s="1"/>
      <c r="AC8702" s="5">
        <v>45440</v>
      </c>
      <c r="AD8702" t="s">
        <v>14536</v>
      </c>
      <c r="AE8702" t="s">
        <v>156</v>
      </c>
      <c r="AF8702">
        <f>MONTH(Table1[[#This Row],[Date Sent]])</f>
        <v>5</v>
      </c>
      <c r="AG8702">
        <f>YEAR(Table1[[#This Row],[Date Sent]])</f>
        <v>2024</v>
      </c>
      <c r="AH8702"/>
    </row>
    <row r="8703" spans="1:34" x14ac:dyDescent="0.2">
      <c r="A8703" t="s">
        <v>78</v>
      </c>
      <c r="B8703" t="s">
        <v>9048</v>
      </c>
      <c r="C8703" s="1">
        <v>106.18</v>
      </c>
      <c r="D8703" s="5">
        <v>45420</v>
      </c>
      <c r="E8703" t="s">
        <v>22</v>
      </c>
      <c r="F8703" t="s">
        <v>53</v>
      </c>
      <c r="G8703" s="36" t="s">
        <v>9052</v>
      </c>
      <c r="H8703" s="1"/>
      <c r="J8703" s="1"/>
      <c r="M8703" s="1"/>
      <c r="P8703" s="1"/>
      <c r="S8703" s="1"/>
      <c r="V8703" s="1"/>
      <c r="Y8703" s="1"/>
      <c r="AC8703" s="5">
        <v>45440</v>
      </c>
      <c r="AD8703" t="s">
        <v>14536</v>
      </c>
      <c r="AE8703" t="s">
        <v>156</v>
      </c>
      <c r="AF8703">
        <f>MONTH(Table1[[#This Row],[Date Sent]])</f>
        <v>5</v>
      </c>
      <c r="AG8703">
        <f>YEAR(Table1[[#This Row],[Date Sent]])</f>
        <v>2024</v>
      </c>
      <c r="AH8703"/>
    </row>
    <row r="8704" spans="1:34" x14ac:dyDescent="0.2">
      <c r="A8704" t="s">
        <v>78</v>
      </c>
      <c r="B8704" t="s">
        <v>9048</v>
      </c>
      <c r="C8704" s="1">
        <v>165.18</v>
      </c>
      <c r="D8704" s="5">
        <v>45421</v>
      </c>
      <c r="E8704" t="s">
        <v>22</v>
      </c>
      <c r="F8704" t="s">
        <v>53</v>
      </c>
      <c r="G8704" s="36" t="s">
        <v>9053</v>
      </c>
      <c r="H8704" s="1"/>
      <c r="J8704" s="1"/>
      <c r="M8704" s="1"/>
      <c r="P8704" s="1"/>
      <c r="S8704" s="1"/>
      <c r="V8704" s="1"/>
      <c r="Y8704" s="1"/>
      <c r="AC8704" s="5">
        <v>45440</v>
      </c>
      <c r="AD8704" t="s">
        <v>14536</v>
      </c>
      <c r="AE8704" t="s">
        <v>156</v>
      </c>
      <c r="AF8704">
        <f>MONTH(Table1[[#This Row],[Date Sent]])</f>
        <v>5</v>
      </c>
      <c r="AG8704">
        <f>YEAR(Table1[[#This Row],[Date Sent]])</f>
        <v>2024</v>
      </c>
      <c r="AH8704"/>
    </row>
    <row r="8705" spans="1:34" x14ac:dyDescent="0.2">
      <c r="A8705" t="s">
        <v>4171</v>
      </c>
      <c r="B8705" t="s">
        <v>9054</v>
      </c>
      <c r="C8705" s="1">
        <v>40.409999999999997</v>
      </c>
      <c r="D8705" s="5">
        <v>45407</v>
      </c>
      <c r="E8705" t="s">
        <v>21</v>
      </c>
      <c r="F8705" t="s">
        <v>15</v>
      </c>
      <c r="G8705" s="36" t="s">
        <v>1029</v>
      </c>
      <c r="H8705" s="1"/>
      <c r="J8705" s="1"/>
      <c r="M8705" s="1"/>
      <c r="P8705" s="1"/>
      <c r="S8705" s="1"/>
      <c r="V8705" s="1"/>
      <c r="Y8705" s="1"/>
      <c r="AC8705" s="5">
        <v>45440</v>
      </c>
      <c r="AD8705" t="s">
        <v>13565</v>
      </c>
      <c r="AE8705" t="s">
        <v>156</v>
      </c>
      <c r="AF8705">
        <f>MONTH(Table1[[#This Row],[Date Sent]])</f>
        <v>5</v>
      </c>
      <c r="AG8705">
        <f>YEAR(Table1[[#This Row],[Date Sent]])</f>
        <v>2024</v>
      </c>
      <c r="AH8705"/>
    </row>
    <row r="8706" spans="1:34" x14ac:dyDescent="0.2">
      <c r="A8706" t="s">
        <v>4171</v>
      </c>
      <c r="B8706" t="s">
        <v>9054</v>
      </c>
      <c r="C8706" s="1">
        <v>111.88</v>
      </c>
      <c r="D8706" s="5">
        <v>45419</v>
      </c>
      <c r="E8706" t="s">
        <v>33</v>
      </c>
      <c r="F8706" t="s">
        <v>21</v>
      </c>
      <c r="G8706" s="36" t="s">
        <v>5763</v>
      </c>
      <c r="H8706" s="1"/>
      <c r="J8706" s="1"/>
      <c r="M8706" s="1"/>
      <c r="P8706" s="1"/>
      <c r="S8706" s="1"/>
      <c r="V8706" s="1"/>
      <c r="Y8706" s="1"/>
      <c r="AC8706" s="5">
        <v>45440</v>
      </c>
      <c r="AD8706" t="s">
        <v>13565</v>
      </c>
      <c r="AE8706" t="s">
        <v>156</v>
      </c>
      <c r="AF8706">
        <f>MONTH(Table1[[#This Row],[Date Sent]])</f>
        <v>5</v>
      </c>
      <c r="AG8706">
        <f>YEAR(Table1[[#This Row],[Date Sent]])</f>
        <v>2024</v>
      </c>
      <c r="AH8706"/>
    </row>
    <row r="8707" spans="1:34" x14ac:dyDescent="0.2">
      <c r="A8707" t="s">
        <v>4171</v>
      </c>
      <c r="B8707" t="s">
        <v>9054</v>
      </c>
      <c r="C8707" s="1">
        <v>61.44</v>
      </c>
      <c r="D8707" s="5">
        <v>45419</v>
      </c>
      <c r="E8707" t="s">
        <v>33</v>
      </c>
      <c r="F8707" t="s">
        <v>10</v>
      </c>
      <c r="G8707" s="36" t="s">
        <v>9055</v>
      </c>
      <c r="H8707" s="1"/>
      <c r="J8707" s="1"/>
      <c r="M8707" s="1"/>
      <c r="P8707" s="1"/>
      <c r="S8707" s="1"/>
      <c r="V8707" s="1"/>
      <c r="Y8707" s="1"/>
      <c r="AC8707" s="5">
        <v>45440</v>
      </c>
      <c r="AD8707" t="s">
        <v>13565</v>
      </c>
      <c r="AE8707" t="s">
        <v>156</v>
      </c>
      <c r="AF8707">
        <f>MONTH(Table1[[#This Row],[Date Sent]])</f>
        <v>5</v>
      </c>
      <c r="AG8707">
        <f>YEAR(Table1[[#This Row],[Date Sent]])</f>
        <v>2024</v>
      </c>
      <c r="AH8707"/>
    </row>
    <row r="8708" spans="1:34" x14ac:dyDescent="0.2">
      <c r="A8708" t="s">
        <v>2280</v>
      </c>
      <c r="B8708" t="s">
        <v>9056</v>
      </c>
      <c r="C8708" s="1">
        <v>850</v>
      </c>
      <c r="D8708" s="5">
        <v>45426</v>
      </c>
      <c r="E8708" t="s">
        <v>33</v>
      </c>
      <c r="F8708" t="s">
        <v>10</v>
      </c>
      <c r="G8708" s="36" t="s">
        <v>9057</v>
      </c>
      <c r="H8708" s="1"/>
      <c r="J8708" s="1"/>
      <c r="M8708" s="1"/>
      <c r="P8708" s="1"/>
      <c r="S8708" s="1"/>
      <c r="V8708" s="1"/>
      <c r="Y8708" s="1"/>
      <c r="AC8708" s="5">
        <v>45440</v>
      </c>
      <c r="AD8708" t="s">
        <v>13311</v>
      </c>
      <c r="AE8708" t="s">
        <v>156</v>
      </c>
      <c r="AF8708">
        <f>MONTH(Table1[[#This Row],[Date Sent]])</f>
        <v>5</v>
      </c>
      <c r="AG8708">
        <f>YEAR(Table1[[#This Row],[Date Sent]])</f>
        <v>2024</v>
      </c>
      <c r="AH8708"/>
    </row>
    <row r="8709" spans="1:34" x14ac:dyDescent="0.2">
      <c r="A8709" t="s">
        <v>2280</v>
      </c>
      <c r="B8709" t="s">
        <v>9058</v>
      </c>
      <c r="C8709" s="1">
        <v>14.45</v>
      </c>
      <c r="D8709" s="5">
        <v>45422</v>
      </c>
      <c r="E8709" t="s">
        <v>20</v>
      </c>
      <c r="F8709" t="s">
        <v>39</v>
      </c>
      <c r="G8709" s="36" t="s">
        <v>9059</v>
      </c>
      <c r="H8709" s="1"/>
      <c r="J8709" s="1"/>
      <c r="M8709" s="1"/>
      <c r="P8709" s="1"/>
      <c r="S8709" s="1"/>
      <c r="V8709" s="1"/>
      <c r="Y8709" s="1"/>
      <c r="AC8709" s="5">
        <v>45440</v>
      </c>
      <c r="AD8709" t="s">
        <v>13311</v>
      </c>
      <c r="AE8709" t="s">
        <v>156</v>
      </c>
      <c r="AF8709">
        <f>MONTH(Table1[[#This Row],[Date Sent]])</f>
        <v>5</v>
      </c>
      <c r="AG8709">
        <f>YEAR(Table1[[#This Row],[Date Sent]])</f>
        <v>2024</v>
      </c>
      <c r="AH8709"/>
    </row>
    <row r="8710" spans="1:34" x14ac:dyDescent="0.2">
      <c r="A8710" t="s">
        <v>2280</v>
      </c>
      <c r="B8710" t="s">
        <v>9060</v>
      </c>
      <c r="C8710" s="1">
        <v>17.87</v>
      </c>
      <c r="D8710" s="5">
        <v>45425</v>
      </c>
      <c r="E8710" t="s">
        <v>21</v>
      </c>
      <c r="F8710" t="s">
        <v>918</v>
      </c>
      <c r="G8710" s="36" t="s">
        <v>9061</v>
      </c>
      <c r="H8710" s="1">
        <v>4.8899999999999997</v>
      </c>
      <c r="I8710" t="s">
        <v>18</v>
      </c>
      <c r="J8710" s="1" t="s">
        <v>7457</v>
      </c>
      <c r="K8710" s="1">
        <v>12.98</v>
      </c>
      <c r="L8710" t="s">
        <v>15</v>
      </c>
      <c r="M8710" s="1" t="s">
        <v>6002</v>
      </c>
      <c r="P8710" s="1"/>
      <c r="S8710" s="1"/>
      <c r="V8710" s="1"/>
      <c r="Y8710" s="1"/>
      <c r="AC8710" s="5">
        <v>45440</v>
      </c>
      <c r="AD8710" t="s">
        <v>13311</v>
      </c>
      <c r="AE8710" t="s">
        <v>156</v>
      </c>
      <c r="AF8710">
        <f>MONTH(Table1[[#This Row],[Date Sent]])</f>
        <v>5</v>
      </c>
      <c r="AG8710">
        <f>YEAR(Table1[[#This Row],[Date Sent]])</f>
        <v>2024</v>
      </c>
      <c r="AH8710"/>
    </row>
    <row r="8711" spans="1:34" x14ac:dyDescent="0.2">
      <c r="A8711" t="s">
        <v>2280</v>
      </c>
      <c r="B8711" t="s">
        <v>9062</v>
      </c>
      <c r="C8711" s="1">
        <v>17.47</v>
      </c>
      <c r="D8711" s="5">
        <v>45426</v>
      </c>
      <c r="E8711" t="s">
        <v>27</v>
      </c>
      <c r="F8711" t="s">
        <v>39</v>
      </c>
      <c r="G8711" s="36" t="s">
        <v>2157</v>
      </c>
      <c r="H8711" s="1"/>
      <c r="J8711" s="1"/>
      <c r="M8711" s="1"/>
      <c r="P8711" s="1"/>
      <c r="S8711" s="1"/>
      <c r="V8711" s="1"/>
      <c r="Y8711" s="1"/>
      <c r="AC8711" s="5">
        <v>45440</v>
      </c>
      <c r="AD8711" t="s">
        <v>13311</v>
      </c>
      <c r="AE8711" t="s">
        <v>156</v>
      </c>
      <c r="AF8711">
        <f>MONTH(Table1[[#This Row],[Date Sent]])</f>
        <v>5</v>
      </c>
      <c r="AG8711">
        <f>YEAR(Table1[[#This Row],[Date Sent]])</f>
        <v>2024</v>
      </c>
      <c r="AH8711"/>
    </row>
    <row r="8712" spans="1:34" x14ac:dyDescent="0.2">
      <c r="A8712" t="s">
        <v>367</v>
      </c>
      <c r="B8712" t="s">
        <v>9063</v>
      </c>
      <c r="C8712" s="1">
        <v>21.27</v>
      </c>
      <c r="D8712" s="5">
        <v>45403</v>
      </c>
      <c r="E8712" t="s">
        <v>21</v>
      </c>
      <c r="F8712" t="s">
        <v>15</v>
      </c>
      <c r="G8712" s="36" t="s">
        <v>1773</v>
      </c>
      <c r="H8712" s="1"/>
      <c r="J8712" s="1"/>
      <c r="M8712" s="1"/>
      <c r="P8712" s="1"/>
      <c r="S8712" s="1"/>
      <c r="V8712" s="1"/>
      <c r="Y8712" s="1"/>
      <c r="AC8712" s="5">
        <v>45440</v>
      </c>
      <c r="AD8712" t="s">
        <v>13669</v>
      </c>
      <c r="AE8712" t="s">
        <v>266</v>
      </c>
      <c r="AF8712">
        <f>MONTH(Table1[[#This Row],[Date Sent]])</f>
        <v>5</v>
      </c>
      <c r="AG8712">
        <f>YEAR(Table1[[#This Row],[Date Sent]])</f>
        <v>2024</v>
      </c>
      <c r="AH8712"/>
    </row>
    <row r="8713" spans="1:34" x14ac:dyDescent="0.2">
      <c r="A8713" t="s">
        <v>510</v>
      </c>
      <c r="B8713" t="s">
        <v>9064</v>
      </c>
      <c r="C8713" s="1">
        <v>143.47</v>
      </c>
      <c r="D8713" s="5">
        <v>45400</v>
      </c>
      <c r="E8713" t="s">
        <v>14</v>
      </c>
      <c r="F8713" t="s">
        <v>918</v>
      </c>
      <c r="G8713" s="36" t="s">
        <v>9065</v>
      </c>
      <c r="H8713" s="1">
        <v>17.48</v>
      </c>
      <c r="I8713" t="s">
        <v>16</v>
      </c>
      <c r="J8713" s="1" t="s">
        <v>1057</v>
      </c>
      <c r="K8713" s="1">
        <v>37.94</v>
      </c>
      <c r="L8713" t="s">
        <v>15</v>
      </c>
      <c r="M8713" s="1" t="s">
        <v>9066</v>
      </c>
      <c r="N8713" s="1">
        <v>49.7</v>
      </c>
      <c r="O8713" t="s">
        <v>33</v>
      </c>
      <c r="P8713" s="1" t="s">
        <v>1062</v>
      </c>
      <c r="Q8713" s="1">
        <v>38.349999999999994</v>
      </c>
      <c r="R8713" t="s">
        <v>1193</v>
      </c>
      <c r="S8713" s="1" t="s">
        <v>9067</v>
      </c>
      <c r="V8713" s="1"/>
      <c r="Y8713" s="1"/>
      <c r="AC8713" s="5">
        <v>45440</v>
      </c>
      <c r="AD8713" t="s">
        <v>14691</v>
      </c>
      <c r="AE8713" t="s">
        <v>313</v>
      </c>
      <c r="AF8713">
        <f>MONTH(Table1[[#This Row],[Date Sent]])</f>
        <v>5</v>
      </c>
      <c r="AG8713">
        <f>YEAR(Table1[[#This Row],[Date Sent]])</f>
        <v>2024</v>
      </c>
      <c r="AH8713"/>
    </row>
    <row r="8714" spans="1:34" x14ac:dyDescent="0.2">
      <c r="A8714" t="s">
        <v>510</v>
      </c>
      <c r="B8714" t="s">
        <v>9064</v>
      </c>
      <c r="C8714" s="1">
        <v>5.35</v>
      </c>
      <c r="D8714" s="5">
        <v>45411</v>
      </c>
      <c r="E8714" t="s">
        <v>31</v>
      </c>
      <c r="F8714" t="s">
        <v>18</v>
      </c>
      <c r="G8714" s="36" t="s">
        <v>9068</v>
      </c>
      <c r="H8714" s="1"/>
      <c r="J8714" s="1"/>
      <c r="M8714" s="1"/>
      <c r="P8714" s="1"/>
      <c r="S8714" s="1"/>
      <c r="V8714" s="1"/>
      <c r="Y8714" s="1"/>
      <c r="AC8714" s="5">
        <v>45440</v>
      </c>
      <c r="AD8714" t="s">
        <v>14691</v>
      </c>
      <c r="AE8714" t="s">
        <v>313</v>
      </c>
      <c r="AF8714">
        <f>MONTH(Table1[[#This Row],[Date Sent]])</f>
        <v>5</v>
      </c>
      <c r="AG8714">
        <f>YEAR(Table1[[#This Row],[Date Sent]])</f>
        <v>2024</v>
      </c>
      <c r="AH8714"/>
    </row>
    <row r="8715" spans="1:34" x14ac:dyDescent="0.2">
      <c r="A8715" t="s">
        <v>510</v>
      </c>
      <c r="B8715" t="s">
        <v>9064</v>
      </c>
      <c r="C8715" s="1">
        <v>109.05</v>
      </c>
      <c r="D8715" s="5">
        <v>45421</v>
      </c>
      <c r="E8715" t="s">
        <v>14</v>
      </c>
      <c r="F8715" t="s">
        <v>918</v>
      </c>
      <c r="G8715" s="36" t="s">
        <v>9069</v>
      </c>
      <c r="H8715" s="1">
        <v>4.9800000000000004</v>
      </c>
      <c r="I8715" t="s">
        <v>18</v>
      </c>
      <c r="J8715" s="1" t="s">
        <v>7457</v>
      </c>
      <c r="K8715" s="1">
        <v>39.880000000000003</v>
      </c>
      <c r="L8715" t="s">
        <v>33</v>
      </c>
      <c r="M8715" s="1" t="s">
        <v>1062</v>
      </c>
      <c r="N8715" s="1">
        <v>64.189999999999984</v>
      </c>
      <c r="O8715" t="s">
        <v>15</v>
      </c>
      <c r="P8715" s="1" t="s">
        <v>9070</v>
      </c>
      <c r="S8715" s="1"/>
      <c r="V8715" s="1"/>
      <c r="Y8715" s="1"/>
      <c r="AC8715" s="5">
        <v>45440</v>
      </c>
      <c r="AD8715" t="s">
        <v>14691</v>
      </c>
      <c r="AE8715" t="s">
        <v>313</v>
      </c>
      <c r="AF8715">
        <f>MONTH(Table1[[#This Row],[Date Sent]])</f>
        <v>5</v>
      </c>
      <c r="AG8715">
        <f>YEAR(Table1[[#This Row],[Date Sent]])</f>
        <v>2024</v>
      </c>
      <c r="AH8715"/>
    </row>
    <row r="8716" spans="1:34" x14ac:dyDescent="0.2">
      <c r="A8716" t="s">
        <v>629</v>
      </c>
      <c r="B8716" t="s">
        <v>9071</v>
      </c>
      <c r="C8716" s="1">
        <v>34.24</v>
      </c>
      <c r="D8716" s="5">
        <v>45403</v>
      </c>
      <c r="E8716" t="s">
        <v>21</v>
      </c>
      <c r="F8716" t="s">
        <v>17</v>
      </c>
      <c r="G8716" s="36" t="s">
        <v>9072</v>
      </c>
      <c r="H8716" s="1"/>
      <c r="J8716" s="1"/>
      <c r="M8716" s="1"/>
      <c r="P8716" s="1"/>
      <c r="S8716" s="1"/>
      <c r="V8716" s="1"/>
      <c r="Y8716" s="1"/>
      <c r="AC8716" s="5">
        <v>45440</v>
      </c>
      <c r="AD8716" t="s">
        <v>14577</v>
      </c>
      <c r="AE8716" t="s">
        <v>3828</v>
      </c>
      <c r="AF8716">
        <f>MONTH(Table1[[#This Row],[Date Sent]])</f>
        <v>5</v>
      </c>
      <c r="AG8716">
        <f>YEAR(Table1[[#This Row],[Date Sent]])</f>
        <v>2024</v>
      </c>
      <c r="AH8716"/>
    </row>
    <row r="8717" spans="1:34" x14ac:dyDescent="0.2">
      <c r="A8717" t="s">
        <v>629</v>
      </c>
      <c r="B8717" t="s">
        <v>9071</v>
      </c>
      <c r="C8717" s="1">
        <v>52.66</v>
      </c>
      <c r="D8717" s="5">
        <v>45404</v>
      </c>
      <c r="E8717" t="s">
        <v>21</v>
      </c>
      <c r="F8717" t="s">
        <v>33</v>
      </c>
      <c r="G8717" s="36" t="s">
        <v>2080</v>
      </c>
      <c r="H8717" s="1"/>
      <c r="J8717" s="1"/>
      <c r="M8717" s="1"/>
      <c r="P8717" s="1"/>
      <c r="S8717" s="1"/>
      <c r="V8717" s="1"/>
      <c r="Y8717" s="1"/>
      <c r="AC8717" s="5">
        <v>45440</v>
      </c>
      <c r="AD8717" t="s">
        <v>14577</v>
      </c>
      <c r="AE8717" t="s">
        <v>3828</v>
      </c>
      <c r="AF8717">
        <f>MONTH(Table1[[#This Row],[Date Sent]])</f>
        <v>5</v>
      </c>
      <c r="AG8717">
        <f>YEAR(Table1[[#This Row],[Date Sent]])</f>
        <v>2024</v>
      </c>
      <c r="AH8717"/>
    </row>
    <row r="8718" spans="1:34" x14ac:dyDescent="0.2">
      <c r="A8718" t="s">
        <v>629</v>
      </c>
      <c r="B8718" t="s">
        <v>9071</v>
      </c>
      <c r="C8718" s="1">
        <v>59.02</v>
      </c>
      <c r="D8718" s="5">
        <v>45411</v>
      </c>
      <c r="E8718" t="s">
        <v>21</v>
      </c>
      <c r="F8718" t="s">
        <v>33</v>
      </c>
      <c r="G8718" s="36" t="s">
        <v>2216</v>
      </c>
      <c r="H8718" s="1"/>
      <c r="J8718" s="1"/>
      <c r="M8718" s="1"/>
      <c r="P8718" s="1"/>
      <c r="S8718" s="1"/>
      <c r="V8718" s="1"/>
      <c r="Y8718" s="1"/>
      <c r="AC8718" s="5">
        <v>45440</v>
      </c>
      <c r="AD8718" t="s">
        <v>14577</v>
      </c>
      <c r="AE8718" t="s">
        <v>3828</v>
      </c>
      <c r="AF8718">
        <f>MONTH(Table1[[#This Row],[Date Sent]])</f>
        <v>5</v>
      </c>
      <c r="AG8718">
        <f>YEAR(Table1[[#This Row],[Date Sent]])</f>
        <v>2024</v>
      </c>
      <c r="AH8718"/>
    </row>
    <row r="8719" spans="1:34" x14ac:dyDescent="0.2">
      <c r="A8719" t="s">
        <v>629</v>
      </c>
      <c r="B8719" t="s">
        <v>9071</v>
      </c>
      <c r="C8719" s="1">
        <v>296.52</v>
      </c>
      <c r="D8719" s="5">
        <v>45413</v>
      </c>
      <c r="E8719" t="s">
        <v>20</v>
      </c>
      <c r="F8719" t="s">
        <v>39</v>
      </c>
      <c r="G8719" s="36" t="s">
        <v>9073</v>
      </c>
      <c r="H8719" s="1"/>
      <c r="J8719" s="1"/>
      <c r="M8719" s="1"/>
      <c r="P8719" s="1"/>
      <c r="S8719" s="1"/>
      <c r="V8719" s="1"/>
      <c r="Y8719" s="1"/>
      <c r="AC8719" s="5">
        <v>45440</v>
      </c>
      <c r="AD8719" t="s">
        <v>14577</v>
      </c>
      <c r="AE8719" t="s">
        <v>3828</v>
      </c>
      <c r="AF8719">
        <f>MONTH(Table1[[#This Row],[Date Sent]])</f>
        <v>5</v>
      </c>
      <c r="AG8719">
        <f>YEAR(Table1[[#This Row],[Date Sent]])</f>
        <v>2024</v>
      </c>
      <c r="AH8719"/>
    </row>
    <row r="8720" spans="1:34" x14ac:dyDescent="0.2">
      <c r="A8720" t="s">
        <v>629</v>
      </c>
      <c r="B8720" t="s">
        <v>9071</v>
      </c>
      <c r="C8720" s="1">
        <v>5.72</v>
      </c>
      <c r="D8720" s="5">
        <v>45415</v>
      </c>
      <c r="E8720" t="s">
        <v>19</v>
      </c>
      <c r="F8720" t="s">
        <v>18</v>
      </c>
      <c r="G8720" s="36" t="s">
        <v>9074</v>
      </c>
      <c r="H8720" s="1"/>
      <c r="J8720" s="1"/>
      <c r="M8720" s="1"/>
      <c r="P8720" s="1"/>
      <c r="S8720" s="1"/>
      <c r="V8720" s="1"/>
      <c r="Y8720" s="1"/>
      <c r="AC8720" s="5">
        <v>45440</v>
      </c>
      <c r="AD8720" t="s">
        <v>14577</v>
      </c>
      <c r="AE8720" t="s">
        <v>3828</v>
      </c>
      <c r="AF8720">
        <f>MONTH(Table1[[#This Row],[Date Sent]])</f>
        <v>5</v>
      </c>
      <c r="AG8720">
        <f>YEAR(Table1[[#This Row],[Date Sent]])</f>
        <v>2024</v>
      </c>
      <c r="AH8720"/>
    </row>
    <row r="8721" spans="1:34" x14ac:dyDescent="0.2">
      <c r="A8721" t="s">
        <v>629</v>
      </c>
      <c r="B8721" t="s">
        <v>9071</v>
      </c>
      <c r="C8721" s="1">
        <v>109.72</v>
      </c>
      <c r="D8721" s="5">
        <v>45423</v>
      </c>
      <c r="E8721" t="s">
        <v>21</v>
      </c>
      <c r="F8721" t="s">
        <v>17</v>
      </c>
      <c r="G8721" s="36" t="s">
        <v>8989</v>
      </c>
      <c r="H8721" s="1"/>
      <c r="J8721" s="1"/>
      <c r="M8721" s="1"/>
      <c r="P8721" s="1"/>
      <c r="S8721" s="1"/>
      <c r="V8721" s="1"/>
      <c r="Y8721" s="1"/>
      <c r="AC8721" s="5">
        <v>45440</v>
      </c>
      <c r="AD8721" t="s">
        <v>14577</v>
      </c>
      <c r="AE8721" t="s">
        <v>3828</v>
      </c>
      <c r="AF8721">
        <f>MONTH(Table1[[#This Row],[Date Sent]])</f>
        <v>5</v>
      </c>
      <c r="AG8721">
        <f>YEAR(Table1[[#This Row],[Date Sent]])</f>
        <v>2024</v>
      </c>
      <c r="AH8721"/>
    </row>
    <row r="8722" spans="1:34" x14ac:dyDescent="0.2">
      <c r="A8722" t="s">
        <v>629</v>
      </c>
      <c r="B8722" t="s">
        <v>9071</v>
      </c>
      <c r="C8722" s="1">
        <v>73.48</v>
      </c>
      <c r="D8722" s="5">
        <v>45426</v>
      </c>
      <c r="E8722" t="s">
        <v>21</v>
      </c>
      <c r="F8722" t="s">
        <v>33</v>
      </c>
      <c r="G8722" s="36" t="s">
        <v>9075</v>
      </c>
      <c r="H8722" s="1"/>
      <c r="J8722" s="1"/>
      <c r="M8722" s="1"/>
      <c r="P8722" s="1"/>
      <c r="S8722" s="1"/>
      <c r="V8722" s="1"/>
      <c r="Y8722" s="1"/>
      <c r="AC8722" s="5">
        <v>45440</v>
      </c>
      <c r="AD8722" t="s">
        <v>14577</v>
      </c>
      <c r="AE8722" t="s">
        <v>3828</v>
      </c>
      <c r="AF8722">
        <f>MONTH(Table1[[#This Row],[Date Sent]])</f>
        <v>5</v>
      </c>
      <c r="AG8722">
        <f>YEAR(Table1[[#This Row],[Date Sent]])</f>
        <v>2024</v>
      </c>
      <c r="AH8722"/>
    </row>
    <row r="8723" spans="1:34" x14ac:dyDescent="0.2">
      <c r="A8723" t="s">
        <v>629</v>
      </c>
      <c r="B8723" t="s">
        <v>9071</v>
      </c>
      <c r="C8723" s="1">
        <v>103.12</v>
      </c>
      <c r="D8723" s="5">
        <v>45426</v>
      </c>
      <c r="E8723" t="s">
        <v>8</v>
      </c>
      <c r="F8723" t="s">
        <v>2265</v>
      </c>
      <c r="G8723" s="36" t="s">
        <v>9076</v>
      </c>
      <c r="H8723" s="1"/>
      <c r="J8723" s="1"/>
      <c r="M8723" s="1"/>
      <c r="P8723" s="1"/>
      <c r="S8723" s="1"/>
      <c r="V8723" s="1"/>
      <c r="Y8723" s="1"/>
      <c r="AC8723" s="5">
        <v>45440</v>
      </c>
      <c r="AD8723" t="s">
        <v>14577</v>
      </c>
      <c r="AE8723" t="s">
        <v>3828</v>
      </c>
      <c r="AF8723">
        <f>MONTH(Table1[[#This Row],[Date Sent]])</f>
        <v>5</v>
      </c>
      <c r="AG8723">
        <f>YEAR(Table1[[#This Row],[Date Sent]])</f>
        <v>2024</v>
      </c>
      <c r="AH8723"/>
    </row>
    <row r="8724" spans="1:34" x14ac:dyDescent="0.2">
      <c r="A8724" t="s">
        <v>813</v>
      </c>
      <c r="B8724" t="s">
        <v>9077</v>
      </c>
      <c r="C8724" s="1">
        <v>16.25</v>
      </c>
      <c r="D8724" s="5">
        <v>45359</v>
      </c>
      <c r="E8724" t="s">
        <v>21</v>
      </c>
      <c r="F8724" t="s">
        <v>33</v>
      </c>
      <c r="G8724" s="36" t="s">
        <v>3771</v>
      </c>
      <c r="H8724" s="1"/>
      <c r="J8724" s="1"/>
      <c r="M8724" s="1"/>
      <c r="P8724" s="1"/>
      <c r="S8724" s="1"/>
      <c r="V8724" s="1"/>
      <c r="Y8724" s="1"/>
      <c r="AC8724" s="5">
        <v>45440</v>
      </c>
      <c r="AD8724" t="s">
        <v>13196</v>
      </c>
      <c r="AE8724" t="s">
        <v>475</v>
      </c>
      <c r="AF8724">
        <f>MONTH(Table1[[#This Row],[Date Sent]])</f>
        <v>5</v>
      </c>
      <c r="AG8724">
        <f>YEAR(Table1[[#This Row],[Date Sent]])</f>
        <v>2024</v>
      </c>
      <c r="AH8724"/>
    </row>
    <row r="8725" spans="1:34" x14ac:dyDescent="0.2">
      <c r="A8725" t="s">
        <v>813</v>
      </c>
      <c r="B8725" t="s">
        <v>9077</v>
      </c>
      <c r="C8725" s="1">
        <v>12.95</v>
      </c>
      <c r="D8725" s="5">
        <v>45410</v>
      </c>
      <c r="E8725" t="s">
        <v>17</v>
      </c>
      <c r="F8725" t="s">
        <v>15</v>
      </c>
      <c r="G8725" s="36" t="s">
        <v>1158</v>
      </c>
      <c r="H8725" s="1"/>
      <c r="J8725" s="1"/>
      <c r="M8725" s="1"/>
      <c r="P8725" s="1"/>
      <c r="S8725" s="1"/>
      <c r="V8725" s="1"/>
      <c r="Y8725" s="1"/>
      <c r="AC8725" s="5">
        <v>45440</v>
      </c>
      <c r="AD8725" t="s">
        <v>13196</v>
      </c>
      <c r="AE8725" t="s">
        <v>475</v>
      </c>
      <c r="AF8725">
        <f>MONTH(Table1[[#This Row],[Date Sent]])</f>
        <v>5</v>
      </c>
      <c r="AG8725">
        <f>YEAR(Table1[[#This Row],[Date Sent]])</f>
        <v>2024</v>
      </c>
      <c r="AH8725"/>
    </row>
    <row r="8726" spans="1:34" x14ac:dyDescent="0.2">
      <c r="A8726" t="s">
        <v>813</v>
      </c>
      <c r="B8726" t="s">
        <v>9077</v>
      </c>
      <c r="C8726" s="1">
        <v>56.35</v>
      </c>
      <c r="D8726" s="5">
        <v>45412</v>
      </c>
      <c r="E8726" t="s">
        <v>21</v>
      </c>
      <c r="F8726" t="s">
        <v>918</v>
      </c>
      <c r="G8726" s="36" t="s">
        <v>9078</v>
      </c>
      <c r="H8726" s="1">
        <v>35.96</v>
      </c>
      <c r="I8726" t="s">
        <v>33</v>
      </c>
      <c r="J8726" s="1" t="s">
        <v>1062</v>
      </c>
      <c r="K8726" s="1">
        <v>20.39</v>
      </c>
      <c r="L8726" t="s">
        <v>15</v>
      </c>
      <c r="M8726" s="1" t="s">
        <v>1872</v>
      </c>
      <c r="P8726" s="1"/>
      <c r="S8726" s="1"/>
      <c r="V8726" s="1"/>
      <c r="Y8726" s="1"/>
      <c r="AC8726" s="5">
        <v>45440</v>
      </c>
      <c r="AD8726" t="s">
        <v>13196</v>
      </c>
      <c r="AE8726" t="s">
        <v>475</v>
      </c>
      <c r="AF8726">
        <f>MONTH(Table1[[#This Row],[Date Sent]])</f>
        <v>5</v>
      </c>
      <c r="AG8726">
        <f>YEAR(Table1[[#This Row],[Date Sent]])</f>
        <v>2024</v>
      </c>
      <c r="AH8726"/>
    </row>
    <row r="8727" spans="1:34" x14ac:dyDescent="0.2">
      <c r="A8727" t="s">
        <v>813</v>
      </c>
      <c r="B8727" t="s">
        <v>9077</v>
      </c>
      <c r="C8727" s="1">
        <v>8.15</v>
      </c>
      <c r="D8727" s="5">
        <v>45415</v>
      </c>
      <c r="E8727" t="s">
        <v>21</v>
      </c>
      <c r="F8727" t="s">
        <v>33</v>
      </c>
      <c r="G8727" s="36" t="s">
        <v>923</v>
      </c>
      <c r="H8727" s="1"/>
      <c r="J8727" s="1"/>
      <c r="M8727" s="1"/>
      <c r="P8727" s="1"/>
      <c r="S8727" s="1"/>
      <c r="V8727" s="1"/>
      <c r="Y8727" s="1"/>
      <c r="AC8727" s="5">
        <v>45440</v>
      </c>
      <c r="AD8727" t="s">
        <v>13196</v>
      </c>
      <c r="AE8727" t="s">
        <v>475</v>
      </c>
      <c r="AF8727">
        <f>MONTH(Table1[[#This Row],[Date Sent]])</f>
        <v>5</v>
      </c>
      <c r="AG8727">
        <f>YEAR(Table1[[#This Row],[Date Sent]])</f>
        <v>2024</v>
      </c>
      <c r="AH8727"/>
    </row>
    <row r="8728" spans="1:34" x14ac:dyDescent="0.2">
      <c r="A8728" t="s">
        <v>813</v>
      </c>
      <c r="B8728" t="s">
        <v>9077</v>
      </c>
      <c r="C8728" s="1">
        <v>10.83</v>
      </c>
      <c r="D8728" s="5">
        <v>45422</v>
      </c>
      <c r="E8728" t="s">
        <v>21</v>
      </c>
      <c r="F8728" t="s">
        <v>33</v>
      </c>
      <c r="G8728" s="36" t="s">
        <v>923</v>
      </c>
      <c r="H8728" s="1"/>
      <c r="J8728" s="1"/>
      <c r="M8728" s="1"/>
      <c r="P8728" s="1"/>
      <c r="S8728" s="1"/>
      <c r="V8728" s="1"/>
      <c r="Y8728" s="1"/>
      <c r="AC8728" s="5">
        <v>45440</v>
      </c>
      <c r="AD8728" t="s">
        <v>13196</v>
      </c>
      <c r="AE8728" t="s">
        <v>475</v>
      </c>
      <c r="AF8728">
        <f>MONTH(Table1[[#This Row],[Date Sent]])</f>
        <v>5</v>
      </c>
      <c r="AG8728">
        <f>YEAR(Table1[[#This Row],[Date Sent]])</f>
        <v>2024</v>
      </c>
      <c r="AH8728"/>
    </row>
    <row r="8729" spans="1:34" x14ac:dyDescent="0.2">
      <c r="A8729" t="s">
        <v>508</v>
      </c>
      <c r="B8729" t="s">
        <v>9079</v>
      </c>
      <c r="C8729" s="1">
        <v>67.34</v>
      </c>
      <c r="D8729" s="5">
        <v>45400</v>
      </c>
      <c r="E8729" t="s">
        <v>21</v>
      </c>
      <c r="F8729" t="s">
        <v>40</v>
      </c>
      <c r="G8729" s="36" t="s">
        <v>9080</v>
      </c>
      <c r="H8729" s="1"/>
      <c r="J8729" s="1"/>
      <c r="M8729" s="1"/>
      <c r="P8729" s="1"/>
      <c r="S8729" s="1"/>
      <c r="V8729" s="1"/>
      <c r="Y8729" s="1"/>
      <c r="AC8729" s="5">
        <v>45440</v>
      </c>
      <c r="AD8729" t="s">
        <v>14526</v>
      </c>
      <c r="AE8729" t="s">
        <v>266</v>
      </c>
      <c r="AF8729">
        <f>MONTH(Table1[[#This Row],[Date Sent]])</f>
        <v>5</v>
      </c>
      <c r="AG8729">
        <f>YEAR(Table1[[#This Row],[Date Sent]])</f>
        <v>2024</v>
      </c>
      <c r="AH8729"/>
    </row>
    <row r="8730" spans="1:34" x14ac:dyDescent="0.2">
      <c r="A8730" t="s">
        <v>508</v>
      </c>
      <c r="B8730" t="s">
        <v>9079</v>
      </c>
      <c r="C8730" s="1">
        <v>25.81</v>
      </c>
      <c r="D8730" s="5">
        <v>45404</v>
      </c>
      <c r="E8730" t="s">
        <v>21</v>
      </c>
      <c r="F8730" t="s">
        <v>40</v>
      </c>
      <c r="G8730" s="36" t="s">
        <v>9081</v>
      </c>
      <c r="H8730" s="1"/>
      <c r="J8730" s="1"/>
      <c r="M8730" s="1"/>
      <c r="P8730" s="1"/>
      <c r="S8730" s="1"/>
      <c r="V8730" s="1"/>
      <c r="Y8730" s="1"/>
      <c r="AC8730" s="5">
        <v>45440</v>
      </c>
      <c r="AD8730" t="s">
        <v>14526</v>
      </c>
      <c r="AE8730" t="s">
        <v>266</v>
      </c>
      <c r="AF8730">
        <f>MONTH(Table1[[#This Row],[Date Sent]])</f>
        <v>5</v>
      </c>
      <c r="AG8730">
        <f>YEAR(Table1[[#This Row],[Date Sent]])</f>
        <v>2024</v>
      </c>
      <c r="AH8730"/>
    </row>
    <row r="8731" spans="1:34" x14ac:dyDescent="0.2">
      <c r="A8731" t="s">
        <v>508</v>
      </c>
      <c r="B8731" t="s">
        <v>9079</v>
      </c>
      <c r="C8731" s="1">
        <v>115.54</v>
      </c>
      <c r="D8731" s="5">
        <v>45405</v>
      </c>
      <c r="E8731" t="s">
        <v>33</v>
      </c>
      <c r="F8731" t="s">
        <v>17</v>
      </c>
      <c r="G8731" s="36" t="s">
        <v>5643</v>
      </c>
      <c r="H8731" s="1"/>
      <c r="J8731" s="1"/>
      <c r="M8731" s="1"/>
      <c r="P8731" s="1"/>
      <c r="S8731" s="1"/>
      <c r="V8731" s="1"/>
      <c r="Y8731" s="1"/>
      <c r="AC8731" s="5">
        <v>45440</v>
      </c>
      <c r="AD8731" t="s">
        <v>14526</v>
      </c>
      <c r="AE8731" t="s">
        <v>266</v>
      </c>
      <c r="AF8731">
        <f>MONTH(Table1[[#This Row],[Date Sent]])</f>
        <v>5</v>
      </c>
      <c r="AG8731">
        <f>YEAR(Table1[[#This Row],[Date Sent]])</f>
        <v>2024</v>
      </c>
      <c r="AH8731"/>
    </row>
    <row r="8732" spans="1:34" x14ac:dyDescent="0.2">
      <c r="A8732" t="s">
        <v>508</v>
      </c>
      <c r="B8732" t="s">
        <v>9079</v>
      </c>
      <c r="C8732" s="1">
        <v>80.09</v>
      </c>
      <c r="D8732" s="5">
        <v>45405</v>
      </c>
      <c r="E8732" t="s">
        <v>33</v>
      </c>
      <c r="F8732" t="s">
        <v>39</v>
      </c>
      <c r="G8732" s="36" t="s">
        <v>9082</v>
      </c>
      <c r="H8732" s="1"/>
      <c r="J8732" s="1"/>
      <c r="M8732" s="1"/>
      <c r="P8732" s="1"/>
      <c r="S8732" s="1"/>
      <c r="V8732" s="1"/>
      <c r="Y8732" s="1"/>
      <c r="AC8732" s="5">
        <v>45440</v>
      </c>
      <c r="AD8732" t="s">
        <v>14526</v>
      </c>
      <c r="AE8732" t="s">
        <v>266</v>
      </c>
      <c r="AF8732">
        <f>MONTH(Table1[[#This Row],[Date Sent]])</f>
        <v>5</v>
      </c>
      <c r="AG8732">
        <f>YEAR(Table1[[#This Row],[Date Sent]])</f>
        <v>2024</v>
      </c>
      <c r="AH8732"/>
    </row>
    <row r="8733" spans="1:34" x14ac:dyDescent="0.2">
      <c r="A8733" t="s">
        <v>508</v>
      </c>
      <c r="B8733" t="s">
        <v>9079</v>
      </c>
      <c r="C8733" s="1">
        <v>78.209999999999994</v>
      </c>
      <c r="D8733" s="5">
        <v>45405</v>
      </c>
      <c r="E8733" t="s">
        <v>21</v>
      </c>
      <c r="F8733" t="s">
        <v>33</v>
      </c>
      <c r="G8733" s="36" t="s">
        <v>1387</v>
      </c>
      <c r="H8733" s="1"/>
      <c r="J8733" s="1"/>
      <c r="M8733" s="1"/>
      <c r="P8733" s="1"/>
      <c r="S8733" s="1"/>
      <c r="V8733" s="1"/>
      <c r="Y8733" s="1"/>
      <c r="AC8733" s="5">
        <v>45440</v>
      </c>
      <c r="AD8733" t="s">
        <v>14526</v>
      </c>
      <c r="AE8733" t="s">
        <v>266</v>
      </c>
      <c r="AF8733">
        <f>MONTH(Table1[[#This Row],[Date Sent]])</f>
        <v>5</v>
      </c>
      <c r="AG8733">
        <f>YEAR(Table1[[#This Row],[Date Sent]])</f>
        <v>2024</v>
      </c>
      <c r="AH8733"/>
    </row>
    <row r="8734" spans="1:34" x14ac:dyDescent="0.2">
      <c r="A8734" t="s">
        <v>508</v>
      </c>
      <c r="B8734" t="s">
        <v>9079</v>
      </c>
      <c r="C8734" s="1">
        <v>20.94</v>
      </c>
      <c r="D8734" s="5">
        <v>45405</v>
      </c>
      <c r="E8734" t="s">
        <v>24</v>
      </c>
      <c r="F8734" t="s">
        <v>18</v>
      </c>
      <c r="G8734" s="36" t="s">
        <v>9040</v>
      </c>
      <c r="H8734" s="1"/>
      <c r="J8734" s="1"/>
      <c r="M8734" s="1"/>
      <c r="P8734" s="1"/>
      <c r="S8734" s="1"/>
      <c r="V8734" s="1"/>
      <c r="Y8734" s="1"/>
      <c r="AC8734" s="5">
        <v>45440</v>
      </c>
      <c r="AD8734" t="s">
        <v>14526</v>
      </c>
      <c r="AE8734" t="s">
        <v>266</v>
      </c>
      <c r="AF8734">
        <f>MONTH(Table1[[#This Row],[Date Sent]])</f>
        <v>5</v>
      </c>
      <c r="AG8734">
        <f>YEAR(Table1[[#This Row],[Date Sent]])</f>
        <v>2024</v>
      </c>
      <c r="AH8734"/>
    </row>
    <row r="8735" spans="1:34" x14ac:dyDescent="0.2">
      <c r="A8735" t="s">
        <v>508</v>
      </c>
      <c r="B8735" t="s">
        <v>9079</v>
      </c>
      <c r="C8735" s="1">
        <v>7.22</v>
      </c>
      <c r="D8735" s="5">
        <v>45407</v>
      </c>
      <c r="E8735" t="s">
        <v>17</v>
      </c>
      <c r="F8735" t="s">
        <v>39</v>
      </c>
      <c r="G8735" s="36" t="s">
        <v>9083</v>
      </c>
      <c r="H8735" s="1"/>
      <c r="J8735" s="1"/>
      <c r="M8735" s="1"/>
      <c r="P8735" s="1"/>
      <c r="S8735" s="1"/>
      <c r="V8735" s="1"/>
      <c r="Y8735" s="1"/>
      <c r="AC8735" s="5">
        <v>45440</v>
      </c>
      <c r="AD8735" t="s">
        <v>14526</v>
      </c>
      <c r="AE8735" t="s">
        <v>266</v>
      </c>
      <c r="AF8735">
        <f>MONTH(Table1[[#This Row],[Date Sent]])</f>
        <v>5</v>
      </c>
      <c r="AG8735">
        <f>YEAR(Table1[[#This Row],[Date Sent]])</f>
        <v>2024</v>
      </c>
      <c r="AH8735"/>
    </row>
    <row r="8736" spans="1:34" x14ac:dyDescent="0.2">
      <c r="A8736" t="s">
        <v>508</v>
      </c>
      <c r="B8736" t="s">
        <v>9079</v>
      </c>
      <c r="C8736" s="1">
        <v>12.58</v>
      </c>
      <c r="D8736" s="5">
        <v>45421</v>
      </c>
      <c r="E8736" t="s">
        <v>24</v>
      </c>
      <c r="F8736" t="s">
        <v>18</v>
      </c>
      <c r="G8736" s="36" t="s">
        <v>9040</v>
      </c>
      <c r="H8736" s="1"/>
      <c r="J8736" s="1"/>
      <c r="M8736" s="1"/>
      <c r="P8736" s="1"/>
      <c r="S8736" s="1"/>
      <c r="V8736" s="1"/>
      <c r="Y8736" s="1"/>
      <c r="AC8736" s="5">
        <v>45440</v>
      </c>
      <c r="AD8736" t="s">
        <v>14526</v>
      </c>
      <c r="AE8736" t="s">
        <v>266</v>
      </c>
      <c r="AF8736">
        <f>MONTH(Table1[[#This Row],[Date Sent]])</f>
        <v>5</v>
      </c>
      <c r="AG8736">
        <f>YEAR(Table1[[#This Row],[Date Sent]])</f>
        <v>2024</v>
      </c>
      <c r="AH8736"/>
    </row>
    <row r="8737" spans="1:34" x14ac:dyDescent="0.2">
      <c r="A8737" t="s">
        <v>508</v>
      </c>
      <c r="B8737" t="s">
        <v>9079</v>
      </c>
      <c r="C8737" s="1">
        <v>51.69</v>
      </c>
      <c r="D8737" s="5">
        <v>45421</v>
      </c>
      <c r="E8737" t="s">
        <v>33</v>
      </c>
      <c r="F8737" t="s">
        <v>39</v>
      </c>
      <c r="G8737" s="36" t="s">
        <v>1890</v>
      </c>
      <c r="H8737" s="1"/>
      <c r="J8737" s="1"/>
      <c r="M8737" s="1"/>
      <c r="P8737" s="1"/>
      <c r="S8737" s="1"/>
      <c r="V8737" s="1"/>
      <c r="Y8737" s="1"/>
      <c r="AC8737" s="5">
        <v>45440</v>
      </c>
      <c r="AD8737" t="s">
        <v>14526</v>
      </c>
      <c r="AE8737" t="s">
        <v>266</v>
      </c>
      <c r="AF8737">
        <f>MONTH(Table1[[#This Row],[Date Sent]])</f>
        <v>5</v>
      </c>
      <c r="AG8737">
        <f>YEAR(Table1[[#This Row],[Date Sent]])</f>
        <v>2024</v>
      </c>
      <c r="AH8737"/>
    </row>
    <row r="8738" spans="1:34" x14ac:dyDescent="0.2">
      <c r="A8738" t="s">
        <v>508</v>
      </c>
      <c r="B8738" t="s">
        <v>9079</v>
      </c>
      <c r="C8738" s="1">
        <v>142.83000000000001</v>
      </c>
      <c r="D8738" s="5">
        <v>45421</v>
      </c>
      <c r="E8738" t="s">
        <v>45</v>
      </c>
      <c r="F8738" t="s">
        <v>53</v>
      </c>
      <c r="G8738" s="36" t="s">
        <v>9084</v>
      </c>
      <c r="H8738" s="1"/>
      <c r="J8738" s="1"/>
      <c r="M8738" s="1"/>
      <c r="P8738" s="1"/>
      <c r="S8738" s="1"/>
      <c r="V8738" s="1"/>
      <c r="Y8738" s="1"/>
      <c r="AC8738" s="5">
        <v>45440</v>
      </c>
      <c r="AD8738" t="s">
        <v>14526</v>
      </c>
      <c r="AE8738" t="s">
        <v>266</v>
      </c>
      <c r="AF8738">
        <f>MONTH(Table1[[#This Row],[Date Sent]])</f>
        <v>5</v>
      </c>
      <c r="AG8738">
        <f>YEAR(Table1[[#This Row],[Date Sent]])</f>
        <v>2024</v>
      </c>
      <c r="AH8738"/>
    </row>
    <row r="8739" spans="1:34" x14ac:dyDescent="0.2">
      <c r="A8739" t="s">
        <v>253</v>
      </c>
      <c r="B8739" t="s">
        <v>9085</v>
      </c>
      <c r="C8739" s="1">
        <v>24.81</v>
      </c>
      <c r="D8739" s="5">
        <v>45407</v>
      </c>
      <c r="E8739" t="s">
        <v>20</v>
      </c>
      <c r="F8739" t="s">
        <v>39</v>
      </c>
      <c r="G8739" s="36" t="s">
        <v>2754</v>
      </c>
      <c r="H8739" s="1"/>
      <c r="J8739" s="1"/>
      <c r="M8739" s="1"/>
      <c r="P8739" s="1"/>
      <c r="S8739" s="1"/>
      <c r="V8739" s="1"/>
      <c r="Y8739" s="1"/>
      <c r="AC8739" s="5">
        <v>45440</v>
      </c>
      <c r="AD8739" t="s">
        <v>14631</v>
      </c>
      <c r="AE8739" t="s">
        <v>266</v>
      </c>
      <c r="AF8739">
        <f>MONTH(Table1[[#This Row],[Date Sent]])</f>
        <v>5</v>
      </c>
      <c r="AG8739">
        <f>YEAR(Table1[[#This Row],[Date Sent]])</f>
        <v>2024</v>
      </c>
      <c r="AH8739"/>
    </row>
    <row r="8740" spans="1:34" x14ac:dyDescent="0.2">
      <c r="A8740" t="s">
        <v>253</v>
      </c>
      <c r="B8740" t="s">
        <v>9085</v>
      </c>
      <c r="C8740" s="1">
        <v>53.08</v>
      </c>
      <c r="D8740" s="5">
        <v>45407</v>
      </c>
      <c r="E8740" t="s">
        <v>6</v>
      </c>
      <c r="F8740" t="s">
        <v>18</v>
      </c>
      <c r="G8740" s="36" t="s">
        <v>9086</v>
      </c>
      <c r="H8740" s="1"/>
      <c r="J8740" s="1"/>
      <c r="M8740" s="1"/>
      <c r="P8740" s="1"/>
      <c r="S8740" s="1"/>
      <c r="V8740" s="1"/>
      <c r="Y8740" s="1"/>
      <c r="AC8740" s="5">
        <v>45440</v>
      </c>
      <c r="AD8740" t="s">
        <v>14631</v>
      </c>
      <c r="AE8740" t="s">
        <v>266</v>
      </c>
      <c r="AF8740">
        <f>MONTH(Table1[[#This Row],[Date Sent]])</f>
        <v>5</v>
      </c>
      <c r="AG8740">
        <f>YEAR(Table1[[#This Row],[Date Sent]])</f>
        <v>2024</v>
      </c>
      <c r="AH8740"/>
    </row>
    <row r="8741" spans="1:34" x14ac:dyDescent="0.2">
      <c r="A8741" t="s">
        <v>253</v>
      </c>
      <c r="B8741" t="s">
        <v>9085</v>
      </c>
      <c r="C8741" s="1">
        <v>53.32</v>
      </c>
      <c r="D8741" s="5">
        <v>45409</v>
      </c>
      <c r="E8741" t="s">
        <v>23</v>
      </c>
      <c r="F8741" t="s">
        <v>17</v>
      </c>
      <c r="G8741" s="36" t="s">
        <v>9087</v>
      </c>
      <c r="H8741" s="1"/>
      <c r="J8741" s="1"/>
      <c r="M8741" s="1"/>
      <c r="P8741" s="1"/>
      <c r="S8741" s="1"/>
      <c r="V8741" s="1"/>
      <c r="Y8741" s="1"/>
      <c r="AC8741" s="5">
        <v>45440</v>
      </c>
      <c r="AD8741" t="s">
        <v>14631</v>
      </c>
      <c r="AE8741" t="s">
        <v>266</v>
      </c>
      <c r="AF8741">
        <f>MONTH(Table1[[#This Row],[Date Sent]])</f>
        <v>5</v>
      </c>
      <c r="AG8741">
        <f>YEAR(Table1[[#This Row],[Date Sent]])</f>
        <v>2024</v>
      </c>
      <c r="AH8741"/>
    </row>
    <row r="8742" spans="1:34" x14ac:dyDescent="0.2">
      <c r="A8742" t="s">
        <v>253</v>
      </c>
      <c r="B8742" t="s">
        <v>9085</v>
      </c>
      <c r="C8742" s="1">
        <v>54.18</v>
      </c>
      <c r="D8742" s="5">
        <v>45409</v>
      </c>
      <c r="E8742" t="s">
        <v>13</v>
      </c>
      <c r="F8742" t="s">
        <v>33</v>
      </c>
      <c r="G8742" s="36" t="s">
        <v>9088</v>
      </c>
      <c r="H8742" s="1"/>
      <c r="J8742" s="1"/>
      <c r="M8742" s="1"/>
      <c r="P8742" s="1"/>
      <c r="S8742" s="1"/>
      <c r="V8742" s="1"/>
      <c r="Y8742" s="1"/>
      <c r="AC8742" s="5">
        <v>45440</v>
      </c>
      <c r="AD8742" t="s">
        <v>14631</v>
      </c>
      <c r="AE8742" t="s">
        <v>266</v>
      </c>
      <c r="AF8742">
        <f>MONTH(Table1[[#This Row],[Date Sent]])</f>
        <v>5</v>
      </c>
      <c r="AG8742">
        <f>YEAR(Table1[[#This Row],[Date Sent]])</f>
        <v>2024</v>
      </c>
      <c r="AH8742"/>
    </row>
    <row r="8743" spans="1:34" x14ac:dyDescent="0.2">
      <c r="A8743" t="s">
        <v>253</v>
      </c>
      <c r="B8743" t="s">
        <v>9085</v>
      </c>
      <c r="C8743" s="1">
        <v>56.2</v>
      </c>
      <c r="D8743" s="5">
        <v>45414</v>
      </c>
      <c r="E8743" t="s">
        <v>33</v>
      </c>
      <c r="F8743" t="s">
        <v>918</v>
      </c>
      <c r="G8743" s="36" t="s">
        <v>9089</v>
      </c>
      <c r="H8743" s="1">
        <v>32.97</v>
      </c>
      <c r="I8743" t="s">
        <v>33</v>
      </c>
      <c r="J8743" s="1" t="s">
        <v>9090</v>
      </c>
      <c r="K8743" s="1">
        <v>23.230000000000004</v>
      </c>
      <c r="L8743" t="s">
        <v>39</v>
      </c>
      <c r="M8743" s="1" t="s">
        <v>2254</v>
      </c>
      <c r="P8743" s="1"/>
      <c r="S8743" s="1"/>
      <c r="V8743" s="1"/>
      <c r="Y8743" s="1"/>
      <c r="AC8743" s="5">
        <v>45440</v>
      </c>
      <c r="AD8743" t="s">
        <v>14631</v>
      </c>
      <c r="AE8743" t="s">
        <v>266</v>
      </c>
      <c r="AF8743">
        <f>MONTH(Table1[[#This Row],[Date Sent]])</f>
        <v>5</v>
      </c>
      <c r="AG8743">
        <f>YEAR(Table1[[#This Row],[Date Sent]])</f>
        <v>2024</v>
      </c>
      <c r="AH8743"/>
    </row>
    <row r="8744" spans="1:34" x14ac:dyDescent="0.2">
      <c r="A8744" t="s">
        <v>253</v>
      </c>
      <c r="B8744" t="s">
        <v>9085</v>
      </c>
      <c r="C8744" s="1">
        <v>89.93</v>
      </c>
      <c r="D8744" s="5">
        <v>45414</v>
      </c>
      <c r="E8744" t="s">
        <v>33</v>
      </c>
      <c r="F8744" t="s">
        <v>39</v>
      </c>
      <c r="G8744" s="36" t="s">
        <v>2254</v>
      </c>
      <c r="H8744" s="1"/>
      <c r="J8744" s="1"/>
      <c r="M8744" s="1"/>
      <c r="P8744" s="1"/>
      <c r="S8744" s="1"/>
      <c r="V8744" s="1"/>
      <c r="Y8744" s="1"/>
      <c r="AC8744" s="5">
        <v>45440</v>
      </c>
      <c r="AD8744" t="s">
        <v>14631</v>
      </c>
      <c r="AE8744" t="s">
        <v>266</v>
      </c>
      <c r="AF8744">
        <f>MONTH(Table1[[#This Row],[Date Sent]])</f>
        <v>5</v>
      </c>
      <c r="AG8744">
        <f>YEAR(Table1[[#This Row],[Date Sent]])</f>
        <v>2024</v>
      </c>
      <c r="AH8744"/>
    </row>
    <row r="8745" spans="1:34" x14ac:dyDescent="0.2">
      <c r="A8745" t="s">
        <v>253</v>
      </c>
      <c r="B8745" t="s">
        <v>9085</v>
      </c>
      <c r="C8745" s="1">
        <v>20.68</v>
      </c>
      <c r="D8745" s="5">
        <v>45419</v>
      </c>
      <c r="E8745" t="s">
        <v>21</v>
      </c>
      <c r="F8745" t="s">
        <v>33</v>
      </c>
      <c r="G8745" s="36" t="s">
        <v>1033</v>
      </c>
      <c r="H8745" s="1"/>
      <c r="J8745" s="1"/>
      <c r="M8745" s="1"/>
      <c r="P8745" s="1"/>
      <c r="S8745" s="1"/>
      <c r="V8745" s="1"/>
      <c r="Y8745" s="1"/>
      <c r="AC8745" s="5">
        <v>45440</v>
      </c>
      <c r="AD8745" t="s">
        <v>14631</v>
      </c>
      <c r="AE8745" t="s">
        <v>266</v>
      </c>
      <c r="AF8745">
        <f>MONTH(Table1[[#This Row],[Date Sent]])</f>
        <v>5</v>
      </c>
      <c r="AG8745">
        <f>YEAR(Table1[[#This Row],[Date Sent]])</f>
        <v>2024</v>
      </c>
      <c r="AH8745"/>
    </row>
    <row r="8746" spans="1:34" x14ac:dyDescent="0.2">
      <c r="A8746" t="s">
        <v>253</v>
      </c>
      <c r="B8746" t="s">
        <v>9085</v>
      </c>
      <c r="C8746" s="1">
        <v>50</v>
      </c>
      <c r="D8746" s="5">
        <v>45419</v>
      </c>
      <c r="E8746" t="s">
        <v>20</v>
      </c>
      <c r="F8746" t="s">
        <v>39</v>
      </c>
      <c r="G8746" s="36" t="s">
        <v>3575</v>
      </c>
      <c r="H8746" s="1"/>
      <c r="J8746" s="1"/>
      <c r="M8746" s="1"/>
      <c r="P8746" s="1"/>
      <c r="S8746" s="1"/>
      <c r="V8746" s="1"/>
      <c r="Y8746" s="1"/>
      <c r="AC8746" s="5">
        <v>45440</v>
      </c>
      <c r="AD8746" t="s">
        <v>14631</v>
      </c>
      <c r="AE8746" t="s">
        <v>266</v>
      </c>
      <c r="AF8746">
        <f>MONTH(Table1[[#This Row],[Date Sent]])</f>
        <v>5</v>
      </c>
      <c r="AG8746">
        <f>YEAR(Table1[[#This Row],[Date Sent]])</f>
        <v>2024</v>
      </c>
      <c r="AH8746"/>
    </row>
    <row r="8747" spans="1:34" x14ac:dyDescent="0.2">
      <c r="A8747" t="s">
        <v>253</v>
      </c>
      <c r="B8747" t="s">
        <v>9085</v>
      </c>
      <c r="C8747" s="1">
        <v>23.59</v>
      </c>
      <c r="D8747" s="5">
        <v>45419</v>
      </c>
      <c r="E8747" t="s">
        <v>20</v>
      </c>
      <c r="F8747" t="s">
        <v>39</v>
      </c>
      <c r="G8747" s="36" t="s">
        <v>2254</v>
      </c>
      <c r="H8747" s="1"/>
      <c r="J8747" s="1"/>
      <c r="M8747" s="1"/>
      <c r="P8747" s="1"/>
      <c r="S8747" s="1"/>
      <c r="V8747" s="1"/>
      <c r="Y8747" s="1"/>
      <c r="AC8747" s="5">
        <v>45440</v>
      </c>
      <c r="AD8747" t="s">
        <v>14631</v>
      </c>
      <c r="AE8747" t="s">
        <v>266</v>
      </c>
      <c r="AF8747">
        <f>MONTH(Table1[[#This Row],[Date Sent]])</f>
        <v>5</v>
      </c>
      <c r="AG8747">
        <f>YEAR(Table1[[#This Row],[Date Sent]])</f>
        <v>2024</v>
      </c>
      <c r="AH8747"/>
    </row>
    <row r="8748" spans="1:34" x14ac:dyDescent="0.2">
      <c r="A8748" t="s">
        <v>253</v>
      </c>
      <c r="B8748" t="s">
        <v>9085</v>
      </c>
      <c r="C8748" s="1">
        <v>5.7</v>
      </c>
      <c r="D8748" s="5">
        <v>45420</v>
      </c>
      <c r="E8748" t="s">
        <v>20</v>
      </c>
      <c r="F8748" t="s">
        <v>39</v>
      </c>
      <c r="G8748" s="36" t="s">
        <v>9091</v>
      </c>
      <c r="H8748" s="1"/>
      <c r="J8748" s="1"/>
      <c r="M8748" s="1"/>
      <c r="P8748" s="1"/>
      <c r="S8748" s="1"/>
      <c r="V8748" s="1"/>
      <c r="Y8748" s="1"/>
      <c r="AC8748" s="5">
        <v>45440</v>
      </c>
      <c r="AD8748" t="s">
        <v>14631</v>
      </c>
      <c r="AE8748" t="s">
        <v>266</v>
      </c>
      <c r="AF8748">
        <f>MONTH(Table1[[#This Row],[Date Sent]])</f>
        <v>5</v>
      </c>
      <c r="AG8748">
        <f>YEAR(Table1[[#This Row],[Date Sent]])</f>
        <v>2024</v>
      </c>
      <c r="AH8748"/>
    </row>
    <row r="8749" spans="1:34" x14ac:dyDescent="0.2">
      <c r="A8749" t="s">
        <v>253</v>
      </c>
      <c r="B8749" t="s">
        <v>9085</v>
      </c>
      <c r="C8749" s="1">
        <v>30.81</v>
      </c>
      <c r="D8749" s="5">
        <v>45426</v>
      </c>
      <c r="E8749" t="s">
        <v>21</v>
      </c>
      <c r="F8749" t="s">
        <v>33</v>
      </c>
      <c r="G8749" s="36" t="s">
        <v>1033</v>
      </c>
      <c r="H8749" s="1"/>
      <c r="J8749" s="1"/>
      <c r="M8749" s="1"/>
      <c r="P8749" s="1"/>
      <c r="S8749" s="1"/>
      <c r="V8749" s="1"/>
      <c r="Y8749" s="1"/>
      <c r="AC8749" s="5">
        <v>45440</v>
      </c>
      <c r="AD8749" t="s">
        <v>14631</v>
      </c>
      <c r="AE8749" t="s">
        <v>266</v>
      </c>
      <c r="AF8749">
        <f>MONTH(Table1[[#This Row],[Date Sent]])</f>
        <v>5</v>
      </c>
      <c r="AG8749">
        <f>YEAR(Table1[[#This Row],[Date Sent]])</f>
        <v>2024</v>
      </c>
      <c r="AH8749"/>
    </row>
    <row r="8750" spans="1:34" x14ac:dyDescent="0.2">
      <c r="A8750" t="s">
        <v>424</v>
      </c>
      <c r="B8750" t="s">
        <v>9092</v>
      </c>
      <c r="C8750" s="1">
        <v>64.19</v>
      </c>
      <c r="D8750" s="5">
        <v>45405</v>
      </c>
      <c r="E8750" t="s">
        <v>15</v>
      </c>
      <c r="F8750" t="s">
        <v>49</v>
      </c>
      <c r="G8750" s="36" t="s">
        <v>9093</v>
      </c>
      <c r="H8750" s="1"/>
      <c r="J8750" s="1"/>
      <c r="M8750" s="1"/>
      <c r="P8750" s="1"/>
      <c r="S8750" s="1"/>
      <c r="V8750" s="1"/>
      <c r="Y8750" s="1"/>
      <c r="AC8750" s="5">
        <v>45440</v>
      </c>
      <c r="AD8750" t="s">
        <v>13592</v>
      </c>
      <c r="AE8750" t="s">
        <v>266</v>
      </c>
      <c r="AF8750">
        <f>MONTH(Table1[[#This Row],[Date Sent]])</f>
        <v>5</v>
      </c>
      <c r="AG8750">
        <f>YEAR(Table1[[#This Row],[Date Sent]])</f>
        <v>2024</v>
      </c>
      <c r="AH8750"/>
    </row>
    <row r="8751" spans="1:34" x14ac:dyDescent="0.2">
      <c r="A8751" t="s">
        <v>424</v>
      </c>
      <c r="B8751" t="s">
        <v>9092</v>
      </c>
      <c r="C8751" s="1">
        <v>123.73</v>
      </c>
      <c r="D8751" s="5">
        <v>45414</v>
      </c>
      <c r="E8751" t="s">
        <v>21</v>
      </c>
      <c r="F8751" t="s">
        <v>33</v>
      </c>
      <c r="G8751" s="36" t="s">
        <v>9094</v>
      </c>
      <c r="H8751" s="1"/>
      <c r="J8751" s="1"/>
      <c r="M8751" s="1"/>
      <c r="P8751" s="1"/>
      <c r="S8751" s="1"/>
      <c r="V8751" s="1"/>
      <c r="Y8751" s="1"/>
      <c r="AC8751" s="5">
        <v>45440</v>
      </c>
      <c r="AD8751" t="s">
        <v>13592</v>
      </c>
      <c r="AE8751" t="s">
        <v>266</v>
      </c>
      <c r="AF8751">
        <f>MONTH(Table1[[#This Row],[Date Sent]])</f>
        <v>5</v>
      </c>
      <c r="AG8751">
        <f>YEAR(Table1[[#This Row],[Date Sent]])</f>
        <v>2024</v>
      </c>
      <c r="AH8751"/>
    </row>
    <row r="8752" spans="1:34" x14ac:dyDescent="0.2">
      <c r="A8752" t="s">
        <v>424</v>
      </c>
      <c r="B8752" t="s">
        <v>9092</v>
      </c>
      <c r="C8752" s="1">
        <v>106.22</v>
      </c>
      <c r="D8752" s="5">
        <v>45417</v>
      </c>
      <c r="E8752" t="s">
        <v>21</v>
      </c>
      <c r="F8752" t="s">
        <v>33</v>
      </c>
      <c r="G8752" s="36" t="s">
        <v>9095</v>
      </c>
      <c r="H8752" s="1"/>
      <c r="J8752" s="1"/>
      <c r="M8752" s="1"/>
      <c r="P8752" s="1"/>
      <c r="S8752" s="1"/>
      <c r="V8752" s="1"/>
      <c r="Y8752" s="1"/>
      <c r="AC8752" s="5">
        <v>45440</v>
      </c>
      <c r="AD8752" t="s">
        <v>13592</v>
      </c>
      <c r="AE8752" t="s">
        <v>266</v>
      </c>
      <c r="AF8752">
        <f>MONTH(Table1[[#This Row],[Date Sent]])</f>
        <v>5</v>
      </c>
      <c r="AG8752">
        <f>YEAR(Table1[[#This Row],[Date Sent]])</f>
        <v>2024</v>
      </c>
      <c r="AH8752"/>
    </row>
    <row r="8753" spans="1:34" x14ac:dyDescent="0.2">
      <c r="A8753" t="s">
        <v>424</v>
      </c>
      <c r="B8753" t="s">
        <v>9092</v>
      </c>
      <c r="C8753" s="1">
        <v>173.64</v>
      </c>
      <c r="D8753" s="5">
        <v>45418</v>
      </c>
      <c r="E8753" t="s">
        <v>21</v>
      </c>
      <c r="F8753" t="s">
        <v>33</v>
      </c>
      <c r="G8753" s="36" t="s">
        <v>9095</v>
      </c>
      <c r="H8753" s="1"/>
      <c r="J8753" s="1"/>
      <c r="M8753" s="1"/>
      <c r="P8753" s="1"/>
      <c r="S8753" s="1"/>
      <c r="V8753" s="1"/>
      <c r="Y8753" s="1"/>
      <c r="AC8753" s="5">
        <v>45440</v>
      </c>
      <c r="AD8753" t="s">
        <v>13592</v>
      </c>
      <c r="AE8753" t="s">
        <v>266</v>
      </c>
      <c r="AF8753">
        <f>MONTH(Table1[[#This Row],[Date Sent]])</f>
        <v>5</v>
      </c>
      <c r="AG8753">
        <f>YEAR(Table1[[#This Row],[Date Sent]])</f>
        <v>2024</v>
      </c>
      <c r="AH8753"/>
    </row>
    <row r="8754" spans="1:34" x14ac:dyDescent="0.2">
      <c r="A8754" t="s">
        <v>424</v>
      </c>
      <c r="B8754" t="s">
        <v>9092</v>
      </c>
      <c r="C8754" s="1">
        <v>192.6</v>
      </c>
      <c r="D8754" s="5">
        <v>45422</v>
      </c>
      <c r="E8754" t="s">
        <v>40</v>
      </c>
      <c r="F8754" t="s">
        <v>17</v>
      </c>
      <c r="G8754" s="36" t="s">
        <v>5577</v>
      </c>
      <c r="H8754" s="1"/>
      <c r="J8754" s="1"/>
      <c r="M8754" s="1"/>
      <c r="P8754" s="1"/>
      <c r="S8754" s="1"/>
      <c r="V8754" s="1"/>
      <c r="Y8754" s="1"/>
      <c r="AC8754" s="5">
        <v>45440</v>
      </c>
      <c r="AD8754" t="s">
        <v>13592</v>
      </c>
      <c r="AE8754" t="s">
        <v>266</v>
      </c>
      <c r="AF8754">
        <f>MONTH(Table1[[#This Row],[Date Sent]])</f>
        <v>5</v>
      </c>
      <c r="AG8754">
        <f>YEAR(Table1[[#This Row],[Date Sent]])</f>
        <v>2024</v>
      </c>
      <c r="AH8754"/>
    </row>
    <row r="8755" spans="1:34" x14ac:dyDescent="0.2">
      <c r="A8755" t="s">
        <v>424</v>
      </c>
      <c r="B8755" t="s">
        <v>9092</v>
      </c>
      <c r="C8755" s="1">
        <v>36.340000000000003</v>
      </c>
      <c r="D8755" s="5">
        <v>45425</v>
      </c>
      <c r="E8755" t="s">
        <v>21</v>
      </c>
      <c r="F8755" t="s">
        <v>918</v>
      </c>
      <c r="G8755" s="36" t="s">
        <v>9096</v>
      </c>
      <c r="H8755" s="1">
        <v>21.17</v>
      </c>
      <c r="I8755" t="s">
        <v>15</v>
      </c>
      <c r="J8755" s="1" t="s">
        <v>8590</v>
      </c>
      <c r="K8755" s="1">
        <v>15.170000000000002</v>
      </c>
      <c r="L8755" t="s">
        <v>33</v>
      </c>
      <c r="M8755" s="1" t="s">
        <v>1785</v>
      </c>
      <c r="P8755" s="1"/>
      <c r="S8755" s="1"/>
      <c r="V8755" s="1"/>
      <c r="Y8755" s="1"/>
      <c r="AC8755" s="5">
        <v>45440</v>
      </c>
      <c r="AD8755" t="s">
        <v>13592</v>
      </c>
      <c r="AE8755" t="s">
        <v>266</v>
      </c>
      <c r="AF8755">
        <f>MONTH(Table1[[#This Row],[Date Sent]])</f>
        <v>5</v>
      </c>
      <c r="AG8755">
        <f>YEAR(Table1[[#This Row],[Date Sent]])</f>
        <v>2024</v>
      </c>
      <c r="AH8755"/>
    </row>
    <row r="8756" spans="1:34" x14ac:dyDescent="0.2">
      <c r="A8756" t="s">
        <v>2302</v>
      </c>
      <c r="B8756" t="s">
        <v>9097</v>
      </c>
      <c r="C8756" s="1">
        <v>18.25</v>
      </c>
      <c r="D8756" s="5">
        <v>45401</v>
      </c>
      <c r="E8756" t="s">
        <v>33</v>
      </c>
      <c r="F8756" t="s">
        <v>39</v>
      </c>
      <c r="G8756" s="36" t="s">
        <v>9098</v>
      </c>
      <c r="H8756" s="1"/>
      <c r="J8756" s="1"/>
      <c r="M8756" s="1"/>
      <c r="P8756" s="1"/>
      <c r="S8756" s="1"/>
      <c r="V8756" s="1"/>
      <c r="Y8756" s="1"/>
      <c r="AC8756" s="5">
        <v>45440</v>
      </c>
      <c r="AD8756" t="s">
        <v>13786</v>
      </c>
      <c r="AE8756" t="s">
        <v>294</v>
      </c>
      <c r="AF8756">
        <f>MONTH(Table1[[#This Row],[Date Sent]])</f>
        <v>5</v>
      </c>
      <c r="AG8756">
        <f>YEAR(Table1[[#This Row],[Date Sent]])</f>
        <v>2024</v>
      </c>
      <c r="AH8756"/>
    </row>
    <row r="8757" spans="1:34" x14ac:dyDescent="0.2">
      <c r="A8757" t="s">
        <v>2302</v>
      </c>
      <c r="B8757" t="s">
        <v>9097</v>
      </c>
      <c r="C8757" s="1">
        <v>36.25</v>
      </c>
      <c r="D8757" s="5">
        <v>45402</v>
      </c>
      <c r="E8757" t="s">
        <v>33</v>
      </c>
      <c r="F8757" t="s">
        <v>39</v>
      </c>
      <c r="G8757" s="36" t="s">
        <v>39</v>
      </c>
      <c r="H8757" s="1"/>
      <c r="J8757" s="1"/>
      <c r="M8757" s="1"/>
      <c r="P8757" s="1"/>
      <c r="S8757" s="1"/>
      <c r="V8757" s="1"/>
      <c r="Y8757" s="1"/>
      <c r="AC8757" s="5">
        <v>45440</v>
      </c>
      <c r="AD8757" t="s">
        <v>13786</v>
      </c>
      <c r="AE8757" t="s">
        <v>294</v>
      </c>
      <c r="AF8757">
        <f>MONTH(Table1[[#This Row],[Date Sent]])</f>
        <v>5</v>
      </c>
      <c r="AG8757">
        <f>YEAR(Table1[[#This Row],[Date Sent]])</f>
        <v>2024</v>
      </c>
      <c r="AH8757"/>
    </row>
    <row r="8758" spans="1:34" x14ac:dyDescent="0.2">
      <c r="A8758" t="s">
        <v>2302</v>
      </c>
      <c r="B8758" t="s">
        <v>9097</v>
      </c>
      <c r="C8758" s="1">
        <v>55.82</v>
      </c>
      <c r="D8758" s="5">
        <v>45407</v>
      </c>
      <c r="E8758" t="s">
        <v>24</v>
      </c>
      <c r="F8758" t="s">
        <v>18</v>
      </c>
      <c r="G8758" s="36" t="s">
        <v>2970</v>
      </c>
      <c r="H8758" s="1"/>
      <c r="J8758" s="1"/>
      <c r="M8758" s="1"/>
      <c r="P8758" s="1"/>
      <c r="S8758" s="1"/>
      <c r="V8758" s="1"/>
      <c r="Y8758" s="1"/>
      <c r="AC8758" s="5">
        <v>45440</v>
      </c>
      <c r="AD8758" t="s">
        <v>13786</v>
      </c>
      <c r="AE8758" t="s">
        <v>294</v>
      </c>
      <c r="AF8758">
        <f>MONTH(Table1[[#This Row],[Date Sent]])</f>
        <v>5</v>
      </c>
      <c r="AG8758">
        <f>YEAR(Table1[[#This Row],[Date Sent]])</f>
        <v>2024</v>
      </c>
      <c r="AH8758"/>
    </row>
    <row r="8759" spans="1:34" x14ac:dyDescent="0.2">
      <c r="A8759" t="s">
        <v>2302</v>
      </c>
      <c r="B8759" t="s">
        <v>9097</v>
      </c>
      <c r="C8759" s="1">
        <v>130.85</v>
      </c>
      <c r="D8759" s="5">
        <v>45412</v>
      </c>
      <c r="E8759" t="s">
        <v>21</v>
      </c>
      <c r="F8759" t="s">
        <v>39</v>
      </c>
      <c r="G8759" s="36" t="s">
        <v>39</v>
      </c>
      <c r="H8759" s="1"/>
      <c r="J8759" s="1"/>
      <c r="M8759" s="1"/>
      <c r="P8759" s="1"/>
      <c r="S8759" s="1"/>
      <c r="V8759" s="1"/>
      <c r="Y8759" s="1"/>
      <c r="AC8759" s="5">
        <v>45440</v>
      </c>
      <c r="AD8759" t="s">
        <v>13786</v>
      </c>
      <c r="AE8759" t="s">
        <v>294</v>
      </c>
      <c r="AF8759">
        <f>MONTH(Table1[[#This Row],[Date Sent]])</f>
        <v>5</v>
      </c>
      <c r="AG8759">
        <f>YEAR(Table1[[#This Row],[Date Sent]])</f>
        <v>2024</v>
      </c>
      <c r="AH8759"/>
    </row>
    <row r="8760" spans="1:34" x14ac:dyDescent="0.2">
      <c r="A8760" t="s">
        <v>2302</v>
      </c>
      <c r="B8760" t="s">
        <v>9097</v>
      </c>
      <c r="C8760" s="1">
        <v>18.84</v>
      </c>
      <c r="D8760" s="5">
        <v>45412</v>
      </c>
      <c r="E8760" t="s">
        <v>33</v>
      </c>
      <c r="F8760" t="s">
        <v>17</v>
      </c>
      <c r="G8760" s="36" t="s">
        <v>9099</v>
      </c>
      <c r="H8760" s="1"/>
      <c r="J8760" s="1"/>
      <c r="M8760" s="1"/>
      <c r="P8760" s="1"/>
      <c r="S8760" s="1"/>
      <c r="V8760" s="1"/>
      <c r="Y8760" s="1"/>
      <c r="AC8760" s="5">
        <v>45440</v>
      </c>
      <c r="AD8760" t="s">
        <v>13786</v>
      </c>
      <c r="AE8760" t="s">
        <v>294</v>
      </c>
      <c r="AF8760">
        <f>MONTH(Table1[[#This Row],[Date Sent]])</f>
        <v>5</v>
      </c>
      <c r="AG8760">
        <f>YEAR(Table1[[#This Row],[Date Sent]])</f>
        <v>2024</v>
      </c>
      <c r="AH8760"/>
    </row>
    <row r="8761" spans="1:34" x14ac:dyDescent="0.2">
      <c r="A8761" t="s">
        <v>2302</v>
      </c>
      <c r="B8761" t="s">
        <v>9097</v>
      </c>
      <c r="C8761" s="1">
        <v>20.69</v>
      </c>
      <c r="D8761" s="5">
        <v>45412</v>
      </c>
      <c r="E8761" t="s">
        <v>21</v>
      </c>
      <c r="F8761" t="s">
        <v>17</v>
      </c>
      <c r="G8761" s="36" t="s">
        <v>2151</v>
      </c>
      <c r="H8761" s="1"/>
      <c r="J8761" s="1"/>
      <c r="M8761" s="1"/>
      <c r="P8761" s="1"/>
      <c r="S8761" s="1"/>
      <c r="V8761" s="1"/>
      <c r="Y8761" s="1"/>
      <c r="AC8761" s="5">
        <v>45440</v>
      </c>
      <c r="AD8761" t="s">
        <v>13786</v>
      </c>
      <c r="AE8761" t="s">
        <v>294</v>
      </c>
      <c r="AF8761">
        <f>MONTH(Table1[[#This Row],[Date Sent]])</f>
        <v>5</v>
      </c>
      <c r="AG8761">
        <f>YEAR(Table1[[#This Row],[Date Sent]])</f>
        <v>2024</v>
      </c>
      <c r="AH8761"/>
    </row>
    <row r="8762" spans="1:34" x14ac:dyDescent="0.2">
      <c r="A8762" t="s">
        <v>2302</v>
      </c>
      <c r="B8762" t="s">
        <v>9097</v>
      </c>
      <c r="C8762" s="1">
        <v>7.61</v>
      </c>
      <c r="D8762" s="5">
        <v>45413</v>
      </c>
      <c r="E8762" t="s">
        <v>21</v>
      </c>
      <c r="F8762" t="s">
        <v>39</v>
      </c>
      <c r="G8762" s="36" t="s">
        <v>9098</v>
      </c>
      <c r="H8762" s="1"/>
      <c r="J8762" s="1"/>
      <c r="M8762" s="1"/>
      <c r="P8762" s="1"/>
      <c r="S8762" s="1"/>
      <c r="V8762" s="1"/>
      <c r="Y8762" s="1"/>
      <c r="AC8762" s="5">
        <v>45440</v>
      </c>
      <c r="AD8762" t="s">
        <v>13786</v>
      </c>
      <c r="AE8762" t="s">
        <v>294</v>
      </c>
      <c r="AF8762">
        <f>MONTH(Table1[[#This Row],[Date Sent]])</f>
        <v>5</v>
      </c>
      <c r="AG8762">
        <f>YEAR(Table1[[#This Row],[Date Sent]])</f>
        <v>2024</v>
      </c>
      <c r="AH8762"/>
    </row>
    <row r="8763" spans="1:34" x14ac:dyDescent="0.2">
      <c r="A8763" t="s">
        <v>2302</v>
      </c>
      <c r="B8763" t="s">
        <v>9097</v>
      </c>
      <c r="C8763" s="1">
        <v>49.99</v>
      </c>
      <c r="D8763" s="5">
        <v>45420</v>
      </c>
      <c r="E8763" t="s">
        <v>24</v>
      </c>
      <c r="F8763" t="s">
        <v>18</v>
      </c>
      <c r="G8763" s="36" t="s">
        <v>2970</v>
      </c>
      <c r="H8763" s="1"/>
      <c r="J8763" s="1"/>
      <c r="M8763" s="1"/>
      <c r="P8763" s="1"/>
      <c r="S8763" s="1"/>
      <c r="V8763" s="1"/>
      <c r="Y8763" s="1"/>
      <c r="AC8763" s="5">
        <v>45440</v>
      </c>
      <c r="AD8763" t="s">
        <v>13786</v>
      </c>
      <c r="AE8763" t="s">
        <v>294</v>
      </c>
      <c r="AF8763">
        <f>MONTH(Table1[[#This Row],[Date Sent]])</f>
        <v>5</v>
      </c>
      <c r="AG8763">
        <f>YEAR(Table1[[#This Row],[Date Sent]])</f>
        <v>2024</v>
      </c>
      <c r="AH8763"/>
    </row>
    <row r="8764" spans="1:34" x14ac:dyDescent="0.2">
      <c r="A8764" t="s">
        <v>2302</v>
      </c>
      <c r="B8764" t="s">
        <v>9097</v>
      </c>
      <c r="C8764" s="1">
        <v>80.97</v>
      </c>
      <c r="D8764" s="5">
        <v>45425</v>
      </c>
      <c r="E8764" t="s">
        <v>21</v>
      </c>
      <c r="F8764" t="s">
        <v>39</v>
      </c>
      <c r="G8764" s="36" t="s">
        <v>9100</v>
      </c>
      <c r="H8764" s="1"/>
      <c r="J8764" s="1"/>
      <c r="M8764" s="1"/>
      <c r="P8764" s="1"/>
      <c r="S8764" s="1"/>
      <c r="V8764" s="1"/>
      <c r="Y8764" s="1"/>
      <c r="AC8764" s="5">
        <v>45440</v>
      </c>
      <c r="AD8764" t="s">
        <v>13786</v>
      </c>
      <c r="AE8764" t="s">
        <v>294</v>
      </c>
      <c r="AF8764">
        <f>MONTH(Table1[[#This Row],[Date Sent]])</f>
        <v>5</v>
      </c>
      <c r="AG8764">
        <f>YEAR(Table1[[#This Row],[Date Sent]])</f>
        <v>2024</v>
      </c>
      <c r="AH8764"/>
    </row>
    <row r="8765" spans="1:34" x14ac:dyDescent="0.2">
      <c r="A8765" t="s">
        <v>225</v>
      </c>
      <c r="B8765" t="s">
        <v>9101</v>
      </c>
      <c r="C8765" s="1">
        <v>17.420000000000002</v>
      </c>
      <c r="D8765" s="5">
        <v>45415</v>
      </c>
      <c r="E8765" t="s">
        <v>40</v>
      </c>
      <c r="F8765" t="s">
        <v>17</v>
      </c>
      <c r="G8765" s="36" t="s">
        <v>9102</v>
      </c>
      <c r="H8765" s="1"/>
      <c r="J8765" s="1"/>
      <c r="M8765" s="1"/>
      <c r="P8765" s="1"/>
      <c r="S8765" s="1"/>
      <c r="V8765" s="1"/>
      <c r="Y8765" s="1"/>
      <c r="AC8765" s="5">
        <v>45440</v>
      </c>
      <c r="AD8765" t="s">
        <v>14694</v>
      </c>
      <c r="AE8765" t="s">
        <v>298</v>
      </c>
      <c r="AF8765">
        <f>MONTH(Table1[[#This Row],[Date Sent]])</f>
        <v>5</v>
      </c>
      <c r="AG8765">
        <f>YEAR(Table1[[#This Row],[Date Sent]])</f>
        <v>2024</v>
      </c>
      <c r="AH8765"/>
    </row>
    <row r="8766" spans="1:34" x14ac:dyDescent="0.2">
      <c r="A8766" t="s">
        <v>225</v>
      </c>
      <c r="B8766" t="s">
        <v>9101</v>
      </c>
      <c r="C8766" s="1">
        <v>54.54</v>
      </c>
      <c r="D8766" s="5">
        <v>45418</v>
      </c>
      <c r="E8766" t="s">
        <v>39</v>
      </c>
      <c r="F8766" t="s">
        <v>17</v>
      </c>
      <c r="G8766" s="36" t="s">
        <v>9103</v>
      </c>
      <c r="H8766" s="1"/>
      <c r="J8766" s="1"/>
      <c r="M8766" s="1"/>
      <c r="P8766" s="1"/>
      <c r="S8766" s="1"/>
      <c r="V8766" s="1"/>
      <c r="Y8766" s="1"/>
      <c r="AC8766" s="5">
        <v>45440</v>
      </c>
      <c r="AD8766" t="s">
        <v>14694</v>
      </c>
      <c r="AE8766" t="s">
        <v>298</v>
      </c>
      <c r="AF8766">
        <f>MONTH(Table1[[#This Row],[Date Sent]])</f>
        <v>5</v>
      </c>
      <c r="AG8766">
        <f>YEAR(Table1[[#This Row],[Date Sent]])</f>
        <v>2024</v>
      </c>
      <c r="AH8766"/>
    </row>
    <row r="8767" spans="1:34" x14ac:dyDescent="0.2">
      <c r="A8767" t="s">
        <v>225</v>
      </c>
      <c r="B8767" t="s">
        <v>9101</v>
      </c>
      <c r="C8767" s="1">
        <v>152.91</v>
      </c>
      <c r="D8767" s="5">
        <v>45420</v>
      </c>
      <c r="E8767" t="s">
        <v>21</v>
      </c>
      <c r="F8767" t="s">
        <v>918</v>
      </c>
      <c r="G8767" s="36" t="s">
        <v>9104</v>
      </c>
      <c r="H8767" s="1">
        <v>48.86</v>
      </c>
      <c r="I8767" t="s">
        <v>10</v>
      </c>
      <c r="J8767" s="1" t="s">
        <v>9105</v>
      </c>
      <c r="K8767" s="1">
        <v>104.05</v>
      </c>
      <c r="L8767" t="s">
        <v>33</v>
      </c>
      <c r="M8767" s="1" t="s">
        <v>9106</v>
      </c>
      <c r="P8767" s="1"/>
      <c r="S8767" s="1"/>
      <c r="V8767" s="1"/>
      <c r="Y8767" s="1"/>
      <c r="AC8767" s="5">
        <v>45440</v>
      </c>
      <c r="AD8767" t="s">
        <v>14694</v>
      </c>
      <c r="AE8767" t="s">
        <v>298</v>
      </c>
      <c r="AF8767">
        <f>MONTH(Table1[[#This Row],[Date Sent]])</f>
        <v>5</v>
      </c>
      <c r="AG8767">
        <f>YEAR(Table1[[#This Row],[Date Sent]])</f>
        <v>2024</v>
      </c>
      <c r="AH8767"/>
    </row>
    <row r="8768" spans="1:34" x14ac:dyDescent="0.2">
      <c r="A8768" t="s">
        <v>225</v>
      </c>
      <c r="B8768" t="s">
        <v>9101</v>
      </c>
      <c r="C8768" s="1">
        <v>88.54</v>
      </c>
      <c r="D8768" s="5">
        <v>45421</v>
      </c>
      <c r="E8768" t="s">
        <v>21</v>
      </c>
      <c r="F8768" t="s">
        <v>33</v>
      </c>
      <c r="G8768" s="36" t="s">
        <v>9107</v>
      </c>
      <c r="H8768" s="1"/>
      <c r="J8768" s="1"/>
      <c r="M8768" s="1"/>
      <c r="P8768" s="1"/>
      <c r="S8768" s="1"/>
      <c r="V8768" s="1"/>
      <c r="Y8768" s="1"/>
      <c r="AC8768" s="5">
        <v>45440</v>
      </c>
      <c r="AD8768" t="s">
        <v>14694</v>
      </c>
      <c r="AE8768" t="s">
        <v>298</v>
      </c>
      <c r="AF8768">
        <f>MONTH(Table1[[#This Row],[Date Sent]])</f>
        <v>5</v>
      </c>
      <c r="AG8768">
        <f>YEAR(Table1[[#This Row],[Date Sent]])</f>
        <v>2024</v>
      </c>
      <c r="AH8768"/>
    </row>
    <row r="8769" spans="1:34" x14ac:dyDescent="0.2">
      <c r="A8769" t="s">
        <v>568</v>
      </c>
      <c r="B8769" t="s">
        <v>9108</v>
      </c>
      <c r="C8769" s="1">
        <v>40.549999999999997</v>
      </c>
      <c r="D8769" s="5">
        <v>45401</v>
      </c>
      <c r="E8769" t="s">
        <v>39</v>
      </c>
      <c r="F8769" t="s">
        <v>53</v>
      </c>
      <c r="G8769" s="36" t="s">
        <v>9109</v>
      </c>
      <c r="H8769" s="1"/>
      <c r="J8769" s="1"/>
      <c r="M8769" s="1"/>
      <c r="P8769" s="1"/>
      <c r="S8769" s="1"/>
      <c r="V8769" s="1"/>
      <c r="Y8769" s="1"/>
      <c r="AC8769" s="5">
        <v>45440</v>
      </c>
      <c r="AD8769" t="s">
        <v>13351</v>
      </c>
      <c r="AE8769" t="s">
        <v>298</v>
      </c>
      <c r="AF8769">
        <f>MONTH(Table1[[#This Row],[Date Sent]])</f>
        <v>5</v>
      </c>
      <c r="AG8769">
        <f>YEAR(Table1[[#This Row],[Date Sent]])</f>
        <v>2024</v>
      </c>
      <c r="AH8769"/>
    </row>
    <row r="8770" spans="1:34" x14ac:dyDescent="0.2">
      <c r="A8770" t="s">
        <v>568</v>
      </c>
      <c r="B8770" t="s">
        <v>9108</v>
      </c>
      <c r="C8770" s="1">
        <v>11.22</v>
      </c>
      <c r="D8770" s="5">
        <v>45401</v>
      </c>
      <c r="E8770" t="s">
        <v>6</v>
      </c>
      <c r="F8770" t="s">
        <v>18</v>
      </c>
      <c r="G8770" s="36" t="s">
        <v>9110</v>
      </c>
      <c r="H8770" s="1"/>
      <c r="J8770" s="1"/>
      <c r="M8770" s="1"/>
      <c r="P8770" s="1"/>
      <c r="S8770" s="1"/>
      <c r="V8770" s="1"/>
      <c r="Y8770" s="1"/>
      <c r="AC8770" s="5">
        <v>45440</v>
      </c>
      <c r="AD8770" t="s">
        <v>13351</v>
      </c>
      <c r="AE8770" t="s">
        <v>298</v>
      </c>
      <c r="AF8770">
        <f>MONTH(Table1[[#This Row],[Date Sent]])</f>
        <v>5</v>
      </c>
      <c r="AG8770">
        <f>YEAR(Table1[[#This Row],[Date Sent]])</f>
        <v>2024</v>
      </c>
      <c r="AH8770"/>
    </row>
    <row r="8771" spans="1:34" x14ac:dyDescent="0.2">
      <c r="A8771" t="s">
        <v>568</v>
      </c>
      <c r="B8771" t="s">
        <v>9108</v>
      </c>
      <c r="C8771" s="1">
        <v>99.05</v>
      </c>
      <c r="D8771" s="5">
        <v>45404</v>
      </c>
      <c r="E8771" t="s">
        <v>21</v>
      </c>
      <c r="F8771" t="s">
        <v>918</v>
      </c>
      <c r="G8771" s="36" t="s">
        <v>9111</v>
      </c>
      <c r="H8771" s="1">
        <v>41.92</v>
      </c>
      <c r="I8771" t="s">
        <v>33</v>
      </c>
      <c r="J8771" s="1" t="s">
        <v>1777</v>
      </c>
      <c r="K8771" s="1">
        <v>19.98</v>
      </c>
      <c r="L8771" t="s">
        <v>15</v>
      </c>
      <c r="M8771" s="1" t="s">
        <v>6002</v>
      </c>
      <c r="N8771" s="1">
        <v>37.149999999999991</v>
      </c>
      <c r="O8771" t="s">
        <v>18</v>
      </c>
      <c r="P8771" s="1" t="s">
        <v>1713</v>
      </c>
      <c r="S8771" s="1"/>
      <c r="V8771" s="1"/>
      <c r="Y8771" s="1"/>
      <c r="AC8771" s="5">
        <v>45440</v>
      </c>
      <c r="AD8771" t="s">
        <v>13351</v>
      </c>
      <c r="AE8771" t="s">
        <v>298</v>
      </c>
      <c r="AF8771">
        <f>MONTH(Table1[[#This Row],[Date Sent]])</f>
        <v>5</v>
      </c>
      <c r="AG8771">
        <f>YEAR(Table1[[#This Row],[Date Sent]])</f>
        <v>2024</v>
      </c>
      <c r="AH8771"/>
    </row>
    <row r="8772" spans="1:34" x14ac:dyDescent="0.2">
      <c r="A8772" t="s">
        <v>568</v>
      </c>
      <c r="B8772" t="s">
        <v>9108</v>
      </c>
      <c r="C8772" s="1">
        <v>83.12</v>
      </c>
      <c r="D8772" s="5">
        <v>45404</v>
      </c>
      <c r="E8772" t="s">
        <v>21</v>
      </c>
      <c r="F8772" t="s">
        <v>33</v>
      </c>
      <c r="G8772" s="36" t="s">
        <v>923</v>
      </c>
      <c r="H8772" s="1"/>
      <c r="J8772" s="1"/>
      <c r="M8772" s="1"/>
      <c r="P8772" s="1"/>
      <c r="S8772" s="1"/>
      <c r="V8772" s="1"/>
      <c r="Y8772" s="1"/>
      <c r="AC8772" s="5">
        <v>45440</v>
      </c>
      <c r="AD8772" t="s">
        <v>13351</v>
      </c>
      <c r="AE8772" t="s">
        <v>298</v>
      </c>
      <c r="AF8772">
        <f>MONTH(Table1[[#This Row],[Date Sent]])</f>
        <v>5</v>
      </c>
      <c r="AG8772">
        <f>YEAR(Table1[[#This Row],[Date Sent]])</f>
        <v>2024</v>
      </c>
      <c r="AH8772"/>
    </row>
    <row r="8773" spans="1:34" x14ac:dyDescent="0.2">
      <c r="A8773" t="s">
        <v>568</v>
      </c>
      <c r="B8773" t="s">
        <v>9108</v>
      </c>
      <c r="C8773" s="1">
        <v>14.64</v>
      </c>
      <c r="D8773" s="5">
        <v>45406</v>
      </c>
      <c r="E8773" t="s">
        <v>36</v>
      </c>
      <c r="F8773" t="s">
        <v>18</v>
      </c>
      <c r="G8773" s="36" t="s">
        <v>9112</v>
      </c>
      <c r="H8773" s="1"/>
      <c r="J8773" s="1"/>
      <c r="M8773" s="1"/>
      <c r="P8773" s="1"/>
      <c r="S8773" s="1"/>
      <c r="V8773" s="1"/>
      <c r="Y8773" s="1"/>
      <c r="AC8773" s="5">
        <v>45440</v>
      </c>
      <c r="AD8773" t="s">
        <v>13351</v>
      </c>
      <c r="AE8773" t="s">
        <v>298</v>
      </c>
      <c r="AF8773">
        <f>MONTH(Table1[[#This Row],[Date Sent]])</f>
        <v>5</v>
      </c>
      <c r="AG8773">
        <f>YEAR(Table1[[#This Row],[Date Sent]])</f>
        <v>2024</v>
      </c>
      <c r="AH8773"/>
    </row>
    <row r="8774" spans="1:34" x14ac:dyDescent="0.2">
      <c r="A8774" t="s">
        <v>568</v>
      </c>
      <c r="B8774" t="s">
        <v>9108</v>
      </c>
      <c r="C8774" s="1">
        <v>35.590000000000003</v>
      </c>
      <c r="D8774" s="5">
        <v>45410</v>
      </c>
      <c r="E8774" t="s">
        <v>21</v>
      </c>
      <c r="F8774" t="s">
        <v>4</v>
      </c>
      <c r="G8774" s="36" t="s">
        <v>2339</v>
      </c>
      <c r="H8774" s="1"/>
      <c r="J8774" s="1"/>
      <c r="M8774" s="1"/>
      <c r="P8774" s="1"/>
      <c r="S8774" s="1"/>
      <c r="V8774" s="1"/>
      <c r="Y8774" s="1"/>
      <c r="AC8774" s="5">
        <v>45440</v>
      </c>
      <c r="AD8774" t="s">
        <v>13351</v>
      </c>
      <c r="AE8774" t="s">
        <v>298</v>
      </c>
      <c r="AF8774">
        <f>MONTH(Table1[[#This Row],[Date Sent]])</f>
        <v>5</v>
      </c>
      <c r="AG8774">
        <f>YEAR(Table1[[#This Row],[Date Sent]])</f>
        <v>2024</v>
      </c>
      <c r="AH8774"/>
    </row>
    <row r="8775" spans="1:34" x14ac:dyDescent="0.2">
      <c r="A8775" t="s">
        <v>568</v>
      </c>
      <c r="B8775" t="s">
        <v>9108</v>
      </c>
      <c r="C8775" s="1">
        <v>53.07</v>
      </c>
      <c r="D8775" s="5">
        <v>45412</v>
      </c>
      <c r="E8775" t="s">
        <v>21</v>
      </c>
      <c r="F8775" t="s">
        <v>15</v>
      </c>
      <c r="G8775" s="36" t="s">
        <v>1427</v>
      </c>
      <c r="H8775" s="1"/>
      <c r="J8775" s="1"/>
      <c r="M8775" s="1"/>
      <c r="P8775" s="1"/>
      <c r="S8775" s="1"/>
      <c r="V8775" s="1"/>
      <c r="Y8775" s="1"/>
      <c r="AC8775" s="5">
        <v>45440</v>
      </c>
      <c r="AD8775" t="s">
        <v>13351</v>
      </c>
      <c r="AE8775" t="s">
        <v>298</v>
      </c>
      <c r="AF8775">
        <f>MONTH(Table1[[#This Row],[Date Sent]])</f>
        <v>5</v>
      </c>
      <c r="AG8775">
        <f>YEAR(Table1[[#This Row],[Date Sent]])</f>
        <v>2024</v>
      </c>
      <c r="AH8775"/>
    </row>
    <row r="8776" spans="1:34" x14ac:dyDescent="0.2">
      <c r="A8776" t="s">
        <v>568</v>
      </c>
      <c r="B8776" t="s">
        <v>9108</v>
      </c>
      <c r="C8776" s="1">
        <v>14.64</v>
      </c>
      <c r="D8776" s="5">
        <v>45413</v>
      </c>
      <c r="E8776" t="s">
        <v>36</v>
      </c>
      <c r="F8776" t="s">
        <v>18</v>
      </c>
      <c r="G8776" s="36" t="s">
        <v>1735</v>
      </c>
      <c r="H8776" s="1"/>
      <c r="J8776" s="1"/>
      <c r="M8776" s="1"/>
      <c r="P8776" s="1"/>
      <c r="S8776" s="1"/>
      <c r="V8776" s="1"/>
      <c r="Y8776" s="1"/>
      <c r="AC8776" s="5">
        <v>45440</v>
      </c>
      <c r="AD8776" t="s">
        <v>13351</v>
      </c>
      <c r="AE8776" t="s">
        <v>298</v>
      </c>
      <c r="AF8776">
        <f>MONTH(Table1[[#This Row],[Date Sent]])</f>
        <v>5</v>
      </c>
      <c r="AG8776">
        <f>YEAR(Table1[[#This Row],[Date Sent]])</f>
        <v>2024</v>
      </c>
      <c r="AH8776"/>
    </row>
    <row r="8777" spans="1:34" x14ac:dyDescent="0.2">
      <c r="A8777" t="s">
        <v>568</v>
      </c>
      <c r="B8777" t="s">
        <v>9108</v>
      </c>
      <c r="C8777" s="1">
        <v>57.23</v>
      </c>
      <c r="D8777" s="5">
        <v>45417</v>
      </c>
      <c r="E8777" t="s">
        <v>20</v>
      </c>
      <c r="F8777" t="s">
        <v>39</v>
      </c>
      <c r="G8777" s="36" t="s">
        <v>1322</v>
      </c>
      <c r="H8777" s="1"/>
      <c r="J8777" s="1"/>
      <c r="M8777" s="1"/>
      <c r="P8777" s="1"/>
      <c r="S8777" s="1"/>
      <c r="V8777" s="1"/>
      <c r="Y8777" s="1"/>
      <c r="AC8777" s="5">
        <v>45440</v>
      </c>
      <c r="AD8777" t="s">
        <v>13351</v>
      </c>
      <c r="AE8777" t="s">
        <v>298</v>
      </c>
      <c r="AF8777">
        <f>MONTH(Table1[[#This Row],[Date Sent]])</f>
        <v>5</v>
      </c>
      <c r="AG8777">
        <f>YEAR(Table1[[#This Row],[Date Sent]])</f>
        <v>2024</v>
      </c>
      <c r="AH8777"/>
    </row>
    <row r="8778" spans="1:34" x14ac:dyDescent="0.2">
      <c r="A8778" t="s">
        <v>568</v>
      </c>
      <c r="B8778" t="s">
        <v>9108</v>
      </c>
      <c r="C8778" s="1">
        <v>12.26</v>
      </c>
      <c r="D8778" s="5">
        <v>45420</v>
      </c>
      <c r="E8778" t="s">
        <v>36</v>
      </c>
      <c r="F8778" t="s">
        <v>18</v>
      </c>
      <c r="G8778" s="36" t="s">
        <v>1735</v>
      </c>
      <c r="H8778" s="1"/>
      <c r="J8778" s="1"/>
      <c r="M8778" s="1"/>
      <c r="P8778" s="1"/>
      <c r="S8778" s="1"/>
      <c r="V8778" s="1"/>
      <c r="Y8778" s="1"/>
      <c r="AC8778" s="5">
        <v>45440</v>
      </c>
      <c r="AD8778" t="s">
        <v>13351</v>
      </c>
      <c r="AE8778" t="s">
        <v>298</v>
      </c>
      <c r="AF8778">
        <f>MONTH(Table1[[#This Row],[Date Sent]])</f>
        <v>5</v>
      </c>
      <c r="AG8778">
        <f>YEAR(Table1[[#This Row],[Date Sent]])</f>
        <v>2024</v>
      </c>
      <c r="AH8778"/>
    </row>
    <row r="8779" spans="1:34" x14ac:dyDescent="0.2">
      <c r="A8779" t="s">
        <v>372</v>
      </c>
      <c r="B8779" t="s">
        <v>9113</v>
      </c>
      <c r="C8779" s="1">
        <v>374.51</v>
      </c>
      <c r="D8779" s="5">
        <v>45401</v>
      </c>
      <c r="E8779" t="s">
        <v>20</v>
      </c>
      <c r="F8779" t="s">
        <v>39</v>
      </c>
      <c r="G8779" s="36" t="s">
        <v>9114</v>
      </c>
      <c r="H8779" s="1"/>
      <c r="J8779" s="1"/>
      <c r="M8779" s="1"/>
      <c r="P8779" s="1"/>
      <c r="S8779" s="1"/>
      <c r="V8779" s="1"/>
      <c r="Y8779" s="1"/>
      <c r="AC8779" s="5">
        <v>45440</v>
      </c>
      <c r="AD8779" t="s">
        <v>14573</v>
      </c>
      <c r="AE8779" t="s">
        <v>298</v>
      </c>
      <c r="AF8779">
        <f>MONTH(Table1[[#This Row],[Date Sent]])</f>
        <v>5</v>
      </c>
      <c r="AG8779">
        <f>YEAR(Table1[[#This Row],[Date Sent]])</f>
        <v>2024</v>
      </c>
      <c r="AH8779"/>
    </row>
    <row r="8780" spans="1:34" x14ac:dyDescent="0.2">
      <c r="A8780" t="s">
        <v>372</v>
      </c>
      <c r="B8780" t="s">
        <v>9113</v>
      </c>
      <c r="C8780" s="1">
        <v>40.28</v>
      </c>
      <c r="D8780" s="5">
        <v>45402</v>
      </c>
      <c r="E8780" t="s">
        <v>21</v>
      </c>
      <c r="F8780" t="s">
        <v>15</v>
      </c>
      <c r="G8780" s="36" t="s">
        <v>3759</v>
      </c>
      <c r="H8780" s="1"/>
      <c r="J8780" s="1"/>
      <c r="M8780" s="1"/>
      <c r="P8780" s="1"/>
      <c r="S8780" s="1"/>
      <c r="V8780" s="1"/>
      <c r="Y8780" s="1"/>
      <c r="AC8780" s="5">
        <v>45440</v>
      </c>
      <c r="AD8780" t="s">
        <v>14573</v>
      </c>
      <c r="AE8780" t="s">
        <v>298</v>
      </c>
      <c r="AF8780">
        <f>MONTH(Table1[[#This Row],[Date Sent]])</f>
        <v>5</v>
      </c>
      <c r="AG8780">
        <f>YEAR(Table1[[#This Row],[Date Sent]])</f>
        <v>2024</v>
      </c>
      <c r="AH8780"/>
    </row>
    <row r="8781" spans="1:34" x14ac:dyDescent="0.2">
      <c r="A8781" t="s">
        <v>372</v>
      </c>
      <c r="B8781" t="s">
        <v>9113</v>
      </c>
      <c r="C8781" s="1">
        <v>90.18</v>
      </c>
      <c r="D8781" s="5">
        <v>45402</v>
      </c>
      <c r="E8781" t="s">
        <v>17</v>
      </c>
      <c r="F8781" t="s">
        <v>8984</v>
      </c>
      <c r="G8781" s="36" t="s">
        <v>9115</v>
      </c>
      <c r="H8781" s="1">
        <v>43.96</v>
      </c>
      <c r="I8781" t="s">
        <v>33</v>
      </c>
      <c r="J8781" s="1" t="s">
        <v>1062</v>
      </c>
      <c r="K8781" s="1">
        <v>24.98</v>
      </c>
      <c r="L8781" t="s">
        <v>17</v>
      </c>
      <c r="M8781" s="1" t="s">
        <v>9116</v>
      </c>
      <c r="N8781" s="1">
        <v>21.240000000000006</v>
      </c>
      <c r="O8781" t="s">
        <v>39</v>
      </c>
      <c r="P8781" s="1" t="s">
        <v>9117</v>
      </c>
      <c r="S8781" s="1"/>
      <c r="V8781" s="1"/>
      <c r="Y8781" s="1"/>
      <c r="AC8781" s="5">
        <v>45440</v>
      </c>
      <c r="AD8781" t="s">
        <v>14573</v>
      </c>
      <c r="AE8781" t="s">
        <v>298</v>
      </c>
      <c r="AF8781">
        <f>MONTH(Table1[[#This Row],[Date Sent]])</f>
        <v>5</v>
      </c>
      <c r="AG8781">
        <f>YEAR(Table1[[#This Row],[Date Sent]])</f>
        <v>2024</v>
      </c>
      <c r="AH8781"/>
    </row>
    <row r="8782" spans="1:34" x14ac:dyDescent="0.2">
      <c r="A8782" t="s">
        <v>372</v>
      </c>
      <c r="B8782" t="s">
        <v>9113</v>
      </c>
      <c r="C8782" s="1">
        <v>103.66</v>
      </c>
      <c r="D8782" s="5">
        <v>45405</v>
      </c>
      <c r="E8782" t="s">
        <v>21</v>
      </c>
      <c r="F8782" t="s">
        <v>15</v>
      </c>
      <c r="G8782" s="36" t="s">
        <v>9118</v>
      </c>
      <c r="H8782" s="1"/>
      <c r="J8782" s="1"/>
      <c r="M8782" s="1"/>
      <c r="P8782" s="1"/>
      <c r="S8782" s="1"/>
      <c r="V8782" s="1"/>
      <c r="Y8782" s="1"/>
      <c r="AC8782" s="5">
        <v>45440</v>
      </c>
      <c r="AD8782" t="s">
        <v>14573</v>
      </c>
      <c r="AE8782" t="s">
        <v>298</v>
      </c>
      <c r="AF8782">
        <f>MONTH(Table1[[#This Row],[Date Sent]])</f>
        <v>5</v>
      </c>
      <c r="AG8782">
        <f>YEAR(Table1[[#This Row],[Date Sent]])</f>
        <v>2024</v>
      </c>
      <c r="AH8782"/>
    </row>
    <row r="8783" spans="1:34" x14ac:dyDescent="0.2">
      <c r="A8783" t="s">
        <v>372</v>
      </c>
      <c r="B8783" t="s">
        <v>9113</v>
      </c>
      <c r="C8783" s="1">
        <v>145.25</v>
      </c>
      <c r="D8783" s="5">
        <v>45408</v>
      </c>
      <c r="E8783" t="s">
        <v>21</v>
      </c>
      <c r="F8783" t="s">
        <v>33</v>
      </c>
      <c r="G8783" s="36" t="s">
        <v>9119</v>
      </c>
      <c r="H8783" s="1"/>
      <c r="J8783" s="1"/>
      <c r="M8783" s="1"/>
      <c r="P8783" s="1"/>
      <c r="S8783" s="1"/>
      <c r="V8783" s="1"/>
      <c r="Y8783" s="1"/>
      <c r="AC8783" s="5">
        <v>45440</v>
      </c>
      <c r="AD8783" t="s">
        <v>14573</v>
      </c>
      <c r="AE8783" t="s">
        <v>298</v>
      </c>
      <c r="AF8783">
        <f>MONTH(Table1[[#This Row],[Date Sent]])</f>
        <v>5</v>
      </c>
      <c r="AG8783">
        <f>YEAR(Table1[[#This Row],[Date Sent]])</f>
        <v>2024</v>
      </c>
      <c r="AH8783"/>
    </row>
    <row r="8784" spans="1:34" x14ac:dyDescent="0.2">
      <c r="A8784" t="s">
        <v>372</v>
      </c>
      <c r="B8784" t="s">
        <v>9113</v>
      </c>
      <c r="C8784" s="1">
        <v>375.95</v>
      </c>
      <c r="D8784" s="5">
        <v>45419</v>
      </c>
      <c r="E8784" t="s">
        <v>34</v>
      </c>
      <c r="F8784" t="s">
        <v>26</v>
      </c>
      <c r="G8784" s="36" t="s">
        <v>9023</v>
      </c>
      <c r="H8784" s="1"/>
      <c r="J8784" s="1"/>
      <c r="M8784" s="1"/>
      <c r="P8784" s="1"/>
      <c r="S8784" s="1"/>
      <c r="V8784" s="1"/>
      <c r="Y8784" s="1"/>
      <c r="AC8784" s="5">
        <v>45440</v>
      </c>
      <c r="AD8784" t="s">
        <v>14573</v>
      </c>
      <c r="AE8784" t="s">
        <v>298</v>
      </c>
      <c r="AF8784">
        <f>MONTH(Table1[[#This Row],[Date Sent]])</f>
        <v>5</v>
      </c>
      <c r="AG8784">
        <f>YEAR(Table1[[#This Row],[Date Sent]])</f>
        <v>2024</v>
      </c>
      <c r="AH8784"/>
    </row>
    <row r="8785" spans="1:34" x14ac:dyDescent="0.2">
      <c r="A8785" t="s">
        <v>372</v>
      </c>
      <c r="B8785" t="s">
        <v>9113</v>
      </c>
      <c r="C8785" s="1">
        <v>234.68</v>
      </c>
      <c r="D8785" s="5">
        <v>45420</v>
      </c>
      <c r="E8785" t="s">
        <v>20</v>
      </c>
      <c r="F8785" t="s">
        <v>39</v>
      </c>
      <c r="G8785" s="36" t="s">
        <v>4788</v>
      </c>
      <c r="H8785" s="1"/>
      <c r="J8785" s="1"/>
      <c r="M8785" s="1"/>
      <c r="P8785" s="1"/>
      <c r="S8785" s="1"/>
      <c r="V8785" s="1"/>
      <c r="Y8785" s="1"/>
      <c r="AC8785" s="5">
        <v>45440</v>
      </c>
      <c r="AD8785" t="s">
        <v>14573</v>
      </c>
      <c r="AE8785" t="s">
        <v>298</v>
      </c>
      <c r="AF8785">
        <f>MONTH(Table1[[#This Row],[Date Sent]])</f>
        <v>5</v>
      </c>
      <c r="AG8785">
        <f>YEAR(Table1[[#This Row],[Date Sent]])</f>
        <v>2024</v>
      </c>
      <c r="AH8785"/>
    </row>
    <row r="8786" spans="1:34" x14ac:dyDescent="0.2">
      <c r="A8786" t="s">
        <v>845</v>
      </c>
      <c r="B8786" t="s">
        <v>9120</v>
      </c>
      <c r="C8786" s="1">
        <v>105.63</v>
      </c>
      <c r="D8786" s="5">
        <v>45418</v>
      </c>
      <c r="E8786" t="s">
        <v>24</v>
      </c>
      <c r="F8786" t="s">
        <v>918</v>
      </c>
      <c r="G8786" s="36" t="s">
        <v>9121</v>
      </c>
      <c r="H8786" s="1">
        <v>61.92</v>
      </c>
      <c r="I8786" t="s">
        <v>18</v>
      </c>
      <c r="J8786" s="1" t="s">
        <v>9122</v>
      </c>
      <c r="K8786" s="1">
        <v>27.439999999999998</v>
      </c>
      <c r="L8786" t="s">
        <v>39</v>
      </c>
      <c r="M8786" s="1" t="s">
        <v>9123</v>
      </c>
      <c r="N8786" s="1">
        <v>16.269999999999992</v>
      </c>
      <c r="O8786" t="s">
        <v>17</v>
      </c>
      <c r="P8786" s="1" t="s">
        <v>9124</v>
      </c>
      <c r="S8786" s="1"/>
      <c r="V8786" s="1"/>
      <c r="Y8786" s="1"/>
      <c r="AC8786" s="5">
        <v>45440</v>
      </c>
      <c r="AD8786" t="s">
        <v>14556</v>
      </c>
      <c r="AE8786" t="s">
        <v>298</v>
      </c>
      <c r="AF8786">
        <f>MONTH(Table1[[#This Row],[Date Sent]])</f>
        <v>5</v>
      </c>
      <c r="AG8786">
        <f>YEAR(Table1[[#This Row],[Date Sent]])</f>
        <v>2024</v>
      </c>
      <c r="AH8786"/>
    </row>
    <row r="8787" spans="1:34" x14ac:dyDescent="0.2">
      <c r="A8787" t="s">
        <v>845</v>
      </c>
      <c r="B8787" t="s">
        <v>9120</v>
      </c>
      <c r="C8787" s="1">
        <v>60</v>
      </c>
      <c r="D8787" s="5">
        <v>45420</v>
      </c>
      <c r="E8787" t="s">
        <v>26</v>
      </c>
      <c r="F8787" t="s">
        <v>34</v>
      </c>
      <c r="G8787" s="36" t="s">
        <v>9125</v>
      </c>
      <c r="H8787" s="1"/>
      <c r="J8787" s="1"/>
      <c r="M8787" s="1"/>
      <c r="P8787" s="1"/>
      <c r="S8787" s="1"/>
      <c r="V8787" s="1"/>
      <c r="Y8787" s="1"/>
      <c r="AC8787" s="5">
        <v>45440</v>
      </c>
      <c r="AD8787" t="s">
        <v>14556</v>
      </c>
      <c r="AE8787" t="s">
        <v>298</v>
      </c>
      <c r="AF8787">
        <f>MONTH(Table1[[#This Row],[Date Sent]])</f>
        <v>5</v>
      </c>
      <c r="AG8787">
        <f>YEAR(Table1[[#This Row],[Date Sent]])</f>
        <v>2024</v>
      </c>
      <c r="AH8787"/>
    </row>
    <row r="8788" spans="1:34" x14ac:dyDescent="0.2">
      <c r="A8788" t="s">
        <v>845</v>
      </c>
      <c r="B8788" t="s">
        <v>9120</v>
      </c>
      <c r="C8788" s="1">
        <v>177.22</v>
      </c>
      <c r="D8788" s="5">
        <v>45420</v>
      </c>
      <c r="E8788" t="s">
        <v>10</v>
      </c>
      <c r="F8788" t="s">
        <v>918</v>
      </c>
      <c r="G8788" s="36" t="s">
        <v>9126</v>
      </c>
      <c r="H8788" s="1">
        <v>76.23</v>
      </c>
      <c r="I8788" t="s">
        <v>24</v>
      </c>
      <c r="J8788" s="1" t="s">
        <v>9127</v>
      </c>
      <c r="K8788" s="1">
        <v>100.99</v>
      </c>
      <c r="L8788" t="s">
        <v>10</v>
      </c>
      <c r="M8788" s="1" t="s">
        <v>9128</v>
      </c>
      <c r="P8788" s="1"/>
      <c r="S8788" s="1"/>
      <c r="V8788" s="1"/>
      <c r="Y8788" s="1"/>
      <c r="AC8788" s="5">
        <v>45440</v>
      </c>
      <c r="AD8788" t="s">
        <v>14556</v>
      </c>
      <c r="AE8788" t="s">
        <v>298</v>
      </c>
      <c r="AF8788">
        <f>MONTH(Table1[[#This Row],[Date Sent]])</f>
        <v>5</v>
      </c>
      <c r="AG8788">
        <f>YEAR(Table1[[#This Row],[Date Sent]])</f>
        <v>2024</v>
      </c>
      <c r="AH8788"/>
    </row>
    <row r="8789" spans="1:34" x14ac:dyDescent="0.2">
      <c r="A8789" t="s">
        <v>845</v>
      </c>
      <c r="B8789" t="s">
        <v>9120</v>
      </c>
      <c r="C8789" s="1">
        <v>558.4</v>
      </c>
      <c r="D8789" s="5">
        <v>45421</v>
      </c>
      <c r="E8789" t="s">
        <v>20</v>
      </c>
      <c r="F8789" t="s">
        <v>39</v>
      </c>
      <c r="G8789" s="36" t="s">
        <v>9129</v>
      </c>
      <c r="H8789" s="1"/>
      <c r="J8789" s="1"/>
      <c r="M8789" s="1"/>
      <c r="P8789" s="1"/>
      <c r="S8789" s="1"/>
      <c r="V8789" s="1"/>
      <c r="Y8789" s="1"/>
      <c r="AC8789" s="5">
        <v>45440</v>
      </c>
      <c r="AD8789" t="s">
        <v>14556</v>
      </c>
      <c r="AE8789" t="s">
        <v>298</v>
      </c>
      <c r="AF8789">
        <f>MONTH(Table1[[#This Row],[Date Sent]])</f>
        <v>5</v>
      </c>
      <c r="AG8789">
        <f>YEAR(Table1[[#This Row],[Date Sent]])</f>
        <v>2024</v>
      </c>
      <c r="AH8789"/>
    </row>
    <row r="8790" spans="1:34" x14ac:dyDescent="0.2">
      <c r="A8790" t="s">
        <v>845</v>
      </c>
      <c r="B8790" t="s">
        <v>9120</v>
      </c>
      <c r="C8790" s="1">
        <v>359.54</v>
      </c>
      <c r="D8790" s="5">
        <v>45421</v>
      </c>
      <c r="E8790" t="s">
        <v>27</v>
      </c>
      <c r="F8790" t="s">
        <v>39</v>
      </c>
      <c r="G8790" s="36" t="s">
        <v>9130</v>
      </c>
      <c r="H8790" s="1"/>
      <c r="J8790" s="1"/>
      <c r="M8790" s="1"/>
      <c r="P8790" s="1"/>
      <c r="S8790" s="1"/>
      <c r="V8790" s="1"/>
      <c r="Y8790" s="1"/>
      <c r="AC8790" s="5">
        <v>45440</v>
      </c>
      <c r="AD8790" t="s">
        <v>14556</v>
      </c>
      <c r="AE8790" t="s">
        <v>298</v>
      </c>
      <c r="AF8790">
        <f>MONTH(Table1[[#This Row],[Date Sent]])</f>
        <v>5</v>
      </c>
      <c r="AG8790">
        <f>YEAR(Table1[[#This Row],[Date Sent]])</f>
        <v>2024</v>
      </c>
      <c r="AH8790"/>
    </row>
    <row r="8791" spans="1:34" x14ac:dyDescent="0.2">
      <c r="A8791" t="s">
        <v>719</v>
      </c>
      <c r="B8791" t="s">
        <v>9131</v>
      </c>
      <c r="C8791" s="1">
        <v>77.349999999999994</v>
      </c>
      <c r="D8791" s="5">
        <v>45421</v>
      </c>
      <c r="E8791" t="s">
        <v>21</v>
      </c>
      <c r="F8791" t="s">
        <v>15</v>
      </c>
      <c r="G8791" s="36" t="s">
        <v>9132</v>
      </c>
      <c r="H8791" s="1"/>
      <c r="J8791" s="1"/>
      <c r="M8791" s="1"/>
      <c r="P8791" s="1"/>
      <c r="S8791" s="1"/>
      <c r="V8791" s="1"/>
      <c r="Y8791" s="1"/>
      <c r="AC8791" s="5">
        <v>45440</v>
      </c>
      <c r="AD8791" t="s">
        <v>14639</v>
      </c>
      <c r="AE8791" t="s">
        <v>298</v>
      </c>
      <c r="AF8791">
        <f>MONTH(Table1[[#This Row],[Date Sent]])</f>
        <v>5</v>
      </c>
      <c r="AG8791">
        <f>YEAR(Table1[[#This Row],[Date Sent]])</f>
        <v>2024</v>
      </c>
      <c r="AH8791"/>
    </row>
    <row r="8792" spans="1:34" x14ac:dyDescent="0.2">
      <c r="A8792" t="s">
        <v>719</v>
      </c>
      <c r="B8792" t="s">
        <v>9131</v>
      </c>
      <c r="C8792" s="1">
        <v>6.72</v>
      </c>
      <c r="D8792" s="5">
        <v>45423</v>
      </c>
      <c r="E8792" t="s">
        <v>9</v>
      </c>
      <c r="F8792" t="s">
        <v>14</v>
      </c>
      <c r="G8792" s="36" t="s">
        <v>1383</v>
      </c>
      <c r="H8792" s="1"/>
      <c r="J8792" s="1"/>
      <c r="M8792" s="1"/>
      <c r="P8792" s="1"/>
      <c r="S8792" s="1"/>
      <c r="V8792" s="1"/>
      <c r="Y8792" s="1"/>
      <c r="AC8792" s="5">
        <v>45440</v>
      </c>
      <c r="AD8792" t="s">
        <v>14639</v>
      </c>
      <c r="AE8792" t="s">
        <v>298</v>
      </c>
      <c r="AF8792">
        <f>MONTH(Table1[[#This Row],[Date Sent]])</f>
        <v>5</v>
      </c>
      <c r="AG8792">
        <f>YEAR(Table1[[#This Row],[Date Sent]])</f>
        <v>2024</v>
      </c>
      <c r="AH8792"/>
    </row>
    <row r="8793" spans="1:34" x14ac:dyDescent="0.2">
      <c r="A8793" t="s">
        <v>719</v>
      </c>
      <c r="B8793" t="s">
        <v>9131</v>
      </c>
      <c r="C8793" s="1">
        <v>-13.76</v>
      </c>
      <c r="D8793" s="5">
        <v>45425</v>
      </c>
      <c r="E8793" t="s">
        <v>21</v>
      </c>
      <c r="F8793" t="s">
        <v>15</v>
      </c>
      <c r="G8793" s="36" t="s">
        <v>9133</v>
      </c>
      <c r="H8793" s="1"/>
      <c r="J8793" s="1"/>
      <c r="M8793" s="1"/>
      <c r="P8793" s="1"/>
      <c r="S8793" s="1"/>
      <c r="V8793" s="1"/>
      <c r="Y8793" s="1"/>
      <c r="AC8793" s="5">
        <v>45440</v>
      </c>
      <c r="AD8793" t="s">
        <v>14639</v>
      </c>
      <c r="AE8793" t="s">
        <v>298</v>
      </c>
      <c r="AF8793">
        <f>MONTH(Table1[[#This Row],[Date Sent]])</f>
        <v>5</v>
      </c>
      <c r="AG8793">
        <f>YEAR(Table1[[#This Row],[Date Sent]])</f>
        <v>2024</v>
      </c>
      <c r="AH8793"/>
    </row>
    <row r="8794" spans="1:34" x14ac:dyDescent="0.2">
      <c r="A8794" t="s">
        <v>719</v>
      </c>
      <c r="B8794" t="s">
        <v>9131</v>
      </c>
      <c r="C8794" s="1">
        <v>13.44</v>
      </c>
      <c r="D8794" s="5">
        <v>45425</v>
      </c>
      <c r="E8794" t="s">
        <v>21</v>
      </c>
      <c r="F8794" t="s">
        <v>15</v>
      </c>
      <c r="G8794" s="36" t="s">
        <v>9134</v>
      </c>
      <c r="H8794" s="1"/>
      <c r="J8794" s="1"/>
      <c r="M8794" s="1"/>
      <c r="P8794" s="1"/>
      <c r="S8794" s="1"/>
      <c r="V8794" s="1"/>
      <c r="Y8794" s="1"/>
      <c r="AC8794" s="5">
        <v>45440</v>
      </c>
      <c r="AD8794" t="s">
        <v>14639</v>
      </c>
      <c r="AE8794" t="s">
        <v>298</v>
      </c>
      <c r="AF8794">
        <f>MONTH(Table1[[#This Row],[Date Sent]])</f>
        <v>5</v>
      </c>
      <c r="AG8794">
        <f>YEAR(Table1[[#This Row],[Date Sent]])</f>
        <v>2024</v>
      </c>
      <c r="AH8794"/>
    </row>
    <row r="8795" spans="1:34" x14ac:dyDescent="0.2">
      <c r="A8795" t="s">
        <v>719</v>
      </c>
      <c r="B8795" t="s">
        <v>9131</v>
      </c>
      <c r="C8795" s="1">
        <v>30</v>
      </c>
      <c r="D8795" s="5">
        <v>45425</v>
      </c>
      <c r="E8795" t="s">
        <v>21</v>
      </c>
      <c r="F8795" t="s">
        <v>5</v>
      </c>
      <c r="G8795" s="36" t="s">
        <v>9135</v>
      </c>
      <c r="H8795" s="1"/>
      <c r="J8795" s="1"/>
      <c r="M8795" s="1"/>
      <c r="P8795" s="1"/>
      <c r="S8795" s="1"/>
      <c r="V8795" s="1"/>
      <c r="Y8795" s="1"/>
      <c r="AC8795" s="5">
        <v>45440</v>
      </c>
      <c r="AD8795" t="s">
        <v>14639</v>
      </c>
      <c r="AE8795" t="s">
        <v>298</v>
      </c>
      <c r="AF8795">
        <f>MONTH(Table1[[#This Row],[Date Sent]])</f>
        <v>5</v>
      </c>
      <c r="AG8795">
        <f>YEAR(Table1[[#This Row],[Date Sent]])</f>
        <v>2024</v>
      </c>
      <c r="AH8795"/>
    </row>
    <row r="8796" spans="1:34" x14ac:dyDescent="0.2">
      <c r="A8796" t="s">
        <v>719</v>
      </c>
      <c r="B8796" t="s">
        <v>9131</v>
      </c>
      <c r="C8796" s="1">
        <v>30</v>
      </c>
      <c r="D8796" s="5">
        <v>45425</v>
      </c>
      <c r="E8796" t="s">
        <v>21</v>
      </c>
      <c r="F8796" t="s">
        <v>5</v>
      </c>
      <c r="G8796" s="36" t="s">
        <v>9135</v>
      </c>
      <c r="H8796" s="1"/>
      <c r="J8796" s="1"/>
      <c r="M8796" s="1"/>
      <c r="P8796" s="1"/>
      <c r="S8796" s="1"/>
      <c r="V8796" s="1"/>
      <c r="Y8796" s="1"/>
      <c r="AC8796" s="5">
        <v>45440</v>
      </c>
      <c r="AD8796" t="s">
        <v>14639</v>
      </c>
      <c r="AE8796" t="s">
        <v>298</v>
      </c>
      <c r="AF8796">
        <f>MONTH(Table1[[#This Row],[Date Sent]])</f>
        <v>5</v>
      </c>
      <c r="AG8796">
        <f>YEAR(Table1[[#This Row],[Date Sent]])</f>
        <v>2024</v>
      </c>
      <c r="AH8796"/>
    </row>
    <row r="8797" spans="1:34" x14ac:dyDescent="0.2">
      <c r="A8797" t="s">
        <v>719</v>
      </c>
      <c r="B8797" t="s">
        <v>9131</v>
      </c>
      <c r="C8797" s="1">
        <v>24.4</v>
      </c>
      <c r="D8797" s="5">
        <v>45425</v>
      </c>
      <c r="E8797" t="s">
        <v>21</v>
      </c>
      <c r="F8797" t="s">
        <v>18</v>
      </c>
      <c r="G8797" s="36" t="s">
        <v>9040</v>
      </c>
      <c r="H8797" s="1"/>
      <c r="J8797" s="1"/>
      <c r="M8797" s="1"/>
      <c r="P8797" s="1"/>
      <c r="S8797" s="1"/>
      <c r="V8797" s="1"/>
      <c r="Y8797" s="1"/>
      <c r="AC8797" s="5">
        <v>45440</v>
      </c>
      <c r="AD8797" t="s">
        <v>14639</v>
      </c>
      <c r="AE8797" t="s">
        <v>298</v>
      </c>
      <c r="AF8797">
        <f>MONTH(Table1[[#This Row],[Date Sent]])</f>
        <v>5</v>
      </c>
      <c r="AG8797">
        <f>YEAR(Table1[[#This Row],[Date Sent]])</f>
        <v>2024</v>
      </c>
      <c r="AH8797"/>
    </row>
    <row r="8798" spans="1:34" x14ac:dyDescent="0.2">
      <c r="A8798" t="s">
        <v>719</v>
      </c>
      <c r="B8798" t="s">
        <v>9131</v>
      </c>
      <c r="C8798" s="1">
        <v>31.65</v>
      </c>
      <c r="D8798" s="5">
        <v>45425</v>
      </c>
      <c r="E8798" t="s">
        <v>21</v>
      </c>
      <c r="F8798" t="s">
        <v>918</v>
      </c>
      <c r="G8798" s="36" t="s">
        <v>9136</v>
      </c>
      <c r="H8798" s="1">
        <v>5.92</v>
      </c>
      <c r="I8798" t="s">
        <v>40</v>
      </c>
      <c r="J8798" s="1" t="s">
        <v>9137</v>
      </c>
      <c r="K8798" s="1">
        <v>25.729999999999997</v>
      </c>
      <c r="L8798" t="s">
        <v>17</v>
      </c>
      <c r="M8798" s="1" t="s">
        <v>2043</v>
      </c>
      <c r="P8798" s="1"/>
      <c r="S8798" s="1"/>
      <c r="V8798" s="1"/>
      <c r="Y8798" s="1"/>
      <c r="AC8798" s="5">
        <v>45440</v>
      </c>
      <c r="AD8798" t="s">
        <v>14639</v>
      </c>
      <c r="AE8798" t="s">
        <v>298</v>
      </c>
      <c r="AF8798">
        <f>MONTH(Table1[[#This Row],[Date Sent]])</f>
        <v>5</v>
      </c>
      <c r="AG8798">
        <f>YEAR(Table1[[#This Row],[Date Sent]])</f>
        <v>2024</v>
      </c>
      <c r="AH8798"/>
    </row>
    <row r="8799" spans="1:34" x14ac:dyDescent="0.2">
      <c r="A8799" t="s">
        <v>719</v>
      </c>
      <c r="B8799" t="s">
        <v>9131</v>
      </c>
      <c r="C8799" s="1">
        <v>34.86</v>
      </c>
      <c r="D8799" s="5">
        <v>45427</v>
      </c>
      <c r="E8799" t="s">
        <v>21</v>
      </c>
      <c r="F8799" t="s">
        <v>918</v>
      </c>
      <c r="G8799" s="36" t="s">
        <v>9138</v>
      </c>
      <c r="H8799" s="1">
        <v>20.92</v>
      </c>
      <c r="I8799" t="s">
        <v>15</v>
      </c>
      <c r="J8799" s="1" t="s">
        <v>976</v>
      </c>
      <c r="K8799" s="1">
        <v>13.939999999999998</v>
      </c>
      <c r="L8799" t="s">
        <v>4</v>
      </c>
      <c r="M8799" s="1" t="s">
        <v>4525</v>
      </c>
      <c r="P8799" s="1"/>
      <c r="S8799" s="1"/>
      <c r="V8799" s="1"/>
      <c r="Y8799" s="1"/>
      <c r="AC8799" s="5">
        <v>45440</v>
      </c>
      <c r="AD8799" t="s">
        <v>14639</v>
      </c>
      <c r="AE8799" t="s">
        <v>298</v>
      </c>
      <c r="AF8799">
        <f>MONTH(Table1[[#This Row],[Date Sent]])</f>
        <v>5</v>
      </c>
      <c r="AG8799">
        <f>YEAR(Table1[[#This Row],[Date Sent]])</f>
        <v>2024</v>
      </c>
      <c r="AH8799"/>
    </row>
    <row r="8800" spans="1:34" x14ac:dyDescent="0.2">
      <c r="A8800" t="s">
        <v>2355</v>
      </c>
      <c r="B8800" t="s">
        <v>9139</v>
      </c>
      <c r="C8800" s="1">
        <v>506.95</v>
      </c>
      <c r="D8800" s="5">
        <v>45373</v>
      </c>
      <c r="E8800" t="s">
        <v>21</v>
      </c>
      <c r="F8800" t="s">
        <v>15</v>
      </c>
      <c r="G8800" s="36" t="s">
        <v>9140</v>
      </c>
      <c r="H8800" s="1"/>
      <c r="J8800" s="1"/>
      <c r="M8800" s="1"/>
      <c r="P8800" s="1"/>
      <c r="S8800" s="1"/>
      <c r="V8800" s="1"/>
      <c r="Y8800" s="1"/>
      <c r="AC8800" s="5">
        <v>45440</v>
      </c>
      <c r="AD8800" t="s">
        <v>13680</v>
      </c>
      <c r="AE8800" t="s">
        <v>167</v>
      </c>
      <c r="AF8800">
        <f>MONTH(Table1[[#This Row],[Date Sent]])</f>
        <v>5</v>
      </c>
      <c r="AG8800">
        <f>YEAR(Table1[[#This Row],[Date Sent]])</f>
        <v>2024</v>
      </c>
      <c r="AH8800"/>
    </row>
    <row r="8801" spans="1:34" x14ac:dyDescent="0.2">
      <c r="A8801" t="s">
        <v>428</v>
      </c>
      <c r="B8801" t="s">
        <v>9141</v>
      </c>
      <c r="C8801" s="1">
        <v>63.64</v>
      </c>
      <c r="D8801" s="5">
        <v>45421</v>
      </c>
      <c r="E8801" t="s">
        <v>21</v>
      </c>
      <c r="F8801" t="s">
        <v>33</v>
      </c>
      <c r="G8801" s="36" t="s">
        <v>923</v>
      </c>
      <c r="H8801" s="1"/>
      <c r="J8801" s="1"/>
      <c r="M8801" s="1"/>
      <c r="P8801" s="1"/>
      <c r="S8801" s="1"/>
      <c r="V8801" s="1"/>
      <c r="Y8801" s="1"/>
      <c r="AC8801" s="5">
        <v>45440</v>
      </c>
      <c r="AD8801" t="s">
        <v>11649</v>
      </c>
      <c r="AE8801" t="s">
        <v>11649</v>
      </c>
      <c r="AF8801">
        <f>MONTH(Table1[[#This Row],[Date Sent]])</f>
        <v>5</v>
      </c>
      <c r="AG8801">
        <f>YEAR(Table1[[#This Row],[Date Sent]])</f>
        <v>2024</v>
      </c>
      <c r="AH8801"/>
    </row>
    <row r="8802" spans="1:34" x14ac:dyDescent="0.2">
      <c r="A8802" t="s">
        <v>428</v>
      </c>
      <c r="B8802" t="s">
        <v>9141</v>
      </c>
      <c r="C8802" s="1">
        <v>60.56</v>
      </c>
      <c r="D8802" s="5">
        <v>45425</v>
      </c>
      <c r="E8802" t="s">
        <v>21</v>
      </c>
      <c r="F8802" t="s">
        <v>28</v>
      </c>
      <c r="G8802" s="36" t="s">
        <v>9142</v>
      </c>
      <c r="H8802" s="1"/>
      <c r="J8802" s="1"/>
      <c r="M8802" s="1"/>
      <c r="P8802" s="1"/>
      <c r="S8802" s="1"/>
      <c r="V8802" s="1"/>
      <c r="Y8802" s="1"/>
      <c r="AC8802" s="5">
        <v>45440</v>
      </c>
      <c r="AD8802" t="s">
        <v>11649</v>
      </c>
      <c r="AE8802" t="s">
        <v>11649</v>
      </c>
      <c r="AF8802">
        <f>MONTH(Table1[[#This Row],[Date Sent]])</f>
        <v>5</v>
      </c>
      <c r="AG8802">
        <f>YEAR(Table1[[#This Row],[Date Sent]])</f>
        <v>2024</v>
      </c>
      <c r="AH8802"/>
    </row>
    <row r="8803" spans="1:34" x14ac:dyDescent="0.2">
      <c r="A8803" t="s">
        <v>428</v>
      </c>
      <c r="B8803" t="s">
        <v>9141</v>
      </c>
      <c r="C8803" s="1">
        <v>289.79000000000002</v>
      </c>
      <c r="D8803" s="5">
        <v>45426</v>
      </c>
      <c r="E8803" t="s">
        <v>21</v>
      </c>
      <c r="F8803" t="s">
        <v>918</v>
      </c>
      <c r="G8803" s="36" t="s">
        <v>9143</v>
      </c>
      <c r="H8803" s="1">
        <v>100.2</v>
      </c>
      <c r="I8803" t="s">
        <v>21</v>
      </c>
      <c r="J8803" s="1" t="s">
        <v>1722</v>
      </c>
      <c r="K8803" s="1">
        <v>189.59000000000003</v>
      </c>
      <c r="L8803" t="s">
        <v>33</v>
      </c>
      <c r="M8803" s="1" t="s">
        <v>2517</v>
      </c>
      <c r="P8803" s="1"/>
      <c r="S8803" s="1"/>
      <c r="V8803" s="1"/>
      <c r="Y8803" s="1"/>
      <c r="AC8803" s="5">
        <v>45440</v>
      </c>
      <c r="AD8803" t="s">
        <v>11649</v>
      </c>
      <c r="AE8803" t="s">
        <v>11649</v>
      </c>
      <c r="AF8803">
        <f>MONTH(Table1[[#This Row],[Date Sent]])</f>
        <v>5</v>
      </c>
      <c r="AG8803">
        <f>YEAR(Table1[[#This Row],[Date Sent]])</f>
        <v>2024</v>
      </c>
      <c r="AH8803"/>
    </row>
    <row r="8804" spans="1:34" x14ac:dyDescent="0.2">
      <c r="A8804" t="s">
        <v>428</v>
      </c>
      <c r="B8804" t="s">
        <v>9141</v>
      </c>
      <c r="C8804" s="1">
        <v>85.36</v>
      </c>
      <c r="D8804" s="5">
        <v>45426</v>
      </c>
      <c r="E8804" t="s">
        <v>21</v>
      </c>
      <c r="F8804" t="s">
        <v>16</v>
      </c>
      <c r="G8804" s="36" t="s">
        <v>1179</v>
      </c>
      <c r="H8804" s="1"/>
      <c r="J8804" s="1"/>
      <c r="M8804" s="1"/>
      <c r="P8804" s="1"/>
      <c r="S8804" s="1"/>
      <c r="V8804" s="1"/>
      <c r="Y8804" s="1"/>
      <c r="AC8804" s="5">
        <v>45440</v>
      </c>
      <c r="AD8804" t="s">
        <v>11649</v>
      </c>
      <c r="AE8804" t="s">
        <v>11649</v>
      </c>
      <c r="AF8804">
        <f>MONTH(Table1[[#This Row],[Date Sent]])</f>
        <v>5</v>
      </c>
      <c r="AG8804">
        <f>YEAR(Table1[[#This Row],[Date Sent]])</f>
        <v>2024</v>
      </c>
      <c r="AH8804"/>
    </row>
    <row r="8805" spans="1:34" x14ac:dyDescent="0.2">
      <c r="A8805" t="s">
        <v>436</v>
      </c>
      <c r="B8805" t="s">
        <v>9144</v>
      </c>
      <c r="C8805" s="1">
        <v>2035.81</v>
      </c>
      <c r="D8805" s="5">
        <v>45418</v>
      </c>
      <c r="E8805" t="s">
        <v>14</v>
      </c>
      <c r="F8805" t="s">
        <v>20</v>
      </c>
      <c r="G8805" s="36" t="s">
        <v>9145</v>
      </c>
      <c r="H8805" s="1"/>
      <c r="J8805" s="1"/>
      <c r="M8805" s="1"/>
      <c r="P8805" s="1"/>
      <c r="S8805" s="1"/>
      <c r="V8805" s="1"/>
      <c r="Y8805" s="1"/>
      <c r="AC8805" s="5">
        <v>45440</v>
      </c>
      <c r="AD8805" t="s">
        <v>14632</v>
      </c>
      <c r="AE8805" t="s">
        <v>266</v>
      </c>
      <c r="AF8805">
        <f>MONTH(Table1[[#This Row],[Date Sent]])</f>
        <v>5</v>
      </c>
      <c r="AG8805">
        <f>YEAR(Table1[[#This Row],[Date Sent]])</f>
        <v>2024</v>
      </c>
      <c r="AH8805"/>
    </row>
    <row r="8806" spans="1:34" x14ac:dyDescent="0.2">
      <c r="A8806" t="s">
        <v>436</v>
      </c>
      <c r="B8806" t="s">
        <v>9144</v>
      </c>
      <c r="C8806" s="1">
        <v>79.52</v>
      </c>
      <c r="D8806" s="5">
        <v>45421</v>
      </c>
      <c r="E8806" t="s">
        <v>21</v>
      </c>
      <c r="F8806" t="s">
        <v>33</v>
      </c>
      <c r="G8806" s="36" t="s">
        <v>928</v>
      </c>
      <c r="H8806" s="1"/>
      <c r="J8806" s="1"/>
      <c r="M8806" s="1"/>
      <c r="P8806" s="1"/>
      <c r="S8806" s="1"/>
      <c r="V8806" s="1"/>
      <c r="Y8806" s="1"/>
      <c r="AC8806" s="5">
        <v>45440</v>
      </c>
      <c r="AD8806" t="s">
        <v>14632</v>
      </c>
      <c r="AE8806" t="s">
        <v>266</v>
      </c>
      <c r="AF8806">
        <f>MONTH(Table1[[#This Row],[Date Sent]])</f>
        <v>5</v>
      </c>
      <c r="AG8806">
        <f>YEAR(Table1[[#This Row],[Date Sent]])</f>
        <v>2024</v>
      </c>
      <c r="AH8806"/>
    </row>
    <row r="8807" spans="1:34" x14ac:dyDescent="0.2">
      <c r="A8807" t="s">
        <v>436</v>
      </c>
      <c r="B8807" t="s">
        <v>9144</v>
      </c>
      <c r="C8807" s="1">
        <v>669.06</v>
      </c>
      <c r="D8807" s="5">
        <v>45422</v>
      </c>
      <c r="E8807" t="s">
        <v>21</v>
      </c>
      <c r="F8807" t="s">
        <v>33</v>
      </c>
      <c r="G8807" s="36" t="s">
        <v>2352</v>
      </c>
      <c r="H8807" s="1"/>
      <c r="J8807" s="1"/>
      <c r="M8807" s="1"/>
      <c r="P8807" s="1"/>
      <c r="S8807" s="1"/>
      <c r="V8807" s="1"/>
      <c r="Y8807" s="1"/>
      <c r="AC8807" s="5">
        <v>45440</v>
      </c>
      <c r="AD8807" t="s">
        <v>14632</v>
      </c>
      <c r="AE8807" t="s">
        <v>266</v>
      </c>
      <c r="AF8807">
        <f>MONTH(Table1[[#This Row],[Date Sent]])</f>
        <v>5</v>
      </c>
      <c r="AG8807">
        <f>YEAR(Table1[[#This Row],[Date Sent]])</f>
        <v>2024</v>
      </c>
      <c r="AH8807"/>
    </row>
    <row r="8808" spans="1:34" x14ac:dyDescent="0.2">
      <c r="A8808" t="s">
        <v>436</v>
      </c>
      <c r="B8808" t="s">
        <v>9144</v>
      </c>
      <c r="C8808" s="1">
        <v>11.14</v>
      </c>
      <c r="D8808" s="5">
        <v>45426</v>
      </c>
      <c r="E8808" t="s">
        <v>53</v>
      </c>
      <c r="F8808" t="s">
        <v>21</v>
      </c>
      <c r="G8808" s="36" t="s">
        <v>9146</v>
      </c>
      <c r="H8808" s="1"/>
      <c r="J8808" s="1"/>
      <c r="M8808" s="1"/>
      <c r="P8808" s="1"/>
      <c r="S8808" s="1"/>
      <c r="V8808" s="1"/>
      <c r="Y8808" s="1"/>
      <c r="AC8808" s="5">
        <v>45440</v>
      </c>
      <c r="AD8808" t="s">
        <v>14632</v>
      </c>
      <c r="AE8808" t="s">
        <v>266</v>
      </c>
      <c r="AF8808">
        <f>MONTH(Table1[[#This Row],[Date Sent]])</f>
        <v>5</v>
      </c>
      <c r="AG8808">
        <f>YEAR(Table1[[#This Row],[Date Sent]])</f>
        <v>2024</v>
      </c>
      <c r="AH8808"/>
    </row>
    <row r="8809" spans="1:34" x14ac:dyDescent="0.2">
      <c r="A8809" t="s">
        <v>436</v>
      </c>
      <c r="B8809" t="s">
        <v>9144</v>
      </c>
      <c r="C8809" s="1">
        <v>29.18</v>
      </c>
      <c r="D8809" s="5">
        <v>45426</v>
      </c>
      <c r="E8809" t="s">
        <v>27</v>
      </c>
      <c r="F8809" t="s">
        <v>39</v>
      </c>
      <c r="G8809" s="36" t="s">
        <v>9147</v>
      </c>
      <c r="H8809" s="1"/>
      <c r="J8809" s="1"/>
      <c r="M8809" s="1"/>
      <c r="P8809" s="1"/>
      <c r="S8809" s="1"/>
      <c r="V8809" s="1"/>
      <c r="Y8809" s="1"/>
      <c r="AC8809" s="5">
        <v>45440</v>
      </c>
      <c r="AD8809" t="s">
        <v>14632</v>
      </c>
      <c r="AE8809" t="s">
        <v>266</v>
      </c>
      <c r="AF8809">
        <f>MONTH(Table1[[#This Row],[Date Sent]])</f>
        <v>5</v>
      </c>
      <c r="AG8809">
        <f>YEAR(Table1[[#This Row],[Date Sent]])</f>
        <v>2024</v>
      </c>
      <c r="AH8809"/>
    </row>
    <row r="8810" spans="1:34" x14ac:dyDescent="0.2">
      <c r="A8810" t="s">
        <v>436</v>
      </c>
      <c r="B8810" t="s">
        <v>9144</v>
      </c>
      <c r="C8810" s="1">
        <v>16.98</v>
      </c>
      <c r="D8810" s="5">
        <v>45426</v>
      </c>
      <c r="E8810" t="s">
        <v>53</v>
      </c>
      <c r="F8810" t="s">
        <v>21</v>
      </c>
      <c r="G8810" s="36" t="s">
        <v>9148</v>
      </c>
      <c r="H8810" s="1"/>
      <c r="J8810" s="1"/>
      <c r="M8810" s="1"/>
      <c r="P8810" s="1"/>
      <c r="S8810" s="1"/>
      <c r="V8810" s="1"/>
      <c r="Y8810" s="1"/>
      <c r="AC8810" s="5">
        <v>45440</v>
      </c>
      <c r="AD8810" t="s">
        <v>14632</v>
      </c>
      <c r="AE8810" t="s">
        <v>266</v>
      </c>
      <c r="AF8810">
        <f>MONTH(Table1[[#This Row],[Date Sent]])</f>
        <v>5</v>
      </c>
      <c r="AG8810">
        <f>YEAR(Table1[[#This Row],[Date Sent]])</f>
        <v>2024</v>
      </c>
      <c r="AH8810"/>
    </row>
    <row r="8811" spans="1:34" x14ac:dyDescent="0.2">
      <c r="A8811" t="s">
        <v>436</v>
      </c>
      <c r="B8811" t="s">
        <v>9144</v>
      </c>
      <c r="C8811" s="1">
        <v>36.53</v>
      </c>
      <c r="D8811" s="5">
        <v>45427</v>
      </c>
      <c r="E8811" t="s">
        <v>27</v>
      </c>
      <c r="F8811" t="s">
        <v>39</v>
      </c>
      <c r="G8811" s="36" t="s">
        <v>9147</v>
      </c>
      <c r="H8811" s="1"/>
      <c r="J8811" s="1"/>
      <c r="M8811" s="1"/>
      <c r="P8811" s="1"/>
      <c r="S8811" s="1"/>
      <c r="V8811" s="1"/>
      <c r="Y8811" s="1"/>
      <c r="AC8811" s="5">
        <v>45440</v>
      </c>
      <c r="AD8811" t="s">
        <v>14632</v>
      </c>
      <c r="AE8811" t="s">
        <v>266</v>
      </c>
      <c r="AF8811">
        <f>MONTH(Table1[[#This Row],[Date Sent]])</f>
        <v>5</v>
      </c>
      <c r="AG8811">
        <f>YEAR(Table1[[#This Row],[Date Sent]])</f>
        <v>2024</v>
      </c>
      <c r="AH8811"/>
    </row>
    <row r="8812" spans="1:34" x14ac:dyDescent="0.2">
      <c r="A8812" t="s">
        <v>68</v>
      </c>
      <c r="B8812" t="s">
        <v>9149</v>
      </c>
      <c r="C8812" s="1">
        <v>27.19</v>
      </c>
      <c r="D8812" s="5">
        <v>45414</v>
      </c>
      <c r="E8812" t="s">
        <v>21</v>
      </c>
      <c r="F8812" t="s">
        <v>918</v>
      </c>
      <c r="G8812" s="36" t="s">
        <v>9150</v>
      </c>
      <c r="H8812" s="1">
        <v>13.595000000000001</v>
      </c>
      <c r="I8812" t="s">
        <v>4</v>
      </c>
      <c r="J8812" s="1" t="s">
        <v>4525</v>
      </c>
      <c r="K8812" s="1">
        <v>13.590000000000002</v>
      </c>
      <c r="L8812" t="s">
        <v>18</v>
      </c>
      <c r="M8812" s="1" t="s">
        <v>8282</v>
      </c>
      <c r="P8812" s="1"/>
      <c r="S8812" s="1"/>
      <c r="V8812" s="1"/>
      <c r="Y8812" s="1"/>
      <c r="AC8812" s="5">
        <v>45440</v>
      </c>
      <c r="AD8812" t="s">
        <v>13727</v>
      </c>
      <c r="AE8812" t="s">
        <v>313</v>
      </c>
      <c r="AF8812">
        <f>MONTH(Table1[[#This Row],[Date Sent]])</f>
        <v>5</v>
      </c>
      <c r="AG8812">
        <f>YEAR(Table1[[#This Row],[Date Sent]])</f>
        <v>2024</v>
      </c>
      <c r="AH8812"/>
    </row>
    <row r="8813" spans="1:34" x14ac:dyDescent="0.2">
      <c r="A8813" t="s">
        <v>68</v>
      </c>
      <c r="B8813" t="s">
        <v>9149</v>
      </c>
      <c r="C8813" s="1">
        <v>63.12</v>
      </c>
      <c r="D8813" s="5">
        <v>45427</v>
      </c>
      <c r="E8813" t="s">
        <v>21</v>
      </c>
      <c r="F8813" t="s">
        <v>918</v>
      </c>
      <c r="G8813" s="36" t="s">
        <v>9151</v>
      </c>
      <c r="H8813" s="1">
        <v>17.97</v>
      </c>
      <c r="I8813" t="s">
        <v>16</v>
      </c>
      <c r="J8813" s="1" t="s">
        <v>1057</v>
      </c>
      <c r="K8813" s="1">
        <v>45.15</v>
      </c>
      <c r="L8813" t="s">
        <v>21</v>
      </c>
      <c r="M8813" s="1" t="s">
        <v>9152</v>
      </c>
      <c r="P8813" s="1"/>
      <c r="S8813" s="1"/>
      <c r="V8813" s="1"/>
      <c r="Y8813" s="1"/>
      <c r="AC8813" s="5">
        <v>45440</v>
      </c>
      <c r="AD8813" t="s">
        <v>13727</v>
      </c>
      <c r="AE8813" t="s">
        <v>313</v>
      </c>
      <c r="AF8813">
        <f>MONTH(Table1[[#This Row],[Date Sent]])</f>
        <v>5</v>
      </c>
      <c r="AG8813">
        <f>YEAR(Table1[[#This Row],[Date Sent]])</f>
        <v>2024</v>
      </c>
      <c r="AH8813"/>
    </row>
    <row r="8814" spans="1:34" x14ac:dyDescent="0.2">
      <c r="A8814" t="s">
        <v>136</v>
      </c>
      <c r="B8814" t="s">
        <v>9153</v>
      </c>
      <c r="C8814" s="1">
        <v>576.65</v>
      </c>
      <c r="D8814" s="5">
        <v>45399</v>
      </c>
      <c r="E8814" t="s">
        <v>15</v>
      </c>
      <c r="F8814" t="s">
        <v>30</v>
      </c>
      <c r="G8814" s="36" t="s">
        <v>9154</v>
      </c>
      <c r="H8814" s="1"/>
      <c r="J8814" s="1"/>
      <c r="M8814" s="1"/>
      <c r="P8814" s="1"/>
      <c r="S8814" s="1"/>
      <c r="V8814" s="1"/>
      <c r="Y8814" s="1"/>
      <c r="AC8814" s="5">
        <v>45440</v>
      </c>
      <c r="AD8814" t="s">
        <v>14551</v>
      </c>
      <c r="AE8814" t="s">
        <v>13208</v>
      </c>
      <c r="AF8814">
        <f>MONTH(Table1[[#This Row],[Date Sent]])</f>
        <v>5</v>
      </c>
      <c r="AG8814">
        <f>YEAR(Table1[[#This Row],[Date Sent]])</f>
        <v>2024</v>
      </c>
      <c r="AH8814"/>
    </row>
    <row r="8815" spans="1:34" x14ac:dyDescent="0.2">
      <c r="A8815" t="s">
        <v>136</v>
      </c>
      <c r="B8815" t="s">
        <v>9153</v>
      </c>
      <c r="C8815" s="1">
        <v>9.99</v>
      </c>
      <c r="D8815" s="5">
        <v>45401</v>
      </c>
      <c r="E8815" t="s">
        <v>34</v>
      </c>
      <c r="F8815" t="s">
        <v>5</v>
      </c>
      <c r="G8815" s="36" t="s">
        <v>9155</v>
      </c>
      <c r="H8815" s="1"/>
      <c r="J8815" s="1"/>
      <c r="M8815" s="1"/>
      <c r="P8815" s="1"/>
      <c r="S8815" s="1"/>
      <c r="V8815" s="1"/>
      <c r="Y8815" s="1"/>
      <c r="AC8815" s="5">
        <v>45440</v>
      </c>
      <c r="AD8815" t="s">
        <v>14551</v>
      </c>
      <c r="AE8815" t="s">
        <v>13208</v>
      </c>
      <c r="AF8815">
        <f>MONTH(Table1[[#This Row],[Date Sent]])</f>
        <v>5</v>
      </c>
      <c r="AG8815">
        <f>YEAR(Table1[[#This Row],[Date Sent]])</f>
        <v>2024</v>
      </c>
      <c r="AH8815"/>
    </row>
    <row r="8816" spans="1:34" x14ac:dyDescent="0.2">
      <c r="A8816" t="s">
        <v>136</v>
      </c>
      <c r="B8816" t="s">
        <v>9153</v>
      </c>
      <c r="C8816" s="1">
        <v>11.6</v>
      </c>
      <c r="D8816" s="5">
        <v>45411</v>
      </c>
      <c r="E8816" t="s">
        <v>24</v>
      </c>
      <c r="F8816" t="s">
        <v>18</v>
      </c>
      <c r="G8816" s="36" t="s">
        <v>9156</v>
      </c>
      <c r="H8816" s="1"/>
      <c r="J8816" s="1"/>
      <c r="M8816" s="1"/>
      <c r="P8816" s="1"/>
      <c r="S8816" s="1"/>
      <c r="V8816" s="1"/>
      <c r="Y8816" s="1"/>
      <c r="AC8816" s="5">
        <v>45440</v>
      </c>
      <c r="AD8816" t="s">
        <v>14551</v>
      </c>
      <c r="AE8816" t="s">
        <v>13208</v>
      </c>
      <c r="AF8816">
        <f>MONTH(Table1[[#This Row],[Date Sent]])</f>
        <v>5</v>
      </c>
      <c r="AG8816">
        <f>YEAR(Table1[[#This Row],[Date Sent]])</f>
        <v>2024</v>
      </c>
      <c r="AH8816"/>
    </row>
    <row r="8817" spans="1:34" x14ac:dyDescent="0.2">
      <c r="A8817" t="s">
        <v>2887</v>
      </c>
      <c r="B8817" t="s">
        <v>9157</v>
      </c>
      <c r="C8817" s="1">
        <v>156.13999999999999</v>
      </c>
      <c r="D8817" s="5">
        <v>45401</v>
      </c>
      <c r="E8817" t="s">
        <v>21</v>
      </c>
      <c r="F8817" t="s">
        <v>918</v>
      </c>
      <c r="G8817" s="36" t="s">
        <v>9158</v>
      </c>
      <c r="H8817" s="1">
        <v>13.47</v>
      </c>
      <c r="I8817" t="s">
        <v>18</v>
      </c>
      <c r="J8817" s="1" t="s">
        <v>7457</v>
      </c>
      <c r="K8817" s="1">
        <v>142.66999999999999</v>
      </c>
      <c r="L8817" t="s">
        <v>33</v>
      </c>
      <c r="M8817" s="1" t="s">
        <v>2517</v>
      </c>
      <c r="P8817" s="1"/>
      <c r="S8817" s="1"/>
      <c r="V8817" s="1"/>
      <c r="Y8817" s="1"/>
      <c r="AC8817" s="5">
        <v>45440</v>
      </c>
      <c r="AD8817" t="s">
        <v>14677</v>
      </c>
      <c r="AE8817" t="s">
        <v>313</v>
      </c>
      <c r="AF8817">
        <f>MONTH(Table1[[#This Row],[Date Sent]])</f>
        <v>5</v>
      </c>
      <c r="AG8817">
        <f>YEAR(Table1[[#This Row],[Date Sent]])</f>
        <v>2024</v>
      </c>
      <c r="AH8817"/>
    </row>
    <row r="8818" spans="1:34" x14ac:dyDescent="0.2">
      <c r="A8818" t="s">
        <v>2887</v>
      </c>
      <c r="B8818" t="s">
        <v>9157</v>
      </c>
      <c r="C8818" s="1">
        <v>566.29999999999995</v>
      </c>
      <c r="D8818" s="5">
        <v>45401</v>
      </c>
      <c r="E8818" t="s">
        <v>21</v>
      </c>
      <c r="F8818" t="s">
        <v>33</v>
      </c>
      <c r="G8818" s="36" t="s">
        <v>9159</v>
      </c>
      <c r="H8818" s="1"/>
      <c r="J8818" s="1"/>
      <c r="M8818" s="1"/>
      <c r="P8818" s="1"/>
      <c r="S8818" s="1"/>
      <c r="V8818" s="1"/>
      <c r="Y8818" s="1"/>
      <c r="AC8818" s="5">
        <v>45440</v>
      </c>
      <c r="AD8818" t="s">
        <v>14677</v>
      </c>
      <c r="AE8818" t="s">
        <v>313</v>
      </c>
      <c r="AF8818">
        <f>MONTH(Table1[[#This Row],[Date Sent]])</f>
        <v>5</v>
      </c>
      <c r="AG8818">
        <f>YEAR(Table1[[#This Row],[Date Sent]])</f>
        <v>2024</v>
      </c>
      <c r="AH8818"/>
    </row>
    <row r="8819" spans="1:34" x14ac:dyDescent="0.2">
      <c r="A8819" t="s">
        <v>2887</v>
      </c>
      <c r="B8819" t="s">
        <v>9157</v>
      </c>
      <c r="C8819" s="1">
        <v>16.04</v>
      </c>
      <c r="D8819" s="5">
        <v>45406</v>
      </c>
      <c r="E8819" t="s">
        <v>17</v>
      </c>
      <c r="F8819" t="s">
        <v>15</v>
      </c>
      <c r="G8819" s="36" t="s">
        <v>9160</v>
      </c>
      <c r="H8819" s="1"/>
      <c r="J8819" s="1"/>
      <c r="M8819" s="1"/>
      <c r="P8819" s="1"/>
      <c r="S8819" s="1"/>
      <c r="V8819" s="1"/>
      <c r="Y8819" s="1"/>
      <c r="AC8819" s="5">
        <v>45440</v>
      </c>
      <c r="AD8819" t="s">
        <v>14677</v>
      </c>
      <c r="AE8819" t="s">
        <v>313</v>
      </c>
      <c r="AF8819">
        <f>MONTH(Table1[[#This Row],[Date Sent]])</f>
        <v>5</v>
      </c>
      <c r="AG8819">
        <f>YEAR(Table1[[#This Row],[Date Sent]])</f>
        <v>2024</v>
      </c>
      <c r="AH8819"/>
    </row>
    <row r="8820" spans="1:34" x14ac:dyDescent="0.2">
      <c r="A8820" t="s">
        <v>2887</v>
      </c>
      <c r="B8820" t="s">
        <v>9157</v>
      </c>
      <c r="C8820" s="1">
        <v>111.83</v>
      </c>
      <c r="D8820" s="5">
        <v>45408</v>
      </c>
      <c r="E8820" t="s">
        <v>20</v>
      </c>
      <c r="F8820" t="s">
        <v>40</v>
      </c>
      <c r="G8820" s="36" t="s">
        <v>9161</v>
      </c>
      <c r="H8820" s="1"/>
      <c r="J8820" s="1"/>
      <c r="M8820" s="1"/>
      <c r="P8820" s="1"/>
      <c r="S8820" s="1"/>
      <c r="V8820" s="1"/>
      <c r="Y8820" s="1"/>
      <c r="AC8820" s="5">
        <v>45440</v>
      </c>
      <c r="AD8820" t="s">
        <v>14677</v>
      </c>
      <c r="AE8820" t="s">
        <v>313</v>
      </c>
      <c r="AF8820">
        <f>MONTH(Table1[[#This Row],[Date Sent]])</f>
        <v>5</v>
      </c>
      <c r="AG8820">
        <f>YEAR(Table1[[#This Row],[Date Sent]])</f>
        <v>2024</v>
      </c>
      <c r="AH8820"/>
    </row>
    <row r="8821" spans="1:34" x14ac:dyDescent="0.2">
      <c r="A8821" t="s">
        <v>2887</v>
      </c>
      <c r="B8821" t="s">
        <v>9157</v>
      </c>
      <c r="C8821" s="1">
        <v>22.79</v>
      </c>
      <c r="D8821" s="5">
        <v>45411</v>
      </c>
      <c r="E8821" t="s">
        <v>21</v>
      </c>
      <c r="F8821" t="s">
        <v>40</v>
      </c>
      <c r="G8821" s="36" t="s">
        <v>7633</v>
      </c>
      <c r="H8821" s="1"/>
      <c r="J8821" s="1"/>
      <c r="M8821" s="1"/>
      <c r="P8821" s="1"/>
      <c r="S8821" s="1"/>
      <c r="V8821" s="1"/>
      <c r="Y8821" s="1"/>
      <c r="AC8821" s="5">
        <v>45440</v>
      </c>
      <c r="AD8821" t="s">
        <v>14677</v>
      </c>
      <c r="AE8821" t="s">
        <v>313</v>
      </c>
      <c r="AF8821">
        <f>MONTH(Table1[[#This Row],[Date Sent]])</f>
        <v>5</v>
      </c>
      <c r="AG8821">
        <f>YEAR(Table1[[#This Row],[Date Sent]])</f>
        <v>2024</v>
      </c>
      <c r="AH8821"/>
    </row>
    <row r="8822" spans="1:34" x14ac:dyDescent="0.2">
      <c r="A8822" t="s">
        <v>2887</v>
      </c>
      <c r="B8822" t="s">
        <v>9157</v>
      </c>
      <c r="C8822" s="1">
        <v>37.94</v>
      </c>
      <c r="D8822" s="5">
        <v>45420</v>
      </c>
      <c r="E8822" t="s">
        <v>21</v>
      </c>
      <c r="F8822" t="s">
        <v>18</v>
      </c>
      <c r="G8822" s="36" t="s">
        <v>3251</v>
      </c>
      <c r="H8822" s="1"/>
      <c r="J8822" s="1"/>
      <c r="M8822" s="1"/>
      <c r="P8822" s="1"/>
      <c r="S8822" s="1"/>
      <c r="V8822" s="1"/>
      <c r="Y8822" s="1"/>
      <c r="AC8822" s="5">
        <v>45440</v>
      </c>
      <c r="AD8822" t="s">
        <v>14677</v>
      </c>
      <c r="AE8822" t="s">
        <v>313</v>
      </c>
      <c r="AF8822">
        <f>MONTH(Table1[[#This Row],[Date Sent]])</f>
        <v>5</v>
      </c>
      <c r="AG8822">
        <f>YEAR(Table1[[#This Row],[Date Sent]])</f>
        <v>2024</v>
      </c>
      <c r="AH8822"/>
    </row>
    <row r="8823" spans="1:34" x14ac:dyDescent="0.2">
      <c r="A8823" t="s">
        <v>2887</v>
      </c>
      <c r="B8823" t="s">
        <v>9157</v>
      </c>
      <c r="C8823" s="1">
        <v>217.75</v>
      </c>
      <c r="D8823" s="5">
        <v>45422</v>
      </c>
      <c r="E8823" t="s">
        <v>21</v>
      </c>
      <c r="F8823" t="s">
        <v>33</v>
      </c>
      <c r="G8823" s="36" t="s">
        <v>9162</v>
      </c>
      <c r="H8823" s="1"/>
      <c r="J8823" s="1"/>
      <c r="M8823" s="1"/>
      <c r="P8823" s="1"/>
      <c r="S8823" s="1"/>
      <c r="V8823" s="1"/>
      <c r="Y8823" s="1"/>
      <c r="AC8823" s="5">
        <v>45440</v>
      </c>
      <c r="AD8823" t="s">
        <v>14677</v>
      </c>
      <c r="AE8823" t="s">
        <v>313</v>
      </c>
      <c r="AF8823">
        <f>MONTH(Table1[[#This Row],[Date Sent]])</f>
        <v>5</v>
      </c>
      <c r="AG8823">
        <f>YEAR(Table1[[#This Row],[Date Sent]])</f>
        <v>2024</v>
      </c>
      <c r="AH8823"/>
    </row>
    <row r="8824" spans="1:34" x14ac:dyDescent="0.2">
      <c r="A8824" t="s">
        <v>2887</v>
      </c>
      <c r="B8824" t="s">
        <v>9157</v>
      </c>
      <c r="C8824" s="1">
        <v>157.08000000000001</v>
      </c>
      <c r="D8824" s="5">
        <v>45422</v>
      </c>
      <c r="E8824" t="s">
        <v>21</v>
      </c>
      <c r="F8824" t="s">
        <v>33</v>
      </c>
      <c r="G8824" s="36" t="s">
        <v>9163</v>
      </c>
      <c r="H8824" s="1"/>
      <c r="J8824" s="1"/>
      <c r="M8824" s="1"/>
      <c r="P8824" s="1"/>
      <c r="S8824" s="1"/>
      <c r="V8824" s="1"/>
      <c r="Y8824" s="1"/>
      <c r="AC8824" s="5">
        <v>45440</v>
      </c>
      <c r="AD8824" t="s">
        <v>14677</v>
      </c>
      <c r="AE8824" t="s">
        <v>313</v>
      </c>
      <c r="AF8824">
        <f>MONTH(Table1[[#This Row],[Date Sent]])</f>
        <v>5</v>
      </c>
      <c r="AG8824">
        <f>YEAR(Table1[[#This Row],[Date Sent]])</f>
        <v>2024</v>
      </c>
      <c r="AH8824"/>
    </row>
    <row r="8825" spans="1:34" x14ac:dyDescent="0.2">
      <c r="A8825" t="s">
        <v>2887</v>
      </c>
      <c r="B8825" t="s">
        <v>9157</v>
      </c>
      <c r="C8825" s="1">
        <v>28.55</v>
      </c>
      <c r="D8825" s="5">
        <v>45422</v>
      </c>
      <c r="E8825" t="s">
        <v>21</v>
      </c>
      <c r="F8825" t="s">
        <v>28</v>
      </c>
      <c r="G8825" s="36" t="s">
        <v>9164</v>
      </c>
      <c r="H8825" s="1"/>
      <c r="J8825" s="1"/>
      <c r="M8825" s="1"/>
      <c r="P8825" s="1"/>
      <c r="S8825" s="1"/>
      <c r="V8825" s="1"/>
      <c r="Y8825" s="1"/>
      <c r="AC8825" s="5">
        <v>45440</v>
      </c>
      <c r="AD8825" t="s">
        <v>14677</v>
      </c>
      <c r="AE8825" t="s">
        <v>313</v>
      </c>
      <c r="AF8825">
        <f>MONTH(Table1[[#This Row],[Date Sent]])</f>
        <v>5</v>
      </c>
      <c r="AG8825">
        <f>YEAR(Table1[[#This Row],[Date Sent]])</f>
        <v>2024</v>
      </c>
      <c r="AH8825"/>
    </row>
    <row r="8826" spans="1:34" x14ac:dyDescent="0.2">
      <c r="A8826" t="s">
        <v>501</v>
      </c>
      <c r="B8826" t="s">
        <v>9165</v>
      </c>
      <c r="C8826" s="1">
        <v>278.05</v>
      </c>
      <c r="D8826" s="5">
        <v>45419</v>
      </c>
      <c r="E8826" t="s">
        <v>33</v>
      </c>
      <c r="F8826" t="s">
        <v>918</v>
      </c>
      <c r="G8826" s="16" t="s">
        <v>9166</v>
      </c>
      <c r="H8826" s="1">
        <v>108.39999999999999</v>
      </c>
      <c r="I8826" t="s">
        <v>33</v>
      </c>
      <c r="J8826" t="s">
        <v>9167</v>
      </c>
      <c r="K8826" s="1">
        <v>169.65</v>
      </c>
      <c r="L8826" t="s">
        <v>17</v>
      </c>
      <c r="M8826" t="s">
        <v>9168</v>
      </c>
      <c r="AC8826" s="5">
        <v>45442</v>
      </c>
      <c r="AD8826" t="s">
        <v>13772</v>
      </c>
      <c r="AE8826" t="s">
        <v>156</v>
      </c>
      <c r="AF8826">
        <f>MONTH(Table1[[#This Row],[Date Sent]])</f>
        <v>5</v>
      </c>
      <c r="AG8826">
        <f>YEAR(Table1[[#This Row],[Date Sent]])</f>
        <v>2024</v>
      </c>
      <c r="AH8826"/>
    </row>
    <row r="8827" spans="1:34" x14ac:dyDescent="0.2">
      <c r="A8827" t="s">
        <v>501</v>
      </c>
      <c r="B8827" t="s">
        <v>9165</v>
      </c>
      <c r="C8827" s="1">
        <v>147.68</v>
      </c>
      <c r="D8827" s="5">
        <v>45425</v>
      </c>
      <c r="E8827" t="s">
        <v>21</v>
      </c>
      <c r="F8827" t="s">
        <v>918</v>
      </c>
      <c r="G8827" s="16" t="s">
        <v>9169</v>
      </c>
      <c r="H8827" s="1">
        <v>16.080000000000002</v>
      </c>
      <c r="I8827" t="s">
        <v>18</v>
      </c>
      <c r="J8827" t="s">
        <v>7417</v>
      </c>
      <c r="K8827" s="1">
        <v>131.60000000000002</v>
      </c>
      <c r="L8827" t="s">
        <v>15</v>
      </c>
      <c r="M8827" t="s">
        <v>976</v>
      </c>
      <c r="AC8827" s="5">
        <v>45442</v>
      </c>
      <c r="AD8827" t="s">
        <v>13772</v>
      </c>
      <c r="AE8827" t="s">
        <v>156</v>
      </c>
      <c r="AF8827">
        <f>MONTH(Table1[[#This Row],[Date Sent]])</f>
        <v>5</v>
      </c>
      <c r="AG8827">
        <f>YEAR(Table1[[#This Row],[Date Sent]])</f>
        <v>2024</v>
      </c>
      <c r="AH8827"/>
    </row>
    <row r="8828" spans="1:34" x14ac:dyDescent="0.2">
      <c r="A8828" t="s">
        <v>501</v>
      </c>
      <c r="B8828" t="s">
        <v>9165</v>
      </c>
      <c r="C8828" s="1">
        <v>49.37</v>
      </c>
      <c r="D8828" s="5">
        <v>45426</v>
      </c>
      <c r="E8828" t="s">
        <v>21</v>
      </c>
      <c r="F8828" t="s">
        <v>17</v>
      </c>
      <c r="G8828" s="16" t="s">
        <v>9170</v>
      </c>
      <c r="H8828" s="1"/>
      <c r="J8828"/>
      <c r="AC8828" s="5">
        <v>45442</v>
      </c>
      <c r="AD8828" t="s">
        <v>13772</v>
      </c>
      <c r="AE8828" t="s">
        <v>156</v>
      </c>
      <c r="AF8828">
        <f>MONTH(Table1[[#This Row],[Date Sent]])</f>
        <v>5</v>
      </c>
      <c r="AG8828">
        <f>YEAR(Table1[[#This Row],[Date Sent]])</f>
        <v>2024</v>
      </c>
      <c r="AH8828"/>
    </row>
    <row r="8829" spans="1:34" x14ac:dyDescent="0.2">
      <c r="A8829" t="s">
        <v>1378</v>
      </c>
      <c r="B8829" t="s">
        <v>9171</v>
      </c>
      <c r="C8829" s="1">
        <v>51.3</v>
      </c>
      <c r="D8829" s="5">
        <v>45415</v>
      </c>
      <c r="E8829" t="s">
        <v>21</v>
      </c>
      <c r="F8829" t="s">
        <v>15</v>
      </c>
      <c r="G8829" s="16" t="s">
        <v>9172</v>
      </c>
      <c r="H8829" s="1"/>
      <c r="J8829"/>
      <c r="AC8829" s="5">
        <v>45442</v>
      </c>
      <c r="AD8829" t="s">
        <v>13268</v>
      </c>
      <c r="AE8829" t="s">
        <v>266</v>
      </c>
      <c r="AF8829">
        <f>MONTH(Table1[[#This Row],[Date Sent]])</f>
        <v>5</v>
      </c>
      <c r="AG8829">
        <f>YEAR(Table1[[#This Row],[Date Sent]])</f>
        <v>2024</v>
      </c>
      <c r="AH8829"/>
    </row>
    <row r="8830" spans="1:34" x14ac:dyDescent="0.2">
      <c r="A8830" t="s">
        <v>1378</v>
      </c>
      <c r="B8830" t="s">
        <v>9171</v>
      </c>
      <c r="C8830" s="1">
        <v>549.1</v>
      </c>
      <c r="D8830" s="5">
        <v>45423</v>
      </c>
      <c r="E8830" t="s">
        <v>21</v>
      </c>
      <c r="F8830" t="s">
        <v>17</v>
      </c>
      <c r="G8830" s="16" t="s">
        <v>9173</v>
      </c>
      <c r="H8830" s="1"/>
      <c r="J8830"/>
      <c r="AC8830" s="5">
        <v>45442</v>
      </c>
      <c r="AD8830" t="s">
        <v>13268</v>
      </c>
      <c r="AE8830" t="s">
        <v>266</v>
      </c>
      <c r="AF8830">
        <f>MONTH(Table1[[#This Row],[Date Sent]])</f>
        <v>5</v>
      </c>
      <c r="AG8830">
        <f>YEAR(Table1[[#This Row],[Date Sent]])</f>
        <v>2024</v>
      </c>
      <c r="AH8830"/>
    </row>
    <row r="8831" spans="1:34" x14ac:dyDescent="0.2">
      <c r="A8831" t="s">
        <v>158</v>
      </c>
      <c r="B8831" t="s">
        <v>9174</v>
      </c>
      <c r="C8831" s="1">
        <v>5.95</v>
      </c>
      <c r="D8831" s="5">
        <v>45406</v>
      </c>
      <c r="E8831" t="s">
        <v>27</v>
      </c>
      <c r="F8831" t="s">
        <v>39</v>
      </c>
      <c r="G8831" s="16" t="s">
        <v>1608</v>
      </c>
      <c r="H8831" s="1"/>
      <c r="J8831"/>
      <c r="AC8831" s="5">
        <v>45442</v>
      </c>
      <c r="AD8831" t="s">
        <v>11649</v>
      </c>
      <c r="AE8831" t="s">
        <v>11649</v>
      </c>
      <c r="AF8831">
        <f>MONTH(Table1[[#This Row],[Date Sent]])</f>
        <v>5</v>
      </c>
      <c r="AG8831">
        <f>YEAR(Table1[[#This Row],[Date Sent]])</f>
        <v>2024</v>
      </c>
      <c r="AH8831"/>
    </row>
    <row r="8832" spans="1:34" x14ac:dyDescent="0.2">
      <c r="A8832" t="s">
        <v>158</v>
      </c>
      <c r="B8832" t="s">
        <v>9174</v>
      </c>
      <c r="C8832" s="1">
        <v>9.82</v>
      </c>
      <c r="D8832" s="5">
        <v>45416</v>
      </c>
      <c r="E8832" t="s">
        <v>21</v>
      </c>
      <c r="F8832" t="s">
        <v>33</v>
      </c>
      <c r="G8832" s="16" t="s">
        <v>9175</v>
      </c>
      <c r="H8832" s="1"/>
      <c r="J8832"/>
      <c r="AC8832" s="5">
        <v>45442</v>
      </c>
      <c r="AD8832" t="s">
        <v>11649</v>
      </c>
      <c r="AE8832" t="s">
        <v>11649</v>
      </c>
      <c r="AF8832">
        <f>MONTH(Table1[[#This Row],[Date Sent]])</f>
        <v>5</v>
      </c>
      <c r="AG8832">
        <f>YEAR(Table1[[#This Row],[Date Sent]])</f>
        <v>2024</v>
      </c>
      <c r="AH8832"/>
    </row>
    <row r="8833" spans="1:34" x14ac:dyDescent="0.2">
      <c r="A8833" t="s">
        <v>158</v>
      </c>
      <c r="B8833" t="s">
        <v>9174</v>
      </c>
      <c r="C8833" s="1">
        <v>41.55</v>
      </c>
      <c r="D8833" s="5">
        <v>45417</v>
      </c>
      <c r="E8833" t="s">
        <v>21</v>
      </c>
      <c r="F8833" t="s">
        <v>16</v>
      </c>
      <c r="G8833" s="16" t="s">
        <v>1179</v>
      </c>
      <c r="H8833" s="1"/>
      <c r="J8833"/>
      <c r="AC8833" s="5">
        <v>45442</v>
      </c>
      <c r="AD8833" t="s">
        <v>11649</v>
      </c>
      <c r="AE8833" t="s">
        <v>11649</v>
      </c>
      <c r="AF8833">
        <f>MONTH(Table1[[#This Row],[Date Sent]])</f>
        <v>5</v>
      </c>
      <c r="AG8833">
        <f>YEAR(Table1[[#This Row],[Date Sent]])</f>
        <v>2024</v>
      </c>
      <c r="AH8833"/>
    </row>
    <row r="8834" spans="1:34" x14ac:dyDescent="0.2">
      <c r="A8834" t="s">
        <v>158</v>
      </c>
      <c r="B8834" t="s">
        <v>9174</v>
      </c>
      <c r="C8834" s="1">
        <v>298.7</v>
      </c>
      <c r="D8834" s="5">
        <v>45428</v>
      </c>
      <c r="E8834" t="s">
        <v>20</v>
      </c>
      <c r="F8834" t="s">
        <v>39</v>
      </c>
      <c r="G8834" s="16" t="s">
        <v>9176</v>
      </c>
      <c r="H8834" s="1"/>
      <c r="J8834"/>
      <c r="AC8834" s="5">
        <v>45442</v>
      </c>
      <c r="AD8834" t="s">
        <v>11649</v>
      </c>
      <c r="AE8834" t="s">
        <v>11649</v>
      </c>
      <c r="AF8834">
        <f>MONTH(Table1[[#This Row],[Date Sent]])</f>
        <v>5</v>
      </c>
      <c r="AG8834">
        <f>YEAR(Table1[[#This Row],[Date Sent]])</f>
        <v>2024</v>
      </c>
      <c r="AH8834"/>
    </row>
    <row r="8835" spans="1:34" x14ac:dyDescent="0.2">
      <c r="A8835" t="s">
        <v>158</v>
      </c>
      <c r="B8835" t="s">
        <v>9174</v>
      </c>
      <c r="C8835" s="1">
        <v>13.9</v>
      </c>
      <c r="D8835" s="5">
        <v>45428</v>
      </c>
      <c r="E8835" t="s">
        <v>21</v>
      </c>
      <c r="F8835" t="s">
        <v>15</v>
      </c>
      <c r="G8835" s="16" t="s">
        <v>1175</v>
      </c>
      <c r="H8835" s="1"/>
      <c r="J8835"/>
      <c r="AC8835" s="5">
        <v>45442</v>
      </c>
      <c r="AD8835" t="s">
        <v>11649</v>
      </c>
      <c r="AE8835" t="s">
        <v>11649</v>
      </c>
      <c r="AF8835">
        <f>MONTH(Table1[[#This Row],[Date Sent]])</f>
        <v>5</v>
      </c>
      <c r="AG8835">
        <f>YEAR(Table1[[#This Row],[Date Sent]])</f>
        <v>2024</v>
      </c>
      <c r="AH8835"/>
    </row>
    <row r="8836" spans="1:34" x14ac:dyDescent="0.2">
      <c r="A8836" t="s">
        <v>331</v>
      </c>
      <c r="B8836" t="s">
        <v>9177</v>
      </c>
      <c r="C8836" s="1">
        <v>44.4</v>
      </c>
      <c r="D8836" s="5">
        <v>45400</v>
      </c>
      <c r="E8836" t="s">
        <v>33</v>
      </c>
      <c r="F8836" t="s">
        <v>918</v>
      </c>
      <c r="G8836" s="16" t="s">
        <v>9178</v>
      </c>
      <c r="H8836" s="1">
        <v>23.88</v>
      </c>
      <c r="I8836" t="s">
        <v>33</v>
      </c>
      <c r="J8836" t="s">
        <v>1074</v>
      </c>
      <c r="K8836" s="1">
        <v>20.52</v>
      </c>
      <c r="L8836" t="s">
        <v>39</v>
      </c>
      <c r="M8836" t="s">
        <v>9179</v>
      </c>
      <c r="AC8836" s="5">
        <v>45442</v>
      </c>
      <c r="AD8836" t="s">
        <v>14544</v>
      </c>
      <c r="AE8836" t="s">
        <v>182</v>
      </c>
      <c r="AF8836">
        <f>MONTH(Table1[[#This Row],[Date Sent]])</f>
        <v>5</v>
      </c>
      <c r="AG8836">
        <f>YEAR(Table1[[#This Row],[Date Sent]])</f>
        <v>2024</v>
      </c>
      <c r="AH8836"/>
    </row>
    <row r="8837" spans="1:34" x14ac:dyDescent="0.2">
      <c r="A8837" t="s">
        <v>331</v>
      </c>
      <c r="B8837" t="s">
        <v>9177</v>
      </c>
      <c r="C8837" s="1">
        <v>69.819999999999993</v>
      </c>
      <c r="D8837" s="5">
        <v>45405</v>
      </c>
      <c r="E8837" t="s">
        <v>21</v>
      </c>
      <c r="F8837" t="s">
        <v>33</v>
      </c>
      <c r="G8837" s="16" t="s">
        <v>1591</v>
      </c>
      <c r="H8837" s="1"/>
      <c r="J8837"/>
      <c r="AC8837" s="5">
        <v>45442</v>
      </c>
      <c r="AD8837" t="s">
        <v>14544</v>
      </c>
      <c r="AE8837" t="s">
        <v>182</v>
      </c>
      <c r="AF8837">
        <f>MONTH(Table1[[#This Row],[Date Sent]])</f>
        <v>5</v>
      </c>
      <c r="AG8837">
        <f>YEAR(Table1[[#This Row],[Date Sent]])</f>
        <v>2024</v>
      </c>
      <c r="AH8837"/>
    </row>
    <row r="8838" spans="1:34" x14ac:dyDescent="0.2">
      <c r="A8838" t="s">
        <v>331</v>
      </c>
      <c r="B8838" t="s">
        <v>9177</v>
      </c>
      <c r="C8838" s="1">
        <v>60.32</v>
      </c>
      <c r="D8838" s="5">
        <v>45406</v>
      </c>
      <c r="E8838" t="s">
        <v>21</v>
      </c>
      <c r="F8838" t="s">
        <v>33</v>
      </c>
      <c r="G8838" s="16" t="s">
        <v>1591</v>
      </c>
      <c r="H8838" s="1"/>
      <c r="J8838"/>
      <c r="AC8838" s="5">
        <v>45442</v>
      </c>
      <c r="AD8838" t="s">
        <v>14544</v>
      </c>
      <c r="AE8838" t="s">
        <v>182</v>
      </c>
      <c r="AF8838">
        <f>MONTH(Table1[[#This Row],[Date Sent]])</f>
        <v>5</v>
      </c>
      <c r="AG8838">
        <f>YEAR(Table1[[#This Row],[Date Sent]])</f>
        <v>2024</v>
      </c>
      <c r="AH8838"/>
    </row>
    <row r="8839" spans="1:34" x14ac:dyDescent="0.2">
      <c r="A8839" t="s">
        <v>331</v>
      </c>
      <c r="B8839" t="s">
        <v>9177</v>
      </c>
      <c r="C8839" s="1">
        <v>10.77</v>
      </c>
      <c r="D8839" s="5">
        <v>45407</v>
      </c>
      <c r="E8839" t="s">
        <v>21</v>
      </c>
      <c r="F8839" t="s">
        <v>33</v>
      </c>
      <c r="G8839" s="16" t="s">
        <v>4329</v>
      </c>
      <c r="H8839" s="1"/>
      <c r="J8839"/>
      <c r="AC8839" s="5">
        <v>45442</v>
      </c>
      <c r="AD8839" t="s">
        <v>14544</v>
      </c>
      <c r="AE8839" t="s">
        <v>182</v>
      </c>
      <c r="AF8839">
        <f>MONTH(Table1[[#This Row],[Date Sent]])</f>
        <v>5</v>
      </c>
      <c r="AG8839">
        <f>YEAR(Table1[[#This Row],[Date Sent]])</f>
        <v>2024</v>
      </c>
      <c r="AH8839"/>
    </row>
    <row r="8840" spans="1:34" x14ac:dyDescent="0.2">
      <c r="A8840" t="s">
        <v>331</v>
      </c>
      <c r="B8840" t="s">
        <v>9177</v>
      </c>
      <c r="C8840" s="1">
        <v>114.76</v>
      </c>
      <c r="D8840" s="5">
        <v>45411</v>
      </c>
      <c r="E8840" t="s">
        <v>21</v>
      </c>
      <c r="F8840" t="s">
        <v>15</v>
      </c>
      <c r="G8840" s="16" t="s">
        <v>9180</v>
      </c>
      <c r="H8840" s="1"/>
      <c r="J8840"/>
      <c r="AC8840" s="5">
        <v>45442</v>
      </c>
      <c r="AD8840" t="s">
        <v>14544</v>
      </c>
      <c r="AE8840" t="s">
        <v>182</v>
      </c>
      <c r="AF8840">
        <f>MONTH(Table1[[#This Row],[Date Sent]])</f>
        <v>5</v>
      </c>
      <c r="AG8840">
        <f>YEAR(Table1[[#This Row],[Date Sent]])</f>
        <v>2024</v>
      </c>
      <c r="AH8840"/>
    </row>
    <row r="8841" spans="1:34" x14ac:dyDescent="0.2">
      <c r="A8841" t="s">
        <v>331</v>
      </c>
      <c r="B8841" t="s">
        <v>9177</v>
      </c>
      <c r="C8841" s="1">
        <v>58.5</v>
      </c>
      <c r="D8841" s="5">
        <v>45425</v>
      </c>
      <c r="E8841" t="s">
        <v>33</v>
      </c>
      <c r="F8841" t="s">
        <v>17</v>
      </c>
      <c r="G8841" s="16" t="s">
        <v>8111</v>
      </c>
      <c r="H8841" s="1"/>
      <c r="J8841"/>
      <c r="AC8841" s="5">
        <v>45442</v>
      </c>
      <c r="AD8841" t="s">
        <v>14544</v>
      </c>
      <c r="AE8841" t="s">
        <v>182</v>
      </c>
      <c r="AF8841">
        <f>MONTH(Table1[[#This Row],[Date Sent]])</f>
        <v>5</v>
      </c>
      <c r="AG8841">
        <f>YEAR(Table1[[#This Row],[Date Sent]])</f>
        <v>2024</v>
      </c>
      <c r="AH8841"/>
    </row>
    <row r="8842" spans="1:34" x14ac:dyDescent="0.2">
      <c r="A8842" t="s">
        <v>331</v>
      </c>
      <c r="B8842" t="s">
        <v>9177</v>
      </c>
      <c r="C8842" s="1">
        <v>95.38</v>
      </c>
      <c r="D8842" s="5">
        <v>45427</v>
      </c>
      <c r="E8842" t="s">
        <v>8</v>
      </c>
      <c r="F8842" t="s">
        <v>39</v>
      </c>
      <c r="G8842" s="16" t="s">
        <v>9181</v>
      </c>
      <c r="H8842" s="1"/>
      <c r="J8842"/>
      <c r="AC8842" s="5">
        <v>45442</v>
      </c>
      <c r="AD8842" t="s">
        <v>14544</v>
      </c>
      <c r="AE8842" t="s">
        <v>182</v>
      </c>
      <c r="AF8842">
        <f>MONTH(Table1[[#This Row],[Date Sent]])</f>
        <v>5</v>
      </c>
      <c r="AG8842">
        <f>YEAR(Table1[[#This Row],[Date Sent]])</f>
        <v>2024</v>
      </c>
      <c r="AH8842"/>
    </row>
    <row r="8843" spans="1:34" x14ac:dyDescent="0.2">
      <c r="A8843" t="s">
        <v>331</v>
      </c>
      <c r="B8843" t="s">
        <v>9177</v>
      </c>
      <c r="C8843" s="1">
        <v>85</v>
      </c>
      <c r="D8843" s="5">
        <v>45428</v>
      </c>
      <c r="E8843" t="s">
        <v>21</v>
      </c>
      <c r="F8843" t="s">
        <v>16</v>
      </c>
      <c r="G8843" s="16" t="s">
        <v>3437</v>
      </c>
      <c r="H8843" s="1"/>
      <c r="J8843"/>
      <c r="AC8843" s="5">
        <v>45442</v>
      </c>
      <c r="AD8843" t="s">
        <v>14544</v>
      </c>
      <c r="AE8843" t="s">
        <v>182</v>
      </c>
      <c r="AF8843">
        <f>MONTH(Table1[[#This Row],[Date Sent]])</f>
        <v>5</v>
      </c>
      <c r="AG8843">
        <f>YEAR(Table1[[#This Row],[Date Sent]])</f>
        <v>2024</v>
      </c>
      <c r="AH8843"/>
    </row>
    <row r="8844" spans="1:34" x14ac:dyDescent="0.2">
      <c r="A8844" t="s">
        <v>527</v>
      </c>
      <c r="B8844" t="s">
        <v>9182</v>
      </c>
      <c r="C8844" s="1">
        <v>103.07</v>
      </c>
      <c r="D8844" s="5">
        <v>45411</v>
      </c>
      <c r="E8844" t="s">
        <v>21</v>
      </c>
      <c r="F8844" t="s">
        <v>33</v>
      </c>
      <c r="G8844" s="16" t="s">
        <v>9183</v>
      </c>
      <c r="H8844" s="1"/>
      <c r="J8844"/>
      <c r="AC8844" s="5">
        <v>45442</v>
      </c>
      <c r="AD8844" t="s">
        <v>13582</v>
      </c>
      <c r="AE8844" t="s">
        <v>182</v>
      </c>
      <c r="AF8844">
        <f>MONTH(Table1[[#This Row],[Date Sent]])</f>
        <v>5</v>
      </c>
      <c r="AG8844">
        <f>YEAR(Table1[[#This Row],[Date Sent]])</f>
        <v>2024</v>
      </c>
      <c r="AH8844"/>
    </row>
    <row r="8845" spans="1:34" x14ac:dyDescent="0.2">
      <c r="A8845" t="s">
        <v>527</v>
      </c>
      <c r="B8845" t="s">
        <v>9182</v>
      </c>
      <c r="C8845" s="1">
        <v>28.61</v>
      </c>
      <c r="D8845" s="5">
        <v>45412</v>
      </c>
      <c r="E8845" t="s">
        <v>15</v>
      </c>
      <c r="F8845" t="s">
        <v>918</v>
      </c>
      <c r="G8845" s="16" t="s">
        <v>9184</v>
      </c>
      <c r="H8845" s="1">
        <v>9.5399999999999991</v>
      </c>
      <c r="I8845" t="s">
        <v>33</v>
      </c>
      <c r="J8845" t="s">
        <v>1062</v>
      </c>
      <c r="K8845" s="1">
        <v>19.07</v>
      </c>
      <c r="L8845" t="s">
        <v>15</v>
      </c>
      <c r="M8845" t="s">
        <v>1773</v>
      </c>
      <c r="AC8845" s="5">
        <v>45442</v>
      </c>
      <c r="AD8845" t="s">
        <v>13582</v>
      </c>
      <c r="AE8845" t="s">
        <v>182</v>
      </c>
      <c r="AF8845">
        <f>MONTH(Table1[[#This Row],[Date Sent]])</f>
        <v>5</v>
      </c>
      <c r="AG8845">
        <f>YEAR(Table1[[#This Row],[Date Sent]])</f>
        <v>2024</v>
      </c>
      <c r="AH8845"/>
    </row>
    <row r="8846" spans="1:34" x14ac:dyDescent="0.2">
      <c r="A8846" t="s">
        <v>527</v>
      </c>
      <c r="B8846" t="s">
        <v>9182</v>
      </c>
      <c r="C8846" s="1">
        <v>62.85</v>
      </c>
      <c r="D8846" s="5">
        <v>45413</v>
      </c>
      <c r="E8846" t="s">
        <v>21</v>
      </c>
      <c r="F8846" t="s">
        <v>33</v>
      </c>
      <c r="G8846" s="16" t="s">
        <v>1602</v>
      </c>
      <c r="H8846" s="1"/>
      <c r="J8846"/>
      <c r="AC8846" s="5">
        <v>45442</v>
      </c>
      <c r="AD8846" t="s">
        <v>13582</v>
      </c>
      <c r="AE8846" t="s">
        <v>182</v>
      </c>
      <c r="AF8846">
        <f>MONTH(Table1[[#This Row],[Date Sent]])</f>
        <v>5</v>
      </c>
      <c r="AG8846">
        <f>YEAR(Table1[[#This Row],[Date Sent]])</f>
        <v>2024</v>
      </c>
      <c r="AH8846"/>
    </row>
    <row r="8847" spans="1:34" x14ac:dyDescent="0.2">
      <c r="A8847" t="s">
        <v>1933</v>
      </c>
      <c r="B8847" t="s">
        <v>9185</v>
      </c>
      <c r="C8847" s="1">
        <v>236.28</v>
      </c>
      <c r="D8847" s="5">
        <v>45412</v>
      </c>
      <c r="E8847" t="s">
        <v>21</v>
      </c>
      <c r="F8847" t="s">
        <v>33</v>
      </c>
      <c r="G8847" s="16" t="s">
        <v>3947</v>
      </c>
      <c r="H8847" s="1"/>
      <c r="J8847"/>
      <c r="AC8847" s="5">
        <v>45442</v>
      </c>
      <c r="AD8847" t="s">
        <v>13578</v>
      </c>
      <c r="AE8847" t="s">
        <v>266</v>
      </c>
      <c r="AF8847">
        <f>MONTH(Table1[[#This Row],[Date Sent]])</f>
        <v>5</v>
      </c>
      <c r="AG8847">
        <f>YEAR(Table1[[#This Row],[Date Sent]])</f>
        <v>2024</v>
      </c>
      <c r="AH8847"/>
    </row>
    <row r="8848" spans="1:34" x14ac:dyDescent="0.2">
      <c r="A8848" t="s">
        <v>1933</v>
      </c>
      <c r="B8848" t="s">
        <v>9185</v>
      </c>
      <c r="C8848" s="1">
        <v>82.8</v>
      </c>
      <c r="D8848" s="5">
        <v>45420</v>
      </c>
      <c r="E8848" t="s">
        <v>33</v>
      </c>
      <c r="F8848" t="s">
        <v>16</v>
      </c>
      <c r="G8848" s="16" t="s">
        <v>9186</v>
      </c>
      <c r="H8848" s="1">
        <v>32.54</v>
      </c>
      <c r="I8848" t="s">
        <v>39</v>
      </c>
      <c r="J8848" t="s">
        <v>9187</v>
      </c>
      <c r="K8848" s="1">
        <v>14.88</v>
      </c>
      <c r="L8848" t="s">
        <v>16</v>
      </c>
      <c r="M8848" t="s">
        <v>9188</v>
      </c>
      <c r="N8848" s="1">
        <v>35.379999999999995</v>
      </c>
      <c r="O8848" t="s">
        <v>15</v>
      </c>
      <c r="P8848" t="s">
        <v>9189</v>
      </c>
      <c r="AC8848" s="5">
        <v>45442</v>
      </c>
      <c r="AD8848" t="s">
        <v>13578</v>
      </c>
      <c r="AE8848" t="s">
        <v>266</v>
      </c>
      <c r="AF8848">
        <f>MONTH(Table1[[#This Row],[Date Sent]])</f>
        <v>5</v>
      </c>
      <c r="AG8848">
        <f>YEAR(Table1[[#This Row],[Date Sent]])</f>
        <v>2024</v>
      </c>
      <c r="AH8848"/>
    </row>
    <row r="8849" spans="1:34" x14ac:dyDescent="0.2">
      <c r="A8849" t="s">
        <v>1933</v>
      </c>
      <c r="B8849" t="s">
        <v>9185</v>
      </c>
      <c r="C8849" s="1">
        <v>236.28</v>
      </c>
      <c r="D8849" s="5">
        <v>45426</v>
      </c>
      <c r="E8849" t="s">
        <v>21</v>
      </c>
      <c r="F8849" t="s">
        <v>33</v>
      </c>
      <c r="G8849" s="16" t="s">
        <v>3947</v>
      </c>
      <c r="H8849" s="1"/>
      <c r="J8849"/>
      <c r="AC8849" s="5">
        <v>45442</v>
      </c>
      <c r="AD8849" t="s">
        <v>13578</v>
      </c>
      <c r="AE8849" t="s">
        <v>266</v>
      </c>
      <c r="AF8849">
        <f>MONTH(Table1[[#This Row],[Date Sent]])</f>
        <v>5</v>
      </c>
      <c r="AG8849">
        <f>YEAR(Table1[[#This Row],[Date Sent]])</f>
        <v>2024</v>
      </c>
      <c r="AH8849"/>
    </row>
    <row r="8850" spans="1:34" x14ac:dyDescent="0.2">
      <c r="A8850" t="s">
        <v>5009</v>
      </c>
      <c r="B8850" t="s">
        <v>9190</v>
      </c>
      <c r="C8850" s="1">
        <v>50.87</v>
      </c>
      <c r="D8850" s="5">
        <v>45270</v>
      </c>
      <c r="E8850" t="s">
        <v>21</v>
      </c>
      <c r="F8850" t="s">
        <v>15</v>
      </c>
      <c r="G8850" s="16" t="s">
        <v>4051</v>
      </c>
      <c r="H8850" s="1"/>
      <c r="J8850"/>
      <c r="AC8850" s="5">
        <v>45442</v>
      </c>
      <c r="AD8850" t="s">
        <v>13655</v>
      </c>
      <c r="AE8850" t="s">
        <v>243</v>
      </c>
      <c r="AF8850">
        <f>MONTH(Table1[[#This Row],[Date Sent]])</f>
        <v>5</v>
      </c>
      <c r="AG8850">
        <f>YEAR(Table1[[#This Row],[Date Sent]])</f>
        <v>2024</v>
      </c>
      <c r="AH8850"/>
    </row>
    <row r="8851" spans="1:34" x14ac:dyDescent="0.2">
      <c r="A8851" t="s">
        <v>5009</v>
      </c>
      <c r="B8851" t="s">
        <v>9190</v>
      </c>
      <c r="C8851" s="1">
        <v>38.15</v>
      </c>
      <c r="D8851" s="5">
        <v>45270</v>
      </c>
      <c r="E8851" t="s">
        <v>4</v>
      </c>
      <c r="F8851" t="s">
        <v>15</v>
      </c>
      <c r="G8851" s="16" t="s">
        <v>9191</v>
      </c>
      <c r="H8851" s="1"/>
      <c r="J8851"/>
      <c r="AC8851" s="5">
        <v>45442</v>
      </c>
      <c r="AD8851" t="s">
        <v>13655</v>
      </c>
      <c r="AE8851" t="s">
        <v>243</v>
      </c>
      <c r="AF8851">
        <f>MONTH(Table1[[#This Row],[Date Sent]])</f>
        <v>5</v>
      </c>
      <c r="AG8851">
        <f>YEAR(Table1[[#This Row],[Date Sent]])</f>
        <v>2024</v>
      </c>
      <c r="AH8851"/>
    </row>
    <row r="8852" spans="1:34" x14ac:dyDescent="0.2">
      <c r="A8852" t="s">
        <v>5009</v>
      </c>
      <c r="B8852" t="s">
        <v>9190</v>
      </c>
      <c r="C8852" s="1">
        <v>103.85</v>
      </c>
      <c r="D8852" s="5">
        <v>45271</v>
      </c>
      <c r="E8852" t="s">
        <v>21</v>
      </c>
      <c r="F8852" t="s">
        <v>17</v>
      </c>
      <c r="G8852" s="16" t="s">
        <v>9192</v>
      </c>
      <c r="H8852" s="1"/>
      <c r="J8852"/>
      <c r="AC8852" s="5">
        <v>45442</v>
      </c>
      <c r="AD8852" t="s">
        <v>13655</v>
      </c>
      <c r="AE8852" t="s">
        <v>243</v>
      </c>
      <c r="AF8852">
        <f>MONTH(Table1[[#This Row],[Date Sent]])</f>
        <v>5</v>
      </c>
      <c r="AG8852">
        <f>YEAR(Table1[[#This Row],[Date Sent]])</f>
        <v>2024</v>
      </c>
      <c r="AH8852"/>
    </row>
    <row r="8853" spans="1:34" x14ac:dyDescent="0.2">
      <c r="A8853" t="s">
        <v>5009</v>
      </c>
      <c r="B8853" t="s">
        <v>9190</v>
      </c>
      <c r="C8853" s="1">
        <v>5.82</v>
      </c>
      <c r="D8853" s="5">
        <v>45271</v>
      </c>
      <c r="E8853" t="s">
        <v>21</v>
      </c>
      <c r="F8853" t="s">
        <v>39</v>
      </c>
      <c r="G8853" s="16" t="s">
        <v>1919</v>
      </c>
      <c r="H8853" s="1"/>
      <c r="J8853"/>
      <c r="AC8853" s="5">
        <v>45442</v>
      </c>
      <c r="AD8853" t="s">
        <v>13655</v>
      </c>
      <c r="AE8853" t="s">
        <v>243</v>
      </c>
      <c r="AF8853">
        <f>MONTH(Table1[[#This Row],[Date Sent]])</f>
        <v>5</v>
      </c>
      <c r="AG8853">
        <f>YEAR(Table1[[#This Row],[Date Sent]])</f>
        <v>2024</v>
      </c>
      <c r="AH8853"/>
    </row>
    <row r="8854" spans="1:34" x14ac:dyDescent="0.2">
      <c r="A8854" t="s">
        <v>546</v>
      </c>
      <c r="B8854" t="s">
        <v>9193</v>
      </c>
      <c r="C8854" s="1">
        <v>35.270000000000003</v>
      </c>
      <c r="D8854" s="5">
        <v>45415</v>
      </c>
      <c r="E8854" t="s">
        <v>21</v>
      </c>
      <c r="F8854" t="s">
        <v>33</v>
      </c>
      <c r="G8854" s="16" t="s">
        <v>9194</v>
      </c>
      <c r="H8854" s="1"/>
      <c r="J8854"/>
      <c r="AC8854" s="5">
        <v>45442</v>
      </c>
      <c r="AD8854" t="s">
        <v>14592</v>
      </c>
      <c r="AE8854" t="s">
        <v>272</v>
      </c>
      <c r="AF8854">
        <f>MONTH(Table1[[#This Row],[Date Sent]])</f>
        <v>5</v>
      </c>
      <c r="AG8854">
        <f>YEAR(Table1[[#This Row],[Date Sent]])</f>
        <v>2024</v>
      </c>
      <c r="AH8854"/>
    </row>
    <row r="8855" spans="1:34" x14ac:dyDescent="0.2">
      <c r="A8855" t="s">
        <v>355</v>
      </c>
      <c r="B8855" t="s">
        <v>9195</v>
      </c>
      <c r="C8855" s="1">
        <v>17.309999999999999</v>
      </c>
      <c r="D8855" s="5">
        <v>45420</v>
      </c>
      <c r="E8855" t="s">
        <v>6</v>
      </c>
      <c r="F8855" t="s">
        <v>18</v>
      </c>
      <c r="G8855" s="16" t="s">
        <v>2492</v>
      </c>
      <c r="H8855" s="1"/>
      <c r="J8855"/>
      <c r="AC8855" s="5">
        <v>45442</v>
      </c>
      <c r="AD8855" t="s">
        <v>14535</v>
      </c>
      <c r="AE8855" t="s">
        <v>243</v>
      </c>
      <c r="AF8855">
        <f>MONTH(Table1[[#This Row],[Date Sent]])</f>
        <v>5</v>
      </c>
      <c r="AG8855">
        <f>YEAR(Table1[[#This Row],[Date Sent]])</f>
        <v>2024</v>
      </c>
      <c r="AH8855"/>
    </row>
    <row r="8856" spans="1:34" x14ac:dyDescent="0.2">
      <c r="A8856" t="s">
        <v>355</v>
      </c>
      <c r="B8856" t="s">
        <v>9195</v>
      </c>
      <c r="C8856" s="1">
        <v>239.57</v>
      </c>
      <c r="D8856" s="5">
        <v>45427</v>
      </c>
      <c r="E8856" t="s">
        <v>21</v>
      </c>
      <c r="F8856" t="s">
        <v>918</v>
      </c>
      <c r="G8856" s="16" t="s">
        <v>9196</v>
      </c>
      <c r="H8856" s="1">
        <v>65</v>
      </c>
      <c r="I8856" t="s">
        <v>17</v>
      </c>
      <c r="J8856" t="s">
        <v>9197</v>
      </c>
      <c r="K8856" s="1">
        <v>174.57</v>
      </c>
      <c r="L8856" t="s">
        <v>39</v>
      </c>
      <c r="M8856" t="s">
        <v>9198</v>
      </c>
      <c r="AC8856" s="5">
        <v>45442</v>
      </c>
      <c r="AD8856" t="s">
        <v>14535</v>
      </c>
      <c r="AE8856" t="s">
        <v>243</v>
      </c>
      <c r="AF8856">
        <f>MONTH(Table1[[#This Row],[Date Sent]])</f>
        <v>5</v>
      </c>
      <c r="AG8856">
        <f>YEAR(Table1[[#This Row],[Date Sent]])</f>
        <v>2024</v>
      </c>
      <c r="AH8856"/>
    </row>
    <row r="8857" spans="1:34" x14ac:dyDescent="0.2">
      <c r="A8857" t="s">
        <v>250</v>
      </c>
      <c r="B8857" t="s">
        <v>9199</v>
      </c>
      <c r="C8857" s="1">
        <v>14.2</v>
      </c>
      <c r="D8857" s="5">
        <v>45418</v>
      </c>
      <c r="E8857" t="s">
        <v>33</v>
      </c>
      <c r="F8857" t="s">
        <v>39</v>
      </c>
      <c r="G8857" s="16" t="s">
        <v>9200</v>
      </c>
      <c r="H8857" s="1"/>
      <c r="J8857"/>
      <c r="AC8857" s="5">
        <v>45442</v>
      </c>
      <c r="AD8857" t="s">
        <v>14668</v>
      </c>
      <c r="AE8857" t="s">
        <v>243</v>
      </c>
      <c r="AF8857">
        <f>MONTH(Table1[[#This Row],[Date Sent]])</f>
        <v>5</v>
      </c>
      <c r="AG8857">
        <f>YEAR(Table1[[#This Row],[Date Sent]])</f>
        <v>2024</v>
      </c>
      <c r="AH8857"/>
    </row>
    <row r="8858" spans="1:34" x14ac:dyDescent="0.2">
      <c r="A8858" t="s">
        <v>250</v>
      </c>
      <c r="B8858" t="s">
        <v>9199</v>
      </c>
      <c r="C8858" s="1">
        <v>114.26</v>
      </c>
      <c r="D8858" s="5">
        <v>45422</v>
      </c>
      <c r="E8858" t="s">
        <v>21</v>
      </c>
      <c r="F8858" t="s">
        <v>33</v>
      </c>
      <c r="G8858" s="16" t="s">
        <v>9201</v>
      </c>
      <c r="H8858" s="1"/>
      <c r="J8858"/>
      <c r="AC8858" s="5">
        <v>45442</v>
      </c>
      <c r="AD8858" t="s">
        <v>14668</v>
      </c>
      <c r="AE8858" t="s">
        <v>243</v>
      </c>
      <c r="AF8858">
        <f>MONTH(Table1[[#This Row],[Date Sent]])</f>
        <v>5</v>
      </c>
      <c r="AG8858">
        <f>YEAR(Table1[[#This Row],[Date Sent]])</f>
        <v>2024</v>
      </c>
      <c r="AH8858"/>
    </row>
    <row r="8859" spans="1:34" x14ac:dyDescent="0.2">
      <c r="A8859" t="s">
        <v>250</v>
      </c>
      <c r="B8859" t="s">
        <v>9199</v>
      </c>
      <c r="C8859" s="1">
        <v>27</v>
      </c>
      <c r="D8859" s="5">
        <v>45426</v>
      </c>
      <c r="E8859" t="s">
        <v>21</v>
      </c>
      <c r="F8859" t="s">
        <v>15</v>
      </c>
      <c r="G8859" s="16" t="s">
        <v>9202</v>
      </c>
      <c r="H8859" s="1"/>
      <c r="J8859"/>
      <c r="AC8859" s="5">
        <v>45442</v>
      </c>
      <c r="AD8859" t="s">
        <v>14668</v>
      </c>
      <c r="AE8859" t="s">
        <v>243</v>
      </c>
      <c r="AF8859">
        <f>MONTH(Table1[[#This Row],[Date Sent]])</f>
        <v>5</v>
      </c>
      <c r="AG8859">
        <f>YEAR(Table1[[#This Row],[Date Sent]])</f>
        <v>2024</v>
      </c>
      <c r="AH8859"/>
    </row>
    <row r="8860" spans="1:34" x14ac:dyDescent="0.2">
      <c r="A8860" t="s">
        <v>552</v>
      </c>
      <c r="B8860" t="s">
        <v>9203</v>
      </c>
      <c r="C8860" s="1">
        <v>-21.78</v>
      </c>
      <c r="D8860" s="5">
        <v>45402</v>
      </c>
      <c r="E8860" t="s">
        <v>21</v>
      </c>
      <c r="F8860" t="s">
        <v>15</v>
      </c>
      <c r="G8860" s="16" t="s">
        <v>9204</v>
      </c>
      <c r="H8860" s="1"/>
      <c r="J8860"/>
      <c r="AC8860" s="5">
        <v>45442</v>
      </c>
      <c r="AD8860" t="s">
        <v>14605</v>
      </c>
      <c r="AE8860" t="s">
        <v>245</v>
      </c>
      <c r="AF8860">
        <f>MONTH(Table1[[#This Row],[Date Sent]])</f>
        <v>5</v>
      </c>
      <c r="AG8860">
        <f>YEAR(Table1[[#This Row],[Date Sent]])</f>
        <v>2024</v>
      </c>
      <c r="AH8860"/>
    </row>
    <row r="8861" spans="1:34" x14ac:dyDescent="0.2">
      <c r="A8861" t="s">
        <v>552</v>
      </c>
      <c r="B8861" t="s">
        <v>9203</v>
      </c>
      <c r="C8861" s="1">
        <v>43.56</v>
      </c>
      <c r="D8861" s="5">
        <v>45402</v>
      </c>
      <c r="E8861" t="s">
        <v>21</v>
      </c>
      <c r="F8861" t="s">
        <v>15</v>
      </c>
      <c r="G8861" s="16" t="s">
        <v>1773</v>
      </c>
      <c r="H8861" s="1"/>
      <c r="J8861"/>
      <c r="AC8861" s="5">
        <v>45442</v>
      </c>
      <c r="AD8861" t="s">
        <v>14605</v>
      </c>
      <c r="AE8861" t="s">
        <v>245</v>
      </c>
      <c r="AF8861">
        <f>MONTH(Table1[[#This Row],[Date Sent]])</f>
        <v>5</v>
      </c>
      <c r="AG8861">
        <f>YEAR(Table1[[#This Row],[Date Sent]])</f>
        <v>2024</v>
      </c>
      <c r="AH8861"/>
    </row>
    <row r="8862" spans="1:34" x14ac:dyDescent="0.2">
      <c r="A8862" t="s">
        <v>552</v>
      </c>
      <c r="B8862" t="s">
        <v>9203</v>
      </c>
      <c r="C8862" s="1">
        <v>585.36</v>
      </c>
      <c r="D8862" s="5">
        <v>45402</v>
      </c>
      <c r="E8862" t="s">
        <v>17</v>
      </c>
      <c r="F8862" t="s">
        <v>33</v>
      </c>
      <c r="G8862" s="16" t="s">
        <v>9205</v>
      </c>
      <c r="H8862" s="1"/>
      <c r="J8862"/>
      <c r="AC8862" s="5">
        <v>45442</v>
      </c>
      <c r="AD8862" t="s">
        <v>14605</v>
      </c>
      <c r="AE8862" t="s">
        <v>245</v>
      </c>
      <c r="AF8862">
        <f>MONTH(Table1[[#This Row],[Date Sent]])</f>
        <v>5</v>
      </c>
      <c r="AG8862">
        <f>YEAR(Table1[[#This Row],[Date Sent]])</f>
        <v>2024</v>
      </c>
      <c r="AH8862"/>
    </row>
    <row r="8863" spans="1:34" x14ac:dyDescent="0.2">
      <c r="A8863" t="s">
        <v>552</v>
      </c>
      <c r="B8863" t="s">
        <v>9203</v>
      </c>
      <c r="C8863" s="1">
        <v>250.11</v>
      </c>
      <c r="D8863" s="5">
        <v>45406</v>
      </c>
      <c r="E8863" t="s">
        <v>21</v>
      </c>
      <c r="F8863" t="s">
        <v>33</v>
      </c>
      <c r="G8863" s="16" t="s">
        <v>9206</v>
      </c>
      <c r="H8863" s="1"/>
      <c r="J8863"/>
      <c r="AC8863" s="5">
        <v>45442</v>
      </c>
      <c r="AD8863" t="s">
        <v>14605</v>
      </c>
      <c r="AE8863" t="s">
        <v>245</v>
      </c>
      <c r="AF8863">
        <f>MONTH(Table1[[#This Row],[Date Sent]])</f>
        <v>5</v>
      </c>
      <c r="AG8863">
        <f>YEAR(Table1[[#This Row],[Date Sent]])</f>
        <v>2024</v>
      </c>
      <c r="AH8863"/>
    </row>
    <row r="8864" spans="1:34" x14ac:dyDescent="0.2">
      <c r="A8864" t="s">
        <v>552</v>
      </c>
      <c r="B8864" t="s">
        <v>9203</v>
      </c>
      <c r="C8864" s="1">
        <v>383.56</v>
      </c>
      <c r="D8864" s="5">
        <v>45415</v>
      </c>
      <c r="E8864" t="s">
        <v>8</v>
      </c>
      <c r="F8864" t="s">
        <v>918</v>
      </c>
      <c r="G8864" s="16" t="s">
        <v>9207</v>
      </c>
      <c r="H8864" s="1">
        <v>158.84</v>
      </c>
      <c r="I8864" t="s">
        <v>39</v>
      </c>
      <c r="J8864" t="s">
        <v>9208</v>
      </c>
      <c r="K8864" s="1">
        <v>224.72</v>
      </c>
      <c r="L8864" t="s">
        <v>33</v>
      </c>
      <c r="M8864" t="s">
        <v>1229</v>
      </c>
      <c r="AC8864" s="5">
        <v>45442</v>
      </c>
      <c r="AD8864" t="s">
        <v>14605</v>
      </c>
      <c r="AE8864" t="s">
        <v>245</v>
      </c>
      <c r="AF8864">
        <f>MONTH(Table1[[#This Row],[Date Sent]])</f>
        <v>5</v>
      </c>
      <c r="AG8864">
        <f>YEAR(Table1[[#This Row],[Date Sent]])</f>
        <v>2024</v>
      </c>
      <c r="AH8864"/>
    </row>
    <row r="8865" spans="1:34" x14ac:dyDescent="0.2">
      <c r="A8865" t="s">
        <v>552</v>
      </c>
      <c r="B8865" t="s">
        <v>9203</v>
      </c>
      <c r="C8865" s="1">
        <v>22.81</v>
      </c>
      <c r="D8865" s="5">
        <v>45425</v>
      </c>
      <c r="E8865" t="s">
        <v>8</v>
      </c>
      <c r="F8865" t="s">
        <v>40</v>
      </c>
      <c r="G8865" s="16" t="s">
        <v>1779</v>
      </c>
      <c r="H8865" s="1"/>
      <c r="J8865"/>
      <c r="AC8865" s="5">
        <v>45442</v>
      </c>
      <c r="AD8865" t="s">
        <v>14605</v>
      </c>
      <c r="AE8865" t="s">
        <v>245</v>
      </c>
      <c r="AF8865">
        <f>MONTH(Table1[[#This Row],[Date Sent]])</f>
        <v>5</v>
      </c>
      <c r="AG8865">
        <f>YEAR(Table1[[#This Row],[Date Sent]])</f>
        <v>2024</v>
      </c>
      <c r="AH8865"/>
    </row>
    <row r="8866" spans="1:34" x14ac:dyDescent="0.2">
      <c r="A8866" t="s">
        <v>550</v>
      </c>
      <c r="B8866" t="s">
        <v>9209</v>
      </c>
      <c r="C8866" s="1">
        <v>369.05</v>
      </c>
      <c r="D8866" s="5">
        <v>45414</v>
      </c>
      <c r="E8866" t="s">
        <v>16</v>
      </c>
      <c r="F8866" t="s">
        <v>918</v>
      </c>
      <c r="G8866" s="16" t="s">
        <v>9210</v>
      </c>
      <c r="H8866" s="1"/>
      <c r="J8866"/>
      <c r="AC8866" s="5">
        <v>45442</v>
      </c>
      <c r="AD8866" t="s">
        <v>14621</v>
      </c>
      <c r="AE8866" t="s">
        <v>245</v>
      </c>
      <c r="AF8866">
        <f>MONTH(Table1[[#This Row],[Date Sent]])</f>
        <v>5</v>
      </c>
      <c r="AG8866">
        <f>YEAR(Table1[[#This Row],[Date Sent]])</f>
        <v>2024</v>
      </c>
      <c r="AH8866"/>
    </row>
    <row r="8867" spans="1:34" x14ac:dyDescent="0.2">
      <c r="A8867" t="s">
        <v>550</v>
      </c>
      <c r="B8867" t="s">
        <v>9209</v>
      </c>
      <c r="C8867" s="1">
        <v>248.39</v>
      </c>
      <c r="D8867" s="5">
        <v>45422</v>
      </c>
      <c r="E8867" t="s">
        <v>25</v>
      </c>
      <c r="F8867" t="s">
        <v>17</v>
      </c>
      <c r="G8867" s="16" t="s">
        <v>7989</v>
      </c>
      <c r="H8867" s="1"/>
      <c r="J8867"/>
      <c r="AC8867" s="5">
        <v>45442</v>
      </c>
      <c r="AD8867" t="s">
        <v>14621</v>
      </c>
      <c r="AE8867" t="s">
        <v>245</v>
      </c>
      <c r="AF8867">
        <f>MONTH(Table1[[#This Row],[Date Sent]])</f>
        <v>5</v>
      </c>
      <c r="AG8867">
        <f>YEAR(Table1[[#This Row],[Date Sent]])</f>
        <v>2024</v>
      </c>
      <c r="AH8867"/>
    </row>
    <row r="8868" spans="1:34" x14ac:dyDescent="0.2">
      <c r="A8868" t="s">
        <v>550</v>
      </c>
      <c r="B8868" t="s">
        <v>9209</v>
      </c>
      <c r="C8868" s="1">
        <v>8.6300000000000008</v>
      </c>
      <c r="D8868" s="5">
        <v>45422</v>
      </c>
      <c r="E8868" t="s">
        <v>15</v>
      </c>
      <c r="F8868" t="s">
        <v>33</v>
      </c>
      <c r="G8868" s="16" t="s">
        <v>9211</v>
      </c>
      <c r="H8868" s="1"/>
      <c r="J8868"/>
      <c r="AC8868" s="5">
        <v>45442</v>
      </c>
      <c r="AD8868" t="s">
        <v>14621</v>
      </c>
      <c r="AE8868" t="s">
        <v>245</v>
      </c>
      <c r="AF8868">
        <f>MONTH(Table1[[#This Row],[Date Sent]])</f>
        <v>5</v>
      </c>
      <c r="AG8868">
        <f>YEAR(Table1[[#This Row],[Date Sent]])</f>
        <v>2024</v>
      </c>
      <c r="AH8868"/>
    </row>
    <row r="8869" spans="1:34" x14ac:dyDescent="0.2">
      <c r="A8869" t="s">
        <v>550</v>
      </c>
      <c r="B8869" t="s">
        <v>9209</v>
      </c>
      <c r="C8869" s="1">
        <v>146.57</v>
      </c>
      <c r="D8869" s="5">
        <v>45426</v>
      </c>
      <c r="E8869" t="s">
        <v>21</v>
      </c>
      <c r="F8869" t="s">
        <v>15</v>
      </c>
      <c r="G8869" s="16" t="s">
        <v>9212</v>
      </c>
      <c r="H8869" s="1"/>
      <c r="J8869"/>
      <c r="AC8869" s="5">
        <v>45442</v>
      </c>
      <c r="AD8869" t="s">
        <v>14621</v>
      </c>
      <c r="AE8869" t="s">
        <v>245</v>
      </c>
      <c r="AF8869">
        <f>MONTH(Table1[[#This Row],[Date Sent]])</f>
        <v>5</v>
      </c>
      <c r="AG8869">
        <f>YEAR(Table1[[#This Row],[Date Sent]])</f>
        <v>2024</v>
      </c>
      <c r="AH8869"/>
    </row>
    <row r="8870" spans="1:34" x14ac:dyDescent="0.2">
      <c r="A8870" t="s">
        <v>550</v>
      </c>
      <c r="B8870" t="s">
        <v>9209</v>
      </c>
      <c r="C8870" s="1">
        <v>377.96</v>
      </c>
      <c r="D8870" s="5">
        <v>45428</v>
      </c>
      <c r="E8870" t="s">
        <v>21</v>
      </c>
      <c r="F8870" t="s">
        <v>15</v>
      </c>
      <c r="G8870" s="16" t="s">
        <v>9213</v>
      </c>
      <c r="H8870" s="1"/>
      <c r="J8870"/>
      <c r="AC8870" s="5">
        <v>45442</v>
      </c>
      <c r="AD8870" t="s">
        <v>14621</v>
      </c>
      <c r="AE8870" t="s">
        <v>245</v>
      </c>
      <c r="AF8870">
        <f>MONTH(Table1[[#This Row],[Date Sent]])</f>
        <v>5</v>
      </c>
      <c r="AG8870">
        <f>YEAR(Table1[[#This Row],[Date Sent]])</f>
        <v>2024</v>
      </c>
      <c r="AH8870"/>
    </row>
    <row r="8871" spans="1:34" x14ac:dyDescent="0.2">
      <c r="A8871" t="s">
        <v>1686</v>
      </c>
      <c r="B8871" t="s">
        <v>9214</v>
      </c>
      <c r="C8871" s="1">
        <v>25.24</v>
      </c>
      <c r="D8871" s="5">
        <v>45409</v>
      </c>
      <c r="E8871" t="s">
        <v>21</v>
      </c>
      <c r="F8871" t="s">
        <v>918</v>
      </c>
      <c r="G8871" s="16" t="s">
        <v>9215</v>
      </c>
      <c r="H8871" s="1">
        <v>13.24</v>
      </c>
      <c r="I8871" t="s">
        <v>15</v>
      </c>
      <c r="J8871" t="s">
        <v>1773</v>
      </c>
      <c r="K8871" s="1">
        <v>11.999999999999998</v>
      </c>
      <c r="L8871" t="s">
        <v>33</v>
      </c>
      <c r="M8871" t="s">
        <v>1602</v>
      </c>
      <c r="AC8871" s="5">
        <v>45442</v>
      </c>
      <c r="AD8871" t="s">
        <v>14711</v>
      </c>
      <c r="AE8871" t="s">
        <v>245</v>
      </c>
      <c r="AF8871">
        <f>MONTH(Table1[[#This Row],[Date Sent]])</f>
        <v>5</v>
      </c>
      <c r="AG8871">
        <f>YEAR(Table1[[#This Row],[Date Sent]])</f>
        <v>2024</v>
      </c>
      <c r="AH8871"/>
    </row>
    <row r="8872" spans="1:34" x14ac:dyDescent="0.2">
      <c r="A8872" t="s">
        <v>1686</v>
      </c>
      <c r="B8872" t="s">
        <v>9214</v>
      </c>
      <c r="C8872" s="1">
        <v>87.18</v>
      </c>
      <c r="D8872" s="5">
        <v>45420</v>
      </c>
      <c r="E8872" t="s">
        <v>25</v>
      </c>
      <c r="F8872" t="s">
        <v>17</v>
      </c>
      <c r="G8872" s="16" t="s">
        <v>7952</v>
      </c>
      <c r="H8872" s="1"/>
      <c r="J8872"/>
      <c r="AC8872" s="5">
        <v>45442</v>
      </c>
      <c r="AD8872" t="s">
        <v>14711</v>
      </c>
      <c r="AE8872" t="s">
        <v>245</v>
      </c>
      <c r="AF8872">
        <f>MONTH(Table1[[#This Row],[Date Sent]])</f>
        <v>5</v>
      </c>
      <c r="AG8872">
        <f>YEAR(Table1[[#This Row],[Date Sent]])</f>
        <v>2024</v>
      </c>
      <c r="AH8872"/>
    </row>
    <row r="8873" spans="1:34" x14ac:dyDescent="0.2">
      <c r="A8873" t="s">
        <v>1686</v>
      </c>
      <c r="B8873" t="s">
        <v>9214</v>
      </c>
      <c r="C8873" s="1">
        <v>242.94</v>
      </c>
      <c r="D8873" s="5">
        <v>45420</v>
      </c>
      <c r="E8873" t="s">
        <v>15</v>
      </c>
      <c r="F8873" t="s">
        <v>918</v>
      </c>
      <c r="G8873" s="16" t="s">
        <v>9216</v>
      </c>
      <c r="H8873" s="1">
        <v>175.68</v>
      </c>
      <c r="I8873" t="s">
        <v>33</v>
      </c>
      <c r="J8873" t="s">
        <v>9217</v>
      </c>
      <c r="K8873" s="1">
        <v>67.259999999999991</v>
      </c>
      <c r="L8873" t="s">
        <v>15</v>
      </c>
      <c r="M8873" t="s">
        <v>2023</v>
      </c>
      <c r="AC8873" s="5">
        <v>45442</v>
      </c>
      <c r="AD8873" t="s">
        <v>14711</v>
      </c>
      <c r="AE8873" t="s">
        <v>245</v>
      </c>
      <c r="AF8873">
        <f>MONTH(Table1[[#This Row],[Date Sent]])</f>
        <v>5</v>
      </c>
      <c r="AG8873">
        <f>YEAR(Table1[[#This Row],[Date Sent]])</f>
        <v>2024</v>
      </c>
      <c r="AH8873"/>
    </row>
    <row r="8874" spans="1:34" x14ac:dyDescent="0.2">
      <c r="A8874" t="s">
        <v>1686</v>
      </c>
      <c r="B8874" t="s">
        <v>9214</v>
      </c>
      <c r="C8874" s="1">
        <v>259.16000000000003</v>
      </c>
      <c r="D8874" s="5">
        <v>45420</v>
      </c>
      <c r="E8874" t="s">
        <v>33</v>
      </c>
      <c r="F8874" t="s">
        <v>17</v>
      </c>
      <c r="G8874" s="16" t="s">
        <v>3579</v>
      </c>
      <c r="H8874" s="1"/>
      <c r="J8874"/>
      <c r="AC8874" s="5">
        <v>45442</v>
      </c>
      <c r="AD8874" t="s">
        <v>14711</v>
      </c>
      <c r="AE8874" t="s">
        <v>245</v>
      </c>
      <c r="AF8874">
        <f>MONTH(Table1[[#This Row],[Date Sent]])</f>
        <v>5</v>
      </c>
      <c r="AG8874">
        <f>YEAR(Table1[[#This Row],[Date Sent]])</f>
        <v>2024</v>
      </c>
      <c r="AH8874"/>
    </row>
    <row r="8875" spans="1:34" x14ac:dyDescent="0.2">
      <c r="A8875" t="s">
        <v>1686</v>
      </c>
      <c r="B8875" t="s">
        <v>9214</v>
      </c>
      <c r="C8875" s="1">
        <v>423.21</v>
      </c>
      <c r="D8875" s="5">
        <v>45421</v>
      </c>
      <c r="E8875" t="s">
        <v>33</v>
      </c>
      <c r="F8875" t="s">
        <v>21</v>
      </c>
      <c r="G8875" s="16" t="s">
        <v>9218</v>
      </c>
      <c r="H8875" s="1"/>
      <c r="J8875"/>
      <c r="AC8875" s="5">
        <v>45442</v>
      </c>
      <c r="AD8875" t="s">
        <v>14711</v>
      </c>
      <c r="AE8875" t="s">
        <v>245</v>
      </c>
      <c r="AF8875">
        <f>MONTH(Table1[[#This Row],[Date Sent]])</f>
        <v>5</v>
      </c>
      <c r="AG8875">
        <f>YEAR(Table1[[#This Row],[Date Sent]])</f>
        <v>2024</v>
      </c>
      <c r="AH8875"/>
    </row>
    <row r="8876" spans="1:34" x14ac:dyDescent="0.2">
      <c r="A8876" t="s">
        <v>1686</v>
      </c>
      <c r="B8876" t="s">
        <v>9214</v>
      </c>
      <c r="C8876" s="1">
        <v>308.25</v>
      </c>
      <c r="D8876" s="5">
        <v>45428</v>
      </c>
      <c r="E8876" t="s">
        <v>27</v>
      </c>
      <c r="F8876" t="s">
        <v>10</v>
      </c>
      <c r="G8876" s="16" t="s">
        <v>9219</v>
      </c>
      <c r="H8876" s="1"/>
      <c r="J8876"/>
      <c r="AC8876" s="5">
        <v>45442</v>
      </c>
      <c r="AD8876" t="s">
        <v>14711</v>
      </c>
      <c r="AE8876" t="s">
        <v>245</v>
      </c>
      <c r="AF8876">
        <f>MONTH(Table1[[#This Row],[Date Sent]])</f>
        <v>5</v>
      </c>
      <c r="AG8876">
        <f>YEAR(Table1[[#This Row],[Date Sent]])</f>
        <v>2024</v>
      </c>
      <c r="AH8876"/>
    </row>
    <row r="8877" spans="1:34" x14ac:dyDescent="0.2">
      <c r="A8877" t="s">
        <v>142</v>
      </c>
      <c r="B8877" t="s">
        <v>9220</v>
      </c>
      <c r="C8877" s="1">
        <v>49.8</v>
      </c>
      <c r="D8877" s="5">
        <v>45427</v>
      </c>
      <c r="E8877" t="s">
        <v>21</v>
      </c>
      <c r="F8877" t="s">
        <v>33</v>
      </c>
      <c r="G8877" s="16" t="s">
        <v>9221</v>
      </c>
      <c r="H8877" s="1"/>
      <c r="J8877"/>
      <c r="AC8877" s="5">
        <v>45442</v>
      </c>
      <c r="AD8877" t="s">
        <v>14682</v>
      </c>
      <c r="AE8877" t="s">
        <v>198</v>
      </c>
      <c r="AF8877">
        <f>MONTH(Table1[[#This Row],[Date Sent]])</f>
        <v>5</v>
      </c>
      <c r="AG8877">
        <f>YEAR(Table1[[#This Row],[Date Sent]])</f>
        <v>2024</v>
      </c>
      <c r="AH8877"/>
    </row>
    <row r="8878" spans="1:34" x14ac:dyDescent="0.2">
      <c r="A8878" t="s">
        <v>835</v>
      </c>
      <c r="B8878" t="s">
        <v>9222</v>
      </c>
      <c r="C8878" s="1">
        <v>15.94</v>
      </c>
      <c r="D8878" s="5">
        <v>45427</v>
      </c>
      <c r="E8878" t="s">
        <v>21</v>
      </c>
      <c r="F8878" t="s">
        <v>9</v>
      </c>
      <c r="G8878" s="16" t="s">
        <v>2371</v>
      </c>
      <c r="H8878" s="1"/>
      <c r="J8878"/>
      <c r="AC8878" s="5">
        <v>45442</v>
      </c>
      <c r="AD8878" t="s">
        <v>14661</v>
      </c>
      <c r="AE8878" t="s">
        <v>198</v>
      </c>
      <c r="AF8878">
        <f>MONTH(Table1[[#This Row],[Date Sent]])</f>
        <v>5</v>
      </c>
      <c r="AG8878">
        <f>YEAR(Table1[[#This Row],[Date Sent]])</f>
        <v>2024</v>
      </c>
      <c r="AH8878"/>
    </row>
    <row r="8879" spans="1:34" x14ac:dyDescent="0.2">
      <c r="A8879" t="s">
        <v>835</v>
      </c>
      <c r="B8879" t="s">
        <v>9223</v>
      </c>
      <c r="C8879" s="1">
        <v>19.97</v>
      </c>
      <c r="D8879" s="5">
        <v>45428</v>
      </c>
      <c r="E8879" t="s">
        <v>21</v>
      </c>
      <c r="F8879" t="s">
        <v>33</v>
      </c>
      <c r="G8879" s="16" t="s">
        <v>9224</v>
      </c>
      <c r="H8879" s="1"/>
      <c r="J8879"/>
      <c r="AC8879" s="5">
        <v>45442</v>
      </c>
      <c r="AD8879" t="s">
        <v>14661</v>
      </c>
      <c r="AE8879" t="s">
        <v>198</v>
      </c>
      <c r="AF8879">
        <f>MONTH(Table1[[#This Row],[Date Sent]])</f>
        <v>5</v>
      </c>
      <c r="AG8879">
        <f>YEAR(Table1[[#This Row],[Date Sent]])</f>
        <v>2024</v>
      </c>
      <c r="AH8879"/>
    </row>
    <row r="8880" spans="1:34" x14ac:dyDescent="0.2">
      <c r="A8880" t="s">
        <v>835</v>
      </c>
      <c r="B8880" t="s">
        <v>9225</v>
      </c>
      <c r="C8880" s="1">
        <v>24.06</v>
      </c>
      <c r="D8880" s="5">
        <v>45426</v>
      </c>
      <c r="E8880" t="s">
        <v>21</v>
      </c>
      <c r="F8880" t="s">
        <v>918</v>
      </c>
      <c r="G8880" s="16" t="s">
        <v>9226</v>
      </c>
      <c r="H8880" s="1">
        <v>18.700000000000003</v>
      </c>
      <c r="I8880" t="s">
        <v>33</v>
      </c>
      <c r="J8880" t="s">
        <v>923</v>
      </c>
      <c r="K8880" s="1">
        <v>5.3599999999999994</v>
      </c>
      <c r="L8880" t="s">
        <v>18</v>
      </c>
      <c r="M8880" t="s">
        <v>3936</v>
      </c>
      <c r="AC8880" s="5">
        <v>45442</v>
      </c>
      <c r="AD8880" t="s">
        <v>14661</v>
      </c>
      <c r="AE8880" t="s">
        <v>198</v>
      </c>
      <c r="AF8880">
        <f>MONTH(Table1[[#This Row],[Date Sent]])</f>
        <v>5</v>
      </c>
      <c r="AG8880">
        <f>YEAR(Table1[[#This Row],[Date Sent]])</f>
        <v>2024</v>
      </c>
      <c r="AH8880"/>
    </row>
    <row r="8881" spans="1:34" x14ac:dyDescent="0.2">
      <c r="A8881" t="s">
        <v>1868</v>
      </c>
      <c r="B8881" t="s">
        <v>9227</v>
      </c>
      <c r="C8881" s="1">
        <v>14.62</v>
      </c>
      <c r="D8881" s="5">
        <v>45427</v>
      </c>
      <c r="E8881" t="s">
        <v>14</v>
      </c>
      <c r="F8881" t="s">
        <v>6</v>
      </c>
      <c r="G8881" s="16" t="s">
        <v>9228</v>
      </c>
      <c r="H8881" s="1"/>
      <c r="J8881"/>
      <c r="AC8881" s="5">
        <v>45442</v>
      </c>
      <c r="AD8881" t="s">
        <v>13308</v>
      </c>
      <c r="AE8881" t="s">
        <v>198</v>
      </c>
      <c r="AF8881">
        <f>MONTH(Table1[[#This Row],[Date Sent]])</f>
        <v>5</v>
      </c>
      <c r="AG8881">
        <f>YEAR(Table1[[#This Row],[Date Sent]])</f>
        <v>2024</v>
      </c>
      <c r="AH8881"/>
    </row>
    <row r="8882" spans="1:34" x14ac:dyDescent="0.2">
      <c r="A8882" t="s">
        <v>7432</v>
      </c>
      <c r="B8882" t="s">
        <v>9229</v>
      </c>
      <c r="C8882" s="1">
        <v>37.07</v>
      </c>
      <c r="D8882" s="5">
        <v>45427</v>
      </c>
      <c r="E8882" t="s">
        <v>39</v>
      </c>
      <c r="F8882" t="s">
        <v>17</v>
      </c>
      <c r="G8882" s="16" t="s">
        <v>9230</v>
      </c>
      <c r="H8882" s="1"/>
      <c r="J8882"/>
      <c r="AC8882" s="5">
        <v>45442</v>
      </c>
      <c r="AD8882" t="s">
        <v>13484</v>
      </c>
      <c r="AE8882" t="s">
        <v>198</v>
      </c>
      <c r="AF8882">
        <f>MONTH(Table1[[#This Row],[Date Sent]])</f>
        <v>5</v>
      </c>
      <c r="AG8882">
        <f>YEAR(Table1[[#This Row],[Date Sent]])</f>
        <v>2024</v>
      </c>
      <c r="AH8882"/>
    </row>
    <row r="8883" spans="1:34" x14ac:dyDescent="0.2">
      <c r="A8883" t="s">
        <v>7432</v>
      </c>
      <c r="B8883" t="s">
        <v>9231</v>
      </c>
      <c r="C8883" s="1">
        <v>335</v>
      </c>
      <c r="D8883" s="5">
        <v>45429</v>
      </c>
      <c r="E8883" t="s">
        <v>27</v>
      </c>
      <c r="F8883" t="s">
        <v>58</v>
      </c>
      <c r="G8883" s="16" t="s">
        <v>9232</v>
      </c>
      <c r="H8883" s="1"/>
      <c r="J8883"/>
      <c r="AC8883" s="5">
        <v>45442</v>
      </c>
      <c r="AD8883" t="s">
        <v>13484</v>
      </c>
      <c r="AE8883" t="s">
        <v>198</v>
      </c>
      <c r="AF8883">
        <f>MONTH(Table1[[#This Row],[Date Sent]])</f>
        <v>5</v>
      </c>
      <c r="AG8883">
        <f>YEAR(Table1[[#This Row],[Date Sent]])</f>
        <v>2024</v>
      </c>
      <c r="AH8883"/>
    </row>
    <row r="8884" spans="1:34" x14ac:dyDescent="0.2">
      <c r="A8884" t="s">
        <v>4128</v>
      </c>
      <c r="B8884" t="s">
        <v>9233</v>
      </c>
      <c r="C8884" s="1">
        <v>131.47999999999999</v>
      </c>
      <c r="D8884" s="5">
        <v>45400</v>
      </c>
      <c r="E8884" t="s">
        <v>21</v>
      </c>
      <c r="F8884" t="s">
        <v>33</v>
      </c>
      <c r="G8884" s="16" t="s">
        <v>9234</v>
      </c>
      <c r="H8884" s="1"/>
      <c r="J8884"/>
      <c r="AC8884" s="5">
        <v>45442</v>
      </c>
      <c r="AD8884" t="s">
        <v>14539</v>
      </c>
      <c r="AE8884" t="s">
        <v>182</v>
      </c>
      <c r="AF8884">
        <f>MONTH(Table1[[#This Row],[Date Sent]])</f>
        <v>5</v>
      </c>
      <c r="AG8884">
        <f>YEAR(Table1[[#This Row],[Date Sent]])</f>
        <v>2024</v>
      </c>
      <c r="AH8884"/>
    </row>
    <row r="8885" spans="1:34" x14ac:dyDescent="0.2">
      <c r="A8885" t="s">
        <v>4128</v>
      </c>
      <c r="B8885" t="s">
        <v>9235</v>
      </c>
      <c r="C8885" s="1">
        <v>80.180000000000007</v>
      </c>
      <c r="D8885" s="5">
        <v>45408</v>
      </c>
      <c r="E8885" t="s">
        <v>17</v>
      </c>
      <c r="F8885" t="s">
        <v>15</v>
      </c>
      <c r="G8885" s="16" t="s">
        <v>2581</v>
      </c>
      <c r="H8885" s="1"/>
      <c r="J8885"/>
      <c r="AC8885" s="5">
        <v>45442</v>
      </c>
      <c r="AD8885" t="s">
        <v>14539</v>
      </c>
      <c r="AE8885" t="s">
        <v>182</v>
      </c>
      <c r="AF8885">
        <f>MONTH(Table1[[#This Row],[Date Sent]])</f>
        <v>5</v>
      </c>
      <c r="AG8885">
        <f>YEAR(Table1[[#This Row],[Date Sent]])</f>
        <v>2024</v>
      </c>
      <c r="AH8885"/>
    </row>
    <row r="8886" spans="1:34" x14ac:dyDescent="0.2">
      <c r="A8886" t="s">
        <v>4128</v>
      </c>
      <c r="B8886" t="s">
        <v>9236</v>
      </c>
      <c r="C8886" s="1">
        <v>48.76</v>
      </c>
      <c r="D8886" s="5">
        <v>45411</v>
      </c>
      <c r="E8886" t="s">
        <v>14</v>
      </c>
      <c r="F8886" t="s">
        <v>2265</v>
      </c>
      <c r="G8886" s="16" t="s">
        <v>9237</v>
      </c>
      <c r="H8886" s="1"/>
      <c r="J8886"/>
      <c r="AC8886" s="5">
        <v>45442</v>
      </c>
      <c r="AD8886" t="s">
        <v>14539</v>
      </c>
      <c r="AE8886" t="s">
        <v>182</v>
      </c>
      <c r="AF8886">
        <f>MONTH(Table1[[#This Row],[Date Sent]])</f>
        <v>5</v>
      </c>
      <c r="AG8886">
        <f>YEAR(Table1[[#This Row],[Date Sent]])</f>
        <v>2024</v>
      </c>
      <c r="AH8886"/>
    </row>
    <row r="8887" spans="1:34" x14ac:dyDescent="0.2">
      <c r="A8887" t="s">
        <v>4128</v>
      </c>
      <c r="B8887" t="s">
        <v>9238</v>
      </c>
      <c r="C8887" s="1">
        <v>124.28</v>
      </c>
      <c r="D8887" s="5">
        <v>45420</v>
      </c>
      <c r="E8887" t="s">
        <v>21</v>
      </c>
      <c r="F8887" t="s">
        <v>17</v>
      </c>
      <c r="G8887" s="16" t="s">
        <v>9239</v>
      </c>
      <c r="H8887" s="1"/>
      <c r="J8887"/>
      <c r="AC8887" s="5">
        <v>45442</v>
      </c>
      <c r="AD8887" t="s">
        <v>14539</v>
      </c>
      <c r="AE8887" t="s">
        <v>182</v>
      </c>
      <c r="AF8887">
        <f>MONTH(Table1[[#This Row],[Date Sent]])</f>
        <v>5</v>
      </c>
      <c r="AG8887">
        <f>YEAR(Table1[[#This Row],[Date Sent]])</f>
        <v>2024</v>
      </c>
      <c r="AH8887"/>
    </row>
    <row r="8888" spans="1:34" x14ac:dyDescent="0.2">
      <c r="A8888" t="s">
        <v>804</v>
      </c>
      <c r="B8888" t="s">
        <v>9240</v>
      </c>
      <c r="C8888" s="1">
        <v>29.12</v>
      </c>
      <c r="D8888" s="5">
        <v>45414</v>
      </c>
      <c r="E8888" t="s">
        <v>24</v>
      </c>
      <c r="F8888" t="s">
        <v>18</v>
      </c>
      <c r="G8888" s="16" t="s">
        <v>9241</v>
      </c>
      <c r="H8888" s="1"/>
      <c r="J8888"/>
      <c r="AC8888" s="5">
        <v>45442</v>
      </c>
      <c r="AD8888" t="s">
        <v>13203</v>
      </c>
      <c r="AE8888" t="s">
        <v>182</v>
      </c>
      <c r="AF8888">
        <f>MONTH(Table1[[#This Row],[Date Sent]])</f>
        <v>5</v>
      </c>
      <c r="AG8888">
        <f>YEAR(Table1[[#This Row],[Date Sent]])</f>
        <v>2024</v>
      </c>
      <c r="AH8888"/>
    </row>
    <row r="8889" spans="1:34" x14ac:dyDescent="0.2">
      <c r="A8889" t="s">
        <v>804</v>
      </c>
      <c r="B8889" t="s">
        <v>9240</v>
      </c>
      <c r="C8889" s="1">
        <v>188.72</v>
      </c>
      <c r="D8889" s="5">
        <v>45425</v>
      </c>
      <c r="E8889" t="s">
        <v>21</v>
      </c>
      <c r="F8889" t="s">
        <v>33</v>
      </c>
      <c r="G8889" s="16" t="s">
        <v>9242</v>
      </c>
      <c r="H8889" s="1"/>
      <c r="J8889"/>
      <c r="AC8889" s="5">
        <v>45442</v>
      </c>
      <c r="AD8889" t="s">
        <v>13203</v>
      </c>
      <c r="AE8889" t="s">
        <v>182</v>
      </c>
      <c r="AF8889">
        <f>MONTH(Table1[[#This Row],[Date Sent]])</f>
        <v>5</v>
      </c>
      <c r="AG8889">
        <f>YEAR(Table1[[#This Row],[Date Sent]])</f>
        <v>2024</v>
      </c>
      <c r="AH8889"/>
    </row>
    <row r="8890" spans="1:34" x14ac:dyDescent="0.2">
      <c r="A8890" t="s">
        <v>243</v>
      </c>
      <c r="B8890" t="s">
        <v>9243</v>
      </c>
      <c r="C8890" s="1">
        <v>68.22</v>
      </c>
      <c r="D8890" s="5">
        <v>45411</v>
      </c>
      <c r="E8890" t="s">
        <v>7</v>
      </c>
      <c r="F8890" t="s">
        <v>6</v>
      </c>
      <c r="G8890" s="16" t="s">
        <v>9244</v>
      </c>
      <c r="H8890" s="1"/>
      <c r="J8890"/>
      <c r="AC8890" s="5">
        <v>45442</v>
      </c>
      <c r="AD8890" t="s">
        <v>13724</v>
      </c>
      <c r="AE8890" t="s">
        <v>313</v>
      </c>
      <c r="AF8890">
        <f>MONTH(Table1[[#This Row],[Date Sent]])</f>
        <v>5</v>
      </c>
      <c r="AG8890">
        <f>YEAR(Table1[[#This Row],[Date Sent]])</f>
        <v>2024</v>
      </c>
      <c r="AH8890"/>
    </row>
    <row r="8891" spans="1:34" x14ac:dyDescent="0.2">
      <c r="A8891" t="s">
        <v>475</v>
      </c>
      <c r="B8891" t="s">
        <v>9245</v>
      </c>
      <c r="C8891" s="1">
        <v>29.9</v>
      </c>
      <c r="D8891" s="5">
        <v>45384</v>
      </c>
      <c r="E8891" t="s">
        <v>20</v>
      </c>
      <c r="F8891" t="s">
        <v>40</v>
      </c>
      <c r="G8891" s="16" t="s">
        <v>9246</v>
      </c>
      <c r="H8891" s="1"/>
      <c r="J8891"/>
      <c r="AC8891" s="5">
        <v>45442</v>
      </c>
      <c r="AD8891" t="s">
        <v>14671</v>
      </c>
      <c r="AE8891" t="s">
        <v>313</v>
      </c>
      <c r="AF8891">
        <f>MONTH(Table1[[#This Row],[Date Sent]])</f>
        <v>5</v>
      </c>
      <c r="AG8891">
        <f>YEAR(Table1[[#This Row],[Date Sent]])</f>
        <v>2024</v>
      </c>
      <c r="AH8891"/>
    </row>
    <row r="8892" spans="1:34" x14ac:dyDescent="0.2">
      <c r="A8892" t="s">
        <v>475</v>
      </c>
      <c r="B8892" t="s">
        <v>9245</v>
      </c>
      <c r="C8892" s="1">
        <v>76.87</v>
      </c>
      <c r="D8892" s="5">
        <v>45392</v>
      </c>
      <c r="E8892" t="s">
        <v>31</v>
      </c>
      <c r="F8892" t="s">
        <v>6</v>
      </c>
      <c r="G8892" s="16" t="s">
        <v>9247</v>
      </c>
      <c r="H8892" s="1"/>
      <c r="J8892"/>
      <c r="AC8892" s="5">
        <v>45442</v>
      </c>
      <c r="AD8892" t="s">
        <v>14671</v>
      </c>
      <c r="AE8892" t="s">
        <v>313</v>
      </c>
      <c r="AF8892">
        <f>MONTH(Table1[[#This Row],[Date Sent]])</f>
        <v>5</v>
      </c>
      <c r="AG8892">
        <f>YEAR(Table1[[#This Row],[Date Sent]])</f>
        <v>2024</v>
      </c>
      <c r="AH8892"/>
    </row>
    <row r="8893" spans="1:34" x14ac:dyDescent="0.2">
      <c r="A8893" t="s">
        <v>475</v>
      </c>
      <c r="B8893" t="s">
        <v>9245</v>
      </c>
      <c r="C8893" s="1">
        <v>8.15</v>
      </c>
      <c r="D8893" s="5">
        <v>45392</v>
      </c>
      <c r="E8893" t="s">
        <v>6</v>
      </c>
      <c r="F8893" t="s">
        <v>18</v>
      </c>
      <c r="G8893" s="16" t="s">
        <v>9248</v>
      </c>
      <c r="H8893" s="1"/>
      <c r="J8893"/>
      <c r="AC8893" s="5">
        <v>45442</v>
      </c>
      <c r="AD8893" t="s">
        <v>14671</v>
      </c>
      <c r="AE8893" t="s">
        <v>313</v>
      </c>
      <c r="AF8893">
        <f>MONTH(Table1[[#This Row],[Date Sent]])</f>
        <v>5</v>
      </c>
      <c r="AG8893">
        <f>YEAR(Table1[[#This Row],[Date Sent]])</f>
        <v>2024</v>
      </c>
      <c r="AH8893"/>
    </row>
    <row r="8894" spans="1:34" x14ac:dyDescent="0.2">
      <c r="A8894" t="s">
        <v>2850</v>
      </c>
      <c r="B8894" t="s">
        <v>9249</v>
      </c>
      <c r="C8894" s="1">
        <v>16.16</v>
      </c>
      <c r="D8894" s="5">
        <v>45362</v>
      </c>
      <c r="E8894" t="s">
        <v>24</v>
      </c>
      <c r="F8894" t="s">
        <v>14</v>
      </c>
      <c r="G8894" s="16" t="s">
        <v>9250</v>
      </c>
      <c r="H8894" s="1"/>
      <c r="J8894"/>
      <c r="AC8894" s="5">
        <v>45442</v>
      </c>
      <c r="AD8894" t="s">
        <v>14675</v>
      </c>
      <c r="AE8894" t="s">
        <v>73</v>
      </c>
      <c r="AF8894">
        <f>MONTH(Table1[[#This Row],[Date Sent]])</f>
        <v>5</v>
      </c>
      <c r="AG8894">
        <f>YEAR(Table1[[#This Row],[Date Sent]])</f>
        <v>2024</v>
      </c>
      <c r="AH8894"/>
    </row>
    <row r="8895" spans="1:34" x14ac:dyDescent="0.2">
      <c r="A8895" t="s">
        <v>389</v>
      </c>
      <c r="B8895" t="s">
        <v>9251</v>
      </c>
      <c r="C8895" s="1">
        <v>5.33</v>
      </c>
      <c r="D8895" s="5">
        <v>45412</v>
      </c>
      <c r="E8895" t="s">
        <v>13</v>
      </c>
      <c r="F8895" t="s">
        <v>33</v>
      </c>
      <c r="G8895" s="16" t="s">
        <v>9252</v>
      </c>
      <c r="H8895" s="1"/>
      <c r="J8895"/>
      <c r="AC8895" s="5">
        <v>45442</v>
      </c>
      <c r="AD8895" t="s">
        <v>13215</v>
      </c>
      <c r="AE8895" t="s">
        <v>140</v>
      </c>
      <c r="AF8895">
        <f>MONTH(Table1[[#This Row],[Date Sent]])</f>
        <v>5</v>
      </c>
      <c r="AG8895">
        <f>YEAR(Table1[[#This Row],[Date Sent]])</f>
        <v>2024</v>
      </c>
      <c r="AH8895"/>
    </row>
    <row r="8896" spans="1:34" x14ac:dyDescent="0.2">
      <c r="A8896" t="s">
        <v>389</v>
      </c>
      <c r="B8896" t="s">
        <v>9251</v>
      </c>
      <c r="C8896" s="1">
        <v>325.23</v>
      </c>
      <c r="D8896" s="5">
        <v>45414</v>
      </c>
      <c r="E8896" t="s">
        <v>25</v>
      </c>
      <c r="F8896" t="s">
        <v>918</v>
      </c>
      <c r="G8896" s="16" t="s">
        <v>9253</v>
      </c>
      <c r="H8896" s="1"/>
      <c r="J8896"/>
      <c r="AC8896" s="5">
        <v>45442</v>
      </c>
      <c r="AD8896" t="s">
        <v>13215</v>
      </c>
      <c r="AE8896" t="s">
        <v>140</v>
      </c>
      <c r="AF8896">
        <f>MONTH(Table1[[#This Row],[Date Sent]])</f>
        <v>5</v>
      </c>
      <c r="AG8896">
        <f>YEAR(Table1[[#This Row],[Date Sent]])</f>
        <v>2024</v>
      </c>
      <c r="AH8896"/>
    </row>
    <row r="8897" spans="1:34" x14ac:dyDescent="0.2">
      <c r="A8897" t="s">
        <v>389</v>
      </c>
      <c r="B8897" t="s">
        <v>9251</v>
      </c>
      <c r="C8897" s="1">
        <v>63.64</v>
      </c>
      <c r="D8897" s="5">
        <v>45414</v>
      </c>
      <c r="E8897" t="s">
        <v>18</v>
      </c>
      <c r="F8897" t="s">
        <v>918</v>
      </c>
      <c r="G8897" s="16" t="s">
        <v>9254</v>
      </c>
      <c r="H8897" s="1">
        <v>23.88</v>
      </c>
      <c r="I8897" t="s">
        <v>18</v>
      </c>
      <c r="J8897" t="s">
        <v>7417</v>
      </c>
      <c r="K8897" s="1">
        <v>39.760000000000005</v>
      </c>
      <c r="L8897" t="s">
        <v>16</v>
      </c>
      <c r="M8897" t="s">
        <v>9255</v>
      </c>
      <c r="AC8897" s="5">
        <v>45442</v>
      </c>
      <c r="AD8897" t="s">
        <v>13215</v>
      </c>
      <c r="AE8897" t="s">
        <v>140</v>
      </c>
      <c r="AF8897">
        <f>MONTH(Table1[[#This Row],[Date Sent]])</f>
        <v>5</v>
      </c>
      <c r="AG8897">
        <f>YEAR(Table1[[#This Row],[Date Sent]])</f>
        <v>2024</v>
      </c>
      <c r="AH8897"/>
    </row>
    <row r="8898" spans="1:34" x14ac:dyDescent="0.2">
      <c r="A8898" t="s">
        <v>616</v>
      </c>
      <c r="B8898" t="s">
        <v>9256</v>
      </c>
      <c r="C8898" s="1">
        <v>88.29</v>
      </c>
      <c r="D8898" s="5">
        <v>45428</v>
      </c>
      <c r="E8898" t="s">
        <v>21</v>
      </c>
      <c r="F8898" t="s">
        <v>33</v>
      </c>
      <c r="G8898" s="16" t="s">
        <v>950</v>
      </c>
      <c r="H8898" s="1"/>
      <c r="J8898"/>
      <c r="AC8898" s="5">
        <v>45442</v>
      </c>
      <c r="AD8898" t="s">
        <v>14611</v>
      </c>
      <c r="AE8898" t="s">
        <v>140</v>
      </c>
      <c r="AF8898">
        <f>MONTH(Table1[[#This Row],[Date Sent]])</f>
        <v>5</v>
      </c>
      <c r="AG8898">
        <f>YEAR(Table1[[#This Row],[Date Sent]])</f>
        <v>2024</v>
      </c>
      <c r="AH8898"/>
    </row>
    <row r="8899" spans="1:34" x14ac:dyDescent="0.2">
      <c r="A8899" t="s">
        <v>2912</v>
      </c>
      <c r="B8899" t="s">
        <v>9257</v>
      </c>
      <c r="C8899" s="1">
        <v>434.38</v>
      </c>
      <c r="D8899" s="5">
        <v>45415</v>
      </c>
      <c r="E8899" t="s">
        <v>21</v>
      </c>
      <c r="F8899" t="s">
        <v>17</v>
      </c>
      <c r="G8899" s="16" t="s">
        <v>9258</v>
      </c>
      <c r="H8899" s="1"/>
      <c r="J8899"/>
      <c r="AC8899" s="5">
        <v>45442</v>
      </c>
      <c r="AD8899" t="s">
        <v>14713</v>
      </c>
      <c r="AE8899" t="s">
        <v>245</v>
      </c>
      <c r="AF8899">
        <f>MONTH(Table1[[#This Row],[Date Sent]])</f>
        <v>5</v>
      </c>
      <c r="AG8899">
        <f>YEAR(Table1[[#This Row],[Date Sent]])</f>
        <v>2024</v>
      </c>
      <c r="AH8899"/>
    </row>
    <row r="8900" spans="1:34" x14ac:dyDescent="0.2">
      <c r="A8900" t="s">
        <v>2912</v>
      </c>
      <c r="B8900" t="s">
        <v>9257</v>
      </c>
      <c r="C8900" s="1">
        <v>511</v>
      </c>
      <c r="D8900" s="5">
        <v>45415</v>
      </c>
      <c r="E8900" t="s">
        <v>8</v>
      </c>
      <c r="F8900" t="s">
        <v>20</v>
      </c>
      <c r="G8900" s="16" t="s">
        <v>9259</v>
      </c>
      <c r="H8900" s="1"/>
      <c r="J8900"/>
      <c r="AC8900" s="5">
        <v>45442</v>
      </c>
      <c r="AD8900" t="s">
        <v>14713</v>
      </c>
      <c r="AE8900" t="s">
        <v>245</v>
      </c>
      <c r="AF8900">
        <f>MONTH(Table1[[#This Row],[Date Sent]])</f>
        <v>5</v>
      </c>
      <c r="AG8900">
        <f>YEAR(Table1[[#This Row],[Date Sent]])</f>
        <v>2024</v>
      </c>
      <c r="AH8900"/>
    </row>
    <row r="8901" spans="1:34" x14ac:dyDescent="0.2">
      <c r="A8901" t="s">
        <v>2912</v>
      </c>
      <c r="B8901" t="s">
        <v>9257</v>
      </c>
      <c r="C8901" s="1">
        <v>319.86</v>
      </c>
      <c r="D8901" s="5">
        <v>45418</v>
      </c>
      <c r="E8901" t="s">
        <v>21</v>
      </c>
      <c r="F8901" t="s">
        <v>918</v>
      </c>
      <c r="G8901" s="16" t="s">
        <v>9260</v>
      </c>
      <c r="H8901" s="1">
        <v>52.99</v>
      </c>
      <c r="I8901" t="s">
        <v>2974</v>
      </c>
      <c r="J8901" t="s">
        <v>6016</v>
      </c>
      <c r="K8901" s="1">
        <v>266.87</v>
      </c>
      <c r="L8901" t="s">
        <v>17</v>
      </c>
      <c r="M8901" t="s">
        <v>9261</v>
      </c>
      <c r="AC8901" s="5">
        <v>45442</v>
      </c>
      <c r="AD8901" t="s">
        <v>14713</v>
      </c>
      <c r="AE8901" t="s">
        <v>245</v>
      </c>
      <c r="AF8901">
        <f>MONTH(Table1[[#This Row],[Date Sent]])</f>
        <v>5</v>
      </c>
      <c r="AG8901">
        <f>YEAR(Table1[[#This Row],[Date Sent]])</f>
        <v>2024</v>
      </c>
      <c r="AH8901"/>
    </row>
    <row r="8902" spans="1:34" x14ac:dyDescent="0.2">
      <c r="A8902" t="s">
        <v>2912</v>
      </c>
      <c r="B8902" t="s">
        <v>9257</v>
      </c>
      <c r="C8902" s="1">
        <v>213.99</v>
      </c>
      <c r="D8902" s="5">
        <v>45420</v>
      </c>
      <c r="E8902" t="s">
        <v>25</v>
      </c>
      <c r="F8902" t="s">
        <v>49</v>
      </c>
      <c r="G8902" s="16" t="s">
        <v>4988</v>
      </c>
      <c r="H8902" s="1"/>
      <c r="J8902"/>
      <c r="AC8902" s="5">
        <v>45442</v>
      </c>
      <c r="AD8902" t="s">
        <v>14713</v>
      </c>
      <c r="AE8902" t="s">
        <v>245</v>
      </c>
      <c r="AF8902">
        <f>MONTH(Table1[[#This Row],[Date Sent]])</f>
        <v>5</v>
      </c>
      <c r="AG8902">
        <f>YEAR(Table1[[#This Row],[Date Sent]])</f>
        <v>2024</v>
      </c>
      <c r="AH8902"/>
    </row>
    <row r="8903" spans="1:34" x14ac:dyDescent="0.2">
      <c r="A8903" t="s">
        <v>2912</v>
      </c>
      <c r="B8903" t="s">
        <v>9257</v>
      </c>
      <c r="C8903" s="1">
        <v>20.309999999999999</v>
      </c>
      <c r="D8903" s="5">
        <v>45421</v>
      </c>
      <c r="E8903" t="s">
        <v>15</v>
      </c>
      <c r="F8903" t="s">
        <v>39</v>
      </c>
      <c r="G8903" s="16" t="s">
        <v>9262</v>
      </c>
      <c r="H8903" s="1"/>
      <c r="J8903"/>
      <c r="AC8903" s="5">
        <v>45442</v>
      </c>
      <c r="AD8903" t="s">
        <v>14713</v>
      </c>
      <c r="AE8903" t="s">
        <v>245</v>
      </c>
      <c r="AF8903">
        <f>MONTH(Table1[[#This Row],[Date Sent]])</f>
        <v>5</v>
      </c>
      <c r="AG8903">
        <f>YEAR(Table1[[#This Row],[Date Sent]])</f>
        <v>2024</v>
      </c>
      <c r="AH8903"/>
    </row>
    <row r="8904" spans="1:34" x14ac:dyDescent="0.2">
      <c r="A8904" t="s">
        <v>2912</v>
      </c>
      <c r="B8904" t="s">
        <v>9257</v>
      </c>
      <c r="C8904" s="1">
        <v>16.079999999999998</v>
      </c>
      <c r="D8904" s="5">
        <v>45422</v>
      </c>
      <c r="E8904" t="s">
        <v>21</v>
      </c>
      <c r="F8904" t="s">
        <v>18</v>
      </c>
      <c r="G8904" s="16" t="s">
        <v>7457</v>
      </c>
      <c r="H8904" s="1"/>
      <c r="J8904"/>
      <c r="AC8904" s="5">
        <v>45442</v>
      </c>
      <c r="AD8904" t="s">
        <v>14713</v>
      </c>
      <c r="AE8904" t="s">
        <v>245</v>
      </c>
      <c r="AF8904">
        <f>MONTH(Table1[[#This Row],[Date Sent]])</f>
        <v>5</v>
      </c>
      <c r="AG8904">
        <f>YEAR(Table1[[#This Row],[Date Sent]])</f>
        <v>2024</v>
      </c>
      <c r="AH8904"/>
    </row>
    <row r="8905" spans="1:34" x14ac:dyDescent="0.2">
      <c r="A8905" t="s">
        <v>74</v>
      </c>
      <c r="B8905" t="s">
        <v>9263</v>
      </c>
      <c r="C8905" s="1">
        <v>268.22000000000003</v>
      </c>
      <c r="D8905" s="5">
        <v>45413</v>
      </c>
      <c r="E8905" t="s">
        <v>33</v>
      </c>
      <c r="F8905" t="s">
        <v>918</v>
      </c>
      <c r="G8905" s="16" t="s">
        <v>9264</v>
      </c>
      <c r="H8905" s="1">
        <v>67.66</v>
      </c>
      <c r="I8905" t="s">
        <v>18</v>
      </c>
      <c r="J8905" t="s">
        <v>9265</v>
      </c>
      <c r="K8905" s="1">
        <v>89.98</v>
      </c>
      <c r="L8905" t="s">
        <v>49</v>
      </c>
      <c r="M8905" t="s">
        <v>9266</v>
      </c>
      <c r="N8905" s="1">
        <v>110.58000000000001</v>
      </c>
      <c r="O8905" t="s">
        <v>33</v>
      </c>
      <c r="P8905" t="s">
        <v>1602</v>
      </c>
      <c r="AC8905" s="5">
        <v>45442</v>
      </c>
      <c r="AD8905" t="s">
        <v>14559</v>
      </c>
      <c r="AE8905" t="s">
        <v>140</v>
      </c>
      <c r="AF8905">
        <f>MONTH(Table1[[#This Row],[Date Sent]])</f>
        <v>5</v>
      </c>
      <c r="AG8905">
        <f>YEAR(Table1[[#This Row],[Date Sent]])</f>
        <v>2024</v>
      </c>
      <c r="AH8905"/>
    </row>
    <row r="8906" spans="1:34" x14ac:dyDescent="0.2">
      <c r="A8906" t="s">
        <v>74</v>
      </c>
      <c r="B8906" t="s">
        <v>9263</v>
      </c>
      <c r="C8906" s="1">
        <v>40.61</v>
      </c>
      <c r="D8906" s="5">
        <v>45425</v>
      </c>
      <c r="E8906" t="s">
        <v>33</v>
      </c>
      <c r="F8906" t="s">
        <v>918</v>
      </c>
      <c r="G8906" s="16" t="s">
        <v>9267</v>
      </c>
      <c r="H8906" s="1">
        <v>19.97</v>
      </c>
      <c r="I8906" t="s">
        <v>21</v>
      </c>
      <c r="J8906" t="s">
        <v>4952</v>
      </c>
      <c r="K8906" s="1">
        <v>20.64</v>
      </c>
      <c r="L8906" t="s">
        <v>58</v>
      </c>
      <c r="M8906" t="s">
        <v>9268</v>
      </c>
      <c r="AC8906" s="5">
        <v>45442</v>
      </c>
      <c r="AD8906" t="s">
        <v>14559</v>
      </c>
      <c r="AE8906" t="s">
        <v>140</v>
      </c>
      <c r="AF8906">
        <f>MONTH(Table1[[#This Row],[Date Sent]])</f>
        <v>5</v>
      </c>
      <c r="AG8906">
        <f>YEAR(Table1[[#This Row],[Date Sent]])</f>
        <v>2024</v>
      </c>
      <c r="AH8906"/>
    </row>
    <row r="8907" spans="1:34" x14ac:dyDescent="0.2">
      <c r="A8907" t="s">
        <v>74</v>
      </c>
      <c r="B8907" t="s">
        <v>9263</v>
      </c>
      <c r="C8907" s="1">
        <v>12.63</v>
      </c>
      <c r="D8907" s="5">
        <v>45425</v>
      </c>
      <c r="E8907" t="s">
        <v>12</v>
      </c>
      <c r="F8907" t="s">
        <v>15</v>
      </c>
      <c r="G8907" s="16" t="s">
        <v>9269</v>
      </c>
      <c r="H8907" s="1"/>
      <c r="J8907"/>
      <c r="AC8907" s="5">
        <v>45442</v>
      </c>
      <c r="AD8907" t="s">
        <v>14559</v>
      </c>
      <c r="AE8907" t="s">
        <v>140</v>
      </c>
      <c r="AF8907">
        <f>MONTH(Table1[[#This Row],[Date Sent]])</f>
        <v>5</v>
      </c>
      <c r="AG8907">
        <f>YEAR(Table1[[#This Row],[Date Sent]])</f>
        <v>2024</v>
      </c>
      <c r="AH8907"/>
    </row>
    <row r="8908" spans="1:34" x14ac:dyDescent="0.2">
      <c r="A8908" t="s">
        <v>74</v>
      </c>
      <c r="B8908" t="s">
        <v>9263</v>
      </c>
      <c r="C8908" s="1">
        <v>22.37</v>
      </c>
      <c r="D8908" s="5">
        <v>45427</v>
      </c>
      <c r="E8908" t="s">
        <v>33</v>
      </c>
      <c r="F8908" t="s">
        <v>17</v>
      </c>
      <c r="G8908" s="16" t="s">
        <v>9270</v>
      </c>
      <c r="H8908" s="1"/>
      <c r="J8908"/>
      <c r="AC8908" s="5">
        <v>45442</v>
      </c>
      <c r="AD8908" t="s">
        <v>14559</v>
      </c>
      <c r="AE8908" t="s">
        <v>140</v>
      </c>
      <c r="AF8908">
        <f>MONTH(Table1[[#This Row],[Date Sent]])</f>
        <v>5</v>
      </c>
      <c r="AG8908">
        <f>YEAR(Table1[[#This Row],[Date Sent]])</f>
        <v>2024</v>
      </c>
      <c r="AH8908"/>
    </row>
    <row r="8909" spans="1:34" x14ac:dyDescent="0.2">
      <c r="A8909" t="s">
        <v>184</v>
      </c>
      <c r="B8909" t="s">
        <v>9271</v>
      </c>
      <c r="C8909" s="1">
        <v>63.98</v>
      </c>
      <c r="D8909" s="5">
        <v>45398</v>
      </c>
      <c r="E8909" t="s">
        <v>21</v>
      </c>
      <c r="F8909" t="s">
        <v>33</v>
      </c>
      <c r="G8909" s="16" t="s">
        <v>950</v>
      </c>
      <c r="H8909" s="1"/>
      <c r="J8909"/>
      <c r="AC8909" s="5">
        <v>45442</v>
      </c>
      <c r="AD8909" t="s">
        <v>14591</v>
      </c>
      <c r="AE8909" t="s">
        <v>140</v>
      </c>
      <c r="AF8909">
        <f>MONTH(Table1[[#This Row],[Date Sent]])</f>
        <v>5</v>
      </c>
      <c r="AG8909">
        <f>YEAR(Table1[[#This Row],[Date Sent]])</f>
        <v>2024</v>
      </c>
      <c r="AH8909"/>
    </row>
    <row r="8910" spans="1:34" x14ac:dyDescent="0.2">
      <c r="A8910" t="s">
        <v>72</v>
      </c>
      <c r="B8910" t="s">
        <v>9272</v>
      </c>
      <c r="C8910" s="1">
        <v>81.42</v>
      </c>
      <c r="D8910" s="5">
        <v>45373</v>
      </c>
      <c r="E8910" t="s">
        <v>12</v>
      </c>
      <c r="F8910" t="s">
        <v>15</v>
      </c>
      <c r="G8910" s="16" t="s">
        <v>9273</v>
      </c>
      <c r="H8910" s="1"/>
      <c r="J8910"/>
      <c r="AC8910" s="5">
        <v>45442</v>
      </c>
      <c r="AD8910" t="s">
        <v>14533</v>
      </c>
      <c r="AE8910" t="s">
        <v>182</v>
      </c>
      <c r="AF8910">
        <f>MONTH(Table1[[#This Row],[Date Sent]])</f>
        <v>5</v>
      </c>
      <c r="AG8910">
        <f>YEAR(Table1[[#This Row],[Date Sent]])</f>
        <v>2024</v>
      </c>
      <c r="AH8910"/>
    </row>
    <row r="8911" spans="1:34" x14ac:dyDescent="0.2">
      <c r="A8911" t="s">
        <v>72</v>
      </c>
      <c r="B8911" t="s">
        <v>9272</v>
      </c>
      <c r="C8911" s="1">
        <v>975</v>
      </c>
      <c r="D8911" s="5">
        <v>45392</v>
      </c>
      <c r="E8911" t="s">
        <v>21</v>
      </c>
      <c r="F8911" t="s">
        <v>39</v>
      </c>
      <c r="G8911" s="16" t="s">
        <v>9274</v>
      </c>
      <c r="H8911" s="1"/>
      <c r="J8911"/>
      <c r="AC8911" s="5">
        <v>45442</v>
      </c>
      <c r="AD8911" t="s">
        <v>14533</v>
      </c>
      <c r="AE8911" t="s">
        <v>182</v>
      </c>
      <c r="AF8911">
        <f>MONTH(Table1[[#This Row],[Date Sent]])</f>
        <v>5</v>
      </c>
      <c r="AG8911">
        <f>YEAR(Table1[[#This Row],[Date Sent]])</f>
        <v>2024</v>
      </c>
      <c r="AH8911"/>
    </row>
    <row r="8912" spans="1:34" x14ac:dyDescent="0.2">
      <c r="A8912" t="s">
        <v>419</v>
      </c>
      <c r="B8912" t="s">
        <v>9275</v>
      </c>
      <c r="C8912" s="1">
        <v>18.559999999999999</v>
      </c>
      <c r="D8912" s="5">
        <v>45430</v>
      </c>
      <c r="E8912" t="s">
        <v>33</v>
      </c>
      <c r="F8912" t="s">
        <v>39</v>
      </c>
      <c r="G8912" s="16" t="s">
        <v>9276</v>
      </c>
      <c r="H8912" s="1"/>
      <c r="J8912"/>
      <c r="AC8912" s="5">
        <v>45442</v>
      </c>
      <c r="AD8912" t="s">
        <v>14684</v>
      </c>
      <c r="AE8912" t="s">
        <v>198</v>
      </c>
      <c r="AF8912">
        <f>MONTH(Table1[[#This Row],[Date Sent]])</f>
        <v>5</v>
      </c>
      <c r="AG8912">
        <f>YEAR(Table1[[#This Row],[Date Sent]])</f>
        <v>2024</v>
      </c>
      <c r="AH8912"/>
    </row>
    <row r="8913" spans="1:34" x14ac:dyDescent="0.2">
      <c r="A8913" t="s">
        <v>3189</v>
      </c>
      <c r="B8913" t="s">
        <v>9277</v>
      </c>
      <c r="C8913" s="1">
        <v>12.59</v>
      </c>
      <c r="D8913" s="5">
        <v>45423</v>
      </c>
      <c r="E8913" t="s">
        <v>21</v>
      </c>
      <c r="F8913" t="s">
        <v>15</v>
      </c>
      <c r="G8913" s="16" t="s">
        <v>1175</v>
      </c>
      <c r="H8913" s="1"/>
      <c r="J8913"/>
      <c r="AC8913" s="5">
        <v>45442</v>
      </c>
      <c r="AD8913" t="s">
        <v>11649</v>
      </c>
      <c r="AE8913" t="s">
        <v>11649</v>
      </c>
      <c r="AF8913">
        <f>MONTH(Table1[[#This Row],[Date Sent]])</f>
        <v>5</v>
      </c>
      <c r="AG8913">
        <f>YEAR(Table1[[#This Row],[Date Sent]])</f>
        <v>2024</v>
      </c>
      <c r="AH8913"/>
    </row>
    <row r="8914" spans="1:34" x14ac:dyDescent="0.2">
      <c r="A8914" t="s">
        <v>298</v>
      </c>
      <c r="B8914" t="s">
        <v>9278</v>
      </c>
      <c r="C8914" s="1">
        <v>10.67</v>
      </c>
      <c r="D8914" s="5">
        <v>45404</v>
      </c>
      <c r="E8914" t="s">
        <v>21</v>
      </c>
      <c r="F8914" t="s">
        <v>17</v>
      </c>
      <c r="G8914" s="16" t="s">
        <v>9279</v>
      </c>
      <c r="H8914" s="1"/>
      <c r="J8914"/>
      <c r="AC8914" s="5">
        <v>45443</v>
      </c>
      <c r="AD8914" t="s">
        <v>14531</v>
      </c>
      <c r="AE8914" t="s">
        <v>313</v>
      </c>
      <c r="AF8914">
        <f>MONTH(Table1[[#This Row],[Date Sent]])</f>
        <v>5</v>
      </c>
      <c r="AG8914">
        <f>YEAR(Table1[[#This Row],[Date Sent]])</f>
        <v>2024</v>
      </c>
      <c r="AH8914"/>
    </row>
    <row r="8915" spans="1:34" x14ac:dyDescent="0.2">
      <c r="A8915" t="s">
        <v>298</v>
      </c>
      <c r="B8915" t="s">
        <v>9278</v>
      </c>
      <c r="C8915" s="1">
        <v>27.78</v>
      </c>
      <c r="D8915" s="5">
        <v>45405</v>
      </c>
      <c r="E8915" t="s">
        <v>21</v>
      </c>
      <c r="F8915" t="s">
        <v>15</v>
      </c>
      <c r="G8915" s="16" t="s">
        <v>9280</v>
      </c>
      <c r="H8915" s="1"/>
      <c r="J8915"/>
      <c r="AC8915" s="5">
        <v>45443</v>
      </c>
      <c r="AD8915" t="s">
        <v>14531</v>
      </c>
      <c r="AE8915" t="s">
        <v>313</v>
      </c>
      <c r="AF8915">
        <f>MONTH(Table1[[#This Row],[Date Sent]])</f>
        <v>5</v>
      </c>
      <c r="AG8915">
        <f>YEAR(Table1[[#This Row],[Date Sent]])</f>
        <v>2024</v>
      </c>
      <c r="AH8915"/>
    </row>
    <row r="8916" spans="1:34" x14ac:dyDescent="0.2">
      <c r="A8916" t="s">
        <v>298</v>
      </c>
      <c r="B8916" t="s">
        <v>9278</v>
      </c>
      <c r="C8916" s="1">
        <v>246.95</v>
      </c>
      <c r="D8916" s="5">
        <v>45408</v>
      </c>
      <c r="E8916" t="s">
        <v>21</v>
      </c>
      <c r="F8916" t="s">
        <v>918</v>
      </c>
      <c r="G8916" s="16" t="s">
        <v>9281</v>
      </c>
      <c r="H8916" s="1">
        <v>55.84</v>
      </c>
      <c r="I8916" t="s">
        <v>33</v>
      </c>
      <c r="J8916" t="s">
        <v>9282</v>
      </c>
      <c r="K8916" s="1">
        <v>191.10999999999999</v>
      </c>
      <c r="L8916" t="s">
        <v>15</v>
      </c>
      <c r="M8916" t="s">
        <v>3620</v>
      </c>
      <c r="AC8916" s="5">
        <v>45443</v>
      </c>
      <c r="AD8916" t="s">
        <v>14531</v>
      </c>
      <c r="AE8916" t="s">
        <v>313</v>
      </c>
      <c r="AF8916">
        <f>MONTH(Table1[[#This Row],[Date Sent]])</f>
        <v>5</v>
      </c>
      <c r="AG8916">
        <f>YEAR(Table1[[#This Row],[Date Sent]])</f>
        <v>2024</v>
      </c>
      <c r="AH8916"/>
    </row>
    <row r="8917" spans="1:34" x14ac:dyDescent="0.2">
      <c r="A8917" t="s">
        <v>298</v>
      </c>
      <c r="B8917" t="s">
        <v>9278</v>
      </c>
      <c r="C8917" s="1">
        <v>359.34</v>
      </c>
      <c r="D8917" s="5">
        <v>45408</v>
      </c>
      <c r="E8917" t="s">
        <v>21</v>
      </c>
      <c r="F8917" t="s">
        <v>918</v>
      </c>
      <c r="G8917" s="16" t="s">
        <v>9283</v>
      </c>
      <c r="H8917" s="1">
        <v>60.180000000000007</v>
      </c>
      <c r="I8917" t="s">
        <v>18</v>
      </c>
      <c r="J8917" t="s">
        <v>2492</v>
      </c>
      <c r="K8917" s="1">
        <v>57.92</v>
      </c>
      <c r="L8917" t="s">
        <v>33</v>
      </c>
      <c r="M8917" t="s">
        <v>9284</v>
      </c>
      <c r="N8917" s="1">
        <v>241.23999999999995</v>
      </c>
      <c r="O8917" t="s">
        <v>49</v>
      </c>
      <c r="P8917" t="s">
        <v>9285</v>
      </c>
      <c r="AC8917" s="5">
        <v>45443</v>
      </c>
      <c r="AD8917" t="s">
        <v>14531</v>
      </c>
      <c r="AE8917" t="s">
        <v>313</v>
      </c>
      <c r="AF8917">
        <f>MONTH(Table1[[#This Row],[Date Sent]])</f>
        <v>5</v>
      </c>
      <c r="AG8917">
        <f>YEAR(Table1[[#This Row],[Date Sent]])</f>
        <v>2024</v>
      </c>
      <c r="AH8917"/>
    </row>
    <row r="8918" spans="1:34" x14ac:dyDescent="0.2">
      <c r="A8918" t="s">
        <v>298</v>
      </c>
      <c r="B8918" t="s">
        <v>9278</v>
      </c>
      <c r="C8918" s="1">
        <v>90.93</v>
      </c>
      <c r="D8918" s="5">
        <v>45409</v>
      </c>
      <c r="E8918" t="s">
        <v>21</v>
      </c>
      <c r="F8918" t="s">
        <v>15</v>
      </c>
      <c r="G8918" s="16" t="s">
        <v>9286</v>
      </c>
      <c r="H8918" s="1"/>
      <c r="J8918"/>
      <c r="AC8918" s="5">
        <v>45443</v>
      </c>
      <c r="AD8918" t="s">
        <v>14531</v>
      </c>
      <c r="AE8918" t="s">
        <v>313</v>
      </c>
      <c r="AF8918">
        <f>MONTH(Table1[[#This Row],[Date Sent]])</f>
        <v>5</v>
      </c>
      <c r="AG8918">
        <f>YEAR(Table1[[#This Row],[Date Sent]])</f>
        <v>2024</v>
      </c>
      <c r="AH8918"/>
    </row>
    <row r="8919" spans="1:34" x14ac:dyDescent="0.2">
      <c r="A8919" t="s">
        <v>298</v>
      </c>
      <c r="B8919" t="s">
        <v>9278</v>
      </c>
      <c r="C8919" s="1">
        <v>262.60000000000002</v>
      </c>
      <c r="D8919" s="5">
        <v>45410</v>
      </c>
      <c r="E8919" t="s">
        <v>21</v>
      </c>
      <c r="F8919" t="s">
        <v>918</v>
      </c>
      <c r="G8919" s="16" t="s">
        <v>9287</v>
      </c>
      <c r="H8919" s="1">
        <v>7.48</v>
      </c>
      <c r="I8919" t="s">
        <v>18</v>
      </c>
      <c r="J8919" t="s">
        <v>9288</v>
      </c>
      <c r="K8919" s="1">
        <v>17.96</v>
      </c>
      <c r="L8919" t="s">
        <v>33</v>
      </c>
      <c r="M8919" t="s">
        <v>9284</v>
      </c>
      <c r="N8919" s="1">
        <v>237.16000000000003</v>
      </c>
      <c r="O8919" t="s">
        <v>49</v>
      </c>
      <c r="P8919" t="s">
        <v>9289</v>
      </c>
      <c r="AC8919" s="5">
        <v>45443</v>
      </c>
      <c r="AD8919" t="s">
        <v>14531</v>
      </c>
      <c r="AE8919" t="s">
        <v>313</v>
      </c>
      <c r="AF8919">
        <f>MONTH(Table1[[#This Row],[Date Sent]])</f>
        <v>5</v>
      </c>
      <c r="AG8919">
        <f>YEAR(Table1[[#This Row],[Date Sent]])</f>
        <v>2024</v>
      </c>
      <c r="AH8919"/>
    </row>
    <row r="8920" spans="1:34" x14ac:dyDescent="0.2">
      <c r="A8920" t="s">
        <v>298</v>
      </c>
      <c r="B8920" t="s">
        <v>9278</v>
      </c>
      <c r="C8920" s="1">
        <v>28.06</v>
      </c>
      <c r="D8920" s="5">
        <v>45411</v>
      </c>
      <c r="E8920" t="s">
        <v>46</v>
      </c>
      <c r="F8920" t="s">
        <v>42</v>
      </c>
      <c r="G8920" s="16" t="s">
        <v>9290</v>
      </c>
      <c r="H8920" s="1"/>
      <c r="J8920"/>
      <c r="AC8920" s="5">
        <v>45443</v>
      </c>
      <c r="AD8920" t="s">
        <v>14531</v>
      </c>
      <c r="AE8920" t="s">
        <v>313</v>
      </c>
      <c r="AF8920">
        <f>MONTH(Table1[[#This Row],[Date Sent]])</f>
        <v>5</v>
      </c>
      <c r="AG8920">
        <f>YEAR(Table1[[#This Row],[Date Sent]])</f>
        <v>2024</v>
      </c>
      <c r="AH8920"/>
    </row>
    <row r="8921" spans="1:34" x14ac:dyDescent="0.2">
      <c r="A8921" t="s">
        <v>298</v>
      </c>
      <c r="B8921" t="s">
        <v>9278</v>
      </c>
      <c r="C8921" s="1">
        <v>28.04</v>
      </c>
      <c r="D8921" s="5">
        <v>45412</v>
      </c>
      <c r="E8921" t="s">
        <v>21</v>
      </c>
      <c r="F8921" t="s">
        <v>15</v>
      </c>
      <c r="G8921" s="16" t="s">
        <v>6002</v>
      </c>
      <c r="H8921" s="1"/>
      <c r="J8921"/>
      <c r="AC8921" s="5">
        <v>45443</v>
      </c>
      <c r="AD8921" t="s">
        <v>14531</v>
      </c>
      <c r="AE8921" t="s">
        <v>313</v>
      </c>
      <c r="AF8921">
        <f>MONTH(Table1[[#This Row],[Date Sent]])</f>
        <v>5</v>
      </c>
      <c r="AG8921">
        <f>YEAR(Table1[[#This Row],[Date Sent]])</f>
        <v>2024</v>
      </c>
      <c r="AH8921"/>
    </row>
    <row r="8922" spans="1:34" x14ac:dyDescent="0.2">
      <c r="A8922" t="s">
        <v>298</v>
      </c>
      <c r="B8922" t="s">
        <v>9278</v>
      </c>
      <c r="C8922" s="1">
        <v>56.2</v>
      </c>
      <c r="D8922" s="5">
        <v>45413</v>
      </c>
      <c r="E8922" t="s">
        <v>21</v>
      </c>
      <c r="F8922" t="s">
        <v>918</v>
      </c>
      <c r="G8922" s="16" t="s">
        <v>9291</v>
      </c>
      <c r="H8922" s="1">
        <v>36.96</v>
      </c>
      <c r="I8922" t="s">
        <v>18</v>
      </c>
      <c r="J8922" t="s">
        <v>7417</v>
      </c>
      <c r="K8922" s="1">
        <v>19.240000000000002</v>
      </c>
      <c r="L8922" t="s">
        <v>15</v>
      </c>
      <c r="M8922" t="s">
        <v>9292</v>
      </c>
      <c r="AC8922" s="5">
        <v>45443</v>
      </c>
      <c r="AD8922" t="s">
        <v>14531</v>
      </c>
      <c r="AE8922" t="s">
        <v>313</v>
      </c>
      <c r="AF8922">
        <f>MONTH(Table1[[#This Row],[Date Sent]])</f>
        <v>5</v>
      </c>
      <c r="AG8922">
        <f>YEAR(Table1[[#This Row],[Date Sent]])</f>
        <v>2024</v>
      </c>
      <c r="AH8922"/>
    </row>
    <row r="8923" spans="1:34" x14ac:dyDescent="0.2">
      <c r="A8923" t="s">
        <v>298</v>
      </c>
      <c r="B8923" t="s">
        <v>9278</v>
      </c>
      <c r="C8923" s="1">
        <v>29.54</v>
      </c>
      <c r="D8923" s="5">
        <v>45414</v>
      </c>
      <c r="E8923" t="s">
        <v>46</v>
      </c>
      <c r="F8923" t="s">
        <v>42</v>
      </c>
      <c r="G8923" s="16" t="s">
        <v>9290</v>
      </c>
      <c r="H8923" s="1"/>
      <c r="J8923"/>
      <c r="AC8923" s="5">
        <v>45443</v>
      </c>
      <c r="AD8923" t="s">
        <v>14531</v>
      </c>
      <c r="AE8923" t="s">
        <v>313</v>
      </c>
      <c r="AF8923">
        <f>MONTH(Table1[[#This Row],[Date Sent]])</f>
        <v>5</v>
      </c>
      <c r="AG8923">
        <f>YEAR(Table1[[#This Row],[Date Sent]])</f>
        <v>2024</v>
      </c>
      <c r="AH8923"/>
    </row>
    <row r="8924" spans="1:34" x14ac:dyDescent="0.2">
      <c r="A8924" t="s">
        <v>298</v>
      </c>
      <c r="B8924" t="s">
        <v>9278</v>
      </c>
      <c r="C8924" s="1">
        <v>125</v>
      </c>
      <c r="D8924" s="5">
        <v>45415</v>
      </c>
      <c r="E8924" t="s">
        <v>21</v>
      </c>
      <c r="F8924" t="s">
        <v>53</v>
      </c>
      <c r="G8924" s="16" t="s">
        <v>9293</v>
      </c>
      <c r="H8924" s="1"/>
      <c r="J8924"/>
      <c r="AC8924" s="5">
        <v>45443</v>
      </c>
      <c r="AD8924" t="s">
        <v>14531</v>
      </c>
      <c r="AE8924" t="s">
        <v>313</v>
      </c>
      <c r="AF8924">
        <f>MONTH(Table1[[#This Row],[Date Sent]])</f>
        <v>5</v>
      </c>
      <c r="AG8924">
        <f>YEAR(Table1[[#This Row],[Date Sent]])</f>
        <v>2024</v>
      </c>
      <c r="AH8924"/>
    </row>
    <row r="8925" spans="1:34" x14ac:dyDescent="0.2">
      <c r="A8925" t="s">
        <v>298</v>
      </c>
      <c r="B8925" t="s">
        <v>9278</v>
      </c>
      <c r="C8925" s="1">
        <v>915</v>
      </c>
      <c r="D8925" s="5">
        <v>45415</v>
      </c>
      <c r="E8925" t="s">
        <v>8</v>
      </c>
      <c r="F8925" t="s">
        <v>39</v>
      </c>
      <c r="G8925" s="16" t="s">
        <v>9294</v>
      </c>
      <c r="H8925" s="1"/>
      <c r="J8925"/>
      <c r="AC8925" s="5">
        <v>45443</v>
      </c>
      <c r="AD8925" t="s">
        <v>14531</v>
      </c>
      <c r="AE8925" t="s">
        <v>313</v>
      </c>
      <c r="AF8925">
        <f>MONTH(Table1[[#This Row],[Date Sent]])</f>
        <v>5</v>
      </c>
      <c r="AG8925">
        <f>YEAR(Table1[[#This Row],[Date Sent]])</f>
        <v>2024</v>
      </c>
      <c r="AH8925"/>
    </row>
    <row r="8926" spans="1:34" x14ac:dyDescent="0.2">
      <c r="A8926" t="s">
        <v>298</v>
      </c>
      <c r="B8926" t="s">
        <v>9278</v>
      </c>
      <c r="C8926" s="1">
        <v>288.77999999999997</v>
      </c>
      <c r="D8926" s="5">
        <v>45416</v>
      </c>
      <c r="E8926" t="s">
        <v>21</v>
      </c>
      <c r="F8926" t="s">
        <v>918</v>
      </c>
      <c r="G8926" s="16" t="s">
        <v>9295</v>
      </c>
      <c r="H8926" s="1">
        <v>62.28</v>
      </c>
      <c r="I8926" t="s">
        <v>15</v>
      </c>
      <c r="J8926" t="s">
        <v>9296</v>
      </c>
      <c r="K8926" s="1">
        <v>226.49999999999997</v>
      </c>
      <c r="L8926" t="s">
        <v>17</v>
      </c>
      <c r="M8926" t="s">
        <v>9297</v>
      </c>
      <c r="AC8926" s="5">
        <v>45443</v>
      </c>
      <c r="AD8926" t="s">
        <v>14531</v>
      </c>
      <c r="AE8926" t="s">
        <v>313</v>
      </c>
      <c r="AF8926">
        <f>MONTH(Table1[[#This Row],[Date Sent]])</f>
        <v>5</v>
      </c>
      <c r="AG8926">
        <f>YEAR(Table1[[#This Row],[Date Sent]])</f>
        <v>2024</v>
      </c>
      <c r="AH8926"/>
    </row>
    <row r="8927" spans="1:34" x14ac:dyDescent="0.2">
      <c r="A8927" t="s">
        <v>298</v>
      </c>
      <c r="B8927" t="s">
        <v>9278</v>
      </c>
      <c r="C8927" s="1">
        <v>895.86</v>
      </c>
      <c r="D8927" s="5">
        <v>45416</v>
      </c>
      <c r="E8927" t="s">
        <v>21</v>
      </c>
      <c r="F8927" t="s">
        <v>25</v>
      </c>
      <c r="G8927" s="16" t="s">
        <v>9298</v>
      </c>
      <c r="H8927" s="1"/>
      <c r="J8927"/>
      <c r="AC8927" s="5">
        <v>45443</v>
      </c>
      <c r="AD8927" t="s">
        <v>14531</v>
      </c>
      <c r="AE8927" t="s">
        <v>313</v>
      </c>
      <c r="AF8927">
        <f>MONTH(Table1[[#This Row],[Date Sent]])</f>
        <v>5</v>
      </c>
      <c r="AG8927">
        <f>YEAR(Table1[[#This Row],[Date Sent]])</f>
        <v>2024</v>
      </c>
      <c r="AH8927"/>
    </row>
    <row r="8928" spans="1:34" x14ac:dyDescent="0.2">
      <c r="A8928" t="s">
        <v>298</v>
      </c>
      <c r="B8928" t="s">
        <v>9278</v>
      </c>
      <c r="C8928" s="1">
        <v>238.52</v>
      </c>
      <c r="D8928" s="5">
        <v>45417</v>
      </c>
      <c r="E8928" t="s">
        <v>21</v>
      </c>
      <c r="F8928" t="s">
        <v>33</v>
      </c>
      <c r="G8928" s="16" t="s">
        <v>9299</v>
      </c>
      <c r="H8928" s="1"/>
      <c r="J8928"/>
      <c r="AC8928" s="5">
        <v>45443</v>
      </c>
      <c r="AD8928" t="s">
        <v>14531</v>
      </c>
      <c r="AE8928" t="s">
        <v>313</v>
      </c>
      <c r="AF8928">
        <f>MONTH(Table1[[#This Row],[Date Sent]])</f>
        <v>5</v>
      </c>
      <c r="AG8928">
        <f>YEAR(Table1[[#This Row],[Date Sent]])</f>
        <v>2024</v>
      </c>
      <c r="AH8928"/>
    </row>
    <row r="8929" spans="1:34" x14ac:dyDescent="0.2">
      <c r="A8929" t="s">
        <v>298</v>
      </c>
      <c r="B8929" t="s">
        <v>9278</v>
      </c>
      <c r="C8929" s="1">
        <v>64.17</v>
      </c>
      <c r="D8929" s="5">
        <v>45417</v>
      </c>
      <c r="E8929" t="s">
        <v>21</v>
      </c>
      <c r="F8929" t="s">
        <v>17</v>
      </c>
      <c r="G8929" s="16" t="s">
        <v>9300</v>
      </c>
      <c r="H8929" s="1"/>
      <c r="J8929"/>
      <c r="AC8929" s="5">
        <v>45443</v>
      </c>
      <c r="AD8929" t="s">
        <v>14531</v>
      </c>
      <c r="AE8929" t="s">
        <v>313</v>
      </c>
      <c r="AF8929">
        <f>MONTH(Table1[[#This Row],[Date Sent]])</f>
        <v>5</v>
      </c>
      <c r="AG8929">
        <f>YEAR(Table1[[#This Row],[Date Sent]])</f>
        <v>2024</v>
      </c>
      <c r="AH8929"/>
    </row>
    <row r="8930" spans="1:34" x14ac:dyDescent="0.2">
      <c r="A8930" t="s">
        <v>298</v>
      </c>
      <c r="B8930" t="s">
        <v>9278</v>
      </c>
      <c r="C8930" s="1">
        <v>149.69</v>
      </c>
      <c r="D8930" s="5">
        <v>45418</v>
      </c>
      <c r="E8930" t="s">
        <v>21</v>
      </c>
      <c r="F8930" t="s">
        <v>15</v>
      </c>
      <c r="G8930" s="16" t="s">
        <v>9301</v>
      </c>
      <c r="H8930" s="1"/>
      <c r="J8930"/>
      <c r="AC8930" s="5">
        <v>45443</v>
      </c>
      <c r="AD8930" t="s">
        <v>14531</v>
      </c>
      <c r="AE8930" t="s">
        <v>313</v>
      </c>
      <c r="AF8930">
        <f>MONTH(Table1[[#This Row],[Date Sent]])</f>
        <v>5</v>
      </c>
      <c r="AG8930">
        <f>YEAR(Table1[[#This Row],[Date Sent]])</f>
        <v>2024</v>
      </c>
      <c r="AH8930"/>
    </row>
    <row r="8931" spans="1:34" x14ac:dyDescent="0.2">
      <c r="A8931" t="s">
        <v>298</v>
      </c>
      <c r="B8931" t="s">
        <v>9278</v>
      </c>
      <c r="C8931" s="1">
        <v>302.16000000000003</v>
      </c>
      <c r="D8931" s="5">
        <v>45418</v>
      </c>
      <c r="E8931" t="s">
        <v>21</v>
      </c>
      <c r="F8931" t="s">
        <v>918</v>
      </c>
      <c r="G8931" s="16" t="s">
        <v>9302</v>
      </c>
      <c r="H8931" s="1">
        <v>87.65</v>
      </c>
      <c r="I8931" t="s">
        <v>15</v>
      </c>
      <c r="J8931" t="s">
        <v>9303</v>
      </c>
      <c r="K8931" s="1">
        <v>214.51000000000002</v>
      </c>
      <c r="L8931" t="s">
        <v>17</v>
      </c>
      <c r="M8931" t="s">
        <v>9300</v>
      </c>
      <c r="AC8931" s="5">
        <v>45443</v>
      </c>
      <c r="AD8931" t="s">
        <v>14531</v>
      </c>
      <c r="AE8931" t="s">
        <v>313</v>
      </c>
      <c r="AF8931">
        <f>MONTH(Table1[[#This Row],[Date Sent]])</f>
        <v>5</v>
      </c>
      <c r="AG8931">
        <f>YEAR(Table1[[#This Row],[Date Sent]])</f>
        <v>2024</v>
      </c>
      <c r="AH8931"/>
    </row>
    <row r="8932" spans="1:34" x14ac:dyDescent="0.2">
      <c r="A8932" t="s">
        <v>298</v>
      </c>
      <c r="B8932" t="s">
        <v>9278</v>
      </c>
      <c r="C8932" s="1">
        <v>153.13999999999999</v>
      </c>
      <c r="D8932" s="5">
        <v>45418</v>
      </c>
      <c r="E8932" t="s">
        <v>21</v>
      </c>
      <c r="F8932" t="s">
        <v>33</v>
      </c>
      <c r="G8932" s="16" t="s">
        <v>9304</v>
      </c>
      <c r="H8932" s="1"/>
      <c r="J8932"/>
      <c r="AC8932" s="5">
        <v>45443</v>
      </c>
      <c r="AD8932" t="s">
        <v>14531</v>
      </c>
      <c r="AE8932" t="s">
        <v>313</v>
      </c>
      <c r="AF8932">
        <f>MONTH(Table1[[#This Row],[Date Sent]])</f>
        <v>5</v>
      </c>
      <c r="AG8932">
        <f>YEAR(Table1[[#This Row],[Date Sent]])</f>
        <v>2024</v>
      </c>
      <c r="AH8932"/>
    </row>
    <row r="8933" spans="1:34" x14ac:dyDescent="0.2">
      <c r="A8933" t="s">
        <v>298</v>
      </c>
      <c r="B8933" t="s">
        <v>9278</v>
      </c>
      <c r="C8933" s="1">
        <v>619.53</v>
      </c>
      <c r="D8933" s="5">
        <v>45419</v>
      </c>
      <c r="E8933" t="s">
        <v>21</v>
      </c>
      <c r="F8933" t="s">
        <v>25</v>
      </c>
      <c r="G8933" s="16" t="s">
        <v>9305</v>
      </c>
      <c r="H8933" s="1"/>
      <c r="J8933"/>
      <c r="AC8933" s="5">
        <v>45443</v>
      </c>
      <c r="AD8933" t="s">
        <v>14531</v>
      </c>
      <c r="AE8933" t="s">
        <v>313</v>
      </c>
      <c r="AF8933">
        <f>MONTH(Table1[[#This Row],[Date Sent]])</f>
        <v>5</v>
      </c>
      <c r="AG8933">
        <f>YEAR(Table1[[#This Row],[Date Sent]])</f>
        <v>2024</v>
      </c>
      <c r="AH8933"/>
    </row>
    <row r="8934" spans="1:34" x14ac:dyDescent="0.2">
      <c r="A8934" t="s">
        <v>298</v>
      </c>
      <c r="B8934" t="s">
        <v>9278</v>
      </c>
      <c r="C8934" s="1">
        <v>313</v>
      </c>
      <c r="D8934" s="5">
        <v>45420</v>
      </c>
      <c r="E8934" t="s">
        <v>21</v>
      </c>
      <c r="F8934" t="s">
        <v>918</v>
      </c>
      <c r="G8934" s="16" t="s">
        <v>9306</v>
      </c>
      <c r="H8934" s="1">
        <v>110.75999999999999</v>
      </c>
      <c r="I8934" t="s">
        <v>10</v>
      </c>
      <c r="J8934" t="s">
        <v>9307</v>
      </c>
      <c r="K8934" s="1">
        <v>87.759999999999991</v>
      </c>
      <c r="L8934" t="s">
        <v>17</v>
      </c>
      <c r="M8934" t="s">
        <v>9308</v>
      </c>
      <c r="N8934" s="1">
        <v>114.48</v>
      </c>
      <c r="O8934" t="s">
        <v>49</v>
      </c>
      <c r="P8934" t="s">
        <v>1675</v>
      </c>
      <c r="AC8934" s="5">
        <v>45443</v>
      </c>
      <c r="AD8934" t="s">
        <v>14531</v>
      </c>
      <c r="AE8934" t="s">
        <v>313</v>
      </c>
      <c r="AF8934">
        <f>MONTH(Table1[[#This Row],[Date Sent]])</f>
        <v>5</v>
      </c>
      <c r="AG8934">
        <f>YEAR(Table1[[#This Row],[Date Sent]])</f>
        <v>2024</v>
      </c>
      <c r="AH8934"/>
    </row>
    <row r="8935" spans="1:34" x14ac:dyDescent="0.2">
      <c r="A8935" t="s">
        <v>298</v>
      </c>
      <c r="B8935" t="s">
        <v>9278</v>
      </c>
      <c r="C8935" s="1">
        <v>26.4</v>
      </c>
      <c r="D8935" s="5">
        <v>45421</v>
      </c>
      <c r="E8935" t="s">
        <v>21</v>
      </c>
      <c r="F8935" t="s">
        <v>39</v>
      </c>
      <c r="G8935" s="16" t="s">
        <v>7888</v>
      </c>
      <c r="H8935" s="1"/>
      <c r="J8935"/>
      <c r="AC8935" s="5">
        <v>45443</v>
      </c>
      <c r="AD8935" t="s">
        <v>14531</v>
      </c>
      <c r="AE8935" t="s">
        <v>313</v>
      </c>
      <c r="AF8935">
        <f>MONTH(Table1[[#This Row],[Date Sent]])</f>
        <v>5</v>
      </c>
      <c r="AG8935">
        <f>YEAR(Table1[[#This Row],[Date Sent]])</f>
        <v>2024</v>
      </c>
      <c r="AH8935"/>
    </row>
    <row r="8936" spans="1:34" x14ac:dyDescent="0.2">
      <c r="A8936" t="s">
        <v>298</v>
      </c>
      <c r="B8936" t="s">
        <v>9278</v>
      </c>
      <c r="C8936" s="1">
        <v>214.55</v>
      </c>
      <c r="D8936" s="5">
        <v>45421</v>
      </c>
      <c r="E8936" t="s">
        <v>21</v>
      </c>
      <c r="F8936" t="s">
        <v>918</v>
      </c>
      <c r="G8936" s="16" t="s">
        <v>9309</v>
      </c>
      <c r="H8936" s="1">
        <v>92.02000000000001</v>
      </c>
      <c r="I8936" t="s">
        <v>39</v>
      </c>
      <c r="J8936" t="s">
        <v>9310</v>
      </c>
      <c r="K8936" s="1">
        <v>39.06</v>
      </c>
      <c r="L8936" t="s">
        <v>33</v>
      </c>
      <c r="M8936" t="s">
        <v>9027</v>
      </c>
      <c r="N8936" s="1">
        <v>83.470000000000013</v>
      </c>
      <c r="O8936" t="s">
        <v>17</v>
      </c>
      <c r="P8936" t="s">
        <v>9311</v>
      </c>
      <c r="AC8936" s="5">
        <v>45443</v>
      </c>
      <c r="AD8936" t="s">
        <v>14531</v>
      </c>
      <c r="AE8936" t="s">
        <v>313</v>
      </c>
      <c r="AF8936">
        <f>MONTH(Table1[[#This Row],[Date Sent]])</f>
        <v>5</v>
      </c>
      <c r="AG8936">
        <f>YEAR(Table1[[#This Row],[Date Sent]])</f>
        <v>2024</v>
      </c>
      <c r="AH8936"/>
    </row>
    <row r="8937" spans="1:34" x14ac:dyDescent="0.2">
      <c r="A8937" t="s">
        <v>298</v>
      </c>
      <c r="B8937" t="s">
        <v>9278</v>
      </c>
      <c r="C8937" s="1">
        <v>858.84</v>
      </c>
      <c r="D8937" s="5">
        <v>45421</v>
      </c>
      <c r="E8937" t="s">
        <v>21</v>
      </c>
      <c r="F8937" t="s">
        <v>918</v>
      </c>
      <c r="G8937" s="16" t="s">
        <v>9312</v>
      </c>
      <c r="H8937" s="1">
        <v>8.91</v>
      </c>
      <c r="I8937" t="s">
        <v>33</v>
      </c>
      <c r="J8937" t="s">
        <v>9313</v>
      </c>
      <c r="K8937" s="1">
        <v>309</v>
      </c>
      <c r="L8937" t="s">
        <v>10</v>
      </c>
      <c r="M8937" t="s">
        <v>9314</v>
      </c>
      <c r="N8937" s="1">
        <v>540.93000000000006</v>
      </c>
      <c r="O8937" t="s">
        <v>17</v>
      </c>
      <c r="P8937" t="s">
        <v>9315</v>
      </c>
      <c r="AC8937" s="5">
        <v>45443</v>
      </c>
      <c r="AD8937" t="s">
        <v>14531</v>
      </c>
      <c r="AE8937" t="s">
        <v>313</v>
      </c>
      <c r="AF8937">
        <f>MONTH(Table1[[#This Row],[Date Sent]])</f>
        <v>5</v>
      </c>
      <c r="AG8937">
        <f>YEAR(Table1[[#This Row],[Date Sent]])</f>
        <v>2024</v>
      </c>
      <c r="AH8937"/>
    </row>
    <row r="8938" spans="1:34" x14ac:dyDescent="0.2">
      <c r="A8938" t="s">
        <v>298</v>
      </c>
      <c r="B8938" t="s">
        <v>9278</v>
      </c>
      <c r="C8938" s="1">
        <v>23.28</v>
      </c>
      <c r="D8938" s="5">
        <v>45421</v>
      </c>
      <c r="E8938" t="s">
        <v>21</v>
      </c>
      <c r="F8938" t="s">
        <v>15</v>
      </c>
      <c r="G8938" s="16" t="s">
        <v>1175</v>
      </c>
      <c r="H8938" s="1"/>
      <c r="J8938"/>
      <c r="AC8938" s="5">
        <v>45443</v>
      </c>
      <c r="AD8938" t="s">
        <v>14531</v>
      </c>
      <c r="AE8938" t="s">
        <v>313</v>
      </c>
      <c r="AF8938">
        <f>MONTH(Table1[[#This Row],[Date Sent]])</f>
        <v>5</v>
      </c>
      <c r="AG8938">
        <f>YEAR(Table1[[#This Row],[Date Sent]])</f>
        <v>2024</v>
      </c>
      <c r="AH8938"/>
    </row>
    <row r="8939" spans="1:34" x14ac:dyDescent="0.2">
      <c r="A8939" t="s">
        <v>298</v>
      </c>
      <c r="B8939" t="s">
        <v>9278</v>
      </c>
      <c r="C8939" s="1">
        <v>63.69</v>
      </c>
      <c r="D8939" s="5">
        <v>45422</v>
      </c>
      <c r="E8939" t="s">
        <v>8</v>
      </c>
      <c r="F8939" t="s">
        <v>33</v>
      </c>
      <c r="G8939" s="16" t="s">
        <v>9316</v>
      </c>
      <c r="H8939" s="1"/>
      <c r="J8939"/>
      <c r="AC8939" s="5">
        <v>45443</v>
      </c>
      <c r="AD8939" t="s">
        <v>14531</v>
      </c>
      <c r="AE8939" t="s">
        <v>313</v>
      </c>
      <c r="AF8939">
        <f>MONTH(Table1[[#This Row],[Date Sent]])</f>
        <v>5</v>
      </c>
      <c r="AG8939">
        <f>YEAR(Table1[[#This Row],[Date Sent]])</f>
        <v>2024</v>
      </c>
      <c r="AH8939"/>
    </row>
    <row r="8940" spans="1:34" x14ac:dyDescent="0.2">
      <c r="A8940" t="s">
        <v>298</v>
      </c>
      <c r="B8940" t="s">
        <v>9278</v>
      </c>
      <c r="C8940" s="1">
        <v>55.53</v>
      </c>
      <c r="D8940" s="5">
        <v>45423</v>
      </c>
      <c r="E8940" t="s">
        <v>21</v>
      </c>
      <c r="F8940" t="s">
        <v>33</v>
      </c>
      <c r="G8940" s="16" t="s">
        <v>1752</v>
      </c>
      <c r="H8940" s="1"/>
      <c r="J8940"/>
      <c r="AC8940" s="5">
        <v>45443</v>
      </c>
      <c r="AD8940" t="s">
        <v>14531</v>
      </c>
      <c r="AE8940" t="s">
        <v>313</v>
      </c>
      <c r="AF8940">
        <f>MONTH(Table1[[#This Row],[Date Sent]])</f>
        <v>5</v>
      </c>
      <c r="AG8940">
        <f>YEAR(Table1[[#This Row],[Date Sent]])</f>
        <v>2024</v>
      </c>
      <c r="AH8940"/>
    </row>
    <row r="8941" spans="1:34" x14ac:dyDescent="0.2">
      <c r="A8941" t="s">
        <v>298</v>
      </c>
      <c r="B8941" t="s">
        <v>9278</v>
      </c>
      <c r="C8941" s="1">
        <v>517.02</v>
      </c>
      <c r="D8941" s="5">
        <v>45425</v>
      </c>
      <c r="E8941" t="s">
        <v>8</v>
      </c>
      <c r="F8941" t="s">
        <v>39</v>
      </c>
      <c r="G8941" s="16" t="s">
        <v>9317</v>
      </c>
      <c r="H8941" s="1"/>
      <c r="J8941"/>
      <c r="AC8941" s="5">
        <v>45443</v>
      </c>
      <c r="AD8941" t="s">
        <v>14531</v>
      </c>
      <c r="AE8941" t="s">
        <v>313</v>
      </c>
      <c r="AF8941">
        <f>MONTH(Table1[[#This Row],[Date Sent]])</f>
        <v>5</v>
      </c>
      <c r="AG8941">
        <f>YEAR(Table1[[#This Row],[Date Sent]])</f>
        <v>2024</v>
      </c>
      <c r="AH8941"/>
    </row>
    <row r="8942" spans="1:34" x14ac:dyDescent="0.2">
      <c r="A8942" t="s">
        <v>298</v>
      </c>
      <c r="B8942" t="s">
        <v>9278</v>
      </c>
      <c r="C8942" s="1">
        <v>118.68</v>
      </c>
      <c r="D8942" s="5">
        <v>45427</v>
      </c>
      <c r="E8942" t="s">
        <v>21</v>
      </c>
      <c r="F8942" t="s">
        <v>918</v>
      </c>
      <c r="G8942" s="16" t="s">
        <v>9318</v>
      </c>
      <c r="H8942" s="1">
        <v>43.48</v>
      </c>
      <c r="I8942" t="s">
        <v>49</v>
      </c>
      <c r="J8942" t="s">
        <v>9319</v>
      </c>
      <c r="K8942" s="1">
        <v>75.200000000000017</v>
      </c>
      <c r="L8942" t="s">
        <v>15</v>
      </c>
      <c r="M8942" t="s">
        <v>9320</v>
      </c>
      <c r="AC8942" s="5">
        <v>45443</v>
      </c>
      <c r="AD8942" t="s">
        <v>14531</v>
      </c>
      <c r="AE8942" t="s">
        <v>313</v>
      </c>
      <c r="AF8942">
        <f>MONTH(Table1[[#This Row],[Date Sent]])</f>
        <v>5</v>
      </c>
      <c r="AG8942">
        <f>YEAR(Table1[[#This Row],[Date Sent]])</f>
        <v>2024</v>
      </c>
      <c r="AH8942"/>
    </row>
    <row r="8943" spans="1:34" x14ac:dyDescent="0.2">
      <c r="A8943" t="s">
        <v>298</v>
      </c>
      <c r="B8943" t="s">
        <v>9278</v>
      </c>
      <c r="C8943" s="1">
        <v>61.29</v>
      </c>
      <c r="D8943" s="5">
        <v>45427</v>
      </c>
      <c r="E8943" t="s">
        <v>21</v>
      </c>
      <c r="F8943" t="s">
        <v>39</v>
      </c>
      <c r="G8943" s="16" t="s">
        <v>9321</v>
      </c>
      <c r="H8943" s="1"/>
      <c r="J8943"/>
      <c r="AC8943" s="5">
        <v>45443</v>
      </c>
      <c r="AD8943" t="s">
        <v>14531</v>
      </c>
      <c r="AE8943" t="s">
        <v>313</v>
      </c>
      <c r="AF8943">
        <f>MONTH(Table1[[#This Row],[Date Sent]])</f>
        <v>5</v>
      </c>
      <c r="AG8943">
        <f>YEAR(Table1[[#This Row],[Date Sent]])</f>
        <v>2024</v>
      </c>
      <c r="AH8943"/>
    </row>
    <row r="8944" spans="1:34" x14ac:dyDescent="0.2">
      <c r="A8944" t="s">
        <v>298</v>
      </c>
      <c r="B8944" t="s">
        <v>9278</v>
      </c>
      <c r="C8944" s="1">
        <v>32.86</v>
      </c>
      <c r="D8944" s="5">
        <v>45427</v>
      </c>
      <c r="E8944" t="s">
        <v>46</v>
      </c>
      <c r="F8944" t="s">
        <v>42</v>
      </c>
      <c r="G8944" s="16" t="s">
        <v>9290</v>
      </c>
      <c r="H8944" s="1"/>
      <c r="J8944"/>
      <c r="AC8944" s="5">
        <v>45443</v>
      </c>
      <c r="AD8944" t="s">
        <v>14531</v>
      </c>
      <c r="AE8944" t="s">
        <v>313</v>
      </c>
      <c r="AF8944">
        <f>MONTH(Table1[[#This Row],[Date Sent]])</f>
        <v>5</v>
      </c>
      <c r="AG8944">
        <f>YEAR(Table1[[#This Row],[Date Sent]])</f>
        <v>2024</v>
      </c>
      <c r="AH8944"/>
    </row>
    <row r="8945" spans="1:34" x14ac:dyDescent="0.2">
      <c r="A8945" t="s">
        <v>298</v>
      </c>
      <c r="B8945" t="s">
        <v>9278</v>
      </c>
      <c r="C8945" s="1">
        <v>119.69</v>
      </c>
      <c r="D8945" s="5">
        <v>45427</v>
      </c>
      <c r="E8945" t="s">
        <v>21</v>
      </c>
      <c r="F8945" t="s">
        <v>33</v>
      </c>
      <c r="G8945" s="16" t="s">
        <v>9322</v>
      </c>
      <c r="H8945" s="1"/>
      <c r="J8945"/>
      <c r="AC8945" s="5">
        <v>45443</v>
      </c>
      <c r="AD8945" t="s">
        <v>14531</v>
      </c>
      <c r="AE8945" t="s">
        <v>313</v>
      </c>
      <c r="AF8945">
        <f>MONTH(Table1[[#This Row],[Date Sent]])</f>
        <v>5</v>
      </c>
      <c r="AG8945">
        <f>YEAR(Table1[[#This Row],[Date Sent]])</f>
        <v>2024</v>
      </c>
      <c r="AH8945"/>
    </row>
    <row r="8946" spans="1:34" x14ac:dyDescent="0.2">
      <c r="A8946" t="s">
        <v>833</v>
      </c>
      <c r="B8946" t="s">
        <v>9323</v>
      </c>
      <c r="C8946" s="1">
        <v>122.11</v>
      </c>
      <c r="D8946" s="5">
        <v>45411</v>
      </c>
      <c r="E8946" t="s">
        <v>39</v>
      </c>
      <c r="F8946" t="s">
        <v>15</v>
      </c>
      <c r="G8946" s="16" t="s">
        <v>9324</v>
      </c>
      <c r="H8946" s="1"/>
      <c r="J8946"/>
      <c r="AC8946" s="5">
        <v>45443</v>
      </c>
      <c r="AD8946" t="s">
        <v>14571</v>
      </c>
      <c r="AE8946" t="s">
        <v>266</v>
      </c>
      <c r="AF8946">
        <f>MONTH(Table1[[#This Row],[Date Sent]])</f>
        <v>5</v>
      </c>
      <c r="AG8946">
        <f>YEAR(Table1[[#This Row],[Date Sent]])</f>
        <v>2024</v>
      </c>
      <c r="AH8946"/>
    </row>
    <row r="8947" spans="1:34" x14ac:dyDescent="0.2">
      <c r="A8947" t="s">
        <v>833</v>
      </c>
      <c r="B8947" t="s">
        <v>9323</v>
      </c>
      <c r="C8947" s="1">
        <v>21</v>
      </c>
      <c r="D8947" s="5">
        <v>45411</v>
      </c>
      <c r="E8947" t="s">
        <v>39</v>
      </c>
      <c r="F8947" t="s">
        <v>918</v>
      </c>
      <c r="G8947" s="16" t="s">
        <v>9325</v>
      </c>
      <c r="H8947" s="1">
        <v>6.98</v>
      </c>
      <c r="I8947" t="s">
        <v>33</v>
      </c>
      <c r="J8947" t="s">
        <v>9326</v>
      </c>
      <c r="K8947" s="1">
        <v>14.02</v>
      </c>
      <c r="L8947" t="s">
        <v>39</v>
      </c>
      <c r="M8947" t="s">
        <v>9327</v>
      </c>
      <c r="AC8947" s="5">
        <v>45443</v>
      </c>
      <c r="AD8947" t="s">
        <v>14571</v>
      </c>
      <c r="AE8947" t="s">
        <v>266</v>
      </c>
      <c r="AF8947">
        <f>MONTH(Table1[[#This Row],[Date Sent]])</f>
        <v>5</v>
      </c>
      <c r="AG8947">
        <f>YEAR(Table1[[#This Row],[Date Sent]])</f>
        <v>2024</v>
      </c>
      <c r="AH8947"/>
    </row>
    <row r="8948" spans="1:34" x14ac:dyDescent="0.2">
      <c r="A8948" t="s">
        <v>833</v>
      </c>
      <c r="B8948" t="s">
        <v>9323</v>
      </c>
      <c r="C8948" s="1">
        <v>106.99</v>
      </c>
      <c r="D8948" s="5">
        <v>45411</v>
      </c>
      <c r="E8948" t="s">
        <v>39</v>
      </c>
      <c r="F8948" t="s">
        <v>33</v>
      </c>
      <c r="G8948" s="16" t="s">
        <v>9328</v>
      </c>
      <c r="H8948" s="1"/>
      <c r="J8948"/>
      <c r="AC8948" s="5">
        <v>45443</v>
      </c>
      <c r="AD8948" t="s">
        <v>14571</v>
      </c>
      <c r="AE8948" t="s">
        <v>266</v>
      </c>
      <c r="AF8948">
        <f>MONTH(Table1[[#This Row],[Date Sent]])</f>
        <v>5</v>
      </c>
      <c r="AG8948">
        <f>YEAR(Table1[[#This Row],[Date Sent]])</f>
        <v>2024</v>
      </c>
      <c r="AH8948"/>
    </row>
    <row r="8949" spans="1:34" x14ac:dyDescent="0.2">
      <c r="A8949" t="s">
        <v>833</v>
      </c>
      <c r="B8949" t="s">
        <v>9323</v>
      </c>
      <c r="C8949" s="1">
        <v>192.38</v>
      </c>
      <c r="D8949" s="5">
        <v>45420</v>
      </c>
      <c r="E8949" t="s">
        <v>33</v>
      </c>
      <c r="F8949" t="s">
        <v>918</v>
      </c>
      <c r="G8949" s="16" t="s">
        <v>9329</v>
      </c>
      <c r="H8949" s="1">
        <v>25.98</v>
      </c>
      <c r="I8949" t="s">
        <v>10</v>
      </c>
      <c r="J8949" t="s">
        <v>1899</v>
      </c>
      <c r="K8949" s="1">
        <v>166.4</v>
      </c>
      <c r="L8949" t="s">
        <v>33</v>
      </c>
      <c r="M8949" t="s">
        <v>9330</v>
      </c>
      <c r="AC8949" s="5">
        <v>45443</v>
      </c>
      <c r="AD8949" t="s">
        <v>14571</v>
      </c>
      <c r="AE8949" t="s">
        <v>266</v>
      </c>
      <c r="AF8949">
        <f>MONTH(Table1[[#This Row],[Date Sent]])</f>
        <v>5</v>
      </c>
      <c r="AG8949">
        <f>YEAR(Table1[[#This Row],[Date Sent]])</f>
        <v>2024</v>
      </c>
      <c r="AH8949"/>
    </row>
    <row r="8950" spans="1:34" x14ac:dyDescent="0.2">
      <c r="A8950" t="s">
        <v>833</v>
      </c>
      <c r="B8950" t="s">
        <v>9323</v>
      </c>
      <c r="C8950" s="1">
        <v>110.22</v>
      </c>
      <c r="D8950" s="5">
        <v>45427</v>
      </c>
      <c r="E8950" t="s">
        <v>33</v>
      </c>
      <c r="F8950" t="s">
        <v>918</v>
      </c>
      <c r="G8950" s="16" t="s">
        <v>9331</v>
      </c>
      <c r="H8950" s="1">
        <v>31.36</v>
      </c>
      <c r="I8950" t="s">
        <v>33</v>
      </c>
      <c r="J8950" t="s">
        <v>9332</v>
      </c>
      <c r="K8950" s="1">
        <v>78.86</v>
      </c>
      <c r="L8950" t="s">
        <v>15</v>
      </c>
      <c r="M8950" t="s">
        <v>9333</v>
      </c>
      <c r="AC8950" s="5">
        <v>45443</v>
      </c>
      <c r="AD8950" t="s">
        <v>14571</v>
      </c>
      <c r="AE8950" t="s">
        <v>266</v>
      </c>
      <c r="AF8950">
        <f>MONTH(Table1[[#This Row],[Date Sent]])</f>
        <v>5</v>
      </c>
      <c r="AG8950">
        <f>YEAR(Table1[[#This Row],[Date Sent]])</f>
        <v>2024</v>
      </c>
      <c r="AH8950"/>
    </row>
    <row r="8951" spans="1:34" x14ac:dyDescent="0.2">
      <c r="A8951" t="s">
        <v>609</v>
      </c>
      <c r="B8951" t="s">
        <v>9334</v>
      </c>
      <c r="C8951" s="1">
        <v>14.61</v>
      </c>
      <c r="D8951" s="5">
        <v>45385</v>
      </c>
      <c r="E8951" t="s">
        <v>21</v>
      </c>
      <c r="F8951" t="s">
        <v>918</v>
      </c>
      <c r="G8951" s="16" t="s">
        <v>4388</v>
      </c>
      <c r="H8951" s="1"/>
      <c r="J8951"/>
      <c r="AC8951" s="5">
        <v>45443</v>
      </c>
      <c r="AD8951" t="s">
        <v>14600</v>
      </c>
      <c r="AE8951" t="s">
        <v>6845</v>
      </c>
      <c r="AF8951">
        <f>MONTH(Table1[[#This Row],[Date Sent]])</f>
        <v>5</v>
      </c>
      <c r="AG8951">
        <f>YEAR(Table1[[#This Row],[Date Sent]])</f>
        <v>2024</v>
      </c>
      <c r="AH8951"/>
    </row>
    <row r="8952" spans="1:34" x14ac:dyDescent="0.2">
      <c r="A8952" t="s">
        <v>609</v>
      </c>
      <c r="B8952" t="s">
        <v>9334</v>
      </c>
      <c r="C8952" s="1">
        <v>45.39</v>
      </c>
      <c r="D8952" s="5">
        <v>45391</v>
      </c>
      <c r="E8952" t="s">
        <v>21</v>
      </c>
      <c r="F8952" t="s">
        <v>18</v>
      </c>
      <c r="G8952" s="16" t="s">
        <v>7417</v>
      </c>
      <c r="H8952" s="1"/>
      <c r="J8952"/>
      <c r="AC8952" s="5">
        <v>45443</v>
      </c>
      <c r="AD8952" t="s">
        <v>14600</v>
      </c>
      <c r="AE8952" t="s">
        <v>6845</v>
      </c>
      <c r="AF8952">
        <f>MONTH(Table1[[#This Row],[Date Sent]])</f>
        <v>5</v>
      </c>
      <c r="AG8952">
        <f>YEAR(Table1[[#This Row],[Date Sent]])</f>
        <v>2024</v>
      </c>
      <c r="AH8952"/>
    </row>
    <row r="8953" spans="1:34" x14ac:dyDescent="0.2">
      <c r="A8953" t="s">
        <v>609</v>
      </c>
      <c r="B8953" t="s">
        <v>9334</v>
      </c>
      <c r="C8953" s="1">
        <v>36.85</v>
      </c>
      <c r="D8953" s="5">
        <v>45391</v>
      </c>
      <c r="E8953" t="s">
        <v>21</v>
      </c>
      <c r="F8953" t="s">
        <v>33</v>
      </c>
      <c r="G8953" s="16" t="s">
        <v>9335</v>
      </c>
      <c r="H8953" s="1"/>
      <c r="J8953"/>
      <c r="AC8953" s="5">
        <v>45443</v>
      </c>
      <c r="AD8953" t="s">
        <v>14600</v>
      </c>
      <c r="AE8953" t="s">
        <v>6845</v>
      </c>
      <c r="AF8953">
        <f>MONTH(Table1[[#This Row],[Date Sent]])</f>
        <v>5</v>
      </c>
      <c r="AG8953">
        <f>YEAR(Table1[[#This Row],[Date Sent]])</f>
        <v>2024</v>
      </c>
      <c r="AH8953"/>
    </row>
    <row r="8954" spans="1:34" x14ac:dyDescent="0.2">
      <c r="A8954" t="s">
        <v>609</v>
      </c>
      <c r="B8954" t="s">
        <v>9334</v>
      </c>
      <c r="C8954" s="1">
        <v>44.02</v>
      </c>
      <c r="D8954" s="5">
        <v>45391</v>
      </c>
      <c r="E8954" t="s">
        <v>21</v>
      </c>
      <c r="F8954" t="s">
        <v>33</v>
      </c>
      <c r="G8954" s="16" t="s">
        <v>950</v>
      </c>
      <c r="H8954" s="1"/>
      <c r="J8954"/>
      <c r="AC8954" s="5">
        <v>45443</v>
      </c>
      <c r="AD8954" t="s">
        <v>14600</v>
      </c>
      <c r="AE8954" t="s">
        <v>6845</v>
      </c>
      <c r="AF8954">
        <f>MONTH(Table1[[#This Row],[Date Sent]])</f>
        <v>5</v>
      </c>
      <c r="AG8954">
        <f>YEAR(Table1[[#This Row],[Date Sent]])</f>
        <v>2024</v>
      </c>
      <c r="AH8954"/>
    </row>
    <row r="8955" spans="1:34" x14ac:dyDescent="0.2">
      <c r="A8955" t="s">
        <v>609</v>
      </c>
      <c r="B8955" t="s">
        <v>9334</v>
      </c>
      <c r="C8955" s="1">
        <v>5.25</v>
      </c>
      <c r="D8955" s="5">
        <v>45393</v>
      </c>
      <c r="E8955" t="s">
        <v>21</v>
      </c>
      <c r="F8955" t="s">
        <v>39</v>
      </c>
      <c r="G8955" s="16" t="s">
        <v>4214</v>
      </c>
      <c r="H8955" s="1"/>
      <c r="J8955"/>
      <c r="AC8955" s="5">
        <v>45443</v>
      </c>
      <c r="AD8955" t="s">
        <v>14600</v>
      </c>
      <c r="AE8955" t="s">
        <v>6845</v>
      </c>
      <c r="AF8955">
        <f>MONTH(Table1[[#This Row],[Date Sent]])</f>
        <v>5</v>
      </c>
      <c r="AG8955">
        <f>YEAR(Table1[[#This Row],[Date Sent]])</f>
        <v>2024</v>
      </c>
      <c r="AH8955"/>
    </row>
    <row r="8956" spans="1:34" x14ac:dyDescent="0.2">
      <c r="A8956" t="s">
        <v>609</v>
      </c>
      <c r="B8956" t="s">
        <v>9334</v>
      </c>
      <c r="C8956" s="1">
        <v>92.8</v>
      </c>
      <c r="D8956" s="5">
        <v>45405</v>
      </c>
      <c r="E8956" t="s">
        <v>21</v>
      </c>
      <c r="F8956" t="s">
        <v>33</v>
      </c>
      <c r="G8956" s="16" t="s">
        <v>9336</v>
      </c>
      <c r="H8956" s="1"/>
      <c r="J8956"/>
      <c r="AC8956" s="5">
        <v>45443</v>
      </c>
      <c r="AD8956" t="s">
        <v>14600</v>
      </c>
      <c r="AE8956" t="s">
        <v>6845</v>
      </c>
      <c r="AF8956">
        <f>MONTH(Table1[[#This Row],[Date Sent]])</f>
        <v>5</v>
      </c>
      <c r="AG8956">
        <f>YEAR(Table1[[#This Row],[Date Sent]])</f>
        <v>2024</v>
      </c>
      <c r="AH8956"/>
    </row>
    <row r="8957" spans="1:34" x14ac:dyDescent="0.2">
      <c r="A8957" t="s">
        <v>609</v>
      </c>
      <c r="B8957" t="s">
        <v>9334</v>
      </c>
      <c r="C8957" s="1">
        <v>11.2</v>
      </c>
      <c r="D8957" s="5">
        <v>45408</v>
      </c>
      <c r="E8957" t="s">
        <v>21</v>
      </c>
      <c r="F8957" t="s">
        <v>33</v>
      </c>
      <c r="G8957" s="16" t="s">
        <v>9337</v>
      </c>
      <c r="H8957" s="1"/>
      <c r="J8957"/>
      <c r="AC8957" s="5">
        <v>45443</v>
      </c>
      <c r="AD8957" t="s">
        <v>14600</v>
      </c>
      <c r="AE8957" t="s">
        <v>6845</v>
      </c>
      <c r="AF8957">
        <f>MONTH(Table1[[#This Row],[Date Sent]])</f>
        <v>5</v>
      </c>
      <c r="AG8957">
        <f>YEAR(Table1[[#This Row],[Date Sent]])</f>
        <v>2024</v>
      </c>
      <c r="AH8957"/>
    </row>
    <row r="8958" spans="1:34" x14ac:dyDescent="0.2">
      <c r="A8958" t="s">
        <v>609</v>
      </c>
      <c r="B8958" t="s">
        <v>9334</v>
      </c>
      <c r="C8958" s="1">
        <v>71.959999999999994</v>
      </c>
      <c r="D8958" s="5">
        <v>45409</v>
      </c>
      <c r="E8958" t="s">
        <v>21</v>
      </c>
      <c r="F8958" t="s">
        <v>17</v>
      </c>
      <c r="G8958" s="16" t="s">
        <v>9338</v>
      </c>
      <c r="H8958" s="1"/>
      <c r="J8958"/>
      <c r="AC8958" s="5">
        <v>45443</v>
      </c>
      <c r="AD8958" t="s">
        <v>14600</v>
      </c>
      <c r="AE8958" t="s">
        <v>6845</v>
      </c>
      <c r="AF8958">
        <f>MONTH(Table1[[#This Row],[Date Sent]])</f>
        <v>5</v>
      </c>
      <c r="AG8958">
        <f>YEAR(Table1[[#This Row],[Date Sent]])</f>
        <v>2024</v>
      </c>
      <c r="AH8958"/>
    </row>
    <row r="8959" spans="1:34" x14ac:dyDescent="0.2">
      <c r="A8959" t="s">
        <v>524</v>
      </c>
      <c r="B8959" t="s">
        <v>9339</v>
      </c>
      <c r="C8959" s="1">
        <v>65.36</v>
      </c>
      <c r="D8959" s="5">
        <v>45400</v>
      </c>
      <c r="E8959" t="s">
        <v>25</v>
      </c>
      <c r="F8959" t="s">
        <v>15</v>
      </c>
      <c r="G8959" s="16" t="s">
        <v>9340</v>
      </c>
      <c r="H8959" s="1"/>
      <c r="J8959"/>
      <c r="AC8959" s="5">
        <v>45443</v>
      </c>
      <c r="AD8959" t="s">
        <v>14666</v>
      </c>
      <c r="AE8959" t="s">
        <v>182</v>
      </c>
      <c r="AF8959">
        <f>MONTH(Table1[[#This Row],[Date Sent]])</f>
        <v>5</v>
      </c>
      <c r="AG8959">
        <f>YEAR(Table1[[#This Row],[Date Sent]])</f>
        <v>2024</v>
      </c>
      <c r="AH8959"/>
    </row>
    <row r="8960" spans="1:34" x14ac:dyDescent="0.2">
      <c r="A8960" t="s">
        <v>524</v>
      </c>
      <c r="B8960" t="s">
        <v>9339</v>
      </c>
      <c r="C8960" s="1">
        <v>81.2</v>
      </c>
      <c r="D8960" s="5">
        <v>45400</v>
      </c>
      <c r="E8960" t="s">
        <v>25</v>
      </c>
      <c r="F8960" t="s">
        <v>15</v>
      </c>
      <c r="G8960" s="16" t="s">
        <v>4753</v>
      </c>
      <c r="H8960" s="1"/>
      <c r="J8960"/>
      <c r="AC8960" s="5">
        <v>45443</v>
      </c>
      <c r="AD8960" t="s">
        <v>14666</v>
      </c>
      <c r="AE8960" t="s">
        <v>182</v>
      </c>
      <c r="AF8960">
        <f>MONTH(Table1[[#This Row],[Date Sent]])</f>
        <v>5</v>
      </c>
      <c r="AG8960">
        <f>YEAR(Table1[[#This Row],[Date Sent]])</f>
        <v>2024</v>
      </c>
      <c r="AH8960"/>
    </row>
    <row r="8961" spans="1:34" x14ac:dyDescent="0.2">
      <c r="A8961" t="s">
        <v>524</v>
      </c>
      <c r="B8961" t="s">
        <v>9339</v>
      </c>
      <c r="C8961" s="1">
        <v>192.07</v>
      </c>
      <c r="D8961" s="5">
        <v>45400</v>
      </c>
      <c r="E8961" t="s">
        <v>21</v>
      </c>
      <c r="F8961" t="s">
        <v>39</v>
      </c>
      <c r="G8961" s="16" t="s">
        <v>9341</v>
      </c>
      <c r="H8961" s="1"/>
      <c r="J8961"/>
      <c r="AC8961" s="5">
        <v>45443</v>
      </c>
      <c r="AD8961" t="s">
        <v>14666</v>
      </c>
      <c r="AE8961" t="s">
        <v>182</v>
      </c>
      <c r="AF8961">
        <f>MONTH(Table1[[#This Row],[Date Sent]])</f>
        <v>5</v>
      </c>
      <c r="AG8961">
        <f>YEAR(Table1[[#This Row],[Date Sent]])</f>
        <v>2024</v>
      </c>
      <c r="AH8961"/>
    </row>
    <row r="8962" spans="1:34" x14ac:dyDescent="0.2">
      <c r="A8962" t="s">
        <v>524</v>
      </c>
      <c r="B8962" t="s">
        <v>9339</v>
      </c>
      <c r="C8962" s="1">
        <v>35.86</v>
      </c>
      <c r="D8962" s="5">
        <v>45404</v>
      </c>
      <c r="E8962" t="s">
        <v>21</v>
      </c>
      <c r="F8962" t="s">
        <v>39</v>
      </c>
      <c r="G8962" s="16" t="s">
        <v>9342</v>
      </c>
      <c r="H8962" s="1"/>
      <c r="J8962"/>
      <c r="AC8962" s="5">
        <v>45443</v>
      </c>
      <c r="AD8962" t="s">
        <v>14666</v>
      </c>
      <c r="AE8962" t="s">
        <v>182</v>
      </c>
      <c r="AF8962">
        <f>MONTH(Table1[[#This Row],[Date Sent]])</f>
        <v>5</v>
      </c>
      <c r="AG8962">
        <f>YEAR(Table1[[#This Row],[Date Sent]])</f>
        <v>2024</v>
      </c>
      <c r="AH8962"/>
    </row>
    <row r="8963" spans="1:34" x14ac:dyDescent="0.2">
      <c r="A8963" t="s">
        <v>524</v>
      </c>
      <c r="B8963" t="s">
        <v>9339</v>
      </c>
      <c r="C8963" s="1">
        <v>15.69</v>
      </c>
      <c r="D8963" s="5">
        <v>45404</v>
      </c>
      <c r="E8963" t="s">
        <v>21</v>
      </c>
      <c r="F8963" t="s">
        <v>918</v>
      </c>
      <c r="G8963" s="16" t="s">
        <v>9343</v>
      </c>
      <c r="H8963" s="1">
        <v>3.98</v>
      </c>
      <c r="I8963" t="s">
        <v>14</v>
      </c>
      <c r="J8963" t="s">
        <v>9344</v>
      </c>
      <c r="K8963" s="1">
        <v>11.709999999999999</v>
      </c>
      <c r="L8963" t="s">
        <v>15</v>
      </c>
      <c r="M8963" t="s">
        <v>1029</v>
      </c>
      <c r="AC8963" s="5">
        <v>45443</v>
      </c>
      <c r="AD8963" t="s">
        <v>14666</v>
      </c>
      <c r="AE8963" t="s">
        <v>182</v>
      </c>
      <c r="AF8963">
        <f>MONTH(Table1[[#This Row],[Date Sent]])</f>
        <v>5</v>
      </c>
      <c r="AG8963">
        <f>YEAR(Table1[[#This Row],[Date Sent]])</f>
        <v>2024</v>
      </c>
      <c r="AH8963"/>
    </row>
    <row r="8964" spans="1:34" x14ac:dyDescent="0.2">
      <c r="A8964" t="s">
        <v>524</v>
      </c>
      <c r="B8964" t="s">
        <v>9339</v>
      </c>
      <c r="C8964" s="1">
        <v>7.86</v>
      </c>
      <c r="D8964" s="5">
        <v>45404</v>
      </c>
      <c r="E8964" t="s">
        <v>21</v>
      </c>
      <c r="F8964" t="s">
        <v>15</v>
      </c>
      <c r="G8964" s="16" t="s">
        <v>9345</v>
      </c>
      <c r="H8964" s="1"/>
      <c r="J8964"/>
      <c r="AC8964" s="5">
        <v>45443</v>
      </c>
      <c r="AD8964" t="s">
        <v>14666</v>
      </c>
      <c r="AE8964" t="s">
        <v>182</v>
      </c>
      <c r="AF8964">
        <f>MONTH(Table1[[#This Row],[Date Sent]])</f>
        <v>5</v>
      </c>
      <c r="AG8964">
        <f>YEAR(Table1[[#This Row],[Date Sent]])</f>
        <v>2024</v>
      </c>
      <c r="AH8964"/>
    </row>
    <row r="8965" spans="1:34" x14ac:dyDescent="0.2">
      <c r="A8965" t="s">
        <v>524</v>
      </c>
      <c r="B8965" t="s">
        <v>9339</v>
      </c>
      <c r="C8965" s="1">
        <v>20.49</v>
      </c>
      <c r="D8965" s="5">
        <v>45404</v>
      </c>
      <c r="E8965" t="s">
        <v>21</v>
      </c>
      <c r="F8965" t="s">
        <v>918</v>
      </c>
      <c r="G8965" s="16" t="s">
        <v>9346</v>
      </c>
      <c r="H8965" s="1">
        <v>3.48</v>
      </c>
      <c r="I8965" t="s">
        <v>15</v>
      </c>
      <c r="J8965" t="s">
        <v>9347</v>
      </c>
      <c r="K8965" s="1">
        <v>17.009999999999998</v>
      </c>
      <c r="L8965" t="s">
        <v>21</v>
      </c>
      <c r="M8965" t="s">
        <v>9348</v>
      </c>
      <c r="AC8965" s="5">
        <v>45443</v>
      </c>
      <c r="AD8965" t="s">
        <v>14666</v>
      </c>
      <c r="AE8965" t="s">
        <v>182</v>
      </c>
      <c r="AF8965">
        <f>MONTH(Table1[[#This Row],[Date Sent]])</f>
        <v>5</v>
      </c>
      <c r="AG8965">
        <f>YEAR(Table1[[#This Row],[Date Sent]])</f>
        <v>2024</v>
      </c>
      <c r="AH8965"/>
    </row>
    <row r="8966" spans="1:34" x14ac:dyDescent="0.2">
      <c r="A8966" t="s">
        <v>524</v>
      </c>
      <c r="B8966" t="s">
        <v>9339</v>
      </c>
      <c r="C8966" s="1">
        <v>140.97999999999999</v>
      </c>
      <c r="D8966" s="5">
        <v>45406</v>
      </c>
      <c r="E8966" t="s">
        <v>49</v>
      </c>
      <c r="F8966" t="s">
        <v>15</v>
      </c>
      <c r="G8966" s="16" t="s">
        <v>9349</v>
      </c>
      <c r="H8966" s="1"/>
      <c r="J8966"/>
      <c r="AC8966" s="5">
        <v>45443</v>
      </c>
      <c r="AD8966" t="s">
        <v>14666</v>
      </c>
      <c r="AE8966" t="s">
        <v>182</v>
      </c>
      <c r="AF8966">
        <f>MONTH(Table1[[#This Row],[Date Sent]])</f>
        <v>5</v>
      </c>
      <c r="AG8966">
        <f>YEAR(Table1[[#This Row],[Date Sent]])</f>
        <v>2024</v>
      </c>
      <c r="AH8966"/>
    </row>
    <row r="8967" spans="1:34" x14ac:dyDescent="0.2">
      <c r="A8967" t="s">
        <v>524</v>
      </c>
      <c r="B8967" t="s">
        <v>9339</v>
      </c>
      <c r="C8967" s="1">
        <v>33.19</v>
      </c>
      <c r="D8967" s="5">
        <v>45406</v>
      </c>
      <c r="E8967" t="s">
        <v>17</v>
      </c>
      <c r="F8967" t="s">
        <v>40</v>
      </c>
      <c r="G8967" s="16" t="s">
        <v>9350</v>
      </c>
      <c r="H8967" s="1"/>
      <c r="J8967"/>
      <c r="AC8967" s="5">
        <v>45443</v>
      </c>
      <c r="AD8967" t="s">
        <v>14666</v>
      </c>
      <c r="AE8967" t="s">
        <v>182</v>
      </c>
      <c r="AF8967">
        <f>MONTH(Table1[[#This Row],[Date Sent]])</f>
        <v>5</v>
      </c>
      <c r="AG8967">
        <f>YEAR(Table1[[#This Row],[Date Sent]])</f>
        <v>2024</v>
      </c>
      <c r="AH8967"/>
    </row>
    <row r="8968" spans="1:34" x14ac:dyDescent="0.2">
      <c r="A8968" t="s">
        <v>524</v>
      </c>
      <c r="B8968" t="s">
        <v>9339</v>
      </c>
      <c r="C8968" s="1">
        <v>21.24</v>
      </c>
      <c r="D8968" s="5">
        <v>45407</v>
      </c>
      <c r="E8968" t="s">
        <v>6</v>
      </c>
      <c r="F8968" t="s">
        <v>18</v>
      </c>
      <c r="G8968" s="16" t="s">
        <v>9351</v>
      </c>
      <c r="H8968" s="1"/>
      <c r="J8968"/>
      <c r="AC8968" s="5">
        <v>45443</v>
      </c>
      <c r="AD8968" t="s">
        <v>14666</v>
      </c>
      <c r="AE8968" t="s">
        <v>182</v>
      </c>
      <c r="AF8968">
        <f>MONTH(Table1[[#This Row],[Date Sent]])</f>
        <v>5</v>
      </c>
      <c r="AG8968">
        <f>YEAR(Table1[[#This Row],[Date Sent]])</f>
        <v>2024</v>
      </c>
      <c r="AH8968"/>
    </row>
    <row r="8969" spans="1:34" x14ac:dyDescent="0.2">
      <c r="A8969" t="s">
        <v>524</v>
      </c>
      <c r="B8969" t="s">
        <v>9339</v>
      </c>
      <c r="C8969" s="1">
        <v>63.21</v>
      </c>
      <c r="D8969" s="5">
        <v>45408</v>
      </c>
      <c r="E8969" t="s">
        <v>17</v>
      </c>
      <c r="F8969" t="s">
        <v>21</v>
      </c>
      <c r="G8969" s="16" t="s">
        <v>9152</v>
      </c>
      <c r="H8969" s="1"/>
      <c r="J8969"/>
      <c r="AC8969" s="5">
        <v>45443</v>
      </c>
      <c r="AD8969" t="s">
        <v>14666</v>
      </c>
      <c r="AE8969" t="s">
        <v>182</v>
      </c>
      <c r="AF8969">
        <f>MONTH(Table1[[#This Row],[Date Sent]])</f>
        <v>5</v>
      </c>
      <c r="AG8969">
        <f>YEAR(Table1[[#This Row],[Date Sent]])</f>
        <v>2024</v>
      </c>
      <c r="AH8969"/>
    </row>
    <row r="8970" spans="1:34" x14ac:dyDescent="0.2">
      <c r="A8970" t="s">
        <v>524</v>
      </c>
      <c r="B8970" t="s">
        <v>9339</v>
      </c>
      <c r="C8970" s="1">
        <v>17.84</v>
      </c>
      <c r="D8970" s="5">
        <v>45411</v>
      </c>
      <c r="E8970" t="s">
        <v>17</v>
      </c>
      <c r="F8970" t="s">
        <v>33</v>
      </c>
      <c r="G8970" s="16" t="s">
        <v>9352</v>
      </c>
      <c r="H8970" s="1"/>
      <c r="J8970"/>
      <c r="AC8970" s="5">
        <v>45443</v>
      </c>
      <c r="AD8970" t="s">
        <v>14666</v>
      </c>
      <c r="AE8970" t="s">
        <v>182</v>
      </c>
      <c r="AF8970">
        <f>MONTH(Table1[[#This Row],[Date Sent]])</f>
        <v>5</v>
      </c>
      <c r="AG8970">
        <f>YEAR(Table1[[#This Row],[Date Sent]])</f>
        <v>2024</v>
      </c>
      <c r="AH8970"/>
    </row>
    <row r="8971" spans="1:34" x14ac:dyDescent="0.2">
      <c r="A8971" t="s">
        <v>524</v>
      </c>
      <c r="B8971" t="s">
        <v>9339</v>
      </c>
      <c r="C8971" s="1">
        <v>164.84</v>
      </c>
      <c r="D8971" s="5">
        <v>45411</v>
      </c>
      <c r="E8971" t="s">
        <v>17</v>
      </c>
      <c r="F8971" t="s">
        <v>39</v>
      </c>
      <c r="G8971" s="16" t="s">
        <v>9353</v>
      </c>
      <c r="H8971" s="1"/>
      <c r="J8971"/>
      <c r="AC8971" s="5">
        <v>45443</v>
      </c>
      <c r="AD8971" t="s">
        <v>14666</v>
      </c>
      <c r="AE8971" t="s">
        <v>182</v>
      </c>
      <c r="AF8971">
        <f>MONTH(Table1[[#This Row],[Date Sent]])</f>
        <v>5</v>
      </c>
      <c r="AG8971">
        <f>YEAR(Table1[[#This Row],[Date Sent]])</f>
        <v>2024</v>
      </c>
      <c r="AH8971"/>
    </row>
    <row r="8972" spans="1:34" x14ac:dyDescent="0.2">
      <c r="A8972" t="s">
        <v>524</v>
      </c>
      <c r="B8972" t="s">
        <v>9339</v>
      </c>
      <c r="C8972" s="1">
        <v>333.83</v>
      </c>
      <c r="D8972" s="5">
        <v>45411</v>
      </c>
      <c r="E8972" t="s">
        <v>17</v>
      </c>
      <c r="F8972" t="s">
        <v>21</v>
      </c>
      <c r="G8972" s="16" t="s">
        <v>9354</v>
      </c>
      <c r="H8972" s="1"/>
      <c r="J8972"/>
      <c r="AC8972" s="5">
        <v>45443</v>
      </c>
      <c r="AD8972" t="s">
        <v>14666</v>
      </c>
      <c r="AE8972" t="s">
        <v>182</v>
      </c>
      <c r="AF8972">
        <f>MONTH(Table1[[#This Row],[Date Sent]])</f>
        <v>5</v>
      </c>
      <c r="AG8972">
        <f>YEAR(Table1[[#This Row],[Date Sent]])</f>
        <v>2024</v>
      </c>
      <c r="AH8972"/>
    </row>
    <row r="8973" spans="1:34" x14ac:dyDescent="0.2">
      <c r="A8973" t="s">
        <v>524</v>
      </c>
      <c r="B8973" t="s">
        <v>9339</v>
      </c>
      <c r="C8973" s="1">
        <v>33.68</v>
      </c>
      <c r="D8973" s="5">
        <v>45411</v>
      </c>
      <c r="E8973" t="s">
        <v>17</v>
      </c>
      <c r="F8973" t="s">
        <v>15</v>
      </c>
      <c r="G8973" s="16" t="s">
        <v>9355</v>
      </c>
      <c r="H8973" s="1"/>
      <c r="J8973"/>
      <c r="AC8973" s="5">
        <v>45443</v>
      </c>
      <c r="AD8973" t="s">
        <v>14666</v>
      </c>
      <c r="AE8973" t="s">
        <v>182</v>
      </c>
      <c r="AF8973">
        <f>MONTH(Table1[[#This Row],[Date Sent]])</f>
        <v>5</v>
      </c>
      <c r="AG8973">
        <f>YEAR(Table1[[#This Row],[Date Sent]])</f>
        <v>2024</v>
      </c>
      <c r="AH8973"/>
    </row>
    <row r="8974" spans="1:34" x14ac:dyDescent="0.2">
      <c r="A8974" t="s">
        <v>524</v>
      </c>
      <c r="B8974" t="s">
        <v>9339</v>
      </c>
      <c r="C8974" s="1">
        <v>25.04</v>
      </c>
      <c r="D8974" s="5">
        <v>45411</v>
      </c>
      <c r="E8974" t="s">
        <v>17</v>
      </c>
      <c r="F8974" t="s">
        <v>15</v>
      </c>
      <c r="G8974" s="16" t="s">
        <v>9356</v>
      </c>
      <c r="H8974" s="1"/>
      <c r="J8974"/>
      <c r="AC8974" s="5">
        <v>45443</v>
      </c>
      <c r="AD8974" t="s">
        <v>14666</v>
      </c>
      <c r="AE8974" t="s">
        <v>182</v>
      </c>
      <c r="AF8974">
        <f>MONTH(Table1[[#This Row],[Date Sent]])</f>
        <v>5</v>
      </c>
      <c r="AG8974">
        <f>YEAR(Table1[[#This Row],[Date Sent]])</f>
        <v>2024</v>
      </c>
      <c r="AH8974"/>
    </row>
    <row r="8975" spans="1:34" x14ac:dyDescent="0.2">
      <c r="A8975" t="s">
        <v>524</v>
      </c>
      <c r="B8975" t="s">
        <v>9339</v>
      </c>
      <c r="C8975" s="1">
        <v>81.91</v>
      </c>
      <c r="D8975" s="5">
        <v>45412</v>
      </c>
      <c r="E8975" t="s">
        <v>17</v>
      </c>
      <c r="F8975" t="s">
        <v>33</v>
      </c>
      <c r="G8975" s="16" t="s">
        <v>1074</v>
      </c>
      <c r="H8975" s="1"/>
      <c r="J8975"/>
      <c r="AC8975" s="5">
        <v>45443</v>
      </c>
      <c r="AD8975" t="s">
        <v>14666</v>
      </c>
      <c r="AE8975" t="s">
        <v>182</v>
      </c>
      <c r="AF8975">
        <f>MONTH(Table1[[#This Row],[Date Sent]])</f>
        <v>5</v>
      </c>
      <c r="AG8975">
        <f>YEAR(Table1[[#This Row],[Date Sent]])</f>
        <v>2024</v>
      </c>
      <c r="AH8975"/>
    </row>
    <row r="8976" spans="1:34" x14ac:dyDescent="0.2">
      <c r="A8976" t="s">
        <v>524</v>
      </c>
      <c r="B8976" t="s">
        <v>9339</v>
      </c>
      <c r="C8976" s="1">
        <v>119.32</v>
      </c>
      <c r="D8976" s="5">
        <v>45412</v>
      </c>
      <c r="E8976" t="s">
        <v>17</v>
      </c>
      <c r="F8976" t="s">
        <v>918</v>
      </c>
      <c r="G8976" s="16" t="s">
        <v>9357</v>
      </c>
      <c r="H8976" s="1">
        <v>67.180000000000007</v>
      </c>
      <c r="I8976" t="s">
        <v>39</v>
      </c>
      <c r="J8976" t="s">
        <v>9358</v>
      </c>
      <c r="K8976" s="1">
        <v>52.139999999999986</v>
      </c>
      <c r="L8976" t="s">
        <v>16</v>
      </c>
      <c r="M8976" t="s">
        <v>9359</v>
      </c>
      <c r="AC8976" s="5">
        <v>45443</v>
      </c>
      <c r="AD8976" t="s">
        <v>14666</v>
      </c>
      <c r="AE8976" t="s">
        <v>182</v>
      </c>
      <c r="AF8976">
        <f>MONTH(Table1[[#This Row],[Date Sent]])</f>
        <v>5</v>
      </c>
      <c r="AG8976">
        <f>YEAR(Table1[[#This Row],[Date Sent]])</f>
        <v>2024</v>
      </c>
      <c r="AH8976"/>
    </row>
    <row r="8977" spans="1:34" x14ac:dyDescent="0.2">
      <c r="A8977" t="s">
        <v>524</v>
      </c>
      <c r="B8977" t="s">
        <v>9339</v>
      </c>
      <c r="C8977" s="1">
        <v>17.91</v>
      </c>
      <c r="D8977" s="5">
        <v>45412</v>
      </c>
      <c r="E8977" t="s">
        <v>24</v>
      </c>
      <c r="F8977" t="s">
        <v>15</v>
      </c>
      <c r="G8977" s="16" t="s">
        <v>9360</v>
      </c>
      <c r="H8977" s="1"/>
      <c r="J8977"/>
      <c r="AC8977" s="5">
        <v>45443</v>
      </c>
      <c r="AD8977" t="s">
        <v>14666</v>
      </c>
      <c r="AE8977" t="s">
        <v>182</v>
      </c>
      <c r="AF8977">
        <f>MONTH(Table1[[#This Row],[Date Sent]])</f>
        <v>5</v>
      </c>
      <c r="AG8977">
        <f>YEAR(Table1[[#This Row],[Date Sent]])</f>
        <v>2024</v>
      </c>
      <c r="AH8977"/>
    </row>
    <row r="8978" spans="1:34" x14ac:dyDescent="0.2">
      <c r="A8978" t="s">
        <v>524</v>
      </c>
      <c r="B8978" t="s">
        <v>9339</v>
      </c>
      <c r="C8978" s="1">
        <v>8.43</v>
      </c>
      <c r="D8978" s="5">
        <v>45412</v>
      </c>
      <c r="E8978" t="s">
        <v>17</v>
      </c>
      <c r="F8978" t="s">
        <v>15</v>
      </c>
      <c r="G8978" s="16" t="s">
        <v>9361</v>
      </c>
      <c r="H8978" s="1"/>
      <c r="J8978"/>
      <c r="AC8978" s="5">
        <v>45443</v>
      </c>
      <c r="AD8978" t="s">
        <v>14666</v>
      </c>
      <c r="AE8978" t="s">
        <v>182</v>
      </c>
      <c r="AF8978">
        <f>MONTH(Table1[[#This Row],[Date Sent]])</f>
        <v>5</v>
      </c>
      <c r="AG8978">
        <f>YEAR(Table1[[#This Row],[Date Sent]])</f>
        <v>2024</v>
      </c>
      <c r="AH8978"/>
    </row>
    <row r="8979" spans="1:34" x14ac:dyDescent="0.2">
      <c r="A8979" t="s">
        <v>524</v>
      </c>
      <c r="B8979" t="s">
        <v>9339</v>
      </c>
      <c r="C8979" s="1">
        <v>6.92</v>
      </c>
      <c r="D8979" s="5">
        <v>45412</v>
      </c>
      <c r="E8979" t="s">
        <v>17</v>
      </c>
      <c r="F8979" t="s">
        <v>15</v>
      </c>
      <c r="G8979" s="16" t="s">
        <v>1897</v>
      </c>
      <c r="H8979" s="1"/>
      <c r="J8979"/>
      <c r="AC8979" s="5">
        <v>45443</v>
      </c>
      <c r="AD8979" t="s">
        <v>14666</v>
      </c>
      <c r="AE8979" t="s">
        <v>182</v>
      </c>
      <c r="AF8979">
        <f>MONTH(Table1[[#This Row],[Date Sent]])</f>
        <v>5</v>
      </c>
      <c r="AG8979">
        <f>YEAR(Table1[[#This Row],[Date Sent]])</f>
        <v>2024</v>
      </c>
      <c r="AH8979"/>
    </row>
    <row r="8980" spans="1:34" x14ac:dyDescent="0.2">
      <c r="A8980" t="s">
        <v>524</v>
      </c>
      <c r="B8980" t="s">
        <v>9339</v>
      </c>
      <c r="C8980" s="1">
        <v>10.53</v>
      </c>
      <c r="D8980" s="5">
        <v>45412</v>
      </c>
      <c r="E8980" t="s">
        <v>17</v>
      </c>
      <c r="F8980" t="s">
        <v>15</v>
      </c>
      <c r="G8980" s="16" t="s">
        <v>1158</v>
      </c>
      <c r="H8980" s="1"/>
      <c r="J8980"/>
      <c r="AC8980" s="5">
        <v>45443</v>
      </c>
      <c r="AD8980" t="s">
        <v>14666</v>
      </c>
      <c r="AE8980" t="s">
        <v>182</v>
      </c>
      <c r="AF8980">
        <f>MONTH(Table1[[#This Row],[Date Sent]])</f>
        <v>5</v>
      </c>
      <c r="AG8980">
        <f>YEAR(Table1[[#This Row],[Date Sent]])</f>
        <v>2024</v>
      </c>
      <c r="AH8980"/>
    </row>
    <row r="8981" spans="1:34" x14ac:dyDescent="0.2">
      <c r="A8981" t="s">
        <v>524</v>
      </c>
      <c r="B8981" t="s">
        <v>9339</v>
      </c>
      <c r="C8981" s="1">
        <v>29.52</v>
      </c>
      <c r="D8981" s="5">
        <v>45413</v>
      </c>
      <c r="E8981" t="s">
        <v>17</v>
      </c>
      <c r="F8981" t="s">
        <v>15</v>
      </c>
      <c r="G8981" s="16" t="s">
        <v>9362</v>
      </c>
      <c r="H8981" s="1"/>
      <c r="J8981"/>
      <c r="AC8981" s="5">
        <v>45443</v>
      </c>
      <c r="AD8981" t="s">
        <v>14666</v>
      </c>
      <c r="AE8981" t="s">
        <v>182</v>
      </c>
      <c r="AF8981">
        <f>MONTH(Table1[[#This Row],[Date Sent]])</f>
        <v>5</v>
      </c>
      <c r="AG8981">
        <f>YEAR(Table1[[#This Row],[Date Sent]])</f>
        <v>2024</v>
      </c>
      <c r="AH8981"/>
    </row>
    <row r="8982" spans="1:34" x14ac:dyDescent="0.2">
      <c r="A8982" t="s">
        <v>524</v>
      </c>
      <c r="B8982" t="s">
        <v>9339</v>
      </c>
      <c r="C8982" s="1">
        <v>136.52000000000001</v>
      </c>
      <c r="D8982" s="5">
        <v>45413</v>
      </c>
      <c r="E8982" t="s">
        <v>17</v>
      </c>
      <c r="F8982" t="s">
        <v>33</v>
      </c>
      <c r="G8982" s="16" t="s">
        <v>979</v>
      </c>
      <c r="H8982" s="1"/>
      <c r="J8982"/>
      <c r="AC8982" s="5">
        <v>45443</v>
      </c>
      <c r="AD8982" t="s">
        <v>14666</v>
      </c>
      <c r="AE8982" t="s">
        <v>182</v>
      </c>
      <c r="AF8982">
        <f>MONTH(Table1[[#This Row],[Date Sent]])</f>
        <v>5</v>
      </c>
      <c r="AG8982">
        <f>YEAR(Table1[[#This Row],[Date Sent]])</f>
        <v>2024</v>
      </c>
      <c r="AH8982"/>
    </row>
    <row r="8983" spans="1:34" x14ac:dyDescent="0.2">
      <c r="A8983" t="s">
        <v>524</v>
      </c>
      <c r="B8983" t="s">
        <v>9339</v>
      </c>
      <c r="C8983" s="1">
        <v>40.47</v>
      </c>
      <c r="D8983" s="5">
        <v>45414</v>
      </c>
      <c r="E8983" t="s">
        <v>33</v>
      </c>
      <c r="F8983" t="s">
        <v>20</v>
      </c>
      <c r="G8983" s="16" t="s">
        <v>9363</v>
      </c>
      <c r="H8983" s="1"/>
      <c r="J8983"/>
      <c r="AC8983" s="5">
        <v>45443</v>
      </c>
      <c r="AD8983" t="s">
        <v>14666</v>
      </c>
      <c r="AE8983" t="s">
        <v>182</v>
      </c>
      <c r="AF8983">
        <f>MONTH(Table1[[#This Row],[Date Sent]])</f>
        <v>5</v>
      </c>
      <c r="AG8983">
        <f>YEAR(Table1[[#This Row],[Date Sent]])</f>
        <v>2024</v>
      </c>
      <c r="AH8983"/>
    </row>
    <row r="8984" spans="1:34" x14ac:dyDescent="0.2">
      <c r="A8984" t="s">
        <v>524</v>
      </c>
      <c r="B8984" t="s">
        <v>9339</v>
      </c>
      <c r="C8984" s="1">
        <v>65.19</v>
      </c>
      <c r="D8984" s="5">
        <v>45414</v>
      </c>
      <c r="E8984" t="s">
        <v>25</v>
      </c>
      <c r="F8984" t="s">
        <v>39</v>
      </c>
      <c r="G8984" s="16" t="s">
        <v>9364</v>
      </c>
      <c r="H8984" s="1"/>
      <c r="J8984"/>
      <c r="AC8984" s="5">
        <v>45443</v>
      </c>
      <c r="AD8984" t="s">
        <v>14666</v>
      </c>
      <c r="AE8984" t="s">
        <v>182</v>
      </c>
      <c r="AF8984">
        <f>MONTH(Table1[[#This Row],[Date Sent]])</f>
        <v>5</v>
      </c>
      <c r="AG8984">
        <f>YEAR(Table1[[#This Row],[Date Sent]])</f>
        <v>2024</v>
      </c>
      <c r="AH8984"/>
    </row>
    <row r="8985" spans="1:34" x14ac:dyDescent="0.2">
      <c r="A8985" t="s">
        <v>524</v>
      </c>
      <c r="B8985" t="s">
        <v>9339</v>
      </c>
      <c r="C8985" s="1">
        <v>15.81</v>
      </c>
      <c r="D8985" s="5">
        <v>45416</v>
      </c>
      <c r="E8985" t="s">
        <v>24</v>
      </c>
      <c r="F8985" t="s">
        <v>18</v>
      </c>
      <c r="G8985" s="16" t="s">
        <v>9365</v>
      </c>
      <c r="H8985" s="1"/>
      <c r="J8985"/>
      <c r="AC8985" s="5">
        <v>45443</v>
      </c>
      <c r="AD8985" t="s">
        <v>14666</v>
      </c>
      <c r="AE8985" t="s">
        <v>182</v>
      </c>
      <c r="AF8985">
        <f>MONTH(Table1[[#This Row],[Date Sent]])</f>
        <v>5</v>
      </c>
      <c r="AG8985">
        <f>YEAR(Table1[[#This Row],[Date Sent]])</f>
        <v>2024</v>
      </c>
      <c r="AH8985"/>
    </row>
    <row r="8986" spans="1:34" x14ac:dyDescent="0.2">
      <c r="A8986" t="s">
        <v>524</v>
      </c>
      <c r="B8986" t="s">
        <v>9339</v>
      </c>
      <c r="C8986" s="1">
        <v>64.73</v>
      </c>
      <c r="D8986" s="5">
        <v>45419</v>
      </c>
      <c r="E8986" t="s">
        <v>27</v>
      </c>
      <c r="F8986" t="s">
        <v>53</v>
      </c>
      <c r="G8986" s="16" t="s">
        <v>9366</v>
      </c>
      <c r="H8986" s="1"/>
      <c r="J8986"/>
      <c r="AC8986" s="5">
        <v>45443</v>
      </c>
      <c r="AD8986" t="s">
        <v>14666</v>
      </c>
      <c r="AE8986" t="s">
        <v>182</v>
      </c>
      <c r="AF8986">
        <f>MONTH(Table1[[#This Row],[Date Sent]])</f>
        <v>5</v>
      </c>
      <c r="AG8986">
        <f>YEAR(Table1[[#This Row],[Date Sent]])</f>
        <v>2024</v>
      </c>
      <c r="AH8986"/>
    </row>
    <row r="8987" spans="1:34" x14ac:dyDescent="0.2">
      <c r="A8987" t="s">
        <v>524</v>
      </c>
      <c r="B8987" t="s">
        <v>9339</v>
      </c>
      <c r="C8987" s="1">
        <v>112.32</v>
      </c>
      <c r="D8987" s="5">
        <v>45421</v>
      </c>
      <c r="E8987" t="s">
        <v>15</v>
      </c>
      <c r="F8987" t="s">
        <v>918</v>
      </c>
      <c r="G8987" s="16" t="s">
        <v>9367</v>
      </c>
      <c r="H8987" s="1">
        <v>102</v>
      </c>
      <c r="I8987" t="s">
        <v>15</v>
      </c>
      <c r="J8987" t="s">
        <v>976</v>
      </c>
      <c r="K8987" s="1">
        <v>10.319999999999993</v>
      </c>
      <c r="L8987" t="s">
        <v>18</v>
      </c>
      <c r="M8987" t="s">
        <v>9368</v>
      </c>
      <c r="AC8987" s="5">
        <v>45443</v>
      </c>
      <c r="AD8987" t="s">
        <v>14666</v>
      </c>
      <c r="AE8987" t="s">
        <v>182</v>
      </c>
      <c r="AF8987">
        <f>MONTH(Table1[[#This Row],[Date Sent]])</f>
        <v>5</v>
      </c>
      <c r="AG8987">
        <f>YEAR(Table1[[#This Row],[Date Sent]])</f>
        <v>2024</v>
      </c>
      <c r="AH8987"/>
    </row>
    <row r="8988" spans="1:34" x14ac:dyDescent="0.2">
      <c r="A8988" t="s">
        <v>524</v>
      </c>
      <c r="B8988" t="s">
        <v>9339</v>
      </c>
      <c r="C8988" s="1">
        <v>34.79</v>
      </c>
      <c r="D8988" s="5">
        <v>45422</v>
      </c>
      <c r="E8988" t="s">
        <v>27</v>
      </c>
      <c r="F8988" t="s">
        <v>53</v>
      </c>
      <c r="G8988" s="16" t="s">
        <v>9366</v>
      </c>
      <c r="H8988" s="1"/>
      <c r="J8988"/>
      <c r="AC8988" s="5">
        <v>45443</v>
      </c>
      <c r="AD8988" t="s">
        <v>14666</v>
      </c>
      <c r="AE8988" t="s">
        <v>182</v>
      </c>
      <c r="AF8988">
        <f>MONTH(Table1[[#This Row],[Date Sent]])</f>
        <v>5</v>
      </c>
      <c r="AG8988">
        <f>YEAR(Table1[[#This Row],[Date Sent]])</f>
        <v>2024</v>
      </c>
      <c r="AH8988"/>
    </row>
    <row r="8989" spans="1:34" x14ac:dyDescent="0.2">
      <c r="A8989" t="s">
        <v>524</v>
      </c>
      <c r="B8989" t="s">
        <v>9339</v>
      </c>
      <c r="C8989" s="1">
        <v>15.81</v>
      </c>
      <c r="D8989" s="5">
        <v>45423</v>
      </c>
      <c r="E8989" t="s">
        <v>24</v>
      </c>
      <c r="F8989" t="s">
        <v>18</v>
      </c>
      <c r="G8989" s="16" t="s">
        <v>7417</v>
      </c>
      <c r="H8989" s="1"/>
      <c r="J8989"/>
      <c r="AC8989" s="5">
        <v>45443</v>
      </c>
      <c r="AD8989" t="s">
        <v>14666</v>
      </c>
      <c r="AE8989" t="s">
        <v>182</v>
      </c>
      <c r="AF8989">
        <f>MONTH(Table1[[#This Row],[Date Sent]])</f>
        <v>5</v>
      </c>
      <c r="AG8989">
        <f>YEAR(Table1[[#This Row],[Date Sent]])</f>
        <v>2024</v>
      </c>
      <c r="AH8989"/>
    </row>
    <row r="8990" spans="1:34" x14ac:dyDescent="0.2">
      <c r="A8990" t="s">
        <v>524</v>
      </c>
      <c r="B8990" t="s">
        <v>9339</v>
      </c>
      <c r="C8990" s="1">
        <v>808.16</v>
      </c>
      <c r="D8990" s="5">
        <v>45426</v>
      </c>
      <c r="E8990" t="s">
        <v>27</v>
      </c>
      <c r="F8990" t="s">
        <v>12</v>
      </c>
      <c r="G8990" s="16" t="s">
        <v>9369</v>
      </c>
      <c r="H8990" s="1"/>
      <c r="J8990"/>
      <c r="AC8990" s="5">
        <v>45443</v>
      </c>
      <c r="AD8990" t="s">
        <v>14666</v>
      </c>
      <c r="AE8990" t="s">
        <v>182</v>
      </c>
      <c r="AF8990">
        <f>MONTH(Table1[[#This Row],[Date Sent]])</f>
        <v>5</v>
      </c>
      <c r="AG8990">
        <f>YEAR(Table1[[#This Row],[Date Sent]])</f>
        <v>2024</v>
      </c>
      <c r="AH8990"/>
    </row>
    <row r="8991" spans="1:34" x14ac:dyDescent="0.2">
      <c r="A8991" t="s">
        <v>524</v>
      </c>
      <c r="B8991" t="s">
        <v>9339</v>
      </c>
      <c r="C8991" s="1">
        <v>10.55</v>
      </c>
      <c r="D8991" s="5">
        <v>45427</v>
      </c>
      <c r="E8991" t="s">
        <v>17</v>
      </c>
      <c r="F8991" t="s">
        <v>33</v>
      </c>
      <c r="G8991" s="16" t="s">
        <v>1602</v>
      </c>
      <c r="H8991" s="1"/>
      <c r="J8991"/>
      <c r="AC8991" s="5">
        <v>45443</v>
      </c>
      <c r="AD8991" t="s">
        <v>14666</v>
      </c>
      <c r="AE8991" t="s">
        <v>182</v>
      </c>
      <c r="AF8991">
        <f>MONTH(Table1[[#This Row],[Date Sent]])</f>
        <v>5</v>
      </c>
      <c r="AG8991">
        <f>YEAR(Table1[[#This Row],[Date Sent]])</f>
        <v>2024</v>
      </c>
      <c r="AH8991"/>
    </row>
    <row r="8992" spans="1:34" x14ac:dyDescent="0.2">
      <c r="A8992" t="s">
        <v>524</v>
      </c>
      <c r="B8992" t="s">
        <v>9339</v>
      </c>
      <c r="C8992" s="1">
        <v>28.46</v>
      </c>
      <c r="D8992" s="5">
        <v>45427</v>
      </c>
      <c r="E8992" t="s">
        <v>17</v>
      </c>
      <c r="F8992" t="s">
        <v>33</v>
      </c>
      <c r="G8992" s="16" t="s">
        <v>9370</v>
      </c>
      <c r="H8992" s="1"/>
      <c r="J8992"/>
      <c r="AC8992" s="5">
        <v>45443</v>
      </c>
      <c r="AD8992" t="s">
        <v>14666</v>
      </c>
      <c r="AE8992" t="s">
        <v>182</v>
      </c>
      <c r="AF8992">
        <f>MONTH(Table1[[#This Row],[Date Sent]])</f>
        <v>5</v>
      </c>
      <c r="AG8992">
        <f>YEAR(Table1[[#This Row],[Date Sent]])</f>
        <v>2024</v>
      </c>
      <c r="AH8992"/>
    </row>
    <row r="8993" spans="1:34" x14ac:dyDescent="0.2">
      <c r="A8993" t="s">
        <v>421</v>
      </c>
      <c r="B8993" t="s">
        <v>9371</v>
      </c>
      <c r="C8993" s="1">
        <v>161.58000000000001</v>
      </c>
      <c r="D8993" s="5">
        <v>45399</v>
      </c>
      <c r="E8993" t="s">
        <v>25</v>
      </c>
      <c r="F8993" t="s">
        <v>17</v>
      </c>
      <c r="G8993" s="16" t="s">
        <v>9372</v>
      </c>
      <c r="H8993" s="1"/>
      <c r="J8993"/>
      <c r="AC8993" s="5">
        <v>45443</v>
      </c>
      <c r="AD8993" t="s">
        <v>14627</v>
      </c>
      <c r="AE8993" t="s">
        <v>266</v>
      </c>
      <c r="AF8993">
        <f>MONTH(Table1[[#This Row],[Date Sent]])</f>
        <v>5</v>
      </c>
      <c r="AG8993">
        <f>YEAR(Table1[[#This Row],[Date Sent]])</f>
        <v>2024</v>
      </c>
      <c r="AH8993"/>
    </row>
    <row r="8994" spans="1:34" x14ac:dyDescent="0.2">
      <c r="A8994" t="s">
        <v>421</v>
      </c>
      <c r="B8994" t="s">
        <v>9371</v>
      </c>
      <c r="C8994" s="1">
        <v>65.59</v>
      </c>
      <c r="D8994" s="5">
        <v>45401</v>
      </c>
      <c r="E8994" t="s">
        <v>25</v>
      </c>
      <c r="F8994" t="s">
        <v>16</v>
      </c>
      <c r="G8994" s="16" t="s">
        <v>3117</v>
      </c>
      <c r="H8994" s="1"/>
      <c r="J8994"/>
      <c r="AC8994" s="5">
        <v>45443</v>
      </c>
      <c r="AD8994" t="s">
        <v>14627</v>
      </c>
      <c r="AE8994" t="s">
        <v>266</v>
      </c>
      <c r="AF8994">
        <f>MONTH(Table1[[#This Row],[Date Sent]])</f>
        <v>5</v>
      </c>
      <c r="AG8994">
        <f>YEAR(Table1[[#This Row],[Date Sent]])</f>
        <v>2024</v>
      </c>
      <c r="AH8994"/>
    </row>
    <row r="8995" spans="1:34" x14ac:dyDescent="0.2">
      <c r="A8995" t="s">
        <v>421</v>
      </c>
      <c r="B8995" t="s">
        <v>9371</v>
      </c>
      <c r="C8995" s="1">
        <v>226.22</v>
      </c>
      <c r="D8995" s="5">
        <v>45401</v>
      </c>
      <c r="E8995" t="s">
        <v>25</v>
      </c>
      <c r="F8995" t="s">
        <v>17</v>
      </c>
      <c r="G8995" s="16" t="s">
        <v>9372</v>
      </c>
      <c r="H8995" s="1"/>
      <c r="J8995"/>
      <c r="AC8995" s="5">
        <v>45443</v>
      </c>
      <c r="AD8995" t="s">
        <v>14627</v>
      </c>
      <c r="AE8995" t="s">
        <v>266</v>
      </c>
      <c r="AF8995">
        <f>MONTH(Table1[[#This Row],[Date Sent]])</f>
        <v>5</v>
      </c>
      <c r="AG8995">
        <f>YEAR(Table1[[#This Row],[Date Sent]])</f>
        <v>2024</v>
      </c>
      <c r="AH8995"/>
    </row>
    <row r="8996" spans="1:34" x14ac:dyDescent="0.2">
      <c r="A8996" t="s">
        <v>421</v>
      </c>
      <c r="B8996" t="s">
        <v>9371</v>
      </c>
      <c r="C8996" s="1">
        <v>107.43</v>
      </c>
      <c r="D8996" s="5">
        <v>45404</v>
      </c>
      <c r="E8996" t="s">
        <v>25</v>
      </c>
      <c r="F8996" t="s">
        <v>17</v>
      </c>
      <c r="G8996" s="16" t="s">
        <v>9372</v>
      </c>
      <c r="H8996" s="1"/>
      <c r="J8996"/>
      <c r="AC8996" s="5">
        <v>45443</v>
      </c>
      <c r="AD8996" t="s">
        <v>14627</v>
      </c>
      <c r="AE8996" t="s">
        <v>266</v>
      </c>
      <c r="AF8996">
        <f>MONTH(Table1[[#This Row],[Date Sent]])</f>
        <v>5</v>
      </c>
      <c r="AG8996">
        <f>YEAR(Table1[[#This Row],[Date Sent]])</f>
        <v>2024</v>
      </c>
      <c r="AH8996"/>
    </row>
    <row r="8997" spans="1:34" x14ac:dyDescent="0.2">
      <c r="A8997" t="s">
        <v>5009</v>
      </c>
      <c r="B8997" t="s">
        <v>9373</v>
      </c>
      <c r="C8997" s="1">
        <v>140.85</v>
      </c>
      <c r="D8997" s="5">
        <v>45421</v>
      </c>
      <c r="E8997" t="s">
        <v>21</v>
      </c>
      <c r="F8997" t="s">
        <v>918</v>
      </c>
      <c r="G8997" s="16" t="s">
        <v>9374</v>
      </c>
      <c r="H8997" s="1">
        <v>29.96</v>
      </c>
      <c r="I8997" t="s">
        <v>16</v>
      </c>
      <c r="J8997" t="s">
        <v>1057</v>
      </c>
      <c r="K8997" s="1">
        <v>65.989999999999995</v>
      </c>
      <c r="L8997" t="s">
        <v>21</v>
      </c>
      <c r="M8997" t="s">
        <v>8949</v>
      </c>
      <c r="N8997" s="1">
        <v>29.98</v>
      </c>
      <c r="O8997" t="s">
        <v>33</v>
      </c>
      <c r="P8997" t="s">
        <v>2604</v>
      </c>
      <c r="Q8997" s="1">
        <v>14.919999999999991</v>
      </c>
      <c r="R8997" t="s">
        <v>39</v>
      </c>
      <c r="S8997" t="s">
        <v>9375</v>
      </c>
      <c r="AC8997" s="5">
        <v>45443</v>
      </c>
      <c r="AD8997" t="s">
        <v>13655</v>
      </c>
      <c r="AE8997" t="s">
        <v>243</v>
      </c>
      <c r="AF8997">
        <f>MONTH(Table1[[#This Row],[Date Sent]])</f>
        <v>5</v>
      </c>
      <c r="AG8997">
        <f>YEAR(Table1[[#This Row],[Date Sent]])</f>
        <v>2024</v>
      </c>
      <c r="AH8997"/>
    </row>
    <row r="8998" spans="1:34" x14ac:dyDescent="0.2">
      <c r="A8998" t="s">
        <v>5009</v>
      </c>
      <c r="B8998" t="s">
        <v>9373</v>
      </c>
      <c r="C8998" s="1">
        <v>4.63</v>
      </c>
      <c r="D8998" s="5">
        <v>45422</v>
      </c>
      <c r="E8998" t="s">
        <v>33</v>
      </c>
      <c r="F8998" t="s">
        <v>21</v>
      </c>
      <c r="G8998" s="16" t="s">
        <v>9376</v>
      </c>
      <c r="H8998" s="1"/>
      <c r="J8998"/>
      <c r="AC8998" s="5">
        <v>45443</v>
      </c>
      <c r="AD8998" t="s">
        <v>13655</v>
      </c>
      <c r="AE8998" t="s">
        <v>243</v>
      </c>
      <c r="AF8998">
        <f>MONTH(Table1[[#This Row],[Date Sent]])</f>
        <v>5</v>
      </c>
      <c r="AG8998">
        <f>YEAR(Table1[[#This Row],[Date Sent]])</f>
        <v>2024</v>
      </c>
      <c r="AH8998"/>
    </row>
    <row r="8999" spans="1:34" x14ac:dyDescent="0.2">
      <c r="A8999" t="s">
        <v>5009</v>
      </c>
      <c r="B8999" t="s">
        <v>9373</v>
      </c>
      <c r="C8999" s="1">
        <v>8.4</v>
      </c>
      <c r="D8999" s="5">
        <v>45422</v>
      </c>
      <c r="E8999" t="s">
        <v>24</v>
      </c>
      <c r="F8999" t="s">
        <v>18</v>
      </c>
      <c r="G8999" s="16" t="s">
        <v>9377</v>
      </c>
      <c r="H8999" s="1"/>
      <c r="J8999"/>
      <c r="AC8999" s="5">
        <v>45443</v>
      </c>
      <c r="AD8999" t="s">
        <v>13655</v>
      </c>
      <c r="AE8999" t="s">
        <v>243</v>
      </c>
      <c r="AF8999">
        <f>MONTH(Table1[[#This Row],[Date Sent]])</f>
        <v>5</v>
      </c>
      <c r="AG8999">
        <f>YEAR(Table1[[#This Row],[Date Sent]])</f>
        <v>2024</v>
      </c>
      <c r="AH8999"/>
    </row>
    <row r="9000" spans="1:34" x14ac:dyDescent="0.2">
      <c r="A9000" t="s">
        <v>684</v>
      </c>
      <c r="B9000" t="s">
        <v>9378</v>
      </c>
      <c r="C9000" s="1">
        <v>13.96</v>
      </c>
      <c r="D9000" s="5">
        <v>45380</v>
      </c>
      <c r="E9000" t="s">
        <v>21</v>
      </c>
      <c r="F9000" t="s">
        <v>18</v>
      </c>
      <c r="G9000" s="16" t="s">
        <v>7457</v>
      </c>
      <c r="H9000" s="1"/>
      <c r="J9000"/>
      <c r="AC9000" s="5">
        <v>45443</v>
      </c>
      <c r="AD9000" t="s">
        <v>11649</v>
      </c>
      <c r="AE9000" t="s">
        <v>11649</v>
      </c>
      <c r="AF9000">
        <f>MONTH(Table1[[#This Row],[Date Sent]])</f>
        <v>5</v>
      </c>
      <c r="AG9000">
        <f>YEAR(Table1[[#This Row],[Date Sent]])</f>
        <v>2024</v>
      </c>
      <c r="AH9000"/>
    </row>
    <row r="9001" spans="1:34" x14ac:dyDescent="0.2">
      <c r="A9001" t="s">
        <v>684</v>
      </c>
      <c r="B9001" t="s">
        <v>9378</v>
      </c>
      <c r="C9001" s="1">
        <v>68.760000000000005</v>
      </c>
      <c r="D9001" s="5">
        <v>45384</v>
      </c>
      <c r="E9001" t="s">
        <v>21</v>
      </c>
      <c r="F9001" t="s">
        <v>33</v>
      </c>
      <c r="G9001" s="16" t="s">
        <v>9379</v>
      </c>
      <c r="H9001" s="1"/>
      <c r="J9001"/>
      <c r="AC9001" s="5">
        <v>45443</v>
      </c>
      <c r="AD9001" t="s">
        <v>11649</v>
      </c>
      <c r="AE9001" t="s">
        <v>11649</v>
      </c>
      <c r="AF9001">
        <f>MONTH(Table1[[#This Row],[Date Sent]])</f>
        <v>5</v>
      </c>
      <c r="AG9001">
        <f>YEAR(Table1[[#This Row],[Date Sent]])</f>
        <v>2024</v>
      </c>
      <c r="AH9001"/>
    </row>
    <row r="9002" spans="1:34" x14ac:dyDescent="0.2">
      <c r="A9002" t="s">
        <v>684</v>
      </c>
      <c r="B9002" t="s">
        <v>9378</v>
      </c>
      <c r="C9002" s="1">
        <v>130.6</v>
      </c>
      <c r="D9002" s="5">
        <v>45392</v>
      </c>
      <c r="E9002" t="s">
        <v>21</v>
      </c>
      <c r="F9002" t="s">
        <v>918</v>
      </c>
      <c r="G9002" s="16" t="s">
        <v>9380</v>
      </c>
      <c r="H9002" s="1">
        <v>64.98</v>
      </c>
      <c r="I9002" t="s">
        <v>15</v>
      </c>
      <c r="J9002" t="s">
        <v>9381</v>
      </c>
      <c r="K9002" s="1">
        <v>30.99</v>
      </c>
      <c r="L9002" t="s">
        <v>4</v>
      </c>
      <c r="M9002" t="s">
        <v>9382</v>
      </c>
      <c r="N9002" s="1">
        <v>34.629999999999995</v>
      </c>
      <c r="O9002" t="s">
        <v>17</v>
      </c>
      <c r="P9002" t="s">
        <v>9383</v>
      </c>
      <c r="AC9002" s="5">
        <v>45443</v>
      </c>
      <c r="AD9002" t="s">
        <v>11649</v>
      </c>
      <c r="AE9002" t="s">
        <v>11649</v>
      </c>
      <c r="AF9002">
        <f>MONTH(Table1[[#This Row],[Date Sent]])</f>
        <v>5</v>
      </c>
      <c r="AG9002">
        <f>YEAR(Table1[[#This Row],[Date Sent]])</f>
        <v>2024</v>
      </c>
      <c r="AH9002"/>
    </row>
    <row r="9003" spans="1:34" x14ac:dyDescent="0.2">
      <c r="A9003" t="s">
        <v>684</v>
      </c>
      <c r="B9003" t="s">
        <v>9378</v>
      </c>
      <c r="C9003" s="1">
        <v>25.83</v>
      </c>
      <c r="D9003" s="5">
        <v>45402</v>
      </c>
      <c r="E9003" t="s">
        <v>6</v>
      </c>
      <c r="F9003" t="s">
        <v>18</v>
      </c>
      <c r="G9003" s="16" t="s">
        <v>7457</v>
      </c>
      <c r="H9003" s="1"/>
      <c r="J9003"/>
      <c r="AC9003" s="5">
        <v>45443</v>
      </c>
      <c r="AD9003" t="s">
        <v>11649</v>
      </c>
      <c r="AE9003" t="s">
        <v>11649</v>
      </c>
      <c r="AF9003">
        <f>MONTH(Table1[[#This Row],[Date Sent]])</f>
        <v>5</v>
      </c>
      <c r="AG9003">
        <f>YEAR(Table1[[#This Row],[Date Sent]])</f>
        <v>2024</v>
      </c>
      <c r="AH9003"/>
    </row>
    <row r="9004" spans="1:34" x14ac:dyDescent="0.2">
      <c r="A9004" t="s">
        <v>684</v>
      </c>
      <c r="B9004" t="s">
        <v>9378</v>
      </c>
      <c r="C9004" s="1">
        <v>106.91</v>
      </c>
      <c r="D9004" s="5">
        <v>45406</v>
      </c>
      <c r="E9004" t="s">
        <v>21</v>
      </c>
      <c r="F9004" t="s">
        <v>10</v>
      </c>
      <c r="G9004" s="16" t="s">
        <v>9384</v>
      </c>
      <c r="H9004" s="1"/>
      <c r="J9004"/>
      <c r="AC9004" s="5">
        <v>45443</v>
      </c>
      <c r="AD9004" t="s">
        <v>11649</v>
      </c>
      <c r="AE9004" t="s">
        <v>11649</v>
      </c>
      <c r="AF9004">
        <f>MONTH(Table1[[#This Row],[Date Sent]])</f>
        <v>5</v>
      </c>
      <c r="AG9004">
        <f>YEAR(Table1[[#This Row],[Date Sent]])</f>
        <v>2024</v>
      </c>
      <c r="AH9004"/>
    </row>
    <row r="9005" spans="1:34" x14ac:dyDescent="0.2">
      <c r="A9005" t="s">
        <v>684</v>
      </c>
      <c r="B9005" t="s">
        <v>9378</v>
      </c>
      <c r="C9005" s="1">
        <v>12.71</v>
      </c>
      <c r="D9005" s="5">
        <v>45406</v>
      </c>
      <c r="E9005" t="s">
        <v>21</v>
      </c>
      <c r="F9005" t="s">
        <v>17</v>
      </c>
      <c r="G9005" s="16" t="s">
        <v>9385</v>
      </c>
      <c r="H9005" s="1"/>
      <c r="J9005"/>
      <c r="AC9005" s="5">
        <v>45443</v>
      </c>
      <c r="AD9005" t="s">
        <v>11649</v>
      </c>
      <c r="AE9005" t="s">
        <v>11649</v>
      </c>
      <c r="AF9005">
        <f>MONTH(Table1[[#This Row],[Date Sent]])</f>
        <v>5</v>
      </c>
      <c r="AG9005">
        <f>YEAR(Table1[[#This Row],[Date Sent]])</f>
        <v>2024</v>
      </c>
      <c r="AH9005"/>
    </row>
    <row r="9006" spans="1:34" x14ac:dyDescent="0.2">
      <c r="A9006" t="s">
        <v>684</v>
      </c>
      <c r="B9006" t="s">
        <v>9378</v>
      </c>
      <c r="C9006" s="1">
        <v>19.13</v>
      </c>
      <c r="D9006" s="5">
        <v>45407</v>
      </c>
      <c r="E9006" t="s">
        <v>21</v>
      </c>
      <c r="F9006" t="s">
        <v>15</v>
      </c>
      <c r="G9006" s="16" t="s">
        <v>9386</v>
      </c>
      <c r="H9006" s="1"/>
      <c r="J9006"/>
      <c r="AC9006" s="5">
        <v>45443</v>
      </c>
      <c r="AD9006" t="s">
        <v>11649</v>
      </c>
      <c r="AE9006" t="s">
        <v>11649</v>
      </c>
      <c r="AF9006">
        <f>MONTH(Table1[[#This Row],[Date Sent]])</f>
        <v>5</v>
      </c>
      <c r="AG9006">
        <f>YEAR(Table1[[#This Row],[Date Sent]])</f>
        <v>2024</v>
      </c>
      <c r="AH9006"/>
    </row>
    <row r="9007" spans="1:34" x14ac:dyDescent="0.2">
      <c r="A9007" t="s">
        <v>684</v>
      </c>
      <c r="B9007" t="s">
        <v>9378</v>
      </c>
      <c r="C9007" s="1">
        <v>175.95</v>
      </c>
      <c r="D9007" s="5">
        <v>45407</v>
      </c>
      <c r="E9007" t="s">
        <v>20</v>
      </c>
      <c r="F9007" t="s">
        <v>33</v>
      </c>
      <c r="G9007" s="16" t="s">
        <v>9387</v>
      </c>
      <c r="H9007" s="1"/>
      <c r="J9007"/>
      <c r="AC9007" s="5">
        <v>45443</v>
      </c>
      <c r="AD9007" t="s">
        <v>11649</v>
      </c>
      <c r="AE9007" t="s">
        <v>11649</v>
      </c>
      <c r="AF9007">
        <f>MONTH(Table1[[#This Row],[Date Sent]])</f>
        <v>5</v>
      </c>
      <c r="AG9007">
        <f>YEAR(Table1[[#This Row],[Date Sent]])</f>
        <v>2024</v>
      </c>
      <c r="AH9007"/>
    </row>
    <row r="9008" spans="1:34" x14ac:dyDescent="0.2">
      <c r="A9008" t="s">
        <v>684</v>
      </c>
      <c r="B9008" t="s">
        <v>9378</v>
      </c>
      <c r="C9008" s="1">
        <v>67.84</v>
      </c>
      <c r="D9008" s="5">
        <v>45409</v>
      </c>
      <c r="E9008" t="s">
        <v>21</v>
      </c>
      <c r="F9008" t="s">
        <v>33</v>
      </c>
      <c r="G9008" s="16" t="s">
        <v>9388</v>
      </c>
      <c r="H9008" s="1"/>
      <c r="J9008"/>
      <c r="AC9008" s="5">
        <v>45443</v>
      </c>
      <c r="AD9008" t="s">
        <v>11649</v>
      </c>
      <c r="AE9008" t="s">
        <v>11649</v>
      </c>
      <c r="AF9008">
        <f>MONTH(Table1[[#This Row],[Date Sent]])</f>
        <v>5</v>
      </c>
      <c r="AG9008">
        <f>YEAR(Table1[[#This Row],[Date Sent]])</f>
        <v>2024</v>
      </c>
      <c r="AH9008"/>
    </row>
    <row r="9009" spans="1:34" x14ac:dyDescent="0.2">
      <c r="A9009" t="s">
        <v>684</v>
      </c>
      <c r="B9009" t="s">
        <v>9378</v>
      </c>
      <c r="C9009" s="1">
        <v>28.93</v>
      </c>
      <c r="D9009" s="5">
        <v>45412</v>
      </c>
      <c r="E9009" t="s">
        <v>21</v>
      </c>
      <c r="F9009" t="s">
        <v>33</v>
      </c>
      <c r="G9009" s="16" t="s">
        <v>8854</v>
      </c>
      <c r="H9009" s="1"/>
      <c r="J9009"/>
      <c r="AC9009" s="5">
        <v>45443</v>
      </c>
      <c r="AD9009" t="s">
        <v>11649</v>
      </c>
      <c r="AE9009" t="s">
        <v>11649</v>
      </c>
      <c r="AF9009">
        <f>MONTH(Table1[[#This Row],[Date Sent]])</f>
        <v>5</v>
      </c>
      <c r="AG9009">
        <f>YEAR(Table1[[#This Row],[Date Sent]])</f>
        <v>2024</v>
      </c>
      <c r="AH9009"/>
    </row>
    <row r="9010" spans="1:34" x14ac:dyDescent="0.2">
      <c r="A9010" t="s">
        <v>2561</v>
      </c>
      <c r="B9010" t="s">
        <v>9389</v>
      </c>
      <c r="C9010" s="1">
        <v>38.01</v>
      </c>
      <c r="D9010" s="5">
        <v>45415</v>
      </c>
      <c r="E9010" t="s">
        <v>10</v>
      </c>
      <c r="F9010" t="s">
        <v>9</v>
      </c>
      <c r="G9010" s="16" t="s">
        <v>2996</v>
      </c>
      <c r="H9010" s="1"/>
      <c r="J9010"/>
      <c r="AC9010" s="5">
        <v>45443</v>
      </c>
      <c r="AD9010" t="s">
        <v>14719</v>
      </c>
      <c r="AE9010" t="s">
        <v>198</v>
      </c>
      <c r="AF9010">
        <f>MONTH(Table1[[#This Row],[Date Sent]])</f>
        <v>5</v>
      </c>
      <c r="AG9010">
        <f>YEAR(Table1[[#This Row],[Date Sent]])</f>
        <v>2024</v>
      </c>
      <c r="AH9010"/>
    </row>
    <row r="9011" spans="1:34" x14ac:dyDescent="0.2">
      <c r="A9011" t="s">
        <v>2561</v>
      </c>
      <c r="B9011" t="s">
        <v>9389</v>
      </c>
      <c r="C9011" s="1">
        <v>284.74</v>
      </c>
      <c r="D9011" s="5">
        <v>45420</v>
      </c>
      <c r="E9011" t="s">
        <v>33</v>
      </c>
      <c r="F9011" t="s">
        <v>918</v>
      </c>
      <c r="G9011" s="16" t="s">
        <v>9390</v>
      </c>
      <c r="H9011" s="1">
        <v>20.96</v>
      </c>
      <c r="I9011" t="s">
        <v>10</v>
      </c>
      <c r="J9011" t="s">
        <v>9391</v>
      </c>
      <c r="K9011" s="1">
        <v>37.04</v>
      </c>
      <c r="L9011" t="s">
        <v>33</v>
      </c>
      <c r="M9011" t="s">
        <v>9392</v>
      </c>
      <c r="N9011" s="1">
        <v>52.44</v>
      </c>
      <c r="O9011" t="s">
        <v>16</v>
      </c>
      <c r="P9011" t="s">
        <v>1057</v>
      </c>
      <c r="Q9011" s="1">
        <v>174.30000000000004</v>
      </c>
      <c r="R9011" t="s">
        <v>17</v>
      </c>
      <c r="S9011" t="s">
        <v>3498</v>
      </c>
      <c r="AC9011" s="5">
        <v>45443</v>
      </c>
      <c r="AD9011" t="s">
        <v>14719</v>
      </c>
      <c r="AE9011" t="s">
        <v>198</v>
      </c>
      <c r="AF9011">
        <f>MONTH(Table1[[#This Row],[Date Sent]])</f>
        <v>5</v>
      </c>
      <c r="AG9011">
        <f>YEAR(Table1[[#This Row],[Date Sent]])</f>
        <v>2024</v>
      </c>
      <c r="AH9011"/>
    </row>
    <row r="9012" spans="1:34" x14ac:dyDescent="0.2">
      <c r="A9012" t="s">
        <v>2561</v>
      </c>
      <c r="B9012" t="s">
        <v>9389</v>
      </c>
      <c r="C9012" s="1">
        <v>15.24</v>
      </c>
      <c r="D9012" s="5">
        <v>45421</v>
      </c>
      <c r="E9012" t="s">
        <v>33</v>
      </c>
      <c r="F9012" t="s">
        <v>9</v>
      </c>
      <c r="G9012" s="16" t="s">
        <v>9393</v>
      </c>
      <c r="H9012" s="1"/>
      <c r="J9012"/>
      <c r="AC9012" s="5">
        <v>45443</v>
      </c>
      <c r="AD9012" t="s">
        <v>14719</v>
      </c>
      <c r="AE9012" t="s">
        <v>198</v>
      </c>
      <c r="AF9012">
        <f>MONTH(Table1[[#This Row],[Date Sent]])</f>
        <v>5</v>
      </c>
      <c r="AG9012">
        <f>YEAR(Table1[[#This Row],[Date Sent]])</f>
        <v>2024</v>
      </c>
      <c r="AH9012"/>
    </row>
    <row r="9013" spans="1:34" x14ac:dyDescent="0.2">
      <c r="A9013" t="s">
        <v>2561</v>
      </c>
      <c r="B9013" t="s">
        <v>9389</v>
      </c>
      <c r="C9013" s="1">
        <v>225.01</v>
      </c>
      <c r="D9013" s="5">
        <v>45428</v>
      </c>
      <c r="E9013" t="s">
        <v>15</v>
      </c>
      <c r="F9013" t="s">
        <v>918</v>
      </c>
      <c r="G9013" s="16" t="s">
        <v>9394</v>
      </c>
      <c r="H9013" s="1">
        <v>209.54</v>
      </c>
      <c r="I9013" t="s">
        <v>15</v>
      </c>
      <c r="J9013" t="s">
        <v>9395</v>
      </c>
      <c r="K9013" s="1">
        <v>15.469999999999999</v>
      </c>
      <c r="L9013" t="s">
        <v>10</v>
      </c>
      <c r="M9013" t="s">
        <v>9396</v>
      </c>
      <c r="AC9013" s="5">
        <v>45443</v>
      </c>
      <c r="AD9013" t="s">
        <v>14719</v>
      </c>
      <c r="AE9013" t="s">
        <v>198</v>
      </c>
      <c r="AF9013">
        <f>MONTH(Table1[[#This Row],[Date Sent]])</f>
        <v>5</v>
      </c>
      <c r="AG9013">
        <f>YEAR(Table1[[#This Row],[Date Sent]])</f>
        <v>2024</v>
      </c>
      <c r="AH9013"/>
    </row>
    <row r="9014" spans="1:34" x14ac:dyDescent="0.2">
      <c r="A9014" t="s">
        <v>2255</v>
      </c>
      <c r="B9014" t="s">
        <v>9397</v>
      </c>
      <c r="C9014" s="1">
        <v>39.57</v>
      </c>
      <c r="D9014" s="5">
        <v>45402</v>
      </c>
      <c r="E9014" t="s">
        <v>21</v>
      </c>
      <c r="F9014" t="s">
        <v>33</v>
      </c>
      <c r="G9014" s="16" t="s">
        <v>3123</v>
      </c>
      <c r="H9014" s="1"/>
      <c r="J9014"/>
      <c r="AC9014" s="5">
        <v>45443</v>
      </c>
      <c r="AD9014" t="s">
        <v>14618</v>
      </c>
      <c r="AE9014" t="s">
        <v>182</v>
      </c>
      <c r="AF9014">
        <f>MONTH(Table1[[#This Row],[Date Sent]])</f>
        <v>5</v>
      </c>
      <c r="AG9014">
        <f>YEAR(Table1[[#This Row],[Date Sent]])</f>
        <v>2024</v>
      </c>
      <c r="AH9014"/>
    </row>
    <row r="9015" spans="1:34" x14ac:dyDescent="0.2">
      <c r="A9015" t="s">
        <v>2255</v>
      </c>
      <c r="B9015" t="s">
        <v>9397</v>
      </c>
      <c r="C9015" s="1">
        <v>69.400000000000006</v>
      </c>
      <c r="D9015" s="5">
        <v>45403</v>
      </c>
      <c r="E9015" t="s">
        <v>21</v>
      </c>
      <c r="F9015" t="s">
        <v>918</v>
      </c>
      <c r="G9015" s="16" t="s">
        <v>9398</v>
      </c>
      <c r="H9015" s="1">
        <v>8</v>
      </c>
      <c r="I9015" t="s">
        <v>18</v>
      </c>
      <c r="J9015" t="s">
        <v>7417</v>
      </c>
      <c r="K9015" s="1">
        <v>61.400000000000006</v>
      </c>
      <c r="L9015" t="s">
        <v>33</v>
      </c>
      <c r="M9015" t="s">
        <v>1074</v>
      </c>
      <c r="AC9015" s="5">
        <v>45443</v>
      </c>
      <c r="AD9015" t="s">
        <v>14618</v>
      </c>
      <c r="AE9015" t="s">
        <v>182</v>
      </c>
      <c r="AF9015">
        <f>MONTH(Table1[[#This Row],[Date Sent]])</f>
        <v>5</v>
      </c>
      <c r="AG9015">
        <f>YEAR(Table1[[#This Row],[Date Sent]])</f>
        <v>2024</v>
      </c>
      <c r="AH9015"/>
    </row>
    <row r="9016" spans="1:34" x14ac:dyDescent="0.2">
      <c r="A9016" t="s">
        <v>2255</v>
      </c>
      <c r="B9016" t="s">
        <v>9397</v>
      </c>
      <c r="C9016" s="1">
        <v>17.18</v>
      </c>
      <c r="D9016" s="5">
        <v>45410</v>
      </c>
      <c r="E9016" t="s">
        <v>33</v>
      </c>
      <c r="F9016" t="s">
        <v>9</v>
      </c>
      <c r="G9016" s="16" t="s">
        <v>9399</v>
      </c>
      <c r="H9016" s="1"/>
      <c r="J9016"/>
      <c r="AC9016" s="5">
        <v>45443</v>
      </c>
      <c r="AD9016" t="s">
        <v>14618</v>
      </c>
      <c r="AE9016" t="s">
        <v>182</v>
      </c>
      <c r="AF9016">
        <f>MONTH(Table1[[#This Row],[Date Sent]])</f>
        <v>5</v>
      </c>
      <c r="AG9016">
        <f>YEAR(Table1[[#This Row],[Date Sent]])</f>
        <v>2024</v>
      </c>
      <c r="AH9016"/>
    </row>
    <row r="9017" spans="1:34" x14ac:dyDescent="0.2">
      <c r="A9017" t="s">
        <v>2255</v>
      </c>
      <c r="B9017" t="s">
        <v>9397</v>
      </c>
      <c r="C9017" s="1">
        <v>64.97</v>
      </c>
      <c r="D9017" s="5">
        <v>45410</v>
      </c>
      <c r="E9017" t="s">
        <v>21</v>
      </c>
      <c r="F9017" t="s">
        <v>33</v>
      </c>
      <c r="G9017" s="16" t="s">
        <v>3123</v>
      </c>
      <c r="H9017" s="1"/>
      <c r="J9017"/>
      <c r="AC9017" s="5">
        <v>45443</v>
      </c>
      <c r="AD9017" t="s">
        <v>14618</v>
      </c>
      <c r="AE9017" t="s">
        <v>182</v>
      </c>
      <c r="AF9017">
        <f>MONTH(Table1[[#This Row],[Date Sent]])</f>
        <v>5</v>
      </c>
      <c r="AG9017">
        <f>YEAR(Table1[[#This Row],[Date Sent]])</f>
        <v>2024</v>
      </c>
      <c r="AH9017"/>
    </row>
    <row r="9018" spans="1:34" x14ac:dyDescent="0.2">
      <c r="A9018" t="s">
        <v>2255</v>
      </c>
      <c r="B9018" t="s">
        <v>9397</v>
      </c>
      <c r="C9018" s="1">
        <v>122.1</v>
      </c>
      <c r="D9018" s="5">
        <v>45410</v>
      </c>
      <c r="E9018" t="s">
        <v>25</v>
      </c>
      <c r="F9018" t="s">
        <v>33</v>
      </c>
      <c r="G9018" s="16" t="s">
        <v>9400</v>
      </c>
      <c r="H9018" s="1"/>
      <c r="J9018"/>
      <c r="AC9018" s="5">
        <v>45443</v>
      </c>
      <c r="AD9018" t="s">
        <v>14618</v>
      </c>
      <c r="AE9018" t="s">
        <v>182</v>
      </c>
      <c r="AF9018">
        <f>MONTH(Table1[[#This Row],[Date Sent]])</f>
        <v>5</v>
      </c>
      <c r="AG9018">
        <f>YEAR(Table1[[#This Row],[Date Sent]])</f>
        <v>2024</v>
      </c>
      <c r="AH9018"/>
    </row>
    <row r="9019" spans="1:34" x14ac:dyDescent="0.2">
      <c r="A9019" t="s">
        <v>2255</v>
      </c>
      <c r="B9019" t="s">
        <v>9397</v>
      </c>
      <c r="C9019" s="1">
        <v>9.94</v>
      </c>
      <c r="D9019" s="5">
        <v>45411</v>
      </c>
      <c r="E9019" t="s">
        <v>15</v>
      </c>
      <c r="F9019" t="s">
        <v>18</v>
      </c>
      <c r="G9019" s="16" t="s">
        <v>9401</v>
      </c>
      <c r="H9019" s="1"/>
      <c r="J9019"/>
      <c r="AC9019" s="5">
        <v>45443</v>
      </c>
      <c r="AD9019" t="s">
        <v>14618</v>
      </c>
      <c r="AE9019" t="s">
        <v>182</v>
      </c>
      <c r="AF9019">
        <f>MONTH(Table1[[#This Row],[Date Sent]])</f>
        <v>5</v>
      </c>
      <c r="AG9019">
        <f>YEAR(Table1[[#This Row],[Date Sent]])</f>
        <v>2024</v>
      </c>
      <c r="AH9019"/>
    </row>
    <row r="9020" spans="1:34" x14ac:dyDescent="0.2">
      <c r="A9020" t="s">
        <v>2255</v>
      </c>
      <c r="B9020" t="s">
        <v>9397</v>
      </c>
      <c r="C9020" s="1">
        <v>5.25</v>
      </c>
      <c r="D9020" s="5">
        <v>45413</v>
      </c>
      <c r="E9020" t="s">
        <v>8</v>
      </c>
      <c r="F9020" t="s">
        <v>39</v>
      </c>
      <c r="G9020" s="16" t="s">
        <v>1614</v>
      </c>
      <c r="H9020" s="1"/>
      <c r="J9020"/>
      <c r="AC9020" s="5">
        <v>45443</v>
      </c>
      <c r="AD9020" t="s">
        <v>14618</v>
      </c>
      <c r="AE9020" t="s">
        <v>182</v>
      </c>
      <c r="AF9020">
        <f>MONTH(Table1[[#This Row],[Date Sent]])</f>
        <v>5</v>
      </c>
      <c r="AG9020">
        <f>YEAR(Table1[[#This Row],[Date Sent]])</f>
        <v>2024</v>
      </c>
      <c r="AH9020"/>
    </row>
    <row r="9021" spans="1:34" x14ac:dyDescent="0.2">
      <c r="A9021" t="s">
        <v>2255</v>
      </c>
      <c r="B9021" t="s">
        <v>9397</v>
      </c>
      <c r="C9021" s="1">
        <v>32.36</v>
      </c>
      <c r="D9021" s="5">
        <v>45414</v>
      </c>
      <c r="E9021" t="s">
        <v>21</v>
      </c>
      <c r="F9021" t="s">
        <v>918</v>
      </c>
      <c r="G9021" s="16" t="s">
        <v>9402</v>
      </c>
      <c r="H9021" s="1">
        <v>12.63</v>
      </c>
      <c r="I9021" t="s">
        <v>15</v>
      </c>
      <c r="J9021" t="s">
        <v>6002</v>
      </c>
      <c r="K9021" s="1">
        <v>19.729999999999997</v>
      </c>
      <c r="L9021" t="s">
        <v>33</v>
      </c>
      <c r="M9021" t="s">
        <v>2642</v>
      </c>
      <c r="AC9021" s="5">
        <v>45443</v>
      </c>
      <c r="AD9021" t="s">
        <v>14618</v>
      </c>
      <c r="AE9021" t="s">
        <v>182</v>
      </c>
      <c r="AF9021">
        <f>MONTH(Table1[[#This Row],[Date Sent]])</f>
        <v>5</v>
      </c>
      <c r="AG9021">
        <f>YEAR(Table1[[#This Row],[Date Sent]])</f>
        <v>2024</v>
      </c>
      <c r="AH9021"/>
    </row>
    <row r="9022" spans="1:34" x14ac:dyDescent="0.2">
      <c r="A9022" t="s">
        <v>2255</v>
      </c>
      <c r="B9022" t="s">
        <v>9397</v>
      </c>
      <c r="C9022" s="1">
        <v>-12.6</v>
      </c>
      <c r="D9022" s="5">
        <v>45420</v>
      </c>
      <c r="E9022" t="s">
        <v>30</v>
      </c>
      <c r="F9022" t="s">
        <v>5</v>
      </c>
      <c r="G9022" s="16" t="s">
        <v>9403</v>
      </c>
      <c r="H9022" s="1"/>
      <c r="J9022"/>
      <c r="AC9022" s="5">
        <v>45443</v>
      </c>
      <c r="AD9022" t="s">
        <v>14618</v>
      </c>
      <c r="AE9022" t="s">
        <v>182</v>
      </c>
      <c r="AF9022">
        <f>MONTH(Table1[[#This Row],[Date Sent]])</f>
        <v>5</v>
      </c>
      <c r="AG9022">
        <f>YEAR(Table1[[#This Row],[Date Sent]])</f>
        <v>2024</v>
      </c>
      <c r="AH9022"/>
    </row>
    <row r="9023" spans="1:34" x14ac:dyDescent="0.2">
      <c r="A9023" t="s">
        <v>2255</v>
      </c>
      <c r="B9023" t="s">
        <v>9397</v>
      </c>
      <c r="C9023" s="1">
        <v>-12.6</v>
      </c>
      <c r="D9023" s="5">
        <v>45420</v>
      </c>
      <c r="E9023" t="s">
        <v>30</v>
      </c>
      <c r="F9023" t="s">
        <v>5</v>
      </c>
      <c r="G9023" s="16" t="s">
        <v>9403</v>
      </c>
      <c r="H9023" s="1"/>
      <c r="J9023"/>
      <c r="AC9023" s="5">
        <v>45443</v>
      </c>
      <c r="AD9023" t="s">
        <v>14618</v>
      </c>
      <c r="AE9023" t="s">
        <v>182</v>
      </c>
      <c r="AF9023">
        <f>MONTH(Table1[[#This Row],[Date Sent]])</f>
        <v>5</v>
      </c>
      <c r="AG9023">
        <f>YEAR(Table1[[#This Row],[Date Sent]])</f>
        <v>2024</v>
      </c>
      <c r="AH9023"/>
    </row>
    <row r="9024" spans="1:34" x14ac:dyDescent="0.2">
      <c r="A9024" t="s">
        <v>2255</v>
      </c>
      <c r="B9024" t="s">
        <v>9397</v>
      </c>
      <c r="C9024" s="1">
        <v>-12.6</v>
      </c>
      <c r="D9024" s="5">
        <v>45420</v>
      </c>
      <c r="E9024" t="s">
        <v>30</v>
      </c>
      <c r="F9024" t="s">
        <v>5</v>
      </c>
      <c r="G9024" s="16" t="s">
        <v>9403</v>
      </c>
      <c r="H9024" s="1"/>
      <c r="J9024"/>
      <c r="AC9024" s="5">
        <v>45443</v>
      </c>
      <c r="AD9024" t="s">
        <v>14618</v>
      </c>
      <c r="AE9024" t="s">
        <v>182</v>
      </c>
      <c r="AF9024">
        <f>MONTH(Table1[[#This Row],[Date Sent]])</f>
        <v>5</v>
      </c>
      <c r="AG9024">
        <f>YEAR(Table1[[#This Row],[Date Sent]])</f>
        <v>2024</v>
      </c>
      <c r="AH9024"/>
    </row>
    <row r="9025" spans="1:34" x14ac:dyDescent="0.2">
      <c r="A9025" t="s">
        <v>2255</v>
      </c>
      <c r="B9025" t="s">
        <v>9397</v>
      </c>
      <c r="C9025" s="1">
        <v>12.6</v>
      </c>
      <c r="D9025" s="5">
        <v>45420</v>
      </c>
      <c r="E9025" t="s">
        <v>30</v>
      </c>
      <c r="F9025" t="s">
        <v>5</v>
      </c>
      <c r="G9025" s="16" t="s">
        <v>9403</v>
      </c>
      <c r="H9025" s="1"/>
      <c r="J9025"/>
      <c r="AC9025" s="5">
        <v>45443</v>
      </c>
      <c r="AD9025" t="s">
        <v>14618</v>
      </c>
      <c r="AE9025" t="s">
        <v>182</v>
      </c>
      <c r="AF9025">
        <f>MONTH(Table1[[#This Row],[Date Sent]])</f>
        <v>5</v>
      </c>
      <c r="AG9025">
        <f>YEAR(Table1[[#This Row],[Date Sent]])</f>
        <v>2024</v>
      </c>
      <c r="AH9025"/>
    </row>
    <row r="9026" spans="1:34" x14ac:dyDescent="0.2">
      <c r="A9026" t="s">
        <v>2255</v>
      </c>
      <c r="B9026" t="s">
        <v>9397</v>
      </c>
      <c r="C9026" s="1">
        <v>12.6</v>
      </c>
      <c r="D9026" s="5">
        <v>45420</v>
      </c>
      <c r="E9026" t="s">
        <v>30</v>
      </c>
      <c r="F9026" t="s">
        <v>5</v>
      </c>
      <c r="G9026" s="16" t="s">
        <v>9403</v>
      </c>
      <c r="H9026" s="1"/>
      <c r="J9026"/>
      <c r="AC9026" s="5">
        <v>45443</v>
      </c>
      <c r="AD9026" t="s">
        <v>14618</v>
      </c>
      <c r="AE9026" t="s">
        <v>182</v>
      </c>
      <c r="AF9026">
        <f>MONTH(Table1[[#This Row],[Date Sent]])</f>
        <v>5</v>
      </c>
      <c r="AG9026">
        <f>YEAR(Table1[[#This Row],[Date Sent]])</f>
        <v>2024</v>
      </c>
      <c r="AH9026"/>
    </row>
    <row r="9027" spans="1:34" x14ac:dyDescent="0.2">
      <c r="A9027" t="s">
        <v>2255</v>
      </c>
      <c r="B9027" t="s">
        <v>9397</v>
      </c>
      <c r="C9027" s="1">
        <v>-12.6</v>
      </c>
      <c r="D9027" s="5">
        <v>45420</v>
      </c>
      <c r="E9027" t="s">
        <v>30</v>
      </c>
      <c r="F9027" t="s">
        <v>5</v>
      </c>
      <c r="G9027" s="16" t="s">
        <v>9403</v>
      </c>
      <c r="H9027" s="1"/>
      <c r="J9027"/>
      <c r="AC9027" s="5">
        <v>45443</v>
      </c>
      <c r="AD9027" t="s">
        <v>14618</v>
      </c>
      <c r="AE9027" t="s">
        <v>182</v>
      </c>
      <c r="AF9027">
        <f>MONTH(Table1[[#This Row],[Date Sent]])</f>
        <v>5</v>
      </c>
      <c r="AG9027">
        <f>YEAR(Table1[[#This Row],[Date Sent]])</f>
        <v>2024</v>
      </c>
      <c r="AH9027"/>
    </row>
    <row r="9028" spans="1:34" x14ac:dyDescent="0.2">
      <c r="A9028" t="s">
        <v>2255</v>
      </c>
      <c r="B9028" t="s">
        <v>9397</v>
      </c>
      <c r="C9028" s="1">
        <v>12.6</v>
      </c>
      <c r="D9028" s="5">
        <v>45420</v>
      </c>
      <c r="E9028" t="s">
        <v>30</v>
      </c>
      <c r="F9028" t="s">
        <v>5</v>
      </c>
      <c r="G9028" s="16" t="s">
        <v>9403</v>
      </c>
      <c r="H9028" s="1"/>
      <c r="J9028"/>
      <c r="AC9028" s="5">
        <v>45443</v>
      </c>
      <c r="AD9028" t="s">
        <v>14618</v>
      </c>
      <c r="AE9028" t="s">
        <v>182</v>
      </c>
      <c r="AF9028">
        <f>MONTH(Table1[[#This Row],[Date Sent]])</f>
        <v>5</v>
      </c>
      <c r="AG9028">
        <f>YEAR(Table1[[#This Row],[Date Sent]])</f>
        <v>2024</v>
      </c>
      <c r="AH9028"/>
    </row>
    <row r="9029" spans="1:34" x14ac:dyDescent="0.2">
      <c r="A9029" t="s">
        <v>2255</v>
      </c>
      <c r="B9029" t="s">
        <v>9397</v>
      </c>
      <c r="C9029" s="1">
        <v>12.6</v>
      </c>
      <c r="D9029" s="5">
        <v>45420</v>
      </c>
      <c r="E9029" t="s">
        <v>30</v>
      </c>
      <c r="F9029" t="s">
        <v>5</v>
      </c>
      <c r="G9029" s="16" t="s">
        <v>9403</v>
      </c>
      <c r="H9029" s="1"/>
      <c r="J9029"/>
      <c r="AC9029" s="5">
        <v>45443</v>
      </c>
      <c r="AD9029" t="s">
        <v>14618</v>
      </c>
      <c r="AE9029" t="s">
        <v>182</v>
      </c>
      <c r="AF9029">
        <f>MONTH(Table1[[#This Row],[Date Sent]])</f>
        <v>5</v>
      </c>
      <c r="AG9029">
        <f>YEAR(Table1[[#This Row],[Date Sent]])</f>
        <v>2024</v>
      </c>
      <c r="AH9029"/>
    </row>
    <row r="9030" spans="1:34" x14ac:dyDescent="0.2">
      <c r="A9030" t="s">
        <v>2255</v>
      </c>
      <c r="B9030" t="s">
        <v>9397</v>
      </c>
      <c r="C9030" s="1">
        <v>12.87</v>
      </c>
      <c r="D9030" s="5">
        <v>45422</v>
      </c>
      <c r="E9030" t="s">
        <v>21</v>
      </c>
      <c r="F9030" t="s">
        <v>18</v>
      </c>
      <c r="G9030" s="16" t="s">
        <v>7457</v>
      </c>
      <c r="H9030" s="1"/>
      <c r="J9030"/>
      <c r="AC9030" s="5">
        <v>45443</v>
      </c>
      <c r="AD9030" t="s">
        <v>14618</v>
      </c>
      <c r="AE9030" t="s">
        <v>182</v>
      </c>
      <c r="AF9030">
        <f>MONTH(Table1[[#This Row],[Date Sent]])</f>
        <v>5</v>
      </c>
      <c r="AG9030">
        <f>YEAR(Table1[[#This Row],[Date Sent]])</f>
        <v>2024</v>
      </c>
      <c r="AH9030"/>
    </row>
    <row r="9031" spans="1:34" x14ac:dyDescent="0.2">
      <c r="A9031" t="s">
        <v>2255</v>
      </c>
      <c r="B9031" t="s">
        <v>9397</v>
      </c>
      <c r="C9031" s="1">
        <v>233.1</v>
      </c>
      <c r="D9031" s="5">
        <v>45424</v>
      </c>
      <c r="E9031" t="s">
        <v>21</v>
      </c>
      <c r="F9031" t="s">
        <v>918</v>
      </c>
      <c r="G9031" s="16" t="s">
        <v>9404</v>
      </c>
      <c r="H9031" s="1">
        <v>95.16</v>
      </c>
      <c r="I9031" t="s">
        <v>39</v>
      </c>
      <c r="J9031" t="s">
        <v>9405</v>
      </c>
      <c r="K9031" s="1">
        <v>137.94</v>
      </c>
      <c r="L9031" t="s">
        <v>33</v>
      </c>
      <c r="M9031" t="s">
        <v>2604</v>
      </c>
      <c r="AC9031" s="5">
        <v>45443</v>
      </c>
      <c r="AD9031" t="s">
        <v>14618</v>
      </c>
      <c r="AE9031" t="s">
        <v>182</v>
      </c>
      <c r="AF9031">
        <f>MONTH(Table1[[#This Row],[Date Sent]])</f>
        <v>5</v>
      </c>
      <c r="AG9031">
        <f>YEAR(Table1[[#This Row],[Date Sent]])</f>
        <v>2024</v>
      </c>
      <c r="AH9031"/>
    </row>
    <row r="9032" spans="1:34" x14ac:dyDescent="0.2">
      <c r="A9032" t="s">
        <v>2255</v>
      </c>
      <c r="B9032" t="s">
        <v>9397</v>
      </c>
      <c r="C9032" s="1">
        <v>94.77</v>
      </c>
      <c r="D9032" s="5">
        <v>45426</v>
      </c>
      <c r="E9032" t="s">
        <v>21</v>
      </c>
      <c r="F9032" t="s">
        <v>9</v>
      </c>
      <c r="G9032" s="16" t="s">
        <v>9406</v>
      </c>
      <c r="H9032" s="1"/>
      <c r="J9032"/>
      <c r="AC9032" s="5">
        <v>45443</v>
      </c>
      <c r="AD9032" t="s">
        <v>14618</v>
      </c>
      <c r="AE9032" t="s">
        <v>182</v>
      </c>
      <c r="AF9032">
        <f>MONTH(Table1[[#This Row],[Date Sent]])</f>
        <v>5</v>
      </c>
      <c r="AG9032">
        <f>YEAR(Table1[[#This Row],[Date Sent]])</f>
        <v>2024</v>
      </c>
      <c r="AH9032"/>
    </row>
    <row r="9033" spans="1:34" x14ac:dyDescent="0.2">
      <c r="A9033" t="s">
        <v>2255</v>
      </c>
      <c r="B9033" t="s">
        <v>9397</v>
      </c>
      <c r="C9033" s="1">
        <v>22.44</v>
      </c>
      <c r="D9033" s="5">
        <v>45426</v>
      </c>
      <c r="E9033" t="s">
        <v>21</v>
      </c>
      <c r="F9033" t="s">
        <v>9</v>
      </c>
      <c r="G9033" s="16" t="s">
        <v>9407</v>
      </c>
      <c r="H9033" s="1"/>
      <c r="J9033"/>
      <c r="AC9033" s="5">
        <v>45443</v>
      </c>
      <c r="AD9033" t="s">
        <v>14618</v>
      </c>
      <c r="AE9033" t="s">
        <v>182</v>
      </c>
      <c r="AF9033">
        <f>MONTH(Table1[[#This Row],[Date Sent]])</f>
        <v>5</v>
      </c>
      <c r="AG9033">
        <f>YEAR(Table1[[#This Row],[Date Sent]])</f>
        <v>2024</v>
      </c>
      <c r="AH9033"/>
    </row>
    <row r="9034" spans="1:34" x14ac:dyDescent="0.2">
      <c r="A9034" t="s">
        <v>2255</v>
      </c>
      <c r="B9034" t="s">
        <v>9397</v>
      </c>
      <c r="C9034" s="1">
        <v>2.68</v>
      </c>
      <c r="D9034" s="5">
        <v>45427</v>
      </c>
      <c r="E9034" t="s">
        <v>17</v>
      </c>
      <c r="F9034" t="s">
        <v>39</v>
      </c>
      <c r="G9034" s="16" t="s">
        <v>9408</v>
      </c>
      <c r="H9034" s="1"/>
      <c r="J9034"/>
      <c r="AC9034" s="5">
        <v>45443</v>
      </c>
      <c r="AD9034" t="s">
        <v>14618</v>
      </c>
      <c r="AE9034" t="s">
        <v>182</v>
      </c>
      <c r="AF9034">
        <f>MONTH(Table1[[#This Row],[Date Sent]])</f>
        <v>5</v>
      </c>
      <c r="AG9034">
        <f>YEAR(Table1[[#This Row],[Date Sent]])</f>
        <v>2024</v>
      </c>
      <c r="AH9034"/>
    </row>
    <row r="9035" spans="1:34" x14ac:dyDescent="0.2">
      <c r="A9035" t="s">
        <v>2255</v>
      </c>
      <c r="B9035" t="s">
        <v>9397</v>
      </c>
      <c r="C9035" s="1">
        <v>12.6</v>
      </c>
      <c r="D9035" s="5">
        <v>45430</v>
      </c>
      <c r="E9035" t="s">
        <v>30</v>
      </c>
      <c r="F9035" t="s">
        <v>5</v>
      </c>
      <c r="G9035" s="16" t="s">
        <v>9403</v>
      </c>
      <c r="H9035" s="1"/>
      <c r="J9035"/>
      <c r="AC9035" s="5">
        <v>45443</v>
      </c>
      <c r="AD9035" t="s">
        <v>14618</v>
      </c>
      <c r="AE9035" t="s">
        <v>182</v>
      </c>
      <c r="AF9035">
        <f>MONTH(Table1[[#This Row],[Date Sent]])</f>
        <v>5</v>
      </c>
      <c r="AG9035">
        <f>YEAR(Table1[[#This Row],[Date Sent]])</f>
        <v>2024</v>
      </c>
      <c r="AH9035"/>
    </row>
    <row r="9036" spans="1:34" x14ac:dyDescent="0.2">
      <c r="A9036" t="s">
        <v>2255</v>
      </c>
      <c r="B9036" t="s">
        <v>9397</v>
      </c>
      <c r="C9036" s="1">
        <v>-12.6</v>
      </c>
      <c r="D9036" s="5">
        <v>45430</v>
      </c>
      <c r="E9036" t="s">
        <v>30</v>
      </c>
      <c r="F9036" t="s">
        <v>5</v>
      </c>
      <c r="G9036" s="16" t="s">
        <v>9403</v>
      </c>
      <c r="H9036" s="1"/>
      <c r="J9036"/>
      <c r="AC9036" s="5">
        <v>45443</v>
      </c>
      <c r="AD9036" t="s">
        <v>14618</v>
      </c>
      <c r="AE9036" t="s">
        <v>182</v>
      </c>
      <c r="AF9036">
        <f>MONTH(Table1[[#This Row],[Date Sent]])</f>
        <v>5</v>
      </c>
      <c r="AG9036">
        <f>YEAR(Table1[[#This Row],[Date Sent]])</f>
        <v>2024</v>
      </c>
      <c r="AH9036"/>
    </row>
    <row r="9037" spans="1:34" x14ac:dyDescent="0.2">
      <c r="A9037" t="s">
        <v>2255</v>
      </c>
      <c r="B9037" t="s">
        <v>9397</v>
      </c>
      <c r="C9037" s="1">
        <v>12.6</v>
      </c>
      <c r="D9037" s="5">
        <v>45430</v>
      </c>
      <c r="E9037" t="s">
        <v>30</v>
      </c>
      <c r="F9037" t="s">
        <v>5</v>
      </c>
      <c r="G9037" s="16" t="s">
        <v>9403</v>
      </c>
      <c r="H9037" s="1"/>
      <c r="J9037"/>
      <c r="AC9037" s="5">
        <v>45443</v>
      </c>
      <c r="AD9037" t="s">
        <v>14618</v>
      </c>
      <c r="AE9037" t="s">
        <v>182</v>
      </c>
      <c r="AF9037">
        <f>MONTH(Table1[[#This Row],[Date Sent]])</f>
        <v>5</v>
      </c>
      <c r="AG9037">
        <f>YEAR(Table1[[#This Row],[Date Sent]])</f>
        <v>2024</v>
      </c>
      <c r="AH9037"/>
    </row>
    <row r="9038" spans="1:34" x14ac:dyDescent="0.2">
      <c r="A9038" t="s">
        <v>2255</v>
      </c>
      <c r="B9038" t="s">
        <v>9397</v>
      </c>
      <c r="C9038" s="1">
        <v>-12.6</v>
      </c>
      <c r="D9038" s="5">
        <v>45430</v>
      </c>
      <c r="E9038" t="s">
        <v>30</v>
      </c>
      <c r="F9038" t="s">
        <v>5</v>
      </c>
      <c r="G9038" s="16" t="s">
        <v>9403</v>
      </c>
      <c r="H9038" s="1"/>
      <c r="J9038"/>
      <c r="AC9038" s="5">
        <v>45443</v>
      </c>
      <c r="AD9038" t="s">
        <v>14618</v>
      </c>
      <c r="AE9038" t="s">
        <v>182</v>
      </c>
      <c r="AF9038">
        <f>MONTH(Table1[[#This Row],[Date Sent]])</f>
        <v>5</v>
      </c>
      <c r="AG9038">
        <f>YEAR(Table1[[#This Row],[Date Sent]])</f>
        <v>2024</v>
      </c>
      <c r="AH9038"/>
    </row>
    <row r="9039" spans="1:34" x14ac:dyDescent="0.2">
      <c r="A9039" t="s">
        <v>2255</v>
      </c>
      <c r="B9039" t="s">
        <v>9397</v>
      </c>
      <c r="C9039" s="1">
        <v>16.760000000000002</v>
      </c>
      <c r="D9039" s="5">
        <v>45432</v>
      </c>
      <c r="E9039" t="s">
        <v>25</v>
      </c>
      <c r="F9039" t="s">
        <v>16</v>
      </c>
      <c r="G9039" s="16" t="s">
        <v>1057</v>
      </c>
      <c r="H9039" s="1"/>
      <c r="J9039"/>
      <c r="AC9039" s="5">
        <v>45443</v>
      </c>
      <c r="AD9039" t="s">
        <v>14618</v>
      </c>
      <c r="AE9039" t="s">
        <v>182</v>
      </c>
      <c r="AF9039">
        <f>MONTH(Table1[[#This Row],[Date Sent]])</f>
        <v>5</v>
      </c>
      <c r="AG9039">
        <f>YEAR(Table1[[#This Row],[Date Sent]])</f>
        <v>2024</v>
      </c>
      <c r="AH9039"/>
    </row>
    <row r="9040" spans="1:34" x14ac:dyDescent="0.2">
      <c r="A9040" t="s">
        <v>227</v>
      </c>
      <c r="B9040" t="s">
        <v>9409</v>
      </c>
      <c r="C9040" s="1">
        <v>162.31</v>
      </c>
      <c r="D9040" s="5">
        <v>45406</v>
      </c>
      <c r="E9040" t="s">
        <v>33</v>
      </c>
      <c r="F9040" t="s">
        <v>918</v>
      </c>
      <c r="G9040" s="16" t="s">
        <v>9410</v>
      </c>
      <c r="H9040" s="1">
        <v>31.92</v>
      </c>
      <c r="I9040" t="s">
        <v>18</v>
      </c>
      <c r="J9040" t="s">
        <v>9411</v>
      </c>
      <c r="K9040" s="1">
        <v>62.2</v>
      </c>
      <c r="L9040" t="s">
        <v>33</v>
      </c>
      <c r="M9040" t="s">
        <v>2517</v>
      </c>
      <c r="N9040" s="1">
        <v>28.88</v>
      </c>
      <c r="O9040" t="s">
        <v>16</v>
      </c>
      <c r="P9040" t="s">
        <v>1057</v>
      </c>
      <c r="Q9040" s="1">
        <v>39.309999999999988</v>
      </c>
      <c r="R9040" t="s">
        <v>15</v>
      </c>
      <c r="S9040" t="s">
        <v>6002</v>
      </c>
      <c r="AC9040" s="5">
        <v>45443</v>
      </c>
      <c r="AD9040" t="s">
        <v>11649</v>
      </c>
      <c r="AE9040" t="s">
        <v>11649</v>
      </c>
      <c r="AF9040">
        <f>MONTH(Table1[[#This Row],[Date Sent]])</f>
        <v>5</v>
      </c>
      <c r="AG9040">
        <f>YEAR(Table1[[#This Row],[Date Sent]])</f>
        <v>2024</v>
      </c>
      <c r="AH9040"/>
    </row>
    <row r="9041" spans="1:34" x14ac:dyDescent="0.2">
      <c r="A9041" t="s">
        <v>227</v>
      </c>
      <c r="B9041" t="s">
        <v>9409</v>
      </c>
      <c r="C9041" s="1">
        <v>25.9</v>
      </c>
      <c r="D9041" s="5">
        <v>45412</v>
      </c>
      <c r="E9041" t="s">
        <v>8</v>
      </c>
      <c r="F9041" t="s">
        <v>39</v>
      </c>
      <c r="G9041" s="16" t="s">
        <v>6067</v>
      </c>
      <c r="H9041" s="1"/>
      <c r="J9041"/>
      <c r="AC9041" s="5">
        <v>45443</v>
      </c>
      <c r="AD9041" t="s">
        <v>11649</v>
      </c>
      <c r="AE9041" t="s">
        <v>11649</v>
      </c>
      <c r="AF9041">
        <f>MONTH(Table1[[#This Row],[Date Sent]])</f>
        <v>5</v>
      </c>
      <c r="AG9041">
        <f>YEAR(Table1[[#This Row],[Date Sent]])</f>
        <v>2024</v>
      </c>
      <c r="AH9041"/>
    </row>
    <row r="9042" spans="1:34" x14ac:dyDescent="0.2">
      <c r="A9042" t="s">
        <v>227</v>
      </c>
      <c r="B9042" t="s">
        <v>9409</v>
      </c>
      <c r="C9042" s="1">
        <v>70.069999999999993</v>
      </c>
      <c r="D9042" s="5">
        <v>45420</v>
      </c>
      <c r="E9042" t="s">
        <v>33</v>
      </c>
      <c r="F9042" t="s">
        <v>918</v>
      </c>
      <c r="G9042" s="16" t="s">
        <v>9412</v>
      </c>
      <c r="H9042" s="1">
        <v>17.100000000000001</v>
      </c>
      <c r="I9042" t="s">
        <v>15</v>
      </c>
      <c r="J9042" t="s">
        <v>1029</v>
      </c>
      <c r="K9042" s="1">
        <v>52.969999999999992</v>
      </c>
      <c r="L9042" t="s">
        <v>33</v>
      </c>
      <c r="M9042" t="s">
        <v>2517</v>
      </c>
      <c r="AC9042" s="5">
        <v>45443</v>
      </c>
      <c r="AD9042" t="s">
        <v>11649</v>
      </c>
      <c r="AE9042" t="s">
        <v>11649</v>
      </c>
      <c r="AF9042">
        <f>MONTH(Table1[[#This Row],[Date Sent]])</f>
        <v>5</v>
      </c>
      <c r="AG9042">
        <f>YEAR(Table1[[#This Row],[Date Sent]])</f>
        <v>2024</v>
      </c>
      <c r="AH9042"/>
    </row>
    <row r="9043" spans="1:34" x14ac:dyDescent="0.2">
      <c r="A9043" t="s">
        <v>227</v>
      </c>
      <c r="B9043" t="s">
        <v>9409</v>
      </c>
      <c r="C9043" s="1">
        <v>9.2799999999999994</v>
      </c>
      <c r="D9043" s="5">
        <v>45423</v>
      </c>
      <c r="E9043" t="s">
        <v>33</v>
      </c>
      <c r="F9043" t="s">
        <v>39</v>
      </c>
      <c r="G9043" s="16" t="s">
        <v>5082</v>
      </c>
      <c r="H9043" s="1"/>
      <c r="J9043"/>
      <c r="AC9043" s="5">
        <v>45443</v>
      </c>
      <c r="AD9043" t="s">
        <v>11649</v>
      </c>
      <c r="AE9043" t="s">
        <v>11649</v>
      </c>
      <c r="AF9043">
        <f>MONTH(Table1[[#This Row],[Date Sent]])</f>
        <v>5</v>
      </c>
      <c r="AG9043">
        <f>YEAR(Table1[[#This Row],[Date Sent]])</f>
        <v>2024</v>
      </c>
      <c r="AH9043"/>
    </row>
    <row r="9044" spans="1:34" x14ac:dyDescent="0.2">
      <c r="A9044" t="s">
        <v>227</v>
      </c>
      <c r="B9044" t="s">
        <v>9409</v>
      </c>
      <c r="C9044" s="1">
        <v>58.76</v>
      </c>
      <c r="D9044" s="5">
        <v>45424</v>
      </c>
      <c r="E9044" t="s">
        <v>15</v>
      </c>
      <c r="F9044" t="s">
        <v>918</v>
      </c>
      <c r="G9044" s="16" t="s">
        <v>9413</v>
      </c>
      <c r="H9044" s="1">
        <v>21.44</v>
      </c>
      <c r="I9044" t="s">
        <v>18</v>
      </c>
      <c r="J9044" t="s">
        <v>7417</v>
      </c>
      <c r="K9044" s="1">
        <v>37.319999999999993</v>
      </c>
      <c r="L9044" t="s">
        <v>15</v>
      </c>
      <c r="M9044" t="s">
        <v>8590</v>
      </c>
      <c r="AC9044" s="5">
        <v>45443</v>
      </c>
      <c r="AD9044" t="s">
        <v>11649</v>
      </c>
      <c r="AE9044" t="s">
        <v>11649</v>
      </c>
      <c r="AF9044">
        <f>MONTH(Table1[[#This Row],[Date Sent]])</f>
        <v>5</v>
      </c>
      <c r="AG9044">
        <f>YEAR(Table1[[#This Row],[Date Sent]])</f>
        <v>2024</v>
      </c>
      <c r="AH9044"/>
    </row>
    <row r="9045" spans="1:34" x14ac:dyDescent="0.2">
      <c r="A9045" t="s">
        <v>94</v>
      </c>
      <c r="B9045" t="s">
        <v>9414</v>
      </c>
      <c r="C9045" s="1">
        <v>34.69</v>
      </c>
      <c r="D9045" s="5">
        <v>45364</v>
      </c>
      <c r="E9045" t="s">
        <v>15</v>
      </c>
      <c r="F9045" t="s">
        <v>33</v>
      </c>
      <c r="G9045" s="16" t="s">
        <v>9415</v>
      </c>
      <c r="H9045" s="1"/>
      <c r="J9045"/>
      <c r="AC9045" s="5">
        <v>45443</v>
      </c>
      <c r="AD9045" t="s">
        <v>14555</v>
      </c>
      <c r="AE9045" t="s">
        <v>243</v>
      </c>
      <c r="AF9045">
        <f>MONTH(Table1[[#This Row],[Date Sent]])</f>
        <v>5</v>
      </c>
      <c r="AG9045">
        <f>YEAR(Table1[[#This Row],[Date Sent]])</f>
        <v>2024</v>
      </c>
      <c r="AH9045"/>
    </row>
    <row r="9046" spans="1:34" x14ac:dyDescent="0.2">
      <c r="A9046" t="s">
        <v>94</v>
      </c>
      <c r="B9046" t="s">
        <v>9414</v>
      </c>
      <c r="C9046" s="1">
        <v>200.8</v>
      </c>
      <c r="D9046" s="5">
        <v>45371</v>
      </c>
      <c r="E9046" t="s">
        <v>23</v>
      </c>
      <c r="F9046" t="s">
        <v>49</v>
      </c>
      <c r="G9046" s="16" t="s">
        <v>9416</v>
      </c>
      <c r="H9046" s="1"/>
      <c r="J9046"/>
      <c r="AC9046" s="5">
        <v>45443</v>
      </c>
      <c r="AD9046" t="s">
        <v>14555</v>
      </c>
      <c r="AE9046" t="s">
        <v>243</v>
      </c>
      <c r="AF9046">
        <f>MONTH(Table1[[#This Row],[Date Sent]])</f>
        <v>5</v>
      </c>
      <c r="AG9046">
        <f>YEAR(Table1[[#This Row],[Date Sent]])</f>
        <v>2024</v>
      </c>
      <c r="AH9046"/>
    </row>
    <row r="9047" spans="1:34" x14ac:dyDescent="0.2">
      <c r="A9047" t="s">
        <v>94</v>
      </c>
      <c r="B9047" t="s">
        <v>9414</v>
      </c>
      <c r="C9047" s="1">
        <v>4.82</v>
      </c>
      <c r="D9047" s="5">
        <v>45377</v>
      </c>
      <c r="E9047" t="s">
        <v>31</v>
      </c>
      <c r="F9047" t="s">
        <v>14</v>
      </c>
      <c r="G9047" s="16" t="s">
        <v>9417</v>
      </c>
      <c r="H9047" s="1"/>
      <c r="J9047"/>
      <c r="AC9047" s="5">
        <v>45443</v>
      </c>
      <c r="AD9047" t="s">
        <v>14555</v>
      </c>
      <c r="AE9047" t="s">
        <v>243</v>
      </c>
      <c r="AF9047">
        <f>MONTH(Table1[[#This Row],[Date Sent]])</f>
        <v>5</v>
      </c>
      <c r="AG9047">
        <f>YEAR(Table1[[#This Row],[Date Sent]])</f>
        <v>2024</v>
      </c>
      <c r="AH9047"/>
    </row>
    <row r="9048" spans="1:34" x14ac:dyDescent="0.2">
      <c r="A9048" t="s">
        <v>1369</v>
      </c>
      <c r="B9048" t="s">
        <v>9418</v>
      </c>
      <c r="C9048" s="1">
        <v>593.62</v>
      </c>
      <c r="D9048" s="5">
        <v>45400</v>
      </c>
      <c r="E9048" t="s">
        <v>23</v>
      </c>
      <c r="F9048" t="s">
        <v>20</v>
      </c>
      <c r="G9048" s="16" t="s">
        <v>9419</v>
      </c>
      <c r="H9048" s="1"/>
      <c r="J9048"/>
      <c r="AC9048" s="5">
        <v>45443</v>
      </c>
      <c r="AD9048" t="s">
        <v>11649</v>
      </c>
      <c r="AE9048" t="s">
        <v>11649</v>
      </c>
      <c r="AF9048">
        <f>MONTH(Table1[[#This Row],[Date Sent]])</f>
        <v>5</v>
      </c>
      <c r="AG9048">
        <f>YEAR(Table1[[#This Row],[Date Sent]])</f>
        <v>2024</v>
      </c>
      <c r="AH9048"/>
    </row>
    <row r="9049" spans="1:34" x14ac:dyDescent="0.2">
      <c r="A9049" t="s">
        <v>1369</v>
      </c>
      <c r="B9049" t="s">
        <v>9418</v>
      </c>
      <c r="C9049" s="1">
        <v>639.29</v>
      </c>
      <c r="D9049" s="5">
        <v>45400</v>
      </c>
      <c r="E9049" t="s">
        <v>23</v>
      </c>
      <c r="F9049" t="s">
        <v>20</v>
      </c>
      <c r="G9049" s="16" t="s">
        <v>9419</v>
      </c>
      <c r="H9049" s="1"/>
      <c r="J9049"/>
      <c r="AC9049" s="5">
        <v>45443</v>
      </c>
      <c r="AD9049" t="s">
        <v>11649</v>
      </c>
      <c r="AE9049" t="s">
        <v>11649</v>
      </c>
      <c r="AF9049">
        <f>MONTH(Table1[[#This Row],[Date Sent]])</f>
        <v>5</v>
      </c>
      <c r="AG9049">
        <f>YEAR(Table1[[#This Row],[Date Sent]])</f>
        <v>2024</v>
      </c>
      <c r="AH9049"/>
    </row>
    <row r="9050" spans="1:34" x14ac:dyDescent="0.2">
      <c r="A9050" t="s">
        <v>1369</v>
      </c>
      <c r="B9050" t="s">
        <v>9418</v>
      </c>
      <c r="C9050" s="1">
        <v>13.75</v>
      </c>
      <c r="D9050" s="5">
        <v>45404</v>
      </c>
      <c r="E9050" t="s">
        <v>13</v>
      </c>
      <c r="F9050" t="s">
        <v>33</v>
      </c>
      <c r="G9050" s="16" t="s">
        <v>9420</v>
      </c>
      <c r="H9050" s="1"/>
      <c r="J9050"/>
      <c r="AC9050" s="5">
        <v>45443</v>
      </c>
      <c r="AD9050" t="s">
        <v>11649</v>
      </c>
      <c r="AE9050" t="s">
        <v>11649</v>
      </c>
      <c r="AF9050">
        <f>MONTH(Table1[[#This Row],[Date Sent]])</f>
        <v>5</v>
      </c>
      <c r="AG9050">
        <f>YEAR(Table1[[#This Row],[Date Sent]])</f>
        <v>2024</v>
      </c>
      <c r="AH9050"/>
    </row>
    <row r="9051" spans="1:34" x14ac:dyDescent="0.2">
      <c r="A9051" t="s">
        <v>1369</v>
      </c>
      <c r="B9051" t="s">
        <v>9418</v>
      </c>
      <c r="C9051" s="1">
        <v>189.04</v>
      </c>
      <c r="D9051" s="5">
        <v>45422</v>
      </c>
      <c r="E9051" t="s">
        <v>13</v>
      </c>
      <c r="F9051" t="s">
        <v>33</v>
      </c>
      <c r="G9051" s="16" t="s">
        <v>9421</v>
      </c>
      <c r="H9051" s="1"/>
      <c r="J9051"/>
      <c r="AC9051" s="5">
        <v>45443</v>
      </c>
      <c r="AD9051" t="s">
        <v>11649</v>
      </c>
      <c r="AE9051" t="s">
        <v>11649</v>
      </c>
      <c r="AF9051">
        <f>MONTH(Table1[[#This Row],[Date Sent]])</f>
        <v>5</v>
      </c>
      <c r="AG9051">
        <f>YEAR(Table1[[#This Row],[Date Sent]])</f>
        <v>2024</v>
      </c>
      <c r="AH9051"/>
    </row>
    <row r="9052" spans="1:34" x14ac:dyDescent="0.2">
      <c r="A9052" t="s">
        <v>609</v>
      </c>
      <c r="B9052" t="s">
        <v>9422</v>
      </c>
      <c r="C9052" s="1">
        <v>128.04</v>
      </c>
      <c r="D9052" s="5">
        <v>45413</v>
      </c>
      <c r="E9052" t="s">
        <v>21</v>
      </c>
      <c r="F9052" t="s">
        <v>39</v>
      </c>
      <c r="G9052" s="16" t="s">
        <v>9423</v>
      </c>
      <c r="H9052" s="1"/>
      <c r="J9052"/>
      <c r="AC9052" s="5">
        <v>45443</v>
      </c>
      <c r="AD9052" t="s">
        <v>14600</v>
      </c>
      <c r="AE9052" t="s">
        <v>6845</v>
      </c>
      <c r="AF9052">
        <f>MONTH(Table1[[#This Row],[Date Sent]])</f>
        <v>5</v>
      </c>
      <c r="AG9052">
        <f>YEAR(Table1[[#This Row],[Date Sent]])</f>
        <v>2024</v>
      </c>
      <c r="AH9052"/>
    </row>
    <row r="9053" spans="1:34" x14ac:dyDescent="0.2">
      <c r="A9053" t="s">
        <v>609</v>
      </c>
      <c r="B9053" t="s">
        <v>9422</v>
      </c>
      <c r="C9053" s="1">
        <v>48.9</v>
      </c>
      <c r="D9053" s="5">
        <v>45418</v>
      </c>
      <c r="E9053" t="s">
        <v>21</v>
      </c>
      <c r="F9053" t="s">
        <v>18</v>
      </c>
      <c r="G9053" s="16" t="s">
        <v>7457</v>
      </c>
      <c r="H9053" s="1"/>
      <c r="J9053"/>
      <c r="AC9053" s="5">
        <v>45443</v>
      </c>
      <c r="AD9053" t="s">
        <v>14600</v>
      </c>
      <c r="AE9053" t="s">
        <v>6845</v>
      </c>
      <c r="AF9053">
        <f>MONTH(Table1[[#This Row],[Date Sent]])</f>
        <v>5</v>
      </c>
      <c r="AG9053">
        <f>YEAR(Table1[[#This Row],[Date Sent]])</f>
        <v>2024</v>
      </c>
      <c r="AH9053"/>
    </row>
    <row r="9054" spans="1:34" x14ac:dyDescent="0.2">
      <c r="A9054" t="s">
        <v>609</v>
      </c>
      <c r="B9054" t="s">
        <v>9422</v>
      </c>
      <c r="C9054" s="1">
        <v>60.76</v>
      </c>
      <c r="D9054" s="5">
        <v>45418</v>
      </c>
      <c r="E9054" t="s">
        <v>21</v>
      </c>
      <c r="F9054" t="s">
        <v>33</v>
      </c>
      <c r="G9054" s="16" t="s">
        <v>3123</v>
      </c>
      <c r="H9054" s="1"/>
      <c r="J9054"/>
      <c r="AC9054" s="5">
        <v>45443</v>
      </c>
      <c r="AD9054" t="s">
        <v>14600</v>
      </c>
      <c r="AE9054" t="s">
        <v>6845</v>
      </c>
      <c r="AF9054">
        <f>MONTH(Table1[[#This Row],[Date Sent]])</f>
        <v>5</v>
      </c>
      <c r="AG9054">
        <f>YEAR(Table1[[#This Row],[Date Sent]])</f>
        <v>2024</v>
      </c>
      <c r="AH9054"/>
    </row>
    <row r="9055" spans="1:34" x14ac:dyDescent="0.2">
      <c r="A9055" t="s">
        <v>609</v>
      </c>
      <c r="B9055" t="s">
        <v>9422</v>
      </c>
      <c r="C9055" s="1">
        <v>36</v>
      </c>
      <c r="D9055" s="5">
        <v>45420</v>
      </c>
      <c r="E9055" t="s">
        <v>21</v>
      </c>
      <c r="F9055" t="s">
        <v>39</v>
      </c>
      <c r="G9055" s="16" t="s">
        <v>5900</v>
      </c>
      <c r="H9055" s="1"/>
      <c r="J9055"/>
      <c r="AC9055" s="5">
        <v>45443</v>
      </c>
      <c r="AD9055" t="s">
        <v>14600</v>
      </c>
      <c r="AE9055" t="s">
        <v>6845</v>
      </c>
      <c r="AF9055">
        <f>MONTH(Table1[[#This Row],[Date Sent]])</f>
        <v>5</v>
      </c>
      <c r="AG9055">
        <f>YEAR(Table1[[#This Row],[Date Sent]])</f>
        <v>2024</v>
      </c>
      <c r="AH9055"/>
    </row>
    <row r="9056" spans="1:34" x14ac:dyDescent="0.2">
      <c r="A9056" t="s">
        <v>609</v>
      </c>
      <c r="B9056" t="s">
        <v>9422</v>
      </c>
      <c r="C9056" s="1">
        <v>3.9</v>
      </c>
      <c r="D9056" s="5">
        <v>45420</v>
      </c>
      <c r="E9056" t="s">
        <v>21</v>
      </c>
      <c r="F9056" t="s">
        <v>15</v>
      </c>
      <c r="G9056" s="16" t="s">
        <v>9424</v>
      </c>
      <c r="H9056" s="1"/>
      <c r="J9056"/>
      <c r="AC9056" s="5">
        <v>45443</v>
      </c>
      <c r="AD9056" t="s">
        <v>14600</v>
      </c>
      <c r="AE9056" t="s">
        <v>6845</v>
      </c>
      <c r="AF9056">
        <f>MONTH(Table1[[#This Row],[Date Sent]])</f>
        <v>5</v>
      </c>
      <c r="AG9056">
        <f>YEAR(Table1[[#This Row],[Date Sent]])</f>
        <v>2024</v>
      </c>
      <c r="AH9056"/>
    </row>
    <row r="9057" spans="1:34" x14ac:dyDescent="0.2">
      <c r="A9057" t="s">
        <v>616</v>
      </c>
      <c r="B9057" t="s">
        <v>9425</v>
      </c>
      <c r="C9057" s="1">
        <v>41.98</v>
      </c>
      <c r="D9057" s="5">
        <v>45426</v>
      </c>
      <c r="E9057" t="s">
        <v>21</v>
      </c>
      <c r="F9057" t="s">
        <v>918</v>
      </c>
      <c r="G9057" s="16" t="s">
        <v>9426</v>
      </c>
      <c r="H9057" s="1">
        <v>6.79</v>
      </c>
      <c r="I9057" t="s">
        <v>33</v>
      </c>
      <c r="J9057" t="s">
        <v>1516</v>
      </c>
      <c r="K9057" s="1">
        <v>17.45</v>
      </c>
      <c r="L9057" t="s">
        <v>39</v>
      </c>
      <c r="M9057" t="s">
        <v>2254</v>
      </c>
      <c r="N9057" s="1">
        <v>17.739999999999998</v>
      </c>
      <c r="O9057" t="s">
        <v>17</v>
      </c>
      <c r="P9057" t="s">
        <v>2043</v>
      </c>
      <c r="AC9057" s="5">
        <v>45443</v>
      </c>
      <c r="AD9057" t="s">
        <v>14611</v>
      </c>
      <c r="AE9057" t="s">
        <v>140</v>
      </c>
      <c r="AF9057">
        <f>MONTH(Table1[[#This Row],[Date Sent]])</f>
        <v>5</v>
      </c>
      <c r="AG9057">
        <f>YEAR(Table1[[#This Row],[Date Sent]])</f>
        <v>2024</v>
      </c>
      <c r="AH9057"/>
    </row>
    <row r="9058" spans="1:34" x14ac:dyDescent="0.2">
      <c r="A9058" t="s">
        <v>2158</v>
      </c>
      <c r="B9058" t="s">
        <v>9427</v>
      </c>
      <c r="C9058" s="1">
        <v>129.4</v>
      </c>
      <c r="D9058" s="5">
        <v>45409</v>
      </c>
      <c r="E9058" t="s">
        <v>21</v>
      </c>
      <c r="F9058" t="s">
        <v>918</v>
      </c>
      <c r="G9058" s="16" t="s">
        <v>9428</v>
      </c>
      <c r="H9058" s="1">
        <v>46.98</v>
      </c>
      <c r="I9058" t="s">
        <v>33</v>
      </c>
      <c r="J9058" t="s">
        <v>2141</v>
      </c>
      <c r="K9058" s="1">
        <v>15.98</v>
      </c>
      <c r="L9058" t="s">
        <v>17</v>
      </c>
      <c r="M9058" t="s">
        <v>1863</v>
      </c>
      <c r="N9058" s="1">
        <v>66.440000000000012</v>
      </c>
      <c r="O9058" t="s">
        <v>15</v>
      </c>
      <c r="P9058" t="s">
        <v>9429</v>
      </c>
      <c r="AC9058" s="5">
        <v>45443</v>
      </c>
      <c r="AD9058" t="s">
        <v>13750</v>
      </c>
      <c r="AE9058" t="s">
        <v>140</v>
      </c>
      <c r="AF9058">
        <f>MONTH(Table1[[#This Row],[Date Sent]])</f>
        <v>5</v>
      </c>
      <c r="AG9058">
        <f>YEAR(Table1[[#This Row],[Date Sent]])</f>
        <v>2024</v>
      </c>
      <c r="AH9058"/>
    </row>
    <row r="9059" spans="1:34" x14ac:dyDescent="0.2">
      <c r="A9059" t="s">
        <v>2158</v>
      </c>
      <c r="B9059" t="s">
        <v>9427</v>
      </c>
      <c r="C9059" s="1">
        <v>432.94</v>
      </c>
      <c r="D9059" s="5">
        <v>45414</v>
      </c>
      <c r="E9059" t="s">
        <v>25</v>
      </c>
      <c r="F9059" t="s">
        <v>918</v>
      </c>
      <c r="G9059" s="16" t="s">
        <v>9430</v>
      </c>
      <c r="H9059" s="1">
        <v>316.91999999999996</v>
      </c>
      <c r="I9059" t="s">
        <v>21</v>
      </c>
      <c r="J9059" t="s">
        <v>1722</v>
      </c>
      <c r="K9059" s="1">
        <v>116.01999999999998</v>
      </c>
      <c r="L9059" t="s">
        <v>16</v>
      </c>
      <c r="M9059" t="s">
        <v>1057</v>
      </c>
      <c r="AC9059" s="5">
        <v>45443</v>
      </c>
      <c r="AD9059" t="s">
        <v>13750</v>
      </c>
      <c r="AE9059" t="s">
        <v>140</v>
      </c>
      <c r="AF9059">
        <f>MONTH(Table1[[#This Row],[Date Sent]])</f>
        <v>5</v>
      </c>
      <c r="AG9059">
        <f>YEAR(Table1[[#This Row],[Date Sent]])</f>
        <v>2024</v>
      </c>
      <c r="AH9059"/>
    </row>
    <row r="9060" spans="1:34" x14ac:dyDescent="0.2">
      <c r="A9060" t="s">
        <v>2158</v>
      </c>
      <c r="B9060" t="s">
        <v>9427</v>
      </c>
      <c r="C9060" s="1">
        <v>106.89</v>
      </c>
      <c r="D9060" s="5">
        <v>45422</v>
      </c>
      <c r="E9060" t="s">
        <v>15</v>
      </c>
      <c r="F9060" t="s">
        <v>918</v>
      </c>
      <c r="G9060" s="16" t="s">
        <v>9431</v>
      </c>
      <c r="H9060" s="1">
        <v>59.959999999999994</v>
      </c>
      <c r="I9060" t="s">
        <v>15</v>
      </c>
      <c r="J9060" t="s">
        <v>8978</v>
      </c>
      <c r="K9060" s="1">
        <v>46.93</v>
      </c>
      <c r="L9060" t="s">
        <v>21</v>
      </c>
      <c r="M9060" t="s">
        <v>4952</v>
      </c>
      <c r="AC9060" s="5">
        <v>45443</v>
      </c>
      <c r="AD9060" t="s">
        <v>13750</v>
      </c>
      <c r="AE9060" t="s">
        <v>140</v>
      </c>
      <c r="AF9060">
        <f>MONTH(Table1[[#This Row],[Date Sent]])</f>
        <v>5</v>
      </c>
      <c r="AG9060">
        <f>YEAR(Table1[[#This Row],[Date Sent]])</f>
        <v>2024</v>
      </c>
      <c r="AH9060"/>
    </row>
    <row r="9061" spans="1:34" x14ac:dyDescent="0.2">
      <c r="A9061" t="s">
        <v>2158</v>
      </c>
      <c r="B9061" t="s">
        <v>9427</v>
      </c>
      <c r="C9061" s="1">
        <v>0.01</v>
      </c>
      <c r="D9061" s="5">
        <v>45427</v>
      </c>
      <c r="E9061" t="s">
        <v>13</v>
      </c>
      <c r="F9061" t="s">
        <v>33</v>
      </c>
      <c r="G9061" s="16" t="s">
        <v>9432</v>
      </c>
      <c r="H9061" s="1"/>
      <c r="J9061"/>
      <c r="AC9061" s="5">
        <v>45443</v>
      </c>
      <c r="AD9061" t="s">
        <v>13750</v>
      </c>
      <c r="AE9061" t="s">
        <v>140</v>
      </c>
      <c r="AF9061">
        <f>MONTH(Table1[[#This Row],[Date Sent]])</f>
        <v>5</v>
      </c>
      <c r="AG9061">
        <f>YEAR(Table1[[#This Row],[Date Sent]])</f>
        <v>2024</v>
      </c>
      <c r="AH9061"/>
    </row>
    <row r="9062" spans="1:34" x14ac:dyDescent="0.2">
      <c r="A9062" t="s">
        <v>2158</v>
      </c>
      <c r="B9062" t="s">
        <v>9427</v>
      </c>
      <c r="C9062" s="1">
        <v>228.45</v>
      </c>
      <c r="D9062" s="5">
        <v>45427</v>
      </c>
      <c r="E9062" t="s">
        <v>13</v>
      </c>
      <c r="F9062" t="s">
        <v>33</v>
      </c>
      <c r="G9062" s="16" t="s">
        <v>9432</v>
      </c>
      <c r="H9062" s="1"/>
      <c r="J9062"/>
      <c r="AC9062" s="5">
        <v>45443</v>
      </c>
      <c r="AD9062" t="s">
        <v>13750</v>
      </c>
      <c r="AE9062" t="s">
        <v>140</v>
      </c>
      <c r="AF9062">
        <f>MONTH(Table1[[#This Row],[Date Sent]])</f>
        <v>5</v>
      </c>
      <c r="AG9062">
        <f>YEAR(Table1[[#This Row],[Date Sent]])</f>
        <v>2024</v>
      </c>
      <c r="AH9062"/>
    </row>
    <row r="9063" spans="1:34" x14ac:dyDescent="0.2">
      <c r="A9063" t="s">
        <v>350</v>
      </c>
      <c r="B9063" t="s">
        <v>9433</v>
      </c>
      <c r="C9063" s="1">
        <v>109.98</v>
      </c>
      <c r="D9063" s="5">
        <v>45407</v>
      </c>
      <c r="E9063" t="s">
        <v>39</v>
      </c>
      <c r="F9063" t="s">
        <v>17</v>
      </c>
      <c r="G9063" s="16" t="s">
        <v>9434</v>
      </c>
      <c r="H9063" s="1"/>
      <c r="J9063"/>
      <c r="AC9063" s="5">
        <v>45443</v>
      </c>
      <c r="AD9063" t="s">
        <v>14595</v>
      </c>
      <c r="AE9063" t="s">
        <v>140</v>
      </c>
      <c r="AF9063">
        <f>MONTH(Table1[[#This Row],[Date Sent]])</f>
        <v>5</v>
      </c>
      <c r="AG9063">
        <f>YEAR(Table1[[#This Row],[Date Sent]])</f>
        <v>2024</v>
      </c>
      <c r="AH9063"/>
    </row>
    <row r="9064" spans="1:34" x14ac:dyDescent="0.2">
      <c r="A9064" t="s">
        <v>350</v>
      </c>
      <c r="B9064" t="s">
        <v>9433</v>
      </c>
      <c r="C9064" s="1">
        <v>164.27</v>
      </c>
      <c r="D9064" s="5">
        <v>45421</v>
      </c>
      <c r="E9064" t="s">
        <v>21</v>
      </c>
      <c r="F9064" t="s">
        <v>33</v>
      </c>
      <c r="G9064" s="16" t="s">
        <v>9435</v>
      </c>
      <c r="H9064" s="1"/>
      <c r="J9064"/>
      <c r="AC9064" s="5">
        <v>45443</v>
      </c>
      <c r="AD9064" t="s">
        <v>14595</v>
      </c>
      <c r="AE9064" t="s">
        <v>140</v>
      </c>
      <c r="AF9064">
        <f>MONTH(Table1[[#This Row],[Date Sent]])</f>
        <v>5</v>
      </c>
      <c r="AG9064">
        <f>YEAR(Table1[[#This Row],[Date Sent]])</f>
        <v>2024</v>
      </c>
      <c r="AH9064"/>
    </row>
    <row r="9065" spans="1:34" x14ac:dyDescent="0.2">
      <c r="A9065" t="s">
        <v>350</v>
      </c>
      <c r="B9065" t="s">
        <v>9433</v>
      </c>
      <c r="C9065" s="1">
        <v>169.63</v>
      </c>
      <c r="D9065" s="5">
        <v>45422</v>
      </c>
      <c r="E9065" t="s">
        <v>21</v>
      </c>
      <c r="F9065" t="s">
        <v>33</v>
      </c>
      <c r="G9065" s="16" t="s">
        <v>9436</v>
      </c>
      <c r="H9065" s="1"/>
      <c r="J9065"/>
      <c r="AC9065" s="5">
        <v>45443</v>
      </c>
      <c r="AD9065" t="s">
        <v>14595</v>
      </c>
      <c r="AE9065" t="s">
        <v>140</v>
      </c>
      <c r="AF9065">
        <f>MONTH(Table1[[#This Row],[Date Sent]])</f>
        <v>5</v>
      </c>
      <c r="AG9065">
        <f>YEAR(Table1[[#This Row],[Date Sent]])</f>
        <v>2024</v>
      </c>
      <c r="AH9065"/>
    </row>
    <row r="9066" spans="1:34" x14ac:dyDescent="0.2">
      <c r="A9066" t="s">
        <v>350</v>
      </c>
      <c r="B9066" t="s">
        <v>9433</v>
      </c>
      <c r="C9066" s="1">
        <v>87.99</v>
      </c>
      <c r="D9066" s="5">
        <v>45426</v>
      </c>
      <c r="E9066" t="s">
        <v>39</v>
      </c>
      <c r="F9066" t="s">
        <v>17</v>
      </c>
      <c r="G9066" s="16" t="s">
        <v>9437</v>
      </c>
      <c r="H9066" s="1"/>
      <c r="J9066"/>
      <c r="AC9066" s="5">
        <v>45443</v>
      </c>
      <c r="AD9066" t="s">
        <v>14595</v>
      </c>
      <c r="AE9066" t="s">
        <v>140</v>
      </c>
      <c r="AF9066">
        <f>MONTH(Table1[[#This Row],[Date Sent]])</f>
        <v>5</v>
      </c>
      <c r="AG9066">
        <f>YEAR(Table1[[#This Row],[Date Sent]])</f>
        <v>2024</v>
      </c>
      <c r="AH9066"/>
    </row>
    <row r="9067" spans="1:34" x14ac:dyDescent="0.2">
      <c r="A9067" t="s">
        <v>98</v>
      </c>
      <c r="B9067" t="s">
        <v>9438</v>
      </c>
      <c r="C9067" s="1">
        <v>26.72</v>
      </c>
      <c r="D9067" s="5">
        <v>45404</v>
      </c>
      <c r="E9067" t="s">
        <v>47</v>
      </c>
      <c r="F9067" t="s">
        <v>15</v>
      </c>
      <c r="G9067" s="16" t="s">
        <v>9439</v>
      </c>
      <c r="H9067" s="1"/>
      <c r="J9067"/>
      <c r="AC9067" s="5">
        <v>45443</v>
      </c>
      <c r="AD9067" t="s">
        <v>14635</v>
      </c>
      <c r="AE9067" t="s">
        <v>140</v>
      </c>
      <c r="AF9067">
        <f>MONTH(Table1[[#This Row],[Date Sent]])</f>
        <v>5</v>
      </c>
      <c r="AG9067">
        <f>YEAR(Table1[[#This Row],[Date Sent]])</f>
        <v>2024</v>
      </c>
      <c r="AH9067"/>
    </row>
    <row r="9068" spans="1:34" x14ac:dyDescent="0.2">
      <c r="A9068" t="s">
        <v>98</v>
      </c>
      <c r="B9068" t="s">
        <v>9438</v>
      </c>
      <c r="C9068" s="1">
        <v>10.69</v>
      </c>
      <c r="D9068" s="5">
        <v>45414</v>
      </c>
      <c r="E9068" t="s">
        <v>30</v>
      </c>
      <c r="F9068" t="s">
        <v>15</v>
      </c>
      <c r="G9068" s="16" t="s">
        <v>9440</v>
      </c>
      <c r="H9068" s="1"/>
      <c r="J9068"/>
      <c r="AC9068" s="5">
        <v>45443</v>
      </c>
      <c r="AD9068" t="s">
        <v>14635</v>
      </c>
      <c r="AE9068" t="s">
        <v>140</v>
      </c>
      <c r="AF9068">
        <f>MONTH(Table1[[#This Row],[Date Sent]])</f>
        <v>5</v>
      </c>
      <c r="AG9068">
        <f>YEAR(Table1[[#This Row],[Date Sent]])</f>
        <v>2024</v>
      </c>
      <c r="AH9068"/>
    </row>
    <row r="9069" spans="1:34" x14ac:dyDescent="0.2">
      <c r="A9069" t="s">
        <v>98</v>
      </c>
      <c r="B9069" t="s">
        <v>9438</v>
      </c>
      <c r="C9069" s="1">
        <v>168.04</v>
      </c>
      <c r="D9069" s="5">
        <v>45417</v>
      </c>
      <c r="E9069" t="s">
        <v>18</v>
      </c>
      <c r="F9069" t="s">
        <v>49</v>
      </c>
      <c r="G9069" s="16" t="s">
        <v>9441</v>
      </c>
      <c r="H9069" s="1"/>
      <c r="J9069"/>
      <c r="AC9069" s="5">
        <v>45443</v>
      </c>
      <c r="AD9069" t="s">
        <v>14635</v>
      </c>
      <c r="AE9069" t="s">
        <v>140</v>
      </c>
      <c r="AF9069">
        <f>MONTH(Table1[[#This Row],[Date Sent]])</f>
        <v>5</v>
      </c>
      <c r="AG9069">
        <f>YEAR(Table1[[#This Row],[Date Sent]])</f>
        <v>2024</v>
      </c>
      <c r="AH9069"/>
    </row>
    <row r="9070" spans="1:34" x14ac:dyDescent="0.2">
      <c r="A9070" t="s">
        <v>389</v>
      </c>
      <c r="B9070" t="s">
        <v>9442</v>
      </c>
      <c r="C9070" s="1">
        <v>36.409999999999997</v>
      </c>
      <c r="D9070" s="5">
        <v>45425</v>
      </c>
      <c r="E9070" t="s">
        <v>21</v>
      </c>
      <c r="F9070" t="s">
        <v>918</v>
      </c>
      <c r="G9070" s="16" t="s">
        <v>9443</v>
      </c>
      <c r="H9070" s="1">
        <v>11.94</v>
      </c>
      <c r="I9070" t="s">
        <v>18</v>
      </c>
      <c r="J9070" t="s">
        <v>7417</v>
      </c>
      <c r="K9070" s="1">
        <v>24.47</v>
      </c>
      <c r="L9070" t="s">
        <v>15</v>
      </c>
      <c r="M9070" t="s">
        <v>8590</v>
      </c>
      <c r="AC9070" s="5">
        <v>45443</v>
      </c>
      <c r="AD9070" t="s">
        <v>13215</v>
      </c>
      <c r="AE9070" t="s">
        <v>140</v>
      </c>
      <c r="AF9070">
        <f>MONTH(Table1[[#This Row],[Date Sent]])</f>
        <v>5</v>
      </c>
      <c r="AG9070">
        <f>YEAR(Table1[[#This Row],[Date Sent]])</f>
        <v>2024</v>
      </c>
      <c r="AH9070"/>
    </row>
    <row r="9071" spans="1:34" x14ac:dyDescent="0.2">
      <c r="A9071" t="s">
        <v>616</v>
      </c>
      <c r="B9071" t="s">
        <v>9444</v>
      </c>
      <c r="C9071" s="1">
        <v>179.76</v>
      </c>
      <c r="D9071" s="5">
        <v>45429</v>
      </c>
      <c r="E9071" t="s">
        <v>21</v>
      </c>
      <c r="F9071" t="s">
        <v>49</v>
      </c>
      <c r="G9071" s="16" t="s">
        <v>9441</v>
      </c>
      <c r="H9071" s="1"/>
      <c r="J9071"/>
      <c r="AC9071" s="5">
        <v>45443</v>
      </c>
      <c r="AD9071" t="s">
        <v>14611</v>
      </c>
      <c r="AE9071" t="s">
        <v>140</v>
      </c>
      <c r="AF9071">
        <f>MONTH(Table1[[#This Row],[Date Sent]])</f>
        <v>5</v>
      </c>
      <c r="AG9071">
        <f>YEAR(Table1[[#This Row],[Date Sent]])</f>
        <v>2024</v>
      </c>
      <c r="AH9071"/>
    </row>
    <row r="9072" spans="1:34" x14ac:dyDescent="0.2">
      <c r="A9072" t="s">
        <v>616</v>
      </c>
      <c r="B9072" t="s">
        <v>9444</v>
      </c>
      <c r="C9072" s="1">
        <v>45.3</v>
      </c>
      <c r="D9072" s="5">
        <v>45433</v>
      </c>
      <c r="E9072" t="s">
        <v>21</v>
      </c>
      <c r="F9072" t="s">
        <v>918</v>
      </c>
      <c r="G9072" s="16" t="s">
        <v>9445</v>
      </c>
      <c r="H9072" s="1">
        <v>18.96</v>
      </c>
      <c r="I9072" t="s">
        <v>39</v>
      </c>
      <c r="J9072" t="s">
        <v>9446</v>
      </c>
      <c r="K9072" s="1">
        <v>9.4</v>
      </c>
      <c r="L9072" t="s">
        <v>15</v>
      </c>
      <c r="M9072" t="s">
        <v>1412</v>
      </c>
      <c r="N9072" s="1">
        <v>16.939999999999998</v>
      </c>
      <c r="O9072" t="s">
        <v>33</v>
      </c>
      <c r="P9072" t="s">
        <v>2141</v>
      </c>
      <c r="AC9072" s="5">
        <v>45443</v>
      </c>
      <c r="AD9072" t="s">
        <v>14611</v>
      </c>
      <c r="AE9072" t="s">
        <v>140</v>
      </c>
      <c r="AF9072">
        <f>MONTH(Table1[[#This Row],[Date Sent]])</f>
        <v>5</v>
      </c>
      <c r="AG9072">
        <f>YEAR(Table1[[#This Row],[Date Sent]])</f>
        <v>2024</v>
      </c>
      <c r="AH9072"/>
    </row>
    <row r="9073" spans="1:34" x14ac:dyDescent="0.2">
      <c r="A9073" t="s">
        <v>174</v>
      </c>
      <c r="B9073" t="s">
        <v>9447</v>
      </c>
      <c r="C9073" s="1">
        <v>85.17</v>
      </c>
      <c r="D9073" s="5">
        <v>45419</v>
      </c>
      <c r="E9073" t="s">
        <v>20</v>
      </c>
      <c r="F9073" t="s">
        <v>40</v>
      </c>
      <c r="G9073" s="16" t="s">
        <v>1036</v>
      </c>
      <c r="H9073" s="1"/>
      <c r="J9073"/>
      <c r="AC9073" s="5">
        <v>45443</v>
      </c>
      <c r="AD9073" t="s">
        <v>14575</v>
      </c>
      <c r="AE9073" t="s">
        <v>313</v>
      </c>
      <c r="AF9073">
        <f>MONTH(Table1[[#This Row],[Date Sent]])</f>
        <v>5</v>
      </c>
      <c r="AG9073">
        <f>YEAR(Table1[[#This Row],[Date Sent]])</f>
        <v>2024</v>
      </c>
      <c r="AH9073"/>
    </row>
    <row r="9074" spans="1:34" x14ac:dyDescent="0.2">
      <c r="A9074" t="s">
        <v>174</v>
      </c>
      <c r="B9074" t="s">
        <v>9447</v>
      </c>
      <c r="C9074" s="1">
        <v>39.76</v>
      </c>
      <c r="D9074" s="5">
        <v>45421</v>
      </c>
      <c r="E9074" t="s">
        <v>31</v>
      </c>
      <c r="F9074" t="s">
        <v>6</v>
      </c>
      <c r="G9074" s="16" t="s">
        <v>9448</v>
      </c>
      <c r="H9074" s="1"/>
      <c r="J9074"/>
      <c r="AC9074" s="5">
        <v>45443</v>
      </c>
      <c r="AD9074" t="s">
        <v>14575</v>
      </c>
      <c r="AE9074" t="s">
        <v>313</v>
      </c>
      <c r="AF9074">
        <f>MONTH(Table1[[#This Row],[Date Sent]])</f>
        <v>5</v>
      </c>
      <c r="AG9074">
        <f>YEAR(Table1[[#This Row],[Date Sent]])</f>
        <v>2024</v>
      </c>
      <c r="AH9074"/>
    </row>
    <row r="9075" spans="1:34" x14ac:dyDescent="0.2">
      <c r="A9075" t="s">
        <v>174</v>
      </c>
      <c r="B9075" t="s">
        <v>9447</v>
      </c>
      <c r="C9075" s="1">
        <v>61.71</v>
      </c>
      <c r="D9075" s="5">
        <v>45425</v>
      </c>
      <c r="E9075" t="s">
        <v>31</v>
      </c>
      <c r="F9075" t="s">
        <v>6</v>
      </c>
      <c r="G9075" s="16" t="s">
        <v>9449</v>
      </c>
      <c r="H9075" s="1"/>
      <c r="J9075"/>
      <c r="AC9075" s="5">
        <v>45443</v>
      </c>
      <c r="AD9075" t="s">
        <v>14575</v>
      </c>
      <c r="AE9075" t="s">
        <v>313</v>
      </c>
      <c r="AF9075">
        <f>MONTH(Table1[[#This Row],[Date Sent]])</f>
        <v>5</v>
      </c>
      <c r="AG9075">
        <f>YEAR(Table1[[#This Row],[Date Sent]])</f>
        <v>2024</v>
      </c>
      <c r="AH9075"/>
    </row>
    <row r="9076" spans="1:34" x14ac:dyDescent="0.2">
      <c r="A9076" t="s">
        <v>174</v>
      </c>
      <c r="B9076" t="s">
        <v>9447</v>
      </c>
      <c r="C9076" s="1">
        <v>66.89</v>
      </c>
      <c r="D9076" s="5">
        <v>45428</v>
      </c>
      <c r="E9076" t="s">
        <v>31</v>
      </c>
      <c r="F9076" t="s">
        <v>6</v>
      </c>
      <c r="G9076" s="16" t="s">
        <v>9450</v>
      </c>
      <c r="H9076" s="1"/>
      <c r="J9076"/>
      <c r="AC9076" s="5">
        <v>45443</v>
      </c>
      <c r="AD9076" t="s">
        <v>14575</v>
      </c>
      <c r="AE9076" t="s">
        <v>313</v>
      </c>
      <c r="AF9076">
        <f>MONTH(Table1[[#This Row],[Date Sent]])</f>
        <v>5</v>
      </c>
      <c r="AG9076">
        <f>YEAR(Table1[[#This Row],[Date Sent]])</f>
        <v>2024</v>
      </c>
      <c r="AH9076"/>
    </row>
    <row r="9077" spans="1:34" x14ac:dyDescent="0.2">
      <c r="A9077" t="s">
        <v>684</v>
      </c>
      <c r="B9077" t="s">
        <v>9451</v>
      </c>
      <c r="C9077" s="1">
        <v>74.349999999999994</v>
      </c>
      <c r="D9077" s="5">
        <v>45413</v>
      </c>
      <c r="E9077" t="s">
        <v>21</v>
      </c>
      <c r="F9077" t="s">
        <v>33</v>
      </c>
      <c r="G9077" s="16" t="s">
        <v>9452</v>
      </c>
      <c r="H9077" s="1"/>
      <c r="J9077"/>
      <c r="AC9077" s="5">
        <v>45443</v>
      </c>
      <c r="AD9077" t="s">
        <v>11649</v>
      </c>
      <c r="AE9077" t="s">
        <v>11649</v>
      </c>
      <c r="AF9077">
        <f>MONTH(Table1[[#This Row],[Date Sent]])</f>
        <v>5</v>
      </c>
      <c r="AG9077">
        <f>YEAR(Table1[[#This Row],[Date Sent]])</f>
        <v>2024</v>
      </c>
      <c r="AH9077"/>
    </row>
    <row r="9078" spans="1:34" x14ac:dyDescent="0.2">
      <c r="A9078" t="s">
        <v>684</v>
      </c>
      <c r="B9078" t="s">
        <v>9451</v>
      </c>
      <c r="C9078" s="1">
        <v>33.9</v>
      </c>
      <c r="D9078" s="5">
        <v>45414</v>
      </c>
      <c r="E9078" t="s">
        <v>21</v>
      </c>
      <c r="F9078" t="s">
        <v>17</v>
      </c>
      <c r="G9078" s="16" t="s">
        <v>9453</v>
      </c>
      <c r="H9078" s="1"/>
      <c r="J9078"/>
      <c r="AC9078" s="5">
        <v>45443</v>
      </c>
      <c r="AD9078" t="s">
        <v>11649</v>
      </c>
      <c r="AE9078" t="s">
        <v>11649</v>
      </c>
      <c r="AF9078">
        <f>MONTH(Table1[[#This Row],[Date Sent]])</f>
        <v>5</v>
      </c>
      <c r="AG9078">
        <f>YEAR(Table1[[#This Row],[Date Sent]])</f>
        <v>2024</v>
      </c>
      <c r="AH9078"/>
    </row>
    <row r="9079" spans="1:34" x14ac:dyDescent="0.2">
      <c r="A9079" t="s">
        <v>684</v>
      </c>
      <c r="B9079" t="s">
        <v>9451</v>
      </c>
      <c r="C9079" s="1">
        <v>243.32</v>
      </c>
      <c r="D9079" s="5">
        <v>45418</v>
      </c>
      <c r="E9079" t="s">
        <v>20</v>
      </c>
      <c r="F9079" t="s">
        <v>2974</v>
      </c>
      <c r="G9079" s="16" t="s">
        <v>9454</v>
      </c>
      <c r="H9079" s="1"/>
      <c r="J9079"/>
      <c r="AC9079" s="5">
        <v>45443</v>
      </c>
      <c r="AD9079" t="s">
        <v>11649</v>
      </c>
      <c r="AE9079" t="s">
        <v>11649</v>
      </c>
      <c r="AF9079">
        <f>MONTH(Table1[[#This Row],[Date Sent]])</f>
        <v>5</v>
      </c>
      <c r="AG9079">
        <f>YEAR(Table1[[#This Row],[Date Sent]])</f>
        <v>2024</v>
      </c>
      <c r="AH9079"/>
    </row>
    <row r="9080" spans="1:34" x14ac:dyDescent="0.2">
      <c r="A9080" t="s">
        <v>684</v>
      </c>
      <c r="B9080" t="s">
        <v>9451</v>
      </c>
      <c r="C9080" s="1">
        <v>71</v>
      </c>
      <c r="D9080" s="5">
        <v>45418</v>
      </c>
      <c r="E9080" t="s">
        <v>21</v>
      </c>
      <c r="F9080" t="s">
        <v>15</v>
      </c>
      <c r="G9080" s="16" t="s">
        <v>1669</v>
      </c>
      <c r="H9080" s="1"/>
      <c r="J9080"/>
      <c r="AC9080" s="5">
        <v>45443</v>
      </c>
      <c r="AD9080" t="s">
        <v>11649</v>
      </c>
      <c r="AE9080" t="s">
        <v>11649</v>
      </c>
      <c r="AF9080">
        <f>MONTH(Table1[[#This Row],[Date Sent]])</f>
        <v>5</v>
      </c>
      <c r="AG9080">
        <f>YEAR(Table1[[#This Row],[Date Sent]])</f>
        <v>2024</v>
      </c>
      <c r="AH9080"/>
    </row>
    <row r="9081" spans="1:34" x14ac:dyDescent="0.2">
      <c r="A9081" t="s">
        <v>684</v>
      </c>
      <c r="B9081" t="s">
        <v>9451</v>
      </c>
      <c r="C9081" s="1">
        <v>33.21</v>
      </c>
      <c r="D9081" s="5">
        <v>45426</v>
      </c>
      <c r="E9081" t="s">
        <v>6</v>
      </c>
      <c r="F9081" t="s">
        <v>18</v>
      </c>
      <c r="G9081" s="16" t="s">
        <v>3936</v>
      </c>
      <c r="H9081" s="1"/>
      <c r="J9081"/>
      <c r="AC9081" s="5">
        <v>45443</v>
      </c>
      <c r="AD9081" t="s">
        <v>11649</v>
      </c>
      <c r="AE9081" t="s">
        <v>11649</v>
      </c>
      <c r="AF9081">
        <f>MONTH(Table1[[#This Row],[Date Sent]])</f>
        <v>5</v>
      </c>
      <c r="AG9081">
        <f>YEAR(Table1[[#This Row],[Date Sent]])</f>
        <v>2024</v>
      </c>
      <c r="AH9081"/>
    </row>
    <row r="9082" spans="1:34" x14ac:dyDescent="0.2">
      <c r="A9082" t="s">
        <v>684</v>
      </c>
      <c r="B9082" t="s">
        <v>9451</v>
      </c>
      <c r="C9082" s="1">
        <v>73.38</v>
      </c>
      <c r="D9082" s="5">
        <v>45427</v>
      </c>
      <c r="E9082" t="s">
        <v>17</v>
      </c>
      <c r="F9082" t="s">
        <v>15</v>
      </c>
      <c r="G9082" s="16" t="s">
        <v>9455</v>
      </c>
      <c r="H9082" s="1"/>
      <c r="J9082"/>
      <c r="AC9082" s="5">
        <v>45443</v>
      </c>
      <c r="AD9082" t="s">
        <v>11649</v>
      </c>
      <c r="AE9082" t="s">
        <v>11649</v>
      </c>
      <c r="AF9082">
        <f>MONTH(Table1[[#This Row],[Date Sent]])</f>
        <v>5</v>
      </c>
      <c r="AG9082">
        <f>YEAR(Table1[[#This Row],[Date Sent]])</f>
        <v>2024</v>
      </c>
      <c r="AH9082"/>
    </row>
    <row r="9083" spans="1:34" x14ac:dyDescent="0.2">
      <c r="A9083" t="s">
        <v>684</v>
      </c>
      <c r="B9083" t="s">
        <v>9451</v>
      </c>
      <c r="C9083" s="1">
        <v>97.5</v>
      </c>
      <c r="D9083" s="5">
        <v>45427</v>
      </c>
      <c r="E9083" t="s">
        <v>21</v>
      </c>
      <c r="F9083" t="s">
        <v>15</v>
      </c>
      <c r="G9083" s="16" t="s">
        <v>9456</v>
      </c>
      <c r="H9083" s="1"/>
      <c r="J9083"/>
      <c r="AC9083" s="5">
        <v>45443</v>
      </c>
      <c r="AD9083" t="s">
        <v>11649</v>
      </c>
      <c r="AE9083" t="s">
        <v>11649</v>
      </c>
      <c r="AF9083">
        <f>MONTH(Table1[[#This Row],[Date Sent]])</f>
        <v>5</v>
      </c>
      <c r="AG9083">
        <f>YEAR(Table1[[#This Row],[Date Sent]])</f>
        <v>2024</v>
      </c>
      <c r="AH9083"/>
    </row>
    <row r="9084" spans="1:34" x14ac:dyDescent="0.2">
      <c r="A9084" t="s">
        <v>684</v>
      </c>
      <c r="B9084" t="s">
        <v>9451</v>
      </c>
      <c r="C9084" s="1">
        <v>66.53</v>
      </c>
      <c r="D9084" s="5">
        <v>45427</v>
      </c>
      <c r="E9084" t="s">
        <v>21</v>
      </c>
      <c r="F9084" t="s">
        <v>1193</v>
      </c>
      <c r="G9084" s="16" t="s">
        <v>9457</v>
      </c>
      <c r="H9084" s="1"/>
      <c r="J9084"/>
      <c r="AC9084" s="5">
        <v>45443</v>
      </c>
      <c r="AD9084" t="s">
        <v>11649</v>
      </c>
      <c r="AE9084" t="s">
        <v>11649</v>
      </c>
      <c r="AF9084">
        <f>MONTH(Table1[[#This Row],[Date Sent]])</f>
        <v>5</v>
      </c>
      <c r="AG9084">
        <f>YEAR(Table1[[#This Row],[Date Sent]])</f>
        <v>2024</v>
      </c>
      <c r="AH9084"/>
    </row>
    <row r="9085" spans="1:34" x14ac:dyDescent="0.2">
      <c r="A9085" t="s">
        <v>684</v>
      </c>
      <c r="B9085" t="s">
        <v>9451</v>
      </c>
      <c r="C9085" s="1">
        <v>13.77</v>
      </c>
      <c r="D9085" s="5">
        <v>45428</v>
      </c>
      <c r="E9085" t="s">
        <v>20</v>
      </c>
      <c r="F9085" t="s">
        <v>39</v>
      </c>
      <c r="G9085" s="16" t="s">
        <v>9458</v>
      </c>
      <c r="H9085" s="1"/>
      <c r="J9085"/>
      <c r="AC9085" s="5">
        <v>45443</v>
      </c>
      <c r="AD9085" t="s">
        <v>11649</v>
      </c>
      <c r="AE9085" t="s">
        <v>11649</v>
      </c>
      <c r="AF9085">
        <f>MONTH(Table1[[#This Row],[Date Sent]])</f>
        <v>5</v>
      </c>
      <c r="AG9085">
        <f>YEAR(Table1[[#This Row],[Date Sent]])</f>
        <v>2024</v>
      </c>
      <c r="AH9085"/>
    </row>
    <row r="9086" spans="1:34" x14ac:dyDescent="0.2">
      <c r="A9086" t="s">
        <v>612</v>
      </c>
      <c r="B9086" t="s">
        <v>9459</v>
      </c>
      <c r="C9086" s="1">
        <v>-401.25</v>
      </c>
      <c r="D9086" s="5">
        <v>45398</v>
      </c>
      <c r="E9086" t="s">
        <v>44</v>
      </c>
      <c r="F9086" t="s">
        <v>14</v>
      </c>
      <c r="G9086" s="16" t="s">
        <v>9460</v>
      </c>
      <c r="H9086" s="1"/>
      <c r="J9086"/>
      <c r="AC9086" s="5">
        <v>45443</v>
      </c>
      <c r="AD9086" t="s">
        <v>13199</v>
      </c>
      <c r="AE9086" t="s">
        <v>198</v>
      </c>
      <c r="AF9086">
        <f>MONTH(Table1[[#This Row],[Date Sent]])</f>
        <v>5</v>
      </c>
      <c r="AG9086">
        <f>YEAR(Table1[[#This Row],[Date Sent]])</f>
        <v>2024</v>
      </c>
      <c r="AH9086"/>
    </row>
    <row r="9087" spans="1:34" x14ac:dyDescent="0.2">
      <c r="A9087" t="s">
        <v>612</v>
      </c>
      <c r="B9087" t="s">
        <v>9459</v>
      </c>
      <c r="C9087" s="1">
        <v>401.25</v>
      </c>
      <c r="D9087" s="5">
        <v>45398</v>
      </c>
      <c r="E9087" t="s">
        <v>21</v>
      </c>
      <c r="F9087" t="s">
        <v>14</v>
      </c>
      <c r="G9087" s="16" t="s">
        <v>9461</v>
      </c>
      <c r="H9087" s="1"/>
      <c r="J9087"/>
      <c r="AC9087" s="5">
        <v>45443</v>
      </c>
      <c r="AD9087" t="s">
        <v>13199</v>
      </c>
      <c r="AE9087" t="s">
        <v>198</v>
      </c>
      <c r="AF9087">
        <f>MONTH(Table1[[#This Row],[Date Sent]])</f>
        <v>5</v>
      </c>
      <c r="AG9087">
        <f>YEAR(Table1[[#This Row],[Date Sent]])</f>
        <v>2024</v>
      </c>
      <c r="AH9087"/>
    </row>
    <row r="9088" spans="1:34" x14ac:dyDescent="0.2">
      <c r="A9088" t="s">
        <v>612</v>
      </c>
      <c r="B9088" t="s">
        <v>9459</v>
      </c>
      <c r="C9088" s="1">
        <v>459.65</v>
      </c>
      <c r="D9088" s="5">
        <v>45405</v>
      </c>
      <c r="E9088" t="s">
        <v>8</v>
      </c>
      <c r="F9088" t="s">
        <v>40</v>
      </c>
      <c r="G9088" s="16" t="s">
        <v>9462</v>
      </c>
      <c r="H9088" s="1"/>
      <c r="J9088"/>
      <c r="AC9088" s="5">
        <v>45443</v>
      </c>
      <c r="AD9088" t="s">
        <v>13199</v>
      </c>
      <c r="AE9088" t="s">
        <v>198</v>
      </c>
      <c r="AF9088">
        <f>MONTH(Table1[[#This Row],[Date Sent]])</f>
        <v>5</v>
      </c>
      <c r="AG9088">
        <f>YEAR(Table1[[#This Row],[Date Sent]])</f>
        <v>2024</v>
      </c>
      <c r="AH9088"/>
    </row>
    <row r="9089" spans="1:34" x14ac:dyDescent="0.2">
      <c r="A9089" t="s">
        <v>612</v>
      </c>
      <c r="B9089" t="s">
        <v>9459</v>
      </c>
      <c r="C9089" s="1">
        <v>498.55</v>
      </c>
      <c r="D9089" s="5">
        <v>45419</v>
      </c>
      <c r="E9089" t="s">
        <v>23</v>
      </c>
      <c r="F9089" t="s">
        <v>25</v>
      </c>
      <c r="G9089" s="16" t="s">
        <v>9463</v>
      </c>
      <c r="H9089" s="1"/>
      <c r="J9089"/>
      <c r="AC9089" s="5">
        <v>45443</v>
      </c>
      <c r="AD9089" t="s">
        <v>13199</v>
      </c>
      <c r="AE9089" t="s">
        <v>198</v>
      </c>
      <c r="AF9089">
        <f>MONTH(Table1[[#This Row],[Date Sent]])</f>
        <v>5</v>
      </c>
      <c r="AG9089">
        <f>YEAR(Table1[[#This Row],[Date Sent]])</f>
        <v>2024</v>
      </c>
      <c r="AH9089"/>
    </row>
    <row r="9090" spans="1:34" x14ac:dyDescent="0.2">
      <c r="A9090" t="s">
        <v>336</v>
      </c>
      <c r="B9090" t="s">
        <v>9464</v>
      </c>
      <c r="C9090" s="1">
        <v>295.57</v>
      </c>
      <c r="D9090" s="5">
        <v>45406</v>
      </c>
      <c r="E9090" t="s">
        <v>21</v>
      </c>
      <c r="F9090" t="s">
        <v>33</v>
      </c>
      <c r="G9090" s="16" t="s">
        <v>9465</v>
      </c>
      <c r="H9090" s="1"/>
      <c r="J9090"/>
      <c r="AC9090" s="5">
        <v>45443</v>
      </c>
      <c r="AD9090" t="s">
        <v>13624</v>
      </c>
      <c r="AE9090" t="s">
        <v>243</v>
      </c>
      <c r="AF9090">
        <f>MONTH(Table1[[#This Row],[Date Sent]])</f>
        <v>5</v>
      </c>
      <c r="AG9090">
        <f>YEAR(Table1[[#This Row],[Date Sent]])</f>
        <v>2024</v>
      </c>
      <c r="AH9090"/>
    </row>
    <row r="9091" spans="1:34" x14ac:dyDescent="0.2">
      <c r="A9091" t="s">
        <v>336</v>
      </c>
      <c r="B9091" t="s">
        <v>9464</v>
      </c>
      <c r="C9091" s="1">
        <v>356.71</v>
      </c>
      <c r="D9091" s="5">
        <v>45406</v>
      </c>
      <c r="E9091" t="s">
        <v>21</v>
      </c>
      <c r="F9091" t="s">
        <v>33</v>
      </c>
      <c r="G9091" s="16" t="s">
        <v>9466</v>
      </c>
      <c r="H9091" s="1"/>
      <c r="J9091"/>
      <c r="AC9091" s="5">
        <v>45443</v>
      </c>
      <c r="AD9091" t="s">
        <v>13624</v>
      </c>
      <c r="AE9091" t="s">
        <v>243</v>
      </c>
      <c r="AF9091">
        <f>MONTH(Table1[[#This Row],[Date Sent]])</f>
        <v>5</v>
      </c>
      <c r="AG9091">
        <f>YEAR(Table1[[#This Row],[Date Sent]])</f>
        <v>2024</v>
      </c>
      <c r="AH9091"/>
    </row>
    <row r="9092" spans="1:34" x14ac:dyDescent="0.2">
      <c r="A9092" t="s">
        <v>336</v>
      </c>
      <c r="B9092" t="s">
        <v>9464</v>
      </c>
      <c r="C9092" s="1">
        <v>35.32</v>
      </c>
      <c r="D9092" s="5">
        <v>45409</v>
      </c>
      <c r="E9092" t="s">
        <v>24</v>
      </c>
      <c r="F9092" t="s">
        <v>18</v>
      </c>
      <c r="G9092" s="16" t="s">
        <v>9467</v>
      </c>
      <c r="H9092" s="1"/>
      <c r="J9092"/>
      <c r="AC9092" s="5">
        <v>45443</v>
      </c>
      <c r="AD9092" t="s">
        <v>13624</v>
      </c>
      <c r="AE9092" t="s">
        <v>243</v>
      </c>
      <c r="AF9092">
        <f>MONTH(Table1[[#This Row],[Date Sent]])</f>
        <v>5</v>
      </c>
      <c r="AG9092">
        <f>YEAR(Table1[[#This Row],[Date Sent]])</f>
        <v>2024</v>
      </c>
      <c r="AH9092"/>
    </row>
    <row r="9093" spans="1:34" x14ac:dyDescent="0.2">
      <c r="A9093" t="s">
        <v>336</v>
      </c>
      <c r="B9093" t="s">
        <v>9464</v>
      </c>
      <c r="C9093" s="1">
        <v>7.35</v>
      </c>
      <c r="D9093" s="5">
        <v>45416</v>
      </c>
      <c r="E9093" t="s">
        <v>17</v>
      </c>
      <c r="F9093" t="s">
        <v>21</v>
      </c>
      <c r="G9093" s="16" t="s">
        <v>9468</v>
      </c>
      <c r="H9093" s="1"/>
      <c r="J9093"/>
      <c r="AC9093" s="5">
        <v>45443</v>
      </c>
      <c r="AD9093" t="s">
        <v>13624</v>
      </c>
      <c r="AE9093" t="s">
        <v>243</v>
      </c>
      <c r="AF9093">
        <f>MONTH(Table1[[#This Row],[Date Sent]])</f>
        <v>5</v>
      </c>
      <c r="AG9093">
        <f>YEAR(Table1[[#This Row],[Date Sent]])</f>
        <v>2024</v>
      </c>
      <c r="AH9093"/>
    </row>
    <row r="9094" spans="1:34" x14ac:dyDescent="0.2">
      <c r="A9094" t="s">
        <v>336</v>
      </c>
      <c r="B9094" t="s">
        <v>9464</v>
      </c>
      <c r="C9094" s="1">
        <v>104.25</v>
      </c>
      <c r="D9094" s="5">
        <v>45416</v>
      </c>
      <c r="E9094" t="s">
        <v>17</v>
      </c>
      <c r="F9094" t="s">
        <v>33</v>
      </c>
      <c r="G9094" s="16" t="s">
        <v>9469</v>
      </c>
      <c r="H9094" s="1"/>
      <c r="J9094"/>
      <c r="AC9094" s="5">
        <v>45443</v>
      </c>
      <c r="AD9094" t="s">
        <v>13624</v>
      </c>
      <c r="AE9094" t="s">
        <v>243</v>
      </c>
      <c r="AF9094">
        <f>MONTH(Table1[[#This Row],[Date Sent]])</f>
        <v>5</v>
      </c>
      <c r="AG9094">
        <f>YEAR(Table1[[#This Row],[Date Sent]])</f>
        <v>2024</v>
      </c>
      <c r="AH9094"/>
    </row>
    <row r="9095" spans="1:34" x14ac:dyDescent="0.2">
      <c r="A9095" t="s">
        <v>336</v>
      </c>
      <c r="B9095" t="s">
        <v>9464</v>
      </c>
      <c r="C9095" s="1">
        <v>25.24</v>
      </c>
      <c r="D9095" s="5">
        <v>45416</v>
      </c>
      <c r="E9095" t="s">
        <v>33</v>
      </c>
      <c r="F9095" t="s">
        <v>15</v>
      </c>
      <c r="G9095" s="16" t="s">
        <v>1175</v>
      </c>
      <c r="H9095" s="1"/>
      <c r="J9095"/>
      <c r="AC9095" s="5">
        <v>45443</v>
      </c>
      <c r="AD9095" t="s">
        <v>13624</v>
      </c>
      <c r="AE9095" t="s">
        <v>243</v>
      </c>
      <c r="AF9095">
        <f>MONTH(Table1[[#This Row],[Date Sent]])</f>
        <v>5</v>
      </c>
      <c r="AG9095">
        <f>YEAR(Table1[[#This Row],[Date Sent]])</f>
        <v>2024</v>
      </c>
      <c r="AH9095"/>
    </row>
    <row r="9096" spans="1:34" x14ac:dyDescent="0.2">
      <c r="A9096" t="s">
        <v>336</v>
      </c>
      <c r="B9096" t="s">
        <v>9464</v>
      </c>
      <c r="C9096" s="1">
        <v>128.4</v>
      </c>
      <c r="D9096" s="5">
        <v>45418</v>
      </c>
      <c r="E9096" t="s">
        <v>17</v>
      </c>
      <c r="F9096" t="s">
        <v>33</v>
      </c>
      <c r="G9096" s="16" t="s">
        <v>9470</v>
      </c>
      <c r="H9096" s="1"/>
      <c r="J9096"/>
      <c r="AC9096" s="5">
        <v>45443</v>
      </c>
      <c r="AD9096" t="s">
        <v>13624</v>
      </c>
      <c r="AE9096" t="s">
        <v>243</v>
      </c>
      <c r="AF9096">
        <f>MONTH(Table1[[#This Row],[Date Sent]])</f>
        <v>5</v>
      </c>
      <c r="AG9096">
        <f>YEAR(Table1[[#This Row],[Date Sent]])</f>
        <v>2024</v>
      </c>
      <c r="AH9096"/>
    </row>
    <row r="9097" spans="1:34" x14ac:dyDescent="0.2">
      <c r="A9097" t="s">
        <v>336</v>
      </c>
      <c r="B9097" t="s">
        <v>9464</v>
      </c>
      <c r="C9097" s="1">
        <v>15.34</v>
      </c>
      <c r="D9097" s="5">
        <v>45418</v>
      </c>
      <c r="E9097" t="s">
        <v>33</v>
      </c>
      <c r="F9097" t="s">
        <v>15</v>
      </c>
      <c r="G9097" s="16" t="s">
        <v>2363</v>
      </c>
      <c r="H9097" s="1"/>
      <c r="J9097"/>
      <c r="AC9097" s="5">
        <v>45443</v>
      </c>
      <c r="AD9097" t="s">
        <v>13624</v>
      </c>
      <c r="AE9097" t="s">
        <v>243</v>
      </c>
      <c r="AF9097">
        <f>MONTH(Table1[[#This Row],[Date Sent]])</f>
        <v>5</v>
      </c>
      <c r="AG9097">
        <f>YEAR(Table1[[#This Row],[Date Sent]])</f>
        <v>2024</v>
      </c>
      <c r="AH9097"/>
    </row>
    <row r="9098" spans="1:34" x14ac:dyDescent="0.2">
      <c r="A9098" t="s">
        <v>336</v>
      </c>
      <c r="B9098" t="s">
        <v>9464</v>
      </c>
      <c r="C9098" s="1">
        <v>43.39</v>
      </c>
      <c r="D9098" s="5">
        <v>45420</v>
      </c>
      <c r="E9098" t="s">
        <v>24</v>
      </c>
      <c r="F9098" t="s">
        <v>18</v>
      </c>
      <c r="G9098" s="16" t="s">
        <v>9471</v>
      </c>
      <c r="H9098" s="1"/>
      <c r="J9098"/>
      <c r="AC9098" s="5">
        <v>45443</v>
      </c>
      <c r="AD9098" t="s">
        <v>13624</v>
      </c>
      <c r="AE9098" t="s">
        <v>243</v>
      </c>
      <c r="AF9098">
        <f>MONTH(Table1[[#This Row],[Date Sent]])</f>
        <v>5</v>
      </c>
      <c r="AG9098">
        <f>YEAR(Table1[[#This Row],[Date Sent]])</f>
        <v>2024</v>
      </c>
      <c r="AH9098"/>
    </row>
    <row r="9099" spans="1:34" x14ac:dyDescent="0.2">
      <c r="A9099" t="s">
        <v>336</v>
      </c>
      <c r="B9099" t="s">
        <v>9464</v>
      </c>
      <c r="C9099" s="1">
        <v>300</v>
      </c>
      <c r="D9099" s="5">
        <v>45422</v>
      </c>
      <c r="E9099" t="s">
        <v>33</v>
      </c>
      <c r="F9099" t="s">
        <v>55</v>
      </c>
      <c r="G9099" s="16" t="s">
        <v>9472</v>
      </c>
      <c r="H9099" s="1"/>
      <c r="J9099"/>
      <c r="AC9099" s="5">
        <v>45443</v>
      </c>
      <c r="AD9099" t="s">
        <v>13624</v>
      </c>
      <c r="AE9099" t="s">
        <v>243</v>
      </c>
      <c r="AF9099">
        <f>MONTH(Table1[[#This Row],[Date Sent]])</f>
        <v>5</v>
      </c>
      <c r="AG9099">
        <f>YEAR(Table1[[#This Row],[Date Sent]])</f>
        <v>2024</v>
      </c>
      <c r="AH9099"/>
    </row>
    <row r="9100" spans="1:34" x14ac:dyDescent="0.2">
      <c r="A9100" t="s">
        <v>153</v>
      </c>
      <c r="B9100" t="s">
        <v>9473</v>
      </c>
      <c r="C9100" s="1">
        <v>57.3</v>
      </c>
      <c r="D9100" s="5">
        <v>45430</v>
      </c>
      <c r="E9100" t="s">
        <v>17</v>
      </c>
      <c r="F9100" t="s">
        <v>39</v>
      </c>
      <c r="G9100" s="16" t="s">
        <v>9474</v>
      </c>
      <c r="H9100" s="1"/>
      <c r="J9100"/>
      <c r="AC9100" s="5">
        <v>45443</v>
      </c>
      <c r="AD9100" t="s">
        <v>13499</v>
      </c>
      <c r="AE9100" t="s">
        <v>198</v>
      </c>
      <c r="AF9100">
        <f>MONTH(Table1[[#This Row],[Date Sent]])</f>
        <v>5</v>
      </c>
      <c r="AG9100">
        <f>YEAR(Table1[[#This Row],[Date Sent]])</f>
        <v>2024</v>
      </c>
      <c r="AH9100"/>
    </row>
    <row r="9101" spans="1:34" x14ac:dyDescent="0.2">
      <c r="A9101" t="s">
        <v>153</v>
      </c>
      <c r="B9101" t="s">
        <v>9473</v>
      </c>
      <c r="C9101" s="1">
        <v>15.64</v>
      </c>
      <c r="D9101" s="5">
        <v>45431</v>
      </c>
      <c r="E9101" t="s">
        <v>16</v>
      </c>
      <c r="F9101" t="s">
        <v>15</v>
      </c>
      <c r="G9101" s="16" t="s">
        <v>6097</v>
      </c>
      <c r="H9101" s="1"/>
      <c r="J9101"/>
      <c r="AC9101" s="5">
        <v>45443</v>
      </c>
      <c r="AD9101" t="s">
        <v>13499</v>
      </c>
      <c r="AE9101" t="s">
        <v>198</v>
      </c>
      <c r="AF9101">
        <f>MONTH(Table1[[#This Row],[Date Sent]])</f>
        <v>5</v>
      </c>
      <c r="AG9101">
        <f>YEAR(Table1[[#This Row],[Date Sent]])</f>
        <v>2024</v>
      </c>
      <c r="AH9101"/>
    </row>
    <row r="9102" spans="1:34" x14ac:dyDescent="0.2">
      <c r="A9102" t="s">
        <v>2569</v>
      </c>
      <c r="B9102" t="s">
        <v>9475</v>
      </c>
      <c r="C9102" s="1">
        <v>35.39</v>
      </c>
      <c r="D9102" s="5">
        <v>45401</v>
      </c>
      <c r="E9102" t="s">
        <v>24</v>
      </c>
      <c r="F9102" t="s">
        <v>18</v>
      </c>
      <c r="G9102" s="16" t="s">
        <v>9476</v>
      </c>
      <c r="H9102" s="1"/>
      <c r="J9102"/>
      <c r="AC9102" s="5">
        <v>45443</v>
      </c>
      <c r="AD9102" t="s">
        <v>14640</v>
      </c>
      <c r="AE9102" t="s">
        <v>198</v>
      </c>
      <c r="AF9102">
        <f>MONTH(Table1[[#This Row],[Date Sent]])</f>
        <v>5</v>
      </c>
      <c r="AG9102">
        <f>YEAR(Table1[[#This Row],[Date Sent]])</f>
        <v>2024</v>
      </c>
      <c r="AH9102"/>
    </row>
    <row r="9103" spans="1:34" x14ac:dyDescent="0.2">
      <c r="A9103" t="s">
        <v>2569</v>
      </c>
      <c r="B9103" t="s">
        <v>9475</v>
      </c>
      <c r="C9103" s="1">
        <v>37.08</v>
      </c>
      <c r="D9103" s="5">
        <v>45406</v>
      </c>
      <c r="E9103" t="s">
        <v>21</v>
      </c>
      <c r="F9103" t="s">
        <v>33</v>
      </c>
      <c r="G9103" s="16" t="s">
        <v>9477</v>
      </c>
      <c r="H9103" s="1"/>
      <c r="J9103"/>
      <c r="AC9103" s="5">
        <v>45443</v>
      </c>
      <c r="AD9103" t="s">
        <v>14640</v>
      </c>
      <c r="AE9103" t="s">
        <v>198</v>
      </c>
      <c r="AF9103">
        <f>MONTH(Table1[[#This Row],[Date Sent]])</f>
        <v>5</v>
      </c>
      <c r="AG9103">
        <f>YEAR(Table1[[#This Row],[Date Sent]])</f>
        <v>2024</v>
      </c>
      <c r="AH9103"/>
    </row>
    <row r="9104" spans="1:34" x14ac:dyDescent="0.2">
      <c r="A9104" t="s">
        <v>2569</v>
      </c>
      <c r="B9104" t="s">
        <v>9475</v>
      </c>
      <c r="C9104" s="1">
        <v>506.68</v>
      </c>
      <c r="D9104" s="5">
        <v>45408</v>
      </c>
      <c r="E9104" t="s">
        <v>21</v>
      </c>
      <c r="F9104" t="s">
        <v>25</v>
      </c>
      <c r="G9104" s="16" t="s">
        <v>9478</v>
      </c>
      <c r="H9104" s="1"/>
      <c r="J9104"/>
      <c r="AC9104" s="5">
        <v>45443</v>
      </c>
      <c r="AD9104" t="s">
        <v>14640</v>
      </c>
      <c r="AE9104" t="s">
        <v>198</v>
      </c>
      <c r="AF9104">
        <f>MONTH(Table1[[#This Row],[Date Sent]])</f>
        <v>5</v>
      </c>
      <c r="AG9104">
        <f>YEAR(Table1[[#This Row],[Date Sent]])</f>
        <v>2024</v>
      </c>
      <c r="AH9104"/>
    </row>
    <row r="9105" spans="1:34" x14ac:dyDescent="0.2">
      <c r="A9105" t="s">
        <v>2569</v>
      </c>
      <c r="B9105" t="s">
        <v>9475</v>
      </c>
      <c r="C9105" s="1">
        <v>12.5</v>
      </c>
      <c r="D9105" s="5">
        <v>45416</v>
      </c>
      <c r="E9105" t="s">
        <v>15</v>
      </c>
      <c r="F9105" t="s">
        <v>18</v>
      </c>
      <c r="G9105" s="16" t="s">
        <v>4616</v>
      </c>
      <c r="H9105" s="1"/>
      <c r="J9105"/>
      <c r="AC9105" s="5">
        <v>45443</v>
      </c>
      <c r="AD9105" t="s">
        <v>14640</v>
      </c>
      <c r="AE9105" t="s">
        <v>198</v>
      </c>
      <c r="AF9105">
        <f>MONTH(Table1[[#This Row],[Date Sent]])</f>
        <v>5</v>
      </c>
      <c r="AG9105">
        <f>YEAR(Table1[[#This Row],[Date Sent]])</f>
        <v>2024</v>
      </c>
      <c r="AH9105"/>
    </row>
    <row r="9106" spans="1:34" x14ac:dyDescent="0.2">
      <c r="A9106" t="s">
        <v>2569</v>
      </c>
      <c r="B9106" t="s">
        <v>9475</v>
      </c>
      <c r="C9106" s="1">
        <v>323.33999999999997</v>
      </c>
      <c r="D9106" s="5">
        <v>45419</v>
      </c>
      <c r="E9106" t="s">
        <v>21</v>
      </c>
      <c r="F9106" t="s">
        <v>33</v>
      </c>
      <c r="G9106" s="16" t="s">
        <v>2957</v>
      </c>
      <c r="H9106" s="1"/>
      <c r="J9106"/>
      <c r="AC9106" s="5">
        <v>45443</v>
      </c>
      <c r="AD9106" t="s">
        <v>14640</v>
      </c>
      <c r="AE9106" t="s">
        <v>198</v>
      </c>
      <c r="AF9106">
        <f>MONTH(Table1[[#This Row],[Date Sent]])</f>
        <v>5</v>
      </c>
      <c r="AG9106">
        <f>YEAR(Table1[[#This Row],[Date Sent]])</f>
        <v>2024</v>
      </c>
      <c r="AH9106"/>
    </row>
    <row r="9107" spans="1:34" x14ac:dyDescent="0.2">
      <c r="A9107" t="s">
        <v>2569</v>
      </c>
      <c r="B9107" t="s">
        <v>9475</v>
      </c>
      <c r="C9107" s="1">
        <v>87.05</v>
      </c>
      <c r="D9107" s="5">
        <v>45423</v>
      </c>
      <c r="E9107" t="s">
        <v>33</v>
      </c>
      <c r="F9107" t="s">
        <v>17</v>
      </c>
      <c r="G9107" s="16" t="s">
        <v>9479</v>
      </c>
      <c r="H9107" s="1"/>
      <c r="J9107"/>
      <c r="AC9107" s="5">
        <v>45443</v>
      </c>
      <c r="AD9107" t="s">
        <v>14640</v>
      </c>
      <c r="AE9107" t="s">
        <v>198</v>
      </c>
      <c r="AF9107">
        <f>MONTH(Table1[[#This Row],[Date Sent]])</f>
        <v>5</v>
      </c>
      <c r="AG9107">
        <f>YEAR(Table1[[#This Row],[Date Sent]])</f>
        <v>2024</v>
      </c>
      <c r="AH9107"/>
    </row>
    <row r="9108" spans="1:34" x14ac:dyDescent="0.2">
      <c r="A9108" t="s">
        <v>2569</v>
      </c>
      <c r="B9108" t="s">
        <v>9475</v>
      </c>
      <c r="C9108" s="1">
        <v>27.54</v>
      </c>
      <c r="D9108" s="5">
        <v>45426</v>
      </c>
      <c r="E9108" t="s">
        <v>21</v>
      </c>
      <c r="F9108" t="s">
        <v>39</v>
      </c>
      <c r="G9108" s="16" t="s">
        <v>1550</v>
      </c>
      <c r="H9108" s="1"/>
      <c r="J9108"/>
      <c r="AC9108" s="5">
        <v>45443</v>
      </c>
      <c r="AD9108" t="s">
        <v>14640</v>
      </c>
      <c r="AE9108" t="s">
        <v>198</v>
      </c>
      <c r="AF9108">
        <f>MONTH(Table1[[#This Row],[Date Sent]])</f>
        <v>5</v>
      </c>
      <c r="AG9108">
        <f>YEAR(Table1[[#This Row],[Date Sent]])</f>
        <v>2024</v>
      </c>
      <c r="AH9108"/>
    </row>
    <row r="9109" spans="1:34" x14ac:dyDescent="0.2">
      <c r="A9109" t="s">
        <v>2569</v>
      </c>
      <c r="B9109" t="s">
        <v>9475</v>
      </c>
      <c r="C9109" s="1">
        <v>5.29</v>
      </c>
      <c r="D9109" s="5">
        <v>45427</v>
      </c>
      <c r="E9109" t="s">
        <v>21</v>
      </c>
      <c r="F9109" t="s">
        <v>39</v>
      </c>
      <c r="G9109" s="16" t="s">
        <v>9480</v>
      </c>
      <c r="H9109" s="1"/>
      <c r="J9109"/>
      <c r="AC9109" s="5">
        <v>45443</v>
      </c>
      <c r="AD9109" t="s">
        <v>14640</v>
      </c>
      <c r="AE9109" t="s">
        <v>198</v>
      </c>
      <c r="AF9109">
        <f>MONTH(Table1[[#This Row],[Date Sent]])</f>
        <v>5</v>
      </c>
      <c r="AG9109">
        <f>YEAR(Table1[[#This Row],[Date Sent]])</f>
        <v>2024</v>
      </c>
      <c r="AH9109"/>
    </row>
    <row r="9110" spans="1:34" x14ac:dyDescent="0.2">
      <c r="A9110" t="s">
        <v>8321</v>
      </c>
      <c r="B9110" t="s">
        <v>9481</v>
      </c>
      <c r="C9110" s="1">
        <v>271.86</v>
      </c>
      <c r="D9110" s="5">
        <v>45418</v>
      </c>
      <c r="E9110" t="s">
        <v>21</v>
      </c>
      <c r="F9110" t="s">
        <v>33</v>
      </c>
      <c r="G9110" s="16" t="s">
        <v>9482</v>
      </c>
      <c r="H9110" s="1"/>
      <c r="J9110"/>
      <c r="AC9110" s="5">
        <v>45446</v>
      </c>
      <c r="AD9110" t="s">
        <v>14688</v>
      </c>
      <c r="AE9110" t="s">
        <v>294</v>
      </c>
      <c r="AF9110">
        <f>MONTH(Table1[[#This Row],[Date Sent]])</f>
        <v>6</v>
      </c>
      <c r="AG9110">
        <f>YEAR(Table1[[#This Row],[Date Sent]])</f>
        <v>2024</v>
      </c>
      <c r="AH9110"/>
    </row>
    <row r="9111" spans="1:34" x14ac:dyDescent="0.2">
      <c r="A9111" t="s">
        <v>8321</v>
      </c>
      <c r="B9111" t="s">
        <v>9481</v>
      </c>
      <c r="C9111" s="1">
        <v>153.38</v>
      </c>
      <c r="D9111" s="5">
        <v>45418</v>
      </c>
      <c r="E9111" t="s">
        <v>21</v>
      </c>
      <c r="F9111" t="s">
        <v>918</v>
      </c>
      <c r="G9111" s="16" t="s">
        <v>9483</v>
      </c>
      <c r="H9111" s="1">
        <v>42.96</v>
      </c>
      <c r="I9111" t="s">
        <v>10</v>
      </c>
      <c r="J9111" t="s">
        <v>9484</v>
      </c>
      <c r="K9111" s="1">
        <v>44.94</v>
      </c>
      <c r="L9111" t="s">
        <v>15</v>
      </c>
      <c r="M9111" t="s">
        <v>9485</v>
      </c>
      <c r="N9111" s="1">
        <v>32.979999999999997</v>
      </c>
      <c r="O9111" t="s">
        <v>17</v>
      </c>
      <c r="P9111" t="s">
        <v>1252</v>
      </c>
      <c r="Q9111" s="1">
        <v>32.499999999999993</v>
      </c>
      <c r="R9111" t="s">
        <v>39</v>
      </c>
      <c r="S9111" t="s">
        <v>9486</v>
      </c>
      <c r="AC9111" s="5">
        <v>45446</v>
      </c>
      <c r="AD9111" t="s">
        <v>14688</v>
      </c>
      <c r="AE9111" t="s">
        <v>294</v>
      </c>
      <c r="AF9111">
        <f>MONTH(Table1[[#This Row],[Date Sent]])</f>
        <v>6</v>
      </c>
      <c r="AG9111">
        <f>YEAR(Table1[[#This Row],[Date Sent]])</f>
        <v>2024</v>
      </c>
      <c r="AH9111"/>
    </row>
    <row r="9112" spans="1:34" x14ac:dyDescent="0.2">
      <c r="A9112" t="s">
        <v>8321</v>
      </c>
      <c r="B9112" t="s">
        <v>9481</v>
      </c>
      <c r="C9112" s="1">
        <v>161.99</v>
      </c>
      <c r="D9112" s="5">
        <v>45419</v>
      </c>
      <c r="E9112" t="s">
        <v>15</v>
      </c>
      <c r="F9112" t="s">
        <v>49</v>
      </c>
      <c r="G9112" s="16" t="s">
        <v>4988</v>
      </c>
      <c r="H9112" s="1"/>
      <c r="J9112"/>
      <c r="AC9112" s="5">
        <v>45446</v>
      </c>
      <c r="AD9112" t="s">
        <v>14688</v>
      </c>
      <c r="AE9112" t="s">
        <v>294</v>
      </c>
      <c r="AF9112">
        <f>MONTH(Table1[[#This Row],[Date Sent]])</f>
        <v>6</v>
      </c>
      <c r="AG9112">
        <f>YEAR(Table1[[#This Row],[Date Sent]])</f>
        <v>2024</v>
      </c>
      <c r="AH9112"/>
    </row>
    <row r="9113" spans="1:34" x14ac:dyDescent="0.2">
      <c r="A9113" t="s">
        <v>8321</v>
      </c>
      <c r="B9113" t="s">
        <v>9481</v>
      </c>
      <c r="C9113" s="1">
        <v>33.89</v>
      </c>
      <c r="D9113" s="5">
        <v>45420</v>
      </c>
      <c r="E9113" t="s">
        <v>21</v>
      </c>
      <c r="F9113" t="s">
        <v>33</v>
      </c>
      <c r="G9113" s="16" t="s">
        <v>9487</v>
      </c>
      <c r="H9113" s="1"/>
      <c r="J9113"/>
      <c r="AC9113" s="5">
        <v>45446</v>
      </c>
      <c r="AD9113" t="s">
        <v>14688</v>
      </c>
      <c r="AE9113" t="s">
        <v>294</v>
      </c>
      <c r="AF9113">
        <f>MONTH(Table1[[#This Row],[Date Sent]])</f>
        <v>6</v>
      </c>
      <c r="AG9113">
        <f>YEAR(Table1[[#This Row],[Date Sent]])</f>
        <v>2024</v>
      </c>
      <c r="AH9113"/>
    </row>
    <row r="9114" spans="1:34" x14ac:dyDescent="0.2">
      <c r="A9114" t="s">
        <v>8321</v>
      </c>
      <c r="B9114" t="s">
        <v>9481</v>
      </c>
      <c r="C9114" s="1">
        <v>70.88</v>
      </c>
      <c r="D9114" s="5">
        <v>45420</v>
      </c>
      <c r="E9114" t="s">
        <v>21</v>
      </c>
      <c r="F9114" t="s">
        <v>17</v>
      </c>
      <c r="G9114" s="16" t="s">
        <v>9488</v>
      </c>
      <c r="H9114" s="1"/>
      <c r="J9114"/>
      <c r="AC9114" s="5">
        <v>45446</v>
      </c>
      <c r="AD9114" t="s">
        <v>14688</v>
      </c>
      <c r="AE9114" t="s">
        <v>294</v>
      </c>
      <c r="AF9114">
        <f>MONTH(Table1[[#This Row],[Date Sent]])</f>
        <v>6</v>
      </c>
      <c r="AG9114">
        <f>YEAR(Table1[[#This Row],[Date Sent]])</f>
        <v>2024</v>
      </c>
      <c r="AH9114"/>
    </row>
    <row r="9115" spans="1:34" x14ac:dyDescent="0.2">
      <c r="A9115" t="s">
        <v>8321</v>
      </c>
      <c r="B9115" t="s">
        <v>9481</v>
      </c>
      <c r="C9115" s="1">
        <v>358</v>
      </c>
      <c r="D9115" s="5">
        <v>45420</v>
      </c>
      <c r="E9115" t="s">
        <v>21</v>
      </c>
      <c r="F9115" t="s">
        <v>918</v>
      </c>
      <c r="G9115" s="16" t="s">
        <v>9489</v>
      </c>
      <c r="H9115" s="1">
        <v>62.769999999999996</v>
      </c>
      <c r="I9115" t="s">
        <v>15</v>
      </c>
      <c r="J9115" t="s">
        <v>9490</v>
      </c>
      <c r="K9115" s="1">
        <v>41.92</v>
      </c>
      <c r="L9115" t="s">
        <v>49</v>
      </c>
      <c r="M9115" t="s">
        <v>9491</v>
      </c>
      <c r="N9115" s="1">
        <v>154</v>
      </c>
      <c r="O9115" t="s">
        <v>33</v>
      </c>
      <c r="P9115" t="s">
        <v>9492</v>
      </c>
      <c r="Q9115" s="1">
        <v>31.92</v>
      </c>
      <c r="R9115" t="s">
        <v>16</v>
      </c>
      <c r="S9115" t="s">
        <v>9493</v>
      </c>
      <c r="T9115" s="1">
        <v>67.389999999999986</v>
      </c>
      <c r="U9115" t="s">
        <v>39</v>
      </c>
      <c r="V9115" t="s">
        <v>9494</v>
      </c>
      <c r="AC9115" s="5">
        <v>45446</v>
      </c>
      <c r="AD9115" t="s">
        <v>14688</v>
      </c>
      <c r="AE9115" t="s">
        <v>294</v>
      </c>
      <c r="AF9115">
        <f>MONTH(Table1[[#This Row],[Date Sent]])</f>
        <v>6</v>
      </c>
      <c r="AG9115">
        <f>YEAR(Table1[[#This Row],[Date Sent]])</f>
        <v>2024</v>
      </c>
      <c r="AH9115"/>
    </row>
    <row r="9116" spans="1:34" x14ac:dyDescent="0.2">
      <c r="A9116" t="s">
        <v>8321</v>
      </c>
      <c r="B9116" t="s">
        <v>9481</v>
      </c>
      <c r="C9116" s="1">
        <v>49.55</v>
      </c>
      <c r="D9116" s="5">
        <v>45421</v>
      </c>
      <c r="E9116" t="s">
        <v>21</v>
      </c>
      <c r="F9116" t="s">
        <v>918</v>
      </c>
      <c r="G9116" s="16" t="s">
        <v>9495</v>
      </c>
      <c r="H9116" s="1">
        <v>28.39</v>
      </c>
      <c r="I9116" t="s">
        <v>15</v>
      </c>
      <c r="J9116" t="s">
        <v>2708</v>
      </c>
      <c r="K9116" s="1">
        <v>5.98</v>
      </c>
      <c r="L9116" t="s">
        <v>18</v>
      </c>
      <c r="M9116" t="s">
        <v>7457</v>
      </c>
      <c r="N9116" s="1">
        <v>15.179999999999996</v>
      </c>
      <c r="O9116" t="s">
        <v>39</v>
      </c>
      <c r="P9116" t="s">
        <v>1550</v>
      </c>
      <c r="AC9116" s="5">
        <v>45446</v>
      </c>
      <c r="AD9116" t="s">
        <v>14688</v>
      </c>
      <c r="AE9116" t="s">
        <v>294</v>
      </c>
      <c r="AF9116">
        <f>MONTH(Table1[[#This Row],[Date Sent]])</f>
        <v>6</v>
      </c>
      <c r="AG9116">
        <f>YEAR(Table1[[#This Row],[Date Sent]])</f>
        <v>2024</v>
      </c>
      <c r="AH9116"/>
    </row>
    <row r="9117" spans="1:34" x14ac:dyDescent="0.2">
      <c r="A9117" t="s">
        <v>203</v>
      </c>
      <c r="B9117" t="s">
        <v>9496</v>
      </c>
      <c r="C9117" s="1">
        <v>410.9</v>
      </c>
      <c r="D9117" s="5">
        <v>45405</v>
      </c>
      <c r="E9117" t="s">
        <v>33</v>
      </c>
      <c r="F9117" t="s">
        <v>918</v>
      </c>
      <c r="G9117" s="16" t="s">
        <v>9497</v>
      </c>
      <c r="H9117" s="1">
        <v>12.72</v>
      </c>
      <c r="I9117" t="s">
        <v>18</v>
      </c>
      <c r="J9117" t="s">
        <v>6135</v>
      </c>
      <c r="K9117" s="1">
        <v>190.42000000000002</v>
      </c>
      <c r="L9117" t="s">
        <v>10</v>
      </c>
      <c r="M9117" t="s">
        <v>9498</v>
      </c>
      <c r="N9117" s="1">
        <v>114.08</v>
      </c>
      <c r="O9117" t="s">
        <v>21</v>
      </c>
      <c r="P9117" t="s">
        <v>1722</v>
      </c>
      <c r="Q9117" s="1">
        <v>93.67999999999995</v>
      </c>
      <c r="R9117" t="s">
        <v>33</v>
      </c>
      <c r="S9117" t="s">
        <v>9499</v>
      </c>
      <c r="AC9117" s="5">
        <v>45446</v>
      </c>
      <c r="AD9117" t="s">
        <v>14664</v>
      </c>
      <c r="AE9117" t="s">
        <v>156</v>
      </c>
      <c r="AF9117">
        <f>MONTH(Table1[[#This Row],[Date Sent]])</f>
        <v>6</v>
      </c>
      <c r="AG9117">
        <f>YEAR(Table1[[#This Row],[Date Sent]])</f>
        <v>2024</v>
      </c>
      <c r="AH9117"/>
    </row>
    <row r="9118" spans="1:34" x14ac:dyDescent="0.2">
      <c r="A9118" t="s">
        <v>203</v>
      </c>
      <c r="B9118" t="s">
        <v>9496</v>
      </c>
      <c r="C9118" s="1">
        <v>23.28</v>
      </c>
      <c r="D9118" s="5">
        <v>45409</v>
      </c>
      <c r="E9118" t="s">
        <v>14</v>
      </c>
      <c r="F9118" t="s">
        <v>33</v>
      </c>
      <c r="G9118" s="16" t="s">
        <v>1085</v>
      </c>
      <c r="H9118" s="1"/>
      <c r="J9118"/>
      <c r="AC9118" s="5">
        <v>45446</v>
      </c>
      <c r="AD9118" t="s">
        <v>14664</v>
      </c>
      <c r="AE9118" t="s">
        <v>156</v>
      </c>
      <c r="AF9118">
        <f>MONTH(Table1[[#This Row],[Date Sent]])</f>
        <v>6</v>
      </c>
      <c r="AG9118">
        <f>YEAR(Table1[[#This Row],[Date Sent]])</f>
        <v>2024</v>
      </c>
      <c r="AH9118"/>
    </row>
    <row r="9119" spans="1:34" x14ac:dyDescent="0.2">
      <c r="A9119" t="s">
        <v>203</v>
      </c>
      <c r="B9119" t="s">
        <v>9496</v>
      </c>
      <c r="C9119" s="1">
        <v>449.92</v>
      </c>
      <c r="D9119" s="5">
        <v>45416</v>
      </c>
      <c r="E9119" t="s">
        <v>14</v>
      </c>
      <c r="F9119" t="s">
        <v>918</v>
      </c>
      <c r="G9119" s="16" t="s">
        <v>9500</v>
      </c>
      <c r="H9119" s="1">
        <v>364.92</v>
      </c>
      <c r="I9119" t="s">
        <v>17</v>
      </c>
      <c r="J9119" t="s">
        <v>9501</v>
      </c>
      <c r="K9119" s="1">
        <v>75.06</v>
      </c>
      <c r="L9119" t="s">
        <v>39</v>
      </c>
      <c r="M9119" t="s">
        <v>9502</v>
      </c>
      <c r="N9119" s="1">
        <v>9.9399999999999977</v>
      </c>
      <c r="O9119" t="s">
        <v>33</v>
      </c>
      <c r="P9119" t="s">
        <v>1062</v>
      </c>
      <c r="AC9119" s="5">
        <v>45446</v>
      </c>
      <c r="AD9119" t="s">
        <v>14664</v>
      </c>
      <c r="AE9119" t="s">
        <v>156</v>
      </c>
      <c r="AF9119">
        <f>MONTH(Table1[[#This Row],[Date Sent]])</f>
        <v>6</v>
      </c>
      <c r="AG9119">
        <f>YEAR(Table1[[#This Row],[Date Sent]])</f>
        <v>2024</v>
      </c>
      <c r="AH9119"/>
    </row>
    <row r="9120" spans="1:34" x14ac:dyDescent="0.2">
      <c r="A9120" t="s">
        <v>203</v>
      </c>
      <c r="B9120" t="s">
        <v>9496</v>
      </c>
      <c r="C9120" s="1">
        <v>268.01</v>
      </c>
      <c r="D9120" s="5">
        <v>45423</v>
      </c>
      <c r="E9120" t="s">
        <v>14</v>
      </c>
      <c r="F9120" t="s">
        <v>918</v>
      </c>
      <c r="G9120" s="16" t="s">
        <v>9503</v>
      </c>
      <c r="H9120" s="1">
        <v>69.72999999999999</v>
      </c>
      <c r="I9120" t="s">
        <v>33</v>
      </c>
      <c r="J9120" t="s">
        <v>9504</v>
      </c>
      <c r="K9120" s="1">
        <v>65.64</v>
      </c>
      <c r="L9120" t="s">
        <v>1193</v>
      </c>
      <c r="M9120" t="s">
        <v>9505</v>
      </c>
      <c r="N9120" s="1">
        <v>25.94</v>
      </c>
      <c r="O9120" t="s">
        <v>15</v>
      </c>
      <c r="P9120" t="s">
        <v>921</v>
      </c>
      <c r="Q9120" s="1">
        <v>33.340000000000003</v>
      </c>
      <c r="R9120" t="s">
        <v>10</v>
      </c>
      <c r="S9120" t="s">
        <v>9506</v>
      </c>
      <c r="AC9120" s="5">
        <v>45446</v>
      </c>
      <c r="AD9120" t="s">
        <v>14664</v>
      </c>
      <c r="AE9120" t="s">
        <v>156</v>
      </c>
      <c r="AF9120">
        <f>MONTH(Table1[[#This Row],[Date Sent]])</f>
        <v>6</v>
      </c>
      <c r="AG9120">
        <f>YEAR(Table1[[#This Row],[Date Sent]])</f>
        <v>2024</v>
      </c>
      <c r="AH9120"/>
    </row>
    <row r="9121" spans="1:34" x14ac:dyDescent="0.2">
      <c r="A9121" t="s">
        <v>203</v>
      </c>
      <c r="B9121" t="s">
        <v>9496</v>
      </c>
      <c r="C9121" s="1">
        <v>116.23</v>
      </c>
      <c r="D9121" s="5">
        <v>45424</v>
      </c>
      <c r="E9121" t="s">
        <v>44</v>
      </c>
      <c r="F9121" t="s">
        <v>39</v>
      </c>
      <c r="G9121" s="16" t="s">
        <v>9507</v>
      </c>
      <c r="H9121" s="1"/>
      <c r="J9121"/>
      <c r="AC9121" s="5">
        <v>45446</v>
      </c>
      <c r="AD9121" t="s">
        <v>14664</v>
      </c>
      <c r="AE9121" t="s">
        <v>156</v>
      </c>
      <c r="AF9121">
        <f>MONTH(Table1[[#This Row],[Date Sent]])</f>
        <v>6</v>
      </c>
      <c r="AG9121">
        <f>YEAR(Table1[[#This Row],[Date Sent]])</f>
        <v>2024</v>
      </c>
      <c r="AH9121"/>
    </row>
    <row r="9122" spans="1:34" x14ac:dyDescent="0.2">
      <c r="A9122" t="s">
        <v>203</v>
      </c>
      <c r="B9122" t="s">
        <v>9496</v>
      </c>
      <c r="C9122" s="1">
        <v>27.54</v>
      </c>
      <c r="D9122" s="5">
        <v>45426</v>
      </c>
      <c r="E9122" t="s">
        <v>8</v>
      </c>
      <c r="F9122" t="s">
        <v>39</v>
      </c>
      <c r="G9122" s="16" t="s">
        <v>1870</v>
      </c>
      <c r="H9122" s="1"/>
      <c r="J9122"/>
      <c r="AC9122" s="5">
        <v>45446</v>
      </c>
      <c r="AD9122" t="s">
        <v>14664</v>
      </c>
      <c r="AE9122" t="s">
        <v>156</v>
      </c>
      <c r="AF9122">
        <f>MONTH(Table1[[#This Row],[Date Sent]])</f>
        <v>6</v>
      </c>
      <c r="AG9122">
        <f>YEAR(Table1[[#This Row],[Date Sent]])</f>
        <v>2024</v>
      </c>
      <c r="AH9122"/>
    </row>
    <row r="9123" spans="1:34" x14ac:dyDescent="0.2">
      <c r="A9123" t="s">
        <v>203</v>
      </c>
      <c r="B9123" t="s">
        <v>9496</v>
      </c>
      <c r="C9123" s="1">
        <v>95.65</v>
      </c>
      <c r="D9123" s="5">
        <v>45426</v>
      </c>
      <c r="E9123" t="s">
        <v>19</v>
      </c>
      <c r="F9123" t="s">
        <v>39</v>
      </c>
      <c r="G9123" s="16" t="s">
        <v>9508</v>
      </c>
      <c r="H9123" s="1"/>
      <c r="J9123"/>
      <c r="AC9123" s="5">
        <v>45446</v>
      </c>
      <c r="AD9123" t="s">
        <v>14664</v>
      </c>
      <c r="AE9123" t="s">
        <v>156</v>
      </c>
      <c r="AF9123">
        <f>MONTH(Table1[[#This Row],[Date Sent]])</f>
        <v>6</v>
      </c>
      <c r="AG9123">
        <f>YEAR(Table1[[#This Row],[Date Sent]])</f>
        <v>2024</v>
      </c>
      <c r="AH9123"/>
    </row>
    <row r="9124" spans="1:34" x14ac:dyDescent="0.2">
      <c r="A9124" t="s">
        <v>203</v>
      </c>
      <c r="B9124" t="s">
        <v>9496</v>
      </c>
      <c r="C9124" s="1">
        <v>105.53</v>
      </c>
      <c r="D9124" s="5">
        <v>45428</v>
      </c>
      <c r="E9124" t="s">
        <v>19</v>
      </c>
      <c r="F9124" t="s">
        <v>21</v>
      </c>
      <c r="G9124" s="16" t="s">
        <v>9509</v>
      </c>
      <c r="H9124" s="1"/>
      <c r="J9124"/>
      <c r="AC9124" s="5">
        <v>45446</v>
      </c>
      <c r="AD9124" t="s">
        <v>14664</v>
      </c>
      <c r="AE9124" t="s">
        <v>156</v>
      </c>
      <c r="AF9124">
        <f>MONTH(Table1[[#This Row],[Date Sent]])</f>
        <v>6</v>
      </c>
      <c r="AG9124">
        <f>YEAR(Table1[[#This Row],[Date Sent]])</f>
        <v>2024</v>
      </c>
      <c r="AH9124"/>
    </row>
    <row r="9125" spans="1:34" x14ac:dyDescent="0.2">
      <c r="A9125" t="s">
        <v>5751</v>
      </c>
      <c r="B9125" t="s">
        <v>9510</v>
      </c>
      <c r="C9125" s="1">
        <v>105</v>
      </c>
      <c r="D9125" s="5">
        <v>45401</v>
      </c>
      <c r="E9125" t="s">
        <v>59</v>
      </c>
      <c r="F9125" t="s">
        <v>10</v>
      </c>
      <c r="G9125" s="16" t="s">
        <v>9511</v>
      </c>
      <c r="H9125" s="1"/>
      <c r="J9125"/>
      <c r="AC9125" s="5">
        <v>45446</v>
      </c>
      <c r="AD9125" t="s">
        <v>14597</v>
      </c>
      <c r="AE9125" t="s">
        <v>266</v>
      </c>
      <c r="AF9125">
        <f>MONTH(Table1[[#This Row],[Date Sent]])</f>
        <v>6</v>
      </c>
      <c r="AG9125">
        <f>YEAR(Table1[[#This Row],[Date Sent]])</f>
        <v>2024</v>
      </c>
      <c r="AH9125"/>
    </row>
    <row r="9126" spans="1:34" x14ac:dyDescent="0.2">
      <c r="A9126" t="s">
        <v>5751</v>
      </c>
      <c r="B9126" t="s">
        <v>9510</v>
      </c>
      <c r="C9126" s="1">
        <v>24.82</v>
      </c>
      <c r="D9126" s="5">
        <v>45401</v>
      </c>
      <c r="E9126" t="s">
        <v>17</v>
      </c>
      <c r="F9126" t="s">
        <v>33</v>
      </c>
      <c r="G9126" s="16" t="s">
        <v>9512</v>
      </c>
      <c r="H9126" s="1"/>
      <c r="J9126"/>
      <c r="AC9126" s="5">
        <v>45446</v>
      </c>
      <c r="AD9126" t="s">
        <v>14597</v>
      </c>
      <c r="AE9126" t="s">
        <v>266</v>
      </c>
      <c r="AF9126">
        <f>MONTH(Table1[[#This Row],[Date Sent]])</f>
        <v>6</v>
      </c>
      <c r="AG9126">
        <f>YEAR(Table1[[#This Row],[Date Sent]])</f>
        <v>2024</v>
      </c>
      <c r="AH9126"/>
    </row>
    <row r="9127" spans="1:34" x14ac:dyDescent="0.2">
      <c r="A9127" t="s">
        <v>5751</v>
      </c>
      <c r="B9127" t="s">
        <v>9510</v>
      </c>
      <c r="C9127" s="1">
        <v>30.34</v>
      </c>
      <c r="D9127" s="5">
        <v>45408</v>
      </c>
      <c r="E9127" t="s">
        <v>18</v>
      </c>
      <c r="F9127" t="s">
        <v>21</v>
      </c>
      <c r="G9127" s="16" t="s">
        <v>4023</v>
      </c>
      <c r="H9127" s="1"/>
      <c r="J9127"/>
      <c r="AC9127" s="5">
        <v>45446</v>
      </c>
      <c r="AD9127" t="s">
        <v>14597</v>
      </c>
      <c r="AE9127" t="s">
        <v>266</v>
      </c>
      <c r="AF9127">
        <f>MONTH(Table1[[#This Row],[Date Sent]])</f>
        <v>6</v>
      </c>
      <c r="AG9127">
        <f>YEAR(Table1[[#This Row],[Date Sent]])</f>
        <v>2024</v>
      </c>
      <c r="AH9127"/>
    </row>
    <row r="9128" spans="1:34" x14ac:dyDescent="0.2">
      <c r="A9128" t="s">
        <v>5751</v>
      </c>
      <c r="B9128" t="s">
        <v>9510</v>
      </c>
      <c r="C9128" s="1">
        <v>161.30000000000001</v>
      </c>
      <c r="D9128" s="5">
        <v>45408</v>
      </c>
      <c r="E9128" t="s">
        <v>17</v>
      </c>
      <c r="F9128" t="s">
        <v>33</v>
      </c>
      <c r="G9128" s="16" t="s">
        <v>9513</v>
      </c>
      <c r="H9128" s="1"/>
      <c r="J9128"/>
      <c r="AC9128" s="5">
        <v>45446</v>
      </c>
      <c r="AD9128" t="s">
        <v>14597</v>
      </c>
      <c r="AE9128" t="s">
        <v>266</v>
      </c>
      <c r="AF9128">
        <f>MONTH(Table1[[#This Row],[Date Sent]])</f>
        <v>6</v>
      </c>
      <c r="AG9128">
        <f>YEAR(Table1[[#This Row],[Date Sent]])</f>
        <v>2024</v>
      </c>
      <c r="AH9128"/>
    </row>
    <row r="9129" spans="1:34" x14ac:dyDescent="0.2">
      <c r="A9129" t="s">
        <v>5751</v>
      </c>
      <c r="B9129" t="s">
        <v>9510</v>
      </c>
      <c r="C9129" s="1">
        <v>21.41</v>
      </c>
      <c r="D9129" s="5">
        <v>45415</v>
      </c>
      <c r="E9129" t="s">
        <v>18</v>
      </c>
      <c r="F9129" t="s">
        <v>918</v>
      </c>
      <c r="G9129" s="16" t="s">
        <v>9514</v>
      </c>
      <c r="H9129" s="1">
        <v>14.879999999999999</v>
      </c>
      <c r="I9129" t="s">
        <v>4</v>
      </c>
      <c r="J9129" t="s">
        <v>9515</v>
      </c>
      <c r="K9129" s="1">
        <v>6.5299999999999994</v>
      </c>
      <c r="L9129" t="s">
        <v>21</v>
      </c>
      <c r="M9129" t="s">
        <v>4952</v>
      </c>
      <c r="AC9129" s="5">
        <v>45446</v>
      </c>
      <c r="AD9129" t="s">
        <v>14597</v>
      </c>
      <c r="AE9129" t="s">
        <v>266</v>
      </c>
      <c r="AF9129">
        <f>MONTH(Table1[[#This Row],[Date Sent]])</f>
        <v>6</v>
      </c>
      <c r="AG9129">
        <f>YEAR(Table1[[#This Row],[Date Sent]])</f>
        <v>2024</v>
      </c>
      <c r="AH9129"/>
    </row>
    <row r="9130" spans="1:34" x14ac:dyDescent="0.2">
      <c r="A9130" t="s">
        <v>5751</v>
      </c>
      <c r="B9130" t="s">
        <v>9510</v>
      </c>
      <c r="C9130" s="1">
        <v>109.25</v>
      </c>
      <c r="D9130" s="5">
        <v>45415</v>
      </c>
      <c r="E9130" t="s">
        <v>35</v>
      </c>
      <c r="F9130" t="s">
        <v>20</v>
      </c>
      <c r="G9130" s="16" t="s">
        <v>9516</v>
      </c>
      <c r="H9130" s="1"/>
      <c r="J9130"/>
      <c r="AC9130" s="5">
        <v>45446</v>
      </c>
      <c r="AD9130" t="s">
        <v>14597</v>
      </c>
      <c r="AE9130" t="s">
        <v>266</v>
      </c>
      <c r="AF9130">
        <f>MONTH(Table1[[#This Row],[Date Sent]])</f>
        <v>6</v>
      </c>
      <c r="AG9130">
        <f>YEAR(Table1[[#This Row],[Date Sent]])</f>
        <v>2024</v>
      </c>
      <c r="AH9130"/>
    </row>
    <row r="9131" spans="1:34" x14ac:dyDescent="0.2">
      <c r="A9131" t="s">
        <v>219</v>
      </c>
      <c r="B9131" t="s">
        <v>9517</v>
      </c>
      <c r="C9131" s="1">
        <v>329.64</v>
      </c>
      <c r="D9131" s="5">
        <v>45415</v>
      </c>
      <c r="E9131" t="s">
        <v>13</v>
      </c>
      <c r="F9131" t="s">
        <v>918</v>
      </c>
      <c r="G9131" s="16" t="s">
        <v>9518</v>
      </c>
      <c r="H9131" s="1">
        <v>44.91</v>
      </c>
      <c r="I9131" t="s">
        <v>17</v>
      </c>
      <c r="J9131" t="s">
        <v>2043</v>
      </c>
      <c r="K9131" s="1">
        <v>80.88</v>
      </c>
      <c r="L9131" t="s">
        <v>16</v>
      </c>
      <c r="M9131" t="s">
        <v>1057</v>
      </c>
      <c r="N9131" s="1">
        <v>203.85000000000002</v>
      </c>
      <c r="O9131" t="s">
        <v>33</v>
      </c>
      <c r="P9131" t="s">
        <v>9519</v>
      </c>
      <c r="AC9131" s="5">
        <v>45446</v>
      </c>
      <c r="AD9131" t="s">
        <v>14541</v>
      </c>
      <c r="AE9131" t="s">
        <v>294</v>
      </c>
      <c r="AF9131">
        <f>MONTH(Table1[[#This Row],[Date Sent]])</f>
        <v>6</v>
      </c>
      <c r="AG9131">
        <f>YEAR(Table1[[#This Row],[Date Sent]])</f>
        <v>2024</v>
      </c>
      <c r="AH9131"/>
    </row>
    <row r="9132" spans="1:34" x14ac:dyDescent="0.2">
      <c r="A9132" t="s">
        <v>219</v>
      </c>
      <c r="B9132" t="s">
        <v>9517</v>
      </c>
      <c r="C9132" s="1">
        <v>59.86</v>
      </c>
      <c r="D9132" s="5">
        <v>45415</v>
      </c>
      <c r="E9132" t="s">
        <v>21</v>
      </c>
      <c r="F9132" t="s">
        <v>17</v>
      </c>
      <c r="G9132" s="16" t="s">
        <v>1478</v>
      </c>
      <c r="H9132" s="1"/>
      <c r="J9132"/>
      <c r="AC9132" s="5">
        <v>45446</v>
      </c>
      <c r="AD9132" t="s">
        <v>14541</v>
      </c>
      <c r="AE9132" t="s">
        <v>294</v>
      </c>
      <c r="AF9132">
        <f>MONTH(Table1[[#This Row],[Date Sent]])</f>
        <v>6</v>
      </c>
      <c r="AG9132">
        <f>YEAR(Table1[[#This Row],[Date Sent]])</f>
        <v>2024</v>
      </c>
      <c r="AH9132"/>
    </row>
    <row r="9133" spans="1:34" x14ac:dyDescent="0.2">
      <c r="A9133" t="s">
        <v>219</v>
      </c>
      <c r="B9133" t="s">
        <v>9517</v>
      </c>
      <c r="C9133" s="1">
        <v>217.73</v>
      </c>
      <c r="D9133" s="5">
        <v>45415</v>
      </c>
      <c r="E9133" t="s">
        <v>21</v>
      </c>
      <c r="F9133" t="s">
        <v>918</v>
      </c>
      <c r="G9133" s="16" t="s">
        <v>9520</v>
      </c>
      <c r="H9133" s="1">
        <v>39.92</v>
      </c>
      <c r="I9133" t="s">
        <v>18</v>
      </c>
      <c r="J9133" t="s">
        <v>8945</v>
      </c>
      <c r="K9133" s="1">
        <v>177.81</v>
      </c>
      <c r="L9133" t="s">
        <v>33</v>
      </c>
      <c r="M9133" t="s">
        <v>9521</v>
      </c>
      <c r="AC9133" s="5">
        <v>45446</v>
      </c>
      <c r="AD9133" t="s">
        <v>14541</v>
      </c>
      <c r="AE9133" t="s">
        <v>294</v>
      </c>
      <c r="AF9133">
        <f>MONTH(Table1[[#This Row],[Date Sent]])</f>
        <v>6</v>
      </c>
      <c r="AG9133">
        <f>YEAR(Table1[[#This Row],[Date Sent]])</f>
        <v>2024</v>
      </c>
      <c r="AH9133"/>
    </row>
    <row r="9134" spans="1:34" x14ac:dyDescent="0.2">
      <c r="A9134" t="s">
        <v>219</v>
      </c>
      <c r="B9134" t="s">
        <v>9517</v>
      </c>
      <c r="C9134" s="1">
        <v>15.23</v>
      </c>
      <c r="D9134" s="5">
        <v>45420</v>
      </c>
      <c r="E9134" t="s">
        <v>17</v>
      </c>
      <c r="F9134" t="s">
        <v>39</v>
      </c>
      <c r="G9134" s="16" t="s">
        <v>1720</v>
      </c>
      <c r="H9134" s="1"/>
      <c r="J9134"/>
      <c r="AC9134" s="5">
        <v>45446</v>
      </c>
      <c r="AD9134" t="s">
        <v>14541</v>
      </c>
      <c r="AE9134" t="s">
        <v>294</v>
      </c>
      <c r="AF9134">
        <f>MONTH(Table1[[#This Row],[Date Sent]])</f>
        <v>6</v>
      </c>
      <c r="AG9134">
        <f>YEAR(Table1[[#This Row],[Date Sent]])</f>
        <v>2024</v>
      </c>
      <c r="AH9134"/>
    </row>
    <row r="9135" spans="1:34" x14ac:dyDescent="0.2">
      <c r="A9135" t="s">
        <v>219</v>
      </c>
      <c r="B9135" t="s">
        <v>9517</v>
      </c>
      <c r="C9135" s="1">
        <v>95.16</v>
      </c>
      <c r="D9135" s="5">
        <v>45422</v>
      </c>
      <c r="E9135" t="s">
        <v>13</v>
      </c>
      <c r="F9135" t="s">
        <v>918</v>
      </c>
      <c r="G9135" s="16" t="s">
        <v>9522</v>
      </c>
      <c r="H9135" s="1">
        <v>28.98</v>
      </c>
      <c r="I9135" t="s">
        <v>15</v>
      </c>
      <c r="J9135" t="s">
        <v>921</v>
      </c>
      <c r="K9135" s="1">
        <v>66.179999999999993</v>
      </c>
      <c r="L9135" t="s">
        <v>33</v>
      </c>
      <c r="M9135" t="s">
        <v>9523</v>
      </c>
      <c r="AC9135" s="5">
        <v>45446</v>
      </c>
      <c r="AD9135" t="s">
        <v>14541</v>
      </c>
      <c r="AE9135" t="s">
        <v>294</v>
      </c>
      <c r="AF9135">
        <f>MONTH(Table1[[#This Row],[Date Sent]])</f>
        <v>6</v>
      </c>
      <c r="AG9135">
        <f>YEAR(Table1[[#This Row],[Date Sent]])</f>
        <v>2024</v>
      </c>
      <c r="AH9135"/>
    </row>
    <row r="9136" spans="1:34" x14ac:dyDescent="0.2">
      <c r="A9136" t="s">
        <v>219</v>
      </c>
      <c r="B9136" t="s">
        <v>9517</v>
      </c>
      <c r="C9136" s="1">
        <v>318.48</v>
      </c>
      <c r="D9136" s="5">
        <v>45425</v>
      </c>
      <c r="E9136" t="s">
        <v>13</v>
      </c>
      <c r="F9136" t="s">
        <v>918</v>
      </c>
      <c r="G9136" s="16" t="s">
        <v>9524</v>
      </c>
      <c r="H9136" s="1">
        <v>40.93</v>
      </c>
      <c r="I9136" t="s">
        <v>33</v>
      </c>
      <c r="J9136" t="s">
        <v>9525</v>
      </c>
      <c r="K9136" s="1">
        <v>64.25</v>
      </c>
      <c r="L9136" t="s">
        <v>40</v>
      </c>
      <c r="M9136" t="s">
        <v>3755</v>
      </c>
      <c r="N9136" s="1">
        <v>213.3</v>
      </c>
      <c r="O9136" t="s">
        <v>17</v>
      </c>
      <c r="P9136" t="s">
        <v>9526</v>
      </c>
      <c r="AC9136" s="5">
        <v>45446</v>
      </c>
      <c r="AD9136" t="s">
        <v>14541</v>
      </c>
      <c r="AE9136" t="s">
        <v>294</v>
      </c>
      <c r="AF9136">
        <f>MONTH(Table1[[#This Row],[Date Sent]])</f>
        <v>6</v>
      </c>
      <c r="AG9136">
        <f>YEAR(Table1[[#This Row],[Date Sent]])</f>
        <v>2024</v>
      </c>
      <c r="AH9136"/>
    </row>
    <row r="9137" spans="1:34" x14ac:dyDescent="0.2">
      <c r="A9137" t="s">
        <v>719</v>
      </c>
      <c r="B9137" t="s">
        <v>9527</v>
      </c>
      <c r="C9137" s="1">
        <v>48.76</v>
      </c>
      <c r="D9137" s="5">
        <v>45399</v>
      </c>
      <c r="E9137" t="s">
        <v>21</v>
      </c>
      <c r="F9137" t="s">
        <v>918</v>
      </c>
      <c r="G9137" s="16" t="s">
        <v>9528</v>
      </c>
      <c r="H9137" s="1">
        <v>9.74</v>
      </c>
      <c r="I9137" t="s">
        <v>15</v>
      </c>
      <c r="J9137" t="s">
        <v>9529</v>
      </c>
      <c r="K9137" s="1">
        <v>39.019999999999996</v>
      </c>
      <c r="L9137" t="s">
        <v>39</v>
      </c>
      <c r="M9137" t="s">
        <v>9530</v>
      </c>
      <c r="AC9137" s="5">
        <v>45446</v>
      </c>
      <c r="AD9137" t="s">
        <v>14639</v>
      </c>
      <c r="AE9137" t="s">
        <v>298</v>
      </c>
      <c r="AF9137">
        <f>MONTH(Table1[[#This Row],[Date Sent]])</f>
        <v>6</v>
      </c>
      <c r="AG9137">
        <f>YEAR(Table1[[#This Row],[Date Sent]])</f>
        <v>2024</v>
      </c>
      <c r="AH9137"/>
    </row>
    <row r="9138" spans="1:34" x14ac:dyDescent="0.2">
      <c r="A9138" t="s">
        <v>719</v>
      </c>
      <c r="B9138" t="s">
        <v>9527</v>
      </c>
      <c r="C9138" s="1">
        <v>411.79</v>
      </c>
      <c r="D9138" s="5">
        <v>45401</v>
      </c>
      <c r="E9138" t="s">
        <v>21</v>
      </c>
      <c r="F9138" t="s">
        <v>49</v>
      </c>
      <c r="G9138" s="16" t="s">
        <v>1647</v>
      </c>
      <c r="H9138" s="1"/>
      <c r="J9138"/>
      <c r="AC9138" s="5">
        <v>45446</v>
      </c>
      <c r="AD9138" t="s">
        <v>14639</v>
      </c>
      <c r="AE9138" t="s">
        <v>298</v>
      </c>
      <c r="AF9138">
        <f>MONTH(Table1[[#This Row],[Date Sent]])</f>
        <v>6</v>
      </c>
      <c r="AG9138">
        <f>YEAR(Table1[[#This Row],[Date Sent]])</f>
        <v>2024</v>
      </c>
      <c r="AH9138"/>
    </row>
    <row r="9139" spans="1:34" x14ac:dyDescent="0.2">
      <c r="A9139" t="s">
        <v>719</v>
      </c>
      <c r="B9139" t="s">
        <v>9527</v>
      </c>
      <c r="C9139" s="1">
        <v>218.88</v>
      </c>
      <c r="D9139" s="5">
        <v>45403</v>
      </c>
      <c r="E9139" t="s">
        <v>21</v>
      </c>
      <c r="F9139" t="s">
        <v>33</v>
      </c>
      <c r="G9139" s="16" t="s">
        <v>9531</v>
      </c>
      <c r="H9139" s="1"/>
      <c r="J9139"/>
      <c r="AC9139" s="5">
        <v>45446</v>
      </c>
      <c r="AD9139" t="s">
        <v>14639</v>
      </c>
      <c r="AE9139" t="s">
        <v>298</v>
      </c>
      <c r="AF9139">
        <f>MONTH(Table1[[#This Row],[Date Sent]])</f>
        <v>6</v>
      </c>
      <c r="AG9139">
        <f>YEAR(Table1[[#This Row],[Date Sent]])</f>
        <v>2024</v>
      </c>
      <c r="AH9139"/>
    </row>
    <row r="9140" spans="1:34" x14ac:dyDescent="0.2">
      <c r="A9140" t="s">
        <v>719</v>
      </c>
      <c r="B9140" t="s">
        <v>9527</v>
      </c>
      <c r="C9140" s="1">
        <v>23.8</v>
      </c>
      <c r="D9140" s="5">
        <v>45406</v>
      </c>
      <c r="E9140" t="s">
        <v>21</v>
      </c>
      <c r="F9140" t="s">
        <v>33</v>
      </c>
      <c r="G9140" s="16" t="s">
        <v>9532</v>
      </c>
      <c r="H9140" s="1"/>
      <c r="J9140"/>
      <c r="AC9140" s="5">
        <v>45446</v>
      </c>
      <c r="AD9140" t="s">
        <v>14639</v>
      </c>
      <c r="AE9140" t="s">
        <v>298</v>
      </c>
      <c r="AF9140">
        <f>MONTH(Table1[[#This Row],[Date Sent]])</f>
        <v>6</v>
      </c>
      <c r="AG9140">
        <f>YEAR(Table1[[#This Row],[Date Sent]])</f>
        <v>2024</v>
      </c>
      <c r="AH9140"/>
    </row>
    <row r="9141" spans="1:34" x14ac:dyDescent="0.2">
      <c r="A9141" t="s">
        <v>719</v>
      </c>
      <c r="B9141" t="s">
        <v>9527</v>
      </c>
      <c r="C9141" s="1">
        <v>12</v>
      </c>
      <c r="D9141" s="5">
        <v>45406</v>
      </c>
      <c r="E9141" t="s">
        <v>21</v>
      </c>
      <c r="F9141" t="s">
        <v>5</v>
      </c>
      <c r="G9141" s="16" t="s">
        <v>9533</v>
      </c>
      <c r="H9141" s="1"/>
      <c r="J9141"/>
      <c r="AC9141" s="5">
        <v>45446</v>
      </c>
      <c r="AD9141" t="s">
        <v>14639</v>
      </c>
      <c r="AE9141" t="s">
        <v>298</v>
      </c>
      <c r="AF9141">
        <f>MONTH(Table1[[#This Row],[Date Sent]])</f>
        <v>6</v>
      </c>
      <c r="AG9141">
        <f>YEAR(Table1[[#This Row],[Date Sent]])</f>
        <v>2024</v>
      </c>
      <c r="AH9141"/>
    </row>
    <row r="9142" spans="1:34" x14ac:dyDescent="0.2">
      <c r="A9142" t="s">
        <v>719</v>
      </c>
      <c r="B9142" t="s">
        <v>9527</v>
      </c>
      <c r="C9142" s="1">
        <v>12</v>
      </c>
      <c r="D9142" s="5">
        <v>45406</v>
      </c>
      <c r="E9142" t="s">
        <v>21</v>
      </c>
      <c r="F9142" t="s">
        <v>5</v>
      </c>
      <c r="G9142" s="16" t="s">
        <v>9534</v>
      </c>
      <c r="H9142" s="1"/>
      <c r="J9142"/>
      <c r="AC9142" s="5">
        <v>45446</v>
      </c>
      <c r="AD9142" t="s">
        <v>14639</v>
      </c>
      <c r="AE9142" t="s">
        <v>298</v>
      </c>
      <c r="AF9142">
        <f>MONTH(Table1[[#This Row],[Date Sent]])</f>
        <v>6</v>
      </c>
      <c r="AG9142">
        <f>YEAR(Table1[[#This Row],[Date Sent]])</f>
        <v>2024</v>
      </c>
      <c r="AH9142"/>
    </row>
    <row r="9143" spans="1:34" x14ac:dyDescent="0.2">
      <c r="A9143" t="s">
        <v>719</v>
      </c>
      <c r="B9143" t="s">
        <v>9527</v>
      </c>
      <c r="C9143" s="1">
        <v>80.55</v>
      </c>
      <c r="D9143" s="5">
        <v>45406</v>
      </c>
      <c r="E9143" t="s">
        <v>21</v>
      </c>
      <c r="F9143" t="s">
        <v>49</v>
      </c>
      <c r="G9143" s="16" t="s">
        <v>1647</v>
      </c>
      <c r="H9143" s="1"/>
      <c r="J9143"/>
      <c r="AC9143" s="5">
        <v>45446</v>
      </c>
      <c r="AD9143" t="s">
        <v>14639</v>
      </c>
      <c r="AE9143" t="s">
        <v>298</v>
      </c>
      <c r="AF9143">
        <f>MONTH(Table1[[#This Row],[Date Sent]])</f>
        <v>6</v>
      </c>
      <c r="AG9143">
        <f>YEAR(Table1[[#This Row],[Date Sent]])</f>
        <v>2024</v>
      </c>
      <c r="AH9143"/>
    </row>
    <row r="9144" spans="1:34" x14ac:dyDescent="0.2">
      <c r="A9144" t="s">
        <v>719</v>
      </c>
      <c r="B9144" t="s">
        <v>9527</v>
      </c>
      <c r="C9144" s="1">
        <v>94.33</v>
      </c>
      <c r="D9144" s="5">
        <v>45407</v>
      </c>
      <c r="E9144" t="s">
        <v>21</v>
      </c>
      <c r="F9144" t="s">
        <v>49</v>
      </c>
      <c r="G9144" s="16" t="s">
        <v>1647</v>
      </c>
      <c r="H9144" s="1"/>
      <c r="J9144"/>
      <c r="AC9144" s="5">
        <v>45446</v>
      </c>
      <c r="AD9144" t="s">
        <v>14639</v>
      </c>
      <c r="AE9144" t="s">
        <v>298</v>
      </c>
      <c r="AF9144">
        <f>MONTH(Table1[[#This Row],[Date Sent]])</f>
        <v>6</v>
      </c>
      <c r="AG9144">
        <f>YEAR(Table1[[#This Row],[Date Sent]])</f>
        <v>2024</v>
      </c>
      <c r="AH9144"/>
    </row>
    <row r="9145" spans="1:34" x14ac:dyDescent="0.2">
      <c r="A9145" t="s">
        <v>719</v>
      </c>
      <c r="B9145" t="s">
        <v>9527</v>
      </c>
      <c r="C9145" s="1">
        <v>19.079999999999998</v>
      </c>
      <c r="D9145" s="5">
        <v>45407</v>
      </c>
      <c r="E9145" t="s">
        <v>21</v>
      </c>
      <c r="F9145" t="s">
        <v>15</v>
      </c>
      <c r="G9145" s="16" t="s">
        <v>9535</v>
      </c>
      <c r="H9145" s="1"/>
      <c r="J9145"/>
      <c r="AC9145" s="5">
        <v>45446</v>
      </c>
      <c r="AD9145" t="s">
        <v>14639</v>
      </c>
      <c r="AE9145" t="s">
        <v>298</v>
      </c>
      <c r="AF9145">
        <f>MONTH(Table1[[#This Row],[Date Sent]])</f>
        <v>6</v>
      </c>
      <c r="AG9145">
        <f>YEAR(Table1[[#This Row],[Date Sent]])</f>
        <v>2024</v>
      </c>
      <c r="AH9145"/>
    </row>
    <row r="9146" spans="1:34" x14ac:dyDescent="0.2">
      <c r="A9146" t="s">
        <v>719</v>
      </c>
      <c r="B9146" t="s">
        <v>9527</v>
      </c>
      <c r="C9146" s="1">
        <v>33.53</v>
      </c>
      <c r="D9146" s="5">
        <v>45408</v>
      </c>
      <c r="E9146" t="s">
        <v>21</v>
      </c>
      <c r="F9146" t="s">
        <v>918</v>
      </c>
      <c r="G9146" s="16" t="s">
        <v>9536</v>
      </c>
      <c r="H9146" s="1">
        <v>17.07</v>
      </c>
      <c r="I9146" t="s">
        <v>39</v>
      </c>
      <c r="J9146" t="s">
        <v>7888</v>
      </c>
      <c r="K9146" s="1">
        <v>11.88</v>
      </c>
      <c r="L9146" t="s">
        <v>17</v>
      </c>
      <c r="M9146" t="s">
        <v>9537</v>
      </c>
      <c r="N9146" s="1">
        <v>4.58</v>
      </c>
      <c r="O9146" t="s">
        <v>15</v>
      </c>
      <c r="P9146" t="s">
        <v>9538</v>
      </c>
      <c r="AC9146" s="5">
        <v>45446</v>
      </c>
      <c r="AD9146" t="s">
        <v>14639</v>
      </c>
      <c r="AE9146" t="s">
        <v>298</v>
      </c>
      <c r="AF9146">
        <f>MONTH(Table1[[#This Row],[Date Sent]])</f>
        <v>6</v>
      </c>
      <c r="AG9146">
        <f>YEAR(Table1[[#This Row],[Date Sent]])</f>
        <v>2024</v>
      </c>
      <c r="AH9146"/>
    </row>
    <row r="9147" spans="1:34" x14ac:dyDescent="0.2">
      <c r="A9147" t="s">
        <v>719</v>
      </c>
      <c r="B9147" t="s">
        <v>9527</v>
      </c>
      <c r="C9147" s="1">
        <v>8.4600000000000009</v>
      </c>
      <c r="D9147" s="5">
        <v>45408</v>
      </c>
      <c r="E9147" t="s">
        <v>11</v>
      </c>
      <c r="F9147" t="s">
        <v>14</v>
      </c>
      <c r="G9147" s="16" t="s">
        <v>1383</v>
      </c>
      <c r="H9147" s="1"/>
      <c r="J9147"/>
      <c r="AC9147" s="5">
        <v>45446</v>
      </c>
      <c r="AD9147" t="s">
        <v>14639</v>
      </c>
      <c r="AE9147" t="s">
        <v>298</v>
      </c>
      <c r="AF9147">
        <f>MONTH(Table1[[#This Row],[Date Sent]])</f>
        <v>6</v>
      </c>
      <c r="AG9147">
        <f>YEAR(Table1[[#This Row],[Date Sent]])</f>
        <v>2024</v>
      </c>
      <c r="AH9147"/>
    </row>
    <row r="9148" spans="1:34" x14ac:dyDescent="0.2">
      <c r="A9148" t="s">
        <v>719</v>
      </c>
      <c r="B9148" t="s">
        <v>9527</v>
      </c>
      <c r="C9148" s="1">
        <v>14.5</v>
      </c>
      <c r="D9148" s="5">
        <v>45408</v>
      </c>
      <c r="E9148" t="s">
        <v>21</v>
      </c>
      <c r="F9148" t="s">
        <v>15</v>
      </c>
      <c r="G9148" s="16" t="s">
        <v>9539</v>
      </c>
      <c r="H9148" s="1"/>
      <c r="J9148"/>
      <c r="AC9148" s="5">
        <v>45446</v>
      </c>
      <c r="AD9148" t="s">
        <v>14639</v>
      </c>
      <c r="AE9148" t="s">
        <v>298</v>
      </c>
      <c r="AF9148">
        <f>MONTH(Table1[[#This Row],[Date Sent]])</f>
        <v>6</v>
      </c>
      <c r="AG9148">
        <f>YEAR(Table1[[#This Row],[Date Sent]])</f>
        <v>2024</v>
      </c>
      <c r="AH9148"/>
    </row>
    <row r="9149" spans="1:34" x14ac:dyDescent="0.2">
      <c r="A9149" t="s">
        <v>719</v>
      </c>
      <c r="B9149" t="s">
        <v>9527</v>
      </c>
      <c r="C9149" s="1">
        <v>3.34</v>
      </c>
      <c r="D9149" s="5">
        <v>45408</v>
      </c>
      <c r="E9149" t="s">
        <v>21</v>
      </c>
      <c r="F9149" t="s">
        <v>39</v>
      </c>
      <c r="G9149" s="16" t="s">
        <v>9540</v>
      </c>
      <c r="H9149" s="1"/>
      <c r="J9149"/>
      <c r="AC9149" s="5">
        <v>45446</v>
      </c>
      <c r="AD9149" t="s">
        <v>14639</v>
      </c>
      <c r="AE9149" t="s">
        <v>298</v>
      </c>
      <c r="AF9149">
        <f>MONTH(Table1[[#This Row],[Date Sent]])</f>
        <v>6</v>
      </c>
      <c r="AG9149">
        <f>YEAR(Table1[[#This Row],[Date Sent]])</f>
        <v>2024</v>
      </c>
      <c r="AH9149"/>
    </row>
    <row r="9150" spans="1:34" x14ac:dyDescent="0.2">
      <c r="A9150" t="s">
        <v>719</v>
      </c>
      <c r="B9150" t="s">
        <v>9527</v>
      </c>
      <c r="C9150" s="1">
        <v>74.19</v>
      </c>
      <c r="D9150" s="5">
        <v>45408</v>
      </c>
      <c r="E9150" t="s">
        <v>21</v>
      </c>
      <c r="F9150" t="s">
        <v>17</v>
      </c>
      <c r="G9150" s="16" t="s">
        <v>9541</v>
      </c>
      <c r="H9150" s="1"/>
      <c r="J9150"/>
      <c r="AC9150" s="5">
        <v>45446</v>
      </c>
      <c r="AD9150" t="s">
        <v>14639</v>
      </c>
      <c r="AE9150" t="s">
        <v>298</v>
      </c>
      <c r="AF9150">
        <f>MONTH(Table1[[#This Row],[Date Sent]])</f>
        <v>6</v>
      </c>
      <c r="AG9150">
        <f>YEAR(Table1[[#This Row],[Date Sent]])</f>
        <v>2024</v>
      </c>
      <c r="AH9150"/>
    </row>
    <row r="9151" spans="1:34" x14ac:dyDescent="0.2">
      <c r="A9151" t="s">
        <v>719</v>
      </c>
      <c r="B9151" t="s">
        <v>9527</v>
      </c>
      <c r="C9151" s="1">
        <v>180.15</v>
      </c>
      <c r="D9151" s="5">
        <v>45411</v>
      </c>
      <c r="E9151" t="s">
        <v>21</v>
      </c>
      <c r="F9151" t="s">
        <v>918</v>
      </c>
      <c r="G9151" s="16" t="s">
        <v>9542</v>
      </c>
      <c r="H9151" s="1">
        <v>37.94</v>
      </c>
      <c r="I9151" t="s">
        <v>49</v>
      </c>
      <c r="J9151" t="s">
        <v>1675</v>
      </c>
      <c r="K9151" s="1">
        <v>142.21</v>
      </c>
      <c r="L9151" t="s">
        <v>39</v>
      </c>
      <c r="M9151" t="s">
        <v>9543</v>
      </c>
      <c r="AC9151" s="5">
        <v>45446</v>
      </c>
      <c r="AD9151" t="s">
        <v>14639</v>
      </c>
      <c r="AE9151" t="s">
        <v>298</v>
      </c>
      <c r="AF9151">
        <f>MONTH(Table1[[#This Row],[Date Sent]])</f>
        <v>6</v>
      </c>
      <c r="AG9151">
        <f>YEAR(Table1[[#This Row],[Date Sent]])</f>
        <v>2024</v>
      </c>
      <c r="AH9151"/>
    </row>
    <row r="9152" spans="1:34" x14ac:dyDescent="0.2">
      <c r="A9152" t="s">
        <v>719</v>
      </c>
      <c r="B9152" t="s">
        <v>9527</v>
      </c>
      <c r="C9152" s="1">
        <v>-31.77</v>
      </c>
      <c r="D9152" s="5">
        <v>45411</v>
      </c>
      <c r="E9152" t="s">
        <v>21</v>
      </c>
      <c r="F9152" t="s">
        <v>33</v>
      </c>
      <c r="G9152" s="16" t="s">
        <v>9544</v>
      </c>
      <c r="H9152" s="1"/>
      <c r="J9152"/>
      <c r="AC9152" s="5">
        <v>45446</v>
      </c>
      <c r="AD9152" t="s">
        <v>14639</v>
      </c>
      <c r="AE9152" t="s">
        <v>298</v>
      </c>
      <c r="AF9152">
        <f>MONTH(Table1[[#This Row],[Date Sent]])</f>
        <v>6</v>
      </c>
      <c r="AG9152">
        <f>YEAR(Table1[[#This Row],[Date Sent]])</f>
        <v>2024</v>
      </c>
      <c r="AH9152"/>
    </row>
    <row r="9153" spans="1:34" x14ac:dyDescent="0.2">
      <c r="A9153" t="s">
        <v>719</v>
      </c>
      <c r="B9153" t="s">
        <v>9527</v>
      </c>
      <c r="C9153" s="1">
        <v>49.99</v>
      </c>
      <c r="D9153" s="5">
        <v>45411</v>
      </c>
      <c r="E9153" t="s">
        <v>21</v>
      </c>
      <c r="F9153" t="s">
        <v>15</v>
      </c>
      <c r="G9153" s="16" t="s">
        <v>9545</v>
      </c>
      <c r="H9153" s="1"/>
      <c r="J9153"/>
      <c r="AC9153" s="5">
        <v>45446</v>
      </c>
      <c r="AD9153" t="s">
        <v>14639</v>
      </c>
      <c r="AE9153" t="s">
        <v>298</v>
      </c>
      <c r="AF9153">
        <f>MONTH(Table1[[#This Row],[Date Sent]])</f>
        <v>6</v>
      </c>
      <c r="AG9153">
        <f>YEAR(Table1[[#This Row],[Date Sent]])</f>
        <v>2024</v>
      </c>
      <c r="AH9153"/>
    </row>
    <row r="9154" spans="1:34" x14ac:dyDescent="0.2">
      <c r="A9154" t="s">
        <v>719</v>
      </c>
      <c r="B9154" t="s">
        <v>9527</v>
      </c>
      <c r="C9154" s="1">
        <v>29.49</v>
      </c>
      <c r="D9154" s="5">
        <v>45412</v>
      </c>
      <c r="E9154" t="s">
        <v>21</v>
      </c>
      <c r="F9154" t="s">
        <v>918</v>
      </c>
      <c r="G9154" s="16" t="s">
        <v>9546</v>
      </c>
      <c r="H9154" s="1">
        <v>14.66</v>
      </c>
      <c r="I9154" t="s">
        <v>15</v>
      </c>
      <c r="J9154" t="s">
        <v>1897</v>
      </c>
      <c r="K9154" s="1">
        <v>14.829999999999998</v>
      </c>
      <c r="L9154" t="s">
        <v>33</v>
      </c>
      <c r="M9154" t="s">
        <v>9547</v>
      </c>
      <c r="AC9154" s="5">
        <v>45446</v>
      </c>
      <c r="AD9154" t="s">
        <v>14639</v>
      </c>
      <c r="AE9154" t="s">
        <v>298</v>
      </c>
      <c r="AF9154">
        <f>MONTH(Table1[[#This Row],[Date Sent]])</f>
        <v>6</v>
      </c>
      <c r="AG9154">
        <f>YEAR(Table1[[#This Row],[Date Sent]])</f>
        <v>2024</v>
      </c>
      <c r="AH9154"/>
    </row>
    <row r="9155" spans="1:34" x14ac:dyDescent="0.2">
      <c r="A9155" t="s">
        <v>719</v>
      </c>
      <c r="B9155" t="s">
        <v>9527</v>
      </c>
      <c r="C9155" s="1">
        <v>10.98</v>
      </c>
      <c r="D9155" s="5">
        <v>45412</v>
      </c>
      <c r="E9155" t="s">
        <v>21</v>
      </c>
      <c r="F9155" t="s">
        <v>15</v>
      </c>
      <c r="G9155" s="16" t="s">
        <v>9548</v>
      </c>
      <c r="H9155" s="1"/>
      <c r="J9155"/>
      <c r="AC9155" s="5">
        <v>45446</v>
      </c>
      <c r="AD9155" t="s">
        <v>14639</v>
      </c>
      <c r="AE9155" t="s">
        <v>298</v>
      </c>
      <c r="AF9155">
        <f>MONTH(Table1[[#This Row],[Date Sent]])</f>
        <v>6</v>
      </c>
      <c r="AG9155">
        <f>YEAR(Table1[[#This Row],[Date Sent]])</f>
        <v>2024</v>
      </c>
      <c r="AH9155"/>
    </row>
    <row r="9156" spans="1:34" x14ac:dyDescent="0.2">
      <c r="A9156" t="s">
        <v>719</v>
      </c>
      <c r="B9156" t="s">
        <v>9527</v>
      </c>
      <c r="C9156" s="1">
        <v>30.1</v>
      </c>
      <c r="D9156" s="5">
        <v>45412</v>
      </c>
      <c r="E9156" t="s">
        <v>21</v>
      </c>
      <c r="F9156" t="s">
        <v>33</v>
      </c>
      <c r="G9156" s="16" t="s">
        <v>1070</v>
      </c>
      <c r="H9156" s="1"/>
      <c r="J9156"/>
      <c r="AC9156" s="5">
        <v>45446</v>
      </c>
      <c r="AD9156" t="s">
        <v>14639</v>
      </c>
      <c r="AE9156" t="s">
        <v>298</v>
      </c>
      <c r="AF9156">
        <f>MONTH(Table1[[#This Row],[Date Sent]])</f>
        <v>6</v>
      </c>
      <c r="AG9156">
        <f>YEAR(Table1[[#This Row],[Date Sent]])</f>
        <v>2024</v>
      </c>
      <c r="AH9156"/>
    </row>
    <row r="9157" spans="1:34" x14ac:dyDescent="0.2">
      <c r="A9157" t="s">
        <v>719</v>
      </c>
      <c r="B9157" t="s">
        <v>9527</v>
      </c>
      <c r="C9157" s="1">
        <v>-44.39</v>
      </c>
      <c r="D9157" s="5">
        <v>45412</v>
      </c>
      <c r="E9157" t="s">
        <v>21</v>
      </c>
      <c r="F9157" t="s">
        <v>33</v>
      </c>
      <c r="G9157" s="16" t="s">
        <v>9549</v>
      </c>
      <c r="H9157" s="1"/>
      <c r="J9157"/>
      <c r="AC9157" s="5">
        <v>45446</v>
      </c>
      <c r="AD9157" t="s">
        <v>14639</v>
      </c>
      <c r="AE9157" t="s">
        <v>298</v>
      </c>
      <c r="AF9157">
        <f>MONTH(Table1[[#This Row],[Date Sent]])</f>
        <v>6</v>
      </c>
      <c r="AG9157">
        <f>YEAR(Table1[[#This Row],[Date Sent]])</f>
        <v>2024</v>
      </c>
      <c r="AH9157"/>
    </row>
    <row r="9158" spans="1:34" x14ac:dyDescent="0.2">
      <c r="A9158" t="s">
        <v>719</v>
      </c>
      <c r="B9158" t="s">
        <v>9527</v>
      </c>
      <c r="C9158" s="1">
        <v>512.26</v>
      </c>
      <c r="D9158" s="5">
        <v>45413</v>
      </c>
      <c r="E9158" t="s">
        <v>21</v>
      </c>
      <c r="F9158" t="s">
        <v>918</v>
      </c>
      <c r="G9158" s="16" t="s">
        <v>9550</v>
      </c>
      <c r="H9158" s="1">
        <v>489.98</v>
      </c>
      <c r="I9158" t="s">
        <v>10</v>
      </c>
      <c r="J9158" t="s">
        <v>9551</v>
      </c>
      <c r="K9158" s="1">
        <v>22.279999999999973</v>
      </c>
      <c r="L9158" t="s">
        <v>33</v>
      </c>
      <c r="M9158" t="s">
        <v>9552</v>
      </c>
      <c r="AC9158" s="5">
        <v>45446</v>
      </c>
      <c r="AD9158" t="s">
        <v>14639</v>
      </c>
      <c r="AE9158" t="s">
        <v>298</v>
      </c>
      <c r="AF9158">
        <f>MONTH(Table1[[#This Row],[Date Sent]])</f>
        <v>6</v>
      </c>
      <c r="AG9158">
        <f>YEAR(Table1[[#This Row],[Date Sent]])</f>
        <v>2024</v>
      </c>
      <c r="AH9158"/>
    </row>
    <row r="9159" spans="1:34" x14ac:dyDescent="0.2">
      <c r="A9159" t="s">
        <v>719</v>
      </c>
      <c r="B9159" t="s">
        <v>9527</v>
      </c>
      <c r="C9159" s="1">
        <v>127.2</v>
      </c>
      <c r="D9159" s="5">
        <v>45415</v>
      </c>
      <c r="E9159" t="s">
        <v>21</v>
      </c>
      <c r="F9159" t="s">
        <v>49</v>
      </c>
      <c r="G9159" s="16" t="s">
        <v>9553</v>
      </c>
      <c r="H9159" s="1"/>
      <c r="J9159"/>
      <c r="AC9159" s="5">
        <v>45446</v>
      </c>
      <c r="AD9159" t="s">
        <v>14639</v>
      </c>
      <c r="AE9159" t="s">
        <v>298</v>
      </c>
      <c r="AF9159">
        <f>MONTH(Table1[[#This Row],[Date Sent]])</f>
        <v>6</v>
      </c>
      <c r="AG9159">
        <f>YEAR(Table1[[#This Row],[Date Sent]])</f>
        <v>2024</v>
      </c>
      <c r="AH9159"/>
    </row>
    <row r="9160" spans="1:34" x14ac:dyDescent="0.2">
      <c r="A9160" t="s">
        <v>719</v>
      </c>
      <c r="B9160" t="s">
        <v>9527</v>
      </c>
      <c r="C9160" s="1">
        <v>72.56</v>
      </c>
      <c r="D9160" s="5">
        <v>45415</v>
      </c>
      <c r="E9160" t="s">
        <v>21</v>
      </c>
      <c r="F9160" t="s">
        <v>15</v>
      </c>
      <c r="G9160" s="16" t="s">
        <v>9554</v>
      </c>
      <c r="H9160" s="1"/>
      <c r="J9160"/>
      <c r="AC9160" s="5">
        <v>45446</v>
      </c>
      <c r="AD9160" t="s">
        <v>14639</v>
      </c>
      <c r="AE9160" t="s">
        <v>298</v>
      </c>
      <c r="AF9160">
        <f>MONTH(Table1[[#This Row],[Date Sent]])</f>
        <v>6</v>
      </c>
      <c r="AG9160">
        <f>YEAR(Table1[[#This Row],[Date Sent]])</f>
        <v>2024</v>
      </c>
      <c r="AH9160"/>
    </row>
    <row r="9161" spans="1:34" x14ac:dyDescent="0.2">
      <c r="A9161" t="s">
        <v>719</v>
      </c>
      <c r="B9161" t="s">
        <v>9527</v>
      </c>
      <c r="C9161" s="1">
        <v>18.64</v>
      </c>
      <c r="D9161" s="5">
        <v>45416</v>
      </c>
      <c r="E9161" t="s">
        <v>21</v>
      </c>
      <c r="F9161" t="s">
        <v>15</v>
      </c>
      <c r="G9161" s="16" t="s">
        <v>9548</v>
      </c>
      <c r="H9161" s="1"/>
      <c r="J9161"/>
      <c r="AC9161" s="5">
        <v>45446</v>
      </c>
      <c r="AD9161" t="s">
        <v>14639</v>
      </c>
      <c r="AE9161" t="s">
        <v>298</v>
      </c>
      <c r="AF9161">
        <f>MONTH(Table1[[#This Row],[Date Sent]])</f>
        <v>6</v>
      </c>
      <c r="AG9161">
        <f>YEAR(Table1[[#This Row],[Date Sent]])</f>
        <v>2024</v>
      </c>
      <c r="AH9161"/>
    </row>
    <row r="9162" spans="1:34" x14ac:dyDescent="0.2">
      <c r="A9162" t="s">
        <v>719</v>
      </c>
      <c r="B9162" t="s">
        <v>9527</v>
      </c>
      <c r="C9162" s="1">
        <v>147.63999999999999</v>
      </c>
      <c r="D9162" s="5">
        <v>45419</v>
      </c>
      <c r="E9162" t="s">
        <v>21</v>
      </c>
      <c r="F9162" t="s">
        <v>17</v>
      </c>
      <c r="G9162" s="16" t="s">
        <v>9555</v>
      </c>
      <c r="H9162" s="1"/>
      <c r="J9162"/>
      <c r="AC9162" s="5">
        <v>45446</v>
      </c>
      <c r="AD9162" t="s">
        <v>14639</v>
      </c>
      <c r="AE9162" t="s">
        <v>298</v>
      </c>
      <c r="AF9162">
        <f>MONTH(Table1[[#This Row],[Date Sent]])</f>
        <v>6</v>
      </c>
      <c r="AG9162">
        <f>YEAR(Table1[[#This Row],[Date Sent]])</f>
        <v>2024</v>
      </c>
      <c r="AH9162"/>
    </row>
    <row r="9163" spans="1:34" x14ac:dyDescent="0.2">
      <c r="A9163" t="s">
        <v>719</v>
      </c>
      <c r="B9163" t="s">
        <v>9527</v>
      </c>
      <c r="C9163" s="1">
        <v>53.05</v>
      </c>
      <c r="D9163" s="5">
        <v>45425</v>
      </c>
      <c r="E9163" t="s">
        <v>21</v>
      </c>
      <c r="F9163" t="s">
        <v>40</v>
      </c>
      <c r="G9163" s="16" t="s">
        <v>9556</v>
      </c>
      <c r="H9163" s="1"/>
      <c r="J9163"/>
      <c r="AC9163" s="5">
        <v>45446</v>
      </c>
      <c r="AD9163" t="s">
        <v>14639</v>
      </c>
      <c r="AE9163" t="s">
        <v>298</v>
      </c>
      <c r="AF9163">
        <f>MONTH(Table1[[#This Row],[Date Sent]])</f>
        <v>6</v>
      </c>
      <c r="AG9163">
        <f>YEAR(Table1[[#This Row],[Date Sent]])</f>
        <v>2024</v>
      </c>
      <c r="AH9163"/>
    </row>
    <row r="9164" spans="1:34" x14ac:dyDescent="0.2">
      <c r="A9164" t="s">
        <v>6127</v>
      </c>
      <c r="B9164" t="s">
        <v>9557</v>
      </c>
      <c r="C9164" s="1">
        <v>527.51</v>
      </c>
      <c r="D9164" s="5">
        <v>45406</v>
      </c>
      <c r="E9164" t="s">
        <v>25</v>
      </c>
      <c r="F9164" t="s">
        <v>918</v>
      </c>
      <c r="G9164" s="16" t="s">
        <v>9558</v>
      </c>
      <c r="H9164" s="1">
        <v>78.27</v>
      </c>
      <c r="I9164" t="s">
        <v>15</v>
      </c>
      <c r="J9164" t="s">
        <v>9559</v>
      </c>
      <c r="K9164" s="1">
        <v>70.239999999999995</v>
      </c>
      <c r="L9164" t="s">
        <v>28</v>
      </c>
      <c r="M9164" t="s">
        <v>9560</v>
      </c>
      <c r="N9164" s="1">
        <v>379</v>
      </c>
      <c r="O9164" t="s">
        <v>10</v>
      </c>
      <c r="P9164" t="s">
        <v>9561</v>
      </c>
      <c r="AC9164" s="5">
        <v>45446</v>
      </c>
      <c r="AD9164" t="s">
        <v>14608</v>
      </c>
      <c r="AE9164" t="s">
        <v>294</v>
      </c>
      <c r="AF9164">
        <f>MONTH(Table1[[#This Row],[Date Sent]])</f>
        <v>6</v>
      </c>
      <c r="AG9164">
        <f>YEAR(Table1[[#This Row],[Date Sent]])</f>
        <v>2024</v>
      </c>
      <c r="AH9164"/>
    </row>
    <row r="9165" spans="1:34" x14ac:dyDescent="0.2">
      <c r="A9165" t="s">
        <v>6127</v>
      </c>
      <c r="B9165" t="s">
        <v>9557</v>
      </c>
      <c r="C9165" s="1">
        <v>153</v>
      </c>
      <c r="D9165" s="5">
        <v>45406</v>
      </c>
      <c r="E9165" t="s">
        <v>33</v>
      </c>
      <c r="F9165" t="s">
        <v>17</v>
      </c>
      <c r="G9165" s="16" t="s">
        <v>9562</v>
      </c>
      <c r="H9165" s="1"/>
      <c r="J9165"/>
      <c r="AC9165" s="5">
        <v>45446</v>
      </c>
      <c r="AD9165" t="s">
        <v>14608</v>
      </c>
      <c r="AE9165" t="s">
        <v>294</v>
      </c>
      <c r="AF9165">
        <f>MONTH(Table1[[#This Row],[Date Sent]])</f>
        <v>6</v>
      </c>
      <c r="AG9165">
        <f>YEAR(Table1[[#This Row],[Date Sent]])</f>
        <v>2024</v>
      </c>
      <c r="AH9165"/>
    </row>
    <row r="9166" spans="1:34" x14ac:dyDescent="0.2">
      <c r="A9166" t="s">
        <v>6127</v>
      </c>
      <c r="B9166" t="s">
        <v>9557</v>
      </c>
      <c r="C9166" s="1">
        <v>163.9</v>
      </c>
      <c r="D9166" s="5">
        <v>45411</v>
      </c>
      <c r="E9166" t="s">
        <v>21</v>
      </c>
      <c r="F9166" t="s">
        <v>15</v>
      </c>
      <c r="G9166" s="16" t="s">
        <v>9563</v>
      </c>
      <c r="H9166" s="1"/>
      <c r="J9166"/>
      <c r="AC9166" s="5">
        <v>45446</v>
      </c>
      <c r="AD9166" t="s">
        <v>14608</v>
      </c>
      <c r="AE9166" t="s">
        <v>294</v>
      </c>
      <c r="AF9166">
        <f>MONTH(Table1[[#This Row],[Date Sent]])</f>
        <v>6</v>
      </c>
      <c r="AG9166">
        <f>YEAR(Table1[[#This Row],[Date Sent]])</f>
        <v>2024</v>
      </c>
      <c r="AH9166"/>
    </row>
    <row r="9167" spans="1:34" x14ac:dyDescent="0.2">
      <c r="A9167" t="s">
        <v>6127</v>
      </c>
      <c r="B9167" t="s">
        <v>9557</v>
      </c>
      <c r="C9167" s="1">
        <v>66.97</v>
      </c>
      <c r="D9167" s="5">
        <v>45418</v>
      </c>
      <c r="E9167" t="s">
        <v>15</v>
      </c>
      <c r="F9167" t="s">
        <v>33</v>
      </c>
      <c r="G9167" s="16" t="s">
        <v>7630</v>
      </c>
      <c r="H9167" s="1"/>
      <c r="J9167"/>
      <c r="AC9167" s="5">
        <v>45446</v>
      </c>
      <c r="AD9167" t="s">
        <v>14608</v>
      </c>
      <c r="AE9167" t="s">
        <v>294</v>
      </c>
      <c r="AF9167">
        <f>MONTH(Table1[[#This Row],[Date Sent]])</f>
        <v>6</v>
      </c>
      <c r="AG9167">
        <f>YEAR(Table1[[#This Row],[Date Sent]])</f>
        <v>2024</v>
      </c>
      <c r="AH9167"/>
    </row>
    <row r="9168" spans="1:34" x14ac:dyDescent="0.2">
      <c r="A9168" t="s">
        <v>6127</v>
      </c>
      <c r="B9168" t="s">
        <v>9557</v>
      </c>
      <c r="C9168" s="1">
        <v>66.17</v>
      </c>
      <c r="D9168" s="5">
        <v>45420</v>
      </c>
      <c r="E9168" t="s">
        <v>21</v>
      </c>
      <c r="F9168" t="s">
        <v>918</v>
      </c>
      <c r="G9168" s="16" t="s">
        <v>9564</v>
      </c>
      <c r="H9168" s="1">
        <v>17.98</v>
      </c>
      <c r="I9168" t="s">
        <v>18</v>
      </c>
      <c r="J9168" t="s">
        <v>9565</v>
      </c>
      <c r="K9168" s="1">
        <v>16.54</v>
      </c>
      <c r="L9168" t="s">
        <v>58</v>
      </c>
      <c r="M9168" t="s">
        <v>9566</v>
      </c>
      <c r="N9168" s="1">
        <v>31.65</v>
      </c>
      <c r="O9168" t="s">
        <v>15</v>
      </c>
      <c r="P9168" t="s">
        <v>9567</v>
      </c>
      <c r="AC9168" s="5">
        <v>45446</v>
      </c>
      <c r="AD9168" t="s">
        <v>14608</v>
      </c>
      <c r="AE9168" t="s">
        <v>294</v>
      </c>
      <c r="AF9168">
        <f>MONTH(Table1[[#This Row],[Date Sent]])</f>
        <v>6</v>
      </c>
      <c r="AG9168">
        <f>YEAR(Table1[[#This Row],[Date Sent]])</f>
        <v>2024</v>
      </c>
      <c r="AH9168"/>
    </row>
    <row r="9169" spans="1:34" x14ac:dyDescent="0.2">
      <c r="A9169" t="s">
        <v>6127</v>
      </c>
      <c r="B9169" t="s">
        <v>9557</v>
      </c>
      <c r="C9169" s="1">
        <v>54.4</v>
      </c>
      <c r="D9169" s="5">
        <v>45420</v>
      </c>
      <c r="E9169" t="s">
        <v>21</v>
      </c>
      <c r="F9169" t="s">
        <v>918</v>
      </c>
      <c r="G9169" s="16" t="s">
        <v>9568</v>
      </c>
      <c r="H9169" s="1">
        <v>30.17</v>
      </c>
      <c r="I9169" t="s">
        <v>39</v>
      </c>
      <c r="J9169" t="s">
        <v>9569</v>
      </c>
      <c r="K9169" s="1">
        <v>24.229999999999997</v>
      </c>
      <c r="L9169" t="s">
        <v>15</v>
      </c>
      <c r="M9169" t="s">
        <v>9570</v>
      </c>
      <c r="AC9169" s="5">
        <v>45446</v>
      </c>
      <c r="AD9169" t="s">
        <v>14608</v>
      </c>
      <c r="AE9169" t="s">
        <v>294</v>
      </c>
      <c r="AF9169">
        <f>MONTH(Table1[[#This Row],[Date Sent]])</f>
        <v>6</v>
      </c>
      <c r="AG9169">
        <f>YEAR(Table1[[#This Row],[Date Sent]])</f>
        <v>2024</v>
      </c>
      <c r="AH9169"/>
    </row>
    <row r="9170" spans="1:34" x14ac:dyDescent="0.2">
      <c r="A9170" t="s">
        <v>6127</v>
      </c>
      <c r="B9170" t="s">
        <v>9557</v>
      </c>
      <c r="C9170" s="1">
        <v>48.88</v>
      </c>
      <c r="D9170" s="5">
        <v>45425</v>
      </c>
      <c r="E9170" t="s">
        <v>15</v>
      </c>
      <c r="F9170" t="s">
        <v>33</v>
      </c>
      <c r="G9170" s="16" t="s">
        <v>928</v>
      </c>
      <c r="H9170" s="1"/>
      <c r="J9170"/>
      <c r="AC9170" s="5">
        <v>45446</v>
      </c>
      <c r="AD9170" t="s">
        <v>14608</v>
      </c>
      <c r="AE9170" t="s">
        <v>294</v>
      </c>
      <c r="AF9170">
        <f>MONTH(Table1[[#This Row],[Date Sent]])</f>
        <v>6</v>
      </c>
      <c r="AG9170">
        <f>YEAR(Table1[[#This Row],[Date Sent]])</f>
        <v>2024</v>
      </c>
      <c r="AH9170"/>
    </row>
    <row r="9171" spans="1:34" x14ac:dyDescent="0.2">
      <c r="A9171" t="s">
        <v>6127</v>
      </c>
      <c r="B9171" t="s">
        <v>9557</v>
      </c>
      <c r="C9171" s="1">
        <v>119.37</v>
      </c>
      <c r="D9171" s="5">
        <v>45427</v>
      </c>
      <c r="E9171" t="s">
        <v>21</v>
      </c>
      <c r="F9171" t="s">
        <v>15</v>
      </c>
      <c r="G9171" s="16" t="s">
        <v>9571</v>
      </c>
      <c r="H9171" s="1"/>
      <c r="J9171"/>
      <c r="AC9171" s="5">
        <v>45446</v>
      </c>
      <c r="AD9171" t="s">
        <v>14608</v>
      </c>
      <c r="AE9171" t="s">
        <v>294</v>
      </c>
      <c r="AF9171">
        <f>MONTH(Table1[[#This Row],[Date Sent]])</f>
        <v>6</v>
      </c>
      <c r="AG9171">
        <f>YEAR(Table1[[#This Row],[Date Sent]])</f>
        <v>2024</v>
      </c>
      <c r="AH9171"/>
    </row>
    <row r="9172" spans="1:34" x14ac:dyDescent="0.2">
      <c r="A9172" t="s">
        <v>662</v>
      </c>
      <c r="B9172" t="s">
        <v>9572</v>
      </c>
      <c r="C9172" s="1">
        <v>16.190000000000001</v>
      </c>
      <c r="D9172" s="5">
        <v>45401</v>
      </c>
      <c r="E9172" t="s">
        <v>15</v>
      </c>
      <c r="F9172" t="s">
        <v>18</v>
      </c>
      <c r="G9172" s="16" t="s">
        <v>9573</v>
      </c>
      <c r="H9172" s="1"/>
      <c r="J9172"/>
      <c r="AC9172" s="5">
        <v>45446</v>
      </c>
      <c r="AD9172" t="s">
        <v>14690</v>
      </c>
      <c r="AE9172" t="s">
        <v>294</v>
      </c>
      <c r="AF9172">
        <f>MONTH(Table1[[#This Row],[Date Sent]])</f>
        <v>6</v>
      </c>
      <c r="AG9172">
        <f>YEAR(Table1[[#This Row],[Date Sent]])</f>
        <v>2024</v>
      </c>
      <c r="AH9172"/>
    </row>
    <row r="9173" spans="1:34" x14ac:dyDescent="0.2">
      <c r="A9173" t="s">
        <v>662</v>
      </c>
      <c r="B9173" t="s">
        <v>9572</v>
      </c>
      <c r="C9173" s="1">
        <v>220.94</v>
      </c>
      <c r="D9173" s="5">
        <v>45401</v>
      </c>
      <c r="E9173" t="s">
        <v>21</v>
      </c>
      <c r="F9173" t="s">
        <v>39</v>
      </c>
      <c r="G9173" s="16" t="s">
        <v>9574</v>
      </c>
      <c r="H9173" s="1"/>
      <c r="J9173"/>
      <c r="AC9173" s="5">
        <v>45446</v>
      </c>
      <c r="AD9173" t="s">
        <v>14690</v>
      </c>
      <c r="AE9173" t="s">
        <v>294</v>
      </c>
      <c r="AF9173">
        <f>MONTH(Table1[[#This Row],[Date Sent]])</f>
        <v>6</v>
      </c>
      <c r="AG9173">
        <f>YEAR(Table1[[#This Row],[Date Sent]])</f>
        <v>2024</v>
      </c>
      <c r="AH9173"/>
    </row>
    <row r="9174" spans="1:34" x14ac:dyDescent="0.2">
      <c r="A9174" t="s">
        <v>662</v>
      </c>
      <c r="B9174" t="s">
        <v>9572</v>
      </c>
      <c r="C9174" s="1">
        <v>4.8899999999999997</v>
      </c>
      <c r="D9174" s="5">
        <v>45402</v>
      </c>
      <c r="E9174" t="s">
        <v>21</v>
      </c>
      <c r="F9174" t="s">
        <v>15</v>
      </c>
      <c r="G9174" s="16" t="s">
        <v>9575</v>
      </c>
      <c r="H9174" s="1"/>
      <c r="J9174"/>
      <c r="AC9174" s="5">
        <v>45446</v>
      </c>
      <c r="AD9174" t="s">
        <v>14690</v>
      </c>
      <c r="AE9174" t="s">
        <v>294</v>
      </c>
      <c r="AF9174">
        <f>MONTH(Table1[[#This Row],[Date Sent]])</f>
        <v>6</v>
      </c>
      <c r="AG9174">
        <f>YEAR(Table1[[#This Row],[Date Sent]])</f>
        <v>2024</v>
      </c>
      <c r="AH9174"/>
    </row>
    <row r="9175" spans="1:34" x14ac:dyDescent="0.2">
      <c r="A9175" t="s">
        <v>662</v>
      </c>
      <c r="B9175" t="s">
        <v>9572</v>
      </c>
      <c r="C9175" s="1">
        <v>13.07</v>
      </c>
      <c r="D9175" s="5">
        <v>45402</v>
      </c>
      <c r="E9175" t="s">
        <v>21</v>
      </c>
      <c r="F9175" t="s">
        <v>17</v>
      </c>
      <c r="G9175" s="16" t="s">
        <v>9576</v>
      </c>
      <c r="H9175" s="1"/>
      <c r="J9175"/>
      <c r="AC9175" s="5">
        <v>45446</v>
      </c>
      <c r="AD9175" t="s">
        <v>14690</v>
      </c>
      <c r="AE9175" t="s">
        <v>294</v>
      </c>
      <c r="AF9175">
        <f>MONTH(Table1[[#This Row],[Date Sent]])</f>
        <v>6</v>
      </c>
      <c r="AG9175">
        <f>YEAR(Table1[[#This Row],[Date Sent]])</f>
        <v>2024</v>
      </c>
      <c r="AH9175"/>
    </row>
    <row r="9176" spans="1:34" x14ac:dyDescent="0.2">
      <c r="A9176" t="s">
        <v>662</v>
      </c>
      <c r="B9176" t="s">
        <v>9572</v>
      </c>
      <c r="C9176" s="1">
        <v>-28.32</v>
      </c>
      <c r="D9176" s="5">
        <v>45405</v>
      </c>
      <c r="E9176" t="s">
        <v>35</v>
      </c>
      <c r="F9176" t="s">
        <v>39</v>
      </c>
      <c r="G9176" s="16" t="s">
        <v>9577</v>
      </c>
      <c r="H9176" s="1"/>
      <c r="J9176"/>
      <c r="AC9176" s="5">
        <v>45446</v>
      </c>
      <c r="AD9176" t="s">
        <v>14690</v>
      </c>
      <c r="AE9176" t="s">
        <v>294</v>
      </c>
      <c r="AF9176">
        <f>MONTH(Table1[[#This Row],[Date Sent]])</f>
        <v>6</v>
      </c>
      <c r="AG9176">
        <f>YEAR(Table1[[#This Row],[Date Sent]])</f>
        <v>2024</v>
      </c>
      <c r="AH9176"/>
    </row>
    <row r="9177" spans="1:34" x14ac:dyDescent="0.2">
      <c r="A9177" t="s">
        <v>662</v>
      </c>
      <c r="B9177" t="s">
        <v>9572</v>
      </c>
      <c r="C9177" s="1">
        <v>47.68</v>
      </c>
      <c r="D9177" s="5">
        <v>45405</v>
      </c>
      <c r="E9177" t="s">
        <v>35</v>
      </c>
      <c r="F9177" t="s">
        <v>39</v>
      </c>
      <c r="G9177" s="16" t="s">
        <v>9578</v>
      </c>
      <c r="H9177" s="1"/>
      <c r="J9177"/>
      <c r="AC9177" s="5">
        <v>45446</v>
      </c>
      <c r="AD9177" t="s">
        <v>14690</v>
      </c>
      <c r="AE9177" t="s">
        <v>294</v>
      </c>
      <c r="AF9177">
        <f>MONTH(Table1[[#This Row],[Date Sent]])</f>
        <v>6</v>
      </c>
      <c r="AG9177">
        <f>YEAR(Table1[[#This Row],[Date Sent]])</f>
        <v>2024</v>
      </c>
      <c r="AH9177"/>
    </row>
    <row r="9178" spans="1:34" x14ac:dyDescent="0.2">
      <c r="A9178" t="s">
        <v>662</v>
      </c>
      <c r="B9178" t="s">
        <v>9572</v>
      </c>
      <c r="C9178" s="1">
        <v>140.38999999999999</v>
      </c>
      <c r="D9178" s="5">
        <v>45409</v>
      </c>
      <c r="E9178" t="s">
        <v>33</v>
      </c>
      <c r="F9178" t="s">
        <v>49</v>
      </c>
      <c r="G9178" s="16" t="s">
        <v>9579</v>
      </c>
      <c r="H9178" s="1"/>
      <c r="J9178"/>
      <c r="AC9178" s="5">
        <v>45446</v>
      </c>
      <c r="AD9178" t="s">
        <v>14690</v>
      </c>
      <c r="AE9178" t="s">
        <v>294</v>
      </c>
      <c r="AF9178">
        <f>MONTH(Table1[[#This Row],[Date Sent]])</f>
        <v>6</v>
      </c>
      <c r="AG9178">
        <f>YEAR(Table1[[#This Row],[Date Sent]])</f>
        <v>2024</v>
      </c>
      <c r="AH9178"/>
    </row>
    <row r="9179" spans="1:34" x14ac:dyDescent="0.2">
      <c r="A9179" t="s">
        <v>662</v>
      </c>
      <c r="B9179" t="s">
        <v>9572</v>
      </c>
      <c r="C9179" s="1">
        <v>106.58</v>
      </c>
      <c r="D9179" s="5">
        <v>45409</v>
      </c>
      <c r="E9179" t="s">
        <v>24</v>
      </c>
      <c r="F9179" t="s">
        <v>18</v>
      </c>
      <c r="G9179" s="16" t="s">
        <v>9580</v>
      </c>
      <c r="H9179" s="1"/>
      <c r="J9179"/>
      <c r="AC9179" s="5">
        <v>45446</v>
      </c>
      <c r="AD9179" t="s">
        <v>14690</v>
      </c>
      <c r="AE9179" t="s">
        <v>294</v>
      </c>
      <c r="AF9179">
        <f>MONTH(Table1[[#This Row],[Date Sent]])</f>
        <v>6</v>
      </c>
      <c r="AG9179">
        <f>YEAR(Table1[[#This Row],[Date Sent]])</f>
        <v>2024</v>
      </c>
      <c r="AH9179"/>
    </row>
    <row r="9180" spans="1:34" x14ac:dyDescent="0.2">
      <c r="A9180" t="s">
        <v>662</v>
      </c>
      <c r="B9180" t="s">
        <v>9572</v>
      </c>
      <c r="C9180" s="1">
        <v>34.700000000000003</v>
      </c>
      <c r="D9180" s="5">
        <v>45415</v>
      </c>
      <c r="E9180" t="s">
        <v>17</v>
      </c>
      <c r="F9180" t="s">
        <v>918</v>
      </c>
      <c r="G9180" s="16" t="s">
        <v>9581</v>
      </c>
      <c r="H9180" s="1">
        <v>16.57</v>
      </c>
      <c r="I9180" t="s">
        <v>39</v>
      </c>
      <c r="J9180" t="s">
        <v>9582</v>
      </c>
      <c r="K9180" s="1">
        <v>18.130000000000003</v>
      </c>
      <c r="L9180" t="s">
        <v>15</v>
      </c>
      <c r="M9180" t="s">
        <v>9583</v>
      </c>
      <c r="AC9180" s="5">
        <v>45446</v>
      </c>
      <c r="AD9180" t="s">
        <v>14690</v>
      </c>
      <c r="AE9180" t="s">
        <v>294</v>
      </c>
      <c r="AF9180">
        <f>MONTH(Table1[[#This Row],[Date Sent]])</f>
        <v>6</v>
      </c>
      <c r="AG9180">
        <f>YEAR(Table1[[#This Row],[Date Sent]])</f>
        <v>2024</v>
      </c>
      <c r="AH9180"/>
    </row>
    <row r="9181" spans="1:34" x14ac:dyDescent="0.2">
      <c r="A9181" t="s">
        <v>662</v>
      </c>
      <c r="B9181" t="s">
        <v>9572</v>
      </c>
      <c r="C9181" s="1">
        <v>58.65</v>
      </c>
      <c r="D9181" s="5">
        <v>45418</v>
      </c>
      <c r="E9181" t="s">
        <v>21</v>
      </c>
      <c r="F9181" t="s">
        <v>918</v>
      </c>
      <c r="G9181" s="16" t="s">
        <v>9584</v>
      </c>
      <c r="H9181" s="1">
        <v>22.88</v>
      </c>
      <c r="I9181" t="s">
        <v>33</v>
      </c>
      <c r="J9181" t="s">
        <v>1062</v>
      </c>
      <c r="K9181" s="1">
        <v>35.769999999999996</v>
      </c>
      <c r="L9181" t="s">
        <v>1193</v>
      </c>
      <c r="M9181" t="s">
        <v>9505</v>
      </c>
      <c r="AC9181" s="5">
        <v>45446</v>
      </c>
      <c r="AD9181" t="s">
        <v>14690</v>
      </c>
      <c r="AE9181" t="s">
        <v>294</v>
      </c>
      <c r="AF9181">
        <f>MONTH(Table1[[#This Row],[Date Sent]])</f>
        <v>6</v>
      </c>
      <c r="AG9181">
        <f>YEAR(Table1[[#This Row],[Date Sent]])</f>
        <v>2024</v>
      </c>
      <c r="AH9181"/>
    </row>
    <row r="9182" spans="1:34" x14ac:dyDescent="0.2">
      <c r="A9182" t="s">
        <v>662</v>
      </c>
      <c r="B9182" t="s">
        <v>9572</v>
      </c>
      <c r="C9182" s="1">
        <v>220.13</v>
      </c>
      <c r="D9182" s="5">
        <v>45419</v>
      </c>
      <c r="E9182" t="s">
        <v>21</v>
      </c>
      <c r="F9182" t="s">
        <v>918</v>
      </c>
      <c r="G9182" s="16" t="s">
        <v>9585</v>
      </c>
      <c r="H9182" s="1">
        <v>13</v>
      </c>
      <c r="I9182" t="s">
        <v>16</v>
      </c>
      <c r="J9182" t="s">
        <v>9586</v>
      </c>
      <c r="K9182" s="1">
        <v>207.13</v>
      </c>
      <c r="L9182" t="s">
        <v>33</v>
      </c>
      <c r="M9182" t="s">
        <v>1777</v>
      </c>
      <c r="AC9182" s="5">
        <v>45446</v>
      </c>
      <c r="AD9182" t="s">
        <v>14690</v>
      </c>
      <c r="AE9182" t="s">
        <v>294</v>
      </c>
      <c r="AF9182">
        <f>MONTH(Table1[[#This Row],[Date Sent]])</f>
        <v>6</v>
      </c>
      <c r="AG9182">
        <f>YEAR(Table1[[#This Row],[Date Sent]])</f>
        <v>2024</v>
      </c>
      <c r="AH9182"/>
    </row>
    <row r="9183" spans="1:34" x14ac:dyDescent="0.2">
      <c r="A9183" t="s">
        <v>662</v>
      </c>
      <c r="B9183" t="s">
        <v>9572</v>
      </c>
      <c r="C9183" s="1">
        <v>233.67</v>
      </c>
      <c r="D9183" s="5">
        <v>45420</v>
      </c>
      <c r="E9183" t="s">
        <v>21</v>
      </c>
      <c r="F9183" t="s">
        <v>33</v>
      </c>
      <c r="G9183" s="16" t="s">
        <v>9587</v>
      </c>
      <c r="H9183" s="1"/>
      <c r="J9183"/>
      <c r="AC9183" s="5">
        <v>45446</v>
      </c>
      <c r="AD9183" t="s">
        <v>14690</v>
      </c>
      <c r="AE9183" t="s">
        <v>294</v>
      </c>
      <c r="AF9183">
        <f>MONTH(Table1[[#This Row],[Date Sent]])</f>
        <v>6</v>
      </c>
      <c r="AG9183">
        <f>YEAR(Table1[[#This Row],[Date Sent]])</f>
        <v>2024</v>
      </c>
      <c r="AH9183"/>
    </row>
    <row r="9184" spans="1:34" x14ac:dyDescent="0.2">
      <c r="A9184" t="s">
        <v>662</v>
      </c>
      <c r="B9184" t="s">
        <v>9572</v>
      </c>
      <c r="C9184" s="1">
        <v>400.57</v>
      </c>
      <c r="D9184" s="5">
        <v>45421</v>
      </c>
      <c r="E9184" t="s">
        <v>21</v>
      </c>
      <c r="F9184" t="s">
        <v>39</v>
      </c>
      <c r="G9184" s="16" t="s">
        <v>9588</v>
      </c>
      <c r="H9184" s="1"/>
      <c r="J9184"/>
      <c r="AC9184" s="5">
        <v>45446</v>
      </c>
      <c r="AD9184" t="s">
        <v>14690</v>
      </c>
      <c r="AE9184" t="s">
        <v>294</v>
      </c>
      <c r="AF9184">
        <f>MONTH(Table1[[#This Row],[Date Sent]])</f>
        <v>6</v>
      </c>
      <c r="AG9184">
        <f>YEAR(Table1[[#This Row],[Date Sent]])</f>
        <v>2024</v>
      </c>
      <c r="AH9184"/>
    </row>
    <row r="9185" spans="1:34" x14ac:dyDescent="0.2">
      <c r="A9185" t="s">
        <v>662</v>
      </c>
      <c r="B9185" t="s">
        <v>9572</v>
      </c>
      <c r="C9185" s="1">
        <v>141.9</v>
      </c>
      <c r="D9185" s="5">
        <v>45426</v>
      </c>
      <c r="E9185" t="s">
        <v>20</v>
      </c>
      <c r="F9185" t="s">
        <v>39</v>
      </c>
      <c r="G9185" s="16" t="s">
        <v>1702</v>
      </c>
      <c r="H9185" s="1"/>
      <c r="J9185"/>
      <c r="AC9185" s="5">
        <v>45446</v>
      </c>
      <c r="AD9185" t="s">
        <v>14690</v>
      </c>
      <c r="AE9185" t="s">
        <v>294</v>
      </c>
      <c r="AF9185">
        <f>MONTH(Table1[[#This Row],[Date Sent]])</f>
        <v>6</v>
      </c>
      <c r="AG9185">
        <f>YEAR(Table1[[#This Row],[Date Sent]])</f>
        <v>2024</v>
      </c>
      <c r="AH9185"/>
    </row>
    <row r="9186" spans="1:34" x14ac:dyDescent="0.2">
      <c r="A9186" t="s">
        <v>662</v>
      </c>
      <c r="B9186" t="s">
        <v>9572</v>
      </c>
      <c r="C9186" s="1">
        <v>148.07</v>
      </c>
      <c r="D9186" s="5">
        <v>45427</v>
      </c>
      <c r="E9186" t="s">
        <v>21</v>
      </c>
      <c r="F9186" t="s">
        <v>918</v>
      </c>
      <c r="G9186" s="16" t="s">
        <v>9589</v>
      </c>
      <c r="H9186" s="1">
        <v>93.96</v>
      </c>
      <c r="I9186" t="s">
        <v>33</v>
      </c>
      <c r="J9186" t="s">
        <v>2141</v>
      </c>
      <c r="K9186" s="1">
        <v>54.11</v>
      </c>
      <c r="L9186" t="s">
        <v>39</v>
      </c>
      <c r="M9186" t="s">
        <v>9590</v>
      </c>
      <c r="AC9186" s="5">
        <v>45446</v>
      </c>
      <c r="AD9186" t="s">
        <v>14690</v>
      </c>
      <c r="AE9186" t="s">
        <v>294</v>
      </c>
      <c r="AF9186">
        <f>MONTH(Table1[[#This Row],[Date Sent]])</f>
        <v>6</v>
      </c>
      <c r="AG9186">
        <f>YEAR(Table1[[#This Row],[Date Sent]])</f>
        <v>2024</v>
      </c>
      <c r="AH9186"/>
    </row>
    <row r="9187" spans="1:34" x14ac:dyDescent="0.2">
      <c r="A9187" t="s">
        <v>374</v>
      </c>
      <c r="B9187" t="s">
        <v>9591</v>
      </c>
      <c r="C9187" s="1">
        <v>63.48</v>
      </c>
      <c r="D9187" s="5">
        <v>45402</v>
      </c>
      <c r="E9187" t="s">
        <v>40</v>
      </c>
      <c r="F9187" t="s">
        <v>39</v>
      </c>
      <c r="G9187" s="16" t="s">
        <v>9592</v>
      </c>
      <c r="H9187" s="1"/>
      <c r="J9187"/>
      <c r="AC9187" s="5">
        <v>45446</v>
      </c>
      <c r="AD9187" t="s">
        <v>14626</v>
      </c>
      <c r="AE9187" t="s">
        <v>294</v>
      </c>
      <c r="AF9187">
        <f>MONTH(Table1[[#This Row],[Date Sent]])</f>
        <v>6</v>
      </c>
      <c r="AG9187">
        <f>YEAR(Table1[[#This Row],[Date Sent]])</f>
        <v>2024</v>
      </c>
      <c r="AH9187"/>
    </row>
    <row r="9188" spans="1:34" x14ac:dyDescent="0.2">
      <c r="A9188" t="s">
        <v>374</v>
      </c>
      <c r="B9188" t="s">
        <v>9591</v>
      </c>
      <c r="C9188" s="1">
        <v>217.95</v>
      </c>
      <c r="D9188" s="5">
        <v>45407</v>
      </c>
      <c r="E9188" t="s">
        <v>40</v>
      </c>
      <c r="F9188" t="s">
        <v>39</v>
      </c>
      <c r="G9188" s="16" t="s">
        <v>9593</v>
      </c>
      <c r="H9188" s="1"/>
      <c r="J9188"/>
      <c r="AC9188" s="5">
        <v>45446</v>
      </c>
      <c r="AD9188" t="s">
        <v>14626</v>
      </c>
      <c r="AE9188" t="s">
        <v>294</v>
      </c>
      <c r="AF9188">
        <f>MONTH(Table1[[#This Row],[Date Sent]])</f>
        <v>6</v>
      </c>
      <c r="AG9188">
        <f>YEAR(Table1[[#This Row],[Date Sent]])</f>
        <v>2024</v>
      </c>
      <c r="AH9188"/>
    </row>
    <row r="9189" spans="1:34" x14ac:dyDescent="0.2">
      <c r="A9189" t="s">
        <v>374</v>
      </c>
      <c r="B9189" t="s">
        <v>9591</v>
      </c>
      <c r="C9189" s="1">
        <v>40.61</v>
      </c>
      <c r="D9189" s="5">
        <v>45408</v>
      </c>
      <c r="E9189" t="s">
        <v>40</v>
      </c>
      <c r="F9189" t="s">
        <v>39</v>
      </c>
      <c r="G9189" s="16" t="s">
        <v>2157</v>
      </c>
      <c r="H9189" s="1"/>
      <c r="J9189"/>
      <c r="AC9189" s="5">
        <v>45446</v>
      </c>
      <c r="AD9189" t="s">
        <v>14626</v>
      </c>
      <c r="AE9189" t="s">
        <v>294</v>
      </c>
      <c r="AF9189">
        <f>MONTH(Table1[[#This Row],[Date Sent]])</f>
        <v>6</v>
      </c>
      <c r="AG9189">
        <f>YEAR(Table1[[#This Row],[Date Sent]])</f>
        <v>2024</v>
      </c>
      <c r="AH9189"/>
    </row>
    <row r="9190" spans="1:34" x14ac:dyDescent="0.2">
      <c r="A9190" t="s">
        <v>374</v>
      </c>
      <c r="B9190" t="s">
        <v>9591</v>
      </c>
      <c r="C9190" s="1">
        <v>381.47</v>
      </c>
      <c r="D9190" s="5">
        <v>45409</v>
      </c>
      <c r="E9190" t="s">
        <v>40</v>
      </c>
      <c r="F9190" t="s">
        <v>17</v>
      </c>
      <c r="G9190" s="16" t="s">
        <v>9594</v>
      </c>
      <c r="H9190" s="1"/>
      <c r="J9190"/>
      <c r="AC9190" s="5">
        <v>45446</v>
      </c>
      <c r="AD9190" t="s">
        <v>14626</v>
      </c>
      <c r="AE9190" t="s">
        <v>294</v>
      </c>
      <c r="AF9190">
        <f>MONTH(Table1[[#This Row],[Date Sent]])</f>
        <v>6</v>
      </c>
      <c r="AG9190">
        <f>YEAR(Table1[[#This Row],[Date Sent]])</f>
        <v>2024</v>
      </c>
      <c r="AH9190"/>
    </row>
    <row r="9191" spans="1:34" x14ac:dyDescent="0.2">
      <c r="A9191" t="s">
        <v>374</v>
      </c>
      <c r="B9191" t="s">
        <v>9591</v>
      </c>
      <c r="C9191" s="1">
        <v>54.39</v>
      </c>
      <c r="D9191" s="5">
        <v>45410</v>
      </c>
      <c r="E9191" t="s">
        <v>40</v>
      </c>
      <c r="F9191" t="s">
        <v>39</v>
      </c>
      <c r="G9191" s="16" t="s">
        <v>9595</v>
      </c>
      <c r="H9191" s="1"/>
      <c r="J9191"/>
      <c r="AC9191" s="5">
        <v>45446</v>
      </c>
      <c r="AD9191" t="s">
        <v>14626</v>
      </c>
      <c r="AE9191" t="s">
        <v>294</v>
      </c>
      <c r="AF9191">
        <f>MONTH(Table1[[#This Row],[Date Sent]])</f>
        <v>6</v>
      </c>
      <c r="AG9191">
        <f>YEAR(Table1[[#This Row],[Date Sent]])</f>
        <v>2024</v>
      </c>
      <c r="AH9191"/>
    </row>
    <row r="9192" spans="1:34" x14ac:dyDescent="0.2">
      <c r="A9192" t="s">
        <v>374</v>
      </c>
      <c r="B9192" t="s">
        <v>9591</v>
      </c>
      <c r="C9192" s="1">
        <v>103.74</v>
      </c>
      <c r="D9192" s="5">
        <v>45415</v>
      </c>
      <c r="E9192" t="s">
        <v>19</v>
      </c>
      <c r="F9192" t="s">
        <v>15</v>
      </c>
      <c r="G9192" s="16" t="s">
        <v>9596</v>
      </c>
      <c r="H9192" s="1"/>
      <c r="J9192"/>
      <c r="AC9192" s="5">
        <v>45446</v>
      </c>
      <c r="AD9192" t="s">
        <v>14626</v>
      </c>
      <c r="AE9192" t="s">
        <v>294</v>
      </c>
      <c r="AF9192">
        <f>MONTH(Table1[[#This Row],[Date Sent]])</f>
        <v>6</v>
      </c>
      <c r="AG9192">
        <f>YEAR(Table1[[#This Row],[Date Sent]])</f>
        <v>2024</v>
      </c>
      <c r="AH9192"/>
    </row>
    <row r="9193" spans="1:34" x14ac:dyDescent="0.2">
      <c r="A9193" t="s">
        <v>374</v>
      </c>
      <c r="B9193" t="s">
        <v>9591</v>
      </c>
      <c r="C9193" s="1">
        <v>166.73</v>
      </c>
      <c r="D9193" s="5">
        <v>45418</v>
      </c>
      <c r="E9193" t="s">
        <v>19</v>
      </c>
      <c r="F9193" t="s">
        <v>17</v>
      </c>
      <c r="G9193" s="16" t="s">
        <v>9597</v>
      </c>
      <c r="H9193" s="1"/>
      <c r="J9193"/>
      <c r="AC9193" s="5">
        <v>45446</v>
      </c>
      <c r="AD9193" t="s">
        <v>14626</v>
      </c>
      <c r="AE9193" t="s">
        <v>294</v>
      </c>
      <c r="AF9193">
        <f>MONTH(Table1[[#This Row],[Date Sent]])</f>
        <v>6</v>
      </c>
      <c r="AG9193">
        <f>YEAR(Table1[[#This Row],[Date Sent]])</f>
        <v>2024</v>
      </c>
      <c r="AH9193"/>
    </row>
    <row r="9194" spans="1:34" x14ac:dyDescent="0.2">
      <c r="A9194" t="s">
        <v>374</v>
      </c>
      <c r="B9194" t="s">
        <v>9591</v>
      </c>
      <c r="C9194" s="1">
        <v>130.76</v>
      </c>
      <c r="D9194" s="5">
        <v>45419</v>
      </c>
      <c r="E9194" t="s">
        <v>40</v>
      </c>
      <c r="F9194" t="s">
        <v>17</v>
      </c>
      <c r="G9194" s="16" t="s">
        <v>9598</v>
      </c>
      <c r="H9194" s="1"/>
      <c r="J9194"/>
      <c r="AC9194" s="5">
        <v>45446</v>
      </c>
      <c r="AD9194" t="s">
        <v>14626</v>
      </c>
      <c r="AE9194" t="s">
        <v>294</v>
      </c>
      <c r="AF9194">
        <f>MONTH(Table1[[#This Row],[Date Sent]])</f>
        <v>6</v>
      </c>
      <c r="AG9194">
        <f>YEAR(Table1[[#This Row],[Date Sent]])</f>
        <v>2024</v>
      </c>
      <c r="AH9194"/>
    </row>
    <row r="9195" spans="1:34" x14ac:dyDescent="0.2">
      <c r="A9195" t="s">
        <v>374</v>
      </c>
      <c r="B9195" t="s">
        <v>9591</v>
      </c>
      <c r="C9195" s="1">
        <v>64.78</v>
      </c>
      <c r="D9195" s="5">
        <v>45419</v>
      </c>
      <c r="E9195" t="s">
        <v>19</v>
      </c>
      <c r="F9195" t="s">
        <v>15</v>
      </c>
      <c r="G9195" s="16" t="s">
        <v>9599</v>
      </c>
      <c r="H9195" s="1"/>
      <c r="J9195"/>
      <c r="AC9195" s="5">
        <v>45446</v>
      </c>
      <c r="AD9195" t="s">
        <v>14626</v>
      </c>
      <c r="AE9195" t="s">
        <v>294</v>
      </c>
      <c r="AF9195">
        <f>MONTH(Table1[[#This Row],[Date Sent]])</f>
        <v>6</v>
      </c>
      <c r="AG9195">
        <f>YEAR(Table1[[#This Row],[Date Sent]])</f>
        <v>2024</v>
      </c>
      <c r="AH9195"/>
    </row>
    <row r="9196" spans="1:34" x14ac:dyDescent="0.2">
      <c r="A9196" t="s">
        <v>374</v>
      </c>
      <c r="B9196" t="s">
        <v>9591</v>
      </c>
      <c r="C9196" s="1">
        <v>34.299999999999997</v>
      </c>
      <c r="D9196" s="5">
        <v>45419</v>
      </c>
      <c r="E9196" t="s">
        <v>33</v>
      </c>
      <c r="F9196" t="s">
        <v>918</v>
      </c>
      <c r="G9196" s="16" t="s">
        <v>9600</v>
      </c>
      <c r="H9196" s="1">
        <v>26.38</v>
      </c>
      <c r="I9196" t="s">
        <v>33</v>
      </c>
      <c r="J9196" t="s">
        <v>9601</v>
      </c>
      <c r="K9196" s="1">
        <v>7.9199999999999982</v>
      </c>
      <c r="L9196" t="s">
        <v>17</v>
      </c>
      <c r="M9196" t="s">
        <v>9602</v>
      </c>
      <c r="AC9196" s="5">
        <v>45446</v>
      </c>
      <c r="AD9196" t="s">
        <v>14626</v>
      </c>
      <c r="AE9196" t="s">
        <v>294</v>
      </c>
      <c r="AF9196">
        <f>MONTH(Table1[[#This Row],[Date Sent]])</f>
        <v>6</v>
      </c>
      <c r="AG9196">
        <f>YEAR(Table1[[#This Row],[Date Sent]])</f>
        <v>2024</v>
      </c>
      <c r="AH9196"/>
    </row>
    <row r="9197" spans="1:34" x14ac:dyDescent="0.2">
      <c r="A9197" t="s">
        <v>374</v>
      </c>
      <c r="B9197" t="s">
        <v>9591</v>
      </c>
      <c r="C9197" s="1">
        <v>10.88</v>
      </c>
      <c r="D9197" s="5">
        <v>45420</v>
      </c>
      <c r="E9197" t="s">
        <v>33</v>
      </c>
      <c r="F9197" t="s">
        <v>17</v>
      </c>
      <c r="G9197" s="16" t="s">
        <v>1863</v>
      </c>
      <c r="H9197" s="1"/>
      <c r="J9197"/>
      <c r="AC9197" s="5">
        <v>45446</v>
      </c>
      <c r="AD9197" t="s">
        <v>14626</v>
      </c>
      <c r="AE9197" t="s">
        <v>294</v>
      </c>
      <c r="AF9197">
        <f>MONTH(Table1[[#This Row],[Date Sent]])</f>
        <v>6</v>
      </c>
      <c r="AG9197">
        <f>YEAR(Table1[[#This Row],[Date Sent]])</f>
        <v>2024</v>
      </c>
      <c r="AH9197"/>
    </row>
    <row r="9198" spans="1:34" x14ac:dyDescent="0.2">
      <c r="A9198" t="s">
        <v>374</v>
      </c>
      <c r="B9198" t="s">
        <v>9591</v>
      </c>
      <c r="C9198" s="1">
        <v>43.53</v>
      </c>
      <c r="D9198" s="5">
        <v>45424</v>
      </c>
      <c r="E9198" t="s">
        <v>17</v>
      </c>
      <c r="F9198" t="s">
        <v>33</v>
      </c>
      <c r="G9198" s="16" t="s">
        <v>9603</v>
      </c>
      <c r="H9198" s="1"/>
      <c r="J9198"/>
      <c r="AC9198" s="5">
        <v>45446</v>
      </c>
      <c r="AD9198" t="s">
        <v>14626</v>
      </c>
      <c r="AE9198" t="s">
        <v>294</v>
      </c>
      <c r="AF9198">
        <f>MONTH(Table1[[#This Row],[Date Sent]])</f>
        <v>6</v>
      </c>
      <c r="AG9198">
        <f>YEAR(Table1[[#This Row],[Date Sent]])</f>
        <v>2024</v>
      </c>
      <c r="AH9198"/>
    </row>
    <row r="9199" spans="1:34" x14ac:dyDescent="0.2">
      <c r="A9199" t="s">
        <v>374</v>
      </c>
      <c r="B9199" t="s">
        <v>9591</v>
      </c>
      <c r="C9199" s="1">
        <v>31.56</v>
      </c>
      <c r="D9199" s="5">
        <v>45425</v>
      </c>
      <c r="E9199" t="s">
        <v>9</v>
      </c>
      <c r="F9199" t="s">
        <v>33</v>
      </c>
      <c r="G9199" s="16" t="s">
        <v>9604</v>
      </c>
      <c r="H9199" s="1"/>
      <c r="J9199"/>
      <c r="AC9199" s="5">
        <v>45446</v>
      </c>
      <c r="AD9199" t="s">
        <v>14626</v>
      </c>
      <c r="AE9199" t="s">
        <v>294</v>
      </c>
      <c r="AF9199">
        <f>MONTH(Table1[[#This Row],[Date Sent]])</f>
        <v>6</v>
      </c>
      <c r="AG9199">
        <f>YEAR(Table1[[#This Row],[Date Sent]])</f>
        <v>2024</v>
      </c>
      <c r="AH9199"/>
    </row>
    <row r="9200" spans="1:34" x14ac:dyDescent="0.2">
      <c r="A9200" t="s">
        <v>374</v>
      </c>
      <c r="B9200" t="s">
        <v>9591</v>
      </c>
      <c r="C9200" s="1">
        <v>80.45</v>
      </c>
      <c r="D9200" s="5">
        <v>45426</v>
      </c>
      <c r="E9200" t="s">
        <v>40</v>
      </c>
      <c r="F9200" t="s">
        <v>39</v>
      </c>
      <c r="G9200" s="16" t="s">
        <v>9605</v>
      </c>
      <c r="H9200" s="1"/>
      <c r="J9200"/>
      <c r="AC9200" s="5">
        <v>45446</v>
      </c>
      <c r="AD9200" t="s">
        <v>14626</v>
      </c>
      <c r="AE9200" t="s">
        <v>294</v>
      </c>
      <c r="AF9200">
        <f>MONTH(Table1[[#This Row],[Date Sent]])</f>
        <v>6</v>
      </c>
      <c r="AG9200">
        <f>YEAR(Table1[[#This Row],[Date Sent]])</f>
        <v>2024</v>
      </c>
      <c r="AH9200"/>
    </row>
    <row r="9201" spans="1:34" x14ac:dyDescent="0.2">
      <c r="A9201" t="s">
        <v>374</v>
      </c>
      <c r="B9201" t="s">
        <v>9591</v>
      </c>
      <c r="C9201" s="1">
        <v>47.51</v>
      </c>
      <c r="D9201" s="5">
        <v>45426</v>
      </c>
      <c r="E9201" t="s">
        <v>33</v>
      </c>
      <c r="F9201" t="s">
        <v>17</v>
      </c>
      <c r="G9201" s="16" t="s">
        <v>9606</v>
      </c>
      <c r="H9201" s="1"/>
      <c r="J9201"/>
      <c r="AC9201" s="5">
        <v>45446</v>
      </c>
      <c r="AD9201" t="s">
        <v>14626</v>
      </c>
      <c r="AE9201" t="s">
        <v>294</v>
      </c>
      <c r="AF9201">
        <f>MONTH(Table1[[#This Row],[Date Sent]])</f>
        <v>6</v>
      </c>
      <c r="AG9201">
        <f>YEAR(Table1[[#This Row],[Date Sent]])</f>
        <v>2024</v>
      </c>
      <c r="AH9201"/>
    </row>
    <row r="9202" spans="1:34" x14ac:dyDescent="0.2">
      <c r="A9202" t="s">
        <v>374</v>
      </c>
      <c r="B9202" t="s">
        <v>9591</v>
      </c>
      <c r="C9202" s="1">
        <v>129.71</v>
      </c>
      <c r="D9202" s="5">
        <v>45427</v>
      </c>
      <c r="E9202" t="s">
        <v>40</v>
      </c>
      <c r="F9202" t="s">
        <v>17</v>
      </c>
      <c r="G9202" s="16" t="s">
        <v>2557</v>
      </c>
      <c r="H9202" s="1"/>
      <c r="J9202"/>
      <c r="AC9202" s="5">
        <v>45446</v>
      </c>
      <c r="AD9202" t="s">
        <v>14626</v>
      </c>
      <c r="AE9202" t="s">
        <v>294</v>
      </c>
      <c r="AF9202">
        <f>MONTH(Table1[[#This Row],[Date Sent]])</f>
        <v>6</v>
      </c>
      <c r="AG9202">
        <f>YEAR(Table1[[#This Row],[Date Sent]])</f>
        <v>2024</v>
      </c>
      <c r="AH9202"/>
    </row>
    <row r="9203" spans="1:34" x14ac:dyDescent="0.2">
      <c r="A9203" t="s">
        <v>1753</v>
      </c>
      <c r="B9203" t="s">
        <v>9607</v>
      </c>
      <c r="C9203" s="1">
        <v>13.13</v>
      </c>
      <c r="D9203" s="5">
        <v>45401</v>
      </c>
      <c r="E9203" t="s">
        <v>6</v>
      </c>
      <c r="F9203" t="s">
        <v>15</v>
      </c>
      <c r="G9203" s="16" t="s">
        <v>9608</v>
      </c>
      <c r="H9203" s="1"/>
      <c r="J9203"/>
      <c r="AC9203" s="5">
        <v>45446</v>
      </c>
      <c r="AD9203" t="s">
        <v>14586</v>
      </c>
      <c r="AE9203" t="s">
        <v>475</v>
      </c>
      <c r="AF9203">
        <f>MONTH(Table1[[#This Row],[Date Sent]])</f>
        <v>6</v>
      </c>
      <c r="AG9203">
        <f>YEAR(Table1[[#This Row],[Date Sent]])</f>
        <v>2024</v>
      </c>
      <c r="AH9203"/>
    </row>
    <row r="9204" spans="1:34" x14ac:dyDescent="0.2">
      <c r="A9204" t="s">
        <v>1753</v>
      </c>
      <c r="B9204" t="s">
        <v>9607</v>
      </c>
      <c r="C9204" s="1">
        <v>9.3800000000000008</v>
      </c>
      <c r="D9204" s="5">
        <v>45401</v>
      </c>
      <c r="E9204" t="s">
        <v>6</v>
      </c>
      <c r="F9204" t="s">
        <v>18</v>
      </c>
      <c r="G9204" s="16" t="s">
        <v>7417</v>
      </c>
      <c r="H9204" s="1"/>
      <c r="J9204"/>
      <c r="AC9204" s="5">
        <v>45446</v>
      </c>
      <c r="AD9204" t="s">
        <v>14586</v>
      </c>
      <c r="AE9204" t="s">
        <v>475</v>
      </c>
      <c r="AF9204">
        <f>MONTH(Table1[[#This Row],[Date Sent]])</f>
        <v>6</v>
      </c>
      <c r="AG9204">
        <f>YEAR(Table1[[#This Row],[Date Sent]])</f>
        <v>2024</v>
      </c>
      <c r="AH9204"/>
    </row>
    <row r="9205" spans="1:34" x14ac:dyDescent="0.2">
      <c r="A9205" t="s">
        <v>1753</v>
      </c>
      <c r="B9205" t="s">
        <v>9607</v>
      </c>
      <c r="C9205" s="1">
        <v>11.53</v>
      </c>
      <c r="D9205" s="5">
        <v>45407</v>
      </c>
      <c r="E9205" t="s">
        <v>21</v>
      </c>
      <c r="F9205" t="s">
        <v>15</v>
      </c>
      <c r="G9205" s="16" t="s">
        <v>9609</v>
      </c>
      <c r="H9205" s="1"/>
      <c r="J9205"/>
      <c r="AC9205" s="5">
        <v>45446</v>
      </c>
      <c r="AD9205" t="s">
        <v>14586</v>
      </c>
      <c r="AE9205" t="s">
        <v>475</v>
      </c>
      <c r="AF9205">
        <f>MONTH(Table1[[#This Row],[Date Sent]])</f>
        <v>6</v>
      </c>
      <c r="AG9205">
        <f>YEAR(Table1[[#This Row],[Date Sent]])</f>
        <v>2024</v>
      </c>
      <c r="AH9205"/>
    </row>
    <row r="9206" spans="1:34" x14ac:dyDescent="0.2">
      <c r="A9206" t="s">
        <v>1753</v>
      </c>
      <c r="B9206" t="s">
        <v>9607</v>
      </c>
      <c r="C9206" s="1">
        <v>4.49</v>
      </c>
      <c r="D9206" s="5">
        <v>45407</v>
      </c>
      <c r="E9206" t="s">
        <v>21</v>
      </c>
      <c r="F9206" t="s">
        <v>15</v>
      </c>
      <c r="G9206" s="16" t="s">
        <v>9610</v>
      </c>
      <c r="H9206" s="1"/>
      <c r="J9206"/>
      <c r="AC9206" s="5">
        <v>45446</v>
      </c>
      <c r="AD9206" t="s">
        <v>14586</v>
      </c>
      <c r="AE9206" t="s">
        <v>475</v>
      </c>
      <c r="AF9206">
        <f>MONTH(Table1[[#This Row],[Date Sent]])</f>
        <v>6</v>
      </c>
      <c r="AG9206">
        <f>YEAR(Table1[[#This Row],[Date Sent]])</f>
        <v>2024</v>
      </c>
      <c r="AH9206"/>
    </row>
    <row r="9207" spans="1:34" x14ac:dyDescent="0.2">
      <c r="A9207" t="s">
        <v>1753</v>
      </c>
      <c r="B9207" t="s">
        <v>9607</v>
      </c>
      <c r="C9207" s="1">
        <v>224.38</v>
      </c>
      <c r="D9207" s="5">
        <v>45411</v>
      </c>
      <c r="E9207" t="s">
        <v>21</v>
      </c>
      <c r="F9207" t="s">
        <v>33</v>
      </c>
      <c r="G9207" s="16" t="s">
        <v>9611</v>
      </c>
      <c r="H9207" s="1"/>
      <c r="J9207"/>
      <c r="AC9207" s="5">
        <v>45446</v>
      </c>
      <c r="AD9207" t="s">
        <v>14586</v>
      </c>
      <c r="AE9207" t="s">
        <v>475</v>
      </c>
      <c r="AF9207">
        <f>MONTH(Table1[[#This Row],[Date Sent]])</f>
        <v>6</v>
      </c>
      <c r="AG9207">
        <f>YEAR(Table1[[#This Row],[Date Sent]])</f>
        <v>2024</v>
      </c>
      <c r="AH9207"/>
    </row>
    <row r="9208" spans="1:34" x14ac:dyDescent="0.2">
      <c r="A9208" t="s">
        <v>1753</v>
      </c>
      <c r="B9208" t="s">
        <v>9607</v>
      </c>
      <c r="C9208" s="1">
        <v>44.06</v>
      </c>
      <c r="D9208" s="5">
        <v>45415</v>
      </c>
      <c r="E9208" t="s">
        <v>21</v>
      </c>
      <c r="F9208" t="s">
        <v>918</v>
      </c>
      <c r="G9208" s="16" t="s">
        <v>9612</v>
      </c>
      <c r="H9208" s="1">
        <v>6.88</v>
      </c>
      <c r="I9208" t="s">
        <v>33</v>
      </c>
      <c r="J9208" t="s">
        <v>1752</v>
      </c>
      <c r="K9208" s="1">
        <v>10.72</v>
      </c>
      <c r="L9208" t="s">
        <v>18</v>
      </c>
      <c r="M9208" t="s">
        <v>7457</v>
      </c>
      <c r="N9208" s="1">
        <v>16.62</v>
      </c>
      <c r="O9208" t="s">
        <v>53</v>
      </c>
      <c r="P9208" t="s">
        <v>9613</v>
      </c>
      <c r="Q9208" s="1">
        <v>1.36</v>
      </c>
      <c r="R9208" t="s">
        <v>15</v>
      </c>
      <c r="S9208" t="s">
        <v>6002</v>
      </c>
      <c r="T9208" s="1">
        <v>8.48</v>
      </c>
      <c r="U9208" t="s">
        <v>21</v>
      </c>
      <c r="V9208" t="s">
        <v>6629</v>
      </c>
      <c r="AC9208" s="5">
        <v>45446</v>
      </c>
      <c r="AD9208" t="s">
        <v>14586</v>
      </c>
      <c r="AE9208" t="s">
        <v>475</v>
      </c>
      <c r="AF9208">
        <f>MONTH(Table1[[#This Row],[Date Sent]])</f>
        <v>6</v>
      </c>
      <c r="AG9208">
        <f>YEAR(Table1[[#This Row],[Date Sent]])</f>
        <v>2024</v>
      </c>
      <c r="AH9208"/>
    </row>
    <row r="9209" spans="1:34" x14ac:dyDescent="0.2">
      <c r="A9209" t="s">
        <v>1753</v>
      </c>
      <c r="B9209" t="s">
        <v>9607</v>
      </c>
      <c r="C9209" s="1">
        <v>55.49</v>
      </c>
      <c r="D9209" s="5">
        <v>45419</v>
      </c>
      <c r="E9209" t="s">
        <v>27</v>
      </c>
      <c r="F9209" t="s">
        <v>39</v>
      </c>
      <c r="G9209" s="16" t="s">
        <v>9614</v>
      </c>
      <c r="H9209" s="1"/>
      <c r="J9209"/>
      <c r="AC9209" s="5">
        <v>45446</v>
      </c>
      <c r="AD9209" t="s">
        <v>14586</v>
      </c>
      <c r="AE9209" t="s">
        <v>475</v>
      </c>
      <c r="AF9209">
        <f>MONTH(Table1[[#This Row],[Date Sent]])</f>
        <v>6</v>
      </c>
      <c r="AG9209">
        <f>YEAR(Table1[[#This Row],[Date Sent]])</f>
        <v>2024</v>
      </c>
      <c r="AH9209"/>
    </row>
    <row r="9210" spans="1:34" x14ac:dyDescent="0.2">
      <c r="A9210" t="s">
        <v>1753</v>
      </c>
      <c r="B9210" t="s">
        <v>9607</v>
      </c>
      <c r="C9210" s="1">
        <v>45.54</v>
      </c>
      <c r="D9210" s="5">
        <v>45424</v>
      </c>
      <c r="E9210" t="s">
        <v>21</v>
      </c>
      <c r="F9210" t="s">
        <v>33</v>
      </c>
      <c r="G9210" s="16" t="s">
        <v>9615</v>
      </c>
      <c r="H9210" s="1"/>
      <c r="J9210"/>
      <c r="AC9210" s="5">
        <v>45446</v>
      </c>
      <c r="AD9210" t="s">
        <v>14586</v>
      </c>
      <c r="AE9210" t="s">
        <v>475</v>
      </c>
      <c r="AF9210">
        <f>MONTH(Table1[[#This Row],[Date Sent]])</f>
        <v>6</v>
      </c>
      <c r="AG9210">
        <f>YEAR(Table1[[#This Row],[Date Sent]])</f>
        <v>2024</v>
      </c>
      <c r="AH9210"/>
    </row>
    <row r="9211" spans="1:34" x14ac:dyDescent="0.2">
      <c r="A9211" t="s">
        <v>1753</v>
      </c>
      <c r="B9211" t="s">
        <v>9607</v>
      </c>
      <c r="C9211" s="1">
        <v>95.52</v>
      </c>
      <c r="D9211" s="5">
        <v>45426</v>
      </c>
      <c r="E9211" t="s">
        <v>8</v>
      </c>
      <c r="F9211" t="s">
        <v>39</v>
      </c>
      <c r="G9211" s="16" t="s">
        <v>9616</v>
      </c>
      <c r="H9211" s="1"/>
      <c r="J9211"/>
      <c r="AC9211" s="5">
        <v>45446</v>
      </c>
      <c r="AD9211" t="s">
        <v>14586</v>
      </c>
      <c r="AE9211" t="s">
        <v>475</v>
      </c>
      <c r="AF9211">
        <f>MONTH(Table1[[#This Row],[Date Sent]])</f>
        <v>6</v>
      </c>
      <c r="AG9211">
        <f>YEAR(Table1[[#This Row],[Date Sent]])</f>
        <v>2024</v>
      </c>
      <c r="AH9211"/>
    </row>
    <row r="9212" spans="1:34" x14ac:dyDescent="0.2">
      <c r="A9212" t="s">
        <v>1753</v>
      </c>
      <c r="B9212" t="s">
        <v>9607</v>
      </c>
      <c r="C9212" s="1">
        <v>584.86</v>
      </c>
      <c r="D9212" s="5">
        <v>45427</v>
      </c>
      <c r="E9212" t="s">
        <v>20</v>
      </c>
      <c r="F9212" t="s">
        <v>39</v>
      </c>
      <c r="G9212" s="16" t="s">
        <v>9617</v>
      </c>
      <c r="H9212" s="1"/>
      <c r="J9212"/>
      <c r="AC9212" s="5">
        <v>45446</v>
      </c>
      <c r="AD9212" t="s">
        <v>14586</v>
      </c>
      <c r="AE9212" t="s">
        <v>475</v>
      </c>
      <c r="AF9212">
        <f>MONTH(Table1[[#This Row],[Date Sent]])</f>
        <v>6</v>
      </c>
      <c r="AG9212">
        <f>YEAR(Table1[[#This Row],[Date Sent]])</f>
        <v>2024</v>
      </c>
      <c r="AH9212"/>
    </row>
    <row r="9213" spans="1:34" x14ac:dyDescent="0.2">
      <c r="A9213" t="s">
        <v>860</v>
      </c>
      <c r="B9213" t="s">
        <v>9618</v>
      </c>
      <c r="C9213" s="1">
        <v>4.88</v>
      </c>
      <c r="D9213" s="5">
        <v>45402</v>
      </c>
      <c r="E9213" t="s">
        <v>33</v>
      </c>
      <c r="F9213" t="s">
        <v>39</v>
      </c>
      <c r="G9213" s="16" t="s">
        <v>9619</v>
      </c>
      <c r="H9213" s="1"/>
      <c r="J9213"/>
      <c r="AC9213" s="5">
        <v>45446</v>
      </c>
      <c r="AD9213" t="s">
        <v>14706</v>
      </c>
      <c r="AE9213" t="s">
        <v>475</v>
      </c>
      <c r="AF9213">
        <f>MONTH(Table1[[#This Row],[Date Sent]])</f>
        <v>6</v>
      </c>
      <c r="AG9213">
        <f>YEAR(Table1[[#This Row],[Date Sent]])</f>
        <v>2024</v>
      </c>
      <c r="AH9213"/>
    </row>
    <row r="9214" spans="1:34" x14ac:dyDescent="0.2">
      <c r="A9214" t="s">
        <v>860</v>
      </c>
      <c r="B9214" t="s">
        <v>9618</v>
      </c>
      <c r="C9214" s="1">
        <v>109.09</v>
      </c>
      <c r="D9214" s="5">
        <v>45406</v>
      </c>
      <c r="E9214" t="s">
        <v>33</v>
      </c>
      <c r="F9214" t="s">
        <v>39</v>
      </c>
      <c r="G9214" s="16" t="s">
        <v>9620</v>
      </c>
      <c r="H9214" s="1"/>
      <c r="J9214"/>
      <c r="AC9214" s="5">
        <v>45446</v>
      </c>
      <c r="AD9214" t="s">
        <v>14706</v>
      </c>
      <c r="AE9214" t="s">
        <v>475</v>
      </c>
      <c r="AF9214">
        <f>MONTH(Table1[[#This Row],[Date Sent]])</f>
        <v>6</v>
      </c>
      <c r="AG9214">
        <f>YEAR(Table1[[#This Row],[Date Sent]])</f>
        <v>2024</v>
      </c>
      <c r="AH9214"/>
    </row>
    <row r="9215" spans="1:34" x14ac:dyDescent="0.2">
      <c r="A9215" t="s">
        <v>860</v>
      </c>
      <c r="B9215" t="s">
        <v>9618</v>
      </c>
      <c r="C9215" s="1">
        <v>230.38</v>
      </c>
      <c r="D9215" s="5">
        <v>45408</v>
      </c>
      <c r="E9215" t="s">
        <v>33</v>
      </c>
      <c r="F9215" t="s">
        <v>39</v>
      </c>
      <c r="G9215" s="16" t="s">
        <v>1166</v>
      </c>
      <c r="H9215" s="1"/>
      <c r="J9215"/>
      <c r="AC9215" s="5">
        <v>45446</v>
      </c>
      <c r="AD9215" t="s">
        <v>14706</v>
      </c>
      <c r="AE9215" t="s">
        <v>475</v>
      </c>
      <c r="AF9215">
        <f>MONTH(Table1[[#This Row],[Date Sent]])</f>
        <v>6</v>
      </c>
      <c r="AG9215">
        <f>YEAR(Table1[[#This Row],[Date Sent]])</f>
        <v>2024</v>
      </c>
      <c r="AH9215"/>
    </row>
    <row r="9216" spans="1:34" x14ac:dyDescent="0.2">
      <c r="A9216" t="s">
        <v>860</v>
      </c>
      <c r="B9216" t="s">
        <v>9618</v>
      </c>
      <c r="C9216" s="1">
        <v>434.23</v>
      </c>
      <c r="D9216" s="5">
        <v>45408</v>
      </c>
      <c r="E9216" t="s">
        <v>23</v>
      </c>
      <c r="F9216" t="s">
        <v>15</v>
      </c>
      <c r="G9216" s="16" t="s">
        <v>9621</v>
      </c>
      <c r="H9216" s="1"/>
      <c r="J9216"/>
      <c r="AC9216" s="5">
        <v>45446</v>
      </c>
      <c r="AD9216" t="s">
        <v>14706</v>
      </c>
      <c r="AE9216" t="s">
        <v>475</v>
      </c>
      <c r="AF9216">
        <f>MONTH(Table1[[#This Row],[Date Sent]])</f>
        <v>6</v>
      </c>
      <c r="AG9216">
        <f>YEAR(Table1[[#This Row],[Date Sent]])</f>
        <v>2024</v>
      </c>
      <c r="AH9216"/>
    </row>
    <row r="9217" spans="1:34" x14ac:dyDescent="0.2">
      <c r="A9217" t="s">
        <v>860</v>
      </c>
      <c r="B9217" t="s">
        <v>9618</v>
      </c>
      <c r="C9217" s="1">
        <v>673.95</v>
      </c>
      <c r="D9217" s="5">
        <v>45421</v>
      </c>
      <c r="E9217" t="s">
        <v>16</v>
      </c>
      <c r="F9217" t="s">
        <v>21</v>
      </c>
      <c r="G9217" s="16" t="s">
        <v>9622</v>
      </c>
      <c r="H9217" s="1"/>
      <c r="J9217"/>
      <c r="AC9217" s="5">
        <v>45446</v>
      </c>
      <c r="AD9217" t="s">
        <v>14706</v>
      </c>
      <c r="AE9217" t="s">
        <v>475</v>
      </c>
      <c r="AF9217">
        <f>MONTH(Table1[[#This Row],[Date Sent]])</f>
        <v>6</v>
      </c>
      <c r="AG9217">
        <f>YEAR(Table1[[#This Row],[Date Sent]])</f>
        <v>2024</v>
      </c>
      <c r="AH9217"/>
    </row>
    <row r="9218" spans="1:34" x14ac:dyDescent="0.2">
      <c r="A9218" t="s">
        <v>561</v>
      </c>
      <c r="B9218" t="s">
        <v>9623</v>
      </c>
      <c r="C9218" s="1">
        <v>60.57</v>
      </c>
      <c r="D9218" s="5">
        <v>45372</v>
      </c>
      <c r="E9218" t="s">
        <v>21</v>
      </c>
      <c r="F9218" t="s">
        <v>33</v>
      </c>
      <c r="G9218" s="16" t="s">
        <v>4276</v>
      </c>
      <c r="H9218" s="1"/>
      <c r="J9218"/>
      <c r="AC9218" s="5">
        <v>45446</v>
      </c>
      <c r="AD9218" t="s">
        <v>14532</v>
      </c>
      <c r="AE9218" t="s">
        <v>298</v>
      </c>
      <c r="AF9218">
        <f>MONTH(Table1[[#This Row],[Date Sent]])</f>
        <v>6</v>
      </c>
      <c r="AG9218">
        <f>YEAR(Table1[[#This Row],[Date Sent]])</f>
        <v>2024</v>
      </c>
      <c r="AH9218"/>
    </row>
    <row r="9219" spans="1:34" x14ac:dyDescent="0.2">
      <c r="A9219" t="s">
        <v>561</v>
      </c>
      <c r="B9219" t="s">
        <v>9623</v>
      </c>
      <c r="C9219" s="1">
        <v>20.350000000000001</v>
      </c>
      <c r="D9219" s="5">
        <v>45405</v>
      </c>
      <c r="E9219" t="s">
        <v>8</v>
      </c>
      <c r="F9219" t="s">
        <v>39</v>
      </c>
      <c r="G9219" s="16" t="s">
        <v>9624</v>
      </c>
      <c r="H9219" s="1"/>
      <c r="J9219"/>
      <c r="AC9219" s="5">
        <v>45446</v>
      </c>
      <c r="AD9219" t="s">
        <v>14532</v>
      </c>
      <c r="AE9219" t="s">
        <v>298</v>
      </c>
      <c r="AF9219">
        <f>MONTH(Table1[[#This Row],[Date Sent]])</f>
        <v>6</v>
      </c>
      <c r="AG9219">
        <f>YEAR(Table1[[#This Row],[Date Sent]])</f>
        <v>2024</v>
      </c>
      <c r="AH9219"/>
    </row>
    <row r="9220" spans="1:34" x14ac:dyDescent="0.2">
      <c r="A9220" t="s">
        <v>561</v>
      </c>
      <c r="B9220" t="s">
        <v>9623</v>
      </c>
      <c r="C9220" s="1">
        <v>18.13</v>
      </c>
      <c r="D9220" s="5">
        <v>45406</v>
      </c>
      <c r="E9220" t="s">
        <v>8</v>
      </c>
      <c r="F9220" t="s">
        <v>17</v>
      </c>
      <c r="G9220" s="16" t="s">
        <v>9625</v>
      </c>
      <c r="H9220" s="1"/>
      <c r="J9220"/>
      <c r="AC9220" s="5">
        <v>45446</v>
      </c>
      <c r="AD9220" t="s">
        <v>14532</v>
      </c>
      <c r="AE9220" t="s">
        <v>298</v>
      </c>
      <c r="AF9220">
        <f>MONTH(Table1[[#This Row],[Date Sent]])</f>
        <v>6</v>
      </c>
      <c r="AG9220">
        <f>YEAR(Table1[[#This Row],[Date Sent]])</f>
        <v>2024</v>
      </c>
      <c r="AH9220"/>
    </row>
    <row r="9221" spans="1:34" x14ac:dyDescent="0.2">
      <c r="A9221" t="s">
        <v>561</v>
      </c>
      <c r="B9221" t="s">
        <v>9623</v>
      </c>
      <c r="C9221" s="1">
        <v>122.99</v>
      </c>
      <c r="D9221" s="5">
        <v>45414</v>
      </c>
      <c r="E9221" t="s">
        <v>21</v>
      </c>
      <c r="F9221" t="s">
        <v>15</v>
      </c>
      <c r="G9221" s="16" t="s">
        <v>9626</v>
      </c>
      <c r="H9221" s="1"/>
      <c r="J9221"/>
      <c r="AC9221" s="5">
        <v>45446</v>
      </c>
      <c r="AD9221" t="s">
        <v>14532</v>
      </c>
      <c r="AE9221" t="s">
        <v>298</v>
      </c>
      <c r="AF9221">
        <f>MONTH(Table1[[#This Row],[Date Sent]])</f>
        <v>6</v>
      </c>
      <c r="AG9221">
        <f>YEAR(Table1[[#This Row],[Date Sent]])</f>
        <v>2024</v>
      </c>
      <c r="AH9221"/>
    </row>
    <row r="9222" spans="1:34" x14ac:dyDescent="0.2">
      <c r="A9222" t="s">
        <v>561</v>
      </c>
      <c r="B9222" t="s">
        <v>9623</v>
      </c>
      <c r="C9222" s="1">
        <v>19.88</v>
      </c>
      <c r="D9222" s="5">
        <v>45415</v>
      </c>
      <c r="E9222" t="s">
        <v>6</v>
      </c>
      <c r="F9222" t="s">
        <v>18</v>
      </c>
      <c r="G9222" s="16" t="s">
        <v>9627</v>
      </c>
      <c r="H9222" s="1"/>
      <c r="J9222"/>
      <c r="AC9222" s="5">
        <v>45446</v>
      </c>
      <c r="AD9222" t="s">
        <v>14532</v>
      </c>
      <c r="AE9222" t="s">
        <v>298</v>
      </c>
      <c r="AF9222">
        <f>MONTH(Table1[[#This Row],[Date Sent]])</f>
        <v>6</v>
      </c>
      <c r="AG9222">
        <f>YEAR(Table1[[#This Row],[Date Sent]])</f>
        <v>2024</v>
      </c>
      <c r="AH9222"/>
    </row>
    <row r="9223" spans="1:34" x14ac:dyDescent="0.2">
      <c r="A9223" t="s">
        <v>561</v>
      </c>
      <c r="B9223" t="s">
        <v>9623</v>
      </c>
      <c r="C9223" s="1">
        <v>232.2</v>
      </c>
      <c r="D9223" s="5">
        <v>45419</v>
      </c>
      <c r="E9223" t="s">
        <v>21</v>
      </c>
      <c r="F9223" t="s">
        <v>33</v>
      </c>
      <c r="G9223" s="16" t="s">
        <v>9628</v>
      </c>
      <c r="H9223" s="1"/>
      <c r="J9223"/>
      <c r="AC9223" s="5">
        <v>45446</v>
      </c>
      <c r="AD9223" t="s">
        <v>14532</v>
      </c>
      <c r="AE9223" t="s">
        <v>298</v>
      </c>
      <c r="AF9223">
        <f>MONTH(Table1[[#This Row],[Date Sent]])</f>
        <v>6</v>
      </c>
      <c r="AG9223">
        <f>YEAR(Table1[[#This Row],[Date Sent]])</f>
        <v>2024</v>
      </c>
      <c r="AH9223"/>
    </row>
    <row r="9224" spans="1:34" x14ac:dyDescent="0.2">
      <c r="A9224" t="s">
        <v>561</v>
      </c>
      <c r="B9224" t="s">
        <v>9623</v>
      </c>
      <c r="C9224" s="1">
        <v>193.32</v>
      </c>
      <c r="D9224" s="5">
        <v>45419</v>
      </c>
      <c r="E9224" t="s">
        <v>21</v>
      </c>
      <c r="F9224" t="s">
        <v>33</v>
      </c>
      <c r="G9224" s="16" t="s">
        <v>9629</v>
      </c>
      <c r="H9224" s="1"/>
      <c r="J9224"/>
      <c r="AC9224" s="5">
        <v>45446</v>
      </c>
      <c r="AD9224" t="s">
        <v>14532</v>
      </c>
      <c r="AE9224" t="s">
        <v>298</v>
      </c>
      <c r="AF9224">
        <f>MONTH(Table1[[#This Row],[Date Sent]])</f>
        <v>6</v>
      </c>
      <c r="AG9224">
        <f>YEAR(Table1[[#This Row],[Date Sent]])</f>
        <v>2024</v>
      </c>
      <c r="AH9224"/>
    </row>
    <row r="9225" spans="1:34" x14ac:dyDescent="0.2">
      <c r="A9225" t="s">
        <v>561</v>
      </c>
      <c r="B9225" t="s">
        <v>9623</v>
      </c>
      <c r="C9225" s="1">
        <v>73.06</v>
      </c>
      <c r="D9225" s="5">
        <v>45421</v>
      </c>
      <c r="E9225" t="s">
        <v>21</v>
      </c>
      <c r="F9225" t="s">
        <v>33</v>
      </c>
      <c r="G9225" s="16" t="s">
        <v>9630</v>
      </c>
      <c r="H9225" s="1"/>
      <c r="J9225"/>
      <c r="AC9225" s="5">
        <v>45446</v>
      </c>
      <c r="AD9225" t="s">
        <v>14532</v>
      </c>
      <c r="AE9225" t="s">
        <v>298</v>
      </c>
      <c r="AF9225">
        <f>MONTH(Table1[[#This Row],[Date Sent]])</f>
        <v>6</v>
      </c>
      <c r="AG9225">
        <f>YEAR(Table1[[#This Row],[Date Sent]])</f>
        <v>2024</v>
      </c>
      <c r="AH9225"/>
    </row>
    <row r="9226" spans="1:34" x14ac:dyDescent="0.2">
      <c r="A9226" t="s">
        <v>561</v>
      </c>
      <c r="B9226" t="s">
        <v>9623</v>
      </c>
      <c r="C9226" s="1">
        <v>140.72999999999999</v>
      </c>
      <c r="D9226" s="5">
        <v>45422</v>
      </c>
      <c r="E9226" t="s">
        <v>24</v>
      </c>
      <c r="F9226" t="s">
        <v>18</v>
      </c>
      <c r="G9226" s="16" t="s">
        <v>9631</v>
      </c>
      <c r="H9226" s="1"/>
      <c r="J9226"/>
      <c r="AC9226" s="5">
        <v>45446</v>
      </c>
      <c r="AD9226" t="s">
        <v>14532</v>
      </c>
      <c r="AE9226" t="s">
        <v>298</v>
      </c>
      <c r="AF9226">
        <f>MONTH(Table1[[#This Row],[Date Sent]])</f>
        <v>6</v>
      </c>
      <c r="AG9226">
        <f>YEAR(Table1[[#This Row],[Date Sent]])</f>
        <v>2024</v>
      </c>
      <c r="AH9226"/>
    </row>
    <row r="9227" spans="1:34" x14ac:dyDescent="0.2">
      <c r="A9227" t="s">
        <v>561</v>
      </c>
      <c r="B9227" t="s">
        <v>9623</v>
      </c>
      <c r="C9227" s="1">
        <v>172.76</v>
      </c>
      <c r="D9227" s="5">
        <v>45423</v>
      </c>
      <c r="E9227" t="s">
        <v>14</v>
      </c>
      <c r="F9227" t="s">
        <v>10</v>
      </c>
      <c r="G9227" s="16" t="s">
        <v>9632</v>
      </c>
      <c r="H9227" s="1"/>
      <c r="J9227"/>
      <c r="AC9227" s="5">
        <v>45446</v>
      </c>
      <c r="AD9227" t="s">
        <v>14532</v>
      </c>
      <c r="AE9227" t="s">
        <v>298</v>
      </c>
      <c r="AF9227">
        <f>MONTH(Table1[[#This Row],[Date Sent]])</f>
        <v>6</v>
      </c>
      <c r="AG9227">
        <f>YEAR(Table1[[#This Row],[Date Sent]])</f>
        <v>2024</v>
      </c>
      <c r="AH9227"/>
    </row>
    <row r="9228" spans="1:34" x14ac:dyDescent="0.2">
      <c r="A9228" t="s">
        <v>561</v>
      </c>
      <c r="B9228" t="s">
        <v>9623</v>
      </c>
      <c r="C9228" s="1">
        <v>109.11</v>
      </c>
      <c r="D9228" s="5">
        <v>45425</v>
      </c>
      <c r="E9228" t="s">
        <v>25</v>
      </c>
      <c r="F9228" t="s">
        <v>33</v>
      </c>
      <c r="G9228" s="16" t="s">
        <v>9633</v>
      </c>
      <c r="H9228" s="1"/>
      <c r="J9228"/>
      <c r="AC9228" s="5">
        <v>45446</v>
      </c>
      <c r="AD9228" t="s">
        <v>14532</v>
      </c>
      <c r="AE9228" t="s">
        <v>298</v>
      </c>
      <c r="AF9228">
        <f>MONTH(Table1[[#This Row],[Date Sent]])</f>
        <v>6</v>
      </c>
      <c r="AG9228">
        <f>YEAR(Table1[[#This Row],[Date Sent]])</f>
        <v>2024</v>
      </c>
      <c r="AH9228"/>
    </row>
    <row r="9229" spans="1:34" x14ac:dyDescent="0.2">
      <c r="A9229" t="s">
        <v>385</v>
      </c>
      <c r="B9229" t="s">
        <v>9634</v>
      </c>
      <c r="C9229" s="1">
        <v>135.31</v>
      </c>
      <c r="D9229" s="5">
        <v>45371</v>
      </c>
      <c r="E9229" t="s">
        <v>15</v>
      </c>
      <c r="F9229" t="s">
        <v>33</v>
      </c>
      <c r="G9229" s="16" t="s">
        <v>9635</v>
      </c>
      <c r="H9229" s="1"/>
      <c r="J9229"/>
      <c r="AC9229" s="5">
        <v>45446</v>
      </c>
      <c r="AD9229" t="s">
        <v>14623</v>
      </c>
      <c r="AE9229" t="s">
        <v>182</v>
      </c>
      <c r="AF9229">
        <f>MONTH(Table1[[#This Row],[Date Sent]])</f>
        <v>6</v>
      </c>
      <c r="AG9229">
        <f>YEAR(Table1[[#This Row],[Date Sent]])</f>
        <v>2024</v>
      </c>
      <c r="AH9229"/>
    </row>
    <row r="9230" spans="1:34" x14ac:dyDescent="0.2">
      <c r="A9230" t="s">
        <v>385</v>
      </c>
      <c r="B9230" t="s">
        <v>9634</v>
      </c>
      <c r="C9230" s="1">
        <v>120.75</v>
      </c>
      <c r="D9230" s="5">
        <v>45398</v>
      </c>
      <c r="E9230" t="s">
        <v>27</v>
      </c>
      <c r="F9230" t="s">
        <v>39</v>
      </c>
      <c r="G9230" s="16" t="s">
        <v>9636</v>
      </c>
      <c r="H9230" s="1"/>
      <c r="J9230"/>
      <c r="AC9230" s="5">
        <v>45446</v>
      </c>
      <c r="AD9230" t="s">
        <v>14623</v>
      </c>
      <c r="AE9230" t="s">
        <v>182</v>
      </c>
      <c r="AF9230">
        <f>MONTH(Table1[[#This Row],[Date Sent]])</f>
        <v>6</v>
      </c>
      <c r="AG9230">
        <f>YEAR(Table1[[#This Row],[Date Sent]])</f>
        <v>2024</v>
      </c>
      <c r="AH9230"/>
    </row>
    <row r="9231" spans="1:34" x14ac:dyDescent="0.2">
      <c r="A9231" t="s">
        <v>385</v>
      </c>
      <c r="B9231" t="s">
        <v>9634</v>
      </c>
      <c r="C9231" s="1">
        <v>127.29</v>
      </c>
      <c r="D9231" s="5">
        <v>45399</v>
      </c>
      <c r="E9231" t="s">
        <v>21</v>
      </c>
      <c r="F9231" t="s">
        <v>33</v>
      </c>
      <c r="G9231" s="16" t="s">
        <v>7675</v>
      </c>
      <c r="H9231" s="1"/>
      <c r="J9231"/>
      <c r="AC9231" s="5">
        <v>45446</v>
      </c>
      <c r="AD9231" t="s">
        <v>14623</v>
      </c>
      <c r="AE9231" t="s">
        <v>182</v>
      </c>
      <c r="AF9231">
        <f>MONTH(Table1[[#This Row],[Date Sent]])</f>
        <v>6</v>
      </c>
      <c r="AG9231">
        <f>YEAR(Table1[[#This Row],[Date Sent]])</f>
        <v>2024</v>
      </c>
      <c r="AH9231"/>
    </row>
    <row r="9232" spans="1:34" x14ac:dyDescent="0.2">
      <c r="A9232" t="s">
        <v>385</v>
      </c>
      <c r="B9232" t="s">
        <v>9634</v>
      </c>
      <c r="C9232" s="1">
        <v>98.35</v>
      </c>
      <c r="D9232" s="5">
        <v>45407</v>
      </c>
      <c r="E9232" t="s">
        <v>27</v>
      </c>
      <c r="F9232" t="s">
        <v>39</v>
      </c>
      <c r="G9232" s="16" t="s">
        <v>9637</v>
      </c>
      <c r="H9232" s="1"/>
      <c r="J9232"/>
      <c r="AC9232" s="5">
        <v>45446</v>
      </c>
      <c r="AD9232" t="s">
        <v>14623</v>
      </c>
      <c r="AE9232" t="s">
        <v>182</v>
      </c>
      <c r="AF9232">
        <f>MONTH(Table1[[#This Row],[Date Sent]])</f>
        <v>6</v>
      </c>
      <c r="AG9232">
        <f>YEAR(Table1[[#This Row],[Date Sent]])</f>
        <v>2024</v>
      </c>
      <c r="AH9232"/>
    </row>
    <row r="9233" spans="1:34" x14ac:dyDescent="0.2">
      <c r="A9233" t="s">
        <v>385</v>
      </c>
      <c r="B9233" t="s">
        <v>9634</v>
      </c>
      <c r="C9233" s="1">
        <v>139.05000000000001</v>
      </c>
      <c r="D9233" s="5">
        <v>45408</v>
      </c>
      <c r="E9233" t="s">
        <v>21</v>
      </c>
      <c r="F9233" t="s">
        <v>33</v>
      </c>
      <c r="G9233" s="16" t="s">
        <v>9638</v>
      </c>
      <c r="H9233" s="1"/>
      <c r="J9233"/>
      <c r="AC9233" s="5">
        <v>45446</v>
      </c>
      <c r="AD9233" t="s">
        <v>14623</v>
      </c>
      <c r="AE9233" t="s">
        <v>182</v>
      </c>
      <c r="AF9233">
        <f>MONTH(Table1[[#This Row],[Date Sent]])</f>
        <v>6</v>
      </c>
      <c r="AG9233">
        <f>YEAR(Table1[[#This Row],[Date Sent]])</f>
        <v>2024</v>
      </c>
      <c r="AH9233"/>
    </row>
    <row r="9234" spans="1:34" x14ac:dyDescent="0.2">
      <c r="A9234" t="s">
        <v>385</v>
      </c>
      <c r="B9234" t="s">
        <v>9634</v>
      </c>
      <c r="C9234" s="1">
        <v>340.1</v>
      </c>
      <c r="D9234" s="5">
        <v>45410</v>
      </c>
      <c r="E9234" t="s">
        <v>21</v>
      </c>
      <c r="F9234" t="s">
        <v>33</v>
      </c>
      <c r="G9234" s="16" t="s">
        <v>9639</v>
      </c>
      <c r="H9234" s="1"/>
      <c r="J9234"/>
      <c r="AC9234" s="5">
        <v>45446</v>
      </c>
      <c r="AD9234" t="s">
        <v>14623</v>
      </c>
      <c r="AE9234" t="s">
        <v>182</v>
      </c>
      <c r="AF9234">
        <f>MONTH(Table1[[#This Row],[Date Sent]])</f>
        <v>6</v>
      </c>
      <c r="AG9234">
        <f>YEAR(Table1[[#This Row],[Date Sent]])</f>
        <v>2024</v>
      </c>
      <c r="AH9234"/>
    </row>
    <row r="9235" spans="1:34" x14ac:dyDescent="0.2">
      <c r="A9235" t="s">
        <v>385</v>
      </c>
      <c r="B9235" t="s">
        <v>9634</v>
      </c>
      <c r="C9235" s="1">
        <v>228.77</v>
      </c>
      <c r="D9235" s="5">
        <v>45410</v>
      </c>
      <c r="E9235" t="s">
        <v>15</v>
      </c>
      <c r="F9235" t="s">
        <v>918</v>
      </c>
      <c r="G9235" s="16" t="s">
        <v>9640</v>
      </c>
      <c r="H9235" s="1">
        <v>69.86</v>
      </c>
      <c r="I9235" t="s">
        <v>33</v>
      </c>
      <c r="J9235" t="s">
        <v>1800</v>
      </c>
      <c r="K9235" s="1">
        <v>34.79</v>
      </c>
      <c r="L9235" t="s">
        <v>15</v>
      </c>
      <c r="M9235" t="s">
        <v>1773</v>
      </c>
      <c r="N9235" s="1">
        <v>16.920000000000002</v>
      </c>
      <c r="O9235" t="s">
        <v>4</v>
      </c>
      <c r="P9235" t="s">
        <v>4525</v>
      </c>
      <c r="Q9235" s="1">
        <v>107.20000000000003</v>
      </c>
      <c r="R9235" t="s">
        <v>21</v>
      </c>
      <c r="S9235" t="s">
        <v>4337</v>
      </c>
      <c r="AC9235" s="5">
        <v>45446</v>
      </c>
      <c r="AD9235" t="s">
        <v>14623</v>
      </c>
      <c r="AE9235" t="s">
        <v>182</v>
      </c>
      <c r="AF9235">
        <f>MONTH(Table1[[#This Row],[Date Sent]])</f>
        <v>6</v>
      </c>
      <c r="AG9235">
        <f>YEAR(Table1[[#This Row],[Date Sent]])</f>
        <v>2024</v>
      </c>
      <c r="AH9235"/>
    </row>
    <row r="9236" spans="1:34" x14ac:dyDescent="0.2">
      <c r="A9236" t="s">
        <v>385</v>
      </c>
      <c r="B9236" t="s">
        <v>9634</v>
      </c>
      <c r="C9236" s="1">
        <v>87.3</v>
      </c>
      <c r="D9236" s="5">
        <v>45415</v>
      </c>
      <c r="E9236" t="s">
        <v>25</v>
      </c>
      <c r="F9236" t="s">
        <v>33</v>
      </c>
      <c r="G9236" s="16" t="s">
        <v>5986</v>
      </c>
      <c r="H9236" s="1"/>
      <c r="J9236"/>
      <c r="AC9236" s="5">
        <v>45446</v>
      </c>
      <c r="AD9236" t="s">
        <v>14623</v>
      </c>
      <c r="AE9236" t="s">
        <v>182</v>
      </c>
      <c r="AF9236">
        <f>MONTH(Table1[[#This Row],[Date Sent]])</f>
        <v>6</v>
      </c>
      <c r="AG9236">
        <f>YEAR(Table1[[#This Row],[Date Sent]])</f>
        <v>2024</v>
      </c>
      <c r="AH9236"/>
    </row>
    <row r="9237" spans="1:34" x14ac:dyDescent="0.2">
      <c r="A9237" t="s">
        <v>385</v>
      </c>
      <c r="B9237" t="s">
        <v>9634</v>
      </c>
      <c r="C9237" s="1">
        <v>27.08</v>
      </c>
      <c r="D9237" s="5">
        <v>45427</v>
      </c>
      <c r="E9237" t="s">
        <v>21</v>
      </c>
      <c r="F9237" t="s">
        <v>33</v>
      </c>
      <c r="G9237" s="16" t="s">
        <v>9641</v>
      </c>
      <c r="H9237" s="1"/>
      <c r="J9237"/>
      <c r="AC9237" s="5">
        <v>45446</v>
      </c>
      <c r="AD9237" t="s">
        <v>14623</v>
      </c>
      <c r="AE9237" t="s">
        <v>182</v>
      </c>
      <c r="AF9237">
        <f>MONTH(Table1[[#This Row],[Date Sent]])</f>
        <v>6</v>
      </c>
      <c r="AG9237">
        <f>YEAR(Table1[[#This Row],[Date Sent]])</f>
        <v>2024</v>
      </c>
      <c r="AH9237"/>
    </row>
    <row r="9238" spans="1:34" x14ac:dyDescent="0.2">
      <c r="A9238" t="s">
        <v>385</v>
      </c>
      <c r="B9238" t="s">
        <v>9634</v>
      </c>
      <c r="C9238" s="1">
        <v>22.36</v>
      </c>
      <c r="D9238" s="5">
        <v>45427</v>
      </c>
      <c r="E9238" t="s">
        <v>9</v>
      </c>
      <c r="F9238" t="s">
        <v>33</v>
      </c>
      <c r="G9238" s="16" t="s">
        <v>9642</v>
      </c>
      <c r="H9238" s="1"/>
      <c r="J9238"/>
      <c r="AC9238" s="5">
        <v>45446</v>
      </c>
      <c r="AD9238" t="s">
        <v>14623</v>
      </c>
      <c r="AE9238" t="s">
        <v>182</v>
      </c>
      <c r="AF9238">
        <f>MONTH(Table1[[#This Row],[Date Sent]])</f>
        <v>6</v>
      </c>
      <c r="AG9238">
        <f>YEAR(Table1[[#This Row],[Date Sent]])</f>
        <v>2024</v>
      </c>
      <c r="AH9238"/>
    </row>
    <row r="9239" spans="1:34" x14ac:dyDescent="0.2">
      <c r="A9239" t="s">
        <v>499</v>
      </c>
      <c r="B9239" t="s">
        <v>9643</v>
      </c>
      <c r="C9239" s="1">
        <v>20</v>
      </c>
      <c r="D9239" s="5">
        <v>45400</v>
      </c>
      <c r="E9239" t="s">
        <v>33</v>
      </c>
      <c r="F9239" t="s">
        <v>5</v>
      </c>
      <c r="G9239" s="16" t="s">
        <v>9644</v>
      </c>
      <c r="H9239" s="1"/>
      <c r="J9239"/>
      <c r="AC9239" s="5">
        <v>45446</v>
      </c>
      <c r="AD9239" t="s">
        <v>11649</v>
      </c>
      <c r="AE9239" t="s">
        <v>11649</v>
      </c>
      <c r="AF9239">
        <f>MONTH(Table1[[#This Row],[Date Sent]])</f>
        <v>6</v>
      </c>
      <c r="AG9239">
        <f>YEAR(Table1[[#This Row],[Date Sent]])</f>
        <v>2024</v>
      </c>
      <c r="AH9239"/>
    </row>
    <row r="9240" spans="1:34" x14ac:dyDescent="0.2">
      <c r="A9240" t="s">
        <v>499</v>
      </c>
      <c r="B9240" t="s">
        <v>9643</v>
      </c>
      <c r="C9240" s="1">
        <v>46</v>
      </c>
      <c r="D9240" s="5">
        <v>45401</v>
      </c>
      <c r="E9240" t="s">
        <v>33</v>
      </c>
      <c r="F9240" t="s">
        <v>21</v>
      </c>
      <c r="G9240" s="16" t="s">
        <v>9645</v>
      </c>
      <c r="H9240" s="1"/>
      <c r="J9240"/>
      <c r="AC9240" s="5">
        <v>45446</v>
      </c>
      <c r="AD9240" t="s">
        <v>11649</v>
      </c>
      <c r="AE9240" t="s">
        <v>11649</v>
      </c>
      <c r="AF9240">
        <f>MONTH(Table1[[#This Row],[Date Sent]])</f>
        <v>6</v>
      </c>
      <c r="AG9240">
        <f>YEAR(Table1[[#This Row],[Date Sent]])</f>
        <v>2024</v>
      </c>
      <c r="AH9240"/>
    </row>
    <row r="9241" spans="1:34" x14ac:dyDescent="0.2">
      <c r="A9241" t="s">
        <v>499</v>
      </c>
      <c r="B9241" t="s">
        <v>9643</v>
      </c>
      <c r="C9241" s="1">
        <v>109.35</v>
      </c>
      <c r="D9241" s="5">
        <v>45405</v>
      </c>
      <c r="E9241" t="s">
        <v>13</v>
      </c>
      <c r="F9241" t="s">
        <v>33</v>
      </c>
      <c r="G9241" s="16" t="s">
        <v>9646</v>
      </c>
      <c r="H9241" s="1"/>
      <c r="J9241"/>
      <c r="AC9241" s="5">
        <v>45446</v>
      </c>
      <c r="AD9241" t="s">
        <v>11649</v>
      </c>
      <c r="AE9241" t="s">
        <v>11649</v>
      </c>
      <c r="AF9241">
        <f>MONTH(Table1[[#This Row],[Date Sent]])</f>
        <v>6</v>
      </c>
      <c r="AG9241">
        <f>YEAR(Table1[[#This Row],[Date Sent]])</f>
        <v>2024</v>
      </c>
      <c r="AH9241"/>
    </row>
    <row r="9242" spans="1:34" x14ac:dyDescent="0.2">
      <c r="A9242" t="s">
        <v>499</v>
      </c>
      <c r="B9242" t="s">
        <v>9643</v>
      </c>
      <c r="C9242" s="1">
        <v>53.36</v>
      </c>
      <c r="D9242" s="5">
        <v>45416</v>
      </c>
      <c r="E9242" t="s">
        <v>21</v>
      </c>
      <c r="F9242" t="s">
        <v>39</v>
      </c>
      <c r="G9242" s="16" t="s">
        <v>9647</v>
      </c>
      <c r="H9242" s="1"/>
      <c r="J9242"/>
      <c r="AC9242" s="5">
        <v>45446</v>
      </c>
      <c r="AD9242" t="s">
        <v>11649</v>
      </c>
      <c r="AE9242" t="s">
        <v>11649</v>
      </c>
      <c r="AF9242">
        <f>MONTH(Table1[[#This Row],[Date Sent]])</f>
        <v>6</v>
      </c>
      <c r="AG9242">
        <f>YEAR(Table1[[#This Row],[Date Sent]])</f>
        <v>2024</v>
      </c>
      <c r="AH9242"/>
    </row>
    <row r="9243" spans="1:34" x14ac:dyDescent="0.2">
      <c r="A9243" t="s">
        <v>499</v>
      </c>
      <c r="B9243" t="s">
        <v>9643</v>
      </c>
      <c r="C9243" s="1">
        <v>284.39999999999998</v>
      </c>
      <c r="D9243" s="5">
        <v>45416</v>
      </c>
      <c r="E9243" t="s">
        <v>21</v>
      </c>
      <c r="F9243" t="s">
        <v>918</v>
      </c>
      <c r="G9243" s="16" t="s">
        <v>9648</v>
      </c>
      <c r="H9243" s="1">
        <v>121.38</v>
      </c>
      <c r="I9243" t="s">
        <v>49</v>
      </c>
      <c r="J9243" t="s">
        <v>9649</v>
      </c>
      <c r="K9243" s="1">
        <v>21.200000000000003</v>
      </c>
      <c r="L9243" t="s">
        <v>39</v>
      </c>
      <c r="M9243" t="s">
        <v>9650</v>
      </c>
      <c r="N9243" s="1">
        <v>141.82</v>
      </c>
      <c r="O9243" t="s">
        <v>33</v>
      </c>
      <c r="P9243" t="s">
        <v>9651</v>
      </c>
      <c r="AC9243" s="5">
        <v>45446</v>
      </c>
      <c r="AD9243" t="s">
        <v>11649</v>
      </c>
      <c r="AE9243" t="s">
        <v>11649</v>
      </c>
      <c r="AF9243">
        <f>MONTH(Table1[[#This Row],[Date Sent]])</f>
        <v>6</v>
      </c>
      <c r="AG9243">
        <f>YEAR(Table1[[#This Row],[Date Sent]])</f>
        <v>2024</v>
      </c>
      <c r="AH9243"/>
    </row>
    <row r="9244" spans="1:34" x14ac:dyDescent="0.2">
      <c r="A9244" t="s">
        <v>499</v>
      </c>
      <c r="B9244" t="s">
        <v>9643</v>
      </c>
      <c r="C9244" s="1">
        <v>354.41</v>
      </c>
      <c r="D9244" s="5">
        <v>45418</v>
      </c>
      <c r="E9244" t="s">
        <v>25</v>
      </c>
      <c r="F9244" t="s">
        <v>918</v>
      </c>
      <c r="G9244" s="16" t="s">
        <v>9652</v>
      </c>
      <c r="H9244" s="1">
        <v>189.19</v>
      </c>
      <c r="I9244" t="s">
        <v>49</v>
      </c>
      <c r="J9244" t="s">
        <v>9653</v>
      </c>
      <c r="K9244" s="1">
        <v>165.22000000000003</v>
      </c>
      <c r="L9244" t="s">
        <v>17</v>
      </c>
      <c r="M9244" t="s">
        <v>9654</v>
      </c>
      <c r="AC9244" s="5">
        <v>45446</v>
      </c>
      <c r="AD9244" t="s">
        <v>11649</v>
      </c>
      <c r="AE9244" t="s">
        <v>11649</v>
      </c>
      <c r="AF9244">
        <f>MONTH(Table1[[#This Row],[Date Sent]])</f>
        <v>6</v>
      </c>
      <c r="AG9244">
        <f>YEAR(Table1[[#This Row],[Date Sent]])</f>
        <v>2024</v>
      </c>
      <c r="AH9244"/>
    </row>
    <row r="9245" spans="1:34" x14ac:dyDescent="0.2">
      <c r="A9245" t="s">
        <v>499</v>
      </c>
      <c r="B9245" t="s">
        <v>9643</v>
      </c>
      <c r="C9245" s="1">
        <v>8.1199999999999992</v>
      </c>
      <c r="D9245" s="5">
        <v>45418</v>
      </c>
      <c r="E9245" t="s">
        <v>15</v>
      </c>
      <c r="F9245" t="s">
        <v>18</v>
      </c>
      <c r="G9245" s="16" t="s">
        <v>7457</v>
      </c>
      <c r="H9245" s="1"/>
      <c r="J9245"/>
      <c r="AC9245" s="5">
        <v>45446</v>
      </c>
      <c r="AD9245" t="s">
        <v>11649</v>
      </c>
      <c r="AE9245" t="s">
        <v>11649</v>
      </c>
      <c r="AF9245">
        <f>MONTH(Table1[[#This Row],[Date Sent]])</f>
        <v>6</v>
      </c>
      <c r="AG9245">
        <f>YEAR(Table1[[#This Row],[Date Sent]])</f>
        <v>2024</v>
      </c>
      <c r="AH9245"/>
    </row>
    <row r="9246" spans="1:34" x14ac:dyDescent="0.2">
      <c r="A9246" t="s">
        <v>499</v>
      </c>
      <c r="B9246" t="s">
        <v>9643</v>
      </c>
      <c r="C9246" s="1">
        <v>25.13</v>
      </c>
      <c r="D9246" s="5">
        <v>45419</v>
      </c>
      <c r="E9246" t="s">
        <v>25</v>
      </c>
      <c r="F9246" t="s">
        <v>39</v>
      </c>
      <c r="G9246" s="16" t="s">
        <v>4983</v>
      </c>
      <c r="H9246" s="1"/>
      <c r="J9246"/>
      <c r="AC9246" s="5">
        <v>45446</v>
      </c>
      <c r="AD9246" t="s">
        <v>11649</v>
      </c>
      <c r="AE9246" t="s">
        <v>11649</v>
      </c>
      <c r="AF9246">
        <f>MONTH(Table1[[#This Row],[Date Sent]])</f>
        <v>6</v>
      </c>
      <c r="AG9246">
        <f>YEAR(Table1[[#This Row],[Date Sent]])</f>
        <v>2024</v>
      </c>
      <c r="AH9246"/>
    </row>
    <row r="9247" spans="1:34" x14ac:dyDescent="0.2">
      <c r="A9247" t="s">
        <v>499</v>
      </c>
      <c r="B9247" t="s">
        <v>9643</v>
      </c>
      <c r="C9247" s="1">
        <v>274.16000000000003</v>
      </c>
      <c r="D9247" s="5">
        <v>45419</v>
      </c>
      <c r="E9247" t="s">
        <v>25</v>
      </c>
      <c r="F9247" t="s">
        <v>17</v>
      </c>
      <c r="G9247" s="16" t="s">
        <v>9655</v>
      </c>
      <c r="H9247" s="1"/>
      <c r="J9247"/>
      <c r="AC9247" s="5">
        <v>45446</v>
      </c>
      <c r="AD9247" t="s">
        <v>11649</v>
      </c>
      <c r="AE9247" t="s">
        <v>11649</v>
      </c>
      <c r="AF9247">
        <f>MONTH(Table1[[#This Row],[Date Sent]])</f>
        <v>6</v>
      </c>
      <c r="AG9247">
        <f>YEAR(Table1[[#This Row],[Date Sent]])</f>
        <v>2024</v>
      </c>
      <c r="AH9247"/>
    </row>
    <row r="9248" spans="1:34" x14ac:dyDescent="0.2">
      <c r="A9248" t="s">
        <v>499</v>
      </c>
      <c r="B9248" t="s">
        <v>9643</v>
      </c>
      <c r="C9248" s="1">
        <v>20</v>
      </c>
      <c r="D9248" s="5">
        <v>45420</v>
      </c>
      <c r="E9248" t="s">
        <v>33</v>
      </c>
      <c r="F9248" t="s">
        <v>5</v>
      </c>
      <c r="G9248" s="16" t="s">
        <v>9644</v>
      </c>
      <c r="H9248" s="1"/>
      <c r="J9248"/>
      <c r="AC9248" s="5">
        <v>45446</v>
      </c>
      <c r="AD9248" t="s">
        <v>11649</v>
      </c>
      <c r="AE9248" t="s">
        <v>11649</v>
      </c>
      <c r="AF9248">
        <f>MONTH(Table1[[#This Row],[Date Sent]])</f>
        <v>6</v>
      </c>
      <c r="AG9248">
        <f>YEAR(Table1[[#This Row],[Date Sent]])</f>
        <v>2024</v>
      </c>
      <c r="AH9248"/>
    </row>
    <row r="9249" spans="1:34" x14ac:dyDescent="0.2">
      <c r="A9249" t="s">
        <v>499</v>
      </c>
      <c r="B9249" t="s">
        <v>9643</v>
      </c>
      <c r="C9249" s="1">
        <v>178.84</v>
      </c>
      <c r="D9249" s="5">
        <v>45425</v>
      </c>
      <c r="E9249" t="s">
        <v>25</v>
      </c>
      <c r="F9249" t="s">
        <v>918</v>
      </c>
      <c r="G9249" s="16" t="s">
        <v>9656</v>
      </c>
      <c r="H9249" s="1">
        <v>145.94</v>
      </c>
      <c r="I9249" t="s">
        <v>49</v>
      </c>
      <c r="J9249" t="s">
        <v>1675</v>
      </c>
      <c r="K9249" s="1">
        <v>2.68</v>
      </c>
      <c r="L9249" t="s">
        <v>14</v>
      </c>
      <c r="M9249" t="s">
        <v>9657</v>
      </c>
      <c r="N9249" s="1">
        <v>30.220000000000006</v>
      </c>
      <c r="O9249" t="s">
        <v>15</v>
      </c>
      <c r="P9249" t="s">
        <v>9658</v>
      </c>
      <c r="AC9249" s="5">
        <v>45446</v>
      </c>
      <c r="AD9249" t="s">
        <v>11649</v>
      </c>
      <c r="AE9249" t="s">
        <v>11649</v>
      </c>
      <c r="AF9249">
        <f>MONTH(Table1[[#This Row],[Date Sent]])</f>
        <v>6</v>
      </c>
      <c r="AG9249">
        <f>YEAR(Table1[[#This Row],[Date Sent]])</f>
        <v>2024</v>
      </c>
      <c r="AH9249"/>
    </row>
    <row r="9250" spans="1:34" x14ac:dyDescent="0.2">
      <c r="A9250" t="s">
        <v>499</v>
      </c>
      <c r="B9250" t="s">
        <v>9643</v>
      </c>
      <c r="C9250" s="1">
        <v>120</v>
      </c>
      <c r="D9250" s="5">
        <v>45428</v>
      </c>
      <c r="E9250" t="s">
        <v>15</v>
      </c>
      <c r="F9250" t="s">
        <v>34</v>
      </c>
      <c r="G9250" s="16" t="s">
        <v>9659</v>
      </c>
      <c r="H9250" s="1"/>
      <c r="J9250"/>
      <c r="AC9250" s="5">
        <v>45446</v>
      </c>
      <c r="AD9250" t="s">
        <v>11649</v>
      </c>
      <c r="AE9250" t="s">
        <v>11649</v>
      </c>
      <c r="AF9250">
        <f>MONTH(Table1[[#This Row],[Date Sent]])</f>
        <v>6</v>
      </c>
      <c r="AG9250">
        <f>YEAR(Table1[[#This Row],[Date Sent]])</f>
        <v>2024</v>
      </c>
      <c r="AH9250"/>
    </row>
    <row r="9251" spans="1:34" x14ac:dyDescent="0.2">
      <c r="A9251" t="s">
        <v>811</v>
      </c>
      <c r="B9251" t="s">
        <v>9660</v>
      </c>
      <c r="C9251" s="1">
        <v>142.02000000000001</v>
      </c>
      <c r="D9251" s="5">
        <v>45399</v>
      </c>
      <c r="E9251" t="s">
        <v>8</v>
      </c>
      <c r="F9251" t="s">
        <v>40</v>
      </c>
      <c r="G9251" s="16" t="s">
        <v>9661</v>
      </c>
      <c r="H9251" s="1"/>
      <c r="J9251"/>
      <c r="AC9251" s="5">
        <v>45446</v>
      </c>
      <c r="AD9251" t="s">
        <v>14553</v>
      </c>
      <c r="AE9251" t="s">
        <v>182</v>
      </c>
      <c r="AF9251">
        <f>MONTH(Table1[[#This Row],[Date Sent]])</f>
        <v>6</v>
      </c>
      <c r="AG9251">
        <f>YEAR(Table1[[#This Row],[Date Sent]])</f>
        <v>2024</v>
      </c>
      <c r="AH9251"/>
    </row>
    <row r="9252" spans="1:34" x14ac:dyDescent="0.2">
      <c r="A9252" t="s">
        <v>811</v>
      </c>
      <c r="B9252" t="s">
        <v>9660</v>
      </c>
      <c r="C9252" s="1">
        <v>30.79</v>
      </c>
      <c r="D9252" s="5">
        <v>45400</v>
      </c>
      <c r="E9252" t="s">
        <v>21</v>
      </c>
      <c r="F9252" t="s">
        <v>15</v>
      </c>
      <c r="G9252" s="16" t="s">
        <v>9662</v>
      </c>
      <c r="H9252" s="1"/>
      <c r="J9252"/>
      <c r="AC9252" s="5">
        <v>45446</v>
      </c>
      <c r="AD9252" t="s">
        <v>14553</v>
      </c>
      <c r="AE9252" t="s">
        <v>182</v>
      </c>
      <c r="AF9252">
        <f>MONTH(Table1[[#This Row],[Date Sent]])</f>
        <v>6</v>
      </c>
      <c r="AG9252">
        <f>YEAR(Table1[[#This Row],[Date Sent]])</f>
        <v>2024</v>
      </c>
      <c r="AH9252"/>
    </row>
    <row r="9253" spans="1:34" x14ac:dyDescent="0.2">
      <c r="A9253" t="s">
        <v>811</v>
      </c>
      <c r="B9253" t="s">
        <v>9660</v>
      </c>
      <c r="C9253" s="1">
        <v>58.86</v>
      </c>
      <c r="D9253" s="5">
        <v>45400</v>
      </c>
      <c r="E9253" t="s">
        <v>21</v>
      </c>
      <c r="F9253" t="s">
        <v>15</v>
      </c>
      <c r="G9253" s="16" t="s">
        <v>9663</v>
      </c>
      <c r="H9253" s="1"/>
      <c r="J9253"/>
      <c r="AC9253" s="5">
        <v>45446</v>
      </c>
      <c r="AD9253" t="s">
        <v>14553</v>
      </c>
      <c r="AE9253" t="s">
        <v>182</v>
      </c>
      <c r="AF9253">
        <f>MONTH(Table1[[#This Row],[Date Sent]])</f>
        <v>6</v>
      </c>
      <c r="AG9253">
        <f>YEAR(Table1[[#This Row],[Date Sent]])</f>
        <v>2024</v>
      </c>
      <c r="AH9253"/>
    </row>
    <row r="9254" spans="1:34" x14ac:dyDescent="0.2">
      <c r="A9254" t="s">
        <v>811</v>
      </c>
      <c r="B9254" t="s">
        <v>9660</v>
      </c>
      <c r="C9254" s="1">
        <v>86.67</v>
      </c>
      <c r="D9254" s="5">
        <v>45402</v>
      </c>
      <c r="E9254" t="s">
        <v>25</v>
      </c>
      <c r="F9254" t="s">
        <v>17</v>
      </c>
      <c r="G9254" s="16" t="s">
        <v>9197</v>
      </c>
      <c r="H9254" s="1"/>
      <c r="J9254"/>
      <c r="AC9254" s="5">
        <v>45446</v>
      </c>
      <c r="AD9254" t="s">
        <v>14553</v>
      </c>
      <c r="AE9254" t="s">
        <v>182</v>
      </c>
      <c r="AF9254">
        <f>MONTH(Table1[[#This Row],[Date Sent]])</f>
        <v>6</v>
      </c>
      <c r="AG9254">
        <f>YEAR(Table1[[#This Row],[Date Sent]])</f>
        <v>2024</v>
      </c>
      <c r="AH9254"/>
    </row>
    <row r="9255" spans="1:34" x14ac:dyDescent="0.2">
      <c r="A9255" t="s">
        <v>811</v>
      </c>
      <c r="B9255" t="s">
        <v>9660</v>
      </c>
      <c r="C9255" s="1">
        <v>119.13</v>
      </c>
      <c r="D9255" s="5">
        <v>45402</v>
      </c>
      <c r="E9255" t="s">
        <v>9</v>
      </c>
      <c r="F9255" t="s">
        <v>33</v>
      </c>
      <c r="G9255" s="16" t="s">
        <v>1359</v>
      </c>
      <c r="H9255" s="1"/>
      <c r="J9255"/>
      <c r="AC9255" s="5">
        <v>45446</v>
      </c>
      <c r="AD9255" t="s">
        <v>14553</v>
      </c>
      <c r="AE9255" t="s">
        <v>182</v>
      </c>
      <c r="AF9255">
        <f>MONTH(Table1[[#This Row],[Date Sent]])</f>
        <v>6</v>
      </c>
      <c r="AG9255">
        <f>YEAR(Table1[[#This Row],[Date Sent]])</f>
        <v>2024</v>
      </c>
      <c r="AH9255"/>
    </row>
    <row r="9256" spans="1:34" x14ac:dyDescent="0.2">
      <c r="A9256" t="s">
        <v>811</v>
      </c>
      <c r="B9256" t="s">
        <v>9660</v>
      </c>
      <c r="C9256" s="1">
        <v>175.53</v>
      </c>
      <c r="D9256" s="5">
        <v>45402</v>
      </c>
      <c r="E9256" t="s">
        <v>21</v>
      </c>
      <c r="F9256" t="s">
        <v>33</v>
      </c>
      <c r="G9256" s="16" t="s">
        <v>9664</v>
      </c>
      <c r="H9256" s="1"/>
      <c r="J9256"/>
      <c r="AC9256" s="5">
        <v>45446</v>
      </c>
      <c r="AD9256" t="s">
        <v>14553</v>
      </c>
      <c r="AE9256" t="s">
        <v>182</v>
      </c>
      <c r="AF9256">
        <f>MONTH(Table1[[#This Row],[Date Sent]])</f>
        <v>6</v>
      </c>
      <c r="AG9256">
        <f>YEAR(Table1[[#This Row],[Date Sent]])</f>
        <v>2024</v>
      </c>
      <c r="AH9256"/>
    </row>
    <row r="9257" spans="1:34" x14ac:dyDescent="0.2">
      <c r="A9257" t="s">
        <v>811</v>
      </c>
      <c r="B9257" t="s">
        <v>9660</v>
      </c>
      <c r="C9257" s="1">
        <v>54.17</v>
      </c>
      <c r="D9257" s="5">
        <v>45403</v>
      </c>
      <c r="E9257" t="s">
        <v>17</v>
      </c>
      <c r="F9257" t="s">
        <v>15</v>
      </c>
      <c r="G9257" s="16" t="s">
        <v>6377</v>
      </c>
      <c r="H9257" s="1"/>
      <c r="J9257"/>
      <c r="AC9257" s="5">
        <v>45446</v>
      </c>
      <c r="AD9257" t="s">
        <v>14553</v>
      </c>
      <c r="AE9257" t="s">
        <v>182</v>
      </c>
      <c r="AF9257">
        <f>MONTH(Table1[[#This Row],[Date Sent]])</f>
        <v>6</v>
      </c>
      <c r="AG9257">
        <f>YEAR(Table1[[#This Row],[Date Sent]])</f>
        <v>2024</v>
      </c>
      <c r="AH9257"/>
    </row>
    <row r="9258" spans="1:34" x14ac:dyDescent="0.2">
      <c r="A9258" t="s">
        <v>811</v>
      </c>
      <c r="B9258" t="s">
        <v>9660</v>
      </c>
      <c r="C9258" s="1">
        <v>295.89</v>
      </c>
      <c r="D9258" s="5">
        <v>45403</v>
      </c>
      <c r="E9258" t="s">
        <v>25</v>
      </c>
      <c r="F9258" t="s">
        <v>49</v>
      </c>
      <c r="G9258" s="16" t="s">
        <v>9665</v>
      </c>
      <c r="H9258" s="1"/>
      <c r="J9258"/>
      <c r="AC9258" s="5">
        <v>45446</v>
      </c>
      <c r="AD9258" t="s">
        <v>14553</v>
      </c>
      <c r="AE9258" t="s">
        <v>182</v>
      </c>
      <c r="AF9258">
        <f>MONTH(Table1[[#This Row],[Date Sent]])</f>
        <v>6</v>
      </c>
      <c r="AG9258">
        <f>YEAR(Table1[[#This Row],[Date Sent]])</f>
        <v>2024</v>
      </c>
      <c r="AH9258"/>
    </row>
    <row r="9259" spans="1:34" x14ac:dyDescent="0.2">
      <c r="A9259" t="s">
        <v>811</v>
      </c>
      <c r="B9259" t="s">
        <v>9660</v>
      </c>
      <c r="C9259" s="1">
        <v>18.52</v>
      </c>
      <c r="D9259" s="5">
        <v>45404</v>
      </c>
      <c r="E9259" t="s">
        <v>21</v>
      </c>
      <c r="F9259" t="s">
        <v>15</v>
      </c>
      <c r="G9259" s="16" t="s">
        <v>9666</v>
      </c>
      <c r="H9259" s="1"/>
      <c r="J9259"/>
      <c r="AC9259" s="5">
        <v>45446</v>
      </c>
      <c r="AD9259" t="s">
        <v>14553</v>
      </c>
      <c r="AE9259" t="s">
        <v>182</v>
      </c>
      <c r="AF9259">
        <f>MONTH(Table1[[#This Row],[Date Sent]])</f>
        <v>6</v>
      </c>
      <c r="AG9259">
        <f>YEAR(Table1[[#This Row],[Date Sent]])</f>
        <v>2024</v>
      </c>
      <c r="AH9259"/>
    </row>
    <row r="9260" spans="1:34" x14ac:dyDescent="0.2">
      <c r="A9260" t="s">
        <v>811</v>
      </c>
      <c r="B9260" t="s">
        <v>9660</v>
      </c>
      <c r="C9260" s="1">
        <v>84.78</v>
      </c>
      <c r="D9260" s="5">
        <v>45404</v>
      </c>
      <c r="E9260" t="s">
        <v>21</v>
      </c>
      <c r="F9260" t="s">
        <v>33</v>
      </c>
      <c r="G9260" s="16" t="s">
        <v>9666</v>
      </c>
      <c r="H9260" s="1"/>
      <c r="J9260"/>
      <c r="AC9260" s="5">
        <v>45446</v>
      </c>
      <c r="AD9260" t="s">
        <v>14553</v>
      </c>
      <c r="AE9260" t="s">
        <v>182</v>
      </c>
      <c r="AF9260">
        <f>MONTH(Table1[[#This Row],[Date Sent]])</f>
        <v>6</v>
      </c>
      <c r="AG9260">
        <f>YEAR(Table1[[#This Row],[Date Sent]])</f>
        <v>2024</v>
      </c>
      <c r="AH9260"/>
    </row>
    <row r="9261" spans="1:34" x14ac:dyDescent="0.2">
      <c r="A9261" t="s">
        <v>811</v>
      </c>
      <c r="B9261" t="s">
        <v>9660</v>
      </c>
      <c r="C9261" s="1">
        <v>14.39</v>
      </c>
      <c r="D9261" s="5">
        <v>45405</v>
      </c>
      <c r="E9261" t="s">
        <v>21</v>
      </c>
      <c r="F9261" t="s">
        <v>15</v>
      </c>
      <c r="G9261" s="16" t="s">
        <v>2363</v>
      </c>
      <c r="H9261" s="1"/>
      <c r="J9261"/>
      <c r="AC9261" s="5">
        <v>45446</v>
      </c>
      <c r="AD9261" t="s">
        <v>14553</v>
      </c>
      <c r="AE9261" t="s">
        <v>182</v>
      </c>
      <c r="AF9261">
        <f>MONTH(Table1[[#This Row],[Date Sent]])</f>
        <v>6</v>
      </c>
      <c r="AG9261">
        <f>YEAR(Table1[[#This Row],[Date Sent]])</f>
        <v>2024</v>
      </c>
      <c r="AH9261"/>
    </row>
    <row r="9262" spans="1:34" x14ac:dyDescent="0.2">
      <c r="A9262" t="s">
        <v>811</v>
      </c>
      <c r="B9262" t="s">
        <v>9660</v>
      </c>
      <c r="C9262" s="1">
        <v>101.2</v>
      </c>
      <c r="D9262" s="5">
        <v>45409</v>
      </c>
      <c r="E9262" t="s">
        <v>21</v>
      </c>
      <c r="F9262" t="s">
        <v>918</v>
      </c>
      <c r="G9262" s="16" t="s">
        <v>9667</v>
      </c>
      <c r="H9262" s="1">
        <v>36.849999999999994</v>
      </c>
      <c r="I9262" t="s">
        <v>33</v>
      </c>
      <c r="J9262" t="s">
        <v>1056</v>
      </c>
      <c r="K9262" s="1">
        <v>64.349999999999994</v>
      </c>
      <c r="L9262" t="s">
        <v>18</v>
      </c>
      <c r="M9262" t="s">
        <v>2492</v>
      </c>
      <c r="AC9262" s="5">
        <v>45446</v>
      </c>
      <c r="AD9262" t="s">
        <v>14553</v>
      </c>
      <c r="AE9262" t="s">
        <v>182</v>
      </c>
      <c r="AF9262">
        <f>MONTH(Table1[[#This Row],[Date Sent]])</f>
        <v>6</v>
      </c>
      <c r="AG9262">
        <f>YEAR(Table1[[#This Row],[Date Sent]])</f>
        <v>2024</v>
      </c>
      <c r="AH9262"/>
    </row>
    <row r="9263" spans="1:34" x14ac:dyDescent="0.2">
      <c r="A9263" t="s">
        <v>811</v>
      </c>
      <c r="B9263" t="s">
        <v>9660</v>
      </c>
      <c r="C9263" s="1">
        <v>63</v>
      </c>
      <c r="D9263" s="5">
        <v>45415</v>
      </c>
      <c r="E9263" t="s">
        <v>50</v>
      </c>
      <c r="F9263" t="s">
        <v>11</v>
      </c>
      <c r="G9263" s="16" t="s">
        <v>9668</v>
      </c>
      <c r="H9263" s="1"/>
      <c r="J9263"/>
      <c r="AC9263" s="5">
        <v>45446</v>
      </c>
      <c r="AD9263" t="s">
        <v>14553</v>
      </c>
      <c r="AE9263" t="s">
        <v>182</v>
      </c>
      <c r="AF9263">
        <f>MONTH(Table1[[#This Row],[Date Sent]])</f>
        <v>6</v>
      </c>
      <c r="AG9263">
        <f>YEAR(Table1[[#This Row],[Date Sent]])</f>
        <v>2024</v>
      </c>
      <c r="AH9263"/>
    </row>
    <row r="9264" spans="1:34" x14ac:dyDescent="0.2">
      <c r="A9264" t="s">
        <v>811</v>
      </c>
      <c r="B9264" t="s">
        <v>9660</v>
      </c>
      <c r="C9264" s="1">
        <v>40</v>
      </c>
      <c r="D9264" s="5">
        <v>45415</v>
      </c>
      <c r="E9264" t="s">
        <v>50</v>
      </c>
      <c r="F9264" t="s">
        <v>11</v>
      </c>
      <c r="G9264" s="16" t="s">
        <v>9669</v>
      </c>
      <c r="H9264" s="1"/>
      <c r="J9264"/>
      <c r="AC9264" s="5">
        <v>45446</v>
      </c>
      <c r="AD9264" t="s">
        <v>14553</v>
      </c>
      <c r="AE9264" t="s">
        <v>182</v>
      </c>
      <c r="AF9264">
        <f>MONTH(Table1[[#This Row],[Date Sent]])</f>
        <v>6</v>
      </c>
      <c r="AG9264">
        <f>YEAR(Table1[[#This Row],[Date Sent]])</f>
        <v>2024</v>
      </c>
      <c r="AH9264"/>
    </row>
    <row r="9265" spans="1:34" x14ac:dyDescent="0.2">
      <c r="A9265" t="s">
        <v>811</v>
      </c>
      <c r="B9265" t="s">
        <v>9660</v>
      </c>
      <c r="C9265" s="1">
        <v>20</v>
      </c>
      <c r="D9265" s="5">
        <v>45415</v>
      </c>
      <c r="E9265" t="s">
        <v>50</v>
      </c>
      <c r="F9265" t="s">
        <v>11</v>
      </c>
      <c r="G9265" s="16" t="s">
        <v>9669</v>
      </c>
      <c r="H9265" s="1"/>
      <c r="J9265"/>
      <c r="AC9265" s="5">
        <v>45446</v>
      </c>
      <c r="AD9265" t="s">
        <v>14553</v>
      </c>
      <c r="AE9265" t="s">
        <v>182</v>
      </c>
      <c r="AF9265">
        <f>MONTH(Table1[[#This Row],[Date Sent]])</f>
        <v>6</v>
      </c>
      <c r="AG9265">
        <f>YEAR(Table1[[#This Row],[Date Sent]])</f>
        <v>2024</v>
      </c>
      <c r="AH9265"/>
    </row>
    <row r="9266" spans="1:34" x14ac:dyDescent="0.2">
      <c r="A9266" t="s">
        <v>811</v>
      </c>
      <c r="B9266" t="s">
        <v>9660</v>
      </c>
      <c r="C9266" s="1">
        <v>40</v>
      </c>
      <c r="D9266" s="5">
        <v>45419</v>
      </c>
      <c r="E9266" t="s">
        <v>50</v>
      </c>
      <c r="F9266" t="s">
        <v>11</v>
      </c>
      <c r="G9266" s="16" t="s">
        <v>9669</v>
      </c>
      <c r="H9266" s="1"/>
      <c r="J9266"/>
      <c r="AC9266" s="5">
        <v>45446</v>
      </c>
      <c r="AD9266" t="s">
        <v>14553</v>
      </c>
      <c r="AE9266" t="s">
        <v>182</v>
      </c>
      <c r="AF9266">
        <f>MONTH(Table1[[#This Row],[Date Sent]])</f>
        <v>6</v>
      </c>
      <c r="AG9266">
        <f>YEAR(Table1[[#This Row],[Date Sent]])</f>
        <v>2024</v>
      </c>
      <c r="AH9266"/>
    </row>
    <row r="9267" spans="1:34" x14ac:dyDescent="0.2">
      <c r="A9267" t="s">
        <v>811</v>
      </c>
      <c r="B9267" t="s">
        <v>9660</v>
      </c>
      <c r="C9267" s="1">
        <v>20</v>
      </c>
      <c r="D9267" s="5">
        <v>45419</v>
      </c>
      <c r="E9267" t="s">
        <v>50</v>
      </c>
      <c r="F9267" t="s">
        <v>11</v>
      </c>
      <c r="G9267" s="16" t="s">
        <v>9669</v>
      </c>
      <c r="H9267" s="1"/>
      <c r="J9267"/>
      <c r="AC9267" s="5">
        <v>45446</v>
      </c>
      <c r="AD9267" t="s">
        <v>14553</v>
      </c>
      <c r="AE9267" t="s">
        <v>182</v>
      </c>
      <c r="AF9267">
        <f>MONTH(Table1[[#This Row],[Date Sent]])</f>
        <v>6</v>
      </c>
      <c r="AG9267">
        <f>YEAR(Table1[[#This Row],[Date Sent]])</f>
        <v>2024</v>
      </c>
      <c r="AH9267"/>
    </row>
    <row r="9268" spans="1:34" x14ac:dyDescent="0.2">
      <c r="A9268" t="s">
        <v>811</v>
      </c>
      <c r="B9268" t="s">
        <v>9660</v>
      </c>
      <c r="C9268" s="1">
        <v>24.76</v>
      </c>
      <c r="D9268" s="5">
        <v>45425</v>
      </c>
      <c r="E9268" t="s">
        <v>14</v>
      </c>
      <c r="F9268" t="s">
        <v>18</v>
      </c>
      <c r="G9268" s="16" t="s">
        <v>7417</v>
      </c>
      <c r="H9268" s="1"/>
      <c r="J9268"/>
      <c r="AC9268" s="5">
        <v>45446</v>
      </c>
      <c r="AD9268" t="s">
        <v>14553</v>
      </c>
      <c r="AE9268" t="s">
        <v>182</v>
      </c>
      <c r="AF9268">
        <f>MONTH(Table1[[#This Row],[Date Sent]])</f>
        <v>6</v>
      </c>
      <c r="AG9268">
        <f>YEAR(Table1[[#This Row],[Date Sent]])</f>
        <v>2024</v>
      </c>
      <c r="AH9268"/>
    </row>
    <row r="9269" spans="1:34" x14ac:dyDescent="0.2">
      <c r="A9269" t="s">
        <v>811</v>
      </c>
      <c r="B9269" t="s">
        <v>9660</v>
      </c>
      <c r="C9269" s="1">
        <v>75.959999999999994</v>
      </c>
      <c r="D9269" s="5">
        <v>45426</v>
      </c>
      <c r="E9269" t="s">
        <v>21</v>
      </c>
      <c r="F9269" t="s">
        <v>15</v>
      </c>
      <c r="G9269" s="16" t="s">
        <v>9670</v>
      </c>
      <c r="H9269" s="1"/>
      <c r="J9269"/>
      <c r="AC9269" s="5">
        <v>45446</v>
      </c>
      <c r="AD9269" t="s">
        <v>14553</v>
      </c>
      <c r="AE9269" t="s">
        <v>182</v>
      </c>
      <c r="AF9269">
        <f>MONTH(Table1[[#This Row],[Date Sent]])</f>
        <v>6</v>
      </c>
      <c r="AG9269">
        <f>YEAR(Table1[[#This Row],[Date Sent]])</f>
        <v>2024</v>
      </c>
      <c r="AH9269"/>
    </row>
    <row r="9270" spans="1:34" x14ac:dyDescent="0.2">
      <c r="A9270" t="s">
        <v>811</v>
      </c>
      <c r="B9270" t="s">
        <v>9660</v>
      </c>
      <c r="C9270" s="1">
        <v>117.85</v>
      </c>
      <c r="D9270" s="5">
        <v>45426</v>
      </c>
      <c r="E9270" t="s">
        <v>48</v>
      </c>
      <c r="F9270" t="s">
        <v>33</v>
      </c>
      <c r="G9270" s="16" t="s">
        <v>9671</v>
      </c>
      <c r="H9270" s="1"/>
      <c r="J9270"/>
      <c r="AC9270" s="5">
        <v>45446</v>
      </c>
      <c r="AD9270" t="s">
        <v>14553</v>
      </c>
      <c r="AE9270" t="s">
        <v>182</v>
      </c>
      <c r="AF9270">
        <f>MONTH(Table1[[#This Row],[Date Sent]])</f>
        <v>6</v>
      </c>
      <c r="AG9270">
        <f>YEAR(Table1[[#This Row],[Date Sent]])</f>
        <v>2024</v>
      </c>
      <c r="AH9270"/>
    </row>
    <row r="9271" spans="1:34" x14ac:dyDescent="0.2">
      <c r="A9271" t="s">
        <v>811</v>
      </c>
      <c r="B9271" t="s">
        <v>9660</v>
      </c>
      <c r="C9271" s="1">
        <v>411.31</v>
      </c>
      <c r="D9271" s="5">
        <v>45427</v>
      </c>
      <c r="E9271" t="s">
        <v>25</v>
      </c>
      <c r="F9271" t="s">
        <v>10</v>
      </c>
      <c r="G9271" s="16" t="s">
        <v>9672</v>
      </c>
      <c r="H9271" s="1"/>
      <c r="J9271"/>
      <c r="AC9271" s="5">
        <v>45446</v>
      </c>
      <c r="AD9271" t="s">
        <v>14553</v>
      </c>
      <c r="AE9271" t="s">
        <v>182</v>
      </c>
      <c r="AF9271">
        <f>MONTH(Table1[[#This Row],[Date Sent]])</f>
        <v>6</v>
      </c>
      <c r="AG9271">
        <f>YEAR(Table1[[#This Row],[Date Sent]])</f>
        <v>2024</v>
      </c>
      <c r="AH9271"/>
    </row>
    <row r="9272" spans="1:34" x14ac:dyDescent="0.2">
      <c r="A9272" t="s">
        <v>811</v>
      </c>
      <c r="B9272" t="s">
        <v>9660</v>
      </c>
      <c r="C9272" s="1">
        <v>21.79</v>
      </c>
      <c r="D9272" s="5">
        <v>45427</v>
      </c>
      <c r="E9272" t="s">
        <v>21</v>
      </c>
      <c r="F9272" t="s">
        <v>15</v>
      </c>
      <c r="G9272" s="16" t="s">
        <v>2363</v>
      </c>
      <c r="H9272" s="1"/>
      <c r="J9272"/>
      <c r="AC9272" s="5">
        <v>45446</v>
      </c>
      <c r="AD9272" t="s">
        <v>14553</v>
      </c>
      <c r="AE9272" t="s">
        <v>182</v>
      </c>
      <c r="AF9272">
        <f>MONTH(Table1[[#This Row],[Date Sent]])</f>
        <v>6</v>
      </c>
      <c r="AG9272">
        <f>YEAR(Table1[[#This Row],[Date Sent]])</f>
        <v>2024</v>
      </c>
      <c r="AH9272"/>
    </row>
    <row r="9273" spans="1:34" x14ac:dyDescent="0.2">
      <c r="A9273" t="s">
        <v>650</v>
      </c>
      <c r="B9273" t="s">
        <v>9673</v>
      </c>
      <c r="C9273" s="1">
        <v>72.260000000000005</v>
      </c>
      <c r="D9273" s="5">
        <v>45406</v>
      </c>
      <c r="E9273" t="s">
        <v>8</v>
      </c>
      <c r="F9273" t="s">
        <v>39</v>
      </c>
      <c r="G9273" s="16" t="s">
        <v>9674</v>
      </c>
      <c r="H9273" s="1"/>
      <c r="J9273"/>
      <c r="AC9273" s="5">
        <v>45446</v>
      </c>
      <c r="AD9273" t="s">
        <v>11587</v>
      </c>
      <c r="AE9273" t="s">
        <v>266</v>
      </c>
      <c r="AF9273">
        <f>MONTH(Table1[[#This Row],[Date Sent]])</f>
        <v>6</v>
      </c>
      <c r="AG9273">
        <f>YEAR(Table1[[#This Row],[Date Sent]])</f>
        <v>2024</v>
      </c>
      <c r="AH9273"/>
    </row>
    <row r="9274" spans="1:34" x14ac:dyDescent="0.2">
      <c r="A9274" t="s">
        <v>650</v>
      </c>
      <c r="B9274" t="s">
        <v>9673</v>
      </c>
      <c r="C9274" s="1">
        <v>738.61</v>
      </c>
      <c r="D9274" s="5">
        <v>45407</v>
      </c>
      <c r="E9274" t="s">
        <v>25</v>
      </c>
      <c r="F9274" t="s">
        <v>17</v>
      </c>
      <c r="G9274" s="16" t="s">
        <v>9675</v>
      </c>
      <c r="H9274" s="1"/>
      <c r="J9274"/>
      <c r="AC9274" s="5">
        <v>45446</v>
      </c>
      <c r="AD9274" t="s">
        <v>11587</v>
      </c>
      <c r="AE9274" t="s">
        <v>266</v>
      </c>
      <c r="AF9274">
        <f>MONTH(Table1[[#This Row],[Date Sent]])</f>
        <v>6</v>
      </c>
      <c r="AG9274">
        <f>YEAR(Table1[[#This Row],[Date Sent]])</f>
        <v>2024</v>
      </c>
      <c r="AH9274"/>
    </row>
    <row r="9275" spans="1:34" x14ac:dyDescent="0.2">
      <c r="A9275" t="s">
        <v>650</v>
      </c>
      <c r="B9275" t="s">
        <v>9673</v>
      </c>
      <c r="C9275" s="1">
        <v>91.38</v>
      </c>
      <c r="D9275" s="5">
        <v>45407</v>
      </c>
      <c r="E9275" t="s">
        <v>8</v>
      </c>
      <c r="F9275" t="s">
        <v>39</v>
      </c>
      <c r="G9275" s="16" t="s">
        <v>9674</v>
      </c>
      <c r="H9275" s="1"/>
      <c r="J9275"/>
      <c r="AC9275" s="5">
        <v>45446</v>
      </c>
      <c r="AD9275" t="s">
        <v>11587</v>
      </c>
      <c r="AE9275" t="s">
        <v>266</v>
      </c>
      <c r="AF9275">
        <f>MONTH(Table1[[#This Row],[Date Sent]])</f>
        <v>6</v>
      </c>
      <c r="AG9275">
        <f>YEAR(Table1[[#This Row],[Date Sent]])</f>
        <v>2024</v>
      </c>
      <c r="AH9275"/>
    </row>
    <row r="9276" spans="1:34" x14ac:dyDescent="0.2">
      <c r="A9276" t="s">
        <v>650</v>
      </c>
      <c r="B9276" t="s">
        <v>9673</v>
      </c>
      <c r="C9276" s="1">
        <v>117.65</v>
      </c>
      <c r="D9276" s="5">
        <v>45412</v>
      </c>
      <c r="E9276" t="s">
        <v>15</v>
      </c>
      <c r="F9276" t="s">
        <v>49</v>
      </c>
      <c r="G9276" s="16" t="s">
        <v>9676</v>
      </c>
      <c r="H9276" s="1"/>
      <c r="J9276"/>
      <c r="AC9276" s="5">
        <v>45446</v>
      </c>
      <c r="AD9276" t="s">
        <v>11587</v>
      </c>
      <c r="AE9276" t="s">
        <v>266</v>
      </c>
      <c r="AF9276">
        <f>MONTH(Table1[[#This Row],[Date Sent]])</f>
        <v>6</v>
      </c>
      <c r="AG9276">
        <f>YEAR(Table1[[#This Row],[Date Sent]])</f>
        <v>2024</v>
      </c>
      <c r="AH9276"/>
    </row>
    <row r="9277" spans="1:34" x14ac:dyDescent="0.2">
      <c r="A9277" t="s">
        <v>650</v>
      </c>
      <c r="B9277" t="s">
        <v>9673</v>
      </c>
      <c r="C9277" s="1">
        <v>26.99</v>
      </c>
      <c r="D9277" s="5">
        <v>45414</v>
      </c>
      <c r="E9277" t="s">
        <v>15</v>
      </c>
      <c r="F9277" t="s">
        <v>18</v>
      </c>
      <c r="G9277" s="16" t="s">
        <v>5940</v>
      </c>
      <c r="H9277" s="1"/>
      <c r="J9277"/>
      <c r="AC9277" s="5">
        <v>45446</v>
      </c>
      <c r="AD9277" t="s">
        <v>11587</v>
      </c>
      <c r="AE9277" t="s">
        <v>266</v>
      </c>
      <c r="AF9277">
        <f>MONTH(Table1[[#This Row],[Date Sent]])</f>
        <v>6</v>
      </c>
      <c r="AG9277">
        <f>YEAR(Table1[[#This Row],[Date Sent]])</f>
        <v>2024</v>
      </c>
      <c r="AH9277"/>
    </row>
    <row r="9278" spans="1:34" x14ac:dyDescent="0.2">
      <c r="A9278" t="s">
        <v>650</v>
      </c>
      <c r="B9278" t="s">
        <v>9673</v>
      </c>
      <c r="C9278" s="1">
        <v>74.89</v>
      </c>
      <c r="D9278" s="5">
        <v>45414</v>
      </c>
      <c r="E9278" t="s">
        <v>25</v>
      </c>
      <c r="F9278" t="s">
        <v>17</v>
      </c>
      <c r="G9278" s="16" t="s">
        <v>1832</v>
      </c>
      <c r="H9278" s="1"/>
      <c r="J9278"/>
      <c r="AC9278" s="5">
        <v>45446</v>
      </c>
      <c r="AD9278" t="s">
        <v>11587</v>
      </c>
      <c r="AE9278" t="s">
        <v>266</v>
      </c>
      <c r="AF9278">
        <f>MONTH(Table1[[#This Row],[Date Sent]])</f>
        <v>6</v>
      </c>
      <c r="AG9278">
        <f>YEAR(Table1[[#This Row],[Date Sent]])</f>
        <v>2024</v>
      </c>
      <c r="AH9278"/>
    </row>
    <row r="9279" spans="1:34" x14ac:dyDescent="0.2">
      <c r="A9279" t="s">
        <v>650</v>
      </c>
      <c r="B9279" t="s">
        <v>9673</v>
      </c>
      <c r="C9279" s="1">
        <v>75.28</v>
      </c>
      <c r="D9279" s="5">
        <v>45416</v>
      </c>
      <c r="E9279" t="s">
        <v>23</v>
      </c>
      <c r="F9279" t="s">
        <v>39</v>
      </c>
      <c r="G9279" s="16" t="s">
        <v>9677</v>
      </c>
      <c r="H9279" s="1"/>
      <c r="J9279"/>
      <c r="AC9279" s="5">
        <v>45446</v>
      </c>
      <c r="AD9279" t="s">
        <v>11587</v>
      </c>
      <c r="AE9279" t="s">
        <v>266</v>
      </c>
      <c r="AF9279">
        <f>MONTH(Table1[[#This Row],[Date Sent]])</f>
        <v>6</v>
      </c>
      <c r="AG9279">
        <f>YEAR(Table1[[#This Row],[Date Sent]])</f>
        <v>2024</v>
      </c>
      <c r="AH9279"/>
    </row>
    <row r="9280" spans="1:34" x14ac:dyDescent="0.2">
      <c r="A9280" t="s">
        <v>650</v>
      </c>
      <c r="B9280" t="s">
        <v>9673</v>
      </c>
      <c r="C9280" s="1">
        <v>130.11000000000001</v>
      </c>
      <c r="D9280" s="5">
        <v>45416</v>
      </c>
      <c r="E9280" t="s">
        <v>25</v>
      </c>
      <c r="F9280" t="s">
        <v>918</v>
      </c>
      <c r="G9280" s="16" t="s">
        <v>9678</v>
      </c>
      <c r="H9280" s="1">
        <v>33.97</v>
      </c>
      <c r="I9280" t="s">
        <v>15</v>
      </c>
      <c r="J9280" t="s">
        <v>9679</v>
      </c>
      <c r="K9280" s="1">
        <v>96.140000000000015</v>
      </c>
      <c r="L9280" t="s">
        <v>18</v>
      </c>
      <c r="M9280" t="s">
        <v>9680</v>
      </c>
      <c r="AC9280" s="5">
        <v>45446</v>
      </c>
      <c r="AD9280" t="s">
        <v>11587</v>
      </c>
      <c r="AE9280" t="s">
        <v>266</v>
      </c>
      <c r="AF9280">
        <f>MONTH(Table1[[#This Row],[Date Sent]])</f>
        <v>6</v>
      </c>
      <c r="AG9280">
        <f>YEAR(Table1[[#This Row],[Date Sent]])</f>
        <v>2024</v>
      </c>
      <c r="AH9280"/>
    </row>
    <row r="9281" spans="1:34" x14ac:dyDescent="0.2">
      <c r="A9281" t="s">
        <v>650</v>
      </c>
      <c r="B9281" t="s">
        <v>9673</v>
      </c>
      <c r="C9281" s="1">
        <v>34.99</v>
      </c>
      <c r="D9281" s="5">
        <v>45416</v>
      </c>
      <c r="E9281" t="s">
        <v>24</v>
      </c>
      <c r="F9281" t="s">
        <v>18</v>
      </c>
      <c r="G9281" s="16" t="s">
        <v>3616</v>
      </c>
      <c r="H9281" s="1"/>
      <c r="J9281"/>
      <c r="AC9281" s="5">
        <v>45446</v>
      </c>
      <c r="AD9281" t="s">
        <v>11587</v>
      </c>
      <c r="AE9281" t="s">
        <v>266</v>
      </c>
      <c r="AF9281">
        <f>MONTH(Table1[[#This Row],[Date Sent]])</f>
        <v>6</v>
      </c>
      <c r="AG9281">
        <f>YEAR(Table1[[#This Row],[Date Sent]])</f>
        <v>2024</v>
      </c>
      <c r="AH9281"/>
    </row>
    <row r="9282" spans="1:34" x14ac:dyDescent="0.2">
      <c r="A9282" t="s">
        <v>650</v>
      </c>
      <c r="B9282" t="s">
        <v>9673</v>
      </c>
      <c r="C9282" s="1">
        <v>84.52</v>
      </c>
      <c r="D9282" s="5">
        <v>45417</v>
      </c>
      <c r="E9282" t="s">
        <v>23</v>
      </c>
      <c r="F9282" t="s">
        <v>39</v>
      </c>
      <c r="G9282" s="16" t="s">
        <v>9681</v>
      </c>
      <c r="H9282" s="1"/>
      <c r="J9282"/>
      <c r="AC9282" s="5">
        <v>45446</v>
      </c>
      <c r="AD9282" t="s">
        <v>11587</v>
      </c>
      <c r="AE9282" t="s">
        <v>266</v>
      </c>
      <c r="AF9282">
        <f>MONTH(Table1[[#This Row],[Date Sent]])</f>
        <v>6</v>
      </c>
      <c r="AG9282">
        <f>YEAR(Table1[[#This Row],[Date Sent]])</f>
        <v>2024</v>
      </c>
      <c r="AH9282"/>
    </row>
    <row r="9283" spans="1:34" x14ac:dyDescent="0.2">
      <c r="A9283" t="s">
        <v>650</v>
      </c>
      <c r="B9283" t="s">
        <v>9673</v>
      </c>
      <c r="C9283" s="1">
        <v>480.47</v>
      </c>
      <c r="D9283" s="5">
        <v>45418</v>
      </c>
      <c r="E9283" t="s">
        <v>8</v>
      </c>
      <c r="F9283" t="s">
        <v>39</v>
      </c>
      <c r="G9283" s="16" t="s">
        <v>9682</v>
      </c>
      <c r="H9283" s="1"/>
      <c r="J9283"/>
      <c r="AC9283" s="5">
        <v>45446</v>
      </c>
      <c r="AD9283" t="s">
        <v>11587</v>
      </c>
      <c r="AE9283" t="s">
        <v>266</v>
      </c>
      <c r="AF9283">
        <f>MONTH(Table1[[#This Row],[Date Sent]])</f>
        <v>6</v>
      </c>
      <c r="AG9283">
        <f>YEAR(Table1[[#This Row],[Date Sent]])</f>
        <v>2024</v>
      </c>
      <c r="AH9283"/>
    </row>
    <row r="9284" spans="1:34" x14ac:dyDescent="0.2">
      <c r="A9284" t="s">
        <v>650</v>
      </c>
      <c r="B9284" t="s">
        <v>9673</v>
      </c>
      <c r="C9284" s="1">
        <v>981.07</v>
      </c>
      <c r="D9284" s="5">
        <v>45418</v>
      </c>
      <c r="E9284" t="s">
        <v>25</v>
      </c>
      <c r="F9284" t="s">
        <v>33</v>
      </c>
      <c r="G9284" s="16" t="s">
        <v>9683</v>
      </c>
      <c r="H9284" s="1"/>
      <c r="J9284"/>
      <c r="AC9284" s="5">
        <v>45446</v>
      </c>
      <c r="AD9284" t="s">
        <v>11587</v>
      </c>
      <c r="AE9284" t="s">
        <v>266</v>
      </c>
      <c r="AF9284">
        <f>MONTH(Table1[[#This Row],[Date Sent]])</f>
        <v>6</v>
      </c>
      <c r="AG9284">
        <f>YEAR(Table1[[#This Row],[Date Sent]])</f>
        <v>2024</v>
      </c>
      <c r="AH9284"/>
    </row>
    <row r="9285" spans="1:34" x14ac:dyDescent="0.2">
      <c r="A9285" t="s">
        <v>650</v>
      </c>
      <c r="B9285" t="s">
        <v>9673</v>
      </c>
      <c r="C9285" s="1">
        <v>142.9</v>
      </c>
      <c r="D9285" s="5">
        <v>45418</v>
      </c>
      <c r="E9285" t="s">
        <v>8</v>
      </c>
      <c r="F9285" t="s">
        <v>33</v>
      </c>
      <c r="G9285" s="16" t="s">
        <v>2082</v>
      </c>
      <c r="H9285" s="1"/>
      <c r="J9285"/>
      <c r="AC9285" s="5">
        <v>45446</v>
      </c>
      <c r="AD9285" t="s">
        <v>11587</v>
      </c>
      <c r="AE9285" t="s">
        <v>266</v>
      </c>
      <c r="AF9285">
        <f>MONTH(Table1[[#This Row],[Date Sent]])</f>
        <v>6</v>
      </c>
      <c r="AG9285">
        <f>YEAR(Table1[[#This Row],[Date Sent]])</f>
        <v>2024</v>
      </c>
      <c r="AH9285"/>
    </row>
    <row r="9286" spans="1:34" x14ac:dyDescent="0.2">
      <c r="A9286" t="s">
        <v>650</v>
      </c>
      <c r="B9286" t="s">
        <v>9673</v>
      </c>
      <c r="C9286" s="1">
        <v>1557.28</v>
      </c>
      <c r="D9286" s="5">
        <v>45418</v>
      </c>
      <c r="E9286" t="s">
        <v>25</v>
      </c>
      <c r="F9286" t="s">
        <v>17</v>
      </c>
      <c r="G9286" s="16" t="s">
        <v>3334</v>
      </c>
      <c r="H9286" s="1"/>
      <c r="J9286"/>
      <c r="AC9286" s="5">
        <v>45446</v>
      </c>
      <c r="AD9286" t="s">
        <v>11587</v>
      </c>
      <c r="AE9286" t="s">
        <v>266</v>
      </c>
      <c r="AF9286">
        <f>MONTH(Table1[[#This Row],[Date Sent]])</f>
        <v>6</v>
      </c>
      <c r="AG9286">
        <f>YEAR(Table1[[#This Row],[Date Sent]])</f>
        <v>2024</v>
      </c>
      <c r="AH9286"/>
    </row>
    <row r="9287" spans="1:34" x14ac:dyDescent="0.2">
      <c r="A9287" t="s">
        <v>650</v>
      </c>
      <c r="B9287" t="s">
        <v>9673</v>
      </c>
      <c r="C9287" s="1">
        <v>42.59</v>
      </c>
      <c r="D9287" s="5">
        <v>45420</v>
      </c>
      <c r="E9287" t="s">
        <v>15</v>
      </c>
      <c r="F9287" t="s">
        <v>918</v>
      </c>
      <c r="G9287" s="16" t="s">
        <v>9684</v>
      </c>
      <c r="H9287" s="1">
        <v>33.97</v>
      </c>
      <c r="I9287" t="s">
        <v>15</v>
      </c>
      <c r="J9287" t="s">
        <v>9679</v>
      </c>
      <c r="K9287" s="1">
        <v>8.6200000000000045</v>
      </c>
      <c r="L9287" t="s">
        <v>18</v>
      </c>
      <c r="M9287" t="s">
        <v>9685</v>
      </c>
      <c r="AC9287" s="5">
        <v>45446</v>
      </c>
      <c r="AD9287" t="s">
        <v>11587</v>
      </c>
      <c r="AE9287" t="s">
        <v>266</v>
      </c>
      <c r="AF9287">
        <f>MONTH(Table1[[#This Row],[Date Sent]])</f>
        <v>6</v>
      </c>
      <c r="AG9287">
        <f>YEAR(Table1[[#This Row],[Date Sent]])</f>
        <v>2024</v>
      </c>
      <c r="AH9287"/>
    </row>
    <row r="9288" spans="1:34" x14ac:dyDescent="0.2">
      <c r="A9288" t="s">
        <v>650</v>
      </c>
      <c r="B9288" t="s">
        <v>9673</v>
      </c>
      <c r="C9288" s="1">
        <v>128.55000000000001</v>
      </c>
      <c r="D9288" s="5">
        <v>45421</v>
      </c>
      <c r="E9288" t="s">
        <v>13</v>
      </c>
      <c r="F9288" t="s">
        <v>33</v>
      </c>
      <c r="G9288" s="16" t="s">
        <v>9686</v>
      </c>
      <c r="H9288" s="1"/>
      <c r="J9288"/>
      <c r="AC9288" s="5">
        <v>45446</v>
      </c>
      <c r="AD9288" t="s">
        <v>11587</v>
      </c>
      <c r="AE9288" t="s">
        <v>266</v>
      </c>
      <c r="AF9288">
        <f>MONTH(Table1[[#This Row],[Date Sent]])</f>
        <v>6</v>
      </c>
      <c r="AG9288">
        <f>YEAR(Table1[[#This Row],[Date Sent]])</f>
        <v>2024</v>
      </c>
      <c r="AH9288"/>
    </row>
    <row r="9289" spans="1:34" x14ac:dyDescent="0.2">
      <c r="A9289" t="s">
        <v>650</v>
      </c>
      <c r="B9289" t="s">
        <v>9673</v>
      </c>
      <c r="C9289" s="1">
        <v>33.53</v>
      </c>
      <c r="D9289" s="5">
        <v>45421</v>
      </c>
      <c r="E9289" t="s">
        <v>13</v>
      </c>
      <c r="F9289" t="s">
        <v>49</v>
      </c>
      <c r="G9289" s="16" t="s">
        <v>9687</v>
      </c>
      <c r="H9289" s="1"/>
      <c r="J9289"/>
      <c r="AC9289" s="5">
        <v>45446</v>
      </c>
      <c r="AD9289" t="s">
        <v>11587</v>
      </c>
      <c r="AE9289" t="s">
        <v>266</v>
      </c>
      <c r="AF9289">
        <f>MONTH(Table1[[#This Row],[Date Sent]])</f>
        <v>6</v>
      </c>
      <c r="AG9289">
        <f>YEAR(Table1[[#This Row],[Date Sent]])</f>
        <v>2024</v>
      </c>
      <c r="AH9289"/>
    </row>
    <row r="9290" spans="1:34" x14ac:dyDescent="0.2">
      <c r="A9290" t="s">
        <v>650</v>
      </c>
      <c r="B9290" t="s">
        <v>9673</v>
      </c>
      <c r="C9290" s="1">
        <v>101.86</v>
      </c>
      <c r="D9290" s="5">
        <v>45421</v>
      </c>
      <c r="E9290" t="s">
        <v>25</v>
      </c>
      <c r="F9290" t="s">
        <v>33</v>
      </c>
      <c r="G9290" s="16" t="s">
        <v>4742</v>
      </c>
      <c r="H9290" s="1"/>
      <c r="J9290"/>
      <c r="AC9290" s="5">
        <v>45446</v>
      </c>
      <c r="AD9290" t="s">
        <v>11587</v>
      </c>
      <c r="AE9290" t="s">
        <v>266</v>
      </c>
      <c r="AF9290">
        <f>MONTH(Table1[[#This Row],[Date Sent]])</f>
        <v>6</v>
      </c>
      <c r="AG9290">
        <f>YEAR(Table1[[#This Row],[Date Sent]])</f>
        <v>2024</v>
      </c>
      <c r="AH9290"/>
    </row>
    <row r="9291" spans="1:34" x14ac:dyDescent="0.2">
      <c r="A9291" t="s">
        <v>650</v>
      </c>
      <c r="B9291" t="s">
        <v>9673</v>
      </c>
      <c r="C9291" s="1">
        <v>417.46</v>
      </c>
      <c r="D9291" s="5">
        <v>45422</v>
      </c>
      <c r="E9291" t="s">
        <v>10</v>
      </c>
      <c r="F9291" t="s">
        <v>33</v>
      </c>
      <c r="G9291" s="16" t="s">
        <v>9688</v>
      </c>
      <c r="H9291" s="1"/>
      <c r="J9291"/>
      <c r="AC9291" s="5">
        <v>45446</v>
      </c>
      <c r="AD9291" t="s">
        <v>11587</v>
      </c>
      <c r="AE9291" t="s">
        <v>266</v>
      </c>
      <c r="AF9291">
        <f>MONTH(Table1[[#This Row],[Date Sent]])</f>
        <v>6</v>
      </c>
      <c r="AG9291">
        <f>YEAR(Table1[[#This Row],[Date Sent]])</f>
        <v>2024</v>
      </c>
      <c r="AH9291"/>
    </row>
    <row r="9292" spans="1:34" x14ac:dyDescent="0.2">
      <c r="A9292" t="s">
        <v>650</v>
      </c>
      <c r="B9292" t="s">
        <v>9673</v>
      </c>
      <c r="C9292" s="1">
        <v>439.92</v>
      </c>
      <c r="D9292" s="5">
        <v>45422</v>
      </c>
      <c r="E9292" t="s">
        <v>8</v>
      </c>
      <c r="F9292" t="s">
        <v>33</v>
      </c>
      <c r="G9292" s="16" t="s">
        <v>9689</v>
      </c>
      <c r="H9292" s="1"/>
      <c r="J9292"/>
      <c r="AC9292" s="5">
        <v>45446</v>
      </c>
      <c r="AD9292" t="s">
        <v>11587</v>
      </c>
      <c r="AE9292" t="s">
        <v>266</v>
      </c>
      <c r="AF9292">
        <f>MONTH(Table1[[#This Row],[Date Sent]])</f>
        <v>6</v>
      </c>
      <c r="AG9292">
        <f>YEAR(Table1[[#This Row],[Date Sent]])</f>
        <v>2024</v>
      </c>
      <c r="AH9292"/>
    </row>
    <row r="9293" spans="1:34" x14ac:dyDescent="0.2">
      <c r="A9293" t="s">
        <v>650</v>
      </c>
      <c r="B9293" t="s">
        <v>9673</v>
      </c>
      <c r="C9293" s="1">
        <v>36.479999999999997</v>
      </c>
      <c r="D9293" s="5">
        <v>45422</v>
      </c>
      <c r="E9293" t="s">
        <v>8</v>
      </c>
      <c r="F9293" t="s">
        <v>33</v>
      </c>
      <c r="G9293" s="16" t="s">
        <v>9690</v>
      </c>
      <c r="H9293" s="1"/>
      <c r="J9293"/>
      <c r="AC9293" s="5">
        <v>45446</v>
      </c>
      <c r="AD9293" t="s">
        <v>11587</v>
      </c>
      <c r="AE9293" t="s">
        <v>266</v>
      </c>
      <c r="AF9293">
        <f>MONTH(Table1[[#This Row],[Date Sent]])</f>
        <v>6</v>
      </c>
      <c r="AG9293">
        <f>YEAR(Table1[[#This Row],[Date Sent]])</f>
        <v>2024</v>
      </c>
      <c r="AH9293"/>
    </row>
    <row r="9294" spans="1:34" x14ac:dyDescent="0.2">
      <c r="A9294" t="s">
        <v>223</v>
      </c>
      <c r="B9294" t="s">
        <v>9691</v>
      </c>
      <c r="C9294" s="1">
        <v>1481.83</v>
      </c>
      <c r="D9294" s="5">
        <v>45405</v>
      </c>
      <c r="E9294" t="s">
        <v>40</v>
      </c>
      <c r="F9294" t="s">
        <v>54</v>
      </c>
      <c r="G9294" s="16" t="s">
        <v>9692</v>
      </c>
      <c r="H9294" s="1"/>
      <c r="J9294"/>
      <c r="AC9294" s="5">
        <v>45446</v>
      </c>
      <c r="AD9294" t="s">
        <v>13279</v>
      </c>
      <c r="AE9294" t="s">
        <v>294</v>
      </c>
      <c r="AF9294">
        <f>MONTH(Table1[[#This Row],[Date Sent]])</f>
        <v>6</v>
      </c>
      <c r="AG9294">
        <f>YEAR(Table1[[#This Row],[Date Sent]])</f>
        <v>2024</v>
      </c>
      <c r="AH9294"/>
    </row>
    <row r="9295" spans="1:34" x14ac:dyDescent="0.2">
      <c r="A9295" t="s">
        <v>223</v>
      </c>
      <c r="B9295" t="s">
        <v>9691</v>
      </c>
      <c r="C9295" s="1">
        <v>51.5</v>
      </c>
      <c r="D9295" s="5">
        <v>45413</v>
      </c>
      <c r="E9295" t="s">
        <v>18</v>
      </c>
      <c r="F9295" t="s">
        <v>15</v>
      </c>
      <c r="G9295" s="16" t="s">
        <v>9693</v>
      </c>
      <c r="H9295" s="1"/>
      <c r="J9295"/>
      <c r="AC9295" s="5">
        <v>45446</v>
      </c>
      <c r="AD9295" t="s">
        <v>13279</v>
      </c>
      <c r="AE9295" t="s">
        <v>294</v>
      </c>
      <c r="AF9295">
        <f>MONTH(Table1[[#This Row],[Date Sent]])</f>
        <v>6</v>
      </c>
      <c r="AG9295">
        <f>YEAR(Table1[[#This Row],[Date Sent]])</f>
        <v>2024</v>
      </c>
      <c r="AH9295"/>
    </row>
    <row r="9296" spans="1:34" x14ac:dyDescent="0.2">
      <c r="A9296" t="s">
        <v>223</v>
      </c>
      <c r="B9296" t="s">
        <v>9691</v>
      </c>
      <c r="C9296" s="1">
        <v>3.54</v>
      </c>
      <c r="D9296" s="5">
        <v>45413</v>
      </c>
      <c r="E9296" t="s">
        <v>40</v>
      </c>
      <c r="F9296" t="s">
        <v>15</v>
      </c>
      <c r="G9296" s="16" t="s">
        <v>9694</v>
      </c>
      <c r="H9296" s="1"/>
      <c r="J9296"/>
      <c r="AC9296" s="5">
        <v>45446</v>
      </c>
      <c r="AD9296" t="s">
        <v>13279</v>
      </c>
      <c r="AE9296" t="s">
        <v>294</v>
      </c>
      <c r="AF9296">
        <f>MONTH(Table1[[#This Row],[Date Sent]])</f>
        <v>6</v>
      </c>
      <c r="AG9296">
        <f>YEAR(Table1[[#This Row],[Date Sent]])</f>
        <v>2024</v>
      </c>
      <c r="AH9296"/>
    </row>
    <row r="9297" spans="1:34" x14ac:dyDescent="0.2">
      <c r="A9297" t="s">
        <v>223</v>
      </c>
      <c r="B9297" t="s">
        <v>9691</v>
      </c>
      <c r="C9297" s="1">
        <v>52.39</v>
      </c>
      <c r="D9297" s="5">
        <v>45417</v>
      </c>
      <c r="E9297" t="s">
        <v>40</v>
      </c>
      <c r="F9297" t="s">
        <v>39</v>
      </c>
      <c r="G9297" s="16" t="s">
        <v>9695</v>
      </c>
      <c r="H9297" s="1"/>
      <c r="J9297"/>
      <c r="AC9297" s="5">
        <v>45446</v>
      </c>
      <c r="AD9297" t="s">
        <v>13279</v>
      </c>
      <c r="AE9297" t="s">
        <v>294</v>
      </c>
      <c r="AF9297">
        <f>MONTH(Table1[[#This Row],[Date Sent]])</f>
        <v>6</v>
      </c>
      <c r="AG9297">
        <f>YEAR(Table1[[#This Row],[Date Sent]])</f>
        <v>2024</v>
      </c>
      <c r="AH9297"/>
    </row>
    <row r="9298" spans="1:34" x14ac:dyDescent="0.2">
      <c r="A9298" t="s">
        <v>223</v>
      </c>
      <c r="B9298" t="s">
        <v>9691</v>
      </c>
      <c r="C9298" s="1">
        <v>13.67</v>
      </c>
      <c r="D9298" s="5">
        <v>45422</v>
      </c>
      <c r="E9298" t="s">
        <v>46</v>
      </c>
      <c r="F9298" t="s">
        <v>43</v>
      </c>
      <c r="G9298" s="16" t="s">
        <v>9696</v>
      </c>
      <c r="H9298" s="1"/>
      <c r="J9298"/>
      <c r="AC9298" s="5">
        <v>45446</v>
      </c>
      <c r="AD9298" t="s">
        <v>13279</v>
      </c>
      <c r="AE9298" t="s">
        <v>294</v>
      </c>
      <c r="AF9298">
        <f>MONTH(Table1[[#This Row],[Date Sent]])</f>
        <v>6</v>
      </c>
      <c r="AG9298">
        <f>YEAR(Table1[[#This Row],[Date Sent]])</f>
        <v>2024</v>
      </c>
      <c r="AH9298"/>
    </row>
    <row r="9299" spans="1:34" x14ac:dyDescent="0.2">
      <c r="A9299" t="s">
        <v>223</v>
      </c>
      <c r="B9299" t="s">
        <v>9691</v>
      </c>
      <c r="C9299" s="1">
        <v>74.78</v>
      </c>
      <c r="D9299" s="5">
        <v>45427</v>
      </c>
      <c r="E9299" t="s">
        <v>21</v>
      </c>
      <c r="F9299" t="s">
        <v>918</v>
      </c>
      <c r="G9299" s="16" t="s">
        <v>9697</v>
      </c>
      <c r="H9299" s="1">
        <v>24.89</v>
      </c>
      <c r="I9299" t="s">
        <v>15</v>
      </c>
      <c r="J9299" t="s">
        <v>6002</v>
      </c>
      <c r="K9299" s="1">
        <v>49.89</v>
      </c>
      <c r="L9299" t="s">
        <v>33</v>
      </c>
      <c r="M9299" t="s">
        <v>2517</v>
      </c>
      <c r="AC9299" s="5">
        <v>45446</v>
      </c>
      <c r="AD9299" t="s">
        <v>13279</v>
      </c>
      <c r="AE9299" t="s">
        <v>294</v>
      </c>
      <c r="AF9299">
        <f>MONTH(Table1[[#This Row],[Date Sent]])</f>
        <v>6</v>
      </c>
      <c r="AG9299">
        <f>YEAR(Table1[[#This Row],[Date Sent]])</f>
        <v>2024</v>
      </c>
      <c r="AH9299"/>
    </row>
    <row r="9300" spans="1:34" x14ac:dyDescent="0.2">
      <c r="A9300" t="s">
        <v>223</v>
      </c>
      <c r="B9300" t="s">
        <v>9691</v>
      </c>
      <c r="C9300" s="1">
        <v>162.87</v>
      </c>
      <c r="D9300" s="5">
        <v>45427</v>
      </c>
      <c r="E9300" t="s">
        <v>21</v>
      </c>
      <c r="F9300" t="s">
        <v>33</v>
      </c>
      <c r="G9300" s="16" t="s">
        <v>9698</v>
      </c>
      <c r="H9300" s="1"/>
      <c r="J9300"/>
      <c r="AC9300" s="5">
        <v>45446</v>
      </c>
      <c r="AD9300" t="s">
        <v>13279</v>
      </c>
      <c r="AE9300" t="s">
        <v>294</v>
      </c>
      <c r="AF9300">
        <f>MONTH(Table1[[#This Row],[Date Sent]])</f>
        <v>6</v>
      </c>
      <c r="AG9300">
        <f>YEAR(Table1[[#This Row],[Date Sent]])</f>
        <v>2024</v>
      </c>
      <c r="AH9300"/>
    </row>
    <row r="9301" spans="1:34" x14ac:dyDescent="0.2">
      <c r="A9301" t="s">
        <v>9699</v>
      </c>
      <c r="B9301" t="s">
        <v>9700</v>
      </c>
      <c r="C9301" s="1">
        <v>42.79</v>
      </c>
      <c r="D9301" s="5">
        <v>45375</v>
      </c>
      <c r="E9301" t="s">
        <v>33</v>
      </c>
      <c r="F9301" t="s">
        <v>17</v>
      </c>
      <c r="G9301" s="16" t="s">
        <v>17</v>
      </c>
      <c r="H9301" s="1" t="s">
        <v>9701</v>
      </c>
      <c r="J9301"/>
      <c r="AC9301" s="5">
        <v>45448</v>
      </c>
      <c r="AD9301" t="s">
        <v>11649</v>
      </c>
      <c r="AE9301" t="s">
        <v>11649</v>
      </c>
      <c r="AF9301">
        <f>MONTH(Table1[[#This Row],[Date Sent]])</f>
        <v>6</v>
      </c>
      <c r="AG9301">
        <f>YEAR(Table1[[#This Row],[Date Sent]])</f>
        <v>2024</v>
      </c>
      <c r="AH9301"/>
    </row>
    <row r="9302" spans="1:34" x14ac:dyDescent="0.2">
      <c r="A9302" t="s">
        <v>9699</v>
      </c>
      <c r="B9302" t="s">
        <v>9700</v>
      </c>
      <c r="C9302" s="1">
        <v>1.75</v>
      </c>
      <c r="D9302" s="5">
        <v>45378</v>
      </c>
      <c r="E9302" t="s">
        <v>11</v>
      </c>
      <c r="F9302" t="s">
        <v>39</v>
      </c>
      <c r="G9302" s="16" t="s">
        <v>39</v>
      </c>
      <c r="H9302" s="1" t="s">
        <v>9702</v>
      </c>
      <c r="J9302"/>
      <c r="AC9302" s="5">
        <v>45448</v>
      </c>
      <c r="AD9302" t="s">
        <v>11649</v>
      </c>
      <c r="AE9302" t="s">
        <v>11649</v>
      </c>
      <c r="AF9302">
        <f>MONTH(Table1[[#This Row],[Date Sent]])</f>
        <v>6</v>
      </c>
      <c r="AG9302">
        <f>YEAR(Table1[[#This Row],[Date Sent]])</f>
        <v>2024</v>
      </c>
      <c r="AH9302"/>
    </row>
    <row r="9303" spans="1:34" x14ac:dyDescent="0.2">
      <c r="A9303" t="s">
        <v>9699</v>
      </c>
      <c r="B9303" t="s">
        <v>9700</v>
      </c>
      <c r="C9303" s="1">
        <v>89.93</v>
      </c>
      <c r="D9303" s="5">
        <v>45380</v>
      </c>
      <c r="E9303" t="s">
        <v>21</v>
      </c>
      <c r="F9303" t="s">
        <v>33</v>
      </c>
      <c r="G9303" s="16" t="s">
        <v>9703</v>
      </c>
      <c r="H9303" s="1" t="s">
        <v>9704</v>
      </c>
      <c r="J9303"/>
      <c r="AC9303" s="5">
        <v>45448</v>
      </c>
      <c r="AD9303" t="s">
        <v>11649</v>
      </c>
      <c r="AE9303" t="s">
        <v>11649</v>
      </c>
      <c r="AF9303">
        <f>MONTH(Table1[[#This Row],[Date Sent]])</f>
        <v>6</v>
      </c>
      <c r="AG9303">
        <f>YEAR(Table1[[#This Row],[Date Sent]])</f>
        <v>2024</v>
      </c>
      <c r="AH9303"/>
    </row>
    <row r="9304" spans="1:34" x14ac:dyDescent="0.2">
      <c r="A9304" t="s">
        <v>9699</v>
      </c>
      <c r="B9304" t="s">
        <v>9700</v>
      </c>
      <c r="C9304" s="1">
        <v>60.3</v>
      </c>
      <c r="D9304" s="5">
        <v>45380</v>
      </c>
      <c r="E9304" t="s">
        <v>21</v>
      </c>
      <c r="F9304" t="s">
        <v>33</v>
      </c>
      <c r="G9304" s="16" t="s">
        <v>33</v>
      </c>
      <c r="H9304" s="1" t="s">
        <v>9705</v>
      </c>
      <c r="J9304"/>
      <c r="AC9304" s="5">
        <v>45448</v>
      </c>
      <c r="AD9304" t="s">
        <v>11649</v>
      </c>
      <c r="AE9304" t="s">
        <v>11649</v>
      </c>
      <c r="AF9304">
        <f>MONTH(Table1[[#This Row],[Date Sent]])</f>
        <v>6</v>
      </c>
      <c r="AG9304">
        <f>YEAR(Table1[[#This Row],[Date Sent]])</f>
        <v>2024</v>
      </c>
      <c r="AH9304"/>
    </row>
    <row r="9305" spans="1:34" x14ac:dyDescent="0.2">
      <c r="A9305" t="s">
        <v>9699</v>
      </c>
      <c r="B9305" t="s">
        <v>9700</v>
      </c>
      <c r="C9305" s="1">
        <v>6.34</v>
      </c>
      <c r="D9305" s="5">
        <v>45384</v>
      </c>
      <c r="E9305" t="s">
        <v>21</v>
      </c>
      <c r="F9305" t="s">
        <v>28</v>
      </c>
      <c r="G9305" s="16" t="s">
        <v>28</v>
      </c>
      <c r="H9305" s="1" t="s">
        <v>9706</v>
      </c>
      <c r="J9305"/>
      <c r="AC9305" s="5">
        <v>45448</v>
      </c>
      <c r="AD9305" t="s">
        <v>11649</v>
      </c>
      <c r="AE9305" t="s">
        <v>11649</v>
      </c>
      <c r="AF9305">
        <f>MONTH(Table1[[#This Row],[Date Sent]])</f>
        <v>6</v>
      </c>
      <c r="AG9305">
        <f>YEAR(Table1[[#This Row],[Date Sent]])</f>
        <v>2024</v>
      </c>
      <c r="AH9305"/>
    </row>
    <row r="9306" spans="1:34" x14ac:dyDescent="0.2">
      <c r="A9306" t="s">
        <v>9699</v>
      </c>
      <c r="B9306" t="s">
        <v>9700</v>
      </c>
      <c r="C9306" s="1">
        <v>44.34</v>
      </c>
      <c r="D9306" s="5">
        <v>45386</v>
      </c>
      <c r="E9306" t="s">
        <v>33</v>
      </c>
      <c r="F9306" t="s">
        <v>17</v>
      </c>
      <c r="G9306" s="16" t="s">
        <v>17</v>
      </c>
      <c r="H9306" s="1" t="s">
        <v>9707</v>
      </c>
      <c r="J9306"/>
      <c r="AC9306" s="5">
        <v>45448</v>
      </c>
      <c r="AD9306" t="s">
        <v>11649</v>
      </c>
      <c r="AE9306" t="s">
        <v>11649</v>
      </c>
      <c r="AF9306">
        <f>MONTH(Table1[[#This Row],[Date Sent]])</f>
        <v>6</v>
      </c>
      <c r="AG9306">
        <f>YEAR(Table1[[#This Row],[Date Sent]])</f>
        <v>2024</v>
      </c>
      <c r="AH9306"/>
    </row>
    <row r="9307" spans="1:34" x14ac:dyDescent="0.2">
      <c r="A9307" t="s">
        <v>9699</v>
      </c>
      <c r="B9307" t="s">
        <v>9700</v>
      </c>
      <c r="C9307" s="1">
        <v>61.42</v>
      </c>
      <c r="D9307" s="5">
        <v>45386</v>
      </c>
      <c r="E9307" t="s">
        <v>21</v>
      </c>
      <c r="F9307" t="s">
        <v>918</v>
      </c>
      <c r="G9307" s="16" t="s">
        <v>9708</v>
      </c>
      <c r="H9307" s="1" t="s">
        <v>9709</v>
      </c>
      <c r="I9307">
        <v>41.660000000000004</v>
      </c>
      <c r="J9307" t="s">
        <v>15</v>
      </c>
      <c r="K9307" s="1" t="s">
        <v>2708</v>
      </c>
      <c r="L9307">
        <v>19.760000000000005</v>
      </c>
      <c r="M9307" t="s">
        <v>17</v>
      </c>
      <c r="N9307" s="1" t="s">
        <v>9710</v>
      </c>
      <c r="AC9307" s="5">
        <v>45448</v>
      </c>
      <c r="AD9307" t="s">
        <v>11649</v>
      </c>
      <c r="AE9307" t="s">
        <v>11649</v>
      </c>
      <c r="AF9307">
        <f>MONTH(Table1[[#This Row],[Date Sent]])</f>
        <v>6</v>
      </c>
      <c r="AG9307">
        <f>YEAR(Table1[[#This Row],[Date Sent]])</f>
        <v>2024</v>
      </c>
      <c r="AH9307"/>
    </row>
    <row r="9308" spans="1:34" x14ac:dyDescent="0.2">
      <c r="A9308" t="s">
        <v>9699</v>
      </c>
      <c r="B9308" t="s">
        <v>9700</v>
      </c>
      <c r="C9308" s="1">
        <v>293.68</v>
      </c>
      <c r="D9308" s="5">
        <v>45390</v>
      </c>
      <c r="E9308" t="s">
        <v>21</v>
      </c>
      <c r="F9308" t="s">
        <v>17</v>
      </c>
      <c r="G9308" s="16" t="s">
        <v>17</v>
      </c>
      <c r="H9308" s="1" t="s">
        <v>9711</v>
      </c>
      <c r="J9308"/>
      <c r="AC9308" s="5">
        <v>45448</v>
      </c>
      <c r="AD9308" t="s">
        <v>11649</v>
      </c>
      <c r="AE9308" t="s">
        <v>11649</v>
      </c>
      <c r="AF9308">
        <f>MONTH(Table1[[#This Row],[Date Sent]])</f>
        <v>6</v>
      </c>
      <c r="AG9308">
        <f>YEAR(Table1[[#This Row],[Date Sent]])</f>
        <v>2024</v>
      </c>
      <c r="AH9308"/>
    </row>
    <row r="9309" spans="1:34" x14ac:dyDescent="0.2">
      <c r="A9309" t="s">
        <v>9699</v>
      </c>
      <c r="B9309" t="s">
        <v>9700</v>
      </c>
      <c r="C9309" s="1">
        <v>90.12</v>
      </c>
      <c r="D9309" s="5">
        <v>45390</v>
      </c>
      <c r="E9309" t="s">
        <v>21</v>
      </c>
      <c r="F9309" t="s">
        <v>918</v>
      </c>
      <c r="G9309" s="16" t="s">
        <v>9712</v>
      </c>
      <c r="H9309" s="1" t="s">
        <v>9713</v>
      </c>
      <c r="J9309"/>
      <c r="AC9309" s="5">
        <v>45448</v>
      </c>
      <c r="AD9309" t="s">
        <v>11649</v>
      </c>
      <c r="AE9309" t="s">
        <v>11649</v>
      </c>
      <c r="AF9309">
        <f>MONTH(Table1[[#This Row],[Date Sent]])</f>
        <v>6</v>
      </c>
      <c r="AG9309">
        <f>YEAR(Table1[[#This Row],[Date Sent]])</f>
        <v>2024</v>
      </c>
      <c r="AH9309"/>
    </row>
    <row r="9310" spans="1:34" x14ac:dyDescent="0.2">
      <c r="A9310" t="s">
        <v>9699</v>
      </c>
      <c r="B9310" t="s">
        <v>9700</v>
      </c>
      <c r="C9310" s="1">
        <v>33.770000000000003</v>
      </c>
      <c r="D9310" s="5">
        <v>45390</v>
      </c>
      <c r="E9310" t="s">
        <v>33</v>
      </c>
      <c r="F9310" t="s">
        <v>39</v>
      </c>
      <c r="G9310" s="16" t="s">
        <v>9714</v>
      </c>
      <c r="H9310" s="1" t="s">
        <v>9715</v>
      </c>
      <c r="J9310"/>
      <c r="AC9310" s="5">
        <v>45448</v>
      </c>
      <c r="AD9310" t="s">
        <v>11649</v>
      </c>
      <c r="AE9310" t="s">
        <v>11649</v>
      </c>
      <c r="AF9310">
        <f>MONTH(Table1[[#This Row],[Date Sent]])</f>
        <v>6</v>
      </c>
      <c r="AG9310">
        <f>YEAR(Table1[[#This Row],[Date Sent]])</f>
        <v>2024</v>
      </c>
      <c r="AH9310"/>
    </row>
    <row r="9311" spans="1:34" x14ac:dyDescent="0.2">
      <c r="A9311" t="s">
        <v>9699</v>
      </c>
      <c r="B9311" t="s">
        <v>9700</v>
      </c>
      <c r="C9311" s="1">
        <v>110.84</v>
      </c>
      <c r="D9311" s="5">
        <v>45390</v>
      </c>
      <c r="E9311" t="s">
        <v>30</v>
      </c>
      <c r="F9311" t="s">
        <v>15</v>
      </c>
      <c r="G9311" s="16" t="s">
        <v>15</v>
      </c>
      <c r="H9311" s="1" t="s">
        <v>9716</v>
      </c>
      <c r="J9311"/>
      <c r="AC9311" s="5">
        <v>45448</v>
      </c>
      <c r="AD9311" t="s">
        <v>11649</v>
      </c>
      <c r="AE9311" t="s">
        <v>11649</v>
      </c>
      <c r="AF9311">
        <f>MONTH(Table1[[#This Row],[Date Sent]])</f>
        <v>6</v>
      </c>
      <c r="AG9311">
        <f>YEAR(Table1[[#This Row],[Date Sent]])</f>
        <v>2024</v>
      </c>
      <c r="AH9311"/>
    </row>
    <row r="9312" spans="1:34" x14ac:dyDescent="0.2">
      <c r="A9312" t="s">
        <v>9699</v>
      </c>
      <c r="B9312" t="s">
        <v>9700</v>
      </c>
      <c r="C9312" s="1">
        <v>157.63</v>
      </c>
      <c r="D9312" s="5">
        <v>45391</v>
      </c>
      <c r="E9312" t="s">
        <v>21</v>
      </c>
      <c r="F9312" t="s">
        <v>15</v>
      </c>
      <c r="G9312" s="1" t="s">
        <v>9717</v>
      </c>
      <c r="H9312" s="1"/>
      <c r="J9312"/>
      <c r="AC9312" s="5">
        <v>45448</v>
      </c>
      <c r="AD9312" t="s">
        <v>11649</v>
      </c>
      <c r="AE9312" t="s">
        <v>11649</v>
      </c>
      <c r="AF9312">
        <f>MONTH(Table1[[#This Row],[Date Sent]])</f>
        <v>6</v>
      </c>
      <c r="AG9312">
        <f>YEAR(Table1[[#This Row],[Date Sent]])</f>
        <v>2024</v>
      </c>
      <c r="AH9312"/>
    </row>
    <row r="9313" spans="1:34" x14ac:dyDescent="0.2">
      <c r="A9313" t="s">
        <v>9699</v>
      </c>
      <c r="B9313" t="s">
        <v>9700</v>
      </c>
      <c r="C9313" s="1">
        <v>8.9700000000000006</v>
      </c>
      <c r="D9313" s="5">
        <v>45392</v>
      </c>
      <c r="E9313" t="s">
        <v>21</v>
      </c>
      <c r="F9313" t="s">
        <v>39</v>
      </c>
      <c r="G9313" s="16" t="s">
        <v>39</v>
      </c>
      <c r="H9313" s="1" t="s">
        <v>9718</v>
      </c>
      <c r="J9313"/>
      <c r="AC9313" s="5">
        <v>45448</v>
      </c>
      <c r="AD9313" t="s">
        <v>11649</v>
      </c>
      <c r="AE9313" t="s">
        <v>11649</v>
      </c>
      <c r="AF9313">
        <f>MONTH(Table1[[#This Row],[Date Sent]])</f>
        <v>6</v>
      </c>
      <c r="AG9313">
        <f>YEAR(Table1[[#This Row],[Date Sent]])</f>
        <v>2024</v>
      </c>
      <c r="AH9313"/>
    </row>
    <row r="9314" spans="1:34" x14ac:dyDescent="0.2">
      <c r="A9314" t="s">
        <v>9699</v>
      </c>
      <c r="B9314" t="s">
        <v>9700</v>
      </c>
      <c r="C9314" s="1">
        <v>108.64</v>
      </c>
      <c r="D9314" s="5">
        <v>45403</v>
      </c>
      <c r="E9314" t="s">
        <v>21</v>
      </c>
      <c r="F9314" t="s">
        <v>15</v>
      </c>
      <c r="G9314" s="16" t="s">
        <v>15</v>
      </c>
      <c r="H9314" s="1" t="s">
        <v>6121</v>
      </c>
      <c r="J9314"/>
      <c r="AC9314" s="5">
        <v>45448</v>
      </c>
      <c r="AD9314" t="s">
        <v>11649</v>
      </c>
      <c r="AE9314" t="s">
        <v>11649</v>
      </c>
      <c r="AF9314">
        <f>MONTH(Table1[[#This Row],[Date Sent]])</f>
        <v>6</v>
      </c>
      <c r="AG9314">
        <f>YEAR(Table1[[#This Row],[Date Sent]])</f>
        <v>2024</v>
      </c>
      <c r="AH9314"/>
    </row>
    <row r="9315" spans="1:34" x14ac:dyDescent="0.2">
      <c r="A9315" t="s">
        <v>9699</v>
      </c>
      <c r="B9315" t="s">
        <v>9700</v>
      </c>
      <c r="C9315" s="1">
        <v>188.49</v>
      </c>
      <c r="D9315" s="5">
        <v>45416</v>
      </c>
      <c r="E9315" t="s">
        <v>55</v>
      </c>
      <c r="F9315" t="s">
        <v>33</v>
      </c>
      <c r="G9315" s="16" t="s">
        <v>33</v>
      </c>
      <c r="H9315" s="1" t="s">
        <v>9719</v>
      </c>
      <c r="J9315"/>
      <c r="AC9315" s="5">
        <v>45448</v>
      </c>
      <c r="AD9315" t="s">
        <v>11649</v>
      </c>
      <c r="AE9315" t="s">
        <v>11649</v>
      </c>
      <c r="AF9315">
        <f>MONTH(Table1[[#This Row],[Date Sent]])</f>
        <v>6</v>
      </c>
      <c r="AG9315">
        <f>YEAR(Table1[[#This Row],[Date Sent]])</f>
        <v>2024</v>
      </c>
      <c r="AH9315"/>
    </row>
    <row r="9316" spans="1:34" x14ac:dyDescent="0.2">
      <c r="A9316" t="s">
        <v>1384</v>
      </c>
      <c r="B9316" t="s">
        <v>9720</v>
      </c>
      <c r="C9316" s="1">
        <v>11.86</v>
      </c>
      <c r="D9316" s="5">
        <v>45405</v>
      </c>
      <c r="E9316" t="s">
        <v>21</v>
      </c>
      <c r="F9316" t="s">
        <v>39</v>
      </c>
      <c r="G9316" s="16" t="s">
        <v>9721</v>
      </c>
      <c r="H9316" s="1"/>
      <c r="J9316"/>
      <c r="AC9316" s="5">
        <v>45448</v>
      </c>
      <c r="AD9316" t="s">
        <v>14716</v>
      </c>
      <c r="AE9316" t="s">
        <v>245</v>
      </c>
      <c r="AF9316">
        <f>MONTH(Table1[[#This Row],[Date Sent]])</f>
        <v>6</v>
      </c>
      <c r="AG9316">
        <f>YEAR(Table1[[#This Row],[Date Sent]])</f>
        <v>2024</v>
      </c>
      <c r="AH9316"/>
    </row>
    <row r="9317" spans="1:34" x14ac:dyDescent="0.2">
      <c r="A9317" t="s">
        <v>1384</v>
      </c>
      <c r="B9317" t="s">
        <v>9720</v>
      </c>
      <c r="C9317" s="1">
        <v>149.34</v>
      </c>
      <c r="D9317" s="5">
        <v>45412</v>
      </c>
      <c r="E9317" t="s">
        <v>21</v>
      </c>
      <c r="F9317" t="s">
        <v>33</v>
      </c>
      <c r="G9317" s="16" t="s">
        <v>928</v>
      </c>
      <c r="H9317" s="1"/>
      <c r="J9317"/>
      <c r="AC9317" s="5">
        <v>45448</v>
      </c>
      <c r="AD9317" t="s">
        <v>14716</v>
      </c>
      <c r="AE9317" t="s">
        <v>245</v>
      </c>
      <c r="AF9317">
        <f>MONTH(Table1[[#This Row],[Date Sent]])</f>
        <v>6</v>
      </c>
      <c r="AG9317">
        <f>YEAR(Table1[[#This Row],[Date Sent]])</f>
        <v>2024</v>
      </c>
      <c r="AH9317"/>
    </row>
    <row r="9318" spans="1:34" x14ac:dyDescent="0.2">
      <c r="A9318" t="s">
        <v>1384</v>
      </c>
      <c r="B9318" t="s">
        <v>9720</v>
      </c>
      <c r="C9318" s="1">
        <v>28.93</v>
      </c>
      <c r="D9318" s="5">
        <v>45413</v>
      </c>
      <c r="E9318" t="s">
        <v>21</v>
      </c>
      <c r="F9318" t="s">
        <v>918</v>
      </c>
      <c r="G9318" s="16" t="s">
        <v>9722</v>
      </c>
      <c r="H9318" s="1">
        <v>4.58</v>
      </c>
      <c r="I9318" t="s">
        <v>18</v>
      </c>
      <c r="J9318" t="s">
        <v>9723</v>
      </c>
      <c r="K9318" s="1">
        <v>24.35</v>
      </c>
      <c r="L9318" t="s">
        <v>33</v>
      </c>
      <c r="M9318" t="s">
        <v>1602</v>
      </c>
      <c r="AC9318" s="5">
        <v>45448</v>
      </c>
      <c r="AD9318" t="s">
        <v>14716</v>
      </c>
      <c r="AE9318" t="s">
        <v>245</v>
      </c>
      <c r="AF9318">
        <f>MONTH(Table1[[#This Row],[Date Sent]])</f>
        <v>6</v>
      </c>
      <c r="AG9318">
        <f>YEAR(Table1[[#This Row],[Date Sent]])</f>
        <v>2024</v>
      </c>
      <c r="AH9318"/>
    </row>
    <row r="9319" spans="1:34" x14ac:dyDescent="0.2">
      <c r="A9319" t="s">
        <v>1384</v>
      </c>
      <c r="B9319" t="s">
        <v>9720</v>
      </c>
      <c r="C9319" s="1">
        <v>5.71</v>
      </c>
      <c r="D9319" s="5">
        <v>45414</v>
      </c>
      <c r="E9319" t="s">
        <v>21</v>
      </c>
      <c r="F9319" t="s">
        <v>33</v>
      </c>
      <c r="G9319" s="16" t="s">
        <v>7977</v>
      </c>
      <c r="H9319" s="1"/>
      <c r="J9319"/>
      <c r="AC9319" s="5">
        <v>45448</v>
      </c>
      <c r="AD9319" t="s">
        <v>14716</v>
      </c>
      <c r="AE9319" t="s">
        <v>245</v>
      </c>
      <c r="AF9319">
        <f>MONTH(Table1[[#This Row],[Date Sent]])</f>
        <v>6</v>
      </c>
      <c r="AG9319">
        <f>YEAR(Table1[[#This Row],[Date Sent]])</f>
        <v>2024</v>
      </c>
      <c r="AH9319"/>
    </row>
    <row r="9320" spans="1:34" x14ac:dyDescent="0.2">
      <c r="A9320" t="s">
        <v>1384</v>
      </c>
      <c r="B9320" t="s">
        <v>9720</v>
      </c>
      <c r="C9320" s="1">
        <v>502.59</v>
      </c>
      <c r="D9320" s="5">
        <v>45415</v>
      </c>
      <c r="E9320" t="s">
        <v>21</v>
      </c>
      <c r="F9320" t="s">
        <v>918</v>
      </c>
      <c r="G9320" s="16" t="s">
        <v>9724</v>
      </c>
      <c r="H9320" s="1">
        <v>279</v>
      </c>
      <c r="I9320" t="s">
        <v>10</v>
      </c>
      <c r="J9320" t="s">
        <v>1750</v>
      </c>
      <c r="K9320" s="1">
        <v>169</v>
      </c>
      <c r="L9320" t="s">
        <v>17</v>
      </c>
      <c r="M9320" t="s">
        <v>9725</v>
      </c>
      <c r="N9320" s="1">
        <v>54.589999999999975</v>
      </c>
      <c r="O9320" t="s">
        <v>33</v>
      </c>
      <c r="P9320" t="s">
        <v>9726</v>
      </c>
      <c r="AC9320" s="5">
        <v>45448</v>
      </c>
      <c r="AD9320" t="s">
        <v>14716</v>
      </c>
      <c r="AE9320" t="s">
        <v>245</v>
      </c>
      <c r="AF9320">
        <f>MONTH(Table1[[#This Row],[Date Sent]])</f>
        <v>6</v>
      </c>
      <c r="AG9320">
        <f>YEAR(Table1[[#This Row],[Date Sent]])</f>
        <v>2024</v>
      </c>
      <c r="AH9320"/>
    </row>
    <row r="9321" spans="1:34" x14ac:dyDescent="0.2">
      <c r="A9321" t="s">
        <v>1384</v>
      </c>
      <c r="B9321" t="s">
        <v>9720</v>
      </c>
      <c r="C9321" s="1">
        <v>24.58</v>
      </c>
      <c r="D9321" s="5">
        <v>45419</v>
      </c>
      <c r="E9321" t="s">
        <v>21</v>
      </c>
      <c r="F9321" t="s">
        <v>39</v>
      </c>
      <c r="G9321" s="16" t="s">
        <v>9727</v>
      </c>
      <c r="H9321" s="1"/>
      <c r="J9321"/>
      <c r="AC9321" s="5">
        <v>45448</v>
      </c>
      <c r="AD9321" t="s">
        <v>14716</v>
      </c>
      <c r="AE9321" t="s">
        <v>245</v>
      </c>
      <c r="AF9321">
        <f>MONTH(Table1[[#This Row],[Date Sent]])</f>
        <v>6</v>
      </c>
      <c r="AG9321">
        <f>YEAR(Table1[[#This Row],[Date Sent]])</f>
        <v>2024</v>
      </c>
      <c r="AH9321"/>
    </row>
    <row r="9322" spans="1:34" x14ac:dyDescent="0.2">
      <c r="A9322" t="s">
        <v>1384</v>
      </c>
      <c r="B9322" t="s">
        <v>9720</v>
      </c>
      <c r="C9322" s="1">
        <v>61.1</v>
      </c>
      <c r="D9322" s="5">
        <v>45419</v>
      </c>
      <c r="E9322" t="s">
        <v>21</v>
      </c>
      <c r="F9322" t="s">
        <v>918</v>
      </c>
      <c r="G9322" s="16" t="s">
        <v>9728</v>
      </c>
      <c r="H9322" s="1">
        <v>49.28</v>
      </c>
      <c r="I9322" t="s">
        <v>18</v>
      </c>
      <c r="J9322" t="s">
        <v>9729</v>
      </c>
      <c r="K9322" s="1">
        <v>11.82</v>
      </c>
      <c r="L9322" t="s">
        <v>33</v>
      </c>
      <c r="M9322" t="s">
        <v>9730</v>
      </c>
      <c r="AC9322" s="5">
        <v>45448</v>
      </c>
      <c r="AD9322" t="s">
        <v>14716</v>
      </c>
      <c r="AE9322" t="s">
        <v>245</v>
      </c>
      <c r="AF9322">
        <f>MONTH(Table1[[#This Row],[Date Sent]])</f>
        <v>6</v>
      </c>
      <c r="AG9322">
        <f>YEAR(Table1[[#This Row],[Date Sent]])</f>
        <v>2024</v>
      </c>
      <c r="AH9322"/>
    </row>
    <row r="9323" spans="1:34" x14ac:dyDescent="0.2">
      <c r="A9323" t="s">
        <v>1384</v>
      </c>
      <c r="B9323" t="s">
        <v>9720</v>
      </c>
      <c r="C9323" s="1">
        <v>61.52</v>
      </c>
      <c r="D9323" s="5">
        <v>45422</v>
      </c>
      <c r="E9323" t="s">
        <v>21</v>
      </c>
      <c r="F9323" t="s">
        <v>17</v>
      </c>
      <c r="G9323" s="16" t="s">
        <v>9731</v>
      </c>
      <c r="H9323" s="1"/>
      <c r="J9323"/>
      <c r="AC9323" s="5">
        <v>45448</v>
      </c>
      <c r="AD9323" t="s">
        <v>14716</v>
      </c>
      <c r="AE9323" t="s">
        <v>245</v>
      </c>
      <c r="AF9323">
        <f>MONTH(Table1[[#This Row],[Date Sent]])</f>
        <v>6</v>
      </c>
      <c r="AG9323">
        <f>YEAR(Table1[[#This Row],[Date Sent]])</f>
        <v>2024</v>
      </c>
      <c r="AH9323"/>
    </row>
    <row r="9324" spans="1:34" x14ac:dyDescent="0.2">
      <c r="A9324" t="s">
        <v>1384</v>
      </c>
      <c r="B9324" t="s">
        <v>9720</v>
      </c>
      <c r="C9324" s="1">
        <v>38.840000000000003</v>
      </c>
      <c r="D9324" s="5">
        <v>45426</v>
      </c>
      <c r="E9324" t="s">
        <v>21</v>
      </c>
      <c r="F9324" t="s">
        <v>33</v>
      </c>
      <c r="G9324" s="16" t="s">
        <v>9732</v>
      </c>
      <c r="H9324" s="1"/>
      <c r="J9324"/>
      <c r="AC9324" s="5">
        <v>45448</v>
      </c>
      <c r="AD9324" t="s">
        <v>14716</v>
      </c>
      <c r="AE9324" t="s">
        <v>245</v>
      </c>
      <c r="AF9324">
        <f>MONTH(Table1[[#This Row],[Date Sent]])</f>
        <v>6</v>
      </c>
      <c r="AG9324">
        <f>YEAR(Table1[[#This Row],[Date Sent]])</f>
        <v>2024</v>
      </c>
      <c r="AH9324"/>
    </row>
    <row r="9325" spans="1:34" x14ac:dyDescent="0.2">
      <c r="A9325" t="s">
        <v>1384</v>
      </c>
      <c r="B9325" t="s">
        <v>9720</v>
      </c>
      <c r="C9325" s="1">
        <v>217.46</v>
      </c>
      <c r="D9325" s="5">
        <v>45427</v>
      </c>
      <c r="E9325" t="s">
        <v>21</v>
      </c>
      <c r="F9325" t="s">
        <v>33</v>
      </c>
      <c r="G9325" s="16" t="s">
        <v>9732</v>
      </c>
      <c r="H9325" s="1"/>
      <c r="J9325"/>
      <c r="AC9325" s="5">
        <v>45448</v>
      </c>
      <c r="AD9325" t="s">
        <v>14716</v>
      </c>
      <c r="AE9325" t="s">
        <v>245</v>
      </c>
      <c r="AF9325">
        <f>MONTH(Table1[[#This Row],[Date Sent]])</f>
        <v>6</v>
      </c>
      <c r="AG9325">
        <f>YEAR(Table1[[#This Row],[Date Sent]])</f>
        <v>2024</v>
      </c>
      <c r="AH9325"/>
    </row>
    <row r="9326" spans="1:34" x14ac:dyDescent="0.2">
      <c r="A9326" t="s">
        <v>1384</v>
      </c>
      <c r="B9326" t="s">
        <v>9720</v>
      </c>
      <c r="C9326" s="1">
        <v>48.58</v>
      </c>
      <c r="D9326" s="5">
        <v>45428</v>
      </c>
      <c r="E9326" t="s">
        <v>15</v>
      </c>
      <c r="F9326" t="s">
        <v>918</v>
      </c>
      <c r="G9326" s="16" t="s">
        <v>9733</v>
      </c>
      <c r="H9326" s="1">
        <v>37.43</v>
      </c>
      <c r="I9326" t="s">
        <v>1193</v>
      </c>
      <c r="J9326" t="s">
        <v>9734</v>
      </c>
      <c r="K9326" s="1">
        <v>11.149999999999999</v>
      </c>
      <c r="L9326" t="s">
        <v>18</v>
      </c>
      <c r="M9326" t="s">
        <v>7417</v>
      </c>
      <c r="AC9326" s="5">
        <v>45448</v>
      </c>
      <c r="AD9326" t="s">
        <v>14716</v>
      </c>
      <c r="AE9326" t="s">
        <v>245</v>
      </c>
      <c r="AF9326">
        <f>MONTH(Table1[[#This Row],[Date Sent]])</f>
        <v>6</v>
      </c>
      <c r="AG9326">
        <f>YEAR(Table1[[#This Row],[Date Sent]])</f>
        <v>2024</v>
      </c>
      <c r="AH9326"/>
    </row>
    <row r="9327" spans="1:34" x14ac:dyDescent="0.2">
      <c r="A9327" t="s">
        <v>548</v>
      </c>
      <c r="B9327" t="s">
        <v>9735</v>
      </c>
      <c r="C9327" s="1">
        <v>37.78</v>
      </c>
      <c r="D9327" s="5">
        <v>45404</v>
      </c>
      <c r="E9327" t="s">
        <v>13</v>
      </c>
      <c r="F9327" t="s">
        <v>33</v>
      </c>
      <c r="G9327" s="16" t="s">
        <v>1516</v>
      </c>
      <c r="H9327" s="1"/>
      <c r="J9327"/>
      <c r="AC9327" s="5">
        <v>45448</v>
      </c>
      <c r="AD9327" t="s">
        <v>14701</v>
      </c>
      <c r="AE9327" t="s">
        <v>245</v>
      </c>
      <c r="AF9327">
        <f>MONTH(Table1[[#This Row],[Date Sent]])</f>
        <v>6</v>
      </c>
      <c r="AG9327">
        <f>YEAR(Table1[[#This Row],[Date Sent]])</f>
        <v>2024</v>
      </c>
      <c r="AH9327"/>
    </row>
    <row r="9328" spans="1:34" x14ac:dyDescent="0.2">
      <c r="A9328" t="s">
        <v>548</v>
      </c>
      <c r="B9328" t="s">
        <v>9735</v>
      </c>
      <c r="C9328" s="1">
        <v>50.07</v>
      </c>
      <c r="D9328" s="5">
        <v>45405</v>
      </c>
      <c r="E9328" t="s">
        <v>33</v>
      </c>
      <c r="F9328" t="s">
        <v>17</v>
      </c>
      <c r="G9328" s="16" t="s">
        <v>9736</v>
      </c>
      <c r="H9328" s="1"/>
      <c r="J9328"/>
      <c r="AC9328" s="5">
        <v>45448</v>
      </c>
      <c r="AD9328" t="s">
        <v>14701</v>
      </c>
      <c r="AE9328" t="s">
        <v>245</v>
      </c>
      <c r="AF9328">
        <f>MONTH(Table1[[#This Row],[Date Sent]])</f>
        <v>6</v>
      </c>
      <c r="AG9328">
        <f>YEAR(Table1[[#This Row],[Date Sent]])</f>
        <v>2024</v>
      </c>
      <c r="AH9328"/>
    </row>
    <row r="9329" spans="1:34" x14ac:dyDescent="0.2">
      <c r="A9329" t="s">
        <v>548</v>
      </c>
      <c r="B9329" t="s">
        <v>9735</v>
      </c>
      <c r="C9329" s="1">
        <v>226.02</v>
      </c>
      <c r="D9329" s="5">
        <v>45409</v>
      </c>
      <c r="E9329" t="s">
        <v>33</v>
      </c>
      <c r="F9329" t="s">
        <v>39</v>
      </c>
      <c r="G9329" s="16" t="s">
        <v>1420</v>
      </c>
      <c r="H9329" s="1"/>
      <c r="J9329"/>
      <c r="AC9329" s="5">
        <v>45448</v>
      </c>
      <c r="AD9329" t="s">
        <v>14701</v>
      </c>
      <c r="AE9329" t="s">
        <v>245</v>
      </c>
      <c r="AF9329">
        <f>MONTH(Table1[[#This Row],[Date Sent]])</f>
        <v>6</v>
      </c>
      <c r="AG9329">
        <f>YEAR(Table1[[#This Row],[Date Sent]])</f>
        <v>2024</v>
      </c>
      <c r="AH9329"/>
    </row>
    <row r="9330" spans="1:34" x14ac:dyDescent="0.2">
      <c r="A9330" t="s">
        <v>548</v>
      </c>
      <c r="B9330" t="s">
        <v>9735</v>
      </c>
      <c r="C9330" s="1">
        <v>113.1</v>
      </c>
      <c r="D9330" s="5">
        <v>45417</v>
      </c>
      <c r="E9330" t="s">
        <v>21</v>
      </c>
      <c r="F9330" t="s">
        <v>918</v>
      </c>
      <c r="G9330" s="16" t="s">
        <v>9737</v>
      </c>
      <c r="H9330" s="1">
        <v>62.5</v>
      </c>
      <c r="I9330" t="s">
        <v>33</v>
      </c>
      <c r="J9330" t="s">
        <v>9738</v>
      </c>
      <c r="K9330" s="1">
        <v>29.94</v>
      </c>
      <c r="L9330" t="s">
        <v>16</v>
      </c>
      <c r="M9330" t="s">
        <v>1057</v>
      </c>
      <c r="N9330" s="1">
        <v>20.659999999999993</v>
      </c>
      <c r="O9330" t="s">
        <v>15</v>
      </c>
      <c r="P9330" t="s">
        <v>9739</v>
      </c>
      <c r="AC9330" s="5">
        <v>45448</v>
      </c>
      <c r="AD9330" t="s">
        <v>14701</v>
      </c>
      <c r="AE9330" t="s">
        <v>245</v>
      </c>
      <c r="AF9330">
        <f>MONTH(Table1[[#This Row],[Date Sent]])</f>
        <v>6</v>
      </c>
      <c r="AG9330">
        <f>YEAR(Table1[[#This Row],[Date Sent]])</f>
        <v>2024</v>
      </c>
      <c r="AH9330"/>
    </row>
    <row r="9331" spans="1:34" x14ac:dyDescent="0.2">
      <c r="A9331" t="s">
        <v>548</v>
      </c>
      <c r="B9331" t="s">
        <v>9735</v>
      </c>
      <c r="C9331" s="1">
        <v>271.3</v>
      </c>
      <c r="D9331" s="5">
        <v>45422</v>
      </c>
      <c r="E9331" t="s">
        <v>13</v>
      </c>
      <c r="F9331" t="s">
        <v>17</v>
      </c>
      <c r="G9331" s="16" t="s">
        <v>9740</v>
      </c>
      <c r="H9331" s="1"/>
      <c r="J9331"/>
      <c r="AC9331" s="5">
        <v>45448</v>
      </c>
      <c r="AD9331" t="s">
        <v>14701</v>
      </c>
      <c r="AE9331" t="s">
        <v>245</v>
      </c>
      <c r="AF9331">
        <f>MONTH(Table1[[#This Row],[Date Sent]])</f>
        <v>6</v>
      </c>
      <c r="AG9331">
        <f>YEAR(Table1[[#This Row],[Date Sent]])</f>
        <v>2024</v>
      </c>
      <c r="AH9331"/>
    </row>
    <row r="9332" spans="1:34" x14ac:dyDescent="0.2">
      <c r="A9332" t="s">
        <v>548</v>
      </c>
      <c r="B9332" t="s">
        <v>9735</v>
      </c>
      <c r="C9332" s="1">
        <v>52.1</v>
      </c>
      <c r="D9332" s="5">
        <v>45428</v>
      </c>
      <c r="E9332" t="s">
        <v>33</v>
      </c>
      <c r="F9332" t="s">
        <v>17</v>
      </c>
      <c r="G9332" s="16" t="s">
        <v>9741</v>
      </c>
      <c r="H9332" s="1"/>
      <c r="J9332"/>
      <c r="AC9332" s="5">
        <v>45448</v>
      </c>
      <c r="AD9332" t="s">
        <v>14701</v>
      </c>
      <c r="AE9332" t="s">
        <v>245</v>
      </c>
      <c r="AF9332">
        <f>MONTH(Table1[[#This Row],[Date Sent]])</f>
        <v>6</v>
      </c>
      <c r="AG9332">
        <f>YEAR(Table1[[#This Row],[Date Sent]])</f>
        <v>2024</v>
      </c>
      <c r="AH9332"/>
    </row>
    <row r="9333" spans="1:34" x14ac:dyDescent="0.2">
      <c r="A9333" t="s">
        <v>460</v>
      </c>
      <c r="B9333" t="s">
        <v>9742</v>
      </c>
      <c r="C9333" s="1">
        <v>39.049999999999997</v>
      </c>
      <c r="D9333" s="5">
        <v>45356</v>
      </c>
      <c r="E9333" t="s">
        <v>16</v>
      </c>
      <c r="F9333" t="s">
        <v>918</v>
      </c>
      <c r="G9333" s="16" t="s">
        <v>9743</v>
      </c>
      <c r="H9333" s="1">
        <v>26.99</v>
      </c>
      <c r="I9333" t="s">
        <v>58</v>
      </c>
      <c r="J9333" t="s">
        <v>9566</v>
      </c>
      <c r="K9333" s="1">
        <v>12.059999999999999</v>
      </c>
      <c r="L9333" t="s">
        <v>39</v>
      </c>
      <c r="M9333" t="s">
        <v>5399</v>
      </c>
      <c r="AC9333" s="5">
        <v>45448</v>
      </c>
      <c r="AD9333" t="s">
        <v>14637</v>
      </c>
      <c r="AE9333" t="s">
        <v>245</v>
      </c>
      <c r="AF9333">
        <f>MONTH(Table1[[#This Row],[Date Sent]])</f>
        <v>6</v>
      </c>
      <c r="AG9333">
        <f>YEAR(Table1[[#This Row],[Date Sent]])</f>
        <v>2024</v>
      </c>
      <c r="AH9333"/>
    </row>
    <row r="9334" spans="1:34" x14ac:dyDescent="0.2">
      <c r="A9334" t="s">
        <v>460</v>
      </c>
      <c r="B9334" t="s">
        <v>9742</v>
      </c>
      <c r="C9334" s="1">
        <v>64.790000000000006</v>
      </c>
      <c r="D9334" s="5">
        <v>45357</v>
      </c>
      <c r="E9334" t="s">
        <v>21</v>
      </c>
      <c r="F9334" t="s">
        <v>33</v>
      </c>
      <c r="G9334" s="16" t="s">
        <v>1165</v>
      </c>
      <c r="H9334" s="1"/>
      <c r="J9334"/>
      <c r="AC9334" s="5">
        <v>45448</v>
      </c>
      <c r="AD9334" t="s">
        <v>14637</v>
      </c>
      <c r="AE9334" t="s">
        <v>245</v>
      </c>
      <c r="AF9334">
        <f>MONTH(Table1[[#This Row],[Date Sent]])</f>
        <v>6</v>
      </c>
      <c r="AG9334">
        <f>YEAR(Table1[[#This Row],[Date Sent]])</f>
        <v>2024</v>
      </c>
      <c r="AH9334"/>
    </row>
    <row r="9335" spans="1:34" x14ac:dyDescent="0.2">
      <c r="A9335" t="s">
        <v>460</v>
      </c>
      <c r="B9335" t="s">
        <v>9742</v>
      </c>
      <c r="C9335" s="1">
        <v>82.15</v>
      </c>
      <c r="D9335" s="5">
        <v>45367</v>
      </c>
      <c r="E9335" t="s">
        <v>18</v>
      </c>
      <c r="F9335" t="s">
        <v>918</v>
      </c>
      <c r="G9335" s="16" t="s">
        <v>9744</v>
      </c>
      <c r="H9335" s="1">
        <v>17.14</v>
      </c>
      <c r="I9335" t="s">
        <v>15</v>
      </c>
      <c r="J9335" t="s">
        <v>9745</v>
      </c>
      <c r="K9335" s="1">
        <v>35.019999999999996</v>
      </c>
      <c r="L9335" t="s">
        <v>33</v>
      </c>
      <c r="M9335" t="s">
        <v>9746</v>
      </c>
      <c r="N9335" s="1">
        <v>29.990000000000002</v>
      </c>
      <c r="O9335" t="s">
        <v>18</v>
      </c>
      <c r="P9335" t="s">
        <v>8945</v>
      </c>
      <c r="AC9335" s="5">
        <v>45448</v>
      </c>
      <c r="AD9335" t="s">
        <v>14637</v>
      </c>
      <c r="AE9335" t="s">
        <v>245</v>
      </c>
      <c r="AF9335">
        <f>MONTH(Table1[[#This Row],[Date Sent]])</f>
        <v>6</v>
      </c>
      <c r="AG9335">
        <f>YEAR(Table1[[#This Row],[Date Sent]])</f>
        <v>2024</v>
      </c>
      <c r="AH9335"/>
    </row>
    <row r="9336" spans="1:34" x14ac:dyDescent="0.2">
      <c r="A9336" t="s">
        <v>460</v>
      </c>
      <c r="B9336" t="s">
        <v>9742</v>
      </c>
      <c r="C9336" s="1">
        <v>56.43</v>
      </c>
      <c r="D9336" s="5">
        <v>45373</v>
      </c>
      <c r="E9336" t="s">
        <v>21</v>
      </c>
      <c r="F9336" t="s">
        <v>918</v>
      </c>
      <c r="G9336" s="16" t="s">
        <v>9747</v>
      </c>
      <c r="H9336" s="1">
        <v>19.839999999999996</v>
      </c>
      <c r="I9336" t="s">
        <v>18</v>
      </c>
      <c r="J9336" t="s">
        <v>9748</v>
      </c>
      <c r="K9336" s="1">
        <v>36.590000000000003</v>
      </c>
      <c r="L9336" t="s">
        <v>33</v>
      </c>
      <c r="M9336" t="s">
        <v>9749</v>
      </c>
      <c r="AC9336" s="5">
        <v>45448</v>
      </c>
      <c r="AD9336" t="s">
        <v>14637</v>
      </c>
      <c r="AE9336" t="s">
        <v>245</v>
      </c>
      <c r="AF9336">
        <f>MONTH(Table1[[#This Row],[Date Sent]])</f>
        <v>6</v>
      </c>
      <c r="AG9336">
        <f>YEAR(Table1[[#This Row],[Date Sent]])</f>
        <v>2024</v>
      </c>
      <c r="AH9336"/>
    </row>
    <row r="9337" spans="1:34" x14ac:dyDescent="0.2">
      <c r="A9337" t="s">
        <v>460</v>
      </c>
      <c r="B9337" t="s">
        <v>9742</v>
      </c>
      <c r="C9337" s="1">
        <v>200.69</v>
      </c>
      <c r="D9337" s="5">
        <v>45378</v>
      </c>
      <c r="E9337" t="s">
        <v>21</v>
      </c>
      <c r="F9337" t="s">
        <v>918</v>
      </c>
      <c r="G9337" s="16" t="s">
        <v>9750</v>
      </c>
      <c r="H9337" s="1">
        <v>21.18</v>
      </c>
      <c r="I9337" t="s">
        <v>15</v>
      </c>
      <c r="J9337" t="s">
        <v>1773</v>
      </c>
      <c r="K9337" s="1">
        <v>179.51</v>
      </c>
      <c r="L9337" t="s">
        <v>33</v>
      </c>
      <c r="M9337" t="s">
        <v>9751</v>
      </c>
      <c r="AC9337" s="5">
        <v>45448</v>
      </c>
      <c r="AD9337" t="s">
        <v>14637</v>
      </c>
      <c r="AE9337" t="s">
        <v>245</v>
      </c>
      <c r="AF9337">
        <f>MONTH(Table1[[#This Row],[Date Sent]])</f>
        <v>6</v>
      </c>
      <c r="AG9337">
        <f>YEAR(Table1[[#This Row],[Date Sent]])</f>
        <v>2024</v>
      </c>
      <c r="AH9337"/>
    </row>
    <row r="9338" spans="1:34" x14ac:dyDescent="0.2">
      <c r="A9338" t="s">
        <v>460</v>
      </c>
      <c r="B9338" t="s">
        <v>9742</v>
      </c>
      <c r="C9338" s="1">
        <v>15.11</v>
      </c>
      <c r="D9338" s="5">
        <v>45378</v>
      </c>
      <c r="E9338" t="s">
        <v>10</v>
      </c>
      <c r="F9338" t="s">
        <v>33</v>
      </c>
      <c r="G9338" s="16" t="s">
        <v>2604</v>
      </c>
      <c r="H9338" s="1"/>
      <c r="J9338"/>
      <c r="AC9338" s="5">
        <v>45448</v>
      </c>
      <c r="AD9338" t="s">
        <v>14637</v>
      </c>
      <c r="AE9338" t="s">
        <v>245</v>
      </c>
      <c r="AF9338">
        <f>MONTH(Table1[[#This Row],[Date Sent]])</f>
        <v>6</v>
      </c>
      <c r="AG9338">
        <f>YEAR(Table1[[#This Row],[Date Sent]])</f>
        <v>2024</v>
      </c>
      <c r="AH9338"/>
    </row>
    <row r="9339" spans="1:34" x14ac:dyDescent="0.2">
      <c r="A9339" t="s">
        <v>460</v>
      </c>
      <c r="B9339" t="s">
        <v>9742</v>
      </c>
      <c r="C9339" s="1">
        <v>41.47</v>
      </c>
      <c r="D9339" s="5">
        <v>45378</v>
      </c>
      <c r="E9339" t="s">
        <v>21</v>
      </c>
      <c r="F9339" t="s">
        <v>918</v>
      </c>
      <c r="G9339" s="16" t="s">
        <v>9752</v>
      </c>
      <c r="H9339" s="1">
        <v>27.72</v>
      </c>
      <c r="I9339" t="s">
        <v>33</v>
      </c>
      <c r="J9339" t="s">
        <v>1075</v>
      </c>
      <c r="K9339" s="1">
        <v>13.75</v>
      </c>
      <c r="L9339" t="s">
        <v>15</v>
      </c>
      <c r="M9339" t="s">
        <v>1773</v>
      </c>
      <c r="AC9339" s="5">
        <v>45448</v>
      </c>
      <c r="AD9339" t="s">
        <v>14637</v>
      </c>
      <c r="AE9339" t="s">
        <v>245</v>
      </c>
      <c r="AF9339">
        <f>MONTH(Table1[[#This Row],[Date Sent]])</f>
        <v>6</v>
      </c>
      <c r="AG9339">
        <f>YEAR(Table1[[#This Row],[Date Sent]])</f>
        <v>2024</v>
      </c>
      <c r="AH9339"/>
    </row>
    <row r="9340" spans="1:34" x14ac:dyDescent="0.2">
      <c r="A9340" t="s">
        <v>460</v>
      </c>
      <c r="B9340" t="s">
        <v>9742</v>
      </c>
      <c r="C9340" s="1">
        <v>57.55</v>
      </c>
      <c r="D9340" s="5">
        <v>45380</v>
      </c>
      <c r="E9340" t="s">
        <v>18</v>
      </c>
      <c r="F9340" t="s">
        <v>918</v>
      </c>
      <c r="G9340" s="16" t="s">
        <v>9753</v>
      </c>
      <c r="H9340" s="1">
        <v>16.62</v>
      </c>
      <c r="I9340" t="s">
        <v>18</v>
      </c>
      <c r="J9340" t="s">
        <v>9754</v>
      </c>
      <c r="K9340" s="1">
        <v>40.929999999999993</v>
      </c>
      <c r="L9340" t="s">
        <v>33</v>
      </c>
      <c r="M9340" t="s">
        <v>2517</v>
      </c>
      <c r="AC9340" s="5">
        <v>45448</v>
      </c>
      <c r="AD9340" t="s">
        <v>14637</v>
      </c>
      <c r="AE9340" t="s">
        <v>245</v>
      </c>
      <c r="AF9340">
        <f>MONTH(Table1[[#This Row],[Date Sent]])</f>
        <v>6</v>
      </c>
      <c r="AG9340">
        <f>YEAR(Table1[[#This Row],[Date Sent]])</f>
        <v>2024</v>
      </c>
      <c r="AH9340"/>
    </row>
    <row r="9341" spans="1:34" x14ac:dyDescent="0.2">
      <c r="A9341" t="s">
        <v>460</v>
      </c>
      <c r="B9341" t="s">
        <v>9742</v>
      </c>
      <c r="C9341" s="1">
        <v>34.93</v>
      </c>
      <c r="D9341" s="5">
        <v>45391</v>
      </c>
      <c r="E9341" t="s">
        <v>13</v>
      </c>
      <c r="F9341" t="s">
        <v>33</v>
      </c>
      <c r="G9341" s="16" t="s">
        <v>928</v>
      </c>
      <c r="H9341" s="1"/>
      <c r="J9341"/>
      <c r="AC9341" s="5">
        <v>45448</v>
      </c>
      <c r="AD9341" t="s">
        <v>14637</v>
      </c>
      <c r="AE9341" t="s">
        <v>245</v>
      </c>
      <c r="AF9341">
        <f>MONTH(Table1[[#This Row],[Date Sent]])</f>
        <v>6</v>
      </c>
      <c r="AG9341">
        <f>YEAR(Table1[[#This Row],[Date Sent]])</f>
        <v>2024</v>
      </c>
      <c r="AH9341"/>
    </row>
    <row r="9342" spans="1:34" x14ac:dyDescent="0.2">
      <c r="A9342" t="s">
        <v>460</v>
      </c>
      <c r="B9342" t="s">
        <v>9742</v>
      </c>
      <c r="C9342" s="1">
        <v>187.9</v>
      </c>
      <c r="D9342" s="5">
        <v>45393</v>
      </c>
      <c r="E9342" t="s">
        <v>21</v>
      </c>
      <c r="F9342" t="s">
        <v>33</v>
      </c>
      <c r="G9342" s="16" t="s">
        <v>1165</v>
      </c>
      <c r="H9342" s="1"/>
      <c r="J9342"/>
      <c r="AC9342" s="5">
        <v>45448</v>
      </c>
      <c r="AD9342" t="s">
        <v>14637</v>
      </c>
      <c r="AE9342" t="s">
        <v>245</v>
      </c>
      <c r="AF9342">
        <f>MONTH(Table1[[#This Row],[Date Sent]])</f>
        <v>6</v>
      </c>
      <c r="AG9342">
        <f>YEAR(Table1[[#This Row],[Date Sent]])</f>
        <v>2024</v>
      </c>
      <c r="AH9342"/>
    </row>
    <row r="9343" spans="1:34" x14ac:dyDescent="0.2">
      <c r="A9343" t="s">
        <v>460</v>
      </c>
      <c r="B9343" t="s">
        <v>9742</v>
      </c>
      <c r="C9343" s="1">
        <v>15.11</v>
      </c>
      <c r="D9343" s="5">
        <v>45393</v>
      </c>
      <c r="E9343" t="s">
        <v>10</v>
      </c>
      <c r="F9343" t="s">
        <v>33</v>
      </c>
      <c r="G9343" s="16" t="s">
        <v>2604</v>
      </c>
      <c r="H9343" s="1"/>
      <c r="J9343"/>
      <c r="AC9343" s="5">
        <v>45448</v>
      </c>
      <c r="AD9343" t="s">
        <v>14637</v>
      </c>
      <c r="AE9343" t="s">
        <v>245</v>
      </c>
      <c r="AF9343">
        <f>MONTH(Table1[[#This Row],[Date Sent]])</f>
        <v>6</v>
      </c>
      <c r="AG9343">
        <f>YEAR(Table1[[#This Row],[Date Sent]])</f>
        <v>2024</v>
      </c>
      <c r="AH9343"/>
    </row>
    <row r="9344" spans="1:34" x14ac:dyDescent="0.2">
      <c r="A9344" t="s">
        <v>460</v>
      </c>
      <c r="B9344" t="s">
        <v>9742</v>
      </c>
      <c r="C9344" s="1">
        <v>26.98</v>
      </c>
      <c r="D9344" s="5">
        <v>45394</v>
      </c>
      <c r="E9344" t="s">
        <v>16</v>
      </c>
      <c r="F9344" t="s">
        <v>2974</v>
      </c>
      <c r="G9344" s="16" t="s">
        <v>9755</v>
      </c>
      <c r="H9344" s="1"/>
      <c r="J9344"/>
      <c r="AC9344" s="5">
        <v>45448</v>
      </c>
      <c r="AD9344" t="s">
        <v>14637</v>
      </c>
      <c r="AE9344" t="s">
        <v>245</v>
      </c>
      <c r="AF9344">
        <f>MONTH(Table1[[#This Row],[Date Sent]])</f>
        <v>6</v>
      </c>
      <c r="AG9344">
        <f>YEAR(Table1[[#This Row],[Date Sent]])</f>
        <v>2024</v>
      </c>
      <c r="AH9344"/>
    </row>
    <row r="9345" spans="1:34" x14ac:dyDescent="0.2">
      <c r="A9345" t="s">
        <v>460</v>
      </c>
      <c r="B9345" t="s">
        <v>9742</v>
      </c>
      <c r="C9345" s="1">
        <v>69.010000000000005</v>
      </c>
      <c r="D9345" s="5">
        <v>45397</v>
      </c>
      <c r="E9345" t="s">
        <v>21</v>
      </c>
      <c r="F9345" t="s">
        <v>918</v>
      </c>
      <c r="G9345" s="16" t="s">
        <v>9756</v>
      </c>
      <c r="H9345" s="1">
        <v>29.130000000000003</v>
      </c>
      <c r="I9345" t="s">
        <v>33</v>
      </c>
      <c r="J9345" t="s">
        <v>2517</v>
      </c>
      <c r="K9345" s="1">
        <v>11.88</v>
      </c>
      <c r="L9345" t="s">
        <v>15</v>
      </c>
      <c r="M9345" t="s">
        <v>1773</v>
      </c>
      <c r="N9345" s="1">
        <v>28.000000000000007</v>
      </c>
      <c r="O9345" t="s">
        <v>18</v>
      </c>
      <c r="P9345" t="s">
        <v>9757</v>
      </c>
      <c r="AC9345" s="5">
        <v>45448</v>
      </c>
      <c r="AD9345" t="s">
        <v>14637</v>
      </c>
      <c r="AE9345" t="s">
        <v>245</v>
      </c>
      <c r="AF9345">
        <f>MONTH(Table1[[#This Row],[Date Sent]])</f>
        <v>6</v>
      </c>
      <c r="AG9345">
        <f>YEAR(Table1[[#This Row],[Date Sent]])</f>
        <v>2024</v>
      </c>
      <c r="AH9345"/>
    </row>
    <row r="9346" spans="1:34" x14ac:dyDescent="0.2">
      <c r="A9346" t="s">
        <v>460</v>
      </c>
      <c r="B9346" t="s">
        <v>9742</v>
      </c>
      <c r="C9346" s="1">
        <v>200.19</v>
      </c>
      <c r="D9346" s="5">
        <v>45397</v>
      </c>
      <c r="E9346" t="s">
        <v>10</v>
      </c>
      <c r="F9346" t="s">
        <v>918</v>
      </c>
      <c r="G9346" s="16" t="s">
        <v>9758</v>
      </c>
      <c r="H9346" s="1">
        <v>61.44</v>
      </c>
      <c r="I9346" t="s">
        <v>33</v>
      </c>
      <c r="J9346" t="s">
        <v>1074</v>
      </c>
      <c r="K9346" s="1">
        <v>138.75</v>
      </c>
      <c r="L9346" t="s">
        <v>10</v>
      </c>
      <c r="M9346" t="s">
        <v>9759</v>
      </c>
      <c r="AC9346" s="5">
        <v>45448</v>
      </c>
      <c r="AD9346" t="s">
        <v>14637</v>
      </c>
      <c r="AE9346" t="s">
        <v>245</v>
      </c>
      <c r="AF9346">
        <f>MONTH(Table1[[#This Row],[Date Sent]])</f>
        <v>6</v>
      </c>
      <c r="AG9346">
        <f>YEAR(Table1[[#This Row],[Date Sent]])</f>
        <v>2024</v>
      </c>
      <c r="AH9346"/>
    </row>
    <row r="9347" spans="1:34" x14ac:dyDescent="0.2">
      <c r="A9347" t="s">
        <v>460</v>
      </c>
      <c r="B9347" t="s">
        <v>9742</v>
      </c>
      <c r="C9347" s="1">
        <v>40</v>
      </c>
      <c r="D9347" s="5">
        <v>45397</v>
      </c>
      <c r="E9347" t="s">
        <v>21</v>
      </c>
      <c r="F9347" t="s">
        <v>15</v>
      </c>
      <c r="G9347" s="16" t="s">
        <v>9760</v>
      </c>
      <c r="H9347" s="1"/>
      <c r="J9347"/>
      <c r="AC9347" s="5">
        <v>45448</v>
      </c>
      <c r="AD9347" t="s">
        <v>14637</v>
      </c>
      <c r="AE9347" t="s">
        <v>245</v>
      </c>
      <c r="AF9347">
        <f>MONTH(Table1[[#This Row],[Date Sent]])</f>
        <v>6</v>
      </c>
      <c r="AG9347">
        <f>YEAR(Table1[[#This Row],[Date Sent]])</f>
        <v>2024</v>
      </c>
      <c r="AH9347"/>
    </row>
    <row r="9348" spans="1:34" x14ac:dyDescent="0.2">
      <c r="A9348" t="s">
        <v>460</v>
      </c>
      <c r="B9348" t="s">
        <v>9742</v>
      </c>
      <c r="C9348" s="1">
        <v>132.5</v>
      </c>
      <c r="D9348" s="5">
        <v>45407</v>
      </c>
      <c r="E9348" t="s">
        <v>21</v>
      </c>
      <c r="F9348" t="s">
        <v>918</v>
      </c>
      <c r="G9348" s="16" t="s">
        <v>9761</v>
      </c>
      <c r="H9348" s="1">
        <v>49.04</v>
      </c>
      <c r="I9348" t="s">
        <v>18</v>
      </c>
      <c r="J9348" t="s">
        <v>9762</v>
      </c>
      <c r="K9348" s="1">
        <v>83.460000000000008</v>
      </c>
      <c r="L9348" t="s">
        <v>33</v>
      </c>
      <c r="M9348" t="s">
        <v>9763</v>
      </c>
      <c r="AC9348" s="5">
        <v>45448</v>
      </c>
      <c r="AD9348" t="s">
        <v>14637</v>
      </c>
      <c r="AE9348" t="s">
        <v>245</v>
      </c>
      <c r="AF9348">
        <f>MONTH(Table1[[#This Row],[Date Sent]])</f>
        <v>6</v>
      </c>
      <c r="AG9348">
        <f>YEAR(Table1[[#This Row],[Date Sent]])</f>
        <v>2024</v>
      </c>
      <c r="AH9348"/>
    </row>
    <row r="9349" spans="1:34" x14ac:dyDescent="0.2">
      <c r="A9349" t="s">
        <v>460</v>
      </c>
      <c r="B9349" t="s">
        <v>9742</v>
      </c>
      <c r="C9349" s="1">
        <v>60.34</v>
      </c>
      <c r="D9349" s="5">
        <v>45410</v>
      </c>
      <c r="E9349" t="s">
        <v>21</v>
      </c>
      <c r="F9349" t="s">
        <v>918</v>
      </c>
      <c r="G9349" s="16" t="s">
        <v>9764</v>
      </c>
      <c r="H9349" s="1">
        <v>35.18</v>
      </c>
      <c r="I9349" t="s">
        <v>18</v>
      </c>
      <c r="J9349" t="s">
        <v>9765</v>
      </c>
      <c r="K9349" s="1">
        <v>25.160000000000004</v>
      </c>
      <c r="L9349" t="s">
        <v>33</v>
      </c>
      <c r="M9349" t="s">
        <v>2517</v>
      </c>
      <c r="AC9349" s="5">
        <v>45448</v>
      </c>
      <c r="AD9349" t="s">
        <v>14637</v>
      </c>
      <c r="AE9349" t="s">
        <v>245</v>
      </c>
      <c r="AF9349">
        <f>MONTH(Table1[[#This Row],[Date Sent]])</f>
        <v>6</v>
      </c>
      <c r="AG9349">
        <f>YEAR(Table1[[#This Row],[Date Sent]])</f>
        <v>2024</v>
      </c>
      <c r="AH9349"/>
    </row>
    <row r="9350" spans="1:34" x14ac:dyDescent="0.2">
      <c r="A9350" t="s">
        <v>460</v>
      </c>
      <c r="B9350" t="s">
        <v>9742</v>
      </c>
      <c r="C9350" s="1">
        <v>9.3000000000000007</v>
      </c>
      <c r="D9350" s="5">
        <v>45419</v>
      </c>
      <c r="E9350" t="s">
        <v>21</v>
      </c>
      <c r="F9350" t="s">
        <v>33</v>
      </c>
      <c r="G9350" s="16" t="s">
        <v>950</v>
      </c>
      <c r="H9350" s="1"/>
      <c r="J9350"/>
      <c r="AC9350" s="5">
        <v>45448</v>
      </c>
      <c r="AD9350" t="s">
        <v>14637</v>
      </c>
      <c r="AE9350" t="s">
        <v>245</v>
      </c>
      <c r="AF9350">
        <f>MONTH(Table1[[#This Row],[Date Sent]])</f>
        <v>6</v>
      </c>
      <c r="AG9350">
        <f>YEAR(Table1[[#This Row],[Date Sent]])</f>
        <v>2024</v>
      </c>
      <c r="AH9350"/>
    </row>
    <row r="9351" spans="1:34" x14ac:dyDescent="0.2">
      <c r="A9351" t="s">
        <v>460</v>
      </c>
      <c r="B9351" t="s">
        <v>9742</v>
      </c>
      <c r="C9351" s="1">
        <v>81.73</v>
      </c>
      <c r="D9351" s="5">
        <v>45419</v>
      </c>
      <c r="E9351" t="s">
        <v>21</v>
      </c>
      <c r="F9351" t="s">
        <v>918</v>
      </c>
      <c r="G9351" s="16" t="s">
        <v>9747</v>
      </c>
      <c r="H9351" s="1">
        <v>26.54</v>
      </c>
      <c r="I9351" t="s">
        <v>18</v>
      </c>
      <c r="J9351" t="s">
        <v>9748</v>
      </c>
      <c r="K9351" s="1">
        <v>55.190000000000005</v>
      </c>
      <c r="L9351" t="s">
        <v>33</v>
      </c>
      <c r="M9351" t="s">
        <v>2517</v>
      </c>
      <c r="AC9351" s="5">
        <v>45448</v>
      </c>
      <c r="AD9351" t="s">
        <v>14637</v>
      </c>
      <c r="AE9351" t="s">
        <v>245</v>
      </c>
      <c r="AF9351">
        <f>MONTH(Table1[[#This Row],[Date Sent]])</f>
        <v>6</v>
      </c>
      <c r="AG9351">
        <f>YEAR(Table1[[#This Row],[Date Sent]])</f>
        <v>2024</v>
      </c>
      <c r="AH9351"/>
    </row>
    <row r="9352" spans="1:34" x14ac:dyDescent="0.2">
      <c r="A9352" t="s">
        <v>460</v>
      </c>
      <c r="B9352" t="s">
        <v>9742</v>
      </c>
      <c r="C9352" s="1">
        <v>174.18</v>
      </c>
      <c r="D9352" s="5">
        <v>45419</v>
      </c>
      <c r="E9352" t="s">
        <v>21</v>
      </c>
      <c r="F9352" t="s">
        <v>33</v>
      </c>
      <c r="G9352" s="16" t="s">
        <v>9766</v>
      </c>
      <c r="H9352" s="1"/>
      <c r="J9352"/>
      <c r="AC9352" s="5">
        <v>45448</v>
      </c>
      <c r="AD9352" t="s">
        <v>14637</v>
      </c>
      <c r="AE9352" t="s">
        <v>245</v>
      </c>
      <c r="AF9352">
        <f>MONTH(Table1[[#This Row],[Date Sent]])</f>
        <v>6</v>
      </c>
      <c r="AG9352">
        <f>YEAR(Table1[[#This Row],[Date Sent]])</f>
        <v>2024</v>
      </c>
      <c r="AH9352"/>
    </row>
    <row r="9353" spans="1:34" x14ac:dyDescent="0.2">
      <c r="A9353" t="s">
        <v>421</v>
      </c>
      <c r="B9353" t="s">
        <v>9767</v>
      </c>
      <c r="C9353" s="1">
        <v>3.52</v>
      </c>
      <c r="D9353" s="5">
        <v>45389</v>
      </c>
      <c r="E9353" t="s">
        <v>6</v>
      </c>
      <c r="F9353" t="s">
        <v>18</v>
      </c>
      <c r="G9353" s="16" t="s">
        <v>7417</v>
      </c>
      <c r="H9353" s="1"/>
      <c r="J9353"/>
      <c r="AC9353" s="5">
        <v>45448</v>
      </c>
      <c r="AD9353" t="s">
        <v>14627</v>
      </c>
      <c r="AE9353" t="s">
        <v>266</v>
      </c>
      <c r="AF9353">
        <f>MONTH(Table1[[#This Row],[Date Sent]])</f>
        <v>6</v>
      </c>
      <c r="AG9353">
        <f>YEAR(Table1[[#This Row],[Date Sent]])</f>
        <v>2024</v>
      </c>
      <c r="AH9353"/>
    </row>
    <row r="9354" spans="1:34" x14ac:dyDescent="0.2">
      <c r="A9354" t="s">
        <v>421</v>
      </c>
      <c r="B9354" t="s">
        <v>9767</v>
      </c>
      <c r="C9354" s="1">
        <v>6.11</v>
      </c>
      <c r="D9354" s="5">
        <v>45396</v>
      </c>
      <c r="E9354" t="s">
        <v>21</v>
      </c>
      <c r="F9354" t="s">
        <v>18</v>
      </c>
      <c r="G9354" s="16" t="s">
        <v>7417</v>
      </c>
      <c r="H9354" s="1"/>
      <c r="J9354"/>
      <c r="AC9354" s="5">
        <v>45448</v>
      </c>
      <c r="AD9354" t="s">
        <v>14627</v>
      </c>
      <c r="AE9354" t="s">
        <v>266</v>
      </c>
      <c r="AF9354">
        <f>MONTH(Table1[[#This Row],[Date Sent]])</f>
        <v>6</v>
      </c>
      <c r="AG9354">
        <f>YEAR(Table1[[#This Row],[Date Sent]])</f>
        <v>2024</v>
      </c>
      <c r="AH9354"/>
    </row>
    <row r="9355" spans="1:34" x14ac:dyDescent="0.2">
      <c r="A9355" t="s">
        <v>421</v>
      </c>
      <c r="B9355" t="s">
        <v>9767</v>
      </c>
      <c r="C9355" s="1">
        <v>395.39</v>
      </c>
      <c r="D9355" s="5">
        <v>45397</v>
      </c>
      <c r="E9355" t="s">
        <v>21</v>
      </c>
      <c r="F9355" t="s">
        <v>33</v>
      </c>
      <c r="G9355" s="16" t="s">
        <v>4284</v>
      </c>
      <c r="H9355" s="1"/>
      <c r="J9355"/>
      <c r="AC9355" s="5">
        <v>45448</v>
      </c>
      <c r="AD9355" t="s">
        <v>14627</v>
      </c>
      <c r="AE9355" t="s">
        <v>266</v>
      </c>
      <c r="AF9355">
        <f>MONTH(Table1[[#This Row],[Date Sent]])</f>
        <v>6</v>
      </c>
      <c r="AG9355">
        <f>YEAR(Table1[[#This Row],[Date Sent]])</f>
        <v>2024</v>
      </c>
      <c r="AH9355"/>
    </row>
    <row r="9356" spans="1:34" x14ac:dyDescent="0.2">
      <c r="A9356" t="s">
        <v>421</v>
      </c>
      <c r="B9356" t="s">
        <v>9767</v>
      </c>
      <c r="C9356" s="1">
        <v>22.77</v>
      </c>
      <c r="D9356" s="5">
        <v>45398</v>
      </c>
      <c r="E9356" t="s">
        <v>8</v>
      </c>
      <c r="F9356" t="s">
        <v>33</v>
      </c>
      <c r="G9356" s="16" t="s">
        <v>9768</v>
      </c>
      <c r="H9356" s="1"/>
      <c r="J9356"/>
      <c r="AC9356" s="5">
        <v>45448</v>
      </c>
      <c r="AD9356" t="s">
        <v>14627</v>
      </c>
      <c r="AE9356" t="s">
        <v>266</v>
      </c>
      <c r="AF9356">
        <f>MONTH(Table1[[#This Row],[Date Sent]])</f>
        <v>6</v>
      </c>
      <c r="AG9356">
        <f>YEAR(Table1[[#This Row],[Date Sent]])</f>
        <v>2024</v>
      </c>
      <c r="AH9356"/>
    </row>
    <row r="9357" spans="1:34" x14ac:dyDescent="0.2">
      <c r="A9357" t="s">
        <v>421</v>
      </c>
      <c r="B9357" t="s">
        <v>9767</v>
      </c>
      <c r="C9357" s="1">
        <v>9.57</v>
      </c>
      <c r="D9357" s="5">
        <v>45398</v>
      </c>
      <c r="E9357" t="s">
        <v>21</v>
      </c>
      <c r="F9357" t="s">
        <v>18</v>
      </c>
      <c r="G9357" s="16" t="s">
        <v>7417</v>
      </c>
      <c r="H9357" s="1"/>
      <c r="J9357"/>
      <c r="AC9357" s="5">
        <v>45448</v>
      </c>
      <c r="AD9357" t="s">
        <v>14627</v>
      </c>
      <c r="AE9357" t="s">
        <v>266</v>
      </c>
      <c r="AF9357">
        <f>MONTH(Table1[[#This Row],[Date Sent]])</f>
        <v>6</v>
      </c>
      <c r="AG9357">
        <f>YEAR(Table1[[#This Row],[Date Sent]])</f>
        <v>2024</v>
      </c>
      <c r="AH9357"/>
    </row>
    <row r="9358" spans="1:34" x14ac:dyDescent="0.2">
      <c r="A9358" t="s">
        <v>421</v>
      </c>
      <c r="B9358" t="s">
        <v>9767</v>
      </c>
      <c r="C9358" s="1">
        <v>57.16</v>
      </c>
      <c r="D9358" s="5">
        <v>45399</v>
      </c>
      <c r="E9358" t="s">
        <v>21</v>
      </c>
      <c r="F9358" t="s">
        <v>918</v>
      </c>
      <c r="G9358" s="16" t="s">
        <v>9769</v>
      </c>
      <c r="H9358" s="1">
        <v>9.120000000000001</v>
      </c>
      <c r="I9358" t="s">
        <v>18</v>
      </c>
      <c r="J9358" t="s">
        <v>7417</v>
      </c>
      <c r="K9358" s="1">
        <v>48.04</v>
      </c>
      <c r="L9358" t="s">
        <v>33</v>
      </c>
      <c r="M9358" t="s">
        <v>9770</v>
      </c>
      <c r="AC9358" s="5">
        <v>45448</v>
      </c>
      <c r="AD9358" t="s">
        <v>14627</v>
      </c>
      <c r="AE9358" t="s">
        <v>266</v>
      </c>
      <c r="AF9358">
        <f>MONTH(Table1[[#This Row],[Date Sent]])</f>
        <v>6</v>
      </c>
      <c r="AG9358">
        <f>YEAR(Table1[[#This Row],[Date Sent]])</f>
        <v>2024</v>
      </c>
      <c r="AH9358"/>
    </row>
    <row r="9359" spans="1:34" x14ac:dyDescent="0.2">
      <c r="A9359" t="s">
        <v>421</v>
      </c>
      <c r="B9359" t="s">
        <v>9767</v>
      </c>
      <c r="C9359" s="1">
        <v>395.39</v>
      </c>
      <c r="D9359" s="5">
        <v>45400</v>
      </c>
      <c r="E9359" t="s">
        <v>21</v>
      </c>
      <c r="F9359" t="s">
        <v>33</v>
      </c>
      <c r="G9359" s="16" t="s">
        <v>975</v>
      </c>
      <c r="H9359" s="1"/>
      <c r="J9359"/>
      <c r="AC9359" s="5">
        <v>45448</v>
      </c>
      <c r="AD9359" t="s">
        <v>14627</v>
      </c>
      <c r="AE9359" t="s">
        <v>266</v>
      </c>
      <c r="AF9359">
        <f>MONTH(Table1[[#This Row],[Date Sent]])</f>
        <v>6</v>
      </c>
      <c r="AG9359">
        <f>YEAR(Table1[[#This Row],[Date Sent]])</f>
        <v>2024</v>
      </c>
      <c r="AH9359"/>
    </row>
    <row r="9360" spans="1:34" x14ac:dyDescent="0.2">
      <c r="A9360" t="s">
        <v>421</v>
      </c>
      <c r="B9360" t="s">
        <v>9767</v>
      </c>
      <c r="C9360" s="1">
        <v>53.98</v>
      </c>
      <c r="D9360" s="5">
        <v>45404</v>
      </c>
      <c r="E9360" t="s">
        <v>21</v>
      </c>
      <c r="F9360" t="s">
        <v>918</v>
      </c>
      <c r="G9360" s="16" t="s">
        <v>9771</v>
      </c>
      <c r="H9360" s="1"/>
      <c r="J9360"/>
      <c r="AC9360" s="5">
        <v>45448</v>
      </c>
      <c r="AD9360" t="s">
        <v>14627</v>
      </c>
      <c r="AE9360" t="s">
        <v>266</v>
      </c>
      <c r="AF9360">
        <f>MONTH(Table1[[#This Row],[Date Sent]])</f>
        <v>6</v>
      </c>
      <c r="AG9360">
        <f>YEAR(Table1[[#This Row],[Date Sent]])</f>
        <v>2024</v>
      </c>
      <c r="AH9360"/>
    </row>
    <row r="9361" spans="1:34" x14ac:dyDescent="0.2">
      <c r="A9361" t="s">
        <v>421</v>
      </c>
      <c r="B9361" t="s">
        <v>9767</v>
      </c>
      <c r="C9361" s="1">
        <v>19.2</v>
      </c>
      <c r="D9361" s="5">
        <v>45404</v>
      </c>
      <c r="E9361" t="s">
        <v>25</v>
      </c>
      <c r="F9361" t="s">
        <v>17</v>
      </c>
      <c r="G9361" s="16" t="s">
        <v>9772</v>
      </c>
      <c r="H9361" s="1"/>
      <c r="J9361"/>
      <c r="AC9361" s="5">
        <v>45448</v>
      </c>
      <c r="AD9361" t="s">
        <v>14627</v>
      </c>
      <c r="AE9361" t="s">
        <v>266</v>
      </c>
      <c r="AF9361">
        <f>MONTH(Table1[[#This Row],[Date Sent]])</f>
        <v>6</v>
      </c>
      <c r="AG9361">
        <f>YEAR(Table1[[#This Row],[Date Sent]])</f>
        <v>2024</v>
      </c>
      <c r="AH9361"/>
    </row>
    <row r="9362" spans="1:34" x14ac:dyDescent="0.2">
      <c r="A9362" t="s">
        <v>421</v>
      </c>
      <c r="B9362" t="s">
        <v>9767</v>
      </c>
      <c r="C9362" s="1">
        <v>275</v>
      </c>
      <c r="D9362" s="5">
        <v>45408</v>
      </c>
      <c r="E9362" t="s">
        <v>20</v>
      </c>
      <c r="F9362" t="s">
        <v>33</v>
      </c>
      <c r="G9362" s="16" t="s">
        <v>9773</v>
      </c>
      <c r="H9362" s="1"/>
      <c r="J9362"/>
      <c r="AC9362" s="5">
        <v>45448</v>
      </c>
      <c r="AD9362" t="s">
        <v>14627</v>
      </c>
      <c r="AE9362" t="s">
        <v>266</v>
      </c>
      <c r="AF9362">
        <f>MONTH(Table1[[#This Row],[Date Sent]])</f>
        <v>6</v>
      </c>
      <c r="AG9362">
        <f>YEAR(Table1[[#This Row],[Date Sent]])</f>
        <v>2024</v>
      </c>
      <c r="AH9362"/>
    </row>
    <row r="9363" spans="1:34" x14ac:dyDescent="0.2">
      <c r="A9363" t="s">
        <v>421</v>
      </c>
      <c r="B9363" t="s">
        <v>9767</v>
      </c>
      <c r="C9363" s="1">
        <v>150</v>
      </c>
      <c r="D9363" s="5">
        <v>45408</v>
      </c>
      <c r="E9363" t="s">
        <v>27</v>
      </c>
      <c r="F9363" t="s">
        <v>20</v>
      </c>
      <c r="G9363" s="16" t="s">
        <v>9774</v>
      </c>
      <c r="H9363" s="1"/>
      <c r="J9363"/>
      <c r="AC9363" s="5">
        <v>45448</v>
      </c>
      <c r="AD9363" t="s">
        <v>14627</v>
      </c>
      <c r="AE9363" t="s">
        <v>266</v>
      </c>
      <c r="AF9363">
        <f>MONTH(Table1[[#This Row],[Date Sent]])</f>
        <v>6</v>
      </c>
      <c r="AG9363">
        <f>YEAR(Table1[[#This Row],[Date Sent]])</f>
        <v>2024</v>
      </c>
      <c r="AH9363"/>
    </row>
    <row r="9364" spans="1:34" x14ac:dyDescent="0.2">
      <c r="A9364" t="s">
        <v>421</v>
      </c>
      <c r="B9364" t="s">
        <v>9767</v>
      </c>
      <c r="C9364" s="1">
        <v>11.03</v>
      </c>
      <c r="D9364" s="5">
        <v>45413</v>
      </c>
      <c r="E9364" t="s">
        <v>21</v>
      </c>
      <c r="F9364" t="s">
        <v>33</v>
      </c>
      <c r="G9364" s="16" t="s">
        <v>9775</v>
      </c>
      <c r="H9364" s="1"/>
      <c r="J9364"/>
      <c r="AC9364" s="5">
        <v>45448</v>
      </c>
      <c r="AD9364" t="s">
        <v>14627</v>
      </c>
      <c r="AE9364" t="s">
        <v>266</v>
      </c>
      <c r="AF9364">
        <f>MONTH(Table1[[#This Row],[Date Sent]])</f>
        <v>6</v>
      </c>
      <c r="AG9364">
        <f>YEAR(Table1[[#This Row],[Date Sent]])</f>
        <v>2024</v>
      </c>
      <c r="AH9364"/>
    </row>
    <row r="9365" spans="1:34" x14ac:dyDescent="0.2">
      <c r="A9365" t="s">
        <v>421</v>
      </c>
      <c r="B9365" t="s">
        <v>9767</v>
      </c>
      <c r="C9365" s="1">
        <v>75</v>
      </c>
      <c r="D9365" s="5">
        <v>45414</v>
      </c>
      <c r="E9365" t="s">
        <v>27</v>
      </c>
      <c r="F9365" t="s">
        <v>20</v>
      </c>
      <c r="G9365" s="16" t="s">
        <v>9776</v>
      </c>
      <c r="H9365" s="1"/>
      <c r="J9365"/>
      <c r="AC9365" s="5">
        <v>45448</v>
      </c>
      <c r="AD9365" t="s">
        <v>14627</v>
      </c>
      <c r="AE9365" t="s">
        <v>266</v>
      </c>
      <c r="AF9365">
        <f>MONTH(Table1[[#This Row],[Date Sent]])</f>
        <v>6</v>
      </c>
      <c r="AG9365">
        <f>YEAR(Table1[[#This Row],[Date Sent]])</f>
        <v>2024</v>
      </c>
      <c r="AH9365"/>
    </row>
    <row r="9366" spans="1:34" x14ac:dyDescent="0.2">
      <c r="A9366" t="s">
        <v>421</v>
      </c>
      <c r="B9366" t="s">
        <v>9767</v>
      </c>
      <c r="C9366" s="1">
        <v>75</v>
      </c>
      <c r="D9366" s="5">
        <v>45414</v>
      </c>
      <c r="E9366" t="s">
        <v>27</v>
      </c>
      <c r="F9366" t="s">
        <v>20</v>
      </c>
      <c r="G9366" s="16" t="s">
        <v>9776</v>
      </c>
      <c r="H9366" s="1"/>
      <c r="J9366"/>
      <c r="AC9366" s="5">
        <v>45448</v>
      </c>
      <c r="AD9366" t="s">
        <v>14627</v>
      </c>
      <c r="AE9366" t="s">
        <v>266</v>
      </c>
      <c r="AF9366">
        <f>MONTH(Table1[[#This Row],[Date Sent]])</f>
        <v>6</v>
      </c>
      <c r="AG9366">
        <f>YEAR(Table1[[#This Row],[Date Sent]])</f>
        <v>2024</v>
      </c>
      <c r="AH9366"/>
    </row>
    <row r="9367" spans="1:34" x14ac:dyDescent="0.2">
      <c r="A9367" t="s">
        <v>421</v>
      </c>
      <c r="B9367" t="s">
        <v>9767</v>
      </c>
      <c r="C9367" s="1">
        <v>7.37</v>
      </c>
      <c r="D9367" s="5">
        <v>45417</v>
      </c>
      <c r="E9367" t="s">
        <v>21</v>
      </c>
      <c r="F9367" t="s">
        <v>18</v>
      </c>
      <c r="G9367" s="16" t="s">
        <v>7417</v>
      </c>
      <c r="H9367" s="1"/>
      <c r="J9367"/>
      <c r="AC9367" s="5">
        <v>45448</v>
      </c>
      <c r="AD9367" t="s">
        <v>14627</v>
      </c>
      <c r="AE9367" t="s">
        <v>266</v>
      </c>
      <c r="AF9367">
        <f>MONTH(Table1[[#This Row],[Date Sent]])</f>
        <v>6</v>
      </c>
      <c r="AG9367">
        <f>YEAR(Table1[[#This Row],[Date Sent]])</f>
        <v>2024</v>
      </c>
      <c r="AH9367"/>
    </row>
    <row r="9368" spans="1:34" x14ac:dyDescent="0.2">
      <c r="A9368" t="s">
        <v>421</v>
      </c>
      <c r="B9368" t="s">
        <v>9767</v>
      </c>
      <c r="C9368" s="1">
        <v>522.42999999999995</v>
      </c>
      <c r="D9368" s="5">
        <v>45419</v>
      </c>
      <c r="E9368" t="s">
        <v>21</v>
      </c>
      <c r="F9368" t="s">
        <v>33</v>
      </c>
      <c r="G9368" s="16" t="s">
        <v>1591</v>
      </c>
      <c r="H9368" s="1"/>
      <c r="J9368"/>
      <c r="AC9368" s="5">
        <v>45448</v>
      </c>
      <c r="AD9368" t="s">
        <v>14627</v>
      </c>
      <c r="AE9368" t="s">
        <v>266</v>
      </c>
      <c r="AF9368">
        <f>MONTH(Table1[[#This Row],[Date Sent]])</f>
        <v>6</v>
      </c>
      <c r="AG9368">
        <f>YEAR(Table1[[#This Row],[Date Sent]])</f>
        <v>2024</v>
      </c>
      <c r="AH9368"/>
    </row>
    <row r="9369" spans="1:34" x14ac:dyDescent="0.2">
      <c r="A9369" t="s">
        <v>421</v>
      </c>
      <c r="B9369" t="s">
        <v>9767</v>
      </c>
      <c r="C9369" s="1">
        <v>70.36</v>
      </c>
      <c r="D9369" s="5">
        <v>45420</v>
      </c>
      <c r="E9369" t="s">
        <v>21</v>
      </c>
      <c r="F9369" t="s">
        <v>15</v>
      </c>
      <c r="G9369" s="16" t="s">
        <v>9777</v>
      </c>
      <c r="H9369" s="1"/>
      <c r="J9369"/>
      <c r="AC9369" s="5">
        <v>45448</v>
      </c>
      <c r="AD9369" t="s">
        <v>14627</v>
      </c>
      <c r="AE9369" t="s">
        <v>266</v>
      </c>
      <c r="AF9369">
        <f>MONTH(Table1[[#This Row],[Date Sent]])</f>
        <v>6</v>
      </c>
      <c r="AG9369">
        <f>YEAR(Table1[[#This Row],[Date Sent]])</f>
        <v>2024</v>
      </c>
      <c r="AH9369"/>
    </row>
    <row r="9370" spans="1:34" x14ac:dyDescent="0.2">
      <c r="A9370" t="s">
        <v>421</v>
      </c>
      <c r="B9370" t="s">
        <v>9767</v>
      </c>
      <c r="C9370" s="1">
        <v>78.09</v>
      </c>
      <c r="D9370" s="5">
        <v>45421</v>
      </c>
      <c r="E9370" t="s">
        <v>25</v>
      </c>
      <c r="F9370" t="s">
        <v>17</v>
      </c>
      <c r="G9370" s="16" t="s">
        <v>9778</v>
      </c>
      <c r="H9370" s="1"/>
      <c r="J9370"/>
      <c r="AC9370" s="5">
        <v>45448</v>
      </c>
      <c r="AD9370" t="s">
        <v>14627</v>
      </c>
      <c r="AE9370" t="s">
        <v>266</v>
      </c>
      <c r="AF9370">
        <f>MONTH(Table1[[#This Row],[Date Sent]])</f>
        <v>6</v>
      </c>
      <c r="AG9370">
        <f>YEAR(Table1[[#This Row],[Date Sent]])</f>
        <v>2024</v>
      </c>
      <c r="AH9370"/>
    </row>
    <row r="9371" spans="1:34" x14ac:dyDescent="0.2">
      <c r="A9371" t="s">
        <v>421</v>
      </c>
      <c r="B9371" t="s">
        <v>9767</v>
      </c>
      <c r="C9371" s="1">
        <v>-78.09</v>
      </c>
      <c r="D9371" s="5">
        <v>45421</v>
      </c>
      <c r="E9371" t="s">
        <v>25</v>
      </c>
      <c r="F9371" t="s">
        <v>17</v>
      </c>
      <c r="G9371" s="16" t="s">
        <v>9779</v>
      </c>
      <c r="H9371" s="1"/>
      <c r="J9371"/>
      <c r="AC9371" s="5">
        <v>45448</v>
      </c>
      <c r="AD9371" t="s">
        <v>14627</v>
      </c>
      <c r="AE9371" t="s">
        <v>266</v>
      </c>
      <c r="AF9371">
        <f>MONTH(Table1[[#This Row],[Date Sent]])</f>
        <v>6</v>
      </c>
      <c r="AG9371">
        <f>YEAR(Table1[[#This Row],[Date Sent]])</f>
        <v>2024</v>
      </c>
      <c r="AH9371"/>
    </row>
    <row r="9372" spans="1:34" x14ac:dyDescent="0.2">
      <c r="A9372" t="s">
        <v>421</v>
      </c>
      <c r="B9372" t="s">
        <v>9767</v>
      </c>
      <c r="C9372" s="1">
        <v>106.71</v>
      </c>
      <c r="D9372" s="5">
        <v>45422</v>
      </c>
      <c r="E9372" t="s">
        <v>25</v>
      </c>
      <c r="F9372" t="s">
        <v>17</v>
      </c>
      <c r="G9372" s="16" t="s">
        <v>9780</v>
      </c>
      <c r="H9372" s="1"/>
      <c r="J9372"/>
      <c r="AC9372" s="5">
        <v>45448</v>
      </c>
      <c r="AD9372" t="s">
        <v>14627</v>
      </c>
      <c r="AE9372" t="s">
        <v>266</v>
      </c>
      <c r="AF9372">
        <f>MONTH(Table1[[#This Row],[Date Sent]])</f>
        <v>6</v>
      </c>
      <c r="AG9372">
        <f>YEAR(Table1[[#This Row],[Date Sent]])</f>
        <v>2024</v>
      </c>
      <c r="AH9372"/>
    </row>
    <row r="9373" spans="1:34" x14ac:dyDescent="0.2">
      <c r="A9373" t="s">
        <v>421</v>
      </c>
      <c r="B9373" t="s">
        <v>9767</v>
      </c>
      <c r="C9373" s="1">
        <v>60.02</v>
      </c>
      <c r="D9373" s="5">
        <v>45423</v>
      </c>
      <c r="E9373" t="s">
        <v>21</v>
      </c>
      <c r="F9373" t="s">
        <v>33</v>
      </c>
      <c r="G9373" s="16" t="s">
        <v>9781</v>
      </c>
      <c r="H9373" s="1"/>
      <c r="J9373"/>
      <c r="AC9373" s="5">
        <v>45448</v>
      </c>
      <c r="AD9373" t="s">
        <v>14627</v>
      </c>
      <c r="AE9373" t="s">
        <v>266</v>
      </c>
      <c r="AF9373">
        <f>MONTH(Table1[[#This Row],[Date Sent]])</f>
        <v>6</v>
      </c>
      <c r="AG9373">
        <f>YEAR(Table1[[#This Row],[Date Sent]])</f>
        <v>2024</v>
      </c>
      <c r="AH9373"/>
    </row>
    <row r="9374" spans="1:34" x14ac:dyDescent="0.2">
      <c r="A9374" t="s">
        <v>421</v>
      </c>
      <c r="B9374" t="s">
        <v>9767</v>
      </c>
      <c r="C9374" s="1">
        <v>71.7</v>
      </c>
      <c r="D9374" s="5">
        <v>45426</v>
      </c>
      <c r="E9374" t="s">
        <v>21</v>
      </c>
      <c r="F9374" t="s">
        <v>15</v>
      </c>
      <c r="G9374" s="16" t="s">
        <v>7523</v>
      </c>
      <c r="H9374" s="1"/>
      <c r="J9374"/>
      <c r="AC9374" s="5">
        <v>45448</v>
      </c>
      <c r="AD9374" t="s">
        <v>14627</v>
      </c>
      <c r="AE9374" t="s">
        <v>266</v>
      </c>
      <c r="AF9374">
        <f>MONTH(Table1[[#This Row],[Date Sent]])</f>
        <v>6</v>
      </c>
      <c r="AG9374">
        <f>YEAR(Table1[[#This Row],[Date Sent]])</f>
        <v>2024</v>
      </c>
      <c r="AH9374"/>
    </row>
    <row r="9375" spans="1:34" x14ac:dyDescent="0.2">
      <c r="A9375" t="s">
        <v>2717</v>
      </c>
      <c r="B9375" t="s">
        <v>9782</v>
      </c>
      <c r="C9375" s="1">
        <v>27.31</v>
      </c>
      <c r="D9375" s="5">
        <v>45401</v>
      </c>
      <c r="E9375" t="s">
        <v>17</v>
      </c>
      <c r="F9375" t="s">
        <v>918</v>
      </c>
      <c r="G9375" s="16" t="s">
        <v>9783</v>
      </c>
      <c r="H9375" s="1">
        <v>7.0699999999999994</v>
      </c>
      <c r="I9375" t="s">
        <v>17</v>
      </c>
      <c r="J9375" t="s">
        <v>8861</v>
      </c>
      <c r="K9375" s="1">
        <v>20.239999999999998</v>
      </c>
      <c r="L9375" t="s">
        <v>39</v>
      </c>
      <c r="M9375" t="s">
        <v>1550</v>
      </c>
      <c r="AC9375" s="5">
        <v>45448</v>
      </c>
      <c r="AD9375" t="s">
        <v>13242</v>
      </c>
      <c r="AE9375" t="s">
        <v>243</v>
      </c>
      <c r="AF9375">
        <f>MONTH(Table1[[#This Row],[Date Sent]])</f>
        <v>6</v>
      </c>
      <c r="AG9375">
        <f>YEAR(Table1[[#This Row],[Date Sent]])</f>
        <v>2024</v>
      </c>
      <c r="AH9375"/>
    </row>
    <row r="9376" spans="1:34" x14ac:dyDescent="0.2">
      <c r="A9376" t="s">
        <v>2717</v>
      </c>
      <c r="B9376" t="s">
        <v>9782</v>
      </c>
      <c r="C9376" s="1">
        <v>27.79</v>
      </c>
      <c r="D9376" s="5">
        <v>45401</v>
      </c>
      <c r="E9376" t="s">
        <v>17</v>
      </c>
      <c r="F9376" t="s">
        <v>918</v>
      </c>
      <c r="G9376" s="16" t="s">
        <v>9784</v>
      </c>
      <c r="H9376" s="1">
        <v>15.870000000000001</v>
      </c>
      <c r="I9376" t="s">
        <v>17</v>
      </c>
      <c r="J9376" t="s">
        <v>8266</v>
      </c>
      <c r="K9376" s="1">
        <v>11.92</v>
      </c>
      <c r="L9376" t="s">
        <v>39</v>
      </c>
      <c r="M9376" t="s">
        <v>1613</v>
      </c>
      <c r="AC9376" s="5">
        <v>45448</v>
      </c>
      <c r="AD9376" t="s">
        <v>13242</v>
      </c>
      <c r="AE9376" t="s">
        <v>243</v>
      </c>
      <c r="AF9376">
        <f>MONTH(Table1[[#This Row],[Date Sent]])</f>
        <v>6</v>
      </c>
      <c r="AG9376">
        <f>YEAR(Table1[[#This Row],[Date Sent]])</f>
        <v>2024</v>
      </c>
      <c r="AH9376"/>
    </row>
    <row r="9377" spans="1:34" x14ac:dyDescent="0.2">
      <c r="A9377" t="s">
        <v>2717</v>
      </c>
      <c r="B9377" t="s">
        <v>9782</v>
      </c>
      <c r="C9377" s="1">
        <v>74.58</v>
      </c>
      <c r="D9377" s="5">
        <v>45402</v>
      </c>
      <c r="E9377" t="s">
        <v>21</v>
      </c>
      <c r="F9377" t="s">
        <v>918</v>
      </c>
      <c r="G9377" s="16" t="s">
        <v>9785</v>
      </c>
      <c r="H9377" s="1">
        <v>26.8</v>
      </c>
      <c r="I9377" t="s">
        <v>18</v>
      </c>
      <c r="J9377" t="s">
        <v>7417</v>
      </c>
      <c r="K9377" s="1">
        <v>20.180000000000003</v>
      </c>
      <c r="L9377" t="s">
        <v>33</v>
      </c>
      <c r="M9377" t="s">
        <v>9786</v>
      </c>
      <c r="N9377" s="1">
        <v>27.6</v>
      </c>
      <c r="O9377" t="s">
        <v>15</v>
      </c>
      <c r="P9377" t="s">
        <v>1872</v>
      </c>
      <c r="AC9377" s="5">
        <v>45448</v>
      </c>
      <c r="AD9377" t="s">
        <v>13242</v>
      </c>
      <c r="AE9377" t="s">
        <v>243</v>
      </c>
      <c r="AF9377">
        <f>MONTH(Table1[[#This Row],[Date Sent]])</f>
        <v>6</v>
      </c>
      <c r="AG9377">
        <f>YEAR(Table1[[#This Row],[Date Sent]])</f>
        <v>2024</v>
      </c>
      <c r="AH9377"/>
    </row>
    <row r="9378" spans="1:34" x14ac:dyDescent="0.2">
      <c r="A9378" t="s">
        <v>2717</v>
      </c>
      <c r="B9378" t="s">
        <v>9782</v>
      </c>
      <c r="C9378" s="1">
        <v>2.63</v>
      </c>
      <c r="D9378" s="5">
        <v>45402</v>
      </c>
      <c r="E9378" t="s">
        <v>17</v>
      </c>
      <c r="F9378" t="s">
        <v>39</v>
      </c>
      <c r="G9378" s="16" t="s">
        <v>1801</v>
      </c>
      <c r="H9378" s="1"/>
      <c r="J9378"/>
      <c r="AC9378" s="5">
        <v>45448</v>
      </c>
      <c r="AD9378" t="s">
        <v>13242</v>
      </c>
      <c r="AE9378" t="s">
        <v>243</v>
      </c>
      <c r="AF9378">
        <f>MONTH(Table1[[#This Row],[Date Sent]])</f>
        <v>6</v>
      </c>
      <c r="AG9378">
        <f>YEAR(Table1[[#This Row],[Date Sent]])</f>
        <v>2024</v>
      </c>
      <c r="AH9378"/>
    </row>
    <row r="9379" spans="1:34" x14ac:dyDescent="0.2">
      <c r="A9379" t="s">
        <v>2717</v>
      </c>
      <c r="B9379" t="s">
        <v>9782</v>
      </c>
      <c r="C9379" s="1">
        <v>5.32</v>
      </c>
      <c r="D9379" s="5">
        <v>45406</v>
      </c>
      <c r="E9379" t="s">
        <v>21</v>
      </c>
      <c r="F9379" t="s">
        <v>33</v>
      </c>
      <c r="G9379" s="16" t="s">
        <v>9787</v>
      </c>
      <c r="H9379" s="1"/>
      <c r="J9379"/>
      <c r="AC9379" s="5">
        <v>45448</v>
      </c>
      <c r="AD9379" t="s">
        <v>13242</v>
      </c>
      <c r="AE9379" t="s">
        <v>243</v>
      </c>
      <c r="AF9379">
        <f>MONTH(Table1[[#This Row],[Date Sent]])</f>
        <v>6</v>
      </c>
      <c r="AG9379">
        <f>YEAR(Table1[[#This Row],[Date Sent]])</f>
        <v>2024</v>
      </c>
      <c r="AH9379"/>
    </row>
    <row r="9380" spans="1:34" x14ac:dyDescent="0.2">
      <c r="A9380" t="s">
        <v>2717</v>
      </c>
      <c r="B9380" t="s">
        <v>9782</v>
      </c>
      <c r="C9380" s="1">
        <v>58.8</v>
      </c>
      <c r="D9380" s="5">
        <v>45414</v>
      </c>
      <c r="E9380" t="s">
        <v>21</v>
      </c>
      <c r="F9380" t="s">
        <v>918</v>
      </c>
      <c r="G9380" s="16" t="s">
        <v>9788</v>
      </c>
      <c r="H9380" s="1">
        <v>40.1</v>
      </c>
      <c r="I9380" t="s">
        <v>18</v>
      </c>
      <c r="J9380" t="s">
        <v>9789</v>
      </c>
      <c r="K9380" s="1">
        <v>18.699999999999996</v>
      </c>
      <c r="L9380" t="s">
        <v>33</v>
      </c>
      <c r="M9380" t="s">
        <v>950</v>
      </c>
      <c r="AC9380" s="5">
        <v>45448</v>
      </c>
      <c r="AD9380" t="s">
        <v>13242</v>
      </c>
      <c r="AE9380" t="s">
        <v>243</v>
      </c>
      <c r="AF9380">
        <f>MONTH(Table1[[#This Row],[Date Sent]])</f>
        <v>6</v>
      </c>
      <c r="AG9380">
        <f>YEAR(Table1[[#This Row],[Date Sent]])</f>
        <v>2024</v>
      </c>
      <c r="AH9380"/>
    </row>
    <row r="9381" spans="1:34" x14ac:dyDescent="0.2">
      <c r="A9381" t="s">
        <v>2717</v>
      </c>
      <c r="B9381" t="s">
        <v>9782</v>
      </c>
      <c r="C9381" s="1">
        <v>86.07</v>
      </c>
      <c r="D9381" s="5">
        <v>45418</v>
      </c>
      <c r="E9381" t="s">
        <v>13</v>
      </c>
      <c r="F9381" t="s">
        <v>33</v>
      </c>
      <c r="G9381" s="16" t="s">
        <v>9790</v>
      </c>
      <c r="H9381" s="1"/>
      <c r="J9381"/>
      <c r="AC9381" s="5">
        <v>45448</v>
      </c>
      <c r="AD9381" t="s">
        <v>13242</v>
      </c>
      <c r="AE9381" t="s">
        <v>243</v>
      </c>
      <c r="AF9381">
        <f>MONTH(Table1[[#This Row],[Date Sent]])</f>
        <v>6</v>
      </c>
      <c r="AG9381">
        <f>YEAR(Table1[[#This Row],[Date Sent]])</f>
        <v>2024</v>
      </c>
      <c r="AH9381"/>
    </row>
    <row r="9382" spans="1:34" x14ac:dyDescent="0.2">
      <c r="A9382" t="s">
        <v>2717</v>
      </c>
      <c r="B9382" t="s">
        <v>9782</v>
      </c>
      <c r="C9382" s="1">
        <v>37.36</v>
      </c>
      <c r="D9382" s="5">
        <v>45420</v>
      </c>
      <c r="E9382" t="s">
        <v>35</v>
      </c>
      <c r="F9382" t="s">
        <v>39</v>
      </c>
      <c r="G9382" s="16" t="s">
        <v>9791</v>
      </c>
      <c r="H9382" s="1"/>
      <c r="J9382"/>
      <c r="AC9382" s="5">
        <v>45448</v>
      </c>
      <c r="AD9382" t="s">
        <v>13242</v>
      </c>
      <c r="AE9382" t="s">
        <v>243</v>
      </c>
      <c r="AF9382">
        <f>MONTH(Table1[[#This Row],[Date Sent]])</f>
        <v>6</v>
      </c>
      <c r="AG9382">
        <f>YEAR(Table1[[#This Row],[Date Sent]])</f>
        <v>2024</v>
      </c>
      <c r="AH9382"/>
    </row>
    <row r="9383" spans="1:34" x14ac:dyDescent="0.2">
      <c r="A9383" t="s">
        <v>2717</v>
      </c>
      <c r="B9383" t="s">
        <v>9782</v>
      </c>
      <c r="C9383" s="1">
        <v>58.57</v>
      </c>
      <c r="D9383" s="5">
        <v>45420</v>
      </c>
      <c r="E9383" t="s">
        <v>35</v>
      </c>
      <c r="F9383" t="s">
        <v>39</v>
      </c>
      <c r="G9383" s="16" t="s">
        <v>9791</v>
      </c>
      <c r="H9383" s="1"/>
      <c r="J9383"/>
      <c r="AC9383" s="5">
        <v>45448</v>
      </c>
      <c r="AD9383" t="s">
        <v>13242</v>
      </c>
      <c r="AE9383" t="s">
        <v>243</v>
      </c>
      <c r="AF9383">
        <f>MONTH(Table1[[#This Row],[Date Sent]])</f>
        <v>6</v>
      </c>
      <c r="AG9383">
        <f>YEAR(Table1[[#This Row],[Date Sent]])</f>
        <v>2024</v>
      </c>
      <c r="AH9383"/>
    </row>
    <row r="9384" spans="1:34" x14ac:dyDescent="0.2">
      <c r="A9384" t="s">
        <v>2717</v>
      </c>
      <c r="B9384" t="s">
        <v>9782</v>
      </c>
      <c r="C9384" s="1">
        <v>56</v>
      </c>
      <c r="D9384" s="5">
        <v>45420</v>
      </c>
      <c r="E9384" t="s">
        <v>35</v>
      </c>
      <c r="F9384" t="s">
        <v>39</v>
      </c>
      <c r="G9384" s="16" t="s">
        <v>9791</v>
      </c>
      <c r="H9384" s="1"/>
      <c r="J9384"/>
      <c r="AC9384" s="5">
        <v>45448</v>
      </c>
      <c r="AD9384" t="s">
        <v>13242</v>
      </c>
      <c r="AE9384" t="s">
        <v>243</v>
      </c>
      <c r="AF9384">
        <f>MONTH(Table1[[#This Row],[Date Sent]])</f>
        <v>6</v>
      </c>
      <c r="AG9384">
        <f>YEAR(Table1[[#This Row],[Date Sent]])</f>
        <v>2024</v>
      </c>
      <c r="AH9384"/>
    </row>
    <row r="9385" spans="1:34" x14ac:dyDescent="0.2">
      <c r="A9385" t="s">
        <v>2717</v>
      </c>
      <c r="B9385" t="s">
        <v>9782</v>
      </c>
      <c r="C9385" s="1">
        <v>98.16</v>
      </c>
      <c r="D9385" s="5">
        <v>45422</v>
      </c>
      <c r="E9385" t="s">
        <v>21</v>
      </c>
      <c r="F9385" t="s">
        <v>918</v>
      </c>
      <c r="G9385" s="16" t="s">
        <v>9792</v>
      </c>
      <c r="H9385" s="1">
        <v>26.8</v>
      </c>
      <c r="I9385" t="s">
        <v>18</v>
      </c>
      <c r="J9385" t="s">
        <v>7417</v>
      </c>
      <c r="K9385" s="1">
        <v>71.36</v>
      </c>
      <c r="L9385" t="s">
        <v>33</v>
      </c>
      <c r="M9385" t="s">
        <v>950</v>
      </c>
      <c r="AC9385" s="5">
        <v>45448</v>
      </c>
      <c r="AD9385" t="s">
        <v>13242</v>
      </c>
      <c r="AE9385" t="s">
        <v>243</v>
      </c>
      <c r="AF9385">
        <f>MONTH(Table1[[#This Row],[Date Sent]])</f>
        <v>6</v>
      </c>
      <c r="AG9385">
        <f>YEAR(Table1[[#This Row],[Date Sent]])</f>
        <v>2024</v>
      </c>
      <c r="AH9385"/>
    </row>
    <row r="9386" spans="1:34" x14ac:dyDescent="0.2">
      <c r="A9386" t="s">
        <v>2717</v>
      </c>
      <c r="B9386" t="s">
        <v>9782</v>
      </c>
      <c r="C9386" s="1">
        <v>13.11</v>
      </c>
      <c r="D9386" s="5">
        <v>45426</v>
      </c>
      <c r="E9386" t="s">
        <v>20</v>
      </c>
      <c r="F9386" t="s">
        <v>39</v>
      </c>
      <c r="G9386" s="16" t="s">
        <v>9793</v>
      </c>
      <c r="H9386" s="1"/>
      <c r="J9386"/>
      <c r="AC9386" s="5">
        <v>45448</v>
      </c>
      <c r="AD9386" t="s">
        <v>13242</v>
      </c>
      <c r="AE9386" t="s">
        <v>243</v>
      </c>
      <c r="AF9386">
        <f>MONTH(Table1[[#This Row],[Date Sent]])</f>
        <v>6</v>
      </c>
      <c r="AG9386">
        <f>YEAR(Table1[[#This Row],[Date Sent]])</f>
        <v>2024</v>
      </c>
      <c r="AH9386"/>
    </row>
    <row r="9387" spans="1:34" x14ac:dyDescent="0.2">
      <c r="A9387" t="s">
        <v>1977</v>
      </c>
      <c r="B9387" t="s">
        <v>9794</v>
      </c>
      <c r="C9387" s="1">
        <v>19.18</v>
      </c>
      <c r="D9387" s="5">
        <v>45401</v>
      </c>
      <c r="E9387" t="s">
        <v>12</v>
      </c>
      <c r="F9387" t="s">
        <v>15</v>
      </c>
      <c r="G9387" s="16" t="s">
        <v>9795</v>
      </c>
      <c r="H9387" s="1"/>
      <c r="J9387"/>
      <c r="AC9387" s="5">
        <v>45448</v>
      </c>
      <c r="AD9387" t="s">
        <v>14598</v>
      </c>
      <c r="AE9387" t="s">
        <v>243</v>
      </c>
      <c r="AF9387">
        <f>MONTH(Table1[[#This Row],[Date Sent]])</f>
        <v>6</v>
      </c>
      <c r="AG9387">
        <f>YEAR(Table1[[#This Row],[Date Sent]])</f>
        <v>2024</v>
      </c>
      <c r="AH9387"/>
    </row>
    <row r="9388" spans="1:34" x14ac:dyDescent="0.2">
      <c r="A9388" t="s">
        <v>1977</v>
      </c>
      <c r="B9388" t="s">
        <v>9794</v>
      </c>
      <c r="C9388" s="1">
        <v>22.51</v>
      </c>
      <c r="D9388" s="5">
        <v>45404</v>
      </c>
      <c r="E9388" t="s">
        <v>21</v>
      </c>
      <c r="F9388" t="s">
        <v>33</v>
      </c>
      <c r="G9388" s="16" t="s">
        <v>9796</v>
      </c>
      <c r="H9388" s="1"/>
      <c r="J9388"/>
      <c r="AC9388" s="5">
        <v>45448</v>
      </c>
      <c r="AD9388" t="s">
        <v>14598</v>
      </c>
      <c r="AE9388" t="s">
        <v>243</v>
      </c>
      <c r="AF9388">
        <f>MONTH(Table1[[#This Row],[Date Sent]])</f>
        <v>6</v>
      </c>
      <c r="AG9388">
        <f>YEAR(Table1[[#This Row],[Date Sent]])</f>
        <v>2024</v>
      </c>
      <c r="AH9388"/>
    </row>
    <row r="9389" spans="1:34" x14ac:dyDescent="0.2">
      <c r="A9389" t="s">
        <v>1977</v>
      </c>
      <c r="B9389" t="s">
        <v>9794</v>
      </c>
      <c r="C9389" s="1">
        <v>5.36</v>
      </c>
      <c r="D9389" s="5">
        <v>45413</v>
      </c>
      <c r="E9389" t="s">
        <v>24</v>
      </c>
      <c r="F9389" t="s">
        <v>18</v>
      </c>
      <c r="G9389" s="16" t="s">
        <v>7417</v>
      </c>
      <c r="H9389" s="1"/>
      <c r="J9389"/>
      <c r="AC9389" s="5">
        <v>45448</v>
      </c>
      <c r="AD9389" t="s">
        <v>14598</v>
      </c>
      <c r="AE9389" t="s">
        <v>243</v>
      </c>
      <c r="AF9389">
        <f>MONTH(Table1[[#This Row],[Date Sent]])</f>
        <v>6</v>
      </c>
      <c r="AG9389">
        <f>YEAR(Table1[[#This Row],[Date Sent]])</f>
        <v>2024</v>
      </c>
      <c r="AH9389"/>
    </row>
    <row r="9390" spans="1:34" x14ac:dyDescent="0.2">
      <c r="A9390" t="s">
        <v>1977</v>
      </c>
      <c r="B9390" t="s">
        <v>9794</v>
      </c>
      <c r="C9390" s="1">
        <v>4.26</v>
      </c>
      <c r="D9390" s="5">
        <v>45414</v>
      </c>
      <c r="E9390" t="s">
        <v>20</v>
      </c>
      <c r="F9390" t="s">
        <v>39</v>
      </c>
      <c r="G9390" s="16" t="s">
        <v>9797</v>
      </c>
      <c r="H9390" s="1"/>
      <c r="J9390"/>
      <c r="AC9390" s="5">
        <v>45448</v>
      </c>
      <c r="AD9390" t="s">
        <v>14598</v>
      </c>
      <c r="AE9390" t="s">
        <v>243</v>
      </c>
      <c r="AF9390">
        <f>MONTH(Table1[[#This Row],[Date Sent]])</f>
        <v>6</v>
      </c>
      <c r="AG9390">
        <f>YEAR(Table1[[#This Row],[Date Sent]])</f>
        <v>2024</v>
      </c>
      <c r="AH9390"/>
    </row>
    <row r="9391" spans="1:34" x14ac:dyDescent="0.2">
      <c r="A9391" t="s">
        <v>1977</v>
      </c>
      <c r="B9391" t="s">
        <v>9794</v>
      </c>
      <c r="C9391" s="1">
        <v>31.25</v>
      </c>
      <c r="D9391" s="5">
        <v>45423</v>
      </c>
      <c r="E9391" t="s">
        <v>20</v>
      </c>
      <c r="F9391" t="s">
        <v>39</v>
      </c>
      <c r="G9391" s="16" t="s">
        <v>9798</v>
      </c>
      <c r="H9391" s="1"/>
      <c r="J9391"/>
      <c r="AC9391" s="5">
        <v>45448</v>
      </c>
      <c r="AD9391" t="s">
        <v>14598</v>
      </c>
      <c r="AE9391" t="s">
        <v>243</v>
      </c>
      <c r="AF9391">
        <f>MONTH(Table1[[#This Row],[Date Sent]])</f>
        <v>6</v>
      </c>
      <c r="AG9391">
        <f>YEAR(Table1[[#This Row],[Date Sent]])</f>
        <v>2024</v>
      </c>
      <c r="AH9391"/>
    </row>
    <row r="9392" spans="1:34" x14ac:dyDescent="0.2">
      <c r="A9392" t="s">
        <v>1977</v>
      </c>
      <c r="B9392" t="s">
        <v>9794</v>
      </c>
      <c r="C9392" s="1">
        <v>16.079999999999998</v>
      </c>
      <c r="D9392" s="5">
        <v>45423</v>
      </c>
      <c r="E9392" t="s">
        <v>24</v>
      </c>
      <c r="F9392" t="s">
        <v>18</v>
      </c>
      <c r="G9392" s="16" t="s">
        <v>9799</v>
      </c>
      <c r="H9392" s="1"/>
      <c r="J9392"/>
      <c r="AC9392" s="5">
        <v>45448</v>
      </c>
      <c r="AD9392" t="s">
        <v>14598</v>
      </c>
      <c r="AE9392" t="s">
        <v>243</v>
      </c>
      <c r="AF9392">
        <f>MONTH(Table1[[#This Row],[Date Sent]])</f>
        <v>6</v>
      </c>
      <c r="AG9392">
        <f>YEAR(Table1[[#This Row],[Date Sent]])</f>
        <v>2024</v>
      </c>
      <c r="AH9392"/>
    </row>
    <row r="9393" spans="1:34" x14ac:dyDescent="0.2">
      <c r="A9393" t="s">
        <v>1977</v>
      </c>
      <c r="B9393" t="s">
        <v>9794</v>
      </c>
      <c r="C9393" s="1">
        <v>40.5</v>
      </c>
      <c r="D9393" s="5">
        <v>45423</v>
      </c>
      <c r="E9393" t="s">
        <v>21</v>
      </c>
      <c r="F9393" t="s">
        <v>33</v>
      </c>
      <c r="G9393" s="16" t="s">
        <v>9800</v>
      </c>
      <c r="H9393" s="1"/>
      <c r="J9393"/>
      <c r="AC9393" s="5">
        <v>45448</v>
      </c>
      <c r="AD9393" t="s">
        <v>14598</v>
      </c>
      <c r="AE9393" t="s">
        <v>243</v>
      </c>
      <c r="AF9393">
        <f>MONTH(Table1[[#This Row],[Date Sent]])</f>
        <v>6</v>
      </c>
      <c r="AG9393">
        <f>YEAR(Table1[[#This Row],[Date Sent]])</f>
        <v>2024</v>
      </c>
      <c r="AH9393"/>
    </row>
    <row r="9394" spans="1:34" x14ac:dyDescent="0.2">
      <c r="A9394" t="s">
        <v>1977</v>
      </c>
      <c r="B9394" t="s">
        <v>9794</v>
      </c>
      <c r="C9394" s="1">
        <v>21.44</v>
      </c>
      <c r="D9394" s="5">
        <v>45424</v>
      </c>
      <c r="E9394" t="s">
        <v>20</v>
      </c>
      <c r="F9394" t="s">
        <v>39</v>
      </c>
      <c r="G9394" s="16" t="s">
        <v>9801</v>
      </c>
      <c r="H9394" s="1"/>
      <c r="J9394"/>
      <c r="AC9394" s="5">
        <v>45448</v>
      </c>
      <c r="AD9394" t="s">
        <v>14598</v>
      </c>
      <c r="AE9394" t="s">
        <v>243</v>
      </c>
      <c r="AF9394">
        <f>MONTH(Table1[[#This Row],[Date Sent]])</f>
        <v>6</v>
      </c>
      <c r="AG9394">
        <f>YEAR(Table1[[#This Row],[Date Sent]])</f>
        <v>2024</v>
      </c>
      <c r="AH9394"/>
    </row>
    <row r="9395" spans="1:34" x14ac:dyDescent="0.2">
      <c r="A9395" t="s">
        <v>1977</v>
      </c>
      <c r="B9395" t="s">
        <v>9794</v>
      </c>
      <c r="C9395" s="1">
        <v>42.27</v>
      </c>
      <c r="D9395" s="5">
        <v>45426</v>
      </c>
      <c r="E9395" t="s">
        <v>17</v>
      </c>
      <c r="F9395" t="s">
        <v>918</v>
      </c>
      <c r="G9395" s="16" t="s">
        <v>9802</v>
      </c>
      <c r="H9395" s="1">
        <v>26.61</v>
      </c>
      <c r="I9395" t="s">
        <v>17</v>
      </c>
      <c r="J9395" t="s">
        <v>9803</v>
      </c>
      <c r="K9395" s="1">
        <v>15.660000000000004</v>
      </c>
      <c r="L9395" t="s">
        <v>33</v>
      </c>
      <c r="M9395" t="s">
        <v>9804</v>
      </c>
      <c r="AC9395" s="5">
        <v>45448</v>
      </c>
      <c r="AD9395" t="s">
        <v>14598</v>
      </c>
      <c r="AE9395" t="s">
        <v>243</v>
      </c>
      <c r="AF9395">
        <f>MONTH(Table1[[#This Row],[Date Sent]])</f>
        <v>6</v>
      </c>
      <c r="AG9395">
        <f>YEAR(Table1[[#This Row],[Date Sent]])</f>
        <v>2024</v>
      </c>
      <c r="AH9395"/>
    </row>
    <row r="9396" spans="1:34" x14ac:dyDescent="0.2">
      <c r="A9396" t="s">
        <v>3921</v>
      </c>
      <c r="B9396" t="s">
        <v>9805</v>
      </c>
      <c r="C9396" s="1">
        <v>162.5</v>
      </c>
      <c r="D9396" s="5">
        <v>45383</v>
      </c>
      <c r="E9396" t="s">
        <v>56</v>
      </c>
      <c r="F9396" t="s">
        <v>14</v>
      </c>
      <c r="G9396" s="16" t="s">
        <v>9806</v>
      </c>
      <c r="H9396" s="1"/>
      <c r="J9396"/>
      <c r="AC9396" s="5">
        <v>45448</v>
      </c>
      <c r="AD9396" t="s">
        <v>14709</v>
      </c>
      <c r="AE9396" t="s">
        <v>243</v>
      </c>
      <c r="AF9396">
        <f>MONTH(Table1[[#This Row],[Date Sent]])</f>
        <v>6</v>
      </c>
      <c r="AG9396">
        <f>YEAR(Table1[[#This Row],[Date Sent]])</f>
        <v>2024</v>
      </c>
      <c r="AH9396"/>
    </row>
    <row r="9397" spans="1:34" x14ac:dyDescent="0.2">
      <c r="A9397" t="s">
        <v>3921</v>
      </c>
      <c r="B9397" t="s">
        <v>9805</v>
      </c>
      <c r="C9397" s="1">
        <v>166.17</v>
      </c>
      <c r="D9397" s="5">
        <v>45397</v>
      </c>
      <c r="E9397" t="s">
        <v>33</v>
      </c>
      <c r="F9397" t="s">
        <v>918</v>
      </c>
      <c r="G9397" s="16" t="s">
        <v>9807</v>
      </c>
      <c r="H9397" s="1">
        <v>37.56</v>
      </c>
      <c r="I9397" t="s">
        <v>33</v>
      </c>
      <c r="J9397" t="s">
        <v>1062</v>
      </c>
      <c r="K9397" s="1">
        <v>6.0799999999999983</v>
      </c>
      <c r="L9397" t="s">
        <v>15</v>
      </c>
      <c r="M9397" t="s">
        <v>1029</v>
      </c>
      <c r="AC9397" s="5">
        <v>45448</v>
      </c>
      <c r="AD9397" t="s">
        <v>14709</v>
      </c>
      <c r="AE9397" t="s">
        <v>243</v>
      </c>
      <c r="AF9397">
        <f>MONTH(Table1[[#This Row],[Date Sent]])</f>
        <v>6</v>
      </c>
      <c r="AG9397">
        <f>YEAR(Table1[[#This Row],[Date Sent]])</f>
        <v>2024</v>
      </c>
      <c r="AH9397"/>
    </row>
    <row r="9398" spans="1:34" x14ac:dyDescent="0.2">
      <c r="A9398" t="s">
        <v>3921</v>
      </c>
      <c r="B9398" t="s">
        <v>9805</v>
      </c>
      <c r="C9398" s="1">
        <v>171.87</v>
      </c>
      <c r="D9398" s="5">
        <v>45401</v>
      </c>
      <c r="E9398" t="s">
        <v>33</v>
      </c>
      <c r="F9398" t="s">
        <v>918</v>
      </c>
      <c r="G9398" s="16" t="s">
        <v>9808</v>
      </c>
      <c r="H9398" s="1">
        <v>18.399999999999999</v>
      </c>
      <c r="I9398" t="s">
        <v>16</v>
      </c>
      <c r="J9398" t="s">
        <v>1057</v>
      </c>
      <c r="K9398" s="1">
        <v>76.929999999999993</v>
      </c>
      <c r="L9398" t="s">
        <v>33</v>
      </c>
      <c r="M9398" t="s">
        <v>2604</v>
      </c>
      <c r="N9398" s="1">
        <v>23.45</v>
      </c>
      <c r="O9398" t="s">
        <v>10</v>
      </c>
      <c r="P9398" t="s">
        <v>9809</v>
      </c>
      <c r="Q9398" s="1">
        <v>53.090000000000018</v>
      </c>
      <c r="R9398" t="s">
        <v>21</v>
      </c>
      <c r="S9398" t="s">
        <v>9810</v>
      </c>
      <c r="AC9398" s="5">
        <v>45448</v>
      </c>
      <c r="AD9398" t="s">
        <v>14709</v>
      </c>
      <c r="AE9398" t="s">
        <v>243</v>
      </c>
      <c r="AF9398">
        <f>MONTH(Table1[[#This Row],[Date Sent]])</f>
        <v>6</v>
      </c>
      <c r="AG9398">
        <f>YEAR(Table1[[#This Row],[Date Sent]])</f>
        <v>2024</v>
      </c>
      <c r="AH9398"/>
    </row>
    <row r="9399" spans="1:34" x14ac:dyDescent="0.2">
      <c r="A9399" t="s">
        <v>3921</v>
      </c>
      <c r="B9399" t="s">
        <v>9805</v>
      </c>
      <c r="C9399" s="1">
        <v>136.22</v>
      </c>
      <c r="D9399" s="5">
        <v>45408</v>
      </c>
      <c r="E9399" t="s">
        <v>21</v>
      </c>
      <c r="F9399" t="s">
        <v>33</v>
      </c>
      <c r="G9399" s="16" t="s">
        <v>9811</v>
      </c>
      <c r="H9399" s="1"/>
      <c r="J9399"/>
      <c r="AC9399" s="5">
        <v>45448</v>
      </c>
      <c r="AD9399" t="s">
        <v>14709</v>
      </c>
      <c r="AE9399" t="s">
        <v>243</v>
      </c>
      <c r="AF9399">
        <f>MONTH(Table1[[#This Row],[Date Sent]])</f>
        <v>6</v>
      </c>
      <c r="AG9399">
        <f>YEAR(Table1[[#This Row],[Date Sent]])</f>
        <v>2024</v>
      </c>
      <c r="AH9399"/>
    </row>
    <row r="9400" spans="1:34" x14ac:dyDescent="0.2">
      <c r="A9400" t="s">
        <v>3921</v>
      </c>
      <c r="B9400" t="s">
        <v>9805</v>
      </c>
      <c r="C9400" s="1">
        <v>60.98</v>
      </c>
      <c r="D9400" s="5">
        <v>45409</v>
      </c>
      <c r="E9400" t="s">
        <v>33</v>
      </c>
      <c r="F9400" t="s">
        <v>918</v>
      </c>
      <c r="G9400" s="16" t="s">
        <v>9812</v>
      </c>
      <c r="H9400" s="1"/>
      <c r="J9400"/>
      <c r="AC9400" s="5">
        <v>45448</v>
      </c>
      <c r="AD9400" t="s">
        <v>14709</v>
      </c>
      <c r="AE9400" t="s">
        <v>243</v>
      </c>
      <c r="AF9400">
        <f>MONTH(Table1[[#This Row],[Date Sent]])</f>
        <v>6</v>
      </c>
      <c r="AG9400">
        <f>YEAR(Table1[[#This Row],[Date Sent]])</f>
        <v>2024</v>
      </c>
      <c r="AH9400"/>
    </row>
    <row r="9401" spans="1:34" x14ac:dyDescent="0.2">
      <c r="A9401" t="s">
        <v>3921</v>
      </c>
      <c r="B9401" t="s">
        <v>9805</v>
      </c>
      <c r="C9401" s="1">
        <v>157.93</v>
      </c>
      <c r="D9401" s="5">
        <v>45417</v>
      </c>
      <c r="E9401" t="s">
        <v>21</v>
      </c>
      <c r="F9401" t="s">
        <v>33</v>
      </c>
      <c r="G9401" s="16" t="s">
        <v>9813</v>
      </c>
      <c r="H9401" s="1"/>
      <c r="J9401"/>
      <c r="AC9401" s="5">
        <v>45448</v>
      </c>
      <c r="AD9401" t="s">
        <v>14709</v>
      </c>
      <c r="AE9401" t="s">
        <v>243</v>
      </c>
      <c r="AF9401">
        <f>MONTH(Table1[[#This Row],[Date Sent]])</f>
        <v>6</v>
      </c>
      <c r="AG9401">
        <f>YEAR(Table1[[#This Row],[Date Sent]])</f>
        <v>2024</v>
      </c>
      <c r="AH9401"/>
    </row>
    <row r="9402" spans="1:34" x14ac:dyDescent="0.2">
      <c r="A9402" t="s">
        <v>3921</v>
      </c>
      <c r="B9402" t="s">
        <v>9805</v>
      </c>
      <c r="C9402" s="1">
        <v>7.06</v>
      </c>
      <c r="D9402" s="5">
        <v>45418</v>
      </c>
      <c r="E9402" t="s">
        <v>15</v>
      </c>
      <c r="F9402" t="s">
        <v>17</v>
      </c>
      <c r="G9402" s="16" t="s">
        <v>9814</v>
      </c>
      <c r="H9402" s="1"/>
      <c r="J9402"/>
      <c r="AC9402" s="5">
        <v>45448</v>
      </c>
      <c r="AD9402" t="s">
        <v>14709</v>
      </c>
      <c r="AE9402" t="s">
        <v>243</v>
      </c>
      <c r="AF9402">
        <f>MONTH(Table1[[#This Row],[Date Sent]])</f>
        <v>6</v>
      </c>
      <c r="AG9402">
        <f>YEAR(Table1[[#This Row],[Date Sent]])</f>
        <v>2024</v>
      </c>
      <c r="AH9402"/>
    </row>
    <row r="9403" spans="1:34" x14ac:dyDescent="0.2">
      <c r="A9403" t="s">
        <v>3921</v>
      </c>
      <c r="B9403" t="s">
        <v>9805</v>
      </c>
      <c r="C9403" s="1">
        <v>277.64999999999998</v>
      </c>
      <c r="D9403" s="5">
        <v>45425</v>
      </c>
      <c r="E9403" t="s">
        <v>21</v>
      </c>
      <c r="F9403" t="s">
        <v>33</v>
      </c>
      <c r="G9403" s="16" t="s">
        <v>9815</v>
      </c>
      <c r="H9403" s="1"/>
      <c r="J9403"/>
      <c r="AC9403" s="5">
        <v>45448</v>
      </c>
      <c r="AD9403" t="s">
        <v>14709</v>
      </c>
      <c r="AE9403" t="s">
        <v>243</v>
      </c>
      <c r="AF9403">
        <f>MONTH(Table1[[#This Row],[Date Sent]])</f>
        <v>6</v>
      </c>
      <c r="AG9403">
        <f>YEAR(Table1[[#This Row],[Date Sent]])</f>
        <v>2024</v>
      </c>
      <c r="AH9403"/>
    </row>
    <row r="9404" spans="1:34" x14ac:dyDescent="0.2">
      <c r="A9404" t="s">
        <v>3921</v>
      </c>
      <c r="B9404" t="s">
        <v>9805</v>
      </c>
      <c r="C9404" s="1">
        <v>23.14</v>
      </c>
      <c r="D9404" s="5">
        <v>45427</v>
      </c>
      <c r="E9404" t="s">
        <v>33</v>
      </c>
      <c r="F9404" t="s">
        <v>10</v>
      </c>
      <c r="G9404" s="16" t="s">
        <v>9816</v>
      </c>
      <c r="H9404" s="1"/>
      <c r="J9404"/>
      <c r="AC9404" s="5">
        <v>45448</v>
      </c>
      <c r="AD9404" t="s">
        <v>14709</v>
      </c>
      <c r="AE9404" t="s">
        <v>243</v>
      </c>
      <c r="AF9404">
        <f>MONTH(Table1[[#This Row],[Date Sent]])</f>
        <v>6</v>
      </c>
      <c r="AG9404">
        <f>YEAR(Table1[[#This Row],[Date Sent]])</f>
        <v>2024</v>
      </c>
      <c r="AH9404"/>
    </row>
    <row r="9405" spans="1:34" x14ac:dyDescent="0.2">
      <c r="A9405" t="s">
        <v>554</v>
      </c>
      <c r="B9405" t="s">
        <v>9817</v>
      </c>
      <c r="C9405" s="1">
        <v>17.760000000000002</v>
      </c>
      <c r="D9405" s="5">
        <v>45400</v>
      </c>
      <c r="E9405" t="s">
        <v>40</v>
      </c>
      <c r="F9405" t="s">
        <v>39</v>
      </c>
      <c r="G9405" s="16" t="s">
        <v>9818</v>
      </c>
      <c r="H9405" s="1"/>
      <c r="J9405"/>
      <c r="AC9405" s="5">
        <v>45448</v>
      </c>
      <c r="AD9405" t="s">
        <v>14593</v>
      </c>
      <c r="AE9405" t="s">
        <v>245</v>
      </c>
      <c r="AF9405">
        <f>MONTH(Table1[[#This Row],[Date Sent]])</f>
        <v>6</v>
      </c>
      <c r="AG9405">
        <f>YEAR(Table1[[#This Row],[Date Sent]])</f>
        <v>2024</v>
      </c>
      <c r="AH9405"/>
    </row>
    <row r="9406" spans="1:34" x14ac:dyDescent="0.2">
      <c r="A9406" t="s">
        <v>554</v>
      </c>
      <c r="B9406" t="s">
        <v>9817</v>
      </c>
      <c r="C9406" s="1">
        <v>55.33</v>
      </c>
      <c r="D9406" s="5">
        <v>45401</v>
      </c>
      <c r="E9406" t="s">
        <v>8</v>
      </c>
      <c r="F9406" t="s">
        <v>39</v>
      </c>
      <c r="G9406" s="16" t="s">
        <v>9819</v>
      </c>
      <c r="H9406" s="1"/>
      <c r="J9406"/>
      <c r="AC9406" s="5">
        <v>45448</v>
      </c>
      <c r="AD9406" t="s">
        <v>14593</v>
      </c>
      <c r="AE9406" t="s">
        <v>245</v>
      </c>
      <c r="AF9406">
        <f>MONTH(Table1[[#This Row],[Date Sent]])</f>
        <v>6</v>
      </c>
      <c r="AG9406">
        <f>YEAR(Table1[[#This Row],[Date Sent]])</f>
        <v>2024</v>
      </c>
      <c r="AH9406"/>
    </row>
    <row r="9407" spans="1:34" x14ac:dyDescent="0.2">
      <c r="A9407" t="s">
        <v>554</v>
      </c>
      <c r="B9407" t="s">
        <v>9817</v>
      </c>
      <c r="C9407" s="1">
        <v>231.75</v>
      </c>
      <c r="D9407" s="5">
        <v>45405</v>
      </c>
      <c r="E9407" t="s">
        <v>23</v>
      </c>
      <c r="F9407" t="s">
        <v>20</v>
      </c>
      <c r="G9407" s="16" t="s">
        <v>9820</v>
      </c>
      <c r="H9407" s="1"/>
      <c r="J9407"/>
      <c r="AC9407" s="5">
        <v>45448</v>
      </c>
      <c r="AD9407" t="s">
        <v>14593</v>
      </c>
      <c r="AE9407" t="s">
        <v>245</v>
      </c>
      <c r="AF9407">
        <f>MONTH(Table1[[#This Row],[Date Sent]])</f>
        <v>6</v>
      </c>
      <c r="AG9407">
        <f>YEAR(Table1[[#This Row],[Date Sent]])</f>
        <v>2024</v>
      </c>
      <c r="AH9407"/>
    </row>
    <row r="9408" spans="1:34" x14ac:dyDescent="0.2">
      <c r="A9408" t="s">
        <v>554</v>
      </c>
      <c r="B9408" t="s">
        <v>9817</v>
      </c>
      <c r="C9408" s="1">
        <v>151.07</v>
      </c>
      <c r="D9408" s="5">
        <v>45408</v>
      </c>
      <c r="E9408" t="s">
        <v>21</v>
      </c>
      <c r="F9408" t="s">
        <v>33</v>
      </c>
      <c r="G9408" s="16" t="s">
        <v>950</v>
      </c>
      <c r="H9408" s="1"/>
      <c r="J9408"/>
      <c r="AC9408" s="5">
        <v>45448</v>
      </c>
      <c r="AD9408" t="s">
        <v>14593</v>
      </c>
      <c r="AE9408" t="s">
        <v>245</v>
      </c>
      <c r="AF9408">
        <f>MONTH(Table1[[#This Row],[Date Sent]])</f>
        <v>6</v>
      </c>
      <c r="AG9408">
        <f>YEAR(Table1[[#This Row],[Date Sent]])</f>
        <v>2024</v>
      </c>
      <c r="AH9408"/>
    </row>
    <row r="9409" spans="1:34" x14ac:dyDescent="0.2">
      <c r="A9409" t="s">
        <v>554</v>
      </c>
      <c r="B9409" t="s">
        <v>9817</v>
      </c>
      <c r="C9409" s="1">
        <v>280.14999999999998</v>
      </c>
      <c r="D9409" s="5">
        <v>45410</v>
      </c>
      <c r="E9409" t="s">
        <v>21</v>
      </c>
      <c r="F9409" t="s">
        <v>918</v>
      </c>
      <c r="G9409" s="16" t="s">
        <v>9821</v>
      </c>
      <c r="H9409" s="1">
        <v>64.679999999999993</v>
      </c>
      <c r="I9409" t="s">
        <v>18</v>
      </c>
      <c r="J9409" t="s">
        <v>9822</v>
      </c>
      <c r="K9409" s="1">
        <v>104.94</v>
      </c>
      <c r="L9409" t="s">
        <v>24</v>
      </c>
      <c r="M9409" t="s">
        <v>9823</v>
      </c>
      <c r="N9409" s="1">
        <v>110.52999999999997</v>
      </c>
      <c r="O9409" t="s">
        <v>33</v>
      </c>
      <c r="P9409" t="s">
        <v>1056</v>
      </c>
      <c r="AC9409" s="5">
        <v>45448</v>
      </c>
      <c r="AD9409" t="s">
        <v>14593</v>
      </c>
      <c r="AE9409" t="s">
        <v>245</v>
      </c>
      <c r="AF9409">
        <f>MONTH(Table1[[#This Row],[Date Sent]])</f>
        <v>6</v>
      </c>
      <c r="AG9409">
        <f>YEAR(Table1[[#This Row],[Date Sent]])</f>
        <v>2024</v>
      </c>
      <c r="AH9409"/>
    </row>
    <row r="9410" spans="1:34" x14ac:dyDescent="0.2">
      <c r="A9410" t="s">
        <v>554</v>
      </c>
      <c r="B9410" t="s">
        <v>9817</v>
      </c>
      <c r="C9410" s="1">
        <v>306.01</v>
      </c>
      <c r="D9410" s="5">
        <v>45418</v>
      </c>
      <c r="E9410" t="s">
        <v>13</v>
      </c>
      <c r="F9410" t="s">
        <v>33</v>
      </c>
      <c r="G9410" s="16" t="s">
        <v>9824</v>
      </c>
      <c r="H9410" s="1"/>
      <c r="J9410"/>
      <c r="AC9410" s="5">
        <v>45448</v>
      </c>
      <c r="AD9410" t="s">
        <v>14593</v>
      </c>
      <c r="AE9410" t="s">
        <v>245</v>
      </c>
      <c r="AF9410">
        <f>MONTH(Table1[[#This Row],[Date Sent]])</f>
        <v>6</v>
      </c>
      <c r="AG9410">
        <f>YEAR(Table1[[#This Row],[Date Sent]])</f>
        <v>2024</v>
      </c>
      <c r="AH9410"/>
    </row>
    <row r="9411" spans="1:34" x14ac:dyDescent="0.2">
      <c r="A9411" t="s">
        <v>554</v>
      </c>
      <c r="B9411" t="s">
        <v>9817</v>
      </c>
      <c r="C9411" s="1">
        <v>109.06</v>
      </c>
      <c r="D9411" s="5">
        <v>45420</v>
      </c>
      <c r="E9411" t="s">
        <v>21</v>
      </c>
      <c r="F9411" t="s">
        <v>33</v>
      </c>
      <c r="G9411" s="16" t="s">
        <v>9825</v>
      </c>
      <c r="H9411" s="1"/>
      <c r="J9411"/>
      <c r="AC9411" s="5">
        <v>45448</v>
      </c>
      <c r="AD9411" t="s">
        <v>14593</v>
      </c>
      <c r="AE9411" t="s">
        <v>245</v>
      </c>
      <c r="AF9411">
        <f>MONTH(Table1[[#This Row],[Date Sent]])</f>
        <v>6</v>
      </c>
      <c r="AG9411">
        <f>YEAR(Table1[[#This Row],[Date Sent]])</f>
        <v>2024</v>
      </c>
      <c r="AH9411"/>
    </row>
    <row r="9412" spans="1:34" x14ac:dyDescent="0.2">
      <c r="A9412" t="s">
        <v>554</v>
      </c>
      <c r="B9412" t="s">
        <v>9817</v>
      </c>
      <c r="C9412" s="1">
        <v>45.14</v>
      </c>
      <c r="D9412" s="5">
        <v>45426</v>
      </c>
      <c r="E9412" t="s">
        <v>13</v>
      </c>
      <c r="F9412" t="s">
        <v>33</v>
      </c>
      <c r="G9412" s="16" t="s">
        <v>9826</v>
      </c>
      <c r="H9412" s="1"/>
      <c r="J9412"/>
      <c r="AC9412" s="5">
        <v>45448</v>
      </c>
      <c r="AD9412" t="s">
        <v>14593</v>
      </c>
      <c r="AE9412" t="s">
        <v>245</v>
      </c>
      <c r="AF9412">
        <f>MONTH(Table1[[#This Row],[Date Sent]])</f>
        <v>6</v>
      </c>
      <c r="AG9412">
        <f>YEAR(Table1[[#This Row],[Date Sent]])</f>
        <v>2024</v>
      </c>
      <c r="AH9412"/>
    </row>
    <row r="9413" spans="1:34" x14ac:dyDescent="0.2">
      <c r="A9413" t="s">
        <v>2805</v>
      </c>
      <c r="B9413" t="s">
        <v>9827</v>
      </c>
      <c r="C9413" s="1">
        <v>157</v>
      </c>
      <c r="D9413" s="5">
        <v>45402</v>
      </c>
      <c r="E9413" t="s">
        <v>21</v>
      </c>
      <c r="F9413" t="s">
        <v>918</v>
      </c>
      <c r="G9413" s="16" t="s">
        <v>9828</v>
      </c>
      <c r="H9413" s="1">
        <v>124.84</v>
      </c>
      <c r="I9413" t="s">
        <v>33</v>
      </c>
      <c r="J9413" t="s">
        <v>9829</v>
      </c>
      <c r="K9413" s="1">
        <v>32.160000000000004</v>
      </c>
      <c r="L9413" t="s">
        <v>18</v>
      </c>
      <c r="M9413" t="s">
        <v>7417</v>
      </c>
      <c r="AC9413" s="5">
        <v>45448</v>
      </c>
      <c r="AD9413" t="s">
        <v>14715</v>
      </c>
      <c r="AE9413" t="s">
        <v>245</v>
      </c>
      <c r="AF9413">
        <f>MONTH(Table1[[#This Row],[Date Sent]])</f>
        <v>6</v>
      </c>
      <c r="AG9413">
        <f>YEAR(Table1[[#This Row],[Date Sent]])</f>
        <v>2024</v>
      </c>
      <c r="AH9413"/>
    </row>
    <row r="9414" spans="1:34" x14ac:dyDescent="0.2">
      <c r="A9414" t="s">
        <v>2805</v>
      </c>
      <c r="B9414" t="s">
        <v>9827</v>
      </c>
      <c r="C9414" s="1">
        <v>172.46</v>
      </c>
      <c r="D9414" s="5">
        <v>45413</v>
      </c>
      <c r="E9414" t="s">
        <v>40</v>
      </c>
      <c r="F9414" t="s">
        <v>918</v>
      </c>
      <c r="G9414" s="16" t="s">
        <v>9830</v>
      </c>
      <c r="H9414" s="1">
        <v>62.959999999999994</v>
      </c>
      <c r="I9414" t="s">
        <v>17</v>
      </c>
      <c r="J9414" t="s">
        <v>1084</v>
      </c>
      <c r="K9414" s="1">
        <v>18.96</v>
      </c>
      <c r="L9414" t="s">
        <v>1193</v>
      </c>
      <c r="M9414" t="s">
        <v>9831</v>
      </c>
      <c r="N9414" s="1">
        <v>29.98</v>
      </c>
      <c r="O9414" t="s">
        <v>10</v>
      </c>
      <c r="P9414" t="s">
        <v>7020</v>
      </c>
      <c r="Q9414" s="1">
        <v>60.560000000000016</v>
      </c>
      <c r="R9414" t="s">
        <v>39</v>
      </c>
      <c r="S9414" t="s">
        <v>1782</v>
      </c>
      <c r="AC9414" s="5">
        <v>45448</v>
      </c>
      <c r="AD9414" t="s">
        <v>14715</v>
      </c>
      <c r="AE9414" t="s">
        <v>245</v>
      </c>
      <c r="AF9414">
        <f>MONTH(Table1[[#This Row],[Date Sent]])</f>
        <v>6</v>
      </c>
      <c r="AG9414">
        <f>YEAR(Table1[[#This Row],[Date Sent]])</f>
        <v>2024</v>
      </c>
      <c r="AH9414"/>
    </row>
    <row r="9415" spans="1:34" x14ac:dyDescent="0.2">
      <c r="A9415" t="s">
        <v>2805</v>
      </c>
      <c r="B9415" t="s">
        <v>9827</v>
      </c>
      <c r="C9415" s="1">
        <v>48.93</v>
      </c>
      <c r="D9415" s="5">
        <v>45415</v>
      </c>
      <c r="E9415" t="s">
        <v>21</v>
      </c>
      <c r="F9415" t="s">
        <v>33</v>
      </c>
      <c r="G9415" s="16" t="s">
        <v>9832</v>
      </c>
      <c r="H9415" s="1"/>
      <c r="J9415"/>
      <c r="AC9415" s="5">
        <v>45448</v>
      </c>
      <c r="AD9415" t="s">
        <v>14715</v>
      </c>
      <c r="AE9415" t="s">
        <v>245</v>
      </c>
      <c r="AF9415">
        <f>MONTH(Table1[[#This Row],[Date Sent]])</f>
        <v>6</v>
      </c>
      <c r="AG9415">
        <f>YEAR(Table1[[#This Row],[Date Sent]])</f>
        <v>2024</v>
      </c>
      <c r="AH9415"/>
    </row>
    <row r="9416" spans="1:34" x14ac:dyDescent="0.2">
      <c r="A9416" t="s">
        <v>2805</v>
      </c>
      <c r="B9416" t="s">
        <v>9827</v>
      </c>
      <c r="C9416" s="1">
        <v>38.65</v>
      </c>
      <c r="D9416" s="5">
        <v>45418</v>
      </c>
      <c r="E9416" t="s">
        <v>24</v>
      </c>
      <c r="F9416" t="s">
        <v>18</v>
      </c>
      <c r="G9416" s="16" t="s">
        <v>7417</v>
      </c>
      <c r="H9416" s="1"/>
      <c r="J9416"/>
      <c r="AC9416" s="5">
        <v>45448</v>
      </c>
      <c r="AD9416" t="s">
        <v>14715</v>
      </c>
      <c r="AE9416" t="s">
        <v>245</v>
      </c>
      <c r="AF9416">
        <f>MONTH(Table1[[#This Row],[Date Sent]])</f>
        <v>6</v>
      </c>
      <c r="AG9416">
        <f>YEAR(Table1[[#This Row],[Date Sent]])</f>
        <v>2024</v>
      </c>
      <c r="AH9416"/>
    </row>
    <row r="9417" spans="1:34" x14ac:dyDescent="0.2">
      <c r="A9417" t="s">
        <v>2805</v>
      </c>
      <c r="B9417" t="s">
        <v>9827</v>
      </c>
      <c r="C9417" s="1">
        <v>101.01</v>
      </c>
      <c r="D9417" s="5">
        <v>45421</v>
      </c>
      <c r="E9417" t="s">
        <v>16</v>
      </c>
      <c r="F9417" t="s">
        <v>918</v>
      </c>
      <c r="G9417" s="16" t="s">
        <v>9833</v>
      </c>
      <c r="H9417" s="1">
        <v>46.44</v>
      </c>
      <c r="I9417" t="s">
        <v>16</v>
      </c>
      <c r="J9417" t="s">
        <v>9359</v>
      </c>
      <c r="K9417" s="1">
        <v>54.570000000000007</v>
      </c>
      <c r="L9417" t="s">
        <v>15</v>
      </c>
      <c r="M9417" t="s">
        <v>9834</v>
      </c>
      <c r="AC9417" s="5">
        <v>45448</v>
      </c>
      <c r="AD9417" t="s">
        <v>14715</v>
      </c>
      <c r="AE9417" t="s">
        <v>245</v>
      </c>
      <c r="AF9417">
        <f>MONTH(Table1[[#This Row],[Date Sent]])</f>
        <v>6</v>
      </c>
      <c r="AG9417">
        <f>YEAR(Table1[[#This Row],[Date Sent]])</f>
        <v>2024</v>
      </c>
      <c r="AH9417"/>
    </row>
    <row r="9418" spans="1:34" x14ac:dyDescent="0.2">
      <c r="A9418" t="s">
        <v>469</v>
      </c>
      <c r="B9418" t="s">
        <v>9835</v>
      </c>
      <c r="C9418" s="1">
        <v>3.65</v>
      </c>
      <c r="D9418" s="5">
        <v>45372</v>
      </c>
      <c r="E9418" t="s">
        <v>21</v>
      </c>
      <c r="F9418" t="s">
        <v>18</v>
      </c>
      <c r="G9418" s="16" t="s">
        <v>9836</v>
      </c>
      <c r="H9418" s="1"/>
      <c r="J9418"/>
      <c r="AC9418" s="5">
        <v>45448</v>
      </c>
      <c r="AD9418" t="s">
        <v>14613</v>
      </c>
      <c r="AE9418" t="s">
        <v>245</v>
      </c>
      <c r="AF9418">
        <f>MONTH(Table1[[#This Row],[Date Sent]])</f>
        <v>6</v>
      </c>
      <c r="AG9418">
        <f>YEAR(Table1[[#This Row],[Date Sent]])</f>
        <v>2024</v>
      </c>
      <c r="AH9418"/>
    </row>
    <row r="9419" spans="1:34" x14ac:dyDescent="0.2">
      <c r="A9419" t="s">
        <v>469</v>
      </c>
      <c r="B9419" t="s">
        <v>9835</v>
      </c>
      <c r="C9419" s="1">
        <v>275.39999999999998</v>
      </c>
      <c r="D9419" s="5">
        <v>45372</v>
      </c>
      <c r="E9419" t="s">
        <v>21</v>
      </c>
      <c r="F9419" t="s">
        <v>15</v>
      </c>
      <c r="G9419" s="16" t="s">
        <v>9837</v>
      </c>
      <c r="H9419" s="1"/>
      <c r="J9419"/>
      <c r="AC9419" s="5">
        <v>45448</v>
      </c>
      <c r="AD9419" t="s">
        <v>14613</v>
      </c>
      <c r="AE9419" t="s">
        <v>245</v>
      </c>
      <c r="AF9419">
        <f>MONTH(Table1[[#This Row],[Date Sent]])</f>
        <v>6</v>
      </c>
      <c r="AG9419">
        <f>YEAR(Table1[[#This Row],[Date Sent]])</f>
        <v>2024</v>
      </c>
      <c r="AH9419"/>
    </row>
    <row r="9420" spans="1:34" x14ac:dyDescent="0.2">
      <c r="A9420" t="s">
        <v>469</v>
      </c>
      <c r="B9420" t="s">
        <v>9835</v>
      </c>
      <c r="C9420" s="1">
        <v>48.33</v>
      </c>
      <c r="D9420" s="5">
        <v>45372</v>
      </c>
      <c r="E9420" t="s">
        <v>21</v>
      </c>
      <c r="F9420" t="s">
        <v>33</v>
      </c>
      <c r="G9420" s="16" t="s">
        <v>950</v>
      </c>
      <c r="H9420" s="1"/>
      <c r="J9420"/>
      <c r="AC9420" s="5">
        <v>45448</v>
      </c>
      <c r="AD9420" t="s">
        <v>14613</v>
      </c>
      <c r="AE9420" t="s">
        <v>245</v>
      </c>
      <c r="AF9420">
        <f>MONTH(Table1[[#This Row],[Date Sent]])</f>
        <v>6</v>
      </c>
      <c r="AG9420">
        <f>YEAR(Table1[[#This Row],[Date Sent]])</f>
        <v>2024</v>
      </c>
      <c r="AH9420"/>
    </row>
    <row r="9421" spans="1:34" x14ac:dyDescent="0.2">
      <c r="A9421" t="s">
        <v>469</v>
      </c>
      <c r="B9421" t="s">
        <v>9835</v>
      </c>
      <c r="C9421" s="1">
        <v>129.58000000000001</v>
      </c>
      <c r="D9421" s="5">
        <v>45373</v>
      </c>
      <c r="E9421" t="s">
        <v>21</v>
      </c>
      <c r="F9421" t="s">
        <v>33</v>
      </c>
      <c r="G9421" s="16" t="s">
        <v>9838</v>
      </c>
      <c r="H9421" s="1"/>
      <c r="J9421"/>
      <c r="AC9421" s="5">
        <v>45448</v>
      </c>
      <c r="AD9421" t="s">
        <v>14613</v>
      </c>
      <c r="AE9421" t="s">
        <v>245</v>
      </c>
      <c r="AF9421">
        <f>MONTH(Table1[[#This Row],[Date Sent]])</f>
        <v>6</v>
      </c>
      <c r="AG9421">
        <f>YEAR(Table1[[#This Row],[Date Sent]])</f>
        <v>2024</v>
      </c>
      <c r="AH9421"/>
    </row>
    <row r="9422" spans="1:34" x14ac:dyDescent="0.2">
      <c r="A9422" t="s">
        <v>469</v>
      </c>
      <c r="B9422" t="s">
        <v>9835</v>
      </c>
      <c r="C9422" s="1">
        <v>42.12</v>
      </c>
      <c r="D9422" s="5">
        <v>45375</v>
      </c>
      <c r="E9422" t="s">
        <v>21</v>
      </c>
      <c r="F9422" t="s">
        <v>24</v>
      </c>
      <c r="G9422" s="16" t="s">
        <v>9839</v>
      </c>
      <c r="H9422" s="1"/>
      <c r="J9422"/>
      <c r="AC9422" s="5">
        <v>45448</v>
      </c>
      <c r="AD9422" t="s">
        <v>14613</v>
      </c>
      <c r="AE9422" t="s">
        <v>245</v>
      </c>
      <c r="AF9422">
        <f>MONTH(Table1[[#This Row],[Date Sent]])</f>
        <v>6</v>
      </c>
      <c r="AG9422">
        <f>YEAR(Table1[[#This Row],[Date Sent]])</f>
        <v>2024</v>
      </c>
      <c r="AH9422"/>
    </row>
    <row r="9423" spans="1:34" x14ac:dyDescent="0.2">
      <c r="A9423" t="s">
        <v>469</v>
      </c>
      <c r="B9423" t="s">
        <v>9835</v>
      </c>
      <c r="C9423" s="1">
        <v>110.92</v>
      </c>
      <c r="D9423" s="5">
        <v>45375</v>
      </c>
      <c r="E9423" t="s">
        <v>21</v>
      </c>
      <c r="F9423" t="s">
        <v>39</v>
      </c>
      <c r="G9423" s="16" t="s">
        <v>1688</v>
      </c>
      <c r="H9423" s="1"/>
      <c r="J9423"/>
      <c r="AC9423" s="5">
        <v>45448</v>
      </c>
      <c r="AD9423" t="s">
        <v>14613</v>
      </c>
      <c r="AE9423" t="s">
        <v>245</v>
      </c>
      <c r="AF9423">
        <f>MONTH(Table1[[#This Row],[Date Sent]])</f>
        <v>6</v>
      </c>
      <c r="AG9423">
        <f>YEAR(Table1[[#This Row],[Date Sent]])</f>
        <v>2024</v>
      </c>
      <c r="AH9423"/>
    </row>
    <row r="9424" spans="1:34" x14ac:dyDescent="0.2">
      <c r="A9424" t="s">
        <v>469</v>
      </c>
      <c r="B9424" t="s">
        <v>9835</v>
      </c>
      <c r="C9424" s="1">
        <v>63.67</v>
      </c>
      <c r="D9424" s="5">
        <v>45378</v>
      </c>
      <c r="E9424" t="s">
        <v>21</v>
      </c>
      <c r="F9424" t="s">
        <v>39</v>
      </c>
      <c r="G9424" s="16" t="s">
        <v>9458</v>
      </c>
      <c r="H9424" s="1"/>
      <c r="J9424"/>
      <c r="AC9424" s="5">
        <v>45448</v>
      </c>
      <c r="AD9424" t="s">
        <v>14613</v>
      </c>
      <c r="AE9424" t="s">
        <v>245</v>
      </c>
      <c r="AF9424">
        <f>MONTH(Table1[[#This Row],[Date Sent]])</f>
        <v>6</v>
      </c>
      <c r="AG9424">
        <f>YEAR(Table1[[#This Row],[Date Sent]])</f>
        <v>2024</v>
      </c>
      <c r="AH9424"/>
    </row>
    <row r="9425" spans="1:34" x14ac:dyDescent="0.2">
      <c r="A9425" t="s">
        <v>469</v>
      </c>
      <c r="B9425" t="s">
        <v>9835</v>
      </c>
      <c r="C9425" s="1">
        <v>9.89</v>
      </c>
      <c r="D9425" s="5">
        <v>45378</v>
      </c>
      <c r="E9425" t="s">
        <v>21</v>
      </c>
      <c r="F9425" t="s">
        <v>39</v>
      </c>
      <c r="G9425" s="16" t="s">
        <v>9840</v>
      </c>
      <c r="H9425" s="1"/>
      <c r="J9425"/>
      <c r="AC9425" s="5">
        <v>45448</v>
      </c>
      <c r="AD9425" t="s">
        <v>14613</v>
      </c>
      <c r="AE9425" t="s">
        <v>245</v>
      </c>
      <c r="AF9425">
        <f>MONTH(Table1[[#This Row],[Date Sent]])</f>
        <v>6</v>
      </c>
      <c r="AG9425">
        <f>YEAR(Table1[[#This Row],[Date Sent]])</f>
        <v>2024</v>
      </c>
      <c r="AH9425"/>
    </row>
    <row r="9426" spans="1:34" x14ac:dyDescent="0.2">
      <c r="A9426" t="s">
        <v>469</v>
      </c>
      <c r="B9426" t="s">
        <v>9835</v>
      </c>
      <c r="C9426" s="1">
        <v>375.41</v>
      </c>
      <c r="D9426" s="5">
        <v>45378</v>
      </c>
      <c r="E9426" t="s">
        <v>21</v>
      </c>
      <c r="F9426" t="s">
        <v>39</v>
      </c>
      <c r="G9426" s="16" t="s">
        <v>1420</v>
      </c>
      <c r="H9426" s="1"/>
      <c r="J9426"/>
      <c r="AC9426" s="5">
        <v>45448</v>
      </c>
      <c r="AD9426" t="s">
        <v>14613</v>
      </c>
      <c r="AE9426" t="s">
        <v>245</v>
      </c>
      <c r="AF9426">
        <f>MONTH(Table1[[#This Row],[Date Sent]])</f>
        <v>6</v>
      </c>
      <c r="AG9426">
        <f>YEAR(Table1[[#This Row],[Date Sent]])</f>
        <v>2024</v>
      </c>
      <c r="AH9426"/>
    </row>
    <row r="9427" spans="1:34" x14ac:dyDescent="0.2">
      <c r="A9427" t="s">
        <v>469</v>
      </c>
      <c r="B9427" t="s">
        <v>9835</v>
      </c>
      <c r="C9427" s="1">
        <v>152.76</v>
      </c>
      <c r="D9427" s="5">
        <v>45379</v>
      </c>
      <c r="E9427" t="s">
        <v>21</v>
      </c>
      <c r="F9427" t="s">
        <v>17</v>
      </c>
      <c r="G9427" s="16" t="s">
        <v>9841</v>
      </c>
      <c r="H9427" s="1"/>
      <c r="J9427"/>
      <c r="AC9427" s="5">
        <v>45448</v>
      </c>
      <c r="AD9427" t="s">
        <v>14613</v>
      </c>
      <c r="AE9427" t="s">
        <v>245</v>
      </c>
      <c r="AF9427">
        <f>MONTH(Table1[[#This Row],[Date Sent]])</f>
        <v>6</v>
      </c>
      <c r="AG9427">
        <f>YEAR(Table1[[#This Row],[Date Sent]])</f>
        <v>2024</v>
      </c>
      <c r="AH9427"/>
    </row>
    <row r="9428" spans="1:34" x14ac:dyDescent="0.2">
      <c r="A9428" t="s">
        <v>9842</v>
      </c>
      <c r="B9428" t="s">
        <v>9843</v>
      </c>
      <c r="C9428" s="1">
        <v>77.7</v>
      </c>
      <c r="D9428" s="5">
        <v>45406</v>
      </c>
      <c r="E9428" t="s">
        <v>21</v>
      </c>
      <c r="F9428" t="s">
        <v>33</v>
      </c>
      <c r="G9428" s="16" t="s">
        <v>950</v>
      </c>
      <c r="H9428" s="1"/>
      <c r="J9428"/>
      <c r="AC9428" s="5">
        <v>45448</v>
      </c>
      <c r="AD9428" t="s">
        <v>13758</v>
      </c>
      <c r="AE9428" t="s">
        <v>14545</v>
      </c>
      <c r="AF9428">
        <f>MONTH(Table1[[#This Row],[Date Sent]])</f>
        <v>6</v>
      </c>
      <c r="AG9428">
        <f>YEAR(Table1[[#This Row],[Date Sent]])</f>
        <v>2024</v>
      </c>
      <c r="AH9428"/>
    </row>
    <row r="9429" spans="1:34" x14ac:dyDescent="0.2">
      <c r="A9429" t="s">
        <v>9842</v>
      </c>
      <c r="B9429" t="s">
        <v>9843</v>
      </c>
      <c r="C9429" s="1">
        <v>28.12</v>
      </c>
      <c r="D9429" s="5">
        <v>45416</v>
      </c>
      <c r="E9429" t="s">
        <v>17</v>
      </c>
      <c r="F9429" t="s">
        <v>33</v>
      </c>
      <c r="G9429" s="16" t="s">
        <v>9844</v>
      </c>
      <c r="H9429" s="1"/>
      <c r="J9429"/>
      <c r="AC9429" s="5">
        <v>45448</v>
      </c>
      <c r="AD9429" t="s">
        <v>13758</v>
      </c>
      <c r="AE9429" t="s">
        <v>14545</v>
      </c>
      <c r="AF9429">
        <f>MONTH(Table1[[#This Row],[Date Sent]])</f>
        <v>6</v>
      </c>
      <c r="AG9429">
        <f>YEAR(Table1[[#This Row],[Date Sent]])</f>
        <v>2024</v>
      </c>
      <c r="AH9429"/>
    </row>
    <row r="9430" spans="1:34" x14ac:dyDescent="0.2">
      <c r="A9430" t="s">
        <v>9842</v>
      </c>
      <c r="B9430" t="s">
        <v>9843</v>
      </c>
      <c r="C9430" s="1">
        <v>3.98</v>
      </c>
      <c r="D9430" s="5">
        <v>45426</v>
      </c>
      <c r="E9430" t="s">
        <v>33</v>
      </c>
      <c r="F9430" t="s">
        <v>40</v>
      </c>
      <c r="G9430" s="16" t="s">
        <v>9845</v>
      </c>
      <c r="H9430" s="1"/>
      <c r="J9430"/>
      <c r="AC9430" s="5">
        <v>45448</v>
      </c>
      <c r="AD9430" t="s">
        <v>13758</v>
      </c>
      <c r="AE9430" t="s">
        <v>14545</v>
      </c>
      <c r="AF9430">
        <f>MONTH(Table1[[#This Row],[Date Sent]])</f>
        <v>6</v>
      </c>
      <c r="AG9430">
        <f>YEAR(Table1[[#This Row],[Date Sent]])</f>
        <v>2024</v>
      </c>
      <c r="AH9430"/>
    </row>
    <row r="9431" spans="1:34" x14ac:dyDescent="0.2">
      <c r="A9431" t="s">
        <v>9842</v>
      </c>
      <c r="B9431" t="s">
        <v>9843</v>
      </c>
      <c r="C9431" s="1">
        <v>7.79</v>
      </c>
      <c r="D9431" s="5">
        <v>45426</v>
      </c>
      <c r="E9431" t="s">
        <v>20</v>
      </c>
      <c r="F9431" t="s">
        <v>40</v>
      </c>
      <c r="G9431" s="16" t="s">
        <v>9845</v>
      </c>
      <c r="H9431" s="1"/>
      <c r="J9431"/>
      <c r="AC9431" s="5">
        <v>45448</v>
      </c>
      <c r="AD9431" t="s">
        <v>13758</v>
      </c>
      <c r="AE9431" t="s">
        <v>14545</v>
      </c>
      <c r="AF9431">
        <f>MONTH(Table1[[#This Row],[Date Sent]])</f>
        <v>6</v>
      </c>
      <c r="AG9431">
        <f>YEAR(Table1[[#This Row],[Date Sent]])</f>
        <v>2024</v>
      </c>
      <c r="AH9431"/>
    </row>
    <row r="9432" spans="1:34" x14ac:dyDescent="0.2">
      <c r="A9432" t="s">
        <v>9842</v>
      </c>
      <c r="B9432" t="s">
        <v>9843</v>
      </c>
      <c r="C9432" s="1">
        <v>-3.47</v>
      </c>
      <c r="D9432" s="5">
        <v>45426</v>
      </c>
      <c r="E9432" t="s">
        <v>20</v>
      </c>
      <c r="F9432" t="s">
        <v>40</v>
      </c>
      <c r="G9432" s="16" t="s">
        <v>9846</v>
      </c>
      <c r="H9432" s="1"/>
      <c r="J9432"/>
      <c r="AC9432" s="5">
        <v>45448</v>
      </c>
      <c r="AD9432" t="s">
        <v>13758</v>
      </c>
      <c r="AE9432" t="s">
        <v>14545</v>
      </c>
      <c r="AF9432">
        <f>MONTH(Table1[[#This Row],[Date Sent]])</f>
        <v>6</v>
      </c>
      <c r="AG9432">
        <f>YEAR(Table1[[#This Row],[Date Sent]])</f>
        <v>2024</v>
      </c>
      <c r="AH9432"/>
    </row>
    <row r="9433" spans="1:34" x14ac:dyDescent="0.2">
      <c r="A9433" t="s">
        <v>9842</v>
      </c>
      <c r="B9433" t="s">
        <v>9843</v>
      </c>
      <c r="C9433" s="1">
        <v>-3.98</v>
      </c>
      <c r="D9433" s="5">
        <v>45426</v>
      </c>
      <c r="E9433" t="s">
        <v>20</v>
      </c>
      <c r="F9433" t="s">
        <v>40</v>
      </c>
      <c r="G9433" s="16" t="s">
        <v>9847</v>
      </c>
      <c r="H9433" s="1"/>
      <c r="J9433"/>
      <c r="AC9433" s="5">
        <v>45448</v>
      </c>
      <c r="AD9433" t="s">
        <v>13758</v>
      </c>
      <c r="AE9433" t="s">
        <v>14545</v>
      </c>
      <c r="AF9433">
        <f>MONTH(Table1[[#This Row],[Date Sent]])</f>
        <v>6</v>
      </c>
      <c r="AG9433">
        <f>YEAR(Table1[[#This Row],[Date Sent]])</f>
        <v>2024</v>
      </c>
      <c r="AH9433"/>
    </row>
    <row r="9434" spans="1:34" x14ac:dyDescent="0.2">
      <c r="A9434" t="s">
        <v>9842</v>
      </c>
      <c r="B9434" t="s">
        <v>9843</v>
      </c>
      <c r="C9434" s="1">
        <v>-127.32</v>
      </c>
      <c r="D9434" s="5">
        <v>45427</v>
      </c>
      <c r="E9434" t="s">
        <v>10</v>
      </c>
      <c r="F9434" t="s">
        <v>17</v>
      </c>
      <c r="G9434" s="16" t="s">
        <v>9848</v>
      </c>
      <c r="H9434" s="1"/>
      <c r="J9434"/>
      <c r="AC9434" s="5">
        <v>45448</v>
      </c>
      <c r="AD9434" t="s">
        <v>13758</v>
      </c>
      <c r="AE9434" t="s">
        <v>14545</v>
      </c>
      <c r="AF9434">
        <f>MONTH(Table1[[#This Row],[Date Sent]])</f>
        <v>6</v>
      </c>
      <c r="AG9434">
        <f>YEAR(Table1[[#This Row],[Date Sent]])</f>
        <v>2024</v>
      </c>
      <c r="AH9434"/>
    </row>
    <row r="9435" spans="1:34" x14ac:dyDescent="0.2">
      <c r="A9435" t="s">
        <v>9842</v>
      </c>
      <c r="B9435" t="s">
        <v>9843</v>
      </c>
      <c r="C9435" s="1">
        <v>94.97</v>
      </c>
      <c r="D9435" s="5">
        <v>45428</v>
      </c>
      <c r="E9435" t="s">
        <v>8</v>
      </c>
      <c r="F9435" t="s">
        <v>17</v>
      </c>
      <c r="G9435" s="16" t="s">
        <v>9849</v>
      </c>
      <c r="H9435" s="1"/>
      <c r="J9435"/>
      <c r="AC9435" s="5">
        <v>45448</v>
      </c>
      <c r="AD9435" t="s">
        <v>13758</v>
      </c>
      <c r="AE9435" t="s">
        <v>14545</v>
      </c>
      <c r="AF9435">
        <f>MONTH(Table1[[#This Row],[Date Sent]])</f>
        <v>6</v>
      </c>
      <c r="AG9435">
        <f>YEAR(Table1[[#This Row],[Date Sent]])</f>
        <v>2024</v>
      </c>
      <c r="AH9435"/>
    </row>
    <row r="9436" spans="1:34" x14ac:dyDescent="0.2">
      <c r="A9436" t="s">
        <v>4128</v>
      </c>
      <c r="B9436" t="s">
        <v>9850</v>
      </c>
      <c r="C9436" s="1">
        <v>115.01</v>
      </c>
      <c r="D9436" s="5">
        <v>45404</v>
      </c>
      <c r="E9436" t="s">
        <v>21</v>
      </c>
      <c r="F9436" t="s">
        <v>918</v>
      </c>
      <c r="G9436" s="16" t="s">
        <v>9851</v>
      </c>
      <c r="H9436" s="1">
        <v>40.56</v>
      </c>
      <c r="I9436" t="s">
        <v>33</v>
      </c>
      <c r="J9436" t="s">
        <v>9852</v>
      </c>
      <c r="K9436" s="1">
        <v>34.99</v>
      </c>
      <c r="L9436" t="s">
        <v>16</v>
      </c>
      <c r="M9436" t="s">
        <v>1057</v>
      </c>
      <c r="N9436" s="1">
        <v>18.579999999999998</v>
      </c>
      <c r="O9436" t="s">
        <v>15</v>
      </c>
      <c r="P9436" t="s">
        <v>9853</v>
      </c>
      <c r="Q9436" s="1">
        <v>20.880000000000003</v>
      </c>
      <c r="R9436" t="s">
        <v>39</v>
      </c>
      <c r="S9436" t="s">
        <v>1919</v>
      </c>
      <c r="AC9436" s="5">
        <v>45448</v>
      </c>
      <c r="AD9436" t="s">
        <v>14539</v>
      </c>
      <c r="AE9436" t="s">
        <v>182</v>
      </c>
      <c r="AF9436">
        <f>MONTH(Table1[[#This Row],[Date Sent]])</f>
        <v>6</v>
      </c>
      <c r="AG9436">
        <f>YEAR(Table1[[#This Row],[Date Sent]])</f>
        <v>2024</v>
      </c>
      <c r="AH9436"/>
    </row>
    <row r="9437" spans="1:34" x14ac:dyDescent="0.2">
      <c r="A9437" t="s">
        <v>3259</v>
      </c>
      <c r="B9437" t="s">
        <v>9854</v>
      </c>
      <c r="C9437" s="1">
        <v>100.86</v>
      </c>
      <c r="D9437" s="5">
        <v>45396</v>
      </c>
      <c r="E9437" t="s">
        <v>21</v>
      </c>
      <c r="F9437" t="s">
        <v>918</v>
      </c>
      <c r="G9437" s="16" t="s">
        <v>9855</v>
      </c>
      <c r="H9437" s="1">
        <v>7.99</v>
      </c>
      <c r="I9437" t="s">
        <v>18</v>
      </c>
      <c r="J9437" t="s">
        <v>9856</v>
      </c>
      <c r="K9437" s="1">
        <v>25.48</v>
      </c>
      <c r="L9437" t="s">
        <v>10</v>
      </c>
      <c r="M9437" t="s">
        <v>1135</v>
      </c>
      <c r="N9437" s="1">
        <v>47.46</v>
      </c>
      <c r="O9437" t="s">
        <v>16</v>
      </c>
      <c r="P9437" t="s">
        <v>1057</v>
      </c>
      <c r="Q9437" s="1">
        <v>19.93</v>
      </c>
      <c r="R9437" t="s">
        <v>21</v>
      </c>
      <c r="S9437" t="s">
        <v>4952</v>
      </c>
      <c r="AC9437" s="5">
        <v>45448</v>
      </c>
      <c r="AD9437" t="s">
        <v>14708</v>
      </c>
      <c r="AE9437" t="s">
        <v>6845</v>
      </c>
      <c r="AF9437">
        <f>MONTH(Table1[[#This Row],[Date Sent]])</f>
        <v>6</v>
      </c>
      <c r="AG9437">
        <f>YEAR(Table1[[#This Row],[Date Sent]])</f>
        <v>2024</v>
      </c>
      <c r="AH9437"/>
    </row>
    <row r="9438" spans="1:34" x14ac:dyDescent="0.2">
      <c r="A9438" t="s">
        <v>3259</v>
      </c>
      <c r="B9438" t="s">
        <v>9854</v>
      </c>
      <c r="C9438" s="1">
        <v>28.33</v>
      </c>
      <c r="D9438" s="5">
        <v>45396</v>
      </c>
      <c r="E9438" t="s">
        <v>27</v>
      </c>
      <c r="F9438" t="s">
        <v>39</v>
      </c>
      <c r="G9438" s="16" t="s">
        <v>9857</v>
      </c>
      <c r="H9438" s="1"/>
      <c r="J9438"/>
      <c r="AC9438" s="5">
        <v>45448</v>
      </c>
      <c r="AD9438" t="s">
        <v>14708</v>
      </c>
      <c r="AE9438" t="s">
        <v>6845</v>
      </c>
      <c r="AF9438">
        <f>MONTH(Table1[[#This Row],[Date Sent]])</f>
        <v>6</v>
      </c>
      <c r="AG9438">
        <f>YEAR(Table1[[#This Row],[Date Sent]])</f>
        <v>2024</v>
      </c>
      <c r="AH9438"/>
    </row>
    <row r="9439" spans="1:34" x14ac:dyDescent="0.2">
      <c r="A9439" t="s">
        <v>3259</v>
      </c>
      <c r="B9439" t="s">
        <v>9854</v>
      </c>
      <c r="C9439" s="1">
        <v>30.26</v>
      </c>
      <c r="D9439" s="5">
        <v>45400</v>
      </c>
      <c r="E9439" t="s">
        <v>24</v>
      </c>
      <c r="F9439" t="s">
        <v>18</v>
      </c>
      <c r="G9439" s="16" t="s">
        <v>7457</v>
      </c>
      <c r="H9439" s="1"/>
      <c r="J9439"/>
      <c r="AC9439" s="5">
        <v>45448</v>
      </c>
      <c r="AD9439" t="s">
        <v>14708</v>
      </c>
      <c r="AE9439" t="s">
        <v>6845</v>
      </c>
      <c r="AF9439">
        <f>MONTH(Table1[[#This Row],[Date Sent]])</f>
        <v>6</v>
      </c>
      <c r="AG9439">
        <f>YEAR(Table1[[#This Row],[Date Sent]])</f>
        <v>2024</v>
      </c>
      <c r="AH9439"/>
    </row>
    <row r="9440" spans="1:34" x14ac:dyDescent="0.2">
      <c r="A9440" t="s">
        <v>3259</v>
      </c>
      <c r="B9440" t="s">
        <v>9854</v>
      </c>
      <c r="C9440" s="1">
        <v>16.18</v>
      </c>
      <c r="D9440" s="5">
        <v>45402</v>
      </c>
      <c r="E9440" t="s">
        <v>27</v>
      </c>
      <c r="F9440" t="s">
        <v>39</v>
      </c>
      <c r="G9440" s="16" t="s">
        <v>9858</v>
      </c>
      <c r="H9440" s="1"/>
      <c r="J9440"/>
      <c r="AC9440" s="5">
        <v>45448</v>
      </c>
      <c r="AD9440" t="s">
        <v>14708</v>
      </c>
      <c r="AE9440" t="s">
        <v>6845</v>
      </c>
      <c r="AF9440">
        <f>MONTH(Table1[[#This Row],[Date Sent]])</f>
        <v>6</v>
      </c>
      <c r="AG9440">
        <f>YEAR(Table1[[#This Row],[Date Sent]])</f>
        <v>2024</v>
      </c>
      <c r="AH9440"/>
    </row>
    <row r="9441" spans="1:34" x14ac:dyDescent="0.2">
      <c r="A9441" t="s">
        <v>3259</v>
      </c>
      <c r="B9441" t="s">
        <v>9854</v>
      </c>
      <c r="C9441" s="1">
        <v>34.69</v>
      </c>
      <c r="D9441" s="5">
        <v>45404</v>
      </c>
      <c r="E9441" t="s">
        <v>21</v>
      </c>
      <c r="F9441" t="s">
        <v>15</v>
      </c>
      <c r="G9441" s="16" t="s">
        <v>9859</v>
      </c>
      <c r="H9441" s="1"/>
      <c r="J9441"/>
      <c r="AC9441" s="5">
        <v>45448</v>
      </c>
      <c r="AD9441" t="s">
        <v>14708</v>
      </c>
      <c r="AE9441" t="s">
        <v>6845</v>
      </c>
      <c r="AF9441">
        <f>MONTH(Table1[[#This Row],[Date Sent]])</f>
        <v>6</v>
      </c>
      <c r="AG9441">
        <f>YEAR(Table1[[#This Row],[Date Sent]])</f>
        <v>2024</v>
      </c>
      <c r="AH9441"/>
    </row>
    <row r="9442" spans="1:34" x14ac:dyDescent="0.2">
      <c r="A9442" t="s">
        <v>3259</v>
      </c>
      <c r="B9442" t="s">
        <v>9854</v>
      </c>
      <c r="C9442" s="1">
        <v>101.99</v>
      </c>
      <c r="D9442" s="5">
        <v>45410</v>
      </c>
      <c r="E9442" t="s">
        <v>21</v>
      </c>
      <c r="F9442" t="s">
        <v>33</v>
      </c>
      <c r="G9442" s="16" t="s">
        <v>9860</v>
      </c>
      <c r="H9442" s="1"/>
      <c r="J9442"/>
      <c r="AC9442" s="5">
        <v>45448</v>
      </c>
      <c r="AD9442" t="s">
        <v>14708</v>
      </c>
      <c r="AE9442" t="s">
        <v>6845</v>
      </c>
      <c r="AF9442">
        <f>MONTH(Table1[[#This Row],[Date Sent]])</f>
        <v>6</v>
      </c>
      <c r="AG9442">
        <f>YEAR(Table1[[#This Row],[Date Sent]])</f>
        <v>2024</v>
      </c>
      <c r="AH9442"/>
    </row>
    <row r="9443" spans="1:34" x14ac:dyDescent="0.2">
      <c r="A9443" t="s">
        <v>3259</v>
      </c>
      <c r="B9443" t="s">
        <v>9854</v>
      </c>
      <c r="C9443" s="1">
        <v>41.02</v>
      </c>
      <c r="D9443" s="5">
        <v>45412</v>
      </c>
      <c r="E9443" t="s">
        <v>33</v>
      </c>
      <c r="F9443" t="s">
        <v>39</v>
      </c>
      <c r="G9443" s="16" t="s">
        <v>1199</v>
      </c>
      <c r="H9443" s="1"/>
      <c r="J9443"/>
      <c r="AC9443" s="5">
        <v>45448</v>
      </c>
      <c r="AD9443" t="s">
        <v>14708</v>
      </c>
      <c r="AE9443" t="s">
        <v>6845</v>
      </c>
      <c r="AF9443">
        <f>MONTH(Table1[[#This Row],[Date Sent]])</f>
        <v>6</v>
      </c>
      <c r="AG9443">
        <f>YEAR(Table1[[#This Row],[Date Sent]])</f>
        <v>2024</v>
      </c>
      <c r="AH9443"/>
    </row>
    <row r="9444" spans="1:34" x14ac:dyDescent="0.2">
      <c r="A9444" t="s">
        <v>3259</v>
      </c>
      <c r="B9444" t="s">
        <v>9854</v>
      </c>
      <c r="C9444" s="1">
        <v>104.11</v>
      </c>
      <c r="D9444" s="5">
        <v>45412</v>
      </c>
      <c r="E9444" t="s">
        <v>21</v>
      </c>
      <c r="F9444" t="s">
        <v>33</v>
      </c>
      <c r="G9444" s="16" t="s">
        <v>9861</v>
      </c>
      <c r="H9444" s="1"/>
      <c r="J9444"/>
      <c r="AC9444" s="5">
        <v>45448</v>
      </c>
      <c r="AD9444" t="s">
        <v>14708</v>
      </c>
      <c r="AE9444" t="s">
        <v>6845</v>
      </c>
      <c r="AF9444">
        <f>MONTH(Table1[[#This Row],[Date Sent]])</f>
        <v>6</v>
      </c>
      <c r="AG9444">
        <f>YEAR(Table1[[#This Row],[Date Sent]])</f>
        <v>2024</v>
      </c>
      <c r="AH9444"/>
    </row>
    <row r="9445" spans="1:34" x14ac:dyDescent="0.2">
      <c r="A9445" t="s">
        <v>3259</v>
      </c>
      <c r="B9445" t="s">
        <v>9854</v>
      </c>
      <c r="C9445" s="1">
        <v>128.16</v>
      </c>
      <c r="D9445" s="5">
        <v>45414</v>
      </c>
      <c r="E9445" t="s">
        <v>27</v>
      </c>
      <c r="F9445" t="s">
        <v>33</v>
      </c>
      <c r="G9445" s="16" t="s">
        <v>9862</v>
      </c>
      <c r="H9445" s="1"/>
      <c r="J9445"/>
      <c r="AC9445" s="5">
        <v>45448</v>
      </c>
      <c r="AD9445" t="s">
        <v>14708</v>
      </c>
      <c r="AE9445" t="s">
        <v>6845</v>
      </c>
      <c r="AF9445">
        <f>MONTH(Table1[[#This Row],[Date Sent]])</f>
        <v>6</v>
      </c>
      <c r="AG9445">
        <f>YEAR(Table1[[#This Row],[Date Sent]])</f>
        <v>2024</v>
      </c>
      <c r="AH9445"/>
    </row>
    <row r="9446" spans="1:34" x14ac:dyDescent="0.2">
      <c r="A9446" t="s">
        <v>3259</v>
      </c>
      <c r="B9446" t="s">
        <v>9854</v>
      </c>
      <c r="C9446" s="1">
        <v>52.21</v>
      </c>
      <c r="D9446" s="5">
        <v>45418</v>
      </c>
      <c r="E9446" t="s">
        <v>21</v>
      </c>
      <c r="F9446" t="s">
        <v>33</v>
      </c>
      <c r="G9446" s="16" t="s">
        <v>9863</v>
      </c>
      <c r="H9446" s="1"/>
      <c r="J9446"/>
      <c r="AC9446" s="5">
        <v>45448</v>
      </c>
      <c r="AD9446" t="s">
        <v>14708</v>
      </c>
      <c r="AE9446" t="s">
        <v>6845</v>
      </c>
      <c r="AF9446">
        <f>MONTH(Table1[[#This Row],[Date Sent]])</f>
        <v>6</v>
      </c>
      <c r="AG9446">
        <f>YEAR(Table1[[#This Row],[Date Sent]])</f>
        <v>2024</v>
      </c>
      <c r="AH9446"/>
    </row>
    <row r="9447" spans="1:34" x14ac:dyDescent="0.2">
      <c r="A9447" t="s">
        <v>3259</v>
      </c>
      <c r="B9447" t="s">
        <v>9854</v>
      </c>
      <c r="C9447" s="1">
        <v>21.18</v>
      </c>
      <c r="D9447" s="5">
        <v>45420</v>
      </c>
      <c r="E9447" t="s">
        <v>21</v>
      </c>
      <c r="F9447" t="s">
        <v>16</v>
      </c>
      <c r="G9447" s="16" t="s">
        <v>9864</v>
      </c>
      <c r="H9447" s="1"/>
      <c r="J9447"/>
      <c r="AC9447" s="5">
        <v>45448</v>
      </c>
      <c r="AD9447" t="s">
        <v>14708</v>
      </c>
      <c r="AE9447" t="s">
        <v>6845</v>
      </c>
      <c r="AF9447">
        <f>MONTH(Table1[[#This Row],[Date Sent]])</f>
        <v>6</v>
      </c>
      <c r="AG9447">
        <f>YEAR(Table1[[#This Row],[Date Sent]])</f>
        <v>2024</v>
      </c>
      <c r="AH9447"/>
    </row>
    <row r="9448" spans="1:34" x14ac:dyDescent="0.2">
      <c r="A9448" t="s">
        <v>3259</v>
      </c>
      <c r="B9448" t="s">
        <v>9854</v>
      </c>
      <c r="C9448" s="1">
        <v>82.74</v>
      </c>
      <c r="D9448" s="5">
        <v>45421</v>
      </c>
      <c r="E9448" t="s">
        <v>15</v>
      </c>
      <c r="F9448" t="s">
        <v>2265</v>
      </c>
      <c r="G9448" s="16" t="s">
        <v>5831</v>
      </c>
      <c r="H9448" s="1"/>
      <c r="J9448"/>
      <c r="AC9448" s="5">
        <v>45448</v>
      </c>
      <c r="AD9448" t="s">
        <v>14708</v>
      </c>
      <c r="AE9448" t="s">
        <v>6845</v>
      </c>
      <c r="AF9448">
        <f>MONTH(Table1[[#This Row],[Date Sent]])</f>
        <v>6</v>
      </c>
      <c r="AG9448">
        <f>YEAR(Table1[[#This Row],[Date Sent]])</f>
        <v>2024</v>
      </c>
      <c r="AH9448"/>
    </row>
    <row r="9449" spans="1:34" x14ac:dyDescent="0.2">
      <c r="A9449" t="s">
        <v>3259</v>
      </c>
      <c r="B9449" t="s">
        <v>9854</v>
      </c>
      <c r="C9449" s="1">
        <v>88.46</v>
      </c>
      <c r="D9449" s="5">
        <v>45422</v>
      </c>
      <c r="E9449" t="s">
        <v>21</v>
      </c>
      <c r="F9449" t="s">
        <v>33</v>
      </c>
      <c r="G9449" s="16" t="s">
        <v>9865</v>
      </c>
      <c r="H9449" s="1"/>
      <c r="J9449"/>
      <c r="AC9449" s="5">
        <v>45448</v>
      </c>
      <c r="AD9449" t="s">
        <v>14708</v>
      </c>
      <c r="AE9449" t="s">
        <v>6845</v>
      </c>
      <c r="AF9449">
        <f>MONTH(Table1[[#This Row],[Date Sent]])</f>
        <v>6</v>
      </c>
      <c r="AG9449">
        <f>YEAR(Table1[[#This Row],[Date Sent]])</f>
        <v>2024</v>
      </c>
      <c r="AH9449"/>
    </row>
    <row r="9450" spans="1:34" x14ac:dyDescent="0.2">
      <c r="A9450" t="s">
        <v>3259</v>
      </c>
      <c r="B9450" t="s">
        <v>9854</v>
      </c>
      <c r="C9450" s="1">
        <v>111.5</v>
      </c>
      <c r="D9450" s="5">
        <v>45422</v>
      </c>
      <c r="E9450" t="s">
        <v>20</v>
      </c>
      <c r="F9450" t="s">
        <v>39</v>
      </c>
      <c r="G9450" s="16" t="s">
        <v>7736</v>
      </c>
      <c r="H9450" s="1"/>
      <c r="J9450"/>
      <c r="AC9450" s="5">
        <v>45448</v>
      </c>
      <c r="AD9450" t="s">
        <v>14708</v>
      </c>
      <c r="AE9450" t="s">
        <v>6845</v>
      </c>
      <c r="AF9450">
        <f>MONTH(Table1[[#This Row],[Date Sent]])</f>
        <v>6</v>
      </c>
      <c r="AG9450">
        <f>YEAR(Table1[[#This Row],[Date Sent]])</f>
        <v>2024</v>
      </c>
      <c r="AH9450"/>
    </row>
    <row r="9451" spans="1:34" x14ac:dyDescent="0.2">
      <c r="A9451" t="s">
        <v>3259</v>
      </c>
      <c r="B9451" t="s">
        <v>9854</v>
      </c>
      <c r="C9451" s="1">
        <v>19.829999999999998</v>
      </c>
      <c r="D9451" s="5">
        <v>45423</v>
      </c>
      <c r="E9451" t="s">
        <v>27</v>
      </c>
      <c r="F9451" t="s">
        <v>39</v>
      </c>
      <c r="G9451" s="16" t="s">
        <v>1730</v>
      </c>
      <c r="H9451" s="1"/>
      <c r="J9451"/>
      <c r="AC9451" s="5">
        <v>45448</v>
      </c>
      <c r="AD9451" t="s">
        <v>14708</v>
      </c>
      <c r="AE9451" t="s">
        <v>6845</v>
      </c>
      <c r="AF9451">
        <f>MONTH(Table1[[#This Row],[Date Sent]])</f>
        <v>6</v>
      </c>
      <c r="AG9451">
        <f>YEAR(Table1[[#This Row],[Date Sent]])</f>
        <v>2024</v>
      </c>
      <c r="AH9451"/>
    </row>
    <row r="9452" spans="1:34" x14ac:dyDescent="0.2">
      <c r="A9452" t="s">
        <v>3259</v>
      </c>
      <c r="B9452" t="s">
        <v>9854</v>
      </c>
      <c r="C9452" s="1">
        <v>340.91</v>
      </c>
      <c r="D9452" s="5">
        <v>45425</v>
      </c>
      <c r="E9452" t="s">
        <v>20</v>
      </c>
      <c r="F9452" t="s">
        <v>39</v>
      </c>
      <c r="G9452" s="16" t="s">
        <v>9866</v>
      </c>
      <c r="H9452" s="1"/>
      <c r="J9452"/>
      <c r="AC9452" s="5">
        <v>45448</v>
      </c>
      <c r="AD9452" t="s">
        <v>14708</v>
      </c>
      <c r="AE9452" t="s">
        <v>6845</v>
      </c>
      <c r="AF9452">
        <f>MONTH(Table1[[#This Row],[Date Sent]])</f>
        <v>6</v>
      </c>
      <c r="AG9452">
        <f>YEAR(Table1[[#This Row],[Date Sent]])</f>
        <v>2024</v>
      </c>
      <c r="AH9452"/>
    </row>
    <row r="9453" spans="1:34" x14ac:dyDescent="0.2">
      <c r="A9453" t="s">
        <v>3259</v>
      </c>
      <c r="B9453" t="s">
        <v>9854</v>
      </c>
      <c r="C9453" s="1">
        <v>133.68</v>
      </c>
      <c r="D9453" s="5">
        <v>45426</v>
      </c>
      <c r="E9453" t="s">
        <v>21</v>
      </c>
      <c r="F9453" t="s">
        <v>33</v>
      </c>
      <c r="G9453" s="16" t="s">
        <v>9867</v>
      </c>
      <c r="H9453" s="1"/>
      <c r="J9453"/>
      <c r="AC9453" s="5">
        <v>45448</v>
      </c>
      <c r="AD9453" t="s">
        <v>14708</v>
      </c>
      <c r="AE9453" t="s">
        <v>6845</v>
      </c>
      <c r="AF9453">
        <f>MONTH(Table1[[#This Row],[Date Sent]])</f>
        <v>6</v>
      </c>
      <c r="AG9453">
        <f>YEAR(Table1[[#This Row],[Date Sent]])</f>
        <v>2024</v>
      </c>
      <c r="AH9453"/>
    </row>
    <row r="9454" spans="1:34" x14ac:dyDescent="0.2">
      <c r="A9454" t="s">
        <v>3259</v>
      </c>
      <c r="B9454" t="s">
        <v>9854</v>
      </c>
      <c r="C9454" s="1">
        <v>56.13</v>
      </c>
      <c r="D9454" s="5">
        <v>45426</v>
      </c>
      <c r="E9454" t="s">
        <v>21</v>
      </c>
      <c r="F9454" t="s">
        <v>33</v>
      </c>
      <c r="G9454" s="16" t="s">
        <v>9868</v>
      </c>
      <c r="H9454" s="1"/>
      <c r="J9454"/>
      <c r="AC9454" s="5">
        <v>45448</v>
      </c>
      <c r="AD9454" t="s">
        <v>14708</v>
      </c>
      <c r="AE9454" t="s">
        <v>6845</v>
      </c>
      <c r="AF9454">
        <f>MONTH(Table1[[#This Row],[Date Sent]])</f>
        <v>6</v>
      </c>
      <c r="AG9454">
        <f>YEAR(Table1[[#This Row],[Date Sent]])</f>
        <v>2024</v>
      </c>
      <c r="AH9454"/>
    </row>
    <row r="9455" spans="1:34" x14ac:dyDescent="0.2">
      <c r="A9455" t="s">
        <v>6305</v>
      </c>
      <c r="B9455" t="s">
        <v>9869</v>
      </c>
      <c r="C9455" s="1">
        <v>82.52</v>
      </c>
      <c r="D9455" s="5">
        <v>45405</v>
      </c>
      <c r="E9455" t="s">
        <v>33</v>
      </c>
      <c r="F9455" t="s">
        <v>918</v>
      </c>
      <c r="G9455" s="16" t="s">
        <v>9870</v>
      </c>
      <c r="H9455" s="1">
        <v>67.239999999999995</v>
      </c>
      <c r="I9455" t="s">
        <v>33</v>
      </c>
      <c r="J9455" t="s">
        <v>1602</v>
      </c>
      <c r="K9455" s="1">
        <v>15.280000000000001</v>
      </c>
      <c r="L9455" t="s">
        <v>18</v>
      </c>
      <c r="M9455" t="s">
        <v>7417</v>
      </c>
      <c r="AC9455" s="5">
        <v>45448</v>
      </c>
      <c r="AD9455" t="s">
        <v>13512</v>
      </c>
      <c r="AE9455" t="s">
        <v>140</v>
      </c>
      <c r="AF9455">
        <f>MONTH(Table1[[#This Row],[Date Sent]])</f>
        <v>6</v>
      </c>
      <c r="AG9455">
        <f>YEAR(Table1[[#This Row],[Date Sent]])</f>
        <v>2024</v>
      </c>
      <c r="AH9455"/>
    </row>
    <row r="9456" spans="1:34" x14ac:dyDescent="0.2">
      <c r="A9456" t="s">
        <v>6305</v>
      </c>
      <c r="B9456" t="s">
        <v>9869</v>
      </c>
      <c r="C9456" s="1">
        <v>23.3</v>
      </c>
      <c r="D9456" s="5">
        <v>45406</v>
      </c>
      <c r="E9456" t="s">
        <v>21</v>
      </c>
      <c r="F9456" t="s">
        <v>15</v>
      </c>
      <c r="G9456" s="16" t="s">
        <v>1773</v>
      </c>
      <c r="H9456" s="1"/>
      <c r="J9456"/>
      <c r="AC9456" s="5">
        <v>45448</v>
      </c>
      <c r="AD9456" t="s">
        <v>13512</v>
      </c>
      <c r="AE9456" t="s">
        <v>140</v>
      </c>
      <c r="AF9456">
        <f>MONTH(Table1[[#This Row],[Date Sent]])</f>
        <v>6</v>
      </c>
      <c r="AG9456">
        <f>YEAR(Table1[[#This Row],[Date Sent]])</f>
        <v>2024</v>
      </c>
      <c r="AH9456"/>
    </row>
    <row r="9457" spans="1:34" x14ac:dyDescent="0.2">
      <c r="A9457" t="s">
        <v>6305</v>
      </c>
      <c r="B9457" t="s">
        <v>9869</v>
      </c>
      <c r="C9457" s="1">
        <v>93.98</v>
      </c>
      <c r="D9457" s="5">
        <v>45419</v>
      </c>
      <c r="E9457" t="s">
        <v>24</v>
      </c>
      <c r="F9457" t="s">
        <v>18</v>
      </c>
      <c r="G9457" s="16" t="s">
        <v>9871</v>
      </c>
      <c r="H9457" s="1"/>
      <c r="J9457"/>
      <c r="AC9457" s="5">
        <v>45448</v>
      </c>
      <c r="AD9457" t="s">
        <v>13512</v>
      </c>
      <c r="AE9457" t="s">
        <v>140</v>
      </c>
      <c r="AF9457">
        <f>MONTH(Table1[[#This Row],[Date Sent]])</f>
        <v>6</v>
      </c>
      <c r="AG9457">
        <f>YEAR(Table1[[#This Row],[Date Sent]])</f>
        <v>2024</v>
      </c>
      <c r="AH9457"/>
    </row>
    <row r="9458" spans="1:34" x14ac:dyDescent="0.2">
      <c r="A9458" t="s">
        <v>6305</v>
      </c>
      <c r="B9458" t="s">
        <v>9869</v>
      </c>
      <c r="C9458" s="1">
        <v>31.76</v>
      </c>
      <c r="D9458" s="5">
        <v>45420</v>
      </c>
      <c r="E9458" t="s">
        <v>10</v>
      </c>
      <c r="F9458" t="s">
        <v>918</v>
      </c>
      <c r="G9458" s="16" t="s">
        <v>9872</v>
      </c>
      <c r="H9458" s="1">
        <v>24.2</v>
      </c>
      <c r="I9458" t="s">
        <v>15</v>
      </c>
      <c r="J9458" t="s">
        <v>9873</v>
      </c>
      <c r="K9458" s="1">
        <v>7.5600000000000023</v>
      </c>
      <c r="L9458" t="s">
        <v>10</v>
      </c>
      <c r="M9458" t="s">
        <v>9874</v>
      </c>
      <c r="AC9458" s="5">
        <v>45448</v>
      </c>
      <c r="AD9458" t="s">
        <v>13512</v>
      </c>
      <c r="AE9458" t="s">
        <v>140</v>
      </c>
      <c r="AF9458">
        <f>MONTH(Table1[[#This Row],[Date Sent]])</f>
        <v>6</v>
      </c>
      <c r="AG9458">
        <f>YEAR(Table1[[#This Row],[Date Sent]])</f>
        <v>2024</v>
      </c>
      <c r="AH9458"/>
    </row>
    <row r="9459" spans="1:34" x14ac:dyDescent="0.2">
      <c r="A9459" t="s">
        <v>6305</v>
      </c>
      <c r="B9459" t="s">
        <v>9869</v>
      </c>
      <c r="C9459" s="1">
        <v>20.03</v>
      </c>
      <c r="D9459" s="5">
        <v>45420</v>
      </c>
      <c r="E9459" t="s">
        <v>24</v>
      </c>
      <c r="F9459" t="s">
        <v>18</v>
      </c>
      <c r="G9459" s="16" t="s">
        <v>7457</v>
      </c>
      <c r="H9459" s="1"/>
      <c r="J9459"/>
      <c r="AC9459" s="5">
        <v>45448</v>
      </c>
      <c r="AD9459" t="s">
        <v>13512</v>
      </c>
      <c r="AE9459" t="s">
        <v>140</v>
      </c>
      <c r="AF9459">
        <f>MONTH(Table1[[#This Row],[Date Sent]])</f>
        <v>6</v>
      </c>
      <c r="AG9459">
        <f>YEAR(Table1[[#This Row],[Date Sent]])</f>
        <v>2024</v>
      </c>
      <c r="AH9459"/>
    </row>
    <row r="9460" spans="1:34" x14ac:dyDescent="0.2">
      <c r="A9460" t="s">
        <v>6305</v>
      </c>
      <c r="B9460" t="s">
        <v>9869</v>
      </c>
      <c r="C9460" s="1">
        <v>74.63</v>
      </c>
      <c r="D9460" s="5">
        <v>45422</v>
      </c>
      <c r="E9460" t="s">
        <v>17</v>
      </c>
      <c r="F9460" t="s">
        <v>33</v>
      </c>
      <c r="G9460" s="16" t="s">
        <v>9875</v>
      </c>
      <c r="H9460" s="1"/>
      <c r="J9460"/>
      <c r="AC9460" s="5">
        <v>45448</v>
      </c>
      <c r="AD9460" t="s">
        <v>13512</v>
      </c>
      <c r="AE9460" t="s">
        <v>140</v>
      </c>
      <c r="AF9460">
        <f>MONTH(Table1[[#This Row],[Date Sent]])</f>
        <v>6</v>
      </c>
      <c r="AG9460">
        <f>YEAR(Table1[[#This Row],[Date Sent]])</f>
        <v>2024</v>
      </c>
      <c r="AH9460"/>
    </row>
    <row r="9461" spans="1:34" x14ac:dyDescent="0.2">
      <c r="A9461" t="s">
        <v>1053</v>
      </c>
      <c r="B9461" t="s">
        <v>9876</v>
      </c>
      <c r="C9461" s="1">
        <v>59.81</v>
      </c>
      <c r="D9461" s="5">
        <v>45400</v>
      </c>
      <c r="E9461" t="s">
        <v>21</v>
      </c>
      <c r="F9461" t="s">
        <v>918</v>
      </c>
      <c r="G9461" s="16" t="s">
        <v>9877</v>
      </c>
      <c r="H9461" s="1">
        <v>34.76</v>
      </c>
      <c r="I9461" t="s">
        <v>33</v>
      </c>
      <c r="J9461" t="s">
        <v>1056</v>
      </c>
      <c r="K9461" s="1">
        <v>25.050000000000004</v>
      </c>
      <c r="L9461" t="s">
        <v>15</v>
      </c>
      <c r="M9461" t="s">
        <v>9878</v>
      </c>
      <c r="AC9461" s="5">
        <v>45448</v>
      </c>
      <c r="AD9461" t="s">
        <v>14732</v>
      </c>
      <c r="AE9461" t="s">
        <v>14733</v>
      </c>
      <c r="AF9461">
        <f>MONTH(Table1[[#This Row],[Date Sent]])</f>
        <v>6</v>
      </c>
      <c r="AG9461">
        <f>YEAR(Table1[[#This Row],[Date Sent]])</f>
        <v>2024</v>
      </c>
      <c r="AH9461"/>
    </row>
    <row r="9462" spans="1:34" x14ac:dyDescent="0.2">
      <c r="A9462" t="s">
        <v>1053</v>
      </c>
      <c r="B9462" t="s">
        <v>9876</v>
      </c>
      <c r="C9462" s="1">
        <v>50.05</v>
      </c>
      <c r="D9462" s="5">
        <v>45400</v>
      </c>
      <c r="E9462" t="s">
        <v>33</v>
      </c>
      <c r="F9462" t="s">
        <v>39</v>
      </c>
      <c r="G9462" s="16" t="s">
        <v>9879</v>
      </c>
      <c r="H9462" s="1"/>
      <c r="J9462"/>
      <c r="AC9462" s="5">
        <v>45448</v>
      </c>
      <c r="AD9462" t="s">
        <v>14732</v>
      </c>
      <c r="AE9462" t="s">
        <v>14733</v>
      </c>
      <c r="AF9462">
        <f>MONTH(Table1[[#This Row],[Date Sent]])</f>
        <v>6</v>
      </c>
      <c r="AG9462">
        <f>YEAR(Table1[[#This Row],[Date Sent]])</f>
        <v>2024</v>
      </c>
      <c r="AH9462"/>
    </row>
    <row r="9463" spans="1:34" x14ac:dyDescent="0.2">
      <c r="A9463" t="s">
        <v>1053</v>
      </c>
      <c r="B9463" t="s">
        <v>9876</v>
      </c>
      <c r="C9463" s="1">
        <v>170.1</v>
      </c>
      <c r="D9463" s="5">
        <v>45403</v>
      </c>
      <c r="E9463" t="s">
        <v>33</v>
      </c>
      <c r="F9463" t="s">
        <v>17</v>
      </c>
      <c r="G9463" s="16" t="s">
        <v>1130</v>
      </c>
      <c r="H9463" s="1"/>
      <c r="J9463"/>
      <c r="AC9463" s="5">
        <v>45448</v>
      </c>
      <c r="AD9463" t="s">
        <v>14732</v>
      </c>
      <c r="AE9463" t="s">
        <v>14733</v>
      </c>
      <c r="AF9463">
        <f>MONTH(Table1[[#This Row],[Date Sent]])</f>
        <v>6</v>
      </c>
      <c r="AG9463">
        <f>YEAR(Table1[[#This Row],[Date Sent]])</f>
        <v>2024</v>
      </c>
      <c r="AH9463"/>
    </row>
    <row r="9464" spans="1:34" x14ac:dyDescent="0.2">
      <c r="A9464" t="s">
        <v>1053</v>
      </c>
      <c r="B9464" t="s">
        <v>9876</v>
      </c>
      <c r="C9464" s="1">
        <v>20.96</v>
      </c>
      <c r="D9464" s="5">
        <v>45403</v>
      </c>
      <c r="E9464" t="s">
        <v>21</v>
      </c>
      <c r="F9464" t="s">
        <v>16</v>
      </c>
      <c r="G9464" s="16" t="s">
        <v>1179</v>
      </c>
      <c r="H9464" s="1"/>
      <c r="J9464"/>
      <c r="AC9464" s="5">
        <v>45448</v>
      </c>
      <c r="AD9464" t="s">
        <v>14732</v>
      </c>
      <c r="AE9464" t="s">
        <v>14733</v>
      </c>
      <c r="AF9464">
        <f>MONTH(Table1[[#This Row],[Date Sent]])</f>
        <v>6</v>
      </c>
      <c r="AG9464">
        <f>YEAR(Table1[[#This Row],[Date Sent]])</f>
        <v>2024</v>
      </c>
      <c r="AH9464"/>
    </row>
    <row r="9465" spans="1:34" x14ac:dyDescent="0.2">
      <c r="A9465" t="s">
        <v>1053</v>
      </c>
      <c r="B9465" t="s">
        <v>9876</v>
      </c>
      <c r="C9465" s="1">
        <v>13.63</v>
      </c>
      <c r="D9465" s="5">
        <v>45407</v>
      </c>
      <c r="E9465" t="s">
        <v>33</v>
      </c>
      <c r="F9465" t="s">
        <v>39</v>
      </c>
      <c r="G9465" s="16" t="s">
        <v>9880</v>
      </c>
      <c r="H9465" s="1"/>
      <c r="J9465"/>
      <c r="AC9465" s="5">
        <v>45448</v>
      </c>
      <c r="AD9465" t="s">
        <v>14732</v>
      </c>
      <c r="AE9465" t="s">
        <v>14733</v>
      </c>
      <c r="AF9465">
        <f>MONTH(Table1[[#This Row],[Date Sent]])</f>
        <v>6</v>
      </c>
      <c r="AG9465">
        <f>YEAR(Table1[[#This Row],[Date Sent]])</f>
        <v>2024</v>
      </c>
      <c r="AH9465"/>
    </row>
    <row r="9466" spans="1:34" x14ac:dyDescent="0.2">
      <c r="A9466" t="s">
        <v>1053</v>
      </c>
      <c r="B9466" t="s">
        <v>9876</v>
      </c>
      <c r="C9466" s="1">
        <v>400</v>
      </c>
      <c r="D9466" s="5">
        <v>45407</v>
      </c>
      <c r="E9466" t="s">
        <v>10</v>
      </c>
      <c r="F9466" t="s">
        <v>54</v>
      </c>
      <c r="G9466" s="16" t="s">
        <v>9881</v>
      </c>
      <c r="H9466" s="1"/>
      <c r="J9466"/>
      <c r="AC9466" s="5">
        <v>45448</v>
      </c>
      <c r="AD9466" t="s">
        <v>14732</v>
      </c>
      <c r="AE9466" t="s">
        <v>14733</v>
      </c>
      <c r="AF9466">
        <f>MONTH(Table1[[#This Row],[Date Sent]])</f>
        <v>6</v>
      </c>
      <c r="AG9466">
        <f>YEAR(Table1[[#This Row],[Date Sent]])</f>
        <v>2024</v>
      </c>
      <c r="AH9466"/>
    </row>
    <row r="9467" spans="1:34" x14ac:dyDescent="0.2">
      <c r="A9467" t="s">
        <v>1053</v>
      </c>
      <c r="B9467" t="s">
        <v>9876</v>
      </c>
      <c r="C9467" s="1">
        <v>1500</v>
      </c>
      <c r="D9467" s="5">
        <v>45423</v>
      </c>
      <c r="E9467" t="s">
        <v>20</v>
      </c>
      <c r="F9467" t="s">
        <v>54</v>
      </c>
      <c r="G9467" s="16" t="s">
        <v>9882</v>
      </c>
      <c r="H9467" s="1"/>
      <c r="J9467"/>
      <c r="AC9467" s="5">
        <v>45448</v>
      </c>
      <c r="AD9467" t="s">
        <v>14732</v>
      </c>
      <c r="AE9467" t="s">
        <v>14733</v>
      </c>
      <c r="AF9467">
        <f>MONTH(Table1[[#This Row],[Date Sent]])</f>
        <v>6</v>
      </c>
      <c r="AG9467">
        <f>YEAR(Table1[[#This Row],[Date Sent]])</f>
        <v>2024</v>
      </c>
      <c r="AH9467"/>
    </row>
    <row r="9468" spans="1:34" x14ac:dyDescent="0.2">
      <c r="A9468" t="s">
        <v>2213</v>
      </c>
      <c r="B9468" t="s">
        <v>9883</v>
      </c>
      <c r="C9468" s="1">
        <v>57.55</v>
      </c>
      <c r="D9468" s="5">
        <v>45419</v>
      </c>
      <c r="E9468" t="s">
        <v>27</v>
      </c>
      <c r="F9468" t="s">
        <v>918</v>
      </c>
      <c r="G9468" s="16" t="s">
        <v>9884</v>
      </c>
      <c r="H9468" s="1">
        <v>7.3500000000000005</v>
      </c>
      <c r="I9468" t="s">
        <v>18</v>
      </c>
      <c r="J9468" t="s">
        <v>9885</v>
      </c>
      <c r="K9468" s="1">
        <v>50.199999999999996</v>
      </c>
      <c r="L9468" t="s">
        <v>33</v>
      </c>
      <c r="M9468" t="s">
        <v>1075</v>
      </c>
      <c r="AC9468" s="5">
        <v>45448</v>
      </c>
      <c r="AD9468" t="s">
        <v>13586</v>
      </c>
      <c r="AE9468" t="s">
        <v>140</v>
      </c>
      <c r="AF9468">
        <f>MONTH(Table1[[#This Row],[Date Sent]])</f>
        <v>6</v>
      </c>
      <c r="AG9468">
        <f>YEAR(Table1[[#This Row],[Date Sent]])</f>
        <v>2024</v>
      </c>
      <c r="AH9468"/>
    </row>
    <row r="9469" spans="1:34" x14ac:dyDescent="0.2">
      <c r="A9469" t="s">
        <v>2213</v>
      </c>
      <c r="B9469" t="s">
        <v>9883</v>
      </c>
      <c r="C9469" s="1">
        <v>27.98</v>
      </c>
      <c r="D9469" s="5">
        <v>45422</v>
      </c>
      <c r="E9469" t="s">
        <v>18</v>
      </c>
      <c r="F9469" t="s">
        <v>6</v>
      </c>
      <c r="G9469" s="16" t="s">
        <v>2735</v>
      </c>
      <c r="H9469" s="1"/>
      <c r="J9469"/>
      <c r="AC9469" s="5">
        <v>45448</v>
      </c>
      <c r="AD9469" t="s">
        <v>13586</v>
      </c>
      <c r="AE9469" t="s">
        <v>140</v>
      </c>
      <c r="AF9469">
        <f>MONTH(Table1[[#This Row],[Date Sent]])</f>
        <v>6</v>
      </c>
      <c r="AG9469">
        <f>YEAR(Table1[[#This Row],[Date Sent]])</f>
        <v>2024</v>
      </c>
      <c r="AH9469"/>
    </row>
    <row r="9470" spans="1:34" x14ac:dyDescent="0.2">
      <c r="A9470" t="s">
        <v>2213</v>
      </c>
      <c r="B9470" t="s">
        <v>9883</v>
      </c>
      <c r="C9470" s="1">
        <v>12.2</v>
      </c>
      <c r="D9470" s="5">
        <v>45424</v>
      </c>
      <c r="E9470" t="s">
        <v>23</v>
      </c>
      <c r="F9470" t="s">
        <v>33</v>
      </c>
      <c r="G9470" s="16" t="s">
        <v>9886</v>
      </c>
      <c r="H9470" s="1"/>
      <c r="J9470"/>
      <c r="AC9470" s="5">
        <v>45448</v>
      </c>
      <c r="AD9470" t="s">
        <v>13586</v>
      </c>
      <c r="AE9470" t="s">
        <v>140</v>
      </c>
      <c r="AF9470">
        <f>MONTH(Table1[[#This Row],[Date Sent]])</f>
        <v>6</v>
      </c>
      <c r="AG9470">
        <f>YEAR(Table1[[#This Row],[Date Sent]])</f>
        <v>2024</v>
      </c>
      <c r="AH9470"/>
    </row>
    <row r="9471" spans="1:34" x14ac:dyDescent="0.2">
      <c r="A9471" t="s">
        <v>2213</v>
      </c>
      <c r="B9471" t="s">
        <v>9883</v>
      </c>
      <c r="C9471" s="1">
        <v>56.1</v>
      </c>
      <c r="D9471" s="5">
        <v>45424</v>
      </c>
      <c r="E9471" t="s">
        <v>21</v>
      </c>
      <c r="F9471" t="s">
        <v>33</v>
      </c>
      <c r="G9471" s="16" t="s">
        <v>928</v>
      </c>
      <c r="H9471" s="1"/>
      <c r="J9471"/>
      <c r="AC9471" s="5">
        <v>45448</v>
      </c>
      <c r="AD9471" t="s">
        <v>13586</v>
      </c>
      <c r="AE9471" t="s">
        <v>140</v>
      </c>
      <c r="AF9471">
        <f>MONTH(Table1[[#This Row],[Date Sent]])</f>
        <v>6</v>
      </c>
      <c r="AG9471">
        <f>YEAR(Table1[[#This Row],[Date Sent]])</f>
        <v>2024</v>
      </c>
      <c r="AH9471"/>
    </row>
    <row r="9472" spans="1:34" x14ac:dyDescent="0.2">
      <c r="A9472" t="s">
        <v>694</v>
      </c>
      <c r="B9472" t="s">
        <v>8757</v>
      </c>
      <c r="C9472" s="1">
        <v>323.68</v>
      </c>
      <c r="D9472" s="5">
        <v>45414</v>
      </c>
      <c r="E9472" t="s">
        <v>21</v>
      </c>
      <c r="F9472" t="s">
        <v>33</v>
      </c>
      <c r="G9472" s="16" t="s">
        <v>2957</v>
      </c>
      <c r="H9472" s="1"/>
      <c r="J9472"/>
      <c r="AC9472" s="5">
        <v>45448</v>
      </c>
      <c r="AD9472" t="s">
        <v>14683</v>
      </c>
      <c r="AE9472" t="s">
        <v>198</v>
      </c>
      <c r="AF9472">
        <f>MONTH(Table1[[#This Row],[Date Sent]])</f>
        <v>6</v>
      </c>
      <c r="AG9472">
        <f>YEAR(Table1[[#This Row],[Date Sent]])</f>
        <v>2024</v>
      </c>
      <c r="AH9472"/>
    </row>
    <row r="9473" spans="1:34" x14ac:dyDescent="0.2">
      <c r="A9473" t="s">
        <v>694</v>
      </c>
      <c r="B9473" t="s">
        <v>8757</v>
      </c>
      <c r="C9473" s="1">
        <v>85.47</v>
      </c>
      <c r="D9473" s="5">
        <v>45414</v>
      </c>
      <c r="E9473" t="s">
        <v>21</v>
      </c>
      <c r="F9473" t="s">
        <v>17</v>
      </c>
      <c r="G9473" s="16" t="s">
        <v>2447</v>
      </c>
      <c r="H9473" s="1"/>
      <c r="J9473"/>
      <c r="AC9473" s="5">
        <v>45448</v>
      </c>
      <c r="AD9473" t="s">
        <v>14683</v>
      </c>
      <c r="AE9473" t="s">
        <v>198</v>
      </c>
      <c r="AF9473">
        <f>MONTH(Table1[[#This Row],[Date Sent]])</f>
        <v>6</v>
      </c>
      <c r="AG9473">
        <f>YEAR(Table1[[#This Row],[Date Sent]])</f>
        <v>2024</v>
      </c>
      <c r="AH9473"/>
    </row>
    <row r="9474" spans="1:34" x14ac:dyDescent="0.2">
      <c r="A9474" t="s">
        <v>694</v>
      </c>
      <c r="B9474" t="s">
        <v>8757</v>
      </c>
      <c r="C9474" s="1">
        <v>503.93</v>
      </c>
      <c r="D9474" s="5">
        <v>45417</v>
      </c>
      <c r="E9474" t="s">
        <v>21</v>
      </c>
      <c r="F9474" t="s">
        <v>15</v>
      </c>
      <c r="G9474" s="16" t="s">
        <v>8758</v>
      </c>
      <c r="H9474" s="1"/>
      <c r="J9474"/>
      <c r="AC9474" s="5">
        <v>45448</v>
      </c>
      <c r="AD9474" t="s">
        <v>14683</v>
      </c>
      <c r="AE9474" t="s">
        <v>198</v>
      </c>
      <c r="AF9474">
        <f>MONTH(Table1[[#This Row],[Date Sent]])</f>
        <v>6</v>
      </c>
      <c r="AG9474">
        <f>YEAR(Table1[[#This Row],[Date Sent]])</f>
        <v>2024</v>
      </c>
      <c r="AH9474"/>
    </row>
    <row r="9475" spans="1:34" x14ac:dyDescent="0.2">
      <c r="A9475" t="s">
        <v>694</v>
      </c>
      <c r="B9475" t="s">
        <v>8757</v>
      </c>
      <c r="C9475" s="1">
        <v>83.25</v>
      </c>
      <c r="D9475" s="5">
        <v>45418</v>
      </c>
      <c r="E9475" t="s">
        <v>21</v>
      </c>
      <c r="F9475" t="s">
        <v>18</v>
      </c>
      <c r="G9475" s="16" t="s">
        <v>8759</v>
      </c>
      <c r="H9475" s="1"/>
      <c r="J9475"/>
      <c r="AC9475" s="5">
        <v>45448</v>
      </c>
      <c r="AD9475" t="s">
        <v>14683</v>
      </c>
      <c r="AE9475" t="s">
        <v>198</v>
      </c>
      <c r="AF9475">
        <f>MONTH(Table1[[#This Row],[Date Sent]])</f>
        <v>6</v>
      </c>
      <c r="AG9475">
        <f>YEAR(Table1[[#This Row],[Date Sent]])</f>
        <v>2024</v>
      </c>
      <c r="AH9475"/>
    </row>
    <row r="9476" spans="1:34" x14ac:dyDescent="0.2">
      <c r="A9476" t="s">
        <v>2895</v>
      </c>
      <c r="B9476" t="s">
        <v>9887</v>
      </c>
      <c r="C9476" s="1">
        <v>30.78</v>
      </c>
      <c r="D9476" s="5">
        <v>45406</v>
      </c>
      <c r="E9476" t="s">
        <v>21</v>
      </c>
      <c r="F9476" t="s">
        <v>33</v>
      </c>
      <c r="G9476" s="16" t="s">
        <v>9888</v>
      </c>
      <c r="H9476" s="1"/>
      <c r="J9476"/>
      <c r="AC9476" s="5">
        <v>45448</v>
      </c>
      <c r="AD9476" t="s">
        <v>13286</v>
      </c>
      <c r="AE9476" t="s">
        <v>298</v>
      </c>
      <c r="AF9476">
        <f>MONTH(Table1[[#This Row],[Date Sent]])</f>
        <v>6</v>
      </c>
      <c r="AG9476">
        <f>YEAR(Table1[[#This Row],[Date Sent]])</f>
        <v>2024</v>
      </c>
      <c r="AH9476"/>
    </row>
    <row r="9477" spans="1:34" x14ac:dyDescent="0.2">
      <c r="A9477" t="s">
        <v>2895</v>
      </c>
      <c r="B9477" t="s">
        <v>9887</v>
      </c>
      <c r="C9477" s="1">
        <v>86.38</v>
      </c>
      <c r="D9477" s="5">
        <v>45413</v>
      </c>
      <c r="E9477" t="s">
        <v>21</v>
      </c>
      <c r="F9477" t="s">
        <v>17</v>
      </c>
      <c r="G9477" s="16" t="s">
        <v>9889</v>
      </c>
      <c r="H9477" s="1"/>
      <c r="J9477"/>
      <c r="AC9477" s="5">
        <v>45448</v>
      </c>
      <c r="AD9477" t="s">
        <v>13286</v>
      </c>
      <c r="AE9477" t="s">
        <v>298</v>
      </c>
      <c r="AF9477">
        <f>MONTH(Table1[[#This Row],[Date Sent]])</f>
        <v>6</v>
      </c>
      <c r="AG9477">
        <f>YEAR(Table1[[#This Row],[Date Sent]])</f>
        <v>2024</v>
      </c>
      <c r="AH9477"/>
    </row>
    <row r="9478" spans="1:34" x14ac:dyDescent="0.2">
      <c r="A9478" t="s">
        <v>2895</v>
      </c>
      <c r="B9478" t="s">
        <v>9887</v>
      </c>
      <c r="C9478" s="1">
        <v>134.34</v>
      </c>
      <c r="D9478" s="5">
        <v>45415</v>
      </c>
      <c r="E9478" t="s">
        <v>21</v>
      </c>
      <c r="F9478" t="s">
        <v>918</v>
      </c>
      <c r="G9478" s="16" t="s">
        <v>9890</v>
      </c>
      <c r="H9478" s="1">
        <v>5.5</v>
      </c>
      <c r="I9478" t="s">
        <v>39</v>
      </c>
      <c r="J9478" t="s">
        <v>9891</v>
      </c>
      <c r="K9478" s="1">
        <v>79.97</v>
      </c>
      <c r="L9478" t="s">
        <v>17</v>
      </c>
      <c r="M9478" t="s">
        <v>3579</v>
      </c>
      <c r="N9478" s="1">
        <v>33.35</v>
      </c>
      <c r="O9478" t="s">
        <v>33</v>
      </c>
      <c r="P9478" t="s">
        <v>9892</v>
      </c>
      <c r="Q9478" s="1">
        <v>15.520000000000003</v>
      </c>
      <c r="R9478" t="s">
        <v>10</v>
      </c>
      <c r="S9478" t="s">
        <v>9874</v>
      </c>
      <c r="AC9478" s="5">
        <v>45448</v>
      </c>
      <c r="AD9478" t="s">
        <v>13286</v>
      </c>
      <c r="AE9478" t="s">
        <v>298</v>
      </c>
      <c r="AF9478">
        <f>MONTH(Table1[[#This Row],[Date Sent]])</f>
        <v>6</v>
      </c>
      <c r="AG9478">
        <f>YEAR(Table1[[#This Row],[Date Sent]])</f>
        <v>2024</v>
      </c>
      <c r="AH9478"/>
    </row>
    <row r="9479" spans="1:34" x14ac:dyDescent="0.2">
      <c r="A9479" t="s">
        <v>2895</v>
      </c>
      <c r="B9479" t="s">
        <v>9887</v>
      </c>
      <c r="C9479" s="1">
        <v>375.8</v>
      </c>
      <c r="D9479" s="5">
        <v>45418</v>
      </c>
      <c r="E9479" t="s">
        <v>21</v>
      </c>
      <c r="F9479" t="s">
        <v>33</v>
      </c>
      <c r="G9479" s="16" t="s">
        <v>9893</v>
      </c>
      <c r="H9479" s="1"/>
      <c r="J9479"/>
      <c r="AC9479" s="5">
        <v>45448</v>
      </c>
      <c r="AD9479" t="s">
        <v>13286</v>
      </c>
      <c r="AE9479" t="s">
        <v>298</v>
      </c>
      <c r="AF9479">
        <f>MONTH(Table1[[#This Row],[Date Sent]])</f>
        <v>6</v>
      </c>
      <c r="AG9479">
        <f>YEAR(Table1[[#This Row],[Date Sent]])</f>
        <v>2024</v>
      </c>
      <c r="AH9479"/>
    </row>
    <row r="9480" spans="1:34" x14ac:dyDescent="0.2">
      <c r="A9480" t="s">
        <v>2895</v>
      </c>
      <c r="B9480" t="s">
        <v>9887</v>
      </c>
      <c r="C9480" s="1">
        <v>28.08</v>
      </c>
      <c r="D9480" s="5">
        <v>45419</v>
      </c>
      <c r="E9480" t="s">
        <v>21</v>
      </c>
      <c r="F9480" t="s">
        <v>33</v>
      </c>
      <c r="G9480" s="16" t="s">
        <v>9894</v>
      </c>
      <c r="H9480" s="1"/>
      <c r="J9480"/>
      <c r="AC9480" s="5">
        <v>45448</v>
      </c>
      <c r="AD9480" t="s">
        <v>13286</v>
      </c>
      <c r="AE9480" t="s">
        <v>298</v>
      </c>
      <c r="AF9480">
        <f>MONTH(Table1[[#This Row],[Date Sent]])</f>
        <v>6</v>
      </c>
      <c r="AG9480">
        <f>YEAR(Table1[[#This Row],[Date Sent]])</f>
        <v>2024</v>
      </c>
      <c r="AH9480"/>
    </row>
    <row r="9481" spans="1:34" x14ac:dyDescent="0.2">
      <c r="A9481" t="s">
        <v>2895</v>
      </c>
      <c r="B9481" t="s">
        <v>9887</v>
      </c>
      <c r="C9481" s="1">
        <v>238.62</v>
      </c>
      <c r="D9481" s="5">
        <v>45423</v>
      </c>
      <c r="E9481" t="s">
        <v>14</v>
      </c>
      <c r="F9481" t="s">
        <v>4</v>
      </c>
      <c r="G9481" s="16" t="s">
        <v>9895</v>
      </c>
      <c r="H9481" s="1"/>
      <c r="J9481"/>
      <c r="AC9481" s="5">
        <v>45448</v>
      </c>
      <c r="AD9481" t="s">
        <v>13286</v>
      </c>
      <c r="AE9481" t="s">
        <v>298</v>
      </c>
      <c r="AF9481">
        <f>MONTH(Table1[[#This Row],[Date Sent]])</f>
        <v>6</v>
      </c>
      <c r="AG9481">
        <f>YEAR(Table1[[#This Row],[Date Sent]])</f>
        <v>2024</v>
      </c>
      <c r="AH9481"/>
    </row>
    <row r="9482" spans="1:34" x14ac:dyDescent="0.2">
      <c r="A9482" t="s">
        <v>2895</v>
      </c>
      <c r="B9482" t="s">
        <v>9887</v>
      </c>
      <c r="C9482" s="1">
        <v>265.94</v>
      </c>
      <c r="D9482" s="5">
        <v>45426</v>
      </c>
      <c r="E9482" t="s">
        <v>21</v>
      </c>
      <c r="F9482" t="s">
        <v>33</v>
      </c>
      <c r="G9482" s="16" t="s">
        <v>9893</v>
      </c>
      <c r="H9482" s="1"/>
      <c r="J9482"/>
      <c r="AC9482" s="5">
        <v>45448</v>
      </c>
      <c r="AD9482" t="s">
        <v>13286</v>
      </c>
      <c r="AE9482" t="s">
        <v>298</v>
      </c>
      <c r="AF9482">
        <f>MONTH(Table1[[#This Row],[Date Sent]])</f>
        <v>6</v>
      </c>
      <c r="AG9482">
        <f>YEAR(Table1[[#This Row],[Date Sent]])</f>
        <v>2024</v>
      </c>
      <c r="AH9482"/>
    </row>
    <row r="9483" spans="1:34" x14ac:dyDescent="0.2">
      <c r="A9483" t="s">
        <v>532</v>
      </c>
      <c r="B9483" t="s">
        <v>9896</v>
      </c>
      <c r="C9483" s="1">
        <v>25.53</v>
      </c>
      <c r="D9483" s="5">
        <v>45405</v>
      </c>
      <c r="E9483" t="s">
        <v>21</v>
      </c>
      <c r="F9483" t="s">
        <v>33</v>
      </c>
      <c r="G9483" s="16" t="s">
        <v>8107</v>
      </c>
      <c r="H9483" s="1"/>
      <c r="J9483"/>
      <c r="AC9483" s="5">
        <v>45448</v>
      </c>
      <c r="AD9483" t="s">
        <v>13213</v>
      </c>
      <c r="AE9483" t="s">
        <v>298</v>
      </c>
      <c r="AF9483">
        <f>MONTH(Table1[[#This Row],[Date Sent]])</f>
        <v>6</v>
      </c>
      <c r="AG9483">
        <f>YEAR(Table1[[#This Row],[Date Sent]])</f>
        <v>2024</v>
      </c>
      <c r="AH9483"/>
    </row>
    <row r="9484" spans="1:34" x14ac:dyDescent="0.2">
      <c r="A9484" t="s">
        <v>532</v>
      </c>
      <c r="B9484" t="s">
        <v>9896</v>
      </c>
      <c r="C9484" s="1">
        <v>107.98</v>
      </c>
      <c r="D9484" s="5">
        <v>45406</v>
      </c>
      <c r="E9484" t="s">
        <v>25</v>
      </c>
      <c r="F9484" t="s">
        <v>17</v>
      </c>
      <c r="G9484" s="16" t="s">
        <v>1130</v>
      </c>
      <c r="H9484" s="1"/>
      <c r="J9484"/>
      <c r="AC9484" s="5">
        <v>45448</v>
      </c>
      <c r="AD9484" t="s">
        <v>13213</v>
      </c>
      <c r="AE9484" t="s">
        <v>298</v>
      </c>
      <c r="AF9484">
        <f>MONTH(Table1[[#This Row],[Date Sent]])</f>
        <v>6</v>
      </c>
      <c r="AG9484">
        <f>YEAR(Table1[[#This Row],[Date Sent]])</f>
        <v>2024</v>
      </c>
      <c r="AH9484"/>
    </row>
    <row r="9485" spans="1:34" x14ac:dyDescent="0.2">
      <c r="A9485" t="s">
        <v>532</v>
      </c>
      <c r="B9485" t="s">
        <v>9896</v>
      </c>
      <c r="C9485" s="1">
        <v>53.89</v>
      </c>
      <c r="D9485" s="5">
        <v>45415</v>
      </c>
      <c r="E9485" t="s">
        <v>25</v>
      </c>
      <c r="F9485" t="s">
        <v>17</v>
      </c>
      <c r="G9485" s="16" t="s">
        <v>9897</v>
      </c>
      <c r="H9485" s="1"/>
      <c r="J9485"/>
      <c r="AC9485" s="5">
        <v>45448</v>
      </c>
      <c r="AD9485" t="s">
        <v>13213</v>
      </c>
      <c r="AE9485" t="s">
        <v>298</v>
      </c>
      <c r="AF9485">
        <f>MONTH(Table1[[#This Row],[Date Sent]])</f>
        <v>6</v>
      </c>
      <c r="AG9485">
        <f>YEAR(Table1[[#This Row],[Date Sent]])</f>
        <v>2024</v>
      </c>
      <c r="AH9485"/>
    </row>
    <row r="9486" spans="1:34" x14ac:dyDescent="0.2">
      <c r="A9486" t="s">
        <v>532</v>
      </c>
      <c r="B9486" t="s">
        <v>9896</v>
      </c>
      <c r="C9486" s="1">
        <v>71.459999999999994</v>
      </c>
      <c r="D9486" s="5">
        <v>45415</v>
      </c>
      <c r="E9486" t="s">
        <v>24</v>
      </c>
      <c r="F9486" t="s">
        <v>33</v>
      </c>
      <c r="G9486" s="16" t="s">
        <v>9898</v>
      </c>
      <c r="H9486" s="1"/>
      <c r="J9486"/>
      <c r="AC9486" s="5">
        <v>45448</v>
      </c>
      <c r="AD9486" t="s">
        <v>13213</v>
      </c>
      <c r="AE9486" t="s">
        <v>298</v>
      </c>
      <c r="AF9486">
        <f>MONTH(Table1[[#This Row],[Date Sent]])</f>
        <v>6</v>
      </c>
      <c r="AG9486">
        <f>YEAR(Table1[[#This Row],[Date Sent]])</f>
        <v>2024</v>
      </c>
      <c r="AH9486"/>
    </row>
    <row r="9487" spans="1:34" x14ac:dyDescent="0.2">
      <c r="A9487" t="s">
        <v>532</v>
      </c>
      <c r="B9487" t="s">
        <v>9896</v>
      </c>
      <c r="C9487" s="1">
        <v>205.15</v>
      </c>
      <c r="D9487" s="5">
        <v>45419</v>
      </c>
      <c r="E9487" t="s">
        <v>21</v>
      </c>
      <c r="F9487" t="s">
        <v>33</v>
      </c>
      <c r="G9487" s="16" t="s">
        <v>1580</v>
      </c>
      <c r="H9487" s="1"/>
      <c r="J9487"/>
      <c r="AC9487" s="5">
        <v>45448</v>
      </c>
      <c r="AD9487" t="s">
        <v>13213</v>
      </c>
      <c r="AE9487" t="s">
        <v>298</v>
      </c>
      <c r="AF9487">
        <f>MONTH(Table1[[#This Row],[Date Sent]])</f>
        <v>6</v>
      </c>
      <c r="AG9487">
        <f>YEAR(Table1[[#This Row],[Date Sent]])</f>
        <v>2024</v>
      </c>
      <c r="AH9487"/>
    </row>
    <row r="9488" spans="1:34" x14ac:dyDescent="0.2">
      <c r="A9488" t="s">
        <v>532</v>
      </c>
      <c r="B9488" t="s">
        <v>9896</v>
      </c>
      <c r="C9488" s="1">
        <v>260.49</v>
      </c>
      <c r="D9488" s="5">
        <v>45426</v>
      </c>
      <c r="E9488" t="s">
        <v>25</v>
      </c>
      <c r="F9488" t="s">
        <v>21</v>
      </c>
      <c r="G9488" s="16" t="s">
        <v>4337</v>
      </c>
      <c r="H9488" s="1"/>
      <c r="J9488"/>
      <c r="AC9488" s="5">
        <v>45448</v>
      </c>
      <c r="AD9488" t="s">
        <v>13213</v>
      </c>
      <c r="AE9488" t="s">
        <v>298</v>
      </c>
      <c r="AF9488">
        <f>MONTH(Table1[[#This Row],[Date Sent]])</f>
        <v>6</v>
      </c>
      <c r="AG9488">
        <f>YEAR(Table1[[#This Row],[Date Sent]])</f>
        <v>2024</v>
      </c>
      <c r="AH9488"/>
    </row>
    <row r="9489" spans="1:34" x14ac:dyDescent="0.2">
      <c r="A9489" t="s">
        <v>532</v>
      </c>
      <c r="B9489" t="s">
        <v>9896</v>
      </c>
      <c r="C9489" s="1">
        <v>44.19</v>
      </c>
      <c r="D9489" s="5">
        <v>45427</v>
      </c>
      <c r="E9489" t="s">
        <v>25</v>
      </c>
      <c r="F9489" t="s">
        <v>17</v>
      </c>
      <c r="G9489" s="16" t="s">
        <v>9899</v>
      </c>
      <c r="H9489" s="1"/>
      <c r="J9489"/>
      <c r="AC9489" s="5">
        <v>45448</v>
      </c>
      <c r="AD9489" t="s">
        <v>13213</v>
      </c>
      <c r="AE9489" t="s">
        <v>298</v>
      </c>
      <c r="AF9489">
        <f>MONTH(Table1[[#This Row],[Date Sent]])</f>
        <v>6</v>
      </c>
      <c r="AG9489">
        <f>YEAR(Table1[[#This Row],[Date Sent]])</f>
        <v>2024</v>
      </c>
      <c r="AH9489"/>
    </row>
    <row r="9490" spans="1:34" x14ac:dyDescent="0.2">
      <c r="A9490" t="s">
        <v>532</v>
      </c>
      <c r="B9490" t="s">
        <v>9896</v>
      </c>
      <c r="C9490" s="1">
        <v>53.94</v>
      </c>
      <c r="D9490" s="5">
        <v>45428</v>
      </c>
      <c r="E9490" t="s">
        <v>25</v>
      </c>
      <c r="F9490" t="s">
        <v>33</v>
      </c>
      <c r="G9490" s="16" t="s">
        <v>9900</v>
      </c>
      <c r="H9490" s="1"/>
      <c r="J9490"/>
      <c r="AC9490" s="5">
        <v>45448</v>
      </c>
      <c r="AD9490" t="s">
        <v>13213</v>
      </c>
      <c r="AE9490" t="s">
        <v>298</v>
      </c>
      <c r="AF9490">
        <f>MONTH(Table1[[#This Row],[Date Sent]])</f>
        <v>6</v>
      </c>
      <c r="AG9490">
        <f>YEAR(Table1[[#This Row],[Date Sent]])</f>
        <v>2024</v>
      </c>
      <c r="AH9490"/>
    </row>
    <row r="9491" spans="1:34" x14ac:dyDescent="0.2">
      <c r="A9491" t="s">
        <v>1530</v>
      </c>
      <c r="B9491" t="s">
        <v>9901</v>
      </c>
      <c r="C9491" s="1">
        <v>300.79000000000002</v>
      </c>
      <c r="D9491" s="5">
        <v>45402</v>
      </c>
      <c r="E9491" t="s">
        <v>33</v>
      </c>
      <c r="F9491" t="s">
        <v>918</v>
      </c>
      <c r="G9491" s="16" t="s">
        <v>9902</v>
      </c>
      <c r="H9491" s="1">
        <v>126.995</v>
      </c>
      <c r="I9491" t="s">
        <v>21</v>
      </c>
      <c r="J9491" t="s">
        <v>1722</v>
      </c>
      <c r="K9491" s="1">
        <v>173.79000000000002</v>
      </c>
      <c r="L9491" t="s">
        <v>16</v>
      </c>
      <c r="M9491" t="s">
        <v>1057</v>
      </c>
      <c r="AC9491" s="5">
        <v>45448</v>
      </c>
      <c r="AD9491" t="s">
        <v>14574</v>
      </c>
      <c r="AE9491" t="s">
        <v>73</v>
      </c>
      <c r="AF9491">
        <f>MONTH(Table1[[#This Row],[Date Sent]])</f>
        <v>6</v>
      </c>
      <c r="AG9491">
        <f>YEAR(Table1[[#This Row],[Date Sent]])</f>
        <v>2024</v>
      </c>
      <c r="AH9491"/>
    </row>
    <row r="9492" spans="1:34" x14ac:dyDescent="0.2">
      <c r="A9492" t="s">
        <v>1530</v>
      </c>
      <c r="B9492" t="s">
        <v>9901</v>
      </c>
      <c r="C9492" s="1">
        <v>19.25</v>
      </c>
      <c r="D9492" s="5">
        <v>45413</v>
      </c>
      <c r="E9492" t="s">
        <v>33</v>
      </c>
      <c r="F9492" t="s">
        <v>39</v>
      </c>
      <c r="G9492" s="16" t="s">
        <v>9903</v>
      </c>
      <c r="H9492" s="1"/>
      <c r="J9492"/>
      <c r="AC9492" s="5">
        <v>45448</v>
      </c>
      <c r="AD9492" t="s">
        <v>14574</v>
      </c>
      <c r="AE9492" t="s">
        <v>73</v>
      </c>
      <c r="AF9492">
        <f>MONTH(Table1[[#This Row],[Date Sent]])</f>
        <v>6</v>
      </c>
      <c r="AG9492">
        <f>YEAR(Table1[[#This Row],[Date Sent]])</f>
        <v>2024</v>
      </c>
      <c r="AH9492"/>
    </row>
    <row r="9493" spans="1:34" x14ac:dyDescent="0.2">
      <c r="A9493" t="s">
        <v>1530</v>
      </c>
      <c r="B9493" t="s">
        <v>9904</v>
      </c>
      <c r="C9493" s="1">
        <v>3.21</v>
      </c>
      <c r="D9493" s="5">
        <v>45413</v>
      </c>
      <c r="E9493" t="s">
        <v>33</v>
      </c>
      <c r="F9493" t="s">
        <v>15</v>
      </c>
      <c r="G9493" s="16" t="s">
        <v>9905</v>
      </c>
      <c r="H9493" s="1"/>
      <c r="J9493"/>
      <c r="AC9493" s="5">
        <v>45448</v>
      </c>
      <c r="AD9493" t="s">
        <v>14574</v>
      </c>
      <c r="AE9493" t="s">
        <v>73</v>
      </c>
      <c r="AF9493">
        <f>MONTH(Table1[[#This Row],[Date Sent]])</f>
        <v>6</v>
      </c>
      <c r="AG9493">
        <f>YEAR(Table1[[#This Row],[Date Sent]])</f>
        <v>2024</v>
      </c>
      <c r="AH9493"/>
    </row>
    <row r="9494" spans="1:34" x14ac:dyDescent="0.2">
      <c r="A9494" t="s">
        <v>1530</v>
      </c>
      <c r="B9494" t="s">
        <v>9904</v>
      </c>
      <c r="C9494" s="1">
        <v>33.130000000000003</v>
      </c>
      <c r="D9494" s="5">
        <v>45424</v>
      </c>
      <c r="E9494" t="s">
        <v>33</v>
      </c>
      <c r="F9494" t="s">
        <v>17</v>
      </c>
      <c r="G9494" s="16" t="s">
        <v>9602</v>
      </c>
      <c r="H9494" s="1"/>
      <c r="J9494"/>
      <c r="AC9494" s="5">
        <v>45448</v>
      </c>
      <c r="AD9494" t="s">
        <v>14574</v>
      </c>
      <c r="AE9494" t="s">
        <v>73</v>
      </c>
      <c r="AF9494">
        <f>MONTH(Table1[[#This Row],[Date Sent]])</f>
        <v>6</v>
      </c>
      <c r="AG9494">
        <f>YEAR(Table1[[#This Row],[Date Sent]])</f>
        <v>2024</v>
      </c>
      <c r="AH9494"/>
    </row>
    <row r="9495" spans="1:34" x14ac:dyDescent="0.2">
      <c r="A9495" t="s">
        <v>3226</v>
      </c>
      <c r="B9495" t="s">
        <v>9906</v>
      </c>
      <c r="C9495" s="1">
        <v>504.94</v>
      </c>
      <c r="D9495" s="5">
        <v>45402</v>
      </c>
      <c r="E9495" t="s">
        <v>21</v>
      </c>
      <c r="F9495" t="s">
        <v>15</v>
      </c>
      <c r="G9495" s="16" t="s">
        <v>9907</v>
      </c>
      <c r="H9495" s="1"/>
      <c r="J9495"/>
      <c r="AC9495" s="5">
        <v>45448</v>
      </c>
      <c r="AD9495" t="s">
        <v>14702</v>
      </c>
      <c r="AE9495" t="s">
        <v>73</v>
      </c>
      <c r="AF9495">
        <f>MONTH(Table1[[#This Row],[Date Sent]])</f>
        <v>6</v>
      </c>
      <c r="AG9495">
        <f>YEAR(Table1[[#This Row],[Date Sent]])</f>
        <v>2024</v>
      </c>
      <c r="AH9495"/>
    </row>
    <row r="9496" spans="1:34" x14ac:dyDescent="0.2">
      <c r="A9496" t="s">
        <v>947</v>
      </c>
      <c r="B9496" t="s">
        <v>9908</v>
      </c>
      <c r="C9496" s="1">
        <v>94.57</v>
      </c>
      <c r="D9496" s="5">
        <v>45420</v>
      </c>
      <c r="E9496" t="s">
        <v>23</v>
      </c>
      <c r="F9496" t="s">
        <v>33</v>
      </c>
      <c r="G9496" s="16" t="s">
        <v>9909</v>
      </c>
      <c r="H9496" s="1"/>
      <c r="J9496"/>
      <c r="AC9496" s="5">
        <v>45448</v>
      </c>
      <c r="AD9496" t="s">
        <v>13767</v>
      </c>
      <c r="AE9496" t="s">
        <v>73</v>
      </c>
      <c r="AF9496">
        <f>MONTH(Table1[[#This Row],[Date Sent]])</f>
        <v>6</v>
      </c>
      <c r="AG9496">
        <f>YEAR(Table1[[#This Row],[Date Sent]])</f>
        <v>2024</v>
      </c>
      <c r="AH9496"/>
    </row>
    <row r="9497" spans="1:34" x14ac:dyDescent="0.2">
      <c r="A9497" t="s">
        <v>947</v>
      </c>
      <c r="B9497" t="s">
        <v>9908</v>
      </c>
      <c r="C9497" s="1">
        <v>23.68</v>
      </c>
      <c r="D9497" s="5">
        <v>45421</v>
      </c>
      <c r="E9497" t="s">
        <v>15</v>
      </c>
      <c r="F9497" t="s">
        <v>18</v>
      </c>
      <c r="G9497" s="16" t="s">
        <v>951</v>
      </c>
      <c r="H9497" s="1"/>
      <c r="J9497"/>
      <c r="AC9497" s="5">
        <v>45448</v>
      </c>
      <c r="AD9497" t="s">
        <v>13767</v>
      </c>
      <c r="AE9497" t="s">
        <v>73</v>
      </c>
      <c r="AF9497">
        <f>MONTH(Table1[[#This Row],[Date Sent]])</f>
        <v>6</v>
      </c>
      <c r="AG9497">
        <f>YEAR(Table1[[#This Row],[Date Sent]])</f>
        <v>2024</v>
      </c>
      <c r="AH9497"/>
    </row>
    <row r="9498" spans="1:34" x14ac:dyDescent="0.2">
      <c r="A9498" t="s">
        <v>947</v>
      </c>
      <c r="B9498" t="s">
        <v>9908</v>
      </c>
      <c r="C9498" s="1">
        <v>17.350000000000001</v>
      </c>
      <c r="D9498" s="5">
        <v>45422</v>
      </c>
      <c r="E9498" t="s">
        <v>23</v>
      </c>
      <c r="F9498" t="s">
        <v>15</v>
      </c>
      <c r="G9498" s="16" t="s">
        <v>9910</v>
      </c>
      <c r="H9498" s="1"/>
      <c r="J9498"/>
      <c r="AC9498" s="5">
        <v>45448</v>
      </c>
      <c r="AD9498" t="s">
        <v>13767</v>
      </c>
      <c r="AE9498" t="s">
        <v>73</v>
      </c>
      <c r="AF9498">
        <f>MONTH(Table1[[#This Row],[Date Sent]])</f>
        <v>6</v>
      </c>
      <c r="AG9498">
        <f>YEAR(Table1[[#This Row],[Date Sent]])</f>
        <v>2024</v>
      </c>
      <c r="AH9498"/>
    </row>
    <row r="9499" spans="1:34" x14ac:dyDescent="0.2">
      <c r="A9499" t="s">
        <v>492</v>
      </c>
      <c r="B9499" t="s">
        <v>9911</v>
      </c>
      <c r="C9499" s="1">
        <v>561.26</v>
      </c>
      <c r="D9499" s="5">
        <v>45408</v>
      </c>
      <c r="E9499" t="s">
        <v>20</v>
      </c>
      <c r="F9499" t="s">
        <v>33</v>
      </c>
      <c r="G9499" s="16" t="s">
        <v>9912</v>
      </c>
      <c r="H9499" s="1"/>
      <c r="J9499"/>
      <c r="AC9499" s="5">
        <v>45448</v>
      </c>
      <c r="AD9499" t="s">
        <v>13440</v>
      </c>
      <c r="AE9499" t="s">
        <v>73</v>
      </c>
      <c r="AF9499">
        <f>MONTH(Table1[[#This Row],[Date Sent]])</f>
        <v>6</v>
      </c>
      <c r="AG9499">
        <f>YEAR(Table1[[#This Row],[Date Sent]])</f>
        <v>2024</v>
      </c>
      <c r="AH9499"/>
    </row>
    <row r="9500" spans="1:34" x14ac:dyDescent="0.2">
      <c r="A9500" t="s">
        <v>492</v>
      </c>
      <c r="B9500" t="s">
        <v>9911</v>
      </c>
      <c r="C9500" s="1">
        <v>74.260000000000005</v>
      </c>
      <c r="D9500" s="5">
        <v>45409</v>
      </c>
      <c r="E9500" t="s">
        <v>8</v>
      </c>
      <c r="F9500" t="s">
        <v>33</v>
      </c>
      <c r="G9500" s="16" t="s">
        <v>9913</v>
      </c>
      <c r="H9500" s="1"/>
      <c r="J9500"/>
      <c r="AC9500" s="5">
        <v>45448</v>
      </c>
      <c r="AD9500" t="s">
        <v>13440</v>
      </c>
      <c r="AE9500" t="s">
        <v>73</v>
      </c>
      <c r="AF9500">
        <f>MONTH(Table1[[#This Row],[Date Sent]])</f>
        <v>6</v>
      </c>
      <c r="AG9500">
        <f>YEAR(Table1[[#This Row],[Date Sent]])</f>
        <v>2024</v>
      </c>
      <c r="AH9500"/>
    </row>
    <row r="9501" spans="1:34" x14ac:dyDescent="0.2">
      <c r="A9501" t="s">
        <v>492</v>
      </c>
      <c r="B9501" t="s">
        <v>9911</v>
      </c>
      <c r="C9501" s="1">
        <v>52.8</v>
      </c>
      <c r="D9501" s="5">
        <v>45421</v>
      </c>
      <c r="E9501" t="s">
        <v>8</v>
      </c>
      <c r="F9501" t="s">
        <v>39</v>
      </c>
      <c r="G9501" s="16" t="s">
        <v>39</v>
      </c>
      <c r="H9501" s="1"/>
      <c r="J9501"/>
      <c r="AC9501" s="5">
        <v>45448</v>
      </c>
      <c r="AD9501" t="s">
        <v>13440</v>
      </c>
      <c r="AE9501" t="s">
        <v>73</v>
      </c>
      <c r="AF9501">
        <f>MONTH(Table1[[#This Row],[Date Sent]])</f>
        <v>6</v>
      </c>
      <c r="AG9501">
        <f>YEAR(Table1[[#This Row],[Date Sent]])</f>
        <v>2024</v>
      </c>
      <c r="AH9501"/>
    </row>
    <row r="9502" spans="1:34" x14ac:dyDescent="0.2">
      <c r="A9502" t="s">
        <v>492</v>
      </c>
      <c r="B9502" t="s">
        <v>9914</v>
      </c>
      <c r="C9502" s="1">
        <v>444.62</v>
      </c>
      <c r="D9502" s="5">
        <v>45428</v>
      </c>
      <c r="E9502" t="s">
        <v>8</v>
      </c>
      <c r="F9502" t="s">
        <v>39</v>
      </c>
      <c r="G9502" s="16" t="s">
        <v>9915</v>
      </c>
      <c r="H9502" s="1"/>
      <c r="J9502"/>
      <c r="AC9502" s="5">
        <v>45448</v>
      </c>
      <c r="AD9502" t="s">
        <v>13440</v>
      </c>
      <c r="AE9502" t="s">
        <v>73</v>
      </c>
      <c r="AF9502">
        <f>MONTH(Table1[[#This Row],[Date Sent]])</f>
        <v>6</v>
      </c>
      <c r="AG9502">
        <f>YEAR(Table1[[#This Row],[Date Sent]])</f>
        <v>2024</v>
      </c>
      <c r="AH9502"/>
    </row>
    <row r="9503" spans="1:34" x14ac:dyDescent="0.2">
      <c r="A9503" t="s">
        <v>492</v>
      </c>
      <c r="B9503" t="s">
        <v>9914</v>
      </c>
      <c r="C9503" s="1">
        <v>226.27</v>
      </c>
      <c r="D9503" s="5">
        <v>45428</v>
      </c>
      <c r="E9503" t="s">
        <v>13</v>
      </c>
      <c r="F9503" t="s">
        <v>33</v>
      </c>
      <c r="G9503" s="16" t="s">
        <v>9916</v>
      </c>
      <c r="H9503" s="1"/>
      <c r="J9503"/>
      <c r="AC9503" s="5">
        <v>45448</v>
      </c>
      <c r="AD9503" t="s">
        <v>13440</v>
      </c>
      <c r="AE9503" t="s">
        <v>73</v>
      </c>
      <c r="AF9503">
        <f>MONTH(Table1[[#This Row],[Date Sent]])</f>
        <v>6</v>
      </c>
      <c r="AG9503">
        <f>YEAR(Table1[[#This Row],[Date Sent]])</f>
        <v>2024</v>
      </c>
      <c r="AH9503"/>
    </row>
    <row r="9504" spans="1:34" x14ac:dyDescent="0.2">
      <c r="A9504" t="s">
        <v>872</v>
      </c>
      <c r="B9504" t="s">
        <v>9917</v>
      </c>
      <c r="C9504" s="1">
        <v>76.180000000000007</v>
      </c>
      <c r="D9504" s="5">
        <v>45401</v>
      </c>
      <c r="E9504" t="s">
        <v>33</v>
      </c>
      <c r="F9504" t="s">
        <v>918</v>
      </c>
      <c r="G9504" s="16" t="s">
        <v>9918</v>
      </c>
      <c r="H9504" s="1">
        <v>22.77</v>
      </c>
      <c r="I9504" t="s">
        <v>10</v>
      </c>
      <c r="J9504" t="s">
        <v>9919</v>
      </c>
      <c r="K9504" s="1">
        <v>53.410000000000011</v>
      </c>
      <c r="L9504" t="s">
        <v>33</v>
      </c>
      <c r="M9504" t="s">
        <v>9920</v>
      </c>
      <c r="AC9504" s="5">
        <v>45448</v>
      </c>
      <c r="AD9504" t="s">
        <v>14554</v>
      </c>
      <c r="AE9504" t="s">
        <v>73</v>
      </c>
      <c r="AF9504">
        <f>MONTH(Table1[[#This Row],[Date Sent]])</f>
        <v>6</v>
      </c>
      <c r="AG9504">
        <f>YEAR(Table1[[#This Row],[Date Sent]])</f>
        <v>2024</v>
      </c>
      <c r="AH9504"/>
    </row>
    <row r="9505" spans="1:34" x14ac:dyDescent="0.2">
      <c r="A9505" t="s">
        <v>872</v>
      </c>
      <c r="B9505" t="s">
        <v>9917</v>
      </c>
      <c r="C9505" s="1">
        <v>345.47</v>
      </c>
      <c r="D9505" s="5">
        <v>45414</v>
      </c>
      <c r="E9505" t="s">
        <v>39</v>
      </c>
      <c r="F9505" t="s">
        <v>17</v>
      </c>
      <c r="G9505" s="16" t="s">
        <v>9921</v>
      </c>
      <c r="H9505" s="1"/>
      <c r="J9505"/>
      <c r="AC9505" s="5">
        <v>45448</v>
      </c>
      <c r="AD9505" t="s">
        <v>14554</v>
      </c>
      <c r="AE9505" t="s">
        <v>73</v>
      </c>
      <c r="AF9505">
        <f>MONTH(Table1[[#This Row],[Date Sent]])</f>
        <v>6</v>
      </c>
      <c r="AG9505">
        <f>YEAR(Table1[[#This Row],[Date Sent]])</f>
        <v>2024</v>
      </c>
      <c r="AH9505"/>
    </row>
    <row r="9506" spans="1:34" x14ac:dyDescent="0.2">
      <c r="A9506" t="s">
        <v>872</v>
      </c>
      <c r="B9506" t="s">
        <v>9917</v>
      </c>
      <c r="C9506" s="1">
        <v>27.1</v>
      </c>
      <c r="D9506" s="5">
        <v>45414</v>
      </c>
      <c r="E9506" t="s">
        <v>33</v>
      </c>
      <c r="F9506" t="s">
        <v>15</v>
      </c>
      <c r="G9506" s="16" t="s">
        <v>1773</v>
      </c>
      <c r="H9506" s="1"/>
      <c r="J9506"/>
      <c r="AC9506" s="5">
        <v>45448</v>
      </c>
      <c r="AD9506" t="s">
        <v>14554</v>
      </c>
      <c r="AE9506" t="s">
        <v>73</v>
      </c>
      <c r="AF9506">
        <f>MONTH(Table1[[#This Row],[Date Sent]])</f>
        <v>6</v>
      </c>
      <c r="AG9506">
        <f>YEAR(Table1[[#This Row],[Date Sent]])</f>
        <v>2024</v>
      </c>
      <c r="AH9506"/>
    </row>
    <row r="9507" spans="1:34" x14ac:dyDescent="0.2">
      <c r="A9507" t="s">
        <v>872</v>
      </c>
      <c r="B9507" t="s">
        <v>9917</v>
      </c>
      <c r="C9507" s="1">
        <v>11.44</v>
      </c>
      <c r="D9507" s="5">
        <v>45421</v>
      </c>
      <c r="E9507" t="s">
        <v>6</v>
      </c>
      <c r="F9507" t="s">
        <v>18</v>
      </c>
      <c r="G9507" s="16" t="s">
        <v>9922</v>
      </c>
      <c r="H9507" s="1"/>
      <c r="J9507"/>
      <c r="AC9507" s="5">
        <v>45448</v>
      </c>
      <c r="AD9507" t="s">
        <v>14554</v>
      </c>
      <c r="AE9507" t="s">
        <v>73</v>
      </c>
      <c r="AF9507">
        <f>MONTH(Table1[[#This Row],[Date Sent]])</f>
        <v>6</v>
      </c>
      <c r="AG9507">
        <f>YEAR(Table1[[#This Row],[Date Sent]])</f>
        <v>2024</v>
      </c>
      <c r="AH9507"/>
    </row>
    <row r="9508" spans="1:34" x14ac:dyDescent="0.2">
      <c r="A9508" t="s">
        <v>872</v>
      </c>
      <c r="B9508" t="s">
        <v>9917</v>
      </c>
      <c r="C9508" s="1">
        <v>16.18</v>
      </c>
      <c r="D9508" s="5">
        <v>45428</v>
      </c>
      <c r="E9508" t="s">
        <v>21</v>
      </c>
      <c r="F9508" t="s">
        <v>4</v>
      </c>
      <c r="G9508" s="16" t="s">
        <v>4525</v>
      </c>
      <c r="H9508" s="1"/>
      <c r="J9508"/>
      <c r="AC9508" s="5">
        <v>45448</v>
      </c>
      <c r="AD9508" t="s">
        <v>14554</v>
      </c>
      <c r="AE9508" t="s">
        <v>73</v>
      </c>
      <c r="AF9508">
        <f>MONTH(Table1[[#This Row],[Date Sent]])</f>
        <v>6</v>
      </c>
      <c r="AG9508">
        <f>YEAR(Table1[[#This Row],[Date Sent]])</f>
        <v>2024</v>
      </c>
      <c r="AH9508"/>
    </row>
    <row r="9509" spans="1:34" x14ac:dyDescent="0.2">
      <c r="A9509" t="s">
        <v>482</v>
      </c>
      <c r="B9509" t="s">
        <v>9923</v>
      </c>
      <c r="C9509" s="1">
        <v>60.96</v>
      </c>
      <c r="D9509" s="5">
        <v>45429</v>
      </c>
      <c r="E9509" t="s">
        <v>20</v>
      </c>
      <c r="F9509" t="s">
        <v>39</v>
      </c>
      <c r="G9509" s="16" t="s">
        <v>1520</v>
      </c>
      <c r="H9509" s="1"/>
      <c r="J9509"/>
      <c r="AC9509" s="5">
        <v>45448</v>
      </c>
      <c r="AD9509" t="s">
        <v>13354</v>
      </c>
      <c r="AE9509" t="s">
        <v>475</v>
      </c>
      <c r="AF9509">
        <f>MONTH(Table1[[#This Row],[Date Sent]])</f>
        <v>6</v>
      </c>
      <c r="AG9509">
        <f>YEAR(Table1[[#This Row],[Date Sent]])</f>
        <v>2024</v>
      </c>
      <c r="AH9509"/>
    </row>
    <row r="9510" spans="1:34" x14ac:dyDescent="0.2">
      <c r="A9510" t="s">
        <v>482</v>
      </c>
      <c r="B9510" t="s">
        <v>9923</v>
      </c>
      <c r="C9510" s="1">
        <v>96.43</v>
      </c>
      <c r="D9510" s="5">
        <v>45430</v>
      </c>
      <c r="E9510" t="s">
        <v>18</v>
      </c>
      <c r="F9510" t="s">
        <v>918</v>
      </c>
      <c r="G9510" s="16" t="s">
        <v>9924</v>
      </c>
      <c r="H9510" s="1">
        <v>29.92</v>
      </c>
      <c r="I9510" t="s">
        <v>33</v>
      </c>
      <c r="J9510" t="s">
        <v>1602</v>
      </c>
      <c r="K9510" s="1">
        <v>66.510000000000005</v>
      </c>
      <c r="L9510" t="s">
        <v>18</v>
      </c>
      <c r="M9510" t="s">
        <v>2492</v>
      </c>
      <c r="AC9510" s="5">
        <v>45448</v>
      </c>
      <c r="AD9510" t="s">
        <v>13354</v>
      </c>
      <c r="AE9510" t="s">
        <v>475</v>
      </c>
      <c r="AF9510">
        <f>MONTH(Table1[[#This Row],[Date Sent]])</f>
        <v>6</v>
      </c>
      <c r="AG9510">
        <f>YEAR(Table1[[#This Row],[Date Sent]])</f>
        <v>2024</v>
      </c>
      <c r="AH9510"/>
    </row>
    <row r="9511" spans="1:34" x14ac:dyDescent="0.2">
      <c r="A9511" t="s">
        <v>482</v>
      </c>
      <c r="B9511" t="s">
        <v>9923</v>
      </c>
      <c r="C9511" s="1">
        <v>145.57</v>
      </c>
      <c r="D9511" s="5">
        <v>45438</v>
      </c>
      <c r="E9511" t="s">
        <v>18</v>
      </c>
      <c r="F9511" t="s">
        <v>918</v>
      </c>
      <c r="G9511" s="16" t="s">
        <v>9925</v>
      </c>
      <c r="H9511" s="1">
        <v>29.22</v>
      </c>
      <c r="I9511" t="s">
        <v>33</v>
      </c>
      <c r="J9511" t="s">
        <v>1602</v>
      </c>
      <c r="K9511" s="1">
        <v>116.35</v>
      </c>
      <c r="L9511" t="s">
        <v>18</v>
      </c>
      <c r="M9511" t="s">
        <v>2492</v>
      </c>
      <c r="AC9511" s="5">
        <v>45448</v>
      </c>
      <c r="AD9511" t="s">
        <v>13354</v>
      </c>
      <c r="AE9511" t="s">
        <v>475</v>
      </c>
      <c r="AF9511">
        <f>MONTH(Table1[[#This Row],[Date Sent]])</f>
        <v>6</v>
      </c>
      <c r="AG9511">
        <f>YEAR(Table1[[#This Row],[Date Sent]])</f>
        <v>2024</v>
      </c>
      <c r="AH9511"/>
    </row>
    <row r="9512" spans="1:34" x14ac:dyDescent="0.2">
      <c r="A9512" t="s">
        <v>482</v>
      </c>
      <c r="B9512" t="s">
        <v>9923</v>
      </c>
      <c r="C9512" s="1">
        <v>76.22</v>
      </c>
      <c r="D9512" s="5">
        <v>45439</v>
      </c>
      <c r="E9512" t="s">
        <v>49</v>
      </c>
      <c r="F9512" t="s">
        <v>17</v>
      </c>
      <c r="G9512" s="16" t="s">
        <v>6525</v>
      </c>
      <c r="H9512" s="1"/>
      <c r="J9512"/>
      <c r="AC9512" s="5">
        <v>45448</v>
      </c>
      <c r="AD9512" t="s">
        <v>13354</v>
      </c>
      <c r="AE9512" t="s">
        <v>475</v>
      </c>
      <c r="AF9512">
        <f>MONTH(Table1[[#This Row],[Date Sent]])</f>
        <v>6</v>
      </c>
      <c r="AG9512">
        <f>YEAR(Table1[[#This Row],[Date Sent]])</f>
        <v>2024</v>
      </c>
      <c r="AH9512"/>
    </row>
    <row r="9513" spans="1:34" x14ac:dyDescent="0.2">
      <c r="A9513" t="s">
        <v>361</v>
      </c>
      <c r="B9513" t="s">
        <v>9926</v>
      </c>
      <c r="C9513" s="1">
        <v>367.18</v>
      </c>
      <c r="D9513" s="5">
        <v>45422</v>
      </c>
      <c r="E9513" t="s">
        <v>48</v>
      </c>
      <c r="F9513" t="s">
        <v>15</v>
      </c>
      <c r="G9513" s="16" t="s">
        <v>9927</v>
      </c>
      <c r="H9513" s="1"/>
      <c r="J9513"/>
      <c r="AC9513" s="5">
        <v>45448</v>
      </c>
      <c r="AD9513" t="s">
        <v>14527</v>
      </c>
      <c r="AE9513" t="s">
        <v>744</v>
      </c>
      <c r="AF9513">
        <f>MONTH(Table1[[#This Row],[Date Sent]])</f>
        <v>6</v>
      </c>
      <c r="AG9513">
        <f>YEAR(Table1[[#This Row],[Date Sent]])</f>
        <v>2024</v>
      </c>
      <c r="AH9513"/>
    </row>
    <row r="9514" spans="1:34" x14ac:dyDescent="0.2">
      <c r="A9514" t="s">
        <v>9928</v>
      </c>
      <c r="B9514" t="s">
        <v>9929</v>
      </c>
      <c r="C9514" s="1">
        <v>1468.18</v>
      </c>
      <c r="D9514" s="5">
        <v>45394</v>
      </c>
      <c r="E9514" t="s">
        <v>50</v>
      </c>
      <c r="F9514" t="s">
        <v>41</v>
      </c>
      <c r="G9514" s="16" t="s">
        <v>9930</v>
      </c>
      <c r="H9514" s="1"/>
      <c r="J9514"/>
      <c r="AC9514" s="5">
        <v>45448</v>
      </c>
      <c r="AD9514" t="s">
        <v>14581</v>
      </c>
      <c r="AE9514" t="s">
        <v>6635</v>
      </c>
      <c r="AF9514">
        <f>MONTH(Table1[[#This Row],[Date Sent]])</f>
        <v>6</v>
      </c>
      <c r="AG9514">
        <f>YEAR(Table1[[#This Row],[Date Sent]])</f>
        <v>2024</v>
      </c>
      <c r="AH9514"/>
    </row>
    <row r="9515" spans="1:34" x14ac:dyDescent="0.2">
      <c r="A9515" t="s">
        <v>813</v>
      </c>
      <c r="B9515" t="s">
        <v>9931</v>
      </c>
      <c r="C9515" s="1">
        <v>251.08</v>
      </c>
      <c r="D9515" s="5">
        <v>45434</v>
      </c>
      <c r="E9515" t="s">
        <v>20</v>
      </c>
      <c r="F9515" t="s">
        <v>39</v>
      </c>
      <c r="G9515" s="16" t="s">
        <v>9932</v>
      </c>
      <c r="H9515" s="1"/>
      <c r="J9515"/>
      <c r="AC9515" s="5">
        <v>45448</v>
      </c>
      <c r="AD9515" t="s">
        <v>13196</v>
      </c>
      <c r="AE9515" t="s">
        <v>475</v>
      </c>
      <c r="AF9515">
        <f>MONTH(Table1[[#This Row],[Date Sent]])</f>
        <v>6</v>
      </c>
      <c r="AG9515">
        <f>YEAR(Table1[[#This Row],[Date Sent]])</f>
        <v>2024</v>
      </c>
      <c r="AH9515"/>
    </row>
    <row r="9516" spans="1:34" x14ac:dyDescent="0.2">
      <c r="A9516" t="s">
        <v>813</v>
      </c>
      <c r="B9516" t="s">
        <v>9931</v>
      </c>
      <c r="C9516" s="1">
        <v>90.7</v>
      </c>
      <c r="D9516" s="5">
        <v>45440</v>
      </c>
      <c r="E9516" t="s">
        <v>21</v>
      </c>
      <c r="F9516" t="s">
        <v>33</v>
      </c>
      <c r="G9516" s="16" t="s">
        <v>1062</v>
      </c>
      <c r="H9516" s="1"/>
      <c r="J9516"/>
      <c r="AC9516" s="5">
        <v>45448</v>
      </c>
      <c r="AD9516" t="s">
        <v>13196</v>
      </c>
      <c r="AE9516" t="s">
        <v>475</v>
      </c>
      <c r="AF9516">
        <f>MONTH(Table1[[#This Row],[Date Sent]])</f>
        <v>6</v>
      </c>
      <c r="AG9516">
        <f>YEAR(Table1[[#This Row],[Date Sent]])</f>
        <v>2024</v>
      </c>
      <c r="AH9516"/>
    </row>
    <row r="9517" spans="1:34" x14ac:dyDescent="0.2">
      <c r="A9517" t="s">
        <v>813</v>
      </c>
      <c r="B9517" t="s">
        <v>9931</v>
      </c>
      <c r="C9517" s="1">
        <v>117.11</v>
      </c>
      <c r="D9517" s="5">
        <v>45440</v>
      </c>
      <c r="E9517" t="s">
        <v>9</v>
      </c>
      <c r="F9517" t="s">
        <v>918</v>
      </c>
      <c r="G9517" s="16" t="s">
        <v>9933</v>
      </c>
      <c r="H9517" s="1">
        <v>28.47</v>
      </c>
      <c r="I9517" t="s">
        <v>33</v>
      </c>
      <c r="J9517" t="s">
        <v>1602</v>
      </c>
      <c r="K9517" s="1">
        <v>88.64</v>
      </c>
      <c r="L9517" t="s">
        <v>10</v>
      </c>
      <c r="M9517" t="s">
        <v>1135</v>
      </c>
      <c r="AC9517" s="5">
        <v>45448</v>
      </c>
      <c r="AD9517" t="s">
        <v>13196</v>
      </c>
      <c r="AE9517" t="s">
        <v>475</v>
      </c>
      <c r="AF9517">
        <f>MONTH(Table1[[#This Row],[Date Sent]])</f>
        <v>6</v>
      </c>
      <c r="AG9517">
        <f>YEAR(Table1[[#This Row],[Date Sent]])</f>
        <v>2024</v>
      </c>
      <c r="AH9517"/>
    </row>
    <row r="9518" spans="1:34" x14ac:dyDescent="0.2">
      <c r="A9518" t="s">
        <v>540</v>
      </c>
      <c r="B9518" t="s">
        <v>9934</v>
      </c>
      <c r="C9518" s="1">
        <v>32.090000000000003</v>
      </c>
      <c r="D9518" s="5">
        <v>45403</v>
      </c>
      <c r="E9518" t="s">
        <v>17</v>
      </c>
      <c r="F9518" t="s">
        <v>39</v>
      </c>
      <c r="G9518" s="16" t="s">
        <v>9935</v>
      </c>
      <c r="H9518" s="1"/>
      <c r="J9518"/>
      <c r="AC9518" s="5">
        <v>45448</v>
      </c>
      <c r="AD9518" t="s">
        <v>14601</v>
      </c>
      <c r="AE9518" t="s">
        <v>272</v>
      </c>
      <c r="AF9518">
        <f>MONTH(Table1[[#This Row],[Date Sent]])</f>
        <v>6</v>
      </c>
      <c r="AG9518">
        <f>YEAR(Table1[[#This Row],[Date Sent]])</f>
        <v>2024</v>
      </c>
      <c r="AH9518"/>
    </row>
    <row r="9519" spans="1:34" x14ac:dyDescent="0.2">
      <c r="A9519" t="s">
        <v>540</v>
      </c>
      <c r="B9519" t="s">
        <v>9934</v>
      </c>
      <c r="C9519" s="1">
        <v>75.41</v>
      </c>
      <c r="D9519" s="5">
        <v>45423</v>
      </c>
      <c r="E9519" t="s">
        <v>15</v>
      </c>
      <c r="F9519" t="s">
        <v>918</v>
      </c>
      <c r="G9519" s="16" t="s">
        <v>9936</v>
      </c>
      <c r="H9519" s="1">
        <v>34.99</v>
      </c>
      <c r="I9519" t="s">
        <v>10</v>
      </c>
      <c r="J9519" t="s">
        <v>9874</v>
      </c>
      <c r="K9519" s="1">
        <v>40.419999999999995</v>
      </c>
      <c r="L9519" t="s">
        <v>15</v>
      </c>
      <c r="M9519" t="s">
        <v>1773</v>
      </c>
      <c r="AC9519" s="5">
        <v>45448</v>
      </c>
      <c r="AD9519" t="s">
        <v>14601</v>
      </c>
      <c r="AE9519" t="s">
        <v>272</v>
      </c>
      <c r="AF9519">
        <f>MONTH(Table1[[#This Row],[Date Sent]])</f>
        <v>6</v>
      </c>
      <c r="AG9519">
        <f>YEAR(Table1[[#This Row],[Date Sent]])</f>
        <v>2024</v>
      </c>
      <c r="AH9519"/>
    </row>
    <row r="9520" spans="1:34" x14ac:dyDescent="0.2">
      <c r="A9520" t="s">
        <v>627</v>
      </c>
      <c r="B9520" t="s">
        <v>9937</v>
      </c>
      <c r="C9520" s="1">
        <v>70.94</v>
      </c>
      <c r="D9520" s="5">
        <v>45429</v>
      </c>
      <c r="E9520" t="s">
        <v>33</v>
      </c>
      <c r="F9520" t="s">
        <v>17</v>
      </c>
      <c r="G9520" s="16" t="s">
        <v>9938</v>
      </c>
      <c r="H9520" s="1"/>
      <c r="J9520"/>
      <c r="AC9520" s="5">
        <v>45448</v>
      </c>
      <c r="AD9520" t="s">
        <v>13326</v>
      </c>
      <c r="AE9520" t="s">
        <v>266</v>
      </c>
      <c r="AF9520">
        <f>MONTH(Table1[[#This Row],[Date Sent]])</f>
        <v>6</v>
      </c>
      <c r="AG9520">
        <f>YEAR(Table1[[#This Row],[Date Sent]])</f>
        <v>2024</v>
      </c>
      <c r="AH9520"/>
    </row>
    <row r="9521" spans="1:34" x14ac:dyDescent="0.2">
      <c r="A9521" t="s">
        <v>5009</v>
      </c>
      <c r="B9521" t="s">
        <v>9939</v>
      </c>
      <c r="C9521" s="1">
        <v>164.3</v>
      </c>
      <c r="D9521" s="5">
        <v>45434</v>
      </c>
      <c r="E9521" t="s">
        <v>21</v>
      </c>
      <c r="F9521" t="s">
        <v>33</v>
      </c>
      <c r="G9521" s="16" t="s">
        <v>9940</v>
      </c>
      <c r="H9521" s="1"/>
      <c r="J9521"/>
      <c r="AC9521" s="5">
        <v>45448</v>
      </c>
      <c r="AD9521" t="s">
        <v>13655</v>
      </c>
      <c r="AE9521" t="s">
        <v>243</v>
      </c>
      <c r="AF9521">
        <f>MONTH(Table1[[#This Row],[Date Sent]])</f>
        <v>6</v>
      </c>
      <c r="AG9521">
        <f>YEAR(Table1[[#This Row],[Date Sent]])</f>
        <v>2024</v>
      </c>
      <c r="AH9521"/>
    </row>
    <row r="9522" spans="1:34" x14ac:dyDescent="0.2">
      <c r="A9522" t="s">
        <v>5009</v>
      </c>
      <c r="B9522" t="s">
        <v>9939</v>
      </c>
      <c r="C9522" s="1">
        <v>31.62</v>
      </c>
      <c r="D9522" s="5">
        <v>45435</v>
      </c>
      <c r="E9522" t="s">
        <v>21</v>
      </c>
      <c r="F9522" t="s">
        <v>33</v>
      </c>
      <c r="G9522" s="16" t="s">
        <v>1062</v>
      </c>
      <c r="H9522" s="1"/>
      <c r="J9522"/>
      <c r="AC9522" s="5">
        <v>45448</v>
      </c>
      <c r="AD9522" t="s">
        <v>13655</v>
      </c>
      <c r="AE9522" t="s">
        <v>243</v>
      </c>
      <c r="AF9522">
        <f>MONTH(Table1[[#This Row],[Date Sent]])</f>
        <v>6</v>
      </c>
      <c r="AG9522">
        <f>YEAR(Table1[[#This Row],[Date Sent]])</f>
        <v>2024</v>
      </c>
      <c r="AH9522"/>
    </row>
    <row r="9523" spans="1:34" x14ac:dyDescent="0.2">
      <c r="A9523" t="s">
        <v>5009</v>
      </c>
      <c r="B9523" t="s">
        <v>9939</v>
      </c>
      <c r="C9523" s="1">
        <v>66.900000000000006</v>
      </c>
      <c r="D9523" s="5">
        <v>45439</v>
      </c>
      <c r="E9523" t="s">
        <v>21</v>
      </c>
      <c r="F9523" t="s">
        <v>33</v>
      </c>
      <c r="G9523" s="16" t="s">
        <v>1602</v>
      </c>
      <c r="H9523" s="1"/>
      <c r="J9523"/>
      <c r="AC9523" s="5">
        <v>45448</v>
      </c>
      <c r="AD9523" t="s">
        <v>13655</v>
      </c>
      <c r="AE9523" t="s">
        <v>243</v>
      </c>
      <c r="AF9523">
        <f>MONTH(Table1[[#This Row],[Date Sent]])</f>
        <v>6</v>
      </c>
      <c r="AG9523">
        <f>YEAR(Table1[[#This Row],[Date Sent]])</f>
        <v>2024</v>
      </c>
      <c r="AH9523"/>
    </row>
    <row r="9524" spans="1:34" x14ac:dyDescent="0.2">
      <c r="A9524" t="s">
        <v>575</v>
      </c>
      <c r="B9524" t="s">
        <v>9941</v>
      </c>
      <c r="C9524" s="1">
        <v>19.329999999999998</v>
      </c>
      <c r="D9524" s="5">
        <v>45250</v>
      </c>
      <c r="E9524" t="s">
        <v>25</v>
      </c>
      <c r="F9524" t="s">
        <v>21</v>
      </c>
      <c r="G9524" s="16" t="s">
        <v>9942</v>
      </c>
      <c r="H9524" s="1"/>
      <c r="J9524"/>
      <c r="AC9524" s="5">
        <v>45448</v>
      </c>
      <c r="AD9524" t="s">
        <v>11649</v>
      </c>
      <c r="AE9524" t="s">
        <v>11649</v>
      </c>
      <c r="AF9524">
        <f>MONTH(Table1[[#This Row],[Date Sent]])</f>
        <v>6</v>
      </c>
      <c r="AG9524">
        <f>YEAR(Table1[[#This Row],[Date Sent]])</f>
        <v>2024</v>
      </c>
      <c r="AH9524"/>
    </row>
    <row r="9525" spans="1:34" x14ac:dyDescent="0.2">
      <c r="A9525" t="s">
        <v>733</v>
      </c>
      <c r="B9525" t="s">
        <v>9943</v>
      </c>
      <c r="C9525" s="1">
        <v>593.22</v>
      </c>
      <c r="D9525" s="5">
        <v>45411</v>
      </c>
      <c r="E9525" t="s">
        <v>13</v>
      </c>
      <c r="F9525" t="s">
        <v>33</v>
      </c>
      <c r="G9525" s="16" t="s">
        <v>9944</v>
      </c>
      <c r="H9525" s="1"/>
      <c r="J9525"/>
      <c r="AC9525" s="5">
        <v>45448</v>
      </c>
      <c r="AD9525" t="s">
        <v>11649</v>
      </c>
      <c r="AE9525" t="s">
        <v>11649</v>
      </c>
      <c r="AF9525">
        <f>MONTH(Table1[[#This Row],[Date Sent]])</f>
        <v>6</v>
      </c>
      <c r="AG9525">
        <f>YEAR(Table1[[#This Row],[Date Sent]])</f>
        <v>2024</v>
      </c>
      <c r="AH9525"/>
    </row>
    <row r="9526" spans="1:34" x14ac:dyDescent="0.2">
      <c r="A9526" t="s">
        <v>733</v>
      </c>
      <c r="B9526" t="s">
        <v>9945</v>
      </c>
      <c r="C9526" s="1">
        <v>117.91</v>
      </c>
      <c r="D9526" s="5">
        <v>45415</v>
      </c>
      <c r="E9526" t="s">
        <v>13</v>
      </c>
      <c r="F9526" t="s">
        <v>33</v>
      </c>
      <c r="G9526" s="16" t="s">
        <v>9946</v>
      </c>
      <c r="H9526" s="1"/>
      <c r="J9526"/>
      <c r="AC9526" s="5">
        <v>45448</v>
      </c>
      <c r="AD9526" t="s">
        <v>11649</v>
      </c>
      <c r="AE9526" t="s">
        <v>11649</v>
      </c>
      <c r="AF9526">
        <f>MONTH(Table1[[#This Row],[Date Sent]])</f>
        <v>6</v>
      </c>
      <c r="AG9526">
        <f>YEAR(Table1[[#This Row],[Date Sent]])</f>
        <v>2024</v>
      </c>
      <c r="AH9526"/>
    </row>
    <row r="9527" spans="1:34" x14ac:dyDescent="0.2">
      <c r="A9527" t="s">
        <v>733</v>
      </c>
      <c r="B9527" t="s">
        <v>9947</v>
      </c>
      <c r="C9527" s="1">
        <v>163.26</v>
      </c>
      <c r="D9527" s="5">
        <v>45433</v>
      </c>
      <c r="E9527" t="s">
        <v>13</v>
      </c>
      <c r="F9527" t="s">
        <v>33</v>
      </c>
      <c r="G9527" s="16" t="s">
        <v>9946</v>
      </c>
      <c r="H9527" s="1"/>
      <c r="J9527"/>
      <c r="AC9527" s="5">
        <v>45448</v>
      </c>
      <c r="AD9527" t="s">
        <v>11649</v>
      </c>
      <c r="AE9527" t="s">
        <v>11649</v>
      </c>
      <c r="AF9527">
        <f>MONTH(Table1[[#This Row],[Date Sent]])</f>
        <v>6</v>
      </c>
      <c r="AG9527">
        <f>YEAR(Table1[[#This Row],[Date Sent]])</f>
        <v>2024</v>
      </c>
      <c r="AH9527"/>
    </row>
    <row r="9528" spans="1:34" x14ac:dyDescent="0.2">
      <c r="A9528" t="s">
        <v>733</v>
      </c>
      <c r="B9528" t="s">
        <v>9948</v>
      </c>
      <c r="C9528" s="1">
        <v>85.39</v>
      </c>
      <c r="D9528" s="5">
        <v>45415</v>
      </c>
      <c r="E9528" t="s">
        <v>13</v>
      </c>
      <c r="F9528" t="s">
        <v>33</v>
      </c>
      <c r="G9528" s="16" t="s">
        <v>9949</v>
      </c>
      <c r="H9528" s="1"/>
      <c r="J9528"/>
      <c r="AC9528" s="5">
        <v>45448</v>
      </c>
      <c r="AD9528" t="s">
        <v>11649</v>
      </c>
      <c r="AE9528" t="s">
        <v>11649</v>
      </c>
      <c r="AF9528">
        <f>MONTH(Table1[[#This Row],[Date Sent]])</f>
        <v>6</v>
      </c>
      <c r="AG9528">
        <f>YEAR(Table1[[#This Row],[Date Sent]])</f>
        <v>2024</v>
      </c>
      <c r="AH9528"/>
    </row>
    <row r="9529" spans="1:34" x14ac:dyDescent="0.2">
      <c r="A9529" t="s">
        <v>480</v>
      </c>
      <c r="B9529" t="s">
        <v>9950</v>
      </c>
      <c r="C9529" s="1">
        <v>35.04</v>
      </c>
      <c r="D9529" s="5">
        <v>45430</v>
      </c>
      <c r="E9529" t="s">
        <v>21</v>
      </c>
      <c r="F9529" t="s">
        <v>17</v>
      </c>
      <c r="G9529" s="16" t="s">
        <v>5559</v>
      </c>
      <c r="H9529" s="1"/>
      <c r="J9529"/>
      <c r="AC9529" s="5">
        <v>45448</v>
      </c>
      <c r="AD9529" t="s">
        <v>14634</v>
      </c>
      <c r="AE9529" t="s">
        <v>475</v>
      </c>
      <c r="AF9529">
        <f>MONTH(Table1[[#This Row],[Date Sent]])</f>
        <v>6</v>
      </c>
      <c r="AG9529">
        <f>YEAR(Table1[[#This Row],[Date Sent]])</f>
        <v>2024</v>
      </c>
      <c r="AH9529"/>
    </row>
    <row r="9530" spans="1:34" x14ac:dyDescent="0.2">
      <c r="A9530" t="s">
        <v>480</v>
      </c>
      <c r="B9530" t="s">
        <v>9950</v>
      </c>
      <c r="C9530" s="1">
        <v>180.76</v>
      </c>
      <c r="D9530" s="5">
        <v>45434</v>
      </c>
      <c r="E9530" t="s">
        <v>33</v>
      </c>
      <c r="F9530" t="s">
        <v>918</v>
      </c>
      <c r="G9530" s="16" t="s">
        <v>9951</v>
      </c>
      <c r="H9530" s="1">
        <v>93.330000000000013</v>
      </c>
      <c r="I9530" t="s">
        <v>33</v>
      </c>
      <c r="J9530" t="s">
        <v>1056</v>
      </c>
      <c r="K9530" s="1">
        <v>87.429999999999993</v>
      </c>
      <c r="L9530" t="s">
        <v>18</v>
      </c>
      <c r="M9530" t="s">
        <v>2492</v>
      </c>
      <c r="AC9530" s="5">
        <v>45448</v>
      </c>
      <c r="AD9530" t="s">
        <v>14634</v>
      </c>
      <c r="AE9530" t="s">
        <v>475</v>
      </c>
      <c r="AF9530">
        <f>MONTH(Table1[[#This Row],[Date Sent]])</f>
        <v>6</v>
      </c>
      <c r="AG9530">
        <f>YEAR(Table1[[#This Row],[Date Sent]])</f>
        <v>2024</v>
      </c>
      <c r="AH9530"/>
    </row>
    <row r="9531" spans="1:34" x14ac:dyDescent="0.2">
      <c r="A9531" t="s">
        <v>1829</v>
      </c>
      <c r="B9531" t="s">
        <v>9952</v>
      </c>
      <c r="C9531" s="1">
        <v>9.18</v>
      </c>
      <c r="D9531" s="5">
        <v>45401</v>
      </c>
      <c r="E9531" t="s">
        <v>10</v>
      </c>
      <c r="F9531" t="s">
        <v>40</v>
      </c>
      <c r="G9531" s="16" t="s">
        <v>9953</v>
      </c>
      <c r="H9531" s="1"/>
      <c r="J9531"/>
      <c r="AC9531" s="5">
        <v>45448</v>
      </c>
      <c r="AD9531" t="s">
        <v>13674</v>
      </c>
      <c r="AE9531" t="s">
        <v>266</v>
      </c>
      <c r="AF9531">
        <f>MONTH(Table1[[#This Row],[Date Sent]])</f>
        <v>6</v>
      </c>
      <c r="AG9531">
        <f>YEAR(Table1[[#This Row],[Date Sent]])</f>
        <v>2024</v>
      </c>
      <c r="AH9531"/>
    </row>
    <row r="9532" spans="1:34" x14ac:dyDescent="0.2">
      <c r="A9532" t="s">
        <v>1829</v>
      </c>
      <c r="B9532" t="s">
        <v>9952</v>
      </c>
      <c r="C9532" s="1">
        <v>89.76</v>
      </c>
      <c r="D9532" s="5">
        <v>45414</v>
      </c>
      <c r="E9532" t="s">
        <v>21</v>
      </c>
      <c r="F9532" t="s">
        <v>33</v>
      </c>
      <c r="G9532" s="16" t="s">
        <v>9954</v>
      </c>
      <c r="H9532" s="1"/>
      <c r="J9532"/>
      <c r="AC9532" s="5">
        <v>45448</v>
      </c>
      <c r="AD9532" t="s">
        <v>13674</v>
      </c>
      <c r="AE9532" t="s">
        <v>266</v>
      </c>
      <c r="AF9532">
        <f>MONTH(Table1[[#This Row],[Date Sent]])</f>
        <v>6</v>
      </c>
      <c r="AG9532">
        <f>YEAR(Table1[[#This Row],[Date Sent]])</f>
        <v>2024</v>
      </c>
      <c r="AH9532"/>
    </row>
    <row r="9533" spans="1:34" x14ac:dyDescent="0.2">
      <c r="A9533" t="s">
        <v>1829</v>
      </c>
      <c r="B9533" t="s">
        <v>9952</v>
      </c>
      <c r="C9533" s="1">
        <v>257.55</v>
      </c>
      <c r="D9533" s="5">
        <v>45426</v>
      </c>
      <c r="E9533" t="s">
        <v>21</v>
      </c>
      <c r="F9533" t="s">
        <v>33</v>
      </c>
      <c r="G9533" s="16" t="s">
        <v>2352</v>
      </c>
      <c r="H9533" s="1"/>
      <c r="J9533"/>
      <c r="AC9533" s="5">
        <v>45448</v>
      </c>
      <c r="AD9533" t="s">
        <v>13674</v>
      </c>
      <c r="AE9533" t="s">
        <v>266</v>
      </c>
      <c r="AF9533">
        <f>MONTH(Table1[[#This Row],[Date Sent]])</f>
        <v>6</v>
      </c>
      <c r="AG9533">
        <f>YEAR(Table1[[#This Row],[Date Sent]])</f>
        <v>2024</v>
      </c>
      <c r="AH9533"/>
    </row>
    <row r="9534" spans="1:34" x14ac:dyDescent="0.2">
      <c r="A9534" t="s">
        <v>1829</v>
      </c>
      <c r="B9534" t="s">
        <v>9952</v>
      </c>
      <c r="C9534" s="1">
        <v>25.32</v>
      </c>
      <c r="D9534" s="5">
        <v>45434</v>
      </c>
      <c r="E9534" t="s">
        <v>21</v>
      </c>
      <c r="F9534" t="s">
        <v>18</v>
      </c>
      <c r="G9534" s="16" t="s">
        <v>984</v>
      </c>
      <c r="H9534" s="1"/>
      <c r="J9534"/>
      <c r="AC9534" s="5">
        <v>45448</v>
      </c>
      <c r="AD9534" t="s">
        <v>13674</v>
      </c>
      <c r="AE9534" t="s">
        <v>266</v>
      </c>
      <c r="AF9534">
        <f>MONTH(Table1[[#This Row],[Date Sent]])</f>
        <v>6</v>
      </c>
      <c r="AG9534">
        <f>YEAR(Table1[[#This Row],[Date Sent]])</f>
        <v>2024</v>
      </c>
      <c r="AH9534"/>
    </row>
    <row r="9535" spans="1:34" x14ac:dyDescent="0.2">
      <c r="A9535" t="s">
        <v>1829</v>
      </c>
      <c r="B9535" t="s">
        <v>9952</v>
      </c>
      <c r="C9535" s="1">
        <v>38.79</v>
      </c>
      <c r="D9535" s="5">
        <v>45435</v>
      </c>
      <c r="E9535" t="s">
        <v>21</v>
      </c>
      <c r="F9535" t="s">
        <v>16</v>
      </c>
      <c r="G9535" s="16" t="s">
        <v>1179</v>
      </c>
      <c r="H9535" s="1"/>
      <c r="J9535"/>
      <c r="AC9535" s="5">
        <v>45448</v>
      </c>
      <c r="AD9535" t="s">
        <v>13674</v>
      </c>
      <c r="AE9535" t="s">
        <v>266</v>
      </c>
      <c r="AF9535">
        <f>MONTH(Table1[[#This Row],[Date Sent]])</f>
        <v>6</v>
      </c>
      <c r="AG9535">
        <f>YEAR(Table1[[#This Row],[Date Sent]])</f>
        <v>2024</v>
      </c>
      <c r="AH9535"/>
    </row>
    <row r="9536" spans="1:34" x14ac:dyDescent="0.2">
      <c r="A9536" t="s">
        <v>482</v>
      </c>
      <c r="B9536" t="s">
        <v>9955</v>
      </c>
      <c r="C9536" s="1">
        <v>98</v>
      </c>
      <c r="D9536" s="5">
        <v>45446</v>
      </c>
      <c r="E9536" t="s">
        <v>21</v>
      </c>
      <c r="F9536" t="s">
        <v>16</v>
      </c>
      <c r="G9536" s="16" t="s">
        <v>1179</v>
      </c>
      <c r="H9536" s="1"/>
      <c r="J9536"/>
      <c r="AC9536" s="5">
        <v>45448</v>
      </c>
      <c r="AD9536" t="s">
        <v>13354</v>
      </c>
      <c r="AE9536" t="s">
        <v>475</v>
      </c>
      <c r="AF9536">
        <f>MONTH(Table1[[#This Row],[Date Sent]])</f>
        <v>6</v>
      </c>
      <c r="AG9536">
        <f>YEAR(Table1[[#This Row],[Date Sent]])</f>
        <v>2024</v>
      </c>
      <c r="AH9536"/>
    </row>
    <row r="9537" spans="1:34" x14ac:dyDescent="0.2">
      <c r="A9537" t="s">
        <v>4338</v>
      </c>
      <c r="B9537" t="s">
        <v>9956</v>
      </c>
      <c r="C9537" s="1">
        <v>32.1</v>
      </c>
      <c r="D9537" s="5">
        <v>45391</v>
      </c>
      <c r="E9537" t="s">
        <v>24</v>
      </c>
      <c r="F9537" t="s">
        <v>18</v>
      </c>
      <c r="G9537" s="16" t="s">
        <v>9957</v>
      </c>
      <c r="H9537" s="1"/>
      <c r="J9537"/>
      <c r="AC9537" s="5">
        <v>45450</v>
      </c>
      <c r="AD9537" t="s">
        <v>14699</v>
      </c>
      <c r="AE9537" t="s">
        <v>198</v>
      </c>
      <c r="AF9537">
        <f>MONTH(Table1[[#This Row],[Date Sent]])</f>
        <v>6</v>
      </c>
      <c r="AG9537">
        <f>YEAR(Table1[[#This Row],[Date Sent]])</f>
        <v>2024</v>
      </c>
      <c r="AH9537"/>
    </row>
    <row r="9538" spans="1:34" x14ac:dyDescent="0.2">
      <c r="A9538" t="s">
        <v>4338</v>
      </c>
      <c r="B9538" t="s">
        <v>9956</v>
      </c>
      <c r="C9538" s="1">
        <v>399.67</v>
      </c>
      <c r="D9538" s="5">
        <v>45394</v>
      </c>
      <c r="E9538" t="s">
        <v>25</v>
      </c>
      <c r="F9538" t="s">
        <v>15</v>
      </c>
      <c r="G9538" s="16" t="s">
        <v>9958</v>
      </c>
      <c r="H9538" s="1"/>
      <c r="J9538"/>
      <c r="AC9538" s="5">
        <v>45450</v>
      </c>
      <c r="AD9538" t="s">
        <v>14699</v>
      </c>
      <c r="AE9538" t="s">
        <v>198</v>
      </c>
      <c r="AF9538">
        <f>MONTH(Table1[[#This Row],[Date Sent]])</f>
        <v>6</v>
      </c>
      <c r="AG9538">
        <f>YEAR(Table1[[#This Row],[Date Sent]])</f>
        <v>2024</v>
      </c>
      <c r="AH9538"/>
    </row>
    <row r="9539" spans="1:34" x14ac:dyDescent="0.2">
      <c r="A9539" t="s">
        <v>4338</v>
      </c>
      <c r="B9539" t="s">
        <v>9956</v>
      </c>
      <c r="C9539" s="1">
        <v>405.53</v>
      </c>
      <c r="D9539" s="5">
        <v>45418</v>
      </c>
      <c r="E9539" t="s">
        <v>21</v>
      </c>
      <c r="F9539" t="s">
        <v>49</v>
      </c>
      <c r="G9539" s="16" t="s">
        <v>2249</v>
      </c>
      <c r="H9539" s="1"/>
      <c r="J9539"/>
      <c r="AC9539" s="5">
        <v>45450</v>
      </c>
      <c r="AD9539" t="s">
        <v>14699</v>
      </c>
      <c r="AE9539" t="s">
        <v>198</v>
      </c>
      <c r="AF9539">
        <f>MONTH(Table1[[#This Row],[Date Sent]])</f>
        <v>6</v>
      </c>
      <c r="AG9539">
        <f>YEAR(Table1[[#This Row],[Date Sent]])</f>
        <v>2024</v>
      </c>
      <c r="AH9539"/>
    </row>
    <row r="9540" spans="1:34" x14ac:dyDescent="0.2">
      <c r="A9540" t="s">
        <v>2791</v>
      </c>
      <c r="B9540" t="s">
        <v>9959</v>
      </c>
      <c r="C9540" s="1">
        <v>50</v>
      </c>
      <c r="D9540" s="5">
        <v>45374</v>
      </c>
      <c r="E9540" t="s">
        <v>6</v>
      </c>
      <c r="F9540" t="s">
        <v>24</v>
      </c>
      <c r="G9540" s="16" t="s">
        <v>9960</v>
      </c>
      <c r="H9540" s="1"/>
      <c r="J9540"/>
      <c r="AC9540" s="5">
        <v>45450</v>
      </c>
      <c r="AD9540" t="s">
        <v>14667</v>
      </c>
      <c r="AE9540" t="s">
        <v>266</v>
      </c>
      <c r="AF9540">
        <f>MONTH(Table1[[#This Row],[Date Sent]])</f>
        <v>6</v>
      </c>
      <c r="AG9540">
        <f>YEAR(Table1[[#This Row],[Date Sent]])</f>
        <v>2024</v>
      </c>
      <c r="AH9540"/>
    </row>
    <row r="9541" spans="1:34" x14ac:dyDescent="0.2">
      <c r="A9541" t="s">
        <v>2791</v>
      </c>
      <c r="B9541" t="s">
        <v>9959</v>
      </c>
      <c r="C9541" s="1">
        <v>253.44</v>
      </c>
      <c r="D9541" s="5">
        <v>45402</v>
      </c>
      <c r="E9541" t="s">
        <v>33</v>
      </c>
      <c r="F9541" t="s">
        <v>15</v>
      </c>
      <c r="G9541" s="16" t="s">
        <v>9961</v>
      </c>
      <c r="H9541" s="1"/>
      <c r="J9541"/>
      <c r="AC9541" s="5">
        <v>45450</v>
      </c>
      <c r="AD9541" t="s">
        <v>14667</v>
      </c>
      <c r="AE9541" t="s">
        <v>266</v>
      </c>
      <c r="AF9541">
        <f>MONTH(Table1[[#This Row],[Date Sent]])</f>
        <v>6</v>
      </c>
      <c r="AG9541">
        <f>YEAR(Table1[[#This Row],[Date Sent]])</f>
        <v>2024</v>
      </c>
      <c r="AH9541"/>
    </row>
    <row r="9542" spans="1:34" x14ac:dyDescent="0.2">
      <c r="A9542" t="s">
        <v>2791</v>
      </c>
      <c r="B9542" t="s">
        <v>9959</v>
      </c>
      <c r="C9542" s="1">
        <v>32.72</v>
      </c>
      <c r="D9542" s="5">
        <v>45402</v>
      </c>
      <c r="E9542" t="s">
        <v>17</v>
      </c>
      <c r="F9542" t="s">
        <v>33</v>
      </c>
      <c r="G9542" s="16" t="s">
        <v>9962</v>
      </c>
      <c r="H9542" s="1"/>
      <c r="J9542"/>
      <c r="AC9542" s="5">
        <v>45450</v>
      </c>
      <c r="AD9542" t="s">
        <v>14667</v>
      </c>
      <c r="AE9542" t="s">
        <v>266</v>
      </c>
      <c r="AF9542">
        <f>MONTH(Table1[[#This Row],[Date Sent]])</f>
        <v>6</v>
      </c>
      <c r="AG9542">
        <f>YEAR(Table1[[#This Row],[Date Sent]])</f>
        <v>2024</v>
      </c>
      <c r="AH9542"/>
    </row>
    <row r="9543" spans="1:34" x14ac:dyDescent="0.2">
      <c r="A9543" t="s">
        <v>2791</v>
      </c>
      <c r="B9543" t="s">
        <v>9959</v>
      </c>
      <c r="C9543" s="1">
        <v>202.6</v>
      </c>
      <c r="D9543" s="5">
        <v>45404</v>
      </c>
      <c r="E9543" t="s">
        <v>17</v>
      </c>
      <c r="F9543" t="s">
        <v>33</v>
      </c>
      <c r="G9543" s="16" t="s">
        <v>9963</v>
      </c>
      <c r="H9543" s="1"/>
      <c r="J9543"/>
      <c r="AC9543" s="5">
        <v>45450</v>
      </c>
      <c r="AD9543" t="s">
        <v>14667</v>
      </c>
      <c r="AE9543" t="s">
        <v>266</v>
      </c>
      <c r="AF9543">
        <f>MONTH(Table1[[#This Row],[Date Sent]])</f>
        <v>6</v>
      </c>
      <c r="AG9543">
        <f>YEAR(Table1[[#This Row],[Date Sent]])</f>
        <v>2024</v>
      </c>
      <c r="AH9543"/>
    </row>
    <row r="9544" spans="1:34" x14ac:dyDescent="0.2">
      <c r="A9544" t="s">
        <v>2791</v>
      </c>
      <c r="B9544" t="s">
        <v>9959</v>
      </c>
      <c r="C9544" s="1">
        <v>22.81</v>
      </c>
      <c r="D9544" s="5">
        <v>45404</v>
      </c>
      <c r="E9544" t="s">
        <v>17</v>
      </c>
      <c r="F9544" t="s">
        <v>39</v>
      </c>
      <c r="G9544" s="16" t="s">
        <v>9964</v>
      </c>
      <c r="H9544" s="1"/>
      <c r="J9544"/>
      <c r="AC9544" s="5">
        <v>45450</v>
      </c>
      <c r="AD9544" t="s">
        <v>14667</v>
      </c>
      <c r="AE9544" t="s">
        <v>266</v>
      </c>
      <c r="AF9544">
        <f>MONTH(Table1[[#This Row],[Date Sent]])</f>
        <v>6</v>
      </c>
      <c r="AG9544">
        <f>YEAR(Table1[[#This Row],[Date Sent]])</f>
        <v>2024</v>
      </c>
      <c r="AH9544"/>
    </row>
    <row r="9545" spans="1:34" x14ac:dyDescent="0.2">
      <c r="A9545" t="s">
        <v>2791</v>
      </c>
      <c r="B9545" t="s">
        <v>9959</v>
      </c>
      <c r="C9545" s="1">
        <v>139.19999999999999</v>
      </c>
      <c r="D9545" s="5">
        <v>45405</v>
      </c>
      <c r="E9545" t="s">
        <v>33</v>
      </c>
      <c r="F9545" t="s">
        <v>39</v>
      </c>
      <c r="G9545" s="16" t="s">
        <v>1166</v>
      </c>
      <c r="H9545" s="1"/>
      <c r="J9545"/>
      <c r="AC9545" s="5">
        <v>45450</v>
      </c>
      <c r="AD9545" t="s">
        <v>14667</v>
      </c>
      <c r="AE9545" t="s">
        <v>266</v>
      </c>
      <c r="AF9545">
        <f>MONTH(Table1[[#This Row],[Date Sent]])</f>
        <v>6</v>
      </c>
      <c r="AG9545">
        <f>YEAR(Table1[[#This Row],[Date Sent]])</f>
        <v>2024</v>
      </c>
      <c r="AH9545"/>
    </row>
    <row r="9546" spans="1:34" x14ac:dyDescent="0.2">
      <c r="A9546" t="s">
        <v>2791</v>
      </c>
      <c r="B9546" t="s">
        <v>9959</v>
      </c>
      <c r="C9546" s="1">
        <v>11.94</v>
      </c>
      <c r="D9546" s="5">
        <v>45406</v>
      </c>
      <c r="E9546" t="s">
        <v>17</v>
      </c>
      <c r="F9546" t="s">
        <v>15</v>
      </c>
      <c r="G9546" s="16" t="s">
        <v>1412</v>
      </c>
      <c r="H9546" s="1"/>
      <c r="J9546"/>
      <c r="AC9546" s="5">
        <v>45450</v>
      </c>
      <c r="AD9546" t="s">
        <v>14667</v>
      </c>
      <c r="AE9546" t="s">
        <v>266</v>
      </c>
      <c r="AF9546">
        <f>MONTH(Table1[[#This Row],[Date Sent]])</f>
        <v>6</v>
      </c>
      <c r="AG9546">
        <f>YEAR(Table1[[#This Row],[Date Sent]])</f>
        <v>2024</v>
      </c>
      <c r="AH9546"/>
    </row>
    <row r="9547" spans="1:34" x14ac:dyDescent="0.2">
      <c r="A9547" t="s">
        <v>2791</v>
      </c>
      <c r="B9547" t="s">
        <v>9959</v>
      </c>
      <c r="C9547" s="1">
        <v>42.93</v>
      </c>
      <c r="D9547" s="5">
        <v>45406</v>
      </c>
      <c r="E9547" t="s">
        <v>23</v>
      </c>
      <c r="F9547" t="s">
        <v>39</v>
      </c>
      <c r="G9547" s="16" t="s">
        <v>9965</v>
      </c>
      <c r="H9547" s="1"/>
      <c r="J9547"/>
      <c r="AC9547" s="5">
        <v>45450</v>
      </c>
      <c r="AD9547" t="s">
        <v>14667</v>
      </c>
      <c r="AE9547" t="s">
        <v>266</v>
      </c>
      <c r="AF9547">
        <f>MONTH(Table1[[#This Row],[Date Sent]])</f>
        <v>6</v>
      </c>
      <c r="AG9547">
        <f>YEAR(Table1[[#This Row],[Date Sent]])</f>
        <v>2024</v>
      </c>
      <c r="AH9547"/>
    </row>
    <row r="9548" spans="1:34" x14ac:dyDescent="0.2">
      <c r="A9548" t="s">
        <v>2791</v>
      </c>
      <c r="B9548" t="s">
        <v>9959</v>
      </c>
      <c r="C9548" s="1">
        <v>9.7899999999999991</v>
      </c>
      <c r="D9548" s="5">
        <v>45407</v>
      </c>
      <c r="E9548" t="s">
        <v>16</v>
      </c>
      <c r="F9548" t="s">
        <v>28</v>
      </c>
      <c r="G9548" s="16" t="s">
        <v>9966</v>
      </c>
      <c r="H9548" s="1"/>
      <c r="J9548"/>
      <c r="AC9548" s="5">
        <v>45450</v>
      </c>
      <c r="AD9548" t="s">
        <v>14667</v>
      </c>
      <c r="AE9548" t="s">
        <v>266</v>
      </c>
      <c r="AF9548">
        <f>MONTH(Table1[[#This Row],[Date Sent]])</f>
        <v>6</v>
      </c>
      <c r="AG9548">
        <f>YEAR(Table1[[#This Row],[Date Sent]])</f>
        <v>2024</v>
      </c>
      <c r="AH9548"/>
    </row>
    <row r="9549" spans="1:34" x14ac:dyDescent="0.2">
      <c r="A9549" t="s">
        <v>2791</v>
      </c>
      <c r="B9549" t="s">
        <v>9959</v>
      </c>
      <c r="C9549" s="1">
        <v>15.32</v>
      </c>
      <c r="D9549" s="5">
        <v>45412</v>
      </c>
      <c r="E9549" t="s">
        <v>15</v>
      </c>
      <c r="F9549" t="s">
        <v>18</v>
      </c>
      <c r="G9549" s="16" t="s">
        <v>8859</v>
      </c>
      <c r="H9549" s="1"/>
      <c r="J9549"/>
      <c r="AC9549" s="5">
        <v>45450</v>
      </c>
      <c r="AD9549" t="s">
        <v>14667</v>
      </c>
      <c r="AE9549" t="s">
        <v>266</v>
      </c>
      <c r="AF9549">
        <f>MONTH(Table1[[#This Row],[Date Sent]])</f>
        <v>6</v>
      </c>
      <c r="AG9549">
        <f>YEAR(Table1[[#This Row],[Date Sent]])</f>
        <v>2024</v>
      </c>
      <c r="AH9549"/>
    </row>
    <row r="9550" spans="1:34" x14ac:dyDescent="0.2">
      <c r="A9550" t="s">
        <v>2791</v>
      </c>
      <c r="B9550" t="s">
        <v>9959</v>
      </c>
      <c r="C9550" s="1">
        <v>255.01</v>
      </c>
      <c r="D9550" s="5">
        <v>45419</v>
      </c>
      <c r="E9550" t="s">
        <v>33</v>
      </c>
      <c r="F9550" t="s">
        <v>21</v>
      </c>
      <c r="G9550" s="16" t="s">
        <v>9967</v>
      </c>
      <c r="H9550" s="1"/>
      <c r="J9550"/>
      <c r="AC9550" s="5">
        <v>45450</v>
      </c>
      <c r="AD9550" t="s">
        <v>14667</v>
      </c>
      <c r="AE9550" t="s">
        <v>266</v>
      </c>
      <c r="AF9550">
        <f>MONTH(Table1[[#This Row],[Date Sent]])</f>
        <v>6</v>
      </c>
      <c r="AG9550">
        <f>YEAR(Table1[[#This Row],[Date Sent]])</f>
        <v>2024</v>
      </c>
      <c r="AH9550"/>
    </row>
    <row r="9551" spans="1:34" x14ac:dyDescent="0.2">
      <c r="A9551" t="s">
        <v>4128</v>
      </c>
      <c r="B9551" t="s">
        <v>9968</v>
      </c>
      <c r="C9551" s="1">
        <v>86.43</v>
      </c>
      <c r="D9551" s="5">
        <v>45406</v>
      </c>
      <c r="E9551" t="s">
        <v>21</v>
      </c>
      <c r="F9551" t="s">
        <v>918</v>
      </c>
      <c r="G9551" s="16" t="s">
        <v>9969</v>
      </c>
      <c r="H9551" s="1">
        <v>38.979999999999997</v>
      </c>
      <c r="I9551" t="s">
        <v>17</v>
      </c>
      <c r="J9551" t="s">
        <v>1084</v>
      </c>
      <c r="K9551" s="1">
        <v>47.45000000000001</v>
      </c>
      <c r="L9551" t="s">
        <v>33</v>
      </c>
      <c r="M9551" t="s">
        <v>9970</v>
      </c>
      <c r="AC9551" s="5">
        <v>45450</v>
      </c>
      <c r="AD9551" t="s">
        <v>14539</v>
      </c>
      <c r="AE9551" t="s">
        <v>182</v>
      </c>
      <c r="AF9551">
        <f>MONTH(Table1[[#This Row],[Date Sent]])</f>
        <v>6</v>
      </c>
      <c r="AG9551">
        <f>YEAR(Table1[[#This Row],[Date Sent]])</f>
        <v>2024</v>
      </c>
      <c r="AH9551"/>
    </row>
    <row r="9552" spans="1:34" x14ac:dyDescent="0.2">
      <c r="A9552" t="s">
        <v>4128</v>
      </c>
      <c r="B9552" t="s">
        <v>9971</v>
      </c>
      <c r="C9552" s="1">
        <v>86.67</v>
      </c>
      <c r="D9552" s="5">
        <v>45407</v>
      </c>
      <c r="E9552" t="s">
        <v>21</v>
      </c>
      <c r="F9552" t="s">
        <v>918</v>
      </c>
      <c r="G9552" s="16" t="s">
        <v>9972</v>
      </c>
      <c r="H9552" s="1">
        <v>20.99</v>
      </c>
      <c r="I9552" t="s">
        <v>21</v>
      </c>
      <c r="J9552" t="s">
        <v>9973</v>
      </c>
      <c r="K9552" s="1">
        <v>9.99</v>
      </c>
      <c r="L9552" t="s">
        <v>39</v>
      </c>
      <c r="M9552" t="s">
        <v>8915</v>
      </c>
      <c r="N9552" s="1">
        <v>55.690000000000005</v>
      </c>
      <c r="O9552" t="s">
        <v>33</v>
      </c>
      <c r="P9552" t="s">
        <v>9974</v>
      </c>
      <c r="AC9552" s="5">
        <v>45450</v>
      </c>
      <c r="AD9552" t="s">
        <v>14539</v>
      </c>
      <c r="AE9552" t="s">
        <v>182</v>
      </c>
      <c r="AF9552">
        <f>MONTH(Table1[[#This Row],[Date Sent]])</f>
        <v>6</v>
      </c>
      <c r="AG9552">
        <f>YEAR(Table1[[#This Row],[Date Sent]])</f>
        <v>2024</v>
      </c>
      <c r="AH9552"/>
    </row>
    <row r="9553" spans="1:34" x14ac:dyDescent="0.2">
      <c r="A9553" t="s">
        <v>4128</v>
      </c>
      <c r="B9553" t="s">
        <v>9975</v>
      </c>
      <c r="C9553" s="1">
        <v>107.75</v>
      </c>
      <c r="D9553" s="5">
        <v>45408</v>
      </c>
      <c r="E9553" t="s">
        <v>21</v>
      </c>
      <c r="F9553" t="s">
        <v>918</v>
      </c>
      <c r="G9553" s="16" t="s">
        <v>9976</v>
      </c>
      <c r="H9553" s="1">
        <v>95.98</v>
      </c>
      <c r="I9553" t="s">
        <v>49</v>
      </c>
      <c r="J9553" t="s">
        <v>2391</v>
      </c>
      <c r="K9553" s="1">
        <v>11.769999999999996</v>
      </c>
      <c r="L9553" t="s">
        <v>39</v>
      </c>
      <c r="M9553" t="s">
        <v>9977</v>
      </c>
      <c r="AC9553" s="5">
        <v>45450</v>
      </c>
      <c r="AD9553" t="s">
        <v>14539</v>
      </c>
      <c r="AE9553" t="s">
        <v>182</v>
      </c>
      <c r="AF9553">
        <f>MONTH(Table1[[#This Row],[Date Sent]])</f>
        <v>6</v>
      </c>
      <c r="AG9553">
        <f>YEAR(Table1[[#This Row],[Date Sent]])</f>
        <v>2024</v>
      </c>
      <c r="AH9553"/>
    </row>
    <row r="9554" spans="1:34" x14ac:dyDescent="0.2">
      <c r="A9554" t="s">
        <v>4128</v>
      </c>
      <c r="B9554" t="s">
        <v>9978</v>
      </c>
      <c r="C9554" s="1">
        <v>116.4</v>
      </c>
      <c r="D9554" s="5">
        <v>45408</v>
      </c>
      <c r="E9554" t="s">
        <v>21</v>
      </c>
      <c r="F9554" t="s">
        <v>918</v>
      </c>
      <c r="G9554" s="16" t="s">
        <v>9979</v>
      </c>
      <c r="H9554" s="1">
        <v>85.97999999999999</v>
      </c>
      <c r="I9554" t="s">
        <v>15</v>
      </c>
      <c r="J9554" t="s">
        <v>9980</v>
      </c>
      <c r="K9554" s="1">
        <v>12.77</v>
      </c>
      <c r="L9554" t="s">
        <v>18</v>
      </c>
      <c r="M9554" t="s">
        <v>7417</v>
      </c>
      <c r="N9554" s="1">
        <v>17.650000000000002</v>
      </c>
      <c r="O9554" t="s">
        <v>4</v>
      </c>
      <c r="P9554" t="s">
        <v>4525</v>
      </c>
      <c r="AC9554" s="5">
        <v>45450</v>
      </c>
      <c r="AD9554" t="s">
        <v>14539</v>
      </c>
      <c r="AE9554" t="s">
        <v>182</v>
      </c>
      <c r="AF9554">
        <f>MONTH(Table1[[#This Row],[Date Sent]])</f>
        <v>6</v>
      </c>
      <c r="AG9554">
        <f>YEAR(Table1[[#This Row],[Date Sent]])</f>
        <v>2024</v>
      </c>
      <c r="AH9554"/>
    </row>
    <row r="9555" spans="1:34" x14ac:dyDescent="0.2">
      <c r="A9555" t="s">
        <v>4128</v>
      </c>
      <c r="B9555" t="s">
        <v>9981</v>
      </c>
      <c r="C9555" s="1">
        <v>114.18</v>
      </c>
      <c r="D9555" s="5">
        <v>45412</v>
      </c>
      <c r="E9555" t="s">
        <v>21</v>
      </c>
      <c r="F9555" t="s">
        <v>918</v>
      </c>
      <c r="G9555" s="16" t="s">
        <v>9982</v>
      </c>
      <c r="H9555" s="1">
        <v>94.11</v>
      </c>
      <c r="I9555" t="s">
        <v>33</v>
      </c>
      <c r="J9555" t="s">
        <v>979</v>
      </c>
      <c r="K9555" s="1">
        <v>20.070000000000007</v>
      </c>
      <c r="L9555" t="s">
        <v>39</v>
      </c>
      <c r="M9555" t="s">
        <v>9983</v>
      </c>
      <c r="AC9555" s="5">
        <v>45450</v>
      </c>
      <c r="AD9555" t="s">
        <v>14539</v>
      </c>
      <c r="AE9555" t="s">
        <v>182</v>
      </c>
      <c r="AF9555">
        <f>MONTH(Table1[[#This Row],[Date Sent]])</f>
        <v>6</v>
      </c>
      <c r="AG9555">
        <f>YEAR(Table1[[#This Row],[Date Sent]])</f>
        <v>2024</v>
      </c>
      <c r="AH9555"/>
    </row>
    <row r="9556" spans="1:34" x14ac:dyDescent="0.2">
      <c r="A9556" t="s">
        <v>4128</v>
      </c>
      <c r="B9556" t="s">
        <v>9984</v>
      </c>
      <c r="C9556" s="1">
        <v>23.93</v>
      </c>
      <c r="D9556" s="5">
        <v>45420</v>
      </c>
      <c r="E9556" t="s">
        <v>21</v>
      </c>
      <c r="F9556" t="s">
        <v>918</v>
      </c>
      <c r="G9556" s="16" t="s">
        <v>9870</v>
      </c>
      <c r="H9556" s="1">
        <v>5.98</v>
      </c>
      <c r="I9556" t="s">
        <v>33</v>
      </c>
      <c r="J9556" t="s">
        <v>1602</v>
      </c>
      <c r="K9556" s="1">
        <v>17.95</v>
      </c>
      <c r="L9556" t="s">
        <v>18</v>
      </c>
      <c r="M9556" t="s">
        <v>7417</v>
      </c>
      <c r="AC9556" s="5">
        <v>45450</v>
      </c>
      <c r="AD9556" t="s">
        <v>14539</v>
      </c>
      <c r="AE9556" t="s">
        <v>182</v>
      </c>
      <c r="AF9556">
        <f>MONTH(Table1[[#This Row],[Date Sent]])</f>
        <v>6</v>
      </c>
      <c r="AG9556">
        <f>YEAR(Table1[[#This Row],[Date Sent]])</f>
        <v>2024</v>
      </c>
      <c r="AH9556"/>
    </row>
    <row r="9557" spans="1:34" x14ac:dyDescent="0.2">
      <c r="A9557" t="s">
        <v>191</v>
      </c>
      <c r="B9557" t="s">
        <v>9985</v>
      </c>
      <c r="C9557" s="1">
        <v>315.45</v>
      </c>
      <c r="D9557" s="5">
        <v>45404</v>
      </c>
      <c r="E9557" t="s">
        <v>13</v>
      </c>
      <c r="F9557" t="s">
        <v>39</v>
      </c>
      <c r="G9557" s="16" t="s">
        <v>9986</v>
      </c>
      <c r="H9557" s="1"/>
      <c r="J9557"/>
      <c r="AC9557" s="5">
        <v>45450</v>
      </c>
      <c r="AD9557" t="s">
        <v>13371</v>
      </c>
      <c r="AE9557" t="s">
        <v>156</v>
      </c>
      <c r="AF9557">
        <f>MONTH(Table1[[#This Row],[Date Sent]])</f>
        <v>6</v>
      </c>
      <c r="AG9557">
        <f>YEAR(Table1[[#This Row],[Date Sent]])</f>
        <v>2024</v>
      </c>
      <c r="AH9557"/>
    </row>
    <row r="9558" spans="1:34" x14ac:dyDescent="0.2">
      <c r="A9558" t="s">
        <v>191</v>
      </c>
      <c r="B9558" t="s">
        <v>9985</v>
      </c>
      <c r="C9558" s="1">
        <v>381.71</v>
      </c>
      <c r="D9558" s="5">
        <v>45411</v>
      </c>
      <c r="E9558" t="s">
        <v>21</v>
      </c>
      <c r="F9558" t="s">
        <v>33</v>
      </c>
      <c r="G9558" s="16" t="s">
        <v>3947</v>
      </c>
      <c r="H9558" s="1"/>
      <c r="J9558"/>
      <c r="AC9558" s="5">
        <v>45450</v>
      </c>
      <c r="AD9558" t="s">
        <v>13371</v>
      </c>
      <c r="AE9558" t="s">
        <v>156</v>
      </c>
      <c r="AF9558">
        <f>MONTH(Table1[[#This Row],[Date Sent]])</f>
        <v>6</v>
      </c>
      <c r="AG9558">
        <f>YEAR(Table1[[#This Row],[Date Sent]])</f>
        <v>2024</v>
      </c>
      <c r="AH9558"/>
    </row>
    <row r="9559" spans="1:34" x14ac:dyDescent="0.2">
      <c r="A9559" t="s">
        <v>191</v>
      </c>
      <c r="B9559" t="s">
        <v>9985</v>
      </c>
      <c r="C9559" s="1">
        <v>5.45</v>
      </c>
      <c r="D9559" s="5">
        <v>45419</v>
      </c>
      <c r="E9559" t="s">
        <v>21</v>
      </c>
      <c r="F9559" t="s">
        <v>17</v>
      </c>
      <c r="G9559" s="16" t="s">
        <v>9987</v>
      </c>
      <c r="H9559" s="1"/>
      <c r="J9559"/>
      <c r="AC9559" s="5">
        <v>45450</v>
      </c>
      <c r="AD9559" t="s">
        <v>13371</v>
      </c>
      <c r="AE9559" t="s">
        <v>156</v>
      </c>
      <c r="AF9559">
        <f>MONTH(Table1[[#This Row],[Date Sent]])</f>
        <v>6</v>
      </c>
      <c r="AG9559">
        <f>YEAR(Table1[[#This Row],[Date Sent]])</f>
        <v>2024</v>
      </c>
      <c r="AH9559"/>
    </row>
    <row r="9560" spans="1:34" x14ac:dyDescent="0.2">
      <c r="A9560" t="s">
        <v>191</v>
      </c>
      <c r="B9560" t="s">
        <v>9985</v>
      </c>
      <c r="C9560" s="1">
        <v>34.92</v>
      </c>
      <c r="D9560" s="5">
        <v>45419</v>
      </c>
      <c r="E9560" t="s">
        <v>21</v>
      </c>
      <c r="F9560" t="s">
        <v>33</v>
      </c>
      <c r="G9560" s="16" t="s">
        <v>950</v>
      </c>
      <c r="H9560" s="1"/>
      <c r="J9560"/>
      <c r="AC9560" s="5">
        <v>45450</v>
      </c>
      <c r="AD9560" t="s">
        <v>13371</v>
      </c>
      <c r="AE9560" t="s">
        <v>156</v>
      </c>
      <c r="AF9560">
        <f>MONTH(Table1[[#This Row],[Date Sent]])</f>
        <v>6</v>
      </c>
      <c r="AG9560">
        <f>YEAR(Table1[[#This Row],[Date Sent]])</f>
        <v>2024</v>
      </c>
      <c r="AH9560"/>
    </row>
    <row r="9561" spans="1:34" x14ac:dyDescent="0.2">
      <c r="A9561" t="s">
        <v>191</v>
      </c>
      <c r="B9561" t="s">
        <v>9985</v>
      </c>
      <c r="C9561" s="1">
        <v>31.62</v>
      </c>
      <c r="D9561" s="5">
        <v>45419</v>
      </c>
      <c r="E9561" t="s">
        <v>6</v>
      </c>
      <c r="F9561" t="s">
        <v>18</v>
      </c>
      <c r="G9561" s="16" t="s">
        <v>9988</v>
      </c>
      <c r="H9561" s="1"/>
      <c r="J9561"/>
      <c r="AC9561" s="5">
        <v>45450</v>
      </c>
      <c r="AD9561" t="s">
        <v>13371</v>
      </c>
      <c r="AE9561" t="s">
        <v>156</v>
      </c>
      <c r="AF9561">
        <f>MONTH(Table1[[#This Row],[Date Sent]])</f>
        <v>6</v>
      </c>
      <c r="AG9561">
        <f>YEAR(Table1[[#This Row],[Date Sent]])</f>
        <v>2024</v>
      </c>
      <c r="AH9561"/>
    </row>
    <row r="9562" spans="1:34" x14ac:dyDescent="0.2">
      <c r="A9562" t="s">
        <v>191</v>
      </c>
      <c r="B9562" t="s">
        <v>9985</v>
      </c>
      <c r="C9562" s="1">
        <v>11.39</v>
      </c>
      <c r="D9562" s="5">
        <v>45419</v>
      </c>
      <c r="E9562" t="s">
        <v>13</v>
      </c>
      <c r="F9562" t="s">
        <v>33</v>
      </c>
      <c r="G9562" s="16" t="s">
        <v>2795</v>
      </c>
      <c r="H9562" s="1"/>
      <c r="J9562"/>
      <c r="AC9562" s="5">
        <v>45450</v>
      </c>
      <c r="AD9562" t="s">
        <v>13371</v>
      </c>
      <c r="AE9562" t="s">
        <v>156</v>
      </c>
      <c r="AF9562">
        <f>MONTH(Table1[[#This Row],[Date Sent]])</f>
        <v>6</v>
      </c>
      <c r="AG9562">
        <f>YEAR(Table1[[#This Row],[Date Sent]])</f>
        <v>2024</v>
      </c>
      <c r="AH9562"/>
    </row>
    <row r="9563" spans="1:34" x14ac:dyDescent="0.2">
      <c r="A9563" t="s">
        <v>191</v>
      </c>
      <c r="B9563" t="s">
        <v>9985</v>
      </c>
      <c r="C9563" s="1">
        <v>256.52999999999997</v>
      </c>
      <c r="D9563" s="5">
        <v>45422</v>
      </c>
      <c r="E9563" t="s">
        <v>13</v>
      </c>
      <c r="F9563" t="s">
        <v>33</v>
      </c>
      <c r="G9563" s="16" t="s">
        <v>9989</v>
      </c>
      <c r="H9563" s="1"/>
      <c r="J9563"/>
      <c r="AC9563" s="5">
        <v>45450</v>
      </c>
      <c r="AD9563" t="s">
        <v>13371</v>
      </c>
      <c r="AE9563" t="s">
        <v>156</v>
      </c>
      <c r="AF9563">
        <f>MONTH(Table1[[#This Row],[Date Sent]])</f>
        <v>6</v>
      </c>
      <c r="AG9563">
        <f>YEAR(Table1[[#This Row],[Date Sent]])</f>
        <v>2024</v>
      </c>
      <c r="AH9563"/>
    </row>
    <row r="9564" spans="1:34" x14ac:dyDescent="0.2">
      <c r="A9564" t="s">
        <v>191</v>
      </c>
      <c r="B9564" t="s">
        <v>9985</v>
      </c>
      <c r="C9564" s="1">
        <v>122.9</v>
      </c>
      <c r="D9564" s="5">
        <v>45422</v>
      </c>
      <c r="E9564" t="s">
        <v>13</v>
      </c>
      <c r="F9564" t="s">
        <v>33</v>
      </c>
      <c r="G9564" s="16" t="s">
        <v>9989</v>
      </c>
      <c r="H9564" s="1"/>
      <c r="J9564"/>
      <c r="AC9564" s="5">
        <v>45450</v>
      </c>
      <c r="AD9564" t="s">
        <v>13371</v>
      </c>
      <c r="AE9564" t="s">
        <v>156</v>
      </c>
      <c r="AF9564">
        <f>MONTH(Table1[[#This Row],[Date Sent]])</f>
        <v>6</v>
      </c>
      <c r="AG9564">
        <f>YEAR(Table1[[#This Row],[Date Sent]])</f>
        <v>2024</v>
      </c>
      <c r="AH9564"/>
    </row>
    <row r="9565" spans="1:34" x14ac:dyDescent="0.2">
      <c r="A9565" t="s">
        <v>191</v>
      </c>
      <c r="B9565" t="s">
        <v>9985</v>
      </c>
      <c r="C9565" s="1">
        <v>5.38</v>
      </c>
      <c r="D9565" s="5">
        <v>45422</v>
      </c>
      <c r="E9565" t="s">
        <v>8</v>
      </c>
      <c r="F9565" t="s">
        <v>15</v>
      </c>
      <c r="G9565" s="16" t="s">
        <v>9990</v>
      </c>
      <c r="H9565" s="1"/>
      <c r="J9565"/>
      <c r="AC9565" s="5">
        <v>45450</v>
      </c>
      <c r="AD9565" t="s">
        <v>13371</v>
      </c>
      <c r="AE9565" t="s">
        <v>156</v>
      </c>
      <c r="AF9565">
        <f>MONTH(Table1[[#This Row],[Date Sent]])</f>
        <v>6</v>
      </c>
      <c r="AG9565">
        <f>YEAR(Table1[[#This Row],[Date Sent]])</f>
        <v>2024</v>
      </c>
      <c r="AH9565"/>
    </row>
    <row r="9566" spans="1:34" x14ac:dyDescent="0.2">
      <c r="A9566" t="s">
        <v>191</v>
      </c>
      <c r="B9566" t="s">
        <v>9985</v>
      </c>
      <c r="C9566" s="1">
        <v>164.59</v>
      </c>
      <c r="D9566" s="5">
        <v>45423</v>
      </c>
      <c r="E9566" t="s">
        <v>13</v>
      </c>
      <c r="F9566" t="s">
        <v>33</v>
      </c>
      <c r="G9566" s="16" t="s">
        <v>9989</v>
      </c>
      <c r="H9566" s="1"/>
      <c r="J9566"/>
      <c r="AC9566" s="5">
        <v>45450</v>
      </c>
      <c r="AD9566" t="s">
        <v>13371</v>
      </c>
      <c r="AE9566" t="s">
        <v>156</v>
      </c>
      <c r="AF9566">
        <f>MONTH(Table1[[#This Row],[Date Sent]])</f>
        <v>6</v>
      </c>
      <c r="AG9566">
        <f>YEAR(Table1[[#This Row],[Date Sent]])</f>
        <v>2024</v>
      </c>
      <c r="AH9566"/>
    </row>
    <row r="9567" spans="1:34" x14ac:dyDescent="0.2">
      <c r="A9567" t="s">
        <v>191</v>
      </c>
      <c r="B9567" t="s">
        <v>9985</v>
      </c>
      <c r="C9567" s="1">
        <v>548.64</v>
      </c>
      <c r="D9567" s="5">
        <v>45428</v>
      </c>
      <c r="E9567" t="s">
        <v>13</v>
      </c>
      <c r="F9567" t="s">
        <v>33</v>
      </c>
      <c r="G9567" s="16" t="s">
        <v>9989</v>
      </c>
      <c r="H9567" s="1"/>
      <c r="J9567"/>
      <c r="AC9567" s="5">
        <v>45450</v>
      </c>
      <c r="AD9567" t="s">
        <v>13371</v>
      </c>
      <c r="AE9567" t="s">
        <v>156</v>
      </c>
      <c r="AF9567">
        <f>MONTH(Table1[[#This Row],[Date Sent]])</f>
        <v>6</v>
      </c>
      <c r="AG9567">
        <f>YEAR(Table1[[#This Row],[Date Sent]])</f>
        <v>2024</v>
      </c>
      <c r="AH9567"/>
    </row>
    <row r="9568" spans="1:34" x14ac:dyDescent="0.2">
      <c r="A9568" t="s">
        <v>4436</v>
      </c>
      <c r="B9568" t="s">
        <v>9991</v>
      </c>
      <c r="C9568" s="1">
        <v>129.76</v>
      </c>
      <c r="D9568" s="5">
        <v>45405</v>
      </c>
      <c r="E9568" t="s">
        <v>22</v>
      </c>
      <c r="F9568" t="s">
        <v>53</v>
      </c>
      <c r="G9568" s="16" t="s">
        <v>9992</v>
      </c>
      <c r="H9568" s="1"/>
      <c r="J9568"/>
      <c r="AC9568" s="5">
        <v>45450</v>
      </c>
      <c r="AD9568" t="s">
        <v>14646</v>
      </c>
      <c r="AE9568" t="s">
        <v>272</v>
      </c>
      <c r="AF9568">
        <f>MONTH(Table1[[#This Row],[Date Sent]])</f>
        <v>6</v>
      </c>
      <c r="AG9568">
        <f>YEAR(Table1[[#This Row],[Date Sent]])</f>
        <v>2024</v>
      </c>
      <c r="AH9568"/>
    </row>
    <row r="9569" spans="1:34" x14ac:dyDescent="0.2">
      <c r="A9569" t="s">
        <v>4436</v>
      </c>
      <c r="B9569" t="s">
        <v>9991</v>
      </c>
      <c r="C9569" s="1">
        <v>207.63</v>
      </c>
      <c r="D9569" s="5">
        <v>45405</v>
      </c>
      <c r="E9569" t="s">
        <v>16</v>
      </c>
      <c r="F9569" t="s">
        <v>918</v>
      </c>
      <c r="G9569" s="16" t="s">
        <v>9993</v>
      </c>
      <c r="H9569" s="1">
        <v>41.32</v>
      </c>
      <c r="I9569" t="s">
        <v>33</v>
      </c>
      <c r="J9569" t="s">
        <v>9994</v>
      </c>
      <c r="K9569" s="1">
        <v>21.080000000000002</v>
      </c>
      <c r="L9569" t="s">
        <v>18</v>
      </c>
      <c r="M9569" t="s">
        <v>7417</v>
      </c>
      <c r="N9569" s="1">
        <v>145.23000000000002</v>
      </c>
      <c r="O9569" t="s">
        <v>16</v>
      </c>
      <c r="P9569" t="s">
        <v>9995</v>
      </c>
      <c r="AC9569" s="5">
        <v>45450</v>
      </c>
      <c r="AD9569" t="s">
        <v>14646</v>
      </c>
      <c r="AE9569" t="s">
        <v>272</v>
      </c>
      <c r="AF9569">
        <f>MONTH(Table1[[#This Row],[Date Sent]])</f>
        <v>6</v>
      </c>
      <c r="AG9569">
        <f>YEAR(Table1[[#This Row],[Date Sent]])</f>
        <v>2024</v>
      </c>
      <c r="AH9569"/>
    </row>
    <row r="9570" spans="1:34" x14ac:dyDescent="0.2">
      <c r="A9570" t="s">
        <v>4436</v>
      </c>
      <c r="B9570" t="s">
        <v>9991</v>
      </c>
      <c r="C9570" s="1">
        <v>210.2</v>
      </c>
      <c r="D9570" s="5">
        <v>45405</v>
      </c>
      <c r="E9570" t="s">
        <v>27</v>
      </c>
      <c r="F9570" t="s">
        <v>918</v>
      </c>
      <c r="G9570" s="16" t="s">
        <v>9996</v>
      </c>
      <c r="H9570" s="1">
        <v>197.50000000000003</v>
      </c>
      <c r="I9570" t="s">
        <v>33</v>
      </c>
      <c r="J9570" t="s">
        <v>9997</v>
      </c>
      <c r="K9570" s="1">
        <v>5.96</v>
      </c>
      <c r="L9570" t="s">
        <v>16</v>
      </c>
      <c r="M9570" t="s">
        <v>9998</v>
      </c>
      <c r="N9570" s="1">
        <v>6.7399999999999887</v>
      </c>
      <c r="O9570" t="s">
        <v>15</v>
      </c>
      <c r="P9570" t="s">
        <v>2708</v>
      </c>
      <c r="AC9570" s="5">
        <v>45450</v>
      </c>
      <c r="AD9570" t="s">
        <v>14646</v>
      </c>
      <c r="AE9570" t="s">
        <v>272</v>
      </c>
      <c r="AF9570">
        <f>MONTH(Table1[[#This Row],[Date Sent]])</f>
        <v>6</v>
      </c>
      <c r="AG9570">
        <f>YEAR(Table1[[#This Row],[Date Sent]])</f>
        <v>2024</v>
      </c>
      <c r="AH9570"/>
    </row>
    <row r="9571" spans="1:34" x14ac:dyDescent="0.2">
      <c r="A9571" t="s">
        <v>4436</v>
      </c>
      <c r="B9571" t="s">
        <v>9991</v>
      </c>
      <c r="C9571" s="1">
        <v>30.88</v>
      </c>
      <c r="D9571" s="5">
        <v>45408</v>
      </c>
      <c r="E9571" t="s">
        <v>21</v>
      </c>
      <c r="F9571" t="s">
        <v>17</v>
      </c>
      <c r="G9571" s="16" t="s">
        <v>9999</v>
      </c>
      <c r="H9571" s="1"/>
      <c r="J9571"/>
      <c r="AC9571" s="5">
        <v>45450</v>
      </c>
      <c r="AD9571" t="s">
        <v>14646</v>
      </c>
      <c r="AE9571" t="s">
        <v>272</v>
      </c>
      <c r="AF9571">
        <f>MONTH(Table1[[#This Row],[Date Sent]])</f>
        <v>6</v>
      </c>
      <c r="AG9571">
        <f>YEAR(Table1[[#This Row],[Date Sent]])</f>
        <v>2024</v>
      </c>
      <c r="AH9571"/>
    </row>
    <row r="9572" spans="1:34" x14ac:dyDescent="0.2">
      <c r="A9572" t="s">
        <v>4436</v>
      </c>
      <c r="B9572" t="s">
        <v>9991</v>
      </c>
      <c r="C9572" s="1">
        <v>113.01</v>
      </c>
      <c r="D9572" s="5">
        <v>45408</v>
      </c>
      <c r="E9572" t="s">
        <v>33</v>
      </c>
      <c r="F9572" t="s">
        <v>918</v>
      </c>
      <c r="G9572" s="16" t="s">
        <v>10000</v>
      </c>
      <c r="H9572" s="1">
        <v>78.489999999999995</v>
      </c>
      <c r="I9572" t="s">
        <v>33</v>
      </c>
      <c r="J9572" t="s">
        <v>1526</v>
      </c>
      <c r="K9572" s="1">
        <v>34.52000000000001</v>
      </c>
      <c r="L9572" t="s">
        <v>39</v>
      </c>
      <c r="M9572" t="s">
        <v>9208</v>
      </c>
      <c r="AC9572" s="5">
        <v>45450</v>
      </c>
      <c r="AD9572" t="s">
        <v>14646</v>
      </c>
      <c r="AE9572" t="s">
        <v>272</v>
      </c>
      <c r="AF9572">
        <f>MONTH(Table1[[#This Row],[Date Sent]])</f>
        <v>6</v>
      </c>
      <c r="AG9572">
        <f>YEAR(Table1[[#This Row],[Date Sent]])</f>
        <v>2024</v>
      </c>
      <c r="AH9572"/>
    </row>
    <row r="9573" spans="1:34" x14ac:dyDescent="0.2">
      <c r="A9573" t="s">
        <v>4436</v>
      </c>
      <c r="B9573" t="s">
        <v>9991</v>
      </c>
      <c r="C9573" s="1">
        <v>93.85</v>
      </c>
      <c r="D9573" s="5">
        <v>45409</v>
      </c>
      <c r="E9573" t="s">
        <v>21</v>
      </c>
      <c r="F9573" t="s">
        <v>17</v>
      </c>
      <c r="G9573" s="16" t="s">
        <v>10001</v>
      </c>
      <c r="H9573" s="1"/>
      <c r="J9573"/>
      <c r="AC9573" s="5">
        <v>45450</v>
      </c>
      <c r="AD9573" t="s">
        <v>14646</v>
      </c>
      <c r="AE9573" t="s">
        <v>272</v>
      </c>
      <c r="AF9573">
        <f>MONTH(Table1[[#This Row],[Date Sent]])</f>
        <v>6</v>
      </c>
      <c r="AG9573">
        <f>YEAR(Table1[[#This Row],[Date Sent]])</f>
        <v>2024</v>
      </c>
      <c r="AH9573"/>
    </row>
    <row r="9574" spans="1:34" x14ac:dyDescent="0.2">
      <c r="A9574" t="s">
        <v>4436</v>
      </c>
      <c r="B9574" t="s">
        <v>9991</v>
      </c>
      <c r="C9574" s="1">
        <v>102.53</v>
      </c>
      <c r="D9574" s="5">
        <v>45412</v>
      </c>
      <c r="E9574" t="s">
        <v>22</v>
      </c>
      <c r="F9574" t="s">
        <v>53</v>
      </c>
      <c r="G9574" s="16" t="s">
        <v>10002</v>
      </c>
      <c r="H9574" s="1"/>
      <c r="J9574"/>
      <c r="AC9574" s="5">
        <v>45450</v>
      </c>
      <c r="AD9574" t="s">
        <v>14646</v>
      </c>
      <c r="AE9574" t="s">
        <v>272</v>
      </c>
      <c r="AF9574">
        <f>MONTH(Table1[[#This Row],[Date Sent]])</f>
        <v>6</v>
      </c>
      <c r="AG9574">
        <f>YEAR(Table1[[#This Row],[Date Sent]])</f>
        <v>2024</v>
      </c>
      <c r="AH9574"/>
    </row>
    <row r="9575" spans="1:34" x14ac:dyDescent="0.2">
      <c r="A9575" t="s">
        <v>4436</v>
      </c>
      <c r="B9575" t="s">
        <v>9991</v>
      </c>
      <c r="C9575" s="1">
        <v>112.02</v>
      </c>
      <c r="D9575" s="5">
        <v>45414</v>
      </c>
      <c r="E9575" t="s">
        <v>33</v>
      </c>
      <c r="F9575" t="s">
        <v>39</v>
      </c>
      <c r="G9575" s="16" t="s">
        <v>10003</v>
      </c>
      <c r="H9575" s="1"/>
      <c r="J9575"/>
      <c r="AC9575" s="5">
        <v>45450</v>
      </c>
      <c r="AD9575" t="s">
        <v>14646</v>
      </c>
      <c r="AE9575" t="s">
        <v>272</v>
      </c>
      <c r="AF9575">
        <f>MONTH(Table1[[#This Row],[Date Sent]])</f>
        <v>6</v>
      </c>
      <c r="AG9575">
        <f>YEAR(Table1[[#This Row],[Date Sent]])</f>
        <v>2024</v>
      </c>
      <c r="AH9575"/>
    </row>
    <row r="9576" spans="1:34" x14ac:dyDescent="0.2">
      <c r="A9576" t="s">
        <v>4436</v>
      </c>
      <c r="B9576" t="s">
        <v>9991</v>
      </c>
      <c r="C9576" s="1">
        <v>109.87</v>
      </c>
      <c r="D9576" s="5">
        <v>45416</v>
      </c>
      <c r="E9576" t="s">
        <v>21</v>
      </c>
      <c r="F9576" t="s">
        <v>33</v>
      </c>
      <c r="G9576" s="16" t="s">
        <v>10004</v>
      </c>
      <c r="H9576" s="1">
        <v>68.41</v>
      </c>
      <c r="I9576" t="s">
        <v>39</v>
      </c>
      <c r="J9576"/>
      <c r="AC9576" s="5">
        <v>45450</v>
      </c>
      <c r="AD9576" t="s">
        <v>14646</v>
      </c>
      <c r="AE9576" t="s">
        <v>272</v>
      </c>
      <c r="AF9576">
        <f>MONTH(Table1[[#This Row],[Date Sent]])</f>
        <v>6</v>
      </c>
      <c r="AG9576">
        <f>YEAR(Table1[[#This Row],[Date Sent]])</f>
        <v>2024</v>
      </c>
      <c r="AH9576"/>
    </row>
    <row r="9577" spans="1:34" x14ac:dyDescent="0.2">
      <c r="A9577" t="s">
        <v>4436</v>
      </c>
      <c r="B9577" t="s">
        <v>9991</v>
      </c>
      <c r="C9577" s="1">
        <v>74.709999999999994</v>
      </c>
      <c r="D9577" s="5">
        <v>45417</v>
      </c>
      <c r="E9577" t="s">
        <v>21</v>
      </c>
      <c r="F9577" t="s">
        <v>17</v>
      </c>
      <c r="G9577" s="16" t="s">
        <v>1130</v>
      </c>
      <c r="H9577" s="1"/>
      <c r="J9577"/>
      <c r="AC9577" s="5">
        <v>45450</v>
      </c>
      <c r="AD9577" t="s">
        <v>14646</v>
      </c>
      <c r="AE9577" t="s">
        <v>272</v>
      </c>
      <c r="AF9577">
        <f>MONTH(Table1[[#This Row],[Date Sent]])</f>
        <v>6</v>
      </c>
      <c r="AG9577">
        <f>YEAR(Table1[[#This Row],[Date Sent]])</f>
        <v>2024</v>
      </c>
      <c r="AH9577"/>
    </row>
    <row r="9578" spans="1:34" x14ac:dyDescent="0.2">
      <c r="A9578" t="s">
        <v>4436</v>
      </c>
      <c r="B9578" t="s">
        <v>9991</v>
      </c>
      <c r="C9578" s="1">
        <v>41.57</v>
      </c>
      <c r="D9578" s="5">
        <v>45417</v>
      </c>
      <c r="E9578" t="s">
        <v>21</v>
      </c>
      <c r="F9578" t="s">
        <v>17</v>
      </c>
      <c r="G9578" s="16" t="s">
        <v>9999</v>
      </c>
      <c r="H9578" s="1"/>
      <c r="J9578"/>
      <c r="AC9578" s="5">
        <v>45450</v>
      </c>
      <c r="AD9578" t="s">
        <v>14646</v>
      </c>
      <c r="AE9578" t="s">
        <v>272</v>
      </c>
      <c r="AF9578">
        <f>MONTH(Table1[[#This Row],[Date Sent]])</f>
        <v>6</v>
      </c>
      <c r="AG9578">
        <f>YEAR(Table1[[#This Row],[Date Sent]])</f>
        <v>2024</v>
      </c>
      <c r="AH9578"/>
    </row>
    <row r="9579" spans="1:34" x14ac:dyDescent="0.2">
      <c r="A9579" t="s">
        <v>4436</v>
      </c>
      <c r="B9579" t="s">
        <v>9991</v>
      </c>
      <c r="C9579" s="1">
        <v>-32.950000000000003</v>
      </c>
      <c r="D9579" s="5">
        <v>45418</v>
      </c>
      <c r="E9579" t="s">
        <v>33</v>
      </c>
      <c r="F9579" t="s">
        <v>39</v>
      </c>
      <c r="G9579" s="16" t="s">
        <v>10005</v>
      </c>
      <c r="H9579" s="1"/>
      <c r="J9579"/>
      <c r="AC9579" s="5">
        <v>45450</v>
      </c>
      <c r="AD9579" t="s">
        <v>14646</v>
      </c>
      <c r="AE9579" t="s">
        <v>272</v>
      </c>
      <c r="AF9579">
        <f>MONTH(Table1[[#This Row],[Date Sent]])</f>
        <v>6</v>
      </c>
      <c r="AG9579">
        <f>YEAR(Table1[[#This Row],[Date Sent]])</f>
        <v>2024</v>
      </c>
      <c r="AH9579"/>
    </row>
    <row r="9580" spans="1:34" x14ac:dyDescent="0.2">
      <c r="A9580" t="s">
        <v>4436</v>
      </c>
      <c r="B9580" t="s">
        <v>9991</v>
      </c>
      <c r="C9580" s="1">
        <v>5.85</v>
      </c>
      <c r="D9580" s="5">
        <v>45420</v>
      </c>
      <c r="E9580" t="s">
        <v>13</v>
      </c>
      <c r="F9580" t="s">
        <v>39</v>
      </c>
      <c r="G9580" s="16" t="s">
        <v>10006</v>
      </c>
      <c r="H9580" s="1"/>
      <c r="J9580"/>
      <c r="AC9580" s="5">
        <v>45450</v>
      </c>
      <c r="AD9580" t="s">
        <v>14646</v>
      </c>
      <c r="AE9580" t="s">
        <v>272</v>
      </c>
      <c r="AF9580">
        <f>MONTH(Table1[[#This Row],[Date Sent]])</f>
        <v>6</v>
      </c>
      <c r="AG9580">
        <f>YEAR(Table1[[#This Row],[Date Sent]])</f>
        <v>2024</v>
      </c>
      <c r="AH9580"/>
    </row>
    <row r="9581" spans="1:34" x14ac:dyDescent="0.2">
      <c r="A9581" t="s">
        <v>4436</v>
      </c>
      <c r="B9581" t="s">
        <v>9991</v>
      </c>
      <c r="C9581" s="1">
        <v>115.25</v>
      </c>
      <c r="D9581" s="5">
        <v>45422</v>
      </c>
      <c r="E9581" t="s">
        <v>21</v>
      </c>
      <c r="F9581" t="s">
        <v>918</v>
      </c>
      <c r="G9581" s="16" t="s">
        <v>10007</v>
      </c>
      <c r="H9581" s="1">
        <v>73.089999999999989</v>
      </c>
      <c r="I9581" t="s">
        <v>39</v>
      </c>
      <c r="J9581" t="s">
        <v>8915</v>
      </c>
      <c r="K9581" s="1">
        <v>20.49</v>
      </c>
      <c r="L9581" t="s">
        <v>17</v>
      </c>
      <c r="M9581" t="s">
        <v>8861</v>
      </c>
      <c r="N9581" s="1">
        <v>21.669999999999998</v>
      </c>
      <c r="O9581" t="s">
        <v>33</v>
      </c>
      <c r="P9581" t="s">
        <v>10008</v>
      </c>
      <c r="AC9581" s="5">
        <v>45450</v>
      </c>
      <c r="AD9581" t="s">
        <v>14646</v>
      </c>
      <c r="AE9581" t="s">
        <v>272</v>
      </c>
      <c r="AF9581">
        <f>MONTH(Table1[[#This Row],[Date Sent]])</f>
        <v>6</v>
      </c>
      <c r="AG9581">
        <f>YEAR(Table1[[#This Row],[Date Sent]])</f>
        <v>2024</v>
      </c>
      <c r="AH9581"/>
    </row>
    <row r="9582" spans="1:34" x14ac:dyDescent="0.2">
      <c r="A9582" t="s">
        <v>4436</v>
      </c>
      <c r="B9582" t="s">
        <v>9991</v>
      </c>
      <c r="C9582" s="1">
        <v>20.34</v>
      </c>
      <c r="D9582" s="5">
        <v>45425</v>
      </c>
      <c r="E9582" t="s">
        <v>21</v>
      </c>
      <c r="F9582" t="s">
        <v>33</v>
      </c>
      <c r="G9582" s="16" t="s">
        <v>10009</v>
      </c>
      <c r="H9582" s="1"/>
      <c r="J9582"/>
      <c r="AC9582" s="5">
        <v>45450</v>
      </c>
      <c r="AD9582" t="s">
        <v>14646</v>
      </c>
      <c r="AE9582" t="s">
        <v>272</v>
      </c>
      <c r="AF9582">
        <f>MONTH(Table1[[#This Row],[Date Sent]])</f>
        <v>6</v>
      </c>
      <c r="AG9582">
        <f>YEAR(Table1[[#This Row],[Date Sent]])</f>
        <v>2024</v>
      </c>
      <c r="AH9582"/>
    </row>
    <row r="9583" spans="1:34" x14ac:dyDescent="0.2">
      <c r="A9583" t="s">
        <v>4436</v>
      </c>
      <c r="B9583" t="s">
        <v>9991</v>
      </c>
      <c r="C9583" s="1">
        <v>53.33</v>
      </c>
      <c r="D9583" s="5">
        <v>45428</v>
      </c>
      <c r="E9583" t="s">
        <v>33</v>
      </c>
      <c r="F9583" t="s">
        <v>918</v>
      </c>
      <c r="G9583" s="16" t="s">
        <v>10010</v>
      </c>
      <c r="H9583" s="1">
        <v>14.49</v>
      </c>
      <c r="I9583" t="s">
        <v>33</v>
      </c>
      <c r="J9583" t="s">
        <v>10011</v>
      </c>
      <c r="K9583" s="1">
        <v>38.839999999999996</v>
      </c>
      <c r="L9583" t="s">
        <v>17</v>
      </c>
      <c r="M9583" t="s">
        <v>10012</v>
      </c>
      <c r="AC9583" s="5">
        <v>45450</v>
      </c>
      <c r="AD9583" t="s">
        <v>14646</v>
      </c>
      <c r="AE9583" t="s">
        <v>272</v>
      </c>
      <c r="AF9583">
        <f>MONTH(Table1[[#This Row],[Date Sent]])</f>
        <v>6</v>
      </c>
      <c r="AG9583">
        <f>YEAR(Table1[[#This Row],[Date Sent]])</f>
        <v>2024</v>
      </c>
      <c r="AH9583"/>
    </row>
    <row r="9584" spans="1:34" x14ac:dyDescent="0.2">
      <c r="A9584" t="s">
        <v>4436</v>
      </c>
      <c r="B9584" t="s">
        <v>9991</v>
      </c>
      <c r="C9584" s="1">
        <v>37.950000000000003</v>
      </c>
      <c r="D9584" s="5">
        <v>45428</v>
      </c>
      <c r="E9584" t="s">
        <v>14</v>
      </c>
      <c r="F9584" t="s">
        <v>15</v>
      </c>
      <c r="G9584" s="16" t="s">
        <v>10013</v>
      </c>
      <c r="H9584" s="1"/>
      <c r="J9584"/>
      <c r="AC9584" s="5">
        <v>45450</v>
      </c>
      <c r="AD9584" t="s">
        <v>14646</v>
      </c>
      <c r="AE9584" t="s">
        <v>272</v>
      </c>
      <c r="AF9584">
        <f>MONTH(Table1[[#This Row],[Date Sent]])</f>
        <v>6</v>
      </c>
      <c r="AG9584">
        <f>YEAR(Table1[[#This Row],[Date Sent]])</f>
        <v>2024</v>
      </c>
      <c r="AH9584"/>
    </row>
    <row r="9585" spans="1:34" x14ac:dyDescent="0.2">
      <c r="A9585" t="s">
        <v>346</v>
      </c>
      <c r="B9585" t="s">
        <v>10014</v>
      </c>
      <c r="C9585" s="1">
        <v>15.4</v>
      </c>
      <c r="D9585" s="5">
        <v>45399</v>
      </c>
      <c r="E9585" t="s">
        <v>21</v>
      </c>
      <c r="F9585" t="s">
        <v>39</v>
      </c>
      <c r="G9585" s="16" t="s">
        <v>10015</v>
      </c>
      <c r="H9585" s="1"/>
      <c r="J9585"/>
      <c r="AC9585" s="5">
        <v>45450</v>
      </c>
      <c r="AD9585" t="s">
        <v>13608</v>
      </c>
      <c r="AE9585" t="s">
        <v>294</v>
      </c>
      <c r="AF9585">
        <f>MONTH(Table1[[#This Row],[Date Sent]])</f>
        <v>6</v>
      </c>
      <c r="AG9585">
        <f>YEAR(Table1[[#This Row],[Date Sent]])</f>
        <v>2024</v>
      </c>
      <c r="AH9585"/>
    </row>
    <row r="9586" spans="1:34" x14ac:dyDescent="0.2">
      <c r="A9586" t="s">
        <v>346</v>
      </c>
      <c r="B9586" t="s">
        <v>10014</v>
      </c>
      <c r="C9586" s="1">
        <v>175.96</v>
      </c>
      <c r="D9586" s="5">
        <v>45401</v>
      </c>
      <c r="E9586" t="s">
        <v>21</v>
      </c>
      <c r="F9586" t="s">
        <v>49</v>
      </c>
      <c r="G9586" s="16" t="s">
        <v>1675</v>
      </c>
      <c r="H9586" s="1"/>
      <c r="J9586"/>
      <c r="AC9586" s="5">
        <v>45450</v>
      </c>
      <c r="AD9586" t="s">
        <v>13608</v>
      </c>
      <c r="AE9586" t="s">
        <v>294</v>
      </c>
      <c r="AF9586">
        <f>MONTH(Table1[[#This Row],[Date Sent]])</f>
        <v>6</v>
      </c>
      <c r="AG9586">
        <f>YEAR(Table1[[#This Row],[Date Sent]])</f>
        <v>2024</v>
      </c>
      <c r="AH9586"/>
    </row>
    <row r="9587" spans="1:34" x14ac:dyDescent="0.2">
      <c r="A9587" t="s">
        <v>346</v>
      </c>
      <c r="B9587" t="s">
        <v>10014</v>
      </c>
      <c r="C9587" s="1">
        <v>8.7799999999999994</v>
      </c>
      <c r="D9587" s="5">
        <v>45403</v>
      </c>
      <c r="E9587" t="s">
        <v>21</v>
      </c>
      <c r="F9587" t="s">
        <v>40</v>
      </c>
      <c r="G9587" s="16" t="s">
        <v>10016</v>
      </c>
      <c r="H9587" s="1"/>
      <c r="J9587"/>
      <c r="AC9587" s="5">
        <v>45450</v>
      </c>
      <c r="AD9587" t="s">
        <v>13608</v>
      </c>
      <c r="AE9587" t="s">
        <v>294</v>
      </c>
      <c r="AF9587">
        <f>MONTH(Table1[[#This Row],[Date Sent]])</f>
        <v>6</v>
      </c>
      <c r="AG9587">
        <f>YEAR(Table1[[#This Row],[Date Sent]])</f>
        <v>2024</v>
      </c>
      <c r="AH9587"/>
    </row>
    <row r="9588" spans="1:34" x14ac:dyDescent="0.2">
      <c r="A9588" t="s">
        <v>346</v>
      </c>
      <c r="B9588" t="s">
        <v>10014</v>
      </c>
      <c r="C9588" s="1">
        <v>32.57</v>
      </c>
      <c r="D9588" s="5">
        <v>45404</v>
      </c>
      <c r="E9588" t="s">
        <v>24</v>
      </c>
      <c r="F9588" t="s">
        <v>18</v>
      </c>
      <c r="G9588" s="16" t="s">
        <v>10017</v>
      </c>
      <c r="H9588" s="1"/>
      <c r="J9588"/>
      <c r="AC9588" s="5">
        <v>45450</v>
      </c>
      <c r="AD9588" t="s">
        <v>13608</v>
      </c>
      <c r="AE9588" t="s">
        <v>294</v>
      </c>
      <c r="AF9588">
        <f>MONTH(Table1[[#This Row],[Date Sent]])</f>
        <v>6</v>
      </c>
      <c r="AG9588">
        <f>YEAR(Table1[[#This Row],[Date Sent]])</f>
        <v>2024</v>
      </c>
      <c r="AH9588"/>
    </row>
    <row r="9589" spans="1:34" x14ac:dyDescent="0.2">
      <c r="A9589" t="s">
        <v>346</v>
      </c>
      <c r="B9589" t="s">
        <v>10014</v>
      </c>
      <c r="C9589" s="1">
        <v>17.53</v>
      </c>
      <c r="D9589" s="5">
        <v>45405</v>
      </c>
      <c r="E9589" t="s">
        <v>6</v>
      </c>
      <c r="F9589" t="s">
        <v>18</v>
      </c>
      <c r="G9589" s="16" t="s">
        <v>2137</v>
      </c>
      <c r="H9589" s="1"/>
      <c r="J9589"/>
      <c r="AC9589" s="5">
        <v>45450</v>
      </c>
      <c r="AD9589" t="s">
        <v>13608</v>
      </c>
      <c r="AE9589" t="s">
        <v>294</v>
      </c>
      <c r="AF9589">
        <f>MONTH(Table1[[#This Row],[Date Sent]])</f>
        <v>6</v>
      </c>
      <c r="AG9589">
        <f>YEAR(Table1[[#This Row],[Date Sent]])</f>
        <v>2024</v>
      </c>
      <c r="AH9589"/>
    </row>
    <row r="9590" spans="1:34" x14ac:dyDescent="0.2">
      <c r="A9590" t="s">
        <v>346</v>
      </c>
      <c r="B9590" t="s">
        <v>10014</v>
      </c>
      <c r="C9590" s="1">
        <v>57.71</v>
      </c>
      <c r="D9590" s="5">
        <v>45405</v>
      </c>
      <c r="E9590" t="s">
        <v>21</v>
      </c>
      <c r="F9590" t="s">
        <v>33</v>
      </c>
      <c r="G9590" s="16" t="s">
        <v>10018</v>
      </c>
      <c r="H9590" s="1"/>
      <c r="J9590"/>
      <c r="AC9590" s="5">
        <v>45450</v>
      </c>
      <c r="AD9590" t="s">
        <v>13608</v>
      </c>
      <c r="AE9590" t="s">
        <v>294</v>
      </c>
      <c r="AF9590">
        <f>MONTH(Table1[[#This Row],[Date Sent]])</f>
        <v>6</v>
      </c>
      <c r="AG9590">
        <f>YEAR(Table1[[#This Row],[Date Sent]])</f>
        <v>2024</v>
      </c>
      <c r="AH9590"/>
    </row>
    <row r="9591" spans="1:34" x14ac:dyDescent="0.2">
      <c r="A9591" t="s">
        <v>346</v>
      </c>
      <c r="B9591" t="s">
        <v>10014</v>
      </c>
      <c r="C9591" s="1">
        <v>23.08</v>
      </c>
      <c r="D9591" s="5">
        <v>45409</v>
      </c>
      <c r="E9591" t="s">
        <v>21</v>
      </c>
      <c r="F9591" t="s">
        <v>16</v>
      </c>
      <c r="G9591" s="16" t="s">
        <v>10019</v>
      </c>
      <c r="H9591" s="1"/>
      <c r="J9591"/>
      <c r="AC9591" s="5">
        <v>45450</v>
      </c>
      <c r="AD9591" t="s">
        <v>13608</v>
      </c>
      <c r="AE9591" t="s">
        <v>294</v>
      </c>
      <c r="AF9591">
        <f>MONTH(Table1[[#This Row],[Date Sent]])</f>
        <v>6</v>
      </c>
      <c r="AG9591">
        <f>YEAR(Table1[[#This Row],[Date Sent]])</f>
        <v>2024</v>
      </c>
      <c r="AH9591"/>
    </row>
    <row r="9592" spans="1:34" x14ac:dyDescent="0.2">
      <c r="A9592" t="s">
        <v>346</v>
      </c>
      <c r="B9592" t="s">
        <v>10014</v>
      </c>
      <c r="C9592" s="1">
        <v>48.57</v>
      </c>
      <c r="D9592" s="5">
        <v>45414</v>
      </c>
      <c r="E9592" t="s">
        <v>11</v>
      </c>
      <c r="F9592" t="s">
        <v>33</v>
      </c>
      <c r="G9592" s="16" t="s">
        <v>10020</v>
      </c>
      <c r="H9592" s="1"/>
      <c r="J9592"/>
      <c r="AC9592" s="5">
        <v>45450</v>
      </c>
      <c r="AD9592" t="s">
        <v>13608</v>
      </c>
      <c r="AE9592" t="s">
        <v>294</v>
      </c>
      <c r="AF9592">
        <f>MONTH(Table1[[#This Row],[Date Sent]])</f>
        <v>6</v>
      </c>
      <c r="AG9592">
        <f>YEAR(Table1[[#This Row],[Date Sent]])</f>
        <v>2024</v>
      </c>
      <c r="AH9592"/>
    </row>
    <row r="9593" spans="1:34" x14ac:dyDescent="0.2">
      <c r="A9593" t="s">
        <v>346</v>
      </c>
      <c r="B9593" t="s">
        <v>10014</v>
      </c>
      <c r="C9593" s="1">
        <v>18.559999999999999</v>
      </c>
      <c r="D9593" s="5">
        <v>45417</v>
      </c>
      <c r="E9593" t="s">
        <v>21</v>
      </c>
      <c r="F9593" t="s">
        <v>33</v>
      </c>
      <c r="G9593" s="16" t="s">
        <v>10021</v>
      </c>
      <c r="H9593" s="1"/>
      <c r="J9593"/>
      <c r="AC9593" s="5">
        <v>45450</v>
      </c>
      <c r="AD9593" t="s">
        <v>13608</v>
      </c>
      <c r="AE9593" t="s">
        <v>294</v>
      </c>
      <c r="AF9593">
        <f>MONTH(Table1[[#This Row],[Date Sent]])</f>
        <v>6</v>
      </c>
      <c r="AG9593">
        <f>YEAR(Table1[[#This Row],[Date Sent]])</f>
        <v>2024</v>
      </c>
      <c r="AH9593"/>
    </row>
    <row r="9594" spans="1:34" x14ac:dyDescent="0.2">
      <c r="A9594" t="s">
        <v>346</v>
      </c>
      <c r="B9594" t="s">
        <v>10014</v>
      </c>
      <c r="C9594" s="1">
        <v>18.239999999999998</v>
      </c>
      <c r="D9594" s="5">
        <v>45419</v>
      </c>
      <c r="E9594" t="s">
        <v>27</v>
      </c>
      <c r="F9594" t="s">
        <v>39</v>
      </c>
      <c r="G9594" s="16" t="s">
        <v>10022</v>
      </c>
      <c r="H9594" s="1"/>
      <c r="J9594"/>
      <c r="AC9594" s="5">
        <v>45450</v>
      </c>
      <c r="AD9594" t="s">
        <v>13608</v>
      </c>
      <c r="AE9594" t="s">
        <v>294</v>
      </c>
      <c r="AF9594">
        <f>MONTH(Table1[[#This Row],[Date Sent]])</f>
        <v>6</v>
      </c>
      <c r="AG9594">
        <f>YEAR(Table1[[#This Row],[Date Sent]])</f>
        <v>2024</v>
      </c>
      <c r="AH9594"/>
    </row>
    <row r="9595" spans="1:34" x14ac:dyDescent="0.2">
      <c r="A9595" t="s">
        <v>346</v>
      </c>
      <c r="B9595" t="s">
        <v>10014</v>
      </c>
      <c r="C9595" s="1">
        <v>37.36</v>
      </c>
      <c r="D9595" s="5">
        <v>45419</v>
      </c>
      <c r="E9595" t="s">
        <v>27</v>
      </c>
      <c r="F9595" t="s">
        <v>39</v>
      </c>
      <c r="G9595" s="16" t="s">
        <v>10023</v>
      </c>
      <c r="H9595" s="1"/>
      <c r="J9595"/>
      <c r="AC9595" s="5">
        <v>45450</v>
      </c>
      <c r="AD9595" t="s">
        <v>13608</v>
      </c>
      <c r="AE9595" t="s">
        <v>294</v>
      </c>
      <c r="AF9595">
        <f>MONTH(Table1[[#This Row],[Date Sent]])</f>
        <v>6</v>
      </c>
      <c r="AG9595">
        <f>YEAR(Table1[[#This Row],[Date Sent]])</f>
        <v>2024</v>
      </c>
      <c r="AH9595"/>
    </row>
    <row r="9596" spans="1:34" x14ac:dyDescent="0.2">
      <c r="A9596" t="s">
        <v>346</v>
      </c>
      <c r="B9596" t="s">
        <v>10014</v>
      </c>
      <c r="C9596" s="1">
        <v>10.54</v>
      </c>
      <c r="D9596" s="5">
        <v>45422</v>
      </c>
      <c r="E9596" t="s">
        <v>10</v>
      </c>
      <c r="F9596" t="s">
        <v>17</v>
      </c>
      <c r="G9596" s="16" t="s">
        <v>10024</v>
      </c>
      <c r="H9596" s="1"/>
      <c r="J9596"/>
      <c r="AC9596" s="5">
        <v>45450</v>
      </c>
      <c r="AD9596" t="s">
        <v>13608</v>
      </c>
      <c r="AE9596" t="s">
        <v>294</v>
      </c>
      <c r="AF9596">
        <f>MONTH(Table1[[#This Row],[Date Sent]])</f>
        <v>6</v>
      </c>
      <c r="AG9596">
        <f>YEAR(Table1[[#This Row],[Date Sent]])</f>
        <v>2024</v>
      </c>
      <c r="AH9596"/>
    </row>
    <row r="9597" spans="1:34" x14ac:dyDescent="0.2">
      <c r="A9597" t="s">
        <v>346</v>
      </c>
      <c r="B9597" t="s">
        <v>10014</v>
      </c>
      <c r="C9597" s="1">
        <v>35.82</v>
      </c>
      <c r="D9597" s="5">
        <v>45423</v>
      </c>
      <c r="E9597" t="s">
        <v>21</v>
      </c>
      <c r="F9597" t="s">
        <v>15</v>
      </c>
      <c r="G9597" s="16" t="s">
        <v>10025</v>
      </c>
      <c r="H9597" s="1"/>
      <c r="J9597"/>
      <c r="AC9597" s="5">
        <v>45450</v>
      </c>
      <c r="AD9597" t="s">
        <v>13608</v>
      </c>
      <c r="AE9597" t="s">
        <v>294</v>
      </c>
      <c r="AF9597">
        <f>MONTH(Table1[[#This Row],[Date Sent]])</f>
        <v>6</v>
      </c>
      <c r="AG9597">
        <f>YEAR(Table1[[#This Row],[Date Sent]])</f>
        <v>2024</v>
      </c>
      <c r="AH9597"/>
    </row>
    <row r="9598" spans="1:34" x14ac:dyDescent="0.2">
      <c r="A9598" t="s">
        <v>346</v>
      </c>
      <c r="B9598" t="s">
        <v>10014</v>
      </c>
      <c r="C9598" s="1">
        <v>18.68</v>
      </c>
      <c r="D9598" s="5">
        <v>45425</v>
      </c>
      <c r="E9598" t="s">
        <v>27</v>
      </c>
      <c r="F9598" t="s">
        <v>40</v>
      </c>
      <c r="G9598" s="16" t="s">
        <v>10026</v>
      </c>
      <c r="H9598" s="1"/>
      <c r="J9598"/>
      <c r="AC9598" s="5">
        <v>45450</v>
      </c>
      <c r="AD9598" t="s">
        <v>13608</v>
      </c>
      <c r="AE9598" t="s">
        <v>294</v>
      </c>
      <c r="AF9598">
        <f>MONTH(Table1[[#This Row],[Date Sent]])</f>
        <v>6</v>
      </c>
      <c r="AG9598">
        <f>YEAR(Table1[[#This Row],[Date Sent]])</f>
        <v>2024</v>
      </c>
      <c r="AH9598"/>
    </row>
    <row r="9599" spans="1:34" x14ac:dyDescent="0.2">
      <c r="A9599" t="s">
        <v>346</v>
      </c>
      <c r="B9599" t="s">
        <v>10014</v>
      </c>
      <c r="C9599" s="1">
        <v>8.18</v>
      </c>
      <c r="D9599" s="5">
        <v>45425</v>
      </c>
      <c r="E9599" t="s">
        <v>21</v>
      </c>
      <c r="F9599" t="s">
        <v>33</v>
      </c>
      <c r="G9599" s="16" t="s">
        <v>6137</v>
      </c>
      <c r="H9599" s="1"/>
      <c r="J9599"/>
      <c r="AC9599" s="5">
        <v>45450</v>
      </c>
      <c r="AD9599" t="s">
        <v>13608</v>
      </c>
      <c r="AE9599" t="s">
        <v>294</v>
      </c>
      <c r="AF9599">
        <f>MONTH(Table1[[#This Row],[Date Sent]])</f>
        <v>6</v>
      </c>
      <c r="AG9599">
        <f>YEAR(Table1[[#This Row],[Date Sent]])</f>
        <v>2024</v>
      </c>
      <c r="AH9599"/>
    </row>
    <row r="9600" spans="1:34" x14ac:dyDescent="0.2">
      <c r="A9600" t="s">
        <v>346</v>
      </c>
      <c r="B9600" t="s">
        <v>10014</v>
      </c>
      <c r="C9600" s="1">
        <v>10.58</v>
      </c>
      <c r="D9600" s="5">
        <v>45426</v>
      </c>
      <c r="E9600" t="s">
        <v>13</v>
      </c>
      <c r="F9600" t="s">
        <v>17</v>
      </c>
      <c r="G9600" s="16" t="s">
        <v>10024</v>
      </c>
      <c r="H9600" s="1"/>
      <c r="J9600"/>
      <c r="AC9600" s="5">
        <v>45450</v>
      </c>
      <c r="AD9600" t="s">
        <v>13608</v>
      </c>
      <c r="AE9600" t="s">
        <v>294</v>
      </c>
      <c r="AF9600">
        <f>MONTH(Table1[[#This Row],[Date Sent]])</f>
        <v>6</v>
      </c>
      <c r="AG9600">
        <f>YEAR(Table1[[#This Row],[Date Sent]])</f>
        <v>2024</v>
      </c>
      <c r="AH9600"/>
    </row>
    <row r="9601" spans="1:34" x14ac:dyDescent="0.2">
      <c r="A9601" t="s">
        <v>346</v>
      </c>
      <c r="B9601" t="s">
        <v>10014</v>
      </c>
      <c r="C9601" s="1">
        <v>17.53</v>
      </c>
      <c r="D9601" s="5">
        <v>45427</v>
      </c>
      <c r="E9601" t="s">
        <v>6</v>
      </c>
      <c r="F9601" t="s">
        <v>18</v>
      </c>
      <c r="G9601" s="16" t="s">
        <v>4616</v>
      </c>
      <c r="H9601" s="1"/>
      <c r="J9601"/>
      <c r="AC9601" s="5">
        <v>45450</v>
      </c>
      <c r="AD9601" t="s">
        <v>13608</v>
      </c>
      <c r="AE9601" t="s">
        <v>294</v>
      </c>
      <c r="AF9601">
        <f>MONTH(Table1[[#This Row],[Date Sent]])</f>
        <v>6</v>
      </c>
      <c r="AG9601">
        <f>YEAR(Table1[[#This Row],[Date Sent]])</f>
        <v>2024</v>
      </c>
      <c r="AH9601"/>
    </row>
    <row r="9602" spans="1:34" x14ac:dyDescent="0.2">
      <c r="A9602" t="s">
        <v>346</v>
      </c>
      <c r="B9602" t="s">
        <v>10014</v>
      </c>
      <c r="C9602" s="1">
        <v>9.8800000000000008</v>
      </c>
      <c r="D9602" s="5">
        <v>45428</v>
      </c>
      <c r="E9602" t="s">
        <v>21</v>
      </c>
      <c r="F9602" t="s">
        <v>33</v>
      </c>
      <c r="G9602" s="16" t="s">
        <v>2109</v>
      </c>
      <c r="H9602" s="1"/>
      <c r="J9602"/>
      <c r="AC9602" s="5">
        <v>45450</v>
      </c>
      <c r="AD9602" t="s">
        <v>13608</v>
      </c>
      <c r="AE9602" t="s">
        <v>294</v>
      </c>
      <c r="AF9602">
        <f>MONTH(Table1[[#This Row],[Date Sent]])</f>
        <v>6</v>
      </c>
      <c r="AG9602">
        <f>YEAR(Table1[[#This Row],[Date Sent]])</f>
        <v>2024</v>
      </c>
      <c r="AH9602"/>
    </row>
    <row r="9603" spans="1:34" x14ac:dyDescent="0.2">
      <c r="A9603" t="s">
        <v>8321</v>
      </c>
      <c r="B9603" t="s">
        <v>10027</v>
      </c>
      <c r="C9603" s="1">
        <v>30.95</v>
      </c>
      <c r="D9603" s="5">
        <v>45427</v>
      </c>
      <c r="E9603" t="s">
        <v>17</v>
      </c>
      <c r="F9603" t="s">
        <v>39</v>
      </c>
      <c r="G9603" s="16" t="s">
        <v>1550</v>
      </c>
      <c r="H9603" s="1"/>
      <c r="J9603"/>
      <c r="AC9603" s="5">
        <v>45450</v>
      </c>
      <c r="AD9603" t="s">
        <v>14688</v>
      </c>
      <c r="AE9603" t="s">
        <v>294</v>
      </c>
      <c r="AF9603">
        <f>MONTH(Table1[[#This Row],[Date Sent]])</f>
        <v>6</v>
      </c>
      <c r="AG9603">
        <f>YEAR(Table1[[#This Row],[Date Sent]])</f>
        <v>2024</v>
      </c>
      <c r="AH9603"/>
    </row>
    <row r="9604" spans="1:34" x14ac:dyDescent="0.2">
      <c r="A9604" t="s">
        <v>8321</v>
      </c>
      <c r="B9604" t="s">
        <v>10027</v>
      </c>
      <c r="C9604" s="1">
        <v>17.27</v>
      </c>
      <c r="D9604" s="5">
        <v>45428</v>
      </c>
      <c r="E9604" t="s">
        <v>21</v>
      </c>
      <c r="F9604" t="s">
        <v>918</v>
      </c>
      <c r="G9604" s="16" t="s">
        <v>10028</v>
      </c>
      <c r="H9604" s="1">
        <v>10.780000000000001</v>
      </c>
      <c r="I9604" t="s">
        <v>15</v>
      </c>
      <c r="J9604" t="s">
        <v>10029</v>
      </c>
      <c r="K9604" s="1">
        <v>6.49</v>
      </c>
      <c r="L9604" t="s">
        <v>33</v>
      </c>
      <c r="M9604" t="s">
        <v>9658</v>
      </c>
      <c r="AC9604" s="5">
        <v>45450</v>
      </c>
      <c r="AD9604" t="s">
        <v>14688</v>
      </c>
      <c r="AE9604" t="s">
        <v>294</v>
      </c>
      <c r="AF9604">
        <f>MONTH(Table1[[#This Row],[Date Sent]])</f>
        <v>6</v>
      </c>
      <c r="AG9604">
        <f>YEAR(Table1[[#This Row],[Date Sent]])</f>
        <v>2024</v>
      </c>
      <c r="AH9604"/>
    </row>
    <row r="9605" spans="1:34" x14ac:dyDescent="0.2">
      <c r="A9605" t="s">
        <v>8321</v>
      </c>
      <c r="B9605" t="s">
        <v>10027</v>
      </c>
      <c r="C9605" s="1">
        <v>83.93</v>
      </c>
      <c r="D9605" s="5">
        <v>45428</v>
      </c>
      <c r="E9605" t="s">
        <v>21</v>
      </c>
      <c r="F9605" t="s">
        <v>918</v>
      </c>
      <c r="G9605" s="16" t="s">
        <v>10030</v>
      </c>
      <c r="H9605" s="1">
        <v>35.97</v>
      </c>
      <c r="I9605" t="s">
        <v>21</v>
      </c>
      <c r="J9605" t="s">
        <v>10031</v>
      </c>
      <c r="K9605" s="1">
        <v>47.960000000000008</v>
      </c>
      <c r="L9605" t="s">
        <v>33</v>
      </c>
      <c r="M9605" t="s">
        <v>1075</v>
      </c>
      <c r="AC9605" s="5">
        <v>45450</v>
      </c>
      <c r="AD9605" t="s">
        <v>14688</v>
      </c>
      <c r="AE9605" t="s">
        <v>294</v>
      </c>
      <c r="AF9605">
        <f>MONTH(Table1[[#This Row],[Date Sent]])</f>
        <v>6</v>
      </c>
      <c r="AG9605">
        <f>YEAR(Table1[[#This Row],[Date Sent]])</f>
        <v>2024</v>
      </c>
      <c r="AH9605"/>
    </row>
    <row r="9606" spans="1:34" x14ac:dyDescent="0.2">
      <c r="A9606" t="s">
        <v>8321</v>
      </c>
      <c r="B9606" t="s">
        <v>10027</v>
      </c>
      <c r="C9606" s="1">
        <v>147.24</v>
      </c>
      <c r="D9606" s="5">
        <v>45428</v>
      </c>
      <c r="E9606" t="s">
        <v>21</v>
      </c>
      <c r="F9606" t="s">
        <v>33</v>
      </c>
      <c r="G9606" s="16" t="s">
        <v>950</v>
      </c>
      <c r="H9606" s="1"/>
      <c r="J9606"/>
      <c r="AC9606" s="5">
        <v>45450</v>
      </c>
      <c r="AD9606" t="s">
        <v>14688</v>
      </c>
      <c r="AE9606" t="s">
        <v>294</v>
      </c>
      <c r="AF9606">
        <f>MONTH(Table1[[#This Row],[Date Sent]])</f>
        <v>6</v>
      </c>
      <c r="AG9606">
        <f>YEAR(Table1[[#This Row],[Date Sent]])</f>
        <v>2024</v>
      </c>
      <c r="AH9606"/>
    </row>
    <row r="9607" spans="1:34" x14ac:dyDescent="0.2">
      <c r="A9607" t="s">
        <v>8321</v>
      </c>
      <c r="B9607" t="s">
        <v>10027</v>
      </c>
      <c r="C9607" s="1">
        <v>718.5</v>
      </c>
      <c r="D9607" s="5">
        <v>45432</v>
      </c>
      <c r="E9607" t="s">
        <v>21</v>
      </c>
      <c r="F9607" t="s">
        <v>10</v>
      </c>
      <c r="G9607" s="16" t="s">
        <v>10032</v>
      </c>
      <c r="H9607" s="1"/>
      <c r="J9607"/>
      <c r="AC9607" s="5">
        <v>45450</v>
      </c>
      <c r="AD9607" t="s">
        <v>14688</v>
      </c>
      <c r="AE9607" t="s">
        <v>294</v>
      </c>
      <c r="AF9607">
        <f>MONTH(Table1[[#This Row],[Date Sent]])</f>
        <v>6</v>
      </c>
      <c r="AG9607">
        <f>YEAR(Table1[[#This Row],[Date Sent]])</f>
        <v>2024</v>
      </c>
      <c r="AH9607"/>
    </row>
    <row r="9608" spans="1:34" x14ac:dyDescent="0.2">
      <c r="A9608" t="s">
        <v>8321</v>
      </c>
      <c r="B9608" t="s">
        <v>10027</v>
      </c>
      <c r="C9608" s="1">
        <v>289.3</v>
      </c>
      <c r="D9608" s="5">
        <v>45433</v>
      </c>
      <c r="E9608" t="s">
        <v>21</v>
      </c>
      <c r="F9608" t="s">
        <v>17</v>
      </c>
      <c r="G9608" s="16" t="s">
        <v>1991</v>
      </c>
      <c r="H9608" s="1"/>
      <c r="J9608"/>
      <c r="AC9608" s="5">
        <v>45450</v>
      </c>
      <c r="AD9608" t="s">
        <v>14688</v>
      </c>
      <c r="AE9608" t="s">
        <v>294</v>
      </c>
      <c r="AF9608">
        <f>MONTH(Table1[[#This Row],[Date Sent]])</f>
        <v>6</v>
      </c>
      <c r="AG9608">
        <f>YEAR(Table1[[#This Row],[Date Sent]])</f>
        <v>2024</v>
      </c>
      <c r="AH9608"/>
    </row>
    <row r="9609" spans="1:34" x14ac:dyDescent="0.2">
      <c r="A9609" t="s">
        <v>8321</v>
      </c>
      <c r="B9609" t="s">
        <v>10027</v>
      </c>
      <c r="C9609" s="1">
        <v>15.24</v>
      </c>
      <c r="D9609" s="5">
        <v>45433</v>
      </c>
      <c r="E9609" t="s">
        <v>21</v>
      </c>
      <c r="F9609" t="s">
        <v>18</v>
      </c>
      <c r="G9609" s="16" t="s">
        <v>7457</v>
      </c>
      <c r="H9609" s="1"/>
      <c r="J9609"/>
      <c r="AC9609" s="5">
        <v>45450</v>
      </c>
      <c r="AD9609" t="s">
        <v>14688</v>
      </c>
      <c r="AE9609" t="s">
        <v>294</v>
      </c>
      <c r="AF9609">
        <f>MONTH(Table1[[#This Row],[Date Sent]])</f>
        <v>6</v>
      </c>
      <c r="AG9609">
        <f>YEAR(Table1[[#This Row],[Date Sent]])</f>
        <v>2024</v>
      </c>
      <c r="AH9609"/>
    </row>
    <row r="9610" spans="1:34" x14ac:dyDescent="0.2">
      <c r="A9610" t="s">
        <v>8321</v>
      </c>
      <c r="B9610" t="s">
        <v>10027</v>
      </c>
      <c r="C9610" s="1">
        <v>125.07</v>
      </c>
      <c r="D9610" s="5">
        <v>45435</v>
      </c>
      <c r="E9610" t="s">
        <v>21</v>
      </c>
      <c r="F9610" t="s">
        <v>918</v>
      </c>
      <c r="G9610" s="16" t="s">
        <v>10033</v>
      </c>
      <c r="H9610" s="1">
        <v>54.98</v>
      </c>
      <c r="I9610" t="s">
        <v>15</v>
      </c>
      <c r="J9610" t="s">
        <v>10034</v>
      </c>
      <c r="K9610" s="1">
        <v>70.09</v>
      </c>
      <c r="L9610" t="s">
        <v>39</v>
      </c>
      <c r="M9610" t="s">
        <v>2754</v>
      </c>
      <c r="AC9610" s="5">
        <v>45450</v>
      </c>
      <c r="AD9610" t="s">
        <v>14688</v>
      </c>
      <c r="AE9610" t="s">
        <v>294</v>
      </c>
      <c r="AF9610">
        <f>MONTH(Table1[[#This Row],[Date Sent]])</f>
        <v>6</v>
      </c>
      <c r="AG9610">
        <f>YEAR(Table1[[#This Row],[Date Sent]])</f>
        <v>2024</v>
      </c>
      <c r="AH9610"/>
    </row>
    <row r="9611" spans="1:34" x14ac:dyDescent="0.2">
      <c r="A9611" t="s">
        <v>219</v>
      </c>
      <c r="B9611" t="s">
        <v>10035</v>
      </c>
      <c r="C9611" s="1">
        <v>28.21</v>
      </c>
      <c r="D9611" s="5">
        <v>45411</v>
      </c>
      <c r="E9611" t="s">
        <v>13</v>
      </c>
      <c r="F9611" t="s">
        <v>33</v>
      </c>
      <c r="G9611" s="16" t="s">
        <v>1062</v>
      </c>
      <c r="H9611" s="1"/>
      <c r="J9611"/>
      <c r="AC9611" s="5">
        <v>45450</v>
      </c>
      <c r="AD9611" t="s">
        <v>14541</v>
      </c>
      <c r="AE9611" t="s">
        <v>294</v>
      </c>
      <c r="AF9611">
        <f>MONTH(Table1[[#This Row],[Date Sent]])</f>
        <v>6</v>
      </c>
      <c r="AG9611">
        <f>YEAR(Table1[[#This Row],[Date Sent]])</f>
        <v>2024</v>
      </c>
      <c r="AH9611"/>
    </row>
    <row r="9612" spans="1:34" x14ac:dyDescent="0.2">
      <c r="A9612" t="s">
        <v>219</v>
      </c>
      <c r="B9612" t="s">
        <v>10035</v>
      </c>
      <c r="C9612" s="1">
        <v>49.03</v>
      </c>
      <c r="D9612" s="5">
        <v>45412</v>
      </c>
      <c r="E9612" t="s">
        <v>13</v>
      </c>
      <c r="F9612" t="s">
        <v>33</v>
      </c>
      <c r="G9612" s="16" t="s">
        <v>1785</v>
      </c>
      <c r="H9612" s="1"/>
      <c r="J9612"/>
      <c r="AC9612" s="5">
        <v>45450</v>
      </c>
      <c r="AD9612" t="s">
        <v>14541</v>
      </c>
      <c r="AE9612" t="s">
        <v>294</v>
      </c>
      <c r="AF9612">
        <f>MONTH(Table1[[#This Row],[Date Sent]])</f>
        <v>6</v>
      </c>
      <c r="AG9612">
        <f>YEAR(Table1[[#This Row],[Date Sent]])</f>
        <v>2024</v>
      </c>
      <c r="AH9612"/>
    </row>
    <row r="9613" spans="1:34" x14ac:dyDescent="0.2">
      <c r="A9613" t="s">
        <v>219</v>
      </c>
      <c r="B9613" t="s">
        <v>10035</v>
      </c>
      <c r="C9613" s="1">
        <v>66.98</v>
      </c>
      <c r="D9613" s="5">
        <v>45413</v>
      </c>
      <c r="E9613" t="s">
        <v>21</v>
      </c>
      <c r="F9613" t="s">
        <v>15</v>
      </c>
      <c r="G9613" s="16" t="s">
        <v>7062</v>
      </c>
      <c r="H9613" s="1"/>
      <c r="J9613"/>
      <c r="AC9613" s="5">
        <v>45450</v>
      </c>
      <c r="AD9613" t="s">
        <v>14541</v>
      </c>
      <c r="AE9613" t="s">
        <v>294</v>
      </c>
      <c r="AF9613">
        <f>MONTH(Table1[[#This Row],[Date Sent]])</f>
        <v>6</v>
      </c>
      <c r="AG9613">
        <f>YEAR(Table1[[#This Row],[Date Sent]])</f>
        <v>2024</v>
      </c>
      <c r="AH9613"/>
    </row>
    <row r="9614" spans="1:34" x14ac:dyDescent="0.2">
      <c r="A9614" t="s">
        <v>219</v>
      </c>
      <c r="B9614" t="s">
        <v>10035</v>
      </c>
      <c r="C9614" s="1">
        <v>81.5</v>
      </c>
      <c r="D9614" s="5">
        <v>45416</v>
      </c>
      <c r="E9614" t="s">
        <v>13</v>
      </c>
      <c r="F9614" t="s">
        <v>918</v>
      </c>
      <c r="G9614" s="16" t="s">
        <v>10036</v>
      </c>
      <c r="H9614" s="1">
        <v>17.14</v>
      </c>
      <c r="I9614" t="s">
        <v>18</v>
      </c>
      <c r="J9614" t="s">
        <v>9856</v>
      </c>
      <c r="K9614" s="1">
        <v>57.18</v>
      </c>
      <c r="L9614" t="s">
        <v>17</v>
      </c>
      <c r="M9614" t="s">
        <v>10037</v>
      </c>
      <c r="N9614" s="1">
        <v>7.18</v>
      </c>
      <c r="O9614" t="s">
        <v>33</v>
      </c>
      <c r="P9614" t="s">
        <v>10038</v>
      </c>
      <c r="AC9614" s="5">
        <v>45450</v>
      </c>
      <c r="AD9614" t="s">
        <v>14541</v>
      </c>
      <c r="AE9614" t="s">
        <v>294</v>
      </c>
      <c r="AF9614">
        <f>MONTH(Table1[[#This Row],[Date Sent]])</f>
        <v>6</v>
      </c>
      <c r="AG9614">
        <f>YEAR(Table1[[#This Row],[Date Sent]])</f>
        <v>2024</v>
      </c>
      <c r="AH9614"/>
    </row>
    <row r="9615" spans="1:34" x14ac:dyDescent="0.2">
      <c r="A9615" t="s">
        <v>219</v>
      </c>
      <c r="B9615" t="s">
        <v>10035</v>
      </c>
      <c r="C9615" s="1">
        <v>58.58</v>
      </c>
      <c r="D9615" s="5">
        <v>45420</v>
      </c>
      <c r="E9615" t="s">
        <v>13</v>
      </c>
      <c r="F9615" t="s">
        <v>918</v>
      </c>
      <c r="G9615" s="16" t="s">
        <v>10039</v>
      </c>
      <c r="H9615" s="1">
        <v>46.73</v>
      </c>
      <c r="I9615" t="s">
        <v>33</v>
      </c>
      <c r="J9615" t="s">
        <v>1785</v>
      </c>
      <c r="K9615" s="1">
        <v>6.48</v>
      </c>
      <c r="L9615" t="s">
        <v>21</v>
      </c>
      <c r="M9615" t="s">
        <v>4952</v>
      </c>
      <c r="N9615" s="1">
        <v>5.370000000000001</v>
      </c>
      <c r="O9615" t="s">
        <v>15</v>
      </c>
      <c r="P9615" t="s">
        <v>1029</v>
      </c>
      <c r="AC9615" s="5">
        <v>45450</v>
      </c>
      <c r="AD9615" t="s">
        <v>14541</v>
      </c>
      <c r="AE9615" t="s">
        <v>294</v>
      </c>
      <c r="AF9615">
        <f>MONTH(Table1[[#This Row],[Date Sent]])</f>
        <v>6</v>
      </c>
      <c r="AG9615">
        <f>YEAR(Table1[[#This Row],[Date Sent]])</f>
        <v>2024</v>
      </c>
      <c r="AH9615"/>
    </row>
    <row r="9616" spans="1:34" x14ac:dyDescent="0.2">
      <c r="A9616" t="s">
        <v>219</v>
      </c>
      <c r="B9616" t="s">
        <v>10035</v>
      </c>
      <c r="C9616" s="1">
        <v>591.83000000000004</v>
      </c>
      <c r="D9616" s="5">
        <v>45426</v>
      </c>
      <c r="E9616" t="s">
        <v>21</v>
      </c>
      <c r="F9616" t="s">
        <v>918</v>
      </c>
      <c r="G9616" s="16" t="s">
        <v>10040</v>
      </c>
      <c r="H9616" s="1">
        <v>255.01500000000001</v>
      </c>
      <c r="I9616" t="s">
        <v>33</v>
      </c>
      <c r="J9616" t="s">
        <v>10041</v>
      </c>
      <c r="K9616" s="1">
        <v>51.6</v>
      </c>
      <c r="L9616" t="s">
        <v>15</v>
      </c>
      <c r="M9616" t="s">
        <v>6438</v>
      </c>
      <c r="N9616" s="1">
        <v>132.815</v>
      </c>
      <c r="O9616" t="s">
        <v>49</v>
      </c>
      <c r="P9616" t="s">
        <v>10042</v>
      </c>
      <c r="Q9616" s="1">
        <v>60</v>
      </c>
      <c r="R9616" t="s">
        <v>17</v>
      </c>
      <c r="S9616" t="s">
        <v>10043</v>
      </c>
      <c r="T9616" s="1">
        <v>92.390000000000043</v>
      </c>
      <c r="U9616" t="s">
        <v>16</v>
      </c>
      <c r="V9616" t="s">
        <v>9586</v>
      </c>
      <c r="AC9616" s="5">
        <v>45450</v>
      </c>
      <c r="AD9616" t="s">
        <v>14541</v>
      </c>
      <c r="AE9616" t="s">
        <v>294</v>
      </c>
      <c r="AF9616">
        <f>MONTH(Table1[[#This Row],[Date Sent]])</f>
        <v>6</v>
      </c>
      <c r="AG9616">
        <f>YEAR(Table1[[#This Row],[Date Sent]])</f>
        <v>2024</v>
      </c>
      <c r="AH9616"/>
    </row>
    <row r="9617" spans="1:34" x14ac:dyDescent="0.2">
      <c r="A9617" t="s">
        <v>219</v>
      </c>
      <c r="B9617" t="s">
        <v>10035</v>
      </c>
      <c r="C9617" s="1">
        <v>83.07</v>
      </c>
      <c r="D9617" s="5">
        <v>45428</v>
      </c>
      <c r="E9617" t="s">
        <v>21</v>
      </c>
      <c r="F9617" t="s">
        <v>18</v>
      </c>
      <c r="G9617" s="16" t="s">
        <v>10044</v>
      </c>
      <c r="H9617" s="1"/>
      <c r="J9617"/>
      <c r="AC9617" s="5">
        <v>45450</v>
      </c>
      <c r="AD9617" t="s">
        <v>14541</v>
      </c>
      <c r="AE9617" t="s">
        <v>294</v>
      </c>
      <c r="AF9617">
        <f>MONTH(Table1[[#This Row],[Date Sent]])</f>
        <v>6</v>
      </c>
      <c r="AG9617">
        <f>YEAR(Table1[[#This Row],[Date Sent]])</f>
        <v>2024</v>
      </c>
      <c r="AH9617"/>
    </row>
    <row r="9618" spans="1:34" x14ac:dyDescent="0.2">
      <c r="A9618" t="s">
        <v>219</v>
      </c>
      <c r="B9618" t="s">
        <v>10035</v>
      </c>
      <c r="C9618" s="1">
        <v>124.59</v>
      </c>
      <c r="D9618" s="5">
        <v>45430</v>
      </c>
      <c r="E9618" t="s">
        <v>13</v>
      </c>
      <c r="F9618" t="s">
        <v>918</v>
      </c>
      <c r="G9618" s="16" t="s">
        <v>10045</v>
      </c>
      <c r="H9618" s="1">
        <v>28.82</v>
      </c>
      <c r="I9618" t="s">
        <v>16</v>
      </c>
      <c r="J9618" t="s">
        <v>10046</v>
      </c>
      <c r="K9618" s="1">
        <v>95.77000000000001</v>
      </c>
      <c r="L9618" t="s">
        <v>33</v>
      </c>
      <c r="M9618" t="s">
        <v>1785</v>
      </c>
      <c r="AC9618" s="5">
        <v>45450</v>
      </c>
      <c r="AD9618" t="s">
        <v>14541</v>
      </c>
      <c r="AE9618" t="s">
        <v>294</v>
      </c>
      <c r="AF9618">
        <f>MONTH(Table1[[#This Row],[Date Sent]])</f>
        <v>6</v>
      </c>
      <c r="AG9618">
        <f>YEAR(Table1[[#This Row],[Date Sent]])</f>
        <v>2024</v>
      </c>
      <c r="AH9618"/>
    </row>
    <row r="9619" spans="1:34" x14ac:dyDescent="0.2">
      <c r="A9619" t="s">
        <v>219</v>
      </c>
      <c r="B9619" t="s">
        <v>10035</v>
      </c>
      <c r="C9619" s="1">
        <v>70.52</v>
      </c>
      <c r="D9619" s="5">
        <v>45432</v>
      </c>
      <c r="E9619" t="s">
        <v>13</v>
      </c>
      <c r="F9619" t="s">
        <v>33</v>
      </c>
      <c r="G9619" s="16" t="s">
        <v>1062</v>
      </c>
      <c r="H9619" s="1"/>
      <c r="J9619"/>
      <c r="AC9619" s="5">
        <v>45450</v>
      </c>
      <c r="AD9619" t="s">
        <v>14541</v>
      </c>
      <c r="AE9619" t="s">
        <v>294</v>
      </c>
      <c r="AF9619">
        <f>MONTH(Table1[[#This Row],[Date Sent]])</f>
        <v>6</v>
      </c>
      <c r="AG9619">
        <f>YEAR(Table1[[#This Row],[Date Sent]])</f>
        <v>2024</v>
      </c>
      <c r="AH9619"/>
    </row>
    <row r="9620" spans="1:34" x14ac:dyDescent="0.2">
      <c r="A9620" t="s">
        <v>868</v>
      </c>
      <c r="B9620" t="s">
        <v>10047</v>
      </c>
      <c r="C9620" s="1">
        <v>27.8</v>
      </c>
      <c r="D9620" s="5">
        <v>45400</v>
      </c>
      <c r="E9620" t="s">
        <v>8</v>
      </c>
      <c r="F9620" t="s">
        <v>39</v>
      </c>
      <c r="G9620" s="16" t="s">
        <v>10048</v>
      </c>
      <c r="H9620" s="1"/>
      <c r="J9620"/>
      <c r="AC9620" s="5">
        <v>45450</v>
      </c>
      <c r="AD9620" t="s">
        <v>14616</v>
      </c>
      <c r="AE9620" t="s">
        <v>140</v>
      </c>
      <c r="AF9620">
        <f>MONTH(Table1[[#This Row],[Date Sent]])</f>
        <v>6</v>
      </c>
      <c r="AG9620">
        <f>YEAR(Table1[[#This Row],[Date Sent]])</f>
        <v>2024</v>
      </c>
      <c r="AH9620"/>
    </row>
    <row r="9621" spans="1:34" x14ac:dyDescent="0.2">
      <c r="A9621" t="s">
        <v>868</v>
      </c>
      <c r="B9621" t="s">
        <v>10047</v>
      </c>
      <c r="C9621" s="1">
        <v>8.9499999999999993</v>
      </c>
      <c r="D9621" s="5">
        <v>45401</v>
      </c>
      <c r="E9621" t="s">
        <v>21</v>
      </c>
      <c r="F9621" t="s">
        <v>33</v>
      </c>
      <c r="G9621" s="16" t="s">
        <v>10049</v>
      </c>
      <c r="H9621" s="1"/>
      <c r="J9621"/>
      <c r="AC9621" s="5">
        <v>45450</v>
      </c>
      <c r="AD9621" t="s">
        <v>14616</v>
      </c>
      <c r="AE9621" t="s">
        <v>140</v>
      </c>
      <c r="AF9621">
        <f>MONTH(Table1[[#This Row],[Date Sent]])</f>
        <v>6</v>
      </c>
      <c r="AG9621">
        <f>YEAR(Table1[[#This Row],[Date Sent]])</f>
        <v>2024</v>
      </c>
      <c r="AH9621"/>
    </row>
    <row r="9622" spans="1:34" x14ac:dyDescent="0.2">
      <c r="A9622" t="s">
        <v>868</v>
      </c>
      <c r="B9622" t="s">
        <v>10047</v>
      </c>
      <c r="C9622" s="1">
        <v>150</v>
      </c>
      <c r="D9622" s="5">
        <v>45403</v>
      </c>
      <c r="E9622" t="s">
        <v>23</v>
      </c>
      <c r="F9622" t="s">
        <v>20</v>
      </c>
      <c r="G9622" s="16" t="s">
        <v>10050</v>
      </c>
      <c r="H9622" s="1"/>
      <c r="J9622"/>
      <c r="AC9622" s="5">
        <v>45450</v>
      </c>
      <c r="AD9622" t="s">
        <v>14616</v>
      </c>
      <c r="AE9622" t="s">
        <v>140</v>
      </c>
      <c r="AF9622">
        <f>MONTH(Table1[[#This Row],[Date Sent]])</f>
        <v>6</v>
      </c>
      <c r="AG9622">
        <f>YEAR(Table1[[#This Row],[Date Sent]])</f>
        <v>2024</v>
      </c>
      <c r="AH9622"/>
    </row>
    <row r="9623" spans="1:34" x14ac:dyDescent="0.2">
      <c r="A9623" t="s">
        <v>868</v>
      </c>
      <c r="B9623" t="s">
        <v>10047</v>
      </c>
      <c r="C9623" s="1">
        <v>60</v>
      </c>
      <c r="D9623" s="5">
        <v>45405</v>
      </c>
      <c r="E9623" t="s">
        <v>26</v>
      </c>
      <c r="F9623" t="s">
        <v>34</v>
      </c>
      <c r="G9623" s="16" t="s">
        <v>10051</v>
      </c>
      <c r="H9623" s="1"/>
      <c r="J9623"/>
      <c r="AC9623" s="5">
        <v>45450</v>
      </c>
      <c r="AD9623" t="s">
        <v>14616</v>
      </c>
      <c r="AE9623" t="s">
        <v>140</v>
      </c>
      <c r="AF9623">
        <f>MONTH(Table1[[#This Row],[Date Sent]])</f>
        <v>6</v>
      </c>
      <c r="AG9623">
        <f>YEAR(Table1[[#This Row],[Date Sent]])</f>
        <v>2024</v>
      </c>
      <c r="AH9623"/>
    </row>
    <row r="9624" spans="1:34" x14ac:dyDescent="0.2">
      <c r="A9624" t="s">
        <v>868</v>
      </c>
      <c r="B9624" t="s">
        <v>10047</v>
      </c>
      <c r="C9624" s="1">
        <v>23.85</v>
      </c>
      <c r="D9624" s="5">
        <v>45405</v>
      </c>
      <c r="E9624" t="s">
        <v>19</v>
      </c>
      <c r="F9624" t="s">
        <v>33</v>
      </c>
      <c r="G9624" s="16" t="s">
        <v>10052</v>
      </c>
      <c r="H9624" s="1"/>
      <c r="J9624"/>
      <c r="AC9624" s="5">
        <v>45450</v>
      </c>
      <c r="AD9624" t="s">
        <v>14616</v>
      </c>
      <c r="AE9624" t="s">
        <v>140</v>
      </c>
      <c r="AF9624">
        <f>MONTH(Table1[[#This Row],[Date Sent]])</f>
        <v>6</v>
      </c>
      <c r="AG9624">
        <f>YEAR(Table1[[#This Row],[Date Sent]])</f>
        <v>2024</v>
      </c>
      <c r="AH9624"/>
    </row>
    <row r="9625" spans="1:34" x14ac:dyDescent="0.2">
      <c r="A9625" t="s">
        <v>868</v>
      </c>
      <c r="B9625" t="s">
        <v>10047</v>
      </c>
      <c r="C9625" s="1">
        <v>-60</v>
      </c>
      <c r="D9625" s="5">
        <v>45405</v>
      </c>
      <c r="E9625" t="s">
        <v>26</v>
      </c>
      <c r="F9625" t="s">
        <v>34</v>
      </c>
      <c r="G9625" s="16" t="s">
        <v>10053</v>
      </c>
      <c r="H9625" s="1"/>
      <c r="J9625"/>
      <c r="AC9625" s="5">
        <v>45450</v>
      </c>
      <c r="AD9625" t="s">
        <v>14616</v>
      </c>
      <c r="AE9625" t="s">
        <v>140</v>
      </c>
      <c r="AF9625">
        <f>MONTH(Table1[[#This Row],[Date Sent]])</f>
        <v>6</v>
      </c>
      <c r="AG9625">
        <f>YEAR(Table1[[#This Row],[Date Sent]])</f>
        <v>2024</v>
      </c>
      <c r="AH9625"/>
    </row>
    <row r="9626" spans="1:34" x14ac:dyDescent="0.2">
      <c r="A9626" t="s">
        <v>868</v>
      </c>
      <c r="B9626" t="s">
        <v>10047</v>
      </c>
      <c r="C9626" s="1">
        <v>18.149999999999999</v>
      </c>
      <c r="D9626" s="5">
        <v>45408</v>
      </c>
      <c r="E9626" t="s">
        <v>21</v>
      </c>
      <c r="F9626" t="s">
        <v>33</v>
      </c>
      <c r="G9626" s="16" t="s">
        <v>3066</v>
      </c>
      <c r="H9626" s="1"/>
      <c r="J9626"/>
      <c r="AC9626" s="5">
        <v>45450</v>
      </c>
      <c r="AD9626" t="s">
        <v>14616</v>
      </c>
      <c r="AE9626" t="s">
        <v>140</v>
      </c>
      <c r="AF9626">
        <f>MONTH(Table1[[#This Row],[Date Sent]])</f>
        <v>6</v>
      </c>
      <c r="AG9626">
        <f>YEAR(Table1[[#This Row],[Date Sent]])</f>
        <v>2024</v>
      </c>
      <c r="AH9626"/>
    </row>
    <row r="9627" spans="1:34" x14ac:dyDescent="0.2">
      <c r="A9627" t="s">
        <v>868</v>
      </c>
      <c r="B9627" t="s">
        <v>10047</v>
      </c>
      <c r="C9627" s="1">
        <v>85.08</v>
      </c>
      <c r="D9627" s="5">
        <v>45410</v>
      </c>
      <c r="E9627" t="s">
        <v>21</v>
      </c>
      <c r="F9627" t="s">
        <v>33</v>
      </c>
      <c r="G9627" s="16" t="s">
        <v>10054</v>
      </c>
      <c r="H9627" s="1"/>
      <c r="J9627"/>
      <c r="AC9627" s="5">
        <v>45450</v>
      </c>
      <c r="AD9627" t="s">
        <v>14616</v>
      </c>
      <c r="AE9627" t="s">
        <v>140</v>
      </c>
      <c r="AF9627">
        <f>MONTH(Table1[[#This Row],[Date Sent]])</f>
        <v>6</v>
      </c>
      <c r="AG9627">
        <f>YEAR(Table1[[#This Row],[Date Sent]])</f>
        <v>2024</v>
      </c>
      <c r="AH9627"/>
    </row>
    <row r="9628" spans="1:34" x14ac:dyDescent="0.2">
      <c r="A9628" t="s">
        <v>868</v>
      </c>
      <c r="B9628" t="s">
        <v>10047</v>
      </c>
      <c r="C9628" s="1">
        <v>26.74</v>
      </c>
      <c r="D9628" s="5">
        <v>45410</v>
      </c>
      <c r="E9628" t="s">
        <v>23</v>
      </c>
      <c r="F9628" t="s">
        <v>15</v>
      </c>
      <c r="G9628" s="16" t="s">
        <v>10055</v>
      </c>
      <c r="H9628" s="1"/>
      <c r="J9628"/>
      <c r="AC9628" s="5">
        <v>45450</v>
      </c>
      <c r="AD9628" t="s">
        <v>14616</v>
      </c>
      <c r="AE9628" t="s">
        <v>140</v>
      </c>
      <c r="AF9628">
        <f>MONTH(Table1[[#This Row],[Date Sent]])</f>
        <v>6</v>
      </c>
      <c r="AG9628">
        <f>YEAR(Table1[[#This Row],[Date Sent]])</f>
        <v>2024</v>
      </c>
      <c r="AH9628"/>
    </row>
    <row r="9629" spans="1:34" x14ac:dyDescent="0.2">
      <c r="A9629" t="s">
        <v>3427</v>
      </c>
      <c r="B9629" t="s">
        <v>10056</v>
      </c>
      <c r="C9629" s="1">
        <v>736.13</v>
      </c>
      <c r="D9629" s="5">
        <v>45363</v>
      </c>
      <c r="E9629" t="s">
        <v>21</v>
      </c>
      <c r="F9629" t="s">
        <v>25</v>
      </c>
      <c r="G9629" s="16" t="s">
        <v>10057</v>
      </c>
      <c r="H9629" s="1"/>
      <c r="J9629"/>
      <c r="AC9629" s="5">
        <v>45450</v>
      </c>
      <c r="AD9629" t="s">
        <v>13522</v>
      </c>
      <c r="AE9629" t="s">
        <v>140</v>
      </c>
      <c r="AF9629">
        <f>MONTH(Table1[[#This Row],[Date Sent]])</f>
        <v>6</v>
      </c>
      <c r="AG9629">
        <f>YEAR(Table1[[#This Row],[Date Sent]])</f>
        <v>2024</v>
      </c>
      <c r="AH9629"/>
    </row>
    <row r="9630" spans="1:34" x14ac:dyDescent="0.2">
      <c r="A9630" t="s">
        <v>3427</v>
      </c>
      <c r="B9630" t="s">
        <v>10056</v>
      </c>
      <c r="C9630" s="1">
        <v>44.39</v>
      </c>
      <c r="D9630" s="5">
        <v>45378</v>
      </c>
      <c r="E9630" t="s">
        <v>21</v>
      </c>
      <c r="F9630" t="s">
        <v>15</v>
      </c>
      <c r="G9630" s="16" t="s">
        <v>10058</v>
      </c>
      <c r="H9630" s="1"/>
      <c r="J9630"/>
      <c r="AC9630" s="5">
        <v>45450</v>
      </c>
      <c r="AD9630" t="s">
        <v>13522</v>
      </c>
      <c r="AE9630" t="s">
        <v>140</v>
      </c>
      <c r="AF9630">
        <f>MONTH(Table1[[#This Row],[Date Sent]])</f>
        <v>6</v>
      </c>
      <c r="AG9630">
        <f>YEAR(Table1[[#This Row],[Date Sent]])</f>
        <v>2024</v>
      </c>
      <c r="AH9630"/>
    </row>
    <row r="9631" spans="1:34" x14ac:dyDescent="0.2">
      <c r="A9631" t="s">
        <v>3427</v>
      </c>
      <c r="B9631" t="s">
        <v>10056</v>
      </c>
      <c r="C9631" s="1">
        <v>199.69</v>
      </c>
      <c r="D9631" s="5">
        <v>45380</v>
      </c>
      <c r="E9631" t="s">
        <v>21</v>
      </c>
      <c r="F9631" t="s">
        <v>33</v>
      </c>
      <c r="G9631" s="16" t="s">
        <v>4709</v>
      </c>
      <c r="H9631" s="1"/>
      <c r="J9631"/>
      <c r="AC9631" s="5">
        <v>45450</v>
      </c>
      <c r="AD9631" t="s">
        <v>13522</v>
      </c>
      <c r="AE9631" t="s">
        <v>140</v>
      </c>
      <c r="AF9631">
        <f>MONTH(Table1[[#This Row],[Date Sent]])</f>
        <v>6</v>
      </c>
      <c r="AG9631">
        <f>YEAR(Table1[[#This Row],[Date Sent]])</f>
        <v>2024</v>
      </c>
      <c r="AH9631"/>
    </row>
    <row r="9632" spans="1:34" x14ac:dyDescent="0.2">
      <c r="A9632" t="s">
        <v>3427</v>
      </c>
      <c r="B9632" t="s">
        <v>10056</v>
      </c>
      <c r="C9632" s="1">
        <v>455.54</v>
      </c>
      <c r="D9632" s="5">
        <v>45380</v>
      </c>
      <c r="E9632" t="s">
        <v>21</v>
      </c>
      <c r="F9632" t="s">
        <v>33</v>
      </c>
      <c r="G9632" s="16" t="s">
        <v>10059</v>
      </c>
      <c r="H9632" s="1"/>
      <c r="J9632"/>
      <c r="AC9632" s="5">
        <v>45450</v>
      </c>
      <c r="AD9632" t="s">
        <v>13522</v>
      </c>
      <c r="AE9632" t="s">
        <v>140</v>
      </c>
      <c r="AF9632">
        <f>MONTH(Table1[[#This Row],[Date Sent]])</f>
        <v>6</v>
      </c>
      <c r="AG9632">
        <f>YEAR(Table1[[#This Row],[Date Sent]])</f>
        <v>2024</v>
      </c>
      <c r="AH9632"/>
    </row>
    <row r="9633" spans="1:34" x14ac:dyDescent="0.2">
      <c r="A9633" t="s">
        <v>3427</v>
      </c>
      <c r="B9633" t="s">
        <v>10056</v>
      </c>
      <c r="C9633" s="1">
        <v>455.54</v>
      </c>
      <c r="D9633" s="5">
        <v>45380</v>
      </c>
      <c r="E9633" t="s">
        <v>21</v>
      </c>
      <c r="F9633" t="s">
        <v>33</v>
      </c>
      <c r="G9633" s="16" t="s">
        <v>10059</v>
      </c>
      <c r="H9633" s="1"/>
      <c r="J9633"/>
      <c r="AC9633" s="5">
        <v>45450</v>
      </c>
      <c r="AD9633" t="s">
        <v>13522</v>
      </c>
      <c r="AE9633" t="s">
        <v>140</v>
      </c>
      <c r="AF9633">
        <f>MONTH(Table1[[#This Row],[Date Sent]])</f>
        <v>6</v>
      </c>
      <c r="AG9633">
        <f>YEAR(Table1[[#This Row],[Date Sent]])</f>
        <v>2024</v>
      </c>
      <c r="AH9633"/>
    </row>
    <row r="9634" spans="1:34" x14ac:dyDescent="0.2">
      <c r="A9634" t="s">
        <v>3427</v>
      </c>
      <c r="B9634" t="s">
        <v>10056</v>
      </c>
      <c r="C9634" s="1">
        <v>46</v>
      </c>
      <c r="D9634" s="5">
        <v>45382</v>
      </c>
      <c r="E9634" t="s">
        <v>21</v>
      </c>
      <c r="F9634" t="s">
        <v>15</v>
      </c>
      <c r="G9634" s="16" t="s">
        <v>10060</v>
      </c>
      <c r="H9634" s="1"/>
      <c r="J9634"/>
      <c r="AC9634" s="5">
        <v>45450</v>
      </c>
      <c r="AD9634" t="s">
        <v>13522</v>
      </c>
      <c r="AE9634" t="s">
        <v>140</v>
      </c>
      <c r="AF9634">
        <f>MONTH(Table1[[#This Row],[Date Sent]])</f>
        <v>6</v>
      </c>
      <c r="AG9634">
        <f>YEAR(Table1[[#This Row],[Date Sent]])</f>
        <v>2024</v>
      </c>
      <c r="AH9634"/>
    </row>
    <row r="9635" spans="1:34" x14ac:dyDescent="0.2">
      <c r="A9635" t="s">
        <v>3427</v>
      </c>
      <c r="B9635" t="s">
        <v>10056</v>
      </c>
      <c r="C9635" s="1">
        <v>374.5</v>
      </c>
      <c r="D9635" s="5">
        <v>45387</v>
      </c>
      <c r="E9635" t="s">
        <v>21</v>
      </c>
      <c r="F9635" t="s">
        <v>17</v>
      </c>
      <c r="G9635" s="16" t="s">
        <v>10061</v>
      </c>
      <c r="H9635" s="1"/>
      <c r="J9635"/>
      <c r="AC9635" s="5">
        <v>45450</v>
      </c>
      <c r="AD9635" t="s">
        <v>13522</v>
      </c>
      <c r="AE9635" t="s">
        <v>140</v>
      </c>
      <c r="AF9635">
        <f>MONTH(Table1[[#This Row],[Date Sent]])</f>
        <v>6</v>
      </c>
      <c r="AG9635">
        <f>YEAR(Table1[[#This Row],[Date Sent]])</f>
        <v>2024</v>
      </c>
      <c r="AH9635"/>
    </row>
    <row r="9636" spans="1:34" x14ac:dyDescent="0.2">
      <c r="A9636" t="s">
        <v>3427</v>
      </c>
      <c r="B9636" t="s">
        <v>10056</v>
      </c>
      <c r="C9636" s="1">
        <v>153.88999999999999</v>
      </c>
      <c r="D9636" s="5">
        <v>45388</v>
      </c>
      <c r="E9636" t="s">
        <v>21</v>
      </c>
      <c r="F9636" t="s">
        <v>33</v>
      </c>
      <c r="G9636" s="16" t="s">
        <v>10062</v>
      </c>
      <c r="H9636" s="1"/>
      <c r="J9636"/>
      <c r="AC9636" s="5">
        <v>45450</v>
      </c>
      <c r="AD9636" t="s">
        <v>13522</v>
      </c>
      <c r="AE9636" t="s">
        <v>140</v>
      </c>
      <c r="AF9636">
        <f>MONTH(Table1[[#This Row],[Date Sent]])</f>
        <v>6</v>
      </c>
      <c r="AG9636">
        <f>YEAR(Table1[[#This Row],[Date Sent]])</f>
        <v>2024</v>
      </c>
      <c r="AH9636"/>
    </row>
    <row r="9637" spans="1:34" x14ac:dyDescent="0.2">
      <c r="A9637" t="s">
        <v>3427</v>
      </c>
      <c r="B9637" t="s">
        <v>10056</v>
      </c>
      <c r="C9637" s="1">
        <v>59.12</v>
      </c>
      <c r="D9637" s="5">
        <v>45388</v>
      </c>
      <c r="E9637" t="s">
        <v>21</v>
      </c>
      <c r="F9637" t="s">
        <v>39</v>
      </c>
      <c r="G9637" s="16" t="s">
        <v>10063</v>
      </c>
      <c r="H9637" s="1"/>
      <c r="J9637"/>
      <c r="AC9637" s="5">
        <v>45450</v>
      </c>
      <c r="AD9637" t="s">
        <v>13522</v>
      </c>
      <c r="AE9637" t="s">
        <v>140</v>
      </c>
      <c r="AF9637">
        <f>MONTH(Table1[[#This Row],[Date Sent]])</f>
        <v>6</v>
      </c>
      <c r="AG9637">
        <f>YEAR(Table1[[#This Row],[Date Sent]])</f>
        <v>2024</v>
      </c>
      <c r="AH9637"/>
    </row>
    <row r="9638" spans="1:34" x14ac:dyDescent="0.2">
      <c r="A9638" t="s">
        <v>3427</v>
      </c>
      <c r="B9638" t="s">
        <v>10056</v>
      </c>
      <c r="C9638" s="1">
        <v>44.78</v>
      </c>
      <c r="D9638" s="5">
        <v>45388</v>
      </c>
      <c r="E9638" t="s">
        <v>21</v>
      </c>
      <c r="F9638" t="s">
        <v>39</v>
      </c>
      <c r="G9638" s="16" t="s">
        <v>10064</v>
      </c>
      <c r="H9638" s="1"/>
      <c r="J9638"/>
      <c r="AC9638" s="5">
        <v>45450</v>
      </c>
      <c r="AD9638" t="s">
        <v>13522</v>
      </c>
      <c r="AE9638" t="s">
        <v>140</v>
      </c>
      <c r="AF9638">
        <f>MONTH(Table1[[#This Row],[Date Sent]])</f>
        <v>6</v>
      </c>
      <c r="AG9638">
        <f>YEAR(Table1[[#This Row],[Date Sent]])</f>
        <v>2024</v>
      </c>
      <c r="AH9638"/>
    </row>
    <row r="9639" spans="1:34" x14ac:dyDescent="0.2">
      <c r="A9639" t="s">
        <v>3427</v>
      </c>
      <c r="B9639" t="s">
        <v>10056</v>
      </c>
      <c r="C9639" s="1">
        <v>196.6</v>
      </c>
      <c r="D9639" s="5">
        <v>45392</v>
      </c>
      <c r="E9639" t="s">
        <v>21</v>
      </c>
      <c r="F9639" t="s">
        <v>33</v>
      </c>
      <c r="G9639" s="16" t="s">
        <v>10065</v>
      </c>
      <c r="H9639" s="1"/>
      <c r="J9639"/>
      <c r="AC9639" s="5">
        <v>45450</v>
      </c>
      <c r="AD9639" t="s">
        <v>13522</v>
      </c>
      <c r="AE9639" t="s">
        <v>140</v>
      </c>
      <c r="AF9639">
        <f>MONTH(Table1[[#This Row],[Date Sent]])</f>
        <v>6</v>
      </c>
      <c r="AG9639">
        <f>YEAR(Table1[[#This Row],[Date Sent]])</f>
        <v>2024</v>
      </c>
      <c r="AH9639"/>
    </row>
    <row r="9640" spans="1:34" x14ac:dyDescent="0.2">
      <c r="A9640" t="s">
        <v>3427</v>
      </c>
      <c r="B9640" t="s">
        <v>10056</v>
      </c>
      <c r="C9640" s="1">
        <v>108.59</v>
      </c>
      <c r="D9640" s="5">
        <v>45398</v>
      </c>
      <c r="E9640" t="s">
        <v>21</v>
      </c>
      <c r="F9640" t="s">
        <v>18</v>
      </c>
      <c r="G9640" s="16" t="s">
        <v>10066</v>
      </c>
      <c r="H9640" s="1"/>
      <c r="J9640"/>
      <c r="AC9640" s="5">
        <v>45450</v>
      </c>
      <c r="AD9640" t="s">
        <v>13522</v>
      </c>
      <c r="AE9640" t="s">
        <v>140</v>
      </c>
      <c r="AF9640">
        <f>MONTH(Table1[[#This Row],[Date Sent]])</f>
        <v>6</v>
      </c>
      <c r="AG9640">
        <f>YEAR(Table1[[#This Row],[Date Sent]])</f>
        <v>2024</v>
      </c>
      <c r="AH9640"/>
    </row>
    <row r="9641" spans="1:34" x14ac:dyDescent="0.2">
      <c r="A9641" t="s">
        <v>442</v>
      </c>
      <c r="B9641" t="s">
        <v>10067</v>
      </c>
      <c r="C9641" s="1">
        <v>225.36</v>
      </c>
      <c r="D9641" s="5">
        <v>45399</v>
      </c>
      <c r="E9641" t="s">
        <v>21</v>
      </c>
      <c r="F9641" t="s">
        <v>918</v>
      </c>
      <c r="G9641" s="16" t="s">
        <v>10068</v>
      </c>
      <c r="H9641" s="1">
        <v>147.02000000000001</v>
      </c>
      <c r="I9641" t="s">
        <v>33</v>
      </c>
      <c r="J9641" t="s">
        <v>10069</v>
      </c>
      <c r="K9641" s="1">
        <v>14.92</v>
      </c>
      <c r="L9641" t="s">
        <v>16</v>
      </c>
      <c r="M9641" t="s">
        <v>1057</v>
      </c>
      <c r="N9641" s="1">
        <v>63.42</v>
      </c>
      <c r="O9641" t="s">
        <v>15</v>
      </c>
      <c r="P9641" t="s">
        <v>8978</v>
      </c>
      <c r="AC9641" s="5">
        <v>45450</v>
      </c>
      <c r="AD9641" t="s">
        <v>14578</v>
      </c>
      <c r="AE9641" t="s">
        <v>140</v>
      </c>
      <c r="AF9641">
        <f>MONTH(Table1[[#This Row],[Date Sent]])</f>
        <v>6</v>
      </c>
      <c r="AG9641">
        <f>YEAR(Table1[[#This Row],[Date Sent]])</f>
        <v>2024</v>
      </c>
      <c r="AH9641"/>
    </row>
    <row r="9642" spans="1:34" x14ac:dyDescent="0.2">
      <c r="A9642" t="s">
        <v>442</v>
      </c>
      <c r="B9642" t="s">
        <v>10067</v>
      </c>
      <c r="C9642" s="1">
        <v>52.7</v>
      </c>
      <c r="D9642" s="5">
        <v>45409</v>
      </c>
      <c r="E9642" t="s">
        <v>21</v>
      </c>
      <c r="F9642" t="s">
        <v>17</v>
      </c>
      <c r="G9642" s="16" t="s">
        <v>10070</v>
      </c>
      <c r="H9642" s="1"/>
      <c r="J9642"/>
      <c r="AC9642" s="5">
        <v>45450</v>
      </c>
      <c r="AD9642" t="s">
        <v>14578</v>
      </c>
      <c r="AE9642" t="s">
        <v>140</v>
      </c>
      <c r="AF9642">
        <f>MONTH(Table1[[#This Row],[Date Sent]])</f>
        <v>6</v>
      </c>
      <c r="AG9642">
        <f>YEAR(Table1[[#This Row],[Date Sent]])</f>
        <v>2024</v>
      </c>
      <c r="AH9642"/>
    </row>
    <row r="9643" spans="1:34" x14ac:dyDescent="0.2">
      <c r="A9643" t="s">
        <v>3909</v>
      </c>
      <c r="B9643" t="s">
        <v>10071</v>
      </c>
      <c r="C9643" s="1">
        <v>97.79</v>
      </c>
      <c r="D9643" s="5">
        <v>45369</v>
      </c>
      <c r="E9643" t="s">
        <v>21</v>
      </c>
      <c r="F9643" t="s">
        <v>918</v>
      </c>
      <c r="G9643" s="16" t="s">
        <v>10072</v>
      </c>
      <c r="H9643" s="1">
        <v>51.96</v>
      </c>
      <c r="I9643" t="s">
        <v>21</v>
      </c>
      <c r="J9643" t="s">
        <v>10031</v>
      </c>
      <c r="K9643" s="1">
        <v>21.97</v>
      </c>
      <c r="L9643" t="s">
        <v>39</v>
      </c>
      <c r="M9643" t="s">
        <v>1550</v>
      </c>
      <c r="N9643" s="1">
        <v>23.860000000000007</v>
      </c>
      <c r="O9643" t="s">
        <v>33</v>
      </c>
      <c r="P9643" t="s">
        <v>10073</v>
      </c>
      <c r="AC9643" s="5">
        <v>45450</v>
      </c>
      <c r="AD9643" t="s">
        <v>14687</v>
      </c>
      <c r="AE9643" t="s">
        <v>140</v>
      </c>
      <c r="AF9643">
        <f>MONTH(Table1[[#This Row],[Date Sent]])</f>
        <v>6</v>
      </c>
      <c r="AG9643">
        <f>YEAR(Table1[[#This Row],[Date Sent]])</f>
        <v>2024</v>
      </c>
      <c r="AH9643"/>
    </row>
    <row r="9644" spans="1:34" x14ac:dyDescent="0.2">
      <c r="A9644" t="s">
        <v>3909</v>
      </c>
      <c r="B9644" t="s">
        <v>10071</v>
      </c>
      <c r="C9644" s="1">
        <v>241.52</v>
      </c>
      <c r="D9644" s="5">
        <v>45369</v>
      </c>
      <c r="E9644" t="s">
        <v>21</v>
      </c>
      <c r="F9644" t="s">
        <v>918</v>
      </c>
      <c r="G9644" s="16" t="s">
        <v>10074</v>
      </c>
      <c r="H9644" s="1">
        <v>67.430000000000007</v>
      </c>
      <c r="I9644" t="s">
        <v>33</v>
      </c>
      <c r="J9644" t="s">
        <v>10075</v>
      </c>
      <c r="K9644" s="1">
        <v>75.94</v>
      </c>
      <c r="L9644" t="s">
        <v>17</v>
      </c>
      <c r="M9644" t="s">
        <v>10076</v>
      </c>
      <c r="N9644" s="1">
        <v>98.15</v>
      </c>
      <c r="O9644" t="s">
        <v>15</v>
      </c>
      <c r="P9644" t="s">
        <v>2708</v>
      </c>
      <c r="AC9644" s="5">
        <v>45450</v>
      </c>
      <c r="AD9644" t="s">
        <v>14687</v>
      </c>
      <c r="AE9644" t="s">
        <v>140</v>
      </c>
      <c r="AF9644">
        <f>MONTH(Table1[[#This Row],[Date Sent]])</f>
        <v>6</v>
      </c>
      <c r="AG9644">
        <f>YEAR(Table1[[#This Row],[Date Sent]])</f>
        <v>2024</v>
      </c>
      <c r="AH9644"/>
    </row>
    <row r="9645" spans="1:34" x14ac:dyDescent="0.2">
      <c r="A9645" t="s">
        <v>3909</v>
      </c>
      <c r="B9645" t="s">
        <v>10071</v>
      </c>
      <c r="C9645" s="1">
        <v>219.98</v>
      </c>
      <c r="D9645" s="5">
        <v>45407</v>
      </c>
      <c r="E9645" t="s">
        <v>21</v>
      </c>
      <c r="F9645" t="s">
        <v>2974</v>
      </c>
      <c r="G9645" s="16" t="s">
        <v>10077</v>
      </c>
      <c r="H9645" s="1"/>
      <c r="J9645"/>
      <c r="AC9645" s="5">
        <v>45450</v>
      </c>
      <c r="AD9645" t="s">
        <v>14687</v>
      </c>
      <c r="AE9645" t="s">
        <v>140</v>
      </c>
      <c r="AF9645">
        <f>MONTH(Table1[[#This Row],[Date Sent]])</f>
        <v>6</v>
      </c>
      <c r="AG9645">
        <f>YEAR(Table1[[#This Row],[Date Sent]])</f>
        <v>2024</v>
      </c>
      <c r="AH9645"/>
    </row>
    <row r="9646" spans="1:34" x14ac:dyDescent="0.2">
      <c r="A9646" t="s">
        <v>3909</v>
      </c>
      <c r="B9646" t="s">
        <v>10071</v>
      </c>
      <c r="C9646" s="1">
        <v>56</v>
      </c>
      <c r="D9646" s="5">
        <v>45409</v>
      </c>
      <c r="E9646" t="s">
        <v>34</v>
      </c>
      <c r="F9646" t="s">
        <v>51</v>
      </c>
      <c r="G9646" s="16" t="s">
        <v>10078</v>
      </c>
      <c r="H9646" s="1"/>
      <c r="J9646"/>
      <c r="AC9646" s="5">
        <v>45450</v>
      </c>
      <c r="AD9646" t="s">
        <v>14687</v>
      </c>
      <c r="AE9646" t="s">
        <v>140</v>
      </c>
      <c r="AF9646">
        <f>MONTH(Table1[[#This Row],[Date Sent]])</f>
        <v>6</v>
      </c>
      <c r="AG9646">
        <f>YEAR(Table1[[#This Row],[Date Sent]])</f>
        <v>2024</v>
      </c>
      <c r="AH9646"/>
    </row>
    <row r="9647" spans="1:34" x14ac:dyDescent="0.2">
      <c r="A9647" t="s">
        <v>3909</v>
      </c>
      <c r="B9647" t="s">
        <v>10071</v>
      </c>
      <c r="C9647" s="1">
        <v>19.23</v>
      </c>
      <c r="D9647" s="5">
        <v>45412</v>
      </c>
      <c r="E9647" t="s">
        <v>20</v>
      </c>
      <c r="F9647" t="s">
        <v>39</v>
      </c>
      <c r="G9647" s="16" t="s">
        <v>10079</v>
      </c>
      <c r="H9647" s="1"/>
      <c r="J9647"/>
      <c r="AC9647" s="5">
        <v>45450</v>
      </c>
      <c r="AD9647" t="s">
        <v>14687</v>
      </c>
      <c r="AE9647" t="s">
        <v>140</v>
      </c>
      <c r="AF9647">
        <f>MONTH(Table1[[#This Row],[Date Sent]])</f>
        <v>6</v>
      </c>
      <c r="AG9647">
        <f>YEAR(Table1[[#This Row],[Date Sent]])</f>
        <v>2024</v>
      </c>
      <c r="AH9647"/>
    </row>
    <row r="9648" spans="1:34" x14ac:dyDescent="0.2">
      <c r="A9648" t="s">
        <v>3909</v>
      </c>
      <c r="B9648" t="s">
        <v>10071</v>
      </c>
      <c r="C9648" s="1">
        <v>96.66</v>
      </c>
      <c r="D9648" s="5">
        <v>45412</v>
      </c>
      <c r="E9648" t="s">
        <v>21</v>
      </c>
      <c r="F9648" t="s">
        <v>10</v>
      </c>
      <c r="G9648" s="16" t="s">
        <v>10080</v>
      </c>
      <c r="H9648" s="1"/>
      <c r="J9648"/>
      <c r="AC9648" s="5">
        <v>45450</v>
      </c>
      <c r="AD9648" t="s">
        <v>14687</v>
      </c>
      <c r="AE9648" t="s">
        <v>140</v>
      </c>
      <c r="AF9648">
        <f>MONTH(Table1[[#This Row],[Date Sent]])</f>
        <v>6</v>
      </c>
      <c r="AG9648">
        <f>YEAR(Table1[[#This Row],[Date Sent]])</f>
        <v>2024</v>
      </c>
      <c r="AH9648"/>
    </row>
    <row r="9649" spans="1:34" x14ac:dyDescent="0.2">
      <c r="A9649" t="s">
        <v>3909</v>
      </c>
      <c r="B9649" t="s">
        <v>10071</v>
      </c>
      <c r="C9649" s="1">
        <v>174.11</v>
      </c>
      <c r="D9649" s="5">
        <v>45415</v>
      </c>
      <c r="E9649" t="s">
        <v>21</v>
      </c>
      <c r="F9649" t="s">
        <v>49</v>
      </c>
      <c r="G9649" s="16" t="s">
        <v>10081</v>
      </c>
      <c r="H9649" s="1"/>
      <c r="J9649"/>
      <c r="AC9649" s="5">
        <v>45450</v>
      </c>
      <c r="AD9649" t="s">
        <v>14687</v>
      </c>
      <c r="AE9649" t="s">
        <v>140</v>
      </c>
      <c r="AF9649">
        <f>MONTH(Table1[[#This Row],[Date Sent]])</f>
        <v>6</v>
      </c>
      <c r="AG9649">
        <f>YEAR(Table1[[#This Row],[Date Sent]])</f>
        <v>2024</v>
      </c>
      <c r="AH9649"/>
    </row>
    <row r="9650" spans="1:34" x14ac:dyDescent="0.2">
      <c r="A9650" t="s">
        <v>3909</v>
      </c>
      <c r="B9650" t="s">
        <v>10071</v>
      </c>
      <c r="C9650" s="1">
        <v>42.33</v>
      </c>
      <c r="D9650" s="5">
        <v>45420</v>
      </c>
      <c r="E9650" t="s">
        <v>21</v>
      </c>
      <c r="F9650" t="s">
        <v>18</v>
      </c>
      <c r="G9650" s="16" t="s">
        <v>10082</v>
      </c>
      <c r="H9650" s="1"/>
      <c r="J9650"/>
      <c r="AC9650" s="5">
        <v>45450</v>
      </c>
      <c r="AD9650" t="s">
        <v>14687</v>
      </c>
      <c r="AE9650" t="s">
        <v>140</v>
      </c>
      <c r="AF9650">
        <f>MONTH(Table1[[#This Row],[Date Sent]])</f>
        <v>6</v>
      </c>
      <c r="AG9650">
        <f>YEAR(Table1[[#This Row],[Date Sent]])</f>
        <v>2024</v>
      </c>
      <c r="AH9650"/>
    </row>
    <row r="9651" spans="1:34" x14ac:dyDescent="0.2">
      <c r="A9651" t="s">
        <v>3909</v>
      </c>
      <c r="B9651" t="s">
        <v>10071</v>
      </c>
      <c r="C9651" s="1">
        <v>60.81</v>
      </c>
      <c r="D9651" s="5">
        <v>45424</v>
      </c>
      <c r="E9651" t="s">
        <v>21</v>
      </c>
      <c r="F9651" t="s">
        <v>15</v>
      </c>
      <c r="G9651" s="16" t="s">
        <v>10083</v>
      </c>
      <c r="H9651" s="1"/>
      <c r="J9651"/>
      <c r="AC9651" s="5">
        <v>45450</v>
      </c>
      <c r="AD9651" t="s">
        <v>14687</v>
      </c>
      <c r="AE9651" t="s">
        <v>140</v>
      </c>
      <c r="AF9651">
        <f>MONTH(Table1[[#This Row],[Date Sent]])</f>
        <v>6</v>
      </c>
      <c r="AG9651">
        <f>YEAR(Table1[[#This Row],[Date Sent]])</f>
        <v>2024</v>
      </c>
      <c r="AH9651"/>
    </row>
    <row r="9652" spans="1:34" x14ac:dyDescent="0.2">
      <c r="A9652" t="s">
        <v>6060</v>
      </c>
      <c r="B9652" t="s">
        <v>10084</v>
      </c>
      <c r="C9652" s="1">
        <v>64.19</v>
      </c>
      <c r="D9652" s="5">
        <v>45413</v>
      </c>
      <c r="E9652" t="s">
        <v>49</v>
      </c>
      <c r="F9652" t="s">
        <v>15</v>
      </c>
      <c r="G9652" s="16" t="s">
        <v>10085</v>
      </c>
      <c r="H9652" s="1"/>
      <c r="J9652"/>
      <c r="AC9652" s="5">
        <v>45450</v>
      </c>
      <c r="AD9652" t="s">
        <v>14655</v>
      </c>
      <c r="AE9652" t="s">
        <v>140</v>
      </c>
      <c r="AF9652">
        <f>MONTH(Table1[[#This Row],[Date Sent]])</f>
        <v>6</v>
      </c>
      <c r="AG9652">
        <f>YEAR(Table1[[#This Row],[Date Sent]])</f>
        <v>2024</v>
      </c>
      <c r="AH9652"/>
    </row>
    <row r="9653" spans="1:34" x14ac:dyDescent="0.2">
      <c r="A9653" t="s">
        <v>6060</v>
      </c>
      <c r="B9653" t="s">
        <v>10084</v>
      </c>
      <c r="C9653" s="1">
        <v>117.81</v>
      </c>
      <c r="D9653" s="5">
        <v>45420</v>
      </c>
      <c r="E9653" t="s">
        <v>21</v>
      </c>
      <c r="F9653" t="s">
        <v>918</v>
      </c>
      <c r="G9653" s="16" t="s">
        <v>10086</v>
      </c>
      <c r="H9653" s="1">
        <v>6.66</v>
      </c>
      <c r="I9653" t="s">
        <v>39</v>
      </c>
      <c r="J9653" t="s">
        <v>10087</v>
      </c>
      <c r="K9653" s="1">
        <v>37.94</v>
      </c>
      <c r="L9653" t="s">
        <v>16</v>
      </c>
      <c r="M9653" t="s">
        <v>1057</v>
      </c>
      <c r="N9653" s="1">
        <v>27.94</v>
      </c>
      <c r="O9653" t="s">
        <v>33</v>
      </c>
      <c r="P9653" t="s">
        <v>1777</v>
      </c>
      <c r="Q9653" s="1">
        <v>23.400000000000002</v>
      </c>
      <c r="R9653" t="s">
        <v>18</v>
      </c>
      <c r="S9653" t="s">
        <v>9856</v>
      </c>
      <c r="T9653" s="1">
        <v>21.870000000000005</v>
      </c>
      <c r="U9653" t="s">
        <v>15</v>
      </c>
      <c r="V9653" t="s">
        <v>5219</v>
      </c>
      <c r="AC9653" s="5">
        <v>45450</v>
      </c>
      <c r="AD9653" t="s">
        <v>14655</v>
      </c>
      <c r="AE9653" t="s">
        <v>140</v>
      </c>
      <c r="AF9653">
        <f>MONTH(Table1[[#This Row],[Date Sent]])</f>
        <v>6</v>
      </c>
      <c r="AG9653">
        <f>YEAR(Table1[[#This Row],[Date Sent]])</f>
        <v>2024</v>
      </c>
      <c r="AH9653"/>
    </row>
    <row r="9654" spans="1:34" x14ac:dyDescent="0.2">
      <c r="A9654" t="s">
        <v>6060</v>
      </c>
      <c r="B9654" t="s">
        <v>10084</v>
      </c>
      <c r="C9654" s="1">
        <v>96.29</v>
      </c>
      <c r="D9654" s="5">
        <v>45423</v>
      </c>
      <c r="E9654" t="s">
        <v>49</v>
      </c>
      <c r="F9654" t="s">
        <v>15</v>
      </c>
      <c r="G9654" s="16" t="s">
        <v>10088</v>
      </c>
      <c r="H9654" s="1"/>
      <c r="J9654"/>
      <c r="AC9654" s="5">
        <v>45450</v>
      </c>
      <c r="AD9654" t="s">
        <v>14655</v>
      </c>
      <c r="AE9654" t="s">
        <v>140</v>
      </c>
      <c r="AF9654">
        <f>MONTH(Table1[[#This Row],[Date Sent]])</f>
        <v>6</v>
      </c>
      <c r="AG9654">
        <f>YEAR(Table1[[#This Row],[Date Sent]])</f>
        <v>2024</v>
      </c>
      <c r="AH9654"/>
    </row>
    <row r="9655" spans="1:34" x14ac:dyDescent="0.2">
      <c r="A9655" t="s">
        <v>6060</v>
      </c>
      <c r="B9655" t="s">
        <v>10084</v>
      </c>
      <c r="C9655" s="1">
        <v>64.19</v>
      </c>
      <c r="D9655" s="5">
        <v>45428</v>
      </c>
      <c r="E9655" t="s">
        <v>33</v>
      </c>
      <c r="F9655" t="s">
        <v>17</v>
      </c>
      <c r="G9655" s="16" t="s">
        <v>10089</v>
      </c>
      <c r="H9655" s="1"/>
      <c r="J9655"/>
      <c r="AC9655" s="5">
        <v>45450</v>
      </c>
      <c r="AD9655" t="s">
        <v>14655</v>
      </c>
      <c r="AE9655" t="s">
        <v>140</v>
      </c>
      <c r="AF9655">
        <f>MONTH(Table1[[#This Row],[Date Sent]])</f>
        <v>6</v>
      </c>
      <c r="AG9655">
        <f>YEAR(Table1[[#This Row],[Date Sent]])</f>
        <v>2024</v>
      </c>
      <c r="AH9655"/>
    </row>
    <row r="9656" spans="1:34" x14ac:dyDescent="0.2">
      <c r="A9656" t="s">
        <v>6060</v>
      </c>
      <c r="B9656" t="s">
        <v>10084</v>
      </c>
      <c r="C9656" s="1">
        <v>73.37</v>
      </c>
      <c r="D9656" s="5">
        <v>45428</v>
      </c>
      <c r="E9656" t="s">
        <v>21</v>
      </c>
      <c r="F9656" t="s">
        <v>17</v>
      </c>
      <c r="G9656" s="16" t="s">
        <v>10090</v>
      </c>
      <c r="H9656" s="1"/>
      <c r="J9656"/>
      <c r="AC9656" s="5">
        <v>45450</v>
      </c>
      <c r="AD9656" t="s">
        <v>14655</v>
      </c>
      <c r="AE9656" t="s">
        <v>140</v>
      </c>
      <c r="AF9656">
        <f>MONTH(Table1[[#This Row],[Date Sent]])</f>
        <v>6</v>
      </c>
      <c r="AG9656">
        <f>YEAR(Table1[[#This Row],[Date Sent]])</f>
        <v>2024</v>
      </c>
      <c r="AH9656"/>
    </row>
    <row r="9657" spans="1:34" x14ac:dyDescent="0.2">
      <c r="A9657" t="s">
        <v>660</v>
      </c>
      <c r="B9657" t="s">
        <v>10091</v>
      </c>
      <c r="C9657" s="1">
        <v>37.11</v>
      </c>
      <c r="D9657" s="5">
        <v>45407</v>
      </c>
      <c r="E9657" t="s">
        <v>13</v>
      </c>
      <c r="F9657" t="s">
        <v>33</v>
      </c>
      <c r="G9657" s="16" t="s">
        <v>1834</v>
      </c>
      <c r="H9657" s="1"/>
      <c r="J9657"/>
      <c r="AC9657" s="5">
        <v>45450</v>
      </c>
      <c r="AD9657" t="s">
        <v>14674</v>
      </c>
      <c r="AE9657" t="s">
        <v>140</v>
      </c>
      <c r="AF9657">
        <f>MONTH(Table1[[#This Row],[Date Sent]])</f>
        <v>6</v>
      </c>
      <c r="AG9657">
        <f>YEAR(Table1[[#This Row],[Date Sent]])</f>
        <v>2024</v>
      </c>
      <c r="AH9657"/>
    </row>
    <row r="9658" spans="1:34" x14ac:dyDescent="0.2">
      <c r="A9658" t="s">
        <v>660</v>
      </c>
      <c r="B9658" t="s">
        <v>10091</v>
      </c>
      <c r="C9658" s="1">
        <v>55.06</v>
      </c>
      <c r="D9658" s="5">
        <v>45407</v>
      </c>
      <c r="E9658" t="s">
        <v>8</v>
      </c>
      <c r="F9658" t="s">
        <v>918</v>
      </c>
      <c r="G9658" s="16" t="s">
        <v>10092</v>
      </c>
      <c r="H9658" s="1">
        <v>28.979999999999997</v>
      </c>
      <c r="I9658" t="s">
        <v>33</v>
      </c>
      <c r="J9658" t="s">
        <v>9313</v>
      </c>
      <c r="K9658" s="1">
        <v>17.97</v>
      </c>
      <c r="L9658" t="s">
        <v>39</v>
      </c>
      <c r="M9658" t="s">
        <v>10093</v>
      </c>
      <c r="N9658" s="1">
        <v>8.110000000000003</v>
      </c>
      <c r="O9658" t="s">
        <v>17</v>
      </c>
      <c r="P9658" t="s">
        <v>10094</v>
      </c>
      <c r="AC9658" s="5">
        <v>45450</v>
      </c>
      <c r="AD9658" t="s">
        <v>14674</v>
      </c>
      <c r="AE9658" t="s">
        <v>140</v>
      </c>
      <c r="AF9658">
        <f>MONTH(Table1[[#This Row],[Date Sent]])</f>
        <v>6</v>
      </c>
      <c r="AG9658">
        <f>YEAR(Table1[[#This Row],[Date Sent]])</f>
        <v>2024</v>
      </c>
      <c r="AH9658"/>
    </row>
    <row r="9659" spans="1:34" x14ac:dyDescent="0.2">
      <c r="A9659" t="s">
        <v>660</v>
      </c>
      <c r="B9659" t="s">
        <v>10091</v>
      </c>
      <c r="C9659" s="1">
        <v>20.67</v>
      </c>
      <c r="D9659" s="5">
        <v>45418</v>
      </c>
      <c r="E9659" t="s">
        <v>8</v>
      </c>
      <c r="F9659" t="s">
        <v>40</v>
      </c>
      <c r="G9659" s="16" t="s">
        <v>10095</v>
      </c>
      <c r="H9659" s="1"/>
      <c r="J9659"/>
      <c r="AC9659" s="5">
        <v>45450</v>
      </c>
      <c r="AD9659" t="s">
        <v>14674</v>
      </c>
      <c r="AE9659" t="s">
        <v>140</v>
      </c>
      <c r="AF9659">
        <f>MONTH(Table1[[#This Row],[Date Sent]])</f>
        <v>6</v>
      </c>
      <c r="AG9659">
        <f>YEAR(Table1[[#This Row],[Date Sent]])</f>
        <v>2024</v>
      </c>
      <c r="AH9659"/>
    </row>
    <row r="9660" spans="1:34" x14ac:dyDescent="0.2">
      <c r="A9660" t="s">
        <v>660</v>
      </c>
      <c r="B9660" t="s">
        <v>10091</v>
      </c>
      <c r="C9660" s="1">
        <v>506.57</v>
      </c>
      <c r="D9660" s="5">
        <v>45419</v>
      </c>
      <c r="E9660" t="s">
        <v>8</v>
      </c>
      <c r="F9660" t="s">
        <v>49</v>
      </c>
      <c r="G9660" s="16" t="s">
        <v>10096</v>
      </c>
      <c r="H9660" s="1"/>
      <c r="J9660"/>
      <c r="AC9660" s="5">
        <v>45450</v>
      </c>
      <c r="AD9660" t="s">
        <v>14674</v>
      </c>
      <c r="AE9660" t="s">
        <v>140</v>
      </c>
      <c r="AF9660">
        <f>MONTH(Table1[[#This Row],[Date Sent]])</f>
        <v>6</v>
      </c>
      <c r="AG9660">
        <f>YEAR(Table1[[#This Row],[Date Sent]])</f>
        <v>2024</v>
      </c>
      <c r="AH9660"/>
    </row>
    <row r="9661" spans="1:34" x14ac:dyDescent="0.2">
      <c r="A9661" t="s">
        <v>660</v>
      </c>
      <c r="B9661" t="s">
        <v>10091</v>
      </c>
      <c r="C9661" s="1">
        <v>111.25</v>
      </c>
      <c r="D9661" s="5">
        <v>45420</v>
      </c>
      <c r="E9661" t="s">
        <v>8</v>
      </c>
      <c r="F9661" t="s">
        <v>33</v>
      </c>
      <c r="G9661" s="16" t="s">
        <v>10097</v>
      </c>
      <c r="H9661" s="1"/>
      <c r="J9661"/>
      <c r="AC9661" s="5">
        <v>45450</v>
      </c>
      <c r="AD9661" t="s">
        <v>14674</v>
      </c>
      <c r="AE9661" t="s">
        <v>140</v>
      </c>
      <c r="AF9661">
        <f>MONTH(Table1[[#This Row],[Date Sent]])</f>
        <v>6</v>
      </c>
      <c r="AG9661">
        <f>YEAR(Table1[[#This Row],[Date Sent]])</f>
        <v>2024</v>
      </c>
      <c r="AH9661"/>
    </row>
    <row r="9662" spans="1:34" x14ac:dyDescent="0.2">
      <c r="A9662" t="s">
        <v>660</v>
      </c>
      <c r="B9662" t="s">
        <v>10091</v>
      </c>
      <c r="C9662" s="1">
        <v>339.03</v>
      </c>
      <c r="D9662" s="5">
        <v>45427</v>
      </c>
      <c r="E9662" t="s">
        <v>21</v>
      </c>
      <c r="F9662" t="s">
        <v>33</v>
      </c>
      <c r="G9662" s="16" t="s">
        <v>10098</v>
      </c>
      <c r="H9662" s="1"/>
      <c r="J9662"/>
      <c r="AC9662" s="5">
        <v>45450</v>
      </c>
      <c r="AD9662" t="s">
        <v>14674</v>
      </c>
      <c r="AE9662" t="s">
        <v>140</v>
      </c>
      <c r="AF9662">
        <f>MONTH(Table1[[#This Row],[Date Sent]])</f>
        <v>6</v>
      </c>
      <c r="AG9662">
        <f>YEAR(Table1[[#This Row],[Date Sent]])</f>
        <v>2024</v>
      </c>
      <c r="AH9662"/>
    </row>
    <row r="9663" spans="1:34" x14ac:dyDescent="0.2">
      <c r="A9663" t="s">
        <v>2546</v>
      </c>
      <c r="B9663" t="s">
        <v>10099</v>
      </c>
      <c r="C9663" s="1">
        <v>496.36</v>
      </c>
      <c r="D9663" s="5">
        <v>45414</v>
      </c>
      <c r="E9663" t="s">
        <v>39</v>
      </c>
      <c r="F9663" t="s">
        <v>33</v>
      </c>
      <c r="G9663" s="16" t="s">
        <v>10100</v>
      </c>
      <c r="H9663" s="1"/>
      <c r="J9663"/>
      <c r="AC9663" s="5">
        <v>45450</v>
      </c>
      <c r="AD9663" t="s">
        <v>14636</v>
      </c>
      <c r="AE9663" t="s">
        <v>140</v>
      </c>
      <c r="AF9663">
        <f>MONTH(Table1[[#This Row],[Date Sent]])</f>
        <v>6</v>
      </c>
      <c r="AG9663">
        <f>YEAR(Table1[[#This Row],[Date Sent]])</f>
        <v>2024</v>
      </c>
      <c r="AH9663"/>
    </row>
    <row r="9664" spans="1:34" x14ac:dyDescent="0.2">
      <c r="A9664" t="s">
        <v>2546</v>
      </c>
      <c r="B9664" t="s">
        <v>10099</v>
      </c>
      <c r="C9664" s="1">
        <v>203.51</v>
      </c>
      <c r="D9664" s="5">
        <v>45414</v>
      </c>
      <c r="E9664" t="s">
        <v>21</v>
      </c>
      <c r="F9664" t="s">
        <v>33</v>
      </c>
      <c r="G9664" s="16" t="s">
        <v>21</v>
      </c>
      <c r="H9664" s="1"/>
      <c r="J9664"/>
      <c r="AC9664" s="5">
        <v>45450</v>
      </c>
      <c r="AD9664" t="s">
        <v>14636</v>
      </c>
      <c r="AE9664" t="s">
        <v>140</v>
      </c>
      <c r="AF9664">
        <f>MONTH(Table1[[#This Row],[Date Sent]])</f>
        <v>6</v>
      </c>
      <c r="AG9664">
        <f>YEAR(Table1[[#This Row],[Date Sent]])</f>
        <v>2024</v>
      </c>
      <c r="AH9664"/>
    </row>
    <row r="9665" spans="1:34" x14ac:dyDescent="0.2">
      <c r="A9665" t="s">
        <v>2546</v>
      </c>
      <c r="B9665" t="s">
        <v>10099</v>
      </c>
      <c r="C9665" s="1">
        <v>32.700000000000003</v>
      </c>
      <c r="D9665" s="5">
        <v>45414</v>
      </c>
      <c r="E9665" t="s">
        <v>40</v>
      </c>
      <c r="F9665" t="s">
        <v>39</v>
      </c>
      <c r="G9665" s="16" t="s">
        <v>10101</v>
      </c>
      <c r="H9665" s="1"/>
      <c r="J9665"/>
      <c r="AC9665" s="5">
        <v>45450</v>
      </c>
      <c r="AD9665" t="s">
        <v>14636</v>
      </c>
      <c r="AE9665" t="s">
        <v>140</v>
      </c>
      <c r="AF9665">
        <f>MONTH(Table1[[#This Row],[Date Sent]])</f>
        <v>6</v>
      </c>
      <c r="AG9665">
        <f>YEAR(Table1[[#This Row],[Date Sent]])</f>
        <v>2024</v>
      </c>
      <c r="AH9665"/>
    </row>
    <row r="9666" spans="1:34" x14ac:dyDescent="0.2">
      <c r="A9666" t="s">
        <v>2546</v>
      </c>
      <c r="B9666" t="s">
        <v>10099</v>
      </c>
      <c r="C9666" s="1">
        <v>37.130000000000003</v>
      </c>
      <c r="D9666" s="5">
        <v>45415</v>
      </c>
      <c r="E9666" t="s">
        <v>40</v>
      </c>
      <c r="F9666" t="s">
        <v>39</v>
      </c>
      <c r="G9666" s="16" t="s">
        <v>10102</v>
      </c>
      <c r="H9666" s="1"/>
      <c r="J9666"/>
      <c r="AC9666" s="5">
        <v>45450</v>
      </c>
      <c r="AD9666" t="s">
        <v>14636</v>
      </c>
      <c r="AE9666" t="s">
        <v>140</v>
      </c>
      <c r="AF9666">
        <f>MONTH(Table1[[#This Row],[Date Sent]])</f>
        <v>6</v>
      </c>
      <c r="AG9666">
        <f>YEAR(Table1[[#This Row],[Date Sent]])</f>
        <v>2024</v>
      </c>
      <c r="AH9666"/>
    </row>
    <row r="9667" spans="1:34" x14ac:dyDescent="0.2">
      <c r="A9667" t="s">
        <v>2546</v>
      </c>
      <c r="B9667" t="s">
        <v>10099</v>
      </c>
      <c r="C9667" s="1">
        <v>34.18</v>
      </c>
      <c r="D9667" s="5">
        <v>45420</v>
      </c>
      <c r="E9667" t="s">
        <v>39</v>
      </c>
      <c r="F9667" t="s">
        <v>17</v>
      </c>
      <c r="G9667" s="16" t="s">
        <v>10103</v>
      </c>
      <c r="H9667" s="1"/>
      <c r="J9667"/>
      <c r="AC9667" s="5">
        <v>45450</v>
      </c>
      <c r="AD9667" t="s">
        <v>14636</v>
      </c>
      <c r="AE9667" t="s">
        <v>140</v>
      </c>
      <c r="AF9667">
        <f>MONTH(Table1[[#This Row],[Date Sent]])</f>
        <v>6</v>
      </c>
      <c r="AG9667">
        <f>YEAR(Table1[[#This Row],[Date Sent]])</f>
        <v>2024</v>
      </c>
      <c r="AH9667"/>
    </row>
    <row r="9668" spans="1:34" x14ac:dyDescent="0.2">
      <c r="A9668" t="s">
        <v>2546</v>
      </c>
      <c r="B9668" t="s">
        <v>10099</v>
      </c>
      <c r="C9668" s="1">
        <v>135.03</v>
      </c>
      <c r="D9668" s="5">
        <v>45427</v>
      </c>
      <c r="E9668" t="s">
        <v>21</v>
      </c>
      <c r="F9668" t="s">
        <v>33</v>
      </c>
      <c r="G9668" s="16" t="s">
        <v>21</v>
      </c>
      <c r="H9668" s="1"/>
      <c r="J9668"/>
      <c r="AC9668" s="5">
        <v>45450</v>
      </c>
      <c r="AD9668" t="s">
        <v>14636</v>
      </c>
      <c r="AE9668" t="s">
        <v>140</v>
      </c>
      <c r="AF9668">
        <f>MONTH(Table1[[#This Row],[Date Sent]])</f>
        <v>6</v>
      </c>
      <c r="AG9668">
        <f>YEAR(Table1[[#This Row],[Date Sent]])</f>
        <v>2024</v>
      </c>
      <c r="AH9668"/>
    </row>
    <row r="9669" spans="1:34" x14ac:dyDescent="0.2">
      <c r="A9669" t="s">
        <v>3427</v>
      </c>
      <c r="B9669" t="s">
        <v>10104</v>
      </c>
      <c r="C9669" s="1">
        <v>4.2699999999999996</v>
      </c>
      <c r="D9669" s="5">
        <v>45388</v>
      </c>
      <c r="E9669" t="s">
        <v>21</v>
      </c>
      <c r="F9669" t="s">
        <v>39</v>
      </c>
      <c r="G9669" s="16" t="s">
        <v>8711</v>
      </c>
      <c r="H9669" s="1"/>
      <c r="J9669"/>
      <c r="AC9669" s="5">
        <v>45450</v>
      </c>
      <c r="AD9669" t="s">
        <v>13522</v>
      </c>
      <c r="AE9669" t="s">
        <v>140</v>
      </c>
      <c r="AF9669">
        <f>MONTH(Table1[[#This Row],[Date Sent]])</f>
        <v>6</v>
      </c>
      <c r="AG9669">
        <f>YEAR(Table1[[#This Row],[Date Sent]])</f>
        <v>2024</v>
      </c>
      <c r="AH9669"/>
    </row>
    <row r="9670" spans="1:34" x14ac:dyDescent="0.2">
      <c r="A9670" t="s">
        <v>3427</v>
      </c>
      <c r="B9670" t="s">
        <v>10104</v>
      </c>
      <c r="C9670" s="1">
        <v>401.25</v>
      </c>
      <c r="D9670" s="5">
        <v>45392</v>
      </c>
      <c r="E9670" t="s">
        <v>25</v>
      </c>
      <c r="F9670" t="s">
        <v>49</v>
      </c>
      <c r="G9670" s="16" t="s">
        <v>10105</v>
      </c>
      <c r="H9670" s="1"/>
      <c r="J9670"/>
      <c r="AC9670" s="5">
        <v>45450</v>
      </c>
      <c r="AD9670" t="s">
        <v>13522</v>
      </c>
      <c r="AE9670" t="s">
        <v>140</v>
      </c>
      <c r="AF9670">
        <f>MONTH(Table1[[#This Row],[Date Sent]])</f>
        <v>6</v>
      </c>
      <c r="AG9670">
        <f>YEAR(Table1[[#This Row],[Date Sent]])</f>
        <v>2024</v>
      </c>
      <c r="AH9670"/>
    </row>
    <row r="9671" spans="1:34" x14ac:dyDescent="0.2">
      <c r="A9671" t="s">
        <v>3427</v>
      </c>
      <c r="B9671" t="s">
        <v>10104</v>
      </c>
      <c r="C9671" s="1">
        <v>128.74</v>
      </c>
      <c r="D9671" s="5">
        <v>45397</v>
      </c>
      <c r="E9671" t="s">
        <v>21</v>
      </c>
      <c r="F9671" t="s">
        <v>918</v>
      </c>
      <c r="G9671" s="16" t="s">
        <v>10106</v>
      </c>
      <c r="H9671" s="1">
        <v>64.010000000000005</v>
      </c>
      <c r="I9671" t="s">
        <v>33</v>
      </c>
      <c r="J9671" t="s">
        <v>10107</v>
      </c>
      <c r="K9671" s="1">
        <v>64.73</v>
      </c>
      <c r="L9671" t="s">
        <v>15</v>
      </c>
      <c r="M9671" t="s">
        <v>10108</v>
      </c>
      <c r="AC9671" s="5">
        <v>45450</v>
      </c>
      <c r="AD9671" t="s">
        <v>13522</v>
      </c>
      <c r="AE9671" t="s">
        <v>140</v>
      </c>
      <c r="AF9671">
        <f>MONTH(Table1[[#This Row],[Date Sent]])</f>
        <v>6</v>
      </c>
      <c r="AG9671">
        <f>YEAR(Table1[[#This Row],[Date Sent]])</f>
        <v>2024</v>
      </c>
      <c r="AH9671"/>
    </row>
    <row r="9672" spans="1:34" x14ac:dyDescent="0.2">
      <c r="A9672" t="s">
        <v>3427</v>
      </c>
      <c r="B9672" t="s">
        <v>10104</v>
      </c>
      <c r="C9672" s="1">
        <v>1416.74</v>
      </c>
      <c r="D9672" s="5">
        <v>45401</v>
      </c>
      <c r="E9672" t="s">
        <v>21</v>
      </c>
      <c r="F9672" t="s">
        <v>17</v>
      </c>
      <c r="G9672" s="16" t="s">
        <v>10109</v>
      </c>
      <c r="H9672" s="1">
        <v>694</v>
      </c>
      <c r="I9672" t="s">
        <v>25</v>
      </c>
      <c r="J9672" t="s">
        <v>1140</v>
      </c>
      <c r="K9672" s="1">
        <v>722.74</v>
      </c>
      <c r="L9672" t="s">
        <v>33</v>
      </c>
      <c r="M9672" t="s">
        <v>10110</v>
      </c>
      <c r="AC9672" s="5">
        <v>45450</v>
      </c>
      <c r="AD9672" t="s">
        <v>13522</v>
      </c>
      <c r="AE9672" t="s">
        <v>140</v>
      </c>
      <c r="AF9672">
        <f>MONTH(Table1[[#This Row],[Date Sent]])</f>
        <v>6</v>
      </c>
      <c r="AG9672">
        <f>YEAR(Table1[[#This Row],[Date Sent]])</f>
        <v>2024</v>
      </c>
      <c r="AH9672"/>
    </row>
    <row r="9673" spans="1:34" x14ac:dyDescent="0.2">
      <c r="A9673" t="s">
        <v>3427</v>
      </c>
      <c r="B9673" t="s">
        <v>10104</v>
      </c>
      <c r="C9673" s="1">
        <v>108</v>
      </c>
      <c r="D9673" s="5">
        <v>45405</v>
      </c>
      <c r="E9673" t="s">
        <v>21</v>
      </c>
      <c r="F9673" t="s">
        <v>33</v>
      </c>
      <c r="G9673" s="16" t="s">
        <v>10111</v>
      </c>
      <c r="H9673" s="1"/>
      <c r="J9673"/>
      <c r="AC9673" s="5">
        <v>45450</v>
      </c>
      <c r="AD9673" t="s">
        <v>13522</v>
      </c>
      <c r="AE9673" t="s">
        <v>140</v>
      </c>
      <c r="AF9673">
        <f>MONTH(Table1[[#This Row],[Date Sent]])</f>
        <v>6</v>
      </c>
      <c r="AG9673">
        <f>YEAR(Table1[[#This Row],[Date Sent]])</f>
        <v>2024</v>
      </c>
      <c r="AH9673"/>
    </row>
    <row r="9674" spans="1:34" x14ac:dyDescent="0.2">
      <c r="A9674" t="s">
        <v>3427</v>
      </c>
      <c r="B9674" t="s">
        <v>10104</v>
      </c>
      <c r="C9674" s="1">
        <v>36.54</v>
      </c>
      <c r="D9674" s="5">
        <v>45406</v>
      </c>
      <c r="E9674" t="s">
        <v>21</v>
      </c>
      <c r="F9674" t="s">
        <v>49</v>
      </c>
      <c r="G9674" s="16" t="s">
        <v>6989</v>
      </c>
      <c r="H9674" s="1"/>
      <c r="J9674"/>
      <c r="AC9674" s="5">
        <v>45450</v>
      </c>
      <c r="AD9674" t="s">
        <v>13522</v>
      </c>
      <c r="AE9674" t="s">
        <v>140</v>
      </c>
      <c r="AF9674">
        <f>MONTH(Table1[[#This Row],[Date Sent]])</f>
        <v>6</v>
      </c>
      <c r="AG9674">
        <f>YEAR(Table1[[#This Row],[Date Sent]])</f>
        <v>2024</v>
      </c>
      <c r="AH9674"/>
    </row>
    <row r="9675" spans="1:34" x14ac:dyDescent="0.2">
      <c r="A9675" t="s">
        <v>3427</v>
      </c>
      <c r="B9675" t="s">
        <v>10104</v>
      </c>
      <c r="C9675" s="1">
        <v>109.59</v>
      </c>
      <c r="D9675" s="5">
        <v>45410</v>
      </c>
      <c r="E9675" t="s">
        <v>9</v>
      </c>
      <c r="F9675" t="s">
        <v>17</v>
      </c>
      <c r="G9675" s="16" t="s">
        <v>10112</v>
      </c>
      <c r="H9675" s="1"/>
      <c r="J9675"/>
      <c r="AC9675" s="5">
        <v>45450</v>
      </c>
      <c r="AD9675" t="s">
        <v>13522</v>
      </c>
      <c r="AE9675" t="s">
        <v>140</v>
      </c>
      <c r="AF9675">
        <f>MONTH(Table1[[#This Row],[Date Sent]])</f>
        <v>6</v>
      </c>
      <c r="AG9675">
        <f>YEAR(Table1[[#This Row],[Date Sent]])</f>
        <v>2024</v>
      </c>
      <c r="AH9675"/>
    </row>
    <row r="9676" spans="1:34" x14ac:dyDescent="0.2">
      <c r="A9676" t="s">
        <v>3427</v>
      </c>
      <c r="B9676" t="s">
        <v>10104</v>
      </c>
      <c r="C9676" s="1">
        <v>319.75</v>
      </c>
      <c r="D9676" s="5">
        <v>45427</v>
      </c>
      <c r="E9676" t="s">
        <v>21</v>
      </c>
      <c r="F9676" t="s">
        <v>918</v>
      </c>
      <c r="G9676" s="16" t="s">
        <v>10113</v>
      </c>
      <c r="H9676" s="1">
        <v>65.88</v>
      </c>
      <c r="I9676" t="s">
        <v>18</v>
      </c>
      <c r="J9676" t="s">
        <v>10114</v>
      </c>
      <c r="K9676" s="1">
        <v>105.56</v>
      </c>
      <c r="L9676" t="s">
        <v>16</v>
      </c>
      <c r="M9676" t="s">
        <v>1057</v>
      </c>
      <c r="N9676" s="1">
        <v>148.31</v>
      </c>
      <c r="O9676" t="s">
        <v>33</v>
      </c>
      <c r="P9676" t="s">
        <v>10115</v>
      </c>
      <c r="AC9676" s="5">
        <v>45450</v>
      </c>
      <c r="AD9676" t="s">
        <v>13522</v>
      </c>
      <c r="AE9676" t="s">
        <v>140</v>
      </c>
      <c r="AF9676">
        <f>MONTH(Table1[[#This Row],[Date Sent]])</f>
        <v>6</v>
      </c>
      <c r="AG9676">
        <f>YEAR(Table1[[#This Row],[Date Sent]])</f>
        <v>2024</v>
      </c>
      <c r="AH9676"/>
    </row>
    <row r="9677" spans="1:34" x14ac:dyDescent="0.2">
      <c r="A9677" t="s">
        <v>4233</v>
      </c>
      <c r="B9677" t="s">
        <v>10116</v>
      </c>
      <c r="C9677" s="1">
        <v>30.5</v>
      </c>
      <c r="D9677" s="5">
        <v>45403</v>
      </c>
      <c r="E9677" t="s">
        <v>9</v>
      </c>
      <c r="F9677" t="s">
        <v>14</v>
      </c>
      <c r="G9677" s="16" t="s">
        <v>10117</v>
      </c>
      <c r="H9677" s="1"/>
      <c r="J9677"/>
      <c r="AC9677" s="5">
        <v>45450</v>
      </c>
      <c r="AD9677" t="s">
        <v>14736</v>
      </c>
      <c r="AE9677" t="s">
        <v>266</v>
      </c>
      <c r="AF9677">
        <f>MONTH(Table1[[#This Row],[Date Sent]])</f>
        <v>6</v>
      </c>
      <c r="AG9677">
        <f>YEAR(Table1[[#This Row],[Date Sent]])</f>
        <v>2024</v>
      </c>
      <c r="AH9677"/>
    </row>
    <row r="9678" spans="1:34" x14ac:dyDescent="0.2">
      <c r="A9678" t="s">
        <v>4233</v>
      </c>
      <c r="B9678" t="s">
        <v>10116</v>
      </c>
      <c r="C9678" s="1">
        <v>48.23</v>
      </c>
      <c r="D9678" s="5">
        <v>45404</v>
      </c>
      <c r="E9678" t="s">
        <v>9</v>
      </c>
      <c r="F9678" t="s">
        <v>14</v>
      </c>
      <c r="G9678" s="16" t="s">
        <v>10118</v>
      </c>
      <c r="H9678" s="1"/>
      <c r="J9678"/>
      <c r="AC9678" s="5">
        <v>45450</v>
      </c>
      <c r="AD9678" t="s">
        <v>14736</v>
      </c>
      <c r="AE9678" t="s">
        <v>266</v>
      </c>
      <c r="AF9678">
        <f>MONTH(Table1[[#This Row],[Date Sent]])</f>
        <v>6</v>
      </c>
      <c r="AG9678">
        <f>YEAR(Table1[[#This Row],[Date Sent]])</f>
        <v>2024</v>
      </c>
      <c r="AH9678"/>
    </row>
    <row r="9679" spans="1:34" x14ac:dyDescent="0.2">
      <c r="A9679" t="s">
        <v>4233</v>
      </c>
      <c r="B9679" t="s">
        <v>10116</v>
      </c>
      <c r="C9679" s="1">
        <v>240</v>
      </c>
      <c r="D9679" s="5">
        <v>45405</v>
      </c>
      <c r="E9679" t="s">
        <v>25</v>
      </c>
      <c r="F9679" t="s">
        <v>51</v>
      </c>
      <c r="G9679" s="16" t="s">
        <v>10119</v>
      </c>
      <c r="H9679" s="1"/>
      <c r="J9679"/>
      <c r="AC9679" s="5">
        <v>45450</v>
      </c>
      <c r="AD9679" t="s">
        <v>14736</v>
      </c>
      <c r="AE9679" t="s">
        <v>266</v>
      </c>
      <c r="AF9679">
        <f>MONTH(Table1[[#This Row],[Date Sent]])</f>
        <v>6</v>
      </c>
      <c r="AG9679">
        <f>YEAR(Table1[[#This Row],[Date Sent]])</f>
        <v>2024</v>
      </c>
      <c r="AH9679"/>
    </row>
    <row r="9680" spans="1:34" x14ac:dyDescent="0.2">
      <c r="A9680" t="s">
        <v>4233</v>
      </c>
      <c r="B9680" t="s">
        <v>10116</v>
      </c>
      <c r="C9680" s="1">
        <v>11</v>
      </c>
      <c r="D9680" s="5">
        <v>45406</v>
      </c>
      <c r="E9680" t="s">
        <v>31</v>
      </c>
      <c r="F9680" t="s">
        <v>14</v>
      </c>
      <c r="G9680" s="16" t="s">
        <v>1383</v>
      </c>
      <c r="H9680" s="1"/>
      <c r="J9680"/>
      <c r="AC9680" s="5">
        <v>45450</v>
      </c>
      <c r="AD9680" t="s">
        <v>14736</v>
      </c>
      <c r="AE9680" t="s">
        <v>266</v>
      </c>
      <c r="AF9680">
        <f>MONTH(Table1[[#This Row],[Date Sent]])</f>
        <v>6</v>
      </c>
      <c r="AG9680">
        <f>YEAR(Table1[[#This Row],[Date Sent]])</f>
        <v>2024</v>
      </c>
      <c r="AH9680"/>
    </row>
    <row r="9681" spans="1:34" x14ac:dyDescent="0.2">
      <c r="A9681" t="s">
        <v>4233</v>
      </c>
      <c r="B9681" t="s">
        <v>10116</v>
      </c>
      <c r="C9681" s="1">
        <v>11.1</v>
      </c>
      <c r="D9681" s="5">
        <v>45406</v>
      </c>
      <c r="E9681" t="s">
        <v>31</v>
      </c>
      <c r="F9681" t="s">
        <v>14</v>
      </c>
      <c r="G9681" s="16" t="s">
        <v>1383</v>
      </c>
      <c r="H9681" s="1"/>
      <c r="J9681"/>
      <c r="AC9681" s="5">
        <v>45450</v>
      </c>
      <c r="AD9681" t="s">
        <v>14736</v>
      </c>
      <c r="AE9681" t="s">
        <v>266</v>
      </c>
      <c r="AF9681">
        <f>MONTH(Table1[[#This Row],[Date Sent]])</f>
        <v>6</v>
      </c>
      <c r="AG9681">
        <f>YEAR(Table1[[#This Row],[Date Sent]])</f>
        <v>2024</v>
      </c>
      <c r="AH9681"/>
    </row>
    <row r="9682" spans="1:34" x14ac:dyDescent="0.2">
      <c r="A9682" t="s">
        <v>4233</v>
      </c>
      <c r="B9682" t="s">
        <v>10116</v>
      </c>
      <c r="C9682" s="1">
        <v>8.7899999999999991</v>
      </c>
      <c r="D9682" s="5">
        <v>45407</v>
      </c>
      <c r="E9682" t="s">
        <v>31</v>
      </c>
      <c r="F9682" t="s">
        <v>14</v>
      </c>
      <c r="G9682" s="16" t="s">
        <v>1383</v>
      </c>
      <c r="H9682" s="1"/>
      <c r="J9682"/>
      <c r="AC9682" s="5">
        <v>45450</v>
      </c>
      <c r="AD9682" t="s">
        <v>14736</v>
      </c>
      <c r="AE9682" t="s">
        <v>266</v>
      </c>
      <c r="AF9682">
        <f>MONTH(Table1[[#This Row],[Date Sent]])</f>
        <v>6</v>
      </c>
      <c r="AG9682">
        <f>YEAR(Table1[[#This Row],[Date Sent]])</f>
        <v>2024</v>
      </c>
      <c r="AH9682"/>
    </row>
    <row r="9683" spans="1:34" x14ac:dyDescent="0.2">
      <c r="A9683" t="s">
        <v>4233</v>
      </c>
      <c r="B9683" t="s">
        <v>10116</v>
      </c>
      <c r="C9683" s="1">
        <v>55.87</v>
      </c>
      <c r="D9683" s="5">
        <v>45408</v>
      </c>
      <c r="E9683" t="s">
        <v>21</v>
      </c>
      <c r="F9683" t="s">
        <v>15</v>
      </c>
      <c r="G9683" s="16" t="s">
        <v>10120</v>
      </c>
      <c r="H9683" s="1"/>
      <c r="J9683"/>
      <c r="AC9683" s="5">
        <v>45450</v>
      </c>
      <c r="AD9683" t="s">
        <v>14736</v>
      </c>
      <c r="AE9683" t="s">
        <v>266</v>
      </c>
      <c r="AF9683">
        <f>MONTH(Table1[[#This Row],[Date Sent]])</f>
        <v>6</v>
      </c>
      <c r="AG9683">
        <f>YEAR(Table1[[#This Row],[Date Sent]])</f>
        <v>2024</v>
      </c>
      <c r="AH9683"/>
    </row>
    <row r="9684" spans="1:34" x14ac:dyDescent="0.2">
      <c r="A9684" t="s">
        <v>4233</v>
      </c>
      <c r="B9684" t="s">
        <v>10116</v>
      </c>
      <c r="C9684" s="1">
        <v>21.19</v>
      </c>
      <c r="D9684" s="5">
        <v>45410</v>
      </c>
      <c r="E9684" t="s">
        <v>17</v>
      </c>
      <c r="F9684" t="s">
        <v>14</v>
      </c>
      <c r="G9684" s="16" t="s">
        <v>10121</v>
      </c>
      <c r="H9684" s="1"/>
      <c r="J9684"/>
      <c r="AC9684" s="5">
        <v>45450</v>
      </c>
      <c r="AD9684" t="s">
        <v>14736</v>
      </c>
      <c r="AE9684" t="s">
        <v>266</v>
      </c>
      <c r="AF9684">
        <f>MONTH(Table1[[#This Row],[Date Sent]])</f>
        <v>6</v>
      </c>
      <c r="AG9684">
        <f>YEAR(Table1[[#This Row],[Date Sent]])</f>
        <v>2024</v>
      </c>
      <c r="AH9684"/>
    </row>
    <row r="9685" spans="1:34" x14ac:dyDescent="0.2">
      <c r="A9685" t="s">
        <v>4233</v>
      </c>
      <c r="B9685" t="s">
        <v>10116</v>
      </c>
      <c r="C9685" s="1">
        <v>21.07</v>
      </c>
      <c r="D9685" s="5">
        <v>45410</v>
      </c>
      <c r="E9685" t="s">
        <v>31</v>
      </c>
      <c r="F9685" t="s">
        <v>14</v>
      </c>
      <c r="G9685" s="16" t="s">
        <v>1383</v>
      </c>
      <c r="H9685" s="1"/>
      <c r="J9685"/>
      <c r="AC9685" s="5">
        <v>45450</v>
      </c>
      <c r="AD9685" t="s">
        <v>14736</v>
      </c>
      <c r="AE9685" t="s">
        <v>266</v>
      </c>
      <c r="AF9685">
        <f>MONTH(Table1[[#This Row],[Date Sent]])</f>
        <v>6</v>
      </c>
      <c r="AG9685">
        <f>YEAR(Table1[[#This Row],[Date Sent]])</f>
        <v>2024</v>
      </c>
      <c r="AH9685"/>
    </row>
    <row r="9686" spans="1:34" x14ac:dyDescent="0.2">
      <c r="A9686" t="s">
        <v>4233</v>
      </c>
      <c r="B9686" t="s">
        <v>10116</v>
      </c>
      <c r="C9686" s="1">
        <v>30.35</v>
      </c>
      <c r="D9686" s="5">
        <v>45410</v>
      </c>
      <c r="E9686" t="s">
        <v>31</v>
      </c>
      <c r="F9686" t="s">
        <v>14</v>
      </c>
      <c r="G9686" s="16" t="s">
        <v>10122</v>
      </c>
      <c r="H9686" s="1"/>
      <c r="J9686"/>
      <c r="AC9686" s="5">
        <v>45450</v>
      </c>
      <c r="AD9686" t="s">
        <v>14736</v>
      </c>
      <c r="AE9686" t="s">
        <v>266</v>
      </c>
      <c r="AF9686">
        <f>MONTH(Table1[[#This Row],[Date Sent]])</f>
        <v>6</v>
      </c>
      <c r="AG9686">
        <f>YEAR(Table1[[#This Row],[Date Sent]])</f>
        <v>2024</v>
      </c>
      <c r="AH9686"/>
    </row>
    <row r="9687" spans="1:34" x14ac:dyDescent="0.2">
      <c r="A9687" t="s">
        <v>4233</v>
      </c>
      <c r="B9687" t="s">
        <v>10116</v>
      </c>
      <c r="C9687" s="1">
        <v>35.22</v>
      </c>
      <c r="D9687" s="5">
        <v>45411</v>
      </c>
      <c r="E9687" t="s">
        <v>39</v>
      </c>
      <c r="F9687" t="s">
        <v>33</v>
      </c>
      <c r="G9687" s="16" t="s">
        <v>10123</v>
      </c>
      <c r="H9687" s="1"/>
      <c r="J9687"/>
      <c r="AC9687" s="5">
        <v>45450</v>
      </c>
      <c r="AD9687" t="s">
        <v>14736</v>
      </c>
      <c r="AE9687" t="s">
        <v>266</v>
      </c>
      <c r="AF9687">
        <f>MONTH(Table1[[#This Row],[Date Sent]])</f>
        <v>6</v>
      </c>
      <c r="AG9687">
        <f>YEAR(Table1[[#This Row],[Date Sent]])</f>
        <v>2024</v>
      </c>
      <c r="AH9687"/>
    </row>
    <row r="9688" spans="1:34" x14ac:dyDescent="0.2">
      <c r="A9688" t="s">
        <v>4233</v>
      </c>
      <c r="B9688" t="s">
        <v>10116</v>
      </c>
      <c r="C9688" s="1">
        <v>12.16</v>
      </c>
      <c r="D9688" s="5">
        <v>45412</v>
      </c>
      <c r="E9688" t="s">
        <v>15</v>
      </c>
      <c r="F9688" t="s">
        <v>39</v>
      </c>
      <c r="G9688" s="16" t="s">
        <v>10124</v>
      </c>
      <c r="H9688" s="1"/>
      <c r="J9688"/>
      <c r="AC9688" s="5">
        <v>45450</v>
      </c>
      <c r="AD9688" t="s">
        <v>14736</v>
      </c>
      <c r="AE9688" t="s">
        <v>266</v>
      </c>
      <c r="AF9688">
        <f>MONTH(Table1[[#This Row],[Date Sent]])</f>
        <v>6</v>
      </c>
      <c r="AG9688">
        <f>YEAR(Table1[[#This Row],[Date Sent]])</f>
        <v>2024</v>
      </c>
      <c r="AH9688"/>
    </row>
    <row r="9689" spans="1:34" x14ac:dyDescent="0.2">
      <c r="A9689" t="s">
        <v>4233</v>
      </c>
      <c r="B9689" t="s">
        <v>10116</v>
      </c>
      <c r="C9689" s="1">
        <v>21.17</v>
      </c>
      <c r="D9689" s="5">
        <v>45413</v>
      </c>
      <c r="E9689" t="s">
        <v>21</v>
      </c>
      <c r="F9689" t="s">
        <v>17</v>
      </c>
      <c r="G9689" s="16" t="s">
        <v>10125</v>
      </c>
      <c r="H9689" s="1"/>
      <c r="J9689"/>
      <c r="AC9689" s="5">
        <v>45450</v>
      </c>
      <c r="AD9689" t="s">
        <v>14736</v>
      </c>
      <c r="AE9689" t="s">
        <v>266</v>
      </c>
      <c r="AF9689">
        <f>MONTH(Table1[[#This Row],[Date Sent]])</f>
        <v>6</v>
      </c>
      <c r="AG9689">
        <f>YEAR(Table1[[#This Row],[Date Sent]])</f>
        <v>2024</v>
      </c>
      <c r="AH9689"/>
    </row>
    <row r="9690" spans="1:34" x14ac:dyDescent="0.2">
      <c r="A9690" t="s">
        <v>4233</v>
      </c>
      <c r="B9690" t="s">
        <v>10116</v>
      </c>
      <c r="C9690" s="1">
        <v>4.22</v>
      </c>
      <c r="D9690" s="5">
        <v>45414</v>
      </c>
      <c r="E9690" t="s">
        <v>17</v>
      </c>
      <c r="F9690" t="s">
        <v>33</v>
      </c>
      <c r="G9690" s="16" t="s">
        <v>10126</v>
      </c>
      <c r="H9690" s="1"/>
      <c r="J9690"/>
      <c r="AC9690" s="5">
        <v>45450</v>
      </c>
      <c r="AD9690" t="s">
        <v>14736</v>
      </c>
      <c r="AE9690" t="s">
        <v>266</v>
      </c>
      <c r="AF9690">
        <f>MONTH(Table1[[#This Row],[Date Sent]])</f>
        <v>6</v>
      </c>
      <c r="AG9690">
        <f>YEAR(Table1[[#This Row],[Date Sent]])</f>
        <v>2024</v>
      </c>
      <c r="AH9690"/>
    </row>
    <row r="9691" spans="1:34" x14ac:dyDescent="0.2">
      <c r="A9691" t="s">
        <v>4233</v>
      </c>
      <c r="B9691" t="s">
        <v>10116</v>
      </c>
      <c r="C9691" s="1">
        <v>12.74</v>
      </c>
      <c r="D9691" s="5">
        <v>45418</v>
      </c>
      <c r="E9691" t="s">
        <v>31</v>
      </c>
      <c r="F9691" t="s">
        <v>14</v>
      </c>
      <c r="G9691" s="16" t="s">
        <v>1383</v>
      </c>
      <c r="H9691" s="1"/>
      <c r="J9691"/>
      <c r="AC9691" s="5">
        <v>45450</v>
      </c>
      <c r="AD9691" t="s">
        <v>14736</v>
      </c>
      <c r="AE9691" t="s">
        <v>266</v>
      </c>
      <c r="AF9691">
        <f>MONTH(Table1[[#This Row],[Date Sent]])</f>
        <v>6</v>
      </c>
      <c r="AG9691">
        <f>YEAR(Table1[[#This Row],[Date Sent]])</f>
        <v>2024</v>
      </c>
      <c r="AH9691"/>
    </row>
    <row r="9692" spans="1:34" x14ac:dyDescent="0.2">
      <c r="A9692" t="s">
        <v>4233</v>
      </c>
      <c r="B9692" t="s">
        <v>10116</v>
      </c>
      <c r="C9692" s="1">
        <v>125</v>
      </c>
      <c r="D9692" s="5">
        <v>45426</v>
      </c>
      <c r="E9692" t="s">
        <v>25</v>
      </c>
      <c r="F9692" t="s">
        <v>33</v>
      </c>
      <c r="G9692" s="16" t="s">
        <v>10127</v>
      </c>
      <c r="H9692" s="1"/>
      <c r="J9692"/>
      <c r="AC9692" s="5">
        <v>45450</v>
      </c>
      <c r="AD9692" t="s">
        <v>14736</v>
      </c>
      <c r="AE9692" t="s">
        <v>266</v>
      </c>
      <c r="AF9692">
        <f>MONTH(Table1[[#This Row],[Date Sent]])</f>
        <v>6</v>
      </c>
      <c r="AG9692">
        <f>YEAR(Table1[[#This Row],[Date Sent]])</f>
        <v>2024</v>
      </c>
      <c r="AH9692"/>
    </row>
    <row r="9693" spans="1:34" x14ac:dyDescent="0.2">
      <c r="A9693" t="s">
        <v>4233</v>
      </c>
      <c r="B9693" t="s">
        <v>10116</v>
      </c>
      <c r="C9693" s="1">
        <v>-75</v>
      </c>
      <c r="D9693" s="5">
        <v>45427</v>
      </c>
      <c r="E9693" t="s">
        <v>25</v>
      </c>
      <c r="F9693" t="s">
        <v>33</v>
      </c>
      <c r="G9693" s="16" t="s">
        <v>10128</v>
      </c>
      <c r="H9693" s="1"/>
      <c r="J9693"/>
      <c r="AC9693" s="5">
        <v>45450</v>
      </c>
      <c r="AD9693" t="s">
        <v>14736</v>
      </c>
      <c r="AE9693" t="s">
        <v>266</v>
      </c>
      <c r="AF9693">
        <f>MONTH(Table1[[#This Row],[Date Sent]])</f>
        <v>6</v>
      </c>
      <c r="AG9693">
        <f>YEAR(Table1[[#This Row],[Date Sent]])</f>
        <v>2024</v>
      </c>
      <c r="AH9693"/>
    </row>
    <row r="9694" spans="1:34" x14ac:dyDescent="0.2">
      <c r="A9694" t="s">
        <v>4233</v>
      </c>
      <c r="B9694" t="s">
        <v>10116</v>
      </c>
      <c r="C9694" s="1">
        <v>52.91</v>
      </c>
      <c r="D9694" s="5">
        <v>45431</v>
      </c>
      <c r="E9694" t="s">
        <v>31</v>
      </c>
      <c r="F9694" t="s">
        <v>14</v>
      </c>
      <c r="G9694" s="16" t="s">
        <v>10129</v>
      </c>
      <c r="H9694" s="1"/>
      <c r="J9694"/>
      <c r="AC9694" s="5">
        <v>45450</v>
      </c>
      <c r="AD9694" t="s">
        <v>14736</v>
      </c>
      <c r="AE9694" t="s">
        <v>266</v>
      </c>
      <c r="AF9694">
        <f>MONTH(Table1[[#This Row],[Date Sent]])</f>
        <v>6</v>
      </c>
      <c r="AG9694">
        <f>YEAR(Table1[[#This Row],[Date Sent]])</f>
        <v>2024</v>
      </c>
      <c r="AH9694"/>
    </row>
    <row r="9695" spans="1:34" x14ac:dyDescent="0.2">
      <c r="A9695" t="s">
        <v>323</v>
      </c>
      <c r="B9695" t="s">
        <v>10130</v>
      </c>
      <c r="C9695" s="1">
        <v>586.21</v>
      </c>
      <c r="D9695" s="5">
        <v>45401</v>
      </c>
      <c r="E9695" t="s">
        <v>21</v>
      </c>
      <c r="F9695" t="s">
        <v>49</v>
      </c>
      <c r="G9695" s="16" t="s">
        <v>10131</v>
      </c>
      <c r="H9695" s="1"/>
      <c r="J9695"/>
      <c r="AC9695" s="5">
        <v>45450</v>
      </c>
      <c r="AD9695" t="s">
        <v>13558</v>
      </c>
      <c r="AE9695" t="s">
        <v>198</v>
      </c>
      <c r="AF9695">
        <f>MONTH(Table1[[#This Row],[Date Sent]])</f>
        <v>6</v>
      </c>
      <c r="AG9695">
        <f>YEAR(Table1[[#This Row],[Date Sent]])</f>
        <v>2024</v>
      </c>
      <c r="AH9695"/>
    </row>
    <row r="9696" spans="1:34" x14ac:dyDescent="0.2">
      <c r="A9696" t="s">
        <v>323</v>
      </c>
      <c r="B9696" t="s">
        <v>10130</v>
      </c>
      <c r="C9696" s="1">
        <v>106.25</v>
      </c>
      <c r="D9696" s="5">
        <v>45408</v>
      </c>
      <c r="E9696" t="s">
        <v>17</v>
      </c>
      <c r="F9696" t="s">
        <v>33</v>
      </c>
      <c r="G9696" s="16" t="s">
        <v>10132</v>
      </c>
      <c r="H9696" s="1"/>
      <c r="J9696"/>
      <c r="AC9696" s="5">
        <v>45450</v>
      </c>
      <c r="AD9696" t="s">
        <v>13558</v>
      </c>
      <c r="AE9696" t="s">
        <v>198</v>
      </c>
      <c r="AF9696">
        <f>MONTH(Table1[[#This Row],[Date Sent]])</f>
        <v>6</v>
      </c>
      <c r="AG9696">
        <f>YEAR(Table1[[#This Row],[Date Sent]])</f>
        <v>2024</v>
      </c>
      <c r="AH9696"/>
    </row>
    <row r="9697" spans="1:34" x14ac:dyDescent="0.2">
      <c r="A9697" t="s">
        <v>323</v>
      </c>
      <c r="B9697" t="s">
        <v>10130</v>
      </c>
      <c r="C9697" s="1">
        <v>144.02000000000001</v>
      </c>
      <c r="D9697" s="5">
        <v>45415</v>
      </c>
      <c r="E9697" t="s">
        <v>21</v>
      </c>
      <c r="F9697" t="s">
        <v>33</v>
      </c>
      <c r="G9697" s="16" t="s">
        <v>1074</v>
      </c>
      <c r="H9697" s="1"/>
      <c r="J9697"/>
      <c r="AC9697" s="5">
        <v>45450</v>
      </c>
      <c r="AD9697" t="s">
        <v>13558</v>
      </c>
      <c r="AE9697" t="s">
        <v>198</v>
      </c>
      <c r="AF9697">
        <f>MONTH(Table1[[#This Row],[Date Sent]])</f>
        <v>6</v>
      </c>
      <c r="AG9697">
        <f>YEAR(Table1[[#This Row],[Date Sent]])</f>
        <v>2024</v>
      </c>
      <c r="AH9697"/>
    </row>
    <row r="9698" spans="1:34" x14ac:dyDescent="0.2">
      <c r="A9698" t="s">
        <v>323</v>
      </c>
      <c r="B9698" t="s">
        <v>10130</v>
      </c>
      <c r="C9698" s="1">
        <v>105.67</v>
      </c>
      <c r="D9698" s="5">
        <v>45418</v>
      </c>
      <c r="E9698" t="s">
        <v>21</v>
      </c>
      <c r="F9698" t="s">
        <v>49</v>
      </c>
      <c r="G9698" s="16" t="s">
        <v>1675</v>
      </c>
      <c r="H9698" s="1"/>
      <c r="J9698"/>
      <c r="AC9698" s="5">
        <v>45450</v>
      </c>
      <c r="AD9698" t="s">
        <v>13558</v>
      </c>
      <c r="AE9698" t="s">
        <v>198</v>
      </c>
      <c r="AF9698">
        <f>MONTH(Table1[[#This Row],[Date Sent]])</f>
        <v>6</v>
      </c>
      <c r="AG9698">
        <f>YEAR(Table1[[#This Row],[Date Sent]])</f>
        <v>2024</v>
      </c>
      <c r="AH9698"/>
    </row>
    <row r="9699" spans="1:34" x14ac:dyDescent="0.2">
      <c r="A9699" t="s">
        <v>323</v>
      </c>
      <c r="B9699" t="s">
        <v>10130</v>
      </c>
      <c r="C9699" s="1">
        <v>24.97</v>
      </c>
      <c r="D9699" s="5">
        <v>45420</v>
      </c>
      <c r="E9699" t="s">
        <v>21</v>
      </c>
      <c r="F9699" t="s">
        <v>33</v>
      </c>
      <c r="G9699" s="16" t="s">
        <v>1602</v>
      </c>
      <c r="H9699" s="1"/>
      <c r="J9699"/>
      <c r="AC9699" s="5">
        <v>45450</v>
      </c>
      <c r="AD9699" t="s">
        <v>13558</v>
      </c>
      <c r="AE9699" t="s">
        <v>198</v>
      </c>
      <c r="AF9699">
        <f>MONTH(Table1[[#This Row],[Date Sent]])</f>
        <v>6</v>
      </c>
      <c r="AG9699">
        <f>YEAR(Table1[[#This Row],[Date Sent]])</f>
        <v>2024</v>
      </c>
      <c r="AH9699"/>
    </row>
    <row r="9700" spans="1:34" x14ac:dyDescent="0.2">
      <c r="A9700" t="s">
        <v>323</v>
      </c>
      <c r="B9700" t="s">
        <v>10130</v>
      </c>
      <c r="C9700" s="1">
        <v>245.82</v>
      </c>
      <c r="D9700" s="5">
        <v>45420</v>
      </c>
      <c r="E9700" t="s">
        <v>21</v>
      </c>
      <c r="F9700" t="s">
        <v>918</v>
      </c>
      <c r="G9700" s="16" t="s">
        <v>10133</v>
      </c>
      <c r="H9700" s="1">
        <v>87.960000000000008</v>
      </c>
      <c r="I9700" t="s">
        <v>33</v>
      </c>
      <c r="J9700" t="s">
        <v>10134</v>
      </c>
      <c r="K9700" s="1">
        <v>59.99</v>
      </c>
      <c r="L9700" t="s">
        <v>15</v>
      </c>
      <c r="M9700" t="s">
        <v>10034</v>
      </c>
      <c r="N9700" s="1">
        <v>97.87</v>
      </c>
      <c r="O9700" t="s">
        <v>18</v>
      </c>
      <c r="P9700" t="s">
        <v>9757</v>
      </c>
      <c r="AC9700" s="5">
        <v>45450</v>
      </c>
      <c r="AD9700" t="s">
        <v>13558</v>
      </c>
      <c r="AE9700" t="s">
        <v>198</v>
      </c>
      <c r="AF9700">
        <f>MONTH(Table1[[#This Row],[Date Sent]])</f>
        <v>6</v>
      </c>
      <c r="AG9700">
        <f>YEAR(Table1[[#This Row],[Date Sent]])</f>
        <v>2024</v>
      </c>
      <c r="AH9700"/>
    </row>
    <row r="9701" spans="1:34" x14ac:dyDescent="0.2">
      <c r="A9701" t="s">
        <v>323</v>
      </c>
      <c r="B9701" t="s">
        <v>10130</v>
      </c>
      <c r="C9701" s="1">
        <v>19.21</v>
      </c>
      <c r="D9701" s="5">
        <v>45423</v>
      </c>
      <c r="E9701" t="s">
        <v>21</v>
      </c>
      <c r="F9701" t="s">
        <v>17</v>
      </c>
      <c r="G9701" s="16" t="s">
        <v>10135</v>
      </c>
      <c r="H9701" s="1"/>
      <c r="J9701"/>
      <c r="AC9701" s="5">
        <v>45450</v>
      </c>
      <c r="AD9701" t="s">
        <v>13558</v>
      </c>
      <c r="AE9701" t="s">
        <v>198</v>
      </c>
      <c r="AF9701">
        <f>MONTH(Table1[[#This Row],[Date Sent]])</f>
        <v>6</v>
      </c>
      <c r="AG9701">
        <f>YEAR(Table1[[#This Row],[Date Sent]])</f>
        <v>2024</v>
      </c>
      <c r="AH9701"/>
    </row>
    <row r="9702" spans="1:34" x14ac:dyDescent="0.2">
      <c r="A9702" t="s">
        <v>323</v>
      </c>
      <c r="B9702" t="s">
        <v>10130</v>
      </c>
      <c r="C9702" s="1">
        <v>56.32</v>
      </c>
      <c r="D9702" s="5">
        <v>45425</v>
      </c>
      <c r="E9702" t="s">
        <v>13</v>
      </c>
      <c r="F9702" t="s">
        <v>33</v>
      </c>
      <c r="G9702" s="16" t="s">
        <v>1075</v>
      </c>
      <c r="H9702" s="1"/>
      <c r="J9702"/>
      <c r="AC9702" s="5">
        <v>45450</v>
      </c>
      <c r="AD9702" t="s">
        <v>13558</v>
      </c>
      <c r="AE9702" t="s">
        <v>198</v>
      </c>
      <c r="AF9702">
        <f>MONTH(Table1[[#This Row],[Date Sent]])</f>
        <v>6</v>
      </c>
      <c r="AG9702">
        <f>YEAR(Table1[[#This Row],[Date Sent]])</f>
        <v>2024</v>
      </c>
      <c r="AH9702"/>
    </row>
    <row r="9703" spans="1:34" x14ac:dyDescent="0.2">
      <c r="A9703" t="s">
        <v>323</v>
      </c>
      <c r="B9703" t="s">
        <v>10130</v>
      </c>
      <c r="C9703" s="1">
        <v>32.36</v>
      </c>
      <c r="D9703" s="5">
        <v>45425</v>
      </c>
      <c r="E9703" t="s">
        <v>25</v>
      </c>
      <c r="F9703" t="s">
        <v>17</v>
      </c>
      <c r="G9703" s="16" t="s">
        <v>10136</v>
      </c>
      <c r="H9703" s="1"/>
      <c r="J9703"/>
      <c r="AC9703" s="5">
        <v>45450</v>
      </c>
      <c r="AD9703" t="s">
        <v>13558</v>
      </c>
      <c r="AE9703" t="s">
        <v>198</v>
      </c>
      <c r="AF9703">
        <f>MONTH(Table1[[#This Row],[Date Sent]])</f>
        <v>6</v>
      </c>
      <c r="AG9703">
        <f>YEAR(Table1[[#This Row],[Date Sent]])</f>
        <v>2024</v>
      </c>
      <c r="AH9703"/>
    </row>
    <row r="9704" spans="1:34" x14ac:dyDescent="0.2">
      <c r="A9704" t="s">
        <v>323</v>
      </c>
      <c r="B9704" t="s">
        <v>10130</v>
      </c>
      <c r="C9704" s="1">
        <v>74.91</v>
      </c>
      <c r="D9704" s="5">
        <v>45425</v>
      </c>
      <c r="E9704" t="s">
        <v>21</v>
      </c>
      <c r="F9704" t="s">
        <v>33</v>
      </c>
      <c r="G9704" s="16" t="s">
        <v>950</v>
      </c>
      <c r="H9704" s="1"/>
      <c r="J9704"/>
      <c r="AC9704" s="5">
        <v>45450</v>
      </c>
      <c r="AD9704" t="s">
        <v>13558</v>
      </c>
      <c r="AE9704" t="s">
        <v>198</v>
      </c>
      <c r="AF9704">
        <f>MONTH(Table1[[#This Row],[Date Sent]])</f>
        <v>6</v>
      </c>
      <c r="AG9704">
        <f>YEAR(Table1[[#This Row],[Date Sent]])</f>
        <v>2024</v>
      </c>
      <c r="AH9704"/>
    </row>
    <row r="9705" spans="1:34" x14ac:dyDescent="0.2">
      <c r="A9705" t="s">
        <v>323</v>
      </c>
      <c r="B9705" t="s">
        <v>10130</v>
      </c>
      <c r="C9705" s="1">
        <v>16.010000000000002</v>
      </c>
      <c r="D9705" s="5">
        <v>45425</v>
      </c>
      <c r="E9705" t="s">
        <v>12</v>
      </c>
      <c r="F9705" t="s">
        <v>15</v>
      </c>
      <c r="G9705" s="16" t="s">
        <v>10137</v>
      </c>
      <c r="H9705" s="1"/>
      <c r="J9705"/>
      <c r="AC9705" s="5">
        <v>45450</v>
      </c>
      <c r="AD9705" t="s">
        <v>13558</v>
      </c>
      <c r="AE9705" t="s">
        <v>198</v>
      </c>
      <c r="AF9705">
        <f>MONTH(Table1[[#This Row],[Date Sent]])</f>
        <v>6</v>
      </c>
      <c r="AG9705">
        <f>YEAR(Table1[[#This Row],[Date Sent]])</f>
        <v>2024</v>
      </c>
      <c r="AH9705"/>
    </row>
    <row r="9706" spans="1:34" x14ac:dyDescent="0.2">
      <c r="A9706" t="s">
        <v>323</v>
      </c>
      <c r="B9706" t="s">
        <v>10130</v>
      </c>
      <c r="C9706" s="1">
        <v>24.74</v>
      </c>
      <c r="D9706" s="5">
        <v>45427</v>
      </c>
      <c r="E9706" t="s">
        <v>21</v>
      </c>
      <c r="F9706" t="s">
        <v>15</v>
      </c>
      <c r="G9706" s="16" t="s">
        <v>10138</v>
      </c>
      <c r="H9706" s="1"/>
      <c r="J9706"/>
      <c r="AC9706" s="5">
        <v>45450</v>
      </c>
      <c r="AD9706" t="s">
        <v>13558</v>
      </c>
      <c r="AE9706" t="s">
        <v>198</v>
      </c>
      <c r="AF9706">
        <f>MONTH(Table1[[#This Row],[Date Sent]])</f>
        <v>6</v>
      </c>
      <c r="AG9706">
        <f>YEAR(Table1[[#This Row],[Date Sent]])</f>
        <v>2024</v>
      </c>
      <c r="AH9706"/>
    </row>
    <row r="9707" spans="1:34" x14ac:dyDescent="0.2">
      <c r="A9707" t="s">
        <v>694</v>
      </c>
      <c r="B9707" t="s">
        <v>10139</v>
      </c>
      <c r="C9707" s="1">
        <v>33.72</v>
      </c>
      <c r="D9707" s="5">
        <v>45419</v>
      </c>
      <c r="E9707" t="s">
        <v>21</v>
      </c>
      <c r="F9707" t="s">
        <v>33</v>
      </c>
      <c r="G9707" s="16" t="s">
        <v>2175</v>
      </c>
      <c r="H9707" s="1"/>
      <c r="J9707"/>
      <c r="AC9707" s="5">
        <v>45450</v>
      </c>
      <c r="AD9707" t="s">
        <v>14683</v>
      </c>
      <c r="AE9707" t="s">
        <v>198</v>
      </c>
      <c r="AF9707">
        <f>MONTH(Table1[[#This Row],[Date Sent]])</f>
        <v>6</v>
      </c>
      <c r="AG9707">
        <f>YEAR(Table1[[#This Row],[Date Sent]])</f>
        <v>2024</v>
      </c>
      <c r="AH9707"/>
    </row>
    <row r="9708" spans="1:34" x14ac:dyDescent="0.2">
      <c r="A9708" t="s">
        <v>694</v>
      </c>
      <c r="B9708" t="s">
        <v>10139</v>
      </c>
      <c r="C9708" s="1">
        <v>163.85</v>
      </c>
      <c r="D9708" s="5">
        <v>45421</v>
      </c>
      <c r="E9708" t="s">
        <v>21</v>
      </c>
      <c r="F9708" t="s">
        <v>33</v>
      </c>
      <c r="G9708" s="16" t="s">
        <v>2957</v>
      </c>
      <c r="H9708" s="1"/>
      <c r="J9708"/>
      <c r="AC9708" s="5">
        <v>45450</v>
      </c>
      <c r="AD9708" t="s">
        <v>14683</v>
      </c>
      <c r="AE9708" t="s">
        <v>198</v>
      </c>
      <c r="AF9708">
        <f>MONTH(Table1[[#This Row],[Date Sent]])</f>
        <v>6</v>
      </c>
      <c r="AG9708">
        <f>YEAR(Table1[[#This Row],[Date Sent]])</f>
        <v>2024</v>
      </c>
      <c r="AH9708"/>
    </row>
    <row r="9709" spans="1:34" x14ac:dyDescent="0.2">
      <c r="A9709" t="s">
        <v>694</v>
      </c>
      <c r="B9709" t="s">
        <v>10139</v>
      </c>
      <c r="C9709" s="1">
        <v>141</v>
      </c>
      <c r="D9709" s="5">
        <v>45422</v>
      </c>
      <c r="E9709" t="s">
        <v>21</v>
      </c>
      <c r="F9709" t="s">
        <v>15</v>
      </c>
      <c r="G9709" s="16" t="s">
        <v>10140</v>
      </c>
      <c r="H9709" s="1"/>
      <c r="J9709"/>
      <c r="AC9709" s="5">
        <v>45450</v>
      </c>
      <c r="AD9709" t="s">
        <v>14683</v>
      </c>
      <c r="AE9709" t="s">
        <v>198</v>
      </c>
      <c r="AF9709">
        <f>MONTH(Table1[[#This Row],[Date Sent]])</f>
        <v>6</v>
      </c>
      <c r="AG9709">
        <f>YEAR(Table1[[#This Row],[Date Sent]])</f>
        <v>2024</v>
      </c>
      <c r="AH9709"/>
    </row>
    <row r="9710" spans="1:34" x14ac:dyDescent="0.2">
      <c r="A9710" t="s">
        <v>694</v>
      </c>
      <c r="B9710" t="s">
        <v>10139</v>
      </c>
      <c r="C9710" s="1">
        <v>115.61</v>
      </c>
      <c r="D9710" s="5">
        <v>45422</v>
      </c>
      <c r="E9710" t="s">
        <v>21</v>
      </c>
      <c r="F9710" t="s">
        <v>15</v>
      </c>
      <c r="G9710" s="16" t="s">
        <v>10141</v>
      </c>
      <c r="H9710" s="1"/>
      <c r="J9710"/>
      <c r="AC9710" s="5">
        <v>45450</v>
      </c>
      <c r="AD9710" t="s">
        <v>14683</v>
      </c>
      <c r="AE9710" t="s">
        <v>198</v>
      </c>
      <c r="AF9710">
        <f>MONTH(Table1[[#This Row],[Date Sent]])</f>
        <v>6</v>
      </c>
      <c r="AG9710">
        <f>YEAR(Table1[[#This Row],[Date Sent]])</f>
        <v>2024</v>
      </c>
      <c r="AH9710"/>
    </row>
    <row r="9711" spans="1:34" x14ac:dyDescent="0.2">
      <c r="A9711" t="s">
        <v>694</v>
      </c>
      <c r="B9711" t="s">
        <v>10139</v>
      </c>
      <c r="C9711" s="1">
        <v>33.979999999999997</v>
      </c>
      <c r="D9711" s="5">
        <v>45423</v>
      </c>
      <c r="E9711" t="s">
        <v>21</v>
      </c>
      <c r="F9711" t="s">
        <v>39</v>
      </c>
      <c r="G9711" s="16" t="s">
        <v>10142</v>
      </c>
      <c r="H9711" s="1"/>
      <c r="J9711"/>
      <c r="AC9711" s="5">
        <v>45450</v>
      </c>
      <c r="AD9711" t="s">
        <v>14683</v>
      </c>
      <c r="AE9711" t="s">
        <v>198</v>
      </c>
      <c r="AF9711">
        <f>MONTH(Table1[[#This Row],[Date Sent]])</f>
        <v>6</v>
      </c>
      <c r="AG9711">
        <f>YEAR(Table1[[#This Row],[Date Sent]])</f>
        <v>2024</v>
      </c>
      <c r="AH9711"/>
    </row>
    <row r="9712" spans="1:34" x14ac:dyDescent="0.2">
      <c r="A9712" t="s">
        <v>694</v>
      </c>
      <c r="B9712" t="s">
        <v>10139</v>
      </c>
      <c r="C9712" s="1">
        <v>19.03</v>
      </c>
      <c r="D9712" s="5">
        <v>45424</v>
      </c>
      <c r="E9712" t="s">
        <v>21</v>
      </c>
      <c r="F9712" t="s">
        <v>15</v>
      </c>
      <c r="G9712" s="16" t="s">
        <v>10143</v>
      </c>
      <c r="H9712" s="1"/>
      <c r="J9712"/>
      <c r="AC9712" s="5">
        <v>45450</v>
      </c>
      <c r="AD9712" t="s">
        <v>14683</v>
      </c>
      <c r="AE9712" t="s">
        <v>198</v>
      </c>
      <c r="AF9712">
        <f>MONTH(Table1[[#This Row],[Date Sent]])</f>
        <v>6</v>
      </c>
      <c r="AG9712">
        <f>YEAR(Table1[[#This Row],[Date Sent]])</f>
        <v>2024</v>
      </c>
      <c r="AH9712"/>
    </row>
    <row r="9713" spans="1:34" x14ac:dyDescent="0.2">
      <c r="A9713" t="s">
        <v>694</v>
      </c>
      <c r="B9713" t="s">
        <v>10139</v>
      </c>
      <c r="C9713" s="1">
        <v>32.9</v>
      </c>
      <c r="D9713" s="5">
        <v>45425</v>
      </c>
      <c r="E9713" t="s">
        <v>21</v>
      </c>
      <c r="F9713" t="s">
        <v>17</v>
      </c>
      <c r="G9713" s="16" t="s">
        <v>10144</v>
      </c>
      <c r="H9713" s="1"/>
      <c r="J9713"/>
      <c r="AC9713" s="5">
        <v>45450</v>
      </c>
      <c r="AD9713" t="s">
        <v>14683</v>
      </c>
      <c r="AE9713" t="s">
        <v>198</v>
      </c>
      <c r="AF9713">
        <f>MONTH(Table1[[#This Row],[Date Sent]])</f>
        <v>6</v>
      </c>
      <c r="AG9713">
        <f>YEAR(Table1[[#This Row],[Date Sent]])</f>
        <v>2024</v>
      </c>
      <c r="AH9713"/>
    </row>
    <row r="9714" spans="1:34" x14ac:dyDescent="0.2">
      <c r="A9714" t="s">
        <v>5322</v>
      </c>
      <c r="B9714" t="s">
        <v>10145</v>
      </c>
      <c r="C9714" s="1">
        <v>12.84</v>
      </c>
      <c r="D9714" s="5">
        <v>45407</v>
      </c>
      <c r="E9714" t="s">
        <v>20</v>
      </c>
      <c r="F9714" t="s">
        <v>5</v>
      </c>
      <c r="G9714" s="16" t="s">
        <v>10146</v>
      </c>
      <c r="H9714" s="1"/>
      <c r="J9714"/>
      <c r="AC9714" s="5">
        <v>45450</v>
      </c>
      <c r="AD9714" t="s">
        <v>14609</v>
      </c>
      <c r="AE9714" t="s">
        <v>198</v>
      </c>
      <c r="AF9714">
        <f>MONTH(Table1[[#This Row],[Date Sent]])</f>
        <v>6</v>
      </c>
      <c r="AG9714">
        <f>YEAR(Table1[[#This Row],[Date Sent]])</f>
        <v>2024</v>
      </c>
      <c r="AH9714"/>
    </row>
    <row r="9715" spans="1:34" x14ac:dyDescent="0.2">
      <c r="A9715" t="s">
        <v>5322</v>
      </c>
      <c r="B9715" t="s">
        <v>10145</v>
      </c>
      <c r="C9715" s="1">
        <v>5</v>
      </c>
      <c r="D9715" s="5">
        <v>45412</v>
      </c>
      <c r="E9715" t="s">
        <v>11</v>
      </c>
      <c r="F9715" t="s">
        <v>56</v>
      </c>
      <c r="G9715" s="16" t="s">
        <v>10147</v>
      </c>
      <c r="H9715" s="1"/>
      <c r="J9715"/>
      <c r="AC9715" s="5">
        <v>45450</v>
      </c>
      <c r="AD9715" t="s">
        <v>14609</v>
      </c>
      <c r="AE9715" t="s">
        <v>198</v>
      </c>
      <c r="AF9715">
        <f>MONTH(Table1[[#This Row],[Date Sent]])</f>
        <v>6</v>
      </c>
      <c r="AG9715">
        <f>YEAR(Table1[[#This Row],[Date Sent]])</f>
        <v>2024</v>
      </c>
      <c r="AH9715"/>
    </row>
    <row r="9716" spans="1:34" x14ac:dyDescent="0.2">
      <c r="A9716" t="s">
        <v>5322</v>
      </c>
      <c r="B9716" t="s">
        <v>10145</v>
      </c>
      <c r="C9716" s="1">
        <v>21.14</v>
      </c>
      <c r="D9716" s="5">
        <v>45419</v>
      </c>
      <c r="E9716" t="s">
        <v>21</v>
      </c>
      <c r="F9716" t="s">
        <v>33</v>
      </c>
      <c r="G9716" s="16" t="s">
        <v>10148</v>
      </c>
      <c r="H9716" s="1"/>
      <c r="J9716"/>
      <c r="AC9716" s="5">
        <v>45450</v>
      </c>
      <c r="AD9716" t="s">
        <v>14609</v>
      </c>
      <c r="AE9716" t="s">
        <v>198</v>
      </c>
      <c r="AF9716">
        <f>MONTH(Table1[[#This Row],[Date Sent]])</f>
        <v>6</v>
      </c>
      <c r="AG9716">
        <f>YEAR(Table1[[#This Row],[Date Sent]])</f>
        <v>2024</v>
      </c>
      <c r="AH9716"/>
    </row>
    <row r="9717" spans="1:34" x14ac:dyDescent="0.2">
      <c r="A9717" t="s">
        <v>5322</v>
      </c>
      <c r="B9717" t="s">
        <v>10145</v>
      </c>
      <c r="C9717" s="1">
        <v>58.84</v>
      </c>
      <c r="D9717" s="5">
        <v>45419</v>
      </c>
      <c r="E9717" t="s">
        <v>21</v>
      </c>
      <c r="F9717" t="s">
        <v>17</v>
      </c>
      <c r="G9717" s="16" t="s">
        <v>10149</v>
      </c>
      <c r="H9717" s="1"/>
      <c r="J9717"/>
      <c r="AC9717" s="5">
        <v>45450</v>
      </c>
      <c r="AD9717" t="s">
        <v>14609</v>
      </c>
      <c r="AE9717" t="s">
        <v>198</v>
      </c>
      <c r="AF9717">
        <f>MONTH(Table1[[#This Row],[Date Sent]])</f>
        <v>6</v>
      </c>
      <c r="AG9717">
        <f>YEAR(Table1[[#This Row],[Date Sent]])</f>
        <v>2024</v>
      </c>
      <c r="AH9717"/>
    </row>
    <row r="9718" spans="1:34" x14ac:dyDescent="0.2">
      <c r="A9718" t="s">
        <v>5322</v>
      </c>
      <c r="B9718" t="s">
        <v>10145</v>
      </c>
      <c r="C9718" s="1">
        <v>141.61000000000001</v>
      </c>
      <c r="D9718" s="5">
        <v>45420</v>
      </c>
      <c r="E9718" t="s">
        <v>21</v>
      </c>
      <c r="F9718" t="s">
        <v>33</v>
      </c>
      <c r="G9718" s="16" t="s">
        <v>10150</v>
      </c>
      <c r="H9718" s="1"/>
      <c r="J9718"/>
      <c r="AC9718" s="5">
        <v>45450</v>
      </c>
      <c r="AD9718" t="s">
        <v>14609</v>
      </c>
      <c r="AE9718" t="s">
        <v>198</v>
      </c>
      <c r="AF9718">
        <f>MONTH(Table1[[#This Row],[Date Sent]])</f>
        <v>6</v>
      </c>
      <c r="AG9718">
        <f>YEAR(Table1[[#This Row],[Date Sent]])</f>
        <v>2024</v>
      </c>
      <c r="AH9718"/>
    </row>
    <row r="9719" spans="1:34" x14ac:dyDescent="0.2">
      <c r="A9719" t="s">
        <v>5322</v>
      </c>
      <c r="B9719" t="s">
        <v>10145</v>
      </c>
      <c r="C9719" s="1">
        <v>21.89</v>
      </c>
      <c r="D9719" s="5">
        <v>45420</v>
      </c>
      <c r="E9719" t="s">
        <v>21</v>
      </c>
      <c r="F9719" t="s">
        <v>16</v>
      </c>
      <c r="G9719" s="16" t="s">
        <v>10151</v>
      </c>
      <c r="H9719" s="1"/>
      <c r="J9719"/>
      <c r="AC9719" s="5">
        <v>45450</v>
      </c>
      <c r="AD9719" t="s">
        <v>14609</v>
      </c>
      <c r="AE9719" t="s">
        <v>198</v>
      </c>
      <c r="AF9719">
        <f>MONTH(Table1[[#This Row],[Date Sent]])</f>
        <v>6</v>
      </c>
      <c r="AG9719">
        <f>YEAR(Table1[[#This Row],[Date Sent]])</f>
        <v>2024</v>
      </c>
      <c r="AH9719"/>
    </row>
    <row r="9720" spans="1:34" x14ac:dyDescent="0.2">
      <c r="A9720" t="s">
        <v>5322</v>
      </c>
      <c r="B9720" t="s">
        <v>10145</v>
      </c>
      <c r="C9720" s="1">
        <v>12.84</v>
      </c>
      <c r="D9720" s="5">
        <v>45424</v>
      </c>
      <c r="E9720" t="s">
        <v>27</v>
      </c>
      <c r="F9720" t="s">
        <v>5</v>
      </c>
      <c r="G9720" s="16" t="s">
        <v>10152</v>
      </c>
      <c r="H9720" s="1"/>
      <c r="J9720"/>
      <c r="AC9720" s="5">
        <v>45450</v>
      </c>
      <c r="AD9720" t="s">
        <v>14609</v>
      </c>
      <c r="AE9720" t="s">
        <v>198</v>
      </c>
      <c r="AF9720">
        <f>MONTH(Table1[[#This Row],[Date Sent]])</f>
        <v>6</v>
      </c>
      <c r="AG9720">
        <f>YEAR(Table1[[#This Row],[Date Sent]])</f>
        <v>2024</v>
      </c>
      <c r="AH9720"/>
    </row>
    <row r="9721" spans="1:34" x14ac:dyDescent="0.2">
      <c r="A9721" t="s">
        <v>5322</v>
      </c>
      <c r="B9721" t="s">
        <v>10145</v>
      </c>
      <c r="C9721" s="1">
        <v>-12.84</v>
      </c>
      <c r="D9721" s="5">
        <v>45424</v>
      </c>
      <c r="E9721" t="s">
        <v>27</v>
      </c>
      <c r="F9721" t="s">
        <v>5</v>
      </c>
      <c r="G9721" s="16" t="s">
        <v>10153</v>
      </c>
      <c r="H9721" s="1"/>
      <c r="J9721"/>
      <c r="AC9721" s="5">
        <v>45450</v>
      </c>
      <c r="AD9721" t="s">
        <v>14609</v>
      </c>
      <c r="AE9721" t="s">
        <v>198</v>
      </c>
      <c r="AF9721">
        <f>MONTH(Table1[[#This Row],[Date Sent]])</f>
        <v>6</v>
      </c>
      <c r="AG9721">
        <f>YEAR(Table1[[#This Row],[Date Sent]])</f>
        <v>2024</v>
      </c>
      <c r="AH9721"/>
    </row>
    <row r="9722" spans="1:34" x14ac:dyDescent="0.2">
      <c r="A9722" t="s">
        <v>5322</v>
      </c>
      <c r="B9722" t="s">
        <v>10145</v>
      </c>
      <c r="C9722" s="1">
        <v>12.84</v>
      </c>
      <c r="D9722" s="5">
        <v>45424</v>
      </c>
      <c r="E9722" t="s">
        <v>27</v>
      </c>
      <c r="F9722" t="s">
        <v>5</v>
      </c>
      <c r="G9722" s="16" t="s">
        <v>10154</v>
      </c>
      <c r="H9722" s="1"/>
      <c r="J9722"/>
      <c r="AC9722" s="5">
        <v>45450</v>
      </c>
      <c r="AD9722" t="s">
        <v>14609</v>
      </c>
      <c r="AE9722" t="s">
        <v>198</v>
      </c>
      <c r="AF9722">
        <f>MONTH(Table1[[#This Row],[Date Sent]])</f>
        <v>6</v>
      </c>
      <c r="AG9722">
        <f>YEAR(Table1[[#This Row],[Date Sent]])</f>
        <v>2024</v>
      </c>
      <c r="AH9722"/>
    </row>
    <row r="9723" spans="1:34" x14ac:dyDescent="0.2">
      <c r="A9723" t="s">
        <v>5322</v>
      </c>
      <c r="B9723" t="s">
        <v>10145</v>
      </c>
      <c r="C9723" s="1">
        <v>-12.83</v>
      </c>
      <c r="D9723" s="5">
        <v>45424</v>
      </c>
      <c r="E9723" t="s">
        <v>8</v>
      </c>
      <c r="F9723" t="s">
        <v>5</v>
      </c>
      <c r="G9723" s="16" t="s">
        <v>10155</v>
      </c>
      <c r="H9723" s="1"/>
      <c r="J9723"/>
      <c r="AC9723" s="5">
        <v>45450</v>
      </c>
      <c r="AD9723" t="s">
        <v>14609</v>
      </c>
      <c r="AE9723" t="s">
        <v>198</v>
      </c>
      <c r="AF9723">
        <f>MONTH(Table1[[#This Row],[Date Sent]])</f>
        <v>6</v>
      </c>
      <c r="AG9723">
        <f>YEAR(Table1[[#This Row],[Date Sent]])</f>
        <v>2024</v>
      </c>
      <c r="AH9723"/>
    </row>
    <row r="9724" spans="1:34" x14ac:dyDescent="0.2">
      <c r="A9724" t="s">
        <v>5322</v>
      </c>
      <c r="B9724" t="s">
        <v>10145</v>
      </c>
      <c r="C9724" s="1">
        <v>88.03</v>
      </c>
      <c r="D9724" s="5">
        <v>45426</v>
      </c>
      <c r="E9724" t="s">
        <v>17</v>
      </c>
      <c r="F9724" t="s">
        <v>33</v>
      </c>
      <c r="G9724" s="16" t="s">
        <v>10156</v>
      </c>
      <c r="H9724" s="1"/>
      <c r="J9724"/>
      <c r="AC9724" s="5">
        <v>45450</v>
      </c>
      <c r="AD9724" t="s">
        <v>14609</v>
      </c>
      <c r="AE9724" t="s">
        <v>198</v>
      </c>
      <c r="AF9724">
        <f>MONTH(Table1[[#This Row],[Date Sent]])</f>
        <v>6</v>
      </c>
      <c r="AG9724">
        <f>YEAR(Table1[[#This Row],[Date Sent]])</f>
        <v>2024</v>
      </c>
      <c r="AH9724"/>
    </row>
    <row r="9725" spans="1:34" x14ac:dyDescent="0.2">
      <c r="A9725" t="s">
        <v>1578</v>
      </c>
      <c r="B9725" t="s">
        <v>10157</v>
      </c>
      <c r="C9725" s="1">
        <v>146.66</v>
      </c>
      <c r="D9725" s="5">
        <v>45412</v>
      </c>
      <c r="E9725" t="s">
        <v>21</v>
      </c>
      <c r="F9725" t="s">
        <v>33</v>
      </c>
      <c r="G9725" s="16" t="s">
        <v>10158</v>
      </c>
      <c r="H9725" s="1"/>
      <c r="J9725"/>
      <c r="AC9725" s="5">
        <v>45450</v>
      </c>
      <c r="AD9725" t="s">
        <v>13701</v>
      </c>
      <c r="AE9725" t="s">
        <v>73</v>
      </c>
      <c r="AF9725">
        <f>MONTH(Table1[[#This Row],[Date Sent]])</f>
        <v>6</v>
      </c>
      <c r="AG9725">
        <f>YEAR(Table1[[#This Row],[Date Sent]])</f>
        <v>2024</v>
      </c>
      <c r="AH9725"/>
    </row>
    <row r="9726" spans="1:34" x14ac:dyDescent="0.2">
      <c r="A9726" t="s">
        <v>1578</v>
      </c>
      <c r="B9726" t="s">
        <v>10157</v>
      </c>
      <c r="C9726" s="1">
        <v>21.88</v>
      </c>
      <c r="D9726" s="5">
        <v>45420</v>
      </c>
      <c r="E9726" t="s">
        <v>33</v>
      </c>
      <c r="F9726" t="s">
        <v>39</v>
      </c>
      <c r="G9726" s="16" t="s">
        <v>7904</v>
      </c>
      <c r="H9726" s="1"/>
      <c r="J9726"/>
      <c r="AC9726" s="5">
        <v>45450</v>
      </c>
      <c r="AD9726" t="s">
        <v>13701</v>
      </c>
      <c r="AE9726" t="s">
        <v>73</v>
      </c>
      <c r="AF9726">
        <f>MONTH(Table1[[#This Row],[Date Sent]])</f>
        <v>6</v>
      </c>
      <c r="AG9726">
        <f>YEAR(Table1[[#This Row],[Date Sent]])</f>
        <v>2024</v>
      </c>
      <c r="AH9726"/>
    </row>
    <row r="9727" spans="1:34" x14ac:dyDescent="0.2">
      <c r="A9727" t="s">
        <v>1578</v>
      </c>
      <c r="B9727" t="s">
        <v>10157</v>
      </c>
      <c r="C9727" s="1">
        <v>129.44999999999999</v>
      </c>
      <c r="D9727" s="5">
        <v>45421</v>
      </c>
      <c r="E9727" t="s">
        <v>33</v>
      </c>
      <c r="F9727" t="s">
        <v>39</v>
      </c>
      <c r="G9727" s="16" t="s">
        <v>10159</v>
      </c>
      <c r="H9727" s="1"/>
      <c r="J9727"/>
      <c r="AC9727" s="5">
        <v>45450</v>
      </c>
      <c r="AD9727" t="s">
        <v>13701</v>
      </c>
      <c r="AE9727" t="s">
        <v>73</v>
      </c>
      <c r="AF9727">
        <f>MONTH(Table1[[#This Row],[Date Sent]])</f>
        <v>6</v>
      </c>
      <c r="AG9727">
        <f>YEAR(Table1[[#This Row],[Date Sent]])</f>
        <v>2024</v>
      </c>
      <c r="AH9727"/>
    </row>
    <row r="9728" spans="1:34" x14ac:dyDescent="0.2">
      <c r="A9728" t="s">
        <v>1578</v>
      </c>
      <c r="B9728" t="s">
        <v>10157</v>
      </c>
      <c r="C9728" s="1">
        <v>23.75</v>
      </c>
      <c r="D9728" s="5">
        <v>45422</v>
      </c>
      <c r="E9728" t="s">
        <v>33</v>
      </c>
      <c r="F9728" t="s">
        <v>15</v>
      </c>
      <c r="G9728" s="16" t="s">
        <v>10160</v>
      </c>
      <c r="H9728" s="1"/>
      <c r="J9728"/>
      <c r="AC9728" s="5">
        <v>45450</v>
      </c>
      <c r="AD9728" t="s">
        <v>13701</v>
      </c>
      <c r="AE9728" t="s">
        <v>73</v>
      </c>
      <c r="AF9728">
        <f>MONTH(Table1[[#This Row],[Date Sent]])</f>
        <v>6</v>
      </c>
      <c r="AG9728">
        <f>YEAR(Table1[[#This Row],[Date Sent]])</f>
        <v>2024</v>
      </c>
      <c r="AH9728"/>
    </row>
    <row r="9729" spans="1:34" x14ac:dyDescent="0.2">
      <c r="A9729" t="s">
        <v>1578</v>
      </c>
      <c r="B9729" t="s">
        <v>10157</v>
      </c>
      <c r="C9729" s="1">
        <v>72.84</v>
      </c>
      <c r="D9729" s="5">
        <v>45422</v>
      </c>
      <c r="E9729" t="s">
        <v>21</v>
      </c>
      <c r="F9729" t="s">
        <v>39</v>
      </c>
      <c r="G9729" s="16" t="s">
        <v>7411</v>
      </c>
      <c r="H9729" s="1"/>
      <c r="J9729"/>
      <c r="AC9729" s="5">
        <v>45450</v>
      </c>
      <c r="AD9729" t="s">
        <v>13701</v>
      </c>
      <c r="AE9729" t="s">
        <v>73</v>
      </c>
      <c r="AF9729">
        <f>MONTH(Table1[[#This Row],[Date Sent]])</f>
        <v>6</v>
      </c>
      <c r="AG9729">
        <f>YEAR(Table1[[#This Row],[Date Sent]])</f>
        <v>2024</v>
      </c>
      <c r="AH9729"/>
    </row>
    <row r="9730" spans="1:34" x14ac:dyDescent="0.2">
      <c r="A9730" t="s">
        <v>1578</v>
      </c>
      <c r="B9730" t="s">
        <v>10157</v>
      </c>
      <c r="C9730" s="1">
        <v>118.79</v>
      </c>
      <c r="D9730" s="5">
        <v>45426</v>
      </c>
      <c r="E9730" t="s">
        <v>21</v>
      </c>
      <c r="F9730" t="s">
        <v>33</v>
      </c>
      <c r="G9730" s="16" t="s">
        <v>10161</v>
      </c>
      <c r="H9730" s="1"/>
      <c r="J9730"/>
      <c r="AC9730" s="5">
        <v>45450</v>
      </c>
      <c r="AD9730" t="s">
        <v>13701</v>
      </c>
      <c r="AE9730" t="s">
        <v>73</v>
      </c>
      <c r="AF9730">
        <f>MONTH(Table1[[#This Row],[Date Sent]])</f>
        <v>6</v>
      </c>
      <c r="AG9730">
        <f>YEAR(Table1[[#This Row],[Date Sent]])</f>
        <v>2024</v>
      </c>
      <c r="AH9730"/>
    </row>
    <row r="9731" spans="1:34" x14ac:dyDescent="0.2">
      <c r="A9731" t="s">
        <v>1578</v>
      </c>
      <c r="B9731" t="s">
        <v>10157</v>
      </c>
      <c r="C9731" s="1">
        <v>102.55</v>
      </c>
      <c r="D9731" s="5">
        <v>45428</v>
      </c>
      <c r="E9731" t="s">
        <v>33</v>
      </c>
      <c r="F9731" t="s">
        <v>16</v>
      </c>
      <c r="G9731" s="16" t="s">
        <v>10162</v>
      </c>
      <c r="H9731" s="1"/>
      <c r="J9731"/>
      <c r="AC9731" s="5">
        <v>45450</v>
      </c>
      <c r="AD9731" t="s">
        <v>13701</v>
      </c>
      <c r="AE9731" t="s">
        <v>73</v>
      </c>
      <c r="AF9731">
        <f>MONTH(Table1[[#This Row],[Date Sent]])</f>
        <v>6</v>
      </c>
      <c r="AG9731">
        <f>YEAR(Table1[[#This Row],[Date Sent]])</f>
        <v>2024</v>
      </c>
      <c r="AH9731"/>
    </row>
    <row r="9732" spans="1:34" x14ac:dyDescent="0.2">
      <c r="A9732" t="s">
        <v>1578</v>
      </c>
      <c r="B9732" t="s">
        <v>10157</v>
      </c>
      <c r="C9732" s="1">
        <v>83.58</v>
      </c>
      <c r="D9732" s="5">
        <v>45428</v>
      </c>
      <c r="E9732" t="s">
        <v>17</v>
      </c>
      <c r="F9732" t="s">
        <v>39</v>
      </c>
      <c r="G9732" s="16" t="s">
        <v>10163</v>
      </c>
      <c r="H9732" s="1"/>
      <c r="J9732"/>
      <c r="AC9732" s="5">
        <v>45450</v>
      </c>
      <c r="AD9732" t="s">
        <v>13701</v>
      </c>
      <c r="AE9732" t="s">
        <v>73</v>
      </c>
      <c r="AF9732">
        <f>MONTH(Table1[[#This Row],[Date Sent]])</f>
        <v>6</v>
      </c>
      <c r="AG9732">
        <f>YEAR(Table1[[#This Row],[Date Sent]])</f>
        <v>2024</v>
      </c>
      <c r="AH9732"/>
    </row>
    <row r="9733" spans="1:34" x14ac:dyDescent="0.2">
      <c r="A9733" t="s">
        <v>1578</v>
      </c>
      <c r="B9733" t="s">
        <v>10157</v>
      </c>
      <c r="C9733" s="1">
        <v>350.07</v>
      </c>
      <c r="D9733" s="5">
        <v>45428</v>
      </c>
      <c r="E9733" t="s">
        <v>27</v>
      </c>
      <c r="F9733" t="s">
        <v>10</v>
      </c>
      <c r="G9733" s="16" t="s">
        <v>10164</v>
      </c>
      <c r="H9733" s="1"/>
      <c r="J9733"/>
      <c r="AC9733" s="5">
        <v>45450</v>
      </c>
      <c r="AD9733" t="s">
        <v>13701</v>
      </c>
      <c r="AE9733" t="s">
        <v>73</v>
      </c>
      <c r="AF9733">
        <f>MONTH(Table1[[#This Row],[Date Sent]])</f>
        <v>6</v>
      </c>
      <c r="AG9733">
        <f>YEAR(Table1[[#This Row],[Date Sent]])</f>
        <v>2024</v>
      </c>
      <c r="AH9733"/>
    </row>
    <row r="9734" spans="1:34" x14ac:dyDescent="0.2">
      <c r="A9734" t="s">
        <v>3144</v>
      </c>
      <c r="B9734" t="s">
        <v>10165</v>
      </c>
      <c r="C9734" s="1">
        <v>47.94</v>
      </c>
      <c r="D9734" s="5">
        <v>45402</v>
      </c>
      <c r="E9734" t="s">
        <v>24</v>
      </c>
      <c r="F9734" t="s">
        <v>18</v>
      </c>
      <c r="G9734" s="16" t="s">
        <v>3146</v>
      </c>
      <c r="H9734" s="1"/>
      <c r="J9734"/>
      <c r="AC9734" s="5">
        <v>45450</v>
      </c>
      <c r="AD9734" t="s">
        <v>14696</v>
      </c>
      <c r="AE9734" t="s">
        <v>73</v>
      </c>
      <c r="AF9734">
        <f>MONTH(Table1[[#This Row],[Date Sent]])</f>
        <v>6</v>
      </c>
      <c r="AG9734">
        <f>YEAR(Table1[[#This Row],[Date Sent]])</f>
        <v>2024</v>
      </c>
      <c r="AH9734"/>
    </row>
    <row r="9735" spans="1:34" x14ac:dyDescent="0.2">
      <c r="A9735" t="s">
        <v>3144</v>
      </c>
      <c r="B9735" t="s">
        <v>10165</v>
      </c>
      <c r="C9735" s="1">
        <v>34.11</v>
      </c>
      <c r="D9735" s="5">
        <v>45417</v>
      </c>
      <c r="E9735" t="s">
        <v>21</v>
      </c>
      <c r="F9735" t="s">
        <v>33</v>
      </c>
      <c r="G9735" s="16" t="s">
        <v>10166</v>
      </c>
      <c r="H9735" s="1"/>
      <c r="J9735"/>
      <c r="AC9735" s="5">
        <v>45450</v>
      </c>
      <c r="AD9735" t="s">
        <v>14696</v>
      </c>
      <c r="AE9735" t="s">
        <v>73</v>
      </c>
      <c r="AF9735">
        <f>MONTH(Table1[[#This Row],[Date Sent]])</f>
        <v>6</v>
      </c>
      <c r="AG9735">
        <f>YEAR(Table1[[#This Row],[Date Sent]])</f>
        <v>2024</v>
      </c>
      <c r="AH9735"/>
    </row>
    <row r="9736" spans="1:34" x14ac:dyDescent="0.2">
      <c r="A9736" t="s">
        <v>3144</v>
      </c>
      <c r="B9736" t="s">
        <v>10165</v>
      </c>
      <c r="C9736" s="1">
        <v>257.61</v>
      </c>
      <c r="D9736" s="5">
        <v>45417</v>
      </c>
      <c r="E9736" t="s">
        <v>21</v>
      </c>
      <c r="F9736" t="s">
        <v>918</v>
      </c>
      <c r="G9736" s="16" t="s">
        <v>10167</v>
      </c>
      <c r="H9736" s="1">
        <v>100</v>
      </c>
      <c r="I9736" t="s">
        <v>24</v>
      </c>
      <c r="J9736" t="s">
        <v>10168</v>
      </c>
      <c r="K9736" s="1">
        <v>157.61000000000001</v>
      </c>
      <c r="L9736" t="s">
        <v>33</v>
      </c>
      <c r="M9736" t="s">
        <v>10169</v>
      </c>
      <c r="AC9736" s="5">
        <v>45450</v>
      </c>
      <c r="AD9736" t="s">
        <v>14696</v>
      </c>
      <c r="AE9736" t="s">
        <v>73</v>
      </c>
      <c r="AF9736">
        <f>MONTH(Table1[[#This Row],[Date Sent]])</f>
        <v>6</v>
      </c>
      <c r="AG9736">
        <f>YEAR(Table1[[#This Row],[Date Sent]])</f>
        <v>2024</v>
      </c>
      <c r="AH9736"/>
    </row>
    <row r="9737" spans="1:34" x14ac:dyDescent="0.2">
      <c r="A9737" t="s">
        <v>3144</v>
      </c>
      <c r="B9737" t="s">
        <v>10165</v>
      </c>
      <c r="C9737" s="1">
        <v>20.09</v>
      </c>
      <c r="D9737" s="5">
        <v>45420</v>
      </c>
      <c r="E9737" t="s">
        <v>21</v>
      </c>
      <c r="F9737" t="s">
        <v>10</v>
      </c>
      <c r="G9737" s="16" t="s">
        <v>10170</v>
      </c>
      <c r="H9737" s="1"/>
      <c r="J9737"/>
      <c r="AC9737" s="5">
        <v>45450</v>
      </c>
      <c r="AD9737" t="s">
        <v>14696</v>
      </c>
      <c r="AE9737" t="s">
        <v>73</v>
      </c>
      <c r="AF9737">
        <f>MONTH(Table1[[#This Row],[Date Sent]])</f>
        <v>6</v>
      </c>
      <c r="AG9737">
        <f>YEAR(Table1[[#This Row],[Date Sent]])</f>
        <v>2024</v>
      </c>
      <c r="AH9737"/>
    </row>
    <row r="9738" spans="1:34" x14ac:dyDescent="0.2">
      <c r="A9738" t="s">
        <v>3144</v>
      </c>
      <c r="B9738" t="s">
        <v>10165</v>
      </c>
      <c r="C9738" s="1">
        <v>427.68</v>
      </c>
      <c r="D9738" s="5">
        <v>45421</v>
      </c>
      <c r="E9738" t="s">
        <v>33</v>
      </c>
      <c r="F9738" t="s">
        <v>39</v>
      </c>
      <c r="G9738" s="16" t="s">
        <v>1166</v>
      </c>
      <c r="H9738" s="1"/>
      <c r="J9738"/>
      <c r="AC9738" s="5">
        <v>45450</v>
      </c>
      <c r="AD9738" t="s">
        <v>14696</v>
      </c>
      <c r="AE9738" t="s">
        <v>73</v>
      </c>
      <c r="AF9738">
        <f>MONTH(Table1[[#This Row],[Date Sent]])</f>
        <v>6</v>
      </c>
      <c r="AG9738">
        <f>YEAR(Table1[[#This Row],[Date Sent]])</f>
        <v>2024</v>
      </c>
      <c r="AH9738"/>
    </row>
    <row r="9739" spans="1:34" x14ac:dyDescent="0.2">
      <c r="A9739" t="s">
        <v>3144</v>
      </c>
      <c r="B9739" t="s">
        <v>10165</v>
      </c>
      <c r="C9739" s="1">
        <v>39.950000000000003</v>
      </c>
      <c r="D9739" s="5">
        <v>45425</v>
      </c>
      <c r="E9739" t="s">
        <v>24</v>
      </c>
      <c r="F9739" t="s">
        <v>18</v>
      </c>
      <c r="G9739" s="16" t="s">
        <v>3146</v>
      </c>
      <c r="H9739" s="1"/>
      <c r="J9739"/>
      <c r="AC9739" s="5">
        <v>45450</v>
      </c>
      <c r="AD9739" t="s">
        <v>14696</v>
      </c>
      <c r="AE9739" t="s">
        <v>73</v>
      </c>
      <c r="AF9739">
        <f>MONTH(Table1[[#This Row],[Date Sent]])</f>
        <v>6</v>
      </c>
      <c r="AG9739">
        <f>YEAR(Table1[[#This Row],[Date Sent]])</f>
        <v>2024</v>
      </c>
      <c r="AH9739"/>
    </row>
    <row r="9740" spans="1:34" x14ac:dyDescent="0.2">
      <c r="A9740" t="s">
        <v>3226</v>
      </c>
      <c r="B9740" t="s">
        <v>10171</v>
      </c>
      <c r="C9740" s="1">
        <v>90</v>
      </c>
      <c r="D9740" s="5">
        <v>45383</v>
      </c>
      <c r="E9740" t="s">
        <v>15</v>
      </c>
      <c r="F9740" t="s">
        <v>18</v>
      </c>
      <c r="G9740" s="16" t="s">
        <v>10172</v>
      </c>
      <c r="H9740" s="1"/>
      <c r="J9740"/>
      <c r="AC9740" s="5">
        <v>45450</v>
      </c>
      <c r="AD9740" t="s">
        <v>14702</v>
      </c>
      <c r="AE9740" t="s">
        <v>73</v>
      </c>
      <c r="AF9740">
        <f>MONTH(Table1[[#This Row],[Date Sent]])</f>
        <v>6</v>
      </c>
      <c r="AG9740">
        <f>YEAR(Table1[[#This Row],[Date Sent]])</f>
        <v>2024</v>
      </c>
      <c r="AH9740"/>
    </row>
    <row r="9741" spans="1:34" x14ac:dyDescent="0.2">
      <c r="A9741" t="s">
        <v>3226</v>
      </c>
      <c r="B9741" t="s">
        <v>10171</v>
      </c>
      <c r="C9741" s="1">
        <v>162.86000000000001</v>
      </c>
      <c r="D9741" s="5">
        <v>45401</v>
      </c>
      <c r="E9741" t="s">
        <v>21</v>
      </c>
      <c r="F9741" t="s">
        <v>33</v>
      </c>
      <c r="G9741" s="16" t="s">
        <v>2406</v>
      </c>
      <c r="H9741" s="1"/>
      <c r="J9741"/>
      <c r="AC9741" s="5">
        <v>45450</v>
      </c>
      <c r="AD9741" t="s">
        <v>14702</v>
      </c>
      <c r="AE9741" t="s">
        <v>73</v>
      </c>
      <c r="AF9741">
        <f>MONTH(Table1[[#This Row],[Date Sent]])</f>
        <v>6</v>
      </c>
      <c r="AG9741">
        <f>YEAR(Table1[[#This Row],[Date Sent]])</f>
        <v>2024</v>
      </c>
      <c r="AH9741"/>
    </row>
    <row r="9742" spans="1:34" x14ac:dyDescent="0.2">
      <c r="A9742" t="s">
        <v>3226</v>
      </c>
      <c r="B9742" t="s">
        <v>10171</v>
      </c>
      <c r="C9742" s="1">
        <v>86.83</v>
      </c>
      <c r="D9742" s="5">
        <v>45403</v>
      </c>
      <c r="E9742" t="s">
        <v>21</v>
      </c>
      <c r="F9742" t="s">
        <v>33</v>
      </c>
      <c r="G9742" s="16" t="s">
        <v>928</v>
      </c>
      <c r="H9742" s="1"/>
      <c r="J9742"/>
      <c r="AC9742" s="5">
        <v>45450</v>
      </c>
      <c r="AD9742" t="s">
        <v>14702</v>
      </c>
      <c r="AE9742" t="s">
        <v>73</v>
      </c>
      <c r="AF9742">
        <f>MONTH(Table1[[#This Row],[Date Sent]])</f>
        <v>6</v>
      </c>
      <c r="AG9742">
        <f>YEAR(Table1[[#This Row],[Date Sent]])</f>
        <v>2024</v>
      </c>
      <c r="AH9742"/>
    </row>
    <row r="9743" spans="1:34" x14ac:dyDescent="0.2">
      <c r="A9743" t="s">
        <v>3226</v>
      </c>
      <c r="B9743" t="s">
        <v>10171</v>
      </c>
      <c r="C9743" s="1">
        <v>285.06</v>
      </c>
      <c r="D9743" s="5">
        <v>45413</v>
      </c>
      <c r="E9743" t="s">
        <v>21</v>
      </c>
      <c r="F9743" t="s">
        <v>33</v>
      </c>
      <c r="G9743" s="16" t="s">
        <v>10173</v>
      </c>
      <c r="H9743" s="1"/>
      <c r="J9743"/>
      <c r="AC9743" s="5">
        <v>45450</v>
      </c>
      <c r="AD9743" t="s">
        <v>14702</v>
      </c>
      <c r="AE9743" t="s">
        <v>73</v>
      </c>
      <c r="AF9743">
        <f>MONTH(Table1[[#This Row],[Date Sent]])</f>
        <v>6</v>
      </c>
      <c r="AG9743">
        <f>YEAR(Table1[[#This Row],[Date Sent]])</f>
        <v>2024</v>
      </c>
      <c r="AH9743"/>
    </row>
    <row r="9744" spans="1:34" x14ac:dyDescent="0.2">
      <c r="A9744" t="s">
        <v>3226</v>
      </c>
      <c r="B9744" t="s">
        <v>10171</v>
      </c>
      <c r="C9744" s="1">
        <v>94.4</v>
      </c>
      <c r="D9744" s="5">
        <v>45416</v>
      </c>
      <c r="E9744" t="s">
        <v>21</v>
      </c>
      <c r="F9744" t="s">
        <v>18</v>
      </c>
      <c r="G9744" s="16" t="s">
        <v>10174</v>
      </c>
      <c r="H9744" s="1"/>
      <c r="J9744"/>
      <c r="AC9744" s="5">
        <v>45450</v>
      </c>
      <c r="AD9744" t="s">
        <v>14702</v>
      </c>
      <c r="AE9744" t="s">
        <v>73</v>
      </c>
      <c r="AF9744">
        <f>MONTH(Table1[[#This Row],[Date Sent]])</f>
        <v>6</v>
      </c>
      <c r="AG9744">
        <f>YEAR(Table1[[#This Row],[Date Sent]])</f>
        <v>2024</v>
      </c>
      <c r="AH9744"/>
    </row>
    <row r="9745" spans="1:34" x14ac:dyDescent="0.2">
      <c r="A9745" t="s">
        <v>3226</v>
      </c>
      <c r="B9745" t="s">
        <v>10171</v>
      </c>
      <c r="C9745" s="1">
        <v>189.46</v>
      </c>
      <c r="D9745" s="5">
        <v>45419</v>
      </c>
      <c r="E9745" t="s">
        <v>21</v>
      </c>
      <c r="F9745" t="s">
        <v>33</v>
      </c>
      <c r="G9745" s="16" t="s">
        <v>10175</v>
      </c>
      <c r="H9745" s="1"/>
      <c r="J9745"/>
      <c r="AC9745" s="5">
        <v>45450</v>
      </c>
      <c r="AD9745" t="s">
        <v>14702</v>
      </c>
      <c r="AE9745" t="s">
        <v>73</v>
      </c>
      <c r="AF9745">
        <f>MONTH(Table1[[#This Row],[Date Sent]])</f>
        <v>6</v>
      </c>
      <c r="AG9745">
        <f>YEAR(Table1[[#This Row],[Date Sent]])</f>
        <v>2024</v>
      </c>
      <c r="AH9745"/>
    </row>
    <row r="9746" spans="1:34" x14ac:dyDescent="0.2">
      <c r="A9746" t="s">
        <v>3226</v>
      </c>
      <c r="B9746" t="s">
        <v>10171</v>
      </c>
      <c r="C9746" s="1">
        <v>-23.27</v>
      </c>
      <c r="D9746" s="5">
        <v>45420</v>
      </c>
      <c r="E9746" t="s">
        <v>21</v>
      </c>
      <c r="F9746" t="s">
        <v>17</v>
      </c>
      <c r="G9746" s="16" t="s">
        <v>10176</v>
      </c>
      <c r="H9746" s="1"/>
      <c r="J9746"/>
      <c r="AC9746" s="5">
        <v>45450</v>
      </c>
      <c r="AD9746" t="s">
        <v>14702</v>
      </c>
      <c r="AE9746" t="s">
        <v>73</v>
      </c>
      <c r="AF9746">
        <f>MONTH(Table1[[#This Row],[Date Sent]])</f>
        <v>6</v>
      </c>
      <c r="AG9746">
        <f>YEAR(Table1[[#This Row],[Date Sent]])</f>
        <v>2024</v>
      </c>
      <c r="AH9746"/>
    </row>
    <row r="9747" spans="1:34" x14ac:dyDescent="0.2">
      <c r="A9747" t="s">
        <v>3226</v>
      </c>
      <c r="B9747" t="s">
        <v>10171</v>
      </c>
      <c r="C9747" s="1">
        <v>89.96</v>
      </c>
      <c r="D9747" s="5">
        <v>45427</v>
      </c>
      <c r="E9747" t="s">
        <v>18</v>
      </c>
      <c r="F9747" t="s">
        <v>918</v>
      </c>
      <c r="G9747" s="16" t="s">
        <v>10177</v>
      </c>
      <c r="H9747" s="1">
        <v>17.060000000000002</v>
      </c>
      <c r="I9747" t="s">
        <v>33</v>
      </c>
      <c r="J9747" t="s">
        <v>1602</v>
      </c>
      <c r="K9747" s="1">
        <v>72.899999999999991</v>
      </c>
      <c r="L9747" t="s">
        <v>18</v>
      </c>
      <c r="M9747" t="s">
        <v>10178</v>
      </c>
      <c r="AC9747" s="5">
        <v>45450</v>
      </c>
      <c r="AD9747" t="s">
        <v>14702</v>
      </c>
      <c r="AE9747" t="s">
        <v>73</v>
      </c>
      <c r="AF9747">
        <f>MONTH(Table1[[#This Row],[Date Sent]])</f>
        <v>6</v>
      </c>
      <c r="AG9747">
        <f>YEAR(Table1[[#This Row],[Date Sent]])</f>
        <v>2024</v>
      </c>
      <c r="AH9747"/>
    </row>
    <row r="9748" spans="1:34" x14ac:dyDescent="0.2">
      <c r="A9748" t="s">
        <v>211</v>
      </c>
      <c r="B9748" t="s">
        <v>10179</v>
      </c>
      <c r="C9748" s="1">
        <v>29.69</v>
      </c>
      <c r="D9748" s="5">
        <v>45402</v>
      </c>
      <c r="E9748" t="s">
        <v>21</v>
      </c>
      <c r="F9748" t="s">
        <v>33</v>
      </c>
      <c r="G9748" s="16" t="s">
        <v>1596</v>
      </c>
      <c r="H9748" s="1"/>
      <c r="J9748"/>
      <c r="AC9748" s="5">
        <v>45450</v>
      </c>
      <c r="AD9748" t="s">
        <v>13753</v>
      </c>
      <c r="AE9748" t="s">
        <v>73</v>
      </c>
      <c r="AF9748">
        <f>MONTH(Table1[[#This Row],[Date Sent]])</f>
        <v>6</v>
      </c>
      <c r="AG9748">
        <f>YEAR(Table1[[#This Row],[Date Sent]])</f>
        <v>2024</v>
      </c>
      <c r="AH9748"/>
    </row>
    <row r="9749" spans="1:34" x14ac:dyDescent="0.2">
      <c r="A9749" t="s">
        <v>211</v>
      </c>
      <c r="B9749" t="s">
        <v>10179</v>
      </c>
      <c r="C9749" s="1">
        <v>341.75</v>
      </c>
      <c r="D9749" s="5">
        <v>45404</v>
      </c>
      <c r="E9749" t="s">
        <v>25</v>
      </c>
      <c r="F9749" t="s">
        <v>918</v>
      </c>
      <c r="G9749" s="16" t="s">
        <v>10180</v>
      </c>
      <c r="H9749" s="1">
        <v>126.96000000000001</v>
      </c>
      <c r="I9749" t="s">
        <v>33</v>
      </c>
      <c r="J9749" t="s">
        <v>10181</v>
      </c>
      <c r="K9749" s="1">
        <v>50.08</v>
      </c>
      <c r="L9749" t="s">
        <v>1193</v>
      </c>
      <c r="M9749" t="s">
        <v>10182</v>
      </c>
      <c r="N9749" s="1">
        <v>164.71000000000004</v>
      </c>
      <c r="O9749" t="s">
        <v>10</v>
      </c>
      <c r="P9749" t="s">
        <v>10183</v>
      </c>
      <c r="AC9749" s="5">
        <v>45450</v>
      </c>
      <c r="AD9749" t="s">
        <v>13753</v>
      </c>
      <c r="AE9749" t="s">
        <v>73</v>
      </c>
      <c r="AF9749">
        <f>MONTH(Table1[[#This Row],[Date Sent]])</f>
        <v>6</v>
      </c>
      <c r="AG9749">
        <f>YEAR(Table1[[#This Row],[Date Sent]])</f>
        <v>2024</v>
      </c>
      <c r="AH9749"/>
    </row>
    <row r="9750" spans="1:34" x14ac:dyDescent="0.2">
      <c r="A9750" t="s">
        <v>211</v>
      </c>
      <c r="B9750" t="s">
        <v>10179</v>
      </c>
      <c r="C9750" s="1">
        <v>45.68</v>
      </c>
      <c r="D9750" s="5">
        <v>45407</v>
      </c>
      <c r="E9750" t="s">
        <v>25</v>
      </c>
      <c r="F9750" t="s">
        <v>33</v>
      </c>
      <c r="G9750" s="16" t="s">
        <v>10184</v>
      </c>
      <c r="H9750" s="1"/>
      <c r="J9750"/>
      <c r="AC9750" s="5">
        <v>45450</v>
      </c>
      <c r="AD9750" t="s">
        <v>13753</v>
      </c>
      <c r="AE9750" t="s">
        <v>73</v>
      </c>
      <c r="AF9750">
        <f>MONTH(Table1[[#This Row],[Date Sent]])</f>
        <v>6</v>
      </c>
      <c r="AG9750">
        <f>YEAR(Table1[[#This Row],[Date Sent]])</f>
        <v>2024</v>
      </c>
      <c r="AH9750"/>
    </row>
    <row r="9751" spans="1:34" x14ac:dyDescent="0.2">
      <c r="A9751" t="s">
        <v>211</v>
      </c>
      <c r="B9751" t="s">
        <v>10179</v>
      </c>
      <c r="C9751" s="1">
        <v>43.29</v>
      </c>
      <c r="D9751" s="5">
        <v>45410</v>
      </c>
      <c r="E9751" t="s">
        <v>25</v>
      </c>
      <c r="F9751" t="s">
        <v>918</v>
      </c>
      <c r="G9751" s="16" t="s">
        <v>10185</v>
      </c>
      <c r="H9751" s="1">
        <v>21.63</v>
      </c>
      <c r="I9751" t="s">
        <v>33</v>
      </c>
      <c r="J9751" t="s">
        <v>1062</v>
      </c>
      <c r="K9751" s="1">
        <v>21.66</v>
      </c>
      <c r="L9751" t="s">
        <v>21</v>
      </c>
      <c r="M9751" t="s">
        <v>1722</v>
      </c>
      <c r="AC9751" s="5">
        <v>45450</v>
      </c>
      <c r="AD9751" t="s">
        <v>13753</v>
      </c>
      <c r="AE9751" t="s">
        <v>73</v>
      </c>
      <c r="AF9751">
        <f>MONTH(Table1[[#This Row],[Date Sent]])</f>
        <v>6</v>
      </c>
      <c r="AG9751">
        <f>YEAR(Table1[[#This Row],[Date Sent]])</f>
        <v>2024</v>
      </c>
      <c r="AH9751"/>
    </row>
    <row r="9752" spans="1:34" x14ac:dyDescent="0.2">
      <c r="A9752" t="s">
        <v>211</v>
      </c>
      <c r="B9752" t="s">
        <v>10179</v>
      </c>
      <c r="C9752" s="1">
        <v>9.81</v>
      </c>
      <c r="D9752" s="5">
        <v>45418</v>
      </c>
      <c r="E9752" t="s">
        <v>25</v>
      </c>
      <c r="F9752" t="s">
        <v>39</v>
      </c>
      <c r="G9752" s="16" t="s">
        <v>1891</v>
      </c>
      <c r="H9752" s="1"/>
      <c r="J9752"/>
      <c r="AC9752" s="5">
        <v>45450</v>
      </c>
      <c r="AD9752" t="s">
        <v>13753</v>
      </c>
      <c r="AE9752" t="s">
        <v>73</v>
      </c>
      <c r="AF9752">
        <f>MONTH(Table1[[#This Row],[Date Sent]])</f>
        <v>6</v>
      </c>
      <c r="AG9752">
        <f>YEAR(Table1[[#This Row],[Date Sent]])</f>
        <v>2024</v>
      </c>
      <c r="AH9752"/>
    </row>
    <row r="9753" spans="1:34" x14ac:dyDescent="0.2">
      <c r="A9753" t="s">
        <v>211</v>
      </c>
      <c r="B9753" t="s">
        <v>10179</v>
      </c>
      <c r="C9753" s="1">
        <v>96.92</v>
      </c>
      <c r="D9753" s="5">
        <v>45420</v>
      </c>
      <c r="E9753" t="s">
        <v>25</v>
      </c>
      <c r="F9753" t="s">
        <v>918</v>
      </c>
      <c r="G9753" s="16" t="s">
        <v>10186</v>
      </c>
      <c r="H9753" s="1">
        <v>54.48</v>
      </c>
      <c r="I9753" t="s">
        <v>33</v>
      </c>
      <c r="J9753" t="s">
        <v>10187</v>
      </c>
      <c r="K9753" s="1">
        <v>42.440000000000005</v>
      </c>
      <c r="L9753" t="s">
        <v>21</v>
      </c>
      <c r="M9753" t="s">
        <v>1722</v>
      </c>
      <c r="AC9753" s="5">
        <v>45450</v>
      </c>
      <c r="AD9753" t="s">
        <v>13753</v>
      </c>
      <c r="AE9753" t="s">
        <v>73</v>
      </c>
      <c r="AF9753">
        <f>MONTH(Table1[[#This Row],[Date Sent]])</f>
        <v>6</v>
      </c>
      <c r="AG9753">
        <f>YEAR(Table1[[#This Row],[Date Sent]])</f>
        <v>2024</v>
      </c>
      <c r="AH9753"/>
    </row>
    <row r="9754" spans="1:34" x14ac:dyDescent="0.2">
      <c r="A9754" t="s">
        <v>211</v>
      </c>
      <c r="B9754" t="s">
        <v>10179</v>
      </c>
      <c r="C9754" s="1">
        <v>138.38999999999999</v>
      </c>
      <c r="D9754" s="5">
        <v>45422</v>
      </c>
      <c r="E9754" t="s">
        <v>21</v>
      </c>
      <c r="F9754" t="s">
        <v>16</v>
      </c>
      <c r="G9754" s="16" t="s">
        <v>10188</v>
      </c>
      <c r="H9754" s="1"/>
      <c r="J9754"/>
      <c r="AC9754" s="5">
        <v>45450</v>
      </c>
      <c r="AD9754" t="s">
        <v>13753</v>
      </c>
      <c r="AE9754" t="s">
        <v>73</v>
      </c>
      <c r="AF9754">
        <f>MONTH(Table1[[#This Row],[Date Sent]])</f>
        <v>6</v>
      </c>
      <c r="AG9754">
        <f>YEAR(Table1[[#This Row],[Date Sent]])</f>
        <v>2024</v>
      </c>
      <c r="AH9754"/>
    </row>
    <row r="9755" spans="1:34" x14ac:dyDescent="0.2">
      <c r="A9755" t="s">
        <v>2850</v>
      </c>
      <c r="B9755" t="s">
        <v>10189</v>
      </c>
      <c r="C9755" s="1">
        <v>32.630000000000003</v>
      </c>
      <c r="D9755" s="5">
        <v>45370</v>
      </c>
      <c r="E9755" t="s">
        <v>18</v>
      </c>
      <c r="F9755" t="s">
        <v>6</v>
      </c>
      <c r="G9755" s="16" t="s">
        <v>10190</v>
      </c>
      <c r="H9755" s="1"/>
      <c r="J9755"/>
      <c r="AC9755" s="5">
        <v>45450</v>
      </c>
      <c r="AD9755" t="s">
        <v>14675</v>
      </c>
      <c r="AE9755" t="s">
        <v>73</v>
      </c>
      <c r="AF9755">
        <f>MONTH(Table1[[#This Row],[Date Sent]])</f>
        <v>6</v>
      </c>
      <c r="AG9755">
        <f>YEAR(Table1[[#This Row],[Date Sent]])</f>
        <v>2024</v>
      </c>
      <c r="AH9755"/>
    </row>
    <row r="9756" spans="1:34" x14ac:dyDescent="0.2">
      <c r="A9756" t="s">
        <v>2850</v>
      </c>
      <c r="B9756" t="s">
        <v>10189</v>
      </c>
      <c r="C9756" s="1">
        <v>641.82000000000005</v>
      </c>
      <c r="D9756" s="5">
        <v>45399</v>
      </c>
      <c r="E9756" t="s">
        <v>21</v>
      </c>
      <c r="F9756" t="s">
        <v>918</v>
      </c>
      <c r="G9756" s="16" t="s">
        <v>10191</v>
      </c>
      <c r="H9756" s="1">
        <v>447.98</v>
      </c>
      <c r="I9756" t="s">
        <v>17</v>
      </c>
      <c r="J9756" t="s">
        <v>10192</v>
      </c>
      <c r="K9756" s="1">
        <v>13.94</v>
      </c>
      <c r="L9756" t="s">
        <v>39</v>
      </c>
      <c r="M9756" t="s">
        <v>10193</v>
      </c>
      <c r="N9756" s="1">
        <v>16.68</v>
      </c>
      <c r="O9756" t="s">
        <v>15</v>
      </c>
      <c r="P9756" t="s">
        <v>6002</v>
      </c>
      <c r="Q9756" s="1">
        <v>163.22000000000003</v>
      </c>
      <c r="R9756" t="s">
        <v>33</v>
      </c>
      <c r="S9756" t="s">
        <v>10194</v>
      </c>
      <c r="AC9756" s="5">
        <v>45450</v>
      </c>
      <c r="AD9756" t="s">
        <v>14675</v>
      </c>
      <c r="AE9756" t="s">
        <v>73</v>
      </c>
      <c r="AF9756">
        <f>MONTH(Table1[[#This Row],[Date Sent]])</f>
        <v>6</v>
      </c>
      <c r="AG9756">
        <f>YEAR(Table1[[#This Row],[Date Sent]])</f>
        <v>2024</v>
      </c>
      <c r="AH9756"/>
    </row>
    <row r="9757" spans="1:34" x14ac:dyDescent="0.2">
      <c r="A9757" t="s">
        <v>2850</v>
      </c>
      <c r="B9757" t="s">
        <v>10189</v>
      </c>
      <c r="C9757" s="1">
        <v>15.76</v>
      </c>
      <c r="D9757" s="5">
        <v>45407</v>
      </c>
      <c r="E9757" t="s">
        <v>18</v>
      </c>
      <c r="F9757" t="s">
        <v>918</v>
      </c>
      <c r="G9757" s="16" t="s">
        <v>8274</v>
      </c>
      <c r="H9757" s="1">
        <v>6.58</v>
      </c>
      <c r="I9757" t="s">
        <v>14</v>
      </c>
      <c r="J9757" t="s">
        <v>10195</v>
      </c>
      <c r="K9757" s="1">
        <v>9.18</v>
      </c>
      <c r="L9757" t="s">
        <v>18</v>
      </c>
      <c r="M9757" t="s">
        <v>1153</v>
      </c>
      <c r="AC9757" s="5">
        <v>45450</v>
      </c>
      <c r="AD9757" t="s">
        <v>14675</v>
      </c>
      <c r="AE9757" t="s">
        <v>73</v>
      </c>
      <c r="AF9757">
        <f>MONTH(Table1[[#This Row],[Date Sent]])</f>
        <v>6</v>
      </c>
      <c r="AG9757">
        <f>YEAR(Table1[[#This Row],[Date Sent]])</f>
        <v>2024</v>
      </c>
      <c r="AH9757"/>
    </row>
    <row r="9758" spans="1:34" x14ac:dyDescent="0.2">
      <c r="A9758" t="s">
        <v>2850</v>
      </c>
      <c r="B9758" t="s">
        <v>10189</v>
      </c>
      <c r="C9758" s="1">
        <v>47.04</v>
      </c>
      <c r="D9758" s="5">
        <v>45408</v>
      </c>
      <c r="E9758" t="s">
        <v>33</v>
      </c>
      <c r="F9758" t="s">
        <v>918</v>
      </c>
      <c r="G9758" s="16" t="s">
        <v>10196</v>
      </c>
      <c r="H9758" s="1">
        <v>5.6000000000000005</v>
      </c>
      <c r="I9758" t="s">
        <v>39</v>
      </c>
      <c r="J9758" t="s">
        <v>10197</v>
      </c>
      <c r="K9758" s="1">
        <v>28.16</v>
      </c>
      <c r="L9758" t="s">
        <v>16</v>
      </c>
      <c r="M9758" t="s">
        <v>1057</v>
      </c>
      <c r="N9758" s="1">
        <v>13.280000000000001</v>
      </c>
      <c r="O9758" t="s">
        <v>33</v>
      </c>
      <c r="P9758" t="s">
        <v>1075</v>
      </c>
      <c r="AC9758" s="5">
        <v>45450</v>
      </c>
      <c r="AD9758" t="s">
        <v>14675</v>
      </c>
      <c r="AE9758" t="s">
        <v>73</v>
      </c>
      <c r="AF9758">
        <f>MONTH(Table1[[#This Row],[Date Sent]])</f>
        <v>6</v>
      </c>
      <c r="AG9758">
        <f>YEAR(Table1[[#This Row],[Date Sent]])</f>
        <v>2024</v>
      </c>
      <c r="AH9758"/>
    </row>
    <row r="9759" spans="1:34" x14ac:dyDescent="0.2">
      <c r="A9759" t="s">
        <v>2850</v>
      </c>
      <c r="B9759" t="s">
        <v>10189</v>
      </c>
      <c r="C9759" s="1">
        <v>18.04</v>
      </c>
      <c r="D9759" s="5">
        <v>45408</v>
      </c>
      <c r="E9759" t="s">
        <v>18</v>
      </c>
      <c r="F9759" t="s">
        <v>918</v>
      </c>
      <c r="G9759" s="16" t="s">
        <v>8274</v>
      </c>
      <c r="H9759" s="1">
        <v>7.58</v>
      </c>
      <c r="I9759" t="s">
        <v>14</v>
      </c>
      <c r="J9759" t="s">
        <v>9344</v>
      </c>
      <c r="K9759" s="1">
        <v>10.459999999999999</v>
      </c>
      <c r="L9759" t="s">
        <v>18</v>
      </c>
      <c r="M9759" t="s">
        <v>1153</v>
      </c>
      <c r="AC9759" s="5">
        <v>45450</v>
      </c>
      <c r="AD9759" t="s">
        <v>14675</v>
      </c>
      <c r="AE9759" t="s">
        <v>73</v>
      </c>
      <c r="AF9759">
        <f>MONTH(Table1[[#This Row],[Date Sent]])</f>
        <v>6</v>
      </c>
      <c r="AG9759">
        <f>YEAR(Table1[[#This Row],[Date Sent]])</f>
        <v>2024</v>
      </c>
      <c r="AH9759"/>
    </row>
    <row r="9760" spans="1:34" x14ac:dyDescent="0.2">
      <c r="A9760" t="s">
        <v>2850</v>
      </c>
      <c r="B9760" t="s">
        <v>10189</v>
      </c>
      <c r="C9760" s="1">
        <v>14.52</v>
      </c>
      <c r="D9760" s="5">
        <v>45409</v>
      </c>
      <c r="E9760" t="s">
        <v>18</v>
      </c>
      <c r="F9760" t="s">
        <v>918</v>
      </c>
      <c r="G9760" s="16" t="s">
        <v>8274</v>
      </c>
      <c r="H9760" s="1">
        <v>7.58</v>
      </c>
      <c r="I9760" t="s">
        <v>14</v>
      </c>
      <c r="J9760" t="s">
        <v>9344</v>
      </c>
      <c r="K9760" s="1">
        <v>6.9399999999999995</v>
      </c>
      <c r="L9760" t="s">
        <v>18</v>
      </c>
      <c r="M9760" t="s">
        <v>1153</v>
      </c>
      <c r="AC9760" s="5">
        <v>45450</v>
      </c>
      <c r="AD9760" t="s">
        <v>14675</v>
      </c>
      <c r="AE9760" t="s">
        <v>73</v>
      </c>
      <c r="AF9760">
        <f>MONTH(Table1[[#This Row],[Date Sent]])</f>
        <v>6</v>
      </c>
      <c r="AG9760">
        <f>YEAR(Table1[[#This Row],[Date Sent]])</f>
        <v>2024</v>
      </c>
      <c r="AH9760"/>
    </row>
    <row r="9761" spans="1:34" x14ac:dyDescent="0.2">
      <c r="A9761" t="s">
        <v>2850</v>
      </c>
      <c r="B9761" t="s">
        <v>10189</v>
      </c>
      <c r="C9761" s="1">
        <v>155.47999999999999</v>
      </c>
      <c r="D9761" s="5">
        <v>45412</v>
      </c>
      <c r="E9761" t="s">
        <v>33</v>
      </c>
      <c r="F9761" t="s">
        <v>918</v>
      </c>
      <c r="G9761" s="16" t="s">
        <v>10198</v>
      </c>
      <c r="H9761" s="1">
        <v>17</v>
      </c>
      <c r="I9761" t="s">
        <v>18</v>
      </c>
      <c r="J9761" t="s">
        <v>8945</v>
      </c>
      <c r="K9761" s="1">
        <v>138.47999999999999</v>
      </c>
      <c r="L9761" t="s">
        <v>33</v>
      </c>
      <c r="M9761" t="s">
        <v>10199</v>
      </c>
      <c r="AC9761" s="5">
        <v>45450</v>
      </c>
      <c r="AD9761" t="s">
        <v>14675</v>
      </c>
      <c r="AE9761" t="s">
        <v>73</v>
      </c>
      <c r="AF9761">
        <f>MONTH(Table1[[#This Row],[Date Sent]])</f>
        <v>6</v>
      </c>
      <c r="AG9761">
        <f>YEAR(Table1[[#This Row],[Date Sent]])</f>
        <v>2024</v>
      </c>
      <c r="AH9761"/>
    </row>
    <row r="9762" spans="1:34" x14ac:dyDescent="0.2">
      <c r="A9762" t="s">
        <v>2850</v>
      </c>
      <c r="B9762" t="s">
        <v>10189</v>
      </c>
      <c r="C9762" s="1">
        <v>26.4</v>
      </c>
      <c r="D9762" s="5">
        <v>45413</v>
      </c>
      <c r="E9762" t="s">
        <v>18</v>
      </c>
      <c r="F9762" t="s">
        <v>6</v>
      </c>
      <c r="G9762" s="16" t="s">
        <v>10200</v>
      </c>
      <c r="H9762" s="1"/>
      <c r="J9762"/>
      <c r="AC9762" s="5">
        <v>45450</v>
      </c>
      <c r="AD9762" t="s">
        <v>14675</v>
      </c>
      <c r="AE9762" t="s">
        <v>73</v>
      </c>
      <c r="AF9762">
        <f>MONTH(Table1[[#This Row],[Date Sent]])</f>
        <v>6</v>
      </c>
      <c r="AG9762">
        <f>YEAR(Table1[[#This Row],[Date Sent]])</f>
        <v>2024</v>
      </c>
      <c r="AH9762"/>
    </row>
    <row r="9763" spans="1:34" x14ac:dyDescent="0.2">
      <c r="A9763" t="s">
        <v>2850</v>
      </c>
      <c r="B9763" t="s">
        <v>10189</v>
      </c>
      <c r="C9763" s="1">
        <v>17</v>
      </c>
      <c r="D9763" s="5">
        <v>45423</v>
      </c>
      <c r="E9763" t="s">
        <v>18</v>
      </c>
      <c r="F9763" t="s">
        <v>918</v>
      </c>
      <c r="G9763" s="16" t="s">
        <v>8274</v>
      </c>
      <c r="H9763" s="1">
        <v>6.58</v>
      </c>
      <c r="I9763" t="s">
        <v>14</v>
      </c>
      <c r="J9763" t="s">
        <v>10195</v>
      </c>
      <c r="K9763" s="1">
        <v>10.42</v>
      </c>
      <c r="L9763" t="s">
        <v>18</v>
      </c>
      <c r="M9763" t="s">
        <v>1153</v>
      </c>
      <c r="AC9763" s="5">
        <v>45450</v>
      </c>
      <c r="AD9763" t="s">
        <v>14675</v>
      </c>
      <c r="AE9763" t="s">
        <v>73</v>
      </c>
      <c r="AF9763">
        <f>MONTH(Table1[[#This Row],[Date Sent]])</f>
        <v>6</v>
      </c>
      <c r="AG9763">
        <f>YEAR(Table1[[#This Row],[Date Sent]])</f>
        <v>2024</v>
      </c>
      <c r="AH9763"/>
    </row>
    <row r="9764" spans="1:34" x14ac:dyDescent="0.2">
      <c r="A9764" t="s">
        <v>2850</v>
      </c>
      <c r="B9764" t="s">
        <v>10189</v>
      </c>
      <c r="C9764" s="1">
        <v>36.86</v>
      </c>
      <c r="D9764" s="5">
        <v>45425</v>
      </c>
      <c r="E9764" t="s">
        <v>18</v>
      </c>
      <c r="F9764" t="s">
        <v>6</v>
      </c>
      <c r="G9764" s="16" t="s">
        <v>2735</v>
      </c>
      <c r="H9764" s="1"/>
      <c r="J9764"/>
      <c r="AC9764" s="5">
        <v>45450</v>
      </c>
      <c r="AD9764" t="s">
        <v>14675</v>
      </c>
      <c r="AE9764" t="s">
        <v>73</v>
      </c>
      <c r="AF9764">
        <f>MONTH(Table1[[#This Row],[Date Sent]])</f>
        <v>6</v>
      </c>
      <c r="AG9764">
        <f>YEAR(Table1[[#This Row],[Date Sent]])</f>
        <v>2024</v>
      </c>
      <c r="AH9764"/>
    </row>
    <row r="9765" spans="1:34" x14ac:dyDescent="0.2">
      <c r="A9765" t="s">
        <v>455</v>
      </c>
      <c r="B9765" t="s">
        <v>10201</v>
      </c>
      <c r="C9765" s="1">
        <v>30.73</v>
      </c>
      <c r="D9765" s="5">
        <v>45371</v>
      </c>
      <c r="E9765" t="s">
        <v>15</v>
      </c>
      <c r="F9765" t="s">
        <v>33</v>
      </c>
      <c r="G9765" s="16" t="s">
        <v>10202</v>
      </c>
      <c r="H9765" s="1"/>
      <c r="J9765"/>
      <c r="AC9765" s="5">
        <v>45450</v>
      </c>
      <c r="AD9765" t="s">
        <v>14653</v>
      </c>
      <c r="AE9765" t="s">
        <v>272</v>
      </c>
      <c r="AF9765">
        <f>MONTH(Table1[[#This Row],[Date Sent]])</f>
        <v>6</v>
      </c>
      <c r="AG9765">
        <f>YEAR(Table1[[#This Row],[Date Sent]])</f>
        <v>2024</v>
      </c>
      <c r="AH9765"/>
    </row>
    <row r="9766" spans="1:34" x14ac:dyDescent="0.2">
      <c r="A9766" t="s">
        <v>455</v>
      </c>
      <c r="B9766" t="s">
        <v>10201</v>
      </c>
      <c r="C9766" s="1">
        <v>40.49</v>
      </c>
      <c r="D9766" s="5">
        <v>45372</v>
      </c>
      <c r="E9766" t="s">
        <v>20</v>
      </c>
      <c r="F9766" t="s">
        <v>39</v>
      </c>
      <c r="G9766" s="16" t="s">
        <v>10203</v>
      </c>
      <c r="H9766" s="1"/>
      <c r="J9766"/>
      <c r="AC9766" s="5">
        <v>45450</v>
      </c>
      <c r="AD9766" t="s">
        <v>14653</v>
      </c>
      <c r="AE9766" t="s">
        <v>272</v>
      </c>
      <c r="AF9766">
        <f>MONTH(Table1[[#This Row],[Date Sent]])</f>
        <v>6</v>
      </c>
      <c r="AG9766">
        <f>YEAR(Table1[[#This Row],[Date Sent]])</f>
        <v>2024</v>
      </c>
      <c r="AH9766"/>
    </row>
    <row r="9767" spans="1:34" x14ac:dyDescent="0.2">
      <c r="A9767" t="s">
        <v>455</v>
      </c>
      <c r="B9767" t="s">
        <v>10201</v>
      </c>
      <c r="C9767" s="1">
        <v>11.73</v>
      </c>
      <c r="D9767" s="5">
        <v>45372</v>
      </c>
      <c r="E9767" t="s">
        <v>21</v>
      </c>
      <c r="F9767" t="s">
        <v>15</v>
      </c>
      <c r="G9767" s="16" t="s">
        <v>10204</v>
      </c>
      <c r="H9767" s="1"/>
      <c r="J9767"/>
      <c r="AC9767" s="5">
        <v>45450</v>
      </c>
      <c r="AD9767" t="s">
        <v>14653</v>
      </c>
      <c r="AE9767" t="s">
        <v>272</v>
      </c>
      <c r="AF9767">
        <f>MONTH(Table1[[#This Row],[Date Sent]])</f>
        <v>6</v>
      </c>
      <c r="AG9767">
        <f>YEAR(Table1[[#This Row],[Date Sent]])</f>
        <v>2024</v>
      </c>
      <c r="AH9767"/>
    </row>
    <row r="9768" spans="1:34" x14ac:dyDescent="0.2">
      <c r="A9768" t="s">
        <v>455</v>
      </c>
      <c r="B9768" t="s">
        <v>10201</v>
      </c>
      <c r="C9768" s="1">
        <v>13.87</v>
      </c>
      <c r="D9768" s="5">
        <v>45373</v>
      </c>
      <c r="E9768" t="s">
        <v>21</v>
      </c>
      <c r="F9768" t="s">
        <v>15</v>
      </c>
      <c r="G9768" s="16" t="s">
        <v>10205</v>
      </c>
      <c r="H9768" s="1"/>
      <c r="J9768"/>
      <c r="AC9768" s="5">
        <v>45450</v>
      </c>
      <c r="AD9768" t="s">
        <v>14653</v>
      </c>
      <c r="AE9768" t="s">
        <v>272</v>
      </c>
      <c r="AF9768">
        <f>MONTH(Table1[[#This Row],[Date Sent]])</f>
        <v>6</v>
      </c>
      <c r="AG9768">
        <f>YEAR(Table1[[#This Row],[Date Sent]])</f>
        <v>2024</v>
      </c>
      <c r="AH9768"/>
    </row>
    <row r="9769" spans="1:34" x14ac:dyDescent="0.2">
      <c r="A9769" t="s">
        <v>455</v>
      </c>
      <c r="B9769" t="s">
        <v>10201</v>
      </c>
      <c r="C9769" s="1">
        <v>10.66</v>
      </c>
      <c r="D9769" s="5">
        <v>45373</v>
      </c>
      <c r="E9769" t="s">
        <v>15</v>
      </c>
      <c r="F9769" t="s">
        <v>33</v>
      </c>
      <c r="G9769" s="16" t="s">
        <v>10206</v>
      </c>
      <c r="H9769" s="1"/>
      <c r="J9769"/>
      <c r="AC9769" s="5">
        <v>45450</v>
      </c>
      <c r="AD9769" t="s">
        <v>14653</v>
      </c>
      <c r="AE9769" t="s">
        <v>272</v>
      </c>
      <c r="AF9769">
        <f>MONTH(Table1[[#This Row],[Date Sent]])</f>
        <v>6</v>
      </c>
      <c r="AG9769">
        <f>YEAR(Table1[[#This Row],[Date Sent]])</f>
        <v>2024</v>
      </c>
      <c r="AH9769"/>
    </row>
    <row r="9770" spans="1:34" x14ac:dyDescent="0.2">
      <c r="A9770" t="s">
        <v>455</v>
      </c>
      <c r="B9770" t="s">
        <v>10201</v>
      </c>
      <c r="C9770" s="1">
        <v>42.66</v>
      </c>
      <c r="D9770" s="5">
        <v>45374</v>
      </c>
      <c r="E9770" t="s">
        <v>21</v>
      </c>
      <c r="F9770" t="s">
        <v>28</v>
      </c>
      <c r="G9770" s="16" t="s">
        <v>10207</v>
      </c>
      <c r="H9770" s="1"/>
      <c r="J9770"/>
      <c r="AC9770" s="5">
        <v>45450</v>
      </c>
      <c r="AD9770" t="s">
        <v>14653</v>
      </c>
      <c r="AE9770" t="s">
        <v>272</v>
      </c>
      <c r="AF9770">
        <f>MONTH(Table1[[#This Row],[Date Sent]])</f>
        <v>6</v>
      </c>
      <c r="AG9770">
        <f>YEAR(Table1[[#This Row],[Date Sent]])</f>
        <v>2024</v>
      </c>
      <c r="AH9770"/>
    </row>
    <row r="9771" spans="1:34" x14ac:dyDescent="0.2">
      <c r="A9771" t="s">
        <v>455</v>
      </c>
      <c r="B9771" t="s">
        <v>10201</v>
      </c>
      <c r="C9771" s="1">
        <v>85.69</v>
      </c>
      <c r="D9771" s="5">
        <v>45378</v>
      </c>
      <c r="E9771" t="s">
        <v>20</v>
      </c>
      <c r="F9771" t="s">
        <v>39</v>
      </c>
      <c r="G9771" s="16" t="s">
        <v>10208</v>
      </c>
      <c r="H9771" s="1"/>
      <c r="J9771"/>
      <c r="AC9771" s="5">
        <v>45450</v>
      </c>
      <c r="AD9771" t="s">
        <v>14653</v>
      </c>
      <c r="AE9771" t="s">
        <v>272</v>
      </c>
      <c r="AF9771">
        <f>MONTH(Table1[[#This Row],[Date Sent]])</f>
        <v>6</v>
      </c>
      <c r="AG9771">
        <f>YEAR(Table1[[#This Row],[Date Sent]])</f>
        <v>2024</v>
      </c>
      <c r="AH9771"/>
    </row>
    <row r="9772" spans="1:34" x14ac:dyDescent="0.2">
      <c r="A9772" t="s">
        <v>455</v>
      </c>
      <c r="B9772" t="s">
        <v>10201</v>
      </c>
      <c r="C9772" s="1">
        <v>5.33</v>
      </c>
      <c r="D9772" s="5">
        <v>45383</v>
      </c>
      <c r="E9772" t="s">
        <v>21</v>
      </c>
      <c r="F9772" t="s">
        <v>17</v>
      </c>
      <c r="G9772" s="16" t="s">
        <v>10209</v>
      </c>
      <c r="H9772" s="1"/>
      <c r="J9772"/>
      <c r="AC9772" s="5">
        <v>45450</v>
      </c>
      <c r="AD9772" t="s">
        <v>14653</v>
      </c>
      <c r="AE9772" t="s">
        <v>272</v>
      </c>
      <c r="AF9772">
        <f>MONTH(Table1[[#This Row],[Date Sent]])</f>
        <v>6</v>
      </c>
      <c r="AG9772">
        <f>YEAR(Table1[[#This Row],[Date Sent]])</f>
        <v>2024</v>
      </c>
      <c r="AH9772"/>
    </row>
    <row r="9773" spans="1:34" x14ac:dyDescent="0.2">
      <c r="A9773" t="s">
        <v>455</v>
      </c>
      <c r="B9773" t="s">
        <v>10201</v>
      </c>
      <c r="C9773" s="1">
        <v>6.31</v>
      </c>
      <c r="D9773" s="5">
        <v>45383</v>
      </c>
      <c r="E9773" t="s">
        <v>21</v>
      </c>
      <c r="F9773" t="s">
        <v>28</v>
      </c>
      <c r="G9773" s="16" t="s">
        <v>10210</v>
      </c>
      <c r="H9773" s="1"/>
      <c r="J9773"/>
      <c r="AC9773" s="5">
        <v>45450</v>
      </c>
      <c r="AD9773" t="s">
        <v>14653</v>
      </c>
      <c r="AE9773" t="s">
        <v>272</v>
      </c>
      <c r="AF9773">
        <f>MONTH(Table1[[#This Row],[Date Sent]])</f>
        <v>6</v>
      </c>
      <c r="AG9773">
        <f>YEAR(Table1[[#This Row],[Date Sent]])</f>
        <v>2024</v>
      </c>
      <c r="AH9773"/>
    </row>
    <row r="9774" spans="1:34" x14ac:dyDescent="0.2">
      <c r="A9774" t="s">
        <v>455</v>
      </c>
      <c r="B9774" t="s">
        <v>10201</v>
      </c>
      <c r="C9774" s="1">
        <v>102.43</v>
      </c>
      <c r="D9774" s="5">
        <v>45384</v>
      </c>
      <c r="E9774" t="s">
        <v>21</v>
      </c>
      <c r="F9774" t="s">
        <v>15</v>
      </c>
      <c r="G9774" s="16" t="s">
        <v>10211</v>
      </c>
      <c r="H9774" s="1"/>
      <c r="J9774"/>
      <c r="AC9774" s="5">
        <v>45450</v>
      </c>
      <c r="AD9774" t="s">
        <v>14653</v>
      </c>
      <c r="AE9774" t="s">
        <v>272</v>
      </c>
      <c r="AF9774">
        <f>MONTH(Table1[[#This Row],[Date Sent]])</f>
        <v>6</v>
      </c>
      <c r="AG9774">
        <f>YEAR(Table1[[#This Row],[Date Sent]])</f>
        <v>2024</v>
      </c>
      <c r="AH9774"/>
    </row>
    <row r="9775" spans="1:34" x14ac:dyDescent="0.2">
      <c r="A9775" t="s">
        <v>455</v>
      </c>
      <c r="B9775" t="s">
        <v>10201</v>
      </c>
      <c r="C9775" s="1">
        <v>44.56</v>
      </c>
      <c r="D9775" s="5">
        <v>45385</v>
      </c>
      <c r="E9775" t="s">
        <v>21</v>
      </c>
      <c r="F9775" t="s">
        <v>33</v>
      </c>
      <c r="G9775" s="16" t="s">
        <v>10212</v>
      </c>
      <c r="H9775" s="1"/>
      <c r="J9775"/>
      <c r="AC9775" s="5">
        <v>45450</v>
      </c>
      <c r="AD9775" t="s">
        <v>14653</v>
      </c>
      <c r="AE9775" t="s">
        <v>272</v>
      </c>
      <c r="AF9775">
        <f>MONTH(Table1[[#This Row],[Date Sent]])</f>
        <v>6</v>
      </c>
      <c r="AG9775">
        <f>YEAR(Table1[[#This Row],[Date Sent]])</f>
        <v>2024</v>
      </c>
      <c r="AH9775"/>
    </row>
    <row r="9776" spans="1:34" x14ac:dyDescent="0.2">
      <c r="A9776" t="s">
        <v>455</v>
      </c>
      <c r="B9776" t="s">
        <v>10201</v>
      </c>
      <c r="C9776" s="1">
        <v>4.26</v>
      </c>
      <c r="D9776" s="5">
        <v>45385</v>
      </c>
      <c r="E9776" t="s">
        <v>21</v>
      </c>
      <c r="F9776" t="s">
        <v>28</v>
      </c>
      <c r="G9776" s="16" t="s">
        <v>10213</v>
      </c>
      <c r="H9776" s="1"/>
      <c r="J9776"/>
      <c r="AC9776" s="5">
        <v>45450</v>
      </c>
      <c r="AD9776" t="s">
        <v>14653</v>
      </c>
      <c r="AE9776" t="s">
        <v>272</v>
      </c>
      <c r="AF9776">
        <f>MONTH(Table1[[#This Row],[Date Sent]])</f>
        <v>6</v>
      </c>
      <c r="AG9776">
        <f>YEAR(Table1[[#This Row],[Date Sent]])</f>
        <v>2024</v>
      </c>
      <c r="AH9776"/>
    </row>
    <row r="9777" spans="1:34" x14ac:dyDescent="0.2">
      <c r="A9777" t="s">
        <v>455</v>
      </c>
      <c r="B9777" t="s">
        <v>10201</v>
      </c>
      <c r="C9777" s="1">
        <v>234.83</v>
      </c>
      <c r="D9777" s="5">
        <v>45386</v>
      </c>
      <c r="E9777" t="s">
        <v>13</v>
      </c>
      <c r="F9777" t="s">
        <v>10</v>
      </c>
      <c r="G9777" s="16" t="s">
        <v>10214</v>
      </c>
      <c r="H9777" s="1"/>
      <c r="J9777"/>
      <c r="AC9777" s="5">
        <v>45450</v>
      </c>
      <c r="AD9777" t="s">
        <v>14653</v>
      </c>
      <c r="AE9777" t="s">
        <v>272</v>
      </c>
      <c r="AF9777">
        <f>MONTH(Table1[[#This Row],[Date Sent]])</f>
        <v>6</v>
      </c>
      <c r="AG9777">
        <f>YEAR(Table1[[#This Row],[Date Sent]])</f>
        <v>2024</v>
      </c>
      <c r="AH9777"/>
    </row>
    <row r="9778" spans="1:34" x14ac:dyDescent="0.2">
      <c r="A9778" t="s">
        <v>455</v>
      </c>
      <c r="B9778" t="s">
        <v>10201</v>
      </c>
      <c r="C9778" s="1">
        <v>60.96</v>
      </c>
      <c r="D9778" s="5">
        <v>45389</v>
      </c>
      <c r="E9778" t="s">
        <v>21</v>
      </c>
      <c r="F9778" t="s">
        <v>17</v>
      </c>
      <c r="G9778" s="16" t="s">
        <v>10215</v>
      </c>
      <c r="H9778" s="1"/>
      <c r="J9778"/>
      <c r="AC9778" s="5">
        <v>45450</v>
      </c>
      <c r="AD9778" t="s">
        <v>14653</v>
      </c>
      <c r="AE9778" t="s">
        <v>272</v>
      </c>
      <c r="AF9778">
        <f>MONTH(Table1[[#This Row],[Date Sent]])</f>
        <v>6</v>
      </c>
      <c r="AG9778">
        <f>YEAR(Table1[[#This Row],[Date Sent]])</f>
        <v>2024</v>
      </c>
      <c r="AH9778"/>
    </row>
    <row r="9779" spans="1:34" x14ac:dyDescent="0.2">
      <c r="A9779" t="s">
        <v>455</v>
      </c>
      <c r="B9779" t="s">
        <v>10201</v>
      </c>
      <c r="C9779" s="1">
        <v>28.59</v>
      </c>
      <c r="D9779" s="5">
        <v>45390</v>
      </c>
      <c r="E9779" t="s">
        <v>21</v>
      </c>
      <c r="F9779" t="s">
        <v>15</v>
      </c>
      <c r="G9779" s="16" t="s">
        <v>10216</v>
      </c>
      <c r="H9779" s="1"/>
      <c r="J9779"/>
      <c r="AC9779" s="5">
        <v>45450</v>
      </c>
      <c r="AD9779" t="s">
        <v>14653</v>
      </c>
      <c r="AE9779" t="s">
        <v>272</v>
      </c>
      <c r="AF9779">
        <f>MONTH(Table1[[#This Row],[Date Sent]])</f>
        <v>6</v>
      </c>
      <c r="AG9779">
        <f>YEAR(Table1[[#This Row],[Date Sent]])</f>
        <v>2024</v>
      </c>
      <c r="AH9779"/>
    </row>
    <row r="9780" spans="1:34" x14ac:dyDescent="0.2">
      <c r="A9780" t="s">
        <v>455</v>
      </c>
      <c r="B9780" t="s">
        <v>10201</v>
      </c>
      <c r="C9780" s="1">
        <v>112.86</v>
      </c>
      <c r="D9780" s="5">
        <v>45391</v>
      </c>
      <c r="E9780" t="s">
        <v>21</v>
      </c>
      <c r="F9780" t="s">
        <v>15</v>
      </c>
      <c r="G9780" s="16" t="s">
        <v>10217</v>
      </c>
      <c r="H9780" s="1"/>
      <c r="J9780"/>
      <c r="AC9780" s="5">
        <v>45450</v>
      </c>
      <c r="AD9780" t="s">
        <v>14653</v>
      </c>
      <c r="AE9780" t="s">
        <v>272</v>
      </c>
      <c r="AF9780">
        <f>MONTH(Table1[[#This Row],[Date Sent]])</f>
        <v>6</v>
      </c>
      <c r="AG9780">
        <f>YEAR(Table1[[#This Row],[Date Sent]])</f>
        <v>2024</v>
      </c>
      <c r="AH9780"/>
    </row>
    <row r="9781" spans="1:34" x14ac:dyDescent="0.2">
      <c r="A9781" t="s">
        <v>455</v>
      </c>
      <c r="B9781" t="s">
        <v>10201</v>
      </c>
      <c r="C9781" s="1">
        <v>16.32</v>
      </c>
      <c r="D9781" s="5">
        <v>45391</v>
      </c>
      <c r="E9781" t="s">
        <v>21</v>
      </c>
      <c r="F9781" t="s">
        <v>33</v>
      </c>
      <c r="G9781" s="16" t="s">
        <v>10218</v>
      </c>
      <c r="H9781" s="1"/>
      <c r="J9781"/>
      <c r="AC9781" s="5">
        <v>45450</v>
      </c>
      <c r="AD9781" t="s">
        <v>14653</v>
      </c>
      <c r="AE9781" t="s">
        <v>272</v>
      </c>
      <c r="AF9781">
        <f>MONTH(Table1[[#This Row],[Date Sent]])</f>
        <v>6</v>
      </c>
      <c r="AG9781">
        <f>YEAR(Table1[[#This Row],[Date Sent]])</f>
        <v>2024</v>
      </c>
      <c r="AH9781"/>
    </row>
    <row r="9782" spans="1:34" x14ac:dyDescent="0.2">
      <c r="A9782" t="s">
        <v>522</v>
      </c>
      <c r="B9782" t="s">
        <v>10219</v>
      </c>
      <c r="C9782" s="1">
        <v>533.62</v>
      </c>
      <c r="D9782" s="5">
        <v>45380</v>
      </c>
      <c r="E9782" t="s">
        <v>41</v>
      </c>
      <c r="F9782" t="s">
        <v>35</v>
      </c>
      <c r="G9782" s="16" t="s">
        <v>8635</v>
      </c>
      <c r="H9782" s="1"/>
      <c r="J9782"/>
      <c r="AC9782" s="5">
        <v>45450</v>
      </c>
      <c r="AD9782" t="s">
        <v>14633</v>
      </c>
      <c r="AE9782" t="s">
        <v>272</v>
      </c>
      <c r="AF9782">
        <f>MONTH(Table1[[#This Row],[Date Sent]])</f>
        <v>6</v>
      </c>
      <c r="AG9782">
        <f>YEAR(Table1[[#This Row],[Date Sent]])</f>
        <v>2024</v>
      </c>
      <c r="AH9782"/>
    </row>
    <row r="9783" spans="1:34" x14ac:dyDescent="0.2">
      <c r="A9783" t="s">
        <v>522</v>
      </c>
      <c r="B9783" t="s">
        <v>10219</v>
      </c>
      <c r="C9783" s="1">
        <v>208.48</v>
      </c>
      <c r="D9783" s="5">
        <v>45384</v>
      </c>
      <c r="E9783" t="s">
        <v>23</v>
      </c>
      <c r="F9783" t="s">
        <v>39</v>
      </c>
      <c r="G9783" s="16" t="s">
        <v>10220</v>
      </c>
      <c r="H9783" s="1"/>
      <c r="J9783"/>
      <c r="AC9783" s="5">
        <v>45450</v>
      </c>
      <c r="AD9783" t="s">
        <v>14633</v>
      </c>
      <c r="AE9783" t="s">
        <v>272</v>
      </c>
      <c r="AF9783">
        <f>MONTH(Table1[[#This Row],[Date Sent]])</f>
        <v>6</v>
      </c>
      <c r="AG9783">
        <f>YEAR(Table1[[#This Row],[Date Sent]])</f>
        <v>2024</v>
      </c>
      <c r="AH9783"/>
    </row>
    <row r="9784" spans="1:34" x14ac:dyDescent="0.2">
      <c r="A9784" t="s">
        <v>522</v>
      </c>
      <c r="B9784" t="s">
        <v>10219</v>
      </c>
      <c r="C9784" s="1">
        <v>6.36</v>
      </c>
      <c r="D9784" s="5">
        <v>45386</v>
      </c>
      <c r="E9784" t="s">
        <v>17</v>
      </c>
      <c r="F9784" t="s">
        <v>39</v>
      </c>
      <c r="G9784" s="16" t="s">
        <v>1613</v>
      </c>
      <c r="H9784" s="1"/>
      <c r="J9784"/>
      <c r="AC9784" s="5">
        <v>45450</v>
      </c>
      <c r="AD9784" t="s">
        <v>14633</v>
      </c>
      <c r="AE9784" t="s">
        <v>272</v>
      </c>
      <c r="AF9784">
        <f>MONTH(Table1[[#This Row],[Date Sent]])</f>
        <v>6</v>
      </c>
      <c r="AG9784">
        <f>YEAR(Table1[[#This Row],[Date Sent]])</f>
        <v>2024</v>
      </c>
      <c r="AH9784"/>
    </row>
    <row r="9785" spans="1:34" x14ac:dyDescent="0.2">
      <c r="A9785" t="s">
        <v>522</v>
      </c>
      <c r="B9785" t="s">
        <v>10219</v>
      </c>
      <c r="C9785" s="1">
        <v>66.900000000000006</v>
      </c>
      <c r="D9785" s="5">
        <v>45387</v>
      </c>
      <c r="E9785" t="s">
        <v>23</v>
      </c>
      <c r="F9785" t="s">
        <v>14</v>
      </c>
      <c r="G9785" s="16" t="s">
        <v>10221</v>
      </c>
      <c r="H9785" s="1"/>
      <c r="J9785"/>
      <c r="AC9785" s="5">
        <v>45450</v>
      </c>
      <c r="AD9785" t="s">
        <v>14633</v>
      </c>
      <c r="AE9785" t="s">
        <v>272</v>
      </c>
      <c r="AF9785">
        <f>MONTH(Table1[[#This Row],[Date Sent]])</f>
        <v>6</v>
      </c>
      <c r="AG9785">
        <f>YEAR(Table1[[#This Row],[Date Sent]])</f>
        <v>2024</v>
      </c>
      <c r="AH9785"/>
    </row>
    <row r="9786" spans="1:34" x14ac:dyDescent="0.2">
      <c r="A9786" t="s">
        <v>522</v>
      </c>
      <c r="B9786" t="s">
        <v>10219</v>
      </c>
      <c r="C9786" s="1">
        <v>13.87</v>
      </c>
      <c r="D9786" s="5">
        <v>45396</v>
      </c>
      <c r="E9786" t="s">
        <v>17</v>
      </c>
      <c r="F9786" t="s">
        <v>39</v>
      </c>
      <c r="G9786" s="16" t="s">
        <v>10222</v>
      </c>
      <c r="H9786" s="1"/>
      <c r="J9786"/>
      <c r="AC9786" s="5">
        <v>45450</v>
      </c>
      <c r="AD9786" t="s">
        <v>14633</v>
      </c>
      <c r="AE9786" t="s">
        <v>272</v>
      </c>
      <c r="AF9786">
        <f>MONTH(Table1[[#This Row],[Date Sent]])</f>
        <v>6</v>
      </c>
      <c r="AG9786">
        <f>YEAR(Table1[[#This Row],[Date Sent]])</f>
        <v>2024</v>
      </c>
      <c r="AH9786"/>
    </row>
    <row r="9787" spans="1:34" x14ac:dyDescent="0.2">
      <c r="A9787" t="s">
        <v>522</v>
      </c>
      <c r="B9787" t="s">
        <v>10219</v>
      </c>
      <c r="C9787" s="1">
        <v>36.96</v>
      </c>
      <c r="D9787" s="5">
        <v>45397</v>
      </c>
      <c r="E9787" t="s">
        <v>17</v>
      </c>
      <c r="F9787" t="s">
        <v>39</v>
      </c>
      <c r="G9787" s="16" t="s">
        <v>10223</v>
      </c>
      <c r="H9787" s="1"/>
      <c r="J9787"/>
      <c r="AC9787" s="5">
        <v>45450</v>
      </c>
      <c r="AD9787" t="s">
        <v>14633</v>
      </c>
      <c r="AE9787" t="s">
        <v>272</v>
      </c>
      <c r="AF9787">
        <f>MONTH(Table1[[#This Row],[Date Sent]])</f>
        <v>6</v>
      </c>
      <c r="AG9787">
        <f>YEAR(Table1[[#This Row],[Date Sent]])</f>
        <v>2024</v>
      </c>
      <c r="AH9787"/>
    </row>
    <row r="9788" spans="1:34" x14ac:dyDescent="0.2">
      <c r="A9788" t="s">
        <v>522</v>
      </c>
      <c r="B9788" t="s">
        <v>10219</v>
      </c>
      <c r="C9788" s="1">
        <v>367.04</v>
      </c>
      <c r="D9788" s="5">
        <v>45398</v>
      </c>
      <c r="E9788" t="s">
        <v>33</v>
      </c>
      <c r="F9788" t="s">
        <v>918</v>
      </c>
      <c r="G9788" s="16" t="s">
        <v>10224</v>
      </c>
      <c r="H9788" s="1"/>
      <c r="J9788"/>
      <c r="AC9788" s="5">
        <v>45450</v>
      </c>
      <c r="AD9788" t="s">
        <v>14633</v>
      </c>
      <c r="AE9788" t="s">
        <v>272</v>
      </c>
      <c r="AF9788">
        <f>MONTH(Table1[[#This Row],[Date Sent]])</f>
        <v>6</v>
      </c>
      <c r="AG9788">
        <f>YEAR(Table1[[#This Row],[Date Sent]])</f>
        <v>2024</v>
      </c>
      <c r="AH9788"/>
    </row>
    <row r="9789" spans="1:34" x14ac:dyDescent="0.2">
      <c r="A9789" t="s">
        <v>522</v>
      </c>
      <c r="B9789" t="s">
        <v>10219</v>
      </c>
      <c r="C9789" s="1">
        <v>8.3000000000000007</v>
      </c>
      <c r="D9789" s="5">
        <v>45400</v>
      </c>
      <c r="E9789" t="s">
        <v>17</v>
      </c>
      <c r="F9789" t="s">
        <v>33</v>
      </c>
      <c r="G9789" s="16" t="s">
        <v>5772</v>
      </c>
      <c r="H9789" s="1"/>
      <c r="J9789"/>
      <c r="AC9789" s="5">
        <v>45450</v>
      </c>
      <c r="AD9789" t="s">
        <v>14633</v>
      </c>
      <c r="AE9789" t="s">
        <v>272</v>
      </c>
      <c r="AF9789">
        <f>MONTH(Table1[[#This Row],[Date Sent]])</f>
        <v>6</v>
      </c>
      <c r="AG9789">
        <f>YEAR(Table1[[#This Row],[Date Sent]])</f>
        <v>2024</v>
      </c>
      <c r="AH9789"/>
    </row>
    <row r="9790" spans="1:34" x14ac:dyDescent="0.2">
      <c r="A9790" t="s">
        <v>522</v>
      </c>
      <c r="B9790" t="s">
        <v>10219</v>
      </c>
      <c r="C9790" s="1">
        <v>13.87</v>
      </c>
      <c r="D9790" s="5">
        <v>45400</v>
      </c>
      <c r="E9790" t="s">
        <v>17</v>
      </c>
      <c r="F9790" t="s">
        <v>39</v>
      </c>
      <c r="G9790" s="16" t="s">
        <v>10222</v>
      </c>
      <c r="H9790" s="1"/>
      <c r="J9790"/>
      <c r="AC9790" s="5">
        <v>45450</v>
      </c>
      <c r="AD9790" t="s">
        <v>14633</v>
      </c>
      <c r="AE9790" t="s">
        <v>272</v>
      </c>
      <c r="AF9790">
        <f>MONTH(Table1[[#This Row],[Date Sent]])</f>
        <v>6</v>
      </c>
      <c r="AG9790">
        <f>YEAR(Table1[[#This Row],[Date Sent]])</f>
        <v>2024</v>
      </c>
      <c r="AH9790"/>
    </row>
    <row r="9791" spans="1:34" x14ac:dyDescent="0.2">
      <c r="A9791" t="s">
        <v>522</v>
      </c>
      <c r="B9791" t="s">
        <v>10219</v>
      </c>
      <c r="C9791" s="1">
        <v>6.02</v>
      </c>
      <c r="D9791" s="5">
        <v>45402</v>
      </c>
      <c r="E9791" t="s">
        <v>33</v>
      </c>
      <c r="F9791" t="s">
        <v>39</v>
      </c>
      <c r="G9791" s="16" t="s">
        <v>10225</v>
      </c>
      <c r="H9791" s="1"/>
      <c r="J9791"/>
      <c r="AC9791" s="5">
        <v>45450</v>
      </c>
      <c r="AD9791" t="s">
        <v>14633</v>
      </c>
      <c r="AE9791" t="s">
        <v>272</v>
      </c>
      <c r="AF9791">
        <f>MONTH(Table1[[#This Row],[Date Sent]])</f>
        <v>6</v>
      </c>
      <c r="AG9791">
        <f>YEAR(Table1[[#This Row],[Date Sent]])</f>
        <v>2024</v>
      </c>
      <c r="AH9791"/>
    </row>
    <row r="9792" spans="1:34" x14ac:dyDescent="0.2">
      <c r="A9792" t="s">
        <v>522</v>
      </c>
      <c r="B9792" t="s">
        <v>10219</v>
      </c>
      <c r="C9792" s="1">
        <v>2.92</v>
      </c>
      <c r="D9792" s="5">
        <v>45411</v>
      </c>
      <c r="E9792" t="s">
        <v>21</v>
      </c>
      <c r="F9792" t="s">
        <v>15</v>
      </c>
      <c r="G9792" s="16" t="s">
        <v>10226</v>
      </c>
      <c r="H9792" s="1"/>
      <c r="J9792"/>
      <c r="AC9792" s="5">
        <v>45450</v>
      </c>
      <c r="AD9792" t="s">
        <v>14633</v>
      </c>
      <c r="AE9792" t="s">
        <v>272</v>
      </c>
      <c r="AF9792">
        <f>MONTH(Table1[[#This Row],[Date Sent]])</f>
        <v>6</v>
      </c>
      <c r="AG9792">
        <f>YEAR(Table1[[#This Row],[Date Sent]])</f>
        <v>2024</v>
      </c>
      <c r="AH9792"/>
    </row>
    <row r="9793" spans="1:34" x14ac:dyDescent="0.2">
      <c r="A9793" t="s">
        <v>10227</v>
      </c>
      <c r="B9793" t="s">
        <v>10228</v>
      </c>
      <c r="C9793" s="1">
        <v>832.25</v>
      </c>
      <c r="D9793" s="5">
        <v>45426</v>
      </c>
      <c r="E9793" t="s">
        <v>34</v>
      </c>
      <c r="F9793" t="s">
        <v>41</v>
      </c>
      <c r="G9793" s="16" t="s">
        <v>10229</v>
      </c>
      <c r="H9793" s="1"/>
      <c r="J9793"/>
      <c r="AC9793" s="5">
        <v>45457</v>
      </c>
      <c r="AD9793" t="s">
        <v>11649</v>
      </c>
      <c r="AE9793" t="s">
        <v>11649</v>
      </c>
      <c r="AF9793">
        <f>MONTH(Table1[[#This Row],[Date Sent]])</f>
        <v>6</v>
      </c>
      <c r="AG9793">
        <f>YEAR(Table1[[#This Row],[Date Sent]])</f>
        <v>2024</v>
      </c>
      <c r="AH9793"/>
    </row>
    <row r="9794" spans="1:34" x14ac:dyDescent="0.2">
      <c r="A9794" t="s">
        <v>2010</v>
      </c>
      <c r="B9794" t="s">
        <v>10230</v>
      </c>
      <c r="C9794" s="1">
        <v>273.35000000000002</v>
      </c>
      <c r="D9794" s="5">
        <v>45401</v>
      </c>
      <c r="E9794" t="s">
        <v>33</v>
      </c>
      <c r="F9794" t="s">
        <v>15</v>
      </c>
      <c r="G9794" s="16" t="s">
        <v>10231</v>
      </c>
      <c r="H9794" s="1"/>
      <c r="J9794"/>
      <c r="AC9794" s="5">
        <v>45460</v>
      </c>
      <c r="AD9794" t="s">
        <v>13431</v>
      </c>
      <c r="AE9794" t="s">
        <v>298</v>
      </c>
      <c r="AF9794">
        <f>MONTH(Table1[[#This Row],[Date Sent]])</f>
        <v>6</v>
      </c>
      <c r="AG9794">
        <f>YEAR(Table1[[#This Row],[Date Sent]])</f>
        <v>2024</v>
      </c>
      <c r="AH9794"/>
    </row>
    <row r="9795" spans="1:34" x14ac:dyDescent="0.2">
      <c r="A9795" t="s">
        <v>2010</v>
      </c>
      <c r="B9795" t="s">
        <v>10230</v>
      </c>
      <c r="C9795" s="1">
        <v>27.5</v>
      </c>
      <c r="D9795" s="5">
        <v>45401</v>
      </c>
      <c r="E9795" t="s">
        <v>33</v>
      </c>
      <c r="F9795" t="s">
        <v>15</v>
      </c>
      <c r="G9795" s="16" t="s">
        <v>10232</v>
      </c>
      <c r="H9795" s="1"/>
      <c r="J9795"/>
      <c r="AC9795" s="5">
        <v>45460</v>
      </c>
      <c r="AD9795" t="s">
        <v>13431</v>
      </c>
      <c r="AE9795" t="s">
        <v>298</v>
      </c>
      <c r="AF9795">
        <f>MONTH(Table1[[#This Row],[Date Sent]])</f>
        <v>6</v>
      </c>
      <c r="AG9795">
        <f>YEAR(Table1[[#This Row],[Date Sent]])</f>
        <v>2024</v>
      </c>
      <c r="AH9795"/>
    </row>
    <row r="9796" spans="1:34" x14ac:dyDescent="0.2">
      <c r="A9796" t="s">
        <v>2010</v>
      </c>
      <c r="B9796" t="s">
        <v>10230</v>
      </c>
      <c r="C9796" s="1">
        <v>55.92</v>
      </c>
      <c r="D9796" s="5">
        <v>45405</v>
      </c>
      <c r="E9796" t="s">
        <v>21</v>
      </c>
      <c r="F9796" t="s">
        <v>15</v>
      </c>
      <c r="G9796" s="16" t="s">
        <v>10233</v>
      </c>
      <c r="H9796" s="1"/>
      <c r="J9796"/>
      <c r="AC9796" s="5">
        <v>45460</v>
      </c>
      <c r="AD9796" t="s">
        <v>13431</v>
      </c>
      <c r="AE9796" t="s">
        <v>298</v>
      </c>
      <c r="AF9796">
        <f>MONTH(Table1[[#This Row],[Date Sent]])</f>
        <v>6</v>
      </c>
      <c r="AG9796">
        <f>YEAR(Table1[[#This Row],[Date Sent]])</f>
        <v>2024</v>
      </c>
      <c r="AH9796"/>
    </row>
    <row r="9797" spans="1:34" x14ac:dyDescent="0.2">
      <c r="A9797" t="s">
        <v>2010</v>
      </c>
      <c r="B9797" t="s">
        <v>10230</v>
      </c>
      <c r="C9797" s="1">
        <v>39.049999999999997</v>
      </c>
      <c r="D9797" s="5">
        <v>45406</v>
      </c>
      <c r="E9797" t="s">
        <v>33</v>
      </c>
      <c r="F9797" t="s">
        <v>17</v>
      </c>
      <c r="G9797" s="16" t="s">
        <v>10234</v>
      </c>
      <c r="H9797" s="1"/>
      <c r="J9797"/>
      <c r="AC9797" s="5">
        <v>45460</v>
      </c>
      <c r="AD9797" t="s">
        <v>13431</v>
      </c>
      <c r="AE9797" t="s">
        <v>298</v>
      </c>
      <c r="AF9797">
        <f>MONTH(Table1[[#This Row],[Date Sent]])</f>
        <v>6</v>
      </c>
      <c r="AG9797">
        <f>YEAR(Table1[[#This Row],[Date Sent]])</f>
        <v>2024</v>
      </c>
      <c r="AH9797"/>
    </row>
    <row r="9798" spans="1:34" x14ac:dyDescent="0.2">
      <c r="A9798" t="s">
        <v>2010</v>
      </c>
      <c r="B9798" t="s">
        <v>10230</v>
      </c>
      <c r="C9798" s="1">
        <v>14.82</v>
      </c>
      <c r="D9798" s="5">
        <v>45410</v>
      </c>
      <c r="E9798" t="s">
        <v>9</v>
      </c>
      <c r="F9798" t="s">
        <v>10</v>
      </c>
      <c r="G9798" s="16" t="s">
        <v>10235</v>
      </c>
      <c r="H9798" s="1"/>
      <c r="J9798"/>
      <c r="AC9798" s="5">
        <v>45460</v>
      </c>
      <c r="AD9798" t="s">
        <v>13431</v>
      </c>
      <c r="AE9798" t="s">
        <v>298</v>
      </c>
      <c r="AF9798">
        <f>MONTH(Table1[[#This Row],[Date Sent]])</f>
        <v>6</v>
      </c>
      <c r="AG9798">
        <f>YEAR(Table1[[#This Row],[Date Sent]])</f>
        <v>2024</v>
      </c>
      <c r="AH9798"/>
    </row>
    <row r="9799" spans="1:34" x14ac:dyDescent="0.2">
      <c r="A9799" t="s">
        <v>2010</v>
      </c>
      <c r="B9799" t="s">
        <v>10230</v>
      </c>
      <c r="C9799" s="1">
        <v>40.81</v>
      </c>
      <c r="D9799" s="5">
        <v>45411</v>
      </c>
      <c r="E9799" t="s">
        <v>33</v>
      </c>
      <c r="F9799" t="s">
        <v>39</v>
      </c>
      <c r="G9799" s="16" t="s">
        <v>10236</v>
      </c>
      <c r="H9799" s="1"/>
      <c r="J9799"/>
      <c r="AC9799" s="5">
        <v>45460</v>
      </c>
      <c r="AD9799" t="s">
        <v>13431</v>
      </c>
      <c r="AE9799" t="s">
        <v>298</v>
      </c>
      <c r="AF9799">
        <f>MONTH(Table1[[#This Row],[Date Sent]])</f>
        <v>6</v>
      </c>
      <c r="AG9799">
        <f>YEAR(Table1[[#This Row],[Date Sent]])</f>
        <v>2024</v>
      </c>
      <c r="AH9799"/>
    </row>
    <row r="9800" spans="1:34" x14ac:dyDescent="0.2">
      <c r="A9800" t="s">
        <v>2010</v>
      </c>
      <c r="B9800" t="s">
        <v>10230</v>
      </c>
      <c r="C9800" s="1">
        <v>45.61</v>
      </c>
      <c r="D9800" s="5">
        <v>45413</v>
      </c>
      <c r="E9800" t="s">
        <v>21</v>
      </c>
      <c r="F9800" t="s">
        <v>33</v>
      </c>
      <c r="G9800" s="16" t="s">
        <v>10237</v>
      </c>
      <c r="H9800" s="1"/>
      <c r="J9800"/>
      <c r="AC9800" s="5">
        <v>45460</v>
      </c>
      <c r="AD9800" t="s">
        <v>13431</v>
      </c>
      <c r="AE9800" t="s">
        <v>298</v>
      </c>
      <c r="AF9800">
        <f>MONTH(Table1[[#This Row],[Date Sent]])</f>
        <v>6</v>
      </c>
      <c r="AG9800">
        <f>YEAR(Table1[[#This Row],[Date Sent]])</f>
        <v>2024</v>
      </c>
      <c r="AH9800"/>
    </row>
    <row r="9801" spans="1:34" x14ac:dyDescent="0.2">
      <c r="A9801" t="s">
        <v>2010</v>
      </c>
      <c r="B9801" t="s">
        <v>10230</v>
      </c>
      <c r="C9801" s="1">
        <v>25.42</v>
      </c>
      <c r="D9801" s="5">
        <v>45420</v>
      </c>
      <c r="E9801" t="s">
        <v>21</v>
      </c>
      <c r="F9801" t="s">
        <v>15</v>
      </c>
      <c r="G9801" s="16" t="s">
        <v>10238</v>
      </c>
      <c r="H9801" s="1"/>
      <c r="J9801"/>
      <c r="AC9801" s="5">
        <v>45460</v>
      </c>
      <c r="AD9801" t="s">
        <v>13431</v>
      </c>
      <c r="AE9801" t="s">
        <v>298</v>
      </c>
      <c r="AF9801">
        <f>MONTH(Table1[[#This Row],[Date Sent]])</f>
        <v>6</v>
      </c>
      <c r="AG9801">
        <f>YEAR(Table1[[#This Row],[Date Sent]])</f>
        <v>2024</v>
      </c>
      <c r="AH9801"/>
    </row>
    <row r="9802" spans="1:34" x14ac:dyDescent="0.2">
      <c r="A9802" t="s">
        <v>2010</v>
      </c>
      <c r="B9802" t="s">
        <v>10230</v>
      </c>
      <c r="C9802" s="1">
        <v>133.38</v>
      </c>
      <c r="D9802" s="5">
        <v>45427</v>
      </c>
      <c r="E9802" t="s">
        <v>21</v>
      </c>
      <c r="F9802" t="s">
        <v>33</v>
      </c>
      <c r="G9802" s="16" t="s">
        <v>10239</v>
      </c>
      <c r="H9802" s="1"/>
      <c r="J9802"/>
      <c r="AC9802" s="5">
        <v>45460</v>
      </c>
      <c r="AD9802" t="s">
        <v>13431</v>
      </c>
      <c r="AE9802" t="s">
        <v>298</v>
      </c>
      <c r="AF9802">
        <f>MONTH(Table1[[#This Row],[Date Sent]])</f>
        <v>6</v>
      </c>
      <c r="AG9802">
        <f>YEAR(Table1[[#This Row],[Date Sent]])</f>
        <v>2024</v>
      </c>
      <c r="AH9802"/>
    </row>
    <row r="9803" spans="1:34" x14ac:dyDescent="0.2">
      <c r="A9803" t="s">
        <v>845</v>
      </c>
      <c r="B9803" t="s">
        <v>10240</v>
      </c>
      <c r="C9803" s="1">
        <v>691.4</v>
      </c>
      <c r="D9803" s="5">
        <v>45426</v>
      </c>
      <c r="E9803" t="s">
        <v>23</v>
      </c>
      <c r="F9803" t="s">
        <v>15</v>
      </c>
      <c r="G9803" s="16" t="s">
        <v>10241</v>
      </c>
      <c r="H9803" s="1"/>
      <c r="J9803"/>
      <c r="AC9803" s="5">
        <v>45460</v>
      </c>
      <c r="AD9803" t="s">
        <v>14556</v>
      </c>
      <c r="AE9803" t="s">
        <v>298</v>
      </c>
      <c r="AF9803">
        <f>MONTH(Table1[[#This Row],[Date Sent]])</f>
        <v>6</v>
      </c>
      <c r="AG9803">
        <f>YEAR(Table1[[#This Row],[Date Sent]])</f>
        <v>2024</v>
      </c>
      <c r="AH9803"/>
    </row>
    <row r="9804" spans="1:34" x14ac:dyDescent="0.2">
      <c r="A9804" t="s">
        <v>845</v>
      </c>
      <c r="B9804" t="s">
        <v>10240</v>
      </c>
      <c r="C9804" s="1">
        <v>364.77</v>
      </c>
      <c r="D9804" s="5">
        <v>45427</v>
      </c>
      <c r="E9804" t="s">
        <v>15</v>
      </c>
      <c r="F9804" t="s">
        <v>30</v>
      </c>
      <c r="G9804" s="16" t="s">
        <v>10242</v>
      </c>
      <c r="H9804" s="1"/>
      <c r="J9804"/>
      <c r="AC9804" s="5">
        <v>45460</v>
      </c>
      <c r="AD9804" t="s">
        <v>14556</v>
      </c>
      <c r="AE9804" t="s">
        <v>298</v>
      </c>
      <c r="AF9804">
        <f>MONTH(Table1[[#This Row],[Date Sent]])</f>
        <v>6</v>
      </c>
      <c r="AG9804">
        <f>YEAR(Table1[[#This Row],[Date Sent]])</f>
        <v>2024</v>
      </c>
      <c r="AH9804"/>
    </row>
    <row r="9805" spans="1:34" x14ac:dyDescent="0.2">
      <c r="A9805" t="s">
        <v>845</v>
      </c>
      <c r="B9805" t="s">
        <v>10240</v>
      </c>
      <c r="C9805" s="1">
        <v>49.83</v>
      </c>
      <c r="D9805" s="5">
        <v>45429</v>
      </c>
      <c r="E9805" t="s">
        <v>20</v>
      </c>
      <c r="F9805" t="s">
        <v>40</v>
      </c>
      <c r="G9805" s="16" t="s">
        <v>10243</v>
      </c>
      <c r="H9805" s="1"/>
      <c r="J9805"/>
      <c r="AC9805" s="5">
        <v>45460</v>
      </c>
      <c r="AD9805" t="s">
        <v>14556</v>
      </c>
      <c r="AE9805" t="s">
        <v>298</v>
      </c>
      <c r="AF9805">
        <f>MONTH(Table1[[#This Row],[Date Sent]])</f>
        <v>6</v>
      </c>
      <c r="AG9805">
        <f>YEAR(Table1[[#This Row],[Date Sent]])</f>
        <v>2024</v>
      </c>
      <c r="AH9805"/>
    </row>
    <row r="9806" spans="1:34" x14ac:dyDescent="0.2">
      <c r="A9806" t="s">
        <v>845</v>
      </c>
      <c r="B9806" t="s">
        <v>10240</v>
      </c>
      <c r="C9806" s="1">
        <v>3395</v>
      </c>
      <c r="D9806" s="5">
        <v>45429</v>
      </c>
      <c r="E9806" t="s">
        <v>25</v>
      </c>
      <c r="F9806" t="s">
        <v>20</v>
      </c>
      <c r="G9806" s="16" t="s">
        <v>10244</v>
      </c>
      <c r="H9806" s="1"/>
      <c r="J9806"/>
      <c r="AC9806" s="5">
        <v>45460</v>
      </c>
      <c r="AD9806" t="s">
        <v>14556</v>
      </c>
      <c r="AE9806" t="s">
        <v>298</v>
      </c>
      <c r="AF9806">
        <f>MONTH(Table1[[#This Row],[Date Sent]])</f>
        <v>6</v>
      </c>
      <c r="AG9806">
        <f>YEAR(Table1[[#This Row],[Date Sent]])</f>
        <v>2024</v>
      </c>
      <c r="AH9806"/>
    </row>
    <row r="9807" spans="1:34" x14ac:dyDescent="0.2">
      <c r="A9807" t="s">
        <v>845</v>
      </c>
      <c r="B9807" t="s">
        <v>10240</v>
      </c>
      <c r="C9807" s="1">
        <v>55.81</v>
      </c>
      <c r="D9807" s="5">
        <v>45431</v>
      </c>
      <c r="E9807" t="s">
        <v>24</v>
      </c>
      <c r="F9807" t="s">
        <v>18</v>
      </c>
      <c r="G9807" s="16" t="s">
        <v>9122</v>
      </c>
      <c r="H9807" s="1"/>
      <c r="J9807"/>
      <c r="AC9807" s="5">
        <v>45460</v>
      </c>
      <c r="AD9807" t="s">
        <v>14556</v>
      </c>
      <c r="AE9807" t="s">
        <v>298</v>
      </c>
      <c r="AF9807">
        <f>MONTH(Table1[[#This Row],[Date Sent]])</f>
        <v>6</v>
      </c>
      <c r="AG9807">
        <f>YEAR(Table1[[#This Row],[Date Sent]])</f>
        <v>2024</v>
      </c>
      <c r="AH9807"/>
    </row>
    <row r="9808" spans="1:34" x14ac:dyDescent="0.2">
      <c r="A9808" t="s">
        <v>845</v>
      </c>
      <c r="B9808" t="s">
        <v>10240</v>
      </c>
      <c r="C9808" s="1">
        <v>172.4</v>
      </c>
      <c r="D9808" s="5">
        <v>45431</v>
      </c>
      <c r="E9808" t="s">
        <v>20</v>
      </c>
      <c r="F9808" t="s">
        <v>39</v>
      </c>
      <c r="G9808" s="16" t="s">
        <v>10245</v>
      </c>
      <c r="H9808" s="1"/>
      <c r="J9808"/>
      <c r="AC9808" s="5">
        <v>45460</v>
      </c>
      <c r="AD9808" t="s">
        <v>14556</v>
      </c>
      <c r="AE9808" t="s">
        <v>298</v>
      </c>
      <c r="AF9808">
        <f>MONTH(Table1[[#This Row],[Date Sent]])</f>
        <v>6</v>
      </c>
      <c r="AG9808">
        <f>YEAR(Table1[[#This Row],[Date Sent]])</f>
        <v>2024</v>
      </c>
      <c r="AH9808"/>
    </row>
    <row r="9809" spans="1:34" x14ac:dyDescent="0.2">
      <c r="A9809" t="s">
        <v>845</v>
      </c>
      <c r="B9809" t="s">
        <v>10240</v>
      </c>
      <c r="C9809" s="1">
        <v>263.19</v>
      </c>
      <c r="D9809" s="5">
        <v>45432</v>
      </c>
      <c r="E9809" t="s">
        <v>21</v>
      </c>
      <c r="F9809" t="s">
        <v>39</v>
      </c>
      <c r="G9809" s="16" t="s">
        <v>10246</v>
      </c>
      <c r="H9809" s="1"/>
      <c r="J9809"/>
      <c r="AC9809" s="5">
        <v>45460</v>
      </c>
      <c r="AD9809" t="s">
        <v>14556</v>
      </c>
      <c r="AE9809" t="s">
        <v>298</v>
      </c>
      <c r="AF9809">
        <f>MONTH(Table1[[#This Row],[Date Sent]])</f>
        <v>6</v>
      </c>
      <c r="AG9809">
        <f>YEAR(Table1[[#This Row],[Date Sent]])</f>
        <v>2024</v>
      </c>
      <c r="AH9809"/>
    </row>
    <row r="9810" spans="1:34" x14ac:dyDescent="0.2">
      <c r="A9810" t="s">
        <v>845</v>
      </c>
      <c r="B9810" t="s">
        <v>10240</v>
      </c>
      <c r="C9810" s="1">
        <v>12.83</v>
      </c>
      <c r="D9810" s="5">
        <v>45432</v>
      </c>
      <c r="E9810" t="s">
        <v>21</v>
      </c>
      <c r="F9810" t="s">
        <v>39</v>
      </c>
      <c r="G9810" s="16" t="s">
        <v>2431</v>
      </c>
      <c r="H9810" s="1"/>
      <c r="J9810"/>
      <c r="AC9810" s="5">
        <v>45460</v>
      </c>
      <c r="AD9810" t="s">
        <v>14556</v>
      </c>
      <c r="AE9810" t="s">
        <v>298</v>
      </c>
      <c r="AF9810">
        <f>MONTH(Table1[[#This Row],[Date Sent]])</f>
        <v>6</v>
      </c>
      <c r="AG9810">
        <f>YEAR(Table1[[#This Row],[Date Sent]])</f>
        <v>2024</v>
      </c>
      <c r="AH9810"/>
    </row>
    <row r="9811" spans="1:34" x14ac:dyDescent="0.2">
      <c r="A9811" t="s">
        <v>845</v>
      </c>
      <c r="B9811" t="s">
        <v>10240</v>
      </c>
      <c r="C9811" s="1">
        <v>212.93</v>
      </c>
      <c r="D9811" s="5">
        <v>45433</v>
      </c>
      <c r="E9811" t="s">
        <v>43</v>
      </c>
      <c r="F9811" t="s">
        <v>17</v>
      </c>
      <c r="G9811" s="16" t="s">
        <v>2091</v>
      </c>
      <c r="H9811" s="1"/>
      <c r="J9811"/>
      <c r="AC9811" s="5">
        <v>45460</v>
      </c>
      <c r="AD9811" t="s">
        <v>14556</v>
      </c>
      <c r="AE9811" t="s">
        <v>298</v>
      </c>
      <c r="AF9811">
        <f>MONTH(Table1[[#This Row],[Date Sent]])</f>
        <v>6</v>
      </c>
      <c r="AG9811">
        <f>YEAR(Table1[[#This Row],[Date Sent]])</f>
        <v>2024</v>
      </c>
      <c r="AH9811"/>
    </row>
    <row r="9812" spans="1:34" x14ac:dyDescent="0.2">
      <c r="A9812" t="s">
        <v>2434</v>
      </c>
      <c r="B9812" t="s">
        <v>10247</v>
      </c>
      <c r="C9812" s="1">
        <v>92.28</v>
      </c>
      <c r="D9812" s="5">
        <v>45408</v>
      </c>
      <c r="E9812" t="s">
        <v>21</v>
      </c>
      <c r="F9812" t="s">
        <v>918</v>
      </c>
      <c r="G9812" s="16" t="s">
        <v>10248</v>
      </c>
      <c r="H9812" s="1">
        <v>47.12</v>
      </c>
      <c r="I9812" t="s">
        <v>33</v>
      </c>
      <c r="J9812" t="s">
        <v>8917</v>
      </c>
      <c r="K9812" s="1">
        <v>45.160000000000004</v>
      </c>
      <c r="L9812" t="s">
        <v>18</v>
      </c>
      <c r="M9812" t="s">
        <v>7417</v>
      </c>
      <c r="AC9812" s="5">
        <v>45460</v>
      </c>
      <c r="AD9812" t="s">
        <v>14630</v>
      </c>
      <c r="AE9812" t="s">
        <v>73</v>
      </c>
      <c r="AF9812">
        <f>MONTH(Table1[[#This Row],[Date Sent]])</f>
        <v>6</v>
      </c>
      <c r="AG9812">
        <f>YEAR(Table1[[#This Row],[Date Sent]])</f>
        <v>2024</v>
      </c>
      <c r="AH9812"/>
    </row>
    <row r="9813" spans="1:34" x14ac:dyDescent="0.2">
      <c r="A9813" t="s">
        <v>2434</v>
      </c>
      <c r="B9813" t="s">
        <v>10247</v>
      </c>
      <c r="C9813" s="1">
        <v>17.100000000000001</v>
      </c>
      <c r="D9813" s="5">
        <v>45415</v>
      </c>
      <c r="E9813" t="s">
        <v>8</v>
      </c>
      <c r="F9813" t="s">
        <v>39</v>
      </c>
      <c r="G9813" s="16" t="s">
        <v>1720</v>
      </c>
      <c r="H9813" s="1"/>
      <c r="J9813"/>
      <c r="AC9813" s="5">
        <v>45460</v>
      </c>
      <c r="AD9813" t="s">
        <v>14630</v>
      </c>
      <c r="AE9813" t="s">
        <v>73</v>
      </c>
      <c r="AF9813">
        <f>MONTH(Table1[[#This Row],[Date Sent]])</f>
        <v>6</v>
      </c>
      <c r="AG9813">
        <f>YEAR(Table1[[#This Row],[Date Sent]])</f>
        <v>2024</v>
      </c>
      <c r="AH9813"/>
    </row>
    <row r="9814" spans="1:34" x14ac:dyDescent="0.2">
      <c r="A9814" t="s">
        <v>2434</v>
      </c>
      <c r="B9814" t="s">
        <v>10247</v>
      </c>
      <c r="C9814" s="1">
        <v>105.87</v>
      </c>
      <c r="D9814" s="5">
        <v>45416</v>
      </c>
      <c r="E9814" t="s">
        <v>21</v>
      </c>
      <c r="F9814" t="s">
        <v>15</v>
      </c>
      <c r="G9814" s="16" t="s">
        <v>10249</v>
      </c>
      <c r="H9814" s="1"/>
      <c r="J9814"/>
      <c r="AC9814" s="5">
        <v>45460</v>
      </c>
      <c r="AD9814" t="s">
        <v>14630</v>
      </c>
      <c r="AE9814" t="s">
        <v>73</v>
      </c>
      <c r="AF9814">
        <f>MONTH(Table1[[#This Row],[Date Sent]])</f>
        <v>6</v>
      </c>
      <c r="AG9814">
        <f>YEAR(Table1[[#This Row],[Date Sent]])</f>
        <v>2024</v>
      </c>
      <c r="AH9814"/>
    </row>
    <row r="9815" spans="1:34" x14ac:dyDescent="0.2">
      <c r="A9815" t="s">
        <v>410</v>
      </c>
      <c r="B9815" t="s">
        <v>10250</v>
      </c>
      <c r="C9815" s="1">
        <v>5.65</v>
      </c>
      <c r="D9815" s="5">
        <v>45413</v>
      </c>
      <c r="E9815" t="s">
        <v>21</v>
      </c>
      <c r="F9815" t="s">
        <v>18</v>
      </c>
      <c r="G9815" s="16" t="s">
        <v>978</v>
      </c>
      <c r="H9815" s="1"/>
      <c r="J9815"/>
      <c r="AC9815" s="5">
        <v>45460</v>
      </c>
      <c r="AD9815" t="s">
        <v>13214</v>
      </c>
      <c r="AE9815" t="s">
        <v>298</v>
      </c>
      <c r="AF9815">
        <f>MONTH(Table1[[#This Row],[Date Sent]])</f>
        <v>6</v>
      </c>
      <c r="AG9815">
        <f>YEAR(Table1[[#This Row],[Date Sent]])</f>
        <v>2024</v>
      </c>
      <c r="AH9815"/>
    </row>
    <row r="9816" spans="1:34" x14ac:dyDescent="0.2">
      <c r="A9816" t="s">
        <v>410</v>
      </c>
      <c r="B9816" t="s">
        <v>10250</v>
      </c>
      <c r="C9816" s="1">
        <v>9.3800000000000008</v>
      </c>
      <c r="D9816" s="5">
        <v>45415</v>
      </c>
      <c r="E9816" t="s">
        <v>21</v>
      </c>
      <c r="F9816" t="s">
        <v>18</v>
      </c>
      <c r="G9816" s="16" t="s">
        <v>978</v>
      </c>
      <c r="H9816" s="1"/>
      <c r="J9816"/>
      <c r="AC9816" s="5">
        <v>45460</v>
      </c>
      <c r="AD9816" t="s">
        <v>13214</v>
      </c>
      <c r="AE9816" t="s">
        <v>298</v>
      </c>
      <c r="AF9816">
        <f>MONTH(Table1[[#This Row],[Date Sent]])</f>
        <v>6</v>
      </c>
      <c r="AG9816">
        <f>YEAR(Table1[[#This Row],[Date Sent]])</f>
        <v>2024</v>
      </c>
      <c r="AH9816"/>
    </row>
    <row r="9817" spans="1:34" x14ac:dyDescent="0.2">
      <c r="A9817" t="s">
        <v>410</v>
      </c>
      <c r="B9817" t="s">
        <v>10250</v>
      </c>
      <c r="C9817" s="1">
        <v>65.239999999999995</v>
      </c>
      <c r="D9817" s="5">
        <v>45417</v>
      </c>
      <c r="E9817" t="s">
        <v>21</v>
      </c>
      <c r="F9817" t="s">
        <v>33</v>
      </c>
      <c r="G9817" s="16" t="s">
        <v>8854</v>
      </c>
      <c r="H9817" s="1"/>
      <c r="J9817"/>
      <c r="AC9817" s="5">
        <v>45460</v>
      </c>
      <c r="AD9817" t="s">
        <v>13214</v>
      </c>
      <c r="AE9817" t="s">
        <v>298</v>
      </c>
      <c r="AF9817">
        <f>MONTH(Table1[[#This Row],[Date Sent]])</f>
        <v>6</v>
      </c>
      <c r="AG9817">
        <f>YEAR(Table1[[#This Row],[Date Sent]])</f>
        <v>2024</v>
      </c>
      <c r="AH9817"/>
    </row>
    <row r="9818" spans="1:34" x14ac:dyDescent="0.2">
      <c r="A9818" t="s">
        <v>410</v>
      </c>
      <c r="B9818" t="s">
        <v>10250</v>
      </c>
      <c r="C9818" s="1">
        <v>-29</v>
      </c>
      <c r="D9818" s="5">
        <v>45418</v>
      </c>
      <c r="E9818" t="s">
        <v>27</v>
      </c>
      <c r="F9818" t="s">
        <v>5</v>
      </c>
      <c r="G9818" s="16" t="s">
        <v>10251</v>
      </c>
      <c r="H9818" s="1"/>
      <c r="J9818"/>
      <c r="AC9818" s="5">
        <v>45460</v>
      </c>
      <c r="AD9818" t="s">
        <v>13214</v>
      </c>
      <c r="AE9818" t="s">
        <v>298</v>
      </c>
      <c r="AF9818">
        <f>MONTH(Table1[[#This Row],[Date Sent]])</f>
        <v>6</v>
      </c>
      <c r="AG9818">
        <f>YEAR(Table1[[#This Row],[Date Sent]])</f>
        <v>2024</v>
      </c>
      <c r="AH9818"/>
    </row>
    <row r="9819" spans="1:34" x14ac:dyDescent="0.2">
      <c r="A9819" t="s">
        <v>410</v>
      </c>
      <c r="B9819" t="s">
        <v>10250</v>
      </c>
      <c r="C9819" s="1">
        <v>5</v>
      </c>
      <c r="D9819" s="5">
        <v>45418</v>
      </c>
      <c r="E9819" t="s">
        <v>8</v>
      </c>
      <c r="F9819" t="s">
        <v>5</v>
      </c>
      <c r="G9819" s="16" t="s">
        <v>10252</v>
      </c>
      <c r="H9819" s="1"/>
      <c r="J9819"/>
      <c r="AC9819" s="5">
        <v>45460</v>
      </c>
      <c r="AD9819" t="s">
        <v>13214</v>
      </c>
      <c r="AE9819" t="s">
        <v>298</v>
      </c>
      <c r="AF9819">
        <f>MONTH(Table1[[#This Row],[Date Sent]])</f>
        <v>6</v>
      </c>
      <c r="AG9819">
        <f>YEAR(Table1[[#This Row],[Date Sent]])</f>
        <v>2024</v>
      </c>
      <c r="AH9819"/>
    </row>
    <row r="9820" spans="1:34" x14ac:dyDescent="0.2">
      <c r="A9820" t="s">
        <v>410</v>
      </c>
      <c r="B9820" t="s">
        <v>10250</v>
      </c>
      <c r="C9820" s="1">
        <v>23.97</v>
      </c>
      <c r="D9820" s="5">
        <v>45418</v>
      </c>
      <c r="E9820" t="s">
        <v>8</v>
      </c>
      <c r="F9820" t="s">
        <v>5</v>
      </c>
      <c r="G9820" s="16" t="s">
        <v>10252</v>
      </c>
      <c r="H9820" s="1"/>
      <c r="J9820"/>
      <c r="AC9820" s="5">
        <v>45460</v>
      </c>
      <c r="AD9820" t="s">
        <v>13214</v>
      </c>
      <c r="AE9820" t="s">
        <v>298</v>
      </c>
      <c r="AF9820">
        <f>MONTH(Table1[[#This Row],[Date Sent]])</f>
        <v>6</v>
      </c>
      <c r="AG9820">
        <f>YEAR(Table1[[#This Row],[Date Sent]])</f>
        <v>2024</v>
      </c>
      <c r="AH9820"/>
    </row>
    <row r="9821" spans="1:34" x14ac:dyDescent="0.2">
      <c r="A9821" t="s">
        <v>410</v>
      </c>
      <c r="B9821" t="s">
        <v>10250</v>
      </c>
      <c r="C9821" s="1">
        <v>8.64</v>
      </c>
      <c r="D9821" s="5">
        <v>45418</v>
      </c>
      <c r="E9821" t="s">
        <v>21</v>
      </c>
      <c r="F9821" t="s">
        <v>18</v>
      </c>
      <c r="G9821" s="16" t="s">
        <v>978</v>
      </c>
      <c r="H9821" s="1"/>
      <c r="J9821"/>
      <c r="AC9821" s="5">
        <v>45460</v>
      </c>
      <c r="AD9821" t="s">
        <v>13214</v>
      </c>
      <c r="AE9821" t="s">
        <v>298</v>
      </c>
      <c r="AF9821">
        <f>MONTH(Table1[[#This Row],[Date Sent]])</f>
        <v>6</v>
      </c>
      <c r="AG9821">
        <f>YEAR(Table1[[#This Row],[Date Sent]])</f>
        <v>2024</v>
      </c>
      <c r="AH9821"/>
    </row>
    <row r="9822" spans="1:34" x14ac:dyDescent="0.2">
      <c r="A9822" t="s">
        <v>410</v>
      </c>
      <c r="B9822" t="s">
        <v>10250</v>
      </c>
      <c r="C9822" s="1">
        <v>-34.97</v>
      </c>
      <c r="D9822" s="5">
        <v>45418</v>
      </c>
      <c r="E9822" t="s">
        <v>8</v>
      </c>
      <c r="F9822" t="s">
        <v>5</v>
      </c>
      <c r="G9822" s="16" t="s">
        <v>10252</v>
      </c>
      <c r="H9822" s="1"/>
      <c r="J9822"/>
      <c r="AC9822" s="5">
        <v>45460</v>
      </c>
      <c r="AD9822" t="s">
        <v>13214</v>
      </c>
      <c r="AE9822" t="s">
        <v>298</v>
      </c>
      <c r="AF9822">
        <f>MONTH(Table1[[#This Row],[Date Sent]])</f>
        <v>6</v>
      </c>
      <c r="AG9822">
        <f>YEAR(Table1[[#This Row],[Date Sent]])</f>
        <v>2024</v>
      </c>
      <c r="AH9822"/>
    </row>
    <row r="9823" spans="1:34" x14ac:dyDescent="0.2">
      <c r="A9823" t="s">
        <v>410</v>
      </c>
      <c r="B9823" t="s">
        <v>10250</v>
      </c>
      <c r="C9823" s="1">
        <v>18</v>
      </c>
      <c r="D9823" s="5">
        <v>45418</v>
      </c>
      <c r="E9823" t="s">
        <v>8</v>
      </c>
      <c r="F9823" t="s">
        <v>5</v>
      </c>
      <c r="G9823" s="16" t="s">
        <v>10252</v>
      </c>
      <c r="H9823" s="1"/>
      <c r="J9823"/>
      <c r="AC9823" s="5">
        <v>45460</v>
      </c>
      <c r="AD9823" t="s">
        <v>13214</v>
      </c>
      <c r="AE9823" t="s">
        <v>298</v>
      </c>
      <c r="AF9823">
        <f>MONTH(Table1[[#This Row],[Date Sent]])</f>
        <v>6</v>
      </c>
      <c r="AG9823">
        <f>YEAR(Table1[[#This Row],[Date Sent]])</f>
        <v>2024</v>
      </c>
      <c r="AH9823"/>
    </row>
    <row r="9824" spans="1:34" x14ac:dyDescent="0.2">
      <c r="A9824" t="s">
        <v>410</v>
      </c>
      <c r="B9824" t="s">
        <v>10250</v>
      </c>
      <c r="C9824" s="1">
        <v>6</v>
      </c>
      <c r="D9824" s="5">
        <v>45418</v>
      </c>
      <c r="E9824" t="s">
        <v>8</v>
      </c>
      <c r="F9824" t="s">
        <v>5</v>
      </c>
      <c r="G9824" s="16" t="s">
        <v>10252</v>
      </c>
      <c r="H9824" s="1"/>
      <c r="J9824"/>
      <c r="AC9824" s="5">
        <v>45460</v>
      </c>
      <c r="AD9824" t="s">
        <v>13214</v>
      </c>
      <c r="AE9824" t="s">
        <v>298</v>
      </c>
      <c r="AF9824">
        <f>MONTH(Table1[[#This Row],[Date Sent]])</f>
        <v>6</v>
      </c>
      <c r="AG9824">
        <f>YEAR(Table1[[#This Row],[Date Sent]])</f>
        <v>2024</v>
      </c>
      <c r="AH9824"/>
    </row>
    <row r="9825" spans="1:34" x14ac:dyDescent="0.2">
      <c r="A9825" t="s">
        <v>410</v>
      </c>
      <c r="B9825" t="s">
        <v>10250</v>
      </c>
      <c r="C9825" s="1">
        <v>189.24</v>
      </c>
      <c r="D9825" s="5">
        <v>45418</v>
      </c>
      <c r="E9825" t="s">
        <v>21</v>
      </c>
      <c r="F9825" t="s">
        <v>33</v>
      </c>
      <c r="G9825" s="16" t="s">
        <v>3123</v>
      </c>
      <c r="H9825" s="1"/>
      <c r="J9825"/>
      <c r="AC9825" s="5">
        <v>45460</v>
      </c>
      <c r="AD9825" t="s">
        <v>13214</v>
      </c>
      <c r="AE9825" t="s">
        <v>298</v>
      </c>
      <c r="AF9825">
        <f>MONTH(Table1[[#This Row],[Date Sent]])</f>
        <v>6</v>
      </c>
      <c r="AG9825">
        <f>YEAR(Table1[[#This Row],[Date Sent]])</f>
        <v>2024</v>
      </c>
      <c r="AH9825"/>
    </row>
    <row r="9826" spans="1:34" x14ac:dyDescent="0.2">
      <c r="A9826" t="s">
        <v>410</v>
      </c>
      <c r="B9826" t="s">
        <v>10250</v>
      </c>
      <c r="C9826" s="1">
        <v>75.77</v>
      </c>
      <c r="D9826" s="5">
        <v>45418</v>
      </c>
      <c r="E9826" t="s">
        <v>21</v>
      </c>
      <c r="F9826" t="s">
        <v>33</v>
      </c>
      <c r="G9826" s="16" t="s">
        <v>1777</v>
      </c>
      <c r="H9826" s="1"/>
      <c r="J9826"/>
      <c r="AC9826" s="5">
        <v>45460</v>
      </c>
      <c r="AD9826" t="s">
        <v>13214</v>
      </c>
      <c r="AE9826" t="s">
        <v>298</v>
      </c>
      <c r="AF9826">
        <f>MONTH(Table1[[#This Row],[Date Sent]])</f>
        <v>6</v>
      </c>
      <c r="AG9826">
        <f>YEAR(Table1[[#This Row],[Date Sent]])</f>
        <v>2024</v>
      </c>
      <c r="AH9826"/>
    </row>
    <row r="9827" spans="1:34" x14ac:dyDescent="0.2">
      <c r="A9827" t="s">
        <v>410</v>
      </c>
      <c r="B9827" t="s">
        <v>10250</v>
      </c>
      <c r="C9827" s="1">
        <v>154.97999999999999</v>
      </c>
      <c r="D9827" s="5">
        <v>45421</v>
      </c>
      <c r="E9827" t="s">
        <v>21</v>
      </c>
      <c r="F9827" t="s">
        <v>33</v>
      </c>
      <c r="G9827" s="16" t="s">
        <v>1602</v>
      </c>
      <c r="H9827" s="1"/>
      <c r="J9827"/>
      <c r="AC9827" s="5">
        <v>45460</v>
      </c>
      <c r="AD9827" t="s">
        <v>13214</v>
      </c>
      <c r="AE9827" t="s">
        <v>298</v>
      </c>
      <c r="AF9827">
        <f>MONTH(Table1[[#This Row],[Date Sent]])</f>
        <v>6</v>
      </c>
      <c r="AG9827">
        <f>YEAR(Table1[[#This Row],[Date Sent]])</f>
        <v>2024</v>
      </c>
      <c r="AH9827"/>
    </row>
    <row r="9828" spans="1:34" x14ac:dyDescent="0.2">
      <c r="A9828" t="s">
        <v>410</v>
      </c>
      <c r="B9828" t="s">
        <v>10250</v>
      </c>
      <c r="C9828" s="1">
        <v>5.65</v>
      </c>
      <c r="D9828" s="5">
        <v>45421</v>
      </c>
      <c r="E9828" t="s">
        <v>21</v>
      </c>
      <c r="F9828" t="s">
        <v>18</v>
      </c>
      <c r="G9828" s="16" t="s">
        <v>978</v>
      </c>
      <c r="H9828" s="1"/>
      <c r="J9828"/>
      <c r="AC9828" s="5">
        <v>45460</v>
      </c>
      <c r="AD9828" t="s">
        <v>13214</v>
      </c>
      <c r="AE9828" t="s">
        <v>298</v>
      </c>
      <c r="AF9828">
        <f>MONTH(Table1[[#This Row],[Date Sent]])</f>
        <v>6</v>
      </c>
      <c r="AG9828">
        <f>YEAR(Table1[[#This Row],[Date Sent]])</f>
        <v>2024</v>
      </c>
      <c r="AH9828"/>
    </row>
    <row r="9829" spans="1:34" x14ac:dyDescent="0.2">
      <c r="A9829" t="s">
        <v>410</v>
      </c>
      <c r="B9829" t="s">
        <v>10250</v>
      </c>
      <c r="C9829" s="1">
        <v>5.65</v>
      </c>
      <c r="D9829" s="5">
        <v>45423</v>
      </c>
      <c r="E9829" t="s">
        <v>21</v>
      </c>
      <c r="F9829" t="s">
        <v>18</v>
      </c>
      <c r="G9829" s="16" t="s">
        <v>978</v>
      </c>
      <c r="H9829" s="1"/>
      <c r="J9829"/>
      <c r="AC9829" s="5">
        <v>45460</v>
      </c>
      <c r="AD9829" t="s">
        <v>13214</v>
      </c>
      <c r="AE9829" t="s">
        <v>298</v>
      </c>
      <c r="AF9829">
        <f>MONTH(Table1[[#This Row],[Date Sent]])</f>
        <v>6</v>
      </c>
      <c r="AG9829">
        <f>YEAR(Table1[[#This Row],[Date Sent]])</f>
        <v>2024</v>
      </c>
      <c r="AH9829"/>
    </row>
    <row r="9830" spans="1:34" x14ac:dyDescent="0.2">
      <c r="A9830" t="s">
        <v>410</v>
      </c>
      <c r="B9830" t="s">
        <v>10250</v>
      </c>
      <c r="C9830" s="1">
        <v>63.24</v>
      </c>
      <c r="D9830" s="5">
        <v>45426</v>
      </c>
      <c r="E9830" t="s">
        <v>8</v>
      </c>
      <c r="F9830" t="s">
        <v>39</v>
      </c>
      <c r="G9830" s="16" t="s">
        <v>10253</v>
      </c>
      <c r="H9830" s="1"/>
      <c r="J9830"/>
      <c r="AC9830" s="5">
        <v>45460</v>
      </c>
      <c r="AD9830" t="s">
        <v>13214</v>
      </c>
      <c r="AE9830" t="s">
        <v>298</v>
      </c>
      <c r="AF9830">
        <f>MONTH(Table1[[#This Row],[Date Sent]])</f>
        <v>6</v>
      </c>
      <c r="AG9830">
        <f>YEAR(Table1[[#This Row],[Date Sent]])</f>
        <v>2024</v>
      </c>
      <c r="AH9830"/>
    </row>
    <row r="9831" spans="1:34" x14ac:dyDescent="0.2">
      <c r="A9831" t="s">
        <v>410</v>
      </c>
      <c r="B9831" t="s">
        <v>10250</v>
      </c>
      <c r="C9831" s="1">
        <v>71.650000000000006</v>
      </c>
      <c r="D9831" s="5">
        <v>45427</v>
      </c>
      <c r="E9831" t="s">
        <v>27</v>
      </c>
      <c r="F9831" t="s">
        <v>39</v>
      </c>
      <c r="G9831" s="16" t="s">
        <v>10254</v>
      </c>
      <c r="H9831" s="1"/>
      <c r="J9831"/>
      <c r="AC9831" s="5">
        <v>45460</v>
      </c>
      <c r="AD9831" t="s">
        <v>13214</v>
      </c>
      <c r="AE9831" t="s">
        <v>298</v>
      </c>
      <c r="AF9831">
        <f>MONTH(Table1[[#This Row],[Date Sent]])</f>
        <v>6</v>
      </c>
      <c r="AG9831">
        <f>YEAR(Table1[[#This Row],[Date Sent]])</f>
        <v>2024</v>
      </c>
      <c r="AH9831"/>
    </row>
    <row r="9832" spans="1:34" x14ac:dyDescent="0.2">
      <c r="A9832" t="s">
        <v>410</v>
      </c>
      <c r="B9832" t="s">
        <v>10250</v>
      </c>
      <c r="C9832" s="1">
        <v>38.85</v>
      </c>
      <c r="D9832" s="5">
        <v>45427</v>
      </c>
      <c r="E9832" t="s">
        <v>21</v>
      </c>
      <c r="F9832" t="s">
        <v>16</v>
      </c>
      <c r="G9832" s="16" t="s">
        <v>1179</v>
      </c>
      <c r="H9832" s="1"/>
      <c r="J9832"/>
      <c r="AC9832" s="5">
        <v>45460</v>
      </c>
      <c r="AD9832" t="s">
        <v>13214</v>
      </c>
      <c r="AE9832" t="s">
        <v>298</v>
      </c>
      <c r="AF9832">
        <f>MONTH(Table1[[#This Row],[Date Sent]])</f>
        <v>6</v>
      </c>
      <c r="AG9832">
        <f>YEAR(Table1[[#This Row],[Date Sent]])</f>
        <v>2024</v>
      </c>
      <c r="AH9832"/>
    </row>
    <row r="9833" spans="1:34" x14ac:dyDescent="0.2">
      <c r="A9833" t="s">
        <v>313</v>
      </c>
      <c r="B9833" t="s">
        <v>10255</v>
      </c>
      <c r="C9833" s="1">
        <v>275</v>
      </c>
      <c r="D9833" s="5">
        <v>45418</v>
      </c>
      <c r="E9833" t="s">
        <v>5</v>
      </c>
      <c r="F9833" t="s">
        <v>7</v>
      </c>
      <c r="G9833" s="16" t="s">
        <v>10256</v>
      </c>
      <c r="H9833" s="1"/>
      <c r="J9833"/>
      <c r="AC9833" s="5">
        <v>45460</v>
      </c>
      <c r="AD9833" t="s">
        <v>14548</v>
      </c>
      <c r="AE9833" t="s">
        <v>8717</v>
      </c>
      <c r="AF9833">
        <f>MONTH(Table1[[#This Row],[Date Sent]])</f>
        <v>6</v>
      </c>
      <c r="AG9833">
        <f>YEAR(Table1[[#This Row],[Date Sent]])</f>
        <v>2024</v>
      </c>
      <c r="AH9833"/>
    </row>
    <row r="9834" spans="1:34" x14ac:dyDescent="0.2">
      <c r="A9834" t="s">
        <v>2280</v>
      </c>
      <c r="B9834" t="s">
        <v>10257</v>
      </c>
      <c r="C9834" s="1">
        <v>7.64</v>
      </c>
      <c r="D9834" s="5">
        <v>45432</v>
      </c>
      <c r="E9834" t="s">
        <v>27</v>
      </c>
      <c r="F9834" t="s">
        <v>17</v>
      </c>
      <c r="G9834" s="16" t="s">
        <v>10258</v>
      </c>
      <c r="H9834" s="1"/>
      <c r="J9834"/>
      <c r="AC9834" s="5">
        <v>45460</v>
      </c>
      <c r="AD9834" t="s">
        <v>13311</v>
      </c>
      <c r="AE9834" t="s">
        <v>156</v>
      </c>
      <c r="AF9834">
        <f>MONTH(Table1[[#This Row],[Date Sent]])</f>
        <v>6</v>
      </c>
      <c r="AG9834">
        <f>YEAR(Table1[[#This Row],[Date Sent]])</f>
        <v>2024</v>
      </c>
      <c r="AH9834"/>
    </row>
    <row r="9835" spans="1:34" x14ac:dyDescent="0.2">
      <c r="A9835" t="s">
        <v>2280</v>
      </c>
      <c r="B9835" t="s">
        <v>10259</v>
      </c>
      <c r="C9835" s="1">
        <v>47.27</v>
      </c>
      <c r="D9835" s="5">
        <v>45429</v>
      </c>
      <c r="E9835" t="s">
        <v>21</v>
      </c>
      <c r="F9835" t="s">
        <v>918</v>
      </c>
      <c r="G9835" s="16" t="s">
        <v>10260</v>
      </c>
      <c r="H9835" s="1">
        <v>12.4</v>
      </c>
      <c r="I9835" t="s">
        <v>21</v>
      </c>
      <c r="J9835" t="s">
        <v>1722</v>
      </c>
      <c r="K9835" s="1">
        <v>34.870000000000005</v>
      </c>
      <c r="L9835" t="s">
        <v>33</v>
      </c>
      <c r="M9835" t="s">
        <v>10261</v>
      </c>
      <c r="AC9835" s="5">
        <v>45460</v>
      </c>
      <c r="AD9835" t="s">
        <v>13311</v>
      </c>
      <c r="AE9835" t="s">
        <v>156</v>
      </c>
      <c r="AF9835">
        <f>MONTH(Table1[[#This Row],[Date Sent]])</f>
        <v>6</v>
      </c>
      <c r="AG9835">
        <f>YEAR(Table1[[#This Row],[Date Sent]])</f>
        <v>2024</v>
      </c>
      <c r="AH9835"/>
    </row>
    <row r="9836" spans="1:34" x14ac:dyDescent="0.2">
      <c r="A9836" t="s">
        <v>2280</v>
      </c>
      <c r="B9836" t="s">
        <v>10262</v>
      </c>
      <c r="C9836" s="1">
        <v>163.88</v>
      </c>
      <c r="D9836" s="5">
        <v>45429</v>
      </c>
      <c r="E9836" t="s">
        <v>27</v>
      </c>
      <c r="F9836" t="s">
        <v>39</v>
      </c>
      <c r="G9836" s="16" t="s">
        <v>4162</v>
      </c>
      <c r="H9836" s="1"/>
      <c r="J9836"/>
      <c r="AC9836" s="5">
        <v>45460</v>
      </c>
      <c r="AD9836" t="s">
        <v>13311</v>
      </c>
      <c r="AE9836" t="s">
        <v>156</v>
      </c>
      <c r="AF9836">
        <f>MONTH(Table1[[#This Row],[Date Sent]])</f>
        <v>6</v>
      </c>
      <c r="AG9836">
        <f>YEAR(Table1[[#This Row],[Date Sent]])</f>
        <v>2024</v>
      </c>
      <c r="AH9836"/>
    </row>
    <row r="9837" spans="1:34" x14ac:dyDescent="0.2">
      <c r="A9837" t="s">
        <v>72</v>
      </c>
      <c r="B9837" t="s">
        <v>10263</v>
      </c>
      <c r="C9837" s="1">
        <v>322.73</v>
      </c>
      <c r="D9837" s="5">
        <v>45406</v>
      </c>
      <c r="E9837" t="s">
        <v>33</v>
      </c>
      <c r="F9837" t="s">
        <v>39</v>
      </c>
      <c r="G9837" s="16" t="s">
        <v>10264</v>
      </c>
      <c r="H9837" s="1"/>
      <c r="J9837"/>
      <c r="AC9837" s="5">
        <v>45460</v>
      </c>
      <c r="AD9837" t="s">
        <v>14533</v>
      </c>
      <c r="AE9837" t="s">
        <v>182</v>
      </c>
      <c r="AF9837">
        <f>MONTH(Table1[[#This Row],[Date Sent]])</f>
        <v>6</v>
      </c>
      <c r="AG9837">
        <f>YEAR(Table1[[#This Row],[Date Sent]])</f>
        <v>2024</v>
      </c>
      <c r="AH9837"/>
    </row>
    <row r="9838" spans="1:34" x14ac:dyDescent="0.2">
      <c r="A9838" t="s">
        <v>72</v>
      </c>
      <c r="B9838" t="s">
        <v>10263</v>
      </c>
      <c r="C9838" s="1">
        <v>5.89</v>
      </c>
      <c r="D9838" s="5">
        <v>45418</v>
      </c>
      <c r="E9838" t="s">
        <v>33</v>
      </c>
      <c r="F9838" t="s">
        <v>39</v>
      </c>
      <c r="G9838" s="16" t="s">
        <v>10265</v>
      </c>
      <c r="H9838" s="1"/>
      <c r="J9838"/>
      <c r="AC9838" s="5">
        <v>45460</v>
      </c>
      <c r="AD9838" t="s">
        <v>14533</v>
      </c>
      <c r="AE9838" t="s">
        <v>182</v>
      </c>
      <c r="AF9838">
        <f>MONTH(Table1[[#This Row],[Date Sent]])</f>
        <v>6</v>
      </c>
      <c r="AG9838">
        <f>YEAR(Table1[[#This Row],[Date Sent]])</f>
        <v>2024</v>
      </c>
      <c r="AH9838"/>
    </row>
    <row r="9839" spans="1:34" x14ac:dyDescent="0.2">
      <c r="A9839" t="s">
        <v>72</v>
      </c>
      <c r="B9839" t="s">
        <v>10263</v>
      </c>
      <c r="C9839" s="1">
        <v>54.89</v>
      </c>
      <c r="D9839" s="5">
        <v>45420</v>
      </c>
      <c r="E9839" t="s">
        <v>21</v>
      </c>
      <c r="F9839" t="s">
        <v>918</v>
      </c>
      <c r="G9839" s="16" t="s">
        <v>10266</v>
      </c>
      <c r="H9839" s="1">
        <v>29.88</v>
      </c>
      <c r="I9839" t="s">
        <v>15</v>
      </c>
      <c r="J9839" t="s">
        <v>6002</v>
      </c>
      <c r="K9839" s="1">
        <v>25.01</v>
      </c>
      <c r="L9839" t="s">
        <v>33</v>
      </c>
      <c r="M9839" t="s">
        <v>1602</v>
      </c>
      <c r="AC9839" s="5">
        <v>45460</v>
      </c>
      <c r="AD9839" t="s">
        <v>14533</v>
      </c>
      <c r="AE9839" t="s">
        <v>182</v>
      </c>
      <c r="AF9839">
        <f>MONTH(Table1[[#This Row],[Date Sent]])</f>
        <v>6</v>
      </c>
      <c r="AG9839">
        <f>YEAR(Table1[[#This Row],[Date Sent]])</f>
        <v>2024</v>
      </c>
      <c r="AH9839"/>
    </row>
    <row r="9840" spans="1:34" x14ac:dyDescent="0.2">
      <c r="A9840" t="s">
        <v>72</v>
      </c>
      <c r="B9840" t="s">
        <v>10263</v>
      </c>
      <c r="C9840" s="1">
        <v>93.26</v>
      </c>
      <c r="D9840" s="5">
        <v>45420</v>
      </c>
      <c r="E9840" t="s">
        <v>21</v>
      </c>
      <c r="F9840" t="s">
        <v>33</v>
      </c>
      <c r="G9840" s="16" t="s">
        <v>10267</v>
      </c>
      <c r="H9840" s="1"/>
      <c r="J9840"/>
      <c r="AC9840" s="5">
        <v>45460</v>
      </c>
      <c r="AD9840" t="s">
        <v>14533</v>
      </c>
      <c r="AE9840" t="s">
        <v>182</v>
      </c>
      <c r="AF9840">
        <f>MONTH(Table1[[#This Row],[Date Sent]])</f>
        <v>6</v>
      </c>
      <c r="AG9840">
        <f>YEAR(Table1[[#This Row],[Date Sent]])</f>
        <v>2024</v>
      </c>
      <c r="AH9840"/>
    </row>
    <row r="9841" spans="1:34" x14ac:dyDescent="0.2">
      <c r="A9841" t="s">
        <v>72</v>
      </c>
      <c r="B9841" t="s">
        <v>10263</v>
      </c>
      <c r="C9841" s="1">
        <v>31.48</v>
      </c>
      <c r="D9841" s="5">
        <v>45425</v>
      </c>
      <c r="E9841" t="s">
        <v>33</v>
      </c>
      <c r="F9841" t="s">
        <v>39</v>
      </c>
      <c r="G9841" s="16" t="s">
        <v>1520</v>
      </c>
      <c r="H9841" s="1"/>
      <c r="J9841"/>
      <c r="AC9841" s="5">
        <v>45460</v>
      </c>
      <c r="AD9841" t="s">
        <v>14533</v>
      </c>
      <c r="AE9841" t="s">
        <v>182</v>
      </c>
      <c r="AF9841">
        <f>MONTH(Table1[[#This Row],[Date Sent]])</f>
        <v>6</v>
      </c>
      <c r="AG9841">
        <f>YEAR(Table1[[#This Row],[Date Sent]])</f>
        <v>2024</v>
      </c>
      <c r="AH9841"/>
    </row>
    <row r="9842" spans="1:34" x14ac:dyDescent="0.2">
      <c r="A9842" t="s">
        <v>72</v>
      </c>
      <c r="B9842" t="s">
        <v>10263</v>
      </c>
      <c r="C9842" s="1">
        <v>15.74</v>
      </c>
      <c r="D9842" s="5">
        <v>45425</v>
      </c>
      <c r="E9842" t="s">
        <v>33</v>
      </c>
      <c r="F9842" t="s">
        <v>39</v>
      </c>
      <c r="G9842" s="16" t="s">
        <v>1702</v>
      </c>
      <c r="H9842" s="1"/>
      <c r="J9842"/>
      <c r="AC9842" s="5">
        <v>45460</v>
      </c>
      <c r="AD9842" t="s">
        <v>14533</v>
      </c>
      <c r="AE9842" t="s">
        <v>182</v>
      </c>
      <c r="AF9842">
        <f>MONTH(Table1[[#This Row],[Date Sent]])</f>
        <v>6</v>
      </c>
      <c r="AG9842">
        <f>YEAR(Table1[[#This Row],[Date Sent]])</f>
        <v>2024</v>
      </c>
      <c r="AH9842"/>
    </row>
    <row r="9843" spans="1:34" x14ac:dyDescent="0.2">
      <c r="A9843" t="s">
        <v>72</v>
      </c>
      <c r="B9843" t="s">
        <v>10263</v>
      </c>
      <c r="C9843" s="1">
        <v>44.79</v>
      </c>
      <c r="D9843" s="5">
        <v>45433</v>
      </c>
      <c r="E9843" t="s">
        <v>21</v>
      </c>
      <c r="F9843" t="s">
        <v>918</v>
      </c>
      <c r="G9843" s="16" t="s">
        <v>10268</v>
      </c>
      <c r="H9843" s="1">
        <v>17.78</v>
      </c>
      <c r="I9843" t="s">
        <v>16</v>
      </c>
      <c r="J9843" t="s">
        <v>1057</v>
      </c>
      <c r="K9843" s="1">
        <v>27.009999999999998</v>
      </c>
      <c r="L9843" t="s">
        <v>17</v>
      </c>
      <c r="M9843" t="s">
        <v>1478</v>
      </c>
      <c r="AC9843" s="5">
        <v>45460</v>
      </c>
      <c r="AD9843" t="s">
        <v>14533</v>
      </c>
      <c r="AE9843" t="s">
        <v>182</v>
      </c>
      <c r="AF9843">
        <f>MONTH(Table1[[#This Row],[Date Sent]])</f>
        <v>6</v>
      </c>
      <c r="AG9843">
        <f>YEAR(Table1[[#This Row],[Date Sent]])</f>
        <v>2024</v>
      </c>
      <c r="AH9843"/>
    </row>
    <row r="9844" spans="1:34" x14ac:dyDescent="0.2">
      <c r="A9844" t="s">
        <v>279</v>
      </c>
      <c r="B9844" t="s">
        <v>10269</v>
      </c>
      <c r="C9844" s="1">
        <v>-431.99</v>
      </c>
      <c r="D9844" s="5">
        <v>45412</v>
      </c>
      <c r="E9844" t="s">
        <v>21</v>
      </c>
      <c r="F9844" t="s">
        <v>17</v>
      </c>
      <c r="G9844" s="16" t="s">
        <v>6566</v>
      </c>
      <c r="H9844" s="1"/>
      <c r="J9844"/>
      <c r="AC9844" s="5">
        <v>45460</v>
      </c>
      <c r="AD9844" t="s">
        <v>11649</v>
      </c>
      <c r="AE9844" t="s">
        <v>11649</v>
      </c>
      <c r="AF9844">
        <f>MONTH(Table1[[#This Row],[Date Sent]])</f>
        <v>6</v>
      </c>
      <c r="AG9844">
        <f>YEAR(Table1[[#This Row],[Date Sent]])</f>
        <v>2024</v>
      </c>
      <c r="AH9844"/>
    </row>
    <row r="9845" spans="1:34" x14ac:dyDescent="0.2">
      <c r="A9845" t="s">
        <v>279</v>
      </c>
      <c r="B9845" t="s">
        <v>10269</v>
      </c>
      <c r="C9845" s="1">
        <v>290.27999999999997</v>
      </c>
      <c r="D9845" s="5">
        <v>45413</v>
      </c>
      <c r="E9845" t="s">
        <v>21</v>
      </c>
      <c r="F9845" t="s">
        <v>39</v>
      </c>
      <c r="G9845" s="16" t="s">
        <v>10270</v>
      </c>
      <c r="H9845" s="1"/>
      <c r="J9845"/>
      <c r="AC9845" s="5">
        <v>45460</v>
      </c>
      <c r="AD9845" t="s">
        <v>11649</v>
      </c>
      <c r="AE9845" t="s">
        <v>11649</v>
      </c>
      <c r="AF9845">
        <f>MONTH(Table1[[#This Row],[Date Sent]])</f>
        <v>6</v>
      </c>
      <c r="AG9845">
        <f>YEAR(Table1[[#This Row],[Date Sent]])</f>
        <v>2024</v>
      </c>
      <c r="AH9845"/>
    </row>
    <row r="9846" spans="1:34" x14ac:dyDescent="0.2">
      <c r="A9846" t="s">
        <v>279</v>
      </c>
      <c r="B9846" t="s">
        <v>10269</v>
      </c>
      <c r="C9846" s="1">
        <v>16.600000000000001</v>
      </c>
      <c r="D9846" s="5">
        <v>45415</v>
      </c>
      <c r="E9846" t="s">
        <v>21</v>
      </c>
      <c r="F9846" t="s">
        <v>33</v>
      </c>
      <c r="G9846" s="16" t="s">
        <v>933</v>
      </c>
      <c r="H9846" s="1"/>
      <c r="J9846"/>
      <c r="AC9846" s="5">
        <v>45460</v>
      </c>
      <c r="AD9846" t="s">
        <v>11649</v>
      </c>
      <c r="AE9846" t="s">
        <v>11649</v>
      </c>
      <c r="AF9846">
        <f>MONTH(Table1[[#This Row],[Date Sent]])</f>
        <v>6</v>
      </c>
      <c r="AG9846">
        <f>YEAR(Table1[[#This Row],[Date Sent]])</f>
        <v>2024</v>
      </c>
      <c r="AH9846"/>
    </row>
    <row r="9847" spans="1:34" x14ac:dyDescent="0.2">
      <c r="A9847" t="s">
        <v>279</v>
      </c>
      <c r="B9847" t="s">
        <v>10269</v>
      </c>
      <c r="C9847" s="1">
        <v>11.94</v>
      </c>
      <c r="D9847" s="5">
        <v>45420</v>
      </c>
      <c r="E9847" t="s">
        <v>24</v>
      </c>
      <c r="F9847" t="s">
        <v>6</v>
      </c>
      <c r="G9847" s="16" t="s">
        <v>10271</v>
      </c>
      <c r="H9847" s="1"/>
      <c r="J9847"/>
      <c r="AC9847" s="5">
        <v>45460</v>
      </c>
      <c r="AD9847" t="s">
        <v>11649</v>
      </c>
      <c r="AE9847" t="s">
        <v>11649</v>
      </c>
      <c r="AF9847">
        <f>MONTH(Table1[[#This Row],[Date Sent]])</f>
        <v>6</v>
      </c>
      <c r="AG9847">
        <f>YEAR(Table1[[#This Row],[Date Sent]])</f>
        <v>2024</v>
      </c>
      <c r="AH9847"/>
    </row>
    <row r="9848" spans="1:34" x14ac:dyDescent="0.2">
      <c r="A9848" t="s">
        <v>279</v>
      </c>
      <c r="B9848" t="s">
        <v>10269</v>
      </c>
      <c r="C9848" s="1">
        <v>87.48</v>
      </c>
      <c r="D9848" s="5">
        <v>45423</v>
      </c>
      <c r="E9848" t="s">
        <v>21</v>
      </c>
      <c r="F9848" t="s">
        <v>33</v>
      </c>
      <c r="G9848" s="16" t="s">
        <v>10272</v>
      </c>
      <c r="H9848" s="1"/>
      <c r="J9848"/>
      <c r="AC9848" s="5">
        <v>45460</v>
      </c>
      <c r="AD9848" t="s">
        <v>11649</v>
      </c>
      <c r="AE9848" t="s">
        <v>11649</v>
      </c>
      <c r="AF9848">
        <f>MONTH(Table1[[#This Row],[Date Sent]])</f>
        <v>6</v>
      </c>
      <c r="AG9848">
        <f>YEAR(Table1[[#This Row],[Date Sent]])</f>
        <v>2024</v>
      </c>
      <c r="AH9848"/>
    </row>
    <row r="9849" spans="1:34" x14ac:dyDescent="0.2">
      <c r="A9849" t="s">
        <v>279</v>
      </c>
      <c r="B9849" t="s">
        <v>10269</v>
      </c>
      <c r="C9849" s="1">
        <v>12</v>
      </c>
      <c r="D9849" s="5">
        <v>45425</v>
      </c>
      <c r="E9849" t="s">
        <v>21</v>
      </c>
      <c r="F9849" t="s">
        <v>9</v>
      </c>
      <c r="G9849" s="16" t="s">
        <v>10273</v>
      </c>
      <c r="H9849" s="1"/>
      <c r="J9849"/>
      <c r="AC9849" s="5">
        <v>45460</v>
      </c>
      <c r="AD9849" t="s">
        <v>11649</v>
      </c>
      <c r="AE9849" t="s">
        <v>11649</v>
      </c>
      <c r="AF9849">
        <f>MONTH(Table1[[#This Row],[Date Sent]])</f>
        <v>6</v>
      </c>
      <c r="AG9849">
        <f>YEAR(Table1[[#This Row],[Date Sent]])</f>
        <v>2024</v>
      </c>
      <c r="AH9849"/>
    </row>
    <row r="9850" spans="1:34" x14ac:dyDescent="0.2">
      <c r="A9850" t="s">
        <v>279</v>
      </c>
      <c r="B9850" t="s">
        <v>10269</v>
      </c>
      <c r="C9850" s="1">
        <v>41</v>
      </c>
      <c r="D9850" s="5">
        <v>45425</v>
      </c>
      <c r="E9850" t="s">
        <v>21</v>
      </c>
      <c r="F9850" t="s">
        <v>39</v>
      </c>
      <c r="G9850" s="16" t="s">
        <v>1730</v>
      </c>
      <c r="H9850" s="1"/>
      <c r="J9850"/>
      <c r="AC9850" s="5">
        <v>45460</v>
      </c>
      <c r="AD9850" t="s">
        <v>11649</v>
      </c>
      <c r="AE9850" t="s">
        <v>11649</v>
      </c>
      <c r="AF9850">
        <f>MONTH(Table1[[#This Row],[Date Sent]])</f>
        <v>6</v>
      </c>
      <c r="AG9850">
        <f>YEAR(Table1[[#This Row],[Date Sent]])</f>
        <v>2024</v>
      </c>
      <c r="AH9850"/>
    </row>
    <row r="9851" spans="1:34" x14ac:dyDescent="0.2">
      <c r="A9851" t="s">
        <v>275</v>
      </c>
      <c r="B9851" t="s">
        <v>10274</v>
      </c>
      <c r="C9851" s="1">
        <v>17.079999999999998</v>
      </c>
      <c r="D9851" s="5">
        <v>45414</v>
      </c>
      <c r="E9851" t="s">
        <v>21</v>
      </c>
      <c r="F9851" t="s">
        <v>17</v>
      </c>
      <c r="G9851" s="16" t="s">
        <v>10275</v>
      </c>
      <c r="H9851" s="1"/>
      <c r="J9851"/>
      <c r="AC9851" s="5">
        <v>45460</v>
      </c>
      <c r="AD9851" t="s">
        <v>14625</v>
      </c>
      <c r="AE9851" t="s">
        <v>298</v>
      </c>
      <c r="AF9851">
        <f>MONTH(Table1[[#This Row],[Date Sent]])</f>
        <v>6</v>
      </c>
      <c r="AG9851">
        <f>YEAR(Table1[[#This Row],[Date Sent]])</f>
        <v>2024</v>
      </c>
      <c r="AH9851"/>
    </row>
    <row r="9852" spans="1:34" x14ac:dyDescent="0.2">
      <c r="A9852" t="s">
        <v>275</v>
      </c>
      <c r="B9852" t="s">
        <v>10274</v>
      </c>
      <c r="C9852" s="1">
        <v>104.88</v>
      </c>
      <c r="D9852" s="5">
        <v>45417</v>
      </c>
      <c r="E9852" t="s">
        <v>9</v>
      </c>
      <c r="F9852" t="s">
        <v>33</v>
      </c>
      <c r="G9852" s="16" t="s">
        <v>10276</v>
      </c>
      <c r="H9852" s="1"/>
      <c r="J9852"/>
      <c r="AC9852" s="5">
        <v>45460</v>
      </c>
      <c r="AD9852" t="s">
        <v>14625</v>
      </c>
      <c r="AE9852" t="s">
        <v>298</v>
      </c>
      <c r="AF9852">
        <f>MONTH(Table1[[#This Row],[Date Sent]])</f>
        <v>6</v>
      </c>
      <c r="AG9852">
        <f>YEAR(Table1[[#This Row],[Date Sent]])</f>
        <v>2024</v>
      </c>
      <c r="AH9852"/>
    </row>
    <row r="9853" spans="1:34" x14ac:dyDescent="0.2">
      <c r="A9853" t="s">
        <v>4669</v>
      </c>
      <c r="B9853" t="s">
        <v>10277</v>
      </c>
      <c r="C9853" s="1">
        <v>249.06</v>
      </c>
      <c r="D9853" s="5">
        <v>45404</v>
      </c>
      <c r="E9853" t="s">
        <v>13</v>
      </c>
      <c r="F9853" t="s">
        <v>33</v>
      </c>
      <c r="G9853" s="16" t="s">
        <v>10278</v>
      </c>
      <c r="H9853" s="1"/>
      <c r="J9853"/>
      <c r="AC9853" s="5">
        <v>45460</v>
      </c>
      <c r="AD9853" t="s">
        <v>14572</v>
      </c>
      <c r="AE9853" t="s">
        <v>298</v>
      </c>
      <c r="AF9853">
        <f>MONTH(Table1[[#This Row],[Date Sent]])</f>
        <v>6</v>
      </c>
      <c r="AG9853">
        <f>YEAR(Table1[[#This Row],[Date Sent]])</f>
        <v>2024</v>
      </c>
      <c r="AH9853"/>
    </row>
    <row r="9854" spans="1:34" x14ac:dyDescent="0.2">
      <c r="A9854" t="s">
        <v>4669</v>
      </c>
      <c r="B9854" t="s">
        <v>10277</v>
      </c>
      <c r="C9854" s="1">
        <v>268.57</v>
      </c>
      <c r="D9854" s="5">
        <v>45411</v>
      </c>
      <c r="E9854" t="s">
        <v>13</v>
      </c>
      <c r="F9854" t="s">
        <v>39</v>
      </c>
      <c r="G9854" s="16" t="s">
        <v>10279</v>
      </c>
      <c r="H9854" s="1"/>
      <c r="J9854"/>
      <c r="AC9854" s="5">
        <v>45460</v>
      </c>
      <c r="AD9854" t="s">
        <v>14572</v>
      </c>
      <c r="AE9854" t="s">
        <v>298</v>
      </c>
      <c r="AF9854">
        <f>MONTH(Table1[[#This Row],[Date Sent]])</f>
        <v>6</v>
      </c>
      <c r="AG9854">
        <f>YEAR(Table1[[#This Row],[Date Sent]])</f>
        <v>2024</v>
      </c>
      <c r="AH9854"/>
    </row>
    <row r="9855" spans="1:34" x14ac:dyDescent="0.2">
      <c r="A9855" t="s">
        <v>4669</v>
      </c>
      <c r="B9855" t="s">
        <v>10277</v>
      </c>
      <c r="C9855" s="1">
        <v>34.97</v>
      </c>
      <c r="D9855" s="5">
        <v>45418</v>
      </c>
      <c r="E9855" t="s">
        <v>25</v>
      </c>
      <c r="F9855" t="s">
        <v>17</v>
      </c>
      <c r="G9855" s="16" t="s">
        <v>4182</v>
      </c>
      <c r="H9855" s="1"/>
      <c r="J9855"/>
      <c r="AC9855" s="5">
        <v>45460</v>
      </c>
      <c r="AD9855" t="s">
        <v>14572</v>
      </c>
      <c r="AE9855" t="s">
        <v>298</v>
      </c>
      <c r="AF9855">
        <f>MONTH(Table1[[#This Row],[Date Sent]])</f>
        <v>6</v>
      </c>
      <c r="AG9855">
        <f>YEAR(Table1[[#This Row],[Date Sent]])</f>
        <v>2024</v>
      </c>
      <c r="AH9855"/>
    </row>
    <row r="9856" spans="1:34" x14ac:dyDescent="0.2">
      <c r="A9856" t="s">
        <v>4669</v>
      </c>
      <c r="B9856" t="s">
        <v>10277</v>
      </c>
      <c r="C9856" s="1">
        <v>33.9</v>
      </c>
      <c r="D9856" s="5">
        <v>45421</v>
      </c>
      <c r="E9856" t="s">
        <v>21</v>
      </c>
      <c r="F9856" t="s">
        <v>15</v>
      </c>
      <c r="G9856" s="16" t="s">
        <v>10280</v>
      </c>
      <c r="H9856" s="1"/>
      <c r="J9856"/>
      <c r="AC9856" s="5">
        <v>45460</v>
      </c>
      <c r="AD9856" t="s">
        <v>14572</v>
      </c>
      <c r="AE9856" t="s">
        <v>298</v>
      </c>
      <c r="AF9856">
        <f>MONTH(Table1[[#This Row],[Date Sent]])</f>
        <v>6</v>
      </c>
      <c r="AG9856">
        <f>YEAR(Table1[[#This Row],[Date Sent]])</f>
        <v>2024</v>
      </c>
      <c r="AH9856"/>
    </row>
    <row r="9857" spans="1:34" x14ac:dyDescent="0.2">
      <c r="A9857" t="s">
        <v>4669</v>
      </c>
      <c r="B9857" t="s">
        <v>10277</v>
      </c>
      <c r="C9857" s="1">
        <v>76.39</v>
      </c>
      <c r="D9857" s="5">
        <v>45426</v>
      </c>
      <c r="E9857" t="s">
        <v>17</v>
      </c>
      <c r="F9857" t="s">
        <v>15</v>
      </c>
      <c r="G9857" s="16" t="s">
        <v>10281</v>
      </c>
      <c r="H9857" s="1"/>
      <c r="J9857"/>
      <c r="AC9857" s="5">
        <v>45460</v>
      </c>
      <c r="AD9857" t="s">
        <v>14572</v>
      </c>
      <c r="AE9857" t="s">
        <v>298</v>
      </c>
      <c r="AF9857">
        <f>MONTH(Table1[[#This Row],[Date Sent]])</f>
        <v>6</v>
      </c>
      <c r="AG9857">
        <f>YEAR(Table1[[#This Row],[Date Sent]])</f>
        <v>2024</v>
      </c>
      <c r="AH9857"/>
    </row>
    <row r="9858" spans="1:34" x14ac:dyDescent="0.2">
      <c r="A9858" t="s">
        <v>1635</v>
      </c>
      <c r="B9858" t="s">
        <v>10282</v>
      </c>
      <c r="C9858" s="1">
        <v>19.66</v>
      </c>
      <c r="D9858" s="5">
        <v>45400</v>
      </c>
      <c r="E9858" t="s">
        <v>16</v>
      </c>
      <c r="F9858" t="s">
        <v>15</v>
      </c>
      <c r="G9858" s="16" t="s">
        <v>10283</v>
      </c>
      <c r="H9858" s="1"/>
      <c r="J9858"/>
      <c r="AC9858" s="5">
        <v>45460</v>
      </c>
      <c r="AD9858" t="s">
        <v>14582</v>
      </c>
      <c r="AE9858" t="s">
        <v>73</v>
      </c>
      <c r="AF9858">
        <f>MONTH(Table1[[#This Row],[Date Sent]])</f>
        <v>6</v>
      </c>
      <c r="AG9858">
        <f>YEAR(Table1[[#This Row],[Date Sent]])</f>
        <v>2024</v>
      </c>
      <c r="AH9858"/>
    </row>
    <row r="9859" spans="1:34" x14ac:dyDescent="0.2">
      <c r="A9859" t="s">
        <v>1635</v>
      </c>
      <c r="B9859" t="s">
        <v>10282</v>
      </c>
      <c r="C9859" s="1">
        <v>16.149999999999999</v>
      </c>
      <c r="D9859" s="5">
        <v>45407</v>
      </c>
      <c r="E9859" t="s">
        <v>58</v>
      </c>
      <c r="F9859" t="s">
        <v>15</v>
      </c>
      <c r="G9859" s="16" t="s">
        <v>3055</v>
      </c>
      <c r="H9859" s="1"/>
      <c r="J9859"/>
      <c r="AC9859" s="5">
        <v>45460</v>
      </c>
      <c r="AD9859" t="s">
        <v>14582</v>
      </c>
      <c r="AE9859" t="s">
        <v>73</v>
      </c>
      <c r="AF9859">
        <f>MONTH(Table1[[#This Row],[Date Sent]])</f>
        <v>6</v>
      </c>
      <c r="AG9859">
        <f>YEAR(Table1[[#This Row],[Date Sent]])</f>
        <v>2024</v>
      </c>
      <c r="AH9859"/>
    </row>
    <row r="9860" spans="1:34" x14ac:dyDescent="0.2">
      <c r="A9860" t="s">
        <v>1635</v>
      </c>
      <c r="B9860" t="s">
        <v>10282</v>
      </c>
      <c r="C9860" s="1">
        <v>11.15</v>
      </c>
      <c r="D9860" s="5">
        <v>45411</v>
      </c>
      <c r="E9860" t="s">
        <v>24</v>
      </c>
      <c r="F9860" t="s">
        <v>18</v>
      </c>
      <c r="G9860" s="16" t="s">
        <v>984</v>
      </c>
      <c r="H9860" s="1"/>
      <c r="J9860"/>
      <c r="AC9860" s="5">
        <v>45460</v>
      </c>
      <c r="AD9860" t="s">
        <v>14582</v>
      </c>
      <c r="AE9860" t="s">
        <v>73</v>
      </c>
      <c r="AF9860">
        <f>MONTH(Table1[[#This Row],[Date Sent]])</f>
        <v>6</v>
      </c>
      <c r="AG9860">
        <f>YEAR(Table1[[#This Row],[Date Sent]])</f>
        <v>2024</v>
      </c>
      <c r="AH9860"/>
    </row>
    <row r="9861" spans="1:34" x14ac:dyDescent="0.2">
      <c r="A9861" t="s">
        <v>1635</v>
      </c>
      <c r="B9861" t="s">
        <v>10282</v>
      </c>
      <c r="C9861" s="1">
        <v>77.17</v>
      </c>
      <c r="D9861" s="5">
        <v>45417</v>
      </c>
      <c r="E9861" t="s">
        <v>33</v>
      </c>
      <c r="F9861" t="s">
        <v>17</v>
      </c>
      <c r="G9861" s="16" t="s">
        <v>10284</v>
      </c>
      <c r="H9861" s="1"/>
      <c r="J9861"/>
      <c r="AC9861" s="5">
        <v>45460</v>
      </c>
      <c r="AD9861" t="s">
        <v>14582</v>
      </c>
      <c r="AE9861" t="s">
        <v>73</v>
      </c>
      <c r="AF9861">
        <f>MONTH(Table1[[#This Row],[Date Sent]])</f>
        <v>6</v>
      </c>
      <c r="AG9861">
        <f>YEAR(Table1[[#This Row],[Date Sent]])</f>
        <v>2024</v>
      </c>
      <c r="AH9861"/>
    </row>
    <row r="9862" spans="1:34" x14ac:dyDescent="0.2">
      <c r="A9862" t="s">
        <v>1635</v>
      </c>
      <c r="B9862" t="s">
        <v>10282</v>
      </c>
      <c r="C9862" s="1">
        <v>53.96</v>
      </c>
      <c r="D9862" s="5">
        <v>45417</v>
      </c>
      <c r="E9862" t="s">
        <v>25</v>
      </c>
      <c r="F9862" t="s">
        <v>17</v>
      </c>
      <c r="G9862" s="16" t="s">
        <v>6566</v>
      </c>
      <c r="H9862" s="1"/>
      <c r="J9862"/>
      <c r="AC9862" s="5">
        <v>45460</v>
      </c>
      <c r="AD9862" t="s">
        <v>14582</v>
      </c>
      <c r="AE9862" t="s">
        <v>73</v>
      </c>
      <c r="AF9862">
        <f>MONTH(Table1[[#This Row],[Date Sent]])</f>
        <v>6</v>
      </c>
      <c r="AG9862">
        <f>YEAR(Table1[[#This Row],[Date Sent]])</f>
        <v>2024</v>
      </c>
      <c r="AH9862"/>
    </row>
    <row r="9863" spans="1:34" x14ac:dyDescent="0.2">
      <c r="A9863" t="s">
        <v>1635</v>
      </c>
      <c r="B9863" t="s">
        <v>10282</v>
      </c>
      <c r="C9863" s="1">
        <v>125.23</v>
      </c>
      <c r="D9863" s="5">
        <v>45419</v>
      </c>
      <c r="E9863" t="s">
        <v>33</v>
      </c>
      <c r="F9863" t="s">
        <v>21</v>
      </c>
      <c r="G9863" s="16" t="s">
        <v>4337</v>
      </c>
      <c r="H9863" s="1"/>
      <c r="J9863"/>
      <c r="AC9863" s="5">
        <v>45460</v>
      </c>
      <c r="AD9863" t="s">
        <v>14582</v>
      </c>
      <c r="AE9863" t="s">
        <v>73</v>
      </c>
      <c r="AF9863">
        <f>MONTH(Table1[[#This Row],[Date Sent]])</f>
        <v>6</v>
      </c>
      <c r="AG9863">
        <f>YEAR(Table1[[#This Row],[Date Sent]])</f>
        <v>2024</v>
      </c>
      <c r="AH9863"/>
    </row>
    <row r="9864" spans="1:34" x14ac:dyDescent="0.2">
      <c r="A9864" t="s">
        <v>1635</v>
      </c>
      <c r="B9864" t="s">
        <v>10282</v>
      </c>
      <c r="C9864" s="1">
        <v>145.05000000000001</v>
      </c>
      <c r="D9864" s="5">
        <v>45421</v>
      </c>
      <c r="E9864" t="s">
        <v>33</v>
      </c>
      <c r="F9864" t="s">
        <v>17</v>
      </c>
      <c r="G9864" s="16" t="s">
        <v>10285</v>
      </c>
      <c r="H9864" s="1"/>
      <c r="J9864"/>
      <c r="AC9864" s="5">
        <v>45460</v>
      </c>
      <c r="AD9864" t="s">
        <v>14582</v>
      </c>
      <c r="AE9864" t="s">
        <v>73</v>
      </c>
      <c r="AF9864">
        <f>MONTH(Table1[[#This Row],[Date Sent]])</f>
        <v>6</v>
      </c>
      <c r="AG9864">
        <f>YEAR(Table1[[#This Row],[Date Sent]])</f>
        <v>2024</v>
      </c>
      <c r="AH9864"/>
    </row>
    <row r="9865" spans="1:34" x14ac:dyDescent="0.2">
      <c r="A9865" t="s">
        <v>534</v>
      </c>
      <c r="B9865" t="s">
        <v>10286</v>
      </c>
      <c r="C9865" s="1">
        <v>18.18</v>
      </c>
      <c r="D9865" s="5">
        <v>45407</v>
      </c>
      <c r="E9865" t="s">
        <v>8</v>
      </c>
      <c r="F9865" t="s">
        <v>17</v>
      </c>
      <c r="G9865" s="16" t="s">
        <v>10287</v>
      </c>
      <c r="H9865" s="1"/>
      <c r="J9865"/>
      <c r="AC9865" s="5">
        <v>45460</v>
      </c>
      <c r="AD9865" t="s">
        <v>13384</v>
      </c>
      <c r="AE9865" t="s">
        <v>140</v>
      </c>
      <c r="AF9865">
        <f>MONTH(Table1[[#This Row],[Date Sent]])</f>
        <v>6</v>
      </c>
      <c r="AG9865">
        <f>YEAR(Table1[[#This Row],[Date Sent]])</f>
        <v>2024</v>
      </c>
      <c r="AH9865"/>
    </row>
    <row r="9866" spans="1:34" x14ac:dyDescent="0.2">
      <c r="A9866" t="s">
        <v>534</v>
      </c>
      <c r="B9866" t="s">
        <v>10286</v>
      </c>
      <c r="C9866" s="1">
        <v>10.69</v>
      </c>
      <c r="D9866" s="5">
        <v>45412</v>
      </c>
      <c r="E9866" t="s">
        <v>33</v>
      </c>
      <c r="F9866" t="s">
        <v>39</v>
      </c>
      <c r="G9866" s="16" t="s">
        <v>10288</v>
      </c>
      <c r="H9866" s="1"/>
      <c r="J9866"/>
      <c r="AC9866" s="5">
        <v>45460</v>
      </c>
      <c r="AD9866" t="s">
        <v>13384</v>
      </c>
      <c r="AE9866" t="s">
        <v>140</v>
      </c>
      <c r="AF9866">
        <f>MONTH(Table1[[#This Row],[Date Sent]])</f>
        <v>6</v>
      </c>
      <c r="AG9866">
        <f>YEAR(Table1[[#This Row],[Date Sent]])</f>
        <v>2024</v>
      </c>
      <c r="AH9866"/>
    </row>
    <row r="9867" spans="1:34" x14ac:dyDescent="0.2">
      <c r="A9867" t="s">
        <v>674</v>
      </c>
      <c r="B9867" t="s">
        <v>10289</v>
      </c>
      <c r="C9867" s="1">
        <v>372.95</v>
      </c>
      <c r="D9867" s="5">
        <v>45373</v>
      </c>
      <c r="E9867" t="s">
        <v>25</v>
      </c>
      <c r="F9867" t="s">
        <v>33</v>
      </c>
      <c r="G9867" s="16" t="s">
        <v>10290</v>
      </c>
      <c r="H9867" s="1"/>
      <c r="J9867"/>
      <c r="AC9867" s="5">
        <v>45460</v>
      </c>
      <c r="AD9867" t="s">
        <v>14612</v>
      </c>
      <c r="AE9867" t="s">
        <v>272</v>
      </c>
      <c r="AF9867">
        <f>MONTH(Table1[[#This Row],[Date Sent]])</f>
        <v>6</v>
      </c>
      <c r="AG9867">
        <f>YEAR(Table1[[#This Row],[Date Sent]])</f>
        <v>2024</v>
      </c>
      <c r="AH9867"/>
    </row>
    <row r="9868" spans="1:34" x14ac:dyDescent="0.2">
      <c r="A9868" t="s">
        <v>674</v>
      </c>
      <c r="B9868" t="s">
        <v>10289</v>
      </c>
      <c r="C9868" s="1">
        <v>3.69</v>
      </c>
      <c r="D9868" s="5">
        <v>45400</v>
      </c>
      <c r="E9868" t="s">
        <v>24</v>
      </c>
      <c r="F9868" t="s">
        <v>18</v>
      </c>
      <c r="G9868" s="16" t="s">
        <v>8282</v>
      </c>
      <c r="H9868" s="1"/>
      <c r="J9868"/>
      <c r="AC9868" s="5">
        <v>45460</v>
      </c>
      <c r="AD9868" t="s">
        <v>14612</v>
      </c>
      <c r="AE9868" t="s">
        <v>272</v>
      </c>
      <c r="AF9868">
        <f>MONTH(Table1[[#This Row],[Date Sent]])</f>
        <v>6</v>
      </c>
      <c r="AG9868">
        <f>YEAR(Table1[[#This Row],[Date Sent]])</f>
        <v>2024</v>
      </c>
      <c r="AH9868"/>
    </row>
    <row r="9869" spans="1:34" x14ac:dyDescent="0.2">
      <c r="A9869" t="s">
        <v>674</v>
      </c>
      <c r="B9869" t="s">
        <v>10289</v>
      </c>
      <c r="C9869" s="1">
        <v>6.7</v>
      </c>
      <c r="D9869" s="5">
        <v>45402</v>
      </c>
      <c r="E9869" t="s">
        <v>21</v>
      </c>
      <c r="F9869" t="s">
        <v>33</v>
      </c>
      <c r="G9869" s="16" t="s">
        <v>2187</v>
      </c>
      <c r="H9869" s="1"/>
      <c r="J9869"/>
      <c r="AC9869" s="5">
        <v>45460</v>
      </c>
      <c r="AD9869" t="s">
        <v>14612</v>
      </c>
      <c r="AE9869" t="s">
        <v>272</v>
      </c>
      <c r="AF9869">
        <f>MONTH(Table1[[#This Row],[Date Sent]])</f>
        <v>6</v>
      </c>
      <c r="AG9869">
        <f>YEAR(Table1[[#This Row],[Date Sent]])</f>
        <v>2024</v>
      </c>
      <c r="AH9869"/>
    </row>
    <row r="9870" spans="1:34" x14ac:dyDescent="0.2">
      <c r="A9870" t="s">
        <v>674</v>
      </c>
      <c r="B9870" t="s">
        <v>10289</v>
      </c>
      <c r="C9870" s="1">
        <v>47.48</v>
      </c>
      <c r="D9870" s="5">
        <v>45403</v>
      </c>
      <c r="E9870" t="s">
        <v>21</v>
      </c>
      <c r="F9870" t="s">
        <v>33</v>
      </c>
      <c r="G9870" s="16" t="s">
        <v>10291</v>
      </c>
      <c r="H9870" s="1"/>
      <c r="J9870"/>
      <c r="AC9870" s="5">
        <v>45460</v>
      </c>
      <c r="AD9870" t="s">
        <v>14612</v>
      </c>
      <c r="AE9870" t="s">
        <v>272</v>
      </c>
      <c r="AF9870">
        <f>MONTH(Table1[[#This Row],[Date Sent]])</f>
        <v>6</v>
      </c>
      <c r="AG9870">
        <f>YEAR(Table1[[#This Row],[Date Sent]])</f>
        <v>2024</v>
      </c>
      <c r="AH9870"/>
    </row>
    <row r="9871" spans="1:34" x14ac:dyDescent="0.2">
      <c r="A9871" t="s">
        <v>674</v>
      </c>
      <c r="B9871" t="s">
        <v>10289</v>
      </c>
      <c r="C9871" s="1">
        <v>6.58</v>
      </c>
      <c r="D9871" s="5">
        <v>45412</v>
      </c>
      <c r="E9871" t="s">
        <v>24</v>
      </c>
      <c r="F9871" t="s">
        <v>18</v>
      </c>
      <c r="G9871" s="16" t="s">
        <v>8282</v>
      </c>
      <c r="H9871" s="1"/>
      <c r="J9871"/>
      <c r="AC9871" s="5">
        <v>45460</v>
      </c>
      <c r="AD9871" t="s">
        <v>14612</v>
      </c>
      <c r="AE9871" t="s">
        <v>272</v>
      </c>
      <c r="AF9871">
        <f>MONTH(Table1[[#This Row],[Date Sent]])</f>
        <v>6</v>
      </c>
      <c r="AG9871">
        <f>YEAR(Table1[[#This Row],[Date Sent]])</f>
        <v>2024</v>
      </c>
      <c r="AH9871"/>
    </row>
    <row r="9872" spans="1:34" x14ac:dyDescent="0.2">
      <c r="A9872" t="s">
        <v>674</v>
      </c>
      <c r="B9872" t="s">
        <v>10289</v>
      </c>
      <c r="C9872" s="1">
        <v>81.25</v>
      </c>
      <c r="D9872" s="5">
        <v>45414</v>
      </c>
      <c r="E9872" t="s">
        <v>21</v>
      </c>
      <c r="F9872" t="s">
        <v>33</v>
      </c>
      <c r="G9872" s="16" t="s">
        <v>10292</v>
      </c>
      <c r="H9872" s="1"/>
      <c r="J9872"/>
      <c r="AC9872" s="5">
        <v>45460</v>
      </c>
      <c r="AD9872" t="s">
        <v>14612</v>
      </c>
      <c r="AE9872" t="s">
        <v>272</v>
      </c>
      <c r="AF9872">
        <f>MONTH(Table1[[#This Row],[Date Sent]])</f>
        <v>6</v>
      </c>
      <c r="AG9872">
        <f>YEAR(Table1[[#This Row],[Date Sent]])</f>
        <v>2024</v>
      </c>
      <c r="AH9872"/>
    </row>
    <row r="9873" spans="1:34" x14ac:dyDescent="0.2">
      <c r="A9873" t="s">
        <v>674</v>
      </c>
      <c r="B9873" t="s">
        <v>10289</v>
      </c>
      <c r="C9873" s="1">
        <v>225</v>
      </c>
      <c r="D9873" s="5">
        <v>45417</v>
      </c>
      <c r="E9873" t="s">
        <v>8</v>
      </c>
      <c r="F9873" t="s">
        <v>35</v>
      </c>
      <c r="G9873" s="16" t="s">
        <v>10293</v>
      </c>
      <c r="H9873" s="1"/>
      <c r="J9873"/>
      <c r="AC9873" s="5">
        <v>45460</v>
      </c>
      <c r="AD9873" t="s">
        <v>14612</v>
      </c>
      <c r="AE9873" t="s">
        <v>272</v>
      </c>
      <c r="AF9873">
        <f>MONTH(Table1[[#This Row],[Date Sent]])</f>
        <v>6</v>
      </c>
      <c r="AG9873">
        <f>YEAR(Table1[[#This Row],[Date Sent]])</f>
        <v>2024</v>
      </c>
      <c r="AH9873"/>
    </row>
    <row r="9874" spans="1:34" x14ac:dyDescent="0.2">
      <c r="A9874" t="s">
        <v>674</v>
      </c>
      <c r="B9874" t="s">
        <v>10289</v>
      </c>
      <c r="C9874" s="1">
        <v>29.89</v>
      </c>
      <c r="D9874" s="5">
        <v>45417</v>
      </c>
      <c r="E9874" t="s">
        <v>23</v>
      </c>
      <c r="F9874" t="s">
        <v>33</v>
      </c>
      <c r="G9874" s="16" t="s">
        <v>10294</v>
      </c>
      <c r="H9874" s="1"/>
      <c r="J9874"/>
      <c r="AC9874" s="5">
        <v>45460</v>
      </c>
      <c r="AD9874" t="s">
        <v>14612</v>
      </c>
      <c r="AE9874" t="s">
        <v>272</v>
      </c>
      <c r="AF9874">
        <f>MONTH(Table1[[#This Row],[Date Sent]])</f>
        <v>6</v>
      </c>
      <c r="AG9874">
        <f>YEAR(Table1[[#This Row],[Date Sent]])</f>
        <v>2024</v>
      </c>
      <c r="AH9874"/>
    </row>
    <row r="9875" spans="1:34" x14ac:dyDescent="0.2">
      <c r="A9875" t="s">
        <v>674</v>
      </c>
      <c r="B9875" t="s">
        <v>10289</v>
      </c>
      <c r="C9875" s="1">
        <v>6.58</v>
      </c>
      <c r="D9875" s="5">
        <v>45419</v>
      </c>
      <c r="E9875" t="s">
        <v>24</v>
      </c>
      <c r="F9875" t="s">
        <v>18</v>
      </c>
      <c r="G9875" s="16" t="s">
        <v>8274</v>
      </c>
      <c r="H9875" s="1"/>
      <c r="J9875"/>
      <c r="AC9875" s="5">
        <v>45460</v>
      </c>
      <c r="AD9875" t="s">
        <v>14612</v>
      </c>
      <c r="AE9875" t="s">
        <v>272</v>
      </c>
      <c r="AF9875">
        <f>MONTH(Table1[[#This Row],[Date Sent]])</f>
        <v>6</v>
      </c>
      <c r="AG9875">
        <f>YEAR(Table1[[#This Row],[Date Sent]])</f>
        <v>2024</v>
      </c>
      <c r="AH9875"/>
    </row>
    <row r="9876" spans="1:34" x14ac:dyDescent="0.2">
      <c r="A9876" t="s">
        <v>674</v>
      </c>
      <c r="B9876" t="s">
        <v>10289</v>
      </c>
      <c r="C9876" s="1">
        <v>306.08</v>
      </c>
      <c r="D9876" s="5">
        <v>45419</v>
      </c>
      <c r="E9876" t="s">
        <v>23</v>
      </c>
      <c r="F9876" t="s">
        <v>16</v>
      </c>
      <c r="G9876" s="16" t="s">
        <v>10295</v>
      </c>
      <c r="H9876" s="1"/>
      <c r="J9876"/>
      <c r="AC9876" s="5">
        <v>45460</v>
      </c>
      <c r="AD9876" t="s">
        <v>14612</v>
      </c>
      <c r="AE9876" t="s">
        <v>272</v>
      </c>
      <c r="AF9876">
        <f>MONTH(Table1[[#This Row],[Date Sent]])</f>
        <v>6</v>
      </c>
      <c r="AG9876">
        <f>YEAR(Table1[[#This Row],[Date Sent]])</f>
        <v>2024</v>
      </c>
      <c r="AH9876"/>
    </row>
    <row r="9877" spans="1:34" x14ac:dyDescent="0.2">
      <c r="A9877" t="s">
        <v>674</v>
      </c>
      <c r="B9877" t="s">
        <v>10289</v>
      </c>
      <c r="C9877" s="1">
        <v>21.5</v>
      </c>
      <c r="D9877" s="5">
        <v>45422</v>
      </c>
      <c r="E9877" t="s">
        <v>28</v>
      </c>
      <c r="F9877" t="s">
        <v>16</v>
      </c>
      <c r="G9877" s="16" t="s">
        <v>10296</v>
      </c>
      <c r="H9877" s="1"/>
      <c r="J9877"/>
      <c r="AC9877" s="5">
        <v>45460</v>
      </c>
      <c r="AD9877" t="s">
        <v>14612</v>
      </c>
      <c r="AE9877" t="s">
        <v>272</v>
      </c>
      <c r="AF9877">
        <f>MONTH(Table1[[#This Row],[Date Sent]])</f>
        <v>6</v>
      </c>
      <c r="AG9877">
        <f>YEAR(Table1[[#This Row],[Date Sent]])</f>
        <v>2024</v>
      </c>
      <c r="AH9877"/>
    </row>
    <row r="9878" spans="1:34" x14ac:dyDescent="0.2">
      <c r="A9878" t="s">
        <v>674</v>
      </c>
      <c r="B9878" t="s">
        <v>10289</v>
      </c>
      <c r="C9878" s="1">
        <v>6.58</v>
      </c>
      <c r="D9878" s="5">
        <v>45424</v>
      </c>
      <c r="E9878" t="s">
        <v>24</v>
      </c>
      <c r="F9878" t="s">
        <v>18</v>
      </c>
      <c r="G9878" s="16" t="s">
        <v>8282</v>
      </c>
      <c r="H9878" s="1"/>
      <c r="J9878"/>
      <c r="AC9878" s="5">
        <v>45460</v>
      </c>
      <c r="AD9878" t="s">
        <v>14612</v>
      </c>
      <c r="AE9878" t="s">
        <v>272</v>
      </c>
      <c r="AF9878">
        <f>MONTH(Table1[[#This Row],[Date Sent]])</f>
        <v>6</v>
      </c>
      <c r="AG9878">
        <f>YEAR(Table1[[#This Row],[Date Sent]])</f>
        <v>2024</v>
      </c>
      <c r="AH9878"/>
    </row>
    <row r="9879" spans="1:34" x14ac:dyDescent="0.2">
      <c r="A9879" t="s">
        <v>595</v>
      </c>
      <c r="B9879" t="s">
        <v>10297</v>
      </c>
      <c r="C9879" s="1">
        <v>29.46</v>
      </c>
      <c r="D9879" s="5">
        <v>45401</v>
      </c>
      <c r="E9879" t="s">
        <v>21</v>
      </c>
      <c r="F9879" t="s">
        <v>15</v>
      </c>
      <c r="G9879" s="16" t="s">
        <v>10298</v>
      </c>
      <c r="H9879" s="1"/>
      <c r="J9879"/>
      <c r="AC9879" s="5">
        <v>45460</v>
      </c>
      <c r="AD9879" t="s">
        <v>14567</v>
      </c>
      <c r="AE9879" t="s">
        <v>272</v>
      </c>
      <c r="AF9879">
        <f>MONTH(Table1[[#This Row],[Date Sent]])</f>
        <v>6</v>
      </c>
      <c r="AG9879">
        <f>YEAR(Table1[[#This Row],[Date Sent]])</f>
        <v>2024</v>
      </c>
      <c r="AH9879"/>
    </row>
    <row r="9880" spans="1:34" x14ac:dyDescent="0.2">
      <c r="A9880" t="s">
        <v>595</v>
      </c>
      <c r="B9880" t="s">
        <v>10297</v>
      </c>
      <c r="C9880" s="1">
        <v>68.64</v>
      </c>
      <c r="D9880" s="5">
        <v>45403</v>
      </c>
      <c r="E9880" t="s">
        <v>21</v>
      </c>
      <c r="F9880" t="s">
        <v>10</v>
      </c>
      <c r="G9880" s="16" t="s">
        <v>3968</v>
      </c>
      <c r="H9880" s="1"/>
      <c r="J9880"/>
      <c r="AC9880" s="5">
        <v>45460</v>
      </c>
      <c r="AD9880" t="s">
        <v>14567</v>
      </c>
      <c r="AE9880" t="s">
        <v>272</v>
      </c>
      <c r="AF9880">
        <f>MONTH(Table1[[#This Row],[Date Sent]])</f>
        <v>6</v>
      </c>
      <c r="AG9880">
        <f>YEAR(Table1[[#This Row],[Date Sent]])</f>
        <v>2024</v>
      </c>
      <c r="AH9880"/>
    </row>
    <row r="9881" spans="1:34" x14ac:dyDescent="0.2">
      <c r="A9881" t="s">
        <v>595</v>
      </c>
      <c r="B9881" t="s">
        <v>10297</v>
      </c>
      <c r="C9881" s="1">
        <v>156.85</v>
      </c>
      <c r="D9881" s="5">
        <v>45405</v>
      </c>
      <c r="E9881" t="s">
        <v>21</v>
      </c>
      <c r="F9881" t="s">
        <v>15</v>
      </c>
      <c r="G9881" s="16" t="s">
        <v>1518</v>
      </c>
      <c r="H9881" s="1"/>
      <c r="J9881"/>
      <c r="AC9881" s="5">
        <v>45460</v>
      </c>
      <c r="AD9881" t="s">
        <v>14567</v>
      </c>
      <c r="AE9881" t="s">
        <v>272</v>
      </c>
      <c r="AF9881">
        <f>MONTH(Table1[[#This Row],[Date Sent]])</f>
        <v>6</v>
      </c>
      <c r="AG9881">
        <f>YEAR(Table1[[#This Row],[Date Sent]])</f>
        <v>2024</v>
      </c>
      <c r="AH9881"/>
    </row>
    <row r="9882" spans="1:34" x14ac:dyDescent="0.2">
      <c r="A9882" t="s">
        <v>595</v>
      </c>
      <c r="B9882" t="s">
        <v>10297</v>
      </c>
      <c r="C9882" s="1">
        <v>400.72</v>
      </c>
      <c r="D9882" s="5">
        <v>45407</v>
      </c>
      <c r="E9882" t="s">
        <v>20</v>
      </c>
      <c r="F9882" t="s">
        <v>25</v>
      </c>
      <c r="G9882" s="16" t="s">
        <v>10299</v>
      </c>
      <c r="H9882" s="1"/>
      <c r="J9882"/>
      <c r="AC9882" s="5">
        <v>45460</v>
      </c>
      <c r="AD9882" t="s">
        <v>14567</v>
      </c>
      <c r="AE9882" t="s">
        <v>272</v>
      </c>
      <c r="AF9882">
        <f>MONTH(Table1[[#This Row],[Date Sent]])</f>
        <v>6</v>
      </c>
      <c r="AG9882">
        <f>YEAR(Table1[[#This Row],[Date Sent]])</f>
        <v>2024</v>
      </c>
      <c r="AH9882"/>
    </row>
    <row r="9883" spans="1:34" x14ac:dyDescent="0.2">
      <c r="A9883" t="s">
        <v>595</v>
      </c>
      <c r="B9883" t="s">
        <v>10297</v>
      </c>
      <c r="C9883" s="1">
        <v>4.0599999999999996</v>
      </c>
      <c r="D9883" s="5">
        <v>45412</v>
      </c>
      <c r="E9883" t="s">
        <v>21</v>
      </c>
      <c r="F9883" t="s">
        <v>15</v>
      </c>
      <c r="G9883" s="16" t="s">
        <v>10300</v>
      </c>
      <c r="H9883" s="1"/>
      <c r="J9883"/>
      <c r="AC9883" s="5">
        <v>45460</v>
      </c>
      <c r="AD9883" t="s">
        <v>14567</v>
      </c>
      <c r="AE9883" t="s">
        <v>272</v>
      </c>
      <c r="AF9883">
        <f>MONTH(Table1[[#This Row],[Date Sent]])</f>
        <v>6</v>
      </c>
      <c r="AG9883">
        <f>YEAR(Table1[[#This Row],[Date Sent]])</f>
        <v>2024</v>
      </c>
      <c r="AH9883"/>
    </row>
    <row r="9884" spans="1:34" x14ac:dyDescent="0.2">
      <c r="A9884" t="s">
        <v>595</v>
      </c>
      <c r="B9884" t="s">
        <v>10297</v>
      </c>
      <c r="C9884" s="1">
        <v>11.88</v>
      </c>
      <c r="D9884" s="5">
        <v>45412</v>
      </c>
      <c r="E9884" t="s">
        <v>20</v>
      </c>
      <c r="F9884" t="s">
        <v>39</v>
      </c>
      <c r="G9884" s="16" t="s">
        <v>10301</v>
      </c>
      <c r="H9884" s="1"/>
      <c r="J9884"/>
      <c r="AC9884" s="5">
        <v>45460</v>
      </c>
      <c r="AD9884" t="s">
        <v>14567</v>
      </c>
      <c r="AE9884" t="s">
        <v>272</v>
      </c>
      <c r="AF9884">
        <f>MONTH(Table1[[#This Row],[Date Sent]])</f>
        <v>6</v>
      </c>
      <c r="AG9884">
        <f>YEAR(Table1[[#This Row],[Date Sent]])</f>
        <v>2024</v>
      </c>
      <c r="AH9884"/>
    </row>
    <row r="9885" spans="1:34" x14ac:dyDescent="0.2">
      <c r="A9885" t="s">
        <v>595</v>
      </c>
      <c r="B9885" t="s">
        <v>10297</v>
      </c>
      <c r="C9885" s="1">
        <v>239.9</v>
      </c>
      <c r="D9885" s="5">
        <v>45413</v>
      </c>
      <c r="E9885" t="s">
        <v>21</v>
      </c>
      <c r="F9885" t="s">
        <v>33</v>
      </c>
      <c r="G9885" s="16" t="s">
        <v>10302</v>
      </c>
      <c r="H9885" s="1"/>
      <c r="J9885"/>
      <c r="AC9885" s="5">
        <v>45460</v>
      </c>
      <c r="AD9885" t="s">
        <v>14567</v>
      </c>
      <c r="AE9885" t="s">
        <v>272</v>
      </c>
      <c r="AF9885">
        <f>MONTH(Table1[[#This Row],[Date Sent]])</f>
        <v>6</v>
      </c>
      <c r="AG9885">
        <f>YEAR(Table1[[#This Row],[Date Sent]])</f>
        <v>2024</v>
      </c>
      <c r="AH9885"/>
    </row>
    <row r="9886" spans="1:34" x14ac:dyDescent="0.2">
      <c r="A9886" t="s">
        <v>595</v>
      </c>
      <c r="B9886" t="s">
        <v>10297</v>
      </c>
      <c r="C9886" s="1">
        <v>348.35</v>
      </c>
      <c r="D9886" s="5">
        <v>45413</v>
      </c>
      <c r="E9886" t="s">
        <v>20</v>
      </c>
      <c r="F9886" t="s">
        <v>40</v>
      </c>
      <c r="G9886" s="16" t="s">
        <v>5769</v>
      </c>
      <c r="H9886" s="1"/>
      <c r="J9886"/>
      <c r="AC9886" s="5">
        <v>45460</v>
      </c>
      <c r="AD9886" t="s">
        <v>14567</v>
      </c>
      <c r="AE9886" t="s">
        <v>272</v>
      </c>
      <c r="AF9886">
        <f>MONTH(Table1[[#This Row],[Date Sent]])</f>
        <v>6</v>
      </c>
      <c r="AG9886">
        <f>YEAR(Table1[[#This Row],[Date Sent]])</f>
        <v>2024</v>
      </c>
      <c r="AH9886"/>
    </row>
    <row r="9887" spans="1:34" x14ac:dyDescent="0.2">
      <c r="A9887" t="s">
        <v>595</v>
      </c>
      <c r="B9887" t="s">
        <v>10297</v>
      </c>
      <c r="C9887" s="1">
        <v>41.29</v>
      </c>
      <c r="D9887" s="5">
        <v>45420</v>
      </c>
      <c r="E9887" t="s">
        <v>20</v>
      </c>
      <c r="F9887" t="s">
        <v>51</v>
      </c>
      <c r="G9887" s="16" t="s">
        <v>10303</v>
      </c>
      <c r="H9887" s="1"/>
      <c r="J9887"/>
      <c r="AC9887" s="5">
        <v>45460</v>
      </c>
      <c r="AD9887" t="s">
        <v>14567</v>
      </c>
      <c r="AE9887" t="s">
        <v>272</v>
      </c>
      <c r="AF9887">
        <f>MONTH(Table1[[#This Row],[Date Sent]])</f>
        <v>6</v>
      </c>
      <c r="AG9887">
        <f>YEAR(Table1[[#This Row],[Date Sent]])</f>
        <v>2024</v>
      </c>
      <c r="AH9887"/>
    </row>
    <row r="9888" spans="1:34" x14ac:dyDescent="0.2">
      <c r="A9888" t="s">
        <v>595</v>
      </c>
      <c r="B9888" t="s">
        <v>10297</v>
      </c>
      <c r="C9888" s="1">
        <v>5.88</v>
      </c>
      <c r="D9888" s="5">
        <v>45420</v>
      </c>
      <c r="E9888" t="s">
        <v>20</v>
      </c>
      <c r="F9888" t="s">
        <v>39</v>
      </c>
      <c r="G9888" s="16" t="s">
        <v>10304</v>
      </c>
      <c r="H9888" s="1"/>
      <c r="J9888"/>
      <c r="AC9888" s="5">
        <v>45460</v>
      </c>
      <c r="AD9888" t="s">
        <v>14567</v>
      </c>
      <c r="AE9888" t="s">
        <v>272</v>
      </c>
      <c r="AF9888">
        <f>MONTH(Table1[[#This Row],[Date Sent]])</f>
        <v>6</v>
      </c>
      <c r="AG9888">
        <f>YEAR(Table1[[#This Row],[Date Sent]])</f>
        <v>2024</v>
      </c>
      <c r="AH9888"/>
    </row>
    <row r="9889" spans="1:34" x14ac:dyDescent="0.2">
      <c r="A9889" t="s">
        <v>595</v>
      </c>
      <c r="B9889" t="s">
        <v>10297</v>
      </c>
      <c r="C9889" s="1">
        <v>20.55</v>
      </c>
      <c r="D9889" s="5">
        <v>45421</v>
      </c>
      <c r="E9889" t="s">
        <v>20</v>
      </c>
      <c r="F9889" t="s">
        <v>40</v>
      </c>
      <c r="G9889" s="16" t="s">
        <v>10305</v>
      </c>
      <c r="H9889" s="1"/>
      <c r="J9889"/>
      <c r="AC9889" s="5">
        <v>45460</v>
      </c>
      <c r="AD9889" t="s">
        <v>14567</v>
      </c>
      <c r="AE9889" t="s">
        <v>272</v>
      </c>
      <c r="AF9889">
        <f>MONTH(Table1[[#This Row],[Date Sent]])</f>
        <v>6</v>
      </c>
      <c r="AG9889">
        <f>YEAR(Table1[[#This Row],[Date Sent]])</f>
        <v>2024</v>
      </c>
      <c r="AH9889"/>
    </row>
    <row r="9890" spans="1:34" x14ac:dyDescent="0.2">
      <c r="A9890" t="s">
        <v>595</v>
      </c>
      <c r="B9890" t="s">
        <v>10297</v>
      </c>
      <c r="C9890" s="1">
        <v>34.299999999999997</v>
      </c>
      <c r="D9890" s="5">
        <v>45426</v>
      </c>
      <c r="E9890" t="s">
        <v>20</v>
      </c>
      <c r="F9890" t="s">
        <v>39</v>
      </c>
      <c r="G9890" s="16" t="s">
        <v>10306</v>
      </c>
      <c r="H9890" s="1"/>
      <c r="J9890"/>
      <c r="AC9890" s="5">
        <v>45460</v>
      </c>
      <c r="AD9890" t="s">
        <v>14567</v>
      </c>
      <c r="AE9890" t="s">
        <v>272</v>
      </c>
      <c r="AF9890">
        <f>MONTH(Table1[[#This Row],[Date Sent]])</f>
        <v>6</v>
      </c>
      <c r="AG9890">
        <f>YEAR(Table1[[#This Row],[Date Sent]])</f>
        <v>2024</v>
      </c>
      <c r="AH9890"/>
    </row>
    <row r="9891" spans="1:34" x14ac:dyDescent="0.2">
      <c r="A9891" t="s">
        <v>595</v>
      </c>
      <c r="B9891" t="s">
        <v>10297</v>
      </c>
      <c r="C9891" s="1">
        <v>8.75</v>
      </c>
      <c r="D9891" s="5">
        <v>45426</v>
      </c>
      <c r="E9891" t="s">
        <v>20</v>
      </c>
      <c r="F9891" t="s">
        <v>40</v>
      </c>
      <c r="G9891" s="16" t="s">
        <v>10307</v>
      </c>
      <c r="H9891" s="1"/>
      <c r="J9891"/>
      <c r="AC9891" s="5">
        <v>45460</v>
      </c>
      <c r="AD9891" t="s">
        <v>14567</v>
      </c>
      <c r="AE9891" t="s">
        <v>272</v>
      </c>
      <c r="AF9891">
        <f>MONTH(Table1[[#This Row],[Date Sent]])</f>
        <v>6</v>
      </c>
      <c r="AG9891">
        <f>YEAR(Table1[[#This Row],[Date Sent]])</f>
        <v>2024</v>
      </c>
      <c r="AH9891"/>
    </row>
    <row r="9892" spans="1:34" x14ac:dyDescent="0.2">
      <c r="A9892" t="s">
        <v>534</v>
      </c>
      <c r="B9892" t="s">
        <v>10308</v>
      </c>
      <c r="C9892" s="1">
        <v>156.03</v>
      </c>
      <c r="D9892" s="5">
        <v>45441</v>
      </c>
      <c r="E9892" t="s">
        <v>24</v>
      </c>
      <c r="F9892" t="s">
        <v>49</v>
      </c>
      <c r="G9892" s="16" t="s">
        <v>2422</v>
      </c>
      <c r="H9892" s="1"/>
      <c r="J9892"/>
      <c r="AC9892" s="5">
        <v>45460</v>
      </c>
      <c r="AD9892" t="s">
        <v>13384</v>
      </c>
      <c r="AE9892" t="s">
        <v>140</v>
      </c>
      <c r="AF9892">
        <f>MONTH(Table1[[#This Row],[Date Sent]])</f>
        <v>6</v>
      </c>
      <c r="AG9892">
        <f>YEAR(Table1[[#This Row],[Date Sent]])</f>
        <v>2024</v>
      </c>
      <c r="AH9892"/>
    </row>
    <row r="9893" spans="1:34" x14ac:dyDescent="0.2">
      <c r="A9893" t="s">
        <v>534</v>
      </c>
      <c r="B9893" t="s">
        <v>10308</v>
      </c>
      <c r="C9893" s="1">
        <v>96.29</v>
      </c>
      <c r="D9893" s="5">
        <v>45442</v>
      </c>
      <c r="E9893" t="s">
        <v>20</v>
      </c>
      <c r="F9893" t="s">
        <v>39</v>
      </c>
      <c r="G9893" s="16" t="s">
        <v>10309</v>
      </c>
      <c r="H9893" s="1"/>
      <c r="J9893"/>
      <c r="AC9893" s="5">
        <v>45460</v>
      </c>
      <c r="AD9893" t="s">
        <v>13384</v>
      </c>
      <c r="AE9893" t="s">
        <v>140</v>
      </c>
      <c r="AF9893">
        <f>MONTH(Table1[[#This Row],[Date Sent]])</f>
        <v>6</v>
      </c>
      <c r="AG9893">
        <f>YEAR(Table1[[#This Row],[Date Sent]])</f>
        <v>2024</v>
      </c>
      <c r="AH9893"/>
    </row>
    <row r="9894" spans="1:34" x14ac:dyDescent="0.2">
      <c r="A9894" t="s">
        <v>167</v>
      </c>
      <c r="B9894" t="s">
        <v>10310</v>
      </c>
      <c r="C9894" s="1">
        <v>23.17</v>
      </c>
      <c r="D9894" s="5">
        <v>45401</v>
      </c>
      <c r="E9894" t="s">
        <v>31</v>
      </c>
      <c r="F9894" t="s">
        <v>6</v>
      </c>
      <c r="G9894" s="16" t="s">
        <v>10311</v>
      </c>
      <c r="H9894" s="1"/>
      <c r="J9894"/>
      <c r="AC9894" s="5">
        <v>45460</v>
      </c>
      <c r="AD9894" t="s">
        <v>13636</v>
      </c>
      <c r="AE9894" t="s">
        <v>313</v>
      </c>
      <c r="AF9894">
        <f>MONTH(Table1[[#This Row],[Date Sent]])</f>
        <v>6</v>
      </c>
      <c r="AG9894">
        <f>YEAR(Table1[[#This Row],[Date Sent]])</f>
        <v>2024</v>
      </c>
      <c r="AH9894"/>
    </row>
    <row r="9895" spans="1:34" x14ac:dyDescent="0.2">
      <c r="A9895" t="s">
        <v>167</v>
      </c>
      <c r="B9895" t="s">
        <v>10310</v>
      </c>
      <c r="C9895" s="1">
        <v>34.08</v>
      </c>
      <c r="D9895" s="5">
        <v>45401</v>
      </c>
      <c r="E9895" t="s">
        <v>13</v>
      </c>
      <c r="F9895" t="s">
        <v>39</v>
      </c>
      <c r="G9895" s="16" t="s">
        <v>10312</v>
      </c>
      <c r="H9895" s="1"/>
      <c r="J9895"/>
      <c r="AC9895" s="5">
        <v>45460</v>
      </c>
      <c r="AD9895" t="s">
        <v>13636</v>
      </c>
      <c r="AE9895" t="s">
        <v>313</v>
      </c>
      <c r="AF9895">
        <f>MONTH(Table1[[#This Row],[Date Sent]])</f>
        <v>6</v>
      </c>
      <c r="AG9895">
        <f>YEAR(Table1[[#This Row],[Date Sent]])</f>
        <v>2024</v>
      </c>
      <c r="AH9895"/>
    </row>
    <row r="9896" spans="1:34" x14ac:dyDescent="0.2">
      <c r="A9896" t="s">
        <v>167</v>
      </c>
      <c r="B9896" t="s">
        <v>10310</v>
      </c>
      <c r="C9896" s="1">
        <v>73.44</v>
      </c>
      <c r="D9896" s="5">
        <v>45401</v>
      </c>
      <c r="E9896" t="s">
        <v>13</v>
      </c>
      <c r="F9896" t="s">
        <v>39</v>
      </c>
      <c r="G9896" s="16" t="s">
        <v>10313</v>
      </c>
      <c r="H9896" s="1"/>
      <c r="J9896"/>
      <c r="AC9896" s="5">
        <v>45460</v>
      </c>
      <c r="AD9896" t="s">
        <v>13636</v>
      </c>
      <c r="AE9896" t="s">
        <v>313</v>
      </c>
      <c r="AF9896">
        <f>MONTH(Table1[[#This Row],[Date Sent]])</f>
        <v>6</v>
      </c>
      <c r="AG9896">
        <f>YEAR(Table1[[#This Row],[Date Sent]])</f>
        <v>2024</v>
      </c>
      <c r="AH9896"/>
    </row>
    <row r="9897" spans="1:34" x14ac:dyDescent="0.2">
      <c r="A9897" t="s">
        <v>167</v>
      </c>
      <c r="B9897" t="s">
        <v>10310</v>
      </c>
      <c r="C9897" s="1">
        <v>30.15</v>
      </c>
      <c r="D9897" s="5">
        <v>45408</v>
      </c>
      <c r="E9897" t="s">
        <v>20</v>
      </c>
      <c r="F9897" t="s">
        <v>15</v>
      </c>
      <c r="G9897" s="16" t="s">
        <v>10314</v>
      </c>
      <c r="H9897" s="1"/>
      <c r="J9897"/>
      <c r="AC9897" s="5">
        <v>45460</v>
      </c>
      <c r="AD9897" t="s">
        <v>13636</v>
      </c>
      <c r="AE9897" t="s">
        <v>313</v>
      </c>
      <c r="AF9897">
        <f>MONTH(Table1[[#This Row],[Date Sent]])</f>
        <v>6</v>
      </c>
      <c r="AG9897">
        <f>YEAR(Table1[[#This Row],[Date Sent]])</f>
        <v>2024</v>
      </c>
      <c r="AH9897"/>
    </row>
    <row r="9898" spans="1:34" x14ac:dyDescent="0.2">
      <c r="A9898" t="s">
        <v>167</v>
      </c>
      <c r="B9898" t="s">
        <v>10310</v>
      </c>
      <c r="C9898" s="1">
        <v>11.36</v>
      </c>
      <c r="D9898" s="5">
        <v>45408</v>
      </c>
      <c r="E9898" t="s">
        <v>19</v>
      </c>
      <c r="F9898" t="s">
        <v>15</v>
      </c>
      <c r="G9898" s="16" t="s">
        <v>10315</v>
      </c>
      <c r="H9898" s="1"/>
      <c r="J9898"/>
      <c r="AC9898" s="5">
        <v>45460</v>
      </c>
      <c r="AD9898" t="s">
        <v>13636</v>
      </c>
      <c r="AE9898" t="s">
        <v>313</v>
      </c>
      <c r="AF9898">
        <f>MONTH(Table1[[#This Row],[Date Sent]])</f>
        <v>6</v>
      </c>
      <c r="AG9898">
        <f>YEAR(Table1[[#This Row],[Date Sent]])</f>
        <v>2024</v>
      </c>
      <c r="AH9898"/>
    </row>
    <row r="9899" spans="1:34" x14ac:dyDescent="0.2">
      <c r="A9899" t="s">
        <v>167</v>
      </c>
      <c r="B9899" t="s">
        <v>10310</v>
      </c>
      <c r="C9899" s="1">
        <v>23.01</v>
      </c>
      <c r="D9899" s="5">
        <v>45414</v>
      </c>
      <c r="E9899" t="s">
        <v>20</v>
      </c>
      <c r="F9899" t="s">
        <v>39</v>
      </c>
      <c r="G9899" s="16" t="s">
        <v>10316</v>
      </c>
      <c r="H9899" s="1"/>
      <c r="J9899"/>
      <c r="AC9899" s="5">
        <v>45460</v>
      </c>
      <c r="AD9899" t="s">
        <v>13636</v>
      </c>
      <c r="AE9899" t="s">
        <v>313</v>
      </c>
      <c r="AF9899">
        <f>MONTH(Table1[[#This Row],[Date Sent]])</f>
        <v>6</v>
      </c>
      <c r="AG9899">
        <f>YEAR(Table1[[#This Row],[Date Sent]])</f>
        <v>2024</v>
      </c>
      <c r="AH9899"/>
    </row>
    <row r="9900" spans="1:34" x14ac:dyDescent="0.2">
      <c r="A9900" t="s">
        <v>167</v>
      </c>
      <c r="B9900" t="s">
        <v>10310</v>
      </c>
      <c r="C9900" s="1">
        <v>132.41999999999999</v>
      </c>
      <c r="D9900" s="5">
        <v>45419</v>
      </c>
      <c r="E9900" t="s">
        <v>13</v>
      </c>
      <c r="F9900" t="s">
        <v>39</v>
      </c>
      <c r="G9900" s="16" t="s">
        <v>10317</v>
      </c>
      <c r="H9900" s="1"/>
      <c r="J9900"/>
      <c r="AC9900" s="5">
        <v>45460</v>
      </c>
      <c r="AD9900" t="s">
        <v>13636</v>
      </c>
      <c r="AE9900" t="s">
        <v>313</v>
      </c>
      <c r="AF9900">
        <f>MONTH(Table1[[#This Row],[Date Sent]])</f>
        <v>6</v>
      </c>
      <c r="AG9900">
        <f>YEAR(Table1[[#This Row],[Date Sent]])</f>
        <v>2024</v>
      </c>
      <c r="AH9900"/>
    </row>
    <row r="9901" spans="1:34" x14ac:dyDescent="0.2">
      <c r="A9901" t="s">
        <v>167</v>
      </c>
      <c r="B9901" t="s">
        <v>10310</v>
      </c>
      <c r="C9901" s="1">
        <v>17.989999999999998</v>
      </c>
      <c r="D9901" s="5">
        <v>45421</v>
      </c>
      <c r="E9901" t="s">
        <v>33</v>
      </c>
      <c r="F9901" t="s">
        <v>17</v>
      </c>
      <c r="G9901" s="16" t="s">
        <v>10318</v>
      </c>
      <c r="H9901" s="1"/>
      <c r="J9901"/>
      <c r="AC9901" s="5">
        <v>45460</v>
      </c>
      <c r="AD9901" t="s">
        <v>13636</v>
      </c>
      <c r="AE9901" t="s">
        <v>313</v>
      </c>
      <c r="AF9901">
        <f>MONTH(Table1[[#This Row],[Date Sent]])</f>
        <v>6</v>
      </c>
      <c r="AG9901">
        <f>YEAR(Table1[[#This Row],[Date Sent]])</f>
        <v>2024</v>
      </c>
      <c r="AH9901"/>
    </row>
    <row r="9902" spans="1:34" x14ac:dyDescent="0.2">
      <c r="A9902" t="s">
        <v>167</v>
      </c>
      <c r="B9902" t="s">
        <v>10310</v>
      </c>
      <c r="C9902" s="1">
        <v>17.989999999999998</v>
      </c>
      <c r="D9902" s="5">
        <v>45421</v>
      </c>
      <c r="E9902" t="s">
        <v>33</v>
      </c>
      <c r="F9902" t="s">
        <v>17</v>
      </c>
      <c r="G9902" s="16" t="s">
        <v>10319</v>
      </c>
      <c r="H9902" s="1"/>
      <c r="J9902"/>
      <c r="AC9902" s="5">
        <v>45460</v>
      </c>
      <c r="AD9902" t="s">
        <v>13636</v>
      </c>
      <c r="AE9902" t="s">
        <v>313</v>
      </c>
      <c r="AF9902">
        <f>MONTH(Table1[[#This Row],[Date Sent]])</f>
        <v>6</v>
      </c>
      <c r="AG9902">
        <f>YEAR(Table1[[#This Row],[Date Sent]])</f>
        <v>2024</v>
      </c>
      <c r="AH9902"/>
    </row>
    <row r="9903" spans="1:34" x14ac:dyDescent="0.2">
      <c r="A9903" t="s">
        <v>167</v>
      </c>
      <c r="B9903" t="s">
        <v>10310</v>
      </c>
      <c r="C9903" s="1">
        <v>4.67</v>
      </c>
      <c r="D9903" s="5">
        <v>45433</v>
      </c>
      <c r="E9903" t="s">
        <v>13</v>
      </c>
      <c r="F9903" t="s">
        <v>39</v>
      </c>
      <c r="G9903" s="16" t="s">
        <v>10320</v>
      </c>
      <c r="H9903" s="1"/>
      <c r="J9903"/>
      <c r="AC9903" s="5">
        <v>45460</v>
      </c>
      <c r="AD9903" t="s">
        <v>13636</v>
      </c>
      <c r="AE9903" t="s">
        <v>313</v>
      </c>
      <c r="AF9903">
        <f>MONTH(Table1[[#This Row],[Date Sent]])</f>
        <v>6</v>
      </c>
      <c r="AG9903">
        <f>YEAR(Table1[[#This Row],[Date Sent]])</f>
        <v>2024</v>
      </c>
      <c r="AH9903"/>
    </row>
    <row r="9904" spans="1:34" x14ac:dyDescent="0.2">
      <c r="A9904" t="s">
        <v>167</v>
      </c>
      <c r="B9904" t="s">
        <v>10310</v>
      </c>
      <c r="C9904" s="1">
        <v>-9.39</v>
      </c>
      <c r="D9904" s="5">
        <v>45434</v>
      </c>
      <c r="E9904" t="s">
        <v>13</v>
      </c>
      <c r="F9904" t="s">
        <v>39</v>
      </c>
      <c r="G9904" s="16" t="s">
        <v>10321</v>
      </c>
      <c r="H9904" s="1"/>
      <c r="J9904"/>
      <c r="AC9904" s="5">
        <v>45460</v>
      </c>
      <c r="AD9904" t="s">
        <v>13636</v>
      </c>
      <c r="AE9904" t="s">
        <v>313</v>
      </c>
      <c r="AF9904">
        <f>MONTH(Table1[[#This Row],[Date Sent]])</f>
        <v>6</v>
      </c>
      <c r="AG9904">
        <f>YEAR(Table1[[#This Row],[Date Sent]])</f>
        <v>2024</v>
      </c>
      <c r="AH9904"/>
    </row>
    <row r="9905" spans="1:34" x14ac:dyDescent="0.2">
      <c r="A9905" t="s">
        <v>167</v>
      </c>
      <c r="B9905" t="s">
        <v>10310</v>
      </c>
      <c r="C9905" s="1">
        <v>12.82</v>
      </c>
      <c r="D9905" s="5">
        <v>45434</v>
      </c>
      <c r="E9905" t="s">
        <v>20</v>
      </c>
      <c r="F9905" t="s">
        <v>39</v>
      </c>
      <c r="G9905" s="16" t="s">
        <v>10322</v>
      </c>
      <c r="H9905" s="1"/>
      <c r="J9905"/>
      <c r="AC9905" s="5">
        <v>45460</v>
      </c>
      <c r="AD9905" t="s">
        <v>13636</v>
      </c>
      <c r="AE9905" t="s">
        <v>313</v>
      </c>
      <c r="AF9905">
        <f>MONTH(Table1[[#This Row],[Date Sent]])</f>
        <v>6</v>
      </c>
      <c r="AG9905">
        <f>YEAR(Table1[[#This Row],[Date Sent]])</f>
        <v>2024</v>
      </c>
      <c r="AH9905"/>
    </row>
    <row r="9906" spans="1:34" x14ac:dyDescent="0.2">
      <c r="A9906" t="s">
        <v>167</v>
      </c>
      <c r="B9906" t="s">
        <v>10310</v>
      </c>
      <c r="C9906" s="1">
        <v>21.12</v>
      </c>
      <c r="D9906" s="5">
        <v>45434</v>
      </c>
      <c r="E9906" t="s">
        <v>20</v>
      </c>
      <c r="F9906" t="s">
        <v>39</v>
      </c>
      <c r="G9906" s="16" t="s">
        <v>10323</v>
      </c>
      <c r="H9906" s="1"/>
      <c r="J9906"/>
      <c r="AC9906" s="5">
        <v>45460</v>
      </c>
      <c r="AD9906" t="s">
        <v>13636</v>
      </c>
      <c r="AE9906" t="s">
        <v>313</v>
      </c>
      <c r="AF9906">
        <f>MONTH(Table1[[#This Row],[Date Sent]])</f>
        <v>6</v>
      </c>
      <c r="AG9906">
        <f>YEAR(Table1[[#This Row],[Date Sent]])</f>
        <v>2024</v>
      </c>
      <c r="AH9906"/>
    </row>
    <row r="9907" spans="1:34" x14ac:dyDescent="0.2">
      <c r="A9907" t="s">
        <v>167</v>
      </c>
      <c r="B9907" t="s">
        <v>10310</v>
      </c>
      <c r="C9907" s="1">
        <v>2.77</v>
      </c>
      <c r="D9907" s="5">
        <v>45434</v>
      </c>
      <c r="E9907" t="s">
        <v>20</v>
      </c>
      <c r="F9907" t="s">
        <v>39</v>
      </c>
      <c r="G9907" s="16" t="s">
        <v>10324</v>
      </c>
      <c r="H9907" s="1"/>
      <c r="J9907"/>
      <c r="AC9907" s="5">
        <v>45460</v>
      </c>
      <c r="AD9907" t="s">
        <v>13636</v>
      </c>
      <c r="AE9907" t="s">
        <v>313</v>
      </c>
      <c r="AF9907">
        <f>MONTH(Table1[[#This Row],[Date Sent]])</f>
        <v>6</v>
      </c>
      <c r="AG9907">
        <f>YEAR(Table1[[#This Row],[Date Sent]])</f>
        <v>2024</v>
      </c>
      <c r="AH9907"/>
    </row>
    <row r="9908" spans="1:34" x14ac:dyDescent="0.2">
      <c r="A9908" t="s">
        <v>167</v>
      </c>
      <c r="B9908" t="s">
        <v>10310</v>
      </c>
      <c r="C9908" s="1">
        <v>30</v>
      </c>
      <c r="D9908" s="5">
        <v>45435</v>
      </c>
      <c r="E9908" t="s">
        <v>14</v>
      </c>
      <c r="F9908" t="s">
        <v>5</v>
      </c>
      <c r="G9908" s="16" t="s">
        <v>10325</v>
      </c>
      <c r="H9908" s="1"/>
      <c r="J9908"/>
      <c r="AC9908" s="5">
        <v>45460</v>
      </c>
      <c r="AD9908" t="s">
        <v>13636</v>
      </c>
      <c r="AE9908" t="s">
        <v>313</v>
      </c>
      <c r="AF9908">
        <f>MONTH(Table1[[#This Row],[Date Sent]])</f>
        <v>6</v>
      </c>
      <c r="AG9908">
        <f>YEAR(Table1[[#This Row],[Date Sent]])</f>
        <v>2024</v>
      </c>
      <c r="AH9908"/>
    </row>
    <row r="9909" spans="1:34" x14ac:dyDescent="0.2">
      <c r="A9909" t="s">
        <v>733</v>
      </c>
      <c r="B9909" t="s">
        <v>10326</v>
      </c>
      <c r="C9909" s="1">
        <v>316.3</v>
      </c>
      <c r="D9909" s="5">
        <v>45406</v>
      </c>
      <c r="E9909" t="s">
        <v>13</v>
      </c>
      <c r="F9909" t="s">
        <v>17</v>
      </c>
      <c r="G9909" s="16" t="s">
        <v>10327</v>
      </c>
      <c r="H9909" s="1"/>
      <c r="J9909"/>
      <c r="AC9909" s="5">
        <v>45460</v>
      </c>
      <c r="AD9909" t="s">
        <v>11649</v>
      </c>
      <c r="AE9909" t="s">
        <v>11649</v>
      </c>
      <c r="AF9909">
        <f>MONTH(Table1[[#This Row],[Date Sent]])</f>
        <v>6</v>
      </c>
      <c r="AG9909">
        <f>YEAR(Table1[[#This Row],[Date Sent]])</f>
        <v>2024</v>
      </c>
      <c r="AH9909"/>
    </row>
    <row r="9910" spans="1:34" x14ac:dyDescent="0.2">
      <c r="A9910" t="s">
        <v>585</v>
      </c>
      <c r="B9910" t="s">
        <v>10328</v>
      </c>
      <c r="C9910" s="1">
        <v>34.270000000000003</v>
      </c>
      <c r="D9910" s="5">
        <v>45423</v>
      </c>
      <c r="E9910" t="s">
        <v>13</v>
      </c>
      <c r="F9910" t="s">
        <v>33</v>
      </c>
      <c r="G9910" s="16" t="s">
        <v>10329</v>
      </c>
      <c r="H9910" s="1"/>
      <c r="J9910"/>
      <c r="AC9910" s="5">
        <v>45460</v>
      </c>
      <c r="AD9910" t="s">
        <v>13229</v>
      </c>
      <c r="AE9910" t="s">
        <v>475</v>
      </c>
      <c r="AF9910">
        <f>MONTH(Table1[[#This Row],[Date Sent]])</f>
        <v>6</v>
      </c>
      <c r="AG9910">
        <f>YEAR(Table1[[#This Row],[Date Sent]])</f>
        <v>2024</v>
      </c>
      <c r="AH9910"/>
    </row>
    <row r="9911" spans="1:34" x14ac:dyDescent="0.2">
      <c r="A9911" t="s">
        <v>585</v>
      </c>
      <c r="B9911" t="s">
        <v>10328</v>
      </c>
      <c r="C9911" s="1">
        <v>12.21</v>
      </c>
      <c r="D9911" s="5">
        <v>45423</v>
      </c>
      <c r="E9911" t="s">
        <v>34</v>
      </c>
      <c r="F9911" t="s">
        <v>43</v>
      </c>
      <c r="G9911" s="16" t="s">
        <v>10330</v>
      </c>
      <c r="H9911" s="1"/>
      <c r="J9911"/>
      <c r="AC9911" s="5">
        <v>45460</v>
      </c>
      <c r="AD9911" t="s">
        <v>13229</v>
      </c>
      <c r="AE9911" t="s">
        <v>475</v>
      </c>
      <c r="AF9911">
        <f>MONTH(Table1[[#This Row],[Date Sent]])</f>
        <v>6</v>
      </c>
      <c r="AG9911">
        <f>YEAR(Table1[[#This Row],[Date Sent]])</f>
        <v>2024</v>
      </c>
      <c r="AH9911"/>
    </row>
    <row r="9912" spans="1:34" x14ac:dyDescent="0.2">
      <c r="A9912" t="s">
        <v>585</v>
      </c>
      <c r="B9912" t="s">
        <v>10328</v>
      </c>
      <c r="C9912" s="1">
        <v>10.62</v>
      </c>
      <c r="D9912" s="5">
        <v>45425</v>
      </c>
      <c r="E9912" t="s">
        <v>8</v>
      </c>
      <c r="F9912" t="s">
        <v>39</v>
      </c>
      <c r="G9912" s="16" t="s">
        <v>10331</v>
      </c>
      <c r="H9912" s="1"/>
      <c r="J9912"/>
      <c r="AC9912" s="5">
        <v>45460</v>
      </c>
      <c r="AD9912" t="s">
        <v>13229</v>
      </c>
      <c r="AE9912" t="s">
        <v>475</v>
      </c>
      <c r="AF9912">
        <f>MONTH(Table1[[#This Row],[Date Sent]])</f>
        <v>6</v>
      </c>
      <c r="AG9912">
        <f>YEAR(Table1[[#This Row],[Date Sent]])</f>
        <v>2024</v>
      </c>
      <c r="AH9912"/>
    </row>
    <row r="9913" spans="1:34" x14ac:dyDescent="0.2">
      <c r="A9913" t="s">
        <v>585</v>
      </c>
      <c r="B9913" t="s">
        <v>10328</v>
      </c>
      <c r="C9913" s="1">
        <v>24.12</v>
      </c>
      <c r="D9913" s="5">
        <v>45426</v>
      </c>
      <c r="E9913" t="s">
        <v>8</v>
      </c>
      <c r="F9913" t="s">
        <v>33</v>
      </c>
      <c r="G9913" s="16" t="s">
        <v>1364</v>
      </c>
      <c r="H9913" s="1"/>
      <c r="J9913"/>
      <c r="AC9913" s="5">
        <v>45460</v>
      </c>
      <c r="AD9913" t="s">
        <v>13229</v>
      </c>
      <c r="AE9913" t="s">
        <v>475</v>
      </c>
      <c r="AF9913">
        <f>MONTH(Table1[[#This Row],[Date Sent]])</f>
        <v>6</v>
      </c>
      <c r="AG9913">
        <f>YEAR(Table1[[#This Row],[Date Sent]])</f>
        <v>2024</v>
      </c>
      <c r="AH9913"/>
    </row>
    <row r="9914" spans="1:34" x14ac:dyDescent="0.2">
      <c r="A9914" t="s">
        <v>585</v>
      </c>
      <c r="B9914" t="s">
        <v>10328</v>
      </c>
      <c r="C9914" s="1">
        <v>69.08</v>
      </c>
      <c r="D9914" s="5">
        <v>45433</v>
      </c>
      <c r="E9914" t="s">
        <v>21</v>
      </c>
      <c r="F9914" t="s">
        <v>33</v>
      </c>
      <c r="G9914" s="16" t="s">
        <v>2373</v>
      </c>
      <c r="H9914" s="1"/>
      <c r="J9914"/>
      <c r="AC9914" s="5">
        <v>45460</v>
      </c>
      <c r="AD9914" t="s">
        <v>13229</v>
      </c>
      <c r="AE9914" t="s">
        <v>475</v>
      </c>
      <c r="AF9914">
        <f>MONTH(Table1[[#This Row],[Date Sent]])</f>
        <v>6</v>
      </c>
      <c r="AG9914">
        <f>YEAR(Table1[[#This Row],[Date Sent]])</f>
        <v>2024</v>
      </c>
      <c r="AH9914"/>
    </row>
    <row r="9915" spans="1:34" x14ac:dyDescent="0.2">
      <c r="A9915" t="s">
        <v>585</v>
      </c>
      <c r="B9915" t="s">
        <v>10328</v>
      </c>
      <c r="C9915" s="1">
        <v>104.17</v>
      </c>
      <c r="D9915" s="5">
        <v>45439</v>
      </c>
      <c r="E9915" t="s">
        <v>8</v>
      </c>
      <c r="F9915" t="s">
        <v>39</v>
      </c>
      <c r="G9915" s="16" t="s">
        <v>10332</v>
      </c>
      <c r="H9915" s="1"/>
      <c r="J9915"/>
      <c r="AC9915" s="5">
        <v>45460</v>
      </c>
      <c r="AD9915" t="s">
        <v>13229</v>
      </c>
      <c r="AE9915" t="s">
        <v>475</v>
      </c>
      <c r="AF9915">
        <f>MONTH(Table1[[#This Row],[Date Sent]])</f>
        <v>6</v>
      </c>
      <c r="AG9915">
        <f>YEAR(Table1[[#This Row],[Date Sent]])</f>
        <v>2024</v>
      </c>
      <c r="AH9915"/>
    </row>
    <row r="9916" spans="1:34" x14ac:dyDescent="0.2">
      <c r="A9916" t="s">
        <v>585</v>
      </c>
      <c r="B9916" t="s">
        <v>10328</v>
      </c>
      <c r="C9916" s="1">
        <v>57.36</v>
      </c>
      <c r="D9916" s="5">
        <v>45442</v>
      </c>
      <c r="E9916" t="s">
        <v>18</v>
      </c>
      <c r="F9916" t="s">
        <v>14</v>
      </c>
      <c r="G9916" s="16" t="s">
        <v>1383</v>
      </c>
      <c r="H9916" s="1"/>
      <c r="J9916"/>
      <c r="AC9916" s="5">
        <v>45460</v>
      </c>
      <c r="AD9916" t="s">
        <v>13229</v>
      </c>
      <c r="AE9916" t="s">
        <v>475</v>
      </c>
      <c r="AF9916">
        <f>MONTH(Table1[[#This Row],[Date Sent]])</f>
        <v>6</v>
      </c>
      <c r="AG9916">
        <f>YEAR(Table1[[#This Row],[Date Sent]])</f>
        <v>2024</v>
      </c>
      <c r="AH9916"/>
    </row>
    <row r="9917" spans="1:34" x14ac:dyDescent="0.2">
      <c r="A9917" t="s">
        <v>585</v>
      </c>
      <c r="B9917" t="s">
        <v>10333</v>
      </c>
      <c r="C9917" s="1">
        <v>52.61</v>
      </c>
      <c r="D9917" s="5">
        <v>45444</v>
      </c>
      <c r="E9917" t="s">
        <v>13</v>
      </c>
      <c r="F9917" t="s">
        <v>33</v>
      </c>
      <c r="G9917" s="16" t="s">
        <v>10334</v>
      </c>
      <c r="H9917" s="1"/>
      <c r="J9917"/>
      <c r="AC9917" s="5">
        <v>45460</v>
      </c>
      <c r="AD9917" t="s">
        <v>13229</v>
      </c>
      <c r="AE9917" t="s">
        <v>475</v>
      </c>
      <c r="AF9917">
        <f>MONTH(Table1[[#This Row],[Date Sent]])</f>
        <v>6</v>
      </c>
      <c r="AG9917">
        <f>YEAR(Table1[[#This Row],[Date Sent]])</f>
        <v>2024</v>
      </c>
      <c r="AH9917"/>
    </row>
    <row r="9918" spans="1:34" x14ac:dyDescent="0.2">
      <c r="A9918" t="s">
        <v>585</v>
      </c>
      <c r="B9918" t="s">
        <v>10333</v>
      </c>
      <c r="C9918" s="1">
        <v>32.31</v>
      </c>
      <c r="D9918" s="5">
        <v>45444</v>
      </c>
      <c r="E9918" t="s">
        <v>18</v>
      </c>
      <c r="F9918" t="s">
        <v>15</v>
      </c>
      <c r="G9918" s="16" t="s">
        <v>10335</v>
      </c>
      <c r="H9918" s="1"/>
      <c r="J9918"/>
      <c r="AC9918" s="5">
        <v>45460</v>
      </c>
      <c r="AD9918" t="s">
        <v>13229</v>
      </c>
      <c r="AE9918" t="s">
        <v>475</v>
      </c>
      <c r="AF9918">
        <f>MONTH(Table1[[#This Row],[Date Sent]])</f>
        <v>6</v>
      </c>
      <c r="AG9918">
        <f>YEAR(Table1[[#This Row],[Date Sent]])</f>
        <v>2024</v>
      </c>
      <c r="AH9918"/>
    </row>
    <row r="9919" spans="1:34" x14ac:dyDescent="0.2">
      <c r="A9919" t="s">
        <v>392</v>
      </c>
      <c r="B9919" t="s">
        <v>10336</v>
      </c>
      <c r="C9919" s="1">
        <v>163.44</v>
      </c>
      <c r="D9919" s="5">
        <v>45405</v>
      </c>
      <c r="E9919" t="s">
        <v>33</v>
      </c>
      <c r="F9919" t="s">
        <v>21</v>
      </c>
      <c r="G9919" s="16" t="s">
        <v>4337</v>
      </c>
      <c r="H9919" s="1"/>
      <c r="J9919"/>
      <c r="AC9919" s="5">
        <v>45460</v>
      </c>
      <c r="AD9919" t="s">
        <v>13318</v>
      </c>
      <c r="AE9919" t="s">
        <v>156</v>
      </c>
      <c r="AF9919">
        <f>MONTH(Table1[[#This Row],[Date Sent]])</f>
        <v>6</v>
      </c>
      <c r="AG9919">
        <f>YEAR(Table1[[#This Row],[Date Sent]])</f>
        <v>2024</v>
      </c>
      <c r="AH9919"/>
    </row>
    <row r="9920" spans="1:34" x14ac:dyDescent="0.2">
      <c r="A9920" t="s">
        <v>392</v>
      </c>
      <c r="B9920" t="s">
        <v>10336</v>
      </c>
      <c r="C9920" s="1">
        <v>52.54</v>
      </c>
      <c r="D9920" s="5">
        <v>45431</v>
      </c>
      <c r="E9920" t="s">
        <v>21</v>
      </c>
      <c r="F9920" t="s">
        <v>17</v>
      </c>
      <c r="G9920" s="16" t="s">
        <v>6566</v>
      </c>
      <c r="H9920" s="1"/>
      <c r="J9920"/>
      <c r="AC9920" s="5">
        <v>45460</v>
      </c>
      <c r="AD9920" t="s">
        <v>13318</v>
      </c>
      <c r="AE9920" t="s">
        <v>156</v>
      </c>
      <c r="AF9920">
        <f>MONTH(Table1[[#This Row],[Date Sent]])</f>
        <v>6</v>
      </c>
      <c r="AG9920">
        <f>YEAR(Table1[[#This Row],[Date Sent]])</f>
        <v>2024</v>
      </c>
      <c r="AH9920"/>
    </row>
    <row r="9921" spans="1:34" x14ac:dyDescent="0.2">
      <c r="A9921" t="s">
        <v>1429</v>
      </c>
      <c r="B9921" t="s">
        <v>10337</v>
      </c>
      <c r="C9921" s="1">
        <v>171.22</v>
      </c>
      <c r="D9921" s="5">
        <v>45419</v>
      </c>
      <c r="E9921" t="s">
        <v>21</v>
      </c>
      <c r="F9921" t="s">
        <v>33</v>
      </c>
      <c r="G9921" s="16" t="s">
        <v>10338</v>
      </c>
      <c r="H9921" s="1"/>
      <c r="J9921"/>
      <c r="AC9921" s="5">
        <v>45460</v>
      </c>
      <c r="AD9921" t="s">
        <v>14568</v>
      </c>
      <c r="AE9921" t="s">
        <v>475</v>
      </c>
      <c r="AF9921">
        <f>MONTH(Table1[[#This Row],[Date Sent]])</f>
        <v>6</v>
      </c>
      <c r="AG9921">
        <f>YEAR(Table1[[#This Row],[Date Sent]])</f>
        <v>2024</v>
      </c>
      <c r="AH9921"/>
    </row>
    <row r="9922" spans="1:34" x14ac:dyDescent="0.2">
      <c r="A9922" t="s">
        <v>1429</v>
      </c>
      <c r="B9922" t="s">
        <v>10337</v>
      </c>
      <c r="C9922" s="1">
        <v>37.28</v>
      </c>
      <c r="D9922" s="5">
        <v>45419</v>
      </c>
      <c r="E9922" t="s">
        <v>22</v>
      </c>
      <c r="F9922" t="s">
        <v>53</v>
      </c>
      <c r="G9922" s="16" t="s">
        <v>10339</v>
      </c>
      <c r="H9922" s="1"/>
      <c r="J9922"/>
      <c r="AC9922" s="5">
        <v>45460</v>
      </c>
      <c r="AD9922" t="s">
        <v>14568</v>
      </c>
      <c r="AE9922" t="s">
        <v>475</v>
      </c>
      <c r="AF9922">
        <f>MONTH(Table1[[#This Row],[Date Sent]])</f>
        <v>6</v>
      </c>
      <c r="AG9922">
        <f>YEAR(Table1[[#This Row],[Date Sent]])</f>
        <v>2024</v>
      </c>
      <c r="AH9922"/>
    </row>
    <row r="9923" spans="1:34" x14ac:dyDescent="0.2">
      <c r="A9923" t="s">
        <v>1429</v>
      </c>
      <c r="B9923" t="s">
        <v>10337</v>
      </c>
      <c r="C9923" s="1">
        <v>9.24</v>
      </c>
      <c r="D9923" s="5">
        <v>45420</v>
      </c>
      <c r="E9923" t="s">
        <v>15</v>
      </c>
      <c r="F9923" t="s">
        <v>33</v>
      </c>
      <c r="G9923" s="16" t="s">
        <v>10340</v>
      </c>
      <c r="H9923" s="1"/>
      <c r="J9923"/>
      <c r="AC9923" s="5">
        <v>45460</v>
      </c>
      <c r="AD9923" t="s">
        <v>14568</v>
      </c>
      <c r="AE9923" t="s">
        <v>475</v>
      </c>
      <c r="AF9923">
        <f>MONTH(Table1[[#This Row],[Date Sent]])</f>
        <v>6</v>
      </c>
      <c r="AG9923">
        <f>YEAR(Table1[[#This Row],[Date Sent]])</f>
        <v>2024</v>
      </c>
      <c r="AH9923"/>
    </row>
    <row r="9924" spans="1:34" x14ac:dyDescent="0.2">
      <c r="A9924" t="s">
        <v>398</v>
      </c>
      <c r="B9924" t="s">
        <v>10341</v>
      </c>
      <c r="C9924" s="1">
        <v>65.650000000000006</v>
      </c>
      <c r="D9924" s="5">
        <v>45421</v>
      </c>
      <c r="E9924" t="s">
        <v>39</v>
      </c>
      <c r="F9924" t="s">
        <v>40</v>
      </c>
      <c r="G9924" s="16" t="s">
        <v>10342</v>
      </c>
      <c r="H9924" s="1"/>
      <c r="J9924"/>
      <c r="AC9924" s="5">
        <v>45460</v>
      </c>
      <c r="AD9924" t="s">
        <v>14537</v>
      </c>
      <c r="AE9924" t="s">
        <v>475</v>
      </c>
      <c r="AF9924">
        <f>MONTH(Table1[[#This Row],[Date Sent]])</f>
        <v>6</v>
      </c>
      <c r="AG9924">
        <f>YEAR(Table1[[#This Row],[Date Sent]])</f>
        <v>2024</v>
      </c>
      <c r="AH9924"/>
    </row>
    <row r="9925" spans="1:34" x14ac:dyDescent="0.2">
      <c r="A9925" t="s">
        <v>398</v>
      </c>
      <c r="B9925" t="s">
        <v>10341</v>
      </c>
      <c r="C9925" s="1">
        <v>39.4</v>
      </c>
      <c r="D9925" s="5">
        <v>45431</v>
      </c>
      <c r="E9925" t="s">
        <v>21</v>
      </c>
      <c r="F9925" t="s">
        <v>33</v>
      </c>
      <c r="G9925" s="16" t="s">
        <v>950</v>
      </c>
      <c r="H9925" s="1"/>
      <c r="J9925"/>
      <c r="AC9925" s="5">
        <v>45460</v>
      </c>
      <c r="AD9925" t="s">
        <v>14537</v>
      </c>
      <c r="AE9925" t="s">
        <v>475</v>
      </c>
      <c r="AF9925">
        <f>MONTH(Table1[[#This Row],[Date Sent]])</f>
        <v>6</v>
      </c>
      <c r="AG9925">
        <f>YEAR(Table1[[#This Row],[Date Sent]])</f>
        <v>2024</v>
      </c>
      <c r="AH9925"/>
    </row>
    <row r="9926" spans="1:34" x14ac:dyDescent="0.2">
      <c r="A9926" t="s">
        <v>398</v>
      </c>
      <c r="B9926" t="s">
        <v>10341</v>
      </c>
      <c r="C9926" s="1">
        <v>139.27000000000001</v>
      </c>
      <c r="D9926" s="5">
        <v>45435</v>
      </c>
      <c r="E9926" t="s">
        <v>27</v>
      </c>
      <c r="F9926" t="s">
        <v>39</v>
      </c>
      <c r="G9926" s="16" t="s">
        <v>10343</v>
      </c>
      <c r="H9926" s="1"/>
      <c r="J9926"/>
      <c r="AC9926" s="5">
        <v>45460</v>
      </c>
      <c r="AD9926" t="s">
        <v>14537</v>
      </c>
      <c r="AE9926" t="s">
        <v>475</v>
      </c>
      <c r="AF9926">
        <f>MONTH(Table1[[#This Row],[Date Sent]])</f>
        <v>6</v>
      </c>
      <c r="AG9926">
        <f>YEAR(Table1[[#This Row],[Date Sent]])</f>
        <v>2024</v>
      </c>
      <c r="AH9926"/>
    </row>
    <row r="9927" spans="1:34" x14ac:dyDescent="0.2">
      <c r="A9927" t="s">
        <v>482</v>
      </c>
      <c r="B9927" t="s">
        <v>10344</v>
      </c>
      <c r="C9927" s="1">
        <v>98</v>
      </c>
      <c r="D9927" s="5">
        <v>45428</v>
      </c>
      <c r="E9927" t="s">
        <v>33</v>
      </c>
      <c r="F9927" t="s">
        <v>16</v>
      </c>
      <c r="G9927" s="16" t="s">
        <v>1179</v>
      </c>
      <c r="H9927" s="1"/>
      <c r="J9927"/>
      <c r="AC9927" s="5">
        <v>45460</v>
      </c>
      <c r="AD9927" t="s">
        <v>13354</v>
      </c>
      <c r="AE9927" t="s">
        <v>475</v>
      </c>
      <c r="AF9927">
        <f>MONTH(Table1[[#This Row],[Date Sent]])</f>
        <v>6</v>
      </c>
      <c r="AG9927">
        <f>YEAR(Table1[[#This Row],[Date Sent]])</f>
        <v>2024</v>
      </c>
      <c r="AH9927"/>
    </row>
    <row r="9928" spans="1:34" x14ac:dyDescent="0.2">
      <c r="A9928" t="s">
        <v>482</v>
      </c>
      <c r="B9928" t="s">
        <v>10344</v>
      </c>
      <c r="C9928" s="1">
        <v>191.77</v>
      </c>
      <c r="D9928" s="5">
        <v>45428</v>
      </c>
      <c r="E9928" t="s">
        <v>21</v>
      </c>
      <c r="F9928" t="s">
        <v>33</v>
      </c>
      <c r="G9928" s="16" t="s">
        <v>10345</v>
      </c>
      <c r="H9928" s="1"/>
      <c r="J9928"/>
      <c r="AC9928" s="5">
        <v>45460</v>
      </c>
      <c r="AD9928" t="s">
        <v>13354</v>
      </c>
      <c r="AE9928" t="s">
        <v>475</v>
      </c>
      <c r="AF9928">
        <f>MONTH(Table1[[#This Row],[Date Sent]])</f>
        <v>6</v>
      </c>
      <c r="AG9928">
        <f>YEAR(Table1[[#This Row],[Date Sent]])</f>
        <v>2024</v>
      </c>
      <c r="AH9928"/>
    </row>
    <row r="9929" spans="1:34" x14ac:dyDescent="0.2">
      <c r="A9929" t="s">
        <v>8786</v>
      </c>
      <c r="B9929" t="s">
        <v>10346</v>
      </c>
      <c r="C9929" s="1">
        <v>101.13</v>
      </c>
      <c r="D9929" s="5">
        <v>45418</v>
      </c>
      <c r="E9929" t="s">
        <v>25</v>
      </c>
      <c r="F9929" t="s">
        <v>10</v>
      </c>
      <c r="G9929" s="16" t="s">
        <v>10347</v>
      </c>
      <c r="H9929" s="1"/>
      <c r="J9929"/>
      <c r="AC9929" s="5">
        <v>45460</v>
      </c>
      <c r="AD9929" t="s">
        <v>14596</v>
      </c>
      <c r="AE9929" t="s">
        <v>138</v>
      </c>
      <c r="AF9929">
        <f>MONTH(Table1[[#This Row],[Date Sent]])</f>
        <v>6</v>
      </c>
      <c r="AG9929">
        <f>YEAR(Table1[[#This Row],[Date Sent]])</f>
        <v>2024</v>
      </c>
      <c r="AH9929"/>
    </row>
    <row r="9930" spans="1:34" x14ac:dyDescent="0.2">
      <c r="A9930" t="s">
        <v>8786</v>
      </c>
      <c r="B9930" t="s">
        <v>10346</v>
      </c>
      <c r="C9930" s="1">
        <v>47.63</v>
      </c>
      <c r="D9930" s="5">
        <v>45418</v>
      </c>
      <c r="E9930" t="s">
        <v>25</v>
      </c>
      <c r="F9930" t="s">
        <v>17</v>
      </c>
      <c r="G9930" s="16" t="s">
        <v>10348</v>
      </c>
      <c r="H9930" s="1"/>
      <c r="J9930"/>
      <c r="AC9930" s="5">
        <v>45460</v>
      </c>
      <c r="AD9930" t="s">
        <v>14596</v>
      </c>
      <c r="AE9930" t="s">
        <v>138</v>
      </c>
      <c r="AF9930">
        <f>MONTH(Table1[[#This Row],[Date Sent]])</f>
        <v>6</v>
      </c>
      <c r="AG9930">
        <f>YEAR(Table1[[#This Row],[Date Sent]])</f>
        <v>2024</v>
      </c>
      <c r="AH9930"/>
    </row>
    <row r="9931" spans="1:34" x14ac:dyDescent="0.2">
      <c r="A9931" t="s">
        <v>8786</v>
      </c>
      <c r="B9931" t="s">
        <v>10346</v>
      </c>
      <c r="C9931" s="1">
        <v>3.62</v>
      </c>
      <c r="D9931" s="5">
        <v>45420</v>
      </c>
      <c r="E9931" t="s">
        <v>25</v>
      </c>
      <c r="F9931" t="s">
        <v>39</v>
      </c>
      <c r="G9931" s="16" t="s">
        <v>10349</v>
      </c>
      <c r="H9931" s="1"/>
      <c r="J9931"/>
      <c r="AC9931" s="5">
        <v>45460</v>
      </c>
      <c r="AD9931" t="s">
        <v>14596</v>
      </c>
      <c r="AE9931" t="s">
        <v>138</v>
      </c>
      <c r="AF9931">
        <f>MONTH(Table1[[#This Row],[Date Sent]])</f>
        <v>6</v>
      </c>
      <c r="AG9931">
        <f>YEAR(Table1[[#This Row],[Date Sent]])</f>
        <v>2024</v>
      </c>
      <c r="AH9931"/>
    </row>
    <row r="9932" spans="1:34" x14ac:dyDescent="0.2">
      <c r="A9932" t="s">
        <v>8786</v>
      </c>
      <c r="B9932" t="s">
        <v>10346</v>
      </c>
      <c r="C9932" s="1">
        <v>44.43</v>
      </c>
      <c r="D9932" s="5">
        <v>45429</v>
      </c>
      <c r="E9932" t="s">
        <v>11</v>
      </c>
      <c r="F9932" t="s">
        <v>33</v>
      </c>
      <c r="G9932" s="16" t="s">
        <v>1340</v>
      </c>
      <c r="H9932" s="1"/>
      <c r="J9932"/>
      <c r="AC9932" s="5">
        <v>45460</v>
      </c>
      <c r="AD9932" t="s">
        <v>14596</v>
      </c>
      <c r="AE9932" t="s">
        <v>138</v>
      </c>
      <c r="AF9932">
        <f>MONTH(Table1[[#This Row],[Date Sent]])</f>
        <v>6</v>
      </c>
      <c r="AG9932">
        <f>YEAR(Table1[[#This Row],[Date Sent]])</f>
        <v>2024</v>
      </c>
      <c r="AH9932"/>
    </row>
    <row r="9933" spans="1:34" x14ac:dyDescent="0.2">
      <c r="A9933" t="s">
        <v>8786</v>
      </c>
      <c r="B9933" t="s">
        <v>10346</v>
      </c>
      <c r="C9933" s="1">
        <v>23.13</v>
      </c>
      <c r="D9933" s="5">
        <v>45430</v>
      </c>
      <c r="E9933" t="s">
        <v>12</v>
      </c>
      <c r="F9933" t="s">
        <v>15</v>
      </c>
      <c r="G9933" s="16" t="s">
        <v>10350</v>
      </c>
      <c r="H9933" s="1"/>
      <c r="J9933"/>
      <c r="AC9933" s="5">
        <v>45460</v>
      </c>
      <c r="AD9933" t="s">
        <v>14596</v>
      </c>
      <c r="AE9933" t="s">
        <v>138</v>
      </c>
      <c r="AF9933">
        <f>MONTH(Table1[[#This Row],[Date Sent]])</f>
        <v>6</v>
      </c>
      <c r="AG9933">
        <f>YEAR(Table1[[#This Row],[Date Sent]])</f>
        <v>2024</v>
      </c>
      <c r="AH9933"/>
    </row>
    <row r="9934" spans="1:34" x14ac:dyDescent="0.2">
      <c r="A9934" t="s">
        <v>8786</v>
      </c>
      <c r="B9934" t="s">
        <v>10346</v>
      </c>
      <c r="C9934" s="1">
        <v>29.53</v>
      </c>
      <c r="D9934" s="5">
        <v>45435</v>
      </c>
      <c r="E9934" t="s">
        <v>18</v>
      </c>
      <c r="F9934" t="s">
        <v>4</v>
      </c>
      <c r="G9934" s="16" t="s">
        <v>10351</v>
      </c>
      <c r="H9934" s="1"/>
      <c r="J9934"/>
      <c r="AC9934" s="5">
        <v>45460</v>
      </c>
      <c r="AD9934" t="s">
        <v>14596</v>
      </c>
      <c r="AE9934" t="s">
        <v>138</v>
      </c>
      <c r="AF9934">
        <f>MONTH(Table1[[#This Row],[Date Sent]])</f>
        <v>6</v>
      </c>
      <c r="AG9934">
        <f>YEAR(Table1[[#This Row],[Date Sent]])</f>
        <v>2024</v>
      </c>
      <c r="AH9934"/>
    </row>
    <row r="9935" spans="1:34" x14ac:dyDescent="0.2">
      <c r="A9935" t="s">
        <v>484</v>
      </c>
      <c r="B9935" t="s">
        <v>10352</v>
      </c>
      <c r="C9935" s="1">
        <v>69.8</v>
      </c>
      <c r="D9935" s="5">
        <v>45434</v>
      </c>
      <c r="E9935" t="s">
        <v>21</v>
      </c>
      <c r="F9935" t="s">
        <v>17</v>
      </c>
      <c r="G9935" s="16" t="s">
        <v>10353</v>
      </c>
      <c r="H9935" s="1"/>
      <c r="J9935"/>
      <c r="AC9935" s="5">
        <v>45460</v>
      </c>
      <c r="AD9935" t="s">
        <v>13780</v>
      </c>
      <c r="AE9935" t="s">
        <v>174</v>
      </c>
      <c r="AF9935">
        <f>MONTH(Table1[[#This Row],[Date Sent]])</f>
        <v>6</v>
      </c>
      <c r="AG9935">
        <f>YEAR(Table1[[#This Row],[Date Sent]])</f>
        <v>2024</v>
      </c>
      <c r="AH9935"/>
    </row>
    <row r="9936" spans="1:34" x14ac:dyDescent="0.2">
      <c r="A9936" t="s">
        <v>484</v>
      </c>
      <c r="B9936" t="s">
        <v>10352</v>
      </c>
      <c r="C9936" s="1">
        <v>1533.81</v>
      </c>
      <c r="D9936" s="5">
        <v>45436</v>
      </c>
      <c r="E9936" t="s">
        <v>21</v>
      </c>
      <c r="F9936" t="s">
        <v>25</v>
      </c>
      <c r="G9936" s="16" t="s">
        <v>10354</v>
      </c>
      <c r="H9936" s="1"/>
      <c r="J9936"/>
      <c r="AC9936" s="5">
        <v>45460</v>
      </c>
      <c r="AD9936" t="s">
        <v>13780</v>
      </c>
      <c r="AE9936" t="s">
        <v>174</v>
      </c>
      <c r="AF9936">
        <f>MONTH(Table1[[#This Row],[Date Sent]])</f>
        <v>6</v>
      </c>
      <c r="AG9936">
        <f>YEAR(Table1[[#This Row],[Date Sent]])</f>
        <v>2024</v>
      </c>
      <c r="AH9936"/>
    </row>
    <row r="9937" spans="1:34" x14ac:dyDescent="0.2">
      <c r="A9937" t="s">
        <v>484</v>
      </c>
      <c r="B9937" t="s">
        <v>10352</v>
      </c>
      <c r="C9937" s="1">
        <v>275.70999999999998</v>
      </c>
      <c r="D9937" s="5">
        <v>45440</v>
      </c>
      <c r="E9937" t="s">
        <v>21</v>
      </c>
      <c r="F9937" t="s">
        <v>33</v>
      </c>
      <c r="G9937" s="16" t="s">
        <v>2234</v>
      </c>
      <c r="H9937" s="1"/>
      <c r="J9937"/>
      <c r="AC9937" s="5">
        <v>45460</v>
      </c>
      <c r="AD9937" t="s">
        <v>13780</v>
      </c>
      <c r="AE9937" t="s">
        <v>174</v>
      </c>
      <c r="AF9937">
        <f>MONTH(Table1[[#This Row],[Date Sent]])</f>
        <v>6</v>
      </c>
      <c r="AG9937">
        <f>YEAR(Table1[[#This Row],[Date Sent]])</f>
        <v>2024</v>
      </c>
      <c r="AH9937"/>
    </row>
    <row r="9938" spans="1:34" x14ac:dyDescent="0.2">
      <c r="A9938" t="s">
        <v>542</v>
      </c>
      <c r="B9938" t="s">
        <v>10355</v>
      </c>
      <c r="C9938" s="1">
        <v>93.42</v>
      </c>
      <c r="D9938" s="5">
        <v>45404</v>
      </c>
      <c r="E9938" t="s">
        <v>21</v>
      </c>
      <c r="F9938" t="s">
        <v>33</v>
      </c>
      <c r="G9938" s="16" t="s">
        <v>10356</v>
      </c>
      <c r="H9938" s="1"/>
      <c r="J9938"/>
      <c r="AC9938" s="5">
        <v>45460</v>
      </c>
      <c r="AD9938" t="s">
        <v>13600</v>
      </c>
      <c r="AE9938" t="s">
        <v>313</v>
      </c>
      <c r="AF9938">
        <f>MONTH(Table1[[#This Row],[Date Sent]])</f>
        <v>6</v>
      </c>
      <c r="AG9938">
        <f>YEAR(Table1[[#This Row],[Date Sent]])</f>
        <v>2024</v>
      </c>
      <c r="AH9938"/>
    </row>
    <row r="9939" spans="1:34" x14ac:dyDescent="0.2">
      <c r="A9939" t="s">
        <v>542</v>
      </c>
      <c r="B9939" t="s">
        <v>10355</v>
      </c>
      <c r="C9939" s="1">
        <v>147.28</v>
      </c>
      <c r="D9939" s="5">
        <v>45413</v>
      </c>
      <c r="E9939" t="s">
        <v>13</v>
      </c>
      <c r="F9939" t="s">
        <v>39</v>
      </c>
      <c r="G9939" s="16" t="s">
        <v>1702</v>
      </c>
      <c r="H9939" s="1"/>
      <c r="J9939"/>
      <c r="AC9939" s="5">
        <v>45460</v>
      </c>
      <c r="AD9939" t="s">
        <v>13600</v>
      </c>
      <c r="AE9939" t="s">
        <v>313</v>
      </c>
      <c r="AF9939">
        <f>MONTH(Table1[[#This Row],[Date Sent]])</f>
        <v>6</v>
      </c>
      <c r="AG9939">
        <f>YEAR(Table1[[#This Row],[Date Sent]])</f>
        <v>2024</v>
      </c>
      <c r="AH9939"/>
    </row>
    <row r="9940" spans="1:34" x14ac:dyDescent="0.2">
      <c r="A9940" t="s">
        <v>542</v>
      </c>
      <c r="B9940" t="s">
        <v>10355</v>
      </c>
      <c r="C9940" s="1">
        <v>25.96</v>
      </c>
      <c r="D9940" s="5">
        <v>45414</v>
      </c>
      <c r="E9940" t="s">
        <v>21</v>
      </c>
      <c r="F9940" t="s">
        <v>33</v>
      </c>
      <c r="G9940" s="16" t="s">
        <v>2368</v>
      </c>
      <c r="H9940" s="1"/>
      <c r="J9940"/>
      <c r="AC9940" s="5">
        <v>45460</v>
      </c>
      <c r="AD9940" t="s">
        <v>13600</v>
      </c>
      <c r="AE9940" t="s">
        <v>313</v>
      </c>
      <c r="AF9940">
        <f>MONTH(Table1[[#This Row],[Date Sent]])</f>
        <v>6</v>
      </c>
      <c r="AG9940">
        <f>YEAR(Table1[[#This Row],[Date Sent]])</f>
        <v>2024</v>
      </c>
      <c r="AH9940"/>
    </row>
    <row r="9941" spans="1:34" x14ac:dyDescent="0.2">
      <c r="A9941" t="s">
        <v>527</v>
      </c>
      <c r="B9941" t="s">
        <v>10357</v>
      </c>
      <c r="C9941" s="1">
        <v>1443.94</v>
      </c>
      <c r="D9941" s="5">
        <v>45443</v>
      </c>
      <c r="E9941" t="s">
        <v>8</v>
      </c>
      <c r="F9941" t="s">
        <v>25</v>
      </c>
      <c r="G9941" s="16" t="s">
        <v>10358</v>
      </c>
      <c r="H9941" s="1"/>
      <c r="J9941"/>
      <c r="AC9941" s="5">
        <v>45460</v>
      </c>
      <c r="AD9941" t="s">
        <v>13582</v>
      </c>
      <c r="AE9941" t="s">
        <v>182</v>
      </c>
      <c r="AF9941">
        <f>MONTH(Table1[[#This Row],[Date Sent]])</f>
        <v>6</v>
      </c>
      <c r="AG9941">
        <f>YEAR(Table1[[#This Row],[Date Sent]])</f>
        <v>2024</v>
      </c>
      <c r="AH9941"/>
    </row>
    <row r="9942" spans="1:34" x14ac:dyDescent="0.2">
      <c r="A9942" t="s">
        <v>325</v>
      </c>
      <c r="B9942" t="s">
        <v>10359</v>
      </c>
      <c r="C9942" s="1">
        <v>54.58</v>
      </c>
      <c r="D9942" s="5">
        <v>45446</v>
      </c>
      <c r="E9942" t="s">
        <v>19</v>
      </c>
      <c r="F9942" t="s">
        <v>15</v>
      </c>
      <c r="G9942" s="16" t="s">
        <v>10360</v>
      </c>
      <c r="H9942" s="1"/>
      <c r="J9942"/>
      <c r="AC9942" s="5">
        <v>45460</v>
      </c>
      <c r="AD9942" t="s">
        <v>13212</v>
      </c>
      <c r="AE9942" t="s">
        <v>272</v>
      </c>
      <c r="AF9942">
        <f>MONTH(Table1[[#This Row],[Date Sent]])</f>
        <v>6</v>
      </c>
      <c r="AG9942">
        <f>YEAR(Table1[[#This Row],[Date Sent]])</f>
        <v>2024</v>
      </c>
      <c r="AH9942"/>
    </row>
    <row r="9943" spans="1:34" x14ac:dyDescent="0.2">
      <c r="A9943" t="s">
        <v>534</v>
      </c>
      <c r="B9943" t="s">
        <v>10361</v>
      </c>
      <c r="C9943" s="1">
        <v>2.85</v>
      </c>
      <c r="D9943" s="5">
        <v>45421</v>
      </c>
      <c r="E9943" t="s">
        <v>24</v>
      </c>
      <c r="F9943" t="s">
        <v>18</v>
      </c>
      <c r="G9943" s="16" t="s">
        <v>10362</v>
      </c>
      <c r="H9943" s="1"/>
      <c r="J9943"/>
      <c r="AC9943" s="5">
        <v>45460</v>
      </c>
      <c r="AD9943" t="s">
        <v>13384</v>
      </c>
      <c r="AE9943" t="s">
        <v>140</v>
      </c>
      <c r="AF9943">
        <f>MONTH(Table1[[#This Row],[Date Sent]])</f>
        <v>6</v>
      </c>
      <c r="AG9943">
        <f>YEAR(Table1[[#This Row],[Date Sent]])</f>
        <v>2024</v>
      </c>
      <c r="AH9943"/>
    </row>
    <row r="9944" spans="1:34" x14ac:dyDescent="0.2">
      <c r="A9944" t="s">
        <v>534</v>
      </c>
      <c r="B9944" t="s">
        <v>10361</v>
      </c>
      <c r="C9944" s="1">
        <v>2.85</v>
      </c>
      <c r="D9944" s="5">
        <v>45433</v>
      </c>
      <c r="E9944" t="s">
        <v>24</v>
      </c>
      <c r="F9944" t="s">
        <v>18</v>
      </c>
      <c r="G9944" s="16" t="s">
        <v>10362</v>
      </c>
      <c r="H9944" s="1"/>
      <c r="J9944"/>
      <c r="AC9944" s="5">
        <v>45460</v>
      </c>
      <c r="AD9944" t="s">
        <v>13384</v>
      </c>
      <c r="AE9944" t="s">
        <v>140</v>
      </c>
      <c r="AF9944">
        <f>MONTH(Table1[[#This Row],[Date Sent]])</f>
        <v>6</v>
      </c>
      <c r="AG9944">
        <f>YEAR(Table1[[#This Row],[Date Sent]])</f>
        <v>2024</v>
      </c>
      <c r="AH9944"/>
    </row>
    <row r="9945" spans="1:34" x14ac:dyDescent="0.2">
      <c r="A9945" t="s">
        <v>758</v>
      </c>
      <c r="B9945" t="s">
        <v>10363</v>
      </c>
      <c r="C9945" s="1">
        <v>21.83</v>
      </c>
      <c r="D9945" s="5">
        <v>45433</v>
      </c>
      <c r="E9945" t="s">
        <v>21</v>
      </c>
      <c r="F9945" t="s">
        <v>15</v>
      </c>
      <c r="G9945" s="16" t="s">
        <v>1175</v>
      </c>
      <c r="H9945" s="1"/>
      <c r="J9945"/>
      <c r="AC9945" s="5">
        <v>45460</v>
      </c>
      <c r="AD9945" t="s">
        <v>13504</v>
      </c>
      <c r="AE9945" t="s">
        <v>294</v>
      </c>
      <c r="AF9945">
        <f>MONTH(Table1[[#This Row],[Date Sent]])</f>
        <v>6</v>
      </c>
      <c r="AG9945">
        <f>YEAR(Table1[[#This Row],[Date Sent]])</f>
        <v>2024</v>
      </c>
      <c r="AH9945"/>
    </row>
    <row r="9946" spans="1:34" x14ac:dyDescent="0.2">
      <c r="A9946" t="s">
        <v>1868</v>
      </c>
      <c r="B9946" t="s">
        <v>10364</v>
      </c>
      <c r="C9946" s="1">
        <v>52.99</v>
      </c>
      <c r="D9946" s="5">
        <v>45447</v>
      </c>
      <c r="E9946" t="s">
        <v>13</v>
      </c>
      <c r="F9946" t="s">
        <v>33</v>
      </c>
      <c r="G9946" s="16" t="s">
        <v>10365</v>
      </c>
      <c r="H9946" s="1"/>
      <c r="J9946"/>
      <c r="AC9946" s="5">
        <v>45460</v>
      </c>
      <c r="AD9946" t="s">
        <v>13308</v>
      </c>
      <c r="AE9946" t="s">
        <v>198</v>
      </c>
      <c r="AF9946">
        <f>MONTH(Table1[[#This Row],[Date Sent]])</f>
        <v>6</v>
      </c>
      <c r="AG9946">
        <f>YEAR(Table1[[#This Row],[Date Sent]])</f>
        <v>2024</v>
      </c>
      <c r="AH9946"/>
    </row>
    <row r="9947" spans="1:34" x14ac:dyDescent="0.2">
      <c r="A9947" t="s">
        <v>7432</v>
      </c>
      <c r="B9947" t="s">
        <v>10366</v>
      </c>
      <c r="C9947" s="1">
        <v>53.14</v>
      </c>
      <c r="D9947" s="5">
        <v>45449</v>
      </c>
      <c r="E9947" t="s">
        <v>20</v>
      </c>
      <c r="F9947" t="s">
        <v>39</v>
      </c>
      <c r="G9947" s="16" t="s">
        <v>10367</v>
      </c>
      <c r="H9947" s="1"/>
      <c r="J9947"/>
      <c r="AC9947" s="5">
        <v>45460</v>
      </c>
      <c r="AD9947" t="s">
        <v>13484</v>
      </c>
      <c r="AE9947" t="s">
        <v>198</v>
      </c>
      <c r="AF9947">
        <f>MONTH(Table1[[#This Row],[Date Sent]])</f>
        <v>6</v>
      </c>
      <c r="AG9947">
        <f>YEAR(Table1[[#This Row],[Date Sent]])</f>
        <v>2024</v>
      </c>
      <c r="AH9947"/>
    </row>
    <row r="9948" spans="1:34" x14ac:dyDescent="0.2">
      <c r="A9948" t="s">
        <v>7432</v>
      </c>
      <c r="B9948" t="s">
        <v>10368</v>
      </c>
      <c r="C9948" s="1">
        <v>35.15</v>
      </c>
      <c r="D9948" s="5">
        <v>45447</v>
      </c>
      <c r="E9948" t="s">
        <v>20</v>
      </c>
      <c r="F9948" t="s">
        <v>39</v>
      </c>
      <c r="G9948" s="16" t="s">
        <v>10369</v>
      </c>
      <c r="H9948" s="1"/>
      <c r="J9948"/>
      <c r="AC9948" s="5">
        <v>45460</v>
      </c>
      <c r="AD9948" t="s">
        <v>13484</v>
      </c>
      <c r="AE9948" t="s">
        <v>198</v>
      </c>
      <c r="AF9948">
        <f>MONTH(Table1[[#This Row],[Date Sent]])</f>
        <v>6</v>
      </c>
      <c r="AG9948">
        <f>YEAR(Table1[[#This Row],[Date Sent]])</f>
        <v>2024</v>
      </c>
      <c r="AH9948"/>
    </row>
    <row r="9949" spans="1:34" x14ac:dyDescent="0.2">
      <c r="A9949" t="s">
        <v>7432</v>
      </c>
      <c r="B9949" t="s">
        <v>10368</v>
      </c>
      <c r="C9949" s="1">
        <v>16.57</v>
      </c>
      <c r="D9949" s="5">
        <v>45447</v>
      </c>
      <c r="E9949" t="s">
        <v>20</v>
      </c>
      <c r="F9949" t="s">
        <v>39</v>
      </c>
      <c r="G9949" s="16" t="s">
        <v>6519</v>
      </c>
      <c r="H9949" s="1"/>
      <c r="J9949"/>
      <c r="AC9949" s="5">
        <v>45460</v>
      </c>
      <c r="AD9949" t="s">
        <v>13484</v>
      </c>
      <c r="AE9949" t="s">
        <v>198</v>
      </c>
      <c r="AF9949">
        <f>MONTH(Table1[[#This Row],[Date Sent]])</f>
        <v>6</v>
      </c>
      <c r="AG9949">
        <f>YEAR(Table1[[#This Row],[Date Sent]])</f>
        <v>2024</v>
      </c>
      <c r="AH9949"/>
    </row>
    <row r="9950" spans="1:34" x14ac:dyDescent="0.2">
      <c r="A9950" t="s">
        <v>7432</v>
      </c>
      <c r="B9950" t="s">
        <v>10368</v>
      </c>
      <c r="C9950" s="1">
        <v>66.84</v>
      </c>
      <c r="D9950" s="5">
        <v>45448</v>
      </c>
      <c r="E9950" t="s">
        <v>20</v>
      </c>
      <c r="F9950" t="s">
        <v>39</v>
      </c>
      <c r="G9950" s="16" t="s">
        <v>6519</v>
      </c>
      <c r="H9950" s="1"/>
      <c r="J9950"/>
      <c r="AC9950" s="5">
        <v>45460</v>
      </c>
      <c r="AD9950" t="s">
        <v>13484</v>
      </c>
      <c r="AE9950" t="s">
        <v>198</v>
      </c>
      <c r="AF9950">
        <f>MONTH(Table1[[#This Row],[Date Sent]])</f>
        <v>6</v>
      </c>
      <c r="AG9950">
        <f>YEAR(Table1[[#This Row],[Date Sent]])</f>
        <v>2024</v>
      </c>
      <c r="AH9950"/>
    </row>
    <row r="9951" spans="1:34" x14ac:dyDescent="0.2">
      <c r="A9951" t="s">
        <v>7432</v>
      </c>
      <c r="B9951" t="s">
        <v>10368</v>
      </c>
      <c r="C9951" s="1">
        <v>-31.73</v>
      </c>
      <c r="D9951" s="5">
        <v>45449</v>
      </c>
      <c r="E9951" t="s">
        <v>20</v>
      </c>
      <c r="F9951" t="s">
        <v>39</v>
      </c>
      <c r="G9951" s="16" t="s">
        <v>10370</v>
      </c>
      <c r="H9951" s="1"/>
      <c r="J9951"/>
      <c r="AC9951" s="5">
        <v>45460</v>
      </c>
      <c r="AD9951" t="s">
        <v>13484</v>
      </c>
      <c r="AE9951" t="s">
        <v>198</v>
      </c>
      <c r="AF9951">
        <f>MONTH(Table1[[#This Row],[Date Sent]])</f>
        <v>6</v>
      </c>
      <c r="AG9951">
        <f>YEAR(Table1[[#This Row],[Date Sent]])</f>
        <v>2024</v>
      </c>
      <c r="AH9951"/>
    </row>
    <row r="9952" spans="1:34" x14ac:dyDescent="0.2">
      <c r="A9952" t="s">
        <v>7432</v>
      </c>
      <c r="B9952" t="s">
        <v>10371</v>
      </c>
      <c r="C9952" s="1">
        <v>26.48</v>
      </c>
      <c r="D9952" s="5">
        <v>45446</v>
      </c>
      <c r="E9952" t="s">
        <v>20</v>
      </c>
      <c r="F9952" t="s">
        <v>39</v>
      </c>
      <c r="G9952" s="16" t="s">
        <v>10372</v>
      </c>
      <c r="H9952" s="1"/>
      <c r="J9952"/>
      <c r="AC9952" s="5">
        <v>45460</v>
      </c>
      <c r="AD9952" t="s">
        <v>13484</v>
      </c>
      <c r="AE9952" t="s">
        <v>198</v>
      </c>
      <c r="AF9952">
        <f>MONTH(Table1[[#This Row],[Date Sent]])</f>
        <v>6</v>
      </c>
      <c r="AG9952">
        <f>YEAR(Table1[[#This Row],[Date Sent]])</f>
        <v>2024</v>
      </c>
      <c r="AH9952"/>
    </row>
    <row r="9953" spans="1:34" x14ac:dyDescent="0.2">
      <c r="A9953" t="s">
        <v>1868</v>
      </c>
      <c r="B9953" t="s">
        <v>10373</v>
      </c>
      <c r="C9953" s="1">
        <v>31.9</v>
      </c>
      <c r="D9953" s="5">
        <v>45439</v>
      </c>
      <c r="E9953" t="s">
        <v>19</v>
      </c>
      <c r="F9953" t="s">
        <v>33</v>
      </c>
      <c r="G9953" s="16" t="s">
        <v>10374</v>
      </c>
      <c r="H9953" s="1"/>
      <c r="J9953"/>
      <c r="AC9953" s="5">
        <v>45460</v>
      </c>
      <c r="AD9953" t="s">
        <v>13308</v>
      </c>
      <c r="AE9953" t="s">
        <v>198</v>
      </c>
      <c r="AF9953">
        <f>MONTH(Table1[[#This Row],[Date Sent]])</f>
        <v>6</v>
      </c>
      <c r="AG9953">
        <f>YEAR(Table1[[#This Row],[Date Sent]])</f>
        <v>2024</v>
      </c>
      <c r="AH9953"/>
    </row>
    <row r="9954" spans="1:34" x14ac:dyDescent="0.2">
      <c r="A9954" t="s">
        <v>7432</v>
      </c>
      <c r="B9954" t="s">
        <v>10375</v>
      </c>
      <c r="C9954" s="1">
        <v>50.9</v>
      </c>
      <c r="D9954" s="5">
        <v>45439</v>
      </c>
      <c r="E9954" t="s">
        <v>8</v>
      </c>
      <c r="F9954" t="s">
        <v>39</v>
      </c>
      <c r="G9954" s="16" t="s">
        <v>10376</v>
      </c>
      <c r="H9954" s="1"/>
      <c r="J9954"/>
      <c r="AC9954" s="5">
        <v>45460</v>
      </c>
      <c r="AD9954" t="s">
        <v>13484</v>
      </c>
      <c r="AE9954" t="s">
        <v>198</v>
      </c>
      <c r="AF9954">
        <f>MONTH(Table1[[#This Row],[Date Sent]])</f>
        <v>6</v>
      </c>
      <c r="AG9954">
        <f>YEAR(Table1[[#This Row],[Date Sent]])</f>
        <v>2024</v>
      </c>
      <c r="AH9954"/>
    </row>
    <row r="9955" spans="1:34" x14ac:dyDescent="0.2">
      <c r="A9955" t="s">
        <v>585</v>
      </c>
      <c r="B9955" t="s">
        <v>10377</v>
      </c>
      <c r="C9955" s="1">
        <v>334.65</v>
      </c>
      <c r="D9955" s="5">
        <v>45446</v>
      </c>
      <c r="E9955" t="s">
        <v>13</v>
      </c>
      <c r="F9955" t="s">
        <v>39</v>
      </c>
      <c r="G9955" s="16" t="s">
        <v>10378</v>
      </c>
      <c r="H9955" s="1"/>
      <c r="J9955"/>
      <c r="AC9955" s="5">
        <v>45460</v>
      </c>
      <c r="AD9955" t="s">
        <v>13229</v>
      </c>
      <c r="AE9955" t="s">
        <v>475</v>
      </c>
      <c r="AF9955">
        <f>MONTH(Table1[[#This Row],[Date Sent]])</f>
        <v>6</v>
      </c>
      <c r="AG9955">
        <f>YEAR(Table1[[#This Row],[Date Sent]])</f>
        <v>2024</v>
      </c>
      <c r="AH9955"/>
    </row>
    <row r="9956" spans="1:34" x14ac:dyDescent="0.2">
      <c r="A9956" t="s">
        <v>10379</v>
      </c>
      <c r="B9956" t="s">
        <v>10380</v>
      </c>
      <c r="C9956" s="1">
        <v>28.73</v>
      </c>
      <c r="D9956" s="5">
        <v>45442</v>
      </c>
      <c r="E9956" t="s">
        <v>21</v>
      </c>
      <c r="F9956" t="s">
        <v>15</v>
      </c>
      <c r="G9956" s="16" t="s">
        <v>10381</v>
      </c>
      <c r="H9956" s="1"/>
      <c r="J9956"/>
      <c r="AC9956" s="5">
        <v>45460</v>
      </c>
      <c r="AD9956" t="s">
        <v>14561</v>
      </c>
      <c r="AE9956" t="s">
        <v>182</v>
      </c>
      <c r="AF9956">
        <f>MONTH(Table1[[#This Row],[Date Sent]])</f>
        <v>6</v>
      </c>
      <c r="AG9956">
        <f>YEAR(Table1[[#This Row],[Date Sent]])</f>
        <v>2024</v>
      </c>
      <c r="AH9956"/>
    </row>
    <row r="9957" spans="1:34" x14ac:dyDescent="0.2">
      <c r="A9957" t="s">
        <v>585</v>
      </c>
      <c r="B9957" t="s">
        <v>10382</v>
      </c>
      <c r="C9957" s="1">
        <v>76.650000000000006</v>
      </c>
      <c r="D9957" s="5">
        <v>45407</v>
      </c>
      <c r="E9957" t="s">
        <v>21</v>
      </c>
      <c r="F9957" t="s">
        <v>33</v>
      </c>
      <c r="G9957" s="16" t="s">
        <v>7630</v>
      </c>
      <c r="H9957" s="1"/>
      <c r="J9957"/>
      <c r="AC9957" s="5">
        <v>45460</v>
      </c>
      <c r="AD9957" t="s">
        <v>13229</v>
      </c>
      <c r="AE9957" t="s">
        <v>475</v>
      </c>
      <c r="AF9957">
        <f>MONTH(Table1[[#This Row],[Date Sent]])</f>
        <v>6</v>
      </c>
      <c r="AG9957">
        <f>YEAR(Table1[[#This Row],[Date Sent]])</f>
        <v>2024</v>
      </c>
      <c r="AH9957"/>
    </row>
    <row r="9958" spans="1:34" x14ac:dyDescent="0.2">
      <c r="A9958" t="s">
        <v>585</v>
      </c>
      <c r="B9958" t="s">
        <v>10382</v>
      </c>
      <c r="C9958" s="1">
        <v>34.15</v>
      </c>
      <c r="D9958" s="5">
        <v>45418</v>
      </c>
      <c r="E9958" t="s">
        <v>21</v>
      </c>
      <c r="F9958" t="s">
        <v>918</v>
      </c>
      <c r="G9958" s="16" t="s">
        <v>10383</v>
      </c>
      <c r="H9958" s="1">
        <v>14.46</v>
      </c>
      <c r="I9958" t="s">
        <v>33</v>
      </c>
      <c r="J9958" t="s">
        <v>1062</v>
      </c>
      <c r="K9958" s="1">
        <v>19.689999999999998</v>
      </c>
      <c r="L9958" t="s">
        <v>15</v>
      </c>
      <c r="M9958" t="s">
        <v>10384</v>
      </c>
      <c r="AC9958" s="5">
        <v>45460</v>
      </c>
      <c r="AD9958" t="s">
        <v>13229</v>
      </c>
      <c r="AE9958" t="s">
        <v>475</v>
      </c>
      <c r="AF9958">
        <f>MONTH(Table1[[#This Row],[Date Sent]])</f>
        <v>6</v>
      </c>
      <c r="AG9958">
        <f>YEAR(Table1[[#This Row],[Date Sent]])</f>
        <v>2024</v>
      </c>
      <c r="AH9958"/>
    </row>
    <row r="9959" spans="1:34" x14ac:dyDescent="0.2">
      <c r="A9959" t="s">
        <v>585</v>
      </c>
      <c r="B9959" t="s">
        <v>10382</v>
      </c>
      <c r="C9959" s="1">
        <v>9.15</v>
      </c>
      <c r="D9959" s="5">
        <v>45418</v>
      </c>
      <c r="E9959" t="s">
        <v>25</v>
      </c>
      <c r="F9959" t="s">
        <v>39</v>
      </c>
      <c r="G9959" s="16" t="s">
        <v>10385</v>
      </c>
      <c r="H9959" s="1"/>
      <c r="J9959"/>
      <c r="AC9959" s="5">
        <v>45460</v>
      </c>
      <c r="AD9959" t="s">
        <v>13229</v>
      </c>
      <c r="AE9959" t="s">
        <v>475</v>
      </c>
      <c r="AF9959">
        <f>MONTH(Table1[[#This Row],[Date Sent]])</f>
        <v>6</v>
      </c>
      <c r="AG9959">
        <f>YEAR(Table1[[#This Row],[Date Sent]])</f>
        <v>2024</v>
      </c>
      <c r="AH9959"/>
    </row>
    <row r="9960" spans="1:34" x14ac:dyDescent="0.2">
      <c r="A9960" t="s">
        <v>6263</v>
      </c>
      <c r="B9960" t="s">
        <v>10386</v>
      </c>
      <c r="C9960" s="1">
        <v>191.47</v>
      </c>
      <c r="D9960" s="5">
        <v>45420</v>
      </c>
      <c r="E9960" t="s">
        <v>21</v>
      </c>
      <c r="F9960" t="s">
        <v>918</v>
      </c>
      <c r="G9960" s="16" t="s">
        <v>10387</v>
      </c>
      <c r="H9960" s="1">
        <v>159</v>
      </c>
      <c r="I9960" t="s">
        <v>17</v>
      </c>
      <c r="J9960" t="s">
        <v>7952</v>
      </c>
      <c r="K9960" s="1">
        <v>32.47</v>
      </c>
      <c r="L9960" t="s">
        <v>39</v>
      </c>
      <c r="M9960" t="s">
        <v>6228</v>
      </c>
      <c r="AC9960" s="5">
        <v>45460</v>
      </c>
      <c r="AD9960" t="s">
        <v>14589</v>
      </c>
      <c r="AE9960" t="s">
        <v>272</v>
      </c>
      <c r="AF9960">
        <f>MONTH(Table1[[#This Row],[Date Sent]])</f>
        <v>6</v>
      </c>
      <c r="AG9960">
        <f>YEAR(Table1[[#This Row],[Date Sent]])</f>
        <v>2024</v>
      </c>
      <c r="AH9960"/>
    </row>
    <row r="9961" spans="1:34" x14ac:dyDescent="0.2">
      <c r="A9961" t="s">
        <v>6263</v>
      </c>
      <c r="B9961" t="s">
        <v>10386</v>
      </c>
      <c r="C9961" s="1">
        <v>105.34</v>
      </c>
      <c r="D9961" s="5">
        <v>45422</v>
      </c>
      <c r="E9961" t="s">
        <v>19</v>
      </c>
      <c r="F9961" t="s">
        <v>10</v>
      </c>
      <c r="G9961" s="16" t="s">
        <v>10388</v>
      </c>
      <c r="H9961" s="1"/>
      <c r="J9961"/>
      <c r="AC9961" s="5">
        <v>45460</v>
      </c>
      <c r="AD9961" t="s">
        <v>14589</v>
      </c>
      <c r="AE9961" t="s">
        <v>272</v>
      </c>
      <c r="AF9961">
        <f>MONTH(Table1[[#This Row],[Date Sent]])</f>
        <v>6</v>
      </c>
      <c r="AG9961">
        <f>YEAR(Table1[[#This Row],[Date Sent]])</f>
        <v>2024</v>
      </c>
      <c r="AH9961"/>
    </row>
    <row r="9962" spans="1:34" x14ac:dyDescent="0.2">
      <c r="A9962" t="s">
        <v>1678</v>
      </c>
      <c r="B9962" t="s">
        <v>10389</v>
      </c>
      <c r="C9962" s="1">
        <v>73.38</v>
      </c>
      <c r="D9962" s="5">
        <v>45425</v>
      </c>
      <c r="E9962" t="s">
        <v>15</v>
      </c>
      <c r="F9962" t="s">
        <v>918</v>
      </c>
      <c r="G9962" s="16" t="s">
        <v>10390</v>
      </c>
      <c r="H9962" s="1">
        <v>15.18</v>
      </c>
      <c r="I9962" t="s">
        <v>33</v>
      </c>
      <c r="J9962" t="s">
        <v>1602</v>
      </c>
      <c r="K9962" s="1">
        <v>3.24</v>
      </c>
      <c r="L9962" t="s">
        <v>14</v>
      </c>
      <c r="M9962" t="s">
        <v>10391</v>
      </c>
      <c r="N9962" s="1">
        <v>54.959999999999994</v>
      </c>
      <c r="O9962" t="s">
        <v>15</v>
      </c>
      <c r="P9962" t="s">
        <v>10392</v>
      </c>
      <c r="AC9962" s="5">
        <v>45460</v>
      </c>
      <c r="AD9962" t="s">
        <v>14725</v>
      </c>
      <c r="AE9962" t="s">
        <v>272</v>
      </c>
      <c r="AF9962">
        <f>MONTH(Table1[[#This Row],[Date Sent]])</f>
        <v>6</v>
      </c>
      <c r="AG9962">
        <f>YEAR(Table1[[#This Row],[Date Sent]])</f>
        <v>2024</v>
      </c>
      <c r="AH9962"/>
    </row>
    <row r="9963" spans="1:34" x14ac:dyDescent="0.2">
      <c r="A9963" t="s">
        <v>1678</v>
      </c>
      <c r="B9963" t="s">
        <v>10389</v>
      </c>
      <c r="C9963" s="1">
        <v>12.84</v>
      </c>
      <c r="D9963" s="5">
        <v>45440</v>
      </c>
      <c r="E9963" t="s">
        <v>23</v>
      </c>
      <c r="F9963" t="s">
        <v>5</v>
      </c>
      <c r="G9963" s="16" t="s">
        <v>10393</v>
      </c>
      <c r="H9963" s="1"/>
      <c r="J9963"/>
      <c r="AC9963" s="5">
        <v>45460</v>
      </c>
      <c r="AD9963" t="s">
        <v>14725</v>
      </c>
      <c r="AE9963" t="s">
        <v>272</v>
      </c>
      <c r="AF9963">
        <f>MONTH(Table1[[#This Row],[Date Sent]])</f>
        <v>6</v>
      </c>
      <c r="AG9963">
        <f>YEAR(Table1[[#This Row],[Date Sent]])</f>
        <v>2024</v>
      </c>
      <c r="AH9963"/>
    </row>
    <row r="9964" spans="1:34" x14ac:dyDescent="0.2">
      <c r="A9964" t="s">
        <v>1678</v>
      </c>
      <c r="B9964" t="s">
        <v>10389</v>
      </c>
      <c r="C9964" s="1">
        <v>-12.84</v>
      </c>
      <c r="D9964" s="5">
        <v>45440</v>
      </c>
      <c r="E9964" t="s">
        <v>23</v>
      </c>
      <c r="F9964" t="s">
        <v>5</v>
      </c>
      <c r="G9964" s="16" t="s">
        <v>10394</v>
      </c>
      <c r="H9964" s="1"/>
      <c r="J9964"/>
      <c r="AC9964" s="5">
        <v>45460</v>
      </c>
      <c r="AD9964" t="s">
        <v>14725</v>
      </c>
      <c r="AE9964" t="s">
        <v>272</v>
      </c>
      <c r="AF9964">
        <f>MONTH(Table1[[#This Row],[Date Sent]])</f>
        <v>6</v>
      </c>
      <c r="AG9964">
        <f>YEAR(Table1[[#This Row],[Date Sent]])</f>
        <v>2024</v>
      </c>
      <c r="AH9964"/>
    </row>
    <row r="9965" spans="1:34" x14ac:dyDescent="0.2">
      <c r="A9965" t="s">
        <v>1678</v>
      </c>
      <c r="B9965" t="s">
        <v>10389</v>
      </c>
      <c r="C9965" s="1">
        <v>48.17</v>
      </c>
      <c r="D9965" s="5">
        <v>45442</v>
      </c>
      <c r="E9965" t="s">
        <v>33</v>
      </c>
      <c r="F9965" t="s">
        <v>15</v>
      </c>
      <c r="G9965" s="16" t="s">
        <v>10395</v>
      </c>
      <c r="H9965" s="1"/>
      <c r="J9965"/>
      <c r="AC9965" s="5">
        <v>45460</v>
      </c>
      <c r="AD9965" t="s">
        <v>14725</v>
      </c>
      <c r="AE9965" t="s">
        <v>272</v>
      </c>
      <c r="AF9965">
        <f>MONTH(Table1[[#This Row],[Date Sent]])</f>
        <v>6</v>
      </c>
      <c r="AG9965">
        <f>YEAR(Table1[[#This Row],[Date Sent]])</f>
        <v>2024</v>
      </c>
      <c r="AH9965"/>
    </row>
    <row r="9966" spans="1:34" x14ac:dyDescent="0.2">
      <c r="A9966" t="s">
        <v>733</v>
      </c>
      <c r="B9966" t="s">
        <v>10396</v>
      </c>
      <c r="C9966" s="1">
        <v>118.99</v>
      </c>
      <c r="D9966" s="5">
        <v>45426</v>
      </c>
      <c r="E9966" t="s">
        <v>13</v>
      </c>
      <c r="F9966" t="s">
        <v>918</v>
      </c>
      <c r="G9966" s="16" t="s">
        <v>10397</v>
      </c>
      <c r="H9966" s="1">
        <v>8.7200000000000006</v>
      </c>
      <c r="I9966" t="s">
        <v>15</v>
      </c>
      <c r="J9966" t="s">
        <v>1029</v>
      </c>
      <c r="K9966" s="1">
        <v>110.27</v>
      </c>
      <c r="L9966" t="s">
        <v>33</v>
      </c>
      <c r="M9966" t="s">
        <v>10398</v>
      </c>
      <c r="AC9966" s="5">
        <v>45460</v>
      </c>
      <c r="AD9966" t="s">
        <v>11649</v>
      </c>
      <c r="AE9966" t="s">
        <v>11649</v>
      </c>
      <c r="AF9966">
        <f>MONTH(Table1[[#This Row],[Date Sent]])</f>
        <v>6</v>
      </c>
      <c r="AG9966">
        <f>YEAR(Table1[[#This Row],[Date Sent]])</f>
        <v>2024</v>
      </c>
      <c r="AH9966"/>
    </row>
    <row r="9967" spans="1:34" x14ac:dyDescent="0.2">
      <c r="A9967" t="s">
        <v>747</v>
      </c>
      <c r="B9967" t="s">
        <v>10399</v>
      </c>
      <c r="C9967" s="1">
        <v>3.55</v>
      </c>
      <c r="D9967" s="5">
        <v>45426</v>
      </c>
      <c r="E9967" t="s">
        <v>17</v>
      </c>
      <c r="F9967" t="s">
        <v>39</v>
      </c>
      <c r="G9967" s="16" t="s">
        <v>9619</v>
      </c>
      <c r="H9967" s="1"/>
      <c r="J9967"/>
      <c r="AC9967" s="5">
        <v>45460</v>
      </c>
      <c r="AD9967" t="s">
        <v>13340</v>
      </c>
      <c r="AE9967" t="s">
        <v>174</v>
      </c>
      <c r="AF9967">
        <f>MONTH(Table1[[#This Row],[Date Sent]])</f>
        <v>6</v>
      </c>
      <c r="AG9967">
        <f>YEAR(Table1[[#This Row],[Date Sent]])</f>
        <v>2024</v>
      </c>
      <c r="AH9967"/>
    </row>
    <row r="9968" spans="1:34" x14ac:dyDescent="0.2">
      <c r="A9968" t="s">
        <v>747</v>
      </c>
      <c r="B9968" t="s">
        <v>10399</v>
      </c>
      <c r="C9968" s="1">
        <v>33.200000000000003</v>
      </c>
      <c r="D9968" s="5">
        <v>45426</v>
      </c>
      <c r="E9968" t="s">
        <v>24</v>
      </c>
      <c r="F9968" t="s">
        <v>18</v>
      </c>
      <c r="G9968" s="16" t="s">
        <v>10400</v>
      </c>
      <c r="H9968" s="1"/>
      <c r="J9968"/>
      <c r="AC9968" s="5">
        <v>45460</v>
      </c>
      <c r="AD9968" t="s">
        <v>13340</v>
      </c>
      <c r="AE9968" t="s">
        <v>174</v>
      </c>
      <c r="AF9968">
        <f>MONTH(Table1[[#This Row],[Date Sent]])</f>
        <v>6</v>
      </c>
      <c r="AG9968">
        <f>YEAR(Table1[[#This Row],[Date Sent]])</f>
        <v>2024</v>
      </c>
      <c r="AH9968"/>
    </row>
    <row r="9969" spans="1:34" x14ac:dyDescent="0.2">
      <c r="A9969" t="s">
        <v>747</v>
      </c>
      <c r="B9969" t="s">
        <v>10399</v>
      </c>
      <c r="C9969" s="1">
        <v>96.29</v>
      </c>
      <c r="D9969" s="5">
        <v>45428</v>
      </c>
      <c r="E9969" t="s">
        <v>17</v>
      </c>
      <c r="F9969" t="s">
        <v>918</v>
      </c>
      <c r="G9969" s="16" t="s">
        <v>10401</v>
      </c>
      <c r="H9969" s="1">
        <v>22.48</v>
      </c>
      <c r="I9969" t="s">
        <v>33</v>
      </c>
      <c r="J9969" t="s">
        <v>10402</v>
      </c>
      <c r="K9969" s="1">
        <v>35.479999999999997</v>
      </c>
      <c r="L9969" t="s">
        <v>16</v>
      </c>
      <c r="M9969" t="s">
        <v>1057</v>
      </c>
      <c r="N9969" s="1">
        <v>38.330000000000013</v>
      </c>
      <c r="O9969" t="s">
        <v>1193</v>
      </c>
      <c r="P9969" t="s">
        <v>10182</v>
      </c>
      <c r="AC9969" s="5">
        <v>45460</v>
      </c>
      <c r="AD9969" t="s">
        <v>13340</v>
      </c>
      <c r="AE9969" t="s">
        <v>174</v>
      </c>
      <c r="AF9969">
        <f>MONTH(Table1[[#This Row],[Date Sent]])</f>
        <v>6</v>
      </c>
      <c r="AG9969">
        <f>YEAR(Table1[[#This Row],[Date Sent]])</f>
        <v>2024</v>
      </c>
      <c r="AH9969"/>
    </row>
    <row r="9970" spans="1:34" x14ac:dyDescent="0.2">
      <c r="A9970" t="s">
        <v>747</v>
      </c>
      <c r="B9970" t="s">
        <v>10399</v>
      </c>
      <c r="C9970" s="1">
        <v>16.079999999999998</v>
      </c>
      <c r="D9970" s="5">
        <v>45435</v>
      </c>
      <c r="E9970" t="s">
        <v>24</v>
      </c>
      <c r="F9970" t="s">
        <v>18</v>
      </c>
      <c r="G9970" s="16" t="s">
        <v>984</v>
      </c>
      <c r="H9970" s="1"/>
      <c r="J9970"/>
      <c r="AC9970" s="5">
        <v>45460</v>
      </c>
      <c r="AD9970" t="s">
        <v>13340</v>
      </c>
      <c r="AE9970" t="s">
        <v>174</v>
      </c>
      <c r="AF9970">
        <f>MONTH(Table1[[#This Row],[Date Sent]])</f>
        <v>6</v>
      </c>
      <c r="AG9970">
        <f>YEAR(Table1[[#This Row],[Date Sent]])</f>
        <v>2024</v>
      </c>
      <c r="AH9970"/>
    </row>
    <row r="9971" spans="1:34" x14ac:dyDescent="0.2">
      <c r="A9971" t="s">
        <v>527</v>
      </c>
      <c r="B9971" t="s">
        <v>10403</v>
      </c>
      <c r="C9971" s="1">
        <v>45.79</v>
      </c>
      <c r="D9971" s="5">
        <v>45433</v>
      </c>
      <c r="E9971" t="s">
        <v>20</v>
      </c>
      <c r="F9971" t="s">
        <v>918</v>
      </c>
      <c r="G9971" s="16" t="s">
        <v>2742</v>
      </c>
      <c r="H9971" s="1">
        <v>33.729999999999997</v>
      </c>
      <c r="I9971" t="s">
        <v>17</v>
      </c>
      <c r="J9971" t="s">
        <v>10404</v>
      </c>
      <c r="K9971" s="1">
        <v>12.060000000000002</v>
      </c>
      <c r="L9971" t="s">
        <v>39</v>
      </c>
      <c r="M9971" t="s">
        <v>10405</v>
      </c>
      <c r="AC9971" s="5">
        <v>45460</v>
      </c>
      <c r="AD9971" t="s">
        <v>13582</v>
      </c>
      <c r="AE9971" t="s">
        <v>182</v>
      </c>
      <c r="AF9971">
        <f>MONTH(Table1[[#This Row],[Date Sent]])</f>
        <v>6</v>
      </c>
      <c r="AG9971">
        <f>YEAR(Table1[[#This Row],[Date Sent]])</f>
        <v>2024</v>
      </c>
      <c r="AH9971"/>
    </row>
    <row r="9972" spans="1:34" x14ac:dyDescent="0.2">
      <c r="A9972" t="s">
        <v>527</v>
      </c>
      <c r="B9972" t="s">
        <v>10403</v>
      </c>
      <c r="C9972" s="1">
        <v>124.02</v>
      </c>
      <c r="D9972" s="5">
        <v>45437</v>
      </c>
      <c r="E9972" t="s">
        <v>21</v>
      </c>
      <c r="F9972" t="s">
        <v>33</v>
      </c>
      <c r="G9972" s="16" t="s">
        <v>10406</v>
      </c>
      <c r="H9972" s="1"/>
      <c r="J9972"/>
      <c r="AC9972" s="5">
        <v>45460</v>
      </c>
      <c r="AD9972" t="s">
        <v>13582</v>
      </c>
      <c r="AE9972" t="s">
        <v>182</v>
      </c>
      <c r="AF9972">
        <f>MONTH(Table1[[#This Row],[Date Sent]])</f>
        <v>6</v>
      </c>
      <c r="AG9972">
        <f>YEAR(Table1[[#This Row],[Date Sent]])</f>
        <v>2024</v>
      </c>
      <c r="AH9972"/>
    </row>
    <row r="9973" spans="1:34" x14ac:dyDescent="0.2">
      <c r="A9973" t="s">
        <v>527</v>
      </c>
      <c r="B9973" t="s">
        <v>10403</v>
      </c>
      <c r="C9973" s="1">
        <v>81.09</v>
      </c>
      <c r="D9973" s="5">
        <v>45440</v>
      </c>
      <c r="E9973" t="s">
        <v>21</v>
      </c>
      <c r="F9973" t="s">
        <v>39</v>
      </c>
      <c r="G9973" s="16" t="s">
        <v>10407</v>
      </c>
      <c r="H9973" s="1"/>
      <c r="J9973"/>
      <c r="AC9973" s="5">
        <v>45460</v>
      </c>
      <c r="AD9973" t="s">
        <v>13582</v>
      </c>
      <c r="AE9973" t="s">
        <v>182</v>
      </c>
      <c r="AF9973">
        <f>MONTH(Table1[[#This Row],[Date Sent]])</f>
        <v>6</v>
      </c>
      <c r="AG9973">
        <f>YEAR(Table1[[#This Row],[Date Sent]])</f>
        <v>2024</v>
      </c>
      <c r="AH9973"/>
    </row>
    <row r="9974" spans="1:34" x14ac:dyDescent="0.2">
      <c r="A9974" t="s">
        <v>527</v>
      </c>
      <c r="B9974" t="s">
        <v>10403</v>
      </c>
      <c r="C9974" s="1">
        <v>25.84</v>
      </c>
      <c r="D9974" s="5">
        <v>45440</v>
      </c>
      <c r="E9974" t="s">
        <v>20</v>
      </c>
      <c r="F9974" t="s">
        <v>40</v>
      </c>
      <c r="G9974" s="16" t="s">
        <v>10408</v>
      </c>
      <c r="H9974" s="1"/>
      <c r="J9974"/>
      <c r="AC9974" s="5">
        <v>45460</v>
      </c>
      <c r="AD9974" t="s">
        <v>13582</v>
      </c>
      <c r="AE9974" t="s">
        <v>182</v>
      </c>
      <c r="AF9974">
        <f>MONTH(Table1[[#This Row],[Date Sent]])</f>
        <v>6</v>
      </c>
      <c r="AG9974">
        <f>YEAR(Table1[[#This Row],[Date Sent]])</f>
        <v>2024</v>
      </c>
      <c r="AH9974"/>
    </row>
    <row r="9975" spans="1:34" x14ac:dyDescent="0.2">
      <c r="A9975" t="s">
        <v>527</v>
      </c>
      <c r="B9975" t="s">
        <v>10403</v>
      </c>
      <c r="C9975" s="1">
        <v>22.1</v>
      </c>
      <c r="D9975" s="5">
        <v>45444</v>
      </c>
      <c r="E9975" t="s">
        <v>21</v>
      </c>
      <c r="F9975" t="s">
        <v>17</v>
      </c>
      <c r="G9975" s="16" t="s">
        <v>10409</v>
      </c>
      <c r="H9975" s="1"/>
      <c r="J9975"/>
      <c r="AC9975" s="5">
        <v>45460</v>
      </c>
      <c r="AD9975" t="s">
        <v>13582</v>
      </c>
      <c r="AE9975" t="s">
        <v>182</v>
      </c>
      <c r="AF9975">
        <f>MONTH(Table1[[#This Row],[Date Sent]])</f>
        <v>6</v>
      </c>
      <c r="AG9975">
        <f>YEAR(Table1[[#This Row],[Date Sent]])</f>
        <v>2024</v>
      </c>
      <c r="AH9975"/>
    </row>
    <row r="9976" spans="1:34" x14ac:dyDescent="0.2">
      <c r="A9976" t="s">
        <v>650</v>
      </c>
      <c r="B9976" t="s">
        <v>10410</v>
      </c>
      <c r="C9976" s="1">
        <v>1667.33</v>
      </c>
      <c r="D9976" s="5">
        <v>45421</v>
      </c>
      <c r="E9976" t="s">
        <v>39</v>
      </c>
      <c r="F9976" t="s">
        <v>21</v>
      </c>
      <c r="G9976" s="16" t="s">
        <v>2378</v>
      </c>
      <c r="H9976" s="1"/>
      <c r="J9976"/>
      <c r="AC9976" s="5">
        <v>45460</v>
      </c>
      <c r="AD9976" t="s">
        <v>11587</v>
      </c>
      <c r="AE9976" t="s">
        <v>266</v>
      </c>
      <c r="AF9976">
        <f>MONTH(Table1[[#This Row],[Date Sent]])</f>
        <v>6</v>
      </c>
      <c r="AG9976">
        <f>YEAR(Table1[[#This Row],[Date Sent]])</f>
        <v>2024</v>
      </c>
      <c r="AH9976"/>
    </row>
    <row r="9977" spans="1:34" x14ac:dyDescent="0.2">
      <c r="A9977" t="s">
        <v>650</v>
      </c>
      <c r="B9977" t="s">
        <v>10410</v>
      </c>
      <c r="C9977" s="1">
        <v>312.64999999999998</v>
      </c>
      <c r="D9977" s="5">
        <v>45430</v>
      </c>
      <c r="E9977" t="s">
        <v>13</v>
      </c>
      <c r="F9977" t="s">
        <v>33</v>
      </c>
      <c r="G9977" s="16" t="s">
        <v>1161</v>
      </c>
      <c r="H9977" s="1"/>
      <c r="J9977"/>
      <c r="AC9977" s="5">
        <v>45460</v>
      </c>
      <c r="AD9977" t="s">
        <v>11587</v>
      </c>
      <c r="AE9977" t="s">
        <v>266</v>
      </c>
      <c r="AF9977">
        <f>MONTH(Table1[[#This Row],[Date Sent]])</f>
        <v>6</v>
      </c>
      <c r="AG9977">
        <f>YEAR(Table1[[#This Row],[Date Sent]])</f>
        <v>2024</v>
      </c>
      <c r="AH9977"/>
    </row>
    <row r="9978" spans="1:34" x14ac:dyDescent="0.2">
      <c r="A9978" t="s">
        <v>650</v>
      </c>
      <c r="B9978" t="s">
        <v>10410</v>
      </c>
      <c r="C9978" s="1">
        <v>28.18</v>
      </c>
      <c r="D9978" s="5">
        <v>45433</v>
      </c>
      <c r="E9978" t="s">
        <v>13</v>
      </c>
      <c r="F9978" t="s">
        <v>33</v>
      </c>
      <c r="G9978" s="16" t="s">
        <v>1161</v>
      </c>
      <c r="H9978" s="1"/>
      <c r="J9978"/>
      <c r="AC9978" s="5">
        <v>45460</v>
      </c>
      <c r="AD9978" t="s">
        <v>11587</v>
      </c>
      <c r="AE9978" t="s">
        <v>266</v>
      </c>
      <c r="AF9978">
        <f>MONTH(Table1[[#This Row],[Date Sent]])</f>
        <v>6</v>
      </c>
      <c r="AG9978">
        <f>YEAR(Table1[[#This Row],[Date Sent]])</f>
        <v>2024</v>
      </c>
      <c r="AH9978"/>
    </row>
    <row r="9979" spans="1:34" x14ac:dyDescent="0.2">
      <c r="A9979" t="s">
        <v>650</v>
      </c>
      <c r="B9979" t="s">
        <v>10410</v>
      </c>
      <c r="C9979" s="1">
        <v>210.35</v>
      </c>
      <c r="D9979" s="5">
        <v>45434</v>
      </c>
      <c r="E9979" t="s">
        <v>39</v>
      </c>
      <c r="F9979" t="s">
        <v>33</v>
      </c>
      <c r="G9979" s="16" t="s">
        <v>10411</v>
      </c>
      <c r="H9979" s="1"/>
      <c r="J9979"/>
      <c r="AC9979" s="5">
        <v>45460</v>
      </c>
      <c r="AD9979" t="s">
        <v>11587</v>
      </c>
      <c r="AE9979" t="s">
        <v>266</v>
      </c>
      <c r="AF9979">
        <f>MONTH(Table1[[#This Row],[Date Sent]])</f>
        <v>6</v>
      </c>
      <c r="AG9979">
        <f>YEAR(Table1[[#This Row],[Date Sent]])</f>
        <v>2024</v>
      </c>
      <c r="AH9979"/>
    </row>
    <row r="9980" spans="1:34" x14ac:dyDescent="0.2">
      <c r="A9980" t="s">
        <v>650</v>
      </c>
      <c r="B9980" t="s">
        <v>10410</v>
      </c>
      <c r="C9980" s="1">
        <v>50.15</v>
      </c>
      <c r="D9980" s="5">
        <v>45434</v>
      </c>
      <c r="E9980" t="s">
        <v>39</v>
      </c>
      <c r="F9980" t="s">
        <v>33</v>
      </c>
      <c r="G9980" s="16" t="s">
        <v>10412</v>
      </c>
      <c r="H9980" s="1"/>
      <c r="J9980"/>
      <c r="AC9980" s="5">
        <v>45460</v>
      </c>
      <c r="AD9980" t="s">
        <v>11587</v>
      </c>
      <c r="AE9980" t="s">
        <v>266</v>
      </c>
      <c r="AF9980">
        <f>MONTH(Table1[[#This Row],[Date Sent]])</f>
        <v>6</v>
      </c>
      <c r="AG9980">
        <f>YEAR(Table1[[#This Row],[Date Sent]])</f>
        <v>2024</v>
      </c>
      <c r="AH9980"/>
    </row>
    <row r="9981" spans="1:34" x14ac:dyDescent="0.2">
      <c r="A9981" t="s">
        <v>650</v>
      </c>
      <c r="B9981" t="s">
        <v>10410</v>
      </c>
      <c r="C9981" s="1">
        <v>725.92</v>
      </c>
      <c r="D9981" s="5">
        <v>45435</v>
      </c>
      <c r="E9981" t="s">
        <v>13</v>
      </c>
      <c r="F9981" t="s">
        <v>33</v>
      </c>
      <c r="G9981" s="16" t="s">
        <v>7053</v>
      </c>
      <c r="H9981" s="1"/>
      <c r="J9981"/>
      <c r="AC9981" s="5">
        <v>45460</v>
      </c>
      <c r="AD9981" t="s">
        <v>11587</v>
      </c>
      <c r="AE9981" t="s">
        <v>266</v>
      </c>
      <c r="AF9981">
        <f>MONTH(Table1[[#This Row],[Date Sent]])</f>
        <v>6</v>
      </c>
      <c r="AG9981">
        <f>YEAR(Table1[[#This Row],[Date Sent]])</f>
        <v>2024</v>
      </c>
      <c r="AH9981"/>
    </row>
    <row r="9982" spans="1:34" x14ac:dyDescent="0.2">
      <c r="A9982" t="s">
        <v>650</v>
      </c>
      <c r="B9982" t="s">
        <v>10410</v>
      </c>
      <c r="C9982" s="1">
        <v>17.52</v>
      </c>
      <c r="D9982" s="5">
        <v>45437</v>
      </c>
      <c r="E9982" t="s">
        <v>39</v>
      </c>
      <c r="F9982" t="s">
        <v>17</v>
      </c>
      <c r="G9982" s="16" t="s">
        <v>10413</v>
      </c>
      <c r="H9982" s="1"/>
      <c r="J9982"/>
      <c r="AC9982" s="5">
        <v>45460</v>
      </c>
      <c r="AD9982" t="s">
        <v>11587</v>
      </c>
      <c r="AE9982" t="s">
        <v>266</v>
      </c>
      <c r="AF9982">
        <f>MONTH(Table1[[#This Row],[Date Sent]])</f>
        <v>6</v>
      </c>
      <c r="AG9982">
        <f>YEAR(Table1[[#This Row],[Date Sent]])</f>
        <v>2024</v>
      </c>
      <c r="AH9982"/>
    </row>
    <row r="9983" spans="1:34" x14ac:dyDescent="0.2">
      <c r="A9983" t="s">
        <v>650</v>
      </c>
      <c r="B9983" t="s">
        <v>10410</v>
      </c>
      <c r="C9983" s="1">
        <v>56.28</v>
      </c>
      <c r="D9983" s="5">
        <v>45437</v>
      </c>
      <c r="E9983" t="s">
        <v>25</v>
      </c>
      <c r="F9983" t="s">
        <v>39</v>
      </c>
      <c r="G9983" s="16" t="s">
        <v>10414</v>
      </c>
      <c r="H9983" s="1"/>
      <c r="J9983"/>
      <c r="AC9983" s="5">
        <v>45460</v>
      </c>
      <c r="AD9983" t="s">
        <v>11587</v>
      </c>
      <c r="AE9983" t="s">
        <v>266</v>
      </c>
      <c r="AF9983">
        <f>MONTH(Table1[[#This Row],[Date Sent]])</f>
        <v>6</v>
      </c>
      <c r="AG9983">
        <f>YEAR(Table1[[#This Row],[Date Sent]])</f>
        <v>2024</v>
      </c>
      <c r="AH9983"/>
    </row>
    <row r="9984" spans="1:34" x14ac:dyDescent="0.2">
      <c r="A9984" t="s">
        <v>650</v>
      </c>
      <c r="B9984" t="s">
        <v>10410</v>
      </c>
      <c r="C9984" s="1">
        <v>71.58</v>
      </c>
      <c r="D9984" s="5">
        <v>45439</v>
      </c>
      <c r="E9984" t="s">
        <v>39</v>
      </c>
      <c r="F9984" t="s">
        <v>33</v>
      </c>
      <c r="G9984" s="16" t="s">
        <v>10415</v>
      </c>
      <c r="H9984" s="1"/>
      <c r="J9984"/>
      <c r="AC9984" s="5">
        <v>45460</v>
      </c>
      <c r="AD9984" t="s">
        <v>11587</v>
      </c>
      <c r="AE9984" t="s">
        <v>266</v>
      </c>
      <c r="AF9984">
        <f>MONTH(Table1[[#This Row],[Date Sent]])</f>
        <v>6</v>
      </c>
      <c r="AG9984">
        <f>YEAR(Table1[[#This Row],[Date Sent]])</f>
        <v>2024</v>
      </c>
      <c r="AH9984"/>
    </row>
    <row r="9985" spans="1:34" x14ac:dyDescent="0.2">
      <c r="A9985" t="s">
        <v>534</v>
      </c>
      <c r="B9985" t="s">
        <v>10416</v>
      </c>
      <c r="C9985" s="1">
        <v>255.97</v>
      </c>
      <c r="D9985" s="5">
        <v>45407</v>
      </c>
      <c r="E9985" t="s">
        <v>20</v>
      </c>
      <c r="F9985" t="s">
        <v>39</v>
      </c>
      <c r="G9985" s="16" t="s">
        <v>10417</v>
      </c>
      <c r="H9985" s="1"/>
      <c r="J9985"/>
      <c r="AC9985" s="5">
        <v>45460</v>
      </c>
      <c r="AD9985" t="s">
        <v>13384</v>
      </c>
      <c r="AE9985" t="s">
        <v>140</v>
      </c>
      <c r="AF9985">
        <f>MONTH(Table1[[#This Row],[Date Sent]])</f>
        <v>6</v>
      </c>
      <c r="AG9985">
        <f>YEAR(Table1[[#This Row],[Date Sent]])</f>
        <v>2024</v>
      </c>
      <c r="AH9985"/>
    </row>
    <row r="9986" spans="1:34" x14ac:dyDescent="0.2">
      <c r="A9986" t="s">
        <v>534</v>
      </c>
      <c r="B9986" t="s">
        <v>10416</v>
      </c>
      <c r="C9986" s="1">
        <v>213.28</v>
      </c>
      <c r="D9986" s="5">
        <v>45413</v>
      </c>
      <c r="E9986" t="s">
        <v>33</v>
      </c>
      <c r="F9986" t="s">
        <v>918</v>
      </c>
      <c r="G9986" s="16" t="s">
        <v>10418</v>
      </c>
      <c r="H9986" s="1">
        <v>116.82000000000001</v>
      </c>
      <c r="I9986" t="s">
        <v>33</v>
      </c>
      <c r="J9986" t="s">
        <v>9523</v>
      </c>
      <c r="K9986" s="1">
        <v>50.94</v>
      </c>
      <c r="L9986" t="s">
        <v>15</v>
      </c>
      <c r="M9986" t="s">
        <v>10419</v>
      </c>
      <c r="N9986" s="1">
        <v>45.524799999999999</v>
      </c>
      <c r="O9986" t="s">
        <v>18</v>
      </c>
      <c r="P9986" t="s">
        <v>10420</v>
      </c>
      <c r="AC9986" s="5">
        <v>45460</v>
      </c>
      <c r="AD9986" t="s">
        <v>13384</v>
      </c>
      <c r="AE9986" t="s">
        <v>140</v>
      </c>
      <c r="AF9986">
        <f>MONTH(Table1[[#This Row],[Date Sent]])</f>
        <v>6</v>
      </c>
      <c r="AG9986">
        <f>YEAR(Table1[[#This Row],[Date Sent]])</f>
        <v>2024</v>
      </c>
      <c r="AH9986"/>
    </row>
    <row r="9987" spans="1:34" x14ac:dyDescent="0.2">
      <c r="A9987" t="s">
        <v>534</v>
      </c>
      <c r="B9987" t="s">
        <v>10416</v>
      </c>
      <c r="C9987" s="1">
        <v>5.78</v>
      </c>
      <c r="D9987" s="5">
        <v>45413</v>
      </c>
      <c r="E9987" t="s">
        <v>24</v>
      </c>
      <c r="F9987" t="s">
        <v>18</v>
      </c>
      <c r="G9987" s="16" t="s">
        <v>10421</v>
      </c>
      <c r="H9987" s="1"/>
      <c r="J9987"/>
      <c r="AC9987" s="5">
        <v>45460</v>
      </c>
      <c r="AD9987" t="s">
        <v>13384</v>
      </c>
      <c r="AE9987" t="s">
        <v>140</v>
      </c>
      <c r="AF9987">
        <f>MONTH(Table1[[#This Row],[Date Sent]])</f>
        <v>6</v>
      </c>
      <c r="AG9987">
        <f>YEAR(Table1[[#This Row],[Date Sent]])</f>
        <v>2024</v>
      </c>
      <c r="AH9987"/>
    </row>
    <row r="9988" spans="1:34" x14ac:dyDescent="0.2">
      <c r="A9988" t="s">
        <v>534</v>
      </c>
      <c r="B9988" t="s">
        <v>10416</v>
      </c>
      <c r="C9988" s="1">
        <v>6.41</v>
      </c>
      <c r="D9988" s="5">
        <v>45419</v>
      </c>
      <c r="E9988" t="s">
        <v>8</v>
      </c>
      <c r="F9988" t="s">
        <v>33</v>
      </c>
      <c r="G9988" s="16" t="s">
        <v>10422</v>
      </c>
      <c r="H9988" s="1"/>
      <c r="J9988"/>
      <c r="AC9988" s="5">
        <v>45460</v>
      </c>
      <c r="AD9988" t="s">
        <v>13384</v>
      </c>
      <c r="AE9988" t="s">
        <v>140</v>
      </c>
      <c r="AF9988">
        <f>MONTH(Table1[[#This Row],[Date Sent]])</f>
        <v>6</v>
      </c>
      <c r="AG9988">
        <f>YEAR(Table1[[#This Row],[Date Sent]])</f>
        <v>2024</v>
      </c>
      <c r="AH9988"/>
    </row>
    <row r="9989" spans="1:34" x14ac:dyDescent="0.2">
      <c r="A9989" t="s">
        <v>522</v>
      </c>
      <c r="B9989" t="s">
        <v>10423</v>
      </c>
      <c r="C9989" s="1">
        <v>29.85</v>
      </c>
      <c r="D9989" s="5">
        <v>45415</v>
      </c>
      <c r="E9989" t="s">
        <v>23</v>
      </c>
      <c r="F9989" t="s">
        <v>39</v>
      </c>
      <c r="G9989" s="16" t="s">
        <v>10424</v>
      </c>
      <c r="H9989" s="1"/>
      <c r="J9989"/>
      <c r="AC9989" s="5">
        <v>45460</v>
      </c>
      <c r="AD9989" t="s">
        <v>14633</v>
      </c>
      <c r="AE9989" t="s">
        <v>272</v>
      </c>
      <c r="AF9989">
        <f>MONTH(Table1[[#This Row],[Date Sent]])</f>
        <v>6</v>
      </c>
      <c r="AG9989">
        <f>YEAR(Table1[[#This Row],[Date Sent]])</f>
        <v>2024</v>
      </c>
      <c r="AH9989"/>
    </row>
    <row r="9990" spans="1:34" x14ac:dyDescent="0.2">
      <c r="A9990" t="s">
        <v>522</v>
      </c>
      <c r="B9990" t="s">
        <v>10423</v>
      </c>
      <c r="C9990" s="1">
        <v>37.340000000000003</v>
      </c>
      <c r="D9990" s="5">
        <v>45415</v>
      </c>
      <c r="E9990" t="s">
        <v>4</v>
      </c>
      <c r="F9990" t="s">
        <v>15</v>
      </c>
      <c r="G9990" s="16" t="s">
        <v>10425</v>
      </c>
      <c r="H9990" s="1"/>
      <c r="J9990"/>
      <c r="AC9990" s="5">
        <v>45460</v>
      </c>
      <c r="AD9990" t="s">
        <v>14633</v>
      </c>
      <c r="AE9990" t="s">
        <v>272</v>
      </c>
      <c r="AF9990">
        <f>MONTH(Table1[[#This Row],[Date Sent]])</f>
        <v>6</v>
      </c>
      <c r="AG9990">
        <f>YEAR(Table1[[#This Row],[Date Sent]])</f>
        <v>2024</v>
      </c>
      <c r="AH9990"/>
    </row>
    <row r="9991" spans="1:34" x14ac:dyDescent="0.2">
      <c r="A9991" t="s">
        <v>522</v>
      </c>
      <c r="B9991" t="s">
        <v>10423</v>
      </c>
      <c r="C9991" s="1">
        <v>55.6</v>
      </c>
      <c r="D9991" s="5">
        <v>45417</v>
      </c>
      <c r="E9991" t="s">
        <v>33</v>
      </c>
      <c r="F9991" t="s">
        <v>17</v>
      </c>
      <c r="G9991" s="16" t="s">
        <v>10426</v>
      </c>
      <c r="H9991" s="1"/>
      <c r="J9991"/>
      <c r="AC9991" s="5">
        <v>45460</v>
      </c>
      <c r="AD9991" t="s">
        <v>14633</v>
      </c>
      <c r="AE9991" t="s">
        <v>272</v>
      </c>
      <c r="AF9991">
        <f>MONTH(Table1[[#This Row],[Date Sent]])</f>
        <v>6</v>
      </c>
      <c r="AG9991">
        <f>YEAR(Table1[[#This Row],[Date Sent]])</f>
        <v>2024</v>
      </c>
      <c r="AH9991"/>
    </row>
    <row r="9992" spans="1:34" x14ac:dyDescent="0.2">
      <c r="A9992" t="s">
        <v>522</v>
      </c>
      <c r="B9992" t="s">
        <v>10423</v>
      </c>
      <c r="C9992" s="1">
        <v>43.41</v>
      </c>
      <c r="D9992" s="5">
        <v>45417</v>
      </c>
      <c r="E9992" t="s">
        <v>21</v>
      </c>
      <c r="F9992" t="s">
        <v>1193</v>
      </c>
      <c r="G9992" s="16" t="s">
        <v>10427</v>
      </c>
      <c r="H9992" s="1"/>
      <c r="J9992"/>
      <c r="AC9992" s="5">
        <v>45460</v>
      </c>
      <c r="AD9992" t="s">
        <v>14633</v>
      </c>
      <c r="AE9992" t="s">
        <v>272</v>
      </c>
      <c r="AF9992">
        <f>MONTH(Table1[[#This Row],[Date Sent]])</f>
        <v>6</v>
      </c>
      <c r="AG9992">
        <f>YEAR(Table1[[#This Row],[Date Sent]])</f>
        <v>2024</v>
      </c>
      <c r="AH9992"/>
    </row>
    <row r="9993" spans="1:34" x14ac:dyDescent="0.2">
      <c r="A9993" t="s">
        <v>522</v>
      </c>
      <c r="B9993" t="s">
        <v>10423</v>
      </c>
      <c r="C9993" s="1">
        <v>192.35</v>
      </c>
      <c r="D9993" s="5">
        <v>45419</v>
      </c>
      <c r="E9993" t="s">
        <v>33</v>
      </c>
      <c r="F9993" t="s">
        <v>21</v>
      </c>
      <c r="G9993" s="16" t="s">
        <v>4337</v>
      </c>
      <c r="H9993" s="1"/>
      <c r="J9993"/>
      <c r="AC9993" s="5">
        <v>45460</v>
      </c>
      <c r="AD9993" t="s">
        <v>14633</v>
      </c>
      <c r="AE9993" t="s">
        <v>272</v>
      </c>
      <c r="AF9993">
        <f>MONTH(Table1[[#This Row],[Date Sent]])</f>
        <v>6</v>
      </c>
      <c r="AG9993">
        <f>YEAR(Table1[[#This Row],[Date Sent]])</f>
        <v>2024</v>
      </c>
      <c r="AH9993"/>
    </row>
    <row r="9994" spans="1:34" x14ac:dyDescent="0.2">
      <c r="A9994" t="s">
        <v>522</v>
      </c>
      <c r="B9994" t="s">
        <v>10423</v>
      </c>
      <c r="C9994" s="1">
        <v>8.5299999999999994</v>
      </c>
      <c r="D9994" s="5">
        <v>45419</v>
      </c>
      <c r="E9994" t="s">
        <v>33</v>
      </c>
      <c r="F9994" t="s">
        <v>39</v>
      </c>
      <c r="G9994" s="16" t="s">
        <v>10428</v>
      </c>
      <c r="H9994" s="1"/>
      <c r="J9994"/>
      <c r="AC9994" s="5">
        <v>45460</v>
      </c>
      <c r="AD9994" t="s">
        <v>14633</v>
      </c>
      <c r="AE9994" t="s">
        <v>272</v>
      </c>
      <c r="AF9994">
        <f>MONTH(Table1[[#This Row],[Date Sent]])</f>
        <v>6</v>
      </c>
      <c r="AG9994">
        <f>YEAR(Table1[[#This Row],[Date Sent]])</f>
        <v>2024</v>
      </c>
      <c r="AH9994"/>
    </row>
    <row r="9995" spans="1:34" x14ac:dyDescent="0.2">
      <c r="A9995" t="s">
        <v>534</v>
      </c>
      <c r="B9995" t="s">
        <v>10429</v>
      </c>
      <c r="C9995" s="1">
        <v>127.22</v>
      </c>
      <c r="D9995" s="5">
        <v>45404</v>
      </c>
      <c r="E9995" t="s">
        <v>33</v>
      </c>
      <c r="F9995" t="s">
        <v>918</v>
      </c>
      <c r="G9995" s="16" t="s">
        <v>10430</v>
      </c>
      <c r="H9995" s="1">
        <v>30.98</v>
      </c>
      <c r="I9995" t="s">
        <v>16</v>
      </c>
      <c r="J9995" t="s">
        <v>1057</v>
      </c>
      <c r="K9995" s="1">
        <v>96.24</v>
      </c>
      <c r="L9995" t="s">
        <v>33</v>
      </c>
      <c r="M9995" t="s">
        <v>2141</v>
      </c>
      <c r="AC9995" s="5">
        <v>45460</v>
      </c>
      <c r="AD9995" t="s">
        <v>13384</v>
      </c>
      <c r="AE9995" t="s">
        <v>140</v>
      </c>
      <c r="AF9995">
        <f>MONTH(Table1[[#This Row],[Date Sent]])</f>
        <v>6</v>
      </c>
      <c r="AG9995">
        <f>YEAR(Table1[[#This Row],[Date Sent]])</f>
        <v>2024</v>
      </c>
      <c r="AH9995"/>
    </row>
    <row r="9996" spans="1:34" x14ac:dyDescent="0.2">
      <c r="A9996" t="s">
        <v>534</v>
      </c>
      <c r="B9996" t="s">
        <v>10429</v>
      </c>
      <c r="C9996" s="1">
        <v>11.47</v>
      </c>
      <c r="D9996" s="5">
        <v>45427</v>
      </c>
      <c r="E9996" t="s">
        <v>24</v>
      </c>
      <c r="F9996" t="s">
        <v>18</v>
      </c>
      <c r="G9996" s="16" t="s">
        <v>10431</v>
      </c>
      <c r="H9996" s="1"/>
      <c r="J9996"/>
      <c r="AC9996" s="5">
        <v>45460</v>
      </c>
      <c r="AD9996" t="s">
        <v>13384</v>
      </c>
      <c r="AE9996" t="s">
        <v>140</v>
      </c>
      <c r="AF9996">
        <f>MONTH(Table1[[#This Row],[Date Sent]])</f>
        <v>6</v>
      </c>
      <c r="AG9996">
        <f>YEAR(Table1[[#This Row],[Date Sent]])</f>
        <v>2024</v>
      </c>
      <c r="AH9996"/>
    </row>
    <row r="9997" spans="1:34" x14ac:dyDescent="0.2">
      <c r="A9997" t="s">
        <v>534</v>
      </c>
      <c r="B9997" t="s">
        <v>10429</v>
      </c>
      <c r="C9997" s="1">
        <v>20.32</v>
      </c>
      <c r="D9997" s="5">
        <v>45436</v>
      </c>
      <c r="E9997" t="s">
        <v>15</v>
      </c>
      <c r="F9997" t="s">
        <v>16</v>
      </c>
      <c r="G9997" s="16" t="s">
        <v>1179</v>
      </c>
      <c r="H9997" s="1"/>
      <c r="J9997"/>
      <c r="AC9997" s="5">
        <v>45460</v>
      </c>
      <c r="AD9997" t="s">
        <v>13384</v>
      </c>
      <c r="AE9997" t="s">
        <v>140</v>
      </c>
      <c r="AF9997">
        <f>MONTH(Table1[[#This Row],[Date Sent]])</f>
        <v>6</v>
      </c>
      <c r="AG9997">
        <f>YEAR(Table1[[#This Row],[Date Sent]])</f>
        <v>2024</v>
      </c>
      <c r="AH9997"/>
    </row>
    <row r="9998" spans="1:34" x14ac:dyDescent="0.2">
      <c r="A9998" t="s">
        <v>534</v>
      </c>
      <c r="B9998" t="s">
        <v>10429</v>
      </c>
      <c r="C9998" s="1">
        <v>3.85</v>
      </c>
      <c r="D9998" s="5">
        <v>45440</v>
      </c>
      <c r="E9998" t="s">
        <v>24</v>
      </c>
      <c r="F9998" t="s">
        <v>18</v>
      </c>
      <c r="G9998" s="16" t="s">
        <v>10421</v>
      </c>
      <c r="H9998" s="1"/>
      <c r="J9998"/>
      <c r="AC9998" s="5">
        <v>45460</v>
      </c>
      <c r="AD9998" t="s">
        <v>13384</v>
      </c>
      <c r="AE9998" t="s">
        <v>140</v>
      </c>
      <c r="AF9998">
        <f>MONTH(Table1[[#This Row],[Date Sent]])</f>
        <v>6</v>
      </c>
      <c r="AG9998">
        <f>YEAR(Table1[[#This Row],[Date Sent]])</f>
        <v>2024</v>
      </c>
      <c r="AH9998"/>
    </row>
    <row r="9999" spans="1:34" x14ac:dyDescent="0.2">
      <c r="A9999" t="s">
        <v>213</v>
      </c>
      <c r="B9999" t="s">
        <v>10432</v>
      </c>
      <c r="C9999" s="1">
        <v>19.63</v>
      </c>
      <c r="D9999" s="5">
        <v>45401</v>
      </c>
      <c r="E9999" t="s">
        <v>27</v>
      </c>
      <c r="F9999" t="s">
        <v>39</v>
      </c>
      <c r="G9999" s="16" t="s">
        <v>10433</v>
      </c>
      <c r="H9999" s="1"/>
      <c r="J9999"/>
      <c r="AC9999" s="5">
        <v>45460</v>
      </c>
      <c r="AD9999" t="s">
        <v>14588</v>
      </c>
      <c r="AE9999" t="s">
        <v>156</v>
      </c>
      <c r="AF9999">
        <f>MONTH(Table1[[#This Row],[Date Sent]])</f>
        <v>6</v>
      </c>
      <c r="AG9999">
        <f>YEAR(Table1[[#This Row],[Date Sent]])</f>
        <v>2024</v>
      </c>
      <c r="AH9999"/>
    </row>
    <row r="10000" spans="1:34" x14ac:dyDescent="0.2">
      <c r="A10000" t="s">
        <v>213</v>
      </c>
      <c r="B10000" t="s">
        <v>10432</v>
      </c>
      <c r="C10000" s="1">
        <v>22.79</v>
      </c>
      <c r="D10000" s="5">
        <v>45403</v>
      </c>
      <c r="E10000" t="s">
        <v>21</v>
      </c>
      <c r="F10000" t="s">
        <v>15</v>
      </c>
      <c r="G10000" s="16" t="s">
        <v>10434</v>
      </c>
      <c r="H10000" s="1"/>
      <c r="J10000"/>
      <c r="AC10000" s="5">
        <v>45460</v>
      </c>
      <c r="AD10000" t="s">
        <v>14588</v>
      </c>
      <c r="AE10000" t="s">
        <v>156</v>
      </c>
      <c r="AF10000">
        <f>MONTH(Table1[[#This Row],[Date Sent]])</f>
        <v>6</v>
      </c>
      <c r="AG10000">
        <f>YEAR(Table1[[#This Row],[Date Sent]])</f>
        <v>2024</v>
      </c>
      <c r="AH10000"/>
    </row>
    <row r="10001" spans="1:34" x14ac:dyDescent="0.2">
      <c r="A10001" t="s">
        <v>213</v>
      </c>
      <c r="B10001" t="s">
        <v>10432</v>
      </c>
      <c r="C10001" s="1">
        <v>10.71</v>
      </c>
      <c r="D10001" s="5">
        <v>45405</v>
      </c>
      <c r="E10001" t="s">
        <v>8</v>
      </c>
      <c r="F10001" t="s">
        <v>39</v>
      </c>
      <c r="G10001" s="16" t="s">
        <v>10435</v>
      </c>
      <c r="H10001" s="1"/>
      <c r="J10001"/>
      <c r="AC10001" s="5">
        <v>45460</v>
      </c>
      <c r="AD10001" t="s">
        <v>14588</v>
      </c>
      <c r="AE10001" t="s">
        <v>156</v>
      </c>
      <c r="AF10001">
        <f>MONTH(Table1[[#This Row],[Date Sent]])</f>
        <v>6</v>
      </c>
      <c r="AG10001">
        <f>YEAR(Table1[[#This Row],[Date Sent]])</f>
        <v>2024</v>
      </c>
      <c r="AH10001"/>
    </row>
    <row r="10002" spans="1:34" x14ac:dyDescent="0.2">
      <c r="A10002" t="s">
        <v>213</v>
      </c>
      <c r="B10002" t="s">
        <v>10432</v>
      </c>
      <c r="C10002" s="1">
        <v>2212</v>
      </c>
      <c r="D10002" s="5">
        <v>45405</v>
      </c>
      <c r="E10002" t="s">
        <v>44</v>
      </c>
      <c r="F10002" t="s">
        <v>40</v>
      </c>
      <c r="G10002" s="16" t="s">
        <v>10436</v>
      </c>
      <c r="H10002" s="1"/>
      <c r="J10002"/>
      <c r="AC10002" s="5">
        <v>45460</v>
      </c>
      <c r="AD10002" t="s">
        <v>14588</v>
      </c>
      <c r="AE10002" t="s">
        <v>156</v>
      </c>
      <c r="AF10002">
        <f>MONTH(Table1[[#This Row],[Date Sent]])</f>
        <v>6</v>
      </c>
      <c r="AG10002">
        <f>YEAR(Table1[[#This Row],[Date Sent]])</f>
        <v>2024</v>
      </c>
      <c r="AH10002"/>
    </row>
    <row r="10003" spans="1:34" x14ac:dyDescent="0.2">
      <c r="A10003" t="s">
        <v>213</v>
      </c>
      <c r="B10003" t="s">
        <v>10432</v>
      </c>
      <c r="C10003" s="1">
        <v>285</v>
      </c>
      <c r="D10003" s="5">
        <v>45412</v>
      </c>
      <c r="E10003" t="s">
        <v>44</v>
      </c>
      <c r="F10003" t="s">
        <v>20</v>
      </c>
      <c r="G10003" s="16" t="s">
        <v>10437</v>
      </c>
      <c r="H10003" s="1"/>
      <c r="J10003"/>
      <c r="AC10003" s="5">
        <v>45460</v>
      </c>
      <c r="AD10003" t="s">
        <v>14588</v>
      </c>
      <c r="AE10003" t="s">
        <v>156</v>
      </c>
      <c r="AF10003">
        <f>MONTH(Table1[[#This Row],[Date Sent]])</f>
        <v>6</v>
      </c>
      <c r="AG10003">
        <f>YEAR(Table1[[#This Row],[Date Sent]])</f>
        <v>2024</v>
      </c>
      <c r="AH10003"/>
    </row>
    <row r="10004" spans="1:34" x14ac:dyDescent="0.2">
      <c r="A10004" t="s">
        <v>213</v>
      </c>
      <c r="B10004" t="s">
        <v>10432</v>
      </c>
      <c r="C10004" s="1">
        <v>92.34</v>
      </c>
      <c r="D10004" s="5">
        <v>45418</v>
      </c>
      <c r="E10004" t="s">
        <v>21</v>
      </c>
      <c r="F10004" t="s">
        <v>918</v>
      </c>
      <c r="G10004" s="16" t="s">
        <v>10438</v>
      </c>
      <c r="H10004" s="1">
        <v>23.48</v>
      </c>
      <c r="I10004" t="s">
        <v>15</v>
      </c>
      <c r="J10004" t="s">
        <v>6002</v>
      </c>
      <c r="K10004" s="1">
        <v>68.86</v>
      </c>
      <c r="L10004" t="s">
        <v>10</v>
      </c>
      <c r="M10004" t="s">
        <v>10439</v>
      </c>
      <c r="AC10004" s="5">
        <v>45460</v>
      </c>
      <c r="AD10004" t="s">
        <v>14588</v>
      </c>
      <c r="AE10004" t="s">
        <v>156</v>
      </c>
      <c r="AF10004">
        <f>MONTH(Table1[[#This Row],[Date Sent]])</f>
        <v>6</v>
      </c>
      <c r="AG10004">
        <f>YEAR(Table1[[#This Row],[Date Sent]])</f>
        <v>2024</v>
      </c>
      <c r="AH10004"/>
    </row>
    <row r="10005" spans="1:34" x14ac:dyDescent="0.2">
      <c r="A10005" t="s">
        <v>213</v>
      </c>
      <c r="B10005" t="s">
        <v>10432</v>
      </c>
      <c r="C10005" s="1">
        <v>687.63</v>
      </c>
      <c r="D10005" s="5">
        <v>45420</v>
      </c>
      <c r="E10005" t="s">
        <v>21</v>
      </c>
      <c r="F10005" t="s">
        <v>17</v>
      </c>
      <c r="G10005" s="16" t="s">
        <v>10440</v>
      </c>
      <c r="H10005" s="1"/>
      <c r="J10005"/>
      <c r="AC10005" s="5">
        <v>45460</v>
      </c>
      <c r="AD10005" t="s">
        <v>14588</v>
      </c>
      <c r="AE10005" t="s">
        <v>156</v>
      </c>
      <c r="AF10005">
        <f>MONTH(Table1[[#This Row],[Date Sent]])</f>
        <v>6</v>
      </c>
      <c r="AG10005">
        <f>YEAR(Table1[[#This Row],[Date Sent]])</f>
        <v>2024</v>
      </c>
      <c r="AH10005"/>
    </row>
    <row r="10006" spans="1:34" x14ac:dyDescent="0.2">
      <c r="A10006" t="s">
        <v>213</v>
      </c>
      <c r="B10006" t="s">
        <v>10432</v>
      </c>
      <c r="C10006" s="1">
        <v>26.33</v>
      </c>
      <c r="D10006" s="5">
        <v>45421</v>
      </c>
      <c r="E10006" t="s">
        <v>21</v>
      </c>
      <c r="F10006" t="s">
        <v>15</v>
      </c>
      <c r="G10006" s="16" t="s">
        <v>10441</v>
      </c>
      <c r="H10006" s="1"/>
      <c r="J10006"/>
      <c r="AC10006" s="5">
        <v>45460</v>
      </c>
      <c r="AD10006" t="s">
        <v>14588</v>
      </c>
      <c r="AE10006" t="s">
        <v>156</v>
      </c>
      <c r="AF10006">
        <f>MONTH(Table1[[#This Row],[Date Sent]])</f>
        <v>6</v>
      </c>
      <c r="AG10006">
        <f>YEAR(Table1[[#This Row],[Date Sent]])</f>
        <v>2024</v>
      </c>
      <c r="AH10006"/>
    </row>
    <row r="10007" spans="1:34" x14ac:dyDescent="0.2">
      <c r="A10007" t="s">
        <v>213</v>
      </c>
      <c r="B10007" t="s">
        <v>10432</v>
      </c>
      <c r="C10007" s="1">
        <v>13.16</v>
      </c>
      <c r="D10007" s="5">
        <v>45421</v>
      </c>
      <c r="E10007" t="s">
        <v>21</v>
      </c>
      <c r="F10007" t="s">
        <v>15</v>
      </c>
      <c r="G10007" s="16" t="s">
        <v>10441</v>
      </c>
      <c r="H10007" s="1"/>
      <c r="J10007"/>
      <c r="AC10007" s="5">
        <v>45460</v>
      </c>
      <c r="AD10007" t="s">
        <v>14588</v>
      </c>
      <c r="AE10007" t="s">
        <v>156</v>
      </c>
      <c r="AF10007">
        <f>MONTH(Table1[[#This Row],[Date Sent]])</f>
        <v>6</v>
      </c>
      <c r="AG10007">
        <f>YEAR(Table1[[#This Row],[Date Sent]])</f>
        <v>2024</v>
      </c>
      <c r="AH10007"/>
    </row>
    <row r="10008" spans="1:34" x14ac:dyDescent="0.2">
      <c r="A10008" t="s">
        <v>213</v>
      </c>
      <c r="B10008" t="s">
        <v>10432</v>
      </c>
      <c r="C10008" s="1">
        <v>66.88</v>
      </c>
      <c r="D10008" s="5">
        <v>45422</v>
      </c>
      <c r="E10008" t="s">
        <v>21</v>
      </c>
      <c r="F10008" t="s">
        <v>10</v>
      </c>
      <c r="G10008" s="16" t="s">
        <v>10442</v>
      </c>
      <c r="H10008" s="1"/>
      <c r="J10008"/>
      <c r="AC10008" s="5">
        <v>45460</v>
      </c>
      <c r="AD10008" t="s">
        <v>14588</v>
      </c>
      <c r="AE10008" t="s">
        <v>156</v>
      </c>
      <c r="AF10008">
        <f>MONTH(Table1[[#This Row],[Date Sent]])</f>
        <v>6</v>
      </c>
      <c r="AG10008">
        <f>YEAR(Table1[[#This Row],[Date Sent]])</f>
        <v>2024</v>
      </c>
      <c r="AH10008"/>
    </row>
    <row r="10009" spans="1:34" x14ac:dyDescent="0.2">
      <c r="A10009" t="s">
        <v>213</v>
      </c>
      <c r="B10009" t="s">
        <v>10432</v>
      </c>
      <c r="C10009" s="1">
        <v>133.9</v>
      </c>
      <c r="D10009" s="5">
        <v>45424</v>
      </c>
      <c r="E10009" t="s">
        <v>21</v>
      </c>
      <c r="F10009" t="s">
        <v>16</v>
      </c>
      <c r="G10009" s="16" t="s">
        <v>7344</v>
      </c>
      <c r="H10009" s="1"/>
      <c r="J10009"/>
      <c r="AC10009" s="5">
        <v>45460</v>
      </c>
      <c r="AD10009" t="s">
        <v>14588</v>
      </c>
      <c r="AE10009" t="s">
        <v>156</v>
      </c>
      <c r="AF10009">
        <f>MONTH(Table1[[#This Row],[Date Sent]])</f>
        <v>6</v>
      </c>
      <c r="AG10009">
        <f>YEAR(Table1[[#This Row],[Date Sent]])</f>
        <v>2024</v>
      </c>
      <c r="AH10009"/>
    </row>
    <row r="10010" spans="1:34" x14ac:dyDescent="0.2">
      <c r="A10010" t="s">
        <v>213</v>
      </c>
      <c r="B10010" t="s">
        <v>10432</v>
      </c>
      <c r="C10010" s="1">
        <v>636.72</v>
      </c>
      <c r="D10010" s="5">
        <v>45428</v>
      </c>
      <c r="E10010" t="s">
        <v>44</v>
      </c>
      <c r="F10010" t="s">
        <v>20</v>
      </c>
      <c r="G10010" s="16" t="s">
        <v>10443</v>
      </c>
      <c r="H10010" s="1"/>
      <c r="J10010"/>
      <c r="AC10010" s="5">
        <v>45460</v>
      </c>
      <c r="AD10010" t="s">
        <v>14588</v>
      </c>
      <c r="AE10010" t="s">
        <v>156</v>
      </c>
      <c r="AF10010">
        <f>MONTH(Table1[[#This Row],[Date Sent]])</f>
        <v>6</v>
      </c>
      <c r="AG10010">
        <f>YEAR(Table1[[#This Row],[Date Sent]])</f>
        <v>2024</v>
      </c>
      <c r="AH10010"/>
    </row>
    <row r="10011" spans="1:34" x14ac:dyDescent="0.2">
      <c r="A10011" t="s">
        <v>926</v>
      </c>
      <c r="B10011" t="s">
        <v>10444</v>
      </c>
      <c r="C10011" s="1">
        <v>166.1</v>
      </c>
      <c r="D10011" s="5">
        <v>45411</v>
      </c>
      <c r="E10011" t="s">
        <v>17</v>
      </c>
      <c r="F10011" t="s">
        <v>33</v>
      </c>
      <c r="G10011" s="16" t="s">
        <v>10445</v>
      </c>
      <c r="H10011" s="1"/>
      <c r="J10011"/>
      <c r="AC10011" s="5">
        <v>45460</v>
      </c>
      <c r="AD10011" t="s">
        <v>14524</v>
      </c>
      <c r="AE10011" t="s">
        <v>475</v>
      </c>
      <c r="AF10011">
        <f>MONTH(Table1[[#This Row],[Date Sent]])</f>
        <v>6</v>
      </c>
      <c r="AG10011">
        <f>YEAR(Table1[[#This Row],[Date Sent]])</f>
        <v>2024</v>
      </c>
      <c r="AH10011"/>
    </row>
    <row r="10012" spans="1:34" x14ac:dyDescent="0.2">
      <c r="A10012" t="s">
        <v>926</v>
      </c>
      <c r="B10012" t="s">
        <v>10444</v>
      </c>
      <c r="C10012" s="1">
        <v>4.21</v>
      </c>
      <c r="D10012" s="5">
        <v>45418</v>
      </c>
      <c r="E10012" t="s">
        <v>47</v>
      </c>
      <c r="F10012" t="s">
        <v>15</v>
      </c>
      <c r="G10012" s="16" t="s">
        <v>10446</v>
      </c>
      <c r="H10012" s="1"/>
      <c r="J10012"/>
      <c r="AC10012" s="5">
        <v>45460</v>
      </c>
      <c r="AD10012" t="s">
        <v>14524</v>
      </c>
      <c r="AE10012" t="s">
        <v>475</v>
      </c>
      <c r="AF10012">
        <f>MONTH(Table1[[#This Row],[Date Sent]])</f>
        <v>6</v>
      </c>
      <c r="AG10012">
        <f>YEAR(Table1[[#This Row],[Date Sent]])</f>
        <v>2024</v>
      </c>
      <c r="AH10012"/>
    </row>
    <row r="10013" spans="1:34" x14ac:dyDescent="0.2">
      <c r="A10013" t="s">
        <v>926</v>
      </c>
      <c r="B10013" t="s">
        <v>10444</v>
      </c>
      <c r="C10013" s="1">
        <v>148.30000000000001</v>
      </c>
      <c r="D10013" s="5">
        <v>45421</v>
      </c>
      <c r="E10013" t="s">
        <v>33</v>
      </c>
      <c r="F10013" t="s">
        <v>39</v>
      </c>
      <c r="G10013" s="16" t="s">
        <v>10447</v>
      </c>
      <c r="H10013" s="1"/>
      <c r="J10013"/>
      <c r="AC10013" s="5">
        <v>45460</v>
      </c>
      <c r="AD10013" t="s">
        <v>14524</v>
      </c>
      <c r="AE10013" t="s">
        <v>475</v>
      </c>
      <c r="AF10013">
        <f>MONTH(Table1[[#This Row],[Date Sent]])</f>
        <v>6</v>
      </c>
      <c r="AG10013">
        <f>YEAR(Table1[[#This Row],[Date Sent]])</f>
        <v>2024</v>
      </c>
      <c r="AH10013"/>
    </row>
    <row r="10014" spans="1:34" x14ac:dyDescent="0.2">
      <c r="A10014" t="s">
        <v>926</v>
      </c>
      <c r="B10014" t="s">
        <v>10444</v>
      </c>
      <c r="C10014" s="1">
        <v>633.11</v>
      </c>
      <c r="D10014" s="5">
        <v>45422</v>
      </c>
      <c r="E10014" t="s">
        <v>21</v>
      </c>
      <c r="F10014" t="s">
        <v>15</v>
      </c>
      <c r="G10014" s="16" t="s">
        <v>10448</v>
      </c>
      <c r="H10014" s="1"/>
      <c r="J10014"/>
      <c r="AC10014" s="5">
        <v>45460</v>
      </c>
      <c r="AD10014" t="s">
        <v>14524</v>
      </c>
      <c r="AE10014" t="s">
        <v>475</v>
      </c>
      <c r="AF10014">
        <f>MONTH(Table1[[#This Row],[Date Sent]])</f>
        <v>6</v>
      </c>
      <c r="AG10014">
        <f>YEAR(Table1[[#This Row],[Date Sent]])</f>
        <v>2024</v>
      </c>
      <c r="AH10014"/>
    </row>
    <row r="10015" spans="1:34" x14ac:dyDescent="0.2">
      <c r="A10015" t="s">
        <v>926</v>
      </c>
      <c r="B10015" t="s">
        <v>10444</v>
      </c>
      <c r="C10015" s="1">
        <v>25.7</v>
      </c>
      <c r="D10015" s="5">
        <v>45426</v>
      </c>
      <c r="E10015" t="s">
        <v>21</v>
      </c>
      <c r="F10015" t="s">
        <v>33</v>
      </c>
      <c r="G10015" s="16" t="s">
        <v>4919</v>
      </c>
      <c r="H10015" s="1"/>
      <c r="J10015"/>
      <c r="AC10015" s="5">
        <v>45460</v>
      </c>
      <c r="AD10015" t="s">
        <v>14524</v>
      </c>
      <c r="AE10015" t="s">
        <v>475</v>
      </c>
      <c r="AF10015">
        <f>MONTH(Table1[[#This Row],[Date Sent]])</f>
        <v>6</v>
      </c>
      <c r="AG10015">
        <f>YEAR(Table1[[#This Row],[Date Sent]])</f>
        <v>2024</v>
      </c>
      <c r="AH10015"/>
    </row>
    <row r="10016" spans="1:34" x14ac:dyDescent="0.2">
      <c r="A10016" t="s">
        <v>926</v>
      </c>
      <c r="B10016" t="s">
        <v>10444</v>
      </c>
      <c r="C10016" s="1">
        <v>53.92</v>
      </c>
      <c r="D10016" s="5">
        <v>45428</v>
      </c>
      <c r="E10016" t="s">
        <v>21</v>
      </c>
      <c r="F10016" t="s">
        <v>33</v>
      </c>
      <c r="G10016" s="16" t="s">
        <v>3321</v>
      </c>
      <c r="H10016" s="1"/>
      <c r="J10016"/>
      <c r="AC10016" s="5">
        <v>45460</v>
      </c>
      <c r="AD10016" t="s">
        <v>14524</v>
      </c>
      <c r="AE10016" t="s">
        <v>475</v>
      </c>
      <c r="AF10016">
        <f>MONTH(Table1[[#This Row],[Date Sent]])</f>
        <v>6</v>
      </c>
      <c r="AG10016">
        <f>YEAR(Table1[[#This Row],[Date Sent]])</f>
        <v>2024</v>
      </c>
      <c r="AH10016"/>
    </row>
    <row r="10017" spans="1:34" x14ac:dyDescent="0.2">
      <c r="A10017" t="s">
        <v>926</v>
      </c>
      <c r="B10017" t="s">
        <v>10444</v>
      </c>
      <c r="C10017" s="1">
        <v>94.49</v>
      </c>
      <c r="D10017" s="5">
        <v>45432</v>
      </c>
      <c r="E10017" t="s">
        <v>17</v>
      </c>
      <c r="F10017" t="s">
        <v>40</v>
      </c>
      <c r="G10017" s="16" t="s">
        <v>10243</v>
      </c>
      <c r="H10017" s="1"/>
      <c r="J10017"/>
      <c r="AC10017" s="5">
        <v>45460</v>
      </c>
      <c r="AD10017" t="s">
        <v>14524</v>
      </c>
      <c r="AE10017" t="s">
        <v>475</v>
      </c>
      <c r="AF10017">
        <f>MONTH(Table1[[#This Row],[Date Sent]])</f>
        <v>6</v>
      </c>
      <c r="AG10017">
        <f>YEAR(Table1[[#This Row],[Date Sent]])</f>
        <v>2024</v>
      </c>
      <c r="AH10017"/>
    </row>
    <row r="10018" spans="1:34" x14ac:dyDescent="0.2">
      <c r="A10018" t="s">
        <v>926</v>
      </c>
      <c r="B10018" t="s">
        <v>10444</v>
      </c>
      <c r="C10018" s="1">
        <v>65.67</v>
      </c>
      <c r="D10018" s="5">
        <v>45433</v>
      </c>
      <c r="E10018" t="s">
        <v>21</v>
      </c>
      <c r="F10018" t="s">
        <v>39</v>
      </c>
      <c r="G10018" s="16" t="s">
        <v>10449</v>
      </c>
      <c r="H10018" s="1"/>
      <c r="J10018"/>
      <c r="AC10018" s="5">
        <v>45460</v>
      </c>
      <c r="AD10018" t="s">
        <v>14524</v>
      </c>
      <c r="AE10018" t="s">
        <v>475</v>
      </c>
      <c r="AF10018">
        <f>MONTH(Table1[[#This Row],[Date Sent]])</f>
        <v>6</v>
      </c>
      <c r="AG10018">
        <f>YEAR(Table1[[#This Row],[Date Sent]])</f>
        <v>2024</v>
      </c>
      <c r="AH10018"/>
    </row>
    <row r="10019" spans="1:34" x14ac:dyDescent="0.2">
      <c r="A10019" t="s">
        <v>620</v>
      </c>
      <c r="B10019" t="s">
        <v>10450</v>
      </c>
      <c r="C10019" s="1">
        <v>38.46</v>
      </c>
      <c r="D10019" s="5">
        <v>45412</v>
      </c>
      <c r="E10019" t="s">
        <v>18</v>
      </c>
      <c r="F10019" t="s">
        <v>6</v>
      </c>
      <c r="G10019" s="16" t="s">
        <v>10451</v>
      </c>
      <c r="H10019" s="1"/>
      <c r="J10019"/>
      <c r="AC10019" s="5">
        <v>45460</v>
      </c>
      <c r="AD10019" t="s">
        <v>14587</v>
      </c>
      <c r="AE10019" t="s">
        <v>475</v>
      </c>
      <c r="AF10019">
        <f>MONTH(Table1[[#This Row],[Date Sent]])</f>
        <v>6</v>
      </c>
      <c r="AG10019">
        <f>YEAR(Table1[[#This Row],[Date Sent]])</f>
        <v>2024</v>
      </c>
      <c r="AH10019"/>
    </row>
    <row r="10020" spans="1:34" x14ac:dyDescent="0.2">
      <c r="A10020" t="s">
        <v>620</v>
      </c>
      <c r="B10020" t="s">
        <v>10450</v>
      </c>
      <c r="C10020" s="1">
        <v>32.04</v>
      </c>
      <c r="D10020" s="5">
        <v>45413</v>
      </c>
      <c r="E10020" t="s">
        <v>8</v>
      </c>
      <c r="F10020" t="s">
        <v>39</v>
      </c>
      <c r="G10020" s="16" t="s">
        <v>10452</v>
      </c>
      <c r="H10020" s="1"/>
      <c r="J10020"/>
      <c r="AC10020" s="5">
        <v>45460</v>
      </c>
      <c r="AD10020" t="s">
        <v>14587</v>
      </c>
      <c r="AE10020" t="s">
        <v>475</v>
      </c>
      <c r="AF10020">
        <f>MONTH(Table1[[#This Row],[Date Sent]])</f>
        <v>6</v>
      </c>
      <c r="AG10020">
        <f>YEAR(Table1[[#This Row],[Date Sent]])</f>
        <v>2024</v>
      </c>
      <c r="AH10020"/>
    </row>
    <row r="10021" spans="1:34" x14ac:dyDescent="0.2">
      <c r="A10021" t="s">
        <v>620</v>
      </c>
      <c r="B10021" t="s">
        <v>10450</v>
      </c>
      <c r="C10021" s="1">
        <v>268.08</v>
      </c>
      <c r="D10021" s="5">
        <v>45413</v>
      </c>
      <c r="E10021" t="s">
        <v>20</v>
      </c>
      <c r="F10021" t="s">
        <v>33</v>
      </c>
      <c r="G10021" s="16" t="s">
        <v>10453</v>
      </c>
      <c r="H10021" s="1"/>
      <c r="J10021"/>
      <c r="AC10021" s="5">
        <v>45460</v>
      </c>
      <c r="AD10021" t="s">
        <v>14587</v>
      </c>
      <c r="AE10021" t="s">
        <v>475</v>
      </c>
      <c r="AF10021">
        <f>MONTH(Table1[[#This Row],[Date Sent]])</f>
        <v>6</v>
      </c>
      <c r="AG10021">
        <f>YEAR(Table1[[#This Row],[Date Sent]])</f>
        <v>2024</v>
      </c>
      <c r="AH10021"/>
    </row>
    <row r="10022" spans="1:34" x14ac:dyDescent="0.2">
      <c r="A10022" t="s">
        <v>620</v>
      </c>
      <c r="B10022" t="s">
        <v>10450</v>
      </c>
      <c r="C10022" s="1">
        <v>221</v>
      </c>
      <c r="D10022" s="5">
        <v>45413</v>
      </c>
      <c r="E10022" t="s">
        <v>20</v>
      </c>
      <c r="F10022" t="s">
        <v>39</v>
      </c>
      <c r="G10022" s="16" t="s">
        <v>10454</v>
      </c>
      <c r="H10022" s="1"/>
      <c r="J10022"/>
      <c r="AC10022" s="5">
        <v>45460</v>
      </c>
      <c r="AD10022" t="s">
        <v>14587</v>
      </c>
      <c r="AE10022" t="s">
        <v>475</v>
      </c>
      <c r="AF10022">
        <f>MONTH(Table1[[#This Row],[Date Sent]])</f>
        <v>6</v>
      </c>
      <c r="AG10022">
        <f>YEAR(Table1[[#This Row],[Date Sent]])</f>
        <v>2024</v>
      </c>
      <c r="AH10022"/>
    </row>
    <row r="10023" spans="1:34" x14ac:dyDescent="0.2">
      <c r="A10023" t="s">
        <v>620</v>
      </c>
      <c r="B10023" t="s">
        <v>10450</v>
      </c>
      <c r="C10023" s="1">
        <v>12.82</v>
      </c>
      <c r="D10023" s="5">
        <v>45421</v>
      </c>
      <c r="E10023" t="s">
        <v>15</v>
      </c>
      <c r="F10023" t="s">
        <v>14</v>
      </c>
      <c r="G10023" s="16" t="s">
        <v>10455</v>
      </c>
      <c r="H10023" s="1"/>
      <c r="J10023"/>
      <c r="AC10023" s="5">
        <v>45460</v>
      </c>
      <c r="AD10023" t="s">
        <v>14587</v>
      </c>
      <c r="AE10023" t="s">
        <v>475</v>
      </c>
      <c r="AF10023">
        <f>MONTH(Table1[[#This Row],[Date Sent]])</f>
        <v>6</v>
      </c>
      <c r="AG10023">
        <f>YEAR(Table1[[#This Row],[Date Sent]])</f>
        <v>2024</v>
      </c>
      <c r="AH10023"/>
    </row>
    <row r="10024" spans="1:34" x14ac:dyDescent="0.2">
      <c r="A10024" t="s">
        <v>620</v>
      </c>
      <c r="B10024" t="s">
        <v>10450</v>
      </c>
      <c r="C10024" s="1">
        <v>32.08</v>
      </c>
      <c r="D10024" s="5">
        <v>45425</v>
      </c>
      <c r="E10024" t="s">
        <v>15</v>
      </c>
      <c r="F10024" t="s">
        <v>14</v>
      </c>
      <c r="G10024" s="16" t="s">
        <v>10456</v>
      </c>
      <c r="H10024" s="1"/>
      <c r="J10024"/>
      <c r="AC10024" s="5">
        <v>45460</v>
      </c>
      <c r="AD10024" t="s">
        <v>14587</v>
      </c>
      <c r="AE10024" t="s">
        <v>475</v>
      </c>
      <c r="AF10024">
        <f>MONTH(Table1[[#This Row],[Date Sent]])</f>
        <v>6</v>
      </c>
      <c r="AG10024">
        <f>YEAR(Table1[[#This Row],[Date Sent]])</f>
        <v>2024</v>
      </c>
      <c r="AH10024"/>
    </row>
    <row r="10025" spans="1:34" x14ac:dyDescent="0.2">
      <c r="A10025" t="s">
        <v>620</v>
      </c>
      <c r="B10025" t="s">
        <v>10450</v>
      </c>
      <c r="C10025" s="1">
        <v>8.5399999999999991</v>
      </c>
      <c r="D10025" s="5">
        <v>45427</v>
      </c>
      <c r="E10025" t="s">
        <v>18</v>
      </c>
      <c r="F10025" t="s">
        <v>14</v>
      </c>
      <c r="G10025" s="16" t="s">
        <v>10457</v>
      </c>
      <c r="H10025" s="1"/>
      <c r="J10025"/>
      <c r="AC10025" s="5">
        <v>45460</v>
      </c>
      <c r="AD10025" t="s">
        <v>14587</v>
      </c>
      <c r="AE10025" t="s">
        <v>475</v>
      </c>
      <c r="AF10025">
        <f>MONTH(Table1[[#This Row],[Date Sent]])</f>
        <v>6</v>
      </c>
      <c r="AG10025">
        <f>YEAR(Table1[[#This Row],[Date Sent]])</f>
        <v>2024</v>
      </c>
      <c r="AH10025"/>
    </row>
    <row r="10026" spans="1:34" x14ac:dyDescent="0.2">
      <c r="A10026" t="s">
        <v>620</v>
      </c>
      <c r="B10026" t="s">
        <v>10450</v>
      </c>
      <c r="C10026" s="1">
        <v>21.38</v>
      </c>
      <c r="D10026" s="5">
        <v>45428</v>
      </c>
      <c r="E10026" t="s">
        <v>21</v>
      </c>
      <c r="F10026" t="s">
        <v>33</v>
      </c>
      <c r="G10026" s="16" t="s">
        <v>10458</v>
      </c>
      <c r="H10026" s="1"/>
      <c r="J10026"/>
      <c r="AC10026" s="5">
        <v>45460</v>
      </c>
      <c r="AD10026" t="s">
        <v>14587</v>
      </c>
      <c r="AE10026" t="s">
        <v>475</v>
      </c>
      <c r="AF10026">
        <f>MONTH(Table1[[#This Row],[Date Sent]])</f>
        <v>6</v>
      </c>
      <c r="AG10026">
        <f>YEAR(Table1[[#This Row],[Date Sent]])</f>
        <v>2024</v>
      </c>
      <c r="AH10026"/>
    </row>
    <row r="10027" spans="1:34" x14ac:dyDescent="0.2">
      <c r="A10027" t="s">
        <v>138</v>
      </c>
      <c r="B10027" t="s">
        <v>10459</v>
      </c>
      <c r="C10027" s="1">
        <v>377.49</v>
      </c>
      <c r="D10027" s="5">
        <v>45413</v>
      </c>
      <c r="E10027" t="s">
        <v>34</v>
      </c>
      <c r="F10027" t="s">
        <v>913</v>
      </c>
      <c r="G10027" s="16" t="s">
        <v>1421</v>
      </c>
      <c r="H10027" s="1"/>
      <c r="J10027"/>
      <c r="AC10027" s="5">
        <v>45460</v>
      </c>
      <c r="AD10027" t="s">
        <v>14596</v>
      </c>
      <c r="AE10027" t="s">
        <v>167</v>
      </c>
      <c r="AF10027">
        <f>MONTH(Table1[[#This Row],[Date Sent]])</f>
        <v>6</v>
      </c>
      <c r="AG10027">
        <f>YEAR(Table1[[#This Row],[Date Sent]])</f>
        <v>2024</v>
      </c>
      <c r="AH10027"/>
    </row>
    <row r="10028" spans="1:34" x14ac:dyDescent="0.2">
      <c r="A10028" t="s">
        <v>138</v>
      </c>
      <c r="B10028" t="s">
        <v>10459</v>
      </c>
      <c r="C10028" s="1">
        <v>89.49</v>
      </c>
      <c r="D10028" s="5">
        <v>45415</v>
      </c>
      <c r="E10028" t="s">
        <v>21</v>
      </c>
      <c r="F10028" t="s">
        <v>33</v>
      </c>
      <c r="G10028" s="16" t="s">
        <v>1062</v>
      </c>
      <c r="H10028" s="1"/>
      <c r="J10028"/>
      <c r="AC10028" s="5">
        <v>45460</v>
      </c>
      <c r="AD10028" t="s">
        <v>14596</v>
      </c>
      <c r="AE10028" t="s">
        <v>167</v>
      </c>
      <c r="AF10028">
        <f>MONTH(Table1[[#This Row],[Date Sent]])</f>
        <v>6</v>
      </c>
      <c r="AG10028">
        <f>YEAR(Table1[[#This Row],[Date Sent]])</f>
        <v>2024</v>
      </c>
      <c r="AH10028"/>
    </row>
    <row r="10029" spans="1:34" x14ac:dyDescent="0.2">
      <c r="A10029" t="s">
        <v>138</v>
      </c>
      <c r="B10029" t="s">
        <v>10459</v>
      </c>
      <c r="C10029" s="1">
        <v>359</v>
      </c>
      <c r="D10029" s="5">
        <v>45415</v>
      </c>
      <c r="E10029" t="s">
        <v>34</v>
      </c>
      <c r="F10029" t="s">
        <v>51</v>
      </c>
      <c r="G10029" s="16" t="s">
        <v>1975</v>
      </c>
      <c r="H10029" s="1"/>
      <c r="J10029"/>
      <c r="AC10029" s="5">
        <v>45460</v>
      </c>
      <c r="AD10029" t="s">
        <v>14596</v>
      </c>
      <c r="AE10029" t="s">
        <v>167</v>
      </c>
      <c r="AF10029">
        <f>MONTH(Table1[[#This Row],[Date Sent]])</f>
        <v>6</v>
      </c>
      <c r="AG10029">
        <f>YEAR(Table1[[#This Row],[Date Sent]])</f>
        <v>2024</v>
      </c>
      <c r="AH10029"/>
    </row>
    <row r="10030" spans="1:34" x14ac:dyDescent="0.2">
      <c r="A10030" t="s">
        <v>138</v>
      </c>
      <c r="B10030" t="s">
        <v>10459</v>
      </c>
      <c r="C10030" s="1">
        <v>120</v>
      </c>
      <c r="D10030" s="5">
        <v>45416</v>
      </c>
      <c r="E10030" t="s">
        <v>34</v>
      </c>
      <c r="F10030" t="s">
        <v>913</v>
      </c>
      <c r="G10030" s="16" t="s">
        <v>1421</v>
      </c>
      <c r="H10030" s="1"/>
      <c r="J10030"/>
      <c r="AC10030" s="5">
        <v>45460</v>
      </c>
      <c r="AD10030" t="s">
        <v>14596</v>
      </c>
      <c r="AE10030" t="s">
        <v>167</v>
      </c>
      <c r="AF10030">
        <f>MONTH(Table1[[#This Row],[Date Sent]])</f>
        <v>6</v>
      </c>
      <c r="AG10030">
        <f>YEAR(Table1[[#This Row],[Date Sent]])</f>
        <v>2024</v>
      </c>
      <c r="AH10030"/>
    </row>
    <row r="10031" spans="1:34" x14ac:dyDescent="0.2">
      <c r="A10031" t="s">
        <v>138</v>
      </c>
      <c r="B10031" t="s">
        <v>10459</v>
      </c>
      <c r="C10031" s="1">
        <v>400</v>
      </c>
      <c r="D10031" s="5">
        <v>45416</v>
      </c>
      <c r="E10031" t="s">
        <v>34</v>
      </c>
      <c r="F10031" t="s">
        <v>913</v>
      </c>
      <c r="G10031" s="16" t="s">
        <v>1421</v>
      </c>
      <c r="H10031" s="1"/>
      <c r="J10031"/>
      <c r="AC10031" s="5">
        <v>45460</v>
      </c>
      <c r="AD10031" t="s">
        <v>14596</v>
      </c>
      <c r="AE10031" t="s">
        <v>167</v>
      </c>
      <c r="AF10031">
        <f>MONTH(Table1[[#This Row],[Date Sent]])</f>
        <v>6</v>
      </c>
      <c r="AG10031">
        <f>YEAR(Table1[[#This Row],[Date Sent]])</f>
        <v>2024</v>
      </c>
      <c r="AH10031"/>
    </row>
    <row r="10032" spans="1:34" x14ac:dyDescent="0.2">
      <c r="A10032" t="s">
        <v>138</v>
      </c>
      <c r="B10032" t="s">
        <v>10459</v>
      </c>
      <c r="C10032" s="1">
        <v>141.37</v>
      </c>
      <c r="D10032" s="5">
        <v>45417</v>
      </c>
      <c r="E10032" t="s">
        <v>21</v>
      </c>
      <c r="F10032" t="s">
        <v>33</v>
      </c>
      <c r="G10032" s="16" t="s">
        <v>1062</v>
      </c>
      <c r="H10032" s="1"/>
      <c r="J10032"/>
      <c r="AC10032" s="5">
        <v>45460</v>
      </c>
      <c r="AD10032" t="s">
        <v>14596</v>
      </c>
      <c r="AE10032" t="s">
        <v>167</v>
      </c>
      <c r="AF10032">
        <f>MONTH(Table1[[#This Row],[Date Sent]])</f>
        <v>6</v>
      </c>
      <c r="AG10032">
        <f>YEAR(Table1[[#This Row],[Date Sent]])</f>
        <v>2024</v>
      </c>
      <c r="AH10032"/>
    </row>
    <row r="10033" spans="1:34" x14ac:dyDescent="0.2">
      <c r="A10033" t="s">
        <v>138</v>
      </c>
      <c r="B10033" t="s">
        <v>10459</v>
      </c>
      <c r="C10033" s="1">
        <v>623.09</v>
      </c>
      <c r="D10033" s="5">
        <v>45435</v>
      </c>
      <c r="E10033" t="s">
        <v>21</v>
      </c>
      <c r="F10033" t="s">
        <v>39</v>
      </c>
      <c r="G10033" s="16" t="s">
        <v>10460</v>
      </c>
      <c r="H10033" s="1"/>
      <c r="J10033"/>
      <c r="AC10033" s="5">
        <v>45460</v>
      </c>
      <c r="AD10033" t="s">
        <v>14596</v>
      </c>
      <c r="AE10033" t="s">
        <v>167</v>
      </c>
      <c r="AF10033">
        <f>MONTH(Table1[[#This Row],[Date Sent]])</f>
        <v>6</v>
      </c>
      <c r="AG10033">
        <f>YEAR(Table1[[#This Row],[Date Sent]])</f>
        <v>2024</v>
      </c>
      <c r="AH10033"/>
    </row>
    <row r="10034" spans="1:34" x14ac:dyDescent="0.2">
      <c r="A10034" t="s">
        <v>700</v>
      </c>
      <c r="B10034" t="s">
        <v>10461</v>
      </c>
      <c r="C10034" s="1">
        <v>52.82</v>
      </c>
      <c r="D10034" s="5">
        <v>45386</v>
      </c>
      <c r="E10034" t="s">
        <v>13</v>
      </c>
      <c r="F10034" t="s">
        <v>33</v>
      </c>
      <c r="G10034" s="16" t="s">
        <v>10462</v>
      </c>
      <c r="H10034" s="1"/>
      <c r="J10034"/>
      <c r="AC10034" s="5">
        <v>45460</v>
      </c>
      <c r="AD10034" t="s">
        <v>13423</v>
      </c>
      <c r="AE10034" t="s">
        <v>174</v>
      </c>
      <c r="AF10034">
        <f>MONTH(Table1[[#This Row],[Date Sent]])</f>
        <v>6</v>
      </c>
      <c r="AG10034">
        <f>YEAR(Table1[[#This Row],[Date Sent]])</f>
        <v>2024</v>
      </c>
      <c r="AH10034"/>
    </row>
    <row r="10035" spans="1:34" x14ac:dyDescent="0.2">
      <c r="A10035" t="s">
        <v>700</v>
      </c>
      <c r="B10035" t="s">
        <v>10461</v>
      </c>
      <c r="C10035" s="1">
        <v>81.180000000000007</v>
      </c>
      <c r="D10035" s="5">
        <v>45388</v>
      </c>
      <c r="E10035" t="s">
        <v>20</v>
      </c>
      <c r="F10035" t="s">
        <v>33</v>
      </c>
      <c r="G10035" s="16" t="s">
        <v>10463</v>
      </c>
      <c r="H10035" s="1"/>
      <c r="J10035"/>
      <c r="AC10035" s="5">
        <v>45460</v>
      </c>
      <c r="AD10035" t="s">
        <v>13423</v>
      </c>
      <c r="AE10035" t="s">
        <v>174</v>
      </c>
      <c r="AF10035">
        <f>MONTH(Table1[[#This Row],[Date Sent]])</f>
        <v>6</v>
      </c>
      <c r="AG10035">
        <f>YEAR(Table1[[#This Row],[Date Sent]])</f>
        <v>2024</v>
      </c>
      <c r="AH10035"/>
    </row>
    <row r="10036" spans="1:34" x14ac:dyDescent="0.2">
      <c r="A10036" t="s">
        <v>700</v>
      </c>
      <c r="B10036" t="s">
        <v>10461</v>
      </c>
      <c r="C10036" s="1">
        <v>64.63</v>
      </c>
      <c r="D10036" s="5">
        <v>45401</v>
      </c>
      <c r="E10036" t="s">
        <v>25</v>
      </c>
      <c r="F10036" t="s">
        <v>33</v>
      </c>
      <c r="G10036" s="16" t="s">
        <v>10464</v>
      </c>
      <c r="H10036" s="1"/>
      <c r="J10036"/>
      <c r="AC10036" s="5">
        <v>45460</v>
      </c>
      <c r="AD10036" t="s">
        <v>13423</v>
      </c>
      <c r="AE10036" t="s">
        <v>174</v>
      </c>
      <c r="AF10036">
        <f>MONTH(Table1[[#This Row],[Date Sent]])</f>
        <v>6</v>
      </c>
      <c r="AG10036">
        <f>YEAR(Table1[[#This Row],[Date Sent]])</f>
        <v>2024</v>
      </c>
      <c r="AH10036"/>
    </row>
    <row r="10037" spans="1:34" x14ac:dyDescent="0.2">
      <c r="A10037" t="s">
        <v>700</v>
      </c>
      <c r="B10037" t="s">
        <v>10461</v>
      </c>
      <c r="C10037" s="1">
        <v>10.27</v>
      </c>
      <c r="D10037" s="5">
        <v>45402</v>
      </c>
      <c r="E10037" t="s">
        <v>13</v>
      </c>
      <c r="F10037" t="s">
        <v>33</v>
      </c>
      <c r="G10037" s="16" t="s">
        <v>8384</v>
      </c>
      <c r="H10037" s="1"/>
      <c r="J10037"/>
      <c r="AC10037" s="5">
        <v>45460</v>
      </c>
      <c r="AD10037" t="s">
        <v>13423</v>
      </c>
      <c r="AE10037" t="s">
        <v>174</v>
      </c>
      <c r="AF10037">
        <f>MONTH(Table1[[#This Row],[Date Sent]])</f>
        <v>6</v>
      </c>
      <c r="AG10037">
        <f>YEAR(Table1[[#This Row],[Date Sent]])</f>
        <v>2024</v>
      </c>
      <c r="AH10037"/>
    </row>
    <row r="10038" spans="1:34" x14ac:dyDescent="0.2">
      <c r="A10038" t="s">
        <v>700</v>
      </c>
      <c r="B10038" t="s">
        <v>10461</v>
      </c>
      <c r="C10038" s="1">
        <v>248.95</v>
      </c>
      <c r="D10038" s="5">
        <v>45409</v>
      </c>
      <c r="E10038" t="s">
        <v>13</v>
      </c>
      <c r="F10038" t="s">
        <v>17</v>
      </c>
      <c r="G10038" s="16" t="s">
        <v>8513</v>
      </c>
      <c r="H10038" s="1"/>
      <c r="J10038"/>
      <c r="AC10038" s="5">
        <v>45460</v>
      </c>
      <c r="AD10038" t="s">
        <v>13423</v>
      </c>
      <c r="AE10038" t="s">
        <v>174</v>
      </c>
      <c r="AF10038">
        <f>MONTH(Table1[[#This Row],[Date Sent]])</f>
        <v>6</v>
      </c>
      <c r="AG10038">
        <f>YEAR(Table1[[#This Row],[Date Sent]])</f>
        <v>2024</v>
      </c>
      <c r="AH10038"/>
    </row>
    <row r="10039" spans="1:34" x14ac:dyDescent="0.2">
      <c r="A10039" t="s">
        <v>700</v>
      </c>
      <c r="B10039" t="s">
        <v>10461</v>
      </c>
      <c r="C10039" s="1">
        <v>216.46</v>
      </c>
      <c r="D10039" s="5">
        <v>45424</v>
      </c>
      <c r="E10039" t="s">
        <v>14</v>
      </c>
      <c r="F10039" t="s">
        <v>18</v>
      </c>
      <c r="G10039" s="16" t="s">
        <v>10465</v>
      </c>
      <c r="H10039" s="1"/>
      <c r="J10039"/>
      <c r="AC10039" s="5">
        <v>45460</v>
      </c>
      <c r="AD10039" t="s">
        <v>13423</v>
      </c>
      <c r="AE10039" t="s">
        <v>174</v>
      </c>
      <c r="AF10039">
        <f>MONTH(Table1[[#This Row],[Date Sent]])</f>
        <v>6</v>
      </c>
      <c r="AG10039">
        <f>YEAR(Table1[[#This Row],[Date Sent]])</f>
        <v>2024</v>
      </c>
      <c r="AH10039"/>
    </row>
    <row r="10040" spans="1:34" x14ac:dyDescent="0.2">
      <c r="A10040" t="s">
        <v>700</v>
      </c>
      <c r="B10040" t="s">
        <v>10461</v>
      </c>
      <c r="C10040" s="1">
        <v>9.4700000000000006</v>
      </c>
      <c r="D10040" s="5">
        <v>45425</v>
      </c>
      <c r="E10040" t="s">
        <v>14</v>
      </c>
      <c r="F10040" t="s">
        <v>15</v>
      </c>
      <c r="G10040" s="16" t="s">
        <v>10466</v>
      </c>
      <c r="H10040" s="1"/>
      <c r="J10040"/>
      <c r="AC10040" s="5">
        <v>45460</v>
      </c>
      <c r="AD10040" t="s">
        <v>13423</v>
      </c>
      <c r="AE10040" t="s">
        <v>174</v>
      </c>
      <c r="AF10040">
        <f>MONTH(Table1[[#This Row],[Date Sent]])</f>
        <v>6</v>
      </c>
      <c r="AG10040">
        <f>YEAR(Table1[[#This Row],[Date Sent]])</f>
        <v>2024</v>
      </c>
      <c r="AH10040"/>
    </row>
    <row r="10041" spans="1:34" x14ac:dyDescent="0.2">
      <c r="A10041" t="s">
        <v>700</v>
      </c>
      <c r="B10041" t="s">
        <v>10461</v>
      </c>
      <c r="C10041" s="1">
        <v>75.98</v>
      </c>
      <c r="D10041" s="5">
        <v>45425</v>
      </c>
      <c r="E10041" t="s">
        <v>14</v>
      </c>
      <c r="F10041" t="s">
        <v>18</v>
      </c>
      <c r="G10041" s="16" t="s">
        <v>10467</v>
      </c>
      <c r="H10041" s="1"/>
      <c r="J10041"/>
      <c r="AC10041" s="5">
        <v>45460</v>
      </c>
      <c r="AD10041" t="s">
        <v>13423</v>
      </c>
      <c r="AE10041" t="s">
        <v>174</v>
      </c>
      <c r="AF10041">
        <f>MONTH(Table1[[#This Row],[Date Sent]])</f>
        <v>6</v>
      </c>
      <c r="AG10041">
        <f>YEAR(Table1[[#This Row],[Date Sent]])</f>
        <v>2024</v>
      </c>
      <c r="AH10041"/>
    </row>
    <row r="10042" spans="1:34" x14ac:dyDescent="0.2">
      <c r="A10042" t="s">
        <v>700</v>
      </c>
      <c r="B10042" t="s">
        <v>10461</v>
      </c>
      <c r="C10042" s="1">
        <v>6.3</v>
      </c>
      <c r="D10042" s="5">
        <v>45426</v>
      </c>
      <c r="E10042" t="s">
        <v>14</v>
      </c>
      <c r="F10042" t="s">
        <v>18</v>
      </c>
      <c r="G10042" s="16" t="s">
        <v>10468</v>
      </c>
      <c r="H10042" s="1"/>
      <c r="J10042"/>
      <c r="AC10042" s="5">
        <v>45460</v>
      </c>
      <c r="AD10042" t="s">
        <v>13423</v>
      </c>
      <c r="AE10042" t="s">
        <v>174</v>
      </c>
      <c r="AF10042">
        <f>MONTH(Table1[[#This Row],[Date Sent]])</f>
        <v>6</v>
      </c>
      <c r="AG10042">
        <f>YEAR(Table1[[#This Row],[Date Sent]])</f>
        <v>2024</v>
      </c>
      <c r="AH10042"/>
    </row>
    <row r="10043" spans="1:34" x14ac:dyDescent="0.2">
      <c r="A10043" t="s">
        <v>3343</v>
      </c>
      <c r="B10043" t="s">
        <v>10469</v>
      </c>
      <c r="C10043" s="1">
        <v>145.74</v>
      </c>
      <c r="D10043" s="5">
        <v>45416</v>
      </c>
      <c r="E10043" t="s">
        <v>21</v>
      </c>
      <c r="F10043" t="s">
        <v>33</v>
      </c>
      <c r="G10043" s="16" t="s">
        <v>10470</v>
      </c>
      <c r="H10043" s="1"/>
      <c r="J10043"/>
      <c r="AC10043" s="5">
        <v>45460</v>
      </c>
      <c r="AD10043" t="s">
        <v>14550</v>
      </c>
      <c r="AE10043" t="s">
        <v>156</v>
      </c>
      <c r="AF10043">
        <f>MONTH(Table1[[#This Row],[Date Sent]])</f>
        <v>6</v>
      </c>
      <c r="AG10043">
        <f>YEAR(Table1[[#This Row],[Date Sent]])</f>
        <v>2024</v>
      </c>
      <c r="AH10043"/>
    </row>
    <row r="10044" spans="1:34" x14ac:dyDescent="0.2">
      <c r="A10044" t="s">
        <v>3343</v>
      </c>
      <c r="B10044" t="s">
        <v>10469</v>
      </c>
      <c r="C10044" s="1">
        <v>251.01</v>
      </c>
      <c r="D10044" s="5">
        <v>45422</v>
      </c>
      <c r="E10044" t="s">
        <v>21</v>
      </c>
      <c r="F10044" t="s">
        <v>33</v>
      </c>
      <c r="G10044" s="16" t="s">
        <v>10471</v>
      </c>
      <c r="H10044" s="1"/>
      <c r="J10044"/>
      <c r="AC10044" s="5">
        <v>45460</v>
      </c>
      <c r="AD10044" t="s">
        <v>14550</v>
      </c>
      <c r="AE10044" t="s">
        <v>156</v>
      </c>
      <c r="AF10044">
        <f>MONTH(Table1[[#This Row],[Date Sent]])</f>
        <v>6</v>
      </c>
      <c r="AG10044">
        <f>YEAR(Table1[[#This Row],[Date Sent]])</f>
        <v>2024</v>
      </c>
      <c r="AH10044"/>
    </row>
    <row r="10045" spans="1:34" x14ac:dyDescent="0.2">
      <c r="A10045" t="s">
        <v>484</v>
      </c>
      <c r="B10045" t="s">
        <v>10472</v>
      </c>
      <c r="C10045" s="1">
        <v>64.92</v>
      </c>
      <c r="D10045" s="5">
        <v>45415</v>
      </c>
      <c r="E10045" t="s">
        <v>21</v>
      </c>
      <c r="F10045" t="s">
        <v>17</v>
      </c>
      <c r="G10045" s="16" t="s">
        <v>10473</v>
      </c>
      <c r="H10045" s="1"/>
      <c r="J10045"/>
      <c r="AC10045" s="5">
        <v>45460</v>
      </c>
      <c r="AD10045" t="s">
        <v>13780</v>
      </c>
      <c r="AE10045" t="s">
        <v>174</v>
      </c>
      <c r="AF10045">
        <f>MONTH(Table1[[#This Row],[Date Sent]])</f>
        <v>6</v>
      </c>
      <c r="AG10045">
        <f>YEAR(Table1[[#This Row],[Date Sent]])</f>
        <v>2024</v>
      </c>
      <c r="AH10045"/>
    </row>
    <row r="10046" spans="1:34" x14ac:dyDescent="0.2">
      <c r="A10046" t="s">
        <v>484</v>
      </c>
      <c r="B10046" t="s">
        <v>10472</v>
      </c>
      <c r="C10046" s="1">
        <v>147.18</v>
      </c>
      <c r="D10046" s="5">
        <v>45415</v>
      </c>
      <c r="E10046" t="s">
        <v>21</v>
      </c>
      <c r="F10046" t="s">
        <v>17</v>
      </c>
      <c r="G10046" s="16" t="s">
        <v>10474</v>
      </c>
      <c r="H10046" s="1"/>
      <c r="J10046"/>
      <c r="AC10046" s="5">
        <v>45460</v>
      </c>
      <c r="AD10046" t="s">
        <v>13780</v>
      </c>
      <c r="AE10046" t="s">
        <v>174</v>
      </c>
      <c r="AF10046">
        <f>MONTH(Table1[[#This Row],[Date Sent]])</f>
        <v>6</v>
      </c>
      <c r="AG10046">
        <f>YEAR(Table1[[#This Row],[Date Sent]])</f>
        <v>2024</v>
      </c>
      <c r="AH10046"/>
    </row>
    <row r="10047" spans="1:34" x14ac:dyDescent="0.2">
      <c r="A10047" t="s">
        <v>484</v>
      </c>
      <c r="B10047" t="s">
        <v>10472</v>
      </c>
      <c r="C10047" s="1">
        <v>311.44</v>
      </c>
      <c r="D10047" s="5">
        <v>45419</v>
      </c>
      <c r="E10047" t="s">
        <v>21</v>
      </c>
      <c r="F10047" t="s">
        <v>33</v>
      </c>
      <c r="G10047" s="16" t="s">
        <v>2406</v>
      </c>
      <c r="H10047" s="1"/>
      <c r="J10047"/>
      <c r="AC10047" s="5">
        <v>45460</v>
      </c>
      <c r="AD10047" t="s">
        <v>13780</v>
      </c>
      <c r="AE10047" t="s">
        <v>174</v>
      </c>
      <c r="AF10047">
        <f>MONTH(Table1[[#This Row],[Date Sent]])</f>
        <v>6</v>
      </c>
      <c r="AG10047">
        <f>YEAR(Table1[[#This Row],[Date Sent]])</f>
        <v>2024</v>
      </c>
      <c r="AH10047"/>
    </row>
    <row r="10048" spans="1:34" x14ac:dyDescent="0.2">
      <c r="A10048" t="s">
        <v>484</v>
      </c>
      <c r="B10048" t="s">
        <v>10472</v>
      </c>
      <c r="C10048" s="1">
        <v>85.23</v>
      </c>
      <c r="D10048" s="5">
        <v>45419</v>
      </c>
      <c r="E10048" t="s">
        <v>21</v>
      </c>
      <c r="F10048" t="s">
        <v>33</v>
      </c>
      <c r="G10048" s="16" t="s">
        <v>928</v>
      </c>
      <c r="H10048" s="1"/>
      <c r="J10048"/>
      <c r="AC10048" s="5">
        <v>45460</v>
      </c>
      <c r="AD10048" t="s">
        <v>13780</v>
      </c>
      <c r="AE10048" t="s">
        <v>174</v>
      </c>
      <c r="AF10048">
        <f>MONTH(Table1[[#This Row],[Date Sent]])</f>
        <v>6</v>
      </c>
      <c r="AG10048">
        <f>YEAR(Table1[[#This Row],[Date Sent]])</f>
        <v>2024</v>
      </c>
      <c r="AH10048"/>
    </row>
    <row r="10049" spans="1:34" x14ac:dyDescent="0.2">
      <c r="A10049" t="s">
        <v>484</v>
      </c>
      <c r="B10049" t="s">
        <v>10472</v>
      </c>
      <c r="C10049" s="1">
        <v>295.52</v>
      </c>
      <c r="D10049" s="5">
        <v>45421</v>
      </c>
      <c r="E10049" t="s">
        <v>23</v>
      </c>
      <c r="F10049" t="s">
        <v>58</v>
      </c>
      <c r="G10049" s="16" t="s">
        <v>10475</v>
      </c>
      <c r="H10049" s="1"/>
      <c r="J10049"/>
      <c r="AC10049" s="5">
        <v>45460</v>
      </c>
      <c r="AD10049" t="s">
        <v>13780</v>
      </c>
      <c r="AE10049" t="s">
        <v>174</v>
      </c>
      <c r="AF10049">
        <f>MONTH(Table1[[#This Row],[Date Sent]])</f>
        <v>6</v>
      </c>
      <c r="AG10049">
        <f>YEAR(Table1[[#This Row],[Date Sent]])</f>
        <v>2024</v>
      </c>
      <c r="AH10049"/>
    </row>
    <row r="10050" spans="1:34" x14ac:dyDescent="0.2">
      <c r="A10050" t="s">
        <v>484</v>
      </c>
      <c r="B10050" t="s">
        <v>10472</v>
      </c>
      <c r="C10050" s="1">
        <v>110.98</v>
      </c>
      <c r="D10050" s="5">
        <v>45425</v>
      </c>
      <c r="E10050" t="s">
        <v>21</v>
      </c>
      <c r="F10050" t="s">
        <v>33</v>
      </c>
      <c r="G10050" s="16" t="s">
        <v>2218</v>
      </c>
      <c r="H10050" s="1"/>
      <c r="J10050"/>
      <c r="AC10050" s="5">
        <v>45460</v>
      </c>
      <c r="AD10050" t="s">
        <v>13780</v>
      </c>
      <c r="AE10050" t="s">
        <v>174</v>
      </c>
      <c r="AF10050">
        <f>MONTH(Table1[[#This Row],[Date Sent]])</f>
        <v>6</v>
      </c>
      <c r="AG10050">
        <f>YEAR(Table1[[#This Row],[Date Sent]])</f>
        <v>2024</v>
      </c>
      <c r="AH10050"/>
    </row>
    <row r="10051" spans="1:34" x14ac:dyDescent="0.2">
      <c r="A10051" t="s">
        <v>484</v>
      </c>
      <c r="B10051" t="s">
        <v>10472</v>
      </c>
      <c r="C10051" s="1">
        <v>54.1</v>
      </c>
      <c r="D10051" s="5">
        <v>45425</v>
      </c>
      <c r="E10051" t="s">
        <v>21</v>
      </c>
      <c r="F10051" t="s">
        <v>17</v>
      </c>
      <c r="G10051" s="16" t="s">
        <v>10476</v>
      </c>
      <c r="H10051" s="1"/>
      <c r="J10051"/>
      <c r="AC10051" s="5">
        <v>45460</v>
      </c>
      <c r="AD10051" t="s">
        <v>13780</v>
      </c>
      <c r="AE10051" t="s">
        <v>174</v>
      </c>
      <c r="AF10051">
        <f>MONTH(Table1[[#This Row],[Date Sent]])</f>
        <v>6</v>
      </c>
      <c r="AG10051">
        <f>YEAR(Table1[[#This Row],[Date Sent]])</f>
        <v>2024</v>
      </c>
      <c r="AH10051"/>
    </row>
    <row r="10052" spans="1:34" x14ac:dyDescent="0.2">
      <c r="A10052" t="s">
        <v>484</v>
      </c>
      <c r="B10052" t="s">
        <v>10472</v>
      </c>
      <c r="C10052" s="1">
        <v>96.34</v>
      </c>
      <c r="D10052" s="5">
        <v>45425</v>
      </c>
      <c r="E10052" t="s">
        <v>21</v>
      </c>
      <c r="F10052" t="s">
        <v>17</v>
      </c>
      <c r="G10052" s="16" t="s">
        <v>10477</v>
      </c>
      <c r="H10052" s="1"/>
      <c r="J10052"/>
      <c r="AC10052" s="5">
        <v>45460</v>
      </c>
      <c r="AD10052" t="s">
        <v>13780</v>
      </c>
      <c r="AE10052" t="s">
        <v>174</v>
      </c>
      <c r="AF10052">
        <f>MONTH(Table1[[#This Row],[Date Sent]])</f>
        <v>6</v>
      </c>
      <c r="AG10052">
        <f>YEAR(Table1[[#This Row],[Date Sent]])</f>
        <v>2024</v>
      </c>
      <c r="AH10052"/>
    </row>
    <row r="10053" spans="1:34" x14ac:dyDescent="0.2">
      <c r="A10053" t="s">
        <v>484</v>
      </c>
      <c r="B10053" t="s">
        <v>10472</v>
      </c>
      <c r="C10053" s="1">
        <v>810.3</v>
      </c>
      <c r="D10053" s="5">
        <v>45426</v>
      </c>
      <c r="E10053" t="s">
        <v>21</v>
      </c>
      <c r="F10053" t="s">
        <v>39</v>
      </c>
      <c r="G10053" s="16" t="s">
        <v>10478</v>
      </c>
      <c r="H10053" s="1"/>
      <c r="J10053"/>
      <c r="AC10053" s="5">
        <v>45460</v>
      </c>
      <c r="AD10053" t="s">
        <v>13780</v>
      </c>
      <c r="AE10053" t="s">
        <v>174</v>
      </c>
      <c r="AF10053">
        <f>MONTH(Table1[[#This Row],[Date Sent]])</f>
        <v>6</v>
      </c>
      <c r="AG10053">
        <f>YEAR(Table1[[#This Row],[Date Sent]])</f>
        <v>2024</v>
      </c>
      <c r="AH10053"/>
    </row>
    <row r="10054" spans="1:34" x14ac:dyDescent="0.2">
      <c r="A10054" t="s">
        <v>10479</v>
      </c>
      <c r="B10054" t="s">
        <v>10480</v>
      </c>
      <c r="C10054" s="1">
        <v>26.67</v>
      </c>
      <c r="D10054" s="5">
        <v>45436</v>
      </c>
      <c r="E10054" t="s">
        <v>25</v>
      </c>
      <c r="F10054" t="s">
        <v>28</v>
      </c>
      <c r="G10054" s="16" t="s">
        <v>10481</v>
      </c>
      <c r="H10054" s="1"/>
      <c r="J10054"/>
      <c r="AC10054" s="5">
        <v>45460</v>
      </c>
      <c r="AD10054" t="s">
        <v>14528</v>
      </c>
      <c r="AE10054" t="s">
        <v>174</v>
      </c>
      <c r="AF10054">
        <f>MONTH(Table1[[#This Row],[Date Sent]])</f>
        <v>6</v>
      </c>
      <c r="AG10054">
        <f>YEAR(Table1[[#This Row],[Date Sent]])</f>
        <v>2024</v>
      </c>
      <c r="AH10054"/>
    </row>
    <row r="10055" spans="1:34" x14ac:dyDescent="0.2">
      <c r="A10055" t="s">
        <v>631</v>
      </c>
      <c r="B10055" t="s">
        <v>10482</v>
      </c>
      <c r="C10055" s="1">
        <v>172.79</v>
      </c>
      <c r="D10055" s="5">
        <v>45397</v>
      </c>
      <c r="E10055" t="s">
        <v>21</v>
      </c>
      <c r="F10055" t="s">
        <v>33</v>
      </c>
      <c r="G10055" s="16" t="s">
        <v>2406</v>
      </c>
      <c r="H10055" s="1"/>
      <c r="J10055"/>
      <c r="AC10055" s="5">
        <v>45460</v>
      </c>
      <c r="AD10055" t="s">
        <v>14557</v>
      </c>
      <c r="AE10055" t="s">
        <v>182</v>
      </c>
      <c r="AF10055">
        <f>MONTH(Table1[[#This Row],[Date Sent]])</f>
        <v>6</v>
      </c>
      <c r="AG10055">
        <f>YEAR(Table1[[#This Row],[Date Sent]])</f>
        <v>2024</v>
      </c>
      <c r="AH10055"/>
    </row>
    <row r="10056" spans="1:34" x14ac:dyDescent="0.2">
      <c r="A10056" t="s">
        <v>631</v>
      </c>
      <c r="B10056" t="s">
        <v>10482</v>
      </c>
      <c r="C10056" s="1">
        <v>38.479999999999997</v>
      </c>
      <c r="D10056" s="5">
        <v>45404</v>
      </c>
      <c r="E10056" t="s">
        <v>21</v>
      </c>
      <c r="F10056" t="s">
        <v>33</v>
      </c>
      <c r="G10056" s="16" t="s">
        <v>10483</v>
      </c>
      <c r="H10056" s="1"/>
      <c r="J10056"/>
      <c r="AC10056" s="5">
        <v>45460</v>
      </c>
      <c r="AD10056" t="s">
        <v>14557</v>
      </c>
      <c r="AE10056" t="s">
        <v>182</v>
      </c>
      <c r="AF10056">
        <f>MONTH(Table1[[#This Row],[Date Sent]])</f>
        <v>6</v>
      </c>
      <c r="AG10056">
        <f>YEAR(Table1[[#This Row],[Date Sent]])</f>
        <v>2024</v>
      </c>
      <c r="AH10056"/>
    </row>
    <row r="10057" spans="1:34" x14ac:dyDescent="0.2">
      <c r="A10057" t="s">
        <v>631</v>
      </c>
      <c r="B10057" t="s">
        <v>10482</v>
      </c>
      <c r="C10057" s="1">
        <v>178.3</v>
      </c>
      <c r="D10057" s="5">
        <v>45407</v>
      </c>
      <c r="E10057" t="s">
        <v>21</v>
      </c>
      <c r="F10057" t="s">
        <v>33</v>
      </c>
      <c r="G10057" s="16" t="s">
        <v>2406</v>
      </c>
      <c r="H10057" s="1"/>
      <c r="J10057"/>
      <c r="AC10057" s="5">
        <v>45460</v>
      </c>
      <c r="AD10057" t="s">
        <v>14557</v>
      </c>
      <c r="AE10057" t="s">
        <v>182</v>
      </c>
      <c r="AF10057">
        <f>MONTH(Table1[[#This Row],[Date Sent]])</f>
        <v>6</v>
      </c>
      <c r="AG10057">
        <f>YEAR(Table1[[#This Row],[Date Sent]])</f>
        <v>2024</v>
      </c>
      <c r="AH10057"/>
    </row>
    <row r="10058" spans="1:34" x14ac:dyDescent="0.2">
      <c r="A10058" t="s">
        <v>631</v>
      </c>
      <c r="B10058" t="s">
        <v>10482</v>
      </c>
      <c r="C10058" s="1">
        <v>15.96</v>
      </c>
      <c r="D10058" s="5">
        <v>45411</v>
      </c>
      <c r="E10058" t="s">
        <v>21</v>
      </c>
      <c r="F10058" t="s">
        <v>33</v>
      </c>
      <c r="G10058" s="16" t="s">
        <v>923</v>
      </c>
      <c r="H10058" s="1"/>
      <c r="J10058"/>
      <c r="AC10058" s="5">
        <v>45460</v>
      </c>
      <c r="AD10058" t="s">
        <v>14557</v>
      </c>
      <c r="AE10058" t="s">
        <v>182</v>
      </c>
      <c r="AF10058">
        <f>MONTH(Table1[[#This Row],[Date Sent]])</f>
        <v>6</v>
      </c>
      <c r="AG10058">
        <f>YEAR(Table1[[#This Row],[Date Sent]])</f>
        <v>2024</v>
      </c>
      <c r="AH10058"/>
    </row>
    <row r="10059" spans="1:34" x14ac:dyDescent="0.2">
      <c r="A10059" t="s">
        <v>631</v>
      </c>
      <c r="B10059" t="s">
        <v>10482</v>
      </c>
      <c r="C10059" s="1">
        <v>356.27</v>
      </c>
      <c r="D10059" s="5">
        <v>45418</v>
      </c>
      <c r="E10059" t="s">
        <v>21</v>
      </c>
      <c r="F10059" t="s">
        <v>33</v>
      </c>
      <c r="G10059" s="16" t="s">
        <v>2406</v>
      </c>
      <c r="H10059" s="1"/>
      <c r="J10059"/>
      <c r="AC10059" s="5">
        <v>45460</v>
      </c>
      <c r="AD10059" t="s">
        <v>14557</v>
      </c>
      <c r="AE10059" t="s">
        <v>182</v>
      </c>
      <c r="AF10059">
        <f>MONTH(Table1[[#This Row],[Date Sent]])</f>
        <v>6</v>
      </c>
      <c r="AG10059">
        <f>YEAR(Table1[[#This Row],[Date Sent]])</f>
        <v>2024</v>
      </c>
      <c r="AH10059"/>
    </row>
    <row r="10060" spans="1:34" x14ac:dyDescent="0.2">
      <c r="A10060" t="s">
        <v>631</v>
      </c>
      <c r="B10060" t="s">
        <v>10482</v>
      </c>
      <c r="C10060" s="1">
        <v>51.51</v>
      </c>
      <c r="D10060" s="5">
        <v>45418</v>
      </c>
      <c r="E10060" t="s">
        <v>21</v>
      </c>
      <c r="F10060" t="s">
        <v>33</v>
      </c>
      <c r="G10060" s="16" t="s">
        <v>10484</v>
      </c>
      <c r="H10060" s="1"/>
      <c r="J10060"/>
      <c r="AC10060" s="5">
        <v>45460</v>
      </c>
      <c r="AD10060" t="s">
        <v>14557</v>
      </c>
      <c r="AE10060" t="s">
        <v>182</v>
      </c>
      <c r="AF10060">
        <f>MONTH(Table1[[#This Row],[Date Sent]])</f>
        <v>6</v>
      </c>
      <c r="AG10060">
        <f>YEAR(Table1[[#This Row],[Date Sent]])</f>
        <v>2024</v>
      </c>
      <c r="AH10060"/>
    </row>
    <row r="10061" spans="1:34" x14ac:dyDescent="0.2">
      <c r="A10061" t="s">
        <v>631</v>
      </c>
      <c r="B10061" t="s">
        <v>10482</v>
      </c>
      <c r="C10061" s="1">
        <v>21.52</v>
      </c>
      <c r="D10061" s="5">
        <v>45419</v>
      </c>
      <c r="E10061" t="s">
        <v>21</v>
      </c>
      <c r="F10061" t="s">
        <v>33</v>
      </c>
      <c r="G10061" s="16" t="s">
        <v>10485</v>
      </c>
      <c r="H10061" s="1"/>
      <c r="J10061"/>
      <c r="AC10061" s="5">
        <v>45460</v>
      </c>
      <c r="AD10061" t="s">
        <v>14557</v>
      </c>
      <c r="AE10061" t="s">
        <v>182</v>
      </c>
      <c r="AF10061">
        <f>MONTH(Table1[[#This Row],[Date Sent]])</f>
        <v>6</v>
      </c>
      <c r="AG10061">
        <f>YEAR(Table1[[#This Row],[Date Sent]])</f>
        <v>2024</v>
      </c>
      <c r="AH10061"/>
    </row>
    <row r="10062" spans="1:34" x14ac:dyDescent="0.2">
      <c r="A10062" t="s">
        <v>138</v>
      </c>
      <c r="B10062" t="s">
        <v>10486</v>
      </c>
      <c r="C10062" s="1">
        <v>359</v>
      </c>
      <c r="D10062" s="5">
        <v>45354</v>
      </c>
      <c r="E10062" t="s">
        <v>34</v>
      </c>
      <c r="F10062" t="s">
        <v>51</v>
      </c>
      <c r="G10062" s="16" t="s">
        <v>1975</v>
      </c>
      <c r="H10062" s="1"/>
      <c r="J10062"/>
      <c r="AC10062" s="5">
        <v>45460</v>
      </c>
      <c r="AD10062" t="s">
        <v>14596</v>
      </c>
      <c r="AE10062" t="s">
        <v>167</v>
      </c>
      <c r="AF10062">
        <f>MONTH(Table1[[#This Row],[Date Sent]])</f>
        <v>6</v>
      </c>
      <c r="AG10062">
        <f>YEAR(Table1[[#This Row],[Date Sent]])</f>
        <v>2024</v>
      </c>
      <c r="AH10062"/>
    </row>
    <row r="10063" spans="1:34" x14ac:dyDescent="0.2">
      <c r="A10063" t="s">
        <v>138</v>
      </c>
      <c r="B10063" t="s">
        <v>10486</v>
      </c>
      <c r="C10063" s="1">
        <v>120</v>
      </c>
      <c r="D10063" s="5">
        <v>45355</v>
      </c>
      <c r="E10063" t="s">
        <v>34</v>
      </c>
      <c r="F10063" t="s">
        <v>913</v>
      </c>
      <c r="G10063" s="16" t="s">
        <v>1421</v>
      </c>
      <c r="H10063" s="1"/>
      <c r="J10063"/>
      <c r="AC10063" s="5">
        <v>45460</v>
      </c>
      <c r="AD10063" t="s">
        <v>14596</v>
      </c>
      <c r="AE10063" t="s">
        <v>167</v>
      </c>
      <c r="AF10063">
        <f>MONTH(Table1[[#This Row],[Date Sent]])</f>
        <v>6</v>
      </c>
      <c r="AG10063">
        <f>YEAR(Table1[[#This Row],[Date Sent]])</f>
        <v>2024</v>
      </c>
      <c r="AH10063"/>
    </row>
    <row r="10064" spans="1:34" x14ac:dyDescent="0.2">
      <c r="A10064" t="s">
        <v>138</v>
      </c>
      <c r="B10064" t="s">
        <v>10486</v>
      </c>
      <c r="C10064" s="1">
        <v>300</v>
      </c>
      <c r="D10064" s="5">
        <v>45355</v>
      </c>
      <c r="E10064" t="s">
        <v>34</v>
      </c>
      <c r="F10064" t="s">
        <v>913</v>
      </c>
      <c r="G10064" s="16" t="s">
        <v>1421</v>
      </c>
      <c r="H10064" s="1"/>
      <c r="J10064"/>
      <c r="AC10064" s="5">
        <v>45460</v>
      </c>
      <c r="AD10064" t="s">
        <v>14596</v>
      </c>
      <c r="AE10064" t="s">
        <v>167</v>
      </c>
      <c r="AF10064">
        <f>MONTH(Table1[[#This Row],[Date Sent]])</f>
        <v>6</v>
      </c>
      <c r="AG10064">
        <f>YEAR(Table1[[#This Row],[Date Sent]])</f>
        <v>2024</v>
      </c>
      <c r="AH10064"/>
    </row>
    <row r="10065" spans="1:34" x14ac:dyDescent="0.2">
      <c r="A10065" t="s">
        <v>138</v>
      </c>
      <c r="B10065" t="s">
        <v>10486</v>
      </c>
      <c r="C10065" s="1">
        <v>500.09</v>
      </c>
      <c r="D10065" s="5">
        <v>45371</v>
      </c>
      <c r="E10065" t="s">
        <v>34</v>
      </c>
      <c r="F10065" t="s">
        <v>913</v>
      </c>
      <c r="G10065" s="16" t="s">
        <v>1421</v>
      </c>
      <c r="H10065" s="1"/>
      <c r="J10065"/>
      <c r="AC10065" s="5">
        <v>45460</v>
      </c>
      <c r="AD10065" t="s">
        <v>14596</v>
      </c>
      <c r="AE10065" t="s">
        <v>167</v>
      </c>
      <c r="AF10065">
        <f>MONTH(Table1[[#This Row],[Date Sent]])</f>
        <v>6</v>
      </c>
      <c r="AG10065">
        <f>YEAR(Table1[[#This Row],[Date Sent]])</f>
        <v>2024</v>
      </c>
      <c r="AH10065"/>
    </row>
    <row r="10066" spans="1:34" x14ac:dyDescent="0.2">
      <c r="A10066" t="s">
        <v>138</v>
      </c>
      <c r="B10066" t="s">
        <v>10486</v>
      </c>
      <c r="C10066" s="1">
        <v>74.41</v>
      </c>
      <c r="D10066" s="5">
        <v>45383</v>
      </c>
      <c r="E10066" t="s">
        <v>34</v>
      </c>
      <c r="F10066" t="s">
        <v>913</v>
      </c>
      <c r="G10066" s="16" t="s">
        <v>1421</v>
      </c>
      <c r="H10066" s="1"/>
      <c r="J10066"/>
      <c r="AC10066" s="5">
        <v>45460</v>
      </c>
      <c r="AD10066" t="s">
        <v>14596</v>
      </c>
      <c r="AE10066" t="s">
        <v>167</v>
      </c>
      <c r="AF10066">
        <f>MONTH(Table1[[#This Row],[Date Sent]])</f>
        <v>6</v>
      </c>
      <c r="AG10066">
        <f>YEAR(Table1[[#This Row],[Date Sent]])</f>
        <v>2024</v>
      </c>
      <c r="AH10066"/>
    </row>
    <row r="10067" spans="1:34" x14ac:dyDescent="0.2">
      <c r="A10067" t="s">
        <v>138</v>
      </c>
      <c r="B10067" t="s">
        <v>10486</v>
      </c>
      <c r="C10067" s="1">
        <v>400</v>
      </c>
      <c r="D10067" s="5">
        <v>45386</v>
      </c>
      <c r="E10067" t="s">
        <v>34</v>
      </c>
      <c r="F10067" t="s">
        <v>913</v>
      </c>
      <c r="G10067" s="16" t="s">
        <v>1421</v>
      </c>
      <c r="H10067" s="1"/>
      <c r="J10067"/>
      <c r="AC10067" s="5">
        <v>45460</v>
      </c>
      <c r="AD10067" t="s">
        <v>14596</v>
      </c>
      <c r="AE10067" t="s">
        <v>167</v>
      </c>
      <c r="AF10067">
        <f>MONTH(Table1[[#This Row],[Date Sent]])</f>
        <v>6</v>
      </c>
      <c r="AG10067">
        <f>YEAR(Table1[[#This Row],[Date Sent]])</f>
        <v>2024</v>
      </c>
      <c r="AH10067"/>
    </row>
    <row r="10068" spans="1:34" x14ac:dyDescent="0.2">
      <c r="A10068" t="s">
        <v>138</v>
      </c>
      <c r="B10068" t="s">
        <v>10486</v>
      </c>
      <c r="C10068" s="1">
        <v>120</v>
      </c>
      <c r="D10068" s="5">
        <v>45386</v>
      </c>
      <c r="E10068" t="s">
        <v>34</v>
      </c>
      <c r="F10068" t="s">
        <v>913</v>
      </c>
      <c r="G10068" s="16" t="s">
        <v>1421</v>
      </c>
      <c r="H10068" s="1"/>
      <c r="J10068"/>
      <c r="AC10068" s="5">
        <v>45460</v>
      </c>
      <c r="AD10068" t="s">
        <v>14596</v>
      </c>
      <c r="AE10068" t="s">
        <v>167</v>
      </c>
      <c r="AF10068">
        <f>MONTH(Table1[[#This Row],[Date Sent]])</f>
        <v>6</v>
      </c>
      <c r="AG10068">
        <f>YEAR(Table1[[#This Row],[Date Sent]])</f>
        <v>2024</v>
      </c>
      <c r="AH10068"/>
    </row>
    <row r="10069" spans="1:34" x14ac:dyDescent="0.2">
      <c r="A10069" t="s">
        <v>10487</v>
      </c>
      <c r="B10069" t="s">
        <v>10488</v>
      </c>
      <c r="C10069" s="1">
        <v>188.29</v>
      </c>
      <c r="D10069" s="5">
        <v>45427</v>
      </c>
      <c r="E10069" t="s">
        <v>21</v>
      </c>
      <c r="F10069" t="s">
        <v>33</v>
      </c>
      <c r="G10069" s="16" t="s">
        <v>10489</v>
      </c>
      <c r="H10069" s="1"/>
      <c r="J10069"/>
      <c r="AC10069" s="5">
        <v>45460</v>
      </c>
      <c r="AD10069" t="s">
        <v>14723</v>
      </c>
      <c r="AE10069" t="s">
        <v>167</v>
      </c>
      <c r="AF10069">
        <f>MONTH(Table1[[#This Row],[Date Sent]])</f>
        <v>6</v>
      </c>
      <c r="AG10069">
        <f>YEAR(Table1[[#This Row],[Date Sent]])</f>
        <v>2024</v>
      </c>
      <c r="AH10069"/>
    </row>
    <row r="10070" spans="1:34" x14ac:dyDescent="0.2">
      <c r="A10070" t="s">
        <v>410</v>
      </c>
      <c r="B10070" t="s">
        <v>10490</v>
      </c>
      <c r="C10070" s="1">
        <v>12.82</v>
      </c>
      <c r="D10070" s="5">
        <v>45403</v>
      </c>
      <c r="E10070" t="s">
        <v>21</v>
      </c>
      <c r="F10070" t="s">
        <v>33</v>
      </c>
      <c r="G10070" s="16" t="s">
        <v>1387</v>
      </c>
      <c r="H10070" s="1"/>
      <c r="J10070"/>
      <c r="AC10070" s="5">
        <v>45460</v>
      </c>
      <c r="AD10070" t="s">
        <v>13214</v>
      </c>
      <c r="AE10070" t="s">
        <v>298</v>
      </c>
      <c r="AF10070">
        <f>MONTH(Table1[[#This Row],[Date Sent]])</f>
        <v>6</v>
      </c>
      <c r="AG10070">
        <f>YEAR(Table1[[#This Row],[Date Sent]])</f>
        <v>2024</v>
      </c>
      <c r="AH10070"/>
    </row>
    <row r="10071" spans="1:34" x14ac:dyDescent="0.2">
      <c r="A10071" t="s">
        <v>410</v>
      </c>
      <c r="B10071" t="s">
        <v>10490</v>
      </c>
      <c r="C10071" s="1">
        <v>36.119999999999997</v>
      </c>
      <c r="D10071" s="5">
        <v>45404</v>
      </c>
      <c r="E10071" t="s">
        <v>21</v>
      </c>
      <c r="F10071" t="s">
        <v>33</v>
      </c>
      <c r="G10071" s="16" t="s">
        <v>1062</v>
      </c>
      <c r="H10071" s="1"/>
      <c r="J10071"/>
      <c r="AC10071" s="5">
        <v>45460</v>
      </c>
      <c r="AD10071" t="s">
        <v>13214</v>
      </c>
      <c r="AE10071" t="s">
        <v>298</v>
      </c>
      <c r="AF10071">
        <f>MONTH(Table1[[#This Row],[Date Sent]])</f>
        <v>6</v>
      </c>
      <c r="AG10071">
        <f>YEAR(Table1[[#This Row],[Date Sent]])</f>
        <v>2024</v>
      </c>
      <c r="AH10071"/>
    </row>
    <row r="10072" spans="1:34" x14ac:dyDescent="0.2">
      <c r="A10072" t="s">
        <v>410</v>
      </c>
      <c r="B10072" t="s">
        <v>10490</v>
      </c>
      <c r="C10072" s="1">
        <v>65.239999999999995</v>
      </c>
      <c r="D10072" s="5">
        <v>45404</v>
      </c>
      <c r="E10072" t="s">
        <v>21</v>
      </c>
      <c r="F10072" t="s">
        <v>33</v>
      </c>
      <c r="G10072" s="16" t="s">
        <v>8268</v>
      </c>
      <c r="H10072" s="1"/>
      <c r="J10072"/>
      <c r="AC10072" s="5">
        <v>45460</v>
      </c>
      <c r="AD10072" t="s">
        <v>13214</v>
      </c>
      <c r="AE10072" t="s">
        <v>298</v>
      </c>
      <c r="AF10072">
        <f>MONTH(Table1[[#This Row],[Date Sent]])</f>
        <v>6</v>
      </c>
      <c r="AG10072">
        <f>YEAR(Table1[[#This Row],[Date Sent]])</f>
        <v>2024</v>
      </c>
      <c r="AH10072"/>
    </row>
    <row r="10073" spans="1:34" x14ac:dyDescent="0.2">
      <c r="A10073" t="s">
        <v>410</v>
      </c>
      <c r="B10073" t="s">
        <v>10490</v>
      </c>
      <c r="C10073" s="1">
        <v>7.2</v>
      </c>
      <c r="D10073" s="5">
        <v>45406</v>
      </c>
      <c r="E10073" t="s">
        <v>21</v>
      </c>
      <c r="F10073" t="s">
        <v>18</v>
      </c>
      <c r="G10073" s="16" t="s">
        <v>1713</v>
      </c>
      <c r="H10073" s="1"/>
      <c r="J10073"/>
      <c r="AC10073" s="5">
        <v>45460</v>
      </c>
      <c r="AD10073" t="s">
        <v>13214</v>
      </c>
      <c r="AE10073" t="s">
        <v>298</v>
      </c>
      <c r="AF10073">
        <f>MONTH(Table1[[#This Row],[Date Sent]])</f>
        <v>6</v>
      </c>
      <c r="AG10073">
        <f>YEAR(Table1[[#This Row],[Date Sent]])</f>
        <v>2024</v>
      </c>
      <c r="AH10073"/>
    </row>
    <row r="10074" spans="1:34" x14ac:dyDescent="0.2">
      <c r="A10074" t="s">
        <v>410</v>
      </c>
      <c r="B10074" t="s">
        <v>10490</v>
      </c>
      <c r="C10074" s="1">
        <v>58.84</v>
      </c>
      <c r="D10074" s="5">
        <v>45406</v>
      </c>
      <c r="E10074" t="s">
        <v>8</v>
      </c>
      <c r="F10074" t="s">
        <v>17</v>
      </c>
      <c r="G10074" s="16" t="s">
        <v>10491</v>
      </c>
      <c r="H10074" s="1"/>
      <c r="J10074"/>
      <c r="AC10074" s="5">
        <v>45460</v>
      </c>
      <c r="AD10074" t="s">
        <v>13214</v>
      </c>
      <c r="AE10074" t="s">
        <v>298</v>
      </c>
      <c r="AF10074">
        <f>MONTH(Table1[[#This Row],[Date Sent]])</f>
        <v>6</v>
      </c>
      <c r="AG10074">
        <f>YEAR(Table1[[#This Row],[Date Sent]])</f>
        <v>2024</v>
      </c>
      <c r="AH10074"/>
    </row>
    <row r="10075" spans="1:34" x14ac:dyDescent="0.2">
      <c r="A10075" t="s">
        <v>410</v>
      </c>
      <c r="B10075" t="s">
        <v>10490</v>
      </c>
      <c r="C10075" s="1">
        <v>10.29</v>
      </c>
      <c r="D10075" s="5">
        <v>45409</v>
      </c>
      <c r="E10075" t="s">
        <v>21</v>
      </c>
      <c r="F10075" t="s">
        <v>918</v>
      </c>
      <c r="G10075" s="16" t="s">
        <v>10492</v>
      </c>
      <c r="H10075" s="1">
        <v>2.89</v>
      </c>
      <c r="I10075" t="s">
        <v>14</v>
      </c>
      <c r="J10075" t="s">
        <v>10493</v>
      </c>
      <c r="K10075" s="1">
        <v>7.3999999999999986</v>
      </c>
      <c r="L10075" t="s">
        <v>18</v>
      </c>
      <c r="M10075" t="s">
        <v>1713</v>
      </c>
      <c r="AC10075" s="5">
        <v>45460</v>
      </c>
      <c r="AD10075" t="s">
        <v>13214</v>
      </c>
      <c r="AE10075" t="s">
        <v>298</v>
      </c>
      <c r="AF10075">
        <f>MONTH(Table1[[#This Row],[Date Sent]])</f>
        <v>6</v>
      </c>
      <c r="AG10075">
        <f>YEAR(Table1[[#This Row],[Date Sent]])</f>
        <v>2024</v>
      </c>
      <c r="AH10075"/>
    </row>
    <row r="10076" spans="1:34" x14ac:dyDescent="0.2">
      <c r="A10076" t="s">
        <v>1893</v>
      </c>
      <c r="B10076" t="s">
        <v>10494</v>
      </c>
      <c r="C10076" s="1">
        <v>16.41</v>
      </c>
      <c r="D10076" s="5">
        <v>45423</v>
      </c>
      <c r="E10076" t="s">
        <v>57</v>
      </c>
      <c r="F10076" t="s">
        <v>14</v>
      </c>
      <c r="G10076" s="16" t="s">
        <v>10495</v>
      </c>
      <c r="H10076" s="1"/>
      <c r="J10076"/>
      <c r="AC10076" s="5">
        <v>45460</v>
      </c>
      <c r="AD10076" t="s">
        <v>14712</v>
      </c>
      <c r="AE10076" t="s">
        <v>475</v>
      </c>
      <c r="AF10076">
        <f>MONTH(Table1[[#This Row],[Date Sent]])</f>
        <v>6</v>
      </c>
      <c r="AG10076">
        <f>YEAR(Table1[[#This Row],[Date Sent]])</f>
        <v>2024</v>
      </c>
      <c r="AH10076"/>
    </row>
    <row r="10077" spans="1:34" x14ac:dyDescent="0.2">
      <c r="A10077" t="s">
        <v>1893</v>
      </c>
      <c r="B10077" t="s">
        <v>10494</v>
      </c>
      <c r="C10077" s="1">
        <v>170.34</v>
      </c>
      <c r="D10077" s="5">
        <v>45432</v>
      </c>
      <c r="E10077" t="s">
        <v>21</v>
      </c>
      <c r="F10077" t="s">
        <v>33</v>
      </c>
      <c r="G10077" s="16" t="s">
        <v>10496</v>
      </c>
      <c r="H10077" s="1"/>
      <c r="J10077"/>
      <c r="AC10077" s="5">
        <v>45460</v>
      </c>
      <c r="AD10077" t="s">
        <v>14712</v>
      </c>
      <c r="AE10077" t="s">
        <v>475</v>
      </c>
      <c r="AF10077">
        <f>MONTH(Table1[[#This Row],[Date Sent]])</f>
        <v>6</v>
      </c>
      <c r="AG10077">
        <f>YEAR(Table1[[#This Row],[Date Sent]])</f>
        <v>2024</v>
      </c>
      <c r="AH10077"/>
    </row>
    <row r="10078" spans="1:34" x14ac:dyDescent="0.2">
      <c r="A10078" t="s">
        <v>1893</v>
      </c>
      <c r="B10078" t="s">
        <v>10494</v>
      </c>
      <c r="C10078" s="1">
        <v>168.97</v>
      </c>
      <c r="D10078" s="5">
        <v>45432</v>
      </c>
      <c r="E10078" t="s">
        <v>21</v>
      </c>
      <c r="F10078" t="s">
        <v>33</v>
      </c>
      <c r="G10078" s="16" t="s">
        <v>10497</v>
      </c>
      <c r="H10078" s="1"/>
      <c r="J10078"/>
      <c r="AC10078" s="5">
        <v>45460</v>
      </c>
      <c r="AD10078" t="s">
        <v>14712</v>
      </c>
      <c r="AE10078" t="s">
        <v>475</v>
      </c>
      <c r="AF10078">
        <f>MONTH(Table1[[#This Row],[Date Sent]])</f>
        <v>6</v>
      </c>
      <c r="AG10078">
        <f>YEAR(Table1[[#This Row],[Date Sent]])</f>
        <v>2024</v>
      </c>
      <c r="AH10078"/>
    </row>
    <row r="10079" spans="1:34" x14ac:dyDescent="0.2">
      <c r="A10079" t="s">
        <v>1893</v>
      </c>
      <c r="B10079" t="s">
        <v>10494</v>
      </c>
      <c r="C10079" s="1">
        <v>425</v>
      </c>
      <c r="D10079" s="5">
        <v>45432</v>
      </c>
      <c r="E10079" t="s">
        <v>40</v>
      </c>
      <c r="F10079" t="s">
        <v>20</v>
      </c>
      <c r="G10079" s="16" t="s">
        <v>10498</v>
      </c>
      <c r="H10079" s="1"/>
      <c r="J10079"/>
      <c r="AC10079" s="5">
        <v>45460</v>
      </c>
      <c r="AD10079" t="s">
        <v>14712</v>
      </c>
      <c r="AE10079" t="s">
        <v>475</v>
      </c>
      <c r="AF10079">
        <f>MONTH(Table1[[#This Row],[Date Sent]])</f>
        <v>6</v>
      </c>
      <c r="AG10079">
        <f>YEAR(Table1[[#This Row],[Date Sent]])</f>
        <v>2024</v>
      </c>
      <c r="AH10079"/>
    </row>
    <row r="10080" spans="1:34" x14ac:dyDescent="0.2">
      <c r="A10080" t="s">
        <v>473</v>
      </c>
      <c r="B10080" t="s">
        <v>10499</v>
      </c>
      <c r="C10080" s="1">
        <v>615.70000000000005</v>
      </c>
      <c r="D10080" s="5">
        <v>45407</v>
      </c>
      <c r="E10080" t="s">
        <v>20</v>
      </c>
      <c r="F10080" t="s">
        <v>39</v>
      </c>
      <c r="G10080" s="16" t="s">
        <v>10500</v>
      </c>
      <c r="H10080" s="1"/>
      <c r="J10080"/>
      <c r="AC10080" s="5">
        <v>45460</v>
      </c>
      <c r="AD10080" t="s">
        <v>14542</v>
      </c>
      <c r="AE10080" t="s">
        <v>272</v>
      </c>
      <c r="AF10080">
        <f>MONTH(Table1[[#This Row],[Date Sent]])</f>
        <v>6</v>
      </c>
      <c r="AG10080">
        <f>YEAR(Table1[[#This Row],[Date Sent]])</f>
        <v>2024</v>
      </c>
      <c r="AH10080"/>
    </row>
    <row r="10081" spans="1:34" x14ac:dyDescent="0.2">
      <c r="A10081" t="s">
        <v>473</v>
      </c>
      <c r="B10081" t="s">
        <v>10499</v>
      </c>
      <c r="C10081" s="1">
        <v>-90.71</v>
      </c>
      <c r="D10081" s="5">
        <v>45408</v>
      </c>
      <c r="E10081" t="s">
        <v>20</v>
      </c>
      <c r="F10081" t="s">
        <v>39</v>
      </c>
      <c r="G10081" s="16" t="s">
        <v>10501</v>
      </c>
      <c r="H10081" s="1"/>
      <c r="J10081"/>
      <c r="AC10081" s="5">
        <v>45460</v>
      </c>
      <c r="AD10081" t="s">
        <v>14542</v>
      </c>
      <c r="AE10081" t="s">
        <v>272</v>
      </c>
      <c r="AF10081">
        <f>MONTH(Table1[[#This Row],[Date Sent]])</f>
        <v>6</v>
      </c>
      <c r="AG10081">
        <f>YEAR(Table1[[#This Row],[Date Sent]])</f>
        <v>2024</v>
      </c>
      <c r="AH10081"/>
    </row>
    <row r="10082" spans="1:34" x14ac:dyDescent="0.2">
      <c r="A10082" t="s">
        <v>473</v>
      </c>
      <c r="B10082" t="s">
        <v>10499</v>
      </c>
      <c r="C10082" s="1">
        <v>143.30000000000001</v>
      </c>
      <c r="D10082" s="5">
        <v>45412</v>
      </c>
      <c r="E10082" t="s">
        <v>33</v>
      </c>
      <c r="F10082" t="s">
        <v>918</v>
      </c>
      <c r="G10082" s="16" t="s">
        <v>10502</v>
      </c>
      <c r="H10082" s="1">
        <v>64.06</v>
      </c>
      <c r="I10082" t="s">
        <v>15</v>
      </c>
      <c r="J10082" t="s">
        <v>10503</v>
      </c>
      <c r="K10082" s="1">
        <v>79.240000000000009</v>
      </c>
      <c r="L10082" t="s">
        <v>33</v>
      </c>
      <c r="M10082" t="s">
        <v>1056</v>
      </c>
      <c r="AC10082" s="5">
        <v>45460</v>
      </c>
      <c r="AD10082" t="s">
        <v>14542</v>
      </c>
      <c r="AE10082" t="s">
        <v>272</v>
      </c>
      <c r="AF10082">
        <f>MONTH(Table1[[#This Row],[Date Sent]])</f>
        <v>6</v>
      </c>
      <c r="AG10082">
        <f>YEAR(Table1[[#This Row],[Date Sent]])</f>
        <v>2024</v>
      </c>
      <c r="AH10082"/>
    </row>
    <row r="10083" spans="1:34" x14ac:dyDescent="0.2">
      <c r="A10083" t="s">
        <v>473</v>
      </c>
      <c r="B10083" t="s">
        <v>10499</v>
      </c>
      <c r="C10083" s="1">
        <v>83.89</v>
      </c>
      <c r="D10083" s="5">
        <v>45420</v>
      </c>
      <c r="E10083" t="s">
        <v>18</v>
      </c>
      <c r="F10083" t="s">
        <v>918</v>
      </c>
      <c r="G10083" s="16" t="s">
        <v>10504</v>
      </c>
      <c r="H10083" s="1">
        <v>34.06</v>
      </c>
      <c r="I10083" t="s">
        <v>18</v>
      </c>
      <c r="J10083" t="s">
        <v>8945</v>
      </c>
      <c r="K10083" s="1">
        <v>49.83</v>
      </c>
      <c r="L10083" t="s">
        <v>15</v>
      </c>
      <c r="M10083" t="s">
        <v>10505</v>
      </c>
      <c r="AC10083" s="5">
        <v>45460</v>
      </c>
      <c r="AD10083" t="s">
        <v>14542</v>
      </c>
      <c r="AE10083" t="s">
        <v>272</v>
      </c>
      <c r="AF10083">
        <f>MONTH(Table1[[#This Row],[Date Sent]])</f>
        <v>6</v>
      </c>
      <c r="AG10083">
        <f>YEAR(Table1[[#This Row],[Date Sent]])</f>
        <v>2024</v>
      </c>
      <c r="AH10083"/>
    </row>
    <row r="10084" spans="1:34" x14ac:dyDescent="0.2">
      <c r="A10084" t="s">
        <v>473</v>
      </c>
      <c r="B10084" t="s">
        <v>10499</v>
      </c>
      <c r="C10084" s="1">
        <v>168.35</v>
      </c>
      <c r="D10084" s="5">
        <v>45426</v>
      </c>
      <c r="E10084" t="s">
        <v>33</v>
      </c>
      <c r="F10084" t="s">
        <v>918</v>
      </c>
      <c r="G10084" s="16" t="s">
        <v>10506</v>
      </c>
      <c r="H10084" s="1">
        <v>54.92</v>
      </c>
      <c r="I10084" t="s">
        <v>33</v>
      </c>
      <c r="J10084" t="s">
        <v>10507</v>
      </c>
      <c r="K10084" s="1">
        <v>113.42999999999999</v>
      </c>
      <c r="L10084" t="s">
        <v>17</v>
      </c>
      <c r="M10084" t="s">
        <v>10508</v>
      </c>
      <c r="AC10084" s="5">
        <v>45460</v>
      </c>
      <c r="AD10084" t="s">
        <v>14542</v>
      </c>
      <c r="AE10084" t="s">
        <v>272</v>
      </c>
      <c r="AF10084">
        <f>MONTH(Table1[[#This Row],[Date Sent]])</f>
        <v>6</v>
      </c>
      <c r="AG10084">
        <f>YEAR(Table1[[#This Row],[Date Sent]])</f>
        <v>2024</v>
      </c>
      <c r="AH10084"/>
    </row>
    <row r="10085" spans="1:34" x14ac:dyDescent="0.2">
      <c r="A10085" t="s">
        <v>453</v>
      </c>
      <c r="B10085" t="s">
        <v>10509</v>
      </c>
      <c r="C10085" s="1">
        <v>116.99</v>
      </c>
      <c r="D10085" s="5">
        <v>45402</v>
      </c>
      <c r="E10085" t="s">
        <v>6</v>
      </c>
      <c r="F10085" t="s">
        <v>18</v>
      </c>
      <c r="G10085" s="16" t="s">
        <v>10510</v>
      </c>
      <c r="H10085" s="1"/>
      <c r="J10085"/>
      <c r="AC10085" s="5">
        <v>45460</v>
      </c>
      <c r="AD10085" t="s">
        <v>14585</v>
      </c>
      <c r="AE10085" t="s">
        <v>266</v>
      </c>
      <c r="AF10085">
        <f>MONTH(Table1[[#This Row],[Date Sent]])</f>
        <v>6</v>
      </c>
      <c r="AG10085">
        <f>YEAR(Table1[[#This Row],[Date Sent]])</f>
        <v>2024</v>
      </c>
      <c r="AH10085"/>
    </row>
    <row r="10086" spans="1:34" x14ac:dyDescent="0.2">
      <c r="A10086" t="s">
        <v>453</v>
      </c>
      <c r="B10086" t="s">
        <v>10509</v>
      </c>
      <c r="C10086" s="1">
        <v>309.25</v>
      </c>
      <c r="D10086" s="5">
        <v>45408</v>
      </c>
      <c r="E10086" t="s">
        <v>13</v>
      </c>
      <c r="F10086" t="s">
        <v>918</v>
      </c>
      <c r="G10086" s="16" t="s">
        <v>10511</v>
      </c>
      <c r="H10086" s="1">
        <v>282.24</v>
      </c>
      <c r="I10086" t="s">
        <v>33</v>
      </c>
      <c r="J10086" t="s">
        <v>10512</v>
      </c>
      <c r="K10086" s="1">
        <v>27.009999999999991</v>
      </c>
      <c r="L10086" t="s">
        <v>16</v>
      </c>
      <c r="M10086" t="s">
        <v>1057</v>
      </c>
      <c r="AC10086" s="5">
        <v>45460</v>
      </c>
      <c r="AD10086" t="s">
        <v>14585</v>
      </c>
      <c r="AE10086" t="s">
        <v>266</v>
      </c>
      <c r="AF10086">
        <f>MONTH(Table1[[#This Row],[Date Sent]])</f>
        <v>6</v>
      </c>
      <c r="AG10086">
        <f>YEAR(Table1[[#This Row],[Date Sent]])</f>
        <v>2024</v>
      </c>
      <c r="AH10086"/>
    </row>
    <row r="10087" spans="1:34" x14ac:dyDescent="0.2">
      <c r="A10087" t="s">
        <v>453</v>
      </c>
      <c r="B10087" t="s">
        <v>10509</v>
      </c>
      <c r="C10087" s="1">
        <v>239.71</v>
      </c>
      <c r="D10087" s="5">
        <v>45413</v>
      </c>
      <c r="E10087" t="s">
        <v>13</v>
      </c>
      <c r="F10087" t="s">
        <v>918</v>
      </c>
      <c r="G10087" s="16" t="s">
        <v>10513</v>
      </c>
      <c r="H10087" s="1">
        <v>175</v>
      </c>
      <c r="I10087" t="s">
        <v>33</v>
      </c>
      <c r="J10087" t="s">
        <v>10514</v>
      </c>
      <c r="K10087" s="1">
        <v>5.48</v>
      </c>
      <c r="L10087" t="s">
        <v>39</v>
      </c>
      <c r="M10087" t="s">
        <v>2254</v>
      </c>
      <c r="N10087" s="1">
        <v>59.230000000000018</v>
      </c>
      <c r="O10087" t="s">
        <v>17</v>
      </c>
      <c r="P10087" t="s">
        <v>10515</v>
      </c>
      <c r="AC10087" s="5">
        <v>45460</v>
      </c>
      <c r="AD10087" t="s">
        <v>14585</v>
      </c>
      <c r="AE10087" t="s">
        <v>266</v>
      </c>
      <c r="AF10087">
        <f>MONTH(Table1[[#This Row],[Date Sent]])</f>
        <v>6</v>
      </c>
      <c r="AG10087">
        <f>YEAR(Table1[[#This Row],[Date Sent]])</f>
        <v>2024</v>
      </c>
      <c r="AH10087"/>
    </row>
    <row r="10088" spans="1:34" x14ac:dyDescent="0.2">
      <c r="A10088" t="s">
        <v>453</v>
      </c>
      <c r="B10088" t="s">
        <v>10509</v>
      </c>
      <c r="C10088" s="1">
        <v>108.72</v>
      </c>
      <c r="D10088" s="5">
        <v>45415</v>
      </c>
      <c r="E10088" t="s">
        <v>14</v>
      </c>
      <c r="F10088" t="s">
        <v>24</v>
      </c>
      <c r="G10088" s="16" t="s">
        <v>10516</v>
      </c>
      <c r="H10088" s="1"/>
      <c r="J10088"/>
      <c r="AC10088" s="5">
        <v>45460</v>
      </c>
      <c r="AD10088" t="s">
        <v>14585</v>
      </c>
      <c r="AE10088" t="s">
        <v>266</v>
      </c>
      <c r="AF10088">
        <f>MONTH(Table1[[#This Row],[Date Sent]])</f>
        <v>6</v>
      </c>
      <c r="AG10088">
        <f>YEAR(Table1[[#This Row],[Date Sent]])</f>
        <v>2024</v>
      </c>
      <c r="AH10088"/>
    </row>
    <row r="10089" spans="1:34" x14ac:dyDescent="0.2">
      <c r="A10089" t="s">
        <v>453</v>
      </c>
      <c r="B10089" t="s">
        <v>10509</v>
      </c>
      <c r="C10089" s="1">
        <v>79.84</v>
      </c>
      <c r="D10089" s="5">
        <v>45416</v>
      </c>
      <c r="E10089" t="s">
        <v>18</v>
      </c>
      <c r="F10089" t="s">
        <v>918</v>
      </c>
      <c r="G10089" s="16" t="s">
        <v>10517</v>
      </c>
      <c r="H10089" s="1">
        <v>10.1</v>
      </c>
      <c r="I10089" t="s">
        <v>15</v>
      </c>
      <c r="J10089" t="s">
        <v>1029</v>
      </c>
      <c r="K10089" s="1">
        <v>69.740000000000009</v>
      </c>
      <c r="L10089" t="s">
        <v>18</v>
      </c>
      <c r="M10089" t="s">
        <v>10518</v>
      </c>
      <c r="AC10089" s="5">
        <v>45460</v>
      </c>
      <c r="AD10089" t="s">
        <v>14585</v>
      </c>
      <c r="AE10089" t="s">
        <v>266</v>
      </c>
      <c r="AF10089">
        <f>MONTH(Table1[[#This Row],[Date Sent]])</f>
        <v>6</v>
      </c>
      <c r="AG10089">
        <f>YEAR(Table1[[#This Row],[Date Sent]])</f>
        <v>2024</v>
      </c>
      <c r="AH10089"/>
    </row>
    <row r="10090" spans="1:34" x14ac:dyDescent="0.2">
      <c r="A10090" t="s">
        <v>453</v>
      </c>
      <c r="B10090" t="s">
        <v>10509</v>
      </c>
      <c r="C10090" s="1">
        <v>121.07</v>
      </c>
      <c r="D10090" s="5">
        <v>45416</v>
      </c>
      <c r="E10090" t="s">
        <v>13</v>
      </c>
      <c r="F10090" t="s">
        <v>17</v>
      </c>
      <c r="G10090" s="16" t="s">
        <v>10519</v>
      </c>
      <c r="H10090" s="1"/>
      <c r="J10090"/>
      <c r="AC10090" s="5">
        <v>45460</v>
      </c>
      <c r="AD10090" t="s">
        <v>14585</v>
      </c>
      <c r="AE10090" t="s">
        <v>266</v>
      </c>
      <c r="AF10090">
        <f>MONTH(Table1[[#This Row],[Date Sent]])</f>
        <v>6</v>
      </c>
      <c r="AG10090">
        <f>YEAR(Table1[[#This Row],[Date Sent]])</f>
        <v>2024</v>
      </c>
      <c r="AH10090"/>
    </row>
    <row r="10091" spans="1:34" x14ac:dyDescent="0.2">
      <c r="A10091" t="s">
        <v>453</v>
      </c>
      <c r="B10091" t="s">
        <v>10509</v>
      </c>
      <c r="C10091" s="1">
        <v>122.58</v>
      </c>
      <c r="D10091" s="5">
        <v>45418</v>
      </c>
      <c r="E10091" t="s">
        <v>13</v>
      </c>
      <c r="F10091" t="s">
        <v>33</v>
      </c>
      <c r="G10091" s="16" t="s">
        <v>10520</v>
      </c>
      <c r="H10091" s="1"/>
      <c r="J10091"/>
      <c r="AC10091" s="5">
        <v>45460</v>
      </c>
      <c r="AD10091" t="s">
        <v>14585</v>
      </c>
      <c r="AE10091" t="s">
        <v>266</v>
      </c>
      <c r="AF10091">
        <f>MONTH(Table1[[#This Row],[Date Sent]])</f>
        <v>6</v>
      </c>
      <c r="AG10091">
        <f>YEAR(Table1[[#This Row],[Date Sent]])</f>
        <v>2024</v>
      </c>
      <c r="AH10091"/>
    </row>
    <row r="10092" spans="1:34" x14ac:dyDescent="0.2">
      <c r="A10092" t="s">
        <v>453</v>
      </c>
      <c r="B10092" t="s">
        <v>10509</v>
      </c>
      <c r="C10092" s="1">
        <v>122.58</v>
      </c>
      <c r="D10092" s="5">
        <v>45427</v>
      </c>
      <c r="E10092" t="s">
        <v>13</v>
      </c>
      <c r="F10092" t="s">
        <v>33</v>
      </c>
      <c r="G10092" s="16" t="s">
        <v>10521</v>
      </c>
      <c r="H10092" s="1"/>
      <c r="J10092"/>
      <c r="AC10092" s="5">
        <v>45460</v>
      </c>
      <c r="AD10092" t="s">
        <v>14585</v>
      </c>
      <c r="AE10092" t="s">
        <v>266</v>
      </c>
      <c r="AF10092">
        <f>MONTH(Table1[[#This Row],[Date Sent]])</f>
        <v>6</v>
      </c>
      <c r="AG10092">
        <f>YEAR(Table1[[#This Row],[Date Sent]])</f>
        <v>2024</v>
      </c>
      <c r="AH10092"/>
    </row>
    <row r="10093" spans="1:34" x14ac:dyDescent="0.2">
      <c r="A10093" t="s">
        <v>453</v>
      </c>
      <c r="B10093" t="s">
        <v>10509</v>
      </c>
      <c r="C10093" s="1">
        <v>168.5</v>
      </c>
      <c r="D10093" s="5">
        <v>45427</v>
      </c>
      <c r="E10093" t="s">
        <v>13</v>
      </c>
      <c r="F10093" t="s">
        <v>17</v>
      </c>
      <c r="G10093" s="16" t="s">
        <v>10522</v>
      </c>
      <c r="H10093" s="1"/>
      <c r="J10093"/>
      <c r="AC10093" s="5">
        <v>45460</v>
      </c>
      <c r="AD10093" t="s">
        <v>14585</v>
      </c>
      <c r="AE10093" t="s">
        <v>266</v>
      </c>
      <c r="AF10093">
        <f>MONTH(Table1[[#This Row],[Date Sent]])</f>
        <v>6</v>
      </c>
      <c r="AG10093">
        <f>YEAR(Table1[[#This Row],[Date Sent]])</f>
        <v>2024</v>
      </c>
      <c r="AH10093"/>
    </row>
    <row r="10094" spans="1:34" x14ac:dyDescent="0.2">
      <c r="A10094" t="s">
        <v>453</v>
      </c>
      <c r="B10094" t="s">
        <v>10509</v>
      </c>
      <c r="C10094" s="1">
        <v>11.71</v>
      </c>
      <c r="D10094" s="5">
        <v>45428</v>
      </c>
      <c r="E10094" t="s">
        <v>21</v>
      </c>
      <c r="F10094" t="s">
        <v>33</v>
      </c>
      <c r="G10094" s="16" t="s">
        <v>10523</v>
      </c>
      <c r="H10094" s="1"/>
      <c r="J10094"/>
      <c r="AC10094" s="5">
        <v>45460</v>
      </c>
      <c r="AD10094" t="s">
        <v>14585</v>
      </c>
      <c r="AE10094" t="s">
        <v>266</v>
      </c>
      <c r="AF10094">
        <f>MONTH(Table1[[#This Row],[Date Sent]])</f>
        <v>6</v>
      </c>
      <c r="AG10094">
        <f>YEAR(Table1[[#This Row],[Date Sent]])</f>
        <v>2024</v>
      </c>
      <c r="AH10094"/>
    </row>
    <row r="10095" spans="1:34" x14ac:dyDescent="0.2">
      <c r="A10095" t="s">
        <v>868</v>
      </c>
      <c r="B10095" t="s">
        <v>10524</v>
      </c>
      <c r="C10095" s="1">
        <v>7.63</v>
      </c>
      <c r="D10095" s="5">
        <v>45422</v>
      </c>
      <c r="E10095" t="s">
        <v>33</v>
      </c>
      <c r="F10095" t="s">
        <v>2265</v>
      </c>
      <c r="G10095" s="16" t="s">
        <v>10525</v>
      </c>
      <c r="H10095" s="1"/>
      <c r="J10095"/>
      <c r="AC10095" s="5">
        <v>45460</v>
      </c>
      <c r="AD10095" t="s">
        <v>14616</v>
      </c>
      <c r="AE10095" t="s">
        <v>140</v>
      </c>
      <c r="AF10095">
        <f>MONTH(Table1[[#This Row],[Date Sent]])</f>
        <v>6</v>
      </c>
      <c r="AG10095">
        <f>YEAR(Table1[[#This Row],[Date Sent]])</f>
        <v>2024</v>
      </c>
      <c r="AH10095"/>
    </row>
    <row r="10096" spans="1:34" x14ac:dyDescent="0.2">
      <c r="A10096" t="s">
        <v>868</v>
      </c>
      <c r="B10096" t="s">
        <v>10524</v>
      </c>
      <c r="C10096" s="1">
        <v>18.149999999999999</v>
      </c>
      <c r="D10096" s="5">
        <v>45423</v>
      </c>
      <c r="E10096" t="s">
        <v>21</v>
      </c>
      <c r="F10096" t="s">
        <v>33</v>
      </c>
      <c r="G10096" s="16" t="s">
        <v>10526</v>
      </c>
      <c r="H10096" s="1"/>
      <c r="J10096"/>
      <c r="AC10096" s="5">
        <v>45460</v>
      </c>
      <c r="AD10096" t="s">
        <v>14616</v>
      </c>
      <c r="AE10096" t="s">
        <v>140</v>
      </c>
      <c r="AF10096">
        <f>MONTH(Table1[[#This Row],[Date Sent]])</f>
        <v>6</v>
      </c>
      <c r="AG10096">
        <f>YEAR(Table1[[#This Row],[Date Sent]])</f>
        <v>2024</v>
      </c>
      <c r="AH10096"/>
    </row>
    <row r="10097" spans="1:34" x14ac:dyDescent="0.2">
      <c r="A10097" t="s">
        <v>868</v>
      </c>
      <c r="B10097" t="s">
        <v>10524</v>
      </c>
      <c r="C10097" s="1">
        <v>18.149999999999999</v>
      </c>
      <c r="D10097" s="5">
        <v>45426</v>
      </c>
      <c r="E10097" t="s">
        <v>21</v>
      </c>
      <c r="F10097" t="s">
        <v>33</v>
      </c>
      <c r="G10097" s="16" t="s">
        <v>10527</v>
      </c>
      <c r="H10097" s="1"/>
      <c r="J10097"/>
      <c r="AC10097" s="5">
        <v>45460</v>
      </c>
      <c r="AD10097" t="s">
        <v>14616</v>
      </c>
      <c r="AE10097" t="s">
        <v>140</v>
      </c>
      <c r="AF10097">
        <f>MONTH(Table1[[#This Row],[Date Sent]])</f>
        <v>6</v>
      </c>
      <c r="AG10097">
        <f>YEAR(Table1[[#This Row],[Date Sent]])</f>
        <v>2024</v>
      </c>
      <c r="AH10097"/>
    </row>
    <row r="10098" spans="1:34" x14ac:dyDescent="0.2">
      <c r="A10098" t="s">
        <v>868</v>
      </c>
      <c r="B10098" t="s">
        <v>10524</v>
      </c>
      <c r="C10098" s="1">
        <v>0.57999999999999996</v>
      </c>
      <c r="D10098" s="5">
        <v>45426</v>
      </c>
      <c r="E10098" t="s">
        <v>17</v>
      </c>
      <c r="F10098" t="s">
        <v>39</v>
      </c>
      <c r="G10098" s="16" t="s">
        <v>10528</v>
      </c>
      <c r="H10098" s="1"/>
      <c r="J10098"/>
      <c r="AC10098" s="5">
        <v>45460</v>
      </c>
      <c r="AD10098" t="s">
        <v>14616</v>
      </c>
      <c r="AE10098" t="s">
        <v>140</v>
      </c>
      <c r="AF10098">
        <f>MONTH(Table1[[#This Row],[Date Sent]])</f>
        <v>6</v>
      </c>
      <c r="AG10098">
        <f>YEAR(Table1[[#This Row],[Date Sent]])</f>
        <v>2024</v>
      </c>
      <c r="AH10098"/>
    </row>
    <row r="10099" spans="1:34" x14ac:dyDescent="0.2">
      <c r="A10099" t="s">
        <v>868</v>
      </c>
      <c r="B10099" t="s">
        <v>10524</v>
      </c>
      <c r="C10099" s="1">
        <v>281.16000000000003</v>
      </c>
      <c r="D10099" s="5">
        <v>45433</v>
      </c>
      <c r="E10099" t="s">
        <v>21</v>
      </c>
      <c r="F10099" t="s">
        <v>918</v>
      </c>
      <c r="G10099" s="16" t="s">
        <v>10529</v>
      </c>
      <c r="H10099" s="1">
        <v>153.82</v>
      </c>
      <c r="I10099" t="s">
        <v>33</v>
      </c>
      <c r="J10099" t="s">
        <v>1033</v>
      </c>
      <c r="K10099" s="1">
        <v>44.99</v>
      </c>
      <c r="L10099" t="s">
        <v>17</v>
      </c>
      <c r="M10099" t="s">
        <v>7952</v>
      </c>
      <c r="N10099" s="1">
        <v>49.99</v>
      </c>
      <c r="O10099" t="s">
        <v>10</v>
      </c>
      <c r="P10099" t="s">
        <v>10530</v>
      </c>
      <c r="Q10099" s="1">
        <v>32.360000000000014</v>
      </c>
      <c r="R10099" t="s">
        <v>18</v>
      </c>
      <c r="S10099" t="s">
        <v>2492</v>
      </c>
      <c r="AC10099" s="5">
        <v>45460</v>
      </c>
      <c r="AD10099" t="s">
        <v>14616</v>
      </c>
      <c r="AE10099" t="s">
        <v>140</v>
      </c>
      <c r="AF10099">
        <f>MONTH(Table1[[#This Row],[Date Sent]])</f>
        <v>6</v>
      </c>
      <c r="AG10099">
        <f>YEAR(Table1[[#This Row],[Date Sent]])</f>
        <v>2024</v>
      </c>
      <c r="AH10099"/>
    </row>
    <row r="10100" spans="1:34" x14ac:dyDescent="0.2">
      <c r="A10100" t="s">
        <v>868</v>
      </c>
      <c r="B10100" t="s">
        <v>10524</v>
      </c>
      <c r="C10100" s="1">
        <v>24.23</v>
      </c>
      <c r="D10100" s="5">
        <v>45438</v>
      </c>
      <c r="E10100" t="s">
        <v>17</v>
      </c>
      <c r="F10100" t="s">
        <v>39</v>
      </c>
      <c r="G10100" s="16" t="s">
        <v>10528</v>
      </c>
      <c r="H10100" s="1"/>
      <c r="J10100"/>
      <c r="AC10100" s="5">
        <v>45460</v>
      </c>
      <c r="AD10100" t="s">
        <v>14616</v>
      </c>
      <c r="AE10100" t="s">
        <v>140</v>
      </c>
      <c r="AF10100">
        <f>MONTH(Table1[[#This Row],[Date Sent]])</f>
        <v>6</v>
      </c>
      <c r="AG10100">
        <f>YEAR(Table1[[#This Row],[Date Sent]])</f>
        <v>2024</v>
      </c>
      <c r="AH10100"/>
    </row>
    <row r="10101" spans="1:34" x14ac:dyDescent="0.2">
      <c r="A10101" t="s">
        <v>868</v>
      </c>
      <c r="B10101" t="s">
        <v>10524</v>
      </c>
      <c r="C10101" s="1">
        <v>36.979999999999997</v>
      </c>
      <c r="D10101" s="5">
        <v>45440</v>
      </c>
      <c r="E10101" t="s">
        <v>17</v>
      </c>
      <c r="F10101" t="s">
        <v>39</v>
      </c>
      <c r="G10101" s="16" t="s">
        <v>10531</v>
      </c>
      <c r="H10101" s="1"/>
      <c r="J10101"/>
      <c r="AC10101" s="5">
        <v>45460</v>
      </c>
      <c r="AD10101" t="s">
        <v>14616</v>
      </c>
      <c r="AE10101" t="s">
        <v>140</v>
      </c>
      <c r="AF10101">
        <f>MONTH(Table1[[#This Row],[Date Sent]])</f>
        <v>6</v>
      </c>
      <c r="AG10101">
        <f>YEAR(Table1[[#This Row],[Date Sent]])</f>
        <v>2024</v>
      </c>
      <c r="AH10101"/>
    </row>
    <row r="10102" spans="1:34" x14ac:dyDescent="0.2">
      <c r="A10102" t="s">
        <v>868</v>
      </c>
      <c r="B10102" t="s">
        <v>10524</v>
      </c>
      <c r="C10102" s="1">
        <v>30.82</v>
      </c>
      <c r="D10102" s="5">
        <v>45440</v>
      </c>
      <c r="E10102" t="s">
        <v>17</v>
      </c>
      <c r="F10102" t="s">
        <v>39</v>
      </c>
      <c r="G10102" s="16" t="s">
        <v>10532</v>
      </c>
      <c r="H10102" s="1"/>
      <c r="J10102"/>
      <c r="AC10102" s="5">
        <v>45460</v>
      </c>
      <c r="AD10102" t="s">
        <v>14616</v>
      </c>
      <c r="AE10102" t="s">
        <v>140</v>
      </c>
      <c r="AF10102">
        <f>MONTH(Table1[[#This Row],[Date Sent]])</f>
        <v>6</v>
      </c>
      <c r="AG10102">
        <f>YEAR(Table1[[#This Row],[Date Sent]])</f>
        <v>2024</v>
      </c>
      <c r="AH10102"/>
    </row>
    <row r="10103" spans="1:34" x14ac:dyDescent="0.2">
      <c r="A10103" t="s">
        <v>868</v>
      </c>
      <c r="B10103" t="s">
        <v>10524</v>
      </c>
      <c r="C10103" s="1">
        <v>253.01</v>
      </c>
      <c r="D10103" s="5">
        <v>45441</v>
      </c>
      <c r="E10103" t="s">
        <v>17</v>
      </c>
      <c r="F10103" t="s">
        <v>918</v>
      </c>
      <c r="G10103" s="16" t="s">
        <v>10533</v>
      </c>
      <c r="H10103" s="1">
        <v>229.42000000000002</v>
      </c>
      <c r="I10103" t="s">
        <v>17</v>
      </c>
      <c r="J10103" t="s">
        <v>10534</v>
      </c>
      <c r="K10103" s="1">
        <v>23.589999999999975</v>
      </c>
      <c r="L10103" t="s">
        <v>33</v>
      </c>
      <c r="M10103" t="s">
        <v>10535</v>
      </c>
      <c r="AC10103" s="5">
        <v>45460</v>
      </c>
      <c r="AD10103" t="s">
        <v>14616</v>
      </c>
      <c r="AE10103" t="s">
        <v>140</v>
      </c>
      <c r="AF10103">
        <f>MONTH(Table1[[#This Row],[Date Sent]])</f>
        <v>6</v>
      </c>
      <c r="AG10103">
        <f>YEAR(Table1[[#This Row],[Date Sent]])</f>
        <v>2024</v>
      </c>
      <c r="AH10103"/>
    </row>
    <row r="10104" spans="1:34" x14ac:dyDescent="0.2">
      <c r="A10104" t="s">
        <v>585</v>
      </c>
      <c r="B10104" t="s">
        <v>10536</v>
      </c>
      <c r="C10104" s="1">
        <v>46.33</v>
      </c>
      <c r="D10104" s="5">
        <v>45447</v>
      </c>
      <c r="E10104" t="s">
        <v>25</v>
      </c>
      <c r="F10104" t="s">
        <v>918</v>
      </c>
      <c r="G10104" s="16" t="s">
        <v>10537</v>
      </c>
      <c r="H10104" s="1">
        <v>33.840000000000003</v>
      </c>
      <c r="I10104" t="s">
        <v>15</v>
      </c>
      <c r="J10104" t="s">
        <v>1158</v>
      </c>
      <c r="K10104" s="1">
        <v>5.28</v>
      </c>
      <c r="L10104" t="s">
        <v>39</v>
      </c>
      <c r="M10104" t="s">
        <v>10538</v>
      </c>
      <c r="N10104" s="1">
        <v>7.2099999999999937</v>
      </c>
      <c r="O10104" t="s">
        <v>17</v>
      </c>
      <c r="P10104" t="s">
        <v>9124</v>
      </c>
      <c r="AC10104" s="5">
        <v>45460</v>
      </c>
      <c r="AD10104" t="s">
        <v>13229</v>
      </c>
      <c r="AE10104" t="s">
        <v>475</v>
      </c>
      <c r="AF10104">
        <f>MONTH(Table1[[#This Row],[Date Sent]])</f>
        <v>6</v>
      </c>
      <c r="AG10104">
        <f>YEAR(Table1[[#This Row],[Date Sent]])</f>
        <v>2024</v>
      </c>
      <c r="AH10104"/>
    </row>
    <row r="10105" spans="1:34" x14ac:dyDescent="0.2">
      <c r="A10105" t="s">
        <v>585</v>
      </c>
      <c r="B10105" t="s">
        <v>10536</v>
      </c>
      <c r="C10105" s="1">
        <v>58.03</v>
      </c>
      <c r="D10105" s="5">
        <v>45448</v>
      </c>
      <c r="E10105" t="s">
        <v>17</v>
      </c>
      <c r="F10105" t="s">
        <v>49</v>
      </c>
      <c r="G10105" s="16" t="s">
        <v>10539</v>
      </c>
      <c r="H10105" s="1"/>
      <c r="J10105"/>
      <c r="AC10105" s="5">
        <v>45460</v>
      </c>
      <c r="AD10105" t="s">
        <v>13229</v>
      </c>
      <c r="AE10105" t="s">
        <v>475</v>
      </c>
      <c r="AF10105">
        <f>MONTH(Table1[[#This Row],[Date Sent]])</f>
        <v>6</v>
      </c>
      <c r="AG10105">
        <f>YEAR(Table1[[#This Row],[Date Sent]])</f>
        <v>2024</v>
      </c>
      <c r="AH10105"/>
    </row>
    <row r="10106" spans="1:34" x14ac:dyDescent="0.2">
      <c r="A10106" t="s">
        <v>585</v>
      </c>
      <c r="B10106" t="s">
        <v>10536</v>
      </c>
      <c r="C10106" s="1">
        <v>36.869999999999997</v>
      </c>
      <c r="D10106" s="5">
        <v>45448</v>
      </c>
      <c r="E10106" t="s">
        <v>13</v>
      </c>
      <c r="F10106" t="s">
        <v>17</v>
      </c>
      <c r="G10106" s="16" t="s">
        <v>10540</v>
      </c>
      <c r="H10106" s="1"/>
      <c r="J10106"/>
      <c r="AC10106" s="5">
        <v>45460</v>
      </c>
      <c r="AD10106" t="s">
        <v>13229</v>
      </c>
      <c r="AE10106" t="s">
        <v>475</v>
      </c>
      <c r="AF10106">
        <f>MONTH(Table1[[#This Row],[Date Sent]])</f>
        <v>6</v>
      </c>
      <c r="AG10106">
        <f>YEAR(Table1[[#This Row],[Date Sent]])</f>
        <v>2024</v>
      </c>
      <c r="AH10106"/>
    </row>
    <row r="10107" spans="1:34" x14ac:dyDescent="0.2">
      <c r="A10107" t="s">
        <v>542</v>
      </c>
      <c r="B10107" t="s">
        <v>10541</v>
      </c>
      <c r="C10107" s="1">
        <v>82.05</v>
      </c>
      <c r="D10107" s="5">
        <v>45422</v>
      </c>
      <c r="E10107" t="s">
        <v>15</v>
      </c>
      <c r="F10107" t="s">
        <v>918</v>
      </c>
      <c r="G10107" s="16" t="s">
        <v>10542</v>
      </c>
      <c r="H10107" s="1">
        <v>34.96</v>
      </c>
      <c r="I10107" t="s">
        <v>16</v>
      </c>
      <c r="J10107" t="s">
        <v>1057</v>
      </c>
      <c r="K10107" s="1">
        <v>47.089999999999996</v>
      </c>
      <c r="L10107" t="s">
        <v>15</v>
      </c>
      <c r="M10107" t="s">
        <v>10543</v>
      </c>
      <c r="AC10107" s="5">
        <v>45460</v>
      </c>
      <c r="AD10107" t="s">
        <v>13600</v>
      </c>
      <c r="AE10107" t="s">
        <v>313</v>
      </c>
      <c r="AF10107">
        <f>MONTH(Table1[[#This Row],[Date Sent]])</f>
        <v>6</v>
      </c>
      <c r="AG10107">
        <f>YEAR(Table1[[#This Row],[Date Sent]])</f>
        <v>2024</v>
      </c>
      <c r="AH10107"/>
    </row>
    <row r="10108" spans="1:34" x14ac:dyDescent="0.2">
      <c r="A10108" t="s">
        <v>542</v>
      </c>
      <c r="B10108" t="s">
        <v>10541</v>
      </c>
      <c r="C10108" s="1">
        <v>88.78</v>
      </c>
      <c r="D10108" s="5">
        <v>45422</v>
      </c>
      <c r="E10108" t="s">
        <v>21</v>
      </c>
      <c r="F10108" t="s">
        <v>33</v>
      </c>
      <c r="G10108" s="16" t="s">
        <v>10544</v>
      </c>
      <c r="H10108" s="1"/>
      <c r="J10108"/>
      <c r="AC10108" s="5">
        <v>45460</v>
      </c>
      <c r="AD10108" t="s">
        <v>13600</v>
      </c>
      <c r="AE10108" t="s">
        <v>313</v>
      </c>
      <c r="AF10108">
        <f>MONTH(Table1[[#This Row],[Date Sent]])</f>
        <v>6</v>
      </c>
      <c r="AG10108">
        <f>YEAR(Table1[[#This Row],[Date Sent]])</f>
        <v>2024</v>
      </c>
      <c r="AH10108"/>
    </row>
    <row r="10109" spans="1:34" x14ac:dyDescent="0.2">
      <c r="A10109" t="s">
        <v>542</v>
      </c>
      <c r="B10109" t="s">
        <v>10541</v>
      </c>
      <c r="C10109" s="1">
        <v>101.76</v>
      </c>
      <c r="D10109" s="5">
        <v>45425</v>
      </c>
      <c r="E10109" t="s">
        <v>21</v>
      </c>
      <c r="F10109" t="s">
        <v>918</v>
      </c>
      <c r="G10109" s="16" t="s">
        <v>10545</v>
      </c>
      <c r="H10109" s="1">
        <v>80.760000000000005</v>
      </c>
      <c r="I10109" t="s">
        <v>33</v>
      </c>
      <c r="J10109" t="s">
        <v>10546</v>
      </c>
      <c r="K10109" s="1">
        <v>12.5</v>
      </c>
      <c r="L10109" t="s">
        <v>39</v>
      </c>
      <c r="M10109" t="s">
        <v>10547</v>
      </c>
      <c r="N10109" s="1">
        <v>8.5</v>
      </c>
      <c r="O10109" t="s">
        <v>17</v>
      </c>
      <c r="P10109" t="s">
        <v>10548</v>
      </c>
      <c r="AC10109" s="5">
        <v>45460</v>
      </c>
      <c r="AD10109" t="s">
        <v>13600</v>
      </c>
      <c r="AE10109" t="s">
        <v>313</v>
      </c>
      <c r="AF10109">
        <f>MONTH(Table1[[#This Row],[Date Sent]])</f>
        <v>6</v>
      </c>
      <c r="AG10109">
        <f>YEAR(Table1[[#This Row],[Date Sent]])</f>
        <v>2024</v>
      </c>
      <c r="AH10109"/>
    </row>
    <row r="10110" spans="1:34" x14ac:dyDescent="0.2">
      <c r="A10110" t="s">
        <v>542</v>
      </c>
      <c r="B10110" t="s">
        <v>10541</v>
      </c>
      <c r="C10110" s="1">
        <v>87.6</v>
      </c>
      <c r="D10110" s="5">
        <v>45425</v>
      </c>
      <c r="E10110" t="s">
        <v>21</v>
      </c>
      <c r="F10110" t="s">
        <v>17</v>
      </c>
      <c r="G10110" s="16" t="s">
        <v>10549</v>
      </c>
      <c r="H10110" s="1"/>
      <c r="J10110"/>
      <c r="AC10110" s="5">
        <v>45460</v>
      </c>
      <c r="AD10110" t="s">
        <v>13600</v>
      </c>
      <c r="AE10110" t="s">
        <v>313</v>
      </c>
      <c r="AF10110">
        <f>MONTH(Table1[[#This Row],[Date Sent]])</f>
        <v>6</v>
      </c>
      <c r="AG10110">
        <f>YEAR(Table1[[#This Row],[Date Sent]])</f>
        <v>2024</v>
      </c>
      <c r="AH10110"/>
    </row>
    <row r="10111" spans="1:34" x14ac:dyDescent="0.2">
      <c r="A10111" t="s">
        <v>542</v>
      </c>
      <c r="B10111" t="s">
        <v>10541</v>
      </c>
      <c r="C10111" s="1">
        <v>534.30999999999995</v>
      </c>
      <c r="D10111" s="5">
        <v>45425</v>
      </c>
      <c r="E10111" t="s">
        <v>23</v>
      </c>
      <c r="F10111" t="s">
        <v>12</v>
      </c>
      <c r="G10111" s="16" t="s">
        <v>10550</v>
      </c>
      <c r="H10111" s="1"/>
      <c r="J10111"/>
      <c r="AC10111" s="5">
        <v>45460</v>
      </c>
      <c r="AD10111" t="s">
        <v>13600</v>
      </c>
      <c r="AE10111" t="s">
        <v>313</v>
      </c>
      <c r="AF10111">
        <f>MONTH(Table1[[#This Row],[Date Sent]])</f>
        <v>6</v>
      </c>
      <c r="AG10111">
        <f>YEAR(Table1[[#This Row],[Date Sent]])</f>
        <v>2024</v>
      </c>
      <c r="AH10111"/>
    </row>
    <row r="10112" spans="1:34" x14ac:dyDescent="0.2">
      <c r="A10112" t="s">
        <v>542</v>
      </c>
      <c r="B10112" t="s">
        <v>10541</v>
      </c>
      <c r="C10112" s="1">
        <v>128.58000000000001</v>
      </c>
      <c r="D10112" s="5">
        <v>45427</v>
      </c>
      <c r="E10112" t="s">
        <v>39</v>
      </c>
      <c r="F10112" t="s">
        <v>918</v>
      </c>
      <c r="G10112" s="16" t="s">
        <v>10551</v>
      </c>
      <c r="H10112" s="1">
        <v>85.26</v>
      </c>
      <c r="I10112" t="s">
        <v>39</v>
      </c>
      <c r="J10112" t="s">
        <v>10552</v>
      </c>
      <c r="K10112" s="1">
        <v>43.320000000000007</v>
      </c>
      <c r="L10112" t="s">
        <v>33</v>
      </c>
      <c r="M10112" t="s">
        <v>10553</v>
      </c>
      <c r="AC10112" s="5">
        <v>45460</v>
      </c>
      <c r="AD10112" t="s">
        <v>13600</v>
      </c>
      <c r="AE10112" t="s">
        <v>313</v>
      </c>
      <c r="AF10112">
        <f>MONTH(Table1[[#This Row],[Date Sent]])</f>
        <v>6</v>
      </c>
      <c r="AG10112">
        <f>YEAR(Table1[[#This Row],[Date Sent]])</f>
        <v>2024</v>
      </c>
      <c r="AH10112"/>
    </row>
    <row r="10113" spans="1:34" x14ac:dyDescent="0.2">
      <c r="A10113" t="s">
        <v>316</v>
      </c>
      <c r="B10113" t="s">
        <v>10554</v>
      </c>
      <c r="C10113" s="1">
        <v>11.93</v>
      </c>
      <c r="D10113" s="5">
        <v>45398</v>
      </c>
      <c r="E10113" t="s">
        <v>21</v>
      </c>
      <c r="F10113" t="s">
        <v>10</v>
      </c>
      <c r="G10113" s="16" t="s">
        <v>10555</v>
      </c>
      <c r="H10113" s="1"/>
      <c r="J10113"/>
      <c r="AC10113" s="5">
        <v>45460</v>
      </c>
      <c r="AD10113" t="s">
        <v>13264</v>
      </c>
      <c r="AE10113" t="s">
        <v>174</v>
      </c>
      <c r="AF10113">
        <f>MONTH(Table1[[#This Row],[Date Sent]])</f>
        <v>6</v>
      </c>
      <c r="AG10113">
        <f>YEAR(Table1[[#This Row],[Date Sent]])</f>
        <v>2024</v>
      </c>
      <c r="AH10113"/>
    </row>
    <row r="10114" spans="1:34" x14ac:dyDescent="0.2">
      <c r="A10114" t="s">
        <v>316</v>
      </c>
      <c r="B10114" t="s">
        <v>10554</v>
      </c>
      <c r="C10114" s="1">
        <v>172.98</v>
      </c>
      <c r="D10114" s="5">
        <v>45399</v>
      </c>
      <c r="E10114" t="s">
        <v>21</v>
      </c>
      <c r="F10114" t="s">
        <v>33</v>
      </c>
      <c r="G10114" s="16" t="s">
        <v>3066</v>
      </c>
      <c r="H10114" s="1"/>
      <c r="J10114"/>
      <c r="AC10114" s="5">
        <v>45460</v>
      </c>
      <c r="AD10114" t="s">
        <v>13264</v>
      </c>
      <c r="AE10114" t="s">
        <v>174</v>
      </c>
      <c r="AF10114">
        <f>MONTH(Table1[[#This Row],[Date Sent]])</f>
        <v>6</v>
      </c>
      <c r="AG10114">
        <f>YEAR(Table1[[#This Row],[Date Sent]])</f>
        <v>2024</v>
      </c>
      <c r="AH10114"/>
    </row>
    <row r="10115" spans="1:34" x14ac:dyDescent="0.2">
      <c r="A10115" t="s">
        <v>316</v>
      </c>
      <c r="B10115" t="s">
        <v>10554</v>
      </c>
      <c r="C10115" s="1">
        <v>109.71</v>
      </c>
      <c r="D10115" s="5">
        <v>45406</v>
      </c>
      <c r="E10115" t="s">
        <v>15</v>
      </c>
      <c r="F10115" t="s">
        <v>918</v>
      </c>
      <c r="G10115" s="16" t="s">
        <v>10556</v>
      </c>
      <c r="H10115" s="1">
        <v>31.96</v>
      </c>
      <c r="I10115" t="s">
        <v>16</v>
      </c>
      <c r="J10115" t="s">
        <v>1057</v>
      </c>
      <c r="K10115" s="1">
        <v>77.75</v>
      </c>
      <c r="L10115" t="s">
        <v>18</v>
      </c>
      <c r="M10115" t="s">
        <v>10557</v>
      </c>
      <c r="AC10115" s="5">
        <v>45460</v>
      </c>
      <c r="AD10115" t="s">
        <v>13264</v>
      </c>
      <c r="AE10115" t="s">
        <v>174</v>
      </c>
      <c r="AF10115">
        <f>MONTH(Table1[[#This Row],[Date Sent]])</f>
        <v>6</v>
      </c>
      <c r="AG10115">
        <f>YEAR(Table1[[#This Row],[Date Sent]])</f>
        <v>2024</v>
      </c>
      <c r="AH10115"/>
    </row>
    <row r="10116" spans="1:34" x14ac:dyDescent="0.2">
      <c r="A10116" t="s">
        <v>316</v>
      </c>
      <c r="B10116" t="s">
        <v>10554</v>
      </c>
      <c r="C10116" s="1">
        <v>65.64</v>
      </c>
      <c r="D10116" s="5">
        <v>45414</v>
      </c>
      <c r="E10116" t="s">
        <v>21</v>
      </c>
      <c r="F10116" t="s">
        <v>918</v>
      </c>
      <c r="G10116" s="16" t="s">
        <v>10558</v>
      </c>
      <c r="H10116" s="1">
        <v>26.32</v>
      </c>
      <c r="I10116" t="s">
        <v>33</v>
      </c>
      <c r="J10116" t="s">
        <v>10559</v>
      </c>
      <c r="K10116" s="1">
        <v>39.32</v>
      </c>
      <c r="L10116" t="s">
        <v>18</v>
      </c>
      <c r="M10116" t="s">
        <v>10560</v>
      </c>
      <c r="AC10116" s="5">
        <v>45460</v>
      </c>
      <c r="AD10116" t="s">
        <v>13264</v>
      </c>
      <c r="AE10116" t="s">
        <v>174</v>
      </c>
      <c r="AF10116">
        <f>MONTH(Table1[[#This Row],[Date Sent]])</f>
        <v>6</v>
      </c>
      <c r="AG10116">
        <f>YEAR(Table1[[#This Row],[Date Sent]])</f>
        <v>2024</v>
      </c>
      <c r="AH10116"/>
    </row>
    <row r="10117" spans="1:34" x14ac:dyDescent="0.2">
      <c r="A10117" t="s">
        <v>316</v>
      </c>
      <c r="B10117" t="s">
        <v>10554</v>
      </c>
      <c r="C10117" s="1">
        <v>136.81</v>
      </c>
      <c r="D10117" s="5">
        <v>45422</v>
      </c>
      <c r="E10117" t="s">
        <v>21</v>
      </c>
      <c r="F10117" t="s">
        <v>918</v>
      </c>
      <c r="G10117" s="16" t="s">
        <v>10561</v>
      </c>
      <c r="H10117" s="1">
        <v>17.88</v>
      </c>
      <c r="I10117" t="s">
        <v>21</v>
      </c>
      <c r="J10117" t="s">
        <v>1722</v>
      </c>
      <c r="K10117" s="1">
        <v>118.93</v>
      </c>
      <c r="L10117" t="s">
        <v>18</v>
      </c>
      <c r="M10117" t="s">
        <v>10557</v>
      </c>
      <c r="AC10117" s="5">
        <v>45460</v>
      </c>
      <c r="AD10117" t="s">
        <v>13264</v>
      </c>
      <c r="AE10117" t="s">
        <v>174</v>
      </c>
      <c r="AF10117">
        <f>MONTH(Table1[[#This Row],[Date Sent]])</f>
        <v>6</v>
      </c>
      <c r="AG10117">
        <f>YEAR(Table1[[#This Row],[Date Sent]])</f>
        <v>2024</v>
      </c>
      <c r="AH10117"/>
    </row>
    <row r="10118" spans="1:34" x14ac:dyDescent="0.2">
      <c r="A10118" t="s">
        <v>316</v>
      </c>
      <c r="B10118" t="s">
        <v>10554</v>
      </c>
      <c r="C10118" s="1">
        <v>24.16</v>
      </c>
      <c r="D10118" s="5">
        <v>45428</v>
      </c>
      <c r="E10118" t="s">
        <v>15</v>
      </c>
      <c r="F10118" t="s">
        <v>21</v>
      </c>
      <c r="G10118" s="16" t="s">
        <v>1722</v>
      </c>
      <c r="H10118" s="1"/>
      <c r="J10118"/>
      <c r="AC10118" s="5">
        <v>45460</v>
      </c>
      <c r="AD10118" t="s">
        <v>13264</v>
      </c>
      <c r="AE10118" t="s">
        <v>174</v>
      </c>
      <c r="AF10118">
        <f>MONTH(Table1[[#This Row],[Date Sent]])</f>
        <v>6</v>
      </c>
      <c r="AG10118">
        <f>YEAR(Table1[[#This Row],[Date Sent]])</f>
        <v>2024</v>
      </c>
      <c r="AH10118"/>
    </row>
    <row r="10119" spans="1:34" x14ac:dyDescent="0.2">
      <c r="A10119" t="s">
        <v>1753</v>
      </c>
      <c r="B10119" t="s">
        <v>10562</v>
      </c>
      <c r="C10119" s="1">
        <v>66.06</v>
      </c>
      <c r="D10119" s="5">
        <v>45429</v>
      </c>
      <c r="E10119" t="s">
        <v>6</v>
      </c>
      <c r="F10119" t="s">
        <v>18</v>
      </c>
      <c r="G10119" s="16" t="s">
        <v>10563</v>
      </c>
      <c r="H10119" s="1"/>
      <c r="J10119"/>
      <c r="AC10119" s="5">
        <v>45460</v>
      </c>
      <c r="AD10119" t="s">
        <v>14586</v>
      </c>
      <c r="AE10119" t="s">
        <v>475</v>
      </c>
      <c r="AF10119">
        <f>MONTH(Table1[[#This Row],[Date Sent]])</f>
        <v>6</v>
      </c>
      <c r="AG10119">
        <f>YEAR(Table1[[#This Row],[Date Sent]])</f>
        <v>2024</v>
      </c>
      <c r="AH10119"/>
    </row>
    <row r="10120" spans="1:34" x14ac:dyDescent="0.2">
      <c r="A10120" t="s">
        <v>1753</v>
      </c>
      <c r="B10120" t="s">
        <v>10562</v>
      </c>
      <c r="C10120" s="1">
        <v>115.38</v>
      </c>
      <c r="D10120" s="5">
        <v>45430</v>
      </c>
      <c r="E10120" t="s">
        <v>21</v>
      </c>
      <c r="F10120" t="s">
        <v>33</v>
      </c>
      <c r="G10120" s="16" t="s">
        <v>1070</v>
      </c>
      <c r="H10120" s="1"/>
      <c r="J10120"/>
      <c r="AC10120" s="5">
        <v>45460</v>
      </c>
      <c r="AD10120" t="s">
        <v>14586</v>
      </c>
      <c r="AE10120" t="s">
        <v>475</v>
      </c>
      <c r="AF10120">
        <f>MONTH(Table1[[#This Row],[Date Sent]])</f>
        <v>6</v>
      </c>
      <c r="AG10120">
        <f>YEAR(Table1[[#This Row],[Date Sent]])</f>
        <v>2024</v>
      </c>
      <c r="AH10120"/>
    </row>
    <row r="10121" spans="1:34" x14ac:dyDescent="0.2">
      <c r="A10121" t="s">
        <v>5802</v>
      </c>
      <c r="B10121" t="s">
        <v>10564</v>
      </c>
      <c r="C10121" s="1">
        <v>36.9</v>
      </c>
      <c r="D10121" s="5">
        <v>45426</v>
      </c>
      <c r="E10121" t="s">
        <v>27</v>
      </c>
      <c r="F10121" t="s">
        <v>39</v>
      </c>
      <c r="G10121" s="16" t="s">
        <v>10565</v>
      </c>
      <c r="H10121" s="1"/>
      <c r="J10121"/>
      <c r="AC10121" s="5">
        <v>45460</v>
      </c>
      <c r="AD10121" t="s">
        <v>11649</v>
      </c>
      <c r="AE10121" t="s">
        <v>11649</v>
      </c>
      <c r="AF10121">
        <f>MONTH(Table1[[#This Row],[Date Sent]])</f>
        <v>6</v>
      </c>
      <c r="AG10121">
        <f>YEAR(Table1[[#This Row],[Date Sent]])</f>
        <v>2024</v>
      </c>
      <c r="AH10121"/>
    </row>
    <row r="10122" spans="1:34" x14ac:dyDescent="0.2">
      <c r="A10122" t="s">
        <v>5802</v>
      </c>
      <c r="B10122" t="s">
        <v>10564</v>
      </c>
      <c r="C10122" s="1">
        <v>79.56</v>
      </c>
      <c r="D10122" s="5">
        <v>45426</v>
      </c>
      <c r="E10122" t="s">
        <v>21</v>
      </c>
      <c r="F10122" t="s">
        <v>33</v>
      </c>
      <c r="G10122" s="16" t="s">
        <v>10566</v>
      </c>
      <c r="H10122" s="1"/>
      <c r="J10122"/>
      <c r="AC10122" s="5">
        <v>45460</v>
      </c>
      <c r="AD10122" t="s">
        <v>11649</v>
      </c>
      <c r="AE10122" t="s">
        <v>11649</v>
      </c>
      <c r="AF10122">
        <f>MONTH(Table1[[#This Row],[Date Sent]])</f>
        <v>6</v>
      </c>
      <c r="AG10122">
        <f>YEAR(Table1[[#This Row],[Date Sent]])</f>
        <v>2024</v>
      </c>
      <c r="AH10122"/>
    </row>
    <row r="10123" spans="1:34" x14ac:dyDescent="0.2">
      <c r="A10123" t="s">
        <v>5802</v>
      </c>
      <c r="B10123" t="s">
        <v>10564</v>
      </c>
      <c r="C10123" s="1">
        <v>64.790000000000006</v>
      </c>
      <c r="D10123" s="5">
        <v>45428</v>
      </c>
      <c r="E10123" t="s">
        <v>21</v>
      </c>
      <c r="F10123" t="s">
        <v>33</v>
      </c>
      <c r="G10123" s="16" t="s">
        <v>2044</v>
      </c>
      <c r="H10123" s="1"/>
      <c r="J10123"/>
      <c r="AC10123" s="5">
        <v>45460</v>
      </c>
      <c r="AD10123" t="s">
        <v>11649</v>
      </c>
      <c r="AE10123" t="s">
        <v>11649</v>
      </c>
      <c r="AF10123">
        <f>MONTH(Table1[[#This Row],[Date Sent]])</f>
        <v>6</v>
      </c>
      <c r="AG10123">
        <f>YEAR(Table1[[#This Row],[Date Sent]])</f>
        <v>2024</v>
      </c>
      <c r="AH10123"/>
    </row>
    <row r="10124" spans="1:34" x14ac:dyDescent="0.2">
      <c r="A10124" t="s">
        <v>5802</v>
      </c>
      <c r="B10124" t="s">
        <v>10564</v>
      </c>
      <c r="C10124" s="1">
        <v>81.92</v>
      </c>
      <c r="D10124" s="5">
        <v>45428</v>
      </c>
      <c r="E10124" t="s">
        <v>55</v>
      </c>
      <c r="F10124" t="s">
        <v>33</v>
      </c>
      <c r="G10124" s="16" t="s">
        <v>6755</v>
      </c>
      <c r="H10124" s="1"/>
      <c r="J10124"/>
      <c r="AC10124" s="5">
        <v>45460</v>
      </c>
      <c r="AD10124" t="s">
        <v>11649</v>
      </c>
      <c r="AE10124" t="s">
        <v>11649</v>
      </c>
      <c r="AF10124">
        <f>MONTH(Table1[[#This Row],[Date Sent]])</f>
        <v>6</v>
      </c>
      <c r="AG10124">
        <f>YEAR(Table1[[#This Row],[Date Sent]])</f>
        <v>2024</v>
      </c>
      <c r="AH10124"/>
    </row>
    <row r="10125" spans="1:34" x14ac:dyDescent="0.2">
      <c r="A10125" t="s">
        <v>5802</v>
      </c>
      <c r="B10125" t="s">
        <v>10564</v>
      </c>
      <c r="C10125" s="1">
        <v>75.39</v>
      </c>
      <c r="D10125" s="5">
        <v>45428</v>
      </c>
      <c r="E10125" t="s">
        <v>25</v>
      </c>
      <c r="F10125" t="s">
        <v>10</v>
      </c>
      <c r="G10125" s="16" t="s">
        <v>9396</v>
      </c>
      <c r="H10125" s="1"/>
      <c r="J10125"/>
      <c r="AC10125" s="5">
        <v>45460</v>
      </c>
      <c r="AD10125" t="s">
        <v>11649</v>
      </c>
      <c r="AE10125" t="s">
        <v>11649</v>
      </c>
      <c r="AF10125">
        <f>MONTH(Table1[[#This Row],[Date Sent]])</f>
        <v>6</v>
      </c>
      <c r="AG10125">
        <f>YEAR(Table1[[#This Row],[Date Sent]])</f>
        <v>2024</v>
      </c>
      <c r="AH10125"/>
    </row>
    <row r="10126" spans="1:34" x14ac:dyDescent="0.2">
      <c r="A10126" t="s">
        <v>5802</v>
      </c>
      <c r="B10126" t="s">
        <v>10564</v>
      </c>
      <c r="C10126" s="1">
        <v>26.74</v>
      </c>
      <c r="D10126" s="5">
        <v>45428</v>
      </c>
      <c r="E10126" t="s">
        <v>21</v>
      </c>
      <c r="F10126" t="s">
        <v>33</v>
      </c>
      <c r="G10126" s="16" t="s">
        <v>1085</v>
      </c>
      <c r="H10126" s="1"/>
      <c r="J10126"/>
      <c r="AC10126" s="5">
        <v>45460</v>
      </c>
      <c r="AD10126" t="s">
        <v>11649</v>
      </c>
      <c r="AE10126" t="s">
        <v>11649</v>
      </c>
      <c r="AF10126">
        <f>MONTH(Table1[[#This Row],[Date Sent]])</f>
        <v>6</v>
      </c>
      <c r="AG10126">
        <f>YEAR(Table1[[#This Row],[Date Sent]])</f>
        <v>2024</v>
      </c>
      <c r="AH10126"/>
    </row>
    <row r="10127" spans="1:34" x14ac:dyDescent="0.2">
      <c r="A10127" t="s">
        <v>5802</v>
      </c>
      <c r="B10127" t="s">
        <v>10564</v>
      </c>
      <c r="C10127" s="1">
        <v>44.78</v>
      </c>
      <c r="D10127" s="5">
        <v>45431</v>
      </c>
      <c r="E10127" t="s">
        <v>21</v>
      </c>
      <c r="F10127" t="s">
        <v>918</v>
      </c>
      <c r="G10127" s="16" t="s">
        <v>10567</v>
      </c>
      <c r="H10127" s="1">
        <v>6.08</v>
      </c>
      <c r="I10127" t="s">
        <v>18</v>
      </c>
      <c r="J10127" t="s">
        <v>7417</v>
      </c>
      <c r="K10127" s="1">
        <v>38.700000000000003</v>
      </c>
      <c r="L10127" t="s">
        <v>33</v>
      </c>
      <c r="M10127" t="s">
        <v>10568</v>
      </c>
      <c r="AC10127" s="5">
        <v>45460</v>
      </c>
      <c r="AD10127" t="s">
        <v>11649</v>
      </c>
      <c r="AE10127" t="s">
        <v>11649</v>
      </c>
      <c r="AF10127">
        <f>MONTH(Table1[[#This Row],[Date Sent]])</f>
        <v>6</v>
      </c>
      <c r="AG10127">
        <f>YEAR(Table1[[#This Row],[Date Sent]])</f>
        <v>2024</v>
      </c>
      <c r="AH10127"/>
    </row>
    <row r="10128" spans="1:34" x14ac:dyDescent="0.2">
      <c r="A10128" t="s">
        <v>5802</v>
      </c>
      <c r="B10128" t="s">
        <v>10564</v>
      </c>
      <c r="C10128" s="1">
        <v>16.48</v>
      </c>
      <c r="D10128" s="5">
        <v>45433</v>
      </c>
      <c r="E10128" t="s">
        <v>21</v>
      </c>
      <c r="F10128" t="s">
        <v>10</v>
      </c>
      <c r="G10128" s="16" t="s">
        <v>10569</v>
      </c>
      <c r="H10128" s="1"/>
      <c r="J10128"/>
      <c r="AC10128" s="5">
        <v>45460</v>
      </c>
      <c r="AD10128" t="s">
        <v>11649</v>
      </c>
      <c r="AE10128" t="s">
        <v>11649</v>
      </c>
      <c r="AF10128">
        <f>MONTH(Table1[[#This Row],[Date Sent]])</f>
        <v>6</v>
      </c>
      <c r="AG10128">
        <f>YEAR(Table1[[#This Row],[Date Sent]])</f>
        <v>2024</v>
      </c>
      <c r="AH10128"/>
    </row>
    <row r="10129" spans="1:34" x14ac:dyDescent="0.2">
      <c r="A10129" t="s">
        <v>5802</v>
      </c>
      <c r="B10129" t="s">
        <v>10564</v>
      </c>
      <c r="C10129" s="1">
        <v>8.5299999999999994</v>
      </c>
      <c r="D10129" s="5">
        <v>45433</v>
      </c>
      <c r="E10129" t="s">
        <v>21</v>
      </c>
      <c r="F10129" t="s">
        <v>33</v>
      </c>
      <c r="G10129" s="16" t="s">
        <v>10570</v>
      </c>
      <c r="H10129" s="1"/>
      <c r="J10129"/>
      <c r="AC10129" s="5">
        <v>45460</v>
      </c>
      <c r="AD10129" t="s">
        <v>11649</v>
      </c>
      <c r="AE10129" t="s">
        <v>11649</v>
      </c>
      <c r="AF10129">
        <f>MONTH(Table1[[#This Row],[Date Sent]])</f>
        <v>6</v>
      </c>
      <c r="AG10129">
        <f>YEAR(Table1[[#This Row],[Date Sent]])</f>
        <v>2024</v>
      </c>
      <c r="AH10129"/>
    </row>
    <row r="10130" spans="1:34" x14ac:dyDescent="0.2">
      <c r="A10130" t="s">
        <v>529</v>
      </c>
      <c r="B10130" t="s">
        <v>10571</v>
      </c>
      <c r="C10130" s="1">
        <v>59.03</v>
      </c>
      <c r="D10130" s="5">
        <v>45402</v>
      </c>
      <c r="E10130" t="s">
        <v>24</v>
      </c>
      <c r="F10130" t="s">
        <v>18</v>
      </c>
      <c r="G10130" s="16" t="s">
        <v>10572</v>
      </c>
      <c r="H10130" s="1"/>
      <c r="J10130"/>
      <c r="AC10130" s="5">
        <v>45460</v>
      </c>
      <c r="AD10130" t="s">
        <v>14628</v>
      </c>
      <c r="AE10130" t="s">
        <v>245</v>
      </c>
      <c r="AF10130">
        <f>MONTH(Table1[[#This Row],[Date Sent]])</f>
        <v>6</v>
      </c>
      <c r="AG10130">
        <f>YEAR(Table1[[#This Row],[Date Sent]])</f>
        <v>2024</v>
      </c>
      <c r="AH10130"/>
    </row>
    <row r="10131" spans="1:34" x14ac:dyDescent="0.2">
      <c r="A10131" t="s">
        <v>529</v>
      </c>
      <c r="B10131" t="s">
        <v>10571</v>
      </c>
      <c r="C10131" s="1">
        <v>93.08</v>
      </c>
      <c r="D10131" s="5">
        <v>45404</v>
      </c>
      <c r="E10131" t="s">
        <v>21</v>
      </c>
      <c r="F10131" t="s">
        <v>33</v>
      </c>
      <c r="G10131" s="16" t="s">
        <v>1580</v>
      </c>
      <c r="H10131" s="1"/>
      <c r="J10131"/>
      <c r="AC10131" s="5">
        <v>45460</v>
      </c>
      <c r="AD10131" t="s">
        <v>14628</v>
      </c>
      <c r="AE10131" t="s">
        <v>245</v>
      </c>
      <c r="AF10131">
        <f>MONTH(Table1[[#This Row],[Date Sent]])</f>
        <v>6</v>
      </c>
      <c r="AG10131">
        <f>YEAR(Table1[[#This Row],[Date Sent]])</f>
        <v>2024</v>
      </c>
      <c r="AH10131"/>
    </row>
    <row r="10132" spans="1:34" x14ac:dyDescent="0.2">
      <c r="A10132" t="s">
        <v>529</v>
      </c>
      <c r="B10132" t="s">
        <v>10571</v>
      </c>
      <c r="C10132" s="1">
        <v>160.47999999999999</v>
      </c>
      <c r="D10132" s="5">
        <v>45404</v>
      </c>
      <c r="E10132" t="s">
        <v>21</v>
      </c>
      <c r="F10132" t="s">
        <v>33</v>
      </c>
      <c r="G10132" s="16" t="s">
        <v>1580</v>
      </c>
      <c r="H10132" s="1"/>
      <c r="J10132"/>
      <c r="AC10132" s="5">
        <v>45460</v>
      </c>
      <c r="AD10132" t="s">
        <v>14628</v>
      </c>
      <c r="AE10132" t="s">
        <v>245</v>
      </c>
      <c r="AF10132">
        <f>MONTH(Table1[[#This Row],[Date Sent]])</f>
        <v>6</v>
      </c>
      <c r="AG10132">
        <f>YEAR(Table1[[#This Row],[Date Sent]])</f>
        <v>2024</v>
      </c>
      <c r="AH10132"/>
    </row>
    <row r="10133" spans="1:34" x14ac:dyDescent="0.2">
      <c r="A10133" t="s">
        <v>529</v>
      </c>
      <c r="B10133" t="s">
        <v>10571</v>
      </c>
      <c r="C10133" s="1">
        <v>163.47999999999999</v>
      </c>
      <c r="D10133" s="5">
        <v>45404</v>
      </c>
      <c r="E10133" t="s">
        <v>21</v>
      </c>
      <c r="F10133" t="s">
        <v>33</v>
      </c>
      <c r="G10133" s="16" t="s">
        <v>1580</v>
      </c>
      <c r="H10133" s="1"/>
      <c r="J10133"/>
      <c r="AC10133" s="5">
        <v>45460</v>
      </c>
      <c r="AD10133" t="s">
        <v>14628</v>
      </c>
      <c r="AE10133" t="s">
        <v>245</v>
      </c>
      <c r="AF10133">
        <f>MONTH(Table1[[#This Row],[Date Sent]])</f>
        <v>6</v>
      </c>
      <c r="AG10133">
        <f>YEAR(Table1[[#This Row],[Date Sent]])</f>
        <v>2024</v>
      </c>
      <c r="AH10133"/>
    </row>
    <row r="10134" spans="1:34" x14ac:dyDescent="0.2">
      <c r="A10134" t="s">
        <v>529</v>
      </c>
      <c r="B10134" t="s">
        <v>10571</v>
      </c>
      <c r="C10134" s="1">
        <v>163.47999999999999</v>
      </c>
      <c r="D10134" s="5">
        <v>45404</v>
      </c>
      <c r="E10134" t="s">
        <v>21</v>
      </c>
      <c r="F10134" t="s">
        <v>33</v>
      </c>
      <c r="G10134" s="16" t="s">
        <v>1580</v>
      </c>
      <c r="H10134" s="1"/>
      <c r="J10134"/>
      <c r="AC10134" s="5">
        <v>45460</v>
      </c>
      <c r="AD10134" t="s">
        <v>14628</v>
      </c>
      <c r="AE10134" t="s">
        <v>245</v>
      </c>
      <c r="AF10134">
        <f>MONTH(Table1[[#This Row],[Date Sent]])</f>
        <v>6</v>
      </c>
      <c r="AG10134">
        <f>YEAR(Table1[[#This Row],[Date Sent]])</f>
        <v>2024</v>
      </c>
      <c r="AH10134"/>
    </row>
    <row r="10135" spans="1:34" x14ac:dyDescent="0.2">
      <c r="A10135" t="s">
        <v>529</v>
      </c>
      <c r="B10135" t="s">
        <v>10571</v>
      </c>
      <c r="C10135" s="1">
        <v>144.66</v>
      </c>
      <c r="D10135" s="5">
        <v>45408</v>
      </c>
      <c r="E10135" t="s">
        <v>21</v>
      </c>
      <c r="F10135" t="s">
        <v>918</v>
      </c>
      <c r="G10135" s="16" t="s">
        <v>10573</v>
      </c>
      <c r="H10135" s="1">
        <v>108.97</v>
      </c>
      <c r="I10135" t="s">
        <v>17</v>
      </c>
      <c r="J10135" t="s">
        <v>3579</v>
      </c>
      <c r="K10135" s="1">
        <v>35.69</v>
      </c>
      <c r="L10135" t="s">
        <v>21</v>
      </c>
      <c r="M10135" t="s">
        <v>1722</v>
      </c>
      <c r="AC10135" s="5">
        <v>45460</v>
      </c>
      <c r="AD10135" t="s">
        <v>14628</v>
      </c>
      <c r="AE10135" t="s">
        <v>245</v>
      </c>
      <c r="AF10135">
        <f>MONTH(Table1[[#This Row],[Date Sent]])</f>
        <v>6</v>
      </c>
      <c r="AG10135">
        <f>YEAR(Table1[[#This Row],[Date Sent]])</f>
        <v>2024</v>
      </c>
      <c r="AH10135"/>
    </row>
    <row r="10136" spans="1:34" x14ac:dyDescent="0.2">
      <c r="A10136" t="s">
        <v>529</v>
      </c>
      <c r="B10136" t="s">
        <v>10571</v>
      </c>
      <c r="C10136" s="1">
        <v>33.020000000000003</v>
      </c>
      <c r="D10136" s="5">
        <v>45411</v>
      </c>
      <c r="E10136" t="s">
        <v>21</v>
      </c>
      <c r="F10136" t="s">
        <v>33</v>
      </c>
      <c r="G10136" s="16" t="s">
        <v>10574</v>
      </c>
      <c r="H10136" s="1"/>
      <c r="J10136"/>
      <c r="AC10136" s="5">
        <v>45460</v>
      </c>
      <c r="AD10136" t="s">
        <v>14628</v>
      </c>
      <c r="AE10136" t="s">
        <v>245</v>
      </c>
      <c r="AF10136">
        <f>MONTH(Table1[[#This Row],[Date Sent]])</f>
        <v>6</v>
      </c>
      <c r="AG10136">
        <f>YEAR(Table1[[#This Row],[Date Sent]])</f>
        <v>2024</v>
      </c>
      <c r="AH10136"/>
    </row>
    <row r="10137" spans="1:34" x14ac:dyDescent="0.2">
      <c r="A10137" t="s">
        <v>529</v>
      </c>
      <c r="B10137" t="s">
        <v>10571</v>
      </c>
      <c r="C10137" s="1">
        <v>3.26</v>
      </c>
      <c r="D10137" s="5">
        <v>45412</v>
      </c>
      <c r="E10137" t="s">
        <v>21</v>
      </c>
      <c r="F10137" t="s">
        <v>17</v>
      </c>
      <c r="G10137" s="16" t="s">
        <v>10575</v>
      </c>
      <c r="H10137" s="1"/>
      <c r="J10137"/>
      <c r="AC10137" s="5">
        <v>45460</v>
      </c>
      <c r="AD10137" t="s">
        <v>14628</v>
      </c>
      <c r="AE10137" t="s">
        <v>245</v>
      </c>
      <c r="AF10137">
        <f>MONTH(Table1[[#This Row],[Date Sent]])</f>
        <v>6</v>
      </c>
      <c r="AG10137">
        <f>YEAR(Table1[[#This Row],[Date Sent]])</f>
        <v>2024</v>
      </c>
      <c r="AH10137"/>
    </row>
    <row r="10138" spans="1:34" x14ac:dyDescent="0.2">
      <c r="A10138" t="s">
        <v>529</v>
      </c>
      <c r="B10138" t="s">
        <v>10571</v>
      </c>
      <c r="C10138" s="1">
        <v>54.32</v>
      </c>
      <c r="D10138" s="5">
        <v>45413</v>
      </c>
      <c r="E10138" t="s">
        <v>24</v>
      </c>
      <c r="F10138" t="s">
        <v>18</v>
      </c>
      <c r="G10138" s="16" t="s">
        <v>10572</v>
      </c>
      <c r="H10138" s="1"/>
      <c r="J10138"/>
      <c r="AC10138" s="5">
        <v>45460</v>
      </c>
      <c r="AD10138" t="s">
        <v>14628</v>
      </c>
      <c r="AE10138" t="s">
        <v>245</v>
      </c>
      <c r="AF10138">
        <f>MONTH(Table1[[#This Row],[Date Sent]])</f>
        <v>6</v>
      </c>
      <c r="AG10138">
        <f>YEAR(Table1[[#This Row],[Date Sent]])</f>
        <v>2024</v>
      </c>
      <c r="AH10138"/>
    </row>
    <row r="10139" spans="1:34" x14ac:dyDescent="0.2">
      <c r="A10139" t="s">
        <v>529</v>
      </c>
      <c r="B10139" t="s">
        <v>10571</v>
      </c>
      <c r="C10139" s="1">
        <v>54.49</v>
      </c>
      <c r="D10139" s="5">
        <v>45414</v>
      </c>
      <c r="E10139" t="s">
        <v>21</v>
      </c>
      <c r="F10139" t="s">
        <v>2974</v>
      </c>
      <c r="G10139" s="16" t="s">
        <v>10576</v>
      </c>
      <c r="H10139" s="1"/>
      <c r="J10139"/>
      <c r="AC10139" s="5">
        <v>45460</v>
      </c>
      <c r="AD10139" t="s">
        <v>14628</v>
      </c>
      <c r="AE10139" t="s">
        <v>245</v>
      </c>
      <c r="AF10139">
        <f>MONTH(Table1[[#This Row],[Date Sent]])</f>
        <v>6</v>
      </c>
      <c r="AG10139">
        <f>YEAR(Table1[[#This Row],[Date Sent]])</f>
        <v>2024</v>
      </c>
      <c r="AH10139"/>
    </row>
    <row r="10140" spans="1:34" x14ac:dyDescent="0.2">
      <c r="A10140" t="s">
        <v>529</v>
      </c>
      <c r="B10140" t="s">
        <v>10571</v>
      </c>
      <c r="C10140" s="1">
        <v>475.38</v>
      </c>
      <c r="D10140" s="5">
        <v>45419</v>
      </c>
      <c r="E10140" t="s">
        <v>21</v>
      </c>
      <c r="F10140" t="s">
        <v>918</v>
      </c>
      <c r="G10140" s="16" t="s">
        <v>10577</v>
      </c>
      <c r="H10140" s="1">
        <v>210.92</v>
      </c>
      <c r="I10140" t="s">
        <v>17</v>
      </c>
      <c r="J10140" t="s">
        <v>10578</v>
      </c>
      <c r="K10140" s="1">
        <v>164</v>
      </c>
      <c r="L10140" t="s">
        <v>49</v>
      </c>
      <c r="M10140" t="s">
        <v>1675</v>
      </c>
      <c r="N10140" s="1">
        <v>100.46000000000004</v>
      </c>
      <c r="O10140" t="s">
        <v>33</v>
      </c>
      <c r="P10140" t="s">
        <v>10579</v>
      </c>
      <c r="AC10140" s="5">
        <v>45460</v>
      </c>
      <c r="AD10140" t="s">
        <v>14628</v>
      </c>
      <c r="AE10140" t="s">
        <v>245</v>
      </c>
      <c r="AF10140">
        <f>MONTH(Table1[[#This Row],[Date Sent]])</f>
        <v>6</v>
      </c>
      <c r="AG10140">
        <f>YEAR(Table1[[#This Row],[Date Sent]])</f>
        <v>2024</v>
      </c>
      <c r="AH10140"/>
    </row>
    <row r="10141" spans="1:34" x14ac:dyDescent="0.2">
      <c r="A10141" t="s">
        <v>529</v>
      </c>
      <c r="B10141" t="s">
        <v>10571</v>
      </c>
      <c r="C10141" s="1">
        <v>69.63</v>
      </c>
      <c r="D10141" s="5">
        <v>45420</v>
      </c>
      <c r="E10141" t="s">
        <v>21</v>
      </c>
      <c r="F10141" t="s">
        <v>918</v>
      </c>
      <c r="G10141" s="16" t="s">
        <v>10580</v>
      </c>
      <c r="H10141" s="1">
        <v>36.9</v>
      </c>
      <c r="I10141" t="s">
        <v>39</v>
      </c>
      <c r="J10141" t="s">
        <v>2855</v>
      </c>
      <c r="K10141" s="1">
        <v>32.729999999999997</v>
      </c>
      <c r="L10141" t="s">
        <v>33</v>
      </c>
      <c r="M10141" t="s">
        <v>10008</v>
      </c>
      <c r="AC10141" s="5">
        <v>45460</v>
      </c>
      <c r="AD10141" t="s">
        <v>14628</v>
      </c>
      <c r="AE10141" t="s">
        <v>245</v>
      </c>
      <c r="AF10141">
        <f>MONTH(Table1[[#This Row],[Date Sent]])</f>
        <v>6</v>
      </c>
      <c r="AG10141">
        <f>YEAR(Table1[[#This Row],[Date Sent]])</f>
        <v>2024</v>
      </c>
      <c r="AH10141"/>
    </row>
    <row r="10142" spans="1:34" x14ac:dyDescent="0.2">
      <c r="A10142" t="s">
        <v>529</v>
      </c>
      <c r="B10142" t="s">
        <v>10571</v>
      </c>
      <c r="C10142" s="1">
        <v>126.39</v>
      </c>
      <c r="D10142" s="5">
        <v>45421</v>
      </c>
      <c r="E10142" t="s">
        <v>21</v>
      </c>
      <c r="F10142" t="s">
        <v>15</v>
      </c>
      <c r="G10142" s="16" t="s">
        <v>6752</v>
      </c>
      <c r="H10142" s="1"/>
      <c r="J10142"/>
      <c r="AC10142" s="5">
        <v>45460</v>
      </c>
      <c r="AD10142" t="s">
        <v>14628</v>
      </c>
      <c r="AE10142" t="s">
        <v>245</v>
      </c>
      <c r="AF10142">
        <f>MONTH(Table1[[#This Row],[Date Sent]])</f>
        <v>6</v>
      </c>
      <c r="AG10142">
        <f>YEAR(Table1[[#This Row],[Date Sent]])</f>
        <v>2024</v>
      </c>
      <c r="AH10142"/>
    </row>
    <row r="10143" spans="1:34" x14ac:dyDescent="0.2">
      <c r="A10143" t="s">
        <v>529</v>
      </c>
      <c r="B10143" t="s">
        <v>10571</v>
      </c>
      <c r="C10143" s="1">
        <v>54.32</v>
      </c>
      <c r="D10143" s="5">
        <v>45422</v>
      </c>
      <c r="E10143" t="s">
        <v>24</v>
      </c>
      <c r="F10143" t="s">
        <v>18</v>
      </c>
      <c r="G10143" s="16" t="s">
        <v>10572</v>
      </c>
      <c r="H10143" s="1"/>
      <c r="J10143"/>
      <c r="AC10143" s="5">
        <v>45460</v>
      </c>
      <c r="AD10143" t="s">
        <v>14628</v>
      </c>
      <c r="AE10143" t="s">
        <v>245</v>
      </c>
      <c r="AF10143">
        <f>MONTH(Table1[[#This Row],[Date Sent]])</f>
        <v>6</v>
      </c>
      <c r="AG10143">
        <f>YEAR(Table1[[#This Row],[Date Sent]])</f>
        <v>2024</v>
      </c>
      <c r="AH10143"/>
    </row>
    <row r="10144" spans="1:34" x14ac:dyDescent="0.2">
      <c r="A10144" t="s">
        <v>529</v>
      </c>
      <c r="B10144" t="s">
        <v>10571</v>
      </c>
      <c r="C10144" s="1">
        <v>218.57</v>
      </c>
      <c r="D10144" s="5">
        <v>45422</v>
      </c>
      <c r="E10144" t="s">
        <v>21</v>
      </c>
      <c r="F10144" t="s">
        <v>33</v>
      </c>
      <c r="G10144" s="16" t="s">
        <v>2080</v>
      </c>
      <c r="H10144" s="1"/>
      <c r="J10144"/>
      <c r="AC10144" s="5">
        <v>45460</v>
      </c>
      <c r="AD10144" t="s">
        <v>14628</v>
      </c>
      <c r="AE10144" t="s">
        <v>245</v>
      </c>
      <c r="AF10144">
        <f>MONTH(Table1[[#This Row],[Date Sent]])</f>
        <v>6</v>
      </c>
      <c r="AG10144">
        <f>YEAR(Table1[[#This Row],[Date Sent]])</f>
        <v>2024</v>
      </c>
      <c r="AH10144"/>
    </row>
    <row r="10145" spans="1:34" x14ac:dyDescent="0.2">
      <c r="A10145" t="s">
        <v>581</v>
      </c>
      <c r="B10145" t="s">
        <v>10581</v>
      </c>
      <c r="C10145" s="1">
        <v>163.47</v>
      </c>
      <c r="D10145" s="5">
        <v>45406</v>
      </c>
      <c r="E10145" t="s">
        <v>33</v>
      </c>
      <c r="F10145" t="s">
        <v>21</v>
      </c>
      <c r="G10145" s="16" t="s">
        <v>1722</v>
      </c>
      <c r="H10145" s="1"/>
      <c r="J10145"/>
      <c r="AC10145" s="5">
        <v>45460</v>
      </c>
      <c r="AD10145" t="s">
        <v>14583</v>
      </c>
      <c r="AE10145" t="s">
        <v>294</v>
      </c>
      <c r="AF10145">
        <f>MONTH(Table1[[#This Row],[Date Sent]])</f>
        <v>6</v>
      </c>
      <c r="AG10145">
        <f>YEAR(Table1[[#This Row],[Date Sent]])</f>
        <v>2024</v>
      </c>
      <c r="AH10145"/>
    </row>
    <row r="10146" spans="1:34" x14ac:dyDescent="0.2">
      <c r="A10146" t="s">
        <v>581</v>
      </c>
      <c r="B10146" t="s">
        <v>10581</v>
      </c>
      <c r="C10146" s="1">
        <v>16.149999999999999</v>
      </c>
      <c r="D10146" s="5">
        <v>45414</v>
      </c>
      <c r="E10146" t="s">
        <v>34</v>
      </c>
      <c r="F10146" t="s">
        <v>14</v>
      </c>
      <c r="G10146" s="16" t="s">
        <v>5276</v>
      </c>
      <c r="H10146" s="1"/>
      <c r="J10146"/>
      <c r="AC10146" s="5">
        <v>45460</v>
      </c>
      <c r="AD10146" t="s">
        <v>14583</v>
      </c>
      <c r="AE10146" t="s">
        <v>294</v>
      </c>
      <c r="AF10146">
        <f>MONTH(Table1[[#This Row],[Date Sent]])</f>
        <v>6</v>
      </c>
      <c r="AG10146">
        <f>YEAR(Table1[[#This Row],[Date Sent]])</f>
        <v>2024</v>
      </c>
      <c r="AH10146"/>
    </row>
    <row r="10147" spans="1:34" x14ac:dyDescent="0.2">
      <c r="A10147" t="s">
        <v>581</v>
      </c>
      <c r="B10147" t="s">
        <v>10581</v>
      </c>
      <c r="C10147" s="1">
        <v>7.18</v>
      </c>
      <c r="D10147" s="5">
        <v>45416</v>
      </c>
      <c r="E10147" t="s">
        <v>33</v>
      </c>
      <c r="F10147" t="s">
        <v>39</v>
      </c>
      <c r="G10147" s="16" t="s">
        <v>10582</v>
      </c>
      <c r="H10147" s="1"/>
      <c r="J10147"/>
      <c r="AC10147" s="5">
        <v>45460</v>
      </c>
      <c r="AD10147" t="s">
        <v>14583</v>
      </c>
      <c r="AE10147" t="s">
        <v>294</v>
      </c>
      <c r="AF10147">
        <f>MONTH(Table1[[#This Row],[Date Sent]])</f>
        <v>6</v>
      </c>
      <c r="AG10147">
        <f>YEAR(Table1[[#This Row],[Date Sent]])</f>
        <v>2024</v>
      </c>
      <c r="AH10147"/>
    </row>
    <row r="10148" spans="1:34" x14ac:dyDescent="0.2">
      <c r="A10148" t="s">
        <v>581</v>
      </c>
      <c r="B10148" t="s">
        <v>10581</v>
      </c>
      <c r="C10148" s="1">
        <v>149.01</v>
      </c>
      <c r="D10148" s="5">
        <v>45416</v>
      </c>
      <c r="E10148" t="s">
        <v>33</v>
      </c>
      <c r="F10148" t="s">
        <v>17</v>
      </c>
      <c r="G10148" s="16" t="s">
        <v>10583</v>
      </c>
      <c r="H10148" s="1"/>
      <c r="J10148"/>
      <c r="AC10148" s="5">
        <v>45460</v>
      </c>
      <c r="AD10148" t="s">
        <v>14583</v>
      </c>
      <c r="AE10148" t="s">
        <v>294</v>
      </c>
      <c r="AF10148">
        <f>MONTH(Table1[[#This Row],[Date Sent]])</f>
        <v>6</v>
      </c>
      <c r="AG10148">
        <f>YEAR(Table1[[#This Row],[Date Sent]])</f>
        <v>2024</v>
      </c>
      <c r="AH10148"/>
    </row>
    <row r="10149" spans="1:34" x14ac:dyDescent="0.2">
      <c r="A10149" t="s">
        <v>581</v>
      </c>
      <c r="B10149" t="s">
        <v>10581</v>
      </c>
      <c r="C10149" s="1">
        <v>161.99</v>
      </c>
      <c r="D10149" s="5">
        <v>45418</v>
      </c>
      <c r="E10149" t="s">
        <v>21</v>
      </c>
      <c r="F10149" t="s">
        <v>49</v>
      </c>
      <c r="G10149" s="16" t="s">
        <v>10584</v>
      </c>
      <c r="H10149" s="1"/>
      <c r="J10149"/>
      <c r="AC10149" s="5">
        <v>45460</v>
      </c>
      <c r="AD10149" t="s">
        <v>14583</v>
      </c>
      <c r="AE10149" t="s">
        <v>294</v>
      </c>
      <c r="AF10149">
        <f>MONTH(Table1[[#This Row],[Date Sent]])</f>
        <v>6</v>
      </c>
      <c r="AG10149">
        <f>YEAR(Table1[[#This Row],[Date Sent]])</f>
        <v>2024</v>
      </c>
      <c r="AH10149"/>
    </row>
    <row r="10150" spans="1:34" x14ac:dyDescent="0.2">
      <c r="A10150" t="s">
        <v>581</v>
      </c>
      <c r="B10150" t="s">
        <v>10581</v>
      </c>
      <c r="C10150" s="1">
        <v>32.630000000000003</v>
      </c>
      <c r="D10150" s="5">
        <v>45419</v>
      </c>
      <c r="E10150" t="s">
        <v>8</v>
      </c>
      <c r="F10150" t="s">
        <v>918</v>
      </c>
      <c r="G10150" s="16" t="s">
        <v>10585</v>
      </c>
      <c r="H10150" s="1">
        <v>12.98</v>
      </c>
      <c r="I10150" t="s">
        <v>39</v>
      </c>
      <c r="J10150" t="s">
        <v>10586</v>
      </c>
      <c r="K10150" s="1">
        <v>19.650000000000002</v>
      </c>
      <c r="L10150" t="s">
        <v>33</v>
      </c>
      <c r="M10150" t="s">
        <v>10587</v>
      </c>
      <c r="AC10150" s="5">
        <v>45460</v>
      </c>
      <c r="AD10150" t="s">
        <v>14583</v>
      </c>
      <c r="AE10150" t="s">
        <v>294</v>
      </c>
      <c r="AF10150">
        <f>MONTH(Table1[[#This Row],[Date Sent]])</f>
        <v>6</v>
      </c>
      <c r="AG10150">
        <f>YEAR(Table1[[#This Row],[Date Sent]])</f>
        <v>2024</v>
      </c>
      <c r="AH10150"/>
    </row>
    <row r="10151" spans="1:34" x14ac:dyDescent="0.2">
      <c r="A10151" t="s">
        <v>581</v>
      </c>
      <c r="B10151" t="s">
        <v>10581</v>
      </c>
      <c r="C10151" s="1">
        <v>45.75</v>
      </c>
      <c r="D10151" s="5">
        <v>45422</v>
      </c>
      <c r="E10151" t="s">
        <v>33</v>
      </c>
      <c r="F10151" t="s">
        <v>16</v>
      </c>
      <c r="G10151" s="16" t="s">
        <v>2602</v>
      </c>
      <c r="H10151" s="1"/>
      <c r="J10151"/>
      <c r="AC10151" s="5">
        <v>45460</v>
      </c>
      <c r="AD10151" t="s">
        <v>14583</v>
      </c>
      <c r="AE10151" t="s">
        <v>294</v>
      </c>
      <c r="AF10151">
        <f>MONTH(Table1[[#This Row],[Date Sent]])</f>
        <v>6</v>
      </c>
      <c r="AG10151">
        <f>YEAR(Table1[[#This Row],[Date Sent]])</f>
        <v>2024</v>
      </c>
      <c r="AH10151"/>
    </row>
    <row r="10152" spans="1:34" x14ac:dyDescent="0.2">
      <c r="A10152" t="s">
        <v>1906</v>
      </c>
      <c r="B10152" t="s">
        <v>10588</v>
      </c>
      <c r="C10152" s="1">
        <v>50.39</v>
      </c>
      <c r="D10152" s="5">
        <v>45406</v>
      </c>
      <c r="E10152" t="s">
        <v>21</v>
      </c>
      <c r="F10152" t="s">
        <v>918</v>
      </c>
      <c r="G10152" s="16" t="s">
        <v>10589</v>
      </c>
      <c r="H10152" s="1">
        <v>21.330000000000002</v>
      </c>
      <c r="I10152" t="s">
        <v>15</v>
      </c>
      <c r="J10152" t="s">
        <v>1029</v>
      </c>
      <c r="K10152" s="1">
        <v>29.06</v>
      </c>
      <c r="L10152" t="s">
        <v>33</v>
      </c>
      <c r="M10152" t="s">
        <v>10590</v>
      </c>
      <c r="AC10152" s="5">
        <v>45460</v>
      </c>
      <c r="AD10152" t="s">
        <v>14721</v>
      </c>
      <c r="AE10152" t="s">
        <v>167</v>
      </c>
      <c r="AF10152">
        <f>MONTH(Table1[[#This Row],[Date Sent]])</f>
        <v>6</v>
      </c>
      <c r="AG10152">
        <f>YEAR(Table1[[#This Row],[Date Sent]])</f>
        <v>2024</v>
      </c>
      <c r="AH10152"/>
    </row>
    <row r="10153" spans="1:34" x14ac:dyDescent="0.2">
      <c r="A10153" t="s">
        <v>1906</v>
      </c>
      <c r="B10153" t="s">
        <v>10588</v>
      </c>
      <c r="C10153" s="1">
        <v>156.41999999999999</v>
      </c>
      <c r="D10153" s="5">
        <v>45408</v>
      </c>
      <c r="E10153" t="s">
        <v>13</v>
      </c>
      <c r="F10153" t="s">
        <v>40</v>
      </c>
      <c r="G10153" s="16" t="s">
        <v>10591</v>
      </c>
      <c r="H10153" s="1"/>
      <c r="J10153"/>
      <c r="AC10153" s="5">
        <v>45460</v>
      </c>
      <c r="AD10153" t="s">
        <v>14721</v>
      </c>
      <c r="AE10153" t="s">
        <v>167</v>
      </c>
      <c r="AF10153">
        <f>MONTH(Table1[[#This Row],[Date Sent]])</f>
        <v>6</v>
      </c>
      <c r="AG10153">
        <f>YEAR(Table1[[#This Row],[Date Sent]])</f>
        <v>2024</v>
      </c>
      <c r="AH10153"/>
    </row>
    <row r="10154" spans="1:34" x14ac:dyDescent="0.2">
      <c r="A10154" t="s">
        <v>1906</v>
      </c>
      <c r="B10154" t="s">
        <v>10588</v>
      </c>
      <c r="C10154" s="1">
        <v>256.97000000000003</v>
      </c>
      <c r="D10154" s="5">
        <v>45409</v>
      </c>
      <c r="E10154" t="s">
        <v>19</v>
      </c>
      <c r="F10154" t="s">
        <v>21</v>
      </c>
      <c r="G10154" s="16" t="s">
        <v>4337</v>
      </c>
      <c r="H10154" s="1"/>
      <c r="J10154"/>
      <c r="AC10154" s="5">
        <v>45460</v>
      </c>
      <c r="AD10154" t="s">
        <v>14721</v>
      </c>
      <c r="AE10154" t="s">
        <v>167</v>
      </c>
      <c r="AF10154">
        <f>MONTH(Table1[[#This Row],[Date Sent]])</f>
        <v>6</v>
      </c>
      <c r="AG10154">
        <f>YEAR(Table1[[#This Row],[Date Sent]])</f>
        <v>2024</v>
      </c>
      <c r="AH10154"/>
    </row>
    <row r="10155" spans="1:34" x14ac:dyDescent="0.2">
      <c r="A10155" t="s">
        <v>1906</v>
      </c>
      <c r="B10155" t="s">
        <v>10588</v>
      </c>
      <c r="C10155" s="1">
        <v>42.19</v>
      </c>
      <c r="D10155" s="5">
        <v>45409</v>
      </c>
      <c r="E10155" t="s">
        <v>14</v>
      </c>
      <c r="F10155" t="s">
        <v>21</v>
      </c>
      <c r="G10155" s="16" t="s">
        <v>4337</v>
      </c>
      <c r="H10155" s="1"/>
      <c r="J10155"/>
      <c r="AC10155" s="5">
        <v>45460</v>
      </c>
      <c r="AD10155" t="s">
        <v>14721</v>
      </c>
      <c r="AE10155" t="s">
        <v>167</v>
      </c>
      <c r="AF10155">
        <f>MONTH(Table1[[#This Row],[Date Sent]])</f>
        <v>6</v>
      </c>
      <c r="AG10155">
        <f>YEAR(Table1[[#This Row],[Date Sent]])</f>
        <v>2024</v>
      </c>
      <c r="AH10155"/>
    </row>
    <row r="10156" spans="1:34" x14ac:dyDescent="0.2">
      <c r="A10156" t="s">
        <v>1906</v>
      </c>
      <c r="B10156" t="s">
        <v>10588</v>
      </c>
      <c r="C10156" s="1">
        <v>48.7</v>
      </c>
      <c r="D10156" s="5">
        <v>45415</v>
      </c>
      <c r="E10156" t="s">
        <v>20</v>
      </c>
      <c r="F10156" t="s">
        <v>17</v>
      </c>
      <c r="G10156" s="16" t="s">
        <v>10592</v>
      </c>
      <c r="H10156" s="1"/>
      <c r="J10156"/>
      <c r="AC10156" s="5">
        <v>45460</v>
      </c>
      <c r="AD10156" t="s">
        <v>14721</v>
      </c>
      <c r="AE10156" t="s">
        <v>167</v>
      </c>
      <c r="AF10156">
        <f>MONTH(Table1[[#This Row],[Date Sent]])</f>
        <v>6</v>
      </c>
      <c r="AG10156">
        <f>YEAR(Table1[[#This Row],[Date Sent]])</f>
        <v>2024</v>
      </c>
      <c r="AH10156"/>
    </row>
    <row r="10157" spans="1:34" x14ac:dyDescent="0.2">
      <c r="A10157" t="s">
        <v>1906</v>
      </c>
      <c r="B10157" t="s">
        <v>10588</v>
      </c>
      <c r="C10157" s="1">
        <v>72.59</v>
      </c>
      <c r="D10157" s="5">
        <v>45415</v>
      </c>
      <c r="E10157" t="s">
        <v>13</v>
      </c>
      <c r="F10157" t="s">
        <v>39</v>
      </c>
      <c r="G10157" s="16" t="s">
        <v>10593</v>
      </c>
      <c r="H10157" s="1"/>
      <c r="J10157"/>
      <c r="AC10157" s="5">
        <v>45460</v>
      </c>
      <c r="AD10157" t="s">
        <v>14721</v>
      </c>
      <c r="AE10157" t="s">
        <v>167</v>
      </c>
      <c r="AF10157">
        <f>MONTH(Table1[[#This Row],[Date Sent]])</f>
        <v>6</v>
      </c>
      <c r="AG10157">
        <f>YEAR(Table1[[#This Row],[Date Sent]])</f>
        <v>2024</v>
      </c>
      <c r="AH10157"/>
    </row>
    <row r="10158" spans="1:34" x14ac:dyDescent="0.2">
      <c r="A10158" t="s">
        <v>1906</v>
      </c>
      <c r="B10158" t="s">
        <v>10588</v>
      </c>
      <c r="C10158" s="1">
        <v>89.95</v>
      </c>
      <c r="D10158" s="5">
        <v>45416</v>
      </c>
      <c r="E10158" t="s">
        <v>13</v>
      </c>
      <c r="F10158" t="s">
        <v>16</v>
      </c>
      <c r="G10158" s="16" t="s">
        <v>10594</v>
      </c>
      <c r="H10158" s="1"/>
      <c r="J10158"/>
      <c r="AC10158" s="5">
        <v>45460</v>
      </c>
      <c r="AD10158" t="s">
        <v>14721</v>
      </c>
      <c r="AE10158" t="s">
        <v>167</v>
      </c>
      <c r="AF10158">
        <f>MONTH(Table1[[#This Row],[Date Sent]])</f>
        <v>6</v>
      </c>
      <c r="AG10158">
        <f>YEAR(Table1[[#This Row],[Date Sent]])</f>
        <v>2024</v>
      </c>
      <c r="AH10158"/>
    </row>
    <row r="10159" spans="1:34" x14ac:dyDescent="0.2">
      <c r="A10159" t="s">
        <v>1906</v>
      </c>
      <c r="B10159" t="s">
        <v>10588</v>
      </c>
      <c r="C10159" s="1">
        <v>-22.15</v>
      </c>
      <c r="D10159" s="5">
        <v>45416</v>
      </c>
      <c r="E10159" t="s">
        <v>13</v>
      </c>
      <c r="F10159" t="s">
        <v>16</v>
      </c>
      <c r="G10159" s="16" t="s">
        <v>10595</v>
      </c>
      <c r="H10159" s="1"/>
      <c r="J10159"/>
      <c r="AC10159" s="5">
        <v>45460</v>
      </c>
      <c r="AD10159" t="s">
        <v>14721</v>
      </c>
      <c r="AE10159" t="s">
        <v>167</v>
      </c>
      <c r="AF10159">
        <f>MONTH(Table1[[#This Row],[Date Sent]])</f>
        <v>6</v>
      </c>
      <c r="AG10159">
        <f>YEAR(Table1[[#This Row],[Date Sent]])</f>
        <v>2024</v>
      </c>
      <c r="AH10159"/>
    </row>
    <row r="10160" spans="1:34" x14ac:dyDescent="0.2">
      <c r="A10160" t="s">
        <v>1906</v>
      </c>
      <c r="B10160" t="s">
        <v>10588</v>
      </c>
      <c r="C10160" s="1">
        <v>46.78</v>
      </c>
      <c r="D10160" s="5">
        <v>45416</v>
      </c>
      <c r="E10160" t="s">
        <v>13</v>
      </c>
      <c r="F10160" t="s">
        <v>16</v>
      </c>
      <c r="G10160" s="16" t="s">
        <v>10594</v>
      </c>
      <c r="H10160" s="1"/>
      <c r="J10160"/>
      <c r="AC10160" s="5">
        <v>45460</v>
      </c>
      <c r="AD10160" t="s">
        <v>14721</v>
      </c>
      <c r="AE10160" t="s">
        <v>167</v>
      </c>
      <c r="AF10160">
        <f>MONTH(Table1[[#This Row],[Date Sent]])</f>
        <v>6</v>
      </c>
      <c r="AG10160">
        <f>YEAR(Table1[[#This Row],[Date Sent]])</f>
        <v>2024</v>
      </c>
      <c r="AH10160"/>
    </row>
    <row r="10161" spans="1:34" x14ac:dyDescent="0.2">
      <c r="A10161" t="s">
        <v>1906</v>
      </c>
      <c r="B10161" t="s">
        <v>10588</v>
      </c>
      <c r="C10161" s="1">
        <v>115.76</v>
      </c>
      <c r="D10161" s="5">
        <v>45417</v>
      </c>
      <c r="E10161" t="s">
        <v>21</v>
      </c>
      <c r="F10161" t="s">
        <v>918</v>
      </c>
      <c r="G10161" s="16" t="s">
        <v>10596</v>
      </c>
      <c r="H10161" s="1">
        <v>40.98</v>
      </c>
      <c r="I10161" t="s">
        <v>16</v>
      </c>
      <c r="J10161" t="s">
        <v>1057</v>
      </c>
      <c r="K10161" s="1">
        <v>74.78</v>
      </c>
      <c r="L10161" t="s">
        <v>33</v>
      </c>
      <c r="M10161" t="s">
        <v>9521</v>
      </c>
      <c r="AC10161" s="5">
        <v>45460</v>
      </c>
      <c r="AD10161" t="s">
        <v>14721</v>
      </c>
      <c r="AE10161" t="s">
        <v>167</v>
      </c>
      <c r="AF10161">
        <f>MONTH(Table1[[#This Row],[Date Sent]])</f>
        <v>6</v>
      </c>
      <c r="AG10161">
        <f>YEAR(Table1[[#This Row],[Date Sent]])</f>
        <v>2024</v>
      </c>
      <c r="AH10161"/>
    </row>
    <row r="10162" spans="1:34" x14ac:dyDescent="0.2">
      <c r="A10162" t="s">
        <v>1906</v>
      </c>
      <c r="B10162" t="s">
        <v>10588</v>
      </c>
      <c r="C10162" s="1">
        <v>15</v>
      </c>
      <c r="D10162" s="5">
        <v>45426</v>
      </c>
      <c r="E10162" t="s">
        <v>13</v>
      </c>
      <c r="F10162" t="s">
        <v>15</v>
      </c>
      <c r="G10162" s="16" t="s">
        <v>10597</v>
      </c>
      <c r="H10162" s="1"/>
      <c r="J10162"/>
      <c r="AC10162" s="5">
        <v>45460</v>
      </c>
      <c r="AD10162" t="s">
        <v>14721</v>
      </c>
      <c r="AE10162" t="s">
        <v>167</v>
      </c>
      <c r="AF10162">
        <f>MONTH(Table1[[#This Row],[Date Sent]])</f>
        <v>6</v>
      </c>
      <c r="AG10162">
        <f>YEAR(Table1[[#This Row],[Date Sent]])</f>
        <v>2024</v>
      </c>
      <c r="AH10162"/>
    </row>
    <row r="10163" spans="1:34" x14ac:dyDescent="0.2">
      <c r="A10163" t="s">
        <v>1906</v>
      </c>
      <c r="B10163" t="s">
        <v>10588</v>
      </c>
      <c r="C10163" s="1">
        <v>12.21</v>
      </c>
      <c r="D10163" s="5">
        <v>45428</v>
      </c>
      <c r="E10163" t="s">
        <v>24</v>
      </c>
      <c r="F10163" t="s">
        <v>18</v>
      </c>
      <c r="G10163" s="16" t="s">
        <v>1713</v>
      </c>
      <c r="H10163" s="1"/>
      <c r="J10163"/>
      <c r="AC10163" s="5">
        <v>45460</v>
      </c>
      <c r="AD10163" t="s">
        <v>14721</v>
      </c>
      <c r="AE10163" t="s">
        <v>167</v>
      </c>
      <c r="AF10163">
        <f>MONTH(Table1[[#This Row],[Date Sent]])</f>
        <v>6</v>
      </c>
      <c r="AG10163">
        <f>YEAR(Table1[[#This Row],[Date Sent]])</f>
        <v>2024</v>
      </c>
      <c r="AH10163"/>
    </row>
    <row r="10164" spans="1:34" x14ac:dyDescent="0.2">
      <c r="A10164" t="s">
        <v>6144</v>
      </c>
      <c r="B10164" t="s">
        <v>10598</v>
      </c>
      <c r="C10164" s="1">
        <v>153.54</v>
      </c>
      <c r="D10164" s="5">
        <v>45399</v>
      </c>
      <c r="E10164" t="s">
        <v>21</v>
      </c>
      <c r="F10164" t="s">
        <v>15</v>
      </c>
      <c r="G10164" s="16" t="s">
        <v>10599</v>
      </c>
      <c r="H10164" s="1"/>
      <c r="J10164"/>
      <c r="AC10164" s="5">
        <v>45460</v>
      </c>
      <c r="AD10164" t="s">
        <v>13678</v>
      </c>
      <c r="AE10164" t="s">
        <v>167</v>
      </c>
      <c r="AF10164">
        <f>MONTH(Table1[[#This Row],[Date Sent]])</f>
        <v>6</v>
      </c>
      <c r="AG10164">
        <f>YEAR(Table1[[#This Row],[Date Sent]])</f>
        <v>2024</v>
      </c>
      <c r="AH10164"/>
    </row>
    <row r="10165" spans="1:34" x14ac:dyDescent="0.2">
      <c r="A10165" t="s">
        <v>6144</v>
      </c>
      <c r="B10165" t="s">
        <v>10598</v>
      </c>
      <c r="C10165" s="1">
        <v>111.54</v>
      </c>
      <c r="D10165" s="5">
        <v>45401</v>
      </c>
      <c r="E10165" t="s">
        <v>21</v>
      </c>
      <c r="F10165" t="s">
        <v>33</v>
      </c>
      <c r="G10165" s="16" t="s">
        <v>4847</v>
      </c>
      <c r="H10165" s="1"/>
      <c r="J10165"/>
      <c r="AC10165" s="5">
        <v>45460</v>
      </c>
      <c r="AD10165" t="s">
        <v>13678</v>
      </c>
      <c r="AE10165" t="s">
        <v>167</v>
      </c>
      <c r="AF10165">
        <f>MONTH(Table1[[#This Row],[Date Sent]])</f>
        <v>6</v>
      </c>
      <c r="AG10165">
        <f>YEAR(Table1[[#This Row],[Date Sent]])</f>
        <v>2024</v>
      </c>
      <c r="AH10165"/>
    </row>
    <row r="10166" spans="1:34" x14ac:dyDescent="0.2">
      <c r="A10166" t="s">
        <v>6144</v>
      </c>
      <c r="B10166" t="s">
        <v>10598</v>
      </c>
      <c r="C10166" s="1">
        <v>93.07</v>
      </c>
      <c r="D10166" s="5">
        <v>45408</v>
      </c>
      <c r="E10166" t="s">
        <v>21</v>
      </c>
      <c r="F10166" t="s">
        <v>918</v>
      </c>
      <c r="G10166" s="16" t="s">
        <v>10600</v>
      </c>
      <c r="H10166" s="1">
        <v>4.4400000000000004</v>
      </c>
      <c r="I10166" t="s">
        <v>10</v>
      </c>
      <c r="J10166" t="s">
        <v>10601</v>
      </c>
      <c r="K10166" s="1">
        <v>24.97</v>
      </c>
      <c r="L10166" t="s">
        <v>17</v>
      </c>
      <c r="M10166" t="s">
        <v>4326</v>
      </c>
      <c r="N10166" s="1">
        <v>25.42</v>
      </c>
      <c r="O10166" t="s">
        <v>18</v>
      </c>
      <c r="P10166" t="s">
        <v>10602</v>
      </c>
      <c r="Q10166" s="1">
        <v>38.239999999999995</v>
      </c>
      <c r="R10166" t="s">
        <v>39</v>
      </c>
      <c r="S10166" t="s">
        <v>5399</v>
      </c>
      <c r="AC10166" s="5">
        <v>45460</v>
      </c>
      <c r="AD10166" t="s">
        <v>13678</v>
      </c>
      <c r="AE10166" t="s">
        <v>167</v>
      </c>
      <c r="AF10166">
        <f>MONTH(Table1[[#This Row],[Date Sent]])</f>
        <v>6</v>
      </c>
      <c r="AG10166">
        <f>YEAR(Table1[[#This Row],[Date Sent]])</f>
        <v>2024</v>
      </c>
      <c r="AH10166"/>
    </row>
    <row r="10167" spans="1:34" x14ac:dyDescent="0.2">
      <c r="A10167" t="s">
        <v>6144</v>
      </c>
      <c r="B10167" t="s">
        <v>10598</v>
      </c>
      <c r="C10167" s="1">
        <v>27.55</v>
      </c>
      <c r="D10167" s="5">
        <v>45412</v>
      </c>
      <c r="E10167" t="s">
        <v>21</v>
      </c>
      <c r="F10167" t="s">
        <v>33</v>
      </c>
      <c r="G10167" s="16" t="s">
        <v>1075</v>
      </c>
      <c r="H10167" s="1"/>
      <c r="J10167"/>
      <c r="AC10167" s="5">
        <v>45460</v>
      </c>
      <c r="AD10167" t="s">
        <v>13678</v>
      </c>
      <c r="AE10167" t="s">
        <v>167</v>
      </c>
      <c r="AF10167">
        <f>MONTH(Table1[[#This Row],[Date Sent]])</f>
        <v>6</v>
      </c>
      <c r="AG10167">
        <f>YEAR(Table1[[#This Row],[Date Sent]])</f>
        <v>2024</v>
      </c>
      <c r="AH10167"/>
    </row>
    <row r="10168" spans="1:34" x14ac:dyDescent="0.2">
      <c r="A10168" t="s">
        <v>6144</v>
      </c>
      <c r="B10168" t="s">
        <v>10598</v>
      </c>
      <c r="C10168" s="1">
        <v>234.55</v>
      </c>
      <c r="D10168" s="5">
        <v>45413</v>
      </c>
      <c r="E10168" t="s">
        <v>21</v>
      </c>
      <c r="F10168" t="s">
        <v>918</v>
      </c>
      <c r="G10168" s="16" t="s">
        <v>10603</v>
      </c>
      <c r="H10168" s="1">
        <v>156.79999999999998</v>
      </c>
      <c r="I10168" t="s">
        <v>33</v>
      </c>
      <c r="J10168" t="s">
        <v>10604</v>
      </c>
      <c r="K10168" s="1">
        <v>77.750000000000028</v>
      </c>
      <c r="L10168" t="s">
        <v>17</v>
      </c>
      <c r="M10168" t="s">
        <v>10605</v>
      </c>
      <c r="AC10168" s="5">
        <v>45460</v>
      </c>
      <c r="AD10168" t="s">
        <v>13678</v>
      </c>
      <c r="AE10168" t="s">
        <v>167</v>
      </c>
      <c r="AF10168">
        <f>MONTH(Table1[[#This Row],[Date Sent]])</f>
        <v>6</v>
      </c>
      <c r="AG10168">
        <f>YEAR(Table1[[#This Row],[Date Sent]])</f>
        <v>2024</v>
      </c>
      <c r="AH10168"/>
    </row>
    <row r="10169" spans="1:34" x14ac:dyDescent="0.2">
      <c r="A10169" t="s">
        <v>6144</v>
      </c>
      <c r="B10169" t="s">
        <v>10598</v>
      </c>
      <c r="C10169" s="1">
        <v>14.03</v>
      </c>
      <c r="D10169" s="5">
        <v>45422</v>
      </c>
      <c r="E10169" t="s">
        <v>21</v>
      </c>
      <c r="F10169" t="s">
        <v>33</v>
      </c>
      <c r="G10169" s="16" t="s">
        <v>10606</v>
      </c>
      <c r="H10169" s="1"/>
      <c r="J10169"/>
      <c r="AC10169" s="5">
        <v>45460</v>
      </c>
      <c r="AD10169" t="s">
        <v>13678</v>
      </c>
      <c r="AE10169" t="s">
        <v>167</v>
      </c>
      <c r="AF10169">
        <f>MONTH(Table1[[#This Row],[Date Sent]])</f>
        <v>6</v>
      </c>
      <c r="AG10169">
        <f>YEAR(Table1[[#This Row],[Date Sent]])</f>
        <v>2024</v>
      </c>
      <c r="AH10169"/>
    </row>
    <row r="10170" spans="1:34" x14ac:dyDescent="0.2">
      <c r="A10170" t="s">
        <v>6144</v>
      </c>
      <c r="B10170" t="s">
        <v>10598</v>
      </c>
      <c r="C10170" s="1">
        <v>23</v>
      </c>
      <c r="D10170" s="5">
        <v>45423</v>
      </c>
      <c r="E10170" t="s">
        <v>33</v>
      </c>
      <c r="F10170" t="s">
        <v>39</v>
      </c>
      <c r="G10170" s="16" t="s">
        <v>10607</v>
      </c>
      <c r="H10170" s="1"/>
      <c r="J10170"/>
      <c r="AC10170" s="5">
        <v>45460</v>
      </c>
      <c r="AD10170" t="s">
        <v>13678</v>
      </c>
      <c r="AE10170" t="s">
        <v>167</v>
      </c>
      <c r="AF10170">
        <f>MONTH(Table1[[#This Row],[Date Sent]])</f>
        <v>6</v>
      </c>
      <c r="AG10170">
        <f>YEAR(Table1[[#This Row],[Date Sent]])</f>
        <v>2024</v>
      </c>
      <c r="AH10170"/>
    </row>
    <row r="10171" spans="1:34" x14ac:dyDescent="0.2">
      <c r="A10171" t="s">
        <v>6144</v>
      </c>
      <c r="B10171" t="s">
        <v>10598</v>
      </c>
      <c r="C10171" s="1">
        <v>120.96</v>
      </c>
      <c r="D10171" s="5">
        <v>45427</v>
      </c>
      <c r="E10171" t="s">
        <v>21</v>
      </c>
      <c r="F10171" t="s">
        <v>918</v>
      </c>
      <c r="G10171" s="16" t="s">
        <v>10608</v>
      </c>
      <c r="H10171" s="1">
        <v>25.254980000000003</v>
      </c>
      <c r="I10171" t="s">
        <v>40</v>
      </c>
      <c r="J10171" t="s">
        <v>3755</v>
      </c>
      <c r="K10171" s="1">
        <v>10.96</v>
      </c>
      <c r="L10171" t="s">
        <v>18</v>
      </c>
      <c r="M10171" t="s">
        <v>7417</v>
      </c>
      <c r="N10171" s="1">
        <v>84.745019999999982</v>
      </c>
      <c r="O10171" t="s">
        <v>33</v>
      </c>
      <c r="P10171" t="s">
        <v>10609</v>
      </c>
      <c r="AC10171" s="5">
        <v>45460</v>
      </c>
      <c r="AD10171" t="s">
        <v>13678</v>
      </c>
      <c r="AE10171" t="s">
        <v>167</v>
      </c>
      <c r="AF10171">
        <f>MONTH(Table1[[#This Row],[Date Sent]])</f>
        <v>6</v>
      </c>
      <c r="AG10171">
        <f>YEAR(Table1[[#This Row],[Date Sent]])</f>
        <v>2024</v>
      </c>
      <c r="AH10171"/>
    </row>
    <row r="10172" spans="1:34" x14ac:dyDescent="0.2">
      <c r="A10172" t="s">
        <v>751</v>
      </c>
      <c r="B10172" t="s">
        <v>10610</v>
      </c>
      <c r="C10172" s="1">
        <v>24.02</v>
      </c>
      <c r="D10172" s="5">
        <v>45423</v>
      </c>
      <c r="E10172" t="s">
        <v>20</v>
      </c>
      <c r="F10172" t="s">
        <v>39</v>
      </c>
      <c r="G10172" s="16" t="s">
        <v>10611</v>
      </c>
      <c r="H10172" s="1"/>
      <c r="J10172"/>
      <c r="AC10172" s="5">
        <v>45460</v>
      </c>
      <c r="AD10172" t="s">
        <v>14538</v>
      </c>
      <c r="AE10172" t="s">
        <v>167</v>
      </c>
      <c r="AF10172">
        <f>MONTH(Table1[[#This Row],[Date Sent]])</f>
        <v>6</v>
      </c>
      <c r="AG10172">
        <f>YEAR(Table1[[#This Row],[Date Sent]])</f>
        <v>2024</v>
      </c>
      <c r="AH10172"/>
    </row>
    <row r="10173" spans="1:34" x14ac:dyDescent="0.2">
      <c r="A10173" t="s">
        <v>751</v>
      </c>
      <c r="B10173" t="s">
        <v>10610</v>
      </c>
      <c r="C10173" s="1">
        <v>7.44</v>
      </c>
      <c r="D10173" s="5">
        <v>45423</v>
      </c>
      <c r="E10173" t="s">
        <v>33</v>
      </c>
      <c r="F10173" t="s">
        <v>15</v>
      </c>
      <c r="G10173" s="16" t="s">
        <v>10612</v>
      </c>
      <c r="H10173" s="1"/>
      <c r="J10173"/>
      <c r="AC10173" s="5">
        <v>45460</v>
      </c>
      <c r="AD10173" t="s">
        <v>14538</v>
      </c>
      <c r="AE10173" t="s">
        <v>167</v>
      </c>
      <c r="AF10173">
        <f>MONTH(Table1[[#This Row],[Date Sent]])</f>
        <v>6</v>
      </c>
      <c r="AG10173">
        <f>YEAR(Table1[[#This Row],[Date Sent]])</f>
        <v>2024</v>
      </c>
      <c r="AH10173"/>
    </row>
    <row r="10174" spans="1:34" x14ac:dyDescent="0.2">
      <c r="A10174" t="s">
        <v>751</v>
      </c>
      <c r="B10174" t="s">
        <v>10610</v>
      </c>
      <c r="C10174" s="1">
        <v>85.29</v>
      </c>
      <c r="D10174" s="5">
        <v>45425</v>
      </c>
      <c r="E10174" t="s">
        <v>20</v>
      </c>
      <c r="F10174" t="s">
        <v>39</v>
      </c>
      <c r="G10174" s="16" t="s">
        <v>10613</v>
      </c>
      <c r="H10174" s="1"/>
      <c r="J10174"/>
      <c r="AC10174" s="5">
        <v>45460</v>
      </c>
      <c r="AD10174" t="s">
        <v>14538</v>
      </c>
      <c r="AE10174" t="s">
        <v>167</v>
      </c>
      <c r="AF10174">
        <f>MONTH(Table1[[#This Row],[Date Sent]])</f>
        <v>6</v>
      </c>
      <c r="AG10174">
        <f>YEAR(Table1[[#This Row],[Date Sent]])</f>
        <v>2024</v>
      </c>
      <c r="AH10174"/>
    </row>
    <row r="10175" spans="1:34" x14ac:dyDescent="0.2">
      <c r="A10175" t="s">
        <v>751</v>
      </c>
      <c r="B10175" t="s">
        <v>10610</v>
      </c>
      <c r="C10175" s="1">
        <v>254.19</v>
      </c>
      <c r="D10175" s="5">
        <v>45425</v>
      </c>
      <c r="E10175" t="s">
        <v>33</v>
      </c>
      <c r="F10175" t="s">
        <v>918</v>
      </c>
      <c r="G10175" s="16" t="s">
        <v>10614</v>
      </c>
      <c r="H10175" s="1">
        <v>221.74</v>
      </c>
      <c r="I10175" t="s">
        <v>33</v>
      </c>
      <c r="J10175" t="s">
        <v>10615</v>
      </c>
      <c r="K10175" s="1">
        <v>32.449999999999989</v>
      </c>
      <c r="L10175" t="s">
        <v>15</v>
      </c>
      <c r="M10175" t="s">
        <v>10616</v>
      </c>
      <c r="AC10175" s="5">
        <v>45460</v>
      </c>
      <c r="AD10175" t="s">
        <v>14538</v>
      </c>
      <c r="AE10175" t="s">
        <v>167</v>
      </c>
      <c r="AF10175">
        <f>MONTH(Table1[[#This Row],[Date Sent]])</f>
        <v>6</v>
      </c>
      <c r="AG10175">
        <f>YEAR(Table1[[#This Row],[Date Sent]])</f>
        <v>2024</v>
      </c>
      <c r="AH10175"/>
    </row>
    <row r="10176" spans="1:34" x14ac:dyDescent="0.2">
      <c r="A10176" t="s">
        <v>751</v>
      </c>
      <c r="B10176" t="s">
        <v>10610</v>
      </c>
      <c r="C10176" s="1">
        <v>99.01</v>
      </c>
      <c r="D10176" s="5">
        <v>45427</v>
      </c>
      <c r="E10176" t="s">
        <v>33</v>
      </c>
      <c r="F10176" t="s">
        <v>918</v>
      </c>
      <c r="G10176" s="16" t="s">
        <v>10617</v>
      </c>
      <c r="H10176" s="1">
        <v>64</v>
      </c>
      <c r="I10176" t="s">
        <v>33</v>
      </c>
      <c r="J10176" t="s">
        <v>10618</v>
      </c>
      <c r="K10176" s="1">
        <v>35.01</v>
      </c>
      <c r="L10176" t="s">
        <v>16</v>
      </c>
      <c r="M10176" t="s">
        <v>1057</v>
      </c>
      <c r="AC10176" s="5">
        <v>45460</v>
      </c>
      <c r="AD10176" t="s">
        <v>14538</v>
      </c>
      <c r="AE10176" t="s">
        <v>167</v>
      </c>
      <c r="AF10176">
        <f>MONTH(Table1[[#This Row],[Date Sent]])</f>
        <v>6</v>
      </c>
      <c r="AG10176">
        <f>YEAR(Table1[[#This Row],[Date Sent]])</f>
        <v>2024</v>
      </c>
      <c r="AH10176"/>
    </row>
    <row r="10177" spans="1:34" x14ac:dyDescent="0.2">
      <c r="A10177" t="s">
        <v>2355</v>
      </c>
      <c r="B10177" t="s">
        <v>10619</v>
      </c>
      <c r="C10177" s="1">
        <v>58.83</v>
      </c>
      <c r="D10177" s="5">
        <v>45400</v>
      </c>
      <c r="E10177" t="s">
        <v>17</v>
      </c>
      <c r="F10177" t="s">
        <v>10</v>
      </c>
      <c r="G10177" s="16" t="s">
        <v>10620</v>
      </c>
      <c r="H10177" s="1"/>
      <c r="J10177"/>
      <c r="AC10177" s="5">
        <v>45460</v>
      </c>
      <c r="AD10177" t="s">
        <v>13680</v>
      </c>
      <c r="AE10177" t="s">
        <v>167</v>
      </c>
      <c r="AF10177">
        <f>MONTH(Table1[[#This Row],[Date Sent]])</f>
        <v>6</v>
      </c>
      <c r="AG10177">
        <f>YEAR(Table1[[#This Row],[Date Sent]])</f>
        <v>2024</v>
      </c>
      <c r="AH10177"/>
    </row>
    <row r="10178" spans="1:34" x14ac:dyDescent="0.2">
      <c r="A10178" t="s">
        <v>2355</v>
      </c>
      <c r="B10178" t="s">
        <v>10619</v>
      </c>
      <c r="C10178" s="1">
        <v>16</v>
      </c>
      <c r="D10178" s="5">
        <v>45400</v>
      </c>
      <c r="E10178" t="s">
        <v>33</v>
      </c>
      <c r="F10178" t="s">
        <v>51</v>
      </c>
      <c r="G10178" s="16" t="s">
        <v>10621</v>
      </c>
      <c r="H10178" s="1"/>
      <c r="J10178"/>
      <c r="AC10178" s="5">
        <v>45460</v>
      </c>
      <c r="AD10178" t="s">
        <v>13680</v>
      </c>
      <c r="AE10178" t="s">
        <v>167</v>
      </c>
      <c r="AF10178">
        <f>MONTH(Table1[[#This Row],[Date Sent]])</f>
        <v>6</v>
      </c>
      <c r="AG10178">
        <f>YEAR(Table1[[#This Row],[Date Sent]])</f>
        <v>2024</v>
      </c>
      <c r="AH10178"/>
    </row>
    <row r="10179" spans="1:34" x14ac:dyDescent="0.2">
      <c r="A10179" t="s">
        <v>2355</v>
      </c>
      <c r="B10179" t="s">
        <v>10619</v>
      </c>
      <c r="C10179" s="1">
        <v>17.420000000000002</v>
      </c>
      <c r="D10179" s="5">
        <v>45407</v>
      </c>
      <c r="E10179" t="s">
        <v>21</v>
      </c>
      <c r="F10179" t="s">
        <v>58</v>
      </c>
      <c r="G10179" s="16" t="s">
        <v>10622</v>
      </c>
      <c r="H10179" s="1"/>
      <c r="J10179"/>
      <c r="AC10179" s="5">
        <v>45460</v>
      </c>
      <c r="AD10179" t="s">
        <v>13680</v>
      </c>
      <c r="AE10179" t="s">
        <v>167</v>
      </c>
      <c r="AF10179">
        <f>MONTH(Table1[[#This Row],[Date Sent]])</f>
        <v>6</v>
      </c>
      <c r="AG10179">
        <f>YEAR(Table1[[#This Row],[Date Sent]])</f>
        <v>2024</v>
      </c>
      <c r="AH10179"/>
    </row>
    <row r="10180" spans="1:34" x14ac:dyDescent="0.2">
      <c r="A10180" t="s">
        <v>2355</v>
      </c>
      <c r="B10180" t="s">
        <v>10619</v>
      </c>
      <c r="C10180" s="1">
        <v>12.79</v>
      </c>
      <c r="D10180" s="5">
        <v>45407</v>
      </c>
      <c r="E10180" t="s">
        <v>33</v>
      </c>
      <c r="F10180" t="s">
        <v>16</v>
      </c>
      <c r="G10180" s="16" t="s">
        <v>10623</v>
      </c>
      <c r="H10180" s="1"/>
      <c r="J10180"/>
      <c r="AC10180" s="5">
        <v>45460</v>
      </c>
      <c r="AD10180" t="s">
        <v>13680</v>
      </c>
      <c r="AE10180" t="s">
        <v>167</v>
      </c>
      <c r="AF10180">
        <f>MONTH(Table1[[#This Row],[Date Sent]])</f>
        <v>6</v>
      </c>
      <c r="AG10180">
        <f>YEAR(Table1[[#This Row],[Date Sent]])</f>
        <v>2024</v>
      </c>
      <c r="AH10180"/>
    </row>
    <row r="10181" spans="1:34" x14ac:dyDescent="0.2">
      <c r="A10181" t="s">
        <v>2355</v>
      </c>
      <c r="B10181" t="s">
        <v>10619</v>
      </c>
      <c r="C10181" s="1">
        <v>20.11</v>
      </c>
      <c r="D10181" s="5">
        <v>45409</v>
      </c>
      <c r="E10181" t="s">
        <v>22</v>
      </c>
      <c r="F10181" t="s">
        <v>53</v>
      </c>
      <c r="G10181" s="16" t="s">
        <v>10624</v>
      </c>
      <c r="H10181" s="1"/>
      <c r="J10181"/>
      <c r="AC10181" s="5">
        <v>45460</v>
      </c>
      <c r="AD10181" t="s">
        <v>13680</v>
      </c>
      <c r="AE10181" t="s">
        <v>167</v>
      </c>
      <c r="AF10181">
        <f>MONTH(Table1[[#This Row],[Date Sent]])</f>
        <v>6</v>
      </c>
      <c r="AG10181">
        <f>YEAR(Table1[[#This Row],[Date Sent]])</f>
        <v>2024</v>
      </c>
      <c r="AH10181"/>
    </row>
    <row r="10182" spans="1:34" x14ac:dyDescent="0.2">
      <c r="A10182" t="s">
        <v>2355</v>
      </c>
      <c r="B10182" t="s">
        <v>10619</v>
      </c>
      <c r="C10182" s="1">
        <v>49.48</v>
      </c>
      <c r="D10182" s="5">
        <v>45410</v>
      </c>
      <c r="E10182" t="s">
        <v>33</v>
      </c>
      <c r="F10182" t="s">
        <v>21</v>
      </c>
      <c r="G10182" s="16" t="s">
        <v>6343</v>
      </c>
      <c r="H10182" s="1"/>
      <c r="J10182"/>
      <c r="AC10182" s="5">
        <v>45460</v>
      </c>
      <c r="AD10182" t="s">
        <v>13680</v>
      </c>
      <c r="AE10182" t="s">
        <v>167</v>
      </c>
      <c r="AF10182">
        <f>MONTH(Table1[[#This Row],[Date Sent]])</f>
        <v>6</v>
      </c>
      <c r="AG10182">
        <f>YEAR(Table1[[#This Row],[Date Sent]])</f>
        <v>2024</v>
      </c>
      <c r="AH10182"/>
    </row>
    <row r="10183" spans="1:34" x14ac:dyDescent="0.2">
      <c r="A10183" t="s">
        <v>2355</v>
      </c>
      <c r="B10183" t="s">
        <v>10619</v>
      </c>
      <c r="C10183" s="1">
        <v>138.54</v>
      </c>
      <c r="D10183" s="5">
        <v>45411</v>
      </c>
      <c r="E10183" t="s">
        <v>22</v>
      </c>
      <c r="F10183" t="s">
        <v>53</v>
      </c>
      <c r="G10183" s="16" t="s">
        <v>10625</v>
      </c>
      <c r="H10183" s="1"/>
      <c r="J10183"/>
      <c r="AC10183" s="5">
        <v>45460</v>
      </c>
      <c r="AD10183" t="s">
        <v>13680</v>
      </c>
      <c r="AE10183" t="s">
        <v>167</v>
      </c>
      <c r="AF10183">
        <f>MONTH(Table1[[#This Row],[Date Sent]])</f>
        <v>6</v>
      </c>
      <c r="AG10183">
        <f>YEAR(Table1[[#This Row],[Date Sent]])</f>
        <v>2024</v>
      </c>
      <c r="AH10183"/>
    </row>
    <row r="10184" spans="1:34" x14ac:dyDescent="0.2">
      <c r="A10184" t="s">
        <v>2355</v>
      </c>
      <c r="B10184" t="s">
        <v>10619</v>
      </c>
      <c r="C10184" s="1">
        <v>4.79</v>
      </c>
      <c r="D10184" s="5">
        <v>45413</v>
      </c>
      <c r="E10184" t="s">
        <v>21</v>
      </c>
      <c r="F10184" t="s">
        <v>39</v>
      </c>
      <c r="G10184" s="16" t="s">
        <v>10626</v>
      </c>
      <c r="H10184" s="1"/>
      <c r="J10184"/>
      <c r="AC10184" s="5">
        <v>45460</v>
      </c>
      <c r="AD10184" t="s">
        <v>13680</v>
      </c>
      <c r="AE10184" t="s">
        <v>167</v>
      </c>
      <c r="AF10184">
        <f>MONTH(Table1[[#This Row],[Date Sent]])</f>
        <v>6</v>
      </c>
      <c r="AG10184">
        <f>YEAR(Table1[[#This Row],[Date Sent]])</f>
        <v>2024</v>
      </c>
      <c r="AH10184"/>
    </row>
    <row r="10185" spans="1:34" x14ac:dyDescent="0.2">
      <c r="A10185" t="s">
        <v>2355</v>
      </c>
      <c r="B10185" t="s">
        <v>10619</v>
      </c>
      <c r="C10185" s="1">
        <v>71.38</v>
      </c>
      <c r="D10185" s="5">
        <v>45414</v>
      </c>
      <c r="E10185" t="s">
        <v>33</v>
      </c>
      <c r="F10185" t="s">
        <v>39</v>
      </c>
      <c r="G10185" s="16" t="s">
        <v>10627</v>
      </c>
      <c r="H10185" s="1"/>
      <c r="J10185"/>
      <c r="AC10185" s="5">
        <v>45460</v>
      </c>
      <c r="AD10185" t="s">
        <v>13680</v>
      </c>
      <c r="AE10185" t="s">
        <v>167</v>
      </c>
      <c r="AF10185">
        <f>MONTH(Table1[[#This Row],[Date Sent]])</f>
        <v>6</v>
      </c>
      <c r="AG10185">
        <f>YEAR(Table1[[#This Row],[Date Sent]])</f>
        <v>2024</v>
      </c>
      <c r="AH10185"/>
    </row>
    <row r="10186" spans="1:34" x14ac:dyDescent="0.2">
      <c r="A10186" t="s">
        <v>2355</v>
      </c>
      <c r="B10186" t="s">
        <v>10619</v>
      </c>
      <c r="C10186" s="1">
        <v>20.76</v>
      </c>
      <c r="D10186" s="5">
        <v>45420</v>
      </c>
      <c r="E10186" t="s">
        <v>21</v>
      </c>
      <c r="F10186" t="s">
        <v>15</v>
      </c>
      <c r="G10186" s="16" t="s">
        <v>2363</v>
      </c>
      <c r="H10186" s="1"/>
      <c r="J10186"/>
      <c r="AC10186" s="5">
        <v>45460</v>
      </c>
      <c r="AD10186" t="s">
        <v>13680</v>
      </c>
      <c r="AE10186" t="s">
        <v>167</v>
      </c>
      <c r="AF10186">
        <f>MONTH(Table1[[#This Row],[Date Sent]])</f>
        <v>6</v>
      </c>
      <c r="AG10186">
        <f>YEAR(Table1[[#This Row],[Date Sent]])</f>
        <v>2024</v>
      </c>
      <c r="AH10186"/>
    </row>
    <row r="10187" spans="1:34" x14ac:dyDescent="0.2">
      <c r="A10187" t="s">
        <v>2355</v>
      </c>
      <c r="B10187" t="s">
        <v>10619</v>
      </c>
      <c r="C10187" s="1">
        <v>17.59</v>
      </c>
      <c r="D10187" s="5">
        <v>45422</v>
      </c>
      <c r="E10187" t="s">
        <v>40</v>
      </c>
      <c r="F10187" t="s">
        <v>39</v>
      </c>
      <c r="G10187" s="16" t="s">
        <v>10628</v>
      </c>
      <c r="H10187" s="1"/>
      <c r="J10187"/>
      <c r="AC10187" s="5">
        <v>45460</v>
      </c>
      <c r="AD10187" t="s">
        <v>13680</v>
      </c>
      <c r="AE10187" t="s">
        <v>167</v>
      </c>
      <c r="AF10187">
        <f>MONTH(Table1[[#This Row],[Date Sent]])</f>
        <v>6</v>
      </c>
      <c r="AG10187">
        <f>YEAR(Table1[[#This Row],[Date Sent]])</f>
        <v>2024</v>
      </c>
      <c r="AH10187"/>
    </row>
    <row r="10188" spans="1:34" x14ac:dyDescent="0.2">
      <c r="A10188" t="s">
        <v>2355</v>
      </c>
      <c r="B10188" t="s">
        <v>10619</v>
      </c>
      <c r="C10188" s="1">
        <v>6.42</v>
      </c>
      <c r="D10188" s="5">
        <v>45427</v>
      </c>
      <c r="E10188" t="s">
        <v>21</v>
      </c>
      <c r="F10188" t="s">
        <v>15</v>
      </c>
      <c r="G10188" s="16" t="s">
        <v>10629</v>
      </c>
      <c r="H10188" s="1"/>
      <c r="J10188"/>
      <c r="AC10188" s="5">
        <v>45460</v>
      </c>
      <c r="AD10188" t="s">
        <v>13680</v>
      </c>
      <c r="AE10188" t="s">
        <v>167</v>
      </c>
      <c r="AF10188">
        <f>MONTH(Table1[[#This Row],[Date Sent]])</f>
        <v>6</v>
      </c>
      <c r="AG10188">
        <f>YEAR(Table1[[#This Row],[Date Sent]])</f>
        <v>2024</v>
      </c>
      <c r="AH10188"/>
    </row>
    <row r="10189" spans="1:34" x14ac:dyDescent="0.2">
      <c r="A10189" t="s">
        <v>2355</v>
      </c>
      <c r="B10189" t="s">
        <v>10619</v>
      </c>
      <c r="C10189" s="1">
        <v>6.42</v>
      </c>
      <c r="D10189" s="5">
        <v>45427</v>
      </c>
      <c r="E10189" t="s">
        <v>21</v>
      </c>
      <c r="F10189" t="s">
        <v>15</v>
      </c>
      <c r="G10189" s="16" t="s">
        <v>10629</v>
      </c>
      <c r="H10189" s="1"/>
      <c r="J10189"/>
      <c r="AC10189" s="5">
        <v>45460</v>
      </c>
      <c r="AD10189" t="s">
        <v>13680</v>
      </c>
      <c r="AE10189" t="s">
        <v>167</v>
      </c>
      <c r="AF10189">
        <f>MONTH(Table1[[#This Row],[Date Sent]])</f>
        <v>6</v>
      </c>
      <c r="AG10189">
        <f>YEAR(Table1[[#This Row],[Date Sent]])</f>
        <v>2024</v>
      </c>
      <c r="AH10189"/>
    </row>
    <row r="10190" spans="1:34" x14ac:dyDescent="0.2">
      <c r="A10190" t="s">
        <v>2355</v>
      </c>
      <c r="B10190" t="s">
        <v>10619</v>
      </c>
      <c r="C10190" s="1">
        <v>40.15</v>
      </c>
      <c r="D10190" s="5">
        <v>45427</v>
      </c>
      <c r="E10190" t="s">
        <v>33</v>
      </c>
      <c r="F10190" t="s">
        <v>28</v>
      </c>
      <c r="G10190" s="16" t="s">
        <v>10630</v>
      </c>
      <c r="H10190" s="1"/>
      <c r="J10190"/>
      <c r="AC10190" s="5">
        <v>45460</v>
      </c>
      <c r="AD10190" t="s">
        <v>13680</v>
      </c>
      <c r="AE10190" t="s">
        <v>167</v>
      </c>
      <c r="AF10190">
        <f>MONTH(Table1[[#This Row],[Date Sent]])</f>
        <v>6</v>
      </c>
      <c r="AG10190">
        <f>YEAR(Table1[[#This Row],[Date Sent]])</f>
        <v>2024</v>
      </c>
      <c r="AH10190"/>
    </row>
    <row r="10191" spans="1:34" x14ac:dyDescent="0.2">
      <c r="A10191" t="s">
        <v>2376</v>
      </c>
      <c r="B10191" t="s">
        <v>10631</v>
      </c>
      <c r="C10191" s="1">
        <v>54.17</v>
      </c>
      <c r="D10191" s="5">
        <v>45403</v>
      </c>
      <c r="E10191" t="s">
        <v>21</v>
      </c>
      <c r="F10191" t="s">
        <v>16</v>
      </c>
      <c r="G10191" s="16" t="s">
        <v>1179</v>
      </c>
      <c r="H10191" s="1"/>
      <c r="J10191"/>
      <c r="AC10191" s="5">
        <v>45460</v>
      </c>
      <c r="AD10191" t="s">
        <v>14722</v>
      </c>
      <c r="AE10191" t="s">
        <v>167</v>
      </c>
      <c r="AF10191">
        <f>MONTH(Table1[[#This Row],[Date Sent]])</f>
        <v>6</v>
      </c>
      <c r="AG10191">
        <f>YEAR(Table1[[#This Row],[Date Sent]])</f>
        <v>2024</v>
      </c>
      <c r="AH10191"/>
    </row>
    <row r="10192" spans="1:34" x14ac:dyDescent="0.2">
      <c r="A10192" t="s">
        <v>2376</v>
      </c>
      <c r="B10192" t="s">
        <v>10631</v>
      </c>
      <c r="C10192" s="1">
        <v>27.42</v>
      </c>
      <c r="D10192" s="5">
        <v>45403</v>
      </c>
      <c r="E10192" t="s">
        <v>21</v>
      </c>
      <c r="F10192" t="s">
        <v>33</v>
      </c>
      <c r="G10192" s="16" t="s">
        <v>10632</v>
      </c>
      <c r="H10192" s="1"/>
      <c r="J10192"/>
      <c r="AC10192" s="5">
        <v>45460</v>
      </c>
      <c r="AD10192" t="s">
        <v>14722</v>
      </c>
      <c r="AE10192" t="s">
        <v>167</v>
      </c>
      <c r="AF10192">
        <f>MONTH(Table1[[#This Row],[Date Sent]])</f>
        <v>6</v>
      </c>
      <c r="AG10192">
        <f>YEAR(Table1[[#This Row],[Date Sent]])</f>
        <v>2024</v>
      </c>
      <c r="AH10192"/>
    </row>
    <row r="10193" spans="1:34" x14ac:dyDescent="0.2">
      <c r="A10193" t="s">
        <v>2376</v>
      </c>
      <c r="B10193" t="s">
        <v>10631</v>
      </c>
      <c r="C10193" s="1">
        <v>11.61</v>
      </c>
      <c r="D10193" s="5">
        <v>45403</v>
      </c>
      <c r="E10193" t="s">
        <v>17</v>
      </c>
      <c r="F10193" t="s">
        <v>39</v>
      </c>
      <c r="G10193" s="16" t="s">
        <v>10633</v>
      </c>
      <c r="H10193" s="1"/>
      <c r="J10193"/>
      <c r="AC10193" s="5">
        <v>45460</v>
      </c>
      <c r="AD10193" t="s">
        <v>14722</v>
      </c>
      <c r="AE10193" t="s">
        <v>167</v>
      </c>
      <c r="AF10193">
        <f>MONTH(Table1[[#This Row],[Date Sent]])</f>
        <v>6</v>
      </c>
      <c r="AG10193">
        <f>YEAR(Table1[[#This Row],[Date Sent]])</f>
        <v>2024</v>
      </c>
      <c r="AH10193"/>
    </row>
    <row r="10194" spans="1:34" x14ac:dyDescent="0.2">
      <c r="A10194" t="s">
        <v>2376</v>
      </c>
      <c r="B10194" t="s">
        <v>10631</v>
      </c>
      <c r="C10194" s="1">
        <v>21.93</v>
      </c>
      <c r="D10194" s="5">
        <v>45404</v>
      </c>
      <c r="E10194" t="s">
        <v>21</v>
      </c>
      <c r="F10194" t="s">
        <v>16</v>
      </c>
      <c r="G10194" s="16" t="s">
        <v>1179</v>
      </c>
      <c r="H10194" s="1"/>
      <c r="J10194"/>
      <c r="AC10194" s="5">
        <v>45460</v>
      </c>
      <c r="AD10194" t="s">
        <v>14722</v>
      </c>
      <c r="AE10194" t="s">
        <v>167</v>
      </c>
      <c r="AF10194">
        <f>MONTH(Table1[[#This Row],[Date Sent]])</f>
        <v>6</v>
      </c>
      <c r="AG10194">
        <f>YEAR(Table1[[#This Row],[Date Sent]])</f>
        <v>2024</v>
      </c>
      <c r="AH10194"/>
    </row>
    <row r="10195" spans="1:34" x14ac:dyDescent="0.2">
      <c r="A10195" t="s">
        <v>2376</v>
      </c>
      <c r="B10195" t="s">
        <v>10631</v>
      </c>
      <c r="C10195" s="1">
        <v>69.33</v>
      </c>
      <c r="D10195" s="5">
        <v>45410</v>
      </c>
      <c r="E10195" t="s">
        <v>21</v>
      </c>
      <c r="F10195" t="s">
        <v>15</v>
      </c>
      <c r="G10195" s="16" t="s">
        <v>10634</v>
      </c>
      <c r="H10195" s="1"/>
      <c r="J10195"/>
      <c r="AC10195" s="5">
        <v>45460</v>
      </c>
      <c r="AD10195" t="s">
        <v>14722</v>
      </c>
      <c r="AE10195" t="s">
        <v>167</v>
      </c>
      <c r="AF10195">
        <f>MONTH(Table1[[#This Row],[Date Sent]])</f>
        <v>6</v>
      </c>
      <c r="AG10195">
        <f>YEAR(Table1[[#This Row],[Date Sent]])</f>
        <v>2024</v>
      </c>
      <c r="AH10195"/>
    </row>
    <row r="10196" spans="1:34" x14ac:dyDescent="0.2">
      <c r="A10196" t="s">
        <v>2376</v>
      </c>
      <c r="B10196" t="s">
        <v>10631</v>
      </c>
      <c r="C10196" s="1">
        <v>70.459999999999994</v>
      </c>
      <c r="D10196" s="5">
        <v>45410</v>
      </c>
      <c r="E10196" t="s">
        <v>21</v>
      </c>
      <c r="F10196" t="s">
        <v>33</v>
      </c>
      <c r="G10196" s="16" t="s">
        <v>10635</v>
      </c>
      <c r="H10196" s="1"/>
      <c r="J10196"/>
      <c r="AC10196" s="5">
        <v>45460</v>
      </c>
      <c r="AD10196" t="s">
        <v>14722</v>
      </c>
      <c r="AE10196" t="s">
        <v>167</v>
      </c>
      <c r="AF10196">
        <f>MONTH(Table1[[#This Row],[Date Sent]])</f>
        <v>6</v>
      </c>
      <c r="AG10196">
        <f>YEAR(Table1[[#This Row],[Date Sent]])</f>
        <v>2024</v>
      </c>
      <c r="AH10196"/>
    </row>
    <row r="10197" spans="1:34" x14ac:dyDescent="0.2">
      <c r="A10197" t="s">
        <v>2376</v>
      </c>
      <c r="B10197" t="s">
        <v>10631</v>
      </c>
      <c r="C10197" s="1">
        <v>24.37</v>
      </c>
      <c r="D10197" s="5">
        <v>45410</v>
      </c>
      <c r="E10197" t="s">
        <v>21</v>
      </c>
      <c r="F10197" t="s">
        <v>16</v>
      </c>
      <c r="G10197" s="16" t="s">
        <v>1179</v>
      </c>
      <c r="H10197" s="1"/>
      <c r="J10197"/>
      <c r="AC10197" s="5">
        <v>45460</v>
      </c>
      <c r="AD10197" t="s">
        <v>14722</v>
      </c>
      <c r="AE10197" t="s">
        <v>167</v>
      </c>
      <c r="AF10197">
        <f>MONTH(Table1[[#This Row],[Date Sent]])</f>
        <v>6</v>
      </c>
      <c r="AG10197">
        <f>YEAR(Table1[[#This Row],[Date Sent]])</f>
        <v>2024</v>
      </c>
      <c r="AH10197"/>
    </row>
    <row r="10198" spans="1:34" x14ac:dyDescent="0.2">
      <c r="A10198" t="s">
        <v>2376</v>
      </c>
      <c r="B10198" t="s">
        <v>10631</v>
      </c>
      <c r="C10198" s="1">
        <v>55.09</v>
      </c>
      <c r="D10198" s="5">
        <v>45411</v>
      </c>
      <c r="E10198" t="s">
        <v>32</v>
      </c>
      <c r="F10198" t="s">
        <v>15</v>
      </c>
      <c r="G10198" s="16" t="s">
        <v>10636</v>
      </c>
      <c r="H10198" s="1"/>
      <c r="J10198"/>
      <c r="AC10198" s="5">
        <v>45460</v>
      </c>
      <c r="AD10198" t="s">
        <v>14722</v>
      </c>
      <c r="AE10198" t="s">
        <v>167</v>
      </c>
      <c r="AF10198">
        <f>MONTH(Table1[[#This Row],[Date Sent]])</f>
        <v>6</v>
      </c>
      <c r="AG10198">
        <f>YEAR(Table1[[#This Row],[Date Sent]])</f>
        <v>2024</v>
      </c>
      <c r="AH10198"/>
    </row>
    <row r="10199" spans="1:34" x14ac:dyDescent="0.2">
      <c r="A10199" t="s">
        <v>2376</v>
      </c>
      <c r="B10199" t="s">
        <v>10631</v>
      </c>
      <c r="C10199" s="1">
        <v>84.16</v>
      </c>
      <c r="D10199" s="5">
        <v>45421</v>
      </c>
      <c r="E10199" t="s">
        <v>21</v>
      </c>
      <c r="F10199" t="s">
        <v>33</v>
      </c>
      <c r="G10199" s="16" t="s">
        <v>10637</v>
      </c>
      <c r="H10199" s="1"/>
      <c r="J10199"/>
      <c r="AC10199" s="5">
        <v>45460</v>
      </c>
      <c r="AD10199" t="s">
        <v>14722</v>
      </c>
      <c r="AE10199" t="s">
        <v>167</v>
      </c>
      <c r="AF10199">
        <f>MONTH(Table1[[#This Row],[Date Sent]])</f>
        <v>6</v>
      </c>
      <c r="AG10199">
        <f>YEAR(Table1[[#This Row],[Date Sent]])</f>
        <v>2024</v>
      </c>
      <c r="AH10199"/>
    </row>
    <row r="10200" spans="1:34" x14ac:dyDescent="0.2">
      <c r="A10200" t="s">
        <v>2376</v>
      </c>
      <c r="B10200" t="s">
        <v>10631</v>
      </c>
      <c r="C10200" s="1">
        <v>7.55</v>
      </c>
      <c r="D10200" s="5">
        <v>45421</v>
      </c>
      <c r="E10200" t="s">
        <v>21</v>
      </c>
      <c r="F10200" t="s">
        <v>33</v>
      </c>
      <c r="G10200" s="16" t="s">
        <v>2082</v>
      </c>
      <c r="H10200" s="1"/>
      <c r="J10200"/>
      <c r="AC10200" s="5">
        <v>45460</v>
      </c>
      <c r="AD10200" t="s">
        <v>14722</v>
      </c>
      <c r="AE10200" t="s">
        <v>167</v>
      </c>
      <c r="AF10200">
        <f>MONTH(Table1[[#This Row],[Date Sent]])</f>
        <v>6</v>
      </c>
      <c r="AG10200">
        <f>YEAR(Table1[[#This Row],[Date Sent]])</f>
        <v>2024</v>
      </c>
      <c r="AH10200"/>
    </row>
    <row r="10201" spans="1:34" x14ac:dyDescent="0.2">
      <c r="A10201" t="s">
        <v>2376</v>
      </c>
      <c r="B10201" t="s">
        <v>10631</v>
      </c>
      <c r="C10201" s="1">
        <v>24.21</v>
      </c>
      <c r="D10201" s="5">
        <v>45423</v>
      </c>
      <c r="E10201" t="s">
        <v>21</v>
      </c>
      <c r="F10201" t="s">
        <v>15</v>
      </c>
      <c r="G10201" s="16" t="s">
        <v>10638</v>
      </c>
      <c r="H10201" s="1"/>
      <c r="J10201"/>
      <c r="AC10201" s="5">
        <v>45460</v>
      </c>
      <c r="AD10201" t="s">
        <v>14722</v>
      </c>
      <c r="AE10201" t="s">
        <v>167</v>
      </c>
      <c r="AF10201">
        <f>MONTH(Table1[[#This Row],[Date Sent]])</f>
        <v>6</v>
      </c>
      <c r="AG10201">
        <f>YEAR(Table1[[#This Row],[Date Sent]])</f>
        <v>2024</v>
      </c>
      <c r="AH10201"/>
    </row>
    <row r="10202" spans="1:34" x14ac:dyDescent="0.2">
      <c r="A10202" t="s">
        <v>2376</v>
      </c>
      <c r="B10202" t="s">
        <v>10631</v>
      </c>
      <c r="C10202" s="1">
        <v>28.87</v>
      </c>
      <c r="D10202" s="5">
        <v>45426</v>
      </c>
      <c r="E10202" t="s">
        <v>21</v>
      </c>
      <c r="F10202" t="s">
        <v>39</v>
      </c>
      <c r="G10202" s="16" t="s">
        <v>10639</v>
      </c>
      <c r="H10202" s="1"/>
      <c r="J10202"/>
      <c r="AC10202" s="5">
        <v>45460</v>
      </c>
      <c r="AD10202" t="s">
        <v>14722</v>
      </c>
      <c r="AE10202" t="s">
        <v>167</v>
      </c>
      <c r="AF10202">
        <f>MONTH(Table1[[#This Row],[Date Sent]])</f>
        <v>6</v>
      </c>
      <c r="AG10202">
        <f>YEAR(Table1[[#This Row],[Date Sent]])</f>
        <v>2024</v>
      </c>
      <c r="AH10202"/>
    </row>
    <row r="10203" spans="1:34" x14ac:dyDescent="0.2">
      <c r="A10203" t="s">
        <v>3135</v>
      </c>
      <c r="B10203" t="s">
        <v>10640</v>
      </c>
      <c r="C10203" s="1">
        <v>20.47</v>
      </c>
      <c r="D10203" s="5">
        <v>45405</v>
      </c>
      <c r="E10203" t="s">
        <v>21</v>
      </c>
      <c r="F10203" t="s">
        <v>39</v>
      </c>
      <c r="G10203" s="16" t="s">
        <v>10641</v>
      </c>
      <c r="H10203" s="1"/>
      <c r="J10203"/>
      <c r="AC10203" s="5">
        <v>45460</v>
      </c>
      <c r="AD10203" t="s">
        <v>14710</v>
      </c>
      <c r="AE10203" t="s">
        <v>298</v>
      </c>
      <c r="AF10203">
        <f>MONTH(Table1[[#This Row],[Date Sent]])</f>
        <v>6</v>
      </c>
      <c r="AG10203">
        <f>YEAR(Table1[[#This Row],[Date Sent]])</f>
        <v>2024</v>
      </c>
      <c r="AH10203"/>
    </row>
    <row r="10204" spans="1:34" x14ac:dyDescent="0.2">
      <c r="A10204" t="s">
        <v>3135</v>
      </c>
      <c r="B10204" t="s">
        <v>10640</v>
      </c>
      <c r="C10204" s="1">
        <v>247.09</v>
      </c>
      <c r="D10204" s="5">
        <v>45413</v>
      </c>
      <c r="E10204" t="s">
        <v>21</v>
      </c>
      <c r="F10204" t="s">
        <v>33</v>
      </c>
      <c r="G10204" s="16" t="s">
        <v>10642</v>
      </c>
      <c r="H10204" s="1"/>
      <c r="J10204"/>
      <c r="AC10204" s="5">
        <v>45460</v>
      </c>
      <c r="AD10204" t="s">
        <v>14710</v>
      </c>
      <c r="AE10204" t="s">
        <v>298</v>
      </c>
      <c r="AF10204">
        <f>MONTH(Table1[[#This Row],[Date Sent]])</f>
        <v>6</v>
      </c>
      <c r="AG10204">
        <f>YEAR(Table1[[#This Row],[Date Sent]])</f>
        <v>2024</v>
      </c>
      <c r="AH10204"/>
    </row>
    <row r="10205" spans="1:34" x14ac:dyDescent="0.2">
      <c r="A10205" t="s">
        <v>3135</v>
      </c>
      <c r="B10205" t="s">
        <v>10640</v>
      </c>
      <c r="C10205" s="1">
        <v>26.97</v>
      </c>
      <c r="D10205" s="5">
        <v>45413</v>
      </c>
      <c r="E10205" t="s">
        <v>15</v>
      </c>
      <c r="F10205" t="s">
        <v>33</v>
      </c>
      <c r="G10205" s="16" t="s">
        <v>10643</v>
      </c>
      <c r="H10205" s="1"/>
      <c r="J10205"/>
      <c r="AC10205" s="5">
        <v>45460</v>
      </c>
      <c r="AD10205" t="s">
        <v>14710</v>
      </c>
      <c r="AE10205" t="s">
        <v>298</v>
      </c>
      <c r="AF10205">
        <f>MONTH(Table1[[#This Row],[Date Sent]])</f>
        <v>6</v>
      </c>
      <c r="AG10205">
        <f>YEAR(Table1[[#This Row],[Date Sent]])</f>
        <v>2024</v>
      </c>
      <c r="AH10205"/>
    </row>
    <row r="10206" spans="1:34" x14ac:dyDescent="0.2">
      <c r="A10206" t="s">
        <v>3135</v>
      </c>
      <c r="B10206" t="s">
        <v>10640</v>
      </c>
      <c r="C10206" s="1">
        <v>46.86</v>
      </c>
      <c r="D10206" s="5">
        <v>45417</v>
      </c>
      <c r="E10206" t="s">
        <v>21</v>
      </c>
      <c r="F10206" t="s">
        <v>33</v>
      </c>
      <c r="G10206" s="16" t="s">
        <v>10644</v>
      </c>
      <c r="H10206" s="1"/>
      <c r="J10206"/>
      <c r="AC10206" s="5">
        <v>45460</v>
      </c>
      <c r="AD10206" t="s">
        <v>14710</v>
      </c>
      <c r="AE10206" t="s">
        <v>298</v>
      </c>
      <c r="AF10206">
        <f>MONTH(Table1[[#This Row],[Date Sent]])</f>
        <v>6</v>
      </c>
      <c r="AG10206">
        <f>YEAR(Table1[[#This Row],[Date Sent]])</f>
        <v>2024</v>
      </c>
      <c r="AH10206"/>
    </row>
    <row r="10207" spans="1:34" x14ac:dyDescent="0.2">
      <c r="A10207" t="s">
        <v>3135</v>
      </c>
      <c r="B10207" t="s">
        <v>10640</v>
      </c>
      <c r="C10207" s="1">
        <v>106.7</v>
      </c>
      <c r="D10207" s="5">
        <v>45420</v>
      </c>
      <c r="E10207" t="s">
        <v>18</v>
      </c>
      <c r="F10207" t="s">
        <v>15</v>
      </c>
      <c r="G10207" s="16" t="s">
        <v>10645</v>
      </c>
      <c r="H10207" s="1"/>
      <c r="J10207"/>
      <c r="AC10207" s="5">
        <v>45460</v>
      </c>
      <c r="AD10207" t="s">
        <v>14710</v>
      </c>
      <c r="AE10207" t="s">
        <v>298</v>
      </c>
      <c r="AF10207">
        <f>MONTH(Table1[[#This Row],[Date Sent]])</f>
        <v>6</v>
      </c>
      <c r="AG10207">
        <f>YEAR(Table1[[#This Row],[Date Sent]])</f>
        <v>2024</v>
      </c>
      <c r="AH10207"/>
    </row>
    <row r="10208" spans="1:34" x14ac:dyDescent="0.2">
      <c r="A10208" t="s">
        <v>3135</v>
      </c>
      <c r="B10208" t="s">
        <v>10640</v>
      </c>
      <c r="C10208" s="1">
        <v>80.989999999999995</v>
      </c>
      <c r="D10208" s="5">
        <v>45423</v>
      </c>
      <c r="E10208" t="s">
        <v>21</v>
      </c>
      <c r="F10208" t="s">
        <v>33</v>
      </c>
      <c r="G10208" s="16" t="s">
        <v>3142</v>
      </c>
      <c r="H10208" s="1"/>
      <c r="J10208"/>
      <c r="AC10208" s="5">
        <v>45460</v>
      </c>
      <c r="AD10208" t="s">
        <v>14710</v>
      </c>
      <c r="AE10208" t="s">
        <v>298</v>
      </c>
      <c r="AF10208">
        <f>MONTH(Table1[[#This Row],[Date Sent]])</f>
        <v>6</v>
      </c>
      <c r="AG10208">
        <f>YEAR(Table1[[#This Row],[Date Sent]])</f>
        <v>2024</v>
      </c>
      <c r="AH10208"/>
    </row>
    <row r="10209" spans="1:34" x14ac:dyDescent="0.2">
      <c r="A10209" t="s">
        <v>478</v>
      </c>
      <c r="B10209" t="s">
        <v>10646</v>
      </c>
      <c r="C10209" s="1">
        <v>94.23</v>
      </c>
      <c r="D10209" s="5">
        <v>45399</v>
      </c>
      <c r="E10209" t="s">
        <v>24</v>
      </c>
      <c r="F10209" t="s">
        <v>18</v>
      </c>
      <c r="G10209" s="16" t="s">
        <v>5615</v>
      </c>
      <c r="H10209" s="1"/>
      <c r="J10209"/>
      <c r="AC10209" s="5">
        <v>45460</v>
      </c>
      <c r="AD10209" t="s">
        <v>14703</v>
      </c>
      <c r="AE10209" t="s">
        <v>298</v>
      </c>
      <c r="AF10209">
        <f>MONTH(Table1[[#This Row],[Date Sent]])</f>
        <v>6</v>
      </c>
      <c r="AG10209">
        <f>YEAR(Table1[[#This Row],[Date Sent]])</f>
        <v>2024</v>
      </c>
      <c r="AH10209"/>
    </row>
    <row r="10210" spans="1:34" x14ac:dyDescent="0.2">
      <c r="A10210" t="s">
        <v>478</v>
      </c>
      <c r="B10210" t="s">
        <v>10646</v>
      </c>
      <c r="C10210" s="1">
        <v>88.55</v>
      </c>
      <c r="D10210" s="5">
        <v>45400</v>
      </c>
      <c r="E10210" t="s">
        <v>21</v>
      </c>
      <c r="F10210" t="s">
        <v>33</v>
      </c>
      <c r="G10210" s="16" t="s">
        <v>1353</v>
      </c>
      <c r="H10210" s="1"/>
      <c r="J10210"/>
      <c r="AC10210" s="5">
        <v>45460</v>
      </c>
      <c r="AD10210" t="s">
        <v>14703</v>
      </c>
      <c r="AE10210" t="s">
        <v>298</v>
      </c>
      <c r="AF10210">
        <f>MONTH(Table1[[#This Row],[Date Sent]])</f>
        <v>6</v>
      </c>
      <c r="AG10210">
        <f>YEAR(Table1[[#This Row],[Date Sent]])</f>
        <v>2024</v>
      </c>
      <c r="AH10210"/>
    </row>
    <row r="10211" spans="1:34" x14ac:dyDescent="0.2">
      <c r="A10211" t="s">
        <v>478</v>
      </c>
      <c r="B10211" t="s">
        <v>10646</v>
      </c>
      <c r="C10211" s="1">
        <v>18.13</v>
      </c>
      <c r="D10211" s="5">
        <v>45400</v>
      </c>
      <c r="E10211" t="s">
        <v>23</v>
      </c>
      <c r="F10211" t="s">
        <v>39</v>
      </c>
      <c r="G10211" s="16" t="s">
        <v>10647</v>
      </c>
      <c r="H10211" s="1"/>
      <c r="J10211"/>
      <c r="AC10211" s="5">
        <v>45460</v>
      </c>
      <c r="AD10211" t="s">
        <v>14703</v>
      </c>
      <c r="AE10211" t="s">
        <v>298</v>
      </c>
      <c r="AF10211">
        <f>MONTH(Table1[[#This Row],[Date Sent]])</f>
        <v>6</v>
      </c>
      <c r="AG10211">
        <f>YEAR(Table1[[#This Row],[Date Sent]])</f>
        <v>2024</v>
      </c>
      <c r="AH10211"/>
    </row>
    <row r="10212" spans="1:34" x14ac:dyDescent="0.2">
      <c r="A10212" t="s">
        <v>478</v>
      </c>
      <c r="B10212" t="s">
        <v>10646</v>
      </c>
      <c r="C10212" s="1">
        <v>161.97999999999999</v>
      </c>
      <c r="D10212" s="5">
        <v>45403</v>
      </c>
      <c r="E10212" t="s">
        <v>21</v>
      </c>
      <c r="F10212" t="s">
        <v>33</v>
      </c>
      <c r="G10212" s="16" t="s">
        <v>1286</v>
      </c>
      <c r="H10212" s="1"/>
      <c r="J10212"/>
      <c r="AC10212" s="5">
        <v>45460</v>
      </c>
      <c r="AD10212" t="s">
        <v>14703</v>
      </c>
      <c r="AE10212" t="s">
        <v>298</v>
      </c>
      <c r="AF10212">
        <f>MONTH(Table1[[#This Row],[Date Sent]])</f>
        <v>6</v>
      </c>
      <c r="AG10212">
        <f>YEAR(Table1[[#This Row],[Date Sent]])</f>
        <v>2024</v>
      </c>
      <c r="AH10212"/>
    </row>
    <row r="10213" spans="1:34" x14ac:dyDescent="0.2">
      <c r="A10213" t="s">
        <v>478</v>
      </c>
      <c r="B10213" t="s">
        <v>10646</v>
      </c>
      <c r="C10213" s="1">
        <v>50.57</v>
      </c>
      <c r="D10213" s="5">
        <v>45404</v>
      </c>
      <c r="E10213" t="s">
        <v>21</v>
      </c>
      <c r="F10213" t="s">
        <v>33</v>
      </c>
      <c r="G10213" s="16" t="s">
        <v>928</v>
      </c>
      <c r="H10213" s="1"/>
      <c r="J10213"/>
      <c r="AC10213" s="5">
        <v>45460</v>
      </c>
      <c r="AD10213" t="s">
        <v>14703</v>
      </c>
      <c r="AE10213" t="s">
        <v>298</v>
      </c>
      <c r="AF10213">
        <f>MONTH(Table1[[#This Row],[Date Sent]])</f>
        <v>6</v>
      </c>
      <c r="AG10213">
        <f>YEAR(Table1[[#This Row],[Date Sent]])</f>
        <v>2024</v>
      </c>
      <c r="AH10213"/>
    </row>
    <row r="10214" spans="1:34" x14ac:dyDescent="0.2">
      <c r="A10214" t="s">
        <v>478</v>
      </c>
      <c r="B10214" t="s">
        <v>10646</v>
      </c>
      <c r="C10214" s="1">
        <v>64.95</v>
      </c>
      <c r="D10214" s="5">
        <v>45404</v>
      </c>
      <c r="E10214" t="s">
        <v>24</v>
      </c>
      <c r="F10214" t="s">
        <v>18</v>
      </c>
      <c r="G10214" s="16" t="s">
        <v>10648</v>
      </c>
      <c r="H10214" s="1"/>
      <c r="J10214"/>
      <c r="AC10214" s="5">
        <v>45460</v>
      </c>
      <c r="AD10214" t="s">
        <v>14703</v>
      </c>
      <c r="AE10214" t="s">
        <v>298</v>
      </c>
      <c r="AF10214">
        <f>MONTH(Table1[[#This Row],[Date Sent]])</f>
        <v>6</v>
      </c>
      <c r="AG10214">
        <f>YEAR(Table1[[#This Row],[Date Sent]])</f>
        <v>2024</v>
      </c>
      <c r="AH10214"/>
    </row>
    <row r="10215" spans="1:34" x14ac:dyDescent="0.2">
      <c r="A10215" t="s">
        <v>478</v>
      </c>
      <c r="B10215" t="s">
        <v>10646</v>
      </c>
      <c r="C10215" s="1">
        <v>26.01</v>
      </c>
      <c r="D10215" s="5">
        <v>45405</v>
      </c>
      <c r="E10215" t="s">
        <v>14</v>
      </c>
      <c r="F10215" t="s">
        <v>15</v>
      </c>
      <c r="G10215" s="16" t="s">
        <v>10649</v>
      </c>
      <c r="H10215" s="1"/>
      <c r="J10215"/>
      <c r="AC10215" s="5">
        <v>45460</v>
      </c>
      <c r="AD10215" t="s">
        <v>14703</v>
      </c>
      <c r="AE10215" t="s">
        <v>298</v>
      </c>
      <c r="AF10215">
        <f>MONTH(Table1[[#This Row],[Date Sent]])</f>
        <v>6</v>
      </c>
      <c r="AG10215">
        <f>YEAR(Table1[[#This Row],[Date Sent]])</f>
        <v>2024</v>
      </c>
      <c r="AH10215"/>
    </row>
    <row r="10216" spans="1:34" x14ac:dyDescent="0.2">
      <c r="A10216" t="s">
        <v>478</v>
      </c>
      <c r="B10216" t="s">
        <v>10646</v>
      </c>
      <c r="C10216" s="1">
        <v>24.98</v>
      </c>
      <c r="D10216" s="5">
        <v>45405</v>
      </c>
      <c r="E10216" t="s">
        <v>25</v>
      </c>
      <c r="F10216" t="s">
        <v>17</v>
      </c>
      <c r="G10216" s="16" t="s">
        <v>2447</v>
      </c>
      <c r="H10216" s="1"/>
      <c r="J10216"/>
      <c r="AC10216" s="5">
        <v>45460</v>
      </c>
      <c r="AD10216" t="s">
        <v>14703</v>
      </c>
      <c r="AE10216" t="s">
        <v>298</v>
      </c>
      <c r="AF10216">
        <f>MONTH(Table1[[#This Row],[Date Sent]])</f>
        <v>6</v>
      </c>
      <c r="AG10216">
        <f>YEAR(Table1[[#This Row],[Date Sent]])</f>
        <v>2024</v>
      </c>
      <c r="AH10216"/>
    </row>
    <row r="10217" spans="1:34" x14ac:dyDescent="0.2">
      <c r="A10217" t="s">
        <v>478</v>
      </c>
      <c r="B10217" t="s">
        <v>10646</v>
      </c>
      <c r="C10217" s="1">
        <v>9.16</v>
      </c>
      <c r="D10217" s="5">
        <v>45407</v>
      </c>
      <c r="E10217" t="s">
        <v>21</v>
      </c>
      <c r="F10217" t="s">
        <v>33</v>
      </c>
      <c r="G10217" s="16" t="s">
        <v>928</v>
      </c>
      <c r="H10217" s="1"/>
      <c r="J10217"/>
      <c r="AC10217" s="5">
        <v>45460</v>
      </c>
      <c r="AD10217" t="s">
        <v>14703</v>
      </c>
      <c r="AE10217" t="s">
        <v>298</v>
      </c>
      <c r="AF10217">
        <f>MONTH(Table1[[#This Row],[Date Sent]])</f>
        <v>6</v>
      </c>
      <c r="AG10217">
        <f>YEAR(Table1[[#This Row],[Date Sent]])</f>
        <v>2024</v>
      </c>
      <c r="AH10217"/>
    </row>
    <row r="10218" spans="1:34" x14ac:dyDescent="0.2">
      <c r="A10218" t="s">
        <v>478</v>
      </c>
      <c r="B10218" t="s">
        <v>10646</v>
      </c>
      <c r="C10218" s="1">
        <v>89.94</v>
      </c>
      <c r="D10218" s="5">
        <v>45411</v>
      </c>
      <c r="E10218" t="s">
        <v>21</v>
      </c>
      <c r="F10218" t="s">
        <v>33</v>
      </c>
      <c r="G10218" s="16" t="s">
        <v>1353</v>
      </c>
      <c r="H10218" s="1"/>
      <c r="J10218"/>
      <c r="AC10218" s="5">
        <v>45460</v>
      </c>
      <c r="AD10218" t="s">
        <v>14703</v>
      </c>
      <c r="AE10218" t="s">
        <v>298</v>
      </c>
      <c r="AF10218">
        <f>MONTH(Table1[[#This Row],[Date Sent]])</f>
        <v>6</v>
      </c>
      <c r="AG10218">
        <f>YEAR(Table1[[#This Row],[Date Sent]])</f>
        <v>2024</v>
      </c>
      <c r="AH10218"/>
    </row>
    <row r="10219" spans="1:34" x14ac:dyDescent="0.2">
      <c r="A10219" t="s">
        <v>478</v>
      </c>
      <c r="B10219" t="s">
        <v>10646</v>
      </c>
      <c r="C10219" s="1">
        <v>7.11</v>
      </c>
      <c r="D10219" s="5">
        <v>45414</v>
      </c>
      <c r="E10219" t="s">
        <v>14</v>
      </c>
      <c r="F10219" t="s">
        <v>18</v>
      </c>
      <c r="G10219" s="16" t="s">
        <v>10362</v>
      </c>
      <c r="H10219" s="1"/>
      <c r="J10219"/>
      <c r="AC10219" s="5">
        <v>45460</v>
      </c>
      <c r="AD10219" t="s">
        <v>14703</v>
      </c>
      <c r="AE10219" t="s">
        <v>298</v>
      </c>
      <c r="AF10219">
        <f>MONTH(Table1[[#This Row],[Date Sent]])</f>
        <v>6</v>
      </c>
      <c r="AG10219">
        <f>YEAR(Table1[[#This Row],[Date Sent]])</f>
        <v>2024</v>
      </c>
      <c r="AH10219"/>
    </row>
    <row r="10220" spans="1:34" x14ac:dyDescent="0.2">
      <c r="A10220" t="s">
        <v>478</v>
      </c>
      <c r="B10220" t="s">
        <v>10646</v>
      </c>
      <c r="C10220" s="1">
        <v>202.34</v>
      </c>
      <c r="D10220" s="5">
        <v>45416</v>
      </c>
      <c r="E10220" t="s">
        <v>21</v>
      </c>
      <c r="F10220" t="s">
        <v>33</v>
      </c>
      <c r="G10220" s="16" t="s">
        <v>950</v>
      </c>
      <c r="H10220" s="1"/>
      <c r="J10220"/>
      <c r="AC10220" s="5">
        <v>45460</v>
      </c>
      <c r="AD10220" t="s">
        <v>14703</v>
      </c>
      <c r="AE10220" t="s">
        <v>298</v>
      </c>
      <c r="AF10220">
        <f>MONTH(Table1[[#This Row],[Date Sent]])</f>
        <v>6</v>
      </c>
      <c r="AG10220">
        <f>YEAR(Table1[[#This Row],[Date Sent]])</f>
        <v>2024</v>
      </c>
      <c r="AH10220"/>
    </row>
    <row r="10221" spans="1:34" x14ac:dyDescent="0.2">
      <c r="A10221" t="s">
        <v>478</v>
      </c>
      <c r="B10221" t="s">
        <v>10646</v>
      </c>
      <c r="C10221" s="1">
        <v>129.41999999999999</v>
      </c>
      <c r="D10221" s="5">
        <v>45418</v>
      </c>
      <c r="E10221" t="s">
        <v>21</v>
      </c>
      <c r="F10221" t="s">
        <v>33</v>
      </c>
      <c r="G10221" s="16" t="s">
        <v>928</v>
      </c>
      <c r="H10221" s="1"/>
      <c r="J10221"/>
      <c r="AC10221" s="5">
        <v>45460</v>
      </c>
      <c r="AD10221" t="s">
        <v>14703</v>
      </c>
      <c r="AE10221" t="s">
        <v>298</v>
      </c>
      <c r="AF10221">
        <f>MONTH(Table1[[#This Row],[Date Sent]])</f>
        <v>6</v>
      </c>
      <c r="AG10221">
        <f>YEAR(Table1[[#This Row],[Date Sent]])</f>
        <v>2024</v>
      </c>
      <c r="AH10221"/>
    </row>
    <row r="10222" spans="1:34" x14ac:dyDescent="0.2">
      <c r="A10222" t="s">
        <v>478</v>
      </c>
      <c r="B10222" t="s">
        <v>10646</v>
      </c>
      <c r="C10222" s="1">
        <v>37.06</v>
      </c>
      <c r="D10222" s="5">
        <v>45418</v>
      </c>
      <c r="E10222" t="s">
        <v>14</v>
      </c>
      <c r="F10222" t="s">
        <v>18</v>
      </c>
      <c r="G10222" s="16" t="s">
        <v>3251</v>
      </c>
      <c r="H10222" s="1"/>
      <c r="J10222"/>
      <c r="AC10222" s="5">
        <v>45460</v>
      </c>
      <c r="AD10222" t="s">
        <v>14703</v>
      </c>
      <c r="AE10222" t="s">
        <v>298</v>
      </c>
      <c r="AF10222">
        <f>MONTH(Table1[[#This Row],[Date Sent]])</f>
        <v>6</v>
      </c>
      <c r="AG10222">
        <f>YEAR(Table1[[#This Row],[Date Sent]])</f>
        <v>2024</v>
      </c>
      <c r="AH10222"/>
    </row>
    <row r="10223" spans="1:34" x14ac:dyDescent="0.2">
      <c r="A10223" t="s">
        <v>478</v>
      </c>
      <c r="B10223" t="s">
        <v>10646</v>
      </c>
      <c r="C10223" s="1">
        <v>80.989999999999995</v>
      </c>
      <c r="D10223" s="5">
        <v>45420</v>
      </c>
      <c r="E10223" t="s">
        <v>21</v>
      </c>
      <c r="F10223" t="s">
        <v>16</v>
      </c>
      <c r="G10223" s="16" t="s">
        <v>10650</v>
      </c>
      <c r="H10223" s="1"/>
      <c r="J10223"/>
      <c r="AC10223" s="5">
        <v>45460</v>
      </c>
      <c r="AD10223" t="s">
        <v>14703</v>
      </c>
      <c r="AE10223" t="s">
        <v>298</v>
      </c>
      <c r="AF10223">
        <f>MONTH(Table1[[#This Row],[Date Sent]])</f>
        <v>6</v>
      </c>
      <c r="AG10223">
        <f>YEAR(Table1[[#This Row],[Date Sent]])</f>
        <v>2024</v>
      </c>
      <c r="AH10223"/>
    </row>
    <row r="10224" spans="1:34" x14ac:dyDescent="0.2">
      <c r="A10224" t="s">
        <v>478</v>
      </c>
      <c r="B10224" t="s">
        <v>10646</v>
      </c>
      <c r="C10224" s="1">
        <v>149.9</v>
      </c>
      <c r="D10224" s="5">
        <v>45421</v>
      </c>
      <c r="E10224" t="s">
        <v>20</v>
      </c>
      <c r="F10224" t="s">
        <v>39</v>
      </c>
      <c r="G10224" s="16" t="s">
        <v>1520</v>
      </c>
      <c r="H10224" s="1"/>
      <c r="J10224"/>
      <c r="AC10224" s="5">
        <v>45460</v>
      </c>
      <c r="AD10224" t="s">
        <v>14703</v>
      </c>
      <c r="AE10224" t="s">
        <v>298</v>
      </c>
      <c r="AF10224">
        <f>MONTH(Table1[[#This Row],[Date Sent]])</f>
        <v>6</v>
      </c>
      <c r="AG10224">
        <f>YEAR(Table1[[#This Row],[Date Sent]])</f>
        <v>2024</v>
      </c>
      <c r="AH10224"/>
    </row>
    <row r="10225" spans="1:34" x14ac:dyDescent="0.2">
      <c r="A10225" t="s">
        <v>478</v>
      </c>
      <c r="B10225" t="s">
        <v>10646</v>
      </c>
      <c r="C10225" s="1">
        <v>28.78</v>
      </c>
      <c r="D10225" s="5">
        <v>45423</v>
      </c>
      <c r="E10225" t="s">
        <v>14</v>
      </c>
      <c r="F10225" t="s">
        <v>18</v>
      </c>
      <c r="G10225" s="16" t="s">
        <v>10651</v>
      </c>
      <c r="H10225" s="1"/>
      <c r="J10225"/>
      <c r="AC10225" s="5">
        <v>45460</v>
      </c>
      <c r="AD10225" t="s">
        <v>14703</v>
      </c>
      <c r="AE10225" t="s">
        <v>298</v>
      </c>
      <c r="AF10225">
        <f>MONTH(Table1[[#This Row],[Date Sent]])</f>
        <v>6</v>
      </c>
      <c r="AG10225">
        <f>YEAR(Table1[[#This Row],[Date Sent]])</f>
        <v>2024</v>
      </c>
      <c r="AH10225"/>
    </row>
    <row r="10226" spans="1:34" x14ac:dyDescent="0.2">
      <c r="A10226" t="s">
        <v>478</v>
      </c>
      <c r="B10226" t="s">
        <v>10646</v>
      </c>
      <c r="C10226" s="1">
        <v>321.55</v>
      </c>
      <c r="D10226" s="5">
        <v>45426</v>
      </c>
      <c r="E10226" t="s">
        <v>20</v>
      </c>
      <c r="F10226" t="s">
        <v>17</v>
      </c>
      <c r="G10226" s="16" t="s">
        <v>10652</v>
      </c>
      <c r="H10226" s="1"/>
      <c r="J10226"/>
      <c r="AC10226" s="5">
        <v>45460</v>
      </c>
      <c r="AD10226" t="s">
        <v>14703</v>
      </c>
      <c r="AE10226" t="s">
        <v>298</v>
      </c>
      <c r="AF10226">
        <f>MONTH(Table1[[#This Row],[Date Sent]])</f>
        <v>6</v>
      </c>
      <c r="AG10226">
        <f>YEAR(Table1[[#This Row],[Date Sent]])</f>
        <v>2024</v>
      </c>
      <c r="AH10226"/>
    </row>
    <row r="10227" spans="1:34" x14ac:dyDescent="0.2">
      <c r="A10227" t="s">
        <v>478</v>
      </c>
      <c r="B10227" t="s">
        <v>10646</v>
      </c>
      <c r="C10227" s="1">
        <v>29.13</v>
      </c>
      <c r="D10227" s="5">
        <v>45426</v>
      </c>
      <c r="E10227" t="s">
        <v>20</v>
      </c>
      <c r="F10227" t="s">
        <v>39</v>
      </c>
      <c r="G10227" s="16" t="s">
        <v>10653</v>
      </c>
      <c r="H10227" s="1"/>
      <c r="J10227"/>
      <c r="AC10227" s="5">
        <v>45460</v>
      </c>
      <c r="AD10227" t="s">
        <v>14703</v>
      </c>
      <c r="AE10227" t="s">
        <v>298</v>
      </c>
      <c r="AF10227">
        <f>MONTH(Table1[[#This Row],[Date Sent]])</f>
        <v>6</v>
      </c>
      <c r="AG10227">
        <f>YEAR(Table1[[#This Row],[Date Sent]])</f>
        <v>2024</v>
      </c>
      <c r="AH10227"/>
    </row>
    <row r="10228" spans="1:34" x14ac:dyDescent="0.2">
      <c r="A10228" t="s">
        <v>478</v>
      </c>
      <c r="B10228" t="s">
        <v>10646</v>
      </c>
      <c r="C10228" s="1">
        <v>21.82</v>
      </c>
      <c r="D10228" s="5">
        <v>45426</v>
      </c>
      <c r="E10228" t="s">
        <v>20</v>
      </c>
      <c r="F10228" t="s">
        <v>39</v>
      </c>
      <c r="G10228" s="16" t="s">
        <v>10654</v>
      </c>
      <c r="H10228" s="1"/>
      <c r="J10228"/>
      <c r="AC10228" s="5">
        <v>45460</v>
      </c>
      <c r="AD10228" t="s">
        <v>14703</v>
      </c>
      <c r="AE10228" t="s">
        <v>298</v>
      </c>
      <c r="AF10228">
        <f>MONTH(Table1[[#This Row],[Date Sent]])</f>
        <v>6</v>
      </c>
      <c r="AG10228">
        <f>YEAR(Table1[[#This Row],[Date Sent]])</f>
        <v>2024</v>
      </c>
      <c r="AH10228"/>
    </row>
    <row r="10229" spans="1:34" x14ac:dyDescent="0.2">
      <c r="A10229" t="s">
        <v>682</v>
      </c>
      <c r="B10229" t="s">
        <v>10655</v>
      </c>
      <c r="C10229" s="1">
        <v>48.03</v>
      </c>
      <c r="D10229" s="5">
        <v>45426</v>
      </c>
      <c r="E10229" t="s">
        <v>33</v>
      </c>
      <c r="F10229" t="s">
        <v>17</v>
      </c>
      <c r="G10229" s="16" t="s">
        <v>10656</v>
      </c>
      <c r="H10229" s="1"/>
      <c r="J10229"/>
      <c r="AC10229" s="5">
        <v>45460</v>
      </c>
      <c r="AD10229" t="s">
        <v>14654</v>
      </c>
      <c r="AE10229" t="s">
        <v>272</v>
      </c>
      <c r="AF10229">
        <f>MONTH(Table1[[#This Row],[Date Sent]])</f>
        <v>6</v>
      </c>
      <c r="AG10229">
        <f>YEAR(Table1[[#This Row],[Date Sent]])</f>
        <v>2024</v>
      </c>
      <c r="AH10229"/>
    </row>
    <row r="10230" spans="1:34" x14ac:dyDescent="0.2">
      <c r="A10230" t="s">
        <v>272</v>
      </c>
      <c r="B10230" t="s">
        <v>10657</v>
      </c>
      <c r="C10230" s="1">
        <v>187.73</v>
      </c>
      <c r="D10230" s="5">
        <v>45404</v>
      </c>
      <c r="E10230" t="s">
        <v>21</v>
      </c>
      <c r="F10230" t="s">
        <v>49</v>
      </c>
      <c r="G10230" s="16" t="s">
        <v>2422</v>
      </c>
      <c r="H10230" s="1"/>
      <c r="J10230"/>
      <c r="AC10230" s="5">
        <v>45460</v>
      </c>
      <c r="AD10230" t="s">
        <v>14705</v>
      </c>
      <c r="AE10230" t="s">
        <v>313</v>
      </c>
      <c r="AF10230">
        <f>MONTH(Table1[[#This Row],[Date Sent]])</f>
        <v>6</v>
      </c>
      <c r="AG10230">
        <f>YEAR(Table1[[#This Row],[Date Sent]])</f>
        <v>2024</v>
      </c>
      <c r="AH10230"/>
    </row>
    <row r="10231" spans="1:34" x14ac:dyDescent="0.2">
      <c r="A10231" t="s">
        <v>272</v>
      </c>
      <c r="B10231" t="s">
        <v>10657</v>
      </c>
      <c r="C10231" s="1">
        <v>206</v>
      </c>
      <c r="D10231" s="5">
        <v>45404</v>
      </c>
      <c r="E10231" t="s">
        <v>21</v>
      </c>
      <c r="F10231" t="s">
        <v>15</v>
      </c>
      <c r="G10231" s="16" t="s">
        <v>6622</v>
      </c>
      <c r="H10231" s="1"/>
      <c r="J10231"/>
      <c r="AC10231" s="5">
        <v>45460</v>
      </c>
      <c r="AD10231" t="s">
        <v>14705</v>
      </c>
      <c r="AE10231" t="s">
        <v>313</v>
      </c>
      <c r="AF10231">
        <f>MONTH(Table1[[#This Row],[Date Sent]])</f>
        <v>6</v>
      </c>
      <c r="AG10231">
        <f>YEAR(Table1[[#This Row],[Date Sent]])</f>
        <v>2024</v>
      </c>
      <c r="AH10231"/>
    </row>
    <row r="10232" spans="1:34" x14ac:dyDescent="0.2">
      <c r="A10232" t="s">
        <v>272</v>
      </c>
      <c r="B10232" t="s">
        <v>10657</v>
      </c>
      <c r="C10232" s="1">
        <v>504.94</v>
      </c>
      <c r="D10232" s="5">
        <v>45414</v>
      </c>
      <c r="E10232" t="s">
        <v>21</v>
      </c>
      <c r="F10232" t="s">
        <v>15</v>
      </c>
      <c r="G10232" s="16" t="s">
        <v>6622</v>
      </c>
      <c r="H10232" s="1"/>
      <c r="J10232"/>
      <c r="AC10232" s="5">
        <v>45460</v>
      </c>
      <c r="AD10232" t="s">
        <v>14705</v>
      </c>
      <c r="AE10232" t="s">
        <v>313</v>
      </c>
      <c r="AF10232">
        <f>MONTH(Table1[[#This Row],[Date Sent]])</f>
        <v>6</v>
      </c>
      <c r="AG10232">
        <f>YEAR(Table1[[#This Row],[Date Sent]])</f>
        <v>2024</v>
      </c>
      <c r="AH10232"/>
    </row>
    <row r="10233" spans="1:34" x14ac:dyDescent="0.2">
      <c r="A10233" t="s">
        <v>272</v>
      </c>
      <c r="B10233" t="s">
        <v>10657</v>
      </c>
      <c r="C10233" s="1">
        <v>6.71</v>
      </c>
      <c r="D10233" s="5">
        <v>45422</v>
      </c>
      <c r="E10233" t="s">
        <v>39</v>
      </c>
      <c r="F10233" t="s">
        <v>40</v>
      </c>
      <c r="G10233" s="16" t="s">
        <v>10658</v>
      </c>
      <c r="H10233" s="1"/>
      <c r="J10233"/>
      <c r="AC10233" s="5">
        <v>45460</v>
      </c>
      <c r="AD10233" t="s">
        <v>14705</v>
      </c>
      <c r="AE10233" t="s">
        <v>313</v>
      </c>
      <c r="AF10233">
        <f>MONTH(Table1[[#This Row],[Date Sent]])</f>
        <v>6</v>
      </c>
      <c r="AG10233">
        <f>YEAR(Table1[[#This Row],[Date Sent]])</f>
        <v>2024</v>
      </c>
      <c r="AH10233"/>
    </row>
    <row r="10234" spans="1:34" x14ac:dyDescent="0.2">
      <c r="A10234" t="s">
        <v>589</v>
      </c>
      <c r="B10234" t="s">
        <v>10659</v>
      </c>
      <c r="C10234" s="1">
        <v>132.96</v>
      </c>
      <c r="D10234" s="5">
        <v>45419</v>
      </c>
      <c r="E10234" t="s">
        <v>21</v>
      </c>
      <c r="F10234" t="s">
        <v>15</v>
      </c>
      <c r="G10234" s="16" t="s">
        <v>10660</v>
      </c>
      <c r="H10234" s="1"/>
      <c r="J10234"/>
      <c r="AC10234" s="5">
        <v>45460</v>
      </c>
      <c r="AD10234" t="s">
        <v>14700</v>
      </c>
      <c r="AE10234" t="s">
        <v>167</v>
      </c>
      <c r="AF10234">
        <f>MONTH(Table1[[#This Row],[Date Sent]])</f>
        <v>6</v>
      </c>
      <c r="AG10234">
        <f>YEAR(Table1[[#This Row],[Date Sent]])</f>
        <v>2024</v>
      </c>
      <c r="AH10234"/>
    </row>
    <row r="10235" spans="1:34" x14ac:dyDescent="0.2">
      <c r="A10235" t="s">
        <v>589</v>
      </c>
      <c r="B10235" t="s">
        <v>10659</v>
      </c>
      <c r="C10235" s="1">
        <v>128.88999999999999</v>
      </c>
      <c r="D10235" s="5">
        <v>45423</v>
      </c>
      <c r="E10235" t="s">
        <v>20</v>
      </c>
      <c r="F10235" t="s">
        <v>33</v>
      </c>
      <c r="G10235" s="16" t="s">
        <v>10661</v>
      </c>
      <c r="H10235" s="1"/>
      <c r="J10235"/>
      <c r="AC10235" s="5">
        <v>45460</v>
      </c>
      <c r="AD10235" t="s">
        <v>14700</v>
      </c>
      <c r="AE10235" t="s">
        <v>167</v>
      </c>
      <c r="AF10235">
        <f>MONTH(Table1[[#This Row],[Date Sent]])</f>
        <v>6</v>
      </c>
      <c r="AG10235">
        <f>YEAR(Table1[[#This Row],[Date Sent]])</f>
        <v>2024</v>
      </c>
      <c r="AH10235"/>
    </row>
    <row r="10236" spans="1:34" x14ac:dyDescent="0.2">
      <c r="A10236" t="s">
        <v>589</v>
      </c>
      <c r="B10236" t="s">
        <v>10662</v>
      </c>
      <c r="C10236" s="1">
        <v>625</v>
      </c>
      <c r="D10236" s="5">
        <v>45419</v>
      </c>
      <c r="E10236" t="s">
        <v>23</v>
      </c>
      <c r="F10236" t="s">
        <v>1031</v>
      </c>
      <c r="G10236" s="16" t="s">
        <v>10663</v>
      </c>
      <c r="H10236" s="1"/>
      <c r="J10236"/>
      <c r="AC10236" s="5">
        <v>45460</v>
      </c>
      <c r="AD10236" t="s">
        <v>14700</v>
      </c>
      <c r="AE10236" t="s">
        <v>167</v>
      </c>
      <c r="AF10236">
        <f>MONTH(Table1[[#This Row],[Date Sent]])</f>
        <v>6</v>
      </c>
      <c r="AG10236">
        <f>YEAR(Table1[[#This Row],[Date Sent]])</f>
        <v>2024</v>
      </c>
      <c r="AH10236"/>
    </row>
    <row r="10237" spans="1:34" x14ac:dyDescent="0.2">
      <c r="A10237" t="s">
        <v>4363</v>
      </c>
      <c r="B10237" t="s">
        <v>10664</v>
      </c>
      <c r="C10237" s="1">
        <v>200</v>
      </c>
      <c r="D10237" s="5">
        <v>45425</v>
      </c>
      <c r="E10237" t="s">
        <v>27</v>
      </c>
      <c r="F10237" t="s">
        <v>20</v>
      </c>
      <c r="G10237" s="16" t="s">
        <v>10665</v>
      </c>
      <c r="H10237" s="1"/>
      <c r="J10237"/>
      <c r="AC10237" s="5">
        <v>45460</v>
      </c>
      <c r="AD10237" t="s">
        <v>13269</v>
      </c>
      <c r="AE10237" t="s">
        <v>475</v>
      </c>
      <c r="AF10237">
        <f>MONTH(Table1[[#This Row],[Date Sent]])</f>
        <v>6</v>
      </c>
      <c r="AG10237">
        <f>YEAR(Table1[[#This Row],[Date Sent]])</f>
        <v>2024</v>
      </c>
      <c r="AH10237"/>
    </row>
    <row r="10238" spans="1:34" x14ac:dyDescent="0.2">
      <c r="A10238" t="s">
        <v>589</v>
      </c>
      <c r="B10238" t="s">
        <v>10666</v>
      </c>
      <c r="C10238" s="1">
        <v>20.59</v>
      </c>
      <c r="D10238" s="5">
        <v>45436</v>
      </c>
      <c r="E10238" t="s">
        <v>20</v>
      </c>
      <c r="F10238" t="s">
        <v>40</v>
      </c>
      <c r="G10238" s="16" t="s">
        <v>10667</v>
      </c>
      <c r="H10238" s="1"/>
      <c r="J10238"/>
      <c r="AC10238" s="5">
        <v>45460</v>
      </c>
      <c r="AD10238" t="s">
        <v>14700</v>
      </c>
      <c r="AE10238" t="s">
        <v>167</v>
      </c>
      <c r="AF10238">
        <f>MONTH(Table1[[#This Row],[Date Sent]])</f>
        <v>6</v>
      </c>
      <c r="AG10238">
        <f>YEAR(Table1[[#This Row],[Date Sent]])</f>
        <v>2024</v>
      </c>
      <c r="AH10238"/>
    </row>
    <row r="10239" spans="1:34" x14ac:dyDescent="0.2">
      <c r="A10239" t="s">
        <v>638</v>
      </c>
      <c r="B10239" t="s">
        <v>10668</v>
      </c>
      <c r="C10239" s="1">
        <v>138.56</v>
      </c>
      <c r="D10239" s="5">
        <v>45441</v>
      </c>
      <c r="E10239" t="s">
        <v>21</v>
      </c>
      <c r="F10239" t="s">
        <v>33</v>
      </c>
      <c r="G10239" s="16" t="s">
        <v>10669</v>
      </c>
      <c r="H10239" s="1"/>
      <c r="J10239"/>
      <c r="AC10239" s="5">
        <v>45460</v>
      </c>
      <c r="AD10239" t="s">
        <v>14692</v>
      </c>
      <c r="AE10239" t="s">
        <v>174</v>
      </c>
      <c r="AF10239">
        <f>MONTH(Table1[[#This Row],[Date Sent]])</f>
        <v>6</v>
      </c>
      <c r="AG10239">
        <f>YEAR(Table1[[#This Row],[Date Sent]])</f>
        <v>2024</v>
      </c>
      <c r="AH10239"/>
    </row>
    <row r="10240" spans="1:34" x14ac:dyDescent="0.2">
      <c r="A10240" t="s">
        <v>10670</v>
      </c>
      <c r="B10240" t="s">
        <v>10671</v>
      </c>
      <c r="C10240" s="1">
        <v>11.65</v>
      </c>
      <c r="D10240" s="5">
        <v>45416</v>
      </c>
      <c r="E10240" t="s">
        <v>8</v>
      </c>
      <c r="F10240" t="s">
        <v>39</v>
      </c>
      <c r="G10240" s="16" t="s">
        <v>10672</v>
      </c>
      <c r="H10240" s="1"/>
      <c r="J10240"/>
      <c r="AC10240" s="5">
        <v>45460</v>
      </c>
      <c r="AD10240" t="s">
        <v>14641</v>
      </c>
      <c r="AE10240" t="s">
        <v>174</v>
      </c>
      <c r="AF10240">
        <f>MONTH(Table1[[#This Row],[Date Sent]])</f>
        <v>6</v>
      </c>
      <c r="AG10240">
        <f>YEAR(Table1[[#This Row],[Date Sent]])</f>
        <v>2024</v>
      </c>
      <c r="AH10240"/>
    </row>
    <row r="10241" spans="1:34" x14ac:dyDescent="0.2">
      <c r="A10241" t="s">
        <v>835</v>
      </c>
      <c r="B10241" t="s">
        <v>10673</v>
      </c>
      <c r="C10241" s="1">
        <v>16.77</v>
      </c>
      <c r="D10241" s="5">
        <v>45445</v>
      </c>
      <c r="E10241" t="s">
        <v>21</v>
      </c>
      <c r="F10241" t="s">
        <v>15</v>
      </c>
      <c r="G10241" s="16" t="s">
        <v>10674</v>
      </c>
      <c r="H10241" s="1"/>
      <c r="J10241"/>
      <c r="AC10241" s="5">
        <v>45460</v>
      </c>
      <c r="AD10241" t="s">
        <v>14661</v>
      </c>
      <c r="AE10241" t="s">
        <v>198</v>
      </c>
      <c r="AF10241">
        <f>MONTH(Table1[[#This Row],[Date Sent]])</f>
        <v>6</v>
      </c>
      <c r="AG10241">
        <f>YEAR(Table1[[#This Row],[Date Sent]])</f>
        <v>2024</v>
      </c>
      <c r="AH10241"/>
    </row>
    <row r="10242" spans="1:34" x14ac:dyDescent="0.2">
      <c r="A10242" t="s">
        <v>813</v>
      </c>
      <c r="B10242" t="s">
        <v>10675</v>
      </c>
      <c r="C10242" s="1">
        <v>130.18</v>
      </c>
      <c r="D10242" s="5">
        <v>45437</v>
      </c>
      <c r="E10242" t="s">
        <v>20</v>
      </c>
      <c r="F10242" t="s">
        <v>39</v>
      </c>
      <c r="G10242" s="16" t="s">
        <v>10676</v>
      </c>
      <c r="H10242" s="1"/>
      <c r="J10242"/>
      <c r="AC10242" s="5">
        <v>45460</v>
      </c>
      <c r="AD10242" t="s">
        <v>13196</v>
      </c>
      <c r="AE10242" t="s">
        <v>475</v>
      </c>
      <c r="AF10242">
        <f>MONTH(Table1[[#This Row],[Date Sent]])</f>
        <v>6</v>
      </c>
      <c r="AG10242">
        <f>YEAR(Table1[[#This Row],[Date Sent]])</f>
        <v>2024</v>
      </c>
      <c r="AH10242"/>
    </row>
    <row r="10243" spans="1:34" x14ac:dyDescent="0.2">
      <c r="A10243" t="s">
        <v>544</v>
      </c>
      <c r="B10243" t="s">
        <v>10677</v>
      </c>
      <c r="C10243" s="1">
        <v>46.6</v>
      </c>
      <c r="D10243" s="5">
        <v>45412</v>
      </c>
      <c r="E10243" t="s">
        <v>27</v>
      </c>
      <c r="F10243" t="s">
        <v>39</v>
      </c>
      <c r="G10243" s="16" t="s">
        <v>1420</v>
      </c>
      <c r="H10243" s="1"/>
      <c r="J10243"/>
      <c r="AC10243" s="5">
        <v>45460</v>
      </c>
      <c r="AD10243" t="s">
        <v>14647</v>
      </c>
      <c r="AE10243" t="s">
        <v>272</v>
      </c>
      <c r="AF10243">
        <f>MONTH(Table1[[#This Row],[Date Sent]])</f>
        <v>6</v>
      </c>
      <c r="AG10243">
        <f>YEAR(Table1[[#This Row],[Date Sent]])</f>
        <v>2024</v>
      </c>
      <c r="AH10243"/>
    </row>
    <row r="10244" spans="1:34" x14ac:dyDescent="0.2">
      <c r="A10244" t="s">
        <v>544</v>
      </c>
      <c r="B10244" t="s">
        <v>10677</v>
      </c>
      <c r="C10244" s="1">
        <v>167.55</v>
      </c>
      <c r="D10244" s="5">
        <v>45414</v>
      </c>
      <c r="E10244" t="s">
        <v>27</v>
      </c>
      <c r="F10244" t="s">
        <v>39</v>
      </c>
      <c r="G10244" s="16" t="s">
        <v>1420</v>
      </c>
      <c r="H10244" s="1"/>
      <c r="J10244"/>
      <c r="AC10244" s="5">
        <v>45460</v>
      </c>
      <c r="AD10244" t="s">
        <v>14647</v>
      </c>
      <c r="AE10244" t="s">
        <v>272</v>
      </c>
      <c r="AF10244">
        <f>MONTH(Table1[[#This Row],[Date Sent]])</f>
        <v>6</v>
      </c>
      <c r="AG10244">
        <f>YEAR(Table1[[#This Row],[Date Sent]])</f>
        <v>2024</v>
      </c>
      <c r="AH10244"/>
    </row>
    <row r="10245" spans="1:34" x14ac:dyDescent="0.2">
      <c r="A10245" t="s">
        <v>544</v>
      </c>
      <c r="B10245" t="s">
        <v>10677</v>
      </c>
      <c r="C10245" s="1">
        <v>45.43</v>
      </c>
      <c r="D10245" s="5">
        <v>45416</v>
      </c>
      <c r="E10245" t="s">
        <v>18</v>
      </c>
      <c r="F10245" t="s">
        <v>918</v>
      </c>
      <c r="G10245" s="16" t="s">
        <v>10678</v>
      </c>
      <c r="H10245" s="1">
        <v>16.37</v>
      </c>
      <c r="I10245" t="s">
        <v>18</v>
      </c>
      <c r="J10245" t="s">
        <v>7417</v>
      </c>
      <c r="K10245" s="1">
        <v>29.06</v>
      </c>
      <c r="L10245" t="s">
        <v>33</v>
      </c>
      <c r="M10245" t="s">
        <v>1777</v>
      </c>
      <c r="AC10245" s="5">
        <v>45460</v>
      </c>
      <c r="AD10245" t="s">
        <v>14647</v>
      </c>
      <c r="AE10245" t="s">
        <v>272</v>
      </c>
      <c r="AF10245">
        <f>MONTH(Table1[[#This Row],[Date Sent]])</f>
        <v>6</v>
      </c>
      <c r="AG10245">
        <f>YEAR(Table1[[#This Row],[Date Sent]])</f>
        <v>2024</v>
      </c>
      <c r="AH10245"/>
    </row>
    <row r="10246" spans="1:34" x14ac:dyDescent="0.2">
      <c r="A10246" t="s">
        <v>544</v>
      </c>
      <c r="B10246" t="s">
        <v>10677</v>
      </c>
      <c r="C10246" s="1">
        <v>47.04</v>
      </c>
      <c r="D10246" s="5">
        <v>45418</v>
      </c>
      <c r="E10246" t="s">
        <v>17</v>
      </c>
      <c r="F10246" t="s">
        <v>39</v>
      </c>
      <c r="G10246" s="16" t="s">
        <v>10547</v>
      </c>
      <c r="H10246" s="1"/>
      <c r="J10246"/>
      <c r="AC10246" s="5">
        <v>45460</v>
      </c>
      <c r="AD10246" t="s">
        <v>14647</v>
      </c>
      <c r="AE10246" t="s">
        <v>272</v>
      </c>
      <c r="AF10246">
        <f>MONTH(Table1[[#This Row],[Date Sent]])</f>
        <v>6</v>
      </c>
      <c r="AG10246">
        <f>YEAR(Table1[[#This Row],[Date Sent]])</f>
        <v>2024</v>
      </c>
      <c r="AH10246"/>
    </row>
    <row r="10247" spans="1:34" x14ac:dyDescent="0.2">
      <c r="A10247" t="s">
        <v>544</v>
      </c>
      <c r="B10247" t="s">
        <v>10677</v>
      </c>
      <c r="C10247" s="1">
        <v>46.67</v>
      </c>
      <c r="D10247" s="5">
        <v>45420</v>
      </c>
      <c r="E10247" t="s">
        <v>27</v>
      </c>
      <c r="F10247" t="s">
        <v>39</v>
      </c>
      <c r="G10247" s="16" t="s">
        <v>1420</v>
      </c>
      <c r="H10247" s="1"/>
      <c r="J10247"/>
      <c r="AC10247" s="5">
        <v>45460</v>
      </c>
      <c r="AD10247" t="s">
        <v>14647</v>
      </c>
      <c r="AE10247" t="s">
        <v>272</v>
      </c>
      <c r="AF10247">
        <f>MONTH(Table1[[#This Row],[Date Sent]])</f>
        <v>6</v>
      </c>
      <c r="AG10247">
        <f>YEAR(Table1[[#This Row],[Date Sent]])</f>
        <v>2024</v>
      </c>
      <c r="AH10247"/>
    </row>
    <row r="10248" spans="1:34" x14ac:dyDescent="0.2">
      <c r="A10248" t="s">
        <v>544</v>
      </c>
      <c r="B10248" t="s">
        <v>10677</v>
      </c>
      <c r="C10248" s="1">
        <v>144.43</v>
      </c>
      <c r="D10248" s="5">
        <v>45426</v>
      </c>
      <c r="E10248" t="s">
        <v>39</v>
      </c>
      <c r="F10248" t="s">
        <v>33</v>
      </c>
      <c r="G10248" s="16" t="s">
        <v>9838</v>
      </c>
      <c r="H10248" s="1"/>
      <c r="J10248"/>
      <c r="AC10248" s="5">
        <v>45460</v>
      </c>
      <c r="AD10248" t="s">
        <v>14647</v>
      </c>
      <c r="AE10248" t="s">
        <v>272</v>
      </c>
      <c r="AF10248">
        <f>MONTH(Table1[[#This Row],[Date Sent]])</f>
        <v>6</v>
      </c>
      <c r="AG10248">
        <f>YEAR(Table1[[#This Row],[Date Sent]])</f>
        <v>2024</v>
      </c>
      <c r="AH10248"/>
    </row>
    <row r="10249" spans="1:34" x14ac:dyDescent="0.2">
      <c r="A10249" t="s">
        <v>544</v>
      </c>
      <c r="B10249" t="s">
        <v>10677</v>
      </c>
      <c r="C10249" s="1">
        <v>144.43</v>
      </c>
      <c r="D10249" s="5">
        <v>45427</v>
      </c>
      <c r="E10249" t="s">
        <v>39</v>
      </c>
      <c r="F10249" t="s">
        <v>33</v>
      </c>
      <c r="G10249" s="16" t="s">
        <v>9838</v>
      </c>
      <c r="H10249" s="1"/>
      <c r="J10249"/>
      <c r="AC10249" s="5">
        <v>45460</v>
      </c>
      <c r="AD10249" t="s">
        <v>14647</v>
      </c>
      <c r="AE10249" t="s">
        <v>272</v>
      </c>
      <c r="AF10249">
        <f>MONTH(Table1[[#This Row],[Date Sent]])</f>
        <v>6</v>
      </c>
      <c r="AG10249">
        <f>YEAR(Table1[[#This Row],[Date Sent]])</f>
        <v>2024</v>
      </c>
      <c r="AH10249"/>
    </row>
    <row r="10250" spans="1:34" x14ac:dyDescent="0.2">
      <c r="A10250" t="s">
        <v>2624</v>
      </c>
      <c r="B10250" t="s">
        <v>10679</v>
      </c>
      <c r="C10250" s="1">
        <v>8.56</v>
      </c>
      <c r="D10250" s="5">
        <v>45406</v>
      </c>
      <c r="E10250" t="s">
        <v>12</v>
      </c>
      <c r="F10250" t="s">
        <v>15</v>
      </c>
      <c r="G10250" s="16" t="s">
        <v>10680</v>
      </c>
      <c r="H10250" s="1"/>
      <c r="J10250"/>
      <c r="AC10250" s="5">
        <v>45460</v>
      </c>
      <c r="AD10250" t="s">
        <v>14652</v>
      </c>
      <c r="AE10250" t="s">
        <v>272</v>
      </c>
      <c r="AF10250">
        <f>MONTH(Table1[[#This Row],[Date Sent]])</f>
        <v>6</v>
      </c>
      <c r="AG10250">
        <f>YEAR(Table1[[#This Row],[Date Sent]])</f>
        <v>2024</v>
      </c>
      <c r="AH10250"/>
    </row>
    <row r="10251" spans="1:34" x14ac:dyDescent="0.2">
      <c r="A10251" t="s">
        <v>2624</v>
      </c>
      <c r="B10251" t="s">
        <v>10679</v>
      </c>
      <c r="C10251" s="1">
        <v>8.56</v>
      </c>
      <c r="D10251" s="5">
        <v>45406</v>
      </c>
      <c r="E10251" t="s">
        <v>12</v>
      </c>
      <c r="F10251" t="s">
        <v>15</v>
      </c>
      <c r="G10251" s="16" t="s">
        <v>10681</v>
      </c>
      <c r="H10251" s="1"/>
      <c r="J10251"/>
      <c r="AC10251" s="5">
        <v>45460</v>
      </c>
      <c r="AD10251" t="s">
        <v>14652</v>
      </c>
      <c r="AE10251" t="s">
        <v>272</v>
      </c>
      <c r="AF10251">
        <f>MONTH(Table1[[#This Row],[Date Sent]])</f>
        <v>6</v>
      </c>
      <c r="AG10251">
        <f>YEAR(Table1[[#This Row],[Date Sent]])</f>
        <v>2024</v>
      </c>
      <c r="AH10251"/>
    </row>
    <row r="10252" spans="1:34" x14ac:dyDescent="0.2">
      <c r="A10252" t="s">
        <v>2624</v>
      </c>
      <c r="B10252" t="s">
        <v>10679</v>
      </c>
      <c r="C10252" s="1">
        <v>30.81</v>
      </c>
      <c r="D10252" s="5">
        <v>45418</v>
      </c>
      <c r="E10252" t="s">
        <v>33</v>
      </c>
      <c r="F10252" t="s">
        <v>918</v>
      </c>
      <c r="G10252" s="16" t="s">
        <v>10682</v>
      </c>
      <c r="H10252" s="1">
        <v>17.59</v>
      </c>
      <c r="I10252" t="s">
        <v>4</v>
      </c>
      <c r="J10252" t="s">
        <v>4525</v>
      </c>
      <c r="K10252" s="1">
        <v>5.89</v>
      </c>
      <c r="L10252" t="s">
        <v>1193</v>
      </c>
      <c r="M10252" t="s">
        <v>10683</v>
      </c>
      <c r="N10252" s="1">
        <v>7.3299999999999983</v>
      </c>
      <c r="O10252" t="s">
        <v>39</v>
      </c>
      <c r="P10252" t="s">
        <v>3084</v>
      </c>
      <c r="AC10252" s="5">
        <v>45460</v>
      </c>
      <c r="AD10252" t="s">
        <v>14652</v>
      </c>
      <c r="AE10252" t="s">
        <v>272</v>
      </c>
      <c r="AF10252">
        <f>MONTH(Table1[[#This Row],[Date Sent]])</f>
        <v>6</v>
      </c>
      <c r="AG10252">
        <f>YEAR(Table1[[#This Row],[Date Sent]])</f>
        <v>2024</v>
      </c>
      <c r="AH10252"/>
    </row>
    <row r="10253" spans="1:34" x14ac:dyDescent="0.2">
      <c r="A10253" t="s">
        <v>2624</v>
      </c>
      <c r="B10253" t="s">
        <v>10679</v>
      </c>
      <c r="C10253" s="1">
        <v>26.68</v>
      </c>
      <c r="D10253" s="5">
        <v>45418</v>
      </c>
      <c r="E10253" t="s">
        <v>33</v>
      </c>
      <c r="F10253" t="s">
        <v>17</v>
      </c>
      <c r="G10253" s="16" t="s">
        <v>10515</v>
      </c>
      <c r="H10253" s="1"/>
      <c r="J10253"/>
      <c r="AC10253" s="5">
        <v>45460</v>
      </c>
      <c r="AD10253" t="s">
        <v>14652</v>
      </c>
      <c r="AE10253" t="s">
        <v>272</v>
      </c>
      <c r="AF10253">
        <f>MONTH(Table1[[#This Row],[Date Sent]])</f>
        <v>6</v>
      </c>
      <c r="AG10253">
        <f>YEAR(Table1[[#This Row],[Date Sent]])</f>
        <v>2024</v>
      </c>
      <c r="AH10253"/>
    </row>
    <row r="10254" spans="1:34" x14ac:dyDescent="0.2">
      <c r="A10254" t="s">
        <v>2624</v>
      </c>
      <c r="B10254" t="s">
        <v>10679</v>
      </c>
      <c r="C10254" s="1">
        <v>54.89</v>
      </c>
      <c r="D10254" s="5">
        <v>45420</v>
      </c>
      <c r="E10254" t="s">
        <v>47</v>
      </c>
      <c r="F10254" t="s">
        <v>15</v>
      </c>
      <c r="G10254" s="16" t="s">
        <v>1601</v>
      </c>
      <c r="H10254" s="1"/>
      <c r="J10254"/>
      <c r="AC10254" s="5">
        <v>45460</v>
      </c>
      <c r="AD10254" t="s">
        <v>14652</v>
      </c>
      <c r="AE10254" t="s">
        <v>272</v>
      </c>
      <c r="AF10254">
        <f>MONTH(Table1[[#This Row],[Date Sent]])</f>
        <v>6</v>
      </c>
      <c r="AG10254">
        <f>YEAR(Table1[[#This Row],[Date Sent]])</f>
        <v>2024</v>
      </c>
      <c r="AH10254"/>
    </row>
    <row r="10255" spans="1:34" x14ac:dyDescent="0.2">
      <c r="A10255" t="s">
        <v>2624</v>
      </c>
      <c r="B10255" t="s">
        <v>10679</v>
      </c>
      <c r="C10255" s="1">
        <v>219.66</v>
      </c>
      <c r="D10255" s="5">
        <v>45422</v>
      </c>
      <c r="E10255" t="s">
        <v>33</v>
      </c>
      <c r="F10255" t="s">
        <v>918</v>
      </c>
      <c r="G10255" s="16" t="s">
        <v>10684</v>
      </c>
      <c r="H10255" s="1">
        <v>1.88</v>
      </c>
      <c r="I10255" t="s">
        <v>39</v>
      </c>
      <c r="J10255" t="s">
        <v>2878</v>
      </c>
      <c r="K10255" s="1">
        <v>75.95</v>
      </c>
      <c r="L10255" t="s">
        <v>33</v>
      </c>
      <c r="M10255" t="s">
        <v>10685</v>
      </c>
      <c r="N10255" s="1">
        <v>141.82999999999998</v>
      </c>
      <c r="O10255" t="s">
        <v>17</v>
      </c>
      <c r="P10255" t="s">
        <v>10686</v>
      </c>
      <c r="AC10255" s="5">
        <v>45460</v>
      </c>
      <c r="AD10255" t="s">
        <v>14652</v>
      </c>
      <c r="AE10255" t="s">
        <v>272</v>
      </c>
      <c r="AF10255">
        <f>MONTH(Table1[[#This Row],[Date Sent]])</f>
        <v>6</v>
      </c>
      <c r="AG10255">
        <f>YEAR(Table1[[#This Row],[Date Sent]])</f>
        <v>2024</v>
      </c>
      <c r="AH10255"/>
    </row>
    <row r="10256" spans="1:34" x14ac:dyDescent="0.2">
      <c r="A10256" t="s">
        <v>2624</v>
      </c>
      <c r="B10256" t="s">
        <v>10679</v>
      </c>
      <c r="C10256" s="1">
        <v>21.24</v>
      </c>
      <c r="D10256" s="5">
        <v>45422</v>
      </c>
      <c r="E10256" t="s">
        <v>33</v>
      </c>
      <c r="F10256" t="s">
        <v>28</v>
      </c>
      <c r="G10256" s="16" t="s">
        <v>10687</v>
      </c>
      <c r="H10256" s="1"/>
      <c r="J10256"/>
      <c r="AC10256" s="5">
        <v>45460</v>
      </c>
      <c r="AD10256" t="s">
        <v>14652</v>
      </c>
      <c r="AE10256" t="s">
        <v>272</v>
      </c>
      <c r="AF10256">
        <f>MONTH(Table1[[#This Row],[Date Sent]])</f>
        <v>6</v>
      </c>
      <c r="AG10256">
        <f>YEAR(Table1[[#This Row],[Date Sent]])</f>
        <v>2024</v>
      </c>
      <c r="AH10256"/>
    </row>
    <row r="10257" spans="1:34" x14ac:dyDescent="0.2">
      <c r="A10257" t="s">
        <v>618</v>
      </c>
      <c r="B10257" t="s">
        <v>10688</v>
      </c>
      <c r="C10257" s="1">
        <v>58.3</v>
      </c>
      <c r="D10257" s="5">
        <v>45429</v>
      </c>
      <c r="E10257" t="s">
        <v>21</v>
      </c>
      <c r="F10257" t="s">
        <v>33</v>
      </c>
      <c r="G10257" s="16" t="s">
        <v>10689</v>
      </c>
      <c r="H10257" s="1"/>
      <c r="J10257"/>
      <c r="AC10257" s="5">
        <v>45460</v>
      </c>
      <c r="AD10257" t="s">
        <v>14697</v>
      </c>
      <c r="AE10257" t="s">
        <v>313</v>
      </c>
      <c r="AF10257">
        <f>MONTH(Table1[[#This Row],[Date Sent]])</f>
        <v>6</v>
      </c>
      <c r="AG10257">
        <f>YEAR(Table1[[#This Row],[Date Sent]])</f>
        <v>2024</v>
      </c>
      <c r="AH10257"/>
    </row>
    <row r="10258" spans="1:34" x14ac:dyDescent="0.2">
      <c r="A10258" t="s">
        <v>618</v>
      </c>
      <c r="B10258" t="s">
        <v>10688</v>
      </c>
      <c r="C10258" s="1">
        <v>329.73</v>
      </c>
      <c r="D10258" s="5">
        <v>45430</v>
      </c>
      <c r="E10258" t="s">
        <v>15</v>
      </c>
      <c r="F10258" t="s">
        <v>49</v>
      </c>
      <c r="G10258" s="16" t="s">
        <v>10690</v>
      </c>
      <c r="H10258" s="1"/>
      <c r="J10258"/>
      <c r="AC10258" s="5">
        <v>45460</v>
      </c>
      <c r="AD10258" t="s">
        <v>14697</v>
      </c>
      <c r="AE10258" t="s">
        <v>313</v>
      </c>
      <c r="AF10258">
        <f>MONTH(Table1[[#This Row],[Date Sent]])</f>
        <v>6</v>
      </c>
      <c r="AG10258">
        <f>YEAR(Table1[[#This Row],[Date Sent]])</f>
        <v>2024</v>
      </c>
      <c r="AH10258"/>
    </row>
    <row r="10259" spans="1:34" x14ac:dyDescent="0.2">
      <c r="A10259" t="s">
        <v>618</v>
      </c>
      <c r="B10259" t="s">
        <v>10688</v>
      </c>
      <c r="C10259" s="1">
        <v>234.89</v>
      </c>
      <c r="D10259" s="5">
        <v>45435</v>
      </c>
      <c r="E10259" t="s">
        <v>15</v>
      </c>
      <c r="F10259" t="s">
        <v>918</v>
      </c>
      <c r="G10259" s="16" t="s">
        <v>10691</v>
      </c>
      <c r="H10259" s="1">
        <v>41.519999999999996</v>
      </c>
      <c r="I10259" t="s">
        <v>17</v>
      </c>
      <c r="J10259" t="s">
        <v>2520</v>
      </c>
      <c r="K10259" s="1">
        <v>107.48</v>
      </c>
      <c r="L10259" t="s">
        <v>49</v>
      </c>
      <c r="M10259" t="s">
        <v>2391</v>
      </c>
      <c r="N10259" s="1">
        <v>3.5</v>
      </c>
      <c r="O10259" t="s">
        <v>33</v>
      </c>
      <c r="P10259" t="s">
        <v>10038</v>
      </c>
      <c r="Q10259" s="1">
        <v>82.389999999999986</v>
      </c>
      <c r="R10259" t="s">
        <v>10</v>
      </c>
      <c r="S10259" t="s">
        <v>10692</v>
      </c>
      <c r="AC10259" s="5">
        <v>45460</v>
      </c>
      <c r="AD10259" t="s">
        <v>14697</v>
      </c>
      <c r="AE10259" t="s">
        <v>313</v>
      </c>
      <c r="AF10259">
        <f>MONTH(Table1[[#This Row],[Date Sent]])</f>
        <v>6</v>
      </c>
      <c r="AG10259">
        <f>YEAR(Table1[[#This Row],[Date Sent]])</f>
        <v>2024</v>
      </c>
      <c r="AH10259"/>
    </row>
    <row r="10260" spans="1:34" x14ac:dyDescent="0.2">
      <c r="A10260" t="s">
        <v>480</v>
      </c>
      <c r="B10260" t="s">
        <v>10693</v>
      </c>
      <c r="C10260" s="1">
        <v>145.51</v>
      </c>
      <c r="D10260" s="5">
        <v>45413</v>
      </c>
      <c r="E10260" t="s">
        <v>21</v>
      </c>
      <c r="F10260" t="s">
        <v>918</v>
      </c>
      <c r="G10260" s="16" t="s">
        <v>9951</v>
      </c>
      <c r="H10260" s="1">
        <v>96.490000000000009</v>
      </c>
      <c r="I10260" t="s">
        <v>33</v>
      </c>
      <c r="J10260" t="s">
        <v>2517</v>
      </c>
      <c r="K10260" s="1">
        <v>49.019999999999982</v>
      </c>
      <c r="L10260" t="s">
        <v>18</v>
      </c>
      <c r="M10260" t="s">
        <v>2492</v>
      </c>
      <c r="AC10260" s="5">
        <v>45460</v>
      </c>
      <c r="AD10260" t="s">
        <v>14634</v>
      </c>
      <c r="AE10260" t="s">
        <v>475</v>
      </c>
      <c r="AF10260">
        <f>MONTH(Table1[[#This Row],[Date Sent]])</f>
        <v>6</v>
      </c>
      <c r="AG10260">
        <f>YEAR(Table1[[#This Row],[Date Sent]])</f>
        <v>2024</v>
      </c>
      <c r="AH10260"/>
    </row>
    <row r="10261" spans="1:34" x14ac:dyDescent="0.2">
      <c r="A10261" t="s">
        <v>480</v>
      </c>
      <c r="B10261" t="s">
        <v>10693</v>
      </c>
      <c r="C10261" s="1">
        <v>39.33</v>
      </c>
      <c r="D10261" s="5">
        <v>45414</v>
      </c>
      <c r="E10261" t="s">
        <v>21</v>
      </c>
      <c r="F10261" t="s">
        <v>33</v>
      </c>
      <c r="G10261" s="16" t="s">
        <v>928</v>
      </c>
      <c r="H10261" s="1"/>
      <c r="J10261"/>
      <c r="AC10261" s="5">
        <v>45460</v>
      </c>
      <c r="AD10261" t="s">
        <v>14634</v>
      </c>
      <c r="AE10261" t="s">
        <v>475</v>
      </c>
      <c r="AF10261">
        <f>MONTH(Table1[[#This Row],[Date Sent]])</f>
        <v>6</v>
      </c>
      <c r="AG10261">
        <f>YEAR(Table1[[#This Row],[Date Sent]])</f>
        <v>2024</v>
      </c>
      <c r="AH10261"/>
    </row>
    <row r="10262" spans="1:34" x14ac:dyDescent="0.2">
      <c r="A10262" t="s">
        <v>480</v>
      </c>
      <c r="B10262" t="s">
        <v>10693</v>
      </c>
      <c r="C10262" s="1">
        <v>165.02</v>
      </c>
      <c r="D10262" s="5">
        <v>45414</v>
      </c>
      <c r="E10262" t="s">
        <v>20</v>
      </c>
      <c r="F10262" t="s">
        <v>8984</v>
      </c>
      <c r="G10262" s="16" t="s">
        <v>6519</v>
      </c>
      <c r="H10262" s="1"/>
      <c r="J10262"/>
      <c r="AC10262" s="5">
        <v>45460</v>
      </c>
      <c r="AD10262" t="s">
        <v>14634</v>
      </c>
      <c r="AE10262" t="s">
        <v>475</v>
      </c>
      <c r="AF10262">
        <f>MONTH(Table1[[#This Row],[Date Sent]])</f>
        <v>6</v>
      </c>
      <c r="AG10262">
        <f>YEAR(Table1[[#This Row],[Date Sent]])</f>
        <v>2024</v>
      </c>
      <c r="AH10262"/>
    </row>
    <row r="10263" spans="1:34" x14ac:dyDescent="0.2">
      <c r="A10263" t="s">
        <v>480</v>
      </c>
      <c r="B10263" t="s">
        <v>10693</v>
      </c>
      <c r="C10263" s="1">
        <v>39.4</v>
      </c>
      <c r="D10263" s="5">
        <v>45421</v>
      </c>
      <c r="E10263" t="s">
        <v>21</v>
      </c>
      <c r="F10263" t="s">
        <v>33</v>
      </c>
      <c r="G10263" s="16" t="s">
        <v>4745</v>
      </c>
      <c r="H10263" s="1"/>
      <c r="J10263"/>
      <c r="AC10263" s="5">
        <v>45460</v>
      </c>
      <c r="AD10263" t="s">
        <v>14634</v>
      </c>
      <c r="AE10263" t="s">
        <v>475</v>
      </c>
      <c r="AF10263">
        <f>MONTH(Table1[[#This Row],[Date Sent]])</f>
        <v>6</v>
      </c>
      <c r="AG10263">
        <f>YEAR(Table1[[#This Row],[Date Sent]])</f>
        <v>2024</v>
      </c>
      <c r="AH10263"/>
    </row>
    <row r="10264" spans="1:34" x14ac:dyDescent="0.2">
      <c r="A10264" t="s">
        <v>2658</v>
      </c>
      <c r="B10264" t="s">
        <v>10694</v>
      </c>
      <c r="C10264" s="1">
        <v>134.69</v>
      </c>
      <c r="D10264" s="5">
        <v>45418</v>
      </c>
      <c r="E10264" t="s">
        <v>33</v>
      </c>
      <c r="F10264" t="s">
        <v>918</v>
      </c>
      <c r="G10264" s="16" t="s">
        <v>10695</v>
      </c>
      <c r="H10264" s="1">
        <v>75.94</v>
      </c>
      <c r="I10264" t="s">
        <v>17</v>
      </c>
      <c r="J10264" t="s">
        <v>5027</v>
      </c>
      <c r="K10264" s="1">
        <v>58.75</v>
      </c>
      <c r="L10264" t="s">
        <v>33</v>
      </c>
      <c r="M10264" t="s">
        <v>4617</v>
      </c>
      <c r="AC10264" s="5">
        <v>45460</v>
      </c>
      <c r="AD10264" t="s">
        <v>13348</v>
      </c>
      <c r="AE10264" t="s">
        <v>174</v>
      </c>
      <c r="AF10264">
        <f>MONTH(Table1[[#This Row],[Date Sent]])</f>
        <v>6</v>
      </c>
      <c r="AG10264">
        <f>YEAR(Table1[[#This Row],[Date Sent]])</f>
        <v>2024</v>
      </c>
      <c r="AH10264"/>
    </row>
    <row r="10265" spans="1:34" x14ac:dyDescent="0.2">
      <c r="A10265" t="s">
        <v>2658</v>
      </c>
      <c r="B10265" t="s">
        <v>10694</v>
      </c>
      <c r="C10265" s="1">
        <v>105.74</v>
      </c>
      <c r="D10265" s="5">
        <v>45420</v>
      </c>
      <c r="E10265" t="s">
        <v>13</v>
      </c>
      <c r="F10265" t="s">
        <v>918</v>
      </c>
      <c r="G10265" s="16" t="s">
        <v>10696</v>
      </c>
      <c r="H10265" s="1">
        <v>93.9</v>
      </c>
      <c r="I10265" t="s">
        <v>33</v>
      </c>
      <c r="J10265" t="s">
        <v>979</v>
      </c>
      <c r="K10265" s="1">
        <v>11.839999999999989</v>
      </c>
      <c r="L10265" t="s">
        <v>39</v>
      </c>
      <c r="M10265" t="s">
        <v>10697</v>
      </c>
      <c r="AC10265" s="5">
        <v>45460</v>
      </c>
      <c r="AD10265" t="s">
        <v>13348</v>
      </c>
      <c r="AE10265" t="s">
        <v>174</v>
      </c>
      <c r="AF10265">
        <f>MONTH(Table1[[#This Row],[Date Sent]])</f>
        <v>6</v>
      </c>
      <c r="AG10265">
        <f>YEAR(Table1[[#This Row],[Date Sent]])</f>
        <v>2024</v>
      </c>
      <c r="AH10265"/>
    </row>
    <row r="10266" spans="1:34" x14ac:dyDescent="0.2">
      <c r="A10266" t="s">
        <v>625</v>
      </c>
      <c r="B10266" t="s">
        <v>10698</v>
      </c>
      <c r="C10266" s="1">
        <v>102.81</v>
      </c>
      <c r="D10266" s="5">
        <v>45446</v>
      </c>
      <c r="E10266" t="s">
        <v>21</v>
      </c>
      <c r="F10266" t="s">
        <v>918</v>
      </c>
      <c r="G10266" s="16" t="s">
        <v>10699</v>
      </c>
      <c r="H10266" s="1">
        <v>6.36</v>
      </c>
      <c r="I10266" t="s">
        <v>18</v>
      </c>
      <c r="J10266" t="s">
        <v>7417</v>
      </c>
      <c r="K10266" s="1">
        <v>56.459999999999994</v>
      </c>
      <c r="L10266" t="s">
        <v>33</v>
      </c>
      <c r="M10266" t="s">
        <v>2517</v>
      </c>
      <c r="N10266" s="1">
        <v>22.349999999999998</v>
      </c>
      <c r="O10266" t="s">
        <v>15</v>
      </c>
      <c r="P10266" t="s">
        <v>10700</v>
      </c>
      <c r="Q10266" s="1">
        <v>17.640000000000015</v>
      </c>
      <c r="R10266" t="s">
        <v>21</v>
      </c>
      <c r="S10266" t="s">
        <v>1722</v>
      </c>
      <c r="AC10266" s="5">
        <v>45460</v>
      </c>
      <c r="AD10266" t="s">
        <v>13298</v>
      </c>
      <c r="AE10266" t="s">
        <v>198</v>
      </c>
      <c r="AF10266">
        <f>MONTH(Table1[[#This Row],[Date Sent]])</f>
        <v>6</v>
      </c>
      <c r="AG10266">
        <f>YEAR(Table1[[#This Row],[Date Sent]])</f>
        <v>2024</v>
      </c>
      <c r="AH10266"/>
    </row>
    <row r="10267" spans="1:34" x14ac:dyDescent="0.2">
      <c r="A10267" t="s">
        <v>625</v>
      </c>
      <c r="B10267" t="s">
        <v>10698</v>
      </c>
      <c r="C10267" s="1">
        <v>208.51</v>
      </c>
      <c r="D10267" s="5">
        <v>45446</v>
      </c>
      <c r="E10267" t="s">
        <v>13</v>
      </c>
      <c r="F10267" t="s">
        <v>33</v>
      </c>
      <c r="G10267" s="16" t="s">
        <v>10701</v>
      </c>
      <c r="H10267" s="1"/>
      <c r="J10267"/>
      <c r="AC10267" s="5">
        <v>45460</v>
      </c>
      <c r="AD10267" t="s">
        <v>13298</v>
      </c>
      <c r="AE10267" t="s">
        <v>198</v>
      </c>
      <c r="AF10267">
        <f>MONTH(Table1[[#This Row],[Date Sent]])</f>
        <v>6</v>
      </c>
      <c r="AG10267">
        <f>YEAR(Table1[[#This Row],[Date Sent]])</f>
        <v>2024</v>
      </c>
      <c r="AH10267"/>
    </row>
    <row r="10268" spans="1:34" x14ac:dyDescent="0.2">
      <c r="A10268" t="s">
        <v>835</v>
      </c>
      <c r="B10268" t="s">
        <v>10702</v>
      </c>
      <c r="C10268" s="1">
        <v>87.46</v>
      </c>
      <c r="D10268" s="5">
        <v>45443</v>
      </c>
      <c r="E10268" t="s">
        <v>21</v>
      </c>
      <c r="F10268" t="s">
        <v>918</v>
      </c>
      <c r="G10268" s="16" t="s">
        <v>10703</v>
      </c>
      <c r="H10268" s="1">
        <v>16.080000000000002</v>
      </c>
      <c r="I10268" t="s">
        <v>18</v>
      </c>
      <c r="J10268" t="s">
        <v>7417</v>
      </c>
      <c r="K10268" s="1">
        <v>71.38</v>
      </c>
      <c r="L10268" t="s">
        <v>33</v>
      </c>
      <c r="M10268" t="s">
        <v>2517</v>
      </c>
      <c r="AC10268" s="5">
        <v>45460</v>
      </c>
      <c r="AD10268" t="s">
        <v>14661</v>
      </c>
      <c r="AE10268" t="s">
        <v>198</v>
      </c>
      <c r="AF10268">
        <f>MONTH(Table1[[#This Row],[Date Sent]])</f>
        <v>6</v>
      </c>
      <c r="AG10268">
        <f>YEAR(Table1[[#This Row],[Date Sent]])</f>
        <v>2024</v>
      </c>
      <c r="AH10268"/>
    </row>
    <row r="10269" spans="1:34" x14ac:dyDescent="0.2">
      <c r="A10269" t="s">
        <v>3189</v>
      </c>
      <c r="B10269" t="s">
        <v>10704</v>
      </c>
      <c r="C10269" s="1">
        <v>87.59</v>
      </c>
      <c r="D10269" s="5">
        <v>45432</v>
      </c>
      <c r="E10269" t="s">
        <v>33</v>
      </c>
      <c r="F10269" t="s">
        <v>39</v>
      </c>
      <c r="G10269" s="16" t="s">
        <v>10705</v>
      </c>
      <c r="H10269" s="1"/>
      <c r="J10269"/>
      <c r="AC10269" s="5">
        <v>45460</v>
      </c>
      <c r="AD10269" t="s">
        <v>11649</v>
      </c>
      <c r="AE10269" t="s">
        <v>11649</v>
      </c>
      <c r="AF10269">
        <f>MONTH(Table1[[#This Row],[Date Sent]])</f>
        <v>6</v>
      </c>
      <c r="AG10269">
        <f>YEAR(Table1[[#This Row],[Date Sent]])</f>
        <v>2024</v>
      </c>
      <c r="AH10269"/>
    </row>
    <row r="10270" spans="1:34" x14ac:dyDescent="0.2">
      <c r="A10270" t="s">
        <v>3189</v>
      </c>
      <c r="B10270" t="s">
        <v>10704</v>
      </c>
      <c r="C10270" s="1">
        <v>34.97</v>
      </c>
      <c r="D10270" s="5">
        <v>45433</v>
      </c>
      <c r="E10270" t="s">
        <v>13</v>
      </c>
      <c r="F10270" t="s">
        <v>17</v>
      </c>
      <c r="G10270" s="16" t="s">
        <v>10706</v>
      </c>
      <c r="H10270" s="1"/>
      <c r="J10270"/>
      <c r="AC10270" s="5">
        <v>45460</v>
      </c>
      <c r="AD10270" t="s">
        <v>11649</v>
      </c>
      <c r="AE10270" t="s">
        <v>11649</v>
      </c>
      <c r="AF10270">
        <f>MONTH(Table1[[#This Row],[Date Sent]])</f>
        <v>6</v>
      </c>
      <c r="AG10270">
        <f>YEAR(Table1[[#This Row],[Date Sent]])</f>
        <v>2024</v>
      </c>
      <c r="AH10270"/>
    </row>
    <row r="10271" spans="1:34" x14ac:dyDescent="0.2">
      <c r="A10271" t="s">
        <v>3189</v>
      </c>
      <c r="B10271" t="s">
        <v>10704</v>
      </c>
      <c r="C10271" s="1">
        <v>139.77000000000001</v>
      </c>
      <c r="D10271" s="5">
        <v>45433</v>
      </c>
      <c r="E10271" t="s">
        <v>33</v>
      </c>
      <c r="F10271" t="s">
        <v>918</v>
      </c>
      <c r="G10271" s="16" t="s">
        <v>10707</v>
      </c>
      <c r="H10271" s="1">
        <v>45.96</v>
      </c>
      <c r="I10271" t="s">
        <v>16</v>
      </c>
      <c r="J10271" t="s">
        <v>1057</v>
      </c>
      <c r="K10271" s="1">
        <v>57.94</v>
      </c>
      <c r="L10271" t="s">
        <v>17</v>
      </c>
      <c r="M10271" t="s">
        <v>10708</v>
      </c>
      <c r="N10271" s="1">
        <v>35.870000000000005</v>
      </c>
      <c r="O10271" t="s">
        <v>33</v>
      </c>
      <c r="P10271" t="s">
        <v>10709</v>
      </c>
      <c r="AC10271" s="5">
        <v>45460</v>
      </c>
      <c r="AD10271" t="s">
        <v>11649</v>
      </c>
      <c r="AE10271" t="s">
        <v>11649</v>
      </c>
      <c r="AF10271">
        <f>MONTH(Table1[[#This Row],[Date Sent]])</f>
        <v>6</v>
      </c>
      <c r="AG10271">
        <f>YEAR(Table1[[#This Row],[Date Sent]])</f>
        <v>2024</v>
      </c>
      <c r="AH10271"/>
    </row>
    <row r="10272" spans="1:34" x14ac:dyDescent="0.2">
      <c r="A10272" t="s">
        <v>3189</v>
      </c>
      <c r="B10272" t="s">
        <v>10704</v>
      </c>
      <c r="C10272" s="1">
        <v>45.5</v>
      </c>
      <c r="D10272" s="5">
        <v>45434</v>
      </c>
      <c r="E10272" t="s">
        <v>33</v>
      </c>
      <c r="F10272" t="s">
        <v>39</v>
      </c>
      <c r="G10272" s="16" t="s">
        <v>10710</v>
      </c>
      <c r="H10272" s="1"/>
      <c r="J10272"/>
      <c r="AC10272" s="5">
        <v>45460</v>
      </c>
      <c r="AD10272" t="s">
        <v>11649</v>
      </c>
      <c r="AE10272" t="s">
        <v>11649</v>
      </c>
      <c r="AF10272">
        <f>MONTH(Table1[[#This Row],[Date Sent]])</f>
        <v>6</v>
      </c>
      <c r="AG10272">
        <f>YEAR(Table1[[#This Row],[Date Sent]])</f>
        <v>2024</v>
      </c>
      <c r="AH10272"/>
    </row>
    <row r="10273" spans="1:34" x14ac:dyDescent="0.2">
      <c r="A10273" t="s">
        <v>694</v>
      </c>
      <c r="B10273" t="s">
        <v>10711</v>
      </c>
      <c r="C10273" s="1">
        <v>161.02000000000001</v>
      </c>
      <c r="D10273" s="5">
        <v>45419</v>
      </c>
      <c r="E10273" t="s">
        <v>21</v>
      </c>
      <c r="F10273" t="s">
        <v>33</v>
      </c>
      <c r="G10273" s="16" t="s">
        <v>10712</v>
      </c>
      <c r="H10273" s="1"/>
      <c r="J10273"/>
      <c r="AC10273" s="5">
        <v>45460</v>
      </c>
      <c r="AD10273" t="s">
        <v>14683</v>
      </c>
      <c r="AE10273" t="s">
        <v>198</v>
      </c>
      <c r="AF10273">
        <f>MONTH(Table1[[#This Row],[Date Sent]])</f>
        <v>6</v>
      </c>
      <c r="AG10273">
        <f>YEAR(Table1[[#This Row],[Date Sent]])</f>
        <v>2024</v>
      </c>
      <c r="AH10273"/>
    </row>
    <row r="10274" spans="1:34" x14ac:dyDescent="0.2">
      <c r="A10274" t="s">
        <v>694</v>
      </c>
      <c r="B10274" t="s">
        <v>10711</v>
      </c>
      <c r="C10274" s="1">
        <v>163.98</v>
      </c>
      <c r="D10274" s="5">
        <v>45433</v>
      </c>
      <c r="E10274" t="s">
        <v>21</v>
      </c>
      <c r="F10274" t="s">
        <v>33</v>
      </c>
      <c r="G10274" s="16" t="s">
        <v>2957</v>
      </c>
      <c r="H10274" s="1"/>
      <c r="J10274"/>
      <c r="AC10274" s="5">
        <v>45460</v>
      </c>
      <c r="AD10274" t="s">
        <v>14683</v>
      </c>
      <c r="AE10274" t="s">
        <v>198</v>
      </c>
      <c r="AF10274">
        <f>MONTH(Table1[[#This Row],[Date Sent]])</f>
        <v>6</v>
      </c>
      <c r="AG10274">
        <f>YEAR(Table1[[#This Row],[Date Sent]])</f>
        <v>2024</v>
      </c>
      <c r="AH10274"/>
    </row>
    <row r="10275" spans="1:34" x14ac:dyDescent="0.2">
      <c r="A10275" t="s">
        <v>495</v>
      </c>
      <c r="B10275" t="s">
        <v>10713</v>
      </c>
      <c r="C10275" s="1">
        <v>15.08</v>
      </c>
      <c r="D10275" s="5">
        <v>45422</v>
      </c>
      <c r="E10275" t="s">
        <v>21</v>
      </c>
      <c r="F10275" t="s">
        <v>33</v>
      </c>
      <c r="G10275" s="16" t="s">
        <v>10714</v>
      </c>
      <c r="H10275" s="1"/>
      <c r="J10275"/>
      <c r="AC10275" s="5">
        <v>45460</v>
      </c>
      <c r="AD10275" t="s">
        <v>11649</v>
      </c>
      <c r="AE10275" t="s">
        <v>11649</v>
      </c>
      <c r="AF10275">
        <f>MONTH(Table1[[#This Row],[Date Sent]])</f>
        <v>6</v>
      </c>
      <c r="AG10275">
        <f>YEAR(Table1[[#This Row],[Date Sent]])</f>
        <v>2024</v>
      </c>
      <c r="AH10275"/>
    </row>
    <row r="10276" spans="1:34" x14ac:dyDescent="0.2">
      <c r="A10276" t="s">
        <v>495</v>
      </c>
      <c r="B10276" t="s">
        <v>10715</v>
      </c>
      <c r="C10276" s="1">
        <v>323.99</v>
      </c>
      <c r="D10276" s="5">
        <v>45401</v>
      </c>
      <c r="E10276" t="s">
        <v>33</v>
      </c>
      <c r="F10276" t="s">
        <v>25</v>
      </c>
      <c r="G10276" s="16" t="s">
        <v>1140</v>
      </c>
      <c r="H10276" s="1"/>
      <c r="J10276"/>
      <c r="AC10276" s="5">
        <v>45460</v>
      </c>
      <c r="AD10276" t="s">
        <v>11649</v>
      </c>
      <c r="AE10276" t="s">
        <v>11649</v>
      </c>
      <c r="AF10276">
        <f>MONTH(Table1[[#This Row],[Date Sent]])</f>
        <v>6</v>
      </c>
      <c r="AG10276">
        <f>YEAR(Table1[[#This Row],[Date Sent]])</f>
        <v>2024</v>
      </c>
      <c r="AH10276"/>
    </row>
    <row r="10277" spans="1:34" x14ac:dyDescent="0.2">
      <c r="A10277" t="s">
        <v>495</v>
      </c>
      <c r="B10277" t="s">
        <v>10715</v>
      </c>
      <c r="C10277" s="1">
        <v>80.989999999999995</v>
      </c>
      <c r="D10277" s="5">
        <v>45402</v>
      </c>
      <c r="E10277" t="s">
        <v>20</v>
      </c>
      <c r="F10277" t="s">
        <v>33</v>
      </c>
      <c r="G10277" s="16" t="s">
        <v>10716</v>
      </c>
      <c r="H10277" s="1"/>
      <c r="J10277"/>
      <c r="AC10277" s="5">
        <v>45460</v>
      </c>
      <c r="AD10277" t="s">
        <v>11649</v>
      </c>
      <c r="AE10277" t="s">
        <v>11649</v>
      </c>
      <c r="AF10277">
        <f>MONTH(Table1[[#This Row],[Date Sent]])</f>
        <v>6</v>
      </c>
      <c r="AG10277">
        <f>YEAR(Table1[[#This Row],[Date Sent]])</f>
        <v>2024</v>
      </c>
      <c r="AH10277"/>
    </row>
    <row r="10278" spans="1:34" x14ac:dyDescent="0.2">
      <c r="A10278" t="s">
        <v>495</v>
      </c>
      <c r="B10278" t="s">
        <v>10715</v>
      </c>
      <c r="C10278" s="1">
        <v>21.57</v>
      </c>
      <c r="D10278" s="5">
        <v>45402</v>
      </c>
      <c r="E10278" t="s">
        <v>25</v>
      </c>
      <c r="F10278" t="s">
        <v>17</v>
      </c>
      <c r="G10278" s="16" t="s">
        <v>10717</v>
      </c>
      <c r="H10278" s="1"/>
      <c r="J10278"/>
      <c r="AC10278" s="5">
        <v>45460</v>
      </c>
      <c r="AD10278" t="s">
        <v>11649</v>
      </c>
      <c r="AE10278" t="s">
        <v>11649</v>
      </c>
      <c r="AF10278">
        <f>MONTH(Table1[[#This Row],[Date Sent]])</f>
        <v>6</v>
      </c>
      <c r="AG10278">
        <f>YEAR(Table1[[#This Row],[Date Sent]])</f>
        <v>2024</v>
      </c>
      <c r="AH10278"/>
    </row>
    <row r="10279" spans="1:34" x14ac:dyDescent="0.2">
      <c r="A10279" t="s">
        <v>495</v>
      </c>
      <c r="B10279" t="s">
        <v>10715</v>
      </c>
      <c r="C10279" s="1">
        <v>107.99</v>
      </c>
      <c r="D10279" s="5">
        <v>45404</v>
      </c>
      <c r="E10279" t="s">
        <v>25</v>
      </c>
      <c r="F10279" t="s">
        <v>17</v>
      </c>
      <c r="G10279" s="16" t="s">
        <v>10718</v>
      </c>
      <c r="H10279" s="1"/>
      <c r="J10279"/>
      <c r="AC10279" s="5">
        <v>45460</v>
      </c>
      <c r="AD10279" t="s">
        <v>11649</v>
      </c>
      <c r="AE10279" t="s">
        <v>11649</v>
      </c>
      <c r="AF10279">
        <f>MONTH(Table1[[#This Row],[Date Sent]])</f>
        <v>6</v>
      </c>
      <c r="AG10279">
        <f>YEAR(Table1[[#This Row],[Date Sent]])</f>
        <v>2024</v>
      </c>
      <c r="AH10279"/>
    </row>
    <row r="10280" spans="1:34" x14ac:dyDescent="0.2">
      <c r="A10280" t="s">
        <v>495</v>
      </c>
      <c r="B10280" t="s">
        <v>10715</v>
      </c>
      <c r="C10280" s="1">
        <v>32.39</v>
      </c>
      <c r="D10280" s="5">
        <v>45406</v>
      </c>
      <c r="E10280" t="s">
        <v>21</v>
      </c>
      <c r="F10280" t="s">
        <v>33</v>
      </c>
      <c r="G10280" s="16" t="s">
        <v>10719</v>
      </c>
      <c r="H10280" s="1"/>
      <c r="J10280"/>
      <c r="AC10280" s="5">
        <v>45460</v>
      </c>
      <c r="AD10280" t="s">
        <v>11649</v>
      </c>
      <c r="AE10280" t="s">
        <v>11649</v>
      </c>
      <c r="AF10280">
        <f>MONTH(Table1[[#This Row],[Date Sent]])</f>
        <v>6</v>
      </c>
      <c r="AG10280">
        <f>YEAR(Table1[[#This Row],[Date Sent]])</f>
        <v>2024</v>
      </c>
      <c r="AH10280"/>
    </row>
    <row r="10281" spans="1:34" x14ac:dyDescent="0.2">
      <c r="A10281" t="s">
        <v>495</v>
      </c>
      <c r="B10281" t="s">
        <v>10715</v>
      </c>
      <c r="C10281" s="1">
        <v>15.08</v>
      </c>
      <c r="D10281" s="5">
        <v>45407</v>
      </c>
      <c r="E10281" t="s">
        <v>21</v>
      </c>
      <c r="F10281" t="s">
        <v>33</v>
      </c>
      <c r="G10281" s="16" t="s">
        <v>10720</v>
      </c>
      <c r="H10281" s="1"/>
      <c r="J10281"/>
      <c r="AC10281" s="5">
        <v>45460</v>
      </c>
      <c r="AD10281" t="s">
        <v>11649</v>
      </c>
      <c r="AE10281" t="s">
        <v>11649</v>
      </c>
      <c r="AF10281">
        <f>MONTH(Table1[[#This Row],[Date Sent]])</f>
        <v>6</v>
      </c>
      <c r="AG10281">
        <f>YEAR(Table1[[#This Row],[Date Sent]])</f>
        <v>2024</v>
      </c>
      <c r="AH10281"/>
    </row>
    <row r="10282" spans="1:34" x14ac:dyDescent="0.2">
      <c r="A10282" t="s">
        <v>495</v>
      </c>
      <c r="B10282" t="s">
        <v>10715</v>
      </c>
      <c r="C10282" s="1">
        <v>17.010000000000002</v>
      </c>
      <c r="D10282" s="5">
        <v>45409</v>
      </c>
      <c r="E10282" t="s">
        <v>8</v>
      </c>
      <c r="F10282" t="s">
        <v>39</v>
      </c>
      <c r="G10282" s="16" t="s">
        <v>10721</v>
      </c>
      <c r="H10282" s="1"/>
      <c r="J10282"/>
      <c r="AC10282" s="5">
        <v>45460</v>
      </c>
      <c r="AD10282" t="s">
        <v>11649</v>
      </c>
      <c r="AE10282" t="s">
        <v>11649</v>
      </c>
      <c r="AF10282">
        <f>MONTH(Table1[[#This Row],[Date Sent]])</f>
        <v>6</v>
      </c>
      <c r="AG10282">
        <f>YEAR(Table1[[#This Row],[Date Sent]])</f>
        <v>2024</v>
      </c>
      <c r="AH10282"/>
    </row>
    <row r="10283" spans="1:34" x14ac:dyDescent="0.2">
      <c r="A10283" t="s">
        <v>495</v>
      </c>
      <c r="B10283" t="s">
        <v>10715</v>
      </c>
      <c r="C10283" s="1">
        <v>51.8</v>
      </c>
      <c r="D10283" s="5">
        <v>45409</v>
      </c>
      <c r="E10283" t="s">
        <v>8</v>
      </c>
      <c r="F10283" t="s">
        <v>39</v>
      </c>
      <c r="G10283" s="16" t="s">
        <v>10722</v>
      </c>
      <c r="H10283" s="1"/>
      <c r="J10283"/>
      <c r="AC10283" s="5">
        <v>45460</v>
      </c>
      <c r="AD10283" t="s">
        <v>11649</v>
      </c>
      <c r="AE10283" t="s">
        <v>11649</v>
      </c>
      <c r="AF10283">
        <f>MONTH(Table1[[#This Row],[Date Sent]])</f>
        <v>6</v>
      </c>
      <c r="AG10283">
        <f>YEAR(Table1[[#This Row],[Date Sent]])</f>
        <v>2024</v>
      </c>
      <c r="AH10283"/>
    </row>
    <row r="10284" spans="1:34" x14ac:dyDescent="0.2">
      <c r="A10284" t="s">
        <v>495</v>
      </c>
      <c r="B10284" t="s">
        <v>10715</v>
      </c>
      <c r="C10284" s="1">
        <v>-13.68</v>
      </c>
      <c r="D10284" s="5">
        <v>45409</v>
      </c>
      <c r="E10284" t="s">
        <v>8</v>
      </c>
      <c r="F10284" t="s">
        <v>39</v>
      </c>
      <c r="G10284" s="16" t="s">
        <v>10723</v>
      </c>
      <c r="H10284" s="1"/>
      <c r="J10284"/>
      <c r="AC10284" s="5">
        <v>45460</v>
      </c>
      <c r="AD10284" t="s">
        <v>11649</v>
      </c>
      <c r="AE10284" t="s">
        <v>11649</v>
      </c>
      <c r="AF10284">
        <f>MONTH(Table1[[#This Row],[Date Sent]])</f>
        <v>6</v>
      </c>
      <c r="AG10284">
        <f>YEAR(Table1[[#This Row],[Date Sent]])</f>
        <v>2024</v>
      </c>
      <c r="AH10284"/>
    </row>
    <row r="10285" spans="1:34" x14ac:dyDescent="0.2">
      <c r="A10285" t="s">
        <v>495</v>
      </c>
      <c r="B10285" t="s">
        <v>10715</v>
      </c>
      <c r="C10285" s="1">
        <v>80.989999999999995</v>
      </c>
      <c r="D10285" s="5">
        <v>45412</v>
      </c>
      <c r="E10285" t="s">
        <v>13</v>
      </c>
      <c r="F10285" t="s">
        <v>33</v>
      </c>
      <c r="G10285" s="16" t="s">
        <v>10716</v>
      </c>
      <c r="H10285" s="1"/>
      <c r="J10285"/>
      <c r="AC10285" s="5">
        <v>45460</v>
      </c>
      <c r="AD10285" t="s">
        <v>11649</v>
      </c>
      <c r="AE10285" t="s">
        <v>11649</v>
      </c>
      <c r="AF10285">
        <f>MONTH(Table1[[#This Row],[Date Sent]])</f>
        <v>6</v>
      </c>
      <c r="AG10285">
        <f>YEAR(Table1[[#This Row],[Date Sent]])</f>
        <v>2024</v>
      </c>
      <c r="AH10285"/>
    </row>
    <row r="10286" spans="1:34" x14ac:dyDescent="0.2">
      <c r="A10286" t="s">
        <v>522</v>
      </c>
      <c r="B10286" t="s">
        <v>10724</v>
      </c>
      <c r="C10286" s="1">
        <v>65.88</v>
      </c>
      <c r="D10286" s="5">
        <v>45427</v>
      </c>
      <c r="E10286" t="s">
        <v>33</v>
      </c>
      <c r="F10286" t="s">
        <v>16</v>
      </c>
      <c r="G10286" s="16" t="s">
        <v>1057</v>
      </c>
      <c r="H10286" s="1"/>
      <c r="J10286"/>
      <c r="AC10286" s="5">
        <v>45460</v>
      </c>
      <c r="AD10286" t="s">
        <v>14633</v>
      </c>
      <c r="AE10286" t="s">
        <v>272</v>
      </c>
      <c r="AF10286">
        <f>MONTH(Table1[[#This Row],[Date Sent]])</f>
        <v>6</v>
      </c>
      <c r="AG10286">
        <f>YEAR(Table1[[#This Row],[Date Sent]])</f>
        <v>2024</v>
      </c>
      <c r="AH10286"/>
    </row>
    <row r="10287" spans="1:34" x14ac:dyDescent="0.2">
      <c r="A10287" t="s">
        <v>522</v>
      </c>
      <c r="B10287" t="s">
        <v>10724</v>
      </c>
      <c r="C10287" s="1">
        <v>118.45</v>
      </c>
      <c r="D10287" s="5">
        <v>45428</v>
      </c>
      <c r="E10287" t="s">
        <v>27</v>
      </c>
      <c r="F10287" t="s">
        <v>39</v>
      </c>
      <c r="G10287" s="16" t="s">
        <v>10725</v>
      </c>
      <c r="H10287" s="1"/>
      <c r="J10287"/>
      <c r="AC10287" s="5">
        <v>45460</v>
      </c>
      <c r="AD10287" t="s">
        <v>14633</v>
      </c>
      <c r="AE10287" t="s">
        <v>272</v>
      </c>
      <c r="AF10287">
        <f>MONTH(Table1[[#This Row],[Date Sent]])</f>
        <v>6</v>
      </c>
      <c r="AG10287">
        <f>YEAR(Table1[[#This Row],[Date Sent]])</f>
        <v>2024</v>
      </c>
      <c r="AH10287"/>
    </row>
    <row r="10288" spans="1:34" x14ac:dyDescent="0.2">
      <c r="A10288" t="s">
        <v>522</v>
      </c>
      <c r="B10288" t="s">
        <v>10724</v>
      </c>
      <c r="C10288" s="1">
        <v>46.88</v>
      </c>
      <c r="D10288" s="5">
        <v>45430</v>
      </c>
      <c r="E10288" t="s">
        <v>23</v>
      </c>
      <c r="F10288" t="s">
        <v>33</v>
      </c>
      <c r="G10288" s="16" t="s">
        <v>10726</v>
      </c>
      <c r="H10288" s="1"/>
      <c r="J10288"/>
      <c r="AC10288" s="5">
        <v>45460</v>
      </c>
      <c r="AD10288" t="s">
        <v>14633</v>
      </c>
      <c r="AE10288" t="s">
        <v>272</v>
      </c>
      <c r="AF10288">
        <f>MONTH(Table1[[#This Row],[Date Sent]])</f>
        <v>6</v>
      </c>
      <c r="AG10288">
        <f>YEAR(Table1[[#This Row],[Date Sent]])</f>
        <v>2024</v>
      </c>
      <c r="AH10288"/>
    </row>
    <row r="10289" spans="1:34" x14ac:dyDescent="0.2">
      <c r="A10289" t="s">
        <v>522</v>
      </c>
      <c r="B10289" t="s">
        <v>10724</v>
      </c>
      <c r="C10289" s="1">
        <v>68.28</v>
      </c>
      <c r="D10289" s="5">
        <v>45436</v>
      </c>
      <c r="E10289" t="s">
        <v>33</v>
      </c>
      <c r="F10289" t="s">
        <v>16</v>
      </c>
      <c r="G10289" s="16" t="s">
        <v>1057</v>
      </c>
      <c r="H10289" s="1"/>
      <c r="J10289"/>
      <c r="AC10289" s="5">
        <v>45460</v>
      </c>
      <c r="AD10289" t="s">
        <v>14633</v>
      </c>
      <c r="AE10289" t="s">
        <v>272</v>
      </c>
      <c r="AF10289">
        <f>MONTH(Table1[[#This Row],[Date Sent]])</f>
        <v>6</v>
      </c>
      <c r="AG10289">
        <f>YEAR(Table1[[#This Row],[Date Sent]])</f>
        <v>2024</v>
      </c>
      <c r="AH10289"/>
    </row>
    <row r="10290" spans="1:34" x14ac:dyDescent="0.2">
      <c r="A10290" t="s">
        <v>118</v>
      </c>
      <c r="B10290" t="s">
        <v>10727</v>
      </c>
      <c r="C10290" s="1">
        <v>21.39</v>
      </c>
      <c r="D10290" s="5">
        <v>45399</v>
      </c>
      <c r="E10290" t="s">
        <v>21</v>
      </c>
      <c r="F10290" t="s">
        <v>33</v>
      </c>
      <c r="G10290" s="16" t="s">
        <v>10728</v>
      </c>
      <c r="H10290" s="1"/>
      <c r="J10290"/>
      <c r="AC10290" s="5">
        <v>45460</v>
      </c>
      <c r="AD10290" t="s">
        <v>13683</v>
      </c>
      <c r="AE10290" t="s">
        <v>167</v>
      </c>
      <c r="AF10290">
        <f>MONTH(Table1[[#This Row],[Date Sent]])</f>
        <v>6</v>
      </c>
      <c r="AG10290">
        <f>YEAR(Table1[[#This Row],[Date Sent]])</f>
        <v>2024</v>
      </c>
      <c r="AH10290"/>
    </row>
    <row r="10291" spans="1:34" x14ac:dyDescent="0.2">
      <c r="A10291" t="s">
        <v>118</v>
      </c>
      <c r="B10291" t="s">
        <v>10727</v>
      </c>
      <c r="C10291" s="1">
        <v>18.829999999999998</v>
      </c>
      <c r="D10291" s="5">
        <v>45402</v>
      </c>
      <c r="E10291" t="s">
        <v>21</v>
      </c>
      <c r="F10291" t="s">
        <v>33</v>
      </c>
      <c r="G10291" s="16" t="s">
        <v>10729</v>
      </c>
      <c r="H10291" s="1"/>
      <c r="J10291"/>
      <c r="AC10291" s="5">
        <v>45460</v>
      </c>
      <c r="AD10291" t="s">
        <v>13683</v>
      </c>
      <c r="AE10291" t="s">
        <v>167</v>
      </c>
      <c r="AF10291">
        <f>MONTH(Table1[[#This Row],[Date Sent]])</f>
        <v>6</v>
      </c>
      <c r="AG10291">
        <f>YEAR(Table1[[#This Row],[Date Sent]])</f>
        <v>2024</v>
      </c>
      <c r="AH10291"/>
    </row>
    <row r="10292" spans="1:34" x14ac:dyDescent="0.2">
      <c r="A10292" t="s">
        <v>118</v>
      </c>
      <c r="B10292" t="s">
        <v>10727</v>
      </c>
      <c r="C10292" s="1">
        <v>30.91</v>
      </c>
      <c r="D10292" s="5">
        <v>45405</v>
      </c>
      <c r="E10292" t="s">
        <v>21</v>
      </c>
      <c r="F10292" t="s">
        <v>33</v>
      </c>
      <c r="G10292" s="16" t="s">
        <v>10730</v>
      </c>
      <c r="H10292" s="1"/>
      <c r="J10292"/>
      <c r="AC10292" s="5">
        <v>45460</v>
      </c>
      <c r="AD10292" t="s">
        <v>13683</v>
      </c>
      <c r="AE10292" t="s">
        <v>167</v>
      </c>
      <c r="AF10292">
        <f>MONTH(Table1[[#This Row],[Date Sent]])</f>
        <v>6</v>
      </c>
      <c r="AG10292">
        <f>YEAR(Table1[[#This Row],[Date Sent]])</f>
        <v>2024</v>
      </c>
      <c r="AH10292"/>
    </row>
    <row r="10293" spans="1:34" x14ac:dyDescent="0.2">
      <c r="A10293" t="s">
        <v>118</v>
      </c>
      <c r="B10293" t="s">
        <v>10727</v>
      </c>
      <c r="C10293" s="1">
        <v>47.65</v>
      </c>
      <c r="D10293" s="5">
        <v>45406</v>
      </c>
      <c r="E10293" t="s">
        <v>21</v>
      </c>
      <c r="F10293" t="s">
        <v>16</v>
      </c>
      <c r="G10293" s="16" t="s">
        <v>1179</v>
      </c>
      <c r="H10293" s="1"/>
      <c r="J10293"/>
      <c r="AC10293" s="5">
        <v>45460</v>
      </c>
      <c r="AD10293" t="s">
        <v>13683</v>
      </c>
      <c r="AE10293" t="s">
        <v>167</v>
      </c>
      <c r="AF10293">
        <f>MONTH(Table1[[#This Row],[Date Sent]])</f>
        <v>6</v>
      </c>
      <c r="AG10293">
        <f>YEAR(Table1[[#This Row],[Date Sent]])</f>
        <v>2024</v>
      </c>
      <c r="AH10293"/>
    </row>
    <row r="10294" spans="1:34" x14ac:dyDescent="0.2">
      <c r="A10294" t="s">
        <v>118</v>
      </c>
      <c r="B10294" t="s">
        <v>10727</v>
      </c>
      <c r="C10294" s="1">
        <v>93.14</v>
      </c>
      <c r="D10294" s="5">
        <v>45414</v>
      </c>
      <c r="E10294" t="s">
        <v>15</v>
      </c>
      <c r="F10294" t="s">
        <v>49</v>
      </c>
      <c r="G10294" s="16" t="s">
        <v>10731</v>
      </c>
      <c r="H10294" s="1"/>
      <c r="J10294"/>
      <c r="AC10294" s="5">
        <v>45460</v>
      </c>
      <c r="AD10294" t="s">
        <v>13683</v>
      </c>
      <c r="AE10294" t="s">
        <v>167</v>
      </c>
      <c r="AF10294">
        <f>MONTH(Table1[[#This Row],[Date Sent]])</f>
        <v>6</v>
      </c>
      <c r="AG10294">
        <f>YEAR(Table1[[#This Row],[Date Sent]])</f>
        <v>2024</v>
      </c>
      <c r="AH10294"/>
    </row>
    <row r="10295" spans="1:34" x14ac:dyDescent="0.2">
      <c r="A10295" t="s">
        <v>118</v>
      </c>
      <c r="B10295" t="s">
        <v>10727</v>
      </c>
      <c r="C10295" s="1">
        <v>7.13</v>
      </c>
      <c r="D10295" s="5">
        <v>45414</v>
      </c>
      <c r="E10295" t="s">
        <v>31</v>
      </c>
      <c r="F10295" t="s">
        <v>6</v>
      </c>
      <c r="G10295" s="16" t="s">
        <v>10732</v>
      </c>
      <c r="H10295" s="1"/>
      <c r="J10295"/>
      <c r="AC10295" s="5">
        <v>45460</v>
      </c>
      <c r="AD10295" t="s">
        <v>13683</v>
      </c>
      <c r="AE10295" t="s">
        <v>167</v>
      </c>
      <c r="AF10295">
        <f>MONTH(Table1[[#This Row],[Date Sent]])</f>
        <v>6</v>
      </c>
      <c r="AG10295">
        <f>YEAR(Table1[[#This Row],[Date Sent]])</f>
        <v>2024</v>
      </c>
      <c r="AH10295"/>
    </row>
    <row r="10296" spans="1:34" x14ac:dyDescent="0.2">
      <c r="A10296" t="s">
        <v>118</v>
      </c>
      <c r="B10296" t="s">
        <v>10727</v>
      </c>
      <c r="C10296" s="1">
        <v>15.73</v>
      </c>
      <c r="D10296" s="5">
        <v>45415</v>
      </c>
      <c r="E10296" t="s">
        <v>31</v>
      </c>
      <c r="F10296" t="s">
        <v>6</v>
      </c>
      <c r="G10296" s="16" t="s">
        <v>10732</v>
      </c>
      <c r="H10296" s="1"/>
      <c r="J10296"/>
      <c r="AC10296" s="5">
        <v>45460</v>
      </c>
      <c r="AD10296" t="s">
        <v>13683</v>
      </c>
      <c r="AE10296" t="s">
        <v>167</v>
      </c>
      <c r="AF10296">
        <f>MONTH(Table1[[#This Row],[Date Sent]])</f>
        <v>6</v>
      </c>
      <c r="AG10296">
        <f>YEAR(Table1[[#This Row],[Date Sent]])</f>
        <v>2024</v>
      </c>
      <c r="AH10296"/>
    </row>
    <row r="10297" spans="1:34" x14ac:dyDescent="0.2">
      <c r="A10297" t="s">
        <v>118</v>
      </c>
      <c r="B10297" t="s">
        <v>10727</v>
      </c>
      <c r="C10297" s="1">
        <v>24.19</v>
      </c>
      <c r="D10297" s="5">
        <v>45416</v>
      </c>
      <c r="E10297" t="s">
        <v>21</v>
      </c>
      <c r="F10297" t="s">
        <v>33</v>
      </c>
      <c r="G10297" s="16" t="s">
        <v>10733</v>
      </c>
      <c r="H10297" s="1"/>
      <c r="J10297"/>
      <c r="AC10297" s="5">
        <v>45460</v>
      </c>
      <c r="AD10297" t="s">
        <v>13683</v>
      </c>
      <c r="AE10297" t="s">
        <v>167</v>
      </c>
      <c r="AF10297">
        <f>MONTH(Table1[[#This Row],[Date Sent]])</f>
        <v>6</v>
      </c>
      <c r="AG10297">
        <f>YEAR(Table1[[#This Row],[Date Sent]])</f>
        <v>2024</v>
      </c>
      <c r="AH10297"/>
    </row>
    <row r="10298" spans="1:34" x14ac:dyDescent="0.2">
      <c r="A10298" t="s">
        <v>118</v>
      </c>
      <c r="B10298" t="s">
        <v>10727</v>
      </c>
      <c r="C10298" s="1">
        <v>13.25</v>
      </c>
      <c r="D10298" s="5">
        <v>45426</v>
      </c>
      <c r="E10298" t="s">
        <v>21</v>
      </c>
      <c r="F10298" t="s">
        <v>33</v>
      </c>
      <c r="G10298" s="16" t="s">
        <v>10734</v>
      </c>
      <c r="H10298" s="1"/>
      <c r="J10298"/>
      <c r="AC10298" s="5">
        <v>45460</v>
      </c>
      <c r="AD10298" t="s">
        <v>13683</v>
      </c>
      <c r="AE10298" t="s">
        <v>167</v>
      </c>
      <c r="AF10298">
        <f>MONTH(Table1[[#This Row],[Date Sent]])</f>
        <v>6</v>
      </c>
      <c r="AG10298">
        <f>YEAR(Table1[[#This Row],[Date Sent]])</f>
        <v>2024</v>
      </c>
      <c r="AH10298"/>
    </row>
    <row r="10299" spans="1:34" x14ac:dyDescent="0.2">
      <c r="A10299" t="s">
        <v>455</v>
      </c>
      <c r="B10299" t="s">
        <v>10735</v>
      </c>
      <c r="C10299" s="1">
        <v>75.33</v>
      </c>
      <c r="D10299" s="5">
        <v>45405</v>
      </c>
      <c r="E10299" t="s">
        <v>15</v>
      </c>
      <c r="F10299" t="s">
        <v>49</v>
      </c>
      <c r="G10299" s="16" t="s">
        <v>10736</v>
      </c>
      <c r="H10299" s="1"/>
      <c r="J10299"/>
      <c r="AC10299" s="5">
        <v>45460</v>
      </c>
      <c r="AD10299" t="s">
        <v>14653</v>
      </c>
      <c r="AE10299" t="s">
        <v>272</v>
      </c>
      <c r="AF10299">
        <f>MONTH(Table1[[#This Row],[Date Sent]])</f>
        <v>6</v>
      </c>
      <c r="AG10299">
        <f>YEAR(Table1[[#This Row],[Date Sent]])</f>
        <v>2024</v>
      </c>
      <c r="AH10299"/>
    </row>
    <row r="10300" spans="1:34" x14ac:dyDescent="0.2">
      <c r="A10300" t="s">
        <v>455</v>
      </c>
      <c r="B10300" t="s">
        <v>10735</v>
      </c>
      <c r="C10300" s="1">
        <v>101.39</v>
      </c>
      <c r="D10300" s="5">
        <v>45415</v>
      </c>
      <c r="E10300" t="s">
        <v>15</v>
      </c>
      <c r="F10300" t="s">
        <v>49</v>
      </c>
      <c r="G10300" s="16" t="s">
        <v>10737</v>
      </c>
      <c r="H10300" s="1"/>
      <c r="J10300"/>
      <c r="AC10300" s="5">
        <v>45460</v>
      </c>
      <c r="AD10300" t="s">
        <v>14653</v>
      </c>
      <c r="AE10300" t="s">
        <v>272</v>
      </c>
      <c r="AF10300">
        <f>MONTH(Table1[[#This Row],[Date Sent]])</f>
        <v>6</v>
      </c>
      <c r="AG10300">
        <f>YEAR(Table1[[#This Row],[Date Sent]])</f>
        <v>2024</v>
      </c>
      <c r="AH10300"/>
    </row>
    <row r="10301" spans="1:34" x14ac:dyDescent="0.2">
      <c r="A10301" t="s">
        <v>455</v>
      </c>
      <c r="B10301" t="s">
        <v>10735</v>
      </c>
      <c r="C10301" s="1">
        <v>317.10000000000002</v>
      </c>
      <c r="D10301" s="5">
        <v>45416</v>
      </c>
      <c r="E10301" t="s">
        <v>21</v>
      </c>
      <c r="F10301" t="s">
        <v>17</v>
      </c>
      <c r="G10301" s="16" t="s">
        <v>10738</v>
      </c>
      <c r="H10301" s="1"/>
      <c r="J10301"/>
      <c r="AC10301" s="5">
        <v>45460</v>
      </c>
      <c r="AD10301" t="s">
        <v>14653</v>
      </c>
      <c r="AE10301" t="s">
        <v>272</v>
      </c>
      <c r="AF10301">
        <f>MONTH(Table1[[#This Row],[Date Sent]])</f>
        <v>6</v>
      </c>
      <c r="AG10301">
        <f>YEAR(Table1[[#This Row],[Date Sent]])</f>
        <v>2024</v>
      </c>
      <c r="AH10301"/>
    </row>
    <row r="10302" spans="1:34" x14ac:dyDescent="0.2">
      <c r="A10302" t="s">
        <v>455</v>
      </c>
      <c r="B10302" t="s">
        <v>10735</v>
      </c>
      <c r="C10302" s="1">
        <v>266.33</v>
      </c>
      <c r="D10302" s="5">
        <v>45416</v>
      </c>
      <c r="E10302" t="s">
        <v>33</v>
      </c>
      <c r="F10302" t="s">
        <v>918</v>
      </c>
      <c r="G10302" s="16" t="s">
        <v>10739</v>
      </c>
      <c r="H10302" s="1">
        <v>169</v>
      </c>
      <c r="I10302" t="s">
        <v>25</v>
      </c>
      <c r="J10302" t="s">
        <v>1140</v>
      </c>
      <c r="K10302" s="1">
        <v>60.349999999999994</v>
      </c>
      <c r="L10302" t="s">
        <v>17</v>
      </c>
      <c r="M10302" t="s">
        <v>10740</v>
      </c>
      <c r="N10302" s="1">
        <v>36.979999999999997</v>
      </c>
      <c r="O10302" t="s">
        <v>10</v>
      </c>
      <c r="P10302" t="s">
        <v>10741</v>
      </c>
      <c r="AC10302" s="5">
        <v>45460</v>
      </c>
      <c r="AD10302" t="s">
        <v>14653</v>
      </c>
      <c r="AE10302" t="s">
        <v>272</v>
      </c>
      <c r="AF10302">
        <f>MONTH(Table1[[#This Row],[Date Sent]])</f>
        <v>6</v>
      </c>
      <c r="AG10302">
        <f>YEAR(Table1[[#This Row],[Date Sent]])</f>
        <v>2024</v>
      </c>
      <c r="AH10302"/>
    </row>
    <row r="10303" spans="1:34" x14ac:dyDescent="0.2">
      <c r="A10303" t="s">
        <v>455</v>
      </c>
      <c r="B10303" t="s">
        <v>10735</v>
      </c>
      <c r="C10303" s="1">
        <v>47.52</v>
      </c>
      <c r="D10303" s="5">
        <v>45420</v>
      </c>
      <c r="E10303" t="s">
        <v>20</v>
      </c>
      <c r="F10303" t="s">
        <v>918</v>
      </c>
      <c r="G10303" s="16" t="s">
        <v>10742</v>
      </c>
      <c r="H10303" s="1">
        <v>36.979999999999997</v>
      </c>
      <c r="I10303" t="s">
        <v>33</v>
      </c>
      <c r="J10303" t="s">
        <v>10008</v>
      </c>
      <c r="K10303" s="1">
        <v>10.540000000000006</v>
      </c>
      <c r="L10303" t="s">
        <v>17</v>
      </c>
      <c r="M10303" t="s">
        <v>10743</v>
      </c>
      <c r="AC10303" s="5">
        <v>45460</v>
      </c>
      <c r="AD10303" t="s">
        <v>14653</v>
      </c>
      <c r="AE10303" t="s">
        <v>272</v>
      </c>
      <c r="AF10303">
        <f>MONTH(Table1[[#This Row],[Date Sent]])</f>
        <v>6</v>
      </c>
      <c r="AG10303">
        <f>YEAR(Table1[[#This Row],[Date Sent]])</f>
        <v>2024</v>
      </c>
      <c r="AH10303"/>
    </row>
    <row r="10304" spans="1:34" x14ac:dyDescent="0.2">
      <c r="A10304" t="s">
        <v>455</v>
      </c>
      <c r="B10304" t="s">
        <v>10735</v>
      </c>
      <c r="C10304" s="1">
        <v>13.43</v>
      </c>
      <c r="D10304" s="5">
        <v>45420</v>
      </c>
      <c r="E10304" t="s">
        <v>16</v>
      </c>
      <c r="F10304" t="s">
        <v>15</v>
      </c>
      <c r="G10304" s="16" t="s">
        <v>10744</v>
      </c>
      <c r="H10304" s="1"/>
      <c r="J10304"/>
      <c r="AC10304" s="5">
        <v>45460</v>
      </c>
      <c r="AD10304" t="s">
        <v>14653</v>
      </c>
      <c r="AE10304" t="s">
        <v>272</v>
      </c>
      <c r="AF10304">
        <f>MONTH(Table1[[#This Row],[Date Sent]])</f>
        <v>6</v>
      </c>
      <c r="AG10304">
        <f>YEAR(Table1[[#This Row],[Date Sent]])</f>
        <v>2024</v>
      </c>
      <c r="AH10304"/>
    </row>
    <row r="10305" spans="1:34" x14ac:dyDescent="0.2">
      <c r="A10305" t="s">
        <v>455</v>
      </c>
      <c r="B10305" t="s">
        <v>10735</v>
      </c>
      <c r="C10305" s="1">
        <v>74</v>
      </c>
      <c r="D10305" s="5">
        <v>45421</v>
      </c>
      <c r="E10305" t="s">
        <v>33</v>
      </c>
      <c r="F10305" t="s">
        <v>10</v>
      </c>
      <c r="G10305" s="16" t="s">
        <v>10745</v>
      </c>
      <c r="H10305" s="1"/>
      <c r="J10305"/>
      <c r="AC10305" s="5">
        <v>45460</v>
      </c>
      <c r="AD10305" t="s">
        <v>14653</v>
      </c>
      <c r="AE10305" t="s">
        <v>272</v>
      </c>
      <c r="AF10305">
        <f>MONTH(Table1[[#This Row],[Date Sent]])</f>
        <v>6</v>
      </c>
      <c r="AG10305">
        <f>YEAR(Table1[[#This Row],[Date Sent]])</f>
        <v>2024</v>
      </c>
      <c r="AH10305"/>
    </row>
    <row r="10306" spans="1:34" x14ac:dyDescent="0.2">
      <c r="A10306" t="s">
        <v>455</v>
      </c>
      <c r="B10306" t="s">
        <v>10735</v>
      </c>
      <c r="C10306" s="1">
        <v>30.95</v>
      </c>
      <c r="D10306" s="5">
        <v>45427</v>
      </c>
      <c r="E10306" t="s">
        <v>24</v>
      </c>
      <c r="F10306" t="s">
        <v>14</v>
      </c>
      <c r="G10306" s="16" t="s">
        <v>10746</v>
      </c>
      <c r="H10306" s="1"/>
      <c r="J10306"/>
      <c r="AC10306" s="5">
        <v>45460</v>
      </c>
      <c r="AD10306" t="s">
        <v>14653</v>
      </c>
      <c r="AE10306" t="s">
        <v>272</v>
      </c>
      <c r="AF10306">
        <f>MONTH(Table1[[#This Row],[Date Sent]])</f>
        <v>6</v>
      </c>
      <c r="AG10306">
        <f>YEAR(Table1[[#This Row],[Date Sent]])</f>
        <v>2024</v>
      </c>
      <c r="AH10306"/>
    </row>
    <row r="10307" spans="1:34" x14ac:dyDescent="0.2">
      <c r="A10307" t="s">
        <v>589</v>
      </c>
      <c r="B10307" t="s">
        <v>10747</v>
      </c>
      <c r="C10307" s="1">
        <v>235.38</v>
      </c>
      <c r="D10307" s="5">
        <v>45432</v>
      </c>
      <c r="E10307" t="s">
        <v>20</v>
      </c>
      <c r="F10307" t="s">
        <v>918</v>
      </c>
      <c r="G10307" s="16" t="s">
        <v>20</v>
      </c>
      <c r="H10307" s="1">
        <v>175.25</v>
      </c>
      <c r="I10307" t="s">
        <v>33</v>
      </c>
      <c r="J10307" t="s">
        <v>10748</v>
      </c>
      <c r="K10307" s="1">
        <v>40.61</v>
      </c>
      <c r="L10307" t="s">
        <v>58</v>
      </c>
      <c r="M10307" t="s">
        <v>10749</v>
      </c>
      <c r="N10307" s="1">
        <v>19.52</v>
      </c>
      <c r="O10307" t="s">
        <v>39</v>
      </c>
      <c r="P10307" t="s">
        <v>10750</v>
      </c>
      <c r="AC10307" s="5">
        <v>45460</v>
      </c>
      <c r="AD10307" t="s">
        <v>14700</v>
      </c>
      <c r="AE10307" t="s">
        <v>167</v>
      </c>
      <c r="AF10307">
        <f>MONTH(Table1[[#This Row],[Date Sent]])</f>
        <v>6</v>
      </c>
      <c r="AG10307">
        <f>YEAR(Table1[[#This Row],[Date Sent]])</f>
        <v>2024</v>
      </c>
      <c r="AH10307"/>
    </row>
    <row r="10308" spans="1:34" x14ac:dyDescent="0.2">
      <c r="A10308" t="s">
        <v>813</v>
      </c>
      <c r="B10308" t="s">
        <v>10751</v>
      </c>
      <c r="C10308" s="1">
        <v>37.22</v>
      </c>
      <c r="D10308" s="5">
        <v>45428</v>
      </c>
      <c r="E10308" t="s">
        <v>21</v>
      </c>
      <c r="F10308" t="s">
        <v>918</v>
      </c>
      <c r="G10308" s="16" t="s">
        <v>10752</v>
      </c>
      <c r="H10308" s="1">
        <v>24.130000000000003</v>
      </c>
      <c r="I10308" t="s">
        <v>33</v>
      </c>
      <c r="J10308" t="s">
        <v>1602</v>
      </c>
      <c r="K10308" s="1">
        <v>13.089999999999996</v>
      </c>
      <c r="L10308" t="s">
        <v>18</v>
      </c>
      <c r="M10308" t="s">
        <v>7417</v>
      </c>
      <c r="AC10308" s="5">
        <v>45460</v>
      </c>
      <c r="AD10308" t="s">
        <v>13196</v>
      </c>
      <c r="AE10308" t="s">
        <v>475</v>
      </c>
      <c r="AF10308">
        <f>MONTH(Table1[[#This Row],[Date Sent]])</f>
        <v>6</v>
      </c>
      <c r="AG10308">
        <f>YEAR(Table1[[#This Row],[Date Sent]])</f>
        <v>2024</v>
      </c>
      <c r="AH10308"/>
    </row>
    <row r="10309" spans="1:34" x14ac:dyDescent="0.2">
      <c r="A10309" t="s">
        <v>813</v>
      </c>
      <c r="B10309" t="s">
        <v>10751</v>
      </c>
      <c r="C10309" s="1">
        <v>11.47</v>
      </c>
      <c r="D10309" s="5">
        <v>45434</v>
      </c>
      <c r="E10309" t="s">
        <v>21</v>
      </c>
      <c r="F10309" t="s">
        <v>33</v>
      </c>
      <c r="G10309" s="16" t="s">
        <v>933</v>
      </c>
      <c r="H10309" s="1"/>
      <c r="J10309"/>
      <c r="AC10309" s="5">
        <v>45460</v>
      </c>
      <c r="AD10309" t="s">
        <v>13196</v>
      </c>
      <c r="AE10309" t="s">
        <v>475</v>
      </c>
      <c r="AF10309">
        <f>MONTH(Table1[[#This Row],[Date Sent]])</f>
        <v>6</v>
      </c>
      <c r="AG10309">
        <f>YEAR(Table1[[#This Row],[Date Sent]])</f>
        <v>2024</v>
      </c>
      <c r="AH10309"/>
    </row>
    <row r="10310" spans="1:34" x14ac:dyDescent="0.2">
      <c r="A10310" t="s">
        <v>813</v>
      </c>
      <c r="B10310" t="s">
        <v>10751</v>
      </c>
      <c r="C10310" s="1">
        <v>15.75</v>
      </c>
      <c r="D10310" s="5">
        <v>45437</v>
      </c>
      <c r="E10310" t="s">
        <v>21</v>
      </c>
      <c r="F10310" t="s">
        <v>15</v>
      </c>
      <c r="G10310" s="16" t="s">
        <v>10753</v>
      </c>
      <c r="H10310" s="1"/>
      <c r="J10310"/>
      <c r="AC10310" s="5">
        <v>45460</v>
      </c>
      <c r="AD10310" t="s">
        <v>13196</v>
      </c>
      <c r="AE10310" t="s">
        <v>475</v>
      </c>
      <c r="AF10310">
        <f>MONTH(Table1[[#This Row],[Date Sent]])</f>
        <v>6</v>
      </c>
      <c r="AG10310">
        <f>YEAR(Table1[[#This Row],[Date Sent]])</f>
        <v>2024</v>
      </c>
      <c r="AH10310"/>
    </row>
    <row r="10311" spans="1:34" x14ac:dyDescent="0.2">
      <c r="A10311" t="s">
        <v>813</v>
      </c>
      <c r="B10311" t="s">
        <v>10751</v>
      </c>
      <c r="C10311" s="1">
        <v>13.01</v>
      </c>
      <c r="D10311" s="5">
        <v>45440</v>
      </c>
      <c r="E10311" t="s">
        <v>21</v>
      </c>
      <c r="F10311" t="s">
        <v>39</v>
      </c>
      <c r="G10311" s="16" t="s">
        <v>10754</v>
      </c>
      <c r="H10311" s="1"/>
      <c r="J10311"/>
      <c r="AC10311" s="5">
        <v>45460</v>
      </c>
      <c r="AD10311" t="s">
        <v>13196</v>
      </c>
      <c r="AE10311" t="s">
        <v>475</v>
      </c>
      <c r="AF10311">
        <f>MONTH(Table1[[#This Row],[Date Sent]])</f>
        <v>6</v>
      </c>
      <c r="AG10311">
        <f>YEAR(Table1[[#This Row],[Date Sent]])</f>
        <v>2024</v>
      </c>
      <c r="AH10311"/>
    </row>
    <row r="10312" spans="1:34" x14ac:dyDescent="0.2">
      <c r="A10312" t="s">
        <v>2850</v>
      </c>
      <c r="B10312" t="s">
        <v>10755</v>
      </c>
      <c r="C10312" s="1">
        <v>140.09</v>
      </c>
      <c r="D10312" s="5">
        <v>45407</v>
      </c>
      <c r="E10312" t="s">
        <v>24</v>
      </c>
      <c r="F10312" t="s">
        <v>49</v>
      </c>
      <c r="G10312" s="16" t="s">
        <v>10756</v>
      </c>
      <c r="H10312" s="1"/>
      <c r="J10312"/>
      <c r="AC10312" s="5">
        <v>45460</v>
      </c>
      <c r="AD10312" t="s">
        <v>14675</v>
      </c>
      <c r="AE10312" t="s">
        <v>73</v>
      </c>
      <c r="AF10312">
        <f>MONTH(Table1[[#This Row],[Date Sent]])</f>
        <v>6</v>
      </c>
      <c r="AG10312">
        <f>YEAR(Table1[[#This Row],[Date Sent]])</f>
        <v>2024</v>
      </c>
      <c r="AH10312"/>
    </row>
    <row r="10313" spans="1:34" x14ac:dyDescent="0.2">
      <c r="A10313" t="s">
        <v>2850</v>
      </c>
      <c r="B10313" t="s">
        <v>10755</v>
      </c>
      <c r="C10313" s="1">
        <v>49.46</v>
      </c>
      <c r="D10313" s="5">
        <v>45408</v>
      </c>
      <c r="E10313" t="s">
        <v>24</v>
      </c>
      <c r="F10313" t="s">
        <v>49</v>
      </c>
      <c r="G10313" s="16" t="s">
        <v>10757</v>
      </c>
      <c r="H10313" s="1"/>
      <c r="J10313"/>
      <c r="AC10313" s="5">
        <v>45460</v>
      </c>
      <c r="AD10313" t="s">
        <v>14675</v>
      </c>
      <c r="AE10313" t="s">
        <v>73</v>
      </c>
      <c r="AF10313">
        <f>MONTH(Table1[[#This Row],[Date Sent]])</f>
        <v>6</v>
      </c>
      <c r="AG10313">
        <f>YEAR(Table1[[#This Row],[Date Sent]])</f>
        <v>2024</v>
      </c>
      <c r="AH10313"/>
    </row>
    <row r="10314" spans="1:34" x14ac:dyDescent="0.2">
      <c r="A10314" t="s">
        <v>2850</v>
      </c>
      <c r="B10314" t="s">
        <v>10755</v>
      </c>
      <c r="C10314" s="1">
        <v>259.62</v>
      </c>
      <c r="D10314" s="5">
        <v>45412</v>
      </c>
      <c r="E10314" t="s">
        <v>13</v>
      </c>
      <c r="F10314" t="s">
        <v>33</v>
      </c>
      <c r="G10314" s="16" t="s">
        <v>10758</v>
      </c>
      <c r="H10314" s="1"/>
      <c r="J10314"/>
      <c r="AC10314" s="5">
        <v>45460</v>
      </c>
      <c r="AD10314" t="s">
        <v>14675</v>
      </c>
      <c r="AE10314" t="s">
        <v>73</v>
      </c>
      <c r="AF10314">
        <f>MONTH(Table1[[#This Row],[Date Sent]])</f>
        <v>6</v>
      </c>
      <c r="AG10314">
        <f>YEAR(Table1[[#This Row],[Date Sent]])</f>
        <v>2024</v>
      </c>
      <c r="AH10314"/>
    </row>
    <row r="10315" spans="1:34" x14ac:dyDescent="0.2">
      <c r="A10315" t="s">
        <v>2850</v>
      </c>
      <c r="B10315" t="s">
        <v>10755</v>
      </c>
      <c r="C10315" s="1">
        <v>48.53</v>
      </c>
      <c r="D10315" s="5">
        <v>45434</v>
      </c>
      <c r="E10315" t="s">
        <v>39</v>
      </c>
      <c r="F10315" t="s">
        <v>918</v>
      </c>
      <c r="G10315" s="16" t="s">
        <v>10759</v>
      </c>
      <c r="H10315" s="1">
        <v>8.65</v>
      </c>
      <c r="I10315" t="s">
        <v>18</v>
      </c>
      <c r="J10315" t="s">
        <v>10760</v>
      </c>
      <c r="K10315" s="1">
        <v>25.46</v>
      </c>
      <c r="L10315" t="s">
        <v>39</v>
      </c>
      <c r="M10315" t="s">
        <v>1720</v>
      </c>
      <c r="N10315" s="1">
        <v>14.42</v>
      </c>
      <c r="O10315" t="s">
        <v>16</v>
      </c>
      <c r="P10315" t="s">
        <v>1057</v>
      </c>
      <c r="AC10315" s="5">
        <v>45460</v>
      </c>
      <c r="AD10315" t="s">
        <v>14675</v>
      </c>
      <c r="AE10315" t="s">
        <v>73</v>
      </c>
      <c r="AF10315">
        <f>MONTH(Table1[[#This Row],[Date Sent]])</f>
        <v>6</v>
      </c>
      <c r="AG10315">
        <f>YEAR(Table1[[#This Row],[Date Sent]])</f>
        <v>2024</v>
      </c>
      <c r="AH10315"/>
    </row>
    <row r="10316" spans="1:34" x14ac:dyDescent="0.2">
      <c r="A10316" t="s">
        <v>2850</v>
      </c>
      <c r="B10316" t="s">
        <v>10755</v>
      </c>
      <c r="C10316" s="1">
        <v>285</v>
      </c>
      <c r="D10316" s="5">
        <v>45435</v>
      </c>
      <c r="E10316" t="s">
        <v>8</v>
      </c>
      <c r="F10316" t="s">
        <v>35</v>
      </c>
      <c r="G10316" s="16" t="s">
        <v>10761</v>
      </c>
      <c r="H10316" s="1"/>
      <c r="J10316"/>
      <c r="AC10316" s="5">
        <v>45460</v>
      </c>
      <c r="AD10316" t="s">
        <v>14675</v>
      </c>
      <c r="AE10316" t="s">
        <v>73</v>
      </c>
      <c r="AF10316">
        <f>MONTH(Table1[[#This Row],[Date Sent]])</f>
        <v>6</v>
      </c>
      <c r="AG10316">
        <f>YEAR(Table1[[#This Row],[Date Sent]])</f>
        <v>2024</v>
      </c>
      <c r="AH10316"/>
    </row>
    <row r="10317" spans="1:34" x14ac:dyDescent="0.2">
      <c r="A10317" t="s">
        <v>320</v>
      </c>
      <c r="B10317" t="s">
        <v>10762</v>
      </c>
      <c r="C10317" s="1">
        <v>77.98</v>
      </c>
      <c r="D10317" s="5">
        <v>45365</v>
      </c>
      <c r="E10317" t="s">
        <v>21</v>
      </c>
      <c r="F10317" t="s">
        <v>15</v>
      </c>
      <c r="G10317" s="16" t="s">
        <v>7523</v>
      </c>
      <c r="H10317" s="1"/>
      <c r="J10317"/>
      <c r="AC10317" s="5">
        <v>45460</v>
      </c>
      <c r="AD10317" t="s">
        <v>14676</v>
      </c>
      <c r="AE10317" t="s">
        <v>174</v>
      </c>
      <c r="AF10317">
        <f>MONTH(Table1[[#This Row],[Date Sent]])</f>
        <v>6</v>
      </c>
      <c r="AG10317">
        <f>YEAR(Table1[[#This Row],[Date Sent]])</f>
        <v>2024</v>
      </c>
      <c r="AH10317"/>
    </row>
    <row r="10318" spans="1:34" x14ac:dyDescent="0.2">
      <c r="A10318" t="s">
        <v>320</v>
      </c>
      <c r="B10318" t="s">
        <v>10762</v>
      </c>
      <c r="C10318" s="1">
        <v>183.06</v>
      </c>
      <c r="D10318" s="5">
        <v>45374</v>
      </c>
      <c r="E10318" t="s">
        <v>20</v>
      </c>
      <c r="F10318" t="s">
        <v>918</v>
      </c>
      <c r="G10318" s="16" t="s">
        <v>10763</v>
      </c>
      <c r="H10318" s="1">
        <v>117.32</v>
      </c>
      <c r="I10318" t="s">
        <v>39</v>
      </c>
      <c r="J10318" t="s">
        <v>2754</v>
      </c>
      <c r="K10318" s="1">
        <v>65.740000000000009</v>
      </c>
      <c r="L10318" t="s">
        <v>17</v>
      </c>
      <c r="M10318" t="s">
        <v>10764</v>
      </c>
      <c r="AC10318" s="5">
        <v>45460</v>
      </c>
      <c r="AD10318" t="s">
        <v>14676</v>
      </c>
      <c r="AE10318" t="s">
        <v>174</v>
      </c>
      <c r="AF10318">
        <f>MONTH(Table1[[#This Row],[Date Sent]])</f>
        <v>6</v>
      </c>
      <c r="AG10318">
        <f>YEAR(Table1[[#This Row],[Date Sent]])</f>
        <v>2024</v>
      </c>
      <c r="AH10318"/>
    </row>
    <row r="10319" spans="1:34" x14ac:dyDescent="0.2">
      <c r="A10319" t="s">
        <v>320</v>
      </c>
      <c r="B10319" t="s">
        <v>10762</v>
      </c>
      <c r="C10319" s="1">
        <v>6.99</v>
      </c>
      <c r="D10319" s="5">
        <v>45385</v>
      </c>
      <c r="E10319" t="s">
        <v>8</v>
      </c>
      <c r="F10319" t="s">
        <v>39</v>
      </c>
      <c r="G10319" s="16" t="s">
        <v>3806</v>
      </c>
      <c r="H10319" s="1"/>
      <c r="J10319"/>
      <c r="AC10319" s="5">
        <v>45460</v>
      </c>
      <c r="AD10319" t="s">
        <v>14676</v>
      </c>
      <c r="AE10319" t="s">
        <v>174</v>
      </c>
      <c r="AF10319">
        <f>MONTH(Table1[[#This Row],[Date Sent]])</f>
        <v>6</v>
      </c>
      <c r="AG10319">
        <f>YEAR(Table1[[#This Row],[Date Sent]])</f>
        <v>2024</v>
      </c>
      <c r="AH10319"/>
    </row>
    <row r="10320" spans="1:34" x14ac:dyDescent="0.2">
      <c r="A10320" t="s">
        <v>320</v>
      </c>
      <c r="B10320" t="s">
        <v>10762</v>
      </c>
      <c r="C10320" s="1">
        <v>42.46</v>
      </c>
      <c r="D10320" s="5">
        <v>45385</v>
      </c>
      <c r="E10320" t="s">
        <v>8</v>
      </c>
      <c r="F10320" t="s">
        <v>918</v>
      </c>
      <c r="G10320" s="16" t="s">
        <v>10765</v>
      </c>
      <c r="H10320" s="1">
        <v>3.49</v>
      </c>
      <c r="I10320" t="s">
        <v>18</v>
      </c>
      <c r="J10320" t="s">
        <v>7417</v>
      </c>
      <c r="K10320" s="1">
        <v>38.97</v>
      </c>
      <c r="L10320" t="s">
        <v>39</v>
      </c>
      <c r="M10320" t="s">
        <v>10766</v>
      </c>
      <c r="AC10320" s="5">
        <v>45460</v>
      </c>
      <c r="AD10320" t="s">
        <v>14676</v>
      </c>
      <c r="AE10320" t="s">
        <v>174</v>
      </c>
      <c r="AF10320">
        <f>MONTH(Table1[[#This Row],[Date Sent]])</f>
        <v>6</v>
      </c>
      <c r="AG10320">
        <f>YEAR(Table1[[#This Row],[Date Sent]])</f>
        <v>2024</v>
      </c>
      <c r="AH10320"/>
    </row>
    <row r="10321" spans="1:34" x14ac:dyDescent="0.2">
      <c r="A10321" t="s">
        <v>320</v>
      </c>
      <c r="B10321" t="s">
        <v>10762</v>
      </c>
      <c r="C10321" s="1">
        <v>73.92</v>
      </c>
      <c r="D10321" s="5">
        <v>45385</v>
      </c>
      <c r="E10321" t="s">
        <v>33</v>
      </c>
      <c r="F10321" t="s">
        <v>17</v>
      </c>
      <c r="G10321" s="16" t="s">
        <v>10767</v>
      </c>
      <c r="H10321" s="1"/>
      <c r="J10321"/>
      <c r="AC10321" s="5">
        <v>45460</v>
      </c>
      <c r="AD10321" t="s">
        <v>14676</v>
      </c>
      <c r="AE10321" t="s">
        <v>174</v>
      </c>
      <c r="AF10321">
        <f>MONTH(Table1[[#This Row],[Date Sent]])</f>
        <v>6</v>
      </c>
      <c r="AG10321">
        <f>YEAR(Table1[[#This Row],[Date Sent]])</f>
        <v>2024</v>
      </c>
      <c r="AH10321"/>
    </row>
    <row r="10322" spans="1:34" x14ac:dyDescent="0.2">
      <c r="A10322" t="s">
        <v>320</v>
      </c>
      <c r="B10322" t="s">
        <v>10762</v>
      </c>
      <c r="C10322" s="1">
        <v>199.94</v>
      </c>
      <c r="D10322" s="5">
        <v>45386</v>
      </c>
      <c r="E10322" t="s">
        <v>33</v>
      </c>
      <c r="F10322" t="s">
        <v>17</v>
      </c>
      <c r="G10322" s="16" t="s">
        <v>10768</v>
      </c>
      <c r="H10322" s="1"/>
      <c r="J10322"/>
      <c r="AC10322" s="5">
        <v>45460</v>
      </c>
      <c r="AD10322" t="s">
        <v>14676</v>
      </c>
      <c r="AE10322" t="s">
        <v>174</v>
      </c>
      <c r="AF10322">
        <f>MONTH(Table1[[#This Row],[Date Sent]])</f>
        <v>6</v>
      </c>
      <c r="AG10322">
        <f>YEAR(Table1[[#This Row],[Date Sent]])</f>
        <v>2024</v>
      </c>
      <c r="AH10322"/>
    </row>
    <row r="10323" spans="1:34" x14ac:dyDescent="0.2">
      <c r="A10323" t="s">
        <v>320</v>
      </c>
      <c r="B10323" t="s">
        <v>10762</v>
      </c>
      <c r="C10323" s="1">
        <v>2.17</v>
      </c>
      <c r="D10323" s="5">
        <v>45388</v>
      </c>
      <c r="E10323" t="s">
        <v>33</v>
      </c>
      <c r="F10323" t="s">
        <v>39</v>
      </c>
      <c r="G10323" s="16" t="s">
        <v>10769</v>
      </c>
      <c r="H10323" s="1"/>
      <c r="J10323"/>
      <c r="AC10323" s="5">
        <v>45460</v>
      </c>
      <c r="AD10323" t="s">
        <v>14676</v>
      </c>
      <c r="AE10323" t="s">
        <v>174</v>
      </c>
      <c r="AF10323">
        <f>MONTH(Table1[[#This Row],[Date Sent]])</f>
        <v>6</v>
      </c>
      <c r="AG10323">
        <f>YEAR(Table1[[#This Row],[Date Sent]])</f>
        <v>2024</v>
      </c>
      <c r="AH10323"/>
    </row>
    <row r="10324" spans="1:34" x14ac:dyDescent="0.2">
      <c r="A10324" t="s">
        <v>320</v>
      </c>
      <c r="B10324" t="s">
        <v>10770</v>
      </c>
      <c r="C10324" s="1">
        <v>76.760000000000005</v>
      </c>
      <c r="D10324" s="5">
        <v>45393</v>
      </c>
      <c r="E10324" t="s">
        <v>20</v>
      </c>
      <c r="F10324" t="s">
        <v>39</v>
      </c>
      <c r="G10324" s="16" t="s">
        <v>10771</v>
      </c>
      <c r="H10324" s="1"/>
      <c r="J10324"/>
      <c r="AC10324" s="5">
        <v>45460</v>
      </c>
      <c r="AD10324" t="s">
        <v>14676</v>
      </c>
      <c r="AE10324" t="s">
        <v>174</v>
      </c>
      <c r="AF10324">
        <f>MONTH(Table1[[#This Row],[Date Sent]])</f>
        <v>6</v>
      </c>
      <c r="AG10324">
        <f>YEAR(Table1[[#This Row],[Date Sent]])</f>
        <v>2024</v>
      </c>
      <c r="AH10324"/>
    </row>
    <row r="10325" spans="1:34" x14ac:dyDescent="0.2">
      <c r="A10325" t="s">
        <v>320</v>
      </c>
      <c r="B10325" t="s">
        <v>10770</v>
      </c>
      <c r="C10325" s="1">
        <v>11.69</v>
      </c>
      <c r="D10325" s="5">
        <v>45394</v>
      </c>
      <c r="E10325" t="s">
        <v>20</v>
      </c>
      <c r="F10325" t="s">
        <v>39</v>
      </c>
      <c r="G10325" s="16" t="s">
        <v>10772</v>
      </c>
      <c r="H10325" s="1"/>
      <c r="J10325"/>
      <c r="AC10325" s="5">
        <v>45460</v>
      </c>
      <c r="AD10325" t="s">
        <v>14676</v>
      </c>
      <c r="AE10325" t="s">
        <v>174</v>
      </c>
      <c r="AF10325">
        <f>MONTH(Table1[[#This Row],[Date Sent]])</f>
        <v>6</v>
      </c>
      <c r="AG10325">
        <f>YEAR(Table1[[#This Row],[Date Sent]])</f>
        <v>2024</v>
      </c>
      <c r="AH10325"/>
    </row>
    <row r="10326" spans="1:34" x14ac:dyDescent="0.2">
      <c r="A10326" t="s">
        <v>320</v>
      </c>
      <c r="B10326" t="s">
        <v>10770</v>
      </c>
      <c r="C10326" s="1">
        <v>13.99</v>
      </c>
      <c r="D10326" s="5">
        <v>45405</v>
      </c>
      <c r="E10326" t="s">
        <v>20</v>
      </c>
      <c r="F10326" t="s">
        <v>39</v>
      </c>
      <c r="G10326" s="16" t="s">
        <v>5828</v>
      </c>
      <c r="H10326" s="1"/>
      <c r="J10326"/>
      <c r="AC10326" s="5">
        <v>45460</v>
      </c>
      <c r="AD10326" t="s">
        <v>14676</v>
      </c>
      <c r="AE10326" t="s">
        <v>174</v>
      </c>
      <c r="AF10326">
        <f>MONTH(Table1[[#This Row],[Date Sent]])</f>
        <v>6</v>
      </c>
      <c r="AG10326">
        <f>YEAR(Table1[[#This Row],[Date Sent]])</f>
        <v>2024</v>
      </c>
      <c r="AH10326"/>
    </row>
    <row r="10327" spans="1:34" x14ac:dyDescent="0.2">
      <c r="A10327" t="s">
        <v>320</v>
      </c>
      <c r="B10327" t="s">
        <v>10770</v>
      </c>
      <c r="C10327" s="1">
        <v>74.989999999999995</v>
      </c>
      <c r="D10327" s="5">
        <v>45405</v>
      </c>
      <c r="E10327" t="s">
        <v>21</v>
      </c>
      <c r="F10327" t="s">
        <v>33</v>
      </c>
      <c r="G10327" s="16" t="s">
        <v>1286</v>
      </c>
      <c r="H10327" s="1"/>
      <c r="J10327"/>
      <c r="AC10327" s="5">
        <v>45460</v>
      </c>
      <c r="AD10327" t="s">
        <v>14676</v>
      </c>
      <c r="AE10327" t="s">
        <v>174</v>
      </c>
      <c r="AF10327">
        <f>MONTH(Table1[[#This Row],[Date Sent]])</f>
        <v>6</v>
      </c>
      <c r="AG10327">
        <f>YEAR(Table1[[#This Row],[Date Sent]])</f>
        <v>2024</v>
      </c>
      <c r="AH10327"/>
    </row>
    <row r="10328" spans="1:34" x14ac:dyDescent="0.2">
      <c r="A10328" t="s">
        <v>320</v>
      </c>
      <c r="B10328" t="s">
        <v>10770</v>
      </c>
      <c r="C10328" s="1">
        <v>28.45</v>
      </c>
      <c r="D10328" s="5">
        <v>45412</v>
      </c>
      <c r="E10328" t="s">
        <v>21</v>
      </c>
      <c r="F10328" t="s">
        <v>918</v>
      </c>
      <c r="G10328" s="16" t="s">
        <v>10773</v>
      </c>
      <c r="H10328" s="1">
        <v>12.48</v>
      </c>
      <c r="I10328" t="s">
        <v>15</v>
      </c>
      <c r="J10328" t="s">
        <v>10774</v>
      </c>
      <c r="K10328" s="1">
        <v>7.98</v>
      </c>
      <c r="L10328" t="s">
        <v>33</v>
      </c>
      <c r="M10328" t="s">
        <v>10775</v>
      </c>
      <c r="N10328" s="1">
        <v>7.9899999999999984</v>
      </c>
      <c r="O10328" t="s">
        <v>58</v>
      </c>
      <c r="P10328" t="s">
        <v>10776</v>
      </c>
      <c r="AC10328" s="5">
        <v>45460</v>
      </c>
      <c r="AD10328" t="s">
        <v>14676</v>
      </c>
      <c r="AE10328" t="s">
        <v>174</v>
      </c>
      <c r="AF10328">
        <f>MONTH(Table1[[#This Row],[Date Sent]])</f>
        <v>6</v>
      </c>
      <c r="AG10328">
        <f>YEAR(Table1[[#This Row],[Date Sent]])</f>
        <v>2024</v>
      </c>
      <c r="AH10328"/>
    </row>
    <row r="10329" spans="1:34" x14ac:dyDescent="0.2">
      <c r="A10329" t="s">
        <v>320</v>
      </c>
      <c r="B10329" t="s">
        <v>10770</v>
      </c>
      <c r="C10329" s="1">
        <v>26.06</v>
      </c>
      <c r="D10329" s="5">
        <v>45414</v>
      </c>
      <c r="E10329" t="s">
        <v>20</v>
      </c>
      <c r="F10329" t="s">
        <v>33</v>
      </c>
      <c r="G10329" s="16" t="s">
        <v>10777</v>
      </c>
      <c r="H10329" s="1"/>
      <c r="J10329"/>
      <c r="AC10329" s="5">
        <v>45460</v>
      </c>
      <c r="AD10329" t="s">
        <v>14676</v>
      </c>
      <c r="AE10329" t="s">
        <v>174</v>
      </c>
      <c r="AF10329">
        <f>MONTH(Table1[[#This Row],[Date Sent]])</f>
        <v>6</v>
      </c>
      <c r="AG10329">
        <f>YEAR(Table1[[#This Row],[Date Sent]])</f>
        <v>2024</v>
      </c>
      <c r="AH10329"/>
    </row>
    <row r="10330" spans="1:34" x14ac:dyDescent="0.2">
      <c r="A10330" t="s">
        <v>320</v>
      </c>
      <c r="B10330" t="s">
        <v>10770</v>
      </c>
      <c r="C10330" s="1">
        <v>39.96</v>
      </c>
      <c r="D10330" s="5">
        <v>45416</v>
      </c>
      <c r="E10330" t="s">
        <v>33</v>
      </c>
      <c r="F10330" t="s">
        <v>10</v>
      </c>
      <c r="G10330" s="16" t="s">
        <v>8113</v>
      </c>
      <c r="H10330" s="1"/>
      <c r="J10330"/>
      <c r="AC10330" s="5">
        <v>45460</v>
      </c>
      <c r="AD10330" t="s">
        <v>14676</v>
      </c>
      <c r="AE10330" t="s">
        <v>174</v>
      </c>
      <c r="AF10330">
        <f>MONTH(Table1[[#This Row],[Date Sent]])</f>
        <v>6</v>
      </c>
      <c r="AG10330">
        <f>YEAR(Table1[[#This Row],[Date Sent]])</f>
        <v>2024</v>
      </c>
      <c r="AH10330"/>
    </row>
    <row r="10331" spans="1:34" x14ac:dyDescent="0.2">
      <c r="A10331" t="s">
        <v>320</v>
      </c>
      <c r="B10331" t="s">
        <v>10770</v>
      </c>
      <c r="C10331" s="1">
        <v>74.989999999999995</v>
      </c>
      <c r="D10331" s="5">
        <v>45419</v>
      </c>
      <c r="E10331" t="s">
        <v>21</v>
      </c>
      <c r="F10331" t="s">
        <v>33</v>
      </c>
      <c r="G10331" s="16" t="s">
        <v>1286</v>
      </c>
      <c r="H10331" s="1"/>
      <c r="J10331"/>
      <c r="AC10331" s="5">
        <v>45460</v>
      </c>
      <c r="AD10331" t="s">
        <v>14676</v>
      </c>
      <c r="AE10331" t="s">
        <v>174</v>
      </c>
      <c r="AF10331">
        <f>MONTH(Table1[[#This Row],[Date Sent]])</f>
        <v>6</v>
      </c>
      <c r="AG10331">
        <f>YEAR(Table1[[#This Row],[Date Sent]])</f>
        <v>2024</v>
      </c>
      <c r="AH10331"/>
    </row>
    <row r="10332" spans="1:34" x14ac:dyDescent="0.2">
      <c r="A10332" t="s">
        <v>320</v>
      </c>
      <c r="B10332" t="s">
        <v>10770</v>
      </c>
      <c r="C10332" s="1">
        <v>125</v>
      </c>
      <c r="D10332" s="5">
        <v>45421</v>
      </c>
      <c r="E10332" t="s">
        <v>20</v>
      </c>
      <c r="F10332" t="s">
        <v>8</v>
      </c>
      <c r="G10332" s="16" t="s">
        <v>10778</v>
      </c>
      <c r="H10332" s="1"/>
      <c r="J10332"/>
      <c r="AC10332" s="5">
        <v>45460</v>
      </c>
      <c r="AD10332" t="s">
        <v>14676</v>
      </c>
      <c r="AE10332" t="s">
        <v>174</v>
      </c>
      <c r="AF10332">
        <f>MONTH(Table1[[#This Row],[Date Sent]])</f>
        <v>6</v>
      </c>
      <c r="AG10332">
        <f>YEAR(Table1[[#This Row],[Date Sent]])</f>
        <v>2024</v>
      </c>
      <c r="AH10332"/>
    </row>
    <row r="10333" spans="1:34" x14ac:dyDescent="0.2">
      <c r="A10333" t="s">
        <v>677</v>
      </c>
      <c r="B10333" t="s">
        <v>10779</v>
      </c>
      <c r="C10333" s="1">
        <v>20.55</v>
      </c>
      <c r="D10333" s="5">
        <v>45410</v>
      </c>
      <c r="E10333" t="s">
        <v>21</v>
      </c>
      <c r="F10333" t="s">
        <v>33</v>
      </c>
      <c r="G10333" s="16" t="s">
        <v>10780</v>
      </c>
      <c r="H10333" s="1"/>
      <c r="J10333"/>
      <c r="AC10333" s="5">
        <v>45460</v>
      </c>
      <c r="AD10333" t="s">
        <v>14679</v>
      </c>
      <c r="AE10333" t="s">
        <v>174</v>
      </c>
      <c r="AF10333">
        <f>MONTH(Table1[[#This Row],[Date Sent]])</f>
        <v>6</v>
      </c>
      <c r="AG10333">
        <f>YEAR(Table1[[#This Row],[Date Sent]])</f>
        <v>2024</v>
      </c>
      <c r="AH10333"/>
    </row>
    <row r="10334" spans="1:34" x14ac:dyDescent="0.2">
      <c r="A10334" t="s">
        <v>677</v>
      </c>
      <c r="B10334" t="s">
        <v>10779</v>
      </c>
      <c r="C10334" s="1">
        <v>23.58</v>
      </c>
      <c r="D10334" s="5">
        <v>45410</v>
      </c>
      <c r="E10334" t="s">
        <v>21</v>
      </c>
      <c r="F10334" t="s">
        <v>33</v>
      </c>
      <c r="G10334" s="16" t="s">
        <v>10781</v>
      </c>
      <c r="H10334" s="1"/>
      <c r="J10334"/>
      <c r="AC10334" s="5">
        <v>45460</v>
      </c>
      <c r="AD10334" t="s">
        <v>14679</v>
      </c>
      <c r="AE10334" t="s">
        <v>174</v>
      </c>
      <c r="AF10334">
        <f>MONTH(Table1[[#This Row],[Date Sent]])</f>
        <v>6</v>
      </c>
      <c r="AG10334">
        <f>YEAR(Table1[[#This Row],[Date Sent]])</f>
        <v>2024</v>
      </c>
      <c r="AH10334"/>
    </row>
    <row r="10335" spans="1:34" x14ac:dyDescent="0.2">
      <c r="A10335" t="s">
        <v>677</v>
      </c>
      <c r="B10335" t="s">
        <v>10779</v>
      </c>
      <c r="C10335" s="1">
        <v>5.99</v>
      </c>
      <c r="D10335" s="5">
        <v>45411</v>
      </c>
      <c r="E10335" t="s">
        <v>15</v>
      </c>
      <c r="F10335" t="s">
        <v>18</v>
      </c>
      <c r="G10335" s="16" t="s">
        <v>10782</v>
      </c>
      <c r="H10335" s="1"/>
      <c r="J10335"/>
      <c r="AC10335" s="5">
        <v>45460</v>
      </c>
      <c r="AD10335" t="s">
        <v>14679</v>
      </c>
      <c r="AE10335" t="s">
        <v>174</v>
      </c>
      <c r="AF10335">
        <f>MONTH(Table1[[#This Row],[Date Sent]])</f>
        <v>6</v>
      </c>
      <c r="AG10335">
        <f>YEAR(Table1[[#This Row],[Date Sent]])</f>
        <v>2024</v>
      </c>
      <c r="AH10335"/>
    </row>
    <row r="10336" spans="1:34" x14ac:dyDescent="0.2">
      <c r="A10336" t="s">
        <v>677</v>
      </c>
      <c r="B10336" t="s">
        <v>10779</v>
      </c>
      <c r="C10336" s="1">
        <v>24.56</v>
      </c>
      <c r="D10336" s="5">
        <v>45415</v>
      </c>
      <c r="E10336" t="s">
        <v>40</v>
      </c>
      <c r="F10336" t="s">
        <v>39</v>
      </c>
      <c r="G10336" s="16" t="s">
        <v>10783</v>
      </c>
      <c r="H10336" s="1"/>
      <c r="J10336"/>
      <c r="AC10336" s="5">
        <v>45460</v>
      </c>
      <c r="AD10336" t="s">
        <v>14679</v>
      </c>
      <c r="AE10336" t="s">
        <v>174</v>
      </c>
      <c r="AF10336">
        <f>MONTH(Table1[[#This Row],[Date Sent]])</f>
        <v>6</v>
      </c>
      <c r="AG10336">
        <f>YEAR(Table1[[#This Row],[Date Sent]])</f>
        <v>2024</v>
      </c>
      <c r="AH10336"/>
    </row>
    <row r="10337" spans="1:34" x14ac:dyDescent="0.2">
      <c r="A10337" t="s">
        <v>2763</v>
      </c>
      <c r="B10337" t="s">
        <v>10784</v>
      </c>
      <c r="C10337" s="1">
        <v>108.25</v>
      </c>
      <c r="D10337" s="5">
        <v>45419</v>
      </c>
      <c r="E10337" t="s">
        <v>20</v>
      </c>
      <c r="F10337" t="s">
        <v>39</v>
      </c>
      <c r="G10337" s="16" t="s">
        <v>10785</v>
      </c>
      <c r="H10337" s="1"/>
      <c r="J10337"/>
      <c r="AC10337" s="5">
        <v>45460</v>
      </c>
      <c r="AD10337" t="s">
        <v>13328</v>
      </c>
      <c r="AE10337" t="s">
        <v>174</v>
      </c>
      <c r="AF10337">
        <f>MONTH(Table1[[#This Row],[Date Sent]])</f>
        <v>6</v>
      </c>
      <c r="AG10337">
        <f>YEAR(Table1[[#This Row],[Date Sent]])</f>
        <v>2024</v>
      </c>
      <c r="AH10337"/>
    </row>
    <row r="10338" spans="1:34" x14ac:dyDescent="0.2">
      <c r="A10338" t="s">
        <v>2763</v>
      </c>
      <c r="B10338" t="s">
        <v>10784</v>
      </c>
      <c r="C10338" s="1">
        <v>81.180000000000007</v>
      </c>
      <c r="D10338" s="5">
        <v>45420</v>
      </c>
      <c r="E10338" t="s">
        <v>21</v>
      </c>
      <c r="F10338" t="s">
        <v>33</v>
      </c>
      <c r="G10338" s="16" t="s">
        <v>1286</v>
      </c>
      <c r="H10338" s="1"/>
      <c r="J10338"/>
      <c r="AC10338" s="5">
        <v>45460</v>
      </c>
      <c r="AD10338" t="s">
        <v>13328</v>
      </c>
      <c r="AE10338" t="s">
        <v>174</v>
      </c>
      <c r="AF10338">
        <f>MONTH(Table1[[#This Row],[Date Sent]])</f>
        <v>6</v>
      </c>
      <c r="AG10338">
        <f>YEAR(Table1[[#This Row],[Date Sent]])</f>
        <v>2024</v>
      </c>
      <c r="AH10338"/>
    </row>
    <row r="10339" spans="1:34" x14ac:dyDescent="0.2">
      <c r="A10339" t="s">
        <v>2763</v>
      </c>
      <c r="B10339" t="s">
        <v>10784</v>
      </c>
      <c r="C10339" s="1">
        <v>108.23</v>
      </c>
      <c r="D10339" s="5">
        <v>45420</v>
      </c>
      <c r="E10339" t="s">
        <v>21</v>
      </c>
      <c r="F10339" t="s">
        <v>33</v>
      </c>
      <c r="G10339" s="16" t="s">
        <v>2067</v>
      </c>
      <c r="H10339" s="1"/>
      <c r="J10339"/>
      <c r="AC10339" s="5">
        <v>45460</v>
      </c>
      <c r="AD10339" t="s">
        <v>13328</v>
      </c>
      <c r="AE10339" t="s">
        <v>174</v>
      </c>
      <c r="AF10339">
        <f>MONTH(Table1[[#This Row],[Date Sent]])</f>
        <v>6</v>
      </c>
      <c r="AG10339">
        <f>YEAR(Table1[[#This Row],[Date Sent]])</f>
        <v>2024</v>
      </c>
      <c r="AH10339"/>
    </row>
    <row r="10340" spans="1:34" x14ac:dyDescent="0.2">
      <c r="A10340" t="s">
        <v>2763</v>
      </c>
      <c r="B10340" t="s">
        <v>10784</v>
      </c>
      <c r="C10340" s="1">
        <v>81.180000000000007</v>
      </c>
      <c r="D10340" s="5">
        <v>45422</v>
      </c>
      <c r="E10340" t="s">
        <v>21</v>
      </c>
      <c r="F10340" t="s">
        <v>33</v>
      </c>
      <c r="G10340" s="16" t="s">
        <v>1286</v>
      </c>
      <c r="H10340" s="1"/>
      <c r="J10340"/>
      <c r="AC10340" s="5">
        <v>45460</v>
      </c>
      <c r="AD10340" t="s">
        <v>13328</v>
      </c>
      <c r="AE10340" t="s">
        <v>174</v>
      </c>
      <c r="AF10340">
        <f>MONTH(Table1[[#This Row],[Date Sent]])</f>
        <v>6</v>
      </c>
      <c r="AG10340">
        <f>YEAR(Table1[[#This Row],[Date Sent]])</f>
        <v>2024</v>
      </c>
      <c r="AH10340"/>
    </row>
    <row r="10341" spans="1:34" x14ac:dyDescent="0.2">
      <c r="A10341" t="s">
        <v>2763</v>
      </c>
      <c r="B10341" t="s">
        <v>10784</v>
      </c>
      <c r="C10341" s="1">
        <v>108.23</v>
      </c>
      <c r="D10341" s="5">
        <v>45423</v>
      </c>
      <c r="E10341" t="s">
        <v>21</v>
      </c>
      <c r="F10341" t="s">
        <v>33</v>
      </c>
      <c r="G10341" s="16" t="s">
        <v>1286</v>
      </c>
      <c r="H10341" s="1"/>
      <c r="J10341"/>
      <c r="AC10341" s="5">
        <v>45460</v>
      </c>
      <c r="AD10341" t="s">
        <v>13328</v>
      </c>
      <c r="AE10341" t="s">
        <v>174</v>
      </c>
      <c r="AF10341">
        <f>MONTH(Table1[[#This Row],[Date Sent]])</f>
        <v>6</v>
      </c>
      <c r="AG10341">
        <f>YEAR(Table1[[#This Row],[Date Sent]])</f>
        <v>2024</v>
      </c>
      <c r="AH10341"/>
    </row>
    <row r="10342" spans="1:34" x14ac:dyDescent="0.2">
      <c r="A10342" t="s">
        <v>2763</v>
      </c>
      <c r="B10342" t="s">
        <v>10784</v>
      </c>
      <c r="C10342" s="1">
        <v>162.35</v>
      </c>
      <c r="D10342" s="5">
        <v>45425</v>
      </c>
      <c r="E10342" t="s">
        <v>21</v>
      </c>
      <c r="F10342" t="s">
        <v>33</v>
      </c>
      <c r="G10342" s="16" t="s">
        <v>1286</v>
      </c>
      <c r="H10342" s="1"/>
      <c r="J10342"/>
      <c r="AC10342" s="5">
        <v>45460</v>
      </c>
      <c r="AD10342" t="s">
        <v>13328</v>
      </c>
      <c r="AE10342" t="s">
        <v>174</v>
      </c>
      <c r="AF10342">
        <f>MONTH(Table1[[#This Row],[Date Sent]])</f>
        <v>6</v>
      </c>
      <c r="AG10342">
        <f>YEAR(Table1[[#This Row],[Date Sent]])</f>
        <v>2024</v>
      </c>
      <c r="AH10342"/>
    </row>
    <row r="10343" spans="1:34" x14ac:dyDescent="0.2">
      <c r="A10343" t="s">
        <v>2763</v>
      </c>
      <c r="B10343" t="s">
        <v>10784</v>
      </c>
      <c r="C10343" s="1">
        <v>162.35</v>
      </c>
      <c r="D10343" s="5">
        <v>45427</v>
      </c>
      <c r="E10343" t="s">
        <v>21</v>
      </c>
      <c r="F10343" t="s">
        <v>33</v>
      </c>
      <c r="G10343" s="16" t="s">
        <v>1286</v>
      </c>
      <c r="H10343" s="1"/>
      <c r="J10343"/>
      <c r="AC10343" s="5">
        <v>45460</v>
      </c>
      <c r="AD10343" t="s">
        <v>13328</v>
      </c>
      <c r="AE10343" t="s">
        <v>174</v>
      </c>
      <c r="AF10343">
        <f>MONTH(Table1[[#This Row],[Date Sent]])</f>
        <v>6</v>
      </c>
      <c r="AG10343">
        <f>YEAR(Table1[[#This Row],[Date Sent]])</f>
        <v>2024</v>
      </c>
      <c r="AH10343"/>
    </row>
    <row r="10344" spans="1:34" x14ac:dyDescent="0.2">
      <c r="A10344" t="s">
        <v>2763</v>
      </c>
      <c r="B10344" t="s">
        <v>10784</v>
      </c>
      <c r="C10344" s="1">
        <v>162.35</v>
      </c>
      <c r="D10344" s="5">
        <v>45428</v>
      </c>
      <c r="E10344" t="s">
        <v>21</v>
      </c>
      <c r="F10344" t="s">
        <v>33</v>
      </c>
      <c r="G10344" s="16" t="s">
        <v>1286</v>
      </c>
      <c r="H10344" s="1"/>
      <c r="J10344"/>
      <c r="AC10344" s="5">
        <v>45460</v>
      </c>
      <c r="AD10344" t="s">
        <v>13328</v>
      </c>
      <c r="AE10344" t="s">
        <v>174</v>
      </c>
      <c r="AF10344">
        <f>MONTH(Table1[[#This Row],[Date Sent]])</f>
        <v>6</v>
      </c>
      <c r="AG10344">
        <f>YEAR(Table1[[#This Row],[Date Sent]])</f>
        <v>2024</v>
      </c>
      <c r="AH10344"/>
    </row>
    <row r="10345" spans="1:34" x14ac:dyDescent="0.2">
      <c r="A10345" t="s">
        <v>2763</v>
      </c>
      <c r="B10345" t="s">
        <v>10784</v>
      </c>
      <c r="C10345" s="1">
        <v>358.35</v>
      </c>
      <c r="D10345" s="5">
        <v>45441</v>
      </c>
      <c r="E10345" t="s">
        <v>21</v>
      </c>
      <c r="F10345" t="s">
        <v>39</v>
      </c>
      <c r="G10345" s="16" t="s">
        <v>10786</v>
      </c>
      <c r="H10345" s="1"/>
      <c r="J10345"/>
      <c r="AC10345" s="5">
        <v>45460</v>
      </c>
      <c r="AD10345" t="s">
        <v>13328</v>
      </c>
      <c r="AE10345" t="s">
        <v>174</v>
      </c>
      <c r="AF10345">
        <f>MONTH(Table1[[#This Row],[Date Sent]])</f>
        <v>6</v>
      </c>
      <c r="AG10345">
        <f>YEAR(Table1[[#This Row],[Date Sent]])</f>
        <v>2024</v>
      </c>
      <c r="AH10345"/>
    </row>
    <row r="10346" spans="1:34" x14ac:dyDescent="0.2">
      <c r="A10346" t="s">
        <v>2763</v>
      </c>
      <c r="B10346" t="s">
        <v>10784</v>
      </c>
      <c r="C10346" s="1">
        <v>98.65</v>
      </c>
      <c r="D10346" s="5">
        <v>45442</v>
      </c>
      <c r="E10346" t="s">
        <v>24</v>
      </c>
      <c r="F10346" t="s">
        <v>18</v>
      </c>
      <c r="G10346" s="16" t="s">
        <v>10787</v>
      </c>
      <c r="H10346" s="1"/>
      <c r="J10346"/>
      <c r="AC10346" s="5">
        <v>45460</v>
      </c>
      <c r="AD10346" t="s">
        <v>13328</v>
      </c>
      <c r="AE10346" t="s">
        <v>174</v>
      </c>
      <c r="AF10346">
        <f>MONTH(Table1[[#This Row],[Date Sent]])</f>
        <v>6</v>
      </c>
      <c r="AG10346">
        <f>YEAR(Table1[[#This Row],[Date Sent]])</f>
        <v>2024</v>
      </c>
      <c r="AH10346"/>
    </row>
    <row r="10347" spans="1:34" x14ac:dyDescent="0.2">
      <c r="A10347" t="s">
        <v>3046</v>
      </c>
      <c r="B10347" t="s">
        <v>10788</v>
      </c>
      <c r="C10347" s="1">
        <v>20.52</v>
      </c>
      <c r="D10347" s="5">
        <v>45368</v>
      </c>
      <c r="E10347" t="s">
        <v>33</v>
      </c>
      <c r="F10347" t="s">
        <v>16</v>
      </c>
      <c r="G10347" s="16" t="s">
        <v>5193</v>
      </c>
      <c r="H10347" s="1"/>
      <c r="J10347"/>
      <c r="AC10347" s="5">
        <v>45460</v>
      </c>
      <c r="AD10347" t="s">
        <v>14735</v>
      </c>
      <c r="AE10347" t="s">
        <v>174</v>
      </c>
      <c r="AF10347">
        <f>MONTH(Table1[[#This Row],[Date Sent]])</f>
        <v>6</v>
      </c>
      <c r="AG10347">
        <f>YEAR(Table1[[#This Row],[Date Sent]])</f>
        <v>2024</v>
      </c>
      <c r="AH10347"/>
    </row>
    <row r="10348" spans="1:34" x14ac:dyDescent="0.2">
      <c r="A10348" t="s">
        <v>3046</v>
      </c>
      <c r="B10348" t="s">
        <v>10788</v>
      </c>
      <c r="C10348" s="1">
        <v>92.97</v>
      </c>
      <c r="D10348" s="5">
        <v>45372</v>
      </c>
      <c r="E10348" t="s">
        <v>33</v>
      </c>
      <c r="F10348" t="s">
        <v>918</v>
      </c>
      <c r="G10348" s="16" t="s">
        <v>10789</v>
      </c>
      <c r="H10348" s="1">
        <v>46.94</v>
      </c>
      <c r="I10348" t="s">
        <v>33</v>
      </c>
      <c r="J10348" t="s">
        <v>10790</v>
      </c>
      <c r="K10348" s="1">
        <v>27.97</v>
      </c>
      <c r="L10348" t="s">
        <v>17</v>
      </c>
      <c r="M10348" t="s">
        <v>10791</v>
      </c>
      <c r="N10348" s="1">
        <v>18.060000000000002</v>
      </c>
      <c r="O10348" t="s">
        <v>39</v>
      </c>
      <c r="P10348" t="s">
        <v>10792</v>
      </c>
      <c r="AC10348" s="5">
        <v>45460</v>
      </c>
      <c r="AD10348" t="s">
        <v>14735</v>
      </c>
      <c r="AE10348" t="s">
        <v>174</v>
      </c>
      <c r="AF10348">
        <f>MONTH(Table1[[#This Row],[Date Sent]])</f>
        <v>6</v>
      </c>
      <c r="AG10348">
        <f>YEAR(Table1[[#This Row],[Date Sent]])</f>
        <v>2024</v>
      </c>
      <c r="AH10348"/>
    </row>
    <row r="10349" spans="1:34" x14ac:dyDescent="0.2">
      <c r="A10349" t="s">
        <v>3046</v>
      </c>
      <c r="B10349" t="s">
        <v>10788</v>
      </c>
      <c r="C10349" s="1">
        <v>347.69</v>
      </c>
      <c r="D10349" s="5">
        <v>45383</v>
      </c>
      <c r="E10349" t="s">
        <v>4</v>
      </c>
      <c r="F10349" t="s">
        <v>913</v>
      </c>
      <c r="G10349" s="16" t="s">
        <v>1421</v>
      </c>
      <c r="H10349" s="1"/>
      <c r="J10349"/>
      <c r="AC10349" s="5">
        <v>45460</v>
      </c>
      <c r="AD10349" t="s">
        <v>14735</v>
      </c>
      <c r="AE10349" t="s">
        <v>174</v>
      </c>
      <c r="AF10349">
        <f>MONTH(Table1[[#This Row],[Date Sent]])</f>
        <v>6</v>
      </c>
      <c r="AG10349">
        <f>YEAR(Table1[[#This Row],[Date Sent]])</f>
        <v>2024</v>
      </c>
      <c r="AH10349"/>
    </row>
    <row r="10350" spans="1:34" x14ac:dyDescent="0.2">
      <c r="A10350" t="s">
        <v>3046</v>
      </c>
      <c r="B10350" t="s">
        <v>10788</v>
      </c>
      <c r="C10350" s="1">
        <v>12.94</v>
      </c>
      <c r="D10350" s="5">
        <v>45384</v>
      </c>
      <c r="E10350" t="s">
        <v>21</v>
      </c>
      <c r="F10350" t="s">
        <v>17</v>
      </c>
      <c r="G10350" s="16" t="s">
        <v>10793</v>
      </c>
      <c r="H10350" s="1"/>
      <c r="J10350"/>
      <c r="AC10350" s="5">
        <v>45460</v>
      </c>
      <c r="AD10350" t="s">
        <v>14735</v>
      </c>
      <c r="AE10350" t="s">
        <v>174</v>
      </c>
      <c r="AF10350">
        <f>MONTH(Table1[[#This Row],[Date Sent]])</f>
        <v>6</v>
      </c>
      <c r="AG10350">
        <f>YEAR(Table1[[#This Row],[Date Sent]])</f>
        <v>2024</v>
      </c>
      <c r="AH10350"/>
    </row>
    <row r="10351" spans="1:34" x14ac:dyDescent="0.2">
      <c r="A10351" t="s">
        <v>3046</v>
      </c>
      <c r="B10351" t="s">
        <v>10788</v>
      </c>
      <c r="C10351" s="1">
        <v>50.06</v>
      </c>
      <c r="D10351" s="5">
        <v>45390</v>
      </c>
      <c r="E10351" t="s">
        <v>33</v>
      </c>
      <c r="F10351" t="s">
        <v>16</v>
      </c>
      <c r="G10351" s="16" t="s">
        <v>10794</v>
      </c>
      <c r="H10351" s="1"/>
      <c r="J10351"/>
      <c r="AC10351" s="5">
        <v>45460</v>
      </c>
      <c r="AD10351" t="s">
        <v>14735</v>
      </c>
      <c r="AE10351" t="s">
        <v>174</v>
      </c>
      <c r="AF10351">
        <f>MONTH(Table1[[#This Row],[Date Sent]])</f>
        <v>6</v>
      </c>
      <c r="AG10351">
        <f>YEAR(Table1[[#This Row],[Date Sent]])</f>
        <v>2024</v>
      </c>
      <c r="AH10351"/>
    </row>
    <row r="10352" spans="1:34" x14ac:dyDescent="0.2">
      <c r="A10352" t="s">
        <v>3046</v>
      </c>
      <c r="B10352" t="s">
        <v>10788</v>
      </c>
      <c r="C10352" s="1">
        <v>317.79000000000002</v>
      </c>
      <c r="D10352" s="5">
        <v>45391</v>
      </c>
      <c r="E10352" t="s">
        <v>33</v>
      </c>
      <c r="F10352" t="s">
        <v>918</v>
      </c>
      <c r="G10352" s="16" t="s">
        <v>10795</v>
      </c>
      <c r="H10352" s="1">
        <v>230.14499999999998</v>
      </c>
      <c r="I10352" t="s">
        <v>21</v>
      </c>
      <c r="J10352" t="s">
        <v>1722</v>
      </c>
      <c r="K10352" s="1">
        <v>87.634999999999991</v>
      </c>
      <c r="L10352" t="s">
        <v>33</v>
      </c>
      <c r="M10352" t="s">
        <v>10796</v>
      </c>
      <c r="AC10352" s="5">
        <v>45460</v>
      </c>
      <c r="AD10352" t="s">
        <v>14735</v>
      </c>
      <c r="AE10352" t="s">
        <v>174</v>
      </c>
      <c r="AF10352">
        <f>MONTH(Table1[[#This Row],[Date Sent]])</f>
        <v>6</v>
      </c>
      <c r="AG10352">
        <f>YEAR(Table1[[#This Row],[Date Sent]])</f>
        <v>2024</v>
      </c>
      <c r="AH10352"/>
    </row>
    <row r="10353" spans="1:34" x14ac:dyDescent="0.2">
      <c r="A10353" t="s">
        <v>3170</v>
      </c>
      <c r="B10353" t="s">
        <v>10797</v>
      </c>
      <c r="C10353" s="1">
        <v>113.66</v>
      </c>
      <c r="D10353" s="5">
        <v>45410</v>
      </c>
      <c r="E10353" t="s">
        <v>21</v>
      </c>
      <c r="F10353" t="s">
        <v>918</v>
      </c>
      <c r="G10353" s="16" t="s">
        <v>10798</v>
      </c>
      <c r="H10353" s="1">
        <v>67.260000000000005</v>
      </c>
      <c r="I10353" t="s">
        <v>39</v>
      </c>
      <c r="J10353" t="s">
        <v>10799</v>
      </c>
      <c r="K10353" s="1">
        <v>5.4200000000000008</v>
      </c>
      <c r="L10353" t="s">
        <v>33</v>
      </c>
      <c r="M10353" t="s">
        <v>4952</v>
      </c>
      <c r="N10353" s="1">
        <v>40.97999999999999</v>
      </c>
      <c r="O10353" t="s">
        <v>10</v>
      </c>
      <c r="P10353" t="s">
        <v>10530</v>
      </c>
      <c r="AC10353" s="5">
        <v>45460</v>
      </c>
      <c r="AD10353" t="s">
        <v>14698</v>
      </c>
      <c r="AE10353" t="s">
        <v>245</v>
      </c>
      <c r="AF10353">
        <f>MONTH(Table1[[#This Row],[Date Sent]])</f>
        <v>6</v>
      </c>
      <c r="AG10353">
        <f>YEAR(Table1[[#This Row],[Date Sent]])</f>
        <v>2024</v>
      </c>
      <c r="AH10353"/>
    </row>
    <row r="10354" spans="1:34" x14ac:dyDescent="0.2">
      <c r="A10354" t="s">
        <v>3170</v>
      </c>
      <c r="B10354" t="s">
        <v>10797</v>
      </c>
      <c r="C10354" s="1">
        <v>24.2</v>
      </c>
      <c r="D10354" s="5">
        <v>45412</v>
      </c>
      <c r="E10354" t="s">
        <v>33</v>
      </c>
      <c r="F10354" t="s">
        <v>39</v>
      </c>
      <c r="G10354" s="16" t="s">
        <v>10800</v>
      </c>
      <c r="H10354" s="1"/>
      <c r="J10354"/>
      <c r="AC10354" s="5">
        <v>45460</v>
      </c>
      <c r="AD10354" t="s">
        <v>14698</v>
      </c>
      <c r="AE10354" t="s">
        <v>245</v>
      </c>
      <c r="AF10354">
        <f>MONTH(Table1[[#This Row],[Date Sent]])</f>
        <v>6</v>
      </c>
      <c r="AG10354">
        <f>YEAR(Table1[[#This Row],[Date Sent]])</f>
        <v>2024</v>
      </c>
      <c r="AH10354"/>
    </row>
    <row r="10355" spans="1:34" x14ac:dyDescent="0.2">
      <c r="A10355" t="s">
        <v>3170</v>
      </c>
      <c r="B10355" t="s">
        <v>10797</v>
      </c>
      <c r="C10355" s="1">
        <v>10.28</v>
      </c>
      <c r="D10355" s="5">
        <v>45423</v>
      </c>
      <c r="E10355" t="s">
        <v>21</v>
      </c>
      <c r="F10355" t="s">
        <v>18</v>
      </c>
      <c r="G10355" s="16" t="s">
        <v>1713</v>
      </c>
      <c r="H10355" s="1"/>
      <c r="J10355"/>
      <c r="AC10355" s="5">
        <v>45460</v>
      </c>
      <c r="AD10355" t="s">
        <v>14698</v>
      </c>
      <c r="AE10355" t="s">
        <v>245</v>
      </c>
      <c r="AF10355">
        <f>MONTH(Table1[[#This Row],[Date Sent]])</f>
        <v>6</v>
      </c>
      <c r="AG10355">
        <f>YEAR(Table1[[#This Row],[Date Sent]])</f>
        <v>2024</v>
      </c>
      <c r="AH10355"/>
    </row>
    <row r="10356" spans="1:34" x14ac:dyDescent="0.2">
      <c r="A10356" t="s">
        <v>3170</v>
      </c>
      <c r="B10356" t="s">
        <v>10797</v>
      </c>
      <c r="C10356" s="1">
        <v>18.510000000000002</v>
      </c>
      <c r="D10356" s="5">
        <v>45428</v>
      </c>
      <c r="E10356" t="s">
        <v>21</v>
      </c>
      <c r="F10356" t="s">
        <v>18</v>
      </c>
      <c r="G10356" s="16" t="s">
        <v>1713</v>
      </c>
      <c r="H10356" s="1"/>
      <c r="J10356"/>
      <c r="AC10356" s="5">
        <v>45460</v>
      </c>
      <c r="AD10356" t="s">
        <v>14698</v>
      </c>
      <c r="AE10356" t="s">
        <v>245</v>
      </c>
      <c r="AF10356">
        <f>MONTH(Table1[[#This Row],[Date Sent]])</f>
        <v>6</v>
      </c>
      <c r="AG10356">
        <f>YEAR(Table1[[#This Row],[Date Sent]])</f>
        <v>2024</v>
      </c>
      <c r="AH10356"/>
    </row>
    <row r="10357" spans="1:34" x14ac:dyDescent="0.2">
      <c r="A10357" t="s">
        <v>862</v>
      </c>
      <c r="B10357" t="s">
        <v>10801</v>
      </c>
      <c r="C10357" s="1">
        <v>27</v>
      </c>
      <c r="D10357" s="5">
        <v>45398</v>
      </c>
      <c r="E10357" t="s">
        <v>34</v>
      </c>
      <c r="F10357" t="s">
        <v>5</v>
      </c>
      <c r="G10357" s="16" t="s">
        <v>10802</v>
      </c>
      <c r="H10357" s="1"/>
      <c r="J10357"/>
      <c r="AC10357" s="5">
        <v>45460</v>
      </c>
      <c r="AD10357" t="s">
        <v>14669</v>
      </c>
      <c r="AE10357" t="s">
        <v>167</v>
      </c>
      <c r="AF10357">
        <f>MONTH(Table1[[#This Row],[Date Sent]])</f>
        <v>6</v>
      </c>
      <c r="AG10357">
        <f>YEAR(Table1[[#This Row],[Date Sent]])</f>
        <v>2024</v>
      </c>
      <c r="AH10357"/>
    </row>
    <row r="10358" spans="1:34" x14ac:dyDescent="0.2">
      <c r="A10358" t="s">
        <v>862</v>
      </c>
      <c r="B10358" t="s">
        <v>10801</v>
      </c>
      <c r="C10358" s="1">
        <v>29.39</v>
      </c>
      <c r="D10358" s="5">
        <v>45405</v>
      </c>
      <c r="E10358" t="s">
        <v>13</v>
      </c>
      <c r="F10358" t="s">
        <v>33</v>
      </c>
      <c r="G10358" s="16" t="s">
        <v>10803</v>
      </c>
      <c r="H10358" s="1"/>
      <c r="J10358"/>
      <c r="AC10358" s="5">
        <v>45460</v>
      </c>
      <c r="AD10358" t="s">
        <v>14669</v>
      </c>
      <c r="AE10358" t="s">
        <v>167</v>
      </c>
      <c r="AF10358">
        <f>MONTH(Table1[[#This Row],[Date Sent]])</f>
        <v>6</v>
      </c>
      <c r="AG10358">
        <f>YEAR(Table1[[#This Row],[Date Sent]])</f>
        <v>2024</v>
      </c>
      <c r="AH10358"/>
    </row>
    <row r="10359" spans="1:34" x14ac:dyDescent="0.2">
      <c r="A10359" t="s">
        <v>862</v>
      </c>
      <c r="B10359" t="s">
        <v>10801</v>
      </c>
      <c r="C10359" s="1">
        <v>8.67</v>
      </c>
      <c r="D10359" s="5">
        <v>45405</v>
      </c>
      <c r="E10359" t="s">
        <v>33</v>
      </c>
      <c r="F10359" t="s">
        <v>918</v>
      </c>
      <c r="G10359" s="16" t="s">
        <v>10804</v>
      </c>
      <c r="H10359" s="1">
        <v>3.89</v>
      </c>
      <c r="I10359" t="s">
        <v>33</v>
      </c>
      <c r="J10359" t="s">
        <v>1602</v>
      </c>
      <c r="K10359" s="1">
        <v>4.7799999999999994</v>
      </c>
      <c r="L10359" t="s">
        <v>18</v>
      </c>
      <c r="M10359" t="s">
        <v>9885</v>
      </c>
      <c r="AC10359" s="5">
        <v>45460</v>
      </c>
      <c r="AD10359" t="s">
        <v>14669</v>
      </c>
      <c r="AE10359" t="s">
        <v>167</v>
      </c>
      <c r="AF10359">
        <f>MONTH(Table1[[#This Row],[Date Sent]])</f>
        <v>6</v>
      </c>
      <c r="AG10359">
        <f>YEAR(Table1[[#This Row],[Date Sent]])</f>
        <v>2024</v>
      </c>
      <c r="AH10359"/>
    </row>
    <row r="10360" spans="1:34" x14ac:dyDescent="0.2">
      <c r="A10360" t="s">
        <v>862</v>
      </c>
      <c r="B10360" t="s">
        <v>10801</v>
      </c>
      <c r="C10360" s="1">
        <v>33.299999999999997</v>
      </c>
      <c r="D10360" s="5">
        <v>45421</v>
      </c>
      <c r="E10360" t="s">
        <v>33</v>
      </c>
      <c r="F10360" t="s">
        <v>918</v>
      </c>
      <c r="G10360" s="16" t="s">
        <v>10805</v>
      </c>
      <c r="H10360" s="1">
        <v>4.88</v>
      </c>
      <c r="I10360" t="s">
        <v>18</v>
      </c>
      <c r="J10360" t="s">
        <v>9885</v>
      </c>
      <c r="K10360" s="1">
        <v>28.419999999999998</v>
      </c>
      <c r="L10360" t="s">
        <v>33</v>
      </c>
      <c r="M10360" t="s">
        <v>1602</v>
      </c>
      <c r="AC10360" s="5">
        <v>45460</v>
      </c>
      <c r="AD10360" t="s">
        <v>14669</v>
      </c>
      <c r="AE10360" t="s">
        <v>167</v>
      </c>
      <c r="AF10360">
        <f>MONTH(Table1[[#This Row],[Date Sent]])</f>
        <v>6</v>
      </c>
      <c r="AG10360">
        <f>YEAR(Table1[[#This Row],[Date Sent]])</f>
        <v>2024</v>
      </c>
      <c r="AH10360"/>
    </row>
    <row r="10361" spans="1:34" x14ac:dyDescent="0.2">
      <c r="A10361" t="s">
        <v>4837</v>
      </c>
      <c r="B10361" t="s">
        <v>10806</v>
      </c>
      <c r="C10361" s="1">
        <v>27.81</v>
      </c>
      <c r="D10361" s="5">
        <v>45405</v>
      </c>
      <c r="E10361" t="s">
        <v>6</v>
      </c>
      <c r="F10361" t="s">
        <v>18</v>
      </c>
      <c r="G10361" s="16" t="s">
        <v>1713</v>
      </c>
      <c r="H10361" s="1"/>
      <c r="J10361"/>
      <c r="AC10361" s="5">
        <v>45460</v>
      </c>
      <c r="AD10361" t="s">
        <v>14672</v>
      </c>
      <c r="AE10361" t="s">
        <v>167</v>
      </c>
      <c r="AF10361">
        <f>MONTH(Table1[[#This Row],[Date Sent]])</f>
        <v>6</v>
      </c>
      <c r="AG10361">
        <f>YEAR(Table1[[#This Row],[Date Sent]])</f>
        <v>2024</v>
      </c>
      <c r="AH10361"/>
    </row>
    <row r="10362" spans="1:34" x14ac:dyDescent="0.2">
      <c r="A10362" t="s">
        <v>4837</v>
      </c>
      <c r="B10362" t="s">
        <v>10806</v>
      </c>
      <c r="C10362" s="1">
        <v>56.84</v>
      </c>
      <c r="D10362" s="5">
        <v>45415</v>
      </c>
      <c r="E10362" t="s">
        <v>21</v>
      </c>
      <c r="F10362" t="s">
        <v>15</v>
      </c>
      <c r="G10362" s="16" t="s">
        <v>3444</v>
      </c>
      <c r="H10362" s="1"/>
      <c r="J10362"/>
      <c r="AC10362" s="5">
        <v>45460</v>
      </c>
      <c r="AD10362" t="s">
        <v>14672</v>
      </c>
      <c r="AE10362" t="s">
        <v>167</v>
      </c>
      <c r="AF10362">
        <f>MONTH(Table1[[#This Row],[Date Sent]])</f>
        <v>6</v>
      </c>
      <c r="AG10362">
        <f>YEAR(Table1[[#This Row],[Date Sent]])</f>
        <v>2024</v>
      </c>
      <c r="AH10362"/>
    </row>
    <row r="10363" spans="1:34" x14ac:dyDescent="0.2">
      <c r="A10363" t="s">
        <v>4837</v>
      </c>
      <c r="B10363" t="s">
        <v>10806</v>
      </c>
      <c r="C10363" s="1">
        <v>-7.52</v>
      </c>
      <c r="D10363" s="5">
        <v>45418</v>
      </c>
      <c r="E10363" t="s">
        <v>13</v>
      </c>
      <c r="F10363" t="s">
        <v>33</v>
      </c>
      <c r="G10363" s="16" t="s">
        <v>6104</v>
      </c>
      <c r="H10363" s="1"/>
      <c r="J10363"/>
      <c r="AC10363" s="5">
        <v>45460</v>
      </c>
      <c r="AD10363" t="s">
        <v>14672</v>
      </c>
      <c r="AE10363" t="s">
        <v>167</v>
      </c>
      <c r="AF10363">
        <f>MONTH(Table1[[#This Row],[Date Sent]])</f>
        <v>6</v>
      </c>
      <c r="AG10363">
        <f>YEAR(Table1[[#This Row],[Date Sent]])</f>
        <v>2024</v>
      </c>
      <c r="AH10363"/>
    </row>
    <row r="10364" spans="1:34" x14ac:dyDescent="0.2">
      <c r="A10364" t="s">
        <v>4837</v>
      </c>
      <c r="B10364" t="s">
        <v>10806</v>
      </c>
      <c r="C10364" s="1">
        <v>4.78</v>
      </c>
      <c r="D10364" s="5">
        <v>45418</v>
      </c>
      <c r="E10364" t="s">
        <v>13</v>
      </c>
      <c r="F10364" t="s">
        <v>33</v>
      </c>
      <c r="G10364" s="16" t="s">
        <v>10807</v>
      </c>
      <c r="H10364" s="1"/>
      <c r="J10364"/>
      <c r="AC10364" s="5">
        <v>45460</v>
      </c>
      <c r="AD10364" t="s">
        <v>14672</v>
      </c>
      <c r="AE10364" t="s">
        <v>167</v>
      </c>
      <c r="AF10364">
        <f>MONTH(Table1[[#This Row],[Date Sent]])</f>
        <v>6</v>
      </c>
      <c r="AG10364">
        <f>YEAR(Table1[[#This Row],[Date Sent]])</f>
        <v>2024</v>
      </c>
      <c r="AH10364"/>
    </row>
    <row r="10365" spans="1:34" x14ac:dyDescent="0.2">
      <c r="A10365" t="s">
        <v>4837</v>
      </c>
      <c r="B10365" t="s">
        <v>10806</v>
      </c>
      <c r="C10365" s="1">
        <v>78.2</v>
      </c>
      <c r="D10365" s="5">
        <v>45418</v>
      </c>
      <c r="E10365" t="s">
        <v>33</v>
      </c>
      <c r="F10365" t="s">
        <v>918</v>
      </c>
      <c r="G10365" s="16" t="s">
        <v>10808</v>
      </c>
      <c r="H10365" s="1">
        <v>14.08</v>
      </c>
      <c r="I10365" t="s">
        <v>10</v>
      </c>
      <c r="J10365" t="s">
        <v>7020</v>
      </c>
      <c r="K10365" s="1">
        <v>8.58</v>
      </c>
      <c r="L10365" t="s">
        <v>1193</v>
      </c>
      <c r="M10365" t="s">
        <v>9505</v>
      </c>
      <c r="N10365" s="1">
        <v>55.540000000000006</v>
      </c>
      <c r="O10365" t="s">
        <v>18</v>
      </c>
      <c r="P10365" t="s">
        <v>9411</v>
      </c>
      <c r="AC10365" s="5">
        <v>45460</v>
      </c>
      <c r="AD10365" t="s">
        <v>14672</v>
      </c>
      <c r="AE10365" t="s">
        <v>167</v>
      </c>
      <c r="AF10365">
        <f>MONTH(Table1[[#This Row],[Date Sent]])</f>
        <v>6</v>
      </c>
      <c r="AG10365">
        <f>YEAR(Table1[[#This Row],[Date Sent]])</f>
        <v>2024</v>
      </c>
      <c r="AH10365"/>
    </row>
    <row r="10366" spans="1:34" x14ac:dyDescent="0.2">
      <c r="A10366" t="s">
        <v>4837</v>
      </c>
      <c r="B10366" t="s">
        <v>10806</v>
      </c>
      <c r="C10366" s="1">
        <v>255.28</v>
      </c>
      <c r="D10366" s="5">
        <v>45419</v>
      </c>
      <c r="E10366" t="s">
        <v>23</v>
      </c>
      <c r="F10366" t="s">
        <v>28</v>
      </c>
      <c r="G10366" s="16" t="s">
        <v>10809</v>
      </c>
      <c r="H10366" s="1"/>
      <c r="J10366"/>
      <c r="AC10366" s="5">
        <v>45460</v>
      </c>
      <c r="AD10366" t="s">
        <v>14672</v>
      </c>
      <c r="AE10366" t="s">
        <v>167</v>
      </c>
      <c r="AF10366">
        <f>MONTH(Table1[[#This Row],[Date Sent]])</f>
        <v>6</v>
      </c>
      <c r="AG10366">
        <f>YEAR(Table1[[#This Row],[Date Sent]])</f>
        <v>2024</v>
      </c>
      <c r="AH10366"/>
    </row>
    <row r="10367" spans="1:34" x14ac:dyDescent="0.2">
      <c r="A10367" t="s">
        <v>4837</v>
      </c>
      <c r="B10367" t="s">
        <v>10806</v>
      </c>
      <c r="C10367" s="1">
        <v>74.319999999999993</v>
      </c>
      <c r="D10367" s="5">
        <v>45420</v>
      </c>
      <c r="E10367" t="s">
        <v>23</v>
      </c>
      <c r="F10367" t="s">
        <v>28</v>
      </c>
      <c r="G10367" s="16" t="s">
        <v>10810</v>
      </c>
      <c r="H10367" s="1"/>
      <c r="J10367"/>
      <c r="AC10367" s="5">
        <v>45460</v>
      </c>
      <c r="AD10367" t="s">
        <v>14672</v>
      </c>
      <c r="AE10367" t="s">
        <v>167</v>
      </c>
      <c r="AF10367">
        <f>MONTH(Table1[[#This Row],[Date Sent]])</f>
        <v>6</v>
      </c>
      <c r="AG10367">
        <f>YEAR(Table1[[#This Row],[Date Sent]])</f>
        <v>2024</v>
      </c>
      <c r="AH10367"/>
    </row>
    <row r="10368" spans="1:34" x14ac:dyDescent="0.2">
      <c r="A10368" t="s">
        <v>4837</v>
      </c>
      <c r="B10368" t="s">
        <v>10806</v>
      </c>
      <c r="C10368" s="1">
        <v>25.76</v>
      </c>
      <c r="D10368" s="5">
        <v>45425</v>
      </c>
      <c r="E10368" t="s">
        <v>21</v>
      </c>
      <c r="F10368" t="s">
        <v>33</v>
      </c>
      <c r="G10368" s="16" t="s">
        <v>10811</v>
      </c>
      <c r="H10368" s="1"/>
      <c r="J10368"/>
      <c r="AC10368" s="5">
        <v>45460</v>
      </c>
      <c r="AD10368" t="s">
        <v>14672</v>
      </c>
      <c r="AE10368" t="s">
        <v>167</v>
      </c>
      <c r="AF10368">
        <f>MONTH(Table1[[#This Row],[Date Sent]])</f>
        <v>6</v>
      </c>
      <c r="AG10368">
        <f>YEAR(Table1[[#This Row],[Date Sent]])</f>
        <v>2024</v>
      </c>
      <c r="AH10368"/>
    </row>
    <row r="10369" spans="1:34" x14ac:dyDescent="0.2">
      <c r="A10369" t="s">
        <v>749</v>
      </c>
      <c r="B10369" t="s">
        <v>10812</v>
      </c>
      <c r="C10369" s="1">
        <v>79.489999999999995</v>
      </c>
      <c r="D10369" s="5">
        <v>45401</v>
      </c>
      <c r="E10369" t="s">
        <v>21</v>
      </c>
      <c r="F10369" t="s">
        <v>33</v>
      </c>
      <c r="G10369" s="16" t="s">
        <v>1580</v>
      </c>
      <c r="H10369" s="1"/>
      <c r="J10369"/>
      <c r="AC10369" s="5">
        <v>45460</v>
      </c>
      <c r="AD10369" t="s">
        <v>14659</v>
      </c>
      <c r="AE10369" t="s">
        <v>167</v>
      </c>
      <c r="AF10369">
        <f>MONTH(Table1[[#This Row],[Date Sent]])</f>
        <v>6</v>
      </c>
      <c r="AG10369">
        <f>YEAR(Table1[[#This Row],[Date Sent]])</f>
        <v>2024</v>
      </c>
      <c r="AH10369"/>
    </row>
    <row r="10370" spans="1:34" x14ac:dyDescent="0.2">
      <c r="A10370" t="s">
        <v>749</v>
      </c>
      <c r="B10370" t="s">
        <v>10812</v>
      </c>
      <c r="C10370" s="1">
        <v>51.93</v>
      </c>
      <c r="D10370" s="5">
        <v>45402</v>
      </c>
      <c r="E10370" t="s">
        <v>21</v>
      </c>
      <c r="F10370" t="s">
        <v>33</v>
      </c>
      <c r="G10370" s="16" t="s">
        <v>10813</v>
      </c>
      <c r="H10370" s="1"/>
      <c r="J10370"/>
      <c r="AC10370" s="5">
        <v>45460</v>
      </c>
      <c r="AD10370" t="s">
        <v>14659</v>
      </c>
      <c r="AE10370" t="s">
        <v>167</v>
      </c>
      <c r="AF10370">
        <f>MONTH(Table1[[#This Row],[Date Sent]])</f>
        <v>6</v>
      </c>
      <c r="AG10370">
        <f>YEAR(Table1[[#This Row],[Date Sent]])</f>
        <v>2024</v>
      </c>
      <c r="AH10370"/>
    </row>
    <row r="10371" spans="1:34" x14ac:dyDescent="0.2">
      <c r="A10371" t="s">
        <v>749</v>
      </c>
      <c r="B10371" t="s">
        <v>10812</v>
      </c>
      <c r="C10371" s="1">
        <v>16.95</v>
      </c>
      <c r="D10371" s="5">
        <v>45402</v>
      </c>
      <c r="E10371" t="s">
        <v>21</v>
      </c>
      <c r="F10371" t="s">
        <v>15</v>
      </c>
      <c r="G10371" s="16" t="s">
        <v>4750</v>
      </c>
      <c r="H10371" s="1"/>
      <c r="J10371"/>
      <c r="AC10371" s="5">
        <v>45460</v>
      </c>
      <c r="AD10371" t="s">
        <v>14659</v>
      </c>
      <c r="AE10371" t="s">
        <v>167</v>
      </c>
      <c r="AF10371">
        <f>MONTH(Table1[[#This Row],[Date Sent]])</f>
        <v>6</v>
      </c>
      <c r="AG10371">
        <f>YEAR(Table1[[#This Row],[Date Sent]])</f>
        <v>2024</v>
      </c>
      <c r="AH10371"/>
    </row>
    <row r="10372" spans="1:34" x14ac:dyDescent="0.2">
      <c r="A10372" t="s">
        <v>749</v>
      </c>
      <c r="B10372" t="s">
        <v>10812</v>
      </c>
      <c r="C10372" s="1">
        <v>17.14</v>
      </c>
      <c r="D10372" s="5">
        <v>45406</v>
      </c>
      <c r="E10372" t="s">
        <v>21</v>
      </c>
      <c r="F10372" t="s">
        <v>39</v>
      </c>
      <c r="G10372" s="16" t="s">
        <v>10814</v>
      </c>
      <c r="H10372" s="1"/>
      <c r="J10372"/>
      <c r="AC10372" s="5">
        <v>45460</v>
      </c>
      <c r="AD10372" t="s">
        <v>14659</v>
      </c>
      <c r="AE10372" t="s">
        <v>167</v>
      </c>
      <c r="AF10372">
        <f>MONTH(Table1[[#This Row],[Date Sent]])</f>
        <v>6</v>
      </c>
      <c r="AG10372">
        <f>YEAR(Table1[[#This Row],[Date Sent]])</f>
        <v>2024</v>
      </c>
      <c r="AH10372"/>
    </row>
    <row r="10373" spans="1:34" x14ac:dyDescent="0.2">
      <c r="A10373" t="s">
        <v>749</v>
      </c>
      <c r="B10373" t="s">
        <v>10812</v>
      </c>
      <c r="C10373" s="1">
        <v>36.020000000000003</v>
      </c>
      <c r="D10373" s="5">
        <v>45408</v>
      </c>
      <c r="E10373" t="s">
        <v>8</v>
      </c>
      <c r="F10373" t="s">
        <v>39</v>
      </c>
      <c r="G10373" s="16" t="s">
        <v>10815</v>
      </c>
      <c r="H10373" s="1"/>
      <c r="J10373"/>
      <c r="AC10373" s="5">
        <v>45460</v>
      </c>
      <c r="AD10373" t="s">
        <v>14659</v>
      </c>
      <c r="AE10373" t="s">
        <v>167</v>
      </c>
      <c r="AF10373">
        <f>MONTH(Table1[[#This Row],[Date Sent]])</f>
        <v>6</v>
      </c>
      <c r="AG10373">
        <f>YEAR(Table1[[#This Row],[Date Sent]])</f>
        <v>2024</v>
      </c>
      <c r="AH10373"/>
    </row>
    <row r="10374" spans="1:34" x14ac:dyDescent="0.2">
      <c r="A10374" t="s">
        <v>749</v>
      </c>
      <c r="B10374" t="s">
        <v>10812</v>
      </c>
      <c r="C10374" s="1">
        <v>57.65</v>
      </c>
      <c r="D10374" s="5">
        <v>45409</v>
      </c>
      <c r="E10374" t="s">
        <v>21</v>
      </c>
      <c r="F10374" t="s">
        <v>17</v>
      </c>
      <c r="G10374" s="16" t="s">
        <v>1130</v>
      </c>
      <c r="H10374" s="1"/>
      <c r="J10374"/>
      <c r="AC10374" s="5">
        <v>45460</v>
      </c>
      <c r="AD10374" t="s">
        <v>14659</v>
      </c>
      <c r="AE10374" t="s">
        <v>167</v>
      </c>
      <c r="AF10374">
        <f>MONTH(Table1[[#This Row],[Date Sent]])</f>
        <v>6</v>
      </c>
      <c r="AG10374">
        <f>YEAR(Table1[[#This Row],[Date Sent]])</f>
        <v>2024</v>
      </c>
      <c r="AH10374"/>
    </row>
    <row r="10375" spans="1:34" x14ac:dyDescent="0.2">
      <c r="A10375" t="s">
        <v>749</v>
      </c>
      <c r="B10375" t="s">
        <v>10812</v>
      </c>
      <c r="C10375" s="1">
        <v>24.35</v>
      </c>
      <c r="D10375" s="5">
        <v>45411</v>
      </c>
      <c r="E10375" t="s">
        <v>21</v>
      </c>
      <c r="F10375" t="s">
        <v>17</v>
      </c>
      <c r="G10375" s="16" t="s">
        <v>10816</v>
      </c>
      <c r="H10375" s="1"/>
      <c r="J10375"/>
      <c r="AC10375" s="5">
        <v>45460</v>
      </c>
      <c r="AD10375" t="s">
        <v>14659</v>
      </c>
      <c r="AE10375" t="s">
        <v>167</v>
      </c>
      <c r="AF10375">
        <f>MONTH(Table1[[#This Row],[Date Sent]])</f>
        <v>6</v>
      </c>
      <c r="AG10375">
        <f>YEAR(Table1[[#This Row],[Date Sent]])</f>
        <v>2024</v>
      </c>
      <c r="AH10375"/>
    </row>
    <row r="10376" spans="1:34" x14ac:dyDescent="0.2">
      <c r="A10376" t="s">
        <v>749</v>
      </c>
      <c r="B10376" t="s">
        <v>10812</v>
      </c>
      <c r="C10376" s="1">
        <v>32.130000000000003</v>
      </c>
      <c r="D10376" s="5">
        <v>45412</v>
      </c>
      <c r="E10376" t="s">
        <v>21</v>
      </c>
      <c r="F10376" t="s">
        <v>33</v>
      </c>
      <c r="G10376" s="16" t="s">
        <v>10817</v>
      </c>
      <c r="H10376" s="1"/>
      <c r="J10376"/>
      <c r="AC10376" s="5">
        <v>45460</v>
      </c>
      <c r="AD10376" t="s">
        <v>14659</v>
      </c>
      <c r="AE10376" t="s">
        <v>167</v>
      </c>
      <c r="AF10376">
        <f>MONTH(Table1[[#This Row],[Date Sent]])</f>
        <v>6</v>
      </c>
      <c r="AG10376">
        <f>YEAR(Table1[[#This Row],[Date Sent]])</f>
        <v>2024</v>
      </c>
      <c r="AH10376"/>
    </row>
    <row r="10377" spans="1:34" x14ac:dyDescent="0.2">
      <c r="A10377" t="s">
        <v>749</v>
      </c>
      <c r="B10377" t="s">
        <v>10812</v>
      </c>
      <c r="C10377" s="1">
        <v>2.96</v>
      </c>
      <c r="D10377" s="5">
        <v>45412</v>
      </c>
      <c r="E10377" t="s">
        <v>8</v>
      </c>
      <c r="F10377" t="s">
        <v>39</v>
      </c>
      <c r="G10377" s="16" t="s">
        <v>10818</v>
      </c>
      <c r="H10377" s="1"/>
      <c r="J10377"/>
      <c r="AC10377" s="5">
        <v>45460</v>
      </c>
      <c r="AD10377" t="s">
        <v>14659</v>
      </c>
      <c r="AE10377" t="s">
        <v>167</v>
      </c>
      <c r="AF10377">
        <f>MONTH(Table1[[#This Row],[Date Sent]])</f>
        <v>6</v>
      </c>
      <c r="AG10377">
        <f>YEAR(Table1[[#This Row],[Date Sent]])</f>
        <v>2024</v>
      </c>
      <c r="AH10377"/>
    </row>
    <row r="10378" spans="1:34" x14ac:dyDescent="0.2">
      <c r="A10378" t="s">
        <v>749</v>
      </c>
      <c r="B10378" t="s">
        <v>10812</v>
      </c>
      <c r="C10378" s="1">
        <v>6.35</v>
      </c>
      <c r="D10378" s="5">
        <v>45413</v>
      </c>
      <c r="E10378" t="s">
        <v>21</v>
      </c>
      <c r="F10378" t="s">
        <v>33</v>
      </c>
      <c r="G10378" s="16" t="s">
        <v>2585</v>
      </c>
      <c r="H10378" s="1"/>
      <c r="J10378"/>
      <c r="AC10378" s="5">
        <v>45460</v>
      </c>
      <c r="AD10378" t="s">
        <v>14659</v>
      </c>
      <c r="AE10378" t="s">
        <v>167</v>
      </c>
      <c r="AF10378">
        <f>MONTH(Table1[[#This Row],[Date Sent]])</f>
        <v>6</v>
      </c>
      <c r="AG10378">
        <f>YEAR(Table1[[#This Row],[Date Sent]])</f>
        <v>2024</v>
      </c>
      <c r="AH10378"/>
    </row>
    <row r="10379" spans="1:34" x14ac:dyDescent="0.2">
      <c r="A10379" t="s">
        <v>749</v>
      </c>
      <c r="B10379" t="s">
        <v>10812</v>
      </c>
      <c r="C10379" s="1">
        <v>51.93</v>
      </c>
      <c r="D10379" s="5">
        <v>45418</v>
      </c>
      <c r="E10379" t="s">
        <v>21</v>
      </c>
      <c r="F10379" t="s">
        <v>33</v>
      </c>
      <c r="G10379" s="16" t="s">
        <v>10813</v>
      </c>
      <c r="H10379" s="1"/>
      <c r="J10379"/>
      <c r="AC10379" s="5">
        <v>45460</v>
      </c>
      <c r="AD10379" t="s">
        <v>14659</v>
      </c>
      <c r="AE10379" t="s">
        <v>167</v>
      </c>
      <c r="AF10379">
        <f>MONTH(Table1[[#This Row],[Date Sent]])</f>
        <v>6</v>
      </c>
      <c r="AG10379">
        <f>YEAR(Table1[[#This Row],[Date Sent]])</f>
        <v>2024</v>
      </c>
      <c r="AH10379"/>
    </row>
    <row r="10380" spans="1:34" x14ac:dyDescent="0.2">
      <c r="A10380" t="s">
        <v>749</v>
      </c>
      <c r="B10380" t="s">
        <v>10812</v>
      </c>
      <c r="C10380" s="1">
        <v>31.79</v>
      </c>
      <c r="D10380" s="5">
        <v>45419</v>
      </c>
      <c r="E10380" t="s">
        <v>21</v>
      </c>
      <c r="F10380" t="s">
        <v>17</v>
      </c>
      <c r="G10380" s="16" t="s">
        <v>3796</v>
      </c>
      <c r="H10380" s="1"/>
      <c r="J10380"/>
      <c r="AC10380" s="5">
        <v>45460</v>
      </c>
      <c r="AD10380" t="s">
        <v>14659</v>
      </c>
      <c r="AE10380" t="s">
        <v>167</v>
      </c>
      <c r="AF10380">
        <f>MONTH(Table1[[#This Row],[Date Sent]])</f>
        <v>6</v>
      </c>
      <c r="AG10380">
        <f>YEAR(Table1[[#This Row],[Date Sent]])</f>
        <v>2024</v>
      </c>
      <c r="AH10380"/>
    </row>
    <row r="10381" spans="1:34" x14ac:dyDescent="0.2">
      <c r="A10381" t="s">
        <v>749</v>
      </c>
      <c r="B10381" t="s">
        <v>10812</v>
      </c>
      <c r="C10381" s="1">
        <v>109.85</v>
      </c>
      <c r="D10381" s="5">
        <v>45419</v>
      </c>
      <c r="E10381" t="s">
        <v>21</v>
      </c>
      <c r="F10381" t="s">
        <v>33</v>
      </c>
      <c r="G10381" s="16" t="s">
        <v>1364</v>
      </c>
      <c r="H10381" s="1"/>
      <c r="J10381"/>
      <c r="AC10381" s="5">
        <v>45460</v>
      </c>
      <c r="AD10381" t="s">
        <v>14659</v>
      </c>
      <c r="AE10381" t="s">
        <v>167</v>
      </c>
      <c r="AF10381">
        <f>MONTH(Table1[[#This Row],[Date Sent]])</f>
        <v>6</v>
      </c>
      <c r="AG10381">
        <f>YEAR(Table1[[#This Row],[Date Sent]])</f>
        <v>2024</v>
      </c>
      <c r="AH10381"/>
    </row>
    <row r="10382" spans="1:34" x14ac:dyDescent="0.2">
      <c r="A10382" t="s">
        <v>749</v>
      </c>
      <c r="B10382" t="s">
        <v>10812</v>
      </c>
      <c r="C10382" s="1">
        <v>18</v>
      </c>
      <c r="D10382" s="5">
        <v>45421</v>
      </c>
      <c r="E10382" t="s">
        <v>21</v>
      </c>
      <c r="F10382" t="s">
        <v>39</v>
      </c>
      <c r="G10382" s="16" t="s">
        <v>1608</v>
      </c>
      <c r="H10382" s="1"/>
      <c r="J10382"/>
      <c r="AC10382" s="5">
        <v>45460</v>
      </c>
      <c r="AD10382" t="s">
        <v>14659</v>
      </c>
      <c r="AE10382" t="s">
        <v>167</v>
      </c>
      <c r="AF10382">
        <f>MONTH(Table1[[#This Row],[Date Sent]])</f>
        <v>6</v>
      </c>
      <c r="AG10382">
        <f>YEAR(Table1[[#This Row],[Date Sent]])</f>
        <v>2024</v>
      </c>
      <c r="AH10382"/>
    </row>
    <row r="10383" spans="1:34" x14ac:dyDescent="0.2">
      <c r="A10383" t="s">
        <v>749</v>
      </c>
      <c r="B10383" t="s">
        <v>10812</v>
      </c>
      <c r="C10383" s="1">
        <v>6.76</v>
      </c>
      <c r="D10383" s="5">
        <v>45421</v>
      </c>
      <c r="E10383" t="s">
        <v>21</v>
      </c>
      <c r="F10383" t="s">
        <v>39</v>
      </c>
      <c r="G10383" s="16" t="s">
        <v>1608</v>
      </c>
      <c r="H10383" s="1"/>
      <c r="J10383"/>
      <c r="AC10383" s="5">
        <v>45460</v>
      </c>
      <c r="AD10383" t="s">
        <v>14659</v>
      </c>
      <c r="AE10383" t="s">
        <v>167</v>
      </c>
      <c r="AF10383">
        <f>MONTH(Table1[[#This Row],[Date Sent]])</f>
        <v>6</v>
      </c>
      <c r="AG10383">
        <f>YEAR(Table1[[#This Row],[Date Sent]])</f>
        <v>2024</v>
      </c>
      <c r="AH10383"/>
    </row>
    <row r="10384" spans="1:34" x14ac:dyDescent="0.2">
      <c r="A10384" t="s">
        <v>749</v>
      </c>
      <c r="B10384" t="s">
        <v>10812</v>
      </c>
      <c r="C10384" s="1">
        <v>128.33000000000001</v>
      </c>
      <c r="D10384" s="5">
        <v>45422</v>
      </c>
      <c r="E10384" t="s">
        <v>21</v>
      </c>
      <c r="F10384" t="s">
        <v>918</v>
      </c>
      <c r="G10384" s="16" t="s">
        <v>10819</v>
      </c>
      <c r="H10384" s="1">
        <v>106.85</v>
      </c>
      <c r="I10384" t="s">
        <v>33</v>
      </c>
      <c r="J10384" t="s">
        <v>10820</v>
      </c>
      <c r="K10384" s="1">
        <v>21.480000000000018</v>
      </c>
      <c r="L10384" t="s">
        <v>39</v>
      </c>
      <c r="M10384" t="s">
        <v>6109</v>
      </c>
      <c r="AC10384" s="5">
        <v>45460</v>
      </c>
      <c r="AD10384" t="s">
        <v>14659</v>
      </c>
      <c r="AE10384" t="s">
        <v>167</v>
      </c>
      <c r="AF10384">
        <f>MONTH(Table1[[#This Row],[Date Sent]])</f>
        <v>6</v>
      </c>
      <c r="AG10384">
        <f>YEAR(Table1[[#This Row],[Date Sent]])</f>
        <v>2024</v>
      </c>
      <c r="AH10384"/>
    </row>
    <row r="10385" spans="1:34" x14ac:dyDescent="0.2">
      <c r="A10385" t="s">
        <v>749</v>
      </c>
      <c r="B10385" t="s">
        <v>10812</v>
      </c>
      <c r="C10385" s="1">
        <v>66.77</v>
      </c>
      <c r="D10385" s="5">
        <v>45423</v>
      </c>
      <c r="E10385" t="s">
        <v>21</v>
      </c>
      <c r="F10385" t="s">
        <v>17</v>
      </c>
      <c r="G10385" s="16" t="s">
        <v>1130</v>
      </c>
      <c r="H10385" s="1"/>
      <c r="J10385"/>
      <c r="AC10385" s="5">
        <v>45460</v>
      </c>
      <c r="AD10385" t="s">
        <v>14659</v>
      </c>
      <c r="AE10385" t="s">
        <v>167</v>
      </c>
      <c r="AF10385">
        <f>MONTH(Table1[[#This Row],[Date Sent]])</f>
        <v>6</v>
      </c>
      <c r="AG10385">
        <f>YEAR(Table1[[#This Row],[Date Sent]])</f>
        <v>2024</v>
      </c>
      <c r="AH10385"/>
    </row>
    <row r="10386" spans="1:34" x14ac:dyDescent="0.2">
      <c r="A10386" t="s">
        <v>749</v>
      </c>
      <c r="B10386" t="s">
        <v>10812</v>
      </c>
      <c r="C10386" s="1">
        <v>4.2300000000000004</v>
      </c>
      <c r="D10386" s="5">
        <v>45426</v>
      </c>
      <c r="E10386" t="s">
        <v>21</v>
      </c>
      <c r="F10386" t="s">
        <v>33</v>
      </c>
      <c r="G10386" s="16" t="s">
        <v>10821</v>
      </c>
      <c r="H10386" s="1"/>
      <c r="J10386"/>
      <c r="AC10386" s="5">
        <v>45460</v>
      </c>
      <c r="AD10386" t="s">
        <v>14659</v>
      </c>
      <c r="AE10386" t="s">
        <v>167</v>
      </c>
      <c r="AF10386">
        <f>MONTH(Table1[[#This Row],[Date Sent]])</f>
        <v>6</v>
      </c>
      <c r="AG10386">
        <f>YEAR(Table1[[#This Row],[Date Sent]])</f>
        <v>2024</v>
      </c>
      <c r="AH10386"/>
    </row>
    <row r="10387" spans="1:34" x14ac:dyDescent="0.2">
      <c r="A10387" t="s">
        <v>749</v>
      </c>
      <c r="B10387" t="s">
        <v>10812</v>
      </c>
      <c r="C10387" s="1">
        <v>63.59</v>
      </c>
      <c r="D10387" s="5">
        <v>45428</v>
      </c>
      <c r="E10387" t="s">
        <v>21</v>
      </c>
      <c r="F10387" t="s">
        <v>17</v>
      </c>
      <c r="G10387" s="16" t="s">
        <v>3796</v>
      </c>
      <c r="H10387" s="1"/>
      <c r="J10387"/>
      <c r="AC10387" s="5">
        <v>45460</v>
      </c>
      <c r="AD10387" t="s">
        <v>14659</v>
      </c>
      <c r="AE10387" t="s">
        <v>167</v>
      </c>
      <c r="AF10387">
        <f>MONTH(Table1[[#This Row],[Date Sent]])</f>
        <v>6</v>
      </c>
      <c r="AG10387">
        <f>YEAR(Table1[[#This Row],[Date Sent]])</f>
        <v>2024</v>
      </c>
      <c r="AH10387"/>
    </row>
    <row r="10388" spans="1:34" x14ac:dyDescent="0.2">
      <c r="A10388" t="s">
        <v>262</v>
      </c>
      <c r="B10388" t="s">
        <v>10822</v>
      </c>
      <c r="C10388" s="1">
        <v>214.87</v>
      </c>
      <c r="D10388" s="5">
        <v>45349</v>
      </c>
      <c r="E10388" t="s">
        <v>21</v>
      </c>
      <c r="F10388" t="s">
        <v>15</v>
      </c>
      <c r="G10388" s="16" t="s">
        <v>10823</v>
      </c>
      <c r="H10388" s="1"/>
      <c r="J10388"/>
      <c r="AC10388" s="5">
        <v>45460</v>
      </c>
      <c r="AD10388" t="s">
        <v>14638</v>
      </c>
      <c r="AE10388" t="s">
        <v>167</v>
      </c>
      <c r="AF10388">
        <f>MONTH(Table1[[#This Row],[Date Sent]])</f>
        <v>6</v>
      </c>
      <c r="AG10388">
        <f>YEAR(Table1[[#This Row],[Date Sent]])</f>
        <v>2024</v>
      </c>
      <c r="AH10388"/>
    </row>
    <row r="10389" spans="1:34" x14ac:dyDescent="0.2">
      <c r="A10389" t="s">
        <v>262</v>
      </c>
      <c r="B10389" t="s">
        <v>10822</v>
      </c>
      <c r="C10389" s="1">
        <v>52.5</v>
      </c>
      <c r="D10389" s="5">
        <v>45355</v>
      </c>
      <c r="E10389" t="s">
        <v>21</v>
      </c>
      <c r="F10389" t="s">
        <v>15</v>
      </c>
      <c r="G10389" s="16" t="s">
        <v>10824</v>
      </c>
      <c r="H10389" s="1"/>
      <c r="J10389"/>
      <c r="AC10389" s="5">
        <v>45460</v>
      </c>
      <c r="AD10389" t="s">
        <v>14638</v>
      </c>
      <c r="AE10389" t="s">
        <v>167</v>
      </c>
      <c r="AF10389">
        <f>MONTH(Table1[[#This Row],[Date Sent]])</f>
        <v>6</v>
      </c>
      <c r="AG10389">
        <f>YEAR(Table1[[#This Row],[Date Sent]])</f>
        <v>2024</v>
      </c>
      <c r="AH10389"/>
    </row>
    <row r="10390" spans="1:34" x14ac:dyDescent="0.2">
      <c r="A10390" t="s">
        <v>262</v>
      </c>
      <c r="B10390" t="s">
        <v>10822</v>
      </c>
      <c r="C10390" s="1">
        <v>20.350000000000001</v>
      </c>
      <c r="D10390" s="5">
        <v>45401</v>
      </c>
      <c r="E10390" t="s">
        <v>24</v>
      </c>
      <c r="F10390" t="s">
        <v>18</v>
      </c>
      <c r="G10390" s="16" t="s">
        <v>4622</v>
      </c>
      <c r="H10390" s="1"/>
      <c r="J10390"/>
      <c r="AC10390" s="5">
        <v>45460</v>
      </c>
      <c r="AD10390" t="s">
        <v>14638</v>
      </c>
      <c r="AE10390" t="s">
        <v>167</v>
      </c>
      <c r="AF10390">
        <f>MONTH(Table1[[#This Row],[Date Sent]])</f>
        <v>6</v>
      </c>
      <c r="AG10390">
        <f>YEAR(Table1[[#This Row],[Date Sent]])</f>
        <v>2024</v>
      </c>
      <c r="AH10390"/>
    </row>
    <row r="10391" spans="1:34" x14ac:dyDescent="0.2">
      <c r="A10391" t="s">
        <v>262</v>
      </c>
      <c r="B10391" t="s">
        <v>10822</v>
      </c>
      <c r="C10391" s="1">
        <v>160.94999999999999</v>
      </c>
      <c r="D10391" s="5">
        <v>45407</v>
      </c>
      <c r="E10391" t="s">
        <v>21</v>
      </c>
      <c r="F10391" t="s">
        <v>918</v>
      </c>
      <c r="G10391" s="16" t="s">
        <v>10825</v>
      </c>
      <c r="H10391" s="1">
        <v>76.36</v>
      </c>
      <c r="I10391" t="s">
        <v>33</v>
      </c>
      <c r="J10391" t="s">
        <v>10826</v>
      </c>
      <c r="K10391" s="1">
        <v>11.96</v>
      </c>
      <c r="L10391" t="s">
        <v>18</v>
      </c>
      <c r="M10391" t="s">
        <v>7417</v>
      </c>
      <c r="N10391" s="1">
        <v>17.98</v>
      </c>
      <c r="O10391" t="s">
        <v>15</v>
      </c>
      <c r="P10391" t="s">
        <v>6002</v>
      </c>
      <c r="Q10391" s="1">
        <v>54.649999999999991</v>
      </c>
      <c r="R10391" t="s">
        <v>16</v>
      </c>
      <c r="S10391" t="s">
        <v>1057</v>
      </c>
      <c r="AC10391" s="5">
        <v>45460</v>
      </c>
      <c r="AD10391" t="s">
        <v>14638</v>
      </c>
      <c r="AE10391" t="s">
        <v>167</v>
      </c>
      <c r="AF10391">
        <f>MONTH(Table1[[#This Row],[Date Sent]])</f>
        <v>6</v>
      </c>
      <c r="AG10391">
        <f>YEAR(Table1[[#This Row],[Date Sent]])</f>
        <v>2024</v>
      </c>
      <c r="AH10391"/>
    </row>
    <row r="10392" spans="1:34" x14ac:dyDescent="0.2">
      <c r="A10392" t="s">
        <v>262</v>
      </c>
      <c r="B10392" t="s">
        <v>10822</v>
      </c>
      <c r="C10392" s="1">
        <v>360.5</v>
      </c>
      <c r="D10392" s="5">
        <v>45410</v>
      </c>
      <c r="E10392" t="s">
        <v>8</v>
      </c>
      <c r="F10392" t="s">
        <v>40</v>
      </c>
      <c r="G10392" s="16" t="s">
        <v>10827</v>
      </c>
      <c r="H10392" s="1"/>
      <c r="J10392"/>
      <c r="AC10392" s="5">
        <v>45460</v>
      </c>
      <c r="AD10392" t="s">
        <v>14638</v>
      </c>
      <c r="AE10392" t="s">
        <v>167</v>
      </c>
      <c r="AF10392">
        <f>MONTH(Table1[[#This Row],[Date Sent]])</f>
        <v>6</v>
      </c>
      <c r="AG10392">
        <f>YEAR(Table1[[#This Row],[Date Sent]])</f>
        <v>2024</v>
      </c>
      <c r="AH10392"/>
    </row>
    <row r="10393" spans="1:34" x14ac:dyDescent="0.2">
      <c r="A10393" t="s">
        <v>262</v>
      </c>
      <c r="B10393" t="s">
        <v>10822</v>
      </c>
      <c r="C10393" s="1">
        <v>22.43</v>
      </c>
      <c r="D10393" s="5">
        <v>45413</v>
      </c>
      <c r="E10393" t="s">
        <v>24</v>
      </c>
      <c r="F10393" t="s">
        <v>18</v>
      </c>
      <c r="G10393" s="16" t="s">
        <v>10828</v>
      </c>
      <c r="H10393" s="1"/>
      <c r="J10393"/>
      <c r="AC10393" s="5">
        <v>45460</v>
      </c>
      <c r="AD10393" t="s">
        <v>14638</v>
      </c>
      <c r="AE10393" t="s">
        <v>167</v>
      </c>
      <c r="AF10393">
        <f>MONTH(Table1[[#This Row],[Date Sent]])</f>
        <v>6</v>
      </c>
      <c r="AG10393">
        <f>YEAR(Table1[[#This Row],[Date Sent]])</f>
        <v>2024</v>
      </c>
      <c r="AH10393"/>
    </row>
    <row r="10394" spans="1:34" x14ac:dyDescent="0.2">
      <c r="A10394" t="s">
        <v>262</v>
      </c>
      <c r="B10394" t="s">
        <v>10822</v>
      </c>
      <c r="C10394" s="1">
        <v>11.21</v>
      </c>
      <c r="D10394" s="5">
        <v>45416</v>
      </c>
      <c r="E10394" t="s">
        <v>24</v>
      </c>
      <c r="F10394" t="s">
        <v>18</v>
      </c>
      <c r="G10394" s="16" t="s">
        <v>10829</v>
      </c>
      <c r="H10394" s="1"/>
      <c r="J10394"/>
      <c r="AC10394" s="5">
        <v>45460</v>
      </c>
      <c r="AD10394" t="s">
        <v>14638</v>
      </c>
      <c r="AE10394" t="s">
        <v>167</v>
      </c>
      <c r="AF10394">
        <f>MONTH(Table1[[#This Row],[Date Sent]])</f>
        <v>6</v>
      </c>
      <c r="AG10394">
        <f>YEAR(Table1[[#This Row],[Date Sent]])</f>
        <v>2024</v>
      </c>
      <c r="AH10394"/>
    </row>
    <row r="10395" spans="1:34" x14ac:dyDescent="0.2">
      <c r="A10395" t="s">
        <v>262</v>
      </c>
      <c r="B10395" t="s">
        <v>10822</v>
      </c>
      <c r="C10395" s="1">
        <v>26.73</v>
      </c>
      <c r="D10395" s="5">
        <v>45417</v>
      </c>
      <c r="E10395" t="s">
        <v>21</v>
      </c>
      <c r="F10395" t="s">
        <v>15</v>
      </c>
      <c r="G10395" s="16" t="s">
        <v>10824</v>
      </c>
      <c r="H10395" s="1"/>
      <c r="J10395"/>
      <c r="AC10395" s="5">
        <v>45460</v>
      </c>
      <c r="AD10395" t="s">
        <v>14638</v>
      </c>
      <c r="AE10395" t="s">
        <v>167</v>
      </c>
      <c r="AF10395">
        <f>MONTH(Table1[[#This Row],[Date Sent]])</f>
        <v>6</v>
      </c>
      <c r="AG10395">
        <f>YEAR(Table1[[#This Row],[Date Sent]])</f>
        <v>2024</v>
      </c>
      <c r="AH10395"/>
    </row>
    <row r="10396" spans="1:34" x14ac:dyDescent="0.2">
      <c r="A10396" t="s">
        <v>262</v>
      </c>
      <c r="B10396" t="s">
        <v>10822</v>
      </c>
      <c r="C10396" s="1">
        <v>17.84</v>
      </c>
      <c r="D10396" s="5">
        <v>45419</v>
      </c>
      <c r="E10396" t="s">
        <v>24</v>
      </c>
      <c r="F10396" t="s">
        <v>18</v>
      </c>
      <c r="G10396" s="16" t="s">
        <v>1713</v>
      </c>
      <c r="H10396" s="1"/>
      <c r="J10396"/>
      <c r="AC10396" s="5">
        <v>45460</v>
      </c>
      <c r="AD10396" t="s">
        <v>14638</v>
      </c>
      <c r="AE10396" t="s">
        <v>167</v>
      </c>
      <c r="AF10396">
        <f>MONTH(Table1[[#This Row],[Date Sent]])</f>
        <v>6</v>
      </c>
      <c r="AG10396">
        <f>YEAR(Table1[[#This Row],[Date Sent]])</f>
        <v>2024</v>
      </c>
      <c r="AH10396"/>
    </row>
    <row r="10397" spans="1:34" x14ac:dyDescent="0.2">
      <c r="A10397" t="s">
        <v>262</v>
      </c>
      <c r="B10397" t="s">
        <v>10822</v>
      </c>
      <c r="C10397" s="1">
        <v>1091.8</v>
      </c>
      <c r="D10397" s="5">
        <v>45420</v>
      </c>
      <c r="E10397" t="s">
        <v>23</v>
      </c>
      <c r="F10397" t="s">
        <v>35</v>
      </c>
      <c r="G10397" s="16" t="s">
        <v>10830</v>
      </c>
      <c r="H10397" s="1"/>
      <c r="J10397"/>
      <c r="AC10397" s="5">
        <v>45460</v>
      </c>
      <c r="AD10397" t="s">
        <v>14638</v>
      </c>
      <c r="AE10397" t="s">
        <v>167</v>
      </c>
      <c r="AF10397">
        <f>MONTH(Table1[[#This Row],[Date Sent]])</f>
        <v>6</v>
      </c>
      <c r="AG10397">
        <f>YEAR(Table1[[#This Row],[Date Sent]])</f>
        <v>2024</v>
      </c>
      <c r="AH10397"/>
    </row>
    <row r="10398" spans="1:34" x14ac:dyDescent="0.2">
      <c r="A10398" t="s">
        <v>262</v>
      </c>
      <c r="B10398" t="s">
        <v>10822</v>
      </c>
      <c r="C10398" s="1">
        <v>46.26</v>
      </c>
      <c r="D10398" s="5">
        <v>45421</v>
      </c>
      <c r="E10398" t="s">
        <v>20</v>
      </c>
      <c r="F10398" t="s">
        <v>40</v>
      </c>
      <c r="G10398" s="16" t="s">
        <v>10831</v>
      </c>
      <c r="H10398" s="1"/>
      <c r="J10398"/>
      <c r="AC10398" s="5">
        <v>45460</v>
      </c>
      <c r="AD10398" t="s">
        <v>14638</v>
      </c>
      <c r="AE10398" t="s">
        <v>167</v>
      </c>
      <c r="AF10398">
        <f>MONTH(Table1[[#This Row],[Date Sent]])</f>
        <v>6</v>
      </c>
      <c r="AG10398">
        <f>YEAR(Table1[[#This Row],[Date Sent]])</f>
        <v>2024</v>
      </c>
      <c r="AH10398"/>
    </row>
    <row r="10399" spans="1:34" x14ac:dyDescent="0.2">
      <c r="A10399" t="s">
        <v>262</v>
      </c>
      <c r="B10399" t="s">
        <v>10822</v>
      </c>
      <c r="C10399" s="1">
        <v>149.88999999999999</v>
      </c>
      <c r="D10399" s="5">
        <v>45421</v>
      </c>
      <c r="E10399" t="s">
        <v>21</v>
      </c>
      <c r="F10399" t="s">
        <v>39</v>
      </c>
      <c r="G10399" s="16" t="s">
        <v>10832</v>
      </c>
      <c r="H10399" s="1"/>
      <c r="J10399"/>
      <c r="AC10399" s="5">
        <v>45460</v>
      </c>
      <c r="AD10399" t="s">
        <v>14638</v>
      </c>
      <c r="AE10399" t="s">
        <v>167</v>
      </c>
      <c r="AF10399">
        <f>MONTH(Table1[[#This Row],[Date Sent]])</f>
        <v>6</v>
      </c>
      <c r="AG10399">
        <f>YEAR(Table1[[#This Row],[Date Sent]])</f>
        <v>2024</v>
      </c>
      <c r="AH10399"/>
    </row>
    <row r="10400" spans="1:34" x14ac:dyDescent="0.2">
      <c r="A10400" t="s">
        <v>262</v>
      </c>
      <c r="B10400" t="s">
        <v>10822</v>
      </c>
      <c r="C10400" s="1">
        <v>146.76</v>
      </c>
      <c r="D10400" s="5">
        <v>45423</v>
      </c>
      <c r="E10400" t="s">
        <v>21</v>
      </c>
      <c r="F10400" t="s">
        <v>918</v>
      </c>
      <c r="G10400" s="16" t="s">
        <v>10833</v>
      </c>
      <c r="H10400" s="1">
        <v>77.960000000000008</v>
      </c>
      <c r="I10400" t="s">
        <v>33</v>
      </c>
      <c r="J10400" t="s">
        <v>10834</v>
      </c>
      <c r="K10400" s="1">
        <v>55.41</v>
      </c>
      <c r="L10400" t="s">
        <v>16</v>
      </c>
      <c r="M10400" t="s">
        <v>1057</v>
      </c>
      <c r="N10400" s="1">
        <v>13.389999999999986</v>
      </c>
      <c r="O10400" t="s">
        <v>18</v>
      </c>
      <c r="P10400" t="s">
        <v>7417</v>
      </c>
      <c r="AC10400" s="5">
        <v>45460</v>
      </c>
      <c r="AD10400" t="s">
        <v>14638</v>
      </c>
      <c r="AE10400" t="s">
        <v>167</v>
      </c>
      <c r="AF10400">
        <f>MONTH(Table1[[#This Row],[Date Sent]])</f>
        <v>6</v>
      </c>
      <c r="AG10400">
        <f>YEAR(Table1[[#This Row],[Date Sent]])</f>
        <v>2024</v>
      </c>
      <c r="AH10400"/>
    </row>
    <row r="10401" spans="1:34" x14ac:dyDescent="0.2">
      <c r="A10401" t="s">
        <v>262</v>
      </c>
      <c r="B10401" t="s">
        <v>10822</v>
      </c>
      <c r="C10401" s="1">
        <v>12.13</v>
      </c>
      <c r="D10401" s="5">
        <v>45425</v>
      </c>
      <c r="E10401" t="s">
        <v>25</v>
      </c>
      <c r="F10401" t="s">
        <v>39</v>
      </c>
      <c r="G10401" s="16" t="s">
        <v>10835</v>
      </c>
      <c r="H10401" s="1"/>
      <c r="J10401"/>
      <c r="AC10401" s="5">
        <v>45460</v>
      </c>
      <c r="AD10401" t="s">
        <v>14638</v>
      </c>
      <c r="AE10401" t="s">
        <v>167</v>
      </c>
      <c r="AF10401">
        <f>MONTH(Table1[[#This Row],[Date Sent]])</f>
        <v>6</v>
      </c>
      <c r="AG10401">
        <f>YEAR(Table1[[#This Row],[Date Sent]])</f>
        <v>2024</v>
      </c>
      <c r="AH10401"/>
    </row>
    <row r="10402" spans="1:34" x14ac:dyDescent="0.2">
      <c r="A10402" t="s">
        <v>262</v>
      </c>
      <c r="B10402" t="s">
        <v>10822</v>
      </c>
      <c r="C10402" s="1">
        <v>63.09</v>
      </c>
      <c r="D10402" s="5">
        <v>45425</v>
      </c>
      <c r="E10402" t="s">
        <v>21</v>
      </c>
      <c r="F10402" t="s">
        <v>918</v>
      </c>
      <c r="G10402" s="16" t="s">
        <v>10836</v>
      </c>
      <c r="H10402" s="1">
        <v>22.78</v>
      </c>
      <c r="I10402" t="s">
        <v>17</v>
      </c>
      <c r="J10402" t="s">
        <v>10837</v>
      </c>
      <c r="K10402" s="1">
        <v>11.98</v>
      </c>
      <c r="L10402" t="s">
        <v>33</v>
      </c>
      <c r="M10402" t="s">
        <v>3137</v>
      </c>
      <c r="N10402" s="1">
        <v>28.33</v>
      </c>
      <c r="O10402" t="s">
        <v>39</v>
      </c>
      <c r="P10402" t="s">
        <v>10838</v>
      </c>
      <c r="AC10402" s="5">
        <v>45460</v>
      </c>
      <c r="AD10402" t="s">
        <v>14638</v>
      </c>
      <c r="AE10402" t="s">
        <v>167</v>
      </c>
      <c r="AF10402">
        <f>MONTH(Table1[[#This Row],[Date Sent]])</f>
        <v>6</v>
      </c>
      <c r="AG10402">
        <f>YEAR(Table1[[#This Row],[Date Sent]])</f>
        <v>2024</v>
      </c>
      <c r="AH10402"/>
    </row>
    <row r="10403" spans="1:34" x14ac:dyDescent="0.2">
      <c r="A10403" t="s">
        <v>262</v>
      </c>
      <c r="B10403" t="s">
        <v>10822</v>
      </c>
      <c r="C10403" s="1">
        <v>23.91</v>
      </c>
      <c r="D10403" s="5">
        <v>45427</v>
      </c>
      <c r="E10403" t="s">
        <v>24</v>
      </c>
      <c r="F10403" t="s">
        <v>18</v>
      </c>
      <c r="G10403" s="16" t="s">
        <v>10839</v>
      </c>
      <c r="H10403" s="1"/>
      <c r="J10403"/>
      <c r="AC10403" s="5">
        <v>45460</v>
      </c>
      <c r="AD10403" t="s">
        <v>14638</v>
      </c>
      <c r="AE10403" t="s">
        <v>167</v>
      </c>
      <c r="AF10403">
        <f>MONTH(Table1[[#This Row],[Date Sent]])</f>
        <v>6</v>
      </c>
      <c r="AG10403">
        <f>YEAR(Table1[[#This Row],[Date Sent]])</f>
        <v>2024</v>
      </c>
      <c r="AH10403"/>
    </row>
    <row r="10404" spans="1:34" x14ac:dyDescent="0.2">
      <c r="A10404" t="s">
        <v>462</v>
      </c>
      <c r="B10404" t="s">
        <v>10840</v>
      </c>
      <c r="C10404" s="1">
        <v>18.63</v>
      </c>
      <c r="D10404" s="5">
        <v>45406</v>
      </c>
      <c r="E10404" t="s">
        <v>21</v>
      </c>
      <c r="F10404" t="s">
        <v>15</v>
      </c>
      <c r="G10404" s="16" t="s">
        <v>10841</v>
      </c>
      <c r="H10404" s="1"/>
      <c r="J10404"/>
      <c r="AC10404" s="5">
        <v>45460</v>
      </c>
      <c r="AD10404" t="s">
        <v>11649</v>
      </c>
      <c r="AE10404" t="s">
        <v>11649</v>
      </c>
      <c r="AF10404">
        <f>MONTH(Table1[[#This Row],[Date Sent]])</f>
        <v>6</v>
      </c>
      <c r="AG10404">
        <f>YEAR(Table1[[#This Row],[Date Sent]])</f>
        <v>2024</v>
      </c>
      <c r="AH10404"/>
    </row>
    <row r="10405" spans="1:34" x14ac:dyDescent="0.2">
      <c r="A10405" t="s">
        <v>462</v>
      </c>
      <c r="B10405" t="s">
        <v>10840</v>
      </c>
      <c r="C10405" s="1">
        <v>55.77</v>
      </c>
      <c r="D10405" s="5">
        <v>45411</v>
      </c>
      <c r="E10405" t="s">
        <v>33</v>
      </c>
      <c r="F10405" t="s">
        <v>39</v>
      </c>
      <c r="G10405" s="16" t="s">
        <v>10842</v>
      </c>
      <c r="H10405" s="1"/>
      <c r="J10405"/>
      <c r="AC10405" s="5">
        <v>45460</v>
      </c>
      <c r="AD10405" t="s">
        <v>11649</v>
      </c>
      <c r="AE10405" t="s">
        <v>11649</v>
      </c>
      <c r="AF10405">
        <f>MONTH(Table1[[#This Row],[Date Sent]])</f>
        <v>6</v>
      </c>
      <c r="AG10405">
        <f>YEAR(Table1[[#This Row],[Date Sent]])</f>
        <v>2024</v>
      </c>
      <c r="AH10405"/>
    </row>
    <row r="10406" spans="1:34" x14ac:dyDescent="0.2">
      <c r="A10406" t="s">
        <v>462</v>
      </c>
      <c r="B10406" t="s">
        <v>10840</v>
      </c>
      <c r="C10406" s="1">
        <v>64.09</v>
      </c>
      <c r="D10406" s="5">
        <v>45412</v>
      </c>
      <c r="E10406" t="s">
        <v>33</v>
      </c>
      <c r="F10406" t="s">
        <v>15</v>
      </c>
      <c r="G10406" s="16" t="s">
        <v>10843</v>
      </c>
      <c r="H10406" s="1"/>
      <c r="J10406"/>
      <c r="AC10406" s="5">
        <v>45460</v>
      </c>
      <c r="AD10406" t="s">
        <v>11649</v>
      </c>
      <c r="AE10406" t="s">
        <v>11649</v>
      </c>
      <c r="AF10406">
        <f>MONTH(Table1[[#This Row],[Date Sent]])</f>
        <v>6</v>
      </c>
      <c r="AG10406">
        <f>YEAR(Table1[[#This Row],[Date Sent]])</f>
        <v>2024</v>
      </c>
      <c r="AH10406"/>
    </row>
    <row r="10407" spans="1:34" x14ac:dyDescent="0.2">
      <c r="A10407" t="s">
        <v>462</v>
      </c>
      <c r="B10407" t="s">
        <v>10840</v>
      </c>
      <c r="C10407" s="1">
        <v>49.11</v>
      </c>
      <c r="D10407" s="5">
        <v>45424</v>
      </c>
      <c r="E10407" t="s">
        <v>21</v>
      </c>
      <c r="F10407" t="s">
        <v>39</v>
      </c>
      <c r="G10407" s="16" t="s">
        <v>10844</v>
      </c>
      <c r="H10407" s="1"/>
      <c r="J10407"/>
      <c r="AC10407" s="5">
        <v>45460</v>
      </c>
      <c r="AD10407" t="s">
        <v>11649</v>
      </c>
      <c r="AE10407" t="s">
        <v>11649</v>
      </c>
      <c r="AF10407">
        <f>MONTH(Table1[[#This Row],[Date Sent]])</f>
        <v>6</v>
      </c>
      <c r="AG10407">
        <f>YEAR(Table1[[#This Row],[Date Sent]])</f>
        <v>2024</v>
      </c>
      <c r="AH10407"/>
    </row>
    <row r="10408" spans="1:34" x14ac:dyDescent="0.2">
      <c r="A10408" t="s">
        <v>462</v>
      </c>
      <c r="B10408" t="s">
        <v>10840</v>
      </c>
      <c r="C10408" s="1">
        <v>40.6</v>
      </c>
      <c r="D10408" s="5">
        <v>45424</v>
      </c>
      <c r="E10408" t="s">
        <v>21</v>
      </c>
      <c r="F10408" t="s">
        <v>39</v>
      </c>
      <c r="G10408" s="16" t="s">
        <v>2049</v>
      </c>
      <c r="H10408" s="1"/>
      <c r="J10408"/>
      <c r="AC10408" s="5">
        <v>45460</v>
      </c>
      <c r="AD10408" t="s">
        <v>11649</v>
      </c>
      <c r="AE10408" t="s">
        <v>11649</v>
      </c>
      <c r="AF10408">
        <f>MONTH(Table1[[#This Row],[Date Sent]])</f>
        <v>6</v>
      </c>
      <c r="AG10408">
        <f>YEAR(Table1[[#This Row],[Date Sent]])</f>
        <v>2024</v>
      </c>
      <c r="AH10408"/>
    </row>
    <row r="10409" spans="1:34" x14ac:dyDescent="0.2">
      <c r="A10409" t="s">
        <v>462</v>
      </c>
      <c r="B10409" t="s">
        <v>10840</v>
      </c>
      <c r="C10409" s="1">
        <v>29.6</v>
      </c>
      <c r="D10409" s="5">
        <v>45426</v>
      </c>
      <c r="E10409" t="s">
        <v>21</v>
      </c>
      <c r="F10409" t="s">
        <v>33</v>
      </c>
      <c r="G10409" s="16" t="s">
        <v>2597</v>
      </c>
      <c r="H10409" s="1"/>
      <c r="J10409"/>
      <c r="AC10409" s="5">
        <v>45460</v>
      </c>
      <c r="AD10409" t="s">
        <v>11649</v>
      </c>
      <c r="AE10409" t="s">
        <v>11649</v>
      </c>
      <c r="AF10409">
        <f>MONTH(Table1[[#This Row],[Date Sent]])</f>
        <v>6</v>
      </c>
      <c r="AG10409">
        <f>YEAR(Table1[[#This Row],[Date Sent]])</f>
        <v>2024</v>
      </c>
      <c r="AH10409"/>
    </row>
    <row r="10410" spans="1:34" x14ac:dyDescent="0.2">
      <c r="A10410" t="s">
        <v>462</v>
      </c>
      <c r="B10410" t="s">
        <v>10840</v>
      </c>
      <c r="C10410" s="1">
        <v>26.32</v>
      </c>
      <c r="D10410" s="5">
        <v>45426</v>
      </c>
      <c r="E10410" t="s">
        <v>21</v>
      </c>
      <c r="F10410" t="s">
        <v>39</v>
      </c>
      <c r="G10410" s="16" t="s">
        <v>10845</v>
      </c>
      <c r="H10410" s="1"/>
      <c r="J10410"/>
      <c r="AC10410" s="5">
        <v>45460</v>
      </c>
      <c r="AD10410" t="s">
        <v>11649</v>
      </c>
      <c r="AE10410" t="s">
        <v>11649</v>
      </c>
      <c r="AF10410">
        <f>MONTH(Table1[[#This Row],[Date Sent]])</f>
        <v>6</v>
      </c>
      <c r="AG10410">
        <f>YEAR(Table1[[#This Row],[Date Sent]])</f>
        <v>2024</v>
      </c>
      <c r="AH10410"/>
    </row>
    <row r="10411" spans="1:34" x14ac:dyDescent="0.2">
      <c r="A10411" t="s">
        <v>462</v>
      </c>
      <c r="B10411" t="s">
        <v>10840</v>
      </c>
      <c r="C10411" s="1">
        <v>21.82</v>
      </c>
      <c r="D10411" s="5">
        <v>45426</v>
      </c>
      <c r="E10411" t="s">
        <v>21</v>
      </c>
      <c r="F10411" t="s">
        <v>15</v>
      </c>
      <c r="G10411" s="16" t="s">
        <v>10846</v>
      </c>
      <c r="H10411" s="1"/>
      <c r="J10411"/>
      <c r="AC10411" s="5">
        <v>45460</v>
      </c>
      <c r="AD10411" t="s">
        <v>11649</v>
      </c>
      <c r="AE10411" t="s">
        <v>11649</v>
      </c>
      <c r="AF10411">
        <f>MONTH(Table1[[#This Row],[Date Sent]])</f>
        <v>6</v>
      </c>
      <c r="AG10411">
        <f>YEAR(Table1[[#This Row],[Date Sent]])</f>
        <v>2024</v>
      </c>
      <c r="AH10411"/>
    </row>
    <row r="10412" spans="1:34" x14ac:dyDescent="0.2">
      <c r="A10412" t="s">
        <v>462</v>
      </c>
      <c r="B10412" t="s">
        <v>10840</v>
      </c>
      <c r="C10412" s="1">
        <v>10.08</v>
      </c>
      <c r="D10412" s="5">
        <v>45428</v>
      </c>
      <c r="E10412" t="s">
        <v>33</v>
      </c>
      <c r="F10412" t="s">
        <v>17</v>
      </c>
      <c r="G10412" s="16" t="s">
        <v>10847</v>
      </c>
      <c r="H10412" s="1"/>
      <c r="J10412"/>
      <c r="AC10412" s="5">
        <v>45460</v>
      </c>
      <c r="AD10412" t="s">
        <v>11649</v>
      </c>
      <c r="AE10412" t="s">
        <v>11649</v>
      </c>
      <c r="AF10412">
        <f>MONTH(Table1[[#This Row],[Date Sent]])</f>
        <v>6</v>
      </c>
      <c r="AG10412">
        <f>YEAR(Table1[[#This Row],[Date Sent]])</f>
        <v>2024</v>
      </c>
      <c r="AH10412"/>
    </row>
    <row r="10413" spans="1:34" x14ac:dyDescent="0.2">
      <c r="A10413" t="s">
        <v>10848</v>
      </c>
      <c r="B10413" t="s">
        <v>10849</v>
      </c>
      <c r="C10413" s="1">
        <v>19.28</v>
      </c>
      <c r="D10413" s="5">
        <v>45445</v>
      </c>
      <c r="E10413" t="s">
        <v>20</v>
      </c>
      <c r="F10413" t="s">
        <v>39</v>
      </c>
      <c r="G10413" s="16" t="s">
        <v>10850</v>
      </c>
      <c r="H10413" s="1"/>
      <c r="J10413"/>
      <c r="AC10413" s="5">
        <v>45464</v>
      </c>
      <c r="AD10413" t="s">
        <v>11649</v>
      </c>
      <c r="AE10413" t="s">
        <v>11649</v>
      </c>
      <c r="AF10413">
        <f>MONTH(Table1[[#This Row],[Date Sent]])</f>
        <v>6</v>
      </c>
      <c r="AG10413">
        <f>YEAR(Table1[[#This Row],[Date Sent]])</f>
        <v>2024</v>
      </c>
      <c r="AH10413"/>
    </row>
    <row r="10414" spans="1:34" x14ac:dyDescent="0.2">
      <c r="A10414" t="s">
        <v>10848</v>
      </c>
      <c r="B10414" t="s">
        <v>10849</v>
      </c>
      <c r="C10414" s="1">
        <v>80.989999999999995</v>
      </c>
      <c r="D10414" s="5">
        <v>45445</v>
      </c>
      <c r="E10414" t="s">
        <v>21</v>
      </c>
      <c r="F10414" t="s">
        <v>33</v>
      </c>
      <c r="G10414" s="16" t="s">
        <v>1526</v>
      </c>
      <c r="H10414" s="1"/>
      <c r="J10414"/>
      <c r="AC10414" s="5">
        <v>45464</v>
      </c>
      <c r="AD10414" t="s">
        <v>11649</v>
      </c>
      <c r="AE10414" t="s">
        <v>11649</v>
      </c>
      <c r="AF10414">
        <f>MONTH(Table1[[#This Row],[Date Sent]])</f>
        <v>6</v>
      </c>
      <c r="AG10414">
        <f>YEAR(Table1[[#This Row],[Date Sent]])</f>
        <v>2024</v>
      </c>
      <c r="AH10414"/>
    </row>
    <row r="10415" spans="1:34" x14ac:dyDescent="0.2">
      <c r="A10415" t="s">
        <v>10851</v>
      </c>
      <c r="B10415" t="s">
        <v>10852</v>
      </c>
      <c r="C10415" s="1">
        <v>75.760000000000005</v>
      </c>
      <c r="D10415" s="5">
        <v>45413</v>
      </c>
      <c r="E10415" t="s">
        <v>25</v>
      </c>
      <c r="F10415" t="s">
        <v>21</v>
      </c>
      <c r="G10415" s="16" t="s">
        <v>10853</v>
      </c>
      <c r="H10415" s="1"/>
      <c r="J10415"/>
      <c r="AC10415" s="5">
        <v>45464</v>
      </c>
      <c r="AD10415" t="s">
        <v>11649</v>
      </c>
      <c r="AE10415" t="s">
        <v>11649</v>
      </c>
      <c r="AF10415">
        <f>MONTH(Table1[[#This Row],[Date Sent]])</f>
        <v>6</v>
      </c>
      <c r="AG10415">
        <f>YEAR(Table1[[#This Row],[Date Sent]])</f>
        <v>2024</v>
      </c>
      <c r="AH10415"/>
    </row>
    <row r="10416" spans="1:34" x14ac:dyDescent="0.2">
      <c r="A10416" t="s">
        <v>10851</v>
      </c>
      <c r="B10416" t="s">
        <v>10852</v>
      </c>
      <c r="C10416" s="1">
        <v>10.94</v>
      </c>
      <c r="D10416" s="5">
        <v>45421</v>
      </c>
      <c r="E10416" t="s">
        <v>8</v>
      </c>
      <c r="F10416" t="s">
        <v>39</v>
      </c>
      <c r="G10416" s="16" t="s">
        <v>10854</v>
      </c>
      <c r="H10416" s="1"/>
      <c r="J10416"/>
      <c r="AC10416" s="5">
        <v>45464</v>
      </c>
      <c r="AD10416" t="s">
        <v>11649</v>
      </c>
      <c r="AE10416" t="s">
        <v>11649</v>
      </c>
      <c r="AF10416">
        <f>MONTH(Table1[[#This Row],[Date Sent]])</f>
        <v>6</v>
      </c>
      <c r="AG10416">
        <f>YEAR(Table1[[#This Row],[Date Sent]])</f>
        <v>2024</v>
      </c>
      <c r="AH10416"/>
    </row>
    <row r="10417" spans="1:34" x14ac:dyDescent="0.2">
      <c r="A10417" t="s">
        <v>10851</v>
      </c>
      <c r="B10417" t="s">
        <v>10852</v>
      </c>
      <c r="C10417" s="1">
        <v>74.510000000000005</v>
      </c>
      <c r="D10417" s="5">
        <v>45425</v>
      </c>
      <c r="E10417" t="s">
        <v>21</v>
      </c>
      <c r="F10417" t="s">
        <v>33</v>
      </c>
      <c r="G10417" s="16" t="s">
        <v>2216</v>
      </c>
      <c r="H10417" s="1"/>
      <c r="J10417"/>
      <c r="AC10417" s="5">
        <v>45464</v>
      </c>
      <c r="AD10417" t="s">
        <v>11649</v>
      </c>
      <c r="AE10417" t="s">
        <v>11649</v>
      </c>
      <c r="AF10417">
        <f>MONTH(Table1[[#This Row],[Date Sent]])</f>
        <v>6</v>
      </c>
      <c r="AG10417">
        <f>YEAR(Table1[[#This Row],[Date Sent]])</f>
        <v>2024</v>
      </c>
      <c r="AH10417"/>
    </row>
    <row r="10418" spans="1:34" x14ac:dyDescent="0.2">
      <c r="A10418" t="s">
        <v>10851</v>
      </c>
      <c r="B10418" t="s">
        <v>10852</v>
      </c>
      <c r="C10418" s="1">
        <v>74.510000000000005</v>
      </c>
      <c r="D10418" s="5">
        <v>45426</v>
      </c>
      <c r="E10418" t="s">
        <v>21</v>
      </c>
      <c r="F10418" t="s">
        <v>33</v>
      </c>
      <c r="G10418" s="16" t="s">
        <v>2216</v>
      </c>
      <c r="H10418" s="1"/>
      <c r="J10418"/>
      <c r="AC10418" s="5">
        <v>45464</v>
      </c>
      <c r="AD10418" t="s">
        <v>11649</v>
      </c>
      <c r="AE10418" t="s">
        <v>11649</v>
      </c>
      <c r="AF10418">
        <f>MONTH(Table1[[#This Row],[Date Sent]])</f>
        <v>6</v>
      </c>
      <c r="AG10418">
        <f>YEAR(Table1[[#This Row],[Date Sent]])</f>
        <v>2024</v>
      </c>
      <c r="AH10418"/>
    </row>
    <row r="10419" spans="1:34" x14ac:dyDescent="0.2">
      <c r="A10419" t="s">
        <v>10851</v>
      </c>
      <c r="B10419" t="s">
        <v>10852</v>
      </c>
      <c r="C10419" s="1">
        <v>35.17</v>
      </c>
      <c r="D10419" s="5">
        <v>45427</v>
      </c>
      <c r="E10419" t="s">
        <v>15</v>
      </c>
      <c r="F10419" t="s">
        <v>49</v>
      </c>
      <c r="G10419" s="16" t="s">
        <v>10855</v>
      </c>
      <c r="H10419" s="1"/>
      <c r="J10419"/>
      <c r="AC10419" s="5">
        <v>45464</v>
      </c>
      <c r="AD10419" t="s">
        <v>11649</v>
      </c>
      <c r="AE10419" t="s">
        <v>11649</v>
      </c>
      <c r="AF10419">
        <f>MONTH(Table1[[#This Row],[Date Sent]])</f>
        <v>6</v>
      </c>
      <c r="AG10419">
        <f>YEAR(Table1[[#This Row],[Date Sent]])</f>
        <v>2024</v>
      </c>
      <c r="AH10419"/>
    </row>
    <row r="10420" spans="1:34" x14ac:dyDescent="0.2">
      <c r="A10420" t="s">
        <v>10851</v>
      </c>
      <c r="B10420" t="s">
        <v>10852</v>
      </c>
      <c r="C10420" s="1">
        <v>135.63999999999999</v>
      </c>
      <c r="D10420" s="5">
        <v>45428</v>
      </c>
      <c r="E10420" t="s">
        <v>27</v>
      </c>
      <c r="F10420" t="s">
        <v>39</v>
      </c>
      <c r="G10420" s="16" t="s">
        <v>10856</v>
      </c>
      <c r="H10420" s="1"/>
      <c r="J10420"/>
      <c r="AC10420" s="5">
        <v>45464</v>
      </c>
      <c r="AD10420" t="s">
        <v>11649</v>
      </c>
      <c r="AE10420" t="s">
        <v>11649</v>
      </c>
      <c r="AF10420">
        <f>MONTH(Table1[[#This Row],[Date Sent]])</f>
        <v>6</v>
      </c>
      <c r="AG10420">
        <f>YEAR(Table1[[#This Row],[Date Sent]])</f>
        <v>2024</v>
      </c>
      <c r="AH10420"/>
    </row>
    <row r="10421" spans="1:34" x14ac:dyDescent="0.2">
      <c r="A10421" t="s">
        <v>10851</v>
      </c>
      <c r="B10421" t="s">
        <v>10852</v>
      </c>
      <c r="C10421" s="1">
        <v>68.7</v>
      </c>
      <c r="D10421" s="5">
        <v>45429</v>
      </c>
      <c r="E10421" t="s">
        <v>8</v>
      </c>
      <c r="F10421" t="s">
        <v>39</v>
      </c>
      <c r="G10421" s="16" t="s">
        <v>4162</v>
      </c>
      <c r="H10421" s="1"/>
      <c r="J10421"/>
      <c r="AC10421" s="5">
        <v>45464</v>
      </c>
      <c r="AD10421" t="s">
        <v>11649</v>
      </c>
      <c r="AE10421" t="s">
        <v>11649</v>
      </c>
      <c r="AF10421">
        <f>MONTH(Table1[[#This Row],[Date Sent]])</f>
        <v>6</v>
      </c>
      <c r="AG10421">
        <f>YEAR(Table1[[#This Row],[Date Sent]])</f>
        <v>2024</v>
      </c>
      <c r="AH10421"/>
    </row>
    <row r="10422" spans="1:34" x14ac:dyDescent="0.2">
      <c r="A10422" t="s">
        <v>10851</v>
      </c>
      <c r="B10422" t="s">
        <v>10852</v>
      </c>
      <c r="C10422" s="1">
        <v>173.89</v>
      </c>
      <c r="D10422" s="5">
        <v>45431</v>
      </c>
      <c r="E10422" t="s">
        <v>33</v>
      </c>
      <c r="F10422" t="s">
        <v>39</v>
      </c>
      <c r="G10422" s="16" t="s">
        <v>10857</v>
      </c>
      <c r="H10422" s="1"/>
      <c r="J10422"/>
      <c r="AC10422" s="5">
        <v>45464</v>
      </c>
      <c r="AD10422" t="s">
        <v>11649</v>
      </c>
      <c r="AE10422" t="s">
        <v>11649</v>
      </c>
      <c r="AF10422">
        <f>MONTH(Table1[[#This Row],[Date Sent]])</f>
        <v>6</v>
      </c>
      <c r="AG10422">
        <f>YEAR(Table1[[#This Row],[Date Sent]])</f>
        <v>2024</v>
      </c>
      <c r="AH10422"/>
    </row>
    <row r="10423" spans="1:34" x14ac:dyDescent="0.2">
      <c r="A10423" t="s">
        <v>10851</v>
      </c>
      <c r="B10423" t="s">
        <v>10852</v>
      </c>
      <c r="C10423" s="1">
        <v>32.32</v>
      </c>
      <c r="D10423" s="5">
        <v>45433</v>
      </c>
      <c r="E10423" t="s">
        <v>23</v>
      </c>
      <c r="F10423" t="s">
        <v>39</v>
      </c>
      <c r="G10423" s="16" t="s">
        <v>10858</v>
      </c>
      <c r="H10423" s="1"/>
      <c r="J10423"/>
      <c r="AC10423" s="5">
        <v>45464</v>
      </c>
      <c r="AD10423" t="s">
        <v>11649</v>
      </c>
      <c r="AE10423" t="s">
        <v>11649</v>
      </c>
      <c r="AF10423">
        <f>MONTH(Table1[[#This Row],[Date Sent]])</f>
        <v>6</v>
      </c>
      <c r="AG10423">
        <f>YEAR(Table1[[#This Row],[Date Sent]])</f>
        <v>2024</v>
      </c>
      <c r="AH10423"/>
    </row>
    <row r="10424" spans="1:34" x14ac:dyDescent="0.2">
      <c r="A10424" t="s">
        <v>10851</v>
      </c>
      <c r="B10424" t="s">
        <v>10852</v>
      </c>
      <c r="C10424" s="1">
        <v>103.81</v>
      </c>
      <c r="D10424" s="5">
        <v>45433</v>
      </c>
      <c r="E10424" t="s">
        <v>21</v>
      </c>
      <c r="F10424" t="s">
        <v>33</v>
      </c>
      <c r="G10424" s="16" t="s">
        <v>2216</v>
      </c>
      <c r="H10424" s="1"/>
      <c r="J10424"/>
      <c r="AC10424" s="5">
        <v>45464</v>
      </c>
      <c r="AD10424" t="s">
        <v>11649</v>
      </c>
      <c r="AE10424" t="s">
        <v>11649</v>
      </c>
      <c r="AF10424">
        <f>MONTH(Table1[[#This Row],[Date Sent]])</f>
        <v>6</v>
      </c>
      <c r="AG10424">
        <f>YEAR(Table1[[#This Row],[Date Sent]])</f>
        <v>2024</v>
      </c>
      <c r="AH10424"/>
    </row>
    <row r="10425" spans="1:34" x14ac:dyDescent="0.2">
      <c r="A10425" t="s">
        <v>10851</v>
      </c>
      <c r="B10425" t="s">
        <v>10852</v>
      </c>
      <c r="C10425" s="1">
        <v>187.24</v>
      </c>
      <c r="D10425" s="5">
        <v>45441</v>
      </c>
      <c r="E10425" t="s">
        <v>13</v>
      </c>
      <c r="F10425" t="s">
        <v>33</v>
      </c>
      <c r="G10425" s="16" t="s">
        <v>10859</v>
      </c>
      <c r="H10425" s="1"/>
      <c r="J10425"/>
      <c r="AC10425" s="5">
        <v>45464</v>
      </c>
      <c r="AD10425" t="s">
        <v>11649</v>
      </c>
      <c r="AE10425" t="s">
        <v>11649</v>
      </c>
      <c r="AF10425">
        <f>MONTH(Table1[[#This Row],[Date Sent]])</f>
        <v>6</v>
      </c>
      <c r="AG10425">
        <f>YEAR(Table1[[#This Row],[Date Sent]])</f>
        <v>2024</v>
      </c>
      <c r="AH10425"/>
    </row>
    <row r="10426" spans="1:34" x14ac:dyDescent="0.2">
      <c r="A10426" t="s">
        <v>10851</v>
      </c>
      <c r="B10426" t="s">
        <v>10852</v>
      </c>
      <c r="C10426" s="1">
        <v>89.41</v>
      </c>
      <c r="D10426" s="5">
        <v>45441</v>
      </c>
      <c r="E10426" t="s">
        <v>21</v>
      </c>
      <c r="F10426" t="s">
        <v>33</v>
      </c>
      <c r="G10426" s="16" t="s">
        <v>2216</v>
      </c>
      <c r="H10426" s="1"/>
      <c r="J10426"/>
      <c r="AC10426" s="5">
        <v>45464</v>
      </c>
      <c r="AD10426" t="s">
        <v>11649</v>
      </c>
      <c r="AE10426" t="s">
        <v>11649</v>
      </c>
      <c r="AF10426">
        <f>MONTH(Table1[[#This Row],[Date Sent]])</f>
        <v>6</v>
      </c>
      <c r="AG10426">
        <f>YEAR(Table1[[#This Row],[Date Sent]])</f>
        <v>2024</v>
      </c>
      <c r="AH10426"/>
    </row>
    <row r="10427" spans="1:34" x14ac:dyDescent="0.2">
      <c r="A10427" t="s">
        <v>3135</v>
      </c>
      <c r="B10427" t="s">
        <v>10640</v>
      </c>
      <c r="C10427" s="1">
        <v>20.47</v>
      </c>
      <c r="D10427" s="5">
        <v>45405</v>
      </c>
      <c r="E10427" t="s">
        <v>21</v>
      </c>
      <c r="F10427" t="s">
        <v>39</v>
      </c>
      <c r="G10427" s="16" t="s">
        <v>10641</v>
      </c>
      <c r="H10427" s="1"/>
      <c r="J10427"/>
      <c r="AC10427" s="5">
        <v>45464</v>
      </c>
      <c r="AD10427" t="s">
        <v>14710</v>
      </c>
      <c r="AE10427" t="s">
        <v>298</v>
      </c>
      <c r="AF10427">
        <f>MONTH(Table1[[#This Row],[Date Sent]])</f>
        <v>6</v>
      </c>
      <c r="AG10427">
        <f>YEAR(Table1[[#This Row],[Date Sent]])</f>
        <v>2024</v>
      </c>
      <c r="AH10427"/>
    </row>
    <row r="10428" spans="1:34" x14ac:dyDescent="0.2">
      <c r="A10428" t="s">
        <v>2541</v>
      </c>
      <c r="B10428" t="s">
        <v>10860</v>
      </c>
      <c r="C10428" s="1">
        <v>6.51</v>
      </c>
      <c r="D10428" s="5">
        <v>45420</v>
      </c>
      <c r="E10428" t="s">
        <v>33</v>
      </c>
      <c r="F10428" t="s">
        <v>15</v>
      </c>
      <c r="G10428" s="16" t="s">
        <v>6565</v>
      </c>
      <c r="H10428" s="1"/>
      <c r="J10428"/>
      <c r="AC10428" s="5">
        <v>45464</v>
      </c>
      <c r="AD10428" t="s">
        <v>13225</v>
      </c>
      <c r="AE10428" t="s">
        <v>266</v>
      </c>
      <c r="AF10428">
        <f>MONTH(Table1[[#This Row],[Date Sent]])</f>
        <v>6</v>
      </c>
      <c r="AG10428">
        <f>YEAR(Table1[[#This Row],[Date Sent]])</f>
        <v>2024</v>
      </c>
      <c r="AH10428"/>
    </row>
    <row r="10429" spans="1:34" x14ac:dyDescent="0.2">
      <c r="A10429" t="s">
        <v>2541</v>
      </c>
      <c r="B10429" t="s">
        <v>10860</v>
      </c>
      <c r="C10429" s="1">
        <v>16.28</v>
      </c>
      <c r="D10429" s="5">
        <v>45426</v>
      </c>
      <c r="E10429" t="s">
        <v>20</v>
      </c>
      <c r="F10429" t="s">
        <v>39</v>
      </c>
      <c r="G10429" s="16" t="s">
        <v>10861</v>
      </c>
      <c r="H10429" s="1"/>
      <c r="J10429"/>
      <c r="AC10429" s="5">
        <v>45464</v>
      </c>
      <c r="AD10429" t="s">
        <v>13225</v>
      </c>
      <c r="AE10429" t="s">
        <v>266</v>
      </c>
      <c r="AF10429">
        <f>MONTH(Table1[[#This Row],[Date Sent]])</f>
        <v>6</v>
      </c>
      <c r="AG10429">
        <f>YEAR(Table1[[#This Row],[Date Sent]])</f>
        <v>2024</v>
      </c>
      <c r="AH10429"/>
    </row>
    <row r="10430" spans="1:34" x14ac:dyDescent="0.2">
      <c r="A10430" t="s">
        <v>2541</v>
      </c>
      <c r="B10430" t="s">
        <v>10860</v>
      </c>
      <c r="C10430" s="1">
        <v>86.49</v>
      </c>
      <c r="D10430" s="5">
        <v>45433</v>
      </c>
      <c r="E10430" t="s">
        <v>25</v>
      </c>
      <c r="F10430" t="s">
        <v>33</v>
      </c>
      <c r="G10430" s="16" t="s">
        <v>10862</v>
      </c>
      <c r="H10430" s="1"/>
      <c r="J10430"/>
      <c r="AC10430" s="5">
        <v>45464</v>
      </c>
      <c r="AD10430" t="s">
        <v>13225</v>
      </c>
      <c r="AE10430" t="s">
        <v>266</v>
      </c>
      <c r="AF10430">
        <f>MONTH(Table1[[#This Row],[Date Sent]])</f>
        <v>6</v>
      </c>
      <c r="AG10430">
        <f>YEAR(Table1[[#This Row],[Date Sent]])</f>
        <v>2024</v>
      </c>
      <c r="AH10430"/>
    </row>
    <row r="10431" spans="1:34" x14ac:dyDescent="0.2">
      <c r="A10431" t="s">
        <v>2541</v>
      </c>
      <c r="B10431" t="s">
        <v>10860</v>
      </c>
      <c r="C10431" s="1">
        <v>520.57000000000005</v>
      </c>
      <c r="D10431" s="5">
        <v>45434</v>
      </c>
      <c r="E10431" t="s">
        <v>20</v>
      </c>
      <c r="F10431" t="s">
        <v>39</v>
      </c>
      <c r="G10431" s="16" t="s">
        <v>10863</v>
      </c>
      <c r="H10431" s="1"/>
      <c r="J10431"/>
      <c r="AC10431" s="5">
        <v>45464</v>
      </c>
      <c r="AD10431" t="s">
        <v>13225</v>
      </c>
      <c r="AE10431" t="s">
        <v>266</v>
      </c>
      <c r="AF10431">
        <f>MONTH(Table1[[#This Row],[Date Sent]])</f>
        <v>6</v>
      </c>
      <c r="AG10431">
        <f>YEAR(Table1[[#This Row],[Date Sent]])</f>
        <v>2024</v>
      </c>
      <c r="AH10431"/>
    </row>
    <row r="10432" spans="1:34" x14ac:dyDescent="0.2">
      <c r="A10432" t="s">
        <v>2541</v>
      </c>
      <c r="B10432" t="s">
        <v>10860</v>
      </c>
      <c r="C10432" s="1">
        <v>13.09</v>
      </c>
      <c r="D10432" s="5">
        <v>45435</v>
      </c>
      <c r="E10432" t="s">
        <v>20</v>
      </c>
      <c r="F10432" t="s">
        <v>39</v>
      </c>
      <c r="G10432" s="16" t="s">
        <v>1891</v>
      </c>
      <c r="H10432" s="1"/>
      <c r="J10432"/>
      <c r="AC10432" s="5">
        <v>45464</v>
      </c>
      <c r="AD10432" t="s">
        <v>13225</v>
      </c>
      <c r="AE10432" t="s">
        <v>266</v>
      </c>
      <c r="AF10432">
        <f>MONTH(Table1[[#This Row],[Date Sent]])</f>
        <v>6</v>
      </c>
      <c r="AG10432">
        <f>YEAR(Table1[[#This Row],[Date Sent]])</f>
        <v>2024</v>
      </c>
      <c r="AH10432"/>
    </row>
    <row r="10433" spans="1:34" x14ac:dyDescent="0.2">
      <c r="A10433" t="s">
        <v>2541</v>
      </c>
      <c r="B10433" t="s">
        <v>10860</v>
      </c>
      <c r="C10433" s="1">
        <v>9.48</v>
      </c>
      <c r="D10433" s="5">
        <v>45436</v>
      </c>
      <c r="E10433" t="s">
        <v>20</v>
      </c>
      <c r="F10433" t="s">
        <v>39</v>
      </c>
      <c r="G10433" s="16" t="s">
        <v>10864</v>
      </c>
      <c r="H10433" s="1"/>
      <c r="J10433"/>
      <c r="AC10433" s="5">
        <v>45464</v>
      </c>
      <c r="AD10433" t="s">
        <v>13225</v>
      </c>
      <c r="AE10433" t="s">
        <v>266</v>
      </c>
      <c r="AF10433">
        <f>MONTH(Table1[[#This Row],[Date Sent]])</f>
        <v>6</v>
      </c>
      <c r="AG10433">
        <f>YEAR(Table1[[#This Row],[Date Sent]])</f>
        <v>2024</v>
      </c>
      <c r="AH10433"/>
    </row>
    <row r="10434" spans="1:34" x14ac:dyDescent="0.2">
      <c r="A10434" t="s">
        <v>2541</v>
      </c>
      <c r="B10434" t="s">
        <v>10860</v>
      </c>
      <c r="C10434" s="1">
        <v>26.16</v>
      </c>
      <c r="D10434" s="5">
        <v>45440</v>
      </c>
      <c r="E10434" t="s">
        <v>9</v>
      </c>
      <c r="F10434" t="s">
        <v>33</v>
      </c>
      <c r="G10434" s="16" t="s">
        <v>5826</v>
      </c>
      <c r="H10434" s="1"/>
      <c r="J10434"/>
      <c r="AC10434" s="5">
        <v>45464</v>
      </c>
      <c r="AD10434" t="s">
        <v>13225</v>
      </c>
      <c r="AE10434" t="s">
        <v>266</v>
      </c>
      <c r="AF10434">
        <f>MONTH(Table1[[#This Row],[Date Sent]])</f>
        <v>6</v>
      </c>
      <c r="AG10434">
        <f>YEAR(Table1[[#This Row],[Date Sent]])</f>
        <v>2024</v>
      </c>
      <c r="AH10434"/>
    </row>
    <row r="10435" spans="1:34" x14ac:dyDescent="0.2">
      <c r="A10435" t="s">
        <v>2541</v>
      </c>
      <c r="B10435" t="s">
        <v>10860</v>
      </c>
      <c r="C10435" s="1">
        <v>6.51</v>
      </c>
      <c r="D10435" s="5">
        <v>45448</v>
      </c>
      <c r="E10435" t="s">
        <v>8</v>
      </c>
      <c r="F10435" t="s">
        <v>39</v>
      </c>
      <c r="G10435" s="16" t="s">
        <v>10865</v>
      </c>
      <c r="H10435" s="1"/>
      <c r="J10435"/>
      <c r="AC10435" s="5">
        <v>45464</v>
      </c>
      <c r="AD10435" t="s">
        <v>13225</v>
      </c>
      <c r="AE10435" t="s">
        <v>266</v>
      </c>
      <c r="AF10435">
        <f>MONTH(Table1[[#This Row],[Date Sent]])</f>
        <v>6</v>
      </c>
      <c r="AG10435">
        <f>YEAR(Table1[[#This Row],[Date Sent]])</f>
        <v>2024</v>
      </c>
      <c r="AH10435"/>
    </row>
    <row r="10436" spans="1:34" x14ac:dyDescent="0.2">
      <c r="A10436" t="s">
        <v>2541</v>
      </c>
      <c r="B10436" t="s">
        <v>10860</v>
      </c>
      <c r="C10436" s="1">
        <v>233.87</v>
      </c>
      <c r="D10436" s="5">
        <v>45449</v>
      </c>
      <c r="E10436" t="s">
        <v>20</v>
      </c>
      <c r="F10436" t="s">
        <v>39</v>
      </c>
      <c r="G10436" s="16" t="s">
        <v>1337</v>
      </c>
      <c r="H10436" s="1"/>
      <c r="J10436"/>
      <c r="AC10436" s="5">
        <v>45464</v>
      </c>
      <c r="AD10436" t="s">
        <v>13225</v>
      </c>
      <c r="AE10436" t="s">
        <v>266</v>
      </c>
      <c r="AF10436">
        <f>MONTH(Table1[[#This Row],[Date Sent]])</f>
        <v>6</v>
      </c>
      <c r="AG10436">
        <f>YEAR(Table1[[#This Row],[Date Sent]])</f>
        <v>2024</v>
      </c>
      <c r="AH10436"/>
    </row>
    <row r="10437" spans="1:34" x14ac:dyDescent="0.2">
      <c r="A10437" t="s">
        <v>612</v>
      </c>
      <c r="B10437" t="s">
        <v>10866</v>
      </c>
      <c r="C10437" s="1">
        <v>28.59</v>
      </c>
      <c r="D10437" s="5">
        <v>45429</v>
      </c>
      <c r="E10437" t="s">
        <v>17</v>
      </c>
      <c r="F10437" t="s">
        <v>39</v>
      </c>
      <c r="G10437" s="16" t="s">
        <v>10867</v>
      </c>
      <c r="H10437" s="1"/>
      <c r="J10437"/>
      <c r="AC10437" s="5">
        <v>45464</v>
      </c>
      <c r="AD10437" t="s">
        <v>13199</v>
      </c>
      <c r="AE10437" t="s">
        <v>198</v>
      </c>
      <c r="AF10437">
        <f>MONTH(Table1[[#This Row],[Date Sent]])</f>
        <v>6</v>
      </c>
      <c r="AG10437">
        <f>YEAR(Table1[[#This Row],[Date Sent]])</f>
        <v>2024</v>
      </c>
      <c r="AH10437"/>
    </row>
    <row r="10438" spans="1:34" x14ac:dyDescent="0.2">
      <c r="A10438" t="s">
        <v>612</v>
      </c>
      <c r="B10438" t="s">
        <v>10866</v>
      </c>
      <c r="C10438" s="1">
        <v>4.2</v>
      </c>
      <c r="D10438" s="5">
        <v>45429</v>
      </c>
      <c r="E10438" t="s">
        <v>17</v>
      </c>
      <c r="F10438" t="s">
        <v>39</v>
      </c>
      <c r="G10438" s="16" t="s">
        <v>10868</v>
      </c>
      <c r="H10438" s="1"/>
      <c r="J10438"/>
      <c r="AC10438" s="5">
        <v>45464</v>
      </c>
      <c r="AD10438" t="s">
        <v>13199</v>
      </c>
      <c r="AE10438" t="s">
        <v>198</v>
      </c>
      <c r="AF10438">
        <f>MONTH(Table1[[#This Row],[Date Sent]])</f>
        <v>6</v>
      </c>
      <c r="AG10438">
        <f>YEAR(Table1[[#This Row],[Date Sent]])</f>
        <v>2024</v>
      </c>
      <c r="AH10438"/>
    </row>
    <row r="10439" spans="1:34" x14ac:dyDescent="0.2">
      <c r="A10439" t="s">
        <v>612</v>
      </c>
      <c r="B10439" t="s">
        <v>10866</v>
      </c>
      <c r="C10439" s="1">
        <v>269.99</v>
      </c>
      <c r="D10439" s="5">
        <v>45429</v>
      </c>
      <c r="E10439" t="s">
        <v>25</v>
      </c>
      <c r="F10439" t="s">
        <v>17</v>
      </c>
      <c r="G10439" s="16" t="s">
        <v>7989</v>
      </c>
      <c r="H10439" s="1"/>
      <c r="J10439"/>
      <c r="AC10439" s="5">
        <v>45464</v>
      </c>
      <c r="AD10439" t="s">
        <v>13199</v>
      </c>
      <c r="AE10439" t="s">
        <v>198</v>
      </c>
      <c r="AF10439">
        <f>MONTH(Table1[[#This Row],[Date Sent]])</f>
        <v>6</v>
      </c>
      <c r="AG10439">
        <f>YEAR(Table1[[#This Row],[Date Sent]])</f>
        <v>2024</v>
      </c>
      <c r="AH10439"/>
    </row>
    <row r="10440" spans="1:34" x14ac:dyDescent="0.2">
      <c r="A10440" t="s">
        <v>612</v>
      </c>
      <c r="B10440" t="s">
        <v>10866</v>
      </c>
      <c r="C10440" s="1">
        <v>17.78</v>
      </c>
      <c r="D10440" s="5">
        <v>45429</v>
      </c>
      <c r="E10440" t="s">
        <v>17</v>
      </c>
      <c r="F10440" t="s">
        <v>39</v>
      </c>
      <c r="G10440" s="16" t="s">
        <v>10869</v>
      </c>
      <c r="H10440" s="1"/>
      <c r="J10440"/>
      <c r="AC10440" s="5">
        <v>45464</v>
      </c>
      <c r="AD10440" t="s">
        <v>13199</v>
      </c>
      <c r="AE10440" t="s">
        <v>198</v>
      </c>
      <c r="AF10440">
        <f>MONTH(Table1[[#This Row],[Date Sent]])</f>
        <v>6</v>
      </c>
      <c r="AG10440">
        <f>YEAR(Table1[[#This Row],[Date Sent]])</f>
        <v>2024</v>
      </c>
      <c r="AH10440"/>
    </row>
    <row r="10441" spans="1:34" x14ac:dyDescent="0.2">
      <c r="A10441" t="s">
        <v>792</v>
      </c>
      <c r="B10441" t="s">
        <v>10870</v>
      </c>
      <c r="C10441" s="1">
        <v>1820.19</v>
      </c>
      <c r="D10441" s="5">
        <v>45387</v>
      </c>
      <c r="E10441" t="s">
        <v>43</v>
      </c>
      <c r="F10441" t="s">
        <v>56</v>
      </c>
      <c r="G10441" s="16" t="s">
        <v>10871</v>
      </c>
      <c r="H10441" s="1"/>
      <c r="J10441"/>
      <c r="AC10441" s="5">
        <v>45464</v>
      </c>
      <c r="AD10441" t="s">
        <v>13792</v>
      </c>
      <c r="AE10441" t="s">
        <v>174</v>
      </c>
      <c r="AF10441">
        <f>MONTH(Table1[[#This Row],[Date Sent]])</f>
        <v>6</v>
      </c>
      <c r="AG10441">
        <f>YEAR(Table1[[#This Row],[Date Sent]])</f>
        <v>2024</v>
      </c>
      <c r="AH10441"/>
    </row>
    <row r="10442" spans="1:34" x14ac:dyDescent="0.2">
      <c r="A10442" t="s">
        <v>625</v>
      </c>
      <c r="B10442" t="s">
        <v>10872</v>
      </c>
      <c r="C10442" s="1">
        <v>10.95</v>
      </c>
      <c r="D10442" s="5">
        <v>45460</v>
      </c>
      <c r="E10442" t="s">
        <v>13</v>
      </c>
      <c r="F10442" t="s">
        <v>33</v>
      </c>
      <c r="G10442" s="16" t="s">
        <v>10873</v>
      </c>
      <c r="H10442" s="1"/>
      <c r="J10442"/>
      <c r="AC10442" s="5">
        <v>45464</v>
      </c>
      <c r="AD10442" t="s">
        <v>13298</v>
      </c>
      <c r="AE10442" t="s">
        <v>198</v>
      </c>
      <c r="AF10442">
        <f>MONTH(Table1[[#This Row],[Date Sent]])</f>
        <v>6</v>
      </c>
      <c r="AG10442">
        <f>YEAR(Table1[[#This Row],[Date Sent]])</f>
        <v>2024</v>
      </c>
      <c r="AH10442"/>
    </row>
    <row r="10443" spans="1:34" x14ac:dyDescent="0.2">
      <c r="A10443" t="s">
        <v>2909</v>
      </c>
      <c r="B10443" t="s">
        <v>10874</v>
      </c>
      <c r="C10443" s="1">
        <v>9.7200000000000006</v>
      </c>
      <c r="D10443" s="5">
        <v>45438</v>
      </c>
      <c r="E10443" t="s">
        <v>39</v>
      </c>
      <c r="F10443" t="s">
        <v>40</v>
      </c>
      <c r="G10443" s="16" t="s">
        <v>10875</v>
      </c>
      <c r="H10443" s="1"/>
      <c r="J10443"/>
      <c r="AC10443" s="5">
        <v>45464</v>
      </c>
      <c r="AD10443" t="s">
        <v>13764</v>
      </c>
      <c r="AE10443" t="s">
        <v>313</v>
      </c>
      <c r="AF10443">
        <f>MONTH(Table1[[#This Row],[Date Sent]])</f>
        <v>6</v>
      </c>
      <c r="AG10443">
        <f>YEAR(Table1[[#This Row],[Date Sent]])</f>
        <v>2024</v>
      </c>
      <c r="AH10443"/>
    </row>
    <row r="10444" spans="1:34" x14ac:dyDescent="0.2">
      <c r="A10444" t="s">
        <v>2909</v>
      </c>
      <c r="B10444" t="s">
        <v>10874</v>
      </c>
      <c r="C10444" s="1">
        <v>50.59</v>
      </c>
      <c r="D10444" s="5">
        <v>45441</v>
      </c>
      <c r="E10444" t="s">
        <v>46</v>
      </c>
      <c r="F10444" t="s">
        <v>9</v>
      </c>
      <c r="G10444" s="16" t="s">
        <v>10876</v>
      </c>
      <c r="H10444" s="1"/>
      <c r="J10444"/>
      <c r="AC10444" s="5">
        <v>45464</v>
      </c>
      <c r="AD10444" t="s">
        <v>13764</v>
      </c>
      <c r="AE10444" t="s">
        <v>313</v>
      </c>
      <c r="AF10444">
        <f>MONTH(Table1[[#This Row],[Date Sent]])</f>
        <v>6</v>
      </c>
      <c r="AG10444">
        <f>YEAR(Table1[[#This Row],[Date Sent]])</f>
        <v>2024</v>
      </c>
      <c r="AH10444"/>
    </row>
    <row r="10445" spans="1:34" x14ac:dyDescent="0.2">
      <c r="A10445" t="s">
        <v>2909</v>
      </c>
      <c r="B10445" t="s">
        <v>10874</v>
      </c>
      <c r="C10445" s="1">
        <v>78.62</v>
      </c>
      <c r="D10445" s="5">
        <v>45446</v>
      </c>
      <c r="E10445" t="s">
        <v>21</v>
      </c>
      <c r="F10445" t="s">
        <v>33</v>
      </c>
      <c r="G10445" s="16" t="s">
        <v>1785</v>
      </c>
      <c r="H10445" s="1"/>
      <c r="J10445"/>
      <c r="AC10445" s="5">
        <v>45464</v>
      </c>
      <c r="AD10445" t="s">
        <v>13764</v>
      </c>
      <c r="AE10445" t="s">
        <v>313</v>
      </c>
      <c r="AF10445">
        <f>MONTH(Table1[[#This Row],[Date Sent]])</f>
        <v>6</v>
      </c>
      <c r="AG10445">
        <f>YEAR(Table1[[#This Row],[Date Sent]])</f>
        <v>2024</v>
      </c>
      <c r="AH10445"/>
    </row>
    <row r="10446" spans="1:34" x14ac:dyDescent="0.2">
      <c r="A10446" t="s">
        <v>2909</v>
      </c>
      <c r="B10446" t="s">
        <v>10874</v>
      </c>
      <c r="C10446" s="1">
        <v>48.09</v>
      </c>
      <c r="D10446" s="5">
        <v>45447</v>
      </c>
      <c r="E10446" t="s">
        <v>21</v>
      </c>
      <c r="F10446" t="s">
        <v>15</v>
      </c>
      <c r="G10446" s="16" t="s">
        <v>4166</v>
      </c>
      <c r="H10446" s="1"/>
      <c r="J10446"/>
      <c r="AC10446" s="5">
        <v>45464</v>
      </c>
      <c r="AD10446" t="s">
        <v>13764</v>
      </c>
      <c r="AE10446" t="s">
        <v>313</v>
      </c>
      <c r="AF10446">
        <f>MONTH(Table1[[#This Row],[Date Sent]])</f>
        <v>6</v>
      </c>
      <c r="AG10446">
        <f>YEAR(Table1[[#This Row],[Date Sent]])</f>
        <v>2024</v>
      </c>
      <c r="AH10446"/>
    </row>
    <row r="10447" spans="1:34" x14ac:dyDescent="0.2">
      <c r="A10447" t="s">
        <v>2909</v>
      </c>
      <c r="B10447" t="s">
        <v>10874</v>
      </c>
      <c r="C10447" s="1">
        <v>91.43</v>
      </c>
      <c r="D10447" s="5">
        <v>45447</v>
      </c>
      <c r="E10447" t="s">
        <v>21</v>
      </c>
      <c r="F10447" t="s">
        <v>15</v>
      </c>
      <c r="G10447" s="16" t="s">
        <v>10877</v>
      </c>
      <c r="H10447" s="1"/>
      <c r="J10447"/>
      <c r="AC10447" s="5">
        <v>45464</v>
      </c>
      <c r="AD10447" t="s">
        <v>13764</v>
      </c>
      <c r="AE10447" t="s">
        <v>313</v>
      </c>
      <c r="AF10447">
        <f>MONTH(Table1[[#This Row],[Date Sent]])</f>
        <v>6</v>
      </c>
      <c r="AG10447">
        <f>YEAR(Table1[[#This Row],[Date Sent]])</f>
        <v>2024</v>
      </c>
      <c r="AH10447"/>
    </row>
    <row r="10448" spans="1:34" x14ac:dyDescent="0.2">
      <c r="A10448" t="s">
        <v>2909</v>
      </c>
      <c r="B10448" t="s">
        <v>10874</v>
      </c>
      <c r="C10448" s="1">
        <v>173.98</v>
      </c>
      <c r="D10448" s="5">
        <v>45448</v>
      </c>
      <c r="E10448" t="s">
        <v>21</v>
      </c>
      <c r="F10448" t="s">
        <v>33</v>
      </c>
      <c r="G10448" s="16" t="s">
        <v>1526</v>
      </c>
      <c r="H10448" s="1"/>
      <c r="J10448"/>
      <c r="AC10448" s="5">
        <v>45464</v>
      </c>
      <c r="AD10448" t="s">
        <v>13764</v>
      </c>
      <c r="AE10448" t="s">
        <v>313</v>
      </c>
      <c r="AF10448">
        <f>MONTH(Table1[[#This Row],[Date Sent]])</f>
        <v>6</v>
      </c>
      <c r="AG10448">
        <f>YEAR(Table1[[#This Row],[Date Sent]])</f>
        <v>2024</v>
      </c>
      <c r="AH10448"/>
    </row>
    <row r="10449" spans="1:34" x14ac:dyDescent="0.2">
      <c r="A10449" t="s">
        <v>2909</v>
      </c>
      <c r="B10449" t="s">
        <v>10874</v>
      </c>
      <c r="C10449" s="1">
        <v>7.63</v>
      </c>
      <c r="D10449" s="5">
        <v>45450</v>
      </c>
      <c r="E10449" t="s">
        <v>21</v>
      </c>
      <c r="F10449" t="s">
        <v>1193</v>
      </c>
      <c r="G10449" s="16" t="s">
        <v>10878</v>
      </c>
      <c r="H10449" s="1"/>
      <c r="J10449"/>
      <c r="AC10449" s="5">
        <v>45464</v>
      </c>
      <c r="AD10449" t="s">
        <v>13764</v>
      </c>
      <c r="AE10449" t="s">
        <v>313</v>
      </c>
      <c r="AF10449">
        <f>MONTH(Table1[[#This Row],[Date Sent]])</f>
        <v>6</v>
      </c>
      <c r="AG10449">
        <f>YEAR(Table1[[#This Row],[Date Sent]])</f>
        <v>2024</v>
      </c>
      <c r="AH10449"/>
    </row>
    <row r="10450" spans="1:34" x14ac:dyDescent="0.2">
      <c r="A10450" t="s">
        <v>2909</v>
      </c>
      <c r="B10450" t="s">
        <v>10874</v>
      </c>
      <c r="C10450" s="1">
        <v>30.51</v>
      </c>
      <c r="D10450" s="5">
        <v>45452</v>
      </c>
      <c r="E10450" t="s">
        <v>24</v>
      </c>
      <c r="F10450" t="s">
        <v>18</v>
      </c>
      <c r="G10450" s="16" t="s">
        <v>7457</v>
      </c>
      <c r="H10450" s="1"/>
      <c r="J10450"/>
      <c r="AC10450" s="5">
        <v>45464</v>
      </c>
      <c r="AD10450" t="s">
        <v>13764</v>
      </c>
      <c r="AE10450" t="s">
        <v>313</v>
      </c>
      <c r="AF10450">
        <f>MONTH(Table1[[#This Row],[Date Sent]])</f>
        <v>6</v>
      </c>
      <c r="AG10450">
        <f>YEAR(Table1[[#This Row],[Date Sent]])</f>
        <v>2024</v>
      </c>
      <c r="AH10450"/>
    </row>
    <row r="10451" spans="1:34" x14ac:dyDescent="0.2">
      <c r="A10451" t="s">
        <v>2909</v>
      </c>
      <c r="B10451" t="s">
        <v>10874</v>
      </c>
      <c r="C10451" s="1">
        <v>14.6</v>
      </c>
      <c r="D10451" s="5">
        <v>45454</v>
      </c>
      <c r="E10451" t="s">
        <v>24</v>
      </c>
      <c r="F10451" t="s">
        <v>18</v>
      </c>
      <c r="G10451" s="16" t="s">
        <v>978</v>
      </c>
      <c r="H10451" s="1"/>
      <c r="J10451"/>
      <c r="AC10451" s="5">
        <v>45464</v>
      </c>
      <c r="AD10451" t="s">
        <v>13764</v>
      </c>
      <c r="AE10451" t="s">
        <v>313</v>
      </c>
      <c r="AF10451">
        <f>MONTH(Table1[[#This Row],[Date Sent]])</f>
        <v>6</v>
      </c>
      <c r="AG10451">
        <f>YEAR(Table1[[#This Row],[Date Sent]])</f>
        <v>2024</v>
      </c>
      <c r="AH10451"/>
    </row>
    <row r="10452" spans="1:34" x14ac:dyDescent="0.2">
      <c r="A10452" t="s">
        <v>2909</v>
      </c>
      <c r="B10452" t="s">
        <v>10874</v>
      </c>
      <c r="C10452" s="1">
        <v>39.49</v>
      </c>
      <c r="D10452" s="5">
        <v>45459</v>
      </c>
      <c r="E10452" t="s">
        <v>21</v>
      </c>
      <c r="F10452" t="s">
        <v>33</v>
      </c>
      <c r="G10452" s="16" t="s">
        <v>10879</v>
      </c>
      <c r="H10452" s="1"/>
      <c r="J10452"/>
      <c r="AC10452" s="5">
        <v>45464</v>
      </c>
      <c r="AD10452" t="s">
        <v>13764</v>
      </c>
      <c r="AE10452" t="s">
        <v>313</v>
      </c>
      <c r="AF10452">
        <f>MONTH(Table1[[#This Row],[Date Sent]])</f>
        <v>6</v>
      </c>
      <c r="AG10452">
        <f>YEAR(Table1[[#This Row],[Date Sent]])</f>
        <v>2024</v>
      </c>
      <c r="AH10452"/>
    </row>
    <row r="10453" spans="1:34" x14ac:dyDescent="0.2">
      <c r="A10453" t="s">
        <v>10880</v>
      </c>
      <c r="B10453" t="s">
        <v>10881</v>
      </c>
      <c r="C10453" s="1">
        <v>427.8</v>
      </c>
      <c r="D10453" s="5">
        <v>45455</v>
      </c>
      <c r="E10453" t="s">
        <v>36</v>
      </c>
      <c r="F10453" t="s">
        <v>24</v>
      </c>
      <c r="G10453" s="16" t="s">
        <v>10882</v>
      </c>
      <c r="H10453" s="1"/>
      <c r="J10453"/>
      <c r="AC10453" s="5">
        <v>45464</v>
      </c>
      <c r="AD10453" t="s">
        <v>14739</v>
      </c>
      <c r="AE10453" t="s">
        <v>14740</v>
      </c>
      <c r="AF10453">
        <f>MONTH(Table1[[#This Row],[Date Sent]])</f>
        <v>6</v>
      </c>
      <c r="AG10453">
        <f>YEAR(Table1[[#This Row],[Date Sent]])</f>
        <v>2024</v>
      </c>
      <c r="AH10453"/>
    </row>
    <row r="10454" spans="1:34" x14ac:dyDescent="0.2">
      <c r="A10454" t="s">
        <v>2658</v>
      </c>
      <c r="B10454" t="s">
        <v>10883</v>
      </c>
      <c r="C10454" s="1">
        <v>11.58</v>
      </c>
      <c r="D10454" s="5">
        <v>45429</v>
      </c>
      <c r="E10454" t="s">
        <v>33</v>
      </c>
      <c r="F10454" t="s">
        <v>18</v>
      </c>
      <c r="G10454" s="16" t="s">
        <v>2428</v>
      </c>
      <c r="H10454" s="1"/>
      <c r="J10454"/>
      <c r="AC10454" s="5">
        <v>45464</v>
      </c>
      <c r="AD10454" t="s">
        <v>13348</v>
      </c>
      <c r="AE10454" t="s">
        <v>174</v>
      </c>
      <c r="AF10454">
        <f>MONTH(Table1[[#This Row],[Date Sent]])</f>
        <v>6</v>
      </c>
      <c r="AG10454">
        <f>YEAR(Table1[[#This Row],[Date Sent]])</f>
        <v>2024</v>
      </c>
      <c r="AH10454"/>
    </row>
    <row r="10455" spans="1:34" x14ac:dyDescent="0.2">
      <c r="A10455" t="s">
        <v>2658</v>
      </c>
      <c r="B10455" t="s">
        <v>10883</v>
      </c>
      <c r="C10455" s="1">
        <v>35.590000000000003</v>
      </c>
      <c r="D10455" s="5">
        <v>45449</v>
      </c>
      <c r="E10455" t="s">
        <v>20</v>
      </c>
      <c r="F10455" t="s">
        <v>17</v>
      </c>
      <c r="G10455" s="16" t="s">
        <v>10884</v>
      </c>
      <c r="H10455" s="1"/>
      <c r="J10455"/>
      <c r="AC10455" s="5">
        <v>45464</v>
      </c>
      <c r="AD10455" t="s">
        <v>13348</v>
      </c>
      <c r="AE10455" t="s">
        <v>174</v>
      </c>
      <c r="AF10455">
        <f>MONTH(Table1[[#This Row],[Date Sent]])</f>
        <v>6</v>
      </c>
      <c r="AG10455">
        <f>YEAR(Table1[[#This Row],[Date Sent]])</f>
        <v>2024</v>
      </c>
      <c r="AH10455"/>
    </row>
    <row r="10456" spans="1:34" x14ac:dyDescent="0.2">
      <c r="A10456" t="s">
        <v>2658</v>
      </c>
      <c r="B10456" t="s">
        <v>10883</v>
      </c>
      <c r="C10456" s="1">
        <v>85.95</v>
      </c>
      <c r="D10456" s="5">
        <v>45451</v>
      </c>
      <c r="E10456" t="s">
        <v>33</v>
      </c>
      <c r="F10456" t="s">
        <v>17</v>
      </c>
      <c r="G10456" s="16" t="s">
        <v>10885</v>
      </c>
      <c r="H10456" s="1"/>
      <c r="J10456"/>
      <c r="AC10456" s="5">
        <v>45464</v>
      </c>
      <c r="AD10456" t="s">
        <v>13348</v>
      </c>
      <c r="AE10456" t="s">
        <v>174</v>
      </c>
      <c r="AF10456">
        <f>MONTH(Table1[[#This Row],[Date Sent]])</f>
        <v>6</v>
      </c>
      <c r="AG10456">
        <f>YEAR(Table1[[#This Row],[Date Sent]])</f>
        <v>2024</v>
      </c>
      <c r="AH10456"/>
    </row>
    <row r="10457" spans="1:34" x14ac:dyDescent="0.2">
      <c r="A10457" t="s">
        <v>2658</v>
      </c>
      <c r="B10457" t="s">
        <v>10883</v>
      </c>
      <c r="C10457" s="1">
        <v>5.07</v>
      </c>
      <c r="D10457" s="5">
        <v>45451</v>
      </c>
      <c r="E10457" t="s">
        <v>20</v>
      </c>
      <c r="F10457" t="s">
        <v>39</v>
      </c>
      <c r="G10457" s="16" t="s">
        <v>10886</v>
      </c>
      <c r="H10457" s="1"/>
      <c r="J10457"/>
      <c r="AC10457" s="5">
        <v>45464</v>
      </c>
      <c r="AD10457" t="s">
        <v>13348</v>
      </c>
      <c r="AE10457" t="s">
        <v>174</v>
      </c>
      <c r="AF10457">
        <f>MONTH(Table1[[#This Row],[Date Sent]])</f>
        <v>6</v>
      </c>
      <c r="AG10457">
        <f>YEAR(Table1[[#This Row],[Date Sent]])</f>
        <v>2024</v>
      </c>
      <c r="AH10457"/>
    </row>
    <row r="10458" spans="1:34" x14ac:dyDescent="0.2">
      <c r="A10458" t="s">
        <v>2658</v>
      </c>
      <c r="B10458" t="s">
        <v>10883</v>
      </c>
      <c r="C10458" s="1">
        <v>-35.590000000000003</v>
      </c>
      <c r="D10458" s="5">
        <v>45451</v>
      </c>
      <c r="E10458" t="s">
        <v>20</v>
      </c>
      <c r="F10458" t="s">
        <v>39</v>
      </c>
      <c r="G10458" s="16" t="s">
        <v>10887</v>
      </c>
      <c r="H10458" s="1"/>
      <c r="J10458"/>
      <c r="AC10458" s="5">
        <v>45464</v>
      </c>
      <c r="AD10458" t="s">
        <v>13348</v>
      </c>
      <c r="AE10458" t="s">
        <v>174</v>
      </c>
      <c r="AF10458">
        <f>MONTH(Table1[[#This Row],[Date Sent]])</f>
        <v>6</v>
      </c>
      <c r="AG10458">
        <f>YEAR(Table1[[#This Row],[Date Sent]])</f>
        <v>2024</v>
      </c>
      <c r="AH10458"/>
    </row>
    <row r="10459" spans="1:34" x14ac:dyDescent="0.2">
      <c r="A10459" t="s">
        <v>2658</v>
      </c>
      <c r="B10459" t="s">
        <v>10883</v>
      </c>
      <c r="C10459" s="1">
        <v>23.16</v>
      </c>
      <c r="D10459" s="5">
        <v>45451</v>
      </c>
      <c r="E10459" t="s">
        <v>33</v>
      </c>
      <c r="F10459" t="s">
        <v>18</v>
      </c>
      <c r="G10459" s="16" t="s">
        <v>10888</v>
      </c>
      <c r="H10459" s="1"/>
      <c r="J10459"/>
      <c r="AC10459" s="5">
        <v>45464</v>
      </c>
      <c r="AD10459" t="s">
        <v>13348</v>
      </c>
      <c r="AE10459" t="s">
        <v>174</v>
      </c>
      <c r="AF10459">
        <f>MONTH(Table1[[#This Row],[Date Sent]])</f>
        <v>6</v>
      </c>
      <c r="AG10459">
        <f>YEAR(Table1[[#This Row],[Date Sent]])</f>
        <v>2024</v>
      </c>
      <c r="AH10459"/>
    </row>
    <row r="10460" spans="1:34" x14ac:dyDescent="0.2">
      <c r="A10460" t="s">
        <v>2658</v>
      </c>
      <c r="B10460" t="s">
        <v>10883</v>
      </c>
      <c r="C10460" s="1">
        <v>342.62</v>
      </c>
      <c r="D10460" s="5">
        <v>45453</v>
      </c>
      <c r="E10460" t="s">
        <v>20</v>
      </c>
      <c r="F10460" t="s">
        <v>39</v>
      </c>
      <c r="G10460" s="16" t="s">
        <v>10889</v>
      </c>
      <c r="H10460" s="1"/>
      <c r="J10460"/>
      <c r="AC10460" s="5">
        <v>45464</v>
      </c>
      <c r="AD10460" t="s">
        <v>13348</v>
      </c>
      <c r="AE10460" t="s">
        <v>174</v>
      </c>
      <c r="AF10460">
        <f>MONTH(Table1[[#This Row],[Date Sent]])</f>
        <v>6</v>
      </c>
      <c r="AG10460">
        <f>YEAR(Table1[[#This Row],[Date Sent]])</f>
        <v>2024</v>
      </c>
      <c r="AH10460"/>
    </row>
    <row r="10461" spans="1:34" x14ac:dyDescent="0.2">
      <c r="A10461" t="s">
        <v>2280</v>
      </c>
      <c r="B10461" t="s">
        <v>10890</v>
      </c>
      <c r="C10461" s="1">
        <v>70.38</v>
      </c>
      <c r="D10461" s="5">
        <v>45436</v>
      </c>
      <c r="E10461" t="s">
        <v>13</v>
      </c>
      <c r="F10461" t="s">
        <v>33</v>
      </c>
      <c r="G10461" s="16" t="s">
        <v>10891</v>
      </c>
      <c r="H10461" s="1"/>
      <c r="J10461"/>
      <c r="AC10461" s="5">
        <v>45464</v>
      </c>
      <c r="AD10461" t="s">
        <v>13311</v>
      </c>
      <c r="AE10461" t="s">
        <v>156</v>
      </c>
      <c r="AF10461">
        <f>MONTH(Table1[[#This Row],[Date Sent]])</f>
        <v>6</v>
      </c>
      <c r="AG10461">
        <f>YEAR(Table1[[#This Row],[Date Sent]])</f>
        <v>2024</v>
      </c>
      <c r="AH10461"/>
    </row>
    <row r="10462" spans="1:34" x14ac:dyDescent="0.2">
      <c r="A10462" t="s">
        <v>88</v>
      </c>
      <c r="B10462" t="s">
        <v>10892</v>
      </c>
      <c r="C10462" s="1">
        <v>4.26</v>
      </c>
      <c r="D10462" s="5">
        <v>45440</v>
      </c>
      <c r="E10462" t="s">
        <v>20</v>
      </c>
      <c r="F10462" t="s">
        <v>39</v>
      </c>
      <c r="G10462" s="16" t="s">
        <v>10893</v>
      </c>
      <c r="H10462" s="1"/>
      <c r="J10462"/>
      <c r="AC10462" s="5">
        <v>45464</v>
      </c>
      <c r="AD10462" t="s">
        <v>14604</v>
      </c>
      <c r="AE10462" t="s">
        <v>156</v>
      </c>
      <c r="AF10462">
        <f>MONTH(Table1[[#This Row],[Date Sent]])</f>
        <v>6</v>
      </c>
      <c r="AG10462">
        <f>YEAR(Table1[[#This Row],[Date Sent]])</f>
        <v>2024</v>
      </c>
      <c r="AH10462"/>
    </row>
    <row r="10463" spans="1:34" x14ac:dyDescent="0.2">
      <c r="A10463" t="s">
        <v>807</v>
      </c>
      <c r="B10463" t="s">
        <v>808</v>
      </c>
      <c r="C10463" s="1">
        <v>-158.08000000000001</v>
      </c>
      <c r="D10463" s="5">
        <v>45407</v>
      </c>
      <c r="E10463" t="s">
        <v>25</v>
      </c>
      <c r="F10463" t="s">
        <v>5</v>
      </c>
      <c r="G10463" s="16" t="s">
        <v>10894</v>
      </c>
      <c r="H10463" s="1"/>
      <c r="J10463"/>
      <c r="AC10463" s="5">
        <v>45464</v>
      </c>
      <c r="AD10463" t="s">
        <v>14704</v>
      </c>
      <c r="AE10463" t="s">
        <v>13076</v>
      </c>
      <c r="AF10463">
        <f>MONTH(Table1[[#This Row],[Date Sent]])</f>
        <v>6</v>
      </c>
      <c r="AG10463">
        <f>YEAR(Table1[[#This Row],[Date Sent]])</f>
        <v>2024</v>
      </c>
      <c r="AH10463"/>
    </row>
    <row r="10464" spans="1:34" x14ac:dyDescent="0.2">
      <c r="A10464" t="s">
        <v>807</v>
      </c>
      <c r="B10464" t="s">
        <v>808</v>
      </c>
      <c r="C10464" s="1">
        <v>158.08000000000001</v>
      </c>
      <c r="D10464" s="5">
        <v>45408</v>
      </c>
      <c r="E10464" t="s">
        <v>25</v>
      </c>
      <c r="F10464" t="s">
        <v>5</v>
      </c>
      <c r="G10464" s="16" t="s">
        <v>10894</v>
      </c>
      <c r="H10464" s="1"/>
      <c r="J10464"/>
      <c r="AC10464" s="5">
        <v>45464</v>
      </c>
      <c r="AD10464" t="s">
        <v>14704</v>
      </c>
      <c r="AE10464" t="s">
        <v>13076</v>
      </c>
      <c r="AF10464">
        <f>MONTH(Table1[[#This Row],[Date Sent]])</f>
        <v>6</v>
      </c>
      <c r="AG10464">
        <f>YEAR(Table1[[#This Row],[Date Sent]])</f>
        <v>2024</v>
      </c>
      <c r="AH10464"/>
    </row>
    <row r="10465" spans="1:34" x14ac:dyDescent="0.2">
      <c r="A10465" t="s">
        <v>1530</v>
      </c>
      <c r="B10465" t="s">
        <v>10895</v>
      </c>
      <c r="C10465" s="1">
        <v>12.83</v>
      </c>
      <c r="D10465" s="5">
        <v>45430</v>
      </c>
      <c r="E10465" t="s">
        <v>33</v>
      </c>
      <c r="F10465" t="s">
        <v>17</v>
      </c>
      <c r="G10465" s="16" t="s">
        <v>3818</v>
      </c>
      <c r="H10465" s="1"/>
      <c r="J10465"/>
      <c r="AC10465" s="5">
        <v>45464</v>
      </c>
      <c r="AD10465" t="s">
        <v>14574</v>
      </c>
      <c r="AE10465" t="s">
        <v>73</v>
      </c>
      <c r="AF10465">
        <f>MONTH(Table1[[#This Row],[Date Sent]])</f>
        <v>6</v>
      </c>
      <c r="AG10465">
        <f>YEAR(Table1[[#This Row],[Date Sent]])</f>
        <v>2024</v>
      </c>
      <c r="AH10465"/>
    </row>
    <row r="10466" spans="1:34" x14ac:dyDescent="0.2">
      <c r="A10466" t="s">
        <v>1530</v>
      </c>
      <c r="B10466" t="s">
        <v>10895</v>
      </c>
      <c r="C10466" s="1">
        <v>99.25</v>
      </c>
      <c r="D10466" s="5">
        <v>45437</v>
      </c>
      <c r="E10466" t="s">
        <v>21</v>
      </c>
      <c r="F10466" t="s">
        <v>33</v>
      </c>
      <c r="G10466" s="16" t="s">
        <v>10896</v>
      </c>
      <c r="H10466" s="1"/>
      <c r="J10466"/>
      <c r="AC10466" s="5">
        <v>45464</v>
      </c>
      <c r="AD10466" t="s">
        <v>14574</v>
      </c>
      <c r="AE10466" t="s">
        <v>73</v>
      </c>
      <c r="AF10466">
        <f>MONTH(Table1[[#This Row],[Date Sent]])</f>
        <v>6</v>
      </c>
      <c r="AG10466">
        <f>YEAR(Table1[[#This Row],[Date Sent]])</f>
        <v>2024</v>
      </c>
      <c r="AH10466"/>
    </row>
    <row r="10467" spans="1:34" x14ac:dyDescent="0.2">
      <c r="A10467" t="s">
        <v>1530</v>
      </c>
      <c r="B10467" t="s">
        <v>10895</v>
      </c>
      <c r="C10467" s="1">
        <v>17.11</v>
      </c>
      <c r="D10467" s="5">
        <v>45440</v>
      </c>
      <c r="E10467" t="s">
        <v>21</v>
      </c>
      <c r="F10467" t="s">
        <v>39</v>
      </c>
      <c r="G10467" s="16" t="s">
        <v>8851</v>
      </c>
      <c r="H10467" s="1"/>
      <c r="J10467"/>
      <c r="AC10467" s="5">
        <v>45464</v>
      </c>
      <c r="AD10467" t="s">
        <v>14574</v>
      </c>
      <c r="AE10467" t="s">
        <v>73</v>
      </c>
      <c r="AF10467">
        <f>MONTH(Table1[[#This Row],[Date Sent]])</f>
        <v>6</v>
      </c>
      <c r="AG10467">
        <f>YEAR(Table1[[#This Row],[Date Sent]])</f>
        <v>2024</v>
      </c>
      <c r="AH10467"/>
    </row>
    <row r="10468" spans="1:34" x14ac:dyDescent="0.2">
      <c r="A10468" t="s">
        <v>1530</v>
      </c>
      <c r="B10468" t="s">
        <v>10895</v>
      </c>
      <c r="C10468" s="1">
        <v>55.8</v>
      </c>
      <c r="D10468" s="5">
        <v>45447</v>
      </c>
      <c r="E10468" t="s">
        <v>21</v>
      </c>
      <c r="F10468" t="s">
        <v>33</v>
      </c>
      <c r="G10468" s="16" t="s">
        <v>10897</v>
      </c>
      <c r="H10468" s="1"/>
      <c r="J10468"/>
      <c r="AC10468" s="5">
        <v>45464</v>
      </c>
      <c r="AD10468" t="s">
        <v>14574</v>
      </c>
      <c r="AE10468" t="s">
        <v>73</v>
      </c>
      <c r="AF10468">
        <f>MONTH(Table1[[#This Row],[Date Sent]])</f>
        <v>6</v>
      </c>
      <c r="AG10468">
        <f>YEAR(Table1[[#This Row],[Date Sent]])</f>
        <v>2024</v>
      </c>
      <c r="AH10468"/>
    </row>
    <row r="10469" spans="1:34" x14ac:dyDescent="0.2">
      <c r="A10469" t="s">
        <v>1530</v>
      </c>
      <c r="B10469" t="s">
        <v>10895</v>
      </c>
      <c r="C10469" s="1">
        <v>25.88</v>
      </c>
      <c r="D10469" s="5">
        <v>45451</v>
      </c>
      <c r="E10469" t="s">
        <v>21</v>
      </c>
      <c r="F10469" t="s">
        <v>918</v>
      </c>
      <c r="G10469" s="16" t="s">
        <v>978</v>
      </c>
      <c r="H10469" s="1">
        <v>18.350000000000001</v>
      </c>
      <c r="I10469" t="s">
        <v>18</v>
      </c>
      <c r="J10469" t="s">
        <v>2492</v>
      </c>
      <c r="K10469" s="1">
        <v>7.53</v>
      </c>
      <c r="L10469" t="s">
        <v>15</v>
      </c>
      <c r="M10469" t="s">
        <v>10898</v>
      </c>
      <c r="AC10469" s="5">
        <v>45464</v>
      </c>
      <c r="AD10469" t="s">
        <v>14574</v>
      </c>
      <c r="AE10469" t="s">
        <v>73</v>
      </c>
      <c r="AF10469">
        <f>MONTH(Table1[[#This Row],[Date Sent]])</f>
        <v>6</v>
      </c>
      <c r="AG10469">
        <f>YEAR(Table1[[#This Row],[Date Sent]])</f>
        <v>2024</v>
      </c>
      <c r="AH10469"/>
    </row>
    <row r="10470" spans="1:34" x14ac:dyDescent="0.2">
      <c r="A10470" t="s">
        <v>1530</v>
      </c>
      <c r="B10470" t="s">
        <v>10895</v>
      </c>
      <c r="C10470" s="1">
        <v>70.25</v>
      </c>
      <c r="D10470" s="5">
        <v>45454</v>
      </c>
      <c r="E10470" t="s">
        <v>21</v>
      </c>
      <c r="F10470" t="s">
        <v>918</v>
      </c>
      <c r="G10470" s="16" t="s">
        <v>10899</v>
      </c>
      <c r="H10470" s="1">
        <v>10.72</v>
      </c>
      <c r="I10470" t="s">
        <v>18</v>
      </c>
      <c r="J10470" t="s">
        <v>7417</v>
      </c>
      <c r="K10470" s="1">
        <v>59.53</v>
      </c>
      <c r="L10470" t="s">
        <v>33</v>
      </c>
      <c r="M10470" t="s">
        <v>10900</v>
      </c>
      <c r="AC10470" s="5">
        <v>45464</v>
      </c>
      <c r="AD10470" t="s">
        <v>14574</v>
      </c>
      <c r="AE10470" t="s">
        <v>73</v>
      </c>
      <c r="AF10470">
        <f>MONTH(Table1[[#This Row],[Date Sent]])</f>
        <v>6</v>
      </c>
      <c r="AG10470">
        <f>YEAR(Table1[[#This Row],[Date Sent]])</f>
        <v>2024</v>
      </c>
      <c r="AH10470"/>
    </row>
    <row r="10471" spans="1:34" x14ac:dyDescent="0.2">
      <c r="A10471" t="s">
        <v>1530</v>
      </c>
      <c r="B10471" t="s">
        <v>10895</v>
      </c>
      <c r="C10471" s="1">
        <v>87.7</v>
      </c>
      <c r="D10471" s="5">
        <v>45454</v>
      </c>
      <c r="E10471" t="s">
        <v>21</v>
      </c>
      <c r="F10471" t="s">
        <v>33</v>
      </c>
      <c r="G10471" s="16" t="s">
        <v>10901</v>
      </c>
      <c r="H10471" s="1"/>
      <c r="J10471"/>
      <c r="AC10471" s="5">
        <v>45464</v>
      </c>
      <c r="AD10471" t="s">
        <v>14574</v>
      </c>
      <c r="AE10471" t="s">
        <v>73</v>
      </c>
      <c r="AF10471">
        <f>MONTH(Table1[[#This Row],[Date Sent]])</f>
        <v>6</v>
      </c>
      <c r="AG10471">
        <f>YEAR(Table1[[#This Row],[Date Sent]])</f>
        <v>2024</v>
      </c>
      <c r="AH10471"/>
    </row>
    <row r="10472" spans="1:34" x14ac:dyDescent="0.2">
      <c r="A10472" t="s">
        <v>614</v>
      </c>
      <c r="B10472" t="s">
        <v>10902</v>
      </c>
      <c r="C10472" s="1">
        <v>6.32</v>
      </c>
      <c r="D10472" s="5">
        <v>45426</v>
      </c>
      <c r="E10472" t="s">
        <v>13</v>
      </c>
      <c r="F10472" t="s">
        <v>39</v>
      </c>
      <c r="G10472" s="16" t="s">
        <v>10903</v>
      </c>
      <c r="H10472" s="1"/>
      <c r="J10472"/>
      <c r="AC10472" s="5">
        <v>45464</v>
      </c>
      <c r="AD10472" t="s">
        <v>13171</v>
      </c>
      <c r="AE10472" t="s">
        <v>156</v>
      </c>
      <c r="AF10472">
        <f>MONTH(Table1[[#This Row],[Date Sent]])</f>
        <v>6</v>
      </c>
      <c r="AG10472">
        <f>YEAR(Table1[[#This Row],[Date Sent]])</f>
        <v>2024</v>
      </c>
      <c r="AH10472"/>
    </row>
    <row r="10473" spans="1:34" x14ac:dyDescent="0.2">
      <c r="A10473" t="s">
        <v>614</v>
      </c>
      <c r="B10473" t="s">
        <v>10902</v>
      </c>
      <c r="C10473" s="1">
        <v>17.170000000000002</v>
      </c>
      <c r="D10473" s="5">
        <v>45440</v>
      </c>
      <c r="E10473" t="s">
        <v>6</v>
      </c>
      <c r="F10473" t="s">
        <v>18</v>
      </c>
      <c r="G10473" s="16" t="s">
        <v>10904</v>
      </c>
      <c r="H10473" s="1"/>
      <c r="J10473"/>
      <c r="AC10473" s="5">
        <v>45464</v>
      </c>
      <c r="AD10473" t="s">
        <v>13171</v>
      </c>
      <c r="AE10473" t="s">
        <v>156</v>
      </c>
      <c r="AF10473">
        <f>MONTH(Table1[[#This Row],[Date Sent]])</f>
        <v>6</v>
      </c>
      <c r="AG10473">
        <f>YEAR(Table1[[#This Row],[Date Sent]])</f>
        <v>2024</v>
      </c>
      <c r="AH10473"/>
    </row>
    <row r="10474" spans="1:34" x14ac:dyDescent="0.2">
      <c r="A10474" t="s">
        <v>245</v>
      </c>
      <c r="B10474" t="s">
        <v>10905</v>
      </c>
      <c r="C10474" s="1">
        <v>310.98</v>
      </c>
      <c r="D10474" s="5">
        <v>45401</v>
      </c>
      <c r="E10474" t="s">
        <v>21</v>
      </c>
      <c r="F10474" t="s">
        <v>33</v>
      </c>
      <c r="G10474" s="16" t="s">
        <v>1526</v>
      </c>
      <c r="H10474" s="1"/>
      <c r="J10474"/>
      <c r="AC10474" s="5">
        <v>45464</v>
      </c>
      <c r="AD10474" t="s">
        <v>14584</v>
      </c>
      <c r="AE10474" t="s">
        <v>313</v>
      </c>
      <c r="AF10474">
        <f>MONTH(Table1[[#This Row],[Date Sent]])</f>
        <v>6</v>
      </c>
      <c r="AG10474">
        <f>YEAR(Table1[[#This Row],[Date Sent]])</f>
        <v>2024</v>
      </c>
      <c r="AH10474"/>
    </row>
    <row r="10475" spans="1:34" x14ac:dyDescent="0.2">
      <c r="A10475" t="s">
        <v>245</v>
      </c>
      <c r="B10475" t="s">
        <v>10905</v>
      </c>
      <c r="C10475" s="1">
        <v>405.95</v>
      </c>
      <c r="D10475" s="5">
        <v>45401</v>
      </c>
      <c r="E10475" t="s">
        <v>21</v>
      </c>
      <c r="F10475" t="s">
        <v>15</v>
      </c>
      <c r="G10475" s="16" t="s">
        <v>10906</v>
      </c>
      <c r="H10475" s="1"/>
      <c r="J10475"/>
      <c r="AC10475" s="5">
        <v>45464</v>
      </c>
      <c r="AD10475" t="s">
        <v>14584</v>
      </c>
      <c r="AE10475" t="s">
        <v>313</v>
      </c>
      <c r="AF10475">
        <f>MONTH(Table1[[#This Row],[Date Sent]])</f>
        <v>6</v>
      </c>
      <c r="AG10475">
        <f>YEAR(Table1[[#This Row],[Date Sent]])</f>
        <v>2024</v>
      </c>
      <c r="AH10475"/>
    </row>
    <row r="10476" spans="1:34" x14ac:dyDescent="0.2">
      <c r="A10476" t="s">
        <v>245</v>
      </c>
      <c r="B10476" t="s">
        <v>10905</v>
      </c>
      <c r="C10476" s="1">
        <v>505.95</v>
      </c>
      <c r="D10476" s="5">
        <v>45411</v>
      </c>
      <c r="E10476" t="s">
        <v>21</v>
      </c>
      <c r="F10476" t="s">
        <v>15</v>
      </c>
      <c r="G10476" s="16" t="s">
        <v>10907</v>
      </c>
      <c r="H10476" s="1"/>
      <c r="J10476"/>
      <c r="AC10476" s="5">
        <v>45464</v>
      </c>
      <c r="AD10476" t="s">
        <v>14584</v>
      </c>
      <c r="AE10476" t="s">
        <v>313</v>
      </c>
      <c r="AF10476">
        <f>MONTH(Table1[[#This Row],[Date Sent]])</f>
        <v>6</v>
      </c>
      <c r="AG10476">
        <f>YEAR(Table1[[#This Row],[Date Sent]])</f>
        <v>2024</v>
      </c>
      <c r="AH10476"/>
    </row>
    <row r="10477" spans="1:34" x14ac:dyDescent="0.2">
      <c r="A10477" t="s">
        <v>245</v>
      </c>
      <c r="B10477" t="s">
        <v>10905</v>
      </c>
      <c r="C10477" s="1">
        <v>150.03</v>
      </c>
      <c r="D10477" s="5">
        <v>45415</v>
      </c>
      <c r="E10477" t="s">
        <v>21</v>
      </c>
      <c r="F10477" t="s">
        <v>40</v>
      </c>
      <c r="G10477" s="16" t="s">
        <v>10908</v>
      </c>
      <c r="H10477" s="1"/>
      <c r="J10477"/>
      <c r="AC10477" s="5">
        <v>45464</v>
      </c>
      <c r="AD10477" t="s">
        <v>14584</v>
      </c>
      <c r="AE10477" t="s">
        <v>313</v>
      </c>
      <c r="AF10477">
        <f>MONTH(Table1[[#This Row],[Date Sent]])</f>
        <v>6</v>
      </c>
      <c r="AG10477">
        <f>YEAR(Table1[[#This Row],[Date Sent]])</f>
        <v>2024</v>
      </c>
      <c r="AH10477"/>
    </row>
    <row r="10478" spans="1:34" x14ac:dyDescent="0.2">
      <c r="A10478" t="s">
        <v>245</v>
      </c>
      <c r="B10478" t="s">
        <v>10905</v>
      </c>
      <c r="C10478" s="1">
        <v>505.95</v>
      </c>
      <c r="D10478" s="5">
        <v>45426</v>
      </c>
      <c r="E10478" t="s">
        <v>21</v>
      </c>
      <c r="F10478" t="s">
        <v>15</v>
      </c>
      <c r="G10478" s="16" t="s">
        <v>10909</v>
      </c>
      <c r="H10478" s="1"/>
      <c r="J10478"/>
      <c r="AC10478" s="5">
        <v>45464</v>
      </c>
      <c r="AD10478" t="s">
        <v>14584</v>
      </c>
      <c r="AE10478" t="s">
        <v>313</v>
      </c>
      <c r="AF10478">
        <f>MONTH(Table1[[#This Row],[Date Sent]])</f>
        <v>6</v>
      </c>
      <c r="AG10478">
        <f>YEAR(Table1[[#This Row],[Date Sent]])</f>
        <v>2024</v>
      </c>
      <c r="AH10478"/>
    </row>
    <row r="10479" spans="1:34" x14ac:dyDescent="0.2">
      <c r="A10479" t="s">
        <v>245</v>
      </c>
      <c r="B10479" t="s">
        <v>10905</v>
      </c>
      <c r="C10479" s="1">
        <v>505.95</v>
      </c>
      <c r="D10479" s="5">
        <v>45448</v>
      </c>
      <c r="E10479" t="s">
        <v>21</v>
      </c>
      <c r="F10479" t="s">
        <v>15</v>
      </c>
      <c r="G10479" s="16" t="s">
        <v>10910</v>
      </c>
      <c r="H10479" s="1"/>
      <c r="J10479"/>
      <c r="AC10479" s="5">
        <v>45464</v>
      </c>
      <c r="AD10479" t="s">
        <v>14584</v>
      </c>
      <c r="AE10479" t="s">
        <v>313</v>
      </c>
      <c r="AF10479">
        <f>MONTH(Table1[[#This Row],[Date Sent]])</f>
        <v>6</v>
      </c>
      <c r="AG10479">
        <f>YEAR(Table1[[#This Row],[Date Sent]])</f>
        <v>2024</v>
      </c>
      <c r="AH10479"/>
    </row>
    <row r="10480" spans="1:34" x14ac:dyDescent="0.2">
      <c r="A10480" t="s">
        <v>686</v>
      </c>
      <c r="B10480" t="s">
        <v>10911</v>
      </c>
      <c r="C10480" s="1">
        <v>30.29</v>
      </c>
      <c r="D10480" s="5">
        <v>45416</v>
      </c>
      <c r="E10480" t="s">
        <v>33</v>
      </c>
      <c r="F10480" t="s">
        <v>40</v>
      </c>
      <c r="G10480" s="16" t="s">
        <v>10912</v>
      </c>
      <c r="H10480" s="1"/>
      <c r="J10480"/>
      <c r="AC10480" s="5">
        <v>45464</v>
      </c>
      <c r="AD10480" t="s">
        <v>11649</v>
      </c>
      <c r="AE10480" t="s">
        <v>11649</v>
      </c>
      <c r="AF10480">
        <f>MONTH(Table1[[#This Row],[Date Sent]])</f>
        <v>6</v>
      </c>
      <c r="AG10480">
        <f>YEAR(Table1[[#This Row],[Date Sent]])</f>
        <v>2024</v>
      </c>
      <c r="AH10480"/>
    </row>
    <row r="10481" spans="1:34" x14ac:dyDescent="0.2">
      <c r="A10481" t="s">
        <v>686</v>
      </c>
      <c r="B10481" t="s">
        <v>10911</v>
      </c>
      <c r="C10481" s="1">
        <v>16.399999999999999</v>
      </c>
      <c r="D10481" s="5">
        <v>45428</v>
      </c>
      <c r="E10481" t="s">
        <v>6</v>
      </c>
      <c r="F10481" t="s">
        <v>18</v>
      </c>
      <c r="G10481" s="16" t="s">
        <v>984</v>
      </c>
      <c r="H10481" s="1"/>
      <c r="J10481"/>
      <c r="AC10481" s="5">
        <v>45464</v>
      </c>
      <c r="AD10481" t="s">
        <v>11649</v>
      </c>
      <c r="AE10481" t="s">
        <v>11649</v>
      </c>
      <c r="AF10481">
        <f>MONTH(Table1[[#This Row],[Date Sent]])</f>
        <v>6</v>
      </c>
      <c r="AG10481">
        <f>YEAR(Table1[[#This Row],[Date Sent]])</f>
        <v>2024</v>
      </c>
      <c r="AH10481"/>
    </row>
    <row r="10482" spans="1:34" x14ac:dyDescent="0.2">
      <c r="A10482" t="s">
        <v>686</v>
      </c>
      <c r="B10482" t="s">
        <v>10911</v>
      </c>
      <c r="C10482" s="1">
        <v>108.63</v>
      </c>
      <c r="D10482" s="5">
        <v>45430</v>
      </c>
      <c r="E10482" t="s">
        <v>33</v>
      </c>
      <c r="F10482" t="s">
        <v>39</v>
      </c>
      <c r="G10482" s="16" t="s">
        <v>1702</v>
      </c>
      <c r="H10482" s="1"/>
      <c r="J10482"/>
      <c r="AC10482" s="5">
        <v>45464</v>
      </c>
      <c r="AD10482" t="s">
        <v>11649</v>
      </c>
      <c r="AE10482" t="s">
        <v>11649</v>
      </c>
      <c r="AF10482">
        <f>MONTH(Table1[[#This Row],[Date Sent]])</f>
        <v>6</v>
      </c>
      <c r="AG10482">
        <f>YEAR(Table1[[#This Row],[Date Sent]])</f>
        <v>2024</v>
      </c>
      <c r="AH10482"/>
    </row>
    <row r="10483" spans="1:34" x14ac:dyDescent="0.2">
      <c r="A10483" t="s">
        <v>686</v>
      </c>
      <c r="B10483" t="s">
        <v>10911</v>
      </c>
      <c r="C10483" s="1">
        <v>22.8</v>
      </c>
      <c r="D10483" s="5">
        <v>45432</v>
      </c>
      <c r="E10483" t="s">
        <v>33</v>
      </c>
      <c r="F10483" t="s">
        <v>40</v>
      </c>
      <c r="G10483" s="16" t="s">
        <v>10913</v>
      </c>
      <c r="H10483" s="1"/>
      <c r="J10483"/>
      <c r="AC10483" s="5">
        <v>45464</v>
      </c>
      <c r="AD10483" t="s">
        <v>11649</v>
      </c>
      <c r="AE10483" t="s">
        <v>11649</v>
      </c>
      <c r="AF10483">
        <f>MONTH(Table1[[#This Row],[Date Sent]])</f>
        <v>6</v>
      </c>
      <c r="AG10483">
        <f>YEAR(Table1[[#This Row],[Date Sent]])</f>
        <v>2024</v>
      </c>
      <c r="AH10483"/>
    </row>
    <row r="10484" spans="1:34" x14ac:dyDescent="0.2">
      <c r="A10484" t="s">
        <v>686</v>
      </c>
      <c r="B10484" t="s">
        <v>10911</v>
      </c>
      <c r="C10484" s="1">
        <v>21.3</v>
      </c>
      <c r="D10484" s="5">
        <v>45433</v>
      </c>
      <c r="E10484" t="s">
        <v>28</v>
      </c>
      <c r="F10484" t="s">
        <v>16</v>
      </c>
      <c r="G10484" s="16" t="s">
        <v>10914</v>
      </c>
      <c r="H10484" s="1"/>
      <c r="J10484"/>
      <c r="AC10484" s="5">
        <v>45464</v>
      </c>
      <c r="AD10484" t="s">
        <v>11649</v>
      </c>
      <c r="AE10484" t="s">
        <v>11649</v>
      </c>
      <c r="AF10484">
        <f>MONTH(Table1[[#This Row],[Date Sent]])</f>
        <v>6</v>
      </c>
      <c r="AG10484">
        <f>YEAR(Table1[[#This Row],[Date Sent]])</f>
        <v>2024</v>
      </c>
      <c r="AH10484"/>
    </row>
    <row r="10485" spans="1:34" x14ac:dyDescent="0.2">
      <c r="A10485" t="s">
        <v>686</v>
      </c>
      <c r="B10485" t="s">
        <v>10911</v>
      </c>
      <c r="C10485" s="1">
        <v>110.19</v>
      </c>
      <c r="D10485" s="5">
        <v>45433</v>
      </c>
      <c r="E10485" t="s">
        <v>17</v>
      </c>
      <c r="F10485" t="s">
        <v>39</v>
      </c>
      <c r="G10485" s="16" t="s">
        <v>1730</v>
      </c>
      <c r="H10485" s="1"/>
      <c r="J10485"/>
      <c r="AC10485" s="5">
        <v>45464</v>
      </c>
      <c r="AD10485" t="s">
        <v>11649</v>
      </c>
      <c r="AE10485" t="s">
        <v>11649</v>
      </c>
      <c r="AF10485">
        <f>MONTH(Table1[[#This Row],[Date Sent]])</f>
        <v>6</v>
      </c>
      <c r="AG10485">
        <f>YEAR(Table1[[#This Row],[Date Sent]])</f>
        <v>2024</v>
      </c>
      <c r="AH10485"/>
    </row>
    <row r="10486" spans="1:34" x14ac:dyDescent="0.2">
      <c r="A10486" t="s">
        <v>686</v>
      </c>
      <c r="B10486" t="s">
        <v>10911</v>
      </c>
      <c r="C10486" s="1">
        <v>13.94</v>
      </c>
      <c r="D10486" s="5">
        <v>45434</v>
      </c>
      <c r="E10486" t="s">
        <v>33</v>
      </c>
      <c r="F10486" t="s">
        <v>39</v>
      </c>
      <c r="G10486" s="16" t="s">
        <v>1730</v>
      </c>
      <c r="H10486" s="1"/>
      <c r="J10486"/>
      <c r="AC10486" s="5">
        <v>45464</v>
      </c>
      <c r="AD10486" t="s">
        <v>11649</v>
      </c>
      <c r="AE10486" t="s">
        <v>11649</v>
      </c>
      <c r="AF10486">
        <f>MONTH(Table1[[#This Row],[Date Sent]])</f>
        <v>6</v>
      </c>
      <c r="AG10486">
        <f>YEAR(Table1[[#This Row],[Date Sent]])</f>
        <v>2024</v>
      </c>
      <c r="AH10486"/>
    </row>
    <row r="10487" spans="1:34" x14ac:dyDescent="0.2">
      <c r="A10487" t="s">
        <v>686</v>
      </c>
      <c r="B10487" t="s">
        <v>10911</v>
      </c>
      <c r="C10487" s="1">
        <v>149.76</v>
      </c>
      <c r="D10487" s="5">
        <v>45440</v>
      </c>
      <c r="E10487" t="s">
        <v>33</v>
      </c>
      <c r="F10487" t="s">
        <v>39</v>
      </c>
      <c r="G10487" s="16" t="s">
        <v>10915</v>
      </c>
      <c r="H10487" s="1"/>
      <c r="J10487"/>
      <c r="AC10487" s="5">
        <v>45464</v>
      </c>
      <c r="AD10487" t="s">
        <v>11649</v>
      </c>
      <c r="AE10487" t="s">
        <v>11649</v>
      </c>
      <c r="AF10487">
        <f>MONTH(Table1[[#This Row],[Date Sent]])</f>
        <v>6</v>
      </c>
      <c r="AG10487">
        <f>YEAR(Table1[[#This Row],[Date Sent]])</f>
        <v>2024</v>
      </c>
      <c r="AH10487"/>
    </row>
    <row r="10488" spans="1:34" x14ac:dyDescent="0.2">
      <c r="A10488" t="s">
        <v>686</v>
      </c>
      <c r="B10488" t="s">
        <v>10911</v>
      </c>
      <c r="C10488" s="1">
        <v>8.09</v>
      </c>
      <c r="D10488" s="5">
        <v>45443</v>
      </c>
      <c r="E10488" t="s">
        <v>33</v>
      </c>
      <c r="F10488" t="s">
        <v>39</v>
      </c>
      <c r="G10488" s="16" t="s">
        <v>1730</v>
      </c>
      <c r="H10488" s="1"/>
      <c r="J10488"/>
      <c r="AC10488" s="5">
        <v>45464</v>
      </c>
      <c r="AD10488" t="s">
        <v>11649</v>
      </c>
      <c r="AE10488" t="s">
        <v>11649</v>
      </c>
      <c r="AF10488">
        <f>MONTH(Table1[[#This Row],[Date Sent]])</f>
        <v>6</v>
      </c>
      <c r="AG10488">
        <f>YEAR(Table1[[#This Row],[Date Sent]])</f>
        <v>2024</v>
      </c>
      <c r="AH10488"/>
    </row>
    <row r="10489" spans="1:34" x14ac:dyDescent="0.2">
      <c r="A10489" t="s">
        <v>508</v>
      </c>
      <c r="B10489" t="s">
        <v>10916</v>
      </c>
      <c r="C10489" s="1">
        <v>32.86</v>
      </c>
      <c r="D10489" s="5">
        <v>45433</v>
      </c>
      <c r="E10489" t="s">
        <v>55</v>
      </c>
      <c r="F10489" t="s">
        <v>33</v>
      </c>
      <c r="G10489" s="16" t="s">
        <v>10917</v>
      </c>
      <c r="H10489" s="1"/>
      <c r="J10489"/>
      <c r="AC10489" s="5">
        <v>45464</v>
      </c>
      <c r="AD10489" t="s">
        <v>14526</v>
      </c>
      <c r="AE10489" t="s">
        <v>266</v>
      </c>
      <c r="AF10489">
        <f>MONTH(Table1[[#This Row],[Date Sent]])</f>
        <v>6</v>
      </c>
      <c r="AG10489">
        <f>YEAR(Table1[[#This Row],[Date Sent]])</f>
        <v>2024</v>
      </c>
      <c r="AH10489"/>
    </row>
    <row r="10490" spans="1:34" x14ac:dyDescent="0.2">
      <c r="A10490" t="s">
        <v>508</v>
      </c>
      <c r="B10490" t="s">
        <v>10916</v>
      </c>
      <c r="C10490" s="1">
        <v>22.01</v>
      </c>
      <c r="D10490" s="5">
        <v>45435</v>
      </c>
      <c r="E10490" t="s">
        <v>6</v>
      </c>
      <c r="F10490" t="s">
        <v>18</v>
      </c>
      <c r="G10490" s="16" t="s">
        <v>984</v>
      </c>
      <c r="H10490" s="1"/>
      <c r="J10490"/>
      <c r="AC10490" s="5">
        <v>45464</v>
      </c>
      <c r="AD10490" t="s">
        <v>14526</v>
      </c>
      <c r="AE10490" t="s">
        <v>266</v>
      </c>
      <c r="AF10490">
        <f>MONTH(Table1[[#This Row],[Date Sent]])</f>
        <v>6</v>
      </c>
      <c r="AG10490">
        <f>YEAR(Table1[[#This Row],[Date Sent]])</f>
        <v>2024</v>
      </c>
      <c r="AH10490"/>
    </row>
    <row r="10491" spans="1:34" x14ac:dyDescent="0.2">
      <c r="A10491" t="s">
        <v>508</v>
      </c>
      <c r="B10491" t="s">
        <v>10916</v>
      </c>
      <c r="C10491" s="1">
        <v>14.36</v>
      </c>
      <c r="D10491" s="5">
        <v>45435</v>
      </c>
      <c r="E10491" t="s">
        <v>21</v>
      </c>
      <c r="F10491" t="s">
        <v>33</v>
      </c>
      <c r="G10491" s="16" t="s">
        <v>10918</v>
      </c>
      <c r="H10491" s="1"/>
      <c r="J10491"/>
      <c r="AC10491" s="5">
        <v>45464</v>
      </c>
      <c r="AD10491" t="s">
        <v>14526</v>
      </c>
      <c r="AE10491" t="s">
        <v>266</v>
      </c>
      <c r="AF10491">
        <f>MONTH(Table1[[#This Row],[Date Sent]])</f>
        <v>6</v>
      </c>
      <c r="AG10491">
        <f>YEAR(Table1[[#This Row],[Date Sent]])</f>
        <v>2024</v>
      </c>
      <c r="AH10491"/>
    </row>
    <row r="10492" spans="1:34" x14ac:dyDescent="0.2">
      <c r="A10492" t="s">
        <v>508</v>
      </c>
      <c r="B10492" t="s">
        <v>10916</v>
      </c>
      <c r="C10492" s="1">
        <v>19.21</v>
      </c>
      <c r="D10492" s="5">
        <v>45436</v>
      </c>
      <c r="E10492" t="s">
        <v>21</v>
      </c>
      <c r="F10492" t="s">
        <v>33</v>
      </c>
      <c r="G10492" s="16" t="s">
        <v>10919</v>
      </c>
      <c r="H10492" s="1"/>
      <c r="J10492"/>
      <c r="AC10492" s="5">
        <v>45464</v>
      </c>
      <c r="AD10492" t="s">
        <v>14526</v>
      </c>
      <c r="AE10492" t="s">
        <v>266</v>
      </c>
      <c r="AF10492">
        <f>MONTH(Table1[[#This Row],[Date Sent]])</f>
        <v>6</v>
      </c>
      <c r="AG10492">
        <f>YEAR(Table1[[#This Row],[Date Sent]])</f>
        <v>2024</v>
      </c>
      <c r="AH10492"/>
    </row>
    <row r="10493" spans="1:34" x14ac:dyDescent="0.2">
      <c r="A10493" t="s">
        <v>508</v>
      </c>
      <c r="B10493" t="s">
        <v>10916</v>
      </c>
      <c r="C10493" s="1">
        <v>25.04</v>
      </c>
      <c r="D10493" s="5">
        <v>45442</v>
      </c>
      <c r="E10493" t="s">
        <v>6</v>
      </c>
      <c r="F10493" t="s">
        <v>18</v>
      </c>
      <c r="G10493" s="16" t="s">
        <v>984</v>
      </c>
      <c r="H10493" s="1"/>
      <c r="J10493"/>
      <c r="AC10493" s="5">
        <v>45464</v>
      </c>
      <c r="AD10493" t="s">
        <v>14526</v>
      </c>
      <c r="AE10493" t="s">
        <v>266</v>
      </c>
      <c r="AF10493">
        <f>MONTH(Table1[[#This Row],[Date Sent]])</f>
        <v>6</v>
      </c>
      <c r="AG10493">
        <f>YEAR(Table1[[#This Row],[Date Sent]])</f>
        <v>2024</v>
      </c>
      <c r="AH10493"/>
    </row>
    <row r="10494" spans="1:34" x14ac:dyDescent="0.2">
      <c r="A10494" t="s">
        <v>508</v>
      </c>
      <c r="B10494" t="s">
        <v>10916</v>
      </c>
      <c r="C10494" s="1">
        <v>101.07</v>
      </c>
      <c r="D10494" s="5">
        <v>45442</v>
      </c>
      <c r="E10494" t="s">
        <v>21</v>
      </c>
      <c r="F10494" t="s">
        <v>15</v>
      </c>
      <c r="G10494" s="16" t="s">
        <v>10920</v>
      </c>
      <c r="H10494" s="1"/>
      <c r="J10494"/>
      <c r="AC10494" s="5">
        <v>45464</v>
      </c>
      <c r="AD10494" t="s">
        <v>14526</v>
      </c>
      <c r="AE10494" t="s">
        <v>266</v>
      </c>
      <c r="AF10494">
        <f>MONTH(Table1[[#This Row],[Date Sent]])</f>
        <v>6</v>
      </c>
      <c r="AG10494">
        <f>YEAR(Table1[[#This Row],[Date Sent]])</f>
        <v>2024</v>
      </c>
      <c r="AH10494"/>
    </row>
    <row r="10495" spans="1:34" x14ac:dyDescent="0.2">
      <c r="A10495" t="s">
        <v>508</v>
      </c>
      <c r="B10495" t="s">
        <v>10916</v>
      </c>
      <c r="C10495" s="1">
        <v>9.69</v>
      </c>
      <c r="D10495" s="5">
        <v>45445</v>
      </c>
      <c r="E10495" t="s">
        <v>6</v>
      </c>
      <c r="F10495" t="s">
        <v>18</v>
      </c>
      <c r="G10495" s="16" t="s">
        <v>984</v>
      </c>
      <c r="H10495" s="1"/>
      <c r="J10495"/>
      <c r="AC10495" s="5">
        <v>45464</v>
      </c>
      <c r="AD10495" t="s">
        <v>14526</v>
      </c>
      <c r="AE10495" t="s">
        <v>266</v>
      </c>
      <c r="AF10495">
        <f>MONTH(Table1[[#This Row],[Date Sent]])</f>
        <v>6</v>
      </c>
      <c r="AG10495">
        <f>YEAR(Table1[[#This Row],[Date Sent]])</f>
        <v>2024</v>
      </c>
      <c r="AH10495"/>
    </row>
    <row r="10496" spans="1:34" x14ac:dyDescent="0.2">
      <c r="A10496" t="s">
        <v>508</v>
      </c>
      <c r="B10496" t="s">
        <v>10916</v>
      </c>
      <c r="C10496" s="1">
        <v>62.47</v>
      </c>
      <c r="D10496" s="5">
        <v>45448</v>
      </c>
      <c r="E10496" t="s">
        <v>21</v>
      </c>
      <c r="F10496" t="s">
        <v>33</v>
      </c>
      <c r="G10496" s="16" t="s">
        <v>10921</v>
      </c>
      <c r="H10496" s="1"/>
      <c r="J10496"/>
      <c r="AC10496" s="5">
        <v>45464</v>
      </c>
      <c r="AD10496" t="s">
        <v>14526</v>
      </c>
      <c r="AE10496" t="s">
        <v>266</v>
      </c>
      <c r="AF10496">
        <f>MONTH(Table1[[#This Row],[Date Sent]])</f>
        <v>6</v>
      </c>
      <c r="AG10496">
        <f>YEAR(Table1[[#This Row],[Date Sent]])</f>
        <v>2024</v>
      </c>
      <c r="AH10496"/>
    </row>
    <row r="10497" spans="1:34" x14ac:dyDescent="0.2">
      <c r="A10497" t="s">
        <v>508</v>
      </c>
      <c r="B10497" t="s">
        <v>10916</v>
      </c>
      <c r="C10497" s="1">
        <v>90.86</v>
      </c>
      <c r="D10497" s="5">
        <v>45456</v>
      </c>
      <c r="E10497" t="s">
        <v>21</v>
      </c>
      <c r="F10497" t="s">
        <v>39</v>
      </c>
      <c r="G10497" s="16" t="s">
        <v>3673</v>
      </c>
      <c r="H10497" s="1"/>
      <c r="J10497"/>
      <c r="AC10497" s="5">
        <v>45464</v>
      </c>
      <c r="AD10497" t="s">
        <v>14526</v>
      </c>
      <c r="AE10497" t="s">
        <v>266</v>
      </c>
      <c r="AF10497">
        <f>MONTH(Table1[[#This Row],[Date Sent]])</f>
        <v>6</v>
      </c>
      <c r="AG10497">
        <f>YEAR(Table1[[#This Row],[Date Sent]])</f>
        <v>2024</v>
      </c>
      <c r="AH10497"/>
    </row>
    <row r="10498" spans="1:34" x14ac:dyDescent="0.2">
      <c r="A10498" t="s">
        <v>508</v>
      </c>
      <c r="B10498" t="s">
        <v>10916</v>
      </c>
      <c r="C10498" s="1">
        <v>33.71</v>
      </c>
      <c r="D10498" s="5">
        <v>45456</v>
      </c>
      <c r="E10498" t="s">
        <v>6</v>
      </c>
      <c r="F10498" t="s">
        <v>18</v>
      </c>
      <c r="G10498" s="16" t="s">
        <v>984</v>
      </c>
      <c r="H10498" s="1"/>
      <c r="J10498"/>
      <c r="AC10498" s="5">
        <v>45464</v>
      </c>
      <c r="AD10498" t="s">
        <v>14526</v>
      </c>
      <c r="AE10498" t="s">
        <v>266</v>
      </c>
      <c r="AF10498">
        <f>MONTH(Table1[[#This Row],[Date Sent]])</f>
        <v>6</v>
      </c>
      <c r="AG10498">
        <f>YEAR(Table1[[#This Row],[Date Sent]])</f>
        <v>2024</v>
      </c>
      <c r="AH10498"/>
    </row>
    <row r="10499" spans="1:34" x14ac:dyDescent="0.2">
      <c r="A10499" t="s">
        <v>1893</v>
      </c>
      <c r="B10499" t="s">
        <v>10922</v>
      </c>
      <c r="C10499" s="1">
        <v>44.88</v>
      </c>
      <c r="D10499" s="5">
        <v>45439</v>
      </c>
      <c r="E10499" t="s">
        <v>24</v>
      </c>
      <c r="F10499" t="s">
        <v>18</v>
      </c>
      <c r="G10499" s="16" t="s">
        <v>984</v>
      </c>
      <c r="H10499" s="1"/>
      <c r="J10499"/>
      <c r="AC10499" s="5">
        <v>45464</v>
      </c>
      <c r="AD10499" t="s">
        <v>14712</v>
      </c>
      <c r="AE10499" t="s">
        <v>475</v>
      </c>
      <c r="AF10499">
        <f>MONTH(Table1[[#This Row],[Date Sent]])</f>
        <v>6</v>
      </c>
      <c r="AG10499">
        <f>YEAR(Table1[[#This Row],[Date Sent]])</f>
        <v>2024</v>
      </c>
      <c r="AH10499"/>
    </row>
    <row r="10500" spans="1:34" x14ac:dyDescent="0.2">
      <c r="A10500" t="s">
        <v>1893</v>
      </c>
      <c r="B10500" t="s">
        <v>10922</v>
      </c>
      <c r="C10500" s="1">
        <v>23.13</v>
      </c>
      <c r="D10500" s="5">
        <v>45441</v>
      </c>
      <c r="E10500" t="s">
        <v>6</v>
      </c>
      <c r="F10500" t="s">
        <v>918</v>
      </c>
      <c r="G10500" s="16" t="s">
        <v>10923</v>
      </c>
      <c r="H10500" s="1">
        <v>9.01</v>
      </c>
      <c r="I10500" t="s">
        <v>14</v>
      </c>
      <c r="J10500" t="s">
        <v>10924</v>
      </c>
      <c r="K10500" s="1">
        <v>14.12</v>
      </c>
      <c r="L10500" t="s">
        <v>6</v>
      </c>
      <c r="M10500" t="s">
        <v>10925</v>
      </c>
      <c r="AC10500" s="5">
        <v>45464</v>
      </c>
      <c r="AD10500" t="s">
        <v>14712</v>
      </c>
      <c r="AE10500" t="s">
        <v>475</v>
      </c>
      <c r="AF10500">
        <f>MONTH(Table1[[#This Row],[Date Sent]])</f>
        <v>6</v>
      </c>
      <c r="AG10500">
        <f>YEAR(Table1[[#This Row],[Date Sent]])</f>
        <v>2024</v>
      </c>
      <c r="AH10500"/>
    </row>
    <row r="10501" spans="1:34" x14ac:dyDescent="0.2">
      <c r="A10501" t="s">
        <v>1893</v>
      </c>
      <c r="B10501" t="s">
        <v>10922</v>
      </c>
      <c r="C10501" s="1">
        <v>131.54</v>
      </c>
      <c r="D10501" s="5">
        <v>45445</v>
      </c>
      <c r="E10501" t="s">
        <v>6</v>
      </c>
      <c r="F10501" t="s">
        <v>18</v>
      </c>
      <c r="G10501" s="16" t="s">
        <v>10926</v>
      </c>
      <c r="H10501" s="1"/>
      <c r="J10501"/>
      <c r="AC10501" s="5">
        <v>45464</v>
      </c>
      <c r="AD10501" t="s">
        <v>14712</v>
      </c>
      <c r="AE10501" t="s">
        <v>475</v>
      </c>
      <c r="AF10501">
        <f>MONTH(Table1[[#This Row],[Date Sent]])</f>
        <v>6</v>
      </c>
      <c r="AG10501">
        <f>YEAR(Table1[[#This Row],[Date Sent]])</f>
        <v>2024</v>
      </c>
      <c r="AH10501"/>
    </row>
    <row r="10502" spans="1:34" x14ac:dyDescent="0.2">
      <c r="A10502" t="s">
        <v>1893</v>
      </c>
      <c r="B10502" t="s">
        <v>10922</v>
      </c>
      <c r="C10502" s="1">
        <v>77.22</v>
      </c>
      <c r="D10502" s="5">
        <v>45449</v>
      </c>
      <c r="E10502" t="s">
        <v>7</v>
      </c>
      <c r="F10502" t="s">
        <v>24</v>
      </c>
      <c r="G10502" s="16" t="s">
        <v>10927</v>
      </c>
      <c r="H10502" s="1"/>
      <c r="J10502"/>
      <c r="AC10502" s="5">
        <v>45464</v>
      </c>
      <c r="AD10502" t="s">
        <v>14712</v>
      </c>
      <c r="AE10502" t="s">
        <v>475</v>
      </c>
      <c r="AF10502">
        <f>MONTH(Table1[[#This Row],[Date Sent]])</f>
        <v>6</v>
      </c>
      <c r="AG10502">
        <f>YEAR(Table1[[#This Row],[Date Sent]])</f>
        <v>2024</v>
      </c>
      <c r="AH10502"/>
    </row>
    <row r="10503" spans="1:34" x14ac:dyDescent="0.2">
      <c r="A10503" t="s">
        <v>383</v>
      </c>
      <c r="B10503" t="s">
        <v>10928</v>
      </c>
      <c r="C10503" s="1">
        <v>23.78</v>
      </c>
      <c r="D10503" s="5">
        <v>45404</v>
      </c>
      <c r="E10503" t="s">
        <v>21</v>
      </c>
      <c r="F10503" t="s">
        <v>17</v>
      </c>
      <c r="G10503" s="16" t="s">
        <v>10929</v>
      </c>
      <c r="H10503" s="1"/>
      <c r="J10503"/>
      <c r="AC10503" s="5">
        <v>45464</v>
      </c>
      <c r="AD10503" t="s">
        <v>14580</v>
      </c>
      <c r="AE10503" t="s">
        <v>174</v>
      </c>
      <c r="AF10503">
        <f>MONTH(Table1[[#This Row],[Date Sent]])</f>
        <v>6</v>
      </c>
      <c r="AG10503">
        <f>YEAR(Table1[[#This Row],[Date Sent]])</f>
        <v>2024</v>
      </c>
      <c r="AH10503"/>
    </row>
    <row r="10504" spans="1:34" x14ac:dyDescent="0.2">
      <c r="A10504" t="s">
        <v>3046</v>
      </c>
      <c r="B10504" t="s">
        <v>10930</v>
      </c>
      <c r="C10504" s="1">
        <v>476.33</v>
      </c>
      <c r="D10504" s="5">
        <v>45380</v>
      </c>
      <c r="E10504" t="s">
        <v>20</v>
      </c>
      <c r="F10504" t="s">
        <v>39</v>
      </c>
      <c r="G10504" s="16" t="s">
        <v>10931</v>
      </c>
      <c r="H10504" s="1"/>
      <c r="J10504"/>
      <c r="AC10504" s="5">
        <v>45464</v>
      </c>
      <c r="AD10504" t="s">
        <v>14735</v>
      </c>
      <c r="AE10504" t="s">
        <v>174</v>
      </c>
      <c r="AF10504">
        <f>MONTH(Table1[[#This Row],[Date Sent]])</f>
        <v>6</v>
      </c>
      <c r="AG10504">
        <f>YEAR(Table1[[#This Row],[Date Sent]])</f>
        <v>2024</v>
      </c>
      <c r="AH10504"/>
    </row>
    <row r="10505" spans="1:34" x14ac:dyDescent="0.2">
      <c r="A10505" t="s">
        <v>3046</v>
      </c>
      <c r="B10505" t="s">
        <v>10930</v>
      </c>
      <c r="C10505" s="1">
        <v>200</v>
      </c>
      <c r="D10505" s="5">
        <v>45413</v>
      </c>
      <c r="E10505" t="s">
        <v>34</v>
      </c>
      <c r="F10505" t="s">
        <v>913</v>
      </c>
      <c r="G10505" s="16" t="s">
        <v>10932</v>
      </c>
      <c r="H10505" s="1"/>
      <c r="J10505"/>
      <c r="AC10505" s="5">
        <v>45464</v>
      </c>
      <c r="AD10505" t="s">
        <v>14735</v>
      </c>
      <c r="AE10505" t="s">
        <v>174</v>
      </c>
      <c r="AF10505">
        <f>MONTH(Table1[[#This Row],[Date Sent]])</f>
        <v>6</v>
      </c>
      <c r="AG10505">
        <f>YEAR(Table1[[#This Row],[Date Sent]])</f>
        <v>2024</v>
      </c>
      <c r="AH10505"/>
    </row>
    <row r="10506" spans="1:34" x14ac:dyDescent="0.2">
      <c r="A10506" t="s">
        <v>10933</v>
      </c>
      <c r="B10506" t="s">
        <v>10934</v>
      </c>
      <c r="C10506" s="1">
        <v>44.24</v>
      </c>
      <c r="D10506" s="5">
        <v>45399</v>
      </c>
      <c r="E10506" t="s">
        <v>7</v>
      </c>
      <c r="F10506" t="s">
        <v>24</v>
      </c>
      <c r="G10506" s="16" t="s">
        <v>10935</v>
      </c>
      <c r="H10506" s="1"/>
      <c r="J10506"/>
      <c r="AC10506" s="5">
        <v>45464</v>
      </c>
      <c r="AD10506" t="s">
        <v>11649</v>
      </c>
      <c r="AE10506" t="s">
        <v>11649</v>
      </c>
      <c r="AF10506">
        <f>MONTH(Table1[[#This Row],[Date Sent]])</f>
        <v>6</v>
      </c>
      <c r="AG10506">
        <f>YEAR(Table1[[#This Row],[Date Sent]])</f>
        <v>2024</v>
      </c>
      <c r="AH10506"/>
    </row>
    <row r="10507" spans="1:34" x14ac:dyDescent="0.2">
      <c r="A10507" t="s">
        <v>10933</v>
      </c>
      <c r="B10507" t="s">
        <v>10934</v>
      </c>
      <c r="C10507" s="1">
        <v>216.23</v>
      </c>
      <c r="D10507" s="5">
        <v>45400</v>
      </c>
      <c r="E10507" t="s">
        <v>31</v>
      </c>
      <c r="F10507" t="s">
        <v>6</v>
      </c>
      <c r="G10507" s="16" t="s">
        <v>10936</v>
      </c>
      <c r="H10507" s="1"/>
      <c r="J10507"/>
      <c r="AC10507" s="5">
        <v>45464</v>
      </c>
      <c r="AD10507" t="s">
        <v>11649</v>
      </c>
      <c r="AE10507" t="s">
        <v>11649</v>
      </c>
      <c r="AF10507">
        <f>MONTH(Table1[[#This Row],[Date Sent]])</f>
        <v>6</v>
      </c>
      <c r="AG10507">
        <f>YEAR(Table1[[#This Row],[Date Sent]])</f>
        <v>2024</v>
      </c>
      <c r="AH10507"/>
    </row>
    <row r="10508" spans="1:34" x14ac:dyDescent="0.2">
      <c r="A10508" t="s">
        <v>10933</v>
      </c>
      <c r="B10508" t="s">
        <v>10934</v>
      </c>
      <c r="C10508" s="1">
        <v>7.85</v>
      </c>
      <c r="D10508" s="5">
        <v>45400</v>
      </c>
      <c r="E10508" t="s">
        <v>31</v>
      </c>
      <c r="F10508" t="s">
        <v>6</v>
      </c>
      <c r="G10508" s="16" t="s">
        <v>10937</v>
      </c>
      <c r="H10508" s="1"/>
      <c r="J10508"/>
      <c r="AC10508" s="5">
        <v>45464</v>
      </c>
      <c r="AD10508" t="s">
        <v>11649</v>
      </c>
      <c r="AE10508" t="s">
        <v>11649</v>
      </c>
      <c r="AF10508">
        <f>MONTH(Table1[[#This Row],[Date Sent]])</f>
        <v>6</v>
      </c>
      <c r="AG10508">
        <f>YEAR(Table1[[#This Row],[Date Sent]])</f>
        <v>2024</v>
      </c>
      <c r="AH10508"/>
    </row>
    <row r="10509" spans="1:34" x14ac:dyDescent="0.2">
      <c r="A10509" t="s">
        <v>10933</v>
      </c>
      <c r="B10509" t="s">
        <v>10934</v>
      </c>
      <c r="C10509" s="1">
        <v>6.74</v>
      </c>
      <c r="D10509" s="5">
        <v>45400</v>
      </c>
      <c r="E10509" t="s">
        <v>31</v>
      </c>
      <c r="F10509" t="s">
        <v>6</v>
      </c>
      <c r="G10509" s="16" t="s">
        <v>10937</v>
      </c>
      <c r="H10509" s="1"/>
      <c r="J10509"/>
      <c r="AC10509" s="5">
        <v>45464</v>
      </c>
      <c r="AD10509" t="s">
        <v>11649</v>
      </c>
      <c r="AE10509" t="s">
        <v>11649</v>
      </c>
      <c r="AF10509">
        <f>MONTH(Table1[[#This Row],[Date Sent]])</f>
        <v>6</v>
      </c>
      <c r="AG10509">
        <f>YEAR(Table1[[#This Row],[Date Sent]])</f>
        <v>2024</v>
      </c>
      <c r="AH10509"/>
    </row>
    <row r="10510" spans="1:34" x14ac:dyDescent="0.2">
      <c r="A10510" t="s">
        <v>10933</v>
      </c>
      <c r="B10510" t="s">
        <v>10934</v>
      </c>
      <c r="C10510" s="1">
        <v>-58.82</v>
      </c>
      <c r="D10510" s="5">
        <v>45404</v>
      </c>
      <c r="E10510" t="s">
        <v>9</v>
      </c>
      <c r="F10510" t="s">
        <v>46</v>
      </c>
      <c r="G10510" s="16" t="s">
        <v>10938</v>
      </c>
      <c r="H10510" s="1"/>
      <c r="J10510"/>
      <c r="AC10510" s="5">
        <v>45464</v>
      </c>
      <c r="AD10510" t="s">
        <v>11649</v>
      </c>
      <c r="AE10510" t="s">
        <v>11649</v>
      </c>
      <c r="AF10510">
        <f>MONTH(Table1[[#This Row],[Date Sent]])</f>
        <v>6</v>
      </c>
      <c r="AG10510">
        <f>YEAR(Table1[[#This Row],[Date Sent]])</f>
        <v>2024</v>
      </c>
      <c r="AH10510"/>
    </row>
    <row r="10511" spans="1:34" x14ac:dyDescent="0.2">
      <c r="A10511" t="s">
        <v>10933</v>
      </c>
      <c r="B10511" t="s">
        <v>10934</v>
      </c>
      <c r="C10511" s="1">
        <v>8.6300000000000008</v>
      </c>
      <c r="D10511" s="5">
        <v>45414</v>
      </c>
      <c r="E10511" t="s">
        <v>31</v>
      </c>
      <c r="F10511" t="s">
        <v>18</v>
      </c>
      <c r="G10511" s="16" t="s">
        <v>10829</v>
      </c>
      <c r="H10511" s="1"/>
      <c r="J10511"/>
      <c r="AC10511" s="5">
        <v>45464</v>
      </c>
      <c r="AD10511" t="s">
        <v>11649</v>
      </c>
      <c r="AE10511" t="s">
        <v>11649</v>
      </c>
      <c r="AF10511">
        <f>MONTH(Table1[[#This Row],[Date Sent]])</f>
        <v>6</v>
      </c>
      <c r="AG10511">
        <f>YEAR(Table1[[#This Row],[Date Sent]])</f>
        <v>2024</v>
      </c>
      <c r="AH10511"/>
    </row>
    <row r="10512" spans="1:34" x14ac:dyDescent="0.2">
      <c r="A10512" t="s">
        <v>10933</v>
      </c>
      <c r="B10512" t="s">
        <v>10934</v>
      </c>
      <c r="C10512" s="1">
        <v>10.89</v>
      </c>
      <c r="D10512" s="5">
        <v>45416</v>
      </c>
      <c r="E10512" t="s">
        <v>31</v>
      </c>
      <c r="F10512" t="s">
        <v>14</v>
      </c>
      <c r="G10512" s="16" t="s">
        <v>10939</v>
      </c>
      <c r="H10512" s="1"/>
      <c r="J10512"/>
      <c r="AC10512" s="5">
        <v>45464</v>
      </c>
      <c r="AD10512" t="s">
        <v>11649</v>
      </c>
      <c r="AE10512" t="s">
        <v>11649</v>
      </c>
      <c r="AF10512">
        <f>MONTH(Table1[[#This Row],[Date Sent]])</f>
        <v>6</v>
      </c>
      <c r="AG10512">
        <f>YEAR(Table1[[#This Row],[Date Sent]])</f>
        <v>2024</v>
      </c>
      <c r="AH10512"/>
    </row>
    <row r="10513" spans="1:34" x14ac:dyDescent="0.2">
      <c r="A10513" t="s">
        <v>585</v>
      </c>
      <c r="B10513" t="s">
        <v>10940</v>
      </c>
      <c r="C10513" s="1">
        <v>10.51</v>
      </c>
      <c r="D10513" s="5">
        <v>45449</v>
      </c>
      <c r="E10513" t="s">
        <v>39</v>
      </c>
      <c r="F10513" t="s">
        <v>17</v>
      </c>
      <c r="G10513" s="16" t="s">
        <v>10941</v>
      </c>
      <c r="H10513" s="1"/>
      <c r="J10513"/>
      <c r="AC10513" s="5">
        <v>45464</v>
      </c>
      <c r="AD10513" t="s">
        <v>13229</v>
      </c>
      <c r="AE10513" t="s">
        <v>475</v>
      </c>
      <c r="AF10513">
        <f>MONTH(Table1[[#This Row],[Date Sent]])</f>
        <v>6</v>
      </c>
      <c r="AG10513">
        <f>YEAR(Table1[[#This Row],[Date Sent]])</f>
        <v>2024</v>
      </c>
      <c r="AH10513"/>
    </row>
    <row r="10514" spans="1:34" x14ac:dyDescent="0.2">
      <c r="A10514" t="s">
        <v>585</v>
      </c>
      <c r="B10514" t="s">
        <v>10940</v>
      </c>
      <c r="C10514" s="1">
        <v>3.81</v>
      </c>
      <c r="D10514" s="5">
        <v>45450</v>
      </c>
      <c r="E10514" t="s">
        <v>13</v>
      </c>
      <c r="F10514" t="s">
        <v>39</v>
      </c>
      <c r="G10514" s="16" t="s">
        <v>10942</v>
      </c>
      <c r="H10514" s="1"/>
      <c r="J10514"/>
      <c r="AC10514" s="5">
        <v>45464</v>
      </c>
      <c r="AD10514" t="s">
        <v>13229</v>
      </c>
      <c r="AE10514" t="s">
        <v>475</v>
      </c>
      <c r="AF10514">
        <f>MONTH(Table1[[#This Row],[Date Sent]])</f>
        <v>6</v>
      </c>
      <c r="AG10514">
        <f>YEAR(Table1[[#This Row],[Date Sent]])</f>
        <v>2024</v>
      </c>
      <c r="AH10514"/>
    </row>
    <row r="10515" spans="1:34" x14ac:dyDescent="0.2">
      <c r="A10515" t="s">
        <v>585</v>
      </c>
      <c r="B10515" t="s">
        <v>10940</v>
      </c>
      <c r="C10515" s="1">
        <v>20.34</v>
      </c>
      <c r="D10515" s="5">
        <v>45450</v>
      </c>
      <c r="E10515" t="s">
        <v>13</v>
      </c>
      <c r="F10515" t="s">
        <v>39</v>
      </c>
      <c r="G10515" s="16" t="s">
        <v>10943</v>
      </c>
      <c r="H10515" s="1"/>
      <c r="J10515"/>
      <c r="AC10515" s="5">
        <v>45464</v>
      </c>
      <c r="AD10515" t="s">
        <v>13229</v>
      </c>
      <c r="AE10515" t="s">
        <v>475</v>
      </c>
      <c r="AF10515">
        <f>MONTH(Table1[[#This Row],[Date Sent]])</f>
        <v>6</v>
      </c>
      <c r="AG10515">
        <f>YEAR(Table1[[#This Row],[Date Sent]])</f>
        <v>2024</v>
      </c>
      <c r="AH10515"/>
    </row>
    <row r="10516" spans="1:34" x14ac:dyDescent="0.2">
      <c r="A10516" t="s">
        <v>694</v>
      </c>
      <c r="B10516" t="s">
        <v>10944</v>
      </c>
      <c r="C10516" s="1">
        <v>80.25</v>
      </c>
      <c r="D10516" s="5">
        <v>45446</v>
      </c>
      <c r="E10516" t="s">
        <v>13</v>
      </c>
      <c r="F10516" t="s">
        <v>33</v>
      </c>
      <c r="G10516" s="16" t="s">
        <v>10945</v>
      </c>
      <c r="H10516" s="1"/>
      <c r="J10516"/>
      <c r="AC10516" s="5">
        <v>45464</v>
      </c>
      <c r="AD10516" t="s">
        <v>14683</v>
      </c>
      <c r="AE10516" t="s">
        <v>198</v>
      </c>
      <c r="AF10516">
        <f>MONTH(Table1[[#This Row],[Date Sent]])</f>
        <v>6</v>
      </c>
      <c r="AG10516">
        <f>YEAR(Table1[[#This Row],[Date Sent]])</f>
        <v>2024</v>
      </c>
      <c r="AH10516"/>
    </row>
    <row r="10517" spans="1:34" x14ac:dyDescent="0.2">
      <c r="A10517" t="s">
        <v>694</v>
      </c>
      <c r="B10517" t="s">
        <v>10944</v>
      </c>
      <c r="C10517" s="1">
        <v>270.94</v>
      </c>
      <c r="D10517" s="5">
        <v>45446</v>
      </c>
      <c r="E10517" t="s">
        <v>13</v>
      </c>
      <c r="F10517" t="s">
        <v>33</v>
      </c>
      <c r="G10517" s="16" t="s">
        <v>10946</v>
      </c>
      <c r="H10517" s="1"/>
      <c r="J10517"/>
      <c r="AC10517" s="5">
        <v>45464</v>
      </c>
      <c r="AD10517" t="s">
        <v>14683</v>
      </c>
      <c r="AE10517" t="s">
        <v>198</v>
      </c>
      <c r="AF10517">
        <f>MONTH(Table1[[#This Row],[Date Sent]])</f>
        <v>6</v>
      </c>
      <c r="AG10517">
        <f>YEAR(Table1[[#This Row],[Date Sent]])</f>
        <v>2024</v>
      </c>
      <c r="AH10517"/>
    </row>
    <row r="10518" spans="1:34" x14ac:dyDescent="0.2">
      <c r="A10518" t="s">
        <v>694</v>
      </c>
      <c r="B10518" t="s">
        <v>10944</v>
      </c>
      <c r="C10518" s="1">
        <v>377.95</v>
      </c>
      <c r="D10518" s="5">
        <v>45448</v>
      </c>
      <c r="E10518" t="s">
        <v>15</v>
      </c>
      <c r="F10518" t="s">
        <v>33</v>
      </c>
      <c r="G10518" s="16" t="s">
        <v>10947</v>
      </c>
      <c r="H10518" s="1"/>
      <c r="J10518"/>
      <c r="AC10518" s="5">
        <v>45464</v>
      </c>
      <c r="AD10518" t="s">
        <v>14683</v>
      </c>
      <c r="AE10518" t="s">
        <v>198</v>
      </c>
      <c r="AF10518">
        <f>MONTH(Table1[[#This Row],[Date Sent]])</f>
        <v>6</v>
      </c>
      <c r="AG10518">
        <f>YEAR(Table1[[#This Row],[Date Sent]])</f>
        <v>2024</v>
      </c>
      <c r="AH10518"/>
    </row>
    <row r="10519" spans="1:34" x14ac:dyDescent="0.2">
      <c r="A10519" t="s">
        <v>694</v>
      </c>
      <c r="B10519" t="s">
        <v>10944</v>
      </c>
      <c r="C10519" s="1">
        <v>23.95</v>
      </c>
      <c r="D10519" s="5">
        <v>45449</v>
      </c>
      <c r="E10519" t="s">
        <v>21</v>
      </c>
      <c r="F10519" t="s">
        <v>33</v>
      </c>
      <c r="G10519" s="16" t="s">
        <v>10948</v>
      </c>
      <c r="H10519" s="1"/>
      <c r="J10519"/>
      <c r="AC10519" s="5">
        <v>45464</v>
      </c>
      <c r="AD10519" t="s">
        <v>14683</v>
      </c>
      <c r="AE10519" t="s">
        <v>198</v>
      </c>
      <c r="AF10519">
        <f>MONTH(Table1[[#This Row],[Date Sent]])</f>
        <v>6</v>
      </c>
      <c r="AG10519">
        <f>YEAR(Table1[[#This Row],[Date Sent]])</f>
        <v>2024</v>
      </c>
      <c r="AH10519"/>
    </row>
    <row r="10520" spans="1:34" x14ac:dyDescent="0.2">
      <c r="A10520" t="s">
        <v>612</v>
      </c>
      <c r="B10520" t="s">
        <v>10949</v>
      </c>
      <c r="C10520" s="1">
        <v>141.81</v>
      </c>
      <c r="D10520" s="5">
        <v>45447</v>
      </c>
      <c r="E10520" t="s">
        <v>39</v>
      </c>
      <c r="F10520" t="s">
        <v>17</v>
      </c>
      <c r="G10520" s="16" t="s">
        <v>10950</v>
      </c>
      <c r="H10520" s="1"/>
      <c r="J10520"/>
      <c r="AC10520" s="5">
        <v>45464</v>
      </c>
      <c r="AD10520" t="s">
        <v>13199</v>
      </c>
      <c r="AE10520" t="s">
        <v>198</v>
      </c>
      <c r="AF10520">
        <f>MONTH(Table1[[#This Row],[Date Sent]])</f>
        <v>6</v>
      </c>
      <c r="AG10520">
        <f>YEAR(Table1[[#This Row],[Date Sent]])</f>
        <v>2024</v>
      </c>
      <c r="AH10520"/>
    </row>
    <row r="10521" spans="1:34" x14ac:dyDescent="0.2">
      <c r="A10521" t="s">
        <v>612</v>
      </c>
      <c r="B10521" t="s">
        <v>10949</v>
      </c>
      <c r="C10521" s="1">
        <v>21.27</v>
      </c>
      <c r="D10521" s="5">
        <v>45450</v>
      </c>
      <c r="E10521" t="s">
        <v>18</v>
      </c>
      <c r="F10521" t="s">
        <v>6</v>
      </c>
      <c r="G10521" s="16" t="s">
        <v>10951</v>
      </c>
      <c r="H10521" s="1"/>
      <c r="J10521"/>
      <c r="AC10521" s="5">
        <v>45464</v>
      </c>
      <c r="AD10521" t="s">
        <v>13199</v>
      </c>
      <c r="AE10521" t="s">
        <v>198</v>
      </c>
      <c r="AF10521">
        <f>MONTH(Table1[[#This Row],[Date Sent]])</f>
        <v>6</v>
      </c>
      <c r="AG10521">
        <f>YEAR(Table1[[#This Row],[Date Sent]])</f>
        <v>2024</v>
      </c>
      <c r="AH10521"/>
    </row>
    <row r="10522" spans="1:34" x14ac:dyDescent="0.2">
      <c r="A10522" t="s">
        <v>804</v>
      </c>
      <c r="B10522" t="s">
        <v>10952</v>
      </c>
      <c r="C10522" s="1">
        <v>-319.98</v>
      </c>
      <c r="D10522" s="5">
        <v>45460</v>
      </c>
      <c r="E10522" t="s">
        <v>8</v>
      </c>
      <c r="F10522" t="s">
        <v>25</v>
      </c>
      <c r="G10522" s="16" t="s">
        <v>10953</v>
      </c>
      <c r="H10522" s="1"/>
      <c r="J10522"/>
      <c r="AC10522" s="5">
        <v>45464</v>
      </c>
      <c r="AD10522" t="s">
        <v>13203</v>
      </c>
      <c r="AE10522" t="s">
        <v>182</v>
      </c>
      <c r="AF10522">
        <f>MONTH(Table1[[#This Row],[Date Sent]])</f>
        <v>6</v>
      </c>
      <c r="AG10522">
        <f>YEAR(Table1[[#This Row],[Date Sent]])</f>
        <v>2024</v>
      </c>
      <c r="AH10522"/>
    </row>
    <row r="10523" spans="1:34" x14ac:dyDescent="0.2">
      <c r="A10523" t="s">
        <v>641</v>
      </c>
      <c r="B10523" t="s">
        <v>10954</v>
      </c>
      <c r="C10523" s="1">
        <v>581.55999999999995</v>
      </c>
      <c r="D10523" s="5">
        <v>45455</v>
      </c>
      <c r="E10523" t="s">
        <v>15</v>
      </c>
      <c r="F10523" t="s">
        <v>30</v>
      </c>
      <c r="G10523" s="16" t="s">
        <v>5136</v>
      </c>
      <c r="H10523" s="1"/>
      <c r="J10523"/>
      <c r="AC10523" s="5">
        <v>45464</v>
      </c>
      <c r="AD10523" t="s">
        <v>14562</v>
      </c>
      <c r="AE10523" t="s">
        <v>13208</v>
      </c>
      <c r="AF10523">
        <f>MONTH(Table1[[#This Row],[Date Sent]])</f>
        <v>6</v>
      </c>
      <c r="AG10523">
        <f>YEAR(Table1[[#This Row],[Date Sent]])</f>
        <v>2024</v>
      </c>
      <c r="AH10523"/>
    </row>
    <row r="10524" spans="1:34" x14ac:dyDescent="0.2">
      <c r="A10524" t="s">
        <v>462</v>
      </c>
      <c r="B10524" t="s">
        <v>10955</v>
      </c>
      <c r="C10524" s="1">
        <v>110.44</v>
      </c>
      <c r="D10524" s="5">
        <v>45429</v>
      </c>
      <c r="E10524" t="s">
        <v>21</v>
      </c>
      <c r="F10524" t="s">
        <v>15</v>
      </c>
      <c r="G10524" s="16" t="s">
        <v>10956</v>
      </c>
      <c r="H10524" s="1"/>
      <c r="J10524"/>
      <c r="AC10524" s="5">
        <v>45464</v>
      </c>
      <c r="AD10524" t="s">
        <v>11649</v>
      </c>
      <c r="AE10524" t="s">
        <v>11649</v>
      </c>
      <c r="AF10524">
        <f>MONTH(Table1[[#This Row],[Date Sent]])</f>
        <v>6</v>
      </c>
      <c r="AG10524">
        <f>YEAR(Table1[[#This Row],[Date Sent]])</f>
        <v>2024</v>
      </c>
      <c r="AH10524"/>
    </row>
    <row r="10525" spans="1:34" x14ac:dyDescent="0.2">
      <c r="A10525" t="s">
        <v>462</v>
      </c>
      <c r="B10525" t="s">
        <v>10955</v>
      </c>
      <c r="C10525" s="1">
        <v>126.88</v>
      </c>
      <c r="D10525" s="5">
        <v>45435</v>
      </c>
      <c r="E10525" t="s">
        <v>33</v>
      </c>
      <c r="F10525" t="s">
        <v>17</v>
      </c>
      <c r="G10525" s="16" t="s">
        <v>10957</v>
      </c>
      <c r="H10525" s="1"/>
      <c r="J10525"/>
      <c r="AC10525" s="5">
        <v>45464</v>
      </c>
      <c r="AD10525" t="s">
        <v>11649</v>
      </c>
      <c r="AE10525" t="s">
        <v>11649</v>
      </c>
      <c r="AF10525">
        <f>MONTH(Table1[[#This Row],[Date Sent]])</f>
        <v>6</v>
      </c>
      <c r="AG10525">
        <f>YEAR(Table1[[#This Row],[Date Sent]])</f>
        <v>2024</v>
      </c>
      <c r="AH10525"/>
    </row>
    <row r="10526" spans="1:34" x14ac:dyDescent="0.2">
      <c r="A10526" t="s">
        <v>462</v>
      </c>
      <c r="B10526" t="s">
        <v>10955</v>
      </c>
      <c r="C10526" s="1">
        <v>15.78</v>
      </c>
      <c r="D10526" s="5">
        <v>45444</v>
      </c>
      <c r="E10526" t="s">
        <v>20</v>
      </c>
      <c r="F10526" t="s">
        <v>39</v>
      </c>
      <c r="G10526" s="16" t="s">
        <v>10958</v>
      </c>
      <c r="H10526" s="1"/>
      <c r="J10526"/>
      <c r="AC10526" s="5">
        <v>45464</v>
      </c>
      <c r="AD10526" t="s">
        <v>11649</v>
      </c>
      <c r="AE10526" t="s">
        <v>11649</v>
      </c>
      <c r="AF10526">
        <f>MONTH(Table1[[#This Row],[Date Sent]])</f>
        <v>6</v>
      </c>
      <c r="AG10526">
        <f>YEAR(Table1[[#This Row],[Date Sent]])</f>
        <v>2024</v>
      </c>
      <c r="AH10526"/>
    </row>
    <row r="10527" spans="1:34" x14ac:dyDescent="0.2">
      <c r="A10527" t="s">
        <v>462</v>
      </c>
      <c r="B10527" t="s">
        <v>10955</v>
      </c>
      <c r="C10527" s="1">
        <v>3.56</v>
      </c>
      <c r="D10527" s="5">
        <v>45446</v>
      </c>
      <c r="E10527" t="s">
        <v>20</v>
      </c>
      <c r="F10527" t="s">
        <v>39</v>
      </c>
      <c r="G10527" s="16" t="s">
        <v>10958</v>
      </c>
      <c r="H10527" s="1"/>
      <c r="J10527"/>
      <c r="AC10527" s="5">
        <v>45464</v>
      </c>
      <c r="AD10527" t="s">
        <v>11649</v>
      </c>
      <c r="AE10527" t="s">
        <v>11649</v>
      </c>
      <c r="AF10527">
        <f>MONTH(Table1[[#This Row],[Date Sent]])</f>
        <v>6</v>
      </c>
      <c r="AG10527">
        <f>YEAR(Table1[[#This Row],[Date Sent]])</f>
        <v>2024</v>
      </c>
      <c r="AH10527"/>
    </row>
    <row r="10528" spans="1:34" x14ac:dyDescent="0.2">
      <c r="A10528" t="s">
        <v>462</v>
      </c>
      <c r="B10528" t="s">
        <v>10955</v>
      </c>
      <c r="C10528" s="1">
        <v>385.28</v>
      </c>
      <c r="D10528" s="5">
        <v>45446</v>
      </c>
      <c r="E10528" t="s">
        <v>20</v>
      </c>
      <c r="F10528" t="s">
        <v>39</v>
      </c>
      <c r="G10528" s="16" t="s">
        <v>10959</v>
      </c>
      <c r="H10528" s="1"/>
      <c r="J10528"/>
      <c r="AC10528" s="5">
        <v>45464</v>
      </c>
      <c r="AD10528" t="s">
        <v>11649</v>
      </c>
      <c r="AE10528" t="s">
        <v>11649</v>
      </c>
      <c r="AF10528">
        <f>MONTH(Table1[[#This Row],[Date Sent]])</f>
        <v>6</v>
      </c>
      <c r="AG10528">
        <f>YEAR(Table1[[#This Row],[Date Sent]])</f>
        <v>2024</v>
      </c>
      <c r="AH10528"/>
    </row>
    <row r="10529" spans="1:34" x14ac:dyDescent="0.2">
      <c r="A10529" t="s">
        <v>462</v>
      </c>
      <c r="B10529" t="s">
        <v>10955</v>
      </c>
      <c r="C10529" s="1">
        <v>16.440000000000001</v>
      </c>
      <c r="D10529" s="5">
        <v>45449</v>
      </c>
      <c r="E10529" t="s">
        <v>33</v>
      </c>
      <c r="F10529" t="s">
        <v>10</v>
      </c>
      <c r="G10529" s="16" t="s">
        <v>10960</v>
      </c>
      <c r="H10529" s="1"/>
      <c r="J10529"/>
      <c r="AC10529" s="5">
        <v>45464</v>
      </c>
      <c r="AD10529" t="s">
        <v>11649</v>
      </c>
      <c r="AE10529" t="s">
        <v>11649</v>
      </c>
      <c r="AF10529">
        <f>MONTH(Table1[[#This Row],[Date Sent]])</f>
        <v>6</v>
      </c>
      <c r="AG10529">
        <f>YEAR(Table1[[#This Row],[Date Sent]])</f>
        <v>2024</v>
      </c>
      <c r="AH10529"/>
    </row>
    <row r="10530" spans="1:34" x14ac:dyDescent="0.2">
      <c r="A10530" t="s">
        <v>462</v>
      </c>
      <c r="B10530" t="s">
        <v>10955</v>
      </c>
      <c r="C10530" s="1">
        <v>24.46</v>
      </c>
      <c r="D10530" s="5">
        <v>45450</v>
      </c>
      <c r="E10530" t="s">
        <v>21</v>
      </c>
      <c r="F10530" t="s">
        <v>18</v>
      </c>
      <c r="G10530" s="16" t="s">
        <v>978</v>
      </c>
      <c r="H10530" s="1"/>
      <c r="J10530"/>
      <c r="AC10530" s="5">
        <v>45464</v>
      </c>
      <c r="AD10530" t="s">
        <v>11649</v>
      </c>
      <c r="AE10530" t="s">
        <v>11649</v>
      </c>
      <c r="AF10530">
        <f>MONTH(Table1[[#This Row],[Date Sent]])</f>
        <v>6</v>
      </c>
      <c r="AG10530">
        <f>YEAR(Table1[[#This Row],[Date Sent]])</f>
        <v>2024</v>
      </c>
      <c r="AH10530"/>
    </row>
    <row r="10531" spans="1:34" x14ac:dyDescent="0.2">
      <c r="A10531" t="s">
        <v>462</v>
      </c>
      <c r="B10531" t="s">
        <v>10955</v>
      </c>
      <c r="C10531" s="1">
        <v>355.44</v>
      </c>
      <c r="D10531" s="5">
        <v>45450</v>
      </c>
      <c r="E10531" t="s">
        <v>33</v>
      </c>
      <c r="F10531" t="s">
        <v>39</v>
      </c>
      <c r="G10531" s="16" t="s">
        <v>1166</v>
      </c>
      <c r="H10531" s="1"/>
      <c r="J10531"/>
      <c r="AC10531" s="5">
        <v>45464</v>
      </c>
      <c r="AD10531" t="s">
        <v>11649</v>
      </c>
      <c r="AE10531" t="s">
        <v>11649</v>
      </c>
      <c r="AF10531">
        <f>MONTH(Table1[[#This Row],[Date Sent]])</f>
        <v>6</v>
      </c>
      <c r="AG10531">
        <f>YEAR(Table1[[#This Row],[Date Sent]])</f>
        <v>2024</v>
      </c>
      <c r="AH10531"/>
    </row>
    <row r="10532" spans="1:34" x14ac:dyDescent="0.2">
      <c r="A10532" t="s">
        <v>462</v>
      </c>
      <c r="B10532" t="s">
        <v>10955</v>
      </c>
      <c r="C10532" s="1">
        <v>137.08000000000001</v>
      </c>
      <c r="D10532" s="5">
        <v>45451</v>
      </c>
      <c r="E10532" t="s">
        <v>33</v>
      </c>
      <c r="F10532" t="s">
        <v>39</v>
      </c>
      <c r="G10532" s="16" t="s">
        <v>10961</v>
      </c>
      <c r="H10532" s="1"/>
      <c r="J10532"/>
      <c r="AC10532" s="5">
        <v>45464</v>
      </c>
      <c r="AD10532" t="s">
        <v>11649</v>
      </c>
      <c r="AE10532" t="s">
        <v>11649</v>
      </c>
      <c r="AF10532">
        <f>MONTH(Table1[[#This Row],[Date Sent]])</f>
        <v>6</v>
      </c>
      <c r="AG10532">
        <f>YEAR(Table1[[#This Row],[Date Sent]])</f>
        <v>2024</v>
      </c>
      <c r="AH10532"/>
    </row>
    <row r="10533" spans="1:34" x14ac:dyDescent="0.2">
      <c r="A10533" t="s">
        <v>462</v>
      </c>
      <c r="B10533" t="s">
        <v>10955</v>
      </c>
      <c r="C10533" s="1">
        <v>59.22</v>
      </c>
      <c r="D10533" s="5">
        <v>45457</v>
      </c>
      <c r="E10533" t="s">
        <v>21</v>
      </c>
      <c r="F10533" t="s">
        <v>18</v>
      </c>
      <c r="G10533" s="16" t="s">
        <v>10962</v>
      </c>
      <c r="H10533" s="1"/>
      <c r="J10533"/>
      <c r="AC10533" s="5">
        <v>45464</v>
      </c>
      <c r="AD10533" t="s">
        <v>11649</v>
      </c>
      <c r="AE10533" t="s">
        <v>11649</v>
      </c>
      <c r="AF10533">
        <f>MONTH(Table1[[#This Row],[Date Sent]])</f>
        <v>6</v>
      </c>
      <c r="AG10533">
        <f>YEAR(Table1[[#This Row],[Date Sent]])</f>
        <v>2024</v>
      </c>
      <c r="AH10533"/>
    </row>
    <row r="10534" spans="1:34" x14ac:dyDescent="0.2">
      <c r="A10534" t="s">
        <v>2051</v>
      </c>
      <c r="B10534" t="s">
        <v>10963</v>
      </c>
      <c r="C10534" s="1">
        <v>120.7</v>
      </c>
      <c r="D10534" s="5">
        <v>45422</v>
      </c>
      <c r="E10534" t="s">
        <v>23</v>
      </c>
      <c r="F10534" t="s">
        <v>39</v>
      </c>
      <c r="G10534" s="16" t="s">
        <v>10964</v>
      </c>
      <c r="H10534" s="1"/>
      <c r="J10534"/>
      <c r="AC10534" s="5">
        <v>45464</v>
      </c>
      <c r="AD10534" t="s">
        <v>13272</v>
      </c>
      <c r="AE10534" t="s">
        <v>294</v>
      </c>
      <c r="AF10534">
        <f>MONTH(Table1[[#This Row],[Date Sent]])</f>
        <v>6</v>
      </c>
      <c r="AG10534">
        <f>YEAR(Table1[[#This Row],[Date Sent]])</f>
        <v>2024</v>
      </c>
      <c r="AH10534"/>
    </row>
    <row r="10535" spans="1:34" x14ac:dyDescent="0.2">
      <c r="A10535" t="s">
        <v>2051</v>
      </c>
      <c r="B10535" t="s">
        <v>10963</v>
      </c>
      <c r="C10535" s="1">
        <v>10.5</v>
      </c>
      <c r="D10535" s="5">
        <v>45435</v>
      </c>
      <c r="E10535" t="s">
        <v>21</v>
      </c>
      <c r="F10535" t="s">
        <v>18</v>
      </c>
      <c r="G10535" s="16" t="s">
        <v>4616</v>
      </c>
      <c r="H10535" s="1"/>
      <c r="J10535"/>
      <c r="AC10535" s="5">
        <v>45464</v>
      </c>
      <c r="AD10535" t="s">
        <v>13272</v>
      </c>
      <c r="AE10535" t="s">
        <v>294</v>
      </c>
      <c r="AF10535">
        <f>MONTH(Table1[[#This Row],[Date Sent]])</f>
        <v>6</v>
      </c>
      <c r="AG10535">
        <f>YEAR(Table1[[#This Row],[Date Sent]])</f>
        <v>2024</v>
      </c>
      <c r="AH10535"/>
    </row>
    <row r="10536" spans="1:34" x14ac:dyDescent="0.2">
      <c r="A10536" t="s">
        <v>2051</v>
      </c>
      <c r="B10536" t="s">
        <v>10963</v>
      </c>
      <c r="C10536" s="1">
        <v>25.23</v>
      </c>
      <c r="D10536" s="5">
        <v>45442</v>
      </c>
      <c r="E10536" t="s">
        <v>21</v>
      </c>
      <c r="F10536" t="s">
        <v>15</v>
      </c>
      <c r="G10536" s="16" t="s">
        <v>10965</v>
      </c>
      <c r="H10536" s="1"/>
      <c r="J10536"/>
      <c r="AC10536" s="5">
        <v>45464</v>
      </c>
      <c r="AD10536" t="s">
        <v>13272</v>
      </c>
      <c r="AE10536" t="s">
        <v>294</v>
      </c>
      <c r="AF10536">
        <f>MONTH(Table1[[#This Row],[Date Sent]])</f>
        <v>6</v>
      </c>
      <c r="AG10536">
        <f>YEAR(Table1[[#This Row],[Date Sent]])</f>
        <v>2024</v>
      </c>
      <c r="AH10536"/>
    </row>
    <row r="10537" spans="1:34" x14ac:dyDescent="0.2">
      <c r="A10537" t="s">
        <v>2051</v>
      </c>
      <c r="B10537" t="s">
        <v>10963</v>
      </c>
      <c r="C10537" s="1">
        <v>7.92</v>
      </c>
      <c r="D10537" s="5">
        <v>45449</v>
      </c>
      <c r="E10537" t="s">
        <v>13</v>
      </c>
      <c r="F10537" t="s">
        <v>15</v>
      </c>
      <c r="G10537" s="16" t="s">
        <v>10966</v>
      </c>
      <c r="H10537" s="1"/>
      <c r="J10537"/>
      <c r="AC10537" s="5">
        <v>45464</v>
      </c>
      <c r="AD10537" t="s">
        <v>13272</v>
      </c>
      <c r="AE10537" t="s">
        <v>294</v>
      </c>
      <c r="AF10537">
        <f>MONTH(Table1[[#This Row],[Date Sent]])</f>
        <v>6</v>
      </c>
      <c r="AG10537">
        <f>YEAR(Table1[[#This Row],[Date Sent]])</f>
        <v>2024</v>
      </c>
      <c r="AH10537"/>
    </row>
    <row r="10538" spans="1:34" x14ac:dyDescent="0.2">
      <c r="A10538" t="s">
        <v>2051</v>
      </c>
      <c r="B10538" t="s">
        <v>10963</v>
      </c>
      <c r="C10538" s="1">
        <v>26.68</v>
      </c>
      <c r="D10538" s="5">
        <v>45450</v>
      </c>
      <c r="E10538" t="s">
        <v>21</v>
      </c>
      <c r="F10538" t="s">
        <v>15</v>
      </c>
      <c r="G10538" s="16" t="s">
        <v>10967</v>
      </c>
      <c r="H10538" s="1"/>
      <c r="J10538"/>
      <c r="AC10538" s="5">
        <v>45464</v>
      </c>
      <c r="AD10538" t="s">
        <v>13272</v>
      </c>
      <c r="AE10538" t="s">
        <v>294</v>
      </c>
      <c r="AF10538">
        <f>MONTH(Table1[[#This Row],[Date Sent]])</f>
        <v>6</v>
      </c>
      <c r="AG10538">
        <f>YEAR(Table1[[#This Row],[Date Sent]])</f>
        <v>2024</v>
      </c>
      <c r="AH10538"/>
    </row>
    <row r="10539" spans="1:34" x14ac:dyDescent="0.2">
      <c r="A10539" t="s">
        <v>2051</v>
      </c>
      <c r="B10539" t="s">
        <v>10963</v>
      </c>
      <c r="C10539" s="1">
        <v>20.78</v>
      </c>
      <c r="D10539" s="5">
        <v>45454</v>
      </c>
      <c r="E10539" t="s">
        <v>21</v>
      </c>
      <c r="F10539" t="s">
        <v>18</v>
      </c>
      <c r="G10539" s="16" t="s">
        <v>978</v>
      </c>
      <c r="H10539" s="1"/>
      <c r="J10539"/>
      <c r="AC10539" s="5">
        <v>45464</v>
      </c>
      <c r="AD10539" t="s">
        <v>13272</v>
      </c>
      <c r="AE10539" t="s">
        <v>294</v>
      </c>
      <c r="AF10539">
        <f>MONTH(Table1[[#This Row],[Date Sent]])</f>
        <v>6</v>
      </c>
      <c r="AG10539">
        <f>YEAR(Table1[[#This Row],[Date Sent]])</f>
        <v>2024</v>
      </c>
      <c r="AH10539"/>
    </row>
    <row r="10540" spans="1:34" x14ac:dyDescent="0.2">
      <c r="A10540" t="s">
        <v>346</v>
      </c>
      <c r="B10540" t="s">
        <v>10968</v>
      </c>
      <c r="C10540" s="1">
        <v>67.22</v>
      </c>
      <c r="D10540" s="5">
        <v>45432</v>
      </c>
      <c r="E10540" t="s">
        <v>7</v>
      </c>
      <c r="F10540" t="s">
        <v>14</v>
      </c>
      <c r="G10540" s="16" t="s">
        <v>10969</v>
      </c>
      <c r="H10540" s="1"/>
      <c r="J10540"/>
      <c r="AC10540" s="5">
        <v>45464</v>
      </c>
      <c r="AD10540" t="s">
        <v>13608</v>
      </c>
      <c r="AE10540" t="s">
        <v>294</v>
      </c>
      <c r="AF10540">
        <f>MONTH(Table1[[#This Row],[Date Sent]])</f>
        <v>6</v>
      </c>
      <c r="AG10540">
        <f>YEAR(Table1[[#This Row],[Date Sent]])</f>
        <v>2024</v>
      </c>
      <c r="AH10540"/>
    </row>
    <row r="10541" spans="1:34" x14ac:dyDescent="0.2">
      <c r="A10541" t="s">
        <v>346</v>
      </c>
      <c r="B10541" t="s">
        <v>10968</v>
      </c>
      <c r="C10541" s="1">
        <v>67.22</v>
      </c>
      <c r="D10541" s="5">
        <v>45458</v>
      </c>
      <c r="E10541" t="s">
        <v>7</v>
      </c>
      <c r="F10541" t="s">
        <v>14</v>
      </c>
      <c r="G10541" s="16" t="s">
        <v>10970</v>
      </c>
      <c r="H10541" s="1"/>
      <c r="J10541"/>
      <c r="AC10541" s="5">
        <v>45464</v>
      </c>
      <c r="AD10541" t="s">
        <v>13608</v>
      </c>
      <c r="AE10541" t="s">
        <v>294</v>
      </c>
      <c r="AF10541">
        <f>MONTH(Table1[[#This Row],[Date Sent]])</f>
        <v>6</v>
      </c>
      <c r="AG10541">
        <f>YEAR(Table1[[#This Row],[Date Sent]])</f>
        <v>2024</v>
      </c>
      <c r="AH10541"/>
    </row>
    <row r="10542" spans="1:34" x14ac:dyDescent="0.2">
      <c r="A10542" t="s">
        <v>156</v>
      </c>
      <c r="B10542" t="s">
        <v>10971</v>
      </c>
      <c r="C10542" s="1">
        <v>395.95</v>
      </c>
      <c r="D10542" s="5">
        <v>45452</v>
      </c>
      <c r="E10542" t="s">
        <v>24</v>
      </c>
      <c r="F10542" t="s">
        <v>36</v>
      </c>
      <c r="G10542" s="16" t="s">
        <v>10972</v>
      </c>
      <c r="H10542" s="1"/>
      <c r="J10542"/>
      <c r="AC10542" s="5">
        <v>45464</v>
      </c>
      <c r="AD10542" t="s">
        <v>13597</v>
      </c>
      <c r="AE10542" t="s">
        <v>313</v>
      </c>
      <c r="AF10542">
        <f>MONTH(Table1[[#This Row],[Date Sent]])</f>
        <v>6</v>
      </c>
      <c r="AG10542">
        <f>YEAR(Table1[[#This Row],[Date Sent]])</f>
        <v>2024</v>
      </c>
      <c r="AH10542"/>
    </row>
    <row r="10543" spans="1:34" x14ac:dyDescent="0.2">
      <c r="A10543" t="s">
        <v>156</v>
      </c>
      <c r="B10543" t="s">
        <v>10971</v>
      </c>
      <c r="C10543" s="1">
        <v>4101.63</v>
      </c>
      <c r="D10543" s="5">
        <v>45454</v>
      </c>
      <c r="E10543" t="s">
        <v>20</v>
      </c>
      <c r="F10543" t="s">
        <v>40</v>
      </c>
      <c r="G10543" s="16" t="s">
        <v>4916</v>
      </c>
      <c r="H10543" s="1"/>
      <c r="J10543"/>
      <c r="AC10543" s="5">
        <v>45464</v>
      </c>
      <c r="AD10543" t="s">
        <v>13597</v>
      </c>
      <c r="AE10543" t="s">
        <v>313</v>
      </c>
      <c r="AF10543">
        <f>MONTH(Table1[[#This Row],[Date Sent]])</f>
        <v>6</v>
      </c>
      <c r="AG10543">
        <f>YEAR(Table1[[#This Row],[Date Sent]])</f>
        <v>2024</v>
      </c>
      <c r="AH10543"/>
    </row>
    <row r="10544" spans="1:34" x14ac:dyDescent="0.2">
      <c r="A10544" t="s">
        <v>156</v>
      </c>
      <c r="B10544" t="s">
        <v>10971</v>
      </c>
      <c r="C10544" s="1">
        <v>41.12</v>
      </c>
      <c r="D10544" s="5">
        <v>45456</v>
      </c>
      <c r="E10544" t="s">
        <v>21</v>
      </c>
      <c r="F10544" t="s">
        <v>15</v>
      </c>
      <c r="G10544" s="16" t="s">
        <v>10973</v>
      </c>
      <c r="H10544" s="1"/>
      <c r="J10544"/>
      <c r="AC10544" s="5">
        <v>45464</v>
      </c>
      <c r="AD10544" t="s">
        <v>13597</v>
      </c>
      <c r="AE10544" t="s">
        <v>313</v>
      </c>
      <c r="AF10544">
        <f>MONTH(Table1[[#This Row],[Date Sent]])</f>
        <v>6</v>
      </c>
      <c r="AG10544">
        <f>YEAR(Table1[[#This Row],[Date Sent]])</f>
        <v>2024</v>
      </c>
      <c r="AH10544"/>
    </row>
    <row r="10545" spans="1:34" x14ac:dyDescent="0.2">
      <c r="A10545" t="s">
        <v>73</v>
      </c>
      <c r="B10545" t="s">
        <v>10974</v>
      </c>
      <c r="C10545" s="1">
        <v>254.94</v>
      </c>
      <c r="D10545" s="5">
        <v>45449</v>
      </c>
      <c r="E10545" t="s">
        <v>21</v>
      </c>
      <c r="F10545" t="s">
        <v>15</v>
      </c>
      <c r="G10545" s="16" t="s">
        <v>10975</v>
      </c>
      <c r="H10545" s="1"/>
      <c r="J10545"/>
      <c r="AC10545" s="5">
        <v>45464</v>
      </c>
      <c r="AD10545" t="s">
        <v>14570</v>
      </c>
      <c r="AE10545" t="s">
        <v>313</v>
      </c>
      <c r="AF10545">
        <f>MONTH(Table1[[#This Row],[Date Sent]])</f>
        <v>6</v>
      </c>
      <c r="AG10545">
        <f>YEAR(Table1[[#This Row],[Date Sent]])</f>
        <v>2024</v>
      </c>
      <c r="AH10545"/>
    </row>
    <row r="10546" spans="1:34" x14ac:dyDescent="0.2">
      <c r="A10546" t="s">
        <v>770</v>
      </c>
      <c r="B10546" t="s">
        <v>10976</v>
      </c>
      <c r="C10546" s="1">
        <v>27.54</v>
      </c>
      <c r="D10546" s="5">
        <v>45442</v>
      </c>
      <c r="E10546" t="s">
        <v>20</v>
      </c>
      <c r="F10546" t="s">
        <v>39</v>
      </c>
      <c r="G10546" s="16" t="s">
        <v>10977</v>
      </c>
      <c r="H10546" s="1"/>
      <c r="J10546"/>
      <c r="AC10546" s="5">
        <v>45464</v>
      </c>
      <c r="AD10546" t="s">
        <v>14569</v>
      </c>
      <c r="AE10546" t="s">
        <v>73</v>
      </c>
      <c r="AF10546">
        <f>MONTH(Table1[[#This Row],[Date Sent]])</f>
        <v>6</v>
      </c>
      <c r="AG10546">
        <f>YEAR(Table1[[#This Row],[Date Sent]])</f>
        <v>2024</v>
      </c>
      <c r="AH10546"/>
    </row>
    <row r="10547" spans="1:34" x14ac:dyDescent="0.2">
      <c r="A10547" t="s">
        <v>770</v>
      </c>
      <c r="B10547" t="s">
        <v>10976</v>
      </c>
      <c r="C10547" s="1">
        <v>190.9</v>
      </c>
      <c r="D10547" s="5">
        <v>45449</v>
      </c>
      <c r="E10547" t="s">
        <v>25</v>
      </c>
      <c r="F10547" t="s">
        <v>33</v>
      </c>
      <c r="G10547" s="16" t="s">
        <v>10978</v>
      </c>
      <c r="H10547" s="1"/>
      <c r="J10547"/>
      <c r="AC10547" s="5">
        <v>45464</v>
      </c>
      <c r="AD10547" t="s">
        <v>14569</v>
      </c>
      <c r="AE10547" t="s">
        <v>73</v>
      </c>
      <c r="AF10547">
        <f>MONTH(Table1[[#This Row],[Date Sent]])</f>
        <v>6</v>
      </c>
      <c r="AG10547">
        <f>YEAR(Table1[[#This Row],[Date Sent]])</f>
        <v>2024</v>
      </c>
      <c r="AH10547"/>
    </row>
    <row r="10548" spans="1:34" x14ac:dyDescent="0.2">
      <c r="A10548" t="s">
        <v>350</v>
      </c>
      <c r="B10548" t="s">
        <v>10979</v>
      </c>
      <c r="C10548" s="1">
        <v>25.13</v>
      </c>
      <c r="D10548" s="5">
        <v>45441</v>
      </c>
      <c r="E10548" t="s">
        <v>17</v>
      </c>
      <c r="F10548" t="s">
        <v>33</v>
      </c>
      <c r="G10548" s="16" t="s">
        <v>10980</v>
      </c>
      <c r="H10548" s="1"/>
      <c r="J10548"/>
      <c r="AC10548" s="5">
        <v>45464</v>
      </c>
      <c r="AD10548" t="s">
        <v>14595</v>
      </c>
      <c r="AE10548" t="s">
        <v>140</v>
      </c>
      <c r="AF10548">
        <f>MONTH(Table1[[#This Row],[Date Sent]])</f>
        <v>6</v>
      </c>
      <c r="AG10548">
        <f>YEAR(Table1[[#This Row],[Date Sent]])</f>
        <v>2024</v>
      </c>
      <c r="AH10548"/>
    </row>
    <row r="10549" spans="1:34" x14ac:dyDescent="0.2">
      <c r="A10549" t="s">
        <v>350</v>
      </c>
      <c r="B10549" t="s">
        <v>10979</v>
      </c>
      <c r="C10549" s="1">
        <v>456.4</v>
      </c>
      <c r="D10549" s="5">
        <v>45448</v>
      </c>
      <c r="E10549" t="s">
        <v>33</v>
      </c>
      <c r="F10549" t="s">
        <v>21</v>
      </c>
      <c r="G10549" s="16" t="s">
        <v>10981</v>
      </c>
      <c r="H10549" s="1"/>
      <c r="J10549"/>
      <c r="AC10549" s="5">
        <v>45464</v>
      </c>
      <c r="AD10549" t="s">
        <v>14595</v>
      </c>
      <c r="AE10549" t="s">
        <v>140</v>
      </c>
      <c r="AF10549">
        <f>MONTH(Table1[[#This Row],[Date Sent]])</f>
        <v>6</v>
      </c>
      <c r="AG10549">
        <f>YEAR(Table1[[#This Row],[Date Sent]])</f>
        <v>2024</v>
      </c>
      <c r="AH10549"/>
    </row>
    <row r="10550" spans="1:34" x14ac:dyDescent="0.2">
      <c r="A10550" t="s">
        <v>10848</v>
      </c>
      <c r="B10550" t="s">
        <v>10982</v>
      </c>
      <c r="C10550" s="1">
        <v>97.63</v>
      </c>
      <c r="D10550" s="5">
        <v>45414</v>
      </c>
      <c r="E10550" t="s">
        <v>13</v>
      </c>
      <c r="F10550" t="s">
        <v>33</v>
      </c>
      <c r="G10550" s="16" t="s">
        <v>10983</v>
      </c>
      <c r="H10550" s="1"/>
      <c r="J10550"/>
      <c r="AC10550" s="5">
        <v>45470</v>
      </c>
      <c r="AD10550" t="s">
        <v>11649</v>
      </c>
      <c r="AE10550" t="s">
        <v>11649</v>
      </c>
      <c r="AF10550">
        <f>MONTH(Table1[[#This Row],[Date Sent]])</f>
        <v>6</v>
      </c>
      <c r="AG10550">
        <f>YEAR(Table1[[#This Row],[Date Sent]])</f>
        <v>2024</v>
      </c>
      <c r="AH10550"/>
    </row>
    <row r="10551" spans="1:34" x14ac:dyDescent="0.2">
      <c r="A10551" t="s">
        <v>10848</v>
      </c>
      <c r="B10551" t="s">
        <v>10982</v>
      </c>
      <c r="C10551" s="1">
        <v>9.69</v>
      </c>
      <c r="D10551" s="5">
        <v>45415</v>
      </c>
      <c r="E10551" t="s">
        <v>25</v>
      </c>
      <c r="F10551" t="s">
        <v>17</v>
      </c>
      <c r="G10551" s="16" t="s">
        <v>10984</v>
      </c>
      <c r="H10551" s="1"/>
      <c r="J10551"/>
      <c r="AC10551" s="5">
        <v>45470</v>
      </c>
      <c r="AD10551" t="s">
        <v>11649</v>
      </c>
      <c r="AE10551" t="s">
        <v>11649</v>
      </c>
      <c r="AF10551">
        <f>MONTH(Table1[[#This Row],[Date Sent]])</f>
        <v>6</v>
      </c>
      <c r="AG10551">
        <f>YEAR(Table1[[#This Row],[Date Sent]])</f>
        <v>2024</v>
      </c>
      <c r="AH10551"/>
    </row>
    <row r="10552" spans="1:34" x14ac:dyDescent="0.2">
      <c r="A10552" t="s">
        <v>10848</v>
      </c>
      <c r="B10552" t="s">
        <v>10982</v>
      </c>
      <c r="C10552" s="1">
        <v>161.97999999999999</v>
      </c>
      <c r="D10552" s="5">
        <v>45418</v>
      </c>
      <c r="E10552" t="s">
        <v>8</v>
      </c>
      <c r="F10552" t="s">
        <v>33</v>
      </c>
      <c r="G10552" s="16" t="s">
        <v>1526</v>
      </c>
      <c r="H10552" s="1"/>
      <c r="J10552"/>
      <c r="AC10552" s="5">
        <v>45470</v>
      </c>
      <c r="AD10552" t="s">
        <v>11649</v>
      </c>
      <c r="AE10552" t="s">
        <v>11649</v>
      </c>
      <c r="AF10552">
        <f>MONTH(Table1[[#This Row],[Date Sent]])</f>
        <v>6</v>
      </c>
      <c r="AG10552">
        <f>YEAR(Table1[[#This Row],[Date Sent]])</f>
        <v>2024</v>
      </c>
      <c r="AH10552"/>
    </row>
    <row r="10553" spans="1:34" x14ac:dyDescent="0.2">
      <c r="A10553" t="s">
        <v>10848</v>
      </c>
      <c r="B10553" t="s">
        <v>10982</v>
      </c>
      <c r="C10553" s="1">
        <v>31.62</v>
      </c>
      <c r="D10553" s="5">
        <v>45420</v>
      </c>
      <c r="E10553" t="s">
        <v>25</v>
      </c>
      <c r="F10553" t="s">
        <v>17</v>
      </c>
      <c r="G10553" s="16" t="s">
        <v>10985</v>
      </c>
      <c r="H10553" s="1"/>
      <c r="J10553"/>
      <c r="AC10553" s="5">
        <v>45470</v>
      </c>
      <c r="AD10553" t="s">
        <v>11649</v>
      </c>
      <c r="AE10553" t="s">
        <v>11649</v>
      </c>
      <c r="AF10553">
        <f>MONTH(Table1[[#This Row],[Date Sent]])</f>
        <v>6</v>
      </c>
      <c r="AG10553">
        <f>YEAR(Table1[[#This Row],[Date Sent]])</f>
        <v>2024</v>
      </c>
      <c r="AH10553"/>
    </row>
    <row r="10554" spans="1:34" x14ac:dyDescent="0.2">
      <c r="A10554" t="s">
        <v>10851</v>
      </c>
      <c r="B10554" t="s">
        <v>10986</v>
      </c>
      <c r="C10554" s="1">
        <v>75.7</v>
      </c>
      <c r="D10554" s="5">
        <v>45387</v>
      </c>
      <c r="E10554" t="s">
        <v>8</v>
      </c>
      <c r="F10554" t="s">
        <v>39</v>
      </c>
      <c r="G10554" s="16" t="s">
        <v>10987</v>
      </c>
      <c r="H10554" s="1"/>
      <c r="J10554"/>
      <c r="AC10554" s="5">
        <v>45470</v>
      </c>
      <c r="AD10554" t="s">
        <v>11649</v>
      </c>
      <c r="AE10554" t="s">
        <v>11649</v>
      </c>
      <c r="AF10554">
        <f>MONTH(Table1[[#This Row],[Date Sent]])</f>
        <v>6</v>
      </c>
      <c r="AG10554">
        <f>YEAR(Table1[[#This Row],[Date Sent]])</f>
        <v>2024</v>
      </c>
      <c r="AH10554"/>
    </row>
    <row r="10555" spans="1:34" x14ac:dyDescent="0.2">
      <c r="A10555" t="s">
        <v>10851</v>
      </c>
      <c r="B10555" t="s">
        <v>10986</v>
      </c>
      <c r="C10555" s="1">
        <v>44.71</v>
      </c>
      <c r="D10555" s="5">
        <v>45387</v>
      </c>
      <c r="E10555" t="s">
        <v>21</v>
      </c>
      <c r="F10555" t="s">
        <v>33</v>
      </c>
      <c r="G10555" s="16" t="s">
        <v>2216</v>
      </c>
      <c r="H10555" s="1"/>
      <c r="J10555"/>
      <c r="AC10555" s="5">
        <v>45470</v>
      </c>
      <c r="AD10555" t="s">
        <v>11649</v>
      </c>
      <c r="AE10555" t="s">
        <v>11649</v>
      </c>
      <c r="AF10555">
        <f>MONTH(Table1[[#This Row],[Date Sent]])</f>
        <v>6</v>
      </c>
      <c r="AG10555">
        <f>YEAR(Table1[[#This Row],[Date Sent]])</f>
        <v>2024</v>
      </c>
      <c r="AH10555"/>
    </row>
    <row r="10556" spans="1:34" x14ac:dyDescent="0.2">
      <c r="A10556" t="s">
        <v>10851</v>
      </c>
      <c r="B10556" t="s">
        <v>10986</v>
      </c>
      <c r="C10556" s="1">
        <v>24.31</v>
      </c>
      <c r="D10556" s="5">
        <v>45390</v>
      </c>
      <c r="E10556" t="s">
        <v>13</v>
      </c>
      <c r="F10556" t="s">
        <v>33</v>
      </c>
      <c r="G10556" s="16" t="s">
        <v>10988</v>
      </c>
      <c r="H10556" s="1"/>
      <c r="J10556"/>
      <c r="AC10556" s="5">
        <v>45470</v>
      </c>
      <c r="AD10556" t="s">
        <v>11649</v>
      </c>
      <c r="AE10556" t="s">
        <v>11649</v>
      </c>
      <c r="AF10556">
        <f>MONTH(Table1[[#This Row],[Date Sent]])</f>
        <v>6</v>
      </c>
      <c r="AG10556">
        <f>YEAR(Table1[[#This Row],[Date Sent]])</f>
        <v>2024</v>
      </c>
      <c r="AH10556"/>
    </row>
    <row r="10557" spans="1:34" x14ac:dyDescent="0.2">
      <c r="A10557" t="s">
        <v>10851</v>
      </c>
      <c r="B10557" t="s">
        <v>10986</v>
      </c>
      <c r="C10557" s="1">
        <v>44.71</v>
      </c>
      <c r="D10557" s="5">
        <v>45391</v>
      </c>
      <c r="E10557" t="s">
        <v>21</v>
      </c>
      <c r="F10557" t="s">
        <v>33</v>
      </c>
      <c r="G10557" s="16" t="s">
        <v>2216</v>
      </c>
      <c r="H10557" s="1"/>
      <c r="J10557"/>
      <c r="AC10557" s="5">
        <v>45470</v>
      </c>
      <c r="AD10557" t="s">
        <v>11649</v>
      </c>
      <c r="AE10557" t="s">
        <v>11649</v>
      </c>
      <c r="AF10557">
        <f>MONTH(Table1[[#This Row],[Date Sent]])</f>
        <v>6</v>
      </c>
      <c r="AG10557">
        <f>YEAR(Table1[[#This Row],[Date Sent]])</f>
        <v>2024</v>
      </c>
      <c r="AH10557"/>
    </row>
    <row r="10558" spans="1:34" x14ac:dyDescent="0.2">
      <c r="A10558" t="s">
        <v>10851</v>
      </c>
      <c r="B10558" t="s">
        <v>10986</v>
      </c>
      <c r="C10558" s="1">
        <v>179.67</v>
      </c>
      <c r="D10558" s="5">
        <v>45393</v>
      </c>
      <c r="E10558" t="s">
        <v>25</v>
      </c>
      <c r="F10558" t="s">
        <v>49</v>
      </c>
      <c r="G10558" s="16" t="s">
        <v>1975</v>
      </c>
      <c r="H10558" s="1"/>
      <c r="J10558"/>
      <c r="AC10558" s="5">
        <v>45470</v>
      </c>
      <c r="AD10558" t="s">
        <v>11649</v>
      </c>
      <c r="AE10558" t="s">
        <v>11649</v>
      </c>
      <c r="AF10558">
        <f>MONTH(Table1[[#This Row],[Date Sent]])</f>
        <v>6</v>
      </c>
      <c r="AG10558">
        <f>YEAR(Table1[[#This Row],[Date Sent]])</f>
        <v>2024</v>
      </c>
      <c r="AH10558"/>
    </row>
    <row r="10559" spans="1:34" x14ac:dyDescent="0.2">
      <c r="A10559" t="s">
        <v>10851</v>
      </c>
      <c r="B10559" t="s">
        <v>10986</v>
      </c>
      <c r="C10559" s="1">
        <v>75.760000000000005</v>
      </c>
      <c r="D10559" s="5">
        <v>45395</v>
      </c>
      <c r="E10559" t="s">
        <v>25</v>
      </c>
      <c r="F10559" t="s">
        <v>21</v>
      </c>
      <c r="G10559" s="16" t="s">
        <v>5080</v>
      </c>
      <c r="H10559" s="1"/>
      <c r="J10559"/>
      <c r="AC10559" s="5">
        <v>45470</v>
      </c>
      <c r="AD10559" t="s">
        <v>11649</v>
      </c>
      <c r="AE10559" t="s">
        <v>11649</v>
      </c>
      <c r="AF10559">
        <f>MONTH(Table1[[#This Row],[Date Sent]])</f>
        <v>6</v>
      </c>
      <c r="AG10559">
        <f>YEAR(Table1[[#This Row],[Date Sent]])</f>
        <v>2024</v>
      </c>
      <c r="AH10559"/>
    </row>
    <row r="10560" spans="1:34" x14ac:dyDescent="0.2">
      <c r="A10560" t="s">
        <v>10851</v>
      </c>
      <c r="B10560" t="s">
        <v>10986</v>
      </c>
      <c r="C10560" s="1">
        <v>98.38</v>
      </c>
      <c r="D10560" s="5">
        <v>45396</v>
      </c>
      <c r="E10560" t="s">
        <v>21</v>
      </c>
      <c r="F10560" t="s">
        <v>33</v>
      </c>
      <c r="G10560" s="16" t="s">
        <v>10989</v>
      </c>
      <c r="H10560" s="1"/>
      <c r="J10560"/>
      <c r="AC10560" s="5">
        <v>45470</v>
      </c>
      <c r="AD10560" t="s">
        <v>11649</v>
      </c>
      <c r="AE10560" t="s">
        <v>11649</v>
      </c>
      <c r="AF10560">
        <f>MONTH(Table1[[#This Row],[Date Sent]])</f>
        <v>6</v>
      </c>
      <c r="AG10560">
        <f>YEAR(Table1[[#This Row],[Date Sent]])</f>
        <v>2024</v>
      </c>
      <c r="AH10560"/>
    </row>
    <row r="10561" spans="1:34" x14ac:dyDescent="0.2">
      <c r="A10561" t="s">
        <v>10851</v>
      </c>
      <c r="B10561" t="s">
        <v>10986</v>
      </c>
      <c r="C10561" s="1">
        <v>59.61</v>
      </c>
      <c r="D10561" s="5">
        <v>45399</v>
      </c>
      <c r="E10561" t="s">
        <v>21</v>
      </c>
      <c r="F10561" t="s">
        <v>33</v>
      </c>
      <c r="G10561" s="16" t="s">
        <v>2216</v>
      </c>
      <c r="H10561" s="1"/>
      <c r="J10561"/>
      <c r="AC10561" s="5">
        <v>45470</v>
      </c>
      <c r="AD10561" t="s">
        <v>11649</v>
      </c>
      <c r="AE10561" t="s">
        <v>11649</v>
      </c>
      <c r="AF10561">
        <f>MONTH(Table1[[#This Row],[Date Sent]])</f>
        <v>6</v>
      </c>
      <c r="AG10561">
        <f>YEAR(Table1[[#This Row],[Date Sent]])</f>
        <v>2024</v>
      </c>
      <c r="AH10561"/>
    </row>
    <row r="10562" spans="1:34" x14ac:dyDescent="0.2">
      <c r="A10562" t="s">
        <v>10851</v>
      </c>
      <c r="B10562" t="s">
        <v>10986</v>
      </c>
      <c r="C10562" s="1">
        <v>37.409999999999997</v>
      </c>
      <c r="D10562" s="5">
        <v>45401</v>
      </c>
      <c r="E10562" t="s">
        <v>8</v>
      </c>
      <c r="F10562" t="s">
        <v>39</v>
      </c>
      <c r="G10562" s="16" t="s">
        <v>10990</v>
      </c>
      <c r="H10562" s="1"/>
      <c r="J10562"/>
      <c r="AC10562" s="5">
        <v>45470</v>
      </c>
      <c r="AD10562" t="s">
        <v>11649</v>
      </c>
      <c r="AE10562" t="s">
        <v>11649</v>
      </c>
      <c r="AF10562">
        <f>MONTH(Table1[[#This Row],[Date Sent]])</f>
        <v>6</v>
      </c>
      <c r="AG10562">
        <f>YEAR(Table1[[#This Row],[Date Sent]])</f>
        <v>2024</v>
      </c>
      <c r="AH10562"/>
    </row>
    <row r="10563" spans="1:34" x14ac:dyDescent="0.2">
      <c r="A10563" t="s">
        <v>10851</v>
      </c>
      <c r="B10563" t="s">
        <v>10986</v>
      </c>
      <c r="C10563" s="1">
        <v>45.95</v>
      </c>
      <c r="D10563" s="5">
        <v>45404</v>
      </c>
      <c r="E10563" t="s">
        <v>8</v>
      </c>
      <c r="F10563" t="s">
        <v>918</v>
      </c>
      <c r="G10563" s="16" t="s">
        <v>10991</v>
      </c>
      <c r="H10563" s="1">
        <v>31.47</v>
      </c>
      <c r="I10563" t="s">
        <v>33</v>
      </c>
      <c r="J10563" t="s">
        <v>1075</v>
      </c>
      <c r="K10563" s="1">
        <v>14.480000000000004</v>
      </c>
      <c r="L10563" t="s">
        <v>39</v>
      </c>
      <c r="M10563" t="s">
        <v>2754</v>
      </c>
      <c r="AC10563" s="5">
        <v>45470</v>
      </c>
      <c r="AD10563" t="s">
        <v>11649</v>
      </c>
      <c r="AE10563" t="s">
        <v>11649</v>
      </c>
      <c r="AF10563">
        <f>MONTH(Table1[[#This Row],[Date Sent]])</f>
        <v>6</v>
      </c>
      <c r="AG10563">
        <f>YEAR(Table1[[#This Row],[Date Sent]])</f>
        <v>2024</v>
      </c>
      <c r="AH10563"/>
    </row>
    <row r="10564" spans="1:34" x14ac:dyDescent="0.2">
      <c r="A10564" t="s">
        <v>10851</v>
      </c>
      <c r="B10564" t="s">
        <v>10986</v>
      </c>
      <c r="C10564" s="1">
        <v>19.45</v>
      </c>
      <c r="D10564" s="5">
        <v>45405</v>
      </c>
      <c r="E10564" t="s">
        <v>8</v>
      </c>
      <c r="F10564" t="s">
        <v>39</v>
      </c>
      <c r="G10564" s="16" t="s">
        <v>10992</v>
      </c>
      <c r="H10564" s="1"/>
      <c r="J10564"/>
      <c r="AC10564" s="5">
        <v>45470</v>
      </c>
      <c r="AD10564" t="s">
        <v>11649</v>
      </c>
      <c r="AE10564" t="s">
        <v>11649</v>
      </c>
      <c r="AF10564">
        <f>MONTH(Table1[[#This Row],[Date Sent]])</f>
        <v>6</v>
      </c>
      <c r="AG10564">
        <f>YEAR(Table1[[#This Row],[Date Sent]])</f>
        <v>2024</v>
      </c>
      <c r="AH10564"/>
    </row>
    <row r="10565" spans="1:34" x14ac:dyDescent="0.2">
      <c r="A10565" t="s">
        <v>10851</v>
      </c>
      <c r="B10565" t="s">
        <v>10986</v>
      </c>
      <c r="C10565" s="1">
        <v>42.19</v>
      </c>
      <c r="D10565" s="5">
        <v>45406</v>
      </c>
      <c r="E10565" t="s">
        <v>20</v>
      </c>
      <c r="F10565" t="s">
        <v>17</v>
      </c>
      <c r="G10565" s="16" t="s">
        <v>10993</v>
      </c>
      <c r="H10565" s="1"/>
      <c r="J10565"/>
      <c r="AC10565" s="5">
        <v>45470</v>
      </c>
      <c r="AD10565" t="s">
        <v>11649</v>
      </c>
      <c r="AE10565" t="s">
        <v>11649</v>
      </c>
      <c r="AF10565">
        <f>MONTH(Table1[[#This Row],[Date Sent]])</f>
        <v>6</v>
      </c>
      <c r="AG10565">
        <f>YEAR(Table1[[#This Row],[Date Sent]])</f>
        <v>2024</v>
      </c>
      <c r="AH10565"/>
    </row>
    <row r="10566" spans="1:34" x14ac:dyDescent="0.2">
      <c r="A10566" t="s">
        <v>10851</v>
      </c>
      <c r="B10566" t="s">
        <v>10986</v>
      </c>
      <c r="C10566" s="1">
        <v>8.64</v>
      </c>
      <c r="D10566" s="5">
        <v>45408</v>
      </c>
      <c r="E10566" t="s">
        <v>23</v>
      </c>
      <c r="F10566" t="s">
        <v>39</v>
      </c>
      <c r="G10566" s="16" t="s">
        <v>10994</v>
      </c>
      <c r="H10566" s="1"/>
      <c r="J10566"/>
      <c r="AC10566" s="5">
        <v>45470</v>
      </c>
      <c r="AD10566" t="s">
        <v>11649</v>
      </c>
      <c r="AE10566" t="s">
        <v>11649</v>
      </c>
      <c r="AF10566">
        <f>MONTH(Table1[[#This Row],[Date Sent]])</f>
        <v>6</v>
      </c>
      <c r="AG10566">
        <f>YEAR(Table1[[#This Row],[Date Sent]])</f>
        <v>2024</v>
      </c>
      <c r="AH10566"/>
    </row>
    <row r="10567" spans="1:34" x14ac:dyDescent="0.2">
      <c r="A10567" t="s">
        <v>10851</v>
      </c>
      <c r="B10567" t="s">
        <v>10986</v>
      </c>
      <c r="C10567" s="1">
        <v>46.42</v>
      </c>
      <c r="D10567" s="5">
        <v>45409</v>
      </c>
      <c r="E10567" t="s">
        <v>8</v>
      </c>
      <c r="F10567" t="s">
        <v>918</v>
      </c>
      <c r="G10567" s="16" t="s">
        <v>10995</v>
      </c>
      <c r="H10567" s="1">
        <v>22.58</v>
      </c>
      <c r="I10567" t="s">
        <v>33</v>
      </c>
      <c r="J10567" t="s">
        <v>9790</v>
      </c>
      <c r="K10567" s="1">
        <v>23.840000000000003</v>
      </c>
      <c r="L10567" t="s">
        <v>39</v>
      </c>
      <c r="M10567" t="s">
        <v>10996</v>
      </c>
      <c r="AC10567" s="5">
        <v>45470</v>
      </c>
      <c r="AD10567" t="s">
        <v>11649</v>
      </c>
      <c r="AE10567" t="s">
        <v>11649</v>
      </c>
      <c r="AF10567">
        <f>MONTH(Table1[[#This Row],[Date Sent]])</f>
        <v>6</v>
      </c>
      <c r="AG10567">
        <f>YEAR(Table1[[#This Row],[Date Sent]])</f>
        <v>2024</v>
      </c>
      <c r="AH10567"/>
    </row>
    <row r="10568" spans="1:34" x14ac:dyDescent="0.2">
      <c r="A10568" t="s">
        <v>10851</v>
      </c>
      <c r="B10568" t="s">
        <v>10986</v>
      </c>
      <c r="C10568" s="1">
        <v>85.32</v>
      </c>
      <c r="D10568" s="5">
        <v>45411</v>
      </c>
      <c r="E10568" t="s">
        <v>33</v>
      </c>
      <c r="F10568" t="s">
        <v>918</v>
      </c>
      <c r="G10568" s="16" t="s">
        <v>10997</v>
      </c>
      <c r="H10568" s="1">
        <v>77.64</v>
      </c>
      <c r="I10568" t="s">
        <v>39</v>
      </c>
      <c r="J10568" t="s">
        <v>10998</v>
      </c>
      <c r="K10568" s="1">
        <v>7.6799999999999926</v>
      </c>
      <c r="L10568" t="s">
        <v>33</v>
      </c>
      <c r="M10568" t="s">
        <v>4952</v>
      </c>
      <c r="AC10568" s="5">
        <v>45470</v>
      </c>
      <c r="AD10568" t="s">
        <v>11649</v>
      </c>
      <c r="AE10568" t="s">
        <v>11649</v>
      </c>
      <c r="AF10568">
        <f>MONTH(Table1[[#This Row],[Date Sent]])</f>
        <v>6</v>
      </c>
      <c r="AG10568">
        <f>YEAR(Table1[[#This Row],[Date Sent]])</f>
        <v>2024</v>
      </c>
      <c r="AH10568"/>
    </row>
    <row r="10569" spans="1:34" x14ac:dyDescent="0.2">
      <c r="A10569" t="s">
        <v>236</v>
      </c>
      <c r="B10569" t="s">
        <v>10999</v>
      </c>
      <c r="C10569" s="1">
        <v>67.760000000000005</v>
      </c>
      <c r="D10569" s="5">
        <v>45430</v>
      </c>
      <c r="E10569" t="s">
        <v>21</v>
      </c>
      <c r="F10569" t="s">
        <v>33</v>
      </c>
      <c r="G10569" s="16" t="s">
        <v>11000</v>
      </c>
      <c r="H10569" s="1"/>
      <c r="J10569"/>
      <c r="AC10569" s="5">
        <v>45470</v>
      </c>
      <c r="AD10569" t="s">
        <v>14525</v>
      </c>
      <c r="AE10569" t="s">
        <v>6845</v>
      </c>
      <c r="AF10569">
        <f>MONTH(Table1[[#This Row],[Date Sent]])</f>
        <v>6</v>
      </c>
      <c r="AG10569">
        <f>YEAR(Table1[[#This Row],[Date Sent]])</f>
        <v>2024</v>
      </c>
      <c r="AH10569"/>
    </row>
    <row r="10570" spans="1:34" x14ac:dyDescent="0.2">
      <c r="A10570" t="s">
        <v>236</v>
      </c>
      <c r="B10570" t="s">
        <v>10999</v>
      </c>
      <c r="C10570" s="1">
        <v>16.010000000000002</v>
      </c>
      <c r="D10570" s="5">
        <v>45432</v>
      </c>
      <c r="E10570" t="s">
        <v>21</v>
      </c>
      <c r="F10570" t="s">
        <v>33</v>
      </c>
      <c r="G10570" s="16" t="s">
        <v>11001</v>
      </c>
      <c r="H10570" s="1"/>
      <c r="J10570"/>
      <c r="AC10570" s="5">
        <v>45470</v>
      </c>
      <c r="AD10570" t="s">
        <v>14525</v>
      </c>
      <c r="AE10570" t="s">
        <v>6845</v>
      </c>
      <c r="AF10570">
        <f>MONTH(Table1[[#This Row],[Date Sent]])</f>
        <v>6</v>
      </c>
      <c r="AG10570">
        <f>YEAR(Table1[[#This Row],[Date Sent]])</f>
        <v>2024</v>
      </c>
      <c r="AH10570"/>
    </row>
    <row r="10571" spans="1:34" x14ac:dyDescent="0.2">
      <c r="A10571" t="s">
        <v>236</v>
      </c>
      <c r="B10571" t="s">
        <v>10999</v>
      </c>
      <c r="C10571" s="1">
        <v>32.880000000000003</v>
      </c>
      <c r="D10571" s="5">
        <v>45432</v>
      </c>
      <c r="E10571" t="s">
        <v>21</v>
      </c>
      <c r="F10571" t="s">
        <v>918</v>
      </c>
      <c r="G10571" s="16" t="s">
        <v>11002</v>
      </c>
      <c r="H10571" s="1">
        <v>10.139999999999999</v>
      </c>
      <c r="I10571" t="s">
        <v>15</v>
      </c>
      <c r="J10571" t="s">
        <v>1773</v>
      </c>
      <c r="K10571" s="1">
        <v>22.740000000000002</v>
      </c>
      <c r="L10571" t="s">
        <v>21</v>
      </c>
      <c r="M10571" t="s">
        <v>11003</v>
      </c>
      <c r="AC10571" s="5">
        <v>45470</v>
      </c>
      <c r="AD10571" t="s">
        <v>14525</v>
      </c>
      <c r="AE10571" t="s">
        <v>6845</v>
      </c>
      <c r="AF10571">
        <f>MONTH(Table1[[#This Row],[Date Sent]])</f>
        <v>6</v>
      </c>
      <c r="AG10571">
        <f>YEAR(Table1[[#This Row],[Date Sent]])</f>
        <v>2024</v>
      </c>
      <c r="AH10571"/>
    </row>
    <row r="10572" spans="1:34" x14ac:dyDescent="0.2">
      <c r="A10572" t="s">
        <v>236</v>
      </c>
      <c r="B10572" t="s">
        <v>10999</v>
      </c>
      <c r="C10572" s="1">
        <v>158.9</v>
      </c>
      <c r="D10572" s="5">
        <v>45432</v>
      </c>
      <c r="E10572" t="s">
        <v>21</v>
      </c>
      <c r="F10572" t="s">
        <v>33</v>
      </c>
      <c r="G10572" s="16" t="s">
        <v>950</v>
      </c>
      <c r="H10572" s="1"/>
      <c r="J10572"/>
      <c r="AC10572" s="5">
        <v>45470</v>
      </c>
      <c r="AD10572" t="s">
        <v>14525</v>
      </c>
      <c r="AE10572" t="s">
        <v>6845</v>
      </c>
      <c r="AF10572">
        <f>MONTH(Table1[[#This Row],[Date Sent]])</f>
        <v>6</v>
      </c>
      <c r="AG10572">
        <f>YEAR(Table1[[#This Row],[Date Sent]])</f>
        <v>2024</v>
      </c>
      <c r="AH10572"/>
    </row>
    <row r="10573" spans="1:34" x14ac:dyDescent="0.2">
      <c r="A10573" t="s">
        <v>236</v>
      </c>
      <c r="B10573" t="s">
        <v>10999</v>
      </c>
      <c r="C10573" s="1">
        <v>41.59</v>
      </c>
      <c r="D10573" s="5">
        <v>45436</v>
      </c>
      <c r="E10573" t="s">
        <v>21</v>
      </c>
      <c r="F10573" t="s">
        <v>33</v>
      </c>
      <c r="G10573" s="16" t="s">
        <v>11004</v>
      </c>
      <c r="H10573" s="1"/>
      <c r="J10573"/>
      <c r="AC10573" s="5">
        <v>45470</v>
      </c>
      <c r="AD10573" t="s">
        <v>14525</v>
      </c>
      <c r="AE10573" t="s">
        <v>6845</v>
      </c>
      <c r="AF10573">
        <f>MONTH(Table1[[#This Row],[Date Sent]])</f>
        <v>6</v>
      </c>
      <c r="AG10573">
        <f>YEAR(Table1[[#This Row],[Date Sent]])</f>
        <v>2024</v>
      </c>
      <c r="AH10573"/>
    </row>
    <row r="10574" spans="1:34" x14ac:dyDescent="0.2">
      <c r="A10574" t="s">
        <v>236</v>
      </c>
      <c r="B10574" t="s">
        <v>10999</v>
      </c>
      <c r="C10574" s="1">
        <v>37.71</v>
      </c>
      <c r="D10574" s="5">
        <v>45440</v>
      </c>
      <c r="E10574" t="s">
        <v>21</v>
      </c>
      <c r="F10574" t="s">
        <v>918</v>
      </c>
      <c r="G10574" s="16" t="s">
        <v>11005</v>
      </c>
      <c r="H10574" s="1">
        <v>16.400000000000002</v>
      </c>
      <c r="I10574" t="s">
        <v>18</v>
      </c>
      <c r="J10574" t="s">
        <v>7417</v>
      </c>
      <c r="K10574" s="1">
        <v>21.31</v>
      </c>
      <c r="L10574" t="s">
        <v>33</v>
      </c>
      <c r="M10574" t="s">
        <v>1777</v>
      </c>
      <c r="AC10574" s="5">
        <v>45470</v>
      </c>
      <c r="AD10574" t="s">
        <v>14525</v>
      </c>
      <c r="AE10574" t="s">
        <v>6845</v>
      </c>
      <c r="AF10574">
        <f>MONTH(Table1[[#This Row],[Date Sent]])</f>
        <v>6</v>
      </c>
      <c r="AG10574">
        <f>YEAR(Table1[[#This Row],[Date Sent]])</f>
        <v>2024</v>
      </c>
      <c r="AH10574"/>
    </row>
    <row r="10575" spans="1:34" x14ac:dyDescent="0.2">
      <c r="A10575" t="s">
        <v>236</v>
      </c>
      <c r="B10575" t="s">
        <v>10999</v>
      </c>
      <c r="C10575" s="1">
        <v>97.93</v>
      </c>
      <c r="D10575" s="5">
        <v>45442</v>
      </c>
      <c r="E10575" t="s">
        <v>21</v>
      </c>
      <c r="F10575" t="s">
        <v>33</v>
      </c>
      <c r="G10575" s="16" t="s">
        <v>11006</v>
      </c>
      <c r="H10575" s="1"/>
      <c r="J10575"/>
      <c r="AC10575" s="5">
        <v>45470</v>
      </c>
      <c r="AD10575" t="s">
        <v>14525</v>
      </c>
      <c r="AE10575" t="s">
        <v>6845</v>
      </c>
      <c r="AF10575">
        <f>MONTH(Table1[[#This Row],[Date Sent]])</f>
        <v>6</v>
      </c>
      <c r="AG10575">
        <f>YEAR(Table1[[#This Row],[Date Sent]])</f>
        <v>2024</v>
      </c>
      <c r="AH10575"/>
    </row>
    <row r="10576" spans="1:34" x14ac:dyDescent="0.2">
      <c r="A10576" t="s">
        <v>236</v>
      </c>
      <c r="B10576" t="s">
        <v>10999</v>
      </c>
      <c r="C10576" s="1">
        <v>87.99</v>
      </c>
      <c r="D10576" s="5">
        <v>45442</v>
      </c>
      <c r="E10576" t="s">
        <v>21</v>
      </c>
      <c r="F10576" t="s">
        <v>17</v>
      </c>
      <c r="G10576" s="16" t="s">
        <v>11007</v>
      </c>
      <c r="H10576" s="1"/>
      <c r="J10576"/>
      <c r="AC10576" s="5">
        <v>45470</v>
      </c>
      <c r="AD10576" t="s">
        <v>14525</v>
      </c>
      <c r="AE10576" t="s">
        <v>6845</v>
      </c>
      <c r="AF10576">
        <f>MONTH(Table1[[#This Row],[Date Sent]])</f>
        <v>6</v>
      </c>
      <c r="AG10576">
        <f>YEAR(Table1[[#This Row],[Date Sent]])</f>
        <v>2024</v>
      </c>
      <c r="AH10576"/>
    </row>
    <row r="10577" spans="1:34" x14ac:dyDescent="0.2">
      <c r="A10577" t="s">
        <v>236</v>
      </c>
      <c r="B10577" t="s">
        <v>10999</v>
      </c>
      <c r="C10577" s="1">
        <v>43.49</v>
      </c>
      <c r="D10577" s="5">
        <v>45443</v>
      </c>
      <c r="E10577" t="s">
        <v>21</v>
      </c>
      <c r="F10577" t="s">
        <v>918</v>
      </c>
      <c r="G10577" s="16" t="s">
        <v>11008</v>
      </c>
      <c r="H10577" s="1">
        <v>28.92</v>
      </c>
      <c r="I10577" t="s">
        <v>21</v>
      </c>
      <c r="J10577" t="s">
        <v>6629</v>
      </c>
      <c r="K10577" s="1">
        <v>5.98</v>
      </c>
      <c r="L10577" t="s">
        <v>33</v>
      </c>
      <c r="M10577" t="s">
        <v>8186</v>
      </c>
      <c r="N10577" s="1">
        <v>8.5899999999999963</v>
      </c>
      <c r="O10577" t="s">
        <v>39</v>
      </c>
      <c r="P10577" t="s">
        <v>11009</v>
      </c>
      <c r="AC10577" s="5">
        <v>45470</v>
      </c>
      <c r="AD10577" t="s">
        <v>14525</v>
      </c>
      <c r="AE10577" t="s">
        <v>6845</v>
      </c>
      <c r="AF10577">
        <f>MONTH(Table1[[#This Row],[Date Sent]])</f>
        <v>6</v>
      </c>
      <c r="AG10577">
        <f>YEAR(Table1[[#This Row],[Date Sent]])</f>
        <v>2024</v>
      </c>
      <c r="AH10577"/>
    </row>
    <row r="10578" spans="1:34" x14ac:dyDescent="0.2">
      <c r="A10578" t="s">
        <v>236</v>
      </c>
      <c r="B10578" t="s">
        <v>10999</v>
      </c>
      <c r="C10578" s="1">
        <v>28.95</v>
      </c>
      <c r="D10578" s="5">
        <v>45444</v>
      </c>
      <c r="E10578" t="s">
        <v>21</v>
      </c>
      <c r="F10578" t="s">
        <v>39</v>
      </c>
      <c r="G10578" s="16" t="s">
        <v>11010</v>
      </c>
      <c r="H10578" s="1"/>
      <c r="J10578"/>
      <c r="AC10578" s="5">
        <v>45470</v>
      </c>
      <c r="AD10578" t="s">
        <v>14525</v>
      </c>
      <c r="AE10578" t="s">
        <v>6845</v>
      </c>
      <c r="AF10578">
        <f>MONTH(Table1[[#This Row],[Date Sent]])</f>
        <v>6</v>
      </c>
      <c r="AG10578">
        <f>YEAR(Table1[[#This Row],[Date Sent]])</f>
        <v>2024</v>
      </c>
      <c r="AH10578"/>
    </row>
    <row r="10579" spans="1:34" x14ac:dyDescent="0.2">
      <c r="A10579" t="s">
        <v>236</v>
      </c>
      <c r="B10579" t="s">
        <v>10999</v>
      </c>
      <c r="C10579" s="1">
        <v>689.88</v>
      </c>
      <c r="D10579" s="5">
        <v>45447</v>
      </c>
      <c r="E10579" t="s">
        <v>27</v>
      </c>
      <c r="F10579" t="s">
        <v>8</v>
      </c>
      <c r="G10579" s="16" t="s">
        <v>11011</v>
      </c>
      <c r="H10579" s="1"/>
      <c r="J10579"/>
      <c r="AC10579" s="5">
        <v>45470</v>
      </c>
      <c r="AD10579" t="s">
        <v>14525</v>
      </c>
      <c r="AE10579" t="s">
        <v>6845</v>
      </c>
      <c r="AF10579">
        <f>MONTH(Table1[[#This Row],[Date Sent]])</f>
        <v>6</v>
      </c>
      <c r="AG10579">
        <f>YEAR(Table1[[#This Row],[Date Sent]])</f>
        <v>2024</v>
      </c>
      <c r="AH10579"/>
    </row>
    <row r="10580" spans="1:34" x14ac:dyDescent="0.2">
      <c r="A10580" t="s">
        <v>236</v>
      </c>
      <c r="B10580" t="s">
        <v>10999</v>
      </c>
      <c r="C10580" s="1">
        <v>128.74</v>
      </c>
      <c r="D10580" s="5">
        <v>45455</v>
      </c>
      <c r="E10580" t="s">
        <v>21</v>
      </c>
      <c r="F10580" t="s">
        <v>918</v>
      </c>
      <c r="G10580" s="16" t="s">
        <v>11012</v>
      </c>
      <c r="H10580" s="1">
        <v>82.98</v>
      </c>
      <c r="I10580" t="s">
        <v>17</v>
      </c>
      <c r="J10580" t="s">
        <v>4168</v>
      </c>
      <c r="K10580" s="1">
        <v>45.760000000000005</v>
      </c>
      <c r="L10580" t="s">
        <v>39</v>
      </c>
      <c r="M10580" t="s">
        <v>5644</v>
      </c>
      <c r="AC10580" s="5">
        <v>45470</v>
      </c>
      <c r="AD10580" t="s">
        <v>14525</v>
      </c>
      <c r="AE10580" t="s">
        <v>6845</v>
      </c>
      <c r="AF10580">
        <f>MONTH(Table1[[#This Row],[Date Sent]])</f>
        <v>6</v>
      </c>
      <c r="AG10580">
        <f>YEAR(Table1[[#This Row],[Date Sent]])</f>
        <v>2024</v>
      </c>
      <c r="AH10580"/>
    </row>
    <row r="10581" spans="1:34" x14ac:dyDescent="0.2">
      <c r="A10581" t="s">
        <v>236</v>
      </c>
      <c r="B10581" t="s">
        <v>10999</v>
      </c>
      <c r="C10581" s="1">
        <v>90.6</v>
      </c>
      <c r="D10581" s="5">
        <v>45455</v>
      </c>
      <c r="E10581" t="s">
        <v>21</v>
      </c>
      <c r="F10581" t="s">
        <v>918</v>
      </c>
      <c r="G10581" s="16" t="s">
        <v>11013</v>
      </c>
      <c r="H10581" s="1">
        <v>41.94</v>
      </c>
      <c r="I10581" t="s">
        <v>33</v>
      </c>
      <c r="J10581" t="s">
        <v>1777</v>
      </c>
      <c r="K10581" s="1">
        <v>26.72</v>
      </c>
      <c r="L10581" t="s">
        <v>18</v>
      </c>
      <c r="M10581" t="s">
        <v>7417</v>
      </c>
      <c r="N10581" s="1">
        <v>21.939999999999998</v>
      </c>
      <c r="O10581" t="s">
        <v>15</v>
      </c>
      <c r="P10581" t="s">
        <v>11014</v>
      </c>
      <c r="AC10581" s="5">
        <v>45470</v>
      </c>
      <c r="AD10581" t="s">
        <v>14525</v>
      </c>
      <c r="AE10581" t="s">
        <v>6845</v>
      </c>
      <c r="AF10581">
        <f>MONTH(Table1[[#This Row],[Date Sent]])</f>
        <v>6</v>
      </c>
      <c r="AG10581">
        <f>YEAR(Table1[[#This Row],[Date Sent]])</f>
        <v>2024</v>
      </c>
      <c r="AH10581"/>
    </row>
    <row r="10582" spans="1:34" x14ac:dyDescent="0.2">
      <c r="A10582" t="s">
        <v>236</v>
      </c>
      <c r="B10582" t="s">
        <v>10999</v>
      </c>
      <c r="C10582" s="1">
        <v>76.819999999999993</v>
      </c>
      <c r="D10582" s="5">
        <v>45455</v>
      </c>
      <c r="E10582" t="s">
        <v>21</v>
      </c>
      <c r="F10582" t="s">
        <v>918</v>
      </c>
      <c r="G10582" s="16" t="s">
        <v>11015</v>
      </c>
      <c r="H10582" s="1">
        <v>61.980000000000004</v>
      </c>
      <c r="I10582" t="s">
        <v>17</v>
      </c>
      <c r="J10582" t="s">
        <v>11016</v>
      </c>
      <c r="K10582" s="1">
        <v>14.839999999999989</v>
      </c>
      <c r="L10582" t="s">
        <v>39</v>
      </c>
      <c r="M10582" t="s">
        <v>11017</v>
      </c>
      <c r="AC10582" s="5">
        <v>45470</v>
      </c>
      <c r="AD10582" t="s">
        <v>14525</v>
      </c>
      <c r="AE10582" t="s">
        <v>6845</v>
      </c>
      <c r="AF10582">
        <f>MONTH(Table1[[#This Row],[Date Sent]])</f>
        <v>6</v>
      </c>
      <c r="AG10582">
        <f>YEAR(Table1[[#This Row],[Date Sent]])</f>
        <v>2024</v>
      </c>
      <c r="AH10582"/>
    </row>
    <row r="10583" spans="1:34" x14ac:dyDescent="0.2">
      <c r="A10583" t="s">
        <v>236</v>
      </c>
      <c r="B10583" t="s">
        <v>10999</v>
      </c>
      <c r="C10583" s="1">
        <v>1552.91</v>
      </c>
      <c r="D10583" s="5">
        <v>45456</v>
      </c>
      <c r="E10583" t="s">
        <v>27</v>
      </c>
      <c r="F10583" t="s">
        <v>8</v>
      </c>
      <c r="G10583" s="16" t="s">
        <v>11018</v>
      </c>
      <c r="H10583" s="1"/>
      <c r="J10583"/>
      <c r="AC10583" s="5">
        <v>45470</v>
      </c>
      <c r="AD10583" t="s">
        <v>14525</v>
      </c>
      <c r="AE10583" t="s">
        <v>6845</v>
      </c>
      <c r="AF10583">
        <f>MONTH(Table1[[#This Row],[Date Sent]])</f>
        <v>6</v>
      </c>
      <c r="AG10583">
        <f>YEAR(Table1[[#This Row],[Date Sent]])</f>
        <v>2024</v>
      </c>
      <c r="AH10583"/>
    </row>
    <row r="10584" spans="1:34" x14ac:dyDescent="0.2">
      <c r="A10584" t="s">
        <v>236</v>
      </c>
      <c r="B10584" t="s">
        <v>10999</v>
      </c>
      <c r="C10584" s="1">
        <v>48.65</v>
      </c>
      <c r="D10584" s="5">
        <v>45456</v>
      </c>
      <c r="E10584" t="s">
        <v>21</v>
      </c>
      <c r="F10584" t="s">
        <v>17</v>
      </c>
      <c r="G10584" s="16" t="s">
        <v>11019</v>
      </c>
      <c r="H10584" s="1"/>
      <c r="J10584"/>
      <c r="AC10584" s="5">
        <v>45470</v>
      </c>
      <c r="AD10584" t="s">
        <v>14525</v>
      </c>
      <c r="AE10584" t="s">
        <v>6845</v>
      </c>
      <c r="AF10584">
        <f>MONTH(Table1[[#This Row],[Date Sent]])</f>
        <v>6</v>
      </c>
      <c r="AG10584">
        <f>YEAR(Table1[[#This Row],[Date Sent]])</f>
        <v>2024</v>
      </c>
      <c r="AH10584"/>
    </row>
    <row r="10585" spans="1:34" x14ac:dyDescent="0.2">
      <c r="A10585" t="s">
        <v>614</v>
      </c>
      <c r="B10585" t="s">
        <v>11020</v>
      </c>
      <c r="C10585" s="1">
        <v>2.16</v>
      </c>
      <c r="D10585" s="5">
        <v>45442</v>
      </c>
      <c r="E10585" t="s">
        <v>27</v>
      </c>
      <c r="F10585" t="s">
        <v>33</v>
      </c>
      <c r="G10585" s="16" t="s">
        <v>11021</v>
      </c>
      <c r="H10585" s="1"/>
      <c r="J10585"/>
      <c r="AC10585" s="5">
        <v>45470</v>
      </c>
      <c r="AD10585" t="s">
        <v>13171</v>
      </c>
      <c r="AE10585" t="s">
        <v>156</v>
      </c>
      <c r="AF10585">
        <f>MONTH(Table1[[#This Row],[Date Sent]])</f>
        <v>6</v>
      </c>
      <c r="AG10585">
        <f>YEAR(Table1[[#This Row],[Date Sent]])</f>
        <v>2024</v>
      </c>
      <c r="AH10585"/>
    </row>
    <row r="10586" spans="1:34" x14ac:dyDescent="0.2">
      <c r="A10586" t="s">
        <v>614</v>
      </c>
      <c r="B10586" t="s">
        <v>11020</v>
      </c>
      <c r="C10586" s="1">
        <v>60.33</v>
      </c>
      <c r="D10586" s="5">
        <v>45449</v>
      </c>
      <c r="E10586" t="s">
        <v>15</v>
      </c>
      <c r="F10586" t="s">
        <v>33</v>
      </c>
      <c r="G10586" s="16" t="s">
        <v>11022</v>
      </c>
      <c r="H10586" s="1"/>
      <c r="J10586"/>
      <c r="AC10586" s="5">
        <v>45470</v>
      </c>
      <c r="AD10586" t="s">
        <v>13171</v>
      </c>
      <c r="AE10586" t="s">
        <v>156</v>
      </c>
      <c r="AF10586">
        <f>MONTH(Table1[[#This Row],[Date Sent]])</f>
        <v>6</v>
      </c>
      <c r="AG10586">
        <f>YEAR(Table1[[#This Row],[Date Sent]])</f>
        <v>2024</v>
      </c>
      <c r="AH10586"/>
    </row>
    <row r="10587" spans="1:34" x14ac:dyDescent="0.2">
      <c r="A10587" t="s">
        <v>614</v>
      </c>
      <c r="B10587" t="s">
        <v>743</v>
      </c>
      <c r="C10587" s="1">
        <v>526.99</v>
      </c>
      <c r="D10587" s="5">
        <v>45422</v>
      </c>
      <c r="E10587" t="s">
        <v>15</v>
      </c>
      <c r="F10587" t="s">
        <v>918</v>
      </c>
      <c r="G10587" s="16" t="s">
        <v>11023</v>
      </c>
      <c r="H10587" s="1">
        <v>232.995</v>
      </c>
      <c r="I10587" t="s">
        <v>15</v>
      </c>
      <c r="J10587" t="s">
        <v>11024</v>
      </c>
      <c r="K10587" s="1">
        <v>293.99</v>
      </c>
      <c r="L10587" t="s">
        <v>33</v>
      </c>
      <c r="M10587" t="s">
        <v>9994</v>
      </c>
      <c r="AC10587" s="5">
        <v>45470</v>
      </c>
      <c r="AD10587" t="s">
        <v>13171</v>
      </c>
      <c r="AE10587" t="s">
        <v>156</v>
      </c>
      <c r="AF10587">
        <f>MONTH(Table1[[#This Row],[Date Sent]])</f>
        <v>6</v>
      </c>
      <c r="AG10587">
        <f>YEAR(Table1[[#This Row],[Date Sent]])</f>
        <v>2024</v>
      </c>
      <c r="AH10587"/>
    </row>
    <row r="10588" spans="1:34" x14ac:dyDescent="0.2">
      <c r="A10588" t="s">
        <v>614</v>
      </c>
      <c r="B10588" t="s">
        <v>743</v>
      </c>
      <c r="C10588" s="1">
        <v>69.709999999999994</v>
      </c>
      <c r="D10588" s="5">
        <v>45428</v>
      </c>
      <c r="E10588" t="s">
        <v>15</v>
      </c>
      <c r="F10588" t="s">
        <v>17</v>
      </c>
      <c r="G10588" s="16" t="s">
        <v>11025</v>
      </c>
      <c r="H10588" s="1"/>
      <c r="J10588"/>
      <c r="AC10588" s="5">
        <v>45470</v>
      </c>
      <c r="AD10588" t="s">
        <v>13171</v>
      </c>
      <c r="AE10588" t="s">
        <v>156</v>
      </c>
      <c r="AF10588">
        <f>MONTH(Table1[[#This Row],[Date Sent]])</f>
        <v>6</v>
      </c>
      <c r="AG10588">
        <f>YEAR(Table1[[#This Row],[Date Sent]])</f>
        <v>2024</v>
      </c>
      <c r="AH10588"/>
    </row>
    <row r="10589" spans="1:34" x14ac:dyDescent="0.2">
      <c r="A10589" t="s">
        <v>614</v>
      </c>
      <c r="B10589" t="s">
        <v>743</v>
      </c>
      <c r="C10589" s="1">
        <v>48.25</v>
      </c>
      <c r="D10589" s="5">
        <v>45430</v>
      </c>
      <c r="E10589" t="s">
        <v>10</v>
      </c>
      <c r="F10589" t="s">
        <v>33</v>
      </c>
      <c r="G10589" s="16" t="s">
        <v>11026</v>
      </c>
      <c r="H10589" s="1"/>
      <c r="J10589"/>
      <c r="AC10589" s="5">
        <v>45470</v>
      </c>
      <c r="AD10589" t="s">
        <v>13171</v>
      </c>
      <c r="AE10589" t="s">
        <v>156</v>
      </c>
      <c r="AF10589">
        <f>MONTH(Table1[[#This Row],[Date Sent]])</f>
        <v>6</v>
      </c>
      <c r="AG10589">
        <f>YEAR(Table1[[#This Row],[Date Sent]])</f>
        <v>2024</v>
      </c>
      <c r="AH10589"/>
    </row>
    <row r="10590" spans="1:34" x14ac:dyDescent="0.2">
      <c r="A10590" t="s">
        <v>614</v>
      </c>
      <c r="B10590" t="s">
        <v>743</v>
      </c>
      <c r="C10590" s="1">
        <v>32.86</v>
      </c>
      <c r="D10590" s="5">
        <v>45430</v>
      </c>
      <c r="E10590" t="s">
        <v>13</v>
      </c>
      <c r="F10590" t="s">
        <v>39</v>
      </c>
      <c r="G10590" s="16" t="s">
        <v>11027</v>
      </c>
      <c r="H10590" s="1"/>
      <c r="J10590"/>
      <c r="AC10590" s="5">
        <v>45470</v>
      </c>
      <c r="AD10590" t="s">
        <v>13171</v>
      </c>
      <c r="AE10590" t="s">
        <v>156</v>
      </c>
      <c r="AF10590">
        <f>MONTH(Table1[[#This Row],[Date Sent]])</f>
        <v>6</v>
      </c>
      <c r="AG10590">
        <f>YEAR(Table1[[#This Row],[Date Sent]])</f>
        <v>2024</v>
      </c>
      <c r="AH10590"/>
    </row>
    <row r="10591" spans="1:34" x14ac:dyDescent="0.2">
      <c r="A10591" t="s">
        <v>947</v>
      </c>
      <c r="B10591" t="s">
        <v>11028</v>
      </c>
      <c r="C10591" s="1">
        <v>15.79</v>
      </c>
      <c r="D10591" s="5">
        <v>45434</v>
      </c>
      <c r="E10591" t="s">
        <v>15</v>
      </c>
      <c r="F10591" t="s">
        <v>18</v>
      </c>
      <c r="G10591" s="16" t="s">
        <v>951</v>
      </c>
      <c r="H10591" s="1"/>
      <c r="J10591"/>
      <c r="AC10591" s="5">
        <v>45470</v>
      </c>
      <c r="AD10591" t="s">
        <v>13767</v>
      </c>
      <c r="AE10591" t="s">
        <v>73</v>
      </c>
      <c r="AF10591">
        <f>MONTH(Table1[[#This Row],[Date Sent]])</f>
        <v>6</v>
      </c>
      <c r="AG10591">
        <f>YEAR(Table1[[#This Row],[Date Sent]])</f>
        <v>2024</v>
      </c>
      <c r="AH10591"/>
    </row>
    <row r="10592" spans="1:34" x14ac:dyDescent="0.2">
      <c r="A10592" t="s">
        <v>947</v>
      </c>
      <c r="B10592" t="s">
        <v>11028</v>
      </c>
      <c r="C10592" s="1">
        <v>16.3</v>
      </c>
      <c r="D10592" s="5">
        <v>45438</v>
      </c>
      <c r="E10592" t="s">
        <v>15</v>
      </c>
      <c r="F10592" t="s">
        <v>18</v>
      </c>
      <c r="G10592" s="16" t="s">
        <v>951</v>
      </c>
      <c r="H10592" s="1"/>
      <c r="J10592"/>
      <c r="AC10592" s="5">
        <v>45470</v>
      </c>
      <c r="AD10592" t="s">
        <v>13767</v>
      </c>
      <c r="AE10592" t="s">
        <v>73</v>
      </c>
      <c r="AF10592">
        <f>MONTH(Table1[[#This Row],[Date Sent]])</f>
        <v>6</v>
      </c>
      <c r="AG10592">
        <f>YEAR(Table1[[#This Row],[Date Sent]])</f>
        <v>2024</v>
      </c>
      <c r="AH10592"/>
    </row>
    <row r="10593" spans="1:34" x14ac:dyDescent="0.2">
      <c r="A10593" t="s">
        <v>947</v>
      </c>
      <c r="B10593" t="s">
        <v>11028</v>
      </c>
      <c r="C10593" s="1">
        <v>29.24</v>
      </c>
      <c r="D10593" s="5">
        <v>45441</v>
      </c>
      <c r="E10593" t="s">
        <v>15</v>
      </c>
      <c r="F10593" t="s">
        <v>918</v>
      </c>
      <c r="G10593" s="16" t="s">
        <v>952</v>
      </c>
      <c r="H10593" s="1">
        <v>19.489999999999998</v>
      </c>
      <c r="I10593" t="s">
        <v>15</v>
      </c>
      <c r="J10593" t="s">
        <v>1773</v>
      </c>
      <c r="K10593" s="1">
        <v>9.75</v>
      </c>
      <c r="L10593" t="s">
        <v>33</v>
      </c>
      <c r="M10593" t="s">
        <v>1602</v>
      </c>
      <c r="AC10593" s="5">
        <v>45470</v>
      </c>
      <c r="AD10593" t="s">
        <v>13767</v>
      </c>
      <c r="AE10593" t="s">
        <v>73</v>
      </c>
      <c r="AF10593">
        <f>MONTH(Table1[[#This Row],[Date Sent]])</f>
        <v>6</v>
      </c>
      <c r="AG10593">
        <f>YEAR(Table1[[#This Row],[Date Sent]])</f>
        <v>2024</v>
      </c>
      <c r="AH10593"/>
    </row>
    <row r="10594" spans="1:34" x14ac:dyDescent="0.2">
      <c r="A10594" t="s">
        <v>947</v>
      </c>
      <c r="B10594" t="s">
        <v>11028</v>
      </c>
      <c r="C10594" s="1">
        <v>363.89</v>
      </c>
      <c r="D10594" s="5">
        <v>45442</v>
      </c>
      <c r="E10594" t="s">
        <v>33</v>
      </c>
      <c r="F10594" t="s">
        <v>20</v>
      </c>
      <c r="G10594" s="16" t="s">
        <v>11029</v>
      </c>
      <c r="H10594" s="1"/>
      <c r="J10594"/>
      <c r="AC10594" s="5">
        <v>45470</v>
      </c>
      <c r="AD10594" t="s">
        <v>13767</v>
      </c>
      <c r="AE10594" t="s">
        <v>73</v>
      </c>
      <c r="AF10594">
        <f>MONTH(Table1[[#This Row],[Date Sent]])</f>
        <v>6</v>
      </c>
      <c r="AG10594">
        <f>YEAR(Table1[[#This Row],[Date Sent]])</f>
        <v>2024</v>
      </c>
      <c r="AH10594"/>
    </row>
    <row r="10595" spans="1:34" x14ac:dyDescent="0.2">
      <c r="A10595" t="s">
        <v>947</v>
      </c>
      <c r="B10595" t="s">
        <v>11028</v>
      </c>
      <c r="C10595" s="1">
        <v>23.68</v>
      </c>
      <c r="D10595" s="5">
        <v>45445</v>
      </c>
      <c r="E10595" t="s">
        <v>15</v>
      </c>
      <c r="F10595" t="s">
        <v>18</v>
      </c>
      <c r="G10595" s="16" t="s">
        <v>951</v>
      </c>
      <c r="H10595" s="1"/>
      <c r="J10595"/>
      <c r="AC10595" s="5">
        <v>45470</v>
      </c>
      <c r="AD10595" t="s">
        <v>13767</v>
      </c>
      <c r="AE10595" t="s">
        <v>73</v>
      </c>
      <c r="AF10595">
        <f>MONTH(Table1[[#This Row],[Date Sent]])</f>
        <v>6</v>
      </c>
      <c r="AG10595">
        <f>YEAR(Table1[[#This Row],[Date Sent]])</f>
        <v>2024</v>
      </c>
      <c r="AH10595"/>
    </row>
    <row r="10596" spans="1:34" x14ac:dyDescent="0.2">
      <c r="A10596" t="s">
        <v>947</v>
      </c>
      <c r="B10596" t="s">
        <v>11028</v>
      </c>
      <c r="C10596" s="1">
        <v>734.8</v>
      </c>
      <c r="D10596" s="5">
        <v>45448</v>
      </c>
      <c r="E10596" t="s">
        <v>8</v>
      </c>
      <c r="F10596" t="s">
        <v>40</v>
      </c>
      <c r="G10596" s="16" t="s">
        <v>11030</v>
      </c>
      <c r="H10596" s="1"/>
      <c r="J10596"/>
      <c r="AC10596" s="5">
        <v>45470</v>
      </c>
      <c r="AD10596" t="s">
        <v>13767</v>
      </c>
      <c r="AE10596" t="s">
        <v>73</v>
      </c>
      <c r="AF10596">
        <f>MONTH(Table1[[#This Row],[Date Sent]])</f>
        <v>6</v>
      </c>
      <c r="AG10596">
        <f>YEAR(Table1[[#This Row],[Date Sent]])</f>
        <v>2024</v>
      </c>
      <c r="AH10596"/>
    </row>
    <row r="10597" spans="1:34" x14ac:dyDescent="0.2">
      <c r="A10597" t="s">
        <v>4128</v>
      </c>
      <c r="B10597" t="s">
        <v>11031</v>
      </c>
      <c r="C10597" s="1">
        <v>97.21</v>
      </c>
      <c r="D10597" s="5">
        <v>45426</v>
      </c>
      <c r="E10597" t="s">
        <v>21</v>
      </c>
      <c r="F10597" t="s">
        <v>33</v>
      </c>
      <c r="G10597" s="16" t="s">
        <v>1591</v>
      </c>
      <c r="H10597" s="1"/>
      <c r="J10597"/>
      <c r="AC10597" s="5">
        <v>45470</v>
      </c>
      <c r="AD10597" t="s">
        <v>14539</v>
      </c>
      <c r="AE10597" t="s">
        <v>182</v>
      </c>
      <c r="AF10597">
        <f>MONTH(Table1[[#This Row],[Date Sent]])</f>
        <v>6</v>
      </c>
      <c r="AG10597">
        <f>YEAR(Table1[[#This Row],[Date Sent]])</f>
        <v>2024</v>
      </c>
      <c r="AH10597"/>
    </row>
    <row r="10598" spans="1:34" x14ac:dyDescent="0.2">
      <c r="A10598" t="s">
        <v>4128</v>
      </c>
      <c r="B10598" t="s">
        <v>11031</v>
      </c>
      <c r="C10598" s="1">
        <v>30.98</v>
      </c>
      <c r="D10598" s="5">
        <v>45431</v>
      </c>
      <c r="E10598" t="s">
        <v>21</v>
      </c>
      <c r="F10598" t="s">
        <v>33</v>
      </c>
      <c r="G10598" s="16" t="s">
        <v>2416</v>
      </c>
      <c r="H10598" s="1"/>
      <c r="J10598"/>
      <c r="AC10598" s="5">
        <v>45470</v>
      </c>
      <c r="AD10598" t="s">
        <v>14539</v>
      </c>
      <c r="AE10598" t="s">
        <v>182</v>
      </c>
      <c r="AF10598">
        <f>MONTH(Table1[[#This Row],[Date Sent]])</f>
        <v>6</v>
      </c>
      <c r="AG10598">
        <f>YEAR(Table1[[#This Row],[Date Sent]])</f>
        <v>2024</v>
      </c>
      <c r="AH10598"/>
    </row>
    <row r="10599" spans="1:34" x14ac:dyDescent="0.2">
      <c r="A10599" t="s">
        <v>4128</v>
      </c>
      <c r="B10599" t="s">
        <v>11031</v>
      </c>
      <c r="C10599" s="1">
        <v>188.19</v>
      </c>
      <c r="D10599" s="5">
        <v>45432</v>
      </c>
      <c r="E10599" t="s">
        <v>21</v>
      </c>
      <c r="F10599" t="s">
        <v>918</v>
      </c>
      <c r="G10599" s="16" t="s">
        <v>11032</v>
      </c>
      <c r="H10599" s="1">
        <v>96.7</v>
      </c>
      <c r="I10599" t="s">
        <v>33</v>
      </c>
      <c r="J10599" t="s">
        <v>9946</v>
      </c>
      <c r="K10599" s="1">
        <v>91.49</v>
      </c>
      <c r="L10599" t="s">
        <v>10</v>
      </c>
      <c r="M10599" t="s">
        <v>11033</v>
      </c>
      <c r="AC10599" s="5">
        <v>45470</v>
      </c>
      <c r="AD10599" t="s">
        <v>14539</v>
      </c>
      <c r="AE10599" t="s">
        <v>182</v>
      </c>
      <c r="AF10599">
        <f>MONTH(Table1[[#This Row],[Date Sent]])</f>
        <v>6</v>
      </c>
      <c r="AG10599">
        <f>YEAR(Table1[[#This Row],[Date Sent]])</f>
        <v>2024</v>
      </c>
      <c r="AH10599"/>
    </row>
    <row r="10600" spans="1:34" x14ac:dyDescent="0.2">
      <c r="A10600" t="s">
        <v>4128</v>
      </c>
      <c r="B10600" t="s">
        <v>11031</v>
      </c>
      <c r="C10600" s="1">
        <v>213.87</v>
      </c>
      <c r="D10600" s="5">
        <v>45435</v>
      </c>
      <c r="E10600" t="s">
        <v>21</v>
      </c>
      <c r="F10600" t="s">
        <v>918</v>
      </c>
      <c r="G10600" s="16" t="s">
        <v>11034</v>
      </c>
      <c r="H10600" s="1">
        <v>193.4</v>
      </c>
      <c r="I10600" t="s">
        <v>33</v>
      </c>
      <c r="J10600" t="s">
        <v>9946</v>
      </c>
      <c r="K10600" s="1">
        <v>20.47</v>
      </c>
      <c r="L10600" t="s">
        <v>15</v>
      </c>
      <c r="M10600" t="s">
        <v>11035</v>
      </c>
      <c r="AC10600" s="5">
        <v>45470</v>
      </c>
      <c r="AD10600" t="s">
        <v>14539</v>
      </c>
      <c r="AE10600" t="s">
        <v>182</v>
      </c>
      <c r="AF10600">
        <f>MONTH(Table1[[#This Row],[Date Sent]])</f>
        <v>6</v>
      </c>
      <c r="AG10600">
        <f>YEAR(Table1[[#This Row],[Date Sent]])</f>
        <v>2024</v>
      </c>
      <c r="AH10600"/>
    </row>
    <row r="10601" spans="1:34" x14ac:dyDescent="0.2">
      <c r="A10601" t="s">
        <v>4128</v>
      </c>
      <c r="B10601" t="s">
        <v>11031</v>
      </c>
      <c r="C10601" s="1">
        <v>536.42999999999995</v>
      </c>
      <c r="D10601" s="5">
        <v>45441</v>
      </c>
      <c r="E10601" t="s">
        <v>17</v>
      </c>
      <c r="F10601" t="s">
        <v>918</v>
      </c>
      <c r="G10601" s="16" t="s">
        <v>11036</v>
      </c>
      <c r="H10601" s="1">
        <v>190.1</v>
      </c>
      <c r="I10601" t="s">
        <v>39</v>
      </c>
      <c r="J10601" t="s">
        <v>11037</v>
      </c>
      <c r="K10601" s="1">
        <v>46.94</v>
      </c>
      <c r="L10601" t="s">
        <v>33</v>
      </c>
      <c r="M10601" t="s">
        <v>11038</v>
      </c>
      <c r="N10601" s="1">
        <v>299.39</v>
      </c>
      <c r="O10601" t="s">
        <v>17</v>
      </c>
      <c r="P10601" t="s">
        <v>11039</v>
      </c>
      <c r="AC10601" s="5">
        <v>45470</v>
      </c>
      <c r="AD10601" t="s">
        <v>14539</v>
      </c>
      <c r="AE10601" t="s">
        <v>182</v>
      </c>
      <c r="AF10601">
        <f>MONTH(Table1[[#This Row],[Date Sent]])</f>
        <v>6</v>
      </c>
      <c r="AG10601">
        <f>YEAR(Table1[[#This Row],[Date Sent]])</f>
        <v>2024</v>
      </c>
      <c r="AH10601"/>
    </row>
    <row r="10602" spans="1:34" x14ac:dyDescent="0.2">
      <c r="A10602" t="s">
        <v>4128</v>
      </c>
      <c r="B10602" t="s">
        <v>11031</v>
      </c>
      <c r="C10602" s="1">
        <v>41.26</v>
      </c>
      <c r="D10602" s="5">
        <v>45442</v>
      </c>
      <c r="E10602" t="s">
        <v>17</v>
      </c>
      <c r="F10602" t="s">
        <v>918</v>
      </c>
      <c r="G10602" s="16" t="s">
        <v>11040</v>
      </c>
      <c r="H10602" s="1">
        <v>19.579999999999998</v>
      </c>
      <c r="I10602" t="s">
        <v>33</v>
      </c>
      <c r="J10602" t="s">
        <v>11041</v>
      </c>
      <c r="K10602" s="1">
        <v>21.68</v>
      </c>
      <c r="L10602" t="s">
        <v>17</v>
      </c>
      <c r="M10602" t="s">
        <v>9102</v>
      </c>
      <c r="AC10602" s="5">
        <v>45470</v>
      </c>
      <c r="AD10602" t="s">
        <v>14539</v>
      </c>
      <c r="AE10602" t="s">
        <v>182</v>
      </c>
      <c r="AF10602">
        <f>MONTH(Table1[[#This Row],[Date Sent]])</f>
        <v>6</v>
      </c>
      <c r="AG10602">
        <f>YEAR(Table1[[#This Row],[Date Sent]])</f>
        <v>2024</v>
      </c>
      <c r="AH10602"/>
    </row>
    <row r="10603" spans="1:34" x14ac:dyDescent="0.2">
      <c r="A10603" t="s">
        <v>4128</v>
      </c>
      <c r="B10603" t="s">
        <v>11031</v>
      </c>
      <c r="C10603" s="1">
        <v>844.32</v>
      </c>
      <c r="D10603" s="5">
        <v>45446</v>
      </c>
      <c r="E10603" t="s">
        <v>17</v>
      </c>
      <c r="F10603" t="s">
        <v>10</v>
      </c>
      <c r="G10603" s="16" t="s">
        <v>11042</v>
      </c>
      <c r="H10603" s="1"/>
      <c r="J10603"/>
      <c r="AC10603" s="5">
        <v>45470</v>
      </c>
      <c r="AD10603" t="s">
        <v>14539</v>
      </c>
      <c r="AE10603" t="s">
        <v>182</v>
      </c>
      <c r="AF10603">
        <f>MONTH(Table1[[#This Row],[Date Sent]])</f>
        <v>6</v>
      </c>
      <c r="AG10603">
        <f>YEAR(Table1[[#This Row],[Date Sent]])</f>
        <v>2024</v>
      </c>
      <c r="AH10603"/>
    </row>
    <row r="10604" spans="1:34" x14ac:dyDescent="0.2">
      <c r="A10604" t="s">
        <v>4128</v>
      </c>
      <c r="B10604" t="s">
        <v>11031</v>
      </c>
      <c r="C10604" s="1">
        <v>12.98</v>
      </c>
      <c r="D10604" s="5">
        <v>45454</v>
      </c>
      <c r="E10604" t="s">
        <v>21</v>
      </c>
      <c r="F10604" t="s">
        <v>33</v>
      </c>
      <c r="G10604" s="16" t="s">
        <v>11043</v>
      </c>
      <c r="H10604" s="1"/>
      <c r="J10604"/>
      <c r="AC10604" s="5">
        <v>45470</v>
      </c>
      <c r="AD10604" t="s">
        <v>14539</v>
      </c>
      <c r="AE10604" t="s">
        <v>182</v>
      </c>
      <c r="AF10604">
        <f>MONTH(Table1[[#This Row],[Date Sent]])</f>
        <v>6</v>
      </c>
      <c r="AG10604">
        <f>YEAR(Table1[[#This Row],[Date Sent]])</f>
        <v>2024</v>
      </c>
      <c r="AH10604"/>
    </row>
    <row r="10605" spans="1:34" x14ac:dyDescent="0.2">
      <c r="A10605" t="s">
        <v>4128</v>
      </c>
      <c r="B10605" t="s">
        <v>11031</v>
      </c>
      <c r="C10605" s="1">
        <v>441.3</v>
      </c>
      <c r="D10605" s="5">
        <v>45454</v>
      </c>
      <c r="E10605" t="s">
        <v>21</v>
      </c>
      <c r="F10605" t="s">
        <v>33</v>
      </c>
      <c r="G10605" s="16" t="s">
        <v>11044</v>
      </c>
      <c r="H10605" s="1"/>
      <c r="J10605"/>
      <c r="AC10605" s="5">
        <v>45470</v>
      </c>
      <c r="AD10605" t="s">
        <v>14539</v>
      </c>
      <c r="AE10605" t="s">
        <v>182</v>
      </c>
      <c r="AF10605">
        <f>MONTH(Table1[[#This Row],[Date Sent]])</f>
        <v>6</v>
      </c>
      <c r="AG10605">
        <f>YEAR(Table1[[#This Row],[Date Sent]])</f>
        <v>2024</v>
      </c>
      <c r="AH10605"/>
    </row>
    <row r="10606" spans="1:34" x14ac:dyDescent="0.2">
      <c r="A10606" t="s">
        <v>4128</v>
      </c>
      <c r="B10606" t="s">
        <v>11031</v>
      </c>
      <c r="C10606" s="1">
        <v>57.93</v>
      </c>
      <c r="D10606" s="5">
        <v>45455</v>
      </c>
      <c r="E10606" t="s">
        <v>21</v>
      </c>
      <c r="F10606" t="s">
        <v>918</v>
      </c>
      <c r="G10606" s="16" t="s">
        <v>11045</v>
      </c>
      <c r="H10606" s="1">
        <v>25.95</v>
      </c>
      <c r="I10606" t="s">
        <v>17</v>
      </c>
      <c r="J10606" t="s">
        <v>11046</v>
      </c>
      <c r="K10606" s="1">
        <v>18.3</v>
      </c>
      <c r="L10606" t="s">
        <v>15</v>
      </c>
      <c r="M10606" t="s">
        <v>11047</v>
      </c>
      <c r="N10606" s="1">
        <v>13.68</v>
      </c>
      <c r="O10606" t="s">
        <v>33</v>
      </c>
      <c r="P10606" t="s">
        <v>1075</v>
      </c>
      <c r="AC10606" s="5">
        <v>45470</v>
      </c>
      <c r="AD10606" t="s">
        <v>14539</v>
      </c>
      <c r="AE10606" t="s">
        <v>182</v>
      </c>
      <c r="AF10606">
        <f>MONTH(Table1[[#This Row],[Date Sent]])</f>
        <v>6</v>
      </c>
      <c r="AG10606">
        <f>YEAR(Table1[[#This Row],[Date Sent]])</f>
        <v>2024</v>
      </c>
      <c r="AH10606"/>
    </row>
    <row r="10607" spans="1:34" x14ac:dyDescent="0.2">
      <c r="A10607" t="s">
        <v>331</v>
      </c>
      <c r="B10607" t="s">
        <v>11048</v>
      </c>
      <c r="C10607" s="1">
        <v>108.54</v>
      </c>
      <c r="D10607" s="5">
        <v>45436</v>
      </c>
      <c r="E10607" t="s">
        <v>33</v>
      </c>
      <c r="F10607" t="s">
        <v>918</v>
      </c>
      <c r="G10607" s="16" t="s">
        <v>11049</v>
      </c>
      <c r="H10607" s="1">
        <v>66.64</v>
      </c>
      <c r="I10607" t="s">
        <v>33</v>
      </c>
      <c r="J10607" t="s">
        <v>9946</v>
      </c>
      <c r="K10607" s="1">
        <v>41.900000000000006</v>
      </c>
      <c r="L10607" t="s">
        <v>17</v>
      </c>
      <c r="M10607" t="s">
        <v>5027</v>
      </c>
      <c r="AC10607" s="5">
        <v>45470</v>
      </c>
      <c r="AD10607" t="s">
        <v>14544</v>
      </c>
      <c r="AE10607" t="s">
        <v>182</v>
      </c>
      <c r="AF10607">
        <f>MONTH(Table1[[#This Row],[Date Sent]])</f>
        <v>6</v>
      </c>
      <c r="AG10607">
        <f>YEAR(Table1[[#This Row],[Date Sent]])</f>
        <v>2024</v>
      </c>
      <c r="AH10607"/>
    </row>
    <row r="10608" spans="1:34" x14ac:dyDescent="0.2">
      <c r="A10608" t="s">
        <v>331</v>
      </c>
      <c r="B10608" t="s">
        <v>11048</v>
      </c>
      <c r="C10608" s="1">
        <v>88.35</v>
      </c>
      <c r="D10608" s="5">
        <v>45442</v>
      </c>
      <c r="E10608" t="s">
        <v>21</v>
      </c>
      <c r="F10608" t="s">
        <v>33</v>
      </c>
      <c r="G10608" s="16" t="s">
        <v>1591</v>
      </c>
      <c r="H10608" s="1"/>
      <c r="J10608"/>
      <c r="AC10608" s="5">
        <v>45470</v>
      </c>
      <c r="AD10608" t="s">
        <v>14544</v>
      </c>
      <c r="AE10608" t="s">
        <v>182</v>
      </c>
      <c r="AF10608">
        <f>MONTH(Table1[[#This Row],[Date Sent]])</f>
        <v>6</v>
      </c>
      <c r="AG10608">
        <f>YEAR(Table1[[#This Row],[Date Sent]])</f>
        <v>2024</v>
      </c>
      <c r="AH10608"/>
    </row>
    <row r="10609" spans="1:34" x14ac:dyDescent="0.2">
      <c r="A10609" t="s">
        <v>331</v>
      </c>
      <c r="B10609" t="s">
        <v>11048</v>
      </c>
      <c r="C10609" s="1">
        <v>73.319999999999993</v>
      </c>
      <c r="D10609" s="5">
        <v>45446</v>
      </c>
      <c r="E10609" t="s">
        <v>21</v>
      </c>
      <c r="F10609" t="s">
        <v>17</v>
      </c>
      <c r="G10609" s="16" t="s">
        <v>11050</v>
      </c>
      <c r="H10609" s="1"/>
      <c r="J10609"/>
      <c r="AC10609" s="5">
        <v>45470</v>
      </c>
      <c r="AD10609" t="s">
        <v>14544</v>
      </c>
      <c r="AE10609" t="s">
        <v>182</v>
      </c>
      <c r="AF10609">
        <f>MONTH(Table1[[#This Row],[Date Sent]])</f>
        <v>6</v>
      </c>
      <c r="AG10609">
        <f>YEAR(Table1[[#This Row],[Date Sent]])</f>
        <v>2024</v>
      </c>
      <c r="AH10609"/>
    </row>
    <row r="10610" spans="1:34" x14ac:dyDescent="0.2">
      <c r="A10610" t="s">
        <v>331</v>
      </c>
      <c r="B10610" t="s">
        <v>11048</v>
      </c>
      <c r="C10610" s="1">
        <v>74.400000000000006</v>
      </c>
      <c r="D10610" s="5">
        <v>45447</v>
      </c>
      <c r="E10610" t="s">
        <v>33</v>
      </c>
      <c r="F10610" t="s">
        <v>38</v>
      </c>
      <c r="G10610" s="16" t="s">
        <v>11051</v>
      </c>
      <c r="H10610" s="1"/>
      <c r="J10610"/>
      <c r="AC10610" s="5">
        <v>45470</v>
      </c>
      <c r="AD10610" t="s">
        <v>14544</v>
      </c>
      <c r="AE10610" t="s">
        <v>182</v>
      </c>
      <c r="AF10610">
        <f>MONTH(Table1[[#This Row],[Date Sent]])</f>
        <v>6</v>
      </c>
      <c r="AG10610">
        <f>YEAR(Table1[[#This Row],[Date Sent]])</f>
        <v>2024</v>
      </c>
      <c r="AH10610"/>
    </row>
    <row r="10611" spans="1:34" x14ac:dyDescent="0.2">
      <c r="A10611" t="s">
        <v>331</v>
      </c>
      <c r="B10611" t="s">
        <v>11048</v>
      </c>
      <c r="C10611" s="1">
        <v>102.46</v>
      </c>
      <c r="D10611" s="5">
        <v>45448</v>
      </c>
      <c r="E10611" t="s">
        <v>18</v>
      </c>
      <c r="F10611" t="s">
        <v>24</v>
      </c>
      <c r="G10611" s="16" t="s">
        <v>11052</v>
      </c>
      <c r="H10611" s="1"/>
      <c r="J10611"/>
      <c r="AC10611" s="5">
        <v>45470</v>
      </c>
      <c r="AD10611" t="s">
        <v>14544</v>
      </c>
      <c r="AE10611" t="s">
        <v>182</v>
      </c>
      <c r="AF10611">
        <f>MONTH(Table1[[#This Row],[Date Sent]])</f>
        <v>6</v>
      </c>
      <c r="AG10611">
        <f>YEAR(Table1[[#This Row],[Date Sent]])</f>
        <v>2024</v>
      </c>
      <c r="AH10611"/>
    </row>
    <row r="10612" spans="1:34" x14ac:dyDescent="0.2">
      <c r="A10612" t="s">
        <v>331</v>
      </c>
      <c r="B10612" t="s">
        <v>11048</v>
      </c>
      <c r="C10612" s="1">
        <v>-70.319999999999993</v>
      </c>
      <c r="D10612" s="5">
        <v>45449</v>
      </c>
      <c r="E10612" t="s">
        <v>21</v>
      </c>
      <c r="F10612" t="s">
        <v>33</v>
      </c>
      <c r="G10612" s="16" t="s">
        <v>3321</v>
      </c>
      <c r="H10612" s="1"/>
      <c r="J10612"/>
      <c r="AC10612" s="5">
        <v>45470</v>
      </c>
      <c r="AD10612" t="s">
        <v>14544</v>
      </c>
      <c r="AE10612" t="s">
        <v>182</v>
      </c>
      <c r="AF10612">
        <f>MONTH(Table1[[#This Row],[Date Sent]])</f>
        <v>6</v>
      </c>
      <c r="AG10612">
        <f>YEAR(Table1[[#This Row],[Date Sent]])</f>
        <v>2024</v>
      </c>
      <c r="AH10612"/>
    </row>
    <row r="10613" spans="1:34" x14ac:dyDescent="0.2">
      <c r="A10613" t="s">
        <v>331</v>
      </c>
      <c r="B10613" t="s">
        <v>11048</v>
      </c>
      <c r="C10613" s="1">
        <v>193.07</v>
      </c>
      <c r="D10613" s="5">
        <v>45454</v>
      </c>
      <c r="E10613" t="s">
        <v>33</v>
      </c>
      <c r="F10613" t="s">
        <v>17</v>
      </c>
      <c r="G10613" s="16" t="s">
        <v>1130</v>
      </c>
      <c r="H10613" s="1"/>
      <c r="J10613"/>
      <c r="AC10613" s="5">
        <v>45470</v>
      </c>
      <c r="AD10613" t="s">
        <v>14544</v>
      </c>
      <c r="AE10613" t="s">
        <v>182</v>
      </c>
      <c r="AF10613">
        <f>MONTH(Table1[[#This Row],[Date Sent]])</f>
        <v>6</v>
      </c>
      <c r="AG10613">
        <f>YEAR(Table1[[#This Row],[Date Sent]])</f>
        <v>2024</v>
      </c>
      <c r="AH10613"/>
    </row>
    <row r="10614" spans="1:34" x14ac:dyDescent="0.2">
      <c r="A10614" t="s">
        <v>331</v>
      </c>
      <c r="B10614" t="s">
        <v>11048</v>
      </c>
      <c r="C10614" s="1">
        <v>21.45</v>
      </c>
      <c r="D10614" s="5">
        <v>45454</v>
      </c>
      <c r="E10614" t="s">
        <v>20</v>
      </c>
      <c r="F10614" t="s">
        <v>15</v>
      </c>
      <c r="G10614" s="16" t="s">
        <v>11053</v>
      </c>
      <c r="H10614" s="1"/>
      <c r="J10614"/>
      <c r="AC10614" s="5">
        <v>45470</v>
      </c>
      <c r="AD10614" t="s">
        <v>14544</v>
      </c>
      <c r="AE10614" t="s">
        <v>182</v>
      </c>
      <c r="AF10614">
        <f>MONTH(Table1[[#This Row],[Date Sent]])</f>
        <v>6</v>
      </c>
      <c r="AG10614">
        <f>YEAR(Table1[[#This Row],[Date Sent]])</f>
        <v>2024</v>
      </c>
      <c r="AH10614"/>
    </row>
    <row r="10615" spans="1:34" x14ac:dyDescent="0.2">
      <c r="A10615" t="s">
        <v>158</v>
      </c>
      <c r="B10615" t="s">
        <v>11054</v>
      </c>
      <c r="C10615" s="1">
        <v>54.91</v>
      </c>
      <c r="D10615" s="5">
        <v>45433</v>
      </c>
      <c r="E10615" t="s">
        <v>21</v>
      </c>
      <c r="F10615" t="s">
        <v>33</v>
      </c>
      <c r="G10615" s="16" t="s">
        <v>11055</v>
      </c>
      <c r="H10615" s="1"/>
      <c r="J10615"/>
      <c r="AC10615" s="5">
        <v>45470</v>
      </c>
      <c r="AD10615" t="s">
        <v>11649</v>
      </c>
      <c r="AE10615" t="s">
        <v>11649</v>
      </c>
      <c r="AF10615">
        <f>MONTH(Table1[[#This Row],[Date Sent]])</f>
        <v>6</v>
      </c>
      <c r="AG10615">
        <f>YEAR(Table1[[#This Row],[Date Sent]])</f>
        <v>2024</v>
      </c>
      <c r="AH10615"/>
    </row>
    <row r="10616" spans="1:34" x14ac:dyDescent="0.2">
      <c r="A10616" t="s">
        <v>158</v>
      </c>
      <c r="B10616" t="s">
        <v>11054</v>
      </c>
      <c r="C10616" s="1">
        <v>13.9</v>
      </c>
      <c r="D10616" s="5">
        <v>45440</v>
      </c>
      <c r="E10616" t="s">
        <v>21</v>
      </c>
      <c r="F10616" t="s">
        <v>15</v>
      </c>
      <c r="G10616" s="16" t="s">
        <v>1175</v>
      </c>
      <c r="H10616" s="1"/>
      <c r="J10616"/>
      <c r="AC10616" s="5">
        <v>45470</v>
      </c>
      <c r="AD10616" t="s">
        <v>11649</v>
      </c>
      <c r="AE10616" t="s">
        <v>11649</v>
      </c>
      <c r="AF10616">
        <f>MONTH(Table1[[#This Row],[Date Sent]])</f>
        <v>6</v>
      </c>
      <c r="AG10616">
        <f>YEAR(Table1[[#This Row],[Date Sent]])</f>
        <v>2024</v>
      </c>
      <c r="AH10616"/>
    </row>
    <row r="10617" spans="1:34" x14ac:dyDescent="0.2">
      <c r="A10617" t="s">
        <v>158</v>
      </c>
      <c r="B10617" t="s">
        <v>11054</v>
      </c>
      <c r="C10617" s="1">
        <v>-7.36</v>
      </c>
      <c r="D10617" s="5">
        <v>45451</v>
      </c>
      <c r="E10617" t="s">
        <v>20</v>
      </c>
      <c r="F10617" t="s">
        <v>39</v>
      </c>
      <c r="G10617" s="16" t="s">
        <v>11056</v>
      </c>
      <c r="H10617" s="1"/>
      <c r="J10617"/>
      <c r="AC10617" s="5">
        <v>45470</v>
      </c>
      <c r="AD10617" t="s">
        <v>11649</v>
      </c>
      <c r="AE10617" t="s">
        <v>11649</v>
      </c>
      <c r="AF10617">
        <f>MONTH(Table1[[#This Row],[Date Sent]])</f>
        <v>6</v>
      </c>
      <c r="AG10617">
        <f>YEAR(Table1[[#This Row],[Date Sent]])</f>
        <v>2024</v>
      </c>
      <c r="AH10617"/>
    </row>
    <row r="10618" spans="1:34" x14ac:dyDescent="0.2">
      <c r="A10618" t="s">
        <v>158</v>
      </c>
      <c r="B10618" t="s">
        <v>11054</v>
      </c>
      <c r="C10618" s="1">
        <v>27.54</v>
      </c>
      <c r="D10618" s="5">
        <v>45451</v>
      </c>
      <c r="E10618" t="s">
        <v>20</v>
      </c>
      <c r="F10618" t="s">
        <v>39</v>
      </c>
      <c r="G10618" s="16" t="s">
        <v>11057</v>
      </c>
      <c r="H10618" s="1"/>
      <c r="J10618"/>
      <c r="AC10618" s="5">
        <v>45470</v>
      </c>
      <c r="AD10618" t="s">
        <v>11649</v>
      </c>
      <c r="AE10618" t="s">
        <v>11649</v>
      </c>
      <c r="AF10618">
        <f>MONTH(Table1[[#This Row],[Date Sent]])</f>
        <v>6</v>
      </c>
      <c r="AG10618">
        <f>YEAR(Table1[[#This Row],[Date Sent]])</f>
        <v>2024</v>
      </c>
      <c r="AH10618"/>
    </row>
    <row r="10619" spans="1:34" x14ac:dyDescent="0.2">
      <c r="A10619" t="s">
        <v>158</v>
      </c>
      <c r="B10619" t="s">
        <v>11054</v>
      </c>
      <c r="C10619" s="1">
        <v>77</v>
      </c>
      <c r="D10619" s="5">
        <v>45451</v>
      </c>
      <c r="E10619" t="s">
        <v>20</v>
      </c>
      <c r="F10619" t="s">
        <v>918</v>
      </c>
      <c r="G10619" s="16" t="s">
        <v>11058</v>
      </c>
      <c r="H10619" s="1">
        <v>10.56</v>
      </c>
      <c r="I10619" t="s">
        <v>39</v>
      </c>
      <c r="J10619" t="s">
        <v>11059</v>
      </c>
      <c r="K10619" s="1">
        <v>19.940000000000001</v>
      </c>
      <c r="L10619" t="s">
        <v>33</v>
      </c>
      <c r="M10619" t="s">
        <v>3137</v>
      </c>
      <c r="N10619" s="1">
        <v>26.48</v>
      </c>
      <c r="O10619" t="s">
        <v>15</v>
      </c>
      <c r="P10619" t="s">
        <v>6002</v>
      </c>
      <c r="Q10619" s="1">
        <v>20.019999999999996</v>
      </c>
      <c r="R10619" t="s">
        <v>17</v>
      </c>
      <c r="S10619" t="s">
        <v>11060</v>
      </c>
      <c r="AC10619" s="5">
        <v>45470</v>
      </c>
      <c r="AD10619" t="s">
        <v>11649</v>
      </c>
      <c r="AE10619" t="s">
        <v>11649</v>
      </c>
      <c r="AF10619">
        <f>MONTH(Table1[[#This Row],[Date Sent]])</f>
        <v>6</v>
      </c>
      <c r="AG10619">
        <f>YEAR(Table1[[#This Row],[Date Sent]])</f>
        <v>2024</v>
      </c>
      <c r="AH10619"/>
    </row>
    <row r="10620" spans="1:34" x14ac:dyDescent="0.2">
      <c r="A10620" t="s">
        <v>625</v>
      </c>
      <c r="B10620" t="s">
        <v>11061</v>
      </c>
      <c r="C10620" s="1">
        <v>81.86</v>
      </c>
      <c r="D10620" s="5">
        <v>45455</v>
      </c>
      <c r="E10620" t="s">
        <v>21</v>
      </c>
      <c r="F10620" t="s">
        <v>918</v>
      </c>
      <c r="G10620" s="16" t="s">
        <v>11062</v>
      </c>
      <c r="H10620" s="1">
        <v>36.660000000000004</v>
      </c>
      <c r="I10620" t="s">
        <v>18</v>
      </c>
      <c r="J10620" t="s">
        <v>11063</v>
      </c>
      <c r="K10620" s="1">
        <v>15.66</v>
      </c>
      <c r="L10620" t="s">
        <v>21</v>
      </c>
      <c r="M10620" t="s">
        <v>1722</v>
      </c>
      <c r="N10620" s="1">
        <v>9.7799999999999994</v>
      </c>
      <c r="O10620" t="s">
        <v>16</v>
      </c>
      <c r="P10620" t="s">
        <v>1057</v>
      </c>
      <c r="Q10620" s="1">
        <v>2.38</v>
      </c>
      <c r="R10620" t="s">
        <v>15</v>
      </c>
      <c r="S10620" t="s">
        <v>1029</v>
      </c>
      <c r="T10620" s="1">
        <v>17.38</v>
      </c>
      <c r="U10620" t="s">
        <v>33</v>
      </c>
      <c r="V10620" t="s">
        <v>1602</v>
      </c>
      <c r="AC10620" s="5">
        <v>45470</v>
      </c>
      <c r="AD10620" t="s">
        <v>13298</v>
      </c>
      <c r="AE10620" t="s">
        <v>198</v>
      </c>
      <c r="AF10620">
        <f>MONTH(Table1[[#This Row],[Date Sent]])</f>
        <v>6</v>
      </c>
      <c r="AG10620">
        <f>YEAR(Table1[[#This Row],[Date Sent]])</f>
        <v>2024</v>
      </c>
      <c r="AH10620"/>
    </row>
    <row r="10621" spans="1:34" x14ac:dyDescent="0.2">
      <c r="A10621" t="s">
        <v>625</v>
      </c>
      <c r="B10621" t="s">
        <v>11061</v>
      </c>
      <c r="C10621" s="1">
        <v>128.03</v>
      </c>
      <c r="D10621" s="5">
        <v>45459</v>
      </c>
      <c r="E10621" t="s">
        <v>21</v>
      </c>
      <c r="F10621" t="s">
        <v>918</v>
      </c>
      <c r="G10621" s="16" t="s">
        <v>11064</v>
      </c>
      <c r="H10621" s="1">
        <v>84.89</v>
      </c>
      <c r="I10621" t="s">
        <v>15</v>
      </c>
      <c r="J10621" t="s">
        <v>976</v>
      </c>
      <c r="K10621" s="1">
        <v>23.05</v>
      </c>
      <c r="L10621" t="s">
        <v>33</v>
      </c>
      <c r="M10621" t="s">
        <v>11065</v>
      </c>
      <c r="N10621" s="1">
        <v>20.090000000000003</v>
      </c>
      <c r="O10621" t="s">
        <v>17</v>
      </c>
      <c r="P10621" t="s">
        <v>11066</v>
      </c>
      <c r="AC10621" s="5">
        <v>45470</v>
      </c>
      <c r="AD10621" t="s">
        <v>13298</v>
      </c>
      <c r="AE10621" t="s">
        <v>198</v>
      </c>
      <c r="AF10621">
        <f>MONTH(Table1[[#This Row],[Date Sent]])</f>
        <v>6</v>
      </c>
      <c r="AG10621">
        <f>YEAR(Table1[[#This Row],[Date Sent]])</f>
        <v>2024</v>
      </c>
      <c r="AH10621"/>
    </row>
    <row r="10622" spans="1:34" x14ac:dyDescent="0.2">
      <c r="A10622" t="s">
        <v>7432</v>
      </c>
      <c r="B10622" t="s">
        <v>11067</v>
      </c>
      <c r="C10622" s="1">
        <v>132.61000000000001</v>
      </c>
      <c r="D10622" s="5">
        <v>45455</v>
      </c>
      <c r="E10622" t="s">
        <v>21</v>
      </c>
      <c r="F10622" t="s">
        <v>33</v>
      </c>
      <c r="G10622" s="16" t="s">
        <v>11068</v>
      </c>
      <c r="H10622" s="1"/>
      <c r="J10622"/>
      <c r="AC10622" s="5">
        <v>45470</v>
      </c>
      <c r="AD10622" t="s">
        <v>13484</v>
      </c>
      <c r="AE10622" t="s">
        <v>198</v>
      </c>
      <c r="AF10622">
        <f>MONTH(Table1[[#This Row],[Date Sent]])</f>
        <v>6</v>
      </c>
      <c r="AG10622">
        <f>YEAR(Table1[[#This Row],[Date Sent]])</f>
        <v>2024</v>
      </c>
      <c r="AH10622"/>
    </row>
    <row r="10623" spans="1:34" x14ac:dyDescent="0.2">
      <c r="A10623" t="s">
        <v>7432</v>
      </c>
      <c r="B10623" t="s">
        <v>11067</v>
      </c>
      <c r="C10623" s="1">
        <v>115.93</v>
      </c>
      <c r="D10623" s="5">
        <v>45456</v>
      </c>
      <c r="E10623" t="s">
        <v>21</v>
      </c>
      <c r="F10623" t="s">
        <v>918</v>
      </c>
      <c r="G10623" s="16" t="s">
        <v>11069</v>
      </c>
      <c r="H10623" s="1">
        <v>28.950000000000003</v>
      </c>
      <c r="I10623" t="s">
        <v>16</v>
      </c>
      <c r="J10623" t="s">
        <v>1057</v>
      </c>
      <c r="K10623" s="1">
        <v>13.22</v>
      </c>
      <c r="L10623" t="s">
        <v>18</v>
      </c>
      <c r="M10623" t="s">
        <v>7417</v>
      </c>
      <c r="N10623" s="1">
        <v>73.760000000000005</v>
      </c>
      <c r="O10623" t="s">
        <v>33</v>
      </c>
      <c r="P10623" t="s">
        <v>979</v>
      </c>
      <c r="AC10623" s="5">
        <v>45470</v>
      </c>
      <c r="AD10623" t="s">
        <v>13484</v>
      </c>
      <c r="AE10623" t="s">
        <v>198</v>
      </c>
      <c r="AF10623">
        <f>MONTH(Table1[[#This Row],[Date Sent]])</f>
        <v>6</v>
      </c>
      <c r="AG10623">
        <f>YEAR(Table1[[#This Row],[Date Sent]])</f>
        <v>2024</v>
      </c>
      <c r="AH10623"/>
    </row>
    <row r="10624" spans="1:34" x14ac:dyDescent="0.2">
      <c r="A10624" t="s">
        <v>612</v>
      </c>
      <c r="B10624" t="s">
        <v>11070</v>
      </c>
      <c r="C10624" s="1">
        <v>69.900000000000006</v>
      </c>
      <c r="D10624" s="5">
        <v>45458</v>
      </c>
      <c r="E10624" t="s">
        <v>19</v>
      </c>
      <c r="F10624" t="s">
        <v>918</v>
      </c>
      <c r="G10624" s="16" t="s">
        <v>11071</v>
      </c>
      <c r="H10624" s="1">
        <v>17.989999999999998</v>
      </c>
      <c r="I10624" t="s">
        <v>33</v>
      </c>
      <c r="J10624" t="s">
        <v>1922</v>
      </c>
      <c r="K10624" s="1">
        <v>34.47</v>
      </c>
      <c r="L10624" t="s">
        <v>15</v>
      </c>
      <c r="M10624" t="s">
        <v>1029</v>
      </c>
      <c r="N10624" s="1">
        <v>17.440000000000012</v>
      </c>
      <c r="O10624" t="s">
        <v>16</v>
      </c>
      <c r="P10624" t="s">
        <v>1057</v>
      </c>
      <c r="AC10624" s="5">
        <v>45470</v>
      </c>
      <c r="AD10624" t="s">
        <v>13199</v>
      </c>
      <c r="AE10624" t="s">
        <v>198</v>
      </c>
      <c r="AF10624">
        <f>MONTH(Table1[[#This Row],[Date Sent]])</f>
        <v>6</v>
      </c>
      <c r="AG10624">
        <f>YEAR(Table1[[#This Row],[Date Sent]])</f>
        <v>2024</v>
      </c>
      <c r="AH10624"/>
    </row>
    <row r="10625" spans="1:34" x14ac:dyDescent="0.2">
      <c r="A10625" t="s">
        <v>618</v>
      </c>
      <c r="B10625" t="s">
        <v>11072</v>
      </c>
      <c r="C10625" s="1">
        <v>120.93</v>
      </c>
      <c r="D10625" s="5">
        <v>45424</v>
      </c>
      <c r="E10625" t="s">
        <v>15</v>
      </c>
      <c r="F10625" t="s">
        <v>918</v>
      </c>
      <c r="G10625" s="16" t="s">
        <v>11073</v>
      </c>
      <c r="H10625" s="1">
        <v>67.94</v>
      </c>
      <c r="I10625" t="s">
        <v>15</v>
      </c>
      <c r="J10625" t="s">
        <v>11074</v>
      </c>
      <c r="K10625" s="1">
        <v>52.990000000000009</v>
      </c>
      <c r="L10625" t="s">
        <v>33</v>
      </c>
      <c r="M10625" t="s">
        <v>1602</v>
      </c>
      <c r="AC10625" s="5">
        <v>45470</v>
      </c>
      <c r="AD10625" t="s">
        <v>14697</v>
      </c>
      <c r="AE10625" t="s">
        <v>313</v>
      </c>
      <c r="AF10625">
        <f>MONTH(Table1[[#This Row],[Date Sent]])</f>
        <v>6</v>
      </c>
      <c r="AG10625">
        <f>YEAR(Table1[[#This Row],[Date Sent]])</f>
        <v>2024</v>
      </c>
      <c r="AH10625"/>
    </row>
    <row r="10626" spans="1:34" x14ac:dyDescent="0.2">
      <c r="A10626" t="s">
        <v>618</v>
      </c>
      <c r="B10626" t="s">
        <v>11072</v>
      </c>
      <c r="C10626" s="1">
        <v>12.97</v>
      </c>
      <c r="D10626" s="5">
        <v>45431</v>
      </c>
      <c r="E10626" t="s">
        <v>33</v>
      </c>
      <c r="F10626" t="s">
        <v>5</v>
      </c>
      <c r="G10626" s="16" t="s">
        <v>11075</v>
      </c>
      <c r="H10626" s="1"/>
      <c r="J10626"/>
      <c r="AC10626" s="5">
        <v>45470</v>
      </c>
      <c r="AD10626" t="s">
        <v>14697</v>
      </c>
      <c r="AE10626" t="s">
        <v>313</v>
      </c>
      <c r="AF10626">
        <f>MONTH(Table1[[#This Row],[Date Sent]])</f>
        <v>6</v>
      </c>
      <c r="AG10626">
        <f>YEAR(Table1[[#This Row],[Date Sent]])</f>
        <v>2024</v>
      </c>
      <c r="AH10626"/>
    </row>
    <row r="10627" spans="1:34" x14ac:dyDescent="0.2">
      <c r="A10627" t="s">
        <v>618</v>
      </c>
      <c r="B10627" t="s">
        <v>11072</v>
      </c>
      <c r="C10627" s="1">
        <v>216.43</v>
      </c>
      <c r="D10627" s="5">
        <v>45437</v>
      </c>
      <c r="E10627" t="s">
        <v>17</v>
      </c>
      <c r="F10627" t="s">
        <v>918</v>
      </c>
      <c r="G10627" s="16" t="s">
        <v>11076</v>
      </c>
      <c r="H10627" s="1">
        <v>92.48</v>
      </c>
      <c r="I10627" t="s">
        <v>17</v>
      </c>
      <c r="J10627" t="s">
        <v>11077</v>
      </c>
      <c r="K10627" s="1">
        <v>24.56</v>
      </c>
      <c r="L10627" t="s">
        <v>16</v>
      </c>
      <c r="M10627" t="s">
        <v>1057</v>
      </c>
      <c r="N10627" s="1">
        <v>99.39</v>
      </c>
      <c r="O10627" t="s">
        <v>15</v>
      </c>
      <c r="P10627" t="s">
        <v>11078</v>
      </c>
      <c r="AC10627" s="5">
        <v>45470</v>
      </c>
      <c r="AD10627" t="s">
        <v>14697</v>
      </c>
      <c r="AE10627" t="s">
        <v>313</v>
      </c>
      <c r="AF10627">
        <f>MONTH(Table1[[#This Row],[Date Sent]])</f>
        <v>6</v>
      </c>
      <c r="AG10627">
        <f>YEAR(Table1[[#This Row],[Date Sent]])</f>
        <v>2024</v>
      </c>
      <c r="AH10627"/>
    </row>
    <row r="10628" spans="1:34" x14ac:dyDescent="0.2">
      <c r="A10628" t="s">
        <v>792</v>
      </c>
      <c r="B10628" t="s">
        <v>11079</v>
      </c>
      <c r="C10628" s="1">
        <v>169.54</v>
      </c>
      <c r="D10628" s="5">
        <v>45428</v>
      </c>
      <c r="E10628" t="s">
        <v>27</v>
      </c>
      <c r="F10628" t="s">
        <v>918</v>
      </c>
      <c r="G10628" s="16" t="s">
        <v>11080</v>
      </c>
      <c r="H10628" s="1">
        <v>60.800000000000004</v>
      </c>
      <c r="I10628" t="s">
        <v>39</v>
      </c>
      <c r="J10628" t="s">
        <v>11081</v>
      </c>
      <c r="K10628" s="1">
        <v>84.88</v>
      </c>
      <c r="L10628" t="s">
        <v>33</v>
      </c>
      <c r="M10628" t="s">
        <v>11082</v>
      </c>
      <c r="N10628" s="1">
        <v>23.859999999999985</v>
      </c>
      <c r="O10628" t="s">
        <v>15</v>
      </c>
      <c r="P10628" t="s">
        <v>1158</v>
      </c>
      <c r="AC10628" s="5">
        <v>45470</v>
      </c>
      <c r="AD10628" t="s">
        <v>13792</v>
      </c>
      <c r="AE10628" t="s">
        <v>174</v>
      </c>
      <c r="AF10628">
        <f>MONTH(Table1[[#This Row],[Date Sent]])</f>
        <v>6</v>
      </c>
      <c r="AG10628">
        <f>YEAR(Table1[[#This Row],[Date Sent]])</f>
        <v>2024</v>
      </c>
      <c r="AH10628"/>
    </row>
    <row r="10629" spans="1:34" x14ac:dyDescent="0.2">
      <c r="A10629" t="s">
        <v>1770</v>
      </c>
      <c r="B10629" t="s">
        <v>11083</v>
      </c>
      <c r="C10629" s="1">
        <v>12.32</v>
      </c>
      <c r="D10629" s="5">
        <v>45432</v>
      </c>
      <c r="E10629" t="s">
        <v>20</v>
      </c>
      <c r="F10629" t="s">
        <v>39</v>
      </c>
      <c r="G10629" s="16" t="s">
        <v>11084</v>
      </c>
      <c r="H10629" s="1"/>
      <c r="J10629"/>
      <c r="AC10629" s="5">
        <v>45470</v>
      </c>
      <c r="AD10629" t="s">
        <v>13571</v>
      </c>
      <c r="AE10629" t="s">
        <v>6845</v>
      </c>
      <c r="AF10629">
        <f>MONTH(Table1[[#This Row],[Date Sent]])</f>
        <v>6</v>
      </c>
      <c r="AG10629">
        <f>YEAR(Table1[[#This Row],[Date Sent]])</f>
        <v>2024</v>
      </c>
      <c r="AH10629"/>
    </row>
    <row r="10630" spans="1:34" x14ac:dyDescent="0.2">
      <c r="A10630" t="s">
        <v>1770</v>
      </c>
      <c r="B10630" t="s">
        <v>11083</v>
      </c>
      <c r="C10630" s="1">
        <v>56.7</v>
      </c>
      <c r="D10630" s="5">
        <v>45433</v>
      </c>
      <c r="E10630" t="s">
        <v>21</v>
      </c>
      <c r="F10630" t="s">
        <v>17</v>
      </c>
      <c r="G10630" s="16" t="s">
        <v>1819</v>
      </c>
      <c r="H10630" s="1"/>
      <c r="J10630"/>
      <c r="AC10630" s="5">
        <v>45470</v>
      </c>
      <c r="AD10630" t="s">
        <v>13571</v>
      </c>
      <c r="AE10630" t="s">
        <v>6845</v>
      </c>
      <c r="AF10630">
        <f>MONTH(Table1[[#This Row],[Date Sent]])</f>
        <v>6</v>
      </c>
      <c r="AG10630">
        <f>YEAR(Table1[[#This Row],[Date Sent]])</f>
        <v>2024</v>
      </c>
      <c r="AH10630"/>
    </row>
    <row r="10631" spans="1:34" x14ac:dyDescent="0.2">
      <c r="A10631" t="s">
        <v>1770</v>
      </c>
      <c r="B10631" t="s">
        <v>11083</v>
      </c>
      <c r="C10631" s="1">
        <v>13.9</v>
      </c>
      <c r="D10631" s="5">
        <v>45437</v>
      </c>
      <c r="E10631" t="s">
        <v>21</v>
      </c>
      <c r="F10631" t="s">
        <v>33</v>
      </c>
      <c r="G10631" s="16" t="s">
        <v>11085</v>
      </c>
      <c r="H10631" s="1"/>
      <c r="J10631"/>
      <c r="AC10631" s="5">
        <v>45470</v>
      </c>
      <c r="AD10631" t="s">
        <v>13571</v>
      </c>
      <c r="AE10631" t="s">
        <v>6845</v>
      </c>
      <c r="AF10631">
        <f>MONTH(Table1[[#This Row],[Date Sent]])</f>
        <v>6</v>
      </c>
      <c r="AG10631">
        <f>YEAR(Table1[[#This Row],[Date Sent]])</f>
        <v>2024</v>
      </c>
      <c r="AH10631"/>
    </row>
    <row r="10632" spans="1:34" x14ac:dyDescent="0.2">
      <c r="A10632" t="s">
        <v>1770</v>
      </c>
      <c r="B10632" t="s">
        <v>11083</v>
      </c>
      <c r="C10632" s="1">
        <v>48.74</v>
      </c>
      <c r="D10632" s="5">
        <v>45442</v>
      </c>
      <c r="E10632" t="s">
        <v>27</v>
      </c>
      <c r="F10632" t="s">
        <v>39</v>
      </c>
      <c r="G10632" s="16" t="s">
        <v>11086</v>
      </c>
      <c r="H10632" s="1"/>
      <c r="J10632"/>
      <c r="AC10632" s="5">
        <v>45470</v>
      </c>
      <c r="AD10632" t="s">
        <v>13571</v>
      </c>
      <c r="AE10632" t="s">
        <v>6845</v>
      </c>
      <c r="AF10632">
        <f>MONTH(Table1[[#This Row],[Date Sent]])</f>
        <v>6</v>
      </c>
      <c r="AG10632">
        <f>YEAR(Table1[[#This Row],[Date Sent]])</f>
        <v>2024</v>
      </c>
      <c r="AH10632"/>
    </row>
    <row r="10633" spans="1:34" x14ac:dyDescent="0.2">
      <c r="A10633" t="s">
        <v>1770</v>
      </c>
      <c r="B10633" t="s">
        <v>11083</v>
      </c>
      <c r="C10633" s="1">
        <v>17.11</v>
      </c>
      <c r="D10633" s="5">
        <v>45443</v>
      </c>
      <c r="E10633" t="s">
        <v>27</v>
      </c>
      <c r="F10633" t="s">
        <v>17</v>
      </c>
      <c r="G10633" s="16" t="s">
        <v>11087</v>
      </c>
      <c r="H10633" s="1"/>
      <c r="J10633"/>
      <c r="AC10633" s="5">
        <v>45470</v>
      </c>
      <c r="AD10633" t="s">
        <v>13571</v>
      </c>
      <c r="AE10633" t="s">
        <v>6845</v>
      </c>
      <c r="AF10633">
        <f>MONTH(Table1[[#This Row],[Date Sent]])</f>
        <v>6</v>
      </c>
      <c r="AG10633">
        <f>YEAR(Table1[[#This Row],[Date Sent]])</f>
        <v>2024</v>
      </c>
      <c r="AH10633"/>
    </row>
    <row r="10634" spans="1:34" x14ac:dyDescent="0.2">
      <c r="A10634" t="s">
        <v>1770</v>
      </c>
      <c r="B10634" t="s">
        <v>11083</v>
      </c>
      <c r="C10634" s="1">
        <v>42.75</v>
      </c>
      <c r="D10634" s="5">
        <v>45444</v>
      </c>
      <c r="E10634" t="s">
        <v>21</v>
      </c>
      <c r="F10634" t="s">
        <v>33</v>
      </c>
      <c r="G10634" s="16" t="s">
        <v>11088</v>
      </c>
      <c r="H10634" s="1"/>
      <c r="J10634"/>
      <c r="AC10634" s="5">
        <v>45470</v>
      </c>
      <c r="AD10634" t="s">
        <v>13571</v>
      </c>
      <c r="AE10634" t="s">
        <v>6845</v>
      </c>
      <c r="AF10634">
        <f>MONTH(Table1[[#This Row],[Date Sent]])</f>
        <v>6</v>
      </c>
      <c r="AG10634">
        <f>YEAR(Table1[[#This Row],[Date Sent]])</f>
        <v>2024</v>
      </c>
      <c r="AH10634"/>
    </row>
    <row r="10635" spans="1:34" x14ac:dyDescent="0.2">
      <c r="A10635" t="s">
        <v>1770</v>
      </c>
      <c r="B10635" t="s">
        <v>11083</v>
      </c>
      <c r="C10635" s="1">
        <v>26.13</v>
      </c>
      <c r="D10635" s="5">
        <v>45446</v>
      </c>
      <c r="E10635" t="s">
        <v>21</v>
      </c>
      <c r="F10635" t="s">
        <v>33</v>
      </c>
      <c r="G10635" s="16" t="s">
        <v>11089</v>
      </c>
      <c r="H10635" s="1"/>
      <c r="J10635"/>
      <c r="AC10635" s="5">
        <v>45470</v>
      </c>
      <c r="AD10635" t="s">
        <v>13571</v>
      </c>
      <c r="AE10635" t="s">
        <v>6845</v>
      </c>
      <c r="AF10635">
        <f>MONTH(Table1[[#This Row],[Date Sent]])</f>
        <v>6</v>
      </c>
      <c r="AG10635">
        <f>YEAR(Table1[[#This Row],[Date Sent]])</f>
        <v>2024</v>
      </c>
      <c r="AH10635"/>
    </row>
    <row r="10636" spans="1:34" x14ac:dyDescent="0.2">
      <c r="A10636" t="s">
        <v>1770</v>
      </c>
      <c r="B10636" t="s">
        <v>11083</v>
      </c>
      <c r="C10636" s="1">
        <v>38.619999999999997</v>
      </c>
      <c r="D10636" s="5">
        <v>45448</v>
      </c>
      <c r="E10636" t="s">
        <v>10</v>
      </c>
      <c r="F10636" t="s">
        <v>918</v>
      </c>
      <c r="G10636" s="16" t="s">
        <v>11090</v>
      </c>
      <c r="H10636" s="1">
        <v>28.189999999999998</v>
      </c>
      <c r="I10636" t="s">
        <v>10</v>
      </c>
      <c r="J10636" t="s">
        <v>11091</v>
      </c>
      <c r="K10636" s="1">
        <v>10.43</v>
      </c>
      <c r="L10636" t="s">
        <v>15</v>
      </c>
      <c r="M10636" t="s">
        <v>11092</v>
      </c>
      <c r="AC10636" s="5">
        <v>45470</v>
      </c>
      <c r="AD10636" t="s">
        <v>13571</v>
      </c>
      <c r="AE10636" t="s">
        <v>6845</v>
      </c>
      <c r="AF10636">
        <f>MONTH(Table1[[#This Row],[Date Sent]])</f>
        <v>6</v>
      </c>
      <c r="AG10636">
        <f>YEAR(Table1[[#This Row],[Date Sent]])</f>
        <v>2024</v>
      </c>
      <c r="AH10636"/>
    </row>
    <row r="10637" spans="1:34" x14ac:dyDescent="0.2">
      <c r="A10637" t="s">
        <v>88</v>
      </c>
      <c r="B10637" t="s">
        <v>11093</v>
      </c>
      <c r="C10637" s="1">
        <v>30.78</v>
      </c>
      <c r="D10637" s="5">
        <v>45427</v>
      </c>
      <c r="E10637" t="s">
        <v>21</v>
      </c>
      <c r="F10637" t="s">
        <v>918</v>
      </c>
      <c r="G10637" s="16" t="s">
        <v>11094</v>
      </c>
      <c r="H10637" s="1">
        <v>18.420000000000002</v>
      </c>
      <c r="I10637" t="s">
        <v>18</v>
      </c>
      <c r="J10637" t="s">
        <v>7417</v>
      </c>
      <c r="K10637" s="1">
        <v>12.36</v>
      </c>
      <c r="L10637" t="s">
        <v>21</v>
      </c>
      <c r="M10637" t="s">
        <v>1722</v>
      </c>
      <c r="AC10637" s="5">
        <v>45470</v>
      </c>
      <c r="AD10637" t="s">
        <v>14604</v>
      </c>
      <c r="AE10637" t="s">
        <v>156</v>
      </c>
      <c r="AF10637">
        <f>MONTH(Table1[[#This Row],[Date Sent]])</f>
        <v>6</v>
      </c>
      <c r="AG10637">
        <f>YEAR(Table1[[#This Row],[Date Sent]])</f>
        <v>2024</v>
      </c>
      <c r="AH10637"/>
    </row>
    <row r="10638" spans="1:34" x14ac:dyDescent="0.2">
      <c r="A10638" t="s">
        <v>88</v>
      </c>
      <c r="B10638" t="s">
        <v>11093</v>
      </c>
      <c r="C10638" s="1">
        <v>19.61</v>
      </c>
      <c r="D10638" s="5">
        <v>45449</v>
      </c>
      <c r="E10638" t="s">
        <v>21</v>
      </c>
      <c r="F10638" t="s">
        <v>918</v>
      </c>
      <c r="G10638" s="16" t="s">
        <v>11095</v>
      </c>
      <c r="H10638" s="1">
        <v>11.440000000000001</v>
      </c>
      <c r="I10638" t="s">
        <v>18</v>
      </c>
      <c r="J10638" t="s">
        <v>7417</v>
      </c>
      <c r="K10638" s="1">
        <v>8.1699999999999982</v>
      </c>
      <c r="L10638" t="s">
        <v>21</v>
      </c>
      <c r="M10638" t="s">
        <v>1722</v>
      </c>
      <c r="AC10638" s="5">
        <v>45470</v>
      </c>
      <c r="AD10638" t="s">
        <v>14604</v>
      </c>
      <c r="AE10638" t="s">
        <v>156</v>
      </c>
      <c r="AF10638">
        <f>MONTH(Table1[[#This Row],[Date Sent]])</f>
        <v>6</v>
      </c>
      <c r="AG10638">
        <f>YEAR(Table1[[#This Row],[Date Sent]])</f>
        <v>2024</v>
      </c>
      <c r="AH10638"/>
    </row>
    <row r="10639" spans="1:34" x14ac:dyDescent="0.2">
      <c r="A10639" t="s">
        <v>88</v>
      </c>
      <c r="B10639" t="s">
        <v>11093</v>
      </c>
      <c r="C10639" s="1">
        <v>131.69</v>
      </c>
      <c r="D10639" s="5">
        <v>45450</v>
      </c>
      <c r="E10639" t="s">
        <v>25</v>
      </c>
      <c r="F10639" t="s">
        <v>49</v>
      </c>
      <c r="G10639" s="16" t="s">
        <v>11096</v>
      </c>
      <c r="H10639" s="1"/>
      <c r="J10639"/>
      <c r="AC10639" s="5">
        <v>45470</v>
      </c>
      <c r="AD10639" t="s">
        <v>14604</v>
      </c>
      <c r="AE10639" t="s">
        <v>156</v>
      </c>
      <c r="AF10639">
        <f>MONTH(Table1[[#This Row],[Date Sent]])</f>
        <v>6</v>
      </c>
      <c r="AG10639">
        <f>YEAR(Table1[[#This Row],[Date Sent]])</f>
        <v>2024</v>
      </c>
      <c r="AH10639"/>
    </row>
    <row r="10640" spans="1:34" x14ac:dyDescent="0.2">
      <c r="A10640" t="s">
        <v>88</v>
      </c>
      <c r="B10640" t="s">
        <v>11093</v>
      </c>
      <c r="C10640" s="1">
        <v>56.23</v>
      </c>
      <c r="D10640" s="5">
        <v>45454</v>
      </c>
      <c r="E10640" t="s">
        <v>21</v>
      </c>
      <c r="F10640" t="s">
        <v>918</v>
      </c>
      <c r="G10640" s="16" t="s">
        <v>11097</v>
      </c>
      <c r="H10640" s="1">
        <v>49.53</v>
      </c>
      <c r="I10640" t="s">
        <v>10</v>
      </c>
      <c r="J10640" t="s">
        <v>9874</v>
      </c>
      <c r="K10640" s="1">
        <v>6.6999999999999957</v>
      </c>
      <c r="L10640" t="s">
        <v>18</v>
      </c>
      <c r="M10640" t="s">
        <v>7417</v>
      </c>
      <c r="AC10640" s="5">
        <v>45470</v>
      </c>
      <c r="AD10640" t="s">
        <v>14604</v>
      </c>
      <c r="AE10640" t="s">
        <v>156</v>
      </c>
      <c r="AF10640">
        <f>MONTH(Table1[[#This Row],[Date Sent]])</f>
        <v>6</v>
      </c>
      <c r="AG10640">
        <f>YEAR(Table1[[#This Row],[Date Sent]])</f>
        <v>2024</v>
      </c>
      <c r="AH10640"/>
    </row>
    <row r="10641" spans="1:34" x14ac:dyDescent="0.2">
      <c r="A10641" t="s">
        <v>501</v>
      </c>
      <c r="B10641" t="s">
        <v>11098</v>
      </c>
      <c r="C10641" s="1">
        <v>150</v>
      </c>
      <c r="D10641" s="5">
        <v>45433</v>
      </c>
      <c r="E10641" t="s">
        <v>57</v>
      </c>
      <c r="F10641" t="s">
        <v>1031</v>
      </c>
      <c r="G10641" s="16" t="s">
        <v>11099</v>
      </c>
      <c r="H10641" s="1"/>
      <c r="J10641"/>
      <c r="AC10641" s="5">
        <v>45470</v>
      </c>
      <c r="AD10641" t="s">
        <v>13772</v>
      </c>
      <c r="AE10641" t="s">
        <v>156</v>
      </c>
      <c r="AF10641">
        <f>MONTH(Table1[[#This Row],[Date Sent]])</f>
        <v>6</v>
      </c>
      <c r="AG10641">
        <f>YEAR(Table1[[#This Row],[Date Sent]])</f>
        <v>2024</v>
      </c>
      <c r="AH10641"/>
    </row>
    <row r="10642" spans="1:34" x14ac:dyDescent="0.2">
      <c r="A10642" t="s">
        <v>501</v>
      </c>
      <c r="B10642" t="s">
        <v>11098</v>
      </c>
      <c r="C10642" s="1">
        <v>32.520000000000003</v>
      </c>
      <c r="D10642" s="5">
        <v>45434</v>
      </c>
      <c r="E10642" t="s">
        <v>21</v>
      </c>
      <c r="F10642" t="s">
        <v>918</v>
      </c>
      <c r="G10642" s="16" t="s">
        <v>11100</v>
      </c>
      <c r="H10642" s="1">
        <v>19.5</v>
      </c>
      <c r="I10642" t="s">
        <v>33</v>
      </c>
      <c r="J10642" t="s">
        <v>1062</v>
      </c>
      <c r="K10642" s="1">
        <v>13.020000000000003</v>
      </c>
      <c r="L10642" t="s">
        <v>18</v>
      </c>
      <c r="M10642" t="s">
        <v>7417</v>
      </c>
      <c r="AC10642" s="5">
        <v>45470</v>
      </c>
      <c r="AD10642" t="s">
        <v>13772</v>
      </c>
      <c r="AE10642" t="s">
        <v>156</v>
      </c>
      <c r="AF10642">
        <f>MONTH(Table1[[#This Row],[Date Sent]])</f>
        <v>6</v>
      </c>
      <c r="AG10642">
        <f>YEAR(Table1[[#This Row],[Date Sent]])</f>
        <v>2024</v>
      </c>
      <c r="AH10642"/>
    </row>
    <row r="10643" spans="1:34" x14ac:dyDescent="0.2">
      <c r="A10643" t="s">
        <v>501</v>
      </c>
      <c r="B10643" t="s">
        <v>11098</v>
      </c>
      <c r="C10643" s="1">
        <v>38.520000000000003</v>
      </c>
      <c r="D10643" s="5">
        <v>45436</v>
      </c>
      <c r="E10643" t="s">
        <v>8</v>
      </c>
      <c r="F10643" t="s">
        <v>39</v>
      </c>
      <c r="G10643" s="16" t="s">
        <v>10101</v>
      </c>
      <c r="H10643" s="1"/>
      <c r="J10643"/>
      <c r="AC10643" s="5">
        <v>45470</v>
      </c>
      <c r="AD10643" t="s">
        <v>13772</v>
      </c>
      <c r="AE10643" t="s">
        <v>156</v>
      </c>
      <c r="AF10643">
        <f>MONTH(Table1[[#This Row],[Date Sent]])</f>
        <v>6</v>
      </c>
      <c r="AG10643">
        <f>YEAR(Table1[[#This Row],[Date Sent]])</f>
        <v>2024</v>
      </c>
      <c r="AH10643"/>
    </row>
    <row r="10644" spans="1:34" x14ac:dyDescent="0.2">
      <c r="A10644" t="s">
        <v>501</v>
      </c>
      <c r="B10644" t="s">
        <v>11098</v>
      </c>
      <c r="C10644" s="1">
        <v>33.979999999999997</v>
      </c>
      <c r="D10644" s="5">
        <v>45444</v>
      </c>
      <c r="E10644" t="s">
        <v>18</v>
      </c>
      <c r="F10644" t="s">
        <v>918</v>
      </c>
      <c r="G10644" s="16" t="s">
        <v>11101</v>
      </c>
      <c r="H10644" s="1">
        <v>11.96</v>
      </c>
      <c r="I10644" t="s">
        <v>18</v>
      </c>
      <c r="J10644" t="s">
        <v>8945</v>
      </c>
      <c r="K10644" s="1">
        <v>22.019999999999996</v>
      </c>
      <c r="L10644" t="s">
        <v>15</v>
      </c>
      <c r="M10644" t="s">
        <v>11102</v>
      </c>
      <c r="AC10644" s="5">
        <v>45470</v>
      </c>
      <c r="AD10644" t="s">
        <v>13772</v>
      </c>
      <c r="AE10644" t="s">
        <v>156</v>
      </c>
      <c r="AF10644">
        <f>MONTH(Table1[[#This Row],[Date Sent]])</f>
        <v>6</v>
      </c>
      <c r="AG10644">
        <f>YEAR(Table1[[#This Row],[Date Sent]])</f>
        <v>2024</v>
      </c>
      <c r="AH10644"/>
    </row>
    <row r="10645" spans="1:34" x14ac:dyDescent="0.2">
      <c r="A10645" t="s">
        <v>501</v>
      </c>
      <c r="B10645" t="s">
        <v>11098</v>
      </c>
      <c r="C10645" s="1">
        <v>56.18</v>
      </c>
      <c r="D10645" s="5">
        <v>45449</v>
      </c>
      <c r="E10645" t="s">
        <v>21</v>
      </c>
      <c r="F10645" t="s">
        <v>918</v>
      </c>
      <c r="G10645" s="16" t="s">
        <v>11103</v>
      </c>
      <c r="H10645" s="1">
        <v>28.499999999999996</v>
      </c>
      <c r="I10645" t="s">
        <v>33</v>
      </c>
      <c r="J10645" t="s">
        <v>11104</v>
      </c>
      <c r="K10645" s="1">
        <v>27.680000000000003</v>
      </c>
      <c r="L10645" t="s">
        <v>18</v>
      </c>
      <c r="M10645" t="s">
        <v>9757</v>
      </c>
      <c r="AC10645" s="5">
        <v>45470</v>
      </c>
      <c r="AD10645" t="s">
        <v>13772</v>
      </c>
      <c r="AE10645" t="s">
        <v>156</v>
      </c>
      <c r="AF10645">
        <f>MONTH(Table1[[#This Row],[Date Sent]])</f>
        <v>6</v>
      </c>
      <c r="AG10645">
        <f>YEAR(Table1[[#This Row],[Date Sent]])</f>
        <v>2024</v>
      </c>
      <c r="AH10645"/>
    </row>
    <row r="10646" spans="1:34" x14ac:dyDescent="0.2">
      <c r="A10646" t="s">
        <v>501</v>
      </c>
      <c r="B10646" t="s">
        <v>11098</v>
      </c>
      <c r="C10646" s="1">
        <v>181.46</v>
      </c>
      <c r="D10646" s="5">
        <v>45450</v>
      </c>
      <c r="E10646" t="s">
        <v>8</v>
      </c>
      <c r="F10646" t="s">
        <v>39</v>
      </c>
      <c r="G10646" s="16" t="s">
        <v>11105</v>
      </c>
      <c r="H10646" s="1"/>
      <c r="J10646"/>
      <c r="AC10646" s="5">
        <v>45470</v>
      </c>
      <c r="AD10646" t="s">
        <v>13772</v>
      </c>
      <c r="AE10646" t="s">
        <v>156</v>
      </c>
      <c r="AF10646">
        <f>MONTH(Table1[[#This Row],[Date Sent]])</f>
        <v>6</v>
      </c>
      <c r="AG10646">
        <f>YEAR(Table1[[#This Row],[Date Sent]])</f>
        <v>2024</v>
      </c>
      <c r="AH10646"/>
    </row>
    <row r="10647" spans="1:34" x14ac:dyDescent="0.2">
      <c r="A10647" t="s">
        <v>501</v>
      </c>
      <c r="B10647" t="s">
        <v>11098</v>
      </c>
      <c r="C10647" s="1">
        <v>9.85</v>
      </c>
      <c r="D10647" s="5">
        <v>45451</v>
      </c>
      <c r="E10647" t="s">
        <v>13</v>
      </c>
      <c r="F10647" t="s">
        <v>17</v>
      </c>
      <c r="G10647" s="16" t="s">
        <v>11106</v>
      </c>
      <c r="H10647" s="1"/>
      <c r="J10647"/>
      <c r="AC10647" s="5">
        <v>45470</v>
      </c>
      <c r="AD10647" t="s">
        <v>13772</v>
      </c>
      <c r="AE10647" t="s">
        <v>156</v>
      </c>
      <c r="AF10647">
        <f>MONTH(Table1[[#This Row],[Date Sent]])</f>
        <v>6</v>
      </c>
      <c r="AG10647">
        <f>YEAR(Table1[[#This Row],[Date Sent]])</f>
        <v>2024</v>
      </c>
      <c r="AH10647"/>
    </row>
    <row r="10648" spans="1:34" x14ac:dyDescent="0.2">
      <c r="A10648" t="s">
        <v>501</v>
      </c>
      <c r="B10648" t="s">
        <v>11098</v>
      </c>
      <c r="C10648" s="1">
        <v>43.86</v>
      </c>
      <c r="D10648" s="5">
        <v>45453</v>
      </c>
      <c r="E10648" t="s">
        <v>8</v>
      </c>
      <c r="F10648" t="s">
        <v>39</v>
      </c>
      <c r="G10648" s="16" t="s">
        <v>1274</v>
      </c>
      <c r="H10648" s="1"/>
      <c r="J10648"/>
      <c r="AC10648" s="5">
        <v>45470</v>
      </c>
      <c r="AD10648" t="s">
        <v>13772</v>
      </c>
      <c r="AE10648" t="s">
        <v>156</v>
      </c>
      <c r="AF10648">
        <f>MONTH(Table1[[#This Row],[Date Sent]])</f>
        <v>6</v>
      </c>
      <c r="AG10648">
        <f>YEAR(Table1[[#This Row],[Date Sent]])</f>
        <v>2024</v>
      </c>
      <c r="AH10648"/>
    </row>
    <row r="10649" spans="1:34" x14ac:dyDescent="0.2">
      <c r="A10649" t="s">
        <v>501</v>
      </c>
      <c r="B10649" t="s">
        <v>11098</v>
      </c>
      <c r="C10649" s="1">
        <v>109.73</v>
      </c>
      <c r="D10649" s="5">
        <v>45455</v>
      </c>
      <c r="E10649" t="s">
        <v>21</v>
      </c>
      <c r="F10649" t="s">
        <v>2974</v>
      </c>
      <c r="G10649" s="16" t="s">
        <v>11107</v>
      </c>
      <c r="H10649" s="1"/>
      <c r="J10649"/>
      <c r="AC10649" s="5">
        <v>45470</v>
      </c>
      <c r="AD10649" t="s">
        <v>13772</v>
      </c>
      <c r="AE10649" t="s">
        <v>156</v>
      </c>
      <c r="AF10649">
        <f>MONTH(Table1[[#This Row],[Date Sent]])</f>
        <v>6</v>
      </c>
      <c r="AG10649">
        <f>YEAR(Table1[[#This Row],[Date Sent]])</f>
        <v>2024</v>
      </c>
      <c r="AH10649"/>
    </row>
    <row r="10650" spans="1:34" x14ac:dyDescent="0.2">
      <c r="A10650" t="s">
        <v>501</v>
      </c>
      <c r="B10650" t="s">
        <v>11098</v>
      </c>
      <c r="C10650" s="1">
        <v>23.84</v>
      </c>
      <c r="D10650" s="5">
        <v>45456</v>
      </c>
      <c r="E10650" t="s">
        <v>21</v>
      </c>
      <c r="F10650" t="s">
        <v>33</v>
      </c>
      <c r="G10650" s="16" t="s">
        <v>3123</v>
      </c>
      <c r="H10650" s="1"/>
      <c r="J10650"/>
      <c r="AC10650" s="5">
        <v>45470</v>
      </c>
      <c r="AD10650" t="s">
        <v>13772</v>
      </c>
      <c r="AE10650" t="s">
        <v>156</v>
      </c>
      <c r="AF10650">
        <f>MONTH(Table1[[#This Row],[Date Sent]])</f>
        <v>6</v>
      </c>
      <c r="AG10650">
        <f>YEAR(Table1[[#This Row],[Date Sent]])</f>
        <v>2024</v>
      </c>
      <c r="AH10650"/>
    </row>
    <row r="10651" spans="1:34" x14ac:dyDescent="0.2">
      <c r="A10651" t="s">
        <v>475</v>
      </c>
      <c r="B10651" t="s">
        <v>11108</v>
      </c>
      <c r="C10651" s="1">
        <v>11.19</v>
      </c>
      <c r="D10651" s="5">
        <v>45404</v>
      </c>
      <c r="E10651" t="s">
        <v>27</v>
      </c>
      <c r="F10651" t="s">
        <v>39</v>
      </c>
      <c r="G10651" s="16" t="s">
        <v>11109</v>
      </c>
      <c r="H10651" s="1"/>
      <c r="J10651"/>
      <c r="AC10651" s="5">
        <v>45470</v>
      </c>
      <c r="AD10651" t="s">
        <v>14671</v>
      </c>
      <c r="AE10651" t="s">
        <v>313</v>
      </c>
      <c r="AF10651">
        <f>MONTH(Table1[[#This Row],[Date Sent]])</f>
        <v>6</v>
      </c>
      <c r="AG10651">
        <f>YEAR(Table1[[#This Row],[Date Sent]])</f>
        <v>2024</v>
      </c>
      <c r="AH10651"/>
    </row>
    <row r="10652" spans="1:34" x14ac:dyDescent="0.2">
      <c r="A10652" t="s">
        <v>475</v>
      </c>
      <c r="B10652" t="s">
        <v>11108</v>
      </c>
      <c r="C10652" s="1">
        <v>26.75</v>
      </c>
      <c r="D10652" s="5">
        <v>45411</v>
      </c>
      <c r="E10652" t="s">
        <v>37</v>
      </c>
      <c r="F10652" t="s">
        <v>5</v>
      </c>
      <c r="G10652" s="16" t="s">
        <v>11110</v>
      </c>
      <c r="H10652" s="1"/>
      <c r="J10652"/>
      <c r="AC10652" s="5">
        <v>45470</v>
      </c>
      <c r="AD10652" t="s">
        <v>14671</v>
      </c>
      <c r="AE10652" t="s">
        <v>313</v>
      </c>
      <c r="AF10652">
        <f>MONTH(Table1[[#This Row],[Date Sent]])</f>
        <v>6</v>
      </c>
      <c r="AG10652">
        <f>YEAR(Table1[[#This Row],[Date Sent]])</f>
        <v>2024</v>
      </c>
      <c r="AH10652"/>
    </row>
    <row r="10653" spans="1:34" x14ac:dyDescent="0.2">
      <c r="A10653" t="s">
        <v>475</v>
      </c>
      <c r="B10653" t="s">
        <v>11108</v>
      </c>
      <c r="C10653" s="1">
        <v>26.75</v>
      </c>
      <c r="D10653" s="5">
        <v>45412</v>
      </c>
      <c r="E10653" t="s">
        <v>37</v>
      </c>
      <c r="F10653" t="s">
        <v>5</v>
      </c>
      <c r="G10653" s="16" t="s">
        <v>11111</v>
      </c>
      <c r="H10653" s="1"/>
      <c r="J10653"/>
      <c r="AC10653" s="5">
        <v>45470</v>
      </c>
      <c r="AD10653" t="s">
        <v>14671</v>
      </c>
      <c r="AE10653" t="s">
        <v>313</v>
      </c>
      <c r="AF10653">
        <f>MONTH(Table1[[#This Row],[Date Sent]])</f>
        <v>6</v>
      </c>
      <c r="AG10653">
        <f>YEAR(Table1[[#This Row],[Date Sent]])</f>
        <v>2024</v>
      </c>
      <c r="AH10653"/>
    </row>
    <row r="10654" spans="1:34" x14ac:dyDescent="0.2">
      <c r="A10654" t="s">
        <v>475</v>
      </c>
      <c r="B10654" t="s">
        <v>11108</v>
      </c>
      <c r="C10654" s="1">
        <v>105.83</v>
      </c>
      <c r="D10654" s="5">
        <v>45413</v>
      </c>
      <c r="E10654" t="s">
        <v>15</v>
      </c>
      <c r="F10654" t="s">
        <v>4</v>
      </c>
      <c r="G10654" s="16" t="s">
        <v>11112</v>
      </c>
      <c r="H10654" s="1"/>
      <c r="J10654"/>
      <c r="AC10654" s="5">
        <v>45470</v>
      </c>
      <c r="AD10654" t="s">
        <v>14671</v>
      </c>
      <c r="AE10654" t="s">
        <v>313</v>
      </c>
      <c r="AF10654">
        <f>MONTH(Table1[[#This Row],[Date Sent]])</f>
        <v>6</v>
      </c>
      <c r="AG10654">
        <f>YEAR(Table1[[#This Row],[Date Sent]])</f>
        <v>2024</v>
      </c>
      <c r="AH10654"/>
    </row>
    <row r="10655" spans="1:34" x14ac:dyDescent="0.2">
      <c r="A10655" t="s">
        <v>475</v>
      </c>
      <c r="B10655" t="s">
        <v>11108</v>
      </c>
      <c r="C10655" s="1">
        <v>100.73</v>
      </c>
      <c r="D10655" s="5">
        <v>45413</v>
      </c>
      <c r="E10655" t="s">
        <v>21</v>
      </c>
      <c r="F10655" t="s">
        <v>33</v>
      </c>
      <c r="G10655" s="16" t="s">
        <v>11113</v>
      </c>
      <c r="H10655" s="1"/>
      <c r="J10655"/>
      <c r="AC10655" s="5">
        <v>45470</v>
      </c>
      <c r="AD10655" t="s">
        <v>14671</v>
      </c>
      <c r="AE10655" t="s">
        <v>313</v>
      </c>
      <c r="AF10655">
        <f>MONTH(Table1[[#This Row],[Date Sent]])</f>
        <v>6</v>
      </c>
      <c r="AG10655">
        <f>YEAR(Table1[[#This Row],[Date Sent]])</f>
        <v>2024</v>
      </c>
      <c r="AH10655"/>
    </row>
    <row r="10656" spans="1:34" x14ac:dyDescent="0.2">
      <c r="A10656" t="s">
        <v>475</v>
      </c>
      <c r="B10656" t="s">
        <v>11108</v>
      </c>
      <c r="C10656" s="1">
        <v>67.569999999999993</v>
      </c>
      <c r="D10656" s="5">
        <v>45413</v>
      </c>
      <c r="E10656" t="s">
        <v>15</v>
      </c>
      <c r="F10656" t="s">
        <v>918</v>
      </c>
      <c r="G10656" s="16" t="s">
        <v>11114</v>
      </c>
      <c r="H10656" s="1">
        <v>43.680000000000007</v>
      </c>
      <c r="I10656" t="s">
        <v>15</v>
      </c>
      <c r="J10656" t="s">
        <v>11115</v>
      </c>
      <c r="K10656" s="1">
        <v>23.889999999999986</v>
      </c>
      <c r="L10656" t="s">
        <v>33</v>
      </c>
      <c r="M10656" t="s">
        <v>1602</v>
      </c>
      <c r="AC10656" s="5">
        <v>45470</v>
      </c>
      <c r="AD10656" t="s">
        <v>14671</v>
      </c>
      <c r="AE10656" t="s">
        <v>313</v>
      </c>
      <c r="AF10656">
        <f>MONTH(Table1[[#This Row],[Date Sent]])</f>
        <v>6</v>
      </c>
      <c r="AG10656">
        <f>YEAR(Table1[[#This Row],[Date Sent]])</f>
        <v>2024</v>
      </c>
      <c r="AH10656"/>
    </row>
    <row r="10657" spans="1:34" x14ac:dyDescent="0.2">
      <c r="A10657" t="s">
        <v>5751</v>
      </c>
      <c r="B10657" t="s">
        <v>11116</v>
      </c>
      <c r="C10657" s="1">
        <v>124.47</v>
      </c>
      <c r="D10657" s="5">
        <v>45428</v>
      </c>
      <c r="E10657" t="s">
        <v>21</v>
      </c>
      <c r="F10657" t="s">
        <v>918</v>
      </c>
      <c r="G10657" s="16" t="s">
        <v>11117</v>
      </c>
      <c r="H10657" s="1">
        <v>12.95</v>
      </c>
      <c r="I10657" t="s">
        <v>15</v>
      </c>
      <c r="J10657" t="s">
        <v>6002</v>
      </c>
      <c r="K10657" s="1">
        <v>111.52</v>
      </c>
      <c r="L10657" t="s">
        <v>33</v>
      </c>
      <c r="M10657" t="s">
        <v>950</v>
      </c>
      <c r="AC10657" s="5">
        <v>45470</v>
      </c>
      <c r="AD10657" t="s">
        <v>14597</v>
      </c>
      <c r="AE10657" t="s">
        <v>266</v>
      </c>
      <c r="AF10657">
        <f>MONTH(Table1[[#This Row],[Date Sent]])</f>
        <v>6</v>
      </c>
      <c r="AG10657">
        <f>YEAR(Table1[[#This Row],[Date Sent]])</f>
        <v>2024</v>
      </c>
      <c r="AH10657"/>
    </row>
    <row r="10658" spans="1:34" x14ac:dyDescent="0.2">
      <c r="A10658" t="s">
        <v>5751</v>
      </c>
      <c r="B10658" t="s">
        <v>11116</v>
      </c>
      <c r="C10658" s="1">
        <v>114.12</v>
      </c>
      <c r="D10658" s="5">
        <v>45431</v>
      </c>
      <c r="E10658" t="s">
        <v>17</v>
      </c>
      <c r="F10658" t="s">
        <v>918</v>
      </c>
      <c r="G10658" s="16" t="s">
        <v>11118</v>
      </c>
      <c r="H10658" s="1">
        <v>46.02</v>
      </c>
      <c r="I10658" t="s">
        <v>33</v>
      </c>
      <c r="J10658" t="s">
        <v>11119</v>
      </c>
      <c r="K10658" s="1">
        <v>68.099999999999994</v>
      </c>
      <c r="L10658" t="s">
        <v>17</v>
      </c>
      <c r="M10658" t="s">
        <v>1478</v>
      </c>
      <c r="AC10658" s="5">
        <v>45470</v>
      </c>
      <c r="AD10658" t="s">
        <v>14597</v>
      </c>
      <c r="AE10658" t="s">
        <v>266</v>
      </c>
      <c r="AF10658">
        <f>MONTH(Table1[[#This Row],[Date Sent]])</f>
        <v>6</v>
      </c>
      <c r="AG10658">
        <f>YEAR(Table1[[#This Row],[Date Sent]])</f>
        <v>2024</v>
      </c>
      <c r="AH10658"/>
    </row>
    <row r="10659" spans="1:34" x14ac:dyDescent="0.2">
      <c r="A10659" t="s">
        <v>5751</v>
      </c>
      <c r="B10659" t="s">
        <v>11116</v>
      </c>
      <c r="C10659" s="1">
        <v>1205.31</v>
      </c>
      <c r="D10659" s="5">
        <v>45448</v>
      </c>
      <c r="E10659" t="s">
        <v>21</v>
      </c>
      <c r="F10659" t="s">
        <v>39</v>
      </c>
      <c r="G10659" s="16" t="s">
        <v>11120</v>
      </c>
      <c r="H10659" s="1"/>
      <c r="J10659"/>
      <c r="AC10659" s="5">
        <v>45470</v>
      </c>
      <c r="AD10659" t="s">
        <v>14597</v>
      </c>
      <c r="AE10659" t="s">
        <v>266</v>
      </c>
      <c r="AF10659">
        <f>MONTH(Table1[[#This Row],[Date Sent]])</f>
        <v>6</v>
      </c>
      <c r="AG10659">
        <f>YEAR(Table1[[#This Row],[Date Sent]])</f>
        <v>2024</v>
      </c>
      <c r="AH10659"/>
    </row>
    <row r="10660" spans="1:34" x14ac:dyDescent="0.2">
      <c r="A10660" t="s">
        <v>5751</v>
      </c>
      <c r="B10660" t="s">
        <v>11116</v>
      </c>
      <c r="C10660" s="1">
        <v>90.17</v>
      </c>
      <c r="D10660" s="5">
        <v>45449</v>
      </c>
      <c r="E10660" t="s">
        <v>21</v>
      </c>
      <c r="F10660" t="s">
        <v>918</v>
      </c>
      <c r="G10660" s="16" t="s">
        <v>11121</v>
      </c>
      <c r="H10660" s="1">
        <v>48.82</v>
      </c>
      <c r="I10660" t="s">
        <v>33</v>
      </c>
      <c r="J10660" t="s">
        <v>11122</v>
      </c>
      <c r="K10660" s="1">
        <v>6.49</v>
      </c>
      <c r="L10660" t="s">
        <v>15</v>
      </c>
      <c r="M10660" t="s">
        <v>1029</v>
      </c>
      <c r="N10660" s="1">
        <v>34.86</v>
      </c>
      <c r="O10660" t="s">
        <v>39</v>
      </c>
      <c r="P10660" t="s">
        <v>11123</v>
      </c>
      <c r="AC10660" s="5">
        <v>45470</v>
      </c>
      <c r="AD10660" t="s">
        <v>14597</v>
      </c>
      <c r="AE10660" t="s">
        <v>266</v>
      </c>
      <c r="AF10660">
        <f>MONTH(Table1[[#This Row],[Date Sent]])</f>
        <v>6</v>
      </c>
      <c r="AG10660">
        <f>YEAR(Table1[[#This Row],[Date Sent]])</f>
        <v>2024</v>
      </c>
      <c r="AH10660"/>
    </row>
    <row r="10661" spans="1:34" x14ac:dyDescent="0.2">
      <c r="A10661" t="s">
        <v>374</v>
      </c>
      <c r="B10661" t="s">
        <v>778</v>
      </c>
      <c r="C10661" s="1">
        <v>16.87</v>
      </c>
      <c r="D10661" s="5">
        <v>45433</v>
      </c>
      <c r="E10661" t="s">
        <v>17</v>
      </c>
      <c r="F10661" t="s">
        <v>918</v>
      </c>
      <c r="G10661" s="16" t="s">
        <v>11124</v>
      </c>
      <c r="H10661" s="1">
        <v>9.74</v>
      </c>
      <c r="I10661" t="s">
        <v>33</v>
      </c>
      <c r="J10661" t="s">
        <v>11125</v>
      </c>
      <c r="K10661" s="1">
        <v>7.1300000000000008</v>
      </c>
      <c r="L10661" t="s">
        <v>17</v>
      </c>
      <c r="M10661" t="s">
        <v>11126</v>
      </c>
      <c r="AC10661" s="5">
        <v>45470</v>
      </c>
      <c r="AD10661" t="s">
        <v>14626</v>
      </c>
      <c r="AE10661" t="s">
        <v>294</v>
      </c>
      <c r="AF10661">
        <f>MONTH(Table1[[#This Row],[Date Sent]])</f>
        <v>6</v>
      </c>
      <c r="AG10661">
        <f>YEAR(Table1[[#This Row],[Date Sent]])</f>
        <v>2024</v>
      </c>
      <c r="AH10661"/>
    </row>
    <row r="10662" spans="1:34" x14ac:dyDescent="0.2">
      <c r="A10662" t="s">
        <v>374</v>
      </c>
      <c r="B10662" t="s">
        <v>778</v>
      </c>
      <c r="C10662" s="1">
        <v>-86.1</v>
      </c>
      <c r="D10662" s="5">
        <v>45452</v>
      </c>
      <c r="E10662" t="s">
        <v>17</v>
      </c>
      <c r="F10662" t="s">
        <v>15</v>
      </c>
      <c r="G10662" s="16" t="s">
        <v>11127</v>
      </c>
      <c r="H10662" s="1"/>
      <c r="J10662"/>
      <c r="AC10662" s="5">
        <v>45470</v>
      </c>
      <c r="AD10662" t="s">
        <v>14626</v>
      </c>
      <c r="AE10662" t="s">
        <v>294</v>
      </c>
      <c r="AF10662">
        <f>MONTH(Table1[[#This Row],[Date Sent]])</f>
        <v>6</v>
      </c>
      <c r="AG10662">
        <f>YEAR(Table1[[#This Row],[Date Sent]])</f>
        <v>2024</v>
      </c>
      <c r="AH10662"/>
    </row>
    <row r="10663" spans="1:34" x14ac:dyDescent="0.2">
      <c r="A10663" t="s">
        <v>1429</v>
      </c>
      <c r="B10663" t="s">
        <v>11128</v>
      </c>
      <c r="C10663" s="1">
        <v>324.27</v>
      </c>
      <c r="D10663" s="5">
        <v>45446</v>
      </c>
      <c r="E10663" t="s">
        <v>21</v>
      </c>
      <c r="F10663" t="s">
        <v>918</v>
      </c>
      <c r="G10663" s="16" t="s">
        <v>11129</v>
      </c>
      <c r="H10663" s="1">
        <v>246.53</v>
      </c>
      <c r="I10663" t="s">
        <v>33</v>
      </c>
      <c r="J10663" t="s">
        <v>11130</v>
      </c>
      <c r="K10663" s="1">
        <v>25.98</v>
      </c>
      <c r="L10663" t="s">
        <v>15</v>
      </c>
      <c r="M10663" t="s">
        <v>6002</v>
      </c>
      <c r="N10663" s="1">
        <v>51.759999999999991</v>
      </c>
      <c r="O10663" t="s">
        <v>18</v>
      </c>
      <c r="P10663" t="s">
        <v>2492</v>
      </c>
      <c r="AC10663" s="5">
        <v>45470</v>
      </c>
      <c r="AD10663" t="s">
        <v>14568</v>
      </c>
      <c r="AE10663" t="s">
        <v>475</v>
      </c>
      <c r="AF10663">
        <f>MONTH(Table1[[#This Row],[Date Sent]])</f>
        <v>6</v>
      </c>
      <c r="AG10663">
        <f>YEAR(Table1[[#This Row],[Date Sent]])</f>
        <v>2024</v>
      </c>
      <c r="AH10663"/>
    </row>
    <row r="10664" spans="1:34" x14ac:dyDescent="0.2">
      <c r="A10664" t="s">
        <v>1429</v>
      </c>
      <c r="B10664" t="s">
        <v>11128</v>
      </c>
      <c r="C10664" s="1">
        <v>14.03</v>
      </c>
      <c r="D10664" s="5">
        <v>45449</v>
      </c>
      <c r="E10664" t="s">
        <v>18</v>
      </c>
      <c r="F10664" t="s">
        <v>6</v>
      </c>
      <c r="G10664" s="16" t="s">
        <v>11131</v>
      </c>
      <c r="H10664" s="1"/>
      <c r="J10664"/>
      <c r="AC10664" s="5">
        <v>45470</v>
      </c>
      <c r="AD10664" t="s">
        <v>14568</v>
      </c>
      <c r="AE10664" t="s">
        <v>475</v>
      </c>
      <c r="AF10664">
        <f>MONTH(Table1[[#This Row],[Date Sent]])</f>
        <v>6</v>
      </c>
      <c r="AG10664">
        <f>YEAR(Table1[[#This Row],[Date Sent]])</f>
        <v>2024</v>
      </c>
      <c r="AH10664"/>
    </row>
    <row r="10665" spans="1:34" x14ac:dyDescent="0.2">
      <c r="A10665" t="s">
        <v>1429</v>
      </c>
      <c r="B10665" t="s">
        <v>11128</v>
      </c>
      <c r="C10665" s="1">
        <v>477.26</v>
      </c>
      <c r="D10665" s="5">
        <v>45456</v>
      </c>
      <c r="E10665" t="s">
        <v>20</v>
      </c>
      <c r="F10665" t="s">
        <v>39</v>
      </c>
      <c r="G10665" s="16" t="s">
        <v>11132</v>
      </c>
      <c r="H10665" s="1"/>
      <c r="J10665"/>
      <c r="AC10665" s="5">
        <v>45470</v>
      </c>
      <c r="AD10665" t="s">
        <v>14568</v>
      </c>
      <c r="AE10665" t="s">
        <v>475</v>
      </c>
      <c r="AF10665">
        <f>MONTH(Table1[[#This Row],[Date Sent]])</f>
        <v>6</v>
      </c>
      <c r="AG10665">
        <f>YEAR(Table1[[#This Row],[Date Sent]])</f>
        <v>2024</v>
      </c>
      <c r="AH10665"/>
    </row>
    <row r="10666" spans="1:34" x14ac:dyDescent="0.2">
      <c r="A10666" t="s">
        <v>10379</v>
      </c>
      <c r="B10666" t="s">
        <v>11133</v>
      </c>
      <c r="C10666" s="1">
        <v>101.71</v>
      </c>
      <c r="D10666" s="5">
        <v>45444</v>
      </c>
      <c r="E10666" t="s">
        <v>17</v>
      </c>
      <c r="F10666" t="s">
        <v>15</v>
      </c>
      <c r="G10666" s="16" t="s">
        <v>11134</v>
      </c>
      <c r="H10666" s="1"/>
      <c r="J10666"/>
      <c r="AC10666" s="5">
        <v>45470</v>
      </c>
      <c r="AD10666" t="s">
        <v>14561</v>
      </c>
      <c r="AE10666" t="s">
        <v>182</v>
      </c>
      <c r="AF10666">
        <f>MONTH(Table1[[#This Row],[Date Sent]])</f>
        <v>6</v>
      </c>
      <c r="AG10666">
        <f>YEAR(Table1[[#This Row],[Date Sent]])</f>
        <v>2024</v>
      </c>
      <c r="AH10666"/>
    </row>
    <row r="10667" spans="1:34" x14ac:dyDescent="0.2">
      <c r="A10667" t="s">
        <v>10379</v>
      </c>
      <c r="B10667" t="s">
        <v>11133</v>
      </c>
      <c r="C10667" s="1">
        <v>12.08</v>
      </c>
      <c r="D10667" s="5">
        <v>45446</v>
      </c>
      <c r="E10667" t="s">
        <v>60</v>
      </c>
      <c r="F10667" t="s">
        <v>15</v>
      </c>
      <c r="G10667" s="16" t="s">
        <v>11135</v>
      </c>
      <c r="H10667" s="1"/>
      <c r="J10667"/>
      <c r="AC10667" s="5">
        <v>45470</v>
      </c>
      <c r="AD10667" t="s">
        <v>14561</v>
      </c>
      <c r="AE10667" t="s">
        <v>182</v>
      </c>
      <c r="AF10667">
        <f>MONTH(Table1[[#This Row],[Date Sent]])</f>
        <v>6</v>
      </c>
      <c r="AG10667">
        <f>YEAR(Table1[[#This Row],[Date Sent]])</f>
        <v>2024</v>
      </c>
      <c r="AH10667"/>
    </row>
    <row r="10668" spans="1:34" x14ac:dyDescent="0.2">
      <c r="A10668" t="s">
        <v>10379</v>
      </c>
      <c r="B10668" t="s">
        <v>11133</v>
      </c>
      <c r="C10668" s="1">
        <v>67.790000000000006</v>
      </c>
      <c r="D10668" s="5">
        <v>45450</v>
      </c>
      <c r="E10668" t="s">
        <v>18</v>
      </c>
      <c r="F10668" t="s">
        <v>6</v>
      </c>
      <c r="G10668" s="16" t="s">
        <v>11136</v>
      </c>
      <c r="H10668" s="1"/>
      <c r="J10668"/>
      <c r="AC10668" s="5">
        <v>45470</v>
      </c>
      <c r="AD10668" t="s">
        <v>14561</v>
      </c>
      <c r="AE10668" t="s">
        <v>182</v>
      </c>
      <c r="AF10668">
        <f>MONTH(Table1[[#This Row],[Date Sent]])</f>
        <v>6</v>
      </c>
      <c r="AG10668">
        <f>YEAR(Table1[[#This Row],[Date Sent]])</f>
        <v>2024</v>
      </c>
      <c r="AH10668"/>
    </row>
    <row r="10669" spans="1:34" x14ac:dyDescent="0.2">
      <c r="A10669" t="s">
        <v>10379</v>
      </c>
      <c r="B10669" t="s">
        <v>11133</v>
      </c>
      <c r="C10669" s="1">
        <v>114.07</v>
      </c>
      <c r="D10669" s="5">
        <v>45453</v>
      </c>
      <c r="E10669" t="s">
        <v>49</v>
      </c>
      <c r="F10669" t="s">
        <v>33</v>
      </c>
      <c r="G10669" s="16" t="s">
        <v>11137</v>
      </c>
      <c r="H10669" s="1"/>
      <c r="J10669"/>
      <c r="AC10669" s="5">
        <v>45470</v>
      </c>
      <c r="AD10669" t="s">
        <v>14561</v>
      </c>
      <c r="AE10669" t="s">
        <v>182</v>
      </c>
      <c r="AF10669">
        <f>MONTH(Table1[[#This Row],[Date Sent]])</f>
        <v>6</v>
      </c>
      <c r="AG10669">
        <f>YEAR(Table1[[#This Row],[Date Sent]])</f>
        <v>2024</v>
      </c>
      <c r="AH10669"/>
    </row>
    <row r="10670" spans="1:34" x14ac:dyDescent="0.2">
      <c r="A10670" t="s">
        <v>10379</v>
      </c>
      <c r="B10670" t="s">
        <v>11133</v>
      </c>
      <c r="C10670" s="1">
        <v>216.38</v>
      </c>
      <c r="D10670" s="5">
        <v>45453</v>
      </c>
      <c r="E10670" t="s">
        <v>15</v>
      </c>
      <c r="F10670" t="s">
        <v>49</v>
      </c>
      <c r="G10670" s="16" t="s">
        <v>11138</v>
      </c>
      <c r="H10670" s="1"/>
      <c r="J10670"/>
      <c r="AC10670" s="5">
        <v>45470</v>
      </c>
      <c r="AD10670" t="s">
        <v>14561</v>
      </c>
      <c r="AE10670" t="s">
        <v>182</v>
      </c>
      <c r="AF10670">
        <f>MONTH(Table1[[#This Row],[Date Sent]])</f>
        <v>6</v>
      </c>
      <c r="AG10670">
        <f>YEAR(Table1[[#This Row],[Date Sent]])</f>
        <v>2024</v>
      </c>
      <c r="AH10670"/>
    </row>
    <row r="10671" spans="1:34" x14ac:dyDescent="0.2">
      <c r="A10671" t="s">
        <v>10379</v>
      </c>
      <c r="B10671" t="s">
        <v>11133</v>
      </c>
      <c r="C10671" s="1">
        <v>88.97</v>
      </c>
      <c r="D10671" s="5">
        <v>45454</v>
      </c>
      <c r="E10671" t="s">
        <v>49</v>
      </c>
      <c r="F10671" t="s">
        <v>918</v>
      </c>
      <c r="G10671" s="16" t="s">
        <v>11139</v>
      </c>
      <c r="H10671" s="1">
        <v>36.96</v>
      </c>
      <c r="I10671" t="s">
        <v>33</v>
      </c>
      <c r="J10671" t="s">
        <v>1529</v>
      </c>
      <c r="K10671" s="1">
        <v>52.01</v>
      </c>
      <c r="L10671" t="s">
        <v>17</v>
      </c>
      <c r="M10671" t="s">
        <v>11140</v>
      </c>
      <c r="AC10671" s="5">
        <v>45470</v>
      </c>
      <c r="AD10671" t="s">
        <v>14561</v>
      </c>
      <c r="AE10671" t="s">
        <v>182</v>
      </c>
      <c r="AF10671">
        <f>MONTH(Table1[[#This Row],[Date Sent]])</f>
        <v>6</v>
      </c>
      <c r="AG10671">
        <f>YEAR(Table1[[#This Row],[Date Sent]])</f>
        <v>2024</v>
      </c>
      <c r="AH10671"/>
    </row>
    <row r="10672" spans="1:34" x14ac:dyDescent="0.2">
      <c r="A10672" t="s">
        <v>747</v>
      </c>
      <c r="B10672" t="s">
        <v>11141</v>
      </c>
      <c r="C10672" s="1">
        <v>122.65</v>
      </c>
      <c r="D10672" s="5">
        <v>45450</v>
      </c>
      <c r="E10672" t="s">
        <v>17</v>
      </c>
      <c r="F10672" t="s">
        <v>918</v>
      </c>
      <c r="G10672" s="16" t="s">
        <v>11142</v>
      </c>
      <c r="H10672" s="1">
        <v>66.959999999999994</v>
      </c>
      <c r="I10672" t="s">
        <v>33</v>
      </c>
      <c r="J10672" t="s">
        <v>11143</v>
      </c>
      <c r="K10672" s="1">
        <v>15.98</v>
      </c>
      <c r="L10672" t="s">
        <v>15</v>
      </c>
      <c r="M10672" t="s">
        <v>11144</v>
      </c>
      <c r="N10672" s="1">
        <v>24.869999999999997</v>
      </c>
      <c r="O10672" t="s">
        <v>39</v>
      </c>
      <c r="P10672" t="s">
        <v>11145</v>
      </c>
      <c r="Q10672" s="1">
        <v>14.840000000000003</v>
      </c>
      <c r="R10672" t="s">
        <v>21</v>
      </c>
      <c r="S10672" t="s">
        <v>8910</v>
      </c>
      <c r="AC10672" s="5">
        <v>45470</v>
      </c>
      <c r="AD10672" t="s">
        <v>13340</v>
      </c>
      <c r="AE10672" t="s">
        <v>174</v>
      </c>
      <c r="AF10672">
        <f>MONTH(Table1[[#This Row],[Date Sent]])</f>
        <v>6</v>
      </c>
      <c r="AG10672">
        <f>YEAR(Table1[[#This Row],[Date Sent]])</f>
        <v>2024</v>
      </c>
      <c r="AH10672"/>
    </row>
    <row r="10673" spans="1:34" x14ac:dyDescent="0.2">
      <c r="A10673" t="s">
        <v>747</v>
      </c>
      <c r="B10673" t="s">
        <v>11141</v>
      </c>
      <c r="C10673" s="1">
        <v>354.23</v>
      </c>
      <c r="D10673" s="5">
        <v>45451</v>
      </c>
      <c r="E10673" t="s">
        <v>21</v>
      </c>
      <c r="F10673" t="s">
        <v>918</v>
      </c>
      <c r="G10673" s="16" t="s">
        <v>11146</v>
      </c>
      <c r="H10673" s="1">
        <v>328</v>
      </c>
      <c r="I10673" t="s">
        <v>33</v>
      </c>
      <c r="J10673" t="s">
        <v>2762</v>
      </c>
      <c r="K10673" s="1">
        <v>26.230000000000018</v>
      </c>
      <c r="L10673" t="s">
        <v>40</v>
      </c>
      <c r="M10673" t="s">
        <v>3666</v>
      </c>
      <c r="AC10673" s="5">
        <v>45470</v>
      </c>
      <c r="AD10673" t="s">
        <v>13340</v>
      </c>
      <c r="AE10673" t="s">
        <v>174</v>
      </c>
      <c r="AF10673">
        <f>MONTH(Table1[[#This Row],[Date Sent]])</f>
        <v>6</v>
      </c>
      <c r="AG10673">
        <f>YEAR(Table1[[#This Row],[Date Sent]])</f>
        <v>2024</v>
      </c>
      <c r="AH10673"/>
    </row>
    <row r="10674" spans="1:34" x14ac:dyDescent="0.2">
      <c r="A10674" t="s">
        <v>747</v>
      </c>
      <c r="B10674" t="s">
        <v>11141</v>
      </c>
      <c r="C10674" s="1">
        <v>86.52</v>
      </c>
      <c r="D10674" s="5">
        <v>45451</v>
      </c>
      <c r="E10674" t="s">
        <v>17</v>
      </c>
      <c r="F10674" t="s">
        <v>918</v>
      </c>
      <c r="G10674" s="16" t="s">
        <v>11147</v>
      </c>
      <c r="H10674" s="1">
        <v>36.950000000000003</v>
      </c>
      <c r="I10674" t="s">
        <v>33</v>
      </c>
      <c r="J10674" t="s">
        <v>1075</v>
      </c>
      <c r="K10674" s="1">
        <v>23.99</v>
      </c>
      <c r="L10674" t="s">
        <v>17</v>
      </c>
      <c r="M10674" t="s">
        <v>4326</v>
      </c>
      <c r="N10674" s="1">
        <v>25.58</v>
      </c>
      <c r="O10674" t="s">
        <v>49</v>
      </c>
      <c r="P10674" t="s">
        <v>11148</v>
      </c>
      <c r="AC10674" s="5">
        <v>45470</v>
      </c>
      <c r="AD10674" t="s">
        <v>13340</v>
      </c>
      <c r="AE10674" t="s">
        <v>174</v>
      </c>
      <c r="AF10674">
        <f>MONTH(Table1[[#This Row],[Date Sent]])</f>
        <v>6</v>
      </c>
      <c r="AG10674">
        <f>YEAR(Table1[[#This Row],[Date Sent]])</f>
        <v>2024</v>
      </c>
      <c r="AH10674"/>
    </row>
    <row r="10675" spans="1:34" x14ac:dyDescent="0.2">
      <c r="A10675" t="s">
        <v>747</v>
      </c>
      <c r="B10675" t="s">
        <v>11141</v>
      </c>
      <c r="C10675" s="1">
        <v>122.73</v>
      </c>
      <c r="D10675" s="5">
        <v>45454</v>
      </c>
      <c r="E10675" t="s">
        <v>17</v>
      </c>
      <c r="F10675" t="s">
        <v>918</v>
      </c>
      <c r="G10675" s="16" t="s">
        <v>11149</v>
      </c>
      <c r="H10675" s="1">
        <v>19.440000000000001</v>
      </c>
      <c r="I10675" t="s">
        <v>40</v>
      </c>
      <c r="J10675" t="s">
        <v>11150</v>
      </c>
      <c r="K10675" s="1">
        <v>82.960000000000008</v>
      </c>
      <c r="L10675" t="s">
        <v>33</v>
      </c>
      <c r="M10675" t="s">
        <v>11151</v>
      </c>
      <c r="N10675" s="1">
        <v>20.329999999999998</v>
      </c>
      <c r="O10675" t="s">
        <v>17</v>
      </c>
      <c r="P10675" t="s">
        <v>11152</v>
      </c>
      <c r="AC10675" s="5">
        <v>45470</v>
      </c>
      <c r="AD10675" t="s">
        <v>13340</v>
      </c>
      <c r="AE10675" t="s">
        <v>174</v>
      </c>
      <c r="AF10675">
        <f>MONTH(Table1[[#This Row],[Date Sent]])</f>
        <v>6</v>
      </c>
      <c r="AG10675">
        <f>YEAR(Table1[[#This Row],[Date Sent]])</f>
        <v>2024</v>
      </c>
      <c r="AH10675"/>
    </row>
    <row r="10676" spans="1:34" x14ac:dyDescent="0.2">
      <c r="A10676" t="s">
        <v>606</v>
      </c>
      <c r="B10676" t="s">
        <v>773</v>
      </c>
      <c r="C10676" s="1">
        <v>22.95</v>
      </c>
      <c r="D10676" s="5">
        <v>45423</v>
      </c>
      <c r="E10676" t="s">
        <v>6</v>
      </c>
      <c r="F10676" t="s">
        <v>18</v>
      </c>
      <c r="G10676" s="16" t="s">
        <v>984</v>
      </c>
      <c r="H10676" s="1"/>
      <c r="J10676"/>
      <c r="AC10676" s="5">
        <v>45470</v>
      </c>
      <c r="AD10676" t="s">
        <v>14563</v>
      </c>
      <c r="AE10676" t="s">
        <v>294</v>
      </c>
      <c r="AF10676">
        <f>MONTH(Table1[[#This Row],[Date Sent]])</f>
        <v>6</v>
      </c>
      <c r="AG10676">
        <f>YEAR(Table1[[#This Row],[Date Sent]])</f>
        <v>2024</v>
      </c>
      <c r="AH10676"/>
    </row>
    <row r="10677" spans="1:34" x14ac:dyDescent="0.2">
      <c r="A10677" t="s">
        <v>606</v>
      </c>
      <c r="B10677" t="s">
        <v>773</v>
      </c>
      <c r="C10677" s="1">
        <v>48.24</v>
      </c>
      <c r="D10677" s="5">
        <v>45427</v>
      </c>
      <c r="E10677" t="s">
        <v>21</v>
      </c>
      <c r="F10677" t="s">
        <v>33</v>
      </c>
      <c r="G10677" s="16" t="s">
        <v>2055</v>
      </c>
      <c r="H10677" s="1"/>
      <c r="J10677"/>
      <c r="AC10677" s="5">
        <v>45470</v>
      </c>
      <c r="AD10677" t="s">
        <v>14563</v>
      </c>
      <c r="AE10677" t="s">
        <v>294</v>
      </c>
      <c r="AF10677">
        <f>MONTH(Table1[[#This Row],[Date Sent]])</f>
        <v>6</v>
      </c>
      <c r="AG10677">
        <f>YEAR(Table1[[#This Row],[Date Sent]])</f>
        <v>2024</v>
      </c>
      <c r="AH10677"/>
    </row>
    <row r="10678" spans="1:34" x14ac:dyDescent="0.2">
      <c r="A10678" t="s">
        <v>606</v>
      </c>
      <c r="B10678" t="s">
        <v>773</v>
      </c>
      <c r="C10678" s="1">
        <v>18.21</v>
      </c>
      <c r="D10678" s="5">
        <v>45429</v>
      </c>
      <c r="E10678" t="s">
        <v>21</v>
      </c>
      <c r="F10678" t="s">
        <v>17</v>
      </c>
      <c r="G10678" s="16" t="s">
        <v>11153</v>
      </c>
      <c r="H10678" s="1"/>
      <c r="J10678"/>
      <c r="AC10678" s="5">
        <v>45470</v>
      </c>
      <c r="AD10678" t="s">
        <v>14563</v>
      </c>
      <c r="AE10678" t="s">
        <v>294</v>
      </c>
      <c r="AF10678">
        <f>MONTH(Table1[[#This Row],[Date Sent]])</f>
        <v>6</v>
      </c>
      <c r="AG10678">
        <f>YEAR(Table1[[#This Row],[Date Sent]])</f>
        <v>2024</v>
      </c>
      <c r="AH10678"/>
    </row>
    <row r="10679" spans="1:34" x14ac:dyDescent="0.2">
      <c r="A10679" t="s">
        <v>606</v>
      </c>
      <c r="B10679" t="s">
        <v>773</v>
      </c>
      <c r="C10679" s="1">
        <v>134.77000000000001</v>
      </c>
      <c r="D10679" s="5">
        <v>45432</v>
      </c>
      <c r="E10679" t="s">
        <v>33</v>
      </c>
      <c r="F10679" t="s">
        <v>39</v>
      </c>
      <c r="G10679" s="16" t="s">
        <v>1702</v>
      </c>
      <c r="H10679" s="1"/>
      <c r="J10679"/>
      <c r="AC10679" s="5">
        <v>45470</v>
      </c>
      <c r="AD10679" t="s">
        <v>14563</v>
      </c>
      <c r="AE10679" t="s">
        <v>294</v>
      </c>
      <c r="AF10679">
        <f>MONTH(Table1[[#This Row],[Date Sent]])</f>
        <v>6</v>
      </c>
      <c r="AG10679">
        <f>YEAR(Table1[[#This Row],[Date Sent]])</f>
        <v>2024</v>
      </c>
      <c r="AH10679"/>
    </row>
    <row r="10680" spans="1:34" x14ac:dyDescent="0.2">
      <c r="A10680" t="s">
        <v>606</v>
      </c>
      <c r="B10680" t="s">
        <v>773</v>
      </c>
      <c r="C10680" s="1">
        <v>12.36</v>
      </c>
      <c r="D10680" s="5">
        <v>45436</v>
      </c>
      <c r="E10680" t="s">
        <v>21</v>
      </c>
      <c r="F10680" t="s">
        <v>33</v>
      </c>
      <c r="G10680" s="16" t="s">
        <v>923</v>
      </c>
      <c r="H10680" s="1"/>
      <c r="J10680"/>
      <c r="AC10680" s="5">
        <v>45470</v>
      </c>
      <c r="AD10680" t="s">
        <v>14563</v>
      </c>
      <c r="AE10680" t="s">
        <v>294</v>
      </c>
      <c r="AF10680">
        <f>MONTH(Table1[[#This Row],[Date Sent]])</f>
        <v>6</v>
      </c>
      <c r="AG10680">
        <f>YEAR(Table1[[#This Row],[Date Sent]])</f>
        <v>2024</v>
      </c>
      <c r="AH10680"/>
    </row>
    <row r="10681" spans="1:34" x14ac:dyDescent="0.2">
      <c r="A10681" t="s">
        <v>606</v>
      </c>
      <c r="B10681" t="s">
        <v>773</v>
      </c>
      <c r="C10681" s="1">
        <v>34.81</v>
      </c>
      <c r="D10681" s="5">
        <v>45438</v>
      </c>
      <c r="E10681" t="s">
        <v>21</v>
      </c>
      <c r="F10681" t="s">
        <v>33</v>
      </c>
      <c r="G10681" s="16" t="s">
        <v>1364</v>
      </c>
      <c r="H10681" s="1"/>
      <c r="J10681"/>
      <c r="AC10681" s="5">
        <v>45470</v>
      </c>
      <c r="AD10681" t="s">
        <v>14563</v>
      </c>
      <c r="AE10681" t="s">
        <v>294</v>
      </c>
      <c r="AF10681">
        <f>MONTH(Table1[[#This Row],[Date Sent]])</f>
        <v>6</v>
      </c>
      <c r="AG10681">
        <f>YEAR(Table1[[#This Row],[Date Sent]])</f>
        <v>2024</v>
      </c>
      <c r="AH10681"/>
    </row>
    <row r="10682" spans="1:34" x14ac:dyDescent="0.2">
      <c r="A10682" t="s">
        <v>606</v>
      </c>
      <c r="B10682" t="s">
        <v>773</v>
      </c>
      <c r="C10682" s="1">
        <v>63.84</v>
      </c>
      <c r="D10682" s="5">
        <v>45439</v>
      </c>
      <c r="E10682" t="s">
        <v>21</v>
      </c>
      <c r="F10682" t="s">
        <v>33</v>
      </c>
      <c r="G10682" s="16" t="s">
        <v>11154</v>
      </c>
      <c r="H10682" s="1"/>
      <c r="J10682"/>
      <c r="AC10682" s="5">
        <v>45470</v>
      </c>
      <c r="AD10682" t="s">
        <v>14563</v>
      </c>
      <c r="AE10682" t="s">
        <v>294</v>
      </c>
      <c r="AF10682">
        <f>MONTH(Table1[[#This Row],[Date Sent]])</f>
        <v>6</v>
      </c>
      <c r="AG10682">
        <f>YEAR(Table1[[#This Row],[Date Sent]])</f>
        <v>2024</v>
      </c>
      <c r="AH10682"/>
    </row>
    <row r="10683" spans="1:34" x14ac:dyDescent="0.2">
      <c r="A10683" t="s">
        <v>606</v>
      </c>
      <c r="B10683" t="s">
        <v>773</v>
      </c>
      <c r="C10683" s="1">
        <v>104.72</v>
      </c>
      <c r="D10683" s="5">
        <v>45440</v>
      </c>
      <c r="E10683" t="s">
        <v>21</v>
      </c>
      <c r="F10683" t="s">
        <v>16</v>
      </c>
      <c r="G10683" s="16" t="s">
        <v>1179</v>
      </c>
      <c r="H10683" s="1"/>
      <c r="J10683"/>
      <c r="AC10683" s="5">
        <v>45470</v>
      </c>
      <c r="AD10683" t="s">
        <v>14563</v>
      </c>
      <c r="AE10683" t="s">
        <v>294</v>
      </c>
      <c r="AF10683">
        <f>MONTH(Table1[[#This Row],[Date Sent]])</f>
        <v>6</v>
      </c>
      <c r="AG10683">
        <f>YEAR(Table1[[#This Row],[Date Sent]])</f>
        <v>2024</v>
      </c>
      <c r="AH10683"/>
    </row>
    <row r="10684" spans="1:34" x14ac:dyDescent="0.2">
      <c r="A10684" t="s">
        <v>606</v>
      </c>
      <c r="B10684" t="s">
        <v>773</v>
      </c>
      <c r="C10684" s="1">
        <v>27.83</v>
      </c>
      <c r="D10684" s="5">
        <v>45443</v>
      </c>
      <c r="E10684" t="s">
        <v>21</v>
      </c>
      <c r="F10684" t="s">
        <v>33</v>
      </c>
      <c r="G10684" s="16" t="s">
        <v>928</v>
      </c>
      <c r="H10684" s="1"/>
      <c r="J10684"/>
      <c r="AC10684" s="5">
        <v>45470</v>
      </c>
      <c r="AD10684" t="s">
        <v>14563</v>
      </c>
      <c r="AE10684" t="s">
        <v>294</v>
      </c>
      <c r="AF10684">
        <f>MONTH(Table1[[#This Row],[Date Sent]])</f>
        <v>6</v>
      </c>
      <c r="AG10684">
        <f>YEAR(Table1[[#This Row],[Date Sent]])</f>
        <v>2024</v>
      </c>
      <c r="AH10684"/>
    </row>
    <row r="10685" spans="1:34" x14ac:dyDescent="0.2">
      <c r="A10685" t="s">
        <v>606</v>
      </c>
      <c r="B10685" t="s">
        <v>773</v>
      </c>
      <c r="C10685" s="1">
        <v>28.74</v>
      </c>
      <c r="D10685" s="5">
        <v>45443</v>
      </c>
      <c r="E10685" t="s">
        <v>24</v>
      </c>
      <c r="F10685" t="s">
        <v>18</v>
      </c>
      <c r="G10685" s="16" t="s">
        <v>984</v>
      </c>
      <c r="H10685" s="1"/>
      <c r="J10685"/>
      <c r="AC10685" s="5">
        <v>45470</v>
      </c>
      <c r="AD10685" t="s">
        <v>14563</v>
      </c>
      <c r="AE10685" t="s">
        <v>294</v>
      </c>
      <c r="AF10685">
        <f>MONTH(Table1[[#This Row],[Date Sent]])</f>
        <v>6</v>
      </c>
      <c r="AG10685">
        <f>YEAR(Table1[[#This Row],[Date Sent]])</f>
        <v>2024</v>
      </c>
      <c r="AH10685"/>
    </row>
    <row r="10686" spans="1:34" x14ac:dyDescent="0.2">
      <c r="A10686" t="s">
        <v>606</v>
      </c>
      <c r="B10686" t="s">
        <v>773</v>
      </c>
      <c r="C10686" s="1">
        <v>107.22</v>
      </c>
      <c r="D10686" s="5">
        <v>45449</v>
      </c>
      <c r="E10686" t="s">
        <v>5</v>
      </c>
      <c r="F10686" t="s">
        <v>17</v>
      </c>
      <c r="G10686" s="16" t="s">
        <v>1130</v>
      </c>
      <c r="H10686" s="1"/>
      <c r="J10686"/>
      <c r="AC10686" s="5">
        <v>45470</v>
      </c>
      <c r="AD10686" t="s">
        <v>14563</v>
      </c>
      <c r="AE10686" t="s">
        <v>294</v>
      </c>
      <c r="AF10686">
        <f>MONTH(Table1[[#This Row],[Date Sent]])</f>
        <v>6</v>
      </c>
      <c r="AG10686">
        <f>YEAR(Table1[[#This Row],[Date Sent]])</f>
        <v>2024</v>
      </c>
      <c r="AH10686"/>
    </row>
    <row r="10687" spans="1:34" x14ac:dyDescent="0.2">
      <c r="A10687" t="s">
        <v>606</v>
      </c>
      <c r="B10687" t="s">
        <v>773</v>
      </c>
      <c r="C10687" s="1">
        <v>79.239999999999995</v>
      </c>
      <c r="D10687" s="5">
        <v>45450</v>
      </c>
      <c r="E10687" t="s">
        <v>5</v>
      </c>
      <c r="F10687" t="s">
        <v>39</v>
      </c>
      <c r="G10687" s="16" t="s">
        <v>11155</v>
      </c>
      <c r="H10687" s="1"/>
      <c r="J10687"/>
      <c r="AC10687" s="5">
        <v>45470</v>
      </c>
      <c r="AD10687" t="s">
        <v>14563</v>
      </c>
      <c r="AE10687" t="s">
        <v>294</v>
      </c>
      <c r="AF10687">
        <f>MONTH(Table1[[#This Row],[Date Sent]])</f>
        <v>6</v>
      </c>
      <c r="AG10687">
        <f>YEAR(Table1[[#This Row],[Date Sent]])</f>
        <v>2024</v>
      </c>
      <c r="AH10687"/>
    </row>
    <row r="10688" spans="1:34" x14ac:dyDescent="0.2">
      <c r="A10688" t="s">
        <v>606</v>
      </c>
      <c r="B10688" t="s">
        <v>773</v>
      </c>
      <c r="C10688" s="1">
        <v>109.47</v>
      </c>
      <c r="D10688" s="5">
        <v>45452</v>
      </c>
      <c r="E10688" t="s">
        <v>15</v>
      </c>
      <c r="F10688" t="s">
        <v>918</v>
      </c>
      <c r="G10688" s="16" t="s">
        <v>11156</v>
      </c>
      <c r="H10688" s="1">
        <v>23.94</v>
      </c>
      <c r="I10688" t="s">
        <v>18</v>
      </c>
      <c r="J10688" t="s">
        <v>7417</v>
      </c>
      <c r="K10688" s="1">
        <v>10.129999999999999</v>
      </c>
      <c r="L10688" t="s">
        <v>39</v>
      </c>
      <c r="M10688" t="s">
        <v>11157</v>
      </c>
      <c r="N10688" s="1">
        <v>75.400000000000006</v>
      </c>
      <c r="O10688" t="s">
        <v>15</v>
      </c>
      <c r="P10688" t="s">
        <v>976</v>
      </c>
      <c r="AC10688" s="5">
        <v>45470</v>
      </c>
      <c r="AD10688" t="s">
        <v>14563</v>
      </c>
      <c r="AE10688" t="s">
        <v>294</v>
      </c>
      <c r="AF10688">
        <f>MONTH(Table1[[#This Row],[Date Sent]])</f>
        <v>6</v>
      </c>
      <c r="AG10688">
        <f>YEAR(Table1[[#This Row],[Date Sent]])</f>
        <v>2024</v>
      </c>
      <c r="AH10688"/>
    </row>
    <row r="10689" spans="1:34" x14ac:dyDescent="0.2">
      <c r="A10689" t="s">
        <v>162</v>
      </c>
      <c r="B10689" t="s">
        <v>11158</v>
      </c>
      <c r="C10689" s="1">
        <v>32.46</v>
      </c>
      <c r="D10689" s="5">
        <v>45429</v>
      </c>
      <c r="E10689" t="s">
        <v>13</v>
      </c>
      <c r="F10689" t="s">
        <v>33</v>
      </c>
      <c r="G10689" s="16" t="s">
        <v>11159</v>
      </c>
      <c r="H10689" s="1"/>
      <c r="J10689"/>
      <c r="AC10689" s="5">
        <v>45470</v>
      </c>
      <c r="AD10689" t="s">
        <v>13258</v>
      </c>
      <c r="AE10689" t="s">
        <v>174</v>
      </c>
      <c r="AF10689">
        <f>MONTH(Table1[[#This Row],[Date Sent]])</f>
        <v>6</v>
      </c>
      <c r="AG10689">
        <f>YEAR(Table1[[#This Row],[Date Sent]])</f>
        <v>2024</v>
      </c>
      <c r="AH10689"/>
    </row>
    <row r="10690" spans="1:34" x14ac:dyDescent="0.2">
      <c r="A10690" t="s">
        <v>162</v>
      </c>
      <c r="B10690" t="s">
        <v>11158</v>
      </c>
      <c r="C10690" s="1">
        <v>24.96</v>
      </c>
      <c r="D10690" s="5">
        <v>45432</v>
      </c>
      <c r="E10690" t="s">
        <v>17</v>
      </c>
      <c r="F10690" t="s">
        <v>918</v>
      </c>
      <c r="G10690" s="16" t="s">
        <v>11160</v>
      </c>
      <c r="H10690" s="1">
        <v>19.560000000000002</v>
      </c>
      <c r="I10690" t="s">
        <v>17</v>
      </c>
      <c r="J10690" t="s">
        <v>11161</v>
      </c>
      <c r="K10690" s="1">
        <v>5.3999999999999986</v>
      </c>
      <c r="L10690" t="s">
        <v>39</v>
      </c>
      <c r="M10690" t="s">
        <v>2465</v>
      </c>
      <c r="AC10690" s="5">
        <v>45470</v>
      </c>
      <c r="AD10690" t="s">
        <v>13258</v>
      </c>
      <c r="AE10690" t="s">
        <v>174</v>
      </c>
      <c r="AF10690">
        <f>MONTH(Table1[[#This Row],[Date Sent]])</f>
        <v>6</v>
      </c>
      <c r="AG10690">
        <f>YEAR(Table1[[#This Row],[Date Sent]])</f>
        <v>2024</v>
      </c>
      <c r="AH10690"/>
    </row>
    <row r="10691" spans="1:34" x14ac:dyDescent="0.2">
      <c r="A10691" t="s">
        <v>162</v>
      </c>
      <c r="B10691" t="s">
        <v>11158</v>
      </c>
      <c r="C10691" s="1">
        <v>9.84</v>
      </c>
      <c r="D10691" s="5">
        <v>45433</v>
      </c>
      <c r="E10691" t="s">
        <v>39</v>
      </c>
      <c r="F10691" t="s">
        <v>40</v>
      </c>
      <c r="G10691" s="16" t="s">
        <v>11162</v>
      </c>
      <c r="H10691" s="1"/>
      <c r="J10691"/>
      <c r="AC10691" s="5">
        <v>45470</v>
      </c>
      <c r="AD10691" t="s">
        <v>13258</v>
      </c>
      <c r="AE10691" t="s">
        <v>174</v>
      </c>
      <c r="AF10691">
        <f>MONTH(Table1[[#This Row],[Date Sent]])</f>
        <v>6</v>
      </c>
      <c r="AG10691">
        <f>YEAR(Table1[[#This Row],[Date Sent]])</f>
        <v>2024</v>
      </c>
      <c r="AH10691"/>
    </row>
    <row r="10692" spans="1:34" x14ac:dyDescent="0.2">
      <c r="A10692" t="s">
        <v>162</v>
      </c>
      <c r="B10692" t="s">
        <v>11158</v>
      </c>
      <c r="C10692" s="1">
        <v>104.83</v>
      </c>
      <c r="D10692" s="5">
        <v>45434</v>
      </c>
      <c r="E10692" t="s">
        <v>21</v>
      </c>
      <c r="F10692" t="s">
        <v>33</v>
      </c>
      <c r="G10692" s="16" t="s">
        <v>1364</v>
      </c>
      <c r="H10692" s="1"/>
      <c r="J10692"/>
      <c r="AC10692" s="5">
        <v>45470</v>
      </c>
      <c r="AD10692" t="s">
        <v>13258</v>
      </c>
      <c r="AE10692" t="s">
        <v>174</v>
      </c>
      <c r="AF10692">
        <f>MONTH(Table1[[#This Row],[Date Sent]])</f>
        <v>6</v>
      </c>
      <c r="AG10692">
        <f>YEAR(Table1[[#This Row],[Date Sent]])</f>
        <v>2024</v>
      </c>
      <c r="AH10692"/>
    </row>
    <row r="10693" spans="1:34" x14ac:dyDescent="0.2">
      <c r="A10693" t="s">
        <v>162</v>
      </c>
      <c r="B10693" t="s">
        <v>11158</v>
      </c>
      <c r="C10693" s="1">
        <v>188.76</v>
      </c>
      <c r="D10693" s="5">
        <v>45437</v>
      </c>
      <c r="E10693" t="s">
        <v>21</v>
      </c>
      <c r="F10693" t="s">
        <v>18</v>
      </c>
      <c r="G10693" s="16" t="s">
        <v>11163</v>
      </c>
      <c r="H10693" s="1"/>
      <c r="J10693"/>
      <c r="AC10693" s="5">
        <v>45470</v>
      </c>
      <c r="AD10693" t="s">
        <v>13258</v>
      </c>
      <c r="AE10693" t="s">
        <v>174</v>
      </c>
      <c r="AF10693">
        <f>MONTH(Table1[[#This Row],[Date Sent]])</f>
        <v>6</v>
      </c>
      <c r="AG10693">
        <f>YEAR(Table1[[#This Row],[Date Sent]])</f>
        <v>2024</v>
      </c>
      <c r="AH10693"/>
    </row>
    <row r="10694" spans="1:34" x14ac:dyDescent="0.2">
      <c r="A10694" t="s">
        <v>162</v>
      </c>
      <c r="B10694" t="s">
        <v>11158</v>
      </c>
      <c r="C10694" s="1">
        <v>182.12</v>
      </c>
      <c r="D10694" s="5">
        <v>45444</v>
      </c>
      <c r="E10694" t="s">
        <v>21</v>
      </c>
      <c r="F10694" t="s">
        <v>918</v>
      </c>
      <c r="G10694" s="16" t="s">
        <v>11164</v>
      </c>
      <c r="H10694" s="1">
        <v>53.88</v>
      </c>
      <c r="I10694" t="s">
        <v>16</v>
      </c>
      <c r="J10694" t="s">
        <v>1057</v>
      </c>
      <c r="K10694" s="1">
        <v>45.92</v>
      </c>
      <c r="L10694" t="s">
        <v>33</v>
      </c>
      <c r="M10694" t="s">
        <v>1710</v>
      </c>
      <c r="N10694" s="1">
        <v>33.379999999999995</v>
      </c>
      <c r="O10694" t="s">
        <v>15</v>
      </c>
      <c r="P10694" t="s">
        <v>1601</v>
      </c>
      <c r="Q10694" s="1">
        <v>48.94</v>
      </c>
      <c r="R10694" t="s">
        <v>17</v>
      </c>
      <c r="S10694" t="s">
        <v>11165</v>
      </c>
      <c r="AC10694" s="5">
        <v>45470</v>
      </c>
      <c r="AD10694" t="s">
        <v>13258</v>
      </c>
      <c r="AE10694" t="s">
        <v>174</v>
      </c>
      <c r="AF10694">
        <f>MONTH(Table1[[#This Row],[Date Sent]])</f>
        <v>6</v>
      </c>
      <c r="AG10694">
        <f>YEAR(Table1[[#This Row],[Date Sent]])</f>
        <v>2024</v>
      </c>
      <c r="AH10694"/>
    </row>
    <row r="10695" spans="1:34" x14ac:dyDescent="0.2">
      <c r="A10695" t="s">
        <v>162</v>
      </c>
      <c r="B10695" t="s">
        <v>11158</v>
      </c>
      <c r="C10695" s="1">
        <v>120.86</v>
      </c>
      <c r="D10695" s="5">
        <v>45448</v>
      </c>
      <c r="E10695" t="s">
        <v>21</v>
      </c>
      <c r="F10695" t="s">
        <v>18</v>
      </c>
      <c r="G10695" s="16" t="s">
        <v>11166</v>
      </c>
      <c r="H10695" s="1"/>
      <c r="J10695"/>
      <c r="AC10695" s="5">
        <v>45470</v>
      </c>
      <c r="AD10695" t="s">
        <v>13258</v>
      </c>
      <c r="AE10695" t="s">
        <v>174</v>
      </c>
      <c r="AF10695">
        <f>MONTH(Table1[[#This Row],[Date Sent]])</f>
        <v>6</v>
      </c>
      <c r="AG10695">
        <f>YEAR(Table1[[#This Row],[Date Sent]])</f>
        <v>2024</v>
      </c>
      <c r="AH10695"/>
    </row>
    <row r="10696" spans="1:34" x14ac:dyDescent="0.2">
      <c r="A10696" t="s">
        <v>733</v>
      </c>
      <c r="B10696" t="s">
        <v>734</v>
      </c>
      <c r="C10696" s="1">
        <v>488.12</v>
      </c>
      <c r="D10696" s="5">
        <v>45404</v>
      </c>
      <c r="E10696" t="s">
        <v>13</v>
      </c>
      <c r="F10696" t="s">
        <v>918</v>
      </c>
      <c r="G10696" s="16" t="s">
        <v>11167</v>
      </c>
      <c r="H10696" s="1">
        <v>242.03</v>
      </c>
      <c r="I10696" t="s">
        <v>15</v>
      </c>
      <c r="J10696" t="s">
        <v>11168</v>
      </c>
      <c r="K10696" s="1">
        <v>71.449999999999989</v>
      </c>
      <c r="L10696" t="s">
        <v>39</v>
      </c>
      <c r="M10696" t="s">
        <v>11169</v>
      </c>
      <c r="N10696" s="1">
        <v>148.86000000000001</v>
      </c>
      <c r="O10696" t="s">
        <v>17</v>
      </c>
      <c r="P10696" t="s">
        <v>11170</v>
      </c>
      <c r="Q10696" s="1">
        <v>25.779999999999998</v>
      </c>
      <c r="R10696" t="s">
        <v>18</v>
      </c>
      <c r="S10696" t="s">
        <v>2492</v>
      </c>
      <c r="AC10696" s="5">
        <v>45470</v>
      </c>
      <c r="AD10696" t="s">
        <v>11649</v>
      </c>
      <c r="AE10696" t="s">
        <v>11649</v>
      </c>
      <c r="AF10696">
        <f>MONTH(Table1[[#This Row],[Date Sent]])</f>
        <v>6</v>
      </c>
      <c r="AG10696">
        <f>YEAR(Table1[[#This Row],[Date Sent]])</f>
        <v>2024</v>
      </c>
      <c r="AH10696"/>
    </row>
    <row r="10697" spans="1:34" x14ac:dyDescent="0.2">
      <c r="A10697" t="s">
        <v>733</v>
      </c>
      <c r="B10697" t="s">
        <v>11171</v>
      </c>
      <c r="C10697" s="1">
        <v>314.07</v>
      </c>
      <c r="D10697" s="5">
        <v>45440</v>
      </c>
      <c r="E10697" t="s">
        <v>33</v>
      </c>
      <c r="F10697" t="s">
        <v>918</v>
      </c>
      <c r="G10697" s="16" t="s">
        <v>11172</v>
      </c>
      <c r="H10697" s="1">
        <v>35.700000000000003</v>
      </c>
      <c r="I10697" t="s">
        <v>18</v>
      </c>
      <c r="J10697" t="s">
        <v>9757</v>
      </c>
      <c r="K10697" s="1">
        <v>89.89</v>
      </c>
      <c r="L10697" t="s">
        <v>15</v>
      </c>
      <c r="M10697" t="s">
        <v>11173</v>
      </c>
      <c r="N10697" s="1">
        <v>188.48</v>
      </c>
      <c r="O10697" t="s">
        <v>33</v>
      </c>
      <c r="P10697" t="s">
        <v>3647</v>
      </c>
      <c r="AC10697" s="5">
        <v>45470</v>
      </c>
      <c r="AD10697" t="s">
        <v>11649</v>
      </c>
      <c r="AE10697" t="s">
        <v>11649</v>
      </c>
      <c r="AF10697">
        <f>MONTH(Table1[[#This Row],[Date Sent]])</f>
        <v>6</v>
      </c>
      <c r="AG10697">
        <f>YEAR(Table1[[#This Row],[Date Sent]])</f>
        <v>2024</v>
      </c>
      <c r="AH10697"/>
    </row>
    <row r="10698" spans="1:34" x14ac:dyDescent="0.2">
      <c r="A10698" t="s">
        <v>733</v>
      </c>
      <c r="B10698" t="s">
        <v>11171</v>
      </c>
      <c r="C10698" s="1">
        <v>4.33</v>
      </c>
      <c r="D10698" s="5">
        <v>45441</v>
      </c>
      <c r="E10698" t="s">
        <v>33</v>
      </c>
      <c r="F10698" t="s">
        <v>39</v>
      </c>
      <c r="G10698" s="16" t="s">
        <v>11174</v>
      </c>
      <c r="H10698" s="1"/>
      <c r="J10698"/>
      <c r="AC10698" s="5">
        <v>45470</v>
      </c>
      <c r="AD10698" t="s">
        <v>11649</v>
      </c>
      <c r="AE10698" t="s">
        <v>11649</v>
      </c>
      <c r="AF10698">
        <f>MONTH(Table1[[#This Row],[Date Sent]])</f>
        <v>6</v>
      </c>
      <c r="AG10698">
        <f>YEAR(Table1[[#This Row],[Date Sent]])</f>
        <v>2024</v>
      </c>
      <c r="AH10698"/>
    </row>
    <row r="10699" spans="1:34" x14ac:dyDescent="0.2">
      <c r="A10699" t="s">
        <v>733</v>
      </c>
      <c r="B10699" t="s">
        <v>11171</v>
      </c>
      <c r="C10699" s="1">
        <v>111.6</v>
      </c>
      <c r="D10699" s="5">
        <v>45441</v>
      </c>
      <c r="E10699" t="s">
        <v>15</v>
      </c>
      <c r="F10699" t="s">
        <v>918</v>
      </c>
      <c r="G10699" s="16" t="s">
        <v>11175</v>
      </c>
      <c r="H10699" s="1">
        <v>97.22</v>
      </c>
      <c r="I10699" t="s">
        <v>15</v>
      </c>
      <c r="J10699" t="s">
        <v>11176</v>
      </c>
      <c r="K10699" s="1">
        <v>14.379999999999995</v>
      </c>
      <c r="L10699" t="s">
        <v>39</v>
      </c>
      <c r="M10699" t="s">
        <v>11177</v>
      </c>
      <c r="AC10699" s="5">
        <v>45470</v>
      </c>
      <c r="AD10699" t="s">
        <v>11649</v>
      </c>
      <c r="AE10699" t="s">
        <v>11649</v>
      </c>
      <c r="AF10699">
        <f>MONTH(Table1[[#This Row],[Date Sent]])</f>
        <v>6</v>
      </c>
      <c r="AG10699">
        <f>YEAR(Table1[[#This Row],[Date Sent]])</f>
        <v>2024</v>
      </c>
      <c r="AH10699"/>
    </row>
    <row r="10700" spans="1:34" x14ac:dyDescent="0.2">
      <c r="A10700" t="s">
        <v>733</v>
      </c>
      <c r="B10700" t="s">
        <v>11171</v>
      </c>
      <c r="C10700" s="1">
        <v>114.07</v>
      </c>
      <c r="D10700" s="5">
        <v>45441</v>
      </c>
      <c r="E10700" t="s">
        <v>13</v>
      </c>
      <c r="F10700" t="s">
        <v>39</v>
      </c>
      <c r="G10700" s="16" t="s">
        <v>11178</v>
      </c>
      <c r="H10700" s="1"/>
      <c r="J10700"/>
      <c r="AC10700" s="5">
        <v>45470</v>
      </c>
      <c r="AD10700" t="s">
        <v>11649</v>
      </c>
      <c r="AE10700" t="s">
        <v>11649</v>
      </c>
      <c r="AF10700">
        <f>MONTH(Table1[[#This Row],[Date Sent]])</f>
        <v>6</v>
      </c>
      <c r="AG10700">
        <f>YEAR(Table1[[#This Row],[Date Sent]])</f>
        <v>2024</v>
      </c>
      <c r="AH10700"/>
    </row>
    <row r="10701" spans="1:34" x14ac:dyDescent="0.2">
      <c r="A10701" t="s">
        <v>733</v>
      </c>
      <c r="B10701" t="s">
        <v>11171</v>
      </c>
      <c r="C10701" s="1">
        <v>70.66</v>
      </c>
      <c r="D10701" s="5">
        <v>45444</v>
      </c>
      <c r="E10701" t="s">
        <v>33</v>
      </c>
      <c r="F10701" t="s">
        <v>918</v>
      </c>
      <c r="G10701" s="16" t="s">
        <v>11179</v>
      </c>
      <c r="H10701" s="1">
        <v>54.42</v>
      </c>
      <c r="I10701" t="s">
        <v>33</v>
      </c>
      <c r="J10701" t="s">
        <v>3470</v>
      </c>
      <c r="K10701" s="1">
        <v>16.239999999999995</v>
      </c>
      <c r="L10701" t="s">
        <v>18</v>
      </c>
      <c r="M10701" t="s">
        <v>7417</v>
      </c>
      <c r="AC10701" s="5">
        <v>45470</v>
      </c>
      <c r="AD10701" t="s">
        <v>11649</v>
      </c>
      <c r="AE10701" t="s">
        <v>11649</v>
      </c>
      <c r="AF10701">
        <f>MONTH(Table1[[#This Row],[Date Sent]])</f>
        <v>6</v>
      </c>
      <c r="AG10701">
        <f>YEAR(Table1[[#This Row],[Date Sent]])</f>
        <v>2024</v>
      </c>
      <c r="AH10701"/>
    </row>
    <row r="10702" spans="1:34" x14ac:dyDescent="0.2">
      <c r="A10702" t="s">
        <v>733</v>
      </c>
      <c r="B10702" t="s">
        <v>11171</v>
      </c>
      <c r="C10702" s="1">
        <v>19.510000000000002</v>
      </c>
      <c r="D10702" s="5">
        <v>45444</v>
      </c>
      <c r="E10702" t="s">
        <v>33</v>
      </c>
      <c r="F10702" t="s">
        <v>10</v>
      </c>
      <c r="G10702" s="16" t="s">
        <v>11180</v>
      </c>
      <c r="H10702" s="1"/>
      <c r="J10702"/>
      <c r="AC10702" s="5">
        <v>45470</v>
      </c>
      <c r="AD10702" t="s">
        <v>11649</v>
      </c>
      <c r="AE10702" t="s">
        <v>11649</v>
      </c>
      <c r="AF10702">
        <f>MONTH(Table1[[#This Row],[Date Sent]])</f>
        <v>6</v>
      </c>
      <c r="AG10702">
        <f>YEAR(Table1[[#This Row],[Date Sent]])</f>
        <v>2024</v>
      </c>
      <c r="AH10702"/>
    </row>
    <row r="10703" spans="1:34" x14ac:dyDescent="0.2">
      <c r="A10703" t="s">
        <v>733</v>
      </c>
      <c r="B10703" t="s">
        <v>11171</v>
      </c>
      <c r="C10703" s="1">
        <v>25.45</v>
      </c>
      <c r="D10703" s="5">
        <v>45444</v>
      </c>
      <c r="E10703" t="s">
        <v>33</v>
      </c>
      <c r="F10703" t="s">
        <v>9</v>
      </c>
      <c r="G10703" s="16" t="s">
        <v>1145</v>
      </c>
      <c r="H10703" s="1"/>
      <c r="J10703"/>
      <c r="AC10703" s="5">
        <v>45470</v>
      </c>
      <c r="AD10703" t="s">
        <v>11649</v>
      </c>
      <c r="AE10703" t="s">
        <v>11649</v>
      </c>
      <c r="AF10703">
        <f>MONTH(Table1[[#This Row],[Date Sent]])</f>
        <v>6</v>
      </c>
      <c r="AG10703">
        <f>YEAR(Table1[[#This Row],[Date Sent]])</f>
        <v>2024</v>
      </c>
      <c r="AH10703"/>
    </row>
    <row r="10704" spans="1:34" x14ac:dyDescent="0.2">
      <c r="A10704" t="s">
        <v>733</v>
      </c>
      <c r="B10704" t="s">
        <v>11171</v>
      </c>
      <c r="C10704" s="1">
        <v>32.6</v>
      </c>
      <c r="D10704" s="5">
        <v>45447</v>
      </c>
      <c r="E10704" t="s">
        <v>33</v>
      </c>
      <c r="F10704" t="s">
        <v>10</v>
      </c>
      <c r="G10704" s="16" t="s">
        <v>11181</v>
      </c>
      <c r="H10704" s="1"/>
      <c r="J10704"/>
      <c r="AC10704" s="5">
        <v>45470</v>
      </c>
      <c r="AD10704" t="s">
        <v>11649</v>
      </c>
      <c r="AE10704" t="s">
        <v>11649</v>
      </c>
      <c r="AF10704">
        <f>MONTH(Table1[[#This Row],[Date Sent]])</f>
        <v>6</v>
      </c>
      <c r="AG10704">
        <f>YEAR(Table1[[#This Row],[Date Sent]])</f>
        <v>2024</v>
      </c>
      <c r="AH10704"/>
    </row>
    <row r="10705" spans="1:34" x14ac:dyDescent="0.2">
      <c r="A10705" t="s">
        <v>733</v>
      </c>
      <c r="B10705" t="s">
        <v>11171</v>
      </c>
      <c r="C10705" s="1">
        <v>41.06</v>
      </c>
      <c r="D10705" s="5">
        <v>45448</v>
      </c>
      <c r="E10705" t="s">
        <v>33</v>
      </c>
      <c r="F10705" t="s">
        <v>17</v>
      </c>
      <c r="G10705" s="16" t="s">
        <v>11182</v>
      </c>
      <c r="H10705" s="1"/>
      <c r="J10705"/>
      <c r="AC10705" s="5">
        <v>45470</v>
      </c>
      <c r="AD10705" t="s">
        <v>11649</v>
      </c>
      <c r="AE10705" t="s">
        <v>11649</v>
      </c>
      <c r="AF10705">
        <f>MONTH(Table1[[#This Row],[Date Sent]])</f>
        <v>6</v>
      </c>
      <c r="AG10705">
        <f>YEAR(Table1[[#This Row],[Date Sent]])</f>
        <v>2024</v>
      </c>
      <c r="AH10705"/>
    </row>
    <row r="10706" spans="1:34" x14ac:dyDescent="0.2">
      <c r="A10706" t="s">
        <v>858</v>
      </c>
      <c r="B10706" t="s">
        <v>11183</v>
      </c>
      <c r="C10706" s="1">
        <v>37.49</v>
      </c>
      <c r="D10706" s="5">
        <v>45435</v>
      </c>
      <c r="E10706" t="s">
        <v>25</v>
      </c>
      <c r="F10706" t="s">
        <v>918</v>
      </c>
      <c r="G10706" s="16" t="s">
        <v>11184</v>
      </c>
      <c r="H10706" s="1">
        <v>30</v>
      </c>
      <c r="I10706" t="s">
        <v>9</v>
      </c>
      <c r="J10706" t="s">
        <v>1160</v>
      </c>
      <c r="K10706" s="1">
        <v>7.49</v>
      </c>
      <c r="L10706" t="s">
        <v>18</v>
      </c>
      <c r="M10706" t="s">
        <v>7417</v>
      </c>
      <c r="AC10706" s="5">
        <v>45470</v>
      </c>
      <c r="AD10706" t="s">
        <v>14619</v>
      </c>
      <c r="AE10706" t="s">
        <v>182</v>
      </c>
      <c r="AF10706">
        <f>MONTH(Table1[[#This Row],[Date Sent]])</f>
        <v>6</v>
      </c>
      <c r="AG10706">
        <f>YEAR(Table1[[#This Row],[Date Sent]])</f>
        <v>2024</v>
      </c>
      <c r="AH10706"/>
    </row>
    <row r="10707" spans="1:34" x14ac:dyDescent="0.2">
      <c r="A10707" t="s">
        <v>858</v>
      </c>
      <c r="B10707" t="s">
        <v>11183</v>
      </c>
      <c r="C10707" s="1">
        <v>89.75</v>
      </c>
      <c r="D10707" s="5">
        <v>45436</v>
      </c>
      <c r="E10707" t="s">
        <v>10</v>
      </c>
      <c r="F10707" t="s">
        <v>918</v>
      </c>
      <c r="G10707" s="16" t="s">
        <v>11185</v>
      </c>
      <c r="H10707" s="1">
        <v>17.98</v>
      </c>
      <c r="I10707" t="s">
        <v>10</v>
      </c>
      <c r="J10707" t="s">
        <v>6558</v>
      </c>
      <c r="K10707" s="1">
        <v>71.77</v>
      </c>
      <c r="L10707" t="s">
        <v>39</v>
      </c>
      <c r="M10707" t="s">
        <v>11186</v>
      </c>
      <c r="AC10707" s="5">
        <v>45470</v>
      </c>
      <c r="AD10707" t="s">
        <v>14619</v>
      </c>
      <c r="AE10707" t="s">
        <v>182</v>
      </c>
      <c r="AF10707">
        <f>MONTH(Table1[[#This Row],[Date Sent]])</f>
        <v>6</v>
      </c>
      <c r="AG10707">
        <f>YEAR(Table1[[#This Row],[Date Sent]])</f>
        <v>2024</v>
      </c>
      <c r="AH10707"/>
    </row>
    <row r="10708" spans="1:34" x14ac:dyDescent="0.2">
      <c r="A10708" t="s">
        <v>858</v>
      </c>
      <c r="B10708" t="s">
        <v>11183</v>
      </c>
      <c r="C10708" s="1">
        <v>8.42</v>
      </c>
      <c r="D10708" s="5">
        <v>45440</v>
      </c>
      <c r="E10708" t="s">
        <v>33</v>
      </c>
      <c r="F10708" t="s">
        <v>17</v>
      </c>
      <c r="G10708" s="16" t="s">
        <v>11187</v>
      </c>
      <c r="H10708" s="1"/>
      <c r="J10708"/>
      <c r="AC10708" s="5">
        <v>45470</v>
      </c>
      <c r="AD10708" t="s">
        <v>14619</v>
      </c>
      <c r="AE10708" t="s">
        <v>182</v>
      </c>
      <c r="AF10708">
        <f>MONTH(Table1[[#This Row],[Date Sent]])</f>
        <v>6</v>
      </c>
      <c r="AG10708">
        <f>YEAR(Table1[[#This Row],[Date Sent]])</f>
        <v>2024</v>
      </c>
      <c r="AH10708"/>
    </row>
    <row r="10709" spans="1:34" x14ac:dyDescent="0.2">
      <c r="A10709" t="s">
        <v>858</v>
      </c>
      <c r="B10709" t="s">
        <v>11183</v>
      </c>
      <c r="C10709" s="1">
        <v>106.43</v>
      </c>
      <c r="D10709" s="5">
        <v>45440</v>
      </c>
      <c r="E10709" t="s">
        <v>39</v>
      </c>
      <c r="F10709" t="s">
        <v>17</v>
      </c>
      <c r="G10709" s="16" t="s">
        <v>11188</v>
      </c>
      <c r="H10709" s="1"/>
      <c r="J10709"/>
      <c r="AC10709" s="5">
        <v>45470</v>
      </c>
      <c r="AD10709" t="s">
        <v>14619</v>
      </c>
      <c r="AE10709" t="s">
        <v>182</v>
      </c>
      <c r="AF10709">
        <f>MONTH(Table1[[#This Row],[Date Sent]])</f>
        <v>6</v>
      </c>
      <c r="AG10709">
        <f>YEAR(Table1[[#This Row],[Date Sent]])</f>
        <v>2024</v>
      </c>
      <c r="AH10709"/>
    </row>
    <row r="10710" spans="1:34" x14ac:dyDescent="0.2">
      <c r="A10710" t="s">
        <v>5802</v>
      </c>
      <c r="B10710" t="s">
        <v>11189</v>
      </c>
      <c r="C10710" s="1">
        <v>61.42</v>
      </c>
      <c r="D10710" s="5">
        <v>45448</v>
      </c>
      <c r="E10710" t="s">
        <v>21</v>
      </c>
      <c r="F10710" t="s">
        <v>918</v>
      </c>
      <c r="G10710" s="16" t="s">
        <v>11190</v>
      </c>
      <c r="H10710" s="1">
        <v>24.34</v>
      </c>
      <c r="I10710" t="s">
        <v>18</v>
      </c>
      <c r="J10710" t="s">
        <v>7417</v>
      </c>
      <c r="K10710" s="1">
        <v>14.29</v>
      </c>
      <c r="L10710" t="s">
        <v>33</v>
      </c>
      <c r="M10710" t="s">
        <v>1602</v>
      </c>
      <c r="N10710" s="1">
        <v>22.790000000000006</v>
      </c>
      <c r="O10710" t="s">
        <v>15</v>
      </c>
      <c r="P10710" t="s">
        <v>11191</v>
      </c>
      <c r="AC10710" s="5">
        <v>45470</v>
      </c>
      <c r="AD10710" t="s">
        <v>11649</v>
      </c>
      <c r="AE10710" t="s">
        <v>11649</v>
      </c>
      <c r="AF10710">
        <f>MONTH(Table1[[#This Row],[Date Sent]])</f>
        <v>6</v>
      </c>
      <c r="AG10710">
        <f>YEAR(Table1[[#This Row],[Date Sent]])</f>
        <v>2024</v>
      </c>
      <c r="AH10710"/>
    </row>
    <row r="10711" spans="1:34" x14ac:dyDescent="0.2">
      <c r="A10711" t="s">
        <v>5802</v>
      </c>
      <c r="B10711" t="s">
        <v>11189</v>
      </c>
      <c r="C10711" s="1">
        <v>80.209999999999994</v>
      </c>
      <c r="D10711" s="5">
        <v>45454</v>
      </c>
      <c r="E10711" t="s">
        <v>33</v>
      </c>
      <c r="F10711" t="s">
        <v>918</v>
      </c>
      <c r="G10711" s="16" t="s">
        <v>11192</v>
      </c>
      <c r="H10711" s="1">
        <v>22.96</v>
      </c>
      <c r="I10711" t="s">
        <v>33</v>
      </c>
      <c r="J10711" t="s">
        <v>11193</v>
      </c>
      <c r="K10711" s="1">
        <v>7.08</v>
      </c>
      <c r="L10711" t="s">
        <v>18</v>
      </c>
      <c r="M10711" t="s">
        <v>7417</v>
      </c>
      <c r="N10711" s="1">
        <v>6.78</v>
      </c>
      <c r="O10711" t="s">
        <v>40</v>
      </c>
      <c r="P10711" t="s">
        <v>10243</v>
      </c>
      <c r="Q10711" s="1">
        <v>39.979999999999997</v>
      </c>
      <c r="R10711" t="s">
        <v>17</v>
      </c>
      <c r="S10711" t="s">
        <v>11194</v>
      </c>
      <c r="T10711" s="1">
        <v>3.4099999999999966</v>
      </c>
      <c r="U10711" t="s">
        <v>15</v>
      </c>
      <c r="V10711" t="s">
        <v>9022</v>
      </c>
      <c r="AC10711" s="5">
        <v>45470</v>
      </c>
      <c r="AD10711" t="s">
        <v>11649</v>
      </c>
      <c r="AE10711" t="s">
        <v>11649</v>
      </c>
      <c r="AF10711">
        <f>MONTH(Table1[[#This Row],[Date Sent]])</f>
        <v>6</v>
      </c>
      <c r="AG10711">
        <f>YEAR(Table1[[#This Row],[Date Sent]])</f>
        <v>2024</v>
      </c>
      <c r="AH10711"/>
    </row>
    <row r="10712" spans="1:34" x14ac:dyDescent="0.2">
      <c r="A10712" t="s">
        <v>5802</v>
      </c>
      <c r="B10712" t="s">
        <v>11189</v>
      </c>
      <c r="C10712" s="1">
        <v>100.2</v>
      </c>
      <c r="D10712" s="5">
        <v>45458</v>
      </c>
      <c r="E10712" t="s">
        <v>18</v>
      </c>
      <c r="F10712" t="s">
        <v>918</v>
      </c>
      <c r="G10712" s="16" t="s">
        <v>11195</v>
      </c>
      <c r="H10712" s="1">
        <v>29.520000000000003</v>
      </c>
      <c r="I10712" t="s">
        <v>18</v>
      </c>
      <c r="J10712" t="s">
        <v>1153</v>
      </c>
      <c r="K10712" s="1">
        <v>58.320000000000007</v>
      </c>
      <c r="L10712" t="s">
        <v>15</v>
      </c>
      <c r="M10712" t="s">
        <v>11196</v>
      </c>
      <c r="N10712" s="1">
        <v>12.36</v>
      </c>
      <c r="O10712" t="s">
        <v>33</v>
      </c>
      <c r="P10712" t="s">
        <v>1602</v>
      </c>
      <c r="AC10712" s="5">
        <v>45470</v>
      </c>
      <c r="AD10712" t="s">
        <v>11649</v>
      </c>
      <c r="AE10712" t="s">
        <v>11649</v>
      </c>
      <c r="AF10712">
        <f>MONTH(Table1[[#This Row],[Date Sent]])</f>
        <v>6</v>
      </c>
      <c r="AG10712">
        <f>YEAR(Table1[[#This Row],[Date Sent]])</f>
        <v>2024</v>
      </c>
      <c r="AH10712"/>
    </row>
    <row r="10713" spans="1:34" x14ac:dyDescent="0.2">
      <c r="A10713" t="s">
        <v>5802</v>
      </c>
      <c r="B10713" t="s">
        <v>11189</v>
      </c>
      <c r="C10713" s="1">
        <v>41.01</v>
      </c>
      <c r="D10713" s="5">
        <v>45460</v>
      </c>
      <c r="E10713" t="s">
        <v>17</v>
      </c>
      <c r="F10713" t="s">
        <v>39</v>
      </c>
      <c r="G10713" s="16" t="s">
        <v>11197</v>
      </c>
      <c r="H10713" s="1"/>
      <c r="J10713"/>
      <c r="AC10713" s="5">
        <v>45470</v>
      </c>
      <c r="AD10713" t="s">
        <v>11649</v>
      </c>
      <c r="AE10713" t="s">
        <v>11649</v>
      </c>
      <c r="AF10713">
        <f>MONTH(Table1[[#This Row],[Date Sent]])</f>
        <v>6</v>
      </c>
      <c r="AG10713">
        <f>YEAR(Table1[[#This Row],[Date Sent]])</f>
        <v>2024</v>
      </c>
      <c r="AH10713"/>
    </row>
    <row r="10714" spans="1:34" x14ac:dyDescent="0.2">
      <c r="A10714" t="s">
        <v>631</v>
      </c>
      <c r="B10714" t="s">
        <v>806</v>
      </c>
      <c r="C10714" s="1">
        <v>29.89</v>
      </c>
      <c r="D10714" s="5">
        <v>45426</v>
      </c>
      <c r="E10714" t="s">
        <v>17</v>
      </c>
      <c r="F10714" t="s">
        <v>15</v>
      </c>
      <c r="G10714" s="16" t="s">
        <v>3844</v>
      </c>
      <c r="H10714" s="1"/>
      <c r="J10714"/>
      <c r="AC10714" s="5">
        <v>45470</v>
      </c>
      <c r="AD10714" t="s">
        <v>14557</v>
      </c>
      <c r="AE10714" t="s">
        <v>182</v>
      </c>
      <c r="AF10714">
        <f>MONTH(Table1[[#This Row],[Date Sent]])</f>
        <v>6</v>
      </c>
      <c r="AG10714">
        <f>YEAR(Table1[[#This Row],[Date Sent]])</f>
        <v>2024</v>
      </c>
      <c r="AH10714"/>
    </row>
    <row r="10715" spans="1:34" x14ac:dyDescent="0.2">
      <c r="A10715" t="s">
        <v>631</v>
      </c>
      <c r="B10715" t="s">
        <v>806</v>
      </c>
      <c r="C10715" s="1">
        <v>43.16</v>
      </c>
      <c r="D10715" s="5">
        <v>45426</v>
      </c>
      <c r="E10715" t="s">
        <v>17</v>
      </c>
      <c r="F10715" t="s">
        <v>15</v>
      </c>
      <c r="G10715" s="16" t="s">
        <v>3844</v>
      </c>
      <c r="H10715" s="1"/>
      <c r="J10715"/>
      <c r="AC10715" s="5">
        <v>45470</v>
      </c>
      <c r="AD10715" t="s">
        <v>14557</v>
      </c>
      <c r="AE10715" t="s">
        <v>182</v>
      </c>
      <c r="AF10715">
        <f>MONTH(Table1[[#This Row],[Date Sent]])</f>
        <v>6</v>
      </c>
      <c r="AG10715">
        <f>YEAR(Table1[[#This Row],[Date Sent]])</f>
        <v>2024</v>
      </c>
      <c r="AH10715"/>
    </row>
    <row r="10716" spans="1:34" x14ac:dyDescent="0.2">
      <c r="A10716" t="s">
        <v>631</v>
      </c>
      <c r="B10716" t="s">
        <v>806</v>
      </c>
      <c r="C10716" s="1">
        <v>41.93</v>
      </c>
      <c r="D10716" s="5">
        <v>45426</v>
      </c>
      <c r="E10716" t="s">
        <v>17</v>
      </c>
      <c r="F10716" t="s">
        <v>15</v>
      </c>
      <c r="G10716" s="16" t="s">
        <v>3844</v>
      </c>
      <c r="H10716" s="1"/>
      <c r="J10716"/>
      <c r="AC10716" s="5">
        <v>45470</v>
      </c>
      <c r="AD10716" t="s">
        <v>14557</v>
      </c>
      <c r="AE10716" t="s">
        <v>182</v>
      </c>
      <c r="AF10716">
        <f>MONTH(Table1[[#This Row],[Date Sent]])</f>
        <v>6</v>
      </c>
      <c r="AG10716">
        <f>YEAR(Table1[[#This Row],[Date Sent]])</f>
        <v>2024</v>
      </c>
      <c r="AH10716"/>
    </row>
    <row r="10717" spans="1:34" x14ac:dyDescent="0.2">
      <c r="A10717" t="s">
        <v>631</v>
      </c>
      <c r="B10717" t="s">
        <v>806</v>
      </c>
      <c r="C10717" s="1">
        <v>47.22</v>
      </c>
      <c r="D10717" s="5">
        <v>45434</v>
      </c>
      <c r="E10717" t="s">
        <v>17</v>
      </c>
      <c r="F10717" t="s">
        <v>16</v>
      </c>
      <c r="G10717" s="16" t="s">
        <v>11198</v>
      </c>
      <c r="H10717" s="1"/>
      <c r="J10717"/>
      <c r="AC10717" s="5">
        <v>45470</v>
      </c>
      <c r="AD10717" t="s">
        <v>14557</v>
      </c>
      <c r="AE10717" t="s">
        <v>182</v>
      </c>
      <c r="AF10717">
        <f>MONTH(Table1[[#This Row],[Date Sent]])</f>
        <v>6</v>
      </c>
      <c r="AG10717">
        <f>YEAR(Table1[[#This Row],[Date Sent]])</f>
        <v>2024</v>
      </c>
      <c r="AH10717"/>
    </row>
    <row r="10718" spans="1:34" x14ac:dyDescent="0.2">
      <c r="A10718" t="s">
        <v>631</v>
      </c>
      <c r="B10718" t="s">
        <v>806</v>
      </c>
      <c r="C10718" s="1">
        <v>14.74</v>
      </c>
      <c r="D10718" s="5">
        <v>45434</v>
      </c>
      <c r="E10718" t="s">
        <v>33</v>
      </c>
      <c r="F10718" t="s">
        <v>17</v>
      </c>
      <c r="G10718" s="16" t="s">
        <v>11199</v>
      </c>
      <c r="H10718" s="1"/>
      <c r="J10718"/>
      <c r="AC10718" s="5">
        <v>45470</v>
      </c>
      <c r="AD10718" t="s">
        <v>14557</v>
      </c>
      <c r="AE10718" t="s">
        <v>182</v>
      </c>
      <c r="AF10718">
        <f>MONTH(Table1[[#This Row],[Date Sent]])</f>
        <v>6</v>
      </c>
      <c r="AG10718">
        <f>YEAR(Table1[[#This Row],[Date Sent]])</f>
        <v>2024</v>
      </c>
      <c r="AH10718"/>
    </row>
    <row r="10719" spans="1:34" x14ac:dyDescent="0.2">
      <c r="A10719" t="s">
        <v>631</v>
      </c>
      <c r="B10719" t="s">
        <v>806</v>
      </c>
      <c r="C10719" s="1">
        <v>28.98</v>
      </c>
      <c r="D10719" s="5">
        <v>45446</v>
      </c>
      <c r="E10719" t="s">
        <v>17</v>
      </c>
      <c r="F10719" t="s">
        <v>39</v>
      </c>
      <c r="G10719" s="16" t="s">
        <v>11200</v>
      </c>
      <c r="H10719" s="1"/>
      <c r="J10719"/>
      <c r="AC10719" s="5">
        <v>45470</v>
      </c>
      <c r="AD10719" t="s">
        <v>14557</v>
      </c>
      <c r="AE10719" t="s">
        <v>182</v>
      </c>
      <c r="AF10719">
        <f>MONTH(Table1[[#This Row],[Date Sent]])</f>
        <v>6</v>
      </c>
      <c r="AG10719">
        <f>YEAR(Table1[[#This Row],[Date Sent]])</f>
        <v>2024</v>
      </c>
      <c r="AH10719"/>
    </row>
    <row r="10720" spans="1:34" x14ac:dyDescent="0.2">
      <c r="A10720" t="s">
        <v>631</v>
      </c>
      <c r="B10720" t="s">
        <v>806</v>
      </c>
      <c r="C10720" s="1">
        <v>7.37</v>
      </c>
      <c r="D10720" s="5">
        <v>45446</v>
      </c>
      <c r="E10720" t="s">
        <v>17</v>
      </c>
      <c r="F10720" t="s">
        <v>39</v>
      </c>
      <c r="G10720" s="16" t="s">
        <v>6171</v>
      </c>
      <c r="H10720" s="1"/>
      <c r="J10720"/>
      <c r="AC10720" s="5">
        <v>45470</v>
      </c>
      <c r="AD10720" t="s">
        <v>14557</v>
      </c>
      <c r="AE10720" t="s">
        <v>182</v>
      </c>
      <c r="AF10720">
        <f>MONTH(Table1[[#This Row],[Date Sent]])</f>
        <v>6</v>
      </c>
      <c r="AG10720">
        <f>YEAR(Table1[[#This Row],[Date Sent]])</f>
        <v>2024</v>
      </c>
      <c r="AH10720"/>
    </row>
    <row r="10721" spans="1:34" x14ac:dyDescent="0.2">
      <c r="A10721" t="s">
        <v>631</v>
      </c>
      <c r="B10721" t="s">
        <v>806</v>
      </c>
      <c r="C10721" s="1">
        <v>81.27</v>
      </c>
      <c r="D10721" s="5">
        <v>45448</v>
      </c>
      <c r="E10721" t="s">
        <v>17</v>
      </c>
      <c r="F10721" t="s">
        <v>39</v>
      </c>
      <c r="G10721" s="16" t="s">
        <v>11201</v>
      </c>
      <c r="H10721" s="1"/>
      <c r="J10721"/>
      <c r="AC10721" s="5">
        <v>45470</v>
      </c>
      <c r="AD10721" t="s">
        <v>14557</v>
      </c>
      <c r="AE10721" t="s">
        <v>182</v>
      </c>
      <c r="AF10721">
        <f>MONTH(Table1[[#This Row],[Date Sent]])</f>
        <v>6</v>
      </c>
      <c r="AG10721">
        <f>YEAR(Table1[[#This Row],[Date Sent]])</f>
        <v>2024</v>
      </c>
      <c r="AH10721"/>
    </row>
    <row r="10722" spans="1:34" x14ac:dyDescent="0.2">
      <c r="A10722" t="s">
        <v>631</v>
      </c>
      <c r="B10722" t="s">
        <v>806</v>
      </c>
      <c r="C10722" s="1">
        <v>28.44</v>
      </c>
      <c r="D10722" s="5">
        <v>45449</v>
      </c>
      <c r="E10722" t="s">
        <v>17</v>
      </c>
      <c r="F10722" t="s">
        <v>39</v>
      </c>
      <c r="G10722" s="16" t="s">
        <v>1890</v>
      </c>
      <c r="H10722" s="1"/>
      <c r="J10722"/>
      <c r="AC10722" s="5">
        <v>45470</v>
      </c>
      <c r="AD10722" t="s">
        <v>14557</v>
      </c>
      <c r="AE10722" t="s">
        <v>182</v>
      </c>
      <c r="AF10722">
        <f>MONTH(Table1[[#This Row],[Date Sent]])</f>
        <v>6</v>
      </c>
      <c r="AG10722">
        <f>YEAR(Table1[[#This Row],[Date Sent]])</f>
        <v>2024</v>
      </c>
      <c r="AH10722"/>
    </row>
    <row r="10723" spans="1:34" x14ac:dyDescent="0.2">
      <c r="A10723" t="s">
        <v>631</v>
      </c>
      <c r="B10723" t="s">
        <v>806</v>
      </c>
      <c r="C10723" s="1">
        <v>54.24</v>
      </c>
      <c r="D10723" s="5">
        <v>45450</v>
      </c>
      <c r="E10723" t="s">
        <v>33</v>
      </c>
      <c r="F10723" t="s">
        <v>15</v>
      </c>
      <c r="G10723" s="16" t="s">
        <v>11202</v>
      </c>
      <c r="H10723" s="1"/>
      <c r="J10723"/>
      <c r="AC10723" s="5">
        <v>45470</v>
      </c>
      <c r="AD10723" t="s">
        <v>14557</v>
      </c>
      <c r="AE10723" t="s">
        <v>182</v>
      </c>
      <c r="AF10723">
        <f>MONTH(Table1[[#This Row],[Date Sent]])</f>
        <v>6</v>
      </c>
      <c r="AG10723">
        <f>YEAR(Table1[[#This Row],[Date Sent]])</f>
        <v>2024</v>
      </c>
      <c r="AH10723"/>
    </row>
    <row r="10724" spans="1:34" x14ac:dyDescent="0.2">
      <c r="A10724" t="s">
        <v>631</v>
      </c>
      <c r="B10724" t="s">
        <v>806</v>
      </c>
      <c r="C10724" s="1">
        <v>448.75</v>
      </c>
      <c r="D10724" s="5">
        <v>45454</v>
      </c>
      <c r="E10724" t="s">
        <v>27</v>
      </c>
      <c r="F10724" t="s">
        <v>8</v>
      </c>
      <c r="G10724" s="16" t="s">
        <v>11203</v>
      </c>
      <c r="H10724" s="1"/>
      <c r="J10724"/>
      <c r="AC10724" s="5">
        <v>45470</v>
      </c>
      <c r="AD10724" t="s">
        <v>14557</v>
      </c>
      <c r="AE10724" t="s">
        <v>182</v>
      </c>
      <c r="AF10724">
        <f>MONTH(Table1[[#This Row],[Date Sent]])</f>
        <v>6</v>
      </c>
      <c r="AG10724">
        <f>YEAR(Table1[[#This Row],[Date Sent]])</f>
        <v>2024</v>
      </c>
      <c r="AH10724"/>
    </row>
    <row r="10725" spans="1:34" x14ac:dyDescent="0.2">
      <c r="A10725" t="s">
        <v>631</v>
      </c>
      <c r="B10725" t="s">
        <v>806</v>
      </c>
      <c r="C10725" s="1">
        <v>90.05</v>
      </c>
      <c r="D10725" s="5">
        <v>45455</v>
      </c>
      <c r="E10725" t="s">
        <v>17</v>
      </c>
      <c r="F10725" t="s">
        <v>33</v>
      </c>
      <c r="G10725" s="16" t="s">
        <v>11204</v>
      </c>
      <c r="H10725" s="1"/>
      <c r="J10725"/>
      <c r="AC10725" s="5">
        <v>45470</v>
      </c>
      <c r="AD10725" t="s">
        <v>14557</v>
      </c>
      <c r="AE10725" t="s">
        <v>182</v>
      </c>
      <c r="AF10725">
        <f>MONTH(Table1[[#This Row],[Date Sent]])</f>
        <v>6</v>
      </c>
      <c r="AG10725">
        <f>YEAR(Table1[[#This Row],[Date Sent]])</f>
        <v>2024</v>
      </c>
      <c r="AH10725"/>
    </row>
    <row r="10726" spans="1:34" x14ac:dyDescent="0.2">
      <c r="A10726" t="s">
        <v>631</v>
      </c>
      <c r="B10726" t="s">
        <v>806</v>
      </c>
      <c r="C10726" s="1">
        <v>63.22</v>
      </c>
      <c r="D10726" s="5">
        <v>45455</v>
      </c>
      <c r="E10726" t="s">
        <v>49</v>
      </c>
      <c r="F10726" t="s">
        <v>15</v>
      </c>
      <c r="G10726" s="16" t="s">
        <v>11205</v>
      </c>
      <c r="H10726" s="1"/>
      <c r="J10726"/>
      <c r="AC10726" s="5">
        <v>45470</v>
      </c>
      <c r="AD10726" t="s">
        <v>14557</v>
      </c>
      <c r="AE10726" t="s">
        <v>182</v>
      </c>
      <c r="AF10726">
        <f>MONTH(Table1[[#This Row],[Date Sent]])</f>
        <v>6</v>
      </c>
      <c r="AG10726">
        <f>YEAR(Table1[[#This Row],[Date Sent]])</f>
        <v>2024</v>
      </c>
      <c r="AH10726"/>
    </row>
    <row r="10727" spans="1:34" x14ac:dyDescent="0.2">
      <c r="A10727" t="s">
        <v>811</v>
      </c>
      <c r="B10727" t="s">
        <v>812</v>
      </c>
      <c r="C10727" s="1">
        <v>6.44</v>
      </c>
      <c r="D10727" s="5">
        <v>45430</v>
      </c>
      <c r="E10727" t="s">
        <v>19</v>
      </c>
      <c r="F10727" t="s">
        <v>15</v>
      </c>
      <c r="G10727" s="16" t="s">
        <v>11206</v>
      </c>
      <c r="H10727" s="1"/>
      <c r="J10727"/>
      <c r="AC10727" s="5">
        <v>45470</v>
      </c>
      <c r="AD10727" t="s">
        <v>14553</v>
      </c>
      <c r="AE10727" t="s">
        <v>182</v>
      </c>
      <c r="AF10727">
        <f>MONTH(Table1[[#This Row],[Date Sent]])</f>
        <v>6</v>
      </c>
      <c r="AG10727">
        <f>YEAR(Table1[[#This Row],[Date Sent]])</f>
        <v>2024</v>
      </c>
      <c r="AH10727"/>
    </row>
    <row r="10728" spans="1:34" x14ac:dyDescent="0.2">
      <c r="A10728" t="s">
        <v>811</v>
      </c>
      <c r="B10728" t="s">
        <v>812</v>
      </c>
      <c r="C10728" s="1">
        <v>72.27</v>
      </c>
      <c r="D10728" s="5">
        <v>45433</v>
      </c>
      <c r="E10728" t="s">
        <v>8</v>
      </c>
      <c r="F10728" t="s">
        <v>39</v>
      </c>
      <c r="G10728" s="16" t="s">
        <v>11207</v>
      </c>
      <c r="H10728" s="1"/>
      <c r="J10728"/>
      <c r="AC10728" s="5">
        <v>45470</v>
      </c>
      <c r="AD10728" t="s">
        <v>14553</v>
      </c>
      <c r="AE10728" t="s">
        <v>182</v>
      </c>
      <c r="AF10728">
        <f>MONTH(Table1[[#This Row],[Date Sent]])</f>
        <v>6</v>
      </c>
      <c r="AG10728">
        <f>YEAR(Table1[[#This Row],[Date Sent]])</f>
        <v>2024</v>
      </c>
      <c r="AH10728"/>
    </row>
    <row r="10729" spans="1:34" x14ac:dyDescent="0.2">
      <c r="A10729" t="s">
        <v>811</v>
      </c>
      <c r="B10729" t="s">
        <v>812</v>
      </c>
      <c r="C10729" s="1">
        <v>176.48</v>
      </c>
      <c r="D10729" s="5">
        <v>45433</v>
      </c>
      <c r="E10729" t="s">
        <v>25</v>
      </c>
      <c r="F10729" t="s">
        <v>918</v>
      </c>
      <c r="G10729" s="16" t="s">
        <v>11208</v>
      </c>
      <c r="H10729" s="1">
        <v>11.48</v>
      </c>
      <c r="I10729" t="s">
        <v>33</v>
      </c>
      <c r="J10729" t="s">
        <v>11209</v>
      </c>
      <c r="K10729" s="1">
        <v>165</v>
      </c>
      <c r="L10729" t="s">
        <v>39</v>
      </c>
      <c r="M10729" t="s">
        <v>11210</v>
      </c>
      <c r="AC10729" s="5">
        <v>45470</v>
      </c>
      <c r="AD10729" t="s">
        <v>14553</v>
      </c>
      <c r="AE10729" t="s">
        <v>182</v>
      </c>
      <c r="AF10729">
        <f>MONTH(Table1[[#This Row],[Date Sent]])</f>
        <v>6</v>
      </c>
      <c r="AG10729">
        <f>YEAR(Table1[[#This Row],[Date Sent]])</f>
        <v>2024</v>
      </c>
      <c r="AH10729"/>
    </row>
    <row r="10730" spans="1:34" x14ac:dyDescent="0.2">
      <c r="A10730" t="s">
        <v>811</v>
      </c>
      <c r="B10730" t="s">
        <v>812</v>
      </c>
      <c r="C10730" s="1">
        <v>1926.89</v>
      </c>
      <c r="D10730" s="5">
        <v>45437</v>
      </c>
      <c r="E10730" t="s">
        <v>25</v>
      </c>
      <c r="F10730" t="s">
        <v>33</v>
      </c>
      <c r="G10730" s="16" t="s">
        <v>11211</v>
      </c>
      <c r="H10730" s="1"/>
      <c r="J10730"/>
      <c r="AC10730" s="5">
        <v>45470</v>
      </c>
      <c r="AD10730" t="s">
        <v>14553</v>
      </c>
      <c r="AE10730" t="s">
        <v>182</v>
      </c>
      <c r="AF10730">
        <f>MONTH(Table1[[#This Row],[Date Sent]])</f>
        <v>6</v>
      </c>
      <c r="AG10730">
        <f>YEAR(Table1[[#This Row],[Date Sent]])</f>
        <v>2024</v>
      </c>
      <c r="AH10730"/>
    </row>
    <row r="10731" spans="1:34" x14ac:dyDescent="0.2">
      <c r="A10731" t="s">
        <v>811</v>
      </c>
      <c r="B10731" t="s">
        <v>812</v>
      </c>
      <c r="C10731" s="1">
        <v>13.18</v>
      </c>
      <c r="D10731" s="5">
        <v>45437</v>
      </c>
      <c r="E10731" t="s">
        <v>24</v>
      </c>
      <c r="F10731" t="s">
        <v>18</v>
      </c>
      <c r="G10731" s="16" t="s">
        <v>11212</v>
      </c>
      <c r="H10731" s="1"/>
      <c r="J10731"/>
      <c r="AC10731" s="5">
        <v>45470</v>
      </c>
      <c r="AD10731" t="s">
        <v>14553</v>
      </c>
      <c r="AE10731" t="s">
        <v>182</v>
      </c>
      <c r="AF10731">
        <f>MONTH(Table1[[#This Row],[Date Sent]])</f>
        <v>6</v>
      </c>
      <c r="AG10731">
        <f>YEAR(Table1[[#This Row],[Date Sent]])</f>
        <v>2024</v>
      </c>
      <c r="AH10731"/>
    </row>
    <row r="10732" spans="1:34" x14ac:dyDescent="0.2">
      <c r="A10732" t="s">
        <v>811</v>
      </c>
      <c r="B10732" t="s">
        <v>812</v>
      </c>
      <c r="C10732" s="1">
        <v>86.56</v>
      </c>
      <c r="D10732" s="5">
        <v>45438</v>
      </c>
      <c r="E10732" t="s">
        <v>21</v>
      </c>
      <c r="F10732" t="s">
        <v>33</v>
      </c>
      <c r="G10732" s="16" t="s">
        <v>11213</v>
      </c>
      <c r="H10732" s="1"/>
      <c r="J10732"/>
      <c r="AC10732" s="5">
        <v>45470</v>
      </c>
      <c r="AD10732" t="s">
        <v>14553</v>
      </c>
      <c r="AE10732" t="s">
        <v>182</v>
      </c>
      <c r="AF10732">
        <f>MONTH(Table1[[#This Row],[Date Sent]])</f>
        <v>6</v>
      </c>
      <c r="AG10732">
        <f>YEAR(Table1[[#This Row],[Date Sent]])</f>
        <v>2024</v>
      </c>
      <c r="AH10732"/>
    </row>
    <row r="10733" spans="1:34" x14ac:dyDescent="0.2">
      <c r="A10733" t="s">
        <v>811</v>
      </c>
      <c r="B10733" t="s">
        <v>812</v>
      </c>
      <c r="C10733" s="1">
        <v>14.62</v>
      </c>
      <c r="D10733" s="5">
        <v>45438</v>
      </c>
      <c r="E10733" t="s">
        <v>25</v>
      </c>
      <c r="F10733" t="s">
        <v>17</v>
      </c>
      <c r="G10733" s="16" t="s">
        <v>11214</v>
      </c>
      <c r="H10733" s="1"/>
      <c r="J10733"/>
      <c r="AC10733" s="5">
        <v>45470</v>
      </c>
      <c r="AD10733" t="s">
        <v>14553</v>
      </c>
      <c r="AE10733" t="s">
        <v>182</v>
      </c>
      <c r="AF10733">
        <f>MONTH(Table1[[#This Row],[Date Sent]])</f>
        <v>6</v>
      </c>
      <c r="AG10733">
        <f>YEAR(Table1[[#This Row],[Date Sent]])</f>
        <v>2024</v>
      </c>
      <c r="AH10733"/>
    </row>
    <row r="10734" spans="1:34" x14ac:dyDescent="0.2">
      <c r="A10734" t="s">
        <v>811</v>
      </c>
      <c r="B10734" t="s">
        <v>812</v>
      </c>
      <c r="C10734" s="1">
        <v>443.58</v>
      </c>
      <c r="D10734" s="5">
        <v>45438</v>
      </c>
      <c r="E10734" t="s">
        <v>25</v>
      </c>
      <c r="F10734" t="s">
        <v>918</v>
      </c>
      <c r="G10734" s="16" t="s">
        <v>11215</v>
      </c>
      <c r="H10734" s="1">
        <v>69.28</v>
      </c>
      <c r="I10734" t="s">
        <v>16</v>
      </c>
      <c r="J10734" t="s">
        <v>1057</v>
      </c>
      <c r="K10734" s="1">
        <v>374.29999999999995</v>
      </c>
      <c r="L10734" t="s">
        <v>25</v>
      </c>
      <c r="M10734" t="s">
        <v>1140</v>
      </c>
      <c r="AC10734" s="5">
        <v>45470</v>
      </c>
      <c r="AD10734" t="s">
        <v>14553</v>
      </c>
      <c r="AE10734" t="s">
        <v>182</v>
      </c>
      <c r="AF10734">
        <f>MONTH(Table1[[#This Row],[Date Sent]])</f>
        <v>6</v>
      </c>
      <c r="AG10734">
        <f>YEAR(Table1[[#This Row],[Date Sent]])</f>
        <v>2024</v>
      </c>
      <c r="AH10734"/>
    </row>
    <row r="10735" spans="1:34" x14ac:dyDescent="0.2">
      <c r="A10735" t="s">
        <v>811</v>
      </c>
      <c r="B10735" t="s">
        <v>812</v>
      </c>
      <c r="C10735" s="1">
        <v>286.74</v>
      </c>
      <c r="D10735" s="5">
        <v>45439</v>
      </c>
      <c r="E10735" t="s">
        <v>25</v>
      </c>
      <c r="F10735" t="s">
        <v>33</v>
      </c>
      <c r="G10735" s="16" t="s">
        <v>11216</v>
      </c>
      <c r="H10735" s="1"/>
      <c r="J10735"/>
      <c r="AC10735" s="5">
        <v>45470</v>
      </c>
      <c r="AD10735" t="s">
        <v>14553</v>
      </c>
      <c r="AE10735" t="s">
        <v>182</v>
      </c>
      <c r="AF10735">
        <f>MONTH(Table1[[#This Row],[Date Sent]])</f>
        <v>6</v>
      </c>
      <c r="AG10735">
        <f>YEAR(Table1[[#This Row],[Date Sent]])</f>
        <v>2024</v>
      </c>
      <c r="AH10735"/>
    </row>
    <row r="10736" spans="1:34" x14ac:dyDescent="0.2">
      <c r="A10736" t="s">
        <v>811</v>
      </c>
      <c r="B10736" t="s">
        <v>812</v>
      </c>
      <c r="C10736" s="1">
        <v>14.62</v>
      </c>
      <c r="D10736" s="5">
        <v>45440</v>
      </c>
      <c r="E10736" t="s">
        <v>25</v>
      </c>
      <c r="F10736" t="s">
        <v>17</v>
      </c>
      <c r="G10736" s="16" t="s">
        <v>11214</v>
      </c>
      <c r="H10736" s="1"/>
      <c r="J10736"/>
      <c r="AC10736" s="5">
        <v>45470</v>
      </c>
      <c r="AD10736" t="s">
        <v>14553</v>
      </c>
      <c r="AE10736" t="s">
        <v>182</v>
      </c>
      <c r="AF10736">
        <f>MONTH(Table1[[#This Row],[Date Sent]])</f>
        <v>6</v>
      </c>
      <c r="AG10736">
        <f>YEAR(Table1[[#This Row],[Date Sent]])</f>
        <v>2024</v>
      </c>
      <c r="AH10736"/>
    </row>
    <row r="10737" spans="1:34" x14ac:dyDescent="0.2">
      <c r="A10737" t="s">
        <v>811</v>
      </c>
      <c r="B10737" t="s">
        <v>812</v>
      </c>
      <c r="C10737" s="1">
        <v>47.85</v>
      </c>
      <c r="D10737" s="5">
        <v>45440</v>
      </c>
      <c r="E10737" t="s">
        <v>21</v>
      </c>
      <c r="F10737" t="s">
        <v>33</v>
      </c>
      <c r="G10737" s="16" t="s">
        <v>1624</v>
      </c>
      <c r="H10737" s="1"/>
      <c r="J10737"/>
      <c r="AC10737" s="5">
        <v>45470</v>
      </c>
      <c r="AD10737" t="s">
        <v>14553</v>
      </c>
      <c r="AE10737" t="s">
        <v>182</v>
      </c>
      <c r="AF10737">
        <f>MONTH(Table1[[#This Row],[Date Sent]])</f>
        <v>6</v>
      </c>
      <c r="AG10737">
        <f>YEAR(Table1[[#This Row],[Date Sent]])</f>
        <v>2024</v>
      </c>
      <c r="AH10737"/>
    </row>
    <row r="10738" spans="1:34" x14ac:dyDescent="0.2">
      <c r="A10738" t="s">
        <v>811</v>
      </c>
      <c r="B10738" t="s">
        <v>812</v>
      </c>
      <c r="C10738" s="1">
        <v>5</v>
      </c>
      <c r="D10738" s="5">
        <v>45441</v>
      </c>
      <c r="E10738" t="s">
        <v>50</v>
      </c>
      <c r="F10738" t="s">
        <v>15</v>
      </c>
      <c r="G10738" s="16" t="s">
        <v>11217</v>
      </c>
      <c r="H10738" s="1"/>
      <c r="J10738"/>
      <c r="AC10738" s="5">
        <v>45470</v>
      </c>
      <c r="AD10738" t="s">
        <v>14553</v>
      </c>
      <c r="AE10738" t="s">
        <v>182</v>
      </c>
      <c r="AF10738">
        <f>MONTH(Table1[[#This Row],[Date Sent]])</f>
        <v>6</v>
      </c>
      <c r="AG10738">
        <f>YEAR(Table1[[#This Row],[Date Sent]])</f>
        <v>2024</v>
      </c>
      <c r="AH10738"/>
    </row>
    <row r="10739" spans="1:34" x14ac:dyDescent="0.2">
      <c r="A10739" t="s">
        <v>811</v>
      </c>
      <c r="B10739" t="s">
        <v>812</v>
      </c>
      <c r="C10739" s="1">
        <v>66.09</v>
      </c>
      <c r="D10739" s="5">
        <v>45444</v>
      </c>
      <c r="E10739" t="s">
        <v>15</v>
      </c>
      <c r="F10739" t="s">
        <v>918</v>
      </c>
      <c r="G10739" s="16" t="s">
        <v>11218</v>
      </c>
      <c r="H10739" s="1">
        <v>40.49</v>
      </c>
      <c r="I10739" t="s">
        <v>17</v>
      </c>
      <c r="J10739" t="s">
        <v>11219</v>
      </c>
      <c r="K10739" s="1">
        <v>25.6</v>
      </c>
      <c r="L10739" t="s">
        <v>15</v>
      </c>
      <c r="M10739" t="s">
        <v>1872</v>
      </c>
      <c r="AC10739" s="5">
        <v>45470</v>
      </c>
      <c r="AD10739" t="s">
        <v>14553</v>
      </c>
      <c r="AE10739" t="s">
        <v>182</v>
      </c>
      <c r="AF10739">
        <f>MONTH(Table1[[#This Row],[Date Sent]])</f>
        <v>6</v>
      </c>
      <c r="AG10739">
        <f>YEAR(Table1[[#This Row],[Date Sent]])</f>
        <v>2024</v>
      </c>
      <c r="AH10739"/>
    </row>
    <row r="10740" spans="1:34" x14ac:dyDescent="0.2">
      <c r="A10740" t="s">
        <v>811</v>
      </c>
      <c r="B10740" t="s">
        <v>812</v>
      </c>
      <c r="C10740" s="1">
        <v>71.34</v>
      </c>
      <c r="D10740" s="5">
        <v>45448</v>
      </c>
      <c r="E10740" t="s">
        <v>21</v>
      </c>
      <c r="F10740" t="s">
        <v>918</v>
      </c>
      <c r="G10740" s="16" t="s">
        <v>11220</v>
      </c>
      <c r="H10740" s="1">
        <v>41.46</v>
      </c>
      <c r="I10740" t="s">
        <v>15</v>
      </c>
      <c r="J10740" t="s">
        <v>6002</v>
      </c>
      <c r="K10740" s="1">
        <v>10.48</v>
      </c>
      <c r="L10740" t="s">
        <v>18</v>
      </c>
      <c r="M10740" t="s">
        <v>7417</v>
      </c>
      <c r="N10740" s="1">
        <v>19.400000000000006</v>
      </c>
      <c r="O10740" t="s">
        <v>33</v>
      </c>
      <c r="P10740" t="s">
        <v>11221</v>
      </c>
      <c r="AC10740" s="5">
        <v>45470</v>
      </c>
      <c r="AD10740" t="s">
        <v>14553</v>
      </c>
      <c r="AE10740" t="s">
        <v>182</v>
      </c>
      <c r="AF10740">
        <f>MONTH(Table1[[#This Row],[Date Sent]])</f>
        <v>6</v>
      </c>
      <c r="AG10740">
        <f>YEAR(Table1[[#This Row],[Date Sent]])</f>
        <v>2024</v>
      </c>
      <c r="AH10740"/>
    </row>
    <row r="10741" spans="1:34" x14ac:dyDescent="0.2">
      <c r="A10741" t="s">
        <v>811</v>
      </c>
      <c r="B10741" t="s">
        <v>812</v>
      </c>
      <c r="C10741" s="1">
        <v>157.01</v>
      </c>
      <c r="D10741" s="5">
        <v>45449</v>
      </c>
      <c r="E10741" t="s">
        <v>10</v>
      </c>
      <c r="F10741" t="s">
        <v>8</v>
      </c>
      <c r="G10741" s="16" t="s">
        <v>11222</v>
      </c>
      <c r="H10741" s="1"/>
      <c r="J10741"/>
      <c r="AC10741" s="5">
        <v>45470</v>
      </c>
      <c r="AD10741" t="s">
        <v>14553</v>
      </c>
      <c r="AE10741" t="s">
        <v>182</v>
      </c>
      <c r="AF10741">
        <f>MONTH(Table1[[#This Row],[Date Sent]])</f>
        <v>6</v>
      </c>
      <c r="AG10741">
        <f>YEAR(Table1[[#This Row],[Date Sent]])</f>
        <v>2024</v>
      </c>
      <c r="AH10741"/>
    </row>
    <row r="10742" spans="1:34" x14ac:dyDescent="0.2">
      <c r="A10742" t="s">
        <v>811</v>
      </c>
      <c r="B10742" t="s">
        <v>812</v>
      </c>
      <c r="C10742" s="1">
        <v>191.56</v>
      </c>
      <c r="D10742" s="5">
        <v>45450</v>
      </c>
      <c r="E10742" t="s">
        <v>25</v>
      </c>
      <c r="F10742" t="s">
        <v>33</v>
      </c>
      <c r="G10742" s="16" t="s">
        <v>11223</v>
      </c>
      <c r="H10742" s="1"/>
      <c r="J10742"/>
      <c r="AC10742" s="5">
        <v>45470</v>
      </c>
      <c r="AD10742" t="s">
        <v>14553</v>
      </c>
      <c r="AE10742" t="s">
        <v>182</v>
      </c>
      <c r="AF10742">
        <f>MONTH(Table1[[#This Row],[Date Sent]])</f>
        <v>6</v>
      </c>
      <c r="AG10742">
        <f>YEAR(Table1[[#This Row],[Date Sent]])</f>
        <v>2024</v>
      </c>
      <c r="AH10742"/>
    </row>
    <row r="10743" spans="1:34" x14ac:dyDescent="0.2">
      <c r="A10743" t="s">
        <v>811</v>
      </c>
      <c r="B10743" t="s">
        <v>812</v>
      </c>
      <c r="C10743" s="1">
        <v>111.64</v>
      </c>
      <c r="D10743" s="5">
        <v>45454</v>
      </c>
      <c r="E10743" t="s">
        <v>8</v>
      </c>
      <c r="F10743" t="s">
        <v>918</v>
      </c>
      <c r="G10743" s="16" t="s">
        <v>11224</v>
      </c>
      <c r="H10743" s="1">
        <v>92.039999999999992</v>
      </c>
      <c r="I10743" t="s">
        <v>33</v>
      </c>
      <c r="J10743" t="s">
        <v>11225</v>
      </c>
      <c r="K10743" s="1">
        <v>19.600000000000009</v>
      </c>
      <c r="L10743" t="s">
        <v>17</v>
      </c>
      <c r="M10743" t="s">
        <v>11226</v>
      </c>
      <c r="AC10743" s="5">
        <v>45470</v>
      </c>
      <c r="AD10743" t="s">
        <v>14553</v>
      </c>
      <c r="AE10743" t="s">
        <v>182</v>
      </c>
      <c r="AF10743">
        <f>MONTH(Table1[[#This Row],[Date Sent]])</f>
        <v>6</v>
      </c>
      <c r="AG10743">
        <f>YEAR(Table1[[#This Row],[Date Sent]])</f>
        <v>2024</v>
      </c>
      <c r="AH10743"/>
    </row>
    <row r="10744" spans="1:34" x14ac:dyDescent="0.2">
      <c r="A10744" t="s">
        <v>811</v>
      </c>
      <c r="B10744" t="s">
        <v>812</v>
      </c>
      <c r="C10744" s="1">
        <v>17.96</v>
      </c>
      <c r="D10744" s="5">
        <v>45455</v>
      </c>
      <c r="E10744" t="s">
        <v>21</v>
      </c>
      <c r="F10744" t="s">
        <v>18</v>
      </c>
      <c r="G10744" s="16" t="s">
        <v>4901</v>
      </c>
      <c r="H10744" s="1"/>
      <c r="J10744"/>
      <c r="AC10744" s="5">
        <v>45470</v>
      </c>
      <c r="AD10744" t="s">
        <v>14553</v>
      </c>
      <c r="AE10744" t="s">
        <v>182</v>
      </c>
      <c r="AF10744">
        <f>MONTH(Table1[[#This Row],[Date Sent]])</f>
        <v>6</v>
      </c>
      <c r="AG10744">
        <f>YEAR(Table1[[#This Row],[Date Sent]])</f>
        <v>2024</v>
      </c>
      <c r="AH10744"/>
    </row>
    <row r="10745" spans="1:34" x14ac:dyDescent="0.2">
      <c r="A10745" t="s">
        <v>811</v>
      </c>
      <c r="B10745" t="s">
        <v>812</v>
      </c>
      <c r="C10745" s="1">
        <v>32.36</v>
      </c>
      <c r="D10745" s="5">
        <v>45456</v>
      </c>
      <c r="E10745" t="s">
        <v>25</v>
      </c>
      <c r="F10745" t="s">
        <v>33</v>
      </c>
      <c r="G10745" s="16" t="s">
        <v>3112</v>
      </c>
      <c r="H10745" s="1"/>
      <c r="J10745"/>
      <c r="AC10745" s="5">
        <v>45470</v>
      </c>
      <c r="AD10745" t="s">
        <v>14553</v>
      </c>
      <c r="AE10745" t="s">
        <v>182</v>
      </c>
      <c r="AF10745">
        <f>MONTH(Table1[[#This Row],[Date Sent]])</f>
        <v>6</v>
      </c>
      <c r="AG10745">
        <f>YEAR(Table1[[#This Row],[Date Sent]])</f>
        <v>2024</v>
      </c>
      <c r="AH10745"/>
    </row>
    <row r="10746" spans="1:34" x14ac:dyDescent="0.2">
      <c r="A10746" t="s">
        <v>172</v>
      </c>
      <c r="B10746" t="s">
        <v>724</v>
      </c>
      <c r="C10746" s="1">
        <v>53.38</v>
      </c>
      <c r="D10746" s="5">
        <v>45396</v>
      </c>
      <c r="E10746" t="s">
        <v>21</v>
      </c>
      <c r="F10746" t="s">
        <v>918</v>
      </c>
      <c r="G10746" s="16" t="s">
        <v>11227</v>
      </c>
      <c r="H10746" s="1">
        <v>18.72</v>
      </c>
      <c r="I10746" t="s">
        <v>16</v>
      </c>
      <c r="J10746" t="s">
        <v>1057</v>
      </c>
      <c r="K10746" s="1">
        <v>34.660000000000004</v>
      </c>
      <c r="L10746" t="s">
        <v>15</v>
      </c>
      <c r="M10746" t="s">
        <v>11228</v>
      </c>
      <c r="AC10746" s="5">
        <v>45470</v>
      </c>
      <c r="AD10746" t="s">
        <v>13471</v>
      </c>
      <c r="AE10746" t="s">
        <v>182</v>
      </c>
      <c r="AF10746">
        <f>MONTH(Table1[[#This Row],[Date Sent]])</f>
        <v>6</v>
      </c>
      <c r="AG10746">
        <f>YEAR(Table1[[#This Row],[Date Sent]])</f>
        <v>2024</v>
      </c>
      <c r="AH10746"/>
    </row>
    <row r="10747" spans="1:34" x14ac:dyDescent="0.2">
      <c r="A10747" t="s">
        <v>172</v>
      </c>
      <c r="B10747" t="s">
        <v>724</v>
      </c>
      <c r="C10747" s="1">
        <v>58.04</v>
      </c>
      <c r="D10747" s="5">
        <v>45398</v>
      </c>
      <c r="E10747" t="s">
        <v>21</v>
      </c>
      <c r="F10747" t="s">
        <v>15</v>
      </c>
      <c r="G10747" s="16" t="s">
        <v>6752</v>
      </c>
      <c r="H10747" s="1"/>
      <c r="J10747"/>
      <c r="AC10747" s="5">
        <v>45470</v>
      </c>
      <c r="AD10747" t="s">
        <v>13471</v>
      </c>
      <c r="AE10747" t="s">
        <v>182</v>
      </c>
      <c r="AF10747">
        <f>MONTH(Table1[[#This Row],[Date Sent]])</f>
        <v>6</v>
      </c>
      <c r="AG10747">
        <f>YEAR(Table1[[#This Row],[Date Sent]])</f>
        <v>2024</v>
      </c>
      <c r="AH10747"/>
    </row>
    <row r="10748" spans="1:34" x14ac:dyDescent="0.2">
      <c r="A10748" t="s">
        <v>172</v>
      </c>
      <c r="B10748" t="s">
        <v>724</v>
      </c>
      <c r="C10748" s="1">
        <v>283.10000000000002</v>
      </c>
      <c r="D10748" s="5">
        <v>45408</v>
      </c>
      <c r="E10748" t="s">
        <v>21</v>
      </c>
      <c r="F10748" t="s">
        <v>33</v>
      </c>
      <c r="G10748" s="16" t="s">
        <v>11229</v>
      </c>
      <c r="H10748" s="1"/>
      <c r="J10748"/>
      <c r="AC10748" s="5">
        <v>45470</v>
      </c>
      <c r="AD10748" t="s">
        <v>13471</v>
      </c>
      <c r="AE10748" t="s">
        <v>182</v>
      </c>
      <c r="AF10748">
        <f>MONTH(Table1[[#This Row],[Date Sent]])</f>
        <v>6</v>
      </c>
      <c r="AG10748">
        <f>YEAR(Table1[[#This Row],[Date Sent]])</f>
        <v>2024</v>
      </c>
      <c r="AH10748"/>
    </row>
    <row r="10749" spans="1:34" x14ac:dyDescent="0.2">
      <c r="A10749" t="s">
        <v>172</v>
      </c>
      <c r="B10749" t="s">
        <v>724</v>
      </c>
      <c r="C10749" s="1">
        <v>196.55</v>
      </c>
      <c r="D10749" s="5">
        <v>45413</v>
      </c>
      <c r="E10749" t="s">
        <v>21</v>
      </c>
      <c r="F10749" t="s">
        <v>33</v>
      </c>
      <c r="G10749" s="16" t="s">
        <v>11230</v>
      </c>
      <c r="H10749" s="1"/>
      <c r="J10749"/>
      <c r="AC10749" s="5">
        <v>45470</v>
      </c>
      <c r="AD10749" t="s">
        <v>13471</v>
      </c>
      <c r="AE10749" t="s">
        <v>182</v>
      </c>
      <c r="AF10749">
        <f>MONTH(Table1[[#This Row],[Date Sent]])</f>
        <v>6</v>
      </c>
      <c r="AG10749">
        <f>YEAR(Table1[[#This Row],[Date Sent]])</f>
        <v>2024</v>
      </c>
      <c r="AH10749"/>
    </row>
    <row r="10750" spans="1:34" x14ac:dyDescent="0.2">
      <c r="A10750" t="s">
        <v>172</v>
      </c>
      <c r="B10750" t="s">
        <v>724</v>
      </c>
      <c r="C10750" s="1">
        <v>11.79</v>
      </c>
      <c r="D10750" s="5">
        <v>45415</v>
      </c>
      <c r="E10750" t="s">
        <v>39</v>
      </c>
      <c r="F10750" t="s">
        <v>17</v>
      </c>
      <c r="G10750" s="16" t="s">
        <v>11231</v>
      </c>
      <c r="H10750" s="1"/>
      <c r="J10750"/>
      <c r="AC10750" s="5">
        <v>45470</v>
      </c>
      <c r="AD10750" t="s">
        <v>13471</v>
      </c>
      <c r="AE10750" t="s">
        <v>182</v>
      </c>
      <c r="AF10750">
        <f>MONTH(Table1[[#This Row],[Date Sent]])</f>
        <v>6</v>
      </c>
      <c r="AG10750">
        <f>YEAR(Table1[[#This Row],[Date Sent]])</f>
        <v>2024</v>
      </c>
      <c r="AH10750"/>
    </row>
    <row r="10751" spans="1:34" x14ac:dyDescent="0.2">
      <c r="A10751" t="s">
        <v>172</v>
      </c>
      <c r="B10751" t="s">
        <v>724</v>
      </c>
      <c r="C10751" s="1">
        <v>516.38</v>
      </c>
      <c r="D10751" s="5">
        <v>45418</v>
      </c>
      <c r="E10751" t="s">
        <v>39</v>
      </c>
      <c r="F10751" t="s">
        <v>17</v>
      </c>
      <c r="G10751" s="16" t="s">
        <v>7669</v>
      </c>
      <c r="H10751" s="1"/>
      <c r="J10751"/>
      <c r="AC10751" s="5">
        <v>45470</v>
      </c>
      <c r="AD10751" t="s">
        <v>13471</v>
      </c>
      <c r="AE10751" t="s">
        <v>182</v>
      </c>
      <c r="AF10751">
        <f>MONTH(Table1[[#This Row],[Date Sent]])</f>
        <v>6</v>
      </c>
      <c r="AG10751">
        <f>YEAR(Table1[[#This Row],[Date Sent]])</f>
        <v>2024</v>
      </c>
      <c r="AH10751"/>
    </row>
    <row r="10752" spans="1:34" x14ac:dyDescent="0.2">
      <c r="A10752" t="s">
        <v>172</v>
      </c>
      <c r="B10752" t="s">
        <v>724</v>
      </c>
      <c r="C10752" s="1">
        <v>118.27</v>
      </c>
      <c r="D10752" s="5">
        <v>45418</v>
      </c>
      <c r="E10752" t="s">
        <v>21</v>
      </c>
      <c r="F10752" t="s">
        <v>918</v>
      </c>
      <c r="G10752" s="16" t="s">
        <v>11232</v>
      </c>
      <c r="H10752" s="1">
        <v>68.139999999999986</v>
      </c>
      <c r="I10752" t="s">
        <v>39</v>
      </c>
      <c r="J10752" t="s">
        <v>11233</v>
      </c>
      <c r="K10752" s="1">
        <v>50.13000000000001</v>
      </c>
      <c r="L10752" t="s">
        <v>33</v>
      </c>
      <c r="M10752" t="s">
        <v>11234</v>
      </c>
      <c r="AC10752" s="5">
        <v>45470</v>
      </c>
      <c r="AD10752" t="s">
        <v>13471</v>
      </c>
      <c r="AE10752" t="s">
        <v>182</v>
      </c>
      <c r="AF10752">
        <f>MONTH(Table1[[#This Row],[Date Sent]])</f>
        <v>6</v>
      </c>
      <c r="AG10752">
        <f>YEAR(Table1[[#This Row],[Date Sent]])</f>
        <v>2024</v>
      </c>
      <c r="AH10752"/>
    </row>
    <row r="10753" spans="1:34" x14ac:dyDescent="0.2">
      <c r="A10753" t="s">
        <v>172</v>
      </c>
      <c r="B10753" t="s">
        <v>724</v>
      </c>
      <c r="C10753" s="1">
        <v>96.73</v>
      </c>
      <c r="D10753" s="5">
        <v>45423</v>
      </c>
      <c r="E10753" t="s">
        <v>25</v>
      </c>
      <c r="F10753" t="s">
        <v>17</v>
      </c>
      <c r="G10753" s="16" t="s">
        <v>9197</v>
      </c>
      <c r="H10753" s="1"/>
      <c r="J10753"/>
      <c r="AC10753" s="5">
        <v>45470</v>
      </c>
      <c r="AD10753" t="s">
        <v>13471</v>
      </c>
      <c r="AE10753" t="s">
        <v>182</v>
      </c>
      <c r="AF10753">
        <f>MONTH(Table1[[#This Row],[Date Sent]])</f>
        <v>6</v>
      </c>
      <c r="AG10753">
        <f>YEAR(Table1[[#This Row],[Date Sent]])</f>
        <v>2024</v>
      </c>
      <c r="AH10753"/>
    </row>
    <row r="10754" spans="1:34" x14ac:dyDescent="0.2">
      <c r="A10754" t="s">
        <v>172</v>
      </c>
      <c r="B10754" t="s">
        <v>724</v>
      </c>
      <c r="C10754" s="1">
        <v>47.17</v>
      </c>
      <c r="D10754" s="5">
        <v>45425</v>
      </c>
      <c r="E10754" t="s">
        <v>21</v>
      </c>
      <c r="F10754" t="s">
        <v>33</v>
      </c>
      <c r="G10754" s="16" t="s">
        <v>4780</v>
      </c>
      <c r="H10754" s="1"/>
      <c r="J10754"/>
      <c r="AC10754" s="5">
        <v>45470</v>
      </c>
      <c r="AD10754" t="s">
        <v>13471</v>
      </c>
      <c r="AE10754" t="s">
        <v>182</v>
      </c>
      <c r="AF10754">
        <f>MONTH(Table1[[#This Row],[Date Sent]])</f>
        <v>6</v>
      </c>
      <c r="AG10754">
        <f>YEAR(Table1[[#This Row],[Date Sent]])</f>
        <v>2024</v>
      </c>
      <c r="AH10754"/>
    </row>
    <row r="10755" spans="1:34" x14ac:dyDescent="0.2">
      <c r="A10755" t="s">
        <v>385</v>
      </c>
      <c r="B10755" t="s">
        <v>11235</v>
      </c>
      <c r="C10755" s="1">
        <v>474.8</v>
      </c>
      <c r="D10755" s="5">
        <v>45428</v>
      </c>
      <c r="E10755" t="s">
        <v>21</v>
      </c>
      <c r="F10755" t="s">
        <v>918</v>
      </c>
      <c r="G10755" s="16" t="s">
        <v>11236</v>
      </c>
      <c r="H10755" s="1">
        <v>322.99</v>
      </c>
      <c r="I10755" t="s">
        <v>10</v>
      </c>
      <c r="J10755" t="s">
        <v>1750</v>
      </c>
      <c r="K10755" s="1">
        <v>70.92</v>
      </c>
      <c r="L10755" t="s">
        <v>15</v>
      </c>
      <c r="M10755" t="s">
        <v>11237</v>
      </c>
      <c r="N10755" s="1">
        <v>80.889999999999986</v>
      </c>
      <c r="O10755" t="s">
        <v>33</v>
      </c>
      <c r="P10755" t="s">
        <v>11238</v>
      </c>
      <c r="AC10755" s="5">
        <v>45470</v>
      </c>
      <c r="AD10755" t="s">
        <v>14623</v>
      </c>
      <c r="AE10755" t="s">
        <v>182</v>
      </c>
      <c r="AF10755">
        <f>MONTH(Table1[[#This Row],[Date Sent]])</f>
        <v>6</v>
      </c>
      <c r="AG10755">
        <f>YEAR(Table1[[#This Row],[Date Sent]])</f>
        <v>2024</v>
      </c>
      <c r="AH10755"/>
    </row>
    <row r="10756" spans="1:34" x14ac:dyDescent="0.2">
      <c r="A10756" t="s">
        <v>385</v>
      </c>
      <c r="B10756" t="s">
        <v>11235</v>
      </c>
      <c r="C10756" s="1">
        <v>542.95000000000005</v>
      </c>
      <c r="D10756" s="5">
        <v>45435</v>
      </c>
      <c r="E10756" t="s">
        <v>20</v>
      </c>
      <c r="F10756" t="s">
        <v>39</v>
      </c>
      <c r="G10756" s="16" t="s">
        <v>11239</v>
      </c>
      <c r="H10756" s="1"/>
      <c r="J10756"/>
      <c r="AC10756" s="5">
        <v>45470</v>
      </c>
      <c r="AD10756" t="s">
        <v>14623</v>
      </c>
      <c r="AE10756" t="s">
        <v>182</v>
      </c>
      <c r="AF10756">
        <f>MONTH(Table1[[#This Row],[Date Sent]])</f>
        <v>6</v>
      </c>
      <c r="AG10756">
        <f>YEAR(Table1[[#This Row],[Date Sent]])</f>
        <v>2024</v>
      </c>
      <c r="AH10756"/>
    </row>
    <row r="10757" spans="1:34" x14ac:dyDescent="0.2">
      <c r="A10757" t="s">
        <v>385</v>
      </c>
      <c r="B10757" t="s">
        <v>11235</v>
      </c>
      <c r="C10757" s="1">
        <v>28.99</v>
      </c>
      <c r="D10757" s="5">
        <v>45436</v>
      </c>
      <c r="E10757" t="s">
        <v>21</v>
      </c>
      <c r="F10757" t="s">
        <v>16</v>
      </c>
      <c r="G10757" s="16" t="s">
        <v>11240</v>
      </c>
      <c r="H10757" s="1"/>
      <c r="J10757"/>
      <c r="AC10757" s="5">
        <v>45470</v>
      </c>
      <c r="AD10757" t="s">
        <v>14623</v>
      </c>
      <c r="AE10757" t="s">
        <v>182</v>
      </c>
      <c r="AF10757">
        <f>MONTH(Table1[[#This Row],[Date Sent]])</f>
        <v>6</v>
      </c>
      <c r="AG10757">
        <f>YEAR(Table1[[#This Row],[Date Sent]])</f>
        <v>2024</v>
      </c>
      <c r="AH10757"/>
    </row>
    <row r="10758" spans="1:34" x14ac:dyDescent="0.2">
      <c r="A10758" t="s">
        <v>385</v>
      </c>
      <c r="B10758" t="s">
        <v>11235</v>
      </c>
      <c r="C10758" s="1">
        <v>23.82</v>
      </c>
      <c r="D10758" s="5">
        <v>45437</v>
      </c>
      <c r="E10758" t="s">
        <v>39</v>
      </c>
      <c r="F10758" t="s">
        <v>17</v>
      </c>
      <c r="G10758" s="16" t="s">
        <v>11241</v>
      </c>
      <c r="H10758" s="1"/>
      <c r="J10758"/>
      <c r="AC10758" s="5">
        <v>45470</v>
      </c>
      <c r="AD10758" t="s">
        <v>14623</v>
      </c>
      <c r="AE10758" t="s">
        <v>182</v>
      </c>
      <c r="AF10758">
        <f>MONTH(Table1[[#This Row],[Date Sent]])</f>
        <v>6</v>
      </c>
      <c r="AG10758">
        <f>YEAR(Table1[[#This Row],[Date Sent]])</f>
        <v>2024</v>
      </c>
      <c r="AH10758"/>
    </row>
    <row r="10759" spans="1:34" x14ac:dyDescent="0.2">
      <c r="A10759" t="s">
        <v>385</v>
      </c>
      <c r="B10759" t="s">
        <v>11235</v>
      </c>
      <c r="C10759" s="1">
        <v>87.09</v>
      </c>
      <c r="D10759" s="5">
        <v>45442</v>
      </c>
      <c r="E10759" t="s">
        <v>21</v>
      </c>
      <c r="F10759" t="s">
        <v>33</v>
      </c>
      <c r="G10759" s="16" t="s">
        <v>2406</v>
      </c>
      <c r="H10759" s="1"/>
      <c r="J10759"/>
      <c r="AC10759" s="5">
        <v>45470</v>
      </c>
      <c r="AD10759" t="s">
        <v>14623</v>
      </c>
      <c r="AE10759" t="s">
        <v>182</v>
      </c>
      <c r="AF10759">
        <f>MONTH(Table1[[#This Row],[Date Sent]])</f>
        <v>6</v>
      </c>
      <c r="AG10759">
        <f>YEAR(Table1[[#This Row],[Date Sent]])</f>
        <v>2024</v>
      </c>
      <c r="AH10759"/>
    </row>
    <row r="10760" spans="1:34" x14ac:dyDescent="0.2">
      <c r="A10760" t="s">
        <v>385</v>
      </c>
      <c r="B10760" t="s">
        <v>11235</v>
      </c>
      <c r="C10760" s="1">
        <v>31.56</v>
      </c>
      <c r="D10760" s="5">
        <v>45445</v>
      </c>
      <c r="E10760" t="s">
        <v>21</v>
      </c>
      <c r="F10760" t="s">
        <v>17</v>
      </c>
      <c r="G10760" s="16" t="s">
        <v>11242</v>
      </c>
      <c r="H10760" s="1"/>
      <c r="J10760"/>
      <c r="AC10760" s="5">
        <v>45470</v>
      </c>
      <c r="AD10760" t="s">
        <v>14623</v>
      </c>
      <c r="AE10760" t="s">
        <v>182</v>
      </c>
      <c r="AF10760">
        <f>MONTH(Table1[[#This Row],[Date Sent]])</f>
        <v>6</v>
      </c>
      <c r="AG10760">
        <f>YEAR(Table1[[#This Row],[Date Sent]])</f>
        <v>2024</v>
      </c>
      <c r="AH10760"/>
    </row>
    <row r="10761" spans="1:34" x14ac:dyDescent="0.2">
      <c r="A10761" t="s">
        <v>385</v>
      </c>
      <c r="B10761" t="s">
        <v>11235</v>
      </c>
      <c r="C10761" s="1">
        <v>63.89</v>
      </c>
      <c r="D10761" s="5">
        <v>45446</v>
      </c>
      <c r="E10761" t="s">
        <v>21</v>
      </c>
      <c r="F10761" t="s">
        <v>33</v>
      </c>
      <c r="G10761" s="16" t="s">
        <v>11243</v>
      </c>
      <c r="H10761" s="1"/>
      <c r="J10761"/>
      <c r="AC10761" s="5">
        <v>45470</v>
      </c>
      <c r="AD10761" t="s">
        <v>14623</v>
      </c>
      <c r="AE10761" t="s">
        <v>182</v>
      </c>
      <c r="AF10761">
        <f>MONTH(Table1[[#This Row],[Date Sent]])</f>
        <v>6</v>
      </c>
      <c r="AG10761">
        <f>YEAR(Table1[[#This Row],[Date Sent]])</f>
        <v>2024</v>
      </c>
      <c r="AH10761"/>
    </row>
    <row r="10762" spans="1:34" x14ac:dyDescent="0.2">
      <c r="A10762" t="s">
        <v>385</v>
      </c>
      <c r="B10762" t="s">
        <v>11235</v>
      </c>
      <c r="C10762" s="1">
        <v>209.52</v>
      </c>
      <c r="D10762" s="5">
        <v>45453</v>
      </c>
      <c r="E10762" t="s">
        <v>21</v>
      </c>
      <c r="F10762" t="s">
        <v>33</v>
      </c>
      <c r="G10762" s="16" t="s">
        <v>11244</v>
      </c>
      <c r="H10762" s="1"/>
      <c r="J10762"/>
      <c r="AC10762" s="5">
        <v>45470</v>
      </c>
      <c r="AD10762" t="s">
        <v>14623</v>
      </c>
      <c r="AE10762" t="s">
        <v>182</v>
      </c>
      <c r="AF10762">
        <f>MONTH(Table1[[#This Row],[Date Sent]])</f>
        <v>6</v>
      </c>
      <c r="AG10762">
        <f>YEAR(Table1[[#This Row],[Date Sent]])</f>
        <v>2024</v>
      </c>
      <c r="AH10762"/>
    </row>
    <row r="10763" spans="1:34" x14ac:dyDescent="0.2">
      <c r="A10763" t="s">
        <v>385</v>
      </c>
      <c r="B10763" t="s">
        <v>11235</v>
      </c>
      <c r="C10763" s="1">
        <v>77.459999999999994</v>
      </c>
      <c r="D10763" s="5">
        <v>45458</v>
      </c>
      <c r="E10763" t="s">
        <v>21</v>
      </c>
      <c r="F10763" t="s">
        <v>33</v>
      </c>
      <c r="G10763" s="16" t="s">
        <v>11245</v>
      </c>
      <c r="H10763" s="1"/>
      <c r="J10763"/>
      <c r="AC10763" s="5">
        <v>45470</v>
      </c>
      <c r="AD10763" t="s">
        <v>14623</v>
      </c>
      <c r="AE10763" t="s">
        <v>182</v>
      </c>
      <c r="AF10763">
        <f>MONTH(Table1[[#This Row],[Date Sent]])</f>
        <v>6</v>
      </c>
      <c r="AG10763">
        <f>YEAR(Table1[[#This Row],[Date Sent]])</f>
        <v>2024</v>
      </c>
      <c r="AH10763"/>
    </row>
    <row r="10764" spans="1:34" x14ac:dyDescent="0.2">
      <c r="A10764" t="s">
        <v>385</v>
      </c>
      <c r="B10764" t="s">
        <v>11235</v>
      </c>
      <c r="C10764" s="1">
        <v>153.97</v>
      </c>
      <c r="D10764" s="5">
        <v>45458</v>
      </c>
      <c r="E10764" t="s">
        <v>21</v>
      </c>
      <c r="F10764" t="s">
        <v>33</v>
      </c>
      <c r="G10764" s="16" t="s">
        <v>2406</v>
      </c>
      <c r="H10764" s="1"/>
      <c r="J10764"/>
      <c r="AC10764" s="5">
        <v>45470</v>
      </c>
      <c r="AD10764" t="s">
        <v>14623</v>
      </c>
      <c r="AE10764" t="s">
        <v>182</v>
      </c>
      <c r="AF10764">
        <f>MONTH(Table1[[#This Row],[Date Sent]])</f>
        <v>6</v>
      </c>
      <c r="AG10764">
        <f>YEAR(Table1[[#This Row],[Date Sent]])</f>
        <v>2024</v>
      </c>
      <c r="AH10764"/>
    </row>
    <row r="10765" spans="1:34" x14ac:dyDescent="0.2">
      <c r="A10765" t="s">
        <v>446</v>
      </c>
      <c r="B10765" t="s">
        <v>11246</v>
      </c>
      <c r="C10765" s="1">
        <v>28.34</v>
      </c>
      <c r="D10765" s="5">
        <v>45432</v>
      </c>
      <c r="E10765" t="s">
        <v>24</v>
      </c>
      <c r="F10765" t="s">
        <v>18</v>
      </c>
      <c r="G10765" s="16" t="s">
        <v>978</v>
      </c>
      <c r="H10765" s="1"/>
      <c r="J10765"/>
      <c r="AC10765" s="5">
        <v>45470</v>
      </c>
      <c r="AD10765" t="s">
        <v>14660</v>
      </c>
      <c r="AE10765" t="s">
        <v>294</v>
      </c>
      <c r="AF10765">
        <f>MONTH(Table1[[#This Row],[Date Sent]])</f>
        <v>6</v>
      </c>
      <c r="AG10765">
        <f>YEAR(Table1[[#This Row],[Date Sent]])</f>
        <v>2024</v>
      </c>
      <c r="AH10765"/>
    </row>
    <row r="10766" spans="1:34" x14ac:dyDescent="0.2">
      <c r="A10766" t="s">
        <v>446</v>
      </c>
      <c r="B10766" t="s">
        <v>11246</v>
      </c>
      <c r="C10766" s="1">
        <v>17.37</v>
      </c>
      <c r="D10766" s="5">
        <v>45440</v>
      </c>
      <c r="E10766" t="s">
        <v>24</v>
      </c>
      <c r="F10766" t="s">
        <v>18</v>
      </c>
      <c r="G10766" s="16" t="s">
        <v>978</v>
      </c>
      <c r="H10766" s="1"/>
      <c r="J10766"/>
      <c r="AC10766" s="5">
        <v>45470</v>
      </c>
      <c r="AD10766" t="s">
        <v>14660</v>
      </c>
      <c r="AE10766" t="s">
        <v>294</v>
      </c>
      <c r="AF10766">
        <f>MONTH(Table1[[#This Row],[Date Sent]])</f>
        <v>6</v>
      </c>
      <c r="AG10766">
        <f>YEAR(Table1[[#This Row],[Date Sent]])</f>
        <v>2024</v>
      </c>
      <c r="AH10766"/>
    </row>
    <row r="10767" spans="1:34" x14ac:dyDescent="0.2">
      <c r="A10767" t="s">
        <v>446</v>
      </c>
      <c r="B10767" t="s">
        <v>11246</v>
      </c>
      <c r="C10767" s="1">
        <v>260</v>
      </c>
      <c r="D10767" s="5">
        <v>45441</v>
      </c>
      <c r="E10767" t="s">
        <v>8</v>
      </c>
      <c r="F10767" t="s">
        <v>20</v>
      </c>
      <c r="G10767" s="16" t="s">
        <v>11247</v>
      </c>
      <c r="H10767" s="1"/>
      <c r="J10767"/>
      <c r="AC10767" s="5">
        <v>45470</v>
      </c>
      <c r="AD10767" t="s">
        <v>14660</v>
      </c>
      <c r="AE10767" t="s">
        <v>294</v>
      </c>
      <c r="AF10767">
        <f>MONTH(Table1[[#This Row],[Date Sent]])</f>
        <v>6</v>
      </c>
      <c r="AG10767">
        <f>YEAR(Table1[[#This Row],[Date Sent]])</f>
        <v>2024</v>
      </c>
      <c r="AH10767"/>
    </row>
    <row r="10768" spans="1:34" x14ac:dyDescent="0.2">
      <c r="A10768" t="s">
        <v>446</v>
      </c>
      <c r="B10768" t="s">
        <v>11246</v>
      </c>
      <c r="C10768" s="1">
        <v>55.52</v>
      </c>
      <c r="D10768" s="5">
        <v>45446</v>
      </c>
      <c r="E10768" t="s">
        <v>33</v>
      </c>
      <c r="F10768" t="s">
        <v>16</v>
      </c>
      <c r="G10768" s="16" t="s">
        <v>1057</v>
      </c>
      <c r="H10768" s="1"/>
      <c r="J10768"/>
      <c r="AC10768" s="5">
        <v>45470</v>
      </c>
      <c r="AD10768" t="s">
        <v>14660</v>
      </c>
      <c r="AE10768" t="s">
        <v>294</v>
      </c>
      <c r="AF10768">
        <f>MONTH(Table1[[#This Row],[Date Sent]])</f>
        <v>6</v>
      </c>
      <c r="AG10768">
        <f>YEAR(Table1[[#This Row],[Date Sent]])</f>
        <v>2024</v>
      </c>
      <c r="AH10768"/>
    </row>
    <row r="10769" spans="1:34" x14ac:dyDescent="0.2">
      <c r="A10769" t="s">
        <v>446</v>
      </c>
      <c r="B10769" t="s">
        <v>11246</v>
      </c>
      <c r="C10769" s="1">
        <v>194.9</v>
      </c>
      <c r="D10769" s="5">
        <v>45447</v>
      </c>
      <c r="E10769" t="s">
        <v>33</v>
      </c>
      <c r="F10769" t="s">
        <v>21</v>
      </c>
      <c r="G10769" s="16" t="s">
        <v>1722</v>
      </c>
      <c r="H10769" s="1"/>
      <c r="J10769"/>
      <c r="AC10769" s="5">
        <v>45470</v>
      </c>
      <c r="AD10769" t="s">
        <v>14660</v>
      </c>
      <c r="AE10769" t="s">
        <v>294</v>
      </c>
      <c r="AF10769">
        <f>MONTH(Table1[[#This Row],[Date Sent]])</f>
        <v>6</v>
      </c>
      <c r="AG10769">
        <f>YEAR(Table1[[#This Row],[Date Sent]])</f>
        <v>2024</v>
      </c>
      <c r="AH10769"/>
    </row>
    <row r="10770" spans="1:34" x14ac:dyDescent="0.2">
      <c r="A10770" t="s">
        <v>446</v>
      </c>
      <c r="B10770" t="s">
        <v>11246</v>
      </c>
      <c r="C10770" s="1">
        <v>28.34</v>
      </c>
      <c r="D10770" s="5">
        <v>45448</v>
      </c>
      <c r="E10770" t="s">
        <v>24</v>
      </c>
      <c r="F10770" t="s">
        <v>18</v>
      </c>
      <c r="G10770" s="16" t="s">
        <v>978</v>
      </c>
      <c r="H10770" s="1"/>
      <c r="J10770"/>
      <c r="AC10770" s="5">
        <v>45470</v>
      </c>
      <c r="AD10770" t="s">
        <v>14660</v>
      </c>
      <c r="AE10770" t="s">
        <v>294</v>
      </c>
      <c r="AF10770">
        <f>MONTH(Table1[[#This Row],[Date Sent]])</f>
        <v>6</v>
      </c>
      <c r="AG10770">
        <f>YEAR(Table1[[#This Row],[Date Sent]])</f>
        <v>2024</v>
      </c>
      <c r="AH10770"/>
    </row>
    <row r="10771" spans="1:34" x14ac:dyDescent="0.2">
      <c r="A10771" t="s">
        <v>446</v>
      </c>
      <c r="B10771" t="s">
        <v>11246</v>
      </c>
      <c r="C10771" s="1">
        <v>100.85</v>
      </c>
      <c r="D10771" s="5">
        <v>45452</v>
      </c>
      <c r="E10771" t="s">
        <v>33</v>
      </c>
      <c r="F10771" t="s">
        <v>918</v>
      </c>
      <c r="G10771" s="16" t="s">
        <v>11248</v>
      </c>
      <c r="H10771" s="1">
        <v>69.72</v>
      </c>
      <c r="I10771" t="s">
        <v>33</v>
      </c>
      <c r="J10771" t="s">
        <v>11249</v>
      </c>
      <c r="K10771" s="1">
        <v>31.129999999999995</v>
      </c>
      <c r="L10771" t="s">
        <v>16</v>
      </c>
      <c r="M10771" t="s">
        <v>1057</v>
      </c>
      <c r="AC10771" s="5">
        <v>45470</v>
      </c>
      <c r="AD10771" t="s">
        <v>14660</v>
      </c>
      <c r="AE10771" t="s">
        <v>294</v>
      </c>
      <c r="AF10771">
        <f>MONTH(Table1[[#This Row],[Date Sent]])</f>
        <v>6</v>
      </c>
      <c r="AG10771">
        <f>YEAR(Table1[[#This Row],[Date Sent]])</f>
        <v>2024</v>
      </c>
      <c r="AH10771"/>
    </row>
    <row r="10772" spans="1:34" x14ac:dyDescent="0.2">
      <c r="A10772" t="s">
        <v>446</v>
      </c>
      <c r="B10772" t="s">
        <v>11246</v>
      </c>
      <c r="C10772" s="1">
        <v>32.5</v>
      </c>
      <c r="D10772" s="5">
        <v>45452</v>
      </c>
      <c r="E10772" t="s">
        <v>24</v>
      </c>
      <c r="F10772" t="s">
        <v>18</v>
      </c>
      <c r="G10772" s="16" t="s">
        <v>978</v>
      </c>
      <c r="H10772" s="1"/>
      <c r="J10772"/>
      <c r="AC10772" s="5">
        <v>45470</v>
      </c>
      <c r="AD10772" t="s">
        <v>14660</v>
      </c>
      <c r="AE10772" t="s">
        <v>294</v>
      </c>
      <c r="AF10772">
        <f>MONTH(Table1[[#This Row],[Date Sent]])</f>
        <v>6</v>
      </c>
      <c r="AG10772">
        <f>YEAR(Table1[[#This Row],[Date Sent]])</f>
        <v>2024</v>
      </c>
      <c r="AH10772"/>
    </row>
    <row r="10773" spans="1:34" x14ac:dyDescent="0.2">
      <c r="A10773" t="s">
        <v>367</v>
      </c>
      <c r="B10773" t="s">
        <v>11250</v>
      </c>
      <c r="C10773" s="1">
        <v>37.61</v>
      </c>
      <c r="D10773" s="5">
        <v>45430</v>
      </c>
      <c r="E10773" t="s">
        <v>6</v>
      </c>
      <c r="F10773" t="s">
        <v>18</v>
      </c>
      <c r="G10773" s="16" t="s">
        <v>11251</v>
      </c>
      <c r="H10773" s="1"/>
      <c r="J10773"/>
      <c r="AC10773" s="5">
        <v>45470</v>
      </c>
      <c r="AD10773" t="s">
        <v>13669</v>
      </c>
      <c r="AE10773" t="s">
        <v>266</v>
      </c>
      <c r="AF10773">
        <f>MONTH(Table1[[#This Row],[Date Sent]])</f>
        <v>6</v>
      </c>
      <c r="AG10773">
        <f>YEAR(Table1[[#This Row],[Date Sent]])</f>
        <v>2024</v>
      </c>
      <c r="AH10773"/>
    </row>
    <row r="10774" spans="1:34" x14ac:dyDescent="0.2">
      <c r="A10774" t="s">
        <v>367</v>
      </c>
      <c r="B10774" t="s">
        <v>11250</v>
      </c>
      <c r="C10774" s="1">
        <v>36.6</v>
      </c>
      <c r="D10774" s="5">
        <v>45435</v>
      </c>
      <c r="E10774" t="s">
        <v>33</v>
      </c>
      <c r="F10774" t="s">
        <v>15</v>
      </c>
      <c r="G10774" s="16" t="s">
        <v>11252</v>
      </c>
      <c r="H10774" s="1"/>
      <c r="J10774"/>
      <c r="AC10774" s="5">
        <v>45470</v>
      </c>
      <c r="AD10774" t="s">
        <v>13669</v>
      </c>
      <c r="AE10774" t="s">
        <v>266</v>
      </c>
      <c r="AF10774">
        <f>MONTH(Table1[[#This Row],[Date Sent]])</f>
        <v>6</v>
      </c>
      <c r="AG10774">
        <f>YEAR(Table1[[#This Row],[Date Sent]])</f>
        <v>2024</v>
      </c>
      <c r="AH10774"/>
    </row>
    <row r="10775" spans="1:34" x14ac:dyDescent="0.2">
      <c r="A10775" t="s">
        <v>367</v>
      </c>
      <c r="B10775" t="s">
        <v>11250</v>
      </c>
      <c r="C10775" s="1">
        <v>312.95999999999998</v>
      </c>
      <c r="D10775" s="5">
        <v>45442</v>
      </c>
      <c r="E10775" t="s">
        <v>33</v>
      </c>
      <c r="F10775" t="s">
        <v>39</v>
      </c>
      <c r="G10775" s="16" t="s">
        <v>11253</v>
      </c>
      <c r="H10775" s="1"/>
      <c r="J10775"/>
      <c r="AC10775" s="5">
        <v>45470</v>
      </c>
      <c r="AD10775" t="s">
        <v>13669</v>
      </c>
      <c r="AE10775" t="s">
        <v>266</v>
      </c>
      <c r="AF10775">
        <f>MONTH(Table1[[#This Row],[Date Sent]])</f>
        <v>6</v>
      </c>
      <c r="AG10775">
        <f>YEAR(Table1[[#This Row],[Date Sent]])</f>
        <v>2024</v>
      </c>
      <c r="AH10775"/>
    </row>
    <row r="10776" spans="1:34" x14ac:dyDescent="0.2">
      <c r="A10776" t="s">
        <v>367</v>
      </c>
      <c r="B10776" t="s">
        <v>11250</v>
      </c>
      <c r="C10776" s="1">
        <v>260.74</v>
      </c>
      <c r="D10776" s="5">
        <v>45442</v>
      </c>
      <c r="E10776" t="s">
        <v>23</v>
      </c>
      <c r="F10776" t="s">
        <v>33</v>
      </c>
      <c r="G10776" s="16" t="s">
        <v>6559</v>
      </c>
      <c r="H10776" s="1"/>
      <c r="J10776"/>
      <c r="AC10776" s="5">
        <v>45470</v>
      </c>
      <c r="AD10776" t="s">
        <v>13669</v>
      </c>
      <c r="AE10776" t="s">
        <v>266</v>
      </c>
      <c r="AF10776">
        <f>MONTH(Table1[[#This Row],[Date Sent]])</f>
        <v>6</v>
      </c>
      <c r="AG10776">
        <f>YEAR(Table1[[#This Row],[Date Sent]])</f>
        <v>2024</v>
      </c>
      <c r="AH10776"/>
    </row>
    <row r="10777" spans="1:34" x14ac:dyDescent="0.2">
      <c r="A10777" t="s">
        <v>367</v>
      </c>
      <c r="B10777" t="s">
        <v>11250</v>
      </c>
      <c r="C10777" s="1">
        <v>26.23</v>
      </c>
      <c r="D10777" s="5">
        <v>45448</v>
      </c>
      <c r="E10777" t="s">
        <v>10</v>
      </c>
      <c r="F10777" t="s">
        <v>17</v>
      </c>
      <c r="G10777" s="16" t="s">
        <v>1863</v>
      </c>
      <c r="H10777" s="1"/>
      <c r="J10777"/>
      <c r="AC10777" s="5">
        <v>45470</v>
      </c>
      <c r="AD10777" t="s">
        <v>13669</v>
      </c>
      <c r="AE10777" t="s">
        <v>266</v>
      </c>
      <c r="AF10777">
        <f>MONTH(Table1[[#This Row],[Date Sent]])</f>
        <v>6</v>
      </c>
      <c r="AG10777">
        <f>YEAR(Table1[[#This Row],[Date Sent]])</f>
        <v>2024</v>
      </c>
      <c r="AH10777"/>
    </row>
    <row r="10778" spans="1:34" x14ac:dyDescent="0.2">
      <c r="A10778" t="s">
        <v>367</v>
      </c>
      <c r="B10778" t="s">
        <v>11250</v>
      </c>
      <c r="C10778" s="1">
        <v>56.47</v>
      </c>
      <c r="D10778" s="5">
        <v>45448</v>
      </c>
      <c r="E10778" t="s">
        <v>33</v>
      </c>
      <c r="F10778" t="s">
        <v>17</v>
      </c>
      <c r="G10778" s="16" t="s">
        <v>11254</v>
      </c>
      <c r="H10778" s="1"/>
      <c r="J10778"/>
      <c r="AC10778" s="5">
        <v>45470</v>
      </c>
      <c r="AD10778" t="s">
        <v>13669</v>
      </c>
      <c r="AE10778" t="s">
        <v>266</v>
      </c>
      <c r="AF10778">
        <f>MONTH(Table1[[#This Row],[Date Sent]])</f>
        <v>6</v>
      </c>
      <c r="AG10778">
        <f>YEAR(Table1[[#This Row],[Date Sent]])</f>
        <v>2024</v>
      </c>
      <c r="AH10778"/>
    </row>
    <row r="10779" spans="1:34" x14ac:dyDescent="0.2">
      <c r="A10779" t="s">
        <v>367</v>
      </c>
      <c r="B10779" t="s">
        <v>11250</v>
      </c>
      <c r="C10779" s="1">
        <v>36.11</v>
      </c>
      <c r="D10779" s="5">
        <v>45450</v>
      </c>
      <c r="E10779" t="s">
        <v>21</v>
      </c>
      <c r="F10779" t="s">
        <v>17</v>
      </c>
      <c r="G10779" s="16" t="s">
        <v>7952</v>
      </c>
      <c r="H10779" s="1"/>
      <c r="J10779"/>
      <c r="AC10779" s="5">
        <v>45470</v>
      </c>
      <c r="AD10779" t="s">
        <v>13669</v>
      </c>
      <c r="AE10779" t="s">
        <v>266</v>
      </c>
      <c r="AF10779">
        <f>MONTH(Table1[[#This Row],[Date Sent]])</f>
        <v>6</v>
      </c>
      <c r="AG10779">
        <f>YEAR(Table1[[#This Row],[Date Sent]])</f>
        <v>2024</v>
      </c>
      <c r="AH10779"/>
    </row>
    <row r="10780" spans="1:34" x14ac:dyDescent="0.2">
      <c r="A10780" t="s">
        <v>367</v>
      </c>
      <c r="B10780" t="s">
        <v>11250</v>
      </c>
      <c r="C10780" s="1">
        <v>104.3</v>
      </c>
      <c r="D10780" s="5">
        <v>45455</v>
      </c>
      <c r="E10780" t="s">
        <v>33</v>
      </c>
      <c r="F10780" t="s">
        <v>918</v>
      </c>
      <c r="G10780" s="16" t="s">
        <v>11255</v>
      </c>
      <c r="H10780" s="1">
        <v>47.09</v>
      </c>
      <c r="I10780" t="s">
        <v>33</v>
      </c>
      <c r="J10780" t="s">
        <v>1062</v>
      </c>
      <c r="K10780" s="1">
        <v>57.209999999999994</v>
      </c>
      <c r="L10780" t="s">
        <v>18</v>
      </c>
      <c r="M10780" t="s">
        <v>11256</v>
      </c>
      <c r="AC10780" s="5">
        <v>45470</v>
      </c>
      <c r="AD10780" t="s">
        <v>13669</v>
      </c>
      <c r="AE10780" t="s">
        <v>266</v>
      </c>
      <c r="AF10780">
        <f>MONTH(Table1[[#This Row],[Date Sent]])</f>
        <v>6</v>
      </c>
      <c r="AG10780">
        <f>YEAR(Table1[[#This Row],[Date Sent]])</f>
        <v>2024</v>
      </c>
      <c r="AH10780"/>
    </row>
    <row r="10781" spans="1:34" x14ac:dyDescent="0.2">
      <c r="A10781" t="s">
        <v>367</v>
      </c>
      <c r="B10781" t="s">
        <v>11250</v>
      </c>
      <c r="C10781" s="1">
        <v>304.45</v>
      </c>
      <c r="D10781" s="5">
        <v>45460</v>
      </c>
      <c r="E10781" t="s">
        <v>33</v>
      </c>
      <c r="F10781" t="s">
        <v>40</v>
      </c>
      <c r="G10781" s="16" t="s">
        <v>11257</v>
      </c>
      <c r="H10781" s="1"/>
      <c r="J10781"/>
      <c r="AC10781" s="5">
        <v>45470</v>
      </c>
      <c r="AD10781" t="s">
        <v>13669</v>
      </c>
      <c r="AE10781" t="s">
        <v>266</v>
      </c>
      <c r="AF10781">
        <f>MONTH(Table1[[#This Row],[Date Sent]])</f>
        <v>6</v>
      </c>
      <c r="AG10781">
        <f>YEAR(Table1[[#This Row],[Date Sent]])</f>
        <v>2024</v>
      </c>
      <c r="AH10781"/>
    </row>
    <row r="10782" spans="1:34" x14ac:dyDescent="0.2">
      <c r="A10782" t="s">
        <v>253</v>
      </c>
      <c r="B10782" t="s">
        <v>11258</v>
      </c>
      <c r="C10782" s="1">
        <v>634.5</v>
      </c>
      <c r="D10782" s="5">
        <v>45429</v>
      </c>
      <c r="E10782" t="s">
        <v>20</v>
      </c>
      <c r="F10782" t="s">
        <v>39</v>
      </c>
      <c r="G10782" s="16" t="s">
        <v>1166</v>
      </c>
      <c r="H10782" s="1"/>
      <c r="J10782"/>
      <c r="AC10782" s="5">
        <v>45470</v>
      </c>
      <c r="AD10782" t="s">
        <v>14631</v>
      </c>
      <c r="AE10782" t="s">
        <v>266</v>
      </c>
      <c r="AF10782">
        <f>MONTH(Table1[[#This Row],[Date Sent]])</f>
        <v>6</v>
      </c>
      <c r="AG10782">
        <f>YEAR(Table1[[#This Row],[Date Sent]])</f>
        <v>2024</v>
      </c>
      <c r="AH10782"/>
    </row>
    <row r="10783" spans="1:34" x14ac:dyDescent="0.2">
      <c r="A10783" t="s">
        <v>253</v>
      </c>
      <c r="B10783" t="s">
        <v>11258</v>
      </c>
      <c r="C10783" s="1">
        <v>12.85</v>
      </c>
      <c r="D10783" s="5">
        <v>45432</v>
      </c>
      <c r="E10783" t="s">
        <v>21</v>
      </c>
      <c r="F10783" t="s">
        <v>33</v>
      </c>
      <c r="G10783" s="16" t="s">
        <v>2642</v>
      </c>
      <c r="H10783" s="1"/>
      <c r="J10783"/>
      <c r="AC10783" s="5">
        <v>45470</v>
      </c>
      <c r="AD10783" t="s">
        <v>14631</v>
      </c>
      <c r="AE10783" t="s">
        <v>266</v>
      </c>
      <c r="AF10783">
        <f>MONTH(Table1[[#This Row],[Date Sent]])</f>
        <v>6</v>
      </c>
      <c r="AG10783">
        <f>YEAR(Table1[[#This Row],[Date Sent]])</f>
        <v>2024</v>
      </c>
      <c r="AH10783"/>
    </row>
    <row r="10784" spans="1:34" x14ac:dyDescent="0.2">
      <c r="A10784" t="s">
        <v>253</v>
      </c>
      <c r="B10784" t="s">
        <v>11258</v>
      </c>
      <c r="C10784" s="1">
        <v>35.72</v>
      </c>
      <c r="D10784" s="5">
        <v>45440</v>
      </c>
      <c r="E10784" t="s">
        <v>21</v>
      </c>
      <c r="F10784" t="s">
        <v>33</v>
      </c>
      <c r="G10784" s="16" t="s">
        <v>1062</v>
      </c>
      <c r="H10784" s="1"/>
      <c r="J10784"/>
      <c r="AC10784" s="5">
        <v>45470</v>
      </c>
      <c r="AD10784" t="s">
        <v>14631</v>
      </c>
      <c r="AE10784" t="s">
        <v>266</v>
      </c>
      <c r="AF10784">
        <f>MONTH(Table1[[#This Row],[Date Sent]])</f>
        <v>6</v>
      </c>
      <c r="AG10784">
        <f>YEAR(Table1[[#This Row],[Date Sent]])</f>
        <v>2024</v>
      </c>
      <c r="AH10784"/>
    </row>
    <row r="10785" spans="1:34" x14ac:dyDescent="0.2">
      <c r="A10785" t="s">
        <v>253</v>
      </c>
      <c r="B10785" t="s">
        <v>11258</v>
      </c>
      <c r="C10785" s="1">
        <v>69.12</v>
      </c>
      <c r="D10785" s="5">
        <v>45440</v>
      </c>
      <c r="E10785" t="s">
        <v>21</v>
      </c>
      <c r="F10785" t="s">
        <v>39</v>
      </c>
      <c r="G10785" s="16" t="s">
        <v>11259</v>
      </c>
      <c r="H10785" s="1"/>
      <c r="J10785"/>
      <c r="AC10785" s="5">
        <v>45470</v>
      </c>
      <c r="AD10785" t="s">
        <v>14631</v>
      </c>
      <c r="AE10785" t="s">
        <v>266</v>
      </c>
      <c r="AF10785">
        <f>MONTH(Table1[[#This Row],[Date Sent]])</f>
        <v>6</v>
      </c>
      <c r="AG10785">
        <f>YEAR(Table1[[#This Row],[Date Sent]])</f>
        <v>2024</v>
      </c>
      <c r="AH10785"/>
    </row>
    <row r="10786" spans="1:34" x14ac:dyDescent="0.2">
      <c r="A10786" t="s">
        <v>253</v>
      </c>
      <c r="B10786" t="s">
        <v>11258</v>
      </c>
      <c r="C10786" s="1">
        <v>65.59</v>
      </c>
      <c r="D10786" s="5">
        <v>45442</v>
      </c>
      <c r="E10786" t="s">
        <v>33</v>
      </c>
      <c r="F10786" t="s">
        <v>17</v>
      </c>
      <c r="G10786" s="16" t="s">
        <v>11260</v>
      </c>
      <c r="H10786" s="1"/>
      <c r="J10786"/>
      <c r="AC10786" s="5">
        <v>45470</v>
      </c>
      <c r="AD10786" t="s">
        <v>14631</v>
      </c>
      <c r="AE10786" t="s">
        <v>266</v>
      </c>
      <c r="AF10786">
        <f>MONTH(Table1[[#This Row],[Date Sent]])</f>
        <v>6</v>
      </c>
      <c r="AG10786">
        <f>YEAR(Table1[[#This Row],[Date Sent]])</f>
        <v>2024</v>
      </c>
      <c r="AH10786"/>
    </row>
    <row r="10787" spans="1:34" x14ac:dyDescent="0.2">
      <c r="A10787" t="s">
        <v>253</v>
      </c>
      <c r="B10787" t="s">
        <v>11258</v>
      </c>
      <c r="C10787" s="1">
        <v>75.069999999999993</v>
      </c>
      <c r="D10787" s="5">
        <v>45442</v>
      </c>
      <c r="E10787" t="s">
        <v>33</v>
      </c>
      <c r="F10787" t="s">
        <v>918</v>
      </c>
      <c r="G10787" s="16" t="s">
        <v>11261</v>
      </c>
      <c r="H10787" s="1">
        <v>21.99</v>
      </c>
      <c r="I10787" t="s">
        <v>17</v>
      </c>
      <c r="J10787" t="s">
        <v>4326</v>
      </c>
      <c r="K10787" s="1">
        <v>31.99</v>
      </c>
      <c r="L10787" t="s">
        <v>16</v>
      </c>
      <c r="M10787" t="s">
        <v>1057</v>
      </c>
      <c r="N10787" s="1">
        <v>21.089999999999996</v>
      </c>
      <c r="O10787" t="s">
        <v>40</v>
      </c>
      <c r="P10787" t="s">
        <v>2742</v>
      </c>
      <c r="AC10787" s="5">
        <v>45470</v>
      </c>
      <c r="AD10787" t="s">
        <v>14631</v>
      </c>
      <c r="AE10787" t="s">
        <v>266</v>
      </c>
      <c r="AF10787">
        <f>MONTH(Table1[[#This Row],[Date Sent]])</f>
        <v>6</v>
      </c>
      <c r="AG10787">
        <f>YEAR(Table1[[#This Row],[Date Sent]])</f>
        <v>2024</v>
      </c>
      <c r="AH10787"/>
    </row>
    <row r="10788" spans="1:34" x14ac:dyDescent="0.2">
      <c r="A10788" t="s">
        <v>253</v>
      </c>
      <c r="B10788" t="s">
        <v>11258</v>
      </c>
      <c r="C10788" s="1">
        <v>6.91</v>
      </c>
      <c r="D10788" s="5">
        <v>45442</v>
      </c>
      <c r="E10788" t="s">
        <v>20</v>
      </c>
      <c r="F10788" t="s">
        <v>39</v>
      </c>
      <c r="G10788" s="16" t="s">
        <v>2754</v>
      </c>
      <c r="H10788" s="1"/>
      <c r="J10788"/>
      <c r="AC10788" s="5">
        <v>45470</v>
      </c>
      <c r="AD10788" t="s">
        <v>14631</v>
      </c>
      <c r="AE10788" t="s">
        <v>266</v>
      </c>
      <c r="AF10788">
        <f>MONTH(Table1[[#This Row],[Date Sent]])</f>
        <v>6</v>
      </c>
      <c r="AG10788">
        <f>YEAR(Table1[[#This Row],[Date Sent]])</f>
        <v>2024</v>
      </c>
      <c r="AH10788"/>
    </row>
    <row r="10789" spans="1:34" x14ac:dyDescent="0.2">
      <c r="A10789" t="s">
        <v>253</v>
      </c>
      <c r="B10789" t="s">
        <v>11258</v>
      </c>
      <c r="C10789" s="1">
        <v>32.82</v>
      </c>
      <c r="D10789" s="5">
        <v>45442</v>
      </c>
      <c r="E10789" t="s">
        <v>20</v>
      </c>
      <c r="F10789" t="s">
        <v>17</v>
      </c>
      <c r="G10789" s="16" t="s">
        <v>10491</v>
      </c>
      <c r="H10789" s="1"/>
      <c r="J10789"/>
      <c r="AC10789" s="5">
        <v>45470</v>
      </c>
      <c r="AD10789" t="s">
        <v>14631</v>
      </c>
      <c r="AE10789" t="s">
        <v>266</v>
      </c>
      <c r="AF10789">
        <f>MONTH(Table1[[#This Row],[Date Sent]])</f>
        <v>6</v>
      </c>
      <c r="AG10789">
        <f>YEAR(Table1[[#This Row],[Date Sent]])</f>
        <v>2024</v>
      </c>
      <c r="AH10789"/>
    </row>
    <row r="10790" spans="1:34" x14ac:dyDescent="0.2">
      <c r="A10790" t="s">
        <v>253</v>
      </c>
      <c r="B10790" t="s">
        <v>11258</v>
      </c>
      <c r="C10790" s="1">
        <v>48.36</v>
      </c>
      <c r="D10790" s="5">
        <v>45443</v>
      </c>
      <c r="E10790" t="s">
        <v>21</v>
      </c>
      <c r="F10790" t="s">
        <v>33</v>
      </c>
      <c r="G10790" s="16" t="s">
        <v>11262</v>
      </c>
      <c r="H10790" s="1"/>
      <c r="J10790"/>
      <c r="AC10790" s="5">
        <v>45470</v>
      </c>
      <c r="AD10790" t="s">
        <v>14631</v>
      </c>
      <c r="AE10790" t="s">
        <v>266</v>
      </c>
      <c r="AF10790">
        <f>MONTH(Table1[[#This Row],[Date Sent]])</f>
        <v>6</v>
      </c>
      <c r="AG10790">
        <f>YEAR(Table1[[#This Row],[Date Sent]])</f>
        <v>2024</v>
      </c>
      <c r="AH10790"/>
    </row>
    <row r="10791" spans="1:34" x14ac:dyDescent="0.2">
      <c r="A10791" t="s">
        <v>253</v>
      </c>
      <c r="B10791" t="s">
        <v>11258</v>
      </c>
      <c r="C10791" s="1">
        <v>16.440000000000001</v>
      </c>
      <c r="D10791" s="5">
        <v>45444</v>
      </c>
      <c r="E10791" t="s">
        <v>21</v>
      </c>
      <c r="F10791" t="s">
        <v>33</v>
      </c>
      <c r="G10791" s="16" t="s">
        <v>2642</v>
      </c>
      <c r="H10791" s="1"/>
      <c r="J10791"/>
      <c r="AC10791" s="5">
        <v>45470</v>
      </c>
      <c r="AD10791" t="s">
        <v>14631</v>
      </c>
      <c r="AE10791" t="s">
        <v>266</v>
      </c>
      <c r="AF10791">
        <f>MONTH(Table1[[#This Row],[Date Sent]])</f>
        <v>6</v>
      </c>
      <c r="AG10791">
        <f>YEAR(Table1[[#This Row],[Date Sent]])</f>
        <v>2024</v>
      </c>
      <c r="AH10791"/>
    </row>
    <row r="10792" spans="1:34" x14ac:dyDescent="0.2">
      <c r="A10792" t="s">
        <v>253</v>
      </c>
      <c r="B10792" t="s">
        <v>11258</v>
      </c>
      <c r="C10792" s="1">
        <v>43.19</v>
      </c>
      <c r="D10792" s="5">
        <v>45444</v>
      </c>
      <c r="E10792" t="s">
        <v>23</v>
      </c>
      <c r="F10792" t="s">
        <v>33</v>
      </c>
      <c r="G10792" s="16" t="s">
        <v>11263</v>
      </c>
      <c r="H10792" s="1"/>
      <c r="J10792"/>
      <c r="AC10792" s="5">
        <v>45470</v>
      </c>
      <c r="AD10792" t="s">
        <v>14631</v>
      </c>
      <c r="AE10792" t="s">
        <v>266</v>
      </c>
      <c r="AF10792">
        <f>MONTH(Table1[[#This Row],[Date Sent]])</f>
        <v>6</v>
      </c>
      <c r="AG10792">
        <f>YEAR(Table1[[#This Row],[Date Sent]])</f>
        <v>2024</v>
      </c>
      <c r="AH10792"/>
    </row>
    <row r="10793" spans="1:34" x14ac:dyDescent="0.2">
      <c r="A10793" t="s">
        <v>253</v>
      </c>
      <c r="B10793" t="s">
        <v>11258</v>
      </c>
      <c r="C10793" s="1">
        <v>65.36</v>
      </c>
      <c r="D10793" s="5">
        <v>45456</v>
      </c>
      <c r="E10793" t="s">
        <v>24</v>
      </c>
      <c r="F10793" t="s">
        <v>17</v>
      </c>
      <c r="G10793" s="16" t="s">
        <v>11264</v>
      </c>
      <c r="H10793" s="1"/>
      <c r="J10793"/>
      <c r="AC10793" s="5">
        <v>45470</v>
      </c>
      <c r="AD10793" t="s">
        <v>14631</v>
      </c>
      <c r="AE10793" t="s">
        <v>266</v>
      </c>
      <c r="AF10793">
        <f>MONTH(Table1[[#This Row],[Date Sent]])</f>
        <v>6</v>
      </c>
      <c r="AG10793">
        <f>YEAR(Table1[[#This Row],[Date Sent]])</f>
        <v>2024</v>
      </c>
      <c r="AH10793"/>
    </row>
    <row r="10794" spans="1:34" x14ac:dyDescent="0.2">
      <c r="A10794" t="s">
        <v>253</v>
      </c>
      <c r="B10794" t="s">
        <v>11258</v>
      </c>
      <c r="C10794" s="1">
        <v>46.37</v>
      </c>
      <c r="D10794" s="5">
        <v>45456</v>
      </c>
      <c r="E10794" t="s">
        <v>24</v>
      </c>
      <c r="F10794" t="s">
        <v>18</v>
      </c>
      <c r="G10794" s="16" t="s">
        <v>9086</v>
      </c>
      <c r="H10794" s="1"/>
      <c r="J10794"/>
      <c r="AC10794" s="5">
        <v>45470</v>
      </c>
      <c r="AD10794" t="s">
        <v>14631</v>
      </c>
      <c r="AE10794" t="s">
        <v>266</v>
      </c>
      <c r="AF10794">
        <f>MONTH(Table1[[#This Row],[Date Sent]])</f>
        <v>6</v>
      </c>
      <c r="AG10794">
        <f>YEAR(Table1[[#This Row],[Date Sent]])</f>
        <v>2024</v>
      </c>
      <c r="AH10794"/>
    </row>
    <row r="10795" spans="1:34" x14ac:dyDescent="0.2">
      <c r="A10795" t="s">
        <v>641</v>
      </c>
      <c r="B10795" t="s">
        <v>803</v>
      </c>
      <c r="C10795" s="1">
        <v>194.63</v>
      </c>
      <c r="D10795" s="5">
        <v>45446</v>
      </c>
      <c r="E10795" t="s">
        <v>21</v>
      </c>
      <c r="F10795" t="s">
        <v>39</v>
      </c>
      <c r="G10795" s="16" t="s">
        <v>11265</v>
      </c>
      <c r="H10795" s="1"/>
      <c r="J10795"/>
      <c r="AC10795" s="5">
        <v>45470</v>
      </c>
      <c r="AD10795" t="s">
        <v>14562</v>
      </c>
      <c r="AE10795" t="s">
        <v>13208</v>
      </c>
      <c r="AF10795">
        <f>MONTH(Table1[[#This Row],[Date Sent]])</f>
        <v>6</v>
      </c>
      <c r="AG10795">
        <f>YEAR(Table1[[#This Row],[Date Sent]])</f>
        <v>2024</v>
      </c>
      <c r="AH10795"/>
    </row>
    <row r="10796" spans="1:34" x14ac:dyDescent="0.2">
      <c r="A10796" t="s">
        <v>641</v>
      </c>
      <c r="B10796" t="s">
        <v>803</v>
      </c>
      <c r="C10796" s="1">
        <v>161.96</v>
      </c>
      <c r="D10796" s="5">
        <v>45447</v>
      </c>
      <c r="E10796" t="s">
        <v>21</v>
      </c>
      <c r="F10796" t="s">
        <v>17</v>
      </c>
      <c r="G10796" s="16" t="s">
        <v>11266</v>
      </c>
      <c r="H10796" s="1"/>
      <c r="J10796"/>
      <c r="AC10796" s="5">
        <v>45470</v>
      </c>
      <c r="AD10796" t="s">
        <v>14562</v>
      </c>
      <c r="AE10796" t="s">
        <v>13208</v>
      </c>
      <c r="AF10796">
        <f>MONTH(Table1[[#This Row],[Date Sent]])</f>
        <v>6</v>
      </c>
      <c r="AG10796">
        <f>YEAR(Table1[[#This Row],[Date Sent]])</f>
        <v>2024</v>
      </c>
      <c r="AH10796"/>
    </row>
    <row r="10797" spans="1:34" x14ac:dyDescent="0.2">
      <c r="A10797" t="s">
        <v>641</v>
      </c>
      <c r="B10797" t="s">
        <v>803</v>
      </c>
      <c r="C10797" s="1">
        <v>27.01</v>
      </c>
      <c r="D10797" s="5">
        <v>45448</v>
      </c>
      <c r="E10797" t="s">
        <v>21</v>
      </c>
      <c r="F10797" t="s">
        <v>33</v>
      </c>
      <c r="G10797" s="16" t="s">
        <v>11267</v>
      </c>
      <c r="H10797" s="1"/>
      <c r="J10797"/>
      <c r="AC10797" s="5">
        <v>45470</v>
      </c>
      <c r="AD10797" t="s">
        <v>14562</v>
      </c>
      <c r="AE10797" t="s">
        <v>13208</v>
      </c>
      <c r="AF10797">
        <f>MONTH(Table1[[#This Row],[Date Sent]])</f>
        <v>6</v>
      </c>
      <c r="AG10797">
        <f>YEAR(Table1[[#This Row],[Date Sent]])</f>
        <v>2024</v>
      </c>
      <c r="AH10797"/>
    </row>
    <row r="10798" spans="1:34" x14ac:dyDescent="0.2">
      <c r="A10798" t="s">
        <v>641</v>
      </c>
      <c r="B10798" t="s">
        <v>803</v>
      </c>
      <c r="C10798" s="1">
        <v>18.27</v>
      </c>
      <c r="D10798" s="5">
        <v>45448</v>
      </c>
      <c r="E10798" t="s">
        <v>21</v>
      </c>
      <c r="F10798" t="s">
        <v>39</v>
      </c>
      <c r="G10798" s="16" t="s">
        <v>11268</v>
      </c>
      <c r="H10798" s="1"/>
      <c r="J10798"/>
      <c r="AC10798" s="5">
        <v>45470</v>
      </c>
      <c r="AD10798" t="s">
        <v>14562</v>
      </c>
      <c r="AE10798" t="s">
        <v>13208</v>
      </c>
      <c r="AF10798">
        <f>MONTH(Table1[[#This Row],[Date Sent]])</f>
        <v>6</v>
      </c>
      <c r="AG10798">
        <f>YEAR(Table1[[#This Row],[Date Sent]])</f>
        <v>2024</v>
      </c>
      <c r="AH10798"/>
    </row>
    <row r="10799" spans="1:34" x14ac:dyDescent="0.2">
      <c r="A10799" t="s">
        <v>641</v>
      </c>
      <c r="B10799" t="s">
        <v>803</v>
      </c>
      <c r="C10799" s="1">
        <v>142.02000000000001</v>
      </c>
      <c r="D10799" s="5">
        <v>45449</v>
      </c>
      <c r="E10799" t="s">
        <v>21</v>
      </c>
      <c r="F10799" t="s">
        <v>39</v>
      </c>
      <c r="G10799" s="16" t="s">
        <v>5644</v>
      </c>
      <c r="H10799" s="1"/>
      <c r="J10799"/>
      <c r="AC10799" s="5">
        <v>45470</v>
      </c>
      <c r="AD10799" t="s">
        <v>14562</v>
      </c>
      <c r="AE10799" t="s">
        <v>13208</v>
      </c>
      <c r="AF10799">
        <f>MONTH(Table1[[#This Row],[Date Sent]])</f>
        <v>6</v>
      </c>
      <c r="AG10799">
        <f>YEAR(Table1[[#This Row],[Date Sent]])</f>
        <v>2024</v>
      </c>
      <c r="AH10799"/>
    </row>
    <row r="10800" spans="1:34" x14ac:dyDescent="0.2">
      <c r="A10800" t="s">
        <v>641</v>
      </c>
      <c r="B10800" t="s">
        <v>803</v>
      </c>
      <c r="C10800" s="1">
        <v>77.650000000000006</v>
      </c>
      <c r="D10800" s="5">
        <v>45449</v>
      </c>
      <c r="E10800" t="s">
        <v>21</v>
      </c>
      <c r="F10800" t="s">
        <v>918</v>
      </c>
      <c r="G10800" s="16" t="s">
        <v>11269</v>
      </c>
      <c r="H10800" s="1">
        <v>12.47</v>
      </c>
      <c r="I10800" t="s">
        <v>17</v>
      </c>
      <c r="J10800" t="s">
        <v>10792</v>
      </c>
      <c r="K10800" s="1">
        <v>23.44</v>
      </c>
      <c r="L10800" t="s">
        <v>39</v>
      </c>
      <c r="M10800" t="s">
        <v>2754</v>
      </c>
      <c r="N10800" s="1">
        <v>41.74</v>
      </c>
      <c r="O10800" t="s">
        <v>15</v>
      </c>
      <c r="P10800" t="s">
        <v>11270</v>
      </c>
      <c r="AC10800" s="5">
        <v>45470</v>
      </c>
      <c r="AD10800" t="s">
        <v>14562</v>
      </c>
      <c r="AE10800" t="s">
        <v>13208</v>
      </c>
      <c r="AF10800">
        <f>MONTH(Table1[[#This Row],[Date Sent]])</f>
        <v>6</v>
      </c>
      <c r="AG10800">
        <f>YEAR(Table1[[#This Row],[Date Sent]])</f>
        <v>2024</v>
      </c>
      <c r="AH10800"/>
    </row>
    <row r="10801" spans="1:34" x14ac:dyDescent="0.2">
      <c r="A10801" t="s">
        <v>641</v>
      </c>
      <c r="B10801" t="s">
        <v>803</v>
      </c>
      <c r="C10801" s="1">
        <v>118.82</v>
      </c>
      <c r="D10801" s="5">
        <v>45449</v>
      </c>
      <c r="E10801" t="s">
        <v>21</v>
      </c>
      <c r="F10801" t="s">
        <v>39</v>
      </c>
      <c r="G10801" s="16" t="s">
        <v>5644</v>
      </c>
      <c r="H10801" s="1"/>
      <c r="J10801"/>
      <c r="AC10801" s="5">
        <v>45470</v>
      </c>
      <c r="AD10801" t="s">
        <v>14562</v>
      </c>
      <c r="AE10801" t="s">
        <v>13208</v>
      </c>
      <c r="AF10801">
        <f>MONTH(Table1[[#This Row],[Date Sent]])</f>
        <v>6</v>
      </c>
      <c r="AG10801">
        <f>YEAR(Table1[[#This Row],[Date Sent]])</f>
        <v>2024</v>
      </c>
      <c r="AH10801"/>
    </row>
    <row r="10802" spans="1:34" x14ac:dyDescent="0.2">
      <c r="A10802" t="s">
        <v>641</v>
      </c>
      <c r="B10802" t="s">
        <v>803</v>
      </c>
      <c r="C10802" s="1">
        <v>63.93</v>
      </c>
      <c r="D10802" s="5">
        <v>45451</v>
      </c>
      <c r="E10802" t="s">
        <v>21</v>
      </c>
      <c r="F10802" t="s">
        <v>918</v>
      </c>
      <c r="G10802" s="16" t="s">
        <v>11271</v>
      </c>
      <c r="H10802" s="1">
        <v>45.35</v>
      </c>
      <c r="I10802" t="s">
        <v>39</v>
      </c>
      <c r="J10802" t="s">
        <v>11272</v>
      </c>
      <c r="K10802" s="1">
        <v>18.579999999999998</v>
      </c>
      <c r="L10802" t="s">
        <v>17</v>
      </c>
      <c r="M10802" t="s">
        <v>11273</v>
      </c>
      <c r="AC10802" s="5">
        <v>45470</v>
      </c>
      <c r="AD10802" t="s">
        <v>14562</v>
      </c>
      <c r="AE10802" t="s">
        <v>13208</v>
      </c>
      <c r="AF10802">
        <f>MONTH(Table1[[#This Row],[Date Sent]])</f>
        <v>6</v>
      </c>
      <c r="AG10802">
        <f>YEAR(Table1[[#This Row],[Date Sent]])</f>
        <v>2024</v>
      </c>
      <c r="AH10802"/>
    </row>
    <row r="10803" spans="1:34" x14ac:dyDescent="0.2">
      <c r="A10803" t="s">
        <v>641</v>
      </c>
      <c r="B10803" t="s">
        <v>803</v>
      </c>
      <c r="C10803" s="1">
        <v>3.89</v>
      </c>
      <c r="D10803" s="5">
        <v>45451</v>
      </c>
      <c r="E10803" t="s">
        <v>21</v>
      </c>
      <c r="F10803" t="s">
        <v>18</v>
      </c>
      <c r="G10803" s="16" t="s">
        <v>9723</v>
      </c>
      <c r="H10803" s="1"/>
      <c r="J10803"/>
      <c r="AC10803" s="5">
        <v>45470</v>
      </c>
      <c r="AD10803" t="s">
        <v>14562</v>
      </c>
      <c r="AE10803" t="s">
        <v>13208</v>
      </c>
      <c r="AF10803">
        <f>MONTH(Table1[[#This Row],[Date Sent]])</f>
        <v>6</v>
      </c>
      <c r="AG10803">
        <f>YEAR(Table1[[#This Row],[Date Sent]])</f>
        <v>2024</v>
      </c>
      <c r="AH10803"/>
    </row>
    <row r="10804" spans="1:34" x14ac:dyDescent="0.2">
      <c r="A10804" t="s">
        <v>641</v>
      </c>
      <c r="B10804" t="s">
        <v>803</v>
      </c>
      <c r="C10804" s="1">
        <v>27.03</v>
      </c>
      <c r="D10804" s="5">
        <v>45451</v>
      </c>
      <c r="E10804" t="s">
        <v>21</v>
      </c>
      <c r="F10804" t="s">
        <v>15</v>
      </c>
      <c r="G10804" s="16" t="s">
        <v>9658</v>
      </c>
      <c r="H10804" s="1"/>
      <c r="J10804"/>
      <c r="AC10804" s="5">
        <v>45470</v>
      </c>
      <c r="AD10804" t="s">
        <v>14562</v>
      </c>
      <c r="AE10804" t="s">
        <v>13208</v>
      </c>
      <c r="AF10804">
        <f>MONTH(Table1[[#This Row],[Date Sent]])</f>
        <v>6</v>
      </c>
      <c r="AG10804">
        <f>YEAR(Table1[[#This Row],[Date Sent]])</f>
        <v>2024</v>
      </c>
      <c r="AH10804"/>
    </row>
    <row r="10805" spans="1:34" x14ac:dyDescent="0.2">
      <c r="A10805" t="s">
        <v>641</v>
      </c>
      <c r="B10805" t="s">
        <v>803</v>
      </c>
      <c r="C10805" s="1">
        <v>7.44</v>
      </c>
      <c r="D10805" s="5">
        <v>45452</v>
      </c>
      <c r="E10805" t="s">
        <v>21</v>
      </c>
      <c r="F10805" t="s">
        <v>18</v>
      </c>
      <c r="G10805" s="16" t="s">
        <v>9723</v>
      </c>
      <c r="H10805" s="1"/>
      <c r="J10805"/>
      <c r="AC10805" s="5">
        <v>45470</v>
      </c>
      <c r="AD10805" t="s">
        <v>14562</v>
      </c>
      <c r="AE10805" t="s">
        <v>13208</v>
      </c>
      <c r="AF10805">
        <f>MONTH(Table1[[#This Row],[Date Sent]])</f>
        <v>6</v>
      </c>
      <c r="AG10805">
        <f>YEAR(Table1[[#This Row],[Date Sent]])</f>
        <v>2024</v>
      </c>
      <c r="AH10805"/>
    </row>
    <row r="10806" spans="1:34" x14ac:dyDescent="0.2">
      <c r="A10806" t="s">
        <v>641</v>
      </c>
      <c r="B10806" t="s">
        <v>803</v>
      </c>
      <c r="C10806" s="1">
        <v>46.19</v>
      </c>
      <c r="D10806" s="5">
        <v>45452</v>
      </c>
      <c r="E10806" t="s">
        <v>21</v>
      </c>
      <c r="F10806" t="s">
        <v>18</v>
      </c>
      <c r="G10806" s="16" t="s">
        <v>9368</v>
      </c>
      <c r="H10806" s="1"/>
      <c r="J10806"/>
      <c r="AC10806" s="5">
        <v>45470</v>
      </c>
      <c r="AD10806" t="s">
        <v>14562</v>
      </c>
      <c r="AE10806" t="s">
        <v>13208</v>
      </c>
      <c r="AF10806">
        <f>MONTH(Table1[[#This Row],[Date Sent]])</f>
        <v>6</v>
      </c>
      <c r="AG10806">
        <f>YEAR(Table1[[#This Row],[Date Sent]])</f>
        <v>2024</v>
      </c>
      <c r="AH10806"/>
    </row>
    <row r="10807" spans="1:34" x14ac:dyDescent="0.2">
      <c r="A10807" t="s">
        <v>641</v>
      </c>
      <c r="B10807" t="s">
        <v>803</v>
      </c>
      <c r="C10807" s="1">
        <v>240.74</v>
      </c>
      <c r="D10807" s="5">
        <v>45453</v>
      </c>
      <c r="E10807" t="s">
        <v>21</v>
      </c>
      <c r="F10807" t="s">
        <v>33</v>
      </c>
      <c r="G10807" s="16" t="s">
        <v>11274</v>
      </c>
      <c r="H10807" s="1"/>
      <c r="J10807"/>
      <c r="AC10807" s="5">
        <v>45470</v>
      </c>
      <c r="AD10807" t="s">
        <v>14562</v>
      </c>
      <c r="AE10807" t="s">
        <v>13208</v>
      </c>
      <c r="AF10807">
        <f>MONTH(Table1[[#This Row],[Date Sent]])</f>
        <v>6</v>
      </c>
      <c r="AG10807">
        <f>YEAR(Table1[[#This Row],[Date Sent]])</f>
        <v>2024</v>
      </c>
      <c r="AH10807"/>
    </row>
    <row r="10808" spans="1:34" x14ac:dyDescent="0.2">
      <c r="A10808" t="s">
        <v>641</v>
      </c>
      <c r="B10808" t="s">
        <v>803</v>
      </c>
      <c r="C10808" s="1">
        <v>48.72</v>
      </c>
      <c r="D10808" s="5">
        <v>45454</v>
      </c>
      <c r="E10808" t="s">
        <v>20</v>
      </c>
      <c r="F10808" t="s">
        <v>39</v>
      </c>
      <c r="G10808" s="16" t="s">
        <v>11275</v>
      </c>
      <c r="H10808" s="1"/>
      <c r="J10808"/>
      <c r="AC10808" s="5">
        <v>45470</v>
      </c>
      <c r="AD10808" t="s">
        <v>14562</v>
      </c>
      <c r="AE10808" t="s">
        <v>13208</v>
      </c>
      <c r="AF10808">
        <f>MONTH(Table1[[#This Row],[Date Sent]])</f>
        <v>6</v>
      </c>
      <c r="AG10808">
        <f>YEAR(Table1[[#This Row],[Date Sent]])</f>
        <v>2024</v>
      </c>
      <c r="AH10808"/>
    </row>
    <row r="10809" spans="1:34" x14ac:dyDescent="0.2">
      <c r="A10809" t="s">
        <v>229</v>
      </c>
      <c r="B10809" t="s">
        <v>11276</v>
      </c>
      <c r="C10809" s="1">
        <v>135.32</v>
      </c>
      <c r="D10809" s="5">
        <v>45433</v>
      </c>
      <c r="E10809" t="s">
        <v>21</v>
      </c>
      <c r="F10809" t="s">
        <v>21</v>
      </c>
      <c r="G10809" s="16" t="s">
        <v>1722</v>
      </c>
      <c r="H10809" s="1"/>
      <c r="J10809"/>
      <c r="AC10809" s="5">
        <v>45470</v>
      </c>
      <c r="AD10809" t="s">
        <v>14594</v>
      </c>
      <c r="AE10809" t="s">
        <v>156</v>
      </c>
      <c r="AF10809">
        <f>MONTH(Table1[[#This Row],[Date Sent]])</f>
        <v>6</v>
      </c>
      <c r="AG10809">
        <f>YEAR(Table1[[#This Row],[Date Sent]])</f>
        <v>2024</v>
      </c>
      <c r="AH10809"/>
    </row>
    <row r="10810" spans="1:34" x14ac:dyDescent="0.2">
      <c r="A10810" t="s">
        <v>229</v>
      </c>
      <c r="B10810" t="s">
        <v>11276</v>
      </c>
      <c r="C10810" s="1">
        <v>137.07</v>
      </c>
      <c r="D10810" s="5">
        <v>45434</v>
      </c>
      <c r="E10810" t="s">
        <v>13</v>
      </c>
      <c r="F10810" t="s">
        <v>33</v>
      </c>
      <c r="G10810" s="16" t="s">
        <v>3508</v>
      </c>
      <c r="H10810" s="1"/>
      <c r="J10810"/>
      <c r="AC10810" s="5">
        <v>45470</v>
      </c>
      <c r="AD10810" t="s">
        <v>14594</v>
      </c>
      <c r="AE10810" t="s">
        <v>156</v>
      </c>
      <c r="AF10810">
        <f>MONTH(Table1[[#This Row],[Date Sent]])</f>
        <v>6</v>
      </c>
      <c r="AG10810">
        <f>YEAR(Table1[[#This Row],[Date Sent]])</f>
        <v>2024</v>
      </c>
      <c r="AH10810"/>
    </row>
    <row r="10811" spans="1:34" x14ac:dyDescent="0.2">
      <c r="A10811" t="s">
        <v>229</v>
      </c>
      <c r="B10811" t="s">
        <v>11276</v>
      </c>
      <c r="C10811" s="1">
        <v>63.2</v>
      </c>
      <c r="D10811" s="5">
        <v>45434</v>
      </c>
      <c r="E10811" t="s">
        <v>21</v>
      </c>
      <c r="F10811" t="s">
        <v>33</v>
      </c>
      <c r="G10811" s="16" t="s">
        <v>11277</v>
      </c>
      <c r="H10811" s="1"/>
      <c r="J10811"/>
      <c r="AC10811" s="5">
        <v>45470</v>
      </c>
      <c r="AD10811" t="s">
        <v>14594</v>
      </c>
      <c r="AE10811" t="s">
        <v>156</v>
      </c>
      <c r="AF10811">
        <f>MONTH(Table1[[#This Row],[Date Sent]])</f>
        <v>6</v>
      </c>
      <c r="AG10811">
        <f>YEAR(Table1[[#This Row],[Date Sent]])</f>
        <v>2024</v>
      </c>
      <c r="AH10811"/>
    </row>
    <row r="10812" spans="1:34" x14ac:dyDescent="0.2">
      <c r="A10812" t="s">
        <v>229</v>
      </c>
      <c r="B10812" t="s">
        <v>11276</v>
      </c>
      <c r="C10812" s="1">
        <v>70.62</v>
      </c>
      <c r="D10812" s="5">
        <v>45444</v>
      </c>
      <c r="E10812" t="s">
        <v>21</v>
      </c>
      <c r="F10812" t="s">
        <v>33</v>
      </c>
      <c r="G10812" s="16" t="s">
        <v>11278</v>
      </c>
      <c r="H10812" s="1"/>
      <c r="J10812"/>
      <c r="AC10812" s="5">
        <v>45470</v>
      </c>
      <c r="AD10812" t="s">
        <v>14594</v>
      </c>
      <c r="AE10812" t="s">
        <v>156</v>
      </c>
      <c r="AF10812">
        <f>MONTH(Table1[[#This Row],[Date Sent]])</f>
        <v>6</v>
      </c>
      <c r="AG10812">
        <f>YEAR(Table1[[#This Row],[Date Sent]])</f>
        <v>2024</v>
      </c>
      <c r="AH10812"/>
    </row>
    <row r="10813" spans="1:34" x14ac:dyDescent="0.2">
      <c r="A10813" t="s">
        <v>229</v>
      </c>
      <c r="B10813" t="s">
        <v>11276</v>
      </c>
      <c r="C10813" s="1">
        <v>16.41</v>
      </c>
      <c r="D10813" s="5">
        <v>45444</v>
      </c>
      <c r="E10813" t="s">
        <v>8</v>
      </c>
      <c r="F10813" t="s">
        <v>39</v>
      </c>
      <c r="G10813" s="16" t="s">
        <v>11279</v>
      </c>
      <c r="H10813" s="1"/>
      <c r="J10813"/>
      <c r="AC10813" s="5">
        <v>45470</v>
      </c>
      <c r="AD10813" t="s">
        <v>14594</v>
      </c>
      <c r="AE10813" t="s">
        <v>156</v>
      </c>
      <c r="AF10813">
        <f>MONTH(Table1[[#This Row],[Date Sent]])</f>
        <v>6</v>
      </c>
      <c r="AG10813">
        <f>YEAR(Table1[[#This Row],[Date Sent]])</f>
        <v>2024</v>
      </c>
      <c r="AH10813"/>
    </row>
    <row r="10814" spans="1:34" x14ac:dyDescent="0.2">
      <c r="A10814" t="s">
        <v>229</v>
      </c>
      <c r="B10814" t="s">
        <v>11276</v>
      </c>
      <c r="C10814" s="1">
        <v>12.13</v>
      </c>
      <c r="D10814" s="5">
        <v>45444</v>
      </c>
      <c r="E10814" t="s">
        <v>8</v>
      </c>
      <c r="F10814" t="s">
        <v>39</v>
      </c>
      <c r="G10814" s="16" t="s">
        <v>11280</v>
      </c>
      <c r="H10814" s="1"/>
      <c r="J10814"/>
      <c r="AC10814" s="5">
        <v>45470</v>
      </c>
      <c r="AD10814" t="s">
        <v>14594</v>
      </c>
      <c r="AE10814" t="s">
        <v>156</v>
      </c>
      <c r="AF10814">
        <f>MONTH(Table1[[#This Row],[Date Sent]])</f>
        <v>6</v>
      </c>
      <c r="AG10814">
        <f>YEAR(Table1[[#This Row],[Date Sent]])</f>
        <v>2024</v>
      </c>
      <c r="AH10814"/>
    </row>
    <row r="10815" spans="1:34" x14ac:dyDescent="0.2">
      <c r="A10815" t="s">
        <v>229</v>
      </c>
      <c r="B10815" t="s">
        <v>11276</v>
      </c>
      <c r="C10815" s="1">
        <v>59.79</v>
      </c>
      <c r="D10815" s="5">
        <v>45448</v>
      </c>
      <c r="E10815" t="s">
        <v>21</v>
      </c>
      <c r="F10815" t="s">
        <v>15</v>
      </c>
      <c r="G10815" s="16" t="s">
        <v>11281</v>
      </c>
      <c r="H10815" s="1"/>
      <c r="J10815"/>
      <c r="AC10815" s="5">
        <v>45470</v>
      </c>
      <c r="AD10815" t="s">
        <v>14594</v>
      </c>
      <c r="AE10815" t="s">
        <v>156</v>
      </c>
      <c r="AF10815">
        <f>MONTH(Table1[[#This Row],[Date Sent]])</f>
        <v>6</v>
      </c>
      <c r="AG10815">
        <f>YEAR(Table1[[#This Row],[Date Sent]])</f>
        <v>2024</v>
      </c>
      <c r="AH10815"/>
    </row>
    <row r="10816" spans="1:34" x14ac:dyDescent="0.2">
      <c r="A10816" t="s">
        <v>229</v>
      </c>
      <c r="B10816" t="s">
        <v>11276</v>
      </c>
      <c r="C10816" s="1">
        <v>82.11</v>
      </c>
      <c r="D10816" s="5">
        <v>45448</v>
      </c>
      <c r="E10816" t="s">
        <v>13</v>
      </c>
      <c r="F10816" t="s">
        <v>33</v>
      </c>
      <c r="G10816" s="16" t="s">
        <v>11282</v>
      </c>
      <c r="H10816" s="1"/>
      <c r="J10816"/>
      <c r="AC10816" s="5">
        <v>45470</v>
      </c>
      <c r="AD10816" t="s">
        <v>14594</v>
      </c>
      <c r="AE10816" t="s">
        <v>156</v>
      </c>
      <c r="AF10816">
        <f>MONTH(Table1[[#This Row],[Date Sent]])</f>
        <v>6</v>
      </c>
      <c r="AG10816">
        <f>YEAR(Table1[[#This Row],[Date Sent]])</f>
        <v>2024</v>
      </c>
      <c r="AH10816"/>
    </row>
    <row r="10817" spans="1:34" x14ac:dyDescent="0.2">
      <c r="A10817" t="s">
        <v>229</v>
      </c>
      <c r="B10817" t="s">
        <v>11276</v>
      </c>
      <c r="C10817" s="1">
        <v>25.17</v>
      </c>
      <c r="D10817" s="5">
        <v>45449</v>
      </c>
      <c r="E10817" t="s">
        <v>24</v>
      </c>
      <c r="F10817" t="s">
        <v>17</v>
      </c>
      <c r="G10817" s="16" t="s">
        <v>11283</v>
      </c>
      <c r="H10817" s="1"/>
      <c r="J10817"/>
      <c r="AC10817" s="5">
        <v>45470</v>
      </c>
      <c r="AD10817" t="s">
        <v>14594</v>
      </c>
      <c r="AE10817" t="s">
        <v>156</v>
      </c>
      <c r="AF10817">
        <f>MONTH(Table1[[#This Row],[Date Sent]])</f>
        <v>6</v>
      </c>
      <c r="AG10817">
        <f>YEAR(Table1[[#This Row],[Date Sent]])</f>
        <v>2024</v>
      </c>
      <c r="AH10817"/>
    </row>
    <row r="10818" spans="1:34" x14ac:dyDescent="0.2">
      <c r="A10818" t="s">
        <v>229</v>
      </c>
      <c r="B10818" t="s">
        <v>11276</v>
      </c>
      <c r="C10818" s="1">
        <v>6</v>
      </c>
      <c r="D10818" s="5">
        <v>45450</v>
      </c>
      <c r="E10818" t="s">
        <v>8</v>
      </c>
      <c r="F10818" t="s">
        <v>39</v>
      </c>
      <c r="G10818" s="16" t="s">
        <v>11284</v>
      </c>
      <c r="H10818" s="1"/>
      <c r="J10818"/>
      <c r="AC10818" s="5">
        <v>45470</v>
      </c>
      <c r="AD10818" t="s">
        <v>14594</v>
      </c>
      <c r="AE10818" t="s">
        <v>156</v>
      </c>
      <c r="AF10818">
        <f>MONTH(Table1[[#This Row],[Date Sent]])</f>
        <v>6</v>
      </c>
      <c r="AG10818">
        <f>YEAR(Table1[[#This Row],[Date Sent]])</f>
        <v>2024</v>
      </c>
      <c r="AH10818"/>
    </row>
    <row r="10819" spans="1:34" x14ac:dyDescent="0.2">
      <c r="A10819" t="s">
        <v>229</v>
      </c>
      <c r="B10819" t="s">
        <v>11276</v>
      </c>
      <c r="C10819" s="1">
        <v>68.69</v>
      </c>
      <c r="D10819" s="5">
        <v>45451</v>
      </c>
      <c r="E10819" t="s">
        <v>21</v>
      </c>
      <c r="F10819" t="s">
        <v>33</v>
      </c>
      <c r="G10819" s="16" t="s">
        <v>3508</v>
      </c>
      <c r="H10819" s="1"/>
      <c r="J10819"/>
      <c r="AC10819" s="5">
        <v>45470</v>
      </c>
      <c r="AD10819" t="s">
        <v>14594</v>
      </c>
      <c r="AE10819" t="s">
        <v>156</v>
      </c>
      <c r="AF10819">
        <f>MONTH(Table1[[#This Row],[Date Sent]])</f>
        <v>6</v>
      </c>
      <c r="AG10819">
        <f>YEAR(Table1[[#This Row],[Date Sent]])</f>
        <v>2024</v>
      </c>
      <c r="AH10819"/>
    </row>
    <row r="10820" spans="1:34" x14ac:dyDescent="0.2">
      <c r="A10820" t="s">
        <v>229</v>
      </c>
      <c r="B10820" t="s">
        <v>11276</v>
      </c>
      <c r="C10820" s="1">
        <v>108.9</v>
      </c>
      <c r="D10820" s="5">
        <v>45459</v>
      </c>
      <c r="E10820" t="s">
        <v>24</v>
      </c>
      <c r="F10820" t="s">
        <v>918</v>
      </c>
      <c r="G10820" s="16" t="s">
        <v>11285</v>
      </c>
      <c r="H10820" s="1">
        <v>43.730000000000004</v>
      </c>
      <c r="I10820" t="s">
        <v>33</v>
      </c>
      <c r="J10820" t="s">
        <v>2517</v>
      </c>
      <c r="K10820" s="1">
        <v>65.17</v>
      </c>
      <c r="L10820" t="s">
        <v>18</v>
      </c>
      <c r="M10820" t="s">
        <v>7417</v>
      </c>
      <c r="AC10820" s="5">
        <v>45470</v>
      </c>
      <c r="AD10820" t="s">
        <v>14594</v>
      </c>
      <c r="AE10820" t="s">
        <v>156</v>
      </c>
      <c r="AF10820">
        <f>MONTH(Table1[[#This Row],[Date Sent]])</f>
        <v>6</v>
      </c>
      <c r="AG10820">
        <f>YEAR(Table1[[#This Row],[Date Sent]])</f>
        <v>2024</v>
      </c>
      <c r="AH10820"/>
    </row>
    <row r="10821" spans="1:34" x14ac:dyDescent="0.2">
      <c r="A10821" t="s">
        <v>2302</v>
      </c>
      <c r="B10821" t="s">
        <v>11286</v>
      </c>
      <c r="C10821" s="1">
        <v>54.83</v>
      </c>
      <c r="D10821" s="5">
        <v>45427</v>
      </c>
      <c r="E10821" t="s">
        <v>21</v>
      </c>
      <c r="F10821" t="s">
        <v>33</v>
      </c>
      <c r="G10821" s="16" t="s">
        <v>979</v>
      </c>
      <c r="H10821" s="1"/>
      <c r="J10821"/>
      <c r="AC10821" s="5">
        <v>45470</v>
      </c>
      <c r="AD10821" t="s">
        <v>13786</v>
      </c>
      <c r="AE10821" t="s">
        <v>294</v>
      </c>
      <c r="AF10821">
        <f>MONTH(Table1[[#This Row],[Date Sent]])</f>
        <v>6</v>
      </c>
      <c r="AG10821">
        <f>YEAR(Table1[[#This Row],[Date Sent]])</f>
        <v>2024</v>
      </c>
      <c r="AH10821"/>
    </row>
    <row r="10822" spans="1:34" x14ac:dyDescent="0.2">
      <c r="A10822" t="s">
        <v>2302</v>
      </c>
      <c r="B10822" t="s">
        <v>11286</v>
      </c>
      <c r="C10822" s="1">
        <v>23.09</v>
      </c>
      <c r="D10822" s="5">
        <v>45431</v>
      </c>
      <c r="E10822" t="s">
        <v>21</v>
      </c>
      <c r="F10822" t="s">
        <v>39</v>
      </c>
      <c r="G10822" s="16" t="s">
        <v>11287</v>
      </c>
      <c r="H10822" s="1"/>
      <c r="J10822"/>
      <c r="AC10822" s="5">
        <v>45470</v>
      </c>
      <c r="AD10822" t="s">
        <v>13786</v>
      </c>
      <c r="AE10822" t="s">
        <v>294</v>
      </c>
      <c r="AF10822">
        <f>MONTH(Table1[[#This Row],[Date Sent]])</f>
        <v>6</v>
      </c>
      <c r="AG10822">
        <f>YEAR(Table1[[#This Row],[Date Sent]])</f>
        <v>2024</v>
      </c>
      <c r="AH10822"/>
    </row>
    <row r="10823" spans="1:34" x14ac:dyDescent="0.2">
      <c r="A10823" t="s">
        <v>2302</v>
      </c>
      <c r="B10823" t="s">
        <v>11286</v>
      </c>
      <c r="C10823" s="1">
        <v>53.74</v>
      </c>
      <c r="D10823" s="5">
        <v>45437</v>
      </c>
      <c r="E10823" t="s">
        <v>21</v>
      </c>
      <c r="F10823" t="s">
        <v>33</v>
      </c>
      <c r="G10823" s="16" t="s">
        <v>979</v>
      </c>
      <c r="H10823" s="1"/>
      <c r="J10823"/>
      <c r="AC10823" s="5">
        <v>45470</v>
      </c>
      <c r="AD10823" t="s">
        <v>13786</v>
      </c>
      <c r="AE10823" t="s">
        <v>294</v>
      </c>
      <c r="AF10823">
        <f>MONTH(Table1[[#This Row],[Date Sent]])</f>
        <v>6</v>
      </c>
      <c r="AG10823">
        <f>YEAR(Table1[[#This Row],[Date Sent]])</f>
        <v>2024</v>
      </c>
      <c r="AH10823"/>
    </row>
    <row r="10824" spans="1:34" x14ac:dyDescent="0.2">
      <c r="A10824" t="s">
        <v>2302</v>
      </c>
      <c r="B10824" t="s">
        <v>11286</v>
      </c>
      <c r="C10824" s="1">
        <v>54.83</v>
      </c>
      <c r="D10824" s="5">
        <v>45440</v>
      </c>
      <c r="E10824" t="s">
        <v>21</v>
      </c>
      <c r="F10824" t="s">
        <v>33</v>
      </c>
      <c r="G10824" s="16" t="s">
        <v>979</v>
      </c>
      <c r="H10824" s="1"/>
      <c r="J10824"/>
      <c r="AC10824" s="5">
        <v>45470</v>
      </c>
      <c r="AD10824" t="s">
        <v>13786</v>
      </c>
      <c r="AE10824" t="s">
        <v>294</v>
      </c>
      <c r="AF10824">
        <f>MONTH(Table1[[#This Row],[Date Sent]])</f>
        <v>6</v>
      </c>
      <c r="AG10824">
        <f>YEAR(Table1[[#This Row],[Date Sent]])</f>
        <v>2024</v>
      </c>
      <c r="AH10824"/>
    </row>
    <row r="10825" spans="1:34" x14ac:dyDescent="0.2">
      <c r="A10825" t="s">
        <v>2302</v>
      </c>
      <c r="B10825" t="s">
        <v>11286</v>
      </c>
      <c r="C10825" s="1">
        <v>54.83</v>
      </c>
      <c r="D10825" s="5">
        <v>45440</v>
      </c>
      <c r="E10825" t="s">
        <v>21</v>
      </c>
      <c r="F10825" t="s">
        <v>33</v>
      </c>
      <c r="G10825" s="16" t="s">
        <v>979</v>
      </c>
      <c r="H10825" s="1"/>
      <c r="J10825"/>
      <c r="AC10825" s="5">
        <v>45470</v>
      </c>
      <c r="AD10825" t="s">
        <v>13786</v>
      </c>
      <c r="AE10825" t="s">
        <v>294</v>
      </c>
      <c r="AF10825">
        <f>MONTH(Table1[[#This Row],[Date Sent]])</f>
        <v>6</v>
      </c>
      <c r="AG10825">
        <f>YEAR(Table1[[#This Row],[Date Sent]])</f>
        <v>2024</v>
      </c>
      <c r="AH10825"/>
    </row>
    <row r="10826" spans="1:34" x14ac:dyDescent="0.2">
      <c r="A10826" t="s">
        <v>2302</v>
      </c>
      <c r="B10826" t="s">
        <v>11286</v>
      </c>
      <c r="C10826" s="1">
        <v>54.83</v>
      </c>
      <c r="D10826" s="5">
        <v>45440</v>
      </c>
      <c r="E10826" t="s">
        <v>21</v>
      </c>
      <c r="F10826" t="s">
        <v>33</v>
      </c>
      <c r="G10826" s="16" t="s">
        <v>979</v>
      </c>
      <c r="H10826" s="1"/>
      <c r="J10826"/>
      <c r="AC10826" s="5">
        <v>45470</v>
      </c>
      <c r="AD10826" t="s">
        <v>13786</v>
      </c>
      <c r="AE10826" t="s">
        <v>294</v>
      </c>
      <c r="AF10826">
        <f>MONTH(Table1[[#This Row],[Date Sent]])</f>
        <v>6</v>
      </c>
      <c r="AG10826">
        <f>YEAR(Table1[[#This Row],[Date Sent]])</f>
        <v>2024</v>
      </c>
      <c r="AH10826"/>
    </row>
    <row r="10827" spans="1:34" x14ac:dyDescent="0.2">
      <c r="A10827" t="s">
        <v>2302</v>
      </c>
      <c r="B10827" t="s">
        <v>11286</v>
      </c>
      <c r="C10827" s="1">
        <v>108.95</v>
      </c>
      <c r="D10827" s="5">
        <v>45448</v>
      </c>
      <c r="E10827" t="s">
        <v>21</v>
      </c>
      <c r="F10827" t="s">
        <v>33</v>
      </c>
      <c r="G10827" s="16" t="s">
        <v>1353</v>
      </c>
      <c r="H10827" s="1"/>
      <c r="J10827"/>
      <c r="AC10827" s="5">
        <v>45470</v>
      </c>
      <c r="AD10827" t="s">
        <v>13786</v>
      </c>
      <c r="AE10827" t="s">
        <v>294</v>
      </c>
      <c r="AF10827">
        <f>MONTH(Table1[[#This Row],[Date Sent]])</f>
        <v>6</v>
      </c>
      <c r="AG10827">
        <f>YEAR(Table1[[#This Row],[Date Sent]])</f>
        <v>2024</v>
      </c>
      <c r="AH10827"/>
    </row>
    <row r="10828" spans="1:34" x14ac:dyDescent="0.2">
      <c r="A10828" t="s">
        <v>2302</v>
      </c>
      <c r="B10828" t="s">
        <v>11286</v>
      </c>
      <c r="C10828" s="1">
        <v>54.83</v>
      </c>
      <c r="D10828" s="5">
        <v>45448</v>
      </c>
      <c r="E10828" t="s">
        <v>21</v>
      </c>
      <c r="F10828" t="s">
        <v>33</v>
      </c>
      <c r="G10828" s="16" t="s">
        <v>2406</v>
      </c>
      <c r="H10828" s="1"/>
      <c r="J10828"/>
      <c r="AC10828" s="5">
        <v>45470</v>
      </c>
      <c r="AD10828" t="s">
        <v>13786</v>
      </c>
      <c r="AE10828" t="s">
        <v>294</v>
      </c>
      <c r="AF10828">
        <f>MONTH(Table1[[#This Row],[Date Sent]])</f>
        <v>6</v>
      </c>
      <c r="AG10828">
        <f>YEAR(Table1[[#This Row],[Date Sent]])</f>
        <v>2024</v>
      </c>
      <c r="AH10828"/>
    </row>
    <row r="10829" spans="1:34" x14ac:dyDescent="0.2">
      <c r="A10829" t="s">
        <v>2302</v>
      </c>
      <c r="B10829" t="s">
        <v>11286</v>
      </c>
      <c r="C10829" s="1">
        <v>108.24</v>
      </c>
      <c r="D10829" s="5">
        <v>45454</v>
      </c>
      <c r="E10829" t="s">
        <v>21</v>
      </c>
      <c r="F10829" t="s">
        <v>33</v>
      </c>
      <c r="G10829" s="16" t="s">
        <v>11288</v>
      </c>
      <c r="H10829" s="1"/>
      <c r="J10829"/>
      <c r="AC10829" s="5">
        <v>45470</v>
      </c>
      <c r="AD10829" t="s">
        <v>13786</v>
      </c>
      <c r="AE10829" t="s">
        <v>294</v>
      </c>
      <c r="AF10829">
        <f>MONTH(Table1[[#This Row],[Date Sent]])</f>
        <v>6</v>
      </c>
      <c r="AG10829">
        <f>YEAR(Table1[[#This Row],[Date Sent]])</f>
        <v>2024</v>
      </c>
      <c r="AH10829"/>
    </row>
    <row r="10830" spans="1:34" x14ac:dyDescent="0.2">
      <c r="A10830" t="s">
        <v>2302</v>
      </c>
      <c r="B10830" t="s">
        <v>11286</v>
      </c>
      <c r="C10830" s="1">
        <v>73.3</v>
      </c>
      <c r="D10830" s="5">
        <v>45455</v>
      </c>
      <c r="E10830" t="s">
        <v>21</v>
      </c>
      <c r="F10830" t="s">
        <v>33</v>
      </c>
      <c r="G10830" s="16" t="s">
        <v>979</v>
      </c>
      <c r="H10830" s="1"/>
      <c r="J10830"/>
      <c r="AC10830" s="5">
        <v>45470</v>
      </c>
      <c r="AD10830" t="s">
        <v>13786</v>
      </c>
      <c r="AE10830" t="s">
        <v>294</v>
      </c>
      <c r="AF10830">
        <f>MONTH(Table1[[#This Row],[Date Sent]])</f>
        <v>6</v>
      </c>
      <c r="AG10830">
        <f>YEAR(Table1[[#This Row],[Date Sent]])</f>
        <v>2024</v>
      </c>
      <c r="AH10830"/>
    </row>
    <row r="10831" spans="1:34" x14ac:dyDescent="0.2">
      <c r="A10831" t="s">
        <v>2302</v>
      </c>
      <c r="B10831" t="s">
        <v>11286</v>
      </c>
      <c r="C10831" s="1">
        <v>54.83</v>
      </c>
      <c r="D10831" s="5">
        <v>45455</v>
      </c>
      <c r="E10831" t="s">
        <v>21</v>
      </c>
      <c r="F10831" t="s">
        <v>33</v>
      </c>
      <c r="G10831" s="16" t="s">
        <v>979</v>
      </c>
      <c r="H10831" s="1"/>
      <c r="J10831"/>
      <c r="AC10831" s="5">
        <v>45470</v>
      </c>
      <c r="AD10831" t="s">
        <v>13786</v>
      </c>
      <c r="AE10831" t="s">
        <v>294</v>
      </c>
      <c r="AF10831">
        <f>MONTH(Table1[[#This Row],[Date Sent]])</f>
        <v>6</v>
      </c>
      <c r="AG10831">
        <f>YEAR(Table1[[#This Row],[Date Sent]])</f>
        <v>2024</v>
      </c>
      <c r="AH10831"/>
    </row>
    <row r="10832" spans="1:34" x14ac:dyDescent="0.2">
      <c r="A10832" t="s">
        <v>2302</v>
      </c>
      <c r="B10832" t="s">
        <v>11286</v>
      </c>
      <c r="C10832" s="1">
        <v>54.83</v>
      </c>
      <c r="D10832" s="5">
        <v>45455</v>
      </c>
      <c r="E10832" t="s">
        <v>21</v>
      </c>
      <c r="F10832" t="s">
        <v>16</v>
      </c>
      <c r="G10832" s="16" t="s">
        <v>3168</v>
      </c>
      <c r="H10832" s="1"/>
      <c r="J10832"/>
      <c r="AC10832" s="5">
        <v>45470</v>
      </c>
      <c r="AD10832" t="s">
        <v>13786</v>
      </c>
      <c r="AE10832" t="s">
        <v>294</v>
      </c>
      <c r="AF10832">
        <f>MONTH(Table1[[#This Row],[Date Sent]])</f>
        <v>6</v>
      </c>
      <c r="AG10832">
        <f>YEAR(Table1[[#This Row],[Date Sent]])</f>
        <v>2024</v>
      </c>
      <c r="AH10832"/>
    </row>
    <row r="10833" spans="1:34" x14ac:dyDescent="0.2">
      <c r="A10833" t="s">
        <v>2302</v>
      </c>
      <c r="B10833" t="s">
        <v>11286</v>
      </c>
      <c r="C10833" s="1">
        <v>110</v>
      </c>
      <c r="D10833" s="5">
        <v>45457</v>
      </c>
      <c r="E10833" t="s">
        <v>26</v>
      </c>
      <c r="F10833" t="s">
        <v>34</v>
      </c>
      <c r="G10833" s="16" t="s">
        <v>11289</v>
      </c>
      <c r="H10833" s="1"/>
      <c r="J10833"/>
      <c r="AC10833" s="5">
        <v>45470</v>
      </c>
      <c r="AD10833" t="s">
        <v>13786</v>
      </c>
      <c r="AE10833" t="s">
        <v>294</v>
      </c>
      <c r="AF10833">
        <f>MONTH(Table1[[#This Row],[Date Sent]])</f>
        <v>6</v>
      </c>
      <c r="AG10833">
        <f>YEAR(Table1[[#This Row],[Date Sent]])</f>
        <v>2024</v>
      </c>
      <c r="AH10833"/>
    </row>
    <row r="10834" spans="1:34" x14ac:dyDescent="0.2">
      <c r="A10834" t="s">
        <v>359</v>
      </c>
      <c r="B10834" t="s">
        <v>11290</v>
      </c>
      <c r="C10834" s="1">
        <v>273.82</v>
      </c>
      <c r="D10834" s="5">
        <v>45430</v>
      </c>
      <c r="E10834" t="s">
        <v>33</v>
      </c>
      <c r="F10834" t="s">
        <v>918</v>
      </c>
      <c r="G10834" s="16" t="s">
        <v>11291</v>
      </c>
      <c r="H10834" s="1">
        <v>141.94999999999999</v>
      </c>
      <c r="I10834" t="s">
        <v>17</v>
      </c>
      <c r="J10834" t="s">
        <v>11292</v>
      </c>
      <c r="K10834" s="1">
        <v>18.23</v>
      </c>
      <c r="L10834" t="s">
        <v>39</v>
      </c>
      <c r="M10834" t="s">
        <v>11293</v>
      </c>
      <c r="N10834" s="1">
        <v>113.64000000000001</v>
      </c>
      <c r="O10834" t="s">
        <v>33</v>
      </c>
      <c r="P10834" t="s">
        <v>11294</v>
      </c>
      <c r="AC10834" s="5">
        <v>45470</v>
      </c>
      <c r="AD10834" t="s">
        <v>14546</v>
      </c>
      <c r="AE10834" t="s">
        <v>294</v>
      </c>
      <c r="AF10834">
        <f>MONTH(Table1[[#This Row],[Date Sent]])</f>
        <v>6</v>
      </c>
      <c r="AG10834">
        <f>YEAR(Table1[[#This Row],[Date Sent]])</f>
        <v>2024</v>
      </c>
      <c r="AH10834"/>
    </row>
    <row r="10835" spans="1:34" x14ac:dyDescent="0.2">
      <c r="A10835" t="s">
        <v>359</v>
      </c>
      <c r="B10835" t="s">
        <v>11290</v>
      </c>
      <c r="C10835" s="1">
        <v>6.98</v>
      </c>
      <c r="D10835" s="5">
        <v>45435</v>
      </c>
      <c r="E10835" t="s">
        <v>33</v>
      </c>
      <c r="F10835" t="s">
        <v>40</v>
      </c>
      <c r="G10835" s="16" t="s">
        <v>1036</v>
      </c>
      <c r="H10835" s="1"/>
      <c r="J10835"/>
      <c r="AC10835" s="5">
        <v>45470</v>
      </c>
      <c r="AD10835" t="s">
        <v>14546</v>
      </c>
      <c r="AE10835" t="s">
        <v>294</v>
      </c>
      <c r="AF10835">
        <f>MONTH(Table1[[#This Row],[Date Sent]])</f>
        <v>6</v>
      </c>
      <c r="AG10835">
        <f>YEAR(Table1[[#This Row],[Date Sent]])</f>
        <v>2024</v>
      </c>
      <c r="AH10835"/>
    </row>
    <row r="10836" spans="1:34" x14ac:dyDescent="0.2">
      <c r="A10836" t="s">
        <v>359</v>
      </c>
      <c r="B10836" t="s">
        <v>11290</v>
      </c>
      <c r="C10836" s="1">
        <v>17.45</v>
      </c>
      <c r="D10836" s="5">
        <v>45435</v>
      </c>
      <c r="E10836" t="s">
        <v>21</v>
      </c>
      <c r="F10836" t="s">
        <v>18</v>
      </c>
      <c r="G10836" s="16" t="s">
        <v>984</v>
      </c>
      <c r="H10836" s="1"/>
      <c r="J10836"/>
      <c r="AC10836" s="5">
        <v>45470</v>
      </c>
      <c r="AD10836" t="s">
        <v>14546</v>
      </c>
      <c r="AE10836" t="s">
        <v>294</v>
      </c>
      <c r="AF10836">
        <f>MONTH(Table1[[#This Row],[Date Sent]])</f>
        <v>6</v>
      </c>
      <c r="AG10836">
        <f>YEAR(Table1[[#This Row],[Date Sent]])</f>
        <v>2024</v>
      </c>
      <c r="AH10836"/>
    </row>
    <row r="10837" spans="1:34" x14ac:dyDescent="0.2">
      <c r="A10837" t="s">
        <v>359</v>
      </c>
      <c r="B10837" t="s">
        <v>11290</v>
      </c>
      <c r="C10837" s="1">
        <v>55.17</v>
      </c>
      <c r="D10837" s="5">
        <v>45436</v>
      </c>
      <c r="E10837" t="s">
        <v>21</v>
      </c>
      <c r="F10837" t="s">
        <v>918</v>
      </c>
      <c r="G10837" s="16" t="s">
        <v>11295</v>
      </c>
      <c r="H10837" s="1">
        <v>30.439999999999998</v>
      </c>
      <c r="I10837" t="s">
        <v>17</v>
      </c>
      <c r="J10837" t="s">
        <v>11296</v>
      </c>
      <c r="K10837" s="1">
        <v>18.97</v>
      </c>
      <c r="L10837" t="s">
        <v>39</v>
      </c>
      <c r="M10837" t="s">
        <v>11297</v>
      </c>
      <c r="N10837" s="1">
        <v>5.7600000000000051</v>
      </c>
      <c r="O10837" t="s">
        <v>15</v>
      </c>
      <c r="P10837" t="s">
        <v>11298</v>
      </c>
      <c r="AC10837" s="5">
        <v>45470</v>
      </c>
      <c r="AD10837" t="s">
        <v>14546</v>
      </c>
      <c r="AE10837" t="s">
        <v>294</v>
      </c>
      <c r="AF10837">
        <f>MONTH(Table1[[#This Row],[Date Sent]])</f>
        <v>6</v>
      </c>
      <c r="AG10837">
        <f>YEAR(Table1[[#This Row],[Date Sent]])</f>
        <v>2024</v>
      </c>
      <c r="AH10837"/>
    </row>
    <row r="10838" spans="1:34" x14ac:dyDescent="0.2">
      <c r="A10838" t="s">
        <v>359</v>
      </c>
      <c r="B10838" t="s">
        <v>11290</v>
      </c>
      <c r="C10838" s="1">
        <v>202.27</v>
      </c>
      <c r="D10838" s="5">
        <v>45440</v>
      </c>
      <c r="E10838" t="s">
        <v>33</v>
      </c>
      <c r="F10838" t="s">
        <v>39</v>
      </c>
      <c r="G10838" s="16" t="s">
        <v>5069</v>
      </c>
      <c r="H10838" s="1"/>
      <c r="J10838"/>
      <c r="AC10838" s="5">
        <v>45470</v>
      </c>
      <c r="AD10838" t="s">
        <v>14546</v>
      </c>
      <c r="AE10838" t="s">
        <v>294</v>
      </c>
      <c r="AF10838">
        <f>MONTH(Table1[[#This Row],[Date Sent]])</f>
        <v>6</v>
      </c>
      <c r="AG10838">
        <f>YEAR(Table1[[#This Row],[Date Sent]])</f>
        <v>2024</v>
      </c>
      <c r="AH10838"/>
    </row>
    <row r="10839" spans="1:34" x14ac:dyDescent="0.2">
      <c r="A10839" t="s">
        <v>359</v>
      </c>
      <c r="B10839" t="s">
        <v>11290</v>
      </c>
      <c r="C10839" s="1">
        <v>120.77</v>
      </c>
      <c r="D10839" s="5">
        <v>45447</v>
      </c>
      <c r="E10839" t="s">
        <v>13</v>
      </c>
      <c r="F10839" t="s">
        <v>33</v>
      </c>
      <c r="G10839" s="16" t="s">
        <v>11299</v>
      </c>
      <c r="H10839" s="1"/>
      <c r="J10839"/>
      <c r="AC10839" s="5">
        <v>45470</v>
      </c>
      <c r="AD10839" t="s">
        <v>14546</v>
      </c>
      <c r="AE10839" t="s">
        <v>294</v>
      </c>
      <c r="AF10839">
        <f>MONTH(Table1[[#This Row],[Date Sent]])</f>
        <v>6</v>
      </c>
      <c r="AG10839">
        <f>YEAR(Table1[[#This Row],[Date Sent]])</f>
        <v>2024</v>
      </c>
      <c r="AH10839"/>
    </row>
    <row r="10840" spans="1:34" x14ac:dyDescent="0.2">
      <c r="A10840" t="s">
        <v>359</v>
      </c>
      <c r="B10840" t="s">
        <v>11290</v>
      </c>
      <c r="C10840" s="1">
        <v>58.26</v>
      </c>
      <c r="D10840" s="5">
        <v>45451</v>
      </c>
      <c r="E10840" t="s">
        <v>21</v>
      </c>
      <c r="F10840" t="s">
        <v>33</v>
      </c>
      <c r="G10840" s="16" t="s">
        <v>11300</v>
      </c>
      <c r="H10840" s="1"/>
      <c r="J10840"/>
      <c r="AC10840" s="5">
        <v>45470</v>
      </c>
      <c r="AD10840" t="s">
        <v>14546</v>
      </c>
      <c r="AE10840" t="s">
        <v>294</v>
      </c>
      <c r="AF10840">
        <f>MONTH(Table1[[#This Row],[Date Sent]])</f>
        <v>6</v>
      </c>
      <c r="AG10840">
        <f>YEAR(Table1[[#This Row],[Date Sent]])</f>
        <v>2024</v>
      </c>
      <c r="AH10840"/>
    </row>
    <row r="10841" spans="1:34" x14ac:dyDescent="0.2">
      <c r="A10841" t="s">
        <v>1578</v>
      </c>
      <c r="B10841" t="s">
        <v>11301</v>
      </c>
      <c r="C10841" s="1">
        <v>11.58</v>
      </c>
      <c r="D10841" s="5">
        <v>45429</v>
      </c>
      <c r="E10841" t="s">
        <v>23</v>
      </c>
      <c r="F10841" t="s">
        <v>39</v>
      </c>
      <c r="G10841" s="16" t="s">
        <v>1730</v>
      </c>
      <c r="H10841" s="1"/>
      <c r="J10841"/>
      <c r="AC10841" s="5">
        <v>45470</v>
      </c>
      <c r="AD10841" t="s">
        <v>13701</v>
      </c>
      <c r="AE10841" t="s">
        <v>73</v>
      </c>
      <c r="AF10841">
        <f>MONTH(Table1[[#This Row],[Date Sent]])</f>
        <v>6</v>
      </c>
      <c r="AG10841">
        <f>YEAR(Table1[[#This Row],[Date Sent]])</f>
        <v>2024</v>
      </c>
      <c r="AH10841"/>
    </row>
    <row r="10842" spans="1:34" x14ac:dyDescent="0.2">
      <c r="A10842" t="s">
        <v>1578</v>
      </c>
      <c r="B10842" t="s">
        <v>11301</v>
      </c>
      <c r="C10842" s="1">
        <v>12.2</v>
      </c>
      <c r="D10842" s="5">
        <v>45433</v>
      </c>
      <c r="E10842" t="s">
        <v>27</v>
      </c>
      <c r="F10842" t="s">
        <v>39</v>
      </c>
      <c r="G10842" s="16" t="s">
        <v>11302</v>
      </c>
      <c r="H10842" s="1"/>
      <c r="J10842"/>
      <c r="AC10842" s="5">
        <v>45470</v>
      </c>
      <c r="AD10842" t="s">
        <v>13701</v>
      </c>
      <c r="AE10842" t="s">
        <v>73</v>
      </c>
      <c r="AF10842">
        <f>MONTH(Table1[[#This Row],[Date Sent]])</f>
        <v>6</v>
      </c>
      <c r="AG10842">
        <f>YEAR(Table1[[#This Row],[Date Sent]])</f>
        <v>2024</v>
      </c>
      <c r="AH10842"/>
    </row>
    <row r="10843" spans="1:34" x14ac:dyDescent="0.2">
      <c r="A10843" t="s">
        <v>1578</v>
      </c>
      <c r="B10843" t="s">
        <v>11301</v>
      </c>
      <c r="C10843" s="1">
        <v>59.38</v>
      </c>
      <c r="D10843" s="5">
        <v>45434</v>
      </c>
      <c r="E10843" t="s">
        <v>17</v>
      </c>
      <c r="F10843" t="s">
        <v>39</v>
      </c>
      <c r="G10843" s="16" t="s">
        <v>1304</v>
      </c>
      <c r="H10843" s="1"/>
      <c r="J10843"/>
      <c r="AC10843" s="5">
        <v>45470</v>
      </c>
      <c r="AD10843" t="s">
        <v>13701</v>
      </c>
      <c r="AE10843" t="s">
        <v>73</v>
      </c>
      <c r="AF10843">
        <f>MONTH(Table1[[#This Row],[Date Sent]])</f>
        <v>6</v>
      </c>
      <c r="AG10843">
        <f>YEAR(Table1[[#This Row],[Date Sent]])</f>
        <v>2024</v>
      </c>
      <c r="AH10843"/>
    </row>
    <row r="10844" spans="1:34" x14ac:dyDescent="0.2">
      <c r="A10844" t="s">
        <v>1578</v>
      </c>
      <c r="B10844" t="s">
        <v>11301</v>
      </c>
      <c r="C10844" s="1">
        <v>44.24</v>
      </c>
      <c r="D10844" s="5">
        <v>45435</v>
      </c>
      <c r="E10844" t="s">
        <v>27</v>
      </c>
      <c r="F10844" t="s">
        <v>39</v>
      </c>
      <c r="G10844" s="16" t="s">
        <v>11302</v>
      </c>
      <c r="H10844" s="1"/>
      <c r="J10844"/>
      <c r="AC10844" s="5">
        <v>45470</v>
      </c>
      <c r="AD10844" t="s">
        <v>13701</v>
      </c>
      <c r="AE10844" t="s">
        <v>73</v>
      </c>
      <c r="AF10844">
        <f>MONTH(Table1[[#This Row],[Date Sent]])</f>
        <v>6</v>
      </c>
      <c r="AG10844">
        <f>YEAR(Table1[[#This Row],[Date Sent]])</f>
        <v>2024</v>
      </c>
      <c r="AH10844"/>
    </row>
    <row r="10845" spans="1:34" x14ac:dyDescent="0.2">
      <c r="A10845" t="s">
        <v>1578</v>
      </c>
      <c r="B10845" t="s">
        <v>11301</v>
      </c>
      <c r="C10845" s="1">
        <v>159.69</v>
      </c>
      <c r="D10845" s="5">
        <v>45450</v>
      </c>
      <c r="E10845" t="s">
        <v>17</v>
      </c>
      <c r="F10845" t="s">
        <v>21</v>
      </c>
      <c r="G10845" s="16" t="s">
        <v>4856</v>
      </c>
      <c r="H10845" s="1"/>
      <c r="J10845"/>
      <c r="AC10845" s="5">
        <v>45470</v>
      </c>
      <c r="AD10845" t="s">
        <v>13701</v>
      </c>
      <c r="AE10845" t="s">
        <v>73</v>
      </c>
      <c r="AF10845">
        <f>MONTH(Table1[[#This Row],[Date Sent]])</f>
        <v>6</v>
      </c>
      <c r="AG10845">
        <f>YEAR(Table1[[#This Row],[Date Sent]])</f>
        <v>2024</v>
      </c>
      <c r="AH10845"/>
    </row>
    <row r="10846" spans="1:34" x14ac:dyDescent="0.2">
      <c r="A10846" t="s">
        <v>1578</v>
      </c>
      <c r="B10846" t="s">
        <v>11301</v>
      </c>
      <c r="C10846" s="1">
        <v>9.7100000000000009</v>
      </c>
      <c r="D10846" s="5">
        <v>45455</v>
      </c>
      <c r="E10846" t="s">
        <v>33</v>
      </c>
      <c r="F10846" t="s">
        <v>39</v>
      </c>
      <c r="G10846" s="16" t="s">
        <v>11303</v>
      </c>
      <c r="H10846" s="1"/>
      <c r="J10846"/>
      <c r="AC10846" s="5">
        <v>45470</v>
      </c>
      <c r="AD10846" t="s">
        <v>13701</v>
      </c>
      <c r="AE10846" t="s">
        <v>73</v>
      </c>
      <c r="AF10846">
        <f>MONTH(Table1[[#This Row],[Date Sent]])</f>
        <v>6</v>
      </c>
      <c r="AG10846">
        <f>YEAR(Table1[[#This Row],[Date Sent]])</f>
        <v>2024</v>
      </c>
      <c r="AH10846"/>
    </row>
    <row r="10847" spans="1:34" x14ac:dyDescent="0.2">
      <c r="A10847" t="s">
        <v>1578</v>
      </c>
      <c r="B10847" t="s">
        <v>11301</v>
      </c>
      <c r="C10847" s="1">
        <v>32.340000000000003</v>
      </c>
      <c r="D10847" s="5">
        <v>45456</v>
      </c>
      <c r="E10847" t="s">
        <v>33</v>
      </c>
      <c r="F10847" t="s">
        <v>39</v>
      </c>
      <c r="G10847" s="16" t="s">
        <v>11304</v>
      </c>
      <c r="H10847" s="1"/>
      <c r="J10847"/>
      <c r="AC10847" s="5">
        <v>45470</v>
      </c>
      <c r="AD10847" t="s">
        <v>13701</v>
      </c>
      <c r="AE10847" t="s">
        <v>73</v>
      </c>
      <c r="AF10847">
        <f>MONTH(Table1[[#This Row],[Date Sent]])</f>
        <v>6</v>
      </c>
      <c r="AG10847">
        <f>YEAR(Table1[[#This Row],[Date Sent]])</f>
        <v>2024</v>
      </c>
      <c r="AH10847"/>
    </row>
    <row r="10848" spans="1:34" x14ac:dyDescent="0.2">
      <c r="A10848" t="s">
        <v>1578</v>
      </c>
      <c r="B10848" t="s">
        <v>11301</v>
      </c>
      <c r="C10848" s="1">
        <v>34.119999999999997</v>
      </c>
      <c r="D10848" s="5">
        <v>45458</v>
      </c>
      <c r="E10848" t="s">
        <v>33</v>
      </c>
      <c r="F10848" t="s">
        <v>918</v>
      </c>
      <c r="G10848" s="16" t="s">
        <v>11305</v>
      </c>
      <c r="H10848" s="1">
        <v>25.99</v>
      </c>
      <c r="I10848" t="s">
        <v>40</v>
      </c>
      <c r="J10848" t="s">
        <v>11306</v>
      </c>
      <c r="K10848" s="1">
        <v>8.129999999999999</v>
      </c>
      <c r="L10848" t="s">
        <v>1193</v>
      </c>
      <c r="M10848" t="s">
        <v>10878</v>
      </c>
      <c r="AC10848" s="5">
        <v>45470</v>
      </c>
      <c r="AD10848" t="s">
        <v>13701</v>
      </c>
      <c r="AE10848" t="s">
        <v>73</v>
      </c>
      <c r="AF10848">
        <f>MONTH(Table1[[#This Row],[Date Sent]])</f>
        <v>6</v>
      </c>
      <c r="AG10848">
        <f>YEAR(Table1[[#This Row],[Date Sent]])</f>
        <v>2024</v>
      </c>
      <c r="AH10848"/>
    </row>
    <row r="10849" spans="1:34" x14ac:dyDescent="0.2">
      <c r="A10849" t="s">
        <v>3909</v>
      </c>
      <c r="B10849" t="s">
        <v>11307</v>
      </c>
      <c r="C10849" s="1">
        <v>91.75</v>
      </c>
      <c r="D10849" s="5">
        <v>45431</v>
      </c>
      <c r="E10849" t="s">
        <v>21</v>
      </c>
      <c r="F10849" t="s">
        <v>918</v>
      </c>
      <c r="G10849" s="16" t="s">
        <v>11308</v>
      </c>
      <c r="H10849" s="1">
        <v>38.93</v>
      </c>
      <c r="I10849" t="s">
        <v>33</v>
      </c>
      <c r="J10849" t="s">
        <v>1602</v>
      </c>
      <c r="K10849" s="1">
        <v>52.82</v>
      </c>
      <c r="L10849" t="s">
        <v>15</v>
      </c>
      <c r="M10849" t="s">
        <v>11309</v>
      </c>
      <c r="AC10849" s="5">
        <v>45470</v>
      </c>
      <c r="AD10849" t="s">
        <v>14687</v>
      </c>
      <c r="AE10849" t="s">
        <v>140</v>
      </c>
      <c r="AF10849">
        <f>MONTH(Table1[[#This Row],[Date Sent]])</f>
        <v>6</v>
      </c>
      <c r="AG10849">
        <f>YEAR(Table1[[#This Row],[Date Sent]])</f>
        <v>2024</v>
      </c>
      <c r="AH10849"/>
    </row>
    <row r="10850" spans="1:34" x14ac:dyDescent="0.2">
      <c r="A10850" t="s">
        <v>3909</v>
      </c>
      <c r="B10850" t="s">
        <v>11307</v>
      </c>
      <c r="C10850" s="1">
        <v>33.47</v>
      </c>
      <c r="D10850" s="5">
        <v>45439</v>
      </c>
      <c r="E10850" t="s">
        <v>21</v>
      </c>
      <c r="F10850" t="s">
        <v>16</v>
      </c>
      <c r="G10850" s="16" t="s">
        <v>11310</v>
      </c>
      <c r="H10850" s="1"/>
      <c r="J10850"/>
      <c r="AC10850" s="5">
        <v>45470</v>
      </c>
      <c r="AD10850" t="s">
        <v>14687</v>
      </c>
      <c r="AE10850" t="s">
        <v>140</v>
      </c>
      <c r="AF10850">
        <f>MONTH(Table1[[#This Row],[Date Sent]])</f>
        <v>6</v>
      </c>
      <c r="AG10850">
        <f>YEAR(Table1[[#This Row],[Date Sent]])</f>
        <v>2024</v>
      </c>
      <c r="AH10850"/>
    </row>
    <row r="10851" spans="1:34" x14ac:dyDescent="0.2">
      <c r="A10851" t="s">
        <v>3909</v>
      </c>
      <c r="B10851" t="s">
        <v>11307</v>
      </c>
      <c r="C10851" s="1">
        <v>41.64</v>
      </c>
      <c r="D10851" s="5">
        <v>45440</v>
      </c>
      <c r="E10851" t="s">
        <v>21</v>
      </c>
      <c r="F10851" t="s">
        <v>33</v>
      </c>
      <c r="G10851" s="16" t="s">
        <v>11311</v>
      </c>
      <c r="H10851" s="1"/>
      <c r="J10851"/>
      <c r="AC10851" s="5">
        <v>45470</v>
      </c>
      <c r="AD10851" t="s">
        <v>14687</v>
      </c>
      <c r="AE10851" t="s">
        <v>140</v>
      </c>
      <c r="AF10851">
        <f>MONTH(Table1[[#This Row],[Date Sent]])</f>
        <v>6</v>
      </c>
      <c r="AG10851">
        <f>YEAR(Table1[[#This Row],[Date Sent]])</f>
        <v>2024</v>
      </c>
      <c r="AH10851"/>
    </row>
    <row r="10852" spans="1:34" x14ac:dyDescent="0.2">
      <c r="A10852" t="s">
        <v>3909</v>
      </c>
      <c r="B10852" t="s">
        <v>11307</v>
      </c>
      <c r="C10852" s="1">
        <v>197.99</v>
      </c>
      <c r="D10852" s="5">
        <v>45446</v>
      </c>
      <c r="E10852" t="s">
        <v>21</v>
      </c>
      <c r="F10852" t="s">
        <v>17</v>
      </c>
      <c r="G10852" s="16" t="s">
        <v>11312</v>
      </c>
      <c r="H10852" s="1"/>
      <c r="J10852"/>
      <c r="AC10852" s="5">
        <v>45470</v>
      </c>
      <c r="AD10852" t="s">
        <v>14687</v>
      </c>
      <c r="AE10852" t="s">
        <v>140</v>
      </c>
      <c r="AF10852">
        <f>MONTH(Table1[[#This Row],[Date Sent]])</f>
        <v>6</v>
      </c>
      <c r="AG10852">
        <f>YEAR(Table1[[#This Row],[Date Sent]])</f>
        <v>2024</v>
      </c>
      <c r="AH10852"/>
    </row>
    <row r="10853" spans="1:34" x14ac:dyDescent="0.2">
      <c r="A10853" t="s">
        <v>3909</v>
      </c>
      <c r="B10853" t="s">
        <v>11307</v>
      </c>
      <c r="C10853" s="1">
        <v>108.77</v>
      </c>
      <c r="D10853" s="5">
        <v>45452</v>
      </c>
      <c r="E10853" t="s">
        <v>39</v>
      </c>
      <c r="F10853" t="s">
        <v>918</v>
      </c>
      <c r="G10853" s="16" t="s">
        <v>11313</v>
      </c>
      <c r="H10853" s="1">
        <v>83.399999999999991</v>
      </c>
      <c r="I10853" t="s">
        <v>39</v>
      </c>
      <c r="J10853" t="s">
        <v>11314</v>
      </c>
      <c r="K10853" s="1">
        <v>25.370000000000005</v>
      </c>
      <c r="L10853" t="s">
        <v>17</v>
      </c>
      <c r="M10853" t="s">
        <v>11315</v>
      </c>
      <c r="AC10853" s="5">
        <v>45470</v>
      </c>
      <c r="AD10853" t="s">
        <v>14687</v>
      </c>
      <c r="AE10853" t="s">
        <v>140</v>
      </c>
      <c r="AF10853">
        <f>MONTH(Table1[[#This Row],[Date Sent]])</f>
        <v>6</v>
      </c>
      <c r="AG10853">
        <f>YEAR(Table1[[#This Row],[Date Sent]])</f>
        <v>2024</v>
      </c>
      <c r="AH10853"/>
    </row>
    <row r="10854" spans="1:34" x14ac:dyDescent="0.2">
      <c r="A10854" t="s">
        <v>3909</v>
      </c>
      <c r="B10854" t="s">
        <v>11307</v>
      </c>
      <c r="C10854" s="1">
        <v>51.91</v>
      </c>
      <c r="D10854" s="5">
        <v>45458</v>
      </c>
      <c r="E10854" t="s">
        <v>21</v>
      </c>
      <c r="F10854" t="s">
        <v>33</v>
      </c>
      <c r="G10854" s="16" t="s">
        <v>2113</v>
      </c>
      <c r="H10854" s="1"/>
      <c r="J10854"/>
      <c r="AC10854" s="5">
        <v>45470</v>
      </c>
      <c r="AD10854" t="s">
        <v>14687</v>
      </c>
      <c r="AE10854" t="s">
        <v>140</v>
      </c>
      <c r="AF10854">
        <f>MONTH(Table1[[#This Row],[Date Sent]])</f>
        <v>6</v>
      </c>
      <c r="AG10854">
        <f>YEAR(Table1[[#This Row],[Date Sent]])</f>
        <v>2024</v>
      </c>
      <c r="AH10854"/>
    </row>
    <row r="10855" spans="1:34" x14ac:dyDescent="0.2">
      <c r="A10855" t="s">
        <v>3909</v>
      </c>
      <c r="B10855" t="s">
        <v>11307</v>
      </c>
      <c r="C10855" s="1">
        <v>18.66</v>
      </c>
      <c r="D10855" s="5">
        <v>45458</v>
      </c>
      <c r="E10855" t="s">
        <v>21</v>
      </c>
      <c r="F10855" t="s">
        <v>33</v>
      </c>
      <c r="G10855" s="16" t="s">
        <v>11316</v>
      </c>
      <c r="H10855" s="1"/>
      <c r="J10855"/>
      <c r="AC10855" s="5">
        <v>45470</v>
      </c>
      <c r="AD10855" t="s">
        <v>14687</v>
      </c>
      <c r="AE10855" t="s">
        <v>140</v>
      </c>
      <c r="AF10855">
        <f>MONTH(Table1[[#This Row],[Date Sent]])</f>
        <v>6</v>
      </c>
      <c r="AG10855">
        <f>YEAR(Table1[[#This Row],[Date Sent]])</f>
        <v>2024</v>
      </c>
      <c r="AH10855"/>
    </row>
    <row r="10856" spans="1:34" x14ac:dyDescent="0.2">
      <c r="A10856" t="s">
        <v>74</v>
      </c>
      <c r="B10856" t="s">
        <v>11317</v>
      </c>
      <c r="C10856" s="1">
        <v>92.06</v>
      </c>
      <c r="D10856" s="5">
        <v>45429</v>
      </c>
      <c r="E10856" t="s">
        <v>25</v>
      </c>
      <c r="F10856" t="s">
        <v>33</v>
      </c>
      <c r="G10856" s="16" t="s">
        <v>11318</v>
      </c>
      <c r="H10856" s="1"/>
      <c r="J10856"/>
      <c r="AC10856" s="5">
        <v>45470</v>
      </c>
      <c r="AD10856" t="s">
        <v>14559</v>
      </c>
      <c r="AE10856" t="s">
        <v>140</v>
      </c>
      <c r="AF10856">
        <f>MONTH(Table1[[#This Row],[Date Sent]])</f>
        <v>6</v>
      </c>
      <c r="AG10856">
        <f>YEAR(Table1[[#This Row],[Date Sent]])</f>
        <v>2024</v>
      </c>
      <c r="AH10856"/>
    </row>
    <row r="10857" spans="1:34" x14ac:dyDescent="0.2">
      <c r="A10857" t="s">
        <v>74</v>
      </c>
      <c r="B10857" t="s">
        <v>11317</v>
      </c>
      <c r="C10857" s="1">
        <v>128.93</v>
      </c>
      <c r="D10857" s="5">
        <v>45437</v>
      </c>
      <c r="E10857" t="s">
        <v>21</v>
      </c>
      <c r="F10857" t="s">
        <v>33</v>
      </c>
      <c r="G10857" s="16" t="s">
        <v>11319</v>
      </c>
      <c r="H10857" s="1"/>
      <c r="J10857"/>
      <c r="AC10857" s="5">
        <v>45470</v>
      </c>
      <c r="AD10857" t="s">
        <v>14559</v>
      </c>
      <c r="AE10857" t="s">
        <v>140</v>
      </c>
      <c r="AF10857">
        <f>MONTH(Table1[[#This Row],[Date Sent]])</f>
        <v>6</v>
      </c>
      <c r="AG10857">
        <f>YEAR(Table1[[#This Row],[Date Sent]])</f>
        <v>2024</v>
      </c>
      <c r="AH10857"/>
    </row>
    <row r="10858" spans="1:34" x14ac:dyDescent="0.2">
      <c r="A10858" t="s">
        <v>74</v>
      </c>
      <c r="B10858" t="s">
        <v>11317</v>
      </c>
      <c r="C10858" s="1">
        <v>8.7799999999999994</v>
      </c>
      <c r="D10858" s="5">
        <v>45441</v>
      </c>
      <c r="E10858" t="s">
        <v>21</v>
      </c>
      <c r="F10858" t="s">
        <v>39</v>
      </c>
      <c r="G10858" s="16" t="s">
        <v>11320</v>
      </c>
      <c r="H10858" s="1"/>
      <c r="J10858"/>
      <c r="AC10858" s="5">
        <v>45470</v>
      </c>
      <c r="AD10858" t="s">
        <v>14559</v>
      </c>
      <c r="AE10858" t="s">
        <v>140</v>
      </c>
      <c r="AF10858">
        <f>MONTH(Table1[[#This Row],[Date Sent]])</f>
        <v>6</v>
      </c>
      <c r="AG10858">
        <f>YEAR(Table1[[#This Row],[Date Sent]])</f>
        <v>2024</v>
      </c>
      <c r="AH10858"/>
    </row>
    <row r="10859" spans="1:34" x14ac:dyDescent="0.2">
      <c r="A10859" t="s">
        <v>74</v>
      </c>
      <c r="B10859" t="s">
        <v>11317</v>
      </c>
      <c r="C10859" s="1">
        <v>201.49</v>
      </c>
      <c r="D10859" s="5">
        <v>45441</v>
      </c>
      <c r="E10859" t="s">
        <v>21</v>
      </c>
      <c r="F10859" t="s">
        <v>17</v>
      </c>
      <c r="G10859" s="16" t="s">
        <v>11321</v>
      </c>
      <c r="H10859" s="1"/>
      <c r="J10859"/>
      <c r="AC10859" s="5">
        <v>45470</v>
      </c>
      <c r="AD10859" t="s">
        <v>14559</v>
      </c>
      <c r="AE10859" t="s">
        <v>140</v>
      </c>
      <c r="AF10859">
        <f>MONTH(Table1[[#This Row],[Date Sent]])</f>
        <v>6</v>
      </c>
      <c r="AG10859">
        <f>YEAR(Table1[[#This Row],[Date Sent]])</f>
        <v>2024</v>
      </c>
      <c r="AH10859"/>
    </row>
    <row r="10860" spans="1:34" x14ac:dyDescent="0.2">
      <c r="A10860" t="s">
        <v>74</v>
      </c>
      <c r="B10860" t="s">
        <v>11317</v>
      </c>
      <c r="C10860" s="1">
        <v>187.51</v>
      </c>
      <c r="D10860" s="5">
        <v>45443</v>
      </c>
      <c r="E10860" t="s">
        <v>21</v>
      </c>
      <c r="F10860" t="s">
        <v>918</v>
      </c>
      <c r="G10860" s="16" t="s">
        <v>11322</v>
      </c>
      <c r="H10860" s="1">
        <v>90.84</v>
      </c>
      <c r="I10860" t="s">
        <v>15</v>
      </c>
      <c r="J10860" t="s">
        <v>11323</v>
      </c>
      <c r="K10860" s="1">
        <v>22.98</v>
      </c>
      <c r="L10860" t="s">
        <v>16</v>
      </c>
      <c r="M10860" t="s">
        <v>1057</v>
      </c>
      <c r="N10860" s="1">
        <v>8.4600000000000009</v>
      </c>
      <c r="O10860" t="s">
        <v>33</v>
      </c>
      <c r="P10860" t="s">
        <v>3096</v>
      </c>
      <c r="Q10860" s="1">
        <v>65.22999999999999</v>
      </c>
      <c r="R10860" t="s">
        <v>9</v>
      </c>
      <c r="S10860" t="s">
        <v>2996</v>
      </c>
      <c r="AC10860" s="5">
        <v>45470</v>
      </c>
      <c r="AD10860" t="s">
        <v>14559</v>
      </c>
      <c r="AE10860" t="s">
        <v>140</v>
      </c>
      <c r="AF10860">
        <f>MONTH(Table1[[#This Row],[Date Sent]])</f>
        <v>6</v>
      </c>
      <c r="AG10860">
        <f>YEAR(Table1[[#This Row],[Date Sent]])</f>
        <v>2024</v>
      </c>
      <c r="AH10860"/>
    </row>
    <row r="10861" spans="1:34" x14ac:dyDescent="0.2">
      <c r="A10861" t="s">
        <v>74</v>
      </c>
      <c r="B10861" t="s">
        <v>11317</v>
      </c>
      <c r="C10861" s="1">
        <v>27.74</v>
      </c>
      <c r="D10861" s="5">
        <v>45443</v>
      </c>
      <c r="E10861" t="s">
        <v>21</v>
      </c>
      <c r="F10861" t="s">
        <v>39</v>
      </c>
      <c r="G10861" s="16" t="s">
        <v>11320</v>
      </c>
      <c r="H10861" s="1"/>
      <c r="J10861"/>
      <c r="AC10861" s="5">
        <v>45470</v>
      </c>
      <c r="AD10861" t="s">
        <v>14559</v>
      </c>
      <c r="AE10861" t="s">
        <v>140</v>
      </c>
      <c r="AF10861">
        <f>MONTH(Table1[[#This Row],[Date Sent]])</f>
        <v>6</v>
      </c>
      <c r="AG10861">
        <f>YEAR(Table1[[#This Row],[Date Sent]])</f>
        <v>2024</v>
      </c>
      <c r="AH10861"/>
    </row>
    <row r="10862" spans="1:34" x14ac:dyDescent="0.2">
      <c r="A10862" t="s">
        <v>74</v>
      </c>
      <c r="B10862" t="s">
        <v>11317</v>
      </c>
      <c r="C10862" s="1">
        <v>413.7</v>
      </c>
      <c r="D10862" s="5">
        <v>45443</v>
      </c>
      <c r="E10862" t="s">
        <v>33</v>
      </c>
      <c r="F10862" t="s">
        <v>918</v>
      </c>
      <c r="G10862" s="16" t="s">
        <v>11324</v>
      </c>
      <c r="H10862" s="1">
        <v>271.8</v>
      </c>
      <c r="I10862" t="s">
        <v>33</v>
      </c>
      <c r="J10862" t="s">
        <v>2517</v>
      </c>
      <c r="K10862" s="1">
        <v>141.89999999999998</v>
      </c>
      <c r="L10862" t="s">
        <v>18</v>
      </c>
      <c r="M10862" t="s">
        <v>11325</v>
      </c>
      <c r="AC10862" s="5">
        <v>45470</v>
      </c>
      <c r="AD10862" t="s">
        <v>14559</v>
      </c>
      <c r="AE10862" t="s">
        <v>140</v>
      </c>
      <c r="AF10862">
        <f>MONTH(Table1[[#This Row],[Date Sent]])</f>
        <v>6</v>
      </c>
      <c r="AG10862">
        <f>YEAR(Table1[[#This Row],[Date Sent]])</f>
        <v>2024</v>
      </c>
      <c r="AH10862"/>
    </row>
    <row r="10863" spans="1:34" x14ac:dyDescent="0.2">
      <c r="A10863" t="s">
        <v>74</v>
      </c>
      <c r="B10863" t="s">
        <v>11317</v>
      </c>
      <c r="C10863" s="1">
        <v>68.650000000000006</v>
      </c>
      <c r="D10863" s="5">
        <v>45448</v>
      </c>
      <c r="E10863" t="s">
        <v>21</v>
      </c>
      <c r="F10863" t="s">
        <v>15</v>
      </c>
      <c r="G10863" s="16" t="s">
        <v>11326</v>
      </c>
      <c r="H10863" s="1"/>
      <c r="J10863"/>
      <c r="AC10863" s="5">
        <v>45470</v>
      </c>
      <c r="AD10863" t="s">
        <v>14559</v>
      </c>
      <c r="AE10863" t="s">
        <v>140</v>
      </c>
      <c r="AF10863">
        <f>MONTH(Table1[[#This Row],[Date Sent]])</f>
        <v>6</v>
      </c>
      <c r="AG10863">
        <f>YEAR(Table1[[#This Row],[Date Sent]])</f>
        <v>2024</v>
      </c>
      <c r="AH10863"/>
    </row>
    <row r="10864" spans="1:34" x14ac:dyDescent="0.2">
      <c r="A10864" t="s">
        <v>616</v>
      </c>
      <c r="B10864" t="s">
        <v>11327</v>
      </c>
      <c r="C10864" s="1">
        <v>147.18</v>
      </c>
      <c r="D10864" s="5">
        <v>45445</v>
      </c>
      <c r="E10864" t="s">
        <v>13</v>
      </c>
      <c r="F10864" t="s">
        <v>33</v>
      </c>
      <c r="G10864" s="16" t="s">
        <v>9790</v>
      </c>
      <c r="H10864" s="1"/>
      <c r="J10864"/>
      <c r="AC10864" s="5">
        <v>45470</v>
      </c>
      <c r="AD10864" t="s">
        <v>14611</v>
      </c>
      <c r="AE10864" t="s">
        <v>140</v>
      </c>
      <c r="AF10864">
        <f>MONTH(Table1[[#This Row],[Date Sent]])</f>
        <v>6</v>
      </c>
      <c r="AG10864">
        <f>YEAR(Table1[[#This Row],[Date Sent]])</f>
        <v>2024</v>
      </c>
      <c r="AH10864"/>
    </row>
    <row r="10865" spans="1:34" x14ac:dyDescent="0.2">
      <c r="A10865" t="s">
        <v>616</v>
      </c>
      <c r="B10865" t="s">
        <v>11327</v>
      </c>
      <c r="C10865" s="1">
        <v>95.47</v>
      </c>
      <c r="D10865" s="5">
        <v>45445</v>
      </c>
      <c r="E10865" t="s">
        <v>13</v>
      </c>
      <c r="F10865" t="s">
        <v>33</v>
      </c>
      <c r="G10865" s="16" t="s">
        <v>11328</v>
      </c>
      <c r="H10865" s="1"/>
      <c r="J10865"/>
      <c r="AC10865" s="5">
        <v>45470</v>
      </c>
      <c r="AD10865" t="s">
        <v>14611</v>
      </c>
      <c r="AE10865" t="s">
        <v>140</v>
      </c>
      <c r="AF10865">
        <f>MONTH(Table1[[#This Row],[Date Sent]])</f>
        <v>6</v>
      </c>
      <c r="AG10865">
        <f>YEAR(Table1[[#This Row],[Date Sent]])</f>
        <v>2024</v>
      </c>
      <c r="AH10865"/>
    </row>
    <row r="10866" spans="1:34" x14ac:dyDescent="0.2">
      <c r="A10866" t="s">
        <v>616</v>
      </c>
      <c r="B10866" t="s">
        <v>11327</v>
      </c>
      <c r="C10866" s="1">
        <v>176.15</v>
      </c>
      <c r="D10866" s="5">
        <v>45445</v>
      </c>
      <c r="E10866" t="s">
        <v>21</v>
      </c>
      <c r="F10866" t="s">
        <v>33</v>
      </c>
      <c r="G10866" s="16" t="s">
        <v>928</v>
      </c>
      <c r="H10866" s="1"/>
      <c r="J10866"/>
      <c r="AC10866" s="5">
        <v>45470</v>
      </c>
      <c r="AD10866" t="s">
        <v>14611</v>
      </c>
      <c r="AE10866" t="s">
        <v>140</v>
      </c>
      <c r="AF10866">
        <f>MONTH(Table1[[#This Row],[Date Sent]])</f>
        <v>6</v>
      </c>
      <c r="AG10866">
        <f>YEAR(Table1[[#This Row],[Date Sent]])</f>
        <v>2024</v>
      </c>
      <c r="AH10866"/>
    </row>
    <row r="10867" spans="1:34" x14ac:dyDescent="0.2">
      <c r="A10867" t="s">
        <v>616</v>
      </c>
      <c r="B10867" t="s">
        <v>11327</v>
      </c>
      <c r="C10867" s="1">
        <v>30.74</v>
      </c>
      <c r="D10867" s="5">
        <v>45447</v>
      </c>
      <c r="E10867" t="s">
        <v>8</v>
      </c>
      <c r="F10867" t="s">
        <v>39</v>
      </c>
      <c r="G10867" s="16" t="s">
        <v>11329</v>
      </c>
      <c r="H10867" s="1"/>
      <c r="J10867"/>
      <c r="AC10867" s="5">
        <v>45470</v>
      </c>
      <c r="AD10867" t="s">
        <v>14611</v>
      </c>
      <c r="AE10867" t="s">
        <v>140</v>
      </c>
      <c r="AF10867">
        <f>MONTH(Table1[[#This Row],[Date Sent]])</f>
        <v>6</v>
      </c>
      <c r="AG10867">
        <f>YEAR(Table1[[#This Row],[Date Sent]])</f>
        <v>2024</v>
      </c>
      <c r="AH10867"/>
    </row>
    <row r="10868" spans="1:34" x14ac:dyDescent="0.2">
      <c r="A10868" t="s">
        <v>616</v>
      </c>
      <c r="B10868" t="s">
        <v>11327</v>
      </c>
      <c r="C10868" s="1">
        <v>39.57</v>
      </c>
      <c r="D10868" s="5">
        <v>45451</v>
      </c>
      <c r="E10868" t="s">
        <v>17</v>
      </c>
      <c r="F10868" t="s">
        <v>918</v>
      </c>
      <c r="G10868" s="16" t="s">
        <v>11330</v>
      </c>
      <c r="H10868" s="1">
        <v>29.99</v>
      </c>
      <c r="I10868" t="s">
        <v>28</v>
      </c>
      <c r="J10868" t="s">
        <v>11331</v>
      </c>
      <c r="K10868" s="1">
        <v>9.5800000000000018</v>
      </c>
      <c r="L10868" t="s">
        <v>17</v>
      </c>
      <c r="M10868" t="s">
        <v>11332</v>
      </c>
      <c r="AC10868" s="5">
        <v>45470</v>
      </c>
      <c r="AD10868" t="s">
        <v>14611</v>
      </c>
      <c r="AE10868" t="s">
        <v>140</v>
      </c>
      <c r="AF10868">
        <f>MONTH(Table1[[#This Row],[Date Sent]])</f>
        <v>6</v>
      </c>
      <c r="AG10868">
        <f>YEAR(Table1[[#This Row],[Date Sent]])</f>
        <v>2024</v>
      </c>
      <c r="AH10868"/>
    </row>
    <row r="10869" spans="1:34" x14ac:dyDescent="0.2">
      <c r="A10869" t="s">
        <v>616</v>
      </c>
      <c r="B10869" t="s">
        <v>11327</v>
      </c>
      <c r="C10869" s="1">
        <v>31.56</v>
      </c>
      <c r="D10869" s="5">
        <v>45451</v>
      </c>
      <c r="E10869" t="s">
        <v>21</v>
      </c>
      <c r="F10869" t="s">
        <v>15</v>
      </c>
      <c r="G10869" s="16" t="s">
        <v>11333</v>
      </c>
      <c r="H10869" s="1"/>
      <c r="J10869"/>
      <c r="AC10869" s="5">
        <v>45470</v>
      </c>
      <c r="AD10869" t="s">
        <v>14611</v>
      </c>
      <c r="AE10869" t="s">
        <v>140</v>
      </c>
      <c r="AF10869">
        <f>MONTH(Table1[[#This Row],[Date Sent]])</f>
        <v>6</v>
      </c>
      <c r="AG10869">
        <f>YEAR(Table1[[#This Row],[Date Sent]])</f>
        <v>2024</v>
      </c>
      <c r="AH10869"/>
    </row>
    <row r="10870" spans="1:34" x14ac:dyDescent="0.2">
      <c r="A10870" t="s">
        <v>616</v>
      </c>
      <c r="B10870" t="s">
        <v>11327</v>
      </c>
      <c r="C10870" s="1">
        <v>278.18</v>
      </c>
      <c r="D10870" s="5">
        <v>45455</v>
      </c>
      <c r="E10870" t="s">
        <v>25</v>
      </c>
      <c r="F10870" t="s">
        <v>17</v>
      </c>
      <c r="G10870" s="16" t="s">
        <v>11334</v>
      </c>
      <c r="H10870" s="1"/>
      <c r="J10870"/>
      <c r="AC10870" s="5">
        <v>45470</v>
      </c>
      <c r="AD10870" t="s">
        <v>14611</v>
      </c>
      <c r="AE10870" t="s">
        <v>140</v>
      </c>
      <c r="AF10870">
        <f>MONTH(Table1[[#This Row],[Date Sent]])</f>
        <v>6</v>
      </c>
      <c r="AG10870">
        <f>YEAR(Table1[[#This Row],[Date Sent]])</f>
        <v>2024</v>
      </c>
      <c r="AH10870"/>
    </row>
    <row r="10871" spans="1:34" x14ac:dyDescent="0.2">
      <c r="A10871" t="s">
        <v>616</v>
      </c>
      <c r="B10871" t="s">
        <v>11327</v>
      </c>
      <c r="C10871" s="1">
        <v>455.73</v>
      </c>
      <c r="D10871" s="5">
        <v>45455</v>
      </c>
      <c r="E10871" t="s">
        <v>21</v>
      </c>
      <c r="F10871" t="s">
        <v>918</v>
      </c>
      <c r="G10871" s="16" t="s">
        <v>11335</v>
      </c>
      <c r="H10871" s="1">
        <v>306.86500000000001</v>
      </c>
      <c r="I10871" t="s">
        <v>21</v>
      </c>
      <c r="J10871" t="s">
        <v>1722</v>
      </c>
      <c r="K10871" s="1">
        <v>148.86000000000001</v>
      </c>
      <c r="L10871" t="s">
        <v>16</v>
      </c>
      <c r="M10871" t="s">
        <v>1057</v>
      </c>
      <c r="AC10871" s="5">
        <v>45470</v>
      </c>
      <c r="AD10871" t="s">
        <v>14611</v>
      </c>
      <c r="AE10871" t="s">
        <v>140</v>
      </c>
      <c r="AF10871">
        <f>MONTH(Table1[[#This Row],[Date Sent]])</f>
        <v>6</v>
      </c>
      <c r="AG10871">
        <f>YEAR(Table1[[#This Row],[Date Sent]])</f>
        <v>2024</v>
      </c>
      <c r="AH10871"/>
    </row>
    <row r="10872" spans="1:34" x14ac:dyDescent="0.2">
      <c r="A10872" t="s">
        <v>616</v>
      </c>
      <c r="B10872" t="s">
        <v>11327</v>
      </c>
      <c r="C10872" s="1">
        <v>32.33</v>
      </c>
      <c r="D10872" s="5">
        <v>45458</v>
      </c>
      <c r="E10872" t="s">
        <v>33</v>
      </c>
      <c r="F10872" t="s">
        <v>10</v>
      </c>
      <c r="G10872" s="16" t="s">
        <v>11336</v>
      </c>
      <c r="H10872" s="1"/>
      <c r="J10872"/>
      <c r="AC10872" s="5">
        <v>45470</v>
      </c>
      <c r="AD10872" t="s">
        <v>14611</v>
      </c>
      <c r="AE10872" t="s">
        <v>140</v>
      </c>
      <c r="AF10872">
        <f>MONTH(Table1[[#This Row],[Date Sent]])</f>
        <v>6</v>
      </c>
      <c r="AG10872">
        <f>YEAR(Table1[[#This Row],[Date Sent]])</f>
        <v>2024</v>
      </c>
      <c r="AH10872"/>
    </row>
    <row r="10873" spans="1:34" x14ac:dyDescent="0.2">
      <c r="A10873" t="s">
        <v>2891</v>
      </c>
      <c r="B10873" t="s">
        <v>11337</v>
      </c>
      <c r="C10873" s="1">
        <v>53.49</v>
      </c>
      <c r="D10873" s="5">
        <v>45426</v>
      </c>
      <c r="E10873" t="s">
        <v>21</v>
      </c>
      <c r="F10873" t="s">
        <v>33</v>
      </c>
      <c r="G10873" s="16" t="s">
        <v>11338</v>
      </c>
      <c r="H10873" s="1"/>
      <c r="J10873"/>
      <c r="AC10873" s="5">
        <v>45470</v>
      </c>
      <c r="AD10873" t="s">
        <v>14678</v>
      </c>
      <c r="AE10873" t="s">
        <v>6845</v>
      </c>
      <c r="AF10873">
        <f>MONTH(Table1[[#This Row],[Date Sent]])</f>
        <v>6</v>
      </c>
      <c r="AG10873">
        <f>YEAR(Table1[[#This Row],[Date Sent]])</f>
        <v>2024</v>
      </c>
      <c r="AH10873"/>
    </row>
    <row r="10874" spans="1:34" x14ac:dyDescent="0.2">
      <c r="A10874" t="s">
        <v>2891</v>
      </c>
      <c r="B10874" t="s">
        <v>11337</v>
      </c>
      <c r="C10874" s="1">
        <v>-85.38</v>
      </c>
      <c r="D10874" s="5">
        <v>45426</v>
      </c>
      <c r="E10874" t="s">
        <v>25</v>
      </c>
      <c r="F10874" t="s">
        <v>17</v>
      </c>
      <c r="G10874" s="16" t="s">
        <v>11339</v>
      </c>
      <c r="H10874" s="1"/>
      <c r="J10874"/>
      <c r="AC10874" s="5">
        <v>45470</v>
      </c>
      <c r="AD10874" t="s">
        <v>14678</v>
      </c>
      <c r="AE10874" t="s">
        <v>6845</v>
      </c>
      <c r="AF10874">
        <f>MONTH(Table1[[#This Row],[Date Sent]])</f>
        <v>6</v>
      </c>
      <c r="AG10874">
        <f>YEAR(Table1[[#This Row],[Date Sent]])</f>
        <v>2024</v>
      </c>
      <c r="AH10874"/>
    </row>
    <row r="10875" spans="1:34" x14ac:dyDescent="0.2">
      <c r="A10875" t="s">
        <v>2891</v>
      </c>
      <c r="B10875" t="s">
        <v>11337</v>
      </c>
      <c r="C10875" s="1">
        <v>44.62</v>
      </c>
      <c r="D10875" s="5">
        <v>45429</v>
      </c>
      <c r="E10875" t="s">
        <v>21</v>
      </c>
      <c r="F10875" t="s">
        <v>918</v>
      </c>
      <c r="G10875" s="16" t="s">
        <v>11340</v>
      </c>
      <c r="H10875" s="1">
        <v>20.220000000000002</v>
      </c>
      <c r="I10875" t="s">
        <v>33</v>
      </c>
      <c r="J10875" t="s">
        <v>1777</v>
      </c>
      <c r="K10875" s="1">
        <v>24.399999999999995</v>
      </c>
      <c r="L10875" t="s">
        <v>18</v>
      </c>
      <c r="M10875" t="s">
        <v>7417</v>
      </c>
      <c r="AC10875" s="5">
        <v>45470</v>
      </c>
      <c r="AD10875" t="s">
        <v>14678</v>
      </c>
      <c r="AE10875" t="s">
        <v>6845</v>
      </c>
      <c r="AF10875">
        <f>MONTH(Table1[[#This Row],[Date Sent]])</f>
        <v>6</v>
      </c>
      <c r="AG10875">
        <f>YEAR(Table1[[#This Row],[Date Sent]])</f>
        <v>2024</v>
      </c>
      <c r="AH10875"/>
    </row>
    <row r="10876" spans="1:34" x14ac:dyDescent="0.2">
      <c r="A10876" t="s">
        <v>2891</v>
      </c>
      <c r="B10876" t="s">
        <v>11337</v>
      </c>
      <c r="C10876" s="1">
        <v>20.02</v>
      </c>
      <c r="D10876" s="5">
        <v>45430</v>
      </c>
      <c r="E10876" t="s">
        <v>33</v>
      </c>
      <c r="F10876" t="s">
        <v>21</v>
      </c>
      <c r="G10876" s="16" t="s">
        <v>2856</v>
      </c>
      <c r="H10876" s="1"/>
      <c r="J10876"/>
      <c r="AC10876" s="5">
        <v>45470</v>
      </c>
      <c r="AD10876" t="s">
        <v>14678</v>
      </c>
      <c r="AE10876" t="s">
        <v>6845</v>
      </c>
      <c r="AF10876">
        <f>MONTH(Table1[[#This Row],[Date Sent]])</f>
        <v>6</v>
      </c>
      <c r="AG10876">
        <f>YEAR(Table1[[#This Row],[Date Sent]])</f>
        <v>2024</v>
      </c>
      <c r="AH10876"/>
    </row>
    <row r="10877" spans="1:34" x14ac:dyDescent="0.2">
      <c r="A10877" t="s">
        <v>2891</v>
      </c>
      <c r="B10877" t="s">
        <v>11337</v>
      </c>
      <c r="C10877" s="1">
        <v>41.62</v>
      </c>
      <c r="D10877" s="5">
        <v>45433</v>
      </c>
      <c r="E10877" t="s">
        <v>8</v>
      </c>
      <c r="F10877" t="s">
        <v>39</v>
      </c>
      <c r="G10877" s="16" t="s">
        <v>11341</v>
      </c>
      <c r="H10877" s="1"/>
      <c r="J10877"/>
      <c r="AC10877" s="5">
        <v>45470</v>
      </c>
      <c r="AD10877" t="s">
        <v>14678</v>
      </c>
      <c r="AE10877" t="s">
        <v>6845</v>
      </c>
      <c r="AF10877">
        <f>MONTH(Table1[[#This Row],[Date Sent]])</f>
        <v>6</v>
      </c>
      <c r="AG10877">
        <f>YEAR(Table1[[#This Row],[Date Sent]])</f>
        <v>2024</v>
      </c>
      <c r="AH10877"/>
    </row>
    <row r="10878" spans="1:34" x14ac:dyDescent="0.2">
      <c r="A10878" t="s">
        <v>2891</v>
      </c>
      <c r="B10878" t="s">
        <v>11337</v>
      </c>
      <c r="C10878" s="1">
        <v>16.54</v>
      </c>
      <c r="D10878" s="5">
        <v>45433</v>
      </c>
      <c r="E10878" t="s">
        <v>8</v>
      </c>
      <c r="F10878" t="s">
        <v>39</v>
      </c>
      <c r="G10878" s="16" t="s">
        <v>11342</v>
      </c>
      <c r="H10878" s="1"/>
      <c r="J10878"/>
      <c r="AC10878" s="5">
        <v>45470</v>
      </c>
      <c r="AD10878" t="s">
        <v>14678</v>
      </c>
      <c r="AE10878" t="s">
        <v>6845</v>
      </c>
      <c r="AF10878">
        <f>MONTH(Table1[[#This Row],[Date Sent]])</f>
        <v>6</v>
      </c>
      <c r="AG10878">
        <f>YEAR(Table1[[#This Row],[Date Sent]])</f>
        <v>2024</v>
      </c>
      <c r="AH10878"/>
    </row>
    <row r="10879" spans="1:34" x14ac:dyDescent="0.2">
      <c r="A10879" t="s">
        <v>2891</v>
      </c>
      <c r="B10879" t="s">
        <v>11337</v>
      </c>
      <c r="C10879" s="1">
        <v>30.98</v>
      </c>
      <c r="D10879" s="5">
        <v>45433</v>
      </c>
      <c r="E10879" t="s">
        <v>20</v>
      </c>
      <c r="F10879" t="s">
        <v>39</v>
      </c>
      <c r="G10879" s="16" t="s">
        <v>11343</v>
      </c>
      <c r="H10879" s="1"/>
      <c r="J10879"/>
      <c r="AC10879" s="5">
        <v>45470</v>
      </c>
      <c r="AD10879" t="s">
        <v>14678</v>
      </c>
      <c r="AE10879" t="s">
        <v>6845</v>
      </c>
      <c r="AF10879">
        <f>MONTH(Table1[[#This Row],[Date Sent]])</f>
        <v>6</v>
      </c>
      <c r="AG10879">
        <f>YEAR(Table1[[#This Row],[Date Sent]])</f>
        <v>2024</v>
      </c>
      <c r="AH10879"/>
    </row>
    <row r="10880" spans="1:34" x14ac:dyDescent="0.2">
      <c r="A10880" t="s">
        <v>2891</v>
      </c>
      <c r="B10880" t="s">
        <v>11337</v>
      </c>
      <c r="C10880" s="1">
        <v>24.97</v>
      </c>
      <c r="D10880" s="5">
        <v>45433</v>
      </c>
      <c r="E10880" t="s">
        <v>13</v>
      </c>
      <c r="F10880" t="s">
        <v>39</v>
      </c>
      <c r="G10880" s="16" t="s">
        <v>11344</v>
      </c>
      <c r="H10880" s="1"/>
      <c r="J10880"/>
      <c r="AC10880" s="5">
        <v>45470</v>
      </c>
      <c r="AD10880" t="s">
        <v>14678</v>
      </c>
      <c r="AE10880" t="s">
        <v>6845</v>
      </c>
      <c r="AF10880">
        <f>MONTH(Table1[[#This Row],[Date Sent]])</f>
        <v>6</v>
      </c>
      <c r="AG10880">
        <f>YEAR(Table1[[#This Row],[Date Sent]])</f>
        <v>2024</v>
      </c>
      <c r="AH10880"/>
    </row>
    <row r="10881" spans="1:34" x14ac:dyDescent="0.2">
      <c r="A10881" t="s">
        <v>2891</v>
      </c>
      <c r="B10881" t="s">
        <v>11337</v>
      </c>
      <c r="C10881" s="1">
        <v>42.09</v>
      </c>
      <c r="D10881" s="5">
        <v>45436</v>
      </c>
      <c r="E10881" t="s">
        <v>21</v>
      </c>
      <c r="F10881" t="s">
        <v>918</v>
      </c>
      <c r="G10881" s="16" t="s">
        <v>11345</v>
      </c>
      <c r="H10881" s="1">
        <v>20.220000000000002</v>
      </c>
      <c r="I10881" t="s">
        <v>33</v>
      </c>
      <c r="J10881" t="s">
        <v>1777</v>
      </c>
      <c r="K10881" s="1">
        <v>21.87</v>
      </c>
      <c r="L10881" t="s">
        <v>18</v>
      </c>
      <c r="M10881" t="s">
        <v>7417</v>
      </c>
      <c r="AC10881" s="5">
        <v>45470</v>
      </c>
      <c r="AD10881" t="s">
        <v>14678</v>
      </c>
      <c r="AE10881" t="s">
        <v>6845</v>
      </c>
      <c r="AF10881">
        <f>MONTH(Table1[[#This Row],[Date Sent]])</f>
        <v>6</v>
      </c>
      <c r="AG10881">
        <f>YEAR(Table1[[#This Row],[Date Sent]])</f>
        <v>2024</v>
      </c>
      <c r="AH10881"/>
    </row>
    <row r="10882" spans="1:34" x14ac:dyDescent="0.2">
      <c r="A10882" t="s">
        <v>2891</v>
      </c>
      <c r="B10882" t="s">
        <v>11337</v>
      </c>
      <c r="C10882" s="1">
        <v>555.19000000000005</v>
      </c>
      <c r="D10882" s="5">
        <v>45441</v>
      </c>
      <c r="E10882" t="s">
        <v>33</v>
      </c>
      <c r="F10882" t="s">
        <v>918</v>
      </c>
      <c r="G10882" s="16" t="s">
        <v>11346</v>
      </c>
      <c r="H10882" s="1">
        <v>228.245</v>
      </c>
      <c r="I10882" t="s">
        <v>21</v>
      </c>
      <c r="J10882" t="s">
        <v>1722</v>
      </c>
      <c r="K10882" s="1">
        <v>278.94499999999999</v>
      </c>
      <c r="L10882" t="s">
        <v>33</v>
      </c>
      <c r="M10882" t="s">
        <v>11347</v>
      </c>
      <c r="N10882" s="1">
        <v>47.99</v>
      </c>
      <c r="O10882" t="s">
        <v>49</v>
      </c>
      <c r="P10882" t="s">
        <v>11348</v>
      </c>
      <c r="AC10882" s="5">
        <v>45470</v>
      </c>
      <c r="AD10882" t="s">
        <v>14678</v>
      </c>
      <c r="AE10882" t="s">
        <v>6845</v>
      </c>
      <c r="AF10882">
        <f>MONTH(Table1[[#This Row],[Date Sent]])</f>
        <v>6</v>
      </c>
      <c r="AG10882">
        <f>YEAR(Table1[[#This Row],[Date Sent]])</f>
        <v>2024</v>
      </c>
      <c r="AH10882"/>
    </row>
    <row r="10883" spans="1:34" x14ac:dyDescent="0.2">
      <c r="A10883" t="s">
        <v>2891</v>
      </c>
      <c r="B10883" t="s">
        <v>11337</v>
      </c>
      <c r="C10883" s="1">
        <v>-36.299999999999997</v>
      </c>
      <c r="D10883" s="5">
        <v>45449</v>
      </c>
      <c r="E10883" t="s">
        <v>33</v>
      </c>
      <c r="F10883" t="s">
        <v>15</v>
      </c>
      <c r="G10883" s="16" t="s">
        <v>2611</v>
      </c>
      <c r="H10883" s="1"/>
      <c r="J10883"/>
      <c r="AC10883" s="5">
        <v>45470</v>
      </c>
      <c r="AD10883" t="s">
        <v>14678</v>
      </c>
      <c r="AE10883" t="s">
        <v>6845</v>
      </c>
      <c r="AF10883">
        <f>MONTH(Table1[[#This Row],[Date Sent]])</f>
        <v>6</v>
      </c>
      <c r="AG10883">
        <f>YEAR(Table1[[#This Row],[Date Sent]])</f>
        <v>2024</v>
      </c>
      <c r="AH10883"/>
    </row>
    <row r="10884" spans="1:34" x14ac:dyDescent="0.2">
      <c r="A10884" t="s">
        <v>2891</v>
      </c>
      <c r="B10884" t="s">
        <v>11337</v>
      </c>
      <c r="C10884" s="1">
        <v>14.48</v>
      </c>
      <c r="D10884" s="5">
        <v>45449</v>
      </c>
      <c r="E10884" t="s">
        <v>8</v>
      </c>
      <c r="F10884" t="s">
        <v>39</v>
      </c>
      <c r="G10884" s="16" t="s">
        <v>11349</v>
      </c>
      <c r="H10884" s="1"/>
      <c r="J10884"/>
      <c r="AC10884" s="5">
        <v>45470</v>
      </c>
      <c r="AD10884" t="s">
        <v>14678</v>
      </c>
      <c r="AE10884" t="s">
        <v>6845</v>
      </c>
      <c r="AF10884">
        <f>MONTH(Table1[[#This Row],[Date Sent]])</f>
        <v>6</v>
      </c>
      <c r="AG10884">
        <f>YEAR(Table1[[#This Row],[Date Sent]])</f>
        <v>2024</v>
      </c>
      <c r="AH10884"/>
    </row>
    <row r="10885" spans="1:34" x14ac:dyDescent="0.2">
      <c r="A10885" t="s">
        <v>2891</v>
      </c>
      <c r="B10885" t="s">
        <v>11337</v>
      </c>
      <c r="C10885" s="1">
        <v>22.77</v>
      </c>
      <c r="D10885" s="5">
        <v>45460</v>
      </c>
      <c r="E10885" t="s">
        <v>33</v>
      </c>
      <c r="F10885" t="s">
        <v>21</v>
      </c>
      <c r="G10885" s="16" t="s">
        <v>2856</v>
      </c>
      <c r="H10885" s="1"/>
      <c r="J10885"/>
      <c r="AC10885" s="5">
        <v>45470</v>
      </c>
      <c r="AD10885" t="s">
        <v>14678</v>
      </c>
      <c r="AE10885" t="s">
        <v>6845</v>
      </c>
      <c r="AF10885">
        <f>MONTH(Table1[[#This Row],[Date Sent]])</f>
        <v>6</v>
      </c>
      <c r="AG10885">
        <f>YEAR(Table1[[#This Row],[Date Sent]])</f>
        <v>2024</v>
      </c>
      <c r="AH10885"/>
    </row>
    <row r="10886" spans="1:34" x14ac:dyDescent="0.2">
      <c r="A10886" t="s">
        <v>792</v>
      </c>
      <c r="B10886" t="s">
        <v>793</v>
      </c>
      <c r="C10886" s="1">
        <v>34.619999999999997</v>
      </c>
      <c r="D10886" s="5">
        <v>45425</v>
      </c>
      <c r="E10886" t="s">
        <v>27</v>
      </c>
      <c r="F10886" t="s">
        <v>33</v>
      </c>
      <c r="G10886" s="16" t="s">
        <v>11350</v>
      </c>
      <c r="H10886" s="1"/>
      <c r="J10886"/>
      <c r="AC10886" s="5">
        <v>45476</v>
      </c>
      <c r="AD10886" t="s">
        <v>13792</v>
      </c>
      <c r="AE10886" t="s">
        <v>174</v>
      </c>
      <c r="AF10886">
        <f>MONTH(Table1[[#This Row],[Date Sent]])</f>
        <v>7</v>
      </c>
      <c r="AG10886">
        <f>YEAR(Table1[[#This Row],[Date Sent]])</f>
        <v>2024</v>
      </c>
      <c r="AH10886"/>
    </row>
    <row r="10887" spans="1:34" x14ac:dyDescent="0.2">
      <c r="A10887" t="s">
        <v>792</v>
      </c>
      <c r="B10887" t="s">
        <v>793</v>
      </c>
      <c r="C10887" s="1">
        <v>10.83</v>
      </c>
      <c r="D10887" s="5">
        <v>45425</v>
      </c>
      <c r="E10887" t="s">
        <v>15</v>
      </c>
      <c r="F10887" t="s">
        <v>21</v>
      </c>
      <c r="G10887" s="16" t="s">
        <v>2856</v>
      </c>
      <c r="H10887" s="1"/>
      <c r="J10887"/>
      <c r="AC10887" s="5">
        <v>45476</v>
      </c>
      <c r="AD10887" t="s">
        <v>13792</v>
      </c>
      <c r="AE10887" t="s">
        <v>174</v>
      </c>
      <c r="AF10887">
        <f>MONTH(Table1[[#This Row],[Date Sent]])</f>
        <v>7</v>
      </c>
      <c r="AG10887">
        <f>YEAR(Table1[[#This Row],[Date Sent]])</f>
        <v>2024</v>
      </c>
      <c r="AH10887"/>
    </row>
    <row r="10888" spans="1:34" x14ac:dyDescent="0.2">
      <c r="A10888" t="s">
        <v>792</v>
      </c>
      <c r="B10888" t="s">
        <v>793</v>
      </c>
      <c r="C10888" s="1">
        <v>116.88</v>
      </c>
      <c r="D10888" s="5">
        <v>45425</v>
      </c>
      <c r="E10888" t="s">
        <v>39</v>
      </c>
      <c r="F10888" t="s">
        <v>17</v>
      </c>
      <c r="G10888" s="16" t="s">
        <v>11351</v>
      </c>
      <c r="H10888" s="1"/>
      <c r="J10888"/>
      <c r="AC10888" s="5">
        <v>45476</v>
      </c>
      <c r="AD10888" t="s">
        <v>13792</v>
      </c>
      <c r="AE10888" t="s">
        <v>174</v>
      </c>
      <c r="AF10888">
        <f>MONTH(Table1[[#This Row],[Date Sent]])</f>
        <v>7</v>
      </c>
      <c r="AG10888">
        <f>YEAR(Table1[[#This Row],[Date Sent]])</f>
        <v>2024</v>
      </c>
      <c r="AH10888"/>
    </row>
    <row r="10889" spans="1:34" x14ac:dyDescent="0.2">
      <c r="A10889" t="s">
        <v>792</v>
      </c>
      <c r="B10889" t="s">
        <v>793</v>
      </c>
      <c r="C10889" s="1">
        <v>314.25</v>
      </c>
      <c r="D10889" s="5">
        <v>45425</v>
      </c>
      <c r="E10889" t="s">
        <v>27</v>
      </c>
      <c r="F10889" t="s">
        <v>918</v>
      </c>
      <c r="G10889" s="16" t="s">
        <v>11352</v>
      </c>
      <c r="H10889" s="1">
        <v>114.17</v>
      </c>
      <c r="I10889" t="s">
        <v>39</v>
      </c>
      <c r="J10889" t="s">
        <v>1688</v>
      </c>
      <c r="K10889" s="1">
        <v>124.97999999999999</v>
      </c>
      <c r="L10889" t="s">
        <v>17</v>
      </c>
      <c r="M10889" t="s">
        <v>11353</v>
      </c>
      <c r="N10889" s="1">
        <v>69.989999999999995</v>
      </c>
      <c r="O10889" t="s">
        <v>10</v>
      </c>
      <c r="P10889" t="s">
        <v>9396</v>
      </c>
      <c r="Q10889" s="1">
        <v>5.1100000000000136</v>
      </c>
      <c r="R10889" t="s">
        <v>18</v>
      </c>
      <c r="S10889" t="s">
        <v>8945</v>
      </c>
      <c r="AC10889" s="5">
        <v>45476</v>
      </c>
      <c r="AD10889" t="s">
        <v>13792</v>
      </c>
      <c r="AE10889" t="s">
        <v>174</v>
      </c>
      <c r="AF10889">
        <f>MONTH(Table1[[#This Row],[Date Sent]])</f>
        <v>7</v>
      </c>
      <c r="AG10889">
        <f>YEAR(Table1[[#This Row],[Date Sent]])</f>
        <v>2024</v>
      </c>
      <c r="AH10889"/>
    </row>
    <row r="10890" spans="1:34" x14ac:dyDescent="0.2">
      <c r="A10890" t="s">
        <v>792</v>
      </c>
      <c r="B10890" t="s">
        <v>793</v>
      </c>
      <c r="C10890" s="1">
        <v>1154.6099999999999</v>
      </c>
      <c r="D10890" s="5">
        <v>45426</v>
      </c>
      <c r="E10890" t="s">
        <v>8</v>
      </c>
      <c r="F10890" t="s">
        <v>39</v>
      </c>
      <c r="G10890" s="16" t="s">
        <v>11354</v>
      </c>
      <c r="H10890" s="1"/>
      <c r="J10890"/>
      <c r="AC10890" s="5">
        <v>45476</v>
      </c>
      <c r="AD10890" t="s">
        <v>13792</v>
      </c>
      <c r="AE10890" t="s">
        <v>174</v>
      </c>
      <c r="AF10890">
        <f>MONTH(Table1[[#This Row],[Date Sent]])</f>
        <v>7</v>
      </c>
      <c r="AG10890">
        <f>YEAR(Table1[[#This Row],[Date Sent]])</f>
        <v>2024</v>
      </c>
      <c r="AH10890"/>
    </row>
    <row r="10891" spans="1:34" x14ac:dyDescent="0.2">
      <c r="A10891" t="s">
        <v>792</v>
      </c>
      <c r="B10891" t="s">
        <v>793</v>
      </c>
      <c r="C10891" s="1">
        <v>361.49</v>
      </c>
      <c r="D10891" s="5">
        <v>45426</v>
      </c>
      <c r="E10891" t="s">
        <v>25</v>
      </c>
      <c r="F10891" t="s">
        <v>10</v>
      </c>
      <c r="G10891" s="16" t="s">
        <v>11355</v>
      </c>
      <c r="H10891" s="1"/>
      <c r="J10891"/>
      <c r="AC10891" s="5">
        <v>45476</v>
      </c>
      <c r="AD10891" t="s">
        <v>13792</v>
      </c>
      <c r="AE10891" t="s">
        <v>174</v>
      </c>
      <c r="AF10891">
        <f>MONTH(Table1[[#This Row],[Date Sent]])</f>
        <v>7</v>
      </c>
      <c r="AG10891">
        <f>YEAR(Table1[[#This Row],[Date Sent]])</f>
        <v>2024</v>
      </c>
      <c r="AH10891"/>
    </row>
    <row r="10892" spans="1:34" x14ac:dyDescent="0.2">
      <c r="A10892" t="s">
        <v>792</v>
      </c>
      <c r="B10892" t="s">
        <v>793</v>
      </c>
      <c r="C10892" s="1">
        <v>162.35</v>
      </c>
      <c r="D10892" s="5">
        <v>45427</v>
      </c>
      <c r="E10892" t="s">
        <v>8</v>
      </c>
      <c r="F10892" t="s">
        <v>33</v>
      </c>
      <c r="G10892" s="16" t="s">
        <v>11356</v>
      </c>
      <c r="H10892" s="1"/>
      <c r="J10892"/>
      <c r="AC10892" s="5">
        <v>45476</v>
      </c>
      <c r="AD10892" t="s">
        <v>13792</v>
      </c>
      <c r="AE10892" t="s">
        <v>174</v>
      </c>
      <c r="AF10892">
        <f>MONTH(Table1[[#This Row],[Date Sent]])</f>
        <v>7</v>
      </c>
      <c r="AG10892">
        <f>YEAR(Table1[[#This Row],[Date Sent]])</f>
        <v>2024</v>
      </c>
      <c r="AH10892"/>
    </row>
    <row r="10893" spans="1:34" x14ac:dyDescent="0.2">
      <c r="A10893" t="s">
        <v>792</v>
      </c>
      <c r="B10893" t="s">
        <v>793</v>
      </c>
      <c r="C10893" s="1">
        <v>313.14</v>
      </c>
      <c r="D10893" s="5">
        <v>45428</v>
      </c>
      <c r="E10893" t="s">
        <v>8</v>
      </c>
      <c r="F10893" t="s">
        <v>39</v>
      </c>
      <c r="G10893" s="16" t="s">
        <v>11357</v>
      </c>
      <c r="H10893" s="1"/>
      <c r="J10893"/>
      <c r="AC10893" s="5">
        <v>45476</v>
      </c>
      <c r="AD10893" t="s">
        <v>13792</v>
      </c>
      <c r="AE10893" t="s">
        <v>174</v>
      </c>
      <c r="AF10893">
        <f>MONTH(Table1[[#This Row],[Date Sent]])</f>
        <v>7</v>
      </c>
      <c r="AG10893">
        <f>YEAR(Table1[[#This Row],[Date Sent]])</f>
        <v>2024</v>
      </c>
      <c r="AH10893"/>
    </row>
    <row r="10894" spans="1:34" x14ac:dyDescent="0.2">
      <c r="A10894" t="s">
        <v>792</v>
      </c>
      <c r="B10894" t="s">
        <v>793</v>
      </c>
      <c r="C10894" s="1">
        <v>29.53</v>
      </c>
      <c r="D10894" s="5">
        <v>45440</v>
      </c>
      <c r="E10894" t="s">
        <v>33</v>
      </c>
      <c r="F10894" t="s">
        <v>21</v>
      </c>
      <c r="G10894" s="16" t="s">
        <v>2856</v>
      </c>
      <c r="H10894" s="1"/>
      <c r="J10894"/>
      <c r="AC10894" s="5">
        <v>45476</v>
      </c>
      <c r="AD10894" t="s">
        <v>13792</v>
      </c>
      <c r="AE10894" t="s">
        <v>174</v>
      </c>
      <c r="AF10894">
        <f>MONTH(Table1[[#This Row],[Date Sent]])</f>
        <v>7</v>
      </c>
      <c r="AG10894">
        <f>YEAR(Table1[[#This Row],[Date Sent]])</f>
        <v>2024</v>
      </c>
      <c r="AH10894"/>
    </row>
    <row r="10895" spans="1:34" x14ac:dyDescent="0.2">
      <c r="A10895" t="s">
        <v>182</v>
      </c>
      <c r="B10895" t="s">
        <v>11358</v>
      </c>
      <c r="C10895" s="1">
        <v>127</v>
      </c>
      <c r="D10895" s="5">
        <v>45444</v>
      </c>
      <c r="E10895" t="s">
        <v>58</v>
      </c>
      <c r="F10895" t="s">
        <v>51</v>
      </c>
      <c r="G10895" s="16" t="s">
        <v>4281</v>
      </c>
      <c r="H10895" s="1"/>
      <c r="J10895"/>
      <c r="AC10895" s="5">
        <v>45476</v>
      </c>
      <c r="AD10895" t="s">
        <v>13253</v>
      </c>
      <c r="AE10895" t="s">
        <v>313</v>
      </c>
      <c r="AF10895">
        <f>MONTH(Table1[[#This Row],[Date Sent]])</f>
        <v>7</v>
      </c>
      <c r="AG10895">
        <f>YEAR(Table1[[#This Row],[Date Sent]])</f>
        <v>2024</v>
      </c>
      <c r="AH10895"/>
    </row>
    <row r="10896" spans="1:34" x14ac:dyDescent="0.2">
      <c r="A10896" t="s">
        <v>4363</v>
      </c>
      <c r="B10896" t="s">
        <v>11359</v>
      </c>
      <c r="C10896" s="1">
        <v>200.35</v>
      </c>
      <c r="D10896" s="5">
        <v>45457</v>
      </c>
      <c r="E10896" t="s">
        <v>33</v>
      </c>
      <c r="F10896" t="s">
        <v>918</v>
      </c>
      <c r="G10896" s="16" t="s">
        <v>11360</v>
      </c>
      <c r="H10896" s="1">
        <v>79.420000000000016</v>
      </c>
      <c r="I10896" t="s">
        <v>18</v>
      </c>
      <c r="J10896" t="s">
        <v>1871</v>
      </c>
      <c r="K10896" s="1">
        <v>93.84</v>
      </c>
      <c r="L10896" t="s">
        <v>33</v>
      </c>
      <c r="M10896" t="s">
        <v>2517</v>
      </c>
      <c r="N10896" s="1">
        <v>27.089999999999975</v>
      </c>
      <c r="O10896" t="s">
        <v>15</v>
      </c>
      <c r="P10896" t="s">
        <v>1029</v>
      </c>
      <c r="AC10896" s="5">
        <v>45476</v>
      </c>
      <c r="AD10896" t="s">
        <v>13269</v>
      </c>
      <c r="AE10896" t="s">
        <v>475</v>
      </c>
      <c r="AF10896">
        <f>MONTH(Table1[[#This Row],[Date Sent]])</f>
        <v>7</v>
      </c>
      <c r="AG10896">
        <f>YEAR(Table1[[#This Row],[Date Sent]])</f>
        <v>2024</v>
      </c>
      <c r="AH10896"/>
    </row>
    <row r="10897" spans="1:34" x14ac:dyDescent="0.2">
      <c r="A10897" t="s">
        <v>451</v>
      </c>
      <c r="B10897" t="s">
        <v>11361</v>
      </c>
      <c r="C10897" s="1">
        <v>82.19</v>
      </c>
      <c r="D10897" s="5">
        <v>45428</v>
      </c>
      <c r="E10897" t="s">
        <v>15</v>
      </c>
      <c r="F10897" t="s">
        <v>1193</v>
      </c>
      <c r="G10897" s="16" t="s">
        <v>11362</v>
      </c>
      <c r="H10897" s="1"/>
      <c r="J10897"/>
      <c r="AC10897" s="5">
        <v>45476</v>
      </c>
      <c r="AD10897" t="s">
        <v>14681</v>
      </c>
      <c r="AE10897" t="s">
        <v>475</v>
      </c>
      <c r="AF10897">
        <f>MONTH(Table1[[#This Row],[Date Sent]])</f>
        <v>7</v>
      </c>
      <c r="AG10897">
        <f>YEAR(Table1[[#This Row],[Date Sent]])</f>
        <v>2024</v>
      </c>
      <c r="AH10897"/>
    </row>
    <row r="10898" spans="1:34" x14ac:dyDescent="0.2">
      <c r="A10898" t="s">
        <v>451</v>
      </c>
      <c r="B10898" t="s">
        <v>11361</v>
      </c>
      <c r="C10898" s="1">
        <v>87.4</v>
      </c>
      <c r="D10898" s="5">
        <v>45435</v>
      </c>
      <c r="E10898" t="s">
        <v>33</v>
      </c>
      <c r="F10898" t="s">
        <v>918</v>
      </c>
      <c r="G10898" s="16" t="s">
        <v>11363</v>
      </c>
      <c r="H10898" s="1">
        <v>25.82</v>
      </c>
      <c r="I10898" t="s">
        <v>15</v>
      </c>
      <c r="J10898" t="s">
        <v>11364</v>
      </c>
      <c r="K10898" s="1">
        <v>14</v>
      </c>
      <c r="L10898" t="s">
        <v>1193</v>
      </c>
      <c r="M10898" t="s">
        <v>9505</v>
      </c>
      <c r="N10898" s="1">
        <v>47.580000000000005</v>
      </c>
      <c r="O10898" t="s">
        <v>33</v>
      </c>
      <c r="P10898" t="s">
        <v>11365</v>
      </c>
      <c r="AC10898" s="5">
        <v>45476</v>
      </c>
      <c r="AD10898" t="s">
        <v>14681</v>
      </c>
      <c r="AE10898" t="s">
        <v>475</v>
      </c>
      <c r="AF10898">
        <f>MONTH(Table1[[#This Row],[Date Sent]])</f>
        <v>7</v>
      </c>
      <c r="AG10898">
        <f>YEAR(Table1[[#This Row],[Date Sent]])</f>
        <v>2024</v>
      </c>
      <c r="AH10898"/>
    </row>
    <row r="10899" spans="1:34" x14ac:dyDescent="0.2">
      <c r="A10899" t="s">
        <v>451</v>
      </c>
      <c r="B10899" t="s">
        <v>11361</v>
      </c>
      <c r="C10899" s="1">
        <v>34.08</v>
      </c>
      <c r="D10899" s="5">
        <v>45440</v>
      </c>
      <c r="E10899" t="s">
        <v>21</v>
      </c>
      <c r="F10899" t="s">
        <v>39</v>
      </c>
      <c r="G10899" s="16" t="s">
        <v>11366</v>
      </c>
      <c r="H10899" s="1"/>
      <c r="J10899"/>
      <c r="AC10899" s="5">
        <v>45476</v>
      </c>
      <c r="AD10899" t="s">
        <v>14681</v>
      </c>
      <c r="AE10899" t="s">
        <v>475</v>
      </c>
      <c r="AF10899">
        <f>MONTH(Table1[[#This Row],[Date Sent]])</f>
        <v>7</v>
      </c>
      <c r="AG10899">
        <f>YEAR(Table1[[#This Row],[Date Sent]])</f>
        <v>2024</v>
      </c>
      <c r="AH10899"/>
    </row>
    <row r="10900" spans="1:34" x14ac:dyDescent="0.2">
      <c r="A10900" t="s">
        <v>451</v>
      </c>
      <c r="B10900" t="s">
        <v>11361</v>
      </c>
      <c r="C10900" s="1">
        <v>33.119999999999997</v>
      </c>
      <c r="D10900" s="5">
        <v>45444</v>
      </c>
      <c r="E10900" t="s">
        <v>15</v>
      </c>
      <c r="F10900" t="s">
        <v>918</v>
      </c>
      <c r="G10900" s="16" t="s">
        <v>11367</v>
      </c>
      <c r="H10900" s="1">
        <v>11.97</v>
      </c>
      <c r="I10900" t="s">
        <v>1193</v>
      </c>
      <c r="J10900" t="s">
        <v>11368</v>
      </c>
      <c r="K10900" s="1">
        <v>21.15</v>
      </c>
      <c r="L10900" t="s">
        <v>15</v>
      </c>
      <c r="M10900" t="s">
        <v>6002</v>
      </c>
      <c r="AC10900" s="5">
        <v>45476</v>
      </c>
      <c r="AD10900" t="s">
        <v>14681</v>
      </c>
      <c r="AE10900" t="s">
        <v>475</v>
      </c>
      <c r="AF10900">
        <f>MONTH(Table1[[#This Row],[Date Sent]])</f>
        <v>7</v>
      </c>
      <c r="AG10900">
        <f>YEAR(Table1[[#This Row],[Date Sent]])</f>
        <v>2024</v>
      </c>
      <c r="AH10900"/>
    </row>
    <row r="10901" spans="1:34" x14ac:dyDescent="0.2">
      <c r="A10901" t="s">
        <v>451</v>
      </c>
      <c r="B10901" t="s">
        <v>11361</v>
      </c>
      <c r="C10901" s="1">
        <v>26.06</v>
      </c>
      <c r="D10901" s="5">
        <v>45444</v>
      </c>
      <c r="E10901" t="s">
        <v>33</v>
      </c>
      <c r="F10901" t="s">
        <v>918</v>
      </c>
      <c r="G10901" s="16" t="s">
        <v>11369</v>
      </c>
      <c r="H10901" s="1">
        <v>22.59</v>
      </c>
      <c r="I10901" t="s">
        <v>33</v>
      </c>
      <c r="J10901" t="s">
        <v>1602</v>
      </c>
      <c r="K10901" s="1">
        <v>3.4699999999999989</v>
      </c>
      <c r="L10901" t="s">
        <v>21</v>
      </c>
      <c r="M10901" t="s">
        <v>1722</v>
      </c>
      <c r="AC10901" s="5">
        <v>45476</v>
      </c>
      <c r="AD10901" t="s">
        <v>14681</v>
      </c>
      <c r="AE10901" t="s">
        <v>475</v>
      </c>
      <c r="AF10901">
        <f>MONTH(Table1[[#This Row],[Date Sent]])</f>
        <v>7</v>
      </c>
      <c r="AG10901">
        <f>YEAR(Table1[[#This Row],[Date Sent]])</f>
        <v>2024</v>
      </c>
      <c r="AH10901"/>
    </row>
    <row r="10902" spans="1:34" x14ac:dyDescent="0.2">
      <c r="A10902" t="s">
        <v>451</v>
      </c>
      <c r="B10902" t="s">
        <v>11361</v>
      </c>
      <c r="C10902" s="1">
        <v>49.75</v>
      </c>
      <c r="D10902" s="5">
        <v>45445</v>
      </c>
      <c r="E10902" t="s">
        <v>21</v>
      </c>
      <c r="F10902" t="s">
        <v>15</v>
      </c>
      <c r="G10902" s="16" t="s">
        <v>11370</v>
      </c>
      <c r="H10902" s="1"/>
      <c r="J10902"/>
      <c r="AC10902" s="5">
        <v>45476</v>
      </c>
      <c r="AD10902" t="s">
        <v>14681</v>
      </c>
      <c r="AE10902" t="s">
        <v>475</v>
      </c>
      <c r="AF10902">
        <f>MONTH(Table1[[#This Row],[Date Sent]])</f>
        <v>7</v>
      </c>
      <c r="AG10902">
        <f>YEAR(Table1[[#This Row],[Date Sent]])</f>
        <v>2024</v>
      </c>
      <c r="AH10902"/>
    </row>
    <row r="10903" spans="1:34" x14ac:dyDescent="0.2">
      <c r="A10903" t="s">
        <v>451</v>
      </c>
      <c r="B10903" t="s">
        <v>11361</v>
      </c>
      <c r="C10903" s="1">
        <v>27.78</v>
      </c>
      <c r="D10903" s="5">
        <v>45453</v>
      </c>
      <c r="E10903" t="s">
        <v>15</v>
      </c>
      <c r="F10903" t="s">
        <v>918</v>
      </c>
      <c r="G10903" s="16" t="s">
        <v>11371</v>
      </c>
      <c r="H10903" s="1">
        <v>15.17</v>
      </c>
      <c r="I10903" t="s">
        <v>15</v>
      </c>
      <c r="J10903" t="s">
        <v>11372</v>
      </c>
      <c r="K10903" s="1">
        <v>12.610000000000001</v>
      </c>
      <c r="L10903" t="s">
        <v>16</v>
      </c>
      <c r="M10903" t="s">
        <v>1057</v>
      </c>
      <c r="AC10903" s="5">
        <v>45476</v>
      </c>
      <c r="AD10903" t="s">
        <v>14681</v>
      </c>
      <c r="AE10903" t="s">
        <v>475</v>
      </c>
      <c r="AF10903">
        <f>MONTH(Table1[[#This Row],[Date Sent]])</f>
        <v>7</v>
      </c>
      <c r="AG10903">
        <f>YEAR(Table1[[#This Row],[Date Sent]])</f>
        <v>2024</v>
      </c>
      <c r="AH10903"/>
    </row>
    <row r="10904" spans="1:34" x14ac:dyDescent="0.2">
      <c r="A10904" t="s">
        <v>451</v>
      </c>
      <c r="B10904" t="s">
        <v>11361</v>
      </c>
      <c r="C10904" s="1">
        <v>60.84</v>
      </c>
      <c r="D10904" s="5">
        <v>45457</v>
      </c>
      <c r="E10904" t="s">
        <v>15</v>
      </c>
      <c r="F10904" t="s">
        <v>17</v>
      </c>
      <c r="G10904" s="16" t="s">
        <v>11373</v>
      </c>
      <c r="H10904" s="1"/>
      <c r="J10904"/>
      <c r="AC10904" s="5">
        <v>45476</v>
      </c>
      <c r="AD10904" t="s">
        <v>14681</v>
      </c>
      <c r="AE10904" t="s">
        <v>475</v>
      </c>
      <c r="AF10904">
        <f>MONTH(Table1[[#This Row],[Date Sent]])</f>
        <v>7</v>
      </c>
      <c r="AG10904">
        <f>YEAR(Table1[[#This Row],[Date Sent]])</f>
        <v>2024</v>
      </c>
      <c r="AH10904"/>
    </row>
    <row r="10905" spans="1:34" x14ac:dyDescent="0.2">
      <c r="A10905" t="s">
        <v>482</v>
      </c>
      <c r="B10905" t="s">
        <v>11374</v>
      </c>
      <c r="C10905" s="1">
        <v>241.7</v>
      </c>
      <c r="D10905" s="5">
        <v>45449</v>
      </c>
      <c r="E10905" t="s">
        <v>18</v>
      </c>
      <c r="F10905" t="s">
        <v>918</v>
      </c>
      <c r="G10905" s="16" t="s">
        <v>11375</v>
      </c>
      <c r="H10905" s="1">
        <v>44.88</v>
      </c>
      <c r="I10905" t="s">
        <v>33</v>
      </c>
      <c r="J10905" t="s">
        <v>1602</v>
      </c>
      <c r="K10905" s="1">
        <v>196.82</v>
      </c>
      <c r="L10905" t="s">
        <v>18</v>
      </c>
      <c r="M10905" t="s">
        <v>2492</v>
      </c>
      <c r="AC10905" s="5">
        <v>45476</v>
      </c>
      <c r="AD10905" t="s">
        <v>13354</v>
      </c>
      <c r="AE10905" t="s">
        <v>475</v>
      </c>
      <c r="AF10905">
        <f>MONTH(Table1[[#This Row],[Date Sent]])</f>
        <v>7</v>
      </c>
      <c r="AG10905">
        <f>YEAR(Table1[[#This Row],[Date Sent]])</f>
        <v>2024</v>
      </c>
      <c r="AH10905"/>
    </row>
    <row r="10906" spans="1:34" x14ac:dyDescent="0.2">
      <c r="A10906" t="s">
        <v>480</v>
      </c>
      <c r="B10906" t="s">
        <v>11376</v>
      </c>
      <c r="C10906" s="1">
        <v>65.69</v>
      </c>
      <c r="D10906" s="5">
        <v>45449</v>
      </c>
      <c r="E10906" t="s">
        <v>15</v>
      </c>
      <c r="F10906" t="s">
        <v>16</v>
      </c>
      <c r="G10906" s="16" t="s">
        <v>11377</v>
      </c>
      <c r="H10906" s="1"/>
      <c r="J10906"/>
      <c r="AC10906" s="5">
        <v>45476</v>
      </c>
      <c r="AD10906" t="s">
        <v>14634</v>
      </c>
      <c r="AE10906" t="s">
        <v>475</v>
      </c>
      <c r="AF10906">
        <f>MONTH(Table1[[#This Row],[Date Sent]])</f>
        <v>7</v>
      </c>
      <c r="AG10906">
        <f>YEAR(Table1[[#This Row],[Date Sent]])</f>
        <v>2024</v>
      </c>
      <c r="AH10906"/>
    </row>
    <row r="10907" spans="1:34" x14ac:dyDescent="0.2">
      <c r="A10907" t="s">
        <v>4171</v>
      </c>
      <c r="B10907" t="s">
        <v>11378</v>
      </c>
      <c r="C10907" s="1">
        <v>46.14</v>
      </c>
      <c r="D10907" s="5">
        <v>45433</v>
      </c>
      <c r="E10907" t="s">
        <v>17</v>
      </c>
      <c r="F10907" t="s">
        <v>918</v>
      </c>
      <c r="G10907" s="16" t="s">
        <v>11379</v>
      </c>
      <c r="H10907" s="1">
        <v>29.220000000000002</v>
      </c>
      <c r="I10907" t="s">
        <v>33</v>
      </c>
      <c r="J10907" t="s">
        <v>11380</v>
      </c>
      <c r="K10907" s="1">
        <v>16.919999999999998</v>
      </c>
      <c r="L10907" t="s">
        <v>39</v>
      </c>
      <c r="M10907" t="s">
        <v>11381</v>
      </c>
      <c r="AC10907" s="5">
        <v>45476</v>
      </c>
      <c r="AD10907" t="s">
        <v>13565</v>
      </c>
      <c r="AE10907" t="s">
        <v>156</v>
      </c>
      <c r="AF10907">
        <f>MONTH(Table1[[#This Row],[Date Sent]])</f>
        <v>7</v>
      </c>
      <c r="AG10907">
        <f>YEAR(Table1[[#This Row],[Date Sent]])</f>
        <v>2024</v>
      </c>
      <c r="AH10907"/>
    </row>
    <row r="10908" spans="1:34" x14ac:dyDescent="0.2">
      <c r="A10908" t="s">
        <v>4171</v>
      </c>
      <c r="B10908" t="s">
        <v>11378</v>
      </c>
      <c r="C10908" s="1">
        <v>209.76</v>
      </c>
      <c r="D10908" s="5">
        <v>45435</v>
      </c>
      <c r="E10908" t="s">
        <v>25</v>
      </c>
      <c r="F10908" t="s">
        <v>17</v>
      </c>
      <c r="G10908" s="16" t="s">
        <v>11382</v>
      </c>
      <c r="H10908" s="1"/>
      <c r="J10908"/>
      <c r="AC10908" s="5">
        <v>45476</v>
      </c>
      <c r="AD10908" t="s">
        <v>13565</v>
      </c>
      <c r="AE10908" t="s">
        <v>156</v>
      </c>
      <c r="AF10908">
        <f>MONTH(Table1[[#This Row],[Date Sent]])</f>
        <v>7</v>
      </c>
      <c r="AG10908">
        <f>YEAR(Table1[[#This Row],[Date Sent]])</f>
        <v>2024</v>
      </c>
      <c r="AH10908"/>
    </row>
    <row r="10909" spans="1:34" x14ac:dyDescent="0.2">
      <c r="A10909" t="s">
        <v>4171</v>
      </c>
      <c r="B10909" t="s">
        <v>11378</v>
      </c>
      <c r="C10909" s="1">
        <v>62.92</v>
      </c>
      <c r="D10909" s="5">
        <v>45440</v>
      </c>
      <c r="E10909" t="s">
        <v>8</v>
      </c>
      <c r="F10909" t="s">
        <v>40</v>
      </c>
      <c r="G10909" s="16" t="s">
        <v>11383</v>
      </c>
      <c r="H10909" s="1"/>
      <c r="J10909"/>
      <c r="AC10909" s="5">
        <v>45476</v>
      </c>
      <c r="AD10909" t="s">
        <v>13565</v>
      </c>
      <c r="AE10909" t="s">
        <v>156</v>
      </c>
      <c r="AF10909">
        <f>MONTH(Table1[[#This Row],[Date Sent]])</f>
        <v>7</v>
      </c>
      <c r="AG10909">
        <f>YEAR(Table1[[#This Row],[Date Sent]])</f>
        <v>2024</v>
      </c>
      <c r="AH10909"/>
    </row>
    <row r="10910" spans="1:34" x14ac:dyDescent="0.2">
      <c r="A10910" t="s">
        <v>4171</v>
      </c>
      <c r="B10910" t="s">
        <v>11378</v>
      </c>
      <c r="C10910" s="1">
        <v>76.81</v>
      </c>
      <c r="D10910" s="5">
        <v>45441</v>
      </c>
      <c r="E10910" t="s">
        <v>6</v>
      </c>
      <c r="F10910" t="s">
        <v>18</v>
      </c>
      <c r="G10910" s="16" t="s">
        <v>4173</v>
      </c>
      <c r="H10910" s="1"/>
      <c r="J10910"/>
      <c r="AC10910" s="5">
        <v>45476</v>
      </c>
      <c r="AD10910" t="s">
        <v>13565</v>
      </c>
      <c r="AE10910" t="s">
        <v>156</v>
      </c>
      <c r="AF10910">
        <f>MONTH(Table1[[#This Row],[Date Sent]])</f>
        <v>7</v>
      </c>
      <c r="AG10910">
        <f>YEAR(Table1[[#This Row],[Date Sent]])</f>
        <v>2024</v>
      </c>
      <c r="AH10910"/>
    </row>
    <row r="10911" spans="1:34" x14ac:dyDescent="0.2">
      <c r="A10911" t="s">
        <v>4171</v>
      </c>
      <c r="B10911" t="s">
        <v>11378</v>
      </c>
      <c r="C10911" s="1">
        <v>88.4</v>
      </c>
      <c r="D10911" s="5">
        <v>45447</v>
      </c>
      <c r="E10911" t="s">
        <v>27</v>
      </c>
      <c r="F10911" t="s">
        <v>39</v>
      </c>
      <c r="G10911" s="16" t="s">
        <v>11384</v>
      </c>
      <c r="H10911" s="1"/>
      <c r="J10911"/>
      <c r="AC10911" s="5">
        <v>45476</v>
      </c>
      <c r="AD10911" t="s">
        <v>13565</v>
      </c>
      <c r="AE10911" t="s">
        <v>156</v>
      </c>
      <c r="AF10911">
        <f>MONTH(Table1[[#This Row],[Date Sent]])</f>
        <v>7</v>
      </c>
      <c r="AG10911">
        <f>YEAR(Table1[[#This Row],[Date Sent]])</f>
        <v>2024</v>
      </c>
      <c r="AH10911"/>
    </row>
    <row r="10912" spans="1:34" x14ac:dyDescent="0.2">
      <c r="A10912" t="s">
        <v>4171</v>
      </c>
      <c r="B10912" t="s">
        <v>11378</v>
      </c>
      <c r="C10912" s="1">
        <v>38.770000000000003</v>
      </c>
      <c r="D10912" s="5">
        <v>45448</v>
      </c>
      <c r="E10912" t="s">
        <v>24</v>
      </c>
      <c r="F10912" t="s">
        <v>18</v>
      </c>
      <c r="G10912" s="16" t="s">
        <v>4173</v>
      </c>
      <c r="H10912" s="1"/>
      <c r="J10912"/>
      <c r="AC10912" s="5">
        <v>45476</v>
      </c>
      <c r="AD10912" t="s">
        <v>13565</v>
      </c>
      <c r="AE10912" t="s">
        <v>156</v>
      </c>
      <c r="AF10912">
        <f>MONTH(Table1[[#This Row],[Date Sent]])</f>
        <v>7</v>
      </c>
      <c r="AG10912">
        <f>YEAR(Table1[[#This Row],[Date Sent]])</f>
        <v>2024</v>
      </c>
      <c r="AH10912"/>
    </row>
    <row r="10913" spans="1:34" x14ac:dyDescent="0.2">
      <c r="A10913" t="s">
        <v>4171</v>
      </c>
      <c r="B10913" t="s">
        <v>11378</v>
      </c>
      <c r="C10913" s="1">
        <v>32.770000000000003</v>
      </c>
      <c r="D10913" s="5">
        <v>45454</v>
      </c>
      <c r="E10913" t="s">
        <v>15</v>
      </c>
      <c r="F10913" t="s">
        <v>17</v>
      </c>
      <c r="G10913" s="16" t="s">
        <v>11385</v>
      </c>
      <c r="H10913" s="1"/>
      <c r="J10913"/>
      <c r="AC10913" s="5">
        <v>45476</v>
      </c>
      <c r="AD10913" t="s">
        <v>13565</v>
      </c>
      <c r="AE10913" t="s">
        <v>156</v>
      </c>
      <c r="AF10913">
        <f>MONTH(Table1[[#This Row],[Date Sent]])</f>
        <v>7</v>
      </c>
      <c r="AG10913">
        <f>YEAR(Table1[[#This Row],[Date Sent]])</f>
        <v>2024</v>
      </c>
      <c r="AH10913"/>
    </row>
    <row r="10914" spans="1:34" x14ac:dyDescent="0.2">
      <c r="A10914" t="s">
        <v>4171</v>
      </c>
      <c r="B10914" t="s">
        <v>11378</v>
      </c>
      <c r="C10914" s="1">
        <v>32.75</v>
      </c>
      <c r="D10914" s="5">
        <v>45456</v>
      </c>
      <c r="E10914" t="s">
        <v>15</v>
      </c>
      <c r="F10914" t="s">
        <v>49</v>
      </c>
      <c r="G10914" s="16" t="s">
        <v>1675</v>
      </c>
      <c r="H10914" s="1"/>
      <c r="J10914"/>
      <c r="AC10914" s="5">
        <v>45476</v>
      </c>
      <c r="AD10914" t="s">
        <v>13565</v>
      </c>
      <c r="AE10914" t="s">
        <v>156</v>
      </c>
      <c r="AF10914">
        <f>MONTH(Table1[[#This Row],[Date Sent]])</f>
        <v>7</v>
      </c>
      <c r="AG10914">
        <f>YEAR(Table1[[#This Row],[Date Sent]])</f>
        <v>2024</v>
      </c>
      <c r="AH10914"/>
    </row>
    <row r="10915" spans="1:34" x14ac:dyDescent="0.2">
      <c r="A10915" t="s">
        <v>4171</v>
      </c>
      <c r="B10915" t="s">
        <v>11378</v>
      </c>
      <c r="C10915" s="1">
        <v>43.19</v>
      </c>
      <c r="D10915" s="5">
        <v>45458</v>
      </c>
      <c r="E10915" t="s">
        <v>27</v>
      </c>
      <c r="F10915" t="s">
        <v>40</v>
      </c>
      <c r="G10915" s="16" t="s">
        <v>11386</v>
      </c>
      <c r="H10915" s="1"/>
      <c r="J10915"/>
      <c r="AC10915" s="5">
        <v>45476</v>
      </c>
      <c r="AD10915" t="s">
        <v>13565</v>
      </c>
      <c r="AE10915" t="s">
        <v>156</v>
      </c>
      <c r="AF10915">
        <f>MONTH(Table1[[#This Row],[Date Sent]])</f>
        <v>7</v>
      </c>
      <c r="AG10915">
        <f>YEAR(Table1[[#This Row],[Date Sent]])</f>
        <v>2024</v>
      </c>
      <c r="AH10915"/>
    </row>
    <row r="10916" spans="1:34" x14ac:dyDescent="0.2">
      <c r="A10916" t="s">
        <v>4171</v>
      </c>
      <c r="B10916" t="s">
        <v>11378</v>
      </c>
      <c r="C10916" s="1">
        <v>14.25</v>
      </c>
      <c r="D10916" s="5">
        <v>45458</v>
      </c>
      <c r="E10916" t="s">
        <v>27</v>
      </c>
      <c r="F10916" t="s">
        <v>40</v>
      </c>
      <c r="G10916" s="16" t="s">
        <v>11387</v>
      </c>
      <c r="H10916" s="1"/>
      <c r="J10916"/>
      <c r="AC10916" s="5">
        <v>45476</v>
      </c>
      <c r="AD10916" t="s">
        <v>13565</v>
      </c>
      <c r="AE10916" t="s">
        <v>156</v>
      </c>
      <c r="AF10916">
        <f>MONTH(Table1[[#This Row],[Date Sent]])</f>
        <v>7</v>
      </c>
      <c r="AG10916">
        <f>YEAR(Table1[[#This Row],[Date Sent]])</f>
        <v>2024</v>
      </c>
      <c r="AH10916"/>
    </row>
    <row r="10917" spans="1:34" x14ac:dyDescent="0.2">
      <c r="A10917" t="s">
        <v>4171</v>
      </c>
      <c r="B10917" t="s">
        <v>11378</v>
      </c>
      <c r="C10917" s="1">
        <v>52.42</v>
      </c>
      <c r="D10917" s="5">
        <v>45461</v>
      </c>
      <c r="E10917" t="s">
        <v>33</v>
      </c>
      <c r="F10917" t="s">
        <v>21</v>
      </c>
      <c r="G10917" s="16" t="s">
        <v>11388</v>
      </c>
      <c r="H10917" s="1"/>
      <c r="J10917"/>
      <c r="AC10917" s="5">
        <v>45476</v>
      </c>
      <c r="AD10917" t="s">
        <v>13565</v>
      </c>
      <c r="AE10917" t="s">
        <v>156</v>
      </c>
      <c r="AF10917">
        <f>MONTH(Table1[[#This Row],[Date Sent]])</f>
        <v>7</v>
      </c>
      <c r="AG10917">
        <f>YEAR(Table1[[#This Row],[Date Sent]])</f>
        <v>2024</v>
      </c>
      <c r="AH10917"/>
    </row>
    <row r="10918" spans="1:34" x14ac:dyDescent="0.2">
      <c r="A10918" t="s">
        <v>4171</v>
      </c>
      <c r="B10918" t="s">
        <v>11378</v>
      </c>
      <c r="C10918" s="1">
        <v>59.01</v>
      </c>
      <c r="D10918" s="5">
        <v>45461</v>
      </c>
      <c r="E10918" t="s">
        <v>6</v>
      </c>
      <c r="F10918" t="s">
        <v>18</v>
      </c>
      <c r="G10918" s="16" t="s">
        <v>4173</v>
      </c>
      <c r="H10918" s="1"/>
      <c r="J10918"/>
      <c r="AC10918" s="5">
        <v>45476</v>
      </c>
      <c r="AD10918" t="s">
        <v>13565</v>
      </c>
      <c r="AE10918" t="s">
        <v>156</v>
      </c>
      <c r="AF10918">
        <f>MONTH(Table1[[#This Row],[Date Sent]])</f>
        <v>7</v>
      </c>
      <c r="AG10918">
        <f>YEAR(Table1[[#This Row],[Date Sent]])</f>
        <v>2024</v>
      </c>
      <c r="AH10918"/>
    </row>
    <row r="10919" spans="1:34" x14ac:dyDescent="0.2">
      <c r="A10919" t="s">
        <v>2280</v>
      </c>
      <c r="B10919" t="s">
        <v>11389</v>
      </c>
      <c r="C10919" s="1">
        <v>109.72</v>
      </c>
      <c r="D10919" s="5">
        <v>45455</v>
      </c>
      <c r="E10919" t="s">
        <v>13</v>
      </c>
      <c r="F10919" t="s">
        <v>39</v>
      </c>
      <c r="G10919" s="16" t="s">
        <v>2286</v>
      </c>
      <c r="H10919" s="1"/>
      <c r="J10919"/>
      <c r="AC10919" s="5">
        <v>45476</v>
      </c>
      <c r="AD10919" t="s">
        <v>13311</v>
      </c>
      <c r="AE10919" t="s">
        <v>156</v>
      </c>
      <c r="AF10919">
        <f>MONTH(Table1[[#This Row],[Date Sent]])</f>
        <v>7</v>
      </c>
      <c r="AG10919">
        <f>YEAR(Table1[[#This Row],[Date Sent]])</f>
        <v>2024</v>
      </c>
      <c r="AH10919"/>
    </row>
    <row r="10920" spans="1:34" x14ac:dyDescent="0.2">
      <c r="A10920" t="s">
        <v>213</v>
      </c>
      <c r="B10920" t="s">
        <v>11390</v>
      </c>
      <c r="C10920" s="1">
        <v>41.69</v>
      </c>
      <c r="D10920" s="5">
        <v>45430</v>
      </c>
      <c r="E10920" t="s">
        <v>20</v>
      </c>
      <c r="F10920" t="s">
        <v>39</v>
      </c>
      <c r="G10920" s="16" t="s">
        <v>11391</v>
      </c>
      <c r="H10920" s="1"/>
      <c r="J10920"/>
      <c r="AC10920" s="5">
        <v>45476</v>
      </c>
      <c r="AD10920" t="s">
        <v>14588</v>
      </c>
      <c r="AE10920" t="s">
        <v>156</v>
      </c>
      <c r="AF10920">
        <f>MONTH(Table1[[#This Row],[Date Sent]])</f>
        <v>7</v>
      </c>
      <c r="AG10920">
        <f>YEAR(Table1[[#This Row],[Date Sent]])</f>
        <v>2024</v>
      </c>
      <c r="AH10920"/>
    </row>
    <row r="10921" spans="1:34" x14ac:dyDescent="0.2">
      <c r="A10921" t="s">
        <v>213</v>
      </c>
      <c r="B10921" t="s">
        <v>11390</v>
      </c>
      <c r="C10921" s="1">
        <v>21.42</v>
      </c>
      <c r="D10921" s="5">
        <v>45430</v>
      </c>
      <c r="E10921" t="s">
        <v>20</v>
      </c>
      <c r="F10921" t="s">
        <v>39</v>
      </c>
      <c r="G10921" s="16" t="s">
        <v>2431</v>
      </c>
      <c r="H10921" s="1"/>
      <c r="J10921"/>
      <c r="AC10921" s="5">
        <v>45476</v>
      </c>
      <c r="AD10921" t="s">
        <v>14588</v>
      </c>
      <c r="AE10921" t="s">
        <v>156</v>
      </c>
      <c r="AF10921">
        <f>MONTH(Table1[[#This Row],[Date Sent]])</f>
        <v>7</v>
      </c>
      <c r="AG10921">
        <f>YEAR(Table1[[#This Row],[Date Sent]])</f>
        <v>2024</v>
      </c>
      <c r="AH10921"/>
    </row>
    <row r="10922" spans="1:34" x14ac:dyDescent="0.2">
      <c r="A10922" t="s">
        <v>213</v>
      </c>
      <c r="B10922" t="s">
        <v>11390</v>
      </c>
      <c r="C10922" s="1">
        <v>21.94</v>
      </c>
      <c r="D10922" s="5">
        <v>45433</v>
      </c>
      <c r="E10922" t="s">
        <v>21</v>
      </c>
      <c r="F10922" t="s">
        <v>33</v>
      </c>
      <c r="G10922" s="16" t="s">
        <v>2007</v>
      </c>
      <c r="H10922" s="1"/>
      <c r="J10922"/>
      <c r="AC10922" s="5">
        <v>45476</v>
      </c>
      <c r="AD10922" t="s">
        <v>14588</v>
      </c>
      <c r="AE10922" t="s">
        <v>156</v>
      </c>
      <c r="AF10922">
        <f>MONTH(Table1[[#This Row],[Date Sent]])</f>
        <v>7</v>
      </c>
      <c r="AG10922">
        <f>YEAR(Table1[[#This Row],[Date Sent]])</f>
        <v>2024</v>
      </c>
      <c r="AH10922"/>
    </row>
    <row r="10923" spans="1:34" x14ac:dyDescent="0.2">
      <c r="A10923" t="s">
        <v>213</v>
      </c>
      <c r="B10923" t="s">
        <v>11390</v>
      </c>
      <c r="C10923" s="1">
        <v>109.74</v>
      </c>
      <c r="D10923" s="5">
        <v>45443</v>
      </c>
      <c r="E10923" t="s">
        <v>21</v>
      </c>
      <c r="F10923" t="s">
        <v>15</v>
      </c>
      <c r="G10923" s="16" t="s">
        <v>1584</v>
      </c>
      <c r="H10923" s="1"/>
      <c r="J10923"/>
      <c r="AC10923" s="5">
        <v>45476</v>
      </c>
      <c r="AD10923" t="s">
        <v>14588</v>
      </c>
      <c r="AE10923" t="s">
        <v>156</v>
      </c>
      <c r="AF10923">
        <f>MONTH(Table1[[#This Row],[Date Sent]])</f>
        <v>7</v>
      </c>
      <c r="AG10923">
        <f>YEAR(Table1[[#This Row],[Date Sent]])</f>
        <v>2024</v>
      </c>
      <c r="AH10923"/>
    </row>
    <row r="10924" spans="1:34" x14ac:dyDescent="0.2">
      <c r="A10924" t="s">
        <v>213</v>
      </c>
      <c r="B10924" t="s">
        <v>11390</v>
      </c>
      <c r="C10924" s="1">
        <v>121.5</v>
      </c>
      <c r="D10924" s="5">
        <v>45444</v>
      </c>
      <c r="E10924" t="s">
        <v>21</v>
      </c>
      <c r="F10924" t="s">
        <v>918</v>
      </c>
      <c r="G10924" s="16" t="s">
        <v>11392</v>
      </c>
      <c r="H10924" s="1">
        <v>65.83</v>
      </c>
      <c r="I10924" t="s">
        <v>33</v>
      </c>
      <c r="J10924" t="s">
        <v>11393</v>
      </c>
      <c r="K10924" s="1">
        <v>55.67</v>
      </c>
      <c r="L10924" t="s">
        <v>15</v>
      </c>
      <c r="M10924" t="s">
        <v>11394</v>
      </c>
      <c r="AC10924" s="5">
        <v>45476</v>
      </c>
      <c r="AD10924" t="s">
        <v>14588</v>
      </c>
      <c r="AE10924" t="s">
        <v>156</v>
      </c>
      <c r="AF10924">
        <f>MONTH(Table1[[#This Row],[Date Sent]])</f>
        <v>7</v>
      </c>
      <c r="AG10924">
        <f>YEAR(Table1[[#This Row],[Date Sent]])</f>
        <v>2024</v>
      </c>
      <c r="AH10924"/>
    </row>
    <row r="10925" spans="1:34" x14ac:dyDescent="0.2">
      <c r="A10925" t="s">
        <v>213</v>
      </c>
      <c r="B10925" t="s">
        <v>11390</v>
      </c>
      <c r="C10925" s="1">
        <v>318</v>
      </c>
      <c r="D10925" s="5">
        <v>45448</v>
      </c>
      <c r="E10925" t="s">
        <v>20</v>
      </c>
      <c r="F10925" t="s">
        <v>35</v>
      </c>
      <c r="G10925" s="16" t="s">
        <v>8635</v>
      </c>
      <c r="H10925" s="1"/>
      <c r="J10925"/>
      <c r="AC10925" s="5">
        <v>45476</v>
      </c>
      <c r="AD10925" t="s">
        <v>14588</v>
      </c>
      <c r="AE10925" t="s">
        <v>156</v>
      </c>
      <c r="AF10925">
        <f>MONTH(Table1[[#This Row],[Date Sent]])</f>
        <v>7</v>
      </c>
      <c r="AG10925">
        <f>YEAR(Table1[[#This Row],[Date Sent]])</f>
        <v>2024</v>
      </c>
      <c r="AH10925"/>
    </row>
    <row r="10926" spans="1:34" x14ac:dyDescent="0.2">
      <c r="A10926" t="s">
        <v>213</v>
      </c>
      <c r="B10926" t="s">
        <v>11390</v>
      </c>
      <c r="C10926" s="1">
        <v>6.34</v>
      </c>
      <c r="D10926" s="5">
        <v>45449</v>
      </c>
      <c r="E10926" t="s">
        <v>21</v>
      </c>
      <c r="F10926" t="s">
        <v>15</v>
      </c>
      <c r="G10926" s="16" t="s">
        <v>4482</v>
      </c>
      <c r="H10926" s="1"/>
      <c r="J10926"/>
      <c r="AC10926" s="5">
        <v>45476</v>
      </c>
      <c r="AD10926" t="s">
        <v>14588</v>
      </c>
      <c r="AE10926" t="s">
        <v>156</v>
      </c>
      <c r="AF10926">
        <f>MONTH(Table1[[#This Row],[Date Sent]])</f>
        <v>7</v>
      </c>
      <c r="AG10926">
        <f>YEAR(Table1[[#This Row],[Date Sent]])</f>
        <v>2024</v>
      </c>
      <c r="AH10926"/>
    </row>
    <row r="10927" spans="1:34" x14ac:dyDescent="0.2">
      <c r="A10927" t="s">
        <v>213</v>
      </c>
      <c r="B10927" t="s">
        <v>11390</v>
      </c>
      <c r="C10927" s="1">
        <v>50.6</v>
      </c>
      <c r="D10927" s="5">
        <v>45455</v>
      </c>
      <c r="E10927" t="s">
        <v>21</v>
      </c>
      <c r="F10927" t="s">
        <v>10</v>
      </c>
      <c r="G10927" s="16" t="s">
        <v>11395</v>
      </c>
      <c r="H10927" s="1"/>
      <c r="J10927"/>
      <c r="AC10927" s="5">
        <v>45476</v>
      </c>
      <c r="AD10927" t="s">
        <v>14588</v>
      </c>
      <c r="AE10927" t="s">
        <v>156</v>
      </c>
      <c r="AF10927">
        <f>MONTH(Table1[[#This Row],[Date Sent]])</f>
        <v>7</v>
      </c>
      <c r="AG10927">
        <f>YEAR(Table1[[#This Row],[Date Sent]])</f>
        <v>2024</v>
      </c>
      <c r="AH10927"/>
    </row>
    <row r="10928" spans="1:34" x14ac:dyDescent="0.2">
      <c r="A10928" t="s">
        <v>213</v>
      </c>
      <c r="B10928" t="s">
        <v>11396</v>
      </c>
      <c r="C10928" s="1">
        <v>16.46</v>
      </c>
      <c r="D10928" s="5">
        <v>45449</v>
      </c>
      <c r="E10928" t="s">
        <v>20</v>
      </c>
      <c r="F10928" t="s">
        <v>17</v>
      </c>
      <c r="G10928" s="16" t="s">
        <v>11397</v>
      </c>
      <c r="H10928" s="1"/>
      <c r="J10928"/>
      <c r="AC10928" s="5">
        <v>45476</v>
      </c>
      <c r="AD10928" t="s">
        <v>14588</v>
      </c>
      <c r="AE10928" t="s">
        <v>156</v>
      </c>
      <c r="AF10928">
        <f>MONTH(Table1[[#This Row],[Date Sent]])</f>
        <v>7</v>
      </c>
      <c r="AG10928">
        <f>YEAR(Table1[[#This Row],[Date Sent]])</f>
        <v>2024</v>
      </c>
      <c r="AH10928"/>
    </row>
    <row r="10929" spans="1:34" x14ac:dyDescent="0.2">
      <c r="A10929" t="s">
        <v>213</v>
      </c>
      <c r="B10929" t="s">
        <v>11396</v>
      </c>
      <c r="C10929" s="1">
        <v>900.27</v>
      </c>
      <c r="D10929" s="5">
        <v>45449</v>
      </c>
      <c r="E10929" t="s">
        <v>20</v>
      </c>
      <c r="F10929" t="s">
        <v>40</v>
      </c>
      <c r="G10929" s="16" t="s">
        <v>11398</v>
      </c>
      <c r="H10929" s="1"/>
      <c r="J10929"/>
      <c r="AC10929" s="5">
        <v>45476</v>
      </c>
      <c r="AD10929" t="s">
        <v>14588</v>
      </c>
      <c r="AE10929" t="s">
        <v>156</v>
      </c>
      <c r="AF10929">
        <f>MONTH(Table1[[#This Row],[Date Sent]])</f>
        <v>7</v>
      </c>
      <c r="AG10929">
        <f>YEAR(Table1[[#This Row],[Date Sent]])</f>
        <v>2024</v>
      </c>
      <c r="AH10929"/>
    </row>
    <row r="10930" spans="1:34" x14ac:dyDescent="0.2">
      <c r="A10930" t="s">
        <v>641</v>
      </c>
      <c r="B10930" t="s">
        <v>818</v>
      </c>
      <c r="C10930" s="1">
        <v>496.52</v>
      </c>
      <c r="D10930" s="5">
        <v>45452</v>
      </c>
      <c r="E10930" t="s">
        <v>15</v>
      </c>
      <c r="F10930" t="s">
        <v>30</v>
      </c>
      <c r="G10930" s="16" t="s">
        <v>5136</v>
      </c>
      <c r="H10930" s="1"/>
      <c r="J10930"/>
      <c r="AC10930" s="5">
        <v>45476</v>
      </c>
      <c r="AD10930" t="s">
        <v>14562</v>
      </c>
      <c r="AE10930" t="s">
        <v>13208</v>
      </c>
      <c r="AF10930">
        <f>MONTH(Table1[[#This Row],[Date Sent]])</f>
        <v>7</v>
      </c>
      <c r="AG10930">
        <f>YEAR(Table1[[#This Row],[Date Sent]])</f>
        <v>2024</v>
      </c>
      <c r="AH10930"/>
    </row>
    <row r="10931" spans="1:34" x14ac:dyDescent="0.2">
      <c r="A10931" t="s">
        <v>641</v>
      </c>
      <c r="B10931" t="s">
        <v>818</v>
      </c>
      <c r="C10931" s="1">
        <v>68.95</v>
      </c>
      <c r="D10931" s="5">
        <v>45461</v>
      </c>
      <c r="E10931" t="s">
        <v>21</v>
      </c>
      <c r="F10931" t="s">
        <v>33</v>
      </c>
      <c r="G10931" s="16" t="s">
        <v>1075</v>
      </c>
      <c r="H10931" s="1"/>
      <c r="J10931"/>
      <c r="AC10931" s="5">
        <v>45476</v>
      </c>
      <c r="AD10931" t="s">
        <v>14562</v>
      </c>
      <c r="AE10931" t="s">
        <v>13208</v>
      </c>
      <c r="AF10931">
        <f>MONTH(Table1[[#This Row],[Date Sent]])</f>
        <v>7</v>
      </c>
      <c r="AG10931">
        <f>YEAR(Table1[[#This Row],[Date Sent]])</f>
        <v>2024</v>
      </c>
      <c r="AH10931"/>
    </row>
    <row r="10932" spans="1:34" x14ac:dyDescent="0.2">
      <c r="A10932" t="s">
        <v>641</v>
      </c>
      <c r="B10932" t="s">
        <v>818</v>
      </c>
      <c r="C10932" s="1">
        <v>-81</v>
      </c>
      <c r="D10932" s="5">
        <v>45461</v>
      </c>
      <c r="E10932" t="s">
        <v>21</v>
      </c>
      <c r="F10932" t="s">
        <v>39</v>
      </c>
      <c r="G10932" s="16" t="s">
        <v>11399</v>
      </c>
      <c r="H10932" s="1"/>
      <c r="J10932"/>
      <c r="AC10932" s="5">
        <v>45476</v>
      </c>
      <c r="AD10932" t="s">
        <v>14562</v>
      </c>
      <c r="AE10932" t="s">
        <v>13208</v>
      </c>
      <c r="AF10932">
        <f>MONTH(Table1[[#This Row],[Date Sent]])</f>
        <v>7</v>
      </c>
      <c r="AG10932">
        <f>YEAR(Table1[[#This Row],[Date Sent]])</f>
        <v>2024</v>
      </c>
      <c r="AH10932"/>
    </row>
    <row r="10933" spans="1:34" x14ac:dyDescent="0.2">
      <c r="A10933" t="s">
        <v>641</v>
      </c>
      <c r="B10933" t="s">
        <v>818</v>
      </c>
      <c r="C10933" s="1">
        <v>180.94</v>
      </c>
      <c r="D10933" s="5">
        <v>45461</v>
      </c>
      <c r="E10933" t="s">
        <v>21</v>
      </c>
      <c r="F10933" t="s">
        <v>39</v>
      </c>
      <c r="G10933" s="16" t="s">
        <v>9321</v>
      </c>
      <c r="H10933" s="1"/>
      <c r="J10933"/>
      <c r="AC10933" s="5">
        <v>45476</v>
      </c>
      <c r="AD10933" t="s">
        <v>14562</v>
      </c>
      <c r="AE10933" t="s">
        <v>13208</v>
      </c>
      <c r="AF10933">
        <f>MONTH(Table1[[#This Row],[Date Sent]])</f>
        <v>7</v>
      </c>
      <c r="AG10933">
        <f>YEAR(Table1[[#This Row],[Date Sent]])</f>
        <v>2024</v>
      </c>
      <c r="AH10933"/>
    </row>
    <row r="10934" spans="1:34" x14ac:dyDescent="0.2">
      <c r="A10934" t="s">
        <v>641</v>
      </c>
      <c r="B10934" t="s">
        <v>818</v>
      </c>
      <c r="C10934" s="1">
        <v>171.12</v>
      </c>
      <c r="D10934" s="5">
        <v>45461</v>
      </c>
      <c r="E10934" t="s">
        <v>21</v>
      </c>
      <c r="F10934" t="s">
        <v>39</v>
      </c>
      <c r="G10934" s="16" t="s">
        <v>9321</v>
      </c>
      <c r="H10934" s="1"/>
      <c r="J10934"/>
      <c r="AC10934" s="5">
        <v>45476</v>
      </c>
      <c r="AD10934" t="s">
        <v>14562</v>
      </c>
      <c r="AE10934" t="s">
        <v>13208</v>
      </c>
      <c r="AF10934">
        <f>MONTH(Table1[[#This Row],[Date Sent]])</f>
        <v>7</v>
      </c>
      <c r="AG10934">
        <f>YEAR(Table1[[#This Row],[Date Sent]])</f>
        <v>2024</v>
      </c>
      <c r="AH10934"/>
    </row>
    <row r="10935" spans="1:34" x14ac:dyDescent="0.2">
      <c r="A10935" t="s">
        <v>641</v>
      </c>
      <c r="B10935" t="s">
        <v>818</v>
      </c>
      <c r="C10935" s="1">
        <v>471.42</v>
      </c>
      <c r="D10935" s="5">
        <v>45462</v>
      </c>
      <c r="E10935" t="s">
        <v>21</v>
      </c>
      <c r="F10935" t="s">
        <v>16</v>
      </c>
      <c r="G10935" s="16" t="s">
        <v>11400</v>
      </c>
      <c r="H10935" s="1"/>
      <c r="J10935"/>
      <c r="AC10935" s="5">
        <v>45476</v>
      </c>
      <c r="AD10935" t="s">
        <v>14562</v>
      </c>
      <c r="AE10935" t="s">
        <v>13208</v>
      </c>
      <c r="AF10935">
        <f>MONTH(Table1[[#This Row],[Date Sent]])</f>
        <v>7</v>
      </c>
      <c r="AG10935">
        <f>YEAR(Table1[[#This Row],[Date Sent]])</f>
        <v>2024</v>
      </c>
      <c r="AH10935"/>
    </row>
    <row r="10936" spans="1:34" x14ac:dyDescent="0.2">
      <c r="A10936" t="s">
        <v>641</v>
      </c>
      <c r="B10936" t="s">
        <v>11401</v>
      </c>
      <c r="C10936" s="1">
        <v>46.61</v>
      </c>
      <c r="D10936" s="5">
        <v>45432</v>
      </c>
      <c r="E10936" t="s">
        <v>15</v>
      </c>
      <c r="F10936" t="s">
        <v>33</v>
      </c>
      <c r="G10936" s="16" t="s">
        <v>11402</v>
      </c>
      <c r="H10936" s="1"/>
      <c r="J10936"/>
      <c r="AC10936" s="5">
        <v>45476</v>
      </c>
      <c r="AD10936" t="s">
        <v>14562</v>
      </c>
      <c r="AE10936" t="s">
        <v>13208</v>
      </c>
      <c r="AF10936">
        <f>MONTH(Table1[[#This Row],[Date Sent]])</f>
        <v>7</v>
      </c>
      <c r="AG10936">
        <f>YEAR(Table1[[#This Row],[Date Sent]])</f>
        <v>2024</v>
      </c>
      <c r="AH10936"/>
    </row>
    <row r="10937" spans="1:34" x14ac:dyDescent="0.2">
      <c r="A10937" t="s">
        <v>641</v>
      </c>
      <c r="B10937" t="s">
        <v>11401</v>
      </c>
      <c r="C10937" s="1">
        <v>392.3</v>
      </c>
      <c r="D10937" s="5">
        <v>45433</v>
      </c>
      <c r="E10937" t="s">
        <v>21</v>
      </c>
      <c r="F10937" t="s">
        <v>16</v>
      </c>
      <c r="G10937" s="16" t="s">
        <v>11403</v>
      </c>
      <c r="H10937" s="1"/>
      <c r="J10937"/>
      <c r="AC10937" s="5">
        <v>45476</v>
      </c>
      <c r="AD10937" t="s">
        <v>14562</v>
      </c>
      <c r="AE10937" t="s">
        <v>13208</v>
      </c>
      <c r="AF10937">
        <f>MONTH(Table1[[#This Row],[Date Sent]])</f>
        <v>7</v>
      </c>
      <c r="AG10937">
        <f>YEAR(Table1[[#This Row],[Date Sent]])</f>
        <v>2024</v>
      </c>
      <c r="AH10937"/>
    </row>
    <row r="10938" spans="1:34" x14ac:dyDescent="0.2">
      <c r="A10938" t="s">
        <v>641</v>
      </c>
      <c r="B10938" t="s">
        <v>11401</v>
      </c>
      <c r="C10938" s="1">
        <v>43.35</v>
      </c>
      <c r="D10938" s="5">
        <v>45434</v>
      </c>
      <c r="E10938" t="s">
        <v>20</v>
      </c>
      <c r="F10938" t="s">
        <v>39</v>
      </c>
      <c r="G10938" s="16" t="s">
        <v>1274</v>
      </c>
      <c r="H10938" s="1"/>
      <c r="J10938"/>
      <c r="AC10938" s="5">
        <v>45476</v>
      </c>
      <c r="AD10938" t="s">
        <v>14562</v>
      </c>
      <c r="AE10938" t="s">
        <v>13208</v>
      </c>
      <c r="AF10938">
        <f>MONTH(Table1[[#This Row],[Date Sent]])</f>
        <v>7</v>
      </c>
      <c r="AG10938">
        <f>YEAR(Table1[[#This Row],[Date Sent]])</f>
        <v>2024</v>
      </c>
      <c r="AH10938"/>
    </row>
    <row r="10939" spans="1:34" x14ac:dyDescent="0.2">
      <c r="A10939" t="s">
        <v>641</v>
      </c>
      <c r="B10939" t="s">
        <v>11401</v>
      </c>
      <c r="C10939" s="1">
        <v>14.55</v>
      </c>
      <c r="D10939" s="5">
        <v>45435</v>
      </c>
      <c r="E10939" t="s">
        <v>21</v>
      </c>
      <c r="F10939" t="s">
        <v>40</v>
      </c>
      <c r="G10939" s="16" t="s">
        <v>11404</v>
      </c>
      <c r="H10939" s="1"/>
      <c r="J10939"/>
      <c r="AC10939" s="5">
        <v>45476</v>
      </c>
      <c r="AD10939" t="s">
        <v>14562</v>
      </c>
      <c r="AE10939" t="s">
        <v>13208</v>
      </c>
      <c r="AF10939">
        <f>MONTH(Table1[[#This Row],[Date Sent]])</f>
        <v>7</v>
      </c>
      <c r="AG10939">
        <f>YEAR(Table1[[#This Row],[Date Sent]])</f>
        <v>2024</v>
      </c>
      <c r="AH10939"/>
    </row>
    <row r="10940" spans="1:34" x14ac:dyDescent="0.2">
      <c r="A10940" t="s">
        <v>641</v>
      </c>
      <c r="B10940" t="s">
        <v>11401</v>
      </c>
      <c r="C10940" s="1">
        <v>3.13</v>
      </c>
      <c r="D10940" s="5">
        <v>45439</v>
      </c>
      <c r="E10940" t="s">
        <v>21</v>
      </c>
      <c r="F10940" t="s">
        <v>39</v>
      </c>
      <c r="G10940" s="16" t="s">
        <v>1870</v>
      </c>
      <c r="H10940" s="1"/>
      <c r="J10940"/>
      <c r="AC10940" s="5">
        <v>45476</v>
      </c>
      <c r="AD10940" t="s">
        <v>14562</v>
      </c>
      <c r="AE10940" t="s">
        <v>13208</v>
      </c>
      <c r="AF10940">
        <f>MONTH(Table1[[#This Row],[Date Sent]])</f>
        <v>7</v>
      </c>
      <c r="AG10940">
        <f>YEAR(Table1[[#This Row],[Date Sent]])</f>
        <v>2024</v>
      </c>
      <c r="AH10940"/>
    </row>
    <row r="10941" spans="1:34" x14ac:dyDescent="0.2">
      <c r="A10941" t="s">
        <v>72</v>
      </c>
      <c r="B10941" t="s">
        <v>11405</v>
      </c>
      <c r="C10941" s="1">
        <v>33.200000000000003</v>
      </c>
      <c r="D10941" s="5">
        <v>45406</v>
      </c>
      <c r="E10941" t="s">
        <v>21</v>
      </c>
      <c r="F10941" t="s">
        <v>918</v>
      </c>
      <c r="G10941" s="16" t="s">
        <v>11406</v>
      </c>
      <c r="H10941" s="1">
        <v>16.18</v>
      </c>
      <c r="I10941" t="s">
        <v>33</v>
      </c>
      <c r="J10941" t="s">
        <v>2175</v>
      </c>
      <c r="K10941" s="1">
        <v>17.020000000000003</v>
      </c>
      <c r="L10941" t="s">
        <v>39</v>
      </c>
      <c r="M10941" t="s">
        <v>5644</v>
      </c>
      <c r="AC10941" s="5">
        <v>45476</v>
      </c>
      <c r="AD10941" t="s">
        <v>14533</v>
      </c>
      <c r="AE10941" t="s">
        <v>182</v>
      </c>
      <c r="AF10941">
        <f>MONTH(Table1[[#This Row],[Date Sent]])</f>
        <v>7</v>
      </c>
      <c r="AG10941">
        <f>YEAR(Table1[[#This Row],[Date Sent]])</f>
        <v>2024</v>
      </c>
      <c r="AH10941"/>
    </row>
    <row r="10942" spans="1:34" x14ac:dyDescent="0.2">
      <c r="A10942" t="s">
        <v>72</v>
      </c>
      <c r="B10942" t="s">
        <v>11405</v>
      </c>
      <c r="C10942" s="1">
        <v>1.49</v>
      </c>
      <c r="D10942" s="5">
        <v>45446</v>
      </c>
      <c r="E10942" t="s">
        <v>21</v>
      </c>
      <c r="F10942" t="s">
        <v>39</v>
      </c>
      <c r="G10942" s="16" t="s">
        <v>11407</v>
      </c>
      <c r="H10942" s="1"/>
      <c r="J10942"/>
      <c r="AC10942" s="5">
        <v>45476</v>
      </c>
      <c r="AD10942" t="s">
        <v>14533</v>
      </c>
      <c r="AE10942" t="s">
        <v>182</v>
      </c>
      <c r="AF10942">
        <f>MONTH(Table1[[#This Row],[Date Sent]])</f>
        <v>7</v>
      </c>
      <c r="AG10942">
        <f>YEAR(Table1[[#This Row],[Date Sent]])</f>
        <v>2024</v>
      </c>
      <c r="AH10942"/>
    </row>
    <row r="10943" spans="1:34" x14ac:dyDescent="0.2">
      <c r="A10943" t="s">
        <v>72</v>
      </c>
      <c r="B10943" t="s">
        <v>11405</v>
      </c>
      <c r="C10943" s="1">
        <v>-885</v>
      </c>
      <c r="D10943" s="5">
        <v>45453</v>
      </c>
      <c r="E10943" t="s">
        <v>20</v>
      </c>
      <c r="F10943" t="s">
        <v>39</v>
      </c>
      <c r="G10943" s="16" t="s">
        <v>8022</v>
      </c>
      <c r="H10943" s="1"/>
      <c r="J10943"/>
      <c r="AC10943" s="5">
        <v>45476</v>
      </c>
      <c r="AD10943" t="s">
        <v>14533</v>
      </c>
      <c r="AE10943" t="s">
        <v>182</v>
      </c>
      <c r="AF10943">
        <f>MONTH(Table1[[#This Row],[Date Sent]])</f>
        <v>7</v>
      </c>
      <c r="AG10943">
        <f>YEAR(Table1[[#This Row],[Date Sent]])</f>
        <v>2024</v>
      </c>
      <c r="AH10943"/>
    </row>
    <row r="10944" spans="1:34" x14ac:dyDescent="0.2">
      <c r="A10944" t="s">
        <v>72</v>
      </c>
      <c r="B10944" t="s">
        <v>11405</v>
      </c>
      <c r="C10944" s="1">
        <v>32.18</v>
      </c>
      <c r="D10944" s="5">
        <v>45457</v>
      </c>
      <c r="E10944" t="s">
        <v>24</v>
      </c>
      <c r="F10944" t="s">
        <v>18</v>
      </c>
      <c r="G10944" s="16" t="s">
        <v>5615</v>
      </c>
      <c r="H10944" s="1"/>
      <c r="J10944"/>
      <c r="AC10944" s="5">
        <v>45476</v>
      </c>
      <c r="AD10944" t="s">
        <v>14533</v>
      </c>
      <c r="AE10944" t="s">
        <v>182</v>
      </c>
      <c r="AF10944">
        <f>MONTH(Table1[[#This Row],[Date Sent]])</f>
        <v>7</v>
      </c>
      <c r="AG10944">
        <f>YEAR(Table1[[#This Row],[Date Sent]])</f>
        <v>2024</v>
      </c>
      <c r="AH10944"/>
    </row>
    <row r="10945" spans="1:34" x14ac:dyDescent="0.2">
      <c r="A10945" t="s">
        <v>72</v>
      </c>
      <c r="B10945" t="s">
        <v>11405</v>
      </c>
      <c r="C10945" s="1">
        <v>80.430000000000007</v>
      </c>
      <c r="D10945" s="5">
        <v>45457</v>
      </c>
      <c r="E10945" t="s">
        <v>21</v>
      </c>
      <c r="F10945" t="s">
        <v>33</v>
      </c>
      <c r="G10945" s="16" t="s">
        <v>1580</v>
      </c>
      <c r="H10945" s="1"/>
      <c r="J10945"/>
      <c r="AC10945" s="5">
        <v>45476</v>
      </c>
      <c r="AD10945" t="s">
        <v>14533</v>
      </c>
      <c r="AE10945" t="s">
        <v>182</v>
      </c>
      <c r="AF10945">
        <f>MONTH(Table1[[#This Row],[Date Sent]])</f>
        <v>7</v>
      </c>
      <c r="AG10945">
        <f>YEAR(Table1[[#This Row],[Date Sent]])</f>
        <v>2024</v>
      </c>
      <c r="AH10945"/>
    </row>
    <row r="10946" spans="1:34" x14ac:dyDescent="0.2">
      <c r="A10946" t="s">
        <v>72</v>
      </c>
      <c r="B10946" t="s">
        <v>11405</v>
      </c>
      <c r="C10946" s="1">
        <v>123.25</v>
      </c>
      <c r="D10946" s="5">
        <v>45461</v>
      </c>
      <c r="E10946" t="s">
        <v>21</v>
      </c>
      <c r="F10946" t="s">
        <v>33</v>
      </c>
      <c r="G10946" s="16" t="s">
        <v>11408</v>
      </c>
      <c r="H10946" s="1"/>
      <c r="J10946"/>
      <c r="AC10946" s="5">
        <v>45476</v>
      </c>
      <c r="AD10946" t="s">
        <v>14533</v>
      </c>
      <c r="AE10946" t="s">
        <v>182</v>
      </c>
      <c r="AF10946">
        <f>MONTH(Table1[[#This Row],[Date Sent]])</f>
        <v>7</v>
      </c>
      <c r="AG10946">
        <f>YEAR(Table1[[#This Row],[Date Sent]])</f>
        <v>2024</v>
      </c>
      <c r="AH10946"/>
    </row>
    <row r="10947" spans="1:34" x14ac:dyDescent="0.2">
      <c r="A10947" t="s">
        <v>72</v>
      </c>
      <c r="B10947" t="s">
        <v>11405</v>
      </c>
      <c r="C10947" s="1">
        <v>223.78</v>
      </c>
      <c r="D10947" s="5">
        <v>45461</v>
      </c>
      <c r="E10947" t="s">
        <v>21</v>
      </c>
      <c r="F10947" t="s">
        <v>39</v>
      </c>
      <c r="G10947" s="16" t="s">
        <v>11409</v>
      </c>
      <c r="H10947" s="1"/>
      <c r="J10947"/>
      <c r="AC10947" s="5">
        <v>45476</v>
      </c>
      <c r="AD10947" t="s">
        <v>14533</v>
      </c>
      <c r="AE10947" t="s">
        <v>182</v>
      </c>
      <c r="AF10947">
        <f>MONTH(Table1[[#This Row],[Date Sent]])</f>
        <v>7</v>
      </c>
      <c r="AG10947">
        <f>YEAR(Table1[[#This Row],[Date Sent]])</f>
        <v>2024</v>
      </c>
      <c r="AH10947"/>
    </row>
    <row r="10948" spans="1:34" x14ac:dyDescent="0.2">
      <c r="A10948" t="s">
        <v>72</v>
      </c>
      <c r="B10948" t="s">
        <v>11405</v>
      </c>
      <c r="C10948" s="1">
        <v>29.99</v>
      </c>
      <c r="D10948" s="5">
        <v>45461</v>
      </c>
      <c r="E10948" t="s">
        <v>21</v>
      </c>
      <c r="F10948" t="s">
        <v>39</v>
      </c>
      <c r="G10948" s="16" t="s">
        <v>11410</v>
      </c>
      <c r="H10948" s="1"/>
      <c r="J10948"/>
      <c r="AC10948" s="5">
        <v>45476</v>
      </c>
      <c r="AD10948" t="s">
        <v>14533</v>
      </c>
      <c r="AE10948" t="s">
        <v>182</v>
      </c>
      <c r="AF10948">
        <f>MONTH(Table1[[#This Row],[Date Sent]])</f>
        <v>7</v>
      </c>
      <c r="AG10948">
        <f>YEAR(Table1[[#This Row],[Date Sent]])</f>
        <v>2024</v>
      </c>
      <c r="AH10948"/>
    </row>
    <row r="10949" spans="1:34" x14ac:dyDescent="0.2">
      <c r="A10949" t="s">
        <v>392</v>
      </c>
      <c r="B10949" t="s">
        <v>819</v>
      </c>
      <c r="C10949" s="1">
        <v>108.42</v>
      </c>
      <c r="D10949" s="5">
        <v>45443</v>
      </c>
      <c r="E10949" t="s">
        <v>18</v>
      </c>
      <c r="F10949" t="s">
        <v>15</v>
      </c>
      <c r="G10949" s="16" t="s">
        <v>11411</v>
      </c>
      <c r="H10949" s="1"/>
      <c r="J10949"/>
      <c r="AC10949" s="5">
        <v>45476</v>
      </c>
      <c r="AD10949" t="s">
        <v>13318</v>
      </c>
      <c r="AE10949" t="s">
        <v>156</v>
      </c>
      <c r="AF10949">
        <f>MONTH(Table1[[#This Row],[Date Sent]])</f>
        <v>7</v>
      </c>
      <c r="AG10949">
        <f>YEAR(Table1[[#This Row],[Date Sent]])</f>
        <v>2024</v>
      </c>
      <c r="AH10949"/>
    </row>
    <row r="10950" spans="1:34" x14ac:dyDescent="0.2">
      <c r="A10950" t="s">
        <v>392</v>
      </c>
      <c r="B10950" t="s">
        <v>819</v>
      </c>
      <c r="C10950" s="1">
        <v>10.42</v>
      </c>
      <c r="D10950" s="5">
        <v>45446</v>
      </c>
      <c r="E10950" t="s">
        <v>12</v>
      </c>
      <c r="F10950" t="s">
        <v>15</v>
      </c>
      <c r="G10950" s="16" t="s">
        <v>11412</v>
      </c>
      <c r="H10950" s="1"/>
      <c r="J10950"/>
      <c r="AC10950" s="5">
        <v>45476</v>
      </c>
      <c r="AD10950" t="s">
        <v>13318</v>
      </c>
      <c r="AE10950" t="s">
        <v>156</v>
      </c>
      <c r="AF10950">
        <f>MONTH(Table1[[#This Row],[Date Sent]])</f>
        <v>7</v>
      </c>
      <c r="AG10950">
        <f>YEAR(Table1[[#This Row],[Date Sent]])</f>
        <v>2024</v>
      </c>
      <c r="AH10950"/>
    </row>
    <row r="10951" spans="1:34" x14ac:dyDescent="0.2">
      <c r="A10951" t="s">
        <v>392</v>
      </c>
      <c r="B10951" t="s">
        <v>819</v>
      </c>
      <c r="C10951" s="1">
        <v>10.42</v>
      </c>
      <c r="D10951" s="5">
        <v>45446</v>
      </c>
      <c r="E10951" t="s">
        <v>12</v>
      </c>
      <c r="F10951" t="s">
        <v>15</v>
      </c>
      <c r="G10951" s="16" t="s">
        <v>11413</v>
      </c>
      <c r="H10951" s="1"/>
      <c r="J10951"/>
      <c r="AC10951" s="5">
        <v>45476</v>
      </c>
      <c r="AD10951" t="s">
        <v>13318</v>
      </c>
      <c r="AE10951" t="s">
        <v>156</v>
      </c>
      <c r="AF10951">
        <f>MONTH(Table1[[#This Row],[Date Sent]])</f>
        <v>7</v>
      </c>
      <c r="AG10951">
        <f>YEAR(Table1[[#This Row],[Date Sent]])</f>
        <v>2024</v>
      </c>
      <c r="AH10951"/>
    </row>
    <row r="10952" spans="1:34" x14ac:dyDescent="0.2">
      <c r="A10952" t="s">
        <v>227</v>
      </c>
      <c r="B10952" t="s">
        <v>11414</v>
      </c>
      <c r="C10952" s="1">
        <v>9.32</v>
      </c>
      <c r="D10952" s="5">
        <v>45429</v>
      </c>
      <c r="E10952" t="s">
        <v>40</v>
      </c>
      <c r="F10952" t="s">
        <v>39</v>
      </c>
      <c r="G10952" s="16" t="s">
        <v>11415</v>
      </c>
      <c r="H10952" s="1"/>
      <c r="J10952"/>
      <c r="AC10952" s="5">
        <v>45476</v>
      </c>
      <c r="AD10952" t="s">
        <v>11649</v>
      </c>
      <c r="AE10952" t="s">
        <v>11649</v>
      </c>
      <c r="AF10952">
        <f>MONTH(Table1[[#This Row],[Date Sent]])</f>
        <v>7</v>
      </c>
      <c r="AG10952">
        <f>YEAR(Table1[[#This Row],[Date Sent]])</f>
        <v>2024</v>
      </c>
      <c r="AH10952"/>
    </row>
    <row r="10953" spans="1:34" x14ac:dyDescent="0.2">
      <c r="A10953" t="s">
        <v>227</v>
      </c>
      <c r="B10953" t="s">
        <v>11414</v>
      </c>
      <c r="C10953" s="1">
        <v>-6.57</v>
      </c>
      <c r="D10953" s="5">
        <v>45429</v>
      </c>
      <c r="E10953" t="s">
        <v>40</v>
      </c>
      <c r="F10953" t="s">
        <v>39</v>
      </c>
      <c r="G10953" s="16" t="s">
        <v>11416</v>
      </c>
      <c r="H10953" s="1"/>
      <c r="J10953"/>
      <c r="AC10953" s="5">
        <v>45476</v>
      </c>
      <c r="AD10953" t="s">
        <v>11649</v>
      </c>
      <c r="AE10953" t="s">
        <v>11649</v>
      </c>
      <c r="AF10953">
        <f>MONTH(Table1[[#This Row],[Date Sent]])</f>
        <v>7</v>
      </c>
      <c r="AG10953">
        <f>YEAR(Table1[[#This Row],[Date Sent]])</f>
        <v>2024</v>
      </c>
      <c r="AH10953"/>
    </row>
    <row r="10954" spans="1:34" x14ac:dyDescent="0.2">
      <c r="A10954" t="s">
        <v>227</v>
      </c>
      <c r="B10954" t="s">
        <v>11414</v>
      </c>
      <c r="C10954" s="1">
        <v>30</v>
      </c>
      <c r="D10954" s="5">
        <v>45436</v>
      </c>
      <c r="E10954" t="s">
        <v>21</v>
      </c>
      <c r="F10954" t="s">
        <v>33</v>
      </c>
      <c r="G10954" s="16" t="s">
        <v>11417</v>
      </c>
      <c r="H10954" s="1"/>
      <c r="J10954"/>
      <c r="AC10954" s="5">
        <v>45476</v>
      </c>
      <c r="AD10954" t="s">
        <v>11649</v>
      </c>
      <c r="AE10954" t="s">
        <v>11649</v>
      </c>
      <c r="AF10954">
        <f>MONTH(Table1[[#This Row],[Date Sent]])</f>
        <v>7</v>
      </c>
      <c r="AG10954">
        <f>YEAR(Table1[[#This Row],[Date Sent]])</f>
        <v>2024</v>
      </c>
      <c r="AH10954"/>
    </row>
    <row r="10955" spans="1:34" x14ac:dyDescent="0.2">
      <c r="A10955" t="s">
        <v>227</v>
      </c>
      <c r="B10955" t="s">
        <v>11414</v>
      </c>
      <c r="C10955" s="1">
        <v>76.87</v>
      </c>
      <c r="D10955" s="5">
        <v>45436</v>
      </c>
      <c r="E10955" t="s">
        <v>33</v>
      </c>
      <c r="F10955" t="s">
        <v>918</v>
      </c>
      <c r="G10955" s="16" t="s">
        <v>11418</v>
      </c>
      <c r="H10955" s="1">
        <v>63.91</v>
      </c>
      <c r="I10955" t="s">
        <v>33</v>
      </c>
      <c r="J10955" t="s">
        <v>11419</v>
      </c>
      <c r="K10955" s="1">
        <v>12.960000000000008</v>
      </c>
      <c r="L10955" t="s">
        <v>18</v>
      </c>
      <c r="M10955" t="s">
        <v>978</v>
      </c>
      <c r="AC10955" s="5">
        <v>45476</v>
      </c>
      <c r="AD10955" t="s">
        <v>11649</v>
      </c>
      <c r="AE10955" t="s">
        <v>11649</v>
      </c>
      <c r="AF10955">
        <f>MONTH(Table1[[#This Row],[Date Sent]])</f>
        <v>7</v>
      </c>
      <c r="AG10955">
        <f>YEAR(Table1[[#This Row],[Date Sent]])</f>
        <v>2024</v>
      </c>
      <c r="AH10955"/>
    </row>
    <row r="10956" spans="1:34" x14ac:dyDescent="0.2">
      <c r="A10956" t="s">
        <v>227</v>
      </c>
      <c r="B10956" t="s">
        <v>11414</v>
      </c>
      <c r="C10956" s="1">
        <v>18.059999999999999</v>
      </c>
      <c r="D10956" s="5">
        <v>45447</v>
      </c>
      <c r="E10956" t="s">
        <v>8</v>
      </c>
      <c r="F10956" t="s">
        <v>918</v>
      </c>
      <c r="G10956" s="16" t="s">
        <v>11420</v>
      </c>
      <c r="H10956" s="1">
        <v>13.780000000000001</v>
      </c>
      <c r="I10956" t="s">
        <v>17</v>
      </c>
      <c r="J10956" t="s">
        <v>11421</v>
      </c>
      <c r="K10956" s="1">
        <v>4.2799999999999976</v>
      </c>
      <c r="L10956" t="s">
        <v>40</v>
      </c>
      <c r="M10956" t="s">
        <v>2742</v>
      </c>
      <c r="AC10956" s="5">
        <v>45476</v>
      </c>
      <c r="AD10956" t="s">
        <v>11649</v>
      </c>
      <c r="AE10956" t="s">
        <v>11649</v>
      </c>
      <c r="AF10956">
        <f>MONTH(Table1[[#This Row],[Date Sent]])</f>
        <v>7</v>
      </c>
      <c r="AG10956">
        <f>YEAR(Table1[[#This Row],[Date Sent]])</f>
        <v>2024</v>
      </c>
      <c r="AH10956"/>
    </row>
    <row r="10957" spans="1:34" x14ac:dyDescent="0.2">
      <c r="A10957" t="s">
        <v>835</v>
      </c>
      <c r="B10957" t="s">
        <v>11422</v>
      </c>
      <c r="C10957" s="1">
        <v>55.92</v>
      </c>
      <c r="D10957" s="5">
        <v>45459</v>
      </c>
      <c r="E10957" t="s">
        <v>21</v>
      </c>
      <c r="F10957" t="s">
        <v>15</v>
      </c>
      <c r="G10957" s="16" t="s">
        <v>1584</v>
      </c>
      <c r="H10957" s="1"/>
      <c r="J10957"/>
      <c r="AC10957" s="5">
        <v>45476</v>
      </c>
      <c r="AD10957" t="s">
        <v>14661</v>
      </c>
      <c r="AE10957" t="s">
        <v>198</v>
      </c>
      <c r="AF10957">
        <f>MONTH(Table1[[#This Row],[Date Sent]])</f>
        <v>7</v>
      </c>
      <c r="AG10957">
        <f>YEAR(Table1[[#This Row],[Date Sent]])</f>
        <v>2024</v>
      </c>
      <c r="AH10957"/>
    </row>
    <row r="10958" spans="1:34" x14ac:dyDescent="0.2">
      <c r="A10958" t="s">
        <v>458</v>
      </c>
      <c r="B10958" t="s">
        <v>832</v>
      </c>
      <c r="C10958" s="1">
        <v>341</v>
      </c>
      <c r="D10958" s="5">
        <v>45428</v>
      </c>
      <c r="E10958" t="s">
        <v>33</v>
      </c>
      <c r="F10958" t="s">
        <v>918</v>
      </c>
      <c r="G10958" s="16" t="s">
        <v>11423</v>
      </c>
      <c r="H10958" s="1">
        <v>104.08000000000001</v>
      </c>
      <c r="I10958" t="s">
        <v>15</v>
      </c>
      <c r="J10958" t="s">
        <v>11424</v>
      </c>
      <c r="K10958" s="1">
        <v>201.11</v>
      </c>
      <c r="L10958" t="s">
        <v>33</v>
      </c>
      <c r="M10958" t="s">
        <v>11425</v>
      </c>
      <c r="N10958" s="1">
        <v>35.809999999999945</v>
      </c>
      <c r="O10958" t="s">
        <v>18</v>
      </c>
      <c r="P10958" t="s">
        <v>11426</v>
      </c>
      <c r="AC10958" s="5">
        <v>45476</v>
      </c>
      <c r="AD10958" t="s">
        <v>14552</v>
      </c>
      <c r="AE10958" t="s">
        <v>266</v>
      </c>
      <c r="AF10958">
        <f>MONTH(Table1[[#This Row],[Date Sent]])</f>
        <v>7</v>
      </c>
      <c r="AG10958">
        <f>YEAR(Table1[[#This Row],[Date Sent]])</f>
        <v>2024</v>
      </c>
      <c r="AH10958"/>
    </row>
    <row r="10959" spans="1:34" x14ac:dyDescent="0.2">
      <c r="A10959" t="s">
        <v>458</v>
      </c>
      <c r="B10959" t="s">
        <v>832</v>
      </c>
      <c r="C10959" s="1">
        <v>16.88</v>
      </c>
      <c r="D10959" s="5">
        <v>45435</v>
      </c>
      <c r="E10959" t="s">
        <v>21</v>
      </c>
      <c r="F10959" t="s">
        <v>18</v>
      </c>
      <c r="G10959" s="16" t="s">
        <v>11427</v>
      </c>
      <c r="H10959" s="1"/>
      <c r="J10959"/>
      <c r="AC10959" s="5">
        <v>45476</v>
      </c>
      <c r="AD10959" t="s">
        <v>14552</v>
      </c>
      <c r="AE10959" t="s">
        <v>266</v>
      </c>
      <c r="AF10959">
        <f>MONTH(Table1[[#This Row],[Date Sent]])</f>
        <v>7</v>
      </c>
      <c r="AG10959">
        <f>YEAR(Table1[[#This Row],[Date Sent]])</f>
        <v>2024</v>
      </c>
      <c r="AH10959"/>
    </row>
    <row r="10960" spans="1:34" x14ac:dyDescent="0.2">
      <c r="A10960" t="s">
        <v>458</v>
      </c>
      <c r="B10960" t="s">
        <v>832</v>
      </c>
      <c r="C10960" s="1">
        <v>496.95</v>
      </c>
      <c r="D10960" s="5">
        <v>45438</v>
      </c>
      <c r="E10960" t="s">
        <v>14</v>
      </c>
      <c r="F10960" t="s">
        <v>3052</v>
      </c>
      <c r="G10960" s="16" t="s">
        <v>11428</v>
      </c>
      <c r="H10960" s="1"/>
      <c r="J10960"/>
      <c r="AC10960" s="5">
        <v>45476</v>
      </c>
      <c r="AD10960" t="s">
        <v>14552</v>
      </c>
      <c r="AE10960" t="s">
        <v>266</v>
      </c>
      <c r="AF10960">
        <f>MONTH(Table1[[#This Row],[Date Sent]])</f>
        <v>7</v>
      </c>
      <c r="AG10960">
        <f>YEAR(Table1[[#This Row],[Date Sent]])</f>
        <v>2024</v>
      </c>
      <c r="AH10960"/>
    </row>
    <row r="10961" spans="1:34" x14ac:dyDescent="0.2">
      <c r="A10961" t="s">
        <v>458</v>
      </c>
      <c r="B10961" t="s">
        <v>832</v>
      </c>
      <c r="C10961" s="1">
        <v>172.24</v>
      </c>
      <c r="D10961" s="5">
        <v>45439</v>
      </c>
      <c r="E10961" t="s">
        <v>21</v>
      </c>
      <c r="F10961" t="s">
        <v>33</v>
      </c>
      <c r="G10961" s="16" t="s">
        <v>11429</v>
      </c>
      <c r="H10961" s="1"/>
      <c r="J10961"/>
      <c r="AC10961" s="5">
        <v>45476</v>
      </c>
      <c r="AD10961" t="s">
        <v>14552</v>
      </c>
      <c r="AE10961" t="s">
        <v>266</v>
      </c>
      <c r="AF10961">
        <f>MONTH(Table1[[#This Row],[Date Sent]])</f>
        <v>7</v>
      </c>
      <c r="AG10961">
        <f>YEAR(Table1[[#This Row],[Date Sent]])</f>
        <v>2024</v>
      </c>
      <c r="AH10961"/>
    </row>
    <row r="10962" spans="1:34" x14ac:dyDescent="0.2">
      <c r="A10962" t="s">
        <v>458</v>
      </c>
      <c r="B10962" t="s">
        <v>832</v>
      </c>
      <c r="C10962" s="1">
        <v>36.03</v>
      </c>
      <c r="D10962" s="5">
        <v>45439</v>
      </c>
      <c r="E10962" t="s">
        <v>14</v>
      </c>
      <c r="F10962" t="s">
        <v>3052</v>
      </c>
      <c r="G10962" s="16" t="s">
        <v>11430</v>
      </c>
      <c r="H10962" s="1"/>
      <c r="J10962"/>
      <c r="AC10962" s="5">
        <v>45476</v>
      </c>
      <c r="AD10962" t="s">
        <v>14552</v>
      </c>
      <c r="AE10962" t="s">
        <v>266</v>
      </c>
      <c r="AF10962">
        <f>MONTH(Table1[[#This Row],[Date Sent]])</f>
        <v>7</v>
      </c>
      <c r="AG10962">
        <f>YEAR(Table1[[#This Row],[Date Sent]])</f>
        <v>2024</v>
      </c>
      <c r="AH10962"/>
    </row>
    <row r="10963" spans="1:34" x14ac:dyDescent="0.2">
      <c r="A10963" t="s">
        <v>458</v>
      </c>
      <c r="B10963" t="s">
        <v>832</v>
      </c>
      <c r="C10963" s="1">
        <v>32.869999999999997</v>
      </c>
      <c r="D10963" s="5">
        <v>45441</v>
      </c>
      <c r="E10963" t="s">
        <v>27</v>
      </c>
      <c r="F10963" t="s">
        <v>33</v>
      </c>
      <c r="G10963" s="16" t="s">
        <v>11431</v>
      </c>
      <c r="H10963" s="1"/>
      <c r="J10963"/>
      <c r="AC10963" s="5">
        <v>45476</v>
      </c>
      <c r="AD10963" t="s">
        <v>14552</v>
      </c>
      <c r="AE10963" t="s">
        <v>266</v>
      </c>
      <c r="AF10963">
        <f>MONTH(Table1[[#This Row],[Date Sent]])</f>
        <v>7</v>
      </c>
      <c r="AG10963">
        <f>YEAR(Table1[[#This Row],[Date Sent]])</f>
        <v>2024</v>
      </c>
      <c r="AH10963"/>
    </row>
    <row r="10964" spans="1:34" x14ac:dyDescent="0.2">
      <c r="A10964" t="s">
        <v>458</v>
      </c>
      <c r="B10964" t="s">
        <v>832</v>
      </c>
      <c r="C10964" s="1">
        <v>214.37</v>
      </c>
      <c r="D10964" s="5">
        <v>45451</v>
      </c>
      <c r="E10964" t="s">
        <v>21</v>
      </c>
      <c r="F10964" t="s">
        <v>18</v>
      </c>
      <c r="G10964" s="16" t="s">
        <v>11432</v>
      </c>
      <c r="H10964" s="1"/>
      <c r="J10964"/>
      <c r="AC10964" s="5">
        <v>45476</v>
      </c>
      <c r="AD10964" t="s">
        <v>14552</v>
      </c>
      <c r="AE10964" t="s">
        <v>266</v>
      </c>
      <c r="AF10964">
        <f>MONTH(Table1[[#This Row],[Date Sent]])</f>
        <v>7</v>
      </c>
      <c r="AG10964">
        <f>YEAR(Table1[[#This Row],[Date Sent]])</f>
        <v>2024</v>
      </c>
      <c r="AH10964"/>
    </row>
    <row r="10965" spans="1:34" x14ac:dyDescent="0.2">
      <c r="A10965" t="s">
        <v>458</v>
      </c>
      <c r="B10965" t="s">
        <v>832</v>
      </c>
      <c r="C10965" s="1">
        <v>23.63</v>
      </c>
      <c r="D10965" s="5">
        <v>45457</v>
      </c>
      <c r="E10965" t="s">
        <v>24</v>
      </c>
      <c r="F10965" t="s">
        <v>6</v>
      </c>
      <c r="G10965" s="16" t="s">
        <v>11433</v>
      </c>
      <c r="H10965" s="1"/>
      <c r="J10965"/>
      <c r="AC10965" s="5">
        <v>45476</v>
      </c>
      <c r="AD10965" t="s">
        <v>14552</v>
      </c>
      <c r="AE10965" t="s">
        <v>266</v>
      </c>
      <c r="AF10965">
        <f>MONTH(Table1[[#This Row],[Date Sent]])</f>
        <v>7</v>
      </c>
      <c r="AG10965">
        <f>YEAR(Table1[[#This Row],[Date Sent]])</f>
        <v>2024</v>
      </c>
      <c r="AH10965"/>
    </row>
    <row r="10966" spans="1:34" x14ac:dyDescent="0.2">
      <c r="A10966" t="s">
        <v>458</v>
      </c>
      <c r="B10966" t="s">
        <v>832</v>
      </c>
      <c r="C10966" s="1">
        <v>7.36</v>
      </c>
      <c r="D10966" s="5">
        <v>45457</v>
      </c>
      <c r="E10966" t="s">
        <v>27</v>
      </c>
      <c r="F10966" t="s">
        <v>39</v>
      </c>
      <c r="G10966" s="16" t="s">
        <v>11434</v>
      </c>
      <c r="H10966" s="1"/>
      <c r="J10966"/>
      <c r="AC10966" s="5">
        <v>45476</v>
      </c>
      <c r="AD10966" t="s">
        <v>14552</v>
      </c>
      <c r="AE10966" t="s">
        <v>266</v>
      </c>
      <c r="AF10966">
        <f>MONTH(Table1[[#This Row],[Date Sent]])</f>
        <v>7</v>
      </c>
      <c r="AG10966">
        <f>YEAR(Table1[[#This Row],[Date Sent]])</f>
        <v>2024</v>
      </c>
      <c r="AH10966"/>
    </row>
    <row r="10967" spans="1:34" x14ac:dyDescent="0.2">
      <c r="A10967" t="s">
        <v>629</v>
      </c>
      <c r="B10967" t="s">
        <v>830</v>
      </c>
      <c r="C10967" s="1">
        <v>25.23</v>
      </c>
      <c r="D10967" s="5">
        <v>45429</v>
      </c>
      <c r="E10967" t="s">
        <v>8</v>
      </c>
      <c r="F10967" t="s">
        <v>39</v>
      </c>
      <c r="G10967" s="16" t="s">
        <v>9082</v>
      </c>
      <c r="H10967" s="1"/>
      <c r="J10967"/>
      <c r="AC10967" s="5">
        <v>45476</v>
      </c>
      <c r="AD10967" t="s">
        <v>14577</v>
      </c>
      <c r="AE10967" t="s">
        <v>3828</v>
      </c>
      <c r="AF10967">
        <f>MONTH(Table1[[#This Row],[Date Sent]])</f>
        <v>7</v>
      </c>
      <c r="AG10967">
        <f>YEAR(Table1[[#This Row],[Date Sent]])</f>
        <v>2024</v>
      </c>
      <c r="AH10967"/>
    </row>
    <row r="10968" spans="1:34" x14ac:dyDescent="0.2">
      <c r="A10968" t="s">
        <v>629</v>
      </c>
      <c r="B10968" t="s">
        <v>830</v>
      </c>
      <c r="C10968" s="1">
        <v>19.600000000000001</v>
      </c>
      <c r="D10968" s="5">
        <v>45432</v>
      </c>
      <c r="E10968" t="s">
        <v>21</v>
      </c>
      <c r="F10968" t="s">
        <v>15</v>
      </c>
      <c r="G10968" s="16" t="s">
        <v>1175</v>
      </c>
      <c r="H10968" s="1"/>
      <c r="J10968"/>
      <c r="AC10968" s="5">
        <v>45476</v>
      </c>
      <c r="AD10968" t="s">
        <v>14577</v>
      </c>
      <c r="AE10968" t="s">
        <v>3828</v>
      </c>
      <c r="AF10968">
        <f>MONTH(Table1[[#This Row],[Date Sent]])</f>
        <v>7</v>
      </c>
      <c r="AG10968">
        <f>YEAR(Table1[[#This Row],[Date Sent]])</f>
        <v>2024</v>
      </c>
      <c r="AH10968"/>
    </row>
    <row r="10969" spans="1:34" x14ac:dyDescent="0.2">
      <c r="A10969" t="s">
        <v>629</v>
      </c>
      <c r="B10969" t="s">
        <v>830</v>
      </c>
      <c r="C10969" s="1">
        <v>244.45</v>
      </c>
      <c r="D10969" s="5">
        <v>45432</v>
      </c>
      <c r="E10969" t="s">
        <v>25</v>
      </c>
      <c r="F10969" t="s">
        <v>33</v>
      </c>
      <c r="G10969" s="16" t="s">
        <v>11435</v>
      </c>
      <c r="H10969" s="1"/>
      <c r="J10969"/>
      <c r="AC10969" s="5">
        <v>45476</v>
      </c>
      <c r="AD10969" t="s">
        <v>14577</v>
      </c>
      <c r="AE10969" t="s">
        <v>3828</v>
      </c>
      <c r="AF10969">
        <f>MONTH(Table1[[#This Row],[Date Sent]])</f>
        <v>7</v>
      </c>
      <c r="AG10969">
        <f>YEAR(Table1[[#This Row],[Date Sent]])</f>
        <v>2024</v>
      </c>
      <c r="AH10969"/>
    </row>
    <row r="10970" spans="1:34" x14ac:dyDescent="0.2">
      <c r="A10970" t="s">
        <v>629</v>
      </c>
      <c r="B10970" t="s">
        <v>830</v>
      </c>
      <c r="C10970" s="1">
        <v>19.739999999999998</v>
      </c>
      <c r="D10970" s="5">
        <v>45434</v>
      </c>
      <c r="E10970" t="s">
        <v>8</v>
      </c>
      <c r="F10970" t="s">
        <v>39</v>
      </c>
      <c r="G10970" s="16" t="s">
        <v>11436</v>
      </c>
      <c r="H10970" s="1"/>
      <c r="J10970"/>
      <c r="AC10970" s="5">
        <v>45476</v>
      </c>
      <c r="AD10970" t="s">
        <v>14577</v>
      </c>
      <c r="AE10970" t="s">
        <v>3828</v>
      </c>
      <c r="AF10970">
        <f>MONTH(Table1[[#This Row],[Date Sent]])</f>
        <v>7</v>
      </c>
      <c r="AG10970">
        <f>YEAR(Table1[[#This Row],[Date Sent]])</f>
        <v>2024</v>
      </c>
      <c r="AH10970"/>
    </row>
    <row r="10971" spans="1:34" x14ac:dyDescent="0.2">
      <c r="A10971" t="s">
        <v>629</v>
      </c>
      <c r="B10971" t="s">
        <v>830</v>
      </c>
      <c r="C10971" s="1">
        <v>149.97999999999999</v>
      </c>
      <c r="D10971" s="5">
        <v>45439</v>
      </c>
      <c r="E10971" t="s">
        <v>21</v>
      </c>
      <c r="F10971" t="s">
        <v>33</v>
      </c>
      <c r="G10971" s="16" t="s">
        <v>975</v>
      </c>
      <c r="H10971" s="1"/>
      <c r="J10971"/>
      <c r="AC10971" s="5">
        <v>45476</v>
      </c>
      <c r="AD10971" t="s">
        <v>14577</v>
      </c>
      <c r="AE10971" t="s">
        <v>3828</v>
      </c>
      <c r="AF10971">
        <f>MONTH(Table1[[#This Row],[Date Sent]])</f>
        <v>7</v>
      </c>
      <c r="AG10971">
        <f>YEAR(Table1[[#This Row],[Date Sent]])</f>
        <v>2024</v>
      </c>
      <c r="AH10971"/>
    </row>
    <row r="10972" spans="1:34" x14ac:dyDescent="0.2">
      <c r="A10972" t="s">
        <v>629</v>
      </c>
      <c r="B10972" t="s">
        <v>830</v>
      </c>
      <c r="C10972" s="1">
        <v>11.96</v>
      </c>
      <c r="D10972" s="5">
        <v>45439</v>
      </c>
      <c r="E10972" t="s">
        <v>20</v>
      </c>
      <c r="F10972" t="s">
        <v>39</v>
      </c>
      <c r="G10972" s="16" t="s">
        <v>11437</v>
      </c>
      <c r="H10972" s="1"/>
      <c r="J10972"/>
      <c r="AC10972" s="5">
        <v>45476</v>
      </c>
      <c r="AD10972" t="s">
        <v>14577</v>
      </c>
      <c r="AE10972" t="s">
        <v>3828</v>
      </c>
      <c r="AF10972">
        <f>MONTH(Table1[[#This Row],[Date Sent]])</f>
        <v>7</v>
      </c>
      <c r="AG10972">
        <f>YEAR(Table1[[#This Row],[Date Sent]])</f>
        <v>2024</v>
      </c>
      <c r="AH10972"/>
    </row>
    <row r="10973" spans="1:34" x14ac:dyDescent="0.2">
      <c r="A10973" t="s">
        <v>629</v>
      </c>
      <c r="B10973" t="s">
        <v>830</v>
      </c>
      <c r="C10973" s="1">
        <v>381.89</v>
      </c>
      <c r="D10973" s="5">
        <v>45439</v>
      </c>
      <c r="E10973" t="s">
        <v>21</v>
      </c>
      <c r="F10973" t="s">
        <v>33</v>
      </c>
      <c r="G10973" s="16" t="s">
        <v>975</v>
      </c>
      <c r="H10973" s="1"/>
      <c r="J10973"/>
      <c r="AC10973" s="5">
        <v>45476</v>
      </c>
      <c r="AD10973" t="s">
        <v>14577</v>
      </c>
      <c r="AE10973" t="s">
        <v>3828</v>
      </c>
      <c r="AF10973">
        <f>MONTH(Table1[[#This Row],[Date Sent]])</f>
        <v>7</v>
      </c>
      <c r="AG10973">
        <f>YEAR(Table1[[#This Row],[Date Sent]])</f>
        <v>2024</v>
      </c>
      <c r="AH10973"/>
    </row>
    <row r="10974" spans="1:34" x14ac:dyDescent="0.2">
      <c r="A10974" t="s">
        <v>629</v>
      </c>
      <c r="B10974" t="s">
        <v>830</v>
      </c>
      <c r="C10974" s="1">
        <v>95.47</v>
      </c>
      <c r="D10974" s="5">
        <v>45439</v>
      </c>
      <c r="E10974" t="s">
        <v>21</v>
      </c>
      <c r="F10974" t="s">
        <v>33</v>
      </c>
      <c r="G10974" s="16" t="s">
        <v>975</v>
      </c>
      <c r="H10974" s="1"/>
      <c r="J10974"/>
      <c r="AC10974" s="5">
        <v>45476</v>
      </c>
      <c r="AD10974" t="s">
        <v>14577</v>
      </c>
      <c r="AE10974" t="s">
        <v>3828</v>
      </c>
      <c r="AF10974">
        <f>MONTH(Table1[[#This Row],[Date Sent]])</f>
        <v>7</v>
      </c>
      <c r="AG10974">
        <f>YEAR(Table1[[#This Row],[Date Sent]])</f>
        <v>2024</v>
      </c>
      <c r="AH10974"/>
    </row>
    <row r="10975" spans="1:34" x14ac:dyDescent="0.2">
      <c r="A10975" t="s">
        <v>629</v>
      </c>
      <c r="B10975" t="s">
        <v>830</v>
      </c>
      <c r="C10975" s="1">
        <v>657.4</v>
      </c>
      <c r="D10975" s="5">
        <v>45440</v>
      </c>
      <c r="E10975" t="s">
        <v>13</v>
      </c>
      <c r="F10975" t="s">
        <v>33</v>
      </c>
      <c r="G10975" s="16" t="s">
        <v>11438</v>
      </c>
      <c r="H10975" s="1"/>
      <c r="J10975"/>
      <c r="AC10975" s="5">
        <v>45476</v>
      </c>
      <c r="AD10975" t="s">
        <v>14577</v>
      </c>
      <c r="AE10975" t="s">
        <v>3828</v>
      </c>
      <c r="AF10975">
        <f>MONTH(Table1[[#This Row],[Date Sent]])</f>
        <v>7</v>
      </c>
      <c r="AG10975">
        <f>YEAR(Table1[[#This Row],[Date Sent]])</f>
        <v>2024</v>
      </c>
      <c r="AH10975"/>
    </row>
    <row r="10976" spans="1:34" x14ac:dyDescent="0.2">
      <c r="A10976" t="s">
        <v>629</v>
      </c>
      <c r="B10976" t="s">
        <v>830</v>
      </c>
      <c r="C10976" s="1">
        <v>657.4</v>
      </c>
      <c r="D10976" s="5">
        <v>45440</v>
      </c>
      <c r="E10976" t="s">
        <v>21</v>
      </c>
      <c r="F10976" t="s">
        <v>33</v>
      </c>
      <c r="G10976" s="16" t="s">
        <v>11439</v>
      </c>
      <c r="H10976" s="1"/>
      <c r="J10976"/>
      <c r="AC10976" s="5">
        <v>45476</v>
      </c>
      <c r="AD10976" t="s">
        <v>14577</v>
      </c>
      <c r="AE10976" t="s">
        <v>3828</v>
      </c>
      <c r="AF10976">
        <f>MONTH(Table1[[#This Row],[Date Sent]])</f>
        <v>7</v>
      </c>
      <c r="AG10976">
        <f>YEAR(Table1[[#This Row],[Date Sent]])</f>
        <v>2024</v>
      </c>
      <c r="AH10976"/>
    </row>
    <row r="10977" spans="1:34" x14ac:dyDescent="0.2">
      <c r="A10977" t="s">
        <v>629</v>
      </c>
      <c r="B10977" t="s">
        <v>830</v>
      </c>
      <c r="C10977" s="1">
        <v>12.04</v>
      </c>
      <c r="D10977" s="5">
        <v>45441</v>
      </c>
      <c r="E10977" t="s">
        <v>20</v>
      </c>
      <c r="F10977" t="s">
        <v>17</v>
      </c>
      <c r="G10977" s="16" t="s">
        <v>11440</v>
      </c>
      <c r="H10977" s="1"/>
      <c r="J10977"/>
      <c r="AC10977" s="5">
        <v>45476</v>
      </c>
      <c r="AD10977" t="s">
        <v>14577</v>
      </c>
      <c r="AE10977" t="s">
        <v>3828</v>
      </c>
      <c r="AF10977">
        <f>MONTH(Table1[[#This Row],[Date Sent]])</f>
        <v>7</v>
      </c>
      <c r="AG10977">
        <f>YEAR(Table1[[#This Row],[Date Sent]])</f>
        <v>2024</v>
      </c>
      <c r="AH10977"/>
    </row>
    <row r="10978" spans="1:34" x14ac:dyDescent="0.2">
      <c r="A10978" t="s">
        <v>629</v>
      </c>
      <c r="B10978" t="s">
        <v>830</v>
      </c>
      <c r="C10978" s="1">
        <v>100.86</v>
      </c>
      <c r="D10978" s="5">
        <v>45442</v>
      </c>
      <c r="E10978" t="s">
        <v>17</v>
      </c>
      <c r="F10978" t="s">
        <v>10</v>
      </c>
      <c r="G10978" s="16" t="s">
        <v>11441</v>
      </c>
      <c r="H10978" s="1"/>
      <c r="J10978"/>
      <c r="AC10978" s="5">
        <v>45476</v>
      </c>
      <c r="AD10978" t="s">
        <v>14577</v>
      </c>
      <c r="AE10978" t="s">
        <v>3828</v>
      </c>
      <c r="AF10978">
        <f>MONTH(Table1[[#This Row],[Date Sent]])</f>
        <v>7</v>
      </c>
      <c r="AG10978">
        <f>YEAR(Table1[[#This Row],[Date Sent]])</f>
        <v>2024</v>
      </c>
      <c r="AH10978"/>
    </row>
    <row r="10979" spans="1:34" x14ac:dyDescent="0.2">
      <c r="A10979" t="s">
        <v>629</v>
      </c>
      <c r="B10979" t="s">
        <v>830</v>
      </c>
      <c r="C10979" s="1">
        <v>54.49</v>
      </c>
      <c r="D10979" s="5">
        <v>45444</v>
      </c>
      <c r="E10979" t="s">
        <v>21</v>
      </c>
      <c r="F10979" t="s">
        <v>918</v>
      </c>
      <c r="G10979" s="16" t="s">
        <v>11442</v>
      </c>
      <c r="H10979" s="1">
        <v>21.97</v>
      </c>
      <c r="I10979" t="s">
        <v>16</v>
      </c>
      <c r="J10979" t="s">
        <v>1057</v>
      </c>
      <c r="K10979" s="1">
        <v>32.520000000000003</v>
      </c>
      <c r="L10979" t="s">
        <v>33</v>
      </c>
      <c r="M10979" t="s">
        <v>11443</v>
      </c>
      <c r="AC10979" s="5">
        <v>45476</v>
      </c>
      <c r="AD10979" t="s">
        <v>14577</v>
      </c>
      <c r="AE10979" t="s">
        <v>3828</v>
      </c>
      <c r="AF10979">
        <f>MONTH(Table1[[#This Row],[Date Sent]])</f>
        <v>7</v>
      </c>
      <c r="AG10979">
        <f>YEAR(Table1[[#This Row],[Date Sent]])</f>
        <v>2024</v>
      </c>
      <c r="AH10979"/>
    </row>
    <row r="10980" spans="1:34" x14ac:dyDescent="0.2">
      <c r="A10980" t="s">
        <v>2227</v>
      </c>
      <c r="B10980" t="s">
        <v>11444</v>
      </c>
      <c r="C10980" s="1">
        <v>219.46</v>
      </c>
      <c r="D10980" s="5">
        <v>45433</v>
      </c>
      <c r="E10980" t="s">
        <v>21</v>
      </c>
      <c r="F10980" t="s">
        <v>918</v>
      </c>
      <c r="G10980" s="16" t="s">
        <v>11445</v>
      </c>
      <c r="H10980" s="1">
        <v>108.18</v>
      </c>
      <c r="I10980" t="s">
        <v>33</v>
      </c>
      <c r="J10980" t="s">
        <v>11446</v>
      </c>
      <c r="K10980" s="1">
        <v>111.28</v>
      </c>
      <c r="L10980" t="s">
        <v>17</v>
      </c>
      <c r="M10980" t="s">
        <v>11447</v>
      </c>
      <c r="AC10980" s="5">
        <v>45476</v>
      </c>
      <c r="AD10980" t="s">
        <v>14617</v>
      </c>
      <c r="AE10980" t="s">
        <v>6845</v>
      </c>
      <c r="AF10980">
        <f>MONTH(Table1[[#This Row],[Date Sent]])</f>
        <v>7</v>
      </c>
      <c r="AG10980">
        <f>YEAR(Table1[[#This Row],[Date Sent]])</f>
        <v>2024</v>
      </c>
      <c r="AH10980"/>
    </row>
    <row r="10981" spans="1:34" x14ac:dyDescent="0.2">
      <c r="A10981" t="s">
        <v>2227</v>
      </c>
      <c r="B10981" t="s">
        <v>11444</v>
      </c>
      <c r="C10981" s="1">
        <v>234.46</v>
      </c>
      <c r="D10981" s="5">
        <v>45433</v>
      </c>
      <c r="E10981" t="s">
        <v>20</v>
      </c>
      <c r="F10981" t="s">
        <v>40</v>
      </c>
      <c r="G10981" s="16" t="s">
        <v>11448</v>
      </c>
      <c r="H10981" s="1"/>
      <c r="J10981"/>
      <c r="AC10981" s="5">
        <v>45476</v>
      </c>
      <c r="AD10981" t="s">
        <v>14617</v>
      </c>
      <c r="AE10981" t="s">
        <v>6845</v>
      </c>
      <c r="AF10981">
        <f>MONTH(Table1[[#This Row],[Date Sent]])</f>
        <v>7</v>
      </c>
      <c r="AG10981">
        <f>YEAR(Table1[[#This Row],[Date Sent]])</f>
        <v>2024</v>
      </c>
      <c r="AH10981"/>
    </row>
    <row r="10982" spans="1:34" x14ac:dyDescent="0.2">
      <c r="A10982" t="s">
        <v>2227</v>
      </c>
      <c r="B10982" t="s">
        <v>11444</v>
      </c>
      <c r="C10982" s="1">
        <v>294.24</v>
      </c>
      <c r="D10982" s="5">
        <v>45438</v>
      </c>
      <c r="E10982" t="s">
        <v>33</v>
      </c>
      <c r="F10982" t="s">
        <v>17</v>
      </c>
      <c r="G10982" s="16" t="s">
        <v>11449</v>
      </c>
      <c r="H10982" s="1"/>
      <c r="J10982"/>
      <c r="AC10982" s="5">
        <v>45476</v>
      </c>
      <c r="AD10982" t="s">
        <v>14617</v>
      </c>
      <c r="AE10982" t="s">
        <v>6845</v>
      </c>
      <c r="AF10982">
        <f>MONTH(Table1[[#This Row],[Date Sent]])</f>
        <v>7</v>
      </c>
      <c r="AG10982">
        <f>YEAR(Table1[[#This Row],[Date Sent]])</f>
        <v>2024</v>
      </c>
      <c r="AH10982"/>
    </row>
    <row r="10983" spans="1:34" x14ac:dyDescent="0.2">
      <c r="A10983" t="s">
        <v>2227</v>
      </c>
      <c r="B10983" t="s">
        <v>11444</v>
      </c>
      <c r="C10983" s="1">
        <v>74.87</v>
      </c>
      <c r="D10983" s="5">
        <v>45439</v>
      </c>
      <c r="E10983" t="s">
        <v>21</v>
      </c>
      <c r="F10983" t="s">
        <v>33</v>
      </c>
      <c r="G10983" s="16" t="s">
        <v>11450</v>
      </c>
      <c r="H10983" s="1"/>
      <c r="J10983"/>
      <c r="AC10983" s="5">
        <v>45476</v>
      </c>
      <c r="AD10983" t="s">
        <v>14617</v>
      </c>
      <c r="AE10983" t="s">
        <v>6845</v>
      </c>
      <c r="AF10983">
        <f>MONTH(Table1[[#This Row],[Date Sent]])</f>
        <v>7</v>
      </c>
      <c r="AG10983">
        <f>YEAR(Table1[[#This Row],[Date Sent]])</f>
        <v>2024</v>
      </c>
      <c r="AH10983"/>
    </row>
    <row r="10984" spans="1:34" x14ac:dyDescent="0.2">
      <c r="A10984" t="s">
        <v>2227</v>
      </c>
      <c r="B10984" t="s">
        <v>11444</v>
      </c>
      <c r="C10984" s="1">
        <v>46.35</v>
      </c>
      <c r="D10984" s="5">
        <v>45440</v>
      </c>
      <c r="E10984" t="s">
        <v>21</v>
      </c>
      <c r="F10984" t="s">
        <v>15</v>
      </c>
      <c r="G10984" s="16" t="s">
        <v>11451</v>
      </c>
      <c r="H10984" s="1"/>
      <c r="J10984"/>
      <c r="AC10984" s="5">
        <v>45476</v>
      </c>
      <c r="AD10984" t="s">
        <v>14617</v>
      </c>
      <c r="AE10984" t="s">
        <v>6845</v>
      </c>
      <c r="AF10984">
        <f>MONTH(Table1[[#This Row],[Date Sent]])</f>
        <v>7</v>
      </c>
      <c r="AG10984">
        <f>YEAR(Table1[[#This Row],[Date Sent]])</f>
        <v>2024</v>
      </c>
      <c r="AH10984"/>
    </row>
    <row r="10985" spans="1:34" x14ac:dyDescent="0.2">
      <c r="A10985" t="s">
        <v>2227</v>
      </c>
      <c r="B10985" t="s">
        <v>11444</v>
      </c>
      <c r="C10985" s="1">
        <v>57.05</v>
      </c>
      <c r="D10985" s="5">
        <v>45440</v>
      </c>
      <c r="E10985" t="s">
        <v>20</v>
      </c>
      <c r="F10985" t="s">
        <v>918</v>
      </c>
      <c r="G10985" s="16" t="s">
        <v>11452</v>
      </c>
      <c r="H10985" s="1">
        <v>35.880000000000003</v>
      </c>
      <c r="I10985" t="s">
        <v>40</v>
      </c>
      <c r="J10985" t="s">
        <v>11383</v>
      </c>
      <c r="K10985" s="1">
        <v>9.98</v>
      </c>
      <c r="L10985" t="s">
        <v>1193</v>
      </c>
      <c r="M10985" t="s">
        <v>11453</v>
      </c>
      <c r="N10985" s="1">
        <v>11.189999999999998</v>
      </c>
      <c r="O10985" t="s">
        <v>33</v>
      </c>
      <c r="P10985" t="s">
        <v>11454</v>
      </c>
      <c r="AC10985" s="5">
        <v>45476</v>
      </c>
      <c r="AD10985" t="s">
        <v>14617</v>
      </c>
      <c r="AE10985" t="s">
        <v>6845</v>
      </c>
      <c r="AF10985">
        <f>MONTH(Table1[[#This Row],[Date Sent]])</f>
        <v>7</v>
      </c>
      <c r="AG10985">
        <f>YEAR(Table1[[#This Row],[Date Sent]])</f>
        <v>2024</v>
      </c>
      <c r="AH10985"/>
    </row>
    <row r="10986" spans="1:34" x14ac:dyDescent="0.2">
      <c r="A10986" t="s">
        <v>2227</v>
      </c>
      <c r="B10986" t="s">
        <v>11444</v>
      </c>
      <c r="C10986" s="1">
        <v>66.3</v>
      </c>
      <c r="D10986" s="5">
        <v>45442</v>
      </c>
      <c r="E10986" t="s">
        <v>8</v>
      </c>
      <c r="F10986" t="s">
        <v>39</v>
      </c>
      <c r="G10986" s="16" t="s">
        <v>11455</v>
      </c>
      <c r="H10986" s="1"/>
      <c r="J10986"/>
      <c r="AC10986" s="5">
        <v>45476</v>
      </c>
      <c r="AD10986" t="s">
        <v>14617</v>
      </c>
      <c r="AE10986" t="s">
        <v>6845</v>
      </c>
      <c r="AF10986">
        <f>MONTH(Table1[[#This Row],[Date Sent]])</f>
        <v>7</v>
      </c>
      <c r="AG10986">
        <f>YEAR(Table1[[#This Row],[Date Sent]])</f>
        <v>2024</v>
      </c>
      <c r="AH10986"/>
    </row>
    <row r="10987" spans="1:34" x14ac:dyDescent="0.2">
      <c r="A10987" t="s">
        <v>2227</v>
      </c>
      <c r="B10987" t="s">
        <v>11444</v>
      </c>
      <c r="C10987" s="1">
        <v>19.73</v>
      </c>
      <c r="D10987" s="5">
        <v>45443</v>
      </c>
      <c r="E10987" t="s">
        <v>20</v>
      </c>
      <c r="F10987" t="s">
        <v>39</v>
      </c>
      <c r="G10987" s="16" t="s">
        <v>11456</v>
      </c>
      <c r="H10987" s="1"/>
      <c r="J10987"/>
      <c r="AC10987" s="5">
        <v>45476</v>
      </c>
      <c r="AD10987" t="s">
        <v>14617</v>
      </c>
      <c r="AE10987" t="s">
        <v>6845</v>
      </c>
      <c r="AF10987">
        <f>MONTH(Table1[[#This Row],[Date Sent]])</f>
        <v>7</v>
      </c>
      <c r="AG10987">
        <f>YEAR(Table1[[#This Row],[Date Sent]])</f>
        <v>2024</v>
      </c>
      <c r="AH10987"/>
    </row>
    <row r="10988" spans="1:34" x14ac:dyDescent="0.2">
      <c r="A10988" t="s">
        <v>2227</v>
      </c>
      <c r="B10988" t="s">
        <v>11444</v>
      </c>
      <c r="C10988" s="1">
        <v>17.91</v>
      </c>
      <c r="D10988" s="5">
        <v>45447</v>
      </c>
      <c r="E10988" t="s">
        <v>15</v>
      </c>
      <c r="F10988" t="s">
        <v>918</v>
      </c>
      <c r="G10988" s="16" t="s">
        <v>11457</v>
      </c>
      <c r="H10988" s="1">
        <v>11.56</v>
      </c>
      <c r="I10988" t="s">
        <v>17</v>
      </c>
      <c r="J10988" t="s">
        <v>11458</v>
      </c>
      <c r="K10988" s="1">
        <v>6.4099999999999984</v>
      </c>
      <c r="L10988" t="s">
        <v>15</v>
      </c>
      <c r="M10988" t="s">
        <v>11459</v>
      </c>
      <c r="AC10988" s="5">
        <v>45476</v>
      </c>
      <c r="AD10988" t="s">
        <v>14617</v>
      </c>
      <c r="AE10988" t="s">
        <v>6845</v>
      </c>
      <c r="AF10988">
        <f>MONTH(Table1[[#This Row],[Date Sent]])</f>
        <v>7</v>
      </c>
      <c r="AG10988">
        <f>YEAR(Table1[[#This Row],[Date Sent]])</f>
        <v>2024</v>
      </c>
      <c r="AH10988"/>
    </row>
    <row r="10989" spans="1:34" x14ac:dyDescent="0.2">
      <c r="A10989" t="s">
        <v>2227</v>
      </c>
      <c r="B10989" t="s">
        <v>11444</v>
      </c>
      <c r="C10989" s="1">
        <v>29.07</v>
      </c>
      <c r="D10989" s="5">
        <v>45447</v>
      </c>
      <c r="E10989" t="s">
        <v>8</v>
      </c>
      <c r="F10989" t="s">
        <v>39</v>
      </c>
      <c r="G10989" s="16" t="s">
        <v>11460</v>
      </c>
      <c r="H10989" s="1"/>
      <c r="J10989"/>
      <c r="AC10989" s="5">
        <v>45476</v>
      </c>
      <c r="AD10989" t="s">
        <v>14617</v>
      </c>
      <c r="AE10989" t="s">
        <v>6845</v>
      </c>
      <c r="AF10989">
        <f>MONTH(Table1[[#This Row],[Date Sent]])</f>
        <v>7</v>
      </c>
      <c r="AG10989">
        <f>YEAR(Table1[[#This Row],[Date Sent]])</f>
        <v>2024</v>
      </c>
      <c r="AH10989"/>
    </row>
    <row r="10990" spans="1:34" x14ac:dyDescent="0.2">
      <c r="A10990" t="s">
        <v>2227</v>
      </c>
      <c r="B10990" t="s">
        <v>11444</v>
      </c>
      <c r="C10990" s="1">
        <v>99.9</v>
      </c>
      <c r="D10990" s="5">
        <v>45449</v>
      </c>
      <c r="E10990" t="s">
        <v>23</v>
      </c>
      <c r="F10990" t="s">
        <v>33</v>
      </c>
      <c r="G10990" s="16" t="s">
        <v>11461</v>
      </c>
      <c r="H10990" s="1"/>
      <c r="J10990"/>
      <c r="AC10990" s="5">
        <v>45476</v>
      </c>
      <c r="AD10990" t="s">
        <v>14617</v>
      </c>
      <c r="AE10990" t="s">
        <v>6845</v>
      </c>
      <c r="AF10990">
        <f>MONTH(Table1[[#This Row],[Date Sent]])</f>
        <v>7</v>
      </c>
      <c r="AG10990">
        <f>YEAR(Table1[[#This Row],[Date Sent]])</f>
        <v>2024</v>
      </c>
      <c r="AH10990"/>
    </row>
    <row r="10991" spans="1:34" x14ac:dyDescent="0.2">
      <c r="A10991" t="s">
        <v>2227</v>
      </c>
      <c r="B10991" t="s">
        <v>11444</v>
      </c>
      <c r="C10991" s="1">
        <v>5.34</v>
      </c>
      <c r="D10991" s="5">
        <v>45449</v>
      </c>
      <c r="E10991" t="s">
        <v>20</v>
      </c>
      <c r="F10991" t="s">
        <v>33</v>
      </c>
      <c r="G10991" s="16" t="s">
        <v>11462</v>
      </c>
      <c r="H10991" s="1"/>
      <c r="J10991"/>
      <c r="AC10991" s="5">
        <v>45476</v>
      </c>
      <c r="AD10991" t="s">
        <v>14617</v>
      </c>
      <c r="AE10991" t="s">
        <v>6845</v>
      </c>
      <c r="AF10991">
        <f>MONTH(Table1[[#This Row],[Date Sent]])</f>
        <v>7</v>
      </c>
      <c r="AG10991">
        <f>YEAR(Table1[[#This Row],[Date Sent]])</f>
        <v>2024</v>
      </c>
      <c r="AH10991"/>
    </row>
    <row r="10992" spans="1:34" x14ac:dyDescent="0.2">
      <c r="A10992" t="s">
        <v>2227</v>
      </c>
      <c r="B10992" t="s">
        <v>11444</v>
      </c>
      <c r="C10992" s="1">
        <v>81.96</v>
      </c>
      <c r="D10992" s="5">
        <v>45454</v>
      </c>
      <c r="E10992" t="s">
        <v>21</v>
      </c>
      <c r="F10992" t="s">
        <v>918</v>
      </c>
      <c r="G10992" s="16" t="s">
        <v>11463</v>
      </c>
      <c r="H10992" s="1">
        <v>12.16</v>
      </c>
      <c r="I10992" t="s">
        <v>15</v>
      </c>
      <c r="J10992" t="s">
        <v>11464</v>
      </c>
      <c r="K10992" s="1">
        <v>69.8</v>
      </c>
      <c r="L10992" t="s">
        <v>33</v>
      </c>
      <c r="M10992" t="s">
        <v>11465</v>
      </c>
      <c r="AC10992" s="5">
        <v>45476</v>
      </c>
      <c r="AD10992" t="s">
        <v>14617</v>
      </c>
      <c r="AE10992" t="s">
        <v>6845</v>
      </c>
      <c r="AF10992">
        <f>MONTH(Table1[[#This Row],[Date Sent]])</f>
        <v>7</v>
      </c>
      <c r="AG10992">
        <f>YEAR(Table1[[#This Row],[Date Sent]])</f>
        <v>2024</v>
      </c>
      <c r="AH10992"/>
    </row>
    <row r="10993" spans="1:34" x14ac:dyDescent="0.2">
      <c r="A10993" t="s">
        <v>1346</v>
      </c>
      <c r="B10993" t="s">
        <v>11466</v>
      </c>
      <c r="C10993" s="1">
        <v>1350</v>
      </c>
      <c r="D10993" s="5">
        <v>45435</v>
      </c>
      <c r="E10993" t="s">
        <v>10</v>
      </c>
      <c r="F10993" t="s">
        <v>33</v>
      </c>
      <c r="G10993" s="16" t="s">
        <v>11467</v>
      </c>
      <c r="H10993" s="1"/>
      <c r="J10993"/>
      <c r="AC10993" s="5">
        <v>45476</v>
      </c>
      <c r="AD10993" t="s">
        <v>13604</v>
      </c>
      <c r="AE10993" t="s">
        <v>6845</v>
      </c>
      <c r="AF10993">
        <f>MONTH(Table1[[#This Row],[Date Sent]])</f>
        <v>7</v>
      </c>
      <c r="AG10993">
        <f>YEAR(Table1[[#This Row],[Date Sent]])</f>
        <v>2024</v>
      </c>
      <c r="AH10993"/>
    </row>
    <row r="10994" spans="1:34" x14ac:dyDescent="0.2">
      <c r="A10994" t="s">
        <v>1346</v>
      </c>
      <c r="B10994" t="s">
        <v>11466</v>
      </c>
      <c r="C10994" s="1">
        <v>57.2</v>
      </c>
      <c r="D10994" s="5">
        <v>45448</v>
      </c>
      <c r="E10994" t="s">
        <v>13</v>
      </c>
      <c r="F10994" t="s">
        <v>33</v>
      </c>
      <c r="G10994" s="16" t="s">
        <v>11468</v>
      </c>
      <c r="H10994" s="1"/>
      <c r="J10994"/>
      <c r="AC10994" s="5">
        <v>45476</v>
      </c>
      <c r="AD10994" t="s">
        <v>13604</v>
      </c>
      <c r="AE10994" t="s">
        <v>6845</v>
      </c>
      <c r="AF10994">
        <f>MONTH(Table1[[#This Row],[Date Sent]])</f>
        <v>7</v>
      </c>
      <c r="AG10994">
        <f>YEAR(Table1[[#This Row],[Date Sent]])</f>
        <v>2024</v>
      </c>
      <c r="AH10994"/>
    </row>
    <row r="10995" spans="1:34" x14ac:dyDescent="0.2">
      <c r="A10995" t="s">
        <v>1346</v>
      </c>
      <c r="B10995" t="s">
        <v>11466</v>
      </c>
      <c r="C10995" s="1">
        <v>54.22</v>
      </c>
      <c r="D10995" s="5">
        <v>45451</v>
      </c>
      <c r="E10995" t="s">
        <v>58</v>
      </c>
      <c r="F10995" t="s">
        <v>15</v>
      </c>
      <c r="G10995" s="16" t="s">
        <v>11469</v>
      </c>
      <c r="H10995" s="1"/>
      <c r="J10995"/>
      <c r="AC10995" s="5">
        <v>45476</v>
      </c>
      <c r="AD10995" t="s">
        <v>13604</v>
      </c>
      <c r="AE10995" t="s">
        <v>6845</v>
      </c>
      <c r="AF10995">
        <f>MONTH(Table1[[#This Row],[Date Sent]])</f>
        <v>7</v>
      </c>
      <c r="AG10995">
        <f>YEAR(Table1[[#This Row],[Date Sent]])</f>
        <v>2024</v>
      </c>
      <c r="AH10995"/>
    </row>
    <row r="10996" spans="1:34" x14ac:dyDescent="0.2">
      <c r="A10996" t="s">
        <v>1346</v>
      </c>
      <c r="B10996" t="s">
        <v>11466</v>
      </c>
      <c r="C10996" s="1">
        <v>29.95</v>
      </c>
      <c r="D10996" s="5">
        <v>45455</v>
      </c>
      <c r="E10996" t="s">
        <v>17</v>
      </c>
      <c r="F10996" t="s">
        <v>39</v>
      </c>
      <c r="G10996" s="16" t="s">
        <v>11470</v>
      </c>
      <c r="H10996" s="1"/>
      <c r="J10996"/>
      <c r="AC10996" s="5">
        <v>45476</v>
      </c>
      <c r="AD10996" t="s">
        <v>13604</v>
      </c>
      <c r="AE10996" t="s">
        <v>6845</v>
      </c>
      <c r="AF10996">
        <f>MONTH(Table1[[#This Row],[Date Sent]])</f>
        <v>7</v>
      </c>
      <c r="AG10996">
        <f>YEAR(Table1[[#This Row],[Date Sent]])</f>
        <v>2024</v>
      </c>
      <c r="AH10996"/>
    </row>
    <row r="10997" spans="1:34" x14ac:dyDescent="0.2">
      <c r="A10997" t="s">
        <v>160</v>
      </c>
      <c r="B10997" t="s">
        <v>827</v>
      </c>
      <c r="C10997" s="1">
        <v>10.14</v>
      </c>
      <c r="D10997" s="5">
        <v>45458</v>
      </c>
      <c r="E10997" t="s">
        <v>6</v>
      </c>
      <c r="F10997" t="s">
        <v>18</v>
      </c>
      <c r="G10997" s="16" t="s">
        <v>11471</v>
      </c>
      <c r="H10997" s="1"/>
      <c r="J10997"/>
      <c r="AC10997" s="5">
        <v>45476</v>
      </c>
      <c r="AD10997" t="s">
        <v>13542</v>
      </c>
      <c r="AE10997" t="s">
        <v>6845</v>
      </c>
      <c r="AF10997">
        <f>MONTH(Table1[[#This Row],[Date Sent]])</f>
        <v>7</v>
      </c>
      <c r="AG10997">
        <f>YEAR(Table1[[#This Row],[Date Sent]])</f>
        <v>2024</v>
      </c>
      <c r="AH10997"/>
    </row>
    <row r="10998" spans="1:34" x14ac:dyDescent="0.2">
      <c r="A10998" t="s">
        <v>160</v>
      </c>
      <c r="B10998" t="s">
        <v>827</v>
      </c>
      <c r="C10998" s="1">
        <v>48.46</v>
      </c>
      <c r="D10998" s="5">
        <v>45459</v>
      </c>
      <c r="E10998" t="s">
        <v>6</v>
      </c>
      <c r="F10998" t="s">
        <v>18</v>
      </c>
      <c r="G10998" s="16" t="s">
        <v>11472</v>
      </c>
      <c r="H10998" s="1"/>
      <c r="J10998"/>
      <c r="AC10998" s="5">
        <v>45476</v>
      </c>
      <c r="AD10998" t="s">
        <v>13542</v>
      </c>
      <c r="AE10998" t="s">
        <v>6845</v>
      </c>
      <c r="AF10998">
        <f>MONTH(Table1[[#This Row],[Date Sent]])</f>
        <v>7</v>
      </c>
      <c r="AG10998">
        <f>YEAR(Table1[[#This Row],[Date Sent]])</f>
        <v>2024</v>
      </c>
      <c r="AH10998"/>
    </row>
    <row r="10999" spans="1:34" x14ac:dyDescent="0.2">
      <c r="A10999" t="s">
        <v>3259</v>
      </c>
      <c r="B10999" t="s">
        <v>11473</v>
      </c>
      <c r="C10999" s="1">
        <v>69.34</v>
      </c>
      <c r="D10999" s="5">
        <v>45427</v>
      </c>
      <c r="E10999" t="s">
        <v>21</v>
      </c>
      <c r="F10999" t="s">
        <v>16</v>
      </c>
      <c r="G10999" s="16" t="s">
        <v>11474</v>
      </c>
      <c r="H10999" s="1"/>
      <c r="J10999"/>
      <c r="AC10999" s="5">
        <v>45476</v>
      </c>
      <c r="AD10999" t="s">
        <v>14708</v>
      </c>
      <c r="AE10999" t="s">
        <v>6845</v>
      </c>
      <c r="AF10999">
        <f>MONTH(Table1[[#This Row],[Date Sent]])</f>
        <v>7</v>
      </c>
      <c r="AG10999">
        <f>YEAR(Table1[[#This Row],[Date Sent]])</f>
        <v>2024</v>
      </c>
      <c r="AH10999"/>
    </row>
    <row r="11000" spans="1:34" x14ac:dyDescent="0.2">
      <c r="A11000" t="s">
        <v>3259</v>
      </c>
      <c r="B11000" t="s">
        <v>11473</v>
      </c>
      <c r="C11000" s="1">
        <v>10.79</v>
      </c>
      <c r="D11000" s="5">
        <v>45429</v>
      </c>
      <c r="E11000" t="s">
        <v>21</v>
      </c>
      <c r="F11000" t="s">
        <v>33</v>
      </c>
      <c r="G11000" s="16" t="s">
        <v>5192</v>
      </c>
      <c r="H11000" s="1"/>
      <c r="J11000"/>
      <c r="AC11000" s="5">
        <v>45476</v>
      </c>
      <c r="AD11000" t="s">
        <v>14708</v>
      </c>
      <c r="AE11000" t="s">
        <v>6845</v>
      </c>
      <c r="AF11000">
        <f>MONTH(Table1[[#This Row],[Date Sent]])</f>
        <v>7</v>
      </c>
      <c r="AG11000">
        <f>YEAR(Table1[[#This Row],[Date Sent]])</f>
        <v>2024</v>
      </c>
      <c r="AH11000"/>
    </row>
    <row r="11001" spans="1:34" x14ac:dyDescent="0.2">
      <c r="A11001" t="s">
        <v>3259</v>
      </c>
      <c r="B11001" t="s">
        <v>11473</v>
      </c>
      <c r="C11001" s="1">
        <v>50.11</v>
      </c>
      <c r="D11001" s="5">
        <v>45431</v>
      </c>
      <c r="E11001" t="s">
        <v>21</v>
      </c>
      <c r="F11001" t="s">
        <v>918</v>
      </c>
      <c r="G11001" s="16" t="s">
        <v>11475</v>
      </c>
      <c r="H11001" s="1">
        <v>25.03</v>
      </c>
      <c r="I11001" t="s">
        <v>10</v>
      </c>
      <c r="J11001" t="s">
        <v>1135</v>
      </c>
      <c r="K11001" s="1">
        <v>25.08</v>
      </c>
      <c r="L11001" t="s">
        <v>18</v>
      </c>
      <c r="M11001" t="s">
        <v>9885</v>
      </c>
      <c r="AC11001" s="5">
        <v>45476</v>
      </c>
      <c r="AD11001" t="s">
        <v>14708</v>
      </c>
      <c r="AE11001" t="s">
        <v>6845</v>
      </c>
      <c r="AF11001">
        <f>MONTH(Table1[[#This Row],[Date Sent]])</f>
        <v>7</v>
      </c>
      <c r="AG11001">
        <f>YEAR(Table1[[#This Row],[Date Sent]])</f>
        <v>2024</v>
      </c>
      <c r="AH11001"/>
    </row>
    <row r="11002" spans="1:34" x14ac:dyDescent="0.2">
      <c r="A11002" t="s">
        <v>3259</v>
      </c>
      <c r="B11002" t="s">
        <v>11473</v>
      </c>
      <c r="C11002" s="1">
        <v>30.2</v>
      </c>
      <c r="D11002" s="5">
        <v>45435</v>
      </c>
      <c r="E11002" t="s">
        <v>21</v>
      </c>
      <c r="F11002" t="s">
        <v>33</v>
      </c>
      <c r="G11002" s="16" t="s">
        <v>11476</v>
      </c>
      <c r="H11002" s="1"/>
      <c r="J11002"/>
      <c r="AC11002" s="5">
        <v>45476</v>
      </c>
      <c r="AD11002" t="s">
        <v>14708</v>
      </c>
      <c r="AE11002" t="s">
        <v>6845</v>
      </c>
      <c r="AF11002">
        <f>MONTH(Table1[[#This Row],[Date Sent]])</f>
        <v>7</v>
      </c>
      <c r="AG11002">
        <f>YEAR(Table1[[#This Row],[Date Sent]])</f>
        <v>2024</v>
      </c>
      <c r="AH11002"/>
    </row>
    <row r="11003" spans="1:34" x14ac:dyDescent="0.2">
      <c r="A11003" t="s">
        <v>3259</v>
      </c>
      <c r="B11003" t="s">
        <v>11473</v>
      </c>
      <c r="C11003" s="1">
        <v>77.59</v>
      </c>
      <c r="D11003" s="5">
        <v>45436</v>
      </c>
      <c r="E11003" t="s">
        <v>20</v>
      </c>
      <c r="F11003" t="s">
        <v>39</v>
      </c>
      <c r="G11003" s="16" t="s">
        <v>7736</v>
      </c>
      <c r="H11003" s="1"/>
      <c r="J11003"/>
      <c r="AC11003" s="5">
        <v>45476</v>
      </c>
      <c r="AD11003" t="s">
        <v>14708</v>
      </c>
      <c r="AE11003" t="s">
        <v>6845</v>
      </c>
      <c r="AF11003">
        <f>MONTH(Table1[[#This Row],[Date Sent]])</f>
        <v>7</v>
      </c>
      <c r="AG11003">
        <f>YEAR(Table1[[#This Row],[Date Sent]])</f>
        <v>2024</v>
      </c>
      <c r="AH11003"/>
    </row>
    <row r="11004" spans="1:34" x14ac:dyDescent="0.2">
      <c r="A11004" t="s">
        <v>3259</v>
      </c>
      <c r="B11004" t="s">
        <v>11473</v>
      </c>
      <c r="C11004" s="1">
        <v>91.47</v>
      </c>
      <c r="D11004" s="5">
        <v>45437</v>
      </c>
      <c r="E11004" t="s">
        <v>21</v>
      </c>
      <c r="F11004" t="s">
        <v>33</v>
      </c>
      <c r="G11004" s="16" t="s">
        <v>11477</v>
      </c>
      <c r="H11004" s="1"/>
      <c r="J11004"/>
      <c r="AC11004" s="5">
        <v>45476</v>
      </c>
      <c r="AD11004" t="s">
        <v>14708</v>
      </c>
      <c r="AE11004" t="s">
        <v>6845</v>
      </c>
      <c r="AF11004">
        <f>MONTH(Table1[[#This Row],[Date Sent]])</f>
        <v>7</v>
      </c>
      <c r="AG11004">
        <f>YEAR(Table1[[#This Row],[Date Sent]])</f>
        <v>2024</v>
      </c>
      <c r="AH11004"/>
    </row>
    <row r="11005" spans="1:34" x14ac:dyDescent="0.2">
      <c r="A11005" t="s">
        <v>3259</v>
      </c>
      <c r="B11005" t="s">
        <v>11473</v>
      </c>
      <c r="C11005" s="1">
        <v>75.36</v>
      </c>
      <c r="D11005" s="5">
        <v>45442</v>
      </c>
      <c r="E11005" t="s">
        <v>21</v>
      </c>
      <c r="F11005" t="s">
        <v>33</v>
      </c>
      <c r="G11005" s="16" t="s">
        <v>11478</v>
      </c>
      <c r="H11005" s="1"/>
      <c r="J11005"/>
      <c r="AC11005" s="5">
        <v>45476</v>
      </c>
      <c r="AD11005" t="s">
        <v>14708</v>
      </c>
      <c r="AE11005" t="s">
        <v>6845</v>
      </c>
      <c r="AF11005">
        <f>MONTH(Table1[[#This Row],[Date Sent]])</f>
        <v>7</v>
      </c>
      <c r="AG11005">
        <f>YEAR(Table1[[#This Row],[Date Sent]])</f>
        <v>2024</v>
      </c>
      <c r="AH11005"/>
    </row>
    <row r="11006" spans="1:34" x14ac:dyDescent="0.2">
      <c r="A11006" t="s">
        <v>3259</v>
      </c>
      <c r="B11006" t="s">
        <v>11473</v>
      </c>
      <c r="C11006" s="1">
        <v>46.96</v>
      </c>
      <c r="D11006" s="5">
        <v>45442</v>
      </c>
      <c r="E11006" t="s">
        <v>23</v>
      </c>
      <c r="F11006" t="s">
        <v>33</v>
      </c>
      <c r="G11006" s="16" t="s">
        <v>11479</v>
      </c>
      <c r="H11006" s="1"/>
      <c r="J11006"/>
      <c r="AC11006" s="5">
        <v>45476</v>
      </c>
      <c r="AD11006" t="s">
        <v>14708</v>
      </c>
      <c r="AE11006" t="s">
        <v>6845</v>
      </c>
      <c r="AF11006">
        <f>MONTH(Table1[[#This Row],[Date Sent]])</f>
        <v>7</v>
      </c>
      <c r="AG11006">
        <f>YEAR(Table1[[#This Row],[Date Sent]])</f>
        <v>2024</v>
      </c>
      <c r="AH11006"/>
    </row>
    <row r="11007" spans="1:34" x14ac:dyDescent="0.2">
      <c r="A11007" t="s">
        <v>3259</v>
      </c>
      <c r="B11007" t="s">
        <v>11473</v>
      </c>
      <c r="C11007" s="1">
        <v>24.21</v>
      </c>
      <c r="D11007" s="5">
        <v>45443</v>
      </c>
      <c r="E11007" t="s">
        <v>24</v>
      </c>
      <c r="F11007" t="s">
        <v>18</v>
      </c>
      <c r="G11007" s="16" t="s">
        <v>10888</v>
      </c>
      <c r="H11007" s="1"/>
      <c r="J11007"/>
      <c r="AC11007" s="5">
        <v>45476</v>
      </c>
      <c r="AD11007" t="s">
        <v>14708</v>
      </c>
      <c r="AE11007" t="s">
        <v>6845</v>
      </c>
      <c r="AF11007">
        <f>MONTH(Table1[[#This Row],[Date Sent]])</f>
        <v>7</v>
      </c>
      <c r="AG11007">
        <f>YEAR(Table1[[#This Row],[Date Sent]])</f>
        <v>2024</v>
      </c>
      <c r="AH11007"/>
    </row>
    <row r="11008" spans="1:34" x14ac:dyDescent="0.2">
      <c r="A11008" t="s">
        <v>3259</v>
      </c>
      <c r="B11008" t="s">
        <v>11473</v>
      </c>
      <c r="C11008" s="1">
        <v>12.94</v>
      </c>
      <c r="D11008" s="5">
        <v>45447</v>
      </c>
      <c r="E11008" t="s">
        <v>21</v>
      </c>
      <c r="F11008" t="s">
        <v>39</v>
      </c>
      <c r="G11008" s="16" t="s">
        <v>2431</v>
      </c>
      <c r="H11008" s="1"/>
      <c r="J11008"/>
      <c r="AC11008" s="5">
        <v>45476</v>
      </c>
      <c r="AD11008" t="s">
        <v>14708</v>
      </c>
      <c r="AE11008" t="s">
        <v>6845</v>
      </c>
      <c r="AF11008">
        <f>MONTH(Table1[[#This Row],[Date Sent]])</f>
        <v>7</v>
      </c>
      <c r="AG11008">
        <f>YEAR(Table1[[#This Row],[Date Sent]])</f>
        <v>2024</v>
      </c>
      <c r="AH11008"/>
    </row>
    <row r="11009" spans="1:34" x14ac:dyDescent="0.2">
      <c r="A11009" t="s">
        <v>3259</v>
      </c>
      <c r="B11009" t="s">
        <v>11473</v>
      </c>
      <c r="C11009" s="1">
        <v>13.11</v>
      </c>
      <c r="D11009" s="5">
        <v>45450</v>
      </c>
      <c r="E11009" t="s">
        <v>24</v>
      </c>
      <c r="F11009" t="s">
        <v>18</v>
      </c>
      <c r="G11009" s="16" t="s">
        <v>11480</v>
      </c>
      <c r="H11009" s="1"/>
      <c r="J11009"/>
      <c r="AC11009" s="5">
        <v>45476</v>
      </c>
      <c r="AD11009" t="s">
        <v>14708</v>
      </c>
      <c r="AE11009" t="s">
        <v>6845</v>
      </c>
      <c r="AF11009">
        <f>MONTH(Table1[[#This Row],[Date Sent]])</f>
        <v>7</v>
      </c>
      <c r="AG11009">
        <f>YEAR(Table1[[#This Row],[Date Sent]])</f>
        <v>2024</v>
      </c>
      <c r="AH11009"/>
    </row>
    <row r="11010" spans="1:34" x14ac:dyDescent="0.2">
      <c r="A11010" t="s">
        <v>3259</v>
      </c>
      <c r="B11010" t="s">
        <v>11473</v>
      </c>
      <c r="C11010" s="1">
        <v>101.54</v>
      </c>
      <c r="D11010" s="5">
        <v>45451</v>
      </c>
      <c r="E11010" t="s">
        <v>21</v>
      </c>
      <c r="F11010" t="s">
        <v>33</v>
      </c>
      <c r="G11010" s="16" t="s">
        <v>11481</v>
      </c>
      <c r="H11010" s="1"/>
      <c r="J11010"/>
      <c r="AC11010" s="5">
        <v>45476</v>
      </c>
      <c r="AD11010" t="s">
        <v>14708</v>
      </c>
      <c r="AE11010" t="s">
        <v>6845</v>
      </c>
      <c r="AF11010">
        <f>MONTH(Table1[[#This Row],[Date Sent]])</f>
        <v>7</v>
      </c>
      <c r="AG11010">
        <f>YEAR(Table1[[#This Row],[Date Sent]])</f>
        <v>2024</v>
      </c>
      <c r="AH11010"/>
    </row>
    <row r="11011" spans="1:34" x14ac:dyDescent="0.2">
      <c r="A11011" t="s">
        <v>3259</v>
      </c>
      <c r="B11011" t="s">
        <v>11473</v>
      </c>
      <c r="C11011" s="1">
        <v>46.96</v>
      </c>
      <c r="D11011" s="5">
        <v>45453</v>
      </c>
      <c r="E11011" t="s">
        <v>23</v>
      </c>
      <c r="F11011" t="s">
        <v>33</v>
      </c>
      <c r="G11011" s="16" t="s">
        <v>11482</v>
      </c>
      <c r="H11011" s="1"/>
      <c r="J11011"/>
      <c r="AC11011" s="5">
        <v>45476</v>
      </c>
      <c r="AD11011" t="s">
        <v>14708</v>
      </c>
      <c r="AE11011" t="s">
        <v>6845</v>
      </c>
      <c r="AF11011">
        <f>MONTH(Table1[[#This Row],[Date Sent]])</f>
        <v>7</v>
      </c>
      <c r="AG11011">
        <f>YEAR(Table1[[#This Row],[Date Sent]])</f>
        <v>2024</v>
      </c>
      <c r="AH11011"/>
    </row>
    <row r="11012" spans="1:34" x14ac:dyDescent="0.2">
      <c r="A11012" t="s">
        <v>3259</v>
      </c>
      <c r="B11012" t="s">
        <v>11473</v>
      </c>
      <c r="C11012" s="1">
        <v>40.85</v>
      </c>
      <c r="D11012" s="5">
        <v>45453</v>
      </c>
      <c r="E11012" t="s">
        <v>20</v>
      </c>
      <c r="F11012" t="s">
        <v>39</v>
      </c>
      <c r="G11012" s="16" t="s">
        <v>7736</v>
      </c>
      <c r="H11012" s="1"/>
      <c r="J11012"/>
      <c r="AC11012" s="5">
        <v>45476</v>
      </c>
      <c r="AD11012" t="s">
        <v>14708</v>
      </c>
      <c r="AE11012" t="s">
        <v>6845</v>
      </c>
      <c r="AF11012">
        <f>MONTH(Table1[[#This Row],[Date Sent]])</f>
        <v>7</v>
      </c>
      <c r="AG11012">
        <f>YEAR(Table1[[#This Row],[Date Sent]])</f>
        <v>2024</v>
      </c>
      <c r="AH11012"/>
    </row>
    <row r="11013" spans="1:34" x14ac:dyDescent="0.2">
      <c r="A11013" t="s">
        <v>3259</v>
      </c>
      <c r="B11013" t="s">
        <v>11473</v>
      </c>
      <c r="C11013" s="1">
        <v>5020</v>
      </c>
      <c r="D11013" s="5">
        <v>45454</v>
      </c>
      <c r="E11013" t="s">
        <v>25</v>
      </c>
      <c r="F11013" t="s">
        <v>40</v>
      </c>
      <c r="G11013" s="16" t="s">
        <v>11483</v>
      </c>
      <c r="H11013" s="1"/>
      <c r="J11013"/>
      <c r="AC11013" s="5">
        <v>45476</v>
      </c>
      <c r="AD11013" t="s">
        <v>14708</v>
      </c>
      <c r="AE11013" t="s">
        <v>6845</v>
      </c>
      <c r="AF11013">
        <f>MONTH(Table1[[#This Row],[Date Sent]])</f>
        <v>7</v>
      </c>
      <c r="AG11013">
        <f>YEAR(Table1[[#This Row],[Date Sent]])</f>
        <v>2024</v>
      </c>
      <c r="AH11013"/>
    </row>
    <row r="11014" spans="1:34" x14ac:dyDescent="0.2">
      <c r="A11014" t="s">
        <v>3259</v>
      </c>
      <c r="B11014" t="s">
        <v>11473</v>
      </c>
      <c r="C11014" s="1">
        <v>68.260000000000005</v>
      </c>
      <c r="D11014" s="5">
        <v>45456</v>
      </c>
      <c r="E11014" t="s">
        <v>21</v>
      </c>
      <c r="F11014" t="s">
        <v>33</v>
      </c>
      <c r="G11014" s="16" t="s">
        <v>11484</v>
      </c>
      <c r="H11014" s="1"/>
      <c r="J11014"/>
      <c r="AC11014" s="5">
        <v>45476</v>
      </c>
      <c r="AD11014" t="s">
        <v>14708</v>
      </c>
      <c r="AE11014" t="s">
        <v>6845</v>
      </c>
      <c r="AF11014">
        <f>MONTH(Table1[[#This Row],[Date Sent]])</f>
        <v>7</v>
      </c>
      <c r="AG11014">
        <f>YEAR(Table1[[#This Row],[Date Sent]])</f>
        <v>2024</v>
      </c>
      <c r="AH11014"/>
    </row>
    <row r="11015" spans="1:34" x14ac:dyDescent="0.2">
      <c r="A11015" t="s">
        <v>828</v>
      </c>
      <c r="B11015" t="s">
        <v>829</v>
      </c>
      <c r="C11015" s="1">
        <v>72.39</v>
      </c>
      <c r="D11015" s="5">
        <v>45370</v>
      </c>
      <c r="E11015" t="s">
        <v>21</v>
      </c>
      <c r="F11015" t="s">
        <v>33</v>
      </c>
      <c r="G11015" s="16" t="s">
        <v>4022</v>
      </c>
      <c r="H11015" s="1"/>
      <c r="J11015"/>
      <c r="AC11015" s="5">
        <v>45476</v>
      </c>
      <c r="AD11015" t="s">
        <v>14624</v>
      </c>
      <c r="AE11015" t="s">
        <v>140</v>
      </c>
      <c r="AF11015">
        <f>MONTH(Table1[[#This Row],[Date Sent]])</f>
        <v>7</v>
      </c>
      <c r="AG11015">
        <f>YEAR(Table1[[#This Row],[Date Sent]])</f>
        <v>2024</v>
      </c>
      <c r="AH11015"/>
    </row>
    <row r="11016" spans="1:34" x14ac:dyDescent="0.2">
      <c r="A11016" t="s">
        <v>828</v>
      </c>
      <c r="B11016" t="s">
        <v>829</v>
      </c>
      <c r="C11016" s="1">
        <v>-11.14</v>
      </c>
      <c r="D11016" s="5">
        <v>45370</v>
      </c>
      <c r="E11016" t="s">
        <v>21</v>
      </c>
      <c r="F11016" t="s">
        <v>33</v>
      </c>
      <c r="G11016" s="16" t="s">
        <v>11485</v>
      </c>
      <c r="H11016" s="1"/>
      <c r="J11016"/>
      <c r="AC11016" s="5">
        <v>45476</v>
      </c>
      <c r="AD11016" t="s">
        <v>14624</v>
      </c>
      <c r="AE11016" t="s">
        <v>140</v>
      </c>
      <c r="AF11016">
        <f>MONTH(Table1[[#This Row],[Date Sent]])</f>
        <v>7</v>
      </c>
      <c r="AG11016">
        <f>YEAR(Table1[[#This Row],[Date Sent]])</f>
        <v>2024</v>
      </c>
      <c r="AH11016"/>
    </row>
    <row r="11017" spans="1:34" x14ac:dyDescent="0.2">
      <c r="A11017" t="s">
        <v>828</v>
      </c>
      <c r="B11017" t="s">
        <v>829</v>
      </c>
      <c r="C11017" s="1">
        <v>1042.5899999999999</v>
      </c>
      <c r="D11017" s="5">
        <v>45371</v>
      </c>
      <c r="E11017" t="s">
        <v>21</v>
      </c>
      <c r="F11017" t="s">
        <v>33</v>
      </c>
      <c r="G11017" s="16" t="s">
        <v>4329</v>
      </c>
      <c r="H11017" s="1"/>
      <c r="J11017"/>
      <c r="AC11017" s="5">
        <v>45476</v>
      </c>
      <c r="AD11017" t="s">
        <v>14624</v>
      </c>
      <c r="AE11017" t="s">
        <v>140</v>
      </c>
      <c r="AF11017">
        <f>MONTH(Table1[[#This Row],[Date Sent]])</f>
        <v>7</v>
      </c>
      <c r="AG11017">
        <f>YEAR(Table1[[#This Row],[Date Sent]])</f>
        <v>2024</v>
      </c>
      <c r="AH11017"/>
    </row>
    <row r="11018" spans="1:34" x14ac:dyDescent="0.2">
      <c r="A11018" t="s">
        <v>828</v>
      </c>
      <c r="B11018" t="s">
        <v>829</v>
      </c>
      <c r="C11018" s="1">
        <v>119.22</v>
      </c>
      <c r="D11018" s="5">
        <v>45371</v>
      </c>
      <c r="E11018" t="s">
        <v>21</v>
      </c>
      <c r="F11018" t="s">
        <v>15</v>
      </c>
      <c r="G11018" s="16" t="s">
        <v>9360</v>
      </c>
      <c r="H11018" s="1"/>
      <c r="J11018"/>
      <c r="AC11018" s="5">
        <v>45476</v>
      </c>
      <c r="AD11018" t="s">
        <v>14624</v>
      </c>
      <c r="AE11018" t="s">
        <v>140</v>
      </c>
      <c r="AF11018">
        <f>MONTH(Table1[[#This Row],[Date Sent]])</f>
        <v>7</v>
      </c>
      <c r="AG11018">
        <f>YEAR(Table1[[#This Row],[Date Sent]])</f>
        <v>2024</v>
      </c>
      <c r="AH11018"/>
    </row>
    <row r="11019" spans="1:34" x14ac:dyDescent="0.2">
      <c r="A11019" t="s">
        <v>828</v>
      </c>
      <c r="B11019" t="s">
        <v>829</v>
      </c>
      <c r="C11019" s="1">
        <v>92.87</v>
      </c>
      <c r="D11019" s="5">
        <v>45372</v>
      </c>
      <c r="E11019" t="s">
        <v>21</v>
      </c>
      <c r="F11019" t="s">
        <v>33</v>
      </c>
      <c r="G11019" s="16" t="s">
        <v>11486</v>
      </c>
      <c r="H11019" s="1"/>
      <c r="J11019"/>
      <c r="AC11019" s="5">
        <v>45476</v>
      </c>
      <c r="AD11019" t="s">
        <v>14624</v>
      </c>
      <c r="AE11019" t="s">
        <v>140</v>
      </c>
      <c r="AF11019">
        <f>MONTH(Table1[[#This Row],[Date Sent]])</f>
        <v>7</v>
      </c>
      <c r="AG11019">
        <f>YEAR(Table1[[#This Row],[Date Sent]])</f>
        <v>2024</v>
      </c>
      <c r="AH11019"/>
    </row>
    <row r="11020" spans="1:34" x14ac:dyDescent="0.2">
      <c r="A11020" t="s">
        <v>828</v>
      </c>
      <c r="B11020" t="s">
        <v>829</v>
      </c>
      <c r="C11020" s="1">
        <v>46.16</v>
      </c>
      <c r="D11020" s="5">
        <v>45372</v>
      </c>
      <c r="E11020" t="s">
        <v>25</v>
      </c>
      <c r="F11020" t="s">
        <v>16</v>
      </c>
      <c r="G11020" s="16" t="s">
        <v>1179</v>
      </c>
      <c r="H11020" s="1"/>
      <c r="J11020"/>
      <c r="AC11020" s="5">
        <v>45476</v>
      </c>
      <c r="AD11020" t="s">
        <v>14624</v>
      </c>
      <c r="AE11020" t="s">
        <v>140</v>
      </c>
      <c r="AF11020">
        <f>MONTH(Table1[[#This Row],[Date Sent]])</f>
        <v>7</v>
      </c>
      <c r="AG11020">
        <f>YEAR(Table1[[#This Row],[Date Sent]])</f>
        <v>2024</v>
      </c>
      <c r="AH11020"/>
    </row>
    <row r="11021" spans="1:34" x14ac:dyDescent="0.2">
      <c r="A11021" t="s">
        <v>828</v>
      </c>
      <c r="B11021" t="s">
        <v>829</v>
      </c>
      <c r="C11021" s="1">
        <v>227.69</v>
      </c>
      <c r="D11021" s="5">
        <v>45372</v>
      </c>
      <c r="E11021" t="s">
        <v>25</v>
      </c>
      <c r="F11021" t="s">
        <v>33</v>
      </c>
      <c r="G11021" s="16" t="s">
        <v>11487</v>
      </c>
      <c r="H11021" s="1"/>
      <c r="J11021"/>
      <c r="AC11021" s="5">
        <v>45476</v>
      </c>
      <c r="AD11021" t="s">
        <v>14624</v>
      </c>
      <c r="AE11021" t="s">
        <v>140</v>
      </c>
      <c r="AF11021">
        <f>MONTH(Table1[[#This Row],[Date Sent]])</f>
        <v>7</v>
      </c>
      <c r="AG11021">
        <f>YEAR(Table1[[#This Row],[Date Sent]])</f>
        <v>2024</v>
      </c>
      <c r="AH11021"/>
    </row>
    <row r="11022" spans="1:34" x14ac:dyDescent="0.2">
      <c r="A11022" t="s">
        <v>828</v>
      </c>
      <c r="B11022" t="s">
        <v>829</v>
      </c>
      <c r="C11022" s="1">
        <v>64.489999999999995</v>
      </c>
      <c r="D11022" s="5">
        <v>45372</v>
      </c>
      <c r="E11022" t="s">
        <v>21</v>
      </c>
      <c r="F11022" t="s">
        <v>16</v>
      </c>
      <c r="G11022" s="16" t="s">
        <v>1179</v>
      </c>
      <c r="H11022" s="1"/>
      <c r="J11022"/>
      <c r="AC11022" s="5">
        <v>45476</v>
      </c>
      <c r="AD11022" t="s">
        <v>14624</v>
      </c>
      <c r="AE11022" t="s">
        <v>140</v>
      </c>
      <c r="AF11022">
        <f>MONTH(Table1[[#This Row],[Date Sent]])</f>
        <v>7</v>
      </c>
      <c r="AG11022">
        <f>YEAR(Table1[[#This Row],[Date Sent]])</f>
        <v>2024</v>
      </c>
      <c r="AH11022"/>
    </row>
    <row r="11023" spans="1:34" x14ac:dyDescent="0.2">
      <c r="A11023" t="s">
        <v>828</v>
      </c>
      <c r="B11023" t="s">
        <v>829</v>
      </c>
      <c r="C11023" s="1">
        <v>64.489999999999995</v>
      </c>
      <c r="D11023" s="5">
        <v>45379</v>
      </c>
      <c r="E11023" t="s">
        <v>21</v>
      </c>
      <c r="F11023" t="s">
        <v>16</v>
      </c>
      <c r="G11023" s="16" t="s">
        <v>1179</v>
      </c>
      <c r="H11023" s="1"/>
      <c r="J11023"/>
      <c r="AC11023" s="5">
        <v>45476</v>
      </c>
      <c r="AD11023" t="s">
        <v>14624</v>
      </c>
      <c r="AE11023" t="s">
        <v>140</v>
      </c>
      <c r="AF11023">
        <f>MONTH(Table1[[#This Row],[Date Sent]])</f>
        <v>7</v>
      </c>
      <c r="AG11023">
        <f>YEAR(Table1[[#This Row],[Date Sent]])</f>
        <v>2024</v>
      </c>
      <c r="AH11023"/>
    </row>
    <row r="11024" spans="1:34" x14ac:dyDescent="0.2">
      <c r="A11024" t="s">
        <v>828</v>
      </c>
      <c r="B11024" t="s">
        <v>829</v>
      </c>
      <c r="C11024" s="1">
        <v>106.76</v>
      </c>
      <c r="D11024" s="5">
        <v>45384</v>
      </c>
      <c r="E11024" t="s">
        <v>21</v>
      </c>
      <c r="F11024" t="s">
        <v>16</v>
      </c>
      <c r="G11024" s="16" t="s">
        <v>11488</v>
      </c>
      <c r="H11024" s="1"/>
      <c r="J11024"/>
      <c r="AC11024" s="5">
        <v>45476</v>
      </c>
      <c r="AD11024" t="s">
        <v>14624</v>
      </c>
      <c r="AE11024" t="s">
        <v>140</v>
      </c>
      <c r="AF11024">
        <f>MONTH(Table1[[#This Row],[Date Sent]])</f>
        <v>7</v>
      </c>
      <c r="AG11024">
        <f>YEAR(Table1[[#This Row],[Date Sent]])</f>
        <v>2024</v>
      </c>
      <c r="AH11024"/>
    </row>
    <row r="11025" spans="1:34" x14ac:dyDescent="0.2">
      <c r="A11025" t="s">
        <v>828</v>
      </c>
      <c r="B11025" t="s">
        <v>829</v>
      </c>
      <c r="C11025" s="1">
        <v>22.38</v>
      </c>
      <c r="D11025" s="5">
        <v>45385</v>
      </c>
      <c r="E11025" t="s">
        <v>8</v>
      </c>
      <c r="F11025" t="s">
        <v>39</v>
      </c>
      <c r="G11025" s="16" t="s">
        <v>3006</v>
      </c>
      <c r="H11025" s="1"/>
      <c r="J11025"/>
      <c r="AC11025" s="5">
        <v>45476</v>
      </c>
      <c r="AD11025" t="s">
        <v>14624</v>
      </c>
      <c r="AE11025" t="s">
        <v>140</v>
      </c>
      <c r="AF11025">
        <f>MONTH(Table1[[#This Row],[Date Sent]])</f>
        <v>7</v>
      </c>
      <c r="AG11025">
        <f>YEAR(Table1[[#This Row],[Date Sent]])</f>
        <v>2024</v>
      </c>
      <c r="AH11025"/>
    </row>
    <row r="11026" spans="1:34" x14ac:dyDescent="0.2">
      <c r="A11026" t="s">
        <v>828</v>
      </c>
      <c r="B11026" t="s">
        <v>829</v>
      </c>
      <c r="C11026" s="1">
        <v>170.82</v>
      </c>
      <c r="D11026" s="5">
        <v>45385</v>
      </c>
      <c r="E11026" t="s">
        <v>21</v>
      </c>
      <c r="F11026" t="s">
        <v>39</v>
      </c>
      <c r="G11026" s="16" t="s">
        <v>2407</v>
      </c>
      <c r="H11026" s="1"/>
      <c r="J11026"/>
      <c r="AC11026" s="5">
        <v>45476</v>
      </c>
      <c r="AD11026" t="s">
        <v>14624</v>
      </c>
      <c r="AE11026" t="s">
        <v>140</v>
      </c>
      <c r="AF11026">
        <f>MONTH(Table1[[#This Row],[Date Sent]])</f>
        <v>7</v>
      </c>
      <c r="AG11026">
        <f>YEAR(Table1[[#This Row],[Date Sent]])</f>
        <v>2024</v>
      </c>
      <c r="AH11026"/>
    </row>
    <row r="11027" spans="1:34" x14ac:dyDescent="0.2">
      <c r="A11027" t="s">
        <v>828</v>
      </c>
      <c r="B11027" t="s">
        <v>829</v>
      </c>
      <c r="C11027" s="1">
        <v>69.349999999999994</v>
      </c>
      <c r="D11027" s="5">
        <v>45389</v>
      </c>
      <c r="E11027" t="s">
        <v>8</v>
      </c>
      <c r="F11027" t="s">
        <v>15</v>
      </c>
      <c r="G11027" s="16" t="s">
        <v>11489</v>
      </c>
      <c r="H11027" s="1"/>
      <c r="J11027"/>
      <c r="AC11027" s="5">
        <v>45476</v>
      </c>
      <c r="AD11027" t="s">
        <v>14624</v>
      </c>
      <c r="AE11027" t="s">
        <v>140</v>
      </c>
      <c r="AF11027">
        <f>MONTH(Table1[[#This Row],[Date Sent]])</f>
        <v>7</v>
      </c>
      <c r="AG11027">
        <f>YEAR(Table1[[#This Row],[Date Sent]])</f>
        <v>2024</v>
      </c>
      <c r="AH11027"/>
    </row>
    <row r="11028" spans="1:34" x14ac:dyDescent="0.2">
      <c r="A11028" t="s">
        <v>828</v>
      </c>
      <c r="B11028" t="s">
        <v>829</v>
      </c>
      <c r="C11028" s="1">
        <v>120.36</v>
      </c>
      <c r="D11028" s="5">
        <v>45390</v>
      </c>
      <c r="E11028" t="s">
        <v>21</v>
      </c>
      <c r="F11028" t="s">
        <v>33</v>
      </c>
      <c r="G11028" s="16" t="s">
        <v>4022</v>
      </c>
      <c r="H11028" s="1"/>
      <c r="J11028"/>
      <c r="AC11028" s="5">
        <v>45476</v>
      </c>
      <c r="AD11028" t="s">
        <v>14624</v>
      </c>
      <c r="AE11028" t="s">
        <v>140</v>
      </c>
      <c r="AF11028">
        <f>MONTH(Table1[[#This Row],[Date Sent]])</f>
        <v>7</v>
      </c>
      <c r="AG11028">
        <f>YEAR(Table1[[#This Row],[Date Sent]])</f>
        <v>2024</v>
      </c>
      <c r="AH11028"/>
    </row>
    <row r="11029" spans="1:34" x14ac:dyDescent="0.2">
      <c r="A11029" t="s">
        <v>828</v>
      </c>
      <c r="B11029" t="s">
        <v>829</v>
      </c>
      <c r="C11029" s="1">
        <v>-119.22</v>
      </c>
      <c r="D11029" s="5">
        <v>45393</v>
      </c>
      <c r="E11029" t="s">
        <v>21</v>
      </c>
      <c r="F11029" t="s">
        <v>15</v>
      </c>
      <c r="G11029" s="16" t="s">
        <v>11490</v>
      </c>
      <c r="H11029" s="1"/>
      <c r="J11029"/>
      <c r="AC11029" s="5">
        <v>45476</v>
      </c>
      <c r="AD11029" t="s">
        <v>14624</v>
      </c>
      <c r="AE11029" t="s">
        <v>140</v>
      </c>
      <c r="AF11029">
        <f>MONTH(Table1[[#This Row],[Date Sent]])</f>
        <v>7</v>
      </c>
      <c r="AG11029">
        <f>YEAR(Table1[[#This Row],[Date Sent]])</f>
        <v>2024</v>
      </c>
      <c r="AH11029"/>
    </row>
    <row r="11030" spans="1:34" x14ac:dyDescent="0.2">
      <c r="A11030" t="s">
        <v>828</v>
      </c>
      <c r="B11030" t="s">
        <v>829</v>
      </c>
      <c r="C11030" s="1">
        <v>27.48</v>
      </c>
      <c r="D11030" s="5">
        <v>45402</v>
      </c>
      <c r="E11030" t="s">
        <v>21</v>
      </c>
      <c r="F11030" t="s">
        <v>15</v>
      </c>
      <c r="G11030" s="16" t="s">
        <v>11491</v>
      </c>
      <c r="H11030" s="1"/>
      <c r="J11030"/>
      <c r="AC11030" s="5">
        <v>45476</v>
      </c>
      <c r="AD11030" t="s">
        <v>14624</v>
      </c>
      <c r="AE11030" t="s">
        <v>140</v>
      </c>
      <c r="AF11030">
        <f>MONTH(Table1[[#This Row],[Date Sent]])</f>
        <v>7</v>
      </c>
      <c r="AG11030">
        <f>YEAR(Table1[[#This Row],[Date Sent]])</f>
        <v>2024</v>
      </c>
      <c r="AH11030"/>
    </row>
    <row r="11031" spans="1:34" x14ac:dyDescent="0.2">
      <c r="A11031" t="s">
        <v>828</v>
      </c>
      <c r="B11031" t="s">
        <v>829</v>
      </c>
      <c r="C11031" s="1">
        <v>535.35</v>
      </c>
      <c r="D11031" s="5">
        <v>45403</v>
      </c>
      <c r="E11031" t="s">
        <v>8</v>
      </c>
      <c r="F11031" t="s">
        <v>25</v>
      </c>
      <c r="G11031" s="16" t="s">
        <v>11492</v>
      </c>
      <c r="H11031" s="1"/>
      <c r="J11031"/>
      <c r="AC11031" s="5">
        <v>45476</v>
      </c>
      <c r="AD11031" t="s">
        <v>14624</v>
      </c>
      <c r="AE11031" t="s">
        <v>140</v>
      </c>
      <c r="AF11031">
        <f>MONTH(Table1[[#This Row],[Date Sent]])</f>
        <v>7</v>
      </c>
      <c r="AG11031">
        <f>YEAR(Table1[[#This Row],[Date Sent]])</f>
        <v>2024</v>
      </c>
      <c r="AH11031"/>
    </row>
    <row r="11032" spans="1:34" x14ac:dyDescent="0.2">
      <c r="A11032" t="s">
        <v>828</v>
      </c>
      <c r="B11032" t="s">
        <v>829</v>
      </c>
      <c r="C11032" s="1">
        <v>139.33000000000001</v>
      </c>
      <c r="D11032" s="5">
        <v>45405</v>
      </c>
      <c r="E11032" t="s">
        <v>21</v>
      </c>
      <c r="F11032" t="s">
        <v>33</v>
      </c>
      <c r="G11032" s="16" t="s">
        <v>1364</v>
      </c>
      <c r="H11032" s="1"/>
      <c r="J11032"/>
      <c r="AC11032" s="5">
        <v>45476</v>
      </c>
      <c r="AD11032" t="s">
        <v>14624</v>
      </c>
      <c r="AE11032" t="s">
        <v>140</v>
      </c>
      <c r="AF11032">
        <f>MONTH(Table1[[#This Row],[Date Sent]])</f>
        <v>7</v>
      </c>
      <c r="AG11032">
        <f>YEAR(Table1[[#This Row],[Date Sent]])</f>
        <v>2024</v>
      </c>
      <c r="AH11032"/>
    </row>
    <row r="11033" spans="1:34" x14ac:dyDescent="0.2">
      <c r="A11033" t="s">
        <v>828</v>
      </c>
      <c r="B11033" t="s">
        <v>829</v>
      </c>
      <c r="C11033" s="1">
        <v>2.0299999999999998</v>
      </c>
      <c r="D11033" s="5">
        <v>45411</v>
      </c>
      <c r="E11033" t="s">
        <v>25</v>
      </c>
      <c r="F11033" t="s">
        <v>39</v>
      </c>
      <c r="G11033" s="16" t="s">
        <v>39</v>
      </c>
      <c r="H11033" s="1"/>
      <c r="J11033"/>
      <c r="AC11033" s="5">
        <v>45476</v>
      </c>
      <c r="AD11033" t="s">
        <v>14624</v>
      </c>
      <c r="AE11033" t="s">
        <v>140</v>
      </c>
      <c r="AF11033">
        <f>MONTH(Table1[[#This Row],[Date Sent]])</f>
        <v>7</v>
      </c>
      <c r="AG11033">
        <f>YEAR(Table1[[#This Row],[Date Sent]])</f>
        <v>2024</v>
      </c>
      <c r="AH11033"/>
    </row>
    <row r="11034" spans="1:34" x14ac:dyDescent="0.2">
      <c r="A11034" t="s">
        <v>828</v>
      </c>
      <c r="B11034" t="s">
        <v>829</v>
      </c>
      <c r="C11034" s="1">
        <v>37.69</v>
      </c>
      <c r="D11034" s="5">
        <v>45411</v>
      </c>
      <c r="E11034" t="s">
        <v>8</v>
      </c>
      <c r="F11034" t="s">
        <v>39</v>
      </c>
      <c r="G11034" s="16" t="s">
        <v>11493</v>
      </c>
      <c r="H11034" s="1"/>
      <c r="J11034"/>
      <c r="AC11034" s="5">
        <v>45476</v>
      </c>
      <c r="AD11034" t="s">
        <v>14624</v>
      </c>
      <c r="AE11034" t="s">
        <v>140</v>
      </c>
      <c r="AF11034">
        <f>MONTH(Table1[[#This Row],[Date Sent]])</f>
        <v>7</v>
      </c>
      <c r="AG11034">
        <f>YEAR(Table1[[#This Row],[Date Sent]])</f>
        <v>2024</v>
      </c>
      <c r="AH11034"/>
    </row>
    <row r="11035" spans="1:34" x14ac:dyDescent="0.2">
      <c r="A11035" t="s">
        <v>828</v>
      </c>
      <c r="B11035" t="s">
        <v>829</v>
      </c>
      <c r="C11035" s="1">
        <v>101.12</v>
      </c>
      <c r="D11035" s="5">
        <v>45411</v>
      </c>
      <c r="E11035" t="s">
        <v>25</v>
      </c>
      <c r="F11035" t="s">
        <v>39</v>
      </c>
      <c r="G11035" s="16" t="s">
        <v>39</v>
      </c>
      <c r="H11035" s="1"/>
      <c r="J11035"/>
      <c r="AC11035" s="5">
        <v>45476</v>
      </c>
      <c r="AD11035" t="s">
        <v>14624</v>
      </c>
      <c r="AE11035" t="s">
        <v>140</v>
      </c>
      <c r="AF11035">
        <f>MONTH(Table1[[#This Row],[Date Sent]])</f>
        <v>7</v>
      </c>
      <c r="AG11035">
        <f>YEAR(Table1[[#This Row],[Date Sent]])</f>
        <v>2024</v>
      </c>
      <c r="AH11035"/>
    </row>
    <row r="11036" spans="1:34" x14ac:dyDescent="0.2">
      <c r="A11036" t="s">
        <v>828</v>
      </c>
      <c r="B11036" t="s">
        <v>829</v>
      </c>
      <c r="C11036" s="1">
        <v>-64.489999999999995</v>
      </c>
      <c r="D11036" s="5">
        <v>45413</v>
      </c>
      <c r="E11036" t="s">
        <v>21</v>
      </c>
      <c r="F11036" t="s">
        <v>16</v>
      </c>
      <c r="G11036" s="16" t="s">
        <v>11494</v>
      </c>
      <c r="H11036" s="1"/>
      <c r="J11036"/>
      <c r="AC11036" s="5">
        <v>45476</v>
      </c>
      <c r="AD11036" t="s">
        <v>14624</v>
      </c>
      <c r="AE11036" t="s">
        <v>140</v>
      </c>
      <c r="AF11036">
        <f>MONTH(Table1[[#This Row],[Date Sent]])</f>
        <v>7</v>
      </c>
      <c r="AG11036">
        <f>YEAR(Table1[[#This Row],[Date Sent]])</f>
        <v>2024</v>
      </c>
      <c r="AH11036"/>
    </row>
    <row r="11037" spans="1:34" x14ac:dyDescent="0.2">
      <c r="A11037" t="s">
        <v>828</v>
      </c>
      <c r="B11037" t="s">
        <v>829</v>
      </c>
      <c r="C11037" s="1">
        <v>210.43</v>
      </c>
      <c r="D11037" s="5">
        <v>45413</v>
      </c>
      <c r="E11037" t="s">
        <v>25</v>
      </c>
      <c r="F11037" t="s">
        <v>33</v>
      </c>
      <c r="G11037" s="16" t="s">
        <v>1402</v>
      </c>
      <c r="H11037" s="1"/>
      <c r="J11037"/>
      <c r="AC11037" s="5">
        <v>45476</v>
      </c>
      <c r="AD11037" t="s">
        <v>14624</v>
      </c>
      <c r="AE11037" t="s">
        <v>140</v>
      </c>
      <c r="AF11037">
        <f>MONTH(Table1[[#This Row],[Date Sent]])</f>
        <v>7</v>
      </c>
      <c r="AG11037">
        <f>YEAR(Table1[[#This Row],[Date Sent]])</f>
        <v>2024</v>
      </c>
      <c r="AH11037"/>
    </row>
    <row r="11038" spans="1:34" x14ac:dyDescent="0.2">
      <c r="A11038" t="s">
        <v>828</v>
      </c>
      <c r="B11038" t="s">
        <v>829</v>
      </c>
      <c r="C11038" s="1">
        <v>-54.46</v>
      </c>
      <c r="D11038" s="5">
        <v>45414</v>
      </c>
      <c r="E11038" t="s">
        <v>20</v>
      </c>
      <c r="F11038" t="s">
        <v>33</v>
      </c>
      <c r="G11038" s="16" t="s">
        <v>11495</v>
      </c>
      <c r="H11038" s="1"/>
      <c r="J11038"/>
      <c r="AC11038" s="5">
        <v>45476</v>
      </c>
      <c r="AD11038" t="s">
        <v>14624</v>
      </c>
      <c r="AE11038" t="s">
        <v>140</v>
      </c>
      <c r="AF11038">
        <f>MONTH(Table1[[#This Row],[Date Sent]])</f>
        <v>7</v>
      </c>
      <c r="AG11038">
        <f>YEAR(Table1[[#This Row],[Date Sent]])</f>
        <v>2024</v>
      </c>
      <c r="AH11038"/>
    </row>
    <row r="11039" spans="1:34" x14ac:dyDescent="0.2">
      <c r="A11039" t="s">
        <v>828</v>
      </c>
      <c r="B11039" t="s">
        <v>829</v>
      </c>
      <c r="C11039" s="1">
        <v>194.96</v>
      </c>
      <c r="D11039" s="5">
        <v>45414</v>
      </c>
      <c r="E11039" t="s">
        <v>21</v>
      </c>
      <c r="F11039" t="s">
        <v>33</v>
      </c>
      <c r="G11039" s="16" t="s">
        <v>11496</v>
      </c>
      <c r="H11039" s="1"/>
      <c r="J11039"/>
      <c r="AC11039" s="5">
        <v>45476</v>
      </c>
      <c r="AD11039" t="s">
        <v>14624</v>
      </c>
      <c r="AE11039" t="s">
        <v>140</v>
      </c>
      <c r="AF11039">
        <f>MONTH(Table1[[#This Row],[Date Sent]])</f>
        <v>7</v>
      </c>
      <c r="AG11039">
        <f>YEAR(Table1[[#This Row],[Date Sent]])</f>
        <v>2024</v>
      </c>
      <c r="AH11039"/>
    </row>
    <row r="11040" spans="1:34" x14ac:dyDescent="0.2">
      <c r="A11040" t="s">
        <v>828</v>
      </c>
      <c r="B11040" t="s">
        <v>829</v>
      </c>
      <c r="C11040" s="1">
        <v>54.46</v>
      </c>
      <c r="D11040" s="5">
        <v>45414</v>
      </c>
      <c r="E11040" t="s">
        <v>21</v>
      </c>
      <c r="F11040" t="s">
        <v>17</v>
      </c>
      <c r="G11040" s="16" t="s">
        <v>3410</v>
      </c>
      <c r="H11040" s="1"/>
      <c r="J11040"/>
      <c r="AC11040" s="5">
        <v>45476</v>
      </c>
      <c r="AD11040" t="s">
        <v>14624</v>
      </c>
      <c r="AE11040" t="s">
        <v>140</v>
      </c>
      <c r="AF11040">
        <f>MONTH(Table1[[#This Row],[Date Sent]])</f>
        <v>7</v>
      </c>
      <c r="AG11040">
        <f>YEAR(Table1[[#This Row],[Date Sent]])</f>
        <v>2024</v>
      </c>
      <c r="AH11040"/>
    </row>
    <row r="11041" spans="1:34" x14ac:dyDescent="0.2">
      <c r="A11041" t="s">
        <v>828</v>
      </c>
      <c r="B11041" t="s">
        <v>829</v>
      </c>
      <c r="C11041" s="1">
        <v>45.82</v>
      </c>
      <c r="D11041" s="5">
        <v>45414</v>
      </c>
      <c r="E11041" t="s">
        <v>25</v>
      </c>
      <c r="F11041" t="s">
        <v>17</v>
      </c>
      <c r="G11041" s="16" t="s">
        <v>3099</v>
      </c>
      <c r="H11041" s="1"/>
      <c r="J11041"/>
      <c r="AC11041" s="5">
        <v>45476</v>
      </c>
      <c r="AD11041" t="s">
        <v>14624</v>
      </c>
      <c r="AE11041" t="s">
        <v>140</v>
      </c>
      <c r="AF11041">
        <f>MONTH(Table1[[#This Row],[Date Sent]])</f>
        <v>7</v>
      </c>
      <c r="AG11041">
        <f>YEAR(Table1[[#This Row],[Date Sent]])</f>
        <v>2024</v>
      </c>
      <c r="AH11041"/>
    </row>
    <row r="11042" spans="1:34" x14ac:dyDescent="0.2">
      <c r="A11042" t="s">
        <v>828</v>
      </c>
      <c r="B11042" t="s">
        <v>829</v>
      </c>
      <c r="C11042" s="1">
        <v>32.15</v>
      </c>
      <c r="D11042" s="5">
        <v>45415</v>
      </c>
      <c r="E11042" t="s">
        <v>21</v>
      </c>
      <c r="F11042" t="s">
        <v>33</v>
      </c>
      <c r="G11042" s="16" t="s">
        <v>1364</v>
      </c>
      <c r="H11042" s="1"/>
      <c r="J11042"/>
      <c r="AC11042" s="5">
        <v>45476</v>
      </c>
      <c r="AD11042" t="s">
        <v>14624</v>
      </c>
      <c r="AE11042" t="s">
        <v>140</v>
      </c>
      <c r="AF11042">
        <f>MONTH(Table1[[#This Row],[Date Sent]])</f>
        <v>7</v>
      </c>
      <c r="AG11042">
        <f>YEAR(Table1[[#This Row],[Date Sent]])</f>
        <v>2024</v>
      </c>
      <c r="AH11042"/>
    </row>
    <row r="11043" spans="1:34" x14ac:dyDescent="0.2">
      <c r="A11043" t="s">
        <v>828</v>
      </c>
      <c r="B11043" t="s">
        <v>829</v>
      </c>
      <c r="C11043" s="1">
        <v>221.26</v>
      </c>
      <c r="D11043" s="5">
        <v>45417</v>
      </c>
      <c r="E11043" t="s">
        <v>21</v>
      </c>
      <c r="F11043" t="s">
        <v>33</v>
      </c>
      <c r="G11043" s="16" t="s">
        <v>1364</v>
      </c>
      <c r="H11043" s="1"/>
      <c r="J11043"/>
      <c r="AC11043" s="5">
        <v>45476</v>
      </c>
      <c r="AD11043" t="s">
        <v>14624</v>
      </c>
      <c r="AE11043" t="s">
        <v>140</v>
      </c>
      <c r="AF11043">
        <f>MONTH(Table1[[#This Row],[Date Sent]])</f>
        <v>7</v>
      </c>
      <c r="AG11043">
        <f>YEAR(Table1[[#This Row],[Date Sent]])</f>
        <v>2024</v>
      </c>
      <c r="AH11043"/>
    </row>
    <row r="11044" spans="1:34" x14ac:dyDescent="0.2">
      <c r="A11044" t="s">
        <v>828</v>
      </c>
      <c r="B11044" t="s">
        <v>829</v>
      </c>
      <c r="C11044" s="1">
        <v>13.75</v>
      </c>
      <c r="D11044" s="5">
        <v>45418</v>
      </c>
      <c r="E11044" t="s">
        <v>21</v>
      </c>
      <c r="F11044" t="s">
        <v>15</v>
      </c>
      <c r="G11044" s="16" t="s">
        <v>2362</v>
      </c>
      <c r="H11044" s="1"/>
      <c r="J11044"/>
      <c r="AC11044" s="5">
        <v>45476</v>
      </c>
      <c r="AD11044" t="s">
        <v>14624</v>
      </c>
      <c r="AE11044" t="s">
        <v>140</v>
      </c>
      <c r="AF11044">
        <f>MONTH(Table1[[#This Row],[Date Sent]])</f>
        <v>7</v>
      </c>
      <c r="AG11044">
        <f>YEAR(Table1[[#This Row],[Date Sent]])</f>
        <v>2024</v>
      </c>
      <c r="AH11044"/>
    </row>
    <row r="11045" spans="1:34" x14ac:dyDescent="0.2">
      <c r="A11045" t="s">
        <v>828</v>
      </c>
      <c r="B11045" t="s">
        <v>829</v>
      </c>
      <c r="C11045" s="1">
        <v>32.1</v>
      </c>
      <c r="D11045" s="5">
        <v>45423</v>
      </c>
      <c r="E11045" t="s">
        <v>14</v>
      </c>
      <c r="F11045" t="s">
        <v>5</v>
      </c>
      <c r="G11045" s="16" t="s">
        <v>11497</v>
      </c>
      <c r="H11045" s="1"/>
      <c r="J11045"/>
      <c r="AC11045" s="5">
        <v>45476</v>
      </c>
      <c r="AD11045" t="s">
        <v>14624</v>
      </c>
      <c r="AE11045" t="s">
        <v>140</v>
      </c>
      <c r="AF11045">
        <f>MONTH(Table1[[#This Row],[Date Sent]])</f>
        <v>7</v>
      </c>
      <c r="AG11045">
        <f>YEAR(Table1[[#This Row],[Date Sent]])</f>
        <v>2024</v>
      </c>
      <c r="AH11045"/>
    </row>
    <row r="11046" spans="1:34" x14ac:dyDescent="0.2">
      <c r="A11046" t="s">
        <v>828</v>
      </c>
      <c r="B11046" t="s">
        <v>829</v>
      </c>
      <c r="C11046" s="1">
        <v>77.14</v>
      </c>
      <c r="D11046" s="5">
        <v>45426</v>
      </c>
      <c r="E11046" t="s">
        <v>21</v>
      </c>
      <c r="F11046" t="s">
        <v>15</v>
      </c>
      <c r="G11046" s="16" t="s">
        <v>1773</v>
      </c>
      <c r="H11046" s="1"/>
      <c r="J11046"/>
      <c r="AC11046" s="5">
        <v>45476</v>
      </c>
      <c r="AD11046" t="s">
        <v>14624</v>
      </c>
      <c r="AE11046" t="s">
        <v>140</v>
      </c>
      <c r="AF11046">
        <f>MONTH(Table1[[#This Row],[Date Sent]])</f>
        <v>7</v>
      </c>
      <c r="AG11046">
        <f>YEAR(Table1[[#This Row],[Date Sent]])</f>
        <v>2024</v>
      </c>
      <c r="AH11046"/>
    </row>
    <row r="11047" spans="1:34" x14ac:dyDescent="0.2">
      <c r="A11047" t="s">
        <v>828</v>
      </c>
      <c r="B11047" t="s">
        <v>829</v>
      </c>
      <c r="C11047" s="1">
        <v>36</v>
      </c>
      <c r="D11047" s="5">
        <v>45427</v>
      </c>
      <c r="E11047" t="s">
        <v>21</v>
      </c>
      <c r="F11047" t="s">
        <v>15</v>
      </c>
      <c r="G11047" s="16" t="s">
        <v>3655</v>
      </c>
      <c r="H11047" s="1"/>
      <c r="J11047"/>
      <c r="AC11047" s="5">
        <v>45476</v>
      </c>
      <c r="AD11047" t="s">
        <v>14624</v>
      </c>
      <c r="AE11047" t="s">
        <v>140</v>
      </c>
      <c r="AF11047">
        <f>MONTH(Table1[[#This Row],[Date Sent]])</f>
        <v>7</v>
      </c>
      <c r="AG11047">
        <f>YEAR(Table1[[#This Row],[Date Sent]])</f>
        <v>2024</v>
      </c>
      <c r="AH11047"/>
    </row>
    <row r="11048" spans="1:34" x14ac:dyDescent="0.2">
      <c r="A11048" t="s">
        <v>828</v>
      </c>
      <c r="B11048" t="s">
        <v>829</v>
      </c>
      <c r="C11048" s="1">
        <v>26.94</v>
      </c>
      <c r="D11048" s="5">
        <v>45427</v>
      </c>
      <c r="E11048" t="s">
        <v>21</v>
      </c>
      <c r="F11048" t="s">
        <v>15</v>
      </c>
      <c r="G11048" s="16" t="s">
        <v>11498</v>
      </c>
      <c r="H11048" s="1"/>
      <c r="J11048"/>
      <c r="AC11048" s="5">
        <v>45476</v>
      </c>
      <c r="AD11048" t="s">
        <v>14624</v>
      </c>
      <c r="AE11048" t="s">
        <v>140</v>
      </c>
      <c r="AF11048">
        <f>MONTH(Table1[[#This Row],[Date Sent]])</f>
        <v>7</v>
      </c>
      <c r="AG11048">
        <f>YEAR(Table1[[#This Row],[Date Sent]])</f>
        <v>2024</v>
      </c>
      <c r="AH11048"/>
    </row>
    <row r="11049" spans="1:34" x14ac:dyDescent="0.2">
      <c r="A11049" t="s">
        <v>828</v>
      </c>
      <c r="B11049" t="s">
        <v>829</v>
      </c>
      <c r="C11049" s="1">
        <v>17.38</v>
      </c>
      <c r="D11049" s="5">
        <v>45428</v>
      </c>
      <c r="E11049" t="s">
        <v>21</v>
      </c>
      <c r="F11049" t="s">
        <v>33</v>
      </c>
      <c r="G11049" s="16" t="s">
        <v>11499</v>
      </c>
      <c r="H11049" s="1"/>
      <c r="J11049"/>
      <c r="AC11049" s="5">
        <v>45476</v>
      </c>
      <c r="AD11049" t="s">
        <v>14624</v>
      </c>
      <c r="AE11049" t="s">
        <v>140</v>
      </c>
      <c r="AF11049">
        <f>MONTH(Table1[[#This Row],[Date Sent]])</f>
        <v>7</v>
      </c>
      <c r="AG11049">
        <f>YEAR(Table1[[#This Row],[Date Sent]])</f>
        <v>2024</v>
      </c>
      <c r="AH11049"/>
    </row>
    <row r="11050" spans="1:34" x14ac:dyDescent="0.2">
      <c r="A11050" t="s">
        <v>828</v>
      </c>
      <c r="B11050" t="s">
        <v>829</v>
      </c>
      <c r="C11050" s="1">
        <v>124.03</v>
      </c>
      <c r="D11050" s="5">
        <v>45428</v>
      </c>
      <c r="E11050" t="s">
        <v>25</v>
      </c>
      <c r="F11050" t="s">
        <v>17</v>
      </c>
      <c r="G11050" s="16" t="s">
        <v>11500</v>
      </c>
      <c r="H11050" s="1"/>
      <c r="J11050"/>
      <c r="AC11050" s="5">
        <v>45476</v>
      </c>
      <c r="AD11050" t="s">
        <v>14624</v>
      </c>
      <c r="AE11050" t="s">
        <v>140</v>
      </c>
      <c r="AF11050">
        <f>MONTH(Table1[[#This Row],[Date Sent]])</f>
        <v>7</v>
      </c>
      <c r="AG11050">
        <f>YEAR(Table1[[#This Row],[Date Sent]])</f>
        <v>2024</v>
      </c>
      <c r="AH11050"/>
    </row>
    <row r="11051" spans="1:34" x14ac:dyDescent="0.2">
      <c r="A11051" t="s">
        <v>828</v>
      </c>
      <c r="B11051" t="s">
        <v>829</v>
      </c>
      <c r="C11051" s="1">
        <v>116.45</v>
      </c>
      <c r="D11051" s="5">
        <v>45432</v>
      </c>
      <c r="E11051" t="s">
        <v>21</v>
      </c>
      <c r="F11051" t="s">
        <v>33</v>
      </c>
      <c r="G11051" s="16" t="s">
        <v>1364</v>
      </c>
      <c r="H11051" s="1"/>
      <c r="J11051"/>
      <c r="AC11051" s="5">
        <v>45476</v>
      </c>
      <c r="AD11051" t="s">
        <v>14624</v>
      </c>
      <c r="AE11051" t="s">
        <v>140</v>
      </c>
      <c r="AF11051">
        <f>MONTH(Table1[[#This Row],[Date Sent]])</f>
        <v>7</v>
      </c>
      <c r="AG11051">
        <f>YEAR(Table1[[#This Row],[Date Sent]])</f>
        <v>2024</v>
      </c>
      <c r="AH11051"/>
    </row>
    <row r="11052" spans="1:34" x14ac:dyDescent="0.2">
      <c r="A11052" t="s">
        <v>828</v>
      </c>
      <c r="B11052" t="s">
        <v>829</v>
      </c>
      <c r="C11052" s="1">
        <v>42.76</v>
      </c>
      <c r="D11052" s="5">
        <v>45432</v>
      </c>
      <c r="E11052" t="s">
        <v>25</v>
      </c>
      <c r="F11052" t="s">
        <v>17</v>
      </c>
      <c r="G11052" s="16" t="s">
        <v>11501</v>
      </c>
      <c r="H11052" s="1"/>
      <c r="J11052"/>
      <c r="AC11052" s="5">
        <v>45476</v>
      </c>
      <c r="AD11052" t="s">
        <v>14624</v>
      </c>
      <c r="AE11052" t="s">
        <v>140</v>
      </c>
      <c r="AF11052">
        <f>MONTH(Table1[[#This Row],[Date Sent]])</f>
        <v>7</v>
      </c>
      <c r="AG11052">
        <f>YEAR(Table1[[#This Row],[Date Sent]])</f>
        <v>2024</v>
      </c>
      <c r="AH11052"/>
    </row>
    <row r="11053" spans="1:34" x14ac:dyDescent="0.2">
      <c r="A11053" t="s">
        <v>828</v>
      </c>
      <c r="B11053" t="s">
        <v>829</v>
      </c>
      <c r="C11053" s="1">
        <v>75.62</v>
      </c>
      <c r="D11053" s="5">
        <v>45433</v>
      </c>
      <c r="E11053" t="s">
        <v>21</v>
      </c>
      <c r="F11053" t="s">
        <v>33</v>
      </c>
      <c r="G11053" s="16" t="s">
        <v>1776</v>
      </c>
      <c r="H11053" s="1"/>
      <c r="J11053"/>
      <c r="AC11053" s="5">
        <v>45476</v>
      </c>
      <c r="AD11053" t="s">
        <v>14624</v>
      </c>
      <c r="AE11053" t="s">
        <v>140</v>
      </c>
      <c r="AF11053">
        <f>MONTH(Table1[[#This Row],[Date Sent]])</f>
        <v>7</v>
      </c>
      <c r="AG11053">
        <f>YEAR(Table1[[#This Row],[Date Sent]])</f>
        <v>2024</v>
      </c>
      <c r="AH11053"/>
    </row>
    <row r="11054" spans="1:34" x14ac:dyDescent="0.2">
      <c r="A11054" t="s">
        <v>828</v>
      </c>
      <c r="B11054" t="s">
        <v>829</v>
      </c>
      <c r="C11054" s="1">
        <v>105.42</v>
      </c>
      <c r="D11054" s="5">
        <v>45433</v>
      </c>
      <c r="E11054" t="s">
        <v>21</v>
      </c>
      <c r="F11054" t="s">
        <v>33</v>
      </c>
      <c r="G11054" s="16" t="s">
        <v>11502</v>
      </c>
      <c r="H11054" s="1"/>
      <c r="J11054"/>
      <c r="AC11054" s="5">
        <v>45476</v>
      </c>
      <c r="AD11054" t="s">
        <v>14624</v>
      </c>
      <c r="AE11054" t="s">
        <v>140</v>
      </c>
      <c r="AF11054">
        <f>MONTH(Table1[[#This Row],[Date Sent]])</f>
        <v>7</v>
      </c>
      <c r="AG11054">
        <f>YEAR(Table1[[#This Row],[Date Sent]])</f>
        <v>2024</v>
      </c>
      <c r="AH11054"/>
    </row>
    <row r="11055" spans="1:34" x14ac:dyDescent="0.2">
      <c r="A11055" t="s">
        <v>828</v>
      </c>
      <c r="B11055" t="s">
        <v>829</v>
      </c>
      <c r="C11055" s="1">
        <v>17.149999999999999</v>
      </c>
      <c r="D11055" s="5">
        <v>45434</v>
      </c>
      <c r="E11055" t="s">
        <v>6</v>
      </c>
      <c r="F11055" t="s">
        <v>18</v>
      </c>
      <c r="G11055" s="16" t="s">
        <v>984</v>
      </c>
      <c r="H11055" s="1"/>
      <c r="J11055"/>
      <c r="AC11055" s="5">
        <v>45476</v>
      </c>
      <c r="AD11055" t="s">
        <v>14624</v>
      </c>
      <c r="AE11055" t="s">
        <v>140</v>
      </c>
      <c r="AF11055">
        <f>MONTH(Table1[[#This Row],[Date Sent]])</f>
        <v>7</v>
      </c>
      <c r="AG11055">
        <f>YEAR(Table1[[#This Row],[Date Sent]])</f>
        <v>2024</v>
      </c>
      <c r="AH11055"/>
    </row>
    <row r="11056" spans="1:34" x14ac:dyDescent="0.2">
      <c r="A11056" t="s">
        <v>828</v>
      </c>
      <c r="B11056" t="s">
        <v>829</v>
      </c>
      <c r="C11056" s="1">
        <v>13.98</v>
      </c>
      <c r="D11056" s="5">
        <v>45434</v>
      </c>
      <c r="E11056" t="s">
        <v>6</v>
      </c>
      <c r="F11056" t="s">
        <v>18</v>
      </c>
      <c r="G11056" s="16" t="s">
        <v>1735</v>
      </c>
      <c r="H11056" s="1"/>
      <c r="J11056"/>
      <c r="AC11056" s="5">
        <v>45476</v>
      </c>
      <c r="AD11056" t="s">
        <v>14624</v>
      </c>
      <c r="AE11056" t="s">
        <v>140</v>
      </c>
      <c r="AF11056">
        <f>MONTH(Table1[[#This Row],[Date Sent]])</f>
        <v>7</v>
      </c>
      <c r="AG11056">
        <f>YEAR(Table1[[#This Row],[Date Sent]])</f>
        <v>2024</v>
      </c>
      <c r="AH11056"/>
    </row>
    <row r="11057" spans="1:34" x14ac:dyDescent="0.2">
      <c r="A11057" t="s">
        <v>828</v>
      </c>
      <c r="B11057" t="s">
        <v>829</v>
      </c>
      <c r="C11057" s="1">
        <v>37.090000000000003</v>
      </c>
      <c r="D11057" s="5">
        <v>45435</v>
      </c>
      <c r="E11057" t="s">
        <v>21</v>
      </c>
      <c r="F11057" t="s">
        <v>15</v>
      </c>
      <c r="G11057" s="16" t="s">
        <v>5976</v>
      </c>
      <c r="H11057" s="1"/>
      <c r="J11057"/>
      <c r="AC11057" s="5">
        <v>45476</v>
      </c>
      <c r="AD11057" t="s">
        <v>14624</v>
      </c>
      <c r="AE11057" t="s">
        <v>140</v>
      </c>
      <c r="AF11057">
        <f>MONTH(Table1[[#This Row],[Date Sent]])</f>
        <v>7</v>
      </c>
      <c r="AG11057">
        <f>YEAR(Table1[[#This Row],[Date Sent]])</f>
        <v>2024</v>
      </c>
      <c r="AH11057"/>
    </row>
    <row r="11058" spans="1:34" x14ac:dyDescent="0.2">
      <c r="A11058" t="s">
        <v>828</v>
      </c>
      <c r="B11058" t="s">
        <v>829</v>
      </c>
      <c r="C11058" s="1">
        <v>92.49</v>
      </c>
      <c r="D11058" s="5">
        <v>45435</v>
      </c>
      <c r="E11058" t="s">
        <v>21</v>
      </c>
      <c r="F11058" t="s">
        <v>17</v>
      </c>
      <c r="G11058" s="16" t="s">
        <v>11503</v>
      </c>
      <c r="H11058" s="1"/>
      <c r="J11058"/>
      <c r="AC11058" s="5">
        <v>45476</v>
      </c>
      <c r="AD11058" t="s">
        <v>14624</v>
      </c>
      <c r="AE11058" t="s">
        <v>140</v>
      </c>
      <c r="AF11058">
        <f>MONTH(Table1[[#This Row],[Date Sent]])</f>
        <v>7</v>
      </c>
      <c r="AG11058">
        <f>YEAR(Table1[[#This Row],[Date Sent]])</f>
        <v>2024</v>
      </c>
      <c r="AH11058"/>
    </row>
    <row r="11059" spans="1:34" x14ac:dyDescent="0.2">
      <c r="A11059" t="s">
        <v>828</v>
      </c>
      <c r="B11059" t="s">
        <v>829</v>
      </c>
      <c r="C11059" s="1">
        <v>-77.14</v>
      </c>
      <c r="D11059" s="5">
        <v>45438</v>
      </c>
      <c r="E11059" t="s">
        <v>21</v>
      </c>
      <c r="F11059" t="s">
        <v>15</v>
      </c>
      <c r="G11059" s="16" t="s">
        <v>11504</v>
      </c>
      <c r="H11059" s="1"/>
      <c r="J11059"/>
      <c r="AC11059" s="5">
        <v>45476</v>
      </c>
      <c r="AD11059" t="s">
        <v>14624</v>
      </c>
      <c r="AE11059" t="s">
        <v>140</v>
      </c>
      <c r="AF11059">
        <f>MONTH(Table1[[#This Row],[Date Sent]])</f>
        <v>7</v>
      </c>
      <c r="AG11059">
        <f>YEAR(Table1[[#This Row],[Date Sent]])</f>
        <v>2024</v>
      </c>
      <c r="AH11059"/>
    </row>
    <row r="11060" spans="1:34" x14ac:dyDescent="0.2">
      <c r="A11060" t="s">
        <v>828</v>
      </c>
      <c r="B11060" t="s">
        <v>829</v>
      </c>
      <c r="C11060" s="1">
        <v>99.21</v>
      </c>
      <c r="D11060" s="5">
        <v>45444</v>
      </c>
      <c r="E11060" t="s">
        <v>34</v>
      </c>
      <c r="F11060" t="s">
        <v>913</v>
      </c>
      <c r="G11060" s="16" t="s">
        <v>1421</v>
      </c>
      <c r="H11060" s="1"/>
      <c r="J11060"/>
      <c r="AC11060" s="5">
        <v>45476</v>
      </c>
      <c r="AD11060" t="s">
        <v>14624</v>
      </c>
      <c r="AE11060" t="s">
        <v>140</v>
      </c>
      <c r="AF11060">
        <f>MONTH(Table1[[#This Row],[Date Sent]])</f>
        <v>7</v>
      </c>
      <c r="AG11060">
        <f>YEAR(Table1[[#This Row],[Date Sent]])</f>
        <v>2024</v>
      </c>
      <c r="AH11060"/>
    </row>
    <row r="11061" spans="1:34" x14ac:dyDescent="0.2">
      <c r="A11061" t="s">
        <v>828</v>
      </c>
      <c r="B11061" t="s">
        <v>829</v>
      </c>
      <c r="C11061" s="1">
        <v>75.209999999999994</v>
      </c>
      <c r="D11061" s="5">
        <v>45446</v>
      </c>
      <c r="E11061" t="s">
        <v>25</v>
      </c>
      <c r="F11061" t="s">
        <v>17</v>
      </c>
      <c r="G11061" s="16" t="s">
        <v>11505</v>
      </c>
      <c r="H11061" s="1"/>
      <c r="J11061"/>
      <c r="AC11061" s="5">
        <v>45476</v>
      </c>
      <c r="AD11061" t="s">
        <v>14624</v>
      </c>
      <c r="AE11061" t="s">
        <v>140</v>
      </c>
      <c r="AF11061">
        <f>MONTH(Table1[[#This Row],[Date Sent]])</f>
        <v>7</v>
      </c>
      <c r="AG11061">
        <f>YEAR(Table1[[#This Row],[Date Sent]])</f>
        <v>2024</v>
      </c>
      <c r="AH11061"/>
    </row>
    <row r="11062" spans="1:34" x14ac:dyDescent="0.2">
      <c r="A11062" t="s">
        <v>828</v>
      </c>
      <c r="B11062" t="s">
        <v>829</v>
      </c>
      <c r="C11062" s="1">
        <v>13.5</v>
      </c>
      <c r="D11062" s="5">
        <v>45447</v>
      </c>
      <c r="E11062" t="s">
        <v>25</v>
      </c>
      <c r="F11062" t="s">
        <v>17</v>
      </c>
      <c r="G11062" s="16" t="s">
        <v>11506</v>
      </c>
      <c r="H11062" s="1"/>
      <c r="J11062"/>
      <c r="AC11062" s="5">
        <v>45476</v>
      </c>
      <c r="AD11062" t="s">
        <v>14624</v>
      </c>
      <c r="AE11062" t="s">
        <v>140</v>
      </c>
      <c r="AF11062">
        <f>MONTH(Table1[[#This Row],[Date Sent]])</f>
        <v>7</v>
      </c>
      <c r="AG11062">
        <f>YEAR(Table1[[#This Row],[Date Sent]])</f>
        <v>2024</v>
      </c>
      <c r="AH11062"/>
    </row>
    <row r="11063" spans="1:34" x14ac:dyDescent="0.2">
      <c r="A11063" t="s">
        <v>835</v>
      </c>
      <c r="B11063" t="s">
        <v>11507</v>
      </c>
      <c r="C11063" s="1">
        <v>29.92</v>
      </c>
      <c r="D11063" s="5">
        <v>45458</v>
      </c>
      <c r="E11063" t="s">
        <v>21</v>
      </c>
      <c r="F11063" t="s">
        <v>33</v>
      </c>
      <c r="G11063" s="16" t="s">
        <v>923</v>
      </c>
      <c r="H11063" s="1"/>
      <c r="J11063"/>
      <c r="AC11063" s="5">
        <v>45476</v>
      </c>
      <c r="AD11063" t="s">
        <v>14661</v>
      </c>
      <c r="AE11063" t="s">
        <v>198</v>
      </c>
      <c r="AF11063">
        <f>MONTH(Table1[[#This Row],[Date Sent]])</f>
        <v>7</v>
      </c>
      <c r="AG11063">
        <f>YEAR(Table1[[#This Row],[Date Sent]])</f>
        <v>2024</v>
      </c>
      <c r="AH11063"/>
    </row>
    <row r="11064" spans="1:34" x14ac:dyDescent="0.2">
      <c r="A11064" t="s">
        <v>11508</v>
      </c>
      <c r="B11064" t="s">
        <v>11509</v>
      </c>
      <c r="C11064" s="1">
        <v>22.9</v>
      </c>
      <c r="D11064" s="5">
        <v>45463</v>
      </c>
      <c r="E11064" t="s">
        <v>14</v>
      </c>
      <c r="F11064" t="s">
        <v>41</v>
      </c>
      <c r="G11064" s="16" t="s">
        <v>11510</v>
      </c>
      <c r="H11064" s="1"/>
      <c r="J11064"/>
      <c r="AC11064" s="5">
        <v>45476</v>
      </c>
      <c r="AD11064" t="s">
        <v>14724</v>
      </c>
      <c r="AE11064" t="s">
        <v>6635</v>
      </c>
      <c r="AF11064">
        <f>MONTH(Table1[[#This Row],[Date Sent]])</f>
        <v>7</v>
      </c>
      <c r="AG11064">
        <f>YEAR(Table1[[#This Row],[Date Sent]])</f>
        <v>2024</v>
      </c>
      <c r="AH11064"/>
    </row>
    <row r="11065" spans="1:34" x14ac:dyDescent="0.2">
      <c r="A11065" t="s">
        <v>11508</v>
      </c>
      <c r="B11065" t="s">
        <v>11509</v>
      </c>
      <c r="C11065" s="1">
        <v>1000</v>
      </c>
      <c r="D11065" s="5">
        <v>45463</v>
      </c>
      <c r="E11065" t="s">
        <v>14</v>
      </c>
      <c r="F11065" t="s">
        <v>41</v>
      </c>
      <c r="G11065" s="16" t="s">
        <v>11511</v>
      </c>
      <c r="H11065" s="1"/>
      <c r="J11065"/>
      <c r="AC11065" s="5">
        <v>45476</v>
      </c>
      <c r="AD11065" t="s">
        <v>14724</v>
      </c>
      <c r="AE11065" t="s">
        <v>6635</v>
      </c>
      <c r="AF11065">
        <f>MONTH(Table1[[#This Row],[Date Sent]])</f>
        <v>7</v>
      </c>
      <c r="AG11065">
        <f>YEAR(Table1[[#This Row],[Date Sent]])</f>
        <v>2024</v>
      </c>
      <c r="AH11065"/>
    </row>
    <row r="11066" spans="1:34" x14ac:dyDescent="0.2">
      <c r="A11066" t="s">
        <v>378</v>
      </c>
      <c r="B11066" t="s">
        <v>824</v>
      </c>
      <c r="C11066" s="1">
        <v>408.63</v>
      </c>
      <c r="D11066" s="5">
        <v>45403</v>
      </c>
      <c r="E11066" t="s">
        <v>33</v>
      </c>
      <c r="F11066" t="s">
        <v>39</v>
      </c>
      <c r="G11066" s="16" t="s">
        <v>11512</v>
      </c>
      <c r="H11066" s="1"/>
      <c r="J11066"/>
      <c r="AC11066" s="5">
        <v>45476</v>
      </c>
      <c r="AD11066" t="s">
        <v>14530</v>
      </c>
      <c r="AE11066" t="s">
        <v>294</v>
      </c>
      <c r="AF11066">
        <f>MONTH(Table1[[#This Row],[Date Sent]])</f>
        <v>7</v>
      </c>
      <c r="AG11066">
        <f>YEAR(Table1[[#This Row],[Date Sent]])</f>
        <v>2024</v>
      </c>
      <c r="AH11066"/>
    </row>
    <row r="11067" spans="1:34" x14ac:dyDescent="0.2">
      <c r="A11067" t="s">
        <v>378</v>
      </c>
      <c r="B11067" t="s">
        <v>824</v>
      </c>
      <c r="C11067" s="1">
        <v>181.86</v>
      </c>
      <c r="D11067" s="5">
        <v>45433</v>
      </c>
      <c r="E11067" t="s">
        <v>21</v>
      </c>
      <c r="F11067" t="s">
        <v>33</v>
      </c>
      <c r="G11067" s="16" t="s">
        <v>2055</v>
      </c>
      <c r="H11067" s="1"/>
      <c r="J11067"/>
      <c r="AC11067" s="5">
        <v>45476</v>
      </c>
      <c r="AD11067" t="s">
        <v>14530</v>
      </c>
      <c r="AE11067" t="s">
        <v>294</v>
      </c>
      <c r="AF11067">
        <f>MONTH(Table1[[#This Row],[Date Sent]])</f>
        <v>7</v>
      </c>
      <c r="AG11067">
        <f>YEAR(Table1[[#This Row],[Date Sent]])</f>
        <v>2024</v>
      </c>
      <c r="AH11067"/>
    </row>
    <row r="11068" spans="1:34" x14ac:dyDescent="0.2">
      <c r="A11068" t="s">
        <v>378</v>
      </c>
      <c r="B11068" t="s">
        <v>824</v>
      </c>
      <c r="C11068" s="1">
        <v>532.48</v>
      </c>
      <c r="D11068" s="5">
        <v>45448</v>
      </c>
      <c r="E11068" t="s">
        <v>20</v>
      </c>
      <c r="F11068" t="s">
        <v>39</v>
      </c>
      <c r="G11068" s="16" t="s">
        <v>11513</v>
      </c>
      <c r="H11068" s="1"/>
      <c r="J11068"/>
      <c r="AC11068" s="5">
        <v>45476</v>
      </c>
      <c r="AD11068" t="s">
        <v>14530</v>
      </c>
      <c r="AE11068" t="s">
        <v>294</v>
      </c>
      <c r="AF11068">
        <f>MONTH(Table1[[#This Row],[Date Sent]])</f>
        <v>7</v>
      </c>
      <c r="AG11068">
        <f>YEAR(Table1[[#This Row],[Date Sent]])</f>
        <v>2024</v>
      </c>
      <c r="AH11068"/>
    </row>
    <row r="11069" spans="1:34" x14ac:dyDescent="0.2">
      <c r="A11069" t="s">
        <v>378</v>
      </c>
      <c r="B11069" t="s">
        <v>824</v>
      </c>
      <c r="C11069" s="1">
        <v>97.58</v>
      </c>
      <c r="D11069" s="5">
        <v>45453</v>
      </c>
      <c r="E11069" t="s">
        <v>21</v>
      </c>
      <c r="F11069" t="s">
        <v>33</v>
      </c>
      <c r="G11069" s="16" t="s">
        <v>11514</v>
      </c>
      <c r="H11069" s="1"/>
      <c r="J11069"/>
      <c r="AC11069" s="5">
        <v>45476</v>
      </c>
      <c r="AD11069" t="s">
        <v>14530</v>
      </c>
      <c r="AE11069" t="s">
        <v>294</v>
      </c>
      <c r="AF11069">
        <f>MONTH(Table1[[#This Row],[Date Sent]])</f>
        <v>7</v>
      </c>
      <c r="AG11069">
        <f>YEAR(Table1[[#This Row],[Date Sent]])</f>
        <v>2024</v>
      </c>
      <c r="AH11069"/>
    </row>
    <row r="11070" spans="1:34" x14ac:dyDescent="0.2">
      <c r="A11070" t="s">
        <v>378</v>
      </c>
      <c r="B11070" t="s">
        <v>824</v>
      </c>
      <c r="C11070" s="1">
        <v>56.99</v>
      </c>
      <c r="D11070" s="5">
        <v>45455</v>
      </c>
      <c r="E11070" t="s">
        <v>21</v>
      </c>
      <c r="F11070" t="s">
        <v>33</v>
      </c>
      <c r="G11070" s="16" t="s">
        <v>11515</v>
      </c>
      <c r="H11070" s="1"/>
      <c r="J11070"/>
      <c r="AC11070" s="5">
        <v>45476</v>
      </c>
      <c r="AD11070" t="s">
        <v>14530</v>
      </c>
      <c r="AE11070" t="s">
        <v>294</v>
      </c>
      <c r="AF11070">
        <f>MONTH(Table1[[#This Row],[Date Sent]])</f>
        <v>7</v>
      </c>
      <c r="AG11070">
        <f>YEAR(Table1[[#This Row],[Date Sent]])</f>
        <v>2024</v>
      </c>
      <c r="AH11070"/>
    </row>
    <row r="11071" spans="1:34" x14ac:dyDescent="0.2">
      <c r="A11071" t="s">
        <v>3828</v>
      </c>
      <c r="B11071" t="s">
        <v>11516</v>
      </c>
      <c r="C11071" s="1">
        <v>155.02000000000001</v>
      </c>
      <c r="D11071" s="5">
        <v>45429</v>
      </c>
      <c r="E11071" t="s">
        <v>21</v>
      </c>
      <c r="F11071" t="s">
        <v>33</v>
      </c>
      <c r="G11071" s="16" t="s">
        <v>11517</v>
      </c>
      <c r="H11071" s="1"/>
      <c r="J11071"/>
      <c r="AC11071" s="5">
        <v>45476</v>
      </c>
      <c r="AD11071" t="s">
        <v>13362</v>
      </c>
      <c r="AE11071" t="s">
        <v>294</v>
      </c>
      <c r="AF11071">
        <f>MONTH(Table1[[#This Row],[Date Sent]])</f>
        <v>7</v>
      </c>
      <c r="AG11071">
        <f>YEAR(Table1[[#This Row],[Date Sent]])</f>
        <v>2024</v>
      </c>
      <c r="AH11071"/>
    </row>
    <row r="11072" spans="1:34" x14ac:dyDescent="0.2">
      <c r="A11072" t="s">
        <v>3828</v>
      </c>
      <c r="B11072" t="s">
        <v>11516</v>
      </c>
      <c r="C11072" s="1">
        <v>207.08</v>
      </c>
      <c r="D11072" s="5">
        <v>45429</v>
      </c>
      <c r="E11072" t="s">
        <v>21</v>
      </c>
      <c r="F11072" t="s">
        <v>33</v>
      </c>
      <c r="G11072" s="16" t="s">
        <v>11518</v>
      </c>
      <c r="H11072" s="1"/>
      <c r="J11072"/>
      <c r="AC11072" s="5">
        <v>45476</v>
      </c>
      <c r="AD11072" t="s">
        <v>13362</v>
      </c>
      <c r="AE11072" t="s">
        <v>294</v>
      </c>
      <c r="AF11072">
        <f>MONTH(Table1[[#This Row],[Date Sent]])</f>
        <v>7</v>
      </c>
      <c r="AG11072">
        <f>YEAR(Table1[[#This Row],[Date Sent]])</f>
        <v>2024</v>
      </c>
      <c r="AH11072"/>
    </row>
    <row r="11073" spans="1:34" x14ac:dyDescent="0.2">
      <c r="A11073" t="s">
        <v>3828</v>
      </c>
      <c r="B11073" t="s">
        <v>11516</v>
      </c>
      <c r="C11073" s="1">
        <v>461.08</v>
      </c>
      <c r="D11073" s="5">
        <v>45432</v>
      </c>
      <c r="E11073" t="s">
        <v>21</v>
      </c>
      <c r="F11073" t="s">
        <v>918</v>
      </c>
      <c r="G11073" s="16" t="s">
        <v>11519</v>
      </c>
      <c r="H11073" s="1">
        <v>101.9</v>
      </c>
      <c r="I11073" t="s">
        <v>33</v>
      </c>
      <c r="J11073" t="s">
        <v>11520</v>
      </c>
      <c r="K11073" s="1">
        <v>150.12</v>
      </c>
      <c r="L11073" t="s">
        <v>17</v>
      </c>
      <c r="M11073" t="s">
        <v>11521</v>
      </c>
      <c r="N11073" s="1">
        <v>196.76</v>
      </c>
      <c r="O11073" t="s">
        <v>16</v>
      </c>
      <c r="P11073" t="s">
        <v>1057</v>
      </c>
      <c r="Q11073" s="1">
        <v>12.300000000000011</v>
      </c>
      <c r="R11073" t="s">
        <v>39</v>
      </c>
      <c r="S11073" t="s">
        <v>1613</v>
      </c>
      <c r="AC11073" s="5">
        <v>45476</v>
      </c>
      <c r="AD11073" t="s">
        <v>13362</v>
      </c>
      <c r="AE11073" t="s">
        <v>294</v>
      </c>
      <c r="AF11073">
        <f>MONTH(Table1[[#This Row],[Date Sent]])</f>
        <v>7</v>
      </c>
      <c r="AG11073">
        <f>YEAR(Table1[[#This Row],[Date Sent]])</f>
        <v>2024</v>
      </c>
      <c r="AH11073"/>
    </row>
    <row r="11074" spans="1:34" x14ac:dyDescent="0.2">
      <c r="A11074" t="s">
        <v>3828</v>
      </c>
      <c r="B11074" t="s">
        <v>11516</v>
      </c>
      <c r="C11074" s="1">
        <v>31.62</v>
      </c>
      <c r="D11074" s="5">
        <v>45433</v>
      </c>
      <c r="E11074" t="s">
        <v>21</v>
      </c>
      <c r="F11074" t="s">
        <v>33</v>
      </c>
      <c r="G11074" s="16" t="s">
        <v>11522</v>
      </c>
      <c r="H11074" s="1"/>
      <c r="J11074"/>
      <c r="AC11074" s="5">
        <v>45476</v>
      </c>
      <c r="AD11074" t="s">
        <v>13362</v>
      </c>
      <c r="AE11074" t="s">
        <v>294</v>
      </c>
      <c r="AF11074">
        <f>MONTH(Table1[[#This Row],[Date Sent]])</f>
        <v>7</v>
      </c>
      <c r="AG11074">
        <f>YEAR(Table1[[#This Row],[Date Sent]])</f>
        <v>2024</v>
      </c>
      <c r="AH11074"/>
    </row>
    <row r="11075" spans="1:34" x14ac:dyDescent="0.2">
      <c r="A11075" t="s">
        <v>3828</v>
      </c>
      <c r="B11075" t="s">
        <v>11516</v>
      </c>
      <c r="C11075" s="1">
        <v>73.7</v>
      </c>
      <c r="D11075" s="5">
        <v>45435</v>
      </c>
      <c r="E11075" t="s">
        <v>33</v>
      </c>
      <c r="F11075" t="s">
        <v>918</v>
      </c>
      <c r="G11075" s="16" t="s">
        <v>11523</v>
      </c>
      <c r="H11075" s="1">
        <v>33.479999999999997</v>
      </c>
      <c r="I11075" t="s">
        <v>15</v>
      </c>
      <c r="J11075" t="s">
        <v>5219</v>
      </c>
      <c r="K11075" s="1">
        <v>25.82</v>
      </c>
      <c r="L11075" t="s">
        <v>33</v>
      </c>
      <c r="M11075" t="s">
        <v>11524</v>
      </c>
      <c r="N11075" s="1">
        <v>14.400000000000006</v>
      </c>
      <c r="O11075" t="s">
        <v>18</v>
      </c>
      <c r="P11075" t="s">
        <v>7417</v>
      </c>
      <c r="AC11075" s="5">
        <v>45476</v>
      </c>
      <c r="AD11075" t="s">
        <v>13362</v>
      </c>
      <c r="AE11075" t="s">
        <v>294</v>
      </c>
      <c r="AF11075">
        <f>MONTH(Table1[[#This Row],[Date Sent]])</f>
        <v>7</v>
      </c>
      <c r="AG11075">
        <f>YEAR(Table1[[#This Row],[Date Sent]])</f>
        <v>2024</v>
      </c>
      <c r="AH11075"/>
    </row>
    <row r="11076" spans="1:34" x14ac:dyDescent="0.2">
      <c r="A11076" t="s">
        <v>3828</v>
      </c>
      <c r="B11076" t="s">
        <v>11516</v>
      </c>
      <c r="C11076" s="1">
        <v>31.21</v>
      </c>
      <c r="D11076" s="5">
        <v>45441</v>
      </c>
      <c r="E11076" t="s">
        <v>33</v>
      </c>
      <c r="F11076" t="s">
        <v>39</v>
      </c>
      <c r="G11076" s="16" t="s">
        <v>11525</v>
      </c>
      <c r="H11076" s="1"/>
      <c r="J11076"/>
      <c r="AC11076" s="5">
        <v>45476</v>
      </c>
      <c r="AD11076" t="s">
        <v>13362</v>
      </c>
      <c r="AE11076" t="s">
        <v>294</v>
      </c>
      <c r="AF11076">
        <f>MONTH(Table1[[#This Row],[Date Sent]])</f>
        <v>7</v>
      </c>
      <c r="AG11076">
        <f>YEAR(Table1[[#This Row],[Date Sent]])</f>
        <v>2024</v>
      </c>
      <c r="AH11076"/>
    </row>
    <row r="11077" spans="1:34" x14ac:dyDescent="0.2">
      <c r="A11077" t="s">
        <v>3828</v>
      </c>
      <c r="B11077" t="s">
        <v>11516</v>
      </c>
      <c r="C11077" s="1">
        <v>33.71</v>
      </c>
      <c r="D11077" s="5">
        <v>45446</v>
      </c>
      <c r="E11077" t="s">
        <v>15</v>
      </c>
      <c r="F11077" t="s">
        <v>18</v>
      </c>
      <c r="G11077" s="16" t="s">
        <v>11526</v>
      </c>
      <c r="H11077" s="1"/>
      <c r="J11077"/>
      <c r="AC11077" s="5">
        <v>45476</v>
      </c>
      <c r="AD11077" t="s">
        <v>13362</v>
      </c>
      <c r="AE11077" t="s">
        <v>294</v>
      </c>
      <c r="AF11077">
        <f>MONTH(Table1[[#This Row],[Date Sent]])</f>
        <v>7</v>
      </c>
      <c r="AG11077">
        <f>YEAR(Table1[[#This Row],[Date Sent]])</f>
        <v>2024</v>
      </c>
      <c r="AH11077"/>
    </row>
    <row r="11078" spans="1:34" x14ac:dyDescent="0.2">
      <c r="A11078" t="s">
        <v>3828</v>
      </c>
      <c r="B11078" t="s">
        <v>11516</v>
      </c>
      <c r="C11078" s="1">
        <v>8.01</v>
      </c>
      <c r="D11078" s="5">
        <v>45447</v>
      </c>
      <c r="E11078" t="s">
        <v>33</v>
      </c>
      <c r="F11078" t="s">
        <v>39</v>
      </c>
      <c r="G11078" s="16" t="s">
        <v>11527</v>
      </c>
      <c r="H11078" s="1"/>
      <c r="J11078"/>
      <c r="AC11078" s="5">
        <v>45476</v>
      </c>
      <c r="AD11078" t="s">
        <v>13362</v>
      </c>
      <c r="AE11078" t="s">
        <v>294</v>
      </c>
      <c r="AF11078">
        <f>MONTH(Table1[[#This Row],[Date Sent]])</f>
        <v>7</v>
      </c>
      <c r="AG11078">
        <f>YEAR(Table1[[#This Row],[Date Sent]])</f>
        <v>2024</v>
      </c>
      <c r="AH11078"/>
    </row>
    <row r="11079" spans="1:34" x14ac:dyDescent="0.2">
      <c r="A11079" t="s">
        <v>3828</v>
      </c>
      <c r="B11079" t="s">
        <v>11516</v>
      </c>
      <c r="C11079" s="1">
        <v>176.93</v>
      </c>
      <c r="D11079" s="5">
        <v>45450</v>
      </c>
      <c r="E11079" t="s">
        <v>33</v>
      </c>
      <c r="F11079" t="s">
        <v>39</v>
      </c>
      <c r="G11079" s="16" t="s">
        <v>11528</v>
      </c>
      <c r="H11079" s="1"/>
      <c r="J11079"/>
      <c r="AC11079" s="5">
        <v>45476</v>
      </c>
      <c r="AD11079" t="s">
        <v>13362</v>
      </c>
      <c r="AE11079" t="s">
        <v>294</v>
      </c>
      <c r="AF11079">
        <f>MONTH(Table1[[#This Row],[Date Sent]])</f>
        <v>7</v>
      </c>
      <c r="AG11079">
        <f>YEAR(Table1[[#This Row],[Date Sent]])</f>
        <v>2024</v>
      </c>
      <c r="AH11079"/>
    </row>
    <row r="11080" spans="1:34" x14ac:dyDescent="0.2">
      <c r="A11080" t="s">
        <v>3828</v>
      </c>
      <c r="B11080" t="s">
        <v>11516</v>
      </c>
      <c r="C11080" s="1">
        <v>1083.97</v>
      </c>
      <c r="D11080" s="5">
        <v>45450</v>
      </c>
      <c r="E11080" t="s">
        <v>20</v>
      </c>
      <c r="F11080" t="s">
        <v>39</v>
      </c>
      <c r="G11080" s="16" t="s">
        <v>11529</v>
      </c>
      <c r="H11080" s="1"/>
      <c r="J11080"/>
      <c r="AC11080" s="5">
        <v>45476</v>
      </c>
      <c r="AD11080" t="s">
        <v>13362</v>
      </c>
      <c r="AE11080" t="s">
        <v>294</v>
      </c>
      <c r="AF11080">
        <f>MONTH(Table1[[#This Row],[Date Sent]])</f>
        <v>7</v>
      </c>
      <c r="AG11080">
        <f>YEAR(Table1[[#This Row],[Date Sent]])</f>
        <v>2024</v>
      </c>
      <c r="AH11080"/>
    </row>
    <row r="11081" spans="1:34" x14ac:dyDescent="0.2">
      <c r="A11081" t="s">
        <v>3828</v>
      </c>
      <c r="B11081" t="s">
        <v>11516</v>
      </c>
      <c r="C11081" s="1">
        <v>86.49</v>
      </c>
      <c r="D11081" s="5">
        <v>45457</v>
      </c>
      <c r="E11081" t="s">
        <v>24</v>
      </c>
      <c r="F11081" t="s">
        <v>6</v>
      </c>
      <c r="G11081" s="16" t="s">
        <v>11530</v>
      </c>
      <c r="H11081" s="1"/>
      <c r="J11081"/>
      <c r="AC11081" s="5">
        <v>45476</v>
      </c>
      <c r="AD11081" t="s">
        <v>13362</v>
      </c>
      <c r="AE11081" t="s">
        <v>294</v>
      </c>
      <c r="AF11081">
        <f>MONTH(Table1[[#This Row],[Date Sent]])</f>
        <v>7</v>
      </c>
      <c r="AG11081">
        <f>YEAR(Table1[[#This Row],[Date Sent]])</f>
        <v>2024</v>
      </c>
      <c r="AH11081"/>
    </row>
    <row r="11082" spans="1:34" x14ac:dyDescent="0.2">
      <c r="A11082" t="s">
        <v>3828</v>
      </c>
      <c r="B11082" t="s">
        <v>11516</v>
      </c>
      <c r="C11082" s="1">
        <v>55.88</v>
      </c>
      <c r="D11082" s="5">
        <v>45457</v>
      </c>
      <c r="E11082" t="s">
        <v>33</v>
      </c>
      <c r="F11082" t="s">
        <v>1193</v>
      </c>
      <c r="G11082" s="16" t="s">
        <v>11531</v>
      </c>
      <c r="H11082" s="1"/>
      <c r="J11082"/>
      <c r="AC11082" s="5">
        <v>45476</v>
      </c>
      <c r="AD11082" t="s">
        <v>13362</v>
      </c>
      <c r="AE11082" t="s">
        <v>294</v>
      </c>
      <c r="AF11082">
        <f>MONTH(Table1[[#This Row],[Date Sent]])</f>
        <v>7</v>
      </c>
      <c r="AG11082">
        <f>YEAR(Table1[[#This Row],[Date Sent]])</f>
        <v>2024</v>
      </c>
      <c r="AH11082"/>
    </row>
    <row r="11083" spans="1:34" x14ac:dyDescent="0.2">
      <c r="A11083" t="s">
        <v>3828</v>
      </c>
      <c r="B11083" t="s">
        <v>11516</v>
      </c>
      <c r="C11083" s="1">
        <v>70.16</v>
      </c>
      <c r="D11083" s="5">
        <v>45457</v>
      </c>
      <c r="E11083" t="s">
        <v>15</v>
      </c>
      <c r="F11083" t="s">
        <v>24</v>
      </c>
      <c r="G11083" s="16" t="s">
        <v>11532</v>
      </c>
      <c r="H11083" s="1"/>
      <c r="J11083"/>
      <c r="AC11083" s="5">
        <v>45476</v>
      </c>
      <c r="AD11083" t="s">
        <v>13362</v>
      </c>
      <c r="AE11083" t="s">
        <v>294</v>
      </c>
      <c r="AF11083">
        <f>MONTH(Table1[[#This Row],[Date Sent]])</f>
        <v>7</v>
      </c>
      <c r="AG11083">
        <f>YEAR(Table1[[#This Row],[Date Sent]])</f>
        <v>2024</v>
      </c>
      <c r="AH11083"/>
    </row>
    <row r="11084" spans="1:34" x14ac:dyDescent="0.2">
      <c r="A11084" t="s">
        <v>3828</v>
      </c>
      <c r="B11084" t="s">
        <v>11516</v>
      </c>
      <c r="C11084" s="1">
        <v>863</v>
      </c>
      <c r="D11084" s="5">
        <v>45460</v>
      </c>
      <c r="E11084" t="s">
        <v>20</v>
      </c>
      <c r="F11084" t="s">
        <v>40</v>
      </c>
      <c r="G11084" s="16" t="s">
        <v>11533</v>
      </c>
      <c r="H11084" s="1"/>
      <c r="J11084"/>
      <c r="AC11084" s="5">
        <v>45476</v>
      </c>
      <c r="AD11084" t="s">
        <v>13362</v>
      </c>
      <c r="AE11084" t="s">
        <v>294</v>
      </c>
      <c r="AF11084">
        <f>MONTH(Table1[[#This Row],[Date Sent]])</f>
        <v>7</v>
      </c>
      <c r="AG11084">
        <f>YEAR(Table1[[#This Row],[Date Sent]])</f>
        <v>2024</v>
      </c>
      <c r="AH11084"/>
    </row>
    <row r="11085" spans="1:34" x14ac:dyDescent="0.2">
      <c r="A11085" t="s">
        <v>8321</v>
      </c>
      <c r="B11085" t="s">
        <v>11534</v>
      </c>
      <c r="C11085" s="1">
        <v>300.66000000000003</v>
      </c>
      <c r="D11085" s="5">
        <v>45448</v>
      </c>
      <c r="E11085" t="s">
        <v>21</v>
      </c>
      <c r="F11085" t="s">
        <v>33</v>
      </c>
      <c r="G11085" s="16" t="s">
        <v>11535</v>
      </c>
      <c r="H11085" s="1"/>
      <c r="J11085"/>
      <c r="AC11085" s="5">
        <v>45476</v>
      </c>
      <c r="AD11085" t="s">
        <v>14688</v>
      </c>
      <c r="AE11085" t="s">
        <v>294</v>
      </c>
      <c r="AF11085">
        <f>MONTH(Table1[[#This Row],[Date Sent]])</f>
        <v>7</v>
      </c>
      <c r="AG11085">
        <f>YEAR(Table1[[#This Row],[Date Sent]])</f>
        <v>2024</v>
      </c>
      <c r="AH11085"/>
    </row>
    <row r="11086" spans="1:34" x14ac:dyDescent="0.2">
      <c r="A11086" t="s">
        <v>6127</v>
      </c>
      <c r="B11086" t="s">
        <v>11536</v>
      </c>
      <c r="C11086" s="1">
        <v>112.12</v>
      </c>
      <c r="D11086" s="5">
        <v>45429</v>
      </c>
      <c r="E11086" t="s">
        <v>22</v>
      </c>
      <c r="F11086" t="s">
        <v>53</v>
      </c>
      <c r="G11086" s="16" t="s">
        <v>11537</v>
      </c>
      <c r="H11086" s="1"/>
      <c r="J11086"/>
      <c r="AC11086" s="5">
        <v>45476</v>
      </c>
      <c r="AD11086" t="s">
        <v>14608</v>
      </c>
      <c r="AE11086" t="s">
        <v>294</v>
      </c>
      <c r="AF11086">
        <f>MONTH(Table1[[#This Row],[Date Sent]])</f>
        <v>7</v>
      </c>
      <c r="AG11086">
        <f>YEAR(Table1[[#This Row],[Date Sent]])</f>
        <v>2024</v>
      </c>
      <c r="AH11086"/>
    </row>
    <row r="11087" spans="1:34" x14ac:dyDescent="0.2">
      <c r="A11087" t="s">
        <v>6127</v>
      </c>
      <c r="B11087" t="s">
        <v>11536</v>
      </c>
      <c r="C11087" s="1">
        <v>92.25</v>
      </c>
      <c r="D11087" s="5">
        <v>45446</v>
      </c>
      <c r="E11087" t="s">
        <v>15</v>
      </c>
      <c r="F11087" t="s">
        <v>33</v>
      </c>
      <c r="G11087" s="16" t="s">
        <v>2080</v>
      </c>
      <c r="H11087" s="1"/>
      <c r="J11087"/>
      <c r="AC11087" s="5">
        <v>45476</v>
      </c>
      <c r="AD11087" t="s">
        <v>14608</v>
      </c>
      <c r="AE11087" t="s">
        <v>294</v>
      </c>
      <c r="AF11087">
        <f>MONTH(Table1[[#This Row],[Date Sent]])</f>
        <v>7</v>
      </c>
      <c r="AG11087">
        <f>YEAR(Table1[[#This Row],[Date Sent]])</f>
        <v>2024</v>
      </c>
      <c r="AH11087"/>
    </row>
    <row r="11088" spans="1:34" x14ac:dyDescent="0.2">
      <c r="A11088" t="s">
        <v>6127</v>
      </c>
      <c r="B11088" t="s">
        <v>11536</v>
      </c>
      <c r="C11088" s="1">
        <v>62.49</v>
      </c>
      <c r="D11088" s="5">
        <v>45461</v>
      </c>
      <c r="E11088" t="s">
        <v>15</v>
      </c>
      <c r="F11088" t="s">
        <v>33</v>
      </c>
      <c r="G11088" s="16" t="s">
        <v>11538</v>
      </c>
      <c r="H11088" s="1"/>
      <c r="J11088"/>
      <c r="AC11088" s="5">
        <v>45476</v>
      </c>
      <c r="AD11088" t="s">
        <v>14608</v>
      </c>
      <c r="AE11088" t="s">
        <v>294</v>
      </c>
      <c r="AF11088">
        <f>MONTH(Table1[[#This Row],[Date Sent]])</f>
        <v>7</v>
      </c>
      <c r="AG11088">
        <f>YEAR(Table1[[#This Row],[Date Sent]])</f>
        <v>2024</v>
      </c>
      <c r="AH11088"/>
    </row>
    <row r="11089" spans="1:34" x14ac:dyDescent="0.2">
      <c r="A11089" t="s">
        <v>6127</v>
      </c>
      <c r="B11089" t="s">
        <v>11536</v>
      </c>
      <c r="C11089" s="1">
        <v>284.58</v>
      </c>
      <c r="D11089" s="5">
        <v>45462</v>
      </c>
      <c r="E11089" t="s">
        <v>21</v>
      </c>
      <c r="F11089" t="s">
        <v>918</v>
      </c>
      <c r="G11089" s="16" t="s">
        <v>11539</v>
      </c>
      <c r="H11089" s="1">
        <v>226.04</v>
      </c>
      <c r="I11089" t="s">
        <v>21</v>
      </c>
      <c r="J11089" t="s">
        <v>1722</v>
      </c>
      <c r="K11089" s="1">
        <v>58.539999999999992</v>
      </c>
      <c r="L11089" t="s">
        <v>16</v>
      </c>
      <c r="M11089" t="s">
        <v>1057</v>
      </c>
      <c r="AC11089" s="5">
        <v>45476</v>
      </c>
      <c r="AD11089" t="s">
        <v>14608</v>
      </c>
      <c r="AE11089" t="s">
        <v>294</v>
      </c>
      <c r="AF11089">
        <f>MONTH(Table1[[#This Row],[Date Sent]])</f>
        <v>7</v>
      </c>
      <c r="AG11089">
        <f>YEAR(Table1[[#This Row],[Date Sent]])</f>
        <v>2024</v>
      </c>
      <c r="AH11089"/>
    </row>
    <row r="11090" spans="1:34" x14ac:dyDescent="0.2">
      <c r="A11090" t="s">
        <v>223</v>
      </c>
      <c r="B11090" t="s">
        <v>11540</v>
      </c>
      <c r="C11090" s="1">
        <v>64.540000000000006</v>
      </c>
      <c r="D11090" s="5">
        <v>45444</v>
      </c>
      <c r="E11090" t="s">
        <v>21</v>
      </c>
      <c r="F11090" t="s">
        <v>33</v>
      </c>
      <c r="G11090" s="16" t="s">
        <v>4178</v>
      </c>
      <c r="H11090" s="1"/>
      <c r="J11090"/>
      <c r="AC11090" s="5">
        <v>45476</v>
      </c>
      <c r="AD11090" t="s">
        <v>13279</v>
      </c>
      <c r="AE11090" t="s">
        <v>294</v>
      </c>
      <c r="AF11090">
        <f>MONTH(Table1[[#This Row],[Date Sent]])</f>
        <v>7</v>
      </c>
      <c r="AG11090">
        <f>YEAR(Table1[[#This Row],[Date Sent]])</f>
        <v>2024</v>
      </c>
      <c r="AH11090"/>
    </row>
    <row r="11091" spans="1:34" x14ac:dyDescent="0.2">
      <c r="A11091" t="s">
        <v>223</v>
      </c>
      <c r="B11091" t="s">
        <v>11540</v>
      </c>
      <c r="C11091" s="1">
        <v>195.74</v>
      </c>
      <c r="D11091" s="5">
        <v>45447</v>
      </c>
      <c r="E11091" t="s">
        <v>25</v>
      </c>
      <c r="F11091" t="s">
        <v>17</v>
      </c>
      <c r="G11091" s="16" t="s">
        <v>11541</v>
      </c>
      <c r="H11091" s="1"/>
      <c r="J11091"/>
      <c r="AC11091" s="5">
        <v>45476</v>
      </c>
      <c r="AD11091" t="s">
        <v>13279</v>
      </c>
      <c r="AE11091" t="s">
        <v>294</v>
      </c>
      <c r="AF11091">
        <f>MONTH(Table1[[#This Row],[Date Sent]])</f>
        <v>7</v>
      </c>
      <c r="AG11091">
        <f>YEAR(Table1[[#This Row],[Date Sent]])</f>
        <v>2024</v>
      </c>
      <c r="AH11091"/>
    </row>
    <row r="11092" spans="1:34" x14ac:dyDescent="0.2">
      <c r="A11092" t="s">
        <v>223</v>
      </c>
      <c r="B11092" t="s">
        <v>11540</v>
      </c>
      <c r="C11092" s="1">
        <v>406.78</v>
      </c>
      <c r="D11092" s="5">
        <v>45448</v>
      </c>
      <c r="E11092" t="s">
        <v>25</v>
      </c>
      <c r="F11092" t="s">
        <v>17</v>
      </c>
      <c r="G11092" s="16" t="s">
        <v>11542</v>
      </c>
      <c r="H11092" s="1"/>
      <c r="J11092"/>
      <c r="AC11092" s="5">
        <v>45476</v>
      </c>
      <c r="AD11092" t="s">
        <v>13279</v>
      </c>
      <c r="AE11092" t="s">
        <v>294</v>
      </c>
      <c r="AF11092">
        <f>MONTH(Table1[[#This Row],[Date Sent]])</f>
        <v>7</v>
      </c>
      <c r="AG11092">
        <f>YEAR(Table1[[#This Row],[Date Sent]])</f>
        <v>2024</v>
      </c>
      <c r="AH11092"/>
    </row>
    <row r="11093" spans="1:34" x14ac:dyDescent="0.2">
      <c r="A11093" t="s">
        <v>223</v>
      </c>
      <c r="B11093" t="s">
        <v>11540</v>
      </c>
      <c r="C11093" s="1">
        <v>231.57</v>
      </c>
      <c r="D11093" s="5">
        <v>45454</v>
      </c>
      <c r="E11093" t="s">
        <v>21</v>
      </c>
      <c r="F11093" t="s">
        <v>918</v>
      </c>
      <c r="G11093" s="16" t="s">
        <v>11543</v>
      </c>
      <c r="H11093" s="1">
        <v>100.88499999999999</v>
      </c>
      <c r="I11093" t="s">
        <v>16</v>
      </c>
      <c r="J11093" t="s">
        <v>1057</v>
      </c>
      <c r="K11093" s="1">
        <v>130.68</v>
      </c>
      <c r="L11093" t="s">
        <v>21</v>
      </c>
      <c r="M11093" t="s">
        <v>1722</v>
      </c>
      <c r="AC11093" s="5">
        <v>45476</v>
      </c>
      <c r="AD11093" t="s">
        <v>13279</v>
      </c>
      <c r="AE11093" t="s">
        <v>294</v>
      </c>
      <c r="AF11093">
        <f>MONTH(Table1[[#This Row],[Date Sent]])</f>
        <v>7</v>
      </c>
      <c r="AG11093">
        <f>YEAR(Table1[[#This Row],[Date Sent]])</f>
        <v>2024</v>
      </c>
      <c r="AH11093"/>
    </row>
    <row r="11094" spans="1:34" x14ac:dyDescent="0.2">
      <c r="A11094" t="s">
        <v>223</v>
      </c>
      <c r="B11094" t="s">
        <v>11540</v>
      </c>
      <c r="C11094" s="1">
        <v>46.59</v>
      </c>
      <c r="D11094" s="5">
        <v>45459</v>
      </c>
      <c r="E11094" t="s">
        <v>21</v>
      </c>
      <c r="F11094" t="s">
        <v>18</v>
      </c>
      <c r="G11094" s="16" t="s">
        <v>984</v>
      </c>
      <c r="H11094" s="1"/>
      <c r="J11094"/>
      <c r="AC11094" s="5">
        <v>45476</v>
      </c>
      <c r="AD11094" t="s">
        <v>13279</v>
      </c>
      <c r="AE11094" t="s">
        <v>294</v>
      </c>
      <c r="AF11094">
        <f>MONTH(Table1[[#This Row],[Date Sent]])</f>
        <v>7</v>
      </c>
      <c r="AG11094">
        <f>YEAR(Table1[[#This Row],[Date Sent]])</f>
        <v>2024</v>
      </c>
      <c r="AH11094"/>
    </row>
    <row r="11095" spans="1:34" x14ac:dyDescent="0.2">
      <c r="A11095" t="s">
        <v>758</v>
      </c>
      <c r="B11095" t="s">
        <v>11544</v>
      </c>
      <c r="C11095" s="1">
        <v>116.57</v>
      </c>
      <c r="D11095" s="5">
        <v>45447</v>
      </c>
      <c r="E11095" t="s">
        <v>33</v>
      </c>
      <c r="F11095" t="s">
        <v>918</v>
      </c>
      <c r="G11095" s="16" t="s">
        <v>11545</v>
      </c>
      <c r="H11095" s="1">
        <v>85.7</v>
      </c>
      <c r="I11095" t="s">
        <v>33</v>
      </c>
      <c r="J11095" t="s">
        <v>979</v>
      </c>
      <c r="K11095" s="1">
        <v>30.86999999999999</v>
      </c>
      <c r="L11095" t="s">
        <v>39</v>
      </c>
      <c r="M11095" t="s">
        <v>11546</v>
      </c>
      <c r="AC11095" s="5">
        <v>45476</v>
      </c>
      <c r="AD11095" t="s">
        <v>13504</v>
      </c>
      <c r="AE11095" t="s">
        <v>294</v>
      </c>
      <c r="AF11095">
        <f>MONTH(Table1[[#This Row],[Date Sent]])</f>
        <v>7</v>
      </c>
      <c r="AG11095">
        <f>YEAR(Table1[[#This Row],[Date Sent]])</f>
        <v>2024</v>
      </c>
      <c r="AH11095"/>
    </row>
    <row r="11096" spans="1:34" x14ac:dyDescent="0.2">
      <c r="A11096" t="s">
        <v>758</v>
      </c>
      <c r="B11096" t="s">
        <v>11544</v>
      </c>
      <c r="C11096" s="1">
        <v>40.020000000000003</v>
      </c>
      <c r="D11096" s="5">
        <v>45449</v>
      </c>
      <c r="E11096" t="s">
        <v>33</v>
      </c>
      <c r="F11096" t="s">
        <v>39</v>
      </c>
      <c r="G11096" s="16" t="s">
        <v>11547</v>
      </c>
      <c r="H11096" s="1"/>
      <c r="J11096"/>
      <c r="AC11096" s="5">
        <v>45476</v>
      </c>
      <c r="AD11096" t="s">
        <v>13504</v>
      </c>
      <c r="AE11096" t="s">
        <v>294</v>
      </c>
      <c r="AF11096">
        <f>MONTH(Table1[[#This Row],[Date Sent]])</f>
        <v>7</v>
      </c>
      <c r="AG11096">
        <f>YEAR(Table1[[#This Row],[Date Sent]])</f>
        <v>2024</v>
      </c>
      <c r="AH11096"/>
    </row>
    <row r="11097" spans="1:34" x14ac:dyDescent="0.2">
      <c r="A11097" t="s">
        <v>758</v>
      </c>
      <c r="B11097" t="s">
        <v>11544</v>
      </c>
      <c r="C11097" s="1">
        <v>10.25</v>
      </c>
      <c r="D11097" s="5">
        <v>45456</v>
      </c>
      <c r="E11097" t="s">
        <v>20</v>
      </c>
      <c r="F11097" t="s">
        <v>39</v>
      </c>
      <c r="G11097" s="16" t="s">
        <v>1408</v>
      </c>
      <c r="H11097" s="1"/>
      <c r="J11097"/>
      <c r="AC11097" s="5">
        <v>45476</v>
      </c>
      <c r="AD11097" t="s">
        <v>13504</v>
      </c>
      <c r="AE11097" t="s">
        <v>294</v>
      </c>
      <c r="AF11097">
        <f>MONTH(Table1[[#This Row],[Date Sent]])</f>
        <v>7</v>
      </c>
      <c r="AG11097">
        <f>YEAR(Table1[[#This Row],[Date Sent]])</f>
        <v>2024</v>
      </c>
      <c r="AH11097"/>
    </row>
    <row r="11098" spans="1:34" x14ac:dyDescent="0.2">
      <c r="A11098" t="s">
        <v>182</v>
      </c>
      <c r="B11098" t="s">
        <v>11548</v>
      </c>
      <c r="C11098" s="1">
        <v>6075.08</v>
      </c>
      <c r="D11098" s="5">
        <v>45454</v>
      </c>
      <c r="E11098" t="s">
        <v>8</v>
      </c>
      <c r="F11098" t="s">
        <v>25</v>
      </c>
      <c r="G11098" s="16" t="s">
        <v>11549</v>
      </c>
      <c r="H11098" s="1"/>
      <c r="J11098"/>
      <c r="AC11098" s="5">
        <v>45476</v>
      </c>
      <c r="AD11098" t="s">
        <v>13253</v>
      </c>
      <c r="AE11098" t="s">
        <v>313</v>
      </c>
      <c r="AF11098">
        <f>MONTH(Table1[[#This Row],[Date Sent]])</f>
        <v>7</v>
      </c>
      <c r="AG11098">
        <f>YEAR(Table1[[#This Row],[Date Sent]])</f>
        <v>2024</v>
      </c>
      <c r="AH11098"/>
    </row>
    <row r="11099" spans="1:34" x14ac:dyDescent="0.2">
      <c r="A11099" t="s">
        <v>182</v>
      </c>
      <c r="B11099" t="s">
        <v>11548</v>
      </c>
      <c r="C11099" s="1">
        <v>234.09</v>
      </c>
      <c r="D11099" s="5">
        <v>45454</v>
      </c>
      <c r="E11099" t="s">
        <v>8</v>
      </c>
      <c r="F11099" t="s">
        <v>25</v>
      </c>
      <c r="G11099" s="16" t="s">
        <v>11550</v>
      </c>
      <c r="H11099" s="1"/>
      <c r="J11099"/>
      <c r="AC11099" s="5">
        <v>45476</v>
      </c>
      <c r="AD11099" t="s">
        <v>13253</v>
      </c>
      <c r="AE11099" t="s">
        <v>313</v>
      </c>
      <c r="AF11099">
        <f>MONTH(Table1[[#This Row],[Date Sent]])</f>
        <v>7</v>
      </c>
      <c r="AG11099">
        <f>YEAR(Table1[[#This Row],[Date Sent]])</f>
        <v>2024</v>
      </c>
      <c r="AH11099"/>
    </row>
    <row r="11100" spans="1:34" x14ac:dyDescent="0.2">
      <c r="A11100" t="s">
        <v>300</v>
      </c>
      <c r="B11100" t="s">
        <v>837</v>
      </c>
      <c r="C11100" s="1">
        <v>500.12</v>
      </c>
      <c r="D11100" s="5">
        <v>45441</v>
      </c>
      <c r="E11100" t="s">
        <v>26</v>
      </c>
      <c r="F11100" t="s">
        <v>913</v>
      </c>
      <c r="G11100" s="16" t="s">
        <v>11551</v>
      </c>
      <c r="H11100" s="1"/>
      <c r="J11100"/>
      <c r="AC11100" s="5">
        <v>45476</v>
      </c>
      <c r="AD11100" t="s">
        <v>14606</v>
      </c>
      <c r="AE11100" t="s">
        <v>13208</v>
      </c>
      <c r="AF11100">
        <f>MONTH(Table1[[#This Row],[Date Sent]])</f>
        <v>7</v>
      </c>
      <c r="AG11100">
        <f>YEAR(Table1[[#This Row],[Date Sent]])</f>
        <v>2024</v>
      </c>
      <c r="AH11100"/>
    </row>
    <row r="11101" spans="1:34" x14ac:dyDescent="0.2">
      <c r="A11101" t="s">
        <v>300</v>
      </c>
      <c r="B11101" t="s">
        <v>837</v>
      </c>
      <c r="C11101" s="1">
        <v>51.58</v>
      </c>
      <c r="D11101" s="5">
        <v>45444</v>
      </c>
      <c r="E11101" t="s">
        <v>26</v>
      </c>
      <c r="F11101" t="s">
        <v>913</v>
      </c>
      <c r="G11101" s="16" t="s">
        <v>11551</v>
      </c>
      <c r="H11101" s="1"/>
      <c r="J11101"/>
      <c r="AC11101" s="5">
        <v>45476</v>
      </c>
      <c r="AD11101" t="s">
        <v>14606</v>
      </c>
      <c r="AE11101" t="s">
        <v>13208</v>
      </c>
      <c r="AF11101">
        <f>MONTH(Table1[[#This Row],[Date Sent]])</f>
        <v>7</v>
      </c>
      <c r="AG11101">
        <f>YEAR(Table1[[#This Row],[Date Sent]])</f>
        <v>2024</v>
      </c>
      <c r="AH11101"/>
    </row>
    <row r="11102" spans="1:34" x14ac:dyDescent="0.2">
      <c r="A11102" t="s">
        <v>300</v>
      </c>
      <c r="B11102" t="s">
        <v>837</v>
      </c>
      <c r="C11102" s="1">
        <v>20.88</v>
      </c>
      <c r="D11102" s="5">
        <v>45446</v>
      </c>
      <c r="E11102" t="s">
        <v>26</v>
      </c>
      <c r="F11102" t="s">
        <v>913</v>
      </c>
      <c r="G11102" s="16" t="s">
        <v>11552</v>
      </c>
      <c r="H11102" s="1"/>
      <c r="J11102"/>
      <c r="AC11102" s="5">
        <v>45476</v>
      </c>
      <c r="AD11102" t="s">
        <v>14606</v>
      </c>
      <c r="AE11102" t="s">
        <v>13208</v>
      </c>
      <c r="AF11102">
        <f>MONTH(Table1[[#This Row],[Date Sent]])</f>
        <v>7</v>
      </c>
      <c r="AG11102">
        <f>YEAR(Table1[[#This Row],[Date Sent]])</f>
        <v>2024</v>
      </c>
      <c r="AH11102"/>
    </row>
    <row r="11103" spans="1:34" x14ac:dyDescent="0.2">
      <c r="A11103" t="s">
        <v>645</v>
      </c>
      <c r="B11103" t="s">
        <v>769</v>
      </c>
      <c r="C11103" s="1">
        <v>94.12</v>
      </c>
      <c r="D11103" s="5">
        <v>45440</v>
      </c>
      <c r="E11103" t="s">
        <v>33</v>
      </c>
      <c r="F11103" t="s">
        <v>21</v>
      </c>
      <c r="G11103" s="16" t="s">
        <v>4337</v>
      </c>
      <c r="H11103" s="1"/>
      <c r="J11103"/>
      <c r="AC11103" s="5">
        <v>45476</v>
      </c>
      <c r="AD11103" t="s">
        <v>14590</v>
      </c>
      <c r="AE11103" t="s">
        <v>475</v>
      </c>
      <c r="AF11103">
        <f>MONTH(Table1[[#This Row],[Date Sent]])</f>
        <v>7</v>
      </c>
      <c r="AG11103">
        <f>YEAR(Table1[[#This Row],[Date Sent]])</f>
        <v>2024</v>
      </c>
      <c r="AH11103"/>
    </row>
    <row r="11104" spans="1:34" x14ac:dyDescent="0.2">
      <c r="A11104" t="s">
        <v>645</v>
      </c>
      <c r="B11104" t="s">
        <v>769</v>
      </c>
      <c r="C11104" s="1">
        <v>38.39</v>
      </c>
      <c r="D11104" s="5">
        <v>45440</v>
      </c>
      <c r="E11104" t="s">
        <v>33</v>
      </c>
      <c r="F11104" t="s">
        <v>16</v>
      </c>
      <c r="G11104" s="16" t="s">
        <v>3437</v>
      </c>
      <c r="H11104" s="1"/>
      <c r="J11104"/>
      <c r="AC11104" s="5">
        <v>45476</v>
      </c>
      <c r="AD11104" t="s">
        <v>14590</v>
      </c>
      <c r="AE11104" t="s">
        <v>475</v>
      </c>
      <c r="AF11104">
        <f>MONTH(Table1[[#This Row],[Date Sent]])</f>
        <v>7</v>
      </c>
      <c r="AG11104">
        <f>YEAR(Table1[[#This Row],[Date Sent]])</f>
        <v>2024</v>
      </c>
      <c r="AH11104"/>
    </row>
    <row r="11105" spans="1:34" x14ac:dyDescent="0.2">
      <c r="A11105" t="s">
        <v>645</v>
      </c>
      <c r="B11105" t="s">
        <v>769</v>
      </c>
      <c r="C11105" s="1">
        <v>438.99</v>
      </c>
      <c r="D11105" s="5">
        <v>45444</v>
      </c>
      <c r="E11105" t="s">
        <v>17</v>
      </c>
      <c r="F11105" t="s">
        <v>25</v>
      </c>
      <c r="G11105" s="16" t="s">
        <v>2768</v>
      </c>
      <c r="H11105" s="1"/>
      <c r="J11105"/>
      <c r="AC11105" s="5">
        <v>45476</v>
      </c>
      <c r="AD11105" t="s">
        <v>14590</v>
      </c>
      <c r="AE11105" t="s">
        <v>475</v>
      </c>
      <c r="AF11105">
        <f>MONTH(Table1[[#This Row],[Date Sent]])</f>
        <v>7</v>
      </c>
      <c r="AG11105">
        <f>YEAR(Table1[[#This Row],[Date Sent]])</f>
        <v>2024</v>
      </c>
      <c r="AH11105"/>
    </row>
    <row r="11106" spans="1:34" x14ac:dyDescent="0.2">
      <c r="A11106" t="s">
        <v>835</v>
      </c>
      <c r="B11106" t="s">
        <v>11553</v>
      </c>
      <c r="C11106" s="1">
        <v>14.65</v>
      </c>
      <c r="D11106" s="5">
        <v>45458</v>
      </c>
      <c r="E11106" t="s">
        <v>21</v>
      </c>
      <c r="F11106" t="s">
        <v>9</v>
      </c>
      <c r="G11106" s="16" t="s">
        <v>3480</v>
      </c>
      <c r="H11106" s="1"/>
      <c r="J11106"/>
      <c r="AC11106" s="5">
        <v>45476</v>
      </c>
      <c r="AD11106" t="s">
        <v>14661</v>
      </c>
      <c r="AE11106" t="s">
        <v>198</v>
      </c>
      <c r="AF11106">
        <f>MONTH(Table1[[#This Row],[Date Sent]])</f>
        <v>7</v>
      </c>
      <c r="AG11106">
        <f>YEAR(Table1[[#This Row],[Date Sent]])</f>
        <v>2024</v>
      </c>
      <c r="AH11106"/>
    </row>
    <row r="11107" spans="1:34" x14ac:dyDescent="0.2">
      <c r="A11107" t="s">
        <v>8703</v>
      </c>
      <c r="B11107" t="s">
        <v>11554</v>
      </c>
      <c r="C11107" s="1">
        <v>40.200000000000003</v>
      </c>
      <c r="D11107" s="5">
        <v>45434</v>
      </c>
      <c r="E11107" t="s">
        <v>13</v>
      </c>
      <c r="F11107" t="s">
        <v>39</v>
      </c>
      <c r="G11107" s="16" t="s">
        <v>11555</v>
      </c>
      <c r="H11107" s="1"/>
      <c r="J11107"/>
      <c r="AC11107" s="5">
        <v>45476</v>
      </c>
      <c r="AD11107" t="s">
        <v>14564</v>
      </c>
      <c r="AE11107" t="s">
        <v>167</v>
      </c>
      <c r="AF11107">
        <f>MONTH(Table1[[#This Row],[Date Sent]])</f>
        <v>7</v>
      </c>
      <c r="AG11107">
        <f>YEAR(Table1[[#This Row],[Date Sent]])</f>
        <v>2024</v>
      </c>
      <c r="AH11107"/>
    </row>
    <row r="11108" spans="1:34" x14ac:dyDescent="0.2">
      <c r="A11108" t="s">
        <v>8703</v>
      </c>
      <c r="B11108" t="s">
        <v>11556</v>
      </c>
      <c r="C11108" s="1">
        <v>45.33</v>
      </c>
      <c r="D11108" s="5">
        <v>45453</v>
      </c>
      <c r="E11108" t="s">
        <v>21</v>
      </c>
      <c r="F11108" t="s">
        <v>33</v>
      </c>
      <c r="G11108" s="16" t="s">
        <v>11557</v>
      </c>
      <c r="H11108" s="1"/>
      <c r="J11108"/>
      <c r="AC11108" s="5">
        <v>45476</v>
      </c>
      <c r="AD11108" t="s">
        <v>14564</v>
      </c>
      <c r="AE11108" t="s">
        <v>167</v>
      </c>
      <c r="AF11108">
        <f>MONTH(Table1[[#This Row],[Date Sent]])</f>
        <v>7</v>
      </c>
      <c r="AG11108">
        <f>YEAR(Table1[[#This Row],[Date Sent]])</f>
        <v>2024</v>
      </c>
      <c r="AH11108"/>
    </row>
    <row r="11109" spans="1:34" x14ac:dyDescent="0.2">
      <c r="A11109" t="s">
        <v>8703</v>
      </c>
      <c r="B11109" t="s">
        <v>11558</v>
      </c>
      <c r="C11109" s="1">
        <v>42.77</v>
      </c>
      <c r="D11109" s="5">
        <v>45434</v>
      </c>
      <c r="E11109" t="s">
        <v>21</v>
      </c>
      <c r="F11109" t="s">
        <v>15</v>
      </c>
      <c r="G11109" s="16" t="s">
        <v>11559</v>
      </c>
      <c r="H11109" s="1"/>
      <c r="J11109"/>
      <c r="AC11109" s="5">
        <v>45476</v>
      </c>
      <c r="AD11109" t="s">
        <v>14564</v>
      </c>
      <c r="AE11109" t="s">
        <v>167</v>
      </c>
      <c r="AF11109">
        <f>MONTH(Table1[[#This Row],[Date Sent]])</f>
        <v>7</v>
      </c>
      <c r="AG11109">
        <f>YEAR(Table1[[#This Row],[Date Sent]])</f>
        <v>2024</v>
      </c>
      <c r="AH11109"/>
    </row>
    <row r="11110" spans="1:34" x14ac:dyDescent="0.2">
      <c r="A11110" t="s">
        <v>11654</v>
      </c>
      <c r="B11110" t="s">
        <v>11655</v>
      </c>
      <c r="C11110" s="1">
        <v>30.77</v>
      </c>
      <c r="D11110" s="5">
        <v>45475</v>
      </c>
      <c r="E11110" t="s">
        <v>21</v>
      </c>
      <c r="F11110" s="1" t="s">
        <v>33</v>
      </c>
      <c r="G11110" s="42" t="s">
        <v>928</v>
      </c>
      <c r="H11110" s="1"/>
      <c r="AC11110" s="5">
        <v>45491</v>
      </c>
      <c r="AD11110" t="s">
        <v>11649</v>
      </c>
      <c r="AE11110" t="s">
        <v>11649</v>
      </c>
      <c r="AF11110">
        <f>MONTH(Table1[[#This Row],[Date Sent]])</f>
        <v>7</v>
      </c>
      <c r="AG11110">
        <f>YEAR(Table1[[#This Row],[Date Sent]])</f>
        <v>2024</v>
      </c>
    </row>
    <row r="11111" spans="1:34" x14ac:dyDescent="0.2">
      <c r="A11111" t="s">
        <v>11656</v>
      </c>
      <c r="B11111" t="s">
        <v>11657</v>
      </c>
      <c r="C11111" s="1">
        <v>57.79</v>
      </c>
      <c r="D11111" s="5">
        <v>45429</v>
      </c>
      <c r="E11111" t="s">
        <v>20</v>
      </c>
      <c r="F11111" s="1" t="s">
        <v>39</v>
      </c>
      <c r="G11111" s="42" t="s">
        <v>11658</v>
      </c>
      <c r="H11111" s="1"/>
      <c r="AC11111" s="5">
        <v>45491</v>
      </c>
      <c r="AD11111" t="s">
        <v>11649</v>
      </c>
      <c r="AE11111" t="s">
        <v>11649</v>
      </c>
      <c r="AF11111">
        <f>MONTH(Table1[[#This Row],[Date Sent]])</f>
        <v>7</v>
      </c>
      <c r="AG11111">
        <f>YEAR(Table1[[#This Row],[Date Sent]])</f>
        <v>2024</v>
      </c>
    </row>
    <row r="11112" spans="1:34" x14ac:dyDescent="0.2">
      <c r="A11112" t="s">
        <v>11656</v>
      </c>
      <c r="B11112" t="s">
        <v>11657</v>
      </c>
      <c r="C11112" s="1">
        <v>87.26</v>
      </c>
      <c r="D11112" s="5">
        <v>45443</v>
      </c>
      <c r="E11112" t="s">
        <v>21</v>
      </c>
      <c r="F11112" s="1" t="s">
        <v>33</v>
      </c>
      <c r="G11112" s="42" t="s">
        <v>928</v>
      </c>
      <c r="H11112" s="1"/>
      <c r="AC11112" s="5">
        <v>45491</v>
      </c>
      <c r="AD11112" t="s">
        <v>11649</v>
      </c>
      <c r="AE11112" t="s">
        <v>11649</v>
      </c>
      <c r="AF11112">
        <f>MONTH(Table1[[#This Row],[Date Sent]])</f>
        <v>7</v>
      </c>
      <c r="AG11112">
        <f>YEAR(Table1[[#This Row],[Date Sent]])</f>
        <v>2024</v>
      </c>
    </row>
    <row r="11113" spans="1:34" x14ac:dyDescent="0.2">
      <c r="A11113" t="s">
        <v>565</v>
      </c>
      <c r="B11113" t="s">
        <v>11659</v>
      </c>
      <c r="C11113" s="1">
        <v>5.4</v>
      </c>
      <c r="D11113" s="5">
        <v>45370</v>
      </c>
      <c r="E11113" t="s">
        <v>21</v>
      </c>
      <c r="F11113" s="1" t="s">
        <v>15</v>
      </c>
      <c r="G11113" s="42" t="s">
        <v>15</v>
      </c>
      <c r="H11113" s="1" t="s">
        <v>1175</v>
      </c>
      <c r="AC11113" s="5">
        <v>45491</v>
      </c>
      <c r="AD11113" s="5" t="s">
        <v>14680</v>
      </c>
      <c r="AE11113" s="5" t="s">
        <v>298</v>
      </c>
      <c r="AF11113">
        <f>MONTH(Table1[[#This Row],[Date Sent]])</f>
        <v>7</v>
      </c>
      <c r="AG11113">
        <f>YEAR(Table1[[#This Row],[Date Sent]])</f>
        <v>2024</v>
      </c>
    </row>
    <row r="11114" spans="1:34" x14ac:dyDescent="0.2">
      <c r="A11114" t="s">
        <v>565</v>
      </c>
      <c r="B11114" t="s">
        <v>11659</v>
      </c>
      <c r="C11114" s="1">
        <v>1.35</v>
      </c>
      <c r="D11114" s="5">
        <v>45371</v>
      </c>
      <c r="E11114" t="s">
        <v>21</v>
      </c>
      <c r="F11114" s="1" t="s">
        <v>15</v>
      </c>
      <c r="G11114" s="42" t="s">
        <v>15</v>
      </c>
      <c r="H11114" s="1" t="s">
        <v>11660</v>
      </c>
      <c r="AC11114" s="5">
        <v>45491</v>
      </c>
      <c r="AD11114" s="5" t="s">
        <v>14680</v>
      </c>
      <c r="AE11114" s="5" t="s">
        <v>298</v>
      </c>
      <c r="AF11114">
        <f>MONTH(Table1[[#This Row],[Date Sent]])</f>
        <v>7</v>
      </c>
      <c r="AG11114">
        <f>YEAR(Table1[[#This Row],[Date Sent]])</f>
        <v>2024</v>
      </c>
    </row>
    <row r="11115" spans="1:34" x14ac:dyDescent="0.2">
      <c r="A11115" t="s">
        <v>565</v>
      </c>
      <c r="B11115" t="s">
        <v>11659</v>
      </c>
      <c r="C11115" s="1">
        <v>49.55</v>
      </c>
      <c r="D11115" s="5">
        <v>45372</v>
      </c>
      <c r="E11115" t="s">
        <v>21</v>
      </c>
      <c r="F11115" s="1" t="s">
        <v>15</v>
      </c>
      <c r="G11115" s="36" t="str">
        <f>Table1[[#This Row],[Split 1]]</f>
        <v>Toilet bowl cleaner</v>
      </c>
      <c r="H11115" s="1" t="s">
        <v>9189</v>
      </c>
      <c r="AC11115" s="5">
        <v>45491</v>
      </c>
      <c r="AD11115" s="5" t="s">
        <v>14680</v>
      </c>
      <c r="AE11115" s="5" t="s">
        <v>298</v>
      </c>
      <c r="AF11115">
        <f>MONTH(Table1[[#This Row],[Date Sent]])</f>
        <v>7</v>
      </c>
      <c r="AG11115">
        <f>YEAR(Table1[[#This Row],[Date Sent]])</f>
        <v>2024</v>
      </c>
    </row>
    <row r="11116" spans="1:34" x14ac:dyDescent="0.2">
      <c r="A11116" t="s">
        <v>565</v>
      </c>
      <c r="B11116" t="s">
        <v>11659</v>
      </c>
      <c r="C11116" s="1">
        <v>139.03</v>
      </c>
      <c r="D11116" s="5">
        <v>45373</v>
      </c>
      <c r="E11116" t="s">
        <v>21</v>
      </c>
      <c r="F11116" s="1" t="s">
        <v>33</v>
      </c>
      <c r="G11116" s="42" t="s">
        <v>33</v>
      </c>
      <c r="H11116" s="1" t="s">
        <v>2217</v>
      </c>
      <c r="AC11116" s="5">
        <v>45491</v>
      </c>
      <c r="AD11116" s="5" t="s">
        <v>14680</v>
      </c>
      <c r="AE11116" s="5" t="s">
        <v>298</v>
      </c>
      <c r="AF11116">
        <f>MONTH(Table1[[#This Row],[Date Sent]])</f>
        <v>7</v>
      </c>
      <c r="AG11116">
        <f>YEAR(Table1[[#This Row],[Date Sent]])</f>
        <v>2024</v>
      </c>
    </row>
    <row r="11117" spans="1:34" x14ac:dyDescent="0.2">
      <c r="A11117" t="s">
        <v>565</v>
      </c>
      <c r="B11117" t="s">
        <v>11659</v>
      </c>
      <c r="C11117" s="1">
        <v>27.29</v>
      </c>
      <c r="D11117" s="5">
        <v>45375</v>
      </c>
      <c r="E11117" t="s">
        <v>21</v>
      </c>
      <c r="F11117" s="1" t="s">
        <v>33</v>
      </c>
      <c r="G11117" s="42" t="s">
        <v>33</v>
      </c>
      <c r="H11117" s="1" t="s">
        <v>923</v>
      </c>
      <c r="AC11117" s="5">
        <v>45491</v>
      </c>
      <c r="AD11117" s="5" t="s">
        <v>14680</v>
      </c>
      <c r="AE11117" s="5" t="s">
        <v>298</v>
      </c>
      <c r="AF11117">
        <f>MONTH(Table1[[#This Row],[Date Sent]])</f>
        <v>7</v>
      </c>
      <c r="AG11117">
        <f>YEAR(Table1[[#This Row],[Date Sent]])</f>
        <v>2024</v>
      </c>
    </row>
    <row r="11118" spans="1:34" x14ac:dyDescent="0.2">
      <c r="A11118" t="s">
        <v>565</v>
      </c>
      <c r="B11118" t="s">
        <v>11659</v>
      </c>
      <c r="C11118" s="1">
        <v>5.4</v>
      </c>
      <c r="D11118" s="5">
        <v>45379</v>
      </c>
      <c r="E11118" t="s">
        <v>21</v>
      </c>
      <c r="F11118" s="1" t="s">
        <v>15</v>
      </c>
      <c r="G11118" s="42" t="s">
        <v>15</v>
      </c>
      <c r="H11118" s="1" t="s">
        <v>1175</v>
      </c>
      <c r="AC11118" s="5">
        <v>45491</v>
      </c>
      <c r="AD11118" s="5" t="s">
        <v>14680</v>
      </c>
      <c r="AE11118" s="5" t="s">
        <v>298</v>
      </c>
      <c r="AF11118">
        <f>MONTH(Table1[[#This Row],[Date Sent]])</f>
        <v>7</v>
      </c>
      <c r="AG11118">
        <f>YEAR(Table1[[#This Row],[Date Sent]])</f>
        <v>2024</v>
      </c>
    </row>
    <row r="11119" spans="1:34" x14ac:dyDescent="0.2">
      <c r="A11119" t="s">
        <v>565</v>
      </c>
      <c r="B11119" t="s">
        <v>11659</v>
      </c>
      <c r="C11119" s="1">
        <v>18.739999999999998</v>
      </c>
      <c r="D11119" s="5">
        <v>45384</v>
      </c>
      <c r="E11119" t="s">
        <v>21</v>
      </c>
      <c r="F11119" s="1" t="s">
        <v>33</v>
      </c>
      <c r="G11119" s="42" t="s">
        <v>33</v>
      </c>
      <c r="H11119" s="1" t="s">
        <v>923</v>
      </c>
      <c r="AC11119" s="5">
        <v>45491</v>
      </c>
      <c r="AD11119" s="5" t="s">
        <v>14680</v>
      </c>
      <c r="AE11119" s="5" t="s">
        <v>298</v>
      </c>
      <c r="AF11119">
        <f>MONTH(Table1[[#This Row],[Date Sent]])</f>
        <v>7</v>
      </c>
      <c r="AG11119">
        <f>YEAR(Table1[[#This Row],[Date Sent]])</f>
        <v>2024</v>
      </c>
    </row>
    <row r="11120" spans="1:34" x14ac:dyDescent="0.2">
      <c r="A11120" t="s">
        <v>565</v>
      </c>
      <c r="B11120" t="s">
        <v>11659</v>
      </c>
      <c r="C11120" s="1">
        <v>100.97</v>
      </c>
      <c r="D11120" s="5">
        <v>45385</v>
      </c>
      <c r="E11120" t="s">
        <v>21</v>
      </c>
      <c r="F11120" s="1" t="s">
        <v>15</v>
      </c>
      <c r="G11120" s="42" t="s">
        <v>15</v>
      </c>
      <c r="H11120" s="1" t="s">
        <v>11661</v>
      </c>
      <c r="AC11120" s="5">
        <v>45491</v>
      </c>
      <c r="AD11120" s="5" t="s">
        <v>14680</v>
      </c>
      <c r="AE11120" s="5" t="s">
        <v>298</v>
      </c>
      <c r="AF11120">
        <f>MONTH(Table1[[#This Row],[Date Sent]])</f>
        <v>7</v>
      </c>
      <c r="AG11120">
        <f>YEAR(Table1[[#This Row],[Date Sent]])</f>
        <v>2024</v>
      </c>
    </row>
    <row r="11121" spans="1:33" x14ac:dyDescent="0.2">
      <c r="A11121" t="s">
        <v>565</v>
      </c>
      <c r="B11121" t="s">
        <v>11659</v>
      </c>
      <c r="C11121" s="1">
        <v>13.5</v>
      </c>
      <c r="D11121" s="5">
        <v>45385</v>
      </c>
      <c r="E11121" t="s">
        <v>21</v>
      </c>
      <c r="F11121" s="1" t="s">
        <v>16</v>
      </c>
      <c r="G11121" s="36" t="str">
        <f>Table1[[#This Row],[Split 1]]</f>
        <v>Advil for first aid kit</v>
      </c>
      <c r="H11121" s="1" t="s">
        <v>11662</v>
      </c>
      <c r="AC11121" s="5">
        <v>45491</v>
      </c>
      <c r="AD11121" s="5" t="s">
        <v>14680</v>
      </c>
      <c r="AE11121" s="5" t="s">
        <v>298</v>
      </c>
      <c r="AF11121">
        <f>MONTH(Table1[[#This Row],[Date Sent]])</f>
        <v>7</v>
      </c>
      <c r="AG11121">
        <f>YEAR(Table1[[#This Row],[Date Sent]])</f>
        <v>2024</v>
      </c>
    </row>
    <row r="11122" spans="1:33" x14ac:dyDescent="0.2">
      <c r="A11122" t="s">
        <v>565</v>
      </c>
      <c r="B11122" t="s">
        <v>11659</v>
      </c>
      <c r="C11122" s="1">
        <v>3.24</v>
      </c>
      <c r="D11122" s="5">
        <v>45385</v>
      </c>
      <c r="E11122" t="s">
        <v>21</v>
      </c>
      <c r="F11122" s="1" t="s">
        <v>33</v>
      </c>
      <c r="G11122" s="36" t="str">
        <f>Table1[[#This Row],[Split 1]]</f>
        <v>Soap</v>
      </c>
      <c r="H11122" s="1" t="s">
        <v>4022</v>
      </c>
      <c r="AC11122" s="5">
        <v>45491</v>
      </c>
      <c r="AD11122" s="5" t="s">
        <v>14680</v>
      </c>
      <c r="AE11122" s="5" t="s">
        <v>298</v>
      </c>
      <c r="AF11122">
        <f>MONTH(Table1[[#This Row],[Date Sent]])</f>
        <v>7</v>
      </c>
      <c r="AG11122">
        <f>YEAR(Table1[[#This Row],[Date Sent]])</f>
        <v>2024</v>
      </c>
    </row>
    <row r="11123" spans="1:33" x14ac:dyDescent="0.2">
      <c r="A11123" t="s">
        <v>565</v>
      </c>
      <c r="B11123" t="s">
        <v>11659</v>
      </c>
      <c r="C11123" s="1">
        <v>27.29</v>
      </c>
      <c r="D11123" s="5">
        <v>45385</v>
      </c>
      <c r="E11123" t="s">
        <v>21</v>
      </c>
      <c r="F11123" s="1" t="s">
        <v>18</v>
      </c>
      <c r="G11123" s="36" t="str">
        <f>Table1[[#This Row],[Split 1]]</f>
        <v>Warer</v>
      </c>
      <c r="H11123" s="1" t="s">
        <v>11663</v>
      </c>
      <c r="AC11123" s="5">
        <v>45491</v>
      </c>
      <c r="AD11123" s="5" t="s">
        <v>14680</v>
      </c>
      <c r="AE11123" s="5" t="s">
        <v>298</v>
      </c>
      <c r="AF11123">
        <f>MONTH(Table1[[#This Row],[Date Sent]])</f>
        <v>7</v>
      </c>
      <c r="AG11123">
        <f>YEAR(Table1[[#This Row],[Date Sent]])</f>
        <v>2024</v>
      </c>
    </row>
    <row r="11124" spans="1:33" x14ac:dyDescent="0.2">
      <c r="A11124" t="s">
        <v>565</v>
      </c>
      <c r="B11124" t="s">
        <v>11659</v>
      </c>
      <c r="C11124" s="1">
        <v>334.8</v>
      </c>
      <c r="D11124" s="5">
        <v>45386</v>
      </c>
      <c r="E11124" t="s">
        <v>21</v>
      </c>
      <c r="F11124" s="1" t="s">
        <v>17</v>
      </c>
      <c r="G11124" s="36" t="str">
        <f>Table1[[#This Row],[Split 1]]</f>
        <v>Saw</v>
      </c>
      <c r="H11124" s="1" t="s">
        <v>5572</v>
      </c>
      <c r="AC11124" s="5">
        <v>45491</v>
      </c>
      <c r="AD11124" s="5" t="s">
        <v>14680</v>
      </c>
      <c r="AE11124" s="5" t="s">
        <v>298</v>
      </c>
      <c r="AF11124">
        <f>MONTH(Table1[[#This Row],[Date Sent]])</f>
        <v>7</v>
      </c>
      <c r="AG11124">
        <f>YEAR(Table1[[#This Row],[Date Sent]])</f>
        <v>2024</v>
      </c>
    </row>
    <row r="11125" spans="1:33" x14ac:dyDescent="0.2">
      <c r="A11125" t="s">
        <v>565</v>
      </c>
      <c r="B11125" t="s">
        <v>11659</v>
      </c>
      <c r="C11125" s="1">
        <v>172.8</v>
      </c>
      <c r="D11125" s="5">
        <v>45386</v>
      </c>
      <c r="E11125" t="s">
        <v>21</v>
      </c>
      <c r="F11125" s="1" t="s">
        <v>17</v>
      </c>
      <c r="G11125" s="36" t="str">
        <f>Table1[[#This Row],[Split 1]]</f>
        <v>Saw</v>
      </c>
      <c r="H11125" s="1" t="s">
        <v>5572</v>
      </c>
      <c r="AC11125" s="5">
        <v>45491</v>
      </c>
      <c r="AD11125" s="5" t="s">
        <v>14680</v>
      </c>
      <c r="AE11125" s="5" t="s">
        <v>298</v>
      </c>
      <c r="AF11125">
        <f>MONTH(Table1[[#This Row],[Date Sent]])</f>
        <v>7</v>
      </c>
      <c r="AG11125">
        <f>YEAR(Table1[[#This Row],[Date Sent]])</f>
        <v>2024</v>
      </c>
    </row>
    <row r="11126" spans="1:33" x14ac:dyDescent="0.2">
      <c r="A11126" t="s">
        <v>565</v>
      </c>
      <c r="B11126" t="s">
        <v>11659</v>
      </c>
      <c r="C11126" s="1">
        <v>35.47</v>
      </c>
      <c r="D11126" s="5">
        <v>45399</v>
      </c>
      <c r="E11126" t="s">
        <v>21</v>
      </c>
      <c r="F11126" s="1" t="s">
        <v>18</v>
      </c>
      <c r="G11126" s="36" t="str">
        <f>Table1[[#This Row],[Split 1]]</f>
        <v>Water</v>
      </c>
      <c r="H11126" s="1" t="s">
        <v>984</v>
      </c>
      <c r="AC11126" s="5">
        <v>45491</v>
      </c>
      <c r="AD11126" s="5" t="s">
        <v>14680</v>
      </c>
      <c r="AE11126" s="5" t="s">
        <v>298</v>
      </c>
      <c r="AF11126">
        <f>MONTH(Table1[[#This Row],[Date Sent]])</f>
        <v>7</v>
      </c>
      <c r="AG11126">
        <f>YEAR(Table1[[#This Row],[Date Sent]])</f>
        <v>2024</v>
      </c>
    </row>
    <row r="11127" spans="1:33" x14ac:dyDescent="0.2">
      <c r="A11127" t="s">
        <v>565</v>
      </c>
      <c r="B11127" t="s">
        <v>11659</v>
      </c>
      <c r="C11127" s="1">
        <v>17.8</v>
      </c>
      <c r="D11127" s="5">
        <v>45400</v>
      </c>
      <c r="E11127" t="s">
        <v>21</v>
      </c>
      <c r="F11127" s="1" t="s">
        <v>33</v>
      </c>
      <c r="G11127" s="42" t="s">
        <v>33</v>
      </c>
      <c r="H11127" s="1" t="s">
        <v>2082</v>
      </c>
      <c r="AC11127" s="5">
        <v>45491</v>
      </c>
      <c r="AD11127" s="5" t="s">
        <v>14680</v>
      </c>
      <c r="AE11127" s="5" t="s">
        <v>298</v>
      </c>
      <c r="AF11127">
        <f>MONTH(Table1[[#This Row],[Date Sent]])</f>
        <v>7</v>
      </c>
      <c r="AG11127">
        <f>YEAR(Table1[[#This Row],[Date Sent]])</f>
        <v>2024</v>
      </c>
    </row>
    <row r="11128" spans="1:33" x14ac:dyDescent="0.2">
      <c r="A11128" t="s">
        <v>565</v>
      </c>
      <c r="B11128" t="s">
        <v>11664</v>
      </c>
      <c r="C11128" s="1">
        <v>12.15</v>
      </c>
      <c r="D11128" s="5">
        <v>45401</v>
      </c>
      <c r="E11128" t="s">
        <v>21</v>
      </c>
      <c r="F11128" s="1" t="s">
        <v>15</v>
      </c>
      <c r="G11128" s="42" t="s">
        <v>15</v>
      </c>
      <c r="H11128" s="1" t="s">
        <v>1175</v>
      </c>
      <c r="AC11128" s="5">
        <v>45491</v>
      </c>
      <c r="AD11128" s="5" t="s">
        <v>14680</v>
      </c>
      <c r="AE11128" s="5" t="s">
        <v>298</v>
      </c>
      <c r="AF11128">
        <f>MONTH(Table1[[#This Row],[Date Sent]])</f>
        <v>7</v>
      </c>
      <c r="AG11128">
        <f>YEAR(Table1[[#This Row],[Date Sent]])</f>
        <v>2024</v>
      </c>
    </row>
    <row r="11129" spans="1:33" x14ac:dyDescent="0.2">
      <c r="A11129" t="s">
        <v>565</v>
      </c>
      <c r="B11129" t="s">
        <v>11664</v>
      </c>
      <c r="C11129" s="1">
        <v>20.190000000000001</v>
      </c>
      <c r="D11129" s="5">
        <v>45404</v>
      </c>
      <c r="E11129" t="s">
        <v>21</v>
      </c>
      <c r="F11129" s="1" t="s">
        <v>17</v>
      </c>
      <c r="G11129" s="36" t="str">
        <f>Table1[[#This Row],[Split 1]]</f>
        <v>Water</v>
      </c>
      <c r="H11129" s="1" t="s">
        <v>984</v>
      </c>
      <c r="AC11129" s="5">
        <v>45491</v>
      </c>
      <c r="AD11129" s="5" t="s">
        <v>14680</v>
      </c>
      <c r="AE11129" s="5" t="s">
        <v>298</v>
      </c>
      <c r="AF11129">
        <f>MONTH(Table1[[#This Row],[Date Sent]])</f>
        <v>7</v>
      </c>
      <c r="AG11129">
        <f>YEAR(Table1[[#This Row],[Date Sent]])</f>
        <v>2024</v>
      </c>
    </row>
    <row r="11130" spans="1:33" x14ac:dyDescent="0.2">
      <c r="A11130" t="s">
        <v>565</v>
      </c>
      <c r="B11130" t="s">
        <v>11664</v>
      </c>
      <c r="C11130" s="1">
        <v>10.78</v>
      </c>
      <c r="D11130" s="5">
        <v>45404</v>
      </c>
      <c r="E11130" t="s">
        <v>21</v>
      </c>
      <c r="F11130" s="1" t="s">
        <v>39</v>
      </c>
      <c r="G11130" s="36" t="str">
        <f>Table1[[#This Row],[Split 1]]</f>
        <v>Orings</v>
      </c>
      <c r="H11130" s="1" t="s">
        <v>11665</v>
      </c>
      <c r="AC11130" s="5">
        <v>45491</v>
      </c>
      <c r="AD11130" s="5" t="s">
        <v>14680</v>
      </c>
      <c r="AE11130" s="5" t="s">
        <v>298</v>
      </c>
      <c r="AF11130">
        <f>MONTH(Table1[[#This Row],[Date Sent]])</f>
        <v>7</v>
      </c>
      <c r="AG11130">
        <f>YEAR(Table1[[#This Row],[Date Sent]])</f>
        <v>2024</v>
      </c>
    </row>
    <row r="11131" spans="1:33" x14ac:dyDescent="0.2">
      <c r="A11131" t="s">
        <v>565</v>
      </c>
      <c r="B11131" t="s">
        <v>11664</v>
      </c>
      <c r="C11131" s="1">
        <v>518.4</v>
      </c>
      <c r="D11131" s="5">
        <v>45405</v>
      </c>
      <c r="E11131" t="s">
        <v>21</v>
      </c>
      <c r="F11131" s="1" t="s">
        <v>17</v>
      </c>
      <c r="G11131" s="36" t="str">
        <f>Table1[[#This Row],[Split 1]]</f>
        <v>Saw</v>
      </c>
      <c r="H11131" s="1" t="s">
        <v>5572</v>
      </c>
      <c r="AC11131" s="5">
        <v>45491</v>
      </c>
      <c r="AD11131" s="5" t="s">
        <v>14680</v>
      </c>
      <c r="AE11131" s="5" t="s">
        <v>298</v>
      </c>
      <c r="AF11131">
        <f>MONTH(Table1[[#This Row],[Date Sent]])</f>
        <v>7</v>
      </c>
      <c r="AG11131">
        <f>YEAR(Table1[[#This Row],[Date Sent]])</f>
        <v>2024</v>
      </c>
    </row>
    <row r="11132" spans="1:33" x14ac:dyDescent="0.2">
      <c r="A11132" t="s">
        <v>565</v>
      </c>
      <c r="B11132" t="s">
        <v>11664</v>
      </c>
      <c r="C11132" s="1">
        <v>57.16</v>
      </c>
      <c r="D11132" s="5">
        <v>45406</v>
      </c>
      <c r="E11132" t="s">
        <v>21</v>
      </c>
      <c r="F11132" s="1" t="s">
        <v>15</v>
      </c>
      <c r="G11132" s="36" t="str">
        <f>Table1[[#This Row],[Split 1]]</f>
        <v>Toilet oel cleaner</v>
      </c>
      <c r="H11132" s="1" t="s">
        <v>11666</v>
      </c>
      <c r="AC11132" s="5">
        <v>45491</v>
      </c>
      <c r="AD11132" s="5" t="s">
        <v>14680</v>
      </c>
      <c r="AE11132" s="5" t="s">
        <v>298</v>
      </c>
      <c r="AF11132">
        <f>MONTH(Table1[[#This Row],[Date Sent]])</f>
        <v>7</v>
      </c>
      <c r="AG11132">
        <f>YEAR(Table1[[#This Row],[Date Sent]])</f>
        <v>2024</v>
      </c>
    </row>
    <row r="11133" spans="1:33" x14ac:dyDescent="0.2">
      <c r="A11133" t="s">
        <v>565</v>
      </c>
      <c r="B11133" t="s">
        <v>11664</v>
      </c>
      <c r="C11133" s="1">
        <v>11.86</v>
      </c>
      <c r="D11133" s="5">
        <v>45410</v>
      </c>
      <c r="E11133" t="s">
        <v>21</v>
      </c>
      <c r="F11133" s="1" t="s">
        <v>33</v>
      </c>
      <c r="G11133" s="42" t="s">
        <v>33</v>
      </c>
      <c r="H11133" s="1" t="s">
        <v>5772</v>
      </c>
      <c r="AC11133" s="5">
        <v>45491</v>
      </c>
      <c r="AD11133" s="5" t="s">
        <v>14680</v>
      </c>
      <c r="AE11133" s="5" t="s">
        <v>298</v>
      </c>
      <c r="AF11133">
        <f>MONTH(Table1[[#This Row],[Date Sent]])</f>
        <v>7</v>
      </c>
      <c r="AG11133">
        <f>YEAR(Table1[[#This Row],[Date Sent]])</f>
        <v>2024</v>
      </c>
    </row>
    <row r="11134" spans="1:33" x14ac:dyDescent="0.2">
      <c r="A11134" t="s">
        <v>565</v>
      </c>
      <c r="B11134" t="s">
        <v>11664</v>
      </c>
      <c r="C11134" s="1">
        <v>12.74</v>
      </c>
      <c r="D11134" s="5">
        <v>45414</v>
      </c>
      <c r="E11134" t="s">
        <v>21</v>
      </c>
      <c r="F11134" s="1" t="s">
        <v>39</v>
      </c>
      <c r="G11134" s="42" t="s">
        <v>39</v>
      </c>
      <c r="H11134" s="1" t="s">
        <v>1861</v>
      </c>
      <c r="AC11134" s="5">
        <v>45491</v>
      </c>
      <c r="AD11134" s="5" t="s">
        <v>14680</v>
      </c>
      <c r="AE11134" s="5" t="s">
        <v>298</v>
      </c>
      <c r="AF11134">
        <f>MONTH(Table1[[#This Row],[Date Sent]])</f>
        <v>7</v>
      </c>
      <c r="AG11134">
        <f>YEAR(Table1[[#This Row],[Date Sent]])</f>
        <v>2024</v>
      </c>
    </row>
    <row r="11135" spans="1:33" x14ac:dyDescent="0.2">
      <c r="A11135" t="s">
        <v>565</v>
      </c>
      <c r="B11135" t="s">
        <v>11664</v>
      </c>
      <c r="C11135" s="1">
        <v>20.190000000000001</v>
      </c>
      <c r="D11135" s="5">
        <v>45414</v>
      </c>
      <c r="E11135" t="s">
        <v>21</v>
      </c>
      <c r="F11135" s="1" t="s">
        <v>18</v>
      </c>
      <c r="G11135" s="36" t="str">
        <f>Table1[[#This Row],[Split 1]]</f>
        <v>Water</v>
      </c>
      <c r="H11135" s="1" t="s">
        <v>984</v>
      </c>
      <c r="AC11135" s="5">
        <v>45491</v>
      </c>
      <c r="AD11135" s="5" t="s">
        <v>14680</v>
      </c>
      <c r="AE11135" s="5" t="s">
        <v>298</v>
      </c>
      <c r="AF11135">
        <f>MONTH(Table1[[#This Row],[Date Sent]])</f>
        <v>7</v>
      </c>
      <c r="AG11135">
        <f>YEAR(Table1[[#This Row],[Date Sent]])</f>
        <v>2024</v>
      </c>
    </row>
    <row r="11136" spans="1:33" x14ac:dyDescent="0.2">
      <c r="A11136" t="s">
        <v>565</v>
      </c>
      <c r="B11136" t="s">
        <v>11664</v>
      </c>
      <c r="C11136" s="1">
        <v>41.08</v>
      </c>
      <c r="D11136" s="5">
        <v>45416</v>
      </c>
      <c r="E11136" t="s">
        <v>21</v>
      </c>
      <c r="F11136" s="1" t="s">
        <v>33</v>
      </c>
      <c r="G11136" s="42" t="s">
        <v>33</v>
      </c>
      <c r="H11136" s="1" t="s">
        <v>11667</v>
      </c>
      <c r="AC11136" s="5">
        <v>45491</v>
      </c>
      <c r="AD11136" s="5" t="s">
        <v>14680</v>
      </c>
      <c r="AE11136" s="5" t="s">
        <v>298</v>
      </c>
      <c r="AF11136">
        <f>MONTH(Table1[[#This Row],[Date Sent]])</f>
        <v>7</v>
      </c>
      <c r="AG11136">
        <f>YEAR(Table1[[#This Row],[Date Sent]])</f>
        <v>2024</v>
      </c>
    </row>
    <row r="11137" spans="1:33" x14ac:dyDescent="0.2">
      <c r="A11137" t="s">
        <v>565</v>
      </c>
      <c r="B11137" t="s">
        <v>11664</v>
      </c>
      <c r="C11137" s="1">
        <v>13.71</v>
      </c>
      <c r="D11137" s="5">
        <v>45419</v>
      </c>
      <c r="E11137" t="s">
        <v>21</v>
      </c>
      <c r="F11137" s="1" t="s">
        <v>33</v>
      </c>
      <c r="G11137" s="42" t="s">
        <v>33</v>
      </c>
      <c r="H11137" s="1" t="s">
        <v>3321</v>
      </c>
      <c r="AC11137" s="5">
        <v>45491</v>
      </c>
      <c r="AD11137" s="5" t="s">
        <v>14680</v>
      </c>
      <c r="AE11137" s="5" t="s">
        <v>298</v>
      </c>
      <c r="AF11137">
        <f>MONTH(Table1[[#This Row],[Date Sent]])</f>
        <v>7</v>
      </c>
      <c r="AG11137">
        <f>YEAR(Table1[[#This Row],[Date Sent]])</f>
        <v>2024</v>
      </c>
    </row>
    <row r="11138" spans="1:33" x14ac:dyDescent="0.2">
      <c r="A11138" t="s">
        <v>565</v>
      </c>
      <c r="B11138" t="s">
        <v>11664</v>
      </c>
      <c r="C11138" s="1">
        <v>22.43</v>
      </c>
      <c r="D11138" s="5">
        <v>45420</v>
      </c>
      <c r="E11138" t="s">
        <v>21</v>
      </c>
      <c r="F11138" s="1" t="s">
        <v>18</v>
      </c>
      <c r="G11138" s="36" t="str">
        <f>Table1[[#This Row],[Split 1]]</f>
        <v>Water</v>
      </c>
      <c r="H11138" s="1" t="s">
        <v>984</v>
      </c>
      <c r="AC11138" s="5">
        <v>45491</v>
      </c>
      <c r="AD11138" s="5" t="s">
        <v>14680</v>
      </c>
      <c r="AE11138" s="5" t="s">
        <v>298</v>
      </c>
      <c r="AF11138">
        <f>MONTH(Table1[[#This Row],[Date Sent]])</f>
        <v>7</v>
      </c>
      <c r="AG11138">
        <f>YEAR(Table1[[#This Row],[Date Sent]])</f>
        <v>2024</v>
      </c>
    </row>
    <row r="11139" spans="1:33" x14ac:dyDescent="0.2">
      <c r="A11139" t="s">
        <v>565</v>
      </c>
      <c r="B11139" t="s">
        <v>11664</v>
      </c>
      <c r="C11139" s="1">
        <v>11.28</v>
      </c>
      <c r="D11139" s="5">
        <v>45424</v>
      </c>
      <c r="E11139" t="s">
        <v>21</v>
      </c>
      <c r="F11139" s="1" t="s">
        <v>17</v>
      </c>
      <c r="G11139" s="36" t="str">
        <f>Table1[[#This Row],[Split 1]]</f>
        <v>10 yard ruler</v>
      </c>
      <c r="H11139" s="1" t="s">
        <v>11668</v>
      </c>
      <c r="AC11139" s="5">
        <v>45491</v>
      </c>
      <c r="AD11139" s="5" t="s">
        <v>14680</v>
      </c>
      <c r="AE11139" s="5" t="s">
        <v>298</v>
      </c>
      <c r="AF11139">
        <f>MONTH(Table1[[#This Row],[Date Sent]])</f>
        <v>7</v>
      </c>
      <c r="AG11139">
        <f>YEAR(Table1[[#This Row],[Date Sent]])</f>
        <v>2024</v>
      </c>
    </row>
    <row r="11140" spans="1:33" x14ac:dyDescent="0.2">
      <c r="A11140" t="s">
        <v>565</v>
      </c>
      <c r="B11140" t="s">
        <v>11664</v>
      </c>
      <c r="C11140" s="1">
        <v>33.520000000000003</v>
      </c>
      <c r="D11140" s="5">
        <v>45427</v>
      </c>
      <c r="E11140" t="s">
        <v>21</v>
      </c>
      <c r="F11140" s="1" t="s">
        <v>33</v>
      </c>
      <c r="G11140" s="42" t="s">
        <v>33</v>
      </c>
      <c r="H11140" s="1" t="s">
        <v>5772</v>
      </c>
      <c r="AC11140" s="5">
        <v>45491</v>
      </c>
      <c r="AD11140" s="5" t="s">
        <v>14680</v>
      </c>
      <c r="AE11140" s="5" t="s">
        <v>298</v>
      </c>
      <c r="AF11140">
        <f>MONTH(Table1[[#This Row],[Date Sent]])</f>
        <v>7</v>
      </c>
      <c r="AG11140">
        <f>YEAR(Table1[[#This Row],[Date Sent]])</f>
        <v>2024</v>
      </c>
    </row>
    <row r="11141" spans="1:33" x14ac:dyDescent="0.2">
      <c r="A11141" t="s">
        <v>565</v>
      </c>
      <c r="B11141" t="s">
        <v>11664</v>
      </c>
      <c r="C11141" s="1">
        <v>62.24</v>
      </c>
      <c r="D11141" s="5">
        <v>45427</v>
      </c>
      <c r="E11141" t="s">
        <v>21</v>
      </c>
      <c r="F11141" s="1" t="s">
        <v>33</v>
      </c>
      <c r="G11141" s="42" t="s">
        <v>33</v>
      </c>
      <c r="H11141" s="1" t="s">
        <v>5772</v>
      </c>
      <c r="AC11141" s="5">
        <v>45491</v>
      </c>
      <c r="AD11141" s="5" t="s">
        <v>14680</v>
      </c>
      <c r="AE11141" s="5" t="s">
        <v>298</v>
      </c>
      <c r="AF11141">
        <f>MONTH(Table1[[#This Row],[Date Sent]])</f>
        <v>7</v>
      </c>
      <c r="AG11141">
        <f>YEAR(Table1[[#This Row],[Date Sent]])</f>
        <v>2024</v>
      </c>
    </row>
    <row r="11142" spans="1:33" x14ac:dyDescent="0.2">
      <c r="A11142" t="s">
        <v>577</v>
      </c>
      <c r="B11142" t="s">
        <v>11669</v>
      </c>
      <c r="C11142" s="1">
        <v>293.64999999999998</v>
      </c>
      <c r="D11142" s="5">
        <v>45433</v>
      </c>
      <c r="E11142" t="s">
        <v>16</v>
      </c>
      <c r="F11142" s="1" t="s">
        <v>1031</v>
      </c>
      <c r="G11142" s="42" t="s">
        <v>16</v>
      </c>
      <c r="H11142" s="1" t="s">
        <v>11670</v>
      </c>
      <c r="AC11142" s="5">
        <v>45491</v>
      </c>
      <c r="AD11142" s="5" t="s">
        <v>13687</v>
      </c>
      <c r="AE11142" s="5" t="s">
        <v>73</v>
      </c>
      <c r="AF11142">
        <f>MONTH(Table1[[#This Row],[Date Sent]])</f>
        <v>7</v>
      </c>
      <c r="AG11142">
        <f>YEAR(Table1[[#This Row],[Date Sent]])</f>
        <v>2024</v>
      </c>
    </row>
    <row r="11143" spans="1:33" x14ac:dyDescent="0.2">
      <c r="A11143" t="s">
        <v>577</v>
      </c>
      <c r="B11143" t="s">
        <v>11669</v>
      </c>
      <c r="C11143" s="1">
        <v>627.91999999999996</v>
      </c>
      <c r="D11143" s="5">
        <v>45439</v>
      </c>
      <c r="E11143" t="s">
        <v>11</v>
      </c>
      <c r="F11143" s="1" t="s">
        <v>25</v>
      </c>
      <c r="G11143" s="42" t="s">
        <v>25</v>
      </c>
      <c r="H11143" s="1" t="s">
        <v>2698</v>
      </c>
      <c r="AC11143" s="5">
        <v>45491</v>
      </c>
      <c r="AD11143" s="5" t="s">
        <v>13687</v>
      </c>
      <c r="AE11143" s="5" t="s">
        <v>73</v>
      </c>
      <c r="AF11143">
        <f>MONTH(Table1[[#This Row],[Date Sent]])</f>
        <v>7</v>
      </c>
      <c r="AG11143">
        <f>YEAR(Table1[[#This Row],[Date Sent]])</f>
        <v>2024</v>
      </c>
    </row>
    <row r="11144" spans="1:33" x14ac:dyDescent="0.2">
      <c r="A11144" t="s">
        <v>577</v>
      </c>
      <c r="B11144" t="s">
        <v>11669</v>
      </c>
      <c r="C11144" s="1">
        <v>53.76</v>
      </c>
      <c r="D11144" s="5">
        <v>45445</v>
      </c>
      <c r="E11144" t="s">
        <v>11</v>
      </c>
      <c r="F11144" s="1" t="s">
        <v>33</v>
      </c>
      <c r="G11144" s="42" t="s">
        <v>33</v>
      </c>
      <c r="H11144" s="1" t="s">
        <v>1814</v>
      </c>
      <c r="AC11144" s="5">
        <v>45491</v>
      </c>
      <c r="AD11144" s="5" t="s">
        <v>13687</v>
      </c>
      <c r="AE11144" s="5" t="s">
        <v>73</v>
      </c>
      <c r="AF11144">
        <f>MONTH(Table1[[#This Row],[Date Sent]])</f>
        <v>7</v>
      </c>
      <c r="AG11144">
        <f>YEAR(Table1[[#This Row],[Date Sent]])</f>
        <v>2024</v>
      </c>
    </row>
    <row r="11145" spans="1:33" x14ac:dyDescent="0.2">
      <c r="A11145" t="s">
        <v>2434</v>
      </c>
      <c r="B11145" t="s">
        <v>11671</v>
      </c>
      <c r="C11145" s="1">
        <v>158.49</v>
      </c>
      <c r="D11145" s="5">
        <v>45461</v>
      </c>
      <c r="E11145" t="s">
        <v>16</v>
      </c>
      <c r="F11145" s="1" t="s">
        <v>1031</v>
      </c>
      <c r="G11145" s="42" t="s">
        <v>16</v>
      </c>
      <c r="H11145" s="1" t="s">
        <v>11672</v>
      </c>
      <c r="AC11145" s="5">
        <v>45491</v>
      </c>
      <c r="AD11145" s="5" t="s">
        <v>14630</v>
      </c>
      <c r="AE11145" s="5" t="s">
        <v>73</v>
      </c>
      <c r="AF11145">
        <f>MONTH(Table1[[#This Row],[Date Sent]])</f>
        <v>7</v>
      </c>
      <c r="AG11145">
        <f>YEAR(Table1[[#This Row],[Date Sent]])</f>
        <v>2024</v>
      </c>
    </row>
    <row r="11146" spans="1:33" x14ac:dyDescent="0.2">
      <c r="A11146" t="s">
        <v>410</v>
      </c>
      <c r="B11146" t="s">
        <v>11673</v>
      </c>
      <c r="C11146" s="1">
        <v>9.81</v>
      </c>
      <c r="D11146" s="5">
        <v>45443</v>
      </c>
      <c r="E11146" t="s">
        <v>21</v>
      </c>
      <c r="F11146" s="1" t="s">
        <v>18</v>
      </c>
      <c r="G11146" s="36" t="str">
        <f>Table1[[#This Row],[Split 1]]</f>
        <v>water</v>
      </c>
      <c r="H11146" s="1" t="s">
        <v>978</v>
      </c>
      <c r="AC11146" s="5">
        <v>45491</v>
      </c>
      <c r="AD11146" s="5" t="s">
        <v>13214</v>
      </c>
      <c r="AE11146" s="5" t="s">
        <v>298</v>
      </c>
      <c r="AF11146">
        <f>MONTH(Table1[[#This Row],[Date Sent]])</f>
        <v>7</v>
      </c>
      <c r="AG11146">
        <f>YEAR(Table1[[#This Row],[Date Sent]])</f>
        <v>2024</v>
      </c>
    </row>
    <row r="11147" spans="1:33" x14ac:dyDescent="0.2">
      <c r="A11147" t="s">
        <v>568</v>
      </c>
      <c r="B11147" t="s">
        <v>11674</v>
      </c>
      <c r="C11147" s="1">
        <v>88.21</v>
      </c>
      <c r="D11147" s="5">
        <v>45425</v>
      </c>
      <c r="E11147" t="s">
        <v>21</v>
      </c>
      <c r="F11147" s="1" t="s">
        <v>18</v>
      </c>
      <c r="G11147" s="36" t="str">
        <f>Table1[[#This Row],[Split 1]]</f>
        <v>Water juga drinking</v>
      </c>
      <c r="H11147" s="1" t="s">
        <v>11675</v>
      </c>
      <c r="AC11147" s="5">
        <v>45491</v>
      </c>
      <c r="AD11147" s="5" t="s">
        <v>13351</v>
      </c>
      <c r="AE11147" s="5" t="s">
        <v>298</v>
      </c>
      <c r="AF11147">
        <f>MONTH(Table1[[#This Row],[Date Sent]])</f>
        <v>7</v>
      </c>
      <c r="AG11147">
        <f>YEAR(Table1[[#This Row],[Date Sent]])</f>
        <v>2024</v>
      </c>
    </row>
    <row r="11148" spans="1:33" x14ac:dyDescent="0.2">
      <c r="A11148" t="s">
        <v>568</v>
      </c>
      <c r="B11148" t="s">
        <v>11674</v>
      </c>
      <c r="C11148" s="1">
        <v>21.47</v>
      </c>
      <c r="D11148" s="5">
        <v>45429</v>
      </c>
      <c r="E11148" t="s">
        <v>21</v>
      </c>
      <c r="F11148" s="1" t="s">
        <v>39</v>
      </c>
      <c r="G11148" s="42" t="s">
        <v>39</v>
      </c>
      <c r="H11148" s="1" t="s">
        <v>5829</v>
      </c>
      <c r="AC11148" s="5">
        <v>45491</v>
      </c>
      <c r="AD11148" s="5" t="s">
        <v>13351</v>
      </c>
      <c r="AE11148" s="5" t="s">
        <v>298</v>
      </c>
      <c r="AF11148">
        <f>MONTH(Table1[[#This Row],[Date Sent]])</f>
        <v>7</v>
      </c>
      <c r="AG11148">
        <f>YEAR(Table1[[#This Row],[Date Sent]])</f>
        <v>2024</v>
      </c>
    </row>
    <row r="11149" spans="1:33" x14ac:dyDescent="0.2">
      <c r="A11149" t="s">
        <v>568</v>
      </c>
      <c r="B11149" t="s">
        <v>11674</v>
      </c>
      <c r="C11149" s="1">
        <v>30.2</v>
      </c>
      <c r="D11149" s="5">
        <v>45430</v>
      </c>
      <c r="E11149" t="s">
        <v>21</v>
      </c>
      <c r="F11149" s="1" t="s">
        <v>39</v>
      </c>
      <c r="G11149" s="42" t="s">
        <v>39</v>
      </c>
      <c r="H11149" s="1" t="s">
        <v>2431</v>
      </c>
      <c r="AC11149" s="5">
        <v>45491</v>
      </c>
      <c r="AD11149" s="5" t="s">
        <v>13351</v>
      </c>
      <c r="AE11149" s="5" t="s">
        <v>298</v>
      </c>
      <c r="AF11149">
        <f>MONTH(Table1[[#This Row],[Date Sent]])</f>
        <v>7</v>
      </c>
      <c r="AG11149">
        <f>YEAR(Table1[[#This Row],[Date Sent]])</f>
        <v>2024</v>
      </c>
    </row>
    <row r="11150" spans="1:33" x14ac:dyDescent="0.2">
      <c r="A11150" t="s">
        <v>568</v>
      </c>
      <c r="B11150" t="s">
        <v>11674</v>
      </c>
      <c r="C11150" s="1">
        <v>12.37</v>
      </c>
      <c r="D11150" s="5">
        <v>45431</v>
      </c>
      <c r="E11150" t="s">
        <v>6</v>
      </c>
      <c r="F11150" s="1" t="s">
        <v>18</v>
      </c>
      <c r="G11150" s="42" t="s">
        <v>18</v>
      </c>
      <c r="H11150" s="1" t="s">
        <v>11676</v>
      </c>
      <c r="AC11150" s="5">
        <v>45491</v>
      </c>
      <c r="AD11150" s="5" t="s">
        <v>13351</v>
      </c>
      <c r="AE11150" s="5" t="s">
        <v>298</v>
      </c>
      <c r="AF11150">
        <f>MONTH(Table1[[#This Row],[Date Sent]])</f>
        <v>7</v>
      </c>
      <c r="AG11150">
        <f>YEAR(Table1[[#This Row],[Date Sent]])</f>
        <v>2024</v>
      </c>
    </row>
    <row r="11151" spans="1:33" x14ac:dyDescent="0.2">
      <c r="A11151" t="s">
        <v>568</v>
      </c>
      <c r="B11151" t="s">
        <v>11674</v>
      </c>
      <c r="C11151" s="1">
        <v>12.26</v>
      </c>
      <c r="D11151" s="5">
        <v>45433</v>
      </c>
      <c r="E11151" t="s">
        <v>6</v>
      </c>
      <c r="F11151" s="1" t="s">
        <v>18</v>
      </c>
      <c r="G11151" s="42" t="s">
        <v>18</v>
      </c>
      <c r="H11151" s="1" t="s">
        <v>11677</v>
      </c>
      <c r="AC11151" s="5">
        <v>45491</v>
      </c>
      <c r="AD11151" s="5" t="s">
        <v>13351</v>
      </c>
      <c r="AE11151" s="5" t="s">
        <v>298</v>
      </c>
      <c r="AF11151">
        <f>MONTH(Table1[[#This Row],[Date Sent]])</f>
        <v>7</v>
      </c>
      <c r="AG11151">
        <f>YEAR(Table1[[#This Row],[Date Sent]])</f>
        <v>2024</v>
      </c>
    </row>
    <row r="11152" spans="1:33" x14ac:dyDescent="0.2">
      <c r="A11152" t="s">
        <v>568</v>
      </c>
      <c r="B11152" t="s">
        <v>11674</v>
      </c>
      <c r="C11152" s="1">
        <v>8.84</v>
      </c>
      <c r="D11152" s="5">
        <v>45436</v>
      </c>
      <c r="E11152" t="s">
        <v>6</v>
      </c>
      <c r="F11152" s="1" t="s">
        <v>18</v>
      </c>
      <c r="G11152" s="42" t="s">
        <v>18</v>
      </c>
      <c r="H11152" s="1" t="s">
        <v>11676</v>
      </c>
      <c r="AC11152" s="5">
        <v>45491</v>
      </c>
      <c r="AD11152" s="5" t="s">
        <v>13351</v>
      </c>
      <c r="AE11152" s="5" t="s">
        <v>298</v>
      </c>
      <c r="AF11152">
        <f>MONTH(Table1[[#This Row],[Date Sent]])</f>
        <v>7</v>
      </c>
      <c r="AG11152">
        <f>YEAR(Table1[[#This Row],[Date Sent]])</f>
        <v>2024</v>
      </c>
    </row>
    <row r="11153" spans="1:33" x14ac:dyDescent="0.2">
      <c r="A11153" t="s">
        <v>568</v>
      </c>
      <c r="B11153" t="s">
        <v>11674</v>
      </c>
      <c r="C11153" s="1">
        <v>8.5299999999999994</v>
      </c>
      <c r="D11153" s="5">
        <v>45437</v>
      </c>
      <c r="E11153" t="s">
        <v>6</v>
      </c>
      <c r="F11153" s="1" t="s">
        <v>18</v>
      </c>
      <c r="G11153" s="42" t="s">
        <v>18</v>
      </c>
      <c r="H11153" s="1" t="s">
        <v>1735</v>
      </c>
      <c r="AC11153" s="5">
        <v>45491</v>
      </c>
      <c r="AD11153" s="5" t="s">
        <v>13351</v>
      </c>
      <c r="AE11153" s="5" t="s">
        <v>298</v>
      </c>
      <c r="AF11153">
        <f>MONTH(Table1[[#This Row],[Date Sent]])</f>
        <v>7</v>
      </c>
      <c r="AG11153">
        <f>YEAR(Table1[[#This Row],[Date Sent]])</f>
        <v>2024</v>
      </c>
    </row>
    <row r="11154" spans="1:33" x14ac:dyDescent="0.2">
      <c r="A11154" t="s">
        <v>568</v>
      </c>
      <c r="B11154" t="s">
        <v>11674</v>
      </c>
      <c r="C11154" s="1">
        <v>122.39</v>
      </c>
      <c r="D11154" s="5">
        <v>45443</v>
      </c>
      <c r="E11154" t="s">
        <v>21</v>
      </c>
      <c r="F11154" s="1" t="s">
        <v>33</v>
      </c>
      <c r="G11154" s="36" t="str">
        <f>Table1[[#This Row],[Split 1]]</f>
        <v>Cleaning</v>
      </c>
      <c r="H11154" s="1" t="s">
        <v>1353</v>
      </c>
      <c r="AC11154" s="5">
        <v>45491</v>
      </c>
      <c r="AD11154" s="5" t="s">
        <v>13351</v>
      </c>
      <c r="AE11154" s="5" t="s">
        <v>298</v>
      </c>
      <c r="AF11154">
        <f>MONTH(Table1[[#This Row],[Date Sent]])</f>
        <v>7</v>
      </c>
      <c r="AG11154">
        <f>YEAR(Table1[[#This Row],[Date Sent]])</f>
        <v>2024</v>
      </c>
    </row>
    <row r="11155" spans="1:33" x14ac:dyDescent="0.2">
      <c r="A11155" t="s">
        <v>568</v>
      </c>
      <c r="B11155" t="s">
        <v>11674</v>
      </c>
      <c r="C11155" s="1">
        <v>8.64</v>
      </c>
      <c r="D11155" s="5">
        <v>45443</v>
      </c>
      <c r="E11155" t="s">
        <v>21</v>
      </c>
      <c r="F11155" s="1" t="s">
        <v>33</v>
      </c>
      <c r="G11155" s="36" t="str">
        <f>Table1[[#This Row],[Split 1]]</f>
        <v>Cleaning</v>
      </c>
      <c r="H11155" s="1" t="s">
        <v>1353</v>
      </c>
      <c r="AC11155" s="5">
        <v>45491</v>
      </c>
      <c r="AD11155" s="5" t="s">
        <v>13351</v>
      </c>
      <c r="AE11155" s="5" t="s">
        <v>298</v>
      </c>
      <c r="AF11155">
        <f>MONTH(Table1[[#This Row],[Date Sent]])</f>
        <v>7</v>
      </c>
      <c r="AG11155">
        <f>YEAR(Table1[[#This Row],[Date Sent]])</f>
        <v>2024</v>
      </c>
    </row>
    <row r="11156" spans="1:33" x14ac:dyDescent="0.2">
      <c r="A11156" t="s">
        <v>568</v>
      </c>
      <c r="B11156" t="s">
        <v>11674</v>
      </c>
      <c r="C11156" s="1">
        <v>7.58</v>
      </c>
      <c r="D11156" s="5">
        <v>45444</v>
      </c>
      <c r="E11156" t="s">
        <v>6</v>
      </c>
      <c r="F11156" s="1" t="s">
        <v>18</v>
      </c>
      <c r="G11156" s="42" t="s">
        <v>18</v>
      </c>
      <c r="H11156" s="1" t="s">
        <v>1735</v>
      </c>
      <c r="AC11156" s="5">
        <v>45491</v>
      </c>
      <c r="AD11156" s="5" t="s">
        <v>13351</v>
      </c>
      <c r="AE11156" s="5" t="s">
        <v>298</v>
      </c>
      <c r="AF11156">
        <f>MONTH(Table1[[#This Row],[Date Sent]])</f>
        <v>7</v>
      </c>
      <c r="AG11156">
        <f>YEAR(Table1[[#This Row],[Date Sent]])</f>
        <v>2024</v>
      </c>
    </row>
    <row r="11157" spans="1:33" x14ac:dyDescent="0.2">
      <c r="A11157" t="s">
        <v>568</v>
      </c>
      <c r="B11157" t="s">
        <v>11674</v>
      </c>
      <c r="C11157" s="1">
        <v>10.220000000000001</v>
      </c>
      <c r="D11157" s="5">
        <v>45444</v>
      </c>
      <c r="E11157" t="s">
        <v>6</v>
      </c>
      <c r="F11157" s="1" t="s">
        <v>18</v>
      </c>
      <c r="G11157" s="42" t="s">
        <v>18</v>
      </c>
      <c r="H11157" s="1" t="s">
        <v>11678</v>
      </c>
      <c r="AC11157" s="5">
        <v>45491</v>
      </c>
      <c r="AD11157" s="5" t="s">
        <v>13351</v>
      </c>
      <c r="AE11157" s="5" t="s">
        <v>298</v>
      </c>
      <c r="AF11157">
        <f>MONTH(Table1[[#This Row],[Date Sent]])</f>
        <v>7</v>
      </c>
      <c r="AG11157">
        <f>YEAR(Table1[[#This Row],[Date Sent]])</f>
        <v>2024</v>
      </c>
    </row>
    <row r="11158" spans="1:33" x14ac:dyDescent="0.2">
      <c r="A11158" t="s">
        <v>568</v>
      </c>
      <c r="B11158" t="s">
        <v>11674</v>
      </c>
      <c r="C11158" s="1">
        <v>10.220000000000001</v>
      </c>
      <c r="D11158" s="5">
        <v>45447</v>
      </c>
      <c r="E11158" t="s">
        <v>6</v>
      </c>
      <c r="F11158" s="1" t="s">
        <v>18</v>
      </c>
      <c r="G11158" s="42" t="s">
        <v>18</v>
      </c>
      <c r="H11158" s="1" t="s">
        <v>11677</v>
      </c>
      <c r="AC11158" s="5">
        <v>45491</v>
      </c>
      <c r="AD11158" s="5" t="s">
        <v>13351</v>
      </c>
      <c r="AE11158" s="5" t="s">
        <v>298</v>
      </c>
      <c r="AF11158">
        <f>MONTH(Table1[[#This Row],[Date Sent]])</f>
        <v>7</v>
      </c>
      <c r="AG11158">
        <f>YEAR(Table1[[#This Row],[Date Sent]])</f>
        <v>2024</v>
      </c>
    </row>
    <row r="11159" spans="1:33" x14ac:dyDescent="0.2">
      <c r="A11159" t="s">
        <v>568</v>
      </c>
      <c r="B11159" t="s">
        <v>11674</v>
      </c>
      <c r="C11159" s="1">
        <v>8.84</v>
      </c>
      <c r="D11159" s="5">
        <v>45450</v>
      </c>
      <c r="E11159" t="s">
        <v>6</v>
      </c>
      <c r="F11159" s="1" t="s">
        <v>18</v>
      </c>
      <c r="G11159" s="42" t="s">
        <v>18</v>
      </c>
      <c r="H11159" s="1" t="s">
        <v>1735</v>
      </c>
      <c r="AC11159" s="5">
        <v>45491</v>
      </c>
      <c r="AD11159" s="5" t="s">
        <v>13351</v>
      </c>
      <c r="AE11159" s="5" t="s">
        <v>298</v>
      </c>
      <c r="AF11159">
        <f>MONTH(Table1[[#This Row],[Date Sent]])</f>
        <v>7</v>
      </c>
      <c r="AG11159">
        <f>YEAR(Table1[[#This Row],[Date Sent]])</f>
        <v>2024</v>
      </c>
    </row>
    <row r="11160" spans="1:33" x14ac:dyDescent="0.2">
      <c r="A11160" t="s">
        <v>568</v>
      </c>
      <c r="B11160" t="s">
        <v>11674</v>
      </c>
      <c r="C11160" s="1">
        <v>12.86</v>
      </c>
      <c r="D11160" s="5">
        <v>45450</v>
      </c>
      <c r="E11160" t="s">
        <v>6</v>
      </c>
      <c r="F11160" s="1" t="s">
        <v>18</v>
      </c>
      <c r="G11160" s="42" t="s">
        <v>18</v>
      </c>
      <c r="H11160" s="1" t="s">
        <v>1735</v>
      </c>
      <c r="AC11160" s="5">
        <v>45491</v>
      </c>
      <c r="AD11160" s="5" t="s">
        <v>13351</v>
      </c>
      <c r="AE11160" s="5" t="s">
        <v>298</v>
      </c>
      <c r="AF11160">
        <f>MONTH(Table1[[#This Row],[Date Sent]])</f>
        <v>7</v>
      </c>
      <c r="AG11160">
        <f>YEAR(Table1[[#This Row],[Date Sent]])</f>
        <v>2024</v>
      </c>
    </row>
    <row r="11161" spans="1:33" x14ac:dyDescent="0.2">
      <c r="A11161" t="s">
        <v>568</v>
      </c>
      <c r="B11161" t="s">
        <v>11674</v>
      </c>
      <c r="C11161" s="1">
        <v>11.32</v>
      </c>
      <c r="D11161" s="5">
        <v>45451</v>
      </c>
      <c r="E11161" t="s">
        <v>6</v>
      </c>
      <c r="F11161" s="1" t="s">
        <v>18</v>
      </c>
      <c r="G11161" s="42" t="s">
        <v>18</v>
      </c>
      <c r="H11161" s="1" t="s">
        <v>1735</v>
      </c>
      <c r="AC11161" s="5">
        <v>45491</v>
      </c>
      <c r="AD11161" s="5" t="s">
        <v>13351</v>
      </c>
      <c r="AE11161" s="5" t="s">
        <v>298</v>
      </c>
      <c r="AF11161">
        <f>MONTH(Table1[[#This Row],[Date Sent]])</f>
        <v>7</v>
      </c>
      <c r="AG11161">
        <f>YEAR(Table1[[#This Row],[Date Sent]])</f>
        <v>2024</v>
      </c>
    </row>
    <row r="11162" spans="1:33" x14ac:dyDescent="0.2">
      <c r="A11162" t="s">
        <v>568</v>
      </c>
      <c r="B11162" t="s">
        <v>11674</v>
      </c>
      <c r="C11162" s="1">
        <v>12.26</v>
      </c>
      <c r="D11162" s="5">
        <v>45452</v>
      </c>
      <c r="E11162" t="s">
        <v>6</v>
      </c>
      <c r="F11162" s="1" t="s">
        <v>18</v>
      </c>
      <c r="G11162" s="42" t="s">
        <v>18</v>
      </c>
      <c r="H11162" s="1" t="s">
        <v>11679</v>
      </c>
      <c r="AC11162" s="5">
        <v>45491</v>
      </c>
      <c r="AD11162" s="5" t="s">
        <v>13351</v>
      </c>
      <c r="AE11162" s="5" t="s">
        <v>298</v>
      </c>
      <c r="AF11162">
        <f>MONTH(Table1[[#This Row],[Date Sent]])</f>
        <v>7</v>
      </c>
      <c r="AG11162">
        <f>YEAR(Table1[[#This Row],[Date Sent]])</f>
        <v>2024</v>
      </c>
    </row>
    <row r="11163" spans="1:33" x14ac:dyDescent="0.2">
      <c r="A11163" t="s">
        <v>568</v>
      </c>
      <c r="B11163" t="s">
        <v>11674</v>
      </c>
      <c r="C11163" s="1">
        <v>8.84</v>
      </c>
      <c r="D11163" s="5">
        <v>45453</v>
      </c>
      <c r="E11163" t="s">
        <v>6</v>
      </c>
      <c r="F11163" s="1" t="s">
        <v>18</v>
      </c>
      <c r="G11163" s="36" t="str">
        <f>Table1[[#This Row],[Split 1]]</f>
        <v>Drink</v>
      </c>
      <c r="H11163" s="1" t="s">
        <v>11680</v>
      </c>
      <c r="AC11163" s="5">
        <v>45491</v>
      </c>
      <c r="AD11163" s="5" t="s">
        <v>13351</v>
      </c>
      <c r="AE11163" s="5" t="s">
        <v>298</v>
      </c>
      <c r="AF11163">
        <f>MONTH(Table1[[#This Row],[Date Sent]])</f>
        <v>7</v>
      </c>
      <c r="AG11163">
        <f>YEAR(Table1[[#This Row],[Date Sent]])</f>
        <v>2024</v>
      </c>
    </row>
    <row r="11164" spans="1:33" x14ac:dyDescent="0.2">
      <c r="A11164" t="s">
        <v>568</v>
      </c>
      <c r="B11164" t="s">
        <v>11674</v>
      </c>
      <c r="C11164" s="1">
        <v>15.58</v>
      </c>
      <c r="D11164" s="5">
        <v>45454</v>
      </c>
      <c r="E11164" t="s">
        <v>6</v>
      </c>
      <c r="F11164" s="1" t="s">
        <v>18</v>
      </c>
      <c r="G11164" s="42" t="s">
        <v>18</v>
      </c>
      <c r="H11164" s="1" t="s">
        <v>11678</v>
      </c>
      <c r="AC11164" s="5">
        <v>45491</v>
      </c>
      <c r="AD11164" s="5" t="s">
        <v>13351</v>
      </c>
      <c r="AE11164" s="5" t="s">
        <v>298</v>
      </c>
      <c r="AF11164">
        <f>MONTH(Table1[[#This Row],[Date Sent]])</f>
        <v>7</v>
      </c>
      <c r="AG11164">
        <f>YEAR(Table1[[#This Row],[Date Sent]])</f>
        <v>2024</v>
      </c>
    </row>
    <row r="11165" spans="1:33" x14ac:dyDescent="0.2">
      <c r="A11165" t="s">
        <v>568</v>
      </c>
      <c r="B11165" t="s">
        <v>11674</v>
      </c>
      <c r="C11165" s="1">
        <v>13.09</v>
      </c>
      <c r="D11165" s="5">
        <v>45455</v>
      </c>
      <c r="E11165" t="s">
        <v>6</v>
      </c>
      <c r="F11165" s="1" t="s">
        <v>18</v>
      </c>
      <c r="G11165" s="36" t="str">
        <f>Table1[[#This Row],[Split 1]]</f>
        <v>Drink</v>
      </c>
      <c r="H11165" s="1" t="s">
        <v>11680</v>
      </c>
      <c r="AC11165" s="5">
        <v>45491</v>
      </c>
      <c r="AD11165" s="5" t="s">
        <v>13351</v>
      </c>
      <c r="AE11165" s="5" t="s">
        <v>298</v>
      </c>
      <c r="AF11165">
        <f>MONTH(Table1[[#This Row],[Date Sent]])</f>
        <v>7</v>
      </c>
      <c r="AG11165">
        <f>YEAR(Table1[[#This Row],[Date Sent]])</f>
        <v>2024</v>
      </c>
    </row>
    <row r="11166" spans="1:33" x14ac:dyDescent="0.2">
      <c r="A11166" t="s">
        <v>568</v>
      </c>
      <c r="B11166" t="s">
        <v>11674</v>
      </c>
      <c r="C11166" s="1">
        <v>21.84</v>
      </c>
      <c r="D11166" s="5">
        <v>45455</v>
      </c>
      <c r="E11166" t="s">
        <v>20</v>
      </c>
      <c r="F11166" s="1" t="s">
        <v>39</v>
      </c>
      <c r="G11166" s="36" t="str">
        <f>Table1[[#This Row],[Split 1]]</f>
        <v>Belt</v>
      </c>
      <c r="H11166" s="1" t="s">
        <v>3336</v>
      </c>
      <c r="AC11166" s="5">
        <v>45491</v>
      </c>
      <c r="AD11166" s="5" t="s">
        <v>13351</v>
      </c>
      <c r="AE11166" s="5" t="s">
        <v>298</v>
      </c>
      <c r="AF11166">
        <f>MONTH(Table1[[#This Row],[Date Sent]])</f>
        <v>7</v>
      </c>
      <c r="AG11166">
        <f>YEAR(Table1[[#This Row],[Date Sent]])</f>
        <v>2024</v>
      </c>
    </row>
    <row r="11167" spans="1:33" x14ac:dyDescent="0.2">
      <c r="A11167" t="s">
        <v>568</v>
      </c>
      <c r="B11167" t="s">
        <v>11674</v>
      </c>
      <c r="C11167" s="1">
        <v>10.220000000000001</v>
      </c>
      <c r="D11167" s="5">
        <v>45457</v>
      </c>
      <c r="E11167" t="s">
        <v>6</v>
      </c>
      <c r="F11167" s="1" t="s">
        <v>18</v>
      </c>
      <c r="G11167" s="42" t="s">
        <v>18</v>
      </c>
      <c r="H11167" s="1" t="s">
        <v>11678</v>
      </c>
      <c r="AC11167" s="5">
        <v>45491</v>
      </c>
      <c r="AD11167" s="5" t="s">
        <v>13351</v>
      </c>
      <c r="AE11167" s="5" t="s">
        <v>298</v>
      </c>
      <c r="AF11167">
        <f>MONTH(Table1[[#This Row],[Date Sent]])</f>
        <v>7</v>
      </c>
      <c r="AG11167">
        <f>YEAR(Table1[[#This Row],[Date Sent]])</f>
        <v>2024</v>
      </c>
    </row>
    <row r="11168" spans="1:33" x14ac:dyDescent="0.2">
      <c r="A11168" t="s">
        <v>568</v>
      </c>
      <c r="B11168" t="s">
        <v>11674</v>
      </c>
      <c r="C11168" s="1">
        <v>21.32</v>
      </c>
      <c r="D11168" s="5">
        <v>45458</v>
      </c>
      <c r="E11168" t="s">
        <v>6</v>
      </c>
      <c r="F11168" s="1" t="s">
        <v>18</v>
      </c>
      <c r="G11168" s="42" t="s">
        <v>18</v>
      </c>
      <c r="H11168" s="1" t="s">
        <v>1735</v>
      </c>
      <c r="AC11168" s="5">
        <v>45491</v>
      </c>
      <c r="AD11168" s="5" t="s">
        <v>13351</v>
      </c>
      <c r="AE11168" s="5" t="s">
        <v>298</v>
      </c>
      <c r="AF11168">
        <f>MONTH(Table1[[#This Row],[Date Sent]])</f>
        <v>7</v>
      </c>
      <c r="AG11168">
        <f>YEAR(Table1[[#This Row],[Date Sent]])</f>
        <v>2024</v>
      </c>
    </row>
    <row r="11169" spans="1:33" x14ac:dyDescent="0.2">
      <c r="A11169" t="s">
        <v>568</v>
      </c>
      <c r="B11169" t="s">
        <v>11674</v>
      </c>
      <c r="C11169" s="1">
        <v>6.8</v>
      </c>
      <c r="D11169" s="5">
        <v>45458</v>
      </c>
      <c r="E11169" t="s">
        <v>6</v>
      </c>
      <c r="F11169" s="1" t="s">
        <v>18</v>
      </c>
      <c r="G11169" s="36" t="str">
        <f>Table1[[#This Row],[Split 1]]</f>
        <v>Drink</v>
      </c>
      <c r="H11169" s="1" t="s">
        <v>11680</v>
      </c>
      <c r="AC11169" s="5">
        <v>45491</v>
      </c>
      <c r="AD11169" s="5" t="s">
        <v>13351</v>
      </c>
      <c r="AE11169" s="5" t="s">
        <v>298</v>
      </c>
      <c r="AF11169">
        <f>MONTH(Table1[[#This Row],[Date Sent]])</f>
        <v>7</v>
      </c>
      <c r="AG11169">
        <f>YEAR(Table1[[#This Row],[Date Sent]])</f>
        <v>2024</v>
      </c>
    </row>
    <row r="11170" spans="1:33" x14ac:dyDescent="0.2">
      <c r="A11170" t="s">
        <v>1635</v>
      </c>
      <c r="B11170" t="s">
        <v>11681</v>
      </c>
      <c r="C11170" s="1">
        <v>20.260000000000002</v>
      </c>
      <c r="D11170" s="5">
        <v>45436</v>
      </c>
      <c r="E11170" t="s">
        <v>21</v>
      </c>
      <c r="F11170" s="1" t="s">
        <v>15</v>
      </c>
      <c r="G11170" s="42" t="s">
        <v>15</v>
      </c>
      <c r="H11170" s="1" t="s">
        <v>10441</v>
      </c>
      <c r="AC11170" s="5">
        <v>45491</v>
      </c>
      <c r="AD11170" s="5" t="s">
        <v>14582</v>
      </c>
      <c r="AE11170" s="5" t="s">
        <v>73</v>
      </c>
      <c r="AF11170">
        <f>MONTH(Table1[[#This Row],[Date Sent]])</f>
        <v>7</v>
      </c>
      <c r="AG11170">
        <f>YEAR(Table1[[#This Row],[Date Sent]])</f>
        <v>2024</v>
      </c>
    </row>
    <row r="11171" spans="1:33" x14ac:dyDescent="0.2">
      <c r="A11171" t="s">
        <v>1635</v>
      </c>
      <c r="B11171" t="s">
        <v>11681</v>
      </c>
      <c r="C11171" s="1">
        <v>21.02</v>
      </c>
      <c r="D11171" s="5">
        <v>45442</v>
      </c>
      <c r="E11171" t="s">
        <v>24</v>
      </c>
      <c r="F11171" s="1" t="s">
        <v>18</v>
      </c>
      <c r="G11171" s="36" t="str">
        <f>Table1[[#This Row],[Split 1]]</f>
        <v>Water</v>
      </c>
      <c r="H11171" s="1" t="s">
        <v>984</v>
      </c>
      <c r="AC11171" s="5">
        <v>45491</v>
      </c>
      <c r="AD11171" s="5" t="s">
        <v>14582</v>
      </c>
      <c r="AE11171" s="5" t="s">
        <v>73</v>
      </c>
      <c r="AF11171">
        <f>MONTH(Table1[[#This Row],[Date Sent]])</f>
        <v>7</v>
      </c>
      <c r="AG11171">
        <f>YEAR(Table1[[#This Row],[Date Sent]])</f>
        <v>2024</v>
      </c>
    </row>
    <row r="11172" spans="1:33" x14ac:dyDescent="0.2">
      <c r="A11172" t="s">
        <v>1635</v>
      </c>
      <c r="B11172" t="s">
        <v>11681</v>
      </c>
      <c r="C11172" s="1">
        <v>18.920000000000002</v>
      </c>
      <c r="D11172" s="5">
        <v>45447</v>
      </c>
      <c r="E11172" t="s">
        <v>20</v>
      </c>
      <c r="F11172" s="1" t="s">
        <v>39</v>
      </c>
      <c r="G11172" s="42" t="s">
        <v>39</v>
      </c>
      <c r="H11172" s="1" t="s">
        <v>11682</v>
      </c>
      <c r="AC11172" s="5">
        <v>45491</v>
      </c>
      <c r="AD11172" s="5" t="s">
        <v>14582</v>
      </c>
      <c r="AE11172" s="5" t="s">
        <v>73</v>
      </c>
      <c r="AF11172">
        <f>MONTH(Table1[[#This Row],[Date Sent]])</f>
        <v>7</v>
      </c>
      <c r="AG11172">
        <f>YEAR(Table1[[#This Row],[Date Sent]])</f>
        <v>2024</v>
      </c>
    </row>
    <row r="11173" spans="1:33" x14ac:dyDescent="0.2">
      <c r="A11173" t="s">
        <v>1635</v>
      </c>
      <c r="B11173" t="s">
        <v>11681</v>
      </c>
      <c r="C11173" s="1">
        <v>31.52</v>
      </c>
      <c r="D11173" s="5">
        <v>45448</v>
      </c>
      <c r="E11173" t="s">
        <v>20</v>
      </c>
      <c r="F11173" s="1" t="s">
        <v>39</v>
      </c>
      <c r="G11173" s="42" t="s">
        <v>39</v>
      </c>
      <c r="H11173" s="1" t="s">
        <v>11682</v>
      </c>
      <c r="AC11173" s="5">
        <v>45491</v>
      </c>
      <c r="AD11173" s="5" t="s">
        <v>14582</v>
      </c>
      <c r="AE11173" s="5" t="s">
        <v>73</v>
      </c>
      <c r="AF11173">
        <f>MONTH(Table1[[#This Row],[Date Sent]])</f>
        <v>7</v>
      </c>
      <c r="AG11173">
        <f>YEAR(Table1[[#This Row],[Date Sent]])</f>
        <v>2024</v>
      </c>
    </row>
    <row r="11174" spans="1:33" x14ac:dyDescent="0.2">
      <c r="A11174" t="s">
        <v>1635</v>
      </c>
      <c r="B11174" t="s">
        <v>11681</v>
      </c>
      <c r="C11174" s="1">
        <v>121.25</v>
      </c>
      <c r="D11174" s="5">
        <v>45456</v>
      </c>
      <c r="E11174" t="s">
        <v>37</v>
      </c>
      <c r="F11174" s="1" t="s">
        <v>4</v>
      </c>
      <c r="G11174" s="36" t="str">
        <f>Table1[[#This Row],[Split 1]]</f>
        <v>Ribbon cutting</v>
      </c>
      <c r="H11174" s="1" t="s">
        <v>10465</v>
      </c>
      <c r="AC11174" s="5">
        <v>45491</v>
      </c>
      <c r="AD11174" s="5" t="s">
        <v>14582</v>
      </c>
      <c r="AE11174" s="5" t="s">
        <v>73</v>
      </c>
      <c r="AF11174">
        <f>MONTH(Table1[[#This Row],[Date Sent]])</f>
        <v>7</v>
      </c>
      <c r="AG11174">
        <f>YEAR(Table1[[#This Row],[Date Sent]])</f>
        <v>2024</v>
      </c>
    </row>
    <row r="11175" spans="1:33" x14ac:dyDescent="0.2">
      <c r="A11175" t="s">
        <v>410</v>
      </c>
      <c r="B11175" t="s">
        <v>11683</v>
      </c>
      <c r="C11175" s="1">
        <v>5.65</v>
      </c>
      <c r="D11175" s="5">
        <v>45447</v>
      </c>
      <c r="E11175" t="s">
        <v>21</v>
      </c>
      <c r="F11175" s="1" t="s">
        <v>18</v>
      </c>
      <c r="G11175" s="36" t="str">
        <f>Table1[[#This Row],[Split 1]]</f>
        <v>water</v>
      </c>
      <c r="H11175" s="1" t="s">
        <v>978</v>
      </c>
      <c r="AC11175" s="5">
        <v>45491</v>
      </c>
      <c r="AD11175" s="5" t="s">
        <v>13214</v>
      </c>
      <c r="AE11175" s="5" t="s">
        <v>298</v>
      </c>
      <c r="AF11175">
        <f>MONTH(Table1[[#This Row],[Date Sent]])</f>
        <v>7</v>
      </c>
      <c r="AG11175">
        <f>YEAR(Table1[[#This Row],[Date Sent]])</f>
        <v>2024</v>
      </c>
    </row>
    <row r="11176" spans="1:33" x14ac:dyDescent="0.2">
      <c r="A11176" t="s">
        <v>410</v>
      </c>
      <c r="B11176" t="s">
        <v>11683</v>
      </c>
      <c r="C11176" s="1">
        <v>19.23</v>
      </c>
      <c r="D11176" s="5">
        <v>45447</v>
      </c>
      <c r="E11176" t="s">
        <v>21</v>
      </c>
      <c r="F11176" s="1" t="s">
        <v>33</v>
      </c>
      <c r="G11176" s="42" t="s">
        <v>33</v>
      </c>
      <c r="H11176" s="1" t="s">
        <v>933</v>
      </c>
      <c r="AC11176" s="5">
        <v>45491</v>
      </c>
      <c r="AD11176" s="5" t="s">
        <v>13214</v>
      </c>
      <c r="AE11176" s="5" t="s">
        <v>298</v>
      </c>
      <c r="AF11176">
        <f>MONTH(Table1[[#This Row],[Date Sent]])</f>
        <v>7</v>
      </c>
      <c r="AG11176">
        <f>YEAR(Table1[[#This Row],[Date Sent]])</f>
        <v>2024</v>
      </c>
    </row>
    <row r="11177" spans="1:33" x14ac:dyDescent="0.2">
      <c r="A11177" t="s">
        <v>410</v>
      </c>
      <c r="B11177" t="s">
        <v>11683</v>
      </c>
      <c r="C11177" s="1">
        <v>217.51</v>
      </c>
      <c r="D11177" s="5">
        <v>45448</v>
      </c>
      <c r="E11177" t="s">
        <v>8</v>
      </c>
      <c r="F11177" s="1" t="s">
        <v>17</v>
      </c>
      <c r="G11177" s="42" t="s">
        <v>17</v>
      </c>
      <c r="H11177" s="1" t="s">
        <v>1991</v>
      </c>
      <c r="AC11177" s="5">
        <v>45491</v>
      </c>
      <c r="AD11177" s="5" t="s">
        <v>13214</v>
      </c>
      <c r="AE11177" s="5" t="s">
        <v>298</v>
      </c>
      <c r="AF11177">
        <f>MONTH(Table1[[#This Row],[Date Sent]])</f>
        <v>7</v>
      </c>
      <c r="AG11177">
        <f>YEAR(Table1[[#This Row],[Date Sent]])</f>
        <v>2024</v>
      </c>
    </row>
    <row r="11178" spans="1:33" x14ac:dyDescent="0.2">
      <c r="A11178" t="s">
        <v>410</v>
      </c>
      <c r="B11178" t="s">
        <v>11683</v>
      </c>
      <c r="C11178" s="1">
        <v>6.17</v>
      </c>
      <c r="D11178" s="5">
        <v>45451</v>
      </c>
      <c r="E11178" t="s">
        <v>21</v>
      </c>
      <c r="F11178" s="1" t="s">
        <v>18</v>
      </c>
      <c r="G11178" s="42" t="s">
        <v>18</v>
      </c>
      <c r="H11178" s="1" t="s">
        <v>1713</v>
      </c>
      <c r="AC11178" s="5">
        <v>45491</v>
      </c>
      <c r="AD11178" s="5" t="s">
        <v>13214</v>
      </c>
      <c r="AE11178" s="5" t="s">
        <v>298</v>
      </c>
      <c r="AF11178">
        <f>MONTH(Table1[[#This Row],[Date Sent]])</f>
        <v>7</v>
      </c>
      <c r="AG11178">
        <f>YEAR(Table1[[#This Row],[Date Sent]])</f>
        <v>2024</v>
      </c>
    </row>
    <row r="11179" spans="1:33" x14ac:dyDescent="0.2">
      <c r="A11179" t="s">
        <v>410</v>
      </c>
      <c r="B11179" t="s">
        <v>11683</v>
      </c>
      <c r="C11179" s="1">
        <v>6.17</v>
      </c>
      <c r="D11179" s="5">
        <v>45452</v>
      </c>
      <c r="E11179" t="s">
        <v>21</v>
      </c>
      <c r="F11179" s="1" t="s">
        <v>18</v>
      </c>
      <c r="G11179" s="42" t="s">
        <v>18</v>
      </c>
      <c r="H11179" s="1" t="s">
        <v>1713</v>
      </c>
      <c r="AC11179" s="5">
        <v>45491</v>
      </c>
      <c r="AD11179" s="5" t="s">
        <v>13214</v>
      </c>
      <c r="AE11179" s="5" t="s">
        <v>298</v>
      </c>
      <c r="AF11179">
        <f>MONTH(Table1[[#This Row],[Date Sent]])</f>
        <v>7</v>
      </c>
      <c r="AG11179">
        <f>YEAR(Table1[[#This Row],[Date Sent]])</f>
        <v>2024</v>
      </c>
    </row>
    <row r="11180" spans="1:33" x14ac:dyDescent="0.2">
      <c r="A11180" t="s">
        <v>410</v>
      </c>
      <c r="B11180" t="s">
        <v>11683</v>
      </c>
      <c r="C11180" s="1">
        <v>21.39</v>
      </c>
      <c r="D11180" s="5">
        <v>45454</v>
      </c>
      <c r="E11180" t="s">
        <v>21</v>
      </c>
      <c r="F11180" s="1" t="s">
        <v>33</v>
      </c>
      <c r="G11180" s="42" t="s">
        <v>33</v>
      </c>
      <c r="H11180" s="1" t="s">
        <v>1602</v>
      </c>
      <c r="AC11180" s="5">
        <v>45491</v>
      </c>
      <c r="AD11180" s="5" t="s">
        <v>13214</v>
      </c>
      <c r="AE11180" s="5" t="s">
        <v>298</v>
      </c>
      <c r="AF11180">
        <f>MONTH(Table1[[#This Row],[Date Sent]])</f>
        <v>7</v>
      </c>
      <c r="AG11180">
        <f>YEAR(Table1[[#This Row],[Date Sent]])</f>
        <v>2024</v>
      </c>
    </row>
    <row r="11181" spans="1:33" x14ac:dyDescent="0.2">
      <c r="A11181" t="s">
        <v>410</v>
      </c>
      <c r="B11181" t="s">
        <v>11683</v>
      </c>
      <c r="C11181" s="1">
        <v>5.65</v>
      </c>
      <c r="D11181" s="5">
        <v>45455</v>
      </c>
      <c r="E11181" t="s">
        <v>21</v>
      </c>
      <c r="F11181" s="1" t="s">
        <v>18</v>
      </c>
      <c r="G11181" s="42" t="s">
        <v>18</v>
      </c>
      <c r="H11181" s="1" t="s">
        <v>1713</v>
      </c>
      <c r="AC11181" s="5">
        <v>45491</v>
      </c>
      <c r="AD11181" s="5" t="s">
        <v>13214</v>
      </c>
      <c r="AE11181" s="5" t="s">
        <v>298</v>
      </c>
      <c r="AF11181">
        <f>MONTH(Table1[[#This Row],[Date Sent]])</f>
        <v>7</v>
      </c>
      <c r="AG11181">
        <f>YEAR(Table1[[#This Row],[Date Sent]])</f>
        <v>2024</v>
      </c>
    </row>
    <row r="11182" spans="1:33" x14ac:dyDescent="0.2">
      <c r="A11182" t="s">
        <v>410</v>
      </c>
      <c r="B11182" t="s">
        <v>11683</v>
      </c>
      <c r="C11182" s="1">
        <v>282.72000000000003</v>
      </c>
      <c r="D11182" s="5">
        <v>45457</v>
      </c>
      <c r="E11182" t="s">
        <v>21</v>
      </c>
      <c r="F11182" s="1" t="s">
        <v>33</v>
      </c>
      <c r="G11182" s="42" t="s">
        <v>33</v>
      </c>
      <c r="H11182" s="1" t="s">
        <v>11684</v>
      </c>
      <c r="AC11182" s="5">
        <v>45491</v>
      </c>
      <c r="AD11182" s="5" t="s">
        <v>13214</v>
      </c>
      <c r="AE11182" s="5" t="s">
        <v>298</v>
      </c>
      <c r="AF11182">
        <f>MONTH(Table1[[#This Row],[Date Sent]])</f>
        <v>7</v>
      </c>
      <c r="AG11182">
        <f>YEAR(Table1[[#This Row],[Date Sent]])</f>
        <v>2024</v>
      </c>
    </row>
    <row r="11183" spans="1:33" x14ac:dyDescent="0.2">
      <c r="A11183" t="s">
        <v>410</v>
      </c>
      <c r="B11183" t="s">
        <v>11683</v>
      </c>
      <c r="C11183" s="1">
        <v>520.28</v>
      </c>
      <c r="D11183" s="5">
        <v>45459</v>
      </c>
      <c r="E11183" t="s">
        <v>21</v>
      </c>
      <c r="F11183" s="1" t="s">
        <v>33</v>
      </c>
      <c r="G11183" s="42" t="s">
        <v>33</v>
      </c>
      <c r="H11183" s="1" t="s">
        <v>1602</v>
      </c>
      <c r="AC11183" s="5">
        <v>45491</v>
      </c>
      <c r="AD11183" s="5" t="s">
        <v>13214</v>
      </c>
      <c r="AE11183" s="5" t="s">
        <v>298</v>
      </c>
      <c r="AF11183">
        <f>MONTH(Table1[[#This Row],[Date Sent]])</f>
        <v>7</v>
      </c>
      <c r="AG11183">
        <f>YEAR(Table1[[#This Row],[Date Sent]])</f>
        <v>2024</v>
      </c>
    </row>
    <row r="11184" spans="1:33" x14ac:dyDescent="0.2">
      <c r="A11184" t="s">
        <v>719</v>
      </c>
      <c r="B11184" t="s">
        <v>11685</v>
      </c>
      <c r="C11184" s="1">
        <v>24.35</v>
      </c>
      <c r="D11184" s="5">
        <v>45457</v>
      </c>
      <c r="E11184" t="s">
        <v>21</v>
      </c>
      <c r="F11184" s="1" t="s">
        <v>9</v>
      </c>
      <c r="G11184" s="42" t="s">
        <v>11686</v>
      </c>
      <c r="H11184" s="1" t="s">
        <v>11687</v>
      </c>
      <c r="AC11184" s="5">
        <v>45491</v>
      </c>
      <c r="AD11184" s="5" t="s">
        <v>14639</v>
      </c>
      <c r="AE11184" s="5" t="s">
        <v>298</v>
      </c>
      <c r="AF11184">
        <f>MONTH(Table1[[#This Row],[Date Sent]])</f>
        <v>7</v>
      </c>
      <c r="AG11184">
        <f>YEAR(Table1[[#This Row],[Date Sent]])</f>
        <v>2024</v>
      </c>
    </row>
    <row r="11185" spans="1:33" x14ac:dyDescent="0.2">
      <c r="A11185" t="s">
        <v>719</v>
      </c>
      <c r="B11185" t="s">
        <v>11685</v>
      </c>
      <c r="C11185" s="1">
        <v>24.42</v>
      </c>
      <c r="D11185" s="5">
        <v>45458</v>
      </c>
      <c r="E11185" t="s">
        <v>21</v>
      </c>
      <c r="F11185" s="1" t="s">
        <v>18</v>
      </c>
      <c r="G11185" s="42" t="s">
        <v>18</v>
      </c>
      <c r="H11185" s="1" t="s">
        <v>11688</v>
      </c>
      <c r="AC11185" s="5">
        <v>45491</v>
      </c>
      <c r="AD11185" s="5" t="s">
        <v>14639</v>
      </c>
      <c r="AE11185" s="5" t="s">
        <v>298</v>
      </c>
      <c r="AF11185">
        <f>MONTH(Table1[[#This Row],[Date Sent]])</f>
        <v>7</v>
      </c>
      <c r="AG11185">
        <f>YEAR(Table1[[#This Row],[Date Sent]])</f>
        <v>2024</v>
      </c>
    </row>
    <row r="11186" spans="1:33" x14ac:dyDescent="0.2">
      <c r="A11186" t="s">
        <v>719</v>
      </c>
      <c r="B11186" t="s">
        <v>11685</v>
      </c>
      <c r="C11186" s="1">
        <v>10.98</v>
      </c>
      <c r="D11186" s="5">
        <v>45458</v>
      </c>
      <c r="E11186" t="s">
        <v>21</v>
      </c>
      <c r="F11186" s="1" t="s">
        <v>18</v>
      </c>
      <c r="G11186" s="42" t="s">
        <v>18</v>
      </c>
      <c r="H11186" s="1" t="s">
        <v>11689</v>
      </c>
      <c r="AC11186" s="5">
        <v>45491</v>
      </c>
      <c r="AD11186" s="5" t="s">
        <v>14639</v>
      </c>
      <c r="AE11186" s="5" t="s">
        <v>298</v>
      </c>
      <c r="AF11186">
        <f>MONTH(Table1[[#This Row],[Date Sent]])</f>
        <v>7</v>
      </c>
      <c r="AG11186">
        <f>YEAR(Table1[[#This Row],[Date Sent]])</f>
        <v>2024</v>
      </c>
    </row>
    <row r="11187" spans="1:33" x14ac:dyDescent="0.2">
      <c r="A11187" t="s">
        <v>142</v>
      </c>
      <c r="B11187" t="s">
        <v>11690</v>
      </c>
      <c r="C11187" s="1">
        <v>8.34</v>
      </c>
      <c r="D11187" s="5">
        <v>45458</v>
      </c>
      <c r="E11187" t="s">
        <v>8</v>
      </c>
      <c r="F11187" s="1" t="s">
        <v>39</v>
      </c>
      <c r="G11187" s="42" t="s">
        <v>39</v>
      </c>
      <c r="H11187" s="1" t="s">
        <v>11691</v>
      </c>
      <c r="AC11187" s="5">
        <v>45491</v>
      </c>
      <c r="AD11187" s="5" t="s">
        <v>14682</v>
      </c>
      <c r="AE11187" s="5" t="s">
        <v>198</v>
      </c>
      <c r="AF11187">
        <f>MONTH(Table1[[#This Row],[Date Sent]])</f>
        <v>7</v>
      </c>
      <c r="AG11187">
        <f>YEAR(Table1[[#This Row],[Date Sent]])</f>
        <v>2024</v>
      </c>
    </row>
    <row r="11188" spans="1:33" x14ac:dyDescent="0.2">
      <c r="A11188" t="s">
        <v>142</v>
      </c>
      <c r="B11188" t="s">
        <v>11690</v>
      </c>
      <c r="C11188" s="1">
        <v>264.99</v>
      </c>
      <c r="D11188" s="5">
        <v>45461</v>
      </c>
      <c r="E11188" t="s">
        <v>15</v>
      </c>
      <c r="F11188" s="1" t="s">
        <v>49</v>
      </c>
      <c r="G11188" s="42" t="s">
        <v>11692</v>
      </c>
      <c r="H11188" s="1" t="s">
        <v>11693</v>
      </c>
      <c r="AC11188" s="5">
        <v>45491</v>
      </c>
      <c r="AD11188" s="5" t="s">
        <v>14682</v>
      </c>
      <c r="AE11188" s="5" t="s">
        <v>198</v>
      </c>
      <c r="AF11188">
        <f>MONTH(Table1[[#This Row],[Date Sent]])</f>
        <v>7</v>
      </c>
      <c r="AG11188">
        <f>YEAR(Table1[[#This Row],[Date Sent]])</f>
        <v>2024</v>
      </c>
    </row>
    <row r="11189" spans="1:33" x14ac:dyDescent="0.2">
      <c r="A11189" t="s">
        <v>289</v>
      </c>
      <c r="B11189" t="s">
        <v>11694</v>
      </c>
      <c r="C11189" s="1">
        <v>437.21</v>
      </c>
      <c r="D11189" s="5">
        <v>45453</v>
      </c>
      <c r="E11189" t="s">
        <v>21</v>
      </c>
      <c r="F11189" s="1" t="s">
        <v>17</v>
      </c>
      <c r="G11189" s="42" t="s">
        <v>17</v>
      </c>
      <c r="H11189" s="1" t="s">
        <v>11695</v>
      </c>
      <c r="AC11189" s="5">
        <v>45491</v>
      </c>
      <c r="AD11189" s="5" t="s">
        <v>14686</v>
      </c>
      <c r="AE11189" s="5" t="s">
        <v>313</v>
      </c>
      <c r="AF11189">
        <f>MONTH(Table1[[#This Row],[Date Sent]])</f>
        <v>7</v>
      </c>
      <c r="AG11189">
        <f>YEAR(Table1[[#This Row],[Date Sent]])</f>
        <v>2024</v>
      </c>
    </row>
    <row r="11190" spans="1:33" x14ac:dyDescent="0.2">
      <c r="A11190" t="s">
        <v>289</v>
      </c>
      <c r="B11190" t="s">
        <v>11694</v>
      </c>
      <c r="C11190" s="1">
        <v>45.42</v>
      </c>
      <c r="D11190" s="5">
        <v>45453</v>
      </c>
      <c r="E11190" t="s">
        <v>21</v>
      </c>
      <c r="F11190" s="1" t="s">
        <v>18</v>
      </c>
      <c r="G11190" s="36" t="str">
        <f>Table1[[#This Row],[Split 1]]</f>
        <v>Water</v>
      </c>
      <c r="H11190" s="1" t="s">
        <v>984</v>
      </c>
      <c r="AC11190" s="5">
        <v>45491</v>
      </c>
      <c r="AD11190" s="5" t="s">
        <v>14686</v>
      </c>
      <c r="AE11190" s="5" t="s">
        <v>313</v>
      </c>
      <c r="AF11190">
        <f>MONTH(Table1[[#This Row],[Date Sent]])</f>
        <v>7</v>
      </c>
      <c r="AG11190">
        <f>YEAR(Table1[[#This Row],[Date Sent]])</f>
        <v>2024</v>
      </c>
    </row>
    <row r="11191" spans="1:33" x14ac:dyDescent="0.2">
      <c r="A11191" t="s">
        <v>289</v>
      </c>
      <c r="B11191" t="s">
        <v>11694</v>
      </c>
      <c r="C11191" s="1">
        <v>976.91</v>
      </c>
      <c r="D11191" s="5">
        <v>45453</v>
      </c>
      <c r="E11191" t="s">
        <v>21</v>
      </c>
      <c r="F11191" s="1" t="s">
        <v>17</v>
      </c>
      <c r="G11191" s="42" t="s">
        <v>17</v>
      </c>
      <c r="H11191" s="1" t="s">
        <v>11696</v>
      </c>
      <c r="AC11191" s="5">
        <v>45491</v>
      </c>
      <c r="AD11191" s="5" t="s">
        <v>14686</v>
      </c>
      <c r="AE11191" s="5" t="s">
        <v>313</v>
      </c>
      <c r="AF11191">
        <f>MONTH(Table1[[#This Row],[Date Sent]])</f>
        <v>7</v>
      </c>
      <c r="AG11191">
        <f>YEAR(Table1[[#This Row],[Date Sent]])</f>
        <v>2024</v>
      </c>
    </row>
    <row r="11192" spans="1:33" x14ac:dyDescent="0.2">
      <c r="A11192" t="s">
        <v>289</v>
      </c>
      <c r="B11192" t="s">
        <v>11694</v>
      </c>
      <c r="C11192" s="1">
        <v>21.53</v>
      </c>
      <c r="D11192" s="5">
        <v>45453</v>
      </c>
      <c r="E11192" t="s">
        <v>24</v>
      </c>
      <c r="F11192" s="1" t="s">
        <v>6</v>
      </c>
      <c r="G11192" s="42" t="s">
        <v>6</v>
      </c>
      <c r="H11192" s="1" t="s">
        <v>10951</v>
      </c>
      <c r="AC11192" s="5">
        <v>45491</v>
      </c>
      <c r="AD11192" s="5" t="s">
        <v>14686</v>
      </c>
      <c r="AE11192" s="5" t="s">
        <v>313</v>
      </c>
      <c r="AF11192">
        <f>MONTH(Table1[[#This Row],[Date Sent]])</f>
        <v>7</v>
      </c>
      <c r="AG11192">
        <f>YEAR(Table1[[#This Row],[Date Sent]])</f>
        <v>2024</v>
      </c>
    </row>
    <row r="11193" spans="1:33" x14ac:dyDescent="0.2">
      <c r="A11193" t="s">
        <v>289</v>
      </c>
      <c r="B11193" t="s">
        <v>11694</v>
      </c>
      <c r="C11193" s="1">
        <v>159.79</v>
      </c>
      <c r="D11193" s="5">
        <v>45455</v>
      </c>
      <c r="E11193" t="s">
        <v>21</v>
      </c>
      <c r="F11193" s="1" t="s">
        <v>17</v>
      </c>
      <c r="G11193" s="42" t="s">
        <v>17</v>
      </c>
      <c r="H11193" s="1" t="s">
        <v>11695</v>
      </c>
      <c r="AC11193" s="5">
        <v>45491</v>
      </c>
      <c r="AD11193" s="5" t="s">
        <v>14686</v>
      </c>
      <c r="AE11193" s="5" t="s">
        <v>313</v>
      </c>
      <c r="AF11193">
        <f>MONTH(Table1[[#This Row],[Date Sent]])</f>
        <v>7</v>
      </c>
      <c r="AG11193">
        <f>YEAR(Table1[[#This Row],[Date Sent]])</f>
        <v>2024</v>
      </c>
    </row>
    <row r="11194" spans="1:33" x14ac:dyDescent="0.2">
      <c r="A11194" t="s">
        <v>289</v>
      </c>
      <c r="B11194" t="s">
        <v>11694</v>
      </c>
      <c r="C11194" s="1">
        <v>33.65</v>
      </c>
      <c r="D11194" s="5">
        <v>45455</v>
      </c>
      <c r="E11194" t="s">
        <v>21</v>
      </c>
      <c r="F11194" s="1" t="s">
        <v>17</v>
      </c>
      <c r="G11194" s="36" t="str">
        <f>Table1[[#This Row],[Split 1]]</f>
        <v>tapcons and bit for mounting</v>
      </c>
      <c r="H11194" s="1" t="s">
        <v>11697</v>
      </c>
      <c r="AC11194" s="5">
        <v>45491</v>
      </c>
      <c r="AD11194" s="5" t="s">
        <v>14686</v>
      </c>
      <c r="AE11194" s="5" t="s">
        <v>313</v>
      </c>
      <c r="AF11194">
        <f>MONTH(Table1[[#This Row],[Date Sent]])</f>
        <v>7</v>
      </c>
      <c r="AG11194">
        <f>YEAR(Table1[[#This Row],[Date Sent]])</f>
        <v>2024</v>
      </c>
    </row>
    <row r="11195" spans="1:33" x14ac:dyDescent="0.2">
      <c r="A11195" t="s">
        <v>289</v>
      </c>
      <c r="B11195" t="s">
        <v>11694</v>
      </c>
      <c r="C11195" s="1">
        <v>33.340000000000003</v>
      </c>
      <c r="D11195" s="5">
        <v>45457</v>
      </c>
      <c r="E11195" t="s">
        <v>46</v>
      </c>
      <c r="F11195" s="1" t="s">
        <v>42</v>
      </c>
      <c r="G11195" s="42" t="s">
        <v>42</v>
      </c>
      <c r="H11195" s="1" t="s">
        <v>9290</v>
      </c>
      <c r="AC11195" s="5">
        <v>45491</v>
      </c>
      <c r="AD11195" s="5" t="s">
        <v>14686</v>
      </c>
      <c r="AE11195" s="5" t="s">
        <v>313</v>
      </c>
      <c r="AF11195">
        <f>MONTH(Table1[[#This Row],[Date Sent]])</f>
        <v>7</v>
      </c>
      <c r="AG11195">
        <f>YEAR(Table1[[#This Row],[Date Sent]])</f>
        <v>2024</v>
      </c>
    </row>
    <row r="11196" spans="1:33" x14ac:dyDescent="0.2">
      <c r="A11196" t="s">
        <v>2791</v>
      </c>
      <c r="B11196" t="s">
        <v>11698</v>
      </c>
      <c r="C11196" s="1">
        <v>592.82000000000005</v>
      </c>
      <c r="D11196" s="5">
        <v>45430</v>
      </c>
      <c r="E11196" t="s">
        <v>33</v>
      </c>
      <c r="F11196" s="1" t="s">
        <v>21</v>
      </c>
      <c r="G11196" s="42" t="s">
        <v>21</v>
      </c>
      <c r="H11196" s="1" t="s">
        <v>1268</v>
      </c>
      <c r="AC11196" s="5">
        <v>45491</v>
      </c>
      <c r="AD11196" s="5" t="s">
        <v>14667</v>
      </c>
      <c r="AE11196" s="5" t="s">
        <v>266</v>
      </c>
      <c r="AF11196">
        <f>MONTH(Table1[[#This Row],[Date Sent]])</f>
        <v>7</v>
      </c>
      <c r="AG11196">
        <f>YEAR(Table1[[#This Row],[Date Sent]])</f>
        <v>2024</v>
      </c>
    </row>
    <row r="11197" spans="1:33" x14ac:dyDescent="0.2">
      <c r="A11197" t="s">
        <v>2791</v>
      </c>
      <c r="B11197" t="s">
        <v>11698</v>
      </c>
      <c r="C11197" s="1">
        <v>104.2</v>
      </c>
      <c r="D11197" s="5">
        <v>45437</v>
      </c>
      <c r="E11197" t="s">
        <v>33</v>
      </c>
      <c r="F11197" s="1" t="s">
        <v>39</v>
      </c>
      <c r="G11197" s="36" t="str">
        <f>Table1[[#This Row],[Split 1]]</f>
        <v>sleeves for hoses</v>
      </c>
      <c r="H11197" s="1" t="s">
        <v>11699</v>
      </c>
      <c r="AC11197" s="5">
        <v>45491</v>
      </c>
      <c r="AD11197" s="5" t="s">
        <v>14667</v>
      </c>
      <c r="AE11197" s="5" t="s">
        <v>266</v>
      </c>
      <c r="AF11197">
        <f>MONTH(Table1[[#This Row],[Date Sent]])</f>
        <v>7</v>
      </c>
      <c r="AG11197">
        <f>YEAR(Table1[[#This Row],[Date Sent]])</f>
        <v>2024</v>
      </c>
    </row>
    <row r="11198" spans="1:33" x14ac:dyDescent="0.2">
      <c r="A11198" t="s">
        <v>2791</v>
      </c>
      <c r="B11198" t="s">
        <v>11698</v>
      </c>
      <c r="C11198" s="1">
        <v>291.24</v>
      </c>
      <c r="D11198" s="5">
        <v>45441</v>
      </c>
      <c r="E11198" t="s">
        <v>33</v>
      </c>
      <c r="F11198" s="1" t="s">
        <v>21</v>
      </c>
      <c r="G11198" s="42" t="s">
        <v>21</v>
      </c>
      <c r="H11198" s="1" t="s">
        <v>11700</v>
      </c>
      <c r="AC11198" s="5">
        <v>45491</v>
      </c>
      <c r="AD11198" s="5" t="s">
        <v>14667</v>
      </c>
      <c r="AE11198" s="5" t="s">
        <v>266</v>
      </c>
      <c r="AF11198">
        <f>MONTH(Table1[[#This Row],[Date Sent]])</f>
        <v>7</v>
      </c>
      <c r="AG11198">
        <f>YEAR(Table1[[#This Row],[Date Sent]])</f>
        <v>2024</v>
      </c>
    </row>
    <row r="11199" spans="1:33" x14ac:dyDescent="0.2">
      <c r="A11199" t="s">
        <v>2791</v>
      </c>
      <c r="B11199" t="s">
        <v>11698</v>
      </c>
      <c r="C11199" s="1">
        <v>1273.99</v>
      </c>
      <c r="D11199" s="5">
        <v>45442</v>
      </c>
      <c r="E11199" t="s">
        <v>33</v>
      </c>
      <c r="F11199" s="1" t="s">
        <v>39</v>
      </c>
      <c r="G11199" s="42" t="s">
        <v>39</v>
      </c>
      <c r="H11199" s="1" t="s">
        <v>11701</v>
      </c>
      <c r="AC11199" s="5">
        <v>45491</v>
      </c>
      <c r="AD11199" s="5" t="s">
        <v>14667</v>
      </c>
      <c r="AE11199" s="5" t="s">
        <v>266</v>
      </c>
      <c r="AF11199">
        <f>MONTH(Table1[[#This Row],[Date Sent]])</f>
        <v>7</v>
      </c>
      <c r="AG11199">
        <f>YEAR(Table1[[#This Row],[Date Sent]])</f>
        <v>2024</v>
      </c>
    </row>
    <row r="11200" spans="1:33" x14ac:dyDescent="0.2">
      <c r="A11200" t="s">
        <v>2791</v>
      </c>
      <c r="B11200" t="s">
        <v>11698</v>
      </c>
      <c r="C11200" s="1">
        <v>97.78</v>
      </c>
      <c r="D11200" s="5">
        <v>45447</v>
      </c>
      <c r="E11200" t="s">
        <v>33</v>
      </c>
      <c r="F11200" s="1" t="s">
        <v>39</v>
      </c>
      <c r="G11200" s="42" t="s">
        <v>39</v>
      </c>
      <c r="H11200" s="1" t="s">
        <v>1420</v>
      </c>
      <c r="AC11200" s="5">
        <v>45491</v>
      </c>
      <c r="AD11200" s="5" t="s">
        <v>14667</v>
      </c>
      <c r="AE11200" s="5" t="s">
        <v>266</v>
      </c>
      <c r="AF11200">
        <f>MONTH(Table1[[#This Row],[Date Sent]])</f>
        <v>7</v>
      </c>
      <c r="AG11200">
        <f>YEAR(Table1[[#This Row],[Date Sent]])</f>
        <v>2024</v>
      </c>
    </row>
    <row r="11201" spans="1:33" x14ac:dyDescent="0.2">
      <c r="A11201" t="s">
        <v>2791</v>
      </c>
      <c r="B11201" t="s">
        <v>11698</v>
      </c>
      <c r="C11201" s="1">
        <v>36.57</v>
      </c>
      <c r="D11201" s="5">
        <v>45455</v>
      </c>
      <c r="E11201" t="s">
        <v>33</v>
      </c>
      <c r="F11201" s="1" t="s">
        <v>10</v>
      </c>
      <c r="G11201" s="42" t="s">
        <v>11702</v>
      </c>
      <c r="H11201" s="1" t="s">
        <v>11703</v>
      </c>
      <c r="AC11201" s="5">
        <v>45491</v>
      </c>
      <c r="AD11201" s="5" t="s">
        <v>14667</v>
      </c>
      <c r="AE11201" s="5" t="s">
        <v>266</v>
      </c>
      <c r="AF11201">
        <f>MONTH(Table1[[#This Row],[Date Sent]])</f>
        <v>7</v>
      </c>
      <c r="AG11201">
        <f>YEAR(Table1[[#This Row],[Date Sent]])</f>
        <v>2024</v>
      </c>
    </row>
    <row r="11202" spans="1:33" x14ac:dyDescent="0.2">
      <c r="A11202" t="s">
        <v>2791</v>
      </c>
      <c r="B11202" t="s">
        <v>11698</v>
      </c>
      <c r="C11202" s="1">
        <v>18.809999999999999</v>
      </c>
      <c r="D11202" s="5">
        <v>45457</v>
      </c>
      <c r="E11202" t="s">
        <v>6</v>
      </c>
      <c r="F11202" s="1" t="s">
        <v>18</v>
      </c>
      <c r="G11202" s="42" t="s">
        <v>18</v>
      </c>
      <c r="H11202" s="1" t="s">
        <v>11704</v>
      </c>
      <c r="AC11202" s="5">
        <v>45491</v>
      </c>
      <c r="AD11202" s="5" t="s">
        <v>14667</v>
      </c>
      <c r="AE11202" s="5" t="s">
        <v>266</v>
      </c>
      <c r="AF11202">
        <f>MONTH(Table1[[#This Row],[Date Sent]])</f>
        <v>7</v>
      </c>
      <c r="AG11202">
        <f>YEAR(Table1[[#This Row],[Date Sent]])</f>
        <v>2024</v>
      </c>
    </row>
    <row r="11203" spans="1:33" x14ac:dyDescent="0.2">
      <c r="A11203" t="s">
        <v>11566</v>
      </c>
      <c r="B11203" t="s">
        <v>11705</v>
      </c>
      <c r="C11203" s="1">
        <v>6.35</v>
      </c>
      <c r="D11203" s="5">
        <v>45448</v>
      </c>
      <c r="E11203" t="s">
        <v>15</v>
      </c>
      <c r="F11203" s="1" t="s">
        <v>18</v>
      </c>
      <c r="G11203" s="36" t="str">
        <f>Table1[[#This Row],[Split 1]]</f>
        <v>water delivery</v>
      </c>
      <c r="H11203" s="1" t="s">
        <v>11706</v>
      </c>
      <c r="AC11203" s="5">
        <v>45491</v>
      </c>
      <c r="AD11203" s="5" t="s">
        <v>14718</v>
      </c>
      <c r="AE11203" s="5" t="s">
        <v>14714</v>
      </c>
      <c r="AF11203">
        <f>MONTH(Table1[[#This Row],[Date Sent]])</f>
        <v>7</v>
      </c>
      <c r="AG11203">
        <f>YEAR(Table1[[#This Row],[Date Sent]])</f>
        <v>2024</v>
      </c>
    </row>
    <row r="11204" spans="1:33" x14ac:dyDescent="0.2">
      <c r="A11204" t="s">
        <v>11566</v>
      </c>
      <c r="B11204" t="s">
        <v>11705</v>
      </c>
      <c r="C11204" s="1">
        <v>83.03</v>
      </c>
      <c r="D11204" s="5">
        <v>45454</v>
      </c>
      <c r="E11204" t="s">
        <v>15</v>
      </c>
      <c r="F11204" s="1" t="s">
        <v>18</v>
      </c>
      <c r="G11204" s="36" t="str">
        <f>Table1[[#This Row],[Split 1]]</f>
        <v>water delivery</v>
      </c>
      <c r="H11204" s="1" t="s">
        <v>11706</v>
      </c>
      <c r="AC11204" s="5">
        <v>45491</v>
      </c>
      <c r="AD11204" s="5" t="s">
        <v>14718</v>
      </c>
      <c r="AE11204" s="5" t="s">
        <v>14714</v>
      </c>
      <c r="AF11204">
        <f>MONTH(Table1[[#This Row],[Date Sent]])</f>
        <v>7</v>
      </c>
      <c r="AG11204">
        <f>YEAR(Table1[[#This Row],[Date Sent]])</f>
        <v>2024</v>
      </c>
    </row>
    <row r="11205" spans="1:33" x14ac:dyDescent="0.2">
      <c r="A11205" t="s">
        <v>11566</v>
      </c>
      <c r="B11205" t="s">
        <v>11705</v>
      </c>
      <c r="C11205" s="1">
        <v>426.34</v>
      </c>
      <c r="D11205" s="5">
        <v>45455</v>
      </c>
      <c r="E11205" t="s">
        <v>15</v>
      </c>
      <c r="F11205" s="1" t="s">
        <v>18</v>
      </c>
      <c r="G11205" s="36" t="str">
        <f>Table1[[#This Row],[Split 1]]</f>
        <v>breakroom</v>
      </c>
      <c r="H11205" s="1" t="s">
        <v>11707</v>
      </c>
      <c r="AC11205" s="5">
        <v>45491</v>
      </c>
      <c r="AD11205" s="5" t="s">
        <v>14718</v>
      </c>
      <c r="AE11205" s="5" t="s">
        <v>14714</v>
      </c>
      <c r="AF11205">
        <f>MONTH(Table1[[#This Row],[Date Sent]])</f>
        <v>7</v>
      </c>
      <c r="AG11205">
        <f>YEAR(Table1[[#This Row],[Date Sent]])</f>
        <v>2024</v>
      </c>
    </row>
    <row r="11206" spans="1:33" x14ac:dyDescent="0.2">
      <c r="A11206" t="s">
        <v>11566</v>
      </c>
      <c r="B11206" t="s">
        <v>11705</v>
      </c>
      <c r="C11206" s="1">
        <v>4.2300000000000004</v>
      </c>
      <c r="D11206" s="5">
        <v>45465</v>
      </c>
      <c r="E11206" t="s">
        <v>15</v>
      </c>
      <c r="F11206" s="1" t="s">
        <v>18</v>
      </c>
      <c r="G11206" s="36" t="str">
        <f>Table1[[#This Row],[Split 1]]</f>
        <v>water</v>
      </c>
      <c r="H11206" s="1" t="s">
        <v>978</v>
      </c>
      <c r="AC11206" s="5">
        <v>45491</v>
      </c>
      <c r="AD11206" s="5" t="s">
        <v>14718</v>
      </c>
      <c r="AE11206" s="5" t="s">
        <v>14714</v>
      </c>
      <c r="AF11206">
        <f>MONTH(Table1[[#This Row],[Date Sent]])</f>
        <v>7</v>
      </c>
      <c r="AG11206">
        <f>YEAR(Table1[[#This Row],[Date Sent]])</f>
        <v>2024</v>
      </c>
    </row>
    <row r="11207" spans="1:33" x14ac:dyDescent="0.2">
      <c r="A11207" t="s">
        <v>11566</v>
      </c>
      <c r="B11207" t="s">
        <v>11705</v>
      </c>
      <c r="C11207" s="1">
        <v>46.03</v>
      </c>
      <c r="D11207" s="5">
        <v>45465</v>
      </c>
      <c r="E11207" t="s">
        <v>15</v>
      </c>
      <c r="F11207" s="1" t="s">
        <v>15</v>
      </c>
      <c r="G11207" s="36" t="str">
        <f>Table1[[#This Row],[Split 1]]</f>
        <v>cooking fuel, card for co-worker, table clothes, steam pans</v>
      </c>
      <c r="H11207" s="1" t="s">
        <v>11708</v>
      </c>
      <c r="AC11207" s="5">
        <v>45491</v>
      </c>
      <c r="AD11207" s="5" t="s">
        <v>14718</v>
      </c>
      <c r="AE11207" s="5" t="s">
        <v>14714</v>
      </c>
      <c r="AF11207">
        <f>MONTH(Table1[[#This Row],[Date Sent]])</f>
        <v>7</v>
      </c>
      <c r="AG11207">
        <f>YEAR(Table1[[#This Row],[Date Sent]])</f>
        <v>2024</v>
      </c>
    </row>
    <row r="11208" spans="1:33" x14ac:dyDescent="0.2">
      <c r="A11208" t="s">
        <v>11566</v>
      </c>
      <c r="B11208" t="s">
        <v>11705</v>
      </c>
      <c r="C11208" s="1">
        <v>24.83</v>
      </c>
      <c r="D11208" s="5">
        <v>45468</v>
      </c>
      <c r="E11208" t="s">
        <v>24</v>
      </c>
      <c r="F11208" s="1" t="s">
        <v>6</v>
      </c>
      <c r="G11208" s="42" t="s">
        <v>6</v>
      </c>
      <c r="H11208" s="1" t="s">
        <v>11709</v>
      </c>
      <c r="AC11208" s="5">
        <v>45491</v>
      </c>
      <c r="AD11208" s="5" t="s">
        <v>14718</v>
      </c>
      <c r="AE11208" s="5" t="s">
        <v>14714</v>
      </c>
      <c r="AF11208">
        <f>MONTH(Table1[[#This Row],[Date Sent]])</f>
        <v>7</v>
      </c>
      <c r="AG11208">
        <f>YEAR(Table1[[#This Row],[Date Sent]])</f>
        <v>2024</v>
      </c>
    </row>
    <row r="11209" spans="1:33" x14ac:dyDescent="0.2">
      <c r="A11209" t="s">
        <v>11566</v>
      </c>
      <c r="B11209" t="s">
        <v>11705</v>
      </c>
      <c r="C11209" s="1">
        <v>44.83</v>
      </c>
      <c r="D11209" s="5">
        <v>45468</v>
      </c>
      <c r="E11209" t="s">
        <v>15</v>
      </c>
      <c r="F11209" s="1" t="s">
        <v>18</v>
      </c>
      <c r="G11209" s="36" t="str">
        <f>Table1[[#This Row],[Split 1]]</f>
        <v>water delivery</v>
      </c>
      <c r="H11209" s="1" t="s">
        <v>11706</v>
      </c>
      <c r="AC11209" s="5">
        <v>45491</v>
      </c>
      <c r="AD11209" s="5" t="s">
        <v>14718</v>
      </c>
      <c r="AE11209" s="5" t="s">
        <v>14714</v>
      </c>
      <c r="AF11209">
        <f>MONTH(Table1[[#This Row],[Date Sent]])</f>
        <v>7</v>
      </c>
      <c r="AG11209">
        <f>YEAR(Table1[[#This Row],[Date Sent]])</f>
        <v>2024</v>
      </c>
    </row>
    <row r="11210" spans="1:33" x14ac:dyDescent="0.2">
      <c r="A11210" t="s">
        <v>11566</v>
      </c>
      <c r="B11210" t="s">
        <v>11705</v>
      </c>
      <c r="C11210" s="1">
        <v>144.11000000000001</v>
      </c>
      <c r="D11210" s="5">
        <v>45468</v>
      </c>
      <c r="E11210" t="s">
        <v>15</v>
      </c>
      <c r="F11210" s="1" t="s">
        <v>18</v>
      </c>
      <c r="G11210" s="36" t="str">
        <f>Table1[[#This Row],[Split 1]]</f>
        <v>breakroom</v>
      </c>
      <c r="H11210" s="1" t="s">
        <v>11707</v>
      </c>
      <c r="AC11210" s="5">
        <v>45491</v>
      </c>
      <c r="AD11210" s="5" t="s">
        <v>14718</v>
      </c>
      <c r="AE11210" s="5" t="s">
        <v>14714</v>
      </c>
      <c r="AF11210">
        <f>MONTH(Table1[[#This Row],[Date Sent]])</f>
        <v>7</v>
      </c>
      <c r="AG11210">
        <f>YEAR(Table1[[#This Row],[Date Sent]])</f>
        <v>2024</v>
      </c>
    </row>
    <row r="11211" spans="1:33" x14ac:dyDescent="0.2">
      <c r="A11211" t="s">
        <v>304</v>
      </c>
      <c r="B11211" t="s">
        <v>11710</v>
      </c>
      <c r="C11211" s="1">
        <v>33.200000000000003</v>
      </c>
      <c r="D11211" s="5">
        <v>45428</v>
      </c>
      <c r="E11211" t="s">
        <v>48</v>
      </c>
      <c r="F11211" s="1" t="s">
        <v>16</v>
      </c>
      <c r="G11211" s="36" t="str">
        <f>Table1[[#This Row],[Split 1]]</f>
        <v>Tarp and straps for transporting E-waste to disposal</v>
      </c>
      <c r="H11211" s="1" t="s">
        <v>11711</v>
      </c>
      <c r="AC11211" s="5">
        <v>45491</v>
      </c>
      <c r="AD11211" s="5" t="s">
        <v>14620</v>
      </c>
      <c r="AE11211" s="5" t="s">
        <v>14081</v>
      </c>
      <c r="AF11211">
        <f>MONTH(Table1[[#This Row],[Date Sent]])</f>
        <v>7</v>
      </c>
      <c r="AG11211">
        <f>YEAR(Table1[[#This Row],[Date Sent]])</f>
        <v>2024</v>
      </c>
    </row>
    <row r="11212" spans="1:33" x14ac:dyDescent="0.2">
      <c r="A11212" t="s">
        <v>7501</v>
      </c>
      <c r="B11212" t="s">
        <v>11712</v>
      </c>
      <c r="C11212" s="1">
        <v>41</v>
      </c>
      <c r="D11212" s="5">
        <v>45413</v>
      </c>
      <c r="E11212" t="s">
        <v>14</v>
      </c>
      <c r="F11212" s="1" t="s">
        <v>36</v>
      </c>
      <c r="G11212" s="36" t="str">
        <f>Table1[[#This Row],[Split 1]]</f>
        <v>Decor for Birthday and Braves Celebration</v>
      </c>
      <c r="H11212" s="1" t="s">
        <v>11713</v>
      </c>
      <c r="AC11212" s="5">
        <v>45491</v>
      </c>
      <c r="AD11212" s="5" t="s">
        <v>14622</v>
      </c>
      <c r="AE11212" s="5" t="s">
        <v>10880</v>
      </c>
      <c r="AF11212">
        <f>MONTH(Table1[[#This Row],[Date Sent]])</f>
        <v>7</v>
      </c>
      <c r="AG11212">
        <f>YEAR(Table1[[#This Row],[Date Sent]])</f>
        <v>2024</v>
      </c>
    </row>
    <row r="11213" spans="1:33" x14ac:dyDescent="0.2">
      <c r="A11213" t="s">
        <v>7501</v>
      </c>
      <c r="B11213" t="s">
        <v>11712</v>
      </c>
      <c r="C11213" s="1">
        <v>165.22</v>
      </c>
      <c r="D11213" s="5">
        <v>45414</v>
      </c>
      <c r="E11213" t="s">
        <v>14</v>
      </c>
      <c r="F11213" s="1" t="s">
        <v>36</v>
      </c>
      <c r="G11213" s="36" t="str">
        <f>Table1[[#This Row],[Split 1]]</f>
        <v>Braves Jersey for Scott Birthday &amp; Partnership</v>
      </c>
      <c r="H11213" s="1" t="s">
        <v>11714</v>
      </c>
      <c r="AC11213" s="5">
        <v>45491</v>
      </c>
      <c r="AD11213" s="5" t="s">
        <v>14622</v>
      </c>
      <c r="AE11213" s="5" t="s">
        <v>10880</v>
      </c>
      <c r="AF11213">
        <f>MONTH(Table1[[#This Row],[Date Sent]])</f>
        <v>7</v>
      </c>
      <c r="AG11213">
        <f>YEAR(Table1[[#This Row],[Date Sent]])</f>
        <v>2024</v>
      </c>
    </row>
    <row r="11214" spans="1:33" x14ac:dyDescent="0.2">
      <c r="A11214" t="s">
        <v>7501</v>
      </c>
      <c r="B11214" t="s">
        <v>11712</v>
      </c>
      <c r="C11214" s="1">
        <v>559.1</v>
      </c>
      <c r="D11214" s="5">
        <v>45451</v>
      </c>
      <c r="E11214" t="s">
        <v>14</v>
      </c>
      <c r="F11214" s="1" t="s">
        <v>24</v>
      </c>
      <c r="G11214" s="36" t="str">
        <f>Table1[[#This Row],[Split 1]]</f>
        <v>Books for Women of the Wave</v>
      </c>
      <c r="H11214" s="1" t="s">
        <v>11715</v>
      </c>
      <c r="AC11214" s="5">
        <v>45491</v>
      </c>
      <c r="AD11214" s="5" t="s">
        <v>14622</v>
      </c>
      <c r="AE11214" s="5" t="s">
        <v>10880</v>
      </c>
      <c r="AF11214">
        <f>MONTH(Table1[[#This Row],[Date Sent]])</f>
        <v>7</v>
      </c>
      <c r="AG11214">
        <f>YEAR(Table1[[#This Row],[Date Sent]])</f>
        <v>2024</v>
      </c>
    </row>
    <row r="11215" spans="1:33" x14ac:dyDescent="0.2">
      <c r="A11215" t="s">
        <v>7501</v>
      </c>
      <c r="B11215" t="s">
        <v>11712</v>
      </c>
      <c r="C11215" s="1">
        <v>80</v>
      </c>
      <c r="D11215" s="5">
        <v>45453</v>
      </c>
      <c r="E11215" t="s">
        <v>14</v>
      </c>
      <c r="F11215" s="1" t="s">
        <v>15</v>
      </c>
      <c r="G11215" s="42" t="s">
        <v>15</v>
      </c>
      <c r="H11215" s="1" t="s">
        <v>11716</v>
      </c>
      <c r="AC11215" s="5">
        <v>45491</v>
      </c>
      <c r="AD11215" s="5" t="s">
        <v>14622</v>
      </c>
      <c r="AE11215" s="5" t="s">
        <v>10880</v>
      </c>
      <c r="AF11215">
        <f>MONTH(Table1[[#This Row],[Date Sent]])</f>
        <v>7</v>
      </c>
      <c r="AG11215">
        <f>YEAR(Table1[[#This Row],[Date Sent]])</f>
        <v>2024</v>
      </c>
    </row>
    <row r="11216" spans="1:33" x14ac:dyDescent="0.2">
      <c r="A11216" t="s">
        <v>1868</v>
      </c>
      <c r="B11216" t="s">
        <v>11717</v>
      </c>
      <c r="C11216" s="1">
        <v>40.26</v>
      </c>
      <c r="D11216" s="5">
        <v>45451</v>
      </c>
      <c r="E11216" t="s">
        <v>25</v>
      </c>
      <c r="F11216" s="1" t="s">
        <v>17</v>
      </c>
      <c r="G11216" s="36" t="str">
        <f>Table1[[#This Row],[Split 1]]</f>
        <v>shovel to clean the trench</v>
      </c>
      <c r="H11216" s="1" t="s">
        <v>11718</v>
      </c>
      <c r="AC11216" s="5">
        <v>45491</v>
      </c>
      <c r="AD11216" s="5" t="s">
        <v>13308</v>
      </c>
      <c r="AE11216" s="5" t="s">
        <v>198</v>
      </c>
      <c r="AF11216">
        <f>MONTH(Table1[[#This Row],[Date Sent]])</f>
        <v>7</v>
      </c>
      <c r="AG11216">
        <f>YEAR(Table1[[#This Row],[Date Sent]])</f>
        <v>2024</v>
      </c>
    </row>
    <row r="11217" spans="1:33" x14ac:dyDescent="0.2">
      <c r="A11217" t="s">
        <v>1868</v>
      </c>
      <c r="B11217" t="s">
        <v>11717</v>
      </c>
      <c r="C11217" s="1">
        <v>14.96</v>
      </c>
      <c r="D11217" s="5">
        <v>45458</v>
      </c>
      <c r="E11217" t="s">
        <v>13</v>
      </c>
      <c r="F11217" s="1" t="s">
        <v>33</v>
      </c>
      <c r="G11217" s="42" t="s">
        <v>33</v>
      </c>
      <c r="H11217" s="1" t="s">
        <v>11719</v>
      </c>
      <c r="AC11217" s="5">
        <v>45491</v>
      </c>
      <c r="AD11217" s="5" t="s">
        <v>13308</v>
      </c>
      <c r="AE11217" s="5" t="s">
        <v>198</v>
      </c>
      <c r="AF11217">
        <f>MONTH(Table1[[#This Row],[Date Sent]])</f>
        <v>7</v>
      </c>
      <c r="AG11217">
        <f>YEAR(Table1[[#This Row],[Date Sent]])</f>
        <v>2024</v>
      </c>
    </row>
    <row r="11218" spans="1:33" x14ac:dyDescent="0.2">
      <c r="A11218" t="s">
        <v>1868</v>
      </c>
      <c r="B11218" t="s">
        <v>11717</v>
      </c>
      <c r="C11218" s="1">
        <v>14.99</v>
      </c>
      <c r="D11218" s="5">
        <v>45463</v>
      </c>
      <c r="E11218" t="s">
        <v>8</v>
      </c>
      <c r="F11218" s="1" t="s">
        <v>39</v>
      </c>
      <c r="G11218" s="42" t="s">
        <v>39</v>
      </c>
      <c r="H11218" s="1" t="s">
        <v>11720</v>
      </c>
      <c r="AC11218" s="5">
        <v>45491</v>
      </c>
      <c r="AD11218" s="5" t="s">
        <v>13308</v>
      </c>
      <c r="AE11218" s="5" t="s">
        <v>198</v>
      </c>
      <c r="AF11218">
        <f>MONTH(Table1[[#This Row],[Date Sent]])</f>
        <v>7</v>
      </c>
      <c r="AG11218">
        <f>YEAR(Table1[[#This Row],[Date Sent]])</f>
        <v>2024</v>
      </c>
    </row>
    <row r="11219" spans="1:33" x14ac:dyDescent="0.2">
      <c r="A11219" t="s">
        <v>1868</v>
      </c>
      <c r="B11219" t="s">
        <v>11717</v>
      </c>
      <c r="C11219" s="1">
        <v>39.36</v>
      </c>
      <c r="D11219" s="5">
        <v>45465</v>
      </c>
      <c r="E11219" t="s">
        <v>6</v>
      </c>
      <c r="F11219" s="1" t="s">
        <v>18</v>
      </c>
      <c r="G11219" s="42" t="s">
        <v>18</v>
      </c>
      <c r="H11219" s="1" t="s">
        <v>9476</v>
      </c>
      <c r="AC11219" s="5">
        <v>45491</v>
      </c>
      <c r="AD11219" s="5" t="s">
        <v>13308</v>
      </c>
      <c r="AE11219" s="5" t="s">
        <v>198</v>
      </c>
      <c r="AF11219">
        <f>MONTH(Table1[[#This Row],[Date Sent]])</f>
        <v>7</v>
      </c>
      <c r="AG11219">
        <f>YEAR(Table1[[#This Row],[Date Sent]])</f>
        <v>2024</v>
      </c>
    </row>
    <row r="11220" spans="1:33" x14ac:dyDescent="0.2">
      <c r="A11220" t="s">
        <v>1868</v>
      </c>
      <c r="B11220" t="s">
        <v>11717</v>
      </c>
      <c r="C11220" s="1">
        <v>22.88</v>
      </c>
      <c r="D11220" s="5">
        <v>45466</v>
      </c>
      <c r="E11220" t="s">
        <v>46</v>
      </c>
      <c r="F11220" s="1" t="s">
        <v>43</v>
      </c>
      <c r="G11220" s="42" t="s">
        <v>43</v>
      </c>
      <c r="H11220" s="1" t="s">
        <v>11721</v>
      </c>
      <c r="AC11220" s="5">
        <v>45491</v>
      </c>
      <c r="AD11220" s="5" t="s">
        <v>13308</v>
      </c>
      <c r="AE11220" s="5" t="s">
        <v>198</v>
      </c>
      <c r="AF11220">
        <f>MONTH(Table1[[#This Row],[Date Sent]])</f>
        <v>7</v>
      </c>
      <c r="AG11220">
        <f>YEAR(Table1[[#This Row],[Date Sent]])</f>
        <v>2024</v>
      </c>
    </row>
    <row r="11221" spans="1:33" x14ac:dyDescent="0.2">
      <c r="A11221" t="s">
        <v>4338</v>
      </c>
      <c r="B11221" t="s">
        <v>11722</v>
      </c>
      <c r="C11221" s="1">
        <v>66.13</v>
      </c>
      <c r="D11221" s="5">
        <v>45443</v>
      </c>
      <c r="E11221" t="s">
        <v>20</v>
      </c>
      <c r="F11221" s="1" t="s">
        <v>39</v>
      </c>
      <c r="G11221" s="42" t="s">
        <v>39</v>
      </c>
      <c r="H11221" s="1" t="s">
        <v>10246</v>
      </c>
      <c r="AC11221" s="5">
        <v>45491</v>
      </c>
      <c r="AD11221" s="5" t="s">
        <v>14699</v>
      </c>
      <c r="AE11221" s="5" t="s">
        <v>198</v>
      </c>
      <c r="AF11221">
        <f>MONTH(Table1[[#This Row],[Date Sent]])</f>
        <v>7</v>
      </c>
      <c r="AG11221">
        <f>YEAR(Table1[[#This Row],[Date Sent]])</f>
        <v>2024</v>
      </c>
    </row>
    <row r="11222" spans="1:33" x14ac:dyDescent="0.2">
      <c r="A11222" t="s">
        <v>142</v>
      </c>
      <c r="B11222" t="s">
        <v>763</v>
      </c>
      <c r="C11222" s="1">
        <v>13.25</v>
      </c>
      <c r="D11222" s="5">
        <v>45428</v>
      </c>
      <c r="E11222" t="s">
        <v>20</v>
      </c>
      <c r="F11222" s="1" t="s">
        <v>39</v>
      </c>
      <c r="G11222" s="42" t="s">
        <v>39</v>
      </c>
      <c r="H11222" s="1" t="s">
        <v>11723</v>
      </c>
      <c r="AC11222" s="5">
        <v>45491</v>
      </c>
      <c r="AD11222" s="5" t="s">
        <v>14682</v>
      </c>
      <c r="AE11222" s="5" t="s">
        <v>198</v>
      </c>
      <c r="AF11222">
        <f>MONTH(Table1[[#This Row],[Date Sent]])</f>
        <v>7</v>
      </c>
      <c r="AG11222">
        <f>YEAR(Table1[[#This Row],[Date Sent]])</f>
        <v>2024</v>
      </c>
    </row>
    <row r="11223" spans="1:33" x14ac:dyDescent="0.2">
      <c r="A11223" t="s">
        <v>142</v>
      </c>
      <c r="B11223" t="s">
        <v>763</v>
      </c>
      <c r="C11223" s="1">
        <v>162.57</v>
      </c>
      <c r="D11223" s="5">
        <v>45430</v>
      </c>
      <c r="E11223" t="s">
        <v>21</v>
      </c>
      <c r="F11223" s="1" t="s">
        <v>33</v>
      </c>
      <c r="G11223" s="42" t="s">
        <v>33</v>
      </c>
      <c r="H11223" s="1" t="s">
        <v>11724</v>
      </c>
      <c r="AC11223" s="5">
        <v>45491</v>
      </c>
      <c r="AD11223" s="5" t="s">
        <v>14682</v>
      </c>
      <c r="AE11223" s="5" t="s">
        <v>198</v>
      </c>
      <c r="AF11223">
        <f>MONTH(Table1[[#This Row],[Date Sent]])</f>
        <v>7</v>
      </c>
      <c r="AG11223">
        <f>YEAR(Table1[[#This Row],[Date Sent]])</f>
        <v>2024</v>
      </c>
    </row>
    <row r="11224" spans="1:33" x14ac:dyDescent="0.2">
      <c r="A11224" t="s">
        <v>2280</v>
      </c>
      <c r="B11224" t="s">
        <v>11725</v>
      </c>
      <c r="C11224" s="1">
        <v>2.4900000000000002</v>
      </c>
      <c r="D11224" s="5">
        <v>45462</v>
      </c>
      <c r="E11224" t="s">
        <v>27</v>
      </c>
      <c r="F11224" s="1" t="s">
        <v>39</v>
      </c>
      <c r="G11224" s="36" t="str">
        <f>Table1[[#This Row],[Split 1]]</f>
        <v>Poly hose for air sprayers</v>
      </c>
      <c r="H11224" s="1" t="s">
        <v>11726</v>
      </c>
      <c r="AC11224" s="5">
        <v>45491</v>
      </c>
      <c r="AD11224" s="5" t="s">
        <v>13311</v>
      </c>
      <c r="AE11224" s="5" t="s">
        <v>156</v>
      </c>
      <c r="AF11224">
        <f>MONTH(Table1[[#This Row],[Date Sent]])</f>
        <v>7</v>
      </c>
      <c r="AG11224">
        <f>YEAR(Table1[[#This Row],[Date Sent]])</f>
        <v>2024</v>
      </c>
    </row>
    <row r="11225" spans="1:33" x14ac:dyDescent="0.2">
      <c r="A11225" t="s">
        <v>2280</v>
      </c>
      <c r="B11225" t="s">
        <v>11727</v>
      </c>
      <c r="C11225" s="1">
        <v>12.97</v>
      </c>
      <c r="D11225" s="5">
        <v>45462</v>
      </c>
      <c r="E11225" t="s">
        <v>13</v>
      </c>
      <c r="F11225" s="1" t="s">
        <v>33</v>
      </c>
      <c r="G11225" s="36" t="str">
        <f>Table1[[#This Row],[Split 1]]</f>
        <v>Water and batteries</v>
      </c>
      <c r="H11225" s="1" t="s">
        <v>11728</v>
      </c>
      <c r="AC11225" s="5">
        <v>45491</v>
      </c>
      <c r="AD11225" s="5" t="s">
        <v>13311</v>
      </c>
      <c r="AE11225" s="5" t="s">
        <v>156</v>
      </c>
      <c r="AF11225">
        <f>MONTH(Table1[[#This Row],[Date Sent]])</f>
        <v>7</v>
      </c>
      <c r="AG11225">
        <f>YEAR(Table1[[#This Row],[Date Sent]])</f>
        <v>2024</v>
      </c>
    </row>
    <row r="11226" spans="1:33" x14ac:dyDescent="0.2">
      <c r="A11226" t="s">
        <v>2280</v>
      </c>
      <c r="B11226" t="s">
        <v>11729</v>
      </c>
      <c r="C11226" s="1">
        <v>13.12</v>
      </c>
      <c r="D11226" s="5">
        <v>45463</v>
      </c>
      <c r="E11226" t="s">
        <v>13</v>
      </c>
      <c r="F11226" s="1" t="s">
        <v>15</v>
      </c>
      <c r="G11226" s="42" t="s">
        <v>15</v>
      </c>
      <c r="H11226" s="1" t="s">
        <v>11730</v>
      </c>
      <c r="AC11226" s="5">
        <v>45491</v>
      </c>
      <c r="AD11226" s="5" t="s">
        <v>13311</v>
      </c>
      <c r="AE11226" s="5" t="s">
        <v>156</v>
      </c>
      <c r="AF11226">
        <f>MONTH(Table1[[#This Row],[Date Sent]])</f>
        <v>7</v>
      </c>
      <c r="AG11226">
        <f>YEAR(Table1[[#This Row],[Date Sent]])</f>
        <v>2024</v>
      </c>
    </row>
    <row r="11227" spans="1:33" x14ac:dyDescent="0.2">
      <c r="A11227" t="s">
        <v>2280</v>
      </c>
      <c r="B11227" t="s">
        <v>11731</v>
      </c>
      <c r="C11227" s="1">
        <v>15.9</v>
      </c>
      <c r="D11227" s="5">
        <v>45467</v>
      </c>
      <c r="E11227" t="s">
        <v>27</v>
      </c>
      <c r="F11227" s="1" t="s">
        <v>39</v>
      </c>
      <c r="G11227" s="36" t="str">
        <f>Table1[[#This Row],[Split 1]]</f>
        <v>Poly hose, something to open the water meter</v>
      </c>
      <c r="H11227" s="1" t="s">
        <v>11732</v>
      </c>
      <c r="AC11227" s="5">
        <v>45491</v>
      </c>
      <c r="AD11227" s="5" t="s">
        <v>13311</v>
      </c>
      <c r="AE11227" s="5" t="s">
        <v>156</v>
      </c>
      <c r="AF11227">
        <f>MONTH(Table1[[#This Row],[Date Sent]])</f>
        <v>7</v>
      </c>
      <c r="AG11227">
        <f>YEAR(Table1[[#This Row],[Date Sent]])</f>
        <v>2024</v>
      </c>
    </row>
    <row r="11228" spans="1:33" x14ac:dyDescent="0.2">
      <c r="A11228" t="s">
        <v>98</v>
      </c>
      <c r="B11228" t="s">
        <v>11733</v>
      </c>
      <c r="C11228" s="1">
        <v>49.27</v>
      </c>
      <c r="D11228" s="5">
        <v>45435</v>
      </c>
      <c r="E11228" t="s">
        <v>36</v>
      </c>
      <c r="F11228" s="1" t="s">
        <v>24</v>
      </c>
      <c r="G11228" s="36" t="str">
        <f>Table1[[#This Row],[Split 1]]</f>
        <v>3 birthdays no mor gc after this</v>
      </c>
      <c r="H11228" s="1" t="s">
        <v>11734</v>
      </c>
      <c r="AC11228" s="5">
        <v>45491</v>
      </c>
      <c r="AD11228" s="5" t="s">
        <v>14635</v>
      </c>
      <c r="AE11228" s="5" t="s">
        <v>140</v>
      </c>
      <c r="AF11228">
        <f>MONTH(Table1[[#This Row],[Date Sent]])</f>
        <v>7</v>
      </c>
      <c r="AG11228">
        <f>YEAR(Table1[[#This Row],[Date Sent]])</f>
        <v>2024</v>
      </c>
    </row>
    <row r="11229" spans="1:33" x14ac:dyDescent="0.2">
      <c r="A11229" t="s">
        <v>98</v>
      </c>
      <c r="B11229" t="s">
        <v>11733</v>
      </c>
      <c r="C11229" s="1">
        <v>53.49</v>
      </c>
      <c r="D11229" s="5">
        <v>45446</v>
      </c>
      <c r="E11229" t="s">
        <v>17</v>
      </c>
      <c r="F11229" s="1" t="s">
        <v>58</v>
      </c>
      <c r="G11229" s="36" t="str">
        <f>Table1[[#This Row],[Split 1]]</f>
        <v>Lock kit</v>
      </c>
      <c r="H11229" s="1" t="s">
        <v>11735</v>
      </c>
      <c r="AC11229" s="5">
        <v>45491</v>
      </c>
      <c r="AD11229" s="5" t="s">
        <v>14635</v>
      </c>
      <c r="AE11229" s="5" t="s">
        <v>140</v>
      </c>
      <c r="AF11229">
        <f>MONTH(Table1[[#This Row],[Date Sent]])</f>
        <v>7</v>
      </c>
      <c r="AG11229">
        <f>YEAR(Table1[[#This Row],[Date Sent]])</f>
        <v>2024</v>
      </c>
    </row>
    <row r="11230" spans="1:33" x14ac:dyDescent="0.2">
      <c r="A11230" t="s">
        <v>98</v>
      </c>
      <c r="B11230" t="s">
        <v>11733</v>
      </c>
      <c r="C11230" s="1">
        <v>87.35</v>
      </c>
      <c r="D11230" s="5">
        <v>45447</v>
      </c>
      <c r="E11230" t="s">
        <v>20</v>
      </c>
      <c r="F11230" s="1" t="s">
        <v>39</v>
      </c>
      <c r="G11230" s="36" t="str">
        <f>Table1[[#This Row],[Split 1]]</f>
        <v>Hydrolic hose</v>
      </c>
      <c r="H11230" s="1" t="s">
        <v>1337</v>
      </c>
      <c r="AC11230" s="5">
        <v>45491</v>
      </c>
      <c r="AD11230" s="5" t="s">
        <v>14635</v>
      </c>
      <c r="AE11230" s="5" t="s">
        <v>140</v>
      </c>
      <c r="AF11230">
        <f>MONTH(Table1[[#This Row],[Date Sent]])</f>
        <v>7</v>
      </c>
      <c r="AG11230">
        <f>YEAR(Table1[[#This Row],[Date Sent]])</f>
        <v>2024</v>
      </c>
    </row>
    <row r="11231" spans="1:33" x14ac:dyDescent="0.2">
      <c r="A11231" t="s">
        <v>98</v>
      </c>
      <c r="B11231" t="s">
        <v>11733</v>
      </c>
      <c r="C11231" s="1">
        <v>40.65</v>
      </c>
      <c r="D11231" s="5">
        <v>45458</v>
      </c>
      <c r="E11231" t="s">
        <v>17</v>
      </c>
      <c r="F11231" s="1" t="s">
        <v>10</v>
      </c>
      <c r="G11231" s="36" t="str">
        <f>Table1[[#This Row],[Split 1]]</f>
        <v>Land scape edger</v>
      </c>
      <c r="H11231" s="1" t="s">
        <v>11736</v>
      </c>
      <c r="AC11231" s="5">
        <v>45491</v>
      </c>
      <c r="AD11231" s="5" t="s">
        <v>14635</v>
      </c>
      <c r="AE11231" s="5" t="s">
        <v>140</v>
      </c>
      <c r="AF11231">
        <f>MONTH(Table1[[#This Row],[Date Sent]])</f>
        <v>7</v>
      </c>
      <c r="AG11231">
        <f>YEAR(Table1[[#This Row],[Date Sent]])</f>
        <v>2024</v>
      </c>
    </row>
    <row r="11232" spans="1:33" x14ac:dyDescent="0.2">
      <c r="A11232" t="s">
        <v>6060</v>
      </c>
      <c r="B11232" t="s">
        <v>11737</v>
      </c>
      <c r="C11232" s="1">
        <v>5.6</v>
      </c>
      <c r="D11232" s="5">
        <v>45461</v>
      </c>
      <c r="E11232" t="s">
        <v>20</v>
      </c>
      <c r="F11232" s="1" t="s">
        <v>39</v>
      </c>
      <c r="G11232" s="36" t="str">
        <f>Table1[[#This Row],[Split 1]]</f>
        <v>Repair</v>
      </c>
      <c r="H11232" s="1" t="s">
        <v>11738</v>
      </c>
      <c r="AC11232" s="5">
        <v>45491</v>
      </c>
      <c r="AD11232" s="5" t="s">
        <v>14655</v>
      </c>
      <c r="AE11232" s="5" t="s">
        <v>140</v>
      </c>
      <c r="AF11232">
        <f>MONTH(Table1[[#This Row],[Date Sent]])</f>
        <v>7</v>
      </c>
      <c r="AG11232">
        <f>YEAR(Table1[[#This Row],[Date Sent]])</f>
        <v>2024</v>
      </c>
    </row>
    <row r="11233" spans="1:33" x14ac:dyDescent="0.2">
      <c r="A11233" t="s">
        <v>138</v>
      </c>
      <c r="B11233" t="s">
        <v>11739</v>
      </c>
      <c r="C11233" s="1">
        <v>38.69</v>
      </c>
      <c r="D11233" s="5">
        <v>45417</v>
      </c>
      <c r="E11233" t="s">
        <v>6</v>
      </c>
      <c r="F11233" s="1" t="s">
        <v>18</v>
      </c>
      <c r="G11233" s="42" t="s">
        <v>18</v>
      </c>
      <c r="H11233" s="1" t="s">
        <v>11740</v>
      </c>
      <c r="AC11233" s="5">
        <v>45491</v>
      </c>
      <c r="AD11233" s="5" t="s">
        <v>14596</v>
      </c>
      <c r="AE11233" s="5" t="s">
        <v>167</v>
      </c>
      <c r="AF11233">
        <f>MONTH(Table1[[#This Row],[Date Sent]])</f>
        <v>7</v>
      </c>
      <c r="AG11233">
        <f>YEAR(Table1[[#This Row],[Date Sent]])</f>
        <v>2024</v>
      </c>
    </row>
    <row r="11234" spans="1:33" x14ac:dyDescent="0.2">
      <c r="A11234" t="s">
        <v>138</v>
      </c>
      <c r="B11234" t="s">
        <v>11739</v>
      </c>
      <c r="C11234" s="1">
        <v>5.82</v>
      </c>
      <c r="D11234" s="5">
        <v>45418</v>
      </c>
      <c r="E11234" t="s">
        <v>21</v>
      </c>
      <c r="F11234" s="1" t="s">
        <v>39</v>
      </c>
      <c r="G11234" s="36" t="str">
        <f>Table1[[#This Row],[Split 1]]</f>
        <v>Wiring</v>
      </c>
      <c r="H11234" s="1" t="s">
        <v>11741</v>
      </c>
      <c r="AC11234" s="5">
        <v>45491</v>
      </c>
      <c r="AD11234" s="5" t="s">
        <v>14596</v>
      </c>
      <c r="AE11234" s="5" t="s">
        <v>167</v>
      </c>
      <c r="AF11234">
        <f>MONTH(Table1[[#This Row],[Date Sent]])</f>
        <v>7</v>
      </c>
      <c r="AG11234">
        <f>YEAR(Table1[[#This Row],[Date Sent]])</f>
        <v>2024</v>
      </c>
    </row>
    <row r="11235" spans="1:33" x14ac:dyDescent="0.2">
      <c r="A11235" t="s">
        <v>138</v>
      </c>
      <c r="B11235" t="s">
        <v>11739</v>
      </c>
      <c r="C11235" s="1">
        <v>110.26</v>
      </c>
      <c r="D11235" s="5">
        <v>45421</v>
      </c>
      <c r="E11235" t="s">
        <v>21</v>
      </c>
      <c r="F11235" s="1" t="s">
        <v>33</v>
      </c>
      <c r="G11235" s="36" t="str">
        <f>Table1[[#This Row],[Split 1]]</f>
        <v>light/velcro/bracket</v>
      </c>
      <c r="H11235" s="1" t="s">
        <v>11742</v>
      </c>
      <c r="AC11235" s="5">
        <v>45491</v>
      </c>
      <c r="AD11235" s="5" t="s">
        <v>14596</v>
      </c>
      <c r="AE11235" s="5" t="s">
        <v>167</v>
      </c>
      <c r="AF11235">
        <f>MONTH(Table1[[#This Row],[Date Sent]])</f>
        <v>7</v>
      </c>
      <c r="AG11235">
        <f>YEAR(Table1[[#This Row],[Date Sent]])</f>
        <v>2024</v>
      </c>
    </row>
    <row r="11236" spans="1:33" x14ac:dyDescent="0.2">
      <c r="A11236" t="s">
        <v>138</v>
      </c>
      <c r="B11236" t="s">
        <v>11739</v>
      </c>
      <c r="C11236" s="1">
        <v>121.39</v>
      </c>
      <c r="D11236" s="5">
        <v>45426</v>
      </c>
      <c r="E11236" t="s">
        <v>21</v>
      </c>
      <c r="F11236" s="1" t="s">
        <v>33</v>
      </c>
      <c r="G11236" s="36" t="str">
        <f>Table1[[#This Row],[Split 1]]</f>
        <v>Jump starter/great stuff</v>
      </c>
      <c r="H11236" s="1" t="s">
        <v>11743</v>
      </c>
      <c r="AC11236" s="5">
        <v>45491</v>
      </c>
      <c r="AD11236" s="5" t="s">
        <v>14596</v>
      </c>
      <c r="AE11236" s="5" t="s">
        <v>167</v>
      </c>
      <c r="AF11236">
        <f>MONTH(Table1[[#This Row],[Date Sent]])</f>
        <v>7</v>
      </c>
      <c r="AG11236">
        <f>YEAR(Table1[[#This Row],[Date Sent]])</f>
        <v>2024</v>
      </c>
    </row>
    <row r="11237" spans="1:33" x14ac:dyDescent="0.2">
      <c r="A11237" t="s">
        <v>138</v>
      </c>
      <c r="B11237" t="s">
        <v>11739</v>
      </c>
      <c r="C11237" s="1">
        <v>8.2799999999999994</v>
      </c>
      <c r="D11237" s="5">
        <v>45429</v>
      </c>
      <c r="E11237" t="s">
        <v>21</v>
      </c>
      <c r="F11237" s="1" t="s">
        <v>33</v>
      </c>
      <c r="G11237" s="42" t="s">
        <v>33</v>
      </c>
      <c r="H11237" s="1" t="s">
        <v>923</v>
      </c>
      <c r="AC11237" s="5">
        <v>45491</v>
      </c>
      <c r="AD11237" s="5" t="s">
        <v>14596</v>
      </c>
      <c r="AE11237" s="5" t="s">
        <v>167</v>
      </c>
      <c r="AF11237">
        <f>MONTH(Table1[[#This Row],[Date Sent]])</f>
        <v>7</v>
      </c>
      <c r="AG11237">
        <f>YEAR(Table1[[#This Row],[Date Sent]])</f>
        <v>2024</v>
      </c>
    </row>
    <row r="11238" spans="1:33" x14ac:dyDescent="0.2">
      <c r="A11238" t="s">
        <v>138</v>
      </c>
      <c r="B11238" t="s">
        <v>11739</v>
      </c>
      <c r="C11238" s="1">
        <v>130.80000000000001</v>
      </c>
      <c r="D11238" s="5">
        <v>45431</v>
      </c>
      <c r="E11238" t="s">
        <v>23</v>
      </c>
      <c r="F11238" s="1" t="s">
        <v>49</v>
      </c>
      <c r="G11238" s="42" t="s">
        <v>11692</v>
      </c>
      <c r="H11238" s="1" t="s">
        <v>11744</v>
      </c>
      <c r="AC11238" s="5">
        <v>45491</v>
      </c>
      <c r="AD11238" s="5" t="s">
        <v>14596</v>
      </c>
      <c r="AE11238" s="5" t="s">
        <v>167</v>
      </c>
      <c r="AF11238">
        <f>MONTH(Table1[[#This Row],[Date Sent]])</f>
        <v>7</v>
      </c>
      <c r="AG11238">
        <f>YEAR(Table1[[#This Row],[Date Sent]])</f>
        <v>2024</v>
      </c>
    </row>
    <row r="11239" spans="1:33" x14ac:dyDescent="0.2">
      <c r="A11239" t="s">
        <v>138</v>
      </c>
      <c r="B11239" t="s">
        <v>11739</v>
      </c>
      <c r="C11239" s="1">
        <v>52.34</v>
      </c>
      <c r="D11239" s="5">
        <v>45443</v>
      </c>
      <c r="E11239" t="s">
        <v>21</v>
      </c>
      <c r="F11239" s="1" t="s">
        <v>39</v>
      </c>
      <c r="G11239" s="42" t="s">
        <v>39</v>
      </c>
      <c r="H11239" s="1" t="s">
        <v>11745</v>
      </c>
      <c r="AC11239" s="5">
        <v>45491</v>
      </c>
      <c r="AD11239" s="5" t="s">
        <v>14596</v>
      </c>
      <c r="AE11239" s="5" t="s">
        <v>167</v>
      </c>
      <c r="AF11239">
        <f>MONTH(Table1[[#This Row],[Date Sent]])</f>
        <v>7</v>
      </c>
      <c r="AG11239">
        <f>YEAR(Table1[[#This Row],[Date Sent]])</f>
        <v>2024</v>
      </c>
    </row>
    <row r="11240" spans="1:33" x14ac:dyDescent="0.2">
      <c r="A11240" t="s">
        <v>1539</v>
      </c>
      <c r="B11240" t="s">
        <v>11746</v>
      </c>
      <c r="C11240" s="1">
        <v>95.49</v>
      </c>
      <c r="D11240" s="5">
        <v>45426</v>
      </c>
      <c r="E11240" t="s">
        <v>21</v>
      </c>
      <c r="F11240" s="1" t="s">
        <v>918</v>
      </c>
      <c r="G11240" s="42" t="s">
        <v>33</v>
      </c>
      <c r="H11240" s="1" t="s">
        <v>11747</v>
      </c>
      <c r="I11240">
        <v>18.940000000000001</v>
      </c>
      <c r="J11240" s="16" t="s">
        <v>33</v>
      </c>
      <c r="K11240" s="1" t="s">
        <v>1602</v>
      </c>
      <c r="L11240">
        <v>76.55</v>
      </c>
      <c r="M11240" t="s">
        <v>18</v>
      </c>
      <c r="N11240" s="1" t="s">
        <v>11748</v>
      </c>
      <c r="AC11240" s="5">
        <v>45491</v>
      </c>
      <c r="AD11240" s="5" t="s">
        <v>13695</v>
      </c>
      <c r="AE11240" s="5" t="s">
        <v>298</v>
      </c>
      <c r="AF11240">
        <f>MONTH(Table1[[#This Row],[Date Sent]])</f>
        <v>7</v>
      </c>
      <c r="AG11240">
        <f>YEAR(Table1[[#This Row],[Date Sent]])</f>
        <v>2024</v>
      </c>
    </row>
    <row r="11241" spans="1:33" x14ac:dyDescent="0.2">
      <c r="A11241" t="s">
        <v>1539</v>
      </c>
      <c r="B11241" t="s">
        <v>11746</v>
      </c>
      <c r="C11241" s="1">
        <v>60.84</v>
      </c>
      <c r="D11241" s="5">
        <v>45435</v>
      </c>
      <c r="E11241" t="s">
        <v>21</v>
      </c>
      <c r="F11241" s="1" t="s">
        <v>18</v>
      </c>
      <c r="G11241" s="42" t="s">
        <v>33</v>
      </c>
      <c r="H11241" s="1" t="s">
        <v>11749</v>
      </c>
      <c r="AC11241" s="5">
        <v>45491</v>
      </c>
      <c r="AD11241" s="5" t="s">
        <v>13695</v>
      </c>
      <c r="AE11241" s="5" t="s">
        <v>298</v>
      </c>
      <c r="AF11241">
        <f>MONTH(Table1[[#This Row],[Date Sent]])</f>
        <v>7</v>
      </c>
      <c r="AG11241">
        <f>YEAR(Table1[[#This Row],[Date Sent]])</f>
        <v>2024</v>
      </c>
    </row>
    <row r="11242" spans="1:33" x14ac:dyDescent="0.2">
      <c r="A11242" t="s">
        <v>1539</v>
      </c>
      <c r="B11242" t="s">
        <v>11746</v>
      </c>
      <c r="C11242" s="1">
        <v>146.94999999999999</v>
      </c>
      <c r="D11242" s="5">
        <v>45442</v>
      </c>
      <c r="E11242" t="s">
        <v>21</v>
      </c>
      <c r="F11242" s="1" t="s">
        <v>918</v>
      </c>
      <c r="G11242" s="42" t="s">
        <v>33</v>
      </c>
      <c r="H11242" s="1" t="s">
        <v>4140</v>
      </c>
      <c r="I11242">
        <v>120.38</v>
      </c>
      <c r="J11242" s="16" t="s">
        <v>18</v>
      </c>
      <c r="K11242" s="1" t="s">
        <v>11750</v>
      </c>
      <c r="L11242">
        <v>26.569999999999993</v>
      </c>
      <c r="M11242" t="s">
        <v>33</v>
      </c>
      <c r="N11242" s="1" t="s">
        <v>1602</v>
      </c>
      <c r="AC11242" s="5">
        <v>45491</v>
      </c>
      <c r="AD11242" s="5" t="s">
        <v>13695</v>
      </c>
      <c r="AE11242" s="5" t="s">
        <v>298</v>
      </c>
      <c r="AF11242">
        <f>MONTH(Table1[[#This Row],[Date Sent]])</f>
        <v>7</v>
      </c>
      <c r="AG11242">
        <f>YEAR(Table1[[#This Row],[Date Sent]])</f>
        <v>2024</v>
      </c>
    </row>
    <row r="11243" spans="1:33" x14ac:dyDescent="0.2">
      <c r="A11243" t="s">
        <v>1539</v>
      </c>
      <c r="B11243" t="s">
        <v>11746</v>
      </c>
      <c r="C11243" s="1">
        <v>62.74</v>
      </c>
      <c r="D11243" s="5">
        <v>45455</v>
      </c>
      <c r="E11243" t="s">
        <v>21</v>
      </c>
      <c r="F11243" s="1" t="s">
        <v>16</v>
      </c>
      <c r="G11243" s="42" t="s">
        <v>16</v>
      </c>
      <c r="H11243" s="1" t="s">
        <v>1179</v>
      </c>
      <c r="AC11243" s="5">
        <v>45491</v>
      </c>
      <c r="AD11243" s="5" t="s">
        <v>13695</v>
      </c>
      <c r="AE11243" s="5" t="s">
        <v>298</v>
      </c>
      <c r="AF11243">
        <f>MONTH(Table1[[#This Row],[Date Sent]])</f>
        <v>7</v>
      </c>
      <c r="AG11243">
        <f>YEAR(Table1[[#This Row],[Date Sent]])</f>
        <v>2024</v>
      </c>
    </row>
    <row r="11244" spans="1:33" x14ac:dyDescent="0.2">
      <c r="A11244" t="s">
        <v>1539</v>
      </c>
      <c r="B11244" t="s">
        <v>11746</v>
      </c>
      <c r="C11244" s="1">
        <v>21.13</v>
      </c>
      <c r="D11244" s="5">
        <v>45455</v>
      </c>
      <c r="E11244" t="s">
        <v>21</v>
      </c>
      <c r="F11244" s="1" t="s">
        <v>33</v>
      </c>
      <c r="G11244" s="42" t="s">
        <v>33</v>
      </c>
      <c r="H11244" s="1" t="s">
        <v>4276</v>
      </c>
      <c r="AC11244" s="5">
        <v>45491</v>
      </c>
      <c r="AD11244" s="5" t="s">
        <v>13695</v>
      </c>
      <c r="AE11244" s="5" t="s">
        <v>298</v>
      </c>
      <c r="AF11244">
        <f>MONTH(Table1[[#This Row],[Date Sent]])</f>
        <v>7</v>
      </c>
      <c r="AG11244">
        <f>YEAR(Table1[[#This Row],[Date Sent]])</f>
        <v>2024</v>
      </c>
    </row>
    <row r="11245" spans="1:33" x14ac:dyDescent="0.2">
      <c r="A11245" t="s">
        <v>1539</v>
      </c>
      <c r="B11245" t="s">
        <v>11746</v>
      </c>
      <c r="C11245" s="1">
        <v>39.35</v>
      </c>
      <c r="D11245" s="5">
        <v>45455</v>
      </c>
      <c r="E11245" t="s">
        <v>21</v>
      </c>
      <c r="F11245" s="1" t="s">
        <v>18</v>
      </c>
      <c r="G11245" s="36" t="str">
        <f>Table1[[#This Row],[Split 1]]</f>
        <v>Water</v>
      </c>
      <c r="H11245" s="1" t="s">
        <v>984</v>
      </c>
      <c r="AC11245" s="5">
        <v>45491</v>
      </c>
      <c r="AD11245" s="5" t="s">
        <v>13695</v>
      </c>
      <c r="AE11245" s="5" t="s">
        <v>298</v>
      </c>
      <c r="AF11245">
        <f>MONTH(Table1[[#This Row],[Date Sent]])</f>
        <v>7</v>
      </c>
      <c r="AG11245">
        <f>YEAR(Table1[[#This Row],[Date Sent]])</f>
        <v>2024</v>
      </c>
    </row>
    <row r="11246" spans="1:33" x14ac:dyDescent="0.2">
      <c r="A11246" t="s">
        <v>1539</v>
      </c>
      <c r="B11246" t="s">
        <v>11746</v>
      </c>
      <c r="C11246" s="1">
        <v>40.44</v>
      </c>
      <c r="D11246" s="5">
        <v>45456</v>
      </c>
      <c r="E11246" t="s">
        <v>21</v>
      </c>
      <c r="F11246" s="1" t="s">
        <v>33</v>
      </c>
      <c r="G11246" s="36" t="str">
        <f>Table1[[#This Row],[Split 1]]</f>
        <v>Handels</v>
      </c>
      <c r="H11246" s="1" t="s">
        <v>11751</v>
      </c>
      <c r="AC11246" s="5">
        <v>45491</v>
      </c>
      <c r="AD11246" s="5" t="s">
        <v>13695</v>
      </c>
      <c r="AE11246" s="5" t="s">
        <v>298</v>
      </c>
      <c r="AF11246">
        <f>MONTH(Table1[[#This Row],[Date Sent]])</f>
        <v>7</v>
      </c>
      <c r="AG11246">
        <f>YEAR(Table1[[#This Row],[Date Sent]])</f>
        <v>2024</v>
      </c>
    </row>
    <row r="11247" spans="1:33" x14ac:dyDescent="0.2">
      <c r="A11247" t="s">
        <v>2355</v>
      </c>
      <c r="B11247" t="s">
        <v>11752</v>
      </c>
      <c r="C11247" s="1">
        <v>30</v>
      </c>
      <c r="D11247" s="5">
        <v>45438</v>
      </c>
      <c r="E11247" t="s">
        <v>37</v>
      </c>
      <c r="F11247" s="1" t="s">
        <v>4</v>
      </c>
      <c r="G11247" s="36" t="str">
        <f>Table1[[#This Row],[Split 1]]</f>
        <v>Looking at Foamworks</v>
      </c>
      <c r="H11247" s="1" t="s">
        <v>11753</v>
      </c>
      <c r="AC11247" s="5">
        <v>45491</v>
      </c>
      <c r="AD11247" s="5" t="s">
        <v>13680</v>
      </c>
      <c r="AE11247" s="5" t="s">
        <v>167</v>
      </c>
      <c r="AF11247">
        <f>MONTH(Table1[[#This Row],[Date Sent]])</f>
        <v>7</v>
      </c>
      <c r="AG11247">
        <f>YEAR(Table1[[#This Row],[Date Sent]])</f>
        <v>2024</v>
      </c>
    </row>
    <row r="11248" spans="1:33" x14ac:dyDescent="0.2">
      <c r="A11248" t="s">
        <v>2355</v>
      </c>
      <c r="B11248" t="s">
        <v>11752</v>
      </c>
      <c r="C11248" s="1">
        <v>29.95</v>
      </c>
      <c r="D11248" s="5">
        <v>45440</v>
      </c>
      <c r="E11248" t="s">
        <v>21</v>
      </c>
      <c r="F11248" s="1" t="s">
        <v>40</v>
      </c>
      <c r="G11248" s="42" t="s">
        <v>40</v>
      </c>
      <c r="H11248" s="1" t="s">
        <v>11754</v>
      </c>
      <c r="AC11248" s="5">
        <v>45491</v>
      </c>
      <c r="AD11248" s="5" t="s">
        <v>13680</v>
      </c>
      <c r="AE11248" s="5" t="s">
        <v>167</v>
      </c>
      <c r="AF11248">
        <f>MONTH(Table1[[#This Row],[Date Sent]])</f>
        <v>7</v>
      </c>
      <c r="AG11248">
        <f>YEAR(Table1[[#This Row],[Date Sent]])</f>
        <v>2024</v>
      </c>
    </row>
    <row r="11249" spans="1:33" x14ac:dyDescent="0.2">
      <c r="A11249" t="s">
        <v>2355</v>
      </c>
      <c r="B11249" t="s">
        <v>11752</v>
      </c>
      <c r="C11249" s="1">
        <v>64.19</v>
      </c>
      <c r="D11249" s="5">
        <v>45442</v>
      </c>
      <c r="E11249" t="s">
        <v>21</v>
      </c>
      <c r="F11249" s="1" t="s">
        <v>16</v>
      </c>
      <c r="G11249" s="42" t="s">
        <v>16</v>
      </c>
      <c r="H11249" s="1" t="s">
        <v>1179</v>
      </c>
      <c r="AC11249" s="5">
        <v>45491</v>
      </c>
      <c r="AD11249" s="5" t="s">
        <v>13680</v>
      </c>
      <c r="AE11249" s="5" t="s">
        <v>167</v>
      </c>
      <c r="AF11249">
        <f>MONTH(Table1[[#This Row],[Date Sent]])</f>
        <v>7</v>
      </c>
      <c r="AG11249">
        <f>YEAR(Table1[[#This Row],[Date Sent]])</f>
        <v>2024</v>
      </c>
    </row>
    <row r="11250" spans="1:33" x14ac:dyDescent="0.2">
      <c r="A11250" t="s">
        <v>2355</v>
      </c>
      <c r="B11250" t="s">
        <v>11752</v>
      </c>
      <c r="C11250" s="1">
        <v>12.69</v>
      </c>
      <c r="D11250" s="5">
        <v>45443</v>
      </c>
      <c r="E11250" t="s">
        <v>40</v>
      </c>
      <c r="F11250" s="1" t="s">
        <v>39</v>
      </c>
      <c r="G11250" s="42" t="s">
        <v>39</v>
      </c>
      <c r="H11250" s="1" t="s">
        <v>2431</v>
      </c>
      <c r="AC11250" s="5">
        <v>45491</v>
      </c>
      <c r="AD11250" s="5" t="s">
        <v>13680</v>
      </c>
      <c r="AE11250" s="5" t="s">
        <v>167</v>
      </c>
      <c r="AF11250">
        <f>MONTH(Table1[[#This Row],[Date Sent]])</f>
        <v>7</v>
      </c>
      <c r="AG11250">
        <f>YEAR(Table1[[#This Row],[Date Sent]])</f>
        <v>2024</v>
      </c>
    </row>
    <row r="11251" spans="1:33" x14ac:dyDescent="0.2">
      <c r="A11251" t="s">
        <v>2355</v>
      </c>
      <c r="B11251" t="s">
        <v>11752</v>
      </c>
      <c r="C11251" s="1">
        <v>106.98</v>
      </c>
      <c r="D11251" s="5">
        <v>45448</v>
      </c>
      <c r="E11251" t="s">
        <v>33</v>
      </c>
      <c r="F11251" s="1" t="s">
        <v>17</v>
      </c>
      <c r="G11251" s="36" t="str">
        <f>Table1[[#This Row],[Split 1]]</f>
        <v>Hose for pressure washer</v>
      </c>
      <c r="H11251" s="1" t="s">
        <v>9889</v>
      </c>
      <c r="AC11251" s="5">
        <v>45491</v>
      </c>
      <c r="AD11251" s="5" t="s">
        <v>13680</v>
      </c>
      <c r="AE11251" s="5" t="s">
        <v>167</v>
      </c>
      <c r="AF11251">
        <f>MONTH(Table1[[#This Row],[Date Sent]])</f>
        <v>7</v>
      </c>
      <c r="AG11251">
        <f>YEAR(Table1[[#This Row],[Date Sent]])</f>
        <v>2024</v>
      </c>
    </row>
    <row r="11252" spans="1:33" x14ac:dyDescent="0.2">
      <c r="A11252" t="s">
        <v>2355</v>
      </c>
      <c r="B11252" t="s">
        <v>11752</v>
      </c>
      <c r="C11252" s="1">
        <v>16.04</v>
      </c>
      <c r="D11252" s="5">
        <v>45450</v>
      </c>
      <c r="E11252" t="s">
        <v>21</v>
      </c>
      <c r="F11252" s="1" t="s">
        <v>15</v>
      </c>
      <c r="G11252" s="42" t="s">
        <v>15</v>
      </c>
      <c r="H11252" s="1" t="s">
        <v>1105</v>
      </c>
      <c r="AC11252" s="5">
        <v>45491</v>
      </c>
      <c r="AD11252" s="5" t="s">
        <v>13680</v>
      </c>
      <c r="AE11252" s="5" t="s">
        <v>167</v>
      </c>
      <c r="AF11252">
        <f>MONTH(Table1[[#This Row],[Date Sent]])</f>
        <v>7</v>
      </c>
      <c r="AG11252">
        <f>YEAR(Table1[[#This Row],[Date Sent]])</f>
        <v>2024</v>
      </c>
    </row>
    <row r="11253" spans="1:33" x14ac:dyDescent="0.2">
      <c r="A11253" t="s">
        <v>2355</v>
      </c>
      <c r="B11253" t="s">
        <v>11752</v>
      </c>
      <c r="C11253" s="1">
        <v>56.57</v>
      </c>
      <c r="D11253" s="5">
        <v>45455</v>
      </c>
      <c r="E11253" t="s">
        <v>33</v>
      </c>
      <c r="F11253" s="1" t="s">
        <v>17</v>
      </c>
      <c r="G11253" s="36" t="str">
        <f>Table1[[#This Row],[Split 1]]</f>
        <v>Nozzle for preasure washer</v>
      </c>
      <c r="H11253" s="1" t="s">
        <v>11755</v>
      </c>
      <c r="AC11253" s="5">
        <v>45491</v>
      </c>
      <c r="AD11253" s="5" t="s">
        <v>13680</v>
      </c>
      <c r="AE11253" s="5" t="s">
        <v>167</v>
      </c>
      <c r="AF11253">
        <f>MONTH(Table1[[#This Row],[Date Sent]])</f>
        <v>7</v>
      </c>
      <c r="AG11253">
        <f>YEAR(Table1[[#This Row],[Date Sent]])</f>
        <v>2024</v>
      </c>
    </row>
    <row r="11254" spans="1:33" x14ac:dyDescent="0.2">
      <c r="A11254" t="s">
        <v>2376</v>
      </c>
      <c r="B11254" t="s">
        <v>11756</v>
      </c>
      <c r="C11254" s="1">
        <v>30.15</v>
      </c>
      <c r="D11254" s="5">
        <v>45429</v>
      </c>
      <c r="E11254" t="s">
        <v>21</v>
      </c>
      <c r="F11254" s="1" t="s">
        <v>17</v>
      </c>
      <c r="G11254" s="42" t="s">
        <v>17</v>
      </c>
      <c r="H11254" s="1" t="s">
        <v>2447</v>
      </c>
      <c r="AC11254" s="5">
        <v>45491</v>
      </c>
      <c r="AD11254" s="5" t="s">
        <v>14722</v>
      </c>
      <c r="AE11254" s="5" t="s">
        <v>167</v>
      </c>
      <c r="AF11254">
        <f>MONTH(Table1[[#This Row],[Date Sent]])</f>
        <v>7</v>
      </c>
      <c r="AG11254">
        <f>YEAR(Table1[[#This Row],[Date Sent]])</f>
        <v>2024</v>
      </c>
    </row>
    <row r="11255" spans="1:33" x14ac:dyDescent="0.2">
      <c r="A11255" t="s">
        <v>2376</v>
      </c>
      <c r="B11255" t="s">
        <v>11756</v>
      </c>
      <c r="C11255" s="1">
        <v>-24.47</v>
      </c>
      <c r="D11255" s="5">
        <v>45429</v>
      </c>
      <c r="E11255" t="s">
        <v>21</v>
      </c>
      <c r="F11255" s="1" t="s">
        <v>17</v>
      </c>
      <c r="G11255" s="42" t="s">
        <v>17</v>
      </c>
      <c r="H11255" s="1" t="s">
        <v>11757</v>
      </c>
      <c r="AC11255" s="5">
        <v>45491</v>
      </c>
      <c r="AD11255" s="5" t="s">
        <v>14722</v>
      </c>
      <c r="AE11255" s="5" t="s">
        <v>167</v>
      </c>
      <c r="AF11255">
        <f>MONTH(Table1[[#This Row],[Date Sent]])</f>
        <v>7</v>
      </c>
      <c r="AG11255">
        <f>YEAR(Table1[[#This Row],[Date Sent]])</f>
        <v>2024</v>
      </c>
    </row>
    <row r="11256" spans="1:33" x14ac:dyDescent="0.2">
      <c r="A11256" t="s">
        <v>2376</v>
      </c>
      <c r="B11256" t="s">
        <v>11756</v>
      </c>
      <c r="C11256" s="1">
        <v>110.72</v>
      </c>
      <c r="D11256" s="5">
        <v>45431</v>
      </c>
      <c r="E11256" t="s">
        <v>21</v>
      </c>
      <c r="F11256" s="1" t="s">
        <v>33</v>
      </c>
      <c r="G11256" s="42" t="s">
        <v>33</v>
      </c>
      <c r="H11256" s="1" t="s">
        <v>11758</v>
      </c>
      <c r="AC11256" s="5">
        <v>45491</v>
      </c>
      <c r="AD11256" s="5" t="s">
        <v>14722</v>
      </c>
      <c r="AE11256" s="5" t="s">
        <v>167</v>
      </c>
      <c r="AF11256">
        <f>MONTH(Table1[[#This Row],[Date Sent]])</f>
        <v>7</v>
      </c>
      <c r="AG11256">
        <f>YEAR(Table1[[#This Row],[Date Sent]])</f>
        <v>2024</v>
      </c>
    </row>
    <row r="11257" spans="1:33" x14ac:dyDescent="0.2">
      <c r="A11257" t="s">
        <v>2376</v>
      </c>
      <c r="B11257" t="s">
        <v>11756</v>
      </c>
      <c r="C11257" s="1">
        <v>12.72</v>
      </c>
      <c r="D11257" s="5">
        <v>45431</v>
      </c>
      <c r="E11257" t="s">
        <v>21</v>
      </c>
      <c r="F11257" s="1" t="s">
        <v>33</v>
      </c>
      <c r="G11257" s="42" t="s">
        <v>33</v>
      </c>
      <c r="H11257" s="1" t="s">
        <v>928</v>
      </c>
      <c r="AC11257" s="5">
        <v>45491</v>
      </c>
      <c r="AD11257" s="5" t="s">
        <v>14722</v>
      </c>
      <c r="AE11257" s="5" t="s">
        <v>167</v>
      </c>
      <c r="AF11257">
        <f>MONTH(Table1[[#This Row],[Date Sent]])</f>
        <v>7</v>
      </c>
      <c r="AG11257">
        <f>YEAR(Table1[[#This Row],[Date Sent]])</f>
        <v>2024</v>
      </c>
    </row>
    <row r="11258" spans="1:33" x14ac:dyDescent="0.2">
      <c r="A11258" t="s">
        <v>2376</v>
      </c>
      <c r="B11258" t="s">
        <v>11756</v>
      </c>
      <c r="C11258" s="1">
        <v>43.57</v>
      </c>
      <c r="D11258" s="5">
        <v>45434</v>
      </c>
      <c r="E11258" t="s">
        <v>21</v>
      </c>
      <c r="F11258" s="1" t="s">
        <v>16</v>
      </c>
      <c r="G11258" s="42" t="s">
        <v>16</v>
      </c>
      <c r="H11258" s="1" t="s">
        <v>1179</v>
      </c>
      <c r="AC11258" s="5">
        <v>45491</v>
      </c>
      <c r="AD11258" s="5" t="s">
        <v>14722</v>
      </c>
      <c r="AE11258" s="5" t="s">
        <v>167</v>
      </c>
      <c r="AF11258">
        <f>MONTH(Table1[[#This Row],[Date Sent]])</f>
        <v>7</v>
      </c>
      <c r="AG11258">
        <f>YEAR(Table1[[#This Row],[Date Sent]])</f>
        <v>2024</v>
      </c>
    </row>
    <row r="11259" spans="1:33" x14ac:dyDescent="0.2">
      <c r="A11259" t="s">
        <v>2376</v>
      </c>
      <c r="B11259" t="s">
        <v>11756</v>
      </c>
      <c r="C11259" s="1">
        <v>60</v>
      </c>
      <c r="D11259" s="5">
        <v>45435</v>
      </c>
      <c r="E11259" t="s">
        <v>8</v>
      </c>
      <c r="F11259" s="1" t="s">
        <v>39</v>
      </c>
      <c r="G11259" s="42" t="s">
        <v>39</v>
      </c>
      <c r="H11259" s="1" t="s">
        <v>4162</v>
      </c>
      <c r="AC11259" s="5">
        <v>45491</v>
      </c>
      <c r="AD11259" s="5" t="s">
        <v>14722</v>
      </c>
      <c r="AE11259" s="5" t="s">
        <v>167</v>
      </c>
      <c r="AF11259">
        <f>MONTH(Table1[[#This Row],[Date Sent]])</f>
        <v>7</v>
      </c>
      <c r="AG11259">
        <f>YEAR(Table1[[#This Row],[Date Sent]])</f>
        <v>2024</v>
      </c>
    </row>
    <row r="11260" spans="1:33" x14ac:dyDescent="0.2">
      <c r="A11260" t="s">
        <v>2376</v>
      </c>
      <c r="B11260" t="s">
        <v>11756</v>
      </c>
      <c r="C11260" s="1">
        <v>-60</v>
      </c>
      <c r="D11260" s="5">
        <v>45435</v>
      </c>
      <c r="E11260" t="s">
        <v>8</v>
      </c>
      <c r="F11260" s="1" t="s">
        <v>39</v>
      </c>
      <c r="G11260" s="36" t="str">
        <f>Table1[[#This Row],[Split 1]]</f>
        <v>Rebate for repair</v>
      </c>
      <c r="H11260" s="1" t="s">
        <v>11759</v>
      </c>
      <c r="AC11260" s="5">
        <v>45491</v>
      </c>
      <c r="AD11260" s="5" t="s">
        <v>14722</v>
      </c>
      <c r="AE11260" s="5" t="s">
        <v>167</v>
      </c>
      <c r="AF11260">
        <f>MONTH(Table1[[#This Row],[Date Sent]])</f>
        <v>7</v>
      </c>
      <c r="AG11260">
        <f>YEAR(Table1[[#This Row],[Date Sent]])</f>
        <v>2024</v>
      </c>
    </row>
    <row r="11261" spans="1:33" x14ac:dyDescent="0.2">
      <c r="A11261" t="s">
        <v>2376</v>
      </c>
      <c r="B11261" t="s">
        <v>11756</v>
      </c>
      <c r="C11261" s="1">
        <v>5.3</v>
      </c>
      <c r="D11261" s="5">
        <v>45435</v>
      </c>
      <c r="E11261" t="s">
        <v>21</v>
      </c>
      <c r="F11261" s="1" t="s">
        <v>33</v>
      </c>
      <c r="G11261" s="42" t="s">
        <v>33</v>
      </c>
      <c r="H11261" s="1" t="s">
        <v>11760</v>
      </c>
      <c r="AC11261" s="5">
        <v>45491</v>
      </c>
      <c r="AD11261" s="5" t="s">
        <v>14722</v>
      </c>
      <c r="AE11261" s="5" t="s">
        <v>167</v>
      </c>
      <c r="AF11261">
        <f>MONTH(Table1[[#This Row],[Date Sent]])</f>
        <v>7</v>
      </c>
      <c r="AG11261">
        <f>YEAR(Table1[[#This Row],[Date Sent]])</f>
        <v>2024</v>
      </c>
    </row>
    <row r="11262" spans="1:33" x14ac:dyDescent="0.2">
      <c r="A11262" t="s">
        <v>2376</v>
      </c>
      <c r="B11262" t="s">
        <v>11756</v>
      </c>
      <c r="C11262" s="1">
        <v>31.79</v>
      </c>
      <c r="D11262" s="5">
        <v>45439</v>
      </c>
      <c r="E11262" t="s">
        <v>21</v>
      </c>
      <c r="F11262" s="1" t="s">
        <v>16</v>
      </c>
      <c r="G11262" s="42" t="s">
        <v>16</v>
      </c>
      <c r="H11262" s="1" t="s">
        <v>1179</v>
      </c>
      <c r="AC11262" s="5">
        <v>45491</v>
      </c>
      <c r="AD11262" s="5" t="s">
        <v>14722</v>
      </c>
      <c r="AE11262" s="5" t="s">
        <v>167</v>
      </c>
      <c r="AF11262">
        <f>MONTH(Table1[[#This Row],[Date Sent]])</f>
        <v>7</v>
      </c>
      <c r="AG11262">
        <f>YEAR(Table1[[#This Row],[Date Sent]])</f>
        <v>2024</v>
      </c>
    </row>
    <row r="11263" spans="1:33" x14ac:dyDescent="0.2">
      <c r="A11263" t="s">
        <v>2376</v>
      </c>
      <c r="B11263" t="s">
        <v>11756</v>
      </c>
      <c r="C11263" s="1">
        <v>174.88</v>
      </c>
      <c r="D11263" s="5">
        <v>45443</v>
      </c>
      <c r="E11263" t="s">
        <v>25</v>
      </c>
      <c r="F11263" s="1" t="s">
        <v>33</v>
      </c>
      <c r="G11263" s="42" t="s">
        <v>33</v>
      </c>
      <c r="H11263" s="1" t="s">
        <v>11761</v>
      </c>
      <c r="AC11263" s="5">
        <v>45491</v>
      </c>
      <c r="AD11263" s="5" t="s">
        <v>14722</v>
      </c>
      <c r="AE11263" s="5" t="s">
        <v>167</v>
      </c>
      <c r="AF11263">
        <f>MONTH(Table1[[#This Row],[Date Sent]])</f>
        <v>7</v>
      </c>
      <c r="AG11263">
        <f>YEAR(Table1[[#This Row],[Date Sent]])</f>
        <v>2024</v>
      </c>
    </row>
    <row r="11264" spans="1:33" x14ac:dyDescent="0.2">
      <c r="A11264" t="s">
        <v>2376</v>
      </c>
      <c r="B11264" t="s">
        <v>11756</v>
      </c>
      <c r="C11264" s="1">
        <v>23.64</v>
      </c>
      <c r="D11264" s="5">
        <v>45447</v>
      </c>
      <c r="E11264" t="s">
        <v>15</v>
      </c>
      <c r="F11264" s="1" t="s">
        <v>17</v>
      </c>
      <c r="G11264" s="42" t="s">
        <v>17</v>
      </c>
      <c r="H11264" s="1" t="s">
        <v>11762</v>
      </c>
      <c r="AC11264" s="5">
        <v>45491</v>
      </c>
      <c r="AD11264" s="5" t="s">
        <v>14722</v>
      </c>
      <c r="AE11264" s="5" t="s">
        <v>167</v>
      </c>
      <c r="AF11264">
        <f>MONTH(Table1[[#This Row],[Date Sent]])</f>
        <v>7</v>
      </c>
      <c r="AG11264">
        <f>YEAR(Table1[[#This Row],[Date Sent]])</f>
        <v>2024</v>
      </c>
    </row>
    <row r="11265" spans="1:33" x14ac:dyDescent="0.2">
      <c r="A11265" t="s">
        <v>2376</v>
      </c>
      <c r="B11265" t="s">
        <v>11756</v>
      </c>
      <c r="C11265" s="1">
        <v>20.12</v>
      </c>
      <c r="D11265" s="5">
        <v>45450</v>
      </c>
      <c r="E11265" t="s">
        <v>21</v>
      </c>
      <c r="F11265" s="1" t="s">
        <v>15</v>
      </c>
      <c r="G11265" s="42" t="s">
        <v>15</v>
      </c>
      <c r="H11265" s="1" t="s">
        <v>2362</v>
      </c>
      <c r="AC11265" s="5">
        <v>45491</v>
      </c>
      <c r="AD11265" s="5" t="s">
        <v>14722</v>
      </c>
      <c r="AE11265" s="5" t="s">
        <v>167</v>
      </c>
      <c r="AF11265">
        <f>MONTH(Table1[[#This Row],[Date Sent]])</f>
        <v>7</v>
      </c>
      <c r="AG11265">
        <f>YEAR(Table1[[#This Row],[Date Sent]])</f>
        <v>2024</v>
      </c>
    </row>
    <row r="11266" spans="1:33" x14ac:dyDescent="0.2">
      <c r="A11266" t="s">
        <v>2376</v>
      </c>
      <c r="B11266" t="s">
        <v>11756</v>
      </c>
      <c r="C11266" s="1">
        <v>23.1</v>
      </c>
      <c r="D11266" s="5">
        <v>45450</v>
      </c>
      <c r="E11266" t="s">
        <v>21</v>
      </c>
      <c r="F11266" s="1" t="s">
        <v>15</v>
      </c>
      <c r="G11266" s="42" t="s">
        <v>15</v>
      </c>
      <c r="H11266" s="1" t="s">
        <v>1175</v>
      </c>
      <c r="AC11266" s="5">
        <v>45491</v>
      </c>
      <c r="AD11266" s="5" t="s">
        <v>14722</v>
      </c>
      <c r="AE11266" s="5" t="s">
        <v>167</v>
      </c>
      <c r="AF11266">
        <f>MONTH(Table1[[#This Row],[Date Sent]])</f>
        <v>7</v>
      </c>
      <c r="AG11266">
        <f>YEAR(Table1[[#This Row],[Date Sent]])</f>
        <v>2024</v>
      </c>
    </row>
    <row r="11267" spans="1:33" x14ac:dyDescent="0.2">
      <c r="A11267" t="s">
        <v>2376</v>
      </c>
      <c r="B11267" t="s">
        <v>11756</v>
      </c>
      <c r="C11267" s="1">
        <v>63.59</v>
      </c>
      <c r="D11267" s="5">
        <v>45454</v>
      </c>
      <c r="E11267" t="s">
        <v>25</v>
      </c>
      <c r="F11267" s="1" t="s">
        <v>17</v>
      </c>
      <c r="G11267" s="42" t="s">
        <v>17</v>
      </c>
      <c r="H11267" s="1" t="s">
        <v>3313</v>
      </c>
      <c r="AC11267" s="5">
        <v>45491</v>
      </c>
      <c r="AD11267" s="5" t="s">
        <v>14722</v>
      </c>
      <c r="AE11267" s="5" t="s">
        <v>167</v>
      </c>
      <c r="AF11267">
        <f>MONTH(Table1[[#This Row],[Date Sent]])</f>
        <v>7</v>
      </c>
      <c r="AG11267">
        <f>YEAR(Table1[[#This Row],[Date Sent]])</f>
        <v>2024</v>
      </c>
    </row>
    <row r="11268" spans="1:33" x14ac:dyDescent="0.2">
      <c r="A11268" t="s">
        <v>2376</v>
      </c>
      <c r="B11268" t="s">
        <v>11756</v>
      </c>
      <c r="C11268" s="1">
        <v>15.9</v>
      </c>
      <c r="D11268" s="5">
        <v>45457</v>
      </c>
      <c r="E11268" t="s">
        <v>21</v>
      </c>
      <c r="F11268" s="1" t="s">
        <v>15</v>
      </c>
      <c r="G11268" s="42" t="s">
        <v>11763</v>
      </c>
      <c r="H11268" s="1" t="s">
        <v>2363</v>
      </c>
      <c r="AC11268" s="5">
        <v>45491</v>
      </c>
      <c r="AD11268" s="5" t="s">
        <v>14722</v>
      </c>
      <c r="AE11268" s="5" t="s">
        <v>167</v>
      </c>
      <c r="AF11268">
        <f>MONTH(Table1[[#This Row],[Date Sent]])</f>
        <v>7</v>
      </c>
      <c r="AG11268">
        <f>YEAR(Table1[[#This Row],[Date Sent]])</f>
        <v>2024</v>
      </c>
    </row>
    <row r="11269" spans="1:33" x14ac:dyDescent="0.2">
      <c r="A11269" t="s">
        <v>10487</v>
      </c>
      <c r="B11269" t="s">
        <v>11764</v>
      </c>
      <c r="C11269" s="1">
        <v>183.34</v>
      </c>
      <c r="D11269" s="5">
        <v>45446</v>
      </c>
      <c r="E11269" t="s">
        <v>21</v>
      </c>
      <c r="F11269" s="1" t="s">
        <v>33</v>
      </c>
      <c r="G11269" s="42" t="s">
        <v>33</v>
      </c>
      <c r="H11269" s="1" t="s">
        <v>1835</v>
      </c>
      <c r="AC11269" s="5">
        <v>45491</v>
      </c>
      <c r="AD11269" s="5" t="s">
        <v>14723</v>
      </c>
      <c r="AE11269" s="5" t="s">
        <v>167</v>
      </c>
      <c r="AF11269">
        <f>MONTH(Table1[[#This Row],[Date Sent]])</f>
        <v>7</v>
      </c>
      <c r="AG11269">
        <f>YEAR(Table1[[#This Row],[Date Sent]])</f>
        <v>2024</v>
      </c>
    </row>
    <row r="11270" spans="1:33" x14ac:dyDescent="0.2">
      <c r="A11270" t="s">
        <v>10487</v>
      </c>
      <c r="B11270" t="s">
        <v>11764</v>
      </c>
      <c r="C11270" s="1">
        <v>49.13</v>
      </c>
      <c r="D11270" s="5">
        <v>45455</v>
      </c>
      <c r="E11270" t="s">
        <v>21</v>
      </c>
      <c r="F11270" s="1" t="s">
        <v>18</v>
      </c>
      <c r="G11270" s="42" t="s">
        <v>18</v>
      </c>
      <c r="H11270" s="1" t="s">
        <v>3251</v>
      </c>
      <c r="AC11270" s="5">
        <v>45491</v>
      </c>
      <c r="AD11270" s="5" t="s">
        <v>14723</v>
      </c>
      <c r="AE11270" s="5" t="s">
        <v>167</v>
      </c>
      <c r="AF11270">
        <f>MONTH(Table1[[#This Row],[Date Sent]])</f>
        <v>7</v>
      </c>
      <c r="AG11270">
        <f>YEAR(Table1[[#This Row],[Date Sent]])</f>
        <v>2024</v>
      </c>
    </row>
    <row r="11271" spans="1:33" x14ac:dyDescent="0.2">
      <c r="A11271" t="s">
        <v>10487</v>
      </c>
      <c r="B11271" t="s">
        <v>11764</v>
      </c>
      <c r="C11271" s="1">
        <v>41.63</v>
      </c>
      <c r="D11271" s="5">
        <v>45455</v>
      </c>
      <c r="E11271" t="s">
        <v>21</v>
      </c>
      <c r="F11271" s="1" t="s">
        <v>15</v>
      </c>
      <c r="G11271" s="42" t="s">
        <v>15</v>
      </c>
      <c r="H11271" s="1" t="s">
        <v>8267</v>
      </c>
      <c r="AC11271" s="5">
        <v>45491</v>
      </c>
      <c r="AD11271" s="5" t="s">
        <v>14723</v>
      </c>
      <c r="AE11271" s="5" t="s">
        <v>167</v>
      </c>
      <c r="AF11271">
        <f>MONTH(Table1[[#This Row],[Date Sent]])</f>
        <v>7</v>
      </c>
      <c r="AG11271">
        <f>YEAR(Table1[[#This Row],[Date Sent]])</f>
        <v>2024</v>
      </c>
    </row>
    <row r="11272" spans="1:33" x14ac:dyDescent="0.2">
      <c r="A11272" t="s">
        <v>10487</v>
      </c>
      <c r="B11272" t="s">
        <v>11764</v>
      </c>
      <c r="C11272" s="1">
        <v>240.72</v>
      </c>
      <c r="D11272" s="5">
        <v>45456</v>
      </c>
      <c r="E11272" t="s">
        <v>21</v>
      </c>
      <c r="F11272" s="1" t="s">
        <v>33</v>
      </c>
      <c r="G11272" s="42" t="s">
        <v>33</v>
      </c>
      <c r="H11272" s="1" t="s">
        <v>11765</v>
      </c>
      <c r="AC11272" s="5">
        <v>45491</v>
      </c>
      <c r="AD11272" s="5" t="s">
        <v>14723</v>
      </c>
      <c r="AE11272" s="5" t="s">
        <v>167</v>
      </c>
      <c r="AF11272">
        <f>MONTH(Table1[[#This Row],[Date Sent]])</f>
        <v>7</v>
      </c>
      <c r="AG11272">
        <f>YEAR(Table1[[#This Row],[Date Sent]])</f>
        <v>2024</v>
      </c>
    </row>
    <row r="11273" spans="1:33" x14ac:dyDescent="0.2">
      <c r="A11273" t="s">
        <v>10487</v>
      </c>
      <c r="B11273" t="s">
        <v>11766</v>
      </c>
      <c r="C11273" s="1">
        <v>17.02</v>
      </c>
      <c r="D11273" s="5">
        <v>45430</v>
      </c>
      <c r="E11273" t="s">
        <v>21</v>
      </c>
      <c r="F11273" s="1" t="s">
        <v>9</v>
      </c>
      <c r="G11273" s="42" t="s">
        <v>9</v>
      </c>
      <c r="H11273" s="1" t="s">
        <v>11767</v>
      </c>
      <c r="AC11273" s="5">
        <v>45491</v>
      </c>
      <c r="AD11273" s="5" t="s">
        <v>14723</v>
      </c>
      <c r="AE11273" s="5" t="s">
        <v>167</v>
      </c>
      <c r="AF11273">
        <f>MONTH(Table1[[#This Row],[Date Sent]])</f>
        <v>7</v>
      </c>
      <c r="AG11273">
        <f>YEAR(Table1[[#This Row],[Date Sent]])</f>
        <v>2024</v>
      </c>
    </row>
    <row r="11274" spans="1:33" x14ac:dyDescent="0.2">
      <c r="A11274" t="s">
        <v>10487</v>
      </c>
      <c r="B11274" t="s">
        <v>11766</v>
      </c>
      <c r="C11274" s="1">
        <v>8.84</v>
      </c>
      <c r="D11274" s="5">
        <v>45440</v>
      </c>
      <c r="E11274" t="s">
        <v>21</v>
      </c>
      <c r="F11274" s="1" t="s">
        <v>9</v>
      </c>
      <c r="G11274" s="42" t="s">
        <v>9</v>
      </c>
      <c r="H11274" s="1" t="s">
        <v>11767</v>
      </c>
      <c r="AC11274" s="5">
        <v>45491</v>
      </c>
      <c r="AD11274" s="5" t="s">
        <v>14723</v>
      </c>
      <c r="AE11274" s="5" t="s">
        <v>167</v>
      </c>
      <c r="AF11274">
        <f>MONTH(Table1[[#This Row],[Date Sent]])</f>
        <v>7</v>
      </c>
      <c r="AG11274">
        <f>YEAR(Table1[[#This Row],[Date Sent]])</f>
        <v>2024</v>
      </c>
    </row>
    <row r="11275" spans="1:33" x14ac:dyDescent="0.2">
      <c r="A11275" t="s">
        <v>10487</v>
      </c>
      <c r="B11275" t="s">
        <v>11766</v>
      </c>
      <c r="C11275" s="1">
        <v>37.96</v>
      </c>
      <c r="D11275" s="5">
        <v>45441</v>
      </c>
      <c r="E11275" t="s">
        <v>21</v>
      </c>
      <c r="F11275" s="1" t="s">
        <v>33</v>
      </c>
      <c r="G11275" s="42" t="s">
        <v>15</v>
      </c>
      <c r="H11275" s="1" t="s">
        <v>8267</v>
      </c>
      <c r="AC11275" s="5">
        <v>45491</v>
      </c>
      <c r="AD11275" s="5" t="s">
        <v>14723</v>
      </c>
      <c r="AE11275" s="5" t="s">
        <v>167</v>
      </c>
      <c r="AF11275">
        <f>MONTH(Table1[[#This Row],[Date Sent]])</f>
        <v>7</v>
      </c>
      <c r="AG11275">
        <f>YEAR(Table1[[#This Row],[Date Sent]])</f>
        <v>2024</v>
      </c>
    </row>
    <row r="11276" spans="1:33" x14ac:dyDescent="0.2">
      <c r="A11276" t="s">
        <v>10487</v>
      </c>
      <c r="B11276" t="s">
        <v>11766</v>
      </c>
      <c r="C11276" s="1">
        <v>24.6</v>
      </c>
      <c r="D11276" s="5">
        <v>45441</v>
      </c>
      <c r="E11276" t="s">
        <v>21</v>
      </c>
      <c r="F11276" s="1" t="s">
        <v>18</v>
      </c>
      <c r="G11276" s="36" t="str">
        <f>Table1[[#This Row],[Split 1]]</f>
        <v>Cases of Water</v>
      </c>
      <c r="H11276" s="1" t="s">
        <v>11768</v>
      </c>
      <c r="AC11276" s="5">
        <v>45491</v>
      </c>
      <c r="AD11276" s="5" t="s">
        <v>14723</v>
      </c>
      <c r="AE11276" s="5" t="s">
        <v>167</v>
      </c>
      <c r="AF11276">
        <f>MONTH(Table1[[#This Row],[Date Sent]])</f>
        <v>7</v>
      </c>
      <c r="AG11276">
        <f>YEAR(Table1[[#This Row],[Date Sent]])</f>
        <v>2024</v>
      </c>
    </row>
    <row r="11277" spans="1:33" x14ac:dyDescent="0.2">
      <c r="A11277" t="s">
        <v>11568</v>
      </c>
      <c r="B11277" t="s">
        <v>11769</v>
      </c>
      <c r="C11277" s="1">
        <v>200.1</v>
      </c>
      <c r="D11277" s="5">
        <v>45434</v>
      </c>
      <c r="E11277" t="s">
        <v>25</v>
      </c>
      <c r="F11277" s="1" t="s">
        <v>15</v>
      </c>
      <c r="G11277" s="42" t="s">
        <v>15</v>
      </c>
      <c r="H11277" s="1" t="s">
        <v>11770</v>
      </c>
      <c r="AC11277" s="5">
        <v>45491</v>
      </c>
      <c r="AD11277" s="5" t="s">
        <v>11649</v>
      </c>
      <c r="AE11277" s="5" t="s">
        <v>11649</v>
      </c>
      <c r="AF11277">
        <f>MONTH(Table1[[#This Row],[Date Sent]])</f>
        <v>7</v>
      </c>
      <c r="AG11277">
        <f>YEAR(Table1[[#This Row],[Date Sent]])</f>
        <v>2024</v>
      </c>
    </row>
    <row r="11278" spans="1:33" x14ac:dyDescent="0.2">
      <c r="A11278" t="s">
        <v>11568</v>
      </c>
      <c r="B11278" t="s">
        <v>11769</v>
      </c>
      <c r="C11278" s="1">
        <v>8.74</v>
      </c>
      <c r="D11278" s="5">
        <v>45460</v>
      </c>
      <c r="E11278" t="s">
        <v>13</v>
      </c>
      <c r="F11278" s="1" t="s">
        <v>39</v>
      </c>
      <c r="G11278" s="36" t="str">
        <f>Table1[[#This Row],[Split 1]]</f>
        <v>Self tapping nails</v>
      </c>
      <c r="H11278" s="1" t="s">
        <v>11771</v>
      </c>
      <c r="AC11278" s="5">
        <v>45491</v>
      </c>
      <c r="AD11278" s="5" t="s">
        <v>11649</v>
      </c>
      <c r="AE11278" s="5" t="s">
        <v>11649</v>
      </c>
      <c r="AF11278">
        <f>MONTH(Table1[[#This Row],[Date Sent]])</f>
        <v>7</v>
      </c>
      <c r="AG11278">
        <f>YEAR(Table1[[#This Row],[Date Sent]])</f>
        <v>2024</v>
      </c>
    </row>
    <row r="11279" spans="1:33" x14ac:dyDescent="0.2">
      <c r="A11279" t="s">
        <v>11568</v>
      </c>
      <c r="B11279" t="s">
        <v>11769</v>
      </c>
      <c r="C11279" s="1">
        <v>1.68</v>
      </c>
      <c r="D11279" s="5">
        <v>45461</v>
      </c>
      <c r="E11279" t="s">
        <v>8</v>
      </c>
      <c r="F11279" s="1" t="s">
        <v>39</v>
      </c>
      <c r="G11279" s="42" t="s">
        <v>39</v>
      </c>
      <c r="H11279" s="1" t="s">
        <v>11772</v>
      </c>
      <c r="AC11279" s="5">
        <v>45491</v>
      </c>
      <c r="AD11279" s="5" t="s">
        <v>11649</v>
      </c>
      <c r="AE11279" s="5" t="s">
        <v>11649</v>
      </c>
      <c r="AF11279">
        <f>MONTH(Table1[[#This Row],[Date Sent]])</f>
        <v>7</v>
      </c>
      <c r="AG11279">
        <f>YEAR(Table1[[#This Row],[Date Sent]])</f>
        <v>2024</v>
      </c>
    </row>
    <row r="11280" spans="1:33" x14ac:dyDescent="0.2">
      <c r="A11280" t="s">
        <v>11568</v>
      </c>
      <c r="B11280" t="s">
        <v>11769</v>
      </c>
      <c r="C11280" s="1">
        <v>5.75</v>
      </c>
      <c r="D11280" s="5">
        <v>45462</v>
      </c>
      <c r="E11280" t="s">
        <v>19</v>
      </c>
      <c r="F11280" s="1" t="s">
        <v>15</v>
      </c>
      <c r="G11280" s="42" t="s">
        <v>11773</v>
      </c>
      <c r="H11280" s="1" t="s">
        <v>4078</v>
      </c>
      <c r="AC11280" s="5">
        <v>45491</v>
      </c>
      <c r="AD11280" s="5" t="s">
        <v>11649</v>
      </c>
      <c r="AE11280" s="5" t="s">
        <v>11649</v>
      </c>
      <c r="AF11280">
        <f>MONTH(Table1[[#This Row],[Date Sent]])</f>
        <v>7</v>
      </c>
      <c r="AG11280">
        <f>YEAR(Table1[[#This Row],[Date Sent]])</f>
        <v>2024</v>
      </c>
    </row>
    <row r="11281" spans="1:33" x14ac:dyDescent="0.2">
      <c r="A11281" t="s">
        <v>398</v>
      </c>
      <c r="B11281" t="s">
        <v>11774</v>
      </c>
      <c r="C11281" s="1">
        <v>138.78</v>
      </c>
      <c r="D11281" s="5">
        <v>45436</v>
      </c>
      <c r="E11281" t="s">
        <v>27</v>
      </c>
      <c r="F11281" s="1" t="s">
        <v>39</v>
      </c>
      <c r="G11281" s="42" t="s">
        <v>39</v>
      </c>
      <c r="H11281" s="1" t="s">
        <v>11775</v>
      </c>
      <c r="AC11281" s="5">
        <v>45491</v>
      </c>
      <c r="AD11281" s="5" t="s">
        <v>14537</v>
      </c>
      <c r="AE11281" s="5" t="s">
        <v>475</v>
      </c>
      <c r="AF11281">
        <f>MONTH(Table1[[#This Row],[Date Sent]])</f>
        <v>7</v>
      </c>
      <c r="AG11281">
        <f>YEAR(Table1[[#This Row],[Date Sent]])</f>
        <v>2024</v>
      </c>
    </row>
    <row r="11282" spans="1:33" x14ac:dyDescent="0.2">
      <c r="A11282" t="s">
        <v>398</v>
      </c>
      <c r="B11282" t="s">
        <v>11774</v>
      </c>
      <c r="C11282" s="1">
        <v>-139.27000000000001</v>
      </c>
      <c r="D11282" s="5">
        <v>45442</v>
      </c>
      <c r="E11282" t="s">
        <v>27</v>
      </c>
      <c r="F11282" s="1" t="s">
        <v>39</v>
      </c>
      <c r="G11282" s="36" t="str">
        <f>Table1[[#This Row],[Split 1]]</f>
        <v>hydraulic hose return</v>
      </c>
      <c r="H11282" s="1" t="s">
        <v>11776</v>
      </c>
      <c r="AC11282" s="5">
        <v>45491</v>
      </c>
      <c r="AD11282" s="5" t="s">
        <v>14537</v>
      </c>
      <c r="AE11282" s="5" t="s">
        <v>475</v>
      </c>
      <c r="AF11282">
        <f>MONTH(Table1[[#This Row],[Date Sent]])</f>
        <v>7</v>
      </c>
      <c r="AG11282">
        <f>YEAR(Table1[[#This Row],[Date Sent]])</f>
        <v>2024</v>
      </c>
    </row>
    <row r="11283" spans="1:33" x14ac:dyDescent="0.2">
      <c r="A11283" t="s">
        <v>398</v>
      </c>
      <c r="B11283" t="s">
        <v>11774</v>
      </c>
      <c r="C11283" s="1">
        <v>8.4700000000000006</v>
      </c>
      <c r="D11283" s="5">
        <v>45443</v>
      </c>
      <c r="E11283" t="s">
        <v>13</v>
      </c>
      <c r="F11283" s="1" t="s">
        <v>39</v>
      </c>
      <c r="G11283" s="42" t="s">
        <v>39</v>
      </c>
      <c r="H11283" s="1" t="s">
        <v>11777</v>
      </c>
      <c r="AC11283" s="5">
        <v>45491</v>
      </c>
      <c r="AD11283" s="5" t="s">
        <v>14537</v>
      </c>
      <c r="AE11283" s="5" t="s">
        <v>475</v>
      </c>
      <c r="AF11283">
        <f>MONTH(Table1[[#This Row],[Date Sent]])</f>
        <v>7</v>
      </c>
      <c r="AG11283">
        <f>YEAR(Table1[[#This Row],[Date Sent]])</f>
        <v>2024</v>
      </c>
    </row>
    <row r="11284" spans="1:33" x14ac:dyDescent="0.2">
      <c r="A11284" t="s">
        <v>398</v>
      </c>
      <c r="B11284" t="s">
        <v>11774</v>
      </c>
      <c r="C11284" s="1">
        <v>58.29</v>
      </c>
      <c r="D11284" s="5">
        <v>45444</v>
      </c>
      <c r="E11284" t="s">
        <v>13</v>
      </c>
      <c r="F11284" s="1" t="s">
        <v>33</v>
      </c>
      <c r="G11284" s="36" t="str">
        <f>Table1[[#This Row],[Split 1]]</f>
        <v>extension hose for holding tank clean out</v>
      </c>
      <c r="H11284" s="1" t="s">
        <v>11778</v>
      </c>
      <c r="AC11284" s="5">
        <v>45491</v>
      </c>
      <c r="AD11284" s="5" t="s">
        <v>14537</v>
      </c>
      <c r="AE11284" s="5" t="s">
        <v>475</v>
      </c>
      <c r="AF11284">
        <f>MONTH(Table1[[#This Row],[Date Sent]])</f>
        <v>7</v>
      </c>
      <c r="AG11284">
        <f>YEAR(Table1[[#This Row],[Date Sent]])</f>
        <v>2024</v>
      </c>
    </row>
    <row r="11285" spans="1:33" x14ac:dyDescent="0.2">
      <c r="A11285" t="s">
        <v>398</v>
      </c>
      <c r="B11285" t="s">
        <v>11774</v>
      </c>
      <c r="C11285" s="1">
        <v>39.24</v>
      </c>
      <c r="D11285" s="5">
        <v>45451</v>
      </c>
      <c r="E11285" t="s">
        <v>15</v>
      </c>
      <c r="F11285" s="1" t="s">
        <v>1193</v>
      </c>
      <c r="G11285" s="36" t="str">
        <f>Table1[[#This Row],[Split 1]]</f>
        <v>bug spray</v>
      </c>
      <c r="H11285" s="1" t="s">
        <v>11779</v>
      </c>
      <c r="AC11285" s="5">
        <v>45491</v>
      </c>
      <c r="AD11285" s="5" t="s">
        <v>14537</v>
      </c>
      <c r="AE11285" s="5" t="s">
        <v>475</v>
      </c>
      <c r="AF11285">
        <f>MONTH(Table1[[#This Row],[Date Sent]])</f>
        <v>7</v>
      </c>
      <c r="AG11285">
        <f>YEAR(Table1[[#This Row],[Date Sent]])</f>
        <v>2024</v>
      </c>
    </row>
    <row r="11286" spans="1:33" x14ac:dyDescent="0.2">
      <c r="A11286" t="s">
        <v>398</v>
      </c>
      <c r="B11286" t="s">
        <v>11774</v>
      </c>
      <c r="C11286" s="1">
        <v>139.27000000000001</v>
      </c>
      <c r="D11286" s="5">
        <v>45456</v>
      </c>
      <c r="E11286" t="s">
        <v>27</v>
      </c>
      <c r="F11286" s="1" t="s">
        <v>39</v>
      </c>
      <c r="G11286" s="42" t="s">
        <v>39</v>
      </c>
      <c r="H11286" s="1" t="s">
        <v>1420</v>
      </c>
      <c r="AC11286" s="5">
        <v>45491</v>
      </c>
      <c r="AD11286" s="5" t="s">
        <v>14537</v>
      </c>
      <c r="AE11286" s="5" t="s">
        <v>475</v>
      </c>
      <c r="AF11286">
        <f>MONTH(Table1[[#This Row],[Date Sent]])</f>
        <v>7</v>
      </c>
      <c r="AG11286">
        <f>YEAR(Table1[[#This Row],[Date Sent]])</f>
        <v>2024</v>
      </c>
    </row>
    <row r="11287" spans="1:33" x14ac:dyDescent="0.2">
      <c r="A11287" t="s">
        <v>11508</v>
      </c>
      <c r="B11287" t="s">
        <v>11509</v>
      </c>
      <c r="C11287" s="1">
        <v>22.9</v>
      </c>
      <c r="D11287" s="5">
        <v>45463</v>
      </c>
      <c r="E11287" t="s">
        <v>14</v>
      </c>
      <c r="F11287" s="1" t="s">
        <v>41</v>
      </c>
      <c r="G11287" s="36" t="str">
        <f>Table1[[#This Row],[Split 1]]</f>
        <v>Penalty- Lawrenceburg TN- $22.90 Processing Fee</v>
      </c>
      <c r="H11287" s="1" t="s">
        <v>11510</v>
      </c>
      <c r="AC11287" s="5">
        <v>45491</v>
      </c>
      <c r="AD11287" s="5" t="s">
        <v>14724</v>
      </c>
      <c r="AE11287" s="5" t="s">
        <v>6635</v>
      </c>
      <c r="AF11287">
        <f>MONTH(Table1[[#This Row],[Date Sent]])</f>
        <v>7</v>
      </c>
      <c r="AG11287">
        <f>YEAR(Table1[[#This Row],[Date Sent]])</f>
        <v>2024</v>
      </c>
    </row>
    <row r="11288" spans="1:33" x14ac:dyDescent="0.2">
      <c r="A11288" t="s">
        <v>11508</v>
      </c>
      <c r="B11288" t="s">
        <v>11509</v>
      </c>
      <c r="C11288" s="1">
        <v>1000</v>
      </c>
      <c r="D11288" s="5">
        <v>45463</v>
      </c>
      <c r="E11288" t="s">
        <v>14</v>
      </c>
      <c r="F11288" s="1" t="s">
        <v>41</v>
      </c>
      <c r="G11288" s="36" t="str">
        <f>Table1[[#This Row],[Split 1]]</f>
        <v>Penalty- TN Lawrenceburg- $1000</v>
      </c>
      <c r="H11288" s="1" t="s">
        <v>11511</v>
      </c>
      <c r="AC11288" s="5">
        <v>45491</v>
      </c>
      <c r="AD11288" s="5" t="s">
        <v>14724</v>
      </c>
      <c r="AE11288" s="5" t="s">
        <v>6635</v>
      </c>
      <c r="AF11288">
        <f>MONTH(Table1[[#This Row],[Date Sent]])</f>
        <v>7</v>
      </c>
      <c r="AG11288">
        <f>YEAR(Table1[[#This Row],[Date Sent]])</f>
        <v>2024</v>
      </c>
    </row>
    <row r="11289" spans="1:33" x14ac:dyDescent="0.2">
      <c r="A11289" t="s">
        <v>538</v>
      </c>
      <c r="B11289" t="s">
        <v>11780</v>
      </c>
      <c r="C11289" s="1">
        <v>66.38</v>
      </c>
      <c r="D11289" s="5">
        <v>45434</v>
      </c>
      <c r="E11289" t="s">
        <v>21</v>
      </c>
      <c r="F11289" s="1" t="s">
        <v>33</v>
      </c>
      <c r="G11289" s="42" t="s">
        <v>33</v>
      </c>
      <c r="H11289" s="1" t="s">
        <v>1544</v>
      </c>
      <c r="AC11289" s="5">
        <v>45491</v>
      </c>
      <c r="AD11289" s="5" t="s">
        <v>14689</v>
      </c>
      <c r="AE11289" s="5" t="s">
        <v>156</v>
      </c>
      <c r="AF11289">
        <f>MONTH(Table1[[#This Row],[Date Sent]])</f>
        <v>7</v>
      </c>
      <c r="AG11289">
        <f>YEAR(Table1[[#This Row],[Date Sent]])</f>
        <v>2024</v>
      </c>
    </row>
    <row r="11290" spans="1:33" x14ac:dyDescent="0.2">
      <c r="A11290" t="s">
        <v>538</v>
      </c>
      <c r="B11290" t="s">
        <v>11780</v>
      </c>
      <c r="C11290" s="1">
        <v>61.21</v>
      </c>
      <c r="D11290" s="5">
        <v>45440</v>
      </c>
      <c r="E11290" t="s">
        <v>21</v>
      </c>
      <c r="F11290" s="1" t="s">
        <v>15</v>
      </c>
      <c r="G11290" s="42" t="s">
        <v>15</v>
      </c>
      <c r="H11290" s="1" t="s">
        <v>11781</v>
      </c>
      <c r="AC11290" s="5">
        <v>45491</v>
      </c>
      <c r="AD11290" s="5" t="s">
        <v>14689</v>
      </c>
      <c r="AE11290" s="5" t="s">
        <v>156</v>
      </c>
      <c r="AF11290">
        <f>MONTH(Table1[[#This Row],[Date Sent]])</f>
        <v>7</v>
      </c>
      <c r="AG11290">
        <f>YEAR(Table1[[#This Row],[Date Sent]])</f>
        <v>2024</v>
      </c>
    </row>
    <row r="11291" spans="1:33" x14ac:dyDescent="0.2">
      <c r="A11291" t="s">
        <v>538</v>
      </c>
      <c r="B11291" t="s">
        <v>11780</v>
      </c>
      <c r="C11291" s="1">
        <v>10.44</v>
      </c>
      <c r="D11291" s="5">
        <v>45440</v>
      </c>
      <c r="E11291" t="s">
        <v>25</v>
      </c>
      <c r="F11291" s="1" t="s">
        <v>39</v>
      </c>
      <c r="G11291" s="36" t="str">
        <f>Table1[[#This Row],[Split 1]]</f>
        <v>Pipe plugs</v>
      </c>
      <c r="H11291" s="1" t="s">
        <v>11782</v>
      </c>
      <c r="AC11291" s="5">
        <v>45491</v>
      </c>
      <c r="AD11291" s="5" t="s">
        <v>14689</v>
      </c>
      <c r="AE11291" s="5" t="s">
        <v>156</v>
      </c>
      <c r="AF11291">
        <f>MONTH(Table1[[#This Row],[Date Sent]])</f>
        <v>7</v>
      </c>
      <c r="AG11291">
        <f>YEAR(Table1[[#This Row],[Date Sent]])</f>
        <v>2024</v>
      </c>
    </row>
    <row r="11292" spans="1:33" x14ac:dyDescent="0.2">
      <c r="A11292" t="s">
        <v>538</v>
      </c>
      <c r="B11292" t="s">
        <v>11780</v>
      </c>
      <c r="C11292" s="1">
        <v>113.77</v>
      </c>
      <c r="D11292" s="5">
        <v>45440</v>
      </c>
      <c r="E11292" t="s">
        <v>25</v>
      </c>
      <c r="F11292" s="1" t="s">
        <v>39</v>
      </c>
      <c r="G11292" s="36" t="str">
        <f>Table1[[#This Row],[Split 1]]</f>
        <v>High pressure hose</v>
      </c>
      <c r="H11292" s="1" t="s">
        <v>11783</v>
      </c>
      <c r="AC11292" s="5">
        <v>45491</v>
      </c>
      <c r="AD11292" s="5" t="s">
        <v>14689</v>
      </c>
      <c r="AE11292" s="5" t="s">
        <v>156</v>
      </c>
      <c r="AF11292">
        <f>MONTH(Table1[[#This Row],[Date Sent]])</f>
        <v>7</v>
      </c>
      <c r="AG11292">
        <f>YEAR(Table1[[#This Row],[Date Sent]])</f>
        <v>2024</v>
      </c>
    </row>
    <row r="11293" spans="1:33" x14ac:dyDescent="0.2">
      <c r="A11293" t="s">
        <v>538</v>
      </c>
      <c r="B11293" t="s">
        <v>11780</v>
      </c>
      <c r="C11293" s="1">
        <v>133.71</v>
      </c>
      <c r="D11293" s="5">
        <v>45441</v>
      </c>
      <c r="E11293" t="s">
        <v>25</v>
      </c>
      <c r="F11293" s="1" t="s">
        <v>39</v>
      </c>
      <c r="G11293" s="42" t="s">
        <v>39</v>
      </c>
      <c r="H11293" s="1" t="s">
        <v>11784</v>
      </c>
      <c r="AC11293" s="5">
        <v>45491</v>
      </c>
      <c r="AD11293" s="5" t="s">
        <v>14689</v>
      </c>
      <c r="AE11293" s="5" t="s">
        <v>156</v>
      </c>
      <c r="AF11293">
        <f>MONTH(Table1[[#This Row],[Date Sent]])</f>
        <v>7</v>
      </c>
      <c r="AG11293">
        <f>YEAR(Table1[[#This Row],[Date Sent]])</f>
        <v>2024</v>
      </c>
    </row>
    <row r="11294" spans="1:33" x14ac:dyDescent="0.2">
      <c r="A11294" t="s">
        <v>538</v>
      </c>
      <c r="B11294" t="s">
        <v>11780</v>
      </c>
      <c r="C11294" s="1">
        <v>22.89</v>
      </c>
      <c r="D11294" s="5">
        <v>45442</v>
      </c>
      <c r="E11294" t="s">
        <v>21</v>
      </c>
      <c r="F11294" s="1" t="s">
        <v>18</v>
      </c>
      <c r="G11294" s="36" t="str">
        <f>Table1[[#This Row],[Split 1]]</f>
        <v>Water</v>
      </c>
      <c r="H11294" s="1" t="s">
        <v>984</v>
      </c>
      <c r="AC11294" s="5">
        <v>45491</v>
      </c>
      <c r="AD11294" s="5" t="s">
        <v>14689</v>
      </c>
      <c r="AE11294" s="5" t="s">
        <v>156</v>
      </c>
      <c r="AF11294">
        <f>MONTH(Table1[[#This Row],[Date Sent]])</f>
        <v>7</v>
      </c>
      <c r="AG11294">
        <f>YEAR(Table1[[#This Row],[Date Sent]])</f>
        <v>2024</v>
      </c>
    </row>
    <row r="11295" spans="1:33" x14ac:dyDescent="0.2">
      <c r="A11295" t="s">
        <v>538</v>
      </c>
      <c r="B11295" t="s">
        <v>11780</v>
      </c>
      <c r="C11295" s="1">
        <v>79.25</v>
      </c>
      <c r="D11295" s="5">
        <v>45450</v>
      </c>
      <c r="E11295" t="s">
        <v>21</v>
      </c>
      <c r="F11295" s="1" t="s">
        <v>33</v>
      </c>
      <c r="G11295" s="42" t="s">
        <v>33</v>
      </c>
      <c r="H11295" s="1" t="s">
        <v>1544</v>
      </c>
      <c r="AC11295" s="5">
        <v>45491</v>
      </c>
      <c r="AD11295" s="5" t="s">
        <v>14689</v>
      </c>
      <c r="AE11295" s="5" t="s">
        <v>156</v>
      </c>
      <c r="AF11295">
        <f>MONTH(Table1[[#This Row],[Date Sent]])</f>
        <v>7</v>
      </c>
      <c r="AG11295">
        <f>YEAR(Table1[[#This Row],[Date Sent]])</f>
        <v>2024</v>
      </c>
    </row>
    <row r="11296" spans="1:33" x14ac:dyDescent="0.2">
      <c r="A11296" t="s">
        <v>538</v>
      </c>
      <c r="B11296" t="s">
        <v>11780</v>
      </c>
      <c r="C11296" s="1">
        <v>74.709999999999994</v>
      </c>
      <c r="D11296" s="5">
        <v>45457</v>
      </c>
      <c r="E11296" t="s">
        <v>25</v>
      </c>
      <c r="F11296" s="1" t="s">
        <v>39</v>
      </c>
      <c r="G11296" s="36" t="str">
        <f>Table1[[#This Row],[Split 1]]</f>
        <v>High pressure hose</v>
      </c>
      <c r="H11296" s="1" t="s">
        <v>11783</v>
      </c>
      <c r="AC11296" s="5">
        <v>45491</v>
      </c>
      <c r="AD11296" s="5" t="s">
        <v>14689</v>
      </c>
      <c r="AE11296" s="5" t="s">
        <v>156</v>
      </c>
      <c r="AF11296">
        <f>MONTH(Table1[[#This Row],[Date Sent]])</f>
        <v>7</v>
      </c>
      <c r="AG11296">
        <f>YEAR(Table1[[#This Row],[Date Sent]])</f>
        <v>2024</v>
      </c>
    </row>
    <row r="11297" spans="1:33" x14ac:dyDescent="0.2">
      <c r="A11297" t="s">
        <v>538</v>
      </c>
      <c r="B11297" t="s">
        <v>11780</v>
      </c>
      <c r="C11297" s="1">
        <v>58.52</v>
      </c>
      <c r="D11297" s="5">
        <v>45459</v>
      </c>
      <c r="E11297" t="s">
        <v>21</v>
      </c>
      <c r="F11297" s="1" t="s">
        <v>18</v>
      </c>
      <c r="G11297" s="42" t="s">
        <v>18</v>
      </c>
      <c r="H11297" s="1" t="s">
        <v>11785</v>
      </c>
      <c r="AC11297" s="5">
        <v>45491</v>
      </c>
      <c r="AD11297" s="5" t="s">
        <v>14689</v>
      </c>
      <c r="AE11297" s="5" t="s">
        <v>156</v>
      </c>
      <c r="AF11297">
        <f>MONTH(Table1[[#This Row],[Date Sent]])</f>
        <v>7</v>
      </c>
      <c r="AG11297">
        <f>YEAR(Table1[[#This Row],[Date Sent]])</f>
        <v>2024</v>
      </c>
    </row>
    <row r="11298" spans="1:33" x14ac:dyDescent="0.2">
      <c r="A11298" t="s">
        <v>538</v>
      </c>
      <c r="B11298" t="s">
        <v>11780</v>
      </c>
      <c r="C11298" s="1">
        <v>46.01</v>
      </c>
      <c r="D11298" s="5">
        <v>45460</v>
      </c>
      <c r="E11298" t="s">
        <v>21</v>
      </c>
      <c r="F11298" s="1" t="s">
        <v>33</v>
      </c>
      <c r="G11298" s="42" t="s">
        <v>33</v>
      </c>
      <c r="H11298" s="1" t="s">
        <v>1544</v>
      </c>
      <c r="AC11298" s="5">
        <v>45491</v>
      </c>
      <c r="AD11298" s="5" t="s">
        <v>14689</v>
      </c>
      <c r="AE11298" s="5" t="s">
        <v>156</v>
      </c>
      <c r="AF11298">
        <f>MONTH(Table1[[#This Row],[Date Sent]])</f>
        <v>7</v>
      </c>
      <c r="AG11298">
        <f>YEAR(Table1[[#This Row],[Date Sent]])</f>
        <v>2024</v>
      </c>
    </row>
    <row r="11299" spans="1:33" x14ac:dyDescent="0.2">
      <c r="A11299" t="s">
        <v>3144</v>
      </c>
      <c r="B11299" t="s">
        <v>11786</v>
      </c>
      <c r="C11299" s="1">
        <v>1.58</v>
      </c>
      <c r="D11299" s="5">
        <v>45430</v>
      </c>
      <c r="E11299" t="s">
        <v>33</v>
      </c>
      <c r="F11299" s="1" t="s">
        <v>39</v>
      </c>
      <c r="G11299" s="36" t="str">
        <f>Table1[[#This Row],[Split 1]]</f>
        <v>face plate for an outlet</v>
      </c>
      <c r="H11299" s="1" t="s">
        <v>11787</v>
      </c>
      <c r="AC11299" s="5">
        <v>45491</v>
      </c>
      <c r="AD11299" s="5" t="s">
        <v>14696</v>
      </c>
      <c r="AE11299" s="5" t="s">
        <v>73</v>
      </c>
      <c r="AF11299">
        <f>MONTH(Table1[[#This Row],[Date Sent]])</f>
        <v>7</v>
      </c>
      <c r="AG11299">
        <f>YEAR(Table1[[#This Row],[Date Sent]])</f>
        <v>2024</v>
      </c>
    </row>
    <row r="11300" spans="1:33" x14ac:dyDescent="0.2">
      <c r="A11300" t="s">
        <v>3144</v>
      </c>
      <c r="B11300" t="s">
        <v>11786</v>
      </c>
      <c r="C11300" s="1">
        <v>14.7</v>
      </c>
      <c r="D11300" s="5">
        <v>45431</v>
      </c>
      <c r="E11300" t="s">
        <v>33</v>
      </c>
      <c r="F11300" s="1" t="s">
        <v>39</v>
      </c>
      <c r="G11300" s="36" t="str">
        <f>Table1[[#This Row],[Split 1]]</f>
        <v>face plates for outlets</v>
      </c>
      <c r="H11300" s="1" t="s">
        <v>11788</v>
      </c>
      <c r="AC11300" s="5">
        <v>45491</v>
      </c>
      <c r="AD11300" s="5" t="s">
        <v>14696</v>
      </c>
      <c r="AE11300" s="5" t="s">
        <v>73</v>
      </c>
      <c r="AF11300">
        <f>MONTH(Table1[[#This Row],[Date Sent]])</f>
        <v>7</v>
      </c>
      <c r="AG11300">
        <f>YEAR(Table1[[#This Row],[Date Sent]])</f>
        <v>2024</v>
      </c>
    </row>
    <row r="11301" spans="1:33" x14ac:dyDescent="0.2">
      <c r="A11301" t="s">
        <v>3144</v>
      </c>
      <c r="B11301" t="s">
        <v>11786</v>
      </c>
      <c r="C11301" s="1">
        <v>29.1</v>
      </c>
      <c r="D11301" s="5">
        <v>45437</v>
      </c>
      <c r="E11301" t="s">
        <v>33</v>
      </c>
      <c r="F11301" s="1" t="s">
        <v>17</v>
      </c>
      <c r="G11301" s="42" t="s">
        <v>17</v>
      </c>
      <c r="H11301" s="1" t="s">
        <v>11789</v>
      </c>
      <c r="AC11301" s="5">
        <v>45491</v>
      </c>
      <c r="AD11301" s="5" t="s">
        <v>14696</v>
      </c>
      <c r="AE11301" s="5" t="s">
        <v>73</v>
      </c>
      <c r="AF11301">
        <f>MONTH(Table1[[#This Row],[Date Sent]])</f>
        <v>7</v>
      </c>
      <c r="AG11301">
        <f>YEAR(Table1[[#This Row],[Date Sent]])</f>
        <v>2024</v>
      </c>
    </row>
    <row r="11302" spans="1:33" x14ac:dyDescent="0.2">
      <c r="A11302" t="s">
        <v>3144</v>
      </c>
      <c r="B11302" t="s">
        <v>11786</v>
      </c>
      <c r="C11302" s="1">
        <v>326.02</v>
      </c>
      <c r="D11302" s="5">
        <v>45450</v>
      </c>
      <c r="E11302" t="s">
        <v>21</v>
      </c>
      <c r="F11302" s="1" t="s">
        <v>918</v>
      </c>
      <c r="G11302" s="42" t="s">
        <v>9708</v>
      </c>
      <c r="H11302" s="1" t="s">
        <v>11790</v>
      </c>
      <c r="I11302">
        <v>85.74</v>
      </c>
      <c r="J11302" s="16" t="s">
        <v>17</v>
      </c>
      <c r="K11302" s="1" t="s">
        <v>3711</v>
      </c>
      <c r="L11302">
        <v>62.739999999999995</v>
      </c>
      <c r="M11302" t="s">
        <v>15</v>
      </c>
      <c r="N11302" s="1" t="s">
        <v>6002</v>
      </c>
      <c r="O11302">
        <v>177.54</v>
      </c>
      <c r="P11302" t="s">
        <v>21</v>
      </c>
      <c r="Q11302" s="1" t="s">
        <v>1722</v>
      </c>
      <c r="AC11302" s="5">
        <v>45491</v>
      </c>
      <c r="AD11302" s="5" t="s">
        <v>14696</v>
      </c>
      <c r="AE11302" s="5" t="s">
        <v>73</v>
      </c>
      <c r="AF11302">
        <f>MONTH(Table1[[#This Row],[Date Sent]])</f>
        <v>7</v>
      </c>
      <c r="AG11302">
        <f>YEAR(Table1[[#This Row],[Date Sent]])</f>
        <v>2024</v>
      </c>
    </row>
    <row r="11303" spans="1:33" x14ac:dyDescent="0.2">
      <c r="A11303" t="s">
        <v>3144</v>
      </c>
      <c r="B11303" t="s">
        <v>11786</v>
      </c>
      <c r="C11303" s="1">
        <v>128.07</v>
      </c>
      <c r="D11303" s="5">
        <v>45451</v>
      </c>
      <c r="E11303" t="s">
        <v>21</v>
      </c>
      <c r="F11303" s="1" t="s">
        <v>918</v>
      </c>
      <c r="G11303" s="42" t="s">
        <v>11791</v>
      </c>
      <c r="H11303" s="1" t="s">
        <v>11792</v>
      </c>
      <c r="I11303">
        <v>75.84</v>
      </c>
      <c r="J11303" s="16" t="s">
        <v>18</v>
      </c>
      <c r="K11303" s="1" t="s">
        <v>11793</v>
      </c>
      <c r="L11303">
        <v>52.22999999999999</v>
      </c>
      <c r="M11303" t="s">
        <v>33</v>
      </c>
      <c r="N11303" s="1" t="s">
        <v>1062</v>
      </c>
      <c r="AC11303" s="5">
        <v>45491</v>
      </c>
      <c r="AD11303" s="5" t="s">
        <v>14696</v>
      </c>
      <c r="AE11303" s="5" t="s">
        <v>73</v>
      </c>
      <c r="AF11303">
        <f>MONTH(Table1[[#This Row],[Date Sent]])</f>
        <v>7</v>
      </c>
      <c r="AG11303">
        <f>YEAR(Table1[[#This Row],[Date Sent]])</f>
        <v>2024</v>
      </c>
    </row>
    <row r="11304" spans="1:33" x14ac:dyDescent="0.2">
      <c r="A11304" t="s">
        <v>3144</v>
      </c>
      <c r="B11304" t="s">
        <v>11786</v>
      </c>
      <c r="C11304" s="1">
        <v>98.48</v>
      </c>
      <c r="D11304" s="5">
        <v>45455</v>
      </c>
      <c r="E11304" t="s">
        <v>21</v>
      </c>
      <c r="F11304" s="1" t="s">
        <v>18</v>
      </c>
      <c r="G11304" s="42" t="s">
        <v>18</v>
      </c>
      <c r="H11304" s="1" t="s">
        <v>11794</v>
      </c>
      <c r="AC11304" s="5">
        <v>45491</v>
      </c>
      <c r="AD11304" s="5" t="s">
        <v>14696</v>
      </c>
      <c r="AE11304" s="5" t="s">
        <v>73</v>
      </c>
      <c r="AF11304">
        <f>MONTH(Table1[[#This Row],[Date Sent]])</f>
        <v>7</v>
      </c>
      <c r="AG11304">
        <f>YEAR(Table1[[#This Row],[Date Sent]])</f>
        <v>2024</v>
      </c>
    </row>
    <row r="11305" spans="1:33" x14ac:dyDescent="0.2">
      <c r="A11305" t="s">
        <v>3226</v>
      </c>
      <c r="B11305" t="s">
        <v>11795</v>
      </c>
      <c r="C11305" s="1">
        <v>95.99</v>
      </c>
      <c r="D11305" s="5">
        <v>45430</v>
      </c>
      <c r="E11305" t="s">
        <v>21</v>
      </c>
      <c r="F11305" s="1" t="s">
        <v>33</v>
      </c>
      <c r="G11305" s="42" t="s">
        <v>33</v>
      </c>
      <c r="H11305" s="1" t="s">
        <v>11796</v>
      </c>
      <c r="AC11305" s="5">
        <v>45491</v>
      </c>
      <c r="AD11305" s="5" t="s">
        <v>14702</v>
      </c>
      <c r="AE11305" s="5" t="s">
        <v>73</v>
      </c>
      <c r="AF11305">
        <f>MONTH(Table1[[#This Row],[Date Sent]])</f>
        <v>7</v>
      </c>
      <c r="AG11305">
        <f>YEAR(Table1[[#This Row],[Date Sent]])</f>
        <v>2024</v>
      </c>
    </row>
    <row r="11306" spans="1:33" x14ac:dyDescent="0.2">
      <c r="A11306" t="s">
        <v>3226</v>
      </c>
      <c r="B11306" t="s">
        <v>11795</v>
      </c>
      <c r="C11306" s="1">
        <v>32.880000000000003</v>
      </c>
      <c r="D11306" s="5">
        <v>45436</v>
      </c>
      <c r="E11306" t="s">
        <v>21</v>
      </c>
      <c r="F11306" s="1" t="s">
        <v>33</v>
      </c>
      <c r="G11306" s="36" t="str">
        <f>Table1[[#This Row],[Split 1]]</f>
        <v>Supplies to clean tunnel</v>
      </c>
      <c r="H11306" s="1" t="s">
        <v>11797</v>
      </c>
      <c r="AC11306" s="5">
        <v>45491</v>
      </c>
      <c r="AD11306" s="5" t="s">
        <v>14702</v>
      </c>
      <c r="AE11306" s="5" t="s">
        <v>73</v>
      </c>
      <c r="AF11306">
        <f>MONTH(Table1[[#This Row],[Date Sent]])</f>
        <v>7</v>
      </c>
      <c r="AG11306">
        <f>YEAR(Table1[[#This Row],[Date Sent]])</f>
        <v>2024</v>
      </c>
    </row>
    <row r="11307" spans="1:33" x14ac:dyDescent="0.2">
      <c r="A11307" t="s">
        <v>3226</v>
      </c>
      <c r="B11307" t="s">
        <v>11795</v>
      </c>
      <c r="C11307" s="1">
        <v>186.96</v>
      </c>
      <c r="D11307" s="5">
        <v>45436</v>
      </c>
      <c r="E11307" t="s">
        <v>18</v>
      </c>
      <c r="F11307" s="1" t="s">
        <v>918</v>
      </c>
      <c r="G11307" s="42" t="s">
        <v>11791</v>
      </c>
      <c r="H11307" s="1" t="s">
        <v>11798</v>
      </c>
      <c r="I11307">
        <v>122.43</v>
      </c>
      <c r="J11307" s="16" t="s">
        <v>18</v>
      </c>
      <c r="K11307" s="1" t="s">
        <v>11799</v>
      </c>
      <c r="L11307">
        <v>34.850000000000009</v>
      </c>
      <c r="M11307" t="s">
        <v>33</v>
      </c>
      <c r="N11307" s="1" t="s">
        <v>11800</v>
      </c>
      <c r="O11307">
        <v>29.679999999999978</v>
      </c>
      <c r="P11307" t="s">
        <v>15</v>
      </c>
      <c r="Q11307" s="1" t="s">
        <v>11801</v>
      </c>
      <c r="AC11307" s="5">
        <v>45491</v>
      </c>
      <c r="AD11307" s="5" t="s">
        <v>14702</v>
      </c>
      <c r="AE11307" s="5" t="s">
        <v>73</v>
      </c>
      <c r="AF11307">
        <f>MONTH(Table1[[#This Row],[Date Sent]])</f>
        <v>7</v>
      </c>
      <c r="AG11307">
        <f>YEAR(Table1[[#This Row],[Date Sent]])</f>
        <v>2024</v>
      </c>
    </row>
    <row r="11308" spans="1:33" x14ac:dyDescent="0.2">
      <c r="A11308" t="s">
        <v>3226</v>
      </c>
      <c r="B11308" t="s">
        <v>11795</v>
      </c>
      <c r="C11308" s="1">
        <v>147.03</v>
      </c>
      <c r="D11308" s="5">
        <v>45442</v>
      </c>
      <c r="E11308" t="s">
        <v>21</v>
      </c>
      <c r="F11308" s="1" t="s">
        <v>33</v>
      </c>
      <c r="G11308" s="42" t="s">
        <v>33</v>
      </c>
      <c r="H11308" s="1" t="s">
        <v>11802</v>
      </c>
      <c r="AC11308" s="5">
        <v>45491</v>
      </c>
      <c r="AD11308" s="5" t="s">
        <v>14702</v>
      </c>
      <c r="AE11308" s="5" t="s">
        <v>73</v>
      </c>
      <c r="AF11308">
        <f>MONTH(Table1[[#This Row],[Date Sent]])</f>
        <v>7</v>
      </c>
      <c r="AG11308">
        <f>YEAR(Table1[[#This Row],[Date Sent]])</f>
        <v>2024</v>
      </c>
    </row>
    <row r="11309" spans="1:33" x14ac:dyDescent="0.2">
      <c r="A11309" t="s">
        <v>3226</v>
      </c>
      <c r="B11309" t="s">
        <v>11795</v>
      </c>
      <c r="C11309" s="1">
        <v>90.85</v>
      </c>
      <c r="D11309" s="5">
        <v>45453</v>
      </c>
      <c r="E11309" t="s">
        <v>21</v>
      </c>
      <c r="F11309" s="1" t="s">
        <v>918</v>
      </c>
      <c r="G11309" s="42" t="s">
        <v>11791</v>
      </c>
      <c r="H11309" s="1" t="s">
        <v>11803</v>
      </c>
      <c r="I11309">
        <v>61.5</v>
      </c>
      <c r="J11309" s="16" t="s">
        <v>18</v>
      </c>
      <c r="K11309" s="1" t="s">
        <v>9757</v>
      </c>
      <c r="L11309">
        <v>29.349999999999994</v>
      </c>
      <c r="M11309" t="s">
        <v>33</v>
      </c>
      <c r="N11309" s="1" t="s">
        <v>1602</v>
      </c>
      <c r="AC11309" s="5">
        <v>45491</v>
      </c>
      <c r="AD11309" s="5" t="s">
        <v>14702</v>
      </c>
      <c r="AE11309" s="5" t="s">
        <v>73</v>
      </c>
      <c r="AF11309">
        <f>MONTH(Table1[[#This Row],[Date Sent]])</f>
        <v>7</v>
      </c>
      <c r="AG11309">
        <f>YEAR(Table1[[#This Row],[Date Sent]])</f>
        <v>2024</v>
      </c>
    </row>
    <row r="11310" spans="1:33" x14ac:dyDescent="0.2">
      <c r="A11310" t="s">
        <v>3226</v>
      </c>
      <c r="B11310" t="s">
        <v>11795</v>
      </c>
      <c r="C11310" s="1">
        <v>118.04</v>
      </c>
      <c r="D11310" s="5">
        <v>45453</v>
      </c>
      <c r="E11310" t="s">
        <v>21</v>
      </c>
      <c r="F11310" s="1" t="s">
        <v>918</v>
      </c>
      <c r="G11310" s="42" t="s">
        <v>11804</v>
      </c>
      <c r="H11310" s="1" t="s">
        <v>11805</v>
      </c>
      <c r="I11310">
        <v>64.319999999999993</v>
      </c>
      <c r="J11310" s="16" t="s">
        <v>33</v>
      </c>
      <c r="K11310" s="1" t="s">
        <v>979</v>
      </c>
      <c r="L11310">
        <v>53.720000000000013</v>
      </c>
      <c r="M11310" t="s">
        <v>17</v>
      </c>
      <c r="N11310" s="1" t="s">
        <v>2043</v>
      </c>
      <c r="AC11310" s="5">
        <v>45491</v>
      </c>
      <c r="AD11310" s="5" t="s">
        <v>14702</v>
      </c>
      <c r="AE11310" s="5" t="s">
        <v>73</v>
      </c>
      <c r="AF11310">
        <f>MONTH(Table1[[#This Row],[Date Sent]])</f>
        <v>7</v>
      </c>
      <c r="AG11310">
        <f>YEAR(Table1[[#This Row],[Date Sent]])</f>
        <v>2024</v>
      </c>
    </row>
    <row r="11311" spans="1:33" x14ac:dyDescent="0.2">
      <c r="A11311" t="s">
        <v>3226</v>
      </c>
      <c r="B11311" t="s">
        <v>11795</v>
      </c>
      <c r="C11311" s="1">
        <v>211.42</v>
      </c>
      <c r="D11311" s="5">
        <v>45456</v>
      </c>
      <c r="E11311" t="s">
        <v>21</v>
      </c>
      <c r="F11311" s="1" t="s">
        <v>918</v>
      </c>
      <c r="G11311" s="42" t="s">
        <v>11806</v>
      </c>
      <c r="H11311" s="1" t="s">
        <v>11807</v>
      </c>
      <c r="I11311">
        <v>160.80000000000001</v>
      </c>
      <c r="J11311" s="16" t="s">
        <v>33</v>
      </c>
      <c r="K11311" s="1" t="s">
        <v>979</v>
      </c>
      <c r="L11311">
        <v>12.48</v>
      </c>
      <c r="M11311" t="s">
        <v>39</v>
      </c>
      <c r="N11311" s="1" t="s">
        <v>1720</v>
      </c>
      <c r="O11311">
        <v>38.139999999999986</v>
      </c>
      <c r="P11311" t="s">
        <v>10</v>
      </c>
      <c r="Q11311" s="1" t="s">
        <v>11808</v>
      </c>
      <c r="AC11311" s="5">
        <v>45491</v>
      </c>
      <c r="AD11311" s="5" t="s">
        <v>14702</v>
      </c>
      <c r="AE11311" s="5" t="s">
        <v>73</v>
      </c>
      <c r="AF11311">
        <f>MONTH(Table1[[#This Row],[Date Sent]])</f>
        <v>7</v>
      </c>
      <c r="AG11311">
        <f>YEAR(Table1[[#This Row],[Date Sent]])</f>
        <v>2024</v>
      </c>
    </row>
    <row r="11312" spans="1:33" x14ac:dyDescent="0.2">
      <c r="A11312" t="s">
        <v>3226</v>
      </c>
      <c r="B11312" t="s">
        <v>11795</v>
      </c>
      <c r="C11312" s="1">
        <v>21.49</v>
      </c>
      <c r="D11312" s="5">
        <v>45456</v>
      </c>
      <c r="E11312" t="s">
        <v>21</v>
      </c>
      <c r="F11312" s="1" t="s">
        <v>39</v>
      </c>
      <c r="G11312" s="36" t="str">
        <f>Table1[[#This Row],[Split 1]]</f>
        <v>Hose</v>
      </c>
      <c r="H11312" s="1" t="s">
        <v>1304</v>
      </c>
      <c r="AC11312" s="5">
        <v>45491</v>
      </c>
      <c r="AD11312" s="5" t="s">
        <v>14702</v>
      </c>
      <c r="AE11312" s="5" t="s">
        <v>73</v>
      </c>
      <c r="AF11312">
        <f>MONTH(Table1[[#This Row],[Date Sent]])</f>
        <v>7</v>
      </c>
      <c r="AG11312">
        <f>YEAR(Table1[[#This Row],[Date Sent]])</f>
        <v>2024</v>
      </c>
    </row>
    <row r="11313" spans="1:33" x14ac:dyDescent="0.2">
      <c r="A11313" t="s">
        <v>3226</v>
      </c>
      <c r="B11313" t="s">
        <v>11795</v>
      </c>
      <c r="C11313" s="1">
        <v>32.15</v>
      </c>
      <c r="D11313" s="5">
        <v>45456</v>
      </c>
      <c r="E11313" t="s">
        <v>21</v>
      </c>
      <c r="F11313" s="1" t="s">
        <v>33</v>
      </c>
      <c r="G11313" s="36" t="str">
        <f>Table1[[#This Row],[Split 1]]</f>
        <v>Arch cleaner</v>
      </c>
      <c r="H11313" s="1" t="s">
        <v>11809</v>
      </c>
      <c r="AC11313" s="5">
        <v>45491</v>
      </c>
      <c r="AD11313" s="5" t="s">
        <v>14702</v>
      </c>
      <c r="AE11313" s="5" t="s">
        <v>73</v>
      </c>
      <c r="AF11313">
        <f>MONTH(Table1[[#This Row],[Date Sent]])</f>
        <v>7</v>
      </c>
      <c r="AG11313">
        <f>YEAR(Table1[[#This Row],[Date Sent]])</f>
        <v>2024</v>
      </c>
    </row>
    <row r="11314" spans="1:33" x14ac:dyDescent="0.2">
      <c r="A11314" t="s">
        <v>3226</v>
      </c>
      <c r="B11314" t="s">
        <v>11795</v>
      </c>
      <c r="C11314" s="1">
        <v>45.3</v>
      </c>
      <c r="D11314" s="5">
        <v>45460</v>
      </c>
      <c r="E11314" t="s">
        <v>21</v>
      </c>
      <c r="F11314" s="1" t="s">
        <v>33</v>
      </c>
      <c r="G11314" s="42" t="s">
        <v>33</v>
      </c>
      <c r="H11314" s="1" t="s">
        <v>2172</v>
      </c>
      <c r="AC11314" s="5">
        <v>45491</v>
      </c>
      <c r="AD11314" s="5" t="s">
        <v>14702</v>
      </c>
      <c r="AE11314" s="5" t="s">
        <v>73</v>
      </c>
      <c r="AF11314">
        <f>MONTH(Table1[[#This Row],[Date Sent]])</f>
        <v>7</v>
      </c>
      <c r="AG11314">
        <f>YEAR(Table1[[#This Row],[Date Sent]])</f>
        <v>2024</v>
      </c>
    </row>
    <row r="11315" spans="1:33" x14ac:dyDescent="0.2">
      <c r="A11315" t="s">
        <v>776</v>
      </c>
      <c r="B11315" t="s">
        <v>777</v>
      </c>
      <c r="C11315" s="1">
        <v>179.25</v>
      </c>
      <c r="D11315" s="5">
        <v>45428</v>
      </c>
      <c r="E11315" t="s">
        <v>33</v>
      </c>
      <c r="F11315" s="1" t="s">
        <v>17</v>
      </c>
      <c r="G11315" s="36" t="str">
        <f>Table1[[#This Row],[Split 1]]</f>
        <v>Prep gun hoses</v>
      </c>
      <c r="H11315" s="1" t="s">
        <v>3352</v>
      </c>
      <c r="AC11315" s="5">
        <v>45491</v>
      </c>
      <c r="AD11315" s="5" t="s">
        <v>13408</v>
      </c>
      <c r="AE11315" s="5" t="s">
        <v>6845</v>
      </c>
      <c r="AF11315">
        <f>MONTH(Table1[[#This Row],[Date Sent]])</f>
        <v>7</v>
      </c>
      <c r="AG11315">
        <f>YEAR(Table1[[#This Row],[Date Sent]])</f>
        <v>2024</v>
      </c>
    </row>
    <row r="11316" spans="1:33" x14ac:dyDescent="0.2">
      <c r="A11316" t="s">
        <v>776</v>
      </c>
      <c r="B11316" t="s">
        <v>777</v>
      </c>
      <c r="C11316" s="1">
        <v>14.97</v>
      </c>
      <c r="D11316" s="5">
        <v>45429</v>
      </c>
      <c r="E11316" t="s">
        <v>24</v>
      </c>
      <c r="F11316" s="1" t="s">
        <v>6</v>
      </c>
      <c r="G11316" s="42" t="s">
        <v>11810</v>
      </c>
      <c r="H11316" s="1" t="s">
        <v>11811</v>
      </c>
      <c r="AC11316" s="5">
        <v>45491</v>
      </c>
      <c r="AD11316" s="5" t="s">
        <v>13408</v>
      </c>
      <c r="AE11316" s="5" t="s">
        <v>6845</v>
      </c>
      <c r="AF11316">
        <f>MONTH(Table1[[#This Row],[Date Sent]])</f>
        <v>7</v>
      </c>
      <c r="AG11316">
        <f>YEAR(Table1[[#This Row],[Date Sent]])</f>
        <v>2024</v>
      </c>
    </row>
    <row r="11317" spans="1:33" x14ac:dyDescent="0.2">
      <c r="A11317" t="s">
        <v>776</v>
      </c>
      <c r="B11317" t="s">
        <v>777</v>
      </c>
      <c r="C11317" s="1">
        <v>21.56</v>
      </c>
      <c r="D11317" s="5">
        <v>45431</v>
      </c>
      <c r="E11317" t="s">
        <v>33</v>
      </c>
      <c r="F11317" s="1" t="s">
        <v>39</v>
      </c>
      <c r="G11317" s="42" t="s">
        <v>15</v>
      </c>
      <c r="H11317" s="1" t="s">
        <v>11812</v>
      </c>
      <c r="AC11317" s="5">
        <v>45491</v>
      </c>
      <c r="AD11317" s="5" t="s">
        <v>13408</v>
      </c>
      <c r="AE11317" s="5" t="s">
        <v>6845</v>
      </c>
      <c r="AF11317">
        <f>MONTH(Table1[[#This Row],[Date Sent]])</f>
        <v>7</v>
      </c>
      <c r="AG11317">
        <f>YEAR(Table1[[#This Row],[Date Sent]])</f>
        <v>2024</v>
      </c>
    </row>
    <row r="11318" spans="1:33" x14ac:dyDescent="0.2">
      <c r="A11318" t="s">
        <v>776</v>
      </c>
      <c r="B11318" t="s">
        <v>777</v>
      </c>
      <c r="C11318" s="1">
        <v>117.7</v>
      </c>
      <c r="D11318" s="5">
        <v>45432</v>
      </c>
      <c r="E11318" t="s">
        <v>26</v>
      </c>
      <c r="F11318" s="1" t="s">
        <v>34</v>
      </c>
      <c r="G11318" s="42" t="s">
        <v>34</v>
      </c>
      <c r="H11318" s="1" t="s">
        <v>11813</v>
      </c>
      <c r="AC11318" s="5">
        <v>45491</v>
      </c>
      <c r="AD11318" s="5" t="s">
        <v>13408</v>
      </c>
      <c r="AE11318" s="5" t="s">
        <v>6845</v>
      </c>
      <c r="AF11318">
        <f>MONTH(Table1[[#This Row],[Date Sent]])</f>
        <v>7</v>
      </c>
      <c r="AG11318">
        <f>YEAR(Table1[[#This Row],[Date Sent]])</f>
        <v>2024</v>
      </c>
    </row>
    <row r="11319" spans="1:33" x14ac:dyDescent="0.2">
      <c r="A11319" t="s">
        <v>776</v>
      </c>
      <c r="B11319" t="s">
        <v>777</v>
      </c>
      <c r="C11319" s="1">
        <v>372.94</v>
      </c>
      <c r="D11319" s="5">
        <v>45433</v>
      </c>
      <c r="E11319" t="s">
        <v>20</v>
      </c>
      <c r="F11319" s="1" t="s">
        <v>39</v>
      </c>
      <c r="G11319" s="36" t="str">
        <f>Table1[[#This Row],[Split 1]]</f>
        <v>Hoses for chemical tree</v>
      </c>
      <c r="H11319" s="1" t="s">
        <v>11814</v>
      </c>
      <c r="AC11319" s="5">
        <v>45491</v>
      </c>
      <c r="AD11319" s="5" t="s">
        <v>13408</v>
      </c>
      <c r="AE11319" s="5" t="s">
        <v>6845</v>
      </c>
      <c r="AF11319">
        <f>MONTH(Table1[[#This Row],[Date Sent]])</f>
        <v>7</v>
      </c>
      <c r="AG11319">
        <f>YEAR(Table1[[#This Row],[Date Sent]])</f>
        <v>2024</v>
      </c>
    </row>
    <row r="11320" spans="1:33" x14ac:dyDescent="0.2">
      <c r="A11320" t="s">
        <v>776</v>
      </c>
      <c r="B11320" t="s">
        <v>777</v>
      </c>
      <c r="C11320" s="1">
        <v>99.25</v>
      </c>
      <c r="D11320" s="5">
        <v>45437</v>
      </c>
      <c r="E11320" t="s">
        <v>21</v>
      </c>
      <c r="F11320" s="1" t="s">
        <v>918</v>
      </c>
      <c r="G11320" s="36" t="str">
        <f>Table1[[#This Row],[Split 1]]</f>
        <v>bottle water, dish soap, bath tissue</v>
      </c>
      <c r="H11320" s="1" t="s">
        <v>11815</v>
      </c>
      <c r="I11320">
        <v>24.82</v>
      </c>
      <c r="J11320" s="16" t="s">
        <v>15</v>
      </c>
      <c r="K11320" s="1" t="s">
        <v>6002</v>
      </c>
      <c r="L11320">
        <v>16.239999999999998</v>
      </c>
      <c r="M11320" t="s">
        <v>18</v>
      </c>
      <c r="N11320" s="1" t="s">
        <v>7417</v>
      </c>
      <c r="O11320">
        <v>58.19</v>
      </c>
      <c r="P11320" t="s">
        <v>33</v>
      </c>
      <c r="Q11320" s="1" t="s">
        <v>1062</v>
      </c>
      <c r="AC11320" s="5">
        <v>45491</v>
      </c>
      <c r="AD11320" s="5" t="s">
        <v>13408</v>
      </c>
      <c r="AE11320" s="5" t="s">
        <v>6845</v>
      </c>
      <c r="AF11320">
        <f>MONTH(Table1[[#This Row],[Date Sent]])</f>
        <v>7</v>
      </c>
      <c r="AG11320">
        <f>YEAR(Table1[[#This Row],[Date Sent]])</f>
        <v>2024</v>
      </c>
    </row>
    <row r="11321" spans="1:33" x14ac:dyDescent="0.2">
      <c r="A11321" t="s">
        <v>438</v>
      </c>
      <c r="B11321" t="s">
        <v>11816</v>
      </c>
      <c r="C11321" s="1">
        <v>198.34</v>
      </c>
      <c r="D11321" s="5">
        <v>45430</v>
      </c>
      <c r="E11321" t="s">
        <v>21</v>
      </c>
      <c r="F11321" s="1" t="s">
        <v>33</v>
      </c>
      <c r="G11321" s="42" t="s">
        <v>33</v>
      </c>
      <c r="H11321" s="1" t="s">
        <v>11817</v>
      </c>
      <c r="AC11321" s="5">
        <v>45491</v>
      </c>
      <c r="AD11321" s="5" t="s">
        <v>14644</v>
      </c>
      <c r="AE11321" s="5" t="s">
        <v>6845</v>
      </c>
      <c r="AF11321">
        <f>MONTH(Table1[[#This Row],[Date Sent]])</f>
        <v>7</v>
      </c>
      <c r="AG11321">
        <f>YEAR(Table1[[#This Row],[Date Sent]])</f>
        <v>2024</v>
      </c>
    </row>
    <row r="11322" spans="1:33" x14ac:dyDescent="0.2">
      <c r="A11322" t="s">
        <v>438</v>
      </c>
      <c r="B11322" t="s">
        <v>11816</v>
      </c>
      <c r="C11322" s="1">
        <v>196.9</v>
      </c>
      <c r="D11322" s="5">
        <v>45433</v>
      </c>
      <c r="E11322" t="s">
        <v>14</v>
      </c>
      <c r="F11322" s="1" t="s">
        <v>56</v>
      </c>
      <c r="G11322" s="42" t="s">
        <v>56</v>
      </c>
      <c r="H11322" s="1" t="s">
        <v>11818</v>
      </c>
      <c r="AC11322" s="5">
        <v>45491</v>
      </c>
      <c r="AD11322" s="5" t="s">
        <v>14644</v>
      </c>
      <c r="AE11322" s="5" t="s">
        <v>6845</v>
      </c>
      <c r="AF11322">
        <f>MONTH(Table1[[#This Row],[Date Sent]])</f>
        <v>7</v>
      </c>
      <c r="AG11322">
        <f>YEAR(Table1[[#This Row],[Date Sent]])</f>
        <v>2024</v>
      </c>
    </row>
    <row r="11323" spans="1:33" x14ac:dyDescent="0.2">
      <c r="A11323" t="s">
        <v>438</v>
      </c>
      <c r="B11323" t="s">
        <v>11816</v>
      </c>
      <c r="C11323" s="1">
        <v>1224.08</v>
      </c>
      <c r="D11323" s="5">
        <v>45434</v>
      </c>
      <c r="E11323" t="s">
        <v>21</v>
      </c>
      <c r="F11323" s="1" t="s">
        <v>17</v>
      </c>
      <c r="G11323" s="42" t="s">
        <v>17</v>
      </c>
      <c r="H11323" s="1" t="s">
        <v>11819</v>
      </c>
      <c r="AC11323" s="5">
        <v>45491</v>
      </c>
      <c r="AD11323" s="5" t="s">
        <v>14644</v>
      </c>
      <c r="AE11323" s="5" t="s">
        <v>6845</v>
      </c>
      <c r="AF11323">
        <f>MONTH(Table1[[#This Row],[Date Sent]])</f>
        <v>7</v>
      </c>
      <c r="AG11323">
        <f>YEAR(Table1[[#This Row],[Date Sent]])</f>
        <v>2024</v>
      </c>
    </row>
    <row r="11324" spans="1:33" x14ac:dyDescent="0.2">
      <c r="A11324" t="s">
        <v>438</v>
      </c>
      <c r="B11324" t="s">
        <v>11816</v>
      </c>
      <c r="C11324" s="1">
        <v>241.96</v>
      </c>
      <c r="D11324" s="5">
        <v>45441</v>
      </c>
      <c r="E11324" t="s">
        <v>21</v>
      </c>
      <c r="F11324" s="1" t="s">
        <v>918</v>
      </c>
      <c r="G11324" s="42" t="s">
        <v>11820</v>
      </c>
      <c r="H11324" s="1" t="s">
        <v>11821</v>
      </c>
      <c r="I11324">
        <v>155.9</v>
      </c>
      <c r="J11324" s="16" t="s">
        <v>33</v>
      </c>
      <c r="K11324" s="1" t="s">
        <v>11822</v>
      </c>
      <c r="L11324">
        <v>51.46</v>
      </c>
      <c r="M11324" t="s">
        <v>15</v>
      </c>
      <c r="N11324" s="1" t="s">
        <v>6002</v>
      </c>
      <c r="O11324">
        <v>34.599999999999994</v>
      </c>
      <c r="P11324" t="s">
        <v>18</v>
      </c>
      <c r="Q11324" s="1" t="s">
        <v>9757</v>
      </c>
      <c r="AC11324" s="5">
        <v>45491</v>
      </c>
      <c r="AD11324" s="5" t="s">
        <v>14644</v>
      </c>
      <c r="AE11324" s="5" t="s">
        <v>6845</v>
      </c>
      <c r="AF11324">
        <f>MONTH(Table1[[#This Row],[Date Sent]])</f>
        <v>7</v>
      </c>
      <c r="AG11324">
        <f>YEAR(Table1[[#This Row],[Date Sent]])</f>
        <v>2024</v>
      </c>
    </row>
    <row r="11325" spans="1:33" x14ac:dyDescent="0.2">
      <c r="A11325" t="s">
        <v>438</v>
      </c>
      <c r="B11325" t="s">
        <v>11816</v>
      </c>
      <c r="C11325" s="1">
        <v>345</v>
      </c>
      <c r="D11325" s="5">
        <v>45448</v>
      </c>
      <c r="E11325" t="s">
        <v>21</v>
      </c>
      <c r="F11325" s="1" t="s">
        <v>918</v>
      </c>
      <c r="G11325" s="42" t="s">
        <v>11820</v>
      </c>
      <c r="H11325" s="1" t="s">
        <v>11823</v>
      </c>
      <c r="I11325">
        <v>230.32000000000002</v>
      </c>
      <c r="J11325" s="16" t="s">
        <v>33</v>
      </c>
      <c r="K11325" s="1" t="s">
        <v>11824</v>
      </c>
      <c r="L11325">
        <v>41.98</v>
      </c>
      <c r="M11325" t="s">
        <v>17</v>
      </c>
      <c r="N11325" s="1" t="s">
        <v>3579</v>
      </c>
      <c r="O11325">
        <v>35.96</v>
      </c>
      <c r="P11325" t="s">
        <v>39</v>
      </c>
      <c r="Q11325" s="1" t="s">
        <v>1919</v>
      </c>
      <c r="R11325">
        <v>36.740000000000009</v>
      </c>
      <c r="S11325" t="s">
        <v>18</v>
      </c>
      <c r="T11325" s="1" t="s">
        <v>7417</v>
      </c>
      <c r="AC11325" s="5">
        <v>45491</v>
      </c>
      <c r="AD11325" s="5" t="s">
        <v>14644</v>
      </c>
      <c r="AE11325" s="5" t="s">
        <v>6845</v>
      </c>
      <c r="AF11325">
        <f>MONTH(Table1[[#This Row],[Date Sent]])</f>
        <v>7</v>
      </c>
      <c r="AG11325">
        <f>YEAR(Table1[[#This Row],[Date Sent]])</f>
        <v>2024</v>
      </c>
    </row>
    <row r="11326" spans="1:33" x14ac:dyDescent="0.2">
      <c r="A11326" t="s">
        <v>438</v>
      </c>
      <c r="B11326" t="s">
        <v>11816</v>
      </c>
      <c r="C11326" s="1">
        <v>110</v>
      </c>
      <c r="D11326" s="5">
        <v>45457</v>
      </c>
      <c r="E11326" t="s">
        <v>21</v>
      </c>
      <c r="F11326" s="1" t="s">
        <v>918</v>
      </c>
      <c r="G11326" s="42" t="s">
        <v>11791</v>
      </c>
      <c r="H11326" s="1" t="s">
        <v>11825</v>
      </c>
      <c r="I11326">
        <v>92.5</v>
      </c>
      <c r="J11326" s="16" t="s">
        <v>33</v>
      </c>
      <c r="K11326" s="1" t="s">
        <v>11826</v>
      </c>
      <c r="L11326">
        <v>17.5</v>
      </c>
      <c r="M11326" t="s">
        <v>18</v>
      </c>
      <c r="N11326" s="1" t="s">
        <v>7417</v>
      </c>
      <c r="AC11326" s="5">
        <v>45491</v>
      </c>
      <c r="AD11326" s="5" t="s">
        <v>14644</v>
      </c>
      <c r="AE11326" s="5" t="s">
        <v>6845</v>
      </c>
      <c r="AF11326">
        <f>MONTH(Table1[[#This Row],[Date Sent]])</f>
        <v>7</v>
      </c>
      <c r="AG11326">
        <f>YEAR(Table1[[#This Row],[Date Sent]])</f>
        <v>2024</v>
      </c>
    </row>
    <row r="11327" spans="1:33" x14ac:dyDescent="0.2">
      <c r="A11327" t="s">
        <v>438</v>
      </c>
      <c r="B11327" t="s">
        <v>11816</v>
      </c>
      <c r="C11327" s="1">
        <v>76.239999999999995</v>
      </c>
      <c r="D11327" s="5">
        <v>45461</v>
      </c>
      <c r="E11327" t="s">
        <v>21</v>
      </c>
      <c r="F11327" s="1" t="s">
        <v>918</v>
      </c>
      <c r="G11327" s="42" t="s">
        <v>11791</v>
      </c>
      <c r="H11327" s="1" t="s">
        <v>11827</v>
      </c>
      <c r="I11327">
        <v>41.980000000000004</v>
      </c>
      <c r="J11327" s="16" t="s">
        <v>33</v>
      </c>
      <c r="K11327" s="1" t="s">
        <v>2517</v>
      </c>
      <c r="L11327">
        <v>34.259999999999991</v>
      </c>
      <c r="M11327" t="s">
        <v>18</v>
      </c>
      <c r="N11327" s="1" t="s">
        <v>11828</v>
      </c>
      <c r="AC11327" s="5">
        <v>45491</v>
      </c>
      <c r="AD11327" s="5" t="s">
        <v>14644</v>
      </c>
      <c r="AE11327" s="5" t="s">
        <v>6845</v>
      </c>
      <c r="AF11327">
        <f>MONTH(Table1[[#This Row],[Date Sent]])</f>
        <v>7</v>
      </c>
      <c r="AG11327">
        <f>YEAR(Table1[[#This Row],[Date Sent]])</f>
        <v>2024</v>
      </c>
    </row>
    <row r="11328" spans="1:33" x14ac:dyDescent="0.2">
      <c r="A11328" t="s">
        <v>2255</v>
      </c>
      <c r="B11328" t="s">
        <v>11829</v>
      </c>
      <c r="C11328" s="1">
        <v>29.01</v>
      </c>
      <c r="D11328" s="5">
        <v>45440</v>
      </c>
      <c r="E11328" t="s">
        <v>8</v>
      </c>
      <c r="F11328" s="1" t="s">
        <v>39</v>
      </c>
      <c r="G11328" s="42" t="s">
        <v>39</v>
      </c>
      <c r="H11328" s="1" t="s">
        <v>11830</v>
      </c>
      <c r="AC11328" s="5">
        <v>45491</v>
      </c>
      <c r="AD11328" s="5" t="s">
        <v>14618</v>
      </c>
      <c r="AE11328" s="5" t="s">
        <v>182</v>
      </c>
      <c r="AF11328">
        <f>MONTH(Table1[[#This Row],[Date Sent]])</f>
        <v>7</v>
      </c>
      <c r="AG11328">
        <f>YEAR(Table1[[#This Row],[Date Sent]])</f>
        <v>2024</v>
      </c>
    </row>
    <row r="11329" spans="1:33" x14ac:dyDescent="0.2">
      <c r="A11329" t="s">
        <v>2255</v>
      </c>
      <c r="B11329" t="s">
        <v>11829</v>
      </c>
      <c r="C11329" s="1">
        <v>164.14</v>
      </c>
      <c r="D11329" s="5">
        <v>45442</v>
      </c>
      <c r="E11329" t="s">
        <v>8</v>
      </c>
      <c r="F11329" s="1" t="s">
        <v>39</v>
      </c>
      <c r="G11329" s="36" t="str">
        <f>Table1[[#This Row],[Split 1]]</f>
        <v>replacement hose for manifold</v>
      </c>
      <c r="H11329" s="1" t="s">
        <v>11831</v>
      </c>
      <c r="AC11329" s="5">
        <v>45491</v>
      </c>
      <c r="AD11329" s="5" t="s">
        <v>14618</v>
      </c>
      <c r="AE11329" s="5" t="s">
        <v>182</v>
      </c>
      <c r="AF11329">
        <f>MONTH(Table1[[#This Row],[Date Sent]])</f>
        <v>7</v>
      </c>
      <c r="AG11329">
        <f>YEAR(Table1[[#This Row],[Date Sent]])</f>
        <v>2024</v>
      </c>
    </row>
    <row r="11330" spans="1:33" x14ac:dyDescent="0.2">
      <c r="A11330" t="s">
        <v>2255</v>
      </c>
      <c r="B11330" t="s">
        <v>11829</v>
      </c>
      <c r="C11330" s="1">
        <v>334.55</v>
      </c>
      <c r="D11330" s="5">
        <v>45448</v>
      </c>
      <c r="E11330" t="s">
        <v>25</v>
      </c>
      <c r="F11330" s="1" t="s">
        <v>39</v>
      </c>
      <c r="G11330" s="36" t="str">
        <f>Table1[[#This Row],[Split 1]]</f>
        <v>replacement manifold hoses as 2 more broke :(</v>
      </c>
      <c r="H11330" s="1" t="s">
        <v>11832</v>
      </c>
      <c r="AC11330" s="5">
        <v>45491</v>
      </c>
      <c r="AD11330" s="5" t="s">
        <v>14618</v>
      </c>
      <c r="AE11330" s="5" t="s">
        <v>182</v>
      </c>
      <c r="AF11330">
        <f>MONTH(Table1[[#This Row],[Date Sent]])</f>
        <v>7</v>
      </c>
      <c r="AG11330">
        <f>YEAR(Table1[[#This Row],[Date Sent]])</f>
        <v>2024</v>
      </c>
    </row>
    <row r="11331" spans="1:33" x14ac:dyDescent="0.2">
      <c r="A11331" t="s">
        <v>2255</v>
      </c>
      <c r="B11331" t="s">
        <v>11829</v>
      </c>
      <c r="C11331" s="1">
        <v>108.86</v>
      </c>
      <c r="D11331" s="5">
        <v>45449</v>
      </c>
      <c r="E11331" t="s">
        <v>33</v>
      </c>
      <c r="F11331" s="1" t="s">
        <v>918</v>
      </c>
      <c r="G11331" s="42" t="s">
        <v>11791</v>
      </c>
      <c r="H11331" s="1" t="s">
        <v>11833</v>
      </c>
      <c r="I11331">
        <v>99.05</v>
      </c>
      <c r="J11331" s="16" t="s">
        <v>33</v>
      </c>
      <c r="K11331" s="1" t="s">
        <v>979</v>
      </c>
      <c r="L11331">
        <v>9.8100000000000023</v>
      </c>
      <c r="M11331" t="s">
        <v>18</v>
      </c>
      <c r="N11331" s="1" t="s">
        <v>7417</v>
      </c>
      <c r="AC11331" s="5">
        <v>45491</v>
      </c>
      <c r="AD11331" s="5" t="s">
        <v>14618</v>
      </c>
      <c r="AE11331" s="5" t="s">
        <v>182</v>
      </c>
      <c r="AF11331">
        <f>MONTH(Table1[[#This Row],[Date Sent]])</f>
        <v>7</v>
      </c>
      <c r="AG11331">
        <f>YEAR(Table1[[#This Row],[Date Sent]])</f>
        <v>2024</v>
      </c>
    </row>
    <row r="11332" spans="1:33" x14ac:dyDescent="0.2">
      <c r="A11332" t="s">
        <v>2255</v>
      </c>
      <c r="B11332" t="s">
        <v>11829</v>
      </c>
      <c r="C11332" s="1">
        <v>25.5</v>
      </c>
      <c r="D11332" s="5">
        <v>45451</v>
      </c>
      <c r="E11332" t="s">
        <v>21</v>
      </c>
      <c r="F11332" s="1" t="s">
        <v>17</v>
      </c>
      <c r="G11332" s="42" t="s">
        <v>17</v>
      </c>
      <c r="H11332" s="1" t="s">
        <v>11834</v>
      </c>
      <c r="AC11332" s="5">
        <v>45491</v>
      </c>
      <c r="AD11332" s="5" t="s">
        <v>14618</v>
      </c>
      <c r="AE11332" s="5" t="s">
        <v>182</v>
      </c>
      <c r="AF11332">
        <f>MONTH(Table1[[#This Row],[Date Sent]])</f>
        <v>7</v>
      </c>
      <c r="AG11332">
        <f>YEAR(Table1[[#This Row],[Date Sent]])</f>
        <v>2024</v>
      </c>
    </row>
    <row r="11333" spans="1:33" x14ac:dyDescent="0.2">
      <c r="A11333" t="s">
        <v>2255</v>
      </c>
      <c r="B11333" t="s">
        <v>11829</v>
      </c>
      <c r="C11333" s="1">
        <v>92.73</v>
      </c>
      <c r="D11333" s="5">
        <v>45455</v>
      </c>
      <c r="E11333" t="s">
        <v>25</v>
      </c>
      <c r="F11333" s="1" t="s">
        <v>17</v>
      </c>
      <c r="G11333" s="42" t="s">
        <v>17</v>
      </c>
      <c r="H11333" s="1" t="s">
        <v>7952</v>
      </c>
      <c r="AC11333" s="5">
        <v>45491</v>
      </c>
      <c r="AD11333" s="5" t="s">
        <v>14618</v>
      </c>
      <c r="AE11333" s="5" t="s">
        <v>182</v>
      </c>
      <c r="AF11333">
        <f>MONTH(Table1[[#This Row],[Date Sent]])</f>
        <v>7</v>
      </c>
      <c r="AG11333">
        <f>YEAR(Table1[[#This Row],[Date Sent]])</f>
        <v>2024</v>
      </c>
    </row>
    <row r="11334" spans="1:33" x14ac:dyDescent="0.2">
      <c r="A11334" t="s">
        <v>2255</v>
      </c>
      <c r="B11334" t="s">
        <v>11829</v>
      </c>
      <c r="C11334" s="1">
        <v>-73.489999999999995</v>
      </c>
      <c r="D11334" s="5">
        <v>45460</v>
      </c>
      <c r="E11334" t="s">
        <v>25</v>
      </c>
      <c r="F11334" s="1" t="s">
        <v>17</v>
      </c>
      <c r="G11334" s="42" t="s">
        <v>17</v>
      </c>
      <c r="H11334" s="1" t="s">
        <v>11835</v>
      </c>
      <c r="AC11334" s="5">
        <v>45491</v>
      </c>
      <c r="AD11334" s="5" t="s">
        <v>14618</v>
      </c>
      <c r="AE11334" s="5" t="s">
        <v>182</v>
      </c>
      <c r="AF11334">
        <f>MONTH(Table1[[#This Row],[Date Sent]])</f>
        <v>7</v>
      </c>
      <c r="AG11334">
        <f>YEAR(Table1[[#This Row],[Date Sent]])</f>
        <v>2024</v>
      </c>
    </row>
    <row r="11335" spans="1:33" x14ac:dyDescent="0.2">
      <c r="A11335" t="s">
        <v>2255</v>
      </c>
      <c r="B11335" t="s">
        <v>11829</v>
      </c>
      <c r="C11335" s="1">
        <v>6.68</v>
      </c>
      <c r="D11335" s="5">
        <v>45461</v>
      </c>
      <c r="E11335" t="s">
        <v>17</v>
      </c>
      <c r="F11335" s="1" t="s">
        <v>39</v>
      </c>
      <c r="G11335" s="42" t="s">
        <v>39</v>
      </c>
      <c r="H11335" s="1" t="s">
        <v>1614</v>
      </c>
      <c r="AC11335" s="5">
        <v>45491</v>
      </c>
      <c r="AD11335" s="5" t="s">
        <v>14618</v>
      </c>
      <c r="AE11335" s="5" t="s">
        <v>182</v>
      </c>
      <c r="AF11335">
        <f>MONTH(Table1[[#This Row],[Date Sent]])</f>
        <v>7</v>
      </c>
      <c r="AG11335">
        <f>YEAR(Table1[[#This Row],[Date Sent]])</f>
        <v>2024</v>
      </c>
    </row>
    <row r="11336" spans="1:33" x14ac:dyDescent="0.2">
      <c r="A11336" t="s">
        <v>2255</v>
      </c>
      <c r="B11336" t="s">
        <v>11829</v>
      </c>
      <c r="C11336" s="1">
        <v>13.8</v>
      </c>
      <c r="D11336" s="5">
        <v>45461</v>
      </c>
      <c r="E11336" t="s">
        <v>17</v>
      </c>
      <c r="F11336" s="1" t="s">
        <v>39</v>
      </c>
      <c r="G11336" s="42" t="s">
        <v>39</v>
      </c>
      <c r="H11336" s="1" t="s">
        <v>1614</v>
      </c>
      <c r="AC11336" s="5">
        <v>45491</v>
      </c>
      <c r="AD11336" s="5" t="s">
        <v>14618</v>
      </c>
      <c r="AE11336" s="5" t="s">
        <v>182</v>
      </c>
      <c r="AF11336">
        <f>MONTH(Table1[[#This Row],[Date Sent]])</f>
        <v>7</v>
      </c>
      <c r="AG11336">
        <f>YEAR(Table1[[#This Row],[Date Sent]])</f>
        <v>2024</v>
      </c>
    </row>
    <row r="11337" spans="1:33" x14ac:dyDescent="0.2">
      <c r="A11337" t="s">
        <v>2255</v>
      </c>
      <c r="B11337" t="s">
        <v>11829</v>
      </c>
      <c r="C11337" s="1">
        <v>33.74</v>
      </c>
      <c r="D11337" s="5">
        <v>45461</v>
      </c>
      <c r="E11337" t="s">
        <v>8</v>
      </c>
      <c r="F11337" s="1" t="s">
        <v>17</v>
      </c>
      <c r="G11337" s="42" t="s">
        <v>17</v>
      </c>
      <c r="H11337" s="1" t="s">
        <v>11836</v>
      </c>
      <c r="AC11337" s="5">
        <v>45491</v>
      </c>
      <c r="AD11337" s="5" t="s">
        <v>14618</v>
      </c>
      <c r="AE11337" s="5" t="s">
        <v>182</v>
      </c>
      <c r="AF11337">
        <f>MONTH(Table1[[#This Row],[Date Sent]])</f>
        <v>7</v>
      </c>
      <c r="AG11337">
        <f>YEAR(Table1[[#This Row],[Date Sent]])</f>
        <v>2024</v>
      </c>
    </row>
    <row r="11338" spans="1:33" x14ac:dyDescent="0.2">
      <c r="A11338" t="s">
        <v>2255</v>
      </c>
      <c r="B11338" t="s">
        <v>11829</v>
      </c>
      <c r="C11338" s="1">
        <v>3.65</v>
      </c>
      <c r="D11338" s="5">
        <v>45462</v>
      </c>
      <c r="E11338" t="s">
        <v>17</v>
      </c>
      <c r="F11338" s="1" t="s">
        <v>39</v>
      </c>
      <c r="G11338" s="42" t="s">
        <v>39</v>
      </c>
      <c r="H11338" s="1" t="s">
        <v>1614</v>
      </c>
      <c r="AC11338" s="5">
        <v>45491</v>
      </c>
      <c r="AD11338" s="5" t="s">
        <v>14618</v>
      </c>
      <c r="AE11338" s="5" t="s">
        <v>182</v>
      </c>
      <c r="AF11338">
        <f>MONTH(Table1[[#This Row],[Date Sent]])</f>
        <v>7</v>
      </c>
      <c r="AG11338">
        <f>YEAR(Table1[[#This Row],[Date Sent]])</f>
        <v>2024</v>
      </c>
    </row>
    <row r="11339" spans="1:33" x14ac:dyDescent="0.2">
      <c r="A11339" t="s">
        <v>275</v>
      </c>
      <c r="B11339" t="s">
        <v>11837</v>
      </c>
      <c r="C11339" s="1">
        <v>15.92</v>
      </c>
      <c r="D11339" s="5">
        <v>45433</v>
      </c>
      <c r="E11339" t="s">
        <v>15</v>
      </c>
      <c r="F11339" s="1" t="s">
        <v>21</v>
      </c>
      <c r="G11339" s="42" t="s">
        <v>21</v>
      </c>
      <c r="H11339" s="1" t="s">
        <v>4337</v>
      </c>
      <c r="AC11339" s="5">
        <v>45491</v>
      </c>
      <c r="AD11339" s="5" t="s">
        <v>14625</v>
      </c>
      <c r="AE11339" s="5" t="s">
        <v>298</v>
      </c>
      <c r="AF11339">
        <f>MONTH(Table1[[#This Row],[Date Sent]])</f>
        <v>7</v>
      </c>
      <c r="AG11339">
        <f>YEAR(Table1[[#This Row],[Date Sent]])</f>
        <v>2024</v>
      </c>
    </row>
    <row r="11340" spans="1:33" x14ac:dyDescent="0.2">
      <c r="A11340" t="s">
        <v>372</v>
      </c>
      <c r="B11340" t="s">
        <v>848</v>
      </c>
      <c r="C11340" s="1">
        <v>17.239999999999998</v>
      </c>
      <c r="D11340" s="5">
        <v>45456</v>
      </c>
      <c r="E11340" t="s">
        <v>27</v>
      </c>
      <c r="F11340" s="1" t="s">
        <v>39</v>
      </c>
      <c r="G11340" s="36" t="str">
        <f>Table1[[#This Row],[Split 1]]</f>
        <v>thread lock</v>
      </c>
      <c r="H11340" s="1" t="s">
        <v>11838</v>
      </c>
      <c r="AC11340" s="5">
        <v>45491</v>
      </c>
      <c r="AD11340" s="5" t="s">
        <v>14573</v>
      </c>
      <c r="AE11340" s="5" t="s">
        <v>298</v>
      </c>
      <c r="AF11340">
        <f>MONTH(Table1[[#This Row],[Date Sent]])</f>
        <v>7</v>
      </c>
      <c r="AG11340">
        <f>YEAR(Table1[[#This Row],[Date Sent]])</f>
        <v>2024</v>
      </c>
    </row>
    <row r="11341" spans="1:33" x14ac:dyDescent="0.2">
      <c r="A11341" t="s">
        <v>2895</v>
      </c>
      <c r="B11341" t="s">
        <v>11839</v>
      </c>
      <c r="C11341" s="1">
        <v>153.46</v>
      </c>
      <c r="D11341" s="5">
        <v>45459</v>
      </c>
      <c r="E11341" t="s">
        <v>21</v>
      </c>
      <c r="F11341" s="1" t="s">
        <v>33</v>
      </c>
      <c r="G11341" s="42" t="s">
        <v>33</v>
      </c>
      <c r="H11341" s="1" t="s">
        <v>11840</v>
      </c>
      <c r="AC11341" s="5">
        <v>45491</v>
      </c>
      <c r="AD11341" s="5" t="s">
        <v>13286</v>
      </c>
      <c r="AE11341" s="5" t="s">
        <v>298</v>
      </c>
      <c r="AF11341">
        <f>MONTH(Table1[[#This Row],[Date Sent]])</f>
        <v>7</v>
      </c>
      <c r="AG11341">
        <f>YEAR(Table1[[#This Row],[Date Sent]])</f>
        <v>2024</v>
      </c>
    </row>
    <row r="11342" spans="1:33" x14ac:dyDescent="0.2">
      <c r="A11342" t="s">
        <v>719</v>
      </c>
      <c r="B11342" t="s">
        <v>11841</v>
      </c>
      <c r="C11342" s="1">
        <v>24.4</v>
      </c>
      <c r="D11342" s="5">
        <v>45444</v>
      </c>
      <c r="E11342" t="s">
        <v>6</v>
      </c>
      <c r="F11342" s="1" t="s">
        <v>18</v>
      </c>
      <c r="G11342" s="36" t="str">
        <f>Table1[[#This Row],[Split 1]]</f>
        <v>Water</v>
      </c>
      <c r="H11342" s="1" t="s">
        <v>984</v>
      </c>
      <c r="AC11342" s="5">
        <v>45491</v>
      </c>
      <c r="AD11342" s="5" t="s">
        <v>14639</v>
      </c>
      <c r="AE11342" s="5" t="s">
        <v>298</v>
      </c>
      <c r="AF11342">
        <f>MONTH(Table1[[#This Row],[Date Sent]])</f>
        <v>7</v>
      </c>
      <c r="AG11342">
        <f>YEAR(Table1[[#This Row],[Date Sent]])</f>
        <v>2024</v>
      </c>
    </row>
    <row r="11343" spans="1:33" x14ac:dyDescent="0.2">
      <c r="A11343" t="s">
        <v>565</v>
      </c>
      <c r="B11343" t="s">
        <v>566</v>
      </c>
      <c r="C11343" s="1">
        <v>69.39</v>
      </c>
      <c r="D11343" s="5">
        <v>45344</v>
      </c>
      <c r="E11343" t="s">
        <v>21</v>
      </c>
      <c r="F11343" s="1" t="s">
        <v>39</v>
      </c>
      <c r="G11343" s="36" t="str">
        <f>Table1[[#This Row],[Split 1]]</f>
        <v>nylon lock</v>
      </c>
      <c r="H11343" s="1" t="s">
        <v>11842</v>
      </c>
      <c r="AC11343" s="5">
        <v>45491</v>
      </c>
      <c r="AD11343" s="5" t="s">
        <v>14680</v>
      </c>
      <c r="AE11343" s="5" t="s">
        <v>298</v>
      </c>
      <c r="AF11343">
        <f>MONTH(Table1[[#This Row],[Date Sent]])</f>
        <v>7</v>
      </c>
      <c r="AG11343">
        <f>YEAR(Table1[[#This Row],[Date Sent]])</f>
        <v>2024</v>
      </c>
    </row>
    <row r="11344" spans="1:33" x14ac:dyDescent="0.2">
      <c r="A11344" t="s">
        <v>565</v>
      </c>
      <c r="B11344" t="s">
        <v>566</v>
      </c>
      <c r="C11344" s="1">
        <v>40.06</v>
      </c>
      <c r="D11344" s="5">
        <v>45344</v>
      </c>
      <c r="E11344" t="s">
        <v>21</v>
      </c>
      <c r="F11344" s="1" t="s">
        <v>918</v>
      </c>
      <c r="G11344" s="36" t="str">
        <f>Table1[[#This Row],[Split 1]]</f>
        <v>drainage stone, bottle water</v>
      </c>
      <c r="H11344" s="1" t="s">
        <v>11843</v>
      </c>
      <c r="I11344">
        <v>18.920000000000002</v>
      </c>
      <c r="J11344" s="16" t="s">
        <v>33</v>
      </c>
      <c r="K11344" s="1" t="s">
        <v>11844</v>
      </c>
      <c r="L11344">
        <v>21.14</v>
      </c>
      <c r="M11344" t="s">
        <v>18</v>
      </c>
      <c r="N11344" s="1" t="s">
        <v>7417</v>
      </c>
      <c r="AC11344" s="5">
        <v>45491</v>
      </c>
      <c r="AD11344" s="5" t="s">
        <v>14680</v>
      </c>
      <c r="AE11344" s="5" t="s">
        <v>298</v>
      </c>
      <c r="AF11344">
        <f>MONTH(Table1[[#This Row],[Date Sent]])</f>
        <v>7</v>
      </c>
      <c r="AG11344">
        <f>YEAR(Table1[[#This Row],[Date Sent]])</f>
        <v>2024</v>
      </c>
    </row>
    <row r="11345" spans="1:33" x14ac:dyDescent="0.2">
      <c r="A11345" t="s">
        <v>565</v>
      </c>
      <c r="B11345" t="s">
        <v>566</v>
      </c>
      <c r="C11345" s="1">
        <v>5.4</v>
      </c>
      <c r="D11345" s="5">
        <v>45347</v>
      </c>
      <c r="E11345" t="s">
        <v>21</v>
      </c>
      <c r="F11345" s="1" t="s">
        <v>15</v>
      </c>
      <c r="G11345" s="42" t="s">
        <v>15</v>
      </c>
      <c r="H11345" s="1" t="s">
        <v>11845</v>
      </c>
      <c r="AC11345" s="5">
        <v>45491</v>
      </c>
      <c r="AD11345" s="5" t="s">
        <v>14680</v>
      </c>
      <c r="AE11345" s="5" t="s">
        <v>298</v>
      </c>
      <c r="AF11345">
        <f>MONTH(Table1[[#This Row],[Date Sent]])</f>
        <v>7</v>
      </c>
      <c r="AG11345">
        <f>YEAR(Table1[[#This Row],[Date Sent]])</f>
        <v>2024</v>
      </c>
    </row>
    <row r="11346" spans="1:33" x14ac:dyDescent="0.2">
      <c r="A11346" t="s">
        <v>565</v>
      </c>
      <c r="B11346" t="s">
        <v>566</v>
      </c>
      <c r="C11346" s="1">
        <v>161.97999999999999</v>
      </c>
      <c r="D11346" s="5">
        <v>45349</v>
      </c>
      <c r="E11346" t="s">
        <v>21</v>
      </c>
      <c r="F11346" s="1" t="s">
        <v>33</v>
      </c>
      <c r="G11346" s="42" t="s">
        <v>33</v>
      </c>
      <c r="H11346" s="1" t="s">
        <v>1526</v>
      </c>
      <c r="AC11346" s="5">
        <v>45491</v>
      </c>
      <c r="AD11346" s="5" t="s">
        <v>14680</v>
      </c>
      <c r="AE11346" s="5" t="s">
        <v>298</v>
      </c>
      <c r="AF11346">
        <f>MONTH(Table1[[#This Row],[Date Sent]])</f>
        <v>7</v>
      </c>
      <c r="AG11346">
        <f>YEAR(Table1[[#This Row],[Date Sent]])</f>
        <v>2024</v>
      </c>
    </row>
    <row r="11347" spans="1:33" x14ac:dyDescent="0.2">
      <c r="A11347" t="s">
        <v>565</v>
      </c>
      <c r="B11347" t="s">
        <v>566</v>
      </c>
      <c r="C11347" s="1">
        <v>5.4</v>
      </c>
      <c r="D11347" s="5">
        <v>45349</v>
      </c>
      <c r="E11347" t="s">
        <v>21</v>
      </c>
      <c r="F11347" s="1" t="s">
        <v>15</v>
      </c>
      <c r="G11347" s="36" t="str">
        <f>Table1[[#This Row],[Split 1]]</f>
        <v>sharpie</v>
      </c>
      <c r="H11347" s="1" t="s">
        <v>11846</v>
      </c>
      <c r="AC11347" s="5">
        <v>45491</v>
      </c>
      <c r="AD11347" s="5" t="s">
        <v>14680</v>
      </c>
      <c r="AE11347" s="5" t="s">
        <v>298</v>
      </c>
      <c r="AF11347">
        <f>MONTH(Table1[[#This Row],[Date Sent]])</f>
        <v>7</v>
      </c>
      <c r="AG11347">
        <f>YEAR(Table1[[#This Row],[Date Sent]])</f>
        <v>2024</v>
      </c>
    </row>
    <row r="11348" spans="1:33" x14ac:dyDescent="0.2">
      <c r="A11348" t="s">
        <v>565</v>
      </c>
      <c r="B11348" t="s">
        <v>566</v>
      </c>
      <c r="C11348" s="1">
        <v>237.58</v>
      </c>
      <c r="D11348" s="5">
        <v>45349</v>
      </c>
      <c r="E11348" t="s">
        <v>21</v>
      </c>
      <c r="F11348" s="1" t="s">
        <v>17</v>
      </c>
      <c r="G11348" s="42" t="s">
        <v>17</v>
      </c>
      <c r="H11348" s="1" t="s">
        <v>1478</v>
      </c>
      <c r="AC11348" s="5">
        <v>45491</v>
      </c>
      <c r="AD11348" s="5" t="s">
        <v>14680</v>
      </c>
      <c r="AE11348" s="5" t="s">
        <v>298</v>
      </c>
      <c r="AF11348">
        <f>MONTH(Table1[[#This Row],[Date Sent]])</f>
        <v>7</v>
      </c>
      <c r="AG11348">
        <f>YEAR(Table1[[#This Row],[Date Sent]])</f>
        <v>2024</v>
      </c>
    </row>
    <row r="11349" spans="1:33" x14ac:dyDescent="0.2">
      <c r="A11349" t="s">
        <v>565</v>
      </c>
      <c r="B11349" t="s">
        <v>566</v>
      </c>
      <c r="C11349" s="1">
        <v>1560.75</v>
      </c>
      <c r="D11349" s="5">
        <v>45351</v>
      </c>
      <c r="E11349" t="s">
        <v>21</v>
      </c>
      <c r="F11349" s="1" t="s">
        <v>25</v>
      </c>
      <c r="G11349" s="42" t="s">
        <v>25</v>
      </c>
      <c r="H11349" s="1" t="s">
        <v>1746</v>
      </c>
      <c r="AC11349" s="5">
        <v>45491</v>
      </c>
      <c r="AD11349" s="5" t="s">
        <v>14680</v>
      </c>
      <c r="AE11349" s="5" t="s">
        <v>298</v>
      </c>
      <c r="AF11349">
        <f>MONTH(Table1[[#This Row],[Date Sent]])</f>
        <v>7</v>
      </c>
      <c r="AG11349">
        <f>YEAR(Table1[[#This Row],[Date Sent]])</f>
        <v>2024</v>
      </c>
    </row>
    <row r="11350" spans="1:33" x14ac:dyDescent="0.2">
      <c r="A11350" t="s">
        <v>565</v>
      </c>
      <c r="B11350" t="s">
        <v>566</v>
      </c>
      <c r="C11350" s="1">
        <v>26.98</v>
      </c>
      <c r="D11350" s="5">
        <v>45351</v>
      </c>
      <c r="E11350" t="s">
        <v>21</v>
      </c>
      <c r="F11350" s="1" t="s">
        <v>17</v>
      </c>
      <c r="G11350" s="42" t="s">
        <v>17</v>
      </c>
      <c r="H11350" s="1" t="s">
        <v>2447</v>
      </c>
      <c r="AC11350" s="5">
        <v>45491</v>
      </c>
      <c r="AD11350" s="5" t="s">
        <v>14680</v>
      </c>
      <c r="AE11350" s="5" t="s">
        <v>298</v>
      </c>
      <c r="AF11350">
        <f>MONTH(Table1[[#This Row],[Date Sent]])</f>
        <v>7</v>
      </c>
      <c r="AG11350">
        <f>YEAR(Table1[[#This Row],[Date Sent]])</f>
        <v>2024</v>
      </c>
    </row>
    <row r="11351" spans="1:33" x14ac:dyDescent="0.2">
      <c r="A11351" t="s">
        <v>565</v>
      </c>
      <c r="B11351" t="s">
        <v>566</v>
      </c>
      <c r="C11351" s="1">
        <v>24.83</v>
      </c>
      <c r="D11351" s="5">
        <v>45352</v>
      </c>
      <c r="E11351" t="s">
        <v>21</v>
      </c>
      <c r="F11351" s="1" t="s">
        <v>15</v>
      </c>
      <c r="G11351" s="36" t="str">
        <f>Table1[[#This Row],[Split 1]]</f>
        <v>thermal pouches</v>
      </c>
      <c r="H11351" s="1" t="s">
        <v>11847</v>
      </c>
      <c r="AC11351" s="5">
        <v>45491</v>
      </c>
      <c r="AD11351" s="5" t="s">
        <v>14680</v>
      </c>
      <c r="AE11351" s="5" t="s">
        <v>298</v>
      </c>
      <c r="AF11351">
        <f>MONTH(Table1[[#This Row],[Date Sent]])</f>
        <v>7</v>
      </c>
      <c r="AG11351">
        <f>YEAR(Table1[[#This Row],[Date Sent]])</f>
        <v>2024</v>
      </c>
    </row>
    <row r="11352" spans="1:33" x14ac:dyDescent="0.2">
      <c r="A11352" t="s">
        <v>565</v>
      </c>
      <c r="B11352" t="s">
        <v>566</v>
      </c>
      <c r="C11352" s="1">
        <v>4.05</v>
      </c>
      <c r="D11352" s="5">
        <v>45352</v>
      </c>
      <c r="E11352" t="s">
        <v>21</v>
      </c>
      <c r="F11352" s="1" t="s">
        <v>15</v>
      </c>
      <c r="G11352" s="36" t="str">
        <f>Table1[[#This Row],[Split 1]]</f>
        <v>clip boards, marker 3pk</v>
      </c>
      <c r="H11352" s="1" t="s">
        <v>11848</v>
      </c>
      <c r="AC11352" s="5">
        <v>45491</v>
      </c>
      <c r="AD11352" s="5" t="s">
        <v>14680</v>
      </c>
      <c r="AE11352" s="5" t="s">
        <v>298</v>
      </c>
      <c r="AF11352">
        <f>MONTH(Table1[[#This Row],[Date Sent]])</f>
        <v>7</v>
      </c>
      <c r="AG11352">
        <f>YEAR(Table1[[#This Row],[Date Sent]])</f>
        <v>2024</v>
      </c>
    </row>
    <row r="11353" spans="1:33" x14ac:dyDescent="0.2">
      <c r="A11353" t="s">
        <v>565</v>
      </c>
      <c r="B11353" t="s">
        <v>566</v>
      </c>
      <c r="C11353" s="1">
        <v>20.440000000000001</v>
      </c>
      <c r="D11353" s="5">
        <v>45352</v>
      </c>
      <c r="E11353" t="s">
        <v>21</v>
      </c>
      <c r="F11353" s="1" t="s">
        <v>39</v>
      </c>
      <c r="G11353" s="36" t="str">
        <f>Table1[[#This Row],[Split 1]]</f>
        <v>fasteners</v>
      </c>
      <c r="H11353" s="1" t="s">
        <v>2254</v>
      </c>
      <c r="AC11353" s="5">
        <v>45491</v>
      </c>
      <c r="AD11353" s="5" t="s">
        <v>14680</v>
      </c>
      <c r="AE11353" s="5" t="s">
        <v>298</v>
      </c>
      <c r="AF11353">
        <f>MONTH(Table1[[#This Row],[Date Sent]])</f>
        <v>7</v>
      </c>
      <c r="AG11353">
        <f>YEAR(Table1[[#This Row],[Date Sent]])</f>
        <v>2024</v>
      </c>
    </row>
    <row r="11354" spans="1:33" x14ac:dyDescent="0.2">
      <c r="A11354" t="s">
        <v>565</v>
      </c>
      <c r="B11354" t="s">
        <v>566</v>
      </c>
      <c r="C11354" s="1">
        <v>6.75</v>
      </c>
      <c r="D11354" s="5">
        <v>45356</v>
      </c>
      <c r="E11354" t="s">
        <v>21</v>
      </c>
      <c r="F11354" s="1" t="s">
        <v>33</v>
      </c>
      <c r="G11354" s="36" t="str">
        <f>Table1[[#This Row],[Split 1]]</f>
        <v>vinegar, dish soap</v>
      </c>
      <c r="H11354" s="1" t="s">
        <v>9730</v>
      </c>
      <c r="AC11354" s="5">
        <v>45491</v>
      </c>
      <c r="AD11354" s="5" t="s">
        <v>14680</v>
      </c>
      <c r="AE11354" s="5" t="s">
        <v>298</v>
      </c>
      <c r="AF11354">
        <f>MONTH(Table1[[#This Row],[Date Sent]])</f>
        <v>7</v>
      </c>
      <c r="AG11354">
        <f>YEAR(Table1[[#This Row],[Date Sent]])</f>
        <v>2024</v>
      </c>
    </row>
    <row r="11355" spans="1:33" x14ac:dyDescent="0.2">
      <c r="A11355" t="s">
        <v>565</v>
      </c>
      <c r="B11355" t="s">
        <v>566</v>
      </c>
      <c r="C11355" s="1">
        <v>5.4</v>
      </c>
      <c r="D11355" s="5">
        <v>45356</v>
      </c>
      <c r="E11355" t="s">
        <v>21</v>
      </c>
      <c r="F11355" s="1" t="s">
        <v>15</v>
      </c>
      <c r="G11355" s="36" t="str">
        <f>Table1[[#This Row],[Split 1]]</f>
        <v>bath tissue, hand soap</v>
      </c>
      <c r="H11355" s="1" t="s">
        <v>11849</v>
      </c>
      <c r="AC11355" s="5">
        <v>45491</v>
      </c>
      <c r="AD11355" s="5" t="s">
        <v>14680</v>
      </c>
      <c r="AE11355" s="5" t="s">
        <v>298</v>
      </c>
      <c r="AF11355">
        <f>MONTH(Table1[[#This Row],[Date Sent]])</f>
        <v>7</v>
      </c>
      <c r="AG11355">
        <f>YEAR(Table1[[#This Row],[Date Sent]])</f>
        <v>2024</v>
      </c>
    </row>
    <row r="11356" spans="1:33" x14ac:dyDescent="0.2">
      <c r="A11356" t="s">
        <v>565</v>
      </c>
      <c r="B11356" t="s">
        <v>566</v>
      </c>
      <c r="C11356" s="1">
        <v>518.4</v>
      </c>
      <c r="D11356" s="5">
        <v>45356</v>
      </c>
      <c r="E11356" t="s">
        <v>21</v>
      </c>
      <c r="F11356" s="1" t="s">
        <v>17</v>
      </c>
      <c r="G11356" s="36" t="str">
        <f>Table1[[#This Row],[Split 1]]</f>
        <v>saw</v>
      </c>
      <c r="H11356" s="1" t="s">
        <v>3708</v>
      </c>
      <c r="AC11356" s="5">
        <v>45491</v>
      </c>
      <c r="AD11356" s="5" t="s">
        <v>14680</v>
      </c>
      <c r="AE11356" s="5" t="s">
        <v>298</v>
      </c>
      <c r="AF11356">
        <f>MONTH(Table1[[#This Row],[Date Sent]])</f>
        <v>7</v>
      </c>
      <c r="AG11356">
        <f>YEAR(Table1[[#This Row],[Date Sent]])</f>
        <v>2024</v>
      </c>
    </row>
    <row r="11357" spans="1:33" x14ac:dyDescent="0.2">
      <c r="A11357" t="s">
        <v>565</v>
      </c>
      <c r="B11357" t="s">
        <v>566</v>
      </c>
      <c r="C11357" s="1">
        <v>6.75</v>
      </c>
      <c r="D11357" s="5">
        <v>45357</v>
      </c>
      <c r="E11357" t="s">
        <v>21</v>
      </c>
      <c r="F11357" s="1" t="s">
        <v>15</v>
      </c>
      <c r="G11357" s="36" t="str">
        <f>Table1[[#This Row],[Split 1]]</f>
        <v>bath tissue</v>
      </c>
      <c r="H11357" s="1" t="s">
        <v>6002</v>
      </c>
      <c r="AC11357" s="5">
        <v>45491</v>
      </c>
      <c r="AD11357" s="5" t="s">
        <v>14680</v>
      </c>
      <c r="AE11357" s="5" t="s">
        <v>298</v>
      </c>
      <c r="AF11357">
        <f>MONTH(Table1[[#This Row],[Date Sent]])</f>
        <v>7</v>
      </c>
      <c r="AG11357">
        <f>YEAR(Table1[[#This Row],[Date Sent]])</f>
        <v>2024</v>
      </c>
    </row>
    <row r="11358" spans="1:33" x14ac:dyDescent="0.2">
      <c r="A11358" t="s">
        <v>565</v>
      </c>
      <c r="B11358" t="s">
        <v>566</v>
      </c>
      <c r="C11358" s="1">
        <v>19.96</v>
      </c>
      <c r="D11358" s="5">
        <v>45363</v>
      </c>
      <c r="E11358" t="s">
        <v>21</v>
      </c>
      <c r="F11358" s="1" t="s">
        <v>18</v>
      </c>
      <c r="G11358" s="36" t="str">
        <f>Table1[[#This Row],[Split 1]]</f>
        <v>watwr</v>
      </c>
      <c r="H11358" s="1" t="s">
        <v>11850</v>
      </c>
      <c r="AC11358" s="5">
        <v>45491</v>
      </c>
      <c r="AD11358" s="5" t="s">
        <v>14680</v>
      </c>
      <c r="AE11358" s="5" t="s">
        <v>298</v>
      </c>
      <c r="AF11358">
        <f>MONTH(Table1[[#This Row],[Date Sent]])</f>
        <v>7</v>
      </c>
      <c r="AG11358">
        <f>YEAR(Table1[[#This Row],[Date Sent]])</f>
        <v>2024</v>
      </c>
    </row>
    <row r="11359" spans="1:33" x14ac:dyDescent="0.2">
      <c r="A11359" t="s">
        <v>565</v>
      </c>
      <c r="B11359" t="s">
        <v>566</v>
      </c>
      <c r="C11359" s="1">
        <v>55.5</v>
      </c>
      <c r="D11359" s="5">
        <v>45366</v>
      </c>
      <c r="E11359" t="s">
        <v>21</v>
      </c>
      <c r="F11359" s="1" t="s">
        <v>39</v>
      </c>
      <c r="G11359" s="36" t="str">
        <f>Table1[[#This Row],[Split 1]]</f>
        <v>part for canister</v>
      </c>
      <c r="H11359" s="1" t="s">
        <v>11851</v>
      </c>
      <c r="AC11359" s="5">
        <v>45491</v>
      </c>
      <c r="AD11359" s="5" t="s">
        <v>14680</v>
      </c>
      <c r="AE11359" s="5" t="s">
        <v>298</v>
      </c>
      <c r="AF11359">
        <f>MONTH(Table1[[#This Row],[Date Sent]])</f>
        <v>7</v>
      </c>
      <c r="AG11359">
        <f>YEAR(Table1[[#This Row],[Date Sent]])</f>
        <v>2024</v>
      </c>
    </row>
    <row r="11360" spans="1:33" x14ac:dyDescent="0.2">
      <c r="A11360" t="s">
        <v>565</v>
      </c>
      <c r="B11360" t="s">
        <v>566</v>
      </c>
      <c r="C11360" s="1">
        <v>35.47</v>
      </c>
      <c r="D11360" s="5">
        <v>45368</v>
      </c>
      <c r="E11360" t="s">
        <v>21</v>
      </c>
      <c r="F11360" s="1" t="s">
        <v>18</v>
      </c>
      <c r="G11360" s="36" t="str">
        <f>Table1[[#This Row],[Split 1]]</f>
        <v>bottle water</v>
      </c>
      <c r="H11360" s="1" t="s">
        <v>7417</v>
      </c>
      <c r="AC11360" s="5">
        <v>45491</v>
      </c>
      <c r="AD11360" s="5" t="s">
        <v>14680</v>
      </c>
      <c r="AE11360" s="5" t="s">
        <v>298</v>
      </c>
      <c r="AF11360">
        <f>MONTH(Table1[[#This Row],[Date Sent]])</f>
        <v>7</v>
      </c>
      <c r="AG11360">
        <f>YEAR(Table1[[#This Row],[Date Sent]])</f>
        <v>2024</v>
      </c>
    </row>
    <row r="11361" spans="1:33" x14ac:dyDescent="0.2">
      <c r="A11361" t="s">
        <v>565</v>
      </c>
      <c r="B11361" t="s">
        <v>566</v>
      </c>
      <c r="C11361" s="1">
        <v>16.18</v>
      </c>
      <c r="D11361" s="5">
        <v>45368</v>
      </c>
      <c r="E11361" t="s">
        <v>21</v>
      </c>
      <c r="F11361" s="1" t="s">
        <v>33</v>
      </c>
      <c r="G11361" s="36" t="str">
        <f>Table1[[#This Row],[Split 1]]</f>
        <v>degreaser</v>
      </c>
      <c r="H11361" s="1" t="s">
        <v>1785</v>
      </c>
      <c r="AC11361" s="5">
        <v>45491</v>
      </c>
      <c r="AD11361" s="5" t="s">
        <v>14680</v>
      </c>
      <c r="AE11361" s="5" t="s">
        <v>298</v>
      </c>
      <c r="AF11361">
        <f>MONTH(Table1[[#This Row],[Date Sent]])</f>
        <v>7</v>
      </c>
      <c r="AG11361">
        <f>YEAR(Table1[[#This Row],[Date Sent]])</f>
        <v>2024</v>
      </c>
    </row>
    <row r="11362" spans="1:33" x14ac:dyDescent="0.2">
      <c r="A11362" t="s">
        <v>719</v>
      </c>
      <c r="B11362" t="s">
        <v>11852</v>
      </c>
      <c r="C11362" s="1">
        <v>21.14</v>
      </c>
      <c r="D11362" s="5">
        <v>45448</v>
      </c>
      <c r="E11362" t="s">
        <v>21</v>
      </c>
      <c r="F11362" s="1" t="s">
        <v>33</v>
      </c>
      <c r="G11362" s="36" t="str">
        <f>Table1[[#This Row],[Split 1]]</f>
        <v>Bin for Tidal Wave clothing</v>
      </c>
      <c r="H11362" s="1" t="s">
        <v>11853</v>
      </c>
      <c r="AC11362" s="5">
        <v>45491</v>
      </c>
      <c r="AD11362" s="5" t="s">
        <v>14639</v>
      </c>
      <c r="AE11362" s="5" t="s">
        <v>298</v>
      </c>
      <c r="AF11362">
        <f>MONTH(Table1[[#This Row],[Date Sent]])</f>
        <v>7</v>
      </c>
      <c r="AG11362">
        <f>YEAR(Table1[[#This Row],[Date Sent]])</f>
        <v>2024</v>
      </c>
    </row>
    <row r="11363" spans="1:33" x14ac:dyDescent="0.2">
      <c r="A11363" t="s">
        <v>719</v>
      </c>
      <c r="B11363" t="s">
        <v>11852</v>
      </c>
      <c r="C11363" s="1">
        <v>42.34</v>
      </c>
      <c r="D11363" s="5">
        <v>45450</v>
      </c>
      <c r="E11363" t="s">
        <v>24</v>
      </c>
      <c r="F11363" s="1" t="s">
        <v>18</v>
      </c>
      <c r="G11363" s="42" t="s">
        <v>18</v>
      </c>
      <c r="H11363" s="1" t="s">
        <v>11854</v>
      </c>
      <c r="AC11363" s="5">
        <v>45491</v>
      </c>
      <c r="AD11363" s="5" t="s">
        <v>14639</v>
      </c>
      <c r="AE11363" s="5" t="s">
        <v>298</v>
      </c>
      <c r="AF11363">
        <f>MONTH(Table1[[#This Row],[Date Sent]])</f>
        <v>7</v>
      </c>
      <c r="AG11363">
        <f>YEAR(Table1[[#This Row],[Date Sent]])</f>
        <v>2024</v>
      </c>
    </row>
    <row r="11364" spans="1:33" x14ac:dyDescent="0.2">
      <c r="A11364" t="s">
        <v>719</v>
      </c>
      <c r="B11364" t="s">
        <v>11852</v>
      </c>
      <c r="C11364" s="1">
        <v>63.41</v>
      </c>
      <c r="D11364" s="5">
        <v>45451</v>
      </c>
      <c r="E11364" t="s">
        <v>21</v>
      </c>
      <c r="F11364" s="1" t="s">
        <v>33</v>
      </c>
      <c r="G11364" s="42" t="s">
        <v>33</v>
      </c>
      <c r="H11364" s="1" t="s">
        <v>1835</v>
      </c>
      <c r="AC11364" s="5">
        <v>45491</v>
      </c>
      <c r="AD11364" s="5" t="s">
        <v>14639</v>
      </c>
      <c r="AE11364" s="5" t="s">
        <v>298</v>
      </c>
      <c r="AF11364">
        <f>MONTH(Table1[[#This Row],[Date Sent]])</f>
        <v>7</v>
      </c>
      <c r="AG11364">
        <f>YEAR(Table1[[#This Row],[Date Sent]])</f>
        <v>2024</v>
      </c>
    </row>
    <row r="11365" spans="1:33" x14ac:dyDescent="0.2">
      <c r="A11365" t="s">
        <v>719</v>
      </c>
      <c r="B11365" t="s">
        <v>11852</v>
      </c>
      <c r="C11365" s="1">
        <v>11.44</v>
      </c>
      <c r="D11365" s="5">
        <v>45451</v>
      </c>
      <c r="E11365" t="s">
        <v>21</v>
      </c>
      <c r="F11365" s="1" t="s">
        <v>33</v>
      </c>
      <c r="G11365" s="42" t="s">
        <v>33</v>
      </c>
      <c r="H11365" s="1" t="s">
        <v>923</v>
      </c>
      <c r="AC11365" s="5">
        <v>45491</v>
      </c>
      <c r="AD11365" s="5" t="s">
        <v>14639</v>
      </c>
      <c r="AE11365" s="5" t="s">
        <v>298</v>
      </c>
      <c r="AF11365">
        <f>MONTH(Table1[[#This Row],[Date Sent]])</f>
        <v>7</v>
      </c>
      <c r="AG11365">
        <f>YEAR(Table1[[#This Row],[Date Sent]])</f>
        <v>2024</v>
      </c>
    </row>
    <row r="11366" spans="1:33" x14ac:dyDescent="0.2">
      <c r="A11366" t="s">
        <v>719</v>
      </c>
      <c r="B11366" t="s">
        <v>11852</v>
      </c>
      <c r="C11366" s="1">
        <v>7.67</v>
      </c>
      <c r="D11366" s="5">
        <v>45454</v>
      </c>
      <c r="E11366" t="s">
        <v>21</v>
      </c>
      <c r="F11366" s="1" t="s">
        <v>15</v>
      </c>
      <c r="G11366" s="42" t="s">
        <v>21</v>
      </c>
      <c r="H11366" s="1" t="s">
        <v>11855</v>
      </c>
      <c r="AC11366" s="5">
        <v>45491</v>
      </c>
      <c r="AD11366" s="5" t="s">
        <v>14639</v>
      </c>
      <c r="AE11366" s="5" t="s">
        <v>298</v>
      </c>
      <c r="AF11366">
        <f>MONTH(Table1[[#This Row],[Date Sent]])</f>
        <v>7</v>
      </c>
      <c r="AG11366">
        <f>YEAR(Table1[[#This Row],[Date Sent]])</f>
        <v>2024</v>
      </c>
    </row>
    <row r="11367" spans="1:33" x14ac:dyDescent="0.2">
      <c r="A11367" t="s">
        <v>719</v>
      </c>
      <c r="B11367" t="s">
        <v>11852</v>
      </c>
      <c r="C11367" s="1">
        <v>24.4</v>
      </c>
      <c r="D11367" s="5">
        <v>45455</v>
      </c>
      <c r="E11367" t="s">
        <v>24</v>
      </c>
      <c r="F11367" s="1" t="s">
        <v>18</v>
      </c>
      <c r="G11367" s="42" t="s">
        <v>18</v>
      </c>
      <c r="H11367" s="1" t="s">
        <v>8420</v>
      </c>
      <c r="AC11367" s="5">
        <v>45491</v>
      </c>
      <c r="AD11367" s="5" t="s">
        <v>14639</v>
      </c>
      <c r="AE11367" s="5" t="s">
        <v>298</v>
      </c>
      <c r="AF11367">
        <f>MONTH(Table1[[#This Row],[Date Sent]])</f>
        <v>7</v>
      </c>
      <c r="AG11367">
        <f>YEAR(Table1[[#This Row],[Date Sent]])</f>
        <v>2024</v>
      </c>
    </row>
    <row r="11368" spans="1:33" x14ac:dyDescent="0.2">
      <c r="A11368" t="s">
        <v>719</v>
      </c>
      <c r="B11368" t="s">
        <v>11852</v>
      </c>
      <c r="C11368" s="1">
        <v>44.35</v>
      </c>
      <c r="D11368" s="5">
        <v>45456</v>
      </c>
      <c r="E11368" t="s">
        <v>21</v>
      </c>
      <c r="F11368" s="1" t="s">
        <v>15</v>
      </c>
      <c r="G11368" s="42" t="s">
        <v>15</v>
      </c>
      <c r="H11368" s="1" t="s">
        <v>11856</v>
      </c>
      <c r="AC11368" s="5">
        <v>45491</v>
      </c>
      <c r="AD11368" s="5" t="s">
        <v>14639</v>
      </c>
      <c r="AE11368" s="5" t="s">
        <v>298</v>
      </c>
      <c r="AF11368">
        <f>MONTH(Table1[[#This Row],[Date Sent]])</f>
        <v>7</v>
      </c>
      <c r="AG11368">
        <f>YEAR(Table1[[#This Row],[Date Sent]])</f>
        <v>2024</v>
      </c>
    </row>
    <row r="11369" spans="1:33" x14ac:dyDescent="0.2">
      <c r="A11369" t="s">
        <v>3135</v>
      </c>
      <c r="B11369" t="s">
        <v>11857</v>
      </c>
      <c r="C11369" s="1">
        <v>104.47</v>
      </c>
      <c r="D11369" s="5">
        <v>45437</v>
      </c>
      <c r="E11369" t="s">
        <v>33</v>
      </c>
      <c r="F11369" s="1" t="s">
        <v>918</v>
      </c>
      <c r="G11369" s="42" t="s">
        <v>34</v>
      </c>
      <c r="H11369" s="1" t="s">
        <v>11858</v>
      </c>
      <c r="I11369">
        <v>52.75</v>
      </c>
      <c r="J11369" s="16" t="s">
        <v>15</v>
      </c>
      <c r="K11369" s="1" t="s">
        <v>3908</v>
      </c>
      <c r="L11369">
        <v>51.72</v>
      </c>
      <c r="M11369" t="s">
        <v>17</v>
      </c>
      <c r="N11369" s="1" t="s">
        <v>11859</v>
      </c>
      <c r="AC11369" s="5">
        <v>45491</v>
      </c>
      <c r="AD11369" s="5" t="s">
        <v>14710</v>
      </c>
      <c r="AE11369" s="5" t="s">
        <v>298</v>
      </c>
      <c r="AF11369">
        <f>MONTH(Table1[[#This Row],[Date Sent]])</f>
        <v>7</v>
      </c>
      <c r="AG11369">
        <f>YEAR(Table1[[#This Row],[Date Sent]])</f>
        <v>2024</v>
      </c>
    </row>
    <row r="11370" spans="1:33" x14ac:dyDescent="0.2">
      <c r="A11370" t="s">
        <v>3135</v>
      </c>
      <c r="B11370" t="s">
        <v>11857</v>
      </c>
      <c r="C11370" s="1">
        <v>332.75</v>
      </c>
      <c r="D11370" s="5">
        <v>45447</v>
      </c>
      <c r="E11370" t="s">
        <v>39</v>
      </c>
      <c r="F11370" s="1" t="s">
        <v>40</v>
      </c>
      <c r="G11370" s="42" t="s">
        <v>11860</v>
      </c>
      <c r="H11370" s="1" t="s">
        <v>11030</v>
      </c>
      <c r="AC11370" s="5">
        <v>45491</v>
      </c>
      <c r="AD11370" s="5" t="s">
        <v>14710</v>
      </c>
      <c r="AE11370" s="5" t="s">
        <v>298</v>
      </c>
      <c r="AF11370">
        <f>MONTH(Table1[[#This Row],[Date Sent]])</f>
        <v>7</v>
      </c>
      <c r="AG11370">
        <f>YEAR(Table1[[#This Row],[Date Sent]])</f>
        <v>2024</v>
      </c>
    </row>
    <row r="11371" spans="1:33" x14ac:dyDescent="0.2">
      <c r="A11371" t="s">
        <v>3135</v>
      </c>
      <c r="B11371" t="s">
        <v>11857</v>
      </c>
      <c r="C11371" s="1">
        <v>313.19</v>
      </c>
      <c r="D11371" s="5">
        <v>45447</v>
      </c>
      <c r="E11371" t="s">
        <v>33</v>
      </c>
      <c r="F11371" s="1" t="s">
        <v>17</v>
      </c>
      <c r="G11371" s="36" t="str">
        <f>Table1[[#This Row],[Split 1]]</f>
        <v>surface cleane for pressure washer</v>
      </c>
      <c r="H11371" s="1" t="s">
        <v>11861</v>
      </c>
      <c r="AC11371" s="5">
        <v>45491</v>
      </c>
      <c r="AD11371" s="5" t="s">
        <v>14710</v>
      </c>
      <c r="AE11371" s="5" t="s">
        <v>298</v>
      </c>
      <c r="AF11371">
        <f>MONTH(Table1[[#This Row],[Date Sent]])</f>
        <v>7</v>
      </c>
      <c r="AG11371">
        <f>YEAR(Table1[[#This Row],[Date Sent]])</f>
        <v>2024</v>
      </c>
    </row>
    <row r="11372" spans="1:33" x14ac:dyDescent="0.2">
      <c r="A11372" t="s">
        <v>3135</v>
      </c>
      <c r="B11372" t="s">
        <v>11857</v>
      </c>
      <c r="C11372" s="1">
        <v>83.24</v>
      </c>
      <c r="D11372" s="5">
        <v>45457</v>
      </c>
      <c r="E11372" t="s">
        <v>39</v>
      </c>
      <c r="F11372" s="1" t="s">
        <v>17</v>
      </c>
      <c r="G11372" s="42" t="s">
        <v>17</v>
      </c>
      <c r="H11372" s="1" t="s">
        <v>3579</v>
      </c>
      <c r="AC11372" s="5">
        <v>45491</v>
      </c>
      <c r="AD11372" s="5" t="s">
        <v>14710</v>
      </c>
      <c r="AE11372" s="5" t="s">
        <v>298</v>
      </c>
      <c r="AF11372">
        <f>MONTH(Table1[[#This Row],[Date Sent]])</f>
        <v>7</v>
      </c>
      <c r="AG11372">
        <f>YEAR(Table1[[#This Row],[Date Sent]])</f>
        <v>2024</v>
      </c>
    </row>
    <row r="11373" spans="1:33" x14ac:dyDescent="0.2">
      <c r="A11373" t="s">
        <v>3135</v>
      </c>
      <c r="B11373" t="s">
        <v>11857</v>
      </c>
      <c r="C11373" s="1">
        <v>316.05</v>
      </c>
      <c r="D11373" s="5">
        <v>45457</v>
      </c>
      <c r="E11373" t="s">
        <v>39</v>
      </c>
      <c r="F11373" s="1" t="s">
        <v>21</v>
      </c>
      <c r="G11373" s="36" t="str">
        <f>Table1[[#This Row],[Split 1]]</f>
        <v>bottles and triggers for 2nd mile</v>
      </c>
      <c r="H11373" s="1" t="s">
        <v>11862</v>
      </c>
      <c r="AC11373" s="5">
        <v>45491</v>
      </c>
      <c r="AD11373" s="5" t="s">
        <v>14710</v>
      </c>
      <c r="AE11373" s="5" t="s">
        <v>298</v>
      </c>
      <c r="AF11373">
        <f>MONTH(Table1[[#This Row],[Date Sent]])</f>
        <v>7</v>
      </c>
      <c r="AG11373">
        <f>YEAR(Table1[[#This Row],[Date Sent]])</f>
        <v>2024</v>
      </c>
    </row>
    <row r="11374" spans="1:33" x14ac:dyDescent="0.2">
      <c r="A11374" t="s">
        <v>532</v>
      </c>
      <c r="B11374" t="s">
        <v>11863</v>
      </c>
      <c r="C11374" s="1">
        <v>697.43</v>
      </c>
      <c r="D11374" s="5">
        <v>45430</v>
      </c>
      <c r="E11374" t="s">
        <v>23</v>
      </c>
      <c r="F11374" s="1" t="s">
        <v>15</v>
      </c>
      <c r="G11374" s="42" t="s">
        <v>15</v>
      </c>
      <c r="H11374" s="1" t="s">
        <v>11864</v>
      </c>
      <c r="AC11374" s="5">
        <v>45491</v>
      </c>
      <c r="AD11374" s="5" t="s">
        <v>13213</v>
      </c>
      <c r="AE11374" s="5" t="s">
        <v>298</v>
      </c>
      <c r="AF11374">
        <f>MONTH(Table1[[#This Row],[Date Sent]])</f>
        <v>7</v>
      </c>
      <c r="AG11374">
        <f>YEAR(Table1[[#This Row],[Date Sent]])</f>
        <v>2024</v>
      </c>
    </row>
    <row r="11375" spans="1:33" x14ac:dyDescent="0.2">
      <c r="A11375" t="s">
        <v>532</v>
      </c>
      <c r="B11375" t="s">
        <v>11863</v>
      </c>
      <c r="C11375" s="1">
        <v>58.47</v>
      </c>
      <c r="D11375" s="5">
        <v>45436</v>
      </c>
      <c r="E11375" t="s">
        <v>25</v>
      </c>
      <c r="F11375" s="1" t="s">
        <v>918</v>
      </c>
      <c r="G11375" s="42" t="s">
        <v>17</v>
      </c>
      <c r="H11375" s="1" t="s">
        <v>11865</v>
      </c>
      <c r="I11375">
        <v>37.08</v>
      </c>
      <c r="J11375" s="16" t="s">
        <v>17</v>
      </c>
      <c r="K11375" s="1" t="s">
        <v>11866</v>
      </c>
      <c r="L11375">
        <v>21.39</v>
      </c>
      <c r="M11375" t="s">
        <v>33</v>
      </c>
      <c r="N11375" s="1" t="s">
        <v>11867</v>
      </c>
      <c r="AC11375" s="5">
        <v>45491</v>
      </c>
      <c r="AD11375" s="5" t="s">
        <v>13213</v>
      </c>
      <c r="AE11375" s="5" t="s">
        <v>298</v>
      </c>
      <c r="AF11375">
        <f>MONTH(Table1[[#This Row],[Date Sent]])</f>
        <v>7</v>
      </c>
      <c r="AG11375">
        <f>YEAR(Table1[[#This Row],[Date Sent]])</f>
        <v>2024</v>
      </c>
    </row>
    <row r="11376" spans="1:33" x14ac:dyDescent="0.2">
      <c r="A11376" t="s">
        <v>532</v>
      </c>
      <c r="B11376" t="s">
        <v>11863</v>
      </c>
      <c r="C11376" s="1">
        <v>692.2</v>
      </c>
      <c r="D11376" s="5">
        <v>45440</v>
      </c>
      <c r="E11376" t="s">
        <v>25</v>
      </c>
      <c r="F11376" s="1" t="s">
        <v>39</v>
      </c>
      <c r="G11376" s="36" t="str">
        <f>Table1[[#This Row],[Split 1]]</f>
        <v>High Pressure Hoses</v>
      </c>
      <c r="H11376" s="1" t="s">
        <v>11868</v>
      </c>
      <c r="AC11376" s="5">
        <v>45491</v>
      </c>
      <c r="AD11376" s="5" t="s">
        <v>13213</v>
      </c>
      <c r="AE11376" s="5" t="s">
        <v>298</v>
      </c>
      <c r="AF11376">
        <f>MONTH(Table1[[#This Row],[Date Sent]])</f>
        <v>7</v>
      </c>
      <c r="AG11376">
        <f>YEAR(Table1[[#This Row],[Date Sent]])</f>
        <v>2024</v>
      </c>
    </row>
    <row r="11377" spans="1:33" x14ac:dyDescent="0.2">
      <c r="A11377" t="s">
        <v>532</v>
      </c>
      <c r="B11377" t="s">
        <v>11863</v>
      </c>
      <c r="C11377" s="1">
        <v>6.22</v>
      </c>
      <c r="D11377" s="5">
        <v>45449</v>
      </c>
      <c r="E11377" t="s">
        <v>27</v>
      </c>
      <c r="F11377" s="1" t="s">
        <v>11869</v>
      </c>
      <c r="G11377" s="36" t="str">
        <f>Table1[[#This Row],[Split 1]]</f>
        <v>No idea what this is. I habe called nissan and waiting for a xal naxk</v>
      </c>
      <c r="H11377" s="1" t="s">
        <v>11870</v>
      </c>
      <c r="AC11377" s="5">
        <v>45491</v>
      </c>
      <c r="AD11377" s="5" t="s">
        <v>13213</v>
      </c>
      <c r="AE11377" s="5" t="s">
        <v>298</v>
      </c>
      <c r="AF11377">
        <f>MONTH(Table1[[#This Row],[Date Sent]])</f>
        <v>7</v>
      </c>
      <c r="AG11377">
        <f>YEAR(Table1[[#This Row],[Date Sent]])</f>
        <v>2024</v>
      </c>
    </row>
    <row r="11378" spans="1:33" x14ac:dyDescent="0.2">
      <c r="A11378" t="s">
        <v>532</v>
      </c>
      <c r="B11378" t="s">
        <v>11863</v>
      </c>
      <c r="C11378" s="1">
        <v>126.27</v>
      </c>
      <c r="D11378" s="5">
        <v>45458</v>
      </c>
      <c r="E11378" t="s">
        <v>43</v>
      </c>
      <c r="F11378" s="1" t="s">
        <v>17</v>
      </c>
      <c r="G11378" s="42" t="s">
        <v>17</v>
      </c>
      <c r="H11378" s="1" t="s">
        <v>11871</v>
      </c>
      <c r="AC11378" s="5">
        <v>45491</v>
      </c>
      <c r="AD11378" s="5" t="s">
        <v>13213</v>
      </c>
      <c r="AE11378" s="5" t="s">
        <v>298</v>
      </c>
      <c r="AF11378">
        <f>MONTH(Table1[[#This Row],[Date Sent]])</f>
        <v>7</v>
      </c>
      <c r="AG11378">
        <f>YEAR(Table1[[#This Row],[Date Sent]])</f>
        <v>2024</v>
      </c>
    </row>
    <row r="11379" spans="1:33" x14ac:dyDescent="0.2">
      <c r="A11379" t="s">
        <v>4669</v>
      </c>
      <c r="B11379" t="s">
        <v>11872</v>
      </c>
      <c r="C11379" s="1">
        <v>238.47</v>
      </c>
      <c r="D11379" s="5">
        <v>45388</v>
      </c>
      <c r="E11379" t="s">
        <v>13</v>
      </c>
      <c r="F11379" s="1" t="s">
        <v>33</v>
      </c>
      <c r="G11379" s="36" t="str">
        <f>Table1[[#This Row],[Split 1]]</f>
        <v>Hydrauluc fluid for Sharpsburg</v>
      </c>
      <c r="H11379" s="1" t="s">
        <v>11873</v>
      </c>
      <c r="AC11379" s="5">
        <v>45491</v>
      </c>
      <c r="AD11379" s="5" t="s">
        <v>14572</v>
      </c>
      <c r="AE11379" s="5" t="s">
        <v>298</v>
      </c>
      <c r="AF11379">
        <f>MONTH(Table1[[#This Row],[Date Sent]])</f>
        <v>7</v>
      </c>
      <c r="AG11379">
        <f>YEAR(Table1[[#This Row],[Date Sent]])</f>
        <v>2024</v>
      </c>
    </row>
    <row r="11380" spans="1:33" x14ac:dyDescent="0.2">
      <c r="A11380" t="s">
        <v>4669</v>
      </c>
      <c r="B11380" t="s">
        <v>11872</v>
      </c>
      <c r="C11380" s="1">
        <v>58.66</v>
      </c>
      <c r="D11380" s="5">
        <v>45431</v>
      </c>
      <c r="E11380" t="s">
        <v>8</v>
      </c>
      <c r="F11380" s="1" t="s">
        <v>39</v>
      </c>
      <c r="G11380" s="42" t="s">
        <v>40</v>
      </c>
      <c r="H11380" s="1" t="s">
        <v>11874</v>
      </c>
      <c r="AC11380" s="5">
        <v>45491</v>
      </c>
      <c r="AD11380" s="5" t="s">
        <v>14572</v>
      </c>
      <c r="AE11380" s="5" t="s">
        <v>298</v>
      </c>
      <c r="AF11380">
        <f>MONTH(Table1[[#This Row],[Date Sent]])</f>
        <v>7</v>
      </c>
      <c r="AG11380">
        <f>YEAR(Table1[[#This Row],[Date Sent]])</f>
        <v>2024</v>
      </c>
    </row>
    <row r="11381" spans="1:33" x14ac:dyDescent="0.2">
      <c r="A11381" t="s">
        <v>4669</v>
      </c>
      <c r="B11381" t="s">
        <v>11872</v>
      </c>
      <c r="C11381" s="1">
        <v>81.260000000000005</v>
      </c>
      <c r="D11381" s="5">
        <v>45446</v>
      </c>
      <c r="E11381" t="s">
        <v>13</v>
      </c>
      <c r="F11381" s="1" t="s">
        <v>33</v>
      </c>
      <c r="G11381" s="42" t="s">
        <v>33</v>
      </c>
      <c r="H11381" s="1" t="s">
        <v>11875</v>
      </c>
      <c r="AC11381" s="5">
        <v>45491</v>
      </c>
      <c r="AD11381" s="5" t="s">
        <v>14572</v>
      </c>
      <c r="AE11381" s="5" t="s">
        <v>298</v>
      </c>
      <c r="AF11381">
        <f>MONTH(Table1[[#This Row],[Date Sent]])</f>
        <v>7</v>
      </c>
      <c r="AG11381">
        <f>YEAR(Table1[[#This Row],[Date Sent]])</f>
        <v>2024</v>
      </c>
    </row>
    <row r="11382" spans="1:33" x14ac:dyDescent="0.2">
      <c r="A11382" t="s">
        <v>4669</v>
      </c>
      <c r="B11382" t="s">
        <v>11872</v>
      </c>
      <c r="C11382" s="1">
        <v>20.66</v>
      </c>
      <c r="D11382" s="5">
        <v>45451</v>
      </c>
      <c r="E11382" t="s">
        <v>13</v>
      </c>
      <c r="F11382" s="1" t="s">
        <v>33</v>
      </c>
      <c r="G11382" s="36" t="str">
        <f>Table1[[#This Row],[Split 1]]</f>
        <v>cleaning supplies</v>
      </c>
      <c r="H11382" s="1" t="s">
        <v>950</v>
      </c>
      <c r="AC11382" s="5">
        <v>45491</v>
      </c>
      <c r="AD11382" s="5" t="s">
        <v>14572</v>
      </c>
      <c r="AE11382" s="5" t="s">
        <v>298</v>
      </c>
      <c r="AF11382">
        <f>MONTH(Table1[[#This Row],[Date Sent]])</f>
        <v>7</v>
      </c>
      <c r="AG11382">
        <f>YEAR(Table1[[#This Row],[Date Sent]])</f>
        <v>2024</v>
      </c>
    </row>
    <row r="11383" spans="1:33" x14ac:dyDescent="0.2">
      <c r="A11383" t="s">
        <v>4669</v>
      </c>
      <c r="B11383" t="s">
        <v>11872</v>
      </c>
      <c r="C11383" s="1">
        <v>31.08</v>
      </c>
      <c r="D11383" s="5">
        <v>45455</v>
      </c>
      <c r="E11383" t="s">
        <v>24</v>
      </c>
      <c r="F11383" s="1" t="s">
        <v>918</v>
      </c>
      <c r="G11383" s="36" t="str">
        <f>Table1[[#This Row],[Split 1]]</f>
        <v>Liquid IV/ pine sol cleaner</v>
      </c>
      <c r="H11383" s="1" t="s">
        <v>11876</v>
      </c>
      <c r="I11383">
        <v>5.49</v>
      </c>
      <c r="J11383" s="16" t="s">
        <v>33</v>
      </c>
      <c r="K11383" s="1" t="s">
        <v>11877</v>
      </c>
      <c r="L11383">
        <v>25.589999999999996</v>
      </c>
      <c r="M11383" t="s">
        <v>18</v>
      </c>
      <c r="N11383" s="1" t="s">
        <v>11878</v>
      </c>
      <c r="AC11383" s="5">
        <v>45491</v>
      </c>
      <c r="AD11383" s="5" t="s">
        <v>14572</v>
      </c>
      <c r="AE11383" s="5" t="s">
        <v>298</v>
      </c>
      <c r="AF11383">
        <f>MONTH(Table1[[#This Row],[Date Sent]])</f>
        <v>7</v>
      </c>
      <c r="AG11383">
        <f>YEAR(Table1[[#This Row],[Date Sent]])</f>
        <v>2024</v>
      </c>
    </row>
    <row r="11384" spans="1:33" x14ac:dyDescent="0.2">
      <c r="A11384" t="s">
        <v>4669</v>
      </c>
      <c r="B11384" t="s">
        <v>11872</v>
      </c>
      <c r="C11384" s="1">
        <v>71.959999999999994</v>
      </c>
      <c r="D11384" s="5">
        <v>45455</v>
      </c>
      <c r="E11384" t="s">
        <v>13</v>
      </c>
      <c r="F11384" s="1" t="s">
        <v>15</v>
      </c>
      <c r="G11384" s="42" t="s">
        <v>15</v>
      </c>
      <c r="H11384" s="1" t="s">
        <v>11879</v>
      </c>
      <c r="AC11384" s="5">
        <v>45491</v>
      </c>
      <c r="AD11384" s="5" t="s">
        <v>14572</v>
      </c>
      <c r="AE11384" s="5" t="s">
        <v>298</v>
      </c>
      <c r="AF11384">
        <f>MONTH(Table1[[#This Row],[Date Sent]])</f>
        <v>7</v>
      </c>
      <c r="AG11384">
        <f>YEAR(Table1[[#This Row],[Date Sent]])</f>
        <v>2024</v>
      </c>
    </row>
    <row r="11385" spans="1:33" x14ac:dyDescent="0.2">
      <c r="A11385" t="s">
        <v>4669</v>
      </c>
      <c r="B11385" t="s">
        <v>11872</v>
      </c>
      <c r="C11385" s="1">
        <v>171.17</v>
      </c>
      <c r="D11385" s="5">
        <v>45455</v>
      </c>
      <c r="E11385" t="s">
        <v>13</v>
      </c>
      <c r="F11385" s="1" t="s">
        <v>33</v>
      </c>
      <c r="G11385" s="42" t="s">
        <v>33</v>
      </c>
      <c r="H11385" s="1" t="s">
        <v>1580</v>
      </c>
      <c r="AC11385" s="5">
        <v>45491</v>
      </c>
      <c r="AD11385" s="5" t="s">
        <v>14572</v>
      </c>
      <c r="AE11385" s="5" t="s">
        <v>298</v>
      </c>
      <c r="AF11385">
        <f>MONTH(Table1[[#This Row],[Date Sent]])</f>
        <v>7</v>
      </c>
      <c r="AG11385">
        <f>YEAR(Table1[[#This Row],[Date Sent]])</f>
        <v>2024</v>
      </c>
    </row>
    <row r="11386" spans="1:33" x14ac:dyDescent="0.2">
      <c r="A11386" t="s">
        <v>845</v>
      </c>
      <c r="B11386" t="s">
        <v>846</v>
      </c>
      <c r="C11386" s="1">
        <v>64.19</v>
      </c>
      <c r="D11386" s="5">
        <v>45434</v>
      </c>
      <c r="E11386" t="s">
        <v>21</v>
      </c>
      <c r="F11386" s="1" t="s">
        <v>39</v>
      </c>
      <c r="G11386" s="42" t="s">
        <v>39</v>
      </c>
      <c r="H11386" s="1" t="s">
        <v>11880</v>
      </c>
      <c r="AC11386" s="5">
        <v>45491</v>
      </c>
      <c r="AD11386" s="5" t="s">
        <v>14556</v>
      </c>
      <c r="AE11386" s="5" t="s">
        <v>298</v>
      </c>
      <c r="AF11386">
        <f>MONTH(Table1[[#This Row],[Date Sent]])</f>
        <v>7</v>
      </c>
      <c r="AG11386">
        <f>YEAR(Table1[[#This Row],[Date Sent]])</f>
        <v>2024</v>
      </c>
    </row>
    <row r="11387" spans="1:33" x14ac:dyDescent="0.2">
      <c r="A11387" t="s">
        <v>845</v>
      </c>
      <c r="B11387" t="s">
        <v>846</v>
      </c>
      <c r="C11387" s="1">
        <v>566</v>
      </c>
      <c r="D11387" s="5">
        <v>45435</v>
      </c>
      <c r="E11387" t="s">
        <v>21</v>
      </c>
      <c r="F11387" s="1" t="s">
        <v>11869</v>
      </c>
      <c r="G11387" s="42" t="s">
        <v>11881</v>
      </c>
      <c r="H11387" s="1" t="s">
        <v>11882</v>
      </c>
      <c r="AC11387" s="5">
        <v>45491</v>
      </c>
      <c r="AD11387" s="5" t="s">
        <v>14556</v>
      </c>
      <c r="AE11387" s="5" t="s">
        <v>298</v>
      </c>
      <c r="AF11387">
        <f>MONTH(Table1[[#This Row],[Date Sent]])</f>
        <v>7</v>
      </c>
      <c r="AG11387">
        <f>YEAR(Table1[[#This Row],[Date Sent]])</f>
        <v>2024</v>
      </c>
    </row>
    <row r="11388" spans="1:33" x14ac:dyDescent="0.2">
      <c r="A11388" t="s">
        <v>845</v>
      </c>
      <c r="B11388" t="s">
        <v>846</v>
      </c>
      <c r="C11388" s="1">
        <v>92</v>
      </c>
      <c r="D11388" s="5">
        <v>45435</v>
      </c>
      <c r="E11388" t="s">
        <v>24</v>
      </c>
      <c r="F11388" s="1" t="s">
        <v>14</v>
      </c>
      <c r="G11388" s="42" t="s">
        <v>14</v>
      </c>
      <c r="H11388" s="1" t="s">
        <v>11883</v>
      </c>
      <c r="AC11388" s="5">
        <v>45491</v>
      </c>
      <c r="AD11388" s="5" t="s">
        <v>14556</v>
      </c>
      <c r="AE11388" s="5" t="s">
        <v>298</v>
      </c>
      <c r="AF11388">
        <f>MONTH(Table1[[#This Row],[Date Sent]])</f>
        <v>7</v>
      </c>
      <c r="AG11388">
        <f>YEAR(Table1[[#This Row],[Date Sent]])</f>
        <v>2024</v>
      </c>
    </row>
    <row r="11389" spans="1:33" x14ac:dyDescent="0.2">
      <c r="A11389" t="s">
        <v>845</v>
      </c>
      <c r="B11389" t="s">
        <v>846</v>
      </c>
      <c r="C11389" s="1">
        <v>43.25</v>
      </c>
      <c r="D11389" s="5">
        <v>45437</v>
      </c>
      <c r="E11389" t="s">
        <v>21</v>
      </c>
      <c r="F11389" s="1" t="s">
        <v>33</v>
      </c>
      <c r="G11389" s="36" t="str">
        <f>Table1[[#This Row],[Split 1]]</f>
        <v>Chemicals to clean the tunnel</v>
      </c>
      <c r="H11389" s="1" t="s">
        <v>11884</v>
      </c>
      <c r="AC11389" s="5">
        <v>45491</v>
      </c>
      <c r="AD11389" s="5" t="s">
        <v>14556</v>
      </c>
      <c r="AE11389" s="5" t="s">
        <v>298</v>
      </c>
      <c r="AF11389">
        <f>MONTH(Table1[[#This Row],[Date Sent]])</f>
        <v>7</v>
      </c>
      <c r="AG11389">
        <f>YEAR(Table1[[#This Row],[Date Sent]])</f>
        <v>2024</v>
      </c>
    </row>
    <row r="11390" spans="1:33" x14ac:dyDescent="0.2">
      <c r="A11390" t="s">
        <v>845</v>
      </c>
      <c r="B11390" t="s">
        <v>846</v>
      </c>
      <c r="C11390" s="1">
        <v>63.78</v>
      </c>
      <c r="D11390" s="5">
        <v>45439</v>
      </c>
      <c r="E11390" t="s">
        <v>24</v>
      </c>
      <c r="F11390" s="1" t="s">
        <v>18</v>
      </c>
      <c r="G11390" s="36" t="str">
        <f>Table1[[#This Row],[Split 1]]</f>
        <v>Water</v>
      </c>
      <c r="H11390" s="1" t="s">
        <v>984</v>
      </c>
      <c r="AC11390" s="5">
        <v>45491</v>
      </c>
      <c r="AD11390" s="5" t="s">
        <v>14556</v>
      </c>
      <c r="AE11390" s="5" t="s">
        <v>298</v>
      </c>
      <c r="AF11390">
        <f>MONTH(Table1[[#This Row],[Date Sent]])</f>
        <v>7</v>
      </c>
      <c r="AG11390">
        <f>YEAR(Table1[[#This Row],[Date Sent]])</f>
        <v>2024</v>
      </c>
    </row>
    <row r="11391" spans="1:33" x14ac:dyDescent="0.2">
      <c r="A11391" t="s">
        <v>845</v>
      </c>
      <c r="B11391" t="s">
        <v>846</v>
      </c>
      <c r="C11391" s="1">
        <v>48.45</v>
      </c>
      <c r="D11391" s="5">
        <v>45440</v>
      </c>
      <c r="E11391" t="s">
        <v>24</v>
      </c>
      <c r="F11391" s="1" t="s">
        <v>18</v>
      </c>
      <c r="G11391" s="42" t="s">
        <v>18</v>
      </c>
      <c r="H11391" s="1" t="s">
        <v>4496</v>
      </c>
      <c r="AC11391" s="5">
        <v>45491</v>
      </c>
      <c r="AD11391" s="5" t="s">
        <v>14556</v>
      </c>
      <c r="AE11391" s="5" t="s">
        <v>298</v>
      </c>
      <c r="AF11391">
        <f>MONTH(Table1[[#This Row],[Date Sent]])</f>
        <v>7</v>
      </c>
      <c r="AG11391">
        <f>YEAR(Table1[[#This Row],[Date Sent]])</f>
        <v>2024</v>
      </c>
    </row>
    <row r="11392" spans="1:33" x14ac:dyDescent="0.2">
      <c r="A11392" t="s">
        <v>845</v>
      </c>
      <c r="B11392" t="s">
        <v>846</v>
      </c>
      <c r="C11392" s="1">
        <v>237.6</v>
      </c>
      <c r="D11392" s="5">
        <v>45441</v>
      </c>
      <c r="E11392" t="s">
        <v>35</v>
      </c>
      <c r="F11392" s="1" t="s">
        <v>11869</v>
      </c>
      <c r="G11392" s="42" t="s">
        <v>39</v>
      </c>
      <c r="H11392" s="1" t="s">
        <v>39</v>
      </c>
      <c r="AC11392" s="5">
        <v>45491</v>
      </c>
      <c r="AD11392" s="5" t="s">
        <v>14556</v>
      </c>
      <c r="AE11392" s="5" t="s">
        <v>298</v>
      </c>
      <c r="AF11392">
        <f>MONTH(Table1[[#This Row],[Date Sent]])</f>
        <v>7</v>
      </c>
      <c r="AG11392">
        <f>YEAR(Table1[[#This Row],[Date Sent]])</f>
        <v>2024</v>
      </c>
    </row>
    <row r="11393" spans="1:33" x14ac:dyDescent="0.2">
      <c r="A11393" t="s">
        <v>845</v>
      </c>
      <c r="B11393" t="s">
        <v>846</v>
      </c>
      <c r="C11393" s="1">
        <v>62.96</v>
      </c>
      <c r="D11393" s="5">
        <v>45441</v>
      </c>
      <c r="E11393" t="s">
        <v>35</v>
      </c>
      <c r="F11393" s="1" t="s">
        <v>39</v>
      </c>
      <c r="G11393" s="42" t="s">
        <v>39</v>
      </c>
      <c r="H11393" s="1" t="s">
        <v>39</v>
      </c>
      <c r="AC11393" s="5">
        <v>45491</v>
      </c>
      <c r="AD11393" s="5" t="s">
        <v>14556</v>
      </c>
      <c r="AE11393" s="5" t="s">
        <v>298</v>
      </c>
      <c r="AF11393">
        <f>MONTH(Table1[[#This Row],[Date Sent]])</f>
        <v>7</v>
      </c>
      <c r="AG11393">
        <f>YEAR(Table1[[#This Row],[Date Sent]])</f>
        <v>2024</v>
      </c>
    </row>
    <row r="11394" spans="1:33" x14ac:dyDescent="0.2">
      <c r="A11394" t="s">
        <v>845</v>
      </c>
      <c r="B11394" t="s">
        <v>846</v>
      </c>
      <c r="C11394" s="1">
        <v>14.92</v>
      </c>
      <c r="D11394" s="5">
        <v>45441</v>
      </c>
      <c r="E11394" t="s">
        <v>33</v>
      </c>
      <c r="F11394" s="1" t="s">
        <v>40</v>
      </c>
      <c r="G11394" s="42" t="s">
        <v>40</v>
      </c>
      <c r="H11394" s="1" t="s">
        <v>3388</v>
      </c>
      <c r="AC11394" s="5">
        <v>45491</v>
      </c>
      <c r="AD11394" s="5" t="s">
        <v>14556</v>
      </c>
      <c r="AE11394" s="5" t="s">
        <v>298</v>
      </c>
      <c r="AF11394">
        <f>MONTH(Table1[[#This Row],[Date Sent]])</f>
        <v>7</v>
      </c>
      <c r="AG11394">
        <f>YEAR(Table1[[#This Row],[Date Sent]])</f>
        <v>2024</v>
      </c>
    </row>
    <row r="11395" spans="1:33" x14ac:dyDescent="0.2">
      <c r="A11395" t="s">
        <v>845</v>
      </c>
      <c r="B11395" t="s">
        <v>846</v>
      </c>
      <c r="C11395" s="1">
        <v>101.73</v>
      </c>
      <c r="D11395" s="5">
        <v>45443</v>
      </c>
      <c r="E11395" t="s">
        <v>21</v>
      </c>
      <c r="F11395" s="1" t="s">
        <v>11869</v>
      </c>
      <c r="G11395" s="36" t="str">
        <f>Table1[[#This Row],[Split 1]]</f>
        <v>Supplies for detail bay</v>
      </c>
      <c r="H11395" s="1" t="s">
        <v>11885</v>
      </c>
      <c r="AC11395" s="5">
        <v>45491</v>
      </c>
      <c r="AD11395" s="5" t="s">
        <v>14556</v>
      </c>
      <c r="AE11395" s="5" t="s">
        <v>298</v>
      </c>
      <c r="AF11395">
        <f>MONTH(Table1[[#This Row],[Date Sent]])</f>
        <v>7</v>
      </c>
      <c r="AG11395">
        <f>YEAR(Table1[[#This Row],[Date Sent]])</f>
        <v>2024</v>
      </c>
    </row>
    <row r="11396" spans="1:33" x14ac:dyDescent="0.2">
      <c r="A11396" t="s">
        <v>845</v>
      </c>
      <c r="B11396" t="s">
        <v>846</v>
      </c>
      <c r="C11396" s="1">
        <v>49.08</v>
      </c>
      <c r="D11396" s="5">
        <v>45444</v>
      </c>
      <c r="E11396" t="s">
        <v>21</v>
      </c>
      <c r="F11396" s="1" t="s">
        <v>16</v>
      </c>
      <c r="G11396" s="36" t="str">
        <f>Table1[[#This Row],[Split 1]]</f>
        <v>Rain gear for CWA’s</v>
      </c>
      <c r="H11396" s="1" t="s">
        <v>11886</v>
      </c>
      <c r="AC11396" s="5">
        <v>45491</v>
      </c>
      <c r="AD11396" s="5" t="s">
        <v>14556</v>
      </c>
      <c r="AE11396" s="5" t="s">
        <v>298</v>
      </c>
      <c r="AF11396">
        <f>MONTH(Table1[[#This Row],[Date Sent]])</f>
        <v>7</v>
      </c>
      <c r="AG11396">
        <f>YEAR(Table1[[#This Row],[Date Sent]])</f>
        <v>2024</v>
      </c>
    </row>
    <row r="11397" spans="1:33" x14ac:dyDescent="0.2">
      <c r="A11397" t="s">
        <v>845</v>
      </c>
      <c r="B11397" t="s">
        <v>846</v>
      </c>
      <c r="C11397" s="1">
        <v>212.03</v>
      </c>
      <c r="D11397" s="5">
        <v>45448</v>
      </c>
      <c r="E11397" t="s">
        <v>23</v>
      </c>
      <c r="F11397" s="1" t="s">
        <v>33</v>
      </c>
      <c r="G11397" s="42" t="s">
        <v>33</v>
      </c>
      <c r="H11397" s="1" t="s">
        <v>11887</v>
      </c>
      <c r="AC11397" s="5">
        <v>45491</v>
      </c>
      <c r="AD11397" s="5" t="s">
        <v>14556</v>
      </c>
      <c r="AE11397" s="5" t="s">
        <v>298</v>
      </c>
      <c r="AF11397">
        <f>MONTH(Table1[[#This Row],[Date Sent]])</f>
        <v>7</v>
      </c>
      <c r="AG11397">
        <f>YEAR(Table1[[#This Row],[Date Sent]])</f>
        <v>2024</v>
      </c>
    </row>
    <row r="11398" spans="1:33" x14ac:dyDescent="0.2">
      <c r="A11398" t="s">
        <v>845</v>
      </c>
      <c r="B11398" t="s">
        <v>846</v>
      </c>
      <c r="C11398" s="1">
        <v>55.81</v>
      </c>
      <c r="D11398" s="5">
        <v>45449</v>
      </c>
      <c r="E11398" t="s">
        <v>24</v>
      </c>
      <c r="F11398" s="1" t="s">
        <v>18</v>
      </c>
      <c r="G11398" s="36" t="str">
        <f>Table1[[#This Row],[Split 1]]</f>
        <v>Water</v>
      </c>
      <c r="H11398" s="1" t="s">
        <v>984</v>
      </c>
      <c r="AC11398" s="5">
        <v>45491</v>
      </c>
      <c r="AD11398" s="5" t="s">
        <v>14556</v>
      </c>
      <c r="AE11398" s="5" t="s">
        <v>298</v>
      </c>
      <c r="AF11398">
        <f>MONTH(Table1[[#This Row],[Date Sent]])</f>
        <v>7</v>
      </c>
      <c r="AG11398">
        <f>YEAR(Table1[[#This Row],[Date Sent]])</f>
        <v>2024</v>
      </c>
    </row>
    <row r="11399" spans="1:33" x14ac:dyDescent="0.2">
      <c r="A11399" t="s">
        <v>845</v>
      </c>
      <c r="B11399" t="s">
        <v>846</v>
      </c>
      <c r="C11399" s="1">
        <v>51.35</v>
      </c>
      <c r="D11399" s="5">
        <v>45452</v>
      </c>
      <c r="E11399" t="s">
        <v>21</v>
      </c>
      <c r="F11399" s="1" t="s">
        <v>39</v>
      </c>
      <c r="G11399" s="42" t="s">
        <v>11860</v>
      </c>
      <c r="H11399" s="1" t="s">
        <v>11888</v>
      </c>
      <c r="AC11399" s="5">
        <v>45491</v>
      </c>
      <c r="AD11399" s="5" t="s">
        <v>14556</v>
      </c>
      <c r="AE11399" s="5" t="s">
        <v>298</v>
      </c>
      <c r="AF11399">
        <f>MONTH(Table1[[#This Row],[Date Sent]])</f>
        <v>7</v>
      </c>
      <c r="AG11399">
        <f>YEAR(Table1[[#This Row],[Date Sent]])</f>
        <v>2024</v>
      </c>
    </row>
    <row r="11400" spans="1:33" x14ac:dyDescent="0.2">
      <c r="A11400" t="s">
        <v>845</v>
      </c>
      <c r="B11400" t="s">
        <v>846</v>
      </c>
      <c r="C11400" s="1">
        <v>47.83</v>
      </c>
      <c r="D11400" s="5">
        <v>45455</v>
      </c>
      <c r="E11400" t="s">
        <v>24</v>
      </c>
      <c r="F11400" s="1" t="s">
        <v>18</v>
      </c>
      <c r="G11400" s="36" t="str">
        <f>Table1[[#This Row],[Split 1]]</f>
        <v>Water</v>
      </c>
      <c r="H11400" s="1" t="s">
        <v>984</v>
      </c>
      <c r="AC11400" s="5">
        <v>45491</v>
      </c>
      <c r="AD11400" s="5" t="s">
        <v>14556</v>
      </c>
      <c r="AE11400" s="5" t="s">
        <v>298</v>
      </c>
      <c r="AF11400">
        <f>MONTH(Table1[[#This Row],[Date Sent]])</f>
        <v>7</v>
      </c>
      <c r="AG11400">
        <f>YEAR(Table1[[#This Row],[Date Sent]])</f>
        <v>2024</v>
      </c>
    </row>
    <row r="11401" spans="1:33" x14ac:dyDescent="0.2">
      <c r="A11401" t="s">
        <v>845</v>
      </c>
      <c r="B11401" t="s">
        <v>846</v>
      </c>
      <c r="C11401" s="1">
        <v>74.73</v>
      </c>
      <c r="D11401" s="5">
        <v>45456</v>
      </c>
      <c r="E11401" t="s">
        <v>24</v>
      </c>
      <c r="F11401" s="1" t="s">
        <v>918</v>
      </c>
      <c r="G11401" s="42" t="s">
        <v>11889</v>
      </c>
      <c r="H11401" s="1" t="s">
        <v>11890</v>
      </c>
      <c r="I11401">
        <v>23.46</v>
      </c>
      <c r="J11401" s="16" t="s">
        <v>15</v>
      </c>
      <c r="K11401" s="1" t="s">
        <v>11891</v>
      </c>
      <c r="L11401">
        <v>21.48</v>
      </c>
      <c r="M11401" t="s">
        <v>33</v>
      </c>
      <c r="N11401" s="1" t="s">
        <v>1777</v>
      </c>
      <c r="O11401">
        <v>29.790000000000006</v>
      </c>
      <c r="P11401" t="s">
        <v>18</v>
      </c>
      <c r="Q11401" s="1" t="s">
        <v>11878</v>
      </c>
      <c r="AC11401" s="5">
        <v>45491</v>
      </c>
      <c r="AD11401" s="5" t="s">
        <v>14556</v>
      </c>
      <c r="AE11401" s="5" t="s">
        <v>298</v>
      </c>
      <c r="AF11401">
        <f>MONTH(Table1[[#This Row],[Date Sent]])</f>
        <v>7</v>
      </c>
      <c r="AG11401">
        <f>YEAR(Table1[[#This Row],[Date Sent]])</f>
        <v>2024</v>
      </c>
    </row>
    <row r="11402" spans="1:33" x14ac:dyDescent="0.2">
      <c r="A11402" t="s">
        <v>845</v>
      </c>
      <c r="B11402" t="s">
        <v>846</v>
      </c>
      <c r="C11402" s="1">
        <v>125</v>
      </c>
      <c r="D11402" s="5">
        <v>45458</v>
      </c>
      <c r="E11402" t="s">
        <v>24</v>
      </c>
      <c r="F11402" s="1" t="s">
        <v>14</v>
      </c>
      <c r="G11402" s="42" t="s">
        <v>14</v>
      </c>
      <c r="H11402" s="1" t="s">
        <v>11883</v>
      </c>
      <c r="AC11402" s="5">
        <v>45491</v>
      </c>
      <c r="AD11402" s="5" t="s">
        <v>14556</v>
      </c>
      <c r="AE11402" s="5" t="s">
        <v>298</v>
      </c>
      <c r="AF11402">
        <f>MONTH(Table1[[#This Row],[Date Sent]])</f>
        <v>7</v>
      </c>
      <c r="AG11402">
        <f>YEAR(Table1[[#This Row],[Date Sent]])</f>
        <v>2024</v>
      </c>
    </row>
    <row r="11403" spans="1:33" x14ac:dyDescent="0.2">
      <c r="A11403" t="s">
        <v>845</v>
      </c>
      <c r="B11403" t="s">
        <v>846</v>
      </c>
      <c r="C11403" s="1">
        <v>112.81</v>
      </c>
      <c r="D11403" s="5">
        <v>45458</v>
      </c>
      <c r="E11403" t="s">
        <v>21</v>
      </c>
      <c r="F11403" s="1" t="s">
        <v>918</v>
      </c>
      <c r="G11403" s="36" t="str">
        <f>Table1[[#This Row],[Split 1]]</f>
        <v>Supplies for cleaning the tunnel, air, fresheners for lobby and bathrooms</v>
      </c>
      <c r="H11403" s="1" t="s">
        <v>11892</v>
      </c>
      <c r="I11403">
        <v>39.630000000000003</v>
      </c>
      <c r="J11403" s="16" t="s">
        <v>18</v>
      </c>
      <c r="K11403" s="1" t="s">
        <v>7417</v>
      </c>
      <c r="L11403">
        <v>35.380000000000003</v>
      </c>
      <c r="M11403" t="s">
        <v>15</v>
      </c>
      <c r="N11403" s="1" t="s">
        <v>10898</v>
      </c>
      <c r="O11403">
        <v>37.799999999999997</v>
      </c>
      <c r="P11403" t="s">
        <v>33</v>
      </c>
      <c r="Q11403" s="1" t="s">
        <v>11893</v>
      </c>
      <c r="AC11403" s="5">
        <v>45491</v>
      </c>
      <c r="AD11403" s="5" t="s">
        <v>14556</v>
      </c>
      <c r="AE11403" s="5" t="s">
        <v>298</v>
      </c>
      <c r="AF11403">
        <f>MONTH(Table1[[#This Row],[Date Sent]])</f>
        <v>7</v>
      </c>
      <c r="AG11403">
        <f>YEAR(Table1[[#This Row],[Date Sent]])</f>
        <v>2024</v>
      </c>
    </row>
    <row r="11404" spans="1:33" x14ac:dyDescent="0.2">
      <c r="A11404" t="s">
        <v>478</v>
      </c>
      <c r="B11404" t="s">
        <v>11894</v>
      </c>
      <c r="C11404" s="1">
        <v>110.75</v>
      </c>
      <c r="D11404" s="5">
        <v>45430</v>
      </c>
      <c r="E11404" t="s">
        <v>21</v>
      </c>
      <c r="F11404" s="1" t="s">
        <v>33</v>
      </c>
      <c r="G11404" s="36" t="str">
        <f>Table1[[#This Row],[Split 1]]</f>
        <v>Clean supplies</v>
      </c>
      <c r="H11404" s="1" t="s">
        <v>6065</v>
      </c>
      <c r="AC11404" s="5">
        <v>45491</v>
      </c>
      <c r="AD11404" s="5" t="s">
        <v>14703</v>
      </c>
      <c r="AE11404" s="5" t="s">
        <v>298</v>
      </c>
      <c r="AF11404">
        <f>MONTH(Table1[[#This Row],[Date Sent]])</f>
        <v>7</v>
      </c>
      <c r="AG11404">
        <f>YEAR(Table1[[#This Row],[Date Sent]])</f>
        <v>2024</v>
      </c>
    </row>
    <row r="11405" spans="1:33" x14ac:dyDescent="0.2">
      <c r="A11405" t="s">
        <v>478</v>
      </c>
      <c r="B11405" t="s">
        <v>11894</v>
      </c>
      <c r="C11405" s="1">
        <v>42.59</v>
      </c>
      <c r="D11405" s="5">
        <v>45432</v>
      </c>
      <c r="E11405" t="s">
        <v>21</v>
      </c>
      <c r="F11405" s="1" t="s">
        <v>33</v>
      </c>
      <c r="G11405" s="42" t="s">
        <v>33</v>
      </c>
      <c r="H11405" s="1" t="s">
        <v>928</v>
      </c>
      <c r="AC11405" s="5">
        <v>45491</v>
      </c>
      <c r="AD11405" s="5" t="s">
        <v>14703</v>
      </c>
      <c r="AE11405" s="5" t="s">
        <v>298</v>
      </c>
      <c r="AF11405">
        <f>MONTH(Table1[[#This Row],[Date Sent]])</f>
        <v>7</v>
      </c>
      <c r="AG11405">
        <f>YEAR(Table1[[#This Row],[Date Sent]])</f>
        <v>2024</v>
      </c>
    </row>
    <row r="11406" spans="1:33" x14ac:dyDescent="0.2">
      <c r="A11406" t="s">
        <v>478</v>
      </c>
      <c r="B11406" t="s">
        <v>11894</v>
      </c>
      <c r="C11406" s="1">
        <v>263.97000000000003</v>
      </c>
      <c r="D11406" s="5">
        <v>45435</v>
      </c>
      <c r="E11406" t="s">
        <v>25</v>
      </c>
      <c r="F11406" s="1" t="s">
        <v>17</v>
      </c>
      <c r="G11406" s="42" t="s">
        <v>17</v>
      </c>
      <c r="H11406" s="1" t="s">
        <v>1762</v>
      </c>
      <c r="AC11406" s="5">
        <v>45491</v>
      </c>
      <c r="AD11406" s="5" t="s">
        <v>14703</v>
      </c>
      <c r="AE11406" s="5" t="s">
        <v>298</v>
      </c>
      <c r="AF11406">
        <f>MONTH(Table1[[#This Row],[Date Sent]])</f>
        <v>7</v>
      </c>
      <c r="AG11406">
        <f>YEAR(Table1[[#This Row],[Date Sent]])</f>
        <v>2024</v>
      </c>
    </row>
    <row r="11407" spans="1:33" x14ac:dyDescent="0.2">
      <c r="A11407" t="s">
        <v>478</v>
      </c>
      <c r="B11407" t="s">
        <v>11894</v>
      </c>
      <c r="C11407" s="1">
        <v>72.52</v>
      </c>
      <c r="D11407" s="5">
        <v>45435</v>
      </c>
      <c r="E11407" t="s">
        <v>14</v>
      </c>
      <c r="F11407" s="1" t="s">
        <v>18</v>
      </c>
      <c r="G11407" s="42" t="s">
        <v>18</v>
      </c>
      <c r="H11407" s="1" t="s">
        <v>3251</v>
      </c>
      <c r="AC11407" s="5">
        <v>45491</v>
      </c>
      <c r="AD11407" s="5" t="s">
        <v>14703</v>
      </c>
      <c r="AE11407" s="5" t="s">
        <v>298</v>
      </c>
      <c r="AF11407">
        <f>MONTH(Table1[[#This Row],[Date Sent]])</f>
        <v>7</v>
      </c>
      <c r="AG11407">
        <f>YEAR(Table1[[#This Row],[Date Sent]])</f>
        <v>2024</v>
      </c>
    </row>
    <row r="11408" spans="1:33" x14ac:dyDescent="0.2">
      <c r="A11408" t="s">
        <v>478</v>
      </c>
      <c r="B11408" t="s">
        <v>11894</v>
      </c>
      <c r="C11408" s="1">
        <v>238.4</v>
      </c>
      <c r="D11408" s="5">
        <v>45439</v>
      </c>
      <c r="E11408" t="s">
        <v>14</v>
      </c>
      <c r="F11408" s="1" t="s">
        <v>33</v>
      </c>
      <c r="G11408" s="42" t="s">
        <v>33</v>
      </c>
      <c r="H11408" s="1" t="s">
        <v>928</v>
      </c>
      <c r="AC11408" s="5">
        <v>45491</v>
      </c>
      <c r="AD11408" s="5" t="s">
        <v>14703</v>
      </c>
      <c r="AE11408" s="5" t="s">
        <v>298</v>
      </c>
      <c r="AF11408">
        <f>MONTH(Table1[[#This Row],[Date Sent]])</f>
        <v>7</v>
      </c>
      <c r="AG11408">
        <f>YEAR(Table1[[#This Row],[Date Sent]])</f>
        <v>2024</v>
      </c>
    </row>
    <row r="11409" spans="1:33" x14ac:dyDescent="0.2">
      <c r="A11409" t="s">
        <v>478</v>
      </c>
      <c r="B11409" t="s">
        <v>11894</v>
      </c>
      <c r="C11409" s="1">
        <v>55.05</v>
      </c>
      <c r="D11409" s="5">
        <v>45440</v>
      </c>
      <c r="E11409" t="s">
        <v>14</v>
      </c>
      <c r="F11409" s="1" t="s">
        <v>18</v>
      </c>
      <c r="G11409" s="42" t="s">
        <v>18</v>
      </c>
      <c r="H11409" s="1" t="s">
        <v>11895</v>
      </c>
      <c r="AC11409" s="5">
        <v>45491</v>
      </c>
      <c r="AD11409" s="5" t="s">
        <v>14703</v>
      </c>
      <c r="AE11409" s="5" t="s">
        <v>298</v>
      </c>
      <c r="AF11409">
        <f>MONTH(Table1[[#This Row],[Date Sent]])</f>
        <v>7</v>
      </c>
      <c r="AG11409">
        <f>YEAR(Table1[[#This Row],[Date Sent]])</f>
        <v>2024</v>
      </c>
    </row>
    <row r="11410" spans="1:33" x14ac:dyDescent="0.2">
      <c r="A11410" t="s">
        <v>478</v>
      </c>
      <c r="B11410" t="s">
        <v>11894</v>
      </c>
      <c r="C11410" s="1">
        <v>99.18</v>
      </c>
      <c r="D11410" s="5">
        <v>45446</v>
      </c>
      <c r="E11410" t="s">
        <v>14</v>
      </c>
      <c r="F11410" s="1" t="s">
        <v>18</v>
      </c>
      <c r="G11410" s="42" t="s">
        <v>18</v>
      </c>
      <c r="H11410" s="1" t="s">
        <v>11896</v>
      </c>
      <c r="AC11410" s="5">
        <v>45491</v>
      </c>
      <c r="AD11410" s="5" t="s">
        <v>14703</v>
      </c>
      <c r="AE11410" s="5" t="s">
        <v>298</v>
      </c>
      <c r="AF11410">
        <f>MONTH(Table1[[#This Row],[Date Sent]])</f>
        <v>7</v>
      </c>
      <c r="AG11410">
        <f>YEAR(Table1[[#This Row],[Date Sent]])</f>
        <v>2024</v>
      </c>
    </row>
    <row r="11411" spans="1:33" x14ac:dyDescent="0.2">
      <c r="A11411" t="s">
        <v>478</v>
      </c>
      <c r="B11411" t="s">
        <v>11894</v>
      </c>
      <c r="C11411" s="1">
        <v>315.38</v>
      </c>
      <c r="D11411" s="5">
        <v>45448</v>
      </c>
      <c r="E11411" t="s">
        <v>8</v>
      </c>
      <c r="F11411" s="1" t="s">
        <v>918</v>
      </c>
      <c r="G11411" s="36" t="str">
        <f>Table1[[#This Row],[Split 1]]</f>
        <v>fittings, turbo nozzels, pressure hoses, mop kit, tees, washer kit, oring kit</v>
      </c>
      <c r="H11411" s="1" t="s">
        <v>11897</v>
      </c>
      <c r="I11411">
        <v>135.47</v>
      </c>
      <c r="J11411" s="16" t="s">
        <v>39</v>
      </c>
      <c r="K11411" s="1" t="s">
        <v>11898</v>
      </c>
      <c r="L11411">
        <v>141.94</v>
      </c>
      <c r="M11411" t="s">
        <v>17</v>
      </c>
      <c r="N11411" s="1" t="s">
        <v>11899</v>
      </c>
      <c r="O11411">
        <v>37.970000000000027</v>
      </c>
      <c r="P11411" t="s">
        <v>15</v>
      </c>
      <c r="Q11411" s="1" t="s">
        <v>11900</v>
      </c>
      <c r="AC11411" s="5">
        <v>45491</v>
      </c>
      <c r="AD11411" s="5" t="s">
        <v>14703</v>
      </c>
      <c r="AE11411" s="5" t="s">
        <v>298</v>
      </c>
      <c r="AF11411">
        <f>MONTH(Table1[[#This Row],[Date Sent]])</f>
        <v>7</v>
      </c>
      <c r="AG11411">
        <f>YEAR(Table1[[#This Row],[Date Sent]])</f>
        <v>2024</v>
      </c>
    </row>
    <row r="11412" spans="1:33" x14ac:dyDescent="0.2">
      <c r="A11412" t="s">
        <v>478</v>
      </c>
      <c r="B11412" t="s">
        <v>11894</v>
      </c>
      <c r="C11412" s="1">
        <v>12.92</v>
      </c>
      <c r="D11412" s="5">
        <v>45451</v>
      </c>
      <c r="E11412" t="s">
        <v>14</v>
      </c>
      <c r="F11412" s="1" t="s">
        <v>18</v>
      </c>
      <c r="G11412" s="42" t="s">
        <v>18</v>
      </c>
      <c r="H11412" s="1" t="s">
        <v>10362</v>
      </c>
      <c r="AC11412" s="5">
        <v>45491</v>
      </c>
      <c r="AD11412" s="5" t="s">
        <v>14703</v>
      </c>
      <c r="AE11412" s="5" t="s">
        <v>298</v>
      </c>
      <c r="AF11412">
        <f>MONTH(Table1[[#This Row],[Date Sent]])</f>
        <v>7</v>
      </c>
      <c r="AG11412">
        <f>YEAR(Table1[[#This Row],[Date Sent]])</f>
        <v>2024</v>
      </c>
    </row>
    <row r="11413" spans="1:33" x14ac:dyDescent="0.2">
      <c r="A11413" t="s">
        <v>478</v>
      </c>
      <c r="B11413" t="s">
        <v>11894</v>
      </c>
      <c r="C11413" s="1">
        <v>79.27</v>
      </c>
      <c r="D11413" s="5">
        <v>45453</v>
      </c>
      <c r="E11413" t="s">
        <v>14</v>
      </c>
      <c r="F11413" s="1" t="s">
        <v>18</v>
      </c>
      <c r="G11413" s="42" t="s">
        <v>18</v>
      </c>
      <c r="H11413" s="1" t="s">
        <v>11901</v>
      </c>
      <c r="AC11413" s="5">
        <v>45491</v>
      </c>
      <c r="AD11413" s="5" t="s">
        <v>14703</v>
      </c>
      <c r="AE11413" s="5" t="s">
        <v>298</v>
      </c>
      <c r="AF11413">
        <f>MONTH(Table1[[#This Row],[Date Sent]])</f>
        <v>7</v>
      </c>
      <c r="AG11413">
        <f>YEAR(Table1[[#This Row],[Date Sent]])</f>
        <v>2024</v>
      </c>
    </row>
    <row r="11414" spans="1:33" x14ac:dyDescent="0.2">
      <c r="A11414" t="s">
        <v>478</v>
      </c>
      <c r="B11414" t="s">
        <v>11894</v>
      </c>
      <c r="C11414" s="1">
        <v>337.68</v>
      </c>
      <c r="D11414" s="5">
        <v>45454</v>
      </c>
      <c r="E11414" t="s">
        <v>13</v>
      </c>
      <c r="F11414" s="1" t="s">
        <v>33</v>
      </c>
      <c r="G11414" s="42" t="s">
        <v>17</v>
      </c>
      <c r="H11414" s="1" t="s">
        <v>11902</v>
      </c>
      <c r="AC11414" s="5">
        <v>45491</v>
      </c>
      <c r="AD11414" s="5" t="s">
        <v>14703</v>
      </c>
      <c r="AE11414" s="5" t="s">
        <v>298</v>
      </c>
      <c r="AF11414">
        <f>MONTH(Table1[[#This Row],[Date Sent]])</f>
        <v>7</v>
      </c>
      <c r="AG11414">
        <f>YEAR(Table1[[#This Row],[Date Sent]])</f>
        <v>2024</v>
      </c>
    </row>
    <row r="11415" spans="1:33" x14ac:dyDescent="0.2">
      <c r="A11415" t="s">
        <v>478</v>
      </c>
      <c r="B11415" t="s">
        <v>11894</v>
      </c>
      <c r="C11415" s="1">
        <v>154.38999999999999</v>
      </c>
      <c r="D11415" s="5">
        <v>45456</v>
      </c>
      <c r="E11415" t="s">
        <v>14</v>
      </c>
      <c r="F11415" s="1" t="s">
        <v>18</v>
      </c>
      <c r="G11415" s="42" t="s">
        <v>18</v>
      </c>
      <c r="H11415" s="1" t="s">
        <v>11903</v>
      </c>
      <c r="AC11415" s="5">
        <v>45491</v>
      </c>
      <c r="AD11415" s="5" t="s">
        <v>14703</v>
      </c>
      <c r="AE11415" s="5" t="s">
        <v>298</v>
      </c>
      <c r="AF11415">
        <f>MONTH(Table1[[#This Row],[Date Sent]])</f>
        <v>7</v>
      </c>
      <c r="AG11415">
        <f>YEAR(Table1[[#This Row],[Date Sent]])</f>
        <v>2024</v>
      </c>
    </row>
    <row r="11416" spans="1:33" x14ac:dyDescent="0.2">
      <c r="A11416" t="s">
        <v>478</v>
      </c>
      <c r="B11416" t="s">
        <v>11894</v>
      </c>
      <c r="C11416" s="1">
        <v>21.57</v>
      </c>
      <c r="D11416" s="5">
        <v>45456</v>
      </c>
      <c r="E11416" t="s">
        <v>25</v>
      </c>
      <c r="F11416" s="1" t="s">
        <v>17</v>
      </c>
      <c r="G11416" s="42" t="s">
        <v>17</v>
      </c>
      <c r="H11416" s="1" t="s">
        <v>2447</v>
      </c>
      <c r="AC11416" s="5">
        <v>45491</v>
      </c>
      <c r="AD11416" s="5" t="s">
        <v>14703</v>
      </c>
      <c r="AE11416" s="5" t="s">
        <v>298</v>
      </c>
      <c r="AF11416">
        <f>MONTH(Table1[[#This Row],[Date Sent]])</f>
        <v>7</v>
      </c>
      <c r="AG11416">
        <f>YEAR(Table1[[#This Row],[Date Sent]])</f>
        <v>2024</v>
      </c>
    </row>
    <row r="11417" spans="1:33" x14ac:dyDescent="0.2">
      <c r="A11417" t="s">
        <v>478</v>
      </c>
      <c r="B11417" t="s">
        <v>11894</v>
      </c>
      <c r="C11417" s="1">
        <v>237.58</v>
      </c>
      <c r="D11417" s="5">
        <v>45456</v>
      </c>
      <c r="E11417" t="s">
        <v>25</v>
      </c>
      <c r="F11417" s="1" t="s">
        <v>16</v>
      </c>
      <c r="G11417" s="42" t="s">
        <v>11904</v>
      </c>
      <c r="H11417" s="1" t="s">
        <v>11905</v>
      </c>
      <c r="AC11417" s="5">
        <v>45491</v>
      </c>
      <c r="AD11417" s="5" t="s">
        <v>14703</v>
      </c>
      <c r="AE11417" s="5" t="s">
        <v>298</v>
      </c>
      <c r="AF11417">
        <f>MONTH(Table1[[#This Row],[Date Sent]])</f>
        <v>7</v>
      </c>
      <c r="AG11417">
        <f>YEAR(Table1[[#This Row],[Date Sent]])</f>
        <v>2024</v>
      </c>
    </row>
    <row r="11418" spans="1:33" x14ac:dyDescent="0.2">
      <c r="A11418" t="s">
        <v>478</v>
      </c>
      <c r="B11418" t="s">
        <v>11894</v>
      </c>
      <c r="C11418" s="1">
        <v>12.92</v>
      </c>
      <c r="D11418" s="5">
        <v>45458</v>
      </c>
      <c r="E11418" t="s">
        <v>14</v>
      </c>
      <c r="F11418" s="1" t="s">
        <v>18</v>
      </c>
      <c r="G11418" s="42" t="s">
        <v>18</v>
      </c>
      <c r="H11418" s="1" t="s">
        <v>10362</v>
      </c>
      <c r="AC11418" s="5">
        <v>45491</v>
      </c>
      <c r="AD11418" s="5" t="s">
        <v>14703</v>
      </c>
      <c r="AE11418" s="5" t="s">
        <v>298</v>
      </c>
      <c r="AF11418">
        <f>MONTH(Table1[[#This Row],[Date Sent]])</f>
        <v>7</v>
      </c>
      <c r="AG11418">
        <f>YEAR(Table1[[#This Row],[Date Sent]])</f>
        <v>2024</v>
      </c>
    </row>
    <row r="11419" spans="1:33" x14ac:dyDescent="0.2">
      <c r="A11419" t="s">
        <v>478</v>
      </c>
      <c r="B11419" t="s">
        <v>11894</v>
      </c>
      <c r="C11419" s="1">
        <v>117.14</v>
      </c>
      <c r="D11419" s="5">
        <v>45458</v>
      </c>
      <c r="E11419" t="s">
        <v>48</v>
      </c>
      <c r="F11419" s="1" t="s">
        <v>16</v>
      </c>
      <c r="G11419" s="42" t="s">
        <v>16</v>
      </c>
      <c r="H11419" s="1" t="s">
        <v>10650</v>
      </c>
      <c r="AC11419" s="5">
        <v>45491</v>
      </c>
      <c r="AD11419" s="5" t="s">
        <v>14703</v>
      </c>
      <c r="AE11419" s="5" t="s">
        <v>298</v>
      </c>
      <c r="AF11419">
        <f>MONTH(Table1[[#This Row],[Date Sent]])</f>
        <v>7</v>
      </c>
      <c r="AG11419">
        <f>YEAR(Table1[[#This Row],[Date Sent]])</f>
        <v>2024</v>
      </c>
    </row>
    <row r="11420" spans="1:33" x14ac:dyDescent="0.2">
      <c r="A11420" t="s">
        <v>478</v>
      </c>
      <c r="B11420" t="s">
        <v>11894</v>
      </c>
      <c r="C11420" s="1">
        <v>445.47</v>
      </c>
      <c r="D11420" s="5">
        <v>45460</v>
      </c>
      <c r="E11420" t="s">
        <v>25</v>
      </c>
      <c r="F11420" s="1" t="s">
        <v>17</v>
      </c>
      <c r="G11420" s="36" t="str">
        <f>Table1[[#This Row],[Split 1]]</f>
        <v>Blower battery (returned)</v>
      </c>
      <c r="H11420" s="1" t="s">
        <v>11906</v>
      </c>
      <c r="AC11420" s="5">
        <v>45491</v>
      </c>
      <c r="AD11420" s="5" t="s">
        <v>14703</v>
      </c>
      <c r="AE11420" s="5" t="s">
        <v>298</v>
      </c>
      <c r="AF11420">
        <f>MONTH(Table1[[#This Row],[Date Sent]])</f>
        <v>7</v>
      </c>
      <c r="AG11420">
        <f>YEAR(Table1[[#This Row],[Date Sent]])</f>
        <v>2024</v>
      </c>
    </row>
    <row r="11421" spans="1:33" x14ac:dyDescent="0.2">
      <c r="A11421" t="s">
        <v>478</v>
      </c>
      <c r="B11421" t="s">
        <v>11894</v>
      </c>
      <c r="C11421" s="1">
        <v>46.97</v>
      </c>
      <c r="D11421" s="5">
        <v>45460</v>
      </c>
      <c r="E11421" t="s">
        <v>14</v>
      </c>
      <c r="F11421" s="1" t="s">
        <v>18</v>
      </c>
      <c r="G11421" s="42" t="s">
        <v>18</v>
      </c>
      <c r="H11421" s="1" t="s">
        <v>11907</v>
      </c>
      <c r="AC11421" s="5">
        <v>45491</v>
      </c>
      <c r="AD11421" s="5" t="s">
        <v>14703</v>
      </c>
      <c r="AE11421" s="5" t="s">
        <v>298</v>
      </c>
      <c r="AF11421">
        <f>MONTH(Table1[[#This Row],[Date Sent]])</f>
        <v>7</v>
      </c>
      <c r="AG11421">
        <f>YEAR(Table1[[#This Row],[Date Sent]])</f>
        <v>2024</v>
      </c>
    </row>
    <row r="11422" spans="1:33" x14ac:dyDescent="0.2">
      <c r="A11422" t="s">
        <v>478</v>
      </c>
      <c r="B11422" t="s">
        <v>11894</v>
      </c>
      <c r="C11422" s="1">
        <v>12.92</v>
      </c>
      <c r="D11422" s="5">
        <v>45460</v>
      </c>
      <c r="E11422" t="s">
        <v>14</v>
      </c>
      <c r="F11422" s="1" t="s">
        <v>18</v>
      </c>
      <c r="G11422" s="42" t="s">
        <v>18</v>
      </c>
      <c r="H11422" s="1" t="s">
        <v>10362</v>
      </c>
      <c r="AC11422" s="5">
        <v>45491</v>
      </c>
      <c r="AD11422" s="5" t="s">
        <v>14703</v>
      </c>
      <c r="AE11422" s="5" t="s">
        <v>298</v>
      </c>
      <c r="AF11422">
        <f>MONTH(Table1[[#This Row],[Date Sent]])</f>
        <v>7</v>
      </c>
      <c r="AG11422">
        <f>YEAR(Table1[[#This Row],[Date Sent]])</f>
        <v>2024</v>
      </c>
    </row>
    <row r="11423" spans="1:33" x14ac:dyDescent="0.2">
      <c r="A11423" t="s">
        <v>662</v>
      </c>
      <c r="B11423" t="s">
        <v>11908</v>
      </c>
      <c r="C11423" s="1">
        <v>188.21</v>
      </c>
      <c r="D11423" s="5">
        <v>45430</v>
      </c>
      <c r="E11423" t="s">
        <v>17</v>
      </c>
      <c r="F11423" s="1" t="s">
        <v>918</v>
      </c>
      <c r="G11423" s="36" t="str">
        <f>Table1[[#This Row],[Split 1]]</f>
        <v>grease, winch &amp; mount</v>
      </c>
      <c r="H11423" s="1" t="s">
        <v>11909</v>
      </c>
      <c r="I11423">
        <v>8.18</v>
      </c>
      <c r="J11423" s="16" t="s">
        <v>33</v>
      </c>
      <c r="K11423" s="1" t="s">
        <v>1075</v>
      </c>
      <c r="L11423">
        <v>180.03</v>
      </c>
      <c r="M11423" t="s">
        <v>17</v>
      </c>
      <c r="N11423" s="1" t="s">
        <v>11910</v>
      </c>
      <c r="AC11423" s="5">
        <v>45491</v>
      </c>
      <c r="AD11423" s="5" t="s">
        <v>14690</v>
      </c>
      <c r="AE11423" s="5" t="s">
        <v>294</v>
      </c>
      <c r="AF11423">
        <f>MONTH(Table1[[#This Row],[Date Sent]])</f>
        <v>7</v>
      </c>
      <c r="AG11423">
        <f>YEAR(Table1[[#This Row],[Date Sent]])</f>
        <v>2024</v>
      </c>
    </row>
    <row r="11424" spans="1:33" x14ac:dyDescent="0.2">
      <c r="A11424" t="s">
        <v>662</v>
      </c>
      <c r="B11424" t="s">
        <v>11908</v>
      </c>
      <c r="C11424" s="1">
        <v>17.260000000000002</v>
      </c>
      <c r="D11424" s="5">
        <v>45432</v>
      </c>
      <c r="E11424" t="s">
        <v>33</v>
      </c>
      <c r="F11424" s="1" t="s">
        <v>15</v>
      </c>
      <c r="G11424" s="42" t="s">
        <v>15</v>
      </c>
      <c r="H11424" s="1" t="s">
        <v>11911</v>
      </c>
      <c r="AC11424" s="5">
        <v>45491</v>
      </c>
      <c r="AD11424" s="5" t="s">
        <v>14690</v>
      </c>
      <c r="AE11424" s="5" t="s">
        <v>294</v>
      </c>
      <c r="AF11424">
        <f>MONTH(Table1[[#This Row],[Date Sent]])</f>
        <v>7</v>
      </c>
      <c r="AG11424">
        <f>YEAR(Table1[[#This Row],[Date Sent]])</f>
        <v>2024</v>
      </c>
    </row>
    <row r="11425" spans="1:33" x14ac:dyDescent="0.2">
      <c r="A11425" t="s">
        <v>662</v>
      </c>
      <c r="B11425" t="s">
        <v>11908</v>
      </c>
      <c r="C11425" s="1">
        <v>19.260000000000002</v>
      </c>
      <c r="D11425" s="5">
        <v>45434</v>
      </c>
      <c r="E11425" t="s">
        <v>33</v>
      </c>
      <c r="F11425" s="1" t="s">
        <v>15</v>
      </c>
      <c r="G11425" s="42" t="s">
        <v>15</v>
      </c>
      <c r="H11425" s="1" t="s">
        <v>11912</v>
      </c>
      <c r="AC11425" s="5">
        <v>45491</v>
      </c>
      <c r="AD11425" s="5" t="s">
        <v>14690</v>
      </c>
      <c r="AE11425" s="5" t="s">
        <v>294</v>
      </c>
      <c r="AF11425">
        <f>MONTH(Table1[[#This Row],[Date Sent]])</f>
        <v>7</v>
      </c>
      <c r="AG11425">
        <f>YEAR(Table1[[#This Row],[Date Sent]])</f>
        <v>2024</v>
      </c>
    </row>
    <row r="11426" spans="1:33" x14ac:dyDescent="0.2">
      <c r="A11426" t="s">
        <v>662</v>
      </c>
      <c r="B11426" t="s">
        <v>11908</v>
      </c>
      <c r="C11426" s="1">
        <v>18.059999999999999</v>
      </c>
      <c r="D11426" s="5">
        <v>45434</v>
      </c>
      <c r="E11426" t="s">
        <v>33</v>
      </c>
      <c r="F11426" s="1" t="s">
        <v>39</v>
      </c>
      <c r="G11426" s="42" t="s">
        <v>39</v>
      </c>
      <c r="H11426" s="1" t="s">
        <v>2754</v>
      </c>
      <c r="AC11426" s="5">
        <v>45491</v>
      </c>
      <c r="AD11426" s="5" t="s">
        <v>14690</v>
      </c>
      <c r="AE11426" s="5" t="s">
        <v>294</v>
      </c>
      <c r="AF11426">
        <f>MONTH(Table1[[#This Row],[Date Sent]])</f>
        <v>7</v>
      </c>
      <c r="AG11426">
        <f>YEAR(Table1[[#This Row],[Date Sent]])</f>
        <v>2024</v>
      </c>
    </row>
    <row r="11427" spans="1:33" x14ac:dyDescent="0.2">
      <c r="A11427" t="s">
        <v>662</v>
      </c>
      <c r="B11427" t="s">
        <v>11908</v>
      </c>
      <c r="C11427" s="1">
        <v>178.62</v>
      </c>
      <c r="D11427" s="5">
        <v>45444</v>
      </c>
      <c r="E11427" t="s">
        <v>33</v>
      </c>
      <c r="F11427" s="1" t="s">
        <v>918</v>
      </c>
      <c r="G11427" s="36" t="str">
        <f>Table1[[#This Row],[Split 1]]</f>
        <v>cleaning/repair supplies</v>
      </c>
      <c r="H11427" s="1" t="s">
        <v>11913</v>
      </c>
      <c r="I11427">
        <v>92.949999999999989</v>
      </c>
      <c r="J11427" s="16" t="s">
        <v>17</v>
      </c>
      <c r="K11427" s="1" t="s">
        <v>11914</v>
      </c>
      <c r="L11427">
        <v>85.670000000000016</v>
      </c>
      <c r="M11427" t="s">
        <v>33</v>
      </c>
      <c r="N11427" s="1" t="s">
        <v>11915</v>
      </c>
      <c r="AC11427" s="5">
        <v>45491</v>
      </c>
      <c r="AD11427" s="5" t="s">
        <v>14690</v>
      </c>
      <c r="AE11427" s="5" t="s">
        <v>294</v>
      </c>
      <c r="AF11427">
        <f>MONTH(Table1[[#This Row],[Date Sent]])</f>
        <v>7</v>
      </c>
      <c r="AG11427">
        <f>YEAR(Table1[[#This Row],[Date Sent]])</f>
        <v>2024</v>
      </c>
    </row>
    <row r="11428" spans="1:33" x14ac:dyDescent="0.2">
      <c r="A11428" t="s">
        <v>662</v>
      </c>
      <c r="B11428" t="s">
        <v>11908</v>
      </c>
      <c r="C11428" s="1">
        <v>56.83</v>
      </c>
      <c r="D11428" s="5">
        <v>45444</v>
      </c>
      <c r="E11428" t="s">
        <v>33</v>
      </c>
      <c r="F11428" s="1" t="s">
        <v>918</v>
      </c>
      <c r="G11428" s="42" t="s">
        <v>11916</v>
      </c>
      <c r="H11428" s="1" t="s">
        <v>11917</v>
      </c>
      <c r="I11428">
        <v>36.4</v>
      </c>
      <c r="J11428" s="16" t="s">
        <v>39</v>
      </c>
      <c r="K11428" s="1" t="s">
        <v>11918</v>
      </c>
      <c r="L11428">
        <v>6.65</v>
      </c>
      <c r="M11428" t="s">
        <v>33</v>
      </c>
      <c r="N11428" s="1" t="s">
        <v>11919</v>
      </c>
      <c r="O11428">
        <v>13.780000000000001</v>
      </c>
      <c r="P11428" t="s">
        <v>15</v>
      </c>
      <c r="Q11428" s="1" t="s">
        <v>11459</v>
      </c>
      <c r="AC11428" s="5">
        <v>45491</v>
      </c>
      <c r="AD11428" s="5" t="s">
        <v>14690</v>
      </c>
      <c r="AE11428" s="5" t="s">
        <v>294</v>
      </c>
      <c r="AF11428">
        <f>MONTH(Table1[[#This Row],[Date Sent]])</f>
        <v>7</v>
      </c>
      <c r="AG11428">
        <f>YEAR(Table1[[#This Row],[Date Sent]])</f>
        <v>2024</v>
      </c>
    </row>
    <row r="11429" spans="1:33" x14ac:dyDescent="0.2">
      <c r="A11429" t="s">
        <v>662</v>
      </c>
      <c r="B11429" t="s">
        <v>11908</v>
      </c>
      <c r="C11429" s="1">
        <v>77.61</v>
      </c>
      <c r="D11429" s="5">
        <v>45448</v>
      </c>
      <c r="E11429" t="s">
        <v>21</v>
      </c>
      <c r="F11429" s="1" t="s">
        <v>33</v>
      </c>
      <c r="G11429" s="36" t="str">
        <f>Table1[[#This Row],[Split 1]]</f>
        <v>cleaners</v>
      </c>
      <c r="H11429" s="1" t="s">
        <v>1710</v>
      </c>
      <c r="AC11429" s="5">
        <v>45491</v>
      </c>
      <c r="AD11429" s="5" t="s">
        <v>14690</v>
      </c>
      <c r="AE11429" s="5" t="s">
        <v>294</v>
      </c>
      <c r="AF11429">
        <f>MONTH(Table1[[#This Row],[Date Sent]])</f>
        <v>7</v>
      </c>
      <c r="AG11429">
        <f>YEAR(Table1[[#This Row],[Date Sent]])</f>
        <v>2024</v>
      </c>
    </row>
    <row r="11430" spans="1:33" x14ac:dyDescent="0.2">
      <c r="A11430" t="s">
        <v>662</v>
      </c>
      <c r="B11430" t="s">
        <v>11908</v>
      </c>
      <c r="C11430" s="1">
        <v>80.83</v>
      </c>
      <c r="D11430" s="5">
        <v>45456</v>
      </c>
      <c r="E11430" t="s">
        <v>21</v>
      </c>
      <c r="F11430" s="1" t="s">
        <v>918</v>
      </c>
      <c r="G11430" s="42" t="s">
        <v>11920</v>
      </c>
      <c r="H11430" s="1" t="s">
        <v>11921</v>
      </c>
      <c r="I11430">
        <v>21.6</v>
      </c>
      <c r="J11430" s="16" t="s">
        <v>21</v>
      </c>
      <c r="K11430" s="1" t="s">
        <v>1722</v>
      </c>
      <c r="L11430">
        <v>34.119999999999997</v>
      </c>
      <c r="M11430" t="s">
        <v>33</v>
      </c>
      <c r="N11430" s="1" t="s">
        <v>11922</v>
      </c>
      <c r="O11430">
        <v>25.11</v>
      </c>
      <c r="P11430" t="s">
        <v>18</v>
      </c>
      <c r="Q11430" s="1" t="s">
        <v>11923</v>
      </c>
      <c r="AC11430" s="5">
        <v>45491</v>
      </c>
      <c r="AD11430" s="5" t="s">
        <v>14690</v>
      </c>
      <c r="AE11430" s="5" t="s">
        <v>294</v>
      </c>
      <c r="AF11430">
        <f>MONTH(Table1[[#This Row],[Date Sent]])</f>
        <v>7</v>
      </c>
      <c r="AG11430">
        <f>YEAR(Table1[[#This Row],[Date Sent]])</f>
        <v>2024</v>
      </c>
    </row>
    <row r="11431" spans="1:33" x14ac:dyDescent="0.2">
      <c r="A11431" t="s">
        <v>662</v>
      </c>
      <c r="B11431" t="s">
        <v>11908</v>
      </c>
      <c r="C11431" s="1">
        <v>7.79</v>
      </c>
      <c r="D11431" s="5">
        <v>45458</v>
      </c>
      <c r="E11431" t="s">
        <v>6</v>
      </c>
      <c r="F11431" s="1" t="s">
        <v>18</v>
      </c>
      <c r="G11431" s="42" t="s">
        <v>18</v>
      </c>
      <c r="H11431" s="1" t="s">
        <v>11924</v>
      </c>
      <c r="AC11431" s="5">
        <v>45491</v>
      </c>
      <c r="AD11431" s="5" t="s">
        <v>14690</v>
      </c>
      <c r="AE11431" s="5" t="s">
        <v>294</v>
      </c>
      <c r="AF11431">
        <f>MONTH(Table1[[#This Row],[Date Sent]])</f>
        <v>7</v>
      </c>
      <c r="AG11431">
        <f>YEAR(Table1[[#This Row],[Date Sent]])</f>
        <v>2024</v>
      </c>
    </row>
    <row r="11432" spans="1:33" x14ac:dyDescent="0.2">
      <c r="A11432" t="s">
        <v>662</v>
      </c>
      <c r="B11432" t="s">
        <v>11908</v>
      </c>
      <c r="C11432" s="1">
        <v>21.89</v>
      </c>
      <c r="D11432" s="5">
        <v>45459</v>
      </c>
      <c r="E11432" t="s">
        <v>6</v>
      </c>
      <c r="F11432" s="1" t="s">
        <v>18</v>
      </c>
      <c r="G11432" s="42" t="s">
        <v>18</v>
      </c>
      <c r="H11432" s="1" t="s">
        <v>11925</v>
      </c>
      <c r="AC11432" s="5">
        <v>45491</v>
      </c>
      <c r="AD11432" s="5" t="s">
        <v>14690</v>
      </c>
      <c r="AE11432" s="5" t="s">
        <v>294</v>
      </c>
      <c r="AF11432">
        <f>MONTH(Table1[[#This Row],[Date Sent]])</f>
        <v>7</v>
      </c>
      <c r="AG11432">
        <f>YEAR(Table1[[#This Row],[Date Sent]])</f>
        <v>2024</v>
      </c>
    </row>
    <row r="11433" spans="1:33" x14ac:dyDescent="0.2">
      <c r="A11433" t="s">
        <v>662</v>
      </c>
      <c r="B11433" t="s">
        <v>11908</v>
      </c>
      <c r="C11433" s="1">
        <v>129.59</v>
      </c>
      <c r="D11433" s="5">
        <v>45462</v>
      </c>
      <c r="E11433" t="s">
        <v>27</v>
      </c>
      <c r="F11433" s="1" t="s">
        <v>15</v>
      </c>
      <c r="G11433" s="36" t="str">
        <f>Table1[[#This Row],[Split 1]]</f>
        <v>SH&amp;J will not respond about my canopy. temporary shade for prep</v>
      </c>
      <c r="H11433" s="1" t="s">
        <v>11926</v>
      </c>
      <c r="AC11433" s="5">
        <v>45491</v>
      </c>
      <c r="AD11433" s="5" t="s">
        <v>14690</v>
      </c>
      <c r="AE11433" s="5" t="s">
        <v>294</v>
      </c>
      <c r="AF11433">
        <f>MONTH(Table1[[#This Row],[Date Sent]])</f>
        <v>7</v>
      </c>
      <c r="AG11433">
        <f>YEAR(Table1[[#This Row],[Date Sent]])</f>
        <v>2024</v>
      </c>
    </row>
    <row r="11434" spans="1:33" x14ac:dyDescent="0.2">
      <c r="A11434" t="s">
        <v>211</v>
      </c>
      <c r="B11434" t="s">
        <v>852</v>
      </c>
      <c r="C11434" s="1">
        <v>271.5</v>
      </c>
      <c r="D11434" s="5">
        <v>45435</v>
      </c>
      <c r="E11434" t="s">
        <v>27</v>
      </c>
      <c r="F11434" s="1" t="s">
        <v>39</v>
      </c>
      <c r="G11434" s="36" t="str">
        <f>Table1[[#This Row],[Split 1]]</f>
        <v>Trim for windows</v>
      </c>
      <c r="H11434" s="1" t="s">
        <v>11927</v>
      </c>
      <c r="AC11434" s="5">
        <v>45491</v>
      </c>
      <c r="AD11434" s="5" t="s">
        <v>13753</v>
      </c>
      <c r="AE11434" s="5" t="s">
        <v>73</v>
      </c>
      <c r="AF11434">
        <f>MONTH(Table1[[#This Row],[Date Sent]])</f>
        <v>7</v>
      </c>
      <c r="AG11434">
        <f>YEAR(Table1[[#This Row],[Date Sent]])</f>
        <v>2024</v>
      </c>
    </row>
    <row r="11435" spans="1:33" x14ac:dyDescent="0.2">
      <c r="A11435" t="s">
        <v>211</v>
      </c>
      <c r="B11435" t="s">
        <v>852</v>
      </c>
      <c r="C11435" s="1">
        <v>155.65</v>
      </c>
      <c r="D11435" s="5">
        <v>45436</v>
      </c>
      <c r="E11435" t="s">
        <v>25</v>
      </c>
      <c r="F11435" s="1" t="s">
        <v>11869</v>
      </c>
      <c r="G11435" s="42" t="s">
        <v>39</v>
      </c>
      <c r="H11435" s="1" t="s">
        <v>6067</v>
      </c>
      <c r="AC11435" s="5">
        <v>45491</v>
      </c>
      <c r="AD11435" s="5" t="s">
        <v>13753</v>
      </c>
      <c r="AE11435" s="5" t="s">
        <v>73</v>
      </c>
      <c r="AF11435">
        <f>MONTH(Table1[[#This Row],[Date Sent]])</f>
        <v>7</v>
      </c>
      <c r="AG11435">
        <f>YEAR(Table1[[#This Row],[Date Sent]])</f>
        <v>2024</v>
      </c>
    </row>
    <row r="11436" spans="1:33" x14ac:dyDescent="0.2">
      <c r="A11436" t="s">
        <v>211</v>
      </c>
      <c r="B11436" t="s">
        <v>852</v>
      </c>
      <c r="C11436" s="1">
        <v>41.86</v>
      </c>
      <c r="D11436" s="5">
        <v>45445</v>
      </c>
      <c r="E11436" t="s">
        <v>21</v>
      </c>
      <c r="F11436" s="1" t="s">
        <v>33</v>
      </c>
      <c r="G11436" s="36" t="str">
        <f>Table1[[#This Row],[Split 1]]</f>
        <v>Cleaning</v>
      </c>
      <c r="H11436" s="1" t="s">
        <v>1353</v>
      </c>
      <c r="AC11436" s="5">
        <v>45491</v>
      </c>
      <c r="AD11436" s="5" t="s">
        <v>13753</v>
      </c>
      <c r="AE11436" s="5" t="s">
        <v>73</v>
      </c>
      <c r="AF11436">
        <f>MONTH(Table1[[#This Row],[Date Sent]])</f>
        <v>7</v>
      </c>
      <c r="AG11436">
        <f>YEAR(Table1[[#This Row],[Date Sent]])</f>
        <v>2024</v>
      </c>
    </row>
    <row r="11437" spans="1:33" x14ac:dyDescent="0.2">
      <c r="A11437" t="s">
        <v>211</v>
      </c>
      <c r="B11437" t="s">
        <v>852</v>
      </c>
      <c r="C11437" s="1">
        <v>322.58999999999997</v>
      </c>
      <c r="D11437" s="5">
        <v>45445</v>
      </c>
      <c r="E11437" t="s">
        <v>27</v>
      </c>
      <c r="F11437" s="1" t="s">
        <v>33</v>
      </c>
      <c r="G11437" s="42" t="s">
        <v>33</v>
      </c>
      <c r="H11437" s="1" t="s">
        <v>11928</v>
      </c>
      <c r="AC11437" s="5">
        <v>45491</v>
      </c>
      <c r="AD11437" s="5" t="s">
        <v>13753</v>
      </c>
      <c r="AE11437" s="5" t="s">
        <v>73</v>
      </c>
      <c r="AF11437">
        <f>MONTH(Table1[[#This Row],[Date Sent]])</f>
        <v>7</v>
      </c>
      <c r="AG11437">
        <f>YEAR(Table1[[#This Row],[Date Sent]])</f>
        <v>2024</v>
      </c>
    </row>
    <row r="11438" spans="1:33" x14ac:dyDescent="0.2">
      <c r="A11438" t="s">
        <v>211</v>
      </c>
      <c r="B11438" t="s">
        <v>852</v>
      </c>
      <c r="C11438" s="1">
        <v>66.86</v>
      </c>
      <c r="D11438" s="5">
        <v>45454</v>
      </c>
      <c r="E11438" t="s">
        <v>21</v>
      </c>
      <c r="F11438" s="1" t="s">
        <v>33</v>
      </c>
      <c r="G11438" s="42" t="s">
        <v>33</v>
      </c>
      <c r="H11438" s="1" t="s">
        <v>11929</v>
      </c>
      <c r="AC11438" s="5">
        <v>45491</v>
      </c>
      <c r="AD11438" s="5" t="s">
        <v>13753</v>
      </c>
      <c r="AE11438" s="5" t="s">
        <v>73</v>
      </c>
      <c r="AF11438">
        <f>MONTH(Table1[[#This Row],[Date Sent]])</f>
        <v>7</v>
      </c>
      <c r="AG11438">
        <f>YEAR(Table1[[#This Row],[Date Sent]])</f>
        <v>2024</v>
      </c>
    </row>
    <row r="11439" spans="1:33" x14ac:dyDescent="0.2">
      <c r="A11439" t="s">
        <v>211</v>
      </c>
      <c r="B11439" t="s">
        <v>852</v>
      </c>
      <c r="C11439" s="1">
        <v>380.45</v>
      </c>
      <c r="D11439" s="5">
        <v>45456</v>
      </c>
      <c r="E11439" t="s">
        <v>21</v>
      </c>
      <c r="F11439" s="1" t="s">
        <v>918</v>
      </c>
      <c r="G11439" s="36" t="str">
        <f>Table1[[#This Row],[Split 1]]</f>
        <v>bath tissue, scissors, dry erase board, spray bottles, toilet bowl cleaner</v>
      </c>
      <c r="H11439" s="1" t="s">
        <v>11930</v>
      </c>
      <c r="I11439">
        <v>151.32499999999999</v>
      </c>
      <c r="J11439" s="16" t="s">
        <v>21</v>
      </c>
      <c r="K11439" s="1" t="s">
        <v>1722</v>
      </c>
      <c r="L11439">
        <v>229.12</v>
      </c>
      <c r="M11439" t="s">
        <v>15</v>
      </c>
      <c r="N11439" s="1" t="s">
        <v>11931</v>
      </c>
      <c r="AC11439" s="5">
        <v>45491</v>
      </c>
      <c r="AD11439" s="5" t="s">
        <v>13753</v>
      </c>
      <c r="AE11439" s="5" t="s">
        <v>73</v>
      </c>
      <c r="AF11439">
        <f>MONTH(Table1[[#This Row],[Date Sent]])</f>
        <v>7</v>
      </c>
      <c r="AG11439">
        <f>YEAR(Table1[[#This Row],[Date Sent]])</f>
        <v>2024</v>
      </c>
    </row>
    <row r="11440" spans="1:33" x14ac:dyDescent="0.2">
      <c r="A11440" t="s">
        <v>211</v>
      </c>
      <c r="B11440" t="s">
        <v>852</v>
      </c>
      <c r="C11440" s="1">
        <v>160.16</v>
      </c>
      <c r="D11440" s="5">
        <v>45461</v>
      </c>
      <c r="E11440" t="s">
        <v>25</v>
      </c>
      <c r="F11440" s="1" t="s">
        <v>33</v>
      </c>
      <c r="G11440" s="42" t="s">
        <v>33</v>
      </c>
      <c r="H11440" s="1" t="s">
        <v>5233</v>
      </c>
      <c r="AC11440" s="5">
        <v>45491</v>
      </c>
      <c r="AD11440" s="5" t="s">
        <v>13753</v>
      </c>
      <c r="AE11440" s="5" t="s">
        <v>73</v>
      </c>
      <c r="AF11440">
        <f>MONTH(Table1[[#This Row],[Date Sent]])</f>
        <v>7</v>
      </c>
      <c r="AG11440">
        <f>YEAR(Table1[[#This Row],[Date Sent]])</f>
        <v>2024</v>
      </c>
    </row>
    <row r="11441" spans="1:33" x14ac:dyDescent="0.2">
      <c r="A11441" t="s">
        <v>713</v>
      </c>
      <c r="B11441" t="s">
        <v>791</v>
      </c>
      <c r="C11441" s="1">
        <v>380.15</v>
      </c>
      <c r="D11441" s="5">
        <v>45433</v>
      </c>
      <c r="E11441" t="s">
        <v>16</v>
      </c>
      <c r="F11441" s="1" t="s">
        <v>918</v>
      </c>
      <c r="G11441" s="42" t="s">
        <v>11932</v>
      </c>
      <c r="H11441" s="1" t="s">
        <v>11933</v>
      </c>
      <c r="I11441">
        <v>129.71666666666667</v>
      </c>
      <c r="J11441" s="16" t="s">
        <v>16</v>
      </c>
      <c r="K11441" s="1" t="s">
        <v>1057</v>
      </c>
      <c r="L11441">
        <v>198.71666666666667</v>
      </c>
      <c r="M11441" t="s">
        <v>15</v>
      </c>
      <c r="N11441" s="1" t="s">
        <v>11934</v>
      </c>
      <c r="O11441">
        <v>51.71666666666664</v>
      </c>
      <c r="P11441" t="s">
        <v>17</v>
      </c>
      <c r="Q11441" s="1" t="s">
        <v>11935</v>
      </c>
      <c r="AC11441" s="5">
        <v>45491</v>
      </c>
      <c r="AD11441" s="5" t="s">
        <v>13662</v>
      </c>
      <c r="AE11441" s="5" t="s">
        <v>6845</v>
      </c>
      <c r="AF11441">
        <f>MONTH(Table1[[#This Row],[Date Sent]])</f>
        <v>7</v>
      </c>
      <c r="AG11441">
        <f>YEAR(Table1[[#This Row],[Date Sent]])</f>
        <v>2024</v>
      </c>
    </row>
    <row r="11442" spans="1:33" x14ac:dyDescent="0.2">
      <c r="A11442" t="s">
        <v>713</v>
      </c>
      <c r="B11442" t="s">
        <v>791</v>
      </c>
      <c r="C11442" s="1">
        <v>102.89</v>
      </c>
      <c r="D11442" s="5">
        <v>45435</v>
      </c>
      <c r="E11442" t="s">
        <v>39</v>
      </c>
      <c r="F11442" s="1" t="s">
        <v>15</v>
      </c>
      <c r="G11442" s="36" t="str">
        <f>Table1[[#This Row],[Split 1]]</f>
        <v>Umbrellas to keep ekployees shaded at xpt and prep</v>
      </c>
      <c r="H11442" s="1" t="s">
        <v>11936</v>
      </c>
      <c r="AC11442" s="5">
        <v>45491</v>
      </c>
      <c r="AD11442" s="5" t="s">
        <v>13662</v>
      </c>
      <c r="AE11442" s="5" t="s">
        <v>6845</v>
      </c>
      <c r="AF11442">
        <f>MONTH(Table1[[#This Row],[Date Sent]])</f>
        <v>7</v>
      </c>
      <c r="AG11442">
        <f>YEAR(Table1[[#This Row],[Date Sent]])</f>
        <v>2024</v>
      </c>
    </row>
    <row r="11443" spans="1:33" x14ac:dyDescent="0.2">
      <c r="A11443" t="s">
        <v>713</v>
      </c>
      <c r="B11443" t="s">
        <v>791</v>
      </c>
      <c r="C11443" s="1">
        <v>28.02</v>
      </c>
      <c r="D11443" s="5">
        <v>45435</v>
      </c>
      <c r="E11443" t="s">
        <v>39</v>
      </c>
      <c r="F11443" s="1" t="s">
        <v>15</v>
      </c>
      <c r="G11443" s="42" t="s">
        <v>15</v>
      </c>
      <c r="H11443" s="1" t="s">
        <v>11937</v>
      </c>
      <c r="AC11443" s="5">
        <v>45491</v>
      </c>
      <c r="AD11443" s="5" t="s">
        <v>13662</v>
      </c>
      <c r="AE11443" s="5" t="s">
        <v>6845</v>
      </c>
      <c r="AF11443">
        <f>MONTH(Table1[[#This Row],[Date Sent]])</f>
        <v>7</v>
      </c>
      <c r="AG11443">
        <f>YEAR(Table1[[#This Row],[Date Sent]])</f>
        <v>2024</v>
      </c>
    </row>
    <row r="11444" spans="1:33" x14ac:dyDescent="0.2">
      <c r="A11444" t="s">
        <v>713</v>
      </c>
      <c r="B11444" t="s">
        <v>791</v>
      </c>
      <c r="C11444" s="1">
        <v>17.39</v>
      </c>
      <c r="D11444" s="5">
        <v>45435</v>
      </c>
      <c r="E11444" t="s">
        <v>39</v>
      </c>
      <c r="F11444" s="1" t="s">
        <v>23</v>
      </c>
      <c r="G11444" s="42" t="s">
        <v>11938</v>
      </c>
      <c r="H11444" s="1" t="s">
        <v>11939</v>
      </c>
      <c r="AC11444" s="5">
        <v>45491</v>
      </c>
      <c r="AD11444" s="5" t="s">
        <v>13662</v>
      </c>
      <c r="AE11444" s="5" t="s">
        <v>6845</v>
      </c>
      <c r="AF11444">
        <f>MONTH(Table1[[#This Row],[Date Sent]])</f>
        <v>7</v>
      </c>
      <c r="AG11444">
        <f>YEAR(Table1[[#This Row],[Date Sent]])</f>
        <v>2024</v>
      </c>
    </row>
    <row r="11445" spans="1:33" x14ac:dyDescent="0.2">
      <c r="A11445" t="s">
        <v>2887</v>
      </c>
      <c r="B11445" t="s">
        <v>11940</v>
      </c>
      <c r="C11445" s="1">
        <v>23.04</v>
      </c>
      <c r="D11445" s="5">
        <v>45430</v>
      </c>
      <c r="E11445" t="s">
        <v>18</v>
      </c>
      <c r="F11445" s="1" t="s">
        <v>6</v>
      </c>
      <c r="G11445" s="36" t="str">
        <f>Table1[[#This Row],[Split 1]]</f>
        <v>pizza for team</v>
      </c>
      <c r="H11445" s="1" t="s">
        <v>10951</v>
      </c>
      <c r="AC11445" s="5">
        <v>45491</v>
      </c>
      <c r="AD11445" s="5" t="s">
        <v>14677</v>
      </c>
      <c r="AE11445" s="5" t="s">
        <v>313</v>
      </c>
      <c r="AF11445">
        <f>MONTH(Table1[[#This Row],[Date Sent]])</f>
        <v>7</v>
      </c>
      <c r="AG11445">
        <f>YEAR(Table1[[#This Row],[Date Sent]])</f>
        <v>2024</v>
      </c>
    </row>
    <row r="11446" spans="1:33" x14ac:dyDescent="0.2">
      <c r="A11446" t="s">
        <v>2887</v>
      </c>
      <c r="B11446" t="s">
        <v>11940</v>
      </c>
      <c r="C11446" s="1">
        <v>63.4</v>
      </c>
      <c r="D11446" s="5">
        <v>45435</v>
      </c>
      <c r="E11446" t="s">
        <v>40</v>
      </c>
      <c r="F11446" s="1" t="s">
        <v>40</v>
      </c>
      <c r="G11446" s="36" t="str">
        <f>Table1[[#This Row],[Split 1]]</f>
        <v>PVC supplies</v>
      </c>
      <c r="H11446" s="1" t="s">
        <v>3755</v>
      </c>
      <c r="AC11446" s="5">
        <v>45491</v>
      </c>
      <c r="AD11446" s="5" t="s">
        <v>14677</v>
      </c>
      <c r="AE11446" s="5" t="s">
        <v>313</v>
      </c>
      <c r="AF11446">
        <f>MONTH(Table1[[#This Row],[Date Sent]])</f>
        <v>7</v>
      </c>
      <c r="AG11446">
        <f>YEAR(Table1[[#This Row],[Date Sent]])</f>
        <v>2024</v>
      </c>
    </row>
    <row r="11447" spans="1:33" x14ac:dyDescent="0.2">
      <c r="A11447" t="s">
        <v>2887</v>
      </c>
      <c r="B11447" t="s">
        <v>11940</v>
      </c>
      <c r="C11447" s="1">
        <v>4.2699999999999996</v>
      </c>
      <c r="D11447" s="5">
        <v>45437</v>
      </c>
      <c r="E11447" t="s">
        <v>44</v>
      </c>
      <c r="F11447" s="1" t="s">
        <v>15</v>
      </c>
      <c r="G11447" s="42" t="s">
        <v>15</v>
      </c>
      <c r="H11447" s="1" t="s">
        <v>11941</v>
      </c>
      <c r="AC11447" s="5">
        <v>45491</v>
      </c>
      <c r="AD11447" s="5" t="s">
        <v>14677</v>
      </c>
      <c r="AE11447" s="5" t="s">
        <v>313</v>
      </c>
      <c r="AF11447">
        <f>MONTH(Table1[[#This Row],[Date Sent]])</f>
        <v>7</v>
      </c>
      <c r="AG11447">
        <f>YEAR(Table1[[#This Row],[Date Sent]])</f>
        <v>2024</v>
      </c>
    </row>
    <row r="11448" spans="1:33" x14ac:dyDescent="0.2">
      <c r="A11448" t="s">
        <v>2887</v>
      </c>
      <c r="B11448" t="s">
        <v>11940</v>
      </c>
      <c r="C11448" s="1">
        <v>982.81</v>
      </c>
      <c r="D11448" s="5">
        <v>45448</v>
      </c>
      <c r="E11448" t="s">
        <v>17</v>
      </c>
      <c r="F11448" s="1" t="s">
        <v>918</v>
      </c>
      <c r="G11448" s="36" t="str">
        <f>Table1[[#This Row],[Split 1]]</f>
        <v>tools, degreaser, industrial cleaner</v>
      </c>
      <c r="H11448" s="1" t="s">
        <v>11942</v>
      </c>
      <c r="I11448">
        <v>913.7</v>
      </c>
      <c r="J11448" s="16" t="s">
        <v>17</v>
      </c>
      <c r="K11448" s="1" t="s">
        <v>1478</v>
      </c>
      <c r="L11448">
        <v>69.1099999999999</v>
      </c>
      <c r="M11448" t="s">
        <v>33</v>
      </c>
      <c r="N11448" s="1" t="s">
        <v>11943</v>
      </c>
      <c r="AC11448" s="5">
        <v>45491</v>
      </c>
      <c r="AD11448" s="5" t="s">
        <v>14677</v>
      </c>
      <c r="AE11448" s="5" t="s">
        <v>313</v>
      </c>
      <c r="AF11448">
        <f>MONTH(Table1[[#This Row],[Date Sent]])</f>
        <v>7</v>
      </c>
      <c r="AG11448">
        <f>YEAR(Table1[[#This Row],[Date Sent]])</f>
        <v>2024</v>
      </c>
    </row>
    <row r="11449" spans="1:33" x14ac:dyDescent="0.2">
      <c r="A11449" t="s">
        <v>2887</v>
      </c>
      <c r="B11449" t="s">
        <v>11940</v>
      </c>
      <c r="C11449" s="1">
        <v>168.82</v>
      </c>
      <c r="D11449" s="5">
        <v>45450</v>
      </c>
      <c r="E11449" t="s">
        <v>17</v>
      </c>
      <c r="F11449" s="1" t="s">
        <v>17</v>
      </c>
      <c r="G11449" s="36" t="str">
        <f>Table1[[#This Row],[Split 1]]</f>
        <v>tool organizer, pliers, socket set</v>
      </c>
      <c r="H11449" s="1" t="s">
        <v>11944</v>
      </c>
      <c r="AC11449" s="5">
        <v>45491</v>
      </c>
      <c r="AD11449" s="5" t="s">
        <v>14677</v>
      </c>
      <c r="AE11449" s="5" t="s">
        <v>313</v>
      </c>
      <c r="AF11449">
        <f>MONTH(Table1[[#This Row],[Date Sent]])</f>
        <v>7</v>
      </c>
      <c r="AG11449">
        <f>YEAR(Table1[[#This Row],[Date Sent]])</f>
        <v>2024</v>
      </c>
    </row>
    <row r="11450" spans="1:33" x14ac:dyDescent="0.2">
      <c r="A11450" t="s">
        <v>2887</v>
      </c>
      <c r="B11450" t="s">
        <v>11940</v>
      </c>
      <c r="C11450" s="1">
        <v>27.69</v>
      </c>
      <c r="D11450" s="5">
        <v>45450</v>
      </c>
      <c r="E11450" t="s">
        <v>17</v>
      </c>
      <c r="F11450" s="1" t="s">
        <v>918</v>
      </c>
      <c r="G11450" s="36" t="str">
        <f>Table1[[#This Row],[Split 1]]</f>
        <v>scrapers, spray gel</v>
      </c>
      <c r="H11450" s="1" t="s">
        <v>11945</v>
      </c>
      <c r="I11450">
        <v>14.76</v>
      </c>
      <c r="J11450" s="16" t="s">
        <v>17</v>
      </c>
      <c r="K11450" s="1" t="s">
        <v>11946</v>
      </c>
      <c r="L11450">
        <v>12.930000000000001</v>
      </c>
      <c r="M11450" t="s">
        <v>33</v>
      </c>
      <c r="N11450" s="1" t="s">
        <v>11947</v>
      </c>
      <c r="AC11450" s="5">
        <v>45491</v>
      </c>
      <c r="AD11450" s="5" t="s">
        <v>14677</v>
      </c>
      <c r="AE11450" s="5" t="s">
        <v>313</v>
      </c>
      <c r="AF11450">
        <f>MONTH(Table1[[#This Row],[Date Sent]])</f>
        <v>7</v>
      </c>
      <c r="AG11450">
        <f>YEAR(Table1[[#This Row],[Date Sent]])</f>
        <v>2024</v>
      </c>
    </row>
    <row r="11451" spans="1:33" x14ac:dyDescent="0.2">
      <c r="A11451" t="s">
        <v>68</v>
      </c>
      <c r="B11451" t="s">
        <v>874</v>
      </c>
      <c r="C11451" s="1">
        <v>44.77</v>
      </c>
      <c r="D11451" s="5">
        <v>45429</v>
      </c>
      <c r="E11451" t="s">
        <v>21</v>
      </c>
      <c r="F11451" s="1" t="s">
        <v>11869</v>
      </c>
      <c r="G11451" s="36" t="str">
        <f>Table1[[#This Row],[Split 1]]</f>
        <v>Supplies for site</v>
      </c>
      <c r="H11451" s="1" t="s">
        <v>3505</v>
      </c>
      <c r="AC11451" s="5">
        <v>45491</v>
      </c>
      <c r="AD11451" s="5" t="s">
        <v>13727</v>
      </c>
      <c r="AE11451" s="5" t="s">
        <v>313</v>
      </c>
      <c r="AF11451">
        <f>MONTH(Table1[[#This Row],[Date Sent]])</f>
        <v>7</v>
      </c>
      <c r="AG11451">
        <f>YEAR(Table1[[#This Row],[Date Sent]])</f>
        <v>2024</v>
      </c>
    </row>
    <row r="11452" spans="1:33" x14ac:dyDescent="0.2">
      <c r="A11452" t="s">
        <v>68</v>
      </c>
      <c r="B11452" t="s">
        <v>874</v>
      </c>
      <c r="C11452" s="1">
        <v>325.13</v>
      </c>
      <c r="D11452" s="5">
        <v>45441</v>
      </c>
      <c r="E11452" t="s">
        <v>21</v>
      </c>
      <c r="F11452" s="1" t="s">
        <v>918</v>
      </c>
      <c r="G11452" s="36" t="str">
        <f>Table1[[#This Row],[Split 1]]</f>
        <v>gloves, spray bottles, tarp straps</v>
      </c>
      <c r="H11452" s="1" t="s">
        <v>11948</v>
      </c>
      <c r="I11452">
        <v>93.776666666666671</v>
      </c>
      <c r="J11452" s="16" t="s">
        <v>16</v>
      </c>
      <c r="K11452" s="1" t="s">
        <v>1057</v>
      </c>
      <c r="L11452">
        <v>180.57666666666668</v>
      </c>
      <c r="M11452" t="s">
        <v>21</v>
      </c>
      <c r="N11452" s="1" t="s">
        <v>1722</v>
      </c>
      <c r="O11452">
        <v>50.77</v>
      </c>
      <c r="P11452" t="s">
        <v>17</v>
      </c>
      <c r="Q11452" s="1" t="s">
        <v>11949</v>
      </c>
      <c r="AC11452" s="5">
        <v>45491</v>
      </c>
      <c r="AD11452" s="5" t="s">
        <v>13727</v>
      </c>
      <c r="AE11452" s="5" t="s">
        <v>313</v>
      </c>
      <c r="AF11452">
        <f>MONTH(Table1[[#This Row],[Date Sent]])</f>
        <v>7</v>
      </c>
      <c r="AG11452">
        <f>YEAR(Table1[[#This Row],[Date Sent]])</f>
        <v>2024</v>
      </c>
    </row>
    <row r="11453" spans="1:33" x14ac:dyDescent="0.2">
      <c r="A11453" t="s">
        <v>68</v>
      </c>
      <c r="B11453" t="s">
        <v>874</v>
      </c>
      <c r="C11453" s="1">
        <v>43.78</v>
      </c>
      <c r="D11453" s="5">
        <v>45444</v>
      </c>
      <c r="E11453" t="s">
        <v>21</v>
      </c>
      <c r="F11453" s="1" t="s">
        <v>33</v>
      </c>
      <c r="G11453" s="42" t="s">
        <v>33</v>
      </c>
      <c r="H11453" s="1" t="s">
        <v>1085</v>
      </c>
      <c r="AC11453" s="5">
        <v>45491</v>
      </c>
      <c r="AD11453" s="5" t="s">
        <v>13727</v>
      </c>
      <c r="AE11453" s="5" t="s">
        <v>313</v>
      </c>
      <c r="AF11453">
        <f>MONTH(Table1[[#This Row],[Date Sent]])</f>
        <v>7</v>
      </c>
      <c r="AG11453">
        <f>YEAR(Table1[[#This Row],[Date Sent]])</f>
        <v>2024</v>
      </c>
    </row>
    <row r="11454" spans="1:33" x14ac:dyDescent="0.2">
      <c r="A11454" t="s">
        <v>68</v>
      </c>
      <c r="B11454" t="s">
        <v>874</v>
      </c>
      <c r="C11454" s="1">
        <v>29.46</v>
      </c>
      <c r="D11454" s="5">
        <v>45446</v>
      </c>
      <c r="E11454" t="s">
        <v>21</v>
      </c>
      <c r="F11454" s="1" t="s">
        <v>11869</v>
      </c>
      <c r="G11454" s="36" t="str">
        <f>Table1[[#This Row],[Split 1]]</f>
        <v>Supplies for site</v>
      </c>
      <c r="H11454" s="1" t="s">
        <v>3505</v>
      </c>
      <c r="AC11454" s="5">
        <v>45491</v>
      </c>
      <c r="AD11454" s="5" t="s">
        <v>13727</v>
      </c>
      <c r="AE11454" s="5" t="s">
        <v>313</v>
      </c>
      <c r="AF11454">
        <f>MONTH(Table1[[#This Row],[Date Sent]])</f>
        <v>7</v>
      </c>
      <c r="AG11454">
        <f>YEAR(Table1[[#This Row],[Date Sent]])</f>
        <v>2024</v>
      </c>
    </row>
    <row r="11455" spans="1:33" x14ac:dyDescent="0.2">
      <c r="A11455" t="s">
        <v>68</v>
      </c>
      <c r="B11455" t="s">
        <v>874</v>
      </c>
      <c r="C11455" s="1">
        <v>25.1</v>
      </c>
      <c r="D11455" s="5">
        <v>45459</v>
      </c>
      <c r="E11455" t="s">
        <v>49</v>
      </c>
      <c r="F11455" s="1" t="s">
        <v>17</v>
      </c>
      <c r="G11455" s="42" t="s">
        <v>9708</v>
      </c>
      <c r="H11455" s="1" t="s">
        <v>11950</v>
      </c>
      <c r="AC11455" s="5">
        <v>45491</v>
      </c>
      <c r="AD11455" s="5" t="s">
        <v>13727</v>
      </c>
      <c r="AE11455" s="5" t="s">
        <v>313</v>
      </c>
      <c r="AF11455">
        <f>MONTH(Table1[[#This Row],[Date Sent]])</f>
        <v>7</v>
      </c>
      <c r="AG11455">
        <f>YEAR(Table1[[#This Row],[Date Sent]])</f>
        <v>2024</v>
      </c>
    </row>
    <row r="11456" spans="1:33" x14ac:dyDescent="0.2">
      <c r="A11456" t="s">
        <v>2887</v>
      </c>
      <c r="B11456" t="s">
        <v>11951</v>
      </c>
      <c r="C11456" s="1">
        <v>421.12</v>
      </c>
      <c r="D11456" s="5">
        <v>45449</v>
      </c>
      <c r="E11456" t="s">
        <v>25</v>
      </c>
      <c r="F11456" s="1" t="s">
        <v>17</v>
      </c>
      <c r="G11456" s="42" t="s">
        <v>17</v>
      </c>
      <c r="H11456" s="1" t="s">
        <v>1130</v>
      </c>
      <c r="AC11456" s="5">
        <v>45491</v>
      </c>
      <c r="AD11456" s="5" t="s">
        <v>14677</v>
      </c>
      <c r="AE11456" s="5" t="s">
        <v>313</v>
      </c>
      <c r="AF11456">
        <f>MONTH(Table1[[#This Row],[Date Sent]])</f>
        <v>7</v>
      </c>
      <c r="AG11456">
        <f>YEAR(Table1[[#This Row],[Date Sent]])</f>
        <v>2024</v>
      </c>
    </row>
    <row r="11457" spans="1:33" x14ac:dyDescent="0.2">
      <c r="A11457" t="s">
        <v>2887</v>
      </c>
      <c r="B11457" t="s">
        <v>11951</v>
      </c>
      <c r="C11457" s="1">
        <v>475.09</v>
      </c>
      <c r="D11457" s="5">
        <v>45450</v>
      </c>
      <c r="E11457" t="s">
        <v>17</v>
      </c>
      <c r="F11457" s="1" t="s">
        <v>17</v>
      </c>
      <c r="G11457" s="42" t="s">
        <v>34</v>
      </c>
      <c r="H11457" s="1" t="s">
        <v>11952</v>
      </c>
      <c r="AC11457" s="5">
        <v>45491</v>
      </c>
      <c r="AD11457" s="5" t="s">
        <v>14677</v>
      </c>
      <c r="AE11457" s="5" t="s">
        <v>313</v>
      </c>
      <c r="AF11457">
        <f>MONTH(Table1[[#This Row],[Date Sent]])</f>
        <v>7</v>
      </c>
      <c r="AG11457">
        <f>YEAR(Table1[[#This Row],[Date Sent]])</f>
        <v>2024</v>
      </c>
    </row>
    <row r="11458" spans="1:33" x14ac:dyDescent="0.2">
      <c r="A11458" t="s">
        <v>2887</v>
      </c>
      <c r="B11458" t="s">
        <v>11951</v>
      </c>
      <c r="C11458" s="1">
        <v>318.42</v>
      </c>
      <c r="D11458" s="5">
        <v>45451</v>
      </c>
      <c r="E11458" t="s">
        <v>25</v>
      </c>
      <c r="F11458" s="1" t="s">
        <v>918</v>
      </c>
      <c r="G11458" s="42" t="s">
        <v>15</v>
      </c>
      <c r="H11458" s="1" t="s">
        <v>11953</v>
      </c>
      <c r="I11458">
        <v>32.989999999999995</v>
      </c>
      <c r="J11458" s="16" t="s">
        <v>17</v>
      </c>
      <c r="K11458" s="1" t="s">
        <v>11954</v>
      </c>
      <c r="L11458">
        <v>285.43</v>
      </c>
      <c r="M11458" t="s">
        <v>15</v>
      </c>
      <c r="N11458" s="1" t="s">
        <v>11955</v>
      </c>
      <c r="AC11458" s="5">
        <v>45491</v>
      </c>
      <c r="AD11458" s="5" t="s">
        <v>14677</v>
      </c>
      <c r="AE11458" s="5" t="s">
        <v>313</v>
      </c>
      <c r="AF11458">
        <f>MONTH(Table1[[#This Row],[Date Sent]])</f>
        <v>7</v>
      </c>
      <c r="AG11458">
        <f>YEAR(Table1[[#This Row],[Date Sent]])</f>
        <v>2024</v>
      </c>
    </row>
    <row r="11459" spans="1:33" x14ac:dyDescent="0.2">
      <c r="A11459" t="s">
        <v>542</v>
      </c>
      <c r="B11459" t="s">
        <v>854</v>
      </c>
      <c r="C11459" s="1">
        <v>145.49</v>
      </c>
      <c r="D11459" s="5">
        <v>45434</v>
      </c>
      <c r="E11459" t="s">
        <v>21</v>
      </c>
      <c r="F11459" s="1" t="s">
        <v>918</v>
      </c>
      <c r="G11459" s="42" t="s">
        <v>11956</v>
      </c>
      <c r="H11459" s="1" t="s">
        <v>11957</v>
      </c>
      <c r="I11459">
        <v>43.12</v>
      </c>
      <c r="J11459" s="16" t="s">
        <v>16</v>
      </c>
      <c r="K11459" s="1" t="s">
        <v>1057</v>
      </c>
      <c r="L11459">
        <v>102.37</v>
      </c>
      <c r="M11459" t="s">
        <v>33</v>
      </c>
      <c r="N11459" s="1" t="s">
        <v>9746</v>
      </c>
      <c r="AC11459" s="5">
        <v>45491</v>
      </c>
      <c r="AD11459" s="5" t="s">
        <v>13600</v>
      </c>
      <c r="AE11459" s="5" t="s">
        <v>313</v>
      </c>
      <c r="AF11459">
        <f>MONTH(Table1[[#This Row],[Date Sent]])</f>
        <v>7</v>
      </c>
      <c r="AG11459">
        <f>YEAR(Table1[[#This Row],[Date Sent]])</f>
        <v>2024</v>
      </c>
    </row>
    <row r="11460" spans="1:33" x14ac:dyDescent="0.2">
      <c r="A11460" t="s">
        <v>542</v>
      </c>
      <c r="B11460" t="s">
        <v>854</v>
      </c>
      <c r="C11460" s="1">
        <v>109.12</v>
      </c>
      <c r="D11460" s="5">
        <v>45441</v>
      </c>
      <c r="E11460" t="s">
        <v>21</v>
      </c>
      <c r="F11460" s="1" t="s">
        <v>11869</v>
      </c>
      <c r="G11460" s="36" t="str">
        <f>Table1[[#This Row],[Split 1]]</f>
        <v>Supplies for wash</v>
      </c>
      <c r="H11460" s="1" t="s">
        <v>7408</v>
      </c>
      <c r="AC11460" s="5">
        <v>45491</v>
      </c>
      <c r="AD11460" s="5" t="s">
        <v>13600</v>
      </c>
      <c r="AE11460" s="5" t="s">
        <v>313</v>
      </c>
      <c r="AF11460">
        <f>MONTH(Table1[[#This Row],[Date Sent]])</f>
        <v>7</v>
      </c>
      <c r="AG11460">
        <f>YEAR(Table1[[#This Row],[Date Sent]])</f>
        <v>2024</v>
      </c>
    </row>
    <row r="11461" spans="1:33" x14ac:dyDescent="0.2">
      <c r="A11461" t="s">
        <v>542</v>
      </c>
      <c r="B11461" t="s">
        <v>854</v>
      </c>
      <c r="C11461" s="1">
        <v>104.7</v>
      </c>
      <c r="D11461" s="5">
        <v>45442</v>
      </c>
      <c r="E11461" t="s">
        <v>21</v>
      </c>
      <c r="F11461" s="1" t="s">
        <v>33</v>
      </c>
      <c r="G11461" s="42" t="s">
        <v>33</v>
      </c>
      <c r="H11461" s="1" t="s">
        <v>928</v>
      </c>
      <c r="AC11461" s="5">
        <v>45491</v>
      </c>
      <c r="AD11461" s="5" t="s">
        <v>13600</v>
      </c>
      <c r="AE11461" s="5" t="s">
        <v>313</v>
      </c>
      <c r="AF11461">
        <f>MONTH(Table1[[#This Row],[Date Sent]])</f>
        <v>7</v>
      </c>
      <c r="AG11461">
        <f>YEAR(Table1[[#This Row],[Date Sent]])</f>
        <v>2024</v>
      </c>
    </row>
    <row r="11462" spans="1:33" x14ac:dyDescent="0.2">
      <c r="A11462" t="s">
        <v>542</v>
      </c>
      <c r="B11462" t="s">
        <v>854</v>
      </c>
      <c r="C11462" s="1">
        <v>46.21</v>
      </c>
      <c r="D11462" s="5">
        <v>45442</v>
      </c>
      <c r="E11462" t="s">
        <v>12</v>
      </c>
      <c r="F11462" s="1" t="s">
        <v>15</v>
      </c>
      <c r="G11462" s="42" t="s">
        <v>15</v>
      </c>
      <c r="H11462" s="1" t="s">
        <v>11958</v>
      </c>
      <c r="AC11462" s="5">
        <v>45491</v>
      </c>
      <c r="AD11462" s="5" t="s">
        <v>13600</v>
      </c>
      <c r="AE11462" s="5" t="s">
        <v>313</v>
      </c>
      <c r="AF11462">
        <f>MONTH(Table1[[#This Row],[Date Sent]])</f>
        <v>7</v>
      </c>
      <c r="AG11462">
        <f>YEAR(Table1[[#This Row],[Date Sent]])</f>
        <v>2024</v>
      </c>
    </row>
    <row r="11463" spans="1:33" x14ac:dyDescent="0.2">
      <c r="A11463" t="s">
        <v>542</v>
      </c>
      <c r="B11463" t="s">
        <v>854</v>
      </c>
      <c r="C11463" s="1">
        <v>141.24</v>
      </c>
      <c r="D11463" s="5">
        <v>45443</v>
      </c>
      <c r="E11463" t="s">
        <v>17</v>
      </c>
      <c r="F11463" s="1" t="s">
        <v>918</v>
      </c>
      <c r="G11463" s="42" t="s">
        <v>17</v>
      </c>
      <c r="H11463" s="1" t="s">
        <v>11959</v>
      </c>
      <c r="I11463">
        <v>90.9</v>
      </c>
      <c r="J11463" s="16" t="s">
        <v>33</v>
      </c>
      <c r="K11463" s="1" t="s">
        <v>11960</v>
      </c>
      <c r="L11463">
        <v>50.34</v>
      </c>
      <c r="M11463" t="s">
        <v>17</v>
      </c>
      <c r="N11463" s="1" t="s">
        <v>11961</v>
      </c>
      <c r="AC11463" s="5">
        <v>45491</v>
      </c>
      <c r="AD11463" s="5" t="s">
        <v>13600</v>
      </c>
      <c r="AE11463" s="5" t="s">
        <v>313</v>
      </c>
      <c r="AF11463">
        <f>MONTH(Table1[[#This Row],[Date Sent]])</f>
        <v>7</v>
      </c>
      <c r="AG11463">
        <f>YEAR(Table1[[#This Row],[Date Sent]])</f>
        <v>2024</v>
      </c>
    </row>
    <row r="11464" spans="1:33" x14ac:dyDescent="0.2">
      <c r="A11464" t="s">
        <v>542</v>
      </c>
      <c r="B11464" t="s">
        <v>854</v>
      </c>
      <c r="C11464" s="1">
        <v>64.099999999999994</v>
      </c>
      <c r="D11464" s="5">
        <v>45444</v>
      </c>
      <c r="E11464" t="s">
        <v>21</v>
      </c>
      <c r="F11464" s="1" t="s">
        <v>918</v>
      </c>
      <c r="G11464" s="42" t="s">
        <v>11932</v>
      </c>
      <c r="H11464" s="1" t="s">
        <v>11962</v>
      </c>
      <c r="I11464">
        <v>47.739999999999995</v>
      </c>
      <c r="J11464" s="16" t="s">
        <v>33</v>
      </c>
      <c r="K11464" s="1" t="s">
        <v>11963</v>
      </c>
      <c r="L11464">
        <v>16.36</v>
      </c>
      <c r="M11464" t="s">
        <v>16</v>
      </c>
      <c r="N11464" s="1" t="s">
        <v>1057</v>
      </c>
      <c r="AC11464" s="5">
        <v>45491</v>
      </c>
      <c r="AD11464" s="5" t="s">
        <v>13600</v>
      </c>
      <c r="AE11464" s="5" t="s">
        <v>313</v>
      </c>
      <c r="AF11464">
        <f>MONTH(Table1[[#This Row],[Date Sent]])</f>
        <v>7</v>
      </c>
      <c r="AG11464">
        <f>YEAR(Table1[[#This Row],[Date Sent]])</f>
        <v>2024</v>
      </c>
    </row>
    <row r="11465" spans="1:33" x14ac:dyDescent="0.2">
      <c r="A11465" t="s">
        <v>542</v>
      </c>
      <c r="B11465" t="s">
        <v>854</v>
      </c>
      <c r="C11465" s="1">
        <v>19.899999999999999</v>
      </c>
      <c r="D11465" s="5">
        <v>45448</v>
      </c>
      <c r="E11465" t="s">
        <v>15</v>
      </c>
      <c r="F11465" s="1" t="s">
        <v>918</v>
      </c>
      <c r="G11465" s="36" t="str">
        <f>Table1[[#This Row],[Split 1]]</f>
        <v>Batteries and water</v>
      </c>
      <c r="H11465" s="1" t="s">
        <v>11964</v>
      </c>
      <c r="I11465">
        <v>14.59</v>
      </c>
      <c r="J11465" s="16" t="s">
        <v>15</v>
      </c>
      <c r="K11465" s="1" t="s">
        <v>5219</v>
      </c>
      <c r="L11465">
        <v>5.3099999999999987</v>
      </c>
      <c r="M11465" t="s">
        <v>18</v>
      </c>
      <c r="N11465" s="1" t="s">
        <v>7417</v>
      </c>
      <c r="AC11465" s="5">
        <v>45491</v>
      </c>
      <c r="AD11465" s="5" t="s">
        <v>13600</v>
      </c>
      <c r="AE11465" s="5" t="s">
        <v>313</v>
      </c>
      <c r="AF11465">
        <f>MONTH(Table1[[#This Row],[Date Sent]])</f>
        <v>7</v>
      </c>
      <c r="AG11465">
        <f>YEAR(Table1[[#This Row],[Date Sent]])</f>
        <v>2024</v>
      </c>
    </row>
    <row r="11466" spans="1:33" x14ac:dyDescent="0.2">
      <c r="A11466" t="s">
        <v>542</v>
      </c>
      <c r="B11466" t="s">
        <v>854</v>
      </c>
      <c r="C11466" s="1">
        <v>111.82</v>
      </c>
      <c r="D11466" s="5">
        <v>45449</v>
      </c>
      <c r="E11466" t="s">
        <v>13</v>
      </c>
      <c r="F11466" s="1" t="s">
        <v>39</v>
      </c>
      <c r="G11466" s="42" t="s">
        <v>39</v>
      </c>
      <c r="H11466" s="1" t="s">
        <v>1520</v>
      </c>
      <c r="AC11466" s="5">
        <v>45491</v>
      </c>
      <c r="AD11466" s="5" t="s">
        <v>13600</v>
      </c>
      <c r="AE11466" s="5" t="s">
        <v>313</v>
      </c>
      <c r="AF11466">
        <f>MONTH(Table1[[#This Row],[Date Sent]])</f>
        <v>7</v>
      </c>
      <c r="AG11466">
        <f>YEAR(Table1[[#This Row],[Date Sent]])</f>
        <v>2024</v>
      </c>
    </row>
    <row r="11467" spans="1:33" x14ac:dyDescent="0.2">
      <c r="A11467" t="s">
        <v>542</v>
      </c>
      <c r="B11467" t="s">
        <v>854</v>
      </c>
      <c r="C11467" s="1">
        <v>174.49</v>
      </c>
      <c r="D11467" s="5">
        <v>45454</v>
      </c>
      <c r="E11467" t="s">
        <v>15</v>
      </c>
      <c r="F11467" s="1" t="s">
        <v>918</v>
      </c>
      <c r="G11467" s="42" t="s">
        <v>11932</v>
      </c>
      <c r="H11467" s="1" t="s">
        <v>11965</v>
      </c>
      <c r="I11467">
        <v>32.97</v>
      </c>
      <c r="J11467" s="16" t="s">
        <v>16</v>
      </c>
      <c r="K11467" s="1" t="s">
        <v>1057</v>
      </c>
      <c r="L11467">
        <v>108.56</v>
      </c>
      <c r="M11467" t="s">
        <v>15</v>
      </c>
      <c r="N11467" s="1" t="s">
        <v>11966</v>
      </c>
      <c r="O11467">
        <v>32.960000000000008</v>
      </c>
      <c r="P11467" t="s">
        <v>33</v>
      </c>
      <c r="Q11467" s="1" t="s">
        <v>1777</v>
      </c>
      <c r="AC11467" s="5">
        <v>45491</v>
      </c>
      <c r="AD11467" s="5" t="s">
        <v>13600</v>
      </c>
      <c r="AE11467" s="5" t="s">
        <v>313</v>
      </c>
      <c r="AF11467">
        <f>MONTH(Table1[[#This Row],[Date Sent]])</f>
        <v>7</v>
      </c>
      <c r="AG11467">
        <f>YEAR(Table1[[#This Row],[Date Sent]])</f>
        <v>2024</v>
      </c>
    </row>
    <row r="11468" spans="1:33" x14ac:dyDescent="0.2">
      <c r="A11468" t="s">
        <v>542</v>
      </c>
      <c r="B11468" t="s">
        <v>854</v>
      </c>
      <c r="C11468" s="1">
        <v>278.56</v>
      </c>
      <c r="D11468" s="5">
        <v>45460</v>
      </c>
      <c r="E11468" t="s">
        <v>21</v>
      </c>
      <c r="F11468" s="1" t="s">
        <v>33</v>
      </c>
      <c r="G11468" s="42" t="s">
        <v>33</v>
      </c>
      <c r="H11468" s="1" t="s">
        <v>928</v>
      </c>
      <c r="AC11468" s="5">
        <v>45491</v>
      </c>
      <c r="AD11468" s="5" t="s">
        <v>13600</v>
      </c>
      <c r="AE11468" s="5" t="s">
        <v>313</v>
      </c>
      <c r="AF11468">
        <f>MONTH(Table1[[#This Row],[Date Sent]])</f>
        <v>7</v>
      </c>
      <c r="AG11468">
        <f>YEAR(Table1[[#This Row],[Date Sent]])</f>
        <v>2024</v>
      </c>
    </row>
    <row r="11469" spans="1:33" x14ac:dyDescent="0.2">
      <c r="A11469" t="s">
        <v>542</v>
      </c>
      <c r="B11469" t="s">
        <v>854</v>
      </c>
      <c r="C11469" s="1">
        <v>12</v>
      </c>
      <c r="D11469" s="5">
        <v>45461</v>
      </c>
      <c r="E11469" t="s">
        <v>33</v>
      </c>
      <c r="F11469" s="1" t="s">
        <v>5</v>
      </c>
      <c r="G11469" s="36" t="str">
        <f>Table1[[#This Row],[Split 1]]</f>
        <v>Test CC system</v>
      </c>
      <c r="H11469" s="1" t="s">
        <v>11967</v>
      </c>
      <c r="AC11469" s="5">
        <v>45491</v>
      </c>
      <c r="AD11469" s="5" t="s">
        <v>13600</v>
      </c>
      <c r="AE11469" s="5" t="s">
        <v>313</v>
      </c>
      <c r="AF11469">
        <f>MONTH(Table1[[#This Row],[Date Sent]])</f>
        <v>7</v>
      </c>
      <c r="AG11469">
        <f>YEAR(Table1[[#This Row],[Date Sent]])</f>
        <v>2024</v>
      </c>
    </row>
    <row r="11470" spans="1:33" x14ac:dyDescent="0.2">
      <c r="A11470" t="s">
        <v>650</v>
      </c>
      <c r="B11470" t="s">
        <v>853</v>
      </c>
      <c r="C11470" s="1">
        <v>105.92</v>
      </c>
      <c r="D11470" s="5">
        <v>45431</v>
      </c>
      <c r="E11470" t="s">
        <v>25</v>
      </c>
      <c r="F11470" s="1" t="s">
        <v>17</v>
      </c>
      <c r="G11470" s="42" t="s">
        <v>17</v>
      </c>
      <c r="H11470" s="1" t="s">
        <v>11968</v>
      </c>
      <c r="AC11470" s="5">
        <v>45491</v>
      </c>
      <c r="AD11470" s="5" t="s">
        <v>11587</v>
      </c>
      <c r="AE11470" s="5" t="s">
        <v>266</v>
      </c>
      <c r="AF11470">
        <f>MONTH(Table1[[#This Row],[Date Sent]])</f>
        <v>7</v>
      </c>
      <c r="AG11470">
        <f>YEAR(Table1[[#This Row],[Date Sent]])</f>
        <v>2024</v>
      </c>
    </row>
    <row r="11471" spans="1:33" x14ac:dyDescent="0.2">
      <c r="A11471" t="s">
        <v>650</v>
      </c>
      <c r="B11471" t="s">
        <v>853</v>
      </c>
      <c r="C11471" s="1">
        <v>274.31</v>
      </c>
      <c r="D11471" s="5">
        <v>45440</v>
      </c>
      <c r="E11471" t="s">
        <v>8</v>
      </c>
      <c r="F11471" s="1" t="s">
        <v>39</v>
      </c>
      <c r="G11471" s="36" t="str">
        <f>Table1[[#This Row],[Split 1]]</f>
        <v>Window washer repairs</v>
      </c>
      <c r="H11471" s="1" t="s">
        <v>11969</v>
      </c>
      <c r="AC11471" s="5">
        <v>45491</v>
      </c>
      <c r="AD11471" s="5" t="s">
        <v>11587</v>
      </c>
      <c r="AE11471" s="5" t="s">
        <v>266</v>
      </c>
      <c r="AF11471">
        <f>MONTH(Table1[[#This Row],[Date Sent]])</f>
        <v>7</v>
      </c>
      <c r="AG11471">
        <f>YEAR(Table1[[#This Row],[Date Sent]])</f>
        <v>2024</v>
      </c>
    </row>
    <row r="11472" spans="1:33" x14ac:dyDescent="0.2">
      <c r="A11472" t="s">
        <v>650</v>
      </c>
      <c r="B11472" t="s">
        <v>853</v>
      </c>
      <c r="C11472" s="1">
        <v>51.16</v>
      </c>
      <c r="D11472" s="5">
        <v>45440</v>
      </c>
      <c r="E11472" t="s">
        <v>8</v>
      </c>
      <c r="F11472" s="1" t="s">
        <v>39</v>
      </c>
      <c r="G11472" s="36" t="str">
        <f>Table1[[#This Row],[Split 1]]</f>
        <v>Vac house pipe insrall</v>
      </c>
      <c r="H11472" s="1" t="s">
        <v>11970</v>
      </c>
      <c r="AC11472" s="5">
        <v>45491</v>
      </c>
      <c r="AD11472" s="5" t="s">
        <v>11587</v>
      </c>
      <c r="AE11472" s="5" t="s">
        <v>266</v>
      </c>
      <c r="AF11472">
        <f>MONTH(Table1[[#This Row],[Date Sent]])</f>
        <v>7</v>
      </c>
      <c r="AG11472">
        <f>YEAR(Table1[[#This Row],[Date Sent]])</f>
        <v>2024</v>
      </c>
    </row>
    <row r="11473" spans="1:33" x14ac:dyDescent="0.2">
      <c r="A11473" t="s">
        <v>650</v>
      </c>
      <c r="B11473" t="s">
        <v>853</v>
      </c>
      <c r="C11473" s="1">
        <v>240.47</v>
      </c>
      <c r="D11473" s="5">
        <v>45443</v>
      </c>
      <c r="E11473" t="s">
        <v>25</v>
      </c>
      <c r="F11473" s="1" t="s">
        <v>17</v>
      </c>
      <c r="G11473" s="36" t="str">
        <f>Table1[[#This Row],[Split 1]]</f>
        <v>Ladders</v>
      </c>
      <c r="H11473" s="1" t="s">
        <v>11971</v>
      </c>
      <c r="AC11473" s="5">
        <v>45491</v>
      </c>
      <c r="AD11473" s="5" t="s">
        <v>11587</v>
      </c>
      <c r="AE11473" s="5" t="s">
        <v>266</v>
      </c>
      <c r="AF11473">
        <f>MONTH(Table1[[#This Row],[Date Sent]])</f>
        <v>7</v>
      </c>
      <c r="AG11473">
        <f>YEAR(Table1[[#This Row],[Date Sent]])</f>
        <v>2024</v>
      </c>
    </row>
    <row r="11474" spans="1:33" x14ac:dyDescent="0.2">
      <c r="A11474" t="s">
        <v>650</v>
      </c>
      <c r="B11474" t="s">
        <v>853</v>
      </c>
      <c r="C11474" s="1">
        <v>160.37</v>
      </c>
      <c r="D11474" s="5">
        <v>45444</v>
      </c>
      <c r="E11474" t="s">
        <v>25</v>
      </c>
      <c r="F11474" s="1" t="s">
        <v>17</v>
      </c>
      <c r="G11474" s="42" t="s">
        <v>2974</v>
      </c>
      <c r="H11474" s="1" t="s">
        <v>11972</v>
      </c>
      <c r="AC11474" s="5">
        <v>45491</v>
      </c>
      <c r="AD11474" s="5" t="s">
        <v>11587</v>
      </c>
      <c r="AE11474" s="5" t="s">
        <v>266</v>
      </c>
      <c r="AF11474">
        <f>MONTH(Table1[[#This Row],[Date Sent]])</f>
        <v>7</v>
      </c>
      <c r="AG11474">
        <f>YEAR(Table1[[#This Row],[Date Sent]])</f>
        <v>2024</v>
      </c>
    </row>
    <row r="11475" spans="1:33" x14ac:dyDescent="0.2">
      <c r="A11475" t="s">
        <v>650</v>
      </c>
      <c r="B11475" t="s">
        <v>853</v>
      </c>
      <c r="C11475" s="1">
        <v>43.58</v>
      </c>
      <c r="D11475" s="5">
        <v>45445</v>
      </c>
      <c r="E11475" t="s">
        <v>24</v>
      </c>
      <c r="F11475" s="1" t="s">
        <v>18</v>
      </c>
      <c r="G11475" s="42" t="s">
        <v>18</v>
      </c>
      <c r="H11475" s="1" t="s">
        <v>3616</v>
      </c>
      <c r="AC11475" s="5">
        <v>45491</v>
      </c>
      <c r="AD11475" s="5" t="s">
        <v>11587</v>
      </c>
      <c r="AE11475" s="5" t="s">
        <v>266</v>
      </c>
      <c r="AF11475">
        <f>MONTH(Table1[[#This Row],[Date Sent]])</f>
        <v>7</v>
      </c>
      <c r="AG11475">
        <f>YEAR(Table1[[#This Row],[Date Sent]])</f>
        <v>2024</v>
      </c>
    </row>
    <row r="11476" spans="1:33" x14ac:dyDescent="0.2">
      <c r="A11476" t="s">
        <v>650</v>
      </c>
      <c r="B11476" t="s">
        <v>853</v>
      </c>
      <c r="C11476" s="1">
        <v>177.1</v>
      </c>
      <c r="D11476" s="5">
        <v>45445</v>
      </c>
      <c r="E11476" t="s">
        <v>8</v>
      </c>
      <c r="F11476" s="1" t="s">
        <v>33</v>
      </c>
      <c r="G11476" s="42" t="s">
        <v>33</v>
      </c>
      <c r="H11476" s="1" t="s">
        <v>11973</v>
      </c>
      <c r="AC11476" s="5">
        <v>45491</v>
      </c>
      <c r="AD11476" s="5" t="s">
        <v>11587</v>
      </c>
      <c r="AE11476" s="5" t="s">
        <v>266</v>
      </c>
      <c r="AF11476">
        <f>MONTH(Table1[[#This Row],[Date Sent]])</f>
        <v>7</v>
      </c>
      <c r="AG11476">
        <f>YEAR(Table1[[#This Row],[Date Sent]])</f>
        <v>2024</v>
      </c>
    </row>
    <row r="11477" spans="1:33" x14ac:dyDescent="0.2">
      <c r="A11477" t="s">
        <v>650</v>
      </c>
      <c r="B11477" t="s">
        <v>853</v>
      </c>
      <c r="C11477" s="1">
        <v>75.58</v>
      </c>
      <c r="D11477" s="5">
        <v>45445</v>
      </c>
      <c r="E11477" t="s">
        <v>13</v>
      </c>
      <c r="F11477" s="1" t="s">
        <v>918</v>
      </c>
      <c r="G11477" s="36" t="str">
        <f>Table1[[#This Row],[Split 1]]</f>
        <v>Brake cleaners, bit set</v>
      </c>
      <c r="H11477" s="1" t="s">
        <v>11974</v>
      </c>
      <c r="I11477">
        <v>53.79</v>
      </c>
      <c r="J11477" s="16" t="s">
        <v>33</v>
      </c>
      <c r="K11477" s="1" t="s">
        <v>11975</v>
      </c>
      <c r="L11477">
        <v>21.79</v>
      </c>
      <c r="M11477" t="s">
        <v>16</v>
      </c>
      <c r="N11477" s="1" t="s">
        <v>1057</v>
      </c>
      <c r="AC11477" s="5">
        <v>45491</v>
      </c>
      <c r="AD11477" s="5" t="s">
        <v>11587</v>
      </c>
      <c r="AE11477" s="5" t="s">
        <v>266</v>
      </c>
      <c r="AF11477">
        <f>MONTH(Table1[[#This Row],[Date Sent]])</f>
        <v>7</v>
      </c>
      <c r="AG11477">
        <f>YEAR(Table1[[#This Row],[Date Sent]])</f>
        <v>2024</v>
      </c>
    </row>
    <row r="11478" spans="1:33" x14ac:dyDescent="0.2">
      <c r="A11478" t="s">
        <v>650</v>
      </c>
      <c r="B11478" t="s">
        <v>853</v>
      </c>
      <c r="C11478" s="1">
        <v>85.6</v>
      </c>
      <c r="D11478" s="5">
        <v>45446</v>
      </c>
      <c r="E11478" t="s">
        <v>15</v>
      </c>
      <c r="F11478" s="1" t="s">
        <v>49</v>
      </c>
      <c r="G11478" s="36" t="str">
        <f>Table1[[#This Row],[Split 1]]</f>
        <v>Microwave</v>
      </c>
      <c r="H11478" s="1" t="s">
        <v>11976</v>
      </c>
      <c r="AC11478" s="5">
        <v>45491</v>
      </c>
      <c r="AD11478" s="5" t="s">
        <v>11587</v>
      </c>
      <c r="AE11478" s="5" t="s">
        <v>266</v>
      </c>
      <c r="AF11478">
        <f>MONTH(Table1[[#This Row],[Date Sent]])</f>
        <v>7</v>
      </c>
      <c r="AG11478">
        <f>YEAR(Table1[[#This Row],[Date Sent]])</f>
        <v>2024</v>
      </c>
    </row>
    <row r="11479" spans="1:33" x14ac:dyDescent="0.2">
      <c r="A11479" t="s">
        <v>650</v>
      </c>
      <c r="B11479" t="s">
        <v>853</v>
      </c>
      <c r="C11479" s="1">
        <v>21.79</v>
      </c>
      <c r="D11479" s="5">
        <v>45448</v>
      </c>
      <c r="E11479" t="s">
        <v>10</v>
      </c>
      <c r="F11479" s="1" t="s">
        <v>9</v>
      </c>
      <c r="G11479" s="42" t="s">
        <v>9</v>
      </c>
      <c r="H11479" s="1" t="s">
        <v>11977</v>
      </c>
      <c r="AC11479" s="5">
        <v>45491</v>
      </c>
      <c r="AD11479" s="5" t="s">
        <v>11587</v>
      </c>
      <c r="AE11479" s="5" t="s">
        <v>266</v>
      </c>
      <c r="AF11479">
        <f>MONTH(Table1[[#This Row],[Date Sent]])</f>
        <v>7</v>
      </c>
      <c r="AG11479">
        <f>YEAR(Table1[[#This Row],[Date Sent]])</f>
        <v>2024</v>
      </c>
    </row>
    <row r="11480" spans="1:33" x14ac:dyDescent="0.2">
      <c r="A11480" t="s">
        <v>650</v>
      </c>
      <c r="B11480" t="s">
        <v>853</v>
      </c>
      <c r="C11480" s="1">
        <v>472.75</v>
      </c>
      <c r="D11480" s="5">
        <v>45451</v>
      </c>
      <c r="E11480" t="s">
        <v>8</v>
      </c>
      <c r="F11480" s="1" t="s">
        <v>39</v>
      </c>
      <c r="G11480" s="36" t="str">
        <f>Table1[[#This Row],[Split 1]]</f>
        <v>Window washer rebuild</v>
      </c>
      <c r="H11480" s="1" t="s">
        <v>11978</v>
      </c>
      <c r="AC11480" s="5">
        <v>45491</v>
      </c>
      <c r="AD11480" s="5" t="s">
        <v>11587</v>
      </c>
      <c r="AE11480" s="5" t="s">
        <v>266</v>
      </c>
      <c r="AF11480">
        <f>MONTH(Table1[[#This Row],[Date Sent]])</f>
        <v>7</v>
      </c>
      <c r="AG11480">
        <f>YEAR(Table1[[#This Row],[Date Sent]])</f>
        <v>2024</v>
      </c>
    </row>
    <row r="11481" spans="1:33" x14ac:dyDescent="0.2">
      <c r="A11481" t="s">
        <v>650</v>
      </c>
      <c r="B11481" t="s">
        <v>853</v>
      </c>
      <c r="C11481" s="1">
        <v>290.76</v>
      </c>
      <c r="D11481" s="5">
        <v>45456</v>
      </c>
      <c r="E11481" t="s">
        <v>8</v>
      </c>
      <c r="F11481" s="1" t="s">
        <v>33</v>
      </c>
      <c r="G11481" s="42" t="s">
        <v>33</v>
      </c>
      <c r="H11481" s="1" t="s">
        <v>11979</v>
      </c>
      <c r="AC11481" s="5">
        <v>45491</v>
      </c>
      <c r="AD11481" s="5" t="s">
        <v>11587</v>
      </c>
      <c r="AE11481" s="5" t="s">
        <v>266</v>
      </c>
      <c r="AF11481">
        <f>MONTH(Table1[[#This Row],[Date Sent]])</f>
        <v>7</v>
      </c>
      <c r="AG11481">
        <f>YEAR(Table1[[#This Row],[Date Sent]])</f>
        <v>2024</v>
      </c>
    </row>
    <row r="11482" spans="1:33" x14ac:dyDescent="0.2">
      <c r="A11482" t="s">
        <v>650</v>
      </c>
      <c r="B11482" t="s">
        <v>853</v>
      </c>
      <c r="C11482" s="1">
        <v>301.49</v>
      </c>
      <c r="D11482" s="5">
        <v>45461</v>
      </c>
      <c r="E11482" t="s">
        <v>8</v>
      </c>
      <c r="F11482" s="1" t="s">
        <v>39</v>
      </c>
      <c r="G11482" s="36" t="str">
        <f>Table1[[#This Row],[Split 1]]</f>
        <v>Vac house exhaust repairs</v>
      </c>
      <c r="H11482" s="1" t="s">
        <v>11980</v>
      </c>
      <c r="AC11482" s="5">
        <v>45491</v>
      </c>
      <c r="AD11482" s="5" t="s">
        <v>11587</v>
      </c>
      <c r="AE11482" s="5" t="s">
        <v>266</v>
      </c>
      <c r="AF11482">
        <f>MONTH(Table1[[#This Row],[Date Sent]])</f>
        <v>7</v>
      </c>
      <c r="AG11482">
        <f>YEAR(Table1[[#This Row],[Date Sent]])</f>
        <v>2024</v>
      </c>
    </row>
    <row r="11483" spans="1:33" x14ac:dyDescent="0.2">
      <c r="A11483" t="s">
        <v>650</v>
      </c>
      <c r="B11483" t="s">
        <v>853</v>
      </c>
      <c r="C11483" s="1">
        <v>55.47</v>
      </c>
      <c r="D11483" s="5">
        <v>45461</v>
      </c>
      <c r="E11483" t="s">
        <v>24</v>
      </c>
      <c r="F11483" s="1" t="s">
        <v>18</v>
      </c>
      <c r="G11483" s="42" t="s">
        <v>18</v>
      </c>
      <c r="H11483" s="1" t="s">
        <v>3616</v>
      </c>
      <c r="AC11483" s="5">
        <v>45491</v>
      </c>
      <c r="AD11483" s="5" t="s">
        <v>11587</v>
      </c>
      <c r="AE11483" s="5" t="s">
        <v>266</v>
      </c>
      <c r="AF11483">
        <f>MONTH(Table1[[#This Row],[Date Sent]])</f>
        <v>7</v>
      </c>
      <c r="AG11483">
        <f>YEAR(Table1[[#This Row],[Date Sent]])</f>
        <v>2024</v>
      </c>
    </row>
    <row r="11484" spans="1:33" x14ac:dyDescent="0.2">
      <c r="A11484" t="s">
        <v>650</v>
      </c>
      <c r="B11484" t="s">
        <v>853</v>
      </c>
      <c r="C11484" s="1">
        <v>24.6</v>
      </c>
      <c r="D11484" s="5">
        <v>45461</v>
      </c>
      <c r="E11484" t="s">
        <v>10</v>
      </c>
      <c r="F11484" s="1" t="s">
        <v>1193</v>
      </c>
      <c r="G11484" s="42" t="s">
        <v>1193</v>
      </c>
      <c r="H11484" s="1" t="s">
        <v>11981</v>
      </c>
      <c r="AC11484" s="5">
        <v>45491</v>
      </c>
      <c r="AD11484" s="5" t="s">
        <v>11587</v>
      </c>
      <c r="AE11484" s="5" t="s">
        <v>266</v>
      </c>
      <c r="AF11484">
        <f>MONTH(Table1[[#This Row],[Date Sent]])</f>
        <v>7</v>
      </c>
      <c r="AG11484">
        <f>YEAR(Table1[[#This Row],[Date Sent]])</f>
        <v>2024</v>
      </c>
    </row>
    <row r="11485" spans="1:33" x14ac:dyDescent="0.2">
      <c r="A11485" t="s">
        <v>650</v>
      </c>
      <c r="B11485" t="s">
        <v>853</v>
      </c>
      <c r="C11485" s="1">
        <v>130.38</v>
      </c>
      <c r="D11485" s="5">
        <v>45461</v>
      </c>
      <c r="E11485" t="s">
        <v>24</v>
      </c>
      <c r="F11485" s="1" t="s">
        <v>18</v>
      </c>
      <c r="G11485" s="42" t="s">
        <v>18</v>
      </c>
      <c r="H11485" s="1" t="s">
        <v>11982</v>
      </c>
      <c r="AC11485" s="5">
        <v>45491</v>
      </c>
      <c r="AD11485" s="5" t="s">
        <v>11587</v>
      </c>
      <c r="AE11485" s="5" t="s">
        <v>266</v>
      </c>
      <c r="AF11485">
        <f>MONTH(Table1[[#This Row],[Date Sent]])</f>
        <v>7</v>
      </c>
      <c r="AG11485">
        <f>YEAR(Table1[[#This Row],[Date Sent]])</f>
        <v>2024</v>
      </c>
    </row>
    <row r="11486" spans="1:33" x14ac:dyDescent="0.2">
      <c r="A11486" t="s">
        <v>650</v>
      </c>
      <c r="B11486" t="s">
        <v>853</v>
      </c>
      <c r="C11486" s="1">
        <v>478.41</v>
      </c>
      <c r="D11486" s="5">
        <v>45462</v>
      </c>
      <c r="E11486" t="s">
        <v>25</v>
      </c>
      <c r="F11486" s="1" t="s">
        <v>17</v>
      </c>
      <c r="G11486" s="36" t="str">
        <f>Table1[[#This Row],[Split 1]]</f>
        <v>Vise</v>
      </c>
      <c r="H11486" s="1" t="s">
        <v>11983</v>
      </c>
      <c r="AC11486" s="5">
        <v>45491</v>
      </c>
      <c r="AD11486" s="5" t="s">
        <v>11587</v>
      </c>
      <c r="AE11486" s="5" t="s">
        <v>266</v>
      </c>
      <c r="AF11486">
        <f>MONTH(Table1[[#This Row],[Date Sent]])</f>
        <v>7</v>
      </c>
      <c r="AG11486">
        <f>YEAR(Table1[[#This Row],[Date Sent]])</f>
        <v>2024</v>
      </c>
    </row>
    <row r="11487" spans="1:33" x14ac:dyDescent="0.2">
      <c r="A11487" t="s">
        <v>650</v>
      </c>
      <c r="B11487" t="s">
        <v>853</v>
      </c>
      <c r="C11487" s="1">
        <v>288.89</v>
      </c>
      <c r="D11487" s="5">
        <v>45463</v>
      </c>
      <c r="E11487" t="s">
        <v>25</v>
      </c>
      <c r="F11487" s="1" t="s">
        <v>17</v>
      </c>
      <c r="G11487" s="42" t="s">
        <v>17</v>
      </c>
      <c r="H11487" s="1" t="s">
        <v>7750</v>
      </c>
      <c r="AC11487" s="5">
        <v>45491</v>
      </c>
      <c r="AD11487" s="5" t="s">
        <v>11587</v>
      </c>
      <c r="AE11487" s="5" t="s">
        <v>266</v>
      </c>
      <c r="AF11487">
        <f>MONTH(Table1[[#This Row],[Date Sent]])</f>
        <v>7</v>
      </c>
      <c r="AG11487">
        <f>YEAR(Table1[[#This Row],[Date Sent]])</f>
        <v>2024</v>
      </c>
    </row>
    <row r="11488" spans="1:33" x14ac:dyDescent="0.2">
      <c r="A11488" t="s">
        <v>650</v>
      </c>
      <c r="B11488" t="s">
        <v>853</v>
      </c>
      <c r="C11488" s="1">
        <v>192.08</v>
      </c>
      <c r="D11488" s="5">
        <v>45463</v>
      </c>
      <c r="E11488" t="s">
        <v>25</v>
      </c>
      <c r="F11488" s="1" t="s">
        <v>10</v>
      </c>
      <c r="G11488" s="36" t="str">
        <f>Table1[[#This Row],[Split 1]]</f>
        <v>Ego battery pack blower</v>
      </c>
      <c r="H11488" s="1" t="s">
        <v>11984</v>
      </c>
      <c r="AC11488" s="5">
        <v>45491</v>
      </c>
      <c r="AD11488" s="5" t="s">
        <v>11587</v>
      </c>
      <c r="AE11488" s="5" t="s">
        <v>266</v>
      </c>
      <c r="AF11488">
        <f>MONTH(Table1[[#This Row],[Date Sent]])</f>
        <v>7</v>
      </c>
      <c r="AG11488">
        <f>YEAR(Table1[[#This Row],[Date Sent]])</f>
        <v>2024</v>
      </c>
    </row>
    <row r="11489" spans="1:33" x14ac:dyDescent="0.2">
      <c r="A11489" t="s">
        <v>1378</v>
      </c>
      <c r="B11489" t="s">
        <v>11985</v>
      </c>
      <c r="C11489" s="1">
        <v>99.74</v>
      </c>
      <c r="D11489" s="5">
        <v>45431</v>
      </c>
      <c r="E11489" t="s">
        <v>24</v>
      </c>
      <c r="F11489" s="1" t="s">
        <v>18</v>
      </c>
      <c r="G11489" s="42" t="s">
        <v>18</v>
      </c>
      <c r="H11489" s="1" t="s">
        <v>11986</v>
      </c>
      <c r="AC11489" s="5">
        <v>45491</v>
      </c>
      <c r="AD11489" s="5" t="s">
        <v>13268</v>
      </c>
      <c r="AE11489" s="5" t="s">
        <v>266</v>
      </c>
      <c r="AF11489">
        <f>MONTH(Table1[[#This Row],[Date Sent]])</f>
        <v>7</v>
      </c>
      <c r="AG11489">
        <f>YEAR(Table1[[#This Row],[Date Sent]])</f>
        <v>2024</v>
      </c>
    </row>
    <row r="11490" spans="1:33" x14ac:dyDescent="0.2">
      <c r="A11490" t="s">
        <v>1378</v>
      </c>
      <c r="B11490" t="s">
        <v>11985</v>
      </c>
      <c r="C11490" s="1">
        <v>134.18</v>
      </c>
      <c r="D11490" s="5">
        <v>45440</v>
      </c>
      <c r="E11490" t="s">
        <v>13</v>
      </c>
      <c r="F11490" s="1" t="s">
        <v>33</v>
      </c>
      <c r="G11490" s="42" t="s">
        <v>33</v>
      </c>
      <c r="H11490" s="1" t="s">
        <v>11987</v>
      </c>
      <c r="AC11490" s="5">
        <v>45491</v>
      </c>
      <c r="AD11490" s="5" t="s">
        <v>13268</v>
      </c>
      <c r="AE11490" s="5" t="s">
        <v>266</v>
      </c>
      <c r="AF11490">
        <f>MONTH(Table1[[#This Row],[Date Sent]])</f>
        <v>7</v>
      </c>
      <c r="AG11490">
        <f>YEAR(Table1[[#This Row],[Date Sent]])</f>
        <v>2024</v>
      </c>
    </row>
    <row r="11491" spans="1:33" x14ac:dyDescent="0.2">
      <c r="A11491" t="s">
        <v>1378</v>
      </c>
      <c r="B11491" t="s">
        <v>11985</v>
      </c>
      <c r="C11491" s="1">
        <v>408</v>
      </c>
      <c r="D11491" s="5">
        <v>45441</v>
      </c>
      <c r="E11491" t="s">
        <v>21</v>
      </c>
      <c r="F11491" s="1" t="s">
        <v>918</v>
      </c>
      <c r="G11491" s="42" t="s">
        <v>11804</v>
      </c>
      <c r="H11491" s="1" t="s">
        <v>11988</v>
      </c>
      <c r="I11491">
        <v>190.38</v>
      </c>
      <c r="J11491" s="16" t="s">
        <v>33</v>
      </c>
      <c r="K11491" s="1" t="s">
        <v>11989</v>
      </c>
      <c r="L11491">
        <v>39.239999999999995</v>
      </c>
      <c r="M11491" t="s">
        <v>16</v>
      </c>
      <c r="N11491" s="1" t="s">
        <v>1057</v>
      </c>
      <c r="O11491">
        <v>178.38</v>
      </c>
      <c r="P11491" t="s">
        <v>17</v>
      </c>
      <c r="Q11491" s="1" t="s">
        <v>11990</v>
      </c>
      <c r="AC11491" s="5">
        <v>45491</v>
      </c>
      <c r="AD11491" s="5" t="s">
        <v>13268</v>
      </c>
      <c r="AE11491" s="5" t="s">
        <v>266</v>
      </c>
      <c r="AF11491">
        <f>MONTH(Table1[[#This Row],[Date Sent]])</f>
        <v>7</v>
      </c>
      <c r="AG11491">
        <f>YEAR(Table1[[#This Row],[Date Sent]])</f>
        <v>2024</v>
      </c>
    </row>
    <row r="11492" spans="1:33" x14ac:dyDescent="0.2">
      <c r="A11492" t="s">
        <v>1378</v>
      </c>
      <c r="B11492" t="s">
        <v>11985</v>
      </c>
      <c r="C11492" s="1">
        <v>134.18</v>
      </c>
      <c r="D11492" s="5">
        <v>45443</v>
      </c>
      <c r="E11492" t="s">
        <v>13</v>
      </c>
      <c r="F11492" s="1" t="s">
        <v>33</v>
      </c>
      <c r="G11492" s="42" t="s">
        <v>33</v>
      </c>
      <c r="H11492" s="1" t="s">
        <v>1591</v>
      </c>
      <c r="AC11492" s="5">
        <v>45491</v>
      </c>
      <c r="AD11492" s="5" t="s">
        <v>13268</v>
      </c>
      <c r="AE11492" s="5" t="s">
        <v>266</v>
      </c>
      <c r="AF11492">
        <f>MONTH(Table1[[#This Row],[Date Sent]])</f>
        <v>7</v>
      </c>
      <c r="AG11492">
        <f>YEAR(Table1[[#This Row],[Date Sent]])</f>
        <v>2024</v>
      </c>
    </row>
    <row r="11493" spans="1:33" x14ac:dyDescent="0.2">
      <c r="A11493" t="s">
        <v>1378</v>
      </c>
      <c r="B11493" t="s">
        <v>11985</v>
      </c>
      <c r="C11493" s="1">
        <v>21.36</v>
      </c>
      <c r="D11493" s="5">
        <v>45444</v>
      </c>
      <c r="E11493" t="s">
        <v>8</v>
      </c>
      <c r="F11493" s="1" t="s">
        <v>39</v>
      </c>
      <c r="G11493" s="42" t="s">
        <v>39</v>
      </c>
      <c r="H11493" s="1" t="s">
        <v>11991</v>
      </c>
      <c r="AC11493" s="5">
        <v>45491</v>
      </c>
      <c r="AD11493" s="5" t="s">
        <v>13268</v>
      </c>
      <c r="AE11493" s="5" t="s">
        <v>266</v>
      </c>
      <c r="AF11493">
        <f>MONTH(Table1[[#This Row],[Date Sent]])</f>
        <v>7</v>
      </c>
      <c r="AG11493">
        <f>YEAR(Table1[[#This Row],[Date Sent]])</f>
        <v>2024</v>
      </c>
    </row>
    <row r="11494" spans="1:33" x14ac:dyDescent="0.2">
      <c r="A11494" t="s">
        <v>1378</v>
      </c>
      <c r="B11494" t="s">
        <v>11985</v>
      </c>
      <c r="C11494" s="1">
        <v>167.54</v>
      </c>
      <c r="D11494" s="5">
        <v>45447</v>
      </c>
      <c r="E11494" t="s">
        <v>21</v>
      </c>
      <c r="F11494" s="1" t="s">
        <v>33</v>
      </c>
      <c r="G11494" s="42" t="s">
        <v>33</v>
      </c>
      <c r="H11494" s="1" t="s">
        <v>928</v>
      </c>
      <c r="AC11494" s="5">
        <v>45491</v>
      </c>
      <c r="AD11494" s="5" t="s">
        <v>13268</v>
      </c>
      <c r="AE11494" s="5" t="s">
        <v>266</v>
      </c>
      <c r="AF11494">
        <f>MONTH(Table1[[#This Row],[Date Sent]])</f>
        <v>7</v>
      </c>
      <c r="AG11494">
        <f>YEAR(Table1[[#This Row],[Date Sent]])</f>
        <v>2024</v>
      </c>
    </row>
    <row r="11495" spans="1:33" x14ac:dyDescent="0.2">
      <c r="A11495" t="s">
        <v>1378</v>
      </c>
      <c r="B11495" t="s">
        <v>11985</v>
      </c>
      <c r="C11495" s="1">
        <v>93.16</v>
      </c>
      <c r="D11495" s="5">
        <v>45447</v>
      </c>
      <c r="E11495" t="s">
        <v>13</v>
      </c>
      <c r="F11495" s="1" t="s">
        <v>33</v>
      </c>
      <c r="G11495" s="42" t="s">
        <v>33</v>
      </c>
      <c r="H11495" s="1" t="s">
        <v>928</v>
      </c>
      <c r="AC11495" s="5">
        <v>45491</v>
      </c>
      <c r="AD11495" s="5" t="s">
        <v>13268</v>
      </c>
      <c r="AE11495" s="5" t="s">
        <v>266</v>
      </c>
      <c r="AF11495">
        <f>MONTH(Table1[[#This Row],[Date Sent]])</f>
        <v>7</v>
      </c>
      <c r="AG11495">
        <f>YEAR(Table1[[#This Row],[Date Sent]])</f>
        <v>2024</v>
      </c>
    </row>
    <row r="11496" spans="1:33" x14ac:dyDescent="0.2">
      <c r="A11496" t="s">
        <v>1378</v>
      </c>
      <c r="B11496" t="s">
        <v>11985</v>
      </c>
      <c r="C11496" s="1">
        <v>23.89</v>
      </c>
      <c r="D11496" s="5">
        <v>45448</v>
      </c>
      <c r="E11496" t="s">
        <v>17</v>
      </c>
      <c r="F11496" s="1" t="s">
        <v>918</v>
      </c>
      <c r="G11496" s="42" t="s">
        <v>33</v>
      </c>
      <c r="H11496" s="1" t="s">
        <v>11992</v>
      </c>
      <c r="I11496">
        <v>6.36</v>
      </c>
      <c r="J11496" s="16" t="s">
        <v>17</v>
      </c>
      <c r="K11496" s="1" t="s">
        <v>11993</v>
      </c>
      <c r="L11496">
        <v>17.53</v>
      </c>
      <c r="M11496" t="s">
        <v>33</v>
      </c>
      <c r="N11496" s="1" t="s">
        <v>1602</v>
      </c>
      <c r="AC11496" s="5">
        <v>45491</v>
      </c>
      <c r="AD11496" s="5" t="s">
        <v>13268</v>
      </c>
      <c r="AE11496" s="5" t="s">
        <v>266</v>
      </c>
      <c r="AF11496">
        <f>MONTH(Table1[[#This Row],[Date Sent]])</f>
        <v>7</v>
      </c>
      <c r="AG11496">
        <f>YEAR(Table1[[#This Row],[Date Sent]])</f>
        <v>2024</v>
      </c>
    </row>
    <row r="11497" spans="1:33" x14ac:dyDescent="0.2">
      <c r="A11497" t="s">
        <v>625</v>
      </c>
      <c r="B11497" t="s">
        <v>11994</v>
      </c>
      <c r="C11497" s="1">
        <v>25.99</v>
      </c>
      <c r="D11497" s="5">
        <v>45461</v>
      </c>
      <c r="E11497" t="s">
        <v>33</v>
      </c>
      <c r="F11497" s="1" t="s">
        <v>39</v>
      </c>
      <c r="G11497" s="42" t="s">
        <v>39</v>
      </c>
      <c r="H11497" s="1" t="s">
        <v>2446</v>
      </c>
      <c r="AC11497" s="5">
        <v>45491</v>
      </c>
      <c r="AD11497" s="5" t="s">
        <v>13298</v>
      </c>
      <c r="AE11497" s="5" t="s">
        <v>198</v>
      </c>
      <c r="AF11497">
        <f>MONTH(Table1[[#This Row],[Date Sent]])</f>
        <v>7</v>
      </c>
      <c r="AG11497">
        <f>YEAR(Table1[[#This Row],[Date Sent]])</f>
        <v>2024</v>
      </c>
    </row>
    <row r="11498" spans="1:33" x14ac:dyDescent="0.2">
      <c r="A11498" t="s">
        <v>625</v>
      </c>
      <c r="B11498" t="s">
        <v>11994</v>
      </c>
      <c r="C11498" s="1">
        <v>81.45</v>
      </c>
      <c r="D11498" s="5">
        <v>45463</v>
      </c>
      <c r="E11498" t="s">
        <v>21</v>
      </c>
      <c r="F11498" s="1" t="s">
        <v>918</v>
      </c>
      <c r="G11498" s="36" t="str">
        <f>Table1[[#This Row],[Split 1]]</f>
        <v>gloves, bottle water, potting mix</v>
      </c>
      <c r="H11498" s="1" t="s">
        <v>11995</v>
      </c>
      <c r="I11498">
        <v>11.97</v>
      </c>
      <c r="J11498" s="16" t="s">
        <v>16</v>
      </c>
      <c r="K11498" s="1" t="s">
        <v>1057</v>
      </c>
      <c r="L11498">
        <v>12.72</v>
      </c>
      <c r="M11498" t="s">
        <v>18</v>
      </c>
      <c r="N11498" s="1" t="s">
        <v>7417</v>
      </c>
      <c r="O11498">
        <v>56.760000000000005</v>
      </c>
      <c r="P11498" t="s">
        <v>10</v>
      </c>
      <c r="Q11498" s="1" t="s">
        <v>11996</v>
      </c>
      <c r="AC11498" s="5">
        <v>45491</v>
      </c>
      <c r="AD11498" s="5" t="s">
        <v>13298</v>
      </c>
      <c r="AE11498" s="5" t="s">
        <v>198</v>
      </c>
      <c r="AF11498">
        <f>MONTH(Table1[[#This Row],[Date Sent]])</f>
        <v>7</v>
      </c>
      <c r="AG11498">
        <f>YEAR(Table1[[#This Row],[Date Sent]])</f>
        <v>2024</v>
      </c>
    </row>
    <row r="11499" spans="1:33" x14ac:dyDescent="0.2">
      <c r="A11499" t="s">
        <v>436</v>
      </c>
      <c r="B11499" t="s">
        <v>11997</v>
      </c>
      <c r="C11499" s="1">
        <v>195.17</v>
      </c>
      <c r="D11499" s="5">
        <v>45369</v>
      </c>
      <c r="E11499" t="s">
        <v>8</v>
      </c>
      <c r="F11499" s="1" t="s">
        <v>40</v>
      </c>
      <c r="G11499" s="42" t="s">
        <v>11860</v>
      </c>
      <c r="H11499" s="1" t="s">
        <v>5769</v>
      </c>
      <c r="AC11499" s="5">
        <v>45491</v>
      </c>
      <c r="AD11499" s="5" t="s">
        <v>14632</v>
      </c>
      <c r="AE11499" s="5" t="s">
        <v>266</v>
      </c>
      <c r="AF11499">
        <f>MONTH(Table1[[#This Row],[Date Sent]])</f>
        <v>7</v>
      </c>
      <c r="AG11499">
        <f>YEAR(Table1[[#This Row],[Date Sent]])</f>
        <v>2024</v>
      </c>
    </row>
    <row r="11500" spans="1:33" x14ac:dyDescent="0.2">
      <c r="A11500" t="s">
        <v>436</v>
      </c>
      <c r="B11500" t="s">
        <v>11997</v>
      </c>
      <c r="C11500" s="1">
        <v>226.57</v>
      </c>
      <c r="D11500" s="5">
        <v>45372</v>
      </c>
      <c r="E11500" t="s">
        <v>8</v>
      </c>
      <c r="F11500" s="1" t="s">
        <v>40</v>
      </c>
      <c r="G11500" s="42" t="s">
        <v>11860</v>
      </c>
      <c r="H11500" s="1" t="s">
        <v>5769</v>
      </c>
      <c r="AC11500" s="5">
        <v>45491</v>
      </c>
      <c r="AD11500" s="5" t="s">
        <v>14632</v>
      </c>
      <c r="AE11500" s="5" t="s">
        <v>266</v>
      </c>
      <c r="AF11500">
        <f>MONTH(Table1[[#This Row],[Date Sent]])</f>
        <v>7</v>
      </c>
      <c r="AG11500">
        <f>YEAR(Table1[[#This Row],[Date Sent]])</f>
        <v>2024</v>
      </c>
    </row>
    <row r="11501" spans="1:33" x14ac:dyDescent="0.2">
      <c r="A11501" t="s">
        <v>436</v>
      </c>
      <c r="B11501" t="s">
        <v>11997</v>
      </c>
      <c r="C11501" s="1">
        <v>202.68</v>
      </c>
      <c r="D11501" s="5">
        <v>45435</v>
      </c>
      <c r="E11501" t="s">
        <v>20</v>
      </c>
      <c r="F11501" s="1" t="s">
        <v>39</v>
      </c>
      <c r="G11501" s="42" t="s">
        <v>39</v>
      </c>
      <c r="H11501" s="1" t="s">
        <v>11998</v>
      </c>
      <c r="AC11501" s="5">
        <v>45491</v>
      </c>
      <c r="AD11501" s="5" t="s">
        <v>14632</v>
      </c>
      <c r="AE11501" s="5" t="s">
        <v>266</v>
      </c>
      <c r="AF11501">
        <f>MONTH(Table1[[#This Row],[Date Sent]])</f>
        <v>7</v>
      </c>
      <c r="AG11501">
        <f>YEAR(Table1[[#This Row],[Date Sent]])</f>
        <v>2024</v>
      </c>
    </row>
    <row r="11502" spans="1:33" x14ac:dyDescent="0.2">
      <c r="A11502" t="s">
        <v>436</v>
      </c>
      <c r="B11502" t="s">
        <v>11997</v>
      </c>
      <c r="C11502" s="1">
        <v>54.48</v>
      </c>
      <c r="D11502" s="5">
        <v>45436</v>
      </c>
      <c r="E11502" t="s">
        <v>8</v>
      </c>
      <c r="F11502" s="1" t="s">
        <v>39</v>
      </c>
      <c r="G11502" s="36" t="str">
        <f>Table1[[#This Row],[Split 1]]</f>
        <v>Vacuum canister base</v>
      </c>
      <c r="H11502" s="1" t="s">
        <v>11999</v>
      </c>
      <c r="AC11502" s="5">
        <v>45491</v>
      </c>
      <c r="AD11502" s="5" t="s">
        <v>14632</v>
      </c>
      <c r="AE11502" s="5" t="s">
        <v>266</v>
      </c>
      <c r="AF11502">
        <f>MONTH(Table1[[#This Row],[Date Sent]])</f>
        <v>7</v>
      </c>
      <c r="AG11502">
        <f>YEAR(Table1[[#This Row],[Date Sent]])</f>
        <v>2024</v>
      </c>
    </row>
    <row r="11503" spans="1:33" x14ac:dyDescent="0.2">
      <c r="A11503" t="s">
        <v>436</v>
      </c>
      <c r="B11503" t="s">
        <v>11997</v>
      </c>
      <c r="C11503" s="1">
        <v>191.16</v>
      </c>
      <c r="D11503" s="5">
        <v>45439</v>
      </c>
      <c r="E11503" t="s">
        <v>21</v>
      </c>
      <c r="F11503" s="1" t="s">
        <v>33</v>
      </c>
      <c r="G11503" s="42" t="s">
        <v>33</v>
      </c>
      <c r="H11503" s="1" t="s">
        <v>2352</v>
      </c>
      <c r="AC11503" s="5">
        <v>45491</v>
      </c>
      <c r="AD11503" s="5" t="s">
        <v>14632</v>
      </c>
      <c r="AE11503" s="5" t="s">
        <v>266</v>
      </c>
      <c r="AF11503">
        <f>MONTH(Table1[[#This Row],[Date Sent]])</f>
        <v>7</v>
      </c>
      <c r="AG11503">
        <f>YEAR(Table1[[#This Row],[Date Sent]])</f>
        <v>2024</v>
      </c>
    </row>
    <row r="11504" spans="1:33" x14ac:dyDescent="0.2">
      <c r="A11504" t="s">
        <v>436</v>
      </c>
      <c r="B11504" t="s">
        <v>11997</v>
      </c>
      <c r="C11504" s="1">
        <v>145.30000000000001</v>
      </c>
      <c r="D11504" s="5">
        <v>45439</v>
      </c>
      <c r="E11504" t="s">
        <v>21</v>
      </c>
      <c r="F11504" s="1" t="s">
        <v>39</v>
      </c>
      <c r="G11504" s="42" t="s">
        <v>39</v>
      </c>
      <c r="H11504" s="1" t="s">
        <v>12000</v>
      </c>
      <c r="AC11504" s="5">
        <v>45491</v>
      </c>
      <c r="AD11504" s="5" t="s">
        <v>14632</v>
      </c>
      <c r="AE11504" s="5" t="s">
        <v>266</v>
      </c>
      <c r="AF11504">
        <f>MONTH(Table1[[#This Row],[Date Sent]])</f>
        <v>7</v>
      </c>
      <c r="AG11504">
        <f>YEAR(Table1[[#This Row],[Date Sent]])</f>
        <v>2024</v>
      </c>
    </row>
    <row r="11505" spans="1:33" x14ac:dyDescent="0.2">
      <c r="A11505" t="s">
        <v>436</v>
      </c>
      <c r="B11505" t="s">
        <v>11997</v>
      </c>
      <c r="C11505" s="1">
        <v>219.64</v>
      </c>
      <c r="D11505" s="5">
        <v>45440</v>
      </c>
      <c r="E11505" t="s">
        <v>21</v>
      </c>
      <c r="F11505" s="1" t="s">
        <v>918</v>
      </c>
      <c r="G11505" s="42" t="s">
        <v>11956</v>
      </c>
      <c r="H11505" s="1" t="s">
        <v>12001</v>
      </c>
      <c r="I11505">
        <v>38.450000000000003</v>
      </c>
      <c r="J11505" s="16" t="s">
        <v>15</v>
      </c>
      <c r="K11505" s="1" t="s">
        <v>2023</v>
      </c>
      <c r="L11505">
        <v>146.9</v>
      </c>
      <c r="M11505" t="s">
        <v>33</v>
      </c>
      <c r="N11505" s="1" t="s">
        <v>12002</v>
      </c>
      <c r="O11505">
        <v>23.97</v>
      </c>
      <c r="P11505" t="s">
        <v>16</v>
      </c>
      <c r="Q11505" s="1" t="s">
        <v>1057</v>
      </c>
      <c r="R11505">
        <v>10.319999999999965</v>
      </c>
      <c r="S11505" t="s">
        <v>18</v>
      </c>
      <c r="T11505" s="1" t="s">
        <v>7417</v>
      </c>
      <c r="AC11505" s="5">
        <v>45491</v>
      </c>
      <c r="AD11505" s="5" t="s">
        <v>14632</v>
      </c>
      <c r="AE11505" s="5" t="s">
        <v>266</v>
      </c>
      <c r="AF11505">
        <f>MONTH(Table1[[#This Row],[Date Sent]])</f>
        <v>7</v>
      </c>
      <c r="AG11505">
        <f>YEAR(Table1[[#This Row],[Date Sent]])</f>
        <v>2024</v>
      </c>
    </row>
    <row r="11506" spans="1:33" x14ac:dyDescent="0.2">
      <c r="A11506" t="s">
        <v>436</v>
      </c>
      <c r="B11506" t="s">
        <v>11997</v>
      </c>
      <c r="C11506" s="1">
        <v>16.95</v>
      </c>
      <c r="D11506" s="5">
        <v>45440</v>
      </c>
      <c r="E11506" t="s">
        <v>21</v>
      </c>
      <c r="F11506" s="1" t="s">
        <v>15</v>
      </c>
      <c r="G11506" s="42" t="s">
        <v>15</v>
      </c>
      <c r="H11506" s="1" t="s">
        <v>3055</v>
      </c>
      <c r="AC11506" s="5">
        <v>45491</v>
      </c>
      <c r="AD11506" s="5" t="s">
        <v>14632</v>
      </c>
      <c r="AE11506" s="5" t="s">
        <v>266</v>
      </c>
      <c r="AF11506">
        <f>MONTH(Table1[[#This Row],[Date Sent]])</f>
        <v>7</v>
      </c>
      <c r="AG11506">
        <f>YEAR(Table1[[#This Row],[Date Sent]])</f>
        <v>2024</v>
      </c>
    </row>
    <row r="11507" spans="1:33" x14ac:dyDescent="0.2">
      <c r="A11507" t="s">
        <v>436</v>
      </c>
      <c r="B11507" t="s">
        <v>11997</v>
      </c>
      <c r="C11507" s="1">
        <v>89.58</v>
      </c>
      <c r="D11507" s="5">
        <v>45442</v>
      </c>
      <c r="E11507" t="s">
        <v>21</v>
      </c>
      <c r="F11507" s="1" t="s">
        <v>17</v>
      </c>
      <c r="G11507" s="36" t="str">
        <f>Table1[[#This Row],[Split 1]]</f>
        <v>2 25’ pressure hoses</v>
      </c>
      <c r="H11507" s="1" t="s">
        <v>12003</v>
      </c>
      <c r="AC11507" s="5">
        <v>45491</v>
      </c>
      <c r="AD11507" s="5" t="s">
        <v>14632</v>
      </c>
      <c r="AE11507" s="5" t="s">
        <v>266</v>
      </c>
      <c r="AF11507">
        <f>MONTH(Table1[[#This Row],[Date Sent]])</f>
        <v>7</v>
      </c>
      <c r="AG11507">
        <f>YEAR(Table1[[#This Row],[Date Sent]])</f>
        <v>2024</v>
      </c>
    </row>
    <row r="11508" spans="1:33" x14ac:dyDescent="0.2">
      <c r="A11508" t="s">
        <v>436</v>
      </c>
      <c r="B11508" t="s">
        <v>11997</v>
      </c>
      <c r="C11508" s="1">
        <v>1242.26</v>
      </c>
      <c r="D11508" s="5">
        <v>45443</v>
      </c>
      <c r="E11508" t="s">
        <v>33</v>
      </c>
      <c r="F11508" s="1" t="s">
        <v>20</v>
      </c>
      <c r="G11508" s="36" t="str">
        <f>Table1[[#This Row],[Split 1]]</f>
        <v>Had yo have help confining loose hoses from remodel.</v>
      </c>
      <c r="H11508" s="1" t="s">
        <v>12004</v>
      </c>
      <c r="AC11508" s="5">
        <v>45491</v>
      </c>
      <c r="AD11508" s="5" t="s">
        <v>14632</v>
      </c>
      <c r="AE11508" s="5" t="s">
        <v>266</v>
      </c>
      <c r="AF11508">
        <f>MONTH(Table1[[#This Row],[Date Sent]])</f>
        <v>7</v>
      </c>
      <c r="AG11508">
        <f>YEAR(Table1[[#This Row],[Date Sent]])</f>
        <v>2024</v>
      </c>
    </row>
    <row r="11509" spans="1:33" x14ac:dyDescent="0.2">
      <c r="A11509" t="s">
        <v>436</v>
      </c>
      <c r="B11509" t="s">
        <v>11997</v>
      </c>
      <c r="C11509" s="1">
        <v>46.64</v>
      </c>
      <c r="D11509" s="5">
        <v>45451</v>
      </c>
      <c r="E11509" t="s">
        <v>21</v>
      </c>
      <c r="F11509" s="1" t="s">
        <v>33</v>
      </c>
      <c r="G11509" s="36" t="str">
        <f>Table1[[#This Row],[Split 1]]</f>
        <v>Cleaning agent</v>
      </c>
      <c r="H11509" s="1" t="s">
        <v>12005</v>
      </c>
      <c r="AC11509" s="5">
        <v>45491</v>
      </c>
      <c r="AD11509" s="5" t="s">
        <v>14632</v>
      </c>
      <c r="AE11509" s="5" t="s">
        <v>266</v>
      </c>
      <c r="AF11509">
        <f>MONTH(Table1[[#This Row],[Date Sent]])</f>
        <v>7</v>
      </c>
      <c r="AG11509">
        <f>YEAR(Table1[[#This Row],[Date Sent]])</f>
        <v>2024</v>
      </c>
    </row>
    <row r="11510" spans="1:33" x14ac:dyDescent="0.2">
      <c r="A11510" t="s">
        <v>436</v>
      </c>
      <c r="B11510" t="s">
        <v>11997</v>
      </c>
      <c r="C11510" s="1">
        <v>739.25</v>
      </c>
      <c r="D11510" s="5">
        <v>45453</v>
      </c>
      <c r="E11510" t="s">
        <v>21</v>
      </c>
      <c r="F11510" s="1" t="s">
        <v>918</v>
      </c>
      <c r="G11510" s="42" t="s">
        <v>12006</v>
      </c>
      <c r="H11510" s="1" t="s">
        <v>12007</v>
      </c>
      <c r="I11510">
        <v>461.96000000000004</v>
      </c>
      <c r="J11510" s="16" t="s">
        <v>49</v>
      </c>
      <c r="K11510" s="1" t="s">
        <v>9491</v>
      </c>
      <c r="L11510">
        <v>145.9</v>
      </c>
      <c r="M11510" t="s">
        <v>33</v>
      </c>
      <c r="N11510" s="1" t="s">
        <v>12008</v>
      </c>
      <c r="O11510">
        <v>27.33</v>
      </c>
      <c r="P11510" t="s">
        <v>21</v>
      </c>
      <c r="Q11510" s="1" t="s">
        <v>1722</v>
      </c>
      <c r="R11510">
        <v>25.96</v>
      </c>
      <c r="S11510" t="s">
        <v>17</v>
      </c>
      <c r="T11510" s="1" t="s">
        <v>12009</v>
      </c>
      <c r="U11510">
        <v>78.099999999999909</v>
      </c>
      <c r="V11510" t="s">
        <v>39</v>
      </c>
      <c r="W11510" s="1" t="s">
        <v>2554</v>
      </c>
      <c r="AC11510" s="5">
        <v>45491</v>
      </c>
      <c r="AD11510" s="5" t="s">
        <v>14632</v>
      </c>
      <c r="AE11510" s="5" t="s">
        <v>266</v>
      </c>
      <c r="AF11510">
        <f>MONTH(Table1[[#This Row],[Date Sent]])</f>
        <v>7</v>
      </c>
      <c r="AG11510">
        <f>YEAR(Table1[[#This Row],[Date Sent]])</f>
        <v>2024</v>
      </c>
    </row>
    <row r="11511" spans="1:33" x14ac:dyDescent="0.2">
      <c r="A11511" t="s">
        <v>436</v>
      </c>
      <c r="B11511" t="s">
        <v>11997</v>
      </c>
      <c r="C11511" s="1">
        <v>36.99</v>
      </c>
      <c r="D11511" s="5">
        <v>45456</v>
      </c>
      <c r="E11511" t="s">
        <v>24</v>
      </c>
      <c r="F11511" s="1" t="s">
        <v>14</v>
      </c>
      <c r="G11511" s="36" t="str">
        <f>Table1[[#This Row],[Split 1]]</f>
        <v>Disregard used wrong card</v>
      </c>
      <c r="H11511" s="1" t="s">
        <v>12010</v>
      </c>
      <c r="AC11511" s="5">
        <v>45491</v>
      </c>
      <c r="AD11511" s="5" t="s">
        <v>14632</v>
      </c>
      <c r="AE11511" s="5" t="s">
        <v>266</v>
      </c>
      <c r="AF11511">
        <f>MONTH(Table1[[#This Row],[Date Sent]])</f>
        <v>7</v>
      </c>
      <c r="AG11511">
        <f>YEAR(Table1[[#This Row],[Date Sent]])</f>
        <v>2024</v>
      </c>
    </row>
    <row r="11512" spans="1:33" x14ac:dyDescent="0.2">
      <c r="A11512" t="s">
        <v>436</v>
      </c>
      <c r="B11512" t="s">
        <v>11997</v>
      </c>
      <c r="C11512" s="1">
        <v>72.94</v>
      </c>
      <c r="D11512" s="5">
        <v>45456</v>
      </c>
      <c r="E11512" t="s">
        <v>24</v>
      </c>
      <c r="F11512" s="1" t="s">
        <v>14</v>
      </c>
      <c r="G11512" s="36" t="str">
        <f>Table1[[#This Row],[Split 1]]</f>
        <v>Disregard used wrong card</v>
      </c>
      <c r="H11512" s="1" t="s">
        <v>12010</v>
      </c>
      <c r="AC11512" s="5">
        <v>45491</v>
      </c>
      <c r="AD11512" s="5" t="s">
        <v>14632</v>
      </c>
      <c r="AE11512" s="5" t="s">
        <v>266</v>
      </c>
      <c r="AF11512">
        <f>MONTH(Table1[[#This Row],[Date Sent]])</f>
        <v>7</v>
      </c>
      <c r="AG11512">
        <f>YEAR(Table1[[#This Row],[Date Sent]])</f>
        <v>2024</v>
      </c>
    </row>
    <row r="11513" spans="1:33" x14ac:dyDescent="0.2">
      <c r="A11513" t="s">
        <v>436</v>
      </c>
      <c r="B11513" t="s">
        <v>11997</v>
      </c>
      <c r="C11513" s="1">
        <v>12.72</v>
      </c>
      <c r="D11513" s="5">
        <v>45456</v>
      </c>
      <c r="E11513" t="s">
        <v>13</v>
      </c>
      <c r="F11513" s="1" t="s">
        <v>39</v>
      </c>
      <c r="G11513" s="42" t="s">
        <v>39</v>
      </c>
      <c r="H11513" s="1" t="s">
        <v>12011</v>
      </c>
      <c r="AC11513" s="5">
        <v>45491</v>
      </c>
      <c r="AD11513" s="5" t="s">
        <v>14632</v>
      </c>
      <c r="AE11513" s="5" t="s">
        <v>266</v>
      </c>
      <c r="AF11513">
        <f>MONTH(Table1[[#This Row],[Date Sent]])</f>
        <v>7</v>
      </c>
      <c r="AG11513">
        <f>YEAR(Table1[[#This Row],[Date Sent]])</f>
        <v>2024</v>
      </c>
    </row>
    <row r="11514" spans="1:33" x14ac:dyDescent="0.2">
      <c r="A11514" t="s">
        <v>436</v>
      </c>
      <c r="B11514" t="s">
        <v>11997</v>
      </c>
      <c r="C11514" s="1">
        <v>80.650000000000006</v>
      </c>
      <c r="D11514" s="5">
        <v>45458</v>
      </c>
      <c r="E11514" t="s">
        <v>17</v>
      </c>
      <c r="F11514" s="1" t="s">
        <v>918</v>
      </c>
      <c r="G11514" s="42" t="s">
        <v>11804</v>
      </c>
      <c r="H11514" s="1" t="s">
        <v>12012</v>
      </c>
      <c r="I11514">
        <v>11.7</v>
      </c>
      <c r="J11514" s="16" t="s">
        <v>33</v>
      </c>
      <c r="K11514" s="1" t="s">
        <v>10008</v>
      </c>
      <c r="L11514">
        <v>68.95</v>
      </c>
      <c r="M11514" t="s">
        <v>17</v>
      </c>
      <c r="N11514" s="1" t="s">
        <v>12013</v>
      </c>
      <c r="AC11514" s="5">
        <v>45491</v>
      </c>
      <c r="AD11514" s="5" t="s">
        <v>14632</v>
      </c>
      <c r="AE11514" s="5" t="s">
        <v>266</v>
      </c>
      <c r="AF11514">
        <f>MONTH(Table1[[#This Row],[Date Sent]])</f>
        <v>7</v>
      </c>
      <c r="AG11514">
        <f>YEAR(Table1[[#This Row],[Date Sent]])</f>
        <v>2024</v>
      </c>
    </row>
    <row r="11515" spans="1:33" x14ac:dyDescent="0.2">
      <c r="A11515" t="s">
        <v>436</v>
      </c>
      <c r="B11515" t="s">
        <v>11997</v>
      </c>
      <c r="C11515" s="1">
        <v>-36.99</v>
      </c>
      <c r="D11515" s="5">
        <v>45460</v>
      </c>
      <c r="E11515" t="s">
        <v>24</v>
      </c>
      <c r="F11515" s="1" t="s">
        <v>14</v>
      </c>
      <c r="G11515" s="36" t="str">
        <f>Table1[[#This Row],[Split 1]]</f>
        <v>Disregard this</v>
      </c>
      <c r="H11515" s="1" t="s">
        <v>12014</v>
      </c>
      <c r="AC11515" s="5">
        <v>45491</v>
      </c>
      <c r="AD11515" s="5" t="s">
        <v>14632</v>
      </c>
      <c r="AE11515" s="5" t="s">
        <v>266</v>
      </c>
      <c r="AF11515">
        <f>MONTH(Table1[[#This Row],[Date Sent]])</f>
        <v>7</v>
      </c>
      <c r="AG11515">
        <f>YEAR(Table1[[#This Row],[Date Sent]])</f>
        <v>2024</v>
      </c>
    </row>
    <row r="11516" spans="1:33" x14ac:dyDescent="0.2">
      <c r="A11516" t="s">
        <v>436</v>
      </c>
      <c r="B11516" t="s">
        <v>11997</v>
      </c>
      <c r="C11516" s="1">
        <v>-72.94</v>
      </c>
      <c r="D11516" s="5">
        <v>45460</v>
      </c>
      <c r="E11516" t="s">
        <v>24</v>
      </c>
      <c r="F11516" s="1" t="s">
        <v>14</v>
      </c>
      <c r="G11516" s="36" t="str">
        <f>Table1[[#This Row],[Split 1]]</f>
        <v>Disregard thus</v>
      </c>
      <c r="H11516" s="1" t="s">
        <v>12015</v>
      </c>
      <c r="AC11516" s="5">
        <v>45491</v>
      </c>
      <c r="AD11516" s="5" t="s">
        <v>14632</v>
      </c>
      <c r="AE11516" s="5" t="s">
        <v>266</v>
      </c>
      <c r="AF11516">
        <f>MONTH(Table1[[#This Row],[Date Sent]])</f>
        <v>7</v>
      </c>
      <c r="AG11516">
        <f>YEAR(Table1[[#This Row],[Date Sent]])</f>
        <v>2024</v>
      </c>
    </row>
    <row r="11517" spans="1:33" x14ac:dyDescent="0.2">
      <c r="A11517" t="s">
        <v>436</v>
      </c>
      <c r="B11517" t="s">
        <v>11997</v>
      </c>
      <c r="C11517" s="1">
        <v>185.85</v>
      </c>
      <c r="D11517" s="5">
        <v>45463</v>
      </c>
      <c r="E11517" t="s">
        <v>20</v>
      </c>
      <c r="F11517" s="1" t="s">
        <v>39</v>
      </c>
      <c r="G11517" s="36" t="str">
        <f>Table1[[#This Row],[Split 1]]</f>
        <v>3/4” copper air line repair</v>
      </c>
      <c r="H11517" s="1" t="s">
        <v>12016</v>
      </c>
      <c r="AC11517" s="5">
        <v>45491</v>
      </c>
      <c r="AD11517" s="5" t="s">
        <v>14632</v>
      </c>
      <c r="AE11517" s="5" t="s">
        <v>266</v>
      </c>
      <c r="AF11517">
        <f>MONTH(Table1[[#This Row],[Date Sent]])</f>
        <v>7</v>
      </c>
      <c r="AG11517">
        <f>YEAR(Table1[[#This Row],[Date Sent]])</f>
        <v>2024</v>
      </c>
    </row>
    <row r="11518" spans="1:33" x14ac:dyDescent="0.2">
      <c r="A11518" t="s">
        <v>414</v>
      </c>
      <c r="B11518" t="s">
        <v>12017</v>
      </c>
      <c r="C11518" s="1">
        <v>105.82</v>
      </c>
      <c r="D11518" s="5">
        <v>45430</v>
      </c>
      <c r="E11518" t="s">
        <v>21</v>
      </c>
      <c r="F11518" s="1" t="s">
        <v>33</v>
      </c>
      <c r="G11518" s="42" t="s">
        <v>33</v>
      </c>
      <c r="H11518" s="1" t="s">
        <v>1286</v>
      </c>
      <c r="AC11518" s="5">
        <v>45491</v>
      </c>
      <c r="AD11518" s="5" t="s">
        <v>14685</v>
      </c>
      <c r="AE11518" s="5" t="s">
        <v>6845</v>
      </c>
      <c r="AF11518">
        <f>MONTH(Table1[[#This Row],[Date Sent]])</f>
        <v>7</v>
      </c>
      <c r="AG11518">
        <f>YEAR(Table1[[#This Row],[Date Sent]])</f>
        <v>2024</v>
      </c>
    </row>
    <row r="11519" spans="1:33" x14ac:dyDescent="0.2">
      <c r="A11519" t="s">
        <v>414</v>
      </c>
      <c r="B11519" t="s">
        <v>12017</v>
      </c>
      <c r="C11519" s="1">
        <v>5.09</v>
      </c>
      <c r="D11519" s="5">
        <v>45434</v>
      </c>
      <c r="E11519" t="s">
        <v>15</v>
      </c>
      <c r="F11519" s="1" t="s">
        <v>18</v>
      </c>
      <c r="G11519" s="36" t="str">
        <f>Table1[[#This Row],[Split 1]]</f>
        <v>Water</v>
      </c>
      <c r="H11519" s="1" t="s">
        <v>984</v>
      </c>
      <c r="AC11519" s="5">
        <v>45491</v>
      </c>
      <c r="AD11519" s="5" t="s">
        <v>14685</v>
      </c>
      <c r="AE11519" s="5" t="s">
        <v>6845</v>
      </c>
      <c r="AF11519">
        <f>MONTH(Table1[[#This Row],[Date Sent]])</f>
        <v>7</v>
      </c>
      <c r="AG11519">
        <f>YEAR(Table1[[#This Row],[Date Sent]])</f>
        <v>2024</v>
      </c>
    </row>
    <row r="11520" spans="1:33" x14ac:dyDescent="0.2">
      <c r="A11520" t="s">
        <v>414</v>
      </c>
      <c r="B11520" t="s">
        <v>12017</v>
      </c>
      <c r="C11520" s="1">
        <v>4.88</v>
      </c>
      <c r="D11520" s="5">
        <v>45434</v>
      </c>
      <c r="E11520" t="s">
        <v>15</v>
      </c>
      <c r="F11520" s="1" t="s">
        <v>18</v>
      </c>
      <c r="G11520" s="42" t="s">
        <v>18</v>
      </c>
      <c r="H11520" s="1" t="s">
        <v>12018</v>
      </c>
      <c r="AC11520" s="5">
        <v>45491</v>
      </c>
      <c r="AD11520" s="5" t="s">
        <v>14685</v>
      </c>
      <c r="AE11520" s="5" t="s">
        <v>6845</v>
      </c>
      <c r="AF11520">
        <f>MONTH(Table1[[#This Row],[Date Sent]])</f>
        <v>7</v>
      </c>
      <c r="AG11520">
        <f>YEAR(Table1[[#This Row],[Date Sent]])</f>
        <v>2024</v>
      </c>
    </row>
    <row r="11521" spans="1:33" x14ac:dyDescent="0.2">
      <c r="A11521" t="s">
        <v>414</v>
      </c>
      <c r="B11521" t="s">
        <v>12017</v>
      </c>
      <c r="C11521" s="1">
        <v>17.32</v>
      </c>
      <c r="D11521" s="5">
        <v>45434</v>
      </c>
      <c r="E11521" t="s">
        <v>6</v>
      </c>
      <c r="F11521" s="1" t="s">
        <v>18</v>
      </c>
      <c r="G11521" s="42" t="s">
        <v>18</v>
      </c>
      <c r="H11521" s="1" t="s">
        <v>12019</v>
      </c>
      <c r="AC11521" s="5">
        <v>45491</v>
      </c>
      <c r="AD11521" s="5" t="s">
        <v>14685</v>
      </c>
      <c r="AE11521" s="5" t="s">
        <v>6845</v>
      </c>
      <c r="AF11521">
        <f>MONTH(Table1[[#This Row],[Date Sent]])</f>
        <v>7</v>
      </c>
      <c r="AG11521">
        <f>YEAR(Table1[[#This Row],[Date Sent]])</f>
        <v>2024</v>
      </c>
    </row>
    <row r="11522" spans="1:33" x14ac:dyDescent="0.2">
      <c r="A11522" t="s">
        <v>414</v>
      </c>
      <c r="B11522" t="s">
        <v>12017</v>
      </c>
      <c r="C11522" s="1">
        <v>27.36</v>
      </c>
      <c r="D11522" s="5">
        <v>45448</v>
      </c>
      <c r="E11522" t="s">
        <v>15</v>
      </c>
      <c r="F11522" s="1" t="s">
        <v>18</v>
      </c>
      <c r="G11522" s="42" t="s">
        <v>18</v>
      </c>
      <c r="H11522" s="1" t="s">
        <v>12020</v>
      </c>
      <c r="AC11522" s="5">
        <v>45491</v>
      </c>
      <c r="AD11522" s="5" t="s">
        <v>14685</v>
      </c>
      <c r="AE11522" s="5" t="s">
        <v>6845</v>
      </c>
      <c r="AF11522">
        <f>MONTH(Table1[[#This Row],[Date Sent]])</f>
        <v>7</v>
      </c>
      <c r="AG11522">
        <f>YEAR(Table1[[#This Row],[Date Sent]])</f>
        <v>2024</v>
      </c>
    </row>
    <row r="11523" spans="1:33" x14ac:dyDescent="0.2">
      <c r="A11523" t="s">
        <v>414</v>
      </c>
      <c r="B11523" t="s">
        <v>12017</v>
      </c>
      <c r="C11523" s="1">
        <v>42.87</v>
      </c>
      <c r="D11523" s="5">
        <v>45450</v>
      </c>
      <c r="E11523" t="s">
        <v>15</v>
      </c>
      <c r="F11523" s="1" t="s">
        <v>918</v>
      </c>
      <c r="G11523" s="42" t="s">
        <v>12021</v>
      </c>
      <c r="H11523" s="1" t="s">
        <v>12022</v>
      </c>
      <c r="I11523">
        <v>10.42</v>
      </c>
      <c r="J11523" s="16" t="s">
        <v>15</v>
      </c>
      <c r="K11523" s="1" t="s">
        <v>6002</v>
      </c>
      <c r="L11523">
        <v>32.449999999999996</v>
      </c>
      <c r="M11523" t="s">
        <v>18</v>
      </c>
      <c r="N11523" s="1" t="s">
        <v>9757</v>
      </c>
      <c r="AC11523" s="5">
        <v>45491</v>
      </c>
      <c r="AD11523" s="5" t="s">
        <v>14685</v>
      </c>
      <c r="AE11523" s="5" t="s">
        <v>6845</v>
      </c>
      <c r="AF11523">
        <f>MONTH(Table1[[#This Row],[Date Sent]])</f>
        <v>7</v>
      </c>
      <c r="AG11523">
        <f>YEAR(Table1[[#This Row],[Date Sent]])</f>
        <v>2024</v>
      </c>
    </row>
    <row r="11524" spans="1:33" x14ac:dyDescent="0.2">
      <c r="A11524" t="s">
        <v>414</v>
      </c>
      <c r="B11524" t="s">
        <v>12017</v>
      </c>
      <c r="C11524" s="1">
        <v>-4.88</v>
      </c>
      <c r="D11524" s="5">
        <v>45455</v>
      </c>
      <c r="E11524" t="s">
        <v>15</v>
      </c>
      <c r="F11524" s="1" t="s">
        <v>18</v>
      </c>
      <c r="G11524" s="36" t="str">
        <f>Table1[[#This Row],[Split 1]]</f>
        <v>Refund ice</v>
      </c>
      <c r="H11524" s="1" t="s">
        <v>12023</v>
      </c>
      <c r="AC11524" s="5">
        <v>45491</v>
      </c>
      <c r="AD11524" s="5" t="s">
        <v>14685</v>
      </c>
      <c r="AE11524" s="5" t="s">
        <v>6845</v>
      </c>
      <c r="AF11524">
        <f>MONTH(Table1[[#This Row],[Date Sent]])</f>
        <v>7</v>
      </c>
      <c r="AG11524">
        <f>YEAR(Table1[[#This Row],[Date Sent]])</f>
        <v>2024</v>
      </c>
    </row>
    <row r="11525" spans="1:33" x14ac:dyDescent="0.2">
      <c r="A11525" t="s">
        <v>414</v>
      </c>
      <c r="B11525" t="s">
        <v>12017</v>
      </c>
      <c r="C11525" s="1">
        <v>4.88</v>
      </c>
      <c r="D11525" s="5">
        <v>45455</v>
      </c>
      <c r="E11525" t="s">
        <v>15</v>
      </c>
      <c r="F11525" s="1" t="s">
        <v>18</v>
      </c>
      <c r="G11525" s="42" t="s">
        <v>18</v>
      </c>
      <c r="H11525" s="1" t="s">
        <v>12024</v>
      </c>
      <c r="AC11525" s="5">
        <v>45491</v>
      </c>
      <c r="AD11525" s="5" t="s">
        <v>14685</v>
      </c>
      <c r="AE11525" s="5" t="s">
        <v>6845</v>
      </c>
      <c r="AF11525">
        <f>MONTH(Table1[[#This Row],[Date Sent]])</f>
        <v>7</v>
      </c>
      <c r="AG11525">
        <f>YEAR(Table1[[#This Row],[Date Sent]])</f>
        <v>2024</v>
      </c>
    </row>
    <row r="11526" spans="1:33" x14ac:dyDescent="0.2">
      <c r="A11526" t="s">
        <v>414</v>
      </c>
      <c r="B11526" t="s">
        <v>12017</v>
      </c>
      <c r="C11526" s="1">
        <v>13.04</v>
      </c>
      <c r="D11526" s="5">
        <v>45455</v>
      </c>
      <c r="E11526" t="s">
        <v>15</v>
      </c>
      <c r="F11526" s="1" t="s">
        <v>18</v>
      </c>
      <c r="G11526" s="42" t="s">
        <v>18</v>
      </c>
      <c r="H11526" s="1" t="s">
        <v>12025</v>
      </c>
      <c r="AC11526" s="5">
        <v>45491</v>
      </c>
      <c r="AD11526" s="5" t="s">
        <v>14685</v>
      </c>
      <c r="AE11526" s="5" t="s">
        <v>6845</v>
      </c>
      <c r="AF11526">
        <f>MONTH(Table1[[#This Row],[Date Sent]])</f>
        <v>7</v>
      </c>
      <c r="AG11526">
        <f>YEAR(Table1[[#This Row],[Date Sent]])</f>
        <v>2024</v>
      </c>
    </row>
    <row r="11527" spans="1:33" x14ac:dyDescent="0.2">
      <c r="A11527" t="s">
        <v>414</v>
      </c>
      <c r="B11527" t="s">
        <v>12017</v>
      </c>
      <c r="C11527" s="1">
        <v>7.31</v>
      </c>
      <c r="D11527" s="5">
        <v>45457</v>
      </c>
      <c r="E11527" t="s">
        <v>15</v>
      </c>
      <c r="F11527" s="1" t="s">
        <v>18</v>
      </c>
      <c r="G11527" s="42" t="s">
        <v>18</v>
      </c>
      <c r="H11527" s="1" t="s">
        <v>12024</v>
      </c>
      <c r="AC11527" s="5">
        <v>45491</v>
      </c>
      <c r="AD11527" s="5" t="s">
        <v>14685</v>
      </c>
      <c r="AE11527" s="5" t="s">
        <v>6845</v>
      </c>
      <c r="AF11527">
        <f>MONTH(Table1[[#This Row],[Date Sent]])</f>
        <v>7</v>
      </c>
      <c r="AG11527">
        <f>YEAR(Table1[[#This Row],[Date Sent]])</f>
        <v>2024</v>
      </c>
    </row>
    <row r="11528" spans="1:33" x14ac:dyDescent="0.2">
      <c r="A11528" t="s">
        <v>414</v>
      </c>
      <c r="B11528" t="s">
        <v>12017</v>
      </c>
      <c r="C11528" s="1">
        <v>7.31</v>
      </c>
      <c r="D11528" s="5">
        <v>45459</v>
      </c>
      <c r="E11528" t="s">
        <v>15</v>
      </c>
      <c r="F11528" s="1" t="s">
        <v>18</v>
      </c>
      <c r="G11528" s="42" t="s">
        <v>18</v>
      </c>
      <c r="H11528" s="1" t="s">
        <v>12024</v>
      </c>
      <c r="AC11528" s="5">
        <v>45491</v>
      </c>
      <c r="AD11528" s="5" t="s">
        <v>14685</v>
      </c>
      <c r="AE11528" s="5" t="s">
        <v>6845</v>
      </c>
      <c r="AF11528">
        <f>MONTH(Table1[[#This Row],[Date Sent]])</f>
        <v>7</v>
      </c>
      <c r="AG11528">
        <f>YEAR(Table1[[#This Row],[Date Sent]])</f>
        <v>2024</v>
      </c>
    </row>
    <row r="11529" spans="1:33" x14ac:dyDescent="0.2">
      <c r="A11529" t="s">
        <v>414</v>
      </c>
      <c r="B11529" t="s">
        <v>12017</v>
      </c>
      <c r="C11529" s="1">
        <v>43.33</v>
      </c>
      <c r="D11529" s="5">
        <v>45461</v>
      </c>
      <c r="E11529" t="s">
        <v>15</v>
      </c>
      <c r="F11529" s="1" t="s">
        <v>918</v>
      </c>
      <c r="G11529" s="42" t="s">
        <v>33</v>
      </c>
      <c r="H11529" s="1" t="s">
        <v>12026</v>
      </c>
      <c r="I11529">
        <v>27.36</v>
      </c>
      <c r="J11529" s="16" t="s">
        <v>33</v>
      </c>
      <c r="K11529" s="1" t="s">
        <v>1062</v>
      </c>
      <c r="L11529">
        <v>15.969999999999999</v>
      </c>
      <c r="M11529" t="s">
        <v>18</v>
      </c>
      <c r="N11529" s="1" t="s">
        <v>7417</v>
      </c>
      <c r="AC11529" s="5">
        <v>45491</v>
      </c>
      <c r="AD11529" s="5" t="s">
        <v>14685</v>
      </c>
      <c r="AE11529" s="5" t="s">
        <v>6845</v>
      </c>
      <c r="AF11529">
        <f>MONTH(Table1[[#This Row],[Date Sent]])</f>
        <v>7</v>
      </c>
      <c r="AG11529">
        <f>YEAR(Table1[[#This Row],[Date Sent]])</f>
        <v>2024</v>
      </c>
    </row>
    <row r="11530" spans="1:33" x14ac:dyDescent="0.2">
      <c r="A11530" t="s">
        <v>414</v>
      </c>
      <c r="B11530" t="s">
        <v>12017</v>
      </c>
      <c r="C11530" s="1">
        <v>9.85</v>
      </c>
      <c r="D11530" s="5">
        <v>45462</v>
      </c>
      <c r="E11530" t="s">
        <v>15</v>
      </c>
      <c r="F11530" s="1" t="s">
        <v>18</v>
      </c>
      <c r="G11530" s="42" t="s">
        <v>18</v>
      </c>
      <c r="H11530" s="1" t="s">
        <v>12027</v>
      </c>
      <c r="AC11530" s="5">
        <v>45491</v>
      </c>
      <c r="AD11530" s="5" t="s">
        <v>14685</v>
      </c>
      <c r="AE11530" s="5" t="s">
        <v>6845</v>
      </c>
      <c r="AF11530">
        <f>MONTH(Table1[[#This Row],[Date Sent]])</f>
        <v>7</v>
      </c>
      <c r="AG11530">
        <f>YEAR(Table1[[#This Row],[Date Sent]])</f>
        <v>2024</v>
      </c>
    </row>
    <row r="11531" spans="1:33" x14ac:dyDescent="0.2">
      <c r="A11531" t="s">
        <v>414</v>
      </c>
      <c r="B11531" t="s">
        <v>12028</v>
      </c>
      <c r="C11531" s="1">
        <v>1170.57</v>
      </c>
      <c r="D11531" s="5">
        <v>45434</v>
      </c>
      <c r="E11531" t="s">
        <v>20</v>
      </c>
      <c r="F11531" s="1" t="s">
        <v>39</v>
      </c>
      <c r="G11531" s="36" t="str">
        <f>Table1[[#This Row],[Split 1]]</f>
        <v>Air compressor part</v>
      </c>
      <c r="H11531" s="1" t="s">
        <v>12029</v>
      </c>
      <c r="AC11531" s="5">
        <v>45491</v>
      </c>
      <c r="AD11531" s="5" t="s">
        <v>14685</v>
      </c>
      <c r="AE11531" s="5" t="s">
        <v>6845</v>
      </c>
      <c r="AF11531">
        <f>MONTH(Table1[[#This Row],[Date Sent]])</f>
        <v>7</v>
      </c>
      <c r="AG11531">
        <f>YEAR(Table1[[#This Row],[Date Sent]])</f>
        <v>2024</v>
      </c>
    </row>
    <row r="11532" spans="1:33" x14ac:dyDescent="0.2">
      <c r="A11532" t="s">
        <v>414</v>
      </c>
      <c r="B11532" t="s">
        <v>12028</v>
      </c>
      <c r="C11532" s="1">
        <v>138</v>
      </c>
      <c r="D11532" s="5">
        <v>45464</v>
      </c>
      <c r="E11532" t="s">
        <v>27</v>
      </c>
      <c r="F11532" s="1" t="s">
        <v>15</v>
      </c>
      <c r="G11532" s="42" t="s">
        <v>15</v>
      </c>
      <c r="H11532" s="1" t="s">
        <v>12030</v>
      </c>
      <c r="AC11532" s="5">
        <v>45491</v>
      </c>
      <c r="AD11532" s="5" t="s">
        <v>14685</v>
      </c>
      <c r="AE11532" s="5" t="s">
        <v>6845</v>
      </c>
      <c r="AF11532">
        <f>MONTH(Table1[[#This Row],[Date Sent]])</f>
        <v>7</v>
      </c>
      <c r="AG11532">
        <f>YEAR(Table1[[#This Row],[Date Sent]])</f>
        <v>2024</v>
      </c>
    </row>
    <row r="11533" spans="1:33" x14ac:dyDescent="0.2">
      <c r="A11533" t="s">
        <v>414</v>
      </c>
      <c r="B11533" t="s">
        <v>12028</v>
      </c>
      <c r="C11533" s="1">
        <v>7.31</v>
      </c>
      <c r="D11533" s="5">
        <v>45465</v>
      </c>
      <c r="E11533" t="s">
        <v>15</v>
      </c>
      <c r="F11533" s="1" t="s">
        <v>18</v>
      </c>
      <c r="G11533" s="42" t="s">
        <v>18</v>
      </c>
      <c r="H11533" s="1" t="s">
        <v>12024</v>
      </c>
      <c r="AC11533" s="5">
        <v>45491</v>
      </c>
      <c r="AD11533" s="5" t="s">
        <v>14685</v>
      </c>
      <c r="AE11533" s="5" t="s">
        <v>6845</v>
      </c>
      <c r="AF11533">
        <f>MONTH(Table1[[#This Row],[Date Sent]])</f>
        <v>7</v>
      </c>
      <c r="AG11533">
        <f>YEAR(Table1[[#This Row],[Date Sent]])</f>
        <v>2024</v>
      </c>
    </row>
    <row r="11534" spans="1:33" x14ac:dyDescent="0.2">
      <c r="A11534" t="s">
        <v>201</v>
      </c>
      <c r="B11534" t="s">
        <v>12031</v>
      </c>
      <c r="C11534" s="1">
        <v>9555.25</v>
      </c>
      <c r="D11534" s="5">
        <v>45443</v>
      </c>
      <c r="E11534" t="s">
        <v>14</v>
      </c>
      <c r="F11534" s="1" t="s">
        <v>918</v>
      </c>
      <c r="G11534" s="36" t="str">
        <f>Table1[[#This Row],[Split 1]]</f>
        <v>Exec offsite - rooms, meals, etc</v>
      </c>
      <c r="H11534" s="1" t="s">
        <v>12032</v>
      </c>
      <c r="I11534">
        <v>4271.08</v>
      </c>
      <c r="J11534" s="16" t="s">
        <v>56</v>
      </c>
      <c r="K11534" s="1" t="s">
        <v>12033</v>
      </c>
      <c r="L11534">
        <v>3651.35</v>
      </c>
      <c r="M11534" t="s">
        <v>31</v>
      </c>
      <c r="N11534" s="1" t="s">
        <v>12034</v>
      </c>
      <c r="O11534">
        <v>1632.8199999999997</v>
      </c>
      <c r="P11534" t="s">
        <v>47</v>
      </c>
      <c r="Q11534" s="1" t="s">
        <v>12035</v>
      </c>
      <c r="AC11534" s="5">
        <v>45491</v>
      </c>
      <c r="AD11534" s="5" t="s">
        <v>14615</v>
      </c>
      <c r="AE11534" s="5" t="s">
        <v>14614</v>
      </c>
      <c r="AF11534">
        <f>MONTH(Table1[[#This Row],[Date Sent]])</f>
        <v>7</v>
      </c>
      <c r="AG11534">
        <f>YEAR(Table1[[#This Row],[Date Sent]])</f>
        <v>2024</v>
      </c>
    </row>
    <row r="11535" spans="1:33" x14ac:dyDescent="0.2">
      <c r="A11535" t="s">
        <v>201</v>
      </c>
      <c r="B11535" t="s">
        <v>12031</v>
      </c>
      <c r="C11535" s="1">
        <v>3.74</v>
      </c>
      <c r="D11535" s="5">
        <v>45459</v>
      </c>
      <c r="E11535" t="s">
        <v>22</v>
      </c>
      <c r="F11535" s="1" t="s">
        <v>45</v>
      </c>
      <c r="G11535" s="36" t="str">
        <f>Table1[[#This Row],[Split 1]]</f>
        <v>washer fluid - company vehicle</v>
      </c>
      <c r="H11535" s="1" t="s">
        <v>12036</v>
      </c>
      <c r="AC11535" s="5">
        <v>45491</v>
      </c>
      <c r="AD11535" s="5" t="s">
        <v>14615</v>
      </c>
      <c r="AE11535" s="5" t="s">
        <v>14614</v>
      </c>
      <c r="AF11535">
        <f>MONTH(Table1[[#This Row],[Date Sent]])</f>
        <v>7</v>
      </c>
      <c r="AG11535">
        <f>YEAR(Table1[[#This Row],[Date Sent]])</f>
        <v>2024</v>
      </c>
    </row>
    <row r="11536" spans="1:33" x14ac:dyDescent="0.2">
      <c r="A11536" t="s">
        <v>4233</v>
      </c>
      <c r="B11536" t="s">
        <v>12037</v>
      </c>
      <c r="C11536" s="1">
        <v>19.27</v>
      </c>
      <c r="D11536" s="5">
        <v>45439</v>
      </c>
      <c r="E11536" t="s">
        <v>31</v>
      </c>
      <c r="F11536" s="1" t="s">
        <v>14</v>
      </c>
      <c r="G11536" s="42" t="s">
        <v>14</v>
      </c>
      <c r="H11536" s="1" t="s">
        <v>5277</v>
      </c>
      <c r="AC11536" s="5">
        <v>45491</v>
      </c>
      <c r="AD11536" s="5" t="s">
        <v>14736</v>
      </c>
      <c r="AE11536" s="5" t="s">
        <v>266</v>
      </c>
      <c r="AF11536">
        <f>MONTH(Table1[[#This Row],[Date Sent]])</f>
        <v>7</v>
      </c>
      <c r="AG11536">
        <f>YEAR(Table1[[#This Row],[Date Sent]])</f>
        <v>2024</v>
      </c>
    </row>
    <row r="11537" spans="1:33" x14ac:dyDescent="0.2">
      <c r="A11537" t="s">
        <v>4233</v>
      </c>
      <c r="B11537" t="s">
        <v>12037</v>
      </c>
      <c r="C11537" s="1">
        <v>22</v>
      </c>
      <c r="D11537" s="5">
        <v>45439</v>
      </c>
      <c r="E11537" t="s">
        <v>31</v>
      </c>
      <c r="F11537" s="1" t="s">
        <v>14</v>
      </c>
      <c r="G11537" s="42" t="s">
        <v>14</v>
      </c>
      <c r="H11537" s="1" t="s">
        <v>1383</v>
      </c>
      <c r="AC11537" s="5">
        <v>45491</v>
      </c>
      <c r="AD11537" s="5" t="s">
        <v>14736</v>
      </c>
      <c r="AE11537" s="5" t="s">
        <v>266</v>
      </c>
      <c r="AF11537">
        <f>MONTH(Table1[[#This Row],[Date Sent]])</f>
        <v>7</v>
      </c>
      <c r="AG11537">
        <f>YEAR(Table1[[#This Row],[Date Sent]])</f>
        <v>2024</v>
      </c>
    </row>
    <row r="11538" spans="1:33" x14ac:dyDescent="0.2">
      <c r="A11538" t="s">
        <v>4233</v>
      </c>
      <c r="B11538" t="s">
        <v>12037</v>
      </c>
      <c r="C11538" s="1">
        <v>39.200000000000003</v>
      </c>
      <c r="D11538" s="5">
        <v>45442</v>
      </c>
      <c r="E11538" t="s">
        <v>31</v>
      </c>
      <c r="F11538" s="1" t="s">
        <v>14</v>
      </c>
      <c r="G11538" s="42" t="s">
        <v>14</v>
      </c>
      <c r="H11538" s="1" t="s">
        <v>12038</v>
      </c>
      <c r="AC11538" s="5">
        <v>45491</v>
      </c>
      <c r="AD11538" s="5" t="s">
        <v>14736</v>
      </c>
      <c r="AE11538" s="5" t="s">
        <v>266</v>
      </c>
      <c r="AF11538">
        <f>MONTH(Table1[[#This Row],[Date Sent]])</f>
        <v>7</v>
      </c>
      <c r="AG11538">
        <f>YEAR(Table1[[#This Row],[Date Sent]])</f>
        <v>2024</v>
      </c>
    </row>
    <row r="11539" spans="1:33" x14ac:dyDescent="0.2">
      <c r="A11539" t="s">
        <v>4233</v>
      </c>
      <c r="B11539" t="s">
        <v>12037</v>
      </c>
      <c r="C11539" s="1">
        <v>427.15</v>
      </c>
      <c r="D11539" s="5">
        <v>45443</v>
      </c>
      <c r="E11539" t="s">
        <v>25</v>
      </c>
      <c r="F11539" s="1" t="s">
        <v>17</v>
      </c>
      <c r="G11539" s="42" t="s">
        <v>17</v>
      </c>
      <c r="H11539" s="1" t="s">
        <v>12039</v>
      </c>
      <c r="AC11539" s="5">
        <v>45491</v>
      </c>
      <c r="AD11539" s="5" t="s">
        <v>14736</v>
      </c>
      <c r="AE11539" s="5" t="s">
        <v>266</v>
      </c>
      <c r="AF11539">
        <f>MONTH(Table1[[#This Row],[Date Sent]])</f>
        <v>7</v>
      </c>
      <c r="AG11539">
        <f>YEAR(Table1[[#This Row],[Date Sent]])</f>
        <v>2024</v>
      </c>
    </row>
    <row r="11540" spans="1:33" x14ac:dyDescent="0.2">
      <c r="A11540" t="s">
        <v>4233</v>
      </c>
      <c r="B11540" t="s">
        <v>12037</v>
      </c>
      <c r="C11540" s="1">
        <v>14.48</v>
      </c>
      <c r="D11540" s="5">
        <v>45446</v>
      </c>
      <c r="E11540" t="s">
        <v>6</v>
      </c>
      <c r="F11540" s="1" t="s">
        <v>18</v>
      </c>
      <c r="G11540" s="42" t="s">
        <v>18</v>
      </c>
      <c r="H11540" s="1" t="s">
        <v>12040</v>
      </c>
      <c r="AC11540" s="5">
        <v>45491</v>
      </c>
      <c r="AD11540" s="5" t="s">
        <v>14736</v>
      </c>
      <c r="AE11540" s="5" t="s">
        <v>266</v>
      </c>
      <c r="AF11540">
        <f>MONTH(Table1[[#This Row],[Date Sent]])</f>
        <v>7</v>
      </c>
      <c r="AG11540">
        <f>YEAR(Table1[[#This Row],[Date Sent]])</f>
        <v>2024</v>
      </c>
    </row>
    <row r="11541" spans="1:33" x14ac:dyDescent="0.2">
      <c r="A11541" t="s">
        <v>4233</v>
      </c>
      <c r="B11541" t="s">
        <v>12037</v>
      </c>
      <c r="C11541" s="1">
        <v>68.34</v>
      </c>
      <c r="D11541" s="5">
        <v>45449</v>
      </c>
      <c r="E11541" t="s">
        <v>17</v>
      </c>
      <c r="F11541" s="1" t="s">
        <v>918</v>
      </c>
      <c r="G11541" s="36" t="str">
        <f>Table1[[#This Row],[Split 1]]</f>
        <v>tool holder, quick connects, headlamp light, batteries, pressure washer hose</v>
      </c>
      <c r="H11541" s="1" t="s">
        <v>12041</v>
      </c>
      <c r="I11541">
        <v>20.240000000000002</v>
      </c>
      <c r="J11541" s="16" t="s">
        <v>17</v>
      </c>
      <c r="K11541" s="1" t="s">
        <v>12042</v>
      </c>
      <c r="L11541">
        <v>17.489999999999998</v>
      </c>
      <c r="M11541" t="s">
        <v>39</v>
      </c>
      <c r="N11541" s="1" t="s">
        <v>1919</v>
      </c>
      <c r="O11541">
        <v>30.61</v>
      </c>
      <c r="P11541" t="s">
        <v>15</v>
      </c>
      <c r="Q11541" s="1" t="s">
        <v>5219</v>
      </c>
      <c r="AC11541" s="5">
        <v>45491</v>
      </c>
      <c r="AD11541" s="5" t="s">
        <v>14736</v>
      </c>
      <c r="AE11541" s="5" t="s">
        <v>266</v>
      </c>
      <c r="AF11541">
        <f>MONTH(Table1[[#This Row],[Date Sent]])</f>
        <v>7</v>
      </c>
      <c r="AG11541">
        <f>YEAR(Table1[[#This Row],[Date Sent]])</f>
        <v>2024</v>
      </c>
    </row>
    <row r="11542" spans="1:33" x14ac:dyDescent="0.2">
      <c r="A11542" t="s">
        <v>4233</v>
      </c>
      <c r="B11542" t="s">
        <v>12037</v>
      </c>
      <c r="C11542" s="1">
        <v>30.62</v>
      </c>
      <c r="D11542" s="5">
        <v>45451</v>
      </c>
      <c r="E11542" t="s">
        <v>31</v>
      </c>
      <c r="F11542" s="1" t="s">
        <v>14</v>
      </c>
      <c r="G11542" s="42" t="s">
        <v>12043</v>
      </c>
      <c r="H11542" s="1" t="s">
        <v>12044</v>
      </c>
      <c r="AC11542" s="5">
        <v>45491</v>
      </c>
      <c r="AD11542" s="5" t="s">
        <v>14736</v>
      </c>
      <c r="AE11542" s="5" t="s">
        <v>266</v>
      </c>
      <c r="AF11542">
        <f>MONTH(Table1[[#This Row],[Date Sent]])</f>
        <v>7</v>
      </c>
      <c r="AG11542">
        <f>YEAR(Table1[[#This Row],[Date Sent]])</f>
        <v>2024</v>
      </c>
    </row>
    <row r="11543" spans="1:33" x14ac:dyDescent="0.2">
      <c r="A11543" t="s">
        <v>4233</v>
      </c>
      <c r="B11543" t="s">
        <v>12037</v>
      </c>
      <c r="C11543" s="1">
        <v>235.38</v>
      </c>
      <c r="D11543" s="5">
        <v>45451</v>
      </c>
      <c r="E11543" t="s">
        <v>21</v>
      </c>
      <c r="F11543" s="1" t="s">
        <v>17</v>
      </c>
      <c r="G11543" s="42" t="s">
        <v>17</v>
      </c>
      <c r="H11543" s="1" t="s">
        <v>12045</v>
      </c>
      <c r="AC11543" s="5">
        <v>45491</v>
      </c>
      <c r="AD11543" s="5" t="s">
        <v>14736</v>
      </c>
      <c r="AE11543" s="5" t="s">
        <v>266</v>
      </c>
      <c r="AF11543">
        <f>MONTH(Table1[[#This Row],[Date Sent]])</f>
        <v>7</v>
      </c>
      <c r="AG11543">
        <f>YEAR(Table1[[#This Row],[Date Sent]])</f>
        <v>2024</v>
      </c>
    </row>
    <row r="11544" spans="1:33" x14ac:dyDescent="0.2">
      <c r="A11544" t="s">
        <v>4233</v>
      </c>
      <c r="B11544" t="s">
        <v>12037</v>
      </c>
      <c r="C11544" s="1">
        <v>96.73</v>
      </c>
      <c r="D11544" s="5">
        <v>45454</v>
      </c>
      <c r="E11544" t="s">
        <v>21</v>
      </c>
      <c r="F11544" s="1" t="s">
        <v>33</v>
      </c>
      <c r="G11544" s="42" t="s">
        <v>33</v>
      </c>
      <c r="H11544" s="1" t="s">
        <v>928</v>
      </c>
      <c r="AC11544" s="5">
        <v>45491</v>
      </c>
      <c r="AD11544" s="5" t="s">
        <v>14736</v>
      </c>
      <c r="AE11544" s="5" t="s">
        <v>266</v>
      </c>
      <c r="AF11544">
        <f>MONTH(Table1[[#This Row],[Date Sent]])</f>
        <v>7</v>
      </c>
      <c r="AG11544">
        <f>YEAR(Table1[[#This Row],[Date Sent]])</f>
        <v>2024</v>
      </c>
    </row>
    <row r="11545" spans="1:33" x14ac:dyDescent="0.2">
      <c r="A11545" t="s">
        <v>4233</v>
      </c>
      <c r="B11545" t="s">
        <v>12037</v>
      </c>
      <c r="C11545" s="1">
        <v>34.19</v>
      </c>
      <c r="D11545" s="5">
        <v>45454</v>
      </c>
      <c r="E11545" t="s">
        <v>21</v>
      </c>
      <c r="F11545" s="1" t="s">
        <v>14</v>
      </c>
      <c r="G11545" s="42" t="s">
        <v>14</v>
      </c>
      <c r="H11545" s="1" t="s">
        <v>12046</v>
      </c>
      <c r="AC11545" s="5">
        <v>45491</v>
      </c>
      <c r="AD11545" s="5" t="s">
        <v>14736</v>
      </c>
      <c r="AE11545" s="5" t="s">
        <v>266</v>
      </c>
      <c r="AF11545">
        <f>MONTH(Table1[[#This Row],[Date Sent]])</f>
        <v>7</v>
      </c>
      <c r="AG11545">
        <f>YEAR(Table1[[#This Row],[Date Sent]])</f>
        <v>2024</v>
      </c>
    </row>
    <row r="11546" spans="1:33" x14ac:dyDescent="0.2">
      <c r="A11546" t="s">
        <v>4233</v>
      </c>
      <c r="B11546" t="s">
        <v>12037</v>
      </c>
      <c r="C11546" s="1">
        <v>6.65</v>
      </c>
      <c r="D11546" s="5">
        <v>45458</v>
      </c>
      <c r="E11546" t="s">
        <v>21</v>
      </c>
      <c r="F11546" s="1" t="s">
        <v>15</v>
      </c>
      <c r="G11546" s="36" t="str">
        <f>Table1[[#This Row],[Split 1]]</f>
        <v>Batteries for flash light</v>
      </c>
      <c r="H11546" s="1" t="s">
        <v>12047</v>
      </c>
      <c r="AC11546" s="5">
        <v>45491</v>
      </c>
      <c r="AD11546" s="5" t="s">
        <v>14736</v>
      </c>
      <c r="AE11546" s="5" t="s">
        <v>266</v>
      </c>
      <c r="AF11546">
        <f>MONTH(Table1[[#This Row],[Date Sent]])</f>
        <v>7</v>
      </c>
      <c r="AG11546">
        <f>YEAR(Table1[[#This Row],[Date Sent]])</f>
        <v>2024</v>
      </c>
    </row>
    <row r="11547" spans="1:33" x14ac:dyDescent="0.2">
      <c r="A11547" t="s">
        <v>4233</v>
      </c>
      <c r="B11547" t="s">
        <v>12037</v>
      </c>
      <c r="C11547" s="1">
        <v>685.42</v>
      </c>
      <c r="D11547" s="5">
        <v>45458</v>
      </c>
      <c r="E11547" t="s">
        <v>39</v>
      </c>
      <c r="F11547" s="1" t="s">
        <v>49</v>
      </c>
      <c r="G11547" s="42" t="s">
        <v>49</v>
      </c>
      <c r="H11547" s="1" t="s">
        <v>12048</v>
      </c>
      <c r="AC11547" s="5">
        <v>45491</v>
      </c>
      <c r="AD11547" s="5" t="s">
        <v>14736</v>
      </c>
      <c r="AE11547" s="5" t="s">
        <v>266</v>
      </c>
      <c r="AF11547">
        <f>MONTH(Table1[[#This Row],[Date Sent]])</f>
        <v>7</v>
      </c>
      <c r="AG11547">
        <f>YEAR(Table1[[#This Row],[Date Sent]])</f>
        <v>2024</v>
      </c>
    </row>
    <row r="11548" spans="1:33" x14ac:dyDescent="0.2">
      <c r="A11548" t="s">
        <v>4233</v>
      </c>
      <c r="B11548" t="s">
        <v>12037</v>
      </c>
      <c r="C11548" s="1">
        <v>41.14</v>
      </c>
      <c r="D11548" s="5">
        <v>45460</v>
      </c>
      <c r="E11548" t="s">
        <v>21</v>
      </c>
      <c r="F11548" s="1" t="s">
        <v>918</v>
      </c>
      <c r="G11548" s="42" t="s">
        <v>12049</v>
      </c>
      <c r="H11548" s="1" t="s">
        <v>12050</v>
      </c>
      <c r="I11548">
        <v>19.989999999999998</v>
      </c>
      <c r="J11548" s="16" t="s">
        <v>39</v>
      </c>
      <c r="K11548" s="1" t="s">
        <v>12051</v>
      </c>
      <c r="L11548">
        <v>21.150000000000002</v>
      </c>
      <c r="M11548" t="s">
        <v>33</v>
      </c>
      <c r="N11548" s="1" t="s">
        <v>1602</v>
      </c>
      <c r="AC11548" s="5">
        <v>45491</v>
      </c>
      <c r="AD11548" s="5" t="s">
        <v>14736</v>
      </c>
      <c r="AE11548" s="5" t="s">
        <v>266</v>
      </c>
      <c r="AF11548">
        <f>MONTH(Table1[[#This Row],[Date Sent]])</f>
        <v>7</v>
      </c>
      <c r="AG11548">
        <f>YEAR(Table1[[#This Row],[Date Sent]])</f>
        <v>2024</v>
      </c>
    </row>
    <row r="11549" spans="1:33" x14ac:dyDescent="0.2">
      <c r="A11549" t="s">
        <v>4233</v>
      </c>
      <c r="B11549" t="s">
        <v>12037</v>
      </c>
      <c r="C11549" s="1">
        <v>44.46</v>
      </c>
      <c r="D11549" s="5">
        <v>45461</v>
      </c>
      <c r="E11549" t="s">
        <v>21</v>
      </c>
      <c r="F11549" s="1" t="s">
        <v>17</v>
      </c>
      <c r="G11549" s="42" t="s">
        <v>17</v>
      </c>
      <c r="H11549" s="1" t="s">
        <v>12052</v>
      </c>
      <c r="AC11549" s="5">
        <v>45491</v>
      </c>
      <c r="AD11549" s="5" t="s">
        <v>14736</v>
      </c>
      <c r="AE11549" s="5" t="s">
        <v>266</v>
      </c>
      <c r="AF11549">
        <f>MONTH(Table1[[#This Row],[Date Sent]])</f>
        <v>7</v>
      </c>
      <c r="AG11549">
        <f>YEAR(Table1[[#This Row],[Date Sent]])</f>
        <v>2024</v>
      </c>
    </row>
    <row r="11550" spans="1:33" x14ac:dyDescent="0.2">
      <c r="A11550" t="s">
        <v>4233</v>
      </c>
      <c r="B11550" t="s">
        <v>12037</v>
      </c>
      <c r="C11550" s="1">
        <v>231.08</v>
      </c>
      <c r="D11550" s="5">
        <v>45461</v>
      </c>
      <c r="E11550" t="s">
        <v>21</v>
      </c>
      <c r="F11550" s="1" t="s">
        <v>49</v>
      </c>
      <c r="G11550" s="42" t="s">
        <v>12053</v>
      </c>
      <c r="H11550" s="1" t="s">
        <v>12054</v>
      </c>
      <c r="AC11550" s="5">
        <v>45491</v>
      </c>
      <c r="AD11550" s="5" t="s">
        <v>14736</v>
      </c>
      <c r="AE11550" s="5" t="s">
        <v>266</v>
      </c>
      <c r="AF11550">
        <f>MONTH(Table1[[#This Row],[Date Sent]])</f>
        <v>7</v>
      </c>
      <c r="AG11550">
        <f>YEAR(Table1[[#This Row],[Date Sent]])</f>
        <v>2024</v>
      </c>
    </row>
    <row r="11551" spans="1:33" x14ac:dyDescent="0.2">
      <c r="A11551" t="s">
        <v>4233</v>
      </c>
      <c r="B11551" t="s">
        <v>12037</v>
      </c>
      <c r="C11551" s="1">
        <v>-179.13</v>
      </c>
      <c r="D11551" s="5">
        <v>45461</v>
      </c>
      <c r="E11551" t="s">
        <v>21</v>
      </c>
      <c r="F11551" s="1" t="s">
        <v>49</v>
      </c>
      <c r="G11551" s="42" t="s">
        <v>49</v>
      </c>
      <c r="H11551" s="1" t="s">
        <v>12055</v>
      </c>
      <c r="AC11551" s="5">
        <v>45491</v>
      </c>
      <c r="AD11551" s="5" t="s">
        <v>14736</v>
      </c>
      <c r="AE11551" s="5" t="s">
        <v>266</v>
      </c>
      <c r="AF11551">
        <f>MONTH(Table1[[#This Row],[Date Sent]])</f>
        <v>7</v>
      </c>
      <c r="AG11551">
        <f>YEAR(Table1[[#This Row],[Date Sent]])</f>
        <v>2024</v>
      </c>
    </row>
    <row r="11552" spans="1:33" x14ac:dyDescent="0.2">
      <c r="A11552" t="s">
        <v>4233</v>
      </c>
      <c r="B11552" t="s">
        <v>12037</v>
      </c>
      <c r="C11552" s="1">
        <v>171.67</v>
      </c>
      <c r="D11552" s="5">
        <v>45461</v>
      </c>
      <c r="E11552" t="s">
        <v>21</v>
      </c>
      <c r="F11552" s="1" t="s">
        <v>49</v>
      </c>
      <c r="G11552" s="42" t="s">
        <v>49</v>
      </c>
      <c r="H11552" s="1" t="s">
        <v>12056</v>
      </c>
      <c r="AC11552" s="5">
        <v>45491</v>
      </c>
      <c r="AD11552" s="5" t="s">
        <v>14736</v>
      </c>
      <c r="AE11552" s="5" t="s">
        <v>266</v>
      </c>
      <c r="AF11552">
        <f>MONTH(Table1[[#This Row],[Date Sent]])</f>
        <v>7</v>
      </c>
      <c r="AG11552">
        <f>YEAR(Table1[[#This Row],[Date Sent]])</f>
        <v>2024</v>
      </c>
    </row>
    <row r="11553" spans="1:33" x14ac:dyDescent="0.2">
      <c r="A11553" t="s">
        <v>4233</v>
      </c>
      <c r="B11553" t="s">
        <v>12037</v>
      </c>
      <c r="C11553" s="1">
        <v>-147.34</v>
      </c>
      <c r="D11553" s="5">
        <v>45461</v>
      </c>
      <c r="E11553" t="s">
        <v>21</v>
      </c>
      <c r="F11553" s="1" t="s">
        <v>49</v>
      </c>
      <c r="G11553" s="42" t="s">
        <v>49</v>
      </c>
      <c r="H11553" s="1" t="s">
        <v>12057</v>
      </c>
      <c r="AC11553" s="5">
        <v>45491</v>
      </c>
      <c r="AD11553" s="5" t="s">
        <v>14736</v>
      </c>
      <c r="AE11553" s="5" t="s">
        <v>266</v>
      </c>
      <c r="AF11553">
        <f>MONTH(Table1[[#This Row],[Date Sent]])</f>
        <v>7</v>
      </c>
      <c r="AG11553">
        <f>YEAR(Table1[[#This Row],[Date Sent]])</f>
        <v>2024</v>
      </c>
    </row>
    <row r="11554" spans="1:33" x14ac:dyDescent="0.2">
      <c r="A11554" t="s">
        <v>4233</v>
      </c>
      <c r="B11554" t="s">
        <v>12037</v>
      </c>
      <c r="C11554" s="1">
        <v>15.97</v>
      </c>
      <c r="D11554" s="5">
        <v>45462</v>
      </c>
      <c r="E11554" t="s">
        <v>31</v>
      </c>
      <c r="F11554" s="1" t="s">
        <v>14</v>
      </c>
      <c r="G11554" s="42" t="s">
        <v>14</v>
      </c>
      <c r="H11554" s="1" t="s">
        <v>1383</v>
      </c>
      <c r="AC11554" s="5">
        <v>45491</v>
      </c>
      <c r="AD11554" s="5" t="s">
        <v>14736</v>
      </c>
      <c r="AE11554" s="5" t="s">
        <v>266</v>
      </c>
      <c r="AF11554">
        <f>MONTH(Table1[[#This Row],[Date Sent]])</f>
        <v>7</v>
      </c>
      <c r="AG11554">
        <f>YEAR(Table1[[#This Row],[Date Sent]])</f>
        <v>2024</v>
      </c>
    </row>
    <row r="11555" spans="1:33" x14ac:dyDescent="0.2">
      <c r="A11555" t="s">
        <v>4233</v>
      </c>
      <c r="B11555" t="s">
        <v>12037</v>
      </c>
      <c r="C11555" s="1">
        <v>40.07</v>
      </c>
      <c r="D11555" s="5">
        <v>45462</v>
      </c>
      <c r="E11555" t="s">
        <v>9</v>
      </c>
      <c r="F11555" s="1" t="s">
        <v>14</v>
      </c>
      <c r="G11555" s="42" t="s">
        <v>14</v>
      </c>
      <c r="H11555" s="1" t="s">
        <v>1383</v>
      </c>
      <c r="AC11555" s="5">
        <v>45491</v>
      </c>
      <c r="AD11555" s="5" t="s">
        <v>14736</v>
      </c>
      <c r="AE11555" s="5" t="s">
        <v>266</v>
      </c>
      <c r="AF11555">
        <f>MONTH(Table1[[#This Row],[Date Sent]])</f>
        <v>7</v>
      </c>
      <c r="AG11555">
        <f>YEAR(Table1[[#This Row],[Date Sent]])</f>
        <v>2024</v>
      </c>
    </row>
    <row r="11556" spans="1:33" x14ac:dyDescent="0.2">
      <c r="A11556" t="s">
        <v>4233</v>
      </c>
      <c r="B11556" t="s">
        <v>12037</v>
      </c>
      <c r="C11556" s="1">
        <v>41.31</v>
      </c>
      <c r="D11556" s="5">
        <v>45462</v>
      </c>
      <c r="E11556" t="s">
        <v>21</v>
      </c>
      <c r="F11556" s="1" t="s">
        <v>33</v>
      </c>
      <c r="G11556" s="42" t="s">
        <v>12058</v>
      </c>
      <c r="H11556" s="1" t="s">
        <v>12059</v>
      </c>
      <c r="AC11556" s="5">
        <v>45491</v>
      </c>
      <c r="AD11556" s="5" t="s">
        <v>14736</v>
      </c>
      <c r="AE11556" s="5" t="s">
        <v>266</v>
      </c>
      <c r="AF11556">
        <f>MONTH(Table1[[#This Row],[Date Sent]])</f>
        <v>7</v>
      </c>
      <c r="AG11556">
        <f>YEAR(Table1[[#This Row],[Date Sent]])</f>
        <v>2024</v>
      </c>
    </row>
    <row r="11557" spans="1:33" x14ac:dyDescent="0.2">
      <c r="A11557" t="s">
        <v>4233</v>
      </c>
      <c r="B11557" t="s">
        <v>12037</v>
      </c>
      <c r="C11557" s="1">
        <v>17.989999999999998</v>
      </c>
      <c r="D11557" s="5">
        <v>45462</v>
      </c>
      <c r="E11557" t="s">
        <v>6</v>
      </c>
      <c r="F11557" s="1" t="s">
        <v>18</v>
      </c>
      <c r="G11557" s="42" t="s">
        <v>18</v>
      </c>
      <c r="H11557" s="1" t="s">
        <v>12060</v>
      </c>
      <c r="AC11557" s="5">
        <v>45491</v>
      </c>
      <c r="AD11557" s="5" t="s">
        <v>14736</v>
      </c>
      <c r="AE11557" s="5" t="s">
        <v>266</v>
      </c>
      <c r="AF11557">
        <f>MONTH(Table1[[#This Row],[Date Sent]])</f>
        <v>7</v>
      </c>
      <c r="AG11557">
        <f>YEAR(Table1[[#This Row],[Date Sent]])</f>
        <v>2024</v>
      </c>
    </row>
    <row r="11558" spans="1:33" x14ac:dyDescent="0.2">
      <c r="A11558" t="s">
        <v>4233</v>
      </c>
      <c r="B11558" t="s">
        <v>12037</v>
      </c>
      <c r="C11558" s="1">
        <v>70.349999999999994</v>
      </c>
      <c r="D11558" s="5">
        <v>45462</v>
      </c>
      <c r="E11558" t="s">
        <v>21</v>
      </c>
      <c r="F11558" s="1" t="s">
        <v>49</v>
      </c>
      <c r="G11558" s="42" t="s">
        <v>49</v>
      </c>
      <c r="H11558" s="1" t="s">
        <v>12061</v>
      </c>
      <c r="AC11558" s="5">
        <v>45491</v>
      </c>
      <c r="AD11558" s="5" t="s">
        <v>14736</v>
      </c>
      <c r="AE11558" s="5" t="s">
        <v>266</v>
      </c>
      <c r="AF11558">
        <f>MONTH(Table1[[#This Row],[Date Sent]])</f>
        <v>7</v>
      </c>
      <c r="AG11558">
        <f>YEAR(Table1[[#This Row],[Date Sent]])</f>
        <v>2024</v>
      </c>
    </row>
    <row r="11559" spans="1:33" x14ac:dyDescent="0.2">
      <c r="A11559" t="s">
        <v>597</v>
      </c>
      <c r="B11559" t="s">
        <v>12062</v>
      </c>
      <c r="C11559" s="1">
        <v>26.19</v>
      </c>
      <c r="D11559" s="5">
        <v>45423</v>
      </c>
      <c r="E11559" t="s">
        <v>33</v>
      </c>
      <c r="F11559" s="1" t="s">
        <v>918</v>
      </c>
      <c r="G11559" s="36" t="str">
        <f>Table1[[#This Row],[Split 1]]</f>
        <v>epoxy, hacksaw, window tool</v>
      </c>
      <c r="H11559" s="1" t="s">
        <v>12063</v>
      </c>
      <c r="I11559">
        <v>7.02</v>
      </c>
      <c r="J11559" s="16" t="s">
        <v>33</v>
      </c>
      <c r="K11559" s="1" t="s">
        <v>12064</v>
      </c>
      <c r="L11559">
        <v>19.170000000000002</v>
      </c>
      <c r="M11559" t="s">
        <v>17</v>
      </c>
      <c r="N11559" s="1" t="s">
        <v>12065</v>
      </c>
      <c r="AC11559" s="5">
        <v>45491</v>
      </c>
      <c r="AD11559" s="5" t="s">
        <v>14566</v>
      </c>
      <c r="AE11559" s="5" t="s">
        <v>198</v>
      </c>
      <c r="AF11559">
        <f>MONTH(Table1[[#This Row],[Date Sent]])</f>
        <v>7</v>
      </c>
      <c r="AG11559">
        <f>YEAR(Table1[[#This Row],[Date Sent]])</f>
        <v>2024</v>
      </c>
    </row>
    <row r="11560" spans="1:33" x14ac:dyDescent="0.2">
      <c r="A11560" t="s">
        <v>597</v>
      </c>
      <c r="B11560" t="s">
        <v>12062</v>
      </c>
      <c r="C11560" s="1">
        <v>23.92</v>
      </c>
      <c r="D11560" s="5">
        <v>45426</v>
      </c>
      <c r="E11560" t="s">
        <v>21</v>
      </c>
      <c r="F11560" s="1" t="s">
        <v>33</v>
      </c>
      <c r="G11560" s="42" t="s">
        <v>33</v>
      </c>
      <c r="H11560" s="1" t="s">
        <v>923</v>
      </c>
      <c r="AC11560" s="5">
        <v>45491</v>
      </c>
      <c r="AD11560" s="5" t="s">
        <v>14566</v>
      </c>
      <c r="AE11560" s="5" t="s">
        <v>198</v>
      </c>
      <c r="AF11560">
        <f>MONTH(Table1[[#This Row],[Date Sent]])</f>
        <v>7</v>
      </c>
      <c r="AG11560">
        <f>YEAR(Table1[[#This Row],[Date Sent]])</f>
        <v>2024</v>
      </c>
    </row>
    <row r="11561" spans="1:33" x14ac:dyDescent="0.2">
      <c r="A11561" t="s">
        <v>597</v>
      </c>
      <c r="B11561" t="s">
        <v>12062</v>
      </c>
      <c r="C11561" s="1">
        <v>21.61</v>
      </c>
      <c r="D11561" s="5">
        <v>45426</v>
      </c>
      <c r="E11561" t="s">
        <v>33</v>
      </c>
      <c r="F11561" s="1" t="s">
        <v>918</v>
      </c>
      <c r="G11561" s="42" t="s">
        <v>17</v>
      </c>
      <c r="H11561" s="1" t="s">
        <v>12066</v>
      </c>
      <c r="I11561">
        <v>5.63</v>
      </c>
      <c r="J11561" s="16" t="s">
        <v>33</v>
      </c>
      <c r="K11561" s="1" t="s">
        <v>12067</v>
      </c>
      <c r="L11561">
        <v>15.98</v>
      </c>
      <c r="M11561" t="s">
        <v>17</v>
      </c>
      <c r="N11561" s="1" t="s">
        <v>9124</v>
      </c>
      <c r="AC11561" s="5">
        <v>45491</v>
      </c>
      <c r="AD11561" s="5" t="s">
        <v>14566</v>
      </c>
      <c r="AE11561" s="5" t="s">
        <v>198</v>
      </c>
      <c r="AF11561">
        <f>MONTH(Table1[[#This Row],[Date Sent]])</f>
        <v>7</v>
      </c>
      <c r="AG11561">
        <f>YEAR(Table1[[#This Row],[Date Sent]])</f>
        <v>2024</v>
      </c>
    </row>
    <row r="11562" spans="1:33" x14ac:dyDescent="0.2">
      <c r="A11562" t="s">
        <v>597</v>
      </c>
      <c r="B11562" t="s">
        <v>12062</v>
      </c>
      <c r="C11562" s="1">
        <v>15.88</v>
      </c>
      <c r="D11562" s="5">
        <v>45429</v>
      </c>
      <c r="E11562" t="s">
        <v>21</v>
      </c>
      <c r="F11562" s="1" t="s">
        <v>15</v>
      </c>
      <c r="G11562" s="42" t="s">
        <v>11889</v>
      </c>
      <c r="H11562" s="1" t="s">
        <v>12068</v>
      </c>
      <c r="AC11562" s="5">
        <v>45491</v>
      </c>
      <c r="AD11562" s="5" t="s">
        <v>14566</v>
      </c>
      <c r="AE11562" s="5" t="s">
        <v>198</v>
      </c>
      <c r="AF11562">
        <f>MONTH(Table1[[#This Row],[Date Sent]])</f>
        <v>7</v>
      </c>
      <c r="AG11562">
        <f>YEAR(Table1[[#This Row],[Date Sent]])</f>
        <v>2024</v>
      </c>
    </row>
    <row r="11563" spans="1:33" x14ac:dyDescent="0.2">
      <c r="A11563" t="s">
        <v>597</v>
      </c>
      <c r="B11563" t="s">
        <v>12062</v>
      </c>
      <c r="C11563" s="1">
        <v>98.41</v>
      </c>
      <c r="D11563" s="5">
        <v>45437</v>
      </c>
      <c r="E11563" t="s">
        <v>20</v>
      </c>
      <c r="F11563" s="1" t="s">
        <v>39</v>
      </c>
      <c r="G11563" s="42" t="s">
        <v>39</v>
      </c>
      <c r="H11563" s="1" t="s">
        <v>12069</v>
      </c>
      <c r="AC11563" s="5">
        <v>45491</v>
      </c>
      <c r="AD11563" s="5" t="s">
        <v>14566</v>
      </c>
      <c r="AE11563" s="5" t="s">
        <v>198</v>
      </c>
      <c r="AF11563">
        <f>MONTH(Table1[[#This Row],[Date Sent]])</f>
        <v>7</v>
      </c>
      <c r="AG11563">
        <f>YEAR(Table1[[#This Row],[Date Sent]])</f>
        <v>2024</v>
      </c>
    </row>
    <row r="11564" spans="1:33" x14ac:dyDescent="0.2">
      <c r="A11564" t="s">
        <v>597</v>
      </c>
      <c r="B11564" t="s">
        <v>12062</v>
      </c>
      <c r="C11564" s="1">
        <v>22.76</v>
      </c>
      <c r="D11564" s="5">
        <v>45441</v>
      </c>
      <c r="E11564" t="s">
        <v>16</v>
      </c>
      <c r="F11564" s="1" t="s">
        <v>918</v>
      </c>
      <c r="G11564" s="42" t="s">
        <v>11956</v>
      </c>
      <c r="H11564" s="1" t="s">
        <v>12070</v>
      </c>
      <c r="I11564">
        <v>7.78</v>
      </c>
      <c r="J11564" s="16" t="s">
        <v>33</v>
      </c>
      <c r="K11564" s="1" t="s">
        <v>2175</v>
      </c>
      <c r="L11564">
        <v>14.98</v>
      </c>
      <c r="M11564" t="s">
        <v>16</v>
      </c>
      <c r="N11564" s="1" t="s">
        <v>1057</v>
      </c>
      <c r="AC11564" s="5">
        <v>45491</v>
      </c>
      <c r="AD11564" s="5" t="s">
        <v>14566</v>
      </c>
      <c r="AE11564" s="5" t="s">
        <v>198</v>
      </c>
      <c r="AF11564">
        <f>MONTH(Table1[[#This Row],[Date Sent]])</f>
        <v>7</v>
      </c>
      <c r="AG11564">
        <f>YEAR(Table1[[#This Row],[Date Sent]])</f>
        <v>2024</v>
      </c>
    </row>
    <row r="11565" spans="1:33" x14ac:dyDescent="0.2">
      <c r="A11565" t="s">
        <v>597</v>
      </c>
      <c r="B11565" t="s">
        <v>12062</v>
      </c>
      <c r="C11565" s="1">
        <v>19.190000000000001</v>
      </c>
      <c r="D11565" s="5">
        <v>45444</v>
      </c>
      <c r="E11565" t="s">
        <v>21</v>
      </c>
      <c r="F11565" s="1" t="s">
        <v>918</v>
      </c>
      <c r="G11565" s="42" t="s">
        <v>11791</v>
      </c>
      <c r="H11565" s="1" t="s">
        <v>12071</v>
      </c>
      <c r="I11565">
        <v>6.33</v>
      </c>
      <c r="J11565" s="16" t="s">
        <v>15</v>
      </c>
      <c r="K11565" s="1" t="s">
        <v>12072</v>
      </c>
      <c r="L11565">
        <v>12.860000000000001</v>
      </c>
      <c r="M11565" t="s">
        <v>18</v>
      </c>
      <c r="N11565" s="1" t="s">
        <v>12073</v>
      </c>
      <c r="AC11565" s="5">
        <v>45491</v>
      </c>
      <c r="AD11565" s="5" t="s">
        <v>14566</v>
      </c>
      <c r="AE11565" s="5" t="s">
        <v>198</v>
      </c>
      <c r="AF11565">
        <f>MONTH(Table1[[#This Row],[Date Sent]])</f>
        <v>7</v>
      </c>
      <c r="AG11565">
        <f>YEAR(Table1[[#This Row],[Date Sent]])</f>
        <v>2024</v>
      </c>
    </row>
    <row r="11566" spans="1:33" x14ac:dyDescent="0.2">
      <c r="A11566" t="s">
        <v>597</v>
      </c>
      <c r="B11566" t="s">
        <v>12062</v>
      </c>
      <c r="C11566" s="1">
        <v>34.42</v>
      </c>
      <c r="D11566" s="5">
        <v>45445</v>
      </c>
      <c r="E11566" t="s">
        <v>21</v>
      </c>
      <c r="F11566" s="1" t="s">
        <v>918</v>
      </c>
      <c r="G11566" s="42" t="s">
        <v>9708</v>
      </c>
      <c r="H11566" s="1" t="s">
        <v>12074</v>
      </c>
      <c r="I11566">
        <v>5.94</v>
      </c>
      <c r="J11566" s="16" t="s">
        <v>17</v>
      </c>
      <c r="K11566" s="1" t="s">
        <v>6873</v>
      </c>
      <c r="L11566">
        <v>28.48</v>
      </c>
      <c r="M11566" t="s">
        <v>15</v>
      </c>
      <c r="N11566" s="1" t="s">
        <v>12075</v>
      </c>
      <c r="AC11566" s="5">
        <v>45491</v>
      </c>
      <c r="AD11566" s="5" t="s">
        <v>14566</v>
      </c>
      <c r="AE11566" s="5" t="s">
        <v>198</v>
      </c>
      <c r="AF11566">
        <f>MONTH(Table1[[#This Row],[Date Sent]])</f>
        <v>7</v>
      </c>
      <c r="AG11566">
        <f>YEAR(Table1[[#This Row],[Date Sent]])</f>
        <v>2024</v>
      </c>
    </row>
    <row r="11567" spans="1:33" x14ac:dyDescent="0.2">
      <c r="A11567" t="s">
        <v>597</v>
      </c>
      <c r="B11567" t="s">
        <v>12062</v>
      </c>
      <c r="C11567" s="1">
        <v>103.64</v>
      </c>
      <c r="D11567" s="5">
        <v>45451</v>
      </c>
      <c r="E11567" t="s">
        <v>21</v>
      </c>
      <c r="F11567" s="1" t="s">
        <v>33</v>
      </c>
      <c r="G11567" s="42" t="s">
        <v>33</v>
      </c>
      <c r="H11567" s="1" t="s">
        <v>12076</v>
      </c>
      <c r="AC11567" s="5">
        <v>45491</v>
      </c>
      <c r="AD11567" s="5" t="s">
        <v>14566</v>
      </c>
      <c r="AE11567" s="5" t="s">
        <v>198</v>
      </c>
      <c r="AF11567">
        <f>MONTH(Table1[[#This Row],[Date Sent]])</f>
        <v>7</v>
      </c>
      <c r="AG11567">
        <f>YEAR(Table1[[#This Row],[Date Sent]])</f>
        <v>2024</v>
      </c>
    </row>
    <row r="11568" spans="1:33" x14ac:dyDescent="0.2">
      <c r="A11568" t="s">
        <v>597</v>
      </c>
      <c r="B11568" t="s">
        <v>12062</v>
      </c>
      <c r="C11568" s="1">
        <v>41.47</v>
      </c>
      <c r="D11568" s="5">
        <v>45461</v>
      </c>
      <c r="E11568" t="s">
        <v>33</v>
      </c>
      <c r="F11568" s="1" t="s">
        <v>918</v>
      </c>
      <c r="G11568" s="42" t="s">
        <v>17</v>
      </c>
      <c r="H11568" s="1" t="s">
        <v>12077</v>
      </c>
      <c r="I11568">
        <v>28.300000000000004</v>
      </c>
      <c r="J11568" s="16" t="s">
        <v>17</v>
      </c>
      <c r="K11568" s="1" t="s">
        <v>12078</v>
      </c>
      <c r="L11568">
        <v>9.48</v>
      </c>
      <c r="M11568" t="s">
        <v>33</v>
      </c>
      <c r="N11568" s="1" t="s">
        <v>12079</v>
      </c>
      <c r="O11568">
        <v>3.6899999999999977</v>
      </c>
      <c r="P11568" t="s">
        <v>39</v>
      </c>
      <c r="Q11568" s="1" t="s">
        <v>2722</v>
      </c>
      <c r="AC11568" s="5">
        <v>45491</v>
      </c>
      <c r="AD11568" s="5" t="s">
        <v>14566</v>
      </c>
      <c r="AE11568" s="5" t="s">
        <v>198</v>
      </c>
      <c r="AF11568">
        <f>MONTH(Table1[[#This Row],[Date Sent]])</f>
        <v>7</v>
      </c>
      <c r="AG11568">
        <f>YEAR(Table1[[#This Row],[Date Sent]])</f>
        <v>2024</v>
      </c>
    </row>
    <row r="11569" spans="1:33" x14ac:dyDescent="0.2">
      <c r="A11569" t="s">
        <v>419</v>
      </c>
      <c r="B11569" t="s">
        <v>12080</v>
      </c>
      <c r="C11569" s="1">
        <v>269.52</v>
      </c>
      <c r="D11569" s="5">
        <v>45444</v>
      </c>
      <c r="E11569" t="s">
        <v>33</v>
      </c>
      <c r="F11569" s="1" t="s">
        <v>918</v>
      </c>
      <c r="G11569" s="42" t="s">
        <v>12081</v>
      </c>
      <c r="H11569" s="1" t="s">
        <v>12082</v>
      </c>
      <c r="I11569">
        <v>199.35000000000002</v>
      </c>
      <c r="J11569" s="16" t="s">
        <v>33</v>
      </c>
      <c r="K11569" s="1" t="s">
        <v>1526</v>
      </c>
      <c r="L11569">
        <v>70.169999999999959</v>
      </c>
      <c r="M11569" t="s">
        <v>17</v>
      </c>
      <c r="N11569" s="1" t="s">
        <v>12083</v>
      </c>
      <c r="AC11569" s="5">
        <v>45491</v>
      </c>
      <c r="AD11569" s="5" t="s">
        <v>14684</v>
      </c>
      <c r="AE11569" s="5" t="s">
        <v>198</v>
      </c>
      <c r="AF11569">
        <f>MONTH(Table1[[#This Row],[Date Sent]])</f>
        <v>7</v>
      </c>
      <c r="AG11569">
        <f>YEAR(Table1[[#This Row],[Date Sent]])</f>
        <v>2024</v>
      </c>
    </row>
    <row r="11570" spans="1:33" x14ac:dyDescent="0.2">
      <c r="A11570" t="s">
        <v>419</v>
      </c>
      <c r="B11570" t="s">
        <v>12080</v>
      </c>
      <c r="C11570" s="1">
        <v>743.44</v>
      </c>
      <c r="D11570" s="5">
        <v>45446</v>
      </c>
      <c r="E11570" t="s">
        <v>33</v>
      </c>
      <c r="F11570" s="1" t="s">
        <v>918</v>
      </c>
      <c r="G11570" s="42" t="s">
        <v>12084</v>
      </c>
      <c r="H11570" s="1" t="s">
        <v>12085</v>
      </c>
      <c r="I11570">
        <v>709</v>
      </c>
      <c r="J11570" s="16" t="s">
        <v>25</v>
      </c>
      <c r="K11570" s="1" t="s">
        <v>1140</v>
      </c>
      <c r="L11570">
        <v>16.21</v>
      </c>
      <c r="M11570" t="s">
        <v>39</v>
      </c>
      <c r="N11570" s="1" t="s">
        <v>1550</v>
      </c>
      <c r="O11570">
        <v>18.230000000000018</v>
      </c>
      <c r="P11570" t="s">
        <v>33</v>
      </c>
      <c r="Q11570" s="1" t="s">
        <v>2604</v>
      </c>
      <c r="AC11570" s="5">
        <v>45491</v>
      </c>
      <c r="AD11570" s="5" t="s">
        <v>14684</v>
      </c>
      <c r="AE11570" s="5" t="s">
        <v>198</v>
      </c>
      <c r="AF11570">
        <f>MONTH(Table1[[#This Row],[Date Sent]])</f>
        <v>7</v>
      </c>
      <c r="AG11570">
        <f>YEAR(Table1[[#This Row],[Date Sent]])</f>
        <v>2024</v>
      </c>
    </row>
    <row r="11571" spans="1:33" x14ac:dyDescent="0.2">
      <c r="A11571" t="s">
        <v>78</v>
      </c>
      <c r="B11571" t="s">
        <v>12086</v>
      </c>
      <c r="C11571" s="1">
        <v>76.459999999999994</v>
      </c>
      <c r="D11571" s="5">
        <v>45429</v>
      </c>
      <c r="E11571" t="s">
        <v>22</v>
      </c>
      <c r="F11571" s="1" t="s">
        <v>53</v>
      </c>
      <c r="G11571" s="36" t="str">
        <f>Table1[[#This Row],[Split 1]]</f>
        <v>bug reflector</v>
      </c>
      <c r="H11571" s="1" t="s">
        <v>12087</v>
      </c>
      <c r="AC11571" s="5">
        <v>45491</v>
      </c>
      <c r="AD11571" s="5" t="s">
        <v>14536</v>
      </c>
      <c r="AE11571" s="5" t="s">
        <v>156</v>
      </c>
      <c r="AF11571">
        <f>MONTH(Table1[[#This Row],[Date Sent]])</f>
        <v>7</v>
      </c>
      <c r="AG11571">
        <f>YEAR(Table1[[#This Row],[Date Sent]])</f>
        <v>2024</v>
      </c>
    </row>
    <row r="11572" spans="1:33" x14ac:dyDescent="0.2">
      <c r="A11572" t="s">
        <v>78</v>
      </c>
      <c r="B11572" t="s">
        <v>12086</v>
      </c>
      <c r="C11572" s="1">
        <v>-51.49</v>
      </c>
      <c r="D11572" s="5">
        <v>45433</v>
      </c>
      <c r="E11572" t="s">
        <v>22</v>
      </c>
      <c r="F11572" s="1" t="s">
        <v>53</v>
      </c>
      <c r="G11572" s="36" t="str">
        <f>Table1[[#This Row],[Split 1]]</f>
        <v>bug reflector return</v>
      </c>
      <c r="H11572" s="1" t="s">
        <v>12088</v>
      </c>
      <c r="AC11572" s="5">
        <v>45491</v>
      </c>
      <c r="AD11572" s="5" t="s">
        <v>14536</v>
      </c>
      <c r="AE11572" s="5" t="s">
        <v>156</v>
      </c>
      <c r="AF11572">
        <f>MONTH(Table1[[#This Row],[Date Sent]])</f>
        <v>7</v>
      </c>
      <c r="AG11572">
        <f>YEAR(Table1[[#This Row],[Date Sent]])</f>
        <v>2024</v>
      </c>
    </row>
    <row r="11573" spans="1:33" x14ac:dyDescent="0.2">
      <c r="A11573" t="s">
        <v>78</v>
      </c>
      <c r="B11573" t="s">
        <v>12086</v>
      </c>
      <c r="C11573" s="1">
        <v>48.19</v>
      </c>
      <c r="D11573" s="5">
        <v>45433</v>
      </c>
      <c r="E11573" t="s">
        <v>33</v>
      </c>
      <c r="F11573" s="1" t="s">
        <v>918</v>
      </c>
      <c r="G11573" s="42" t="s">
        <v>33</v>
      </c>
      <c r="H11573" s="1" t="s">
        <v>12089</v>
      </c>
      <c r="I11573">
        <v>39.35</v>
      </c>
      <c r="J11573" s="16" t="s">
        <v>33</v>
      </c>
      <c r="K11573" s="1" t="s">
        <v>979</v>
      </c>
      <c r="L11573">
        <v>8.8399999999999963</v>
      </c>
      <c r="M11573" t="s">
        <v>39</v>
      </c>
      <c r="N11573" s="1" t="s">
        <v>12090</v>
      </c>
      <c r="AC11573" s="5">
        <v>45491</v>
      </c>
      <c r="AD11573" s="5" t="s">
        <v>14536</v>
      </c>
      <c r="AE11573" s="5" t="s">
        <v>156</v>
      </c>
      <c r="AF11573">
        <f>MONTH(Table1[[#This Row],[Date Sent]])</f>
        <v>7</v>
      </c>
      <c r="AG11573">
        <f>YEAR(Table1[[#This Row],[Date Sent]])</f>
        <v>2024</v>
      </c>
    </row>
    <row r="11574" spans="1:33" x14ac:dyDescent="0.2">
      <c r="A11574" t="s">
        <v>78</v>
      </c>
      <c r="B11574" t="s">
        <v>12086</v>
      </c>
      <c r="C11574" s="1">
        <v>84.83</v>
      </c>
      <c r="D11574" s="5">
        <v>45437</v>
      </c>
      <c r="E11574" t="s">
        <v>33</v>
      </c>
      <c r="F11574" s="1" t="s">
        <v>918</v>
      </c>
      <c r="G11574" s="42" t="s">
        <v>33</v>
      </c>
      <c r="H11574" s="1" t="s">
        <v>12091</v>
      </c>
      <c r="I11574">
        <v>15.47</v>
      </c>
      <c r="J11574" s="16" t="s">
        <v>33</v>
      </c>
      <c r="K11574" s="1" t="s">
        <v>1785</v>
      </c>
      <c r="L11574">
        <v>63.66</v>
      </c>
      <c r="M11574" t="s">
        <v>17</v>
      </c>
      <c r="N11574" s="1" t="s">
        <v>12092</v>
      </c>
      <c r="O11574">
        <v>5.7000000000000028</v>
      </c>
      <c r="P11574" t="s">
        <v>18</v>
      </c>
      <c r="Q11574" s="1" t="s">
        <v>7417</v>
      </c>
      <c r="AC11574" s="5">
        <v>45491</v>
      </c>
      <c r="AD11574" s="5" t="s">
        <v>14536</v>
      </c>
      <c r="AE11574" s="5" t="s">
        <v>156</v>
      </c>
      <c r="AF11574">
        <f>MONTH(Table1[[#This Row],[Date Sent]])</f>
        <v>7</v>
      </c>
      <c r="AG11574">
        <f>YEAR(Table1[[#This Row],[Date Sent]])</f>
        <v>2024</v>
      </c>
    </row>
    <row r="11575" spans="1:33" x14ac:dyDescent="0.2">
      <c r="A11575" t="s">
        <v>78</v>
      </c>
      <c r="B11575" t="s">
        <v>12086</v>
      </c>
      <c r="C11575" s="1">
        <v>71.67</v>
      </c>
      <c r="D11575" s="5">
        <v>45459</v>
      </c>
      <c r="E11575" t="s">
        <v>33</v>
      </c>
      <c r="F11575" s="1" t="s">
        <v>918</v>
      </c>
      <c r="G11575" s="42" t="s">
        <v>11804</v>
      </c>
      <c r="H11575" s="1" t="s">
        <v>12093</v>
      </c>
      <c r="I11575">
        <v>25.2</v>
      </c>
      <c r="J11575" s="16" t="s">
        <v>33</v>
      </c>
      <c r="K11575" s="1" t="s">
        <v>1056</v>
      </c>
      <c r="L11575">
        <v>41.349999999999987</v>
      </c>
      <c r="M11575" t="s">
        <v>17</v>
      </c>
      <c r="N11575" s="1" t="s">
        <v>12094</v>
      </c>
      <c r="O11575">
        <v>5.1200000000000188</v>
      </c>
      <c r="P11575" t="s">
        <v>18</v>
      </c>
      <c r="Q11575" s="1" t="s">
        <v>9723</v>
      </c>
      <c r="AC11575" s="5">
        <v>45491</v>
      </c>
      <c r="AD11575" s="5" t="s">
        <v>14536</v>
      </c>
      <c r="AE11575" s="5" t="s">
        <v>156</v>
      </c>
      <c r="AF11575">
        <f>MONTH(Table1[[#This Row],[Date Sent]])</f>
        <v>7</v>
      </c>
      <c r="AG11575">
        <f>YEAR(Table1[[#This Row],[Date Sent]])</f>
        <v>2024</v>
      </c>
    </row>
    <row r="11576" spans="1:33" x14ac:dyDescent="0.2">
      <c r="A11576" t="s">
        <v>78</v>
      </c>
      <c r="B11576" t="s">
        <v>12086</v>
      </c>
      <c r="C11576" s="1">
        <v>61.37</v>
      </c>
      <c r="D11576" s="5">
        <v>45461</v>
      </c>
      <c r="E11576" t="s">
        <v>18</v>
      </c>
      <c r="F11576" s="1" t="s">
        <v>918</v>
      </c>
      <c r="G11576" s="36" t="str">
        <f>Table1[[#This Row],[Split 1]]</f>
        <v>gloves, anitfreeze, chips</v>
      </c>
      <c r="H11576" s="1" t="s">
        <v>12095</v>
      </c>
      <c r="I11576">
        <v>17.68</v>
      </c>
      <c r="J11576" s="16" t="s">
        <v>16</v>
      </c>
      <c r="K11576" s="1" t="s">
        <v>1057</v>
      </c>
      <c r="L11576">
        <v>22.46</v>
      </c>
      <c r="M11576" t="s">
        <v>33</v>
      </c>
      <c r="N11576" s="1" t="s">
        <v>1752</v>
      </c>
      <c r="O11576">
        <v>21.229999999999997</v>
      </c>
      <c r="P11576" t="s">
        <v>18</v>
      </c>
      <c r="Q11576" s="1" t="s">
        <v>12096</v>
      </c>
      <c r="AC11576" s="5">
        <v>45491</v>
      </c>
      <c r="AD11576" s="5" t="s">
        <v>14536</v>
      </c>
      <c r="AE11576" s="5" t="s">
        <v>156</v>
      </c>
      <c r="AF11576">
        <f>MONTH(Table1[[#This Row],[Date Sent]])</f>
        <v>7</v>
      </c>
      <c r="AG11576">
        <f>YEAR(Table1[[#This Row],[Date Sent]])</f>
        <v>2024</v>
      </c>
    </row>
    <row r="11577" spans="1:33" x14ac:dyDescent="0.2">
      <c r="A11577" t="s">
        <v>440</v>
      </c>
      <c r="B11577" t="s">
        <v>12097</v>
      </c>
      <c r="C11577" s="1">
        <v>1011.29</v>
      </c>
      <c r="D11577" s="5">
        <v>45455</v>
      </c>
      <c r="E11577" t="s">
        <v>21</v>
      </c>
      <c r="F11577" s="1" t="s">
        <v>918</v>
      </c>
      <c r="G11577" s="42" t="s">
        <v>12098</v>
      </c>
      <c r="H11577" s="1" t="s">
        <v>12099</v>
      </c>
      <c r="I11577">
        <v>638.05999999999995</v>
      </c>
      <c r="J11577" s="16" t="s">
        <v>21</v>
      </c>
      <c r="K11577" s="1" t="s">
        <v>1722</v>
      </c>
      <c r="L11577">
        <v>373.23</v>
      </c>
      <c r="M11577" t="s">
        <v>33</v>
      </c>
      <c r="N11577" s="1" t="s">
        <v>12100</v>
      </c>
      <c r="AC11577" s="5">
        <v>45491</v>
      </c>
      <c r="AD11577" s="5" t="s">
        <v>13735</v>
      </c>
      <c r="AE11577" s="5" t="s">
        <v>140</v>
      </c>
      <c r="AF11577">
        <f>MONTH(Table1[[#This Row],[Date Sent]])</f>
        <v>7</v>
      </c>
      <c r="AG11577">
        <f>YEAR(Table1[[#This Row],[Date Sent]])</f>
        <v>2024</v>
      </c>
    </row>
    <row r="11578" spans="1:33" x14ac:dyDescent="0.2">
      <c r="A11578" t="s">
        <v>660</v>
      </c>
      <c r="B11578" t="s">
        <v>12101</v>
      </c>
      <c r="C11578" s="1">
        <v>274.95</v>
      </c>
      <c r="D11578" s="5">
        <v>45427</v>
      </c>
      <c r="E11578" t="s">
        <v>21</v>
      </c>
      <c r="F11578" s="1" t="s">
        <v>33</v>
      </c>
      <c r="G11578" s="42" t="s">
        <v>33</v>
      </c>
      <c r="H11578" s="1" t="s">
        <v>12102</v>
      </c>
      <c r="AC11578" s="5">
        <v>45491</v>
      </c>
      <c r="AD11578" s="5" t="s">
        <v>14674</v>
      </c>
      <c r="AE11578" s="5" t="s">
        <v>140</v>
      </c>
      <c r="AF11578">
        <f>MONTH(Table1[[#This Row],[Date Sent]])</f>
        <v>7</v>
      </c>
      <c r="AG11578">
        <f>YEAR(Table1[[#This Row],[Date Sent]])</f>
        <v>2024</v>
      </c>
    </row>
    <row r="11579" spans="1:33" x14ac:dyDescent="0.2">
      <c r="A11579" t="s">
        <v>660</v>
      </c>
      <c r="B11579" t="s">
        <v>12101</v>
      </c>
      <c r="C11579" s="1">
        <v>26.91</v>
      </c>
      <c r="D11579" s="5">
        <v>45432</v>
      </c>
      <c r="E11579" t="s">
        <v>21</v>
      </c>
      <c r="F11579" s="1" t="s">
        <v>33</v>
      </c>
      <c r="G11579" s="42" t="s">
        <v>33</v>
      </c>
      <c r="H11579" s="1" t="s">
        <v>2082</v>
      </c>
      <c r="AC11579" s="5">
        <v>45491</v>
      </c>
      <c r="AD11579" s="5" t="s">
        <v>14674</v>
      </c>
      <c r="AE11579" s="5" t="s">
        <v>140</v>
      </c>
      <c r="AF11579">
        <f>MONTH(Table1[[#This Row],[Date Sent]])</f>
        <v>7</v>
      </c>
      <c r="AG11579">
        <f>YEAR(Table1[[#This Row],[Date Sent]])</f>
        <v>2024</v>
      </c>
    </row>
    <row r="11580" spans="1:33" x14ac:dyDescent="0.2">
      <c r="A11580" t="s">
        <v>660</v>
      </c>
      <c r="B11580" t="s">
        <v>12101</v>
      </c>
      <c r="C11580" s="1">
        <v>410.11</v>
      </c>
      <c r="D11580" s="5">
        <v>45433</v>
      </c>
      <c r="E11580" t="s">
        <v>25</v>
      </c>
      <c r="F11580" s="1" t="s">
        <v>10</v>
      </c>
      <c r="G11580" s="42" t="s">
        <v>10</v>
      </c>
      <c r="H11580" s="1" t="s">
        <v>12103</v>
      </c>
      <c r="AC11580" s="5">
        <v>45491</v>
      </c>
      <c r="AD11580" s="5" t="s">
        <v>14674</v>
      </c>
      <c r="AE11580" s="5" t="s">
        <v>140</v>
      </c>
      <c r="AF11580">
        <f>MONTH(Table1[[#This Row],[Date Sent]])</f>
        <v>7</v>
      </c>
      <c r="AG11580">
        <f>YEAR(Table1[[#This Row],[Date Sent]])</f>
        <v>2024</v>
      </c>
    </row>
    <row r="11581" spans="1:33" x14ac:dyDescent="0.2">
      <c r="A11581" t="s">
        <v>660</v>
      </c>
      <c r="B11581" t="s">
        <v>12101</v>
      </c>
      <c r="C11581" s="1">
        <v>27.64</v>
      </c>
      <c r="D11581" s="5">
        <v>45433</v>
      </c>
      <c r="E11581" t="s">
        <v>21</v>
      </c>
      <c r="F11581" s="1" t="s">
        <v>39</v>
      </c>
      <c r="G11581" s="42" t="s">
        <v>39</v>
      </c>
      <c r="H11581" s="1" t="s">
        <v>12104</v>
      </c>
      <c r="AC11581" s="5">
        <v>45491</v>
      </c>
      <c r="AD11581" s="5" t="s">
        <v>14674</v>
      </c>
      <c r="AE11581" s="5" t="s">
        <v>140</v>
      </c>
      <c r="AF11581">
        <f>MONTH(Table1[[#This Row],[Date Sent]])</f>
        <v>7</v>
      </c>
      <c r="AG11581">
        <f>YEAR(Table1[[#This Row],[Date Sent]])</f>
        <v>2024</v>
      </c>
    </row>
    <row r="11582" spans="1:33" x14ac:dyDescent="0.2">
      <c r="A11582" t="s">
        <v>660</v>
      </c>
      <c r="B11582" t="s">
        <v>12101</v>
      </c>
      <c r="C11582" s="1">
        <v>261.89999999999998</v>
      </c>
      <c r="D11582" s="5">
        <v>45434</v>
      </c>
      <c r="E11582" t="s">
        <v>21</v>
      </c>
      <c r="F11582" s="1" t="s">
        <v>33</v>
      </c>
      <c r="G11582" s="36" t="str">
        <f>Table1[[#This Row],[Split 1]]</f>
        <v>scrub brushes, spray bottle holder, hooks, broom handle</v>
      </c>
      <c r="H11582" s="1" t="s">
        <v>12105</v>
      </c>
      <c r="AC11582" s="5">
        <v>45491</v>
      </c>
      <c r="AD11582" s="5" t="s">
        <v>14674</v>
      </c>
      <c r="AE11582" s="5" t="s">
        <v>140</v>
      </c>
      <c r="AF11582">
        <f>MONTH(Table1[[#This Row],[Date Sent]])</f>
        <v>7</v>
      </c>
      <c r="AG11582">
        <f>YEAR(Table1[[#This Row],[Date Sent]])</f>
        <v>2024</v>
      </c>
    </row>
    <row r="11583" spans="1:33" x14ac:dyDescent="0.2">
      <c r="A11583" t="s">
        <v>660</v>
      </c>
      <c r="B11583" t="s">
        <v>12101</v>
      </c>
      <c r="C11583" s="1">
        <v>158.79</v>
      </c>
      <c r="D11583" s="5">
        <v>45440</v>
      </c>
      <c r="E11583" t="s">
        <v>21</v>
      </c>
      <c r="F11583" s="1" t="s">
        <v>39</v>
      </c>
      <c r="G11583" s="42" t="s">
        <v>39</v>
      </c>
      <c r="H11583" s="1" t="s">
        <v>12106</v>
      </c>
      <c r="AC11583" s="5">
        <v>45491</v>
      </c>
      <c r="AD11583" s="5" t="s">
        <v>14674</v>
      </c>
      <c r="AE11583" s="5" t="s">
        <v>140</v>
      </c>
      <c r="AF11583">
        <f>MONTH(Table1[[#This Row],[Date Sent]])</f>
        <v>7</v>
      </c>
      <c r="AG11583">
        <f>YEAR(Table1[[#This Row],[Date Sent]])</f>
        <v>2024</v>
      </c>
    </row>
    <row r="11584" spans="1:33" x14ac:dyDescent="0.2">
      <c r="A11584" t="s">
        <v>660</v>
      </c>
      <c r="B11584" t="s">
        <v>12101</v>
      </c>
      <c r="C11584" s="1">
        <v>71.67</v>
      </c>
      <c r="D11584" s="5">
        <v>45441</v>
      </c>
      <c r="E11584" t="s">
        <v>21</v>
      </c>
      <c r="F11584" s="1" t="s">
        <v>918</v>
      </c>
      <c r="G11584" s="36" t="str">
        <f>Table1[[#This Row],[Split 1]]</f>
        <v>Water Air wick</v>
      </c>
      <c r="H11584" s="1" t="s">
        <v>12107</v>
      </c>
      <c r="I11584">
        <v>28.92</v>
      </c>
      <c r="J11584" s="16" t="s">
        <v>18</v>
      </c>
      <c r="K11584" s="1" t="s">
        <v>7417</v>
      </c>
      <c r="L11584">
        <v>30.3</v>
      </c>
      <c r="M11584" t="s">
        <v>15</v>
      </c>
      <c r="N11584" s="1" t="s">
        <v>10898</v>
      </c>
      <c r="O11584">
        <v>12.450000000000003</v>
      </c>
      <c r="P11584" t="s">
        <v>4</v>
      </c>
      <c r="Q11584" s="1" t="s">
        <v>4525</v>
      </c>
      <c r="AC11584" s="5">
        <v>45491</v>
      </c>
      <c r="AD11584" s="5" t="s">
        <v>14674</v>
      </c>
      <c r="AE11584" s="5" t="s">
        <v>140</v>
      </c>
      <c r="AF11584">
        <f>MONTH(Table1[[#This Row],[Date Sent]])</f>
        <v>7</v>
      </c>
      <c r="AG11584">
        <f>YEAR(Table1[[#This Row],[Date Sent]])</f>
        <v>2024</v>
      </c>
    </row>
    <row r="11585" spans="1:33" x14ac:dyDescent="0.2">
      <c r="A11585" t="s">
        <v>660</v>
      </c>
      <c r="B11585" t="s">
        <v>12101</v>
      </c>
      <c r="C11585" s="1">
        <v>20.98</v>
      </c>
      <c r="D11585" s="5">
        <v>45447</v>
      </c>
      <c r="E11585" t="s">
        <v>18</v>
      </c>
      <c r="F11585" s="1" t="s">
        <v>6</v>
      </c>
      <c r="G11585" s="42" t="s">
        <v>6</v>
      </c>
      <c r="H11585" s="1" t="s">
        <v>12108</v>
      </c>
      <c r="AC11585" s="5">
        <v>45491</v>
      </c>
      <c r="AD11585" s="5" t="s">
        <v>14674</v>
      </c>
      <c r="AE11585" s="5" t="s">
        <v>140</v>
      </c>
      <c r="AF11585">
        <f>MONTH(Table1[[#This Row],[Date Sent]])</f>
        <v>7</v>
      </c>
      <c r="AG11585">
        <f>YEAR(Table1[[#This Row],[Date Sent]])</f>
        <v>2024</v>
      </c>
    </row>
    <row r="11586" spans="1:33" x14ac:dyDescent="0.2">
      <c r="A11586" t="s">
        <v>660</v>
      </c>
      <c r="B11586" t="s">
        <v>12101</v>
      </c>
      <c r="C11586" s="1">
        <v>7.41</v>
      </c>
      <c r="D11586" s="5">
        <v>45448</v>
      </c>
      <c r="E11586" t="s">
        <v>18</v>
      </c>
      <c r="F11586" s="1" t="s">
        <v>6</v>
      </c>
      <c r="G11586" s="42" t="s">
        <v>6</v>
      </c>
      <c r="H11586" s="1" t="s">
        <v>12109</v>
      </c>
      <c r="AC11586" s="5">
        <v>45491</v>
      </c>
      <c r="AD11586" s="5" t="s">
        <v>14674</v>
      </c>
      <c r="AE11586" s="5" t="s">
        <v>140</v>
      </c>
      <c r="AF11586">
        <f>MONTH(Table1[[#This Row],[Date Sent]])</f>
        <v>7</v>
      </c>
      <c r="AG11586">
        <f>YEAR(Table1[[#This Row],[Date Sent]])</f>
        <v>2024</v>
      </c>
    </row>
    <row r="11587" spans="1:33" x14ac:dyDescent="0.2">
      <c r="A11587" t="s">
        <v>660</v>
      </c>
      <c r="B11587" t="s">
        <v>12101</v>
      </c>
      <c r="C11587" s="1">
        <v>23.54</v>
      </c>
      <c r="D11587" s="5">
        <v>45448</v>
      </c>
      <c r="E11587" t="s">
        <v>18</v>
      </c>
      <c r="F11587" s="1" t="s">
        <v>6</v>
      </c>
      <c r="G11587" s="42" t="s">
        <v>6</v>
      </c>
      <c r="H11587" s="1" t="s">
        <v>12109</v>
      </c>
      <c r="AC11587" s="5">
        <v>45491</v>
      </c>
      <c r="AD11587" s="5" t="s">
        <v>14674</v>
      </c>
      <c r="AE11587" s="5" t="s">
        <v>140</v>
      </c>
      <c r="AF11587">
        <f>MONTH(Table1[[#This Row],[Date Sent]])</f>
        <v>7</v>
      </c>
      <c r="AG11587">
        <f>YEAR(Table1[[#This Row],[Date Sent]])</f>
        <v>2024</v>
      </c>
    </row>
    <row r="11588" spans="1:33" x14ac:dyDescent="0.2">
      <c r="A11588" t="s">
        <v>660</v>
      </c>
      <c r="B11588" t="s">
        <v>12101</v>
      </c>
      <c r="C11588" s="1">
        <v>12.99</v>
      </c>
      <c r="D11588" s="5">
        <v>45448</v>
      </c>
      <c r="E11588" t="s">
        <v>18</v>
      </c>
      <c r="F11588" s="1" t="s">
        <v>6</v>
      </c>
      <c r="G11588" s="42" t="s">
        <v>6</v>
      </c>
      <c r="H11588" s="1" t="s">
        <v>12110</v>
      </c>
      <c r="AC11588" s="5">
        <v>45491</v>
      </c>
      <c r="AD11588" s="5" t="s">
        <v>14674</v>
      </c>
      <c r="AE11588" s="5" t="s">
        <v>140</v>
      </c>
      <c r="AF11588">
        <f>MONTH(Table1[[#This Row],[Date Sent]])</f>
        <v>7</v>
      </c>
      <c r="AG11588">
        <f>YEAR(Table1[[#This Row],[Date Sent]])</f>
        <v>2024</v>
      </c>
    </row>
    <row r="11589" spans="1:33" x14ac:dyDescent="0.2">
      <c r="A11589" t="s">
        <v>660</v>
      </c>
      <c r="B11589" t="s">
        <v>12101</v>
      </c>
      <c r="C11589" s="1">
        <v>10.39</v>
      </c>
      <c r="D11589" s="5">
        <v>45448</v>
      </c>
      <c r="E11589" t="s">
        <v>18</v>
      </c>
      <c r="F11589" s="1" t="s">
        <v>6</v>
      </c>
      <c r="G11589" s="42" t="s">
        <v>6</v>
      </c>
      <c r="H11589" s="1" t="s">
        <v>12109</v>
      </c>
      <c r="AC11589" s="5">
        <v>45491</v>
      </c>
      <c r="AD11589" s="5" t="s">
        <v>14674</v>
      </c>
      <c r="AE11589" s="5" t="s">
        <v>140</v>
      </c>
      <c r="AF11589">
        <f>MONTH(Table1[[#This Row],[Date Sent]])</f>
        <v>7</v>
      </c>
      <c r="AG11589">
        <f>YEAR(Table1[[#This Row],[Date Sent]])</f>
        <v>2024</v>
      </c>
    </row>
    <row r="11590" spans="1:33" x14ac:dyDescent="0.2">
      <c r="A11590" t="s">
        <v>660</v>
      </c>
      <c r="B11590" t="s">
        <v>12101</v>
      </c>
      <c r="C11590" s="1">
        <v>57.46</v>
      </c>
      <c r="D11590" s="5">
        <v>45449</v>
      </c>
      <c r="E11590" t="s">
        <v>21</v>
      </c>
      <c r="F11590" s="1" t="s">
        <v>40</v>
      </c>
      <c r="G11590" s="36" t="str">
        <f>Table1[[#This Row],[Split 1]]</f>
        <v>PVC supplies</v>
      </c>
      <c r="H11590" s="1" t="s">
        <v>3755</v>
      </c>
      <c r="AC11590" s="5">
        <v>45491</v>
      </c>
      <c r="AD11590" s="5" t="s">
        <v>14674</v>
      </c>
      <c r="AE11590" s="5" t="s">
        <v>140</v>
      </c>
      <c r="AF11590">
        <f>MONTH(Table1[[#This Row],[Date Sent]])</f>
        <v>7</v>
      </c>
      <c r="AG11590">
        <f>YEAR(Table1[[#This Row],[Date Sent]])</f>
        <v>2024</v>
      </c>
    </row>
    <row r="11591" spans="1:33" x14ac:dyDescent="0.2">
      <c r="A11591" t="s">
        <v>660</v>
      </c>
      <c r="B11591" t="s">
        <v>12101</v>
      </c>
      <c r="C11591" s="1">
        <v>80.91</v>
      </c>
      <c r="D11591" s="5">
        <v>45449</v>
      </c>
      <c r="E11591" t="s">
        <v>18</v>
      </c>
      <c r="F11591" s="1" t="s">
        <v>6</v>
      </c>
      <c r="G11591" s="42" t="s">
        <v>6</v>
      </c>
      <c r="H11591" s="1" t="s">
        <v>12111</v>
      </c>
      <c r="AC11591" s="5">
        <v>45491</v>
      </c>
      <c r="AD11591" s="5" t="s">
        <v>14674</v>
      </c>
      <c r="AE11591" s="5" t="s">
        <v>140</v>
      </c>
      <c r="AF11591">
        <f>MONTH(Table1[[#This Row],[Date Sent]])</f>
        <v>7</v>
      </c>
      <c r="AG11591">
        <f>YEAR(Table1[[#This Row],[Date Sent]])</f>
        <v>2024</v>
      </c>
    </row>
    <row r="11592" spans="1:33" x14ac:dyDescent="0.2">
      <c r="A11592" t="s">
        <v>660</v>
      </c>
      <c r="B11592" t="s">
        <v>12101</v>
      </c>
      <c r="C11592" s="1">
        <v>460.56</v>
      </c>
      <c r="D11592" s="5">
        <v>45455</v>
      </c>
      <c r="E11592" t="s">
        <v>21</v>
      </c>
      <c r="F11592" s="1" t="s">
        <v>918</v>
      </c>
      <c r="G11592" s="36" t="str">
        <f>Table1[[#This Row],[Split 1]]</f>
        <v>Itemized, outdoor equipment &amp; wash supplies</v>
      </c>
      <c r="H11592" s="1" t="s">
        <v>12112</v>
      </c>
      <c r="I11592">
        <v>16.989999999999998</v>
      </c>
      <c r="J11592" s="16" t="s">
        <v>21</v>
      </c>
      <c r="K11592" s="1" t="s">
        <v>12113</v>
      </c>
      <c r="L11592">
        <v>73.400000000000006</v>
      </c>
      <c r="M11592" t="s">
        <v>33</v>
      </c>
      <c r="N11592" s="1" t="s">
        <v>12114</v>
      </c>
      <c r="O11592">
        <v>354.12</v>
      </c>
      <c r="P11592" t="s">
        <v>10</v>
      </c>
      <c r="Q11592" s="1" t="s">
        <v>12115</v>
      </c>
      <c r="R11592">
        <v>16.050000000000011</v>
      </c>
      <c r="S11592" t="s">
        <v>1193</v>
      </c>
      <c r="T11592" s="1" t="s">
        <v>12116</v>
      </c>
      <c r="AC11592" s="5">
        <v>45491</v>
      </c>
      <c r="AD11592" s="5" t="s">
        <v>14674</v>
      </c>
      <c r="AE11592" s="5" t="s">
        <v>140</v>
      </c>
      <c r="AF11592">
        <f>MONTH(Table1[[#This Row],[Date Sent]])</f>
        <v>7</v>
      </c>
      <c r="AG11592">
        <f>YEAR(Table1[[#This Row],[Date Sent]])</f>
        <v>2024</v>
      </c>
    </row>
    <row r="11593" spans="1:33" x14ac:dyDescent="0.2">
      <c r="A11593" t="s">
        <v>660</v>
      </c>
      <c r="B11593" t="s">
        <v>12101</v>
      </c>
      <c r="C11593" s="1">
        <v>28.59</v>
      </c>
      <c r="D11593" s="5">
        <v>45457</v>
      </c>
      <c r="E11593" t="s">
        <v>39</v>
      </c>
      <c r="F11593" s="1" t="s">
        <v>33</v>
      </c>
      <c r="G11593" s="42" t="s">
        <v>33</v>
      </c>
      <c r="H11593" s="1" t="s">
        <v>12117</v>
      </c>
      <c r="AC11593" s="5">
        <v>45491</v>
      </c>
      <c r="AD11593" s="5" t="s">
        <v>14674</v>
      </c>
      <c r="AE11593" s="5" t="s">
        <v>140</v>
      </c>
      <c r="AF11593">
        <f>MONTH(Table1[[#This Row],[Date Sent]])</f>
        <v>7</v>
      </c>
      <c r="AG11593">
        <f>YEAR(Table1[[#This Row],[Date Sent]])</f>
        <v>2024</v>
      </c>
    </row>
    <row r="11594" spans="1:33" x14ac:dyDescent="0.2">
      <c r="A11594" t="s">
        <v>2158</v>
      </c>
      <c r="B11594" t="s">
        <v>12118</v>
      </c>
      <c r="C11594" s="1">
        <v>550</v>
      </c>
      <c r="D11594" s="5">
        <v>45451</v>
      </c>
      <c r="E11594" t="s">
        <v>13</v>
      </c>
      <c r="F11594" s="1" t="s">
        <v>918</v>
      </c>
      <c r="G11594" s="42" t="s">
        <v>12119</v>
      </c>
      <c r="H11594" s="1" t="s">
        <v>12120</v>
      </c>
      <c r="I11594">
        <v>100.36</v>
      </c>
      <c r="J11594" s="16" t="s">
        <v>17</v>
      </c>
      <c r="K11594" s="1" t="s">
        <v>12121</v>
      </c>
      <c r="L11594">
        <v>302.86</v>
      </c>
      <c r="M11594" t="s">
        <v>10</v>
      </c>
      <c r="N11594" s="1" t="s">
        <v>12122</v>
      </c>
      <c r="O11594">
        <v>34.92</v>
      </c>
      <c r="P11594" t="s">
        <v>18</v>
      </c>
      <c r="Q11594" s="1" t="s">
        <v>11828</v>
      </c>
      <c r="R11594">
        <v>111.86</v>
      </c>
      <c r="S11594" t="s">
        <v>33</v>
      </c>
      <c r="T11594" s="1" t="s">
        <v>12123</v>
      </c>
      <c r="AC11594" s="5">
        <v>45491</v>
      </c>
      <c r="AD11594" s="5" t="s">
        <v>13750</v>
      </c>
      <c r="AE11594" s="5" t="s">
        <v>140</v>
      </c>
      <c r="AF11594">
        <f>MONTH(Table1[[#This Row],[Date Sent]])</f>
        <v>7</v>
      </c>
      <c r="AG11594">
        <f>YEAR(Table1[[#This Row],[Date Sent]])</f>
        <v>2024</v>
      </c>
    </row>
    <row r="11595" spans="1:33" x14ac:dyDescent="0.2">
      <c r="A11595" t="s">
        <v>6060</v>
      </c>
      <c r="B11595" t="s">
        <v>12124</v>
      </c>
      <c r="C11595" s="1">
        <v>138.30000000000001</v>
      </c>
      <c r="D11595" s="5">
        <v>45445</v>
      </c>
      <c r="E11595" t="s">
        <v>21</v>
      </c>
      <c r="F11595" s="1" t="s">
        <v>49</v>
      </c>
      <c r="G11595" s="42" t="s">
        <v>49</v>
      </c>
      <c r="H11595" s="1" t="s">
        <v>1647</v>
      </c>
      <c r="AC11595" s="5">
        <v>45491</v>
      </c>
      <c r="AD11595" s="5" t="s">
        <v>14655</v>
      </c>
      <c r="AE11595" s="5" t="s">
        <v>140</v>
      </c>
      <c r="AF11595">
        <f>MONTH(Table1[[#This Row],[Date Sent]])</f>
        <v>7</v>
      </c>
      <c r="AG11595">
        <f>YEAR(Table1[[#This Row],[Date Sent]])</f>
        <v>2024</v>
      </c>
    </row>
    <row r="11596" spans="1:33" x14ac:dyDescent="0.2">
      <c r="A11596" t="s">
        <v>6060</v>
      </c>
      <c r="B11596" t="s">
        <v>12124</v>
      </c>
      <c r="C11596" s="1">
        <v>162.69999999999999</v>
      </c>
      <c r="D11596" s="5">
        <v>45448</v>
      </c>
      <c r="E11596" t="s">
        <v>52</v>
      </c>
      <c r="F11596" s="1" t="s">
        <v>37</v>
      </c>
      <c r="G11596" s="36" t="str">
        <f>Table1[[#This Row],[Split 1]]</f>
        <v>Marketing</v>
      </c>
      <c r="H11596" s="1" t="s">
        <v>7448</v>
      </c>
      <c r="AC11596" s="5">
        <v>45491</v>
      </c>
      <c r="AD11596" s="5" t="s">
        <v>14655</v>
      </c>
      <c r="AE11596" s="5" t="s">
        <v>140</v>
      </c>
      <c r="AF11596">
        <f>MONTH(Table1[[#This Row],[Date Sent]])</f>
        <v>7</v>
      </c>
      <c r="AG11596">
        <f>YEAR(Table1[[#This Row],[Date Sent]])</f>
        <v>2024</v>
      </c>
    </row>
    <row r="11597" spans="1:33" x14ac:dyDescent="0.2">
      <c r="A11597" t="s">
        <v>6060</v>
      </c>
      <c r="B11597" t="s">
        <v>12124</v>
      </c>
      <c r="C11597" s="1">
        <v>126.13</v>
      </c>
      <c r="D11597" s="5">
        <v>45451</v>
      </c>
      <c r="E11597" t="s">
        <v>11</v>
      </c>
      <c r="F11597" s="1" t="s">
        <v>918</v>
      </c>
      <c r="G11597" s="36" t="str">
        <f>Table1[[#This Row],[Split 1]]</f>
        <v>Soap and water</v>
      </c>
      <c r="H11597" s="1" t="s">
        <v>12125</v>
      </c>
      <c r="I11597">
        <v>23.44</v>
      </c>
      <c r="J11597" s="16" t="s">
        <v>21</v>
      </c>
      <c r="K11597" s="1" t="s">
        <v>1722</v>
      </c>
      <c r="L11597">
        <v>21.92</v>
      </c>
      <c r="M11597" t="s">
        <v>18</v>
      </c>
      <c r="N11597" s="1" t="s">
        <v>12126</v>
      </c>
      <c r="O11597">
        <v>80.77</v>
      </c>
      <c r="P11597" t="s">
        <v>33</v>
      </c>
      <c r="Q11597" s="1" t="s">
        <v>12127</v>
      </c>
      <c r="AC11597" s="5">
        <v>45491</v>
      </c>
      <c r="AD11597" s="5" t="s">
        <v>14655</v>
      </c>
      <c r="AE11597" s="5" t="s">
        <v>140</v>
      </c>
      <c r="AF11597">
        <f>MONTH(Table1[[#This Row],[Date Sent]])</f>
        <v>7</v>
      </c>
      <c r="AG11597">
        <f>YEAR(Table1[[#This Row],[Date Sent]])</f>
        <v>2024</v>
      </c>
    </row>
    <row r="11598" spans="1:33" x14ac:dyDescent="0.2">
      <c r="A11598" t="s">
        <v>6060</v>
      </c>
      <c r="B11598" t="s">
        <v>12124</v>
      </c>
      <c r="C11598" s="1">
        <v>42.79</v>
      </c>
      <c r="D11598" s="5">
        <v>45459</v>
      </c>
      <c r="E11598" t="s">
        <v>33</v>
      </c>
      <c r="F11598" s="1" t="s">
        <v>15</v>
      </c>
      <c r="G11598" s="36" t="str">
        <f>Table1[[#This Row],[Split 1]]</f>
        <v>Bulb</v>
      </c>
      <c r="H11598" s="1" t="s">
        <v>12128</v>
      </c>
      <c r="AC11598" s="5">
        <v>45491</v>
      </c>
      <c r="AD11598" s="5" t="s">
        <v>14655</v>
      </c>
      <c r="AE11598" s="5" t="s">
        <v>140</v>
      </c>
      <c r="AF11598">
        <f>MONTH(Table1[[#This Row],[Date Sent]])</f>
        <v>7</v>
      </c>
      <c r="AG11598">
        <f>YEAR(Table1[[#This Row],[Date Sent]])</f>
        <v>2024</v>
      </c>
    </row>
    <row r="11599" spans="1:33" x14ac:dyDescent="0.2">
      <c r="A11599" t="s">
        <v>6060</v>
      </c>
      <c r="B11599" t="s">
        <v>12124</v>
      </c>
      <c r="C11599" s="1">
        <v>5.31</v>
      </c>
      <c r="D11599" s="5">
        <v>45461</v>
      </c>
      <c r="E11599" t="s">
        <v>20</v>
      </c>
      <c r="F11599" s="1" t="s">
        <v>39</v>
      </c>
      <c r="G11599" s="36" t="str">
        <f>Table1[[#This Row],[Split 1]]</f>
        <v>Top Brish repair</v>
      </c>
      <c r="H11599" s="1" t="s">
        <v>12129</v>
      </c>
      <c r="AC11599" s="5">
        <v>45491</v>
      </c>
      <c r="AD11599" s="5" t="s">
        <v>14655</v>
      </c>
      <c r="AE11599" s="5" t="s">
        <v>140</v>
      </c>
      <c r="AF11599">
        <f>MONTH(Table1[[#This Row],[Date Sent]])</f>
        <v>7</v>
      </c>
      <c r="AG11599">
        <f>YEAR(Table1[[#This Row],[Date Sent]])</f>
        <v>2024</v>
      </c>
    </row>
    <row r="11600" spans="1:33" x14ac:dyDescent="0.2">
      <c r="A11600" t="s">
        <v>6060</v>
      </c>
      <c r="B11600" t="s">
        <v>12130</v>
      </c>
      <c r="C11600" s="1">
        <v>162.69999999999999</v>
      </c>
      <c r="D11600" s="5">
        <v>45417</v>
      </c>
      <c r="E11600" t="s">
        <v>52</v>
      </c>
      <c r="F11600" s="1" t="s">
        <v>37</v>
      </c>
      <c r="G11600" s="36" t="str">
        <f>Table1[[#This Row],[Split 1]]</f>
        <v>Marketing</v>
      </c>
      <c r="H11600" s="1" t="s">
        <v>7448</v>
      </c>
      <c r="AC11600" s="5">
        <v>45491</v>
      </c>
      <c r="AD11600" s="5" t="s">
        <v>14655</v>
      </c>
      <c r="AE11600" s="5" t="s">
        <v>140</v>
      </c>
      <c r="AF11600">
        <f>MONTH(Table1[[#This Row],[Date Sent]])</f>
        <v>7</v>
      </c>
      <c r="AG11600">
        <f>YEAR(Table1[[#This Row],[Date Sent]])</f>
        <v>2024</v>
      </c>
    </row>
    <row r="11601" spans="1:33" x14ac:dyDescent="0.2">
      <c r="A11601" t="s">
        <v>6060</v>
      </c>
      <c r="B11601" t="s">
        <v>12130</v>
      </c>
      <c r="C11601" s="1">
        <v>171.3</v>
      </c>
      <c r="D11601" s="5">
        <v>45436</v>
      </c>
      <c r="E11601" t="s">
        <v>21</v>
      </c>
      <c r="F11601" s="1" t="s">
        <v>918</v>
      </c>
      <c r="G11601" s="42" t="s">
        <v>21</v>
      </c>
      <c r="H11601" s="1" t="s">
        <v>12131</v>
      </c>
      <c r="I11601">
        <v>21.92</v>
      </c>
      <c r="J11601" s="16" t="s">
        <v>18</v>
      </c>
      <c r="K11601" s="1" t="s">
        <v>7417</v>
      </c>
      <c r="L11601">
        <v>21.97</v>
      </c>
      <c r="M11601" t="s">
        <v>1193</v>
      </c>
      <c r="N11601" s="1" t="s">
        <v>10182</v>
      </c>
      <c r="O11601">
        <v>57.63</v>
      </c>
      <c r="P11601" t="s">
        <v>21</v>
      </c>
      <c r="Q11601" s="1" t="s">
        <v>12132</v>
      </c>
      <c r="R11601">
        <v>69.780000000000015</v>
      </c>
      <c r="S11601" t="s">
        <v>33</v>
      </c>
      <c r="T11601" s="1" t="s">
        <v>12133</v>
      </c>
      <c r="AC11601" s="5">
        <v>45491</v>
      </c>
      <c r="AD11601" s="5" t="s">
        <v>14655</v>
      </c>
      <c r="AE11601" s="5" t="s">
        <v>140</v>
      </c>
      <c r="AF11601">
        <f>MONTH(Table1[[#This Row],[Date Sent]])</f>
        <v>7</v>
      </c>
      <c r="AG11601">
        <f>YEAR(Table1[[#This Row],[Date Sent]])</f>
        <v>2024</v>
      </c>
    </row>
    <row r="11602" spans="1:33" x14ac:dyDescent="0.2">
      <c r="A11602" t="s">
        <v>6060</v>
      </c>
      <c r="B11602" t="s">
        <v>12130</v>
      </c>
      <c r="C11602" s="1">
        <v>21.35</v>
      </c>
      <c r="D11602" s="5">
        <v>45437</v>
      </c>
      <c r="E11602" t="s">
        <v>33</v>
      </c>
      <c r="F11602" s="1" t="s">
        <v>21</v>
      </c>
      <c r="G11602" s="42" t="s">
        <v>17</v>
      </c>
      <c r="H11602" s="1" t="s">
        <v>12134</v>
      </c>
      <c r="AC11602" s="5">
        <v>45491</v>
      </c>
      <c r="AD11602" s="5" t="s">
        <v>14655</v>
      </c>
      <c r="AE11602" s="5" t="s">
        <v>140</v>
      </c>
      <c r="AF11602">
        <f>MONTH(Table1[[#This Row],[Date Sent]])</f>
        <v>7</v>
      </c>
      <c r="AG11602">
        <f>YEAR(Table1[[#This Row],[Date Sent]])</f>
        <v>2024</v>
      </c>
    </row>
    <row r="11603" spans="1:33" x14ac:dyDescent="0.2">
      <c r="A11603" t="s">
        <v>6060</v>
      </c>
      <c r="B11603" t="s">
        <v>12130</v>
      </c>
      <c r="C11603" s="1">
        <v>58.79</v>
      </c>
      <c r="D11603" s="5">
        <v>45439</v>
      </c>
      <c r="E11603" t="s">
        <v>33</v>
      </c>
      <c r="F11603" s="1" t="s">
        <v>21</v>
      </c>
      <c r="G11603" s="36" t="str">
        <f>Table1[[#This Row],[Split 1]]</f>
        <v>brushes</v>
      </c>
      <c r="H11603" s="1" t="s">
        <v>2761</v>
      </c>
      <c r="AC11603" s="5">
        <v>45491</v>
      </c>
      <c r="AD11603" s="5" t="s">
        <v>14655</v>
      </c>
      <c r="AE11603" s="5" t="s">
        <v>140</v>
      </c>
      <c r="AF11603">
        <f>MONTH(Table1[[#This Row],[Date Sent]])</f>
        <v>7</v>
      </c>
      <c r="AG11603">
        <f>YEAR(Table1[[#This Row],[Date Sent]])</f>
        <v>2024</v>
      </c>
    </row>
    <row r="11604" spans="1:33" x14ac:dyDescent="0.2">
      <c r="A11604" t="s">
        <v>2546</v>
      </c>
      <c r="B11604" t="s">
        <v>12135</v>
      </c>
      <c r="C11604" s="1">
        <v>75.180000000000007</v>
      </c>
      <c r="D11604" s="5">
        <v>45429</v>
      </c>
      <c r="E11604" t="s">
        <v>33</v>
      </c>
      <c r="F11604" s="1" t="s">
        <v>17</v>
      </c>
      <c r="G11604" s="42" t="s">
        <v>17</v>
      </c>
      <c r="H11604" s="1" t="s">
        <v>3410</v>
      </c>
      <c r="AC11604" s="5">
        <v>45491</v>
      </c>
      <c r="AD11604" s="5" t="s">
        <v>14636</v>
      </c>
      <c r="AE11604" s="5" t="s">
        <v>140</v>
      </c>
      <c r="AF11604">
        <f>MONTH(Table1[[#This Row],[Date Sent]])</f>
        <v>7</v>
      </c>
      <c r="AG11604">
        <f>YEAR(Table1[[#This Row],[Date Sent]])</f>
        <v>2024</v>
      </c>
    </row>
    <row r="11605" spans="1:33" x14ac:dyDescent="0.2">
      <c r="A11605" t="s">
        <v>2546</v>
      </c>
      <c r="B11605" t="s">
        <v>12135</v>
      </c>
      <c r="C11605" s="1">
        <v>240.72</v>
      </c>
      <c r="D11605" s="5">
        <v>45431</v>
      </c>
      <c r="E11605" t="s">
        <v>21</v>
      </c>
      <c r="F11605" s="1" t="s">
        <v>33</v>
      </c>
      <c r="G11605" s="42" t="s">
        <v>33</v>
      </c>
      <c r="H11605" s="1" t="s">
        <v>1580</v>
      </c>
      <c r="AC11605" s="5">
        <v>45491</v>
      </c>
      <c r="AD11605" s="5" t="s">
        <v>14636</v>
      </c>
      <c r="AE11605" s="5" t="s">
        <v>140</v>
      </c>
      <c r="AF11605">
        <f>MONTH(Table1[[#This Row],[Date Sent]])</f>
        <v>7</v>
      </c>
      <c r="AG11605">
        <f>YEAR(Table1[[#This Row],[Date Sent]])</f>
        <v>2024</v>
      </c>
    </row>
    <row r="11606" spans="1:33" x14ac:dyDescent="0.2">
      <c r="A11606" t="s">
        <v>2546</v>
      </c>
      <c r="B11606" t="s">
        <v>12135</v>
      </c>
      <c r="C11606" s="1">
        <v>96.28</v>
      </c>
      <c r="D11606" s="5">
        <v>45443</v>
      </c>
      <c r="E11606" t="s">
        <v>39</v>
      </c>
      <c r="F11606" s="1" t="s">
        <v>33</v>
      </c>
      <c r="G11606" s="36" t="str">
        <f>Table1[[#This Row],[Split 1]]</f>
        <v>parking lot line stencil, unbrella</v>
      </c>
      <c r="H11606" s="1" t="s">
        <v>12136</v>
      </c>
      <c r="AC11606" s="5">
        <v>45491</v>
      </c>
      <c r="AD11606" s="5" t="s">
        <v>14636</v>
      </c>
      <c r="AE11606" s="5" t="s">
        <v>140</v>
      </c>
      <c r="AF11606">
        <f>MONTH(Table1[[#This Row],[Date Sent]])</f>
        <v>7</v>
      </c>
      <c r="AG11606">
        <f>YEAR(Table1[[#This Row],[Date Sent]])</f>
        <v>2024</v>
      </c>
    </row>
    <row r="11607" spans="1:33" x14ac:dyDescent="0.2">
      <c r="A11607" t="s">
        <v>2546</v>
      </c>
      <c r="B11607" t="s">
        <v>12135</v>
      </c>
      <c r="C11607" s="1">
        <v>41.92</v>
      </c>
      <c r="D11607" s="5">
        <v>45449</v>
      </c>
      <c r="E11607" t="s">
        <v>17</v>
      </c>
      <c r="F11607" s="1" t="s">
        <v>33</v>
      </c>
      <c r="G11607" s="36" t="str">
        <f>Table1[[#This Row],[Split 1]]</f>
        <v>grease spray, grease</v>
      </c>
      <c r="H11607" s="1" t="s">
        <v>12137</v>
      </c>
      <c r="AC11607" s="5">
        <v>45491</v>
      </c>
      <c r="AD11607" s="5" t="s">
        <v>14636</v>
      </c>
      <c r="AE11607" s="5" t="s">
        <v>140</v>
      </c>
      <c r="AF11607">
        <f>MONTH(Table1[[#This Row],[Date Sent]])</f>
        <v>7</v>
      </c>
      <c r="AG11607">
        <f>YEAR(Table1[[#This Row],[Date Sent]])</f>
        <v>2024</v>
      </c>
    </row>
    <row r="11608" spans="1:33" x14ac:dyDescent="0.2">
      <c r="A11608" t="s">
        <v>2546</v>
      </c>
      <c r="B11608" t="s">
        <v>12135</v>
      </c>
      <c r="C11608" s="1">
        <v>81.569999999999993</v>
      </c>
      <c r="D11608" s="5">
        <v>45451</v>
      </c>
      <c r="E11608" t="s">
        <v>39</v>
      </c>
      <c r="F11608" s="1" t="s">
        <v>17</v>
      </c>
      <c r="G11608" s="36" t="str">
        <f>Table1[[#This Row],[Split 1]]</f>
        <v>Pressure Washer hose</v>
      </c>
      <c r="H11608" s="1" t="s">
        <v>8927</v>
      </c>
      <c r="AC11608" s="5">
        <v>45491</v>
      </c>
      <c r="AD11608" s="5" t="s">
        <v>14636</v>
      </c>
      <c r="AE11608" s="5" t="s">
        <v>140</v>
      </c>
      <c r="AF11608">
        <f>MONTH(Table1[[#This Row],[Date Sent]])</f>
        <v>7</v>
      </c>
      <c r="AG11608">
        <f>YEAR(Table1[[#This Row],[Date Sent]])</f>
        <v>2024</v>
      </c>
    </row>
    <row r="11609" spans="1:33" x14ac:dyDescent="0.2">
      <c r="A11609" t="s">
        <v>2546</v>
      </c>
      <c r="B11609" t="s">
        <v>12135</v>
      </c>
      <c r="C11609" s="1">
        <v>119.56</v>
      </c>
      <c r="D11609" s="5">
        <v>45451</v>
      </c>
      <c r="E11609" t="s">
        <v>21</v>
      </c>
      <c r="F11609" s="1" t="s">
        <v>33</v>
      </c>
      <c r="G11609" s="42" t="s">
        <v>33</v>
      </c>
      <c r="H11609" s="1" t="s">
        <v>1070</v>
      </c>
      <c r="AC11609" s="5">
        <v>45491</v>
      </c>
      <c r="AD11609" s="5" t="s">
        <v>14636</v>
      </c>
      <c r="AE11609" s="5" t="s">
        <v>140</v>
      </c>
      <c r="AF11609">
        <f>MONTH(Table1[[#This Row],[Date Sent]])</f>
        <v>7</v>
      </c>
      <c r="AG11609">
        <f>YEAR(Table1[[#This Row],[Date Sent]])</f>
        <v>2024</v>
      </c>
    </row>
    <row r="11610" spans="1:33" x14ac:dyDescent="0.2">
      <c r="A11610" t="s">
        <v>2546</v>
      </c>
      <c r="B11610" t="s">
        <v>12135</v>
      </c>
      <c r="C11610" s="1">
        <v>26.94</v>
      </c>
      <c r="D11610" s="5">
        <v>45455</v>
      </c>
      <c r="E11610" t="s">
        <v>18</v>
      </c>
      <c r="F11610" s="1" t="s">
        <v>918</v>
      </c>
      <c r="G11610" s="36" t="str">
        <f>Table1[[#This Row],[Split 1]]</f>
        <v>snacks for team, febreeze</v>
      </c>
      <c r="H11610" s="1" t="s">
        <v>12138</v>
      </c>
      <c r="I11610">
        <v>7.94</v>
      </c>
      <c r="J11610" s="16" t="s">
        <v>15</v>
      </c>
      <c r="K11610" s="1" t="s">
        <v>11459</v>
      </c>
      <c r="L11610">
        <v>19</v>
      </c>
      <c r="M11610" t="s">
        <v>18</v>
      </c>
      <c r="N11610" s="1" t="s">
        <v>10925</v>
      </c>
      <c r="AC11610" s="5">
        <v>45491</v>
      </c>
      <c r="AD11610" s="5" t="s">
        <v>14636</v>
      </c>
      <c r="AE11610" s="5" t="s">
        <v>140</v>
      </c>
      <c r="AF11610">
        <f>MONTH(Table1[[#This Row],[Date Sent]])</f>
        <v>7</v>
      </c>
      <c r="AG11610">
        <f>YEAR(Table1[[#This Row],[Date Sent]])</f>
        <v>2024</v>
      </c>
    </row>
    <row r="11611" spans="1:33" x14ac:dyDescent="0.2">
      <c r="A11611" t="s">
        <v>2546</v>
      </c>
      <c r="B11611" t="s">
        <v>12135</v>
      </c>
      <c r="C11611" s="1">
        <v>32.04</v>
      </c>
      <c r="D11611" s="5">
        <v>45458</v>
      </c>
      <c r="E11611" t="s">
        <v>21</v>
      </c>
      <c r="F11611" s="1" t="s">
        <v>33</v>
      </c>
      <c r="G11611" s="36" t="str">
        <f>Table1[[#This Row],[Split 1]]</f>
        <v>Poles</v>
      </c>
      <c r="H11611" s="1" t="s">
        <v>8684</v>
      </c>
      <c r="AC11611" s="5">
        <v>45491</v>
      </c>
      <c r="AD11611" s="5" t="s">
        <v>14636</v>
      </c>
      <c r="AE11611" s="5" t="s">
        <v>140</v>
      </c>
      <c r="AF11611">
        <f>MONTH(Table1[[#This Row],[Date Sent]])</f>
        <v>7</v>
      </c>
      <c r="AG11611">
        <f>YEAR(Table1[[#This Row],[Date Sent]])</f>
        <v>2024</v>
      </c>
    </row>
    <row r="11612" spans="1:33" x14ac:dyDescent="0.2">
      <c r="A11612" t="s">
        <v>2695</v>
      </c>
      <c r="B11612" t="s">
        <v>12139</v>
      </c>
      <c r="C11612" s="1">
        <v>185.26</v>
      </c>
      <c r="D11612" s="5">
        <v>45430</v>
      </c>
      <c r="E11612" t="s">
        <v>33</v>
      </c>
      <c r="F11612" s="1" t="s">
        <v>918</v>
      </c>
      <c r="G11612" s="42" t="s">
        <v>12140</v>
      </c>
      <c r="H11612" s="1" t="s">
        <v>12141</v>
      </c>
      <c r="I11612">
        <v>77.94</v>
      </c>
      <c r="J11612" s="16" t="s">
        <v>10</v>
      </c>
      <c r="K11612" s="1" t="s">
        <v>12142</v>
      </c>
      <c r="L11612">
        <v>85.75</v>
      </c>
      <c r="M11612" t="s">
        <v>33</v>
      </c>
      <c r="N11612" s="1" t="s">
        <v>950</v>
      </c>
      <c r="O11612">
        <v>21.569999999999993</v>
      </c>
      <c r="P11612" t="s">
        <v>15</v>
      </c>
      <c r="Q11612" s="1" t="s">
        <v>12143</v>
      </c>
      <c r="AC11612" s="5">
        <v>45491</v>
      </c>
      <c r="AD11612" s="5" t="s">
        <v>14656</v>
      </c>
      <c r="AE11612" s="5" t="s">
        <v>140</v>
      </c>
      <c r="AF11612">
        <f>MONTH(Table1[[#This Row],[Date Sent]])</f>
        <v>7</v>
      </c>
      <c r="AG11612">
        <f>YEAR(Table1[[#This Row],[Date Sent]])</f>
        <v>2024</v>
      </c>
    </row>
    <row r="11613" spans="1:33" x14ac:dyDescent="0.2">
      <c r="A11613" t="s">
        <v>2695</v>
      </c>
      <c r="B11613" t="s">
        <v>12139</v>
      </c>
      <c r="C11613" s="1">
        <v>66.260000000000005</v>
      </c>
      <c r="D11613" s="5">
        <v>45444</v>
      </c>
      <c r="E11613" t="s">
        <v>33</v>
      </c>
      <c r="F11613" s="1" t="s">
        <v>918</v>
      </c>
      <c r="G11613" s="42" t="s">
        <v>12144</v>
      </c>
      <c r="H11613" s="1" t="s">
        <v>12145</v>
      </c>
      <c r="I11613">
        <v>21.46</v>
      </c>
      <c r="J11613" s="16" t="s">
        <v>33</v>
      </c>
      <c r="K11613" s="1" t="s">
        <v>12146</v>
      </c>
      <c r="L11613">
        <v>37.44</v>
      </c>
      <c r="M11613" t="s">
        <v>16</v>
      </c>
      <c r="N11613" s="1" t="s">
        <v>1057</v>
      </c>
      <c r="O11613">
        <v>7.3600000000000065</v>
      </c>
      <c r="P11613" t="s">
        <v>15</v>
      </c>
      <c r="Q11613" s="1" t="s">
        <v>8936</v>
      </c>
      <c r="AC11613" s="5">
        <v>45491</v>
      </c>
      <c r="AD11613" s="5" t="s">
        <v>14656</v>
      </c>
      <c r="AE11613" s="5" t="s">
        <v>140</v>
      </c>
      <c r="AF11613">
        <f>MONTH(Table1[[#This Row],[Date Sent]])</f>
        <v>7</v>
      </c>
      <c r="AG11613">
        <f>YEAR(Table1[[#This Row],[Date Sent]])</f>
        <v>2024</v>
      </c>
    </row>
    <row r="11614" spans="1:33" x14ac:dyDescent="0.2">
      <c r="A11614" t="s">
        <v>2695</v>
      </c>
      <c r="B11614" t="s">
        <v>12139</v>
      </c>
      <c r="C11614" s="1">
        <v>176.43</v>
      </c>
      <c r="D11614" s="5">
        <v>45454</v>
      </c>
      <c r="E11614" t="s">
        <v>33</v>
      </c>
      <c r="F11614" s="1" t="s">
        <v>918</v>
      </c>
      <c r="G11614" s="42" t="s">
        <v>12147</v>
      </c>
      <c r="H11614" s="1" t="s">
        <v>12148</v>
      </c>
      <c r="I11614">
        <v>38.369999999999997</v>
      </c>
      <c r="J11614" s="16" t="s">
        <v>15</v>
      </c>
      <c r="K11614" s="1" t="s">
        <v>5034</v>
      </c>
      <c r="L11614">
        <v>19.97</v>
      </c>
      <c r="M11614" t="s">
        <v>16</v>
      </c>
      <c r="N11614" s="1" t="s">
        <v>1057</v>
      </c>
      <c r="O11614">
        <v>38.909999999999997</v>
      </c>
      <c r="P11614" t="s">
        <v>17</v>
      </c>
      <c r="Q11614" s="1" t="s">
        <v>12149</v>
      </c>
      <c r="R11614">
        <v>49.94</v>
      </c>
      <c r="S11614" t="s">
        <v>10</v>
      </c>
      <c r="T11614" s="1" t="s">
        <v>12150</v>
      </c>
      <c r="U11614">
        <v>22.48</v>
      </c>
      <c r="V11614" t="s">
        <v>58</v>
      </c>
      <c r="W11614" s="1" t="s">
        <v>10776</v>
      </c>
      <c r="X11614">
        <v>6.76</v>
      </c>
      <c r="Y11614" t="s">
        <v>40</v>
      </c>
      <c r="Z11614" s="1" t="s">
        <v>5979</v>
      </c>
      <c r="AC11614" s="5">
        <v>45491</v>
      </c>
      <c r="AD11614" s="5" t="s">
        <v>14656</v>
      </c>
      <c r="AE11614" s="5" t="s">
        <v>140</v>
      </c>
      <c r="AF11614">
        <f>MONTH(Table1[[#This Row],[Date Sent]])</f>
        <v>7</v>
      </c>
      <c r="AG11614">
        <f>YEAR(Table1[[#This Row],[Date Sent]])</f>
        <v>2024</v>
      </c>
    </row>
    <row r="11615" spans="1:33" x14ac:dyDescent="0.2">
      <c r="A11615" t="s">
        <v>868</v>
      </c>
      <c r="B11615" t="s">
        <v>869</v>
      </c>
      <c r="C11615" s="1">
        <v>22.4</v>
      </c>
      <c r="D11615" s="5">
        <v>45446</v>
      </c>
      <c r="E11615" t="s">
        <v>12</v>
      </c>
      <c r="F11615" s="1" t="s">
        <v>15</v>
      </c>
      <c r="G11615" s="42" t="s">
        <v>15</v>
      </c>
      <c r="H11615" s="1" t="s">
        <v>11035</v>
      </c>
      <c r="AC11615" s="5">
        <v>45491</v>
      </c>
      <c r="AD11615" s="5" t="s">
        <v>14616</v>
      </c>
      <c r="AE11615" s="5" t="s">
        <v>140</v>
      </c>
      <c r="AF11615">
        <f>MONTH(Table1[[#This Row],[Date Sent]])</f>
        <v>7</v>
      </c>
      <c r="AG11615">
        <f>YEAR(Table1[[#This Row],[Date Sent]])</f>
        <v>2024</v>
      </c>
    </row>
    <row r="11616" spans="1:33" x14ac:dyDescent="0.2">
      <c r="A11616" t="s">
        <v>868</v>
      </c>
      <c r="B11616" t="s">
        <v>869</v>
      </c>
      <c r="C11616" s="1">
        <v>422.65</v>
      </c>
      <c r="D11616" s="5">
        <v>45450</v>
      </c>
      <c r="E11616" t="s">
        <v>10</v>
      </c>
      <c r="F11616" s="1" t="s">
        <v>11869</v>
      </c>
      <c r="G11616" s="42" t="s">
        <v>10</v>
      </c>
      <c r="H11616" s="1" t="s">
        <v>12151</v>
      </c>
      <c r="AC11616" s="5">
        <v>45491</v>
      </c>
      <c r="AD11616" s="5" t="s">
        <v>14616</v>
      </c>
      <c r="AE11616" s="5" t="s">
        <v>140</v>
      </c>
      <c r="AF11616">
        <f>MONTH(Table1[[#This Row],[Date Sent]])</f>
        <v>7</v>
      </c>
      <c r="AG11616">
        <f>YEAR(Table1[[#This Row],[Date Sent]])</f>
        <v>2024</v>
      </c>
    </row>
    <row r="11617" spans="1:33" x14ac:dyDescent="0.2">
      <c r="A11617" t="s">
        <v>868</v>
      </c>
      <c r="B11617" t="s">
        <v>869</v>
      </c>
      <c r="C11617" s="1">
        <v>73.64</v>
      </c>
      <c r="D11617" s="5">
        <v>45450</v>
      </c>
      <c r="E11617" t="s">
        <v>17</v>
      </c>
      <c r="F11617" s="1" t="s">
        <v>33</v>
      </c>
      <c r="G11617" s="36" t="str">
        <f>Table1[[#This Row],[Split 1]]</f>
        <v>dustpan, gripper, rake</v>
      </c>
      <c r="H11617" s="1" t="s">
        <v>12152</v>
      </c>
      <c r="AC11617" s="5">
        <v>45491</v>
      </c>
      <c r="AD11617" s="5" t="s">
        <v>14616</v>
      </c>
      <c r="AE11617" s="5" t="s">
        <v>140</v>
      </c>
      <c r="AF11617">
        <f>MONTH(Table1[[#This Row],[Date Sent]])</f>
        <v>7</v>
      </c>
      <c r="AG11617">
        <f>YEAR(Table1[[#This Row],[Date Sent]])</f>
        <v>2024</v>
      </c>
    </row>
    <row r="11618" spans="1:33" x14ac:dyDescent="0.2">
      <c r="A11618" t="s">
        <v>868</v>
      </c>
      <c r="B11618" t="s">
        <v>869</v>
      </c>
      <c r="C11618" s="1">
        <v>484.02</v>
      </c>
      <c r="D11618" s="5">
        <v>45456</v>
      </c>
      <c r="E11618" t="s">
        <v>21</v>
      </c>
      <c r="F11618" s="1" t="s">
        <v>33</v>
      </c>
      <c r="G11618" s="42" t="s">
        <v>33</v>
      </c>
      <c r="H11618" s="1" t="s">
        <v>1182</v>
      </c>
      <c r="AC11618" s="5">
        <v>45491</v>
      </c>
      <c r="AD11618" s="5" t="s">
        <v>14616</v>
      </c>
      <c r="AE11618" s="5" t="s">
        <v>140</v>
      </c>
      <c r="AF11618">
        <f>MONTH(Table1[[#This Row],[Date Sent]])</f>
        <v>7</v>
      </c>
      <c r="AG11618">
        <f>YEAR(Table1[[#This Row],[Date Sent]])</f>
        <v>2024</v>
      </c>
    </row>
    <row r="11619" spans="1:33" x14ac:dyDescent="0.2">
      <c r="A11619" t="s">
        <v>219</v>
      </c>
      <c r="B11619" t="s">
        <v>12153</v>
      </c>
      <c r="C11619" s="1">
        <v>187.97</v>
      </c>
      <c r="D11619" s="5">
        <v>45437</v>
      </c>
      <c r="E11619" t="s">
        <v>17</v>
      </c>
      <c r="F11619" s="1" t="s">
        <v>39</v>
      </c>
      <c r="G11619" s="36" t="str">
        <f>Table1[[#This Row],[Split 1]]</f>
        <v>shears, sharpies, ball valves, hinges, milsheet, fast tape, nuts, screws, bolts</v>
      </c>
      <c r="H11619" s="1" t="s">
        <v>12154</v>
      </c>
      <c r="AC11619" s="5">
        <v>45491</v>
      </c>
      <c r="AD11619" s="5" t="s">
        <v>14541</v>
      </c>
      <c r="AE11619" s="5" t="s">
        <v>294</v>
      </c>
      <c r="AF11619">
        <f>MONTH(Table1[[#This Row],[Date Sent]])</f>
        <v>7</v>
      </c>
      <c r="AG11619">
        <f>YEAR(Table1[[#This Row],[Date Sent]])</f>
        <v>2024</v>
      </c>
    </row>
    <row r="11620" spans="1:33" x14ac:dyDescent="0.2">
      <c r="A11620" t="s">
        <v>219</v>
      </c>
      <c r="B11620" t="s">
        <v>12153</v>
      </c>
      <c r="C11620" s="1">
        <v>105.61</v>
      </c>
      <c r="D11620" s="5">
        <v>45439</v>
      </c>
      <c r="E11620" t="s">
        <v>55</v>
      </c>
      <c r="F11620" s="1" t="s">
        <v>33</v>
      </c>
      <c r="G11620" s="42" t="s">
        <v>33</v>
      </c>
      <c r="H11620" s="1" t="s">
        <v>950</v>
      </c>
      <c r="AC11620" s="5">
        <v>45491</v>
      </c>
      <c r="AD11620" s="5" t="s">
        <v>14541</v>
      </c>
      <c r="AE11620" s="5" t="s">
        <v>294</v>
      </c>
      <c r="AF11620">
        <f>MONTH(Table1[[#This Row],[Date Sent]])</f>
        <v>7</v>
      </c>
      <c r="AG11620">
        <f>YEAR(Table1[[#This Row],[Date Sent]])</f>
        <v>2024</v>
      </c>
    </row>
    <row r="11621" spans="1:33" x14ac:dyDescent="0.2">
      <c r="A11621" t="s">
        <v>219</v>
      </c>
      <c r="B11621" t="s">
        <v>12153</v>
      </c>
      <c r="C11621" s="1">
        <v>185.97</v>
      </c>
      <c r="D11621" s="5">
        <v>45442</v>
      </c>
      <c r="E11621" t="s">
        <v>13</v>
      </c>
      <c r="F11621" s="1" t="s">
        <v>33</v>
      </c>
      <c r="G11621" s="36" t="str">
        <f>Table1[[#This Row],[Split 1]]</f>
        <v>cleaning</v>
      </c>
      <c r="H11621" s="1" t="s">
        <v>1718</v>
      </c>
      <c r="AC11621" s="5">
        <v>45491</v>
      </c>
      <c r="AD11621" s="5" t="s">
        <v>14541</v>
      </c>
      <c r="AE11621" s="5" t="s">
        <v>294</v>
      </c>
      <c r="AF11621">
        <f>MONTH(Table1[[#This Row],[Date Sent]])</f>
        <v>7</v>
      </c>
      <c r="AG11621">
        <f>YEAR(Table1[[#This Row],[Date Sent]])</f>
        <v>2024</v>
      </c>
    </row>
    <row r="11622" spans="1:33" x14ac:dyDescent="0.2">
      <c r="A11622" t="s">
        <v>219</v>
      </c>
      <c r="B11622" t="s">
        <v>12153</v>
      </c>
      <c r="C11622" s="1">
        <v>13.61</v>
      </c>
      <c r="D11622" s="5">
        <v>45443</v>
      </c>
      <c r="E11622" t="s">
        <v>20</v>
      </c>
      <c r="F11622" s="1" t="s">
        <v>39</v>
      </c>
      <c r="G11622" s="42" t="s">
        <v>39</v>
      </c>
      <c r="H11622" s="1" t="s">
        <v>12155</v>
      </c>
      <c r="AC11622" s="5">
        <v>45491</v>
      </c>
      <c r="AD11622" s="5" t="s">
        <v>14541</v>
      </c>
      <c r="AE11622" s="5" t="s">
        <v>294</v>
      </c>
      <c r="AF11622">
        <f>MONTH(Table1[[#This Row],[Date Sent]])</f>
        <v>7</v>
      </c>
      <c r="AG11622">
        <f>YEAR(Table1[[#This Row],[Date Sent]])</f>
        <v>2024</v>
      </c>
    </row>
    <row r="11623" spans="1:33" x14ac:dyDescent="0.2">
      <c r="A11623" t="s">
        <v>219</v>
      </c>
      <c r="B11623" t="s">
        <v>12153</v>
      </c>
      <c r="C11623" s="1">
        <v>17.420000000000002</v>
      </c>
      <c r="D11623" s="5">
        <v>45444</v>
      </c>
      <c r="E11623" t="s">
        <v>17</v>
      </c>
      <c r="F11623" s="1" t="s">
        <v>39</v>
      </c>
      <c r="G11623" s="36" t="str">
        <f>Table1[[#This Row],[Split 1]]</f>
        <v>ancors</v>
      </c>
      <c r="H11623" s="1" t="s">
        <v>12156</v>
      </c>
      <c r="AC11623" s="5">
        <v>45491</v>
      </c>
      <c r="AD11623" s="5" t="s">
        <v>14541</v>
      </c>
      <c r="AE11623" s="5" t="s">
        <v>294</v>
      </c>
      <c r="AF11623">
        <f>MONTH(Table1[[#This Row],[Date Sent]])</f>
        <v>7</v>
      </c>
      <c r="AG11623">
        <f>YEAR(Table1[[#This Row],[Date Sent]])</f>
        <v>2024</v>
      </c>
    </row>
    <row r="11624" spans="1:33" x14ac:dyDescent="0.2">
      <c r="A11624" t="s">
        <v>219</v>
      </c>
      <c r="B11624" t="s">
        <v>12153</v>
      </c>
      <c r="C11624" s="1">
        <v>258.7</v>
      </c>
      <c r="D11624" s="5">
        <v>45454</v>
      </c>
      <c r="E11624" t="s">
        <v>44</v>
      </c>
      <c r="F11624" s="1" t="s">
        <v>20</v>
      </c>
      <c r="G11624" s="36" t="str">
        <f>Table1[[#This Row],[Split 1]]</f>
        <v>welder for control box</v>
      </c>
      <c r="H11624" s="1" t="s">
        <v>12157</v>
      </c>
      <c r="AC11624" s="5">
        <v>45491</v>
      </c>
      <c r="AD11624" s="5" t="s">
        <v>14541</v>
      </c>
      <c r="AE11624" s="5" t="s">
        <v>294</v>
      </c>
      <c r="AF11624">
        <f>MONTH(Table1[[#This Row],[Date Sent]])</f>
        <v>7</v>
      </c>
      <c r="AG11624">
        <f>YEAR(Table1[[#This Row],[Date Sent]])</f>
        <v>2024</v>
      </c>
    </row>
    <row r="11625" spans="1:33" x14ac:dyDescent="0.2">
      <c r="A11625" t="s">
        <v>219</v>
      </c>
      <c r="B11625" t="s">
        <v>12153</v>
      </c>
      <c r="C11625" s="1">
        <v>38.82</v>
      </c>
      <c r="D11625" s="5">
        <v>45456</v>
      </c>
      <c r="E11625" t="s">
        <v>24</v>
      </c>
      <c r="F11625" s="1" t="s">
        <v>18</v>
      </c>
      <c r="G11625" s="42" t="s">
        <v>18</v>
      </c>
      <c r="H11625" s="1" t="s">
        <v>12158</v>
      </c>
      <c r="AC11625" s="5">
        <v>45491</v>
      </c>
      <c r="AD11625" s="5" t="s">
        <v>14541</v>
      </c>
      <c r="AE11625" s="5" t="s">
        <v>294</v>
      </c>
      <c r="AF11625">
        <f>MONTH(Table1[[#This Row],[Date Sent]])</f>
        <v>7</v>
      </c>
      <c r="AG11625">
        <f>YEAR(Table1[[#This Row],[Date Sent]])</f>
        <v>2024</v>
      </c>
    </row>
    <row r="11626" spans="1:33" x14ac:dyDescent="0.2">
      <c r="A11626" t="s">
        <v>219</v>
      </c>
      <c r="B11626" t="s">
        <v>12153</v>
      </c>
      <c r="C11626" s="1">
        <v>98.06</v>
      </c>
      <c r="D11626" s="5">
        <v>45456</v>
      </c>
      <c r="E11626" t="s">
        <v>21</v>
      </c>
      <c r="F11626" s="1" t="s">
        <v>33</v>
      </c>
      <c r="G11626" s="36" t="str">
        <f>Table1[[#This Row],[Split 1]]</f>
        <v>chemical</v>
      </c>
      <c r="H11626" s="1" t="s">
        <v>12159</v>
      </c>
      <c r="AC11626" s="5">
        <v>45491</v>
      </c>
      <c r="AD11626" s="5" t="s">
        <v>14541</v>
      </c>
      <c r="AE11626" s="5" t="s">
        <v>294</v>
      </c>
      <c r="AF11626">
        <f>MONTH(Table1[[#This Row],[Date Sent]])</f>
        <v>7</v>
      </c>
      <c r="AG11626">
        <f>YEAR(Table1[[#This Row],[Date Sent]])</f>
        <v>2024</v>
      </c>
    </row>
    <row r="11627" spans="1:33" x14ac:dyDescent="0.2">
      <c r="A11627" t="s">
        <v>219</v>
      </c>
      <c r="B11627" t="s">
        <v>12153</v>
      </c>
      <c r="C11627" s="1">
        <v>122.97</v>
      </c>
      <c r="D11627" s="5">
        <v>45460</v>
      </c>
      <c r="E11627" t="s">
        <v>17</v>
      </c>
      <c r="F11627" s="1" t="s">
        <v>33</v>
      </c>
      <c r="G11627" s="36" t="str">
        <f>Table1[[#This Row],[Split 1]]</f>
        <v>dawn, vinegar, deck scrubber</v>
      </c>
      <c r="H11627" s="1" t="s">
        <v>12160</v>
      </c>
      <c r="AC11627" s="5">
        <v>45491</v>
      </c>
      <c r="AD11627" s="5" t="s">
        <v>14541</v>
      </c>
      <c r="AE11627" s="5" t="s">
        <v>294</v>
      </c>
      <c r="AF11627">
        <f>MONTH(Table1[[#This Row],[Date Sent]])</f>
        <v>7</v>
      </c>
      <c r="AG11627">
        <f>YEAR(Table1[[#This Row],[Date Sent]])</f>
        <v>2024</v>
      </c>
    </row>
    <row r="11628" spans="1:33" x14ac:dyDescent="0.2">
      <c r="A11628" t="s">
        <v>346</v>
      </c>
      <c r="B11628" t="s">
        <v>867</v>
      </c>
      <c r="C11628" s="1">
        <v>217.7</v>
      </c>
      <c r="D11628" s="5">
        <v>45386</v>
      </c>
      <c r="E11628" t="s">
        <v>20</v>
      </c>
      <c r="F11628" s="1" t="s">
        <v>17</v>
      </c>
      <c r="G11628" s="42" t="s">
        <v>11804</v>
      </c>
      <c r="H11628" s="1" t="s">
        <v>7287</v>
      </c>
      <c r="AC11628" s="5">
        <v>45491</v>
      </c>
      <c r="AD11628" s="5" t="s">
        <v>13608</v>
      </c>
      <c r="AE11628" s="5" t="s">
        <v>294</v>
      </c>
      <c r="AF11628">
        <f>MONTH(Table1[[#This Row],[Date Sent]])</f>
        <v>7</v>
      </c>
      <c r="AG11628">
        <f>YEAR(Table1[[#This Row],[Date Sent]])</f>
        <v>2024</v>
      </c>
    </row>
    <row r="11629" spans="1:33" x14ac:dyDescent="0.2">
      <c r="A11629" t="s">
        <v>346</v>
      </c>
      <c r="B11629" t="s">
        <v>867</v>
      </c>
      <c r="C11629" s="1">
        <v>23.72</v>
      </c>
      <c r="D11629" s="5">
        <v>45434</v>
      </c>
      <c r="E11629" t="s">
        <v>21</v>
      </c>
      <c r="F11629" s="1" t="s">
        <v>33</v>
      </c>
      <c r="G11629" s="42" t="s">
        <v>33</v>
      </c>
      <c r="H11629" s="1" t="s">
        <v>12161</v>
      </c>
      <c r="AC11629" s="5">
        <v>45491</v>
      </c>
      <c r="AD11629" s="5" t="s">
        <v>13608</v>
      </c>
      <c r="AE11629" s="5" t="s">
        <v>294</v>
      </c>
      <c r="AF11629">
        <f>MONTH(Table1[[#This Row],[Date Sent]])</f>
        <v>7</v>
      </c>
      <c r="AG11629">
        <f>YEAR(Table1[[#This Row],[Date Sent]])</f>
        <v>2024</v>
      </c>
    </row>
    <row r="11630" spans="1:33" x14ac:dyDescent="0.2">
      <c r="A11630" t="s">
        <v>346</v>
      </c>
      <c r="B11630" t="s">
        <v>867</v>
      </c>
      <c r="C11630" s="1">
        <v>17.53</v>
      </c>
      <c r="D11630" s="5">
        <v>45435</v>
      </c>
      <c r="E11630" t="s">
        <v>24</v>
      </c>
      <c r="F11630" s="1" t="s">
        <v>18</v>
      </c>
      <c r="G11630" s="42" t="s">
        <v>18</v>
      </c>
      <c r="H11630" s="1" t="s">
        <v>8282</v>
      </c>
      <c r="AC11630" s="5">
        <v>45491</v>
      </c>
      <c r="AD11630" s="5" t="s">
        <v>13608</v>
      </c>
      <c r="AE11630" s="5" t="s">
        <v>294</v>
      </c>
      <c r="AF11630">
        <f>MONTH(Table1[[#This Row],[Date Sent]])</f>
        <v>7</v>
      </c>
      <c r="AG11630">
        <f>YEAR(Table1[[#This Row],[Date Sent]])</f>
        <v>2024</v>
      </c>
    </row>
    <row r="11631" spans="1:33" x14ac:dyDescent="0.2">
      <c r="A11631" t="s">
        <v>346</v>
      </c>
      <c r="B11631" t="s">
        <v>867</v>
      </c>
      <c r="C11631" s="1">
        <v>54.95</v>
      </c>
      <c r="D11631" s="5">
        <v>45435</v>
      </c>
      <c r="E11631" t="s">
        <v>21</v>
      </c>
      <c r="F11631" s="1" t="s">
        <v>33</v>
      </c>
      <c r="G11631" s="36" t="str">
        <f>Table1[[#This Row],[Split 1]]</f>
        <v>garbage can</v>
      </c>
      <c r="H11631" s="1" t="s">
        <v>12162</v>
      </c>
      <c r="AC11631" s="5">
        <v>45491</v>
      </c>
      <c r="AD11631" s="5" t="s">
        <v>13608</v>
      </c>
      <c r="AE11631" s="5" t="s">
        <v>294</v>
      </c>
      <c r="AF11631">
        <f>MONTH(Table1[[#This Row],[Date Sent]])</f>
        <v>7</v>
      </c>
      <c r="AG11631">
        <f>YEAR(Table1[[#This Row],[Date Sent]])</f>
        <v>2024</v>
      </c>
    </row>
    <row r="11632" spans="1:33" x14ac:dyDescent="0.2">
      <c r="A11632" t="s">
        <v>346</v>
      </c>
      <c r="B11632" t="s">
        <v>867</v>
      </c>
      <c r="C11632" s="1">
        <v>9.7799999999999994</v>
      </c>
      <c r="D11632" s="5">
        <v>45435</v>
      </c>
      <c r="E11632" t="s">
        <v>30</v>
      </c>
      <c r="F11632" s="1" t="s">
        <v>31</v>
      </c>
      <c r="G11632" s="36" t="str">
        <f>Table1[[#This Row],[Split 1]]</f>
        <v>training meal landon</v>
      </c>
      <c r="H11632" s="1" t="s">
        <v>12163</v>
      </c>
      <c r="AC11632" s="5">
        <v>45491</v>
      </c>
      <c r="AD11632" s="5" t="s">
        <v>13608</v>
      </c>
      <c r="AE11632" s="5" t="s">
        <v>294</v>
      </c>
      <c r="AF11632">
        <f>MONTH(Table1[[#This Row],[Date Sent]])</f>
        <v>7</v>
      </c>
      <c r="AG11632">
        <f>YEAR(Table1[[#This Row],[Date Sent]])</f>
        <v>2024</v>
      </c>
    </row>
    <row r="11633" spans="1:33" x14ac:dyDescent="0.2">
      <c r="A11633" t="s">
        <v>346</v>
      </c>
      <c r="B11633" t="s">
        <v>867</v>
      </c>
      <c r="C11633" s="1">
        <v>51.75</v>
      </c>
      <c r="D11633" s="5">
        <v>45436</v>
      </c>
      <c r="E11633" t="s">
        <v>24</v>
      </c>
      <c r="F11633" s="1" t="s">
        <v>18</v>
      </c>
      <c r="G11633" s="42" t="s">
        <v>18</v>
      </c>
      <c r="H11633" s="1" t="s">
        <v>12164</v>
      </c>
      <c r="AC11633" s="5">
        <v>45491</v>
      </c>
      <c r="AD11633" s="5" t="s">
        <v>13608</v>
      </c>
      <c r="AE11633" s="5" t="s">
        <v>294</v>
      </c>
      <c r="AF11633">
        <f>MONTH(Table1[[#This Row],[Date Sent]])</f>
        <v>7</v>
      </c>
      <c r="AG11633">
        <f>YEAR(Table1[[#This Row],[Date Sent]])</f>
        <v>2024</v>
      </c>
    </row>
    <row r="11634" spans="1:33" x14ac:dyDescent="0.2">
      <c r="A11634" t="s">
        <v>346</v>
      </c>
      <c r="B11634" t="s">
        <v>867</v>
      </c>
      <c r="C11634" s="1">
        <v>23.98</v>
      </c>
      <c r="D11634" s="5">
        <v>45439</v>
      </c>
      <c r="E11634" t="s">
        <v>21</v>
      </c>
      <c r="F11634" s="1" t="s">
        <v>17</v>
      </c>
      <c r="G11634" s="42" t="s">
        <v>17</v>
      </c>
      <c r="H11634" s="1" t="s">
        <v>7952</v>
      </c>
      <c r="AC11634" s="5">
        <v>45491</v>
      </c>
      <c r="AD11634" s="5" t="s">
        <v>13608</v>
      </c>
      <c r="AE11634" s="5" t="s">
        <v>294</v>
      </c>
      <c r="AF11634">
        <f>MONTH(Table1[[#This Row],[Date Sent]])</f>
        <v>7</v>
      </c>
      <c r="AG11634">
        <f>YEAR(Table1[[#This Row],[Date Sent]])</f>
        <v>2024</v>
      </c>
    </row>
    <row r="11635" spans="1:33" x14ac:dyDescent="0.2">
      <c r="A11635" t="s">
        <v>346</v>
      </c>
      <c r="B11635" t="s">
        <v>867</v>
      </c>
      <c r="C11635" s="1">
        <v>-23.98</v>
      </c>
      <c r="D11635" s="5">
        <v>45439</v>
      </c>
      <c r="E11635" t="s">
        <v>21</v>
      </c>
      <c r="F11635" s="1" t="s">
        <v>17</v>
      </c>
      <c r="G11635" s="36" t="str">
        <f>Table1[[#This Row],[Split 1]]</f>
        <v>table fan return</v>
      </c>
      <c r="H11635" s="1" t="s">
        <v>12165</v>
      </c>
      <c r="AC11635" s="5">
        <v>45491</v>
      </c>
      <c r="AD11635" s="5" t="s">
        <v>13608</v>
      </c>
      <c r="AE11635" s="5" t="s">
        <v>294</v>
      </c>
      <c r="AF11635">
        <f>MONTH(Table1[[#This Row],[Date Sent]])</f>
        <v>7</v>
      </c>
      <c r="AG11635">
        <f>YEAR(Table1[[#This Row],[Date Sent]])</f>
        <v>2024</v>
      </c>
    </row>
    <row r="11636" spans="1:33" x14ac:dyDescent="0.2">
      <c r="A11636" t="s">
        <v>346</v>
      </c>
      <c r="B11636" t="s">
        <v>867</v>
      </c>
      <c r="C11636" s="1">
        <v>64.64</v>
      </c>
      <c r="D11636" s="5">
        <v>45439</v>
      </c>
      <c r="E11636" t="s">
        <v>21</v>
      </c>
      <c r="F11636" s="1" t="s">
        <v>918</v>
      </c>
      <c r="G11636" s="42" t="s">
        <v>11804</v>
      </c>
      <c r="H11636" s="1" t="s">
        <v>12166</v>
      </c>
      <c r="I11636">
        <v>44.46</v>
      </c>
      <c r="J11636" s="16" t="s">
        <v>33</v>
      </c>
      <c r="K11636" s="1" t="s">
        <v>1062</v>
      </c>
      <c r="L11636">
        <v>20.18</v>
      </c>
      <c r="M11636" t="s">
        <v>17</v>
      </c>
      <c r="N11636" s="1" t="s">
        <v>7952</v>
      </c>
      <c r="AC11636" s="5">
        <v>45491</v>
      </c>
      <c r="AD11636" s="5" t="s">
        <v>13608</v>
      </c>
      <c r="AE11636" s="5" t="s">
        <v>294</v>
      </c>
      <c r="AF11636">
        <f>MONTH(Table1[[#This Row],[Date Sent]])</f>
        <v>7</v>
      </c>
      <c r="AG11636">
        <f>YEAR(Table1[[#This Row],[Date Sent]])</f>
        <v>2024</v>
      </c>
    </row>
    <row r="11637" spans="1:33" x14ac:dyDescent="0.2">
      <c r="A11637" t="s">
        <v>346</v>
      </c>
      <c r="B11637" t="s">
        <v>867</v>
      </c>
      <c r="C11637" s="1">
        <v>426.09</v>
      </c>
      <c r="D11637" s="5">
        <v>45440</v>
      </c>
      <c r="E11637" t="s">
        <v>20</v>
      </c>
      <c r="F11637" s="1" t="s">
        <v>39</v>
      </c>
      <c r="G11637" s="42" t="s">
        <v>39</v>
      </c>
      <c r="H11637" s="1" t="s">
        <v>12167</v>
      </c>
      <c r="AC11637" s="5">
        <v>45491</v>
      </c>
      <c r="AD11637" s="5" t="s">
        <v>13608</v>
      </c>
      <c r="AE11637" s="5" t="s">
        <v>294</v>
      </c>
      <c r="AF11637">
        <f>MONTH(Table1[[#This Row],[Date Sent]])</f>
        <v>7</v>
      </c>
      <c r="AG11637">
        <f>YEAR(Table1[[#This Row],[Date Sent]])</f>
        <v>2024</v>
      </c>
    </row>
    <row r="11638" spans="1:33" x14ac:dyDescent="0.2">
      <c r="A11638" t="s">
        <v>346</v>
      </c>
      <c r="B11638" t="s">
        <v>867</v>
      </c>
      <c r="C11638" s="1">
        <v>32.89</v>
      </c>
      <c r="D11638" s="5">
        <v>45440</v>
      </c>
      <c r="E11638" t="s">
        <v>21</v>
      </c>
      <c r="F11638" s="1" t="s">
        <v>15</v>
      </c>
      <c r="G11638" s="42" t="s">
        <v>11763</v>
      </c>
      <c r="H11638" s="1" t="s">
        <v>12168</v>
      </c>
      <c r="AC11638" s="5">
        <v>45491</v>
      </c>
      <c r="AD11638" s="5" t="s">
        <v>13608</v>
      </c>
      <c r="AE11638" s="5" t="s">
        <v>294</v>
      </c>
      <c r="AF11638">
        <f>MONTH(Table1[[#This Row],[Date Sent]])</f>
        <v>7</v>
      </c>
      <c r="AG11638">
        <f>YEAR(Table1[[#This Row],[Date Sent]])</f>
        <v>2024</v>
      </c>
    </row>
    <row r="11639" spans="1:33" x14ac:dyDescent="0.2">
      <c r="A11639" t="s">
        <v>346</v>
      </c>
      <c r="B11639" t="s">
        <v>867</v>
      </c>
      <c r="C11639" s="1">
        <v>39.56</v>
      </c>
      <c r="D11639" s="5">
        <v>45442</v>
      </c>
      <c r="E11639" t="s">
        <v>21</v>
      </c>
      <c r="F11639" s="1" t="s">
        <v>33</v>
      </c>
      <c r="G11639" s="42" t="s">
        <v>33</v>
      </c>
      <c r="H11639" s="1" t="s">
        <v>12169</v>
      </c>
      <c r="AC11639" s="5">
        <v>45491</v>
      </c>
      <c r="AD11639" s="5" t="s">
        <v>13608</v>
      </c>
      <c r="AE11639" s="5" t="s">
        <v>294</v>
      </c>
      <c r="AF11639">
        <f>MONTH(Table1[[#This Row],[Date Sent]])</f>
        <v>7</v>
      </c>
      <c r="AG11639">
        <f>YEAR(Table1[[#This Row],[Date Sent]])</f>
        <v>2024</v>
      </c>
    </row>
    <row r="11640" spans="1:33" x14ac:dyDescent="0.2">
      <c r="A11640" t="s">
        <v>346</v>
      </c>
      <c r="B11640" t="s">
        <v>867</v>
      </c>
      <c r="C11640" s="1">
        <v>69.92</v>
      </c>
      <c r="D11640" s="5">
        <v>45445</v>
      </c>
      <c r="E11640" t="s">
        <v>21</v>
      </c>
      <c r="F11640" s="1" t="s">
        <v>33</v>
      </c>
      <c r="G11640" s="42" t="s">
        <v>11889</v>
      </c>
      <c r="H11640" s="1" t="s">
        <v>12170</v>
      </c>
      <c r="AC11640" s="5">
        <v>45491</v>
      </c>
      <c r="AD11640" s="5" t="s">
        <v>13608</v>
      </c>
      <c r="AE11640" s="5" t="s">
        <v>294</v>
      </c>
      <c r="AF11640">
        <f>MONTH(Table1[[#This Row],[Date Sent]])</f>
        <v>7</v>
      </c>
      <c r="AG11640">
        <f>YEAR(Table1[[#This Row],[Date Sent]])</f>
        <v>2024</v>
      </c>
    </row>
    <row r="11641" spans="1:33" x14ac:dyDescent="0.2">
      <c r="A11641" t="s">
        <v>346</v>
      </c>
      <c r="B11641" t="s">
        <v>867</v>
      </c>
      <c r="C11641" s="1">
        <v>17.53</v>
      </c>
      <c r="D11641" s="5">
        <v>45446</v>
      </c>
      <c r="E11641" t="s">
        <v>24</v>
      </c>
      <c r="F11641" s="1" t="s">
        <v>18</v>
      </c>
      <c r="G11641" s="42" t="s">
        <v>18</v>
      </c>
      <c r="H11641" s="1" t="s">
        <v>8282</v>
      </c>
      <c r="AC11641" s="5">
        <v>45491</v>
      </c>
      <c r="AD11641" s="5" t="s">
        <v>13608</v>
      </c>
      <c r="AE11641" s="5" t="s">
        <v>294</v>
      </c>
      <c r="AF11641">
        <f>MONTH(Table1[[#This Row],[Date Sent]])</f>
        <v>7</v>
      </c>
      <c r="AG11641">
        <f>YEAR(Table1[[#This Row],[Date Sent]])</f>
        <v>2024</v>
      </c>
    </row>
    <row r="11642" spans="1:33" x14ac:dyDescent="0.2">
      <c r="A11642" t="s">
        <v>346</v>
      </c>
      <c r="B11642" t="s">
        <v>867</v>
      </c>
      <c r="C11642" s="1">
        <v>4.82</v>
      </c>
      <c r="D11642" s="5">
        <v>45453</v>
      </c>
      <c r="E11642" t="s">
        <v>13</v>
      </c>
      <c r="F11642" s="1" t="s">
        <v>33</v>
      </c>
      <c r="G11642" s="42" t="s">
        <v>33</v>
      </c>
      <c r="H11642" s="1" t="s">
        <v>2109</v>
      </c>
      <c r="AC11642" s="5">
        <v>45491</v>
      </c>
      <c r="AD11642" s="5" t="s">
        <v>13608</v>
      </c>
      <c r="AE11642" s="5" t="s">
        <v>294</v>
      </c>
      <c r="AF11642">
        <f>MONTH(Table1[[#This Row],[Date Sent]])</f>
        <v>7</v>
      </c>
      <c r="AG11642">
        <f>YEAR(Table1[[#This Row],[Date Sent]])</f>
        <v>2024</v>
      </c>
    </row>
    <row r="11643" spans="1:33" x14ac:dyDescent="0.2">
      <c r="A11643" t="s">
        <v>346</v>
      </c>
      <c r="B11643" t="s">
        <v>867</v>
      </c>
      <c r="C11643" s="1">
        <v>19.78</v>
      </c>
      <c r="D11643" s="5">
        <v>45453</v>
      </c>
      <c r="E11643" t="s">
        <v>21</v>
      </c>
      <c r="F11643" s="1" t="s">
        <v>16</v>
      </c>
      <c r="G11643" s="42" t="s">
        <v>16</v>
      </c>
      <c r="H11643" s="1" t="s">
        <v>10019</v>
      </c>
      <c r="AC11643" s="5">
        <v>45491</v>
      </c>
      <c r="AD11643" s="5" t="s">
        <v>13608</v>
      </c>
      <c r="AE11643" s="5" t="s">
        <v>294</v>
      </c>
      <c r="AF11643">
        <f>MONTH(Table1[[#This Row],[Date Sent]])</f>
        <v>7</v>
      </c>
      <c r="AG11643">
        <f>YEAR(Table1[[#This Row],[Date Sent]])</f>
        <v>2024</v>
      </c>
    </row>
    <row r="11644" spans="1:33" x14ac:dyDescent="0.2">
      <c r="A11644" t="s">
        <v>346</v>
      </c>
      <c r="B11644" t="s">
        <v>867</v>
      </c>
      <c r="C11644" s="1">
        <v>11.68</v>
      </c>
      <c r="D11644" s="5">
        <v>45454</v>
      </c>
      <c r="E11644" t="s">
        <v>24</v>
      </c>
      <c r="F11644" s="1" t="s">
        <v>18</v>
      </c>
      <c r="G11644" s="42" t="s">
        <v>18</v>
      </c>
      <c r="H11644" s="1" t="s">
        <v>8282</v>
      </c>
      <c r="AC11644" s="5">
        <v>45491</v>
      </c>
      <c r="AD11644" s="5" t="s">
        <v>13608</v>
      </c>
      <c r="AE11644" s="5" t="s">
        <v>294</v>
      </c>
      <c r="AF11644">
        <f>MONTH(Table1[[#This Row],[Date Sent]])</f>
        <v>7</v>
      </c>
      <c r="AG11644">
        <f>YEAR(Table1[[#This Row],[Date Sent]])</f>
        <v>2024</v>
      </c>
    </row>
    <row r="11645" spans="1:33" x14ac:dyDescent="0.2">
      <c r="A11645" t="s">
        <v>346</v>
      </c>
      <c r="B11645" t="s">
        <v>867</v>
      </c>
      <c r="C11645" s="1">
        <v>65.05</v>
      </c>
      <c r="D11645" s="5">
        <v>45454</v>
      </c>
      <c r="E11645" t="s">
        <v>24</v>
      </c>
      <c r="F11645" s="1" t="s">
        <v>18</v>
      </c>
      <c r="G11645" s="42" t="s">
        <v>18</v>
      </c>
      <c r="H11645" s="1" t="s">
        <v>12171</v>
      </c>
      <c r="AC11645" s="5">
        <v>45491</v>
      </c>
      <c r="AD11645" s="5" t="s">
        <v>13608</v>
      </c>
      <c r="AE11645" s="5" t="s">
        <v>294</v>
      </c>
      <c r="AF11645">
        <f>MONTH(Table1[[#This Row],[Date Sent]])</f>
        <v>7</v>
      </c>
      <c r="AG11645">
        <f>YEAR(Table1[[#This Row],[Date Sent]])</f>
        <v>2024</v>
      </c>
    </row>
    <row r="11646" spans="1:33" x14ac:dyDescent="0.2">
      <c r="A11646" t="s">
        <v>346</v>
      </c>
      <c r="B11646" t="s">
        <v>867</v>
      </c>
      <c r="C11646" s="1">
        <v>17.53</v>
      </c>
      <c r="D11646" s="5">
        <v>45458</v>
      </c>
      <c r="E11646" t="s">
        <v>24</v>
      </c>
      <c r="F11646" s="1" t="s">
        <v>18</v>
      </c>
      <c r="G11646" s="42" t="s">
        <v>18</v>
      </c>
      <c r="H11646" s="1" t="s">
        <v>2137</v>
      </c>
      <c r="AC11646" s="5">
        <v>45491</v>
      </c>
      <c r="AD11646" s="5" t="s">
        <v>13608</v>
      </c>
      <c r="AE11646" s="5" t="s">
        <v>294</v>
      </c>
      <c r="AF11646">
        <f>MONTH(Table1[[#This Row],[Date Sent]])</f>
        <v>7</v>
      </c>
      <c r="AG11646">
        <f>YEAR(Table1[[#This Row],[Date Sent]])</f>
        <v>2024</v>
      </c>
    </row>
    <row r="11647" spans="1:33" x14ac:dyDescent="0.2">
      <c r="A11647" t="s">
        <v>346</v>
      </c>
      <c r="B11647" t="s">
        <v>867</v>
      </c>
      <c r="C11647" s="1">
        <v>68.97</v>
      </c>
      <c r="D11647" s="5">
        <v>45464</v>
      </c>
      <c r="E11647" t="s">
        <v>24</v>
      </c>
      <c r="F11647" s="1" t="s">
        <v>18</v>
      </c>
      <c r="G11647" s="42" t="s">
        <v>18</v>
      </c>
      <c r="H11647" s="1" t="s">
        <v>12172</v>
      </c>
      <c r="AC11647" s="5">
        <v>45491</v>
      </c>
      <c r="AD11647" s="5" t="s">
        <v>13608</v>
      </c>
      <c r="AE11647" s="5" t="s">
        <v>294</v>
      </c>
      <c r="AF11647">
        <f>MONTH(Table1[[#This Row],[Date Sent]])</f>
        <v>7</v>
      </c>
      <c r="AG11647">
        <f>YEAR(Table1[[#This Row],[Date Sent]])</f>
        <v>2024</v>
      </c>
    </row>
    <row r="11648" spans="1:33" x14ac:dyDescent="0.2">
      <c r="A11648" t="s">
        <v>421</v>
      </c>
      <c r="B11648" t="s">
        <v>866</v>
      </c>
      <c r="C11648" s="1">
        <v>57.42</v>
      </c>
      <c r="D11648" s="5">
        <v>45411</v>
      </c>
      <c r="E11648" t="s">
        <v>21</v>
      </c>
      <c r="F11648" s="1" t="s">
        <v>918</v>
      </c>
      <c r="G11648" s="42" t="s">
        <v>11956</v>
      </c>
      <c r="H11648" s="1" t="s">
        <v>12173</v>
      </c>
      <c r="I11648">
        <v>10.97</v>
      </c>
      <c r="J11648" s="16" t="s">
        <v>16</v>
      </c>
      <c r="K11648" s="1" t="s">
        <v>1057</v>
      </c>
      <c r="L11648">
        <v>6.86</v>
      </c>
      <c r="M11648" t="s">
        <v>18</v>
      </c>
      <c r="N11648" s="1" t="s">
        <v>12126</v>
      </c>
      <c r="O11648">
        <v>39.590000000000003</v>
      </c>
      <c r="P11648" t="s">
        <v>33</v>
      </c>
      <c r="Q11648" s="1" t="s">
        <v>950</v>
      </c>
      <c r="AC11648" s="5">
        <v>45491</v>
      </c>
      <c r="AD11648" s="5" t="s">
        <v>14627</v>
      </c>
      <c r="AE11648" s="5" t="s">
        <v>266</v>
      </c>
      <c r="AF11648">
        <f>MONTH(Table1[[#This Row],[Date Sent]])</f>
        <v>7</v>
      </c>
      <c r="AG11648">
        <f>YEAR(Table1[[#This Row],[Date Sent]])</f>
        <v>2024</v>
      </c>
    </row>
    <row r="11649" spans="1:33" x14ac:dyDescent="0.2">
      <c r="A11649" t="s">
        <v>421</v>
      </c>
      <c r="B11649" t="s">
        <v>866</v>
      </c>
      <c r="C11649" s="1">
        <v>683.29</v>
      </c>
      <c r="D11649" s="5">
        <v>45418</v>
      </c>
      <c r="E11649" t="s">
        <v>21</v>
      </c>
      <c r="F11649" s="1" t="s">
        <v>33</v>
      </c>
      <c r="G11649" s="42" t="s">
        <v>33</v>
      </c>
      <c r="H11649" s="1" t="s">
        <v>12174</v>
      </c>
      <c r="AC11649" s="5">
        <v>45491</v>
      </c>
      <c r="AD11649" s="5" t="s">
        <v>14627</v>
      </c>
      <c r="AE11649" s="5" t="s">
        <v>266</v>
      </c>
      <c r="AF11649">
        <f>MONTH(Table1[[#This Row],[Date Sent]])</f>
        <v>7</v>
      </c>
      <c r="AG11649">
        <f>YEAR(Table1[[#This Row],[Date Sent]])</f>
        <v>2024</v>
      </c>
    </row>
    <row r="11650" spans="1:33" x14ac:dyDescent="0.2">
      <c r="A11650" t="s">
        <v>421</v>
      </c>
      <c r="B11650" t="s">
        <v>866</v>
      </c>
      <c r="C11650" s="1">
        <v>132.25</v>
      </c>
      <c r="D11650" s="5">
        <v>45430</v>
      </c>
      <c r="E11650" t="s">
        <v>25</v>
      </c>
      <c r="F11650" s="1" t="s">
        <v>11869</v>
      </c>
      <c r="G11650" s="36" t="str">
        <f>Table1[[#This Row],[Split 1]]</f>
        <v>I bought this originally for Antioch location; but i ended up using the H25 pump myself but i dont have the recipt on the computer like every other Kleenrite</v>
      </c>
      <c r="H11650" s="1" t="s">
        <v>12175</v>
      </c>
      <c r="AC11650" s="5">
        <v>45491</v>
      </c>
      <c r="AD11650" s="5" t="s">
        <v>14627</v>
      </c>
      <c r="AE11650" s="5" t="s">
        <v>266</v>
      </c>
      <c r="AF11650">
        <f>MONTH(Table1[[#This Row],[Date Sent]])</f>
        <v>7</v>
      </c>
      <c r="AG11650">
        <f>YEAR(Table1[[#This Row],[Date Sent]])</f>
        <v>2024</v>
      </c>
    </row>
    <row r="11651" spans="1:33" x14ac:dyDescent="0.2">
      <c r="A11651" t="s">
        <v>421</v>
      </c>
      <c r="B11651" t="s">
        <v>866</v>
      </c>
      <c r="C11651" s="1">
        <v>39.369999999999997</v>
      </c>
      <c r="D11651" s="5">
        <v>45430</v>
      </c>
      <c r="E11651" t="s">
        <v>21</v>
      </c>
      <c r="F11651" s="1" t="s">
        <v>918</v>
      </c>
      <c r="G11651" s="42" t="s">
        <v>11956</v>
      </c>
      <c r="H11651" s="1" t="s">
        <v>12176</v>
      </c>
      <c r="I11651">
        <v>10.97</v>
      </c>
      <c r="J11651" s="16" t="s">
        <v>16</v>
      </c>
      <c r="K11651" s="1" t="s">
        <v>1057</v>
      </c>
      <c r="L11651">
        <v>6.86</v>
      </c>
      <c r="M11651" t="s">
        <v>18</v>
      </c>
      <c r="N11651" s="1" t="s">
        <v>12126</v>
      </c>
      <c r="O11651">
        <v>21.539999999999996</v>
      </c>
      <c r="P11651" t="s">
        <v>33</v>
      </c>
      <c r="Q11651" s="1" t="s">
        <v>950</v>
      </c>
      <c r="AC11651" s="5">
        <v>45491</v>
      </c>
      <c r="AD11651" s="5" t="s">
        <v>14627</v>
      </c>
      <c r="AE11651" s="5" t="s">
        <v>266</v>
      </c>
      <c r="AF11651">
        <f>MONTH(Table1[[#This Row],[Date Sent]])</f>
        <v>7</v>
      </c>
      <c r="AG11651">
        <f>YEAR(Table1[[#This Row],[Date Sent]])</f>
        <v>2024</v>
      </c>
    </row>
    <row r="11652" spans="1:33" x14ac:dyDescent="0.2">
      <c r="A11652" t="s">
        <v>421</v>
      </c>
      <c r="B11652" t="s">
        <v>866</v>
      </c>
      <c r="C11652" s="1">
        <v>152.97</v>
      </c>
      <c r="D11652" s="5">
        <v>45434</v>
      </c>
      <c r="E11652" t="s">
        <v>21</v>
      </c>
      <c r="F11652" s="1" t="s">
        <v>17</v>
      </c>
      <c r="G11652" s="36" t="str">
        <f>Table1[[#This Row],[Split 1]]</f>
        <v>X2 50ft powerwasher hose</v>
      </c>
      <c r="H11652" s="1" t="s">
        <v>12177</v>
      </c>
      <c r="AC11652" s="5">
        <v>45491</v>
      </c>
      <c r="AD11652" s="5" t="s">
        <v>14627</v>
      </c>
      <c r="AE11652" s="5" t="s">
        <v>266</v>
      </c>
      <c r="AF11652">
        <f>MONTH(Table1[[#This Row],[Date Sent]])</f>
        <v>7</v>
      </c>
      <c r="AG11652">
        <f>YEAR(Table1[[#This Row],[Date Sent]])</f>
        <v>2024</v>
      </c>
    </row>
    <row r="11653" spans="1:33" x14ac:dyDescent="0.2">
      <c r="A11653" t="s">
        <v>421</v>
      </c>
      <c r="B11653" t="s">
        <v>866</v>
      </c>
      <c r="C11653" s="1">
        <v>7.42</v>
      </c>
      <c r="D11653" s="5">
        <v>45434</v>
      </c>
      <c r="E11653" t="s">
        <v>24</v>
      </c>
      <c r="F11653" s="1" t="s">
        <v>18</v>
      </c>
      <c r="G11653" s="36" t="str">
        <f>Table1[[#This Row],[Split 1]]</f>
        <v>Water</v>
      </c>
      <c r="H11653" s="1" t="s">
        <v>984</v>
      </c>
      <c r="AC11653" s="5">
        <v>45491</v>
      </c>
      <c r="AD11653" s="5" t="s">
        <v>14627</v>
      </c>
      <c r="AE11653" s="5" t="s">
        <v>266</v>
      </c>
      <c r="AF11653">
        <f>MONTH(Table1[[#This Row],[Date Sent]])</f>
        <v>7</v>
      </c>
      <c r="AG11653">
        <f>YEAR(Table1[[#This Row],[Date Sent]])</f>
        <v>2024</v>
      </c>
    </row>
    <row r="11654" spans="1:33" x14ac:dyDescent="0.2">
      <c r="A11654" t="s">
        <v>421</v>
      </c>
      <c r="B11654" t="s">
        <v>866</v>
      </c>
      <c r="C11654" s="1">
        <v>219.37</v>
      </c>
      <c r="D11654" s="5">
        <v>45436</v>
      </c>
      <c r="E11654" t="s">
        <v>21</v>
      </c>
      <c r="F11654" s="1" t="s">
        <v>33</v>
      </c>
      <c r="G11654" s="42" t="s">
        <v>33</v>
      </c>
      <c r="H11654" s="1" t="s">
        <v>975</v>
      </c>
      <c r="AC11654" s="5">
        <v>45491</v>
      </c>
      <c r="AD11654" s="5" t="s">
        <v>14627</v>
      </c>
      <c r="AE11654" s="5" t="s">
        <v>266</v>
      </c>
      <c r="AF11654">
        <f>MONTH(Table1[[#This Row],[Date Sent]])</f>
        <v>7</v>
      </c>
      <c r="AG11654">
        <f>YEAR(Table1[[#This Row],[Date Sent]])</f>
        <v>2024</v>
      </c>
    </row>
    <row r="11655" spans="1:33" x14ac:dyDescent="0.2">
      <c r="A11655" t="s">
        <v>421</v>
      </c>
      <c r="B11655" t="s">
        <v>866</v>
      </c>
      <c r="C11655" s="1">
        <v>139.35</v>
      </c>
      <c r="D11655" s="5">
        <v>45436</v>
      </c>
      <c r="E11655" t="s">
        <v>21</v>
      </c>
      <c r="F11655" s="1" t="s">
        <v>918</v>
      </c>
      <c r="G11655" s="42" t="s">
        <v>12178</v>
      </c>
      <c r="H11655" s="1" t="s">
        <v>12179</v>
      </c>
      <c r="I11655">
        <v>5.96</v>
      </c>
      <c r="J11655" s="16" t="s">
        <v>18</v>
      </c>
      <c r="K11655" s="1" t="s">
        <v>7417</v>
      </c>
      <c r="L11655">
        <v>126.81</v>
      </c>
      <c r="M11655" t="s">
        <v>33</v>
      </c>
      <c r="N11655" s="1" t="s">
        <v>12180</v>
      </c>
      <c r="O11655">
        <v>6.5799999999999841</v>
      </c>
      <c r="P11655" t="s">
        <v>4</v>
      </c>
      <c r="Q11655" s="1" t="s">
        <v>9515</v>
      </c>
      <c r="AC11655" s="5">
        <v>45491</v>
      </c>
      <c r="AD11655" s="5" t="s">
        <v>14627</v>
      </c>
      <c r="AE11655" s="5" t="s">
        <v>266</v>
      </c>
      <c r="AF11655">
        <f>MONTH(Table1[[#This Row],[Date Sent]])</f>
        <v>7</v>
      </c>
      <c r="AG11655">
        <f>YEAR(Table1[[#This Row],[Date Sent]])</f>
        <v>2024</v>
      </c>
    </row>
    <row r="11656" spans="1:33" x14ac:dyDescent="0.2">
      <c r="A11656" t="s">
        <v>421</v>
      </c>
      <c r="B11656" t="s">
        <v>866</v>
      </c>
      <c r="C11656" s="1">
        <v>156</v>
      </c>
      <c r="D11656" s="5">
        <v>45438</v>
      </c>
      <c r="E11656" t="s">
        <v>34</v>
      </c>
      <c r="F11656" s="1" t="s">
        <v>51</v>
      </c>
      <c r="G11656" s="42" t="s">
        <v>51</v>
      </c>
      <c r="H11656" s="1" t="s">
        <v>12181</v>
      </c>
      <c r="AC11656" s="5">
        <v>45491</v>
      </c>
      <c r="AD11656" s="5" t="s">
        <v>14627</v>
      </c>
      <c r="AE11656" s="5" t="s">
        <v>266</v>
      </c>
      <c r="AF11656">
        <f>MONTH(Table1[[#This Row],[Date Sent]])</f>
        <v>7</v>
      </c>
      <c r="AG11656">
        <f>YEAR(Table1[[#This Row],[Date Sent]])</f>
        <v>2024</v>
      </c>
    </row>
    <row r="11657" spans="1:33" x14ac:dyDescent="0.2">
      <c r="A11657" t="s">
        <v>421</v>
      </c>
      <c r="B11657" t="s">
        <v>866</v>
      </c>
      <c r="C11657" s="1">
        <v>59.21</v>
      </c>
      <c r="D11657" s="5">
        <v>45439</v>
      </c>
      <c r="E11657" t="s">
        <v>21</v>
      </c>
      <c r="F11657" s="1" t="s">
        <v>33</v>
      </c>
      <c r="G11657" s="42" t="s">
        <v>33</v>
      </c>
      <c r="H11657" s="1" t="s">
        <v>12182</v>
      </c>
      <c r="AC11657" s="5">
        <v>45491</v>
      </c>
      <c r="AD11657" s="5" t="s">
        <v>14627</v>
      </c>
      <c r="AE11657" s="5" t="s">
        <v>266</v>
      </c>
      <c r="AF11657">
        <f>MONTH(Table1[[#This Row],[Date Sent]])</f>
        <v>7</v>
      </c>
      <c r="AG11657">
        <f>YEAR(Table1[[#This Row],[Date Sent]])</f>
        <v>2024</v>
      </c>
    </row>
    <row r="11658" spans="1:33" x14ac:dyDescent="0.2">
      <c r="A11658" t="s">
        <v>421</v>
      </c>
      <c r="B11658" t="s">
        <v>866</v>
      </c>
      <c r="C11658" s="1">
        <v>15.3</v>
      </c>
      <c r="D11658" s="5">
        <v>45440</v>
      </c>
      <c r="E11658" t="s">
        <v>25</v>
      </c>
      <c r="F11658" s="1" t="s">
        <v>39</v>
      </c>
      <c r="G11658" s="42" t="s">
        <v>39</v>
      </c>
      <c r="H11658" s="1" t="s">
        <v>12183</v>
      </c>
      <c r="AC11658" s="5">
        <v>45491</v>
      </c>
      <c r="AD11658" s="5" t="s">
        <v>14627</v>
      </c>
      <c r="AE11658" s="5" t="s">
        <v>266</v>
      </c>
      <c r="AF11658">
        <f>MONTH(Table1[[#This Row],[Date Sent]])</f>
        <v>7</v>
      </c>
      <c r="AG11658">
        <f>YEAR(Table1[[#This Row],[Date Sent]])</f>
        <v>2024</v>
      </c>
    </row>
    <row r="11659" spans="1:33" x14ac:dyDescent="0.2">
      <c r="A11659" t="s">
        <v>421</v>
      </c>
      <c r="B11659" t="s">
        <v>866</v>
      </c>
      <c r="C11659" s="1">
        <v>9.76</v>
      </c>
      <c r="D11659" s="5">
        <v>45440</v>
      </c>
      <c r="E11659" t="s">
        <v>24</v>
      </c>
      <c r="F11659" s="1" t="s">
        <v>18</v>
      </c>
      <c r="G11659" s="36" t="str">
        <f>Table1[[#This Row],[Split 1]]</f>
        <v>Water</v>
      </c>
      <c r="H11659" s="1" t="s">
        <v>984</v>
      </c>
      <c r="AC11659" s="5">
        <v>45491</v>
      </c>
      <c r="AD11659" s="5" t="s">
        <v>14627</v>
      </c>
      <c r="AE11659" s="5" t="s">
        <v>266</v>
      </c>
      <c r="AF11659">
        <f>MONTH(Table1[[#This Row],[Date Sent]])</f>
        <v>7</v>
      </c>
      <c r="AG11659">
        <f>YEAR(Table1[[#This Row],[Date Sent]])</f>
        <v>2024</v>
      </c>
    </row>
    <row r="11660" spans="1:33" x14ac:dyDescent="0.2">
      <c r="A11660" t="s">
        <v>421</v>
      </c>
      <c r="B11660" t="s">
        <v>866</v>
      </c>
      <c r="C11660" s="1">
        <v>7.07</v>
      </c>
      <c r="D11660" s="5">
        <v>45441</v>
      </c>
      <c r="E11660" t="s">
        <v>25</v>
      </c>
      <c r="F11660" s="1" t="s">
        <v>39</v>
      </c>
      <c r="G11660" s="42" t="s">
        <v>39</v>
      </c>
      <c r="H11660" s="1" t="s">
        <v>7758</v>
      </c>
      <c r="AC11660" s="5">
        <v>45491</v>
      </c>
      <c r="AD11660" s="5" t="s">
        <v>14627</v>
      </c>
      <c r="AE11660" s="5" t="s">
        <v>266</v>
      </c>
      <c r="AF11660">
        <f>MONTH(Table1[[#This Row],[Date Sent]])</f>
        <v>7</v>
      </c>
      <c r="AG11660">
        <f>YEAR(Table1[[#This Row],[Date Sent]])</f>
        <v>2024</v>
      </c>
    </row>
    <row r="11661" spans="1:33" x14ac:dyDescent="0.2">
      <c r="A11661" t="s">
        <v>421</v>
      </c>
      <c r="B11661" t="s">
        <v>866</v>
      </c>
      <c r="C11661" s="1">
        <v>532</v>
      </c>
      <c r="D11661" s="5">
        <v>45446</v>
      </c>
      <c r="E11661" t="s">
        <v>25</v>
      </c>
      <c r="F11661" s="1" t="s">
        <v>39</v>
      </c>
      <c r="G11661" s="42" t="s">
        <v>12184</v>
      </c>
      <c r="H11661" s="1" t="s">
        <v>12185</v>
      </c>
      <c r="AC11661" s="5">
        <v>45491</v>
      </c>
      <c r="AD11661" s="5" t="s">
        <v>14627</v>
      </c>
      <c r="AE11661" s="5" t="s">
        <v>266</v>
      </c>
      <c r="AF11661">
        <f>MONTH(Table1[[#This Row],[Date Sent]])</f>
        <v>7</v>
      </c>
      <c r="AG11661">
        <f>YEAR(Table1[[#This Row],[Date Sent]])</f>
        <v>2024</v>
      </c>
    </row>
    <row r="11662" spans="1:33" x14ac:dyDescent="0.2">
      <c r="A11662" t="s">
        <v>421</v>
      </c>
      <c r="B11662" t="s">
        <v>866</v>
      </c>
      <c r="C11662" s="1">
        <v>8.74</v>
      </c>
      <c r="D11662" s="5">
        <v>45446</v>
      </c>
      <c r="E11662" t="s">
        <v>24</v>
      </c>
      <c r="F11662" s="1" t="s">
        <v>18</v>
      </c>
      <c r="G11662" s="36" t="str">
        <f>Table1[[#This Row],[Split 1]]</f>
        <v>Water</v>
      </c>
      <c r="H11662" s="1" t="s">
        <v>984</v>
      </c>
      <c r="AC11662" s="5">
        <v>45491</v>
      </c>
      <c r="AD11662" s="5" t="s">
        <v>14627</v>
      </c>
      <c r="AE11662" s="5" t="s">
        <v>266</v>
      </c>
      <c r="AF11662">
        <f>MONTH(Table1[[#This Row],[Date Sent]])</f>
        <v>7</v>
      </c>
      <c r="AG11662">
        <f>YEAR(Table1[[#This Row],[Date Sent]])</f>
        <v>2024</v>
      </c>
    </row>
    <row r="11663" spans="1:33" x14ac:dyDescent="0.2">
      <c r="A11663" t="s">
        <v>421</v>
      </c>
      <c r="B11663" t="s">
        <v>866</v>
      </c>
      <c r="C11663" s="1">
        <v>197.69</v>
      </c>
      <c r="D11663" s="5">
        <v>45446</v>
      </c>
      <c r="E11663" t="s">
        <v>21</v>
      </c>
      <c r="F11663" s="1" t="s">
        <v>33</v>
      </c>
      <c r="G11663" s="42" t="s">
        <v>33</v>
      </c>
      <c r="H11663" s="1" t="s">
        <v>975</v>
      </c>
      <c r="AC11663" s="5">
        <v>45491</v>
      </c>
      <c r="AD11663" s="5" t="s">
        <v>14627</v>
      </c>
      <c r="AE11663" s="5" t="s">
        <v>266</v>
      </c>
      <c r="AF11663">
        <f>MONTH(Table1[[#This Row],[Date Sent]])</f>
        <v>7</v>
      </c>
      <c r="AG11663">
        <f>YEAR(Table1[[#This Row],[Date Sent]])</f>
        <v>2024</v>
      </c>
    </row>
    <row r="11664" spans="1:33" x14ac:dyDescent="0.2">
      <c r="A11664" t="s">
        <v>421</v>
      </c>
      <c r="B11664" t="s">
        <v>866</v>
      </c>
      <c r="C11664" s="1">
        <v>522.42999999999995</v>
      </c>
      <c r="D11664" s="5">
        <v>45446</v>
      </c>
      <c r="E11664" t="s">
        <v>21</v>
      </c>
      <c r="F11664" s="1" t="s">
        <v>33</v>
      </c>
      <c r="G11664" s="42" t="s">
        <v>33</v>
      </c>
      <c r="H11664" s="1" t="s">
        <v>1591</v>
      </c>
      <c r="AC11664" s="5">
        <v>45491</v>
      </c>
      <c r="AD11664" s="5" t="s">
        <v>14627</v>
      </c>
      <c r="AE11664" s="5" t="s">
        <v>266</v>
      </c>
      <c r="AF11664">
        <f>MONTH(Table1[[#This Row],[Date Sent]])</f>
        <v>7</v>
      </c>
      <c r="AG11664">
        <f>YEAR(Table1[[#This Row],[Date Sent]])</f>
        <v>2024</v>
      </c>
    </row>
    <row r="11665" spans="1:33" x14ac:dyDescent="0.2">
      <c r="A11665" t="s">
        <v>421</v>
      </c>
      <c r="B11665" t="s">
        <v>866</v>
      </c>
      <c r="C11665" s="1">
        <v>7.42</v>
      </c>
      <c r="D11665" s="5">
        <v>45448</v>
      </c>
      <c r="E11665" t="s">
        <v>24</v>
      </c>
      <c r="F11665" s="1" t="s">
        <v>18</v>
      </c>
      <c r="G11665" s="36" t="str">
        <f>Table1[[#This Row],[Split 1]]</f>
        <v>Water</v>
      </c>
      <c r="H11665" s="1" t="s">
        <v>984</v>
      </c>
      <c r="AC11665" s="5">
        <v>45491</v>
      </c>
      <c r="AD11665" s="5" t="s">
        <v>14627</v>
      </c>
      <c r="AE11665" s="5" t="s">
        <v>266</v>
      </c>
      <c r="AF11665">
        <f>MONTH(Table1[[#This Row],[Date Sent]])</f>
        <v>7</v>
      </c>
      <c r="AG11665">
        <f>YEAR(Table1[[#This Row],[Date Sent]])</f>
        <v>2024</v>
      </c>
    </row>
    <row r="11666" spans="1:33" x14ac:dyDescent="0.2">
      <c r="A11666" t="s">
        <v>421</v>
      </c>
      <c r="B11666" t="s">
        <v>866</v>
      </c>
      <c r="C11666" s="1">
        <v>6.11</v>
      </c>
      <c r="D11666" s="5">
        <v>45450</v>
      </c>
      <c r="E11666" t="s">
        <v>24</v>
      </c>
      <c r="F11666" s="1" t="s">
        <v>18</v>
      </c>
      <c r="G11666" s="36" t="str">
        <f>Table1[[#This Row],[Split 1]]</f>
        <v>Water</v>
      </c>
      <c r="H11666" s="1" t="s">
        <v>984</v>
      </c>
      <c r="AC11666" s="5">
        <v>45491</v>
      </c>
      <c r="AD11666" s="5" t="s">
        <v>14627</v>
      </c>
      <c r="AE11666" s="5" t="s">
        <v>266</v>
      </c>
      <c r="AF11666">
        <f>MONTH(Table1[[#This Row],[Date Sent]])</f>
        <v>7</v>
      </c>
      <c r="AG11666">
        <f>YEAR(Table1[[#This Row],[Date Sent]])</f>
        <v>2024</v>
      </c>
    </row>
    <row r="11667" spans="1:33" x14ac:dyDescent="0.2">
      <c r="A11667" t="s">
        <v>421</v>
      </c>
      <c r="B11667" t="s">
        <v>866</v>
      </c>
      <c r="C11667" s="1">
        <v>48.8</v>
      </c>
      <c r="D11667" s="5">
        <v>45450</v>
      </c>
      <c r="E11667" t="s">
        <v>21</v>
      </c>
      <c r="F11667" s="1" t="s">
        <v>33</v>
      </c>
      <c r="G11667" s="42" t="s">
        <v>33</v>
      </c>
      <c r="H11667" s="1" t="s">
        <v>975</v>
      </c>
      <c r="AC11667" s="5">
        <v>45491</v>
      </c>
      <c r="AD11667" s="5" t="s">
        <v>14627</v>
      </c>
      <c r="AE11667" s="5" t="s">
        <v>266</v>
      </c>
      <c r="AF11667">
        <f>MONTH(Table1[[#This Row],[Date Sent]])</f>
        <v>7</v>
      </c>
      <c r="AG11667">
        <f>YEAR(Table1[[#This Row],[Date Sent]])</f>
        <v>2024</v>
      </c>
    </row>
    <row r="11668" spans="1:33" x14ac:dyDescent="0.2">
      <c r="A11668" t="s">
        <v>421</v>
      </c>
      <c r="B11668" t="s">
        <v>866</v>
      </c>
      <c r="C11668" s="1">
        <v>81.349999999999994</v>
      </c>
      <c r="D11668" s="5">
        <v>45450</v>
      </c>
      <c r="E11668" t="s">
        <v>21</v>
      </c>
      <c r="F11668" s="1" t="s">
        <v>33</v>
      </c>
      <c r="G11668" s="42" t="s">
        <v>33</v>
      </c>
      <c r="H11668" s="1" t="s">
        <v>975</v>
      </c>
      <c r="AC11668" s="5">
        <v>45491</v>
      </c>
      <c r="AD11668" s="5" t="s">
        <v>14627</v>
      </c>
      <c r="AE11668" s="5" t="s">
        <v>266</v>
      </c>
      <c r="AF11668">
        <f>MONTH(Table1[[#This Row],[Date Sent]])</f>
        <v>7</v>
      </c>
      <c r="AG11668">
        <f>YEAR(Table1[[#This Row],[Date Sent]])</f>
        <v>2024</v>
      </c>
    </row>
    <row r="11669" spans="1:33" x14ac:dyDescent="0.2">
      <c r="A11669" t="s">
        <v>421</v>
      </c>
      <c r="B11669" t="s">
        <v>866</v>
      </c>
      <c r="C11669" s="1">
        <v>90.72</v>
      </c>
      <c r="D11669" s="5">
        <v>45451</v>
      </c>
      <c r="E11669" t="s">
        <v>21</v>
      </c>
      <c r="F11669" s="1" t="s">
        <v>918</v>
      </c>
      <c r="G11669" s="42" t="s">
        <v>11956</v>
      </c>
      <c r="H11669" s="1" t="s">
        <v>12186</v>
      </c>
      <c r="I11669">
        <v>16.97</v>
      </c>
      <c r="J11669" s="16" t="s">
        <v>16</v>
      </c>
      <c r="K11669" s="1" t="s">
        <v>1057</v>
      </c>
      <c r="L11669">
        <v>21.41</v>
      </c>
      <c r="M11669" t="s">
        <v>18</v>
      </c>
      <c r="N11669" s="1" t="s">
        <v>12126</v>
      </c>
      <c r="O11669">
        <v>52.34</v>
      </c>
      <c r="P11669" t="s">
        <v>33</v>
      </c>
      <c r="Q11669" s="1" t="s">
        <v>1056</v>
      </c>
      <c r="AC11669" s="5">
        <v>45491</v>
      </c>
      <c r="AD11669" s="5" t="s">
        <v>14627</v>
      </c>
      <c r="AE11669" s="5" t="s">
        <v>266</v>
      </c>
      <c r="AF11669">
        <f>MONTH(Table1[[#This Row],[Date Sent]])</f>
        <v>7</v>
      </c>
      <c r="AG11669">
        <f>YEAR(Table1[[#This Row],[Date Sent]])</f>
        <v>2024</v>
      </c>
    </row>
    <row r="11670" spans="1:33" x14ac:dyDescent="0.2">
      <c r="A11670" t="s">
        <v>421</v>
      </c>
      <c r="B11670" t="s">
        <v>866</v>
      </c>
      <c r="C11670" s="1">
        <v>81.349999999999994</v>
      </c>
      <c r="D11670" s="5">
        <v>45451</v>
      </c>
      <c r="E11670" t="s">
        <v>21</v>
      </c>
      <c r="F11670" s="1" t="s">
        <v>33</v>
      </c>
      <c r="G11670" s="42" t="s">
        <v>33</v>
      </c>
      <c r="H11670" s="1" t="s">
        <v>975</v>
      </c>
      <c r="AC11670" s="5">
        <v>45491</v>
      </c>
      <c r="AD11670" s="5" t="s">
        <v>14627</v>
      </c>
      <c r="AE11670" s="5" t="s">
        <v>266</v>
      </c>
      <c r="AF11670">
        <f>MONTH(Table1[[#This Row],[Date Sent]])</f>
        <v>7</v>
      </c>
      <c r="AG11670">
        <f>YEAR(Table1[[#This Row],[Date Sent]])</f>
        <v>2024</v>
      </c>
    </row>
    <row r="11671" spans="1:33" x14ac:dyDescent="0.2">
      <c r="A11671" t="s">
        <v>421</v>
      </c>
      <c r="B11671" t="s">
        <v>866</v>
      </c>
      <c r="C11671" s="1">
        <v>111.7</v>
      </c>
      <c r="D11671" s="5">
        <v>45451</v>
      </c>
      <c r="E11671" t="s">
        <v>21</v>
      </c>
      <c r="F11671" s="1" t="s">
        <v>33</v>
      </c>
      <c r="G11671" s="42" t="s">
        <v>33</v>
      </c>
      <c r="H11671" s="1" t="s">
        <v>975</v>
      </c>
      <c r="AC11671" s="5">
        <v>45491</v>
      </c>
      <c r="AD11671" s="5" t="s">
        <v>14627</v>
      </c>
      <c r="AE11671" s="5" t="s">
        <v>266</v>
      </c>
      <c r="AF11671">
        <f>MONTH(Table1[[#This Row],[Date Sent]])</f>
        <v>7</v>
      </c>
      <c r="AG11671">
        <f>YEAR(Table1[[#This Row],[Date Sent]])</f>
        <v>2024</v>
      </c>
    </row>
    <row r="11672" spans="1:33" x14ac:dyDescent="0.2">
      <c r="A11672" t="s">
        <v>421</v>
      </c>
      <c r="B11672" t="s">
        <v>866</v>
      </c>
      <c r="C11672" s="1">
        <v>81.349999999999994</v>
      </c>
      <c r="D11672" s="5">
        <v>45451</v>
      </c>
      <c r="E11672" t="s">
        <v>21</v>
      </c>
      <c r="F11672" s="1" t="s">
        <v>33</v>
      </c>
      <c r="G11672" s="42" t="s">
        <v>33</v>
      </c>
      <c r="H11672" s="1" t="s">
        <v>975</v>
      </c>
      <c r="AC11672" s="5">
        <v>45491</v>
      </c>
      <c r="AD11672" s="5" t="s">
        <v>14627</v>
      </c>
      <c r="AE11672" s="5" t="s">
        <v>266</v>
      </c>
      <c r="AF11672">
        <f>MONTH(Table1[[#This Row],[Date Sent]])</f>
        <v>7</v>
      </c>
      <c r="AG11672">
        <f>YEAR(Table1[[#This Row],[Date Sent]])</f>
        <v>2024</v>
      </c>
    </row>
    <row r="11673" spans="1:33" x14ac:dyDescent="0.2">
      <c r="A11673" t="s">
        <v>421</v>
      </c>
      <c r="B11673" t="s">
        <v>866</v>
      </c>
      <c r="C11673" s="1">
        <v>48.8</v>
      </c>
      <c r="D11673" s="5">
        <v>45452</v>
      </c>
      <c r="E11673" t="s">
        <v>21</v>
      </c>
      <c r="F11673" s="1" t="s">
        <v>33</v>
      </c>
      <c r="G11673" s="42" t="s">
        <v>33</v>
      </c>
      <c r="H11673" s="1" t="s">
        <v>975</v>
      </c>
      <c r="AC11673" s="5">
        <v>45491</v>
      </c>
      <c r="AD11673" s="5" t="s">
        <v>14627</v>
      </c>
      <c r="AE11673" s="5" t="s">
        <v>266</v>
      </c>
      <c r="AF11673">
        <f>MONTH(Table1[[#This Row],[Date Sent]])</f>
        <v>7</v>
      </c>
      <c r="AG11673">
        <f>YEAR(Table1[[#This Row],[Date Sent]])</f>
        <v>2024</v>
      </c>
    </row>
    <row r="11674" spans="1:33" x14ac:dyDescent="0.2">
      <c r="A11674" t="s">
        <v>421</v>
      </c>
      <c r="B11674" t="s">
        <v>866</v>
      </c>
      <c r="C11674" s="1">
        <v>7.26</v>
      </c>
      <c r="D11674" s="5">
        <v>45452</v>
      </c>
      <c r="E11674" t="s">
        <v>24</v>
      </c>
      <c r="F11674" s="1" t="s">
        <v>18</v>
      </c>
      <c r="G11674" s="36" t="str">
        <f>Table1[[#This Row],[Split 1]]</f>
        <v>Water</v>
      </c>
      <c r="H11674" s="1" t="s">
        <v>984</v>
      </c>
      <c r="AC11674" s="5">
        <v>45491</v>
      </c>
      <c r="AD11674" s="5" t="s">
        <v>14627</v>
      </c>
      <c r="AE11674" s="5" t="s">
        <v>266</v>
      </c>
      <c r="AF11674">
        <f>MONTH(Table1[[#This Row],[Date Sent]])</f>
        <v>7</v>
      </c>
      <c r="AG11674">
        <f>YEAR(Table1[[#This Row],[Date Sent]])</f>
        <v>2024</v>
      </c>
    </row>
    <row r="11675" spans="1:33" x14ac:dyDescent="0.2">
      <c r="A11675" t="s">
        <v>421</v>
      </c>
      <c r="B11675" t="s">
        <v>866</v>
      </c>
      <c r="C11675" s="1">
        <v>197.69</v>
      </c>
      <c r="D11675" s="5">
        <v>45454</v>
      </c>
      <c r="E11675" t="s">
        <v>21</v>
      </c>
      <c r="F11675" s="1" t="s">
        <v>33</v>
      </c>
      <c r="G11675" s="42" t="s">
        <v>33</v>
      </c>
      <c r="H11675" s="1" t="s">
        <v>975</v>
      </c>
      <c r="AC11675" s="5">
        <v>45491</v>
      </c>
      <c r="AD11675" s="5" t="s">
        <v>14627</v>
      </c>
      <c r="AE11675" s="5" t="s">
        <v>266</v>
      </c>
      <c r="AF11675">
        <f>MONTH(Table1[[#This Row],[Date Sent]])</f>
        <v>7</v>
      </c>
      <c r="AG11675">
        <f>YEAR(Table1[[#This Row],[Date Sent]])</f>
        <v>2024</v>
      </c>
    </row>
    <row r="11676" spans="1:33" x14ac:dyDescent="0.2">
      <c r="A11676" t="s">
        <v>421</v>
      </c>
      <c r="B11676" t="s">
        <v>866</v>
      </c>
      <c r="C11676" s="1">
        <v>42.17</v>
      </c>
      <c r="D11676" s="5">
        <v>45454</v>
      </c>
      <c r="E11676" t="s">
        <v>21</v>
      </c>
      <c r="F11676" s="1" t="s">
        <v>918</v>
      </c>
      <c r="G11676" s="42" t="s">
        <v>12187</v>
      </c>
      <c r="H11676" s="1" t="s">
        <v>12188</v>
      </c>
      <c r="I11676">
        <v>20.94</v>
      </c>
      <c r="J11676" s="16" t="s">
        <v>16</v>
      </c>
      <c r="K11676" s="1" t="s">
        <v>1057</v>
      </c>
      <c r="L11676">
        <v>4.74</v>
      </c>
      <c r="M11676" t="s">
        <v>33</v>
      </c>
      <c r="N11676" s="1" t="s">
        <v>12180</v>
      </c>
      <c r="O11676">
        <v>16.490000000000002</v>
      </c>
      <c r="P11676" t="s">
        <v>18</v>
      </c>
      <c r="Q11676" s="1" t="s">
        <v>12189</v>
      </c>
      <c r="AC11676" s="5">
        <v>45491</v>
      </c>
      <c r="AD11676" s="5" t="s">
        <v>14627</v>
      </c>
      <c r="AE11676" s="5" t="s">
        <v>266</v>
      </c>
      <c r="AF11676">
        <f>MONTH(Table1[[#This Row],[Date Sent]])</f>
        <v>7</v>
      </c>
      <c r="AG11676">
        <f>YEAR(Table1[[#This Row],[Date Sent]])</f>
        <v>2024</v>
      </c>
    </row>
    <row r="11677" spans="1:33" x14ac:dyDescent="0.2">
      <c r="A11677" t="s">
        <v>421</v>
      </c>
      <c r="B11677" t="s">
        <v>866</v>
      </c>
      <c r="C11677" s="1">
        <v>87</v>
      </c>
      <c r="D11677" s="5">
        <v>45454</v>
      </c>
      <c r="E11677" t="s">
        <v>21</v>
      </c>
      <c r="F11677" s="1" t="s">
        <v>33</v>
      </c>
      <c r="G11677" s="42" t="s">
        <v>33</v>
      </c>
      <c r="H11677" s="1" t="s">
        <v>12190</v>
      </c>
      <c r="AC11677" s="5">
        <v>45491</v>
      </c>
      <c r="AD11677" s="5" t="s">
        <v>14627</v>
      </c>
      <c r="AE11677" s="5" t="s">
        <v>266</v>
      </c>
      <c r="AF11677">
        <f>MONTH(Table1[[#This Row],[Date Sent]])</f>
        <v>7</v>
      </c>
      <c r="AG11677">
        <f>YEAR(Table1[[#This Row],[Date Sent]])</f>
        <v>2024</v>
      </c>
    </row>
    <row r="11678" spans="1:33" x14ac:dyDescent="0.2">
      <c r="A11678" t="s">
        <v>421</v>
      </c>
      <c r="B11678" t="s">
        <v>866</v>
      </c>
      <c r="C11678" s="1">
        <v>2.41</v>
      </c>
      <c r="D11678" s="5">
        <v>45455</v>
      </c>
      <c r="E11678" t="s">
        <v>25</v>
      </c>
      <c r="F11678" s="1" t="s">
        <v>39</v>
      </c>
      <c r="G11678" s="42" t="s">
        <v>39</v>
      </c>
      <c r="H11678" s="1" t="s">
        <v>12191</v>
      </c>
      <c r="AC11678" s="5">
        <v>45491</v>
      </c>
      <c r="AD11678" s="5" t="s">
        <v>14627</v>
      </c>
      <c r="AE11678" s="5" t="s">
        <v>266</v>
      </c>
      <c r="AF11678">
        <f>MONTH(Table1[[#This Row],[Date Sent]])</f>
        <v>7</v>
      </c>
      <c r="AG11678">
        <f>YEAR(Table1[[#This Row],[Date Sent]])</f>
        <v>2024</v>
      </c>
    </row>
    <row r="11679" spans="1:33" x14ac:dyDescent="0.2">
      <c r="A11679" t="s">
        <v>421</v>
      </c>
      <c r="B11679" t="s">
        <v>866</v>
      </c>
      <c r="C11679" s="1">
        <v>14.2</v>
      </c>
      <c r="D11679" s="5">
        <v>45455</v>
      </c>
      <c r="E11679" t="s">
        <v>25</v>
      </c>
      <c r="F11679" s="1" t="s">
        <v>39</v>
      </c>
      <c r="G11679" s="42" t="s">
        <v>39</v>
      </c>
      <c r="H11679" s="1" t="s">
        <v>1608</v>
      </c>
      <c r="AC11679" s="5">
        <v>45491</v>
      </c>
      <c r="AD11679" s="5" t="s">
        <v>14627</v>
      </c>
      <c r="AE11679" s="5" t="s">
        <v>266</v>
      </c>
      <c r="AF11679">
        <f>MONTH(Table1[[#This Row],[Date Sent]])</f>
        <v>7</v>
      </c>
      <c r="AG11679">
        <f>YEAR(Table1[[#This Row],[Date Sent]])</f>
        <v>2024</v>
      </c>
    </row>
    <row r="11680" spans="1:33" x14ac:dyDescent="0.2">
      <c r="A11680" t="s">
        <v>421</v>
      </c>
      <c r="B11680" t="s">
        <v>866</v>
      </c>
      <c r="C11680" s="1">
        <v>55.46</v>
      </c>
      <c r="D11680" s="5">
        <v>45455</v>
      </c>
      <c r="E11680" t="s">
        <v>25</v>
      </c>
      <c r="F11680" s="1" t="s">
        <v>39</v>
      </c>
      <c r="G11680" s="42" t="s">
        <v>39</v>
      </c>
      <c r="H11680" s="1" t="s">
        <v>12192</v>
      </c>
      <c r="AC11680" s="5">
        <v>45491</v>
      </c>
      <c r="AD11680" s="5" t="s">
        <v>14627</v>
      </c>
      <c r="AE11680" s="5" t="s">
        <v>266</v>
      </c>
      <c r="AF11680">
        <f>MONTH(Table1[[#This Row],[Date Sent]])</f>
        <v>7</v>
      </c>
      <c r="AG11680">
        <f>YEAR(Table1[[#This Row],[Date Sent]])</f>
        <v>2024</v>
      </c>
    </row>
    <row r="11681" spans="1:33" x14ac:dyDescent="0.2">
      <c r="A11681" t="s">
        <v>421</v>
      </c>
      <c r="B11681" t="s">
        <v>866</v>
      </c>
      <c r="C11681" s="1">
        <v>8.4700000000000006</v>
      </c>
      <c r="D11681" s="5">
        <v>45458</v>
      </c>
      <c r="E11681" t="s">
        <v>24</v>
      </c>
      <c r="F11681" s="1" t="s">
        <v>18</v>
      </c>
      <c r="G11681" s="36" t="str">
        <f>Table1[[#This Row],[Split 1]]</f>
        <v>Water</v>
      </c>
      <c r="H11681" s="1" t="s">
        <v>984</v>
      </c>
      <c r="AC11681" s="5">
        <v>45491</v>
      </c>
      <c r="AD11681" s="5" t="s">
        <v>14627</v>
      </c>
      <c r="AE11681" s="5" t="s">
        <v>266</v>
      </c>
      <c r="AF11681">
        <f>MONTH(Table1[[#This Row],[Date Sent]])</f>
        <v>7</v>
      </c>
      <c r="AG11681">
        <f>YEAR(Table1[[#This Row],[Date Sent]])</f>
        <v>2024</v>
      </c>
    </row>
    <row r="11682" spans="1:33" x14ac:dyDescent="0.2">
      <c r="A11682" t="s">
        <v>421</v>
      </c>
      <c r="B11682" t="s">
        <v>866</v>
      </c>
      <c r="C11682" s="1">
        <v>6.11</v>
      </c>
      <c r="D11682" s="5">
        <v>45459</v>
      </c>
      <c r="E11682" t="s">
        <v>24</v>
      </c>
      <c r="F11682" s="1" t="s">
        <v>18</v>
      </c>
      <c r="G11682" s="36" t="str">
        <f>Table1[[#This Row],[Split 1]]</f>
        <v>Water</v>
      </c>
      <c r="H11682" s="1" t="s">
        <v>984</v>
      </c>
      <c r="AC11682" s="5">
        <v>45491</v>
      </c>
      <c r="AD11682" s="5" t="s">
        <v>14627</v>
      </c>
      <c r="AE11682" s="5" t="s">
        <v>266</v>
      </c>
      <c r="AF11682">
        <f>MONTH(Table1[[#This Row],[Date Sent]])</f>
        <v>7</v>
      </c>
      <c r="AG11682">
        <f>YEAR(Table1[[#This Row],[Date Sent]])</f>
        <v>2024</v>
      </c>
    </row>
    <row r="11683" spans="1:33" x14ac:dyDescent="0.2">
      <c r="A11683" t="s">
        <v>421</v>
      </c>
      <c r="B11683" t="s">
        <v>866</v>
      </c>
      <c r="C11683" s="1">
        <v>197.69</v>
      </c>
      <c r="D11683" s="5">
        <v>45460</v>
      </c>
      <c r="E11683" t="s">
        <v>21</v>
      </c>
      <c r="F11683" s="1" t="s">
        <v>33</v>
      </c>
      <c r="G11683" s="42" t="s">
        <v>33</v>
      </c>
      <c r="H11683" s="1" t="s">
        <v>975</v>
      </c>
      <c r="AC11683" s="5">
        <v>45491</v>
      </c>
      <c r="AD11683" s="5" t="s">
        <v>14627</v>
      </c>
      <c r="AE11683" s="5" t="s">
        <v>266</v>
      </c>
      <c r="AF11683">
        <f>MONTH(Table1[[#This Row],[Date Sent]])</f>
        <v>7</v>
      </c>
      <c r="AG11683">
        <f>YEAR(Table1[[#This Row],[Date Sent]])</f>
        <v>2024</v>
      </c>
    </row>
    <row r="11684" spans="1:33" x14ac:dyDescent="0.2">
      <c r="A11684" t="s">
        <v>421</v>
      </c>
      <c r="B11684" t="s">
        <v>866</v>
      </c>
      <c r="C11684" s="1">
        <v>86.19</v>
      </c>
      <c r="D11684" s="5">
        <v>45461</v>
      </c>
      <c r="E11684" t="s">
        <v>21</v>
      </c>
      <c r="F11684" s="1" t="s">
        <v>918</v>
      </c>
      <c r="G11684" s="42" t="s">
        <v>12193</v>
      </c>
      <c r="H11684" s="1" t="s">
        <v>12194</v>
      </c>
      <c r="I11684">
        <v>63.77</v>
      </c>
      <c r="J11684" s="16" t="s">
        <v>33</v>
      </c>
      <c r="K11684" s="1" t="s">
        <v>12195</v>
      </c>
      <c r="L11684">
        <v>22.419999999999995</v>
      </c>
      <c r="M11684" t="s">
        <v>18</v>
      </c>
      <c r="N11684" s="1" t="s">
        <v>12189</v>
      </c>
      <c r="AC11684" s="5">
        <v>45491</v>
      </c>
      <c r="AD11684" s="5" t="s">
        <v>14627</v>
      </c>
      <c r="AE11684" s="5" t="s">
        <v>266</v>
      </c>
      <c r="AF11684">
        <f>MONTH(Table1[[#This Row],[Date Sent]])</f>
        <v>7</v>
      </c>
      <c r="AG11684">
        <f>YEAR(Table1[[#This Row],[Date Sent]])</f>
        <v>2024</v>
      </c>
    </row>
    <row r="11685" spans="1:33" x14ac:dyDescent="0.2">
      <c r="A11685" t="s">
        <v>421</v>
      </c>
      <c r="B11685" t="s">
        <v>866</v>
      </c>
      <c r="C11685" s="1">
        <v>152.96</v>
      </c>
      <c r="D11685" s="5">
        <v>45461</v>
      </c>
      <c r="E11685" t="s">
        <v>25</v>
      </c>
      <c r="F11685" s="1" t="s">
        <v>17</v>
      </c>
      <c r="G11685" s="42" t="s">
        <v>17</v>
      </c>
      <c r="H11685" s="1" t="s">
        <v>9372</v>
      </c>
      <c r="AC11685" s="5">
        <v>45491</v>
      </c>
      <c r="AD11685" s="5" t="s">
        <v>14627</v>
      </c>
      <c r="AE11685" s="5" t="s">
        <v>266</v>
      </c>
      <c r="AF11685">
        <f>MONTH(Table1[[#This Row],[Date Sent]])</f>
        <v>7</v>
      </c>
      <c r="AG11685">
        <f>YEAR(Table1[[#This Row],[Date Sent]])</f>
        <v>2024</v>
      </c>
    </row>
    <row r="11686" spans="1:33" x14ac:dyDescent="0.2">
      <c r="A11686" t="s">
        <v>421</v>
      </c>
      <c r="B11686" t="s">
        <v>866</v>
      </c>
      <c r="C11686" s="1">
        <v>522.42999999999995</v>
      </c>
      <c r="D11686" s="5">
        <v>45464</v>
      </c>
      <c r="E11686" t="s">
        <v>21</v>
      </c>
      <c r="F11686" s="1" t="s">
        <v>33</v>
      </c>
      <c r="G11686" s="42" t="s">
        <v>33</v>
      </c>
      <c r="H11686" s="1" t="s">
        <v>1591</v>
      </c>
      <c r="AC11686" s="5">
        <v>45491</v>
      </c>
      <c r="AD11686" s="5" t="s">
        <v>14627</v>
      </c>
      <c r="AE11686" s="5" t="s">
        <v>266</v>
      </c>
      <c r="AF11686">
        <f>MONTH(Table1[[#This Row],[Date Sent]])</f>
        <v>7</v>
      </c>
      <c r="AG11686">
        <f>YEAR(Table1[[#This Row],[Date Sent]])</f>
        <v>2024</v>
      </c>
    </row>
    <row r="11687" spans="1:33" x14ac:dyDescent="0.2">
      <c r="A11687" t="s">
        <v>421</v>
      </c>
      <c r="B11687" t="s">
        <v>866</v>
      </c>
      <c r="C11687" s="1">
        <v>249.36</v>
      </c>
      <c r="D11687" s="5">
        <v>45465</v>
      </c>
      <c r="E11687" t="s">
        <v>25</v>
      </c>
      <c r="F11687" s="1" t="s">
        <v>33</v>
      </c>
      <c r="G11687" s="42" t="s">
        <v>33</v>
      </c>
      <c r="H11687" s="1" t="s">
        <v>12196</v>
      </c>
      <c r="AC11687" s="5">
        <v>45491</v>
      </c>
      <c r="AD11687" s="5" t="s">
        <v>14627</v>
      </c>
      <c r="AE11687" s="5" t="s">
        <v>266</v>
      </c>
      <c r="AF11687">
        <f>MONTH(Table1[[#This Row],[Date Sent]])</f>
        <v>7</v>
      </c>
      <c r="AG11687">
        <f>YEAR(Table1[[#This Row],[Date Sent]])</f>
        <v>2024</v>
      </c>
    </row>
    <row r="11688" spans="1:33" x14ac:dyDescent="0.2">
      <c r="A11688" t="s">
        <v>421</v>
      </c>
      <c r="B11688" t="s">
        <v>866</v>
      </c>
      <c r="C11688" s="1">
        <v>94.95</v>
      </c>
      <c r="D11688" s="5">
        <v>45467</v>
      </c>
      <c r="E11688" t="s">
        <v>21</v>
      </c>
      <c r="F11688" s="1" t="s">
        <v>918</v>
      </c>
      <c r="G11688" s="42" t="s">
        <v>12187</v>
      </c>
      <c r="H11688" s="1" t="s">
        <v>12197</v>
      </c>
      <c r="I11688">
        <v>40.700000000000003</v>
      </c>
      <c r="J11688" s="16" t="s">
        <v>33</v>
      </c>
      <c r="K11688" s="1" t="s">
        <v>12198</v>
      </c>
      <c r="L11688">
        <v>11.97</v>
      </c>
      <c r="M11688" t="s">
        <v>16</v>
      </c>
      <c r="N11688" s="1" t="s">
        <v>1057</v>
      </c>
      <c r="O11688">
        <v>42.28</v>
      </c>
      <c r="P11688" t="s">
        <v>18</v>
      </c>
      <c r="Q11688" s="1" t="s">
        <v>12199</v>
      </c>
      <c r="AC11688" s="5">
        <v>45491</v>
      </c>
      <c r="AD11688" s="5" t="s">
        <v>14627</v>
      </c>
      <c r="AE11688" s="5" t="s">
        <v>266</v>
      </c>
      <c r="AF11688">
        <f>MONTH(Table1[[#This Row],[Date Sent]])</f>
        <v>7</v>
      </c>
      <c r="AG11688">
        <f>YEAR(Table1[[#This Row],[Date Sent]])</f>
        <v>2024</v>
      </c>
    </row>
    <row r="11689" spans="1:33" x14ac:dyDescent="0.2">
      <c r="A11689" t="s">
        <v>1829</v>
      </c>
      <c r="B11689" t="s">
        <v>12200</v>
      </c>
      <c r="C11689" s="1">
        <v>95.03</v>
      </c>
      <c r="D11689" s="5">
        <v>45441</v>
      </c>
      <c r="E11689" t="s">
        <v>21</v>
      </c>
      <c r="F11689" s="1" t="s">
        <v>17</v>
      </c>
      <c r="G11689" s="42" t="s">
        <v>17</v>
      </c>
      <c r="H11689" s="1" t="s">
        <v>1832</v>
      </c>
      <c r="AC11689" s="5">
        <v>45491</v>
      </c>
      <c r="AD11689" s="5" t="s">
        <v>13674</v>
      </c>
      <c r="AE11689" s="5" t="s">
        <v>266</v>
      </c>
      <c r="AF11689">
        <f>MONTH(Table1[[#This Row],[Date Sent]])</f>
        <v>7</v>
      </c>
      <c r="AG11689">
        <f>YEAR(Table1[[#This Row],[Date Sent]])</f>
        <v>2024</v>
      </c>
    </row>
    <row r="11690" spans="1:33" x14ac:dyDescent="0.2">
      <c r="A11690" t="s">
        <v>1829</v>
      </c>
      <c r="B11690" t="s">
        <v>12200</v>
      </c>
      <c r="C11690" s="1">
        <v>127.74</v>
      </c>
      <c r="D11690" s="5">
        <v>45443</v>
      </c>
      <c r="E11690" t="s">
        <v>21</v>
      </c>
      <c r="F11690" s="1" t="s">
        <v>33</v>
      </c>
      <c r="G11690" s="42" t="s">
        <v>33</v>
      </c>
      <c r="H11690" s="1" t="s">
        <v>12201</v>
      </c>
      <c r="AC11690" s="5">
        <v>45491</v>
      </c>
      <c r="AD11690" s="5" t="s">
        <v>13674</v>
      </c>
      <c r="AE11690" s="5" t="s">
        <v>266</v>
      </c>
      <c r="AF11690">
        <f>MONTH(Table1[[#This Row],[Date Sent]])</f>
        <v>7</v>
      </c>
      <c r="AG11690">
        <f>YEAR(Table1[[#This Row],[Date Sent]])</f>
        <v>2024</v>
      </c>
    </row>
    <row r="11691" spans="1:33" x14ac:dyDescent="0.2">
      <c r="A11691" t="s">
        <v>1829</v>
      </c>
      <c r="B11691" t="s">
        <v>12200</v>
      </c>
      <c r="C11691" s="1">
        <v>5.38</v>
      </c>
      <c r="D11691" s="5">
        <v>45449</v>
      </c>
      <c r="E11691" t="s">
        <v>27</v>
      </c>
      <c r="F11691" s="1" t="s">
        <v>39</v>
      </c>
      <c r="G11691" s="42" t="s">
        <v>10</v>
      </c>
      <c r="H11691" s="1" t="s">
        <v>12202</v>
      </c>
      <c r="AC11691" s="5">
        <v>45491</v>
      </c>
      <c r="AD11691" s="5" t="s">
        <v>13674</v>
      </c>
      <c r="AE11691" s="5" t="s">
        <v>266</v>
      </c>
      <c r="AF11691">
        <f>MONTH(Table1[[#This Row],[Date Sent]])</f>
        <v>7</v>
      </c>
      <c r="AG11691">
        <f>YEAR(Table1[[#This Row],[Date Sent]])</f>
        <v>2024</v>
      </c>
    </row>
    <row r="11692" spans="1:33" x14ac:dyDescent="0.2">
      <c r="A11692" t="s">
        <v>1829</v>
      </c>
      <c r="B11692" t="s">
        <v>12200</v>
      </c>
      <c r="C11692" s="1">
        <v>10.220000000000001</v>
      </c>
      <c r="D11692" s="5">
        <v>45468</v>
      </c>
      <c r="E11692" t="s">
        <v>27</v>
      </c>
      <c r="F11692" s="1" t="s">
        <v>40</v>
      </c>
      <c r="G11692" s="42" t="s">
        <v>40</v>
      </c>
      <c r="H11692" s="1" t="s">
        <v>12203</v>
      </c>
      <c r="AC11692" s="5">
        <v>45491</v>
      </c>
      <c r="AD11692" s="5" t="s">
        <v>13674</v>
      </c>
      <c r="AE11692" s="5" t="s">
        <v>266</v>
      </c>
      <c r="AF11692">
        <f>MONTH(Table1[[#This Row],[Date Sent]])</f>
        <v>7</v>
      </c>
      <c r="AG11692">
        <f>YEAR(Table1[[#This Row],[Date Sent]])</f>
        <v>2024</v>
      </c>
    </row>
    <row r="11693" spans="1:33" x14ac:dyDescent="0.2">
      <c r="A11693" t="s">
        <v>1829</v>
      </c>
      <c r="B11693" t="s">
        <v>12200</v>
      </c>
      <c r="C11693" s="1">
        <v>154.80000000000001</v>
      </c>
      <c r="D11693" s="5">
        <v>45469</v>
      </c>
      <c r="E11693" t="s">
        <v>33</v>
      </c>
      <c r="F11693" s="1" t="s">
        <v>918</v>
      </c>
      <c r="G11693" s="42" t="s">
        <v>18</v>
      </c>
      <c r="H11693" s="1" t="s">
        <v>12204</v>
      </c>
      <c r="I11693">
        <v>65.05</v>
      </c>
      <c r="J11693" s="16" t="s">
        <v>33</v>
      </c>
      <c r="K11693" s="1" t="s">
        <v>12205</v>
      </c>
      <c r="L11693">
        <v>89.750000000000014</v>
      </c>
      <c r="M11693" t="s">
        <v>18</v>
      </c>
      <c r="N11693" s="1" t="s">
        <v>12206</v>
      </c>
      <c r="AC11693" s="5">
        <v>45491</v>
      </c>
      <c r="AD11693" s="5" t="s">
        <v>13674</v>
      </c>
      <c r="AE11693" s="5" t="s">
        <v>266</v>
      </c>
      <c r="AF11693">
        <f>MONTH(Table1[[#This Row],[Date Sent]])</f>
        <v>7</v>
      </c>
      <c r="AG11693">
        <f>YEAR(Table1[[#This Row],[Date Sent]])</f>
        <v>2024</v>
      </c>
    </row>
    <row r="11694" spans="1:33" x14ac:dyDescent="0.2">
      <c r="A11694" t="s">
        <v>5802</v>
      </c>
      <c r="B11694" t="s">
        <v>12207</v>
      </c>
      <c r="C11694" s="1">
        <v>32</v>
      </c>
      <c r="D11694" s="5">
        <v>45462</v>
      </c>
      <c r="E11694" t="s">
        <v>18</v>
      </c>
      <c r="F11694" s="1" t="s">
        <v>918</v>
      </c>
      <c r="G11694" s="36" t="str">
        <f>Table1[[#This Row],[Split 1]]</f>
        <v>bottle water, vinegar, gatorades</v>
      </c>
      <c r="H11694" s="1" t="s">
        <v>12208</v>
      </c>
      <c r="I11694">
        <v>20.84</v>
      </c>
      <c r="J11694" s="16" t="s">
        <v>18</v>
      </c>
      <c r="K11694" s="1" t="s">
        <v>12209</v>
      </c>
      <c r="L11694">
        <v>11.16</v>
      </c>
      <c r="M11694" t="s">
        <v>33</v>
      </c>
      <c r="N11694" s="1" t="s">
        <v>12180</v>
      </c>
      <c r="AC11694" s="5">
        <v>45491</v>
      </c>
      <c r="AD11694" s="5" t="s">
        <v>11649</v>
      </c>
      <c r="AE11694" s="5" t="s">
        <v>11649</v>
      </c>
      <c r="AF11694">
        <f>MONTH(Table1[[#This Row],[Date Sent]])</f>
        <v>7</v>
      </c>
      <c r="AG11694">
        <f>YEAR(Table1[[#This Row],[Date Sent]])</f>
        <v>2024</v>
      </c>
    </row>
    <row r="11695" spans="1:33" x14ac:dyDescent="0.2">
      <c r="A11695" t="s">
        <v>5802</v>
      </c>
      <c r="B11695" t="s">
        <v>12207</v>
      </c>
      <c r="C11695" s="1">
        <v>49.53</v>
      </c>
      <c r="D11695" s="5">
        <v>45466</v>
      </c>
      <c r="E11695" t="s">
        <v>39</v>
      </c>
      <c r="F11695" s="1" t="s">
        <v>17</v>
      </c>
      <c r="G11695" s="36" t="str">
        <f>Table1[[#This Row],[Split 1]]</f>
        <v>Better tube cutter, smaller two broke</v>
      </c>
      <c r="H11695" s="1" t="s">
        <v>12210</v>
      </c>
      <c r="AC11695" s="5">
        <v>45491</v>
      </c>
      <c r="AD11695" s="5" t="s">
        <v>11649</v>
      </c>
      <c r="AE11695" s="5" t="s">
        <v>11649</v>
      </c>
      <c r="AF11695">
        <f>MONTH(Table1[[#This Row],[Date Sent]])</f>
        <v>7</v>
      </c>
      <c r="AG11695">
        <f>YEAR(Table1[[#This Row],[Date Sent]])</f>
        <v>2024</v>
      </c>
    </row>
    <row r="11696" spans="1:33" x14ac:dyDescent="0.2">
      <c r="A11696" t="s">
        <v>751</v>
      </c>
      <c r="B11696" t="s">
        <v>12211</v>
      </c>
      <c r="C11696" s="1">
        <v>41.9</v>
      </c>
      <c r="D11696" s="5">
        <v>45435</v>
      </c>
      <c r="E11696" t="s">
        <v>33</v>
      </c>
      <c r="F11696" s="1" t="s">
        <v>15</v>
      </c>
      <c r="G11696" s="42" t="s">
        <v>51</v>
      </c>
      <c r="H11696" s="1" t="s">
        <v>12212</v>
      </c>
      <c r="AC11696" s="5">
        <v>45491</v>
      </c>
      <c r="AD11696" s="5" t="s">
        <v>14538</v>
      </c>
      <c r="AE11696" s="5" t="s">
        <v>167</v>
      </c>
      <c r="AF11696">
        <f>MONTH(Table1[[#This Row],[Date Sent]])</f>
        <v>7</v>
      </c>
      <c r="AG11696">
        <f>YEAR(Table1[[#This Row],[Date Sent]])</f>
        <v>2024</v>
      </c>
    </row>
    <row r="11697" spans="1:33" x14ac:dyDescent="0.2">
      <c r="A11697" t="s">
        <v>751</v>
      </c>
      <c r="B11697" t="s">
        <v>12211</v>
      </c>
      <c r="C11697" s="1">
        <v>110</v>
      </c>
      <c r="D11697" s="5">
        <v>45436</v>
      </c>
      <c r="E11697" t="s">
        <v>8</v>
      </c>
      <c r="F11697" s="1" t="s">
        <v>23</v>
      </c>
      <c r="G11697" s="36" t="str">
        <f>Table1[[#This Row],[Split 1]]</f>
        <v>HVAC not working. Now we have cool air going into summer</v>
      </c>
      <c r="H11697" s="1" t="s">
        <v>12213</v>
      </c>
      <c r="AC11697" s="5">
        <v>45491</v>
      </c>
      <c r="AD11697" s="5" t="s">
        <v>14538</v>
      </c>
      <c r="AE11697" s="5" t="s">
        <v>167</v>
      </c>
      <c r="AF11697">
        <f>MONTH(Table1[[#This Row],[Date Sent]])</f>
        <v>7</v>
      </c>
      <c r="AG11697">
        <f>YEAR(Table1[[#This Row],[Date Sent]])</f>
        <v>2024</v>
      </c>
    </row>
    <row r="11698" spans="1:33" x14ac:dyDescent="0.2">
      <c r="A11698" t="s">
        <v>751</v>
      </c>
      <c r="B11698" t="s">
        <v>12211</v>
      </c>
      <c r="C11698" s="1">
        <v>82.07</v>
      </c>
      <c r="D11698" s="5">
        <v>45443</v>
      </c>
      <c r="E11698" t="s">
        <v>10</v>
      </c>
      <c r="F11698" s="1" t="s">
        <v>1193</v>
      </c>
      <c r="G11698" s="42" t="s">
        <v>12214</v>
      </c>
      <c r="H11698" s="1" t="s">
        <v>12215</v>
      </c>
      <c r="AC11698" s="5">
        <v>45491</v>
      </c>
      <c r="AD11698" s="5" t="s">
        <v>14538</v>
      </c>
      <c r="AE11698" s="5" t="s">
        <v>167</v>
      </c>
      <c r="AF11698">
        <f>MONTH(Table1[[#This Row],[Date Sent]])</f>
        <v>7</v>
      </c>
      <c r="AG11698">
        <f>YEAR(Table1[[#This Row],[Date Sent]])</f>
        <v>2024</v>
      </c>
    </row>
    <row r="11699" spans="1:33" x14ac:dyDescent="0.2">
      <c r="A11699" t="s">
        <v>4837</v>
      </c>
      <c r="B11699" t="s">
        <v>12216</v>
      </c>
      <c r="C11699" s="1">
        <v>11.81</v>
      </c>
      <c r="D11699" s="5">
        <v>45438</v>
      </c>
      <c r="E11699" t="s">
        <v>13</v>
      </c>
      <c r="F11699" s="1" t="s">
        <v>33</v>
      </c>
      <c r="G11699" s="36" t="str">
        <f>Table1[[#This Row],[Split 1]]</f>
        <v>Washer clamp</v>
      </c>
      <c r="H11699" s="1" t="s">
        <v>12217</v>
      </c>
      <c r="AC11699" s="5">
        <v>45491</v>
      </c>
      <c r="AD11699" s="5" t="s">
        <v>14672</v>
      </c>
      <c r="AE11699" s="5" t="s">
        <v>167</v>
      </c>
      <c r="AF11699">
        <f>MONTH(Table1[[#This Row],[Date Sent]])</f>
        <v>7</v>
      </c>
      <c r="AG11699">
        <f>YEAR(Table1[[#This Row],[Date Sent]])</f>
        <v>2024</v>
      </c>
    </row>
    <row r="11700" spans="1:33" x14ac:dyDescent="0.2">
      <c r="A11700" t="s">
        <v>4837</v>
      </c>
      <c r="B11700" t="s">
        <v>12216</v>
      </c>
      <c r="C11700" s="1">
        <v>55.92</v>
      </c>
      <c r="D11700" s="5">
        <v>45442</v>
      </c>
      <c r="E11700" t="s">
        <v>40</v>
      </c>
      <c r="F11700" s="1" t="s">
        <v>918</v>
      </c>
      <c r="G11700" s="36" t="str">
        <f>Table1[[#This Row],[Split 1]]</f>
        <v>chips, roundup, liquid plumber</v>
      </c>
      <c r="H11700" s="1" t="s">
        <v>12218</v>
      </c>
      <c r="I11700">
        <v>27.16</v>
      </c>
      <c r="J11700" s="16" t="s">
        <v>10</v>
      </c>
      <c r="K11700" s="1" t="s">
        <v>9874</v>
      </c>
      <c r="L11700">
        <v>18.28</v>
      </c>
      <c r="M11700" t="s">
        <v>40</v>
      </c>
      <c r="N11700" s="1" t="s">
        <v>12219</v>
      </c>
      <c r="O11700">
        <v>10.480000000000004</v>
      </c>
      <c r="P11700" t="s">
        <v>18</v>
      </c>
      <c r="Q11700" s="1" t="s">
        <v>12096</v>
      </c>
      <c r="AC11700" s="5">
        <v>45491</v>
      </c>
      <c r="AD11700" s="5" t="s">
        <v>14672</v>
      </c>
      <c r="AE11700" s="5" t="s">
        <v>167</v>
      </c>
      <c r="AF11700">
        <f>MONTH(Table1[[#This Row],[Date Sent]])</f>
        <v>7</v>
      </c>
      <c r="AG11700">
        <f>YEAR(Table1[[#This Row],[Date Sent]])</f>
        <v>2024</v>
      </c>
    </row>
    <row r="11701" spans="1:33" x14ac:dyDescent="0.2">
      <c r="A11701" t="s">
        <v>4837</v>
      </c>
      <c r="B11701" t="s">
        <v>12216</v>
      </c>
      <c r="C11701" s="1">
        <v>16.149999999999999</v>
      </c>
      <c r="D11701" s="5">
        <v>45443</v>
      </c>
      <c r="E11701" t="s">
        <v>20</v>
      </c>
      <c r="F11701" s="1" t="s">
        <v>39</v>
      </c>
      <c r="G11701" s="36" t="str">
        <f>Table1[[#This Row],[Split 1]]</f>
        <v>Hose for Hp pumps</v>
      </c>
      <c r="H11701" s="1" t="s">
        <v>12220</v>
      </c>
      <c r="AC11701" s="5">
        <v>45491</v>
      </c>
      <c r="AD11701" s="5" t="s">
        <v>14672</v>
      </c>
      <c r="AE11701" s="5" t="s">
        <v>167</v>
      </c>
      <c r="AF11701">
        <f>MONTH(Table1[[#This Row],[Date Sent]])</f>
        <v>7</v>
      </c>
      <c r="AG11701">
        <f>YEAR(Table1[[#This Row],[Date Sent]])</f>
        <v>2024</v>
      </c>
    </row>
    <row r="11702" spans="1:33" x14ac:dyDescent="0.2">
      <c r="A11702" t="s">
        <v>4837</v>
      </c>
      <c r="B11702" t="s">
        <v>12216</v>
      </c>
      <c r="C11702" s="1">
        <v>43.97</v>
      </c>
      <c r="D11702" s="5">
        <v>45448</v>
      </c>
      <c r="E11702" t="s">
        <v>18</v>
      </c>
      <c r="F11702" s="1" t="s">
        <v>918</v>
      </c>
      <c r="G11702" s="36" t="str">
        <f>Table1[[#This Row],[Split 1]]</f>
        <v>bottle water, bath tissue, trash bags</v>
      </c>
      <c r="H11702" s="1" t="s">
        <v>12221</v>
      </c>
      <c r="I11702">
        <v>16.16</v>
      </c>
      <c r="J11702" s="16" t="s">
        <v>15</v>
      </c>
      <c r="K11702" s="1" t="s">
        <v>12222</v>
      </c>
      <c r="L11702">
        <v>27.81</v>
      </c>
      <c r="M11702" t="s">
        <v>18</v>
      </c>
      <c r="N11702" s="1" t="s">
        <v>7417</v>
      </c>
      <c r="AC11702" s="5">
        <v>45491</v>
      </c>
      <c r="AD11702" s="5" t="s">
        <v>14672</v>
      </c>
      <c r="AE11702" s="5" t="s">
        <v>167</v>
      </c>
      <c r="AF11702">
        <f>MONTH(Table1[[#This Row],[Date Sent]])</f>
        <v>7</v>
      </c>
      <c r="AG11702">
        <f>YEAR(Table1[[#This Row],[Date Sent]])</f>
        <v>2024</v>
      </c>
    </row>
    <row r="11703" spans="1:33" x14ac:dyDescent="0.2">
      <c r="A11703" t="s">
        <v>4837</v>
      </c>
      <c r="B11703" t="s">
        <v>12216</v>
      </c>
      <c r="C11703" s="1">
        <v>34.01</v>
      </c>
      <c r="D11703" s="5">
        <v>45448</v>
      </c>
      <c r="E11703" t="s">
        <v>23</v>
      </c>
      <c r="F11703" s="1" t="s">
        <v>39</v>
      </c>
      <c r="G11703" s="36" t="str">
        <f>Table1[[#This Row],[Split 1]]</f>
        <v>radiatior hose for HP pump</v>
      </c>
      <c r="H11703" s="1" t="s">
        <v>12223</v>
      </c>
      <c r="AC11703" s="5">
        <v>45491</v>
      </c>
      <c r="AD11703" s="5" t="s">
        <v>14672</v>
      </c>
      <c r="AE11703" s="5" t="s">
        <v>167</v>
      </c>
      <c r="AF11703">
        <f>MONTH(Table1[[#This Row],[Date Sent]])</f>
        <v>7</v>
      </c>
      <c r="AG11703">
        <f>YEAR(Table1[[#This Row],[Date Sent]])</f>
        <v>2024</v>
      </c>
    </row>
    <row r="11704" spans="1:33" x14ac:dyDescent="0.2">
      <c r="A11704" t="s">
        <v>4837</v>
      </c>
      <c r="B11704" t="s">
        <v>12216</v>
      </c>
      <c r="C11704" s="1">
        <v>35.9</v>
      </c>
      <c r="D11704" s="5">
        <v>45453</v>
      </c>
      <c r="E11704" t="s">
        <v>20</v>
      </c>
      <c r="F11704" s="1" t="s">
        <v>39</v>
      </c>
      <c r="G11704" s="36" t="str">
        <f>Table1[[#This Row],[Split 1]]</f>
        <v>Hoses for wash</v>
      </c>
      <c r="H11704" s="1" t="s">
        <v>12224</v>
      </c>
      <c r="AC11704" s="5">
        <v>45491</v>
      </c>
      <c r="AD11704" s="5" t="s">
        <v>14672</v>
      </c>
      <c r="AE11704" s="5" t="s">
        <v>167</v>
      </c>
      <c r="AF11704">
        <f>MONTH(Table1[[#This Row],[Date Sent]])</f>
        <v>7</v>
      </c>
      <c r="AG11704">
        <f>YEAR(Table1[[#This Row],[Date Sent]])</f>
        <v>2024</v>
      </c>
    </row>
    <row r="11705" spans="1:33" x14ac:dyDescent="0.2">
      <c r="A11705" t="s">
        <v>4837</v>
      </c>
      <c r="B11705" t="s">
        <v>12216</v>
      </c>
      <c r="C11705" s="1">
        <v>502.95</v>
      </c>
      <c r="D11705" s="5">
        <v>45453</v>
      </c>
      <c r="E11705" t="s">
        <v>20</v>
      </c>
      <c r="F11705" s="1" t="s">
        <v>39</v>
      </c>
      <c r="G11705" s="42" t="s">
        <v>39</v>
      </c>
      <c r="H11705" s="1" t="s">
        <v>12225</v>
      </c>
      <c r="AC11705" s="5">
        <v>45491</v>
      </c>
      <c r="AD11705" s="5" t="s">
        <v>14672</v>
      </c>
      <c r="AE11705" s="5" t="s">
        <v>167</v>
      </c>
      <c r="AF11705">
        <f>MONTH(Table1[[#This Row],[Date Sent]])</f>
        <v>7</v>
      </c>
      <c r="AG11705">
        <f>YEAR(Table1[[#This Row],[Date Sent]])</f>
        <v>2024</v>
      </c>
    </row>
    <row r="11706" spans="1:33" x14ac:dyDescent="0.2">
      <c r="A11706" t="s">
        <v>4837</v>
      </c>
      <c r="B11706" t="s">
        <v>12216</v>
      </c>
      <c r="C11706" s="1">
        <v>240.93</v>
      </c>
      <c r="D11706" s="5">
        <v>45453</v>
      </c>
      <c r="E11706" t="s">
        <v>20</v>
      </c>
      <c r="F11706" s="1" t="s">
        <v>39</v>
      </c>
      <c r="G11706" s="36" t="str">
        <f>Table1[[#This Row],[Split 1]]</f>
        <v>Boom for gate</v>
      </c>
      <c r="H11706" s="1" t="s">
        <v>12226</v>
      </c>
      <c r="AC11706" s="5">
        <v>45491</v>
      </c>
      <c r="AD11706" s="5" t="s">
        <v>14672</v>
      </c>
      <c r="AE11706" s="5" t="s">
        <v>167</v>
      </c>
      <c r="AF11706">
        <f>MONTH(Table1[[#This Row],[Date Sent]])</f>
        <v>7</v>
      </c>
      <c r="AG11706">
        <f>YEAR(Table1[[#This Row],[Date Sent]])</f>
        <v>2024</v>
      </c>
    </row>
    <row r="11707" spans="1:33" x14ac:dyDescent="0.2">
      <c r="A11707" t="s">
        <v>4837</v>
      </c>
      <c r="B11707" t="s">
        <v>12216</v>
      </c>
      <c r="C11707" s="1">
        <v>97.97</v>
      </c>
      <c r="D11707" s="5">
        <v>45454</v>
      </c>
      <c r="E11707" t="s">
        <v>13</v>
      </c>
      <c r="F11707" s="1" t="s">
        <v>33</v>
      </c>
      <c r="G11707" s="42" t="s">
        <v>33</v>
      </c>
      <c r="H11707" s="1" t="s">
        <v>928</v>
      </c>
      <c r="AC11707" s="5">
        <v>45491</v>
      </c>
      <c r="AD11707" s="5" t="s">
        <v>14672</v>
      </c>
      <c r="AE11707" s="5" t="s">
        <v>167</v>
      </c>
      <c r="AF11707">
        <f>MONTH(Table1[[#This Row],[Date Sent]])</f>
        <v>7</v>
      </c>
      <c r="AG11707">
        <f>YEAR(Table1[[#This Row],[Date Sent]])</f>
        <v>2024</v>
      </c>
    </row>
    <row r="11708" spans="1:33" x14ac:dyDescent="0.2">
      <c r="A11708" t="s">
        <v>749</v>
      </c>
      <c r="B11708" t="s">
        <v>865</v>
      </c>
      <c r="C11708" s="1">
        <v>34.97</v>
      </c>
      <c r="D11708" s="5">
        <v>45429</v>
      </c>
      <c r="E11708" t="s">
        <v>25</v>
      </c>
      <c r="F11708" s="1" t="s">
        <v>39</v>
      </c>
      <c r="G11708" s="36" t="str">
        <f>Table1[[#This Row],[Split 1]]</f>
        <v>Hose</v>
      </c>
      <c r="H11708" s="1" t="s">
        <v>1304</v>
      </c>
      <c r="AC11708" s="5">
        <v>45491</v>
      </c>
      <c r="AD11708" s="5" t="s">
        <v>14659</v>
      </c>
      <c r="AE11708" s="5" t="s">
        <v>167</v>
      </c>
      <c r="AF11708">
        <f>MONTH(Table1[[#This Row],[Date Sent]])</f>
        <v>7</v>
      </c>
      <c r="AG11708">
        <f>YEAR(Table1[[#This Row],[Date Sent]])</f>
        <v>2024</v>
      </c>
    </row>
    <row r="11709" spans="1:33" x14ac:dyDescent="0.2">
      <c r="A11709" t="s">
        <v>749</v>
      </c>
      <c r="B11709" t="s">
        <v>865</v>
      </c>
      <c r="C11709" s="1">
        <v>109.99</v>
      </c>
      <c r="D11709" s="5">
        <v>45432</v>
      </c>
      <c r="E11709" t="s">
        <v>24</v>
      </c>
      <c r="F11709" s="1" t="s">
        <v>11869</v>
      </c>
      <c r="G11709" s="36" t="str">
        <f>Table1[[#This Row],[Split 1]]</f>
        <v>Car wash college</v>
      </c>
      <c r="H11709" s="1" t="s">
        <v>12227</v>
      </c>
      <c r="AC11709" s="5">
        <v>45491</v>
      </c>
      <c r="AD11709" s="5" t="s">
        <v>14659</v>
      </c>
      <c r="AE11709" s="5" t="s">
        <v>167</v>
      </c>
      <c r="AF11709">
        <f>MONTH(Table1[[#This Row],[Date Sent]])</f>
        <v>7</v>
      </c>
      <c r="AG11709">
        <f>YEAR(Table1[[#This Row],[Date Sent]])</f>
        <v>2024</v>
      </c>
    </row>
    <row r="11710" spans="1:33" x14ac:dyDescent="0.2">
      <c r="A11710" t="s">
        <v>749</v>
      </c>
      <c r="B11710" t="s">
        <v>865</v>
      </c>
      <c r="C11710" s="1">
        <v>103.86</v>
      </c>
      <c r="D11710" s="5">
        <v>45433</v>
      </c>
      <c r="E11710" t="s">
        <v>33</v>
      </c>
      <c r="F11710" s="1" t="s">
        <v>11869</v>
      </c>
      <c r="G11710" s="42" t="s">
        <v>3052</v>
      </c>
      <c r="H11710" s="1" t="s">
        <v>12228</v>
      </c>
      <c r="AC11710" s="5">
        <v>45491</v>
      </c>
      <c r="AD11710" s="5" t="s">
        <v>14659</v>
      </c>
      <c r="AE11710" s="5" t="s">
        <v>167</v>
      </c>
      <c r="AF11710">
        <f>MONTH(Table1[[#This Row],[Date Sent]])</f>
        <v>7</v>
      </c>
      <c r="AG11710">
        <f>YEAR(Table1[[#This Row],[Date Sent]])</f>
        <v>2024</v>
      </c>
    </row>
    <row r="11711" spans="1:33" x14ac:dyDescent="0.2">
      <c r="A11711" t="s">
        <v>749</v>
      </c>
      <c r="B11711" t="s">
        <v>865</v>
      </c>
      <c r="C11711" s="1">
        <v>271.12</v>
      </c>
      <c r="D11711" s="5">
        <v>45435</v>
      </c>
      <c r="E11711" t="s">
        <v>33</v>
      </c>
      <c r="F11711" s="1" t="s">
        <v>21</v>
      </c>
      <c r="G11711" s="36" t="str">
        <f>Table1[[#This Row],[Split 1]]</f>
        <v>Bottles</v>
      </c>
      <c r="H11711" s="1" t="s">
        <v>3316</v>
      </c>
      <c r="AC11711" s="5">
        <v>45491</v>
      </c>
      <c r="AD11711" s="5" t="s">
        <v>14659</v>
      </c>
      <c r="AE11711" s="5" t="s">
        <v>167</v>
      </c>
      <c r="AF11711">
        <f>MONTH(Table1[[#This Row],[Date Sent]])</f>
        <v>7</v>
      </c>
      <c r="AG11711">
        <f>YEAR(Table1[[#This Row],[Date Sent]])</f>
        <v>2024</v>
      </c>
    </row>
    <row r="11712" spans="1:33" x14ac:dyDescent="0.2">
      <c r="A11712" t="s">
        <v>749</v>
      </c>
      <c r="B11712" t="s">
        <v>865</v>
      </c>
      <c r="C11712" s="1">
        <v>48.36</v>
      </c>
      <c r="D11712" s="5">
        <v>45439</v>
      </c>
      <c r="E11712" t="s">
        <v>8</v>
      </c>
      <c r="F11712" s="1" t="s">
        <v>17</v>
      </c>
      <c r="G11712" s="42" t="s">
        <v>25</v>
      </c>
      <c r="H11712" s="1" t="s">
        <v>12229</v>
      </c>
      <c r="AC11712" s="5">
        <v>45491</v>
      </c>
      <c r="AD11712" s="5" t="s">
        <v>14659</v>
      </c>
      <c r="AE11712" s="5" t="s">
        <v>167</v>
      </c>
      <c r="AF11712">
        <f>MONTH(Table1[[#This Row],[Date Sent]])</f>
        <v>7</v>
      </c>
      <c r="AG11712">
        <f>YEAR(Table1[[#This Row],[Date Sent]])</f>
        <v>2024</v>
      </c>
    </row>
    <row r="11713" spans="1:33" x14ac:dyDescent="0.2">
      <c r="A11713" t="s">
        <v>749</v>
      </c>
      <c r="B11713" t="s">
        <v>865</v>
      </c>
      <c r="C11713" s="1">
        <v>84.69</v>
      </c>
      <c r="D11713" s="5">
        <v>45442</v>
      </c>
      <c r="E11713" t="s">
        <v>13</v>
      </c>
      <c r="F11713" s="1" t="s">
        <v>15</v>
      </c>
      <c r="G11713" s="42" t="s">
        <v>11763</v>
      </c>
      <c r="H11713" s="1" t="s">
        <v>12230</v>
      </c>
      <c r="AC11713" s="5">
        <v>45491</v>
      </c>
      <c r="AD11713" s="5" t="s">
        <v>14659</v>
      </c>
      <c r="AE11713" s="5" t="s">
        <v>167</v>
      </c>
      <c r="AF11713">
        <f>MONTH(Table1[[#This Row],[Date Sent]])</f>
        <v>7</v>
      </c>
      <c r="AG11713">
        <f>YEAR(Table1[[#This Row],[Date Sent]])</f>
        <v>2024</v>
      </c>
    </row>
    <row r="11714" spans="1:33" x14ac:dyDescent="0.2">
      <c r="A11714" t="s">
        <v>749</v>
      </c>
      <c r="B11714" t="s">
        <v>865</v>
      </c>
      <c r="C11714" s="1">
        <v>10.55</v>
      </c>
      <c r="D11714" s="5">
        <v>45442</v>
      </c>
      <c r="E11714" t="s">
        <v>8</v>
      </c>
      <c r="F11714" s="1" t="s">
        <v>39</v>
      </c>
      <c r="G11714" s="36" t="str">
        <f>Table1[[#This Row],[Split 1]]</f>
        <v>Nozzles</v>
      </c>
      <c r="H11714" s="1" t="s">
        <v>5170</v>
      </c>
      <c r="AC11714" s="5">
        <v>45491</v>
      </c>
      <c r="AD11714" s="5" t="s">
        <v>14659</v>
      </c>
      <c r="AE11714" s="5" t="s">
        <v>167</v>
      </c>
      <c r="AF11714">
        <f>MONTH(Table1[[#This Row],[Date Sent]])</f>
        <v>7</v>
      </c>
      <c r="AG11714">
        <f>YEAR(Table1[[#This Row],[Date Sent]])</f>
        <v>2024</v>
      </c>
    </row>
    <row r="11715" spans="1:33" x14ac:dyDescent="0.2">
      <c r="A11715" t="s">
        <v>749</v>
      </c>
      <c r="B11715" t="s">
        <v>865</v>
      </c>
      <c r="C11715" s="1">
        <v>60.31</v>
      </c>
      <c r="D11715" s="5">
        <v>45447</v>
      </c>
      <c r="E11715" t="s">
        <v>13</v>
      </c>
      <c r="F11715" s="1" t="s">
        <v>15</v>
      </c>
      <c r="G11715" s="42" t="s">
        <v>11932</v>
      </c>
      <c r="H11715" s="1" t="s">
        <v>5034</v>
      </c>
      <c r="AC11715" s="5">
        <v>45491</v>
      </c>
      <c r="AD11715" s="5" t="s">
        <v>14659</v>
      </c>
      <c r="AE11715" s="5" t="s">
        <v>167</v>
      </c>
      <c r="AF11715">
        <f>MONTH(Table1[[#This Row],[Date Sent]])</f>
        <v>7</v>
      </c>
      <c r="AG11715">
        <f>YEAR(Table1[[#This Row],[Date Sent]])</f>
        <v>2024</v>
      </c>
    </row>
    <row r="11716" spans="1:33" x14ac:dyDescent="0.2">
      <c r="A11716" t="s">
        <v>749</v>
      </c>
      <c r="B11716" t="s">
        <v>865</v>
      </c>
      <c r="C11716" s="1">
        <v>185.43</v>
      </c>
      <c r="D11716" s="5">
        <v>45448</v>
      </c>
      <c r="E11716" t="s">
        <v>13</v>
      </c>
      <c r="F11716" s="1" t="s">
        <v>33</v>
      </c>
      <c r="G11716" s="42" t="s">
        <v>33</v>
      </c>
      <c r="H11716" s="1" t="s">
        <v>2217</v>
      </c>
      <c r="AC11716" s="5">
        <v>45491</v>
      </c>
      <c r="AD11716" s="5" t="s">
        <v>14659</v>
      </c>
      <c r="AE11716" s="5" t="s">
        <v>167</v>
      </c>
      <c r="AF11716">
        <f>MONTH(Table1[[#This Row],[Date Sent]])</f>
        <v>7</v>
      </c>
      <c r="AG11716">
        <f>YEAR(Table1[[#This Row],[Date Sent]])</f>
        <v>2024</v>
      </c>
    </row>
    <row r="11717" spans="1:33" x14ac:dyDescent="0.2">
      <c r="A11717" t="s">
        <v>749</v>
      </c>
      <c r="B11717" t="s">
        <v>865</v>
      </c>
      <c r="C11717" s="1">
        <v>25.43</v>
      </c>
      <c r="D11717" s="5">
        <v>45449</v>
      </c>
      <c r="E11717" t="s">
        <v>25</v>
      </c>
      <c r="F11717" s="1" t="s">
        <v>39</v>
      </c>
      <c r="G11717" s="36" t="str">
        <f>Table1[[#This Row],[Split 1]]</f>
        <v>Hose</v>
      </c>
      <c r="H11717" s="1" t="s">
        <v>1304</v>
      </c>
      <c r="AC11717" s="5">
        <v>45491</v>
      </c>
      <c r="AD11717" s="5" t="s">
        <v>14659</v>
      </c>
      <c r="AE11717" s="5" t="s">
        <v>167</v>
      </c>
      <c r="AF11717">
        <f>MONTH(Table1[[#This Row],[Date Sent]])</f>
        <v>7</v>
      </c>
      <c r="AG11717">
        <f>YEAR(Table1[[#This Row],[Date Sent]])</f>
        <v>2024</v>
      </c>
    </row>
    <row r="11718" spans="1:33" x14ac:dyDescent="0.2">
      <c r="A11718" t="s">
        <v>749</v>
      </c>
      <c r="B11718" t="s">
        <v>865</v>
      </c>
      <c r="C11718" s="1">
        <v>307.39</v>
      </c>
      <c r="D11718" s="5">
        <v>45454</v>
      </c>
      <c r="E11718" t="s">
        <v>25</v>
      </c>
      <c r="F11718" s="1" t="s">
        <v>17</v>
      </c>
      <c r="G11718" s="42" t="s">
        <v>25</v>
      </c>
      <c r="H11718" s="1" t="s">
        <v>2768</v>
      </c>
      <c r="AC11718" s="5">
        <v>45491</v>
      </c>
      <c r="AD11718" s="5" t="s">
        <v>14659</v>
      </c>
      <c r="AE11718" s="5" t="s">
        <v>167</v>
      </c>
      <c r="AF11718">
        <f>MONTH(Table1[[#This Row],[Date Sent]])</f>
        <v>7</v>
      </c>
      <c r="AG11718">
        <f>YEAR(Table1[[#This Row],[Date Sent]])</f>
        <v>2024</v>
      </c>
    </row>
    <row r="11719" spans="1:33" x14ac:dyDescent="0.2">
      <c r="A11719" t="s">
        <v>749</v>
      </c>
      <c r="B11719" t="s">
        <v>865</v>
      </c>
      <c r="C11719" s="1">
        <v>27.01</v>
      </c>
      <c r="D11719" s="5">
        <v>45454</v>
      </c>
      <c r="E11719" t="s">
        <v>23</v>
      </c>
      <c r="F11719" s="1" t="s">
        <v>39</v>
      </c>
      <c r="G11719" s="42" t="s">
        <v>39</v>
      </c>
      <c r="H11719" s="1" t="s">
        <v>12231</v>
      </c>
      <c r="AC11719" s="5">
        <v>45491</v>
      </c>
      <c r="AD11719" s="5" t="s">
        <v>14659</v>
      </c>
      <c r="AE11719" s="5" t="s">
        <v>167</v>
      </c>
      <c r="AF11719">
        <f>MONTH(Table1[[#This Row],[Date Sent]])</f>
        <v>7</v>
      </c>
      <c r="AG11719">
        <f>YEAR(Table1[[#This Row],[Date Sent]])</f>
        <v>2024</v>
      </c>
    </row>
    <row r="11720" spans="1:33" x14ac:dyDescent="0.2">
      <c r="A11720" t="s">
        <v>749</v>
      </c>
      <c r="B11720" t="s">
        <v>865</v>
      </c>
      <c r="C11720" s="1">
        <v>21.19</v>
      </c>
      <c r="D11720" s="5">
        <v>45456</v>
      </c>
      <c r="E11720" t="s">
        <v>8</v>
      </c>
      <c r="F11720" s="1" t="s">
        <v>39</v>
      </c>
      <c r="G11720" s="36" t="str">
        <f>Table1[[#This Row],[Split 1]]</f>
        <v>Nozzles</v>
      </c>
      <c r="H11720" s="1" t="s">
        <v>5170</v>
      </c>
      <c r="AC11720" s="5">
        <v>45491</v>
      </c>
      <c r="AD11720" s="5" t="s">
        <v>14659</v>
      </c>
      <c r="AE11720" s="5" t="s">
        <v>167</v>
      </c>
      <c r="AF11720">
        <f>MONTH(Table1[[#This Row],[Date Sent]])</f>
        <v>7</v>
      </c>
      <c r="AG11720">
        <f>YEAR(Table1[[#This Row],[Date Sent]])</f>
        <v>2024</v>
      </c>
    </row>
    <row r="11721" spans="1:33" x14ac:dyDescent="0.2">
      <c r="A11721" t="s">
        <v>138</v>
      </c>
      <c r="B11721" t="s">
        <v>864</v>
      </c>
      <c r="C11721" s="1">
        <v>110.27</v>
      </c>
      <c r="D11721" s="5">
        <v>45412</v>
      </c>
      <c r="E11721" t="s">
        <v>21</v>
      </c>
      <c r="F11721" s="1" t="s">
        <v>15</v>
      </c>
      <c r="G11721" s="36" t="str">
        <f>Table1[[#This Row],[Split 1]]</f>
        <v>bath tissue, copy paper</v>
      </c>
      <c r="H11721" s="1" t="s">
        <v>2668</v>
      </c>
      <c r="AC11721" s="5">
        <v>45491</v>
      </c>
      <c r="AD11721" s="5" t="s">
        <v>14596</v>
      </c>
      <c r="AE11721" s="5" t="s">
        <v>167</v>
      </c>
      <c r="AF11721">
        <f>MONTH(Table1[[#This Row],[Date Sent]])</f>
        <v>7</v>
      </c>
      <c r="AG11721">
        <f>YEAR(Table1[[#This Row],[Date Sent]])</f>
        <v>2024</v>
      </c>
    </row>
    <row r="11722" spans="1:33" x14ac:dyDescent="0.2">
      <c r="A11722" t="s">
        <v>138</v>
      </c>
      <c r="B11722" t="s">
        <v>864</v>
      </c>
      <c r="C11722" s="1">
        <v>103.34</v>
      </c>
      <c r="D11722" s="5">
        <v>45413</v>
      </c>
      <c r="E11722" t="s">
        <v>21</v>
      </c>
      <c r="F11722" s="1" t="s">
        <v>11869</v>
      </c>
      <c r="G11722" s="42" t="s">
        <v>21</v>
      </c>
      <c r="H11722" s="1" t="s">
        <v>12232</v>
      </c>
      <c r="AC11722" s="5">
        <v>45491</v>
      </c>
      <c r="AD11722" s="5" t="s">
        <v>14596</v>
      </c>
      <c r="AE11722" s="5" t="s">
        <v>167</v>
      </c>
      <c r="AF11722">
        <f>MONTH(Table1[[#This Row],[Date Sent]])</f>
        <v>7</v>
      </c>
      <c r="AG11722">
        <f>YEAR(Table1[[#This Row],[Date Sent]])</f>
        <v>2024</v>
      </c>
    </row>
    <row r="11723" spans="1:33" x14ac:dyDescent="0.2">
      <c r="A11723" t="s">
        <v>138</v>
      </c>
      <c r="B11723" t="s">
        <v>864</v>
      </c>
      <c r="C11723" s="1">
        <v>32.71</v>
      </c>
      <c r="D11723" s="5">
        <v>45425</v>
      </c>
      <c r="E11723" t="s">
        <v>21</v>
      </c>
      <c r="F11723" s="1" t="s">
        <v>39</v>
      </c>
      <c r="G11723" s="36" t="str">
        <f>Table1[[#This Row],[Split 1]]</f>
        <v>Poly line</v>
      </c>
      <c r="H11723" s="1" t="s">
        <v>12233</v>
      </c>
      <c r="AC11723" s="5">
        <v>45491</v>
      </c>
      <c r="AD11723" s="5" t="s">
        <v>14596</v>
      </c>
      <c r="AE11723" s="5" t="s">
        <v>167</v>
      </c>
      <c r="AF11723">
        <f>MONTH(Table1[[#This Row],[Date Sent]])</f>
        <v>7</v>
      </c>
      <c r="AG11723">
        <f>YEAR(Table1[[#This Row],[Date Sent]])</f>
        <v>2024</v>
      </c>
    </row>
    <row r="11724" spans="1:33" x14ac:dyDescent="0.2">
      <c r="A11724" t="s">
        <v>138</v>
      </c>
      <c r="B11724" t="s">
        <v>864</v>
      </c>
      <c r="C11724" s="1">
        <v>48.86</v>
      </c>
      <c r="D11724" s="5">
        <v>45441</v>
      </c>
      <c r="E11724" t="s">
        <v>6</v>
      </c>
      <c r="F11724" s="1" t="s">
        <v>18</v>
      </c>
      <c r="G11724" s="42" t="s">
        <v>18</v>
      </c>
      <c r="H11724" s="1" t="s">
        <v>3187</v>
      </c>
      <c r="AC11724" s="5">
        <v>45491</v>
      </c>
      <c r="AD11724" s="5" t="s">
        <v>14596</v>
      </c>
      <c r="AE11724" s="5" t="s">
        <v>167</v>
      </c>
      <c r="AF11724">
        <f>MONTH(Table1[[#This Row],[Date Sent]])</f>
        <v>7</v>
      </c>
      <c r="AG11724">
        <f>YEAR(Table1[[#This Row],[Date Sent]])</f>
        <v>2024</v>
      </c>
    </row>
    <row r="11725" spans="1:33" x14ac:dyDescent="0.2">
      <c r="A11725" t="s">
        <v>138</v>
      </c>
      <c r="B11725" t="s">
        <v>864</v>
      </c>
      <c r="C11725" s="1">
        <v>359</v>
      </c>
      <c r="D11725" s="5">
        <v>45446</v>
      </c>
      <c r="E11725" t="s">
        <v>34</v>
      </c>
      <c r="F11725" s="1" t="s">
        <v>51</v>
      </c>
      <c r="G11725" s="42" t="s">
        <v>51</v>
      </c>
      <c r="H11725" s="1" t="s">
        <v>1975</v>
      </c>
      <c r="AC11725" s="5">
        <v>45491</v>
      </c>
      <c r="AD11725" s="5" t="s">
        <v>14596</v>
      </c>
      <c r="AE11725" s="5" t="s">
        <v>167</v>
      </c>
      <c r="AF11725">
        <f>MONTH(Table1[[#This Row],[Date Sent]])</f>
        <v>7</v>
      </c>
      <c r="AG11725">
        <f>YEAR(Table1[[#This Row],[Date Sent]])</f>
        <v>2024</v>
      </c>
    </row>
    <row r="11726" spans="1:33" x14ac:dyDescent="0.2">
      <c r="A11726" t="s">
        <v>138</v>
      </c>
      <c r="B11726" t="s">
        <v>864</v>
      </c>
      <c r="C11726" s="1">
        <v>36.75</v>
      </c>
      <c r="D11726" s="5">
        <v>45447</v>
      </c>
      <c r="E11726" t="s">
        <v>21</v>
      </c>
      <c r="F11726" s="1" t="s">
        <v>33</v>
      </c>
      <c r="G11726" s="36" t="str">
        <f>Table1[[#This Row],[Split 1]]</f>
        <v>Leaning supplies</v>
      </c>
      <c r="H11726" s="1" t="s">
        <v>12234</v>
      </c>
      <c r="AC11726" s="5">
        <v>45491</v>
      </c>
      <c r="AD11726" s="5" t="s">
        <v>14596</v>
      </c>
      <c r="AE11726" s="5" t="s">
        <v>167</v>
      </c>
      <c r="AF11726">
        <f>MONTH(Table1[[#This Row],[Date Sent]])</f>
        <v>7</v>
      </c>
      <c r="AG11726">
        <f>YEAR(Table1[[#This Row],[Date Sent]])</f>
        <v>2024</v>
      </c>
    </row>
    <row r="11727" spans="1:33" x14ac:dyDescent="0.2">
      <c r="A11727" t="s">
        <v>138</v>
      </c>
      <c r="B11727" t="s">
        <v>864</v>
      </c>
      <c r="C11727" s="1">
        <v>120</v>
      </c>
      <c r="D11727" s="5">
        <v>45447</v>
      </c>
      <c r="E11727" t="s">
        <v>34</v>
      </c>
      <c r="F11727" s="1" t="s">
        <v>913</v>
      </c>
      <c r="G11727" s="42" t="s">
        <v>913</v>
      </c>
      <c r="H11727" s="1" t="s">
        <v>1421</v>
      </c>
      <c r="AC11727" s="5">
        <v>45491</v>
      </c>
      <c r="AD11727" s="5" t="s">
        <v>14596</v>
      </c>
      <c r="AE11727" s="5" t="s">
        <v>167</v>
      </c>
      <c r="AF11727">
        <f>MONTH(Table1[[#This Row],[Date Sent]])</f>
        <v>7</v>
      </c>
      <c r="AG11727">
        <f>YEAR(Table1[[#This Row],[Date Sent]])</f>
        <v>2024</v>
      </c>
    </row>
    <row r="11728" spans="1:33" x14ac:dyDescent="0.2">
      <c r="A11728" t="s">
        <v>138</v>
      </c>
      <c r="B11728" t="s">
        <v>864</v>
      </c>
      <c r="C11728" s="1">
        <v>140.22999999999999</v>
      </c>
      <c r="D11728" s="5">
        <v>45447</v>
      </c>
      <c r="E11728" t="s">
        <v>23</v>
      </c>
      <c r="F11728" s="1" t="s">
        <v>33</v>
      </c>
      <c r="G11728" s="42" t="s">
        <v>33</v>
      </c>
      <c r="H11728" s="1" t="s">
        <v>2478</v>
      </c>
      <c r="AC11728" s="5">
        <v>45491</v>
      </c>
      <c r="AD11728" s="5" t="s">
        <v>14596</v>
      </c>
      <c r="AE11728" s="5" t="s">
        <v>167</v>
      </c>
      <c r="AF11728">
        <f>MONTH(Table1[[#This Row],[Date Sent]])</f>
        <v>7</v>
      </c>
      <c r="AG11728">
        <f>YEAR(Table1[[#This Row],[Date Sent]])</f>
        <v>2024</v>
      </c>
    </row>
    <row r="11729" spans="1:33" x14ac:dyDescent="0.2">
      <c r="A11729" t="s">
        <v>138</v>
      </c>
      <c r="B11729" t="s">
        <v>864</v>
      </c>
      <c r="C11729" s="1">
        <v>400</v>
      </c>
      <c r="D11729" s="5">
        <v>45447</v>
      </c>
      <c r="E11729" t="s">
        <v>34</v>
      </c>
      <c r="F11729" s="1" t="s">
        <v>913</v>
      </c>
      <c r="G11729" s="42" t="s">
        <v>913</v>
      </c>
      <c r="H11729" s="1" t="s">
        <v>1421</v>
      </c>
      <c r="AC11729" s="5">
        <v>45491</v>
      </c>
      <c r="AD11729" s="5" t="s">
        <v>14596</v>
      </c>
      <c r="AE11729" s="5" t="s">
        <v>167</v>
      </c>
      <c r="AF11729">
        <f>MONTH(Table1[[#This Row],[Date Sent]])</f>
        <v>7</v>
      </c>
      <c r="AG11729">
        <f>YEAR(Table1[[#This Row],[Date Sent]])</f>
        <v>2024</v>
      </c>
    </row>
    <row r="11730" spans="1:33" x14ac:dyDescent="0.2">
      <c r="A11730" t="s">
        <v>138</v>
      </c>
      <c r="B11730" t="s">
        <v>864</v>
      </c>
      <c r="C11730" s="1">
        <v>37.090000000000003</v>
      </c>
      <c r="D11730" s="5">
        <v>45448</v>
      </c>
      <c r="E11730" t="s">
        <v>6</v>
      </c>
      <c r="F11730" s="1" t="s">
        <v>18</v>
      </c>
      <c r="G11730" s="42" t="s">
        <v>18</v>
      </c>
      <c r="H11730" s="1" t="s">
        <v>12235</v>
      </c>
      <c r="AC11730" s="5">
        <v>45491</v>
      </c>
      <c r="AD11730" s="5" t="s">
        <v>14596</v>
      </c>
      <c r="AE11730" s="5" t="s">
        <v>167</v>
      </c>
      <c r="AF11730">
        <f>MONTH(Table1[[#This Row],[Date Sent]])</f>
        <v>7</v>
      </c>
      <c r="AG11730">
        <f>YEAR(Table1[[#This Row],[Date Sent]])</f>
        <v>2024</v>
      </c>
    </row>
    <row r="11731" spans="1:33" x14ac:dyDescent="0.2">
      <c r="A11731" t="s">
        <v>138</v>
      </c>
      <c r="B11731" t="s">
        <v>864</v>
      </c>
      <c r="C11731" s="1">
        <v>27.61</v>
      </c>
      <c r="D11731" s="5">
        <v>45452</v>
      </c>
      <c r="E11731" t="s">
        <v>21</v>
      </c>
      <c r="F11731" s="1" t="s">
        <v>39</v>
      </c>
      <c r="G11731" s="42" t="s">
        <v>39</v>
      </c>
      <c r="H11731" s="1" t="s">
        <v>12236</v>
      </c>
      <c r="AC11731" s="5">
        <v>45491</v>
      </c>
      <c r="AD11731" s="5" t="s">
        <v>14596</v>
      </c>
      <c r="AE11731" s="5" t="s">
        <v>167</v>
      </c>
      <c r="AF11731">
        <f>MONTH(Table1[[#This Row],[Date Sent]])</f>
        <v>7</v>
      </c>
      <c r="AG11731">
        <f>YEAR(Table1[[#This Row],[Date Sent]])</f>
        <v>2024</v>
      </c>
    </row>
    <row r="11732" spans="1:33" x14ac:dyDescent="0.2">
      <c r="A11732" t="s">
        <v>138</v>
      </c>
      <c r="B11732" t="s">
        <v>864</v>
      </c>
      <c r="C11732" s="1">
        <v>106.98</v>
      </c>
      <c r="D11732" s="5">
        <v>45452</v>
      </c>
      <c r="E11732" t="s">
        <v>6</v>
      </c>
      <c r="F11732" s="1" t="s">
        <v>18</v>
      </c>
      <c r="G11732" s="42" t="s">
        <v>18</v>
      </c>
      <c r="H11732" s="1" t="s">
        <v>12237</v>
      </c>
      <c r="AC11732" s="5">
        <v>45491</v>
      </c>
      <c r="AD11732" s="5" t="s">
        <v>14596</v>
      </c>
      <c r="AE11732" s="5" t="s">
        <v>167</v>
      </c>
      <c r="AF11732">
        <f>MONTH(Table1[[#This Row],[Date Sent]])</f>
        <v>7</v>
      </c>
      <c r="AG11732">
        <f>YEAR(Table1[[#This Row],[Date Sent]])</f>
        <v>2024</v>
      </c>
    </row>
    <row r="11733" spans="1:33" x14ac:dyDescent="0.2">
      <c r="A11733" t="s">
        <v>138</v>
      </c>
      <c r="B11733" t="s">
        <v>864</v>
      </c>
      <c r="C11733" s="1">
        <v>7.72</v>
      </c>
      <c r="D11733" s="5">
        <v>45452</v>
      </c>
      <c r="E11733" t="s">
        <v>21</v>
      </c>
      <c r="F11733" s="1" t="s">
        <v>33</v>
      </c>
      <c r="G11733" s="36" t="str">
        <f>Table1[[#This Row],[Split 1]]</f>
        <v>Wood</v>
      </c>
      <c r="H11733" s="1" t="s">
        <v>12238</v>
      </c>
      <c r="AC11733" s="5">
        <v>45491</v>
      </c>
      <c r="AD11733" s="5" t="s">
        <v>14596</v>
      </c>
      <c r="AE11733" s="5" t="s">
        <v>167</v>
      </c>
      <c r="AF11733">
        <f>MONTH(Table1[[#This Row],[Date Sent]])</f>
        <v>7</v>
      </c>
      <c r="AG11733">
        <f>YEAR(Table1[[#This Row],[Date Sent]])</f>
        <v>2024</v>
      </c>
    </row>
    <row r="11734" spans="1:33" x14ac:dyDescent="0.2">
      <c r="A11734" t="s">
        <v>138</v>
      </c>
      <c r="B11734" t="s">
        <v>864</v>
      </c>
      <c r="C11734" s="1">
        <v>17.489999999999998</v>
      </c>
      <c r="D11734" s="5">
        <v>45452</v>
      </c>
      <c r="E11734" t="s">
        <v>21</v>
      </c>
      <c r="F11734" s="1" t="s">
        <v>33</v>
      </c>
      <c r="G11734" s="36" t="str">
        <f>Table1[[#This Row],[Split 1]]</f>
        <v>Wood</v>
      </c>
      <c r="H11734" s="1" t="s">
        <v>12238</v>
      </c>
      <c r="AC11734" s="5">
        <v>45491</v>
      </c>
      <c r="AD11734" s="5" t="s">
        <v>14596</v>
      </c>
      <c r="AE11734" s="5" t="s">
        <v>167</v>
      </c>
      <c r="AF11734">
        <f>MONTH(Table1[[#This Row],[Date Sent]])</f>
        <v>7</v>
      </c>
      <c r="AG11734">
        <f>YEAR(Table1[[#This Row],[Date Sent]])</f>
        <v>2024</v>
      </c>
    </row>
    <row r="11735" spans="1:33" x14ac:dyDescent="0.2">
      <c r="A11735" t="s">
        <v>138</v>
      </c>
      <c r="B11735" t="s">
        <v>864</v>
      </c>
      <c r="C11735" s="1">
        <v>91.39</v>
      </c>
      <c r="D11735" s="5">
        <v>45454</v>
      </c>
      <c r="E11735" t="s">
        <v>21</v>
      </c>
      <c r="F11735" s="1" t="s">
        <v>33</v>
      </c>
      <c r="G11735" s="36" t="str">
        <f>Table1[[#This Row],[Split 1]]</f>
        <v>Cleaning suplies</v>
      </c>
      <c r="H11735" s="1" t="s">
        <v>12239</v>
      </c>
      <c r="AC11735" s="5">
        <v>45491</v>
      </c>
      <c r="AD11735" s="5" t="s">
        <v>14596</v>
      </c>
      <c r="AE11735" s="5" t="s">
        <v>167</v>
      </c>
      <c r="AF11735">
        <f>MONTH(Table1[[#This Row],[Date Sent]])</f>
        <v>7</v>
      </c>
      <c r="AG11735">
        <f>YEAR(Table1[[#This Row],[Date Sent]])</f>
        <v>2024</v>
      </c>
    </row>
    <row r="11736" spans="1:33" x14ac:dyDescent="0.2">
      <c r="A11736" t="s">
        <v>8703</v>
      </c>
      <c r="B11736" t="s">
        <v>11558</v>
      </c>
      <c r="C11736" s="1">
        <v>42.77</v>
      </c>
      <c r="D11736" s="5">
        <v>45434</v>
      </c>
      <c r="E11736" t="s">
        <v>21</v>
      </c>
      <c r="F11736" s="1" t="s">
        <v>15</v>
      </c>
      <c r="G11736" s="42" t="s">
        <v>11763</v>
      </c>
      <c r="H11736" s="1" t="s">
        <v>11559</v>
      </c>
      <c r="AC11736" s="5">
        <v>45491</v>
      </c>
      <c r="AD11736" s="5" t="s">
        <v>14564</v>
      </c>
      <c r="AE11736" s="5" t="s">
        <v>167</v>
      </c>
      <c r="AF11736">
        <f>MONTH(Table1[[#This Row],[Date Sent]])</f>
        <v>7</v>
      </c>
      <c r="AG11736">
        <f>YEAR(Table1[[#This Row],[Date Sent]])</f>
        <v>2024</v>
      </c>
    </row>
    <row r="11737" spans="1:33" x14ac:dyDescent="0.2">
      <c r="A11737" t="s">
        <v>8703</v>
      </c>
      <c r="B11737" t="s">
        <v>11556</v>
      </c>
      <c r="C11737" s="1">
        <v>45.33</v>
      </c>
      <c r="D11737" s="5">
        <v>45453</v>
      </c>
      <c r="E11737" t="s">
        <v>21</v>
      </c>
      <c r="F11737" s="1" t="s">
        <v>33</v>
      </c>
      <c r="G11737" s="42" t="s">
        <v>33</v>
      </c>
      <c r="H11737" s="1" t="s">
        <v>11557</v>
      </c>
      <c r="AC11737" s="5">
        <v>45491</v>
      </c>
      <c r="AD11737" s="5" t="s">
        <v>14564</v>
      </c>
      <c r="AE11737" s="5" t="s">
        <v>167</v>
      </c>
      <c r="AF11737">
        <f>MONTH(Table1[[#This Row],[Date Sent]])</f>
        <v>7</v>
      </c>
      <c r="AG11737">
        <f>YEAR(Table1[[#This Row],[Date Sent]])</f>
        <v>2024</v>
      </c>
    </row>
    <row r="11738" spans="1:33" x14ac:dyDescent="0.2">
      <c r="A11738" t="s">
        <v>8703</v>
      </c>
      <c r="B11738" t="s">
        <v>11554</v>
      </c>
      <c r="C11738" s="1">
        <v>40.200000000000003</v>
      </c>
      <c r="D11738" s="5">
        <v>45434</v>
      </c>
      <c r="E11738" t="s">
        <v>13</v>
      </c>
      <c r="F11738" s="1" t="s">
        <v>39</v>
      </c>
      <c r="G11738" s="36" t="str">
        <f>Table1[[#This Row],[Split 1]]</f>
        <v>Ace hardware</v>
      </c>
      <c r="H11738" s="1" t="s">
        <v>11555</v>
      </c>
      <c r="AC11738" s="5">
        <v>45491</v>
      </c>
      <c r="AD11738" s="5" t="s">
        <v>14564</v>
      </c>
      <c r="AE11738" s="5" t="s">
        <v>167</v>
      </c>
      <c r="AF11738">
        <f>MONTH(Table1[[#This Row],[Date Sent]])</f>
        <v>7</v>
      </c>
      <c r="AG11738">
        <f>YEAR(Table1[[#This Row],[Date Sent]])</f>
        <v>2024</v>
      </c>
    </row>
    <row r="11739" spans="1:33" x14ac:dyDescent="0.2">
      <c r="A11739" t="s">
        <v>6144</v>
      </c>
      <c r="B11739" t="s">
        <v>12240</v>
      </c>
      <c r="C11739" s="1">
        <v>141.59</v>
      </c>
      <c r="D11739" s="5">
        <v>45436</v>
      </c>
      <c r="E11739" t="s">
        <v>21</v>
      </c>
      <c r="F11739" s="1" t="s">
        <v>33</v>
      </c>
      <c r="G11739" s="42" t="s">
        <v>33</v>
      </c>
      <c r="H11739" s="1" t="s">
        <v>12241</v>
      </c>
      <c r="AC11739" s="5">
        <v>45491</v>
      </c>
      <c r="AD11739" s="5" t="s">
        <v>13678</v>
      </c>
      <c r="AE11739" s="5" t="s">
        <v>167</v>
      </c>
      <c r="AF11739">
        <f>MONTH(Table1[[#This Row],[Date Sent]])</f>
        <v>7</v>
      </c>
      <c r="AG11739">
        <f>YEAR(Table1[[#This Row],[Date Sent]])</f>
        <v>2024</v>
      </c>
    </row>
    <row r="11740" spans="1:33" x14ac:dyDescent="0.2">
      <c r="A11740" t="s">
        <v>6144</v>
      </c>
      <c r="B11740" t="s">
        <v>12240</v>
      </c>
      <c r="C11740" s="1">
        <v>68.040000000000006</v>
      </c>
      <c r="D11740" s="5">
        <v>45437</v>
      </c>
      <c r="E11740" t="s">
        <v>8</v>
      </c>
      <c r="F11740" s="1" t="s">
        <v>39</v>
      </c>
      <c r="G11740" s="42" t="s">
        <v>39</v>
      </c>
      <c r="H11740" s="1" t="s">
        <v>12242</v>
      </c>
      <c r="AC11740" s="5">
        <v>45491</v>
      </c>
      <c r="AD11740" s="5" t="s">
        <v>13678</v>
      </c>
      <c r="AE11740" s="5" t="s">
        <v>167</v>
      </c>
      <c r="AF11740">
        <f>MONTH(Table1[[#This Row],[Date Sent]])</f>
        <v>7</v>
      </c>
      <c r="AG11740">
        <f>YEAR(Table1[[#This Row],[Date Sent]])</f>
        <v>2024</v>
      </c>
    </row>
    <row r="11741" spans="1:33" x14ac:dyDescent="0.2">
      <c r="A11741" t="s">
        <v>6144</v>
      </c>
      <c r="B11741" t="s">
        <v>12240</v>
      </c>
      <c r="C11741" s="1">
        <v>142.84</v>
      </c>
      <c r="D11741" s="5">
        <v>45446</v>
      </c>
      <c r="E11741" t="s">
        <v>21</v>
      </c>
      <c r="F11741" s="1" t="s">
        <v>33</v>
      </c>
      <c r="G11741" s="36" t="str">
        <f>Table1[[#This Row],[Split 1]]</f>
        <v>cleaner, liners</v>
      </c>
      <c r="H11741" s="1" t="s">
        <v>12243</v>
      </c>
      <c r="AC11741" s="5">
        <v>45491</v>
      </c>
      <c r="AD11741" s="5" t="s">
        <v>13678</v>
      </c>
      <c r="AE11741" s="5" t="s">
        <v>167</v>
      </c>
      <c r="AF11741">
        <f>MONTH(Table1[[#This Row],[Date Sent]])</f>
        <v>7</v>
      </c>
      <c r="AG11741">
        <f>YEAR(Table1[[#This Row],[Date Sent]])</f>
        <v>2024</v>
      </c>
    </row>
    <row r="11742" spans="1:33" x14ac:dyDescent="0.2">
      <c r="A11742" t="s">
        <v>6144</v>
      </c>
      <c r="B11742" t="s">
        <v>12240</v>
      </c>
      <c r="C11742" s="1">
        <v>8.4499999999999993</v>
      </c>
      <c r="D11742" s="5">
        <v>45452</v>
      </c>
      <c r="E11742" t="s">
        <v>8</v>
      </c>
      <c r="F11742" s="1" t="s">
        <v>15</v>
      </c>
      <c r="G11742" s="36" t="str">
        <f>Table1[[#This Row],[Split 1]]</f>
        <v>projector cord</v>
      </c>
      <c r="H11742" s="1" t="s">
        <v>12244</v>
      </c>
      <c r="AC11742" s="5">
        <v>45491</v>
      </c>
      <c r="AD11742" s="5" t="s">
        <v>13678</v>
      </c>
      <c r="AE11742" s="5" t="s">
        <v>167</v>
      </c>
      <c r="AF11742">
        <f>MONTH(Table1[[#This Row],[Date Sent]])</f>
        <v>7</v>
      </c>
      <c r="AG11742">
        <f>YEAR(Table1[[#This Row],[Date Sent]])</f>
        <v>2024</v>
      </c>
    </row>
    <row r="11743" spans="1:33" x14ac:dyDescent="0.2">
      <c r="A11743" t="s">
        <v>6144</v>
      </c>
      <c r="B11743" t="s">
        <v>12240</v>
      </c>
      <c r="C11743" s="1">
        <v>13.44</v>
      </c>
      <c r="D11743" s="5">
        <v>45454</v>
      </c>
      <c r="E11743" t="s">
        <v>8</v>
      </c>
      <c r="F11743" s="1" t="s">
        <v>39</v>
      </c>
      <c r="G11743" s="36" t="str">
        <f>Table1[[#This Row],[Split 1]]</f>
        <v>phone mount plate</v>
      </c>
      <c r="H11743" s="1" t="s">
        <v>12245</v>
      </c>
      <c r="AC11743" s="5">
        <v>45491</v>
      </c>
      <c r="AD11743" s="5" t="s">
        <v>13678</v>
      </c>
      <c r="AE11743" s="5" t="s">
        <v>167</v>
      </c>
      <c r="AF11743">
        <f>MONTH(Table1[[#This Row],[Date Sent]])</f>
        <v>7</v>
      </c>
      <c r="AG11743">
        <f>YEAR(Table1[[#This Row],[Date Sent]])</f>
        <v>2024</v>
      </c>
    </row>
    <row r="11744" spans="1:33" x14ac:dyDescent="0.2">
      <c r="A11744" t="s">
        <v>6144</v>
      </c>
      <c r="B11744" t="s">
        <v>12240</v>
      </c>
      <c r="C11744" s="1">
        <v>152.05000000000001</v>
      </c>
      <c r="D11744" s="5">
        <v>45454</v>
      </c>
      <c r="E11744" t="s">
        <v>21</v>
      </c>
      <c r="F11744" s="1" t="s">
        <v>33</v>
      </c>
      <c r="G11744" s="42" t="s">
        <v>12246</v>
      </c>
      <c r="H11744" s="1" t="s">
        <v>12247</v>
      </c>
      <c r="AC11744" s="5">
        <v>45491</v>
      </c>
      <c r="AD11744" s="5" t="s">
        <v>13678</v>
      </c>
      <c r="AE11744" s="5" t="s">
        <v>167</v>
      </c>
      <c r="AF11744">
        <f>MONTH(Table1[[#This Row],[Date Sent]])</f>
        <v>7</v>
      </c>
      <c r="AG11744">
        <f>YEAR(Table1[[#This Row],[Date Sent]])</f>
        <v>2024</v>
      </c>
    </row>
    <row r="11745" spans="1:33" x14ac:dyDescent="0.2">
      <c r="A11745" t="s">
        <v>6144</v>
      </c>
      <c r="B11745" t="s">
        <v>12240</v>
      </c>
      <c r="C11745" s="1">
        <v>71.849999999999994</v>
      </c>
      <c r="D11745" s="5">
        <v>45455</v>
      </c>
      <c r="E11745" t="s">
        <v>21</v>
      </c>
      <c r="F11745" s="1" t="s">
        <v>33</v>
      </c>
      <c r="G11745" s="42" t="s">
        <v>11889</v>
      </c>
      <c r="H11745" s="1" t="s">
        <v>12248</v>
      </c>
      <c r="AC11745" s="5">
        <v>45491</v>
      </c>
      <c r="AD11745" s="5" t="s">
        <v>13678</v>
      </c>
      <c r="AE11745" s="5" t="s">
        <v>167</v>
      </c>
      <c r="AF11745">
        <f>MONTH(Table1[[#This Row],[Date Sent]])</f>
        <v>7</v>
      </c>
      <c r="AG11745">
        <f>YEAR(Table1[[#This Row],[Date Sent]])</f>
        <v>2024</v>
      </c>
    </row>
    <row r="11746" spans="1:33" x14ac:dyDescent="0.2">
      <c r="A11746" t="s">
        <v>6144</v>
      </c>
      <c r="B11746" t="s">
        <v>12240</v>
      </c>
      <c r="C11746" s="1">
        <v>187.9</v>
      </c>
      <c r="D11746" s="5">
        <v>45455</v>
      </c>
      <c r="E11746" t="s">
        <v>21</v>
      </c>
      <c r="F11746" s="1" t="s">
        <v>33</v>
      </c>
      <c r="G11746" s="42" t="s">
        <v>33</v>
      </c>
      <c r="H11746" s="1" t="s">
        <v>1165</v>
      </c>
      <c r="AC11746" s="5">
        <v>45491</v>
      </c>
      <c r="AD11746" s="5" t="s">
        <v>13678</v>
      </c>
      <c r="AE11746" s="5" t="s">
        <v>167</v>
      </c>
      <c r="AF11746">
        <f>MONTH(Table1[[#This Row],[Date Sent]])</f>
        <v>7</v>
      </c>
      <c r="AG11746">
        <f>YEAR(Table1[[#This Row],[Date Sent]])</f>
        <v>2024</v>
      </c>
    </row>
    <row r="11747" spans="1:33" x14ac:dyDescent="0.2">
      <c r="A11747" t="s">
        <v>6144</v>
      </c>
      <c r="B11747" t="s">
        <v>12240</v>
      </c>
      <c r="C11747" s="1">
        <v>34.28</v>
      </c>
      <c r="D11747" s="5">
        <v>45458</v>
      </c>
      <c r="E11747" t="s">
        <v>21</v>
      </c>
      <c r="F11747" s="1" t="s">
        <v>33</v>
      </c>
      <c r="G11747" s="36" t="str">
        <f>Table1[[#This Row],[Split 1]]</f>
        <v>soft scrub</v>
      </c>
      <c r="H11747" s="1" t="s">
        <v>12249</v>
      </c>
      <c r="AC11747" s="5">
        <v>45491</v>
      </c>
      <c r="AD11747" s="5" t="s">
        <v>13678</v>
      </c>
      <c r="AE11747" s="5" t="s">
        <v>167</v>
      </c>
      <c r="AF11747">
        <f>MONTH(Table1[[#This Row],[Date Sent]])</f>
        <v>7</v>
      </c>
      <c r="AG11747">
        <f>YEAR(Table1[[#This Row],[Date Sent]])</f>
        <v>2024</v>
      </c>
    </row>
    <row r="11748" spans="1:33" x14ac:dyDescent="0.2">
      <c r="A11748" t="s">
        <v>6144</v>
      </c>
      <c r="B11748" t="s">
        <v>12240</v>
      </c>
      <c r="C11748" s="1">
        <v>64.75</v>
      </c>
      <c r="D11748" s="5">
        <v>45460</v>
      </c>
      <c r="E11748" t="s">
        <v>13</v>
      </c>
      <c r="F11748" s="1" t="s">
        <v>33</v>
      </c>
      <c r="G11748" s="42" t="s">
        <v>33</v>
      </c>
      <c r="H11748" s="1" t="s">
        <v>12250</v>
      </c>
      <c r="AC11748" s="5">
        <v>45491</v>
      </c>
      <c r="AD11748" s="5" t="s">
        <v>13678</v>
      </c>
      <c r="AE11748" s="5" t="s">
        <v>167</v>
      </c>
      <c r="AF11748">
        <f>MONTH(Table1[[#This Row],[Date Sent]])</f>
        <v>7</v>
      </c>
      <c r="AG11748">
        <f>YEAR(Table1[[#This Row],[Date Sent]])</f>
        <v>2024</v>
      </c>
    </row>
    <row r="11749" spans="1:33" x14ac:dyDescent="0.2">
      <c r="A11749" t="s">
        <v>862</v>
      </c>
      <c r="B11749" t="s">
        <v>863</v>
      </c>
      <c r="C11749" s="1">
        <v>15.86</v>
      </c>
      <c r="D11749" s="5">
        <v>45428</v>
      </c>
      <c r="E11749" t="s">
        <v>33</v>
      </c>
      <c r="F11749" s="1" t="s">
        <v>9</v>
      </c>
      <c r="G11749" s="42" t="s">
        <v>9</v>
      </c>
      <c r="H11749" s="1" t="s">
        <v>12251</v>
      </c>
      <c r="AC11749" s="5">
        <v>45491</v>
      </c>
      <c r="AD11749" s="5" t="s">
        <v>14669</v>
      </c>
      <c r="AE11749" s="5" t="s">
        <v>167</v>
      </c>
      <c r="AF11749">
        <f>MONTH(Table1[[#This Row],[Date Sent]])</f>
        <v>7</v>
      </c>
      <c r="AG11749">
        <f>YEAR(Table1[[#This Row],[Date Sent]])</f>
        <v>2024</v>
      </c>
    </row>
    <row r="11750" spans="1:33" x14ac:dyDescent="0.2">
      <c r="A11750" t="s">
        <v>862</v>
      </c>
      <c r="B11750" t="s">
        <v>863</v>
      </c>
      <c r="C11750" s="1">
        <v>28.61</v>
      </c>
      <c r="D11750" s="5">
        <v>45430</v>
      </c>
      <c r="E11750" t="s">
        <v>6</v>
      </c>
      <c r="F11750" s="1" t="s">
        <v>24</v>
      </c>
      <c r="G11750" s="36" t="str">
        <f>Table1[[#This Row],[Split 1]]</f>
        <v>Birthday gift card</v>
      </c>
      <c r="H11750" s="1" t="s">
        <v>12252</v>
      </c>
      <c r="AC11750" s="5">
        <v>45491</v>
      </c>
      <c r="AD11750" s="5" t="s">
        <v>14669</v>
      </c>
      <c r="AE11750" s="5" t="s">
        <v>167</v>
      </c>
      <c r="AF11750">
        <f>MONTH(Table1[[#This Row],[Date Sent]])</f>
        <v>7</v>
      </c>
      <c r="AG11750">
        <f>YEAR(Table1[[#This Row],[Date Sent]])</f>
        <v>2024</v>
      </c>
    </row>
    <row r="11751" spans="1:33" x14ac:dyDescent="0.2">
      <c r="A11751" t="s">
        <v>862</v>
      </c>
      <c r="B11751" t="s">
        <v>863</v>
      </c>
      <c r="C11751" s="1">
        <v>68.569999999999993</v>
      </c>
      <c r="D11751" s="5">
        <v>45432</v>
      </c>
      <c r="E11751" t="s">
        <v>21</v>
      </c>
      <c r="F11751" s="1" t="s">
        <v>15</v>
      </c>
      <c r="G11751" s="42" t="s">
        <v>12253</v>
      </c>
      <c r="H11751" s="1" t="s">
        <v>12254</v>
      </c>
      <c r="AC11751" s="5">
        <v>45491</v>
      </c>
      <c r="AD11751" s="5" t="s">
        <v>14669</v>
      </c>
      <c r="AE11751" s="5" t="s">
        <v>167</v>
      </c>
      <c r="AF11751">
        <f>MONTH(Table1[[#This Row],[Date Sent]])</f>
        <v>7</v>
      </c>
      <c r="AG11751">
        <f>YEAR(Table1[[#This Row],[Date Sent]])</f>
        <v>2024</v>
      </c>
    </row>
    <row r="11752" spans="1:33" x14ac:dyDescent="0.2">
      <c r="A11752" t="s">
        <v>862</v>
      </c>
      <c r="B11752" t="s">
        <v>863</v>
      </c>
      <c r="C11752" s="1">
        <v>36.72</v>
      </c>
      <c r="D11752" s="5">
        <v>45432</v>
      </c>
      <c r="E11752" t="s">
        <v>21</v>
      </c>
      <c r="F11752" s="1" t="s">
        <v>15</v>
      </c>
      <c r="G11752" s="42" t="s">
        <v>12253</v>
      </c>
      <c r="H11752" s="1" t="s">
        <v>12255</v>
      </c>
      <c r="AC11752" s="5">
        <v>45491</v>
      </c>
      <c r="AD11752" s="5" t="s">
        <v>14669</v>
      </c>
      <c r="AE11752" s="5" t="s">
        <v>167</v>
      </c>
      <c r="AF11752">
        <f>MONTH(Table1[[#This Row],[Date Sent]])</f>
        <v>7</v>
      </c>
      <c r="AG11752">
        <f>YEAR(Table1[[#This Row],[Date Sent]])</f>
        <v>2024</v>
      </c>
    </row>
    <row r="11753" spans="1:33" x14ac:dyDescent="0.2">
      <c r="A11753" t="s">
        <v>262</v>
      </c>
      <c r="B11753" t="s">
        <v>12256</v>
      </c>
      <c r="C11753" s="1">
        <v>5.28</v>
      </c>
      <c r="D11753" s="5">
        <v>45432</v>
      </c>
      <c r="E11753" t="s">
        <v>21</v>
      </c>
      <c r="F11753" s="1" t="s">
        <v>15</v>
      </c>
      <c r="G11753" s="42" t="s">
        <v>15</v>
      </c>
      <c r="H11753" s="1" t="s">
        <v>4908</v>
      </c>
      <c r="AC11753" s="5">
        <v>45491</v>
      </c>
      <c r="AD11753" s="5" t="s">
        <v>14638</v>
      </c>
      <c r="AE11753" s="5" t="s">
        <v>167</v>
      </c>
      <c r="AF11753">
        <f>MONTH(Table1[[#This Row],[Date Sent]])</f>
        <v>7</v>
      </c>
      <c r="AG11753">
        <f>YEAR(Table1[[#This Row],[Date Sent]])</f>
        <v>2024</v>
      </c>
    </row>
    <row r="11754" spans="1:33" x14ac:dyDescent="0.2">
      <c r="A11754" t="s">
        <v>262</v>
      </c>
      <c r="B11754" t="s">
        <v>12256</v>
      </c>
      <c r="C11754" s="1">
        <v>19.87</v>
      </c>
      <c r="D11754" s="5">
        <v>45433</v>
      </c>
      <c r="E11754" t="s">
        <v>24</v>
      </c>
      <c r="F11754" s="1" t="s">
        <v>18</v>
      </c>
      <c r="G11754" s="36" t="str">
        <f>Table1[[#This Row],[Split 1]]</f>
        <v>2cs of water</v>
      </c>
      <c r="H11754" s="1" t="s">
        <v>12257</v>
      </c>
      <c r="AC11754" s="5">
        <v>45491</v>
      </c>
      <c r="AD11754" s="5" t="s">
        <v>14638</v>
      </c>
      <c r="AE11754" s="5" t="s">
        <v>167</v>
      </c>
      <c r="AF11754">
        <f>MONTH(Table1[[#This Row],[Date Sent]])</f>
        <v>7</v>
      </c>
      <c r="AG11754">
        <f>YEAR(Table1[[#This Row],[Date Sent]])</f>
        <v>2024</v>
      </c>
    </row>
    <row r="11755" spans="1:33" x14ac:dyDescent="0.2">
      <c r="A11755" t="s">
        <v>262</v>
      </c>
      <c r="B11755" t="s">
        <v>12256</v>
      </c>
      <c r="C11755" s="1">
        <v>146.69</v>
      </c>
      <c r="D11755" s="5">
        <v>45435</v>
      </c>
      <c r="E11755" t="s">
        <v>21</v>
      </c>
      <c r="F11755" s="1" t="s">
        <v>918</v>
      </c>
      <c r="G11755" s="42" t="s">
        <v>12258</v>
      </c>
      <c r="H11755" s="1" t="s">
        <v>12259</v>
      </c>
      <c r="I11755">
        <v>10.29</v>
      </c>
      <c r="J11755" s="16" t="s">
        <v>18</v>
      </c>
      <c r="K11755" s="1" t="s">
        <v>7417</v>
      </c>
      <c r="L11755">
        <v>56.45</v>
      </c>
      <c r="M11755" t="s">
        <v>33</v>
      </c>
      <c r="N11755" s="1" t="s">
        <v>1056</v>
      </c>
      <c r="O11755">
        <v>56.91</v>
      </c>
      <c r="P11755" t="s">
        <v>16</v>
      </c>
      <c r="Q11755" s="1" t="s">
        <v>1057</v>
      </c>
      <c r="R11755">
        <v>23.039999999999988</v>
      </c>
      <c r="S11755" t="s">
        <v>15</v>
      </c>
      <c r="T11755" s="1" t="s">
        <v>11849</v>
      </c>
      <c r="AC11755" s="5">
        <v>45491</v>
      </c>
      <c r="AD11755" s="5" t="s">
        <v>14638</v>
      </c>
      <c r="AE11755" s="5" t="s">
        <v>167</v>
      </c>
      <c r="AF11755">
        <f>MONTH(Table1[[#This Row],[Date Sent]])</f>
        <v>7</v>
      </c>
      <c r="AG11755">
        <f>YEAR(Table1[[#This Row],[Date Sent]])</f>
        <v>2024</v>
      </c>
    </row>
    <row r="11756" spans="1:33" x14ac:dyDescent="0.2">
      <c r="A11756" t="s">
        <v>262</v>
      </c>
      <c r="B11756" t="s">
        <v>12256</v>
      </c>
      <c r="C11756" s="1">
        <v>245.5</v>
      </c>
      <c r="D11756" s="5">
        <v>45439</v>
      </c>
      <c r="E11756" t="s">
        <v>21</v>
      </c>
      <c r="F11756" s="1" t="s">
        <v>918</v>
      </c>
      <c r="G11756" s="42" t="s">
        <v>11956</v>
      </c>
      <c r="H11756" s="1" t="s">
        <v>12260</v>
      </c>
      <c r="I11756">
        <v>152.16999999999999</v>
      </c>
      <c r="J11756" s="16" t="s">
        <v>33</v>
      </c>
      <c r="K11756" s="1" t="s">
        <v>12261</v>
      </c>
      <c r="L11756">
        <v>56.91</v>
      </c>
      <c r="M11756" t="s">
        <v>16</v>
      </c>
      <c r="N11756" s="1" t="s">
        <v>1057</v>
      </c>
      <c r="O11756">
        <v>24.94</v>
      </c>
      <c r="P11756" t="s">
        <v>15</v>
      </c>
      <c r="Q11756" s="1" t="s">
        <v>11849</v>
      </c>
      <c r="R11756">
        <v>11.48000000000002</v>
      </c>
      <c r="S11756" t="s">
        <v>18</v>
      </c>
      <c r="T11756" s="1" t="s">
        <v>7417</v>
      </c>
      <c r="AC11756" s="5">
        <v>45491</v>
      </c>
      <c r="AD11756" s="5" t="s">
        <v>14638</v>
      </c>
      <c r="AE11756" s="5" t="s">
        <v>167</v>
      </c>
      <c r="AF11756">
        <f>MONTH(Table1[[#This Row],[Date Sent]])</f>
        <v>7</v>
      </c>
      <c r="AG11756">
        <f>YEAR(Table1[[#This Row],[Date Sent]])</f>
        <v>2024</v>
      </c>
    </row>
    <row r="11757" spans="1:33" x14ac:dyDescent="0.2">
      <c r="A11757" t="s">
        <v>262</v>
      </c>
      <c r="B11757" t="s">
        <v>12256</v>
      </c>
      <c r="C11757" s="1">
        <v>11.21</v>
      </c>
      <c r="D11757" s="5">
        <v>45442</v>
      </c>
      <c r="E11757" t="s">
        <v>24</v>
      </c>
      <c r="F11757" s="1" t="s">
        <v>18</v>
      </c>
      <c r="G11757" s="42" t="s">
        <v>18</v>
      </c>
      <c r="H11757" s="1" t="s">
        <v>10829</v>
      </c>
      <c r="AC11757" s="5">
        <v>45491</v>
      </c>
      <c r="AD11757" s="5" t="s">
        <v>14638</v>
      </c>
      <c r="AE11757" s="5" t="s">
        <v>167</v>
      </c>
      <c r="AF11757">
        <f>MONTH(Table1[[#This Row],[Date Sent]])</f>
        <v>7</v>
      </c>
      <c r="AG11757">
        <f>YEAR(Table1[[#This Row],[Date Sent]])</f>
        <v>2024</v>
      </c>
    </row>
    <row r="11758" spans="1:33" x14ac:dyDescent="0.2">
      <c r="A11758" t="s">
        <v>262</v>
      </c>
      <c r="B11758" t="s">
        <v>12256</v>
      </c>
      <c r="C11758" s="1">
        <v>21.06</v>
      </c>
      <c r="D11758" s="5">
        <v>45444</v>
      </c>
      <c r="E11758" t="s">
        <v>24</v>
      </c>
      <c r="F11758" s="1" t="s">
        <v>6</v>
      </c>
      <c r="G11758" s="42" t="s">
        <v>6</v>
      </c>
      <c r="H11758" s="1" t="s">
        <v>12262</v>
      </c>
      <c r="AC11758" s="5">
        <v>45491</v>
      </c>
      <c r="AD11758" s="5" t="s">
        <v>14638</v>
      </c>
      <c r="AE11758" s="5" t="s">
        <v>167</v>
      </c>
      <c r="AF11758">
        <f>MONTH(Table1[[#This Row],[Date Sent]])</f>
        <v>7</v>
      </c>
      <c r="AG11758">
        <f>YEAR(Table1[[#This Row],[Date Sent]])</f>
        <v>2024</v>
      </c>
    </row>
    <row r="11759" spans="1:33" x14ac:dyDescent="0.2">
      <c r="A11759" t="s">
        <v>262</v>
      </c>
      <c r="B11759" t="s">
        <v>12256</v>
      </c>
      <c r="C11759" s="1">
        <v>19.73</v>
      </c>
      <c r="D11759" s="5">
        <v>45444</v>
      </c>
      <c r="E11759" t="s">
        <v>24</v>
      </c>
      <c r="F11759" s="1" t="s">
        <v>18</v>
      </c>
      <c r="G11759" s="42" t="s">
        <v>18</v>
      </c>
      <c r="H11759" s="1" t="s">
        <v>4350</v>
      </c>
      <c r="AC11759" s="5">
        <v>45491</v>
      </c>
      <c r="AD11759" s="5" t="s">
        <v>14638</v>
      </c>
      <c r="AE11759" s="5" t="s">
        <v>167</v>
      </c>
      <c r="AF11759">
        <f>MONTH(Table1[[#This Row],[Date Sent]])</f>
        <v>7</v>
      </c>
      <c r="AG11759">
        <f>YEAR(Table1[[#This Row],[Date Sent]])</f>
        <v>2024</v>
      </c>
    </row>
    <row r="11760" spans="1:33" x14ac:dyDescent="0.2">
      <c r="A11760" t="s">
        <v>262</v>
      </c>
      <c r="B11760" t="s">
        <v>12256</v>
      </c>
      <c r="C11760" s="1">
        <v>12.22</v>
      </c>
      <c r="D11760" s="5">
        <v>45445</v>
      </c>
      <c r="E11760" t="s">
        <v>17</v>
      </c>
      <c r="F11760" s="1" t="s">
        <v>39</v>
      </c>
      <c r="G11760" s="42" t="s">
        <v>39</v>
      </c>
      <c r="H11760" s="1" t="s">
        <v>12263</v>
      </c>
      <c r="AC11760" s="5">
        <v>45491</v>
      </c>
      <c r="AD11760" s="5" t="s">
        <v>14638</v>
      </c>
      <c r="AE11760" s="5" t="s">
        <v>167</v>
      </c>
      <c r="AF11760">
        <f>MONTH(Table1[[#This Row],[Date Sent]])</f>
        <v>7</v>
      </c>
      <c r="AG11760">
        <f>YEAR(Table1[[#This Row],[Date Sent]])</f>
        <v>2024</v>
      </c>
    </row>
    <row r="11761" spans="1:33" x14ac:dyDescent="0.2">
      <c r="A11761" t="s">
        <v>262</v>
      </c>
      <c r="B11761" t="s">
        <v>12256</v>
      </c>
      <c r="C11761" s="1">
        <v>22.41</v>
      </c>
      <c r="D11761" s="5">
        <v>45445</v>
      </c>
      <c r="E11761" t="s">
        <v>21</v>
      </c>
      <c r="F11761" s="1" t="s">
        <v>17</v>
      </c>
      <c r="G11761" s="36" t="str">
        <f>Table1[[#This Row],[Split 1]]</f>
        <v>Cut off wheels</v>
      </c>
      <c r="H11761" s="1" t="s">
        <v>12264</v>
      </c>
      <c r="AC11761" s="5">
        <v>45491</v>
      </c>
      <c r="AD11761" s="5" t="s">
        <v>14638</v>
      </c>
      <c r="AE11761" s="5" t="s">
        <v>167</v>
      </c>
      <c r="AF11761">
        <f>MONTH(Table1[[#This Row],[Date Sent]])</f>
        <v>7</v>
      </c>
      <c r="AG11761">
        <f>YEAR(Table1[[#This Row],[Date Sent]])</f>
        <v>2024</v>
      </c>
    </row>
    <row r="11762" spans="1:33" x14ac:dyDescent="0.2">
      <c r="A11762" t="s">
        <v>262</v>
      </c>
      <c r="B11762" t="s">
        <v>12256</v>
      </c>
      <c r="C11762" s="1">
        <v>12.71</v>
      </c>
      <c r="D11762" s="5">
        <v>45446</v>
      </c>
      <c r="E11762" t="s">
        <v>8</v>
      </c>
      <c r="F11762" s="1" t="s">
        <v>39</v>
      </c>
      <c r="G11762" s="36" t="str">
        <f>Table1[[#This Row],[Split 1]]</f>
        <v>Washer machine hose</v>
      </c>
      <c r="H11762" s="1" t="s">
        <v>12265</v>
      </c>
      <c r="AC11762" s="5">
        <v>45491</v>
      </c>
      <c r="AD11762" s="5" t="s">
        <v>14638</v>
      </c>
      <c r="AE11762" s="5" t="s">
        <v>167</v>
      </c>
      <c r="AF11762">
        <f>MONTH(Table1[[#This Row],[Date Sent]])</f>
        <v>7</v>
      </c>
      <c r="AG11762">
        <f>YEAR(Table1[[#This Row],[Date Sent]])</f>
        <v>2024</v>
      </c>
    </row>
    <row r="11763" spans="1:33" x14ac:dyDescent="0.2">
      <c r="A11763" t="s">
        <v>262</v>
      </c>
      <c r="B11763" t="s">
        <v>12256</v>
      </c>
      <c r="C11763" s="1">
        <v>11.21</v>
      </c>
      <c r="D11763" s="5">
        <v>45451</v>
      </c>
      <c r="E11763" t="s">
        <v>24</v>
      </c>
      <c r="F11763" s="1" t="s">
        <v>18</v>
      </c>
      <c r="G11763" s="42" t="s">
        <v>18</v>
      </c>
      <c r="H11763" s="1" t="s">
        <v>10829</v>
      </c>
      <c r="AC11763" s="5">
        <v>45491</v>
      </c>
      <c r="AD11763" s="5" t="s">
        <v>14638</v>
      </c>
      <c r="AE11763" s="5" t="s">
        <v>167</v>
      </c>
      <c r="AF11763">
        <f>MONTH(Table1[[#This Row],[Date Sent]])</f>
        <v>7</v>
      </c>
      <c r="AG11763">
        <f>YEAR(Table1[[#This Row],[Date Sent]])</f>
        <v>2024</v>
      </c>
    </row>
    <row r="11764" spans="1:33" x14ac:dyDescent="0.2">
      <c r="A11764" t="s">
        <v>262</v>
      </c>
      <c r="B11764" t="s">
        <v>12256</v>
      </c>
      <c r="C11764" s="1">
        <v>21.15</v>
      </c>
      <c r="D11764" s="5">
        <v>45454</v>
      </c>
      <c r="E11764" t="s">
        <v>24</v>
      </c>
      <c r="F11764" s="1" t="s">
        <v>18</v>
      </c>
      <c r="G11764" s="42" t="s">
        <v>18</v>
      </c>
      <c r="H11764" s="1" t="s">
        <v>4622</v>
      </c>
      <c r="AC11764" s="5">
        <v>45491</v>
      </c>
      <c r="AD11764" s="5" t="s">
        <v>14638</v>
      </c>
      <c r="AE11764" s="5" t="s">
        <v>167</v>
      </c>
      <c r="AF11764">
        <f>MONTH(Table1[[#This Row],[Date Sent]])</f>
        <v>7</v>
      </c>
      <c r="AG11764">
        <f>YEAR(Table1[[#This Row],[Date Sent]])</f>
        <v>2024</v>
      </c>
    </row>
    <row r="11765" spans="1:33" x14ac:dyDescent="0.2">
      <c r="A11765" t="s">
        <v>262</v>
      </c>
      <c r="B11765" t="s">
        <v>12256</v>
      </c>
      <c r="C11765" s="1">
        <v>343.76</v>
      </c>
      <c r="D11765" s="5">
        <v>45454</v>
      </c>
      <c r="E11765" t="s">
        <v>21</v>
      </c>
      <c r="F11765" s="1" t="s">
        <v>918</v>
      </c>
      <c r="G11765" s="42" t="s">
        <v>12258</v>
      </c>
      <c r="H11765" s="1" t="s">
        <v>12266</v>
      </c>
      <c r="I11765">
        <v>140.12</v>
      </c>
      <c r="J11765" s="16" t="s">
        <v>33</v>
      </c>
      <c r="K11765" s="1" t="s">
        <v>12267</v>
      </c>
      <c r="L11765">
        <v>115.86</v>
      </c>
      <c r="M11765" t="s">
        <v>39</v>
      </c>
      <c r="N11765" s="1" t="s">
        <v>12268</v>
      </c>
      <c r="O11765">
        <v>38.94</v>
      </c>
      <c r="P11765" t="s">
        <v>16</v>
      </c>
      <c r="Q11765" s="1" t="s">
        <v>1057</v>
      </c>
      <c r="R11765">
        <v>5.97</v>
      </c>
      <c r="S11765" t="s">
        <v>1193</v>
      </c>
      <c r="T11765" s="1" t="s">
        <v>12269</v>
      </c>
      <c r="U11765">
        <v>42.87</v>
      </c>
      <c r="V11765" t="s">
        <v>15</v>
      </c>
      <c r="W11765" s="1" t="s">
        <v>12270</v>
      </c>
      <c r="AC11765" s="5">
        <v>45491</v>
      </c>
      <c r="AD11765" s="5" t="s">
        <v>14638</v>
      </c>
      <c r="AE11765" s="5" t="s">
        <v>167</v>
      </c>
      <c r="AF11765">
        <f>MONTH(Table1[[#This Row],[Date Sent]])</f>
        <v>7</v>
      </c>
      <c r="AG11765">
        <f>YEAR(Table1[[#This Row],[Date Sent]])</f>
        <v>2024</v>
      </c>
    </row>
    <row r="11766" spans="1:33" x14ac:dyDescent="0.2">
      <c r="A11766" t="s">
        <v>262</v>
      </c>
      <c r="B11766" t="s">
        <v>12256</v>
      </c>
      <c r="C11766" s="1">
        <v>643.75</v>
      </c>
      <c r="D11766" s="5">
        <v>45455</v>
      </c>
      <c r="E11766" t="s">
        <v>20</v>
      </c>
      <c r="F11766" s="1" t="s">
        <v>39</v>
      </c>
      <c r="G11766" s="36" t="str">
        <f>Table1[[#This Row],[Split 1]]</f>
        <v>Electrical waterproof box</v>
      </c>
      <c r="H11766" s="1" t="s">
        <v>12271</v>
      </c>
      <c r="AC11766" s="5">
        <v>45491</v>
      </c>
      <c r="AD11766" s="5" t="s">
        <v>14638</v>
      </c>
      <c r="AE11766" s="5" t="s">
        <v>167</v>
      </c>
      <c r="AF11766">
        <f>MONTH(Table1[[#This Row],[Date Sent]])</f>
        <v>7</v>
      </c>
      <c r="AG11766">
        <f>YEAR(Table1[[#This Row],[Date Sent]])</f>
        <v>2024</v>
      </c>
    </row>
    <row r="11767" spans="1:33" x14ac:dyDescent="0.2">
      <c r="A11767" t="s">
        <v>262</v>
      </c>
      <c r="B11767" t="s">
        <v>12256</v>
      </c>
      <c r="C11767" s="1">
        <v>17.84</v>
      </c>
      <c r="D11767" s="5">
        <v>45456</v>
      </c>
      <c r="E11767" t="s">
        <v>24</v>
      </c>
      <c r="F11767" s="1" t="s">
        <v>18</v>
      </c>
      <c r="G11767" s="42" t="s">
        <v>18</v>
      </c>
      <c r="H11767" s="1" t="s">
        <v>12272</v>
      </c>
      <c r="AC11767" s="5">
        <v>45491</v>
      </c>
      <c r="AD11767" s="5" t="s">
        <v>14638</v>
      </c>
      <c r="AE11767" s="5" t="s">
        <v>167</v>
      </c>
      <c r="AF11767">
        <f>MONTH(Table1[[#This Row],[Date Sent]])</f>
        <v>7</v>
      </c>
      <c r="AG11767">
        <f>YEAR(Table1[[#This Row],[Date Sent]])</f>
        <v>2024</v>
      </c>
    </row>
    <row r="11768" spans="1:33" x14ac:dyDescent="0.2">
      <c r="A11768" t="s">
        <v>262</v>
      </c>
      <c r="B11768" t="s">
        <v>12256</v>
      </c>
      <c r="C11768" s="1">
        <v>11.21</v>
      </c>
      <c r="D11768" s="5">
        <v>45457</v>
      </c>
      <c r="E11768" t="s">
        <v>24</v>
      </c>
      <c r="F11768" s="1" t="s">
        <v>18</v>
      </c>
      <c r="G11768" s="42" t="s">
        <v>18</v>
      </c>
      <c r="H11768" s="1" t="s">
        <v>10829</v>
      </c>
      <c r="AC11768" s="5">
        <v>45491</v>
      </c>
      <c r="AD11768" s="5" t="s">
        <v>14638</v>
      </c>
      <c r="AE11768" s="5" t="s">
        <v>167</v>
      </c>
      <c r="AF11768">
        <f>MONTH(Table1[[#This Row],[Date Sent]])</f>
        <v>7</v>
      </c>
      <c r="AG11768">
        <f>YEAR(Table1[[#This Row],[Date Sent]])</f>
        <v>2024</v>
      </c>
    </row>
    <row r="11769" spans="1:33" x14ac:dyDescent="0.2">
      <c r="A11769" t="s">
        <v>262</v>
      </c>
      <c r="B11769" t="s">
        <v>12256</v>
      </c>
      <c r="C11769" s="1">
        <v>22.42</v>
      </c>
      <c r="D11769" s="5">
        <v>45459</v>
      </c>
      <c r="E11769" t="s">
        <v>24</v>
      </c>
      <c r="F11769" s="1" t="s">
        <v>18</v>
      </c>
      <c r="G11769" s="36" t="str">
        <f>Table1[[#This Row],[Split 1]]</f>
        <v>2cs of water</v>
      </c>
      <c r="H11769" s="1" t="s">
        <v>12257</v>
      </c>
      <c r="AC11769" s="5">
        <v>45491</v>
      </c>
      <c r="AD11769" s="5" t="s">
        <v>14638</v>
      </c>
      <c r="AE11769" s="5" t="s">
        <v>167</v>
      </c>
      <c r="AF11769">
        <f>MONTH(Table1[[#This Row],[Date Sent]])</f>
        <v>7</v>
      </c>
      <c r="AG11769">
        <f>YEAR(Table1[[#This Row],[Date Sent]])</f>
        <v>2024</v>
      </c>
    </row>
    <row r="11770" spans="1:33" x14ac:dyDescent="0.2">
      <c r="A11770" t="s">
        <v>262</v>
      </c>
      <c r="B11770" t="s">
        <v>12256</v>
      </c>
      <c r="C11770" s="1">
        <v>28.49</v>
      </c>
      <c r="D11770" s="5">
        <v>45460</v>
      </c>
      <c r="E11770" t="s">
        <v>20</v>
      </c>
      <c r="F11770" s="1" t="s">
        <v>918</v>
      </c>
      <c r="G11770" s="42" t="s">
        <v>12273</v>
      </c>
      <c r="H11770" s="1" t="s">
        <v>12274</v>
      </c>
      <c r="I11770">
        <v>13.5</v>
      </c>
      <c r="J11770" s="16" t="s">
        <v>39</v>
      </c>
      <c r="K11770" s="1" t="s">
        <v>12275</v>
      </c>
      <c r="L11770">
        <v>14.989999999999998</v>
      </c>
      <c r="M11770" t="s">
        <v>18</v>
      </c>
      <c r="N11770" s="1" t="s">
        <v>7417</v>
      </c>
      <c r="AC11770" s="5">
        <v>45491</v>
      </c>
      <c r="AD11770" s="5" t="s">
        <v>14638</v>
      </c>
      <c r="AE11770" s="5" t="s">
        <v>167</v>
      </c>
      <c r="AF11770">
        <f>MONTH(Table1[[#This Row],[Date Sent]])</f>
        <v>7</v>
      </c>
      <c r="AG11770">
        <f>YEAR(Table1[[#This Row],[Date Sent]])</f>
        <v>2024</v>
      </c>
    </row>
    <row r="11771" spans="1:33" x14ac:dyDescent="0.2">
      <c r="A11771" t="s">
        <v>589</v>
      </c>
      <c r="B11771" t="s">
        <v>12276</v>
      </c>
      <c r="C11771" s="1">
        <v>68.37</v>
      </c>
      <c r="D11771" s="5">
        <v>45446</v>
      </c>
      <c r="E11771" t="s">
        <v>20</v>
      </c>
      <c r="F11771" s="1" t="s">
        <v>918</v>
      </c>
      <c r="G11771" s="42" t="s">
        <v>11804</v>
      </c>
      <c r="H11771" s="1" t="s">
        <v>12277</v>
      </c>
      <c r="I11771">
        <v>57.97</v>
      </c>
      <c r="J11771" s="16" t="s">
        <v>17</v>
      </c>
      <c r="K11771" s="1" t="s">
        <v>12278</v>
      </c>
      <c r="L11771">
        <v>10.400000000000006</v>
      </c>
      <c r="M11771" t="s">
        <v>33</v>
      </c>
      <c r="N11771" s="1" t="s">
        <v>1785</v>
      </c>
      <c r="AC11771" s="5">
        <v>45491</v>
      </c>
      <c r="AD11771" s="5" t="s">
        <v>14700</v>
      </c>
      <c r="AE11771" s="5" t="s">
        <v>167</v>
      </c>
      <c r="AF11771">
        <f>MONTH(Table1[[#This Row],[Date Sent]])</f>
        <v>7</v>
      </c>
      <c r="AG11771">
        <f>YEAR(Table1[[#This Row],[Date Sent]])</f>
        <v>2024</v>
      </c>
    </row>
    <row r="11772" spans="1:33" x14ac:dyDescent="0.2">
      <c r="A11772" t="s">
        <v>589</v>
      </c>
      <c r="B11772" t="s">
        <v>12276</v>
      </c>
      <c r="C11772" s="1">
        <v>30.33</v>
      </c>
      <c r="D11772" s="5">
        <v>45448</v>
      </c>
      <c r="E11772" t="s">
        <v>20</v>
      </c>
      <c r="F11772" s="1" t="s">
        <v>17</v>
      </c>
      <c r="G11772" s="42" t="s">
        <v>17</v>
      </c>
      <c r="H11772" s="1" t="s">
        <v>12279</v>
      </c>
      <c r="AC11772" s="5">
        <v>45491</v>
      </c>
      <c r="AD11772" s="5" t="s">
        <v>14700</v>
      </c>
      <c r="AE11772" s="5" t="s">
        <v>167</v>
      </c>
      <c r="AF11772">
        <f>MONTH(Table1[[#This Row],[Date Sent]])</f>
        <v>7</v>
      </c>
      <c r="AG11772">
        <f>YEAR(Table1[[#This Row],[Date Sent]])</f>
        <v>2024</v>
      </c>
    </row>
    <row r="11773" spans="1:33" x14ac:dyDescent="0.2">
      <c r="A11773" t="s">
        <v>589</v>
      </c>
      <c r="B11773" t="s">
        <v>12276</v>
      </c>
      <c r="C11773" s="1">
        <v>12</v>
      </c>
      <c r="D11773" s="5">
        <v>45465</v>
      </c>
      <c r="E11773" t="s">
        <v>8</v>
      </c>
      <c r="F11773" s="1" t="s">
        <v>5</v>
      </c>
      <c r="G11773" s="36" t="str">
        <f>Table1[[#This Row],[Split 1]]</f>
        <v>DRB XPT 2 Testing</v>
      </c>
      <c r="H11773" s="1" t="s">
        <v>12280</v>
      </c>
      <c r="AC11773" s="5">
        <v>45491</v>
      </c>
      <c r="AD11773" s="5" t="s">
        <v>14700</v>
      </c>
      <c r="AE11773" s="5" t="s">
        <v>167</v>
      </c>
      <c r="AF11773">
        <f>MONTH(Table1[[#This Row],[Date Sent]])</f>
        <v>7</v>
      </c>
      <c r="AG11773">
        <f>YEAR(Table1[[#This Row],[Date Sent]])</f>
        <v>2024</v>
      </c>
    </row>
    <row r="11774" spans="1:33" x14ac:dyDescent="0.2">
      <c r="A11774" t="s">
        <v>589</v>
      </c>
      <c r="B11774" t="s">
        <v>12276</v>
      </c>
      <c r="C11774" s="1">
        <v>13.83</v>
      </c>
      <c r="D11774" s="5">
        <v>45465</v>
      </c>
      <c r="E11774" t="s">
        <v>20</v>
      </c>
      <c r="F11774" s="1" t="s">
        <v>39</v>
      </c>
      <c r="G11774" s="36" t="str">
        <f>Table1[[#This Row],[Split 1]]</f>
        <v>Pipe for Pressure Washer Rebuild</v>
      </c>
      <c r="H11774" s="1" t="s">
        <v>12281</v>
      </c>
      <c r="AC11774" s="5">
        <v>45491</v>
      </c>
      <c r="AD11774" s="5" t="s">
        <v>14700</v>
      </c>
      <c r="AE11774" s="5" t="s">
        <v>167</v>
      </c>
      <c r="AF11774">
        <f>MONTH(Table1[[#This Row],[Date Sent]])</f>
        <v>7</v>
      </c>
      <c r="AG11774">
        <f>YEAR(Table1[[#This Row],[Date Sent]])</f>
        <v>2024</v>
      </c>
    </row>
    <row r="11775" spans="1:33" x14ac:dyDescent="0.2">
      <c r="A11775" t="s">
        <v>589</v>
      </c>
      <c r="B11775" t="s">
        <v>12276</v>
      </c>
      <c r="C11775" s="1">
        <v>12</v>
      </c>
      <c r="D11775" s="5">
        <v>45465</v>
      </c>
      <c r="E11775" t="s">
        <v>8</v>
      </c>
      <c r="F11775" s="1" t="s">
        <v>5</v>
      </c>
      <c r="G11775" s="36" t="str">
        <f>Table1[[#This Row],[Split 1]]</f>
        <v>DRB XPT 2 Testing</v>
      </c>
      <c r="H11775" s="1" t="s">
        <v>12280</v>
      </c>
      <c r="AC11775" s="5">
        <v>45491</v>
      </c>
      <c r="AD11775" s="5" t="s">
        <v>14700</v>
      </c>
      <c r="AE11775" s="5" t="s">
        <v>167</v>
      </c>
      <c r="AF11775">
        <f>MONTH(Table1[[#This Row],[Date Sent]])</f>
        <v>7</v>
      </c>
      <c r="AG11775">
        <f>YEAR(Table1[[#This Row],[Date Sent]])</f>
        <v>2024</v>
      </c>
    </row>
    <row r="11776" spans="1:33" x14ac:dyDescent="0.2">
      <c r="A11776" t="s">
        <v>860</v>
      </c>
      <c r="B11776" t="s">
        <v>861</v>
      </c>
      <c r="C11776" s="1">
        <v>436.93</v>
      </c>
      <c r="D11776" s="5">
        <v>45447</v>
      </c>
      <c r="E11776" t="s">
        <v>8</v>
      </c>
      <c r="F11776" s="1" t="s">
        <v>39</v>
      </c>
      <c r="G11776" s="36" t="str">
        <f>Table1[[#This Row],[Split 1]]</f>
        <v>new air cylinder for buff $ shine</v>
      </c>
      <c r="H11776" s="1" t="s">
        <v>12282</v>
      </c>
      <c r="AC11776" s="5">
        <v>45491</v>
      </c>
      <c r="AD11776" s="5" t="s">
        <v>14706</v>
      </c>
      <c r="AE11776" s="5" t="s">
        <v>475</v>
      </c>
      <c r="AF11776">
        <f>MONTH(Table1[[#This Row],[Date Sent]])</f>
        <v>7</v>
      </c>
      <c r="AG11776">
        <f>YEAR(Table1[[#This Row],[Date Sent]])</f>
        <v>2024</v>
      </c>
    </row>
    <row r="11777" spans="1:33" x14ac:dyDescent="0.2">
      <c r="A11777" t="s">
        <v>860</v>
      </c>
      <c r="B11777" t="s">
        <v>861</v>
      </c>
      <c r="C11777" s="1">
        <v>212.27</v>
      </c>
      <c r="D11777" s="5">
        <v>45454</v>
      </c>
      <c r="E11777" t="s">
        <v>33</v>
      </c>
      <c r="F11777" s="1" t="s">
        <v>918</v>
      </c>
      <c r="G11777" s="42" t="s">
        <v>33</v>
      </c>
      <c r="H11777" s="1" t="s">
        <v>12283</v>
      </c>
      <c r="I11777">
        <v>75.28</v>
      </c>
      <c r="J11777" s="16" t="s">
        <v>33</v>
      </c>
      <c r="K11777" s="1" t="s">
        <v>1062</v>
      </c>
      <c r="L11777">
        <v>110</v>
      </c>
      <c r="M11777" t="s">
        <v>34</v>
      </c>
      <c r="N11777" s="1" t="s">
        <v>9125</v>
      </c>
      <c r="O11777">
        <v>26.990000000000009</v>
      </c>
      <c r="P11777" t="s">
        <v>15</v>
      </c>
      <c r="Q11777" s="1" t="s">
        <v>6002</v>
      </c>
      <c r="AC11777" s="5">
        <v>45491</v>
      </c>
      <c r="AD11777" s="5" t="s">
        <v>14706</v>
      </c>
      <c r="AE11777" s="5" t="s">
        <v>475</v>
      </c>
      <c r="AF11777">
        <f>MONTH(Table1[[#This Row],[Date Sent]])</f>
        <v>7</v>
      </c>
      <c r="AG11777">
        <f>YEAR(Table1[[#This Row],[Date Sent]])</f>
        <v>2024</v>
      </c>
    </row>
    <row r="11778" spans="1:33" x14ac:dyDescent="0.2">
      <c r="A11778" t="s">
        <v>860</v>
      </c>
      <c r="B11778" t="s">
        <v>861</v>
      </c>
      <c r="C11778" s="1">
        <v>9.75</v>
      </c>
      <c r="D11778" s="5">
        <v>45455</v>
      </c>
      <c r="E11778" t="s">
        <v>39</v>
      </c>
      <c r="F11778" s="1" t="s">
        <v>28</v>
      </c>
      <c r="G11778" s="42" t="s">
        <v>28</v>
      </c>
      <c r="H11778" s="1" t="s">
        <v>12284</v>
      </c>
      <c r="AC11778" s="5">
        <v>45491</v>
      </c>
      <c r="AD11778" s="5" t="s">
        <v>14706</v>
      </c>
      <c r="AE11778" s="5" t="s">
        <v>475</v>
      </c>
      <c r="AF11778">
        <f>MONTH(Table1[[#This Row],[Date Sent]])</f>
        <v>7</v>
      </c>
      <c r="AG11778">
        <f>YEAR(Table1[[#This Row],[Date Sent]])</f>
        <v>2024</v>
      </c>
    </row>
    <row r="11779" spans="1:33" x14ac:dyDescent="0.2">
      <c r="A11779" t="s">
        <v>860</v>
      </c>
      <c r="B11779" t="s">
        <v>861</v>
      </c>
      <c r="C11779" s="1">
        <v>51.4</v>
      </c>
      <c r="D11779" s="5">
        <v>45459</v>
      </c>
      <c r="E11779" t="s">
        <v>13</v>
      </c>
      <c r="F11779" s="1" t="s">
        <v>39</v>
      </c>
      <c r="G11779" s="36" t="str">
        <f>Table1[[#This Row],[Split 1]]</f>
        <v>material to board up door</v>
      </c>
      <c r="H11779" s="1" t="s">
        <v>12285</v>
      </c>
      <c r="AC11779" s="5">
        <v>45491</v>
      </c>
      <c r="AD11779" s="5" t="s">
        <v>14706</v>
      </c>
      <c r="AE11779" s="5" t="s">
        <v>475</v>
      </c>
      <c r="AF11779">
        <f>MONTH(Table1[[#This Row],[Date Sent]])</f>
        <v>7</v>
      </c>
      <c r="AG11779">
        <f>YEAR(Table1[[#This Row],[Date Sent]])</f>
        <v>2024</v>
      </c>
    </row>
    <row r="11780" spans="1:33" x14ac:dyDescent="0.2">
      <c r="A11780" t="s">
        <v>860</v>
      </c>
      <c r="B11780" t="s">
        <v>861</v>
      </c>
      <c r="C11780" s="1">
        <v>266.88</v>
      </c>
      <c r="D11780" s="5">
        <v>45463</v>
      </c>
      <c r="E11780" t="s">
        <v>15</v>
      </c>
      <c r="F11780" s="1" t="s">
        <v>11869</v>
      </c>
      <c r="G11780" s="42" t="s">
        <v>15</v>
      </c>
      <c r="H11780" s="1" t="s">
        <v>3908</v>
      </c>
      <c r="AC11780" s="5">
        <v>45491</v>
      </c>
      <c r="AD11780" s="5" t="s">
        <v>14706</v>
      </c>
      <c r="AE11780" s="5" t="s">
        <v>475</v>
      </c>
      <c r="AF11780">
        <f>MONTH(Table1[[#This Row],[Date Sent]])</f>
        <v>7</v>
      </c>
      <c r="AG11780">
        <f>YEAR(Table1[[#This Row],[Date Sent]])</f>
        <v>2024</v>
      </c>
    </row>
    <row r="11781" spans="1:33" x14ac:dyDescent="0.2">
      <c r="A11781" t="s">
        <v>926</v>
      </c>
      <c r="B11781" t="s">
        <v>12286</v>
      </c>
      <c r="C11781" s="1">
        <v>79.08</v>
      </c>
      <c r="D11781" s="5">
        <v>45433</v>
      </c>
      <c r="E11781" t="s">
        <v>17</v>
      </c>
      <c r="F11781" s="1" t="s">
        <v>918</v>
      </c>
      <c r="G11781" s="36" t="str">
        <f>Table1[[#This Row],[Split 1]]</f>
        <v>reciprocating saw &amp; blades, braille sign</v>
      </c>
      <c r="H11781" s="1" t="s">
        <v>12287</v>
      </c>
      <c r="I11781">
        <v>69.98</v>
      </c>
      <c r="J11781" s="16" t="s">
        <v>17</v>
      </c>
      <c r="K11781" s="1" t="s">
        <v>12288</v>
      </c>
      <c r="L11781">
        <v>9.0999999999999943</v>
      </c>
      <c r="M11781" t="s">
        <v>15</v>
      </c>
      <c r="N11781" s="1" t="s">
        <v>12289</v>
      </c>
      <c r="AC11781" s="5">
        <v>45491</v>
      </c>
      <c r="AD11781" s="5" t="s">
        <v>14524</v>
      </c>
      <c r="AE11781" s="5" t="s">
        <v>475</v>
      </c>
      <c r="AF11781">
        <f>MONTH(Table1[[#This Row],[Date Sent]])</f>
        <v>7</v>
      </c>
      <c r="AG11781">
        <f>YEAR(Table1[[#This Row],[Date Sent]])</f>
        <v>2024</v>
      </c>
    </row>
    <row r="11782" spans="1:33" x14ac:dyDescent="0.2">
      <c r="A11782" t="s">
        <v>926</v>
      </c>
      <c r="B11782" t="s">
        <v>12286</v>
      </c>
      <c r="C11782" s="1">
        <v>32.5</v>
      </c>
      <c r="D11782" s="5">
        <v>45435</v>
      </c>
      <c r="E11782" t="s">
        <v>39</v>
      </c>
      <c r="F11782" s="1" t="s">
        <v>40</v>
      </c>
      <c r="G11782" s="42" t="s">
        <v>11860</v>
      </c>
      <c r="H11782" s="1" t="s">
        <v>10912</v>
      </c>
      <c r="AC11782" s="5">
        <v>45491</v>
      </c>
      <c r="AD11782" s="5" t="s">
        <v>14524</v>
      </c>
      <c r="AE11782" s="5" t="s">
        <v>475</v>
      </c>
      <c r="AF11782">
        <f>MONTH(Table1[[#This Row],[Date Sent]])</f>
        <v>7</v>
      </c>
      <c r="AG11782">
        <f>YEAR(Table1[[#This Row],[Date Sent]])</f>
        <v>2024</v>
      </c>
    </row>
    <row r="11783" spans="1:33" x14ac:dyDescent="0.2">
      <c r="A11783" t="s">
        <v>926</v>
      </c>
      <c r="B11783" t="s">
        <v>12286</v>
      </c>
      <c r="C11783" s="1">
        <v>32.24</v>
      </c>
      <c r="D11783" s="5">
        <v>45436</v>
      </c>
      <c r="E11783" t="s">
        <v>39</v>
      </c>
      <c r="F11783" s="1" t="s">
        <v>40</v>
      </c>
      <c r="G11783" s="42" t="s">
        <v>40</v>
      </c>
      <c r="H11783" s="1" t="s">
        <v>12290</v>
      </c>
      <c r="AC11783" s="5">
        <v>45491</v>
      </c>
      <c r="AD11783" s="5" t="s">
        <v>14524</v>
      </c>
      <c r="AE11783" s="5" t="s">
        <v>475</v>
      </c>
      <c r="AF11783">
        <f>MONTH(Table1[[#This Row],[Date Sent]])</f>
        <v>7</v>
      </c>
      <c r="AG11783">
        <f>YEAR(Table1[[#This Row],[Date Sent]])</f>
        <v>2024</v>
      </c>
    </row>
    <row r="11784" spans="1:33" x14ac:dyDescent="0.2">
      <c r="A11784" t="s">
        <v>926</v>
      </c>
      <c r="B11784" t="s">
        <v>12286</v>
      </c>
      <c r="C11784" s="1">
        <v>7.46</v>
      </c>
      <c r="D11784" s="5">
        <v>45436</v>
      </c>
      <c r="E11784" t="s">
        <v>39</v>
      </c>
      <c r="F11784" s="1" t="s">
        <v>40</v>
      </c>
      <c r="G11784" s="42" t="s">
        <v>12291</v>
      </c>
      <c r="H11784" s="1" t="s">
        <v>12292</v>
      </c>
      <c r="AC11784" s="5">
        <v>45491</v>
      </c>
      <c r="AD11784" s="5" t="s">
        <v>14524</v>
      </c>
      <c r="AE11784" s="5" t="s">
        <v>475</v>
      </c>
      <c r="AF11784">
        <f>MONTH(Table1[[#This Row],[Date Sent]])</f>
        <v>7</v>
      </c>
      <c r="AG11784">
        <f>YEAR(Table1[[#This Row],[Date Sent]])</f>
        <v>2024</v>
      </c>
    </row>
    <row r="11785" spans="1:33" x14ac:dyDescent="0.2">
      <c r="A11785" t="s">
        <v>926</v>
      </c>
      <c r="B11785" t="s">
        <v>12286</v>
      </c>
      <c r="C11785" s="1">
        <v>5.58</v>
      </c>
      <c r="D11785" s="5">
        <v>45455</v>
      </c>
      <c r="E11785" t="s">
        <v>39</v>
      </c>
      <c r="F11785" s="1" t="s">
        <v>40</v>
      </c>
      <c r="G11785" s="42" t="s">
        <v>40</v>
      </c>
      <c r="H11785" s="1" t="s">
        <v>12293</v>
      </c>
      <c r="AC11785" s="5">
        <v>45491</v>
      </c>
      <c r="AD11785" s="5" t="s">
        <v>14524</v>
      </c>
      <c r="AE11785" s="5" t="s">
        <v>475</v>
      </c>
      <c r="AF11785">
        <f>MONTH(Table1[[#This Row],[Date Sent]])</f>
        <v>7</v>
      </c>
      <c r="AG11785">
        <f>YEAR(Table1[[#This Row],[Date Sent]])</f>
        <v>2024</v>
      </c>
    </row>
    <row r="11786" spans="1:33" x14ac:dyDescent="0.2">
      <c r="A11786" t="s">
        <v>926</v>
      </c>
      <c r="B11786" t="s">
        <v>12286</v>
      </c>
      <c r="C11786" s="1">
        <v>28.38</v>
      </c>
      <c r="D11786" s="5">
        <v>45460</v>
      </c>
      <c r="E11786" t="s">
        <v>17</v>
      </c>
      <c r="F11786" s="1" t="s">
        <v>34</v>
      </c>
      <c r="G11786" s="42" t="s">
        <v>34</v>
      </c>
      <c r="H11786" s="1" t="s">
        <v>12294</v>
      </c>
      <c r="AC11786" s="5">
        <v>45491</v>
      </c>
      <c r="AD11786" s="5" t="s">
        <v>14524</v>
      </c>
      <c r="AE11786" s="5" t="s">
        <v>475</v>
      </c>
      <c r="AF11786">
        <f>MONTH(Table1[[#This Row],[Date Sent]])</f>
        <v>7</v>
      </c>
      <c r="AG11786">
        <f>YEAR(Table1[[#This Row],[Date Sent]])</f>
        <v>2024</v>
      </c>
    </row>
    <row r="11787" spans="1:33" x14ac:dyDescent="0.2">
      <c r="A11787" t="s">
        <v>1753</v>
      </c>
      <c r="B11787" t="s">
        <v>12295</v>
      </c>
      <c r="C11787" s="1">
        <v>38.99</v>
      </c>
      <c r="D11787" s="5">
        <v>45444</v>
      </c>
      <c r="E11787" t="s">
        <v>37</v>
      </c>
      <c r="F11787" s="1" t="s">
        <v>4</v>
      </c>
      <c r="G11787" s="36" t="str">
        <f>Table1[[#This Row],[Split 1]]</f>
        <v>Candy for parade</v>
      </c>
      <c r="H11787" s="1" t="s">
        <v>12296</v>
      </c>
      <c r="AC11787" s="5">
        <v>45491</v>
      </c>
      <c r="AD11787" s="5" t="s">
        <v>14586</v>
      </c>
      <c r="AE11787" s="5" t="s">
        <v>475</v>
      </c>
      <c r="AF11787">
        <f>MONTH(Table1[[#This Row],[Date Sent]])</f>
        <v>7</v>
      </c>
      <c r="AG11787">
        <f>YEAR(Table1[[#This Row],[Date Sent]])</f>
        <v>2024</v>
      </c>
    </row>
    <row r="11788" spans="1:33" x14ac:dyDescent="0.2">
      <c r="A11788" t="s">
        <v>1753</v>
      </c>
      <c r="B11788" t="s">
        <v>12295</v>
      </c>
      <c r="C11788" s="1">
        <v>91.6</v>
      </c>
      <c r="D11788" s="5">
        <v>45446</v>
      </c>
      <c r="E11788" t="s">
        <v>24</v>
      </c>
      <c r="F11788" s="1" t="s">
        <v>18</v>
      </c>
      <c r="G11788" s="36" t="str">
        <f>Table1[[#This Row],[Split 1]]</f>
        <v>Water</v>
      </c>
      <c r="H11788" s="1" t="s">
        <v>984</v>
      </c>
      <c r="AC11788" s="5">
        <v>45491</v>
      </c>
      <c r="AD11788" s="5" t="s">
        <v>14586</v>
      </c>
      <c r="AE11788" s="5" t="s">
        <v>475</v>
      </c>
      <c r="AF11788">
        <f>MONTH(Table1[[#This Row],[Date Sent]])</f>
        <v>7</v>
      </c>
      <c r="AG11788">
        <f>YEAR(Table1[[#This Row],[Date Sent]])</f>
        <v>2024</v>
      </c>
    </row>
    <row r="11789" spans="1:33" x14ac:dyDescent="0.2">
      <c r="A11789" t="s">
        <v>1753</v>
      </c>
      <c r="B11789" t="s">
        <v>12295</v>
      </c>
      <c r="C11789" s="1">
        <v>39.75</v>
      </c>
      <c r="D11789" s="5">
        <v>45446</v>
      </c>
      <c r="E11789" t="s">
        <v>21</v>
      </c>
      <c r="F11789" s="1" t="s">
        <v>918</v>
      </c>
      <c r="G11789" s="36" t="str">
        <f>Table1[[#This Row],[Split 1]]</f>
        <v>spray bottles, bath tissue, plastic knives, drywall knife</v>
      </c>
      <c r="H11789" s="1" t="s">
        <v>12297</v>
      </c>
      <c r="I11789">
        <v>18.78</v>
      </c>
      <c r="J11789" s="16" t="s">
        <v>21</v>
      </c>
      <c r="K11789" s="1" t="s">
        <v>1722</v>
      </c>
      <c r="L11789">
        <v>17.84</v>
      </c>
      <c r="M11789" t="s">
        <v>15</v>
      </c>
      <c r="N11789" s="1" t="s">
        <v>11394</v>
      </c>
      <c r="O11789">
        <v>3.1299999999999955</v>
      </c>
      <c r="P11789" t="s">
        <v>17</v>
      </c>
      <c r="Q11789" s="1" t="s">
        <v>12298</v>
      </c>
      <c r="AC11789" s="5">
        <v>45491</v>
      </c>
      <c r="AD11789" s="5" t="s">
        <v>14586</v>
      </c>
      <c r="AE11789" s="5" t="s">
        <v>475</v>
      </c>
      <c r="AF11789">
        <f>MONTH(Table1[[#This Row],[Date Sent]])</f>
        <v>7</v>
      </c>
      <c r="AG11789">
        <f>YEAR(Table1[[#This Row],[Date Sent]])</f>
        <v>2024</v>
      </c>
    </row>
    <row r="11790" spans="1:33" x14ac:dyDescent="0.2">
      <c r="A11790" t="s">
        <v>1753</v>
      </c>
      <c r="B11790" t="s">
        <v>12295</v>
      </c>
      <c r="C11790" s="1">
        <v>40.68</v>
      </c>
      <c r="D11790" s="5">
        <v>45453</v>
      </c>
      <c r="E11790" t="s">
        <v>24</v>
      </c>
      <c r="F11790" s="1" t="s">
        <v>18</v>
      </c>
      <c r="G11790" s="36" t="str">
        <f>Table1[[#This Row],[Split 1]]</f>
        <v>Water</v>
      </c>
      <c r="H11790" s="1" t="s">
        <v>984</v>
      </c>
      <c r="AC11790" s="5">
        <v>45491</v>
      </c>
      <c r="AD11790" s="5" t="s">
        <v>14586</v>
      </c>
      <c r="AE11790" s="5" t="s">
        <v>475</v>
      </c>
      <c r="AF11790">
        <f>MONTH(Table1[[#This Row],[Date Sent]])</f>
        <v>7</v>
      </c>
      <c r="AG11790">
        <f>YEAR(Table1[[#This Row],[Date Sent]])</f>
        <v>2024</v>
      </c>
    </row>
    <row r="11791" spans="1:33" x14ac:dyDescent="0.2">
      <c r="A11791" t="s">
        <v>482</v>
      </c>
      <c r="B11791" t="s">
        <v>12299</v>
      </c>
      <c r="C11791" s="1">
        <v>140.47999999999999</v>
      </c>
      <c r="D11791" s="5">
        <v>45459</v>
      </c>
      <c r="E11791" t="s">
        <v>49</v>
      </c>
      <c r="F11791" s="1" t="s">
        <v>17</v>
      </c>
      <c r="G11791" s="42" t="s">
        <v>17</v>
      </c>
      <c r="H11791" s="1" t="s">
        <v>12300</v>
      </c>
      <c r="AC11791" s="5">
        <v>45491</v>
      </c>
      <c r="AD11791" s="5" t="s">
        <v>13354</v>
      </c>
      <c r="AE11791" s="5" t="s">
        <v>475</v>
      </c>
      <c r="AF11791">
        <f>MONTH(Table1[[#This Row],[Date Sent]])</f>
        <v>7</v>
      </c>
      <c r="AG11791">
        <f>YEAR(Table1[[#This Row],[Date Sent]])</f>
        <v>2024</v>
      </c>
    </row>
    <row r="11792" spans="1:33" x14ac:dyDescent="0.2">
      <c r="A11792" t="s">
        <v>482</v>
      </c>
      <c r="B11792" t="s">
        <v>12299</v>
      </c>
      <c r="C11792" s="1">
        <v>54.34</v>
      </c>
      <c r="D11792" s="5">
        <v>45460</v>
      </c>
      <c r="E11792" t="s">
        <v>21</v>
      </c>
      <c r="F11792" s="1" t="s">
        <v>17</v>
      </c>
      <c r="G11792" s="42" t="s">
        <v>17</v>
      </c>
      <c r="H11792" s="1" t="s">
        <v>12301</v>
      </c>
      <c r="AC11792" s="5">
        <v>45491</v>
      </c>
      <c r="AD11792" s="5" t="s">
        <v>13354</v>
      </c>
      <c r="AE11792" s="5" t="s">
        <v>475</v>
      </c>
      <c r="AF11792">
        <f>MONTH(Table1[[#This Row],[Date Sent]])</f>
        <v>7</v>
      </c>
      <c r="AG11792">
        <f>YEAR(Table1[[#This Row],[Date Sent]])</f>
        <v>2024</v>
      </c>
    </row>
    <row r="11793" spans="1:33" x14ac:dyDescent="0.2">
      <c r="A11793" t="s">
        <v>482</v>
      </c>
      <c r="B11793" t="s">
        <v>12299</v>
      </c>
      <c r="C11793" s="1">
        <v>227.56</v>
      </c>
      <c r="D11793" s="5">
        <v>45460</v>
      </c>
      <c r="E11793" t="s">
        <v>49</v>
      </c>
      <c r="F11793" s="1" t="s">
        <v>17</v>
      </c>
      <c r="G11793" s="42" t="s">
        <v>17</v>
      </c>
      <c r="H11793" s="1" t="s">
        <v>12302</v>
      </c>
      <c r="AC11793" s="5">
        <v>45491</v>
      </c>
      <c r="AD11793" s="5" t="s">
        <v>13354</v>
      </c>
      <c r="AE11793" s="5" t="s">
        <v>475</v>
      </c>
      <c r="AF11793">
        <f>MONTH(Table1[[#This Row],[Date Sent]])</f>
        <v>7</v>
      </c>
      <c r="AG11793">
        <f>YEAR(Table1[[#This Row],[Date Sent]])</f>
        <v>2024</v>
      </c>
    </row>
    <row r="11794" spans="1:33" x14ac:dyDescent="0.2">
      <c r="A11794" t="s">
        <v>482</v>
      </c>
      <c r="B11794" t="s">
        <v>12299</v>
      </c>
      <c r="C11794" s="1">
        <v>2.09</v>
      </c>
      <c r="D11794" s="5">
        <v>45462</v>
      </c>
      <c r="E11794" t="s">
        <v>18</v>
      </c>
      <c r="F11794" s="1" t="s">
        <v>15</v>
      </c>
      <c r="G11794" s="36" t="str">
        <f>Table1[[#This Row],[Split 1]]</f>
        <v>separate charge for bigger order</v>
      </c>
      <c r="H11794" s="1" t="s">
        <v>12303</v>
      </c>
      <c r="AC11794" s="5">
        <v>45491</v>
      </c>
      <c r="AD11794" s="5" t="s">
        <v>13354</v>
      </c>
      <c r="AE11794" s="5" t="s">
        <v>475</v>
      </c>
      <c r="AF11794">
        <f>MONTH(Table1[[#This Row],[Date Sent]])</f>
        <v>7</v>
      </c>
      <c r="AG11794">
        <f>YEAR(Table1[[#This Row],[Date Sent]])</f>
        <v>2024</v>
      </c>
    </row>
    <row r="11795" spans="1:33" x14ac:dyDescent="0.2">
      <c r="A11795" t="s">
        <v>482</v>
      </c>
      <c r="B11795" t="s">
        <v>12299</v>
      </c>
      <c r="C11795" s="1">
        <v>105.55</v>
      </c>
      <c r="D11795" s="5">
        <v>45463</v>
      </c>
      <c r="E11795" t="s">
        <v>21</v>
      </c>
      <c r="F11795" s="1" t="s">
        <v>18</v>
      </c>
      <c r="G11795" s="42" t="s">
        <v>11791</v>
      </c>
      <c r="H11795" s="1" t="s">
        <v>12304</v>
      </c>
      <c r="AC11795" s="5">
        <v>45491</v>
      </c>
      <c r="AD11795" s="5" t="s">
        <v>13354</v>
      </c>
      <c r="AE11795" s="5" t="s">
        <v>475</v>
      </c>
      <c r="AF11795">
        <f>MONTH(Table1[[#This Row],[Date Sent]])</f>
        <v>7</v>
      </c>
      <c r="AG11795">
        <f>YEAR(Table1[[#This Row],[Date Sent]])</f>
        <v>2024</v>
      </c>
    </row>
    <row r="11796" spans="1:33" x14ac:dyDescent="0.2">
      <c r="A11796" t="s">
        <v>813</v>
      </c>
      <c r="B11796" t="s">
        <v>12305</v>
      </c>
      <c r="C11796" s="1">
        <v>56.35</v>
      </c>
      <c r="D11796" s="5">
        <v>45461</v>
      </c>
      <c r="E11796" t="s">
        <v>21</v>
      </c>
      <c r="F11796" s="1" t="s">
        <v>918</v>
      </c>
      <c r="G11796" s="42" t="s">
        <v>11932</v>
      </c>
      <c r="H11796" s="1" t="s">
        <v>12306</v>
      </c>
      <c r="I11796">
        <v>32.159999999999997</v>
      </c>
      <c r="J11796" s="16" t="s">
        <v>16</v>
      </c>
      <c r="K11796" s="1" t="s">
        <v>1057</v>
      </c>
      <c r="L11796">
        <v>24.190000000000005</v>
      </c>
      <c r="M11796" t="s">
        <v>33</v>
      </c>
      <c r="N11796" s="1" t="s">
        <v>12307</v>
      </c>
      <c r="AC11796" s="5">
        <v>45491</v>
      </c>
      <c r="AD11796" s="5" t="s">
        <v>13196</v>
      </c>
      <c r="AE11796" s="5" t="s">
        <v>475</v>
      </c>
      <c r="AF11796">
        <f>MONTH(Table1[[#This Row],[Date Sent]])</f>
        <v>7</v>
      </c>
      <c r="AG11796">
        <f>YEAR(Table1[[#This Row],[Date Sent]])</f>
        <v>2024</v>
      </c>
    </row>
    <row r="11797" spans="1:33" x14ac:dyDescent="0.2">
      <c r="A11797" t="s">
        <v>813</v>
      </c>
      <c r="B11797" t="s">
        <v>12305</v>
      </c>
      <c r="C11797" s="1">
        <v>58.03</v>
      </c>
      <c r="D11797" s="5">
        <v>45461</v>
      </c>
      <c r="E11797" t="s">
        <v>21</v>
      </c>
      <c r="F11797" s="1" t="s">
        <v>39</v>
      </c>
      <c r="G11797" s="36" t="str">
        <f>Table1[[#This Row],[Split 1]]</f>
        <v>sharkbites, poly tubing</v>
      </c>
      <c r="H11797" s="1" t="s">
        <v>12308</v>
      </c>
      <c r="AC11797" s="5">
        <v>45491</v>
      </c>
      <c r="AD11797" s="5" t="s">
        <v>13196</v>
      </c>
      <c r="AE11797" s="5" t="s">
        <v>475</v>
      </c>
      <c r="AF11797">
        <f>MONTH(Table1[[#This Row],[Date Sent]])</f>
        <v>7</v>
      </c>
      <c r="AG11797">
        <f>YEAR(Table1[[#This Row],[Date Sent]])</f>
        <v>2024</v>
      </c>
    </row>
    <row r="11798" spans="1:33" x14ac:dyDescent="0.2">
      <c r="A11798" t="s">
        <v>813</v>
      </c>
      <c r="B11798" t="s">
        <v>12305</v>
      </c>
      <c r="C11798" s="1">
        <v>91.67</v>
      </c>
      <c r="D11798" s="5">
        <v>45468</v>
      </c>
      <c r="E11798" t="s">
        <v>21</v>
      </c>
      <c r="F11798" s="1" t="s">
        <v>918</v>
      </c>
      <c r="G11798" s="42" t="s">
        <v>21</v>
      </c>
      <c r="H11798" s="1" t="s">
        <v>12309</v>
      </c>
      <c r="I11798">
        <v>16.260000000000002</v>
      </c>
      <c r="J11798" s="16" t="s">
        <v>33</v>
      </c>
      <c r="K11798" s="1" t="s">
        <v>1602</v>
      </c>
      <c r="L11798">
        <v>21.04</v>
      </c>
      <c r="M11798" t="s">
        <v>21</v>
      </c>
      <c r="N11798" s="1" t="s">
        <v>1722</v>
      </c>
      <c r="O11798">
        <v>54.370000000000005</v>
      </c>
      <c r="P11798" t="s">
        <v>18</v>
      </c>
      <c r="Q11798" s="1" t="s">
        <v>1153</v>
      </c>
      <c r="AC11798" s="5">
        <v>45491</v>
      </c>
      <c r="AD11798" s="5" t="s">
        <v>13196</v>
      </c>
      <c r="AE11798" s="5" t="s">
        <v>475</v>
      </c>
      <c r="AF11798">
        <f>MONTH(Table1[[#This Row],[Date Sent]])</f>
        <v>7</v>
      </c>
      <c r="AG11798">
        <f>YEAR(Table1[[#This Row],[Date Sent]])</f>
        <v>2024</v>
      </c>
    </row>
    <row r="11799" spans="1:33" x14ac:dyDescent="0.2">
      <c r="A11799" t="s">
        <v>2561</v>
      </c>
      <c r="B11799" t="s">
        <v>12310</v>
      </c>
      <c r="C11799" s="1">
        <v>10.95</v>
      </c>
      <c r="D11799" s="5">
        <v>45437</v>
      </c>
      <c r="E11799" t="s">
        <v>21</v>
      </c>
      <c r="F11799" s="1" t="s">
        <v>33</v>
      </c>
      <c r="G11799" s="42" t="s">
        <v>33</v>
      </c>
      <c r="H11799" s="1" t="s">
        <v>1922</v>
      </c>
      <c r="AC11799" s="5">
        <v>45491</v>
      </c>
      <c r="AD11799" s="5" t="s">
        <v>14719</v>
      </c>
      <c r="AE11799" s="5" t="s">
        <v>198</v>
      </c>
      <c r="AF11799">
        <f>MONTH(Table1[[#This Row],[Date Sent]])</f>
        <v>7</v>
      </c>
      <c r="AG11799">
        <f>YEAR(Table1[[#This Row],[Date Sent]])</f>
        <v>2024</v>
      </c>
    </row>
    <row r="11800" spans="1:33" x14ac:dyDescent="0.2">
      <c r="A11800" t="s">
        <v>2561</v>
      </c>
      <c r="B11800" t="s">
        <v>12310</v>
      </c>
      <c r="C11800" s="1">
        <v>87.21</v>
      </c>
      <c r="D11800" s="5">
        <v>45439</v>
      </c>
      <c r="E11800" t="s">
        <v>13</v>
      </c>
      <c r="F11800" s="1" t="s">
        <v>33</v>
      </c>
      <c r="G11800" s="42" t="s">
        <v>38</v>
      </c>
      <c r="H11800" s="1" t="s">
        <v>12311</v>
      </c>
      <c r="AC11800" s="5">
        <v>45491</v>
      </c>
      <c r="AD11800" s="5" t="s">
        <v>14719</v>
      </c>
      <c r="AE11800" s="5" t="s">
        <v>198</v>
      </c>
      <c r="AF11800">
        <f>MONTH(Table1[[#This Row],[Date Sent]])</f>
        <v>7</v>
      </c>
      <c r="AG11800">
        <f>YEAR(Table1[[#This Row],[Date Sent]])</f>
        <v>2024</v>
      </c>
    </row>
    <row r="11801" spans="1:33" x14ac:dyDescent="0.2">
      <c r="A11801" t="s">
        <v>2561</v>
      </c>
      <c r="B11801" t="s">
        <v>12310</v>
      </c>
      <c r="C11801" s="1">
        <v>107.4</v>
      </c>
      <c r="D11801" s="5">
        <v>45446</v>
      </c>
      <c r="E11801" t="s">
        <v>39</v>
      </c>
      <c r="F11801" s="1" t="s">
        <v>918</v>
      </c>
      <c r="G11801" s="42" t="s">
        <v>12312</v>
      </c>
      <c r="H11801" s="1" t="s">
        <v>12313</v>
      </c>
      <c r="I11801">
        <v>33.94</v>
      </c>
      <c r="J11801" s="16" t="s">
        <v>33</v>
      </c>
      <c r="K11801" s="1" t="s">
        <v>6553</v>
      </c>
      <c r="L11801">
        <v>73.460000000000008</v>
      </c>
      <c r="M11801" t="s">
        <v>39</v>
      </c>
      <c r="N11801" s="1" t="s">
        <v>5644</v>
      </c>
      <c r="AC11801" s="5">
        <v>45491</v>
      </c>
      <c r="AD11801" s="5" t="s">
        <v>14719</v>
      </c>
      <c r="AE11801" s="5" t="s">
        <v>198</v>
      </c>
      <c r="AF11801">
        <f>MONTH(Table1[[#This Row],[Date Sent]])</f>
        <v>7</v>
      </c>
      <c r="AG11801">
        <f>YEAR(Table1[[#This Row],[Date Sent]])</f>
        <v>2024</v>
      </c>
    </row>
    <row r="11802" spans="1:33" x14ac:dyDescent="0.2">
      <c r="A11802" t="s">
        <v>2561</v>
      </c>
      <c r="B11802" t="s">
        <v>12310</v>
      </c>
      <c r="C11802" s="1">
        <v>317.92</v>
      </c>
      <c r="D11802" s="5">
        <v>45448</v>
      </c>
      <c r="E11802" t="s">
        <v>21</v>
      </c>
      <c r="F11802" s="1" t="s">
        <v>918</v>
      </c>
      <c r="G11802" s="42" t="s">
        <v>11791</v>
      </c>
      <c r="H11802" s="1" t="s">
        <v>12314</v>
      </c>
      <c r="I11802">
        <v>15.44</v>
      </c>
      <c r="J11802" s="16" t="s">
        <v>18</v>
      </c>
      <c r="K11802" s="1" t="s">
        <v>8945</v>
      </c>
      <c r="L11802">
        <v>302.48</v>
      </c>
      <c r="M11802" t="s">
        <v>33</v>
      </c>
      <c r="N11802" s="1" t="s">
        <v>1056</v>
      </c>
      <c r="AC11802" s="5">
        <v>45491</v>
      </c>
      <c r="AD11802" s="5" t="s">
        <v>14719</v>
      </c>
      <c r="AE11802" s="5" t="s">
        <v>198</v>
      </c>
      <c r="AF11802">
        <f>MONTH(Table1[[#This Row],[Date Sent]])</f>
        <v>7</v>
      </c>
      <c r="AG11802">
        <f>YEAR(Table1[[#This Row],[Date Sent]])</f>
        <v>2024</v>
      </c>
    </row>
    <row r="11803" spans="1:33" x14ac:dyDescent="0.2">
      <c r="A11803" t="s">
        <v>2561</v>
      </c>
      <c r="B11803" t="s">
        <v>12310</v>
      </c>
      <c r="C11803" s="1">
        <v>361.08</v>
      </c>
      <c r="D11803" s="5">
        <v>45451</v>
      </c>
      <c r="E11803" t="s">
        <v>14</v>
      </c>
      <c r="F11803" s="1" t="s">
        <v>25</v>
      </c>
      <c r="G11803" s="42" t="s">
        <v>25</v>
      </c>
      <c r="H11803" s="1" t="s">
        <v>12315</v>
      </c>
      <c r="AC11803" s="5">
        <v>45491</v>
      </c>
      <c r="AD11803" s="5" t="s">
        <v>14719</v>
      </c>
      <c r="AE11803" s="5" t="s">
        <v>198</v>
      </c>
      <c r="AF11803">
        <f>MONTH(Table1[[#This Row],[Date Sent]])</f>
        <v>7</v>
      </c>
      <c r="AG11803">
        <f>YEAR(Table1[[#This Row],[Date Sent]])</f>
        <v>2024</v>
      </c>
    </row>
    <row r="11804" spans="1:33" x14ac:dyDescent="0.2">
      <c r="A11804" t="s">
        <v>2561</v>
      </c>
      <c r="B11804" t="s">
        <v>12310</v>
      </c>
      <c r="C11804" s="1">
        <v>126.12</v>
      </c>
      <c r="D11804" s="5">
        <v>45457</v>
      </c>
      <c r="E11804" t="s">
        <v>18</v>
      </c>
      <c r="F11804" s="1" t="s">
        <v>918</v>
      </c>
      <c r="G11804" s="42" t="s">
        <v>12021</v>
      </c>
      <c r="H11804" s="1" t="s">
        <v>12316</v>
      </c>
      <c r="I11804">
        <v>44.02</v>
      </c>
      <c r="J11804" s="16" t="s">
        <v>15</v>
      </c>
      <c r="K11804" s="1" t="s">
        <v>12317</v>
      </c>
      <c r="L11804">
        <v>15.98</v>
      </c>
      <c r="M11804" t="s">
        <v>33</v>
      </c>
      <c r="N11804" s="1" t="s">
        <v>1777</v>
      </c>
      <c r="O11804">
        <v>66.12</v>
      </c>
      <c r="P11804" t="s">
        <v>18</v>
      </c>
      <c r="Q11804" s="1" t="s">
        <v>8945</v>
      </c>
      <c r="AC11804" s="5">
        <v>45491</v>
      </c>
      <c r="AD11804" s="5" t="s">
        <v>14719</v>
      </c>
      <c r="AE11804" s="5" t="s">
        <v>198</v>
      </c>
      <c r="AF11804">
        <f>MONTH(Table1[[#This Row],[Date Sent]])</f>
        <v>7</v>
      </c>
      <c r="AG11804">
        <f>YEAR(Table1[[#This Row],[Date Sent]])</f>
        <v>2024</v>
      </c>
    </row>
    <row r="11805" spans="1:33" x14ac:dyDescent="0.2">
      <c r="A11805" t="s">
        <v>501</v>
      </c>
      <c r="B11805" t="s">
        <v>12318</v>
      </c>
      <c r="C11805" s="1">
        <v>80.77</v>
      </c>
      <c r="D11805" s="5">
        <v>45460</v>
      </c>
      <c r="E11805" t="s">
        <v>21</v>
      </c>
      <c r="F11805" s="1" t="s">
        <v>918</v>
      </c>
      <c r="G11805" s="42" t="s">
        <v>11820</v>
      </c>
      <c r="H11805" s="1" t="s">
        <v>12319</v>
      </c>
      <c r="I11805">
        <v>24.62</v>
      </c>
      <c r="J11805" s="16" t="s">
        <v>18</v>
      </c>
      <c r="K11805" s="1" t="s">
        <v>9757</v>
      </c>
      <c r="L11805">
        <v>56.149999999999991</v>
      </c>
      <c r="M11805" t="s">
        <v>33</v>
      </c>
      <c r="N11805" s="1" t="s">
        <v>11249</v>
      </c>
      <c r="AC11805" s="5">
        <v>45491</v>
      </c>
      <c r="AD11805" s="5" t="s">
        <v>13772</v>
      </c>
      <c r="AE11805" s="5" t="s">
        <v>156</v>
      </c>
      <c r="AF11805">
        <f>MONTH(Table1[[#This Row],[Date Sent]])</f>
        <v>7</v>
      </c>
      <c r="AG11805">
        <f>YEAR(Table1[[#This Row],[Date Sent]])</f>
        <v>2024</v>
      </c>
    </row>
    <row r="11806" spans="1:33" x14ac:dyDescent="0.2">
      <c r="A11806" t="s">
        <v>796</v>
      </c>
      <c r="B11806" t="s">
        <v>797</v>
      </c>
      <c r="C11806" s="1">
        <v>16.96</v>
      </c>
      <c r="D11806" s="5">
        <v>45443</v>
      </c>
      <c r="E11806" t="s">
        <v>18</v>
      </c>
      <c r="F11806" s="1" t="s">
        <v>15</v>
      </c>
      <c r="G11806" s="36" t="str">
        <f>Table1[[#This Row],[Split 1]]</f>
        <v>air freshner for bathroom</v>
      </c>
      <c r="H11806" s="1" t="s">
        <v>12320</v>
      </c>
      <c r="AC11806" s="5">
        <v>45491</v>
      </c>
      <c r="AD11806" s="5" t="s">
        <v>11585</v>
      </c>
      <c r="AE11806" s="5" t="s">
        <v>198</v>
      </c>
      <c r="AF11806">
        <f>MONTH(Table1[[#This Row],[Date Sent]])</f>
        <v>7</v>
      </c>
      <c r="AG11806">
        <f>YEAR(Table1[[#This Row],[Date Sent]])</f>
        <v>2024</v>
      </c>
    </row>
    <row r="11807" spans="1:33" x14ac:dyDescent="0.2">
      <c r="A11807" t="s">
        <v>796</v>
      </c>
      <c r="B11807" t="s">
        <v>797</v>
      </c>
      <c r="C11807" s="1">
        <v>32.880000000000003</v>
      </c>
      <c r="D11807" s="5">
        <v>45444</v>
      </c>
      <c r="E11807" t="s">
        <v>13</v>
      </c>
      <c r="F11807" s="1" t="s">
        <v>33</v>
      </c>
      <c r="G11807" s="42" t="s">
        <v>33</v>
      </c>
      <c r="H11807" s="1" t="s">
        <v>2604</v>
      </c>
      <c r="AC11807" s="5">
        <v>45491</v>
      </c>
      <c r="AD11807" s="5" t="s">
        <v>11585</v>
      </c>
      <c r="AE11807" s="5" t="s">
        <v>198</v>
      </c>
      <c r="AF11807">
        <f>MONTH(Table1[[#This Row],[Date Sent]])</f>
        <v>7</v>
      </c>
      <c r="AG11807">
        <f>YEAR(Table1[[#This Row],[Date Sent]])</f>
        <v>2024</v>
      </c>
    </row>
    <row r="11808" spans="1:33" x14ac:dyDescent="0.2">
      <c r="A11808" t="s">
        <v>796</v>
      </c>
      <c r="B11808" t="s">
        <v>797</v>
      </c>
      <c r="C11808" s="1">
        <v>77</v>
      </c>
      <c r="D11808" s="5">
        <v>45445</v>
      </c>
      <c r="E11808" t="s">
        <v>17</v>
      </c>
      <c r="F11808" s="1" t="s">
        <v>33</v>
      </c>
      <c r="G11808" s="42" t="s">
        <v>11804</v>
      </c>
      <c r="H11808" s="1" t="s">
        <v>12321</v>
      </c>
      <c r="AC11808" s="5">
        <v>45491</v>
      </c>
      <c r="AD11808" s="5" t="s">
        <v>11585</v>
      </c>
      <c r="AE11808" s="5" t="s">
        <v>198</v>
      </c>
      <c r="AF11808">
        <f>MONTH(Table1[[#This Row],[Date Sent]])</f>
        <v>7</v>
      </c>
      <c r="AG11808">
        <f>YEAR(Table1[[#This Row],[Date Sent]])</f>
        <v>2024</v>
      </c>
    </row>
    <row r="11809" spans="1:33" x14ac:dyDescent="0.2">
      <c r="A11809" t="s">
        <v>796</v>
      </c>
      <c r="B11809" t="s">
        <v>797</v>
      </c>
      <c r="C11809" s="1">
        <v>21.91</v>
      </c>
      <c r="D11809" s="5">
        <v>45445</v>
      </c>
      <c r="E11809" t="s">
        <v>21</v>
      </c>
      <c r="F11809" s="1" t="s">
        <v>15</v>
      </c>
      <c r="G11809" s="42" t="s">
        <v>15</v>
      </c>
      <c r="H11809" s="1" t="s">
        <v>12320</v>
      </c>
      <c r="AC11809" s="5">
        <v>45491</v>
      </c>
      <c r="AD11809" s="5" t="s">
        <v>11585</v>
      </c>
      <c r="AE11809" s="5" t="s">
        <v>198</v>
      </c>
      <c r="AF11809">
        <f>MONTH(Table1[[#This Row],[Date Sent]])</f>
        <v>7</v>
      </c>
      <c r="AG11809">
        <f>YEAR(Table1[[#This Row],[Date Sent]])</f>
        <v>2024</v>
      </c>
    </row>
    <row r="11810" spans="1:33" x14ac:dyDescent="0.2">
      <c r="A11810" t="s">
        <v>796</v>
      </c>
      <c r="B11810" t="s">
        <v>797</v>
      </c>
      <c r="C11810" s="1">
        <v>145.35</v>
      </c>
      <c r="D11810" s="5">
        <v>45446</v>
      </c>
      <c r="E11810" t="s">
        <v>21</v>
      </c>
      <c r="F11810" s="1" t="s">
        <v>918</v>
      </c>
      <c r="G11810" s="42" t="s">
        <v>11791</v>
      </c>
      <c r="H11810" s="1" t="s">
        <v>12322</v>
      </c>
      <c r="I11810">
        <v>58.94</v>
      </c>
      <c r="J11810" s="16" t="s">
        <v>18</v>
      </c>
      <c r="K11810" s="1" t="s">
        <v>12323</v>
      </c>
      <c r="L11810">
        <v>86.41</v>
      </c>
      <c r="M11810" t="s">
        <v>33</v>
      </c>
      <c r="N11810" s="1" t="s">
        <v>1602</v>
      </c>
      <c r="AC11810" s="5">
        <v>45491</v>
      </c>
      <c r="AD11810" s="5" t="s">
        <v>11585</v>
      </c>
      <c r="AE11810" s="5" t="s">
        <v>198</v>
      </c>
      <c r="AF11810">
        <f>MONTH(Table1[[#This Row],[Date Sent]])</f>
        <v>7</v>
      </c>
      <c r="AG11810">
        <f>YEAR(Table1[[#This Row],[Date Sent]])</f>
        <v>2024</v>
      </c>
    </row>
    <row r="11811" spans="1:33" x14ac:dyDescent="0.2">
      <c r="A11811" t="s">
        <v>796</v>
      </c>
      <c r="B11811" t="s">
        <v>797</v>
      </c>
      <c r="C11811" s="1">
        <v>-39.47</v>
      </c>
      <c r="D11811" s="5">
        <v>45447</v>
      </c>
      <c r="E11811" t="s">
        <v>21</v>
      </c>
      <c r="F11811" s="1" t="s">
        <v>33</v>
      </c>
      <c r="G11811" s="42" t="s">
        <v>11804</v>
      </c>
      <c r="H11811" s="1" t="s">
        <v>12324</v>
      </c>
      <c r="AC11811" s="5">
        <v>45491</v>
      </c>
      <c r="AD11811" s="5" t="s">
        <v>11585</v>
      </c>
      <c r="AE11811" s="5" t="s">
        <v>198</v>
      </c>
      <c r="AF11811">
        <f>MONTH(Table1[[#This Row],[Date Sent]])</f>
        <v>7</v>
      </c>
      <c r="AG11811">
        <f>YEAR(Table1[[#This Row],[Date Sent]])</f>
        <v>2024</v>
      </c>
    </row>
    <row r="11812" spans="1:33" x14ac:dyDescent="0.2">
      <c r="A11812" t="s">
        <v>2624</v>
      </c>
      <c r="B11812" t="s">
        <v>11600</v>
      </c>
      <c r="C11812" s="1">
        <v>27.73</v>
      </c>
      <c r="D11812" s="5">
        <v>45430</v>
      </c>
      <c r="E11812" t="s">
        <v>33</v>
      </c>
      <c r="F11812" s="1" t="s">
        <v>39</v>
      </c>
      <c r="G11812" s="36" t="str">
        <f>Table1[[#This Row],[Split 1]]</f>
        <v>6 inch angled connector</v>
      </c>
      <c r="H11812" s="1" t="s">
        <v>12325</v>
      </c>
      <c r="AC11812" s="5">
        <v>45491</v>
      </c>
      <c r="AD11812" s="5" t="s">
        <v>14652</v>
      </c>
      <c r="AE11812" s="5" t="s">
        <v>272</v>
      </c>
      <c r="AF11812">
        <f>MONTH(Table1[[#This Row],[Date Sent]])</f>
        <v>7</v>
      </c>
      <c r="AG11812">
        <f>YEAR(Table1[[#This Row],[Date Sent]])</f>
        <v>2024</v>
      </c>
    </row>
    <row r="11813" spans="1:33" x14ac:dyDescent="0.2">
      <c r="A11813" t="s">
        <v>2624</v>
      </c>
      <c r="B11813" t="s">
        <v>11600</v>
      </c>
      <c r="C11813" s="1">
        <v>2.02</v>
      </c>
      <c r="D11813" s="5">
        <v>45430</v>
      </c>
      <c r="E11813" t="s">
        <v>33</v>
      </c>
      <c r="F11813" s="1" t="s">
        <v>39</v>
      </c>
      <c r="G11813" s="42" t="s">
        <v>39</v>
      </c>
      <c r="H11813" s="1" t="s">
        <v>12326</v>
      </c>
      <c r="AC11813" s="5">
        <v>45491</v>
      </c>
      <c r="AD11813" s="5" t="s">
        <v>14652</v>
      </c>
      <c r="AE11813" s="5" t="s">
        <v>272</v>
      </c>
      <c r="AF11813">
        <f>MONTH(Table1[[#This Row],[Date Sent]])</f>
        <v>7</v>
      </c>
      <c r="AG11813">
        <f>YEAR(Table1[[#This Row],[Date Sent]])</f>
        <v>2024</v>
      </c>
    </row>
    <row r="11814" spans="1:33" x14ac:dyDescent="0.2">
      <c r="A11814" t="s">
        <v>2624</v>
      </c>
      <c r="B11814" t="s">
        <v>11600</v>
      </c>
      <c r="C11814" s="1">
        <v>141.35</v>
      </c>
      <c r="D11814" s="5">
        <v>45431</v>
      </c>
      <c r="E11814" t="s">
        <v>33</v>
      </c>
      <c r="F11814" s="1" t="s">
        <v>11869</v>
      </c>
      <c r="G11814" s="42" t="s">
        <v>15</v>
      </c>
      <c r="H11814" s="1" t="s">
        <v>12327</v>
      </c>
      <c r="AC11814" s="5">
        <v>45491</v>
      </c>
      <c r="AD11814" s="5" t="s">
        <v>14652</v>
      </c>
      <c r="AE11814" s="5" t="s">
        <v>272</v>
      </c>
      <c r="AF11814">
        <f>MONTH(Table1[[#This Row],[Date Sent]])</f>
        <v>7</v>
      </c>
      <c r="AG11814">
        <f>YEAR(Table1[[#This Row],[Date Sent]])</f>
        <v>2024</v>
      </c>
    </row>
    <row r="11815" spans="1:33" x14ac:dyDescent="0.2">
      <c r="A11815" t="s">
        <v>2624</v>
      </c>
      <c r="B11815" t="s">
        <v>11600</v>
      </c>
      <c r="C11815" s="1">
        <v>113.04</v>
      </c>
      <c r="D11815" s="5">
        <v>45439</v>
      </c>
      <c r="E11815" t="s">
        <v>33</v>
      </c>
      <c r="F11815" s="1" t="s">
        <v>21</v>
      </c>
      <c r="G11815" s="42" t="s">
        <v>21</v>
      </c>
      <c r="H11815" s="1" t="s">
        <v>1722</v>
      </c>
      <c r="AC11815" s="5">
        <v>45491</v>
      </c>
      <c r="AD11815" s="5" t="s">
        <v>14652</v>
      </c>
      <c r="AE11815" s="5" t="s">
        <v>272</v>
      </c>
      <c r="AF11815">
        <f>MONTH(Table1[[#This Row],[Date Sent]])</f>
        <v>7</v>
      </c>
      <c r="AG11815">
        <f>YEAR(Table1[[#This Row],[Date Sent]])</f>
        <v>2024</v>
      </c>
    </row>
    <row r="11816" spans="1:33" x14ac:dyDescent="0.2">
      <c r="A11816" t="s">
        <v>2624</v>
      </c>
      <c r="B11816" t="s">
        <v>11600</v>
      </c>
      <c r="C11816" s="1">
        <v>54.22</v>
      </c>
      <c r="D11816" s="5">
        <v>45440</v>
      </c>
      <c r="E11816" t="s">
        <v>36</v>
      </c>
      <c r="F11816" s="1" t="s">
        <v>24</v>
      </c>
      <c r="G11816" s="42" t="s">
        <v>24</v>
      </c>
      <c r="H11816" s="1" t="s">
        <v>12328</v>
      </c>
      <c r="AC11816" s="5">
        <v>45491</v>
      </c>
      <c r="AD11816" s="5" t="s">
        <v>14652</v>
      </c>
      <c r="AE11816" s="5" t="s">
        <v>272</v>
      </c>
      <c r="AF11816">
        <f>MONTH(Table1[[#This Row],[Date Sent]])</f>
        <v>7</v>
      </c>
      <c r="AG11816">
        <f>YEAR(Table1[[#This Row],[Date Sent]])</f>
        <v>2024</v>
      </c>
    </row>
    <row r="11817" spans="1:33" x14ac:dyDescent="0.2">
      <c r="A11817" t="s">
        <v>2624</v>
      </c>
      <c r="B11817" t="s">
        <v>11600</v>
      </c>
      <c r="C11817" s="1">
        <v>10.119999999999999</v>
      </c>
      <c r="D11817" s="5">
        <v>45441</v>
      </c>
      <c r="E11817" t="s">
        <v>33</v>
      </c>
      <c r="F11817" s="1" t="s">
        <v>39</v>
      </c>
      <c r="G11817" s="36" t="str">
        <f>Table1[[#This Row],[Split 1]]</f>
        <v>hex nut</v>
      </c>
      <c r="H11817" s="1" t="s">
        <v>2722</v>
      </c>
      <c r="AC11817" s="5">
        <v>45491</v>
      </c>
      <c r="AD11817" s="5" t="s">
        <v>14652</v>
      </c>
      <c r="AE11817" s="5" t="s">
        <v>272</v>
      </c>
      <c r="AF11817">
        <f>MONTH(Table1[[#This Row],[Date Sent]])</f>
        <v>7</v>
      </c>
      <c r="AG11817">
        <f>YEAR(Table1[[#This Row],[Date Sent]])</f>
        <v>2024</v>
      </c>
    </row>
    <row r="11818" spans="1:33" x14ac:dyDescent="0.2">
      <c r="A11818" t="s">
        <v>2624</v>
      </c>
      <c r="B11818" t="s">
        <v>11600</v>
      </c>
      <c r="C11818" s="1">
        <v>90.97</v>
      </c>
      <c r="D11818" s="5">
        <v>45444</v>
      </c>
      <c r="E11818" t="s">
        <v>33</v>
      </c>
      <c r="F11818" s="1" t="s">
        <v>918</v>
      </c>
      <c r="G11818" s="42" t="s">
        <v>11889</v>
      </c>
      <c r="H11818" s="1" t="s">
        <v>12329</v>
      </c>
      <c r="I11818">
        <v>51.63</v>
      </c>
      <c r="J11818" s="16" t="s">
        <v>33</v>
      </c>
      <c r="K11818" s="1" t="s">
        <v>12330</v>
      </c>
      <c r="L11818">
        <v>22.39</v>
      </c>
      <c r="M11818" t="s">
        <v>15</v>
      </c>
      <c r="N11818" s="1" t="s">
        <v>6002</v>
      </c>
      <c r="O11818">
        <v>16.949999999999989</v>
      </c>
      <c r="P11818" t="s">
        <v>18</v>
      </c>
      <c r="Q11818" s="1" t="s">
        <v>12331</v>
      </c>
      <c r="AC11818" s="5">
        <v>45491</v>
      </c>
      <c r="AD11818" s="5" t="s">
        <v>14652</v>
      </c>
      <c r="AE11818" s="5" t="s">
        <v>272</v>
      </c>
      <c r="AF11818">
        <f>MONTH(Table1[[#This Row],[Date Sent]])</f>
        <v>7</v>
      </c>
      <c r="AG11818">
        <f>YEAR(Table1[[#This Row],[Date Sent]])</f>
        <v>2024</v>
      </c>
    </row>
    <row r="11819" spans="1:33" x14ac:dyDescent="0.2">
      <c r="A11819" t="s">
        <v>2624</v>
      </c>
      <c r="B11819" t="s">
        <v>11600</v>
      </c>
      <c r="C11819" s="1">
        <v>38.79</v>
      </c>
      <c r="D11819" s="5">
        <v>45448</v>
      </c>
      <c r="E11819" t="s">
        <v>33</v>
      </c>
      <c r="F11819" s="1" t="s">
        <v>918</v>
      </c>
      <c r="G11819" s="42" t="s">
        <v>12184</v>
      </c>
      <c r="H11819" s="1" t="s">
        <v>12332</v>
      </c>
      <c r="I11819">
        <v>21.56</v>
      </c>
      <c r="J11819" s="16" t="s">
        <v>39</v>
      </c>
      <c r="K11819" s="1" t="s">
        <v>12333</v>
      </c>
      <c r="L11819">
        <v>17.23</v>
      </c>
      <c r="M11819" t="s">
        <v>17</v>
      </c>
      <c r="N11819" s="1" t="s">
        <v>12334</v>
      </c>
      <c r="AC11819" s="5">
        <v>45491</v>
      </c>
      <c r="AD11819" s="5" t="s">
        <v>14652</v>
      </c>
      <c r="AE11819" s="5" t="s">
        <v>272</v>
      </c>
      <c r="AF11819">
        <f>MONTH(Table1[[#This Row],[Date Sent]])</f>
        <v>7</v>
      </c>
      <c r="AG11819">
        <f>YEAR(Table1[[#This Row],[Date Sent]])</f>
        <v>2024</v>
      </c>
    </row>
    <row r="11820" spans="1:33" x14ac:dyDescent="0.2">
      <c r="A11820" t="s">
        <v>2624</v>
      </c>
      <c r="B11820" t="s">
        <v>11600</v>
      </c>
      <c r="C11820" s="1">
        <v>143.05000000000001</v>
      </c>
      <c r="D11820" s="5">
        <v>45450</v>
      </c>
      <c r="E11820" t="s">
        <v>35</v>
      </c>
      <c r="F11820" s="1" t="s">
        <v>20</v>
      </c>
      <c r="G11820" s="36" t="str">
        <f>Table1[[#This Row],[Split 1]]</f>
        <v>A/C repair</v>
      </c>
      <c r="H11820" s="1" t="s">
        <v>12335</v>
      </c>
      <c r="AC11820" s="5">
        <v>45491</v>
      </c>
      <c r="AD11820" s="5" t="s">
        <v>14652</v>
      </c>
      <c r="AE11820" s="5" t="s">
        <v>272</v>
      </c>
      <c r="AF11820">
        <f>MONTH(Table1[[#This Row],[Date Sent]])</f>
        <v>7</v>
      </c>
      <c r="AG11820">
        <f>YEAR(Table1[[#This Row],[Date Sent]])</f>
        <v>2024</v>
      </c>
    </row>
    <row r="11821" spans="1:33" x14ac:dyDescent="0.2">
      <c r="A11821" t="s">
        <v>2624</v>
      </c>
      <c r="B11821" t="s">
        <v>11600</v>
      </c>
      <c r="C11821" s="1">
        <v>8.1300000000000008</v>
      </c>
      <c r="D11821" s="5">
        <v>45451</v>
      </c>
      <c r="E11821" t="s">
        <v>18</v>
      </c>
      <c r="F11821" s="1" t="s">
        <v>6</v>
      </c>
      <c r="G11821" s="36" t="str">
        <f>Table1[[#This Row],[Split 1]]</f>
        <v>birthday cupcakes</v>
      </c>
      <c r="H11821" s="1" t="s">
        <v>12336</v>
      </c>
      <c r="AC11821" s="5">
        <v>45491</v>
      </c>
      <c r="AD11821" s="5" t="s">
        <v>14652</v>
      </c>
      <c r="AE11821" s="5" t="s">
        <v>272</v>
      </c>
      <c r="AF11821">
        <f>MONTH(Table1[[#This Row],[Date Sent]])</f>
        <v>7</v>
      </c>
      <c r="AG11821">
        <f>YEAR(Table1[[#This Row],[Date Sent]])</f>
        <v>2024</v>
      </c>
    </row>
    <row r="11822" spans="1:33" x14ac:dyDescent="0.2">
      <c r="A11822" t="s">
        <v>544</v>
      </c>
      <c r="B11822" t="s">
        <v>11621</v>
      </c>
      <c r="C11822" s="1">
        <v>19.670000000000002</v>
      </c>
      <c r="D11822" s="5">
        <v>45432</v>
      </c>
      <c r="E11822" t="s">
        <v>18</v>
      </c>
      <c r="F11822" s="1" t="s">
        <v>18</v>
      </c>
      <c r="G11822" s="36" t="str">
        <f>Table1[[#This Row],[Split 1]]</f>
        <v>bottled water</v>
      </c>
      <c r="H11822" s="1" t="s">
        <v>7457</v>
      </c>
      <c r="AC11822" s="5">
        <v>45491</v>
      </c>
      <c r="AD11822" s="5" t="s">
        <v>14647</v>
      </c>
      <c r="AE11822" s="5" t="s">
        <v>272</v>
      </c>
      <c r="AF11822">
        <f>MONTH(Table1[[#This Row],[Date Sent]])</f>
        <v>7</v>
      </c>
      <c r="AG11822">
        <f>YEAR(Table1[[#This Row],[Date Sent]])</f>
        <v>2024</v>
      </c>
    </row>
    <row r="11823" spans="1:33" x14ac:dyDescent="0.2">
      <c r="A11823" t="s">
        <v>544</v>
      </c>
      <c r="B11823" t="s">
        <v>11621</v>
      </c>
      <c r="C11823" s="1">
        <v>35.119999999999997</v>
      </c>
      <c r="D11823" s="5">
        <v>45435</v>
      </c>
      <c r="E11823" t="s">
        <v>16</v>
      </c>
      <c r="F11823" s="1" t="s">
        <v>11869</v>
      </c>
      <c r="G11823" s="36" t="str">
        <f>Table1[[#This Row],[Split 1]]</f>
        <v>AMZN MKTP US BK9691D93</v>
      </c>
      <c r="H11823" s="1" t="s">
        <v>12337</v>
      </c>
      <c r="AC11823" s="5">
        <v>45491</v>
      </c>
      <c r="AD11823" s="5" t="s">
        <v>14647</v>
      </c>
      <c r="AE11823" s="5" t="s">
        <v>272</v>
      </c>
      <c r="AF11823">
        <f>MONTH(Table1[[#This Row],[Date Sent]])</f>
        <v>7</v>
      </c>
      <c r="AG11823">
        <f>YEAR(Table1[[#This Row],[Date Sent]])</f>
        <v>2024</v>
      </c>
    </row>
    <row r="11824" spans="1:33" x14ac:dyDescent="0.2">
      <c r="A11824" t="s">
        <v>544</v>
      </c>
      <c r="B11824" t="s">
        <v>11621</v>
      </c>
      <c r="C11824" s="1">
        <v>42.79</v>
      </c>
      <c r="D11824" s="5">
        <v>45435</v>
      </c>
      <c r="E11824" t="s">
        <v>33</v>
      </c>
      <c r="F11824" s="1" t="s">
        <v>16</v>
      </c>
      <c r="G11824" s="42" t="s">
        <v>16</v>
      </c>
      <c r="H11824" s="1" t="s">
        <v>2602</v>
      </c>
      <c r="AC11824" s="5">
        <v>45491</v>
      </c>
      <c r="AD11824" s="5" t="s">
        <v>14647</v>
      </c>
      <c r="AE11824" s="5" t="s">
        <v>272</v>
      </c>
      <c r="AF11824">
        <f>MONTH(Table1[[#This Row],[Date Sent]])</f>
        <v>7</v>
      </c>
      <c r="AG11824">
        <f>YEAR(Table1[[#This Row],[Date Sent]])</f>
        <v>2024</v>
      </c>
    </row>
    <row r="11825" spans="1:33" x14ac:dyDescent="0.2">
      <c r="A11825" t="s">
        <v>544</v>
      </c>
      <c r="B11825" t="s">
        <v>11621</v>
      </c>
      <c r="C11825" s="1">
        <v>23.27</v>
      </c>
      <c r="D11825" s="5">
        <v>45442</v>
      </c>
      <c r="E11825" t="s">
        <v>18</v>
      </c>
      <c r="F11825" s="1" t="s">
        <v>918</v>
      </c>
      <c r="G11825" s="36" t="str">
        <f>Table1[[#This Row],[Split 1]]</f>
        <v>bottled water, screws</v>
      </c>
      <c r="H11825" s="1" t="s">
        <v>12338</v>
      </c>
      <c r="I11825">
        <v>19.309999999999999</v>
      </c>
      <c r="J11825" s="16" t="s">
        <v>18</v>
      </c>
      <c r="K11825" s="1" t="s">
        <v>7417</v>
      </c>
      <c r="L11825">
        <v>3.9599999999999969</v>
      </c>
      <c r="M11825" t="s">
        <v>39</v>
      </c>
      <c r="N11825" s="1" t="s">
        <v>1550</v>
      </c>
      <c r="AC11825" s="5">
        <v>45491</v>
      </c>
      <c r="AD11825" s="5" t="s">
        <v>14647</v>
      </c>
      <c r="AE11825" s="5" t="s">
        <v>272</v>
      </c>
      <c r="AF11825">
        <f>MONTH(Table1[[#This Row],[Date Sent]])</f>
        <v>7</v>
      </c>
      <c r="AG11825">
        <f>YEAR(Table1[[#This Row],[Date Sent]])</f>
        <v>2024</v>
      </c>
    </row>
    <row r="11826" spans="1:33" x14ac:dyDescent="0.2">
      <c r="A11826" t="s">
        <v>544</v>
      </c>
      <c r="B11826" t="s">
        <v>11621</v>
      </c>
      <c r="C11826" s="1">
        <v>46.21</v>
      </c>
      <c r="D11826" s="5">
        <v>45450</v>
      </c>
      <c r="E11826" t="s">
        <v>15</v>
      </c>
      <c r="F11826" s="1" t="s">
        <v>918</v>
      </c>
      <c r="G11826" s="42" t="s">
        <v>33</v>
      </c>
      <c r="H11826" s="1" t="s">
        <v>12339</v>
      </c>
      <c r="I11826">
        <v>10.91</v>
      </c>
      <c r="J11826" s="16" t="s">
        <v>18</v>
      </c>
      <c r="K11826" s="1" t="s">
        <v>7417</v>
      </c>
      <c r="L11826">
        <v>35.299999999999997</v>
      </c>
      <c r="M11826" t="s">
        <v>33</v>
      </c>
      <c r="N11826" s="1" t="s">
        <v>1777</v>
      </c>
      <c r="AC11826" s="5">
        <v>45491</v>
      </c>
      <c r="AD11826" s="5" t="s">
        <v>14647</v>
      </c>
      <c r="AE11826" s="5" t="s">
        <v>272</v>
      </c>
      <c r="AF11826">
        <f>MONTH(Table1[[#This Row],[Date Sent]])</f>
        <v>7</v>
      </c>
      <c r="AG11826">
        <f>YEAR(Table1[[#This Row],[Date Sent]])</f>
        <v>2024</v>
      </c>
    </row>
    <row r="11827" spans="1:33" x14ac:dyDescent="0.2">
      <c r="A11827" t="s">
        <v>4436</v>
      </c>
      <c r="B11827" t="s">
        <v>12340</v>
      </c>
      <c r="C11827" s="1">
        <v>250</v>
      </c>
      <c r="D11827" s="5">
        <v>45429</v>
      </c>
      <c r="E11827" t="s">
        <v>8</v>
      </c>
      <c r="F11827" s="1" t="s">
        <v>20</v>
      </c>
      <c r="G11827" s="36" t="str">
        <f>Table1[[#This Row],[Split 1]]</f>
        <v>Reattached steel guide rail on conveyor track</v>
      </c>
      <c r="H11827" s="1" t="s">
        <v>12341</v>
      </c>
      <c r="AC11827" s="5">
        <v>45491</v>
      </c>
      <c r="AD11827" s="5" t="s">
        <v>14646</v>
      </c>
      <c r="AE11827" s="5" t="s">
        <v>272</v>
      </c>
      <c r="AF11827">
        <f>MONTH(Table1[[#This Row],[Date Sent]])</f>
        <v>7</v>
      </c>
      <c r="AG11827">
        <f>YEAR(Table1[[#This Row],[Date Sent]])</f>
        <v>2024</v>
      </c>
    </row>
    <row r="11828" spans="1:33" x14ac:dyDescent="0.2">
      <c r="A11828" t="s">
        <v>4436</v>
      </c>
      <c r="B11828" t="s">
        <v>12340</v>
      </c>
      <c r="C11828" s="1">
        <v>8.56</v>
      </c>
      <c r="D11828" s="5">
        <v>45429</v>
      </c>
      <c r="E11828" t="s">
        <v>12</v>
      </c>
      <c r="F11828" s="1" t="s">
        <v>15</v>
      </c>
      <c r="G11828" s="42" t="s">
        <v>15</v>
      </c>
      <c r="H11828" s="1" t="s">
        <v>12342</v>
      </c>
      <c r="AC11828" s="5">
        <v>45491</v>
      </c>
      <c r="AD11828" s="5" t="s">
        <v>14646</v>
      </c>
      <c r="AE11828" s="5" t="s">
        <v>272</v>
      </c>
      <c r="AF11828">
        <f>MONTH(Table1[[#This Row],[Date Sent]])</f>
        <v>7</v>
      </c>
      <c r="AG11828">
        <f>YEAR(Table1[[#This Row],[Date Sent]])</f>
        <v>2024</v>
      </c>
    </row>
    <row r="11829" spans="1:33" x14ac:dyDescent="0.2">
      <c r="A11829" t="s">
        <v>4436</v>
      </c>
      <c r="B11829" t="s">
        <v>12340</v>
      </c>
      <c r="C11829" s="1">
        <v>16.010000000000002</v>
      </c>
      <c r="D11829" s="5">
        <v>45433</v>
      </c>
      <c r="E11829" t="s">
        <v>18</v>
      </c>
      <c r="F11829" s="1" t="s">
        <v>18</v>
      </c>
      <c r="G11829" s="36" t="str">
        <f>Table1[[#This Row],[Split 1]]</f>
        <v>drinks, chips</v>
      </c>
      <c r="H11829" s="1" t="s">
        <v>10518</v>
      </c>
      <c r="AC11829" s="5">
        <v>45491</v>
      </c>
      <c r="AD11829" s="5" t="s">
        <v>14646</v>
      </c>
      <c r="AE11829" s="5" t="s">
        <v>272</v>
      </c>
      <c r="AF11829">
        <f>MONTH(Table1[[#This Row],[Date Sent]])</f>
        <v>7</v>
      </c>
      <c r="AG11829">
        <f>YEAR(Table1[[#This Row],[Date Sent]])</f>
        <v>2024</v>
      </c>
    </row>
    <row r="11830" spans="1:33" x14ac:dyDescent="0.2">
      <c r="A11830" t="s">
        <v>4436</v>
      </c>
      <c r="B11830" t="s">
        <v>12340</v>
      </c>
      <c r="C11830" s="1">
        <v>138.76</v>
      </c>
      <c r="D11830" s="5">
        <v>45435</v>
      </c>
      <c r="E11830" t="s">
        <v>25</v>
      </c>
      <c r="F11830" s="1" t="s">
        <v>17</v>
      </c>
      <c r="G11830" s="42" t="s">
        <v>17</v>
      </c>
      <c r="H11830" s="1" t="s">
        <v>12343</v>
      </c>
      <c r="AC11830" s="5">
        <v>45491</v>
      </c>
      <c r="AD11830" s="5" t="s">
        <v>14646</v>
      </c>
      <c r="AE11830" s="5" t="s">
        <v>272</v>
      </c>
      <c r="AF11830">
        <f>MONTH(Table1[[#This Row],[Date Sent]])</f>
        <v>7</v>
      </c>
      <c r="AG11830">
        <f>YEAR(Table1[[#This Row],[Date Sent]])</f>
        <v>2024</v>
      </c>
    </row>
    <row r="11831" spans="1:33" x14ac:dyDescent="0.2">
      <c r="A11831" t="s">
        <v>4436</v>
      </c>
      <c r="B11831" t="s">
        <v>12340</v>
      </c>
      <c r="C11831" s="1">
        <v>373.61</v>
      </c>
      <c r="D11831" s="5">
        <v>45435</v>
      </c>
      <c r="E11831" t="s">
        <v>16</v>
      </c>
      <c r="F11831" s="1" t="s">
        <v>15</v>
      </c>
      <c r="G11831" s="42" t="s">
        <v>15</v>
      </c>
      <c r="H11831" s="1" t="s">
        <v>12344</v>
      </c>
      <c r="AC11831" s="5">
        <v>45491</v>
      </c>
      <c r="AD11831" s="5" t="s">
        <v>14646</v>
      </c>
      <c r="AE11831" s="5" t="s">
        <v>272</v>
      </c>
      <c r="AF11831">
        <f>MONTH(Table1[[#This Row],[Date Sent]])</f>
        <v>7</v>
      </c>
      <c r="AG11831">
        <f>YEAR(Table1[[#This Row],[Date Sent]])</f>
        <v>2024</v>
      </c>
    </row>
    <row r="11832" spans="1:33" x14ac:dyDescent="0.2">
      <c r="A11832" t="s">
        <v>4436</v>
      </c>
      <c r="B11832" t="s">
        <v>12340</v>
      </c>
      <c r="C11832" s="1">
        <v>98.66</v>
      </c>
      <c r="D11832" s="5">
        <v>45436</v>
      </c>
      <c r="E11832" t="s">
        <v>39</v>
      </c>
      <c r="F11832" s="1" t="s">
        <v>33</v>
      </c>
      <c r="G11832" s="36" t="str">
        <f>Table1[[#This Row],[Split 1]]</f>
        <v>Maintenance for tunnel</v>
      </c>
      <c r="H11832" s="1" t="s">
        <v>12345</v>
      </c>
      <c r="AC11832" s="5">
        <v>45491</v>
      </c>
      <c r="AD11832" s="5" t="s">
        <v>14646</v>
      </c>
      <c r="AE11832" s="5" t="s">
        <v>272</v>
      </c>
      <c r="AF11832">
        <f>MONTH(Table1[[#This Row],[Date Sent]])</f>
        <v>7</v>
      </c>
      <c r="AG11832">
        <f>YEAR(Table1[[#This Row],[Date Sent]])</f>
        <v>2024</v>
      </c>
    </row>
    <row r="11833" spans="1:33" x14ac:dyDescent="0.2">
      <c r="A11833" t="s">
        <v>4436</v>
      </c>
      <c r="B11833" t="s">
        <v>12340</v>
      </c>
      <c r="C11833" s="1">
        <v>69.94</v>
      </c>
      <c r="D11833" s="5">
        <v>45443</v>
      </c>
      <c r="E11833" t="s">
        <v>22</v>
      </c>
      <c r="F11833" s="1" t="s">
        <v>53</v>
      </c>
      <c r="G11833" s="36" t="str">
        <f>Table1[[#This Row],[Split 1]]</f>
        <v>gift card for customer(car damage)</v>
      </c>
      <c r="H11833" s="1" t="s">
        <v>12346</v>
      </c>
      <c r="AC11833" s="5">
        <v>45491</v>
      </c>
      <c r="AD11833" s="5" t="s">
        <v>14646</v>
      </c>
      <c r="AE11833" s="5" t="s">
        <v>272</v>
      </c>
      <c r="AF11833">
        <f>MONTH(Table1[[#This Row],[Date Sent]])</f>
        <v>7</v>
      </c>
      <c r="AG11833">
        <f>YEAR(Table1[[#This Row],[Date Sent]])</f>
        <v>2024</v>
      </c>
    </row>
    <row r="11834" spans="1:33" x14ac:dyDescent="0.2">
      <c r="A11834" t="s">
        <v>4436</v>
      </c>
      <c r="B11834" t="s">
        <v>12340</v>
      </c>
      <c r="C11834" s="1">
        <v>134.94</v>
      </c>
      <c r="D11834" s="5">
        <v>45450</v>
      </c>
      <c r="E11834" t="s">
        <v>22</v>
      </c>
      <c r="F11834" s="1" t="s">
        <v>53</v>
      </c>
      <c r="G11834" s="36" t="str">
        <f>Table1[[#This Row],[Split 1]]</f>
        <v>Reimbursement for a broken wiper during prepping</v>
      </c>
      <c r="H11834" s="1" t="s">
        <v>12347</v>
      </c>
      <c r="AC11834" s="5">
        <v>45491</v>
      </c>
      <c r="AD11834" s="5" t="s">
        <v>14646</v>
      </c>
      <c r="AE11834" s="5" t="s">
        <v>272</v>
      </c>
      <c r="AF11834">
        <f>MONTH(Table1[[#This Row],[Date Sent]])</f>
        <v>7</v>
      </c>
      <c r="AG11834">
        <f>YEAR(Table1[[#This Row],[Date Sent]])</f>
        <v>2024</v>
      </c>
    </row>
    <row r="11835" spans="1:33" x14ac:dyDescent="0.2">
      <c r="A11835" t="s">
        <v>4436</v>
      </c>
      <c r="B11835" t="s">
        <v>12340</v>
      </c>
      <c r="C11835" s="1">
        <v>245.44</v>
      </c>
      <c r="D11835" s="5">
        <v>45451</v>
      </c>
      <c r="E11835" t="s">
        <v>21</v>
      </c>
      <c r="F11835" s="1" t="s">
        <v>33</v>
      </c>
      <c r="G11835" s="36" t="str">
        <f>Table1[[#This Row],[Split 1]]</f>
        <v>New garbage cans</v>
      </c>
      <c r="H11835" s="1" t="s">
        <v>12348</v>
      </c>
      <c r="AC11835" s="5">
        <v>45491</v>
      </c>
      <c r="AD11835" s="5" t="s">
        <v>14646</v>
      </c>
      <c r="AE11835" s="5" t="s">
        <v>272</v>
      </c>
      <c r="AF11835">
        <f>MONTH(Table1[[#This Row],[Date Sent]])</f>
        <v>7</v>
      </c>
      <c r="AG11835">
        <f>YEAR(Table1[[#This Row],[Date Sent]])</f>
        <v>2024</v>
      </c>
    </row>
    <row r="11836" spans="1:33" x14ac:dyDescent="0.2">
      <c r="A11836" t="s">
        <v>4436</v>
      </c>
      <c r="B11836" t="s">
        <v>12340</v>
      </c>
      <c r="C11836" s="1">
        <v>177.33</v>
      </c>
      <c r="D11836" s="5">
        <v>45452</v>
      </c>
      <c r="E11836" t="s">
        <v>33</v>
      </c>
      <c r="F11836" s="1" t="s">
        <v>918</v>
      </c>
      <c r="G11836" s="42" t="s">
        <v>12349</v>
      </c>
      <c r="H11836" s="1" t="s">
        <v>12350</v>
      </c>
      <c r="I11836">
        <v>92.44</v>
      </c>
      <c r="J11836" s="16" t="s">
        <v>17</v>
      </c>
      <c r="K11836" s="1" t="s">
        <v>12351</v>
      </c>
      <c r="L11836">
        <v>84.890000000000015</v>
      </c>
      <c r="M11836" t="s">
        <v>16</v>
      </c>
      <c r="N11836" s="1" t="s">
        <v>1057</v>
      </c>
      <c r="AC11836" s="5">
        <v>45491</v>
      </c>
      <c r="AD11836" s="5" t="s">
        <v>14646</v>
      </c>
      <c r="AE11836" s="5" t="s">
        <v>272</v>
      </c>
      <c r="AF11836">
        <f>MONTH(Table1[[#This Row],[Date Sent]])</f>
        <v>7</v>
      </c>
      <c r="AG11836">
        <f>YEAR(Table1[[#This Row],[Date Sent]])</f>
        <v>2024</v>
      </c>
    </row>
    <row r="11837" spans="1:33" x14ac:dyDescent="0.2">
      <c r="A11837" t="s">
        <v>4436</v>
      </c>
      <c r="B11837" t="s">
        <v>12340</v>
      </c>
      <c r="C11837" s="1">
        <v>21.24</v>
      </c>
      <c r="D11837" s="5">
        <v>45453</v>
      </c>
      <c r="E11837" t="s">
        <v>28</v>
      </c>
      <c r="F11837" s="1" t="s">
        <v>16</v>
      </c>
      <c r="G11837" s="36" t="str">
        <f>Table1[[#This Row],[Split 1]]</f>
        <v>hazard sign</v>
      </c>
      <c r="H11837" s="1" t="s">
        <v>12352</v>
      </c>
      <c r="AC11837" s="5">
        <v>45491</v>
      </c>
      <c r="AD11837" s="5" t="s">
        <v>14646</v>
      </c>
      <c r="AE11837" s="5" t="s">
        <v>272</v>
      </c>
      <c r="AF11837">
        <f>MONTH(Table1[[#This Row],[Date Sent]])</f>
        <v>7</v>
      </c>
      <c r="AG11837">
        <f>YEAR(Table1[[#This Row],[Date Sent]])</f>
        <v>2024</v>
      </c>
    </row>
    <row r="11838" spans="1:33" x14ac:dyDescent="0.2">
      <c r="A11838" t="s">
        <v>4436</v>
      </c>
      <c r="B11838" t="s">
        <v>12340</v>
      </c>
      <c r="C11838" s="1">
        <v>63.88</v>
      </c>
      <c r="D11838" s="5">
        <v>45457</v>
      </c>
      <c r="E11838" t="s">
        <v>33</v>
      </c>
      <c r="F11838" s="1" t="s">
        <v>918</v>
      </c>
      <c r="G11838" s="42" t="s">
        <v>33</v>
      </c>
      <c r="H11838" s="1" t="s">
        <v>12353</v>
      </c>
      <c r="I11838">
        <v>16.600000000000001</v>
      </c>
      <c r="J11838" s="16" t="s">
        <v>18</v>
      </c>
      <c r="K11838" s="1" t="s">
        <v>7417</v>
      </c>
      <c r="L11838">
        <v>10.58</v>
      </c>
      <c r="M11838" t="s">
        <v>15</v>
      </c>
      <c r="N11838" s="1" t="s">
        <v>6002</v>
      </c>
      <c r="O11838">
        <v>36.700000000000003</v>
      </c>
      <c r="P11838" t="s">
        <v>33</v>
      </c>
      <c r="Q11838" s="1" t="s">
        <v>9730</v>
      </c>
      <c r="AC11838" s="5">
        <v>45491</v>
      </c>
      <c r="AD11838" s="5" t="s">
        <v>14646</v>
      </c>
      <c r="AE11838" s="5" t="s">
        <v>272</v>
      </c>
      <c r="AF11838">
        <f>MONTH(Table1[[#This Row],[Date Sent]])</f>
        <v>7</v>
      </c>
      <c r="AG11838">
        <f>YEAR(Table1[[#This Row],[Date Sent]])</f>
        <v>2024</v>
      </c>
    </row>
    <row r="11839" spans="1:33" x14ac:dyDescent="0.2">
      <c r="A11839" t="s">
        <v>4436</v>
      </c>
      <c r="B11839" t="s">
        <v>12340</v>
      </c>
      <c r="C11839" s="1">
        <v>11.49</v>
      </c>
      <c r="D11839" s="5">
        <v>45461</v>
      </c>
      <c r="E11839" t="s">
        <v>39</v>
      </c>
      <c r="F11839" s="1" t="s">
        <v>17</v>
      </c>
      <c r="G11839" s="42" t="s">
        <v>17</v>
      </c>
      <c r="H11839" s="1" t="s">
        <v>12354</v>
      </c>
      <c r="AC11839" s="5">
        <v>45491</v>
      </c>
      <c r="AD11839" s="5" t="s">
        <v>14646</v>
      </c>
      <c r="AE11839" s="5" t="s">
        <v>272</v>
      </c>
      <c r="AF11839">
        <f>MONTH(Table1[[#This Row],[Date Sent]])</f>
        <v>7</v>
      </c>
      <c r="AG11839">
        <f>YEAR(Table1[[#This Row],[Date Sent]])</f>
        <v>2024</v>
      </c>
    </row>
    <row r="11840" spans="1:33" x14ac:dyDescent="0.2">
      <c r="A11840" t="s">
        <v>674</v>
      </c>
      <c r="B11840" t="s">
        <v>12355</v>
      </c>
      <c r="C11840" s="1">
        <v>6.58</v>
      </c>
      <c r="D11840" s="5">
        <v>45430</v>
      </c>
      <c r="E11840" t="s">
        <v>24</v>
      </c>
      <c r="F11840" s="1" t="s">
        <v>18</v>
      </c>
      <c r="G11840" s="36" t="str">
        <f>Table1[[#This Row],[Split 1]]</f>
        <v>water</v>
      </c>
      <c r="H11840" s="1" t="s">
        <v>978</v>
      </c>
      <c r="AC11840" s="5">
        <v>45491</v>
      </c>
      <c r="AD11840" s="5" t="s">
        <v>14612</v>
      </c>
      <c r="AE11840" s="5" t="s">
        <v>272</v>
      </c>
      <c r="AF11840">
        <f>MONTH(Table1[[#This Row],[Date Sent]])</f>
        <v>7</v>
      </c>
      <c r="AG11840">
        <f>YEAR(Table1[[#This Row],[Date Sent]])</f>
        <v>2024</v>
      </c>
    </row>
    <row r="11841" spans="1:33" x14ac:dyDescent="0.2">
      <c r="A11841" t="s">
        <v>674</v>
      </c>
      <c r="B11841" t="s">
        <v>12355</v>
      </c>
      <c r="C11841" s="1">
        <v>93.95</v>
      </c>
      <c r="D11841" s="5">
        <v>45430</v>
      </c>
      <c r="E11841" t="s">
        <v>13</v>
      </c>
      <c r="F11841" s="1" t="s">
        <v>33</v>
      </c>
      <c r="G11841" s="42" t="s">
        <v>33</v>
      </c>
      <c r="H11841" s="1" t="s">
        <v>1165</v>
      </c>
      <c r="AC11841" s="5">
        <v>45491</v>
      </c>
      <c r="AD11841" s="5" t="s">
        <v>14612</v>
      </c>
      <c r="AE11841" s="5" t="s">
        <v>272</v>
      </c>
      <c r="AF11841">
        <f>MONTH(Table1[[#This Row],[Date Sent]])</f>
        <v>7</v>
      </c>
      <c r="AG11841">
        <f>YEAR(Table1[[#This Row],[Date Sent]])</f>
        <v>2024</v>
      </c>
    </row>
    <row r="11842" spans="1:33" x14ac:dyDescent="0.2">
      <c r="A11842" t="s">
        <v>674</v>
      </c>
      <c r="B11842" t="s">
        <v>12355</v>
      </c>
      <c r="C11842" s="1">
        <v>20.28</v>
      </c>
      <c r="D11842" s="5">
        <v>45434</v>
      </c>
      <c r="E11842" t="s">
        <v>24</v>
      </c>
      <c r="F11842" s="1" t="s">
        <v>18</v>
      </c>
      <c r="G11842" s="42" t="s">
        <v>18</v>
      </c>
      <c r="H11842" s="1" t="s">
        <v>8274</v>
      </c>
      <c r="AC11842" s="5">
        <v>45491</v>
      </c>
      <c r="AD11842" s="5" t="s">
        <v>14612</v>
      </c>
      <c r="AE11842" s="5" t="s">
        <v>272</v>
      </c>
      <c r="AF11842">
        <f>MONTH(Table1[[#This Row],[Date Sent]])</f>
        <v>7</v>
      </c>
      <c r="AG11842">
        <f>YEAR(Table1[[#This Row],[Date Sent]])</f>
        <v>2024</v>
      </c>
    </row>
    <row r="11843" spans="1:33" x14ac:dyDescent="0.2">
      <c r="A11843" t="s">
        <v>674</v>
      </c>
      <c r="B11843" t="s">
        <v>12355</v>
      </c>
      <c r="C11843" s="1">
        <v>10.67</v>
      </c>
      <c r="D11843" s="5">
        <v>45436</v>
      </c>
      <c r="E11843" t="s">
        <v>24</v>
      </c>
      <c r="F11843" s="1" t="s">
        <v>18</v>
      </c>
      <c r="G11843" s="42" t="s">
        <v>18</v>
      </c>
      <c r="H11843" s="1" t="s">
        <v>8274</v>
      </c>
      <c r="AC11843" s="5">
        <v>45491</v>
      </c>
      <c r="AD11843" s="5" t="s">
        <v>14612</v>
      </c>
      <c r="AE11843" s="5" t="s">
        <v>272</v>
      </c>
      <c r="AF11843">
        <f>MONTH(Table1[[#This Row],[Date Sent]])</f>
        <v>7</v>
      </c>
      <c r="AG11843">
        <f>YEAR(Table1[[#This Row],[Date Sent]])</f>
        <v>2024</v>
      </c>
    </row>
    <row r="11844" spans="1:33" x14ac:dyDescent="0.2">
      <c r="A11844" t="s">
        <v>674</v>
      </c>
      <c r="B11844" t="s">
        <v>12355</v>
      </c>
      <c r="C11844" s="1">
        <v>6.58</v>
      </c>
      <c r="D11844" s="5">
        <v>45439</v>
      </c>
      <c r="E11844" t="s">
        <v>24</v>
      </c>
      <c r="F11844" s="1" t="s">
        <v>18</v>
      </c>
      <c r="G11844" s="42" t="s">
        <v>18</v>
      </c>
      <c r="H11844" s="1" t="s">
        <v>8282</v>
      </c>
      <c r="AC11844" s="5">
        <v>45491</v>
      </c>
      <c r="AD11844" s="5" t="s">
        <v>14612</v>
      </c>
      <c r="AE11844" s="5" t="s">
        <v>272</v>
      </c>
      <c r="AF11844">
        <f>MONTH(Table1[[#This Row],[Date Sent]])</f>
        <v>7</v>
      </c>
      <c r="AG11844">
        <f>YEAR(Table1[[#This Row],[Date Sent]])</f>
        <v>2024</v>
      </c>
    </row>
    <row r="11845" spans="1:33" x14ac:dyDescent="0.2">
      <c r="A11845" t="s">
        <v>674</v>
      </c>
      <c r="B11845" t="s">
        <v>12355</v>
      </c>
      <c r="C11845" s="1">
        <v>10.27</v>
      </c>
      <c r="D11845" s="5">
        <v>45442</v>
      </c>
      <c r="E11845" t="s">
        <v>24</v>
      </c>
      <c r="F11845" s="1" t="s">
        <v>18</v>
      </c>
      <c r="G11845" s="42" t="s">
        <v>18</v>
      </c>
      <c r="H11845" s="1" t="s">
        <v>8274</v>
      </c>
      <c r="AC11845" s="5">
        <v>45491</v>
      </c>
      <c r="AD11845" s="5" t="s">
        <v>14612</v>
      </c>
      <c r="AE11845" s="5" t="s">
        <v>272</v>
      </c>
      <c r="AF11845">
        <f>MONTH(Table1[[#This Row],[Date Sent]])</f>
        <v>7</v>
      </c>
      <c r="AG11845">
        <f>YEAR(Table1[[#This Row],[Date Sent]])</f>
        <v>2024</v>
      </c>
    </row>
    <row r="11846" spans="1:33" x14ac:dyDescent="0.2">
      <c r="A11846" t="s">
        <v>674</v>
      </c>
      <c r="B11846" t="s">
        <v>12355</v>
      </c>
      <c r="C11846" s="1">
        <v>12.9</v>
      </c>
      <c r="D11846" s="5">
        <v>45455</v>
      </c>
      <c r="E11846" t="s">
        <v>58</v>
      </c>
      <c r="F11846" s="1" t="s">
        <v>15</v>
      </c>
      <c r="G11846" s="42" t="s">
        <v>15</v>
      </c>
      <c r="H11846" s="1" t="s">
        <v>1158</v>
      </c>
      <c r="AC11846" s="5">
        <v>45491</v>
      </c>
      <c r="AD11846" s="5" t="s">
        <v>14612</v>
      </c>
      <c r="AE11846" s="5" t="s">
        <v>272</v>
      </c>
      <c r="AF11846">
        <f>MONTH(Table1[[#This Row],[Date Sent]])</f>
        <v>7</v>
      </c>
      <c r="AG11846">
        <f>YEAR(Table1[[#This Row],[Date Sent]])</f>
        <v>2024</v>
      </c>
    </row>
    <row r="11847" spans="1:33" x14ac:dyDescent="0.2">
      <c r="A11847" t="s">
        <v>674</v>
      </c>
      <c r="B11847" t="s">
        <v>12355</v>
      </c>
      <c r="C11847" s="1">
        <v>188.93</v>
      </c>
      <c r="D11847" s="5">
        <v>45455</v>
      </c>
      <c r="E11847" t="s">
        <v>39</v>
      </c>
      <c r="F11847" s="1" t="s">
        <v>33</v>
      </c>
      <c r="G11847" s="42" t="s">
        <v>33</v>
      </c>
      <c r="H11847" s="1" t="s">
        <v>2110</v>
      </c>
      <c r="AC11847" s="5">
        <v>45491</v>
      </c>
      <c r="AD11847" s="5" t="s">
        <v>14612</v>
      </c>
      <c r="AE11847" s="5" t="s">
        <v>272</v>
      </c>
      <c r="AF11847">
        <f>MONTH(Table1[[#This Row],[Date Sent]])</f>
        <v>7</v>
      </c>
      <c r="AG11847">
        <f>YEAR(Table1[[#This Row],[Date Sent]])</f>
        <v>2024</v>
      </c>
    </row>
    <row r="11848" spans="1:33" x14ac:dyDescent="0.2">
      <c r="A11848" t="s">
        <v>6263</v>
      </c>
      <c r="B11848" t="s">
        <v>12356</v>
      </c>
      <c r="C11848" s="1">
        <v>80.81</v>
      </c>
      <c r="D11848" s="5">
        <v>45429</v>
      </c>
      <c r="E11848" t="s">
        <v>18</v>
      </c>
      <c r="F11848" s="1" t="s">
        <v>18</v>
      </c>
      <c r="G11848" s="36" t="str">
        <f>Table1[[#This Row],[Split 1]]</f>
        <v>gatorades, chips</v>
      </c>
      <c r="H11848" s="1" t="s">
        <v>12357</v>
      </c>
      <c r="AC11848" s="5">
        <v>45491</v>
      </c>
      <c r="AD11848" s="5" t="s">
        <v>14589</v>
      </c>
      <c r="AE11848" s="5" t="s">
        <v>272</v>
      </c>
      <c r="AF11848">
        <f>MONTH(Table1[[#This Row],[Date Sent]])</f>
        <v>7</v>
      </c>
      <c r="AG11848">
        <f>YEAR(Table1[[#This Row],[Date Sent]])</f>
        <v>2024</v>
      </c>
    </row>
    <row r="11849" spans="1:33" x14ac:dyDescent="0.2">
      <c r="A11849" t="s">
        <v>6263</v>
      </c>
      <c r="B11849" t="s">
        <v>12356</v>
      </c>
      <c r="C11849" s="1">
        <v>85</v>
      </c>
      <c r="D11849" s="5">
        <v>45434</v>
      </c>
      <c r="E11849" t="s">
        <v>18</v>
      </c>
      <c r="F11849" s="1" t="s">
        <v>18</v>
      </c>
      <c r="G11849" s="36" t="str">
        <f>Table1[[#This Row],[Split 1]]</f>
        <v>gatorades</v>
      </c>
      <c r="H11849" s="1" t="s">
        <v>8945</v>
      </c>
      <c r="AC11849" s="5">
        <v>45491</v>
      </c>
      <c r="AD11849" s="5" t="s">
        <v>14589</v>
      </c>
      <c r="AE11849" s="5" t="s">
        <v>272</v>
      </c>
      <c r="AF11849">
        <f>MONTH(Table1[[#This Row],[Date Sent]])</f>
        <v>7</v>
      </c>
      <c r="AG11849">
        <f>YEAR(Table1[[#This Row],[Date Sent]])</f>
        <v>2024</v>
      </c>
    </row>
    <row r="11850" spans="1:33" x14ac:dyDescent="0.2">
      <c r="A11850" t="s">
        <v>6263</v>
      </c>
      <c r="B11850" t="s">
        <v>12356</v>
      </c>
      <c r="C11850" s="1">
        <v>61.74</v>
      </c>
      <c r="D11850" s="5">
        <v>45441</v>
      </c>
      <c r="E11850" t="s">
        <v>18</v>
      </c>
      <c r="F11850" s="1" t="s">
        <v>18</v>
      </c>
      <c r="G11850" s="36" t="str">
        <f>Table1[[#This Row],[Split 1]]</f>
        <v>gatorades, bottle water, popsicles</v>
      </c>
      <c r="H11850" s="1" t="s">
        <v>12358</v>
      </c>
      <c r="AC11850" s="5">
        <v>45491</v>
      </c>
      <c r="AD11850" s="5" t="s">
        <v>14589</v>
      </c>
      <c r="AE11850" s="5" t="s">
        <v>272</v>
      </c>
      <c r="AF11850">
        <f>MONTH(Table1[[#This Row],[Date Sent]])</f>
        <v>7</v>
      </c>
      <c r="AG11850">
        <f>YEAR(Table1[[#This Row],[Date Sent]])</f>
        <v>2024</v>
      </c>
    </row>
    <row r="11851" spans="1:33" x14ac:dyDescent="0.2">
      <c r="A11851" t="s">
        <v>6263</v>
      </c>
      <c r="B11851" t="s">
        <v>12356</v>
      </c>
      <c r="C11851" s="1">
        <v>3.66</v>
      </c>
      <c r="D11851" s="5">
        <v>45443</v>
      </c>
      <c r="E11851" t="s">
        <v>8</v>
      </c>
      <c r="F11851" s="1" t="s">
        <v>39</v>
      </c>
      <c r="G11851" s="42" t="s">
        <v>39</v>
      </c>
      <c r="H11851" s="1" t="s">
        <v>12359</v>
      </c>
      <c r="AC11851" s="5">
        <v>45491</v>
      </c>
      <c r="AD11851" s="5" t="s">
        <v>14589</v>
      </c>
      <c r="AE11851" s="5" t="s">
        <v>272</v>
      </c>
      <c r="AF11851">
        <f>MONTH(Table1[[#This Row],[Date Sent]])</f>
        <v>7</v>
      </c>
      <c r="AG11851">
        <f>YEAR(Table1[[#This Row],[Date Sent]])</f>
        <v>2024</v>
      </c>
    </row>
    <row r="11852" spans="1:33" x14ac:dyDescent="0.2">
      <c r="A11852" t="s">
        <v>6263</v>
      </c>
      <c r="B11852" t="s">
        <v>12356</v>
      </c>
      <c r="C11852" s="1">
        <v>41.7</v>
      </c>
      <c r="D11852" s="5">
        <v>45444</v>
      </c>
      <c r="E11852" t="s">
        <v>18</v>
      </c>
      <c r="F11852" s="1" t="s">
        <v>18</v>
      </c>
      <c r="G11852" s="36" t="str">
        <f>Table1[[#This Row],[Split 1]]</f>
        <v>gatorades</v>
      </c>
      <c r="H11852" s="1" t="s">
        <v>8945</v>
      </c>
      <c r="AC11852" s="5">
        <v>45491</v>
      </c>
      <c r="AD11852" s="5" t="s">
        <v>14589</v>
      </c>
      <c r="AE11852" s="5" t="s">
        <v>272</v>
      </c>
      <c r="AF11852">
        <f>MONTH(Table1[[#This Row],[Date Sent]])</f>
        <v>7</v>
      </c>
      <c r="AG11852">
        <f>YEAR(Table1[[#This Row],[Date Sent]])</f>
        <v>2024</v>
      </c>
    </row>
    <row r="11853" spans="1:33" x14ac:dyDescent="0.2">
      <c r="A11853" t="s">
        <v>6263</v>
      </c>
      <c r="B11853" t="s">
        <v>12356</v>
      </c>
      <c r="C11853" s="1">
        <v>106.79</v>
      </c>
      <c r="D11853" s="5">
        <v>45447</v>
      </c>
      <c r="E11853" t="s">
        <v>18</v>
      </c>
      <c r="F11853" s="1" t="s">
        <v>918</v>
      </c>
      <c r="G11853" s="42" t="s">
        <v>15</v>
      </c>
      <c r="H11853" s="1" t="s">
        <v>12360</v>
      </c>
      <c r="I11853">
        <v>32.270000000000003</v>
      </c>
      <c r="J11853" s="16" t="s">
        <v>33</v>
      </c>
      <c r="K11853" s="1" t="s">
        <v>1056</v>
      </c>
      <c r="L11853">
        <v>74.52000000000001</v>
      </c>
      <c r="M11853" t="s">
        <v>18</v>
      </c>
      <c r="N11853" s="1" t="s">
        <v>10760</v>
      </c>
      <c r="AC11853" s="5">
        <v>45491</v>
      </c>
      <c r="AD11853" s="5" t="s">
        <v>14589</v>
      </c>
      <c r="AE11853" s="5" t="s">
        <v>272</v>
      </c>
      <c r="AF11853">
        <f>MONTH(Table1[[#This Row],[Date Sent]])</f>
        <v>7</v>
      </c>
      <c r="AG11853">
        <f>YEAR(Table1[[#This Row],[Date Sent]])</f>
        <v>2024</v>
      </c>
    </row>
    <row r="11854" spans="1:33" x14ac:dyDescent="0.2">
      <c r="A11854" t="s">
        <v>6263</v>
      </c>
      <c r="B11854" t="s">
        <v>12356</v>
      </c>
      <c r="C11854" s="1">
        <v>70.56</v>
      </c>
      <c r="D11854" s="5">
        <v>45447</v>
      </c>
      <c r="E11854" t="s">
        <v>16</v>
      </c>
      <c r="F11854" s="1" t="s">
        <v>16</v>
      </c>
      <c r="G11854" s="36" t="str">
        <f>Table1[[#This Row],[Split 1]]</f>
        <v>gloves</v>
      </c>
      <c r="H11854" s="1" t="s">
        <v>1057</v>
      </c>
      <c r="AC11854" s="5">
        <v>45491</v>
      </c>
      <c r="AD11854" s="5" t="s">
        <v>14589</v>
      </c>
      <c r="AE11854" s="5" t="s">
        <v>272</v>
      </c>
      <c r="AF11854">
        <f>MONTH(Table1[[#This Row],[Date Sent]])</f>
        <v>7</v>
      </c>
      <c r="AG11854">
        <f>YEAR(Table1[[#This Row],[Date Sent]])</f>
        <v>2024</v>
      </c>
    </row>
    <row r="11855" spans="1:33" x14ac:dyDescent="0.2">
      <c r="A11855" t="s">
        <v>6263</v>
      </c>
      <c r="B11855" t="s">
        <v>12356</v>
      </c>
      <c r="C11855" s="1">
        <v>84.08</v>
      </c>
      <c r="D11855" s="5">
        <v>45457</v>
      </c>
      <c r="E11855" t="s">
        <v>18</v>
      </c>
      <c r="F11855" s="1" t="s">
        <v>18</v>
      </c>
      <c r="G11855" s="36" t="str">
        <f>Table1[[#This Row],[Split 1]]</f>
        <v>gatorades, bottle water</v>
      </c>
      <c r="H11855" s="1" t="s">
        <v>12209</v>
      </c>
      <c r="AC11855" s="5">
        <v>45491</v>
      </c>
      <c r="AD11855" s="5" t="s">
        <v>14589</v>
      </c>
      <c r="AE11855" s="5" t="s">
        <v>272</v>
      </c>
      <c r="AF11855">
        <f>MONTH(Table1[[#This Row],[Date Sent]])</f>
        <v>7</v>
      </c>
      <c r="AG11855">
        <f>YEAR(Table1[[#This Row],[Date Sent]])</f>
        <v>2024</v>
      </c>
    </row>
    <row r="11856" spans="1:33" x14ac:dyDescent="0.2">
      <c r="A11856" t="s">
        <v>285</v>
      </c>
      <c r="B11856" t="s">
        <v>12361</v>
      </c>
      <c r="C11856" s="1">
        <v>256.17</v>
      </c>
      <c r="D11856" s="5">
        <v>45435</v>
      </c>
      <c r="E11856" t="s">
        <v>14</v>
      </c>
      <c r="F11856" s="1" t="s">
        <v>17</v>
      </c>
      <c r="G11856" s="42" t="s">
        <v>17</v>
      </c>
      <c r="H11856" s="1" t="s">
        <v>12362</v>
      </c>
      <c r="AC11856" s="5">
        <v>45491</v>
      </c>
      <c r="AD11856" s="5" t="s">
        <v>14558</v>
      </c>
      <c r="AE11856" s="5" t="s">
        <v>272</v>
      </c>
      <c r="AF11856">
        <f>MONTH(Table1[[#This Row],[Date Sent]])</f>
        <v>7</v>
      </c>
      <c r="AG11856">
        <f>YEAR(Table1[[#This Row],[Date Sent]])</f>
        <v>2024</v>
      </c>
    </row>
    <row r="11857" spans="1:33" x14ac:dyDescent="0.2">
      <c r="A11857" t="s">
        <v>285</v>
      </c>
      <c r="B11857" t="s">
        <v>12361</v>
      </c>
      <c r="C11857" s="1">
        <v>76.09</v>
      </c>
      <c r="D11857" s="5">
        <v>45435</v>
      </c>
      <c r="E11857" t="s">
        <v>24</v>
      </c>
      <c r="F11857" s="1" t="s">
        <v>918</v>
      </c>
      <c r="G11857" s="42" t="s">
        <v>12021</v>
      </c>
      <c r="H11857" s="1" t="s">
        <v>12363</v>
      </c>
      <c r="I11857">
        <v>31.09</v>
      </c>
      <c r="J11857" s="16" t="s">
        <v>15</v>
      </c>
      <c r="K11857" s="1" t="s">
        <v>9029</v>
      </c>
      <c r="L11857">
        <v>45</v>
      </c>
      <c r="M11857" t="s">
        <v>18</v>
      </c>
      <c r="N11857" s="1" t="s">
        <v>12364</v>
      </c>
      <c r="AC11857" s="5">
        <v>45491</v>
      </c>
      <c r="AD11857" s="5" t="s">
        <v>14558</v>
      </c>
      <c r="AE11857" s="5" t="s">
        <v>272</v>
      </c>
      <c r="AF11857">
        <f>MONTH(Table1[[#This Row],[Date Sent]])</f>
        <v>7</v>
      </c>
      <c r="AG11857">
        <f>YEAR(Table1[[#This Row],[Date Sent]])</f>
        <v>2024</v>
      </c>
    </row>
    <row r="11858" spans="1:33" x14ac:dyDescent="0.2">
      <c r="A11858" t="s">
        <v>285</v>
      </c>
      <c r="B11858" t="s">
        <v>12361</v>
      </c>
      <c r="C11858" s="1">
        <v>12.68</v>
      </c>
      <c r="D11858" s="5">
        <v>45440</v>
      </c>
      <c r="E11858" t="s">
        <v>21</v>
      </c>
      <c r="F11858" s="1" t="s">
        <v>33</v>
      </c>
      <c r="G11858" s="42" t="s">
        <v>33</v>
      </c>
      <c r="H11858" s="1" t="s">
        <v>12365</v>
      </c>
      <c r="AC11858" s="5">
        <v>45491</v>
      </c>
      <c r="AD11858" s="5" t="s">
        <v>14558</v>
      </c>
      <c r="AE11858" s="5" t="s">
        <v>272</v>
      </c>
      <c r="AF11858">
        <f>MONTH(Table1[[#This Row],[Date Sent]])</f>
        <v>7</v>
      </c>
      <c r="AG11858">
        <f>YEAR(Table1[[#This Row],[Date Sent]])</f>
        <v>2024</v>
      </c>
    </row>
    <row r="11859" spans="1:33" x14ac:dyDescent="0.2">
      <c r="A11859" t="s">
        <v>285</v>
      </c>
      <c r="B11859" t="s">
        <v>12361</v>
      </c>
      <c r="C11859" s="1">
        <v>244.2</v>
      </c>
      <c r="D11859" s="5">
        <v>45441</v>
      </c>
      <c r="E11859" t="s">
        <v>21</v>
      </c>
      <c r="F11859" s="1" t="s">
        <v>33</v>
      </c>
      <c r="G11859" s="42" t="s">
        <v>33</v>
      </c>
      <c r="H11859" s="1" t="s">
        <v>12366</v>
      </c>
      <c r="AC11859" s="5">
        <v>45491</v>
      </c>
      <c r="AD11859" s="5" t="s">
        <v>14558</v>
      </c>
      <c r="AE11859" s="5" t="s">
        <v>272</v>
      </c>
      <c r="AF11859">
        <f>MONTH(Table1[[#This Row],[Date Sent]])</f>
        <v>7</v>
      </c>
      <c r="AG11859">
        <f>YEAR(Table1[[#This Row],[Date Sent]])</f>
        <v>2024</v>
      </c>
    </row>
    <row r="11860" spans="1:33" x14ac:dyDescent="0.2">
      <c r="A11860" t="s">
        <v>285</v>
      </c>
      <c r="B11860" t="s">
        <v>12361</v>
      </c>
      <c r="C11860" s="1">
        <v>63.67</v>
      </c>
      <c r="D11860" s="5">
        <v>45446</v>
      </c>
      <c r="E11860" t="s">
        <v>21</v>
      </c>
      <c r="F11860" s="1" t="s">
        <v>918</v>
      </c>
      <c r="G11860" s="42" t="s">
        <v>11889</v>
      </c>
      <c r="H11860" s="1" t="s">
        <v>12367</v>
      </c>
      <c r="I11860">
        <v>26.7</v>
      </c>
      <c r="J11860" s="16" t="s">
        <v>15</v>
      </c>
      <c r="K11860" s="1" t="s">
        <v>12270</v>
      </c>
      <c r="L11860">
        <v>36.97</v>
      </c>
      <c r="M11860" t="s">
        <v>33</v>
      </c>
      <c r="N11860" s="1" t="s">
        <v>12368</v>
      </c>
      <c r="AC11860" s="5">
        <v>45491</v>
      </c>
      <c r="AD11860" s="5" t="s">
        <v>14558</v>
      </c>
      <c r="AE11860" s="5" t="s">
        <v>272</v>
      </c>
      <c r="AF11860">
        <f>MONTH(Table1[[#This Row],[Date Sent]])</f>
        <v>7</v>
      </c>
      <c r="AG11860">
        <f>YEAR(Table1[[#This Row],[Date Sent]])</f>
        <v>2024</v>
      </c>
    </row>
    <row r="11861" spans="1:33" x14ac:dyDescent="0.2">
      <c r="A11861" t="s">
        <v>285</v>
      </c>
      <c r="B11861" t="s">
        <v>12361</v>
      </c>
      <c r="C11861" s="1">
        <v>230.77</v>
      </c>
      <c r="D11861" s="5">
        <v>45446</v>
      </c>
      <c r="E11861" t="s">
        <v>33</v>
      </c>
      <c r="F11861" s="1" t="s">
        <v>918</v>
      </c>
      <c r="G11861" s="36" t="str">
        <f>Table1[[#This Row],[Split 1]]</f>
        <v>Wall hose, repair kit, trigger hose</v>
      </c>
      <c r="H11861" s="1" t="s">
        <v>12369</v>
      </c>
      <c r="I11861">
        <v>143.97999999999999</v>
      </c>
      <c r="J11861" s="16" t="s">
        <v>17</v>
      </c>
      <c r="K11861" s="1" t="s">
        <v>12370</v>
      </c>
      <c r="L11861">
        <v>19.97</v>
      </c>
      <c r="M11861" t="s">
        <v>16</v>
      </c>
      <c r="N11861" s="1" t="s">
        <v>1057</v>
      </c>
      <c r="O11861">
        <v>66.820000000000022</v>
      </c>
      <c r="P11861" t="s">
        <v>39</v>
      </c>
      <c r="Q11861" s="1" t="s">
        <v>12371</v>
      </c>
      <c r="AC11861" s="5">
        <v>45491</v>
      </c>
      <c r="AD11861" s="5" t="s">
        <v>14558</v>
      </c>
      <c r="AE11861" s="5" t="s">
        <v>272</v>
      </c>
      <c r="AF11861">
        <f>MONTH(Table1[[#This Row],[Date Sent]])</f>
        <v>7</v>
      </c>
      <c r="AG11861">
        <f>YEAR(Table1[[#This Row],[Date Sent]])</f>
        <v>2024</v>
      </c>
    </row>
    <row r="11862" spans="1:33" x14ac:dyDescent="0.2">
      <c r="A11862" t="s">
        <v>285</v>
      </c>
      <c r="B11862" t="s">
        <v>12361</v>
      </c>
      <c r="C11862" s="1">
        <v>332.93</v>
      </c>
      <c r="D11862" s="5">
        <v>45448</v>
      </c>
      <c r="E11862" t="s">
        <v>33</v>
      </c>
      <c r="F11862" s="1" t="s">
        <v>39</v>
      </c>
      <c r="G11862" s="42" t="s">
        <v>39</v>
      </c>
      <c r="H11862" s="1" t="s">
        <v>4418</v>
      </c>
      <c r="AC11862" s="5">
        <v>45491</v>
      </c>
      <c r="AD11862" s="5" t="s">
        <v>14558</v>
      </c>
      <c r="AE11862" s="5" t="s">
        <v>272</v>
      </c>
      <c r="AF11862">
        <f>MONTH(Table1[[#This Row],[Date Sent]])</f>
        <v>7</v>
      </c>
      <c r="AG11862">
        <f>YEAR(Table1[[#This Row],[Date Sent]])</f>
        <v>2024</v>
      </c>
    </row>
    <row r="11863" spans="1:33" x14ac:dyDescent="0.2">
      <c r="A11863" t="s">
        <v>285</v>
      </c>
      <c r="B11863" t="s">
        <v>12361</v>
      </c>
      <c r="C11863" s="1">
        <v>133.72</v>
      </c>
      <c r="D11863" s="5">
        <v>45453</v>
      </c>
      <c r="E11863" t="s">
        <v>21</v>
      </c>
      <c r="F11863" s="1" t="s">
        <v>918</v>
      </c>
      <c r="G11863" s="42" t="s">
        <v>12372</v>
      </c>
      <c r="H11863" s="1" t="s">
        <v>12373</v>
      </c>
      <c r="I11863">
        <v>46.94</v>
      </c>
      <c r="J11863" s="16" t="s">
        <v>33</v>
      </c>
      <c r="K11863" s="1" t="s">
        <v>12374</v>
      </c>
      <c r="L11863">
        <v>86.78</v>
      </c>
      <c r="M11863" t="s">
        <v>15</v>
      </c>
      <c r="N11863" s="1" t="s">
        <v>12375</v>
      </c>
      <c r="AC11863" s="5">
        <v>45491</v>
      </c>
      <c r="AD11863" s="5" t="s">
        <v>14558</v>
      </c>
      <c r="AE11863" s="5" t="s">
        <v>272</v>
      </c>
      <c r="AF11863">
        <f>MONTH(Table1[[#This Row],[Date Sent]])</f>
        <v>7</v>
      </c>
      <c r="AG11863">
        <f>YEAR(Table1[[#This Row],[Date Sent]])</f>
        <v>2024</v>
      </c>
    </row>
    <row r="11864" spans="1:33" x14ac:dyDescent="0.2">
      <c r="A11864" t="s">
        <v>285</v>
      </c>
      <c r="B11864" t="s">
        <v>12361</v>
      </c>
      <c r="C11864" s="1">
        <v>69.36</v>
      </c>
      <c r="D11864" s="5">
        <v>45454</v>
      </c>
      <c r="E11864" t="s">
        <v>33</v>
      </c>
      <c r="F11864" s="1" t="s">
        <v>17</v>
      </c>
      <c r="G11864" s="42" t="s">
        <v>17</v>
      </c>
      <c r="H11864" s="1" t="s">
        <v>12376</v>
      </c>
      <c r="AC11864" s="5">
        <v>45491</v>
      </c>
      <c r="AD11864" s="5" t="s">
        <v>14558</v>
      </c>
      <c r="AE11864" s="5" t="s">
        <v>272</v>
      </c>
      <c r="AF11864">
        <f>MONTH(Table1[[#This Row],[Date Sent]])</f>
        <v>7</v>
      </c>
      <c r="AG11864">
        <f>YEAR(Table1[[#This Row],[Date Sent]])</f>
        <v>2024</v>
      </c>
    </row>
    <row r="11865" spans="1:33" x14ac:dyDescent="0.2">
      <c r="A11865" t="s">
        <v>285</v>
      </c>
      <c r="B11865" t="s">
        <v>12361</v>
      </c>
      <c r="C11865" s="1">
        <v>12.83</v>
      </c>
      <c r="D11865" s="5">
        <v>45457</v>
      </c>
      <c r="E11865" t="s">
        <v>24</v>
      </c>
      <c r="F11865" s="1" t="s">
        <v>18</v>
      </c>
      <c r="G11865" s="42" t="s">
        <v>18</v>
      </c>
      <c r="H11865" s="1" t="s">
        <v>12377</v>
      </c>
      <c r="AC11865" s="5">
        <v>45491</v>
      </c>
      <c r="AD11865" s="5" t="s">
        <v>14558</v>
      </c>
      <c r="AE11865" s="5" t="s">
        <v>272</v>
      </c>
      <c r="AF11865">
        <f>MONTH(Table1[[#This Row],[Date Sent]])</f>
        <v>7</v>
      </c>
      <c r="AG11865">
        <f>YEAR(Table1[[#This Row],[Date Sent]])</f>
        <v>2024</v>
      </c>
    </row>
    <row r="11866" spans="1:33" x14ac:dyDescent="0.2">
      <c r="A11866" t="s">
        <v>285</v>
      </c>
      <c r="B11866" t="s">
        <v>12361</v>
      </c>
      <c r="C11866" s="1">
        <v>10.210000000000001</v>
      </c>
      <c r="D11866" s="5">
        <v>45459</v>
      </c>
      <c r="E11866" t="s">
        <v>33</v>
      </c>
      <c r="F11866" s="1" t="s">
        <v>15</v>
      </c>
      <c r="G11866" s="42" t="s">
        <v>15</v>
      </c>
      <c r="H11866" s="1" t="s">
        <v>12378</v>
      </c>
      <c r="AC11866" s="5">
        <v>45491</v>
      </c>
      <c r="AD11866" s="5" t="s">
        <v>14558</v>
      </c>
      <c r="AE11866" s="5" t="s">
        <v>272</v>
      </c>
      <c r="AF11866">
        <f>MONTH(Table1[[#This Row],[Date Sent]])</f>
        <v>7</v>
      </c>
      <c r="AG11866">
        <f>YEAR(Table1[[#This Row],[Date Sent]])</f>
        <v>2024</v>
      </c>
    </row>
    <row r="11867" spans="1:33" x14ac:dyDescent="0.2">
      <c r="A11867" t="s">
        <v>285</v>
      </c>
      <c r="B11867" t="s">
        <v>12361</v>
      </c>
      <c r="C11867" s="1">
        <v>14.28</v>
      </c>
      <c r="D11867" s="5">
        <v>45461</v>
      </c>
      <c r="E11867" t="s">
        <v>24</v>
      </c>
      <c r="F11867" s="1" t="s">
        <v>18</v>
      </c>
      <c r="G11867" s="42" t="s">
        <v>18</v>
      </c>
      <c r="H11867" s="1" t="s">
        <v>10362</v>
      </c>
      <c r="AC11867" s="5">
        <v>45491</v>
      </c>
      <c r="AD11867" s="5" t="s">
        <v>14558</v>
      </c>
      <c r="AE11867" s="5" t="s">
        <v>272</v>
      </c>
      <c r="AF11867">
        <f>MONTH(Table1[[#This Row],[Date Sent]])</f>
        <v>7</v>
      </c>
      <c r="AG11867">
        <f>YEAR(Table1[[#This Row],[Date Sent]])</f>
        <v>2024</v>
      </c>
    </row>
    <row r="11868" spans="1:33" x14ac:dyDescent="0.2">
      <c r="A11868" t="s">
        <v>285</v>
      </c>
      <c r="B11868" t="s">
        <v>12361</v>
      </c>
      <c r="C11868" s="1">
        <v>5.75</v>
      </c>
      <c r="D11868" s="5">
        <v>45462</v>
      </c>
      <c r="E11868" t="s">
        <v>24</v>
      </c>
      <c r="F11868" s="1" t="s">
        <v>18</v>
      </c>
      <c r="G11868" s="42" t="s">
        <v>18</v>
      </c>
      <c r="H11868" s="1" t="s">
        <v>12379</v>
      </c>
      <c r="AC11868" s="5">
        <v>45491</v>
      </c>
      <c r="AD11868" s="5" t="s">
        <v>14558</v>
      </c>
      <c r="AE11868" s="5" t="s">
        <v>272</v>
      </c>
      <c r="AF11868">
        <f>MONTH(Table1[[#This Row],[Date Sent]])</f>
        <v>7</v>
      </c>
      <c r="AG11868">
        <f>YEAR(Table1[[#This Row],[Date Sent]])</f>
        <v>2024</v>
      </c>
    </row>
    <row r="11869" spans="1:33" x14ac:dyDescent="0.2">
      <c r="A11869" t="s">
        <v>455</v>
      </c>
      <c r="B11869" t="s">
        <v>12380</v>
      </c>
      <c r="C11869" s="1">
        <v>113.91</v>
      </c>
      <c r="D11869" s="5">
        <v>45428</v>
      </c>
      <c r="E11869" t="s">
        <v>21</v>
      </c>
      <c r="F11869" s="1" t="s">
        <v>33</v>
      </c>
      <c r="G11869" s="42" t="s">
        <v>33</v>
      </c>
      <c r="H11869" s="1" t="s">
        <v>12381</v>
      </c>
      <c r="AC11869" s="5">
        <v>45491</v>
      </c>
      <c r="AD11869" s="5" t="s">
        <v>14653</v>
      </c>
      <c r="AE11869" s="5" t="s">
        <v>272</v>
      </c>
      <c r="AF11869">
        <f>MONTH(Table1[[#This Row],[Date Sent]])</f>
        <v>7</v>
      </c>
      <c r="AG11869">
        <f>YEAR(Table1[[#This Row],[Date Sent]])</f>
        <v>2024</v>
      </c>
    </row>
    <row r="11870" spans="1:33" x14ac:dyDescent="0.2">
      <c r="A11870" t="s">
        <v>455</v>
      </c>
      <c r="B11870" t="s">
        <v>12380</v>
      </c>
      <c r="C11870" s="1">
        <v>2.23</v>
      </c>
      <c r="D11870" s="5">
        <v>45430</v>
      </c>
      <c r="E11870" t="s">
        <v>21</v>
      </c>
      <c r="F11870" s="1" t="s">
        <v>33</v>
      </c>
      <c r="G11870" s="42" t="s">
        <v>33</v>
      </c>
      <c r="H11870" s="1" t="s">
        <v>12382</v>
      </c>
      <c r="AC11870" s="5">
        <v>45491</v>
      </c>
      <c r="AD11870" s="5" t="s">
        <v>14653</v>
      </c>
      <c r="AE11870" s="5" t="s">
        <v>272</v>
      </c>
      <c r="AF11870">
        <f>MONTH(Table1[[#This Row],[Date Sent]])</f>
        <v>7</v>
      </c>
      <c r="AG11870">
        <f>YEAR(Table1[[#This Row],[Date Sent]])</f>
        <v>2024</v>
      </c>
    </row>
    <row r="11871" spans="1:33" x14ac:dyDescent="0.2">
      <c r="A11871" t="s">
        <v>455</v>
      </c>
      <c r="B11871" t="s">
        <v>12380</v>
      </c>
      <c r="C11871" s="1">
        <v>24.45</v>
      </c>
      <c r="D11871" s="5">
        <v>45430</v>
      </c>
      <c r="E11871" t="s">
        <v>16</v>
      </c>
      <c r="F11871" s="1" t="s">
        <v>18</v>
      </c>
      <c r="G11871" s="42" t="s">
        <v>18</v>
      </c>
      <c r="H11871" s="1" t="s">
        <v>1732</v>
      </c>
      <c r="AC11871" s="5">
        <v>45491</v>
      </c>
      <c r="AD11871" s="5" t="s">
        <v>14653</v>
      </c>
      <c r="AE11871" s="5" t="s">
        <v>272</v>
      </c>
      <c r="AF11871">
        <f>MONTH(Table1[[#This Row],[Date Sent]])</f>
        <v>7</v>
      </c>
      <c r="AG11871">
        <f>YEAR(Table1[[#This Row],[Date Sent]])</f>
        <v>2024</v>
      </c>
    </row>
    <row r="11872" spans="1:33" x14ac:dyDescent="0.2">
      <c r="A11872" t="s">
        <v>455</v>
      </c>
      <c r="B11872" t="s">
        <v>12380</v>
      </c>
      <c r="C11872" s="1">
        <v>55.8</v>
      </c>
      <c r="D11872" s="5">
        <v>45435</v>
      </c>
      <c r="E11872" t="s">
        <v>21</v>
      </c>
      <c r="F11872" s="1" t="s">
        <v>49</v>
      </c>
      <c r="G11872" s="42" t="s">
        <v>49</v>
      </c>
      <c r="H11872" s="1" t="s">
        <v>12383</v>
      </c>
      <c r="AC11872" s="5">
        <v>45491</v>
      </c>
      <c r="AD11872" s="5" t="s">
        <v>14653</v>
      </c>
      <c r="AE11872" s="5" t="s">
        <v>272</v>
      </c>
      <c r="AF11872">
        <f>MONTH(Table1[[#This Row],[Date Sent]])</f>
        <v>7</v>
      </c>
      <c r="AG11872">
        <f>YEAR(Table1[[#This Row],[Date Sent]])</f>
        <v>2024</v>
      </c>
    </row>
    <row r="11873" spans="1:33" x14ac:dyDescent="0.2">
      <c r="A11873" t="s">
        <v>455</v>
      </c>
      <c r="B11873" t="s">
        <v>12380</v>
      </c>
      <c r="C11873" s="1">
        <v>122.77</v>
      </c>
      <c r="D11873" s="5">
        <v>45435</v>
      </c>
      <c r="E11873" t="s">
        <v>21</v>
      </c>
      <c r="F11873" s="1" t="s">
        <v>33</v>
      </c>
      <c r="G11873" s="42" t="s">
        <v>33</v>
      </c>
      <c r="H11873" s="1" t="s">
        <v>1340</v>
      </c>
      <c r="AC11873" s="5">
        <v>45491</v>
      </c>
      <c r="AD11873" s="5" t="s">
        <v>14653</v>
      </c>
      <c r="AE11873" s="5" t="s">
        <v>272</v>
      </c>
      <c r="AF11873">
        <f>MONTH(Table1[[#This Row],[Date Sent]])</f>
        <v>7</v>
      </c>
      <c r="AG11873">
        <f>YEAR(Table1[[#This Row],[Date Sent]])</f>
        <v>2024</v>
      </c>
    </row>
    <row r="11874" spans="1:33" x14ac:dyDescent="0.2">
      <c r="A11874" t="s">
        <v>455</v>
      </c>
      <c r="B11874" t="s">
        <v>12380</v>
      </c>
      <c r="C11874" s="1">
        <v>57.05</v>
      </c>
      <c r="D11874" s="5">
        <v>45437</v>
      </c>
      <c r="E11874" t="s">
        <v>21</v>
      </c>
      <c r="F11874" s="1" t="s">
        <v>18</v>
      </c>
      <c r="G11874" s="42" t="s">
        <v>18</v>
      </c>
      <c r="H11874" s="1" t="s">
        <v>1732</v>
      </c>
      <c r="AC11874" s="5">
        <v>45491</v>
      </c>
      <c r="AD11874" s="5" t="s">
        <v>14653</v>
      </c>
      <c r="AE11874" s="5" t="s">
        <v>272</v>
      </c>
      <c r="AF11874">
        <f>MONTH(Table1[[#This Row],[Date Sent]])</f>
        <v>7</v>
      </c>
      <c r="AG11874">
        <f>YEAR(Table1[[#This Row],[Date Sent]])</f>
        <v>2024</v>
      </c>
    </row>
    <row r="11875" spans="1:33" x14ac:dyDescent="0.2">
      <c r="A11875" t="s">
        <v>455</v>
      </c>
      <c r="B11875" t="s">
        <v>12380</v>
      </c>
      <c r="C11875" s="1">
        <v>69.38</v>
      </c>
      <c r="D11875" s="5">
        <v>45437</v>
      </c>
      <c r="E11875" t="s">
        <v>16</v>
      </c>
      <c r="F11875" s="1" t="s">
        <v>24</v>
      </c>
      <c r="G11875" s="42" t="s">
        <v>18</v>
      </c>
      <c r="H11875" s="1" t="s">
        <v>12384</v>
      </c>
      <c r="AC11875" s="5">
        <v>45491</v>
      </c>
      <c r="AD11875" s="5" t="s">
        <v>14653</v>
      </c>
      <c r="AE11875" s="5" t="s">
        <v>272</v>
      </c>
      <c r="AF11875">
        <f>MONTH(Table1[[#This Row],[Date Sent]])</f>
        <v>7</v>
      </c>
      <c r="AG11875">
        <f>YEAR(Table1[[#This Row],[Date Sent]])</f>
        <v>2024</v>
      </c>
    </row>
    <row r="11876" spans="1:33" x14ac:dyDescent="0.2">
      <c r="A11876" t="s">
        <v>455</v>
      </c>
      <c r="B11876" t="s">
        <v>12380</v>
      </c>
      <c r="C11876" s="1">
        <v>62</v>
      </c>
      <c r="D11876" s="5">
        <v>45441</v>
      </c>
      <c r="E11876" t="s">
        <v>13</v>
      </c>
      <c r="F11876" s="1" t="s">
        <v>10</v>
      </c>
      <c r="G11876" s="42" t="s">
        <v>10</v>
      </c>
      <c r="H11876" s="1" t="s">
        <v>8241</v>
      </c>
      <c r="AC11876" s="5">
        <v>45491</v>
      </c>
      <c r="AD11876" s="5" t="s">
        <v>14653</v>
      </c>
      <c r="AE11876" s="5" t="s">
        <v>272</v>
      </c>
      <c r="AF11876">
        <f>MONTH(Table1[[#This Row],[Date Sent]])</f>
        <v>7</v>
      </c>
      <c r="AG11876">
        <f>YEAR(Table1[[#This Row],[Date Sent]])</f>
        <v>2024</v>
      </c>
    </row>
    <row r="11877" spans="1:33" x14ac:dyDescent="0.2">
      <c r="A11877" t="s">
        <v>455</v>
      </c>
      <c r="B11877" t="s">
        <v>12380</v>
      </c>
      <c r="C11877" s="1">
        <v>46.98</v>
      </c>
      <c r="D11877" s="5">
        <v>45441</v>
      </c>
      <c r="E11877" t="s">
        <v>20</v>
      </c>
      <c r="F11877" s="1" t="s">
        <v>39</v>
      </c>
      <c r="G11877" s="36" t="str">
        <f>Table1[[#This Row],[Split 1]]</f>
        <v>Bought for repair to Peachtree City store</v>
      </c>
      <c r="H11877" s="1" t="s">
        <v>12385</v>
      </c>
      <c r="AC11877" s="5">
        <v>45491</v>
      </c>
      <c r="AD11877" s="5" t="s">
        <v>14653</v>
      </c>
      <c r="AE11877" s="5" t="s">
        <v>272</v>
      </c>
      <c r="AF11877">
        <f>MONTH(Table1[[#This Row],[Date Sent]])</f>
        <v>7</v>
      </c>
      <c r="AG11877">
        <f>YEAR(Table1[[#This Row],[Date Sent]])</f>
        <v>2024</v>
      </c>
    </row>
    <row r="11878" spans="1:33" x14ac:dyDescent="0.2">
      <c r="A11878" t="s">
        <v>455</v>
      </c>
      <c r="B11878" t="s">
        <v>12380</v>
      </c>
      <c r="C11878" s="1">
        <v>13.88</v>
      </c>
      <c r="D11878" s="5">
        <v>45442</v>
      </c>
      <c r="E11878" t="s">
        <v>20</v>
      </c>
      <c r="F11878" s="1" t="s">
        <v>17</v>
      </c>
      <c r="G11878" s="42" t="s">
        <v>17</v>
      </c>
      <c r="H11878" s="1" t="s">
        <v>12386</v>
      </c>
      <c r="AC11878" s="5">
        <v>45491</v>
      </c>
      <c r="AD11878" s="5" t="s">
        <v>14653</v>
      </c>
      <c r="AE11878" s="5" t="s">
        <v>272</v>
      </c>
      <c r="AF11878">
        <f>MONTH(Table1[[#This Row],[Date Sent]])</f>
        <v>7</v>
      </c>
      <c r="AG11878">
        <f>YEAR(Table1[[#This Row],[Date Sent]])</f>
        <v>2024</v>
      </c>
    </row>
    <row r="11879" spans="1:33" x14ac:dyDescent="0.2">
      <c r="A11879" t="s">
        <v>455</v>
      </c>
      <c r="B11879" t="s">
        <v>12380</v>
      </c>
      <c r="C11879" s="1">
        <v>29.7</v>
      </c>
      <c r="D11879" s="5">
        <v>45444</v>
      </c>
      <c r="E11879" t="s">
        <v>21</v>
      </c>
      <c r="F11879" s="1" t="s">
        <v>15</v>
      </c>
      <c r="G11879" s="42" t="s">
        <v>15</v>
      </c>
      <c r="H11879" s="1" t="s">
        <v>12387</v>
      </c>
      <c r="AC11879" s="5">
        <v>45491</v>
      </c>
      <c r="AD11879" s="5" t="s">
        <v>14653</v>
      </c>
      <c r="AE11879" s="5" t="s">
        <v>272</v>
      </c>
      <c r="AF11879">
        <f>MONTH(Table1[[#This Row],[Date Sent]])</f>
        <v>7</v>
      </c>
      <c r="AG11879">
        <f>YEAR(Table1[[#This Row],[Date Sent]])</f>
        <v>2024</v>
      </c>
    </row>
    <row r="11880" spans="1:33" x14ac:dyDescent="0.2">
      <c r="A11880" t="s">
        <v>455</v>
      </c>
      <c r="B11880" t="s">
        <v>12380</v>
      </c>
      <c r="C11880" s="1">
        <v>308</v>
      </c>
      <c r="D11880" s="5">
        <v>45447</v>
      </c>
      <c r="E11880" t="s">
        <v>20</v>
      </c>
      <c r="F11880" s="1" t="s">
        <v>39</v>
      </c>
      <c r="G11880" s="42" t="s">
        <v>39</v>
      </c>
      <c r="H11880" s="1" t="s">
        <v>12388</v>
      </c>
      <c r="AC11880" s="5">
        <v>45491</v>
      </c>
      <c r="AD11880" s="5" t="s">
        <v>14653</v>
      </c>
      <c r="AE11880" s="5" t="s">
        <v>272</v>
      </c>
      <c r="AF11880">
        <f>MONTH(Table1[[#This Row],[Date Sent]])</f>
        <v>7</v>
      </c>
      <c r="AG11880">
        <f>YEAR(Table1[[#This Row],[Date Sent]])</f>
        <v>2024</v>
      </c>
    </row>
    <row r="11881" spans="1:33" x14ac:dyDescent="0.2">
      <c r="A11881" t="s">
        <v>455</v>
      </c>
      <c r="B11881" t="s">
        <v>12380</v>
      </c>
      <c r="C11881" s="1">
        <v>51.98</v>
      </c>
      <c r="D11881" s="5">
        <v>45448</v>
      </c>
      <c r="E11881" t="s">
        <v>21</v>
      </c>
      <c r="F11881" s="1" t="s">
        <v>17</v>
      </c>
      <c r="G11881" s="36" t="str">
        <f>Table1[[#This Row],[Split 1]]</f>
        <v>Man hole tool</v>
      </c>
      <c r="H11881" s="1" t="s">
        <v>12389</v>
      </c>
      <c r="AC11881" s="5">
        <v>45491</v>
      </c>
      <c r="AD11881" s="5" t="s">
        <v>14653</v>
      </c>
      <c r="AE11881" s="5" t="s">
        <v>272</v>
      </c>
      <c r="AF11881">
        <f>MONTH(Table1[[#This Row],[Date Sent]])</f>
        <v>7</v>
      </c>
      <c r="AG11881">
        <f>YEAR(Table1[[#This Row],[Date Sent]])</f>
        <v>2024</v>
      </c>
    </row>
    <row r="11882" spans="1:33" x14ac:dyDescent="0.2">
      <c r="A11882" t="s">
        <v>455</v>
      </c>
      <c r="B11882" t="s">
        <v>12380</v>
      </c>
      <c r="C11882" s="1">
        <v>138.76</v>
      </c>
      <c r="D11882" s="5">
        <v>45448</v>
      </c>
      <c r="E11882" t="s">
        <v>21</v>
      </c>
      <c r="F11882" s="1" t="s">
        <v>17</v>
      </c>
      <c r="G11882" s="42" t="s">
        <v>17</v>
      </c>
      <c r="H11882" s="1" t="s">
        <v>12390</v>
      </c>
      <c r="AC11882" s="5">
        <v>45491</v>
      </c>
      <c r="AD11882" s="5" t="s">
        <v>14653</v>
      </c>
      <c r="AE11882" s="5" t="s">
        <v>272</v>
      </c>
      <c r="AF11882">
        <f>MONTH(Table1[[#This Row],[Date Sent]])</f>
        <v>7</v>
      </c>
      <c r="AG11882">
        <f>YEAR(Table1[[#This Row],[Date Sent]])</f>
        <v>2024</v>
      </c>
    </row>
    <row r="11883" spans="1:33" x14ac:dyDescent="0.2">
      <c r="A11883" t="s">
        <v>455</v>
      </c>
      <c r="B11883" t="s">
        <v>12380</v>
      </c>
      <c r="C11883" s="1">
        <v>447.21</v>
      </c>
      <c r="D11883" s="5">
        <v>45450</v>
      </c>
      <c r="E11883" t="s">
        <v>20</v>
      </c>
      <c r="F11883" s="1" t="s">
        <v>39</v>
      </c>
      <c r="G11883" s="42" t="s">
        <v>39</v>
      </c>
      <c r="H11883" s="1" t="s">
        <v>12391</v>
      </c>
      <c r="AC11883" s="5">
        <v>45491</v>
      </c>
      <c r="AD11883" s="5" t="s">
        <v>14653</v>
      </c>
      <c r="AE11883" s="5" t="s">
        <v>272</v>
      </c>
      <c r="AF11883">
        <f>MONTH(Table1[[#This Row],[Date Sent]])</f>
        <v>7</v>
      </c>
      <c r="AG11883">
        <f>YEAR(Table1[[#This Row],[Date Sent]])</f>
        <v>2024</v>
      </c>
    </row>
    <row r="11884" spans="1:33" x14ac:dyDescent="0.2">
      <c r="A11884" t="s">
        <v>455</v>
      </c>
      <c r="B11884" t="s">
        <v>12380</v>
      </c>
      <c r="C11884" s="1">
        <v>32.6</v>
      </c>
      <c r="D11884" s="5">
        <v>45451</v>
      </c>
      <c r="E11884" t="s">
        <v>16</v>
      </c>
      <c r="F11884" s="1" t="s">
        <v>18</v>
      </c>
      <c r="G11884" s="42" t="s">
        <v>18</v>
      </c>
      <c r="H11884" s="1" t="s">
        <v>1732</v>
      </c>
      <c r="AC11884" s="5">
        <v>45491</v>
      </c>
      <c r="AD11884" s="5" t="s">
        <v>14653</v>
      </c>
      <c r="AE11884" s="5" t="s">
        <v>272</v>
      </c>
      <c r="AF11884">
        <f>MONTH(Table1[[#This Row],[Date Sent]])</f>
        <v>7</v>
      </c>
      <c r="AG11884">
        <f>YEAR(Table1[[#This Row],[Date Sent]])</f>
        <v>2024</v>
      </c>
    </row>
    <row r="11885" spans="1:33" x14ac:dyDescent="0.2">
      <c r="A11885" t="s">
        <v>455</v>
      </c>
      <c r="B11885" t="s">
        <v>12380</v>
      </c>
      <c r="C11885" s="1">
        <v>36.18</v>
      </c>
      <c r="D11885" s="5">
        <v>45456</v>
      </c>
      <c r="E11885" t="s">
        <v>21</v>
      </c>
      <c r="F11885" s="1" t="s">
        <v>918</v>
      </c>
      <c r="G11885" s="42" t="s">
        <v>12392</v>
      </c>
      <c r="H11885" s="1" t="s">
        <v>12393</v>
      </c>
      <c r="I11885">
        <v>5.95</v>
      </c>
      <c r="J11885" s="16" t="s">
        <v>21</v>
      </c>
      <c r="K11885" s="1" t="s">
        <v>12394</v>
      </c>
      <c r="L11885">
        <v>30.23</v>
      </c>
      <c r="M11885" t="s">
        <v>39</v>
      </c>
      <c r="N11885" s="1" t="s">
        <v>12395</v>
      </c>
      <c r="AC11885" s="5">
        <v>45491</v>
      </c>
      <c r="AD11885" s="5" t="s">
        <v>14653</v>
      </c>
      <c r="AE11885" s="5" t="s">
        <v>272</v>
      </c>
      <c r="AF11885">
        <f>MONTH(Table1[[#This Row],[Date Sent]])</f>
        <v>7</v>
      </c>
      <c r="AG11885">
        <f>YEAR(Table1[[#This Row],[Date Sent]])</f>
        <v>2024</v>
      </c>
    </row>
    <row r="11886" spans="1:33" x14ac:dyDescent="0.2">
      <c r="A11886" t="s">
        <v>455</v>
      </c>
      <c r="B11886" t="s">
        <v>12380</v>
      </c>
      <c r="C11886" s="1">
        <v>89.23</v>
      </c>
      <c r="D11886" s="5">
        <v>45456</v>
      </c>
      <c r="E11886" t="s">
        <v>21</v>
      </c>
      <c r="F11886" s="1" t="s">
        <v>33</v>
      </c>
      <c r="G11886" s="42" t="s">
        <v>33</v>
      </c>
      <c r="H11886" s="1" t="s">
        <v>8530</v>
      </c>
      <c r="AC11886" s="5">
        <v>45491</v>
      </c>
      <c r="AD11886" s="5" t="s">
        <v>14653</v>
      </c>
      <c r="AE11886" s="5" t="s">
        <v>272</v>
      </c>
      <c r="AF11886">
        <f>MONTH(Table1[[#This Row],[Date Sent]])</f>
        <v>7</v>
      </c>
      <c r="AG11886">
        <f>YEAR(Table1[[#This Row],[Date Sent]])</f>
        <v>2024</v>
      </c>
    </row>
    <row r="11887" spans="1:33" x14ac:dyDescent="0.2">
      <c r="A11887" t="s">
        <v>455</v>
      </c>
      <c r="B11887" t="s">
        <v>12380</v>
      </c>
      <c r="C11887" s="1">
        <v>13.83</v>
      </c>
      <c r="D11887" s="5">
        <v>45458</v>
      </c>
      <c r="E11887" t="s">
        <v>21</v>
      </c>
      <c r="F11887" s="1" t="s">
        <v>18</v>
      </c>
      <c r="G11887" s="42" t="s">
        <v>18</v>
      </c>
      <c r="H11887" s="1" t="s">
        <v>12396</v>
      </c>
      <c r="AC11887" s="5">
        <v>45491</v>
      </c>
      <c r="AD11887" s="5" t="s">
        <v>14653</v>
      </c>
      <c r="AE11887" s="5" t="s">
        <v>272</v>
      </c>
      <c r="AF11887">
        <f>MONTH(Table1[[#This Row],[Date Sent]])</f>
        <v>7</v>
      </c>
      <c r="AG11887">
        <f>YEAR(Table1[[#This Row],[Date Sent]])</f>
        <v>2024</v>
      </c>
    </row>
    <row r="11888" spans="1:33" x14ac:dyDescent="0.2">
      <c r="A11888" t="s">
        <v>455</v>
      </c>
      <c r="B11888" t="s">
        <v>12380</v>
      </c>
      <c r="C11888" s="1">
        <v>40.75</v>
      </c>
      <c r="D11888" s="5">
        <v>45458</v>
      </c>
      <c r="E11888" t="s">
        <v>21</v>
      </c>
      <c r="F11888" s="1" t="s">
        <v>18</v>
      </c>
      <c r="G11888" s="36" t="str">
        <f>Table1[[#This Row],[Split 1]]</f>
        <v>Water</v>
      </c>
      <c r="H11888" s="1" t="s">
        <v>984</v>
      </c>
      <c r="AC11888" s="5">
        <v>45491</v>
      </c>
      <c r="AD11888" s="5" t="s">
        <v>14653</v>
      </c>
      <c r="AE11888" s="5" t="s">
        <v>272</v>
      </c>
      <c r="AF11888">
        <f>MONTH(Table1[[#This Row],[Date Sent]])</f>
        <v>7</v>
      </c>
      <c r="AG11888">
        <f>YEAR(Table1[[#This Row],[Date Sent]])</f>
        <v>2024</v>
      </c>
    </row>
    <row r="11889" spans="1:33" x14ac:dyDescent="0.2">
      <c r="A11889" t="s">
        <v>455</v>
      </c>
      <c r="B11889" t="s">
        <v>12380</v>
      </c>
      <c r="C11889" s="1">
        <v>62</v>
      </c>
      <c r="D11889" s="5">
        <v>45462</v>
      </c>
      <c r="E11889" t="s">
        <v>13</v>
      </c>
      <c r="F11889" s="1" t="s">
        <v>10</v>
      </c>
      <c r="G11889" s="42" t="s">
        <v>10</v>
      </c>
      <c r="H11889" s="1" t="s">
        <v>8241</v>
      </c>
      <c r="AC11889" s="5">
        <v>45491</v>
      </c>
      <c r="AD11889" s="5" t="s">
        <v>14653</v>
      </c>
      <c r="AE11889" s="5" t="s">
        <v>272</v>
      </c>
      <c r="AF11889">
        <f>MONTH(Table1[[#This Row],[Date Sent]])</f>
        <v>7</v>
      </c>
      <c r="AG11889">
        <f>YEAR(Table1[[#This Row],[Date Sent]])</f>
        <v>2024</v>
      </c>
    </row>
    <row r="11890" spans="1:33" x14ac:dyDescent="0.2">
      <c r="A11890" t="s">
        <v>325</v>
      </c>
      <c r="B11890" t="s">
        <v>12397</v>
      </c>
      <c r="C11890" s="1">
        <v>297.7</v>
      </c>
      <c r="D11890" s="5">
        <v>45466</v>
      </c>
      <c r="E11890" t="s">
        <v>8</v>
      </c>
      <c r="F11890" s="1" t="s">
        <v>20</v>
      </c>
      <c r="G11890" s="36" t="str">
        <f>Table1[[#This Row],[Split 1]]</f>
        <v>wash machine electric board wasn't working</v>
      </c>
      <c r="H11890" s="1" t="s">
        <v>12398</v>
      </c>
      <c r="AC11890" s="5">
        <v>45491</v>
      </c>
      <c r="AD11890" s="5" t="s">
        <v>13212</v>
      </c>
      <c r="AE11890" s="5" t="s">
        <v>272</v>
      </c>
      <c r="AF11890">
        <f>MONTH(Table1[[#This Row],[Date Sent]])</f>
        <v>7</v>
      </c>
      <c r="AG11890">
        <f>YEAR(Table1[[#This Row],[Date Sent]])</f>
        <v>2024</v>
      </c>
    </row>
    <row r="11891" spans="1:33" x14ac:dyDescent="0.2">
      <c r="A11891" t="s">
        <v>325</v>
      </c>
      <c r="B11891" t="s">
        <v>12397</v>
      </c>
      <c r="C11891" s="1">
        <v>64.709999999999994</v>
      </c>
      <c r="D11891" s="5">
        <v>45466</v>
      </c>
      <c r="E11891" t="s">
        <v>21</v>
      </c>
      <c r="F11891" s="1" t="s">
        <v>16</v>
      </c>
      <c r="G11891" s="42" t="s">
        <v>16</v>
      </c>
      <c r="H11891" s="1" t="s">
        <v>1057</v>
      </c>
      <c r="AC11891" s="5">
        <v>45491</v>
      </c>
      <c r="AD11891" s="5" t="s">
        <v>13212</v>
      </c>
      <c r="AE11891" s="5" t="s">
        <v>272</v>
      </c>
      <c r="AF11891">
        <f>MONTH(Table1[[#This Row],[Date Sent]])</f>
        <v>7</v>
      </c>
      <c r="AG11891">
        <f>YEAR(Table1[[#This Row],[Date Sent]])</f>
        <v>2024</v>
      </c>
    </row>
    <row r="11892" spans="1:33" x14ac:dyDescent="0.2">
      <c r="A11892" t="s">
        <v>245</v>
      </c>
      <c r="B11892" t="s">
        <v>779</v>
      </c>
      <c r="C11892" s="1">
        <v>52.79</v>
      </c>
      <c r="D11892" s="5">
        <v>45411</v>
      </c>
      <c r="E11892" t="s">
        <v>21</v>
      </c>
      <c r="F11892" s="1" t="s">
        <v>918</v>
      </c>
      <c r="G11892" s="36" t="str">
        <f>Table1[[#This Row],[Split 1]]</f>
        <v>detergent, gloves, roundup</v>
      </c>
      <c r="H11892" s="1" t="s">
        <v>12399</v>
      </c>
      <c r="I11892">
        <v>12.27</v>
      </c>
      <c r="J11892" s="16" t="s">
        <v>33</v>
      </c>
      <c r="K11892" s="1" t="s">
        <v>1777</v>
      </c>
      <c r="L11892">
        <v>21.24</v>
      </c>
      <c r="M11892" t="s">
        <v>10</v>
      </c>
      <c r="N11892" s="1" t="s">
        <v>9874</v>
      </c>
      <c r="O11892">
        <v>19.27999999999999</v>
      </c>
      <c r="P11892" t="s">
        <v>16</v>
      </c>
      <c r="Q11892" s="1" t="s">
        <v>1057</v>
      </c>
      <c r="AC11892" s="5">
        <v>45491</v>
      </c>
      <c r="AD11892" s="5" t="s">
        <v>14584</v>
      </c>
      <c r="AE11892" s="5" t="s">
        <v>313</v>
      </c>
      <c r="AF11892">
        <f>MONTH(Table1[[#This Row],[Date Sent]])</f>
        <v>7</v>
      </c>
      <c r="AG11892">
        <f>YEAR(Table1[[#This Row],[Date Sent]])</f>
        <v>2024</v>
      </c>
    </row>
    <row r="11893" spans="1:33" x14ac:dyDescent="0.2">
      <c r="A11893" t="s">
        <v>245</v>
      </c>
      <c r="B11893" t="s">
        <v>779</v>
      </c>
      <c r="C11893" s="1">
        <v>38.83</v>
      </c>
      <c r="D11893" s="5">
        <v>45412</v>
      </c>
      <c r="E11893" t="s">
        <v>21</v>
      </c>
      <c r="F11893" s="1" t="s">
        <v>40</v>
      </c>
      <c r="G11893" s="36" t="str">
        <f>Table1[[#This Row],[Split 1]]</f>
        <v>pvc supplies</v>
      </c>
      <c r="H11893" s="1" t="s">
        <v>10243</v>
      </c>
      <c r="AC11893" s="5">
        <v>45491</v>
      </c>
      <c r="AD11893" s="5" t="s">
        <v>14584</v>
      </c>
      <c r="AE11893" s="5" t="s">
        <v>313</v>
      </c>
      <c r="AF11893">
        <f>MONTH(Table1[[#This Row],[Date Sent]])</f>
        <v>7</v>
      </c>
      <c r="AG11893">
        <f>YEAR(Table1[[#This Row],[Date Sent]])</f>
        <v>2024</v>
      </c>
    </row>
    <row r="11894" spans="1:33" x14ac:dyDescent="0.2">
      <c r="A11894" t="s">
        <v>245</v>
      </c>
      <c r="B11894" t="s">
        <v>779</v>
      </c>
      <c r="C11894" s="1">
        <v>1280</v>
      </c>
      <c r="D11894" s="5">
        <v>45453</v>
      </c>
      <c r="E11894" t="s">
        <v>20</v>
      </c>
      <c r="F11894" s="1" t="s">
        <v>39</v>
      </c>
      <c r="G11894" s="42" t="s">
        <v>39</v>
      </c>
      <c r="H11894" s="1" t="s">
        <v>12400</v>
      </c>
      <c r="AC11894" s="5">
        <v>45491</v>
      </c>
      <c r="AD11894" s="5" t="s">
        <v>14584</v>
      </c>
      <c r="AE11894" s="5" t="s">
        <v>313</v>
      </c>
      <c r="AF11894">
        <f>MONTH(Table1[[#This Row],[Date Sent]])</f>
        <v>7</v>
      </c>
      <c r="AG11894">
        <f>YEAR(Table1[[#This Row],[Date Sent]])</f>
        <v>2024</v>
      </c>
    </row>
    <row r="11895" spans="1:33" x14ac:dyDescent="0.2">
      <c r="A11895" t="s">
        <v>552</v>
      </c>
      <c r="B11895" t="s">
        <v>11596</v>
      </c>
      <c r="C11895" s="1">
        <v>105.96</v>
      </c>
      <c r="D11895" s="5">
        <v>45433</v>
      </c>
      <c r="E11895" t="s">
        <v>17</v>
      </c>
      <c r="F11895" s="1" t="s">
        <v>39</v>
      </c>
      <c r="G11895" s="42" t="s">
        <v>39</v>
      </c>
      <c r="H11895" s="1" t="s">
        <v>12401</v>
      </c>
      <c r="AC11895" s="5">
        <v>45491</v>
      </c>
      <c r="AD11895" s="5" t="s">
        <v>14605</v>
      </c>
      <c r="AE11895" s="5" t="s">
        <v>245</v>
      </c>
      <c r="AF11895">
        <f>MONTH(Table1[[#This Row],[Date Sent]])</f>
        <v>7</v>
      </c>
      <c r="AG11895">
        <f>YEAR(Table1[[#This Row],[Date Sent]])</f>
        <v>2024</v>
      </c>
    </row>
    <row r="11896" spans="1:33" x14ac:dyDescent="0.2">
      <c r="A11896" t="s">
        <v>552</v>
      </c>
      <c r="B11896" t="s">
        <v>11596</v>
      </c>
      <c r="C11896" s="1">
        <v>266.83999999999997</v>
      </c>
      <c r="D11896" s="5">
        <v>45433</v>
      </c>
      <c r="E11896" t="s">
        <v>25</v>
      </c>
      <c r="F11896" s="1" t="s">
        <v>39</v>
      </c>
      <c r="G11896" s="42" t="s">
        <v>39</v>
      </c>
      <c r="H11896" s="1" t="s">
        <v>9819</v>
      </c>
      <c r="AC11896" s="5">
        <v>45491</v>
      </c>
      <c r="AD11896" s="5" t="s">
        <v>14605</v>
      </c>
      <c r="AE11896" s="5" t="s">
        <v>245</v>
      </c>
      <c r="AF11896">
        <f>MONTH(Table1[[#This Row],[Date Sent]])</f>
        <v>7</v>
      </c>
      <c r="AG11896">
        <f>YEAR(Table1[[#This Row],[Date Sent]])</f>
        <v>2024</v>
      </c>
    </row>
    <row r="11897" spans="1:33" x14ac:dyDescent="0.2">
      <c r="A11897" t="s">
        <v>552</v>
      </c>
      <c r="B11897" t="s">
        <v>11596</v>
      </c>
      <c r="C11897" s="1">
        <v>177.48</v>
      </c>
      <c r="D11897" s="5">
        <v>45435</v>
      </c>
      <c r="E11897" t="s">
        <v>13</v>
      </c>
      <c r="F11897" s="1" t="s">
        <v>33</v>
      </c>
      <c r="G11897" s="36" t="str">
        <f>Table1[[#This Row],[Split 1]]</f>
        <v>pump sprayers and soap for cleaning</v>
      </c>
      <c r="H11897" s="1" t="s">
        <v>12402</v>
      </c>
      <c r="AC11897" s="5">
        <v>45491</v>
      </c>
      <c r="AD11897" s="5" t="s">
        <v>14605</v>
      </c>
      <c r="AE11897" s="5" t="s">
        <v>245</v>
      </c>
      <c r="AF11897">
        <f>MONTH(Table1[[#This Row],[Date Sent]])</f>
        <v>7</v>
      </c>
      <c r="AG11897">
        <f>YEAR(Table1[[#This Row],[Date Sent]])</f>
        <v>2024</v>
      </c>
    </row>
    <row r="11898" spans="1:33" x14ac:dyDescent="0.2">
      <c r="A11898" t="s">
        <v>552</v>
      </c>
      <c r="B11898" t="s">
        <v>11596</v>
      </c>
      <c r="C11898" s="1">
        <v>196.19</v>
      </c>
      <c r="D11898" s="5">
        <v>45436</v>
      </c>
      <c r="E11898" t="s">
        <v>25</v>
      </c>
      <c r="F11898" s="1" t="s">
        <v>11869</v>
      </c>
      <c r="G11898" s="36" t="str">
        <f>Table1[[#This Row],[Split 1]]</f>
        <v>cleaning tool</v>
      </c>
      <c r="H11898" s="1" t="s">
        <v>12403</v>
      </c>
      <c r="AC11898" s="5">
        <v>45491</v>
      </c>
      <c r="AD11898" s="5" t="s">
        <v>14605</v>
      </c>
      <c r="AE11898" s="5" t="s">
        <v>245</v>
      </c>
      <c r="AF11898">
        <f>MONTH(Table1[[#This Row],[Date Sent]])</f>
        <v>7</v>
      </c>
      <c r="AG11898">
        <f>YEAR(Table1[[#This Row],[Date Sent]])</f>
        <v>2024</v>
      </c>
    </row>
    <row r="11899" spans="1:33" x14ac:dyDescent="0.2">
      <c r="A11899" t="s">
        <v>2805</v>
      </c>
      <c r="B11899" t="s">
        <v>12404</v>
      </c>
      <c r="C11899" s="1">
        <v>105.12</v>
      </c>
      <c r="D11899" s="5">
        <v>45434</v>
      </c>
      <c r="E11899" t="s">
        <v>21</v>
      </c>
      <c r="F11899" s="1" t="s">
        <v>33</v>
      </c>
      <c r="G11899" s="42" t="s">
        <v>33</v>
      </c>
      <c r="H11899" s="1" t="s">
        <v>12405</v>
      </c>
      <c r="AC11899" s="5">
        <v>45491</v>
      </c>
      <c r="AD11899" s="5" t="s">
        <v>14715</v>
      </c>
      <c r="AE11899" s="5" t="s">
        <v>245</v>
      </c>
      <c r="AF11899">
        <f>MONTH(Table1[[#This Row],[Date Sent]])</f>
        <v>7</v>
      </c>
      <c r="AG11899">
        <f>YEAR(Table1[[#This Row],[Date Sent]])</f>
        <v>2024</v>
      </c>
    </row>
    <row r="11900" spans="1:33" x14ac:dyDescent="0.2">
      <c r="A11900" t="s">
        <v>2805</v>
      </c>
      <c r="B11900" t="s">
        <v>12404</v>
      </c>
      <c r="C11900" s="1">
        <v>51.7</v>
      </c>
      <c r="D11900" s="5">
        <v>45444</v>
      </c>
      <c r="E11900" t="s">
        <v>21</v>
      </c>
      <c r="F11900" s="1" t="s">
        <v>918</v>
      </c>
      <c r="G11900" s="42" t="s">
        <v>12406</v>
      </c>
      <c r="H11900" s="1" t="s">
        <v>12407</v>
      </c>
      <c r="I11900">
        <v>25.71</v>
      </c>
      <c r="J11900" s="16" t="s">
        <v>33</v>
      </c>
      <c r="K11900" s="1" t="s">
        <v>12408</v>
      </c>
      <c r="L11900">
        <v>25.99</v>
      </c>
      <c r="M11900" t="s">
        <v>39</v>
      </c>
      <c r="N11900" s="1" t="s">
        <v>1782</v>
      </c>
      <c r="AC11900" s="5">
        <v>45491</v>
      </c>
      <c r="AD11900" s="5" t="s">
        <v>14715</v>
      </c>
      <c r="AE11900" s="5" t="s">
        <v>245</v>
      </c>
      <c r="AF11900">
        <f>MONTH(Table1[[#This Row],[Date Sent]])</f>
        <v>7</v>
      </c>
      <c r="AG11900">
        <f>YEAR(Table1[[#This Row],[Date Sent]])</f>
        <v>2024</v>
      </c>
    </row>
    <row r="11901" spans="1:33" x14ac:dyDescent="0.2">
      <c r="A11901" t="s">
        <v>2805</v>
      </c>
      <c r="B11901" t="s">
        <v>12404</v>
      </c>
      <c r="C11901" s="1">
        <v>126.91</v>
      </c>
      <c r="D11901" s="5">
        <v>45448</v>
      </c>
      <c r="E11901" t="s">
        <v>21</v>
      </c>
      <c r="F11901" s="1" t="s">
        <v>918</v>
      </c>
      <c r="G11901" s="42" t="s">
        <v>11820</v>
      </c>
      <c r="H11901" s="1" t="s">
        <v>12409</v>
      </c>
      <c r="I11901">
        <v>41.44</v>
      </c>
      <c r="J11901" s="16" t="s">
        <v>33</v>
      </c>
      <c r="K11901" s="1" t="s">
        <v>1777</v>
      </c>
      <c r="L11901">
        <v>35.51</v>
      </c>
      <c r="M11901" t="s">
        <v>15</v>
      </c>
      <c r="N11901" s="1" t="s">
        <v>6002</v>
      </c>
      <c r="O11901">
        <v>49.960000000000008</v>
      </c>
      <c r="P11901" t="s">
        <v>18</v>
      </c>
      <c r="Q11901" s="1" t="s">
        <v>9757</v>
      </c>
      <c r="AC11901" s="5">
        <v>45491</v>
      </c>
      <c r="AD11901" s="5" t="s">
        <v>14715</v>
      </c>
      <c r="AE11901" s="5" t="s">
        <v>245</v>
      </c>
      <c r="AF11901">
        <f>MONTH(Table1[[#This Row],[Date Sent]])</f>
        <v>7</v>
      </c>
      <c r="AG11901">
        <f>YEAR(Table1[[#This Row],[Date Sent]])</f>
        <v>2024</v>
      </c>
    </row>
    <row r="11902" spans="1:33" x14ac:dyDescent="0.2">
      <c r="A11902" t="s">
        <v>2805</v>
      </c>
      <c r="B11902" t="s">
        <v>12404</v>
      </c>
      <c r="C11902" s="1">
        <v>245.93</v>
      </c>
      <c r="D11902" s="5">
        <v>45448</v>
      </c>
      <c r="E11902" t="s">
        <v>20</v>
      </c>
      <c r="F11902" s="1" t="s">
        <v>33</v>
      </c>
      <c r="G11902" s="42" t="s">
        <v>11860</v>
      </c>
      <c r="H11902" s="1" t="s">
        <v>12410</v>
      </c>
      <c r="AC11902" s="5">
        <v>45491</v>
      </c>
      <c r="AD11902" s="5" t="s">
        <v>14715</v>
      </c>
      <c r="AE11902" s="5" t="s">
        <v>245</v>
      </c>
      <c r="AF11902">
        <f>MONTH(Table1[[#This Row],[Date Sent]])</f>
        <v>7</v>
      </c>
      <c r="AG11902">
        <f>YEAR(Table1[[#This Row],[Date Sent]])</f>
        <v>2024</v>
      </c>
    </row>
    <row r="11903" spans="1:33" x14ac:dyDescent="0.2">
      <c r="A11903" t="s">
        <v>2805</v>
      </c>
      <c r="B11903" t="s">
        <v>12404</v>
      </c>
      <c r="C11903" s="1">
        <v>33.119999999999997</v>
      </c>
      <c r="D11903" s="5">
        <v>45459</v>
      </c>
      <c r="E11903" t="s">
        <v>24</v>
      </c>
      <c r="F11903" s="1" t="s">
        <v>18</v>
      </c>
      <c r="G11903" s="36" t="str">
        <f>Table1[[#This Row],[Split 1]]</f>
        <v>WATER</v>
      </c>
      <c r="H11903" s="1" t="s">
        <v>11427</v>
      </c>
      <c r="AC11903" s="5">
        <v>45491</v>
      </c>
      <c r="AD11903" s="5" t="s">
        <v>14715</v>
      </c>
      <c r="AE11903" s="5" t="s">
        <v>245</v>
      </c>
      <c r="AF11903">
        <f>MONTH(Table1[[#This Row],[Date Sent]])</f>
        <v>7</v>
      </c>
      <c r="AG11903">
        <f>YEAR(Table1[[#This Row],[Date Sent]])</f>
        <v>2024</v>
      </c>
    </row>
    <row r="11904" spans="1:33" x14ac:dyDescent="0.2">
      <c r="A11904" t="s">
        <v>2912</v>
      </c>
      <c r="B11904" t="s">
        <v>12411</v>
      </c>
      <c r="C11904" s="1">
        <v>101.6</v>
      </c>
      <c r="D11904" s="5">
        <v>45430</v>
      </c>
      <c r="E11904" t="s">
        <v>17</v>
      </c>
      <c r="F11904" s="1" t="s">
        <v>2974</v>
      </c>
      <c r="G11904" s="42" t="s">
        <v>2974</v>
      </c>
      <c r="H11904" s="1" t="s">
        <v>12412</v>
      </c>
      <c r="AC11904" s="5">
        <v>45491</v>
      </c>
      <c r="AD11904" s="5" t="s">
        <v>14713</v>
      </c>
      <c r="AE11904" s="5" t="s">
        <v>245</v>
      </c>
      <c r="AF11904">
        <f>MONTH(Table1[[#This Row],[Date Sent]])</f>
        <v>7</v>
      </c>
      <c r="AG11904">
        <f>YEAR(Table1[[#This Row],[Date Sent]])</f>
        <v>2024</v>
      </c>
    </row>
    <row r="11905" spans="1:33" x14ac:dyDescent="0.2">
      <c r="A11905" t="s">
        <v>2912</v>
      </c>
      <c r="B11905" t="s">
        <v>12411</v>
      </c>
      <c r="C11905" s="1">
        <v>793.59</v>
      </c>
      <c r="D11905" s="5">
        <v>45435</v>
      </c>
      <c r="E11905" t="s">
        <v>39</v>
      </c>
      <c r="F11905" s="1" t="s">
        <v>33</v>
      </c>
      <c r="G11905" s="42" t="s">
        <v>33</v>
      </c>
      <c r="H11905" s="1" t="s">
        <v>12413</v>
      </c>
      <c r="AC11905" s="5">
        <v>45491</v>
      </c>
      <c r="AD11905" s="5" t="s">
        <v>14713</v>
      </c>
      <c r="AE11905" s="5" t="s">
        <v>245</v>
      </c>
      <c r="AF11905">
        <f>MONTH(Table1[[#This Row],[Date Sent]])</f>
        <v>7</v>
      </c>
      <c r="AG11905">
        <f>YEAR(Table1[[#This Row],[Date Sent]])</f>
        <v>2024</v>
      </c>
    </row>
    <row r="11906" spans="1:33" x14ac:dyDescent="0.2">
      <c r="A11906" t="s">
        <v>2912</v>
      </c>
      <c r="B11906" t="s">
        <v>12411</v>
      </c>
      <c r="C11906" s="1">
        <v>282.49</v>
      </c>
      <c r="D11906" s="5">
        <v>45441</v>
      </c>
      <c r="E11906" t="s">
        <v>33</v>
      </c>
      <c r="F11906" s="1" t="s">
        <v>918</v>
      </c>
      <c r="G11906" s="42" t="s">
        <v>33</v>
      </c>
      <c r="H11906" s="1" t="s">
        <v>12414</v>
      </c>
      <c r="I11906">
        <v>205.59</v>
      </c>
      <c r="J11906" s="16" t="s">
        <v>33</v>
      </c>
      <c r="K11906" s="1" t="s">
        <v>12415</v>
      </c>
      <c r="L11906">
        <v>76.900000000000006</v>
      </c>
      <c r="M11906" t="s">
        <v>10</v>
      </c>
      <c r="N11906" s="1" t="s">
        <v>12416</v>
      </c>
      <c r="AC11906" s="5">
        <v>45491</v>
      </c>
      <c r="AD11906" s="5" t="s">
        <v>14713</v>
      </c>
      <c r="AE11906" s="5" t="s">
        <v>245</v>
      </c>
      <c r="AF11906">
        <f>MONTH(Table1[[#This Row],[Date Sent]])</f>
        <v>7</v>
      </c>
      <c r="AG11906">
        <f>YEAR(Table1[[#This Row],[Date Sent]])</f>
        <v>2024</v>
      </c>
    </row>
    <row r="11907" spans="1:33" x14ac:dyDescent="0.2">
      <c r="A11907" t="s">
        <v>2912</v>
      </c>
      <c r="B11907" t="s">
        <v>12411</v>
      </c>
      <c r="C11907" s="1">
        <v>266.39</v>
      </c>
      <c r="D11907" s="5">
        <v>45444</v>
      </c>
      <c r="E11907" t="s">
        <v>13</v>
      </c>
      <c r="F11907" s="1" t="s">
        <v>33</v>
      </c>
      <c r="G11907" s="42" t="s">
        <v>33</v>
      </c>
      <c r="H11907" s="1" t="s">
        <v>12417</v>
      </c>
      <c r="AC11907" s="5">
        <v>45491</v>
      </c>
      <c r="AD11907" s="5" t="s">
        <v>14713</v>
      </c>
      <c r="AE11907" s="5" t="s">
        <v>245</v>
      </c>
      <c r="AF11907">
        <f>MONTH(Table1[[#This Row],[Date Sent]])</f>
        <v>7</v>
      </c>
      <c r="AG11907">
        <f>YEAR(Table1[[#This Row],[Date Sent]])</f>
        <v>2024</v>
      </c>
    </row>
    <row r="11908" spans="1:33" x14ac:dyDescent="0.2">
      <c r="A11908" t="s">
        <v>2912</v>
      </c>
      <c r="B11908" t="s">
        <v>12411</v>
      </c>
      <c r="C11908" s="1">
        <v>72.010000000000005</v>
      </c>
      <c r="D11908" s="5">
        <v>45452</v>
      </c>
      <c r="E11908" t="s">
        <v>13</v>
      </c>
      <c r="F11908" s="1" t="s">
        <v>33</v>
      </c>
      <c r="G11908" s="42" t="s">
        <v>33</v>
      </c>
      <c r="H11908" s="1" t="s">
        <v>4358</v>
      </c>
      <c r="AC11908" s="5">
        <v>45491</v>
      </c>
      <c r="AD11908" s="5" t="s">
        <v>14713</v>
      </c>
      <c r="AE11908" s="5" t="s">
        <v>245</v>
      </c>
      <c r="AF11908">
        <f>MONTH(Table1[[#This Row],[Date Sent]])</f>
        <v>7</v>
      </c>
      <c r="AG11908">
        <f>YEAR(Table1[[#This Row],[Date Sent]])</f>
        <v>2024</v>
      </c>
    </row>
    <row r="11909" spans="1:33" x14ac:dyDescent="0.2">
      <c r="A11909" t="s">
        <v>548</v>
      </c>
      <c r="B11909" t="s">
        <v>12418</v>
      </c>
      <c r="C11909" s="1">
        <v>81.44</v>
      </c>
      <c r="D11909" s="5">
        <v>45430</v>
      </c>
      <c r="E11909" t="s">
        <v>21</v>
      </c>
      <c r="F11909" s="1" t="s">
        <v>33</v>
      </c>
      <c r="G11909" s="36" t="str">
        <f>Table1[[#This Row],[Split 1]]</f>
        <v>extension cord holder, paint roller, nozzles, hooks, dawn</v>
      </c>
      <c r="H11909" s="1" t="s">
        <v>12419</v>
      </c>
      <c r="AC11909" s="5">
        <v>45491</v>
      </c>
      <c r="AD11909" s="5" t="s">
        <v>14701</v>
      </c>
      <c r="AE11909" s="5" t="s">
        <v>245</v>
      </c>
      <c r="AF11909">
        <f>MONTH(Table1[[#This Row],[Date Sent]])</f>
        <v>7</v>
      </c>
      <c r="AG11909">
        <f>YEAR(Table1[[#This Row],[Date Sent]])</f>
        <v>2024</v>
      </c>
    </row>
    <row r="11910" spans="1:33" x14ac:dyDescent="0.2">
      <c r="A11910" t="s">
        <v>548</v>
      </c>
      <c r="B11910" t="s">
        <v>12418</v>
      </c>
      <c r="C11910" s="1">
        <v>41.68</v>
      </c>
      <c r="D11910" s="5">
        <v>45430</v>
      </c>
      <c r="E11910" t="s">
        <v>21</v>
      </c>
      <c r="F11910" s="1" t="s">
        <v>918</v>
      </c>
      <c r="G11910" s="36" t="str">
        <f>Table1[[#This Row],[Split 1]]</f>
        <v>vinegar, bath tissue</v>
      </c>
      <c r="H11910" s="1" t="s">
        <v>12420</v>
      </c>
      <c r="I11910">
        <v>23.34</v>
      </c>
      <c r="J11910" s="16" t="s">
        <v>33</v>
      </c>
      <c r="K11910" s="1" t="s">
        <v>1602</v>
      </c>
      <c r="L11910">
        <v>18.34</v>
      </c>
      <c r="M11910" t="s">
        <v>15</v>
      </c>
      <c r="N11910" s="1" t="s">
        <v>6002</v>
      </c>
      <c r="AC11910" s="5">
        <v>45491</v>
      </c>
      <c r="AD11910" s="5" t="s">
        <v>14701</v>
      </c>
      <c r="AE11910" s="5" t="s">
        <v>245</v>
      </c>
      <c r="AF11910">
        <f>MONTH(Table1[[#This Row],[Date Sent]])</f>
        <v>7</v>
      </c>
      <c r="AG11910">
        <f>YEAR(Table1[[#This Row],[Date Sent]])</f>
        <v>2024</v>
      </c>
    </row>
    <row r="11911" spans="1:33" x14ac:dyDescent="0.2">
      <c r="A11911" t="s">
        <v>554</v>
      </c>
      <c r="B11911" t="s">
        <v>12421</v>
      </c>
      <c r="C11911" s="1">
        <v>19.7</v>
      </c>
      <c r="D11911" s="5">
        <v>45457</v>
      </c>
      <c r="E11911" t="s">
        <v>21</v>
      </c>
      <c r="F11911" s="1" t="s">
        <v>39</v>
      </c>
      <c r="G11911" s="42" t="s">
        <v>39</v>
      </c>
      <c r="H11911" s="1" t="s">
        <v>12422</v>
      </c>
      <c r="AC11911" s="5">
        <v>45491</v>
      </c>
      <c r="AD11911" s="5" t="s">
        <v>14593</v>
      </c>
      <c r="AE11911" s="5" t="s">
        <v>245</v>
      </c>
      <c r="AF11911">
        <f>MONTH(Table1[[#This Row],[Date Sent]])</f>
        <v>7</v>
      </c>
      <c r="AG11911">
        <f>YEAR(Table1[[#This Row],[Date Sent]])</f>
        <v>2024</v>
      </c>
    </row>
    <row r="11912" spans="1:33" x14ac:dyDescent="0.2">
      <c r="A11912" t="s">
        <v>554</v>
      </c>
      <c r="B11912" t="s">
        <v>12421</v>
      </c>
      <c r="C11912" s="1">
        <v>96.74</v>
      </c>
      <c r="D11912" s="5">
        <v>45458</v>
      </c>
      <c r="E11912" t="s">
        <v>21</v>
      </c>
      <c r="F11912" s="1" t="s">
        <v>15</v>
      </c>
      <c r="G11912" s="42" t="s">
        <v>21</v>
      </c>
      <c r="H11912" s="1" t="s">
        <v>12423</v>
      </c>
      <c r="AC11912" s="5">
        <v>45491</v>
      </c>
      <c r="AD11912" s="5" t="s">
        <v>14593</v>
      </c>
      <c r="AE11912" s="5" t="s">
        <v>245</v>
      </c>
      <c r="AF11912">
        <f>MONTH(Table1[[#This Row],[Date Sent]])</f>
        <v>7</v>
      </c>
      <c r="AG11912">
        <f>YEAR(Table1[[#This Row],[Date Sent]])</f>
        <v>2024</v>
      </c>
    </row>
    <row r="11913" spans="1:33" x14ac:dyDescent="0.2">
      <c r="A11913" t="s">
        <v>554</v>
      </c>
      <c r="B11913" t="s">
        <v>12421</v>
      </c>
      <c r="C11913" s="1">
        <v>27.63</v>
      </c>
      <c r="D11913" s="5">
        <v>45459</v>
      </c>
      <c r="E11913" t="s">
        <v>21</v>
      </c>
      <c r="F11913" s="1" t="s">
        <v>39</v>
      </c>
      <c r="G11913" s="42" t="s">
        <v>39</v>
      </c>
      <c r="H11913" s="1" t="s">
        <v>12424</v>
      </c>
      <c r="AC11913" s="5">
        <v>45491</v>
      </c>
      <c r="AD11913" s="5" t="s">
        <v>14593</v>
      </c>
      <c r="AE11913" s="5" t="s">
        <v>245</v>
      </c>
      <c r="AF11913">
        <f>MONTH(Table1[[#This Row],[Date Sent]])</f>
        <v>7</v>
      </c>
      <c r="AG11913">
        <f>YEAR(Table1[[#This Row],[Date Sent]])</f>
        <v>2024</v>
      </c>
    </row>
    <row r="11914" spans="1:33" x14ac:dyDescent="0.2">
      <c r="A11914" t="s">
        <v>554</v>
      </c>
      <c r="B11914" t="s">
        <v>12421</v>
      </c>
      <c r="C11914" s="1">
        <v>60.96</v>
      </c>
      <c r="D11914" s="5">
        <v>45460</v>
      </c>
      <c r="E11914" t="s">
        <v>21</v>
      </c>
      <c r="F11914" s="1" t="s">
        <v>33</v>
      </c>
      <c r="G11914" s="42" t="s">
        <v>33</v>
      </c>
      <c r="H11914" s="1" t="s">
        <v>12425</v>
      </c>
      <c r="AC11914" s="5">
        <v>45491</v>
      </c>
      <c r="AD11914" s="5" t="s">
        <v>14593</v>
      </c>
      <c r="AE11914" s="5" t="s">
        <v>245</v>
      </c>
      <c r="AF11914">
        <f>MONTH(Table1[[#This Row],[Date Sent]])</f>
        <v>7</v>
      </c>
      <c r="AG11914">
        <f>YEAR(Table1[[#This Row],[Date Sent]])</f>
        <v>2024</v>
      </c>
    </row>
    <row r="11915" spans="1:33" x14ac:dyDescent="0.2">
      <c r="A11915" t="s">
        <v>554</v>
      </c>
      <c r="B11915" t="s">
        <v>12421</v>
      </c>
      <c r="C11915" s="1">
        <v>53.96</v>
      </c>
      <c r="D11915" s="5">
        <v>45460</v>
      </c>
      <c r="E11915" t="s">
        <v>21</v>
      </c>
      <c r="F11915" s="1" t="s">
        <v>10</v>
      </c>
      <c r="G11915" s="42" t="s">
        <v>10</v>
      </c>
      <c r="H11915" s="1" t="s">
        <v>12426</v>
      </c>
      <c r="AC11915" s="5">
        <v>45491</v>
      </c>
      <c r="AD11915" s="5" t="s">
        <v>14593</v>
      </c>
      <c r="AE11915" s="5" t="s">
        <v>245</v>
      </c>
      <c r="AF11915">
        <f>MONTH(Table1[[#This Row],[Date Sent]])</f>
        <v>7</v>
      </c>
      <c r="AG11915">
        <f>YEAR(Table1[[#This Row],[Date Sent]])</f>
        <v>2024</v>
      </c>
    </row>
    <row r="11916" spans="1:33" x14ac:dyDescent="0.2">
      <c r="A11916" t="s">
        <v>1686</v>
      </c>
      <c r="B11916" t="s">
        <v>12427</v>
      </c>
      <c r="C11916" s="1">
        <v>62.13</v>
      </c>
      <c r="D11916" s="5">
        <v>45430</v>
      </c>
      <c r="E11916" t="s">
        <v>21</v>
      </c>
      <c r="F11916" s="1" t="s">
        <v>15</v>
      </c>
      <c r="G11916" s="36" t="str">
        <f>Table1[[#This Row],[Split 1]]</f>
        <v>Rain Jacket</v>
      </c>
      <c r="H11916" s="1" t="s">
        <v>12428</v>
      </c>
      <c r="AC11916" s="5">
        <v>45491</v>
      </c>
      <c r="AD11916" s="5" t="s">
        <v>14711</v>
      </c>
      <c r="AE11916" s="5" t="s">
        <v>245</v>
      </c>
      <c r="AF11916">
        <f>MONTH(Table1[[#This Row],[Date Sent]])</f>
        <v>7</v>
      </c>
      <c r="AG11916">
        <f>YEAR(Table1[[#This Row],[Date Sent]])</f>
        <v>2024</v>
      </c>
    </row>
    <row r="11917" spans="1:33" x14ac:dyDescent="0.2">
      <c r="A11917" t="s">
        <v>1686</v>
      </c>
      <c r="B11917" t="s">
        <v>12427</v>
      </c>
      <c r="C11917" s="1">
        <v>729.95</v>
      </c>
      <c r="D11917" s="5">
        <v>45432</v>
      </c>
      <c r="E11917" t="s">
        <v>39</v>
      </c>
      <c r="F11917" s="1" t="s">
        <v>40</v>
      </c>
      <c r="G11917" s="42" t="s">
        <v>40</v>
      </c>
      <c r="H11917" s="1" t="s">
        <v>12429</v>
      </c>
      <c r="AC11917" s="5">
        <v>45491</v>
      </c>
      <c r="AD11917" s="5" t="s">
        <v>14711</v>
      </c>
      <c r="AE11917" s="5" t="s">
        <v>245</v>
      </c>
      <c r="AF11917">
        <f>MONTH(Table1[[#This Row],[Date Sent]])</f>
        <v>7</v>
      </c>
      <c r="AG11917">
        <f>YEAR(Table1[[#This Row],[Date Sent]])</f>
        <v>2024</v>
      </c>
    </row>
    <row r="11918" spans="1:33" x14ac:dyDescent="0.2">
      <c r="A11918" t="s">
        <v>1686</v>
      </c>
      <c r="B11918" t="s">
        <v>12427</v>
      </c>
      <c r="C11918" s="1">
        <v>20.7</v>
      </c>
      <c r="D11918" s="5">
        <v>45444</v>
      </c>
      <c r="E11918" t="s">
        <v>39</v>
      </c>
      <c r="F11918" s="1" t="s">
        <v>33</v>
      </c>
      <c r="G11918" s="42" t="s">
        <v>33</v>
      </c>
      <c r="H11918" s="1" t="s">
        <v>12430</v>
      </c>
      <c r="AC11918" s="5">
        <v>45491</v>
      </c>
      <c r="AD11918" s="5" t="s">
        <v>14711</v>
      </c>
      <c r="AE11918" s="5" t="s">
        <v>245</v>
      </c>
      <c r="AF11918">
        <f>MONTH(Table1[[#This Row],[Date Sent]])</f>
        <v>7</v>
      </c>
      <c r="AG11918">
        <f>YEAR(Table1[[#This Row],[Date Sent]])</f>
        <v>2024</v>
      </c>
    </row>
    <row r="11919" spans="1:33" x14ac:dyDescent="0.2">
      <c r="A11919" t="s">
        <v>1686</v>
      </c>
      <c r="B11919" t="s">
        <v>12427</v>
      </c>
      <c r="C11919" s="1">
        <v>140.38999999999999</v>
      </c>
      <c r="D11919" s="5">
        <v>45452</v>
      </c>
      <c r="E11919" t="s">
        <v>25</v>
      </c>
      <c r="F11919" s="1" t="s">
        <v>33</v>
      </c>
      <c r="G11919" s="36" t="str">
        <f>Table1[[#This Row],[Split 1]]</f>
        <v>Janitor Cart</v>
      </c>
      <c r="H11919" s="1" t="s">
        <v>12431</v>
      </c>
      <c r="AC11919" s="5">
        <v>45491</v>
      </c>
      <c r="AD11919" s="5" t="s">
        <v>14711</v>
      </c>
      <c r="AE11919" s="5" t="s">
        <v>245</v>
      </c>
      <c r="AF11919">
        <f>MONTH(Table1[[#This Row],[Date Sent]])</f>
        <v>7</v>
      </c>
      <c r="AG11919">
        <f>YEAR(Table1[[#This Row],[Date Sent]])</f>
        <v>2024</v>
      </c>
    </row>
    <row r="11920" spans="1:33" x14ac:dyDescent="0.2">
      <c r="A11920" t="s">
        <v>11567</v>
      </c>
      <c r="B11920" t="s">
        <v>12432</v>
      </c>
      <c r="C11920" s="1">
        <v>89.21</v>
      </c>
      <c r="D11920" s="5">
        <v>45459</v>
      </c>
      <c r="E11920" t="s">
        <v>15</v>
      </c>
      <c r="F11920" s="1" t="s">
        <v>918</v>
      </c>
      <c r="G11920" s="42" t="s">
        <v>18</v>
      </c>
      <c r="H11920" s="1" t="s">
        <v>12433</v>
      </c>
      <c r="I11920">
        <v>18.88</v>
      </c>
      <c r="J11920" s="16" t="s">
        <v>18</v>
      </c>
      <c r="K11920" s="1" t="s">
        <v>12434</v>
      </c>
      <c r="L11920">
        <v>70.33</v>
      </c>
      <c r="M11920" t="s">
        <v>15</v>
      </c>
      <c r="N11920" s="1" t="s">
        <v>12435</v>
      </c>
      <c r="AC11920" s="5">
        <v>45491</v>
      </c>
      <c r="AD11920" s="5" t="s">
        <v>14730</v>
      </c>
      <c r="AE11920" s="5" t="s">
        <v>14729</v>
      </c>
      <c r="AF11920">
        <f>MONTH(Table1[[#This Row],[Date Sent]])</f>
        <v>7</v>
      </c>
      <c r="AG11920">
        <f>YEAR(Table1[[#This Row],[Date Sent]])</f>
        <v>2024</v>
      </c>
    </row>
    <row r="11921" spans="1:33" x14ac:dyDescent="0.2">
      <c r="A11921" t="s">
        <v>11567</v>
      </c>
      <c r="B11921" t="s">
        <v>12432</v>
      </c>
      <c r="C11921" s="1">
        <v>393</v>
      </c>
      <c r="D11921" s="5">
        <v>45461</v>
      </c>
      <c r="E11921" t="s">
        <v>50</v>
      </c>
      <c r="F11921" s="1" t="s">
        <v>41</v>
      </c>
      <c r="G11921" s="36" t="str">
        <f>Table1[[#This Row],[Split 1]]</f>
        <v>State Bar Fees for Glen Jarrell</v>
      </c>
      <c r="H11921" s="1" t="s">
        <v>12436</v>
      </c>
      <c r="AC11921" s="5">
        <v>45491</v>
      </c>
      <c r="AD11921" s="5" t="s">
        <v>14730</v>
      </c>
      <c r="AE11921" s="5" t="s">
        <v>14729</v>
      </c>
      <c r="AF11921">
        <f>MONTH(Table1[[#This Row],[Date Sent]])</f>
        <v>7</v>
      </c>
      <c r="AG11921">
        <f>YEAR(Table1[[#This Row],[Date Sent]])</f>
        <v>2024</v>
      </c>
    </row>
    <row r="11922" spans="1:33" x14ac:dyDescent="0.2">
      <c r="A11922" t="s">
        <v>11567</v>
      </c>
      <c r="B11922" t="s">
        <v>12432</v>
      </c>
      <c r="C11922" s="1">
        <v>458</v>
      </c>
      <c r="D11922" s="5">
        <v>45461</v>
      </c>
      <c r="E11922" t="s">
        <v>50</v>
      </c>
      <c r="F11922" s="1" t="s">
        <v>41</v>
      </c>
      <c r="G11922" s="36" t="str">
        <f>Table1[[#This Row],[Split 1]]</f>
        <v>State Bar Fees for John Sillay</v>
      </c>
      <c r="H11922" s="1" t="s">
        <v>12437</v>
      </c>
      <c r="AC11922" s="5">
        <v>45491</v>
      </c>
      <c r="AD11922" s="5" t="s">
        <v>14730</v>
      </c>
      <c r="AE11922" s="5" t="s">
        <v>14729</v>
      </c>
      <c r="AF11922">
        <f>MONTH(Table1[[#This Row],[Date Sent]])</f>
        <v>7</v>
      </c>
      <c r="AG11922">
        <f>YEAR(Table1[[#This Row],[Date Sent]])</f>
        <v>2024</v>
      </c>
    </row>
    <row r="11923" spans="1:33" x14ac:dyDescent="0.2">
      <c r="A11923" t="s">
        <v>11569</v>
      </c>
      <c r="B11923" t="s">
        <v>11591</v>
      </c>
      <c r="C11923" s="1">
        <v>30.57</v>
      </c>
      <c r="D11923" s="5">
        <v>45427</v>
      </c>
      <c r="E11923" t="s">
        <v>31</v>
      </c>
      <c r="F11923" s="1" t="s">
        <v>18</v>
      </c>
      <c r="G11923" s="42" t="s">
        <v>18</v>
      </c>
      <c r="H11923" s="1" t="s">
        <v>12438</v>
      </c>
      <c r="AC11923" s="5">
        <v>45491</v>
      </c>
      <c r="AD11923" s="5" t="s">
        <v>14649</v>
      </c>
      <c r="AE11923" s="5" t="s">
        <v>208</v>
      </c>
      <c r="AF11923">
        <f>MONTH(Table1[[#This Row],[Date Sent]])</f>
        <v>7</v>
      </c>
      <c r="AG11923">
        <f>YEAR(Table1[[#This Row],[Date Sent]])</f>
        <v>2024</v>
      </c>
    </row>
    <row r="11924" spans="1:33" x14ac:dyDescent="0.2">
      <c r="A11924" t="s">
        <v>11569</v>
      </c>
      <c r="B11924" t="s">
        <v>11591</v>
      </c>
      <c r="C11924" s="1">
        <v>21.66</v>
      </c>
      <c r="D11924" s="5">
        <v>45427</v>
      </c>
      <c r="E11924" t="s">
        <v>31</v>
      </c>
      <c r="F11924" s="1" t="s">
        <v>18</v>
      </c>
      <c r="G11924" s="42" t="s">
        <v>18</v>
      </c>
      <c r="H11924" s="1" t="s">
        <v>3187</v>
      </c>
      <c r="AC11924" s="5">
        <v>45491</v>
      </c>
      <c r="AD11924" s="5" t="s">
        <v>14649</v>
      </c>
      <c r="AE11924" s="5" t="s">
        <v>208</v>
      </c>
      <c r="AF11924">
        <f>MONTH(Table1[[#This Row],[Date Sent]])</f>
        <v>7</v>
      </c>
      <c r="AG11924">
        <f>YEAR(Table1[[#This Row],[Date Sent]])</f>
        <v>2024</v>
      </c>
    </row>
    <row r="11925" spans="1:33" x14ac:dyDescent="0.2">
      <c r="A11925" t="s">
        <v>11569</v>
      </c>
      <c r="B11925" t="s">
        <v>11591</v>
      </c>
      <c r="C11925" s="1">
        <v>21.98</v>
      </c>
      <c r="D11925" s="5">
        <v>45431</v>
      </c>
      <c r="E11925" t="s">
        <v>31</v>
      </c>
      <c r="F11925" s="1" t="s">
        <v>18</v>
      </c>
      <c r="G11925" s="42" t="s">
        <v>18</v>
      </c>
      <c r="H11925" s="1" t="s">
        <v>1735</v>
      </c>
      <c r="AC11925" s="5">
        <v>45491</v>
      </c>
      <c r="AD11925" s="5" t="s">
        <v>14649</v>
      </c>
      <c r="AE11925" s="5" t="s">
        <v>208</v>
      </c>
      <c r="AF11925">
        <f>MONTH(Table1[[#This Row],[Date Sent]])</f>
        <v>7</v>
      </c>
      <c r="AG11925">
        <f>YEAR(Table1[[#This Row],[Date Sent]])</f>
        <v>2024</v>
      </c>
    </row>
    <row r="11926" spans="1:33" x14ac:dyDescent="0.2">
      <c r="A11926" t="s">
        <v>11569</v>
      </c>
      <c r="B11926" t="s">
        <v>11591</v>
      </c>
      <c r="C11926" s="1">
        <v>1009.36</v>
      </c>
      <c r="D11926" s="5">
        <v>45432</v>
      </c>
      <c r="E11926" t="s">
        <v>56</v>
      </c>
      <c r="F11926" s="1" t="s">
        <v>11869</v>
      </c>
      <c r="G11926" s="42" t="s">
        <v>56</v>
      </c>
      <c r="H11926" s="1" t="s">
        <v>5489</v>
      </c>
      <c r="AC11926" s="5">
        <v>45491</v>
      </c>
      <c r="AD11926" s="5" t="s">
        <v>14649</v>
      </c>
      <c r="AE11926" s="5" t="s">
        <v>208</v>
      </c>
      <c r="AF11926">
        <f>MONTH(Table1[[#This Row],[Date Sent]])</f>
        <v>7</v>
      </c>
      <c r="AG11926">
        <f>YEAR(Table1[[#This Row],[Date Sent]])</f>
        <v>2024</v>
      </c>
    </row>
    <row r="11927" spans="1:33" x14ac:dyDescent="0.2">
      <c r="A11927" t="s">
        <v>11569</v>
      </c>
      <c r="B11927" t="s">
        <v>11591</v>
      </c>
      <c r="C11927" s="1">
        <v>54.43</v>
      </c>
      <c r="D11927" s="5">
        <v>45450</v>
      </c>
      <c r="E11927" t="s">
        <v>31</v>
      </c>
      <c r="F11927" s="1" t="s">
        <v>6</v>
      </c>
      <c r="G11927" s="42" t="s">
        <v>6</v>
      </c>
      <c r="H11927" s="1" t="s">
        <v>4777</v>
      </c>
      <c r="AC11927" s="5">
        <v>45491</v>
      </c>
      <c r="AD11927" s="5" t="s">
        <v>14649</v>
      </c>
      <c r="AE11927" s="5" t="s">
        <v>208</v>
      </c>
      <c r="AF11927">
        <f>MONTH(Table1[[#This Row],[Date Sent]])</f>
        <v>7</v>
      </c>
      <c r="AG11927">
        <f>YEAR(Table1[[#This Row],[Date Sent]])</f>
        <v>2024</v>
      </c>
    </row>
    <row r="11928" spans="1:33" x14ac:dyDescent="0.2">
      <c r="A11928" t="s">
        <v>11569</v>
      </c>
      <c r="B11928" t="s">
        <v>11591</v>
      </c>
      <c r="C11928" s="1">
        <v>91.22</v>
      </c>
      <c r="D11928" s="5">
        <v>45456</v>
      </c>
      <c r="E11928" t="s">
        <v>21</v>
      </c>
      <c r="F11928" s="1" t="s">
        <v>33</v>
      </c>
      <c r="G11928" s="42" t="s">
        <v>33</v>
      </c>
      <c r="H11928" s="1" t="s">
        <v>2406</v>
      </c>
      <c r="AC11928" s="5">
        <v>45491</v>
      </c>
      <c r="AD11928" s="5" t="s">
        <v>14649</v>
      </c>
      <c r="AE11928" s="5" t="s">
        <v>208</v>
      </c>
      <c r="AF11928">
        <f>MONTH(Table1[[#This Row],[Date Sent]])</f>
        <v>7</v>
      </c>
      <c r="AG11928">
        <f>YEAR(Table1[[#This Row],[Date Sent]])</f>
        <v>2024</v>
      </c>
    </row>
    <row r="11929" spans="1:33" x14ac:dyDescent="0.2">
      <c r="A11929" t="s">
        <v>11569</v>
      </c>
      <c r="B11929" t="s">
        <v>11591</v>
      </c>
      <c r="C11929" s="1">
        <v>120.52</v>
      </c>
      <c r="D11929" s="5">
        <v>45456</v>
      </c>
      <c r="E11929" t="s">
        <v>21</v>
      </c>
      <c r="F11929" s="1" t="s">
        <v>33</v>
      </c>
      <c r="G11929" s="42" t="s">
        <v>33</v>
      </c>
      <c r="H11929" s="1" t="s">
        <v>928</v>
      </c>
      <c r="AC11929" s="5">
        <v>45491</v>
      </c>
      <c r="AD11929" s="5" t="s">
        <v>14649</v>
      </c>
      <c r="AE11929" s="5" t="s">
        <v>208</v>
      </c>
      <c r="AF11929">
        <f>MONTH(Table1[[#This Row],[Date Sent]])</f>
        <v>7</v>
      </c>
      <c r="AG11929">
        <f>YEAR(Table1[[#This Row],[Date Sent]])</f>
        <v>2024</v>
      </c>
    </row>
    <row r="11930" spans="1:33" x14ac:dyDescent="0.2">
      <c r="A11930" t="s">
        <v>11569</v>
      </c>
      <c r="B11930" t="s">
        <v>11591</v>
      </c>
      <c r="C11930" s="1">
        <v>20.59</v>
      </c>
      <c r="D11930" s="5">
        <v>45457</v>
      </c>
      <c r="E11930" t="s">
        <v>20</v>
      </c>
      <c r="F11930" s="1" t="s">
        <v>39</v>
      </c>
      <c r="G11930" s="42" t="s">
        <v>39</v>
      </c>
      <c r="H11930" s="1" t="s">
        <v>12439</v>
      </c>
      <c r="AC11930" s="5">
        <v>45491</v>
      </c>
      <c r="AD11930" s="5" t="s">
        <v>14649</v>
      </c>
      <c r="AE11930" s="5" t="s">
        <v>208</v>
      </c>
      <c r="AF11930">
        <f>MONTH(Table1[[#This Row],[Date Sent]])</f>
        <v>7</v>
      </c>
      <c r="AG11930">
        <f>YEAR(Table1[[#This Row],[Date Sent]])</f>
        <v>2024</v>
      </c>
    </row>
    <row r="11931" spans="1:33" x14ac:dyDescent="0.2">
      <c r="A11931" t="s">
        <v>11569</v>
      </c>
      <c r="B11931" t="s">
        <v>11591</v>
      </c>
      <c r="C11931" s="1">
        <v>184.28</v>
      </c>
      <c r="D11931" s="5">
        <v>45457</v>
      </c>
      <c r="E11931" t="s">
        <v>21</v>
      </c>
      <c r="F11931" s="1" t="s">
        <v>918</v>
      </c>
      <c r="G11931" s="36" t="str">
        <f>Table1[[#This Row],[Split 1]]</f>
        <v>paper towels, 12' pole, scrubber, tape, brass plug, pliers, salt</v>
      </c>
      <c r="H11931" s="1" t="s">
        <v>12440</v>
      </c>
      <c r="I11931">
        <v>141.304</v>
      </c>
      <c r="J11931" s="16" t="s">
        <v>33</v>
      </c>
      <c r="K11931" s="1" t="s">
        <v>12441</v>
      </c>
      <c r="L11931">
        <v>14.58</v>
      </c>
      <c r="M11931" t="s">
        <v>15</v>
      </c>
      <c r="N11931" s="1" t="s">
        <v>1029</v>
      </c>
      <c r="O11931">
        <v>10.66</v>
      </c>
      <c r="P11931" t="s">
        <v>40</v>
      </c>
      <c r="Q11931" s="1" t="s">
        <v>12442</v>
      </c>
      <c r="R11931">
        <v>17.73599999999999</v>
      </c>
      <c r="S11931" t="s">
        <v>17</v>
      </c>
      <c r="T11931" s="1" t="s">
        <v>4326</v>
      </c>
      <c r="AC11931" s="5">
        <v>45491</v>
      </c>
      <c r="AD11931" s="5" t="s">
        <v>14649</v>
      </c>
      <c r="AE11931" s="5" t="s">
        <v>208</v>
      </c>
      <c r="AF11931">
        <f>MONTH(Table1[[#This Row],[Date Sent]])</f>
        <v>7</v>
      </c>
      <c r="AG11931">
        <f>YEAR(Table1[[#This Row],[Date Sent]])</f>
        <v>2024</v>
      </c>
    </row>
    <row r="11932" spans="1:33" x14ac:dyDescent="0.2">
      <c r="A11932" t="s">
        <v>11569</v>
      </c>
      <c r="B11932" t="s">
        <v>11591</v>
      </c>
      <c r="C11932" s="1">
        <v>38.049999999999997</v>
      </c>
      <c r="D11932" s="5">
        <v>45459</v>
      </c>
      <c r="E11932" t="s">
        <v>22</v>
      </c>
      <c r="F11932" s="1" t="s">
        <v>53</v>
      </c>
      <c r="G11932" s="42" t="s">
        <v>53</v>
      </c>
      <c r="H11932" s="1" t="s">
        <v>12443</v>
      </c>
      <c r="AC11932" s="5">
        <v>45491</v>
      </c>
      <c r="AD11932" s="5" t="s">
        <v>14649</v>
      </c>
      <c r="AE11932" s="5" t="s">
        <v>208</v>
      </c>
      <c r="AF11932">
        <f>MONTH(Table1[[#This Row],[Date Sent]])</f>
        <v>7</v>
      </c>
      <c r="AG11932">
        <f>YEAR(Table1[[#This Row],[Date Sent]])</f>
        <v>2024</v>
      </c>
    </row>
    <row r="11933" spans="1:33" x14ac:dyDescent="0.2">
      <c r="A11933" t="s">
        <v>11569</v>
      </c>
      <c r="B11933" t="s">
        <v>11591</v>
      </c>
      <c r="C11933" s="1">
        <v>165.1</v>
      </c>
      <c r="D11933" s="5">
        <v>45460</v>
      </c>
      <c r="E11933" t="s">
        <v>21</v>
      </c>
      <c r="F11933" s="1" t="s">
        <v>918</v>
      </c>
      <c r="G11933" s="36" t="str">
        <f>Table1[[#This Row],[Split 1]]</f>
        <v>hanging strips, eazor blades, air wick, markers, magenets, monitor stand, binders,desktop storage crate, mat, vinegar</v>
      </c>
      <c r="H11933" s="1" t="s">
        <v>12444</v>
      </c>
      <c r="I11933">
        <v>48.11</v>
      </c>
      <c r="J11933" s="16" t="s">
        <v>33</v>
      </c>
      <c r="K11933" s="1" t="s">
        <v>12445</v>
      </c>
      <c r="L11933">
        <v>116.99</v>
      </c>
      <c r="M11933" t="s">
        <v>15</v>
      </c>
      <c r="N11933" s="1" t="s">
        <v>12446</v>
      </c>
      <c r="AC11933" s="5">
        <v>45491</v>
      </c>
      <c r="AD11933" s="5" t="s">
        <v>14649</v>
      </c>
      <c r="AE11933" s="5" t="s">
        <v>208</v>
      </c>
      <c r="AF11933">
        <f>MONTH(Table1[[#This Row],[Date Sent]])</f>
        <v>7</v>
      </c>
      <c r="AG11933">
        <f>YEAR(Table1[[#This Row],[Date Sent]])</f>
        <v>2024</v>
      </c>
    </row>
    <row r="11934" spans="1:33" x14ac:dyDescent="0.2">
      <c r="A11934" t="s">
        <v>11569</v>
      </c>
      <c r="B11934" t="s">
        <v>11591</v>
      </c>
      <c r="C11934" s="1">
        <v>236.62</v>
      </c>
      <c r="D11934" s="5">
        <v>45460</v>
      </c>
      <c r="E11934" t="s">
        <v>21</v>
      </c>
      <c r="F11934" s="1" t="s">
        <v>918</v>
      </c>
      <c r="G11934" s="36" t="str">
        <f>Table1[[#This Row],[Split 1]]</f>
        <v>dawn, extension pole, quick connect, restroom signs, salt, brass plug</v>
      </c>
      <c r="H11934" s="1" t="s">
        <v>12447</v>
      </c>
      <c r="I11934">
        <v>154.63999999999999</v>
      </c>
      <c r="J11934" s="16" t="s">
        <v>33</v>
      </c>
      <c r="K11934" s="1" t="s">
        <v>12448</v>
      </c>
      <c r="L11934">
        <v>81.980000000000018</v>
      </c>
      <c r="M11934" t="s">
        <v>39</v>
      </c>
      <c r="N11934" s="1" t="s">
        <v>11775</v>
      </c>
      <c r="AC11934" s="5">
        <v>45491</v>
      </c>
      <c r="AD11934" s="5" t="s">
        <v>14649</v>
      </c>
      <c r="AE11934" s="5" t="s">
        <v>208</v>
      </c>
      <c r="AF11934">
        <f>MONTH(Table1[[#This Row],[Date Sent]])</f>
        <v>7</v>
      </c>
      <c r="AG11934">
        <f>YEAR(Table1[[#This Row],[Date Sent]])</f>
        <v>2024</v>
      </c>
    </row>
    <row r="11935" spans="1:33" x14ac:dyDescent="0.2">
      <c r="A11935" t="s">
        <v>11569</v>
      </c>
      <c r="B11935" t="s">
        <v>11591</v>
      </c>
      <c r="C11935" s="1">
        <v>167.42</v>
      </c>
      <c r="D11935" s="5">
        <v>45461</v>
      </c>
      <c r="E11935" t="s">
        <v>21</v>
      </c>
      <c r="F11935" s="1" t="s">
        <v>17</v>
      </c>
      <c r="G11935" s="36" t="str">
        <f>Table1[[#This Row],[Split 1]]</f>
        <v>pressure washer gun &amp; nozzle, scraper, razor blades, fan</v>
      </c>
      <c r="H11935" s="1" t="s">
        <v>12449</v>
      </c>
      <c r="AC11935" s="5">
        <v>45491</v>
      </c>
      <c r="AD11935" s="5" t="s">
        <v>14649</v>
      </c>
      <c r="AE11935" s="5" t="s">
        <v>208</v>
      </c>
      <c r="AF11935">
        <f>MONTH(Table1[[#This Row],[Date Sent]])</f>
        <v>7</v>
      </c>
      <c r="AG11935">
        <f>YEAR(Table1[[#This Row],[Date Sent]])</f>
        <v>2024</v>
      </c>
    </row>
    <row r="11936" spans="1:33" x14ac:dyDescent="0.2">
      <c r="A11936" t="s">
        <v>94</v>
      </c>
      <c r="B11936" t="s">
        <v>11622</v>
      </c>
      <c r="C11936" s="1">
        <v>25.23</v>
      </c>
      <c r="D11936" s="5">
        <v>45397</v>
      </c>
      <c r="E11936" t="s">
        <v>15</v>
      </c>
      <c r="F11936" s="1" t="s">
        <v>918</v>
      </c>
      <c r="G11936" s="42" t="s">
        <v>33</v>
      </c>
      <c r="H11936" s="1" t="s">
        <v>12450</v>
      </c>
      <c r="I11936">
        <v>5.23</v>
      </c>
      <c r="J11936" s="16" t="s">
        <v>18</v>
      </c>
      <c r="K11936" s="1" t="s">
        <v>7417</v>
      </c>
      <c r="L11936">
        <v>20</v>
      </c>
      <c r="M11936" t="s">
        <v>33</v>
      </c>
      <c r="N11936" s="1" t="s">
        <v>1062</v>
      </c>
      <c r="AC11936" s="5">
        <v>45491</v>
      </c>
      <c r="AD11936" s="5" t="s">
        <v>14555</v>
      </c>
      <c r="AE11936" s="5" t="s">
        <v>243</v>
      </c>
      <c r="AF11936">
        <f>MONTH(Table1[[#This Row],[Date Sent]])</f>
        <v>7</v>
      </c>
      <c r="AG11936">
        <f>YEAR(Table1[[#This Row],[Date Sent]])</f>
        <v>2024</v>
      </c>
    </row>
    <row r="11937" spans="1:33" x14ac:dyDescent="0.2">
      <c r="A11937" t="s">
        <v>94</v>
      </c>
      <c r="B11937" t="s">
        <v>11622</v>
      </c>
      <c r="C11937" s="1">
        <v>110.19</v>
      </c>
      <c r="D11937" s="5">
        <v>45397</v>
      </c>
      <c r="E11937" t="s">
        <v>33</v>
      </c>
      <c r="F11937" s="1" t="s">
        <v>39</v>
      </c>
      <c r="G11937" s="36" t="str">
        <f>Table1[[#This Row],[Split 1]]</f>
        <v>Replacing hose</v>
      </c>
      <c r="H11937" s="1" t="s">
        <v>12451</v>
      </c>
      <c r="AC11937" s="5">
        <v>45491</v>
      </c>
      <c r="AD11937" s="5" t="s">
        <v>14555</v>
      </c>
      <c r="AE11937" s="5" t="s">
        <v>243</v>
      </c>
      <c r="AF11937">
        <f>MONTH(Table1[[#This Row],[Date Sent]])</f>
        <v>7</v>
      </c>
      <c r="AG11937">
        <f>YEAR(Table1[[#This Row],[Date Sent]])</f>
        <v>2024</v>
      </c>
    </row>
    <row r="11938" spans="1:33" x14ac:dyDescent="0.2">
      <c r="A11938" t="s">
        <v>94</v>
      </c>
      <c r="B11938" t="s">
        <v>11622</v>
      </c>
      <c r="C11938" s="1">
        <v>156.88999999999999</v>
      </c>
      <c r="D11938" s="5">
        <v>45398</v>
      </c>
      <c r="E11938" t="s">
        <v>39</v>
      </c>
      <c r="F11938" s="1" t="s">
        <v>11869</v>
      </c>
      <c r="G11938" s="42" t="s">
        <v>12452</v>
      </c>
      <c r="H11938" s="1" t="s">
        <v>12453</v>
      </c>
      <c r="AC11938" s="5">
        <v>45491</v>
      </c>
      <c r="AD11938" s="5" t="s">
        <v>14555</v>
      </c>
      <c r="AE11938" s="5" t="s">
        <v>243</v>
      </c>
      <c r="AF11938">
        <f>MONTH(Table1[[#This Row],[Date Sent]])</f>
        <v>7</v>
      </c>
      <c r="AG11938">
        <f>YEAR(Table1[[#This Row],[Date Sent]])</f>
        <v>2024</v>
      </c>
    </row>
    <row r="11939" spans="1:33" x14ac:dyDescent="0.2">
      <c r="A11939" t="s">
        <v>94</v>
      </c>
      <c r="B11939" t="s">
        <v>11622</v>
      </c>
      <c r="C11939" s="1">
        <v>70.17</v>
      </c>
      <c r="D11939" s="5">
        <v>45398</v>
      </c>
      <c r="E11939" t="s">
        <v>15</v>
      </c>
      <c r="F11939" s="1" t="s">
        <v>33</v>
      </c>
      <c r="G11939" s="36" t="str">
        <f>Table1[[#This Row],[Split 1]]</f>
        <v>Soap for bathrooms/ hose to drain holding tanks</v>
      </c>
      <c r="H11939" s="1" t="s">
        <v>12454</v>
      </c>
      <c r="AC11939" s="5">
        <v>45491</v>
      </c>
      <c r="AD11939" s="5" t="s">
        <v>14555</v>
      </c>
      <c r="AE11939" s="5" t="s">
        <v>243</v>
      </c>
      <c r="AF11939">
        <f>MONTH(Table1[[#This Row],[Date Sent]])</f>
        <v>7</v>
      </c>
      <c r="AG11939">
        <f>YEAR(Table1[[#This Row],[Date Sent]])</f>
        <v>2024</v>
      </c>
    </row>
    <row r="11940" spans="1:33" x14ac:dyDescent="0.2">
      <c r="A11940" t="s">
        <v>94</v>
      </c>
      <c r="B11940" t="s">
        <v>11622</v>
      </c>
      <c r="C11940" s="1">
        <v>147.41</v>
      </c>
      <c r="D11940" s="5">
        <v>45398</v>
      </c>
      <c r="E11940" t="s">
        <v>39</v>
      </c>
      <c r="F11940" s="1" t="s">
        <v>17</v>
      </c>
      <c r="G11940" s="42" t="s">
        <v>17</v>
      </c>
      <c r="H11940" s="1" t="s">
        <v>12455</v>
      </c>
      <c r="AC11940" s="5">
        <v>45491</v>
      </c>
      <c r="AD11940" s="5" t="s">
        <v>14555</v>
      </c>
      <c r="AE11940" s="5" t="s">
        <v>243</v>
      </c>
      <c r="AF11940">
        <f>MONTH(Table1[[#This Row],[Date Sent]])</f>
        <v>7</v>
      </c>
      <c r="AG11940">
        <f>YEAR(Table1[[#This Row],[Date Sent]])</f>
        <v>2024</v>
      </c>
    </row>
    <row r="11941" spans="1:33" x14ac:dyDescent="0.2">
      <c r="A11941" t="s">
        <v>94</v>
      </c>
      <c r="B11941" t="s">
        <v>11622</v>
      </c>
      <c r="C11941" s="1">
        <v>450</v>
      </c>
      <c r="D11941" s="5">
        <v>45399</v>
      </c>
      <c r="E11941" t="s">
        <v>4</v>
      </c>
      <c r="F11941" s="1" t="s">
        <v>26</v>
      </c>
      <c r="G11941" s="42" t="s">
        <v>26</v>
      </c>
      <c r="H11941" s="1" t="s">
        <v>12456</v>
      </c>
      <c r="AC11941" s="5">
        <v>45491</v>
      </c>
      <c r="AD11941" s="5" t="s">
        <v>14555</v>
      </c>
      <c r="AE11941" s="5" t="s">
        <v>243</v>
      </c>
      <c r="AF11941">
        <f>MONTH(Table1[[#This Row],[Date Sent]])</f>
        <v>7</v>
      </c>
      <c r="AG11941">
        <f>YEAR(Table1[[#This Row],[Date Sent]])</f>
        <v>2024</v>
      </c>
    </row>
    <row r="11942" spans="1:33" x14ac:dyDescent="0.2">
      <c r="A11942" t="s">
        <v>94</v>
      </c>
      <c r="B11942" t="s">
        <v>11622</v>
      </c>
      <c r="C11942" s="1">
        <v>130.46</v>
      </c>
      <c r="D11942" s="5">
        <v>45400</v>
      </c>
      <c r="E11942" t="s">
        <v>17</v>
      </c>
      <c r="F11942" s="1" t="s">
        <v>33</v>
      </c>
      <c r="G11942" s="42" t="s">
        <v>9708</v>
      </c>
      <c r="H11942" s="1" t="s">
        <v>12457</v>
      </c>
      <c r="AC11942" s="5">
        <v>45491</v>
      </c>
      <c r="AD11942" s="5" t="s">
        <v>14555</v>
      </c>
      <c r="AE11942" s="5" t="s">
        <v>243</v>
      </c>
      <c r="AF11942">
        <f>MONTH(Table1[[#This Row],[Date Sent]])</f>
        <v>7</v>
      </c>
      <c r="AG11942">
        <f>YEAR(Table1[[#This Row],[Date Sent]])</f>
        <v>2024</v>
      </c>
    </row>
    <row r="11943" spans="1:33" x14ac:dyDescent="0.2">
      <c r="A11943" t="s">
        <v>94</v>
      </c>
      <c r="B11943" t="s">
        <v>11622</v>
      </c>
      <c r="C11943" s="1">
        <v>93.72</v>
      </c>
      <c r="D11943" s="5">
        <v>45401</v>
      </c>
      <c r="E11943" t="s">
        <v>39</v>
      </c>
      <c r="F11943" s="1" t="s">
        <v>11869</v>
      </c>
      <c r="G11943" s="36" t="str">
        <f>Table1[[#This Row],[Split 1]]</f>
        <v>Order together bill separately tried</v>
      </c>
      <c r="H11943" s="1" t="s">
        <v>12458</v>
      </c>
      <c r="AC11943" s="5">
        <v>45491</v>
      </c>
      <c r="AD11943" s="5" t="s">
        <v>14555</v>
      </c>
      <c r="AE11943" s="5" t="s">
        <v>243</v>
      </c>
      <c r="AF11943">
        <f>MONTH(Table1[[#This Row],[Date Sent]])</f>
        <v>7</v>
      </c>
      <c r="AG11943">
        <f>YEAR(Table1[[#This Row],[Date Sent]])</f>
        <v>2024</v>
      </c>
    </row>
    <row r="11944" spans="1:33" x14ac:dyDescent="0.2">
      <c r="A11944" t="s">
        <v>94</v>
      </c>
      <c r="B11944" t="s">
        <v>11622</v>
      </c>
      <c r="C11944" s="1">
        <v>220.08</v>
      </c>
      <c r="D11944" s="5">
        <v>45401</v>
      </c>
      <c r="E11944" t="s">
        <v>39</v>
      </c>
      <c r="F11944" s="1" t="s">
        <v>11869</v>
      </c>
      <c r="G11944" s="36" t="str">
        <f>Table1[[#This Row],[Split 1]]</f>
        <v>Ordered together billed separately</v>
      </c>
      <c r="H11944" s="1" t="s">
        <v>12459</v>
      </c>
      <c r="AC11944" s="5">
        <v>45491</v>
      </c>
      <c r="AD11944" s="5" t="s">
        <v>14555</v>
      </c>
      <c r="AE11944" s="5" t="s">
        <v>243</v>
      </c>
      <c r="AF11944">
        <f>MONTH(Table1[[#This Row],[Date Sent]])</f>
        <v>7</v>
      </c>
      <c r="AG11944">
        <f>YEAR(Table1[[#This Row],[Date Sent]])</f>
        <v>2024</v>
      </c>
    </row>
    <row r="11945" spans="1:33" x14ac:dyDescent="0.2">
      <c r="A11945" t="s">
        <v>94</v>
      </c>
      <c r="B11945" t="s">
        <v>11622</v>
      </c>
      <c r="C11945" s="1">
        <v>21.04</v>
      </c>
      <c r="D11945" s="5">
        <v>45404</v>
      </c>
      <c r="E11945" t="s">
        <v>13</v>
      </c>
      <c r="F11945" s="1" t="s">
        <v>33</v>
      </c>
      <c r="G11945" s="36" t="str">
        <f>Table1[[#This Row],[Split 1]]</f>
        <v>Marine greases</v>
      </c>
      <c r="H11945" s="1" t="s">
        <v>12460</v>
      </c>
      <c r="AC11945" s="5">
        <v>45491</v>
      </c>
      <c r="AD11945" s="5" t="s">
        <v>14555</v>
      </c>
      <c r="AE11945" s="5" t="s">
        <v>243</v>
      </c>
      <c r="AF11945">
        <f>MONTH(Table1[[#This Row],[Date Sent]])</f>
        <v>7</v>
      </c>
      <c r="AG11945">
        <f>YEAR(Table1[[#This Row],[Date Sent]])</f>
        <v>2024</v>
      </c>
    </row>
    <row r="11946" spans="1:33" x14ac:dyDescent="0.2">
      <c r="A11946" t="s">
        <v>94</v>
      </c>
      <c r="B11946" t="s">
        <v>11622</v>
      </c>
      <c r="C11946" s="1">
        <v>440.95</v>
      </c>
      <c r="D11946" s="5">
        <v>45404</v>
      </c>
      <c r="E11946" t="s">
        <v>21</v>
      </c>
      <c r="F11946" s="1" t="s">
        <v>918</v>
      </c>
      <c r="G11946" s="42" t="s">
        <v>12461</v>
      </c>
      <c r="H11946" s="1" t="s">
        <v>12462</v>
      </c>
      <c r="I11946">
        <v>409.47</v>
      </c>
      <c r="J11946" s="16" t="s">
        <v>10</v>
      </c>
      <c r="K11946" s="1" t="s">
        <v>12463</v>
      </c>
      <c r="L11946">
        <v>31.479999999999961</v>
      </c>
      <c r="M11946" t="s">
        <v>39</v>
      </c>
      <c r="N11946" s="1" t="s">
        <v>12464</v>
      </c>
      <c r="AC11946" s="5">
        <v>45491</v>
      </c>
      <c r="AD11946" s="5" t="s">
        <v>14555</v>
      </c>
      <c r="AE11946" s="5" t="s">
        <v>243</v>
      </c>
      <c r="AF11946">
        <f>MONTH(Table1[[#This Row],[Date Sent]])</f>
        <v>7</v>
      </c>
      <c r="AG11946">
        <f>YEAR(Table1[[#This Row],[Date Sent]])</f>
        <v>2024</v>
      </c>
    </row>
    <row r="11947" spans="1:33" x14ac:dyDescent="0.2">
      <c r="A11947" t="s">
        <v>94</v>
      </c>
      <c r="B11947" t="s">
        <v>11622</v>
      </c>
      <c r="C11947" s="1">
        <v>88.94</v>
      </c>
      <c r="D11947" s="5">
        <v>45406</v>
      </c>
      <c r="E11947" t="s">
        <v>24</v>
      </c>
      <c r="F11947" s="1" t="s">
        <v>6</v>
      </c>
      <c r="G11947" s="42" t="s">
        <v>6</v>
      </c>
      <c r="H11947" s="1" t="s">
        <v>12465</v>
      </c>
      <c r="AC11947" s="5">
        <v>45491</v>
      </c>
      <c r="AD11947" s="5" t="s">
        <v>14555</v>
      </c>
      <c r="AE11947" s="5" t="s">
        <v>243</v>
      </c>
      <c r="AF11947">
        <f>MONTH(Table1[[#This Row],[Date Sent]])</f>
        <v>7</v>
      </c>
      <c r="AG11947">
        <f>YEAR(Table1[[#This Row],[Date Sent]])</f>
        <v>2024</v>
      </c>
    </row>
    <row r="11948" spans="1:33" x14ac:dyDescent="0.2">
      <c r="A11948" t="s">
        <v>94</v>
      </c>
      <c r="B11948" t="s">
        <v>11622</v>
      </c>
      <c r="C11948" s="1">
        <v>954.02</v>
      </c>
      <c r="D11948" s="5">
        <v>45409</v>
      </c>
      <c r="E11948" t="s">
        <v>39</v>
      </c>
      <c r="F11948" s="1" t="s">
        <v>918</v>
      </c>
      <c r="G11948" s="42" t="s">
        <v>12098</v>
      </c>
      <c r="H11948" s="1" t="s">
        <v>12466</v>
      </c>
      <c r="I11948">
        <v>645.01</v>
      </c>
      <c r="J11948" s="16" t="s">
        <v>15</v>
      </c>
      <c r="K11948" s="1" t="s">
        <v>12467</v>
      </c>
      <c r="L11948">
        <v>309.01</v>
      </c>
      <c r="M11948" t="s">
        <v>33</v>
      </c>
      <c r="N11948" s="1" t="s">
        <v>12468</v>
      </c>
      <c r="AC11948" s="5">
        <v>45491</v>
      </c>
      <c r="AD11948" s="5" t="s">
        <v>14555</v>
      </c>
      <c r="AE11948" s="5" t="s">
        <v>243</v>
      </c>
      <c r="AF11948">
        <f>MONTH(Table1[[#This Row],[Date Sent]])</f>
        <v>7</v>
      </c>
      <c r="AG11948">
        <f>YEAR(Table1[[#This Row],[Date Sent]])</f>
        <v>2024</v>
      </c>
    </row>
    <row r="11949" spans="1:33" x14ac:dyDescent="0.2">
      <c r="A11949" t="s">
        <v>94</v>
      </c>
      <c r="B11949" t="s">
        <v>11622</v>
      </c>
      <c r="C11949" s="1">
        <v>13.11</v>
      </c>
      <c r="D11949" s="5">
        <v>45410</v>
      </c>
      <c r="E11949" t="s">
        <v>6</v>
      </c>
      <c r="F11949" s="1" t="s">
        <v>18</v>
      </c>
      <c r="G11949" s="36" t="str">
        <f>Table1[[#This Row],[Split 1]]</f>
        <v>2 cases of water</v>
      </c>
      <c r="H11949" s="1" t="s">
        <v>12469</v>
      </c>
      <c r="AC11949" s="5">
        <v>45491</v>
      </c>
      <c r="AD11949" s="5" t="s">
        <v>14555</v>
      </c>
      <c r="AE11949" s="5" t="s">
        <v>243</v>
      </c>
      <c r="AF11949">
        <f>MONTH(Table1[[#This Row],[Date Sent]])</f>
        <v>7</v>
      </c>
      <c r="AG11949">
        <f>YEAR(Table1[[#This Row],[Date Sent]])</f>
        <v>2024</v>
      </c>
    </row>
    <row r="11950" spans="1:33" x14ac:dyDescent="0.2">
      <c r="A11950" t="s">
        <v>94</v>
      </c>
      <c r="B11950" t="s">
        <v>11622</v>
      </c>
      <c r="C11950" s="1">
        <v>157.94</v>
      </c>
      <c r="D11950" s="5">
        <v>45410</v>
      </c>
      <c r="E11950" t="s">
        <v>21</v>
      </c>
      <c r="F11950" s="1" t="s">
        <v>49</v>
      </c>
      <c r="G11950" s="36" t="str">
        <f>Table1[[#This Row],[Split 1]]</f>
        <v>Water bottle filler machine</v>
      </c>
      <c r="H11950" s="1" t="s">
        <v>12470</v>
      </c>
      <c r="AC11950" s="5">
        <v>45491</v>
      </c>
      <c r="AD11950" s="5" t="s">
        <v>14555</v>
      </c>
      <c r="AE11950" s="5" t="s">
        <v>243</v>
      </c>
      <c r="AF11950">
        <f>MONTH(Table1[[#This Row],[Date Sent]])</f>
        <v>7</v>
      </c>
      <c r="AG11950">
        <f>YEAR(Table1[[#This Row],[Date Sent]])</f>
        <v>2024</v>
      </c>
    </row>
    <row r="11951" spans="1:33" x14ac:dyDescent="0.2">
      <c r="A11951" t="s">
        <v>94</v>
      </c>
      <c r="B11951" t="s">
        <v>11622</v>
      </c>
      <c r="C11951" s="1">
        <v>12.69</v>
      </c>
      <c r="D11951" s="5">
        <v>45412</v>
      </c>
      <c r="E11951" t="s">
        <v>24</v>
      </c>
      <c r="F11951" s="1" t="s">
        <v>6</v>
      </c>
      <c r="G11951" s="42" t="s">
        <v>6</v>
      </c>
      <c r="H11951" s="1" t="s">
        <v>12471</v>
      </c>
      <c r="AC11951" s="5">
        <v>45491</v>
      </c>
      <c r="AD11951" s="5" t="s">
        <v>14555</v>
      </c>
      <c r="AE11951" s="5" t="s">
        <v>243</v>
      </c>
      <c r="AF11951">
        <f>MONTH(Table1[[#This Row],[Date Sent]])</f>
        <v>7</v>
      </c>
      <c r="AG11951">
        <f>YEAR(Table1[[#This Row],[Date Sent]])</f>
        <v>2024</v>
      </c>
    </row>
    <row r="11952" spans="1:33" x14ac:dyDescent="0.2">
      <c r="A11952" t="s">
        <v>94</v>
      </c>
      <c r="B11952" t="s">
        <v>11622</v>
      </c>
      <c r="C11952" s="1">
        <v>6.55</v>
      </c>
      <c r="D11952" s="5">
        <v>45415</v>
      </c>
      <c r="E11952" t="s">
        <v>15</v>
      </c>
      <c r="F11952" s="1" t="s">
        <v>18</v>
      </c>
      <c r="G11952" s="42" t="s">
        <v>12472</v>
      </c>
      <c r="H11952" s="1" t="s">
        <v>12473</v>
      </c>
      <c r="AC11952" s="5">
        <v>45491</v>
      </c>
      <c r="AD11952" s="5" t="s">
        <v>14555</v>
      </c>
      <c r="AE11952" s="5" t="s">
        <v>243</v>
      </c>
      <c r="AF11952">
        <f>MONTH(Table1[[#This Row],[Date Sent]])</f>
        <v>7</v>
      </c>
      <c r="AG11952">
        <f>YEAR(Table1[[#This Row],[Date Sent]])</f>
        <v>2024</v>
      </c>
    </row>
    <row r="11953" spans="1:33" x14ac:dyDescent="0.2">
      <c r="A11953" t="s">
        <v>94</v>
      </c>
      <c r="B11953" t="s">
        <v>11622</v>
      </c>
      <c r="C11953" s="1">
        <v>34.11</v>
      </c>
      <c r="D11953" s="5">
        <v>45416</v>
      </c>
      <c r="E11953" t="s">
        <v>15</v>
      </c>
      <c r="F11953" s="1" t="s">
        <v>33</v>
      </c>
      <c r="G11953" s="42" t="s">
        <v>33</v>
      </c>
      <c r="H11953" s="1" t="s">
        <v>12474</v>
      </c>
      <c r="AC11953" s="5">
        <v>45491</v>
      </c>
      <c r="AD11953" s="5" t="s">
        <v>14555</v>
      </c>
      <c r="AE11953" s="5" t="s">
        <v>243</v>
      </c>
      <c r="AF11953">
        <f>MONTH(Table1[[#This Row],[Date Sent]])</f>
        <v>7</v>
      </c>
      <c r="AG11953">
        <f>YEAR(Table1[[#This Row],[Date Sent]])</f>
        <v>2024</v>
      </c>
    </row>
    <row r="11954" spans="1:33" x14ac:dyDescent="0.2">
      <c r="A11954" t="s">
        <v>94</v>
      </c>
      <c r="B11954" t="s">
        <v>11622</v>
      </c>
      <c r="C11954" s="1">
        <v>31.56</v>
      </c>
      <c r="D11954" s="5">
        <v>45418</v>
      </c>
      <c r="E11954" t="s">
        <v>13</v>
      </c>
      <c r="F11954" s="1" t="s">
        <v>33</v>
      </c>
      <c r="G11954" s="36" t="str">
        <f>Table1[[#This Row],[Split 1]]</f>
        <v>Marine greases</v>
      </c>
      <c r="H11954" s="1" t="s">
        <v>12460</v>
      </c>
      <c r="AC11954" s="5">
        <v>45491</v>
      </c>
      <c r="AD11954" s="5" t="s">
        <v>14555</v>
      </c>
      <c r="AE11954" s="5" t="s">
        <v>243</v>
      </c>
      <c r="AF11954">
        <f>MONTH(Table1[[#This Row],[Date Sent]])</f>
        <v>7</v>
      </c>
      <c r="AG11954">
        <f>YEAR(Table1[[#This Row],[Date Sent]])</f>
        <v>2024</v>
      </c>
    </row>
    <row r="11955" spans="1:33" x14ac:dyDescent="0.2">
      <c r="A11955" t="s">
        <v>94</v>
      </c>
      <c r="B11955" t="s">
        <v>11622</v>
      </c>
      <c r="C11955" s="1">
        <v>51.58</v>
      </c>
      <c r="D11955" s="5">
        <v>45422</v>
      </c>
      <c r="E11955" t="s">
        <v>39</v>
      </c>
      <c r="F11955" s="1" t="s">
        <v>11869</v>
      </c>
      <c r="G11955" s="36" t="str">
        <f>Table1[[#This Row],[Split 1]]</f>
        <v>Ordered together billed separate</v>
      </c>
      <c r="H11955" s="1" t="s">
        <v>12475</v>
      </c>
      <c r="AC11955" s="5">
        <v>45491</v>
      </c>
      <c r="AD11955" s="5" t="s">
        <v>14555</v>
      </c>
      <c r="AE11955" s="5" t="s">
        <v>243</v>
      </c>
      <c r="AF11955">
        <f>MONTH(Table1[[#This Row],[Date Sent]])</f>
        <v>7</v>
      </c>
      <c r="AG11955">
        <f>YEAR(Table1[[#This Row],[Date Sent]])</f>
        <v>2024</v>
      </c>
    </row>
    <row r="11956" spans="1:33" x14ac:dyDescent="0.2">
      <c r="A11956" t="s">
        <v>94</v>
      </c>
      <c r="B11956" t="s">
        <v>11622</v>
      </c>
      <c r="C11956" s="1">
        <v>35.630000000000003</v>
      </c>
      <c r="D11956" s="5">
        <v>45426</v>
      </c>
      <c r="E11956" t="s">
        <v>39</v>
      </c>
      <c r="F11956" s="1" t="s">
        <v>15</v>
      </c>
      <c r="G11956" s="42" t="s">
        <v>15</v>
      </c>
      <c r="H11956" s="1" t="s">
        <v>12476</v>
      </c>
      <c r="AC11956" s="5">
        <v>45491</v>
      </c>
      <c r="AD11956" s="5" t="s">
        <v>14555</v>
      </c>
      <c r="AE11956" s="5" t="s">
        <v>243</v>
      </c>
      <c r="AF11956">
        <f>MONTH(Table1[[#This Row],[Date Sent]])</f>
        <v>7</v>
      </c>
      <c r="AG11956">
        <f>YEAR(Table1[[#This Row],[Date Sent]])</f>
        <v>2024</v>
      </c>
    </row>
    <row r="11957" spans="1:33" x14ac:dyDescent="0.2">
      <c r="A11957" t="s">
        <v>5009</v>
      </c>
      <c r="B11957" t="s">
        <v>12477</v>
      </c>
      <c r="C11957" s="1">
        <v>38.659999999999997</v>
      </c>
      <c r="D11957" s="5">
        <v>45368</v>
      </c>
      <c r="E11957" t="s">
        <v>20</v>
      </c>
      <c r="F11957" s="1" t="s">
        <v>39</v>
      </c>
      <c r="G11957" s="42" t="s">
        <v>39</v>
      </c>
      <c r="H11957" s="1" t="s">
        <v>1919</v>
      </c>
      <c r="AC11957" s="5">
        <v>45491</v>
      </c>
      <c r="AD11957" s="5" t="s">
        <v>13655</v>
      </c>
      <c r="AE11957" s="5" t="s">
        <v>243</v>
      </c>
      <c r="AF11957">
        <f>MONTH(Table1[[#This Row],[Date Sent]])</f>
        <v>7</v>
      </c>
      <c r="AG11957">
        <f>YEAR(Table1[[#This Row],[Date Sent]])</f>
        <v>2024</v>
      </c>
    </row>
    <row r="11958" spans="1:33" x14ac:dyDescent="0.2">
      <c r="A11958" t="s">
        <v>5009</v>
      </c>
      <c r="B11958" t="s">
        <v>12477</v>
      </c>
      <c r="C11958" s="1">
        <v>30.72</v>
      </c>
      <c r="D11958" s="5">
        <v>45371</v>
      </c>
      <c r="E11958" t="s">
        <v>20</v>
      </c>
      <c r="F11958" s="1" t="s">
        <v>39</v>
      </c>
      <c r="G11958" s="42" t="s">
        <v>39</v>
      </c>
      <c r="H11958" s="1" t="s">
        <v>1420</v>
      </c>
      <c r="AC11958" s="5">
        <v>45491</v>
      </c>
      <c r="AD11958" s="5" t="s">
        <v>13655</v>
      </c>
      <c r="AE11958" s="5" t="s">
        <v>243</v>
      </c>
      <c r="AF11958">
        <f>MONTH(Table1[[#This Row],[Date Sent]])</f>
        <v>7</v>
      </c>
      <c r="AG11958">
        <f>YEAR(Table1[[#This Row],[Date Sent]])</f>
        <v>2024</v>
      </c>
    </row>
    <row r="11959" spans="1:33" x14ac:dyDescent="0.2">
      <c r="A11959" t="s">
        <v>5009</v>
      </c>
      <c r="B11959" t="s">
        <v>12477</v>
      </c>
      <c r="C11959" s="1">
        <v>89.92</v>
      </c>
      <c r="D11959" s="5">
        <v>45372</v>
      </c>
      <c r="E11959" t="s">
        <v>33</v>
      </c>
      <c r="F11959" s="1" t="s">
        <v>39</v>
      </c>
      <c r="G11959" s="42" t="s">
        <v>39</v>
      </c>
      <c r="H11959" s="1" t="s">
        <v>1420</v>
      </c>
      <c r="AC11959" s="5">
        <v>45491</v>
      </c>
      <c r="AD11959" s="5" t="s">
        <v>13655</v>
      </c>
      <c r="AE11959" s="5" t="s">
        <v>243</v>
      </c>
      <c r="AF11959">
        <f>MONTH(Table1[[#This Row],[Date Sent]])</f>
        <v>7</v>
      </c>
      <c r="AG11959">
        <f>YEAR(Table1[[#This Row],[Date Sent]])</f>
        <v>2024</v>
      </c>
    </row>
    <row r="11960" spans="1:33" x14ac:dyDescent="0.2">
      <c r="A11960" t="s">
        <v>5009</v>
      </c>
      <c r="B11960" t="s">
        <v>12477</v>
      </c>
      <c r="C11960" s="1">
        <v>197.99</v>
      </c>
      <c r="D11960" s="5">
        <v>45376</v>
      </c>
      <c r="E11960" t="s">
        <v>21</v>
      </c>
      <c r="F11960" s="1" t="s">
        <v>33</v>
      </c>
      <c r="G11960" s="36" t="str">
        <f>Table1[[#This Row],[Split 1]]</f>
        <v>gorilla carts and extension pole</v>
      </c>
      <c r="H11960" s="1" t="s">
        <v>12478</v>
      </c>
      <c r="AC11960" s="5">
        <v>45491</v>
      </c>
      <c r="AD11960" s="5" t="s">
        <v>13655</v>
      </c>
      <c r="AE11960" s="5" t="s">
        <v>243</v>
      </c>
      <c r="AF11960">
        <f>MONTH(Table1[[#This Row],[Date Sent]])</f>
        <v>7</v>
      </c>
      <c r="AG11960">
        <f>YEAR(Table1[[#This Row],[Date Sent]])</f>
        <v>2024</v>
      </c>
    </row>
    <row r="11961" spans="1:33" x14ac:dyDescent="0.2">
      <c r="A11961" t="s">
        <v>5009</v>
      </c>
      <c r="B11961" t="s">
        <v>12477</v>
      </c>
      <c r="C11961" s="1">
        <v>31.79</v>
      </c>
      <c r="D11961" s="5">
        <v>45377</v>
      </c>
      <c r="E11961" t="s">
        <v>21</v>
      </c>
      <c r="F11961" s="1" t="s">
        <v>33</v>
      </c>
      <c r="G11961" s="36" t="str">
        <f>Table1[[#This Row],[Split 1]]</f>
        <v>non slip mat</v>
      </c>
      <c r="H11961" s="1" t="s">
        <v>12479</v>
      </c>
      <c r="AC11961" s="5">
        <v>45491</v>
      </c>
      <c r="AD11961" s="5" t="s">
        <v>13655</v>
      </c>
      <c r="AE11961" s="5" t="s">
        <v>243</v>
      </c>
      <c r="AF11961">
        <f>MONTH(Table1[[#This Row],[Date Sent]])</f>
        <v>7</v>
      </c>
      <c r="AG11961">
        <f>YEAR(Table1[[#This Row],[Date Sent]])</f>
        <v>2024</v>
      </c>
    </row>
    <row r="11962" spans="1:33" x14ac:dyDescent="0.2">
      <c r="A11962" t="s">
        <v>5009</v>
      </c>
      <c r="B11962" t="s">
        <v>12477</v>
      </c>
      <c r="C11962" s="1">
        <v>120.78</v>
      </c>
      <c r="D11962" s="5">
        <v>45378</v>
      </c>
      <c r="E11962" t="s">
        <v>33</v>
      </c>
      <c r="F11962" s="1" t="s">
        <v>39</v>
      </c>
      <c r="G11962" s="36" t="str">
        <f>Table1[[#This Row],[Split 1]]</f>
        <v>prep hoses</v>
      </c>
      <c r="H11962" s="1" t="s">
        <v>6098</v>
      </c>
      <c r="AC11962" s="5">
        <v>45491</v>
      </c>
      <c r="AD11962" s="5" t="s">
        <v>13655</v>
      </c>
      <c r="AE11962" s="5" t="s">
        <v>243</v>
      </c>
      <c r="AF11962">
        <f>MONTH(Table1[[#This Row],[Date Sent]])</f>
        <v>7</v>
      </c>
      <c r="AG11962">
        <f>YEAR(Table1[[#This Row],[Date Sent]])</f>
        <v>2024</v>
      </c>
    </row>
    <row r="11963" spans="1:33" x14ac:dyDescent="0.2">
      <c r="A11963" t="s">
        <v>5009</v>
      </c>
      <c r="B11963" t="s">
        <v>12477</v>
      </c>
      <c r="C11963" s="1">
        <v>20.16</v>
      </c>
      <c r="D11963" s="5">
        <v>45383</v>
      </c>
      <c r="E11963" t="s">
        <v>21</v>
      </c>
      <c r="F11963" s="1" t="s">
        <v>16</v>
      </c>
      <c r="G11963" s="42" t="s">
        <v>16</v>
      </c>
      <c r="H11963" s="1" t="s">
        <v>12480</v>
      </c>
      <c r="AC11963" s="5">
        <v>45491</v>
      </c>
      <c r="AD11963" s="5" t="s">
        <v>13655</v>
      </c>
      <c r="AE11963" s="5" t="s">
        <v>243</v>
      </c>
      <c r="AF11963">
        <f>MONTH(Table1[[#This Row],[Date Sent]])</f>
        <v>7</v>
      </c>
      <c r="AG11963">
        <f>YEAR(Table1[[#This Row],[Date Sent]])</f>
        <v>2024</v>
      </c>
    </row>
    <row r="11964" spans="1:33" x14ac:dyDescent="0.2">
      <c r="A11964" t="s">
        <v>5009</v>
      </c>
      <c r="B11964" t="s">
        <v>12481</v>
      </c>
      <c r="C11964" s="1">
        <v>528</v>
      </c>
      <c r="D11964" s="5">
        <v>45444</v>
      </c>
      <c r="E11964" t="s">
        <v>33</v>
      </c>
      <c r="F11964" s="1" t="s">
        <v>25</v>
      </c>
      <c r="G11964" s="42" t="s">
        <v>25</v>
      </c>
      <c r="H11964" s="1" t="s">
        <v>1746</v>
      </c>
      <c r="AC11964" s="5">
        <v>45491</v>
      </c>
      <c r="AD11964" s="5" t="s">
        <v>13655</v>
      </c>
      <c r="AE11964" s="5" t="s">
        <v>243</v>
      </c>
      <c r="AF11964">
        <f>MONTH(Table1[[#This Row],[Date Sent]])</f>
        <v>7</v>
      </c>
      <c r="AG11964">
        <f>YEAR(Table1[[#This Row],[Date Sent]])</f>
        <v>2024</v>
      </c>
    </row>
    <row r="11965" spans="1:33" x14ac:dyDescent="0.2">
      <c r="A11965" t="s">
        <v>5009</v>
      </c>
      <c r="B11965" t="s">
        <v>12481</v>
      </c>
      <c r="C11965" s="1">
        <v>40.81</v>
      </c>
      <c r="D11965" s="5">
        <v>45447</v>
      </c>
      <c r="E11965" t="s">
        <v>16</v>
      </c>
      <c r="F11965" s="1" t="s">
        <v>15</v>
      </c>
      <c r="G11965" s="42" t="s">
        <v>21</v>
      </c>
      <c r="H11965" s="1" t="s">
        <v>9583</v>
      </c>
      <c r="AC11965" s="5">
        <v>45491</v>
      </c>
      <c r="AD11965" s="5" t="s">
        <v>13655</v>
      </c>
      <c r="AE11965" s="5" t="s">
        <v>243</v>
      </c>
      <c r="AF11965">
        <f>MONTH(Table1[[#This Row],[Date Sent]])</f>
        <v>7</v>
      </c>
      <c r="AG11965">
        <f>YEAR(Table1[[#This Row],[Date Sent]])</f>
        <v>2024</v>
      </c>
    </row>
    <row r="11966" spans="1:33" x14ac:dyDescent="0.2">
      <c r="A11966" t="s">
        <v>5009</v>
      </c>
      <c r="B11966" t="s">
        <v>12481</v>
      </c>
      <c r="C11966" s="1">
        <v>51.9</v>
      </c>
      <c r="D11966" s="5">
        <v>45448</v>
      </c>
      <c r="E11966" t="s">
        <v>21</v>
      </c>
      <c r="F11966" s="1" t="s">
        <v>33</v>
      </c>
      <c r="G11966" s="36" t="str">
        <f>Table1[[#This Row],[Split 1]]</f>
        <v>extension poles</v>
      </c>
      <c r="H11966" s="1" t="s">
        <v>12482</v>
      </c>
      <c r="AC11966" s="5">
        <v>45491</v>
      </c>
      <c r="AD11966" s="5" t="s">
        <v>13655</v>
      </c>
      <c r="AE11966" s="5" t="s">
        <v>243</v>
      </c>
      <c r="AF11966">
        <f>MONTH(Table1[[#This Row],[Date Sent]])</f>
        <v>7</v>
      </c>
      <c r="AG11966">
        <f>YEAR(Table1[[#This Row],[Date Sent]])</f>
        <v>2024</v>
      </c>
    </row>
    <row r="11967" spans="1:33" x14ac:dyDescent="0.2">
      <c r="A11967" t="s">
        <v>5009</v>
      </c>
      <c r="B11967" t="s">
        <v>12481</v>
      </c>
      <c r="C11967" s="1">
        <v>9.84</v>
      </c>
      <c r="D11967" s="5">
        <v>45455</v>
      </c>
      <c r="E11967" t="s">
        <v>21</v>
      </c>
      <c r="F11967" s="1" t="s">
        <v>33</v>
      </c>
      <c r="G11967" s="42" t="s">
        <v>33</v>
      </c>
      <c r="H11967" s="1" t="s">
        <v>1777</v>
      </c>
      <c r="AC11967" s="5">
        <v>45491</v>
      </c>
      <c r="AD11967" s="5" t="s">
        <v>13655</v>
      </c>
      <c r="AE11967" s="5" t="s">
        <v>243</v>
      </c>
      <c r="AF11967">
        <f>MONTH(Table1[[#This Row],[Date Sent]])</f>
        <v>7</v>
      </c>
      <c r="AG11967">
        <f>YEAR(Table1[[#This Row],[Date Sent]])</f>
        <v>2024</v>
      </c>
    </row>
    <row r="11968" spans="1:33" x14ac:dyDescent="0.2">
      <c r="A11968" t="s">
        <v>5009</v>
      </c>
      <c r="B11968" t="s">
        <v>12481</v>
      </c>
      <c r="C11968" s="1">
        <v>4.97</v>
      </c>
      <c r="D11968" s="5">
        <v>45457</v>
      </c>
      <c r="E11968" t="s">
        <v>18</v>
      </c>
      <c r="F11968" s="1" t="s">
        <v>15</v>
      </c>
      <c r="G11968" s="42" t="s">
        <v>15</v>
      </c>
      <c r="H11968" s="1" t="s">
        <v>11891</v>
      </c>
      <c r="AC11968" s="5">
        <v>45491</v>
      </c>
      <c r="AD11968" s="5" t="s">
        <v>13655</v>
      </c>
      <c r="AE11968" s="5" t="s">
        <v>243</v>
      </c>
      <c r="AF11968">
        <f>MONTH(Table1[[#This Row],[Date Sent]])</f>
        <v>7</v>
      </c>
      <c r="AG11968">
        <f>YEAR(Table1[[#This Row],[Date Sent]])</f>
        <v>2024</v>
      </c>
    </row>
    <row r="11969" spans="1:33" x14ac:dyDescent="0.2">
      <c r="A11969" t="s">
        <v>5009</v>
      </c>
      <c r="B11969" t="s">
        <v>12481</v>
      </c>
      <c r="C11969" s="1">
        <v>4.18</v>
      </c>
      <c r="D11969" s="5">
        <v>45459</v>
      </c>
      <c r="E11969" t="s">
        <v>20</v>
      </c>
      <c r="F11969" s="1" t="s">
        <v>39</v>
      </c>
      <c r="G11969" s="42" t="s">
        <v>39</v>
      </c>
      <c r="H11969" s="1" t="s">
        <v>1801</v>
      </c>
      <c r="AC11969" s="5">
        <v>45491</v>
      </c>
      <c r="AD11969" s="5" t="s">
        <v>13655</v>
      </c>
      <c r="AE11969" s="5" t="s">
        <v>243</v>
      </c>
      <c r="AF11969">
        <f>MONTH(Table1[[#This Row],[Date Sent]])</f>
        <v>7</v>
      </c>
      <c r="AG11969">
        <f>YEAR(Table1[[#This Row],[Date Sent]])</f>
        <v>2024</v>
      </c>
    </row>
    <row r="11970" spans="1:33" x14ac:dyDescent="0.2">
      <c r="A11970" t="s">
        <v>5009</v>
      </c>
      <c r="B11970" t="s">
        <v>12481</v>
      </c>
      <c r="C11970" s="1">
        <v>22.98</v>
      </c>
      <c r="D11970" s="5">
        <v>45459</v>
      </c>
      <c r="E11970" t="s">
        <v>21</v>
      </c>
      <c r="F11970" s="1" t="s">
        <v>15</v>
      </c>
      <c r="G11970" s="42" t="s">
        <v>15</v>
      </c>
      <c r="H11970" s="1" t="s">
        <v>1773</v>
      </c>
      <c r="AC11970" s="5">
        <v>45491</v>
      </c>
      <c r="AD11970" s="5" t="s">
        <v>13655</v>
      </c>
      <c r="AE11970" s="5" t="s">
        <v>243</v>
      </c>
      <c r="AF11970">
        <f>MONTH(Table1[[#This Row],[Date Sent]])</f>
        <v>7</v>
      </c>
      <c r="AG11970">
        <f>YEAR(Table1[[#This Row],[Date Sent]])</f>
        <v>2024</v>
      </c>
    </row>
    <row r="11971" spans="1:33" x14ac:dyDescent="0.2">
      <c r="A11971" t="s">
        <v>396</v>
      </c>
      <c r="B11971" t="s">
        <v>12483</v>
      </c>
      <c r="C11971" s="1">
        <v>52.44</v>
      </c>
      <c r="D11971" s="5">
        <v>45444</v>
      </c>
      <c r="E11971" t="s">
        <v>21</v>
      </c>
      <c r="F11971" s="1" t="s">
        <v>15</v>
      </c>
      <c r="G11971" s="42" t="s">
        <v>15</v>
      </c>
      <c r="H11971" s="1" t="s">
        <v>12484</v>
      </c>
      <c r="AC11971" s="5">
        <v>45491</v>
      </c>
      <c r="AD11971" s="5" t="s">
        <v>13249</v>
      </c>
      <c r="AE11971" s="5" t="s">
        <v>243</v>
      </c>
      <c r="AF11971">
        <f>MONTH(Table1[[#This Row],[Date Sent]])</f>
        <v>7</v>
      </c>
      <c r="AG11971">
        <f>YEAR(Table1[[#This Row],[Date Sent]])</f>
        <v>2024</v>
      </c>
    </row>
    <row r="11972" spans="1:33" x14ac:dyDescent="0.2">
      <c r="A11972" t="s">
        <v>2727</v>
      </c>
      <c r="B11972" t="s">
        <v>12485</v>
      </c>
      <c r="C11972" s="1">
        <v>51.57</v>
      </c>
      <c r="D11972" s="5">
        <v>45448</v>
      </c>
      <c r="E11972" t="s">
        <v>17</v>
      </c>
      <c r="F11972" s="1" t="s">
        <v>17</v>
      </c>
      <c r="G11972" s="42" t="s">
        <v>39</v>
      </c>
      <c r="H11972" s="1" t="s">
        <v>1084</v>
      </c>
      <c r="AC11972" s="5">
        <v>45491</v>
      </c>
      <c r="AD11972" s="5" t="s">
        <v>14662</v>
      </c>
      <c r="AE11972" s="5" t="s">
        <v>243</v>
      </c>
      <c r="AF11972">
        <f>MONTH(Table1[[#This Row],[Date Sent]])</f>
        <v>7</v>
      </c>
      <c r="AG11972">
        <f>YEAR(Table1[[#This Row],[Date Sent]])</f>
        <v>2024</v>
      </c>
    </row>
    <row r="11973" spans="1:33" x14ac:dyDescent="0.2">
      <c r="A11973" t="s">
        <v>2727</v>
      </c>
      <c r="B11973" t="s">
        <v>12485</v>
      </c>
      <c r="C11973" s="1">
        <v>291.72000000000003</v>
      </c>
      <c r="D11973" s="5">
        <v>45451</v>
      </c>
      <c r="E11973" t="s">
        <v>21</v>
      </c>
      <c r="F11973" s="1" t="s">
        <v>33</v>
      </c>
      <c r="G11973" s="36" t="str">
        <f>Table1[[#This Row],[Split 1]]</f>
        <v>poles, buckets, drawer organizer, painters tape, all steel, tool set, brass padlock, bins</v>
      </c>
      <c r="H11973" s="1" t="s">
        <v>12486</v>
      </c>
      <c r="AC11973" s="5">
        <v>45491</v>
      </c>
      <c r="AD11973" s="5" t="s">
        <v>14662</v>
      </c>
      <c r="AE11973" s="5" t="s">
        <v>243</v>
      </c>
      <c r="AF11973">
        <f>MONTH(Table1[[#This Row],[Date Sent]])</f>
        <v>7</v>
      </c>
      <c r="AG11973">
        <f>YEAR(Table1[[#This Row],[Date Sent]])</f>
        <v>2024</v>
      </c>
    </row>
    <row r="11974" spans="1:33" x14ac:dyDescent="0.2">
      <c r="A11974" t="s">
        <v>2727</v>
      </c>
      <c r="B11974" t="s">
        <v>12485</v>
      </c>
      <c r="C11974" s="1">
        <v>332.81</v>
      </c>
      <c r="D11974" s="5">
        <v>45453</v>
      </c>
      <c r="E11974" t="s">
        <v>25</v>
      </c>
      <c r="F11974" s="1" t="s">
        <v>49</v>
      </c>
      <c r="G11974" s="42" t="s">
        <v>49</v>
      </c>
      <c r="H11974" s="1" t="s">
        <v>12487</v>
      </c>
      <c r="AC11974" s="5">
        <v>45491</v>
      </c>
      <c r="AD11974" s="5" t="s">
        <v>14662</v>
      </c>
      <c r="AE11974" s="5" t="s">
        <v>243</v>
      </c>
      <c r="AF11974">
        <f>MONTH(Table1[[#This Row],[Date Sent]])</f>
        <v>7</v>
      </c>
      <c r="AG11974">
        <f>YEAR(Table1[[#This Row],[Date Sent]])</f>
        <v>2024</v>
      </c>
    </row>
    <row r="11975" spans="1:33" x14ac:dyDescent="0.2">
      <c r="A11975" t="s">
        <v>2727</v>
      </c>
      <c r="B11975" t="s">
        <v>12485</v>
      </c>
      <c r="C11975" s="1">
        <v>176.55</v>
      </c>
      <c r="D11975" s="5">
        <v>45453</v>
      </c>
      <c r="E11975" t="s">
        <v>21</v>
      </c>
      <c r="F11975" s="1" t="s">
        <v>33</v>
      </c>
      <c r="G11975" s="42" t="s">
        <v>11889</v>
      </c>
      <c r="H11975" s="1" t="s">
        <v>12488</v>
      </c>
      <c r="AC11975" s="5">
        <v>45491</v>
      </c>
      <c r="AD11975" s="5" t="s">
        <v>14662</v>
      </c>
      <c r="AE11975" s="5" t="s">
        <v>243</v>
      </c>
      <c r="AF11975">
        <f>MONTH(Table1[[#This Row],[Date Sent]])</f>
        <v>7</v>
      </c>
      <c r="AG11975">
        <f>YEAR(Table1[[#This Row],[Date Sent]])</f>
        <v>2024</v>
      </c>
    </row>
    <row r="11976" spans="1:33" x14ac:dyDescent="0.2">
      <c r="A11976" t="s">
        <v>2727</v>
      </c>
      <c r="B11976" t="s">
        <v>12485</v>
      </c>
      <c r="C11976" s="1">
        <v>284.52999999999997</v>
      </c>
      <c r="D11976" s="5">
        <v>45454</v>
      </c>
      <c r="E11976" t="s">
        <v>21</v>
      </c>
      <c r="F11976" s="1" t="s">
        <v>918</v>
      </c>
      <c r="G11976" s="36" t="str">
        <f>Table1[[#This Row],[Split 1]]</f>
        <v>pvs supplies, screws, rip bar, extension cord, trash can</v>
      </c>
      <c r="H11976" s="1" t="s">
        <v>12489</v>
      </c>
      <c r="I11976">
        <v>86.72</v>
      </c>
      <c r="J11976" s="16" t="s">
        <v>40</v>
      </c>
      <c r="K11976" s="1" t="s">
        <v>10243</v>
      </c>
      <c r="L11976">
        <v>18.97</v>
      </c>
      <c r="M11976" t="s">
        <v>17</v>
      </c>
      <c r="N11976" s="1" t="s">
        <v>12490</v>
      </c>
      <c r="O11976">
        <v>3.26</v>
      </c>
      <c r="P11976" t="s">
        <v>39</v>
      </c>
      <c r="Q11976" s="1" t="s">
        <v>1550</v>
      </c>
      <c r="R11976">
        <v>175.58</v>
      </c>
      <c r="S11976" t="s">
        <v>33</v>
      </c>
      <c r="T11976" s="1" t="s">
        <v>12491</v>
      </c>
      <c r="AC11976" s="5">
        <v>45491</v>
      </c>
      <c r="AD11976" s="5" t="s">
        <v>14662</v>
      </c>
      <c r="AE11976" s="5" t="s">
        <v>243</v>
      </c>
      <c r="AF11976">
        <f>MONTH(Table1[[#This Row],[Date Sent]])</f>
        <v>7</v>
      </c>
      <c r="AG11976">
        <f>YEAR(Table1[[#This Row],[Date Sent]])</f>
        <v>2024</v>
      </c>
    </row>
    <row r="11977" spans="1:33" x14ac:dyDescent="0.2">
      <c r="A11977" t="s">
        <v>2727</v>
      </c>
      <c r="B11977" t="s">
        <v>12485</v>
      </c>
      <c r="C11977" s="1">
        <v>270.58</v>
      </c>
      <c r="D11977" s="5">
        <v>45454</v>
      </c>
      <c r="E11977" t="s">
        <v>17</v>
      </c>
      <c r="F11977" s="1" t="s">
        <v>17</v>
      </c>
      <c r="G11977" s="36" t="str">
        <f>Table1[[#This Row],[Split 1]]</f>
        <v>impact driver, level, yard cart</v>
      </c>
      <c r="H11977" s="1" t="s">
        <v>12492</v>
      </c>
      <c r="AC11977" s="5">
        <v>45491</v>
      </c>
      <c r="AD11977" s="5" t="s">
        <v>14662</v>
      </c>
      <c r="AE11977" s="5" t="s">
        <v>243</v>
      </c>
      <c r="AF11977">
        <f>MONTH(Table1[[#This Row],[Date Sent]])</f>
        <v>7</v>
      </c>
      <c r="AG11977">
        <f>YEAR(Table1[[#This Row],[Date Sent]])</f>
        <v>2024</v>
      </c>
    </row>
    <row r="11978" spans="1:33" x14ac:dyDescent="0.2">
      <c r="A11978" t="s">
        <v>2727</v>
      </c>
      <c r="B11978" t="s">
        <v>12485</v>
      </c>
      <c r="C11978" s="1">
        <v>790.28</v>
      </c>
      <c r="D11978" s="5">
        <v>45454</v>
      </c>
      <c r="E11978" t="s">
        <v>21</v>
      </c>
      <c r="F11978" s="1" t="s">
        <v>49</v>
      </c>
      <c r="G11978" s="42" t="s">
        <v>15</v>
      </c>
      <c r="H11978" s="1" t="s">
        <v>12493</v>
      </c>
      <c r="AC11978" s="5">
        <v>45491</v>
      </c>
      <c r="AD11978" s="5" t="s">
        <v>14662</v>
      </c>
      <c r="AE11978" s="5" t="s">
        <v>243</v>
      </c>
      <c r="AF11978">
        <f>MONTH(Table1[[#This Row],[Date Sent]])</f>
        <v>7</v>
      </c>
      <c r="AG11978">
        <f>YEAR(Table1[[#This Row],[Date Sent]])</f>
        <v>2024</v>
      </c>
    </row>
    <row r="11979" spans="1:33" x14ac:dyDescent="0.2">
      <c r="A11979" t="s">
        <v>2727</v>
      </c>
      <c r="B11979" t="s">
        <v>12485</v>
      </c>
      <c r="C11979" s="1">
        <v>94.75</v>
      </c>
      <c r="D11979" s="5">
        <v>45454</v>
      </c>
      <c r="E11979" t="s">
        <v>25</v>
      </c>
      <c r="F11979" s="1" t="s">
        <v>49</v>
      </c>
      <c r="G11979" s="42" t="s">
        <v>49</v>
      </c>
      <c r="H11979" s="1" t="s">
        <v>12494</v>
      </c>
      <c r="AC11979" s="5">
        <v>45491</v>
      </c>
      <c r="AD11979" s="5" t="s">
        <v>14662</v>
      </c>
      <c r="AE11979" s="5" t="s">
        <v>243</v>
      </c>
      <c r="AF11979">
        <f>MONTH(Table1[[#This Row],[Date Sent]])</f>
        <v>7</v>
      </c>
      <c r="AG11979">
        <f>YEAR(Table1[[#This Row],[Date Sent]])</f>
        <v>2024</v>
      </c>
    </row>
    <row r="11980" spans="1:33" x14ac:dyDescent="0.2">
      <c r="A11980" t="s">
        <v>2727</v>
      </c>
      <c r="B11980" t="s">
        <v>12485</v>
      </c>
      <c r="C11980" s="1">
        <v>88.87</v>
      </c>
      <c r="D11980" s="5">
        <v>45455</v>
      </c>
      <c r="E11980" t="s">
        <v>15</v>
      </c>
      <c r="F11980" s="1" t="s">
        <v>15</v>
      </c>
      <c r="G11980" s="36" t="str">
        <f>Table1[[#This Row],[Split 1]]</f>
        <v>paper clips, stapler, staples, legal pad, files</v>
      </c>
      <c r="H11980" s="1" t="s">
        <v>12495</v>
      </c>
      <c r="AC11980" s="5">
        <v>45491</v>
      </c>
      <c r="AD11980" s="5" t="s">
        <v>14662</v>
      </c>
      <c r="AE11980" s="5" t="s">
        <v>243</v>
      </c>
      <c r="AF11980">
        <f>MONTH(Table1[[#This Row],[Date Sent]])</f>
        <v>7</v>
      </c>
      <c r="AG11980">
        <f>YEAR(Table1[[#This Row],[Date Sent]])</f>
        <v>2024</v>
      </c>
    </row>
    <row r="11981" spans="1:33" x14ac:dyDescent="0.2">
      <c r="A11981" t="s">
        <v>2727</v>
      </c>
      <c r="B11981" t="s">
        <v>12485</v>
      </c>
      <c r="C11981" s="1">
        <v>261.83999999999997</v>
      </c>
      <c r="D11981" s="5">
        <v>45455</v>
      </c>
      <c r="E11981" t="s">
        <v>13</v>
      </c>
      <c r="F11981" s="1" t="s">
        <v>17</v>
      </c>
      <c r="G11981" s="36" t="str">
        <f>Table1[[#This Row],[Split 1]]</f>
        <v>Tools for site</v>
      </c>
      <c r="H11981" s="1" t="s">
        <v>4896</v>
      </c>
      <c r="AC11981" s="5">
        <v>45491</v>
      </c>
      <c r="AD11981" s="5" t="s">
        <v>14662</v>
      </c>
      <c r="AE11981" s="5" t="s">
        <v>243</v>
      </c>
      <c r="AF11981">
        <f>MONTH(Table1[[#This Row],[Date Sent]])</f>
        <v>7</v>
      </c>
      <c r="AG11981">
        <f>YEAR(Table1[[#This Row],[Date Sent]])</f>
        <v>2024</v>
      </c>
    </row>
    <row r="11982" spans="1:33" x14ac:dyDescent="0.2">
      <c r="A11982" t="s">
        <v>2727</v>
      </c>
      <c r="B11982" t="s">
        <v>12485</v>
      </c>
      <c r="C11982" s="1">
        <v>756</v>
      </c>
      <c r="D11982" s="5">
        <v>45456</v>
      </c>
      <c r="E11982" t="s">
        <v>25</v>
      </c>
      <c r="F11982" s="1" t="s">
        <v>49</v>
      </c>
      <c r="G11982" s="42" t="s">
        <v>49</v>
      </c>
      <c r="H11982" s="1" t="s">
        <v>12494</v>
      </c>
      <c r="AC11982" s="5">
        <v>45491</v>
      </c>
      <c r="AD11982" s="5" t="s">
        <v>14662</v>
      </c>
      <c r="AE11982" s="5" t="s">
        <v>243</v>
      </c>
      <c r="AF11982">
        <f>MONTH(Table1[[#This Row],[Date Sent]])</f>
        <v>7</v>
      </c>
      <c r="AG11982">
        <f>YEAR(Table1[[#This Row],[Date Sent]])</f>
        <v>2024</v>
      </c>
    </row>
    <row r="11983" spans="1:33" x14ac:dyDescent="0.2">
      <c r="A11983" t="s">
        <v>2727</v>
      </c>
      <c r="B11983" t="s">
        <v>12485</v>
      </c>
      <c r="C11983" s="1">
        <v>333.25</v>
      </c>
      <c r="D11983" s="5">
        <v>45456</v>
      </c>
      <c r="E11983" t="s">
        <v>21</v>
      </c>
      <c r="F11983" s="1" t="s">
        <v>33</v>
      </c>
      <c r="G11983" s="36" t="str">
        <f>Table1[[#This Row],[Split 1]]</f>
        <v>Grand Opening supplies</v>
      </c>
      <c r="H11983" s="1" t="s">
        <v>12496</v>
      </c>
      <c r="AC11983" s="5">
        <v>45491</v>
      </c>
      <c r="AD11983" s="5" t="s">
        <v>14662</v>
      </c>
      <c r="AE11983" s="5" t="s">
        <v>243</v>
      </c>
      <c r="AF11983">
        <f>MONTH(Table1[[#This Row],[Date Sent]])</f>
        <v>7</v>
      </c>
      <c r="AG11983">
        <f>YEAR(Table1[[#This Row],[Date Sent]])</f>
        <v>2024</v>
      </c>
    </row>
    <row r="11984" spans="1:33" x14ac:dyDescent="0.2">
      <c r="A11984" t="s">
        <v>2727</v>
      </c>
      <c r="B11984" t="s">
        <v>12485</v>
      </c>
      <c r="C11984" s="1">
        <v>363.74</v>
      </c>
      <c r="D11984" s="5">
        <v>45456</v>
      </c>
      <c r="E11984" t="s">
        <v>13</v>
      </c>
      <c r="F11984" s="1" t="s">
        <v>17</v>
      </c>
      <c r="G11984" s="42" t="s">
        <v>17</v>
      </c>
      <c r="H11984" s="1" t="s">
        <v>4896</v>
      </c>
      <c r="AC11984" s="5">
        <v>45491</v>
      </c>
      <c r="AD11984" s="5" t="s">
        <v>14662</v>
      </c>
      <c r="AE11984" s="5" t="s">
        <v>243</v>
      </c>
      <c r="AF11984">
        <f>MONTH(Table1[[#This Row],[Date Sent]])</f>
        <v>7</v>
      </c>
      <c r="AG11984">
        <f>YEAR(Table1[[#This Row],[Date Sent]])</f>
        <v>2024</v>
      </c>
    </row>
    <row r="11985" spans="1:33" x14ac:dyDescent="0.2">
      <c r="A11985" t="s">
        <v>728</v>
      </c>
      <c r="B11985" t="s">
        <v>12497</v>
      </c>
      <c r="C11985" s="1">
        <v>16.84</v>
      </c>
      <c r="D11985" s="5">
        <v>45441</v>
      </c>
      <c r="E11985" t="s">
        <v>12</v>
      </c>
      <c r="F11985" s="1" t="s">
        <v>15</v>
      </c>
      <c r="G11985" s="42" t="s">
        <v>15</v>
      </c>
      <c r="H11985" s="1" t="s">
        <v>12498</v>
      </c>
      <c r="AC11985" s="5">
        <v>45491</v>
      </c>
      <c r="AD11985" s="5" t="s">
        <v>14607</v>
      </c>
      <c r="AE11985" s="5" t="s">
        <v>243</v>
      </c>
      <c r="AF11985">
        <f>MONTH(Table1[[#This Row],[Date Sent]])</f>
        <v>7</v>
      </c>
      <c r="AG11985">
        <f>YEAR(Table1[[#This Row],[Date Sent]])</f>
        <v>2024</v>
      </c>
    </row>
    <row r="11986" spans="1:33" x14ac:dyDescent="0.2">
      <c r="A11986" t="s">
        <v>728</v>
      </c>
      <c r="B11986" t="s">
        <v>12497</v>
      </c>
      <c r="C11986" s="1">
        <v>12.2</v>
      </c>
      <c r="D11986" s="5">
        <v>45454</v>
      </c>
      <c r="E11986" t="s">
        <v>21</v>
      </c>
      <c r="F11986" s="1" t="s">
        <v>33</v>
      </c>
      <c r="G11986" s="42" t="s">
        <v>33</v>
      </c>
      <c r="H11986" s="1" t="s">
        <v>12499</v>
      </c>
      <c r="AC11986" s="5">
        <v>45491</v>
      </c>
      <c r="AD11986" s="5" t="s">
        <v>14607</v>
      </c>
      <c r="AE11986" s="5" t="s">
        <v>243</v>
      </c>
      <c r="AF11986">
        <f>MONTH(Table1[[#This Row],[Date Sent]])</f>
        <v>7</v>
      </c>
      <c r="AG11986">
        <f>YEAR(Table1[[#This Row],[Date Sent]])</f>
        <v>2024</v>
      </c>
    </row>
    <row r="11987" spans="1:33" x14ac:dyDescent="0.2">
      <c r="A11987" t="s">
        <v>728</v>
      </c>
      <c r="B11987" t="s">
        <v>12497</v>
      </c>
      <c r="C11987" s="1">
        <v>379.48</v>
      </c>
      <c r="D11987" s="5">
        <v>45454</v>
      </c>
      <c r="E11987" t="s">
        <v>8</v>
      </c>
      <c r="F11987" s="1" t="s">
        <v>49</v>
      </c>
      <c r="G11987" s="42" t="s">
        <v>12500</v>
      </c>
      <c r="H11987" s="1" t="s">
        <v>12501</v>
      </c>
      <c r="AC11987" s="5">
        <v>45491</v>
      </c>
      <c r="AD11987" s="5" t="s">
        <v>14607</v>
      </c>
      <c r="AE11987" s="5" t="s">
        <v>243</v>
      </c>
      <c r="AF11987">
        <f>MONTH(Table1[[#This Row],[Date Sent]])</f>
        <v>7</v>
      </c>
      <c r="AG11987">
        <f>YEAR(Table1[[#This Row],[Date Sent]])</f>
        <v>2024</v>
      </c>
    </row>
    <row r="11988" spans="1:33" x14ac:dyDescent="0.2">
      <c r="A11988" t="s">
        <v>728</v>
      </c>
      <c r="B11988" t="s">
        <v>12497</v>
      </c>
      <c r="C11988" s="1">
        <v>-379.48</v>
      </c>
      <c r="D11988" s="5">
        <v>45454</v>
      </c>
      <c r="E11988" t="s">
        <v>8</v>
      </c>
      <c r="F11988" s="1" t="s">
        <v>49</v>
      </c>
      <c r="G11988" s="42" t="s">
        <v>49</v>
      </c>
      <c r="H11988" s="1" t="s">
        <v>12502</v>
      </c>
      <c r="AC11988" s="5">
        <v>45491</v>
      </c>
      <c r="AD11988" s="5" t="s">
        <v>14607</v>
      </c>
      <c r="AE11988" s="5" t="s">
        <v>243</v>
      </c>
      <c r="AF11988">
        <f>MONTH(Table1[[#This Row],[Date Sent]])</f>
        <v>7</v>
      </c>
      <c r="AG11988">
        <f>YEAR(Table1[[#This Row],[Date Sent]])</f>
        <v>2024</v>
      </c>
    </row>
    <row r="11989" spans="1:33" x14ac:dyDescent="0.2">
      <c r="A11989" t="s">
        <v>728</v>
      </c>
      <c r="B11989" t="s">
        <v>12497</v>
      </c>
      <c r="C11989" s="1">
        <v>7.19</v>
      </c>
      <c r="D11989" s="5">
        <v>45454</v>
      </c>
      <c r="E11989" t="s">
        <v>39</v>
      </c>
      <c r="F11989" s="1" t="s">
        <v>17</v>
      </c>
      <c r="G11989" s="42" t="s">
        <v>17</v>
      </c>
      <c r="H11989" s="1" t="s">
        <v>12503</v>
      </c>
      <c r="AC11989" s="5">
        <v>45491</v>
      </c>
      <c r="AD11989" s="5" t="s">
        <v>14607</v>
      </c>
      <c r="AE11989" s="5" t="s">
        <v>243</v>
      </c>
      <c r="AF11989">
        <f>MONTH(Table1[[#This Row],[Date Sent]])</f>
        <v>7</v>
      </c>
      <c r="AG11989">
        <f>YEAR(Table1[[#This Row],[Date Sent]])</f>
        <v>2024</v>
      </c>
    </row>
    <row r="11990" spans="1:33" x14ac:dyDescent="0.2">
      <c r="A11990" t="s">
        <v>2717</v>
      </c>
      <c r="B11990" t="s">
        <v>12504</v>
      </c>
      <c r="C11990" s="1">
        <v>30.9</v>
      </c>
      <c r="D11990" s="5">
        <v>45428</v>
      </c>
      <c r="E11990" t="s">
        <v>1031</v>
      </c>
      <c r="F11990" s="1" t="s">
        <v>16</v>
      </c>
      <c r="G11990" s="42" t="s">
        <v>16</v>
      </c>
      <c r="H11990" s="1" t="s">
        <v>1092</v>
      </c>
      <c r="AC11990" s="5">
        <v>45491</v>
      </c>
      <c r="AD11990" s="5" t="s">
        <v>13242</v>
      </c>
      <c r="AE11990" s="5" t="s">
        <v>243</v>
      </c>
      <c r="AF11990">
        <f>MONTH(Table1[[#This Row],[Date Sent]])</f>
        <v>7</v>
      </c>
      <c r="AG11990">
        <f>YEAR(Table1[[#This Row],[Date Sent]])</f>
        <v>2024</v>
      </c>
    </row>
    <row r="11991" spans="1:33" x14ac:dyDescent="0.2">
      <c r="A11991" t="s">
        <v>2717</v>
      </c>
      <c r="B11991" t="s">
        <v>12504</v>
      </c>
      <c r="C11991" s="1">
        <v>141.58000000000001</v>
      </c>
      <c r="D11991" s="5">
        <v>45429</v>
      </c>
      <c r="E11991" t="s">
        <v>21</v>
      </c>
      <c r="F11991" s="1" t="s">
        <v>918</v>
      </c>
      <c r="G11991" s="42" t="s">
        <v>33</v>
      </c>
      <c r="H11991" s="1" t="s">
        <v>12505</v>
      </c>
      <c r="I11991">
        <v>17.73</v>
      </c>
      <c r="J11991" s="16" t="s">
        <v>18</v>
      </c>
      <c r="K11991" s="1" t="s">
        <v>7417</v>
      </c>
      <c r="L11991">
        <v>123.85</v>
      </c>
      <c r="M11991" t="s">
        <v>33</v>
      </c>
      <c r="N11991" s="1" t="s">
        <v>12506</v>
      </c>
      <c r="AC11991" s="5">
        <v>45491</v>
      </c>
      <c r="AD11991" s="5" t="s">
        <v>13242</v>
      </c>
      <c r="AE11991" s="5" t="s">
        <v>243</v>
      </c>
      <c r="AF11991">
        <f>MONTH(Table1[[#This Row],[Date Sent]])</f>
        <v>7</v>
      </c>
      <c r="AG11991">
        <f>YEAR(Table1[[#This Row],[Date Sent]])</f>
        <v>2024</v>
      </c>
    </row>
    <row r="11992" spans="1:33" x14ac:dyDescent="0.2">
      <c r="A11992" t="s">
        <v>2717</v>
      </c>
      <c r="B11992" t="s">
        <v>12504</v>
      </c>
      <c r="C11992" s="1">
        <v>5.89</v>
      </c>
      <c r="D11992" s="5">
        <v>45438</v>
      </c>
      <c r="E11992" t="s">
        <v>17</v>
      </c>
      <c r="F11992" s="1" t="s">
        <v>39</v>
      </c>
      <c r="G11992" s="42" t="s">
        <v>39</v>
      </c>
      <c r="H11992" s="1" t="s">
        <v>1613</v>
      </c>
      <c r="AC11992" s="5">
        <v>45491</v>
      </c>
      <c r="AD11992" s="5" t="s">
        <v>13242</v>
      </c>
      <c r="AE11992" s="5" t="s">
        <v>243</v>
      </c>
      <c r="AF11992">
        <f>MONTH(Table1[[#This Row],[Date Sent]])</f>
        <v>7</v>
      </c>
      <c r="AG11992">
        <f>YEAR(Table1[[#This Row],[Date Sent]])</f>
        <v>2024</v>
      </c>
    </row>
    <row r="11993" spans="1:33" x14ac:dyDescent="0.2">
      <c r="A11993" t="s">
        <v>2717</v>
      </c>
      <c r="B11993" t="s">
        <v>12504</v>
      </c>
      <c r="C11993" s="1">
        <v>83.65</v>
      </c>
      <c r="D11993" s="5">
        <v>45440</v>
      </c>
      <c r="E11993" t="s">
        <v>21</v>
      </c>
      <c r="F11993" s="1" t="s">
        <v>918</v>
      </c>
      <c r="G11993" s="42" t="s">
        <v>33</v>
      </c>
      <c r="H11993" s="1" t="s">
        <v>12507</v>
      </c>
      <c r="I11993">
        <v>21.95</v>
      </c>
      <c r="J11993" s="16" t="s">
        <v>18</v>
      </c>
      <c r="K11993" s="1" t="s">
        <v>7417</v>
      </c>
      <c r="L11993">
        <v>61.7</v>
      </c>
      <c r="M11993" t="s">
        <v>33</v>
      </c>
      <c r="N11993" s="1" t="s">
        <v>12508</v>
      </c>
      <c r="AC11993" s="5">
        <v>45491</v>
      </c>
      <c r="AD11993" s="5" t="s">
        <v>13242</v>
      </c>
      <c r="AE11993" s="5" t="s">
        <v>243</v>
      </c>
      <c r="AF11993">
        <f>MONTH(Table1[[#This Row],[Date Sent]])</f>
        <v>7</v>
      </c>
      <c r="AG11993">
        <f>YEAR(Table1[[#This Row],[Date Sent]])</f>
        <v>2024</v>
      </c>
    </row>
    <row r="11994" spans="1:33" x14ac:dyDescent="0.2">
      <c r="A11994" t="s">
        <v>2717</v>
      </c>
      <c r="B11994" t="s">
        <v>12504</v>
      </c>
      <c r="C11994" s="1">
        <v>76.19</v>
      </c>
      <c r="D11994" s="5">
        <v>45448</v>
      </c>
      <c r="E11994" t="s">
        <v>21</v>
      </c>
      <c r="F11994" s="1" t="s">
        <v>918</v>
      </c>
      <c r="G11994" s="36" t="str">
        <f>Table1[[#This Row],[Split 1]]</f>
        <v>water soap drink</v>
      </c>
      <c r="H11994" s="1" t="s">
        <v>12509</v>
      </c>
      <c r="I11994">
        <v>29.86</v>
      </c>
      <c r="J11994" s="16" t="s">
        <v>18</v>
      </c>
      <c r="K11994" s="1" t="s">
        <v>7417</v>
      </c>
      <c r="L11994">
        <v>46.33</v>
      </c>
      <c r="M11994" t="s">
        <v>33</v>
      </c>
      <c r="N11994" s="1" t="s">
        <v>12508</v>
      </c>
      <c r="AC11994" s="5">
        <v>45491</v>
      </c>
      <c r="AD11994" s="5" t="s">
        <v>13242</v>
      </c>
      <c r="AE11994" s="5" t="s">
        <v>243</v>
      </c>
      <c r="AF11994">
        <f>MONTH(Table1[[#This Row],[Date Sent]])</f>
        <v>7</v>
      </c>
      <c r="AG11994">
        <f>YEAR(Table1[[#This Row],[Date Sent]])</f>
        <v>2024</v>
      </c>
    </row>
    <row r="11995" spans="1:33" x14ac:dyDescent="0.2">
      <c r="A11995" t="s">
        <v>2717</v>
      </c>
      <c r="B11995" t="s">
        <v>12504</v>
      </c>
      <c r="C11995" s="1">
        <v>265.95999999999998</v>
      </c>
      <c r="D11995" s="5">
        <v>45451</v>
      </c>
      <c r="E11995" t="s">
        <v>13</v>
      </c>
      <c r="F11995" s="1" t="s">
        <v>33</v>
      </c>
      <c r="G11995" s="42" t="s">
        <v>33</v>
      </c>
      <c r="H11995" s="1" t="s">
        <v>1286</v>
      </c>
      <c r="AC11995" s="5">
        <v>45491</v>
      </c>
      <c r="AD11995" s="5" t="s">
        <v>13242</v>
      </c>
      <c r="AE11995" s="5" t="s">
        <v>243</v>
      </c>
      <c r="AF11995">
        <f>MONTH(Table1[[#This Row],[Date Sent]])</f>
        <v>7</v>
      </c>
      <c r="AG11995">
        <f>YEAR(Table1[[#This Row],[Date Sent]])</f>
        <v>2024</v>
      </c>
    </row>
    <row r="11996" spans="1:33" x14ac:dyDescent="0.2">
      <c r="A11996" t="s">
        <v>250</v>
      </c>
      <c r="B11996" t="s">
        <v>12510</v>
      </c>
      <c r="C11996" s="1">
        <v>102.14</v>
      </c>
      <c r="D11996" s="5">
        <v>45435</v>
      </c>
      <c r="E11996" t="s">
        <v>21</v>
      </c>
      <c r="F11996" s="1" t="s">
        <v>49</v>
      </c>
      <c r="G11996" s="42" t="s">
        <v>11692</v>
      </c>
      <c r="H11996" s="1" t="s">
        <v>12511</v>
      </c>
      <c r="AC11996" s="5">
        <v>45491</v>
      </c>
      <c r="AD11996" s="5" t="s">
        <v>14668</v>
      </c>
      <c r="AE11996" s="5" t="s">
        <v>243</v>
      </c>
      <c r="AF11996">
        <f>MONTH(Table1[[#This Row],[Date Sent]])</f>
        <v>7</v>
      </c>
      <c r="AG11996">
        <f>YEAR(Table1[[#This Row],[Date Sent]])</f>
        <v>2024</v>
      </c>
    </row>
    <row r="11997" spans="1:33" x14ac:dyDescent="0.2">
      <c r="A11997" t="s">
        <v>250</v>
      </c>
      <c r="B11997" t="s">
        <v>12510</v>
      </c>
      <c r="C11997" s="1">
        <v>20.18</v>
      </c>
      <c r="D11997" s="5">
        <v>45436</v>
      </c>
      <c r="E11997" t="s">
        <v>21</v>
      </c>
      <c r="F11997" s="1" t="s">
        <v>16</v>
      </c>
      <c r="G11997" s="42" t="s">
        <v>16</v>
      </c>
      <c r="H11997" s="1" t="s">
        <v>1057</v>
      </c>
      <c r="AC11997" s="5">
        <v>45491</v>
      </c>
      <c r="AD11997" s="5" t="s">
        <v>14668</v>
      </c>
      <c r="AE11997" s="5" t="s">
        <v>243</v>
      </c>
      <c r="AF11997">
        <f>MONTH(Table1[[#This Row],[Date Sent]])</f>
        <v>7</v>
      </c>
      <c r="AG11997">
        <f>YEAR(Table1[[#This Row],[Date Sent]])</f>
        <v>2024</v>
      </c>
    </row>
    <row r="11998" spans="1:33" x14ac:dyDescent="0.2">
      <c r="A11998" t="s">
        <v>250</v>
      </c>
      <c r="B11998" t="s">
        <v>12510</v>
      </c>
      <c r="C11998" s="1">
        <v>21.02</v>
      </c>
      <c r="D11998" s="5">
        <v>45440</v>
      </c>
      <c r="E11998" t="s">
        <v>21</v>
      </c>
      <c r="F11998" s="1" t="s">
        <v>16</v>
      </c>
      <c r="G11998" s="42" t="s">
        <v>16</v>
      </c>
      <c r="H11998" s="1" t="s">
        <v>1057</v>
      </c>
      <c r="AC11998" s="5">
        <v>45491</v>
      </c>
      <c r="AD11998" s="5" t="s">
        <v>14668</v>
      </c>
      <c r="AE11998" s="5" t="s">
        <v>243</v>
      </c>
      <c r="AF11998">
        <f>MONTH(Table1[[#This Row],[Date Sent]])</f>
        <v>7</v>
      </c>
      <c r="AG11998">
        <f>YEAR(Table1[[#This Row],[Date Sent]])</f>
        <v>2024</v>
      </c>
    </row>
    <row r="11999" spans="1:33" x14ac:dyDescent="0.2">
      <c r="A11999" t="s">
        <v>250</v>
      </c>
      <c r="B11999" t="s">
        <v>12510</v>
      </c>
      <c r="C11999" s="1">
        <v>381.59</v>
      </c>
      <c r="D11999" s="5">
        <v>45440</v>
      </c>
      <c r="E11999" t="s">
        <v>21</v>
      </c>
      <c r="F11999" s="1" t="s">
        <v>33</v>
      </c>
      <c r="G11999" s="42" t="s">
        <v>33</v>
      </c>
      <c r="H11999" s="1" t="s">
        <v>12512</v>
      </c>
      <c r="AC11999" s="5">
        <v>45491</v>
      </c>
      <c r="AD11999" s="5" t="s">
        <v>14668</v>
      </c>
      <c r="AE11999" s="5" t="s">
        <v>243</v>
      </c>
      <c r="AF11999">
        <f>MONTH(Table1[[#This Row],[Date Sent]])</f>
        <v>7</v>
      </c>
      <c r="AG11999">
        <f>YEAR(Table1[[#This Row],[Date Sent]])</f>
        <v>2024</v>
      </c>
    </row>
    <row r="12000" spans="1:33" x14ac:dyDescent="0.2">
      <c r="A12000" t="s">
        <v>250</v>
      </c>
      <c r="B12000" t="s">
        <v>12510</v>
      </c>
      <c r="C12000" s="1">
        <v>70.540000000000006</v>
      </c>
      <c r="D12000" s="5">
        <v>45440</v>
      </c>
      <c r="E12000" t="s">
        <v>21</v>
      </c>
      <c r="F12000" s="1" t="s">
        <v>17</v>
      </c>
      <c r="G12000" s="42" t="s">
        <v>17</v>
      </c>
      <c r="H12000" s="1" t="s">
        <v>12513</v>
      </c>
      <c r="AC12000" s="5">
        <v>45491</v>
      </c>
      <c r="AD12000" s="5" t="s">
        <v>14668</v>
      </c>
      <c r="AE12000" s="5" t="s">
        <v>243</v>
      </c>
      <c r="AF12000">
        <f>MONTH(Table1[[#This Row],[Date Sent]])</f>
        <v>7</v>
      </c>
      <c r="AG12000">
        <f>YEAR(Table1[[#This Row],[Date Sent]])</f>
        <v>2024</v>
      </c>
    </row>
    <row r="12001" spans="1:33" x14ac:dyDescent="0.2">
      <c r="A12001" t="s">
        <v>250</v>
      </c>
      <c r="B12001" t="s">
        <v>12510</v>
      </c>
      <c r="C12001" s="1">
        <v>60.34</v>
      </c>
      <c r="D12001" s="5">
        <v>45453</v>
      </c>
      <c r="E12001" t="s">
        <v>21</v>
      </c>
      <c r="F12001" s="1" t="s">
        <v>918</v>
      </c>
      <c r="G12001" s="36" t="str">
        <f>Table1[[#This Row],[Split 1]]</f>
        <v>water and soap</v>
      </c>
      <c r="H12001" s="1" t="s">
        <v>4701</v>
      </c>
      <c r="I12001">
        <v>16.239999999999998</v>
      </c>
      <c r="J12001" s="16" t="s">
        <v>18</v>
      </c>
      <c r="K12001" s="1" t="s">
        <v>7417</v>
      </c>
      <c r="L12001">
        <v>44.1</v>
      </c>
      <c r="M12001" t="s">
        <v>33</v>
      </c>
      <c r="N12001" s="1" t="s">
        <v>12514</v>
      </c>
      <c r="AC12001" s="5">
        <v>45491</v>
      </c>
      <c r="AD12001" s="5" t="s">
        <v>14668</v>
      </c>
      <c r="AE12001" s="5" t="s">
        <v>243</v>
      </c>
      <c r="AF12001">
        <f>MONTH(Table1[[#This Row],[Date Sent]])</f>
        <v>7</v>
      </c>
      <c r="AG12001">
        <f>YEAR(Table1[[#This Row],[Date Sent]])</f>
        <v>2024</v>
      </c>
    </row>
    <row r="12002" spans="1:33" x14ac:dyDescent="0.2">
      <c r="A12002" t="s">
        <v>1977</v>
      </c>
      <c r="B12002" t="s">
        <v>11590</v>
      </c>
      <c r="C12002" s="1">
        <v>111.42</v>
      </c>
      <c r="D12002" s="5">
        <v>45439</v>
      </c>
      <c r="E12002" t="s">
        <v>33</v>
      </c>
      <c r="F12002" s="1" t="s">
        <v>11869</v>
      </c>
      <c r="G12002" s="42" t="s">
        <v>11889</v>
      </c>
      <c r="H12002" s="1" t="s">
        <v>12515</v>
      </c>
      <c r="AC12002" s="5">
        <v>45491</v>
      </c>
      <c r="AD12002" s="5" t="s">
        <v>14598</v>
      </c>
      <c r="AE12002" s="5" t="s">
        <v>243</v>
      </c>
      <c r="AF12002">
        <f>MONTH(Table1[[#This Row],[Date Sent]])</f>
        <v>7</v>
      </c>
      <c r="AG12002">
        <f>YEAR(Table1[[#This Row],[Date Sent]])</f>
        <v>2024</v>
      </c>
    </row>
    <row r="12003" spans="1:33" x14ac:dyDescent="0.2">
      <c r="A12003" t="s">
        <v>1977</v>
      </c>
      <c r="B12003" t="s">
        <v>11590</v>
      </c>
      <c r="C12003" s="1">
        <v>281.88</v>
      </c>
      <c r="D12003" s="5">
        <v>45449</v>
      </c>
      <c r="E12003" t="s">
        <v>33</v>
      </c>
      <c r="F12003" s="1" t="s">
        <v>918</v>
      </c>
      <c r="G12003" s="42" t="s">
        <v>10</v>
      </c>
      <c r="H12003" s="1" t="s">
        <v>12516</v>
      </c>
      <c r="I12003">
        <v>178.4</v>
      </c>
      <c r="J12003" s="16" t="s">
        <v>33</v>
      </c>
      <c r="K12003" s="1" t="s">
        <v>979</v>
      </c>
      <c r="L12003">
        <v>103.48</v>
      </c>
      <c r="M12003" t="s">
        <v>10</v>
      </c>
      <c r="N12003" s="1" t="s">
        <v>1899</v>
      </c>
      <c r="AC12003" s="5">
        <v>45491</v>
      </c>
      <c r="AD12003" s="5" t="s">
        <v>14598</v>
      </c>
      <c r="AE12003" s="5" t="s">
        <v>243</v>
      </c>
      <c r="AF12003">
        <f>MONTH(Table1[[#This Row],[Date Sent]])</f>
        <v>7</v>
      </c>
      <c r="AG12003">
        <f>YEAR(Table1[[#This Row],[Date Sent]])</f>
        <v>2024</v>
      </c>
    </row>
    <row r="12004" spans="1:33" x14ac:dyDescent="0.2">
      <c r="A12004" t="s">
        <v>1977</v>
      </c>
      <c r="B12004" t="s">
        <v>11590</v>
      </c>
      <c r="C12004" s="1">
        <v>145.1</v>
      </c>
      <c r="D12004" s="5">
        <v>45452</v>
      </c>
      <c r="E12004" t="s">
        <v>33</v>
      </c>
      <c r="F12004" s="1" t="s">
        <v>11869</v>
      </c>
      <c r="G12004" s="42" t="s">
        <v>33</v>
      </c>
      <c r="H12004" s="1" t="s">
        <v>12517</v>
      </c>
      <c r="AC12004" s="5">
        <v>45491</v>
      </c>
      <c r="AD12004" s="5" t="s">
        <v>14598</v>
      </c>
      <c r="AE12004" s="5" t="s">
        <v>243</v>
      </c>
      <c r="AF12004">
        <f>MONTH(Table1[[#This Row],[Date Sent]])</f>
        <v>7</v>
      </c>
      <c r="AG12004">
        <f>YEAR(Table1[[#This Row],[Date Sent]])</f>
        <v>2024</v>
      </c>
    </row>
    <row r="12005" spans="1:33" x14ac:dyDescent="0.2">
      <c r="A12005" t="s">
        <v>355</v>
      </c>
      <c r="B12005" t="s">
        <v>12518</v>
      </c>
      <c r="C12005" s="1">
        <v>63.6</v>
      </c>
      <c r="D12005" s="5">
        <v>45439</v>
      </c>
      <c r="E12005" t="s">
        <v>19</v>
      </c>
      <c r="F12005" s="1" t="s">
        <v>15</v>
      </c>
      <c r="G12005" s="42" t="s">
        <v>15</v>
      </c>
      <c r="H12005" s="1" t="s">
        <v>1105</v>
      </c>
      <c r="AC12005" s="5">
        <v>45491</v>
      </c>
      <c r="AD12005" s="5" t="s">
        <v>14535</v>
      </c>
      <c r="AE12005" s="5" t="s">
        <v>243</v>
      </c>
      <c r="AF12005">
        <f>MONTH(Table1[[#This Row],[Date Sent]])</f>
        <v>7</v>
      </c>
      <c r="AG12005">
        <f>YEAR(Table1[[#This Row],[Date Sent]])</f>
        <v>2024</v>
      </c>
    </row>
    <row r="12006" spans="1:33" x14ac:dyDescent="0.2">
      <c r="A12006" t="s">
        <v>336</v>
      </c>
      <c r="B12006" t="s">
        <v>12519</v>
      </c>
      <c r="C12006" s="1">
        <v>122.14</v>
      </c>
      <c r="D12006" s="5">
        <v>45431</v>
      </c>
      <c r="E12006" t="s">
        <v>17</v>
      </c>
      <c r="F12006" s="1" t="s">
        <v>39</v>
      </c>
      <c r="G12006" s="42" t="s">
        <v>39</v>
      </c>
      <c r="H12006" s="1" t="s">
        <v>12520</v>
      </c>
      <c r="AC12006" s="5">
        <v>45491</v>
      </c>
      <c r="AD12006" s="5" t="s">
        <v>13624</v>
      </c>
      <c r="AE12006" s="5" t="s">
        <v>243</v>
      </c>
      <c r="AF12006">
        <f>MONTH(Table1[[#This Row],[Date Sent]])</f>
        <v>7</v>
      </c>
      <c r="AG12006">
        <f>YEAR(Table1[[#This Row],[Date Sent]])</f>
        <v>2024</v>
      </c>
    </row>
    <row r="12007" spans="1:33" x14ac:dyDescent="0.2">
      <c r="A12007" t="s">
        <v>336</v>
      </c>
      <c r="B12007" t="s">
        <v>12519</v>
      </c>
      <c r="C12007" s="1">
        <v>4.62</v>
      </c>
      <c r="D12007" s="5">
        <v>45437</v>
      </c>
      <c r="E12007" t="s">
        <v>21</v>
      </c>
      <c r="F12007" s="1" t="s">
        <v>33</v>
      </c>
      <c r="G12007" s="42" t="s">
        <v>33</v>
      </c>
      <c r="H12007" s="1" t="s">
        <v>12521</v>
      </c>
      <c r="AC12007" s="5">
        <v>45491</v>
      </c>
      <c r="AD12007" s="5" t="s">
        <v>13624</v>
      </c>
      <c r="AE12007" s="5" t="s">
        <v>243</v>
      </c>
      <c r="AF12007">
        <f>MONTH(Table1[[#This Row],[Date Sent]])</f>
        <v>7</v>
      </c>
      <c r="AG12007">
        <f>YEAR(Table1[[#This Row],[Date Sent]])</f>
        <v>2024</v>
      </c>
    </row>
    <row r="12008" spans="1:33" x14ac:dyDescent="0.2">
      <c r="A12008" t="s">
        <v>336</v>
      </c>
      <c r="B12008" t="s">
        <v>12519</v>
      </c>
      <c r="C12008" s="1">
        <v>69.39</v>
      </c>
      <c r="D12008" s="5">
        <v>45458</v>
      </c>
      <c r="E12008" t="s">
        <v>39</v>
      </c>
      <c r="F12008" s="1" t="s">
        <v>33</v>
      </c>
      <c r="G12008" s="42" t="s">
        <v>11889</v>
      </c>
      <c r="H12008" s="1" t="s">
        <v>12522</v>
      </c>
      <c r="AC12008" s="5">
        <v>45491</v>
      </c>
      <c r="AD12008" s="5" t="s">
        <v>13624</v>
      </c>
      <c r="AE12008" s="5" t="s">
        <v>243</v>
      </c>
      <c r="AF12008">
        <f>MONTH(Table1[[#This Row],[Date Sent]])</f>
        <v>7</v>
      </c>
      <c r="AG12008">
        <f>YEAR(Table1[[#This Row],[Date Sent]])</f>
        <v>2024</v>
      </c>
    </row>
    <row r="12009" spans="1:33" x14ac:dyDescent="0.2">
      <c r="A12009" t="s">
        <v>336</v>
      </c>
      <c r="B12009" t="s">
        <v>12519</v>
      </c>
      <c r="C12009" s="1">
        <v>17.89</v>
      </c>
      <c r="D12009" s="5">
        <v>45458</v>
      </c>
      <c r="E12009" t="s">
        <v>21</v>
      </c>
      <c r="F12009" s="1" t="s">
        <v>33</v>
      </c>
      <c r="G12009" s="42" t="s">
        <v>12523</v>
      </c>
      <c r="H12009" s="1" t="s">
        <v>12524</v>
      </c>
      <c r="AC12009" s="5">
        <v>45491</v>
      </c>
      <c r="AD12009" s="5" t="s">
        <v>13624</v>
      </c>
      <c r="AE12009" s="5" t="s">
        <v>243</v>
      </c>
      <c r="AF12009">
        <f>MONTH(Table1[[#This Row],[Date Sent]])</f>
        <v>7</v>
      </c>
      <c r="AG12009">
        <f>YEAR(Table1[[#This Row],[Date Sent]])</f>
        <v>2024</v>
      </c>
    </row>
    <row r="12010" spans="1:33" x14ac:dyDescent="0.2">
      <c r="A12010" t="s">
        <v>4053</v>
      </c>
      <c r="B12010" t="s">
        <v>12525</v>
      </c>
      <c r="C12010" s="1">
        <v>89.02</v>
      </c>
      <c r="D12010" s="5">
        <v>45453</v>
      </c>
      <c r="E12010" t="s">
        <v>15</v>
      </c>
      <c r="F12010" s="1" t="s">
        <v>17</v>
      </c>
      <c r="G12010" s="42" t="s">
        <v>17</v>
      </c>
      <c r="H12010" s="1" t="s">
        <v>12526</v>
      </c>
      <c r="AC12010" s="5">
        <v>45491</v>
      </c>
      <c r="AD12010" s="5" t="s">
        <v>14643</v>
      </c>
      <c r="AE12010" s="5" t="s">
        <v>243</v>
      </c>
      <c r="AF12010">
        <f>MONTH(Table1[[#This Row],[Date Sent]])</f>
        <v>7</v>
      </c>
      <c r="AG12010">
        <f>YEAR(Table1[[#This Row],[Date Sent]])</f>
        <v>2024</v>
      </c>
    </row>
    <row r="12011" spans="1:33" x14ac:dyDescent="0.2">
      <c r="A12011" t="s">
        <v>4053</v>
      </c>
      <c r="B12011" t="s">
        <v>12525</v>
      </c>
      <c r="C12011" s="1">
        <v>32</v>
      </c>
      <c r="D12011" s="5">
        <v>45462</v>
      </c>
      <c r="E12011" t="s">
        <v>21</v>
      </c>
      <c r="F12011" s="1" t="s">
        <v>33</v>
      </c>
      <c r="G12011" s="42" t="s">
        <v>33</v>
      </c>
      <c r="H12011" s="1" t="s">
        <v>12527</v>
      </c>
      <c r="AC12011" s="5">
        <v>45491</v>
      </c>
      <c r="AD12011" s="5" t="s">
        <v>14643</v>
      </c>
      <c r="AE12011" s="5" t="s">
        <v>243</v>
      </c>
      <c r="AF12011">
        <f>MONTH(Table1[[#This Row],[Date Sent]])</f>
        <v>7</v>
      </c>
      <c r="AG12011">
        <f>YEAR(Table1[[#This Row],[Date Sent]])</f>
        <v>2024</v>
      </c>
    </row>
    <row r="12012" spans="1:33" x14ac:dyDescent="0.2">
      <c r="A12012" t="s">
        <v>3921</v>
      </c>
      <c r="B12012" t="s">
        <v>12528</v>
      </c>
      <c r="C12012" s="1">
        <v>166.8</v>
      </c>
      <c r="D12012" s="5">
        <v>45435</v>
      </c>
      <c r="E12012" t="s">
        <v>21</v>
      </c>
      <c r="F12012" s="1" t="s">
        <v>33</v>
      </c>
      <c r="G12012" s="42" t="s">
        <v>33</v>
      </c>
      <c r="H12012" s="1" t="s">
        <v>12529</v>
      </c>
      <c r="AC12012" s="5">
        <v>45491</v>
      </c>
      <c r="AD12012" s="5" t="s">
        <v>14709</v>
      </c>
      <c r="AE12012" s="5" t="s">
        <v>243</v>
      </c>
      <c r="AF12012">
        <f>MONTH(Table1[[#This Row],[Date Sent]])</f>
        <v>7</v>
      </c>
      <c r="AG12012">
        <f>YEAR(Table1[[#This Row],[Date Sent]])</f>
        <v>2024</v>
      </c>
    </row>
    <row r="12013" spans="1:33" x14ac:dyDescent="0.2">
      <c r="A12013" t="s">
        <v>3921</v>
      </c>
      <c r="B12013" t="s">
        <v>12528</v>
      </c>
      <c r="C12013" s="1">
        <v>64.44</v>
      </c>
      <c r="D12013" s="5">
        <v>45451</v>
      </c>
      <c r="E12013" t="s">
        <v>18</v>
      </c>
      <c r="F12013" s="1" t="s">
        <v>918</v>
      </c>
      <c r="G12013" s="36" t="str">
        <f>Table1[[#This Row],[Split 1]]</f>
        <v>rubbing compound, water for site</v>
      </c>
      <c r="H12013" s="1" t="s">
        <v>12530</v>
      </c>
      <c r="I12013">
        <v>30.72</v>
      </c>
      <c r="J12013" s="16" t="s">
        <v>21</v>
      </c>
      <c r="K12013" s="1" t="s">
        <v>12531</v>
      </c>
      <c r="L12013">
        <v>33.72</v>
      </c>
      <c r="M12013" t="s">
        <v>18</v>
      </c>
      <c r="N12013" s="1" t="s">
        <v>7417</v>
      </c>
      <c r="AC12013" s="5">
        <v>45491</v>
      </c>
      <c r="AD12013" s="5" t="s">
        <v>14709</v>
      </c>
      <c r="AE12013" s="5" t="s">
        <v>243</v>
      </c>
      <c r="AF12013">
        <f>MONTH(Table1[[#This Row],[Date Sent]])</f>
        <v>7</v>
      </c>
      <c r="AG12013">
        <f>YEAR(Table1[[#This Row],[Date Sent]])</f>
        <v>2024</v>
      </c>
    </row>
    <row r="12014" spans="1:33" x14ac:dyDescent="0.2">
      <c r="A12014" t="s">
        <v>9842</v>
      </c>
      <c r="B12014" t="s">
        <v>11589</v>
      </c>
      <c r="C12014" s="1">
        <v>159.43</v>
      </c>
      <c r="D12014" s="5">
        <v>45434</v>
      </c>
      <c r="E12014" t="s">
        <v>17</v>
      </c>
      <c r="F12014" s="1" t="s">
        <v>10</v>
      </c>
      <c r="G12014" s="42" t="s">
        <v>10</v>
      </c>
      <c r="H12014" s="1" t="s">
        <v>12532</v>
      </c>
      <c r="AC12014" s="5">
        <v>45491</v>
      </c>
      <c r="AD12014" s="5" t="s">
        <v>13758</v>
      </c>
      <c r="AE12014" s="5" t="s">
        <v>14545</v>
      </c>
      <c r="AF12014">
        <f>MONTH(Table1[[#This Row],[Date Sent]])</f>
        <v>7</v>
      </c>
      <c r="AG12014">
        <f>YEAR(Table1[[#This Row],[Date Sent]])</f>
        <v>2024</v>
      </c>
    </row>
    <row r="12015" spans="1:33" x14ac:dyDescent="0.2">
      <c r="A12015" t="s">
        <v>9842</v>
      </c>
      <c r="B12015" t="s">
        <v>11589</v>
      </c>
      <c r="C12015" s="1">
        <v>143.32</v>
      </c>
      <c r="D12015" s="5">
        <v>45454</v>
      </c>
      <c r="E12015" t="s">
        <v>21</v>
      </c>
      <c r="F12015" s="1" t="s">
        <v>17</v>
      </c>
      <c r="G12015" s="42" t="s">
        <v>17</v>
      </c>
      <c r="H12015" s="1" t="s">
        <v>12533</v>
      </c>
      <c r="AC12015" s="5">
        <v>45491</v>
      </c>
      <c r="AD12015" s="5" t="s">
        <v>13758</v>
      </c>
      <c r="AE12015" s="5" t="s">
        <v>14545</v>
      </c>
      <c r="AF12015">
        <f>MONTH(Table1[[#This Row],[Date Sent]])</f>
        <v>7</v>
      </c>
      <c r="AG12015">
        <f>YEAR(Table1[[#This Row],[Date Sent]])</f>
        <v>2024</v>
      </c>
    </row>
    <row r="12016" spans="1:33" x14ac:dyDescent="0.2">
      <c r="A12016" t="s">
        <v>546</v>
      </c>
      <c r="B12016" t="s">
        <v>12534</v>
      </c>
      <c r="C12016" s="1">
        <v>128.86000000000001</v>
      </c>
      <c r="D12016" s="5">
        <v>45430</v>
      </c>
      <c r="E12016" t="s">
        <v>25</v>
      </c>
      <c r="F12016" s="1" t="s">
        <v>33</v>
      </c>
      <c r="G12016" s="42" t="s">
        <v>33</v>
      </c>
      <c r="H12016" s="1" t="s">
        <v>12535</v>
      </c>
      <c r="AC12016" s="5">
        <v>45491</v>
      </c>
      <c r="AD12016" s="5" t="s">
        <v>14592</v>
      </c>
      <c r="AE12016" s="5" t="s">
        <v>272</v>
      </c>
      <c r="AF12016">
        <f>MONTH(Table1[[#This Row],[Date Sent]])</f>
        <v>7</v>
      </c>
      <c r="AG12016">
        <f>YEAR(Table1[[#This Row],[Date Sent]])</f>
        <v>2024</v>
      </c>
    </row>
    <row r="12017" spans="1:33" x14ac:dyDescent="0.2">
      <c r="A12017" t="s">
        <v>546</v>
      </c>
      <c r="B12017" t="s">
        <v>12534</v>
      </c>
      <c r="C12017" s="1">
        <v>6.94</v>
      </c>
      <c r="D12017" s="5">
        <v>45433</v>
      </c>
      <c r="E12017" t="s">
        <v>20</v>
      </c>
      <c r="F12017" s="1" t="s">
        <v>39</v>
      </c>
      <c r="G12017" s="36" t="str">
        <f>Table1[[#This Row],[Split 1]]</f>
        <v>Fix CTA</v>
      </c>
      <c r="H12017" s="1" t="s">
        <v>12536</v>
      </c>
      <c r="AC12017" s="5">
        <v>45491</v>
      </c>
      <c r="AD12017" s="5" t="s">
        <v>14592</v>
      </c>
      <c r="AE12017" s="5" t="s">
        <v>272</v>
      </c>
      <c r="AF12017">
        <f>MONTH(Table1[[#This Row],[Date Sent]])</f>
        <v>7</v>
      </c>
      <c r="AG12017">
        <f>YEAR(Table1[[#This Row],[Date Sent]])</f>
        <v>2024</v>
      </c>
    </row>
    <row r="12018" spans="1:33" x14ac:dyDescent="0.2">
      <c r="A12018" t="s">
        <v>546</v>
      </c>
      <c r="B12018" t="s">
        <v>12534</v>
      </c>
      <c r="C12018" s="1">
        <v>37.270000000000003</v>
      </c>
      <c r="D12018" s="5">
        <v>45437</v>
      </c>
      <c r="E12018" t="s">
        <v>21</v>
      </c>
      <c r="F12018" s="1" t="s">
        <v>33</v>
      </c>
      <c r="G12018" s="42" t="s">
        <v>33</v>
      </c>
      <c r="H12018" s="1" t="s">
        <v>7630</v>
      </c>
      <c r="AC12018" s="5">
        <v>45491</v>
      </c>
      <c r="AD12018" s="5" t="s">
        <v>14592</v>
      </c>
      <c r="AE12018" s="5" t="s">
        <v>272</v>
      </c>
      <c r="AF12018">
        <f>MONTH(Table1[[#This Row],[Date Sent]])</f>
        <v>7</v>
      </c>
      <c r="AG12018">
        <f>YEAR(Table1[[#This Row],[Date Sent]])</f>
        <v>2024</v>
      </c>
    </row>
    <row r="12019" spans="1:33" x14ac:dyDescent="0.2">
      <c r="A12019" t="s">
        <v>546</v>
      </c>
      <c r="B12019" t="s">
        <v>12534</v>
      </c>
      <c r="C12019" s="1">
        <v>38.93</v>
      </c>
      <c r="D12019" s="5">
        <v>45437</v>
      </c>
      <c r="E12019" t="s">
        <v>20</v>
      </c>
      <c r="F12019" s="1" t="s">
        <v>39</v>
      </c>
      <c r="G12019" s="36" t="str">
        <f>Table1[[#This Row],[Split 1]]</f>
        <v>Broken line in tunnel</v>
      </c>
      <c r="H12019" s="1" t="s">
        <v>12537</v>
      </c>
      <c r="AC12019" s="5">
        <v>45491</v>
      </c>
      <c r="AD12019" s="5" t="s">
        <v>14592</v>
      </c>
      <c r="AE12019" s="5" t="s">
        <v>272</v>
      </c>
      <c r="AF12019">
        <f>MONTH(Table1[[#This Row],[Date Sent]])</f>
        <v>7</v>
      </c>
      <c r="AG12019">
        <f>YEAR(Table1[[#This Row],[Date Sent]])</f>
        <v>2024</v>
      </c>
    </row>
    <row r="12020" spans="1:33" x14ac:dyDescent="0.2">
      <c r="A12020" t="s">
        <v>546</v>
      </c>
      <c r="B12020" t="s">
        <v>12534</v>
      </c>
      <c r="C12020" s="1">
        <v>28.57</v>
      </c>
      <c r="D12020" s="5">
        <v>45446</v>
      </c>
      <c r="E12020" t="s">
        <v>21</v>
      </c>
      <c r="F12020" s="1" t="s">
        <v>17</v>
      </c>
      <c r="G12020" s="42" t="s">
        <v>17</v>
      </c>
      <c r="H12020" s="1" t="s">
        <v>12538</v>
      </c>
      <c r="AC12020" s="5">
        <v>45491</v>
      </c>
      <c r="AD12020" s="5" t="s">
        <v>14592</v>
      </c>
      <c r="AE12020" s="5" t="s">
        <v>272</v>
      </c>
      <c r="AF12020">
        <f>MONTH(Table1[[#This Row],[Date Sent]])</f>
        <v>7</v>
      </c>
      <c r="AG12020">
        <f>YEAR(Table1[[#This Row],[Date Sent]])</f>
        <v>2024</v>
      </c>
    </row>
    <row r="12021" spans="1:33" x14ac:dyDescent="0.2">
      <c r="A12021" t="s">
        <v>546</v>
      </c>
      <c r="B12021" t="s">
        <v>12534</v>
      </c>
      <c r="C12021" s="1">
        <v>38.44</v>
      </c>
      <c r="D12021" s="5">
        <v>45449</v>
      </c>
      <c r="E12021" t="s">
        <v>15</v>
      </c>
      <c r="F12021" s="1" t="s">
        <v>918</v>
      </c>
      <c r="G12021" s="42" t="s">
        <v>12021</v>
      </c>
      <c r="H12021" s="1" t="s">
        <v>12539</v>
      </c>
      <c r="I12021">
        <v>16.899999999999999</v>
      </c>
      <c r="J12021" s="16" t="s">
        <v>15</v>
      </c>
      <c r="K12021" s="1" t="s">
        <v>9029</v>
      </c>
      <c r="L12021">
        <v>21.54</v>
      </c>
      <c r="M12021" t="s">
        <v>18</v>
      </c>
      <c r="N12021" s="1" t="s">
        <v>9757</v>
      </c>
      <c r="AC12021" s="5">
        <v>45491</v>
      </c>
      <c r="AD12021" s="5" t="s">
        <v>14592</v>
      </c>
      <c r="AE12021" s="5" t="s">
        <v>272</v>
      </c>
      <c r="AF12021">
        <f>MONTH(Table1[[#This Row],[Date Sent]])</f>
        <v>7</v>
      </c>
      <c r="AG12021">
        <f>YEAR(Table1[[#This Row],[Date Sent]])</f>
        <v>2024</v>
      </c>
    </row>
    <row r="12022" spans="1:33" x14ac:dyDescent="0.2">
      <c r="A12022" t="s">
        <v>546</v>
      </c>
      <c r="B12022" t="s">
        <v>12534</v>
      </c>
      <c r="C12022" s="1">
        <v>17.37</v>
      </c>
      <c r="D12022" s="5">
        <v>45451</v>
      </c>
      <c r="E12022" t="s">
        <v>20</v>
      </c>
      <c r="F12022" s="1" t="s">
        <v>39</v>
      </c>
      <c r="G12022" s="42" t="s">
        <v>39</v>
      </c>
      <c r="H12022" s="1" t="s">
        <v>12540</v>
      </c>
      <c r="AC12022" s="5">
        <v>45491</v>
      </c>
      <c r="AD12022" s="5" t="s">
        <v>14592</v>
      </c>
      <c r="AE12022" s="5" t="s">
        <v>272</v>
      </c>
      <c r="AF12022">
        <f>MONTH(Table1[[#This Row],[Date Sent]])</f>
        <v>7</v>
      </c>
      <c r="AG12022">
        <f>YEAR(Table1[[#This Row],[Date Sent]])</f>
        <v>2024</v>
      </c>
    </row>
    <row r="12023" spans="1:33" x14ac:dyDescent="0.2">
      <c r="A12023" t="s">
        <v>546</v>
      </c>
      <c r="B12023" t="s">
        <v>12534</v>
      </c>
      <c r="C12023" s="1">
        <v>17.3</v>
      </c>
      <c r="D12023" s="5">
        <v>45451</v>
      </c>
      <c r="E12023" t="s">
        <v>20</v>
      </c>
      <c r="F12023" s="1" t="s">
        <v>39</v>
      </c>
      <c r="G12023" s="42" t="s">
        <v>39</v>
      </c>
      <c r="H12023" s="1" t="s">
        <v>12541</v>
      </c>
      <c r="AC12023" s="5">
        <v>45491</v>
      </c>
      <c r="AD12023" s="5" t="s">
        <v>14592</v>
      </c>
      <c r="AE12023" s="5" t="s">
        <v>272</v>
      </c>
      <c r="AF12023">
        <f>MONTH(Table1[[#This Row],[Date Sent]])</f>
        <v>7</v>
      </c>
      <c r="AG12023">
        <f>YEAR(Table1[[#This Row],[Date Sent]])</f>
        <v>2024</v>
      </c>
    </row>
    <row r="12024" spans="1:33" x14ac:dyDescent="0.2">
      <c r="A12024" t="s">
        <v>546</v>
      </c>
      <c r="B12024" t="s">
        <v>12534</v>
      </c>
      <c r="C12024" s="1">
        <v>78.95</v>
      </c>
      <c r="D12024" s="5">
        <v>45452</v>
      </c>
      <c r="E12024" t="s">
        <v>21</v>
      </c>
      <c r="F12024" s="1" t="s">
        <v>33</v>
      </c>
      <c r="G12024" s="42" t="s">
        <v>33</v>
      </c>
      <c r="H12024" s="1" t="s">
        <v>12542</v>
      </c>
      <c r="AC12024" s="5">
        <v>45491</v>
      </c>
      <c r="AD12024" s="5" t="s">
        <v>14592</v>
      </c>
      <c r="AE12024" s="5" t="s">
        <v>272</v>
      </c>
      <c r="AF12024">
        <f>MONTH(Table1[[#This Row],[Date Sent]])</f>
        <v>7</v>
      </c>
      <c r="AG12024">
        <f>YEAR(Table1[[#This Row],[Date Sent]])</f>
        <v>2024</v>
      </c>
    </row>
    <row r="12025" spans="1:33" x14ac:dyDescent="0.2">
      <c r="A12025" t="s">
        <v>546</v>
      </c>
      <c r="B12025" t="s">
        <v>12534</v>
      </c>
      <c r="C12025" s="1">
        <v>27.62</v>
      </c>
      <c r="D12025" s="5">
        <v>45454</v>
      </c>
      <c r="E12025" t="s">
        <v>21</v>
      </c>
      <c r="F12025" s="1" t="s">
        <v>33</v>
      </c>
      <c r="G12025" s="42" t="s">
        <v>33</v>
      </c>
      <c r="H12025" s="1" t="s">
        <v>12543</v>
      </c>
      <c r="AC12025" s="5">
        <v>45491</v>
      </c>
      <c r="AD12025" s="5" t="s">
        <v>14592</v>
      </c>
      <c r="AE12025" s="5" t="s">
        <v>272</v>
      </c>
      <c r="AF12025">
        <f>MONTH(Table1[[#This Row],[Date Sent]])</f>
        <v>7</v>
      </c>
      <c r="AG12025">
        <f>YEAR(Table1[[#This Row],[Date Sent]])</f>
        <v>2024</v>
      </c>
    </row>
    <row r="12026" spans="1:33" x14ac:dyDescent="0.2">
      <c r="A12026" t="s">
        <v>546</v>
      </c>
      <c r="B12026" t="s">
        <v>12534</v>
      </c>
      <c r="C12026" s="1">
        <v>26.78</v>
      </c>
      <c r="D12026" s="5">
        <v>45458</v>
      </c>
      <c r="E12026" t="s">
        <v>15</v>
      </c>
      <c r="F12026" s="1" t="s">
        <v>18</v>
      </c>
      <c r="G12026" s="36" t="str">
        <f>Table1[[#This Row],[Split 1]]</f>
        <v>Water</v>
      </c>
      <c r="H12026" s="1" t="s">
        <v>984</v>
      </c>
      <c r="AC12026" s="5">
        <v>45491</v>
      </c>
      <c r="AD12026" s="5" t="s">
        <v>14592</v>
      </c>
      <c r="AE12026" s="5" t="s">
        <v>272</v>
      </c>
      <c r="AF12026">
        <f>MONTH(Table1[[#This Row],[Date Sent]])</f>
        <v>7</v>
      </c>
      <c r="AG12026">
        <f>YEAR(Table1[[#This Row],[Date Sent]])</f>
        <v>2024</v>
      </c>
    </row>
    <row r="12027" spans="1:33" x14ac:dyDescent="0.2">
      <c r="A12027" t="s">
        <v>546</v>
      </c>
      <c r="B12027" t="s">
        <v>12534</v>
      </c>
      <c r="C12027" s="1">
        <v>108.19</v>
      </c>
      <c r="D12027" s="5">
        <v>45460</v>
      </c>
      <c r="E12027" t="s">
        <v>1031</v>
      </c>
      <c r="F12027" s="1" t="s">
        <v>16</v>
      </c>
      <c r="G12027" s="42" t="s">
        <v>16</v>
      </c>
      <c r="H12027" s="1" t="s">
        <v>12544</v>
      </c>
      <c r="AC12027" s="5">
        <v>45491</v>
      </c>
      <c r="AD12027" s="5" t="s">
        <v>14592</v>
      </c>
      <c r="AE12027" s="5" t="s">
        <v>272</v>
      </c>
      <c r="AF12027">
        <f>MONTH(Table1[[#This Row],[Date Sent]])</f>
        <v>7</v>
      </c>
      <c r="AG12027">
        <f>YEAR(Table1[[#This Row],[Date Sent]])</f>
        <v>2024</v>
      </c>
    </row>
    <row r="12028" spans="1:33" x14ac:dyDescent="0.2">
      <c r="A12028" t="s">
        <v>546</v>
      </c>
      <c r="B12028" t="s">
        <v>12534</v>
      </c>
      <c r="C12028" s="1">
        <v>6.63</v>
      </c>
      <c r="D12028" s="5">
        <v>45460</v>
      </c>
      <c r="E12028" t="s">
        <v>27</v>
      </c>
      <c r="F12028" s="1" t="s">
        <v>39</v>
      </c>
      <c r="G12028" s="36" t="str">
        <f>Table1[[#This Row],[Split 1]]</f>
        <v>Push connection</v>
      </c>
      <c r="H12028" s="1" t="s">
        <v>12545</v>
      </c>
      <c r="AC12028" s="5">
        <v>45491</v>
      </c>
      <c r="AD12028" s="5" t="s">
        <v>14592</v>
      </c>
      <c r="AE12028" s="5" t="s">
        <v>272</v>
      </c>
      <c r="AF12028">
        <f>MONTH(Table1[[#This Row],[Date Sent]])</f>
        <v>7</v>
      </c>
      <c r="AG12028">
        <f>YEAR(Table1[[#This Row],[Date Sent]])</f>
        <v>2024</v>
      </c>
    </row>
    <row r="12029" spans="1:33" x14ac:dyDescent="0.2">
      <c r="A12029" t="s">
        <v>546</v>
      </c>
      <c r="B12029" t="s">
        <v>12534</v>
      </c>
      <c r="C12029" s="1">
        <v>10.99</v>
      </c>
      <c r="D12029" s="5">
        <v>45461</v>
      </c>
      <c r="E12029" t="s">
        <v>21</v>
      </c>
      <c r="F12029" s="1" t="s">
        <v>918</v>
      </c>
      <c r="G12029" s="42" t="s">
        <v>12546</v>
      </c>
      <c r="H12029" s="1" t="s">
        <v>12547</v>
      </c>
      <c r="I12029">
        <v>4.71</v>
      </c>
      <c r="J12029" s="16" t="s">
        <v>40</v>
      </c>
      <c r="K12029" s="1" t="s">
        <v>9990</v>
      </c>
      <c r="L12029">
        <v>6.28</v>
      </c>
      <c r="M12029" t="s">
        <v>33</v>
      </c>
      <c r="N12029" s="1" t="s">
        <v>12548</v>
      </c>
      <c r="AC12029" s="5">
        <v>45491</v>
      </c>
      <c r="AD12029" s="5" t="s">
        <v>14592</v>
      </c>
      <c r="AE12029" s="5" t="s">
        <v>272</v>
      </c>
      <c r="AF12029">
        <f>MONTH(Table1[[#This Row],[Date Sent]])</f>
        <v>7</v>
      </c>
      <c r="AG12029">
        <f>YEAR(Table1[[#This Row],[Date Sent]])</f>
        <v>2024</v>
      </c>
    </row>
    <row r="12030" spans="1:33" x14ac:dyDescent="0.2">
      <c r="A12030" t="s">
        <v>546</v>
      </c>
      <c r="B12030" t="s">
        <v>12534</v>
      </c>
      <c r="C12030" s="1">
        <v>38.75</v>
      </c>
      <c r="D12030" s="5">
        <v>45463</v>
      </c>
      <c r="E12030" t="s">
        <v>15</v>
      </c>
      <c r="F12030" s="1" t="s">
        <v>918</v>
      </c>
      <c r="G12030" s="42" t="s">
        <v>33</v>
      </c>
      <c r="H12030" s="1" t="s">
        <v>4178</v>
      </c>
      <c r="I12030">
        <v>30.53</v>
      </c>
      <c r="J12030" s="16" t="s">
        <v>33</v>
      </c>
      <c r="K12030" s="1" t="s">
        <v>1056</v>
      </c>
      <c r="L12030">
        <v>8.2199999999999989</v>
      </c>
      <c r="M12030" t="s">
        <v>18</v>
      </c>
      <c r="N12030" s="1" t="s">
        <v>7417</v>
      </c>
      <c r="AC12030" s="5">
        <v>45491</v>
      </c>
      <c r="AD12030" s="5" t="s">
        <v>14592</v>
      </c>
      <c r="AE12030" s="5" t="s">
        <v>272</v>
      </c>
      <c r="AF12030">
        <f>MONTH(Table1[[#This Row],[Date Sent]])</f>
        <v>7</v>
      </c>
      <c r="AG12030">
        <f>YEAR(Table1[[#This Row],[Date Sent]])</f>
        <v>2024</v>
      </c>
    </row>
    <row r="12031" spans="1:33" x14ac:dyDescent="0.2">
      <c r="A12031" t="s">
        <v>546</v>
      </c>
      <c r="B12031" t="s">
        <v>12534</v>
      </c>
      <c r="C12031" s="1">
        <v>6.02</v>
      </c>
      <c r="D12031" s="5">
        <v>45465</v>
      </c>
      <c r="E12031" t="s">
        <v>6</v>
      </c>
      <c r="F12031" s="1" t="s">
        <v>18</v>
      </c>
      <c r="G12031" s="42" t="s">
        <v>18</v>
      </c>
      <c r="H12031" s="1" t="s">
        <v>8835</v>
      </c>
      <c r="AC12031" s="5">
        <v>45491</v>
      </c>
      <c r="AD12031" s="5" t="s">
        <v>14592</v>
      </c>
      <c r="AE12031" s="5" t="s">
        <v>272</v>
      </c>
      <c r="AF12031">
        <f>MONTH(Table1[[#This Row],[Date Sent]])</f>
        <v>7</v>
      </c>
      <c r="AG12031">
        <f>YEAR(Table1[[#This Row],[Date Sent]])</f>
        <v>2024</v>
      </c>
    </row>
    <row r="12032" spans="1:33" x14ac:dyDescent="0.2">
      <c r="A12032" t="s">
        <v>546</v>
      </c>
      <c r="B12032" t="s">
        <v>12534</v>
      </c>
      <c r="C12032" s="1">
        <v>47.81</v>
      </c>
      <c r="D12032" s="5">
        <v>45465</v>
      </c>
      <c r="E12032" t="s">
        <v>15</v>
      </c>
      <c r="F12032" s="1" t="s">
        <v>18</v>
      </c>
      <c r="G12032" s="42" t="s">
        <v>18</v>
      </c>
      <c r="H12032" s="1" t="s">
        <v>3616</v>
      </c>
      <c r="AC12032" s="5">
        <v>45491</v>
      </c>
      <c r="AD12032" s="5" t="s">
        <v>14592</v>
      </c>
      <c r="AE12032" s="5" t="s">
        <v>272</v>
      </c>
      <c r="AF12032">
        <f>MONTH(Table1[[#This Row],[Date Sent]])</f>
        <v>7</v>
      </c>
      <c r="AG12032">
        <f>YEAR(Table1[[#This Row],[Date Sent]])</f>
        <v>2024</v>
      </c>
    </row>
    <row r="12033" spans="1:33" x14ac:dyDescent="0.2">
      <c r="A12033" t="s">
        <v>546</v>
      </c>
      <c r="B12033" t="s">
        <v>12534</v>
      </c>
      <c r="C12033" s="1">
        <v>21.56</v>
      </c>
      <c r="D12033" s="5">
        <v>45465</v>
      </c>
      <c r="E12033" t="s">
        <v>20</v>
      </c>
      <c r="F12033" s="1" t="s">
        <v>39</v>
      </c>
      <c r="G12033" s="36" t="str">
        <f>Table1[[#This Row],[Split 1]]</f>
        <v>Push connections</v>
      </c>
      <c r="H12033" s="1" t="s">
        <v>12549</v>
      </c>
      <c r="AC12033" s="5">
        <v>45491</v>
      </c>
      <c r="AD12033" s="5" t="s">
        <v>14592</v>
      </c>
      <c r="AE12033" s="5" t="s">
        <v>272</v>
      </c>
      <c r="AF12033">
        <f>MONTH(Table1[[#This Row],[Date Sent]])</f>
        <v>7</v>
      </c>
      <c r="AG12033">
        <f>YEAR(Table1[[#This Row],[Date Sent]])</f>
        <v>2024</v>
      </c>
    </row>
    <row r="12034" spans="1:33" x14ac:dyDescent="0.2">
      <c r="A12034" t="s">
        <v>546</v>
      </c>
      <c r="B12034" t="s">
        <v>12534</v>
      </c>
      <c r="C12034" s="1">
        <v>31.76</v>
      </c>
      <c r="D12034" s="5">
        <v>45467</v>
      </c>
      <c r="E12034" t="s">
        <v>21</v>
      </c>
      <c r="F12034" s="1" t="s">
        <v>33</v>
      </c>
      <c r="G12034" s="42" t="s">
        <v>33</v>
      </c>
      <c r="H12034" s="1" t="s">
        <v>1085</v>
      </c>
      <c r="AC12034" s="5">
        <v>45491</v>
      </c>
      <c r="AD12034" s="5" t="s">
        <v>14592</v>
      </c>
      <c r="AE12034" s="5" t="s">
        <v>272</v>
      </c>
      <c r="AF12034">
        <f>MONTH(Table1[[#This Row],[Date Sent]])</f>
        <v>7</v>
      </c>
      <c r="AG12034">
        <f>YEAR(Table1[[#This Row],[Date Sent]])</f>
        <v>2024</v>
      </c>
    </row>
    <row r="12035" spans="1:33" x14ac:dyDescent="0.2">
      <c r="A12035" t="s">
        <v>227</v>
      </c>
      <c r="B12035" t="s">
        <v>12550</v>
      </c>
      <c r="C12035" s="1">
        <v>54.08</v>
      </c>
      <c r="D12035" s="5">
        <v>45451</v>
      </c>
      <c r="E12035" t="s">
        <v>20</v>
      </c>
      <c r="F12035" s="1" t="s">
        <v>39</v>
      </c>
      <c r="G12035" s="42" t="s">
        <v>39</v>
      </c>
      <c r="H12035" s="1" t="s">
        <v>12551</v>
      </c>
      <c r="AC12035" s="5">
        <v>45491</v>
      </c>
      <c r="AD12035" s="5" t="s">
        <v>11649</v>
      </c>
      <c r="AE12035" s="5" t="s">
        <v>11649</v>
      </c>
      <c r="AF12035">
        <f>MONTH(Table1[[#This Row],[Date Sent]])</f>
        <v>7</v>
      </c>
      <c r="AG12035">
        <f>YEAR(Table1[[#This Row],[Date Sent]])</f>
        <v>2024</v>
      </c>
    </row>
    <row r="12036" spans="1:33" x14ac:dyDescent="0.2">
      <c r="A12036" t="s">
        <v>227</v>
      </c>
      <c r="B12036" t="s">
        <v>12550</v>
      </c>
      <c r="C12036" s="1">
        <v>49.26</v>
      </c>
      <c r="D12036" s="5">
        <v>45451</v>
      </c>
      <c r="E12036" t="s">
        <v>33</v>
      </c>
      <c r="F12036" s="1" t="s">
        <v>17</v>
      </c>
      <c r="G12036" s="42" t="s">
        <v>17</v>
      </c>
      <c r="H12036" s="1" t="s">
        <v>12552</v>
      </c>
      <c r="AC12036" s="5">
        <v>45491</v>
      </c>
      <c r="AD12036" s="5" t="s">
        <v>11649</v>
      </c>
      <c r="AE12036" s="5" t="s">
        <v>11649</v>
      </c>
      <c r="AF12036">
        <f>MONTH(Table1[[#This Row],[Date Sent]])</f>
        <v>7</v>
      </c>
      <c r="AG12036">
        <f>YEAR(Table1[[#This Row],[Date Sent]])</f>
        <v>2024</v>
      </c>
    </row>
    <row r="12037" spans="1:33" x14ac:dyDescent="0.2">
      <c r="A12037" t="s">
        <v>227</v>
      </c>
      <c r="B12037" t="s">
        <v>12550</v>
      </c>
      <c r="C12037" s="1">
        <v>38.32</v>
      </c>
      <c r="D12037" s="5">
        <v>45453</v>
      </c>
      <c r="E12037" t="s">
        <v>33</v>
      </c>
      <c r="F12037" s="1" t="s">
        <v>918</v>
      </c>
      <c r="G12037" s="42" t="s">
        <v>33</v>
      </c>
      <c r="H12037" s="1" t="s">
        <v>7524</v>
      </c>
      <c r="I12037">
        <v>26.63</v>
      </c>
      <c r="J12037" s="16" t="s">
        <v>33</v>
      </c>
      <c r="K12037" s="1" t="s">
        <v>2517</v>
      </c>
      <c r="L12037">
        <v>11.69</v>
      </c>
      <c r="M12037" t="s">
        <v>18</v>
      </c>
      <c r="N12037" s="1" t="s">
        <v>7417</v>
      </c>
      <c r="AC12037" s="5">
        <v>45491</v>
      </c>
      <c r="AD12037" s="5" t="s">
        <v>11649</v>
      </c>
      <c r="AE12037" s="5" t="s">
        <v>11649</v>
      </c>
      <c r="AF12037">
        <f>MONTH(Table1[[#This Row],[Date Sent]])</f>
        <v>7</v>
      </c>
      <c r="AG12037">
        <f>YEAR(Table1[[#This Row],[Date Sent]])</f>
        <v>2024</v>
      </c>
    </row>
    <row r="12038" spans="1:33" x14ac:dyDescent="0.2">
      <c r="A12038" t="s">
        <v>227</v>
      </c>
      <c r="B12038" t="s">
        <v>12550</v>
      </c>
      <c r="C12038" s="1">
        <v>54.96</v>
      </c>
      <c r="D12038" s="5">
        <v>45459</v>
      </c>
      <c r="E12038" t="s">
        <v>33</v>
      </c>
      <c r="F12038" s="1" t="s">
        <v>918</v>
      </c>
      <c r="G12038" s="42" t="s">
        <v>33</v>
      </c>
      <c r="H12038" s="1" t="s">
        <v>7524</v>
      </c>
      <c r="I12038">
        <v>36.94</v>
      </c>
      <c r="J12038" s="16" t="s">
        <v>33</v>
      </c>
      <c r="K12038" s="1" t="s">
        <v>2517</v>
      </c>
      <c r="L12038">
        <v>18.02</v>
      </c>
      <c r="M12038" t="s">
        <v>18</v>
      </c>
      <c r="N12038" s="1" t="s">
        <v>7417</v>
      </c>
      <c r="AC12038" s="5">
        <v>45491</v>
      </c>
      <c r="AD12038" s="5" t="s">
        <v>11649</v>
      </c>
      <c r="AE12038" s="5" t="s">
        <v>11649</v>
      </c>
      <c r="AF12038">
        <f>MONTH(Table1[[#This Row],[Date Sent]])</f>
        <v>7</v>
      </c>
      <c r="AG12038">
        <f>YEAR(Table1[[#This Row],[Date Sent]])</f>
        <v>2024</v>
      </c>
    </row>
    <row r="12039" spans="1:33" x14ac:dyDescent="0.2">
      <c r="A12039" t="s">
        <v>453</v>
      </c>
      <c r="B12039" t="s">
        <v>11609</v>
      </c>
      <c r="C12039" s="1">
        <v>205.27</v>
      </c>
      <c r="D12039" s="5">
        <v>45433</v>
      </c>
      <c r="E12039" t="s">
        <v>25</v>
      </c>
      <c r="F12039" s="1" t="s">
        <v>11869</v>
      </c>
      <c r="G12039" s="42" t="s">
        <v>17</v>
      </c>
      <c r="H12039" s="1" t="s">
        <v>12553</v>
      </c>
      <c r="AC12039" s="5">
        <v>45491</v>
      </c>
      <c r="AD12039" s="5" t="s">
        <v>14585</v>
      </c>
      <c r="AE12039" s="5" t="s">
        <v>266</v>
      </c>
      <c r="AF12039">
        <f>MONTH(Table1[[#This Row],[Date Sent]])</f>
        <v>7</v>
      </c>
      <c r="AG12039">
        <f>YEAR(Table1[[#This Row],[Date Sent]])</f>
        <v>2024</v>
      </c>
    </row>
    <row r="12040" spans="1:33" x14ac:dyDescent="0.2">
      <c r="A12040" t="s">
        <v>453</v>
      </c>
      <c r="B12040" t="s">
        <v>11609</v>
      </c>
      <c r="C12040" s="1">
        <v>185.03</v>
      </c>
      <c r="D12040" s="5">
        <v>45433</v>
      </c>
      <c r="E12040" t="s">
        <v>21</v>
      </c>
      <c r="F12040" s="1" t="s">
        <v>33</v>
      </c>
      <c r="G12040" s="36" t="str">
        <f>Table1[[#This Row],[Split 1]]</f>
        <v>cleaning supply</v>
      </c>
      <c r="H12040" s="1" t="s">
        <v>7997</v>
      </c>
      <c r="AC12040" s="5">
        <v>45491</v>
      </c>
      <c r="AD12040" s="5" t="s">
        <v>14585</v>
      </c>
      <c r="AE12040" s="5" t="s">
        <v>266</v>
      </c>
      <c r="AF12040">
        <f>MONTH(Table1[[#This Row],[Date Sent]])</f>
        <v>7</v>
      </c>
      <c r="AG12040">
        <f>YEAR(Table1[[#This Row],[Date Sent]])</f>
        <v>2024</v>
      </c>
    </row>
    <row r="12041" spans="1:33" x14ac:dyDescent="0.2">
      <c r="A12041" t="s">
        <v>453</v>
      </c>
      <c r="B12041" t="s">
        <v>11609</v>
      </c>
      <c r="C12041" s="1">
        <v>65.180000000000007</v>
      </c>
      <c r="D12041" s="5">
        <v>45433</v>
      </c>
      <c r="E12041" t="s">
        <v>21</v>
      </c>
      <c r="F12041" s="1" t="s">
        <v>17</v>
      </c>
      <c r="G12041" s="36" t="str">
        <f>Table1[[#This Row],[Split 1]]</f>
        <v>funnels, pump sprayers</v>
      </c>
      <c r="H12041" s="1" t="s">
        <v>12554</v>
      </c>
      <c r="AC12041" s="5">
        <v>45491</v>
      </c>
      <c r="AD12041" s="5" t="s">
        <v>14585</v>
      </c>
      <c r="AE12041" s="5" t="s">
        <v>266</v>
      </c>
      <c r="AF12041">
        <f>MONTH(Table1[[#This Row],[Date Sent]])</f>
        <v>7</v>
      </c>
      <c r="AG12041">
        <f>YEAR(Table1[[#This Row],[Date Sent]])</f>
        <v>2024</v>
      </c>
    </row>
    <row r="12042" spans="1:33" x14ac:dyDescent="0.2">
      <c r="A12042" t="s">
        <v>453</v>
      </c>
      <c r="B12042" t="s">
        <v>11609</v>
      </c>
      <c r="C12042" s="1">
        <v>86.77</v>
      </c>
      <c r="D12042" s="5">
        <v>45433</v>
      </c>
      <c r="E12042" t="s">
        <v>18</v>
      </c>
      <c r="F12042" s="1" t="s">
        <v>918</v>
      </c>
      <c r="G12042" s="42" t="s">
        <v>11920</v>
      </c>
      <c r="H12042" s="1" t="s">
        <v>12555</v>
      </c>
      <c r="I12042">
        <v>8.2099999999999991</v>
      </c>
      <c r="J12042" s="16" t="s">
        <v>15</v>
      </c>
      <c r="K12042" s="1" t="s">
        <v>1029</v>
      </c>
      <c r="L12042">
        <v>78.56</v>
      </c>
      <c r="M12042" t="s">
        <v>18</v>
      </c>
      <c r="N12042" s="1" t="s">
        <v>12556</v>
      </c>
      <c r="AC12042" s="5">
        <v>45491</v>
      </c>
      <c r="AD12042" s="5" t="s">
        <v>14585</v>
      </c>
      <c r="AE12042" s="5" t="s">
        <v>266</v>
      </c>
      <c r="AF12042">
        <f>MONTH(Table1[[#This Row],[Date Sent]])</f>
        <v>7</v>
      </c>
      <c r="AG12042">
        <f>YEAR(Table1[[#This Row],[Date Sent]])</f>
        <v>2024</v>
      </c>
    </row>
    <row r="12043" spans="1:33" x14ac:dyDescent="0.2">
      <c r="A12043" t="s">
        <v>453</v>
      </c>
      <c r="B12043" t="s">
        <v>11609</v>
      </c>
      <c r="C12043" s="1">
        <v>48.62</v>
      </c>
      <c r="D12043" s="5">
        <v>45441</v>
      </c>
      <c r="E12043" t="s">
        <v>13</v>
      </c>
      <c r="F12043" s="1" t="s">
        <v>33</v>
      </c>
      <c r="G12043" s="36" t="str">
        <f>Table1[[#This Row],[Split 1]]</f>
        <v>window cleaning</v>
      </c>
      <c r="H12043" s="1" t="s">
        <v>12557</v>
      </c>
      <c r="AC12043" s="5">
        <v>45491</v>
      </c>
      <c r="AD12043" s="5" t="s">
        <v>14585</v>
      </c>
      <c r="AE12043" s="5" t="s">
        <v>266</v>
      </c>
      <c r="AF12043">
        <f>MONTH(Table1[[#This Row],[Date Sent]])</f>
        <v>7</v>
      </c>
      <c r="AG12043">
        <f>YEAR(Table1[[#This Row],[Date Sent]])</f>
        <v>2024</v>
      </c>
    </row>
    <row r="12044" spans="1:33" x14ac:dyDescent="0.2">
      <c r="A12044" t="s">
        <v>623</v>
      </c>
      <c r="B12044" t="s">
        <v>12558</v>
      </c>
      <c r="C12044" s="1">
        <v>40.799999999999997</v>
      </c>
      <c r="D12044" s="5">
        <v>45450</v>
      </c>
      <c r="E12044" t="s">
        <v>47</v>
      </c>
      <c r="F12044" s="1" t="s">
        <v>15</v>
      </c>
      <c r="G12044" s="36" t="str">
        <f>Table1[[#This Row],[Split 1]]</f>
        <v>hub for xpt</v>
      </c>
      <c r="H12044" s="1" t="s">
        <v>12559</v>
      </c>
      <c r="AC12044" s="5">
        <v>45491</v>
      </c>
      <c r="AD12044" s="5" t="s">
        <v>13568</v>
      </c>
      <c r="AE12044" s="5" t="s">
        <v>198</v>
      </c>
      <c r="AF12044">
        <f>MONTH(Table1[[#This Row],[Date Sent]])</f>
        <v>7</v>
      </c>
      <c r="AG12044">
        <f>YEAR(Table1[[#This Row],[Date Sent]])</f>
        <v>2024</v>
      </c>
    </row>
    <row r="12045" spans="1:33" x14ac:dyDescent="0.2">
      <c r="A12045" t="s">
        <v>623</v>
      </c>
      <c r="B12045" t="s">
        <v>12558</v>
      </c>
      <c r="C12045" s="1">
        <v>41.29</v>
      </c>
      <c r="D12045" s="5">
        <v>45450</v>
      </c>
      <c r="E12045" t="s">
        <v>23</v>
      </c>
      <c r="F12045" s="1" t="s">
        <v>15</v>
      </c>
      <c r="G12045" s="36" t="str">
        <f>Table1[[#This Row],[Split 1]]</f>
        <v>IT cables for xpt</v>
      </c>
      <c r="H12045" s="1" t="s">
        <v>12560</v>
      </c>
      <c r="AC12045" s="5">
        <v>45491</v>
      </c>
      <c r="AD12045" s="5" t="s">
        <v>13568</v>
      </c>
      <c r="AE12045" s="5" t="s">
        <v>198</v>
      </c>
      <c r="AF12045">
        <f>MONTH(Table1[[#This Row],[Date Sent]])</f>
        <v>7</v>
      </c>
      <c r="AG12045">
        <f>YEAR(Table1[[#This Row],[Date Sent]])</f>
        <v>2024</v>
      </c>
    </row>
    <row r="12046" spans="1:33" x14ac:dyDescent="0.2">
      <c r="A12046" t="s">
        <v>623</v>
      </c>
      <c r="B12046" t="s">
        <v>12558</v>
      </c>
      <c r="C12046" s="1">
        <v>111.3</v>
      </c>
      <c r="D12046" s="5">
        <v>45450</v>
      </c>
      <c r="E12046" t="s">
        <v>23</v>
      </c>
      <c r="F12046" s="1" t="s">
        <v>15</v>
      </c>
      <c r="G12046" s="36" t="str">
        <f>Table1[[#This Row],[Split 1]]</f>
        <v>internet cable</v>
      </c>
      <c r="H12046" s="1" t="s">
        <v>12561</v>
      </c>
      <c r="AC12046" s="5">
        <v>45491</v>
      </c>
      <c r="AD12046" s="5" t="s">
        <v>13568</v>
      </c>
      <c r="AE12046" s="5" t="s">
        <v>198</v>
      </c>
      <c r="AF12046">
        <f>MONTH(Table1[[#This Row],[Date Sent]])</f>
        <v>7</v>
      </c>
      <c r="AG12046">
        <f>YEAR(Table1[[#This Row],[Date Sent]])</f>
        <v>2024</v>
      </c>
    </row>
    <row r="12047" spans="1:33" x14ac:dyDescent="0.2">
      <c r="A12047" t="s">
        <v>623</v>
      </c>
      <c r="B12047" t="s">
        <v>12558</v>
      </c>
      <c r="C12047" s="1">
        <v>13.53</v>
      </c>
      <c r="D12047" s="5">
        <v>45451</v>
      </c>
      <c r="E12047" t="s">
        <v>27</v>
      </c>
      <c r="F12047" s="1" t="s">
        <v>39</v>
      </c>
      <c r="G12047" s="36" t="str">
        <f>Table1[[#This Row],[Split 1]]</f>
        <v>xpt repair</v>
      </c>
      <c r="H12047" s="1" t="s">
        <v>12562</v>
      </c>
      <c r="AC12047" s="5">
        <v>45491</v>
      </c>
      <c r="AD12047" s="5" t="s">
        <v>13568</v>
      </c>
      <c r="AE12047" s="5" t="s">
        <v>198</v>
      </c>
      <c r="AF12047">
        <f>MONTH(Table1[[#This Row],[Date Sent]])</f>
        <v>7</v>
      </c>
      <c r="AG12047">
        <f>YEAR(Table1[[#This Row],[Date Sent]])</f>
        <v>2024</v>
      </c>
    </row>
    <row r="12048" spans="1:33" x14ac:dyDescent="0.2">
      <c r="A12048" t="s">
        <v>623</v>
      </c>
      <c r="B12048" t="s">
        <v>12558</v>
      </c>
      <c r="C12048" s="1">
        <v>59.19</v>
      </c>
      <c r="D12048" s="5">
        <v>45457</v>
      </c>
      <c r="E12048" t="s">
        <v>21</v>
      </c>
      <c r="F12048" s="1" t="s">
        <v>33</v>
      </c>
      <c r="G12048" s="42" t="s">
        <v>33</v>
      </c>
      <c r="H12048" s="1" t="s">
        <v>12563</v>
      </c>
      <c r="AC12048" s="5">
        <v>45491</v>
      </c>
      <c r="AD12048" s="5" t="s">
        <v>13568</v>
      </c>
      <c r="AE12048" s="5" t="s">
        <v>198</v>
      </c>
      <c r="AF12048">
        <f>MONTH(Table1[[#This Row],[Date Sent]])</f>
        <v>7</v>
      </c>
      <c r="AG12048">
        <f>YEAR(Table1[[#This Row],[Date Sent]])</f>
        <v>2024</v>
      </c>
    </row>
    <row r="12049" spans="1:33" x14ac:dyDescent="0.2">
      <c r="A12049" t="s">
        <v>623</v>
      </c>
      <c r="B12049" t="s">
        <v>12558</v>
      </c>
      <c r="C12049" s="1">
        <v>26.14</v>
      </c>
      <c r="D12049" s="5">
        <v>45457</v>
      </c>
      <c r="E12049" t="s">
        <v>24</v>
      </c>
      <c r="F12049" s="1" t="s">
        <v>918</v>
      </c>
      <c r="G12049" s="42" t="s">
        <v>33</v>
      </c>
      <c r="H12049" s="1" t="s">
        <v>3539</v>
      </c>
      <c r="I12049">
        <v>5.1800000000000006</v>
      </c>
      <c r="J12049" s="16" t="s">
        <v>18</v>
      </c>
      <c r="K12049" s="1" t="s">
        <v>7417</v>
      </c>
      <c r="L12049">
        <v>20.96</v>
      </c>
      <c r="M12049" t="s">
        <v>33</v>
      </c>
      <c r="N12049" s="1" t="s">
        <v>950</v>
      </c>
      <c r="AC12049" s="5">
        <v>45491</v>
      </c>
      <c r="AD12049" s="5" t="s">
        <v>13568</v>
      </c>
      <c r="AE12049" s="5" t="s">
        <v>198</v>
      </c>
      <c r="AF12049">
        <f>MONTH(Table1[[#This Row],[Date Sent]])</f>
        <v>7</v>
      </c>
      <c r="AG12049">
        <f>YEAR(Table1[[#This Row],[Date Sent]])</f>
        <v>2024</v>
      </c>
    </row>
    <row r="12050" spans="1:33" x14ac:dyDescent="0.2">
      <c r="A12050" t="s">
        <v>623</v>
      </c>
      <c r="B12050" t="s">
        <v>12558</v>
      </c>
      <c r="C12050" s="1">
        <v>16.91</v>
      </c>
      <c r="D12050" s="5">
        <v>45466</v>
      </c>
      <c r="E12050" t="s">
        <v>23</v>
      </c>
      <c r="F12050" s="1" t="s">
        <v>33</v>
      </c>
      <c r="G12050" s="42" t="s">
        <v>33</v>
      </c>
      <c r="H12050" s="1" t="s">
        <v>12564</v>
      </c>
      <c r="AC12050" s="5">
        <v>45491</v>
      </c>
      <c r="AD12050" s="5" t="s">
        <v>13568</v>
      </c>
      <c r="AE12050" s="5" t="s">
        <v>198</v>
      </c>
      <c r="AF12050">
        <f>MONTH(Table1[[#This Row],[Date Sent]])</f>
        <v>7</v>
      </c>
      <c r="AG12050">
        <f>YEAR(Table1[[#This Row],[Date Sent]])</f>
        <v>2024</v>
      </c>
    </row>
    <row r="12051" spans="1:33" x14ac:dyDescent="0.2">
      <c r="A12051" t="s">
        <v>623</v>
      </c>
      <c r="B12051" t="s">
        <v>12558</v>
      </c>
      <c r="C12051" s="1">
        <v>54.17</v>
      </c>
      <c r="D12051" s="5">
        <v>45467</v>
      </c>
      <c r="E12051" t="s">
        <v>21</v>
      </c>
      <c r="F12051" s="1" t="s">
        <v>33</v>
      </c>
      <c r="G12051" s="42" t="s">
        <v>33</v>
      </c>
      <c r="H12051" s="1" t="s">
        <v>1703</v>
      </c>
      <c r="AC12051" s="5">
        <v>45491</v>
      </c>
      <c r="AD12051" s="5" t="s">
        <v>13568</v>
      </c>
      <c r="AE12051" s="5" t="s">
        <v>198</v>
      </c>
      <c r="AF12051">
        <f>MONTH(Table1[[#This Row],[Date Sent]])</f>
        <v>7</v>
      </c>
      <c r="AG12051">
        <f>YEAR(Table1[[#This Row],[Date Sent]])</f>
        <v>2024</v>
      </c>
    </row>
    <row r="12052" spans="1:33" x14ac:dyDescent="0.2">
      <c r="A12052" t="s">
        <v>623</v>
      </c>
      <c r="B12052" t="s">
        <v>12558</v>
      </c>
      <c r="C12052" s="1">
        <v>23.84</v>
      </c>
      <c r="D12052" s="5">
        <v>45467</v>
      </c>
      <c r="E12052" t="s">
        <v>24</v>
      </c>
      <c r="F12052" s="1" t="s">
        <v>18</v>
      </c>
      <c r="G12052" s="42" t="s">
        <v>18</v>
      </c>
      <c r="H12052" s="1" t="s">
        <v>7457</v>
      </c>
      <c r="AC12052" s="5">
        <v>45491</v>
      </c>
      <c r="AD12052" s="5" t="s">
        <v>13568</v>
      </c>
      <c r="AE12052" s="5" t="s">
        <v>198</v>
      </c>
      <c r="AF12052">
        <f>MONTH(Table1[[#This Row],[Date Sent]])</f>
        <v>7</v>
      </c>
      <c r="AG12052">
        <f>YEAR(Table1[[#This Row],[Date Sent]])</f>
        <v>2024</v>
      </c>
    </row>
    <row r="12053" spans="1:33" x14ac:dyDescent="0.2">
      <c r="A12053" t="s">
        <v>634</v>
      </c>
      <c r="B12053" t="s">
        <v>11607</v>
      </c>
      <c r="C12053" s="1">
        <v>91.18</v>
      </c>
      <c r="D12053" s="5">
        <v>45426</v>
      </c>
      <c r="E12053" t="s">
        <v>21</v>
      </c>
      <c r="F12053" s="1" t="s">
        <v>11869</v>
      </c>
      <c r="G12053" s="42" t="s">
        <v>12565</v>
      </c>
      <c r="H12053" s="1" t="s">
        <v>12566</v>
      </c>
      <c r="AC12053" s="5">
        <v>45491</v>
      </c>
      <c r="AD12053" s="5" t="s">
        <v>11649</v>
      </c>
      <c r="AE12053" s="5" t="s">
        <v>11649</v>
      </c>
      <c r="AF12053">
        <f>MONTH(Table1[[#This Row],[Date Sent]])</f>
        <v>7</v>
      </c>
      <c r="AG12053">
        <f>YEAR(Table1[[#This Row],[Date Sent]])</f>
        <v>2024</v>
      </c>
    </row>
    <row r="12054" spans="1:33" x14ac:dyDescent="0.2">
      <c r="A12054" t="s">
        <v>634</v>
      </c>
      <c r="B12054" t="s">
        <v>11607</v>
      </c>
      <c r="C12054" s="1">
        <v>24.33</v>
      </c>
      <c r="D12054" s="5">
        <v>45443</v>
      </c>
      <c r="E12054" t="s">
        <v>21</v>
      </c>
      <c r="F12054" s="1" t="s">
        <v>33</v>
      </c>
      <c r="G12054" s="36" t="str">
        <f>Table1[[#This Row],[Split 1]]</f>
        <v>Fabric softners, cleaning wipes</v>
      </c>
      <c r="H12054" s="1" t="s">
        <v>12567</v>
      </c>
      <c r="AC12054" s="5">
        <v>45491</v>
      </c>
      <c r="AD12054" s="5" t="s">
        <v>11649</v>
      </c>
      <c r="AE12054" s="5" t="s">
        <v>11649</v>
      </c>
      <c r="AF12054">
        <f>MONTH(Table1[[#This Row],[Date Sent]])</f>
        <v>7</v>
      </c>
      <c r="AG12054">
        <f>YEAR(Table1[[#This Row],[Date Sent]])</f>
        <v>2024</v>
      </c>
    </row>
    <row r="12055" spans="1:33" x14ac:dyDescent="0.2">
      <c r="A12055" t="s">
        <v>634</v>
      </c>
      <c r="B12055" t="s">
        <v>11607</v>
      </c>
      <c r="C12055" s="1">
        <v>318</v>
      </c>
      <c r="D12055" s="5">
        <v>45447</v>
      </c>
      <c r="E12055" t="s">
        <v>27</v>
      </c>
      <c r="F12055" s="1" t="s">
        <v>53</v>
      </c>
      <c r="G12055" s="42" t="s">
        <v>39</v>
      </c>
      <c r="H12055" s="1" t="s">
        <v>12568</v>
      </c>
      <c r="AC12055" s="5">
        <v>45491</v>
      </c>
      <c r="AD12055" s="5" t="s">
        <v>11649</v>
      </c>
      <c r="AE12055" s="5" t="s">
        <v>11649</v>
      </c>
      <c r="AF12055">
        <f>MONTH(Table1[[#This Row],[Date Sent]])</f>
        <v>7</v>
      </c>
      <c r="AG12055">
        <f>YEAR(Table1[[#This Row],[Date Sent]])</f>
        <v>2024</v>
      </c>
    </row>
    <row r="12056" spans="1:33" x14ac:dyDescent="0.2">
      <c r="A12056" t="s">
        <v>634</v>
      </c>
      <c r="B12056" t="s">
        <v>11607</v>
      </c>
      <c r="C12056" s="1">
        <v>4.2300000000000004</v>
      </c>
      <c r="D12056" s="5">
        <v>45447</v>
      </c>
      <c r="E12056" t="s">
        <v>13</v>
      </c>
      <c r="F12056" s="1" t="s">
        <v>33</v>
      </c>
      <c r="G12056" s="42" t="s">
        <v>33</v>
      </c>
      <c r="H12056" s="1" t="s">
        <v>2082</v>
      </c>
      <c r="AC12056" s="5">
        <v>45491</v>
      </c>
      <c r="AD12056" s="5" t="s">
        <v>11649</v>
      </c>
      <c r="AE12056" s="5" t="s">
        <v>11649</v>
      </c>
      <c r="AF12056">
        <f>MONTH(Table1[[#This Row],[Date Sent]])</f>
        <v>7</v>
      </c>
      <c r="AG12056">
        <f>YEAR(Table1[[#This Row],[Date Sent]])</f>
        <v>2024</v>
      </c>
    </row>
    <row r="12057" spans="1:33" x14ac:dyDescent="0.2">
      <c r="A12057" t="s">
        <v>634</v>
      </c>
      <c r="B12057" t="s">
        <v>11607</v>
      </c>
      <c r="C12057" s="1">
        <v>413.03</v>
      </c>
      <c r="D12057" s="5">
        <v>45448</v>
      </c>
      <c r="E12057" t="s">
        <v>27</v>
      </c>
      <c r="F12057" s="1" t="s">
        <v>39</v>
      </c>
      <c r="G12057" s="36" t="str">
        <f>Table1[[#This Row],[Split 1]]</f>
        <v>Fixing of dumpster door</v>
      </c>
      <c r="H12057" s="1" t="s">
        <v>12569</v>
      </c>
      <c r="AC12057" s="5">
        <v>45491</v>
      </c>
      <c r="AD12057" s="5" t="s">
        <v>11649</v>
      </c>
      <c r="AE12057" s="5" t="s">
        <v>11649</v>
      </c>
      <c r="AF12057">
        <f>MONTH(Table1[[#This Row],[Date Sent]])</f>
        <v>7</v>
      </c>
      <c r="AG12057">
        <f>YEAR(Table1[[#This Row],[Date Sent]])</f>
        <v>2024</v>
      </c>
    </row>
    <row r="12058" spans="1:33" x14ac:dyDescent="0.2">
      <c r="A12058" t="s">
        <v>634</v>
      </c>
      <c r="B12058" t="s">
        <v>11607</v>
      </c>
      <c r="C12058" s="1">
        <v>18.39</v>
      </c>
      <c r="D12058" s="5">
        <v>45448</v>
      </c>
      <c r="E12058" t="s">
        <v>24</v>
      </c>
      <c r="F12058" s="1" t="s">
        <v>18</v>
      </c>
      <c r="G12058" s="36" t="str">
        <f>Table1[[#This Row],[Split 1]]</f>
        <v>Candy for staff</v>
      </c>
      <c r="H12058" s="1" t="s">
        <v>12570</v>
      </c>
      <c r="AC12058" s="5">
        <v>45491</v>
      </c>
      <c r="AD12058" s="5" t="s">
        <v>11649</v>
      </c>
      <c r="AE12058" s="5" t="s">
        <v>11649</v>
      </c>
      <c r="AF12058">
        <f>MONTH(Table1[[#This Row],[Date Sent]])</f>
        <v>7</v>
      </c>
      <c r="AG12058">
        <f>YEAR(Table1[[#This Row],[Date Sent]])</f>
        <v>2024</v>
      </c>
    </row>
    <row r="12059" spans="1:33" x14ac:dyDescent="0.2">
      <c r="A12059" t="s">
        <v>634</v>
      </c>
      <c r="B12059" t="s">
        <v>11607</v>
      </c>
      <c r="C12059" s="1">
        <v>57.22</v>
      </c>
      <c r="D12059" s="5">
        <v>45458</v>
      </c>
      <c r="E12059" t="s">
        <v>15</v>
      </c>
      <c r="F12059" s="1" t="s">
        <v>918</v>
      </c>
      <c r="G12059" s="42" t="s">
        <v>11763</v>
      </c>
      <c r="H12059" s="1" t="s">
        <v>12571</v>
      </c>
      <c r="I12059">
        <v>29.61</v>
      </c>
      <c r="J12059" s="16" t="s">
        <v>21</v>
      </c>
      <c r="K12059" s="1" t="s">
        <v>1722</v>
      </c>
      <c r="L12059">
        <v>27.61</v>
      </c>
      <c r="M12059" t="s">
        <v>15</v>
      </c>
      <c r="N12059" s="1" t="s">
        <v>2449</v>
      </c>
      <c r="AC12059" s="5">
        <v>45491</v>
      </c>
      <c r="AD12059" s="5" t="s">
        <v>11649</v>
      </c>
      <c r="AE12059" s="5" t="s">
        <v>11649</v>
      </c>
      <c r="AF12059">
        <f>MONTH(Table1[[#This Row],[Date Sent]])</f>
        <v>7</v>
      </c>
      <c r="AG12059">
        <f>YEAR(Table1[[#This Row],[Date Sent]])</f>
        <v>2024</v>
      </c>
    </row>
    <row r="12060" spans="1:33" x14ac:dyDescent="0.2">
      <c r="A12060" t="s">
        <v>634</v>
      </c>
      <c r="B12060" t="s">
        <v>11607</v>
      </c>
      <c r="C12060" s="1">
        <v>93.37</v>
      </c>
      <c r="D12060" s="5">
        <v>45460</v>
      </c>
      <c r="E12060" t="s">
        <v>21</v>
      </c>
      <c r="F12060" s="1" t="s">
        <v>918</v>
      </c>
      <c r="G12060" s="42" t="s">
        <v>12572</v>
      </c>
      <c r="H12060" s="1" t="s">
        <v>12573</v>
      </c>
      <c r="I12060">
        <v>36.700000000000003</v>
      </c>
      <c r="J12060" s="16" t="s">
        <v>18</v>
      </c>
      <c r="K12060" s="1" t="s">
        <v>12574</v>
      </c>
      <c r="L12060">
        <v>29.06</v>
      </c>
      <c r="M12060" t="s">
        <v>33</v>
      </c>
      <c r="N12060" s="1" t="s">
        <v>12575</v>
      </c>
      <c r="O12060">
        <v>27.61</v>
      </c>
      <c r="P12060" t="s">
        <v>15</v>
      </c>
      <c r="Q12060" s="1" t="s">
        <v>6002</v>
      </c>
      <c r="AC12060" s="5">
        <v>45491</v>
      </c>
      <c r="AD12060" s="5" t="s">
        <v>11649</v>
      </c>
      <c r="AE12060" s="5" t="s">
        <v>11649</v>
      </c>
      <c r="AF12060">
        <f>MONTH(Table1[[#This Row],[Date Sent]])</f>
        <v>7</v>
      </c>
      <c r="AG12060">
        <f>YEAR(Table1[[#This Row],[Date Sent]])</f>
        <v>2024</v>
      </c>
    </row>
    <row r="12061" spans="1:33" x14ac:dyDescent="0.2">
      <c r="A12061" t="s">
        <v>634</v>
      </c>
      <c r="B12061" t="s">
        <v>11607</v>
      </c>
      <c r="C12061" s="1">
        <v>9.9700000000000006</v>
      </c>
      <c r="D12061" s="5">
        <v>45464</v>
      </c>
      <c r="E12061" t="s">
        <v>17</v>
      </c>
      <c r="F12061" s="1" t="s">
        <v>39</v>
      </c>
      <c r="G12061" s="36" t="str">
        <f>Table1[[#This Row],[Split 1]]</f>
        <v>Bushing</v>
      </c>
      <c r="H12061" s="1" t="s">
        <v>12576</v>
      </c>
      <c r="AC12061" s="5">
        <v>45491</v>
      </c>
      <c r="AD12061" s="5" t="s">
        <v>11649</v>
      </c>
      <c r="AE12061" s="5" t="s">
        <v>11649</v>
      </c>
      <c r="AF12061">
        <f>MONTH(Table1[[#This Row],[Date Sent]])</f>
        <v>7</v>
      </c>
      <c r="AG12061">
        <f>YEAR(Table1[[#This Row],[Date Sent]])</f>
        <v>2024</v>
      </c>
    </row>
    <row r="12062" spans="1:33" x14ac:dyDescent="0.2">
      <c r="A12062" t="s">
        <v>634</v>
      </c>
      <c r="B12062" t="s">
        <v>11607</v>
      </c>
      <c r="C12062" s="1">
        <v>31.78</v>
      </c>
      <c r="D12062" s="5">
        <v>45464</v>
      </c>
      <c r="E12062" t="s">
        <v>17</v>
      </c>
      <c r="F12062" s="1" t="s">
        <v>918</v>
      </c>
      <c r="G12062" s="42" t="s">
        <v>12577</v>
      </c>
      <c r="H12062" s="1" t="s">
        <v>12578</v>
      </c>
      <c r="I12062">
        <v>15.8</v>
      </c>
      <c r="J12062" s="16" t="s">
        <v>21</v>
      </c>
      <c r="K12062" s="1" t="s">
        <v>1722</v>
      </c>
      <c r="L12062">
        <v>15.98</v>
      </c>
      <c r="M12062" t="s">
        <v>17</v>
      </c>
      <c r="N12062" s="1" t="s">
        <v>12579</v>
      </c>
      <c r="AC12062" s="5">
        <v>45491</v>
      </c>
      <c r="AD12062" s="5" t="s">
        <v>11649</v>
      </c>
      <c r="AE12062" s="5" t="s">
        <v>11649</v>
      </c>
      <c r="AF12062">
        <f>MONTH(Table1[[#This Row],[Date Sent]])</f>
        <v>7</v>
      </c>
      <c r="AG12062">
        <f>YEAR(Table1[[#This Row],[Date Sent]])</f>
        <v>2024</v>
      </c>
    </row>
    <row r="12063" spans="1:33" x14ac:dyDescent="0.2">
      <c r="A12063" t="s">
        <v>634</v>
      </c>
      <c r="B12063" t="s">
        <v>11607</v>
      </c>
      <c r="C12063" s="1">
        <v>20.010000000000002</v>
      </c>
      <c r="D12063" s="5">
        <v>45464</v>
      </c>
      <c r="E12063" t="s">
        <v>20</v>
      </c>
      <c r="F12063" s="1" t="s">
        <v>33</v>
      </c>
      <c r="G12063" s="42" t="s">
        <v>15</v>
      </c>
      <c r="H12063" s="1" t="s">
        <v>12580</v>
      </c>
      <c r="AC12063" s="5">
        <v>45491</v>
      </c>
      <c r="AD12063" s="5" t="s">
        <v>11649</v>
      </c>
      <c r="AE12063" s="5" t="s">
        <v>11649</v>
      </c>
      <c r="AF12063">
        <f>MONTH(Table1[[#This Row],[Date Sent]])</f>
        <v>7</v>
      </c>
      <c r="AG12063">
        <f>YEAR(Table1[[#This Row],[Date Sent]])</f>
        <v>2024</v>
      </c>
    </row>
    <row r="12064" spans="1:33" x14ac:dyDescent="0.2">
      <c r="A12064" t="s">
        <v>634</v>
      </c>
      <c r="B12064" t="s">
        <v>11607</v>
      </c>
      <c r="C12064" s="1">
        <v>111.99</v>
      </c>
      <c r="D12064" s="5">
        <v>45465</v>
      </c>
      <c r="E12064" t="s">
        <v>21</v>
      </c>
      <c r="F12064" s="1" t="s">
        <v>11869</v>
      </c>
      <c r="G12064" s="42" t="s">
        <v>12581</v>
      </c>
      <c r="H12064" s="1" t="s">
        <v>12582</v>
      </c>
      <c r="AC12064" s="5">
        <v>45491</v>
      </c>
      <c r="AD12064" s="5" t="s">
        <v>11649</v>
      </c>
      <c r="AE12064" s="5" t="s">
        <v>11649</v>
      </c>
      <c r="AF12064">
        <f>MONTH(Table1[[#This Row],[Date Sent]])</f>
        <v>7</v>
      </c>
      <c r="AG12064">
        <f>YEAR(Table1[[#This Row],[Date Sent]])</f>
        <v>2024</v>
      </c>
    </row>
    <row r="12065" spans="1:33" x14ac:dyDescent="0.2">
      <c r="A12065" t="s">
        <v>634</v>
      </c>
      <c r="B12065" t="s">
        <v>11607</v>
      </c>
      <c r="C12065" s="1">
        <v>151.15</v>
      </c>
      <c r="D12065" s="5">
        <v>45468</v>
      </c>
      <c r="E12065" t="s">
        <v>21</v>
      </c>
      <c r="F12065" s="1" t="s">
        <v>918</v>
      </c>
      <c r="G12065" s="42" t="s">
        <v>11820</v>
      </c>
      <c r="H12065" s="1" t="s">
        <v>12583</v>
      </c>
      <c r="I12065">
        <v>42.66</v>
      </c>
      <c r="J12065" s="16" t="s">
        <v>18</v>
      </c>
      <c r="K12065" s="1" t="s">
        <v>9757</v>
      </c>
      <c r="L12065">
        <v>108.49</v>
      </c>
      <c r="M12065" t="s">
        <v>33</v>
      </c>
      <c r="N12065" s="1" t="s">
        <v>12584</v>
      </c>
      <c r="AC12065" s="5">
        <v>45491</v>
      </c>
      <c r="AD12065" s="5" t="s">
        <v>11649</v>
      </c>
      <c r="AE12065" s="5" t="s">
        <v>11649</v>
      </c>
      <c r="AF12065">
        <f>MONTH(Table1[[#This Row],[Date Sent]])</f>
        <v>7</v>
      </c>
      <c r="AG12065">
        <f>YEAR(Table1[[#This Row],[Date Sent]])</f>
        <v>2024</v>
      </c>
    </row>
    <row r="12066" spans="1:33" x14ac:dyDescent="0.2">
      <c r="A12066" t="s">
        <v>694</v>
      </c>
      <c r="B12066" t="s">
        <v>12585</v>
      </c>
      <c r="C12066" s="1">
        <v>58.84</v>
      </c>
      <c r="D12066" s="5">
        <v>45464</v>
      </c>
      <c r="E12066" t="s">
        <v>18</v>
      </c>
      <c r="F12066" s="1" t="s">
        <v>918</v>
      </c>
      <c r="G12066" s="42" t="s">
        <v>18</v>
      </c>
      <c r="H12066" s="1" t="s">
        <v>12586</v>
      </c>
      <c r="I12066">
        <v>11.94</v>
      </c>
      <c r="J12066" s="16" t="s">
        <v>33</v>
      </c>
      <c r="K12066" s="1" t="s">
        <v>1602</v>
      </c>
      <c r="L12066">
        <v>46.900000000000013</v>
      </c>
      <c r="M12066" t="s">
        <v>18</v>
      </c>
      <c r="N12066" s="1" t="s">
        <v>10760</v>
      </c>
      <c r="AC12066" s="5">
        <v>45491</v>
      </c>
      <c r="AD12066" s="5" t="s">
        <v>14683</v>
      </c>
      <c r="AE12066" s="5" t="s">
        <v>198</v>
      </c>
      <c r="AF12066">
        <f>MONTH(Table1[[#This Row],[Date Sent]])</f>
        <v>7</v>
      </c>
      <c r="AG12066">
        <f>YEAR(Table1[[#This Row],[Date Sent]])</f>
        <v>2024</v>
      </c>
    </row>
    <row r="12067" spans="1:33" x14ac:dyDescent="0.2">
      <c r="A12067" t="s">
        <v>694</v>
      </c>
      <c r="B12067" t="s">
        <v>12585</v>
      </c>
      <c r="C12067" s="1">
        <v>93.13</v>
      </c>
      <c r="D12067" s="5">
        <v>45464</v>
      </c>
      <c r="E12067" t="s">
        <v>21</v>
      </c>
      <c r="F12067" s="1" t="s">
        <v>918</v>
      </c>
      <c r="G12067" s="42" t="s">
        <v>11804</v>
      </c>
      <c r="H12067" s="1" t="s">
        <v>12587</v>
      </c>
      <c r="I12067">
        <v>23.86</v>
      </c>
      <c r="J12067" s="16" t="s">
        <v>33</v>
      </c>
      <c r="K12067" s="1" t="s">
        <v>1062</v>
      </c>
      <c r="L12067">
        <v>69.27</v>
      </c>
      <c r="M12067" t="s">
        <v>17</v>
      </c>
      <c r="N12067" s="1" t="s">
        <v>5716</v>
      </c>
      <c r="AC12067" s="5">
        <v>45491</v>
      </c>
      <c r="AD12067" s="5" t="s">
        <v>14683</v>
      </c>
      <c r="AE12067" s="5" t="s">
        <v>198</v>
      </c>
      <c r="AF12067">
        <f>MONTH(Table1[[#This Row],[Date Sent]])</f>
        <v>7</v>
      </c>
      <c r="AG12067">
        <f>YEAR(Table1[[#This Row],[Date Sent]])</f>
        <v>2024</v>
      </c>
    </row>
    <row r="12068" spans="1:33" x14ac:dyDescent="0.2">
      <c r="A12068" t="s">
        <v>694</v>
      </c>
      <c r="B12068" t="s">
        <v>12585</v>
      </c>
      <c r="C12068" s="1">
        <v>7.19</v>
      </c>
      <c r="D12068" s="5">
        <v>45467</v>
      </c>
      <c r="E12068" t="s">
        <v>21</v>
      </c>
      <c r="F12068" s="1" t="s">
        <v>15</v>
      </c>
      <c r="G12068" s="42" t="s">
        <v>15</v>
      </c>
      <c r="H12068" s="1" t="s">
        <v>12588</v>
      </c>
      <c r="AC12068" s="5">
        <v>45491</v>
      </c>
      <c r="AD12068" s="5" t="s">
        <v>14683</v>
      </c>
      <c r="AE12068" s="5" t="s">
        <v>198</v>
      </c>
      <c r="AF12068">
        <f>MONTH(Table1[[#This Row],[Date Sent]])</f>
        <v>7</v>
      </c>
      <c r="AG12068">
        <f>YEAR(Table1[[#This Row],[Date Sent]])</f>
        <v>2024</v>
      </c>
    </row>
    <row r="12069" spans="1:33" x14ac:dyDescent="0.2">
      <c r="A12069" t="s">
        <v>694</v>
      </c>
      <c r="B12069" t="s">
        <v>12585</v>
      </c>
      <c r="C12069" s="1">
        <v>376.24</v>
      </c>
      <c r="D12069" s="5">
        <v>45468</v>
      </c>
      <c r="E12069" t="s">
        <v>33</v>
      </c>
      <c r="F12069" s="1" t="s">
        <v>17</v>
      </c>
      <c r="G12069" s="42" t="s">
        <v>17</v>
      </c>
      <c r="H12069" s="1" t="s">
        <v>9099</v>
      </c>
      <c r="AC12069" s="5">
        <v>45491</v>
      </c>
      <c r="AD12069" s="5" t="s">
        <v>14683</v>
      </c>
      <c r="AE12069" s="5" t="s">
        <v>198</v>
      </c>
      <c r="AF12069">
        <f>MONTH(Table1[[#This Row],[Date Sent]])</f>
        <v>7</v>
      </c>
      <c r="AG12069">
        <f>YEAR(Table1[[#This Row],[Date Sent]])</f>
        <v>2024</v>
      </c>
    </row>
    <row r="12070" spans="1:33" x14ac:dyDescent="0.2">
      <c r="A12070" t="s">
        <v>694</v>
      </c>
      <c r="B12070" t="s">
        <v>12585</v>
      </c>
      <c r="C12070" s="1">
        <v>63.11</v>
      </c>
      <c r="D12070" s="5">
        <v>45468</v>
      </c>
      <c r="E12070" t="s">
        <v>33</v>
      </c>
      <c r="F12070" s="1" t="s">
        <v>17</v>
      </c>
      <c r="G12070" s="42" t="s">
        <v>17</v>
      </c>
      <c r="H12070" s="1" t="s">
        <v>12589</v>
      </c>
      <c r="AC12070" s="5">
        <v>45491</v>
      </c>
      <c r="AD12070" s="5" t="s">
        <v>14683</v>
      </c>
      <c r="AE12070" s="5" t="s">
        <v>198</v>
      </c>
      <c r="AF12070">
        <f>MONTH(Table1[[#This Row],[Date Sent]])</f>
        <v>7</v>
      </c>
      <c r="AG12070">
        <f>YEAR(Table1[[#This Row],[Date Sent]])</f>
        <v>2024</v>
      </c>
    </row>
    <row r="12071" spans="1:33" x14ac:dyDescent="0.2">
      <c r="A12071" t="s">
        <v>1868</v>
      </c>
      <c r="B12071" t="s">
        <v>12590</v>
      </c>
      <c r="C12071" s="1">
        <v>46.6</v>
      </c>
      <c r="D12071" s="5">
        <v>45467</v>
      </c>
      <c r="E12071" t="s">
        <v>25</v>
      </c>
      <c r="F12071" s="1" t="s">
        <v>33</v>
      </c>
      <c r="G12071" s="42" t="s">
        <v>33</v>
      </c>
      <c r="H12071" s="1" t="s">
        <v>12591</v>
      </c>
      <c r="AC12071" s="5">
        <v>45491</v>
      </c>
      <c r="AD12071" s="5" t="s">
        <v>13308</v>
      </c>
      <c r="AE12071" s="5" t="s">
        <v>198</v>
      </c>
      <c r="AF12071">
        <f>MONTH(Table1[[#This Row],[Date Sent]])</f>
        <v>7</v>
      </c>
      <c r="AG12071">
        <f>YEAR(Table1[[#This Row],[Date Sent]])</f>
        <v>2024</v>
      </c>
    </row>
    <row r="12072" spans="1:33" x14ac:dyDescent="0.2">
      <c r="A12072" t="s">
        <v>1868</v>
      </c>
      <c r="B12072" t="s">
        <v>12590</v>
      </c>
      <c r="C12072" s="1">
        <v>62.49</v>
      </c>
      <c r="D12072" s="5">
        <v>45469</v>
      </c>
      <c r="E12072" t="s">
        <v>25</v>
      </c>
      <c r="F12072" s="1" t="s">
        <v>33</v>
      </c>
      <c r="G12072" s="42" t="s">
        <v>33</v>
      </c>
      <c r="H12072" s="1" t="s">
        <v>12592</v>
      </c>
      <c r="AC12072" s="5">
        <v>45491</v>
      </c>
      <c r="AD12072" s="5" t="s">
        <v>13308</v>
      </c>
      <c r="AE12072" s="5" t="s">
        <v>198</v>
      </c>
      <c r="AF12072">
        <f>MONTH(Table1[[#This Row],[Date Sent]])</f>
        <v>7</v>
      </c>
      <c r="AG12072">
        <f>YEAR(Table1[[#This Row],[Date Sent]])</f>
        <v>2024</v>
      </c>
    </row>
    <row r="12073" spans="1:33" x14ac:dyDescent="0.2">
      <c r="A12073" t="s">
        <v>1868</v>
      </c>
      <c r="B12073" t="s">
        <v>12590</v>
      </c>
      <c r="C12073" s="1">
        <v>9.48</v>
      </c>
      <c r="D12073" s="5">
        <v>45470</v>
      </c>
      <c r="E12073" t="s">
        <v>48</v>
      </c>
      <c r="F12073" s="1" t="s">
        <v>15</v>
      </c>
      <c r="G12073" s="42" t="s">
        <v>15</v>
      </c>
      <c r="H12073" s="1" t="s">
        <v>12593</v>
      </c>
      <c r="AC12073" s="5">
        <v>45491</v>
      </c>
      <c r="AD12073" s="5" t="s">
        <v>13308</v>
      </c>
      <c r="AE12073" s="5" t="s">
        <v>198</v>
      </c>
      <c r="AF12073">
        <f>MONTH(Table1[[#This Row],[Date Sent]])</f>
        <v>7</v>
      </c>
      <c r="AG12073">
        <f>YEAR(Table1[[#This Row],[Date Sent]])</f>
        <v>2024</v>
      </c>
    </row>
    <row r="12074" spans="1:33" x14ac:dyDescent="0.2">
      <c r="A12074" t="s">
        <v>1868</v>
      </c>
      <c r="B12074" t="s">
        <v>12590</v>
      </c>
      <c r="C12074" s="1">
        <v>12.59</v>
      </c>
      <c r="D12074" s="5">
        <v>45471</v>
      </c>
      <c r="E12074" t="s">
        <v>14</v>
      </c>
      <c r="F12074" s="1" t="s">
        <v>15</v>
      </c>
      <c r="G12074" s="42" t="s">
        <v>15</v>
      </c>
      <c r="H12074" s="1" t="s">
        <v>12594</v>
      </c>
      <c r="AC12074" s="5">
        <v>45491</v>
      </c>
      <c r="AD12074" s="5" t="s">
        <v>13308</v>
      </c>
      <c r="AE12074" s="5" t="s">
        <v>198</v>
      </c>
      <c r="AF12074">
        <f>MONTH(Table1[[#This Row],[Date Sent]])</f>
        <v>7</v>
      </c>
      <c r="AG12074">
        <f>YEAR(Table1[[#This Row],[Date Sent]])</f>
        <v>2024</v>
      </c>
    </row>
    <row r="12075" spans="1:33" x14ac:dyDescent="0.2">
      <c r="A12075" t="s">
        <v>612</v>
      </c>
      <c r="B12075" t="s">
        <v>12595</v>
      </c>
      <c r="C12075" s="1">
        <v>122.78</v>
      </c>
      <c r="D12075" s="5">
        <v>45469</v>
      </c>
      <c r="E12075" t="s">
        <v>39</v>
      </c>
      <c r="F12075" s="1" t="s">
        <v>33</v>
      </c>
      <c r="G12075" s="42" t="s">
        <v>33</v>
      </c>
      <c r="H12075" s="1" t="s">
        <v>6553</v>
      </c>
      <c r="AC12075" s="5">
        <v>45491</v>
      </c>
      <c r="AD12075" s="5" t="s">
        <v>13199</v>
      </c>
      <c r="AE12075" s="5" t="s">
        <v>198</v>
      </c>
      <c r="AF12075">
        <f>MONTH(Table1[[#This Row],[Date Sent]])</f>
        <v>7</v>
      </c>
      <c r="AG12075">
        <f>YEAR(Table1[[#This Row],[Date Sent]])</f>
        <v>2024</v>
      </c>
    </row>
    <row r="12076" spans="1:33" x14ac:dyDescent="0.2">
      <c r="A12076" t="s">
        <v>1429</v>
      </c>
      <c r="B12076" t="s">
        <v>12596</v>
      </c>
      <c r="C12076" s="1">
        <v>27.09</v>
      </c>
      <c r="D12076" s="5">
        <v>45468</v>
      </c>
      <c r="E12076" t="s">
        <v>21</v>
      </c>
      <c r="F12076" s="1" t="s">
        <v>33</v>
      </c>
      <c r="G12076" s="36" t="str">
        <f>Table1[[#This Row],[Split 1]]</f>
        <v>CLR for cleaning</v>
      </c>
      <c r="H12076" s="1" t="s">
        <v>12597</v>
      </c>
      <c r="AC12076" s="5">
        <v>45491</v>
      </c>
      <c r="AD12076" s="5" t="s">
        <v>14568</v>
      </c>
      <c r="AE12076" s="5" t="s">
        <v>475</v>
      </c>
      <c r="AF12076">
        <f>MONTH(Table1[[#This Row],[Date Sent]])</f>
        <v>7</v>
      </c>
      <c r="AG12076">
        <f>YEAR(Table1[[#This Row],[Date Sent]])</f>
        <v>2024</v>
      </c>
    </row>
    <row r="12077" spans="1:33" x14ac:dyDescent="0.2">
      <c r="A12077" t="s">
        <v>1429</v>
      </c>
      <c r="B12077" t="s">
        <v>12596</v>
      </c>
      <c r="C12077" s="1">
        <v>51.47</v>
      </c>
      <c r="D12077" s="5">
        <v>45469</v>
      </c>
      <c r="E12077" t="s">
        <v>33</v>
      </c>
      <c r="F12077" s="1" t="s">
        <v>39</v>
      </c>
      <c r="G12077" s="42" t="s">
        <v>39</v>
      </c>
      <c r="H12077" s="1" t="s">
        <v>12598</v>
      </c>
      <c r="AC12077" s="5">
        <v>45491</v>
      </c>
      <c r="AD12077" s="5" t="s">
        <v>14568</v>
      </c>
      <c r="AE12077" s="5" t="s">
        <v>475</v>
      </c>
      <c r="AF12077">
        <f>MONTH(Table1[[#This Row],[Date Sent]])</f>
        <v>7</v>
      </c>
      <c r="AG12077">
        <f>YEAR(Table1[[#This Row],[Date Sent]])</f>
        <v>2024</v>
      </c>
    </row>
    <row r="12078" spans="1:33" x14ac:dyDescent="0.2">
      <c r="A12078" t="s">
        <v>1429</v>
      </c>
      <c r="B12078" t="s">
        <v>12596</v>
      </c>
      <c r="C12078" s="1">
        <v>2.16</v>
      </c>
      <c r="D12078" s="5">
        <v>45469</v>
      </c>
      <c r="E12078" t="s">
        <v>21</v>
      </c>
      <c r="F12078" s="1" t="s">
        <v>33</v>
      </c>
      <c r="G12078" s="42" t="s">
        <v>33</v>
      </c>
      <c r="H12078" s="1" t="s">
        <v>12599</v>
      </c>
      <c r="AC12078" s="5">
        <v>45491</v>
      </c>
      <c r="AD12078" s="5" t="s">
        <v>14568</v>
      </c>
      <c r="AE12078" s="5" t="s">
        <v>475</v>
      </c>
      <c r="AF12078">
        <f>MONTH(Table1[[#This Row],[Date Sent]])</f>
        <v>7</v>
      </c>
      <c r="AG12078">
        <f>YEAR(Table1[[#This Row],[Date Sent]])</f>
        <v>2024</v>
      </c>
    </row>
    <row r="12079" spans="1:33" x14ac:dyDescent="0.2">
      <c r="A12079" t="s">
        <v>1429</v>
      </c>
      <c r="B12079" t="s">
        <v>12596</v>
      </c>
      <c r="C12079" s="1">
        <v>5.69</v>
      </c>
      <c r="D12079" s="5">
        <v>45469</v>
      </c>
      <c r="E12079" t="s">
        <v>33</v>
      </c>
      <c r="F12079" s="1" t="s">
        <v>39</v>
      </c>
      <c r="G12079" s="42" t="s">
        <v>39</v>
      </c>
      <c r="H12079" s="1" t="s">
        <v>12600</v>
      </c>
      <c r="AC12079" s="5">
        <v>45491</v>
      </c>
      <c r="AD12079" s="5" t="s">
        <v>14568</v>
      </c>
      <c r="AE12079" s="5" t="s">
        <v>475</v>
      </c>
      <c r="AF12079">
        <f>MONTH(Table1[[#This Row],[Date Sent]])</f>
        <v>7</v>
      </c>
      <c r="AG12079">
        <f>YEAR(Table1[[#This Row],[Date Sent]])</f>
        <v>2024</v>
      </c>
    </row>
    <row r="12080" spans="1:33" x14ac:dyDescent="0.2">
      <c r="A12080" t="s">
        <v>482</v>
      </c>
      <c r="B12080" t="s">
        <v>12601</v>
      </c>
      <c r="C12080" s="1">
        <v>96.02</v>
      </c>
      <c r="D12080" s="5">
        <v>45470</v>
      </c>
      <c r="E12080" t="s">
        <v>17</v>
      </c>
      <c r="F12080" s="1" t="s">
        <v>918</v>
      </c>
      <c r="G12080" s="42" t="s">
        <v>17</v>
      </c>
      <c r="H12080" s="1" t="s">
        <v>12602</v>
      </c>
      <c r="I12080">
        <v>9.7899999999999991</v>
      </c>
      <c r="J12080" s="16" t="s">
        <v>17</v>
      </c>
      <c r="K12080" s="1" t="s">
        <v>4326</v>
      </c>
      <c r="L12080">
        <v>86.22999999999999</v>
      </c>
      <c r="M12080" t="s">
        <v>15</v>
      </c>
      <c r="N12080" s="1" t="s">
        <v>12603</v>
      </c>
      <c r="AC12080" s="5">
        <v>45491</v>
      </c>
      <c r="AD12080" s="5" t="s">
        <v>13354</v>
      </c>
      <c r="AE12080" s="5" t="s">
        <v>475</v>
      </c>
      <c r="AF12080">
        <f>MONTH(Table1[[#This Row],[Date Sent]])</f>
        <v>7</v>
      </c>
      <c r="AG12080">
        <f>YEAR(Table1[[#This Row],[Date Sent]])</f>
        <v>2024</v>
      </c>
    </row>
    <row r="12081" spans="1:33" x14ac:dyDescent="0.2">
      <c r="A12081" t="s">
        <v>482</v>
      </c>
      <c r="B12081" t="s">
        <v>12601</v>
      </c>
      <c r="C12081" s="1">
        <v>234.12</v>
      </c>
      <c r="D12081" s="5">
        <v>45470</v>
      </c>
      <c r="E12081" t="s">
        <v>33</v>
      </c>
      <c r="F12081" s="1" t="s">
        <v>17</v>
      </c>
      <c r="G12081" s="42" t="s">
        <v>25</v>
      </c>
      <c r="H12081" s="1" t="s">
        <v>12604</v>
      </c>
      <c r="AC12081" s="5">
        <v>45491</v>
      </c>
      <c r="AD12081" s="5" t="s">
        <v>13354</v>
      </c>
      <c r="AE12081" s="5" t="s">
        <v>475</v>
      </c>
      <c r="AF12081">
        <f>MONTH(Table1[[#This Row],[Date Sent]])</f>
        <v>7</v>
      </c>
      <c r="AG12081">
        <f>YEAR(Table1[[#This Row],[Date Sent]])</f>
        <v>2024</v>
      </c>
    </row>
    <row r="12082" spans="1:33" x14ac:dyDescent="0.2">
      <c r="A12082" t="s">
        <v>767</v>
      </c>
      <c r="B12082" t="s">
        <v>12605</v>
      </c>
      <c r="C12082" s="1">
        <v>449.87</v>
      </c>
      <c r="D12082" s="5">
        <v>45470</v>
      </c>
      <c r="E12082" t="s">
        <v>21</v>
      </c>
      <c r="F12082" s="1" t="s">
        <v>33</v>
      </c>
      <c r="G12082" s="42" t="s">
        <v>33</v>
      </c>
      <c r="H12082" s="1" t="s">
        <v>4709</v>
      </c>
      <c r="AC12082" s="5">
        <v>45491</v>
      </c>
      <c r="AD12082" s="5" t="s">
        <v>14565</v>
      </c>
      <c r="AE12082" s="5" t="s">
        <v>475</v>
      </c>
      <c r="AF12082">
        <f>MONTH(Table1[[#This Row],[Date Sent]])</f>
        <v>7</v>
      </c>
      <c r="AG12082">
        <f>YEAR(Table1[[#This Row],[Date Sent]])</f>
        <v>2024</v>
      </c>
    </row>
    <row r="12083" spans="1:33" x14ac:dyDescent="0.2">
      <c r="A12083" t="s">
        <v>767</v>
      </c>
      <c r="B12083" t="s">
        <v>12605</v>
      </c>
      <c r="C12083" s="1">
        <v>213.55</v>
      </c>
      <c r="D12083" s="5">
        <v>45472</v>
      </c>
      <c r="E12083" t="s">
        <v>21</v>
      </c>
      <c r="F12083" s="1" t="s">
        <v>17</v>
      </c>
      <c r="G12083" s="42" t="s">
        <v>17</v>
      </c>
      <c r="H12083" s="1" t="s">
        <v>9372</v>
      </c>
      <c r="AC12083" s="5">
        <v>45491</v>
      </c>
      <c r="AD12083" s="5" t="s">
        <v>14565</v>
      </c>
      <c r="AE12083" s="5" t="s">
        <v>475</v>
      </c>
      <c r="AF12083">
        <f>MONTH(Table1[[#This Row],[Date Sent]])</f>
        <v>7</v>
      </c>
      <c r="AG12083">
        <f>YEAR(Table1[[#This Row],[Date Sent]])</f>
        <v>2024</v>
      </c>
    </row>
    <row r="12084" spans="1:33" x14ac:dyDescent="0.2">
      <c r="A12084" t="s">
        <v>451</v>
      </c>
      <c r="B12084" t="s">
        <v>725</v>
      </c>
      <c r="C12084" s="1">
        <v>203.41</v>
      </c>
      <c r="D12084" s="5">
        <v>45390</v>
      </c>
      <c r="E12084" t="s">
        <v>33</v>
      </c>
      <c r="F12084" s="1" t="s">
        <v>918</v>
      </c>
      <c r="G12084" s="42" t="s">
        <v>11820</v>
      </c>
      <c r="H12084" s="1" t="s">
        <v>12606</v>
      </c>
      <c r="I12084">
        <v>188.87</v>
      </c>
      <c r="J12084" s="16" t="s">
        <v>33</v>
      </c>
      <c r="K12084" s="1" t="s">
        <v>12607</v>
      </c>
      <c r="L12084">
        <v>14.53999999999999</v>
      </c>
      <c r="M12084" t="s">
        <v>18</v>
      </c>
      <c r="N12084" s="1" t="s">
        <v>978</v>
      </c>
      <c r="AC12084" s="5">
        <v>45491</v>
      </c>
      <c r="AD12084" s="5" t="s">
        <v>14681</v>
      </c>
      <c r="AE12084" s="5" t="s">
        <v>475</v>
      </c>
      <c r="AF12084">
        <f>MONTH(Table1[[#This Row],[Date Sent]])</f>
        <v>7</v>
      </c>
      <c r="AG12084">
        <f>YEAR(Table1[[#This Row],[Date Sent]])</f>
        <v>2024</v>
      </c>
    </row>
    <row r="12085" spans="1:33" x14ac:dyDescent="0.2">
      <c r="A12085" t="s">
        <v>451</v>
      </c>
      <c r="B12085" t="s">
        <v>725</v>
      </c>
      <c r="C12085" s="1">
        <v>65.8</v>
      </c>
      <c r="D12085" s="5">
        <v>45395</v>
      </c>
      <c r="E12085" t="s">
        <v>21</v>
      </c>
      <c r="F12085" s="1" t="s">
        <v>33</v>
      </c>
      <c r="G12085" s="36" t="str">
        <f>Table1[[#This Row],[Split 1]]</f>
        <v>Utility Cart add ons</v>
      </c>
      <c r="H12085" s="1" t="s">
        <v>12608</v>
      </c>
      <c r="AC12085" s="5">
        <v>45491</v>
      </c>
      <c r="AD12085" s="5" t="s">
        <v>14681</v>
      </c>
      <c r="AE12085" s="5" t="s">
        <v>475</v>
      </c>
      <c r="AF12085">
        <f>MONTH(Table1[[#This Row],[Date Sent]])</f>
        <v>7</v>
      </c>
      <c r="AG12085">
        <f>YEAR(Table1[[#This Row],[Date Sent]])</f>
        <v>2024</v>
      </c>
    </row>
    <row r="12086" spans="1:33" x14ac:dyDescent="0.2">
      <c r="A12086" t="s">
        <v>451</v>
      </c>
      <c r="B12086" t="s">
        <v>725</v>
      </c>
      <c r="C12086" s="1">
        <v>621.85</v>
      </c>
      <c r="D12086" s="5">
        <v>45401</v>
      </c>
      <c r="E12086" t="s">
        <v>21</v>
      </c>
      <c r="F12086" s="1" t="s">
        <v>918</v>
      </c>
      <c r="G12086" s="42" t="s">
        <v>12609</v>
      </c>
      <c r="H12086" s="1" t="s">
        <v>12610</v>
      </c>
      <c r="I12086">
        <v>579.99</v>
      </c>
      <c r="J12086" s="16" t="s">
        <v>25</v>
      </c>
      <c r="K12086" s="1" t="s">
        <v>12611</v>
      </c>
      <c r="L12086">
        <v>41.860000000000007</v>
      </c>
      <c r="M12086" t="s">
        <v>15</v>
      </c>
      <c r="N12086" s="1" t="s">
        <v>12612</v>
      </c>
      <c r="AC12086" s="5">
        <v>45491</v>
      </c>
      <c r="AD12086" s="5" t="s">
        <v>14681</v>
      </c>
      <c r="AE12086" s="5" t="s">
        <v>475</v>
      </c>
      <c r="AF12086">
        <f>MONTH(Table1[[#This Row],[Date Sent]])</f>
        <v>7</v>
      </c>
      <c r="AG12086">
        <f>YEAR(Table1[[#This Row],[Date Sent]])</f>
        <v>2024</v>
      </c>
    </row>
    <row r="12087" spans="1:33" x14ac:dyDescent="0.2">
      <c r="A12087" t="s">
        <v>451</v>
      </c>
      <c r="B12087" t="s">
        <v>725</v>
      </c>
      <c r="C12087" s="1">
        <v>1.77</v>
      </c>
      <c r="D12087" s="5">
        <v>45401</v>
      </c>
      <c r="E12087" t="s">
        <v>20</v>
      </c>
      <c r="F12087" s="1" t="s">
        <v>40</v>
      </c>
      <c r="G12087" s="42" t="s">
        <v>40</v>
      </c>
      <c r="H12087" s="1" t="s">
        <v>10658</v>
      </c>
      <c r="AC12087" s="5">
        <v>45491</v>
      </c>
      <c r="AD12087" s="5" t="s">
        <v>14681</v>
      </c>
      <c r="AE12087" s="5" t="s">
        <v>475</v>
      </c>
      <c r="AF12087">
        <f>MONTH(Table1[[#This Row],[Date Sent]])</f>
        <v>7</v>
      </c>
      <c r="AG12087">
        <f>YEAR(Table1[[#This Row],[Date Sent]])</f>
        <v>2024</v>
      </c>
    </row>
    <row r="12088" spans="1:33" x14ac:dyDescent="0.2">
      <c r="A12088" t="s">
        <v>451</v>
      </c>
      <c r="B12088" t="s">
        <v>725</v>
      </c>
      <c r="C12088" s="1">
        <v>20.22</v>
      </c>
      <c r="D12088" s="5">
        <v>45401</v>
      </c>
      <c r="E12088" t="s">
        <v>21</v>
      </c>
      <c r="F12088" s="1" t="s">
        <v>15</v>
      </c>
      <c r="G12088" s="42" t="s">
        <v>15</v>
      </c>
      <c r="H12088" s="1" t="s">
        <v>12613</v>
      </c>
      <c r="AC12088" s="5">
        <v>45491</v>
      </c>
      <c r="AD12088" s="5" t="s">
        <v>14681</v>
      </c>
      <c r="AE12088" s="5" t="s">
        <v>475</v>
      </c>
      <c r="AF12088">
        <f>MONTH(Table1[[#This Row],[Date Sent]])</f>
        <v>7</v>
      </c>
      <c r="AG12088">
        <f>YEAR(Table1[[#This Row],[Date Sent]])</f>
        <v>2024</v>
      </c>
    </row>
    <row r="12089" spans="1:33" x14ac:dyDescent="0.2">
      <c r="A12089" t="s">
        <v>389</v>
      </c>
      <c r="B12089" t="s">
        <v>12614</v>
      </c>
      <c r="C12089" s="1">
        <v>21.79</v>
      </c>
      <c r="D12089" s="5">
        <v>45461</v>
      </c>
      <c r="E12089" t="s">
        <v>21</v>
      </c>
      <c r="F12089" s="1" t="s">
        <v>33</v>
      </c>
      <c r="G12089" s="36" t="str">
        <f>Table1[[#This Row],[Split 1]]</f>
        <v>extention cord and brackets</v>
      </c>
      <c r="H12089" s="1" t="s">
        <v>12615</v>
      </c>
      <c r="AC12089" s="5">
        <v>45491</v>
      </c>
      <c r="AD12089" s="5" t="s">
        <v>13215</v>
      </c>
      <c r="AE12089" s="5" t="s">
        <v>140</v>
      </c>
      <c r="AF12089">
        <f>MONTH(Table1[[#This Row],[Date Sent]])</f>
        <v>7</v>
      </c>
      <c r="AG12089">
        <f>YEAR(Table1[[#This Row],[Date Sent]])</f>
        <v>2024</v>
      </c>
    </row>
    <row r="12090" spans="1:33" x14ac:dyDescent="0.2">
      <c r="A12090" t="s">
        <v>389</v>
      </c>
      <c r="B12090" t="s">
        <v>12614</v>
      </c>
      <c r="C12090" s="1">
        <v>51.52</v>
      </c>
      <c r="D12090" s="5">
        <v>45464</v>
      </c>
      <c r="E12090" t="s">
        <v>21</v>
      </c>
      <c r="F12090" s="1" t="s">
        <v>33</v>
      </c>
      <c r="G12090" s="42" t="s">
        <v>33</v>
      </c>
      <c r="H12090" s="1" t="s">
        <v>12616</v>
      </c>
      <c r="AC12090" s="5">
        <v>45491</v>
      </c>
      <c r="AD12090" s="5" t="s">
        <v>13215</v>
      </c>
      <c r="AE12090" s="5" t="s">
        <v>140</v>
      </c>
      <c r="AF12090">
        <f>MONTH(Table1[[#This Row],[Date Sent]])</f>
        <v>7</v>
      </c>
      <c r="AG12090">
        <f>YEAR(Table1[[#This Row],[Date Sent]])</f>
        <v>2024</v>
      </c>
    </row>
    <row r="12091" spans="1:33" x14ac:dyDescent="0.2">
      <c r="A12091" t="s">
        <v>389</v>
      </c>
      <c r="B12091" t="s">
        <v>12614</v>
      </c>
      <c r="C12091" s="1">
        <v>28.74</v>
      </c>
      <c r="D12091" s="5">
        <v>45464</v>
      </c>
      <c r="E12091" t="s">
        <v>8</v>
      </c>
      <c r="F12091" s="1" t="s">
        <v>39</v>
      </c>
      <c r="G12091" s="42" t="s">
        <v>12312</v>
      </c>
      <c r="H12091" s="1" t="s">
        <v>4359</v>
      </c>
      <c r="AC12091" s="5">
        <v>45491</v>
      </c>
      <c r="AD12091" s="5" t="s">
        <v>13215</v>
      </c>
      <c r="AE12091" s="5" t="s">
        <v>140</v>
      </c>
      <c r="AF12091">
        <f>MONTH(Table1[[#This Row],[Date Sent]])</f>
        <v>7</v>
      </c>
      <c r="AG12091">
        <f>YEAR(Table1[[#This Row],[Date Sent]])</f>
        <v>2024</v>
      </c>
    </row>
    <row r="12092" spans="1:33" x14ac:dyDescent="0.2">
      <c r="A12092" t="s">
        <v>389</v>
      </c>
      <c r="B12092" t="s">
        <v>12614</v>
      </c>
      <c r="C12092" s="1">
        <v>27.85</v>
      </c>
      <c r="D12092" s="5">
        <v>45471</v>
      </c>
      <c r="E12092" t="s">
        <v>13</v>
      </c>
      <c r="F12092" s="1" t="s">
        <v>39</v>
      </c>
      <c r="G12092" s="42" t="s">
        <v>39</v>
      </c>
      <c r="H12092" s="1" t="s">
        <v>1688</v>
      </c>
      <c r="AC12092" s="5">
        <v>45491</v>
      </c>
      <c r="AD12092" s="5" t="s">
        <v>13215</v>
      </c>
      <c r="AE12092" s="5" t="s">
        <v>140</v>
      </c>
      <c r="AF12092">
        <f>MONTH(Table1[[#This Row],[Date Sent]])</f>
        <v>7</v>
      </c>
      <c r="AG12092">
        <f>YEAR(Table1[[#This Row],[Date Sent]])</f>
        <v>2024</v>
      </c>
    </row>
    <row r="12093" spans="1:33" x14ac:dyDescent="0.2">
      <c r="A12093" t="s">
        <v>542</v>
      </c>
      <c r="B12093" t="s">
        <v>12617</v>
      </c>
      <c r="C12093" s="1">
        <v>88.4</v>
      </c>
      <c r="D12093" s="5">
        <v>45432</v>
      </c>
      <c r="E12093" t="s">
        <v>13</v>
      </c>
      <c r="F12093" s="1" t="s">
        <v>39</v>
      </c>
      <c r="G12093" s="36" t="str">
        <f>Table1[[#This Row],[Split 1]]</f>
        <v>Hoses</v>
      </c>
      <c r="H12093" s="1" t="s">
        <v>3673</v>
      </c>
      <c r="AC12093" s="5">
        <v>45491</v>
      </c>
      <c r="AD12093" s="5" t="s">
        <v>13600</v>
      </c>
      <c r="AE12093" s="5" t="s">
        <v>313</v>
      </c>
      <c r="AF12093">
        <f>MONTH(Table1[[#This Row],[Date Sent]])</f>
        <v>7</v>
      </c>
      <c r="AG12093">
        <f>YEAR(Table1[[#This Row],[Date Sent]])</f>
        <v>2024</v>
      </c>
    </row>
    <row r="12094" spans="1:33" x14ac:dyDescent="0.2">
      <c r="A12094" t="s">
        <v>542</v>
      </c>
      <c r="B12094" t="s">
        <v>12617</v>
      </c>
      <c r="C12094" s="1">
        <v>111.78</v>
      </c>
      <c r="D12094" s="5">
        <v>45436</v>
      </c>
      <c r="E12094" t="s">
        <v>13</v>
      </c>
      <c r="F12094" s="1" t="s">
        <v>39</v>
      </c>
      <c r="G12094" s="42" t="s">
        <v>39</v>
      </c>
      <c r="H12094" s="1" t="s">
        <v>1520</v>
      </c>
      <c r="AC12094" s="5">
        <v>45491</v>
      </c>
      <c r="AD12094" s="5" t="s">
        <v>13600</v>
      </c>
      <c r="AE12094" s="5" t="s">
        <v>313</v>
      </c>
      <c r="AF12094">
        <f>MONTH(Table1[[#This Row],[Date Sent]])</f>
        <v>7</v>
      </c>
      <c r="AG12094">
        <f>YEAR(Table1[[#This Row],[Date Sent]])</f>
        <v>2024</v>
      </c>
    </row>
    <row r="12095" spans="1:33" x14ac:dyDescent="0.2">
      <c r="A12095" t="s">
        <v>316</v>
      </c>
      <c r="B12095" t="s">
        <v>12618</v>
      </c>
      <c r="C12095" s="1">
        <v>99.56</v>
      </c>
      <c r="D12095" s="5">
        <v>45440</v>
      </c>
      <c r="E12095" t="s">
        <v>21</v>
      </c>
      <c r="F12095" s="1" t="s">
        <v>918</v>
      </c>
      <c r="G12095" s="42" t="s">
        <v>11763</v>
      </c>
      <c r="H12095" s="1" t="s">
        <v>12619</v>
      </c>
      <c r="I12095">
        <v>52.05</v>
      </c>
      <c r="J12095" s="16" t="s">
        <v>18</v>
      </c>
      <c r="K12095" s="1" t="s">
        <v>12620</v>
      </c>
      <c r="L12095">
        <v>16.88</v>
      </c>
      <c r="M12095" t="s">
        <v>21</v>
      </c>
      <c r="N12095" s="1" t="s">
        <v>1722</v>
      </c>
      <c r="O12095">
        <v>13.91</v>
      </c>
      <c r="P12095" t="s">
        <v>33</v>
      </c>
      <c r="Q12095" s="1" t="s">
        <v>10559</v>
      </c>
      <c r="R12095">
        <v>16.72</v>
      </c>
      <c r="S12095" t="s">
        <v>15</v>
      </c>
      <c r="T12095" s="1" t="s">
        <v>12621</v>
      </c>
      <c r="AC12095" s="5">
        <v>45491</v>
      </c>
      <c r="AD12095" s="5" t="s">
        <v>13264</v>
      </c>
      <c r="AE12095" s="5" t="s">
        <v>174</v>
      </c>
      <c r="AF12095">
        <f>MONTH(Table1[[#This Row],[Date Sent]])</f>
        <v>7</v>
      </c>
      <c r="AG12095">
        <f>YEAR(Table1[[#This Row],[Date Sent]])</f>
        <v>2024</v>
      </c>
    </row>
    <row r="12096" spans="1:33" x14ac:dyDescent="0.2">
      <c r="A12096" t="s">
        <v>316</v>
      </c>
      <c r="B12096" t="s">
        <v>12618</v>
      </c>
      <c r="C12096" s="1">
        <v>248.95</v>
      </c>
      <c r="D12096" s="5">
        <v>45440</v>
      </c>
      <c r="E12096" t="s">
        <v>39</v>
      </c>
      <c r="F12096" s="1" t="s">
        <v>17</v>
      </c>
      <c r="G12096" s="42" t="s">
        <v>17</v>
      </c>
      <c r="H12096" s="1" t="s">
        <v>5643</v>
      </c>
      <c r="AC12096" s="5">
        <v>45491</v>
      </c>
      <c r="AD12096" s="5" t="s">
        <v>13264</v>
      </c>
      <c r="AE12096" s="5" t="s">
        <v>174</v>
      </c>
      <c r="AF12096">
        <f>MONTH(Table1[[#This Row],[Date Sent]])</f>
        <v>7</v>
      </c>
      <c r="AG12096">
        <f>YEAR(Table1[[#This Row],[Date Sent]])</f>
        <v>2024</v>
      </c>
    </row>
    <row r="12097" spans="1:33" x14ac:dyDescent="0.2">
      <c r="A12097" t="s">
        <v>316</v>
      </c>
      <c r="B12097" t="s">
        <v>12618</v>
      </c>
      <c r="C12097" s="1">
        <v>325.13</v>
      </c>
      <c r="D12097" s="5">
        <v>45449</v>
      </c>
      <c r="E12097" t="s">
        <v>21</v>
      </c>
      <c r="F12097" s="1" t="s">
        <v>33</v>
      </c>
      <c r="G12097" s="42" t="s">
        <v>33</v>
      </c>
      <c r="H12097" s="1" t="s">
        <v>12622</v>
      </c>
      <c r="AC12097" s="5">
        <v>45491</v>
      </c>
      <c r="AD12097" s="5" t="s">
        <v>13264</v>
      </c>
      <c r="AE12097" s="5" t="s">
        <v>174</v>
      </c>
      <c r="AF12097">
        <f>MONTH(Table1[[#This Row],[Date Sent]])</f>
        <v>7</v>
      </c>
      <c r="AG12097">
        <f>YEAR(Table1[[#This Row],[Date Sent]])</f>
        <v>2024</v>
      </c>
    </row>
    <row r="12098" spans="1:33" x14ac:dyDescent="0.2">
      <c r="A12098" t="s">
        <v>316</v>
      </c>
      <c r="B12098" t="s">
        <v>12618</v>
      </c>
      <c r="C12098" s="1">
        <v>238.13</v>
      </c>
      <c r="D12098" s="5">
        <v>45455</v>
      </c>
      <c r="E12098" t="s">
        <v>21</v>
      </c>
      <c r="F12098" s="1" t="s">
        <v>33</v>
      </c>
      <c r="G12098" s="42" t="s">
        <v>51</v>
      </c>
      <c r="H12098" s="1" t="s">
        <v>12623</v>
      </c>
      <c r="AC12098" s="5">
        <v>45491</v>
      </c>
      <c r="AD12098" s="5" t="s">
        <v>13264</v>
      </c>
      <c r="AE12098" s="5" t="s">
        <v>174</v>
      </c>
      <c r="AF12098">
        <f>MONTH(Table1[[#This Row],[Date Sent]])</f>
        <v>7</v>
      </c>
      <c r="AG12098">
        <f>YEAR(Table1[[#This Row],[Date Sent]])</f>
        <v>2024</v>
      </c>
    </row>
    <row r="12099" spans="1:33" x14ac:dyDescent="0.2">
      <c r="A12099" t="s">
        <v>316</v>
      </c>
      <c r="B12099" t="s">
        <v>12624</v>
      </c>
      <c r="C12099" s="1">
        <v>23.84</v>
      </c>
      <c r="D12099" s="5">
        <v>45434</v>
      </c>
      <c r="E12099" t="s">
        <v>27</v>
      </c>
      <c r="F12099" s="1" t="s">
        <v>39</v>
      </c>
      <c r="G12099" s="42" t="s">
        <v>39</v>
      </c>
      <c r="H12099" s="1" t="s">
        <v>12625</v>
      </c>
      <c r="AC12099" s="5">
        <v>45491</v>
      </c>
      <c r="AD12099" s="5" t="s">
        <v>13264</v>
      </c>
      <c r="AE12099" s="5" t="s">
        <v>174</v>
      </c>
      <c r="AF12099">
        <f>MONTH(Table1[[#This Row],[Date Sent]])</f>
        <v>7</v>
      </c>
      <c r="AG12099">
        <f>YEAR(Table1[[#This Row],[Date Sent]])</f>
        <v>2024</v>
      </c>
    </row>
    <row r="12100" spans="1:33" x14ac:dyDescent="0.2">
      <c r="A12100" t="s">
        <v>316</v>
      </c>
      <c r="B12100" t="s">
        <v>12624</v>
      </c>
      <c r="C12100" s="1">
        <v>22</v>
      </c>
      <c r="D12100" s="5">
        <v>45434</v>
      </c>
      <c r="E12100" t="s">
        <v>27</v>
      </c>
      <c r="F12100" s="1" t="s">
        <v>39</v>
      </c>
      <c r="G12100" s="42" t="s">
        <v>39</v>
      </c>
      <c r="H12100" s="1" t="s">
        <v>12626</v>
      </c>
      <c r="AC12100" s="5">
        <v>45491</v>
      </c>
      <c r="AD12100" s="5" t="s">
        <v>13264</v>
      </c>
      <c r="AE12100" s="5" t="s">
        <v>174</v>
      </c>
      <c r="AF12100">
        <f>MONTH(Table1[[#This Row],[Date Sent]])</f>
        <v>7</v>
      </c>
      <c r="AG12100">
        <f>YEAR(Table1[[#This Row],[Date Sent]])</f>
        <v>2024</v>
      </c>
    </row>
    <row r="12101" spans="1:33" x14ac:dyDescent="0.2">
      <c r="A12101" t="s">
        <v>10479</v>
      </c>
      <c r="B12101" t="s">
        <v>12627</v>
      </c>
      <c r="C12101" s="1">
        <v>187.21</v>
      </c>
      <c r="D12101" s="5">
        <v>45444</v>
      </c>
      <c r="E12101" t="s">
        <v>21</v>
      </c>
      <c r="F12101" s="1" t="s">
        <v>21</v>
      </c>
      <c r="G12101" s="36" t="str">
        <f>Table1[[#This Row],[Split 1]]</f>
        <v>aluminum cleaner</v>
      </c>
      <c r="H12101" s="1" t="s">
        <v>8854</v>
      </c>
      <c r="AC12101" s="5">
        <v>45491</v>
      </c>
      <c r="AD12101" s="5" t="s">
        <v>14528</v>
      </c>
      <c r="AE12101" s="5" t="s">
        <v>174</v>
      </c>
      <c r="AF12101">
        <f>MONTH(Table1[[#This Row],[Date Sent]])</f>
        <v>7</v>
      </c>
      <c r="AG12101">
        <f>YEAR(Table1[[#This Row],[Date Sent]])</f>
        <v>2024</v>
      </c>
    </row>
    <row r="12102" spans="1:33" x14ac:dyDescent="0.2">
      <c r="A12102" t="s">
        <v>10479</v>
      </c>
      <c r="B12102" t="s">
        <v>12627</v>
      </c>
      <c r="C12102" s="1">
        <v>25.4</v>
      </c>
      <c r="D12102" s="5">
        <v>45446</v>
      </c>
      <c r="E12102" t="s">
        <v>21</v>
      </c>
      <c r="F12102" s="1" t="s">
        <v>33</v>
      </c>
      <c r="G12102" s="42" t="s">
        <v>33</v>
      </c>
      <c r="H12102" s="1" t="s">
        <v>12628</v>
      </c>
      <c r="AC12102" s="5">
        <v>45491</v>
      </c>
      <c r="AD12102" s="5" t="s">
        <v>14528</v>
      </c>
      <c r="AE12102" s="5" t="s">
        <v>174</v>
      </c>
      <c r="AF12102">
        <f>MONTH(Table1[[#This Row],[Date Sent]])</f>
        <v>7</v>
      </c>
      <c r="AG12102">
        <f>YEAR(Table1[[#This Row],[Date Sent]])</f>
        <v>2024</v>
      </c>
    </row>
    <row r="12103" spans="1:33" x14ac:dyDescent="0.2">
      <c r="A12103" t="s">
        <v>10479</v>
      </c>
      <c r="B12103" t="s">
        <v>12627</v>
      </c>
      <c r="C12103" s="1">
        <v>14.83</v>
      </c>
      <c r="D12103" s="5">
        <v>45447</v>
      </c>
      <c r="E12103" t="s">
        <v>33</v>
      </c>
      <c r="F12103" s="1" t="s">
        <v>16</v>
      </c>
      <c r="G12103" s="42" t="s">
        <v>16</v>
      </c>
      <c r="H12103" s="1" t="s">
        <v>12629</v>
      </c>
      <c r="AC12103" s="5">
        <v>45491</v>
      </c>
      <c r="AD12103" s="5" t="s">
        <v>14528</v>
      </c>
      <c r="AE12103" s="5" t="s">
        <v>174</v>
      </c>
      <c r="AF12103">
        <f>MONTH(Table1[[#This Row],[Date Sent]])</f>
        <v>7</v>
      </c>
      <c r="AG12103">
        <f>YEAR(Table1[[#This Row],[Date Sent]])</f>
        <v>2024</v>
      </c>
    </row>
    <row r="12104" spans="1:33" x14ac:dyDescent="0.2">
      <c r="A12104" t="s">
        <v>10479</v>
      </c>
      <c r="B12104" t="s">
        <v>12627</v>
      </c>
      <c r="C12104" s="1">
        <v>21.19</v>
      </c>
      <c r="D12104" s="5">
        <v>45448</v>
      </c>
      <c r="E12104" t="s">
        <v>7</v>
      </c>
      <c r="F12104" s="1" t="s">
        <v>39</v>
      </c>
      <c r="G12104" s="42" t="s">
        <v>25</v>
      </c>
      <c r="H12104" s="1" t="s">
        <v>12630</v>
      </c>
      <c r="AC12104" s="5">
        <v>45491</v>
      </c>
      <c r="AD12104" s="5" t="s">
        <v>14528</v>
      </c>
      <c r="AE12104" s="5" t="s">
        <v>174</v>
      </c>
      <c r="AF12104">
        <f>MONTH(Table1[[#This Row],[Date Sent]])</f>
        <v>7</v>
      </c>
      <c r="AG12104">
        <f>YEAR(Table1[[#This Row],[Date Sent]])</f>
        <v>2024</v>
      </c>
    </row>
    <row r="12105" spans="1:33" x14ac:dyDescent="0.2">
      <c r="A12105" t="s">
        <v>10479</v>
      </c>
      <c r="B12105" t="s">
        <v>12627</v>
      </c>
      <c r="C12105" s="1">
        <v>29.66</v>
      </c>
      <c r="D12105" s="5">
        <v>45450</v>
      </c>
      <c r="E12105" t="s">
        <v>21</v>
      </c>
      <c r="F12105" s="1" t="s">
        <v>16</v>
      </c>
      <c r="G12105" s="42" t="s">
        <v>16</v>
      </c>
      <c r="H12105" s="1" t="s">
        <v>12629</v>
      </c>
      <c r="AC12105" s="5">
        <v>45491</v>
      </c>
      <c r="AD12105" s="5" t="s">
        <v>14528</v>
      </c>
      <c r="AE12105" s="5" t="s">
        <v>174</v>
      </c>
      <c r="AF12105">
        <f>MONTH(Table1[[#This Row],[Date Sent]])</f>
        <v>7</v>
      </c>
      <c r="AG12105">
        <f>YEAR(Table1[[#This Row],[Date Sent]])</f>
        <v>2024</v>
      </c>
    </row>
    <row r="12106" spans="1:33" x14ac:dyDescent="0.2">
      <c r="A12106" t="s">
        <v>10479</v>
      </c>
      <c r="B12106" t="s">
        <v>12627</v>
      </c>
      <c r="C12106" s="1">
        <v>34.409999999999997</v>
      </c>
      <c r="D12106" s="5">
        <v>45453</v>
      </c>
      <c r="E12106" t="s">
        <v>21</v>
      </c>
      <c r="F12106" s="1" t="s">
        <v>33</v>
      </c>
      <c r="G12106" s="36" t="str">
        <f>Table1[[#This Row],[Split 1]]</f>
        <v>baby oil, bonnets</v>
      </c>
      <c r="H12106" s="1" t="s">
        <v>12631</v>
      </c>
      <c r="AC12106" s="5">
        <v>45491</v>
      </c>
      <c r="AD12106" s="5" t="s">
        <v>14528</v>
      </c>
      <c r="AE12106" s="5" t="s">
        <v>174</v>
      </c>
      <c r="AF12106">
        <f>MONTH(Table1[[#This Row],[Date Sent]])</f>
        <v>7</v>
      </c>
      <c r="AG12106">
        <f>YEAR(Table1[[#This Row],[Date Sent]])</f>
        <v>2024</v>
      </c>
    </row>
    <row r="12107" spans="1:33" x14ac:dyDescent="0.2">
      <c r="A12107" t="s">
        <v>10479</v>
      </c>
      <c r="B12107" t="s">
        <v>12627</v>
      </c>
      <c r="C12107" s="1">
        <v>-11.11</v>
      </c>
      <c r="D12107" s="5">
        <v>45453</v>
      </c>
      <c r="E12107" t="s">
        <v>17</v>
      </c>
      <c r="F12107" s="1" t="s">
        <v>40</v>
      </c>
      <c r="G12107" s="42" t="s">
        <v>11860</v>
      </c>
      <c r="H12107" s="1" t="s">
        <v>12632</v>
      </c>
      <c r="AC12107" s="5">
        <v>45491</v>
      </c>
      <c r="AD12107" s="5" t="s">
        <v>14528</v>
      </c>
      <c r="AE12107" s="5" t="s">
        <v>174</v>
      </c>
      <c r="AF12107">
        <f>MONTH(Table1[[#This Row],[Date Sent]])</f>
        <v>7</v>
      </c>
      <c r="AG12107">
        <f>YEAR(Table1[[#This Row],[Date Sent]])</f>
        <v>2024</v>
      </c>
    </row>
    <row r="12108" spans="1:33" x14ac:dyDescent="0.2">
      <c r="A12108" t="s">
        <v>10479</v>
      </c>
      <c r="B12108" t="s">
        <v>12627</v>
      </c>
      <c r="C12108" s="1">
        <v>46.01</v>
      </c>
      <c r="D12108" s="5">
        <v>45453</v>
      </c>
      <c r="E12108" t="s">
        <v>17</v>
      </c>
      <c r="F12108" s="1" t="s">
        <v>40</v>
      </c>
      <c r="G12108" s="42" t="s">
        <v>40</v>
      </c>
      <c r="H12108" s="1" t="s">
        <v>12633</v>
      </c>
      <c r="AC12108" s="5">
        <v>45491</v>
      </c>
      <c r="AD12108" s="5" t="s">
        <v>14528</v>
      </c>
      <c r="AE12108" s="5" t="s">
        <v>174</v>
      </c>
      <c r="AF12108">
        <f>MONTH(Table1[[#This Row],[Date Sent]])</f>
        <v>7</v>
      </c>
      <c r="AG12108">
        <f>YEAR(Table1[[#This Row],[Date Sent]])</f>
        <v>2024</v>
      </c>
    </row>
    <row r="12109" spans="1:33" x14ac:dyDescent="0.2">
      <c r="A12109" t="s">
        <v>10479</v>
      </c>
      <c r="B12109" t="s">
        <v>12627</v>
      </c>
      <c r="C12109" s="1">
        <v>5.86</v>
      </c>
      <c r="D12109" s="5">
        <v>45453</v>
      </c>
      <c r="E12109" t="s">
        <v>17</v>
      </c>
      <c r="F12109" s="1" t="s">
        <v>40</v>
      </c>
      <c r="G12109" s="42" t="s">
        <v>11860</v>
      </c>
      <c r="H12109" s="1" t="s">
        <v>12634</v>
      </c>
      <c r="AC12109" s="5">
        <v>45491</v>
      </c>
      <c r="AD12109" s="5" t="s">
        <v>14528</v>
      </c>
      <c r="AE12109" s="5" t="s">
        <v>174</v>
      </c>
      <c r="AF12109">
        <f>MONTH(Table1[[#This Row],[Date Sent]])</f>
        <v>7</v>
      </c>
      <c r="AG12109">
        <f>YEAR(Table1[[#This Row],[Date Sent]])</f>
        <v>2024</v>
      </c>
    </row>
    <row r="12110" spans="1:33" x14ac:dyDescent="0.2">
      <c r="A12110" t="s">
        <v>10479</v>
      </c>
      <c r="B12110" t="s">
        <v>12627</v>
      </c>
      <c r="C12110" s="1">
        <v>245.67</v>
      </c>
      <c r="D12110" s="5">
        <v>45455</v>
      </c>
      <c r="E12110" t="s">
        <v>21</v>
      </c>
      <c r="F12110" s="1" t="s">
        <v>33</v>
      </c>
      <c r="G12110" s="36" t="str">
        <f>Table1[[#This Row],[Split 1]]</f>
        <v>mounting strips, razor blades, mailbox, utility cart</v>
      </c>
      <c r="H12110" s="1" t="s">
        <v>12635</v>
      </c>
      <c r="AC12110" s="5">
        <v>45491</v>
      </c>
      <c r="AD12110" s="5" t="s">
        <v>14528</v>
      </c>
      <c r="AE12110" s="5" t="s">
        <v>174</v>
      </c>
      <c r="AF12110">
        <f>MONTH(Table1[[#This Row],[Date Sent]])</f>
        <v>7</v>
      </c>
      <c r="AG12110">
        <f>YEAR(Table1[[#This Row],[Date Sent]])</f>
        <v>2024</v>
      </c>
    </row>
    <row r="12111" spans="1:33" x14ac:dyDescent="0.2">
      <c r="A12111" t="s">
        <v>10479</v>
      </c>
      <c r="B12111" t="s">
        <v>12627</v>
      </c>
      <c r="C12111" s="1">
        <v>69.56</v>
      </c>
      <c r="D12111" s="5">
        <v>45456</v>
      </c>
      <c r="E12111" t="s">
        <v>21</v>
      </c>
      <c r="F12111" s="1" t="s">
        <v>918</v>
      </c>
      <c r="G12111" s="36" t="str">
        <f>Table1[[#This Row],[Split 1]]</f>
        <v>drinks, trash bags, wrenches</v>
      </c>
      <c r="H12111" s="1" t="s">
        <v>12636</v>
      </c>
      <c r="I12111">
        <v>33.700000000000003</v>
      </c>
      <c r="J12111" s="16" t="s">
        <v>18</v>
      </c>
      <c r="K12111" s="1" t="s">
        <v>1153</v>
      </c>
      <c r="L12111">
        <v>14.48</v>
      </c>
      <c r="M12111" t="s">
        <v>33</v>
      </c>
      <c r="N12111" s="1" t="s">
        <v>9658</v>
      </c>
      <c r="O12111">
        <v>21.38000000000001</v>
      </c>
      <c r="P12111" t="s">
        <v>17</v>
      </c>
      <c r="Q12111" s="1" t="s">
        <v>1084</v>
      </c>
      <c r="AC12111" s="5">
        <v>45491</v>
      </c>
      <c r="AD12111" s="5" t="s">
        <v>14528</v>
      </c>
      <c r="AE12111" s="5" t="s">
        <v>174</v>
      </c>
      <c r="AF12111">
        <f>MONTH(Table1[[#This Row],[Date Sent]])</f>
        <v>7</v>
      </c>
      <c r="AG12111">
        <f>YEAR(Table1[[#This Row],[Date Sent]])</f>
        <v>2024</v>
      </c>
    </row>
    <row r="12112" spans="1:33" x14ac:dyDescent="0.2">
      <c r="A12112" t="s">
        <v>10479</v>
      </c>
      <c r="B12112" t="s">
        <v>12627</v>
      </c>
      <c r="C12112" s="1">
        <v>116.43</v>
      </c>
      <c r="D12112" s="5">
        <v>45457</v>
      </c>
      <c r="E12112" t="s">
        <v>18</v>
      </c>
      <c r="F12112" s="1" t="s">
        <v>6</v>
      </c>
      <c r="G12112" s="42" t="s">
        <v>6</v>
      </c>
      <c r="H12112" s="1" t="s">
        <v>12637</v>
      </c>
      <c r="AC12112" s="5">
        <v>45491</v>
      </c>
      <c r="AD12112" s="5" t="s">
        <v>14528</v>
      </c>
      <c r="AE12112" s="5" t="s">
        <v>174</v>
      </c>
      <c r="AF12112">
        <f>MONTH(Table1[[#This Row],[Date Sent]])</f>
        <v>7</v>
      </c>
      <c r="AG12112">
        <f>YEAR(Table1[[#This Row],[Date Sent]])</f>
        <v>2024</v>
      </c>
    </row>
    <row r="12113" spans="1:33" x14ac:dyDescent="0.2">
      <c r="A12113" t="s">
        <v>747</v>
      </c>
      <c r="B12113" t="s">
        <v>774</v>
      </c>
      <c r="C12113" s="1">
        <v>56.72</v>
      </c>
      <c r="D12113" s="5">
        <v>45441</v>
      </c>
      <c r="E12113" t="s">
        <v>33</v>
      </c>
      <c r="F12113" s="1" t="s">
        <v>11869</v>
      </c>
      <c r="G12113" s="42" t="s">
        <v>33</v>
      </c>
      <c r="H12113" s="1" t="s">
        <v>12638</v>
      </c>
      <c r="AC12113" s="5">
        <v>45491</v>
      </c>
      <c r="AD12113" s="5" t="s">
        <v>13340</v>
      </c>
      <c r="AE12113" s="5" t="s">
        <v>174</v>
      </c>
      <c r="AF12113">
        <f>MONTH(Table1[[#This Row],[Date Sent]])</f>
        <v>7</v>
      </c>
      <c r="AG12113">
        <f>YEAR(Table1[[#This Row],[Date Sent]])</f>
        <v>2024</v>
      </c>
    </row>
    <row r="12114" spans="1:33" x14ac:dyDescent="0.2">
      <c r="A12114" t="s">
        <v>747</v>
      </c>
      <c r="B12114" t="s">
        <v>774</v>
      </c>
      <c r="C12114" s="1">
        <v>11.66</v>
      </c>
      <c r="D12114" s="5">
        <v>45447</v>
      </c>
      <c r="E12114" t="s">
        <v>40</v>
      </c>
      <c r="F12114" s="1" t="s">
        <v>40</v>
      </c>
      <c r="G12114" s="36" t="str">
        <f>Table1[[#This Row],[Split 1]]</f>
        <v>pvc pipe &amp; coupling</v>
      </c>
      <c r="H12114" s="1" t="s">
        <v>12639</v>
      </c>
      <c r="AC12114" s="5">
        <v>45491</v>
      </c>
      <c r="AD12114" s="5" t="s">
        <v>13340</v>
      </c>
      <c r="AE12114" s="5" t="s">
        <v>174</v>
      </c>
      <c r="AF12114">
        <f>MONTH(Table1[[#This Row],[Date Sent]])</f>
        <v>7</v>
      </c>
      <c r="AG12114">
        <f>YEAR(Table1[[#This Row],[Date Sent]])</f>
        <v>2024</v>
      </c>
    </row>
    <row r="12115" spans="1:33" x14ac:dyDescent="0.2">
      <c r="A12115" t="s">
        <v>747</v>
      </c>
      <c r="B12115" t="s">
        <v>774</v>
      </c>
      <c r="C12115" s="1">
        <v>253.51</v>
      </c>
      <c r="D12115" s="5">
        <v>45447</v>
      </c>
      <c r="E12115" t="s">
        <v>33</v>
      </c>
      <c r="F12115" s="1" t="s">
        <v>918</v>
      </c>
      <c r="G12115" s="42" t="s">
        <v>33</v>
      </c>
      <c r="H12115" s="1" t="s">
        <v>12640</v>
      </c>
      <c r="I12115">
        <v>57.720000000000013</v>
      </c>
      <c r="J12115" s="16" t="s">
        <v>18</v>
      </c>
      <c r="K12115" s="1" t="s">
        <v>12641</v>
      </c>
      <c r="L12115">
        <v>195.79</v>
      </c>
      <c r="M12115" t="s">
        <v>15</v>
      </c>
      <c r="N12115" s="1" t="s">
        <v>12642</v>
      </c>
      <c r="AC12115" s="5">
        <v>45491</v>
      </c>
      <c r="AD12115" s="5" t="s">
        <v>13340</v>
      </c>
      <c r="AE12115" s="5" t="s">
        <v>174</v>
      </c>
      <c r="AF12115">
        <f>MONTH(Table1[[#This Row],[Date Sent]])</f>
        <v>7</v>
      </c>
      <c r="AG12115">
        <f>YEAR(Table1[[#This Row],[Date Sent]])</f>
        <v>2024</v>
      </c>
    </row>
    <row r="12116" spans="1:33" x14ac:dyDescent="0.2">
      <c r="A12116" t="s">
        <v>747</v>
      </c>
      <c r="B12116" t="s">
        <v>774</v>
      </c>
      <c r="C12116" s="1">
        <v>39.229999999999997</v>
      </c>
      <c r="D12116" s="5">
        <v>45448</v>
      </c>
      <c r="E12116" t="s">
        <v>17</v>
      </c>
      <c r="F12116" s="1" t="s">
        <v>918</v>
      </c>
      <c r="G12116" s="36" t="str">
        <f>Table1[[#This Row],[Split 1]]</f>
        <v>drill bits, sockets, pvc couplings</v>
      </c>
      <c r="H12116" s="1" t="s">
        <v>12643</v>
      </c>
      <c r="I12116">
        <v>38.200000000000003</v>
      </c>
      <c r="J12116" s="16" t="s">
        <v>17</v>
      </c>
      <c r="K12116" s="1" t="s">
        <v>12644</v>
      </c>
      <c r="L12116">
        <v>1.029999999999994</v>
      </c>
      <c r="M12116" t="s">
        <v>40</v>
      </c>
      <c r="N12116" s="1" t="s">
        <v>12645</v>
      </c>
      <c r="AC12116" s="5">
        <v>45491</v>
      </c>
      <c r="AD12116" s="5" t="s">
        <v>13340</v>
      </c>
      <c r="AE12116" s="5" t="s">
        <v>174</v>
      </c>
      <c r="AF12116">
        <f>MONTH(Table1[[#This Row],[Date Sent]])</f>
        <v>7</v>
      </c>
      <c r="AG12116">
        <f>YEAR(Table1[[#This Row],[Date Sent]])</f>
        <v>2024</v>
      </c>
    </row>
    <row r="12117" spans="1:33" x14ac:dyDescent="0.2">
      <c r="A12117" t="s">
        <v>747</v>
      </c>
      <c r="B12117" t="s">
        <v>774</v>
      </c>
      <c r="C12117" s="1">
        <v>37.4</v>
      </c>
      <c r="D12117" s="5">
        <v>45449</v>
      </c>
      <c r="E12117" t="s">
        <v>21</v>
      </c>
      <c r="F12117" s="1" t="s">
        <v>33</v>
      </c>
      <c r="G12117" s="42" t="s">
        <v>33</v>
      </c>
      <c r="H12117" s="1" t="s">
        <v>923</v>
      </c>
      <c r="AC12117" s="5">
        <v>45491</v>
      </c>
      <c r="AD12117" s="5" t="s">
        <v>13340</v>
      </c>
      <c r="AE12117" s="5" t="s">
        <v>174</v>
      </c>
      <c r="AF12117">
        <f>MONTH(Table1[[#This Row],[Date Sent]])</f>
        <v>7</v>
      </c>
      <c r="AG12117">
        <f>YEAR(Table1[[#This Row],[Date Sent]])</f>
        <v>2024</v>
      </c>
    </row>
    <row r="12118" spans="1:33" x14ac:dyDescent="0.2">
      <c r="A12118" t="s">
        <v>747</v>
      </c>
      <c r="B12118" t="s">
        <v>774</v>
      </c>
      <c r="C12118" s="1">
        <v>45.3</v>
      </c>
      <c r="D12118" s="5">
        <v>45449</v>
      </c>
      <c r="E12118" t="s">
        <v>17</v>
      </c>
      <c r="F12118" s="1" t="s">
        <v>33</v>
      </c>
      <c r="G12118" s="36" t="str">
        <f>Table1[[#This Row],[Split 1]]</f>
        <v>Cable ties</v>
      </c>
      <c r="H12118" s="1" t="s">
        <v>4919</v>
      </c>
      <c r="AC12118" s="5">
        <v>45491</v>
      </c>
      <c r="AD12118" s="5" t="s">
        <v>13340</v>
      </c>
      <c r="AE12118" s="5" t="s">
        <v>174</v>
      </c>
      <c r="AF12118">
        <f>MONTH(Table1[[#This Row],[Date Sent]])</f>
        <v>7</v>
      </c>
      <c r="AG12118">
        <f>YEAR(Table1[[#This Row],[Date Sent]])</f>
        <v>2024</v>
      </c>
    </row>
    <row r="12119" spans="1:33" x14ac:dyDescent="0.2">
      <c r="A12119" t="s">
        <v>747</v>
      </c>
      <c r="B12119" t="s">
        <v>774</v>
      </c>
      <c r="C12119" s="1">
        <v>21.64</v>
      </c>
      <c r="D12119" s="5">
        <v>45450</v>
      </c>
      <c r="E12119" t="s">
        <v>17</v>
      </c>
      <c r="F12119" s="1" t="s">
        <v>17</v>
      </c>
      <c r="G12119" s="36" t="str">
        <f>Table1[[#This Row],[Split 1]]</f>
        <v>pry bar</v>
      </c>
      <c r="H12119" s="1" t="s">
        <v>12490</v>
      </c>
      <c r="AC12119" s="5">
        <v>45491</v>
      </c>
      <c r="AD12119" s="5" t="s">
        <v>13340</v>
      </c>
      <c r="AE12119" s="5" t="s">
        <v>174</v>
      </c>
      <c r="AF12119">
        <f>MONTH(Table1[[#This Row],[Date Sent]])</f>
        <v>7</v>
      </c>
      <c r="AG12119">
        <f>YEAR(Table1[[#This Row],[Date Sent]])</f>
        <v>2024</v>
      </c>
    </row>
    <row r="12120" spans="1:33" x14ac:dyDescent="0.2">
      <c r="A12120" t="s">
        <v>747</v>
      </c>
      <c r="B12120" t="s">
        <v>774</v>
      </c>
      <c r="C12120" s="1">
        <v>32.42</v>
      </c>
      <c r="D12120" s="5">
        <v>45453</v>
      </c>
      <c r="E12120" t="s">
        <v>17</v>
      </c>
      <c r="F12120" s="1" t="s">
        <v>17</v>
      </c>
      <c r="G12120" s="36" t="str">
        <f>Table1[[#This Row],[Split 1]]</f>
        <v>drill brushes</v>
      </c>
      <c r="H12120" s="1" t="s">
        <v>12646</v>
      </c>
      <c r="AC12120" s="5">
        <v>45491</v>
      </c>
      <c r="AD12120" s="5" t="s">
        <v>13340</v>
      </c>
      <c r="AE12120" s="5" t="s">
        <v>174</v>
      </c>
      <c r="AF12120">
        <f>MONTH(Table1[[#This Row],[Date Sent]])</f>
        <v>7</v>
      </c>
      <c r="AG12120">
        <f>YEAR(Table1[[#This Row],[Date Sent]])</f>
        <v>2024</v>
      </c>
    </row>
    <row r="12121" spans="1:33" x14ac:dyDescent="0.2">
      <c r="A12121" t="s">
        <v>484</v>
      </c>
      <c r="B12121" t="s">
        <v>11601</v>
      </c>
      <c r="C12121" s="1">
        <v>68.069999999999993</v>
      </c>
      <c r="D12121" s="5">
        <v>45444</v>
      </c>
      <c r="E12121" t="s">
        <v>21</v>
      </c>
      <c r="F12121" s="1" t="s">
        <v>33</v>
      </c>
      <c r="G12121" s="42" t="s">
        <v>33</v>
      </c>
      <c r="H12121" s="1" t="s">
        <v>928</v>
      </c>
      <c r="AC12121" s="5">
        <v>45491</v>
      </c>
      <c r="AD12121" s="5" t="s">
        <v>13780</v>
      </c>
      <c r="AE12121" s="5" t="s">
        <v>174</v>
      </c>
      <c r="AF12121">
        <f>MONTH(Table1[[#This Row],[Date Sent]])</f>
        <v>7</v>
      </c>
      <c r="AG12121">
        <f>YEAR(Table1[[#This Row],[Date Sent]])</f>
        <v>2024</v>
      </c>
    </row>
    <row r="12122" spans="1:33" x14ac:dyDescent="0.2">
      <c r="A12122" t="s">
        <v>484</v>
      </c>
      <c r="B12122" t="s">
        <v>11601</v>
      </c>
      <c r="C12122" s="1">
        <v>129.6</v>
      </c>
      <c r="D12122" s="5">
        <v>45444</v>
      </c>
      <c r="E12122" t="s">
        <v>4</v>
      </c>
      <c r="F12122" s="1" t="s">
        <v>913</v>
      </c>
      <c r="G12122" s="42" t="s">
        <v>913</v>
      </c>
      <c r="H12122" s="1" t="s">
        <v>12647</v>
      </c>
      <c r="AC12122" s="5">
        <v>45491</v>
      </c>
      <c r="AD12122" s="5" t="s">
        <v>13780</v>
      </c>
      <c r="AE12122" s="5" t="s">
        <v>174</v>
      </c>
      <c r="AF12122">
        <f>MONTH(Table1[[#This Row],[Date Sent]])</f>
        <v>7</v>
      </c>
      <c r="AG12122">
        <f>YEAR(Table1[[#This Row],[Date Sent]])</f>
        <v>2024</v>
      </c>
    </row>
    <row r="12123" spans="1:33" x14ac:dyDescent="0.2">
      <c r="A12123" t="s">
        <v>484</v>
      </c>
      <c r="B12123" t="s">
        <v>11601</v>
      </c>
      <c r="C12123" s="1">
        <v>39.49</v>
      </c>
      <c r="D12123" s="5">
        <v>45446</v>
      </c>
      <c r="E12123" t="s">
        <v>12</v>
      </c>
      <c r="F12123" s="1" t="s">
        <v>15</v>
      </c>
      <c r="G12123" s="42" t="s">
        <v>15</v>
      </c>
      <c r="H12123" s="1" t="s">
        <v>9273</v>
      </c>
      <c r="AC12123" s="5">
        <v>45491</v>
      </c>
      <c r="AD12123" s="5" t="s">
        <v>13780</v>
      </c>
      <c r="AE12123" s="5" t="s">
        <v>174</v>
      </c>
      <c r="AF12123">
        <f>MONTH(Table1[[#This Row],[Date Sent]])</f>
        <v>7</v>
      </c>
      <c r="AG12123">
        <f>YEAR(Table1[[#This Row],[Date Sent]])</f>
        <v>2024</v>
      </c>
    </row>
    <row r="12124" spans="1:33" x14ac:dyDescent="0.2">
      <c r="A12124" t="s">
        <v>484</v>
      </c>
      <c r="B12124" t="s">
        <v>11601</v>
      </c>
      <c r="C12124" s="1">
        <v>12.5</v>
      </c>
      <c r="D12124" s="5">
        <v>45446</v>
      </c>
      <c r="E12124" t="s">
        <v>12</v>
      </c>
      <c r="F12124" s="1" t="s">
        <v>15</v>
      </c>
      <c r="G12124" s="42" t="s">
        <v>15</v>
      </c>
      <c r="H12124" s="1" t="s">
        <v>9273</v>
      </c>
      <c r="AC12124" s="5">
        <v>45491</v>
      </c>
      <c r="AD12124" s="5" t="s">
        <v>13780</v>
      </c>
      <c r="AE12124" s="5" t="s">
        <v>174</v>
      </c>
      <c r="AF12124">
        <f>MONTH(Table1[[#This Row],[Date Sent]])</f>
        <v>7</v>
      </c>
      <c r="AG12124">
        <f>YEAR(Table1[[#This Row],[Date Sent]])</f>
        <v>2024</v>
      </c>
    </row>
    <row r="12125" spans="1:33" x14ac:dyDescent="0.2">
      <c r="A12125" t="s">
        <v>484</v>
      </c>
      <c r="B12125" t="s">
        <v>11601</v>
      </c>
      <c r="C12125" s="1">
        <v>44.49</v>
      </c>
      <c r="D12125" s="5">
        <v>45447</v>
      </c>
      <c r="E12125" t="s">
        <v>6</v>
      </c>
      <c r="F12125" s="1" t="s">
        <v>18</v>
      </c>
      <c r="G12125" s="42" t="s">
        <v>18</v>
      </c>
      <c r="H12125" s="1" t="s">
        <v>12648</v>
      </c>
      <c r="AC12125" s="5">
        <v>45491</v>
      </c>
      <c r="AD12125" s="5" t="s">
        <v>13780</v>
      </c>
      <c r="AE12125" s="5" t="s">
        <v>174</v>
      </c>
      <c r="AF12125">
        <f>MONTH(Table1[[#This Row],[Date Sent]])</f>
        <v>7</v>
      </c>
      <c r="AG12125">
        <f>YEAR(Table1[[#This Row],[Date Sent]])</f>
        <v>2024</v>
      </c>
    </row>
    <row r="12126" spans="1:33" x14ac:dyDescent="0.2">
      <c r="A12126" t="s">
        <v>484</v>
      </c>
      <c r="B12126" t="s">
        <v>11601</v>
      </c>
      <c r="C12126" s="1">
        <v>50.81</v>
      </c>
      <c r="D12126" s="5">
        <v>45447</v>
      </c>
      <c r="E12126" t="s">
        <v>21</v>
      </c>
      <c r="F12126" s="1" t="s">
        <v>33</v>
      </c>
      <c r="G12126" s="42" t="s">
        <v>33</v>
      </c>
      <c r="H12126" s="1" t="s">
        <v>4182</v>
      </c>
      <c r="AC12126" s="5">
        <v>45491</v>
      </c>
      <c r="AD12126" s="5" t="s">
        <v>13780</v>
      </c>
      <c r="AE12126" s="5" t="s">
        <v>174</v>
      </c>
      <c r="AF12126">
        <f>MONTH(Table1[[#This Row],[Date Sent]])</f>
        <v>7</v>
      </c>
      <c r="AG12126">
        <f>YEAR(Table1[[#This Row],[Date Sent]])</f>
        <v>2024</v>
      </c>
    </row>
    <row r="12127" spans="1:33" x14ac:dyDescent="0.2">
      <c r="A12127" t="s">
        <v>484</v>
      </c>
      <c r="B12127" t="s">
        <v>11601</v>
      </c>
      <c r="C12127" s="1">
        <v>93.3</v>
      </c>
      <c r="D12127" s="5">
        <v>45449</v>
      </c>
      <c r="E12127" t="s">
        <v>34</v>
      </c>
      <c r="F12127" s="1" t="s">
        <v>18</v>
      </c>
      <c r="G12127" s="36" t="str">
        <f>Table1[[#This Row],[Split 1]]</f>
        <v>Culligan water delivery dues</v>
      </c>
      <c r="H12127" s="1" t="s">
        <v>12649</v>
      </c>
      <c r="AC12127" s="5">
        <v>45491</v>
      </c>
      <c r="AD12127" s="5" t="s">
        <v>13780</v>
      </c>
      <c r="AE12127" s="5" t="s">
        <v>174</v>
      </c>
      <c r="AF12127">
        <f>MONTH(Table1[[#This Row],[Date Sent]])</f>
        <v>7</v>
      </c>
      <c r="AG12127">
        <f>YEAR(Table1[[#This Row],[Date Sent]])</f>
        <v>2024</v>
      </c>
    </row>
    <row r="12128" spans="1:33" x14ac:dyDescent="0.2">
      <c r="A12128" t="s">
        <v>484</v>
      </c>
      <c r="B12128" t="s">
        <v>11601</v>
      </c>
      <c r="C12128" s="1">
        <v>94.04</v>
      </c>
      <c r="D12128" s="5">
        <v>45449</v>
      </c>
      <c r="E12128" t="s">
        <v>34</v>
      </c>
      <c r="F12128" s="1" t="s">
        <v>18</v>
      </c>
      <c r="G12128" s="36" t="str">
        <f>Table1[[#This Row],[Split 1]]</f>
        <v>Culligan delivery dues</v>
      </c>
      <c r="H12128" s="1" t="s">
        <v>12650</v>
      </c>
      <c r="AC12128" s="5">
        <v>45491</v>
      </c>
      <c r="AD12128" s="5" t="s">
        <v>13780</v>
      </c>
      <c r="AE12128" s="5" t="s">
        <v>174</v>
      </c>
      <c r="AF12128">
        <f>MONTH(Table1[[#This Row],[Date Sent]])</f>
        <v>7</v>
      </c>
      <c r="AG12128">
        <f>YEAR(Table1[[#This Row],[Date Sent]])</f>
        <v>2024</v>
      </c>
    </row>
    <row r="12129" spans="1:33" x14ac:dyDescent="0.2">
      <c r="A12129" t="s">
        <v>484</v>
      </c>
      <c r="B12129" t="s">
        <v>11601</v>
      </c>
      <c r="C12129" s="1">
        <v>58.67</v>
      </c>
      <c r="D12129" s="5">
        <v>45450</v>
      </c>
      <c r="E12129" t="s">
        <v>21</v>
      </c>
      <c r="F12129" s="1" t="s">
        <v>39</v>
      </c>
      <c r="G12129" s="42" t="s">
        <v>39</v>
      </c>
      <c r="H12129" s="1" t="s">
        <v>12651</v>
      </c>
      <c r="AC12129" s="5">
        <v>45491</v>
      </c>
      <c r="AD12129" s="5" t="s">
        <v>13780</v>
      </c>
      <c r="AE12129" s="5" t="s">
        <v>174</v>
      </c>
      <c r="AF12129">
        <f>MONTH(Table1[[#This Row],[Date Sent]])</f>
        <v>7</v>
      </c>
      <c r="AG12129">
        <f>YEAR(Table1[[#This Row],[Date Sent]])</f>
        <v>2024</v>
      </c>
    </row>
    <row r="12130" spans="1:33" x14ac:dyDescent="0.2">
      <c r="A12130" t="s">
        <v>484</v>
      </c>
      <c r="B12130" t="s">
        <v>11601</v>
      </c>
      <c r="C12130" s="1">
        <v>113.66</v>
      </c>
      <c r="D12130" s="5">
        <v>45451</v>
      </c>
      <c r="E12130" t="s">
        <v>21</v>
      </c>
      <c r="F12130" s="1" t="s">
        <v>11869</v>
      </c>
      <c r="G12130" s="42" t="s">
        <v>11916</v>
      </c>
      <c r="H12130" s="1" t="s">
        <v>12652</v>
      </c>
      <c r="AC12130" s="5">
        <v>45491</v>
      </c>
      <c r="AD12130" s="5" t="s">
        <v>13780</v>
      </c>
      <c r="AE12130" s="5" t="s">
        <v>174</v>
      </c>
      <c r="AF12130">
        <f>MONTH(Table1[[#This Row],[Date Sent]])</f>
        <v>7</v>
      </c>
      <c r="AG12130">
        <f>YEAR(Table1[[#This Row],[Date Sent]])</f>
        <v>2024</v>
      </c>
    </row>
    <row r="12131" spans="1:33" x14ac:dyDescent="0.2">
      <c r="A12131" t="s">
        <v>484</v>
      </c>
      <c r="B12131" t="s">
        <v>11601</v>
      </c>
      <c r="C12131" s="1">
        <v>52.54</v>
      </c>
      <c r="D12131" s="5">
        <v>45456</v>
      </c>
      <c r="E12131" t="s">
        <v>21</v>
      </c>
      <c r="F12131" s="1" t="s">
        <v>33</v>
      </c>
      <c r="G12131" s="42" t="s">
        <v>33</v>
      </c>
      <c r="H12131" s="1" t="s">
        <v>12653</v>
      </c>
      <c r="AC12131" s="5">
        <v>45491</v>
      </c>
      <c r="AD12131" s="5" t="s">
        <v>13780</v>
      </c>
      <c r="AE12131" s="5" t="s">
        <v>174</v>
      </c>
      <c r="AF12131">
        <f>MONTH(Table1[[#This Row],[Date Sent]])</f>
        <v>7</v>
      </c>
      <c r="AG12131">
        <f>YEAR(Table1[[#This Row],[Date Sent]])</f>
        <v>2024</v>
      </c>
    </row>
    <row r="12132" spans="1:33" x14ac:dyDescent="0.2">
      <c r="A12132" t="s">
        <v>8760</v>
      </c>
      <c r="B12132" t="s">
        <v>12654</v>
      </c>
      <c r="C12132" s="1">
        <v>-166</v>
      </c>
      <c r="D12132" s="5">
        <v>45445</v>
      </c>
      <c r="E12132" t="s">
        <v>17</v>
      </c>
      <c r="F12132" s="1" t="s">
        <v>39</v>
      </c>
      <c r="G12132" s="36" t="str">
        <f>Table1[[#This Row],[Split 1]]</f>
        <v>Poles, Caps and Adaptors</v>
      </c>
      <c r="H12132" s="1" t="s">
        <v>12655</v>
      </c>
      <c r="AC12132" s="5">
        <v>45491</v>
      </c>
      <c r="AD12132" s="5" t="s">
        <v>14560</v>
      </c>
      <c r="AE12132" s="5" t="s">
        <v>174</v>
      </c>
      <c r="AF12132">
        <f>MONTH(Table1[[#This Row],[Date Sent]])</f>
        <v>7</v>
      </c>
      <c r="AG12132">
        <f>YEAR(Table1[[#This Row],[Date Sent]])</f>
        <v>2024</v>
      </c>
    </row>
    <row r="12133" spans="1:33" x14ac:dyDescent="0.2">
      <c r="A12133" t="s">
        <v>8760</v>
      </c>
      <c r="B12133" t="s">
        <v>12654</v>
      </c>
      <c r="C12133" s="1">
        <v>26.25</v>
      </c>
      <c r="D12133" s="5">
        <v>45445</v>
      </c>
      <c r="E12133" t="s">
        <v>20</v>
      </c>
      <c r="F12133" s="1" t="s">
        <v>40</v>
      </c>
      <c r="G12133" s="42" t="s">
        <v>12656</v>
      </c>
      <c r="H12133" s="1" t="s">
        <v>12657</v>
      </c>
      <c r="AC12133" s="5">
        <v>45491</v>
      </c>
      <c r="AD12133" s="5" t="s">
        <v>14560</v>
      </c>
      <c r="AE12133" s="5" t="s">
        <v>174</v>
      </c>
      <c r="AF12133">
        <f>MONTH(Table1[[#This Row],[Date Sent]])</f>
        <v>7</v>
      </c>
      <c r="AG12133">
        <f>YEAR(Table1[[#This Row],[Date Sent]])</f>
        <v>2024</v>
      </c>
    </row>
    <row r="12134" spans="1:33" x14ac:dyDescent="0.2">
      <c r="A12134" t="s">
        <v>8760</v>
      </c>
      <c r="B12134" t="s">
        <v>12654</v>
      </c>
      <c r="C12134" s="1">
        <v>273.02</v>
      </c>
      <c r="D12134" s="5">
        <v>45445</v>
      </c>
      <c r="E12134" t="s">
        <v>21</v>
      </c>
      <c r="F12134" s="1" t="s">
        <v>17</v>
      </c>
      <c r="G12134" s="42" t="s">
        <v>17</v>
      </c>
      <c r="H12134" s="1" t="s">
        <v>12658</v>
      </c>
      <c r="AC12134" s="5">
        <v>45491</v>
      </c>
      <c r="AD12134" s="5" t="s">
        <v>14560</v>
      </c>
      <c r="AE12134" s="5" t="s">
        <v>174</v>
      </c>
      <c r="AF12134">
        <f>MONTH(Table1[[#This Row],[Date Sent]])</f>
        <v>7</v>
      </c>
      <c r="AG12134">
        <f>YEAR(Table1[[#This Row],[Date Sent]])</f>
        <v>2024</v>
      </c>
    </row>
    <row r="12135" spans="1:33" x14ac:dyDescent="0.2">
      <c r="A12135" t="s">
        <v>8760</v>
      </c>
      <c r="B12135" t="s">
        <v>12654</v>
      </c>
      <c r="C12135" s="1">
        <v>24.88</v>
      </c>
      <c r="D12135" s="5">
        <v>45450</v>
      </c>
      <c r="E12135" t="s">
        <v>21</v>
      </c>
      <c r="F12135" s="1" t="s">
        <v>17</v>
      </c>
      <c r="G12135" s="36" t="str">
        <f>Table1[[#This Row],[Split 1]]</f>
        <v>Razors</v>
      </c>
      <c r="H12135" s="1" t="s">
        <v>12659</v>
      </c>
      <c r="AC12135" s="5">
        <v>45491</v>
      </c>
      <c r="AD12135" s="5" t="s">
        <v>14560</v>
      </c>
      <c r="AE12135" s="5" t="s">
        <v>174</v>
      </c>
      <c r="AF12135">
        <f>MONTH(Table1[[#This Row],[Date Sent]])</f>
        <v>7</v>
      </c>
      <c r="AG12135">
        <f>YEAR(Table1[[#This Row],[Date Sent]])</f>
        <v>2024</v>
      </c>
    </row>
    <row r="12136" spans="1:33" x14ac:dyDescent="0.2">
      <c r="A12136" t="s">
        <v>8760</v>
      </c>
      <c r="B12136" t="s">
        <v>12654</v>
      </c>
      <c r="C12136" s="1">
        <v>31.17</v>
      </c>
      <c r="D12136" s="5">
        <v>45450</v>
      </c>
      <c r="E12136" t="s">
        <v>30</v>
      </c>
      <c r="F12136" s="1" t="s">
        <v>12660</v>
      </c>
      <c r="G12136" s="36" t="str">
        <f>Table1[[#This Row],[Split 1]]</f>
        <v>Drug Test</v>
      </c>
      <c r="H12136" s="1" t="s">
        <v>12661</v>
      </c>
      <c r="AC12136" s="5">
        <v>45491</v>
      </c>
      <c r="AD12136" s="5" t="s">
        <v>14560</v>
      </c>
      <c r="AE12136" s="5" t="s">
        <v>174</v>
      </c>
      <c r="AF12136">
        <f>MONTH(Table1[[#This Row],[Date Sent]])</f>
        <v>7</v>
      </c>
      <c r="AG12136">
        <f>YEAR(Table1[[#This Row],[Date Sent]])</f>
        <v>2024</v>
      </c>
    </row>
    <row r="12137" spans="1:33" x14ac:dyDescent="0.2">
      <c r="A12137" t="s">
        <v>8760</v>
      </c>
      <c r="B12137" t="s">
        <v>12654</v>
      </c>
      <c r="C12137" s="1">
        <v>68.06</v>
      </c>
      <c r="D12137" s="5">
        <v>45455</v>
      </c>
      <c r="E12137" t="s">
        <v>30</v>
      </c>
      <c r="F12137" s="1" t="s">
        <v>12660</v>
      </c>
      <c r="G12137" s="36" t="str">
        <f>Table1[[#This Row],[Split 1]]</f>
        <v>Drug Test Kits</v>
      </c>
      <c r="H12137" s="1" t="s">
        <v>12662</v>
      </c>
      <c r="AC12137" s="5">
        <v>45491</v>
      </c>
      <c r="AD12137" s="5" t="s">
        <v>14560</v>
      </c>
      <c r="AE12137" s="5" t="s">
        <v>174</v>
      </c>
      <c r="AF12137">
        <f>MONTH(Table1[[#This Row],[Date Sent]])</f>
        <v>7</v>
      </c>
      <c r="AG12137">
        <f>YEAR(Table1[[#This Row],[Date Sent]])</f>
        <v>2024</v>
      </c>
    </row>
    <row r="12138" spans="1:33" x14ac:dyDescent="0.2">
      <c r="A12138" t="s">
        <v>8760</v>
      </c>
      <c r="B12138" t="s">
        <v>12654</v>
      </c>
      <c r="C12138" s="1">
        <v>116.09</v>
      </c>
      <c r="D12138" s="5">
        <v>45456</v>
      </c>
      <c r="E12138" t="s">
        <v>21</v>
      </c>
      <c r="F12138" s="1" t="s">
        <v>18</v>
      </c>
      <c r="G12138" s="42" t="s">
        <v>18</v>
      </c>
      <c r="H12138" s="1" t="s">
        <v>12663</v>
      </c>
      <c r="AC12138" s="5">
        <v>45491</v>
      </c>
      <c r="AD12138" s="5" t="s">
        <v>14560</v>
      </c>
      <c r="AE12138" s="5" t="s">
        <v>174</v>
      </c>
      <c r="AF12138">
        <f>MONTH(Table1[[#This Row],[Date Sent]])</f>
        <v>7</v>
      </c>
      <c r="AG12138">
        <f>YEAR(Table1[[#This Row],[Date Sent]])</f>
        <v>2024</v>
      </c>
    </row>
    <row r="12139" spans="1:33" x14ac:dyDescent="0.2">
      <c r="A12139" t="s">
        <v>519</v>
      </c>
      <c r="B12139" t="s">
        <v>794</v>
      </c>
      <c r="C12139" s="1">
        <v>170.43</v>
      </c>
      <c r="D12139" s="5">
        <v>45393</v>
      </c>
      <c r="E12139" t="s">
        <v>21</v>
      </c>
      <c r="F12139" s="1" t="s">
        <v>17</v>
      </c>
      <c r="G12139" s="42" t="s">
        <v>17</v>
      </c>
      <c r="H12139" s="1" t="s">
        <v>12664</v>
      </c>
      <c r="AC12139" s="5">
        <v>45491</v>
      </c>
      <c r="AD12139" s="5" t="s">
        <v>14534</v>
      </c>
      <c r="AE12139" s="5" t="s">
        <v>174</v>
      </c>
      <c r="AF12139">
        <f>MONTH(Table1[[#This Row],[Date Sent]])</f>
        <v>7</v>
      </c>
      <c r="AG12139">
        <f>YEAR(Table1[[#This Row],[Date Sent]])</f>
        <v>2024</v>
      </c>
    </row>
    <row r="12140" spans="1:33" x14ac:dyDescent="0.2">
      <c r="A12140" t="s">
        <v>519</v>
      </c>
      <c r="B12140" t="s">
        <v>794</v>
      </c>
      <c r="C12140" s="1">
        <v>36.71</v>
      </c>
      <c r="D12140" s="5">
        <v>45399</v>
      </c>
      <c r="E12140" t="s">
        <v>15</v>
      </c>
      <c r="F12140" s="1" t="s">
        <v>10</v>
      </c>
      <c r="G12140" s="42" t="s">
        <v>10</v>
      </c>
      <c r="H12140" s="1" t="s">
        <v>12665</v>
      </c>
      <c r="AC12140" s="5">
        <v>45491</v>
      </c>
      <c r="AD12140" s="5" t="s">
        <v>14534</v>
      </c>
      <c r="AE12140" s="5" t="s">
        <v>174</v>
      </c>
      <c r="AF12140">
        <f>MONTH(Table1[[#This Row],[Date Sent]])</f>
        <v>7</v>
      </c>
      <c r="AG12140">
        <f>YEAR(Table1[[#This Row],[Date Sent]])</f>
        <v>2024</v>
      </c>
    </row>
    <row r="12141" spans="1:33" x14ac:dyDescent="0.2">
      <c r="A12141" t="s">
        <v>519</v>
      </c>
      <c r="B12141" t="s">
        <v>794</v>
      </c>
      <c r="C12141" s="1">
        <v>137</v>
      </c>
      <c r="D12141" s="5">
        <v>45399</v>
      </c>
      <c r="E12141" t="s">
        <v>14</v>
      </c>
      <c r="F12141" s="1" t="s">
        <v>49</v>
      </c>
      <c r="G12141" s="42" t="s">
        <v>12500</v>
      </c>
      <c r="H12141" s="1" t="s">
        <v>12666</v>
      </c>
      <c r="AC12141" s="5">
        <v>45491</v>
      </c>
      <c r="AD12141" s="5" t="s">
        <v>14534</v>
      </c>
      <c r="AE12141" s="5" t="s">
        <v>174</v>
      </c>
      <c r="AF12141">
        <f>MONTH(Table1[[#This Row],[Date Sent]])</f>
        <v>7</v>
      </c>
      <c r="AG12141">
        <f>YEAR(Table1[[#This Row],[Date Sent]])</f>
        <v>2024</v>
      </c>
    </row>
    <row r="12142" spans="1:33" x14ac:dyDescent="0.2">
      <c r="A12142" t="s">
        <v>519</v>
      </c>
      <c r="B12142" t="s">
        <v>794</v>
      </c>
      <c r="C12142" s="1">
        <v>16.82</v>
      </c>
      <c r="D12142" s="5">
        <v>45400</v>
      </c>
      <c r="E12142" t="s">
        <v>27</v>
      </c>
      <c r="F12142" s="1" t="s">
        <v>39</v>
      </c>
      <c r="G12142" s="36" t="str">
        <f>Table1[[#This Row],[Split 1]]</f>
        <v>Fuses for XPT gate</v>
      </c>
      <c r="H12142" s="1" t="s">
        <v>12667</v>
      </c>
      <c r="AC12142" s="5">
        <v>45491</v>
      </c>
      <c r="AD12142" s="5" t="s">
        <v>14534</v>
      </c>
      <c r="AE12142" s="5" t="s">
        <v>174</v>
      </c>
      <c r="AF12142">
        <f>MONTH(Table1[[#This Row],[Date Sent]])</f>
        <v>7</v>
      </c>
      <c r="AG12142">
        <f>YEAR(Table1[[#This Row],[Date Sent]])</f>
        <v>2024</v>
      </c>
    </row>
    <row r="12143" spans="1:33" x14ac:dyDescent="0.2">
      <c r="A12143" t="s">
        <v>519</v>
      </c>
      <c r="B12143" t="s">
        <v>794</v>
      </c>
      <c r="C12143" s="1">
        <v>50</v>
      </c>
      <c r="D12143" s="5">
        <v>45401</v>
      </c>
      <c r="E12143" t="s">
        <v>14</v>
      </c>
      <c r="F12143" s="1" t="s">
        <v>18</v>
      </c>
      <c r="G12143" s="36" t="str">
        <f>Table1[[#This Row],[Split 1]]</f>
        <v>refill of 5/5gal water</v>
      </c>
      <c r="H12143" s="1" t="s">
        <v>12668</v>
      </c>
      <c r="AC12143" s="5">
        <v>45491</v>
      </c>
      <c r="AD12143" s="5" t="s">
        <v>14534</v>
      </c>
      <c r="AE12143" s="5" t="s">
        <v>174</v>
      </c>
      <c r="AF12143">
        <f>MONTH(Table1[[#This Row],[Date Sent]])</f>
        <v>7</v>
      </c>
      <c r="AG12143">
        <f>YEAR(Table1[[#This Row],[Date Sent]])</f>
        <v>2024</v>
      </c>
    </row>
    <row r="12144" spans="1:33" x14ac:dyDescent="0.2">
      <c r="A12144" t="s">
        <v>484</v>
      </c>
      <c r="B12144" t="s">
        <v>12669</v>
      </c>
      <c r="C12144" s="1">
        <v>295.2</v>
      </c>
      <c r="D12144" s="5">
        <v>45465</v>
      </c>
      <c r="E12144" t="s">
        <v>21</v>
      </c>
      <c r="F12144" s="1" t="s">
        <v>33</v>
      </c>
      <c r="G12144" s="36" t="str">
        <f>Table1[[#This Row],[Split 1]]</f>
        <v>Soft water pellets</v>
      </c>
      <c r="H12144" s="1" t="s">
        <v>12670</v>
      </c>
      <c r="AC12144" s="5">
        <v>45491</v>
      </c>
      <c r="AD12144" s="5" t="s">
        <v>13780</v>
      </c>
      <c r="AE12144" s="5" t="s">
        <v>174</v>
      </c>
      <c r="AF12144">
        <f>MONTH(Table1[[#This Row],[Date Sent]])</f>
        <v>7</v>
      </c>
      <c r="AG12144">
        <f>YEAR(Table1[[#This Row],[Date Sent]])</f>
        <v>2024</v>
      </c>
    </row>
    <row r="12145" spans="1:33" x14ac:dyDescent="0.2">
      <c r="A12145" t="s">
        <v>329</v>
      </c>
      <c r="B12145" t="s">
        <v>12671</v>
      </c>
      <c r="C12145" s="1">
        <v>35.979999999999997</v>
      </c>
      <c r="D12145" s="5">
        <v>45432</v>
      </c>
      <c r="E12145" t="s">
        <v>13</v>
      </c>
      <c r="F12145" s="1" t="s">
        <v>17</v>
      </c>
      <c r="G12145" s="36" t="str">
        <f>Table1[[#This Row],[Split 1]]</f>
        <v>Drive bit</v>
      </c>
      <c r="H12145" s="1" t="s">
        <v>12672</v>
      </c>
      <c r="AC12145" s="5">
        <v>45491</v>
      </c>
      <c r="AD12145" s="5" t="s">
        <v>14670</v>
      </c>
      <c r="AE12145" s="5" t="s">
        <v>174</v>
      </c>
      <c r="AF12145">
        <f>MONTH(Table1[[#This Row],[Date Sent]])</f>
        <v>7</v>
      </c>
      <c r="AG12145">
        <f>YEAR(Table1[[#This Row],[Date Sent]])</f>
        <v>2024</v>
      </c>
    </row>
    <row r="12146" spans="1:33" x14ac:dyDescent="0.2">
      <c r="A12146" t="s">
        <v>329</v>
      </c>
      <c r="B12146" t="s">
        <v>12671</v>
      </c>
      <c r="C12146" s="1">
        <v>161.07</v>
      </c>
      <c r="D12146" s="5">
        <v>45432</v>
      </c>
      <c r="E12146" t="s">
        <v>13</v>
      </c>
      <c r="F12146" s="1" t="s">
        <v>39</v>
      </c>
      <c r="G12146" s="42" t="s">
        <v>39</v>
      </c>
      <c r="H12146" s="1" t="s">
        <v>12673</v>
      </c>
      <c r="AC12146" s="5">
        <v>45491</v>
      </c>
      <c r="AD12146" s="5" t="s">
        <v>14670</v>
      </c>
      <c r="AE12146" s="5" t="s">
        <v>174</v>
      </c>
      <c r="AF12146">
        <f>MONTH(Table1[[#This Row],[Date Sent]])</f>
        <v>7</v>
      </c>
      <c r="AG12146">
        <f>YEAR(Table1[[#This Row],[Date Sent]])</f>
        <v>2024</v>
      </c>
    </row>
    <row r="12147" spans="1:33" x14ac:dyDescent="0.2">
      <c r="A12147" t="s">
        <v>329</v>
      </c>
      <c r="B12147" t="s">
        <v>12671</v>
      </c>
      <c r="C12147" s="1">
        <v>59.52</v>
      </c>
      <c r="D12147" s="5">
        <v>45433</v>
      </c>
      <c r="E12147" t="s">
        <v>13</v>
      </c>
      <c r="F12147" s="1" t="s">
        <v>17</v>
      </c>
      <c r="G12147" s="36" t="str">
        <f>Table1[[#This Row],[Split 1]]</f>
        <v>Pressure washer hoses</v>
      </c>
      <c r="H12147" s="1" t="s">
        <v>12376</v>
      </c>
      <c r="AC12147" s="5">
        <v>45491</v>
      </c>
      <c r="AD12147" s="5" t="s">
        <v>14670</v>
      </c>
      <c r="AE12147" s="5" t="s">
        <v>174</v>
      </c>
      <c r="AF12147">
        <f>MONTH(Table1[[#This Row],[Date Sent]])</f>
        <v>7</v>
      </c>
      <c r="AG12147">
        <f>YEAR(Table1[[#This Row],[Date Sent]])</f>
        <v>2024</v>
      </c>
    </row>
    <row r="12148" spans="1:33" x14ac:dyDescent="0.2">
      <c r="A12148" t="s">
        <v>329</v>
      </c>
      <c r="B12148" t="s">
        <v>12671</v>
      </c>
      <c r="C12148" s="1">
        <v>43.73</v>
      </c>
      <c r="D12148" s="5">
        <v>45436</v>
      </c>
      <c r="E12148" t="s">
        <v>13</v>
      </c>
      <c r="F12148" s="1" t="s">
        <v>33</v>
      </c>
      <c r="G12148" s="36" t="str">
        <f>Table1[[#This Row],[Split 1]]</f>
        <v>Wash maintenance(lost receipt)</v>
      </c>
      <c r="H12148" s="1" t="s">
        <v>12674</v>
      </c>
      <c r="AC12148" s="5">
        <v>45491</v>
      </c>
      <c r="AD12148" s="5" t="s">
        <v>14670</v>
      </c>
      <c r="AE12148" s="5" t="s">
        <v>174</v>
      </c>
      <c r="AF12148">
        <f>MONTH(Table1[[#This Row],[Date Sent]])</f>
        <v>7</v>
      </c>
      <c r="AG12148">
        <f>YEAR(Table1[[#This Row],[Date Sent]])</f>
        <v>2024</v>
      </c>
    </row>
    <row r="12149" spans="1:33" x14ac:dyDescent="0.2">
      <c r="A12149" t="s">
        <v>329</v>
      </c>
      <c r="B12149" t="s">
        <v>12671</v>
      </c>
      <c r="C12149" s="1">
        <v>34.21</v>
      </c>
      <c r="D12149" s="5">
        <v>45436</v>
      </c>
      <c r="E12149" t="s">
        <v>13</v>
      </c>
      <c r="F12149" s="1" t="s">
        <v>39</v>
      </c>
      <c r="G12149" s="36" t="str">
        <f>Table1[[#This Row],[Split 1]]</f>
        <v>hydraulic items(lost receipt)</v>
      </c>
      <c r="H12149" s="1" t="s">
        <v>12675</v>
      </c>
      <c r="AC12149" s="5">
        <v>45491</v>
      </c>
      <c r="AD12149" s="5" t="s">
        <v>14670</v>
      </c>
      <c r="AE12149" s="5" t="s">
        <v>174</v>
      </c>
      <c r="AF12149">
        <f>MONTH(Table1[[#This Row],[Date Sent]])</f>
        <v>7</v>
      </c>
      <c r="AG12149">
        <f>YEAR(Table1[[#This Row],[Date Sent]])</f>
        <v>2024</v>
      </c>
    </row>
    <row r="12150" spans="1:33" x14ac:dyDescent="0.2">
      <c r="A12150" t="s">
        <v>329</v>
      </c>
      <c r="B12150" t="s">
        <v>12671</v>
      </c>
      <c r="C12150" s="1">
        <v>32.020000000000003</v>
      </c>
      <c r="D12150" s="5">
        <v>45438</v>
      </c>
      <c r="E12150" t="s">
        <v>13</v>
      </c>
      <c r="F12150" s="1" t="s">
        <v>33</v>
      </c>
      <c r="G12150" s="42" t="s">
        <v>33</v>
      </c>
      <c r="H12150" s="1" t="s">
        <v>12676</v>
      </c>
      <c r="AC12150" s="5">
        <v>45491</v>
      </c>
      <c r="AD12150" s="5" t="s">
        <v>14670</v>
      </c>
      <c r="AE12150" s="5" t="s">
        <v>174</v>
      </c>
      <c r="AF12150">
        <f>MONTH(Table1[[#This Row],[Date Sent]])</f>
        <v>7</v>
      </c>
      <c r="AG12150">
        <f>YEAR(Table1[[#This Row],[Date Sent]])</f>
        <v>2024</v>
      </c>
    </row>
    <row r="12151" spans="1:33" x14ac:dyDescent="0.2">
      <c r="A12151" t="s">
        <v>329</v>
      </c>
      <c r="B12151" t="s">
        <v>12671</v>
      </c>
      <c r="C12151" s="1">
        <v>15.98</v>
      </c>
      <c r="D12151" s="5">
        <v>45438</v>
      </c>
      <c r="E12151" t="s">
        <v>6</v>
      </c>
      <c r="F12151" s="1" t="s">
        <v>18</v>
      </c>
      <c r="G12151" s="36" t="str">
        <f>Table1[[#This Row],[Split 1]]</f>
        <v>Water</v>
      </c>
      <c r="H12151" s="1" t="s">
        <v>984</v>
      </c>
      <c r="AC12151" s="5">
        <v>45491</v>
      </c>
      <c r="AD12151" s="5" t="s">
        <v>14670</v>
      </c>
      <c r="AE12151" s="5" t="s">
        <v>174</v>
      </c>
      <c r="AF12151">
        <f>MONTH(Table1[[#This Row],[Date Sent]])</f>
        <v>7</v>
      </c>
      <c r="AG12151">
        <f>YEAR(Table1[[#This Row],[Date Sent]])</f>
        <v>2024</v>
      </c>
    </row>
    <row r="12152" spans="1:33" x14ac:dyDescent="0.2">
      <c r="A12152" t="s">
        <v>329</v>
      </c>
      <c r="B12152" t="s">
        <v>12671</v>
      </c>
      <c r="C12152" s="1">
        <v>18.96</v>
      </c>
      <c r="D12152" s="5">
        <v>45440</v>
      </c>
      <c r="E12152" t="s">
        <v>13</v>
      </c>
      <c r="F12152" s="1" t="s">
        <v>9</v>
      </c>
      <c r="G12152" s="42" t="s">
        <v>9</v>
      </c>
      <c r="H12152" s="1" t="s">
        <v>12677</v>
      </c>
      <c r="AC12152" s="5">
        <v>45491</v>
      </c>
      <c r="AD12152" s="5" t="s">
        <v>14670</v>
      </c>
      <c r="AE12152" s="5" t="s">
        <v>174</v>
      </c>
      <c r="AF12152">
        <f>MONTH(Table1[[#This Row],[Date Sent]])</f>
        <v>7</v>
      </c>
      <c r="AG12152">
        <f>YEAR(Table1[[#This Row],[Date Sent]])</f>
        <v>2024</v>
      </c>
    </row>
    <row r="12153" spans="1:33" x14ac:dyDescent="0.2">
      <c r="A12153" t="s">
        <v>329</v>
      </c>
      <c r="B12153" t="s">
        <v>12671</v>
      </c>
      <c r="C12153" s="1">
        <v>111.24</v>
      </c>
      <c r="D12153" s="5">
        <v>45443</v>
      </c>
      <c r="E12153" t="s">
        <v>13</v>
      </c>
      <c r="F12153" s="1" t="s">
        <v>33</v>
      </c>
      <c r="G12153" s="36" t="str">
        <f>Table1[[#This Row],[Split 1]]</f>
        <v>G21 liq</v>
      </c>
      <c r="H12153" s="1" t="s">
        <v>12678</v>
      </c>
      <c r="AC12153" s="5">
        <v>45491</v>
      </c>
      <c r="AD12153" s="5" t="s">
        <v>14670</v>
      </c>
      <c r="AE12153" s="5" t="s">
        <v>174</v>
      </c>
      <c r="AF12153">
        <f>MONTH(Table1[[#This Row],[Date Sent]])</f>
        <v>7</v>
      </c>
      <c r="AG12153">
        <f>YEAR(Table1[[#This Row],[Date Sent]])</f>
        <v>2024</v>
      </c>
    </row>
    <row r="12154" spans="1:33" x14ac:dyDescent="0.2">
      <c r="A12154" t="s">
        <v>329</v>
      </c>
      <c r="B12154" t="s">
        <v>12671</v>
      </c>
      <c r="C12154" s="1">
        <v>23.97</v>
      </c>
      <c r="D12154" s="5">
        <v>45444</v>
      </c>
      <c r="E12154" t="s">
        <v>6</v>
      </c>
      <c r="F12154" s="1" t="s">
        <v>18</v>
      </c>
      <c r="G12154" s="42" t="s">
        <v>18</v>
      </c>
      <c r="H12154" s="1" t="s">
        <v>1732</v>
      </c>
      <c r="AC12154" s="5">
        <v>45491</v>
      </c>
      <c r="AD12154" s="5" t="s">
        <v>14670</v>
      </c>
      <c r="AE12154" s="5" t="s">
        <v>174</v>
      </c>
      <c r="AF12154">
        <f>MONTH(Table1[[#This Row],[Date Sent]])</f>
        <v>7</v>
      </c>
      <c r="AG12154">
        <f>YEAR(Table1[[#This Row],[Date Sent]])</f>
        <v>2024</v>
      </c>
    </row>
    <row r="12155" spans="1:33" x14ac:dyDescent="0.2">
      <c r="A12155" t="s">
        <v>329</v>
      </c>
      <c r="B12155" t="s">
        <v>12671</v>
      </c>
      <c r="C12155" s="1">
        <v>29.38</v>
      </c>
      <c r="D12155" s="5">
        <v>45447</v>
      </c>
      <c r="E12155" t="s">
        <v>13</v>
      </c>
      <c r="F12155" s="1" t="s">
        <v>39</v>
      </c>
      <c r="G12155" s="36" t="str">
        <f>Table1[[#This Row],[Split 1]]</f>
        <v>Hose fixing</v>
      </c>
      <c r="H12155" s="1" t="s">
        <v>12679</v>
      </c>
      <c r="AC12155" s="5">
        <v>45491</v>
      </c>
      <c r="AD12155" s="5" t="s">
        <v>14670</v>
      </c>
      <c r="AE12155" s="5" t="s">
        <v>174</v>
      </c>
      <c r="AF12155">
        <f>MONTH(Table1[[#This Row],[Date Sent]])</f>
        <v>7</v>
      </c>
      <c r="AG12155">
        <f>YEAR(Table1[[#This Row],[Date Sent]])</f>
        <v>2024</v>
      </c>
    </row>
    <row r="12156" spans="1:33" x14ac:dyDescent="0.2">
      <c r="A12156" t="s">
        <v>329</v>
      </c>
      <c r="B12156" t="s">
        <v>12671</v>
      </c>
      <c r="C12156" s="1">
        <v>39.81</v>
      </c>
      <c r="D12156" s="5">
        <v>45447</v>
      </c>
      <c r="E12156" t="s">
        <v>13</v>
      </c>
      <c r="F12156" s="1" t="s">
        <v>39</v>
      </c>
      <c r="G12156" s="36" t="str">
        <f>Table1[[#This Row],[Split 1]]</f>
        <v>Pipe clamp</v>
      </c>
      <c r="H12156" s="1" t="s">
        <v>12680</v>
      </c>
      <c r="AC12156" s="5">
        <v>45491</v>
      </c>
      <c r="AD12156" s="5" t="s">
        <v>14670</v>
      </c>
      <c r="AE12156" s="5" t="s">
        <v>174</v>
      </c>
      <c r="AF12156">
        <f>MONTH(Table1[[#This Row],[Date Sent]])</f>
        <v>7</v>
      </c>
      <c r="AG12156">
        <f>YEAR(Table1[[#This Row],[Date Sent]])</f>
        <v>2024</v>
      </c>
    </row>
    <row r="12157" spans="1:33" x14ac:dyDescent="0.2">
      <c r="A12157" t="s">
        <v>329</v>
      </c>
      <c r="B12157" t="s">
        <v>12671</v>
      </c>
      <c r="C12157" s="1">
        <v>128.97</v>
      </c>
      <c r="D12157" s="5">
        <v>45448</v>
      </c>
      <c r="E12157" t="s">
        <v>13</v>
      </c>
      <c r="F12157" s="1" t="s">
        <v>21</v>
      </c>
      <c r="G12157" s="42" t="s">
        <v>12681</v>
      </c>
      <c r="H12157" s="1" t="s">
        <v>12682</v>
      </c>
      <c r="AC12157" s="5">
        <v>45491</v>
      </c>
      <c r="AD12157" s="5" t="s">
        <v>14670</v>
      </c>
      <c r="AE12157" s="5" t="s">
        <v>174</v>
      </c>
      <c r="AF12157">
        <f>MONTH(Table1[[#This Row],[Date Sent]])</f>
        <v>7</v>
      </c>
      <c r="AG12157">
        <f>YEAR(Table1[[#This Row],[Date Sent]])</f>
        <v>2024</v>
      </c>
    </row>
    <row r="12158" spans="1:33" x14ac:dyDescent="0.2">
      <c r="A12158" t="s">
        <v>329</v>
      </c>
      <c r="B12158" t="s">
        <v>12671</v>
      </c>
      <c r="C12158" s="1">
        <v>9.92</v>
      </c>
      <c r="D12158" s="5">
        <v>45448</v>
      </c>
      <c r="E12158" t="s">
        <v>13</v>
      </c>
      <c r="F12158" s="1" t="s">
        <v>33</v>
      </c>
      <c r="G12158" s="42" t="s">
        <v>33</v>
      </c>
      <c r="H12158" s="1" t="s">
        <v>12683</v>
      </c>
      <c r="AC12158" s="5">
        <v>45491</v>
      </c>
      <c r="AD12158" s="5" t="s">
        <v>14670</v>
      </c>
      <c r="AE12158" s="5" t="s">
        <v>174</v>
      </c>
      <c r="AF12158">
        <f>MONTH(Table1[[#This Row],[Date Sent]])</f>
        <v>7</v>
      </c>
      <c r="AG12158">
        <f>YEAR(Table1[[#This Row],[Date Sent]])</f>
        <v>2024</v>
      </c>
    </row>
    <row r="12159" spans="1:33" x14ac:dyDescent="0.2">
      <c r="A12159" t="s">
        <v>329</v>
      </c>
      <c r="B12159" t="s">
        <v>12671</v>
      </c>
      <c r="C12159" s="1">
        <v>29.44</v>
      </c>
      <c r="D12159" s="5">
        <v>45449</v>
      </c>
      <c r="E12159" t="s">
        <v>13</v>
      </c>
      <c r="F12159" s="1" t="s">
        <v>39</v>
      </c>
      <c r="G12159" s="36" t="str">
        <f>Table1[[#This Row],[Split 1]]</f>
        <v>Pipe clamp</v>
      </c>
      <c r="H12159" s="1" t="s">
        <v>12680</v>
      </c>
      <c r="AC12159" s="5">
        <v>45491</v>
      </c>
      <c r="AD12159" s="5" t="s">
        <v>14670</v>
      </c>
      <c r="AE12159" s="5" t="s">
        <v>174</v>
      </c>
      <c r="AF12159">
        <f>MONTH(Table1[[#This Row],[Date Sent]])</f>
        <v>7</v>
      </c>
      <c r="AG12159">
        <f>YEAR(Table1[[#This Row],[Date Sent]])</f>
        <v>2024</v>
      </c>
    </row>
    <row r="12160" spans="1:33" x14ac:dyDescent="0.2">
      <c r="A12160" t="s">
        <v>329</v>
      </c>
      <c r="B12160" t="s">
        <v>12671</v>
      </c>
      <c r="C12160" s="1">
        <v>98.92</v>
      </c>
      <c r="D12160" s="5">
        <v>45449</v>
      </c>
      <c r="E12160" t="s">
        <v>13</v>
      </c>
      <c r="F12160" s="1" t="s">
        <v>40</v>
      </c>
      <c r="G12160" s="42" t="s">
        <v>40</v>
      </c>
      <c r="H12160" s="1" t="s">
        <v>12684</v>
      </c>
      <c r="AC12160" s="5">
        <v>45491</v>
      </c>
      <c r="AD12160" s="5" t="s">
        <v>14670</v>
      </c>
      <c r="AE12160" s="5" t="s">
        <v>174</v>
      </c>
      <c r="AF12160">
        <f>MONTH(Table1[[#This Row],[Date Sent]])</f>
        <v>7</v>
      </c>
      <c r="AG12160">
        <f>YEAR(Table1[[#This Row],[Date Sent]])</f>
        <v>2024</v>
      </c>
    </row>
    <row r="12161" spans="1:33" x14ac:dyDescent="0.2">
      <c r="A12161" t="s">
        <v>329</v>
      </c>
      <c r="B12161" t="s">
        <v>12671</v>
      </c>
      <c r="C12161" s="1">
        <v>23.97</v>
      </c>
      <c r="D12161" s="5">
        <v>45461</v>
      </c>
      <c r="E12161" t="s">
        <v>6</v>
      </c>
      <c r="F12161" s="1" t="s">
        <v>18</v>
      </c>
      <c r="G12161" s="42" t="s">
        <v>18</v>
      </c>
      <c r="H12161" s="1" t="s">
        <v>1732</v>
      </c>
      <c r="AC12161" s="5">
        <v>45491</v>
      </c>
      <c r="AD12161" s="5" t="s">
        <v>14670</v>
      </c>
      <c r="AE12161" s="5" t="s">
        <v>174</v>
      </c>
      <c r="AF12161">
        <f>MONTH(Table1[[#This Row],[Date Sent]])</f>
        <v>7</v>
      </c>
      <c r="AG12161">
        <f>YEAR(Table1[[#This Row],[Date Sent]])</f>
        <v>2024</v>
      </c>
    </row>
    <row r="12162" spans="1:33" x14ac:dyDescent="0.2">
      <c r="A12162" t="s">
        <v>329</v>
      </c>
      <c r="B12162" t="s">
        <v>12671</v>
      </c>
      <c r="C12162" s="1">
        <v>23.97</v>
      </c>
      <c r="D12162" s="5">
        <v>45464</v>
      </c>
      <c r="E12162" t="s">
        <v>6</v>
      </c>
      <c r="F12162" s="1" t="s">
        <v>18</v>
      </c>
      <c r="G12162" s="42" t="s">
        <v>18</v>
      </c>
      <c r="H12162" s="1" t="s">
        <v>4496</v>
      </c>
      <c r="AC12162" s="5">
        <v>45491</v>
      </c>
      <c r="AD12162" s="5" t="s">
        <v>14670</v>
      </c>
      <c r="AE12162" s="5" t="s">
        <v>174</v>
      </c>
      <c r="AF12162">
        <f>MONTH(Table1[[#This Row],[Date Sent]])</f>
        <v>7</v>
      </c>
      <c r="AG12162">
        <f>YEAR(Table1[[#This Row],[Date Sent]])</f>
        <v>2024</v>
      </c>
    </row>
    <row r="12163" spans="1:33" x14ac:dyDescent="0.2">
      <c r="A12163" t="s">
        <v>329</v>
      </c>
      <c r="B12163" t="s">
        <v>12671</v>
      </c>
      <c r="C12163" s="1">
        <v>566.04</v>
      </c>
      <c r="D12163" s="5">
        <v>45467</v>
      </c>
      <c r="E12163" t="s">
        <v>13</v>
      </c>
      <c r="F12163" s="1" t="s">
        <v>39</v>
      </c>
      <c r="G12163" s="42" t="s">
        <v>39</v>
      </c>
      <c r="H12163" s="1" t="s">
        <v>12685</v>
      </c>
      <c r="AC12163" s="5">
        <v>45491</v>
      </c>
      <c r="AD12163" s="5" t="s">
        <v>14670</v>
      </c>
      <c r="AE12163" s="5" t="s">
        <v>174</v>
      </c>
      <c r="AF12163">
        <f>MONTH(Table1[[#This Row],[Date Sent]])</f>
        <v>7</v>
      </c>
      <c r="AG12163">
        <f>YEAR(Table1[[#This Row],[Date Sent]])</f>
        <v>2024</v>
      </c>
    </row>
    <row r="12164" spans="1:33" x14ac:dyDescent="0.2">
      <c r="A12164" t="s">
        <v>10670</v>
      </c>
      <c r="B12164" t="s">
        <v>12686</v>
      </c>
      <c r="C12164" s="1">
        <v>37.15</v>
      </c>
      <c r="D12164" s="5">
        <v>45429</v>
      </c>
      <c r="E12164" t="s">
        <v>23</v>
      </c>
      <c r="F12164" s="1" t="s">
        <v>58</v>
      </c>
      <c r="G12164" s="36" t="str">
        <f>Table1[[#This Row],[Split 1]]</f>
        <v>Lock for dumpster area victoria</v>
      </c>
      <c r="H12164" s="1" t="s">
        <v>12687</v>
      </c>
      <c r="AC12164" s="5">
        <v>45491</v>
      </c>
      <c r="AD12164" s="5" t="s">
        <v>14641</v>
      </c>
      <c r="AE12164" s="5" t="s">
        <v>174</v>
      </c>
      <c r="AF12164">
        <f>MONTH(Table1[[#This Row],[Date Sent]])</f>
        <v>7</v>
      </c>
      <c r="AG12164">
        <f>YEAR(Table1[[#This Row],[Date Sent]])</f>
        <v>2024</v>
      </c>
    </row>
    <row r="12165" spans="1:33" x14ac:dyDescent="0.2">
      <c r="A12165" t="s">
        <v>10670</v>
      </c>
      <c r="B12165" t="s">
        <v>12686</v>
      </c>
      <c r="C12165" s="1">
        <v>45.09</v>
      </c>
      <c r="D12165" s="5">
        <v>45437</v>
      </c>
      <c r="E12165" t="s">
        <v>24</v>
      </c>
      <c r="F12165" s="1" t="s">
        <v>18</v>
      </c>
      <c r="G12165" s="42" t="s">
        <v>18</v>
      </c>
      <c r="H12165" s="1" t="s">
        <v>12688</v>
      </c>
      <c r="AC12165" s="5">
        <v>45491</v>
      </c>
      <c r="AD12165" s="5" t="s">
        <v>14641</v>
      </c>
      <c r="AE12165" s="5" t="s">
        <v>174</v>
      </c>
      <c r="AF12165">
        <f>MONTH(Table1[[#This Row],[Date Sent]])</f>
        <v>7</v>
      </c>
      <c r="AG12165">
        <f>YEAR(Table1[[#This Row],[Date Sent]])</f>
        <v>2024</v>
      </c>
    </row>
    <row r="12166" spans="1:33" x14ac:dyDescent="0.2">
      <c r="A12166" t="s">
        <v>10670</v>
      </c>
      <c r="B12166" t="s">
        <v>12686</v>
      </c>
      <c r="C12166" s="1">
        <v>37.869999999999997</v>
      </c>
      <c r="D12166" s="5">
        <v>45445</v>
      </c>
      <c r="E12166" t="s">
        <v>23</v>
      </c>
      <c r="F12166" s="1" t="s">
        <v>17</v>
      </c>
      <c r="G12166" s="42" t="s">
        <v>17</v>
      </c>
      <c r="H12166" s="1" t="s">
        <v>2447</v>
      </c>
      <c r="AC12166" s="5">
        <v>45491</v>
      </c>
      <c r="AD12166" s="5" t="s">
        <v>14641</v>
      </c>
      <c r="AE12166" s="5" t="s">
        <v>174</v>
      </c>
      <c r="AF12166">
        <f>MONTH(Table1[[#This Row],[Date Sent]])</f>
        <v>7</v>
      </c>
      <c r="AG12166">
        <f>YEAR(Table1[[#This Row],[Date Sent]])</f>
        <v>2024</v>
      </c>
    </row>
    <row r="12167" spans="1:33" x14ac:dyDescent="0.2">
      <c r="A12167" t="s">
        <v>10670</v>
      </c>
      <c r="B12167" t="s">
        <v>12686</v>
      </c>
      <c r="C12167" s="1">
        <v>30.36</v>
      </c>
      <c r="D12167" s="5">
        <v>45448</v>
      </c>
      <c r="E12167" t="s">
        <v>25</v>
      </c>
      <c r="F12167" s="1" t="s">
        <v>21</v>
      </c>
      <c r="G12167" s="36" t="str">
        <f>Table1[[#This Row],[Split 1]]</f>
        <v>Spray nozzels for bottles in pearland hou tx</v>
      </c>
      <c r="H12167" s="1" t="s">
        <v>12689</v>
      </c>
      <c r="AC12167" s="5">
        <v>45491</v>
      </c>
      <c r="AD12167" s="5" t="s">
        <v>14641</v>
      </c>
      <c r="AE12167" s="5" t="s">
        <v>174</v>
      </c>
      <c r="AF12167">
        <f>MONTH(Table1[[#This Row],[Date Sent]])</f>
        <v>7</v>
      </c>
      <c r="AG12167">
        <f>YEAR(Table1[[#This Row],[Date Sent]])</f>
        <v>2024</v>
      </c>
    </row>
    <row r="12168" spans="1:33" x14ac:dyDescent="0.2">
      <c r="A12168" t="s">
        <v>10670</v>
      </c>
      <c r="B12168" t="s">
        <v>12686</v>
      </c>
      <c r="C12168" s="1">
        <v>19.46</v>
      </c>
      <c r="D12168" s="5">
        <v>45452</v>
      </c>
      <c r="E12168" t="s">
        <v>24</v>
      </c>
      <c r="F12168" s="1" t="s">
        <v>18</v>
      </c>
      <c r="G12168" s="42" t="s">
        <v>18</v>
      </c>
      <c r="H12168" s="1" t="s">
        <v>12690</v>
      </c>
      <c r="AC12168" s="5">
        <v>45491</v>
      </c>
      <c r="AD12168" s="5" t="s">
        <v>14641</v>
      </c>
      <c r="AE12168" s="5" t="s">
        <v>174</v>
      </c>
      <c r="AF12168">
        <f>MONTH(Table1[[#This Row],[Date Sent]])</f>
        <v>7</v>
      </c>
      <c r="AG12168">
        <f>YEAR(Table1[[#This Row],[Date Sent]])</f>
        <v>2024</v>
      </c>
    </row>
    <row r="12169" spans="1:33" x14ac:dyDescent="0.2">
      <c r="A12169" t="s">
        <v>10670</v>
      </c>
      <c r="B12169" t="s">
        <v>12686</v>
      </c>
      <c r="C12169" s="1">
        <v>105.05</v>
      </c>
      <c r="D12169" s="5">
        <v>45452</v>
      </c>
      <c r="E12169" t="s">
        <v>21</v>
      </c>
      <c r="F12169" s="1" t="s">
        <v>33</v>
      </c>
      <c r="G12169" s="42" t="s">
        <v>33</v>
      </c>
      <c r="H12169" s="1" t="s">
        <v>12691</v>
      </c>
      <c r="AC12169" s="5">
        <v>45491</v>
      </c>
      <c r="AD12169" s="5" t="s">
        <v>14641</v>
      </c>
      <c r="AE12169" s="5" t="s">
        <v>174</v>
      </c>
      <c r="AF12169">
        <f>MONTH(Table1[[#This Row],[Date Sent]])</f>
        <v>7</v>
      </c>
      <c r="AG12169">
        <f>YEAR(Table1[[#This Row],[Date Sent]])</f>
        <v>2024</v>
      </c>
    </row>
    <row r="12170" spans="1:33" x14ac:dyDescent="0.2">
      <c r="A12170" t="s">
        <v>10670</v>
      </c>
      <c r="B12170" t="s">
        <v>12686</v>
      </c>
      <c r="C12170" s="1">
        <v>46.76</v>
      </c>
      <c r="D12170" s="5">
        <v>45452</v>
      </c>
      <c r="E12170" t="s">
        <v>21</v>
      </c>
      <c r="F12170" s="1" t="s">
        <v>18</v>
      </c>
      <c r="G12170" s="42" t="s">
        <v>18</v>
      </c>
      <c r="H12170" s="1" t="s">
        <v>12688</v>
      </c>
      <c r="AC12170" s="5">
        <v>45491</v>
      </c>
      <c r="AD12170" s="5" t="s">
        <v>14641</v>
      </c>
      <c r="AE12170" s="5" t="s">
        <v>174</v>
      </c>
      <c r="AF12170">
        <f>MONTH(Table1[[#This Row],[Date Sent]])</f>
        <v>7</v>
      </c>
      <c r="AG12170">
        <f>YEAR(Table1[[#This Row],[Date Sent]])</f>
        <v>2024</v>
      </c>
    </row>
    <row r="12171" spans="1:33" x14ac:dyDescent="0.2">
      <c r="A12171" t="s">
        <v>10670</v>
      </c>
      <c r="B12171" t="s">
        <v>12686</v>
      </c>
      <c r="C12171" s="1">
        <v>68.260000000000005</v>
      </c>
      <c r="D12171" s="5">
        <v>45457</v>
      </c>
      <c r="E12171" t="s">
        <v>21</v>
      </c>
      <c r="F12171" s="1" t="s">
        <v>33</v>
      </c>
      <c r="G12171" s="42" t="s">
        <v>33</v>
      </c>
      <c r="H12171" s="1" t="s">
        <v>12692</v>
      </c>
      <c r="AC12171" s="5">
        <v>45491</v>
      </c>
      <c r="AD12171" s="5" t="s">
        <v>14641</v>
      </c>
      <c r="AE12171" s="5" t="s">
        <v>174</v>
      </c>
      <c r="AF12171">
        <f>MONTH(Table1[[#This Row],[Date Sent]])</f>
        <v>7</v>
      </c>
      <c r="AG12171">
        <f>YEAR(Table1[[#This Row],[Date Sent]])</f>
        <v>2024</v>
      </c>
    </row>
    <row r="12172" spans="1:33" x14ac:dyDescent="0.2">
      <c r="A12172" t="s">
        <v>2658</v>
      </c>
      <c r="B12172" t="s">
        <v>12693</v>
      </c>
      <c r="C12172" s="1">
        <v>70.73</v>
      </c>
      <c r="D12172" s="5">
        <v>45464</v>
      </c>
      <c r="E12172" t="s">
        <v>33</v>
      </c>
      <c r="F12172" s="1" t="s">
        <v>918</v>
      </c>
      <c r="G12172" s="42" t="s">
        <v>12581</v>
      </c>
      <c r="H12172" s="1" t="s">
        <v>12694</v>
      </c>
      <c r="I12172">
        <v>8.76</v>
      </c>
      <c r="J12172" s="16" t="s">
        <v>18</v>
      </c>
      <c r="K12172" s="1" t="s">
        <v>1713</v>
      </c>
      <c r="L12172">
        <v>39.979999999999997</v>
      </c>
      <c r="M12172" t="s">
        <v>15</v>
      </c>
      <c r="N12172" s="1" t="s">
        <v>12695</v>
      </c>
      <c r="O12172">
        <v>21.990000000000009</v>
      </c>
      <c r="P12172" t="s">
        <v>33</v>
      </c>
      <c r="Q12172" s="1" t="s">
        <v>1777</v>
      </c>
      <c r="AC12172" s="5">
        <v>45491</v>
      </c>
      <c r="AD12172" s="5" t="s">
        <v>13348</v>
      </c>
      <c r="AE12172" s="5" t="s">
        <v>174</v>
      </c>
      <c r="AF12172">
        <f>MONTH(Table1[[#This Row],[Date Sent]])</f>
        <v>7</v>
      </c>
      <c r="AG12172">
        <f>YEAR(Table1[[#This Row],[Date Sent]])</f>
        <v>2024</v>
      </c>
    </row>
    <row r="12173" spans="1:33" x14ac:dyDescent="0.2">
      <c r="A12173" t="s">
        <v>2658</v>
      </c>
      <c r="B12173" t="s">
        <v>12693</v>
      </c>
      <c r="C12173" s="1">
        <v>139.51</v>
      </c>
      <c r="D12173" s="5">
        <v>45468</v>
      </c>
      <c r="E12173" t="s">
        <v>33</v>
      </c>
      <c r="F12173" s="1" t="s">
        <v>21</v>
      </c>
      <c r="G12173" s="42" t="s">
        <v>21</v>
      </c>
      <c r="H12173" s="1" t="s">
        <v>2856</v>
      </c>
      <c r="AC12173" s="5">
        <v>45491</v>
      </c>
      <c r="AD12173" s="5" t="s">
        <v>13348</v>
      </c>
      <c r="AE12173" s="5" t="s">
        <v>174</v>
      </c>
      <c r="AF12173">
        <f>MONTH(Table1[[#This Row],[Date Sent]])</f>
        <v>7</v>
      </c>
      <c r="AG12173">
        <f>YEAR(Table1[[#This Row],[Date Sent]])</f>
        <v>2024</v>
      </c>
    </row>
    <row r="12174" spans="1:33" x14ac:dyDescent="0.2">
      <c r="A12174" t="s">
        <v>765</v>
      </c>
      <c r="B12174" t="s">
        <v>12696</v>
      </c>
      <c r="C12174" s="1">
        <v>-63</v>
      </c>
      <c r="D12174" s="5">
        <v>45454</v>
      </c>
      <c r="E12174" t="s">
        <v>21</v>
      </c>
      <c r="F12174" s="1" t="s">
        <v>5</v>
      </c>
      <c r="G12174" s="36" t="str">
        <f>Table1[[#This Row],[Split 1]]</f>
        <v>Refund of test washes on xpt</v>
      </c>
      <c r="H12174" s="1" t="s">
        <v>12697</v>
      </c>
      <c r="AC12174" s="5">
        <v>45491</v>
      </c>
      <c r="AD12174" s="5" t="s">
        <v>14529</v>
      </c>
      <c r="AE12174" s="5" t="s">
        <v>174</v>
      </c>
      <c r="AF12174">
        <f>MONTH(Table1[[#This Row],[Date Sent]])</f>
        <v>7</v>
      </c>
      <c r="AG12174">
        <f>YEAR(Table1[[#This Row],[Date Sent]])</f>
        <v>2024</v>
      </c>
    </row>
    <row r="12175" spans="1:33" x14ac:dyDescent="0.2">
      <c r="A12175" t="s">
        <v>765</v>
      </c>
      <c r="B12175" t="s">
        <v>12696</v>
      </c>
      <c r="C12175" s="1">
        <v>71.42</v>
      </c>
      <c r="D12175" s="5">
        <v>45454</v>
      </c>
      <c r="E12175" t="s">
        <v>21</v>
      </c>
      <c r="F12175" s="1" t="s">
        <v>39</v>
      </c>
      <c r="G12175" s="42" t="s">
        <v>39</v>
      </c>
      <c r="H12175" s="1" t="s">
        <v>6070</v>
      </c>
      <c r="AC12175" s="5">
        <v>45491</v>
      </c>
      <c r="AD12175" s="5" t="s">
        <v>14529</v>
      </c>
      <c r="AE12175" s="5" t="s">
        <v>174</v>
      </c>
      <c r="AF12175">
        <f>MONTH(Table1[[#This Row],[Date Sent]])</f>
        <v>7</v>
      </c>
      <c r="AG12175">
        <f>YEAR(Table1[[#This Row],[Date Sent]])</f>
        <v>2024</v>
      </c>
    </row>
    <row r="12176" spans="1:33" x14ac:dyDescent="0.2">
      <c r="A12176" t="s">
        <v>765</v>
      </c>
      <c r="B12176" t="s">
        <v>12696</v>
      </c>
      <c r="C12176" s="1">
        <v>72.03</v>
      </c>
      <c r="D12176" s="5">
        <v>45455</v>
      </c>
      <c r="E12176" t="s">
        <v>21</v>
      </c>
      <c r="F12176" s="1" t="s">
        <v>918</v>
      </c>
      <c r="G12176" s="42" t="s">
        <v>12565</v>
      </c>
      <c r="H12176" s="1" t="s">
        <v>12698</v>
      </c>
      <c r="I12176">
        <v>33.979999999999997</v>
      </c>
      <c r="J12176" s="16" t="s">
        <v>33</v>
      </c>
      <c r="K12176" s="1" t="s">
        <v>12699</v>
      </c>
      <c r="L12176">
        <v>38.049999999999997</v>
      </c>
      <c r="M12176" t="s">
        <v>17</v>
      </c>
      <c r="N12176" s="1" t="s">
        <v>11421</v>
      </c>
      <c r="AC12176" s="5">
        <v>45491</v>
      </c>
      <c r="AD12176" s="5" t="s">
        <v>14529</v>
      </c>
      <c r="AE12176" s="5" t="s">
        <v>174</v>
      </c>
      <c r="AF12176">
        <f>MONTH(Table1[[#This Row],[Date Sent]])</f>
        <v>7</v>
      </c>
      <c r="AG12176">
        <f>YEAR(Table1[[#This Row],[Date Sent]])</f>
        <v>2024</v>
      </c>
    </row>
    <row r="12177" spans="1:33" x14ac:dyDescent="0.2">
      <c r="A12177" t="s">
        <v>765</v>
      </c>
      <c r="B12177" t="s">
        <v>12696</v>
      </c>
      <c r="C12177" s="1">
        <v>2.1</v>
      </c>
      <c r="D12177" s="5">
        <v>45457</v>
      </c>
      <c r="E12177" t="s">
        <v>21</v>
      </c>
      <c r="F12177" s="1" t="s">
        <v>33</v>
      </c>
      <c r="G12177" s="36" t="str">
        <f>Table1[[#This Row],[Split 1]]</f>
        <v>Cable ties for signage</v>
      </c>
      <c r="H12177" s="1" t="s">
        <v>12700</v>
      </c>
      <c r="AC12177" s="5">
        <v>45491</v>
      </c>
      <c r="AD12177" s="5" t="s">
        <v>14529</v>
      </c>
      <c r="AE12177" s="5" t="s">
        <v>174</v>
      </c>
      <c r="AF12177">
        <f>MONTH(Table1[[#This Row],[Date Sent]])</f>
        <v>7</v>
      </c>
      <c r="AG12177">
        <f>YEAR(Table1[[#This Row],[Date Sent]])</f>
        <v>2024</v>
      </c>
    </row>
    <row r="12178" spans="1:33" x14ac:dyDescent="0.2">
      <c r="A12178" t="s">
        <v>765</v>
      </c>
      <c r="B12178" t="s">
        <v>12696</v>
      </c>
      <c r="C12178" s="1">
        <v>21.43</v>
      </c>
      <c r="D12178" s="5">
        <v>45457</v>
      </c>
      <c r="E12178" t="s">
        <v>21</v>
      </c>
      <c r="F12178" s="1" t="s">
        <v>33</v>
      </c>
      <c r="G12178" s="36" t="str">
        <f>Table1[[#This Row],[Split 1]]</f>
        <v>Water testing strips for water</v>
      </c>
      <c r="H12178" s="1" t="s">
        <v>12701</v>
      </c>
      <c r="AC12178" s="5">
        <v>45491</v>
      </c>
      <c r="AD12178" s="5" t="s">
        <v>14529</v>
      </c>
      <c r="AE12178" s="5" t="s">
        <v>174</v>
      </c>
      <c r="AF12178">
        <f>MONTH(Table1[[#This Row],[Date Sent]])</f>
        <v>7</v>
      </c>
      <c r="AG12178">
        <f>YEAR(Table1[[#This Row],[Date Sent]])</f>
        <v>2024</v>
      </c>
    </row>
    <row r="12179" spans="1:33" x14ac:dyDescent="0.2">
      <c r="A12179" t="s">
        <v>765</v>
      </c>
      <c r="B12179" t="s">
        <v>12696</v>
      </c>
      <c r="C12179" s="1">
        <v>74.56</v>
      </c>
      <c r="D12179" s="5">
        <v>45458</v>
      </c>
      <c r="E12179" t="s">
        <v>21</v>
      </c>
      <c r="F12179" s="1" t="s">
        <v>15</v>
      </c>
      <c r="G12179" s="42" t="s">
        <v>15</v>
      </c>
      <c r="H12179" s="1" t="s">
        <v>2785</v>
      </c>
      <c r="AC12179" s="5">
        <v>45491</v>
      </c>
      <c r="AD12179" s="5" t="s">
        <v>14529</v>
      </c>
      <c r="AE12179" s="5" t="s">
        <v>174</v>
      </c>
      <c r="AF12179">
        <f>MONTH(Table1[[#This Row],[Date Sent]])</f>
        <v>7</v>
      </c>
      <c r="AG12179">
        <f>YEAR(Table1[[#This Row],[Date Sent]])</f>
        <v>2024</v>
      </c>
    </row>
    <row r="12180" spans="1:33" x14ac:dyDescent="0.2">
      <c r="A12180" t="s">
        <v>765</v>
      </c>
      <c r="B12180" t="s">
        <v>12696</v>
      </c>
      <c r="C12180" s="1">
        <v>16.079999999999998</v>
      </c>
      <c r="D12180" s="5">
        <v>45458</v>
      </c>
      <c r="E12180" t="s">
        <v>21</v>
      </c>
      <c r="F12180" s="1" t="s">
        <v>9</v>
      </c>
      <c r="G12180" s="42" t="s">
        <v>9</v>
      </c>
      <c r="H12180" s="1" t="s">
        <v>2371</v>
      </c>
      <c r="AC12180" s="5">
        <v>45491</v>
      </c>
      <c r="AD12180" s="5" t="s">
        <v>14529</v>
      </c>
      <c r="AE12180" s="5" t="s">
        <v>174</v>
      </c>
      <c r="AF12180">
        <f>MONTH(Table1[[#This Row],[Date Sent]])</f>
        <v>7</v>
      </c>
      <c r="AG12180">
        <f>YEAR(Table1[[#This Row],[Date Sent]])</f>
        <v>2024</v>
      </c>
    </row>
    <row r="12181" spans="1:33" x14ac:dyDescent="0.2">
      <c r="A12181" t="s">
        <v>765</v>
      </c>
      <c r="B12181" t="s">
        <v>12696</v>
      </c>
      <c r="C12181" s="1">
        <v>76.290000000000006</v>
      </c>
      <c r="D12181" s="5">
        <v>45458</v>
      </c>
      <c r="E12181" t="s">
        <v>21</v>
      </c>
      <c r="F12181" s="1" t="s">
        <v>39</v>
      </c>
      <c r="G12181" s="42" t="s">
        <v>39</v>
      </c>
      <c r="H12181" s="1" t="s">
        <v>4566</v>
      </c>
      <c r="AC12181" s="5">
        <v>45491</v>
      </c>
      <c r="AD12181" s="5" t="s">
        <v>14529</v>
      </c>
      <c r="AE12181" s="5" t="s">
        <v>174</v>
      </c>
      <c r="AF12181">
        <f>MONTH(Table1[[#This Row],[Date Sent]])</f>
        <v>7</v>
      </c>
      <c r="AG12181">
        <f>YEAR(Table1[[#This Row],[Date Sent]])</f>
        <v>2024</v>
      </c>
    </row>
    <row r="12182" spans="1:33" x14ac:dyDescent="0.2">
      <c r="A12182" t="s">
        <v>765</v>
      </c>
      <c r="B12182" t="s">
        <v>12696</v>
      </c>
      <c r="C12182" s="1">
        <v>54.84</v>
      </c>
      <c r="D12182" s="5">
        <v>45458</v>
      </c>
      <c r="E12182" t="s">
        <v>21</v>
      </c>
      <c r="F12182" s="1" t="s">
        <v>39</v>
      </c>
      <c r="G12182" s="42" t="s">
        <v>39</v>
      </c>
      <c r="H12182" s="1" t="s">
        <v>12702</v>
      </c>
      <c r="AC12182" s="5">
        <v>45491</v>
      </c>
      <c r="AD12182" s="5" t="s">
        <v>14529</v>
      </c>
      <c r="AE12182" s="5" t="s">
        <v>174</v>
      </c>
      <c r="AF12182">
        <f>MONTH(Table1[[#This Row],[Date Sent]])</f>
        <v>7</v>
      </c>
      <c r="AG12182">
        <f>YEAR(Table1[[#This Row],[Date Sent]])</f>
        <v>2024</v>
      </c>
    </row>
    <row r="12183" spans="1:33" x14ac:dyDescent="0.2">
      <c r="A12183" t="s">
        <v>765</v>
      </c>
      <c r="B12183" t="s">
        <v>12696</v>
      </c>
      <c r="C12183" s="1">
        <v>220.4</v>
      </c>
      <c r="D12183" s="5">
        <v>45459</v>
      </c>
      <c r="E12183" t="s">
        <v>21</v>
      </c>
      <c r="F12183" s="1" t="s">
        <v>918</v>
      </c>
      <c r="G12183" s="42" t="s">
        <v>12703</v>
      </c>
      <c r="H12183" s="1" t="s">
        <v>12704</v>
      </c>
      <c r="I12183">
        <v>72.430000000000007</v>
      </c>
      <c r="J12183" s="16" t="s">
        <v>18</v>
      </c>
      <c r="K12183" s="1" t="s">
        <v>12705</v>
      </c>
      <c r="L12183">
        <v>147.97</v>
      </c>
      <c r="M12183" t="s">
        <v>10</v>
      </c>
      <c r="N12183" s="1" t="s">
        <v>12706</v>
      </c>
      <c r="AC12183" s="5">
        <v>45491</v>
      </c>
      <c r="AD12183" s="5" t="s">
        <v>14529</v>
      </c>
      <c r="AE12183" s="5" t="s">
        <v>174</v>
      </c>
      <c r="AF12183">
        <f>MONTH(Table1[[#This Row],[Date Sent]])</f>
        <v>7</v>
      </c>
      <c r="AG12183">
        <f>YEAR(Table1[[#This Row],[Date Sent]])</f>
        <v>2024</v>
      </c>
    </row>
    <row r="12184" spans="1:33" x14ac:dyDescent="0.2">
      <c r="A12184" t="s">
        <v>765</v>
      </c>
      <c r="B12184" t="s">
        <v>12696</v>
      </c>
      <c r="C12184" s="1">
        <v>25.43</v>
      </c>
      <c r="D12184" s="5">
        <v>45459</v>
      </c>
      <c r="E12184" t="s">
        <v>21</v>
      </c>
      <c r="F12184" s="1" t="s">
        <v>17</v>
      </c>
      <c r="G12184" s="42" t="s">
        <v>17</v>
      </c>
      <c r="H12184" s="1" t="s">
        <v>3410</v>
      </c>
      <c r="AC12184" s="5">
        <v>45491</v>
      </c>
      <c r="AD12184" s="5" t="s">
        <v>14529</v>
      </c>
      <c r="AE12184" s="5" t="s">
        <v>174</v>
      </c>
      <c r="AF12184">
        <f>MONTH(Table1[[#This Row],[Date Sent]])</f>
        <v>7</v>
      </c>
      <c r="AG12184">
        <f>YEAR(Table1[[#This Row],[Date Sent]])</f>
        <v>2024</v>
      </c>
    </row>
    <row r="12185" spans="1:33" x14ac:dyDescent="0.2">
      <c r="A12185" t="s">
        <v>765</v>
      </c>
      <c r="B12185" t="s">
        <v>12696</v>
      </c>
      <c r="C12185" s="1">
        <v>152.71</v>
      </c>
      <c r="D12185" s="5">
        <v>45459</v>
      </c>
      <c r="E12185" t="s">
        <v>21</v>
      </c>
      <c r="F12185" s="1" t="s">
        <v>10</v>
      </c>
      <c r="G12185" s="42" t="s">
        <v>10</v>
      </c>
      <c r="H12185" s="1" t="s">
        <v>12707</v>
      </c>
      <c r="AC12185" s="5">
        <v>45491</v>
      </c>
      <c r="AD12185" s="5" t="s">
        <v>14529</v>
      </c>
      <c r="AE12185" s="5" t="s">
        <v>174</v>
      </c>
      <c r="AF12185">
        <f>MONTH(Table1[[#This Row],[Date Sent]])</f>
        <v>7</v>
      </c>
      <c r="AG12185">
        <f>YEAR(Table1[[#This Row],[Date Sent]])</f>
        <v>2024</v>
      </c>
    </row>
    <row r="12186" spans="1:33" x14ac:dyDescent="0.2">
      <c r="A12186" t="s">
        <v>765</v>
      </c>
      <c r="B12186" t="s">
        <v>12696</v>
      </c>
      <c r="C12186" s="1">
        <v>124.39</v>
      </c>
      <c r="D12186" s="5">
        <v>45460</v>
      </c>
      <c r="E12186" t="s">
        <v>21</v>
      </c>
      <c r="F12186" s="1" t="s">
        <v>15</v>
      </c>
      <c r="G12186" s="42" t="s">
        <v>15</v>
      </c>
      <c r="H12186" s="1" t="s">
        <v>12708</v>
      </c>
      <c r="AC12186" s="5">
        <v>45491</v>
      </c>
      <c r="AD12186" s="5" t="s">
        <v>14529</v>
      </c>
      <c r="AE12186" s="5" t="s">
        <v>174</v>
      </c>
      <c r="AF12186">
        <f>MONTH(Table1[[#This Row],[Date Sent]])</f>
        <v>7</v>
      </c>
      <c r="AG12186">
        <f>YEAR(Table1[[#This Row],[Date Sent]])</f>
        <v>2024</v>
      </c>
    </row>
    <row r="12187" spans="1:33" x14ac:dyDescent="0.2">
      <c r="A12187" t="s">
        <v>765</v>
      </c>
      <c r="B12187" t="s">
        <v>12696</v>
      </c>
      <c r="C12187" s="1">
        <v>28.6</v>
      </c>
      <c r="D12187" s="5">
        <v>45461</v>
      </c>
      <c r="E12187" t="s">
        <v>21</v>
      </c>
      <c r="F12187" s="1" t="s">
        <v>33</v>
      </c>
      <c r="G12187" s="42" t="s">
        <v>12709</v>
      </c>
      <c r="H12187" s="1" t="s">
        <v>12710</v>
      </c>
      <c r="AC12187" s="5">
        <v>45491</v>
      </c>
      <c r="AD12187" s="5" t="s">
        <v>14529</v>
      </c>
      <c r="AE12187" s="5" t="s">
        <v>174</v>
      </c>
      <c r="AF12187">
        <f>MONTH(Table1[[#This Row],[Date Sent]])</f>
        <v>7</v>
      </c>
      <c r="AG12187">
        <f>YEAR(Table1[[#This Row],[Date Sent]])</f>
        <v>2024</v>
      </c>
    </row>
    <row r="12188" spans="1:33" x14ac:dyDescent="0.2">
      <c r="A12188" t="s">
        <v>765</v>
      </c>
      <c r="B12188" t="s">
        <v>12696</v>
      </c>
      <c r="C12188" s="1">
        <v>26.49</v>
      </c>
      <c r="D12188" s="5">
        <v>45461</v>
      </c>
      <c r="E12188" t="s">
        <v>21</v>
      </c>
      <c r="F12188" s="1" t="s">
        <v>33</v>
      </c>
      <c r="G12188" s="42" t="s">
        <v>33</v>
      </c>
      <c r="H12188" s="1" t="s">
        <v>12711</v>
      </c>
      <c r="AC12188" s="5">
        <v>45491</v>
      </c>
      <c r="AD12188" s="5" t="s">
        <v>14529</v>
      </c>
      <c r="AE12188" s="5" t="s">
        <v>174</v>
      </c>
      <c r="AF12188">
        <f>MONTH(Table1[[#This Row],[Date Sent]])</f>
        <v>7</v>
      </c>
      <c r="AG12188">
        <f>YEAR(Table1[[#This Row],[Date Sent]])</f>
        <v>2024</v>
      </c>
    </row>
    <row r="12189" spans="1:33" x14ac:dyDescent="0.2">
      <c r="A12189" t="s">
        <v>765</v>
      </c>
      <c r="B12189" t="s">
        <v>12696</v>
      </c>
      <c r="C12189" s="1">
        <v>50.6</v>
      </c>
      <c r="D12189" s="5">
        <v>45461</v>
      </c>
      <c r="E12189" t="s">
        <v>21</v>
      </c>
      <c r="F12189" s="1" t="s">
        <v>33</v>
      </c>
      <c r="G12189" s="42" t="s">
        <v>12312</v>
      </c>
      <c r="H12189" s="1" t="s">
        <v>12712</v>
      </c>
      <c r="AC12189" s="5">
        <v>45491</v>
      </c>
      <c r="AD12189" s="5" t="s">
        <v>14529</v>
      </c>
      <c r="AE12189" s="5" t="s">
        <v>174</v>
      </c>
      <c r="AF12189">
        <f>MONTH(Table1[[#This Row],[Date Sent]])</f>
        <v>7</v>
      </c>
      <c r="AG12189">
        <f>YEAR(Table1[[#This Row],[Date Sent]])</f>
        <v>2024</v>
      </c>
    </row>
    <row r="12190" spans="1:33" x14ac:dyDescent="0.2">
      <c r="A12190" t="s">
        <v>765</v>
      </c>
      <c r="B12190" t="s">
        <v>12696</v>
      </c>
      <c r="C12190" s="1">
        <v>41.31</v>
      </c>
      <c r="D12190" s="5">
        <v>45461</v>
      </c>
      <c r="E12190" t="s">
        <v>21</v>
      </c>
      <c r="F12190" s="1" t="s">
        <v>17</v>
      </c>
      <c r="G12190" s="42" t="s">
        <v>17</v>
      </c>
      <c r="H12190" s="1" t="s">
        <v>2447</v>
      </c>
      <c r="AC12190" s="5">
        <v>45491</v>
      </c>
      <c r="AD12190" s="5" t="s">
        <v>14529</v>
      </c>
      <c r="AE12190" s="5" t="s">
        <v>174</v>
      </c>
      <c r="AF12190">
        <f>MONTH(Table1[[#This Row],[Date Sent]])</f>
        <v>7</v>
      </c>
      <c r="AG12190">
        <f>YEAR(Table1[[#This Row],[Date Sent]])</f>
        <v>2024</v>
      </c>
    </row>
    <row r="12191" spans="1:33" x14ac:dyDescent="0.2">
      <c r="A12191" t="s">
        <v>156</v>
      </c>
      <c r="B12191" t="s">
        <v>12713</v>
      </c>
      <c r="C12191" s="1">
        <v>592.25</v>
      </c>
      <c r="D12191" s="5">
        <v>45469</v>
      </c>
      <c r="E12191" t="s">
        <v>20</v>
      </c>
      <c r="F12191" s="1" t="s">
        <v>39</v>
      </c>
      <c r="G12191" s="36" t="str">
        <f>Table1[[#This Row],[Split 1]]</f>
        <v>Vac Motor</v>
      </c>
      <c r="H12191" s="1" t="s">
        <v>12714</v>
      </c>
      <c r="AC12191" s="5">
        <v>45491</v>
      </c>
      <c r="AD12191" s="5" t="s">
        <v>13597</v>
      </c>
      <c r="AE12191" s="5" t="s">
        <v>313</v>
      </c>
      <c r="AF12191">
        <f>MONTH(Table1[[#This Row],[Date Sent]])</f>
        <v>7</v>
      </c>
      <c r="AG12191">
        <f>YEAR(Table1[[#This Row],[Date Sent]])</f>
        <v>2024</v>
      </c>
    </row>
    <row r="12192" spans="1:33" x14ac:dyDescent="0.2">
      <c r="A12192" t="s">
        <v>473</v>
      </c>
      <c r="B12192" t="s">
        <v>11615</v>
      </c>
      <c r="C12192" s="1">
        <v>12.7</v>
      </c>
      <c r="D12192" s="5">
        <v>45436</v>
      </c>
      <c r="E12192" t="s">
        <v>21</v>
      </c>
      <c r="F12192" s="1" t="s">
        <v>17</v>
      </c>
      <c r="G12192" s="42" t="s">
        <v>17</v>
      </c>
      <c r="H12192" s="1" t="s">
        <v>12715</v>
      </c>
      <c r="AC12192" s="5">
        <v>45491</v>
      </c>
      <c r="AD12192" s="5" t="s">
        <v>14542</v>
      </c>
      <c r="AE12192" s="5" t="s">
        <v>272</v>
      </c>
      <c r="AF12192">
        <f>MONTH(Table1[[#This Row],[Date Sent]])</f>
        <v>7</v>
      </c>
      <c r="AG12192">
        <f>YEAR(Table1[[#This Row],[Date Sent]])</f>
        <v>2024</v>
      </c>
    </row>
    <row r="12193" spans="1:33" x14ac:dyDescent="0.2">
      <c r="A12193" t="s">
        <v>473</v>
      </c>
      <c r="B12193" t="s">
        <v>11615</v>
      </c>
      <c r="C12193" s="1">
        <v>349.54</v>
      </c>
      <c r="D12193" s="5">
        <v>45441</v>
      </c>
      <c r="E12193" t="s">
        <v>21</v>
      </c>
      <c r="F12193" s="1" t="s">
        <v>10</v>
      </c>
      <c r="G12193" s="42" t="s">
        <v>10</v>
      </c>
      <c r="H12193" s="1" t="s">
        <v>12716</v>
      </c>
      <c r="AC12193" s="5">
        <v>45491</v>
      </c>
      <c r="AD12193" s="5" t="s">
        <v>14542</v>
      </c>
      <c r="AE12193" s="5" t="s">
        <v>272</v>
      </c>
      <c r="AF12193">
        <f>MONTH(Table1[[#This Row],[Date Sent]])</f>
        <v>7</v>
      </c>
      <c r="AG12193">
        <f>YEAR(Table1[[#This Row],[Date Sent]])</f>
        <v>2024</v>
      </c>
    </row>
    <row r="12194" spans="1:33" x14ac:dyDescent="0.2">
      <c r="A12194" t="s">
        <v>473</v>
      </c>
      <c r="B12194" t="s">
        <v>11615</v>
      </c>
      <c r="C12194" s="1">
        <v>53.46</v>
      </c>
      <c r="D12194" s="5">
        <v>45441</v>
      </c>
      <c r="E12194" t="s">
        <v>21</v>
      </c>
      <c r="F12194" s="1" t="s">
        <v>10</v>
      </c>
      <c r="G12194" s="42" t="s">
        <v>10</v>
      </c>
      <c r="H12194" s="1" t="s">
        <v>12716</v>
      </c>
      <c r="AC12194" s="5">
        <v>45491</v>
      </c>
      <c r="AD12194" s="5" t="s">
        <v>14542</v>
      </c>
      <c r="AE12194" s="5" t="s">
        <v>272</v>
      </c>
      <c r="AF12194">
        <f>MONTH(Table1[[#This Row],[Date Sent]])</f>
        <v>7</v>
      </c>
      <c r="AG12194">
        <f>YEAR(Table1[[#This Row],[Date Sent]])</f>
        <v>2024</v>
      </c>
    </row>
    <row r="12195" spans="1:33" x14ac:dyDescent="0.2">
      <c r="A12195" t="s">
        <v>473</v>
      </c>
      <c r="B12195" t="s">
        <v>11615</v>
      </c>
      <c r="C12195" s="1">
        <v>58.87</v>
      </c>
      <c r="D12195" s="5">
        <v>45442</v>
      </c>
      <c r="E12195" t="s">
        <v>21</v>
      </c>
      <c r="F12195" s="1" t="s">
        <v>918</v>
      </c>
      <c r="G12195" s="42" t="s">
        <v>12717</v>
      </c>
      <c r="H12195" s="1" t="s">
        <v>12718</v>
      </c>
      <c r="I12195">
        <v>38.760000000000012</v>
      </c>
      <c r="J12195" s="16" t="s">
        <v>33</v>
      </c>
      <c r="K12195" s="1" t="s">
        <v>1602</v>
      </c>
      <c r="L12195">
        <v>20.109999999999989</v>
      </c>
      <c r="M12195" t="s">
        <v>18</v>
      </c>
      <c r="N12195" s="1" t="s">
        <v>2492</v>
      </c>
      <c r="AC12195" s="5">
        <v>45491</v>
      </c>
      <c r="AD12195" s="5" t="s">
        <v>14542</v>
      </c>
      <c r="AE12195" s="5" t="s">
        <v>272</v>
      </c>
      <c r="AF12195">
        <f>MONTH(Table1[[#This Row],[Date Sent]])</f>
        <v>7</v>
      </c>
      <c r="AG12195">
        <f>YEAR(Table1[[#This Row],[Date Sent]])</f>
        <v>2024</v>
      </c>
    </row>
    <row r="12196" spans="1:33" x14ac:dyDescent="0.2">
      <c r="A12196" t="s">
        <v>473</v>
      </c>
      <c r="B12196" t="s">
        <v>11615</v>
      </c>
      <c r="C12196" s="1">
        <v>142.4</v>
      </c>
      <c r="D12196" s="5">
        <v>45442</v>
      </c>
      <c r="E12196" t="s">
        <v>21</v>
      </c>
      <c r="F12196" s="1" t="s">
        <v>918</v>
      </c>
      <c r="G12196" s="42" t="s">
        <v>12140</v>
      </c>
      <c r="H12196" s="1" t="s">
        <v>12719</v>
      </c>
      <c r="I12196">
        <v>132.4</v>
      </c>
      <c r="J12196" s="16" t="s">
        <v>33</v>
      </c>
      <c r="K12196" s="1" t="s">
        <v>12720</v>
      </c>
      <c r="L12196">
        <v>10.00000000000003</v>
      </c>
      <c r="M12196" t="s">
        <v>10</v>
      </c>
      <c r="N12196" s="1" t="s">
        <v>12721</v>
      </c>
      <c r="AC12196" s="5">
        <v>45491</v>
      </c>
      <c r="AD12196" s="5" t="s">
        <v>14542</v>
      </c>
      <c r="AE12196" s="5" t="s">
        <v>272</v>
      </c>
      <c r="AF12196">
        <f>MONTH(Table1[[#This Row],[Date Sent]])</f>
        <v>7</v>
      </c>
      <c r="AG12196">
        <f>YEAR(Table1[[#This Row],[Date Sent]])</f>
        <v>2024</v>
      </c>
    </row>
    <row r="12197" spans="1:33" x14ac:dyDescent="0.2">
      <c r="A12197" t="s">
        <v>473</v>
      </c>
      <c r="B12197" t="s">
        <v>11615</v>
      </c>
      <c r="C12197" s="1">
        <v>44.88</v>
      </c>
      <c r="D12197" s="5">
        <v>45447</v>
      </c>
      <c r="E12197" t="s">
        <v>21</v>
      </c>
      <c r="F12197" s="1" t="s">
        <v>918</v>
      </c>
      <c r="G12197" s="42" t="s">
        <v>33</v>
      </c>
      <c r="H12197" s="1" t="s">
        <v>12722</v>
      </c>
      <c r="I12197">
        <v>14.92</v>
      </c>
      <c r="J12197" s="16" t="s">
        <v>33</v>
      </c>
      <c r="K12197" s="1" t="s">
        <v>2175</v>
      </c>
      <c r="L12197">
        <v>29.96</v>
      </c>
      <c r="M12197" t="s">
        <v>17</v>
      </c>
      <c r="N12197" s="1" t="s">
        <v>12723</v>
      </c>
      <c r="AC12197" s="5">
        <v>45491</v>
      </c>
      <c r="AD12197" s="5" t="s">
        <v>14542</v>
      </c>
      <c r="AE12197" s="5" t="s">
        <v>272</v>
      </c>
      <c r="AF12197">
        <f>MONTH(Table1[[#This Row],[Date Sent]])</f>
        <v>7</v>
      </c>
      <c r="AG12197">
        <f>YEAR(Table1[[#This Row],[Date Sent]])</f>
        <v>2024</v>
      </c>
    </row>
    <row r="12198" spans="1:33" x14ac:dyDescent="0.2">
      <c r="A12198" t="s">
        <v>473</v>
      </c>
      <c r="B12198" t="s">
        <v>11615</v>
      </c>
      <c r="C12198" s="1">
        <v>78.290000000000006</v>
      </c>
      <c r="D12198" s="5">
        <v>45448</v>
      </c>
      <c r="E12198" t="s">
        <v>21</v>
      </c>
      <c r="F12198" s="1" t="s">
        <v>918</v>
      </c>
      <c r="G12198" s="42" t="s">
        <v>33</v>
      </c>
      <c r="H12198" s="1" t="s">
        <v>12724</v>
      </c>
      <c r="I12198">
        <v>55.88</v>
      </c>
      <c r="J12198" s="16" t="s">
        <v>33</v>
      </c>
      <c r="K12198" s="1" t="s">
        <v>2517</v>
      </c>
      <c r="L12198">
        <v>22.41</v>
      </c>
      <c r="M12198" t="s">
        <v>18</v>
      </c>
      <c r="N12198" s="1" t="s">
        <v>12096</v>
      </c>
      <c r="AC12198" s="5">
        <v>45491</v>
      </c>
      <c r="AD12198" s="5" t="s">
        <v>14542</v>
      </c>
      <c r="AE12198" s="5" t="s">
        <v>272</v>
      </c>
      <c r="AF12198">
        <f>MONTH(Table1[[#This Row],[Date Sent]])</f>
        <v>7</v>
      </c>
      <c r="AG12198">
        <f>YEAR(Table1[[#This Row],[Date Sent]])</f>
        <v>2024</v>
      </c>
    </row>
    <row r="12199" spans="1:33" x14ac:dyDescent="0.2">
      <c r="A12199" t="s">
        <v>473</v>
      </c>
      <c r="B12199" t="s">
        <v>11615</v>
      </c>
      <c r="C12199" s="1">
        <v>62.53</v>
      </c>
      <c r="D12199" s="5">
        <v>45448</v>
      </c>
      <c r="E12199" t="s">
        <v>21</v>
      </c>
      <c r="F12199" s="1" t="s">
        <v>918</v>
      </c>
      <c r="G12199" s="36" t="str">
        <f>Table1[[#This Row],[Split 1]]</f>
        <v>grabber, bounce sheets</v>
      </c>
      <c r="H12199" s="1" t="s">
        <v>12725</v>
      </c>
      <c r="I12199">
        <v>47.96</v>
      </c>
      <c r="J12199" s="16" t="s">
        <v>17</v>
      </c>
      <c r="K12199" s="1" t="s">
        <v>11066</v>
      </c>
      <c r="L12199">
        <v>14.57</v>
      </c>
      <c r="M12199" t="s">
        <v>33</v>
      </c>
      <c r="N12199" s="1" t="s">
        <v>12726</v>
      </c>
      <c r="AC12199" s="5">
        <v>45491</v>
      </c>
      <c r="AD12199" s="5" t="s">
        <v>14542</v>
      </c>
      <c r="AE12199" s="5" t="s">
        <v>272</v>
      </c>
      <c r="AF12199">
        <f>MONTH(Table1[[#This Row],[Date Sent]])</f>
        <v>7</v>
      </c>
      <c r="AG12199">
        <f>YEAR(Table1[[#This Row],[Date Sent]])</f>
        <v>2024</v>
      </c>
    </row>
    <row r="12200" spans="1:33" x14ac:dyDescent="0.2">
      <c r="A12200" t="s">
        <v>473</v>
      </c>
      <c r="B12200" t="s">
        <v>11615</v>
      </c>
      <c r="C12200" s="1">
        <v>88.7</v>
      </c>
      <c r="D12200" s="5">
        <v>45449</v>
      </c>
      <c r="E12200" t="s">
        <v>21</v>
      </c>
      <c r="F12200" s="1" t="s">
        <v>918</v>
      </c>
      <c r="G12200" s="42" t="s">
        <v>12727</v>
      </c>
      <c r="H12200" s="1" t="s">
        <v>12728</v>
      </c>
      <c r="I12200">
        <v>29.88</v>
      </c>
      <c r="J12200" s="16" t="s">
        <v>16</v>
      </c>
      <c r="K12200" s="1" t="s">
        <v>1057</v>
      </c>
      <c r="L12200">
        <v>58.820000000000007</v>
      </c>
      <c r="M12200" t="s">
        <v>39</v>
      </c>
      <c r="N12200" s="1" t="s">
        <v>5644</v>
      </c>
      <c r="AC12200" s="5">
        <v>45491</v>
      </c>
      <c r="AD12200" s="5" t="s">
        <v>14542</v>
      </c>
      <c r="AE12200" s="5" t="s">
        <v>272</v>
      </c>
      <c r="AF12200">
        <f>MONTH(Table1[[#This Row],[Date Sent]])</f>
        <v>7</v>
      </c>
      <c r="AG12200">
        <f>YEAR(Table1[[#This Row],[Date Sent]])</f>
        <v>2024</v>
      </c>
    </row>
    <row r="12201" spans="1:33" x14ac:dyDescent="0.2">
      <c r="A12201" t="s">
        <v>473</v>
      </c>
      <c r="B12201" t="s">
        <v>11615</v>
      </c>
      <c r="C12201" s="1">
        <v>80.239999999999995</v>
      </c>
      <c r="D12201" s="5">
        <v>45450</v>
      </c>
      <c r="E12201" t="s">
        <v>21</v>
      </c>
      <c r="F12201" s="1" t="s">
        <v>33</v>
      </c>
      <c r="G12201" s="42" t="s">
        <v>33</v>
      </c>
      <c r="H12201" s="1" t="s">
        <v>12729</v>
      </c>
      <c r="AC12201" s="5">
        <v>45491</v>
      </c>
      <c r="AD12201" s="5" t="s">
        <v>14542</v>
      </c>
      <c r="AE12201" s="5" t="s">
        <v>272</v>
      </c>
      <c r="AF12201">
        <f>MONTH(Table1[[#This Row],[Date Sent]])</f>
        <v>7</v>
      </c>
      <c r="AG12201">
        <f>YEAR(Table1[[#This Row],[Date Sent]])</f>
        <v>2024</v>
      </c>
    </row>
    <row r="12202" spans="1:33" x14ac:dyDescent="0.2">
      <c r="A12202" t="s">
        <v>473</v>
      </c>
      <c r="B12202" t="s">
        <v>11615</v>
      </c>
      <c r="C12202" s="1">
        <v>128.38999999999999</v>
      </c>
      <c r="D12202" s="5">
        <v>45450</v>
      </c>
      <c r="E12202" t="s">
        <v>15</v>
      </c>
      <c r="F12202" s="1" t="s">
        <v>11869</v>
      </c>
      <c r="G12202" s="42" t="s">
        <v>15</v>
      </c>
      <c r="H12202" s="1" t="s">
        <v>12730</v>
      </c>
      <c r="AC12202" s="5">
        <v>45491</v>
      </c>
      <c r="AD12202" s="5" t="s">
        <v>14542</v>
      </c>
      <c r="AE12202" s="5" t="s">
        <v>272</v>
      </c>
      <c r="AF12202">
        <f>MONTH(Table1[[#This Row],[Date Sent]])</f>
        <v>7</v>
      </c>
      <c r="AG12202">
        <f>YEAR(Table1[[#This Row],[Date Sent]])</f>
        <v>2024</v>
      </c>
    </row>
    <row r="12203" spans="1:33" x14ac:dyDescent="0.2">
      <c r="A12203" t="s">
        <v>473</v>
      </c>
      <c r="B12203" t="s">
        <v>11615</v>
      </c>
      <c r="C12203" s="1">
        <v>65.09</v>
      </c>
      <c r="D12203" s="5">
        <v>45455</v>
      </c>
      <c r="E12203" t="s">
        <v>24</v>
      </c>
      <c r="F12203" s="1" t="s">
        <v>18</v>
      </c>
      <c r="G12203" s="42" t="s">
        <v>12731</v>
      </c>
      <c r="H12203" s="1" t="s">
        <v>12732</v>
      </c>
      <c r="AC12203" s="5">
        <v>45491</v>
      </c>
      <c r="AD12203" s="5" t="s">
        <v>14542</v>
      </c>
      <c r="AE12203" s="5" t="s">
        <v>272</v>
      </c>
      <c r="AF12203">
        <f>MONTH(Table1[[#This Row],[Date Sent]])</f>
        <v>7</v>
      </c>
      <c r="AG12203">
        <f>YEAR(Table1[[#This Row],[Date Sent]])</f>
        <v>2024</v>
      </c>
    </row>
    <row r="12204" spans="1:33" x14ac:dyDescent="0.2">
      <c r="A12204" t="s">
        <v>473</v>
      </c>
      <c r="B12204" t="s">
        <v>11615</v>
      </c>
      <c r="C12204" s="1">
        <v>45.82</v>
      </c>
      <c r="D12204" s="5">
        <v>45458</v>
      </c>
      <c r="E12204" t="s">
        <v>21</v>
      </c>
      <c r="F12204" s="1" t="s">
        <v>918</v>
      </c>
      <c r="G12204" s="42" t="s">
        <v>33</v>
      </c>
      <c r="H12204" s="1" t="s">
        <v>12733</v>
      </c>
      <c r="I12204">
        <v>27.42</v>
      </c>
      <c r="J12204" s="16" t="s">
        <v>18</v>
      </c>
      <c r="K12204" s="1" t="s">
        <v>12734</v>
      </c>
      <c r="L12204">
        <v>2.83</v>
      </c>
      <c r="M12204" t="s">
        <v>17</v>
      </c>
      <c r="N12204" s="1" t="s">
        <v>12735</v>
      </c>
      <c r="O12204">
        <v>15.57</v>
      </c>
      <c r="P12204" t="s">
        <v>33</v>
      </c>
      <c r="Q12204" s="1" t="s">
        <v>12736</v>
      </c>
      <c r="AC12204" s="5">
        <v>45491</v>
      </c>
      <c r="AD12204" s="5" t="s">
        <v>14542</v>
      </c>
      <c r="AE12204" s="5" t="s">
        <v>272</v>
      </c>
      <c r="AF12204">
        <f>MONTH(Table1[[#This Row],[Date Sent]])</f>
        <v>7</v>
      </c>
      <c r="AG12204">
        <f>YEAR(Table1[[#This Row],[Date Sent]])</f>
        <v>2024</v>
      </c>
    </row>
    <row r="12205" spans="1:33" x14ac:dyDescent="0.2">
      <c r="A12205" t="s">
        <v>473</v>
      </c>
      <c r="B12205" t="s">
        <v>11615</v>
      </c>
      <c r="C12205" s="1">
        <v>67.959999999999994</v>
      </c>
      <c r="D12205" s="5">
        <v>45459</v>
      </c>
      <c r="E12205" t="s">
        <v>21</v>
      </c>
      <c r="F12205" s="1" t="s">
        <v>17</v>
      </c>
      <c r="G12205" s="42" t="s">
        <v>12737</v>
      </c>
      <c r="H12205" s="1" t="s">
        <v>12738</v>
      </c>
      <c r="AC12205" s="5">
        <v>45491</v>
      </c>
      <c r="AD12205" s="5" t="s">
        <v>14542</v>
      </c>
      <c r="AE12205" s="5" t="s">
        <v>272</v>
      </c>
      <c r="AF12205">
        <f>MONTH(Table1[[#This Row],[Date Sent]])</f>
        <v>7</v>
      </c>
      <c r="AG12205">
        <f>YEAR(Table1[[#This Row],[Date Sent]])</f>
        <v>2024</v>
      </c>
    </row>
    <row r="12206" spans="1:33" x14ac:dyDescent="0.2">
      <c r="A12206" t="s">
        <v>473</v>
      </c>
      <c r="B12206" t="s">
        <v>11615</v>
      </c>
      <c r="C12206" s="1">
        <v>106.98</v>
      </c>
      <c r="D12206" s="5">
        <v>45459</v>
      </c>
      <c r="E12206" t="s">
        <v>21</v>
      </c>
      <c r="F12206" s="1" t="s">
        <v>17</v>
      </c>
      <c r="G12206" s="42" t="s">
        <v>17</v>
      </c>
      <c r="H12206" s="1" t="s">
        <v>3579</v>
      </c>
      <c r="AC12206" s="5">
        <v>45491</v>
      </c>
      <c r="AD12206" s="5" t="s">
        <v>14542</v>
      </c>
      <c r="AE12206" s="5" t="s">
        <v>272</v>
      </c>
      <c r="AF12206">
        <f>MONTH(Table1[[#This Row],[Date Sent]])</f>
        <v>7</v>
      </c>
      <c r="AG12206">
        <f>YEAR(Table1[[#This Row],[Date Sent]])</f>
        <v>2024</v>
      </c>
    </row>
    <row r="12207" spans="1:33" x14ac:dyDescent="0.2">
      <c r="A12207" t="s">
        <v>285</v>
      </c>
      <c r="B12207" t="s">
        <v>740</v>
      </c>
      <c r="C12207" s="1">
        <v>61.2</v>
      </c>
      <c r="D12207" s="5">
        <v>45402</v>
      </c>
      <c r="E12207" t="s">
        <v>33</v>
      </c>
      <c r="F12207" s="1" t="s">
        <v>39</v>
      </c>
      <c r="G12207" s="42" t="s">
        <v>39</v>
      </c>
      <c r="H12207" s="1" t="s">
        <v>12739</v>
      </c>
      <c r="AC12207" s="5">
        <v>45491</v>
      </c>
      <c r="AD12207" s="5" t="s">
        <v>14558</v>
      </c>
      <c r="AE12207" s="5" t="s">
        <v>272</v>
      </c>
      <c r="AF12207">
        <f>MONTH(Table1[[#This Row],[Date Sent]])</f>
        <v>7</v>
      </c>
      <c r="AG12207">
        <f>YEAR(Table1[[#This Row],[Date Sent]])</f>
        <v>2024</v>
      </c>
    </row>
    <row r="12208" spans="1:33" x14ac:dyDescent="0.2">
      <c r="A12208" t="s">
        <v>285</v>
      </c>
      <c r="B12208" t="s">
        <v>740</v>
      </c>
      <c r="C12208" s="1">
        <v>104.36</v>
      </c>
      <c r="D12208" s="5">
        <v>45404</v>
      </c>
      <c r="E12208" t="s">
        <v>21</v>
      </c>
      <c r="F12208" s="1" t="s">
        <v>11869</v>
      </c>
      <c r="G12208" s="42" t="s">
        <v>12740</v>
      </c>
      <c r="H12208" s="1" t="s">
        <v>12741</v>
      </c>
      <c r="AC12208" s="5">
        <v>45491</v>
      </c>
      <c r="AD12208" s="5" t="s">
        <v>14558</v>
      </c>
      <c r="AE12208" s="5" t="s">
        <v>272</v>
      </c>
      <c r="AF12208">
        <f>MONTH(Table1[[#This Row],[Date Sent]])</f>
        <v>7</v>
      </c>
      <c r="AG12208">
        <f>YEAR(Table1[[#This Row],[Date Sent]])</f>
        <v>2024</v>
      </c>
    </row>
    <row r="12209" spans="1:33" x14ac:dyDescent="0.2">
      <c r="A12209" t="s">
        <v>285</v>
      </c>
      <c r="B12209" t="s">
        <v>740</v>
      </c>
      <c r="C12209" s="1">
        <v>110.99</v>
      </c>
      <c r="D12209" s="5">
        <v>45412</v>
      </c>
      <c r="E12209" t="s">
        <v>21</v>
      </c>
      <c r="F12209" s="1" t="s">
        <v>33</v>
      </c>
      <c r="G12209" s="42" t="s">
        <v>33</v>
      </c>
      <c r="H12209" s="1" t="s">
        <v>8885</v>
      </c>
      <c r="AC12209" s="5">
        <v>45491</v>
      </c>
      <c r="AD12209" s="5" t="s">
        <v>14558</v>
      </c>
      <c r="AE12209" s="5" t="s">
        <v>272</v>
      </c>
      <c r="AF12209">
        <f>MONTH(Table1[[#This Row],[Date Sent]])</f>
        <v>7</v>
      </c>
      <c r="AG12209">
        <f>YEAR(Table1[[#This Row],[Date Sent]])</f>
        <v>2024</v>
      </c>
    </row>
    <row r="12210" spans="1:33" x14ac:dyDescent="0.2">
      <c r="A12210" t="s">
        <v>285</v>
      </c>
      <c r="B12210" t="s">
        <v>740</v>
      </c>
      <c r="C12210" s="1">
        <v>55.42</v>
      </c>
      <c r="D12210" s="5">
        <v>45413</v>
      </c>
      <c r="E12210" t="s">
        <v>21</v>
      </c>
      <c r="F12210" s="1" t="s">
        <v>15</v>
      </c>
      <c r="G12210" s="36" t="str">
        <f>Table1[[#This Row],[Split 1]]</f>
        <v>Toilet bowl cleaner</v>
      </c>
      <c r="H12210" s="1" t="s">
        <v>9189</v>
      </c>
      <c r="AC12210" s="5">
        <v>45491</v>
      </c>
      <c r="AD12210" s="5" t="s">
        <v>14558</v>
      </c>
      <c r="AE12210" s="5" t="s">
        <v>272</v>
      </c>
      <c r="AF12210">
        <f>MONTH(Table1[[#This Row],[Date Sent]])</f>
        <v>7</v>
      </c>
      <c r="AG12210">
        <f>YEAR(Table1[[#This Row],[Date Sent]])</f>
        <v>2024</v>
      </c>
    </row>
    <row r="12211" spans="1:33" x14ac:dyDescent="0.2">
      <c r="A12211" t="s">
        <v>285</v>
      </c>
      <c r="B12211" t="s">
        <v>740</v>
      </c>
      <c r="C12211" s="1">
        <v>483.55</v>
      </c>
      <c r="D12211" s="5">
        <v>45418</v>
      </c>
      <c r="E12211" t="s">
        <v>21</v>
      </c>
      <c r="F12211" s="1" t="s">
        <v>25</v>
      </c>
      <c r="G12211" s="36" t="str">
        <f>Table1[[#This Row],[Split 1]]</f>
        <v>Pressure Washer Portable and Hose</v>
      </c>
      <c r="H12211" s="1" t="s">
        <v>12742</v>
      </c>
      <c r="AC12211" s="5">
        <v>45491</v>
      </c>
      <c r="AD12211" s="5" t="s">
        <v>14558</v>
      </c>
      <c r="AE12211" s="5" t="s">
        <v>272</v>
      </c>
      <c r="AF12211">
        <f>MONTH(Table1[[#This Row],[Date Sent]])</f>
        <v>7</v>
      </c>
      <c r="AG12211">
        <f>YEAR(Table1[[#This Row],[Date Sent]])</f>
        <v>2024</v>
      </c>
    </row>
    <row r="12212" spans="1:33" x14ac:dyDescent="0.2">
      <c r="A12212" t="s">
        <v>285</v>
      </c>
      <c r="B12212" t="s">
        <v>740</v>
      </c>
      <c r="C12212" s="1">
        <v>169.73</v>
      </c>
      <c r="D12212" s="5">
        <v>45429</v>
      </c>
      <c r="E12212" t="s">
        <v>21</v>
      </c>
      <c r="F12212" s="1" t="s">
        <v>10</v>
      </c>
      <c r="G12212" s="36" t="str">
        <f>Table1[[#This Row],[Split 1]]</f>
        <v>Hedge Trimmers</v>
      </c>
      <c r="H12212" s="1" t="s">
        <v>12743</v>
      </c>
      <c r="AC12212" s="5">
        <v>45491</v>
      </c>
      <c r="AD12212" s="5" t="s">
        <v>14558</v>
      </c>
      <c r="AE12212" s="5" t="s">
        <v>272</v>
      </c>
      <c r="AF12212">
        <f>MONTH(Table1[[#This Row],[Date Sent]])</f>
        <v>7</v>
      </c>
      <c r="AG12212">
        <f>YEAR(Table1[[#This Row],[Date Sent]])</f>
        <v>2024</v>
      </c>
    </row>
    <row r="12213" spans="1:33" x14ac:dyDescent="0.2">
      <c r="A12213" t="s">
        <v>835</v>
      </c>
      <c r="B12213" t="s">
        <v>12744</v>
      </c>
      <c r="C12213" s="1">
        <v>31.58</v>
      </c>
      <c r="D12213" s="5">
        <v>45464</v>
      </c>
      <c r="E12213" t="s">
        <v>15</v>
      </c>
      <c r="F12213" s="1" t="s">
        <v>18</v>
      </c>
      <c r="G12213" s="42" t="s">
        <v>18</v>
      </c>
      <c r="H12213" s="1" t="s">
        <v>2970</v>
      </c>
      <c r="AC12213" s="5">
        <v>45491</v>
      </c>
      <c r="AD12213" s="5" t="s">
        <v>14661</v>
      </c>
      <c r="AE12213" s="5" t="s">
        <v>198</v>
      </c>
      <c r="AF12213">
        <f>MONTH(Table1[[#This Row],[Date Sent]])</f>
        <v>7</v>
      </c>
      <c r="AG12213">
        <f>YEAR(Table1[[#This Row],[Date Sent]])</f>
        <v>2024</v>
      </c>
    </row>
    <row r="12214" spans="1:33" x14ac:dyDescent="0.2">
      <c r="A12214" t="s">
        <v>835</v>
      </c>
      <c r="B12214" t="s">
        <v>12744</v>
      </c>
      <c r="C12214" s="1">
        <v>73.05</v>
      </c>
      <c r="D12214" s="5">
        <v>45466</v>
      </c>
      <c r="E12214" t="s">
        <v>21</v>
      </c>
      <c r="F12214" s="1" t="s">
        <v>33</v>
      </c>
      <c r="G12214" s="42" t="s">
        <v>33</v>
      </c>
      <c r="H12214" s="1" t="s">
        <v>12745</v>
      </c>
      <c r="AC12214" s="5">
        <v>45491</v>
      </c>
      <c r="AD12214" s="5" t="s">
        <v>14661</v>
      </c>
      <c r="AE12214" s="5" t="s">
        <v>198</v>
      </c>
      <c r="AF12214">
        <f>MONTH(Table1[[#This Row],[Date Sent]])</f>
        <v>7</v>
      </c>
      <c r="AG12214">
        <f>YEAR(Table1[[#This Row],[Date Sent]])</f>
        <v>2024</v>
      </c>
    </row>
    <row r="12215" spans="1:33" x14ac:dyDescent="0.2">
      <c r="A12215" t="s">
        <v>835</v>
      </c>
      <c r="B12215" t="s">
        <v>12744</v>
      </c>
      <c r="C12215" s="1">
        <v>78.12</v>
      </c>
      <c r="D12215" s="5">
        <v>45467</v>
      </c>
      <c r="E12215" t="s">
        <v>10</v>
      </c>
      <c r="F12215" s="1" t="s">
        <v>918</v>
      </c>
      <c r="G12215" s="42" t="s">
        <v>12140</v>
      </c>
      <c r="H12215" s="1" t="s">
        <v>12746</v>
      </c>
      <c r="I12215">
        <v>35.9</v>
      </c>
      <c r="J12215" s="16" t="s">
        <v>33</v>
      </c>
      <c r="K12215" s="1" t="s">
        <v>979</v>
      </c>
      <c r="L12215">
        <v>42.220000000000013</v>
      </c>
      <c r="M12215" t="s">
        <v>10</v>
      </c>
      <c r="N12215" s="1" t="s">
        <v>1899</v>
      </c>
      <c r="AC12215" s="5">
        <v>45491</v>
      </c>
      <c r="AD12215" s="5" t="s">
        <v>14661</v>
      </c>
      <c r="AE12215" s="5" t="s">
        <v>198</v>
      </c>
      <c r="AF12215">
        <f>MONTH(Table1[[#This Row],[Date Sent]])</f>
        <v>7</v>
      </c>
      <c r="AG12215">
        <f>YEAR(Table1[[#This Row],[Date Sent]])</f>
        <v>2024</v>
      </c>
    </row>
    <row r="12216" spans="1:33" x14ac:dyDescent="0.2">
      <c r="A12216" t="s">
        <v>835</v>
      </c>
      <c r="B12216" t="s">
        <v>12744</v>
      </c>
      <c r="C12216" s="1">
        <v>63.8</v>
      </c>
      <c r="D12216" s="5">
        <v>45467</v>
      </c>
      <c r="E12216" t="s">
        <v>21</v>
      </c>
      <c r="F12216" s="1" t="s">
        <v>33</v>
      </c>
      <c r="G12216" s="36" t="str">
        <f>Table1[[#This Row],[Split 1]]</f>
        <v>Arrow Stencil</v>
      </c>
      <c r="H12216" s="1" t="s">
        <v>12747</v>
      </c>
      <c r="AC12216" s="5">
        <v>45491</v>
      </c>
      <c r="AD12216" s="5" t="s">
        <v>14661</v>
      </c>
      <c r="AE12216" s="5" t="s">
        <v>198</v>
      </c>
      <c r="AF12216">
        <f>MONTH(Table1[[#This Row],[Date Sent]])</f>
        <v>7</v>
      </c>
      <c r="AG12216">
        <f>YEAR(Table1[[#This Row],[Date Sent]])</f>
        <v>2024</v>
      </c>
    </row>
    <row r="12217" spans="1:33" x14ac:dyDescent="0.2">
      <c r="A12217" t="s">
        <v>835</v>
      </c>
      <c r="B12217" t="s">
        <v>12744</v>
      </c>
      <c r="C12217" s="1">
        <v>71.23</v>
      </c>
      <c r="D12217" s="5">
        <v>45470</v>
      </c>
      <c r="E12217" t="s">
        <v>10</v>
      </c>
      <c r="F12217" s="1" t="s">
        <v>918</v>
      </c>
      <c r="G12217" s="42" t="s">
        <v>12140</v>
      </c>
      <c r="H12217" s="1" t="s">
        <v>12746</v>
      </c>
      <c r="I12217">
        <v>35.9</v>
      </c>
      <c r="J12217" s="16" t="s">
        <v>33</v>
      </c>
      <c r="K12217" s="1" t="s">
        <v>979</v>
      </c>
      <c r="L12217">
        <v>35.330000000000013</v>
      </c>
      <c r="M12217" t="s">
        <v>10</v>
      </c>
      <c r="N12217" s="1" t="s">
        <v>1899</v>
      </c>
      <c r="AC12217" s="5">
        <v>45491</v>
      </c>
      <c r="AD12217" s="5" t="s">
        <v>14661</v>
      </c>
      <c r="AE12217" s="5" t="s">
        <v>198</v>
      </c>
      <c r="AF12217">
        <f>MONTH(Table1[[#This Row],[Date Sent]])</f>
        <v>7</v>
      </c>
      <c r="AG12217">
        <f>YEAR(Table1[[#This Row],[Date Sent]])</f>
        <v>2024</v>
      </c>
    </row>
    <row r="12218" spans="1:33" x14ac:dyDescent="0.2">
      <c r="A12218" t="s">
        <v>835</v>
      </c>
      <c r="B12218" t="s">
        <v>12744</v>
      </c>
      <c r="C12218" s="1">
        <v>71.23</v>
      </c>
      <c r="D12218" s="5">
        <v>45471</v>
      </c>
      <c r="E12218" t="s">
        <v>10</v>
      </c>
      <c r="F12218" s="1" t="s">
        <v>918</v>
      </c>
      <c r="G12218" s="42" t="s">
        <v>12140</v>
      </c>
      <c r="H12218" s="1" t="s">
        <v>12746</v>
      </c>
      <c r="I12218">
        <v>35.9</v>
      </c>
      <c r="J12218" s="16" t="s">
        <v>33</v>
      </c>
      <c r="K12218" s="1" t="s">
        <v>979</v>
      </c>
      <c r="L12218">
        <v>35.330000000000013</v>
      </c>
      <c r="M12218" t="s">
        <v>10</v>
      </c>
      <c r="N12218" s="1" t="s">
        <v>1899</v>
      </c>
      <c r="AC12218" s="5">
        <v>45491</v>
      </c>
      <c r="AD12218" s="5" t="s">
        <v>14661</v>
      </c>
      <c r="AE12218" s="5" t="s">
        <v>198</v>
      </c>
      <c r="AF12218">
        <f>MONTH(Table1[[#This Row],[Date Sent]])</f>
        <v>7</v>
      </c>
      <c r="AG12218">
        <f>YEAR(Table1[[#This Row],[Date Sent]])</f>
        <v>2024</v>
      </c>
    </row>
    <row r="12219" spans="1:33" x14ac:dyDescent="0.2">
      <c r="A12219" t="s">
        <v>835</v>
      </c>
      <c r="B12219" t="s">
        <v>12744</v>
      </c>
      <c r="C12219" s="1">
        <v>71.23</v>
      </c>
      <c r="D12219" s="5">
        <v>45472</v>
      </c>
      <c r="E12219" t="s">
        <v>10</v>
      </c>
      <c r="F12219" s="1" t="s">
        <v>918</v>
      </c>
      <c r="G12219" s="42" t="s">
        <v>12140</v>
      </c>
      <c r="H12219" s="1" t="s">
        <v>12746</v>
      </c>
      <c r="I12219">
        <v>35.9</v>
      </c>
      <c r="J12219" s="16" t="s">
        <v>33</v>
      </c>
      <c r="K12219" s="1" t="s">
        <v>979</v>
      </c>
      <c r="L12219">
        <v>35.330000000000013</v>
      </c>
      <c r="M12219" t="s">
        <v>10</v>
      </c>
      <c r="N12219" s="1" t="s">
        <v>1899</v>
      </c>
      <c r="AC12219" s="5">
        <v>45491</v>
      </c>
      <c r="AD12219" s="5" t="s">
        <v>14661</v>
      </c>
      <c r="AE12219" s="5" t="s">
        <v>198</v>
      </c>
      <c r="AF12219">
        <f>MONTH(Table1[[#This Row],[Date Sent]])</f>
        <v>7</v>
      </c>
      <c r="AG12219">
        <f>YEAR(Table1[[#This Row],[Date Sent]])</f>
        <v>2024</v>
      </c>
    </row>
    <row r="12220" spans="1:33" x14ac:dyDescent="0.2">
      <c r="A12220" t="s">
        <v>835</v>
      </c>
      <c r="B12220" t="s">
        <v>12744</v>
      </c>
      <c r="C12220" s="1">
        <v>78.290000000000006</v>
      </c>
      <c r="D12220" s="5">
        <v>45475</v>
      </c>
      <c r="E12220" t="s">
        <v>10</v>
      </c>
      <c r="F12220" s="1" t="s">
        <v>918</v>
      </c>
      <c r="G12220" s="42" t="s">
        <v>12140</v>
      </c>
      <c r="H12220" s="1" t="s">
        <v>12746</v>
      </c>
      <c r="I12220">
        <v>35.9</v>
      </c>
      <c r="J12220" s="16" t="s">
        <v>33</v>
      </c>
      <c r="K12220" s="1" t="s">
        <v>979</v>
      </c>
      <c r="L12220">
        <v>42.390000000000008</v>
      </c>
      <c r="M12220" t="s">
        <v>10</v>
      </c>
      <c r="N12220" s="1" t="s">
        <v>1899</v>
      </c>
      <c r="AC12220" s="5">
        <v>45491</v>
      </c>
      <c r="AD12220" s="5" t="s">
        <v>14661</v>
      </c>
      <c r="AE12220" s="5" t="s">
        <v>198</v>
      </c>
      <c r="AF12220">
        <f>MONTH(Table1[[#This Row],[Date Sent]])</f>
        <v>7</v>
      </c>
      <c r="AG12220">
        <f>YEAR(Table1[[#This Row],[Date Sent]])</f>
        <v>2024</v>
      </c>
    </row>
    <row r="12221" spans="1:33" x14ac:dyDescent="0.2">
      <c r="A12221" t="s">
        <v>835</v>
      </c>
      <c r="B12221" t="s">
        <v>12744</v>
      </c>
      <c r="C12221" s="1">
        <v>81.739999999999995</v>
      </c>
      <c r="D12221" s="5">
        <v>45475</v>
      </c>
      <c r="E12221" t="s">
        <v>21</v>
      </c>
      <c r="F12221" s="1" t="s">
        <v>918</v>
      </c>
      <c r="G12221" s="42" t="s">
        <v>12144</v>
      </c>
      <c r="H12221" s="1" t="s">
        <v>12748</v>
      </c>
      <c r="I12221">
        <v>46.35</v>
      </c>
      <c r="J12221" s="16" t="s">
        <v>16</v>
      </c>
      <c r="K12221" s="1" t="s">
        <v>1057</v>
      </c>
      <c r="L12221">
        <v>35.389999999999993</v>
      </c>
      <c r="M12221" t="s">
        <v>21</v>
      </c>
      <c r="N12221" s="1" t="s">
        <v>1722</v>
      </c>
      <c r="AC12221" s="5">
        <v>45491</v>
      </c>
      <c r="AD12221" s="5" t="s">
        <v>14661</v>
      </c>
      <c r="AE12221" s="5" t="s">
        <v>198</v>
      </c>
      <c r="AF12221">
        <f>MONTH(Table1[[#This Row],[Date Sent]])</f>
        <v>7</v>
      </c>
      <c r="AG12221">
        <f>YEAR(Table1[[#This Row],[Date Sent]])</f>
        <v>2024</v>
      </c>
    </row>
    <row r="12222" spans="1:33" x14ac:dyDescent="0.2">
      <c r="A12222" t="s">
        <v>625</v>
      </c>
      <c r="B12222" t="s">
        <v>12749</v>
      </c>
      <c r="C12222" s="1">
        <v>101.89</v>
      </c>
      <c r="D12222" s="5">
        <v>45467</v>
      </c>
      <c r="E12222" t="s">
        <v>21</v>
      </c>
      <c r="F12222" s="1" t="s">
        <v>918</v>
      </c>
      <c r="G12222" s="36" t="str">
        <f>Table1[[#This Row],[Split 1]]</f>
        <v>drinks, vinegar, towels, dawn</v>
      </c>
      <c r="H12222" s="1" t="s">
        <v>12750</v>
      </c>
      <c r="I12222">
        <v>52.41</v>
      </c>
      <c r="J12222" s="16" t="s">
        <v>33</v>
      </c>
      <c r="K12222" s="1" t="s">
        <v>12751</v>
      </c>
      <c r="L12222">
        <v>8.59</v>
      </c>
      <c r="M12222" t="s">
        <v>15</v>
      </c>
      <c r="N12222" s="1" t="s">
        <v>1029</v>
      </c>
      <c r="O12222">
        <v>40.89</v>
      </c>
      <c r="P12222" t="s">
        <v>18</v>
      </c>
      <c r="Q12222" s="1" t="s">
        <v>9757</v>
      </c>
      <c r="AC12222" s="5">
        <v>45491</v>
      </c>
      <c r="AD12222" s="5" t="s">
        <v>13298</v>
      </c>
      <c r="AE12222" s="5" t="s">
        <v>198</v>
      </c>
      <c r="AF12222">
        <f>MONTH(Table1[[#This Row],[Date Sent]])</f>
        <v>7</v>
      </c>
      <c r="AG12222">
        <f>YEAR(Table1[[#This Row],[Date Sent]])</f>
        <v>2024</v>
      </c>
    </row>
    <row r="12223" spans="1:33" x14ac:dyDescent="0.2">
      <c r="A12223" t="s">
        <v>625</v>
      </c>
      <c r="B12223" t="s">
        <v>12749</v>
      </c>
      <c r="C12223" s="1">
        <v>67.959999999999994</v>
      </c>
      <c r="D12223" s="5">
        <v>45469</v>
      </c>
      <c r="E12223" t="s">
        <v>33</v>
      </c>
      <c r="F12223" s="1" t="s">
        <v>39</v>
      </c>
      <c r="G12223" s="42" t="s">
        <v>39</v>
      </c>
      <c r="H12223" s="1" t="s">
        <v>1720</v>
      </c>
      <c r="AC12223" s="5">
        <v>45491</v>
      </c>
      <c r="AD12223" s="5" t="s">
        <v>13298</v>
      </c>
      <c r="AE12223" s="5" t="s">
        <v>198</v>
      </c>
      <c r="AF12223">
        <f>MONTH(Table1[[#This Row],[Date Sent]])</f>
        <v>7</v>
      </c>
      <c r="AG12223">
        <f>YEAR(Table1[[#This Row],[Date Sent]])</f>
        <v>2024</v>
      </c>
    </row>
    <row r="12224" spans="1:33" x14ac:dyDescent="0.2">
      <c r="A12224" t="s">
        <v>625</v>
      </c>
      <c r="B12224" t="s">
        <v>12749</v>
      </c>
      <c r="C12224" s="1">
        <v>4.96</v>
      </c>
      <c r="D12224" s="5">
        <v>45469</v>
      </c>
      <c r="E12224" t="s">
        <v>13</v>
      </c>
      <c r="F12224" s="1" t="s">
        <v>39</v>
      </c>
      <c r="G12224" s="42" t="s">
        <v>39</v>
      </c>
      <c r="H12224" s="1" t="s">
        <v>12752</v>
      </c>
      <c r="AC12224" s="5">
        <v>45491</v>
      </c>
      <c r="AD12224" s="5" t="s">
        <v>13298</v>
      </c>
      <c r="AE12224" s="5" t="s">
        <v>198</v>
      </c>
      <c r="AF12224">
        <f>MONTH(Table1[[#This Row],[Date Sent]])</f>
        <v>7</v>
      </c>
      <c r="AG12224">
        <f>YEAR(Table1[[#This Row],[Date Sent]])</f>
        <v>2024</v>
      </c>
    </row>
    <row r="12225" spans="1:33" x14ac:dyDescent="0.2">
      <c r="A12225" t="s">
        <v>625</v>
      </c>
      <c r="B12225" t="s">
        <v>12749</v>
      </c>
      <c r="C12225" s="1">
        <v>87.78</v>
      </c>
      <c r="D12225" s="5">
        <v>45469</v>
      </c>
      <c r="E12225" t="s">
        <v>33</v>
      </c>
      <c r="F12225" s="1" t="s">
        <v>39</v>
      </c>
      <c r="G12225" s="42" t="s">
        <v>39</v>
      </c>
      <c r="H12225" s="1" t="s">
        <v>1720</v>
      </c>
      <c r="AC12225" s="5">
        <v>45491</v>
      </c>
      <c r="AD12225" s="5" t="s">
        <v>13298</v>
      </c>
      <c r="AE12225" s="5" t="s">
        <v>198</v>
      </c>
      <c r="AF12225">
        <f>MONTH(Table1[[#This Row],[Date Sent]])</f>
        <v>7</v>
      </c>
      <c r="AG12225">
        <f>YEAR(Table1[[#This Row],[Date Sent]])</f>
        <v>2024</v>
      </c>
    </row>
    <row r="12226" spans="1:33" x14ac:dyDescent="0.2">
      <c r="A12226" t="s">
        <v>625</v>
      </c>
      <c r="B12226" t="s">
        <v>12749</v>
      </c>
      <c r="C12226" s="1">
        <v>12.95</v>
      </c>
      <c r="D12226" s="5">
        <v>45469</v>
      </c>
      <c r="E12226" t="s">
        <v>26</v>
      </c>
      <c r="F12226" s="1" t="s">
        <v>34</v>
      </c>
      <c r="G12226" s="36" t="str">
        <f>Table1[[#This Row],[Split 1]]</f>
        <v>walmart +</v>
      </c>
      <c r="H12226" s="1" t="s">
        <v>12753</v>
      </c>
      <c r="AC12226" s="5">
        <v>45491</v>
      </c>
      <c r="AD12226" s="5" t="s">
        <v>13298</v>
      </c>
      <c r="AE12226" s="5" t="s">
        <v>198</v>
      </c>
      <c r="AF12226">
        <f>MONTH(Table1[[#This Row],[Date Sent]])</f>
        <v>7</v>
      </c>
      <c r="AG12226">
        <f>YEAR(Table1[[#This Row],[Date Sent]])</f>
        <v>2024</v>
      </c>
    </row>
    <row r="12227" spans="1:33" x14ac:dyDescent="0.2">
      <c r="A12227" t="s">
        <v>625</v>
      </c>
      <c r="B12227" t="s">
        <v>12749</v>
      </c>
      <c r="C12227" s="1">
        <v>-4.96</v>
      </c>
      <c r="D12227" s="5">
        <v>45470</v>
      </c>
      <c r="E12227" t="s">
        <v>13</v>
      </c>
      <c r="F12227" s="1" t="s">
        <v>39</v>
      </c>
      <c r="G12227" s="42" t="s">
        <v>39</v>
      </c>
      <c r="H12227" s="1" t="s">
        <v>12754</v>
      </c>
      <c r="AC12227" s="5">
        <v>45491</v>
      </c>
      <c r="AD12227" s="5" t="s">
        <v>13298</v>
      </c>
      <c r="AE12227" s="5" t="s">
        <v>198</v>
      </c>
      <c r="AF12227">
        <f>MONTH(Table1[[#This Row],[Date Sent]])</f>
        <v>7</v>
      </c>
      <c r="AG12227">
        <f>YEAR(Table1[[#This Row],[Date Sent]])</f>
        <v>2024</v>
      </c>
    </row>
    <row r="12228" spans="1:33" x14ac:dyDescent="0.2">
      <c r="A12228" t="s">
        <v>625</v>
      </c>
      <c r="B12228" t="s">
        <v>12749</v>
      </c>
      <c r="C12228" s="1">
        <v>13.44</v>
      </c>
      <c r="D12228" s="5">
        <v>45470</v>
      </c>
      <c r="E12228" t="s">
        <v>33</v>
      </c>
      <c r="F12228" s="1" t="s">
        <v>39</v>
      </c>
      <c r="G12228" s="42" t="s">
        <v>39</v>
      </c>
      <c r="H12228" s="1" t="s">
        <v>1720</v>
      </c>
      <c r="AC12228" s="5">
        <v>45491</v>
      </c>
      <c r="AD12228" s="5" t="s">
        <v>13298</v>
      </c>
      <c r="AE12228" s="5" t="s">
        <v>198</v>
      </c>
      <c r="AF12228">
        <f>MONTH(Table1[[#This Row],[Date Sent]])</f>
        <v>7</v>
      </c>
      <c r="AG12228">
        <f>YEAR(Table1[[#This Row],[Date Sent]])</f>
        <v>2024</v>
      </c>
    </row>
    <row r="12229" spans="1:33" x14ac:dyDescent="0.2">
      <c r="A12229" t="s">
        <v>625</v>
      </c>
      <c r="B12229" t="s">
        <v>12749</v>
      </c>
      <c r="C12229" s="1">
        <v>60.34</v>
      </c>
      <c r="D12229" s="5">
        <v>45473</v>
      </c>
      <c r="E12229" t="s">
        <v>21</v>
      </c>
      <c r="F12229" s="1" t="s">
        <v>33</v>
      </c>
      <c r="G12229" s="42" t="s">
        <v>33</v>
      </c>
      <c r="H12229" s="1" t="s">
        <v>2007</v>
      </c>
      <c r="AC12229" s="5">
        <v>45491</v>
      </c>
      <c r="AD12229" s="5" t="s">
        <v>13298</v>
      </c>
      <c r="AE12229" s="5" t="s">
        <v>198</v>
      </c>
      <c r="AF12229">
        <f>MONTH(Table1[[#This Row],[Date Sent]])</f>
        <v>7</v>
      </c>
      <c r="AG12229">
        <f>YEAR(Table1[[#This Row],[Date Sent]])</f>
        <v>2024</v>
      </c>
    </row>
    <row r="12230" spans="1:33" x14ac:dyDescent="0.2">
      <c r="A12230" t="s">
        <v>323</v>
      </c>
      <c r="B12230" t="s">
        <v>12755</v>
      </c>
      <c r="C12230" s="1">
        <v>137.07</v>
      </c>
      <c r="D12230" s="5">
        <v>45430</v>
      </c>
      <c r="E12230" t="s">
        <v>33</v>
      </c>
      <c r="F12230" s="1" t="s">
        <v>918</v>
      </c>
      <c r="G12230" s="36" t="str">
        <f>Table1[[#This Row],[Split 1]]</f>
        <v>keyboard, dog treats, binder, markers, hoses, mop, mop bucket, febreeze, water hose nozzle, cookies</v>
      </c>
      <c r="H12230" s="1" t="s">
        <v>12756</v>
      </c>
      <c r="I12230">
        <v>50.21</v>
      </c>
      <c r="J12230" s="16" t="s">
        <v>15</v>
      </c>
      <c r="K12230" s="1" t="s">
        <v>12757</v>
      </c>
      <c r="L12230">
        <v>70.73</v>
      </c>
      <c r="M12230" t="s">
        <v>33</v>
      </c>
      <c r="N12230" s="1" t="s">
        <v>12758</v>
      </c>
      <c r="O12230">
        <v>9.98</v>
      </c>
      <c r="P12230" t="s">
        <v>4</v>
      </c>
      <c r="Q12230" s="1" t="s">
        <v>4525</v>
      </c>
      <c r="R12230">
        <v>6.1499999999999773</v>
      </c>
      <c r="S12230" t="s">
        <v>18</v>
      </c>
      <c r="T12230" s="1" t="s">
        <v>12759</v>
      </c>
      <c r="AC12230" s="5">
        <v>45491</v>
      </c>
      <c r="AD12230" s="5" t="s">
        <v>13558</v>
      </c>
      <c r="AE12230" s="5" t="s">
        <v>198</v>
      </c>
      <c r="AF12230">
        <f>MONTH(Table1[[#This Row],[Date Sent]])</f>
        <v>7</v>
      </c>
      <c r="AG12230">
        <f>YEAR(Table1[[#This Row],[Date Sent]])</f>
        <v>2024</v>
      </c>
    </row>
    <row r="12231" spans="1:33" x14ac:dyDescent="0.2">
      <c r="A12231" t="s">
        <v>323</v>
      </c>
      <c r="B12231" t="s">
        <v>12755</v>
      </c>
      <c r="C12231" s="1">
        <v>66.13</v>
      </c>
      <c r="D12231" s="5">
        <v>45430</v>
      </c>
      <c r="E12231" t="s">
        <v>33</v>
      </c>
      <c r="F12231" s="1" t="s">
        <v>918</v>
      </c>
      <c r="G12231" s="36" t="str">
        <f>Table1[[#This Row],[Split 1]]</f>
        <v>brass fiting, bushing, kneelng pads, squeegee</v>
      </c>
      <c r="H12231" s="1" t="s">
        <v>12760</v>
      </c>
      <c r="I12231">
        <v>25.98</v>
      </c>
      <c r="J12231" s="16" t="s">
        <v>39</v>
      </c>
      <c r="K12231" s="1" t="s">
        <v>12761</v>
      </c>
      <c r="L12231">
        <v>40.149999999999991</v>
      </c>
      <c r="M12231" t="s">
        <v>33</v>
      </c>
      <c r="N12231" s="1" t="s">
        <v>12762</v>
      </c>
      <c r="AC12231" s="5">
        <v>45491</v>
      </c>
      <c r="AD12231" s="5" t="s">
        <v>13558</v>
      </c>
      <c r="AE12231" s="5" t="s">
        <v>198</v>
      </c>
      <c r="AF12231">
        <f>MONTH(Table1[[#This Row],[Date Sent]])</f>
        <v>7</v>
      </c>
      <c r="AG12231">
        <f>YEAR(Table1[[#This Row],[Date Sent]])</f>
        <v>2024</v>
      </c>
    </row>
    <row r="12232" spans="1:33" x14ac:dyDescent="0.2">
      <c r="A12232" t="s">
        <v>323</v>
      </c>
      <c r="B12232" t="s">
        <v>12755</v>
      </c>
      <c r="C12232" s="1">
        <v>154.32</v>
      </c>
      <c r="D12232" s="5">
        <v>45434</v>
      </c>
      <c r="E12232" t="s">
        <v>9</v>
      </c>
      <c r="F12232" s="1" t="s">
        <v>918</v>
      </c>
      <c r="G12232" s="42" t="s">
        <v>12763</v>
      </c>
      <c r="H12232" s="1" t="s">
        <v>12764</v>
      </c>
      <c r="I12232">
        <v>28.98</v>
      </c>
      <c r="J12232" s="16" t="s">
        <v>16</v>
      </c>
      <c r="K12232" s="1" t="s">
        <v>1057</v>
      </c>
      <c r="L12232">
        <v>113.66</v>
      </c>
      <c r="M12232" t="s">
        <v>10</v>
      </c>
      <c r="N12232" s="1" t="s">
        <v>12765</v>
      </c>
      <c r="O12232">
        <v>11.67999999999998</v>
      </c>
      <c r="P12232" t="s">
        <v>33</v>
      </c>
      <c r="Q12232" s="1" t="s">
        <v>12766</v>
      </c>
      <c r="AC12232" s="5">
        <v>45491</v>
      </c>
      <c r="AD12232" s="5" t="s">
        <v>13558</v>
      </c>
      <c r="AE12232" s="5" t="s">
        <v>198</v>
      </c>
      <c r="AF12232">
        <f>MONTH(Table1[[#This Row],[Date Sent]])</f>
        <v>7</v>
      </c>
      <c r="AG12232">
        <f>YEAR(Table1[[#This Row],[Date Sent]])</f>
        <v>2024</v>
      </c>
    </row>
    <row r="12233" spans="1:33" x14ac:dyDescent="0.2">
      <c r="A12233" t="s">
        <v>323</v>
      </c>
      <c r="B12233" t="s">
        <v>12755</v>
      </c>
      <c r="C12233" s="1">
        <v>121.54</v>
      </c>
      <c r="D12233" s="5">
        <v>45434</v>
      </c>
      <c r="E12233" t="s">
        <v>33</v>
      </c>
      <c r="F12233" s="1" t="s">
        <v>918</v>
      </c>
      <c r="G12233" s="42" t="s">
        <v>11791</v>
      </c>
      <c r="H12233" s="1" t="s">
        <v>12767</v>
      </c>
      <c r="I12233">
        <v>78.91</v>
      </c>
      <c r="J12233" s="16" t="s">
        <v>33</v>
      </c>
      <c r="K12233" s="1" t="s">
        <v>2517</v>
      </c>
      <c r="L12233">
        <v>42.63000000000001</v>
      </c>
      <c r="M12233" t="s">
        <v>18</v>
      </c>
      <c r="N12233" s="1" t="s">
        <v>9757</v>
      </c>
      <c r="AC12233" s="5">
        <v>45491</v>
      </c>
      <c r="AD12233" s="5" t="s">
        <v>13558</v>
      </c>
      <c r="AE12233" s="5" t="s">
        <v>198</v>
      </c>
      <c r="AF12233">
        <f>MONTH(Table1[[#This Row],[Date Sent]])</f>
        <v>7</v>
      </c>
      <c r="AG12233">
        <f>YEAR(Table1[[#This Row],[Date Sent]])</f>
        <v>2024</v>
      </c>
    </row>
    <row r="12234" spans="1:33" x14ac:dyDescent="0.2">
      <c r="A12234" t="s">
        <v>323</v>
      </c>
      <c r="B12234" t="s">
        <v>12755</v>
      </c>
      <c r="C12234" s="1">
        <v>1617.59</v>
      </c>
      <c r="D12234" s="5">
        <v>45448</v>
      </c>
      <c r="E12234" t="s">
        <v>25</v>
      </c>
      <c r="F12234" s="1" t="s">
        <v>918</v>
      </c>
      <c r="G12234" s="42" t="s">
        <v>12312</v>
      </c>
      <c r="H12234" s="1" t="s">
        <v>12768</v>
      </c>
      <c r="I12234">
        <v>862.23</v>
      </c>
      <c r="J12234" s="16" t="s">
        <v>17</v>
      </c>
      <c r="K12234" s="1" t="s">
        <v>12769</v>
      </c>
      <c r="L12234">
        <v>625.41000000000008</v>
      </c>
      <c r="M12234" t="s">
        <v>39</v>
      </c>
      <c r="N12234" s="1" t="s">
        <v>12770</v>
      </c>
      <c r="O12234">
        <v>129.94999999999979</v>
      </c>
      <c r="P12234" t="s">
        <v>33</v>
      </c>
      <c r="Q12234" s="1" t="s">
        <v>1526</v>
      </c>
      <c r="AC12234" s="5">
        <v>45491</v>
      </c>
      <c r="AD12234" s="5" t="s">
        <v>13558</v>
      </c>
      <c r="AE12234" s="5" t="s">
        <v>198</v>
      </c>
      <c r="AF12234">
        <f>MONTH(Table1[[#This Row],[Date Sent]])</f>
        <v>7</v>
      </c>
      <c r="AG12234">
        <f>YEAR(Table1[[#This Row],[Date Sent]])</f>
        <v>2024</v>
      </c>
    </row>
    <row r="12235" spans="1:33" x14ac:dyDescent="0.2">
      <c r="A12235" t="s">
        <v>323</v>
      </c>
      <c r="B12235" t="s">
        <v>12755</v>
      </c>
      <c r="C12235" s="1">
        <v>175.38</v>
      </c>
      <c r="D12235" s="5">
        <v>45449</v>
      </c>
      <c r="E12235" t="s">
        <v>17</v>
      </c>
      <c r="F12235" s="1" t="s">
        <v>918</v>
      </c>
      <c r="G12235" s="42" t="s">
        <v>12771</v>
      </c>
      <c r="H12235" s="1" t="s">
        <v>12772</v>
      </c>
      <c r="I12235">
        <v>156.94999999999999</v>
      </c>
      <c r="J12235" s="16" t="s">
        <v>17</v>
      </c>
      <c r="K12235" s="1" t="s">
        <v>12773</v>
      </c>
      <c r="L12235">
        <v>8.98</v>
      </c>
      <c r="M12235" t="s">
        <v>33</v>
      </c>
      <c r="N12235" s="1" t="s">
        <v>12774</v>
      </c>
      <c r="O12235">
        <v>9.4500000000000171</v>
      </c>
      <c r="P12235" t="s">
        <v>15</v>
      </c>
      <c r="Q12235" s="1" t="s">
        <v>1029</v>
      </c>
      <c r="AC12235" s="5">
        <v>45491</v>
      </c>
      <c r="AD12235" s="5" t="s">
        <v>13558</v>
      </c>
      <c r="AE12235" s="5" t="s">
        <v>198</v>
      </c>
      <c r="AF12235">
        <f>MONTH(Table1[[#This Row],[Date Sent]])</f>
        <v>7</v>
      </c>
      <c r="AG12235">
        <f>YEAR(Table1[[#This Row],[Date Sent]])</f>
        <v>2024</v>
      </c>
    </row>
    <row r="12236" spans="1:33" x14ac:dyDescent="0.2">
      <c r="A12236" t="s">
        <v>323</v>
      </c>
      <c r="B12236" t="s">
        <v>12755</v>
      </c>
      <c r="C12236" s="1">
        <v>355.35</v>
      </c>
      <c r="D12236" s="5">
        <v>45450</v>
      </c>
      <c r="E12236" t="s">
        <v>8</v>
      </c>
      <c r="F12236" s="1" t="s">
        <v>20</v>
      </c>
      <c r="G12236" s="36" t="str">
        <f>Table1[[#This Row],[Split 1]]</f>
        <v>Vac house air compressor trouble shooting-sent by Ben Belcher</v>
      </c>
      <c r="H12236" s="1" t="s">
        <v>12775</v>
      </c>
      <c r="AC12236" s="5">
        <v>45491</v>
      </c>
      <c r="AD12236" s="5" t="s">
        <v>13558</v>
      </c>
      <c r="AE12236" s="5" t="s">
        <v>198</v>
      </c>
      <c r="AF12236">
        <f>MONTH(Table1[[#This Row],[Date Sent]])</f>
        <v>7</v>
      </c>
      <c r="AG12236">
        <f>YEAR(Table1[[#This Row],[Date Sent]])</f>
        <v>2024</v>
      </c>
    </row>
    <row r="12237" spans="1:33" x14ac:dyDescent="0.2">
      <c r="A12237" t="s">
        <v>4338</v>
      </c>
      <c r="B12237" t="s">
        <v>12776</v>
      </c>
      <c r="C12237" s="1">
        <v>104.75</v>
      </c>
      <c r="D12237" s="5">
        <v>45464</v>
      </c>
      <c r="E12237" t="s">
        <v>24</v>
      </c>
      <c r="F12237" s="1" t="s">
        <v>918</v>
      </c>
      <c r="G12237" s="42" t="s">
        <v>12777</v>
      </c>
      <c r="H12237" s="1" t="s">
        <v>12778</v>
      </c>
      <c r="I12237">
        <v>28.79</v>
      </c>
      <c r="J12237" s="16" t="s">
        <v>18</v>
      </c>
      <c r="K12237" s="1" t="s">
        <v>8945</v>
      </c>
      <c r="L12237">
        <v>48.98</v>
      </c>
      <c r="M12237" t="s">
        <v>17</v>
      </c>
      <c r="N12237" s="1" t="s">
        <v>7989</v>
      </c>
      <c r="O12237">
        <v>26.98</v>
      </c>
      <c r="P12237" t="s">
        <v>10</v>
      </c>
      <c r="Q12237" s="1" t="s">
        <v>9511</v>
      </c>
      <c r="AC12237" s="5">
        <v>45491</v>
      </c>
      <c r="AD12237" s="5" t="s">
        <v>14699</v>
      </c>
      <c r="AE12237" s="5" t="s">
        <v>198</v>
      </c>
      <c r="AF12237">
        <f>MONTH(Table1[[#This Row],[Date Sent]])</f>
        <v>7</v>
      </c>
      <c r="AG12237">
        <f>YEAR(Table1[[#This Row],[Date Sent]])</f>
        <v>2024</v>
      </c>
    </row>
    <row r="12238" spans="1:33" x14ac:dyDescent="0.2">
      <c r="A12238" t="s">
        <v>4338</v>
      </c>
      <c r="B12238" t="s">
        <v>12776</v>
      </c>
      <c r="C12238" s="1">
        <v>75.63</v>
      </c>
      <c r="D12238" s="5">
        <v>45468</v>
      </c>
      <c r="E12238" t="s">
        <v>24</v>
      </c>
      <c r="F12238" s="1" t="s">
        <v>18</v>
      </c>
      <c r="G12238" s="42" t="s">
        <v>18</v>
      </c>
      <c r="H12238" s="1" t="s">
        <v>12779</v>
      </c>
      <c r="AC12238" s="5">
        <v>45491</v>
      </c>
      <c r="AD12238" s="5" t="s">
        <v>14699</v>
      </c>
      <c r="AE12238" s="5" t="s">
        <v>198</v>
      </c>
      <c r="AF12238">
        <f>MONTH(Table1[[#This Row],[Date Sent]])</f>
        <v>7</v>
      </c>
      <c r="AG12238">
        <f>YEAR(Table1[[#This Row],[Date Sent]])</f>
        <v>2024</v>
      </c>
    </row>
    <row r="12239" spans="1:33" x14ac:dyDescent="0.2">
      <c r="A12239" t="s">
        <v>4338</v>
      </c>
      <c r="B12239" t="s">
        <v>12776</v>
      </c>
      <c r="C12239" s="1">
        <v>1005.99</v>
      </c>
      <c r="D12239" s="5">
        <v>45472</v>
      </c>
      <c r="E12239" t="s">
        <v>33</v>
      </c>
      <c r="F12239" s="1" t="s">
        <v>918</v>
      </c>
      <c r="G12239" s="42" t="s">
        <v>12780</v>
      </c>
      <c r="H12239" s="1" t="s">
        <v>12781</v>
      </c>
      <c r="I12239">
        <v>377.99</v>
      </c>
      <c r="J12239" s="16" t="s">
        <v>21</v>
      </c>
      <c r="K12239" s="1" t="s">
        <v>1722</v>
      </c>
      <c r="L12239">
        <v>449.99</v>
      </c>
      <c r="M12239" t="s">
        <v>33</v>
      </c>
      <c r="N12239" s="1" t="s">
        <v>1056</v>
      </c>
      <c r="O12239">
        <v>62</v>
      </c>
      <c r="P12239" t="s">
        <v>15</v>
      </c>
      <c r="Q12239" s="1" t="s">
        <v>1029</v>
      </c>
      <c r="R12239">
        <v>116.01</v>
      </c>
      <c r="S12239" t="s">
        <v>16</v>
      </c>
      <c r="T12239" s="1" t="s">
        <v>1057</v>
      </c>
      <c r="AC12239" s="5">
        <v>45491</v>
      </c>
      <c r="AD12239" s="5" t="s">
        <v>14699</v>
      </c>
      <c r="AE12239" s="5" t="s">
        <v>198</v>
      </c>
      <c r="AF12239">
        <f>MONTH(Table1[[#This Row],[Date Sent]])</f>
        <v>7</v>
      </c>
      <c r="AG12239">
        <f>YEAR(Table1[[#This Row],[Date Sent]])</f>
        <v>2024</v>
      </c>
    </row>
    <row r="12240" spans="1:33" x14ac:dyDescent="0.2">
      <c r="A12240" t="s">
        <v>833</v>
      </c>
      <c r="B12240" t="s">
        <v>834</v>
      </c>
      <c r="C12240" s="1">
        <v>119.31</v>
      </c>
      <c r="D12240" s="5">
        <v>45432</v>
      </c>
      <c r="E12240" t="s">
        <v>33</v>
      </c>
      <c r="F12240" s="1" t="s">
        <v>918</v>
      </c>
      <c r="G12240" s="42" t="s">
        <v>12782</v>
      </c>
      <c r="H12240" s="1" t="s">
        <v>12783</v>
      </c>
      <c r="I12240">
        <v>88.38</v>
      </c>
      <c r="J12240" s="16" t="s">
        <v>33</v>
      </c>
      <c r="K12240" s="1" t="s">
        <v>1602</v>
      </c>
      <c r="L12240">
        <v>17.149999999999999</v>
      </c>
      <c r="M12240" t="s">
        <v>10</v>
      </c>
      <c r="N12240" s="1" t="s">
        <v>1899</v>
      </c>
      <c r="O12240">
        <v>13.78</v>
      </c>
      <c r="P12240" t="s">
        <v>17</v>
      </c>
      <c r="Q12240" s="1" t="s">
        <v>12784</v>
      </c>
      <c r="AC12240" s="5">
        <v>45491</v>
      </c>
      <c r="AD12240" s="5" t="s">
        <v>14571</v>
      </c>
      <c r="AE12240" s="5" t="s">
        <v>266</v>
      </c>
      <c r="AF12240">
        <f>MONTH(Table1[[#This Row],[Date Sent]])</f>
        <v>7</v>
      </c>
      <c r="AG12240">
        <f>YEAR(Table1[[#This Row],[Date Sent]])</f>
        <v>2024</v>
      </c>
    </row>
    <row r="12241" spans="1:33" x14ac:dyDescent="0.2">
      <c r="A12241" t="s">
        <v>833</v>
      </c>
      <c r="B12241" t="s">
        <v>834</v>
      </c>
      <c r="C12241" s="1">
        <v>59.91</v>
      </c>
      <c r="D12241" s="5">
        <v>45432</v>
      </c>
      <c r="E12241" t="s">
        <v>39</v>
      </c>
      <c r="F12241" s="1" t="s">
        <v>17</v>
      </c>
      <c r="G12241" s="42" t="s">
        <v>17</v>
      </c>
      <c r="H12241" s="1" t="s">
        <v>3579</v>
      </c>
      <c r="AC12241" s="5">
        <v>45491</v>
      </c>
      <c r="AD12241" s="5" t="s">
        <v>14571</v>
      </c>
      <c r="AE12241" s="5" t="s">
        <v>266</v>
      </c>
      <c r="AF12241">
        <f>MONTH(Table1[[#This Row],[Date Sent]])</f>
        <v>7</v>
      </c>
      <c r="AG12241">
        <f>YEAR(Table1[[#This Row],[Date Sent]])</f>
        <v>2024</v>
      </c>
    </row>
    <row r="12242" spans="1:33" x14ac:dyDescent="0.2">
      <c r="A12242" t="s">
        <v>833</v>
      </c>
      <c r="B12242" t="s">
        <v>834</v>
      </c>
      <c r="C12242" s="1">
        <v>117.8</v>
      </c>
      <c r="D12242" s="5">
        <v>45436</v>
      </c>
      <c r="E12242" t="s">
        <v>20</v>
      </c>
      <c r="F12242" s="1" t="s">
        <v>39</v>
      </c>
      <c r="G12242" s="42" t="s">
        <v>39</v>
      </c>
      <c r="H12242" s="1" t="s">
        <v>12785</v>
      </c>
      <c r="AC12242" s="5">
        <v>45491</v>
      </c>
      <c r="AD12242" s="5" t="s">
        <v>14571</v>
      </c>
      <c r="AE12242" s="5" t="s">
        <v>266</v>
      </c>
      <c r="AF12242">
        <f>MONTH(Table1[[#This Row],[Date Sent]])</f>
        <v>7</v>
      </c>
      <c r="AG12242">
        <f>YEAR(Table1[[#This Row],[Date Sent]])</f>
        <v>2024</v>
      </c>
    </row>
    <row r="12243" spans="1:33" x14ac:dyDescent="0.2">
      <c r="A12243" t="s">
        <v>833</v>
      </c>
      <c r="B12243" t="s">
        <v>834</v>
      </c>
      <c r="C12243" s="1">
        <v>220.39</v>
      </c>
      <c r="D12243" s="5">
        <v>45458</v>
      </c>
      <c r="E12243" t="s">
        <v>17</v>
      </c>
      <c r="F12243" s="1" t="s">
        <v>9</v>
      </c>
      <c r="G12243" s="42" t="s">
        <v>9</v>
      </c>
      <c r="H12243" s="1" t="s">
        <v>12786</v>
      </c>
      <c r="AC12243" s="5">
        <v>45491</v>
      </c>
      <c r="AD12243" s="5" t="s">
        <v>14571</v>
      </c>
      <c r="AE12243" s="5" t="s">
        <v>266</v>
      </c>
      <c r="AF12243">
        <f>MONTH(Table1[[#This Row],[Date Sent]])</f>
        <v>7</v>
      </c>
      <c r="AG12243">
        <f>YEAR(Table1[[#This Row],[Date Sent]])</f>
        <v>2024</v>
      </c>
    </row>
    <row r="12244" spans="1:33" x14ac:dyDescent="0.2">
      <c r="A12244" t="s">
        <v>833</v>
      </c>
      <c r="B12244" t="s">
        <v>834</v>
      </c>
      <c r="C12244" s="1">
        <v>49.2</v>
      </c>
      <c r="D12244" s="5">
        <v>45458</v>
      </c>
      <c r="E12244" t="s">
        <v>33</v>
      </c>
      <c r="F12244" s="1" t="s">
        <v>16</v>
      </c>
      <c r="G12244" s="42" t="s">
        <v>16</v>
      </c>
      <c r="H12244" s="1" t="s">
        <v>1057</v>
      </c>
      <c r="AC12244" s="5">
        <v>45491</v>
      </c>
      <c r="AD12244" s="5" t="s">
        <v>14571</v>
      </c>
      <c r="AE12244" s="5" t="s">
        <v>266</v>
      </c>
      <c r="AF12244">
        <f>MONTH(Table1[[#This Row],[Date Sent]])</f>
        <v>7</v>
      </c>
      <c r="AG12244">
        <f>YEAR(Table1[[#This Row],[Date Sent]])</f>
        <v>2024</v>
      </c>
    </row>
    <row r="12245" spans="1:33" x14ac:dyDescent="0.2">
      <c r="A12245" t="s">
        <v>1893</v>
      </c>
      <c r="B12245" t="s">
        <v>12787</v>
      </c>
      <c r="C12245" s="1">
        <v>96.33</v>
      </c>
      <c r="D12245" s="5">
        <v>45460</v>
      </c>
      <c r="E12245" t="s">
        <v>25</v>
      </c>
      <c r="F12245" s="1" t="s">
        <v>918</v>
      </c>
      <c r="G12245" s="36" t="str">
        <f>Table1[[#This Row],[Split 1]]</f>
        <v>shop vac, gloves</v>
      </c>
      <c r="H12245" s="1" t="s">
        <v>12788</v>
      </c>
      <c r="I12245">
        <v>64.990000000000009</v>
      </c>
      <c r="J12245" s="16" t="s">
        <v>17</v>
      </c>
      <c r="K12245" s="1" t="s">
        <v>5027</v>
      </c>
      <c r="L12245">
        <v>31.339999999999989</v>
      </c>
      <c r="M12245" t="s">
        <v>16</v>
      </c>
      <c r="N12245" s="1" t="s">
        <v>1057</v>
      </c>
      <c r="AC12245" s="5">
        <v>45491</v>
      </c>
      <c r="AD12245" s="5" t="s">
        <v>14712</v>
      </c>
      <c r="AE12245" s="5" t="s">
        <v>475</v>
      </c>
      <c r="AF12245">
        <f>MONTH(Table1[[#This Row],[Date Sent]])</f>
        <v>7</v>
      </c>
      <c r="AG12245">
        <f>YEAR(Table1[[#This Row],[Date Sent]])</f>
        <v>2024</v>
      </c>
    </row>
    <row r="12246" spans="1:33" x14ac:dyDescent="0.2">
      <c r="A12246" t="s">
        <v>1893</v>
      </c>
      <c r="B12246" t="s">
        <v>12787</v>
      </c>
      <c r="C12246" s="1">
        <v>193.16</v>
      </c>
      <c r="D12246" s="5">
        <v>45461</v>
      </c>
      <c r="E12246" t="s">
        <v>27</v>
      </c>
      <c r="F12246" s="1" t="s">
        <v>20</v>
      </c>
      <c r="G12246" s="42" t="s">
        <v>15</v>
      </c>
      <c r="H12246" s="1" t="s">
        <v>12789</v>
      </c>
      <c r="AC12246" s="5">
        <v>45491</v>
      </c>
      <c r="AD12246" s="5" t="s">
        <v>14712</v>
      </c>
      <c r="AE12246" s="5" t="s">
        <v>475</v>
      </c>
      <c r="AF12246">
        <f>MONTH(Table1[[#This Row],[Date Sent]])</f>
        <v>7</v>
      </c>
      <c r="AG12246">
        <f>YEAR(Table1[[#This Row],[Date Sent]])</f>
        <v>2024</v>
      </c>
    </row>
    <row r="12247" spans="1:33" x14ac:dyDescent="0.2">
      <c r="A12247" t="s">
        <v>1893</v>
      </c>
      <c r="B12247" t="s">
        <v>12787</v>
      </c>
      <c r="C12247" s="1">
        <v>191.73</v>
      </c>
      <c r="D12247" s="5">
        <v>45467</v>
      </c>
      <c r="E12247" t="s">
        <v>24</v>
      </c>
      <c r="F12247" s="1" t="s">
        <v>18</v>
      </c>
      <c r="G12247" s="42" t="s">
        <v>18</v>
      </c>
      <c r="H12247" s="1" t="s">
        <v>1735</v>
      </c>
      <c r="AC12247" s="5">
        <v>45491</v>
      </c>
      <c r="AD12247" s="5" t="s">
        <v>14712</v>
      </c>
      <c r="AE12247" s="5" t="s">
        <v>475</v>
      </c>
      <c r="AF12247">
        <f>MONTH(Table1[[#This Row],[Date Sent]])</f>
        <v>7</v>
      </c>
      <c r="AG12247">
        <f>YEAR(Table1[[#This Row],[Date Sent]])</f>
        <v>2024</v>
      </c>
    </row>
    <row r="12248" spans="1:33" x14ac:dyDescent="0.2">
      <c r="A12248" t="s">
        <v>1893</v>
      </c>
      <c r="B12248" t="s">
        <v>12787</v>
      </c>
      <c r="C12248" s="1">
        <v>6.18</v>
      </c>
      <c r="D12248" s="5">
        <v>45468</v>
      </c>
      <c r="E12248" t="s">
        <v>24</v>
      </c>
      <c r="F12248" s="1" t="s">
        <v>18</v>
      </c>
      <c r="G12248" s="42" t="s">
        <v>18</v>
      </c>
      <c r="H12248" s="1" t="s">
        <v>10362</v>
      </c>
      <c r="AC12248" s="5">
        <v>45491</v>
      </c>
      <c r="AD12248" s="5" t="s">
        <v>14712</v>
      </c>
      <c r="AE12248" s="5" t="s">
        <v>475</v>
      </c>
      <c r="AF12248">
        <f>MONTH(Table1[[#This Row],[Date Sent]])</f>
        <v>7</v>
      </c>
      <c r="AG12248">
        <f>YEAR(Table1[[#This Row],[Date Sent]])</f>
        <v>2024</v>
      </c>
    </row>
    <row r="12249" spans="1:33" x14ac:dyDescent="0.2">
      <c r="A12249" t="s">
        <v>1893</v>
      </c>
      <c r="B12249" t="s">
        <v>12787</v>
      </c>
      <c r="C12249" s="1">
        <v>419.86</v>
      </c>
      <c r="D12249" s="5">
        <v>45473</v>
      </c>
      <c r="E12249" t="s">
        <v>20</v>
      </c>
      <c r="F12249" s="1" t="s">
        <v>39</v>
      </c>
      <c r="G12249" s="36" t="str">
        <f>Table1[[#This Row],[Split 1]]</f>
        <v>Hydraluc hoses and supplies</v>
      </c>
      <c r="H12249" s="1" t="s">
        <v>12790</v>
      </c>
      <c r="AC12249" s="5">
        <v>45491</v>
      </c>
      <c r="AD12249" s="5" t="s">
        <v>14712</v>
      </c>
      <c r="AE12249" s="5" t="s">
        <v>475</v>
      </c>
      <c r="AF12249">
        <f>MONTH(Table1[[#This Row],[Date Sent]])</f>
        <v>7</v>
      </c>
      <c r="AG12249">
        <f>YEAR(Table1[[#This Row],[Date Sent]])</f>
        <v>2024</v>
      </c>
    </row>
    <row r="12250" spans="1:33" x14ac:dyDescent="0.2">
      <c r="A12250" t="s">
        <v>581</v>
      </c>
      <c r="B12250" t="s">
        <v>12791</v>
      </c>
      <c r="C12250" s="1">
        <v>22.17</v>
      </c>
      <c r="D12250" s="5">
        <v>45429</v>
      </c>
      <c r="E12250" t="s">
        <v>20</v>
      </c>
      <c r="F12250" s="1" t="s">
        <v>40</v>
      </c>
      <c r="G12250" s="42" t="s">
        <v>11860</v>
      </c>
      <c r="H12250" s="1" t="s">
        <v>12792</v>
      </c>
      <c r="AC12250" s="5">
        <v>45491</v>
      </c>
      <c r="AD12250" s="5" t="s">
        <v>14583</v>
      </c>
      <c r="AE12250" s="5" t="s">
        <v>294</v>
      </c>
      <c r="AF12250">
        <f>MONTH(Table1[[#This Row],[Date Sent]])</f>
        <v>7</v>
      </c>
      <c r="AG12250">
        <f>YEAR(Table1[[#This Row],[Date Sent]])</f>
        <v>2024</v>
      </c>
    </row>
    <row r="12251" spans="1:33" x14ac:dyDescent="0.2">
      <c r="A12251" t="s">
        <v>581</v>
      </c>
      <c r="B12251" t="s">
        <v>12791</v>
      </c>
      <c r="C12251" s="1">
        <v>11.47</v>
      </c>
      <c r="D12251" s="5">
        <v>45442</v>
      </c>
      <c r="E12251" t="s">
        <v>33</v>
      </c>
      <c r="F12251" s="1" t="s">
        <v>21</v>
      </c>
      <c r="G12251" s="42" t="s">
        <v>21</v>
      </c>
      <c r="H12251" s="1" t="s">
        <v>12793</v>
      </c>
      <c r="AC12251" s="5">
        <v>45491</v>
      </c>
      <c r="AD12251" s="5" t="s">
        <v>14583</v>
      </c>
      <c r="AE12251" s="5" t="s">
        <v>294</v>
      </c>
      <c r="AF12251">
        <f>MONTH(Table1[[#This Row],[Date Sent]])</f>
        <v>7</v>
      </c>
      <c r="AG12251">
        <f>YEAR(Table1[[#This Row],[Date Sent]])</f>
        <v>2024</v>
      </c>
    </row>
    <row r="12252" spans="1:33" x14ac:dyDescent="0.2">
      <c r="A12252" t="s">
        <v>581</v>
      </c>
      <c r="B12252" t="s">
        <v>12791</v>
      </c>
      <c r="C12252" s="1">
        <v>16.14</v>
      </c>
      <c r="D12252" s="5">
        <v>45451</v>
      </c>
      <c r="E12252" t="s">
        <v>6</v>
      </c>
      <c r="F12252" s="1" t="s">
        <v>18</v>
      </c>
      <c r="G12252" s="36" t="str">
        <f>Table1[[#This Row],[Split 1]]</f>
        <v>water</v>
      </c>
      <c r="H12252" s="1" t="s">
        <v>978</v>
      </c>
      <c r="AC12252" s="5">
        <v>45491</v>
      </c>
      <c r="AD12252" s="5" t="s">
        <v>14583</v>
      </c>
      <c r="AE12252" s="5" t="s">
        <v>294</v>
      </c>
      <c r="AF12252">
        <f>MONTH(Table1[[#This Row],[Date Sent]])</f>
        <v>7</v>
      </c>
      <c r="AG12252">
        <f>YEAR(Table1[[#This Row],[Date Sent]])</f>
        <v>2024</v>
      </c>
    </row>
    <row r="12253" spans="1:33" x14ac:dyDescent="0.2">
      <c r="A12253" t="s">
        <v>519</v>
      </c>
      <c r="B12253" t="s">
        <v>12794</v>
      </c>
      <c r="C12253" s="1">
        <v>21.63</v>
      </c>
      <c r="D12253" s="5">
        <v>45426</v>
      </c>
      <c r="E12253" t="s">
        <v>14</v>
      </c>
      <c r="F12253" s="1" t="s">
        <v>33</v>
      </c>
      <c r="G12253" s="36" t="str">
        <f>Table1[[#This Row],[Split 1]]</f>
        <v>detergent</v>
      </c>
      <c r="H12253" s="1" t="s">
        <v>1777</v>
      </c>
      <c r="AC12253" s="5">
        <v>45491</v>
      </c>
      <c r="AD12253" s="5" t="s">
        <v>14534</v>
      </c>
      <c r="AE12253" s="5" t="s">
        <v>174</v>
      </c>
      <c r="AF12253">
        <f>MONTH(Table1[[#This Row],[Date Sent]])</f>
        <v>7</v>
      </c>
      <c r="AG12253">
        <f>YEAR(Table1[[#This Row],[Date Sent]])</f>
        <v>2024</v>
      </c>
    </row>
    <row r="12254" spans="1:33" x14ac:dyDescent="0.2">
      <c r="A12254" t="s">
        <v>519</v>
      </c>
      <c r="B12254" t="s">
        <v>12794</v>
      </c>
      <c r="C12254" s="1">
        <v>60</v>
      </c>
      <c r="D12254" s="5">
        <v>45428</v>
      </c>
      <c r="E12254" t="s">
        <v>16</v>
      </c>
      <c r="F12254" s="1" t="s">
        <v>49</v>
      </c>
      <c r="G12254" s="36" t="str">
        <f>Table1[[#This Row],[Split 1]]</f>
        <v>Water 6/5gal dispenser</v>
      </c>
      <c r="H12254" s="1" t="s">
        <v>12795</v>
      </c>
      <c r="AC12254" s="5">
        <v>45491</v>
      </c>
      <c r="AD12254" s="5" t="s">
        <v>14534</v>
      </c>
      <c r="AE12254" s="5" t="s">
        <v>174</v>
      </c>
      <c r="AF12254">
        <f>MONTH(Table1[[#This Row],[Date Sent]])</f>
        <v>7</v>
      </c>
      <c r="AG12254">
        <f>YEAR(Table1[[#This Row],[Date Sent]])</f>
        <v>2024</v>
      </c>
    </row>
    <row r="12255" spans="1:33" x14ac:dyDescent="0.2">
      <c r="A12255" t="s">
        <v>519</v>
      </c>
      <c r="B12255" t="s">
        <v>12794</v>
      </c>
      <c r="C12255" s="1">
        <v>105.83</v>
      </c>
      <c r="D12255" s="5">
        <v>45429</v>
      </c>
      <c r="E12255" t="s">
        <v>14</v>
      </c>
      <c r="F12255" s="1" t="s">
        <v>53</v>
      </c>
      <c r="G12255" s="36" t="str">
        <f>Table1[[#This Row],[Split 1]]</f>
        <v>Mirror for Tahoe</v>
      </c>
      <c r="H12255" s="1" t="s">
        <v>12796</v>
      </c>
      <c r="AC12255" s="5">
        <v>45491</v>
      </c>
      <c r="AD12255" s="5" t="s">
        <v>14534</v>
      </c>
      <c r="AE12255" s="5" t="s">
        <v>174</v>
      </c>
      <c r="AF12255">
        <f>MONTH(Table1[[#This Row],[Date Sent]])</f>
        <v>7</v>
      </c>
      <c r="AG12255">
        <f>YEAR(Table1[[#This Row],[Date Sent]])</f>
        <v>2024</v>
      </c>
    </row>
    <row r="12256" spans="1:33" x14ac:dyDescent="0.2">
      <c r="A12256" t="s">
        <v>700</v>
      </c>
      <c r="B12256" t="s">
        <v>11620</v>
      </c>
      <c r="C12256" s="1">
        <v>148.25</v>
      </c>
      <c r="D12256" s="5">
        <v>45415</v>
      </c>
      <c r="E12256" t="s">
        <v>21</v>
      </c>
      <c r="F12256" s="1" t="s">
        <v>918</v>
      </c>
      <c r="G12256" s="42" t="s">
        <v>33</v>
      </c>
      <c r="H12256" s="1" t="s">
        <v>12797</v>
      </c>
      <c r="I12256">
        <v>105.81</v>
      </c>
      <c r="J12256" s="16" t="s">
        <v>33</v>
      </c>
      <c r="K12256" s="1" t="s">
        <v>12798</v>
      </c>
      <c r="L12256">
        <v>24.53</v>
      </c>
      <c r="M12256" t="s">
        <v>15</v>
      </c>
      <c r="N12256" s="1" t="s">
        <v>12799</v>
      </c>
      <c r="O12256">
        <v>17.91</v>
      </c>
      <c r="P12256" t="s">
        <v>16</v>
      </c>
      <c r="Q12256" s="1" t="s">
        <v>1057</v>
      </c>
      <c r="AC12256" s="5">
        <v>45491</v>
      </c>
      <c r="AD12256" s="5" t="s">
        <v>13423</v>
      </c>
      <c r="AE12256" s="5" t="s">
        <v>174</v>
      </c>
      <c r="AF12256">
        <f>MONTH(Table1[[#This Row],[Date Sent]])</f>
        <v>7</v>
      </c>
      <c r="AG12256">
        <f>YEAR(Table1[[#This Row],[Date Sent]])</f>
        <v>2024</v>
      </c>
    </row>
    <row r="12257" spans="1:33" x14ac:dyDescent="0.2">
      <c r="A12257" t="s">
        <v>700</v>
      </c>
      <c r="B12257" t="s">
        <v>11620</v>
      </c>
      <c r="C12257" s="1">
        <v>137.86000000000001</v>
      </c>
      <c r="D12257" s="5">
        <v>45429</v>
      </c>
      <c r="E12257" t="s">
        <v>18</v>
      </c>
      <c r="F12257" s="1" t="s">
        <v>11869</v>
      </c>
      <c r="G12257" s="42" t="s">
        <v>18</v>
      </c>
      <c r="H12257" s="1" t="s">
        <v>12800</v>
      </c>
      <c r="AC12257" s="5">
        <v>45491</v>
      </c>
      <c r="AD12257" s="5" t="s">
        <v>13423</v>
      </c>
      <c r="AE12257" s="5" t="s">
        <v>174</v>
      </c>
      <c r="AF12257">
        <f>MONTH(Table1[[#This Row],[Date Sent]])</f>
        <v>7</v>
      </c>
      <c r="AG12257">
        <f>YEAR(Table1[[#This Row],[Date Sent]])</f>
        <v>2024</v>
      </c>
    </row>
    <row r="12258" spans="1:33" x14ac:dyDescent="0.2">
      <c r="A12258" t="s">
        <v>700</v>
      </c>
      <c r="B12258" t="s">
        <v>11620</v>
      </c>
      <c r="C12258" s="1">
        <v>12</v>
      </c>
      <c r="D12258" s="5">
        <v>45429</v>
      </c>
      <c r="E12258" t="s">
        <v>13</v>
      </c>
      <c r="F12258" s="1" t="s">
        <v>5</v>
      </c>
      <c r="G12258" s="36" t="str">
        <f>Table1[[#This Row],[Split 1]]</f>
        <v>Drb testing</v>
      </c>
      <c r="H12258" s="1" t="s">
        <v>2414</v>
      </c>
      <c r="AC12258" s="5">
        <v>45491</v>
      </c>
      <c r="AD12258" s="5" t="s">
        <v>13423</v>
      </c>
      <c r="AE12258" s="5" t="s">
        <v>174</v>
      </c>
      <c r="AF12258">
        <f>MONTH(Table1[[#This Row],[Date Sent]])</f>
        <v>7</v>
      </c>
      <c r="AG12258">
        <f>YEAR(Table1[[#This Row],[Date Sent]])</f>
        <v>2024</v>
      </c>
    </row>
    <row r="12259" spans="1:33" x14ac:dyDescent="0.2">
      <c r="A12259" t="s">
        <v>700</v>
      </c>
      <c r="B12259" t="s">
        <v>11620</v>
      </c>
      <c r="C12259" s="1">
        <v>-12</v>
      </c>
      <c r="D12259" s="5">
        <v>45429</v>
      </c>
      <c r="E12259" t="s">
        <v>13</v>
      </c>
      <c r="F12259" s="1" t="s">
        <v>5</v>
      </c>
      <c r="G12259" s="36" t="str">
        <f>Table1[[#This Row],[Split 1]]</f>
        <v>Drb teating</v>
      </c>
      <c r="H12259" s="1" t="s">
        <v>12801</v>
      </c>
      <c r="AC12259" s="5">
        <v>45491</v>
      </c>
      <c r="AD12259" s="5" t="s">
        <v>13423</v>
      </c>
      <c r="AE12259" s="5" t="s">
        <v>174</v>
      </c>
      <c r="AF12259">
        <f>MONTH(Table1[[#This Row],[Date Sent]])</f>
        <v>7</v>
      </c>
      <c r="AG12259">
        <f>YEAR(Table1[[#This Row],[Date Sent]])</f>
        <v>2024</v>
      </c>
    </row>
    <row r="12260" spans="1:33" x14ac:dyDescent="0.2">
      <c r="A12260" t="s">
        <v>700</v>
      </c>
      <c r="B12260" t="s">
        <v>11620</v>
      </c>
      <c r="C12260" s="1">
        <v>79.48</v>
      </c>
      <c r="D12260" s="5">
        <v>45433</v>
      </c>
      <c r="E12260" t="s">
        <v>8</v>
      </c>
      <c r="F12260" s="1" t="s">
        <v>39</v>
      </c>
      <c r="G12260" s="36" t="str">
        <f>Table1[[#This Row],[Split 1]]</f>
        <v>Prep lines repair</v>
      </c>
      <c r="H12260" s="1" t="s">
        <v>12802</v>
      </c>
      <c r="AC12260" s="5">
        <v>45491</v>
      </c>
      <c r="AD12260" s="5" t="s">
        <v>13423</v>
      </c>
      <c r="AE12260" s="5" t="s">
        <v>174</v>
      </c>
      <c r="AF12260">
        <f>MONTH(Table1[[#This Row],[Date Sent]])</f>
        <v>7</v>
      </c>
      <c r="AG12260">
        <f>YEAR(Table1[[#This Row],[Date Sent]])</f>
        <v>2024</v>
      </c>
    </row>
    <row r="12261" spans="1:33" x14ac:dyDescent="0.2">
      <c r="A12261" t="s">
        <v>700</v>
      </c>
      <c r="B12261" t="s">
        <v>11620</v>
      </c>
      <c r="C12261" s="1">
        <v>98.26</v>
      </c>
      <c r="D12261" s="5">
        <v>45437</v>
      </c>
      <c r="E12261" t="s">
        <v>10</v>
      </c>
      <c r="F12261" s="1" t="s">
        <v>918</v>
      </c>
      <c r="G12261" s="42" t="s">
        <v>12703</v>
      </c>
      <c r="H12261" s="1" t="s">
        <v>12803</v>
      </c>
      <c r="I12261">
        <v>86.79</v>
      </c>
      <c r="J12261" s="16" t="s">
        <v>10</v>
      </c>
      <c r="K12261" s="1" t="s">
        <v>12804</v>
      </c>
      <c r="L12261">
        <v>11.47</v>
      </c>
      <c r="M12261" t="s">
        <v>18</v>
      </c>
      <c r="N12261" s="1" t="s">
        <v>7417</v>
      </c>
      <c r="AC12261" s="5">
        <v>45491</v>
      </c>
      <c r="AD12261" s="5" t="s">
        <v>13423</v>
      </c>
      <c r="AE12261" s="5" t="s">
        <v>174</v>
      </c>
      <c r="AF12261">
        <f>MONTH(Table1[[#This Row],[Date Sent]])</f>
        <v>7</v>
      </c>
      <c r="AG12261">
        <f>YEAR(Table1[[#This Row],[Date Sent]])</f>
        <v>2024</v>
      </c>
    </row>
    <row r="12262" spans="1:33" x14ac:dyDescent="0.2">
      <c r="A12262" t="s">
        <v>700</v>
      </c>
      <c r="B12262" t="s">
        <v>11620</v>
      </c>
      <c r="C12262" s="1">
        <v>36.700000000000003</v>
      </c>
      <c r="D12262" s="5">
        <v>45443</v>
      </c>
      <c r="E12262" t="s">
        <v>21</v>
      </c>
      <c r="F12262" s="1" t="s">
        <v>918</v>
      </c>
      <c r="G12262" s="42" t="s">
        <v>11791</v>
      </c>
      <c r="H12262" s="1" t="s">
        <v>12805</v>
      </c>
      <c r="I12262">
        <v>13.34</v>
      </c>
      <c r="J12262" s="16" t="s">
        <v>33</v>
      </c>
      <c r="K12262" s="1" t="s">
        <v>12806</v>
      </c>
      <c r="L12262">
        <v>23.36</v>
      </c>
      <c r="M12262" t="s">
        <v>18</v>
      </c>
      <c r="N12262" s="1" t="s">
        <v>8945</v>
      </c>
      <c r="AC12262" s="5">
        <v>45491</v>
      </c>
      <c r="AD12262" s="5" t="s">
        <v>13423</v>
      </c>
      <c r="AE12262" s="5" t="s">
        <v>174</v>
      </c>
      <c r="AF12262">
        <f>MONTH(Table1[[#This Row],[Date Sent]])</f>
        <v>7</v>
      </c>
      <c r="AG12262">
        <f>YEAR(Table1[[#This Row],[Date Sent]])</f>
        <v>2024</v>
      </c>
    </row>
    <row r="12263" spans="1:33" x14ac:dyDescent="0.2">
      <c r="A12263" t="s">
        <v>700</v>
      </c>
      <c r="B12263" t="s">
        <v>11620</v>
      </c>
      <c r="C12263" s="1">
        <v>15.13</v>
      </c>
      <c r="D12263" s="5">
        <v>45446</v>
      </c>
      <c r="E12263" t="s">
        <v>21</v>
      </c>
      <c r="F12263" s="1" t="s">
        <v>33</v>
      </c>
      <c r="G12263" s="42" t="s">
        <v>33</v>
      </c>
      <c r="H12263" s="1" t="s">
        <v>12807</v>
      </c>
      <c r="AC12263" s="5">
        <v>45491</v>
      </c>
      <c r="AD12263" s="5" t="s">
        <v>13423</v>
      </c>
      <c r="AE12263" s="5" t="s">
        <v>174</v>
      </c>
      <c r="AF12263">
        <f>MONTH(Table1[[#This Row],[Date Sent]])</f>
        <v>7</v>
      </c>
      <c r="AG12263">
        <f>YEAR(Table1[[#This Row],[Date Sent]])</f>
        <v>2024</v>
      </c>
    </row>
    <row r="12264" spans="1:33" x14ac:dyDescent="0.2">
      <c r="A12264" t="s">
        <v>700</v>
      </c>
      <c r="B12264" t="s">
        <v>11620</v>
      </c>
      <c r="C12264" s="1">
        <v>30.22</v>
      </c>
      <c r="D12264" s="5">
        <v>45446</v>
      </c>
      <c r="E12264" t="s">
        <v>13</v>
      </c>
      <c r="F12264" s="1" t="s">
        <v>33</v>
      </c>
      <c r="G12264" s="36" t="str">
        <f>Table1[[#This Row],[Split 1]]</f>
        <v>White lithium spray</v>
      </c>
      <c r="H12264" s="1" t="s">
        <v>12808</v>
      </c>
      <c r="AC12264" s="5">
        <v>45491</v>
      </c>
      <c r="AD12264" s="5" t="s">
        <v>13423</v>
      </c>
      <c r="AE12264" s="5" t="s">
        <v>174</v>
      </c>
      <c r="AF12264">
        <f>MONTH(Table1[[#This Row],[Date Sent]])</f>
        <v>7</v>
      </c>
      <c r="AG12264">
        <f>YEAR(Table1[[#This Row],[Date Sent]])</f>
        <v>2024</v>
      </c>
    </row>
    <row r="12265" spans="1:33" x14ac:dyDescent="0.2">
      <c r="A12265" t="s">
        <v>700</v>
      </c>
      <c r="B12265" t="s">
        <v>11620</v>
      </c>
      <c r="C12265" s="1">
        <v>17.3</v>
      </c>
      <c r="D12265" s="5">
        <v>45451</v>
      </c>
      <c r="E12265" t="s">
        <v>10</v>
      </c>
      <c r="F12265" s="1" t="s">
        <v>39</v>
      </c>
      <c r="G12265" s="36" t="str">
        <f>Table1[[#This Row],[Split 1]]</f>
        <v>Hise fotting and adaptor</v>
      </c>
      <c r="H12265" s="1" t="s">
        <v>12809</v>
      </c>
      <c r="AC12265" s="5">
        <v>45491</v>
      </c>
      <c r="AD12265" s="5" t="s">
        <v>13423</v>
      </c>
      <c r="AE12265" s="5" t="s">
        <v>174</v>
      </c>
      <c r="AF12265">
        <f>MONTH(Table1[[#This Row],[Date Sent]])</f>
        <v>7</v>
      </c>
      <c r="AG12265">
        <f>YEAR(Table1[[#This Row],[Date Sent]])</f>
        <v>2024</v>
      </c>
    </row>
    <row r="12266" spans="1:33" x14ac:dyDescent="0.2">
      <c r="A12266" t="s">
        <v>700</v>
      </c>
      <c r="B12266" t="s">
        <v>11620</v>
      </c>
      <c r="C12266" s="1">
        <v>51.92</v>
      </c>
      <c r="D12266" s="5">
        <v>45451</v>
      </c>
      <c r="E12266" t="s">
        <v>21</v>
      </c>
      <c r="F12266" s="1" t="s">
        <v>17</v>
      </c>
      <c r="G12266" s="42" t="s">
        <v>17</v>
      </c>
      <c r="H12266" s="1" t="s">
        <v>12810</v>
      </c>
      <c r="AC12266" s="5">
        <v>45491</v>
      </c>
      <c r="AD12266" s="5" t="s">
        <v>13423</v>
      </c>
      <c r="AE12266" s="5" t="s">
        <v>174</v>
      </c>
      <c r="AF12266">
        <f>MONTH(Table1[[#This Row],[Date Sent]])</f>
        <v>7</v>
      </c>
      <c r="AG12266">
        <f>YEAR(Table1[[#This Row],[Date Sent]])</f>
        <v>2024</v>
      </c>
    </row>
    <row r="12267" spans="1:33" x14ac:dyDescent="0.2">
      <c r="A12267" t="s">
        <v>700</v>
      </c>
      <c r="B12267" t="s">
        <v>11620</v>
      </c>
      <c r="C12267" s="1">
        <v>85.47</v>
      </c>
      <c r="D12267" s="5">
        <v>45451</v>
      </c>
      <c r="E12267" t="s">
        <v>21</v>
      </c>
      <c r="F12267" s="1" t="s">
        <v>33</v>
      </c>
      <c r="G12267" s="36" t="str">
        <f>Table1[[#This Row],[Split 1]]</f>
        <v>Squegee and pole</v>
      </c>
      <c r="H12267" s="1" t="s">
        <v>12811</v>
      </c>
      <c r="AC12267" s="5">
        <v>45491</v>
      </c>
      <c r="AD12267" s="5" t="s">
        <v>13423</v>
      </c>
      <c r="AE12267" s="5" t="s">
        <v>174</v>
      </c>
      <c r="AF12267">
        <f>MONTH(Table1[[#This Row],[Date Sent]])</f>
        <v>7</v>
      </c>
      <c r="AG12267">
        <f>YEAR(Table1[[#This Row],[Date Sent]])</f>
        <v>2024</v>
      </c>
    </row>
    <row r="12268" spans="1:33" x14ac:dyDescent="0.2">
      <c r="A12268" t="s">
        <v>700</v>
      </c>
      <c r="B12268" t="s">
        <v>11620</v>
      </c>
      <c r="C12268" s="1">
        <v>59.15</v>
      </c>
      <c r="D12268" s="5">
        <v>45458</v>
      </c>
      <c r="E12268" t="s">
        <v>18</v>
      </c>
      <c r="F12268" s="1" t="s">
        <v>918</v>
      </c>
      <c r="G12268" s="42" t="s">
        <v>18</v>
      </c>
      <c r="H12268" s="1" t="s">
        <v>12812</v>
      </c>
      <c r="I12268">
        <v>22.72</v>
      </c>
      <c r="J12268" s="16" t="s">
        <v>33</v>
      </c>
      <c r="K12268" s="1" t="s">
        <v>12813</v>
      </c>
      <c r="L12268">
        <v>36.43</v>
      </c>
      <c r="M12268" t="s">
        <v>18</v>
      </c>
      <c r="N12268" s="1" t="s">
        <v>8945</v>
      </c>
      <c r="AC12268" s="5">
        <v>45491</v>
      </c>
      <c r="AD12268" s="5" t="s">
        <v>13423</v>
      </c>
      <c r="AE12268" s="5" t="s">
        <v>174</v>
      </c>
      <c r="AF12268">
        <f>MONTH(Table1[[#This Row],[Date Sent]])</f>
        <v>7</v>
      </c>
      <c r="AG12268">
        <f>YEAR(Table1[[#This Row],[Date Sent]])</f>
        <v>2024</v>
      </c>
    </row>
    <row r="12269" spans="1:33" x14ac:dyDescent="0.2">
      <c r="A12269" t="s">
        <v>700</v>
      </c>
      <c r="B12269" t="s">
        <v>11620</v>
      </c>
      <c r="C12269" s="1">
        <v>48.96</v>
      </c>
      <c r="D12269" s="5">
        <v>45459</v>
      </c>
      <c r="E12269" t="s">
        <v>21</v>
      </c>
      <c r="F12269" s="1" t="s">
        <v>33</v>
      </c>
      <c r="G12269" s="42" t="s">
        <v>33</v>
      </c>
      <c r="H12269" s="1" t="s">
        <v>12814</v>
      </c>
      <c r="AC12269" s="5">
        <v>45491</v>
      </c>
      <c r="AD12269" s="5" t="s">
        <v>13423</v>
      </c>
      <c r="AE12269" s="5" t="s">
        <v>174</v>
      </c>
      <c r="AF12269">
        <f>MONTH(Table1[[#This Row],[Date Sent]])</f>
        <v>7</v>
      </c>
      <c r="AG12269">
        <f>YEAR(Table1[[#This Row],[Date Sent]])</f>
        <v>2024</v>
      </c>
    </row>
    <row r="12270" spans="1:33" x14ac:dyDescent="0.2">
      <c r="A12270" t="s">
        <v>700</v>
      </c>
      <c r="B12270" t="s">
        <v>11620</v>
      </c>
      <c r="C12270" s="1">
        <v>43.26</v>
      </c>
      <c r="D12270" s="5">
        <v>45459</v>
      </c>
      <c r="E12270" t="s">
        <v>10</v>
      </c>
      <c r="F12270" s="1" t="s">
        <v>1193</v>
      </c>
      <c r="G12270" s="36" t="str">
        <f>Table1[[#This Row],[Split 1]]</f>
        <v>Bug zappers for the mosquitoes at load</v>
      </c>
      <c r="H12270" s="1" t="s">
        <v>12815</v>
      </c>
      <c r="AC12270" s="5">
        <v>45491</v>
      </c>
      <c r="AD12270" s="5" t="s">
        <v>13423</v>
      </c>
      <c r="AE12270" s="5" t="s">
        <v>174</v>
      </c>
      <c r="AF12270">
        <f>MONTH(Table1[[#This Row],[Date Sent]])</f>
        <v>7</v>
      </c>
      <c r="AG12270">
        <f>YEAR(Table1[[#This Row],[Date Sent]])</f>
        <v>2024</v>
      </c>
    </row>
    <row r="12271" spans="1:33" x14ac:dyDescent="0.2">
      <c r="A12271" t="s">
        <v>700</v>
      </c>
      <c r="B12271" t="s">
        <v>11620</v>
      </c>
      <c r="C12271" s="1">
        <v>44.44</v>
      </c>
      <c r="D12271" s="5">
        <v>45461</v>
      </c>
      <c r="E12271" t="s">
        <v>21</v>
      </c>
      <c r="F12271" s="1" t="s">
        <v>918</v>
      </c>
      <c r="G12271" s="42" t="s">
        <v>18</v>
      </c>
      <c r="H12271" s="1" t="s">
        <v>12816</v>
      </c>
      <c r="I12271">
        <v>26.88</v>
      </c>
      <c r="J12271" s="16" t="s">
        <v>33</v>
      </c>
      <c r="K12271" s="1" t="s">
        <v>2638</v>
      </c>
      <c r="L12271">
        <v>21.72</v>
      </c>
      <c r="M12271" t="s">
        <v>18</v>
      </c>
      <c r="N12271" s="1" t="s">
        <v>12817</v>
      </c>
      <c r="AC12271" s="5">
        <v>45491</v>
      </c>
      <c r="AD12271" s="5" t="s">
        <v>13423</v>
      </c>
      <c r="AE12271" s="5" t="s">
        <v>174</v>
      </c>
      <c r="AF12271">
        <f>MONTH(Table1[[#This Row],[Date Sent]])</f>
        <v>7</v>
      </c>
      <c r="AG12271">
        <f>YEAR(Table1[[#This Row],[Date Sent]])</f>
        <v>2024</v>
      </c>
    </row>
    <row r="12272" spans="1:33" x14ac:dyDescent="0.2">
      <c r="A12272" t="s">
        <v>700</v>
      </c>
      <c r="B12272" t="s">
        <v>11620</v>
      </c>
      <c r="C12272" s="1">
        <v>63.82</v>
      </c>
      <c r="D12272" s="5">
        <v>45462</v>
      </c>
      <c r="E12272" t="s">
        <v>20</v>
      </c>
      <c r="F12272" s="1" t="s">
        <v>39</v>
      </c>
      <c r="G12272" s="42" t="s">
        <v>39</v>
      </c>
      <c r="H12272" s="1" t="s">
        <v>12818</v>
      </c>
      <c r="AC12272" s="5">
        <v>45491</v>
      </c>
      <c r="AD12272" s="5" t="s">
        <v>13423</v>
      </c>
      <c r="AE12272" s="5" t="s">
        <v>174</v>
      </c>
      <c r="AF12272">
        <f>MONTH(Table1[[#This Row],[Date Sent]])</f>
        <v>7</v>
      </c>
      <c r="AG12272">
        <f>YEAR(Table1[[#This Row],[Date Sent]])</f>
        <v>2024</v>
      </c>
    </row>
    <row r="12273" spans="1:33" x14ac:dyDescent="0.2">
      <c r="A12273" t="s">
        <v>700</v>
      </c>
      <c r="B12273" t="s">
        <v>11620</v>
      </c>
      <c r="C12273" s="1">
        <v>529.95000000000005</v>
      </c>
      <c r="D12273" s="5">
        <v>45472</v>
      </c>
      <c r="E12273" t="s">
        <v>33</v>
      </c>
      <c r="F12273" s="1" t="s">
        <v>918</v>
      </c>
      <c r="G12273" s="42" t="s">
        <v>15</v>
      </c>
      <c r="H12273" s="1" t="s">
        <v>12819</v>
      </c>
      <c r="I12273">
        <v>426.39</v>
      </c>
      <c r="J12273" s="16" t="s">
        <v>17</v>
      </c>
      <c r="K12273" s="1" t="s">
        <v>12820</v>
      </c>
      <c r="L12273">
        <v>103.5600000000001</v>
      </c>
      <c r="M12273" t="s">
        <v>15</v>
      </c>
      <c r="N12273" s="1" t="s">
        <v>9429</v>
      </c>
      <c r="AC12273" s="5">
        <v>45491</v>
      </c>
      <c r="AD12273" s="5" t="s">
        <v>13423</v>
      </c>
      <c r="AE12273" s="5" t="s">
        <v>174</v>
      </c>
      <c r="AF12273">
        <f>MONTH(Table1[[#This Row],[Date Sent]])</f>
        <v>7</v>
      </c>
      <c r="AG12273">
        <f>YEAR(Table1[[#This Row],[Date Sent]])</f>
        <v>2024</v>
      </c>
    </row>
    <row r="12274" spans="1:33" x14ac:dyDescent="0.2">
      <c r="A12274" t="s">
        <v>798</v>
      </c>
      <c r="B12274" t="s">
        <v>799</v>
      </c>
      <c r="C12274" s="1">
        <v>268.93</v>
      </c>
      <c r="D12274" s="5">
        <v>45427</v>
      </c>
      <c r="E12274" t="s">
        <v>33</v>
      </c>
      <c r="F12274" s="1" t="s">
        <v>918</v>
      </c>
      <c r="G12274" s="42" t="s">
        <v>12821</v>
      </c>
      <c r="H12274" s="1" t="s">
        <v>12822</v>
      </c>
      <c r="I12274">
        <v>58.15</v>
      </c>
      <c r="J12274" s="16" t="s">
        <v>18</v>
      </c>
      <c r="K12274" s="1" t="s">
        <v>12823</v>
      </c>
      <c r="L12274">
        <v>210.78</v>
      </c>
      <c r="M12274" t="s">
        <v>33</v>
      </c>
      <c r="N12274" s="1" t="s">
        <v>12824</v>
      </c>
      <c r="AC12274" s="5">
        <v>45491</v>
      </c>
      <c r="AD12274" s="5" t="s">
        <v>14642</v>
      </c>
      <c r="AE12274" s="5" t="s">
        <v>174</v>
      </c>
      <c r="AF12274">
        <f>MONTH(Table1[[#This Row],[Date Sent]])</f>
        <v>7</v>
      </c>
      <c r="AG12274">
        <f>YEAR(Table1[[#This Row],[Date Sent]])</f>
        <v>2024</v>
      </c>
    </row>
    <row r="12275" spans="1:33" x14ac:dyDescent="0.2">
      <c r="A12275" t="s">
        <v>798</v>
      </c>
      <c r="B12275" t="s">
        <v>799</v>
      </c>
      <c r="C12275" s="1">
        <v>91.54</v>
      </c>
      <c r="D12275" s="5">
        <v>45433</v>
      </c>
      <c r="E12275" t="s">
        <v>20</v>
      </c>
      <c r="F12275" s="1" t="s">
        <v>39</v>
      </c>
      <c r="G12275" s="42" t="s">
        <v>39</v>
      </c>
      <c r="H12275" s="1" t="s">
        <v>12825</v>
      </c>
      <c r="AC12275" s="5">
        <v>45491</v>
      </c>
      <c r="AD12275" s="5" t="s">
        <v>14642</v>
      </c>
      <c r="AE12275" s="5" t="s">
        <v>174</v>
      </c>
      <c r="AF12275">
        <f>MONTH(Table1[[#This Row],[Date Sent]])</f>
        <v>7</v>
      </c>
      <c r="AG12275">
        <f>YEAR(Table1[[#This Row],[Date Sent]])</f>
        <v>2024</v>
      </c>
    </row>
    <row r="12276" spans="1:33" x14ac:dyDescent="0.2">
      <c r="A12276" t="s">
        <v>798</v>
      </c>
      <c r="B12276" t="s">
        <v>799</v>
      </c>
      <c r="C12276" s="1">
        <v>207.47</v>
      </c>
      <c r="D12276" s="5">
        <v>45434</v>
      </c>
      <c r="E12276" t="s">
        <v>33</v>
      </c>
      <c r="F12276" s="1" t="s">
        <v>11869</v>
      </c>
      <c r="G12276" s="42" t="s">
        <v>12826</v>
      </c>
      <c r="H12276" s="1" t="s">
        <v>12827</v>
      </c>
      <c r="AC12276" s="5">
        <v>45491</v>
      </c>
      <c r="AD12276" s="5" t="s">
        <v>14642</v>
      </c>
      <c r="AE12276" s="5" t="s">
        <v>174</v>
      </c>
      <c r="AF12276">
        <f>MONTH(Table1[[#This Row],[Date Sent]])</f>
        <v>7</v>
      </c>
      <c r="AG12276">
        <f>YEAR(Table1[[#This Row],[Date Sent]])</f>
        <v>2024</v>
      </c>
    </row>
    <row r="12277" spans="1:33" x14ac:dyDescent="0.2">
      <c r="A12277" t="s">
        <v>798</v>
      </c>
      <c r="B12277" t="s">
        <v>799</v>
      </c>
      <c r="C12277" s="1">
        <v>109.88</v>
      </c>
      <c r="D12277" s="5">
        <v>45435</v>
      </c>
      <c r="E12277" t="s">
        <v>33</v>
      </c>
      <c r="F12277" s="1" t="s">
        <v>11869</v>
      </c>
      <c r="G12277" s="36" t="str">
        <f>Table1[[#This Row],[Split 1]]</f>
        <v>Cleaner for arches</v>
      </c>
      <c r="H12277" s="1" t="s">
        <v>6911</v>
      </c>
      <c r="AC12277" s="5">
        <v>45491</v>
      </c>
      <c r="AD12277" s="5" t="s">
        <v>14642</v>
      </c>
      <c r="AE12277" s="5" t="s">
        <v>174</v>
      </c>
      <c r="AF12277">
        <f>MONTH(Table1[[#This Row],[Date Sent]])</f>
        <v>7</v>
      </c>
      <c r="AG12277">
        <f>YEAR(Table1[[#This Row],[Date Sent]])</f>
        <v>2024</v>
      </c>
    </row>
    <row r="12278" spans="1:33" x14ac:dyDescent="0.2">
      <c r="A12278" t="s">
        <v>798</v>
      </c>
      <c r="B12278" t="s">
        <v>799</v>
      </c>
      <c r="C12278" s="1">
        <v>97.97</v>
      </c>
      <c r="D12278" s="5">
        <v>45436</v>
      </c>
      <c r="E12278" t="s">
        <v>49</v>
      </c>
      <c r="F12278" s="1" t="s">
        <v>918</v>
      </c>
      <c r="G12278" s="42" t="s">
        <v>12828</v>
      </c>
      <c r="H12278" s="1" t="s">
        <v>12829</v>
      </c>
      <c r="I12278">
        <v>57.98</v>
      </c>
      <c r="J12278" s="16" t="s">
        <v>15</v>
      </c>
      <c r="K12278" s="1" t="s">
        <v>12830</v>
      </c>
      <c r="L12278">
        <v>39.989999999999988</v>
      </c>
      <c r="M12278" t="s">
        <v>58</v>
      </c>
      <c r="N12278" s="1" t="s">
        <v>12831</v>
      </c>
      <c r="AC12278" s="5">
        <v>45491</v>
      </c>
      <c r="AD12278" s="5" t="s">
        <v>14642</v>
      </c>
      <c r="AE12278" s="5" t="s">
        <v>174</v>
      </c>
      <c r="AF12278">
        <f>MONTH(Table1[[#This Row],[Date Sent]])</f>
        <v>7</v>
      </c>
      <c r="AG12278">
        <f>YEAR(Table1[[#This Row],[Date Sent]])</f>
        <v>2024</v>
      </c>
    </row>
    <row r="12279" spans="1:33" x14ac:dyDescent="0.2">
      <c r="A12279" t="s">
        <v>798</v>
      </c>
      <c r="B12279" t="s">
        <v>799</v>
      </c>
      <c r="C12279" s="1">
        <v>15.33</v>
      </c>
      <c r="D12279" s="5">
        <v>45444</v>
      </c>
      <c r="E12279" t="s">
        <v>39</v>
      </c>
      <c r="F12279" s="1" t="s">
        <v>15</v>
      </c>
      <c r="G12279" s="42" t="s">
        <v>15</v>
      </c>
      <c r="H12279" s="1" t="s">
        <v>12832</v>
      </c>
      <c r="AC12279" s="5">
        <v>45491</v>
      </c>
      <c r="AD12279" s="5" t="s">
        <v>14642</v>
      </c>
      <c r="AE12279" s="5" t="s">
        <v>174</v>
      </c>
      <c r="AF12279">
        <f>MONTH(Table1[[#This Row],[Date Sent]])</f>
        <v>7</v>
      </c>
      <c r="AG12279">
        <f>YEAR(Table1[[#This Row],[Date Sent]])</f>
        <v>2024</v>
      </c>
    </row>
    <row r="12280" spans="1:33" x14ac:dyDescent="0.2">
      <c r="A12280" t="s">
        <v>798</v>
      </c>
      <c r="B12280" t="s">
        <v>799</v>
      </c>
      <c r="C12280" s="1">
        <v>13.94</v>
      </c>
      <c r="D12280" s="5">
        <v>45449</v>
      </c>
      <c r="E12280" t="s">
        <v>21</v>
      </c>
      <c r="F12280" s="1" t="s">
        <v>33</v>
      </c>
      <c r="G12280" s="42" t="s">
        <v>33</v>
      </c>
      <c r="H12280" s="1" t="s">
        <v>928</v>
      </c>
      <c r="AC12280" s="5">
        <v>45491</v>
      </c>
      <c r="AD12280" s="5" t="s">
        <v>14642</v>
      </c>
      <c r="AE12280" s="5" t="s">
        <v>174</v>
      </c>
      <c r="AF12280">
        <f>MONTH(Table1[[#This Row],[Date Sent]])</f>
        <v>7</v>
      </c>
      <c r="AG12280">
        <f>YEAR(Table1[[#This Row],[Date Sent]])</f>
        <v>2024</v>
      </c>
    </row>
    <row r="12281" spans="1:33" x14ac:dyDescent="0.2">
      <c r="A12281" t="s">
        <v>798</v>
      </c>
      <c r="B12281" t="s">
        <v>799</v>
      </c>
      <c r="C12281" s="1">
        <v>209</v>
      </c>
      <c r="D12281" s="5">
        <v>45450</v>
      </c>
      <c r="E12281" t="s">
        <v>18</v>
      </c>
      <c r="F12281" s="1" t="s">
        <v>918</v>
      </c>
      <c r="G12281" s="42" t="s">
        <v>12833</v>
      </c>
      <c r="H12281" s="1" t="s">
        <v>12834</v>
      </c>
      <c r="I12281">
        <v>80.759999999999991</v>
      </c>
      <c r="J12281" s="16" t="s">
        <v>18</v>
      </c>
      <c r="K12281" s="1" t="s">
        <v>12835</v>
      </c>
      <c r="L12281">
        <v>77.319999999999993</v>
      </c>
      <c r="M12281" t="s">
        <v>15</v>
      </c>
      <c r="N12281" s="1" t="s">
        <v>9029</v>
      </c>
      <c r="O12281">
        <v>18.96</v>
      </c>
      <c r="P12281" t="s">
        <v>16</v>
      </c>
      <c r="Q12281" s="1" t="s">
        <v>1057</v>
      </c>
      <c r="R12281">
        <v>31.960000000000012</v>
      </c>
      <c r="S12281" t="s">
        <v>33</v>
      </c>
      <c r="T12281" s="1" t="s">
        <v>1062</v>
      </c>
      <c r="AC12281" s="5">
        <v>45491</v>
      </c>
      <c r="AD12281" s="5" t="s">
        <v>14642</v>
      </c>
      <c r="AE12281" s="5" t="s">
        <v>174</v>
      </c>
      <c r="AF12281">
        <f>MONTH(Table1[[#This Row],[Date Sent]])</f>
        <v>7</v>
      </c>
      <c r="AG12281">
        <f>YEAR(Table1[[#This Row],[Date Sent]])</f>
        <v>2024</v>
      </c>
    </row>
    <row r="12282" spans="1:33" x14ac:dyDescent="0.2">
      <c r="A12282" t="s">
        <v>798</v>
      </c>
      <c r="B12282" t="s">
        <v>799</v>
      </c>
      <c r="C12282" s="1">
        <v>2.5</v>
      </c>
      <c r="D12282" s="5">
        <v>45453</v>
      </c>
      <c r="E12282" t="s">
        <v>21</v>
      </c>
      <c r="F12282" s="1" t="s">
        <v>15</v>
      </c>
      <c r="G12282" s="42" t="s">
        <v>15</v>
      </c>
      <c r="H12282" s="1" t="s">
        <v>8867</v>
      </c>
      <c r="AC12282" s="5">
        <v>45491</v>
      </c>
      <c r="AD12282" s="5" t="s">
        <v>14642</v>
      </c>
      <c r="AE12282" s="5" t="s">
        <v>174</v>
      </c>
      <c r="AF12282">
        <f>MONTH(Table1[[#This Row],[Date Sent]])</f>
        <v>7</v>
      </c>
      <c r="AG12282">
        <f>YEAR(Table1[[#This Row],[Date Sent]])</f>
        <v>2024</v>
      </c>
    </row>
    <row r="12283" spans="1:33" x14ac:dyDescent="0.2">
      <c r="A12283" t="s">
        <v>11564</v>
      </c>
      <c r="B12283" t="s">
        <v>12836</v>
      </c>
      <c r="C12283" s="1">
        <v>155.09</v>
      </c>
      <c r="D12283" s="5">
        <v>45468</v>
      </c>
      <c r="E12283" t="s">
        <v>25</v>
      </c>
      <c r="F12283" s="1" t="s">
        <v>33</v>
      </c>
      <c r="G12283" s="36" t="str">
        <f>Table1[[#This Row],[Split 1]]</f>
        <v>Dunnage rack</v>
      </c>
      <c r="H12283" s="1" t="s">
        <v>12837</v>
      </c>
      <c r="AC12283" s="5">
        <v>45491</v>
      </c>
      <c r="AD12283" s="5" t="s">
        <v>13292</v>
      </c>
      <c r="AE12283" s="5" t="s">
        <v>174</v>
      </c>
      <c r="AF12283">
        <f>MONTH(Table1[[#This Row],[Date Sent]])</f>
        <v>7</v>
      </c>
      <c r="AG12283">
        <f>YEAR(Table1[[#This Row],[Date Sent]])</f>
        <v>2024</v>
      </c>
    </row>
    <row r="12284" spans="1:33" x14ac:dyDescent="0.2">
      <c r="A12284" t="s">
        <v>11564</v>
      </c>
      <c r="B12284" t="s">
        <v>12836</v>
      </c>
      <c r="C12284" s="1">
        <v>530.65</v>
      </c>
      <c r="D12284" s="5">
        <v>45468</v>
      </c>
      <c r="E12284" t="s">
        <v>21</v>
      </c>
      <c r="F12284" s="1" t="s">
        <v>15</v>
      </c>
      <c r="G12284" s="42" t="s">
        <v>15</v>
      </c>
      <c r="H12284" s="1" t="s">
        <v>12838</v>
      </c>
      <c r="AC12284" s="5">
        <v>45491</v>
      </c>
      <c r="AD12284" s="5" t="s">
        <v>13292</v>
      </c>
      <c r="AE12284" s="5" t="s">
        <v>174</v>
      </c>
      <c r="AF12284">
        <f>MONTH(Table1[[#This Row],[Date Sent]])</f>
        <v>7</v>
      </c>
      <c r="AG12284">
        <f>YEAR(Table1[[#This Row],[Date Sent]])</f>
        <v>2024</v>
      </c>
    </row>
    <row r="12285" spans="1:33" x14ac:dyDescent="0.2">
      <c r="A12285" t="s">
        <v>11582</v>
      </c>
      <c r="B12285" t="s">
        <v>12839</v>
      </c>
      <c r="C12285" s="1">
        <v>15.98</v>
      </c>
      <c r="D12285" s="5">
        <v>45476</v>
      </c>
      <c r="E12285" t="s">
        <v>21</v>
      </c>
      <c r="F12285" s="1" t="s">
        <v>18</v>
      </c>
      <c r="G12285" s="42" t="s">
        <v>18</v>
      </c>
      <c r="H12285" s="1" t="s">
        <v>2428</v>
      </c>
      <c r="AC12285" s="5">
        <v>45491</v>
      </c>
      <c r="AD12285" s="5" t="s">
        <v>13210</v>
      </c>
      <c r="AE12285" s="5" t="s">
        <v>174</v>
      </c>
      <c r="AF12285">
        <f>MONTH(Table1[[#This Row],[Date Sent]])</f>
        <v>7</v>
      </c>
      <c r="AG12285">
        <f>YEAR(Table1[[#This Row],[Date Sent]])</f>
        <v>2024</v>
      </c>
    </row>
    <row r="12286" spans="1:33" x14ac:dyDescent="0.2">
      <c r="A12286" t="s">
        <v>614</v>
      </c>
      <c r="B12286" t="s">
        <v>12840</v>
      </c>
      <c r="C12286" s="1">
        <v>152.55000000000001</v>
      </c>
      <c r="D12286" s="5">
        <v>45463</v>
      </c>
      <c r="E12286" t="s">
        <v>8</v>
      </c>
      <c r="F12286" s="1" t="s">
        <v>49</v>
      </c>
      <c r="G12286" s="42" t="s">
        <v>49</v>
      </c>
      <c r="H12286" s="1" t="s">
        <v>12841</v>
      </c>
      <c r="AC12286" s="5">
        <v>45491</v>
      </c>
      <c r="AD12286" s="5" t="s">
        <v>13171</v>
      </c>
      <c r="AE12286" s="5" t="s">
        <v>156</v>
      </c>
      <c r="AF12286">
        <f>MONTH(Table1[[#This Row],[Date Sent]])</f>
        <v>7</v>
      </c>
      <c r="AG12286">
        <f>YEAR(Table1[[#This Row],[Date Sent]])</f>
        <v>2024</v>
      </c>
    </row>
    <row r="12287" spans="1:33" x14ac:dyDescent="0.2">
      <c r="A12287" t="s">
        <v>614</v>
      </c>
      <c r="B12287" t="s">
        <v>12840</v>
      </c>
      <c r="C12287" s="1">
        <v>39.909999999999997</v>
      </c>
      <c r="D12287" s="5">
        <v>45466</v>
      </c>
      <c r="E12287" t="s">
        <v>24</v>
      </c>
      <c r="F12287" s="1" t="s">
        <v>18</v>
      </c>
      <c r="G12287" s="42" t="s">
        <v>18</v>
      </c>
      <c r="H12287" s="1" t="s">
        <v>12842</v>
      </c>
      <c r="AC12287" s="5">
        <v>45491</v>
      </c>
      <c r="AD12287" s="5" t="s">
        <v>13171</v>
      </c>
      <c r="AE12287" s="5" t="s">
        <v>156</v>
      </c>
      <c r="AF12287">
        <f>MONTH(Table1[[#This Row],[Date Sent]])</f>
        <v>7</v>
      </c>
      <c r="AG12287">
        <f>YEAR(Table1[[#This Row],[Date Sent]])</f>
        <v>2024</v>
      </c>
    </row>
    <row r="12288" spans="1:33" x14ac:dyDescent="0.2">
      <c r="A12288" t="s">
        <v>614</v>
      </c>
      <c r="B12288" t="s">
        <v>12840</v>
      </c>
      <c r="C12288" s="1">
        <v>115.52</v>
      </c>
      <c r="D12288" s="5">
        <v>45472</v>
      </c>
      <c r="E12288" t="s">
        <v>21</v>
      </c>
      <c r="F12288" s="1" t="s">
        <v>33</v>
      </c>
      <c r="G12288" s="42" t="s">
        <v>33</v>
      </c>
      <c r="H12288" s="1" t="s">
        <v>12843</v>
      </c>
      <c r="AC12288" s="5">
        <v>45491</v>
      </c>
      <c r="AD12288" s="5" t="s">
        <v>13171</v>
      </c>
      <c r="AE12288" s="5" t="s">
        <v>156</v>
      </c>
      <c r="AF12288">
        <f>MONTH(Table1[[#This Row],[Date Sent]])</f>
        <v>7</v>
      </c>
      <c r="AG12288">
        <f>YEAR(Table1[[#This Row],[Date Sent]])</f>
        <v>2024</v>
      </c>
    </row>
    <row r="12289" spans="1:33" x14ac:dyDescent="0.2">
      <c r="A12289" t="s">
        <v>389</v>
      </c>
      <c r="B12289" t="s">
        <v>871</v>
      </c>
      <c r="C12289" s="1">
        <v>750.5</v>
      </c>
      <c r="D12289" s="5">
        <v>45454</v>
      </c>
      <c r="E12289" t="s">
        <v>8</v>
      </c>
      <c r="F12289" s="1" t="s">
        <v>20</v>
      </c>
      <c r="G12289" s="36" t="str">
        <f>Table1[[#This Row],[Split 1]]</f>
        <v>RO repair</v>
      </c>
      <c r="H12289" s="1" t="s">
        <v>12844</v>
      </c>
      <c r="AC12289" s="5">
        <v>45491</v>
      </c>
      <c r="AD12289" s="5" t="s">
        <v>13215</v>
      </c>
      <c r="AE12289" s="5" t="s">
        <v>140</v>
      </c>
      <c r="AF12289">
        <f>MONTH(Table1[[#This Row],[Date Sent]])</f>
        <v>7</v>
      </c>
      <c r="AG12289">
        <f>YEAR(Table1[[#This Row],[Date Sent]])</f>
        <v>2024</v>
      </c>
    </row>
    <row r="12290" spans="1:33" x14ac:dyDescent="0.2">
      <c r="A12290" t="s">
        <v>389</v>
      </c>
      <c r="B12290" t="s">
        <v>871</v>
      </c>
      <c r="C12290" s="1">
        <v>79.83</v>
      </c>
      <c r="D12290" s="5">
        <v>45459</v>
      </c>
      <c r="E12290" t="s">
        <v>25</v>
      </c>
      <c r="F12290" s="1" t="s">
        <v>17</v>
      </c>
      <c r="G12290" s="42" t="s">
        <v>17</v>
      </c>
      <c r="H12290" s="1" t="s">
        <v>12845</v>
      </c>
      <c r="AC12290" s="5">
        <v>45491</v>
      </c>
      <c r="AD12290" s="5" t="s">
        <v>13215</v>
      </c>
      <c r="AE12290" s="5" t="s">
        <v>140</v>
      </c>
      <c r="AF12290">
        <f>MONTH(Table1[[#This Row],[Date Sent]])</f>
        <v>7</v>
      </c>
      <c r="AG12290">
        <f>YEAR(Table1[[#This Row],[Date Sent]])</f>
        <v>2024</v>
      </c>
    </row>
    <row r="12291" spans="1:33" x14ac:dyDescent="0.2">
      <c r="A12291" t="s">
        <v>947</v>
      </c>
      <c r="B12291" t="s">
        <v>851</v>
      </c>
      <c r="C12291" s="1">
        <v>22.8</v>
      </c>
      <c r="D12291" s="5">
        <v>45455</v>
      </c>
      <c r="E12291" t="s">
        <v>33</v>
      </c>
      <c r="F12291" s="1" t="s">
        <v>918</v>
      </c>
      <c r="G12291" s="42" t="s">
        <v>11804</v>
      </c>
      <c r="H12291" s="1" t="s">
        <v>12846</v>
      </c>
      <c r="I12291">
        <v>14.9</v>
      </c>
      <c r="J12291" s="16" t="s">
        <v>33</v>
      </c>
      <c r="K12291" s="1" t="s">
        <v>1785</v>
      </c>
      <c r="L12291">
        <v>7.9</v>
      </c>
      <c r="M12291" t="s">
        <v>17</v>
      </c>
      <c r="N12291" s="1" t="s">
        <v>12847</v>
      </c>
      <c r="AC12291" s="5">
        <v>45491</v>
      </c>
      <c r="AD12291" s="5" t="s">
        <v>13767</v>
      </c>
      <c r="AE12291" s="5" t="s">
        <v>73</v>
      </c>
      <c r="AF12291">
        <f>MONTH(Table1[[#This Row],[Date Sent]])</f>
        <v>7</v>
      </c>
      <c r="AG12291">
        <f>YEAR(Table1[[#This Row],[Date Sent]])</f>
        <v>2024</v>
      </c>
    </row>
    <row r="12292" spans="1:33" x14ac:dyDescent="0.2">
      <c r="A12292" t="s">
        <v>947</v>
      </c>
      <c r="B12292" t="s">
        <v>851</v>
      </c>
      <c r="C12292" s="1">
        <v>15.79</v>
      </c>
      <c r="D12292" s="5">
        <v>45455</v>
      </c>
      <c r="E12292" t="s">
        <v>15</v>
      </c>
      <c r="F12292" s="1" t="s">
        <v>18</v>
      </c>
      <c r="G12292" s="42" t="s">
        <v>18</v>
      </c>
      <c r="H12292" s="1" t="s">
        <v>951</v>
      </c>
      <c r="AC12292" s="5">
        <v>45491</v>
      </c>
      <c r="AD12292" s="5" t="s">
        <v>13767</v>
      </c>
      <c r="AE12292" s="5" t="s">
        <v>73</v>
      </c>
      <c r="AF12292">
        <f>MONTH(Table1[[#This Row],[Date Sent]])</f>
        <v>7</v>
      </c>
      <c r="AG12292">
        <f>YEAR(Table1[[#This Row],[Date Sent]])</f>
        <v>2024</v>
      </c>
    </row>
    <row r="12293" spans="1:33" x14ac:dyDescent="0.2">
      <c r="A12293" t="s">
        <v>872</v>
      </c>
      <c r="B12293" t="s">
        <v>873</v>
      </c>
      <c r="C12293" s="1">
        <v>288.64</v>
      </c>
      <c r="D12293" s="5">
        <v>45434</v>
      </c>
      <c r="E12293" t="s">
        <v>21</v>
      </c>
      <c r="F12293" s="1" t="s">
        <v>33</v>
      </c>
      <c r="G12293" s="42" t="s">
        <v>33</v>
      </c>
      <c r="H12293" s="1" t="s">
        <v>1580</v>
      </c>
      <c r="AC12293" s="5">
        <v>45491</v>
      </c>
      <c r="AD12293" s="5" t="s">
        <v>14554</v>
      </c>
      <c r="AE12293" s="5" t="s">
        <v>73</v>
      </c>
      <c r="AF12293">
        <f>MONTH(Table1[[#This Row],[Date Sent]])</f>
        <v>7</v>
      </c>
      <c r="AG12293">
        <f>YEAR(Table1[[#This Row],[Date Sent]])</f>
        <v>2024</v>
      </c>
    </row>
    <row r="12294" spans="1:33" x14ac:dyDescent="0.2">
      <c r="A12294" t="s">
        <v>872</v>
      </c>
      <c r="B12294" t="s">
        <v>873</v>
      </c>
      <c r="C12294" s="1">
        <v>405.9</v>
      </c>
      <c r="D12294" s="5">
        <v>45451</v>
      </c>
      <c r="E12294" t="s">
        <v>25</v>
      </c>
      <c r="F12294" s="1" t="s">
        <v>17</v>
      </c>
      <c r="G12294" s="42" t="s">
        <v>17</v>
      </c>
      <c r="H12294" s="1" t="s">
        <v>12848</v>
      </c>
      <c r="AC12294" s="5">
        <v>45491</v>
      </c>
      <c r="AD12294" s="5" t="s">
        <v>14554</v>
      </c>
      <c r="AE12294" s="5" t="s">
        <v>73</v>
      </c>
      <c r="AF12294">
        <f>MONTH(Table1[[#This Row],[Date Sent]])</f>
        <v>7</v>
      </c>
      <c r="AG12294">
        <f>YEAR(Table1[[#This Row],[Date Sent]])</f>
        <v>2024</v>
      </c>
    </row>
    <row r="12295" spans="1:33" x14ac:dyDescent="0.2">
      <c r="A12295" t="s">
        <v>389</v>
      </c>
      <c r="B12295" t="s">
        <v>800</v>
      </c>
      <c r="C12295" s="1">
        <v>192.55</v>
      </c>
      <c r="D12295" s="5">
        <v>45441</v>
      </c>
      <c r="E12295" t="s">
        <v>25</v>
      </c>
      <c r="F12295" s="1" t="s">
        <v>17</v>
      </c>
      <c r="G12295" s="42" t="s">
        <v>17</v>
      </c>
      <c r="H12295" s="1" t="s">
        <v>12849</v>
      </c>
      <c r="AC12295" s="5">
        <v>45491</v>
      </c>
      <c r="AD12295" s="5" t="s">
        <v>13215</v>
      </c>
      <c r="AE12295" s="5" t="s">
        <v>140</v>
      </c>
      <c r="AF12295">
        <f>MONTH(Table1[[#This Row],[Date Sent]])</f>
        <v>7</v>
      </c>
      <c r="AG12295">
        <f>YEAR(Table1[[#This Row],[Date Sent]])</f>
        <v>2024</v>
      </c>
    </row>
    <row r="12296" spans="1:33" x14ac:dyDescent="0.2">
      <c r="A12296" t="s">
        <v>389</v>
      </c>
      <c r="B12296" t="s">
        <v>800</v>
      </c>
      <c r="C12296" s="1">
        <v>-15.94</v>
      </c>
      <c r="D12296" s="5">
        <v>45445</v>
      </c>
      <c r="E12296" t="s">
        <v>21</v>
      </c>
      <c r="F12296" s="1" t="s">
        <v>11869</v>
      </c>
      <c r="G12296" s="36" t="str">
        <f>Table1[[#This Row],[Split 1]]</f>
        <v>canceled item</v>
      </c>
      <c r="H12296" s="1" t="s">
        <v>12850</v>
      </c>
      <c r="AC12296" s="5">
        <v>45491</v>
      </c>
      <c r="AD12296" s="5" t="s">
        <v>13215</v>
      </c>
      <c r="AE12296" s="5" t="s">
        <v>140</v>
      </c>
      <c r="AF12296">
        <f>MONTH(Table1[[#This Row],[Date Sent]])</f>
        <v>7</v>
      </c>
      <c r="AG12296">
        <f>YEAR(Table1[[#This Row],[Date Sent]])</f>
        <v>2024</v>
      </c>
    </row>
    <row r="12297" spans="1:33" x14ac:dyDescent="0.2">
      <c r="A12297" t="s">
        <v>389</v>
      </c>
      <c r="B12297" t="s">
        <v>800</v>
      </c>
      <c r="C12297" s="1">
        <v>86.16</v>
      </c>
      <c r="D12297" s="5">
        <v>45445</v>
      </c>
      <c r="E12297" t="s">
        <v>21</v>
      </c>
      <c r="F12297" s="1" t="s">
        <v>15</v>
      </c>
      <c r="G12297" s="42" t="s">
        <v>15</v>
      </c>
      <c r="H12297" s="1" t="s">
        <v>12851</v>
      </c>
      <c r="AC12297" s="5">
        <v>45491</v>
      </c>
      <c r="AD12297" s="5" t="s">
        <v>13215</v>
      </c>
      <c r="AE12297" s="5" t="s">
        <v>140</v>
      </c>
      <c r="AF12297">
        <f>MONTH(Table1[[#This Row],[Date Sent]])</f>
        <v>7</v>
      </c>
      <c r="AG12297">
        <f>YEAR(Table1[[#This Row],[Date Sent]])</f>
        <v>2024</v>
      </c>
    </row>
    <row r="12298" spans="1:33" x14ac:dyDescent="0.2">
      <c r="A12298" t="s">
        <v>389</v>
      </c>
      <c r="B12298" t="s">
        <v>800</v>
      </c>
      <c r="C12298" s="1">
        <v>81.260000000000005</v>
      </c>
      <c r="D12298" s="5">
        <v>45446</v>
      </c>
      <c r="E12298" t="s">
        <v>21</v>
      </c>
      <c r="F12298" s="1" t="s">
        <v>15</v>
      </c>
      <c r="G12298" s="42" t="s">
        <v>15</v>
      </c>
      <c r="H12298" s="1" t="s">
        <v>12851</v>
      </c>
      <c r="AC12298" s="5">
        <v>45491</v>
      </c>
      <c r="AD12298" s="5" t="s">
        <v>13215</v>
      </c>
      <c r="AE12298" s="5" t="s">
        <v>140</v>
      </c>
      <c r="AF12298">
        <f>MONTH(Table1[[#This Row],[Date Sent]])</f>
        <v>7</v>
      </c>
      <c r="AG12298">
        <f>YEAR(Table1[[#This Row],[Date Sent]])</f>
        <v>2024</v>
      </c>
    </row>
    <row r="12299" spans="1:33" x14ac:dyDescent="0.2">
      <c r="A12299" t="s">
        <v>4363</v>
      </c>
      <c r="B12299" t="s">
        <v>12852</v>
      </c>
      <c r="C12299" s="1">
        <v>238.75</v>
      </c>
      <c r="D12299" s="5">
        <v>45477</v>
      </c>
      <c r="E12299" t="s">
        <v>10</v>
      </c>
      <c r="F12299" s="1" t="s">
        <v>33</v>
      </c>
      <c r="G12299" s="42" t="s">
        <v>11889</v>
      </c>
      <c r="H12299" s="1" t="s">
        <v>12853</v>
      </c>
      <c r="AC12299" s="5">
        <v>45491</v>
      </c>
      <c r="AD12299" s="5" t="s">
        <v>13269</v>
      </c>
      <c r="AE12299" s="5" t="s">
        <v>475</v>
      </c>
      <c r="AF12299">
        <f>MONTH(Table1[[#This Row],[Date Sent]])</f>
        <v>7</v>
      </c>
      <c r="AG12299">
        <f>YEAR(Table1[[#This Row],[Date Sent]])</f>
        <v>2024</v>
      </c>
    </row>
    <row r="12300" spans="1:33" x14ac:dyDescent="0.2">
      <c r="A12300" t="s">
        <v>813</v>
      </c>
      <c r="B12300" t="s">
        <v>12854</v>
      </c>
      <c r="C12300" s="1">
        <v>72.38</v>
      </c>
      <c r="D12300" s="5">
        <v>45470</v>
      </c>
      <c r="E12300" t="s">
        <v>21</v>
      </c>
      <c r="F12300" s="1" t="s">
        <v>33</v>
      </c>
      <c r="G12300" s="42" t="s">
        <v>33</v>
      </c>
      <c r="H12300" s="1" t="s">
        <v>5233</v>
      </c>
      <c r="AC12300" s="5">
        <v>45491</v>
      </c>
      <c r="AD12300" s="5" t="s">
        <v>13196</v>
      </c>
      <c r="AE12300" s="5" t="s">
        <v>475</v>
      </c>
      <c r="AF12300">
        <f>MONTH(Table1[[#This Row],[Date Sent]])</f>
        <v>7</v>
      </c>
      <c r="AG12300">
        <f>YEAR(Table1[[#This Row],[Date Sent]])</f>
        <v>2024</v>
      </c>
    </row>
    <row r="12301" spans="1:33" x14ac:dyDescent="0.2">
      <c r="A12301" t="s">
        <v>11628</v>
      </c>
      <c r="B12301" t="s">
        <v>12855</v>
      </c>
      <c r="C12301" s="1">
        <v>12.08</v>
      </c>
      <c r="D12301" s="5">
        <v>45471</v>
      </c>
      <c r="E12301" t="s">
        <v>21</v>
      </c>
      <c r="F12301" s="1" t="s">
        <v>18</v>
      </c>
      <c r="G12301" s="42" t="s">
        <v>18</v>
      </c>
      <c r="H12301" s="1" t="s">
        <v>12856</v>
      </c>
      <c r="AC12301" s="5">
        <v>45491</v>
      </c>
      <c r="AD12301" s="5" t="s">
        <v>13209</v>
      </c>
      <c r="AE12301" s="5" t="s">
        <v>1770</v>
      </c>
      <c r="AF12301">
        <f>MONTH(Table1[[#This Row],[Date Sent]])</f>
        <v>7</v>
      </c>
      <c r="AG12301">
        <f>YEAR(Table1[[#This Row],[Date Sent]])</f>
        <v>2024</v>
      </c>
    </row>
    <row r="12302" spans="1:33" x14ac:dyDescent="0.2">
      <c r="A12302" t="s">
        <v>11582</v>
      </c>
      <c r="B12302" t="s">
        <v>12857</v>
      </c>
      <c r="C12302" s="1">
        <v>232.3</v>
      </c>
      <c r="D12302" s="5">
        <v>45476</v>
      </c>
      <c r="E12302" t="s">
        <v>21</v>
      </c>
      <c r="F12302" s="1" t="s">
        <v>33</v>
      </c>
      <c r="G12302" s="42" t="s">
        <v>33</v>
      </c>
      <c r="H12302" s="1" t="s">
        <v>12858</v>
      </c>
      <c r="AC12302" s="5">
        <v>45491</v>
      </c>
      <c r="AD12302" s="5" t="s">
        <v>13210</v>
      </c>
      <c r="AE12302" s="5" t="s">
        <v>174</v>
      </c>
      <c r="AF12302">
        <f>MONTH(Table1[[#This Row],[Date Sent]])</f>
        <v>7</v>
      </c>
      <c r="AG12302">
        <f>YEAR(Table1[[#This Row],[Date Sent]])</f>
        <v>2024</v>
      </c>
    </row>
    <row r="12303" spans="1:33" x14ac:dyDescent="0.2">
      <c r="A12303" t="s">
        <v>11582</v>
      </c>
      <c r="B12303" t="s">
        <v>12857</v>
      </c>
      <c r="C12303" s="1">
        <v>79.98</v>
      </c>
      <c r="D12303" s="5">
        <v>45478</v>
      </c>
      <c r="E12303" t="s">
        <v>21</v>
      </c>
      <c r="F12303" s="1" t="s">
        <v>33</v>
      </c>
      <c r="G12303" s="42" t="s">
        <v>33</v>
      </c>
      <c r="H12303" s="1" t="s">
        <v>928</v>
      </c>
      <c r="AC12303" s="5">
        <v>45491</v>
      </c>
      <c r="AD12303" s="5" t="s">
        <v>13210</v>
      </c>
      <c r="AE12303" s="5" t="s">
        <v>174</v>
      </c>
      <c r="AF12303">
        <f>MONTH(Table1[[#This Row],[Date Sent]])</f>
        <v>7</v>
      </c>
      <c r="AG12303">
        <f>YEAR(Table1[[#This Row],[Date Sent]])</f>
        <v>2024</v>
      </c>
    </row>
    <row r="12304" spans="1:33" x14ac:dyDescent="0.2">
      <c r="A12304" t="s">
        <v>11582</v>
      </c>
      <c r="B12304" t="s">
        <v>12857</v>
      </c>
      <c r="C12304" s="1">
        <v>37.799999999999997</v>
      </c>
      <c r="D12304" s="5">
        <v>45479</v>
      </c>
      <c r="E12304" t="s">
        <v>53</v>
      </c>
      <c r="F12304" s="1" t="s">
        <v>39</v>
      </c>
      <c r="G12304" s="42" t="s">
        <v>39</v>
      </c>
      <c r="H12304" s="1" t="s">
        <v>12859</v>
      </c>
      <c r="AC12304" s="5">
        <v>45491</v>
      </c>
      <c r="AD12304" s="5" t="s">
        <v>13210</v>
      </c>
      <c r="AE12304" s="5" t="s">
        <v>174</v>
      </c>
      <c r="AF12304">
        <f>MONTH(Table1[[#This Row],[Date Sent]])</f>
        <v>7</v>
      </c>
      <c r="AG12304">
        <f>YEAR(Table1[[#This Row],[Date Sent]])</f>
        <v>2024</v>
      </c>
    </row>
    <row r="12305" spans="1:33" x14ac:dyDescent="0.2">
      <c r="A12305" t="s">
        <v>11582</v>
      </c>
      <c r="B12305" t="s">
        <v>12857</v>
      </c>
      <c r="C12305" s="1">
        <v>11.9</v>
      </c>
      <c r="D12305" s="5">
        <v>45480</v>
      </c>
      <c r="E12305" t="s">
        <v>10</v>
      </c>
      <c r="F12305" s="1" t="s">
        <v>3052</v>
      </c>
      <c r="G12305" s="42" t="s">
        <v>3052</v>
      </c>
      <c r="H12305" s="1" t="s">
        <v>12860</v>
      </c>
      <c r="AC12305" s="5">
        <v>45491</v>
      </c>
      <c r="AD12305" s="5" t="s">
        <v>13210</v>
      </c>
      <c r="AE12305" s="5" t="s">
        <v>174</v>
      </c>
      <c r="AF12305">
        <f>MONTH(Table1[[#This Row],[Date Sent]])</f>
        <v>7</v>
      </c>
      <c r="AG12305">
        <f>YEAR(Table1[[#This Row],[Date Sent]])</f>
        <v>2024</v>
      </c>
    </row>
    <row r="12306" spans="1:33" x14ac:dyDescent="0.2">
      <c r="A12306" t="s">
        <v>4716</v>
      </c>
      <c r="B12306" t="s">
        <v>12861</v>
      </c>
      <c r="C12306" s="1">
        <v>599.74</v>
      </c>
      <c r="D12306" s="5">
        <v>45435</v>
      </c>
      <c r="E12306" t="s">
        <v>21</v>
      </c>
      <c r="F12306" s="1" t="s">
        <v>30</v>
      </c>
      <c r="G12306" s="36" t="str">
        <f>Table1[[#This Row],[Split 1]]</f>
        <v>Training manuals</v>
      </c>
      <c r="H12306" s="1" t="s">
        <v>12862</v>
      </c>
      <c r="AC12306" s="5">
        <v>45491</v>
      </c>
      <c r="AD12306" s="5" t="s">
        <v>13211</v>
      </c>
      <c r="AE12306" s="5" t="s">
        <v>13208</v>
      </c>
      <c r="AF12306">
        <f>MONTH(Table1[[#This Row],[Date Sent]])</f>
        <v>7</v>
      </c>
      <c r="AG12306">
        <f>YEAR(Table1[[#This Row],[Date Sent]])</f>
        <v>2024</v>
      </c>
    </row>
    <row r="12307" spans="1:33" x14ac:dyDescent="0.2">
      <c r="A12307" t="s">
        <v>650</v>
      </c>
      <c r="B12307" t="s">
        <v>11608</v>
      </c>
      <c r="C12307" s="1">
        <v>229.79</v>
      </c>
      <c r="D12307" s="5">
        <v>45426</v>
      </c>
      <c r="E12307" t="s">
        <v>8</v>
      </c>
      <c r="F12307" s="1" t="s">
        <v>40</v>
      </c>
      <c r="G12307" s="42" t="s">
        <v>40</v>
      </c>
      <c r="H12307" s="1" t="s">
        <v>12863</v>
      </c>
      <c r="AC12307" s="5">
        <v>45491</v>
      </c>
      <c r="AD12307" s="5" t="s">
        <v>11587</v>
      </c>
      <c r="AE12307" s="5" t="s">
        <v>266</v>
      </c>
      <c r="AF12307">
        <f>MONTH(Table1[[#This Row],[Date Sent]])</f>
        <v>7</v>
      </c>
      <c r="AG12307">
        <f>YEAR(Table1[[#This Row],[Date Sent]])</f>
        <v>2024</v>
      </c>
    </row>
    <row r="12308" spans="1:33" x14ac:dyDescent="0.2">
      <c r="A12308" t="s">
        <v>650</v>
      </c>
      <c r="B12308" t="s">
        <v>11608</v>
      </c>
      <c r="C12308" s="1">
        <v>232.8</v>
      </c>
      <c r="D12308" s="5">
        <v>45469</v>
      </c>
      <c r="E12308" t="s">
        <v>25</v>
      </c>
      <c r="F12308" s="1" t="s">
        <v>17</v>
      </c>
      <c r="G12308" s="42" t="s">
        <v>17</v>
      </c>
      <c r="H12308" s="1" t="s">
        <v>12864</v>
      </c>
      <c r="AC12308" s="5">
        <v>45491</v>
      </c>
      <c r="AD12308" s="5" t="s">
        <v>11587</v>
      </c>
      <c r="AE12308" s="5" t="s">
        <v>266</v>
      </c>
      <c r="AF12308">
        <f>MONTH(Table1[[#This Row],[Date Sent]])</f>
        <v>7</v>
      </c>
      <c r="AG12308">
        <f>YEAR(Table1[[#This Row],[Date Sent]])</f>
        <v>2024</v>
      </c>
    </row>
    <row r="12309" spans="1:33" x14ac:dyDescent="0.2">
      <c r="A12309" t="s">
        <v>627</v>
      </c>
      <c r="B12309" t="s">
        <v>857</v>
      </c>
      <c r="C12309" s="1">
        <v>10.65</v>
      </c>
      <c r="D12309" s="5">
        <v>45454</v>
      </c>
      <c r="E12309" t="s">
        <v>31</v>
      </c>
      <c r="F12309" s="1" t="s">
        <v>6</v>
      </c>
      <c r="G12309" s="42" t="s">
        <v>6</v>
      </c>
      <c r="H12309" s="1" t="s">
        <v>12865</v>
      </c>
      <c r="AC12309" s="5">
        <v>45491</v>
      </c>
      <c r="AD12309" s="5" t="s">
        <v>13326</v>
      </c>
      <c r="AE12309" s="5" t="s">
        <v>266</v>
      </c>
      <c r="AF12309">
        <f>MONTH(Table1[[#This Row],[Date Sent]])</f>
        <v>7</v>
      </c>
      <c r="AG12309">
        <f>YEAR(Table1[[#This Row],[Date Sent]])</f>
        <v>2024</v>
      </c>
    </row>
    <row r="12310" spans="1:33" x14ac:dyDescent="0.2">
      <c r="A12310" t="s">
        <v>2763</v>
      </c>
      <c r="B12310" t="s">
        <v>12866</v>
      </c>
      <c r="C12310" s="1">
        <v>32.21</v>
      </c>
      <c r="D12310" s="5">
        <v>45462</v>
      </c>
      <c r="E12310" t="s">
        <v>21</v>
      </c>
      <c r="F12310" s="1" t="s">
        <v>33</v>
      </c>
      <c r="G12310" s="36" t="str">
        <f>Table1[[#This Row],[Split 1]]</f>
        <v>Scrub sponge</v>
      </c>
      <c r="H12310" s="1" t="s">
        <v>12867</v>
      </c>
      <c r="AC12310" s="5">
        <v>45491</v>
      </c>
      <c r="AD12310" s="5" t="s">
        <v>13328</v>
      </c>
      <c r="AE12310" s="5" t="s">
        <v>174</v>
      </c>
      <c r="AF12310">
        <f>MONTH(Table1[[#This Row],[Date Sent]])</f>
        <v>7</v>
      </c>
      <c r="AG12310">
        <f>YEAR(Table1[[#This Row],[Date Sent]])</f>
        <v>2024</v>
      </c>
    </row>
    <row r="12311" spans="1:33" x14ac:dyDescent="0.2">
      <c r="A12311" t="s">
        <v>2763</v>
      </c>
      <c r="B12311" t="s">
        <v>12866</v>
      </c>
      <c r="C12311" s="1">
        <v>240.23</v>
      </c>
      <c r="D12311" s="5">
        <v>45477</v>
      </c>
      <c r="E12311" t="s">
        <v>25</v>
      </c>
      <c r="F12311" s="1" t="s">
        <v>17</v>
      </c>
      <c r="G12311" s="42" t="s">
        <v>17</v>
      </c>
      <c r="H12311" s="1" t="s">
        <v>1130</v>
      </c>
      <c r="AC12311" s="5">
        <v>45491</v>
      </c>
      <c r="AD12311" s="5" t="s">
        <v>13328</v>
      </c>
      <c r="AE12311" s="5" t="s">
        <v>174</v>
      </c>
      <c r="AF12311">
        <f>MONTH(Table1[[#This Row],[Date Sent]])</f>
        <v>7</v>
      </c>
      <c r="AG12311">
        <f>YEAR(Table1[[#This Row],[Date Sent]])</f>
        <v>2024</v>
      </c>
    </row>
    <row r="12312" spans="1:33" x14ac:dyDescent="0.2">
      <c r="A12312" t="s">
        <v>325</v>
      </c>
      <c r="B12312" t="s">
        <v>12868</v>
      </c>
      <c r="C12312" s="1">
        <v>61.38</v>
      </c>
      <c r="D12312" s="5">
        <v>45479</v>
      </c>
      <c r="E12312" t="s">
        <v>11</v>
      </c>
      <c r="F12312" s="1" t="s">
        <v>4</v>
      </c>
      <c r="G12312" s="42" t="s">
        <v>4</v>
      </c>
      <c r="H12312" s="1" t="s">
        <v>12869</v>
      </c>
      <c r="AC12312" s="5">
        <v>45491</v>
      </c>
      <c r="AD12312" s="5" t="s">
        <v>13212</v>
      </c>
      <c r="AE12312" s="5" t="s">
        <v>272</v>
      </c>
      <c r="AF12312">
        <f>MONTH(Table1[[#This Row],[Date Sent]])</f>
        <v>7</v>
      </c>
      <c r="AG12312">
        <f>YEAR(Table1[[#This Row],[Date Sent]])</f>
        <v>2024</v>
      </c>
    </row>
    <row r="12313" spans="1:33" x14ac:dyDescent="0.2">
      <c r="A12313" t="s">
        <v>238</v>
      </c>
      <c r="B12313" t="s">
        <v>12870</v>
      </c>
      <c r="C12313" s="1">
        <v>79.930000000000007</v>
      </c>
      <c r="D12313" s="5">
        <v>45457</v>
      </c>
      <c r="E12313" t="s">
        <v>24</v>
      </c>
      <c r="F12313" s="1" t="s">
        <v>15</v>
      </c>
      <c r="G12313" s="36" t="str">
        <f>Table1[[#This Row],[Split 1]]</f>
        <v>Janice-New Hire</v>
      </c>
      <c r="H12313" s="1" t="s">
        <v>12871</v>
      </c>
      <c r="AC12313" s="5">
        <v>45491</v>
      </c>
      <c r="AD12313" s="5" t="s">
        <v>14657</v>
      </c>
      <c r="AE12313" s="5" t="s">
        <v>361</v>
      </c>
      <c r="AF12313">
        <f>MONTH(Table1[[#This Row],[Date Sent]])</f>
        <v>7</v>
      </c>
      <c r="AG12313">
        <f>YEAR(Table1[[#This Row],[Date Sent]])</f>
        <v>2024</v>
      </c>
    </row>
    <row r="12314" spans="1:33" x14ac:dyDescent="0.2">
      <c r="A12314" t="s">
        <v>238</v>
      </c>
      <c r="B12314" t="s">
        <v>12870</v>
      </c>
      <c r="C12314" s="1">
        <v>22.67</v>
      </c>
      <c r="D12314" s="5">
        <v>45468</v>
      </c>
      <c r="E12314" t="s">
        <v>15</v>
      </c>
      <c r="F12314" s="1" t="s">
        <v>18</v>
      </c>
      <c r="G12314" s="42" t="s">
        <v>18</v>
      </c>
      <c r="H12314" s="1" t="s">
        <v>1713</v>
      </c>
      <c r="AC12314" s="5">
        <v>45491</v>
      </c>
      <c r="AD12314" s="5" t="s">
        <v>14657</v>
      </c>
      <c r="AE12314" s="5" t="s">
        <v>361</v>
      </c>
      <c r="AF12314">
        <f>MONTH(Table1[[#This Row],[Date Sent]])</f>
        <v>7</v>
      </c>
      <c r="AG12314">
        <f>YEAR(Table1[[#This Row],[Date Sent]])</f>
        <v>2024</v>
      </c>
    </row>
    <row r="12315" spans="1:33" x14ac:dyDescent="0.2">
      <c r="A12315" t="s">
        <v>532</v>
      </c>
      <c r="B12315" t="s">
        <v>12872</v>
      </c>
      <c r="C12315" s="1">
        <v>106.92</v>
      </c>
      <c r="D12315" s="5">
        <v>45460</v>
      </c>
      <c r="E12315" t="s">
        <v>16</v>
      </c>
      <c r="F12315" s="1" t="s">
        <v>17</v>
      </c>
      <c r="G12315" s="42" t="s">
        <v>17</v>
      </c>
      <c r="H12315" s="1" t="s">
        <v>12300</v>
      </c>
      <c r="AC12315" s="5">
        <v>45491</v>
      </c>
      <c r="AD12315" s="5" t="s">
        <v>13213</v>
      </c>
      <c r="AE12315" s="5" t="s">
        <v>298</v>
      </c>
      <c r="AF12315">
        <f>MONTH(Table1[[#This Row],[Date Sent]])</f>
        <v>7</v>
      </c>
      <c r="AG12315">
        <f>YEAR(Table1[[#This Row],[Date Sent]])</f>
        <v>2024</v>
      </c>
    </row>
    <row r="12316" spans="1:33" x14ac:dyDescent="0.2">
      <c r="A12316" t="s">
        <v>532</v>
      </c>
      <c r="B12316" t="s">
        <v>12872</v>
      </c>
      <c r="C12316" s="1">
        <v>90.92</v>
      </c>
      <c r="D12316" s="5">
        <v>45463</v>
      </c>
      <c r="E12316" t="s">
        <v>21</v>
      </c>
      <c r="F12316" s="1" t="s">
        <v>1193</v>
      </c>
      <c r="G12316" s="42" t="s">
        <v>1193</v>
      </c>
      <c r="H12316" s="1" t="s">
        <v>12873</v>
      </c>
      <c r="AC12316" s="5">
        <v>45491</v>
      </c>
      <c r="AD12316" s="5" t="s">
        <v>13213</v>
      </c>
      <c r="AE12316" s="5" t="s">
        <v>298</v>
      </c>
      <c r="AF12316">
        <f>MONTH(Table1[[#This Row],[Date Sent]])</f>
        <v>7</v>
      </c>
      <c r="AG12316">
        <f>YEAR(Table1[[#This Row],[Date Sent]])</f>
        <v>2024</v>
      </c>
    </row>
    <row r="12317" spans="1:33" x14ac:dyDescent="0.2">
      <c r="A12317" t="s">
        <v>532</v>
      </c>
      <c r="B12317" t="s">
        <v>12872</v>
      </c>
      <c r="C12317" s="1">
        <v>85</v>
      </c>
      <c r="D12317" s="5">
        <v>45464</v>
      </c>
      <c r="E12317" t="s">
        <v>13</v>
      </c>
      <c r="F12317" s="1" t="s">
        <v>16</v>
      </c>
      <c r="G12317" s="42" t="s">
        <v>16</v>
      </c>
      <c r="H12317" s="1" t="s">
        <v>12874</v>
      </c>
      <c r="AC12317" s="5">
        <v>45491</v>
      </c>
      <c r="AD12317" s="5" t="s">
        <v>13213</v>
      </c>
      <c r="AE12317" s="5" t="s">
        <v>298</v>
      </c>
      <c r="AF12317">
        <f>MONTH(Table1[[#This Row],[Date Sent]])</f>
        <v>7</v>
      </c>
      <c r="AG12317">
        <f>YEAR(Table1[[#This Row],[Date Sent]])</f>
        <v>2024</v>
      </c>
    </row>
    <row r="12318" spans="1:33" x14ac:dyDescent="0.2">
      <c r="A12318" t="s">
        <v>410</v>
      </c>
      <c r="B12318" t="s">
        <v>571</v>
      </c>
      <c r="C12318" s="1">
        <v>100.12</v>
      </c>
      <c r="D12318" s="5">
        <v>45345</v>
      </c>
      <c r="E12318" t="s">
        <v>21</v>
      </c>
      <c r="F12318" s="1" t="s">
        <v>33</v>
      </c>
      <c r="G12318" s="36" t="str">
        <f>Table1[[#This Row],[Split 1]]</f>
        <v>new window brush</v>
      </c>
      <c r="H12318" s="1" t="s">
        <v>12875</v>
      </c>
      <c r="AC12318" s="5">
        <v>45491</v>
      </c>
      <c r="AD12318" s="5" t="s">
        <v>13214</v>
      </c>
      <c r="AE12318" s="5" t="s">
        <v>298</v>
      </c>
      <c r="AF12318">
        <f>MONTH(Table1[[#This Row],[Date Sent]])</f>
        <v>7</v>
      </c>
      <c r="AG12318">
        <f>YEAR(Table1[[#This Row],[Date Sent]])</f>
        <v>2024</v>
      </c>
    </row>
    <row r="12319" spans="1:33" x14ac:dyDescent="0.2">
      <c r="A12319" t="s">
        <v>410</v>
      </c>
      <c r="B12319" t="s">
        <v>571</v>
      </c>
      <c r="C12319" s="1">
        <v>8.5399999999999991</v>
      </c>
      <c r="D12319" s="5">
        <v>45363</v>
      </c>
      <c r="E12319" t="s">
        <v>21</v>
      </c>
      <c r="F12319" s="1" t="s">
        <v>1193</v>
      </c>
      <c r="G12319" s="42" t="s">
        <v>1193</v>
      </c>
      <c r="H12319" s="1" t="s">
        <v>10878</v>
      </c>
      <c r="AC12319" s="5">
        <v>45491</v>
      </c>
      <c r="AD12319" s="5" t="s">
        <v>13214</v>
      </c>
      <c r="AE12319" s="5" t="s">
        <v>298</v>
      </c>
      <c r="AF12319">
        <f>MONTH(Table1[[#This Row],[Date Sent]])</f>
        <v>7</v>
      </c>
      <c r="AG12319">
        <f>YEAR(Table1[[#This Row],[Date Sent]])</f>
        <v>2024</v>
      </c>
    </row>
    <row r="12320" spans="1:33" x14ac:dyDescent="0.2">
      <c r="A12320" t="s">
        <v>410</v>
      </c>
      <c r="B12320" t="s">
        <v>571</v>
      </c>
      <c r="C12320" s="1">
        <v>7.2</v>
      </c>
      <c r="D12320" s="5">
        <v>45363</v>
      </c>
      <c r="E12320" t="s">
        <v>21</v>
      </c>
      <c r="F12320" s="1" t="s">
        <v>18</v>
      </c>
      <c r="G12320" s="42" t="s">
        <v>18</v>
      </c>
      <c r="H12320" s="1" t="s">
        <v>1713</v>
      </c>
      <c r="AC12320" s="5">
        <v>45491</v>
      </c>
      <c r="AD12320" s="5" t="s">
        <v>13214</v>
      </c>
      <c r="AE12320" s="5" t="s">
        <v>298</v>
      </c>
      <c r="AF12320">
        <f>MONTH(Table1[[#This Row],[Date Sent]])</f>
        <v>7</v>
      </c>
      <c r="AG12320">
        <f>YEAR(Table1[[#This Row],[Date Sent]])</f>
        <v>2024</v>
      </c>
    </row>
    <row r="12321" spans="1:33" x14ac:dyDescent="0.2">
      <c r="A12321" t="s">
        <v>410</v>
      </c>
      <c r="B12321" t="s">
        <v>571</v>
      </c>
      <c r="C12321" s="1">
        <v>24.08</v>
      </c>
      <c r="D12321" s="5">
        <v>45364</v>
      </c>
      <c r="E12321" t="s">
        <v>21</v>
      </c>
      <c r="F12321" s="1" t="s">
        <v>33</v>
      </c>
      <c r="G12321" s="36" t="str">
        <f>Table1[[#This Row],[Split 1]]</f>
        <v>cleaning chems.</v>
      </c>
      <c r="H12321" s="1" t="s">
        <v>12876</v>
      </c>
      <c r="AC12321" s="5">
        <v>45491</v>
      </c>
      <c r="AD12321" s="5" t="s">
        <v>13214</v>
      </c>
      <c r="AE12321" s="5" t="s">
        <v>298</v>
      </c>
      <c r="AF12321">
        <f>MONTH(Table1[[#This Row],[Date Sent]])</f>
        <v>7</v>
      </c>
      <c r="AG12321">
        <f>YEAR(Table1[[#This Row],[Date Sent]])</f>
        <v>2024</v>
      </c>
    </row>
    <row r="12322" spans="1:33" x14ac:dyDescent="0.2">
      <c r="A12322" t="s">
        <v>568</v>
      </c>
      <c r="B12322" t="s">
        <v>847</v>
      </c>
      <c r="C12322" s="1">
        <v>12.92</v>
      </c>
      <c r="D12322" s="5">
        <v>45429</v>
      </c>
      <c r="E12322" t="s">
        <v>21</v>
      </c>
      <c r="F12322" s="1" t="s">
        <v>39</v>
      </c>
      <c r="G12322" s="42" t="s">
        <v>39</v>
      </c>
      <c r="H12322" s="1" t="s">
        <v>2431</v>
      </c>
      <c r="AC12322" s="5">
        <v>45491</v>
      </c>
      <c r="AD12322" s="5" t="s">
        <v>13351</v>
      </c>
      <c r="AE12322" s="5" t="s">
        <v>298</v>
      </c>
      <c r="AF12322">
        <f>MONTH(Table1[[#This Row],[Date Sent]])</f>
        <v>7</v>
      </c>
      <c r="AG12322">
        <f>YEAR(Table1[[#This Row],[Date Sent]])</f>
        <v>2024</v>
      </c>
    </row>
    <row r="12323" spans="1:33" x14ac:dyDescent="0.2">
      <c r="A12323" t="s">
        <v>568</v>
      </c>
      <c r="B12323" t="s">
        <v>847</v>
      </c>
      <c r="C12323" s="1">
        <v>54.51</v>
      </c>
      <c r="D12323" s="5">
        <v>45430</v>
      </c>
      <c r="E12323" t="s">
        <v>19</v>
      </c>
      <c r="F12323" s="1" t="s">
        <v>14</v>
      </c>
      <c r="G12323" s="42" t="s">
        <v>14</v>
      </c>
      <c r="H12323" s="1" t="s">
        <v>12877</v>
      </c>
      <c r="AC12323" s="5">
        <v>45491</v>
      </c>
      <c r="AD12323" s="5" t="s">
        <v>13351</v>
      </c>
      <c r="AE12323" s="5" t="s">
        <v>298</v>
      </c>
      <c r="AF12323">
        <f>MONTH(Table1[[#This Row],[Date Sent]])</f>
        <v>7</v>
      </c>
      <c r="AG12323">
        <f>YEAR(Table1[[#This Row],[Date Sent]])</f>
        <v>2024</v>
      </c>
    </row>
    <row r="12324" spans="1:33" x14ac:dyDescent="0.2">
      <c r="A12324" t="s">
        <v>568</v>
      </c>
      <c r="B12324" t="s">
        <v>847</v>
      </c>
      <c r="C12324" s="1">
        <v>7.95</v>
      </c>
      <c r="D12324" s="5">
        <v>45446</v>
      </c>
      <c r="E12324" t="s">
        <v>6</v>
      </c>
      <c r="F12324" s="1" t="s">
        <v>18</v>
      </c>
      <c r="G12324" s="42" t="s">
        <v>18</v>
      </c>
      <c r="H12324" s="1" t="s">
        <v>1735</v>
      </c>
      <c r="AC12324" s="5">
        <v>45491</v>
      </c>
      <c r="AD12324" s="5" t="s">
        <v>13351</v>
      </c>
      <c r="AE12324" s="5" t="s">
        <v>298</v>
      </c>
      <c r="AF12324">
        <f>MONTH(Table1[[#This Row],[Date Sent]])</f>
        <v>7</v>
      </c>
      <c r="AG12324">
        <f>YEAR(Table1[[#This Row],[Date Sent]])</f>
        <v>2024</v>
      </c>
    </row>
    <row r="12325" spans="1:33" x14ac:dyDescent="0.2">
      <c r="A12325" t="s">
        <v>568</v>
      </c>
      <c r="B12325" t="s">
        <v>847</v>
      </c>
      <c r="C12325" s="1">
        <v>65.099999999999994</v>
      </c>
      <c r="D12325" s="5">
        <v>45451</v>
      </c>
      <c r="E12325" t="s">
        <v>21</v>
      </c>
      <c r="F12325" s="1" t="s">
        <v>33</v>
      </c>
      <c r="G12325" s="36" t="str">
        <f>Table1[[#This Row],[Split 1]]</f>
        <v>Cleaning</v>
      </c>
      <c r="H12325" s="1" t="s">
        <v>1353</v>
      </c>
      <c r="AC12325" s="5">
        <v>45491</v>
      </c>
      <c r="AD12325" s="5" t="s">
        <v>13351</v>
      </c>
      <c r="AE12325" s="5" t="s">
        <v>298</v>
      </c>
      <c r="AF12325">
        <f>MONTH(Table1[[#This Row],[Date Sent]])</f>
        <v>7</v>
      </c>
      <c r="AG12325">
        <f>YEAR(Table1[[#This Row],[Date Sent]])</f>
        <v>2024</v>
      </c>
    </row>
    <row r="12326" spans="1:33" x14ac:dyDescent="0.2">
      <c r="A12326" t="s">
        <v>568</v>
      </c>
      <c r="B12326" t="s">
        <v>847</v>
      </c>
      <c r="C12326" s="1">
        <v>13.26</v>
      </c>
      <c r="D12326" s="5">
        <v>45457</v>
      </c>
      <c r="E12326" t="s">
        <v>6</v>
      </c>
      <c r="F12326" s="1" t="s">
        <v>18</v>
      </c>
      <c r="G12326" s="42" t="s">
        <v>18</v>
      </c>
      <c r="H12326" s="1" t="s">
        <v>1735</v>
      </c>
      <c r="AC12326" s="5">
        <v>45491</v>
      </c>
      <c r="AD12326" s="5" t="s">
        <v>13351</v>
      </c>
      <c r="AE12326" s="5" t="s">
        <v>298</v>
      </c>
      <c r="AF12326">
        <f>MONTH(Table1[[#This Row],[Date Sent]])</f>
        <v>7</v>
      </c>
      <c r="AG12326">
        <f>YEAR(Table1[[#This Row],[Date Sent]])</f>
        <v>2024</v>
      </c>
    </row>
    <row r="12327" spans="1:33" x14ac:dyDescent="0.2">
      <c r="A12327" t="s">
        <v>1678</v>
      </c>
      <c r="B12327" t="s">
        <v>12878</v>
      </c>
      <c r="C12327" s="1">
        <v>85.58</v>
      </c>
      <c r="D12327" s="5">
        <v>45446</v>
      </c>
      <c r="E12327" t="s">
        <v>39</v>
      </c>
      <c r="F12327" s="1" t="s">
        <v>17</v>
      </c>
      <c r="G12327" s="42" t="s">
        <v>17</v>
      </c>
      <c r="H12327" s="1" t="s">
        <v>12879</v>
      </c>
      <c r="AC12327" s="5">
        <v>45491</v>
      </c>
      <c r="AD12327" s="5" t="s">
        <v>14725</v>
      </c>
      <c r="AE12327" s="5" t="s">
        <v>272</v>
      </c>
      <c r="AF12327">
        <f>MONTH(Table1[[#This Row],[Date Sent]])</f>
        <v>7</v>
      </c>
      <c r="AG12327">
        <f>YEAR(Table1[[#This Row],[Date Sent]])</f>
        <v>2024</v>
      </c>
    </row>
    <row r="12328" spans="1:33" x14ac:dyDescent="0.2">
      <c r="A12328" t="s">
        <v>1678</v>
      </c>
      <c r="B12328" t="s">
        <v>12878</v>
      </c>
      <c r="C12328" s="1">
        <v>271.35000000000002</v>
      </c>
      <c r="D12328" s="5">
        <v>45446</v>
      </c>
      <c r="E12328" t="s">
        <v>33</v>
      </c>
      <c r="F12328" s="1" t="s">
        <v>918</v>
      </c>
      <c r="G12328" s="42" t="s">
        <v>33</v>
      </c>
      <c r="H12328" s="1" t="s">
        <v>12880</v>
      </c>
      <c r="I12328">
        <v>93.94</v>
      </c>
      <c r="J12328" s="16" t="s">
        <v>17</v>
      </c>
      <c r="K12328" s="1" t="s">
        <v>12881</v>
      </c>
      <c r="L12328">
        <v>49.94</v>
      </c>
      <c r="M12328" t="s">
        <v>16</v>
      </c>
      <c r="N12328" s="1" t="s">
        <v>1057</v>
      </c>
      <c r="O12328">
        <v>127.47</v>
      </c>
      <c r="P12328" t="s">
        <v>33</v>
      </c>
      <c r="Q12328" s="1" t="s">
        <v>12882</v>
      </c>
      <c r="AC12328" s="5">
        <v>45491</v>
      </c>
      <c r="AD12328" s="5" t="s">
        <v>14725</v>
      </c>
      <c r="AE12328" s="5" t="s">
        <v>272</v>
      </c>
      <c r="AF12328">
        <f>MONTH(Table1[[#This Row],[Date Sent]])</f>
        <v>7</v>
      </c>
      <c r="AG12328">
        <f>YEAR(Table1[[#This Row],[Date Sent]])</f>
        <v>2024</v>
      </c>
    </row>
    <row r="12329" spans="1:33" x14ac:dyDescent="0.2">
      <c r="A12329" t="s">
        <v>1678</v>
      </c>
      <c r="B12329" t="s">
        <v>12878</v>
      </c>
      <c r="C12329" s="1">
        <v>341.05</v>
      </c>
      <c r="D12329" s="5">
        <v>45447</v>
      </c>
      <c r="E12329" t="s">
        <v>39</v>
      </c>
      <c r="F12329" s="1" t="s">
        <v>40</v>
      </c>
      <c r="G12329" s="42" t="s">
        <v>40</v>
      </c>
      <c r="H12329" s="1" t="s">
        <v>12883</v>
      </c>
      <c r="AC12329" s="5">
        <v>45491</v>
      </c>
      <c r="AD12329" s="5" t="s">
        <v>14725</v>
      </c>
      <c r="AE12329" s="5" t="s">
        <v>272</v>
      </c>
      <c r="AF12329">
        <f>MONTH(Table1[[#This Row],[Date Sent]])</f>
        <v>7</v>
      </c>
      <c r="AG12329">
        <f>YEAR(Table1[[#This Row],[Date Sent]])</f>
        <v>2024</v>
      </c>
    </row>
    <row r="12330" spans="1:33" x14ac:dyDescent="0.2">
      <c r="A12330" t="s">
        <v>1678</v>
      </c>
      <c r="B12330" t="s">
        <v>12878</v>
      </c>
      <c r="C12330" s="1">
        <v>61.78</v>
      </c>
      <c r="D12330" s="5">
        <v>45448</v>
      </c>
      <c r="E12330" t="s">
        <v>33</v>
      </c>
      <c r="F12330" s="1" t="s">
        <v>918</v>
      </c>
      <c r="G12330" s="42" t="s">
        <v>33</v>
      </c>
      <c r="H12330" s="1" t="s">
        <v>12884</v>
      </c>
      <c r="I12330">
        <v>27.06</v>
      </c>
      <c r="J12330" s="16" t="s">
        <v>16</v>
      </c>
      <c r="K12330" s="1" t="s">
        <v>1057</v>
      </c>
      <c r="L12330">
        <v>18.64</v>
      </c>
      <c r="M12330" t="s">
        <v>33</v>
      </c>
      <c r="N12330" s="1" t="s">
        <v>12885</v>
      </c>
      <c r="O12330">
        <v>16.079999999999998</v>
      </c>
      <c r="P12330" t="s">
        <v>18</v>
      </c>
      <c r="Q12330" s="1" t="s">
        <v>7417</v>
      </c>
      <c r="AC12330" s="5">
        <v>45491</v>
      </c>
      <c r="AD12330" s="5" t="s">
        <v>14725</v>
      </c>
      <c r="AE12330" s="5" t="s">
        <v>272</v>
      </c>
      <c r="AF12330">
        <f>MONTH(Table1[[#This Row],[Date Sent]])</f>
        <v>7</v>
      </c>
      <c r="AG12330">
        <f>YEAR(Table1[[#This Row],[Date Sent]])</f>
        <v>2024</v>
      </c>
    </row>
    <row r="12331" spans="1:33" x14ac:dyDescent="0.2">
      <c r="A12331" t="s">
        <v>1678</v>
      </c>
      <c r="B12331" t="s">
        <v>12878</v>
      </c>
      <c r="C12331" s="1">
        <v>59.89</v>
      </c>
      <c r="D12331" s="5">
        <v>45448</v>
      </c>
      <c r="E12331" t="s">
        <v>33</v>
      </c>
      <c r="F12331" s="1" t="s">
        <v>918</v>
      </c>
      <c r="G12331" s="42" t="s">
        <v>11804</v>
      </c>
      <c r="H12331" s="1" t="s">
        <v>12886</v>
      </c>
      <c r="I12331">
        <v>6.91</v>
      </c>
      <c r="J12331" s="16" t="s">
        <v>17</v>
      </c>
      <c r="K12331" s="1" t="s">
        <v>12887</v>
      </c>
      <c r="L12331">
        <v>52.98</v>
      </c>
      <c r="M12331" t="s">
        <v>33</v>
      </c>
      <c r="N12331" s="1" t="s">
        <v>931</v>
      </c>
      <c r="AC12331" s="5">
        <v>45491</v>
      </c>
      <c r="AD12331" s="5" t="s">
        <v>14725</v>
      </c>
      <c r="AE12331" s="5" t="s">
        <v>272</v>
      </c>
      <c r="AF12331">
        <f>MONTH(Table1[[#This Row],[Date Sent]])</f>
        <v>7</v>
      </c>
      <c r="AG12331">
        <f>YEAR(Table1[[#This Row],[Date Sent]])</f>
        <v>2024</v>
      </c>
    </row>
    <row r="12332" spans="1:33" x14ac:dyDescent="0.2">
      <c r="A12332" t="s">
        <v>1678</v>
      </c>
      <c r="B12332" t="s">
        <v>12878</v>
      </c>
      <c r="C12332" s="1">
        <v>162.6</v>
      </c>
      <c r="D12332" s="5">
        <v>45448</v>
      </c>
      <c r="E12332" t="s">
        <v>33</v>
      </c>
      <c r="F12332" s="1" t="s">
        <v>918</v>
      </c>
      <c r="G12332" s="42" t="s">
        <v>11686</v>
      </c>
      <c r="H12332" s="1" t="s">
        <v>12888</v>
      </c>
      <c r="I12332">
        <v>126</v>
      </c>
      <c r="J12332" s="16" t="s">
        <v>17</v>
      </c>
      <c r="K12332" s="1" t="s">
        <v>7952</v>
      </c>
      <c r="L12332">
        <v>36.599999999999987</v>
      </c>
      <c r="M12332" t="s">
        <v>33</v>
      </c>
      <c r="N12332" s="1" t="s">
        <v>12889</v>
      </c>
      <c r="AC12332" s="5">
        <v>45491</v>
      </c>
      <c r="AD12332" s="5" t="s">
        <v>14725</v>
      </c>
      <c r="AE12332" s="5" t="s">
        <v>272</v>
      </c>
      <c r="AF12332">
        <f>MONTH(Table1[[#This Row],[Date Sent]])</f>
        <v>7</v>
      </c>
      <c r="AG12332">
        <f>YEAR(Table1[[#This Row],[Date Sent]])</f>
        <v>2024</v>
      </c>
    </row>
    <row r="12333" spans="1:33" x14ac:dyDescent="0.2">
      <c r="A12333" t="s">
        <v>1678</v>
      </c>
      <c r="B12333" t="s">
        <v>12878</v>
      </c>
      <c r="C12333" s="1">
        <v>55.06</v>
      </c>
      <c r="D12333" s="5">
        <v>45450</v>
      </c>
      <c r="E12333" t="s">
        <v>57</v>
      </c>
      <c r="F12333" s="1" t="s">
        <v>16</v>
      </c>
      <c r="G12333" s="42" t="s">
        <v>16</v>
      </c>
      <c r="H12333" s="1" t="s">
        <v>12890</v>
      </c>
      <c r="AC12333" s="5">
        <v>45491</v>
      </c>
      <c r="AD12333" s="5" t="s">
        <v>14725</v>
      </c>
      <c r="AE12333" s="5" t="s">
        <v>272</v>
      </c>
      <c r="AF12333">
        <f>MONTH(Table1[[#This Row],[Date Sent]])</f>
        <v>7</v>
      </c>
      <c r="AG12333">
        <f>YEAR(Table1[[#This Row],[Date Sent]])</f>
        <v>2024</v>
      </c>
    </row>
    <row r="12334" spans="1:33" x14ac:dyDescent="0.2">
      <c r="A12334" t="s">
        <v>1678</v>
      </c>
      <c r="B12334" t="s">
        <v>12878</v>
      </c>
      <c r="C12334" s="1">
        <v>181.86</v>
      </c>
      <c r="D12334" s="5">
        <v>45451</v>
      </c>
      <c r="E12334" t="s">
        <v>25</v>
      </c>
      <c r="F12334" s="1" t="s">
        <v>17</v>
      </c>
      <c r="G12334" s="42" t="s">
        <v>17</v>
      </c>
      <c r="H12334" s="1" t="s">
        <v>12891</v>
      </c>
      <c r="AC12334" s="5">
        <v>45491</v>
      </c>
      <c r="AD12334" s="5" t="s">
        <v>14725</v>
      </c>
      <c r="AE12334" s="5" t="s">
        <v>272</v>
      </c>
      <c r="AF12334">
        <f>MONTH(Table1[[#This Row],[Date Sent]])</f>
        <v>7</v>
      </c>
      <c r="AG12334">
        <f>YEAR(Table1[[#This Row],[Date Sent]])</f>
        <v>2024</v>
      </c>
    </row>
    <row r="12335" spans="1:33" x14ac:dyDescent="0.2">
      <c r="A12335" t="s">
        <v>1678</v>
      </c>
      <c r="B12335" t="s">
        <v>12878</v>
      </c>
      <c r="C12335" s="1">
        <v>98.6</v>
      </c>
      <c r="D12335" s="5">
        <v>45454</v>
      </c>
      <c r="E12335" t="s">
        <v>33</v>
      </c>
      <c r="F12335" s="1" t="s">
        <v>918</v>
      </c>
      <c r="G12335" s="42" t="s">
        <v>11889</v>
      </c>
      <c r="H12335" s="1" t="s">
        <v>12892</v>
      </c>
      <c r="I12335">
        <v>51.31</v>
      </c>
      <c r="J12335" s="16" t="s">
        <v>33</v>
      </c>
      <c r="K12335" s="1" t="s">
        <v>12893</v>
      </c>
      <c r="L12335">
        <v>31.46</v>
      </c>
      <c r="M12335" t="s">
        <v>15</v>
      </c>
      <c r="N12335" s="1" t="s">
        <v>12894</v>
      </c>
      <c r="O12335">
        <v>15.83</v>
      </c>
      <c r="P12335" t="s">
        <v>18</v>
      </c>
      <c r="Q12335" s="1" t="s">
        <v>7417</v>
      </c>
      <c r="AC12335" s="5">
        <v>45491</v>
      </c>
      <c r="AD12335" s="5" t="s">
        <v>14725</v>
      </c>
      <c r="AE12335" s="5" t="s">
        <v>272</v>
      </c>
      <c r="AF12335">
        <f>MONTH(Table1[[#This Row],[Date Sent]])</f>
        <v>7</v>
      </c>
      <c r="AG12335">
        <f>YEAR(Table1[[#This Row],[Date Sent]])</f>
        <v>2024</v>
      </c>
    </row>
    <row r="12336" spans="1:33" x14ac:dyDescent="0.2">
      <c r="A12336" t="s">
        <v>1678</v>
      </c>
      <c r="B12336" t="s">
        <v>12878</v>
      </c>
      <c r="C12336" s="1">
        <v>154.83000000000001</v>
      </c>
      <c r="D12336" s="5">
        <v>45461</v>
      </c>
      <c r="E12336" t="s">
        <v>33</v>
      </c>
      <c r="F12336" s="1" t="s">
        <v>918</v>
      </c>
      <c r="G12336" s="42" t="s">
        <v>33</v>
      </c>
      <c r="H12336" s="1" t="s">
        <v>12895</v>
      </c>
      <c r="I12336">
        <v>122.2</v>
      </c>
      <c r="J12336" s="16" t="s">
        <v>33</v>
      </c>
      <c r="K12336" s="1" t="s">
        <v>12896</v>
      </c>
      <c r="L12336">
        <v>32.63000000000001</v>
      </c>
      <c r="M12336" t="s">
        <v>18</v>
      </c>
      <c r="N12336" s="1" t="s">
        <v>9856</v>
      </c>
      <c r="AC12336" s="5">
        <v>45491</v>
      </c>
      <c r="AD12336" s="5" t="s">
        <v>14725</v>
      </c>
      <c r="AE12336" s="5" t="s">
        <v>272</v>
      </c>
      <c r="AF12336">
        <f>MONTH(Table1[[#This Row],[Date Sent]])</f>
        <v>7</v>
      </c>
      <c r="AG12336">
        <f>YEAR(Table1[[#This Row],[Date Sent]])</f>
        <v>2024</v>
      </c>
    </row>
    <row r="12337" spans="1:33" x14ac:dyDescent="0.2">
      <c r="A12337" t="s">
        <v>1678</v>
      </c>
      <c r="B12337" t="s">
        <v>12878</v>
      </c>
      <c r="C12337" s="1">
        <v>106.98</v>
      </c>
      <c r="D12337" s="5">
        <v>45462</v>
      </c>
      <c r="E12337" t="s">
        <v>9</v>
      </c>
      <c r="F12337" s="1" t="s">
        <v>33</v>
      </c>
      <c r="G12337" s="42" t="s">
        <v>33</v>
      </c>
      <c r="H12337" s="1" t="s">
        <v>12897</v>
      </c>
      <c r="AC12337" s="5">
        <v>45491</v>
      </c>
      <c r="AD12337" s="5" t="s">
        <v>14725</v>
      </c>
      <c r="AE12337" s="5" t="s">
        <v>272</v>
      </c>
      <c r="AF12337">
        <f>MONTH(Table1[[#This Row],[Date Sent]])</f>
        <v>7</v>
      </c>
      <c r="AG12337">
        <f>YEAR(Table1[[#This Row],[Date Sent]])</f>
        <v>2024</v>
      </c>
    </row>
    <row r="12338" spans="1:33" x14ac:dyDescent="0.2">
      <c r="A12338" t="s">
        <v>1678</v>
      </c>
      <c r="B12338" t="s">
        <v>12878</v>
      </c>
      <c r="C12338" s="1">
        <v>97.07</v>
      </c>
      <c r="D12338" s="5">
        <v>45467</v>
      </c>
      <c r="E12338" t="s">
        <v>33</v>
      </c>
      <c r="F12338" s="1" t="s">
        <v>918</v>
      </c>
      <c r="G12338" s="42" t="s">
        <v>16</v>
      </c>
      <c r="H12338" s="1" t="s">
        <v>12898</v>
      </c>
      <c r="I12338">
        <v>47.169999999999987</v>
      </c>
      <c r="J12338" s="16" t="s">
        <v>16</v>
      </c>
      <c r="K12338" s="1" t="s">
        <v>1057</v>
      </c>
      <c r="L12338">
        <v>24.48</v>
      </c>
      <c r="M12338" t="s">
        <v>17</v>
      </c>
      <c r="N12338" s="1" t="s">
        <v>11066</v>
      </c>
      <c r="O12338">
        <v>25.42</v>
      </c>
      <c r="P12338" t="s">
        <v>18</v>
      </c>
      <c r="Q12338" s="1" t="s">
        <v>7417</v>
      </c>
      <c r="AC12338" s="5">
        <v>45491</v>
      </c>
      <c r="AD12338" s="5" t="s">
        <v>14725</v>
      </c>
      <c r="AE12338" s="5" t="s">
        <v>272</v>
      </c>
      <c r="AF12338">
        <f>MONTH(Table1[[#This Row],[Date Sent]])</f>
        <v>7</v>
      </c>
      <c r="AG12338">
        <f>YEAR(Table1[[#This Row],[Date Sent]])</f>
        <v>2024</v>
      </c>
    </row>
    <row r="12339" spans="1:33" x14ac:dyDescent="0.2">
      <c r="A12339" t="s">
        <v>1678</v>
      </c>
      <c r="B12339" t="s">
        <v>12878</v>
      </c>
      <c r="C12339" s="1">
        <v>32.07</v>
      </c>
      <c r="D12339" s="5">
        <v>45467</v>
      </c>
      <c r="E12339" t="s">
        <v>33</v>
      </c>
      <c r="F12339" s="1" t="s">
        <v>918</v>
      </c>
      <c r="G12339" s="42" t="s">
        <v>4</v>
      </c>
      <c r="H12339" s="1" t="s">
        <v>12899</v>
      </c>
      <c r="I12339">
        <v>19.04</v>
      </c>
      <c r="J12339" s="16" t="s">
        <v>4</v>
      </c>
      <c r="K12339" s="1" t="s">
        <v>4525</v>
      </c>
      <c r="L12339">
        <v>13.03</v>
      </c>
      <c r="M12339" t="s">
        <v>17</v>
      </c>
      <c r="N12339" s="1" t="s">
        <v>9602</v>
      </c>
      <c r="AC12339" s="5">
        <v>45491</v>
      </c>
      <c r="AD12339" s="5" t="s">
        <v>14725</v>
      </c>
      <c r="AE12339" s="5" t="s">
        <v>272</v>
      </c>
      <c r="AF12339">
        <f>MONTH(Table1[[#This Row],[Date Sent]])</f>
        <v>7</v>
      </c>
      <c r="AG12339">
        <f>YEAR(Table1[[#This Row],[Date Sent]])</f>
        <v>2024</v>
      </c>
    </row>
    <row r="12340" spans="1:33" x14ac:dyDescent="0.2">
      <c r="A12340" t="s">
        <v>1384</v>
      </c>
      <c r="B12340" t="s">
        <v>12900</v>
      </c>
      <c r="C12340" s="1">
        <v>4.3</v>
      </c>
      <c r="D12340" s="5">
        <v>45429</v>
      </c>
      <c r="E12340" t="s">
        <v>21</v>
      </c>
      <c r="F12340" s="1" t="s">
        <v>39</v>
      </c>
      <c r="G12340" s="42" t="s">
        <v>39</v>
      </c>
      <c r="H12340" s="1" t="s">
        <v>12901</v>
      </c>
      <c r="AC12340" s="5">
        <v>45491</v>
      </c>
      <c r="AD12340" s="5" t="s">
        <v>14716</v>
      </c>
      <c r="AE12340" s="5" t="s">
        <v>245</v>
      </c>
      <c r="AF12340">
        <f>MONTH(Table1[[#This Row],[Date Sent]])</f>
        <v>7</v>
      </c>
      <c r="AG12340">
        <f>YEAR(Table1[[#This Row],[Date Sent]])</f>
        <v>2024</v>
      </c>
    </row>
    <row r="12341" spans="1:33" x14ac:dyDescent="0.2">
      <c r="A12341" t="s">
        <v>1384</v>
      </c>
      <c r="B12341" t="s">
        <v>12900</v>
      </c>
      <c r="C12341" s="1">
        <v>60.94</v>
      </c>
      <c r="D12341" s="5">
        <v>45430</v>
      </c>
      <c r="E12341" t="s">
        <v>21</v>
      </c>
      <c r="F12341" s="1" t="s">
        <v>33</v>
      </c>
      <c r="G12341" s="42" t="s">
        <v>12312</v>
      </c>
      <c r="H12341" s="1" t="s">
        <v>12902</v>
      </c>
      <c r="AC12341" s="5">
        <v>45491</v>
      </c>
      <c r="AD12341" s="5" t="s">
        <v>14716</v>
      </c>
      <c r="AE12341" s="5" t="s">
        <v>245</v>
      </c>
      <c r="AF12341">
        <f>MONTH(Table1[[#This Row],[Date Sent]])</f>
        <v>7</v>
      </c>
      <c r="AG12341">
        <f>YEAR(Table1[[#This Row],[Date Sent]])</f>
        <v>2024</v>
      </c>
    </row>
    <row r="12342" spans="1:33" x14ac:dyDescent="0.2">
      <c r="A12342" t="s">
        <v>1384</v>
      </c>
      <c r="B12342" t="s">
        <v>12900</v>
      </c>
      <c r="C12342" s="1">
        <v>44.01</v>
      </c>
      <c r="D12342" s="5">
        <v>45436</v>
      </c>
      <c r="E12342" t="s">
        <v>21</v>
      </c>
      <c r="F12342" s="1" t="s">
        <v>918</v>
      </c>
      <c r="G12342" s="42" t="s">
        <v>11791</v>
      </c>
      <c r="H12342" s="1" t="s">
        <v>12903</v>
      </c>
      <c r="I12342">
        <v>20.57</v>
      </c>
      <c r="J12342" s="16" t="s">
        <v>18</v>
      </c>
      <c r="K12342" s="1" t="s">
        <v>12904</v>
      </c>
      <c r="L12342">
        <v>23.439999999999991</v>
      </c>
      <c r="M12342" t="s">
        <v>33</v>
      </c>
      <c r="N12342" s="1" t="s">
        <v>1602</v>
      </c>
      <c r="AC12342" s="5">
        <v>45491</v>
      </c>
      <c r="AD12342" s="5" t="s">
        <v>14716</v>
      </c>
      <c r="AE12342" s="5" t="s">
        <v>245</v>
      </c>
      <c r="AF12342">
        <f>MONTH(Table1[[#This Row],[Date Sent]])</f>
        <v>7</v>
      </c>
      <c r="AG12342">
        <f>YEAR(Table1[[#This Row],[Date Sent]])</f>
        <v>2024</v>
      </c>
    </row>
    <row r="12343" spans="1:33" x14ac:dyDescent="0.2">
      <c r="A12343" t="s">
        <v>1384</v>
      </c>
      <c r="B12343" t="s">
        <v>12900</v>
      </c>
      <c r="C12343" s="1">
        <v>121.14</v>
      </c>
      <c r="D12343" s="5">
        <v>45443</v>
      </c>
      <c r="E12343" t="s">
        <v>21</v>
      </c>
      <c r="F12343" s="1" t="s">
        <v>918</v>
      </c>
      <c r="G12343" s="42" t="s">
        <v>33</v>
      </c>
      <c r="H12343" s="1" t="s">
        <v>12905</v>
      </c>
      <c r="I12343">
        <v>84.88</v>
      </c>
      <c r="J12343" s="16" t="s">
        <v>15</v>
      </c>
      <c r="K12343" s="1" t="s">
        <v>12906</v>
      </c>
      <c r="L12343">
        <v>36.260000000000012</v>
      </c>
      <c r="M12343" t="s">
        <v>33</v>
      </c>
      <c r="N12343" s="1" t="s">
        <v>9730</v>
      </c>
      <c r="AC12343" s="5">
        <v>45491</v>
      </c>
      <c r="AD12343" s="5" t="s">
        <v>14716</v>
      </c>
      <c r="AE12343" s="5" t="s">
        <v>245</v>
      </c>
      <c r="AF12343">
        <f>MONTH(Table1[[#This Row],[Date Sent]])</f>
        <v>7</v>
      </c>
      <c r="AG12343">
        <f>YEAR(Table1[[#This Row],[Date Sent]])</f>
        <v>2024</v>
      </c>
    </row>
    <row r="12344" spans="1:33" x14ac:dyDescent="0.2">
      <c r="A12344" t="s">
        <v>1384</v>
      </c>
      <c r="B12344" t="s">
        <v>12900</v>
      </c>
      <c r="C12344" s="1">
        <v>14.41</v>
      </c>
      <c r="D12344" s="5">
        <v>45445</v>
      </c>
      <c r="E12344" t="s">
        <v>21</v>
      </c>
      <c r="F12344" s="1" t="s">
        <v>40</v>
      </c>
      <c r="G12344" s="42" t="s">
        <v>11860</v>
      </c>
      <c r="H12344" s="1" t="s">
        <v>12907</v>
      </c>
      <c r="AC12344" s="5">
        <v>45491</v>
      </c>
      <c r="AD12344" s="5" t="s">
        <v>14716</v>
      </c>
      <c r="AE12344" s="5" t="s">
        <v>245</v>
      </c>
      <c r="AF12344">
        <f>MONTH(Table1[[#This Row],[Date Sent]])</f>
        <v>7</v>
      </c>
      <c r="AG12344">
        <f>YEAR(Table1[[#This Row],[Date Sent]])</f>
        <v>2024</v>
      </c>
    </row>
    <row r="12345" spans="1:33" x14ac:dyDescent="0.2">
      <c r="A12345" t="s">
        <v>1384</v>
      </c>
      <c r="B12345" t="s">
        <v>12900</v>
      </c>
      <c r="C12345" s="1">
        <v>129.58000000000001</v>
      </c>
      <c r="D12345" s="5">
        <v>45452</v>
      </c>
      <c r="E12345" t="s">
        <v>21</v>
      </c>
      <c r="F12345" s="1" t="s">
        <v>16</v>
      </c>
      <c r="G12345" s="42" t="s">
        <v>16</v>
      </c>
      <c r="H12345" s="1" t="s">
        <v>3437</v>
      </c>
      <c r="AC12345" s="5">
        <v>45491</v>
      </c>
      <c r="AD12345" s="5" t="s">
        <v>14716</v>
      </c>
      <c r="AE12345" s="5" t="s">
        <v>245</v>
      </c>
      <c r="AF12345">
        <f>MONTH(Table1[[#This Row],[Date Sent]])</f>
        <v>7</v>
      </c>
      <c r="AG12345">
        <f>YEAR(Table1[[#This Row],[Date Sent]])</f>
        <v>2024</v>
      </c>
    </row>
    <row r="12346" spans="1:33" x14ac:dyDescent="0.2">
      <c r="A12346" t="s">
        <v>1384</v>
      </c>
      <c r="B12346" t="s">
        <v>12900</v>
      </c>
      <c r="C12346" s="1">
        <v>15.1</v>
      </c>
      <c r="D12346" s="5">
        <v>45454</v>
      </c>
      <c r="E12346" t="s">
        <v>21</v>
      </c>
      <c r="F12346" s="1" t="s">
        <v>15</v>
      </c>
      <c r="G12346" s="36" t="str">
        <f>Table1[[#This Row],[Split 1]]</f>
        <v>Batteries for flashlight</v>
      </c>
      <c r="H12346" s="1" t="s">
        <v>12908</v>
      </c>
      <c r="AC12346" s="5">
        <v>45491</v>
      </c>
      <c r="AD12346" s="5" t="s">
        <v>14716</v>
      </c>
      <c r="AE12346" s="5" t="s">
        <v>245</v>
      </c>
      <c r="AF12346">
        <f>MONTH(Table1[[#This Row],[Date Sent]])</f>
        <v>7</v>
      </c>
      <c r="AG12346">
        <f>YEAR(Table1[[#This Row],[Date Sent]])</f>
        <v>2024</v>
      </c>
    </row>
    <row r="12347" spans="1:33" x14ac:dyDescent="0.2">
      <c r="A12347" t="s">
        <v>1384</v>
      </c>
      <c r="B12347" t="s">
        <v>12900</v>
      </c>
      <c r="C12347" s="1">
        <v>21.58</v>
      </c>
      <c r="D12347" s="5">
        <v>45460</v>
      </c>
      <c r="E12347" t="s">
        <v>21</v>
      </c>
      <c r="F12347" s="1" t="s">
        <v>17</v>
      </c>
      <c r="G12347" s="36" t="str">
        <f>Table1[[#This Row],[Split 1]]</f>
        <v>3/8 ratchet</v>
      </c>
      <c r="H12347" s="1" t="s">
        <v>12909</v>
      </c>
      <c r="AC12347" s="5">
        <v>45491</v>
      </c>
      <c r="AD12347" s="5" t="s">
        <v>14716</v>
      </c>
      <c r="AE12347" s="5" t="s">
        <v>245</v>
      </c>
      <c r="AF12347">
        <f>MONTH(Table1[[#This Row],[Date Sent]])</f>
        <v>7</v>
      </c>
      <c r="AG12347">
        <f>YEAR(Table1[[#This Row],[Date Sent]])</f>
        <v>2024</v>
      </c>
    </row>
    <row r="12348" spans="1:33" x14ac:dyDescent="0.2">
      <c r="A12348" t="s">
        <v>1384</v>
      </c>
      <c r="B12348" t="s">
        <v>12900</v>
      </c>
      <c r="C12348" s="1">
        <v>52.86</v>
      </c>
      <c r="D12348" s="5">
        <v>45460</v>
      </c>
      <c r="E12348" t="s">
        <v>21</v>
      </c>
      <c r="F12348" s="1" t="s">
        <v>918</v>
      </c>
      <c r="G12348" s="36" t="str">
        <f>Table1[[#This Row],[Split 1]]</f>
        <v>Quarter inch ratchet and spray polish for blowers</v>
      </c>
      <c r="H12348" s="1" t="s">
        <v>12910</v>
      </c>
      <c r="I12348">
        <v>22.44</v>
      </c>
      <c r="J12348" s="16" t="s">
        <v>17</v>
      </c>
      <c r="K12348" s="1" t="s">
        <v>12911</v>
      </c>
      <c r="L12348">
        <v>30.42</v>
      </c>
      <c r="M12348" t="s">
        <v>33</v>
      </c>
      <c r="N12348" s="1" t="s">
        <v>12912</v>
      </c>
      <c r="AC12348" s="5">
        <v>45491</v>
      </c>
      <c r="AD12348" s="5" t="s">
        <v>14716</v>
      </c>
      <c r="AE12348" s="5" t="s">
        <v>245</v>
      </c>
      <c r="AF12348">
        <f>MONTH(Table1[[#This Row],[Date Sent]])</f>
        <v>7</v>
      </c>
      <c r="AG12348">
        <f>YEAR(Table1[[#This Row],[Date Sent]])</f>
        <v>2024</v>
      </c>
    </row>
    <row r="12349" spans="1:33" x14ac:dyDescent="0.2">
      <c r="A12349" t="s">
        <v>550</v>
      </c>
      <c r="B12349" t="s">
        <v>12913</v>
      </c>
      <c r="C12349" s="1">
        <v>35.619999999999997</v>
      </c>
      <c r="D12349" s="5">
        <v>45430</v>
      </c>
      <c r="E12349" t="s">
        <v>17</v>
      </c>
      <c r="F12349" s="1" t="s">
        <v>15</v>
      </c>
      <c r="G12349" s="36" t="str">
        <f>Table1[[#This Row],[Split 1]]</f>
        <v>bath tissue</v>
      </c>
      <c r="H12349" s="1" t="s">
        <v>6002</v>
      </c>
      <c r="AC12349" s="5">
        <v>45491</v>
      </c>
      <c r="AD12349" s="5" t="s">
        <v>14621</v>
      </c>
      <c r="AE12349" s="5" t="s">
        <v>245</v>
      </c>
      <c r="AF12349">
        <f>MONTH(Table1[[#This Row],[Date Sent]])</f>
        <v>7</v>
      </c>
      <c r="AG12349">
        <f>YEAR(Table1[[#This Row],[Date Sent]])</f>
        <v>2024</v>
      </c>
    </row>
    <row r="12350" spans="1:33" x14ac:dyDescent="0.2">
      <c r="A12350" t="s">
        <v>550</v>
      </c>
      <c r="B12350" t="s">
        <v>12913</v>
      </c>
      <c r="C12350" s="1">
        <v>302.39</v>
      </c>
      <c r="D12350" s="5">
        <v>45432</v>
      </c>
      <c r="E12350" t="s">
        <v>25</v>
      </c>
      <c r="F12350" s="1" t="s">
        <v>17</v>
      </c>
      <c r="G12350" s="42" t="s">
        <v>25</v>
      </c>
      <c r="H12350" s="1" t="s">
        <v>3498</v>
      </c>
      <c r="AC12350" s="5">
        <v>45491</v>
      </c>
      <c r="AD12350" s="5" t="s">
        <v>14621</v>
      </c>
      <c r="AE12350" s="5" t="s">
        <v>245</v>
      </c>
      <c r="AF12350">
        <f>MONTH(Table1[[#This Row],[Date Sent]])</f>
        <v>7</v>
      </c>
      <c r="AG12350">
        <f>YEAR(Table1[[#This Row],[Date Sent]])</f>
        <v>2024</v>
      </c>
    </row>
    <row r="12351" spans="1:33" x14ac:dyDescent="0.2">
      <c r="A12351" t="s">
        <v>550</v>
      </c>
      <c r="B12351" t="s">
        <v>12913</v>
      </c>
      <c r="C12351" s="1">
        <v>32.39</v>
      </c>
      <c r="D12351" s="5">
        <v>45433</v>
      </c>
      <c r="E12351" t="s">
        <v>8</v>
      </c>
      <c r="F12351" s="1" t="s">
        <v>39</v>
      </c>
      <c r="G12351" s="36" t="str">
        <f>Table1[[#This Row],[Split 1]]</f>
        <v>carburetor and tune up kit for pressure washer</v>
      </c>
      <c r="H12351" s="1" t="s">
        <v>12914</v>
      </c>
      <c r="AC12351" s="5">
        <v>45491</v>
      </c>
      <c r="AD12351" s="5" t="s">
        <v>14621</v>
      </c>
      <c r="AE12351" s="5" t="s">
        <v>245</v>
      </c>
      <c r="AF12351">
        <f>MONTH(Table1[[#This Row],[Date Sent]])</f>
        <v>7</v>
      </c>
      <c r="AG12351">
        <f>YEAR(Table1[[#This Row],[Date Sent]])</f>
        <v>2024</v>
      </c>
    </row>
    <row r="12352" spans="1:33" x14ac:dyDescent="0.2">
      <c r="A12352" t="s">
        <v>550</v>
      </c>
      <c r="B12352" t="s">
        <v>12913</v>
      </c>
      <c r="C12352" s="1">
        <v>188.46</v>
      </c>
      <c r="D12352" s="5">
        <v>45434</v>
      </c>
      <c r="E12352" t="s">
        <v>21</v>
      </c>
      <c r="F12352" s="1" t="s">
        <v>33</v>
      </c>
      <c r="G12352" s="42" t="s">
        <v>33</v>
      </c>
      <c r="H12352" s="1" t="s">
        <v>12915</v>
      </c>
      <c r="AC12352" s="5">
        <v>45491</v>
      </c>
      <c r="AD12352" s="5" t="s">
        <v>14621</v>
      </c>
      <c r="AE12352" s="5" t="s">
        <v>245</v>
      </c>
      <c r="AF12352">
        <f>MONTH(Table1[[#This Row],[Date Sent]])</f>
        <v>7</v>
      </c>
      <c r="AG12352">
        <f>YEAR(Table1[[#This Row],[Date Sent]])</f>
        <v>2024</v>
      </c>
    </row>
    <row r="12353" spans="1:33" x14ac:dyDescent="0.2">
      <c r="A12353" t="s">
        <v>550</v>
      </c>
      <c r="B12353" t="s">
        <v>12913</v>
      </c>
      <c r="C12353" s="1">
        <v>38.56</v>
      </c>
      <c r="D12353" s="5">
        <v>45437</v>
      </c>
      <c r="E12353" t="s">
        <v>17</v>
      </c>
      <c r="F12353" s="1" t="s">
        <v>34</v>
      </c>
      <c r="G12353" s="42" t="s">
        <v>34</v>
      </c>
      <c r="H12353" s="1" t="s">
        <v>12916</v>
      </c>
      <c r="AC12353" s="5">
        <v>45491</v>
      </c>
      <c r="AD12353" s="5" t="s">
        <v>14621</v>
      </c>
      <c r="AE12353" s="5" t="s">
        <v>245</v>
      </c>
      <c r="AF12353">
        <f>MONTH(Table1[[#This Row],[Date Sent]])</f>
        <v>7</v>
      </c>
      <c r="AG12353">
        <f>YEAR(Table1[[#This Row],[Date Sent]])</f>
        <v>2024</v>
      </c>
    </row>
    <row r="12354" spans="1:33" x14ac:dyDescent="0.2">
      <c r="A12354" t="s">
        <v>550</v>
      </c>
      <c r="B12354" t="s">
        <v>12913</v>
      </c>
      <c r="C12354" s="1">
        <v>154.61000000000001</v>
      </c>
      <c r="D12354" s="5">
        <v>45444</v>
      </c>
      <c r="E12354" t="s">
        <v>21</v>
      </c>
      <c r="F12354" s="1" t="s">
        <v>918</v>
      </c>
      <c r="G12354" s="42" t="s">
        <v>11820</v>
      </c>
      <c r="H12354" s="1" t="s">
        <v>12917</v>
      </c>
      <c r="I12354">
        <v>35.99</v>
      </c>
      <c r="J12354" s="16" t="s">
        <v>33</v>
      </c>
      <c r="K12354" s="1" t="s">
        <v>12918</v>
      </c>
      <c r="L12354">
        <v>74.224999999999994</v>
      </c>
      <c r="M12354" t="s">
        <v>15</v>
      </c>
      <c r="N12354" s="1" t="s">
        <v>12919</v>
      </c>
      <c r="O12354">
        <v>44.39</v>
      </c>
      <c r="P12354" t="s">
        <v>18</v>
      </c>
      <c r="Q12354" s="1" t="s">
        <v>8945</v>
      </c>
      <c r="AC12354" s="5">
        <v>45491</v>
      </c>
      <c r="AD12354" s="5" t="s">
        <v>14621</v>
      </c>
      <c r="AE12354" s="5" t="s">
        <v>245</v>
      </c>
      <c r="AF12354">
        <f>MONTH(Table1[[#This Row],[Date Sent]])</f>
        <v>7</v>
      </c>
      <c r="AG12354">
        <f>YEAR(Table1[[#This Row],[Date Sent]])</f>
        <v>2024</v>
      </c>
    </row>
    <row r="12355" spans="1:33" x14ac:dyDescent="0.2">
      <c r="A12355" t="s">
        <v>550</v>
      </c>
      <c r="B12355" t="s">
        <v>12913</v>
      </c>
      <c r="C12355" s="1">
        <v>369.24</v>
      </c>
      <c r="D12355" s="5">
        <v>45451</v>
      </c>
      <c r="E12355" t="s">
        <v>15</v>
      </c>
      <c r="F12355" s="1" t="s">
        <v>918</v>
      </c>
      <c r="G12355" s="42" t="s">
        <v>11820</v>
      </c>
      <c r="H12355" s="1" t="s">
        <v>12920</v>
      </c>
      <c r="I12355">
        <v>122.39</v>
      </c>
      <c r="J12355" s="16" t="s">
        <v>33</v>
      </c>
      <c r="K12355" s="1" t="s">
        <v>12921</v>
      </c>
      <c r="L12355">
        <v>202.4</v>
      </c>
      <c r="M12355" t="s">
        <v>15</v>
      </c>
      <c r="N12355" s="1" t="s">
        <v>12922</v>
      </c>
      <c r="O12355">
        <v>44.449999999999989</v>
      </c>
      <c r="P12355" t="s">
        <v>18</v>
      </c>
      <c r="Q12355" s="1" t="s">
        <v>8945</v>
      </c>
      <c r="AC12355" s="5">
        <v>45491</v>
      </c>
      <c r="AD12355" s="5" t="s">
        <v>14621</v>
      </c>
      <c r="AE12355" s="5" t="s">
        <v>245</v>
      </c>
      <c r="AF12355">
        <f>MONTH(Table1[[#This Row],[Date Sent]])</f>
        <v>7</v>
      </c>
      <c r="AG12355">
        <f>YEAR(Table1[[#This Row],[Date Sent]])</f>
        <v>2024</v>
      </c>
    </row>
    <row r="12356" spans="1:33" x14ac:dyDescent="0.2">
      <c r="A12356" t="s">
        <v>550</v>
      </c>
      <c r="B12356" t="s">
        <v>12913</v>
      </c>
      <c r="C12356" s="1">
        <v>105.53</v>
      </c>
      <c r="D12356" s="5">
        <v>45451</v>
      </c>
      <c r="E12356" t="s">
        <v>8</v>
      </c>
      <c r="F12356" s="1" t="s">
        <v>39</v>
      </c>
      <c r="G12356" s="42" t="s">
        <v>39</v>
      </c>
      <c r="H12356" s="1" t="s">
        <v>12923</v>
      </c>
      <c r="AC12356" s="5">
        <v>45491</v>
      </c>
      <c r="AD12356" s="5" t="s">
        <v>14621</v>
      </c>
      <c r="AE12356" s="5" t="s">
        <v>245</v>
      </c>
      <c r="AF12356">
        <f>MONTH(Table1[[#This Row],[Date Sent]])</f>
        <v>7</v>
      </c>
      <c r="AG12356">
        <f>YEAR(Table1[[#This Row],[Date Sent]])</f>
        <v>2024</v>
      </c>
    </row>
    <row r="12357" spans="1:33" x14ac:dyDescent="0.2">
      <c r="A12357" t="s">
        <v>550</v>
      </c>
      <c r="B12357" t="s">
        <v>12913</v>
      </c>
      <c r="C12357" s="1">
        <v>28.84</v>
      </c>
      <c r="D12357" s="5">
        <v>45456</v>
      </c>
      <c r="E12357" t="s">
        <v>18</v>
      </c>
      <c r="F12357" s="1" t="s">
        <v>6</v>
      </c>
      <c r="G12357" s="36" t="str">
        <f>Table1[[#This Row],[Split 1]]</f>
        <v>DD DOORDASH ASAHICHIN</v>
      </c>
      <c r="H12357" s="1" t="s">
        <v>12924</v>
      </c>
      <c r="AC12357" s="5">
        <v>45491</v>
      </c>
      <c r="AD12357" s="5" t="s">
        <v>14621</v>
      </c>
      <c r="AE12357" s="5" t="s">
        <v>245</v>
      </c>
      <c r="AF12357">
        <f>MONTH(Table1[[#This Row],[Date Sent]])</f>
        <v>7</v>
      </c>
      <c r="AG12357">
        <f>YEAR(Table1[[#This Row],[Date Sent]])</f>
        <v>2024</v>
      </c>
    </row>
    <row r="12358" spans="1:33" x14ac:dyDescent="0.2">
      <c r="A12358" t="s">
        <v>550</v>
      </c>
      <c r="B12358" t="s">
        <v>12913</v>
      </c>
      <c r="C12358" s="1">
        <v>7.32</v>
      </c>
      <c r="D12358" s="5">
        <v>45456</v>
      </c>
      <c r="E12358" t="s">
        <v>18</v>
      </c>
      <c r="F12358" s="1" t="s">
        <v>14</v>
      </c>
      <c r="G12358" s="36" t="str">
        <f>Table1[[#This Row],[Split 1]]</f>
        <v>my bank card got locked so had to use work card while at car wash college</v>
      </c>
      <c r="H12358" s="1" t="s">
        <v>12925</v>
      </c>
      <c r="AC12358" s="5">
        <v>45491</v>
      </c>
      <c r="AD12358" s="5" t="s">
        <v>14621</v>
      </c>
      <c r="AE12358" s="5" t="s">
        <v>245</v>
      </c>
      <c r="AF12358">
        <f>MONTH(Table1[[#This Row],[Date Sent]])</f>
        <v>7</v>
      </c>
      <c r="AG12358">
        <f>YEAR(Table1[[#This Row],[Date Sent]])</f>
        <v>2024</v>
      </c>
    </row>
    <row r="12359" spans="1:33" x14ac:dyDescent="0.2">
      <c r="A12359" t="s">
        <v>550</v>
      </c>
      <c r="B12359" t="s">
        <v>12913</v>
      </c>
      <c r="C12359" s="1">
        <v>19.03</v>
      </c>
      <c r="D12359" s="5">
        <v>45456</v>
      </c>
      <c r="E12359" t="s">
        <v>18</v>
      </c>
      <c r="F12359" s="1" t="s">
        <v>14</v>
      </c>
      <c r="G12359" s="36" t="str">
        <f>Table1[[#This Row],[Split 1]]</f>
        <v>personal meal while at car wash college</v>
      </c>
      <c r="H12359" s="1" t="s">
        <v>12926</v>
      </c>
      <c r="AC12359" s="5">
        <v>45491</v>
      </c>
      <c r="AD12359" s="5" t="s">
        <v>14621</v>
      </c>
      <c r="AE12359" s="5" t="s">
        <v>245</v>
      </c>
      <c r="AF12359">
        <f>MONTH(Table1[[#This Row],[Date Sent]])</f>
        <v>7</v>
      </c>
      <c r="AG12359">
        <f>YEAR(Table1[[#This Row],[Date Sent]])</f>
        <v>2024</v>
      </c>
    </row>
    <row r="12360" spans="1:33" x14ac:dyDescent="0.2">
      <c r="A12360" t="s">
        <v>550</v>
      </c>
      <c r="B12360" t="s">
        <v>12913</v>
      </c>
      <c r="C12360" s="1">
        <v>70.69</v>
      </c>
      <c r="D12360" s="5">
        <v>45461</v>
      </c>
      <c r="E12360" t="s">
        <v>8</v>
      </c>
      <c r="F12360" s="1" t="s">
        <v>39</v>
      </c>
      <c r="G12360" s="36" t="str">
        <f>Table1[[#This Row],[Split 1]]</f>
        <v>pump for washer</v>
      </c>
      <c r="H12360" s="1" t="s">
        <v>12927</v>
      </c>
      <c r="AC12360" s="5">
        <v>45491</v>
      </c>
      <c r="AD12360" s="5" t="s">
        <v>14621</v>
      </c>
      <c r="AE12360" s="5" t="s">
        <v>245</v>
      </c>
      <c r="AF12360">
        <f>MONTH(Table1[[#This Row],[Date Sent]])</f>
        <v>7</v>
      </c>
      <c r="AG12360">
        <f>YEAR(Table1[[#This Row],[Date Sent]])</f>
        <v>2024</v>
      </c>
    </row>
    <row r="12361" spans="1:33" x14ac:dyDescent="0.2">
      <c r="A12361" t="s">
        <v>3170</v>
      </c>
      <c r="B12361" t="s">
        <v>11595</v>
      </c>
      <c r="C12361" s="1">
        <v>125.06</v>
      </c>
      <c r="D12361" s="5">
        <v>45429</v>
      </c>
      <c r="E12361" t="s">
        <v>21</v>
      </c>
      <c r="F12361" s="1" t="s">
        <v>33</v>
      </c>
      <c r="G12361" s="42" t="s">
        <v>33</v>
      </c>
      <c r="H12361" s="1" t="s">
        <v>12928</v>
      </c>
      <c r="AC12361" s="5">
        <v>45491</v>
      </c>
      <c r="AD12361" s="5" t="s">
        <v>14698</v>
      </c>
      <c r="AE12361" s="5" t="s">
        <v>245</v>
      </c>
      <c r="AF12361">
        <f>MONTH(Table1[[#This Row],[Date Sent]])</f>
        <v>7</v>
      </c>
      <c r="AG12361">
        <f>YEAR(Table1[[#This Row],[Date Sent]])</f>
        <v>2024</v>
      </c>
    </row>
    <row r="12362" spans="1:33" x14ac:dyDescent="0.2">
      <c r="A12362" t="s">
        <v>3170</v>
      </c>
      <c r="B12362" t="s">
        <v>11595</v>
      </c>
      <c r="C12362" s="1">
        <v>283.69</v>
      </c>
      <c r="D12362" s="5">
        <v>45432</v>
      </c>
      <c r="E12362" t="s">
        <v>33</v>
      </c>
      <c r="F12362" s="1" t="s">
        <v>39</v>
      </c>
      <c r="G12362" s="36" t="str">
        <f>Table1[[#This Row],[Split 1]]</f>
        <v>pressure washer repairs</v>
      </c>
      <c r="H12362" s="1" t="s">
        <v>4620</v>
      </c>
      <c r="AC12362" s="5">
        <v>45491</v>
      </c>
      <c r="AD12362" s="5" t="s">
        <v>14698</v>
      </c>
      <c r="AE12362" s="5" t="s">
        <v>245</v>
      </c>
      <c r="AF12362">
        <f>MONTH(Table1[[#This Row],[Date Sent]])</f>
        <v>7</v>
      </c>
      <c r="AG12362">
        <f>YEAR(Table1[[#This Row],[Date Sent]])</f>
        <v>2024</v>
      </c>
    </row>
    <row r="12363" spans="1:33" x14ac:dyDescent="0.2">
      <c r="A12363" t="s">
        <v>3170</v>
      </c>
      <c r="B12363" t="s">
        <v>11595</v>
      </c>
      <c r="C12363" s="1">
        <v>106.99</v>
      </c>
      <c r="D12363" s="5">
        <v>45434</v>
      </c>
      <c r="E12363" t="s">
        <v>33</v>
      </c>
      <c r="F12363" s="1" t="s">
        <v>11869</v>
      </c>
      <c r="G12363" s="42" t="s">
        <v>15</v>
      </c>
      <c r="H12363" s="1" t="s">
        <v>3759</v>
      </c>
      <c r="AC12363" s="5">
        <v>45491</v>
      </c>
      <c r="AD12363" s="5" t="s">
        <v>14698</v>
      </c>
      <c r="AE12363" s="5" t="s">
        <v>245</v>
      </c>
      <c r="AF12363">
        <f>MONTH(Table1[[#This Row],[Date Sent]])</f>
        <v>7</v>
      </c>
      <c r="AG12363">
        <f>YEAR(Table1[[#This Row],[Date Sent]])</f>
        <v>2024</v>
      </c>
    </row>
    <row r="12364" spans="1:33" x14ac:dyDescent="0.2">
      <c r="A12364" t="s">
        <v>3170</v>
      </c>
      <c r="B12364" t="s">
        <v>11595</v>
      </c>
      <c r="C12364" s="1">
        <v>19.239999999999998</v>
      </c>
      <c r="D12364" s="5">
        <v>45434</v>
      </c>
      <c r="E12364" t="s">
        <v>33</v>
      </c>
      <c r="F12364" s="1" t="s">
        <v>15</v>
      </c>
      <c r="G12364" s="36" t="str">
        <f>Table1[[#This Row],[Split 1]]</f>
        <v>flags for gate</v>
      </c>
      <c r="H12364" s="1" t="s">
        <v>3175</v>
      </c>
      <c r="AC12364" s="5">
        <v>45491</v>
      </c>
      <c r="AD12364" s="5" t="s">
        <v>14698</v>
      </c>
      <c r="AE12364" s="5" t="s">
        <v>245</v>
      </c>
      <c r="AF12364">
        <f>MONTH(Table1[[#This Row],[Date Sent]])</f>
        <v>7</v>
      </c>
      <c r="AG12364">
        <f>YEAR(Table1[[#This Row],[Date Sent]])</f>
        <v>2024</v>
      </c>
    </row>
    <row r="12365" spans="1:33" x14ac:dyDescent="0.2">
      <c r="A12365" t="s">
        <v>3170</v>
      </c>
      <c r="B12365" t="s">
        <v>11595</v>
      </c>
      <c r="C12365" s="1">
        <v>15.42</v>
      </c>
      <c r="D12365" s="5">
        <v>45438</v>
      </c>
      <c r="E12365" t="s">
        <v>33</v>
      </c>
      <c r="F12365" s="1" t="s">
        <v>18</v>
      </c>
      <c r="G12365" s="36" t="str">
        <f>Table1[[#This Row],[Split 1]]</f>
        <v>water</v>
      </c>
      <c r="H12365" s="1" t="s">
        <v>978</v>
      </c>
      <c r="AC12365" s="5">
        <v>45491</v>
      </c>
      <c r="AD12365" s="5" t="s">
        <v>14698</v>
      </c>
      <c r="AE12365" s="5" t="s">
        <v>245</v>
      </c>
      <c r="AF12365">
        <f>MONTH(Table1[[#This Row],[Date Sent]])</f>
        <v>7</v>
      </c>
      <c r="AG12365">
        <f>YEAR(Table1[[#This Row],[Date Sent]])</f>
        <v>2024</v>
      </c>
    </row>
    <row r="12366" spans="1:33" x14ac:dyDescent="0.2">
      <c r="A12366" t="s">
        <v>3170</v>
      </c>
      <c r="B12366" t="s">
        <v>11595</v>
      </c>
      <c r="C12366" s="1">
        <v>150</v>
      </c>
      <c r="D12366" s="5">
        <v>45447</v>
      </c>
      <c r="E12366" t="s">
        <v>10</v>
      </c>
      <c r="F12366" s="1" t="s">
        <v>11869</v>
      </c>
      <c r="G12366" s="42" t="s">
        <v>10</v>
      </c>
      <c r="H12366" s="1" t="s">
        <v>12929</v>
      </c>
      <c r="AC12366" s="5">
        <v>45491</v>
      </c>
      <c r="AD12366" s="5" t="s">
        <v>14698</v>
      </c>
      <c r="AE12366" s="5" t="s">
        <v>245</v>
      </c>
      <c r="AF12366">
        <f>MONTH(Table1[[#This Row],[Date Sent]])</f>
        <v>7</v>
      </c>
      <c r="AG12366">
        <f>YEAR(Table1[[#This Row],[Date Sent]])</f>
        <v>2024</v>
      </c>
    </row>
    <row r="12367" spans="1:33" x14ac:dyDescent="0.2">
      <c r="A12367" t="s">
        <v>3170</v>
      </c>
      <c r="B12367" t="s">
        <v>11595</v>
      </c>
      <c r="C12367" s="1">
        <v>184.53</v>
      </c>
      <c r="D12367" s="5">
        <v>45450</v>
      </c>
      <c r="E12367" t="s">
        <v>33</v>
      </c>
      <c r="F12367" s="1" t="s">
        <v>918</v>
      </c>
      <c r="G12367" s="42" t="s">
        <v>12930</v>
      </c>
      <c r="H12367" s="1" t="s">
        <v>12931</v>
      </c>
      <c r="I12367">
        <v>61.95</v>
      </c>
      <c r="J12367" s="16" t="s">
        <v>17</v>
      </c>
      <c r="K12367" s="1" t="s">
        <v>12932</v>
      </c>
      <c r="L12367">
        <v>122.58</v>
      </c>
      <c r="M12367" t="s">
        <v>39</v>
      </c>
      <c r="N12367" s="1" t="s">
        <v>11775</v>
      </c>
      <c r="AC12367" s="5">
        <v>45491</v>
      </c>
      <c r="AD12367" s="5" t="s">
        <v>14698</v>
      </c>
      <c r="AE12367" s="5" t="s">
        <v>245</v>
      </c>
      <c r="AF12367">
        <f>MONTH(Table1[[#This Row],[Date Sent]])</f>
        <v>7</v>
      </c>
      <c r="AG12367">
        <f>YEAR(Table1[[#This Row],[Date Sent]])</f>
        <v>2024</v>
      </c>
    </row>
    <row r="12368" spans="1:33" x14ac:dyDescent="0.2">
      <c r="A12368" t="s">
        <v>3170</v>
      </c>
      <c r="B12368" t="s">
        <v>11595</v>
      </c>
      <c r="C12368" s="1">
        <v>58.58</v>
      </c>
      <c r="D12368" s="5">
        <v>45451</v>
      </c>
      <c r="E12368" t="s">
        <v>33</v>
      </c>
      <c r="F12368" s="1" t="s">
        <v>918</v>
      </c>
      <c r="G12368" s="42" t="s">
        <v>33</v>
      </c>
      <c r="H12368" s="1" t="s">
        <v>3181</v>
      </c>
      <c r="I12368">
        <v>39.950000000000003</v>
      </c>
      <c r="J12368" s="16" t="s">
        <v>33</v>
      </c>
      <c r="K12368" s="1" t="s">
        <v>1777</v>
      </c>
      <c r="L12368">
        <v>18.63</v>
      </c>
      <c r="M12368" t="s">
        <v>18</v>
      </c>
      <c r="N12368" s="1" t="s">
        <v>7417</v>
      </c>
      <c r="AC12368" s="5">
        <v>45491</v>
      </c>
      <c r="AD12368" s="5" t="s">
        <v>14698</v>
      </c>
      <c r="AE12368" s="5" t="s">
        <v>245</v>
      </c>
      <c r="AF12368">
        <f>MONTH(Table1[[#This Row],[Date Sent]])</f>
        <v>7</v>
      </c>
      <c r="AG12368">
        <f>YEAR(Table1[[#This Row],[Date Sent]])</f>
        <v>2024</v>
      </c>
    </row>
    <row r="12369" spans="1:33" x14ac:dyDescent="0.2">
      <c r="A12369" t="s">
        <v>3170</v>
      </c>
      <c r="B12369" t="s">
        <v>11595</v>
      </c>
      <c r="C12369" s="1">
        <v>108.12</v>
      </c>
      <c r="D12369" s="5">
        <v>45457</v>
      </c>
      <c r="E12369" t="s">
        <v>21</v>
      </c>
      <c r="F12369" s="1" t="s">
        <v>18</v>
      </c>
      <c r="G12369" s="42" t="s">
        <v>18</v>
      </c>
      <c r="H12369" s="1" t="s">
        <v>12933</v>
      </c>
      <c r="AC12369" s="5">
        <v>45491</v>
      </c>
      <c r="AD12369" s="5" t="s">
        <v>14698</v>
      </c>
      <c r="AE12369" s="5" t="s">
        <v>245</v>
      </c>
      <c r="AF12369">
        <f>MONTH(Table1[[#This Row],[Date Sent]])</f>
        <v>7</v>
      </c>
      <c r="AG12369">
        <f>YEAR(Table1[[#This Row],[Date Sent]])</f>
        <v>2024</v>
      </c>
    </row>
    <row r="12370" spans="1:33" x14ac:dyDescent="0.2">
      <c r="A12370" t="s">
        <v>3170</v>
      </c>
      <c r="B12370" t="s">
        <v>11595</v>
      </c>
      <c r="C12370" s="1">
        <v>62.75</v>
      </c>
      <c r="D12370" s="5">
        <v>45459</v>
      </c>
      <c r="E12370" t="s">
        <v>33</v>
      </c>
      <c r="F12370" s="1" t="s">
        <v>918</v>
      </c>
      <c r="G12370" s="42" t="s">
        <v>33</v>
      </c>
      <c r="H12370" s="1" t="s">
        <v>12934</v>
      </c>
      <c r="I12370">
        <v>5.34</v>
      </c>
      <c r="J12370" s="16" t="s">
        <v>18</v>
      </c>
      <c r="K12370" s="1" t="s">
        <v>7417</v>
      </c>
      <c r="L12370">
        <v>57.41</v>
      </c>
      <c r="M12370" t="s">
        <v>33</v>
      </c>
      <c r="N12370" s="1" t="s">
        <v>12330</v>
      </c>
      <c r="AC12370" s="5">
        <v>45491</v>
      </c>
      <c r="AD12370" s="5" t="s">
        <v>14698</v>
      </c>
      <c r="AE12370" s="5" t="s">
        <v>245</v>
      </c>
      <c r="AF12370">
        <f>MONTH(Table1[[#This Row],[Date Sent]])</f>
        <v>7</v>
      </c>
      <c r="AG12370">
        <f>YEAR(Table1[[#This Row],[Date Sent]])</f>
        <v>2024</v>
      </c>
    </row>
    <row r="12371" spans="1:33" x14ac:dyDescent="0.2">
      <c r="A12371" t="s">
        <v>529</v>
      </c>
      <c r="B12371" t="s">
        <v>11594</v>
      </c>
      <c r="C12371" s="1">
        <v>64.22</v>
      </c>
      <c r="D12371" s="5">
        <v>45428</v>
      </c>
      <c r="E12371" t="s">
        <v>39</v>
      </c>
      <c r="F12371" s="1" t="s">
        <v>17</v>
      </c>
      <c r="G12371" s="42" t="s">
        <v>17</v>
      </c>
      <c r="H12371" s="1" t="s">
        <v>8142</v>
      </c>
      <c r="AC12371" s="5">
        <v>45491</v>
      </c>
      <c r="AD12371" s="5" t="s">
        <v>14628</v>
      </c>
      <c r="AE12371" s="5" t="s">
        <v>245</v>
      </c>
      <c r="AF12371">
        <f>MONTH(Table1[[#This Row],[Date Sent]])</f>
        <v>7</v>
      </c>
      <c r="AG12371">
        <f>YEAR(Table1[[#This Row],[Date Sent]])</f>
        <v>2024</v>
      </c>
    </row>
    <row r="12372" spans="1:33" x14ac:dyDescent="0.2">
      <c r="A12372" t="s">
        <v>529</v>
      </c>
      <c r="B12372" t="s">
        <v>11594</v>
      </c>
      <c r="C12372" s="1">
        <v>26.15</v>
      </c>
      <c r="D12372" s="5">
        <v>45433</v>
      </c>
      <c r="E12372" t="s">
        <v>24</v>
      </c>
      <c r="F12372" s="1" t="s">
        <v>18</v>
      </c>
      <c r="G12372" s="36" t="str">
        <f>Table1[[#This Row],[Split 1]]</f>
        <v>Water</v>
      </c>
      <c r="H12372" s="1" t="s">
        <v>984</v>
      </c>
      <c r="AC12372" s="5">
        <v>45491</v>
      </c>
      <c r="AD12372" s="5" t="s">
        <v>14628</v>
      </c>
      <c r="AE12372" s="5" t="s">
        <v>245</v>
      </c>
      <c r="AF12372">
        <f>MONTH(Table1[[#This Row],[Date Sent]])</f>
        <v>7</v>
      </c>
      <c r="AG12372">
        <f>YEAR(Table1[[#This Row],[Date Sent]])</f>
        <v>2024</v>
      </c>
    </row>
    <row r="12373" spans="1:33" x14ac:dyDescent="0.2">
      <c r="A12373" t="s">
        <v>529</v>
      </c>
      <c r="B12373" t="s">
        <v>11594</v>
      </c>
      <c r="C12373" s="1">
        <v>155.12</v>
      </c>
      <c r="D12373" s="5">
        <v>45434</v>
      </c>
      <c r="E12373" t="s">
        <v>21</v>
      </c>
      <c r="F12373" s="1" t="s">
        <v>11869</v>
      </c>
      <c r="G12373" s="36" t="str">
        <f>Table1[[#This Row],[Split 1]]</f>
        <v>Pressure washer hose, spray bottles</v>
      </c>
      <c r="H12373" s="1" t="s">
        <v>12935</v>
      </c>
      <c r="AC12373" s="5">
        <v>45491</v>
      </c>
      <c r="AD12373" s="5" t="s">
        <v>14628</v>
      </c>
      <c r="AE12373" s="5" t="s">
        <v>245</v>
      </c>
      <c r="AF12373">
        <f>MONTH(Table1[[#This Row],[Date Sent]])</f>
        <v>7</v>
      </c>
      <c r="AG12373">
        <f>YEAR(Table1[[#This Row],[Date Sent]])</f>
        <v>2024</v>
      </c>
    </row>
    <row r="12374" spans="1:33" x14ac:dyDescent="0.2">
      <c r="A12374" t="s">
        <v>529</v>
      </c>
      <c r="B12374" t="s">
        <v>11594</v>
      </c>
      <c r="C12374" s="1">
        <v>161.86000000000001</v>
      </c>
      <c r="D12374" s="5">
        <v>45435</v>
      </c>
      <c r="E12374" t="s">
        <v>20</v>
      </c>
      <c r="F12374" s="1" t="s">
        <v>39</v>
      </c>
      <c r="G12374" s="42" t="s">
        <v>39</v>
      </c>
      <c r="H12374" s="1" t="s">
        <v>4162</v>
      </c>
      <c r="AC12374" s="5">
        <v>45491</v>
      </c>
      <c r="AD12374" s="5" t="s">
        <v>14628</v>
      </c>
      <c r="AE12374" s="5" t="s">
        <v>245</v>
      </c>
      <c r="AF12374">
        <f>MONTH(Table1[[#This Row],[Date Sent]])</f>
        <v>7</v>
      </c>
      <c r="AG12374">
        <f>YEAR(Table1[[#This Row],[Date Sent]])</f>
        <v>2024</v>
      </c>
    </row>
    <row r="12375" spans="1:33" x14ac:dyDescent="0.2">
      <c r="A12375" t="s">
        <v>529</v>
      </c>
      <c r="B12375" t="s">
        <v>11594</v>
      </c>
      <c r="C12375" s="1">
        <v>18.38</v>
      </c>
      <c r="D12375" s="5">
        <v>45441</v>
      </c>
      <c r="E12375" t="s">
        <v>24</v>
      </c>
      <c r="F12375" s="1" t="s">
        <v>18</v>
      </c>
      <c r="G12375" s="36" t="str">
        <f>Table1[[#This Row],[Split 1]]</f>
        <v>Water</v>
      </c>
      <c r="H12375" s="1" t="s">
        <v>984</v>
      </c>
      <c r="AC12375" s="5">
        <v>45491</v>
      </c>
      <c r="AD12375" s="5" t="s">
        <v>14628</v>
      </c>
      <c r="AE12375" s="5" t="s">
        <v>245</v>
      </c>
      <c r="AF12375">
        <f>MONTH(Table1[[#This Row],[Date Sent]])</f>
        <v>7</v>
      </c>
      <c r="AG12375">
        <f>YEAR(Table1[[#This Row],[Date Sent]])</f>
        <v>2024</v>
      </c>
    </row>
    <row r="12376" spans="1:33" x14ac:dyDescent="0.2">
      <c r="A12376" t="s">
        <v>529</v>
      </c>
      <c r="B12376" t="s">
        <v>11594</v>
      </c>
      <c r="C12376" s="1">
        <v>32.909999999999997</v>
      </c>
      <c r="D12376" s="5">
        <v>45444</v>
      </c>
      <c r="E12376" t="s">
        <v>21</v>
      </c>
      <c r="F12376" s="1" t="s">
        <v>33</v>
      </c>
      <c r="G12376" s="42" t="s">
        <v>33</v>
      </c>
      <c r="H12376" s="1" t="s">
        <v>12936</v>
      </c>
      <c r="AC12376" s="5">
        <v>45491</v>
      </c>
      <c r="AD12376" s="5" t="s">
        <v>14628</v>
      </c>
      <c r="AE12376" s="5" t="s">
        <v>245</v>
      </c>
      <c r="AF12376">
        <f>MONTH(Table1[[#This Row],[Date Sent]])</f>
        <v>7</v>
      </c>
      <c r="AG12376">
        <f>YEAR(Table1[[#This Row],[Date Sent]])</f>
        <v>2024</v>
      </c>
    </row>
    <row r="12377" spans="1:33" x14ac:dyDescent="0.2">
      <c r="A12377" t="s">
        <v>529</v>
      </c>
      <c r="B12377" t="s">
        <v>11594</v>
      </c>
      <c r="C12377" s="1">
        <v>24.94</v>
      </c>
      <c r="D12377" s="5">
        <v>45446</v>
      </c>
      <c r="E12377" t="s">
        <v>24</v>
      </c>
      <c r="F12377" s="1" t="s">
        <v>18</v>
      </c>
      <c r="G12377" s="36" t="str">
        <f>Table1[[#This Row],[Split 1]]</f>
        <v>Water</v>
      </c>
      <c r="H12377" s="1" t="s">
        <v>984</v>
      </c>
      <c r="AC12377" s="5">
        <v>45491</v>
      </c>
      <c r="AD12377" s="5" t="s">
        <v>14628</v>
      </c>
      <c r="AE12377" s="5" t="s">
        <v>245</v>
      </c>
      <c r="AF12377">
        <f>MONTH(Table1[[#This Row],[Date Sent]])</f>
        <v>7</v>
      </c>
      <c r="AG12377">
        <f>YEAR(Table1[[#This Row],[Date Sent]])</f>
        <v>2024</v>
      </c>
    </row>
    <row r="12378" spans="1:33" x14ac:dyDescent="0.2">
      <c r="A12378" t="s">
        <v>529</v>
      </c>
      <c r="B12378" t="s">
        <v>11594</v>
      </c>
      <c r="C12378" s="1">
        <v>58.85</v>
      </c>
      <c r="D12378" s="5">
        <v>45449</v>
      </c>
      <c r="E12378" t="s">
        <v>21</v>
      </c>
      <c r="F12378" s="1" t="s">
        <v>15</v>
      </c>
      <c r="G12378" s="42" t="s">
        <v>15</v>
      </c>
      <c r="H12378" s="1" t="s">
        <v>12937</v>
      </c>
      <c r="AC12378" s="5">
        <v>45491</v>
      </c>
      <c r="AD12378" s="5" t="s">
        <v>14628</v>
      </c>
      <c r="AE12378" s="5" t="s">
        <v>245</v>
      </c>
      <c r="AF12378">
        <f>MONTH(Table1[[#This Row],[Date Sent]])</f>
        <v>7</v>
      </c>
      <c r="AG12378">
        <f>YEAR(Table1[[#This Row],[Date Sent]])</f>
        <v>2024</v>
      </c>
    </row>
    <row r="12379" spans="1:33" x14ac:dyDescent="0.2">
      <c r="A12379" t="s">
        <v>529</v>
      </c>
      <c r="B12379" t="s">
        <v>11594</v>
      </c>
      <c r="C12379" s="1">
        <v>51.76</v>
      </c>
      <c r="D12379" s="5">
        <v>45449</v>
      </c>
      <c r="E12379" t="s">
        <v>35</v>
      </c>
      <c r="F12379" s="1" t="s">
        <v>15</v>
      </c>
      <c r="G12379" s="42" t="s">
        <v>15</v>
      </c>
      <c r="H12379" s="1" t="s">
        <v>12938</v>
      </c>
      <c r="AC12379" s="5">
        <v>45491</v>
      </c>
      <c r="AD12379" s="5" t="s">
        <v>14628</v>
      </c>
      <c r="AE12379" s="5" t="s">
        <v>245</v>
      </c>
      <c r="AF12379">
        <f>MONTH(Table1[[#This Row],[Date Sent]])</f>
        <v>7</v>
      </c>
      <c r="AG12379">
        <f>YEAR(Table1[[#This Row],[Date Sent]])</f>
        <v>2024</v>
      </c>
    </row>
    <row r="12380" spans="1:33" x14ac:dyDescent="0.2">
      <c r="A12380" t="s">
        <v>529</v>
      </c>
      <c r="B12380" t="s">
        <v>11594</v>
      </c>
      <c r="C12380" s="1">
        <v>17.18</v>
      </c>
      <c r="D12380" s="5">
        <v>45450</v>
      </c>
      <c r="E12380" t="s">
        <v>24</v>
      </c>
      <c r="F12380" s="1" t="s">
        <v>18</v>
      </c>
      <c r="G12380" s="42" t="s">
        <v>18</v>
      </c>
      <c r="H12380" s="1" t="s">
        <v>3616</v>
      </c>
      <c r="AC12380" s="5">
        <v>45491</v>
      </c>
      <c r="AD12380" s="5" t="s">
        <v>14628</v>
      </c>
      <c r="AE12380" s="5" t="s">
        <v>245</v>
      </c>
      <c r="AF12380">
        <f>MONTH(Table1[[#This Row],[Date Sent]])</f>
        <v>7</v>
      </c>
      <c r="AG12380">
        <f>YEAR(Table1[[#This Row],[Date Sent]])</f>
        <v>2024</v>
      </c>
    </row>
    <row r="12381" spans="1:33" x14ac:dyDescent="0.2">
      <c r="A12381" t="s">
        <v>529</v>
      </c>
      <c r="B12381" t="s">
        <v>11594</v>
      </c>
      <c r="C12381" s="1">
        <v>1186.3800000000001</v>
      </c>
      <c r="D12381" s="5">
        <v>45450</v>
      </c>
      <c r="E12381" t="s">
        <v>35</v>
      </c>
      <c r="F12381" s="1" t="s">
        <v>39</v>
      </c>
      <c r="G12381" s="36" t="str">
        <f>Table1[[#This Row],[Split 1]]</f>
        <v>Buff n shine screen</v>
      </c>
      <c r="H12381" s="1" t="s">
        <v>12939</v>
      </c>
      <c r="AC12381" s="5">
        <v>45491</v>
      </c>
      <c r="AD12381" s="5" t="s">
        <v>14628</v>
      </c>
      <c r="AE12381" s="5" t="s">
        <v>245</v>
      </c>
      <c r="AF12381">
        <f>MONTH(Table1[[#This Row],[Date Sent]])</f>
        <v>7</v>
      </c>
      <c r="AG12381">
        <f>YEAR(Table1[[#This Row],[Date Sent]])</f>
        <v>2024</v>
      </c>
    </row>
    <row r="12382" spans="1:33" x14ac:dyDescent="0.2">
      <c r="A12382" t="s">
        <v>529</v>
      </c>
      <c r="B12382" t="s">
        <v>11594</v>
      </c>
      <c r="C12382" s="1">
        <v>226.45</v>
      </c>
      <c r="D12382" s="5">
        <v>45450</v>
      </c>
      <c r="E12382" t="s">
        <v>21</v>
      </c>
      <c r="F12382" s="1" t="s">
        <v>11869</v>
      </c>
      <c r="G12382" s="42" t="s">
        <v>33</v>
      </c>
      <c r="H12382" s="1" t="s">
        <v>2080</v>
      </c>
      <c r="AC12382" s="5">
        <v>45491</v>
      </c>
      <c r="AD12382" s="5" t="s">
        <v>14628</v>
      </c>
      <c r="AE12382" s="5" t="s">
        <v>245</v>
      </c>
      <c r="AF12382">
        <f>MONTH(Table1[[#This Row],[Date Sent]])</f>
        <v>7</v>
      </c>
      <c r="AG12382">
        <f>YEAR(Table1[[#This Row],[Date Sent]])</f>
        <v>2024</v>
      </c>
    </row>
    <row r="12383" spans="1:33" x14ac:dyDescent="0.2">
      <c r="A12383" t="s">
        <v>529</v>
      </c>
      <c r="B12383" t="s">
        <v>11594</v>
      </c>
      <c r="C12383" s="1">
        <v>130.69999999999999</v>
      </c>
      <c r="D12383" s="5">
        <v>45455</v>
      </c>
      <c r="E12383" t="s">
        <v>21</v>
      </c>
      <c r="F12383" s="1" t="s">
        <v>11869</v>
      </c>
      <c r="G12383" s="42" t="s">
        <v>16</v>
      </c>
      <c r="H12383" s="1" t="s">
        <v>1179</v>
      </c>
      <c r="AC12383" s="5">
        <v>45491</v>
      </c>
      <c r="AD12383" s="5" t="s">
        <v>14628</v>
      </c>
      <c r="AE12383" s="5" t="s">
        <v>245</v>
      </c>
      <c r="AF12383">
        <f>MONTH(Table1[[#This Row],[Date Sent]])</f>
        <v>7</v>
      </c>
      <c r="AG12383">
        <f>YEAR(Table1[[#This Row],[Date Sent]])</f>
        <v>2024</v>
      </c>
    </row>
    <row r="12384" spans="1:33" x14ac:dyDescent="0.2">
      <c r="A12384" t="s">
        <v>529</v>
      </c>
      <c r="B12384" t="s">
        <v>11594</v>
      </c>
      <c r="C12384" s="1">
        <v>18.38</v>
      </c>
      <c r="D12384" s="5">
        <v>45456</v>
      </c>
      <c r="E12384" t="s">
        <v>24</v>
      </c>
      <c r="F12384" s="1" t="s">
        <v>18</v>
      </c>
      <c r="G12384" s="36" t="str">
        <f>Table1[[#This Row],[Split 1]]</f>
        <v>Water</v>
      </c>
      <c r="H12384" s="1" t="s">
        <v>984</v>
      </c>
      <c r="AC12384" s="5">
        <v>45491</v>
      </c>
      <c r="AD12384" s="5" t="s">
        <v>14628</v>
      </c>
      <c r="AE12384" s="5" t="s">
        <v>245</v>
      </c>
      <c r="AF12384">
        <f>MONTH(Table1[[#This Row],[Date Sent]])</f>
        <v>7</v>
      </c>
      <c r="AG12384">
        <f>YEAR(Table1[[#This Row],[Date Sent]])</f>
        <v>2024</v>
      </c>
    </row>
    <row r="12385" spans="1:33" x14ac:dyDescent="0.2">
      <c r="A12385" t="s">
        <v>529</v>
      </c>
      <c r="B12385" t="s">
        <v>11594</v>
      </c>
      <c r="C12385" s="1">
        <v>93.41</v>
      </c>
      <c r="D12385" s="5">
        <v>45457</v>
      </c>
      <c r="E12385" t="s">
        <v>21</v>
      </c>
      <c r="F12385" s="1" t="s">
        <v>33</v>
      </c>
      <c r="G12385" s="42" t="s">
        <v>12461</v>
      </c>
      <c r="H12385" s="1" t="s">
        <v>12940</v>
      </c>
      <c r="AC12385" s="5">
        <v>45491</v>
      </c>
      <c r="AD12385" s="5" t="s">
        <v>14628</v>
      </c>
      <c r="AE12385" s="5" t="s">
        <v>245</v>
      </c>
      <c r="AF12385">
        <f>MONTH(Table1[[#This Row],[Date Sent]])</f>
        <v>7</v>
      </c>
      <c r="AG12385">
        <f>YEAR(Table1[[#This Row],[Date Sent]])</f>
        <v>2024</v>
      </c>
    </row>
    <row r="12386" spans="1:33" x14ac:dyDescent="0.2">
      <c r="A12386" t="s">
        <v>529</v>
      </c>
      <c r="B12386" t="s">
        <v>11594</v>
      </c>
      <c r="C12386" s="1">
        <v>32.799999999999997</v>
      </c>
      <c r="D12386" s="5">
        <v>45459</v>
      </c>
      <c r="E12386" t="s">
        <v>24</v>
      </c>
      <c r="F12386" s="1" t="s">
        <v>18</v>
      </c>
      <c r="G12386" s="36" t="str">
        <f>Table1[[#This Row],[Split 1]]</f>
        <v>Water</v>
      </c>
      <c r="H12386" s="1" t="s">
        <v>984</v>
      </c>
      <c r="AC12386" s="5">
        <v>45491</v>
      </c>
      <c r="AD12386" s="5" t="s">
        <v>14628</v>
      </c>
      <c r="AE12386" s="5" t="s">
        <v>245</v>
      </c>
      <c r="AF12386">
        <f>MONTH(Table1[[#This Row],[Date Sent]])</f>
        <v>7</v>
      </c>
      <c r="AG12386">
        <f>YEAR(Table1[[#This Row],[Date Sent]])</f>
        <v>2024</v>
      </c>
    </row>
    <row r="12387" spans="1:33" x14ac:dyDescent="0.2">
      <c r="A12387" t="s">
        <v>529</v>
      </c>
      <c r="B12387" t="s">
        <v>11594</v>
      </c>
      <c r="C12387" s="1">
        <v>18.38</v>
      </c>
      <c r="D12387" s="5">
        <v>45462</v>
      </c>
      <c r="E12387" t="s">
        <v>24</v>
      </c>
      <c r="F12387" s="1" t="s">
        <v>18</v>
      </c>
      <c r="G12387" s="36" t="str">
        <f>Table1[[#This Row],[Split 1]]</f>
        <v>Waterr</v>
      </c>
      <c r="H12387" s="1" t="s">
        <v>6660</v>
      </c>
      <c r="AC12387" s="5">
        <v>45491</v>
      </c>
      <c r="AD12387" s="5" t="s">
        <v>14628</v>
      </c>
      <c r="AE12387" s="5" t="s">
        <v>245</v>
      </c>
      <c r="AF12387">
        <f>MONTH(Table1[[#This Row],[Date Sent]])</f>
        <v>7</v>
      </c>
      <c r="AG12387">
        <f>YEAR(Table1[[#This Row],[Date Sent]])</f>
        <v>2024</v>
      </c>
    </row>
    <row r="12388" spans="1:33" x14ac:dyDescent="0.2">
      <c r="A12388" t="s">
        <v>529</v>
      </c>
      <c r="B12388" t="s">
        <v>11594</v>
      </c>
      <c r="C12388" s="1">
        <v>10.88</v>
      </c>
      <c r="D12388" s="5">
        <v>45462</v>
      </c>
      <c r="E12388" t="s">
        <v>39</v>
      </c>
      <c r="F12388" s="1" t="s">
        <v>17</v>
      </c>
      <c r="G12388" s="36" t="str">
        <f>Table1[[#This Row],[Split 1]]</f>
        <v>Ratchet</v>
      </c>
      <c r="H12388" s="1" t="s">
        <v>12941</v>
      </c>
      <c r="AC12388" s="5">
        <v>45492</v>
      </c>
      <c r="AD12388" s="5" t="s">
        <v>14628</v>
      </c>
      <c r="AE12388" s="5" t="s">
        <v>245</v>
      </c>
      <c r="AF12388">
        <f>MONTH(Table1[[#This Row],[Date Sent]])</f>
        <v>7</v>
      </c>
      <c r="AG12388">
        <f>YEAR(Table1[[#This Row],[Date Sent]])</f>
        <v>2024</v>
      </c>
    </row>
    <row r="12389" spans="1:33" x14ac:dyDescent="0.2">
      <c r="A12389" t="s">
        <v>142</v>
      </c>
      <c r="B12389" t="s">
        <v>12942</v>
      </c>
      <c r="C12389" s="1">
        <v>482.19</v>
      </c>
      <c r="D12389" s="5">
        <v>45481</v>
      </c>
      <c r="E12389" t="s">
        <v>21</v>
      </c>
      <c r="F12389" s="1" t="s">
        <v>33</v>
      </c>
      <c r="G12389" s="42" t="s">
        <v>33</v>
      </c>
      <c r="H12389" s="1" t="s">
        <v>12943</v>
      </c>
      <c r="AC12389" s="5">
        <v>45493</v>
      </c>
      <c r="AD12389" s="5" t="s">
        <v>14682</v>
      </c>
      <c r="AE12389" s="5" t="s">
        <v>198</v>
      </c>
      <c r="AF12389">
        <f>MONTH(Table1[[#This Row],[Date Sent]])</f>
        <v>7</v>
      </c>
      <c r="AG12389">
        <f>YEAR(Table1[[#This Row],[Date Sent]])</f>
        <v>2024</v>
      </c>
    </row>
    <row r="12390" spans="1:33" x14ac:dyDescent="0.2">
      <c r="A12390" t="s">
        <v>142</v>
      </c>
      <c r="B12390" t="s">
        <v>12942</v>
      </c>
      <c r="C12390" s="1">
        <v>482.19</v>
      </c>
      <c r="D12390" s="5">
        <v>45481</v>
      </c>
      <c r="E12390" t="s">
        <v>21</v>
      </c>
      <c r="F12390" s="1" t="s">
        <v>33</v>
      </c>
      <c r="G12390" s="42" t="s">
        <v>33</v>
      </c>
      <c r="H12390" s="1" t="s">
        <v>12943</v>
      </c>
      <c r="AC12390" s="5">
        <v>45494</v>
      </c>
      <c r="AD12390" s="5" t="s">
        <v>14682</v>
      </c>
      <c r="AE12390" s="5" t="s">
        <v>198</v>
      </c>
      <c r="AF12390">
        <f>MONTH(Table1[[#This Row],[Date Sent]])</f>
        <v>7</v>
      </c>
      <c r="AG12390">
        <f>YEAR(Table1[[#This Row],[Date Sent]])</f>
        <v>2024</v>
      </c>
    </row>
    <row r="12391" spans="1:33" x14ac:dyDescent="0.2">
      <c r="A12391" t="s">
        <v>142</v>
      </c>
      <c r="B12391" t="s">
        <v>12942</v>
      </c>
      <c r="C12391" s="1">
        <v>49.8</v>
      </c>
      <c r="D12391" s="5">
        <v>45482</v>
      </c>
      <c r="E12391" t="s">
        <v>21</v>
      </c>
      <c r="F12391" s="1" t="s">
        <v>33</v>
      </c>
      <c r="G12391" s="42" t="s">
        <v>33</v>
      </c>
      <c r="H12391" s="1" t="s">
        <v>9221</v>
      </c>
      <c r="AC12391" s="5">
        <v>45495</v>
      </c>
      <c r="AD12391" s="5" t="s">
        <v>14682</v>
      </c>
      <c r="AE12391" s="5" t="s">
        <v>198</v>
      </c>
      <c r="AF12391">
        <f>MONTH(Table1[[#This Row],[Date Sent]])</f>
        <v>7</v>
      </c>
      <c r="AG12391">
        <f>YEAR(Table1[[#This Row],[Date Sent]])</f>
        <v>2024</v>
      </c>
    </row>
    <row r="12392" spans="1:33" x14ac:dyDescent="0.2">
      <c r="A12392" t="s">
        <v>142</v>
      </c>
      <c r="B12392" t="s">
        <v>12942</v>
      </c>
      <c r="C12392" s="1">
        <v>76.31</v>
      </c>
      <c r="D12392" s="5">
        <v>45482</v>
      </c>
      <c r="E12392" t="s">
        <v>21</v>
      </c>
      <c r="F12392" s="1" t="s">
        <v>33</v>
      </c>
      <c r="G12392" s="42" t="s">
        <v>33</v>
      </c>
      <c r="H12392" s="1" t="s">
        <v>12944</v>
      </c>
      <c r="AC12392" s="5">
        <v>45496</v>
      </c>
      <c r="AD12392" s="5" t="s">
        <v>14682</v>
      </c>
      <c r="AE12392" s="5" t="s">
        <v>198</v>
      </c>
      <c r="AF12392">
        <f>MONTH(Table1[[#This Row],[Date Sent]])</f>
        <v>7</v>
      </c>
      <c r="AG12392">
        <f>YEAR(Table1[[#This Row],[Date Sent]])</f>
        <v>2024</v>
      </c>
    </row>
    <row r="12393" spans="1:33" x14ac:dyDescent="0.2">
      <c r="A12393" t="s">
        <v>142</v>
      </c>
      <c r="B12393" t="s">
        <v>12942</v>
      </c>
      <c r="C12393" s="1">
        <v>58.18</v>
      </c>
      <c r="D12393" s="5">
        <v>45484</v>
      </c>
      <c r="E12393" t="s">
        <v>21</v>
      </c>
      <c r="F12393" s="1" t="s">
        <v>33</v>
      </c>
      <c r="G12393" s="42" t="s">
        <v>33</v>
      </c>
      <c r="H12393" s="1" t="s">
        <v>1922</v>
      </c>
      <c r="AC12393" s="5">
        <v>45497</v>
      </c>
      <c r="AD12393" s="5" t="s">
        <v>14682</v>
      </c>
      <c r="AE12393" s="5" t="s">
        <v>198</v>
      </c>
      <c r="AF12393">
        <f>MONTH(Table1[[#This Row],[Date Sent]])</f>
        <v>7</v>
      </c>
      <c r="AG12393">
        <f>YEAR(Table1[[#This Row],[Date Sent]])</f>
        <v>2024</v>
      </c>
    </row>
    <row r="12394" spans="1:33" x14ac:dyDescent="0.2">
      <c r="A12394" t="s">
        <v>807</v>
      </c>
      <c r="B12394" t="s">
        <v>11648</v>
      </c>
      <c r="C12394" s="1">
        <v>75.59</v>
      </c>
      <c r="D12394" s="5">
        <v>45417</v>
      </c>
      <c r="E12394" t="s">
        <v>15</v>
      </c>
      <c r="F12394" s="1" t="s">
        <v>11869</v>
      </c>
      <c r="G12394" s="42" t="s">
        <v>15</v>
      </c>
      <c r="H12394" s="1" t="s">
        <v>12945</v>
      </c>
      <c r="AC12394" s="5">
        <v>45498</v>
      </c>
      <c r="AD12394" s="5" t="s">
        <v>14704</v>
      </c>
      <c r="AE12394" s="5" t="s">
        <v>13076</v>
      </c>
      <c r="AF12394">
        <f>MONTH(Table1[[#This Row],[Date Sent]])</f>
        <v>7</v>
      </c>
      <c r="AG12394">
        <f>YEAR(Table1[[#This Row],[Date Sent]])</f>
        <v>2024</v>
      </c>
    </row>
    <row r="12395" spans="1:33" x14ac:dyDescent="0.2">
      <c r="A12395" t="s">
        <v>807</v>
      </c>
      <c r="B12395" t="s">
        <v>11648</v>
      </c>
      <c r="C12395" s="1">
        <v>41.46</v>
      </c>
      <c r="D12395" s="5">
        <v>45437</v>
      </c>
      <c r="E12395" t="s">
        <v>18</v>
      </c>
      <c r="F12395" s="1" t="s">
        <v>6</v>
      </c>
      <c r="G12395" s="42" t="s">
        <v>6</v>
      </c>
      <c r="H12395" s="1" t="s">
        <v>5940</v>
      </c>
      <c r="AC12395" s="5">
        <v>45499</v>
      </c>
      <c r="AD12395" s="5" t="s">
        <v>14704</v>
      </c>
      <c r="AE12395" s="5" t="s">
        <v>13076</v>
      </c>
      <c r="AF12395">
        <f>MONTH(Table1[[#This Row],[Date Sent]])</f>
        <v>7</v>
      </c>
      <c r="AG12395">
        <f>YEAR(Table1[[#This Row],[Date Sent]])</f>
        <v>2024</v>
      </c>
    </row>
    <row r="12396" spans="1:33" x14ac:dyDescent="0.2">
      <c r="A12396" t="s">
        <v>807</v>
      </c>
      <c r="B12396" t="s">
        <v>11648</v>
      </c>
      <c r="C12396" s="1">
        <v>25.69</v>
      </c>
      <c r="D12396" s="5">
        <v>45453</v>
      </c>
      <c r="E12396" t="s">
        <v>49</v>
      </c>
      <c r="F12396" s="1" t="s">
        <v>15</v>
      </c>
      <c r="G12396" s="36" t="str">
        <f>Table1[[#This Row],[Split 1]]</f>
        <v>Desk Lamp</v>
      </c>
      <c r="H12396" s="1" t="s">
        <v>12946</v>
      </c>
      <c r="AC12396" s="5">
        <v>45500</v>
      </c>
      <c r="AD12396" s="5" t="s">
        <v>14704</v>
      </c>
      <c r="AE12396" s="5" t="s">
        <v>13076</v>
      </c>
      <c r="AF12396">
        <f>MONTH(Table1[[#This Row],[Date Sent]])</f>
        <v>7</v>
      </c>
      <c r="AG12396">
        <f>YEAR(Table1[[#This Row],[Date Sent]])</f>
        <v>2024</v>
      </c>
    </row>
    <row r="12397" spans="1:33" x14ac:dyDescent="0.2">
      <c r="A12397" t="s">
        <v>807</v>
      </c>
      <c r="B12397" t="s">
        <v>11648</v>
      </c>
      <c r="C12397" s="1">
        <v>20.190000000000001</v>
      </c>
      <c r="D12397" s="5">
        <v>45454</v>
      </c>
      <c r="E12397" t="s">
        <v>18</v>
      </c>
      <c r="F12397" s="1" t="s">
        <v>6</v>
      </c>
      <c r="G12397" s="42" t="s">
        <v>6</v>
      </c>
      <c r="H12397" s="1" t="s">
        <v>12947</v>
      </c>
      <c r="AC12397" s="5">
        <v>45501</v>
      </c>
      <c r="AD12397" s="5" t="s">
        <v>14704</v>
      </c>
      <c r="AE12397" s="5" t="s">
        <v>13076</v>
      </c>
      <c r="AF12397">
        <f>MONTH(Table1[[#This Row],[Date Sent]])</f>
        <v>7</v>
      </c>
      <c r="AG12397">
        <f>YEAR(Table1[[#This Row],[Date Sent]])</f>
        <v>2024</v>
      </c>
    </row>
    <row r="12398" spans="1:33" x14ac:dyDescent="0.2">
      <c r="A12398" t="s">
        <v>756</v>
      </c>
      <c r="B12398" t="s">
        <v>12948</v>
      </c>
      <c r="C12398" s="1">
        <v>12.26</v>
      </c>
      <c r="D12398" s="5">
        <v>45252</v>
      </c>
      <c r="E12398" t="s">
        <v>39</v>
      </c>
      <c r="F12398" s="1" t="s">
        <v>40</v>
      </c>
      <c r="G12398" s="42" t="s">
        <v>11860</v>
      </c>
      <c r="H12398" s="1" t="s">
        <v>12949</v>
      </c>
      <c r="AC12398" s="5">
        <v>45502</v>
      </c>
      <c r="AD12398" s="5" t="s">
        <v>14693</v>
      </c>
      <c r="AE12398" s="5" t="s">
        <v>245</v>
      </c>
      <c r="AF12398">
        <f>MONTH(Table1[[#This Row],[Date Sent]])</f>
        <v>7</v>
      </c>
      <c r="AG12398">
        <f>YEAR(Table1[[#This Row],[Date Sent]])</f>
        <v>2024</v>
      </c>
    </row>
    <row r="12399" spans="1:33" x14ac:dyDescent="0.2">
      <c r="A12399" t="s">
        <v>756</v>
      </c>
      <c r="B12399" t="s">
        <v>12948</v>
      </c>
      <c r="C12399" s="1">
        <v>1</v>
      </c>
      <c r="D12399" s="5">
        <v>45331</v>
      </c>
      <c r="E12399" t="s">
        <v>27</v>
      </c>
      <c r="F12399" s="1" t="s">
        <v>23</v>
      </c>
      <c r="G12399" s="36" t="str">
        <f>Table1[[#This Row],[Split 1]]</f>
        <v>Painter for interior building</v>
      </c>
      <c r="H12399" s="1" t="s">
        <v>12950</v>
      </c>
      <c r="AC12399" s="5">
        <v>45503</v>
      </c>
      <c r="AD12399" s="5" t="s">
        <v>14693</v>
      </c>
      <c r="AE12399" s="5" t="s">
        <v>245</v>
      </c>
      <c r="AF12399">
        <f>MONTH(Table1[[#This Row],[Date Sent]])</f>
        <v>7</v>
      </c>
      <c r="AG12399">
        <f>YEAR(Table1[[#This Row],[Date Sent]])</f>
        <v>2024</v>
      </c>
    </row>
    <row r="12400" spans="1:33" x14ac:dyDescent="0.2">
      <c r="A12400" t="s">
        <v>756</v>
      </c>
      <c r="B12400" t="s">
        <v>12948</v>
      </c>
      <c r="C12400" s="1">
        <v>6.4</v>
      </c>
      <c r="D12400" s="5">
        <v>45352</v>
      </c>
      <c r="E12400" t="s">
        <v>6</v>
      </c>
      <c r="F12400" s="1" t="s">
        <v>18</v>
      </c>
      <c r="G12400" s="42" t="s">
        <v>18</v>
      </c>
      <c r="H12400" s="1" t="s">
        <v>4496</v>
      </c>
      <c r="AC12400" s="5">
        <v>45504</v>
      </c>
      <c r="AD12400" s="5" t="s">
        <v>14693</v>
      </c>
      <c r="AE12400" s="5" t="s">
        <v>245</v>
      </c>
      <c r="AF12400">
        <f>MONTH(Table1[[#This Row],[Date Sent]])</f>
        <v>7</v>
      </c>
      <c r="AG12400">
        <f>YEAR(Table1[[#This Row],[Date Sent]])</f>
        <v>2024</v>
      </c>
    </row>
    <row r="12401" spans="1:34" x14ac:dyDescent="0.2">
      <c r="A12401" t="s">
        <v>756</v>
      </c>
      <c r="B12401" t="s">
        <v>12948</v>
      </c>
      <c r="C12401" s="1">
        <v>52.42</v>
      </c>
      <c r="D12401" s="5">
        <v>45352</v>
      </c>
      <c r="E12401" t="s">
        <v>13</v>
      </c>
      <c r="F12401" s="1" t="s">
        <v>33</v>
      </c>
      <c r="G12401" s="42" t="s">
        <v>33</v>
      </c>
      <c r="H12401" s="1" t="s">
        <v>1332</v>
      </c>
      <c r="AC12401" s="5">
        <v>45491</v>
      </c>
      <c r="AD12401" s="5" t="s">
        <v>14693</v>
      </c>
      <c r="AE12401" s="5" t="s">
        <v>245</v>
      </c>
      <c r="AF12401">
        <f>MONTH(Table1[[#This Row],[Date Sent]])</f>
        <v>7</v>
      </c>
      <c r="AG12401">
        <f>YEAR(Table1[[#This Row],[Date Sent]])</f>
        <v>2024</v>
      </c>
    </row>
    <row r="12402" spans="1:34" x14ac:dyDescent="0.2">
      <c r="A12402" t="s">
        <v>756</v>
      </c>
      <c r="B12402" t="s">
        <v>12948</v>
      </c>
      <c r="C12402" s="1">
        <v>40.18</v>
      </c>
      <c r="D12402" s="5">
        <v>45371</v>
      </c>
      <c r="E12402" t="s">
        <v>6</v>
      </c>
      <c r="F12402" s="1" t="s">
        <v>24</v>
      </c>
      <c r="G12402" s="42" t="s">
        <v>11810</v>
      </c>
      <c r="H12402" s="1" t="s">
        <v>12951</v>
      </c>
      <c r="AC12402" s="5">
        <v>45491</v>
      </c>
      <c r="AD12402" s="5" t="s">
        <v>14693</v>
      </c>
      <c r="AE12402" s="5" t="s">
        <v>245</v>
      </c>
      <c r="AF12402">
        <f>MONTH(Table1[[#This Row],[Date Sent]])</f>
        <v>7</v>
      </c>
      <c r="AG12402">
        <f>YEAR(Table1[[#This Row],[Date Sent]])</f>
        <v>2024</v>
      </c>
    </row>
    <row r="12403" spans="1:34" x14ac:dyDescent="0.2">
      <c r="A12403" t="s">
        <v>756</v>
      </c>
      <c r="B12403" t="s">
        <v>12948</v>
      </c>
      <c r="C12403" s="1">
        <v>40.299999999999997</v>
      </c>
      <c r="D12403" s="5">
        <v>45379</v>
      </c>
      <c r="E12403" t="s">
        <v>6</v>
      </c>
      <c r="F12403" s="1" t="s">
        <v>24</v>
      </c>
      <c r="G12403" s="42" t="s">
        <v>24</v>
      </c>
      <c r="H12403" s="1" t="s">
        <v>12952</v>
      </c>
      <c r="AC12403" s="5">
        <v>45491</v>
      </c>
      <c r="AD12403" s="5" t="s">
        <v>14693</v>
      </c>
      <c r="AE12403" s="5" t="s">
        <v>245</v>
      </c>
      <c r="AF12403">
        <f>MONTH(Table1[[#This Row],[Date Sent]])</f>
        <v>7</v>
      </c>
      <c r="AG12403">
        <f>YEAR(Table1[[#This Row],[Date Sent]])</f>
        <v>2024</v>
      </c>
    </row>
    <row r="12404" spans="1:34" x14ac:dyDescent="0.2">
      <c r="A12404" t="s">
        <v>480</v>
      </c>
      <c r="B12404" t="s">
        <v>12953</v>
      </c>
      <c r="C12404" s="1">
        <v>18.600000000000001</v>
      </c>
      <c r="D12404" s="5">
        <v>45462</v>
      </c>
      <c r="E12404" t="s">
        <v>33</v>
      </c>
      <c r="F12404" s="1" t="s">
        <v>17</v>
      </c>
      <c r="G12404" s="42" t="s">
        <v>17</v>
      </c>
      <c r="H12404" s="1" t="s">
        <v>12954</v>
      </c>
      <c r="AC12404" s="5">
        <v>45491</v>
      </c>
      <c r="AD12404" s="5" t="s">
        <v>14634</v>
      </c>
      <c r="AE12404" s="5" t="s">
        <v>475</v>
      </c>
      <c r="AF12404">
        <f>MONTH(Table1[[#This Row],[Date Sent]])</f>
        <v>7</v>
      </c>
      <c r="AG12404">
        <f>YEAR(Table1[[#This Row],[Date Sent]])</f>
        <v>2024</v>
      </c>
    </row>
    <row r="12405" spans="1:34" x14ac:dyDescent="0.2">
      <c r="A12405" t="s">
        <v>480</v>
      </c>
      <c r="B12405" t="s">
        <v>12953</v>
      </c>
      <c r="C12405" s="1">
        <v>21.83</v>
      </c>
      <c r="D12405" s="5">
        <v>45475</v>
      </c>
      <c r="E12405" t="s">
        <v>21</v>
      </c>
      <c r="F12405" s="1" t="s">
        <v>33</v>
      </c>
      <c r="G12405" s="36" t="str">
        <f>Table1[[#This Row],[Split 1]]</f>
        <v>Anti seize</v>
      </c>
      <c r="H12405" s="1" t="s">
        <v>3340</v>
      </c>
      <c r="AC12405" s="5">
        <v>45491</v>
      </c>
      <c r="AD12405" s="5" t="s">
        <v>14634</v>
      </c>
      <c r="AE12405" s="5" t="s">
        <v>475</v>
      </c>
      <c r="AF12405">
        <f>MONTH(Table1[[#This Row],[Date Sent]])</f>
        <v>7</v>
      </c>
      <c r="AG12405">
        <f>YEAR(Table1[[#This Row],[Date Sent]])</f>
        <v>2024</v>
      </c>
    </row>
    <row r="12406" spans="1:34" x14ac:dyDescent="0.2">
      <c r="A12406" t="s">
        <v>480</v>
      </c>
      <c r="B12406" t="s">
        <v>12953</v>
      </c>
      <c r="C12406" s="1">
        <v>41.54</v>
      </c>
      <c r="D12406" s="5">
        <v>45479</v>
      </c>
      <c r="E12406" t="s">
        <v>18</v>
      </c>
      <c r="F12406" s="1" t="s">
        <v>34</v>
      </c>
      <c r="G12406" s="42" t="s">
        <v>34</v>
      </c>
      <c r="H12406" s="1" t="s">
        <v>12955</v>
      </c>
      <c r="AC12406" s="5">
        <v>45491</v>
      </c>
      <c r="AD12406" s="5" t="s">
        <v>14634</v>
      </c>
      <c r="AE12406" s="5" t="s">
        <v>475</v>
      </c>
      <c r="AF12406">
        <f>MONTH(Table1[[#This Row],[Date Sent]])</f>
        <v>7</v>
      </c>
      <c r="AG12406">
        <f>YEAR(Table1[[#This Row],[Date Sent]])</f>
        <v>2024</v>
      </c>
    </row>
    <row r="12407" spans="1:34" s="43" customFormat="1" ht="13.5" thickBot="1" x14ac:dyDescent="0.25">
      <c r="A12407" s="43" t="s">
        <v>480</v>
      </c>
      <c r="B12407" s="43" t="s">
        <v>12953</v>
      </c>
      <c r="C12407" s="44">
        <v>38.31</v>
      </c>
      <c r="D12407" s="45">
        <v>45480</v>
      </c>
      <c r="E12407" s="43" t="s">
        <v>33</v>
      </c>
      <c r="F12407" s="44" t="s">
        <v>17</v>
      </c>
      <c r="G12407" s="46" t="s">
        <v>17</v>
      </c>
      <c r="H12407" s="44" t="s">
        <v>5559</v>
      </c>
      <c r="J12407" s="47"/>
      <c r="K12407" s="44"/>
      <c r="N12407" s="44"/>
      <c r="Q12407" s="44"/>
      <c r="T12407" s="44"/>
      <c r="W12407" s="44"/>
      <c r="Z12407" s="44"/>
      <c r="AC12407" s="45">
        <v>45491</v>
      </c>
      <c r="AD12407" s="45" t="s">
        <v>14634</v>
      </c>
      <c r="AE12407" s="45" t="s">
        <v>475</v>
      </c>
      <c r="AF12407" s="43">
        <f>MONTH(Table1[[#This Row],[Date Sent]])</f>
        <v>7</v>
      </c>
      <c r="AG12407" s="43">
        <f>YEAR(Table1[[#This Row],[Date Sent]])</f>
        <v>2024</v>
      </c>
      <c r="AH12407" s="45"/>
    </row>
    <row r="12408" spans="1:34" x14ac:dyDescent="0.2">
      <c r="A12408" t="s">
        <v>813</v>
      </c>
      <c r="B12408" t="s">
        <v>12854</v>
      </c>
      <c r="C12408" s="1">
        <v>72.38</v>
      </c>
      <c r="D12408" s="5">
        <v>45470</v>
      </c>
      <c r="E12408" t="s">
        <v>21</v>
      </c>
      <c r="F12408" s="1" t="s">
        <v>33</v>
      </c>
      <c r="G12408" s="42"/>
      <c r="H12408" s="1"/>
      <c r="AC12408" s="5">
        <v>45506</v>
      </c>
      <c r="AD12408" s="5" t="s">
        <v>13196</v>
      </c>
      <c r="AE12408" s="5" t="s">
        <v>475</v>
      </c>
      <c r="AF12408">
        <f>MONTH(Table1[[#This Row],[Date Sent]])</f>
        <v>8</v>
      </c>
      <c r="AG12408">
        <f>YEAR(Table1[[#This Row],[Date Sent]])</f>
        <v>2024</v>
      </c>
    </row>
    <row r="12409" spans="1:34" x14ac:dyDescent="0.2">
      <c r="A12409" t="s">
        <v>612</v>
      </c>
      <c r="B12409" t="s">
        <v>13197</v>
      </c>
      <c r="C12409" s="1">
        <v>16.93</v>
      </c>
      <c r="D12409" s="5">
        <v>45474</v>
      </c>
      <c r="E12409" t="s">
        <v>39</v>
      </c>
      <c r="F12409" s="1" t="s">
        <v>15</v>
      </c>
      <c r="G12409" s="42" t="s">
        <v>13198</v>
      </c>
      <c r="H12409" s="1"/>
      <c r="AC12409" s="5">
        <v>45506</v>
      </c>
      <c r="AD12409" s="5" t="s">
        <v>13199</v>
      </c>
      <c r="AE12409" s="5" t="s">
        <v>198</v>
      </c>
      <c r="AF12409">
        <f>MONTH(Table1[[#This Row],[Date Sent]])</f>
        <v>8</v>
      </c>
      <c r="AG12409">
        <f>YEAR(Table1[[#This Row],[Date Sent]])</f>
        <v>2024</v>
      </c>
    </row>
    <row r="12410" spans="1:34" x14ac:dyDescent="0.2">
      <c r="A12410" t="s">
        <v>612</v>
      </c>
      <c r="B12410" t="s">
        <v>13197</v>
      </c>
      <c r="C12410" s="1">
        <v>321.14</v>
      </c>
      <c r="D12410" s="5">
        <v>45475</v>
      </c>
      <c r="E12410" t="s">
        <v>39</v>
      </c>
      <c r="F12410" s="1" t="s">
        <v>33</v>
      </c>
      <c r="G12410" s="42" t="s">
        <v>1248</v>
      </c>
      <c r="H12410" s="1"/>
      <c r="AC12410" s="5">
        <v>45506</v>
      </c>
      <c r="AD12410" s="5" t="s">
        <v>13199</v>
      </c>
      <c r="AE12410" s="5" t="s">
        <v>198</v>
      </c>
      <c r="AF12410">
        <f>MONTH(Table1[[#This Row],[Date Sent]])</f>
        <v>8</v>
      </c>
      <c r="AG12410">
        <f>YEAR(Table1[[#This Row],[Date Sent]])</f>
        <v>2024</v>
      </c>
    </row>
    <row r="12411" spans="1:34" x14ac:dyDescent="0.2">
      <c r="A12411" t="s">
        <v>612</v>
      </c>
      <c r="B12411" t="s">
        <v>762</v>
      </c>
      <c r="C12411" s="1">
        <v>1637.7</v>
      </c>
      <c r="D12411" s="5">
        <v>45438</v>
      </c>
      <c r="E12411" t="s">
        <v>10</v>
      </c>
      <c r="F12411" s="1" t="s">
        <v>11869</v>
      </c>
      <c r="G12411" s="42" t="s">
        <v>13200</v>
      </c>
      <c r="H12411" s="1"/>
      <c r="AC12411" s="5">
        <v>45506</v>
      </c>
      <c r="AD12411" s="5" t="s">
        <v>13199</v>
      </c>
      <c r="AE12411" s="5" t="s">
        <v>198</v>
      </c>
      <c r="AF12411">
        <f>MONTH(Table1[[#This Row],[Date Sent]])</f>
        <v>8</v>
      </c>
      <c r="AG12411">
        <f>YEAR(Table1[[#This Row],[Date Sent]])</f>
        <v>2024</v>
      </c>
    </row>
    <row r="12412" spans="1:34" x14ac:dyDescent="0.2">
      <c r="A12412" t="s">
        <v>612</v>
      </c>
      <c r="B12412" t="s">
        <v>762</v>
      </c>
      <c r="C12412" s="1">
        <v>69.989999999999995</v>
      </c>
      <c r="D12412" s="5">
        <v>45440</v>
      </c>
      <c r="E12412" t="s">
        <v>18</v>
      </c>
      <c r="F12412" s="1" t="s">
        <v>18</v>
      </c>
      <c r="G12412" s="42" t="s">
        <v>8906</v>
      </c>
      <c r="H12412" s="1"/>
      <c r="AC12412" s="5">
        <v>45506</v>
      </c>
      <c r="AD12412" s="5" t="s">
        <v>13199</v>
      </c>
      <c r="AE12412" s="5" t="s">
        <v>198</v>
      </c>
      <c r="AF12412">
        <f>MONTH(Table1[[#This Row],[Date Sent]])</f>
        <v>8</v>
      </c>
      <c r="AG12412">
        <f>YEAR(Table1[[#This Row],[Date Sent]])</f>
        <v>2024</v>
      </c>
    </row>
    <row r="12413" spans="1:34" x14ac:dyDescent="0.2">
      <c r="A12413" t="s">
        <v>612</v>
      </c>
      <c r="B12413" t="s">
        <v>762</v>
      </c>
      <c r="C12413" s="1">
        <v>42.36</v>
      </c>
      <c r="D12413" s="5">
        <v>45441</v>
      </c>
      <c r="E12413" t="s">
        <v>39</v>
      </c>
      <c r="F12413" s="1" t="s">
        <v>21</v>
      </c>
      <c r="G12413" s="42" t="s">
        <v>8285</v>
      </c>
      <c r="H12413" s="1"/>
      <c r="AC12413" s="5">
        <v>45506</v>
      </c>
      <c r="AD12413" s="5" t="s">
        <v>13199</v>
      </c>
      <c r="AE12413" s="5" t="s">
        <v>198</v>
      </c>
      <c r="AF12413">
        <f>MONTH(Table1[[#This Row],[Date Sent]])</f>
        <v>8</v>
      </c>
      <c r="AG12413">
        <f>YEAR(Table1[[#This Row],[Date Sent]])</f>
        <v>2024</v>
      </c>
    </row>
    <row r="12414" spans="1:34" x14ac:dyDescent="0.2">
      <c r="A12414" t="s">
        <v>612</v>
      </c>
      <c r="B12414" t="s">
        <v>762</v>
      </c>
      <c r="C12414" s="1">
        <v>190.79</v>
      </c>
      <c r="D12414" s="5">
        <v>45444</v>
      </c>
      <c r="E12414" t="s">
        <v>25</v>
      </c>
      <c r="F12414" s="1" t="s">
        <v>17</v>
      </c>
      <c r="G12414" s="42" t="s">
        <v>13201</v>
      </c>
      <c r="H12414" s="1"/>
      <c r="AC12414" s="5">
        <v>45506</v>
      </c>
      <c r="AD12414" s="5" t="s">
        <v>13199</v>
      </c>
      <c r="AE12414" s="5" t="s">
        <v>198</v>
      </c>
      <c r="AF12414">
        <f>MONTH(Table1[[#This Row],[Date Sent]])</f>
        <v>8</v>
      </c>
      <c r="AG12414">
        <f>YEAR(Table1[[#This Row],[Date Sent]])</f>
        <v>2024</v>
      </c>
    </row>
    <row r="12415" spans="1:34" x14ac:dyDescent="0.2">
      <c r="A12415" t="s">
        <v>804</v>
      </c>
      <c r="B12415" t="s">
        <v>805</v>
      </c>
      <c r="C12415" s="1">
        <v>540.1</v>
      </c>
      <c r="D12415" s="5">
        <v>45454</v>
      </c>
      <c r="E12415" t="s">
        <v>25</v>
      </c>
      <c r="F12415" s="1" t="s">
        <v>49</v>
      </c>
      <c r="G12415" s="42" t="s">
        <v>13202</v>
      </c>
      <c r="H12415" s="1"/>
      <c r="AC12415" s="5">
        <v>45506</v>
      </c>
      <c r="AD12415" s="5" t="s">
        <v>13203</v>
      </c>
      <c r="AE12415" s="5" t="s">
        <v>182</v>
      </c>
      <c r="AF12415">
        <f>MONTH(Table1[[#This Row],[Date Sent]])</f>
        <v>8</v>
      </c>
      <c r="AG12415">
        <f>YEAR(Table1[[#This Row],[Date Sent]])</f>
        <v>2024</v>
      </c>
    </row>
    <row r="12416" spans="1:34" x14ac:dyDescent="0.2">
      <c r="A12416" t="s">
        <v>804</v>
      </c>
      <c r="B12416" t="s">
        <v>805</v>
      </c>
      <c r="C12416" s="1">
        <v>147.44</v>
      </c>
      <c r="D12416" s="5">
        <v>45454</v>
      </c>
      <c r="E12416" t="s">
        <v>21</v>
      </c>
      <c r="F12416" s="1" t="s">
        <v>33</v>
      </c>
      <c r="G12416" s="42" t="s">
        <v>13204</v>
      </c>
      <c r="H12416" s="1"/>
      <c r="AC12416" s="5">
        <v>45506</v>
      </c>
      <c r="AD12416" s="5" t="s">
        <v>13203</v>
      </c>
      <c r="AE12416" s="5" t="s">
        <v>182</v>
      </c>
      <c r="AF12416">
        <f>MONTH(Table1[[#This Row],[Date Sent]])</f>
        <v>8</v>
      </c>
      <c r="AG12416">
        <f>YEAR(Table1[[#This Row],[Date Sent]])</f>
        <v>2024</v>
      </c>
    </row>
    <row r="12417" spans="1:33" x14ac:dyDescent="0.2">
      <c r="A12417" t="s">
        <v>804</v>
      </c>
      <c r="B12417" t="s">
        <v>805</v>
      </c>
      <c r="C12417" s="1">
        <v>251.6</v>
      </c>
      <c r="D12417" s="5">
        <v>45456</v>
      </c>
      <c r="E12417" t="s">
        <v>21</v>
      </c>
      <c r="F12417" s="1" t="s">
        <v>33</v>
      </c>
      <c r="G12417" s="42" t="s">
        <v>13205</v>
      </c>
      <c r="H12417" s="1"/>
      <c r="AC12417" s="5">
        <v>45506</v>
      </c>
      <c r="AD12417" s="5" t="s">
        <v>13203</v>
      </c>
      <c r="AE12417" s="5" t="s">
        <v>182</v>
      </c>
      <c r="AF12417">
        <f>MONTH(Table1[[#This Row],[Date Sent]])</f>
        <v>8</v>
      </c>
      <c r="AG12417">
        <f>YEAR(Table1[[#This Row],[Date Sent]])</f>
        <v>2024</v>
      </c>
    </row>
    <row r="12418" spans="1:33" x14ac:dyDescent="0.2">
      <c r="A12418" t="s">
        <v>92</v>
      </c>
      <c r="B12418" t="s">
        <v>12962</v>
      </c>
      <c r="C12418" s="1">
        <v>734.95</v>
      </c>
      <c r="D12418" s="5">
        <v>45478</v>
      </c>
      <c r="E12418" t="s">
        <v>3052</v>
      </c>
      <c r="F12418" s="1" t="s">
        <v>11869</v>
      </c>
      <c r="G12418" s="42" t="s">
        <v>13206</v>
      </c>
      <c r="H12418" s="1"/>
      <c r="AC12418" s="5">
        <v>45506</v>
      </c>
      <c r="AD12418" s="5" t="s">
        <v>13207</v>
      </c>
      <c r="AE12418" s="5" t="s">
        <v>13208</v>
      </c>
      <c r="AF12418">
        <f>MONTH(Table1[[#This Row],[Date Sent]])</f>
        <v>8</v>
      </c>
      <c r="AG12418">
        <f>YEAR(Table1[[#This Row],[Date Sent]])</f>
        <v>2024</v>
      </c>
    </row>
    <row r="12419" spans="1:33" x14ac:dyDescent="0.2">
      <c r="A12419" t="s">
        <v>11628</v>
      </c>
      <c r="B12419" t="s">
        <v>12855</v>
      </c>
      <c r="C12419" s="1">
        <v>12.08</v>
      </c>
      <c r="D12419" s="5">
        <v>45471</v>
      </c>
      <c r="E12419" t="s">
        <v>21</v>
      </c>
      <c r="F12419" s="1" t="s">
        <v>18</v>
      </c>
      <c r="G12419" s="42" t="s">
        <v>12856</v>
      </c>
      <c r="H12419" s="1"/>
      <c r="AC12419" s="5">
        <v>45506</v>
      </c>
      <c r="AD12419" s="5" t="s">
        <v>13209</v>
      </c>
      <c r="AE12419" s="5" t="s">
        <v>1770</v>
      </c>
      <c r="AF12419">
        <f>MONTH(Table1[[#This Row],[Date Sent]])</f>
        <v>8</v>
      </c>
      <c r="AG12419">
        <f>YEAR(Table1[[#This Row],[Date Sent]])</f>
        <v>2024</v>
      </c>
    </row>
    <row r="12420" spans="1:33" x14ac:dyDescent="0.2">
      <c r="A12420" t="s">
        <v>11582</v>
      </c>
      <c r="B12420" t="s">
        <v>12857</v>
      </c>
      <c r="C12420" s="1">
        <v>232.3</v>
      </c>
      <c r="D12420" s="5">
        <v>45476</v>
      </c>
      <c r="E12420" t="s">
        <v>21</v>
      </c>
      <c r="F12420" s="1" t="s">
        <v>33</v>
      </c>
      <c r="G12420" s="42" t="s">
        <v>12858</v>
      </c>
      <c r="H12420" s="1"/>
      <c r="AC12420" s="5">
        <v>45506</v>
      </c>
      <c r="AD12420" s="5" t="s">
        <v>13210</v>
      </c>
      <c r="AE12420" s="5" t="s">
        <v>174</v>
      </c>
      <c r="AF12420">
        <f>MONTH(Table1[[#This Row],[Date Sent]])</f>
        <v>8</v>
      </c>
      <c r="AG12420">
        <f>YEAR(Table1[[#This Row],[Date Sent]])</f>
        <v>2024</v>
      </c>
    </row>
    <row r="12421" spans="1:33" x14ac:dyDescent="0.2">
      <c r="A12421" t="s">
        <v>11582</v>
      </c>
      <c r="B12421" t="s">
        <v>12857</v>
      </c>
      <c r="C12421" s="1">
        <v>79.98</v>
      </c>
      <c r="D12421" s="5">
        <v>45478</v>
      </c>
      <c r="E12421" t="s">
        <v>21</v>
      </c>
      <c r="F12421" s="1" t="s">
        <v>33</v>
      </c>
      <c r="G12421" s="42" t="s">
        <v>928</v>
      </c>
      <c r="H12421" s="1"/>
      <c r="AC12421" s="5">
        <v>45506</v>
      </c>
      <c r="AD12421" s="5" t="s">
        <v>13210</v>
      </c>
      <c r="AE12421" s="5" t="s">
        <v>174</v>
      </c>
      <c r="AF12421">
        <f>MONTH(Table1[[#This Row],[Date Sent]])</f>
        <v>8</v>
      </c>
      <c r="AG12421">
        <f>YEAR(Table1[[#This Row],[Date Sent]])</f>
        <v>2024</v>
      </c>
    </row>
    <row r="12422" spans="1:33" x14ac:dyDescent="0.2">
      <c r="A12422" t="s">
        <v>11582</v>
      </c>
      <c r="B12422" t="s">
        <v>12857</v>
      </c>
      <c r="C12422" s="1">
        <v>37.799999999999997</v>
      </c>
      <c r="D12422" s="5">
        <v>45479</v>
      </c>
      <c r="E12422" t="s">
        <v>53</v>
      </c>
      <c r="F12422" s="1" t="s">
        <v>39</v>
      </c>
      <c r="G12422" s="42" t="s">
        <v>12859</v>
      </c>
      <c r="H12422" s="1"/>
      <c r="AC12422" s="5">
        <v>45506</v>
      </c>
      <c r="AD12422" s="5" t="s">
        <v>13210</v>
      </c>
      <c r="AE12422" s="5" t="s">
        <v>174</v>
      </c>
      <c r="AF12422">
        <f>MONTH(Table1[[#This Row],[Date Sent]])</f>
        <v>8</v>
      </c>
      <c r="AG12422">
        <f>YEAR(Table1[[#This Row],[Date Sent]])</f>
        <v>2024</v>
      </c>
    </row>
    <row r="12423" spans="1:33" x14ac:dyDescent="0.2">
      <c r="A12423" t="s">
        <v>11582</v>
      </c>
      <c r="B12423" t="s">
        <v>12857</v>
      </c>
      <c r="C12423" s="1">
        <v>11.9</v>
      </c>
      <c r="D12423" s="5">
        <v>45480</v>
      </c>
      <c r="E12423" t="s">
        <v>10</v>
      </c>
      <c r="F12423" s="1" t="s">
        <v>3052</v>
      </c>
      <c r="G12423" s="42" t="s">
        <v>12860</v>
      </c>
      <c r="H12423" s="1"/>
      <c r="AC12423" s="5">
        <v>45506</v>
      </c>
      <c r="AD12423" s="5" t="s">
        <v>13210</v>
      </c>
      <c r="AE12423" s="5" t="s">
        <v>174</v>
      </c>
      <c r="AF12423">
        <f>MONTH(Table1[[#This Row],[Date Sent]])</f>
        <v>8</v>
      </c>
      <c r="AG12423">
        <f>YEAR(Table1[[#This Row],[Date Sent]])</f>
        <v>2024</v>
      </c>
    </row>
    <row r="12424" spans="1:33" x14ac:dyDescent="0.2">
      <c r="A12424" t="s">
        <v>4716</v>
      </c>
      <c r="B12424" t="s">
        <v>12861</v>
      </c>
      <c r="C12424" s="1">
        <v>599.74</v>
      </c>
      <c r="D12424" s="5">
        <v>45435</v>
      </c>
      <c r="E12424" t="s">
        <v>21</v>
      </c>
      <c r="F12424" s="1" t="s">
        <v>30</v>
      </c>
      <c r="G12424" s="42" t="s">
        <v>12862</v>
      </c>
      <c r="H12424" s="1"/>
      <c r="AC12424" s="5">
        <v>45506</v>
      </c>
      <c r="AD12424" s="5" t="s">
        <v>13211</v>
      </c>
      <c r="AE12424" s="5" t="s">
        <v>13208</v>
      </c>
      <c r="AF12424">
        <f>MONTH(Table1[[#This Row],[Date Sent]])</f>
        <v>8</v>
      </c>
      <c r="AG12424">
        <f>YEAR(Table1[[#This Row],[Date Sent]])</f>
        <v>2024</v>
      </c>
    </row>
    <row r="12425" spans="1:33" x14ac:dyDescent="0.2">
      <c r="A12425" t="s">
        <v>325</v>
      </c>
      <c r="B12425" t="s">
        <v>12868</v>
      </c>
      <c r="C12425" s="1">
        <v>61.38</v>
      </c>
      <c r="D12425" s="5">
        <v>45479</v>
      </c>
      <c r="E12425" t="s">
        <v>11</v>
      </c>
      <c r="F12425" s="1" t="s">
        <v>4</v>
      </c>
      <c r="G12425" s="42" t="s">
        <v>12869</v>
      </c>
      <c r="H12425" s="1"/>
      <c r="AC12425" s="5">
        <v>45506</v>
      </c>
      <c r="AD12425" s="5" t="s">
        <v>13212</v>
      </c>
      <c r="AE12425" s="5" t="s">
        <v>272</v>
      </c>
      <c r="AF12425">
        <f>MONTH(Table1[[#This Row],[Date Sent]])</f>
        <v>8</v>
      </c>
      <c r="AG12425">
        <f>YEAR(Table1[[#This Row],[Date Sent]])</f>
        <v>2024</v>
      </c>
    </row>
    <row r="12426" spans="1:33" x14ac:dyDescent="0.2">
      <c r="A12426" t="s">
        <v>532</v>
      </c>
      <c r="B12426" t="s">
        <v>12872</v>
      </c>
      <c r="C12426" s="1">
        <v>106.92</v>
      </c>
      <c r="D12426" s="5">
        <v>45460</v>
      </c>
      <c r="E12426" t="s">
        <v>16</v>
      </c>
      <c r="F12426" s="1" t="s">
        <v>17</v>
      </c>
      <c r="G12426" s="42" t="s">
        <v>12300</v>
      </c>
      <c r="H12426" s="1"/>
      <c r="AC12426" s="5">
        <v>45506</v>
      </c>
      <c r="AD12426" s="5" t="s">
        <v>13213</v>
      </c>
      <c r="AE12426" s="5" t="s">
        <v>298</v>
      </c>
      <c r="AF12426">
        <f>MONTH(Table1[[#This Row],[Date Sent]])</f>
        <v>8</v>
      </c>
      <c r="AG12426">
        <f>YEAR(Table1[[#This Row],[Date Sent]])</f>
        <v>2024</v>
      </c>
    </row>
    <row r="12427" spans="1:33" x14ac:dyDescent="0.2">
      <c r="A12427" t="s">
        <v>532</v>
      </c>
      <c r="B12427" t="s">
        <v>12872</v>
      </c>
      <c r="C12427" s="1">
        <v>90.92</v>
      </c>
      <c r="D12427" s="5">
        <v>45463</v>
      </c>
      <c r="E12427" t="s">
        <v>21</v>
      </c>
      <c r="F12427" s="1" t="s">
        <v>1193</v>
      </c>
      <c r="G12427" s="42" t="s">
        <v>12873</v>
      </c>
      <c r="H12427" s="1"/>
      <c r="AC12427" s="5">
        <v>45506</v>
      </c>
      <c r="AD12427" s="5" t="s">
        <v>13213</v>
      </c>
      <c r="AE12427" s="5" t="s">
        <v>298</v>
      </c>
      <c r="AF12427">
        <f>MONTH(Table1[[#This Row],[Date Sent]])</f>
        <v>8</v>
      </c>
      <c r="AG12427">
        <f>YEAR(Table1[[#This Row],[Date Sent]])</f>
        <v>2024</v>
      </c>
    </row>
    <row r="12428" spans="1:33" x14ac:dyDescent="0.2">
      <c r="A12428" t="s">
        <v>532</v>
      </c>
      <c r="B12428" t="s">
        <v>12872</v>
      </c>
      <c r="C12428" s="1">
        <v>85</v>
      </c>
      <c r="D12428" s="5">
        <v>45464</v>
      </c>
      <c r="E12428" t="s">
        <v>13</v>
      </c>
      <c r="F12428" s="1" t="s">
        <v>16</v>
      </c>
      <c r="G12428" s="42" t="s">
        <v>12874</v>
      </c>
      <c r="H12428" s="1"/>
      <c r="AC12428" s="5">
        <v>45506</v>
      </c>
      <c r="AD12428" s="5" t="s">
        <v>13213</v>
      </c>
      <c r="AE12428" s="5" t="s">
        <v>298</v>
      </c>
      <c r="AF12428">
        <f>MONTH(Table1[[#This Row],[Date Sent]])</f>
        <v>8</v>
      </c>
      <c r="AG12428">
        <f>YEAR(Table1[[#This Row],[Date Sent]])</f>
        <v>2024</v>
      </c>
    </row>
    <row r="12429" spans="1:33" x14ac:dyDescent="0.2">
      <c r="A12429" t="s">
        <v>410</v>
      </c>
      <c r="B12429" t="s">
        <v>571</v>
      </c>
      <c r="C12429" s="1">
        <v>100.12</v>
      </c>
      <c r="D12429" s="5">
        <v>45345</v>
      </c>
      <c r="E12429" t="s">
        <v>21</v>
      </c>
      <c r="F12429" s="1" t="s">
        <v>11869</v>
      </c>
      <c r="G12429" s="42" t="s">
        <v>12875</v>
      </c>
      <c r="H12429" s="1"/>
      <c r="AC12429" s="5">
        <v>45506</v>
      </c>
      <c r="AD12429" s="5" t="s">
        <v>13214</v>
      </c>
      <c r="AE12429" s="5" t="s">
        <v>298</v>
      </c>
      <c r="AF12429">
        <f>MONTH(Table1[[#This Row],[Date Sent]])</f>
        <v>8</v>
      </c>
      <c r="AG12429">
        <f>YEAR(Table1[[#This Row],[Date Sent]])</f>
        <v>2024</v>
      </c>
    </row>
    <row r="12430" spans="1:33" x14ac:dyDescent="0.2">
      <c r="A12430" t="s">
        <v>410</v>
      </c>
      <c r="B12430" t="s">
        <v>571</v>
      </c>
      <c r="C12430" s="1">
        <v>8.5399999999999991</v>
      </c>
      <c r="D12430" s="5">
        <v>45363</v>
      </c>
      <c r="E12430" t="s">
        <v>21</v>
      </c>
      <c r="F12430" s="1" t="s">
        <v>1193</v>
      </c>
      <c r="G12430" s="42" t="s">
        <v>10878</v>
      </c>
      <c r="H12430" s="1"/>
      <c r="AC12430" s="5">
        <v>45506</v>
      </c>
      <c r="AD12430" s="5" t="s">
        <v>13214</v>
      </c>
      <c r="AE12430" s="5" t="s">
        <v>298</v>
      </c>
      <c r="AF12430">
        <f>MONTH(Table1[[#This Row],[Date Sent]])</f>
        <v>8</v>
      </c>
      <c r="AG12430">
        <f>YEAR(Table1[[#This Row],[Date Sent]])</f>
        <v>2024</v>
      </c>
    </row>
    <row r="12431" spans="1:33" x14ac:dyDescent="0.2">
      <c r="A12431" t="s">
        <v>410</v>
      </c>
      <c r="B12431" t="s">
        <v>571</v>
      </c>
      <c r="C12431" s="1">
        <v>7.2</v>
      </c>
      <c r="D12431" s="5">
        <v>45363</v>
      </c>
      <c r="E12431" t="s">
        <v>21</v>
      </c>
      <c r="F12431" s="1" t="s">
        <v>18</v>
      </c>
      <c r="G12431" s="42" t="s">
        <v>1713</v>
      </c>
      <c r="H12431" s="1"/>
      <c r="AC12431" s="5">
        <v>45506</v>
      </c>
      <c r="AD12431" s="5" t="s">
        <v>13214</v>
      </c>
      <c r="AE12431" s="5" t="s">
        <v>298</v>
      </c>
      <c r="AF12431">
        <f>MONTH(Table1[[#This Row],[Date Sent]])</f>
        <v>8</v>
      </c>
      <c r="AG12431">
        <f>YEAR(Table1[[#This Row],[Date Sent]])</f>
        <v>2024</v>
      </c>
    </row>
    <row r="12432" spans="1:33" x14ac:dyDescent="0.2">
      <c r="A12432" t="s">
        <v>410</v>
      </c>
      <c r="B12432" t="s">
        <v>571</v>
      </c>
      <c r="C12432" s="1">
        <v>24.08</v>
      </c>
      <c r="D12432" s="5">
        <v>45364</v>
      </c>
      <c r="E12432" t="s">
        <v>21</v>
      </c>
      <c r="F12432" s="1" t="s">
        <v>33</v>
      </c>
      <c r="G12432" s="42" t="s">
        <v>12876</v>
      </c>
      <c r="H12432" s="1"/>
      <c r="AC12432" s="5">
        <v>45506</v>
      </c>
      <c r="AD12432" s="5" t="s">
        <v>13214</v>
      </c>
      <c r="AE12432" s="5" t="s">
        <v>298</v>
      </c>
      <c r="AF12432">
        <f>MONTH(Table1[[#This Row],[Date Sent]])</f>
        <v>8</v>
      </c>
      <c r="AG12432">
        <f>YEAR(Table1[[#This Row],[Date Sent]])</f>
        <v>2024</v>
      </c>
    </row>
    <row r="12433" spans="1:33" x14ac:dyDescent="0.2">
      <c r="A12433" t="s">
        <v>389</v>
      </c>
      <c r="B12433" t="s">
        <v>800</v>
      </c>
      <c r="C12433" s="1">
        <v>192.55</v>
      </c>
      <c r="D12433" s="5">
        <v>45441</v>
      </c>
      <c r="E12433" t="s">
        <v>25</v>
      </c>
      <c r="F12433" s="1" t="s">
        <v>17</v>
      </c>
      <c r="G12433" s="42" t="s">
        <v>12849</v>
      </c>
      <c r="H12433" s="1"/>
      <c r="AC12433" s="5">
        <v>45506</v>
      </c>
      <c r="AD12433" s="5" t="s">
        <v>13215</v>
      </c>
      <c r="AE12433" s="5" t="s">
        <v>140</v>
      </c>
      <c r="AF12433">
        <f>MONTH(Table1[[#This Row],[Date Sent]])</f>
        <v>8</v>
      </c>
      <c r="AG12433">
        <f>YEAR(Table1[[#This Row],[Date Sent]])</f>
        <v>2024</v>
      </c>
    </row>
    <row r="12434" spans="1:33" x14ac:dyDescent="0.2">
      <c r="A12434" t="s">
        <v>389</v>
      </c>
      <c r="B12434" t="s">
        <v>800</v>
      </c>
      <c r="C12434" s="1">
        <v>-15.94</v>
      </c>
      <c r="D12434" s="5">
        <v>45445</v>
      </c>
      <c r="E12434" t="s">
        <v>21</v>
      </c>
      <c r="F12434" s="1" t="s">
        <v>11869</v>
      </c>
      <c r="G12434" s="42" t="s">
        <v>12850</v>
      </c>
      <c r="H12434" s="1"/>
      <c r="AC12434" s="5">
        <v>45506</v>
      </c>
      <c r="AD12434" s="5" t="s">
        <v>13215</v>
      </c>
      <c r="AE12434" s="5" t="s">
        <v>140</v>
      </c>
      <c r="AF12434">
        <f>MONTH(Table1[[#This Row],[Date Sent]])</f>
        <v>8</v>
      </c>
      <c r="AG12434">
        <f>YEAR(Table1[[#This Row],[Date Sent]])</f>
        <v>2024</v>
      </c>
    </row>
    <row r="12435" spans="1:33" x14ac:dyDescent="0.2">
      <c r="A12435" t="s">
        <v>389</v>
      </c>
      <c r="B12435" t="s">
        <v>800</v>
      </c>
      <c r="C12435" s="1">
        <v>86.16</v>
      </c>
      <c r="D12435" s="5">
        <v>45445</v>
      </c>
      <c r="E12435" t="s">
        <v>21</v>
      </c>
      <c r="F12435" s="1" t="s">
        <v>15</v>
      </c>
      <c r="G12435" s="42" t="s">
        <v>12851</v>
      </c>
      <c r="H12435" s="1"/>
      <c r="AC12435" s="5">
        <v>45506</v>
      </c>
      <c r="AD12435" s="5" t="s">
        <v>13215</v>
      </c>
      <c r="AE12435" s="5" t="s">
        <v>140</v>
      </c>
      <c r="AF12435">
        <f>MONTH(Table1[[#This Row],[Date Sent]])</f>
        <v>8</v>
      </c>
      <c r="AG12435">
        <f>YEAR(Table1[[#This Row],[Date Sent]])</f>
        <v>2024</v>
      </c>
    </row>
    <row r="12436" spans="1:33" x14ac:dyDescent="0.2">
      <c r="A12436" t="s">
        <v>389</v>
      </c>
      <c r="B12436" t="s">
        <v>800</v>
      </c>
      <c r="C12436" s="1">
        <v>81.260000000000005</v>
      </c>
      <c r="D12436" s="5">
        <v>45446</v>
      </c>
      <c r="E12436" t="s">
        <v>21</v>
      </c>
      <c r="F12436" s="1" t="s">
        <v>15</v>
      </c>
      <c r="G12436" s="42" t="s">
        <v>12851</v>
      </c>
      <c r="H12436" s="1"/>
      <c r="AC12436" s="5">
        <v>45506</v>
      </c>
      <c r="AD12436" s="5" t="s">
        <v>13215</v>
      </c>
      <c r="AE12436" s="5" t="s">
        <v>140</v>
      </c>
      <c r="AF12436">
        <f>MONTH(Table1[[#This Row],[Date Sent]])</f>
        <v>8</v>
      </c>
      <c r="AG12436">
        <f>YEAR(Table1[[#This Row],[Date Sent]])</f>
        <v>2024</v>
      </c>
    </row>
    <row r="12437" spans="1:33" x14ac:dyDescent="0.2">
      <c r="A12437" t="s">
        <v>804</v>
      </c>
      <c r="B12437" t="s">
        <v>13216</v>
      </c>
      <c r="C12437" s="1">
        <v>1</v>
      </c>
      <c r="D12437" s="5">
        <v>45463</v>
      </c>
      <c r="E12437" t="s">
        <v>5</v>
      </c>
      <c r="F12437" s="1" t="s">
        <v>11869</v>
      </c>
      <c r="G12437" s="42"/>
      <c r="H12437" s="1"/>
      <c r="AC12437" s="5">
        <v>45506</v>
      </c>
      <c r="AD12437" s="5" t="s">
        <v>13203</v>
      </c>
      <c r="AE12437" s="5" t="s">
        <v>182</v>
      </c>
      <c r="AF12437">
        <f>MONTH(Table1[[#This Row],[Date Sent]])</f>
        <v>8</v>
      </c>
      <c r="AG12437">
        <f>YEAR(Table1[[#This Row],[Date Sent]])</f>
        <v>2024</v>
      </c>
    </row>
    <row r="12438" spans="1:33" x14ac:dyDescent="0.2">
      <c r="A12438" t="s">
        <v>804</v>
      </c>
      <c r="B12438" t="s">
        <v>13216</v>
      </c>
      <c r="C12438" s="1">
        <v>244.6</v>
      </c>
      <c r="D12438" s="5">
        <v>45463</v>
      </c>
      <c r="E12438" t="s">
        <v>21</v>
      </c>
      <c r="F12438" s="1" t="s">
        <v>33</v>
      </c>
      <c r="G12438" s="42" t="s">
        <v>13217</v>
      </c>
      <c r="H12438" s="1"/>
      <c r="AC12438" s="5">
        <v>45506</v>
      </c>
      <c r="AD12438" s="5" t="s">
        <v>13203</v>
      </c>
      <c r="AE12438" s="5" t="s">
        <v>182</v>
      </c>
      <c r="AF12438">
        <f>MONTH(Table1[[#This Row],[Date Sent]])</f>
        <v>8</v>
      </c>
      <c r="AG12438">
        <f>YEAR(Table1[[#This Row],[Date Sent]])</f>
        <v>2024</v>
      </c>
    </row>
    <row r="12439" spans="1:33" x14ac:dyDescent="0.2">
      <c r="A12439" t="s">
        <v>804</v>
      </c>
      <c r="B12439" t="s">
        <v>13216</v>
      </c>
      <c r="C12439" s="1">
        <v>1</v>
      </c>
      <c r="D12439" s="5">
        <v>45464</v>
      </c>
      <c r="E12439" t="s">
        <v>5</v>
      </c>
      <c r="F12439" s="1" t="s">
        <v>11869</v>
      </c>
      <c r="G12439" s="42"/>
      <c r="H12439" s="1"/>
      <c r="AC12439" s="5">
        <v>45506</v>
      </c>
      <c r="AD12439" s="5" t="s">
        <v>13203</v>
      </c>
      <c r="AE12439" s="5" t="s">
        <v>182</v>
      </c>
      <c r="AF12439">
        <f>MONTH(Table1[[#This Row],[Date Sent]])</f>
        <v>8</v>
      </c>
      <c r="AG12439">
        <f>YEAR(Table1[[#This Row],[Date Sent]])</f>
        <v>2024</v>
      </c>
    </row>
    <row r="12440" spans="1:33" x14ac:dyDescent="0.2">
      <c r="A12440" t="s">
        <v>804</v>
      </c>
      <c r="B12440" t="s">
        <v>13216</v>
      </c>
      <c r="C12440" s="1">
        <v>75.650000000000006</v>
      </c>
      <c r="D12440" s="5">
        <v>45464</v>
      </c>
      <c r="E12440" t="s">
        <v>25</v>
      </c>
      <c r="F12440" s="1" t="s">
        <v>17</v>
      </c>
      <c r="G12440" s="42" t="s">
        <v>13218</v>
      </c>
      <c r="H12440" s="1"/>
      <c r="AC12440" s="5">
        <v>45506</v>
      </c>
      <c r="AD12440" s="5" t="s">
        <v>13203</v>
      </c>
      <c r="AE12440" s="5" t="s">
        <v>182</v>
      </c>
      <c r="AF12440">
        <f>MONTH(Table1[[#This Row],[Date Sent]])</f>
        <v>8</v>
      </c>
      <c r="AG12440">
        <f>YEAR(Table1[[#This Row],[Date Sent]])</f>
        <v>2024</v>
      </c>
    </row>
    <row r="12441" spans="1:33" x14ac:dyDescent="0.2">
      <c r="A12441" t="s">
        <v>804</v>
      </c>
      <c r="B12441" t="s">
        <v>13216</v>
      </c>
      <c r="C12441" s="1">
        <v>212.07</v>
      </c>
      <c r="D12441" s="5">
        <v>45464</v>
      </c>
      <c r="E12441" t="s">
        <v>25</v>
      </c>
      <c r="F12441" s="1" t="s">
        <v>17</v>
      </c>
      <c r="G12441" s="42" t="s">
        <v>13218</v>
      </c>
      <c r="H12441" s="1"/>
      <c r="AC12441" s="5">
        <v>45506</v>
      </c>
      <c r="AD12441" s="5" t="s">
        <v>13203</v>
      </c>
      <c r="AE12441" s="5" t="s">
        <v>182</v>
      </c>
      <c r="AF12441">
        <f>MONTH(Table1[[#This Row],[Date Sent]])</f>
        <v>8</v>
      </c>
      <c r="AG12441">
        <f>YEAR(Table1[[#This Row],[Date Sent]])</f>
        <v>2024</v>
      </c>
    </row>
    <row r="12442" spans="1:33" x14ac:dyDescent="0.2">
      <c r="A12442" t="s">
        <v>804</v>
      </c>
      <c r="B12442" t="s">
        <v>13216</v>
      </c>
      <c r="C12442" s="1">
        <v>32.200000000000003</v>
      </c>
      <c r="D12442" s="5">
        <v>45469</v>
      </c>
      <c r="E12442" t="s">
        <v>25</v>
      </c>
      <c r="F12442" s="1" t="s">
        <v>39</v>
      </c>
      <c r="G12442" s="42" t="s">
        <v>13219</v>
      </c>
      <c r="H12442" s="1"/>
      <c r="AC12442" s="5">
        <v>45506</v>
      </c>
      <c r="AD12442" s="5" t="s">
        <v>13203</v>
      </c>
      <c r="AE12442" s="5" t="s">
        <v>182</v>
      </c>
      <c r="AF12442">
        <f>MONTH(Table1[[#This Row],[Date Sent]])</f>
        <v>8</v>
      </c>
      <c r="AG12442">
        <f>YEAR(Table1[[#This Row],[Date Sent]])</f>
        <v>2024</v>
      </c>
    </row>
    <row r="12443" spans="1:33" x14ac:dyDescent="0.2">
      <c r="A12443" t="s">
        <v>804</v>
      </c>
      <c r="B12443" t="s">
        <v>13216</v>
      </c>
      <c r="C12443" s="1">
        <v>10.68</v>
      </c>
      <c r="D12443" s="5">
        <v>45475</v>
      </c>
      <c r="E12443" t="s">
        <v>25</v>
      </c>
      <c r="F12443" s="1" t="s">
        <v>39</v>
      </c>
      <c r="G12443" s="42" t="s">
        <v>13220</v>
      </c>
      <c r="H12443" s="1"/>
      <c r="AC12443" s="5">
        <v>45506</v>
      </c>
      <c r="AD12443" s="5" t="s">
        <v>13203</v>
      </c>
      <c r="AE12443" s="5" t="s">
        <v>182</v>
      </c>
      <c r="AF12443">
        <f>MONTH(Table1[[#This Row],[Date Sent]])</f>
        <v>8</v>
      </c>
      <c r="AG12443">
        <f>YEAR(Table1[[#This Row],[Date Sent]])</f>
        <v>2024</v>
      </c>
    </row>
    <row r="12444" spans="1:33" x14ac:dyDescent="0.2">
      <c r="A12444" t="s">
        <v>804</v>
      </c>
      <c r="B12444" t="s">
        <v>13216</v>
      </c>
      <c r="C12444" s="1">
        <v>29.12</v>
      </c>
      <c r="D12444" s="5">
        <v>45483</v>
      </c>
      <c r="E12444" t="s">
        <v>15</v>
      </c>
      <c r="F12444" s="1" t="s">
        <v>18</v>
      </c>
      <c r="G12444" s="42" t="s">
        <v>13221</v>
      </c>
      <c r="H12444" s="1"/>
      <c r="AC12444" s="5">
        <v>45506</v>
      </c>
      <c r="AD12444" s="5" t="s">
        <v>13203</v>
      </c>
      <c r="AE12444" s="5" t="s">
        <v>182</v>
      </c>
      <c r="AF12444">
        <f>MONTH(Table1[[#This Row],[Date Sent]])</f>
        <v>8</v>
      </c>
      <c r="AG12444">
        <f>YEAR(Table1[[#This Row],[Date Sent]])</f>
        <v>2024</v>
      </c>
    </row>
    <row r="12445" spans="1:33" x14ac:dyDescent="0.2">
      <c r="A12445" t="s">
        <v>804</v>
      </c>
      <c r="B12445" t="s">
        <v>13216</v>
      </c>
      <c r="C12445" s="1">
        <v>260.06</v>
      </c>
      <c r="D12445" s="5">
        <v>45484</v>
      </c>
      <c r="E12445" t="s">
        <v>25</v>
      </c>
      <c r="F12445" s="1" t="s">
        <v>33</v>
      </c>
      <c r="G12445" s="42" t="s">
        <v>13222</v>
      </c>
      <c r="H12445" s="1"/>
      <c r="AC12445" s="5">
        <v>45506</v>
      </c>
      <c r="AD12445" s="5" t="s">
        <v>13203</v>
      </c>
      <c r="AE12445" s="5" t="s">
        <v>182</v>
      </c>
      <c r="AF12445">
        <f>MONTH(Table1[[#This Row],[Date Sent]])</f>
        <v>8</v>
      </c>
      <c r="AG12445">
        <f>YEAR(Table1[[#This Row],[Date Sent]])</f>
        <v>2024</v>
      </c>
    </row>
    <row r="12446" spans="1:33" x14ac:dyDescent="0.2">
      <c r="A12446" t="s">
        <v>804</v>
      </c>
      <c r="B12446" t="s">
        <v>13216</v>
      </c>
      <c r="C12446" s="1">
        <v>321.22000000000003</v>
      </c>
      <c r="D12446" s="5">
        <v>45484</v>
      </c>
      <c r="E12446" t="s">
        <v>25</v>
      </c>
      <c r="F12446" s="1" t="s">
        <v>33</v>
      </c>
      <c r="G12446" s="42" t="s">
        <v>13223</v>
      </c>
      <c r="H12446" s="1"/>
      <c r="AC12446" s="5">
        <v>45506</v>
      </c>
      <c r="AD12446" s="5" t="s">
        <v>13203</v>
      </c>
      <c r="AE12446" s="5" t="s">
        <v>182</v>
      </c>
      <c r="AF12446">
        <f>MONTH(Table1[[#This Row],[Date Sent]])</f>
        <v>8</v>
      </c>
      <c r="AG12446">
        <f>YEAR(Table1[[#This Row],[Date Sent]])</f>
        <v>2024</v>
      </c>
    </row>
    <row r="12447" spans="1:33" x14ac:dyDescent="0.2">
      <c r="A12447" t="s">
        <v>2541</v>
      </c>
      <c r="B12447" t="s">
        <v>13224</v>
      </c>
      <c r="C12447" s="1">
        <v>193.04</v>
      </c>
      <c r="D12447" s="5">
        <v>45454</v>
      </c>
      <c r="E12447" t="s">
        <v>21</v>
      </c>
      <c r="F12447" s="1" t="s">
        <v>33</v>
      </c>
      <c r="G12447" s="42" t="s">
        <v>933</v>
      </c>
      <c r="H12447" s="1"/>
      <c r="AC12447" s="5">
        <v>45506</v>
      </c>
      <c r="AD12447" s="5" t="s">
        <v>13225</v>
      </c>
      <c r="AE12447" s="5" t="s">
        <v>266</v>
      </c>
      <c r="AF12447">
        <f>MONTH(Table1[[#This Row],[Date Sent]])</f>
        <v>8</v>
      </c>
      <c r="AG12447">
        <f>YEAR(Table1[[#This Row],[Date Sent]])</f>
        <v>2024</v>
      </c>
    </row>
    <row r="12448" spans="1:33" x14ac:dyDescent="0.2">
      <c r="A12448" t="s">
        <v>2541</v>
      </c>
      <c r="B12448" t="s">
        <v>13224</v>
      </c>
      <c r="C12448" s="1">
        <v>106.54</v>
      </c>
      <c r="D12448" s="5">
        <v>45454</v>
      </c>
      <c r="E12448" t="s">
        <v>15</v>
      </c>
      <c r="F12448" s="1" t="s">
        <v>17</v>
      </c>
      <c r="G12448" s="42" t="s">
        <v>13226</v>
      </c>
      <c r="H12448" s="1"/>
      <c r="AC12448" s="5">
        <v>45506</v>
      </c>
      <c r="AD12448" s="5" t="s">
        <v>13225</v>
      </c>
      <c r="AE12448" s="5" t="s">
        <v>266</v>
      </c>
      <c r="AF12448">
        <f>MONTH(Table1[[#This Row],[Date Sent]])</f>
        <v>8</v>
      </c>
      <c r="AG12448">
        <f>YEAR(Table1[[#This Row],[Date Sent]])</f>
        <v>2024</v>
      </c>
    </row>
    <row r="12449" spans="1:33" x14ac:dyDescent="0.2">
      <c r="A12449" t="s">
        <v>2541</v>
      </c>
      <c r="B12449" t="s">
        <v>13224</v>
      </c>
      <c r="C12449" s="1">
        <v>33.22</v>
      </c>
      <c r="D12449" s="5">
        <v>45461</v>
      </c>
      <c r="E12449" t="s">
        <v>20</v>
      </c>
      <c r="F12449" s="1" t="s">
        <v>39</v>
      </c>
      <c r="G12449" s="42" t="s">
        <v>10994</v>
      </c>
      <c r="H12449" s="1"/>
      <c r="AC12449" s="5">
        <v>45506</v>
      </c>
      <c r="AD12449" s="5" t="s">
        <v>13225</v>
      </c>
      <c r="AE12449" s="5" t="s">
        <v>266</v>
      </c>
      <c r="AF12449">
        <f>MONTH(Table1[[#This Row],[Date Sent]])</f>
        <v>8</v>
      </c>
      <c r="AG12449">
        <f>YEAR(Table1[[#This Row],[Date Sent]])</f>
        <v>2024</v>
      </c>
    </row>
    <row r="12450" spans="1:33" x14ac:dyDescent="0.2">
      <c r="A12450" t="s">
        <v>2541</v>
      </c>
      <c r="B12450" t="s">
        <v>13224</v>
      </c>
      <c r="C12450" s="1">
        <v>65.44</v>
      </c>
      <c r="D12450" s="5">
        <v>45471</v>
      </c>
      <c r="E12450" t="s">
        <v>21</v>
      </c>
      <c r="F12450" s="1" t="s">
        <v>33</v>
      </c>
      <c r="G12450" s="42" t="s">
        <v>13227</v>
      </c>
      <c r="H12450" s="1"/>
      <c r="AC12450" s="5">
        <v>45506</v>
      </c>
      <c r="AD12450" s="5" t="s">
        <v>13225</v>
      </c>
      <c r="AE12450" s="5" t="s">
        <v>266</v>
      </c>
      <c r="AF12450">
        <f>MONTH(Table1[[#This Row],[Date Sent]])</f>
        <v>8</v>
      </c>
      <c r="AG12450">
        <f>YEAR(Table1[[#This Row],[Date Sent]])</f>
        <v>2024</v>
      </c>
    </row>
    <row r="12451" spans="1:33" x14ac:dyDescent="0.2">
      <c r="A12451" t="s">
        <v>585</v>
      </c>
      <c r="B12451" t="s">
        <v>11641</v>
      </c>
      <c r="C12451" s="1">
        <v>10.69</v>
      </c>
      <c r="D12451" s="5">
        <v>45475</v>
      </c>
      <c r="E12451" t="s">
        <v>25</v>
      </c>
      <c r="F12451" s="1" t="s">
        <v>33</v>
      </c>
      <c r="G12451" s="42" t="s">
        <v>13228</v>
      </c>
      <c r="H12451" s="1"/>
      <c r="AC12451" s="5">
        <v>45506</v>
      </c>
      <c r="AD12451" s="5" t="s">
        <v>13229</v>
      </c>
      <c r="AE12451" s="5" t="s">
        <v>475</v>
      </c>
      <c r="AF12451">
        <f>MONTH(Table1[[#This Row],[Date Sent]])</f>
        <v>8</v>
      </c>
      <c r="AG12451">
        <f>YEAR(Table1[[#This Row],[Date Sent]])</f>
        <v>2024</v>
      </c>
    </row>
    <row r="12452" spans="1:33" x14ac:dyDescent="0.2">
      <c r="A12452" t="s">
        <v>585</v>
      </c>
      <c r="B12452" t="s">
        <v>11641</v>
      </c>
      <c r="C12452" s="1">
        <v>62.66</v>
      </c>
      <c r="D12452" s="5">
        <v>45481</v>
      </c>
      <c r="E12452" t="s">
        <v>21</v>
      </c>
      <c r="F12452" s="1" t="s">
        <v>33</v>
      </c>
      <c r="G12452" s="42" t="s">
        <v>13230</v>
      </c>
      <c r="H12452" s="1"/>
      <c r="AC12452" s="5">
        <v>45506</v>
      </c>
      <c r="AD12452" s="5" t="s">
        <v>13229</v>
      </c>
      <c r="AE12452" s="5" t="s">
        <v>475</v>
      </c>
      <c r="AF12452">
        <f>MONTH(Table1[[#This Row],[Date Sent]])</f>
        <v>8</v>
      </c>
      <c r="AG12452">
        <f>YEAR(Table1[[#This Row],[Date Sent]])</f>
        <v>2024</v>
      </c>
    </row>
    <row r="12453" spans="1:33" x14ac:dyDescent="0.2">
      <c r="A12453" t="s">
        <v>2531</v>
      </c>
      <c r="B12453" t="s">
        <v>11588</v>
      </c>
      <c r="C12453" s="1">
        <v>54.95</v>
      </c>
      <c r="D12453" s="5">
        <v>45435</v>
      </c>
      <c r="E12453" t="s">
        <v>33</v>
      </c>
      <c r="F12453" s="1" t="s">
        <v>21</v>
      </c>
      <c r="G12453" s="42" t="s">
        <v>13231</v>
      </c>
      <c r="H12453" s="1"/>
      <c r="AC12453" s="5">
        <v>45506</v>
      </c>
      <c r="AD12453" s="5" t="s">
        <v>13232</v>
      </c>
      <c r="AE12453" s="5" t="s">
        <v>243</v>
      </c>
      <c r="AF12453">
        <f>MONTH(Table1[[#This Row],[Date Sent]])</f>
        <v>8</v>
      </c>
      <c r="AG12453">
        <f>YEAR(Table1[[#This Row],[Date Sent]])</f>
        <v>2024</v>
      </c>
    </row>
    <row r="12454" spans="1:33" x14ac:dyDescent="0.2">
      <c r="A12454" t="s">
        <v>2531</v>
      </c>
      <c r="B12454" t="s">
        <v>11588</v>
      </c>
      <c r="C12454" s="1">
        <v>235.87</v>
      </c>
      <c r="D12454" s="5">
        <v>45436</v>
      </c>
      <c r="E12454" t="s">
        <v>20</v>
      </c>
      <c r="F12454" s="1" t="s">
        <v>17</v>
      </c>
      <c r="G12454" s="42" t="s">
        <v>13233</v>
      </c>
      <c r="H12454" s="1"/>
      <c r="AC12454" s="5">
        <v>45506</v>
      </c>
      <c r="AD12454" s="5" t="s">
        <v>13232</v>
      </c>
      <c r="AE12454" s="5" t="s">
        <v>243</v>
      </c>
      <c r="AF12454">
        <f>MONTH(Table1[[#This Row],[Date Sent]])</f>
        <v>8</v>
      </c>
      <c r="AG12454">
        <f>YEAR(Table1[[#This Row],[Date Sent]])</f>
        <v>2024</v>
      </c>
    </row>
    <row r="12455" spans="1:33" x14ac:dyDescent="0.2">
      <c r="A12455" t="s">
        <v>2531</v>
      </c>
      <c r="B12455" t="s">
        <v>11588</v>
      </c>
      <c r="C12455" s="1">
        <v>33.61</v>
      </c>
      <c r="D12455" s="5">
        <v>45436</v>
      </c>
      <c r="E12455" t="s">
        <v>20</v>
      </c>
      <c r="F12455" s="1" t="s">
        <v>39</v>
      </c>
      <c r="G12455" s="42" t="s">
        <v>13234</v>
      </c>
      <c r="H12455" s="1"/>
      <c r="AC12455" s="5">
        <v>45506</v>
      </c>
      <c r="AD12455" s="5" t="s">
        <v>13232</v>
      </c>
      <c r="AE12455" s="5" t="s">
        <v>243</v>
      </c>
      <c r="AF12455">
        <f>MONTH(Table1[[#This Row],[Date Sent]])</f>
        <v>8</v>
      </c>
      <c r="AG12455">
        <f>YEAR(Table1[[#This Row],[Date Sent]])</f>
        <v>2024</v>
      </c>
    </row>
    <row r="12456" spans="1:33" x14ac:dyDescent="0.2">
      <c r="A12456" t="s">
        <v>2531</v>
      </c>
      <c r="B12456" t="s">
        <v>11588</v>
      </c>
      <c r="C12456" s="1">
        <v>133.61000000000001</v>
      </c>
      <c r="D12456" s="5">
        <v>45446</v>
      </c>
      <c r="E12456" t="s">
        <v>46</v>
      </c>
      <c r="F12456" s="1" t="s">
        <v>15</v>
      </c>
      <c r="G12456" s="42" t="s">
        <v>13235</v>
      </c>
      <c r="H12456" s="1"/>
      <c r="AC12456" s="5">
        <v>45506</v>
      </c>
      <c r="AD12456" s="5" t="s">
        <v>13232</v>
      </c>
      <c r="AE12456" s="5" t="s">
        <v>243</v>
      </c>
      <c r="AF12456">
        <f>MONTH(Table1[[#This Row],[Date Sent]])</f>
        <v>8</v>
      </c>
      <c r="AG12456">
        <f>YEAR(Table1[[#This Row],[Date Sent]])</f>
        <v>2024</v>
      </c>
    </row>
    <row r="12457" spans="1:33" x14ac:dyDescent="0.2">
      <c r="A12457" t="s">
        <v>2531</v>
      </c>
      <c r="B12457" t="s">
        <v>11588</v>
      </c>
      <c r="C12457" s="1">
        <v>671.85</v>
      </c>
      <c r="D12457" s="5">
        <v>45450</v>
      </c>
      <c r="E12457" t="s">
        <v>25</v>
      </c>
      <c r="F12457" s="1" t="s">
        <v>17</v>
      </c>
      <c r="G12457" s="42" t="s">
        <v>13236</v>
      </c>
      <c r="H12457" s="1"/>
      <c r="AC12457" s="5">
        <v>45506</v>
      </c>
      <c r="AD12457" s="5" t="s">
        <v>13232</v>
      </c>
      <c r="AE12457" s="5" t="s">
        <v>243</v>
      </c>
      <c r="AF12457">
        <f>MONTH(Table1[[#This Row],[Date Sent]])</f>
        <v>8</v>
      </c>
      <c r="AG12457">
        <f>YEAR(Table1[[#This Row],[Date Sent]])</f>
        <v>2024</v>
      </c>
    </row>
    <row r="12458" spans="1:33" x14ac:dyDescent="0.2">
      <c r="A12458" t="s">
        <v>2531</v>
      </c>
      <c r="B12458" t="s">
        <v>11588</v>
      </c>
      <c r="C12458" s="1">
        <v>36.75</v>
      </c>
      <c r="D12458" s="5">
        <v>45450</v>
      </c>
      <c r="E12458" t="s">
        <v>13</v>
      </c>
      <c r="F12458" s="1" t="s">
        <v>21</v>
      </c>
      <c r="G12458" s="42" t="s">
        <v>13237</v>
      </c>
      <c r="H12458" s="1"/>
      <c r="AC12458" s="5">
        <v>45506</v>
      </c>
      <c r="AD12458" s="5" t="s">
        <v>13232</v>
      </c>
      <c r="AE12458" s="5" t="s">
        <v>243</v>
      </c>
      <c r="AF12458">
        <f>MONTH(Table1[[#This Row],[Date Sent]])</f>
        <v>8</v>
      </c>
      <c r="AG12458">
        <f>YEAR(Table1[[#This Row],[Date Sent]])</f>
        <v>2024</v>
      </c>
    </row>
    <row r="12459" spans="1:33" x14ac:dyDescent="0.2">
      <c r="A12459" t="s">
        <v>2531</v>
      </c>
      <c r="B12459" t="s">
        <v>11588</v>
      </c>
      <c r="C12459" s="1">
        <v>-799</v>
      </c>
      <c r="D12459" s="5">
        <v>45453</v>
      </c>
      <c r="E12459" t="s">
        <v>15</v>
      </c>
      <c r="F12459" s="1" t="s">
        <v>2265</v>
      </c>
      <c r="G12459" s="42" t="s">
        <v>13238</v>
      </c>
      <c r="H12459" s="1"/>
      <c r="AC12459" s="5">
        <v>45506</v>
      </c>
      <c r="AD12459" s="5" t="s">
        <v>13232</v>
      </c>
      <c r="AE12459" s="5" t="s">
        <v>243</v>
      </c>
      <c r="AF12459">
        <f>MONTH(Table1[[#This Row],[Date Sent]])</f>
        <v>8</v>
      </c>
      <c r="AG12459">
        <f>YEAR(Table1[[#This Row],[Date Sent]])</f>
        <v>2024</v>
      </c>
    </row>
    <row r="12460" spans="1:33" x14ac:dyDescent="0.2">
      <c r="A12460" t="s">
        <v>2531</v>
      </c>
      <c r="B12460" t="s">
        <v>11588</v>
      </c>
      <c r="C12460" s="1">
        <v>61.93</v>
      </c>
      <c r="D12460" s="5">
        <v>45456</v>
      </c>
      <c r="E12460" t="s">
        <v>16</v>
      </c>
      <c r="F12460" s="1" t="s">
        <v>17</v>
      </c>
      <c r="G12460" s="42" t="s">
        <v>13239</v>
      </c>
      <c r="H12460" s="1"/>
      <c r="AC12460" s="5">
        <v>45506</v>
      </c>
      <c r="AD12460" s="5" t="s">
        <v>13232</v>
      </c>
      <c r="AE12460" s="5" t="s">
        <v>243</v>
      </c>
      <c r="AF12460">
        <f>MONTH(Table1[[#This Row],[Date Sent]])</f>
        <v>8</v>
      </c>
      <c r="AG12460">
        <f>YEAR(Table1[[#This Row],[Date Sent]])</f>
        <v>2024</v>
      </c>
    </row>
    <row r="12461" spans="1:33" x14ac:dyDescent="0.2">
      <c r="A12461" t="s">
        <v>2531</v>
      </c>
      <c r="B12461" t="s">
        <v>11588</v>
      </c>
      <c r="C12461" s="1">
        <v>66.17</v>
      </c>
      <c r="D12461" s="5">
        <v>45460</v>
      </c>
      <c r="E12461" t="s">
        <v>11</v>
      </c>
      <c r="F12461" s="1" t="s">
        <v>33</v>
      </c>
      <c r="G12461" s="42" t="s">
        <v>13240</v>
      </c>
      <c r="H12461" s="1"/>
      <c r="AC12461" s="5">
        <v>45506</v>
      </c>
      <c r="AD12461" s="5" t="s">
        <v>13232</v>
      </c>
      <c r="AE12461" s="5" t="s">
        <v>243</v>
      </c>
      <c r="AF12461">
        <f>MONTH(Table1[[#This Row],[Date Sent]])</f>
        <v>8</v>
      </c>
      <c r="AG12461">
        <f>YEAR(Table1[[#This Row],[Date Sent]])</f>
        <v>2024</v>
      </c>
    </row>
    <row r="12462" spans="1:33" x14ac:dyDescent="0.2">
      <c r="A12462" t="s">
        <v>2717</v>
      </c>
      <c r="B12462" t="s">
        <v>13241</v>
      </c>
      <c r="C12462" s="1">
        <v>74.319999999999993</v>
      </c>
      <c r="D12462" s="5">
        <v>45466</v>
      </c>
      <c r="E12462" t="s">
        <v>21</v>
      </c>
      <c r="F12462" s="1" t="s">
        <v>33</v>
      </c>
      <c r="G12462" s="42" t="s">
        <v>4470</v>
      </c>
      <c r="H12462" s="1"/>
      <c r="AC12462" s="5">
        <v>45506</v>
      </c>
      <c r="AD12462" s="5" t="s">
        <v>13242</v>
      </c>
      <c r="AE12462" s="5" t="s">
        <v>243</v>
      </c>
      <c r="AF12462">
        <f>MONTH(Table1[[#This Row],[Date Sent]])</f>
        <v>8</v>
      </c>
      <c r="AG12462">
        <f>YEAR(Table1[[#This Row],[Date Sent]])</f>
        <v>2024</v>
      </c>
    </row>
    <row r="12463" spans="1:33" x14ac:dyDescent="0.2">
      <c r="A12463" t="s">
        <v>2717</v>
      </c>
      <c r="B12463" t="s">
        <v>13241</v>
      </c>
      <c r="C12463" s="1">
        <v>16.239999999999998</v>
      </c>
      <c r="D12463" s="5">
        <v>45472</v>
      </c>
      <c r="E12463" t="s">
        <v>21</v>
      </c>
      <c r="F12463" s="1" t="s">
        <v>18</v>
      </c>
      <c r="G12463" s="42" t="s">
        <v>978</v>
      </c>
      <c r="H12463" s="1"/>
      <c r="AC12463" s="5">
        <v>45506</v>
      </c>
      <c r="AD12463" s="5" t="s">
        <v>13242</v>
      </c>
      <c r="AE12463" s="5" t="s">
        <v>243</v>
      </c>
      <c r="AF12463">
        <f>MONTH(Table1[[#This Row],[Date Sent]])</f>
        <v>8</v>
      </c>
      <c r="AG12463">
        <f>YEAR(Table1[[#This Row],[Date Sent]])</f>
        <v>2024</v>
      </c>
    </row>
    <row r="12464" spans="1:33" x14ac:dyDescent="0.2">
      <c r="A12464" t="s">
        <v>2717</v>
      </c>
      <c r="B12464" t="s">
        <v>13241</v>
      </c>
      <c r="C12464" s="1">
        <v>10.34</v>
      </c>
      <c r="D12464" s="5">
        <v>45476</v>
      </c>
      <c r="E12464" t="s">
        <v>17</v>
      </c>
      <c r="F12464" s="1" t="s">
        <v>39</v>
      </c>
      <c r="G12464" s="42" t="s">
        <v>13243</v>
      </c>
      <c r="H12464" s="1"/>
      <c r="AC12464" s="5">
        <v>45506</v>
      </c>
      <c r="AD12464" s="5" t="s">
        <v>13242</v>
      </c>
      <c r="AE12464" s="5" t="s">
        <v>243</v>
      </c>
      <c r="AF12464">
        <f>MONTH(Table1[[#This Row],[Date Sent]])</f>
        <v>8</v>
      </c>
      <c r="AG12464">
        <f>YEAR(Table1[[#This Row],[Date Sent]])</f>
        <v>2024</v>
      </c>
    </row>
    <row r="12465" spans="1:33" x14ac:dyDescent="0.2">
      <c r="A12465" t="s">
        <v>2717</v>
      </c>
      <c r="B12465" t="s">
        <v>13241</v>
      </c>
      <c r="C12465" s="1">
        <v>213.94</v>
      </c>
      <c r="D12465" s="5">
        <v>45479</v>
      </c>
      <c r="E12465" t="s">
        <v>21</v>
      </c>
      <c r="F12465" s="1" t="s">
        <v>39</v>
      </c>
      <c r="G12465" s="42" t="s">
        <v>13244</v>
      </c>
      <c r="H12465" s="1"/>
      <c r="AC12465" s="5">
        <v>45506</v>
      </c>
      <c r="AD12465" s="5" t="s">
        <v>13242</v>
      </c>
      <c r="AE12465" s="5" t="s">
        <v>243</v>
      </c>
      <c r="AF12465">
        <f>MONTH(Table1[[#This Row],[Date Sent]])</f>
        <v>8</v>
      </c>
      <c r="AG12465">
        <f>YEAR(Table1[[#This Row],[Date Sent]])</f>
        <v>2024</v>
      </c>
    </row>
    <row r="12466" spans="1:33" x14ac:dyDescent="0.2">
      <c r="A12466" t="s">
        <v>2717</v>
      </c>
      <c r="B12466" t="s">
        <v>13245</v>
      </c>
      <c r="C12466" s="1">
        <v>50.27</v>
      </c>
      <c r="D12466" s="5">
        <v>45486</v>
      </c>
      <c r="E12466" t="s">
        <v>21</v>
      </c>
      <c r="F12466" s="1" t="s">
        <v>33</v>
      </c>
      <c r="G12466" s="42" t="s">
        <v>1785</v>
      </c>
      <c r="H12466" s="1"/>
      <c r="AC12466" s="5">
        <v>45506</v>
      </c>
      <c r="AD12466" s="5" t="s">
        <v>13242</v>
      </c>
      <c r="AE12466" s="5" t="s">
        <v>243</v>
      </c>
      <c r="AF12466">
        <f>MONTH(Table1[[#This Row],[Date Sent]])</f>
        <v>8</v>
      </c>
      <c r="AG12466">
        <f>YEAR(Table1[[#This Row],[Date Sent]])</f>
        <v>2024</v>
      </c>
    </row>
    <row r="12467" spans="1:33" x14ac:dyDescent="0.2">
      <c r="A12467" t="s">
        <v>2717</v>
      </c>
      <c r="B12467" t="s">
        <v>13245</v>
      </c>
      <c r="C12467" s="1">
        <v>43.03</v>
      </c>
      <c r="D12467" s="5">
        <v>45486</v>
      </c>
      <c r="E12467" t="s">
        <v>21</v>
      </c>
      <c r="F12467" s="1" t="s">
        <v>33</v>
      </c>
      <c r="G12467" s="42" t="s">
        <v>13246</v>
      </c>
      <c r="H12467" s="1"/>
      <c r="AC12467" s="5">
        <v>45506</v>
      </c>
      <c r="AD12467" s="5" t="s">
        <v>13242</v>
      </c>
      <c r="AE12467" s="5" t="s">
        <v>243</v>
      </c>
      <c r="AF12467">
        <f>MONTH(Table1[[#This Row],[Date Sent]])</f>
        <v>8</v>
      </c>
      <c r="AG12467">
        <f>YEAR(Table1[[#This Row],[Date Sent]])</f>
        <v>2024</v>
      </c>
    </row>
    <row r="12468" spans="1:33" x14ac:dyDescent="0.2">
      <c r="A12468" t="s">
        <v>396</v>
      </c>
      <c r="B12468" t="s">
        <v>13247</v>
      </c>
      <c r="C12468" s="1">
        <v>60.55</v>
      </c>
      <c r="D12468" s="5">
        <v>45475</v>
      </c>
      <c r="E12468" t="s">
        <v>21</v>
      </c>
      <c r="F12468" s="1" t="s">
        <v>33</v>
      </c>
      <c r="G12468" s="42" t="s">
        <v>13248</v>
      </c>
      <c r="H12468" s="1"/>
      <c r="AC12468" s="5">
        <v>45506</v>
      </c>
      <c r="AD12468" s="5" t="s">
        <v>13249</v>
      </c>
      <c r="AE12468" s="5" t="s">
        <v>243</v>
      </c>
      <c r="AF12468">
        <f>MONTH(Table1[[#This Row],[Date Sent]])</f>
        <v>8</v>
      </c>
      <c r="AG12468">
        <f>YEAR(Table1[[#This Row],[Date Sent]])</f>
        <v>2024</v>
      </c>
    </row>
    <row r="12469" spans="1:33" x14ac:dyDescent="0.2">
      <c r="A12469" t="s">
        <v>396</v>
      </c>
      <c r="B12469" t="s">
        <v>13247</v>
      </c>
      <c r="C12469" s="1">
        <v>39.770000000000003</v>
      </c>
      <c r="D12469" s="5">
        <v>45485</v>
      </c>
      <c r="E12469" t="s">
        <v>39</v>
      </c>
      <c r="F12469" s="1" t="s">
        <v>17</v>
      </c>
      <c r="G12469" s="42" t="s">
        <v>13250</v>
      </c>
      <c r="H12469" s="1"/>
      <c r="AC12469" s="5">
        <v>45506</v>
      </c>
      <c r="AD12469" s="5" t="s">
        <v>13249</v>
      </c>
      <c r="AE12469" s="5" t="s">
        <v>243</v>
      </c>
      <c r="AF12469">
        <f>MONTH(Table1[[#This Row],[Date Sent]])</f>
        <v>8</v>
      </c>
      <c r="AG12469">
        <f>YEAR(Table1[[#This Row],[Date Sent]])</f>
        <v>2024</v>
      </c>
    </row>
    <row r="12470" spans="1:33" x14ac:dyDescent="0.2">
      <c r="A12470" t="s">
        <v>182</v>
      </c>
      <c r="B12470" t="s">
        <v>13251</v>
      </c>
      <c r="C12470" s="1">
        <v>449.98</v>
      </c>
      <c r="D12470" s="5">
        <v>45467</v>
      </c>
      <c r="E12470" t="s">
        <v>7</v>
      </c>
      <c r="F12470" s="1" t="s">
        <v>36</v>
      </c>
      <c r="G12470" s="42" t="s">
        <v>13252</v>
      </c>
      <c r="H12470" s="1"/>
      <c r="AC12470" s="5">
        <v>45506</v>
      </c>
      <c r="AD12470" s="5" t="s">
        <v>13253</v>
      </c>
      <c r="AE12470" s="5" t="s">
        <v>313</v>
      </c>
      <c r="AF12470">
        <f>MONTH(Table1[[#This Row],[Date Sent]])</f>
        <v>8</v>
      </c>
      <c r="AG12470">
        <f>YEAR(Table1[[#This Row],[Date Sent]])</f>
        <v>2024</v>
      </c>
    </row>
    <row r="12471" spans="1:33" x14ac:dyDescent="0.2">
      <c r="A12471" t="s">
        <v>182</v>
      </c>
      <c r="B12471" t="s">
        <v>13251</v>
      </c>
      <c r="C12471" s="1">
        <v>107.08</v>
      </c>
      <c r="D12471" s="5">
        <v>45467</v>
      </c>
      <c r="E12471" t="s">
        <v>31</v>
      </c>
      <c r="F12471" s="1" t="s">
        <v>6</v>
      </c>
      <c r="G12471" s="42" t="s">
        <v>13254</v>
      </c>
      <c r="H12471" s="1"/>
      <c r="AC12471" s="5">
        <v>45506</v>
      </c>
      <c r="AD12471" s="5" t="s">
        <v>13253</v>
      </c>
      <c r="AE12471" s="5" t="s">
        <v>313</v>
      </c>
      <c r="AF12471">
        <f>MONTH(Table1[[#This Row],[Date Sent]])</f>
        <v>8</v>
      </c>
      <c r="AG12471">
        <f>YEAR(Table1[[#This Row],[Date Sent]])</f>
        <v>2024</v>
      </c>
    </row>
    <row r="12472" spans="1:33" x14ac:dyDescent="0.2">
      <c r="A12472" t="s">
        <v>182</v>
      </c>
      <c r="B12472" t="s">
        <v>13251</v>
      </c>
      <c r="C12472" s="1">
        <v>-8.7200000000000006</v>
      </c>
      <c r="D12472" s="5">
        <v>45467</v>
      </c>
      <c r="E12472" t="s">
        <v>31</v>
      </c>
      <c r="F12472" s="1" t="s">
        <v>56</v>
      </c>
      <c r="G12472" s="42" t="s">
        <v>13255</v>
      </c>
      <c r="H12472" s="1"/>
      <c r="AC12472" s="5">
        <v>45506</v>
      </c>
      <c r="AD12472" s="5" t="s">
        <v>13253</v>
      </c>
      <c r="AE12472" s="5" t="s">
        <v>313</v>
      </c>
      <c r="AF12472">
        <f>MONTH(Table1[[#This Row],[Date Sent]])</f>
        <v>8</v>
      </c>
      <c r="AG12472">
        <f>YEAR(Table1[[#This Row],[Date Sent]])</f>
        <v>2024</v>
      </c>
    </row>
    <row r="12473" spans="1:33" x14ac:dyDescent="0.2">
      <c r="A12473" t="s">
        <v>162</v>
      </c>
      <c r="B12473" t="s">
        <v>13256</v>
      </c>
      <c r="C12473" s="1">
        <v>161.41</v>
      </c>
      <c r="D12473" s="5">
        <v>45453</v>
      </c>
      <c r="E12473" t="s">
        <v>21</v>
      </c>
      <c r="F12473" s="1" t="s">
        <v>18</v>
      </c>
      <c r="G12473" s="42" t="s">
        <v>13257</v>
      </c>
      <c r="H12473" s="1"/>
      <c r="AC12473" s="5">
        <v>45506</v>
      </c>
      <c r="AD12473" s="5" t="s">
        <v>13258</v>
      </c>
      <c r="AE12473" s="5" t="s">
        <v>174</v>
      </c>
      <c r="AF12473">
        <f>MONTH(Table1[[#This Row],[Date Sent]])</f>
        <v>8</v>
      </c>
      <c r="AG12473">
        <f>YEAR(Table1[[#This Row],[Date Sent]])</f>
        <v>2024</v>
      </c>
    </row>
    <row r="12474" spans="1:33" x14ac:dyDescent="0.2">
      <c r="A12474" t="s">
        <v>162</v>
      </c>
      <c r="B12474" t="s">
        <v>13256</v>
      </c>
      <c r="C12474" s="1">
        <v>74.16</v>
      </c>
      <c r="D12474" s="5">
        <v>45461</v>
      </c>
      <c r="E12474" t="s">
        <v>11</v>
      </c>
      <c r="F12474" s="1" t="s">
        <v>33</v>
      </c>
      <c r="G12474" s="42" t="s">
        <v>13259</v>
      </c>
      <c r="H12474" s="1"/>
      <c r="AC12474" s="5">
        <v>45506</v>
      </c>
      <c r="AD12474" s="5" t="s">
        <v>13258</v>
      </c>
      <c r="AE12474" s="5" t="s">
        <v>174</v>
      </c>
      <c r="AF12474">
        <f>MONTH(Table1[[#This Row],[Date Sent]])</f>
        <v>8</v>
      </c>
      <c r="AG12474">
        <f>YEAR(Table1[[#This Row],[Date Sent]])</f>
        <v>2024</v>
      </c>
    </row>
    <row r="12475" spans="1:33" x14ac:dyDescent="0.2">
      <c r="A12475" t="s">
        <v>162</v>
      </c>
      <c r="B12475" t="s">
        <v>13256</v>
      </c>
      <c r="C12475" s="1">
        <v>143.63</v>
      </c>
      <c r="D12475" s="5">
        <v>45466</v>
      </c>
      <c r="E12475" t="s">
        <v>21</v>
      </c>
      <c r="F12475" s="1" t="s">
        <v>18</v>
      </c>
      <c r="G12475" s="42" t="s">
        <v>13260</v>
      </c>
      <c r="H12475" s="1"/>
      <c r="AC12475" s="5">
        <v>45506</v>
      </c>
      <c r="AD12475" s="5" t="s">
        <v>13258</v>
      </c>
      <c r="AE12475" s="5" t="s">
        <v>174</v>
      </c>
      <c r="AF12475">
        <f>MONTH(Table1[[#This Row],[Date Sent]])</f>
        <v>8</v>
      </c>
      <c r="AG12475">
        <f>YEAR(Table1[[#This Row],[Date Sent]])</f>
        <v>2024</v>
      </c>
    </row>
    <row r="12476" spans="1:33" x14ac:dyDescent="0.2">
      <c r="A12476" t="s">
        <v>162</v>
      </c>
      <c r="B12476" t="s">
        <v>13256</v>
      </c>
      <c r="C12476" s="1">
        <v>82.57</v>
      </c>
      <c r="D12476" s="5">
        <v>45470</v>
      </c>
      <c r="E12476" t="s">
        <v>21</v>
      </c>
      <c r="F12476" s="1" t="s">
        <v>18</v>
      </c>
      <c r="G12476" s="42" t="s">
        <v>13261</v>
      </c>
      <c r="H12476" s="1"/>
      <c r="AC12476" s="5">
        <v>45506</v>
      </c>
      <c r="AD12476" s="5" t="s">
        <v>13258</v>
      </c>
      <c r="AE12476" s="5" t="s">
        <v>174</v>
      </c>
      <c r="AF12476">
        <f>MONTH(Table1[[#This Row],[Date Sent]])</f>
        <v>8</v>
      </c>
      <c r="AG12476">
        <f>YEAR(Table1[[#This Row],[Date Sent]])</f>
        <v>2024</v>
      </c>
    </row>
    <row r="12477" spans="1:33" x14ac:dyDescent="0.2">
      <c r="A12477" t="s">
        <v>162</v>
      </c>
      <c r="B12477" t="s">
        <v>13256</v>
      </c>
      <c r="C12477" s="1">
        <v>137.99</v>
      </c>
      <c r="D12477" s="5">
        <v>45472</v>
      </c>
      <c r="E12477" t="s">
        <v>15</v>
      </c>
      <c r="F12477" s="1" t="s">
        <v>6</v>
      </c>
      <c r="G12477" s="42" t="s">
        <v>13262</v>
      </c>
      <c r="H12477" s="1"/>
      <c r="AC12477" s="5">
        <v>45506</v>
      </c>
      <c r="AD12477" s="5" t="s">
        <v>13258</v>
      </c>
      <c r="AE12477" s="5" t="s">
        <v>174</v>
      </c>
      <c r="AF12477">
        <f>MONTH(Table1[[#This Row],[Date Sent]])</f>
        <v>8</v>
      </c>
      <c r="AG12477">
        <f>YEAR(Table1[[#This Row],[Date Sent]])</f>
        <v>2024</v>
      </c>
    </row>
    <row r="12478" spans="1:33" x14ac:dyDescent="0.2">
      <c r="A12478" t="s">
        <v>162</v>
      </c>
      <c r="B12478" t="s">
        <v>13256</v>
      </c>
      <c r="C12478" s="1">
        <v>100.79</v>
      </c>
      <c r="D12478" s="5">
        <v>45476</v>
      </c>
      <c r="E12478" t="s">
        <v>21</v>
      </c>
      <c r="F12478" s="1" t="s">
        <v>18</v>
      </c>
      <c r="G12478" s="42" t="s">
        <v>13263</v>
      </c>
      <c r="H12478" s="1"/>
      <c r="AC12478" s="5">
        <v>45506</v>
      </c>
      <c r="AD12478" s="5" t="s">
        <v>13258</v>
      </c>
      <c r="AE12478" s="5" t="s">
        <v>174</v>
      </c>
      <c r="AF12478">
        <f>MONTH(Table1[[#This Row],[Date Sent]])</f>
        <v>8</v>
      </c>
      <c r="AG12478">
        <f>YEAR(Table1[[#This Row],[Date Sent]])</f>
        <v>2024</v>
      </c>
    </row>
    <row r="12479" spans="1:33" x14ac:dyDescent="0.2">
      <c r="A12479" t="s">
        <v>316</v>
      </c>
      <c r="B12479" t="s">
        <v>12969</v>
      </c>
      <c r="C12479" s="1">
        <v>74.66</v>
      </c>
      <c r="D12479" s="5">
        <v>45461</v>
      </c>
      <c r="E12479" t="s">
        <v>21</v>
      </c>
      <c r="F12479" s="1" t="s">
        <v>16</v>
      </c>
      <c r="G12479" s="42" t="s">
        <v>1057</v>
      </c>
      <c r="H12479" s="1"/>
      <c r="AC12479" s="5">
        <v>45506</v>
      </c>
      <c r="AD12479" s="5" t="s">
        <v>13264</v>
      </c>
      <c r="AE12479" s="5" t="s">
        <v>174</v>
      </c>
      <c r="AF12479">
        <f>MONTH(Table1[[#This Row],[Date Sent]])</f>
        <v>8</v>
      </c>
      <c r="AG12479">
        <f>YEAR(Table1[[#This Row],[Date Sent]])</f>
        <v>2024</v>
      </c>
    </row>
    <row r="12480" spans="1:33" x14ac:dyDescent="0.2">
      <c r="A12480" t="s">
        <v>316</v>
      </c>
      <c r="B12480" t="s">
        <v>12969</v>
      </c>
      <c r="C12480" s="1">
        <v>245.1</v>
      </c>
      <c r="D12480" s="5">
        <v>45461</v>
      </c>
      <c r="E12480" t="s">
        <v>8</v>
      </c>
      <c r="F12480" s="1" t="s">
        <v>17</v>
      </c>
      <c r="G12480" s="42" t="s">
        <v>5605</v>
      </c>
      <c r="H12480" s="1"/>
      <c r="AC12480" s="5">
        <v>45506</v>
      </c>
      <c r="AD12480" s="5" t="s">
        <v>13264</v>
      </c>
      <c r="AE12480" s="5" t="s">
        <v>174</v>
      </c>
      <c r="AF12480">
        <f>MONTH(Table1[[#This Row],[Date Sent]])</f>
        <v>8</v>
      </c>
      <c r="AG12480">
        <f>YEAR(Table1[[#This Row],[Date Sent]])</f>
        <v>2024</v>
      </c>
    </row>
    <row r="12481" spans="1:33" x14ac:dyDescent="0.2">
      <c r="A12481" t="s">
        <v>316</v>
      </c>
      <c r="B12481" t="s">
        <v>12969</v>
      </c>
      <c r="C12481" s="1">
        <v>147.13</v>
      </c>
      <c r="D12481" s="5">
        <v>45474</v>
      </c>
      <c r="E12481" t="s">
        <v>39</v>
      </c>
      <c r="F12481" s="1" t="s">
        <v>33</v>
      </c>
      <c r="G12481" s="42" t="s">
        <v>13265</v>
      </c>
      <c r="H12481" s="1"/>
      <c r="AC12481" s="5">
        <v>45506</v>
      </c>
      <c r="AD12481" s="5" t="s">
        <v>13264</v>
      </c>
      <c r="AE12481" s="5" t="s">
        <v>174</v>
      </c>
      <c r="AF12481">
        <f>MONTH(Table1[[#This Row],[Date Sent]])</f>
        <v>8</v>
      </c>
      <c r="AG12481">
        <f>YEAR(Table1[[#This Row],[Date Sent]])</f>
        <v>2024</v>
      </c>
    </row>
    <row r="12482" spans="1:33" x14ac:dyDescent="0.2">
      <c r="A12482" t="s">
        <v>1378</v>
      </c>
      <c r="B12482" t="s">
        <v>13266</v>
      </c>
      <c r="C12482" s="1">
        <v>2.65</v>
      </c>
      <c r="D12482" s="5">
        <v>45482</v>
      </c>
      <c r="E12482" t="s">
        <v>8</v>
      </c>
      <c r="F12482" s="1" t="s">
        <v>39</v>
      </c>
      <c r="G12482" s="42" t="s">
        <v>13267</v>
      </c>
      <c r="H12482" s="1"/>
      <c r="AC12482" s="5">
        <v>45506</v>
      </c>
      <c r="AD12482" s="5" t="s">
        <v>13268</v>
      </c>
      <c r="AE12482" s="5" t="s">
        <v>266</v>
      </c>
      <c r="AF12482">
        <f>MONTH(Table1[[#This Row],[Date Sent]])</f>
        <v>8</v>
      </c>
      <c r="AG12482">
        <f>YEAR(Table1[[#This Row],[Date Sent]])</f>
        <v>2024</v>
      </c>
    </row>
    <row r="12483" spans="1:33" x14ac:dyDescent="0.2">
      <c r="A12483" t="s">
        <v>4363</v>
      </c>
      <c r="B12483" t="s">
        <v>12852</v>
      </c>
      <c r="C12483" s="1">
        <v>238.75</v>
      </c>
      <c r="D12483" s="5">
        <v>45477</v>
      </c>
      <c r="E12483" t="s">
        <v>10</v>
      </c>
      <c r="F12483" s="1" t="s">
        <v>33</v>
      </c>
      <c r="G12483" s="42" t="s">
        <v>12853</v>
      </c>
      <c r="H12483" s="1"/>
      <c r="AC12483" s="5">
        <v>45506</v>
      </c>
      <c r="AD12483" s="5" t="s">
        <v>13269</v>
      </c>
      <c r="AE12483" s="5" t="s">
        <v>475</v>
      </c>
      <c r="AF12483">
        <f>MONTH(Table1[[#This Row],[Date Sent]])</f>
        <v>8</v>
      </c>
      <c r="AG12483">
        <f>YEAR(Table1[[#This Row],[Date Sent]])</f>
        <v>2024</v>
      </c>
    </row>
    <row r="12484" spans="1:33" x14ac:dyDescent="0.2">
      <c r="A12484" t="s">
        <v>2051</v>
      </c>
      <c r="B12484" t="s">
        <v>13270</v>
      </c>
      <c r="C12484" s="1">
        <v>15.71</v>
      </c>
      <c r="D12484" s="5">
        <v>45461</v>
      </c>
      <c r="E12484" t="s">
        <v>15</v>
      </c>
      <c r="F12484" s="1" t="s">
        <v>18</v>
      </c>
      <c r="G12484" s="42" t="s">
        <v>13271</v>
      </c>
      <c r="H12484" s="1"/>
      <c r="AC12484" s="5">
        <v>45506</v>
      </c>
      <c r="AD12484" s="5" t="s">
        <v>13272</v>
      </c>
      <c r="AE12484" s="5" t="s">
        <v>294</v>
      </c>
      <c r="AF12484">
        <f>MONTH(Table1[[#This Row],[Date Sent]])</f>
        <v>8</v>
      </c>
      <c r="AG12484">
        <f>YEAR(Table1[[#This Row],[Date Sent]])</f>
        <v>2024</v>
      </c>
    </row>
    <row r="12485" spans="1:33" x14ac:dyDescent="0.2">
      <c r="A12485" t="s">
        <v>2051</v>
      </c>
      <c r="B12485" t="s">
        <v>13270</v>
      </c>
      <c r="C12485" s="1">
        <v>98.98</v>
      </c>
      <c r="D12485" s="5">
        <v>45462</v>
      </c>
      <c r="E12485" t="s">
        <v>21</v>
      </c>
      <c r="F12485" s="1" t="s">
        <v>17</v>
      </c>
      <c r="G12485" s="42" t="s">
        <v>13273</v>
      </c>
      <c r="H12485" s="1"/>
      <c r="AC12485" s="5">
        <v>45506</v>
      </c>
      <c r="AD12485" s="5" t="s">
        <v>13272</v>
      </c>
      <c r="AE12485" s="5" t="s">
        <v>294</v>
      </c>
      <c r="AF12485">
        <f>MONTH(Table1[[#This Row],[Date Sent]])</f>
        <v>8</v>
      </c>
      <c r="AG12485">
        <f>YEAR(Table1[[#This Row],[Date Sent]])</f>
        <v>2024</v>
      </c>
    </row>
    <row r="12486" spans="1:33" x14ac:dyDescent="0.2">
      <c r="A12486" t="s">
        <v>2051</v>
      </c>
      <c r="B12486" t="s">
        <v>13270</v>
      </c>
      <c r="C12486" s="1">
        <v>6.92</v>
      </c>
      <c r="D12486" s="5">
        <v>45463</v>
      </c>
      <c r="E12486" t="s">
        <v>19</v>
      </c>
      <c r="F12486" s="1" t="s">
        <v>18</v>
      </c>
      <c r="G12486" s="42" t="s">
        <v>9723</v>
      </c>
      <c r="H12486" s="1"/>
      <c r="AC12486" s="5">
        <v>45506</v>
      </c>
      <c r="AD12486" s="5" t="s">
        <v>13272</v>
      </c>
      <c r="AE12486" s="5" t="s">
        <v>294</v>
      </c>
      <c r="AF12486">
        <f>MONTH(Table1[[#This Row],[Date Sent]])</f>
        <v>8</v>
      </c>
      <c r="AG12486">
        <f>YEAR(Table1[[#This Row],[Date Sent]])</f>
        <v>2024</v>
      </c>
    </row>
    <row r="12487" spans="1:33" x14ac:dyDescent="0.2">
      <c r="A12487" t="s">
        <v>2051</v>
      </c>
      <c r="B12487" t="s">
        <v>13270</v>
      </c>
      <c r="C12487" s="1">
        <v>155.78</v>
      </c>
      <c r="D12487" s="5">
        <v>45463</v>
      </c>
      <c r="E12487" t="s">
        <v>21</v>
      </c>
      <c r="F12487" s="1" t="s">
        <v>15</v>
      </c>
      <c r="G12487" s="42" t="s">
        <v>5041</v>
      </c>
      <c r="H12487" s="1"/>
      <c r="AC12487" s="5">
        <v>45506</v>
      </c>
      <c r="AD12487" s="5" t="s">
        <v>13272</v>
      </c>
      <c r="AE12487" s="5" t="s">
        <v>294</v>
      </c>
      <c r="AF12487">
        <f>MONTH(Table1[[#This Row],[Date Sent]])</f>
        <v>8</v>
      </c>
      <c r="AG12487">
        <f>YEAR(Table1[[#This Row],[Date Sent]])</f>
        <v>2024</v>
      </c>
    </row>
    <row r="12488" spans="1:33" x14ac:dyDescent="0.2">
      <c r="A12488" t="s">
        <v>2051</v>
      </c>
      <c r="B12488" t="s">
        <v>13270</v>
      </c>
      <c r="C12488" s="1">
        <v>10.210000000000001</v>
      </c>
      <c r="D12488" s="5">
        <v>45465</v>
      </c>
      <c r="E12488" t="s">
        <v>21</v>
      </c>
      <c r="F12488" s="1" t="s">
        <v>18</v>
      </c>
      <c r="G12488" s="42" t="s">
        <v>9723</v>
      </c>
      <c r="H12488" s="1"/>
      <c r="AC12488" s="5">
        <v>45506</v>
      </c>
      <c r="AD12488" s="5" t="s">
        <v>13272</v>
      </c>
      <c r="AE12488" s="5" t="s">
        <v>294</v>
      </c>
      <c r="AF12488">
        <f>MONTH(Table1[[#This Row],[Date Sent]])</f>
        <v>8</v>
      </c>
      <c r="AG12488">
        <f>YEAR(Table1[[#This Row],[Date Sent]])</f>
        <v>2024</v>
      </c>
    </row>
    <row r="12489" spans="1:33" x14ac:dyDescent="0.2">
      <c r="A12489" t="s">
        <v>2051</v>
      </c>
      <c r="B12489" t="s">
        <v>13270</v>
      </c>
      <c r="C12489" s="1">
        <v>108.37</v>
      </c>
      <c r="D12489" s="5">
        <v>45467</v>
      </c>
      <c r="E12489" t="s">
        <v>21</v>
      </c>
      <c r="F12489" s="1" t="s">
        <v>33</v>
      </c>
      <c r="G12489" s="42" t="s">
        <v>1785</v>
      </c>
      <c r="H12489" s="1"/>
      <c r="AC12489" s="5">
        <v>45506</v>
      </c>
      <c r="AD12489" s="5" t="s">
        <v>13272</v>
      </c>
      <c r="AE12489" s="5" t="s">
        <v>294</v>
      </c>
      <c r="AF12489">
        <f>MONTH(Table1[[#This Row],[Date Sent]])</f>
        <v>8</v>
      </c>
      <c r="AG12489">
        <f>YEAR(Table1[[#This Row],[Date Sent]])</f>
        <v>2024</v>
      </c>
    </row>
    <row r="12490" spans="1:33" x14ac:dyDescent="0.2">
      <c r="A12490" t="s">
        <v>2051</v>
      </c>
      <c r="B12490" t="s">
        <v>13270</v>
      </c>
      <c r="C12490" s="1">
        <v>10.210000000000001</v>
      </c>
      <c r="D12490" s="5">
        <v>45467</v>
      </c>
      <c r="E12490" t="s">
        <v>21</v>
      </c>
      <c r="F12490" s="1" t="s">
        <v>18</v>
      </c>
      <c r="G12490" s="42" t="s">
        <v>9723</v>
      </c>
      <c r="H12490" s="1"/>
      <c r="AC12490" s="5">
        <v>45506</v>
      </c>
      <c r="AD12490" s="5" t="s">
        <v>13272</v>
      </c>
      <c r="AE12490" s="5" t="s">
        <v>294</v>
      </c>
      <c r="AF12490">
        <f>MONTH(Table1[[#This Row],[Date Sent]])</f>
        <v>8</v>
      </c>
      <c r="AG12490">
        <f>YEAR(Table1[[#This Row],[Date Sent]])</f>
        <v>2024</v>
      </c>
    </row>
    <row r="12491" spans="1:33" x14ac:dyDescent="0.2">
      <c r="A12491" t="s">
        <v>2051</v>
      </c>
      <c r="B12491" t="s">
        <v>13270</v>
      </c>
      <c r="C12491" s="1">
        <v>10.210000000000001</v>
      </c>
      <c r="D12491" s="5">
        <v>45468</v>
      </c>
      <c r="E12491" t="s">
        <v>21</v>
      </c>
      <c r="F12491" s="1" t="s">
        <v>18</v>
      </c>
      <c r="G12491" s="42" t="s">
        <v>9723</v>
      </c>
      <c r="H12491" s="1"/>
      <c r="AC12491" s="5">
        <v>45506</v>
      </c>
      <c r="AD12491" s="5" t="s">
        <v>13272</v>
      </c>
      <c r="AE12491" s="5" t="s">
        <v>294</v>
      </c>
      <c r="AF12491">
        <f>MONTH(Table1[[#This Row],[Date Sent]])</f>
        <v>8</v>
      </c>
      <c r="AG12491">
        <f>YEAR(Table1[[#This Row],[Date Sent]])</f>
        <v>2024</v>
      </c>
    </row>
    <row r="12492" spans="1:33" x14ac:dyDescent="0.2">
      <c r="A12492" t="s">
        <v>2051</v>
      </c>
      <c r="B12492" t="s">
        <v>13270</v>
      </c>
      <c r="C12492" s="1">
        <v>19</v>
      </c>
      <c r="D12492" s="5">
        <v>45469</v>
      </c>
      <c r="E12492" t="s">
        <v>21</v>
      </c>
      <c r="F12492" s="1" t="s">
        <v>18</v>
      </c>
      <c r="G12492" s="42" t="s">
        <v>13274</v>
      </c>
      <c r="H12492" s="1"/>
      <c r="AC12492" s="5">
        <v>45506</v>
      </c>
      <c r="AD12492" s="5" t="s">
        <v>13272</v>
      </c>
      <c r="AE12492" s="5" t="s">
        <v>294</v>
      </c>
      <c r="AF12492">
        <f>MONTH(Table1[[#This Row],[Date Sent]])</f>
        <v>8</v>
      </c>
      <c r="AG12492">
        <f>YEAR(Table1[[#This Row],[Date Sent]])</f>
        <v>2024</v>
      </c>
    </row>
    <row r="12493" spans="1:33" x14ac:dyDescent="0.2">
      <c r="A12493" t="s">
        <v>2051</v>
      </c>
      <c r="B12493" t="s">
        <v>13270</v>
      </c>
      <c r="C12493" s="1">
        <v>10.210000000000001</v>
      </c>
      <c r="D12493" s="5">
        <v>45470</v>
      </c>
      <c r="E12493" t="s">
        <v>21</v>
      </c>
      <c r="F12493" s="1" t="s">
        <v>18</v>
      </c>
      <c r="G12493" s="42" t="s">
        <v>9723</v>
      </c>
      <c r="H12493" s="1"/>
      <c r="AC12493" s="5">
        <v>45506</v>
      </c>
      <c r="AD12493" s="5" t="s">
        <v>13272</v>
      </c>
      <c r="AE12493" s="5" t="s">
        <v>294</v>
      </c>
      <c r="AF12493">
        <f>MONTH(Table1[[#This Row],[Date Sent]])</f>
        <v>8</v>
      </c>
      <c r="AG12493">
        <f>YEAR(Table1[[#This Row],[Date Sent]])</f>
        <v>2024</v>
      </c>
    </row>
    <row r="12494" spans="1:33" x14ac:dyDescent="0.2">
      <c r="A12494" t="s">
        <v>2051</v>
      </c>
      <c r="B12494" t="s">
        <v>13270</v>
      </c>
      <c r="C12494" s="1">
        <v>306.89999999999998</v>
      </c>
      <c r="D12494" s="5">
        <v>45471</v>
      </c>
      <c r="E12494" t="s">
        <v>15</v>
      </c>
      <c r="F12494" s="1" t="s">
        <v>49</v>
      </c>
      <c r="G12494" s="42" t="s">
        <v>13275</v>
      </c>
      <c r="H12494" s="1"/>
      <c r="AC12494" s="5">
        <v>45506</v>
      </c>
      <c r="AD12494" s="5" t="s">
        <v>13272</v>
      </c>
      <c r="AE12494" s="5" t="s">
        <v>294</v>
      </c>
      <c r="AF12494">
        <f>MONTH(Table1[[#This Row],[Date Sent]])</f>
        <v>8</v>
      </c>
      <c r="AG12494">
        <f>YEAR(Table1[[#This Row],[Date Sent]])</f>
        <v>2024</v>
      </c>
    </row>
    <row r="12495" spans="1:33" x14ac:dyDescent="0.2">
      <c r="A12495" t="s">
        <v>2051</v>
      </c>
      <c r="B12495" t="s">
        <v>13270</v>
      </c>
      <c r="C12495" s="1">
        <v>19</v>
      </c>
      <c r="D12495" s="5">
        <v>45471</v>
      </c>
      <c r="E12495" t="s">
        <v>21</v>
      </c>
      <c r="F12495" s="1" t="s">
        <v>18</v>
      </c>
      <c r="G12495" s="42" t="s">
        <v>13271</v>
      </c>
      <c r="H12495" s="1"/>
      <c r="AC12495" s="5">
        <v>45506</v>
      </c>
      <c r="AD12495" s="5" t="s">
        <v>13272</v>
      </c>
      <c r="AE12495" s="5" t="s">
        <v>294</v>
      </c>
      <c r="AF12495">
        <f>MONTH(Table1[[#This Row],[Date Sent]])</f>
        <v>8</v>
      </c>
      <c r="AG12495">
        <f>YEAR(Table1[[#This Row],[Date Sent]])</f>
        <v>2024</v>
      </c>
    </row>
    <row r="12496" spans="1:33" x14ac:dyDescent="0.2">
      <c r="A12496" t="s">
        <v>2051</v>
      </c>
      <c r="B12496" t="s">
        <v>13270</v>
      </c>
      <c r="C12496" s="1">
        <v>17.09</v>
      </c>
      <c r="D12496" s="5">
        <v>45472</v>
      </c>
      <c r="E12496" t="s">
        <v>21</v>
      </c>
      <c r="F12496" s="1" t="s">
        <v>18</v>
      </c>
      <c r="G12496" s="42" t="s">
        <v>978</v>
      </c>
      <c r="H12496" s="1"/>
      <c r="AC12496" s="5">
        <v>45506</v>
      </c>
      <c r="AD12496" s="5" t="s">
        <v>13272</v>
      </c>
      <c r="AE12496" s="5" t="s">
        <v>294</v>
      </c>
      <c r="AF12496">
        <f>MONTH(Table1[[#This Row],[Date Sent]])</f>
        <v>8</v>
      </c>
      <c r="AG12496">
        <f>YEAR(Table1[[#This Row],[Date Sent]])</f>
        <v>2024</v>
      </c>
    </row>
    <row r="12497" spans="1:33" x14ac:dyDescent="0.2">
      <c r="A12497" t="s">
        <v>2051</v>
      </c>
      <c r="B12497" t="s">
        <v>13270</v>
      </c>
      <c r="C12497" s="1">
        <v>34.5</v>
      </c>
      <c r="D12497" s="5">
        <v>45475</v>
      </c>
      <c r="E12497" t="s">
        <v>13</v>
      </c>
      <c r="F12497" s="1" t="s">
        <v>39</v>
      </c>
      <c r="G12497" s="42" t="s">
        <v>13276</v>
      </c>
      <c r="H12497" s="1"/>
      <c r="AC12497" s="5">
        <v>45506</v>
      </c>
      <c r="AD12497" s="5" t="s">
        <v>13272</v>
      </c>
      <c r="AE12497" s="5" t="s">
        <v>294</v>
      </c>
      <c r="AF12497">
        <f>MONTH(Table1[[#This Row],[Date Sent]])</f>
        <v>8</v>
      </c>
      <c r="AG12497">
        <f>YEAR(Table1[[#This Row],[Date Sent]])</f>
        <v>2024</v>
      </c>
    </row>
    <row r="12498" spans="1:33" x14ac:dyDescent="0.2">
      <c r="A12498" t="s">
        <v>2051</v>
      </c>
      <c r="B12498" t="s">
        <v>13270</v>
      </c>
      <c r="C12498" s="1">
        <v>39.840000000000003</v>
      </c>
      <c r="D12498" s="5">
        <v>45478</v>
      </c>
      <c r="E12498" t="s">
        <v>21</v>
      </c>
      <c r="F12498" s="1" t="s">
        <v>18</v>
      </c>
      <c r="G12498" s="42" t="s">
        <v>978</v>
      </c>
      <c r="H12498" s="1"/>
      <c r="AC12498" s="5">
        <v>45506</v>
      </c>
      <c r="AD12498" s="5" t="s">
        <v>13272</v>
      </c>
      <c r="AE12498" s="5" t="s">
        <v>294</v>
      </c>
      <c r="AF12498">
        <f>MONTH(Table1[[#This Row],[Date Sent]])</f>
        <v>8</v>
      </c>
      <c r="AG12498">
        <f>YEAR(Table1[[#This Row],[Date Sent]])</f>
        <v>2024</v>
      </c>
    </row>
    <row r="12499" spans="1:33" x14ac:dyDescent="0.2">
      <c r="A12499" t="s">
        <v>2051</v>
      </c>
      <c r="B12499" t="s">
        <v>13270</v>
      </c>
      <c r="C12499" s="1">
        <v>38.979999999999997</v>
      </c>
      <c r="D12499" s="5">
        <v>45485</v>
      </c>
      <c r="E12499" t="s">
        <v>15</v>
      </c>
      <c r="F12499" s="1" t="s">
        <v>18</v>
      </c>
      <c r="G12499" s="42" t="s">
        <v>978</v>
      </c>
      <c r="H12499" s="1"/>
      <c r="AC12499" s="5">
        <v>45506</v>
      </c>
      <c r="AD12499" s="5" t="s">
        <v>13272</v>
      </c>
      <c r="AE12499" s="5" t="s">
        <v>294</v>
      </c>
      <c r="AF12499">
        <f>MONTH(Table1[[#This Row],[Date Sent]])</f>
        <v>8</v>
      </c>
      <c r="AG12499">
        <f>YEAR(Table1[[#This Row],[Date Sent]])</f>
        <v>2024</v>
      </c>
    </row>
    <row r="12500" spans="1:33" x14ac:dyDescent="0.2">
      <c r="A12500" t="s">
        <v>2051</v>
      </c>
      <c r="B12500" t="s">
        <v>13270</v>
      </c>
      <c r="C12500" s="1">
        <v>109.32</v>
      </c>
      <c r="D12500" s="5">
        <v>45489</v>
      </c>
      <c r="E12500" t="s">
        <v>15</v>
      </c>
      <c r="F12500" s="1" t="s">
        <v>21</v>
      </c>
      <c r="G12500" s="42" t="s">
        <v>1722</v>
      </c>
      <c r="H12500" s="1"/>
      <c r="AC12500" s="5">
        <v>45506</v>
      </c>
      <c r="AD12500" s="5" t="s">
        <v>13272</v>
      </c>
      <c r="AE12500" s="5" t="s">
        <v>294</v>
      </c>
      <c r="AF12500">
        <f>MONTH(Table1[[#This Row],[Date Sent]])</f>
        <v>8</v>
      </c>
      <c r="AG12500">
        <f>YEAR(Table1[[#This Row],[Date Sent]])</f>
        <v>2024</v>
      </c>
    </row>
    <row r="12501" spans="1:33" x14ac:dyDescent="0.2">
      <c r="A12501" t="s">
        <v>223</v>
      </c>
      <c r="B12501" t="s">
        <v>13277</v>
      </c>
      <c r="C12501" s="1">
        <v>154.11000000000001</v>
      </c>
      <c r="D12501" s="5">
        <v>45461</v>
      </c>
      <c r="E12501" t="s">
        <v>12</v>
      </c>
      <c r="F12501" s="1" t="s">
        <v>39</v>
      </c>
      <c r="G12501" s="42" t="s">
        <v>13278</v>
      </c>
      <c r="H12501" s="1"/>
      <c r="AC12501" s="5">
        <v>45506</v>
      </c>
      <c r="AD12501" s="5" t="s">
        <v>13279</v>
      </c>
      <c r="AE12501" s="5" t="s">
        <v>294</v>
      </c>
      <c r="AF12501">
        <f>MONTH(Table1[[#This Row],[Date Sent]])</f>
        <v>8</v>
      </c>
      <c r="AG12501">
        <f>YEAR(Table1[[#This Row],[Date Sent]])</f>
        <v>2024</v>
      </c>
    </row>
    <row r="12502" spans="1:33" x14ac:dyDescent="0.2">
      <c r="A12502" t="s">
        <v>223</v>
      </c>
      <c r="B12502" t="s">
        <v>13277</v>
      </c>
      <c r="C12502" s="1">
        <v>1797.46</v>
      </c>
      <c r="D12502" s="5">
        <v>45462</v>
      </c>
      <c r="E12502" t="s">
        <v>25</v>
      </c>
      <c r="F12502" s="1" t="s">
        <v>39</v>
      </c>
      <c r="G12502" s="42" t="s">
        <v>13280</v>
      </c>
      <c r="H12502" s="1"/>
      <c r="AC12502" s="5">
        <v>45506</v>
      </c>
      <c r="AD12502" s="5" t="s">
        <v>13279</v>
      </c>
      <c r="AE12502" s="5" t="s">
        <v>294</v>
      </c>
      <c r="AF12502">
        <f>MONTH(Table1[[#This Row],[Date Sent]])</f>
        <v>8</v>
      </c>
      <c r="AG12502">
        <f>YEAR(Table1[[#This Row],[Date Sent]])</f>
        <v>2024</v>
      </c>
    </row>
    <row r="12503" spans="1:33" x14ac:dyDescent="0.2">
      <c r="A12503" t="s">
        <v>223</v>
      </c>
      <c r="B12503" t="s">
        <v>13277</v>
      </c>
      <c r="C12503" s="1">
        <v>115.72</v>
      </c>
      <c r="D12503" s="5">
        <v>45475</v>
      </c>
      <c r="E12503" t="s">
        <v>40</v>
      </c>
      <c r="F12503" s="1" t="s">
        <v>39</v>
      </c>
      <c r="G12503" s="42" t="s">
        <v>13281</v>
      </c>
      <c r="H12503" s="1"/>
      <c r="AC12503" s="5">
        <v>45506</v>
      </c>
      <c r="AD12503" s="5" t="s">
        <v>13279</v>
      </c>
      <c r="AE12503" s="5" t="s">
        <v>294</v>
      </c>
      <c r="AF12503">
        <f>MONTH(Table1[[#This Row],[Date Sent]])</f>
        <v>8</v>
      </c>
      <c r="AG12503">
        <f>YEAR(Table1[[#This Row],[Date Sent]])</f>
        <v>2024</v>
      </c>
    </row>
    <row r="12504" spans="1:33" x14ac:dyDescent="0.2">
      <c r="A12504" t="s">
        <v>223</v>
      </c>
      <c r="B12504" t="s">
        <v>13277</v>
      </c>
      <c r="C12504" s="1">
        <v>238.71</v>
      </c>
      <c r="D12504" s="5">
        <v>45476</v>
      </c>
      <c r="E12504" t="s">
        <v>25</v>
      </c>
      <c r="F12504" s="1" t="s">
        <v>10</v>
      </c>
      <c r="G12504" s="42" t="s">
        <v>2989</v>
      </c>
      <c r="H12504" s="1"/>
      <c r="AC12504" s="5">
        <v>45506</v>
      </c>
      <c r="AD12504" s="5" t="s">
        <v>13279</v>
      </c>
      <c r="AE12504" s="5" t="s">
        <v>294</v>
      </c>
      <c r="AF12504">
        <f>MONTH(Table1[[#This Row],[Date Sent]])</f>
        <v>8</v>
      </c>
      <c r="AG12504">
        <f>YEAR(Table1[[#This Row],[Date Sent]])</f>
        <v>2024</v>
      </c>
    </row>
    <row r="12505" spans="1:33" x14ac:dyDescent="0.2">
      <c r="A12505" t="s">
        <v>223</v>
      </c>
      <c r="B12505" t="s">
        <v>13277</v>
      </c>
      <c r="C12505" s="1">
        <v>94.96</v>
      </c>
      <c r="D12505" s="5">
        <v>45477</v>
      </c>
      <c r="E12505" t="s">
        <v>40</v>
      </c>
      <c r="F12505" s="1" t="s">
        <v>39</v>
      </c>
      <c r="G12505" s="42" t="s">
        <v>13282</v>
      </c>
      <c r="H12505" s="1"/>
      <c r="AC12505" s="5">
        <v>45506</v>
      </c>
      <c r="AD12505" s="5" t="s">
        <v>13279</v>
      </c>
      <c r="AE12505" s="5" t="s">
        <v>294</v>
      </c>
      <c r="AF12505">
        <f>MONTH(Table1[[#This Row],[Date Sent]])</f>
        <v>8</v>
      </c>
      <c r="AG12505">
        <f>YEAR(Table1[[#This Row],[Date Sent]])</f>
        <v>2024</v>
      </c>
    </row>
    <row r="12506" spans="1:33" x14ac:dyDescent="0.2">
      <c r="A12506" t="s">
        <v>223</v>
      </c>
      <c r="B12506" t="s">
        <v>13277</v>
      </c>
      <c r="C12506" s="1">
        <v>67.87</v>
      </c>
      <c r="D12506" s="5">
        <v>45482</v>
      </c>
      <c r="E12506" t="s">
        <v>21</v>
      </c>
      <c r="F12506" s="1" t="s">
        <v>33</v>
      </c>
      <c r="G12506" s="42" t="s">
        <v>13283</v>
      </c>
      <c r="H12506" s="1"/>
      <c r="AC12506" s="5">
        <v>45506</v>
      </c>
      <c r="AD12506" s="5" t="s">
        <v>13279</v>
      </c>
      <c r="AE12506" s="5" t="s">
        <v>294</v>
      </c>
      <c r="AF12506">
        <f>MONTH(Table1[[#This Row],[Date Sent]])</f>
        <v>8</v>
      </c>
      <c r="AG12506">
        <f>YEAR(Table1[[#This Row],[Date Sent]])</f>
        <v>2024</v>
      </c>
    </row>
    <row r="12507" spans="1:33" x14ac:dyDescent="0.2">
      <c r="A12507" t="s">
        <v>223</v>
      </c>
      <c r="B12507" t="s">
        <v>13277</v>
      </c>
      <c r="C12507" s="1">
        <v>20.69</v>
      </c>
      <c r="D12507" s="5">
        <v>45487</v>
      </c>
      <c r="E12507" t="s">
        <v>10</v>
      </c>
      <c r="F12507" s="1" t="s">
        <v>1193</v>
      </c>
      <c r="G12507" s="42" t="s">
        <v>9831</v>
      </c>
      <c r="H12507" s="1"/>
      <c r="AC12507" s="5">
        <v>45506</v>
      </c>
      <c r="AD12507" s="5" t="s">
        <v>13279</v>
      </c>
      <c r="AE12507" s="5" t="s">
        <v>294</v>
      </c>
      <c r="AF12507">
        <f>MONTH(Table1[[#This Row],[Date Sent]])</f>
        <v>8</v>
      </c>
      <c r="AG12507">
        <f>YEAR(Table1[[#This Row],[Date Sent]])</f>
        <v>2024</v>
      </c>
    </row>
    <row r="12508" spans="1:33" x14ac:dyDescent="0.2">
      <c r="A12508" t="s">
        <v>223</v>
      </c>
      <c r="B12508" t="s">
        <v>13277</v>
      </c>
      <c r="C12508" s="1">
        <v>547.66</v>
      </c>
      <c r="D12508" s="5">
        <v>45489</v>
      </c>
      <c r="E12508" t="s">
        <v>40</v>
      </c>
      <c r="F12508" s="1" t="s">
        <v>39</v>
      </c>
      <c r="G12508" s="42" t="s">
        <v>13284</v>
      </c>
      <c r="H12508" s="1"/>
      <c r="AC12508" s="5">
        <v>45506</v>
      </c>
      <c r="AD12508" s="5" t="s">
        <v>13279</v>
      </c>
      <c r="AE12508" s="5" t="s">
        <v>294</v>
      </c>
      <c r="AF12508">
        <f>MONTH(Table1[[#This Row],[Date Sent]])</f>
        <v>8</v>
      </c>
      <c r="AG12508">
        <f>YEAR(Table1[[#This Row],[Date Sent]])</f>
        <v>2024</v>
      </c>
    </row>
    <row r="12509" spans="1:33" x14ac:dyDescent="0.2">
      <c r="A12509" t="s">
        <v>2895</v>
      </c>
      <c r="B12509" t="s">
        <v>13285</v>
      </c>
      <c r="C12509" s="1">
        <v>85.32</v>
      </c>
      <c r="D12509" s="5">
        <v>45463</v>
      </c>
      <c r="E12509" t="s">
        <v>33</v>
      </c>
      <c r="F12509" s="1" t="s">
        <v>39</v>
      </c>
      <c r="G12509" s="42" t="s">
        <v>11354</v>
      </c>
      <c r="H12509" s="1"/>
      <c r="AC12509" s="5">
        <v>45506</v>
      </c>
      <c r="AD12509" s="5" t="s">
        <v>13286</v>
      </c>
      <c r="AE12509" s="5" t="s">
        <v>298</v>
      </c>
      <c r="AF12509">
        <f>MONTH(Table1[[#This Row],[Date Sent]])</f>
        <v>8</v>
      </c>
      <c r="AG12509">
        <f>YEAR(Table1[[#This Row],[Date Sent]])</f>
        <v>2024</v>
      </c>
    </row>
    <row r="12510" spans="1:33" x14ac:dyDescent="0.2">
      <c r="A12510" t="s">
        <v>2895</v>
      </c>
      <c r="B12510" t="s">
        <v>13285</v>
      </c>
      <c r="C12510" s="1">
        <v>230.75</v>
      </c>
      <c r="D12510" s="5">
        <v>45468</v>
      </c>
      <c r="E12510" t="s">
        <v>21</v>
      </c>
      <c r="F12510" s="1" t="s">
        <v>15</v>
      </c>
      <c r="G12510" s="42" t="s">
        <v>13287</v>
      </c>
      <c r="H12510" s="1"/>
      <c r="AC12510" s="5">
        <v>45506</v>
      </c>
      <c r="AD12510" s="5" t="s">
        <v>13286</v>
      </c>
      <c r="AE12510" s="5" t="s">
        <v>298</v>
      </c>
      <c r="AF12510">
        <f>MONTH(Table1[[#This Row],[Date Sent]])</f>
        <v>8</v>
      </c>
      <c r="AG12510">
        <f>YEAR(Table1[[#This Row],[Date Sent]])</f>
        <v>2024</v>
      </c>
    </row>
    <row r="12511" spans="1:33" x14ac:dyDescent="0.2">
      <c r="A12511" t="s">
        <v>2895</v>
      </c>
      <c r="B12511" t="s">
        <v>13285</v>
      </c>
      <c r="C12511" s="1">
        <v>196.88</v>
      </c>
      <c r="D12511" s="5">
        <v>45478</v>
      </c>
      <c r="E12511" t="s">
        <v>21</v>
      </c>
      <c r="F12511" s="1" t="s">
        <v>33</v>
      </c>
      <c r="G12511" s="42" t="s">
        <v>13288</v>
      </c>
      <c r="H12511" s="1"/>
      <c r="AC12511" s="5">
        <v>45506</v>
      </c>
      <c r="AD12511" s="5" t="s">
        <v>13286</v>
      </c>
      <c r="AE12511" s="5" t="s">
        <v>298</v>
      </c>
      <c r="AF12511">
        <f>MONTH(Table1[[#This Row],[Date Sent]])</f>
        <v>8</v>
      </c>
      <c r="AG12511">
        <f>YEAR(Table1[[#This Row],[Date Sent]])</f>
        <v>2024</v>
      </c>
    </row>
    <row r="12512" spans="1:33" x14ac:dyDescent="0.2">
      <c r="A12512" t="s">
        <v>2895</v>
      </c>
      <c r="B12512" t="s">
        <v>13285</v>
      </c>
      <c r="C12512" s="1">
        <v>28.07</v>
      </c>
      <c r="D12512" s="5">
        <v>45483</v>
      </c>
      <c r="E12512" t="s">
        <v>33</v>
      </c>
      <c r="F12512" s="1" t="s">
        <v>39</v>
      </c>
      <c r="G12512" s="42" t="s">
        <v>13289</v>
      </c>
      <c r="H12512" s="1"/>
      <c r="AC12512" s="5">
        <v>45506</v>
      </c>
      <c r="AD12512" s="5" t="s">
        <v>13286</v>
      </c>
      <c r="AE12512" s="5" t="s">
        <v>298</v>
      </c>
      <c r="AF12512">
        <f>MONTH(Table1[[#This Row],[Date Sent]])</f>
        <v>8</v>
      </c>
      <c r="AG12512">
        <f>YEAR(Table1[[#This Row],[Date Sent]])</f>
        <v>2024</v>
      </c>
    </row>
    <row r="12513" spans="1:33" x14ac:dyDescent="0.2">
      <c r="A12513" t="s">
        <v>2895</v>
      </c>
      <c r="B12513" t="s">
        <v>13285</v>
      </c>
      <c r="C12513" s="1">
        <v>28.07</v>
      </c>
      <c r="D12513" s="5">
        <v>45483</v>
      </c>
      <c r="E12513" t="s">
        <v>33</v>
      </c>
      <c r="F12513" s="1" t="s">
        <v>39</v>
      </c>
      <c r="G12513" s="42" t="s">
        <v>13289</v>
      </c>
      <c r="H12513" s="1"/>
      <c r="AC12513" s="5">
        <v>45506</v>
      </c>
      <c r="AD12513" s="5" t="s">
        <v>13286</v>
      </c>
      <c r="AE12513" s="5" t="s">
        <v>298</v>
      </c>
      <c r="AF12513">
        <f>MONTH(Table1[[#This Row],[Date Sent]])</f>
        <v>8</v>
      </c>
      <c r="AG12513">
        <f>YEAR(Table1[[#This Row],[Date Sent]])</f>
        <v>2024</v>
      </c>
    </row>
    <row r="12514" spans="1:33" x14ac:dyDescent="0.2">
      <c r="A12514" t="s">
        <v>2895</v>
      </c>
      <c r="B12514" t="s">
        <v>13285</v>
      </c>
      <c r="C12514" s="1">
        <v>37.15</v>
      </c>
      <c r="D12514" s="5">
        <v>45485</v>
      </c>
      <c r="E12514" t="s">
        <v>21</v>
      </c>
      <c r="F12514" s="1" t="s">
        <v>33</v>
      </c>
      <c r="G12514" s="42" t="s">
        <v>7812</v>
      </c>
      <c r="H12514" s="1"/>
      <c r="AC12514" s="5">
        <v>45506</v>
      </c>
      <c r="AD12514" s="5" t="s">
        <v>13286</v>
      </c>
      <c r="AE12514" s="5" t="s">
        <v>298</v>
      </c>
      <c r="AF12514">
        <f>MONTH(Table1[[#This Row],[Date Sent]])</f>
        <v>8</v>
      </c>
      <c r="AG12514">
        <f>YEAR(Table1[[#This Row],[Date Sent]])</f>
        <v>2024</v>
      </c>
    </row>
    <row r="12515" spans="1:33" x14ac:dyDescent="0.2">
      <c r="A12515" t="s">
        <v>11564</v>
      </c>
      <c r="B12515" t="s">
        <v>11619</v>
      </c>
      <c r="C12515" s="1">
        <v>64.28</v>
      </c>
      <c r="D12515" s="5">
        <v>45466</v>
      </c>
      <c r="E12515" t="s">
        <v>25</v>
      </c>
      <c r="F12515" s="1" t="s">
        <v>918</v>
      </c>
      <c r="G12515" s="42" t="s">
        <v>13290</v>
      </c>
      <c r="H12515" s="1">
        <v>25.34</v>
      </c>
      <c r="I12515" t="s">
        <v>1193</v>
      </c>
      <c r="J12515" s="16" t="s">
        <v>13291</v>
      </c>
      <c r="K12515" s="1">
        <v>7.8699999999999992</v>
      </c>
      <c r="L12515" t="s">
        <v>33</v>
      </c>
      <c r="M12515" t="s">
        <v>12806</v>
      </c>
      <c r="N12515" s="1">
        <v>31.07</v>
      </c>
      <c r="O12515" t="s">
        <v>17</v>
      </c>
      <c r="P12515" t="s">
        <v>6873</v>
      </c>
      <c r="AC12515" s="5">
        <v>45506</v>
      </c>
      <c r="AD12515" s="5" t="s">
        <v>13292</v>
      </c>
      <c r="AE12515" s="5" t="s">
        <v>174</v>
      </c>
      <c r="AF12515">
        <f>MONTH(Table1[[#This Row],[Date Sent]])</f>
        <v>8</v>
      </c>
      <c r="AG12515">
        <f>YEAR(Table1[[#This Row],[Date Sent]])</f>
        <v>2024</v>
      </c>
    </row>
    <row r="12516" spans="1:33" x14ac:dyDescent="0.2">
      <c r="A12516" t="s">
        <v>11564</v>
      </c>
      <c r="B12516" t="s">
        <v>11619</v>
      </c>
      <c r="C12516" s="1">
        <v>92.96</v>
      </c>
      <c r="D12516" s="5">
        <v>45474</v>
      </c>
      <c r="E12516" t="s">
        <v>21</v>
      </c>
      <c r="F12516" s="1" t="s">
        <v>918</v>
      </c>
      <c r="G12516" s="42" t="s">
        <v>13293</v>
      </c>
      <c r="H12516" s="1">
        <v>65</v>
      </c>
      <c r="I12516" t="s">
        <v>49</v>
      </c>
      <c r="J12516" s="16" t="s">
        <v>13294</v>
      </c>
      <c r="K12516" s="1">
        <v>14.97</v>
      </c>
      <c r="L12516" t="s">
        <v>33</v>
      </c>
      <c r="M12516" t="s">
        <v>13295</v>
      </c>
      <c r="N12516" s="1">
        <v>12.98999999999999</v>
      </c>
      <c r="O12516" t="s">
        <v>18</v>
      </c>
      <c r="P12516" t="s">
        <v>7417</v>
      </c>
      <c r="AC12516" s="5">
        <v>45506</v>
      </c>
      <c r="AD12516" s="5" t="s">
        <v>13292</v>
      </c>
      <c r="AE12516" s="5" t="s">
        <v>174</v>
      </c>
      <c r="AF12516">
        <f>MONTH(Table1[[#This Row],[Date Sent]])</f>
        <v>8</v>
      </c>
      <c r="AG12516">
        <f>YEAR(Table1[[#This Row],[Date Sent]])</f>
        <v>2024</v>
      </c>
    </row>
    <row r="12517" spans="1:33" x14ac:dyDescent="0.2">
      <c r="A12517" t="s">
        <v>625</v>
      </c>
      <c r="B12517" t="s">
        <v>13296</v>
      </c>
      <c r="C12517" s="1">
        <v>92.14</v>
      </c>
      <c r="D12517" s="5">
        <v>45488</v>
      </c>
      <c r="E12517" t="s">
        <v>21</v>
      </c>
      <c r="F12517" s="1" t="s">
        <v>33</v>
      </c>
      <c r="G12517" s="42" t="s">
        <v>13297</v>
      </c>
      <c r="H12517" s="1"/>
      <c r="AC12517" s="5">
        <v>45506</v>
      </c>
      <c r="AD12517" s="5" t="s">
        <v>13298</v>
      </c>
      <c r="AE12517" s="5" t="s">
        <v>198</v>
      </c>
      <c r="AF12517">
        <f>MONTH(Table1[[#This Row],[Date Sent]])</f>
        <v>8</v>
      </c>
      <c r="AG12517">
        <f>YEAR(Table1[[#This Row],[Date Sent]])</f>
        <v>2024</v>
      </c>
    </row>
    <row r="12518" spans="1:33" x14ac:dyDescent="0.2">
      <c r="A12518" t="s">
        <v>715</v>
      </c>
      <c r="B12518" t="s">
        <v>13299</v>
      </c>
      <c r="C12518" s="1">
        <v>38.64</v>
      </c>
      <c r="D12518" s="5">
        <v>45430</v>
      </c>
      <c r="E12518" t="s">
        <v>21</v>
      </c>
      <c r="F12518" s="1" t="s">
        <v>33</v>
      </c>
      <c r="G12518" s="42" t="s">
        <v>12543</v>
      </c>
      <c r="H12518" s="1"/>
      <c r="AC12518" s="5">
        <v>45506</v>
      </c>
      <c r="AD12518" s="5" t="s">
        <v>13300</v>
      </c>
      <c r="AE12518" s="5" t="s">
        <v>174</v>
      </c>
      <c r="AF12518">
        <f>MONTH(Table1[[#This Row],[Date Sent]])</f>
        <v>8</v>
      </c>
      <c r="AG12518">
        <f>YEAR(Table1[[#This Row],[Date Sent]])</f>
        <v>2024</v>
      </c>
    </row>
    <row r="12519" spans="1:33" x14ac:dyDescent="0.2">
      <c r="A12519" t="s">
        <v>715</v>
      </c>
      <c r="B12519" t="s">
        <v>13299</v>
      </c>
      <c r="C12519" s="1">
        <v>21.65</v>
      </c>
      <c r="D12519" s="5">
        <v>45432</v>
      </c>
      <c r="E12519" t="s">
        <v>12</v>
      </c>
      <c r="F12519" s="1" t="s">
        <v>15</v>
      </c>
      <c r="G12519" s="42" t="s">
        <v>13301</v>
      </c>
      <c r="H12519" s="1"/>
      <c r="AC12519" s="5">
        <v>45506</v>
      </c>
      <c r="AD12519" s="5" t="s">
        <v>13300</v>
      </c>
      <c r="AE12519" s="5" t="s">
        <v>174</v>
      </c>
      <c r="AF12519">
        <f>MONTH(Table1[[#This Row],[Date Sent]])</f>
        <v>8</v>
      </c>
      <c r="AG12519">
        <f>YEAR(Table1[[#This Row],[Date Sent]])</f>
        <v>2024</v>
      </c>
    </row>
    <row r="12520" spans="1:33" x14ac:dyDescent="0.2">
      <c r="A12520" t="s">
        <v>715</v>
      </c>
      <c r="B12520" t="s">
        <v>13299</v>
      </c>
      <c r="C12520" s="1">
        <v>14.31</v>
      </c>
      <c r="D12520" s="5">
        <v>45434</v>
      </c>
      <c r="E12520" t="s">
        <v>24</v>
      </c>
      <c r="F12520" s="1" t="s">
        <v>18</v>
      </c>
      <c r="G12520" s="42" t="s">
        <v>4496</v>
      </c>
      <c r="H12520" s="1"/>
      <c r="AC12520" s="5">
        <v>45506</v>
      </c>
      <c r="AD12520" s="5" t="s">
        <v>13300</v>
      </c>
      <c r="AE12520" s="5" t="s">
        <v>174</v>
      </c>
      <c r="AF12520">
        <f>MONTH(Table1[[#This Row],[Date Sent]])</f>
        <v>8</v>
      </c>
      <c r="AG12520">
        <f>YEAR(Table1[[#This Row],[Date Sent]])</f>
        <v>2024</v>
      </c>
    </row>
    <row r="12521" spans="1:33" x14ac:dyDescent="0.2">
      <c r="A12521" t="s">
        <v>715</v>
      </c>
      <c r="B12521" t="s">
        <v>13299</v>
      </c>
      <c r="C12521" s="1">
        <v>-432.99</v>
      </c>
      <c r="D12521" s="5">
        <v>45434</v>
      </c>
      <c r="E12521" t="s">
        <v>21</v>
      </c>
      <c r="F12521" s="1" t="s">
        <v>17</v>
      </c>
      <c r="G12521" s="42" t="s">
        <v>13302</v>
      </c>
      <c r="H12521" s="1"/>
      <c r="AC12521" s="5">
        <v>45506</v>
      </c>
      <c r="AD12521" s="5" t="s">
        <v>13300</v>
      </c>
      <c r="AE12521" s="5" t="s">
        <v>174</v>
      </c>
      <c r="AF12521">
        <f>MONTH(Table1[[#This Row],[Date Sent]])</f>
        <v>8</v>
      </c>
      <c r="AG12521">
        <f>YEAR(Table1[[#This Row],[Date Sent]])</f>
        <v>2024</v>
      </c>
    </row>
    <row r="12522" spans="1:33" x14ac:dyDescent="0.2">
      <c r="A12522" t="s">
        <v>715</v>
      </c>
      <c r="B12522" t="s">
        <v>13299</v>
      </c>
      <c r="C12522" s="1">
        <v>432.99</v>
      </c>
      <c r="D12522" s="5">
        <v>45434</v>
      </c>
      <c r="E12522" t="s">
        <v>21</v>
      </c>
      <c r="F12522" s="1" t="s">
        <v>17</v>
      </c>
      <c r="G12522" s="42" t="s">
        <v>13303</v>
      </c>
      <c r="H12522" s="1"/>
      <c r="AC12522" s="5">
        <v>45506</v>
      </c>
      <c r="AD12522" s="5" t="s">
        <v>13300</v>
      </c>
      <c r="AE12522" s="5" t="s">
        <v>174</v>
      </c>
      <c r="AF12522">
        <f>MONTH(Table1[[#This Row],[Date Sent]])</f>
        <v>8</v>
      </c>
      <c r="AG12522">
        <f>YEAR(Table1[[#This Row],[Date Sent]])</f>
        <v>2024</v>
      </c>
    </row>
    <row r="12523" spans="1:33" x14ac:dyDescent="0.2">
      <c r="A12523" t="s">
        <v>715</v>
      </c>
      <c r="B12523" t="s">
        <v>13299</v>
      </c>
      <c r="C12523" s="1">
        <v>73.47</v>
      </c>
      <c r="D12523" s="5">
        <v>45438</v>
      </c>
      <c r="E12523" t="s">
        <v>21</v>
      </c>
      <c r="F12523" s="1" t="s">
        <v>33</v>
      </c>
      <c r="G12523" s="42" t="s">
        <v>13304</v>
      </c>
      <c r="H12523" s="1"/>
      <c r="AC12523" s="5">
        <v>45506</v>
      </c>
      <c r="AD12523" s="5" t="s">
        <v>13300</v>
      </c>
      <c r="AE12523" s="5" t="s">
        <v>174</v>
      </c>
      <c r="AF12523">
        <f>MONTH(Table1[[#This Row],[Date Sent]])</f>
        <v>8</v>
      </c>
      <c r="AG12523">
        <f>YEAR(Table1[[#This Row],[Date Sent]])</f>
        <v>2024</v>
      </c>
    </row>
    <row r="12524" spans="1:33" x14ac:dyDescent="0.2">
      <c r="A12524" t="s">
        <v>715</v>
      </c>
      <c r="B12524" t="s">
        <v>13299</v>
      </c>
      <c r="C12524" s="1">
        <v>329.84</v>
      </c>
      <c r="D12524" s="5">
        <v>45442</v>
      </c>
      <c r="E12524" t="s">
        <v>13</v>
      </c>
      <c r="F12524" s="1" t="s">
        <v>33</v>
      </c>
      <c r="G12524" s="42" t="s">
        <v>13305</v>
      </c>
      <c r="H12524" s="1"/>
      <c r="AC12524" s="5">
        <v>45506</v>
      </c>
      <c r="AD12524" s="5" t="s">
        <v>13300</v>
      </c>
      <c r="AE12524" s="5" t="s">
        <v>174</v>
      </c>
      <c r="AF12524">
        <f>MONTH(Table1[[#This Row],[Date Sent]])</f>
        <v>8</v>
      </c>
      <c r="AG12524">
        <f>YEAR(Table1[[#This Row],[Date Sent]])</f>
        <v>2024</v>
      </c>
    </row>
    <row r="12525" spans="1:33" x14ac:dyDescent="0.2">
      <c r="A12525" t="s">
        <v>715</v>
      </c>
      <c r="B12525" t="s">
        <v>13299</v>
      </c>
      <c r="C12525" s="1">
        <v>16.079999999999998</v>
      </c>
      <c r="D12525" s="5">
        <v>45445</v>
      </c>
      <c r="E12525" t="s">
        <v>24</v>
      </c>
      <c r="F12525" s="1" t="s">
        <v>18</v>
      </c>
      <c r="G12525" s="42" t="s">
        <v>4496</v>
      </c>
      <c r="H12525" s="1"/>
      <c r="AC12525" s="5">
        <v>45506</v>
      </c>
      <c r="AD12525" s="5" t="s">
        <v>13300</v>
      </c>
      <c r="AE12525" s="5" t="s">
        <v>174</v>
      </c>
      <c r="AF12525">
        <f>MONTH(Table1[[#This Row],[Date Sent]])</f>
        <v>8</v>
      </c>
      <c r="AG12525">
        <f>YEAR(Table1[[#This Row],[Date Sent]])</f>
        <v>2024</v>
      </c>
    </row>
    <row r="12526" spans="1:33" x14ac:dyDescent="0.2">
      <c r="A12526" t="s">
        <v>715</v>
      </c>
      <c r="B12526" t="s">
        <v>13299</v>
      </c>
      <c r="C12526" s="1">
        <v>14.36</v>
      </c>
      <c r="D12526" s="5">
        <v>45450</v>
      </c>
      <c r="E12526" t="s">
        <v>24</v>
      </c>
      <c r="F12526" s="1" t="s">
        <v>18</v>
      </c>
      <c r="G12526" s="42" t="s">
        <v>4496</v>
      </c>
      <c r="H12526" s="1"/>
      <c r="AC12526" s="5">
        <v>45506</v>
      </c>
      <c r="AD12526" s="5" t="s">
        <v>13300</v>
      </c>
      <c r="AE12526" s="5" t="s">
        <v>174</v>
      </c>
      <c r="AF12526">
        <f>MONTH(Table1[[#This Row],[Date Sent]])</f>
        <v>8</v>
      </c>
      <c r="AG12526">
        <f>YEAR(Table1[[#This Row],[Date Sent]])</f>
        <v>2024</v>
      </c>
    </row>
    <row r="12527" spans="1:33" x14ac:dyDescent="0.2">
      <c r="A12527" t="s">
        <v>715</v>
      </c>
      <c r="B12527" t="s">
        <v>13299</v>
      </c>
      <c r="C12527" s="1">
        <v>11.94</v>
      </c>
      <c r="D12527" s="5">
        <v>45465</v>
      </c>
      <c r="E12527" t="s">
        <v>24</v>
      </c>
      <c r="F12527" s="1" t="s">
        <v>18</v>
      </c>
      <c r="G12527" s="42" t="s">
        <v>4496</v>
      </c>
      <c r="H12527" s="1"/>
      <c r="AC12527" s="5">
        <v>45506</v>
      </c>
      <c r="AD12527" s="5" t="s">
        <v>13300</v>
      </c>
      <c r="AE12527" s="5" t="s">
        <v>174</v>
      </c>
      <c r="AF12527">
        <f>MONTH(Table1[[#This Row],[Date Sent]])</f>
        <v>8</v>
      </c>
      <c r="AG12527">
        <f>YEAR(Table1[[#This Row],[Date Sent]])</f>
        <v>2024</v>
      </c>
    </row>
    <row r="12528" spans="1:33" x14ac:dyDescent="0.2">
      <c r="A12528" t="s">
        <v>3189</v>
      </c>
      <c r="B12528" t="s">
        <v>13306</v>
      </c>
      <c r="C12528" s="1">
        <v>123.73</v>
      </c>
      <c r="D12528" s="5">
        <v>45482</v>
      </c>
      <c r="E12528" t="s">
        <v>20</v>
      </c>
      <c r="F12528" s="1" t="s">
        <v>39</v>
      </c>
      <c r="G12528" s="42" t="s">
        <v>13307</v>
      </c>
      <c r="H12528" s="1"/>
      <c r="AC12528" s="5">
        <v>45506</v>
      </c>
      <c r="AD12528" s="5" t="s">
        <v>13308</v>
      </c>
      <c r="AE12528" s="5" t="s">
        <v>198</v>
      </c>
      <c r="AF12528">
        <f>MONTH(Table1[[#This Row],[Date Sent]])</f>
        <v>8</v>
      </c>
      <c r="AG12528">
        <f>YEAR(Table1[[#This Row],[Date Sent]])</f>
        <v>2024</v>
      </c>
    </row>
    <row r="12529" spans="1:33" x14ac:dyDescent="0.2">
      <c r="A12529" t="s">
        <v>2280</v>
      </c>
      <c r="B12529" t="s">
        <v>13309</v>
      </c>
      <c r="C12529" s="1">
        <v>131.09</v>
      </c>
      <c r="D12529" s="5">
        <v>45470</v>
      </c>
      <c r="E12529" t="s">
        <v>13</v>
      </c>
      <c r="F12529" s="1" t="s">
        <v>39</v>
      </c>
      <c r="G12529" s="42" t="s">
        <v>13310</v>
      </c>
      <c r="H12529" s="1"/>
      <c r="AC12529" s="5">
        <v>45506</v>
      </c>
      <c r="AD12529" s="5" t="s">
        <v>13311</v>
      </c>
      <c r="AE12529" s="5" t="s">
        <v>156</v>
      </c>
      <c r="AF12529">
        <f>MONTH(Table1[[#This Row],[Date Sent]])</f>
        <v>8</v>
      </c>
      <c r="AG12529">
        <f>YEAR(Table1[[#This Row],[Date Sent]])</f>
        <v>2024</v>
      </c>
    </row>
    <row r="12530" spans="1:33" x14ac:dyDescent="0.2">
      <c r="A12530" t="s">
        <v>2280</v>
      </c>
      <c r="B12530" t="s">
        <v>13312</v>
      </c>
      <c r="C12530" s="1">
        <v>385</v>
      </c>
      <c r="D12530" s="5">
        <v>45478</v>
      </c>
      <c r="E12530" t="s">
        <v>20</v>
      </c>
      <c r="F12530" s="1" t="s">
        <v>2974</v>
      </c>
      <c r="G12530" s="42" t="s">
        <v>13313</v>
      </c>
      <c r="H12530" s="1"/>
      <c r="AC12530" s="5">
        <v>45506</v>
      </c>
      <c r="AD12530" s="5" t="s">
        <v>13311</v>
      </c>
      <c r="AE12530" s="5" t="s">
        <v>156</v>
      </c>
      <c r="AF12530">
        <f>MONTH(Table1[[#This Row],[Date Sent]])</f>
        <v>8</v>
      </c>
      <c r="AG12530">
        <f>YEAR(Table1[[#This Row],[Date Sent]])</f>
        <v>2024</v>
      </c>
    </row>
    <row r="12531" spans="1:33" x14ac:dyDescent="0.2">
      <c r="A12531" t="s">
        <v>2280</v>
      </c>
      <c r="B12531" t="s">
        <v>13314</v>
      </c>
      <c r="C12531" s="1">
        <v>600</v>
      </c>
      <c r="D12531" s="5">
        <v>45471</v>
      </c>
      <c r="E12531" t="s">
        <v>27</v>
      </c>
      <c r="F12531" s="1" t="s">
        <v>2974</v>
      </c>
      <c r="G12531" s="42" t="s">
        <v>13315</v>
      </c>
      <c r="H12531" s="1"/>
      <c r="AC12531" s="5">
        <v>45506</v>
      </c>
      <c r="AD12531" s="5" t="s">
        <v>13311</v>
      </c>
      <c r="AE12531" s="5" t="s">
        <v>156</v>
      </c>
      <c r="AF12531">
        <f>MONTH(Table1[[#This Row],[Date Sent]])</f>
        <v>8</v>
      </c>
      <c r="AG12531">
        <f>YEAR(Table1[[#This Row],[Date Sent]])</f>
        <v>2024</v>
      </c>
    </row>
    <row r="12532" spans="1:33" x14ac:dyDescent="0.2">
      <c r="A12532" t="s">
        <v>392</v>
      </c>
      <c r="B12532" t="s">
        <v>13316</v>
      </c>
      <c r="C12532" s="1">
        <v>110</v>
      </c>
      <c r="D12532" s="5">
        <v>45464</v>
      </c>
      <c r="E12532" t="s">
        <v>8</v>
      </c>
      <c r="F12532" s="1" t="s">
        <v>20</v>
      </c>
      <c r="G12532" s="42" t="s">
        <v>13317</v>
      </c>
      <c r="H12532" s="1"/>
      <c r="AC12532" s="5">
        <v>45506</v>
      </c>
      <c r="AD12532" s="5" t="s">
        <v>13318</v>
      </c>
      <c r="AE12532" s="5" t="s">
        <v>156</v>
      </c>
      <c r="AF12532">
        <f>MONTH(Table1[[#This Row],[Date Sent]])</f>
        <v>8</v>
      </c>
      <c r="AG12532">
        <f>YEAR(Table1[[#This Row],[Date Sent]])</f>
        <v>2024</v>
      </c>
    </row>
    <row r="12533" spans="1:33" x14ac:dyDescent="0.2">
      <c r="A12533" t="s">
        <v>392</v>
      </c>
      <c r="B12533" t="s">
        <v>13316</v>
      </c>
      <c r="C12533" s="1">
        <v>56.55</v>
      </c>
      <c r="D12533" s="5">
        <v>45472</v>
      </c>
      <c r="E12533" t="s">
        <v>33</v>
      </c>
      <c r="F12533" s="1" t="s">
        <v>39</v>
      </c>
      <c r="G12533" s="42" t="s">
        <v>13319</v>
      </c>
      <c r="H12533" s="1"/>
      <c r="AC12533" s="5">
        <v>45506</v>
      </c>
      <c r="AD12533" s="5" t="s">
        <v>13318</v>
      </c>
      <c r="AE12533" s="5" t="s">
        <v>156</v>
      </c>
      <c r="AF12533">
        <f>MONTH(Table1[[#This Row],[Date Sent]])</f>
        <v>8</v>
      </c>
      <c r="AG12533">
        <f>YEAR(Table1[[#This Row],[Date Sent]])</f>
        <v>2024</v>
      </c>
    </row>
    <row r="12534" spans="1:33" x14ac:dyDescent="0.2">
      <c r="A12534" t="s">
        <v>392</v>
      </c>
      <c r="B12534" t="s">
        <v>13316</v>
      </c>
      <c r="C12534" s="1">
        <v>29.62</v>
      </c>
      <c r="D12534" s="5">
        <v>45485</v>
      </c>
      <c r="E12534" t="s">
        <v>8</v>
      </c>
      <c r="F12534" s="1" t="s">
        <v>39</v>
      </c>
      <c r="G12534" s="42" t="s">
        <v>13320</v>
      </c>
      <c r="H12534" s="1"/>
      <c r="AC12534" s="5">
        <v>45506</v>
      </c>
      <c r="AD12534" s="5" t="s">
        <v>13318</v>
      </c>
      <c r="AE12534" s="5" t="s">
        <v>156</v>
      </c>
      <c r="AF12534">
        <f>MONTH(Table1[[#This Row],[Date Sent]])</f>
        <v>8</v>
      </c>
      <c r="AG12534">
        <f>YEAR(Table1[[#This Row],[Date Sent]])</f>
        <v>2024</v>
      </c>
    </row>
    <row r="12535" spans="1:33" x14ac:dyDescent="0.2">
      <c r="A12535" t="s">
        <v>3288</v>
      </c>
      <c r="B12535" t="s">
        <v>13321</v>
      </c>
      <c r="C12535" s="1">
        <v>571.63</v>
      </c>
      <c r="D12535" s="5">
        <v>45455</v>
      </c>
      <c r="E12535" t="s">
        <v>36</v>
      </c>
      <c r="F12535" s="1" t="s">
        <v>6</v>
      </c>
      <c r="G12535" s="42" t="s">
        <v>13322</v>
      </c>
      <c r="H12535" s="1"/>
      <c r="AC12535" s="5">
        <v>45506</v>
      </c>
      <c r="AD12535" s="5" t="s">
        <v>13323</v>
      </c>
      <c r="AE12535" s="5" t="s">
        <v>10880</v>
      </c>
      <c r="AF12535">
        <f>MONTH(Table1[[#This Row],[Date Sent]])</f>
        <v>8</v>
      </c>
      <c r="AG12535">
        <f>YEAR(Table1[[#This Row],[Date Sent]])</f>
        <v>2024</v>
      </c>
    </row>
    <row r="12536" spans="1:33" x14ac:dyDescent="0.2">
      <c r="A12536" t="s">
        <v>3288</v>
      </c>
      <c r="B12536" t="s">
        <v>13321</v>
      </c>
      <c r="C12536" s="1">
        <v>17.82</v>
      </c>
      <c r="D12536" s="5">
        <v>45464</v>
      </c>
      <c r="E12536" t="s">
        <v>24</v>
      </c>
      <c r="F12536" s="1" t="s">
        <v>6</v>
      </c>
      <c r="G12536" s="42" t="s">
        <v>13324</v>
      </c>
      <c r="H12536" s="1"/>
      <c r="AC12536" s="5">
        <v>45506</v>
      </c>
      <c r="AD12536" s="5" t="s">
        <v>13323</v>
      </c>
      <c r="AE12536" s="5" t="s">
        <v>10880</v>
      </c>
      <c r="AF12536">
        <f>MONTH(Table1[[#This Row],[Date Sent]])</f>
        <v>8</v>
      </c>
      <c r="AG12536">
        <f>YEAR(Table1[[#This Row],[Date Sent]])</f>
        <v>2024</v>
      </c>
    </row>
    <row r="12537" spans="1:33" x14ac:dyDescent="0.2">
      <c r="A12537" t="s">
        <v>3288</v>
      </c>
      <c r="B12537" t="s">
        <v>13321</v>
      </c>
      <c r="C12537" s="1">
        <v>119.6</v>
      </c>
      <c r="D12537" s="5">
        <v>45488</v>
      </c>
      <c r="E12537" t="s">
        <v>19</v>
      </c>
      <c r="F12537" s="1" t="s">
        <v>18</v>
      </c>
      <c r="G12537" s="42" t="s">
        <v>13325</v>
      </c>
      <c r="H12537" s="1"/>
      <c r="AC12537" s="5">
        <v>45506</v>
      </c>
      <c r="AD12537" s="5" t="s">
        <v>13323</v>
      </c>
      <c r="AE12537" s="5" t="s">
        <v>10880</v>
      </c>
      <c r="AF12537">
        <f>MONTH(Table1[[#This Row],[Date Sent]])</f>
        <v>8</v>
      </c>
      <c r="AG12537">
        <f>YEAR(Table1[[#This Row],[Date Sent]])</f>
        <v>2024</v>
      </c>
    </row>
    <row r="12538" spans="1:33" x14ac:dyDescent="0.2">
      <c r="A12538" t="s">
        <v>3288</v>
      </c>
      <c r="B12538" t="s">
        <v>13321</v>
      </c>
      <c r="C12538" s="1">
        <v>11.97</v>
      </c>
      <c r="D12538" s="5">
        <v>45488</v>
      </c>
      <c r="E12538" t="s">
        <v>19</v>
      </c>
      <c r="F12538" s="1" t="s">
        <v>18</v>
      </c>
      <c r="G12538" s="42" t="s">
        <v>13325</v>
      </c>
      <c r="H12538" s="1"/>
      <c r="AC12538" s="5">
        <v>45506</v>
      </c>
      <c r="AD12538" s="5" t="s">
        <v>13323</v>
      </c>
      <c r="AE12538" s="5" t="s">
        <v>10880</v>
      </c>
      <c r="AF12538">
        <f>MONTH(Table1[[#This Row],[Date Sent]])</f>
        <v>8</v>
      </c>
      <c r="AG12538">
        <f>YEAR(Table1[[#This Row],[Date Sent]])</f>
        <v>2024</v>
      </c>
    </row>
    <row r="12539" spans="1:33" x14ac:dyDescent="0.2">
      <c r="A12539" t="s">
        <v>627</v>
      </c>
      <c r="B12539" t="s">
        <v>857</v>
      </c>
      <c r="C12539" s="1">
        <v>10.65</v>
      </c>
      <c r="D12539" s="5">
        <v>45454</v>
      </c>
      <c r="E12539" t="s">
        <v>31</v>
      </c>
      <c r="G12539" s="42" t="s">
        <v>12865</v>
      </c>
      <c r="H12539" s="1"/>
      <c r="AC12539" s="5">
        <v>45506</v>
      </c>
      <c r="AD12539" s="5" t="s">
        <v>13326</v>
      </c>
      <c r="AE12539" s="5" t="s">
        <v>266</v>
      </c>
      <c r="AF12539">
        <f>MONTH(Table1[[#This Row],[Date Sent]])</f>
        <v>8</v>
      </c>
      <c r="AG12539">
        <f>YEAR(Table1[[#This Row],[Date Sent]])</f>
        <v>2024</v>
      </c>
    </row>
    <row r="12540" spans="1:33" x14ac:dyDescent="0.2">
      <c r="A12540" t="s">
        <v>2763</v>
      </c>
      <c r="B12540" t="s">
        <v>12866</v>
      </c>
      <c r="C12540" s="1">
        <v>185.06</v>
      </c>
      <c r="D12540" s="5">
        <v>45451</v>
      </c>
      <c r="E12540" t="s">
        <v>33</v>
      </c>
      <c r="F12540" s="1" t="s">
        <v>39</v>
      </c>
      <c r="G12540" s="42" t="s">
        <v>13327</v>
      </c>
      <c r="H12540" s="1"/>
      <c r="AC12540" s="5">
        <v>45506</v>
      </c>
      <c r="AD12540" s="5" t="s">
        <v>13328</v>
      </c>
      <c r="AE12540" s="5" t="s">
        <v>174</v>
      </c>
      <c r="AF12540">
        <f>MONTH(Table1[[#This Row],[Date Sent]])</f>
        <v>8</v>
      </c>
      <c r="AG12540">
        <f>YEAR(Table1[[#This Row],[Date Sent]])</f>
        <v>2024</v>
      </c>
    </row>
    <row r="12541" spans="1:33" x14ac:dyDescent="0.2">
      <c r="A12541" t="s">
        <v>2763</v>
      </c>
      <c r="B12541" t="s">
        <v>12866</v>
      </c>
      <c r="C12541" s="1">
        <v>32.21</v>
      </c>
      <c r="D12541" s="5">
        <v>45462</v>
      </c>
      <c r="E12541" t="s">
        <v>21</v>
      </c>
      <c r="F12541" s="1" t="s">
        <v>33</v>
      </c>
      <c r="G12541" s="42" t="s">
        <v>12867</v>
      </c>
      <c r="H12541" s="1"/>
      <c r="AC12541" s="5">
        <v>45506</v>
      </c>
      <c r="AD12541" s="5" t="s">
        <v>13328</v>
      </c>
      <c r="AE12541" s="5" t="s">
        <v>174</v>
      </c>
      <c r="AF12541">
        <f>MONTH(Table1[[#This Row],[Date Sent]])</f>
        <v>8</v>
      </c>
      <c r="AG12541">
        <f>YEAR(Table1[[#This Row],[Date Sent]])</f>
        <v>2024</v>
      </c>
    </row>
    <row r="12542" spans="1:33" x14ac:dyDescent="0.2">
      <c r="A12542" t="s">
        <v>2763</v>
      </c>
      <c r="B12542" t="s">
        <v>12866</v>
      </c>
      <c r="C12542" s="1">
        <v>23.34</v>
      </c>
      <c r="D12542" s="5">
        <v>45470</v>
      </c>
      <c r="E12542" t="s">
        <v>18</v>
      </c>
      <c r="F12542" s="1" t="s">
        <v>18</v>
      </c>
      <c r="G12542" s="42" t="s">
        <v>7457</v>
      </c>
      <c r="H12542" s="1"/>
      <c r="AC12542" s="5">
        <v>45506</v>
      </c>
      <c r="AD12542" s="5" t="s">
        <v>13328</v>
      </c>
      <c r="AE12542" s="5" t="s">
        <v>174</v>
      </c>
      <c r="AF12542">
        <f>MONTH(Table1[[#This Row],[Date Sent]])</f>
        <v>8</v>
      </c>
      <c r="AG12542">
        <f>YEAR(Table1[[#This Row],[Date Sent]])</f>
        <v>2024</v>
      </c>
    </row>
    <row r="12543" spans="1:33" x14ac:dyDescent="0.2">
      <c r="A12543" t="s">
        <v>2763</v>
      </c>
      <c r="B12543" t="s">
        <v>12866</v>
      </c>
      <c r="C12543" s="1">
        <v>21.44</v>
      </c>
      <c r="D12543" s="5">
        <v>45473</v>
      </c>
      <c r="E12543" t="s">
        <v>18</v>
      </c>
      <c r="F12543" s="1" t="s">
        <v>18</v>
      </c>
      <c r="G12543" s="42" t="s">
        <v>7457</v>
      </c>
      <c r="H12543" s="1"/>
      <c r="AC12543" s="5">
        <v>45506</v>
      </c>
      <c r="AD12543" s="5" t="s">
        <v>13328</v>
      </c>
      <c r="AE12543" s="5" t="s">
        <v>174</v>
      </c>
      <c r="AF12543">
        <f>MONTH(Table1[[#This Row],[Date Sent]])</f>
        <v>8</v>
      </c>
      <c r="AG12543">
        <f>YEAR(Table1[[#This Row],[Date Sent]])</f>
        <v>2024</v>
      </c>
    </row>
    <row r="12544" spans="1:33" x14ac:dyDescent="0.2">
      <c r="A12544" t="s">
        <v>2763</v>
      </c>
      <c r="B12544" t="s">
        <v>12866</v>
      </c>
      <c r="C12544" s="1">
        <v>240.23</v>
      </c>
      <c r="D12544" s="5">
        <v>45477</v>
      </c>
      <c r="E12544" t="s">
        <v>25</v>
      </c>
      <c r="F12544" s="1" t="s">
        <v>17</v>
      </c>
      <c r="G12544" s="42" t="s">
        <v>1130</v>
      </c>
      <c r="H12544" s="1"/>
      <c r="AC12544" s="5">
        <v>45506</v>
      </c>
      <c r="AD12544" s="5" t="s">
        <v>13328</v>
      </c>
      <c r="AE12544" s="5" t="s">
        <v>174</v>
      </c>
      <c r="AF12544">
        <f>MONTH(Table1[[#This Row],[Date Sent]])</f>
        <v>8</v>
      </c>
      <c r="AG12544">
        <f>YEAR(Table1[[#This Row],[Date Sent]])</f>
        <v>2024</v>
      </c>
    </row>
    <row r="12545" spans="1:33" x14ac:dyDescent="0.2">
      <c r="A12545" t="s">
        <v>4716</v>
      </c>
      <c r="B12545" t="s">
        <v>13329</v>
      </c>
      <c r="C12545" s="1">
        <v>36.58</v>
      </c>
      <c r="D12545" s="5">
        <v>45473</v>
      </c>
      <c r="E12545" t="s">
        <v>24</v>
      </c>
      <c r="F12545" s="1" t="s">
        <v>18</v>
      </c>
      <c r="G12545" s="42" t="s">
        <v>13330</v>
      </c>
      <c r="H12545" s="1"/>
      <c r="AC12545" s="5">
        <v>45506</v>
      </c>
      <c r="AD12545" s="5" t="s">
        <v>13211</v>
      </c>
      <c r="AE12545" s="5" t="s">
        <v>13208</v>
      </c>
      <c r="AF12545">
        <f>MONTH(Table1[[#This Row],[Date Sent]])</f>
        <v>8</v>
      </c>
      <c r="AG12545">
        <f>YEAR(Table1[[#This Row],[Date Sent]])</f>
        <v>2024</v>
      </c>
    </row>
    <row r="12546" spans="1:33" x14ac:dyDescent="0.2">
      <c r="A12546" t="s">
        <v>294</v>
      </c>
      <c r="B12546" t="s">
        <v>760</v>
      </c>
      <c r="C12546" s="1">
        <v>28.06</v>
      </c>
      <c r="D12546" s="5">
        <v>45434</v>
      </c>
      <c r="E12546" t="s">
        <v>40</v>
      </c>
      <c r="F12546" s="1" t="s">
        <v>40</v>
      </c>
      <c r="G12546" s="42" t="s">
        <v>13331</v>
      </c>
      <c r="H12546" s="1"/>
      <c r="AC12546" s="5">
        <v>45506</v>
      </c>
      <c r="AD12546" s="5" t="s">
        <v>13332</v>
      </c>
      <c r="AE12546" s="5" t="s">
        <v>313</v>
      </c>
      <c r="AF12546">
        <f>MONTH(Table1[[#This Row],[Date Sent]])</f>
        <v>8</v>
      </c>
      <c r="AG12546">
        <f>YEAR(Table1[[#This Row],[Date Sent]])</f>
        <v>2024</v>
      </c>
    </row>
    <row r="12547" spans="1:33" x14ac:dyDescent="0.2">
      <c r="A12547" t="s">
        <v>294</v>
      </c>
      <c r="B12547" t="s">
        <v>760</v>
      </c>
      <c r="C12547" s="1">
        <v>930.36</v>
      </c>
      <c r="D12547" s="5">
        <v>45435</v>
      </c>
      <c r="E12547" t="s">
        <v>14</v>
      </c>
      <c r="F12547" s="1" t="s">
        <v>22</v>
      </c>
      <c r="G12547" s="42" t="s">
        <v>13333</v>
      </c>
      <c r="H12547" s="1"/>
      <c r="AC12547" s="5">
        <v>45506</v>
      </c>
      <c r="AD12547" s="5" t="s">
        <v>13332</v>
      </c>
      <c r="AE12547" s="5" t="s">
        <v>313</v>
      </c>
      <c r="AF12547">
        <f>MONTH(Table1[[#This Row],[Date Sent]])</f>
        <v>8</v>
      </c>
      <c r="AG12547">
        <f>YEAR(Table1[[#This Row],[Date Sent]])</f>
        <v>2024</v>
      </c>
    </row>
    <row r="12548" spans="1:33" x14ac:dyDescent="0.2">
      <c r="A12548" t="s">
        <v>294</v>
      </c>
      <c r="B12548" t="s">
        <v>760</v>
      </c>
      <c r="C12548" s="1">
        <v>21.01</v>
      </c>
      <c r="D12548" s="5">
        <v>45438</v>
      </c>
      <c r="E12548" t="s">
        <v>39</v>
      </c>
      <c r="F12548" s="1" t="s">
        <v>53</v>
      </c>
      <c r="G12548" s="42" t="s">
        <v>13334</v>
      </c>
      <c r="H12548" s="1"/>
      <c r="AC12548" s="5">
        <v>45506</v>
      </c>
      <c r="AD12548" s="5" t="s">
        <v>13332</v>
      </c>
      <c r="AE12548" s="5" t="s">
        <v>313</v>
      </c>
      <c r="AF12548">
        <f>MONTH(Table1[[#This Row],[Date Sent]])</f>
        <v>8</v>
      </c>
      <c r="AG12548">
        <f>YEAR(Table1[[#This Row],[Date Sent]])</f>
        <v>2024</v>
      </c>
    </row>
    <row r="12549" spans="1:33" x14ac:dyDescent="0.2">
      <c r="A12549" t="s">
        <v>294</v>
      </c>
      <c r="B12549" t="s">
        <v>760</v>
      </c>
      <c r="C12549" s="1">
        <v>58.32</v>
      </c>
      <c r="D12549" s="5">
        <v>45450</v>
      </c>
      <c r="E12549" t="s">
        <v>31</v>
      </c>
      <c r="F12549" s="1" t="s">
        <v>6</v>
      </c>
      <c r="G12549" s="42" t="s">
        <v>13335</v>
      </c>
      <c r="H12549" s="1"/>
      <c r="AC12549" s="5">
        <v>45506</v>
      </c>
      <c r="AD12549" s="5" t="s">
        <v>13332</v>
      </c>
      <c r="AE12549" s="5" t="s">
        <v>313</v>
      </c>
      <c r="AF12549">
        <f>MONTH(Table1[[#This Row],[Date Sent]])</f>
        <v>8</v>
      </c>
      <c r="AG12549">
        <f>YEAR(Table1[[#This Row],[Date Sent]])</f>
        <v>2024</v>
      </c>
    </row>
    <row r="12550" spans="1:33" x14ac:dyDescent="0.2">
      <c r="A12550" t="s">
        <v>294</v>
      </c>
      <c r="B12550" t="s">
        <v>760</v>
      </c>
      <c r="C12550" s="1">
        <v>23.72</v>
      </c>
      <c r="D12550" s="5">
        <v>45450</v>
      </c>
      <c r="E12550" t="s">
        <v>31</v>
      </c>
      <c r="F12550" s="1" t="s">
        <v>6</v>
      </c>
      <c r="G12550" s="42" t="s">
        <v>13336</v>
      </c>
      <c r="H12550" s="1"/>
      <c r="AC12550" s="5">
        <v>45506</v>
      </c>
      <c r="AD12550" s="5" t="s">
        <v>13332</v>
      </c>
      <c r="AE12550" s="5" t="s">
        <v>313</v>
      </c>
      <c r="AF12550">
        <f>MONTH(Table1[[#This Row],[Date Sent]])</f>
        <v>8</v>
      </c>
      <c r="AG12550">
        <f>YEAR(Table1[[#This Row],[Date Sent]])</f>
        <v>2024</v>
      </c>
    </row>
    <row r="12551" spans="1:33" x14ac:dyDescent="0.2">
      <c r="A12551" t="s">
        <v>294</v>
      </c>
      <c r="B12551" t="s">
        <v>760</v>
      </c>
      <c r="C12551" s="1">
        <v>30.54</v>
      </c>
      <c r="D12551" s="5">
        <v>45453</v>
      </c>
      <c r="E12551" t="s">
        <v>31</v>
      </c>
      <c r="F12551" s="1" t="s">
        <v>6</v>
      </c>
      <c r="G12551" s="42" t="s">
        <v>13337</v>
      </c>
      <c r="H12551" s="1"/>
      <c r="AC12551" s="5">
        <v>45506</v>
      </c>
      <c r="AD12551" s="5" t="s">
        <v>13332</v>
      </c>
      <c r="AE12551" s="5" t="s">
        <v>313</v>
      </c>
      <c r="AF12551">
        <f>MONTH(Table1[[#This Row],[Date Sent]])</f>
        <v>8</v>
      </c>
      <c r="AG12551">
        <f>YEAR(Table1[[#This Row],[Date Sent]])</f>
        <v>2024</v>
      </c>
    </row>
    <row r="12552" spans="1:33" x14ac:dyDescent="0.2">
      <c r="A12552" t="s">
        <v>294</v>
      </c>
      <c r="B12552" t="s">
        <v>760</v>
      </c>
      <c r="C12552" s="1">
        <v>23.28</v>
      </c>
      <c r="D12552" s="5">
        <v>45456</v>
      </c>
      <c r="E12552" t="s">
        <v>15</v>
      </c>
      <c r="F12552" s="1" t="s">
        <v>39</v>
      </c>
      <c r="G12552" s="42" t="s">
        <v>13338</v>
      </c>
      <c r="H12552" s="1"/>
      <c r="AC12552" s="5">
        <v>45506</v>
      </c>
      <c r="AD12552" s="5" t="s">
        <v>13332</v>
      </c>
      <c r="AE12552" s="5" t="s">
        <v>313</v>
      </c>
      <c r="AF12552">
        <f>MONTH(Table1[[#This Row],[Date Sent]])</f>
        <v>8</v>
      </c>
      <c r="AG12552">
        <f>YEAR(Table1[[#This Row],[Date Sent]])</f>
        <v>2024</v>
      </c>
    </row>
    <row r="12553" spans="1:33" x14ac:dyDescent="0.2">
      <c r="A12553" t="s">
        <v>747</v>
      </c>
      <c r="B12553" t="s">
        <v>11602</v>
      </c>
      <c r="C12553" s="1">
        <v>38.56</v>
      </c>
      <c r="D12553" s="5">
        <v>45456</v>
      </c>
      <c r="E12553" t="s">
        <v>24</v>
      </c>
      <c r="F12553" s="1" t="s">
        <v>18</v>
      </c>
      <c r="G12553" s="42" t="s">
        <v>13339</v>
      </c>
      <c r="H12553" s="1"/>
      <c r="AC12553" s="5">
        <v>45506</v>
      </c>
      <c r="AD12553" s="5" t="s">
        <v>13340</v>
      </c>
      <c r="AE12553" s="5" t="s">
        <v>174</v>
      </c>
      <c r="AF12553">
        <f>MONTH(Table1[[#This Row],[Date Sent]])</f>
        <v>8</v>
      </c>
      <c r="AG12553">
        <f>YEAR(Table1[[#This Row],[Date Sent]])</f>
        <v>2024</v>
      </c>
    </row>
    <row r="12554" spans="1:33" x14ac:dyDescent="0.2">
      <c r="A12554" t="s">
        <v>747</v>
      </c>
      <c r="B12554" t="s">
        <v>11602</v>
      </c>
      <c r="C12554" s="1">
        <v>15.14</v>
      </c>
      <c r="D12554" s="5">
        <v>45458</v>
      </c>
      <c r="E12554" t="s">
        <v>17</v>
      </c>
      <c r="F12554" s="1" t="s">
        <v>17</v>
      </c>
      <c r="G12554" s="42" t="s">
        <v>6142</v>
      </c>
      <c r="H12554" s="1"/>
      <c r="AC12554" s="5">
        <v>45506</v>
      </c>
      <c r="AD12554" s="5" t="s">
        <v>13340</v>
      </c>
      <c r="AE12554" s="5" t="s">
        <v>174</v>
      </c>
      <c r="AF12554">
        <f>MONTH(Table1[[#This Row],[Date Sent]])</f>
        <v>8</v>
      </c>
      <c r="AG12554">
        <f>YEAR(Table1[[#This Row],[Date Sent]])</f>
        <v>2024</v>
      </c>
    </row>
    <row r="12555" spans="1:33" x14ac:dyDescent="0.2">
      <c r="A12555" t="s">
        <v>747</v>
      </c>
      <c r="B12555" t="s">
        <v>11602</v>
      </c>
      <c r="C12555" s="1">
        <v>6.48</v>
      </c>
      <c r="D12555" s="5">
        <v>45458</v>
      </c>
      <c r="E12555" t="s">
        <v>17</v>
      </c>
      <c r="F12555" s="1" t="s">
        <v>17</v>
      </c>
      <c r="G12555" s="42" t="s">
        <v>4326</v>
      </c>
      <c r="H12555" s="1"/>
      <c r="AC12555" s="5">
        <v>45506</v>
      </c>
      <c r="AD12555" s="5" t="s">
        <v>13340</v>
      </c>
      <c r="AE12555" s="5" t="s">
        <v>174</v>
      </c>
      <c r="AF12555">
        <f>MONTH(Table1[[#This Row],[Date Sent]])</f>
        <v>8</v>
      </c>
      <c r="AG12555">
        <f>YEAR(Table1[[#This Row],[Date Sent]])</f>
        <v>2024</v>
      </c>
    </row>
    <row r="12556" spans="1:33" x14ac:dyDescent="0.2">
      <c r="A12556" t="s">
        <v>747</v>
      </c>
      <c r="B12556" t="s">
        <v>11602</v>
      </c>
      <c r="C12556" s="1">
        <v>32.46</v>
      </c>
      <c r="D12556" s="5">
        <v>45461</v>
      </c>
      <c r="E12556" t="s">
        <v>17</v>
      </c>
      <c r="F12556" s="1" t="s">
        <v>17</v>
      </c>
      <c r="G12556" s="42" t="s">
        <v>13341</v>
      </c>
      <c r="H12556" s="1"/>
      <c r="AC12556" s="5">
        <v>45506</v>
      </c>
      <c r="AD12556" s="5" t="s">
        <v>13340</v>
      </c>
      <c r="AE12556" s="5" t="s">
        <v>174</v>
      </c>
      <c r="AF12556">
        <f>MONTH(Table1[[#This Row],[Date Sent]])</f>
        <v>8</v>
      </c>
      <c r="AG12556">
        <f>YEAR(Table1[[#This Row],[Date Sent]])</f>
        <v>2024</v>
      </c>
    </row>
    <row r="12557" spans="1:33" x14ac:dyDescent="0.2">
      <c r="A12557" t="s">
        <v>747</v>
      </c>
      <c r="B12557" t="s">
        <v>11602</v>
      </c>
      <c r="C12557" s="1">
        <v>117.88</v>
      </c>
      <c r="D12557" s="5">
        <v>45461</v>
      </c>
      <c r="E12557" t="s">
        <v>21</v>
      </c>
      <c r="F12557" s="1" t="s">
        <v>33</v>
      </c>
      <c r="G12557" s="42" t="s">
        <v>13342</v>
      </c>
      <c r="H12557" s="1"/>
      <c r="AC12557" s="5">
        <v>45506</v>
      </c>
      <c r="AD12557" s="5" t="s">
        <v>13340</v>
      </c>
      <c r="AE12557" s="5" t="s">
        <v>174</v>
      </c>
      <c r="AF12557">
        <f>MONTH(Table1[[#This Row],[Date Sent]])</f>
        <v>8</v>
      </c>
      <c r="AG12557">
        <f>YEAR(Table1[[#This Row],[Date Sent]])</f>
        <v>2024</v>
      </c>
    </row>
    <row r="12558" spans="1:33" x14ac:dyDescent="0.2">
      <c r="A12558" t="s">
        <v>144</v>
      </c>
      <c r="B12558" t="s">
        <v>13343</v>
      </c>
      <c r="C12558" s="1">
        <v>13.89</v>
      </c>
      <c r="D12558" s="5">
        <v>45482</v>
      </c>
      <c r="E12558" t="s">
        <v>13</v>
      </c>
      <c r="F12558" s="1" t="s">
        <v>16</v>
      </c>
      <c r="G12558" s="42" t="s">
        <v>1057</v>
      </c>
      <c r="H12558" s="1"/>
      <c r="AC12558" s="5">
        <v>45506</v>
      </c>
      <c r="AD12558" s="5" t="s">
        <v>13344</v>
      </c>
      <c r="AE12558" s="5" t="s">
        <v>198</v>
      </c>
      <c r="AF12558">
        <f>MONTH(Table1[[#This Row],[Date Sent]])</f>
        <v>8</v>
      </c>
      <c r="AG12558">
        <f>YEAR(Table1[[#This Row],[Date Sent]])</f>
        <v>2024</v>
      </c>
    </row>
    <row r="12559" spans="1:33" x14ac:dyDescent="0.2">
      <c r="A12559" t="s">
        <v>11564</v>
      </c>
      <c r="B12559" t="s">
        <v>13345</v>
      </c>
      <c r="C12559" s="1">
        <v>65.47</v>
      </c>
      <c r="D12559" s="5">
        <v>45483</v>
      </c>
      <c r="E12559" t="s">
        <v>8</v>
      </c>
      <c r="F12559" s="1" t="s">
        <v>39</v>
      </c>
      <c r="G12559" s="42" t="s">
        <v>1166</v>
      </c>
      <c r="H12559" s="1"/>
      <c r="AC12559" s="5">
        <v>45506</v>
      </c>
      <c r="AD12559" s="5" t="s">
        <v>13292</v>
      </c>
      <c r="AE12559" s="5" t="s">
        <v>174</v>
      </c>
      <c r="AF12559">
        <f>MONTH(Table1[[#This Row],[Date Sent]])</f>
        <v>8</v>
      </c>
      <c r="AG12559">
        <f>YEAR(Table1[[#This Row],[Date Sent]])</f>
        <v>2024</v>
      </c>
    </row>
    <row r="12560" spans="1:33" x14ac:dyDescent="0.2">
      <c r="A12560" t="s">
        <v>2658</v>
      </c>
      <c r="B12560" t="s">
        <v>13346</v>
      </c>
      <c r="C12560" s="1">
        <v>69.239999999999995</v>
      </c>
      <c r="D12560" s="5">
        <v>45484</v>
      </c>
      <c r="E12560" t="s">
        <v>33</v>
      </c>
      <c r="F12560" s="1" t="s">
        <v>17</v>
      </c>
      <c r="G12560" s="42" t="s">
        <v>13347</v>
      </c>
      <c r="H12560" s="1"/>
      <c r="AC12560" s="5">
        <v>45506</v>
      </c>
      <c r="AD12560" s="5" t="s">
        <v>13348</v>
      </c>
      <c r="AE12560" s="5" t="s">
        <v>174</v>
      </c>
      <c r="AF12560">
        <f>MONTH(Table1[[#This Row],[Date Sent]])</f>
        <v>8</v>
      </c>
      <c r="AG12560">
        <f>YEAR(Table1[[#This Row],[Date Sent]])</f>
        <v>2024</v>
      </c>
    </row>
    <row r="12561" spans="1:33" x14ac:dyDescent="0.2">
      <c r="A12561" t="s">
        <v>2658</v>
      </c>
      <c r="B12561" t="s">
        <v>13346</v>
      </c>
      <c r="C12561" s="1">
        <v>3.24</v>
      </c>
      <c r="D12561" s="5">
        <v>45484</v>
      </c>
      <c r="E12561" t="s">
        <v>33</v>
      </c>
      <c r="F12561" s="1" t="s">
        <v>17</v>
      </c>
      <c r="G12561" s="42" t="s">
        <v>13349</v>
      </c>
      <c r="H12561" s="1"/>
      <c r="AC12561" s="5">
        <v>45506</v>
      </c>
      <c r="AD12561" s="5" t="s">
        <v>13348</v>
      </c>
      <c r="AE12561" s="5" t="s">
        <v>174</v>
      </c>
      <c r="AF12561">
        <f>MONTH(Table1[[#This Row],[Date Sent]])</f>
        <v>8</v>
      </c>
      <c r="AG12561">
        <f>YEAR(Table1[[#This Row],[Date Sent]])</f>
        <v>2024</v>
      </c>
    </row>
    <row r="12562" spans="1:33" x14ac:dyDescent="0.2">
      <c r="A12562" t="s">
        <v>568</v>
      </c>
      <c r="B12562" t="s">
        <v>13350</v>
      </c>
      <c r="C12562" s="1">
        <v>8.84</v>
      </c>
      <c r="D12562" s="5">
        <v>45464</v>
      </c>
      <c r="E12562" t="s">
        <v>18</v>
      </c>
      <c r="G12562" s="42" t="s">
        <v>1523</v>
      </c>
      <c r="H12562" s="1"/>
      <c r="AC12562" s="5">
        <v>45506</v>
      </c>
      <c r="AD12562" s="5" t="s">
        <v>13351</v>
      </c>
      <c r="AE12562" s="5" t="s">
        <v>298</v>
      </c>
      <c r="AF12562">
        <f>MONTH(Table1[[#This Row],[Date Sent]])</f>
        <v>8</v>
      </c>
      <c r="AG12562">
        <f>YEAR(Table1[[#This Row],[Date Sent]])</f>
        <v>2024</v>
      </c>
    </row>
    <row r="12563" spans="1:33" x14ac:dyDescent="0.2">
      <c r="A12563" t="s">
        <v>568</v>
      </c>
      <c r="B12563" t="s">
        <v>13350</v>
      </c>
      <c r="C12563" s="1">
        <v>6.8</v>
      </c>
      <c r="D12563" s="5">
        <v>45468</v>
      </c>
      <c r="E12563" t="s">
        <v>18</v>
      </c>
      <c r="G12563" s="42" t="s">
        <v>1153</v>
      </c>
      <c r="H12563" s="1"/>
      <c r="AC12563" s="5">
        <v>45506</v>
      </c>
      <c r="AD12563" s="5" t="s">
        <v>13351</v>
      </c>
      <c r="AE12563" s="5" t="s">
        <v>298</v>
      </c>
      <c r="AF12563">
        <f>MONTH(Table1[[#This Row],[Date Sent]])</f>
        <v>8</v>
      </c>
      <c r="AG12563">
        <f>YEAR(Table1[[#This Row],[Date Sent]])</f>
        <v>2024</v>
      </c>
    </row>
    <row r="12564" spans="1:33" x14ac:dyDescent="0.2">
      <c r="A12564" t="s">
        <v>568</v>
      </c>
      <c r="B12564" t="s">
        <v>13350</v>
      </c>
      <c r="C12564" s="1">
        <v>104.44</v>
      </c>
      <c r="D12564" s="5">
        <v>45472</v>
      </c>
      <c r="E12564" t="s">
        <v>33</v>
      </c>
      <c r="F12564" s="1" t="s">
        <v>1193</v>
      </c>
      <c r="G12564" s="42" t="s">
        <v>13352</v>
      </c>
      <c r="H12564" s="1"/>
      <c r="AC12564" s="5">
        <v>45506</v>
      </c>
      <c r="AD12564" s="5" t="s">
        <v>13351</v>
      </c>
      <c r="AE12564" s="5" t="s">
        <v>298</v>
      </c>
      <c r="AF12564">
        <f>MONTH(Table1[[#This Row],[Date Sent]])</f>
        <v>8</v>
      </c>
      <c r="AG12564">
        <f>YEAR(Table1[[#This Row],[Date Sent]])</f>
        <v>2024</v>
      </c>
    </row>
    <row r="12565" spans="1:33" x14ac:dyDescent="0.2">
      <c r="A12565" t="s">
        <v>568</v>
      </c>
      <c r="B12565" t="s">
        <v>13350</v>
      </c>
      <c r="C12565" s="1">
        <v>38.82</v>
      </c>
      <c r="D12565" s="5">
        <v>45481</v>
      </c>
      <c r="E12565" t="s">
        <v>18</v>
      </c>
      <c r="F12565" s="1" t="s">
        <v>4</v>
      </c>
      <c r="G12565" s="42" t="s">
        <v>2339</v>
      </c>
      <c r="H12565" s="1"/>
      <c r="AC12565" s="5">
        <v>45506</v>
      </c>
      <c r="AD12565" s="5" t="s">
        <v>13351</v>
      </c>
      <c r="AE12565" s="5" t="s">
        <v>298</v>
      </c>
      <c r="AF12565">
        <f>MONTH(Table1[[#This Row],[Date Sent]])</f>
        <v>8</v>
      </c>
      <c r="AG12565">
        <f>YEAR(Table1[[#This Row],[Date Sent]])</f>
        <v>2024</v>
      </c>
    </row>
    <row r="12566" spans="1:33" x14ac:dyDescent="0.2">
      <c r="A12566" t="s">
        <v>568</v>
      </c>
      <c r="B12566" t="s">
        <v>13350</v>
      </c>
      <c r="C12566" s="1">
        <v>81.99</v>
      </c>
      <c r="D12566" s="5">
        <v>45482</v>
      </c>
      <c r="E12566" t="s">
        <v>21</v>
      </c>
      <c r="F12566" s="1" t="s">
        <v>17</v>
      </c>
      <c r="G12566" s="42" t="s">
        <v>6566</v>
      </c>
      <c r="H12566" s="1"/>
      <c r="AC12566" s="5">
        <v>45506</v>
      </c>
      <c r="AD12566" s="5" t="s">
        <v>13351</v>
      </c>
      <c r="AE12566" s="5" t="s">
        <v>298</v>
      </c>
      <c r="AF12566">
        <f>MONTH(Table1[[#This Row],[Date Sent]])</f>
        <v>8</v>
      </c>
      <c r="AG12566">
        <f>YEAR(Table1[[#This Row],[Date Sent]])</f>
        <v>2024</v>
      </c>
    </row>
    <row r="12567" spans="1:33" x14ac:dyDescent="0.2">
      <c r="A12567" t="s">
        <v>568</v>
      </c>
      <c r="B12567" t="s">
        <v>13350</v>
      </c>
      <c r="C12567" s="1">
        <v>14.03</v>
      </c>
      <c r="D12567" s="5">
        <v>45486</v>
      </c>
      <c r="E12567" t="s">
        <v>47</v>
      </c>
      <c r="G12567" s="42" t="s">
        <v>13353</v>
      </c>
      <c r="H12567" s="1"/>
      <c r="AC12567" s="5">
        <v>45506</v>
      </c>
      <c r="AD12567" s="5" t="s">
        <v>13351</v>
      </c>
      <c r="AE12567" s="5" t="s">
        <v>298</v>
      </c>
      <c r="AF12567">
        <f>MONTH(Table1[[#This Row],[Date Sent]])</f>
        <v>8</v>
      </c>
      <c r="AG12567">
        <f>YEAR(Table1[[#This Row],[Date Sent]])</f>
        <v>2024</v>
      </c>
    </row>
    <row r="12568" spans="1:33" x14ac:dyDescent="0.2">
      <c r="A12568" t="s">
        <v>482</v>
      </c>
      <c r="B12568" t="s">
        <v>11642</v>
      </c>
      <c r="C12568" s="1">
        <v>76.430000000000007</v>
      </c>
      <c r="D12568" s="5">
        <v>45475</v>
      </c>
      <c r="E12568" t="s">
        <v>33</v>
      </c>
      <c r="F12568" s="1" t="s">
        <v>11869</v>
      </c>
      <c r="G12568" s="42" t="s">
        <v>2406</v>
      </c>
      <c r="H12568" s="1"/>
      <c r="AC12568" s="5">
        <v>45506</v>
      </c>
      <c r="AD12568" s="5" t="s">
        <v>13354</v>
      </c>
      <c r="AE12568" s="5" t="s">
        <v>475</v>
      </c>
      <c r="AF12568">
        <f>MONTH(Table1[[#This Row],[Date Sent]])</f>
        <v>8</v>
      </c>
      <c r="AG12568">
        <f>YEAR(Table1[[#This Row],[Date Sent]])</f>
        <v>2024</v>
      </c>
    </row>
    <row r="12569" spans="1:33" x14ac:dyDescent="0.2">
      <c r="A12569" t="s">
        <v>482</v>
      </c>
      <c r="B12569" t="s">
        <v>11642</v>
      </c>
      <c r="C12569" s="1">
        <v>27.8</v>
      </c>
      <c r="D12569" s="5">
        <v>45476</v>
      </c>
      <c r="E12569" t="s">
        <v>33</v>
      </c>
      <c r="F12569" s="1" t="s">
        <v>17</v>
      </c>
      <c r="G12569" s="42" t="s">
        <v>13355</v>
      </c>
      <c r="H12569" s="1"/>
      <c r="AC12569" s="5">
        <v>45506</v>
      </c>
      <c r="AD12569" s="5" t="s">
        <v>13354</v>
      </c>
      <c r="AE12569" s="5" t="s">
        <v>475</v>
      </c>
      <c r="AF12569">
        <f>MONTH(Table1[[#This Row],[Date Sent]])</f>
        <v>8</v>
      </c>
      <c r="AG12569">
        <f>YEAR(Table1[[#This Row],[Date Sent]])</f>
        <v>2024</v>
      </c>
    </row>
    <row r="12570" spans="1:33" x14ac:dyDescent="0.2">
      <c r="A12570" t="s">
        <v>482</v>
      </c>
      <c r="B12570" t="s">
        <v>11642</v>
      </c>
      <c r="C12570" s="1">
        <v>46.06</v>
      </c>
      <c r="D12570" s="5">
        <v>45478</v>
      </c>
      <c r="E12570" t="s">
        <v>17</v>
      </c>
      <c r="F12570" s="1" t="s">
        <v>40</v>
      </c>
      <c r="G12570" s="42" t="s">
        <v>13356</v>
      </c>
      <c r="H12570" s="1"/>
      <c r="AC12570" s="5">
        <v>45506</v>
      </c>
      <c r="AD12570" s="5" t="s">
        <v>13354</v>
      </c>
      <c r="AE12570" s="5" t="s">
        <v>475</v>
      </c>
      <c r="AF12570">
        <f>MONTH(Table1[[#This Row],[Date Sent]])</f>
        <v>8</v>
      </c>
      <c r="AG12570">
        <f>YEAR(Table1[[#This Row],[Date Sent]])</f>
        <v>2024</v>
      </c>
    </row>
    <row r="12571" spans="1:33" x14ac:dyDescent="0.2">
      <c r="A12571" t="s">
        <v>482</v>
      </c>
      <c r="B12571" t="s">
        <v>11642</v>
      </c>
      <c r="C12571" s="1">
        <v>36.28</v>
      </c>
      <c r="D12571" s="5">
        <v>45478</v>
      </c>
      <c r="E12571" t="s">
        <v>49</v>
      </c>
      <c r="F12571" s="1" t="s">
        <v>15</v>
      </c>
      <c r="G12571" s="42" t="s">
        <v>13357</v>
      </c>
      <c r="H12571" s="1"/>
      <c r="AC12571" s="5">
        <v>45506</v>
      </c>
      <c r="AD12571" s="5" t="s">
        <v>13354</v>
      </c>
      <c r="AE12571" s="5" t="s">
        <v>475</v>
      </c>
      <c r="AF12571">
        <f>MONTH(Table1[[#This Row],[Date Sent]])</f>
        <v>8</v>
      </c>
      <c r="AG12571">
        <f>YEAR(Table1[[#This Row],[Date Sent]])</f>
        <v>2024</v>
      </c>
    </row>
    <row r="12572" spans="1:33" x14ac:dyDescent="0.2">
      <c r="A12572" t="s">
        <v>482</v>
      </c>
      <c r="B12572" t="s">
        <v>11642</v>
      </c>
      <c r="C12572" s="1">
        <v>241.38</v>
      </c>
      <c r="D12572" s="5">
        <v>45479</v>
      </c>
      <c r="E12572" t="s">
        <v>39</v>
      </c>
      <c r="F12572" s="1" t="s">
        <v>39</v>
      </c>
      <c r="G12572" s="42" t="s">
        <v>13358</v>
      </c>
      <c r="H12572" s="1"/>
      <c r="AC12572" s="5">
        <v>45506</v>
      </c>
      <c r="AD12572" s="5" t="s">
        <v>13354</v>
      </c>
      <c r="AE12572" s="5" t="s">
        <v>475</v>
      </c>
      <c r="AF12572">
        <f>MONTH(Table1[[#This Row],[Date Sent]])</f>
        <v>8</v>
      </c>
      <c r="AG12572">
        <f>YEAR(Table1[[#This Row],[Date Sent]])</f>
        <v>2024</v>
      </c>
    </row>
    <row r="12573" spans="1:33" x14ac:dyDescent="0.2">
      <c r="A12573" t="s">
        <v>482</v>
      </c>
      <c r="B12573" t="s">
        <v>11642</v>
      </c>
      <c r="C12573" s="1">
        <v>55.59</v>
      </c>
      <c r="D12573" s="5">
        <v>45480</v>
      </c>
      <c r="E12573" t="s">
        <v>21</v>
      </c>
      <c r="F12573" s="1" t="s">
        <v>918</v>
      </c>
      <c r="G12573" s="42" t="s">
        <v>13359</v>
      </c>
      <c r="H12573" s="1">
        <v>19.88</v>
      </c>
      <c r="I12573" t="s">
        <v>33</v>
      </c>
      <c r="J12573" s="16" t="s">
        <v>1062</v>
      </c>
      <c r="K12573" s="1">
        <v>12.88</v>
      </c>
      <c r="L12573" t="s">
        <v>15</v>
      </c>
      <c r="M12573" t="s">
        <v>1601</v>
      </c>
      <c r="N12573" s="1">
        <v>22.830000000000009</v>
      </c>
      <c r="O12573" t="s">
        <v>18</v>
      </c>
      <c r="P12573" t="s">
        <v>11986</v>
      </c>
      <c r="AC12573" s="5">
        <v>45506</v>
      </c>
      <c r="AD12573" s="5" t="s">
        <v>13354</v>
      </c>
      <c r="AE12573" s="5" t="s">
        <v>475</v>
      </c>
      <c r="AF12573">
        <f>MONTH(Table1[[#This Row],[Date Sent]])</f>
        <v>8</v>
      </c>
      <c r="AG12573">
        <f>YEAR(Table1[[#This Row],[Date Sent]])</f>
        <v>2024</v>
      </c>
    </row>
    <row r="12574" spans="1:33" x14ac:dyDescent="0.2">
      <c r="A12574" t="s">
        <v>482</v>
      </c>
      <c r="B12574" t="s">
        <v>11642</v>
      </c>
      <c r="C12574" s="1">
        <v>163.32</v>
      </c>
      <c r="D12574" s="5">
        <v>45480</v>
      </c>
      <c r="E12574" t="s">
        <v>49</v>
      </c>
      <c r="F12574" s="1" t="s">
        <v>17</v>
      </c>
      <c r="G12574" s="42" t="s">
        <v>5503</v>
      </c>
      <c r="H12574" s="1"/>
      <c r="AC12574" s="5">
        <v>45506</v>
      </c>
      <c r="AD12574" s="5" t="s">
        <v>13354</v>
      </c>
      <c r="AE12574" s="5" t="s">
        <v>475</v>
      </c>
      <c r="AF12574">
        <f>MONTH(Table1[[#This Row],[Date Sent]])</f>
        <v>8</v>
      </c>
      <c r="AG12574">
        <f>YEAR(Table1[[#This Row],[Date Sent]])</f>
        <v>2024</v>
      </c>
    </row>
    <row r="12575" spans="1:33" x14ac:dyDescent="0.2">
      <c r="A12575" t="s">
        <v>3828</v>
      </c>
      <c r="B12575" t="s">
        <v>13360</v>
      </c>
      <c r="C12575" s="1">
        <v>890.96</v>
      </c>
      <c r="D12575" s="5">
        <v>45463</v>
      </c>
      <c r="E12575" t="s">
        <v>20</v>
      </c>
      <c r="F12575" s="1" t="s">
        <v>40</v>
      </c>
      <c r="G12575" s="42" t="s">
        <v>13361</v>
      </c>
      <c r="H12575" s="1"/>
      <c r="AC12575" s="5">
        <v>45506</v>
      </c>
      <c r="AD12575" s="5" t="s">
        <v>13362</v>
      </c>
      <c r="AE12575" s="5" t="s">
        <v>294</v>
      </c>
      <c r="AF12575">
        <f>MONTH(Table1[[#This Row],[Date Sent]])</f>
        <v>8</v>
      </c>
      <c r="AG12575">
        <f>YEAR(Table1[[#This Row],[Date Sent]])</f>
        <v>2024</v>
      </c>
    </row>
    <row r="12576" spans="1:33" x14ac:dyDescent="0.2">
      <c r="A12576" t="s">
        <v>3828</v>
      </c>
      <c r="B12576" t="s">
        <v>13360</v>
      </c>
      <c r="C12576" s="1">
        <v>77.989999999999995</v>
      </c>
      <c r="D12576" s="5">
        <v>45464</v>
      </c>
      <c r="E12576" t="s">
        <v>15</v>
      </c>
      <c r="F12576" s="1" t="s">
        <v>18</v>
      </c>
      <c r="G12576" s="42" t="s">
        <v>7457</v>
      </c>
      <c r="H12576" s="1"/>
      <c r="AC12576" s="5">
        <v>45506</v>
      </c>
      <c r="AD12576" s="5" t="s">
        <v>13362</v>
      </c>
      <c r="AE12576" s="5" t="s">
        <v>294</v>
      </c>
      <c r="AF12576">
        <f>MONTH(Table1[[#This Row],[Date Sent]])</f>
        <v>8</v>
      </c>
      <c r="AG12576">
        <f>YEAR(Table1[[#This Row],[Date Sent]])</f>
        <v>2024</v>
      </c>
    </row>
    <row r="12577" spans="1:33" x14ac:dyDescent="0.2">
      <c r="A12577" t="s">
        <v>3828</v>
      </c>
      <c r="B12577" t="s">
        <v>13360</v>
      </c>
      <c r="C12577" s="1">
        <v>17.489999999999998</v>
      </c>
      <c r="D12577" s="5">
        <v>45469</v>
      </c>
      <c r="E12577" t="s">
        <v>33</v>
      </c>
      <c r="F12577" s="1" t="s">
        <v>17</v>
      </c>
      <c r="G12577" s="42" t="s">
        <v>13363</v>
      </c>
      <c r="H12577" s="1"/>
      <c r="AC12577" s="5">
        <v>45506</v>
      </c>
      <c r="AD12577" s="5" t="s">
        <v>13362</v>
      </c>
      <c r="AE12577" s="5" t="s">
        <v>294</v>
      </c>
      <c r="AF12577">
        <f>MONTH(Table1[[#This Row],[Date Sent]])</f>
        <v>8</v>
      </c>
      <c r="AG12577">
        <f>YEAR(Table1[[#This Row],[Date Sent]])</f>
        <v>2024</v>
      </c>
    </row>
    <row r="12578" spans="1:33" x14ac:dyDescent="0.2">
      <c r="A12578" t="s">
        <v>3828</v>
      </c>
      <c r="B12578" t="s">
        <v>13360</v>
      </c>
      <c r="C12578" s="1">
        <v>403.69</v>
      </c>
      <c r="D12578" s="5">
        <v>45469</v>
      </c>
      <c r="E12578" t="s">
        <v>33</v>
      </c>
      <c r="F12578" s="1" t="s">
        <v>17</v>
      </c>
      <c r="G12578" s="42" t="s">
        <v>13364</v>
      </c>
      <c r="H12578" s="1"/>
      <c r="AC12578" s="5">
        <v>45506</v>
      </c>
      <c r="AD12578" s="5" t="s">
        <v>13362</v>
      </c>
      <c r="AE12578" s="5" t="s">
        <v>294</v>
      </c>
      <c r="AF12578">
        <f>MONTH(Table1[[#This Row],[Date Sent]])</f>
        <v>8</v>
      </c>
      <c r="AG12578">
        <f>YEAR(Table1[[#This Row],[Date Sent]])</f>
        <v>2024</v>
      </c>
    </row>
    <row r="12579" spans="1:33" x14ac:dyDescent="0.2">
      <c r="A12579" t="s">
        <v>3828</v>
      </c>
      <c r="B12579" t="s">
        <v>13360</v>
      </c>
      <c r="C12579" s="1">
        <v>130.71</v>
      </c>
      <c r="D12579" s="5">
        <v>45470</v>
      </c>
      <c r="E12579" t="s">
        <v>33</v>
      </c>
      <c r="F12579" s="1" t="s">
        <v>2974</v>
      </c>
      <c r="G12579" s="42" t="s">
        <v>13365</v>
      </c>
      <c r="H12579" s="1"/>
      <c r="AC12579" s="5">
        <v>45506</v>
      </c>
      <c r="AD12579" s="5" t="s">
        <v>13362</v>
      </c>
      <c r="AE12579" s="5" t="s">
        <v>294</v>
      </c>
      <c r="AF12579">
        <f>MONTH(Table1[[#This Row],[Date Sent]])</f>
        <v>8</v>
      </c>
      <c r="AG12579">
        <f>YEAR(Table1[[#This Row],[Date Sent]])</f>
        <v>2024</v>
      </c>
    </row>
    <row r="12580" spans="1:33" x14ac:dyDescent="0.2">
      <c r="A12580" t="s">
        <v>3828</v>
      </c>
      <c r="B12580" t="s">
        <v>13360</v>
      </c>
      <c r="C12580" s="1">
        <v>14.43</v>
      </c>
      <c r="D12580" s="5">
        <v>45470</v>
      </c>
      <c r="E12580" t="s">
        <v>15</v>
      </c>
      <c r="F12580" s="1" t="s">
        <v>16</v>
      </c>
      <c r="G12580" s="42" t="s">
        <v>13366</v>
      </c>
      <c r="H12580" s="1"/>
      <c r="AC12580" s="5">
        <v>45506</v>
      </c>
      <c r="AD12580" s="5" t="s">
        <v>13362</v>
      </c>
      <c r="AE12580" s="5" t="s">
        <v>294</v>
      </c>
      <c r="AF12580">
        <f>MONTH(Table1[[#This Row],[Date Sent]])</f>
        <v>8</v>
      </c>
      <c r="AG12580">
        <f>YEAR(Table1[[#This Row],[Date Sent]])</f>
        <v>2024</v>
      </c>
    </row>
    <row r="12581" spans="1:33" x14ac:dyDescent="0.2">
      <c r="A12581" t="s">
        <v>3828</v>
      </c>
      <c r="B12581" t="s">
        <v>13360</v>
      </c>
      <c r="C12581" s="1">
        <v>261.23</v>
      </c>
      <c r="D12581" s="5">
        <v>45475</v>
      </c>
      <c r="E12581" t="s">
        <v>21</v>
      </c>
      <c r="F12581" s="1" t="s">
        <v>918</v>
      </c>
      <c r="G12581" s="42" t="s">
        <v>13367</v>
      </c>
      <c r="H12581" s="1">
        <v>123.86</v>
      </c>
      <c r="I12581" t="s">
        <v>16</v>
      </c>
      <c r="J12581" s="16" t="s">
        <v>1057</v>
      </c>
      <c r="K12581" s="1">
        <v>64.900000000000006</v>
      </c>
      <c r="L12581" t="s">
        <v>33</v>
      </c>
      <c r="M12581" t="s">
        <v>13368</v>
      </c>
      <c r="N12581" s="1">
        <v>72.470000000000027</v>
      </c>
      <c r="O12581" t="s">
        <v>17</v>
      </c>
      <c r="P12581" t="s">
        <v>13369</v>
      </c>
      <c r="AC12581" s="5">
        <v>45506</v>
      </c>
      <c r="AD12581" s="5" t="s">
        <v>13362</v>
      </c>
      <c r="AE12581" s="5" t="s">
        <v>294</v>
      </c>
      <c r="AF12581">
        <f>MONTH(Table1[[#This Row],[Date Sent]])</f>
        <v>8</v>
      </c>
      <c r="AG12581">
        <f>YEAR(Table1[[#This Row],[Date Sent]])</f>
        <v>2024</v>
      </c>
    </row>
    <row r="12582" spans="1:33" x14ac:dyDescent="0.2">
      <c r="A12582" t="s">
        <v>3828</v>
      </c>
      <c r="B12582" t="s">
        <v>13360</v>
      </c>
      <c r="C12582" s="1">
        <v>62.18</v>
      </c>
      <c r="D12582" s="5">
        <v>45477</v>
      </c>
      <c r="E12582" t="s">
        <v>15</v>
      </c>
      <c r="F12582" s="1" t="s">
        <v>18</v>
      </c>
      <c r="G12582" s="42" t="s">
        <v>13370</v>
      </c>
      <c r="H12582" s="1"/>
      <c r="AC12582" s="5">
        <v>45506</v>
      </c>
      <c r="AD12582" s="5" t="s">
        <v>13362</v>
      </c>
      <c r="AE12582" s="5" t="s">
        <v>294</v>
      </c>
      <c r="AF12582">
        <f>MONTH(Table1[[#This Row],[Date Sent]])</f>
        <v>8</v>
      </c>
      <c r="AG12582">
        <f>YEAR(Table1[[#This Row],[Date Sent]])</f>
        <v>2024</v>
      </c>
    </row>
    <row r="12583" spans="1:33" x14ac:dyDescent="0.2">
      <c r="A12583" t="s">
        <v>3828</v>
      </c>
      <c r="B12583" t="s">
        <v>13360</v>
      </c>
      <c r="C12583" s="1">
        <v>63.09</v>
      </c>
      <c r="D12583" s="5">
        <v>45478</v>
      </c>
      <c r="E12583" t="s">
        <v>33</v>
      </c>
      <c r="F12583" s="1" t="s">
        <v>39</v>
      </c>
      <c r="G12583" s="42" t="s">
        <v>1919</v>
      </c>
      <c r="H12583" s="1"/>
      <c r="AC12583" s="5">
        <v>45506</v>
      </c>
      <c r="AD12583" s="5" t="s">
        <v>13362</v>
      </c>
      <c r="AE12583" s="5" t="s">
        <v>294</v>
      </c>
      <c r="AF12583">
        <f>MONTH(Table1[[#This Row],[Date Sent]])</f>
        <v>8</v>
      </c>
      <c r="AG12583">
        <f>YEAR(Table1[[#This Row],[Date Sent]])</f>
        <v>2024</v>
      </c>
    </row>
    <row r="12584" spans="1:33" x14ac:dyDescent="0.2">
      <c r="A12584" t="s">
        <v>191</v>
      </c>
      <c r="B12584" t="s">
        <v>11623</v>
      </c>
      <c r="C12584" s="1">
        <v>18.64</v>
      </c>
      <c r="D12584" s="5">
        <v>45433</v>
      </c>
      <c r="E12584" t="s">
        <v>21</v>
      </c>
      <c r="F12584" s="1" t="s">
        <v>15</v>
      </c>
      <c r="G12584" s="42" t="s">
        <v>1773</v>
      </c>
      <c r="H12584" s="1"/>
      <c r="AC12584" s="5">
        <v>45506</v>
      </c>
      <c r="AD12584" s="5" t="s">
        <v>13371</v>
      </c>
      <c r="AE12584" s="5" t="s">
        <v>156</v>
      </c>
      <c r="AF12584">
        <f>MONTH(Table1[[#This Row],[Date Sent]])</f>
        <v>8</v>
      </c>
      <c r="AG12584">
        <f>YEAR(Table1[[#This Row],[Date Sent]])</f>
        <v>2024</v>
      </c>
    </row>
    <row r="12585" spans="1:33" x14ac:dyDescent="0.2">
      <c r="A12585" t="s">
        <v>191</v>
      </c>
      <c r="B12585" t="s">
        <v>11623</v>
      </c>
      <c r="C12585" s="1">
        <v>812.35</v>
      </c>
      <c r="D12585" s="5">
        <v>45436</v>
      </c>
      <c r="E12585" t="s">
        <v>21</v>
      </c>
      <c r="F12585" s="1" t="s">
        <v>918</v>
      </c>
      <c r="G12585" s="42" t="s">
        <v>13372</v>
      </c>
      <c r="H12585" s="1">
        <v>359.92500000000001</v>
      </c>
      <c r="I12585" t="s">
        <v>21</v>
      </c>
      <c r="J12585" s="16" t="s">
        <v>13373</v>
      </c>
      <c r="K12585" s="1">
        <v>136.42500000000001</v>
      </c>
      <c r="L12585" t="s">
        <v>17</v>
      </c>
      <c r="M12585" t="s">
        <v>13374</v>
      </c>
      <c r="N12585" s="1">
        <v>105.375</v>
      </c>
      <c r="O12585" t="s">
        <v>15</v>
      </c>
      <c r="P12585" t="s">
        <v>13375</v>
      </c>
      <c r="Q12585" s="1">
        <v>210.625</v>
      </c>
      <c r="R12585" t="s">
        <v>16</v>
      </c>
      <c r="S12585" t="s">
        <v>1057</v>
      </c>
      <c r="AC12585" s="5">
        <v>45506</v>
      </c>
      <c r="AD12585" s="5" t="s">
        <v>13371</v>
      </c>
      <c r="AE12585" s="5" t="s">
        <v>156</v>
      </c>
      <c r="AF12585">
        <f>MONTH(Table1[[#This Row],[Date Sent]])</f>
        <v>8</v>
      </c>
      <c r="AG12585">
        <f>YEAR(Table1[[#This Row],[Date Sent]])</f>
        <v>2024</v>
      </c>
    </row>
    <row r="12586" spans="1:33" x14ac:dyDescent="0.2">
      <c r="A12586" t="s">
        <v>191</v>
      </c>
      <c r="B12586" t="s">
        <v>11623</v>
      </c>
      <c r="C12586" s="1">
        <v>40.520000000000003</v>
      </c>
      <c r="D12586" s="5">
        <v>45442</v>
      </c>
      <c r="E12586" t="s">
        <v>17</v>
      </c>
      <c r="F12586" s="1" t="s">
        <v>17</v>
      </c>
      <c r="G12586" s="42" t="s">
        <v>13376</v>
      </c>
      <c r="H12586" s="1"/>
      <c r="AC12586" s="5">
        <v>45506</v>
      </c>
      <c r="AD12586" s="5" t="s">
        <v>13371</v>
      </c>
      <c r="AE12586" s="5" t="s">
        <v>156</v>
      </c>
      <c r="AF12586">
        <f>MONTH(Table1[[#This Row],[Date Sent]])</f>
        <v>8</v>
      </c>
      <c r="AG12586">
        <f>YEAR(Table1[[#This Row],[Date Sent]])</f>
        <v>2024</v>
      </c>
    </row>
    <row r="12587" spans="1:33" x14ac:dyDescent="0.2">
      <c r="A12587" t="s">
        <v>191</v>
      </c>
      <c r="B12587" t="s">
        <v>11623</v>
      </c>
      <c r="C12587" s="1">
        <v>15.35</v>
      </c>
      <c r="D12587" s="5">
        <v>45444</v>
      </c>
      <c r="E12587" t="s">
        <v>30</v>
      </c>
      <c r="F12587" s="1" t="s">
        <v>6</v>
      </c>
      <c r="G12587" s="42" t="s">
        <v>13377</v>
      </c>
      <c r="H12587" s="1"/>
      <c r="AC12587" s="5">
        <v>45506</v>
      </c>
      <c r="AD12587" s="5" t="s">
        <v>13371</v>
      </c>
      <c r="AE12587" s="5" t="s">
        <v>156</v>
      </c>
      <c r="AF12587">
        <f>MONTH(Table1[[#This Row],[Date Sent]])</f>
        <v>8</v>
      </c>
      <c r="AG12587">
        <f>YEAR(Table1[[#This Row],[Date Sent]])</f>
        <v>2024</v>
      </c>
    </row>
    <row r="12588" spans="1:33" x14ac:dyDescent="0.2">
      <c r="A12588" t="s">
        <v>191</v>
      </c>
      <c r="B12588" t="s">
        <v>11623</v>
      </c>
      <c r="C12588" s="1">
        <v>38.340000000000003</v>
      </c>
      <c r="D12588" s="5">
        <v>45444</v>
      </c>
      <c r="E12588" t="s">
        <v>12</v>
      </c>
      <c r="F12588" s="1" t="s">
        <v>15</v>
      </c>
      <c r="G12588" s="42" t="s">
        <v>13378</v>
      </c>
      <c r="H12588" s="1"/>
      <c r="AC12588" s="5">
        <v>45506</v>
      </c>
      <c r="AD12588" s="5" t="s">
        <v>13371</v>
      </c>
      <c r="AE12588" s="5" t="s">
        <v>156</v>
      </c>
      <c r="AF12588">
        <f>MONTH(Table1[[#This Row],[Date Sent]])</f>
        <v>8</v>
      </c>
      <c r="AG12588">
        <f>YEAR(Table1[[#This Row],[Date Sent]])</f>
        <v>2024</v>
      </c>
    </row>
    <row r="12589" spans="1:33" x14ac:dyDescent="0.2">
      <c r="A12589" t="s">
        <v>191</v>
      </c>
      <c r="B12589" t="s">
        <v>11623</v>
      </c>
      <c r="C12589" s="1">
        <v>351.13</v>
      </c>
      <c r="D12589" s="5">
        <v>45455</v>
      </c>
      <c r="E12589" t="s">
        <v>21</v>
      </c>
      <c r="F12589" s="1" t="s">
        <v>918</v>
      </c>
      <c r="G12589" s="42" t="s">
        <v>13379</v>
      </c>
      <c r="H12589" s="1">
        <v>121.69499999999999</v>
      </c>
      <c r="I12589" t="s">
        <v>10</v>
      </c>
      <c r="J12589" s="16" t="s">
        <v>1899</v>
      </c>
      <c r="K12589" s="1">
        <v>229.43</v>
      </c>
      <c r="L12589" t="s">
        <v>33</v>
      </c>
      <c r="M12589" t="s">
        <v>13380</v>
      </c>
      <c r="AC12589" s="5">
        <v>45506</v>
      </c>
      <c r="AD12589" s="5" t="s">
        <v>13371</v>
      </c>
      <c r="AE12589" s="5" t="s">
        <v>156</v>
      </c>
      <c r="AF12589">
        <f>MONTH(Table1[[#This Row],[Date Sent]])</f>
        <v>8</v>
      </c>
      <c r="AG12589">
        <f>YEAR(Table1[[#This Row],[Date Sent]])</f>
        <v>2024</v>
      </c>
    </row>
    <row r="12590" spans="1:33" x14ac:dyDescent="0.2">
      <c r="A12590" t="s">
        <v>191</v>
      </c>
      <c r="B12590" t="s">
        <v>11623</v>
      </c>
      <c r="C12590" s="1">
        <v>10.95</v>
      </c>
      <c r="D12590" s="5">
        <v>45455</v>
      </c>
      <c r="E12590" t="s">
        <v>12</v>
      </c>
      <c r="F12590" s="1" t="s">
        <v>15</v>
      </c>
      <c r="G12590" s="42" t="s">
        <v>13378</v>
      </c>
      <c r="H12590" s="1"/>
      <c r="AC12590" s="5">
        <v>45506</v>
      </c>
      <c r="AD12590" s="5" t="s">
        <v>13371</v>
      </c>
      <c r="AE12590" s="5" t="s">
        <v>156</v>
      </c>
      <c r="AF12590">
        <f>MONTH(Table1[[#This Row],[Date Sent]])</f>
        <v>8</v>
      </c>
      <c r="AG12590">
        <f>YEAR(Table1[[#This Row],[Date Sent]])</f>
        <v>2024</v>
      </c>
    </row>
    <row r="12591" spans="1:33" x14ac:dyDescent="0.2">
      <c r="A12591" t="s">
        <v>191</v>
      </c>
      <c r="B12591" t="s">
        <v>11623</v>
      </c>
      <c r="C12591" s="1">
        <v>22.97</v>
      </c>
      <c r="D12591" s="5">
        <v>45456</v>
      </c>
      <c r="E12591" t="s">
        <v>16</v>
      </c>
      <c r="F12591" s="1" t="s">
        <v>15</v>
      </c>
      <c r="G12591" s="42" t="s">
        <v>13381</v>
      </c>
      <c r="H12591" s="1"/>
      <c r="AC12591" s="5">
        <v>45506</v>
      </c>
      <c r="AD12591" s="5" t="s">
        <v>13371</v>
      </c>
      <c r="AE12591" s="5" t="s">
        <v>156</v>
      </c>
      <c r="AF12591">
        <f>MONTH(Table1[[#This Row],[Date Sent]])</f>
        <v>8</v>
      </c>
      <c r="AG12591">
        <f>YEAR(Table1[[#This Row],[Date Sent]])</f>
        <v>2024</v>
      </c>
    </row>
    <row r="12592" spans="1:33" x14ac:dyDescent="0.2">
      <c r="A12592" t="s">
        <v>191</v>
      </c>
      <c r="B12592" t="s">
        <v>11623</v>
      </c>
      <c r="C12592" s="1">
        <v>325.95999999999998</v>
      </c>
      <c r="D12592" s="5">
        <v>45459</v>
      </c>
      <c r="E12592" t="s">
        <v>16</v>
      </c>
      <c r="F12592" s="1" t="s">
        <v>17</v>
      </c>
      <c r="G12592" s="42" t="s">
        <v>13382</v>
      </c>
      <c r="H12592" s="1"/>
      <c r="AC12592" s="5">
        <v>45506</v>
      </c>
      <c r="AD12592" s="5" t="s">
        <v>13371</v>
      </c>
      <c r="AE12592" s="5" t="s">
        <v>156</v>
      </c>
      <c r="AF12592">
        <f>MONTH(Table1[[#This Row],[Date Sent]])</f>
        <v>8</v>
      </c>
      <c r="AG12592">
        <f>YEAR(Table1[[#This Row],[Date Sent]])</f>
        <v>2024</v>
      </c>
    </row>
    <row r="12593" spans="1:33" x14ac:dyDescent="0.2">
      <c r="A12593" t="s">
        <v>534</v>
      </c>
      <c r="B12593" t="s">
        <v>870</v>
      </c>
      <c r="C12593" s="1">
        <v>202.68</v>
      </c>
      <c r="D12593" s="5">
        <v>45413</v>
      </c>
      <c r="E12593" t="s">
        <v>8</v>
      </c>
      <c r="F12593" s="1" t="s">
        <v>39</v>
      </c>
      <c r="G12593" s="42" t="s">
        <v>13383</v>
      </c>
      <c r="H12593" s="1"/>
      <c r="AC12593" s="5">
        <v>45506</v>
      </c>
      <c r="AD12593" s="5" t="s">
        <v>13384</v>
      </c>
      <c r="AE12593" s="5" t="s">
        <v>140</v>
      </c>
      <c r="AF12593">
        <f>MONTH(Table1[[#This Row],[Date Sent]])</f>
        <v>8</v>
      </c>
      <c r="AG12593">
        <f>YEAR(Table1[[#This Row],[Date Sent]])</f>
        <v>2024</v>
      </c>
    </row>
    <row r="12594" spans="1:33" x14ac:dyDescent="0.2">
      <c r="A12594" t="s">
        <v>534</v>
      </c>
      <c r="B12594" t="s">
        <v>870</v>
      </c>
      <c r="C12594" s="1">
        <v>197.25</v>
      </c>
      <c r="D12594" s="5">
        <v>45432</v>
      </c>
      <c r="E12594" t="s">
        <v>8</v>
      </c>
      <c r="F12594" s="1" t="s">
        <v>39</v>
      </c>
      <c r="G12594" s="42" t="s">
        <v>13383</v>
      </c>
      <c r="H12594" s="1"/>
      <c r="AC12594" s="5">
        <v>45506</v>
      </c>
      <c r="AD12594" s="5" t="s">
        <v>13384</v>
      </c>
      <c r="AE12594" s="5" t="s">
        <v>140</v>
      </c>
      <c r="AF12594">
        <f>MONTH(Table1[[#This Row],[Date Sent]])</f>
        <v>8</v>
      </c>
      <c r="AG12594">
        <f>YEAR(Table1[[#This Row],[Date Sent]])</f>
        <v>2024</v>
      </c>
    </row>
    <row r="12595" spans="1:33" x14ac:dyDescent="0.2">
      <c r="A12595" t="s">
        <v>534</v>
      </c>
      <c r="B12595" t="s">
        <v>870</v>
      </c>
      <c r="C12595" s="1">
        <v>61.44</v>
      </c>
      <c r="D12595" s="5">
        <v>45451</v>
      </c>
      <c r="E12595" t="s">
        <v>33</v>
      </c>
      <c r="F12595" s="1" t="s">
        <v>918</v>
      </c>
      <c r="G12595" s="42" t="s">
        <v>13385</v>
      </c>
      <c r="H12595" s="1">
        <v>20.49</v>
      </c>
      <c r="I12595" t="s">
        <v>58</v>
      </c>
      <c r="J12595" s="16" t="s">
        <v>10776</v>
      </c>
      <c r="K12595" s="1">
        <v>21.49</v>
      </c>
      <c r="L12595" t="s">
        <v>16</v>
      </c>
      <c r="M12595" t="s">
        <v>1057</v>
      </c>
      <c r="N12595" s="1">
        <v>19.46</v>
      </c>
      <c r="O12595" t="s">
        <v>39</v>
      </c>
      <c r="P12595" t="s">
        <v>2254</v>
      </c>
      <c r="AC12595" s="5">
        <v>45506</v>
      </c>
      <c r="AD12595" s="5" t="s">
        <v>13384</v>
      </c>
      <c r="AE12595" s="5" t="s">
        <v>140</v>
      </c>
      <c r="AF12595">
        <f>MONTH(Table1[[#This Row],[Date Sent]])</f>
        <v>8</v>
      </c>
      <c r="AG12595">
        <f>YEAR(Table1[[#This Row],[Date Sent]])</f>
        <v>2024</v>
      </c>
    </row>
    <row r="12596" spans="1:33" x14ac:dyDescent="0.2">
      <c r="A12596" t="s">
        <v>534</v>
      </c>
      <c r="B12596" t="s">
        <v>870</v>
      </c>
      <c r="C12596" s="1">
        <v>194.81</v>
      </c>
      <c r="D12596" s="5">
        <v>45452</v>
      </c>
      <c r="E12596" t="s">
        <v>15</v>
      </c>
      <c r="F12596" s="1" t="s">
        <v>918</v>
      </c>
      <c r="G12596" s="42" t="s">
        <v>13386</v>
      </c>
      <c r="H12596" s="1">
        <v>146.74</v>
      </c>
      <c r="I12596" t="s">
        <v>33</v>
      </c>
      <c r="J12596" s="16" t="s">
        <v>13387</v>
      </c>
      <c r="K12596" s="1">
        <v>12.48</v>
      </c>
      <c r="L12596" t="s">
        <v>16</v>
      </c>
      <c r="M12596" t="s">
        <v>1057</v>
      </c>
      <c r="N12596" s="1">
        <v>35.590000000000003</v>
      </c>
      <c r="O12596" t="s">
        <v>15</v>
      </c>
      <c r="P12596" t="s">
        <v>6002</v>
      </c>
      <c r="AC12596" s="5">
        <v>45506</v>
      </c>
      <c r="AD12596" s="5" t="s">
        <v>13384</v>
      </c>
      <c r="AE12596" s="5" t="s">
        <v>140</v>
      </c>
      <c r="AF12596">
        <f>MONTH(Table1[[#This Row],[Date Sent]])</f>
        <v>8</v>
      </c>
      <c r="AG12596">
        <f>YEAR(Table1[[#This Row],[Date Sent]])</f>
        <v>2024</v>
      </c>
    </row>
    <row r="12597" spans="1:33" x14ac:dyDescent="0.2">
      <c r="A12597" t="s">
        <v>534</v>
      </c>
      <c r="B12597" t="s">
        <v>870</v>
      </c>
      <c r="C12597" s="1">
        <v>21.39</v>
      </c>
      <c r="D12597" s="5">
        <v>45462</v>
      </c>
      <c r="E12597" t="s">
        <v>27</v>
      </c>
      <c r="F12597" s="1" t="s">
        <v>39</v>
      </c>
      <c r="G12597" s="42" t="s">
        <v>6148</v>
      </c>
      <c r="H12597" s="1"/>
      <c r="AC12597" s="5">
        <v>45506</v>
      </c>
      <c r="AD12597" s="5" t="s">
        <v>13384</v>
      </c>
      <c r="AE12597" s="5" t="s">
        <v>140</v>
      </c>
      <c r="AF12597">
        <f>MONTH(Table1[[#This Row],[Date Sent]])</f>
        <v>8</v>
      </c>
      <c r="AG12597">
        <f>YEAR(Table1[[#This Row],[Date Sent]])</f>
        <v>2024</v>
      </c>
    </row>
    <row r="12598" spans="1:33" x14ac:dyDescent="0.2">
      <c r="A12598" t="s">
        <v>627</v>
      </c>
      <c r="B12598" t="s">
        <v>13388</v>
      </c>
      <c r="C12598" s="1">
        <v>14.12</v>
      </c>
      <c r="D12598" s="5">
        <v>45470</v>
      </c>
      <c r="E12598" t="s">
        <v>39</v>
      </c>
      <c r="F12598" s="1" t="s">
        <v>15</v>
      </c>
      <c r="G12598" s="42" t="s">
        <v>13389</v>
      </c>
      <c r="H12598" s="1"/>
      <c r="AC12598" s="5">
        <v>45506</v>
      </c>
      <c r="AD12598" s="5" t="s">
        <v>13326</v>
      </c>
      <c r="AE12598" s="5" t="s">
        <v>266</v>
      </c>
      <c r="AF12598">
        <f>MONTH(Table1[[#This Row],[Date Sent]])</f>
        <v>8</v>
      </c>
      <c r="AG12598">
        <f>YEAR(Table1[[#This Row],[Date Sent]])</f>
        <v>2024</v>
      </c>
    </row>
    <row r="12599" spans="1:33" x14ac:dyDescent="0.2">
      <c r="A12599" t="s">
        <v>627</v>
      </c>
      <c r="B12599" t="s">
        <v>13388</v>
      </c>
      <c r="C12599" s="1">
        <v>11.99</v>
      </c>
      <c r="D12599" s="5">
        <v>45472</v>
      </c>
      <c r="E12599" t="s">
        <v>39</v>
      </c>
      <c r="F12599" s="1" t="s">
        <v>17</v>
      </c>
      <c r="G12599" s="42" t="s">
        <v>13390</v>
      </c>
      <c r="H12599" s="1"/>
      <c r="AC12599" s="5">
        <v>45506</v>
      </c>
      <c r="AD12599" s="5" t="s">
        <v>13326</v>
      </c>
      <c r="AE12599" s="5" t="s">
        <v>266</v>
      </c>
      <c r="AF12599">
        <f>MONTH(Table1[[#This Row],[Date Sent]])</f>
        <v>8</v>
      </c>
      <c r="AG12599">
        <f>YEAR(Table1[[#This Row],[Date Sent]])</f>
        <v>2024</v>
      </c>
    </row>
    <row r="12600" spans="1:33" x14ac:dyDescent="0.2">
      <c r="A12600" t="s">
        <v>627</v>
      </c>
      <c r="B12600" t="s">
        <v>13388</v>
      </c>
      <c r="C12600" s="1">
        <v>220.48</v>
      </c>
      <c r="D12600" s="5">
        <v>45472</v>
      </c>
      <c r="E12600" t="s">
        <v>10</v>
      </c>
      <c r="F12600" s="1" t="s">
        <v>918</v>
      </c>
      <c r="G12600" s="42" t="s">
        <v>13391</v>
      </c>
      <c r="H12600" s="1">
        <v>164.94</v>
      </c>
      <c r="I12600" t="s">
        <v>10</v>
      </c>
      <c r="J12600" s="16" t="s">
        <v>13392</v>
      </c>
      <c r="K12600" s="1">
        <v>30.58</v>
      </c>
      <c r="L12600" t="s">
        <v>39</v>
      </c>
      <c r="M12600" t="s">
        <v>13393</v>
      </c>
      <c r="N12600" s="1">
        <v>24.960000000000012</v>
      </c>
      <c r="O12600" t="s">
        <v>16</v>
      </c>
      <c r="P12600" t="s">
        <v>1057</v>
      </c>
      <c r="AC12600" s="5">
        <v>45506</v>
      </c>
      <c r="AD12600" s="5" t="s">
        <v>13326</v>
      </c>
      <c r="AE12600" s="5" t="s">
        <v>266</v>
      </c>
      <c r="AF12600">
        <f>MONTH(Table1[[#This Row],[Date Sent]])</f>
        <v>8</v>
      </c>
      <c r="AG12600">
        <f>YEAR(Table1[[#This Row],[Date Sent]])</f>
        <v>2024</v>
      </c>
    </row>
    <row r="12601" spans="1:33" x14ac:dyDescent="0.2">
      <c r="A12601" t="s">
        <v>627</v>
      </c>
      <c r="B12601" t="s">
        <v>13388</v>
      </c>
      <c r="C12601" s="1">
        <v>45.31</v>
      </c>
      <c r="D12601" s="5">
        <v>45472</v>
      </c>
      <c r="E12601" t="s">
        <v>15</v>
      </c>
      <c r="F12601" s="1" t="s">
        <v>918</v>
      </c>
      <c r="G12601" s="42" t="s">
        <v>13394</v>
      </c>
      <c r="H12601" s="1">
        <v>30.16</v>
      </c>
      <c r="I12601" t="s">
        <v>15</v>
      </c>
      <c r="J12601" s="16" t="s">
        <v>13395</v>
      </c>
      <c r="K12601" s="1">
        <v>15.15</v>
      </c>
      <c r="L12601" t="s">
        <v>33</v>
      </c>
      <c r="M12601" t="s">
        <v>12736</v>
      </c>
      <c r="AC12601" s="5">
        <v>45506</v>
      </c>
      <c r="AD12601" s="5" t="s">
        <v>13326</v>
      </c>
      <c r="AE12601" s="5" t="s">
        <v>266</v>
      </c>
      <c r="AF12601">
        <f>MONTH(Table1[[#This Row],[Date Sent]])</f>
        <v>8</v>
      </c>
      <c r="AG12601">
        <f>YEAR(Table1[[#This Row],[Date Sent]])</f>
        <v>2024</v>
      </c>
    </row>
    <row r="12602" spans="1:33" x14ac:dyDescent="0.2">
      <c r="A12602" t="s">
        <v>627</v>
      </c>
      <c r="B12602" t="s">
        <v>13388</v>
      </c>
      <c r="C12602" s="1">
        <v>161.52000000000001</v>
      </c>
      <c r="D12602" s="5">
        <v>45472</v>
      </c>
      <c r="E12602" t="s">
        <v>39</v>
      </c>
      <c r="F12602" s="1" t="s">
        <v>17</v>
      </c>
      <c r="G12602" s="42" t="s">
        <v>13396</v>
      </c>
      <c r="H12602" s="1"/>
      <c r="AC12602" s="5">
        <v>45506</v>
      </c>
      <c r="AD12602" s="5" t="s">
        <v>13326</v>
      </c>
      <c r="AE12602" s="5" t="s">
        <v>266</v>
      </c>
      <c r="AF12602">
        <f>MONTH(Table1[[#This Row],[Date Sent]])</f>
        <v>8</v>
      </c>
      <c r="AG12602">
        <f>YEAR(Table1[[#This Row],[Date Sent]])</f>
        <v>2024</v>
      </c>
    </row>
    <row r="12603" spans="1:33" x14ac:dyDescent="0.2">
      <c r="A12603" t="s">
        <v>627</v>
      </c>
      <c r="B12603" t="s">
        <v>13388</v>
      </c>
      <c r="C12603" s="1">
        <v>81.290000000000006</v>
      </c>
      <c r="D12603" s="5">
        <v>45472</v>
      </c>
      <c r="E12603" t="s">
        <v>39</v>
      </c>
      <c r="F12603" s="1" t="s">
        <v>17</v>
      </c>
      <c r="G12603" s="42" t="s">
        <v>13397</v>
      </c>
      <c r="H12603" s="1"/>
      <c r="AC12603" s="5">
        <v>45506</v>
      </c>
      <c r="AD12603" s="5" t="s">
        <v>13326</v>
      </c>
      <c r="AE12603" s="5" t="s">
        <v>266</v>
      </c>
      <c r="AF12603">
        <f>MONTH(Table1[[#This Row],[Date Sent]])</f>
        <v>8</v>
      </c>
      <c r="AG12603">
        <f>YEAR(Table1[[#This Row],[Date Sent]])</f>
        <v>2024</v>
      </c>
    </row>
    <row r="12604" spans="1:33" x14ac:dyDescent="0.2">
      <c r="A12604" t="s">
        <v>747</v>
      </c>
      <c r="B12604" t="s">
        <v>11618</v>
      </c>
      <c r="C12604" s="1">
        <v>226.46</v>
      </c>
      <c r="D12604" s="5">
        <v>45462</v>
      </c>
      <c r="E12604" t="s">
        <v>33</v>
      </c>
      <c r="F12604" s="1" t="s">
        <v>918</v>
      </c>
      <c r="G12604" s="42" t="s">
        <v>13398</v>
      </c>
      <c r="H12604" s="1">
        <v>177.36500000000001</v>
      </c>
      <c r="I12604" t="s">
        <v>33</v>
      </c>
      <c r="J12604" s="16" t="s">
        <v>13399</v>
      </c>
      <c r="K12604" s="1">
        <v>49.09</v>
      </c>
      <c r="L12604" t="s">
        <v>18</v>
      </c>
      <c r="M12604" t="s">
        <v>13400</v>
      </c>
      <c r="AC12604" s="5">
        <v>45506</v>
      </c>
      <c r="AD12604" s="5" t="s">
        <v>13340</v>
      </c>
      <c r="AE12604" s="5" t="s">
        <v>174</v>
      </c>
      <c r="AF12604">
        <f>MONTH(Table1[[#This Row],[Date Sent]])</f>
        <v>8</v>
      </c>
      <c r="AG12604">
        <f>YEAR(Table1[[#This Row],[Date Sent]])</f>
        <v>2024</v>
      </c>
    </row>
    <row r="12605" spans="1:33" x14ac:dyDescent="0.2">
      <c r="A12605" t="s">
        <v>747</v>
      </c>
      <c r="B12605" t="s">
        <v>11618</v>
      </c>
      <c r="C12605" s="1">
        <v>29.73</v>
      </c>
      <c r="D12605" s="5">
        <v>45463</v>
      </c>
      <c r="E12605" t="s">
        <v>17</v>
      </c>
      <c r="F12605" s="1" t="s">
        <v>39</v>
      </c>
      <c r="G12605" s="42" t="s">
        <v>13401</v>
      </c>
      <c r="H12605" s="1"/>
      <c r="AC12605" s="5">
        <v>45506</v>
      </c>
      <c r="AD12605" s="5" t="s">
        <v>13340</v>
      </c>
      <c r="AE12605" s="5" t="s">
        <v>174</v>
      </c>
      <c r="AF12605">
        <f>MONTH(Table1[[#This Row],[Date Sent]])</f>
        <v>8</v>
      </c>
      <c r="AG12605">
        <f>YEAR(Table1[[#This Row],[Date Sent]])</f>
        <v>2024</v>
      </c>
    </row>
    <row r="12606" spans="1:33" x14ac:dyDescent="0.2">
      <c r="A12606" t="s">
        <v>747</v>
      </c>
      <c r="B12606" t="s">
        <v>11618</v>
      </c>
      <c r="C12606" s="1">
        <v>67.349999999999994</v>
      </c>
      <c r="D12606" s="5">
        <v>45466</v>
      </c>
      <c r="E12606" t="s">
        <v>33</v>
      </c>
      <c r="F12606" s="1" t="s">
        <v>11869</v>
      </c>
      <c r="G12606" s="42" t="s">
        <v>13402</v>
      </c>
      <c r="H12606" s="1"/>
      <c r="AC12606" s="5">
        <v>45506</v>
      </c>
      <c r="AD12606" s="5" t="s">
        <v>13340</v>
      </c>
      <c r="AE12606" s="5" t="s">
        <v>174</v>
      </c>
      <c r="AF12606">
        <f>MONTH(Table1[[#This Row],[Date Sent]])</f>
        <v>8</v>
      </c>
      <c r="AG12606">
        <f>YEAR(Table1[[#This Row],[Date Sent]])</f>
        <v>2024</v>
      </c>
    </row>
    <row r="12607" spans="1:33" x14ac:dyDescent="0.2">
      <c r="A12607" t="s">
        <v>747</v>
      </c>
      <c r="B12607" t="s">
        <v>11618</v>
      </c>
      <c r="C12607" s="1">
        <v>28.11</v>
      </c>
      <c r="D12607" s="5">
        <v>45467</v>
      </c>
      <c r="E12607" t="s">
        <v>17</v>
      </c>
      <c r="F12607" s="1" t="s">
        <v>34</v>
      </c>
      <c r="G12607" s="42" t="s">
        <v>13403</v>
      </c>
      <c r="H12607" s="1"/>
      <c r="AC12607" s="5">
        <v>45506</v>
      </c>
      <c r="AD12607" s="5" t="s">
        <v>13340</v>
      </c>
      <c r="AE12607" s="5" t="s">
        <v>174</v>
      </c>
      <c r="AF12607">
        <f>MONTH(Table1[[#This Row],[Date Sent]])</f>
        <v>8</v>
      </c>
      <c r="AG12607">
        <f>YEAR(Table1[[#This Row],[Date Sent]])</f>
        <v>2024</v>
      </c>
    </row>
    <row r="12608" spans="1:33" x14ac:dyDescent="0.2">
      <c r="A12608" t="s">
        <v>747</v>
      </c>
      <c r="B12608" t="s">
        <v>11618</v>
      </c>
      <c r="C12608" s="1">
        <v>-117.88</v>
      </c>
      <c r="D12608" s="5">
        <v>45475</v>
      </c>
      <c r="E12608" t="s">
        <v>15</v>
      </c>
      <c r="F12608" s="1" t="s">
        <v>33</v>
      </c>
      <c r="G12608" s="42" t="s">
        <v>13404</v>
      </c>
      <c r="H12608" s="1"/>
      <c r="AC12608" s="5">
        <v>45506</v>
      </c>
      <c r="AD12608" s="5" t="s">
        <v>13340</v>
      </c>
      <c r="AE12608" s="5" t="s">
        <v>174</v>
      </c>
      <c r="AF12608">
        <f>MONTH(Table1[[#This Row],[Date Sent]])</f>
        <v>8</v>
      </c>
      <c r="AG12608">
        <f>YEAR(Table1[[#This Row],[Date Sent]])</f>
        <v>2024</v>
      </c>
    </row>
    <row r="12609" spans="1:33" x14ac:dyDescent="0.2">
      <c r="A12609" t="s">
        <v>776</v>
      </c>
      <c r="B12609" t="s">
        <v>13405</v>
      </c>
      <c r="C12609" s="1">
        <v>136.46</v>
      </c>
      <c r="D12609" s="5">
        <v>45470</v>
      </c>
      <c r="E12609" t="s">
        <v>33</v>
      </c>
      <c r="F12609" s="1" t="s">
        <v>918</v>
      </c>
      <c r="G12609" s="42" t="s">
        <v>13406</v>
      </c>
      <c r="H12609" s="1">
        <v>87.28</v>
      </c>
      <c r="I12609" t="s">
        <v>33</v>
      </c>
      <c r="J12609" s="16" t="s">
        <v>13407</v>
      </c>
      <c r="K12609" s="1">
        <v>24.82</v>
      </c>
      <c r="L12609" t="s">
        <v>15</v>
      </c>
      <c r="M12609" t="s">
        <v>1773</v>
      </c>
      <c r="N12609" s="1">
        <v>24.36</v>
      </c>
      <c r="O12609" t="s">
        <v>18</v>
      </c>
      <c r="P12609" t="s">
        <v>3936</v>
      </c>
      <c r="AC12609" s="5">
        <v>45506</v>
      </c>
      <c r="AD12609" s="5" t="s">
        <v>13408</v>
      </c>
      <c r="AE12609" s="5" t="s">
        <v>6845</v>
      </c>
      <c r="AF12609">
        <f>MONTH(Table1[[#This Row],[Date Sent]])</f>
        <v>8</v>
      </c>
      <c r="AG12609">
        <f>YEAR(Table1[[#This Row],[Date Sent]])</f>
        <v>2024</v>
      </c>
    </row>
    <row r="12610" spans="1:33" x14ac:dyDescent="0.2">
      <c r="A12610" t="s">
        <v>776</v>
      </c>
      <c r="B12610" t="s">
        <v>13405</v>
      </c>
      <c r="C12610" s="1">
        <v>74.48</v>
      </c>
      <c r="D12610" s="5">
        <v>45474</v>
      </c>
      <c r="E12610" t="s">
        <v>33</v>
      </c>
      <c r="F12610" s="1" t="s">
        <v>918</v>
      </c>
      <c r="G12610" s="42" t="s">
        <v>13409</v>
      </c>
      <c r="H12610" s="1">
        <v>46.38</v>
      </c>
      <c r="I12610" t="s">
        <v>10</v>
      </c>
      <c r="J12610" s="16" t="s">
        <v>13410</v>
      </c>
      <c r="K12610" s="1">
        <v>6.99</v>
      </c>
      <c r="L12610" t="s">
        <v>1193</v>
      </c>
      <c r="M12610" t="s">
        <v>13411</v>
      </c>
      <c r="N12610" s="1">
        <v>21.11</v>
      </c>
      <c r="O12610" t="s">
        <v>33</v>
      </c>
      <c r="P12610" t="s">
        <v>11665</v>
      </c>
      <c r="AC12610" s="5">
        <v>45506</v>
      </c>
      <c r="AD12610" s="5" t="s">
        <v>13408</v>
      </c>
      <c r="AE12610" s="5" t="s">
        <v>6845</v>
      </c>
      <c r="AF12610">
        <f>MONTH(Table1[[#This Row],[Date Sent]])</f>
        <v>8</v>
      </c>
      <c r="AG12610">
        <f>YEAR(Table1[[#This Row],[Date Sent]])</f>
        <v>2024</v>
      </c>
    </row>
    <row r="12611" spans="1:33" x14ac:dyDescent="0.2">
      <c r="A12611" t="s">
        <v>776</v>
      </c>
      <c r="B12611" t="s">
        <v>13405</v>
      </c>
      <c r="C12611" s="1">
        <v>48.35</v>
      </c>
      <c r="D12611" s="5">
        <v>45479</v>
      </c>
      <c r="E12611" t="s">
        <v>21</v>
      </c>
      <c r="F12611" s="1" t="s">
        <v>918</v>
      </c>
      <c r="G12611" s="42" t="s">
        <v>13412</v>
      </c>
      <c r="H12611" s="1">
        <v>33.14</v>
      </c>
      <c r="I12611" t="s">
        <v>33</v>
      </c>
      <c r="J12611" s="16" t="s">
        <v>13413</v>
      </c>
      <c r="K12611" s="1">
        <v>15.21</v>
      </c>
      <c r="L12611" t="s">
        <v>18</v>
      </c>
      <c r="M12611" t="s">
        <v>7417</v>
      </c>
      <c r="AC12611" s="5">
        <v>45506</v>
      </c>
      <c r="AD12611" s="5" t="s">
        <v>13408</v>
      </c>
      <c r="AE12611" s="5" t="s">
        <v>6845</v>
      </c>
      <c r="AF12611">
        <f>MONTH(Table1[[#This Row],[Date Sent]])</f>
        <v>8</v>
      </c>
      <c r="AG12611">
        <f>YEAR(Table1[[#This Row],[Date Sent]])</f>
        <v>2024</v>
      </c>
    </row>
    <row r="12612" spans="1:33" x14ac:dyDescent="0.2">
      <c r="A12612" t="s">
        <v>776</v>
      </c>
      <c r="B12612" t="s">
        <v>13405</v>
      </c>
      <c r="C12612" s="1">
        <v>41.55</v>
      </c>
      <c r="D12612" s="5">
        <v>45486</v>
      </c>
      <c r="E12612" t="s">
        <v>21</v>
      </c>
      <c r="F12612" s="1" t="s">
        <v>918</v>
      </c>
      <c r="G12612" s="42" t="s">
        <v>13414</v>
      </c>
      <c r="H12612" s="1">
        <v>15.48</v>
      </c>
      <c r="I12612" t="s">
        <v>39</v>
      </c>
      <c r="J12612" s="16" t="s">
        <v>13415</v>
      </c>
      <c r="K12612" s="1">
        <v>14.1</v>
      </c>
      <c r="L12612" t="s">
        <v>33</v>
      </c>
      <c r="M12612" t="s">
        <v>13416</v>
      </c>
      <c r="N12612" s="1">
        <v>11.97</v>
      </c>
      <c r="O12612" t="s">
        <v>1193</v>
      </c>
      <c r="P12612" t="s">
        <v>11779</v>
      </c>
      <c r="AC12612" s="5">
        <v>45506</v>
      </c>
      <c r="AD12612" s="5" t="s">
        <v>13408</v>
      </c>
      <c r="AE12612" s="5" t="s">
        <v>6845</v>
      </c>
      <c r="AF12612">
        <f>MONTH(Table1[[#This Row],[Date Sent]])</f>
        <v>8</v>
      </c>
      <c r="AG12612">
        <f>YEAR(Table1[[#This Row],[Date Sent]])</f>
        <v>2024</v>
      </c>
    </row>
    <row r="12613" spans="1:33" x14ac:dyDescent="0.2">
      <c r="A12613" t="s">
        <v>700</v>
      </c>
      <c r="B12613" t="s">
        <v>13417</v>
      </c>
      <c r="C12613" s="1">
        <v>137.86000000000001</v>
      </c>
      <c r="D12613" s="5">
        <v>45429</v>
      </c>
      <c r="E12613" t="s">
        <v>18</v>
      </c>
      <c r="F12613" s="1" t="s">
        <v>918</v>
      </c>
      <c r="G12613" s="42" t="s">
        <v>13418</v>
      </c>
      <c r="H12613" s="1">
        <v>61.04</v>
      </c>
      <c r="I12613" t="s">
        <v>18</v>
      </c>
      <c r="J12613" s="16" t="s">
        <v>13419</v>
      </c>
      <c r="K12613" s="1">
        <v>16.45</v>
      </c>
      <c r="L12613" t="s">
        <v>15</v>
      </c>
      <c r="M12613" t="s">
        <v>13420</v>
      </c>
      <c r="N12613" s="1">
        <v>51.3</v>
      </c>
      <c r="O12613" t="s">
        <v>33</v>
      </c>
      <c r="P12613" t="s">
        <v>13421</v>
      </c>
      <c r="Q12613" s="1">
        <v>9.0700000000000216</v>
      </c>
      <c r="R12613" t="s">
        <v>1193</v>
      </c>
      <c r="S12613" t="s">
        <v>13422</v>
      </c>
      <c r="AC12613" s="5">
        <v>45506</v>
      </c>
      <c r="AD12613" s="5" t="s">
        <v>13423</v>
      </c>
      <c r="AE12613" s="5" t="s">
        <v>174</v>
      </c>
      <c r="AF12613">
        <f>MONTH(Table1[[#This Row],[Date Sent]])</f>
        <v>8</v>
      </c>
      <c r="AG12613">
        <f>YEAR(Table1[[#This Row],[Date Sent]])</f>
        <v>2024</v>
      </c>
    </row>
    <row r="12614" spans="1:33" x14ac:dyDescent="0.2">
      <c r="A12614" t="s">
        <v>700</v>
      </c>
      <c r="B12614" t="s">
        <v>13417</v>
      </c>
      <c r="C12614" s="1">
        <v>84.65</v>
      </c>
      <c r="D12614" s="5">
        <v>45446</v>
      </c>
      <c r="E12614" t="s">
        <v>21</v>
      </c>
      <c r="F12614" s="1" t="s">
        <v>33</v>
      </c>
      <c r="G12614" s="42" t="s">
        <v>2416</v>
      </c>
      <c r="H12614" s="1"/>
      <c r="AC12614" s="5">
        <v>45506</v>
      </c>
      <c r="AD12614" s="5" t="s">
        <v>13423</v>
      </c>
      <c r="AE12614" s="5" t="s">
        <v>174</v>
      </c>
      <c r="AF12614">
        <f>MONTH(Table1[[#This Row],[Date Sent]])</f>
        <v>8</v>
      </c>
      <c r="AG12614">
        <f>YEAR(Table1[[#This Row],[Date Sent]])</f>
        <v>2024</v>
      </c>
    </row>
    <row r="12615" spans="1:33" x14ac:dyDescent="0.2">
      <c r="A12615" t="s">
        <v>700</v>
      </c>
      <c r="B12615" t="s">
        <v>13417</v>
      </c>
      <c r="C12615" s="1">
        <v>218.32</v>
      </c>
      <c r="D12615" s="5">
        <v>45470</v>
      </c>
      <c r="E12615" t="s">
        <v>18</v>
      </c>
      <c r="F12615" s="1" t="s">
        <v>17</v>
      </c>
      <c r="G12615" s="42" t="s">
        <v>13424</v>
      </c>
      <c r="H12615" s="1"/>
      <c r="AC12615" s="5">
        <v>45506</v>
      </c>
      <c r="AD12615" s="5" t="s">
        <v>13423</v>
      </c>
      <c r="AE12615" s="5" t="s">
        <v>174</v>
      </c>
      <c r="AF12615">
        <f>MONTH(Table1[[#This Row],[Date Sent]])</f>
        <v>8</v>
      </c>
      <c r="AG12615">
        <f>YEAR(Table1[[#This Row],[Date Sent]])</f>
        <v>2024</v>
      </c>
    </row>
    <row r="12616" spans="1:33" x14ac:dyDescent="0.2">
      <c r="A12616" t="s">
        <v>700</v>
      </c>
      <c r="B12616" t="s">
        <v>13417</v>
      </c>
      <c r="C12616" s="1">
        <v>19.39</v>
      </c>
      <c r="D12616" s="5">
        <v>45477</v>
      </c>
      <c r="E12616" t="s">
        <v>21</v>
      </c>
      <c r="F12616" s="1" t="s">
        <v>33</v>
      </c>
      <c r="G12616" s="42" t="s">
        <v>13425</v>
      </c>
      <c r="H12616" s="1"/>
      <c r="AC12616" s="5">
        <v>45506</v>
      </c>
      <c r="AD12616" s="5" t="s">
        <v>13423</v>
      </c>
      <c r="AE12616" s="5" t="s">
        <v>174</v>
      </c>
      <c r="AF12616">
        <f>MONTH(Table1[[#This Row],[Date Sent]])</f>
        <v>8</v>
      </c>
      <c r="AG12616">
        <f>YEAR(Table1[[#This Row],[Date Sent]])</f>
        <v>2024</v>
      </c>
    </row>
    <row r="12617" spans="1:33" x14ac:dyDescent="0.2">
      <c r="A12617" t="s">
        <v>389</v>
      </c>
      <c r="B12617" t="s">
        <v>13426</v>
      </c>
      <c r="C12617" s="1">
        <v>55.97</v>
      </c>
      <c r="D12617" s="5">
        <v>45482</v>
      </c>
      <c r="E12617" t="s">
        <v>18</v>
      </c>
      <c r="F12617" s="1" t="s">
        <v>918</v>
      </c>
      <c r="G12617" s="42" t="s">
        <v>13427</v>
      </c>
      <c r="H12617" s="1">
        <v>31.84</v>
      </c>
      <c r="I12617" t="s">
        <v>18</v>
      </c>
      <c r="J12617" s="16" t="s">
        <v>7417</v>
      </c>
      <c r="K12617" s="1">
        <v>9.379999999999999</v>
      </c>
      <c r="L12617" t="s">
        <v>15</v>
      </c>
      <c r="M12617" t="s">
        <v>6438</v>
      </c>
      <c r="N12617" s="1">
        <v>14.75</v>
      </c>
      <c r="O12617" t="s">
        <v>33</v>
      </c>
      <c r="P12617" t="s">
        <v>1777</v>
      </c>
      <c r="AC12617" s="5">
        <v>45506</v>
      </c>
      <c r="AD12617" s="5" t="s">
        <v>13215</v>
      </c>
      <c r="AE12617" s="5" t="s">
        <v>140</v>
      </c>
      <c r="AF12617">
        <f>MONTH(Table1[[#This Row],[Date Sent]])</f>
        <v>8</v>
      </c>
      <c r="AG12617">
        <f>YEAR(Table1[[#This Row],[Date Sent]])</f>
        <v>2024</v>
      </c>
    </row>
    <row r="12618" spans="1:33" x14ac:dyDescent="0.2">
      <c r="A12618" t="s">
        <v>2010</v>
      </c>
      <c r="B12618" t="s">
        <v>13428</v>
      </c>
      <c r="C12618" s="1">
        <v>270.13</v>
      </c>
      <c r="D12618" s="5">
        <v>45433</v>
      </c>
      <c r="E12618" t="s">
        <v>21</v>
      </c>
      <c r="F12618" s="1" t="s">
        <v>918</v>
      </c>
      <c r="G12618" s="42" t="s">
        <v>13429</v>
      </c>
      <c r="H12618" s="1">
        <v>76.92</v>
      </c>
      <c r="I12618" t="s">
        <v>33</v>
      </c>
      <c r="J12618" s="16" t="s">
        <v>2141</v>
      </c>
      <c r="K12618" s="1">
        <v>164</v>
      </c>
      <c r="L12618" t="s">
        <v>17</v>
      </c>
      <c r="M12618" t="s">
        <v>2094</v>
      </c>
      <c r="N12618" s="1">
        <v>29.20999999999998</v>
      </c>
      <c r="O12618" t="s">
        <v>21</v>
      </c>
      <c r="P12618" t="s">
        <v>13430</v>
      </c>
      <c r="AC12618" s="5">
        <v>45506</v>
      </c>
      <c r="AD12618" s="5" t="s">
        <v>13431</v>
      </c>
      <c r="AE12618" s="5" t="s">
        <v>298</v>
      </c>
      <c r="AF12618">
        <f>MONTH(Table1[[#This Row],[Date Sent]])</f>
        <v>8</v>
      </c>
      <c r="AG12618">
        <f>YEAR(Table1[[#This Row],[Date Sent]])</f>
        <v>2024</v>
      </c>
    </row>
    <row r="12619" spans="1:33" x14ac:dyDescent="0.2">
      <c r="A12619" t="s">
        <v>2010</v>
      </c>
      <c r="B12619" t="s">
        <v>13428</v>
      </c>
      <c r="C12619" s="1">
        <v>198.11</v>
      </c>
      <c r="D12619" s="5">
        <v>45436</v>
      </c>
      <c r="E12619" t="s">
        <v>33</v>
      </c>
      <c r="F12619" s="1" t="s">
        <v>17</v>
      </c>
      <c r="G12619" s="42" t="s">
        <v>13432</v>
      </c>
      <c r="H12619" s="1"/>
      <c r="AC12619" s="5">
        <v>45506</v>
      </c>
      <c r="AD12619" s="5" t="s">
        <v>13431</v>
      </c>
      <c r="AE12619" s="5" t="s">
        <v>298</v>
      </c>
      <c r="AF12619">
        <f>MONTH(Table1[[#This Row],[Date Sent]])</f>
        <v>8</v>
      </c>
      <c r="AG12619">
        <f>YEAR(Table1[[#This Row],[Date Sent]])</f>
        <v>2024</v>
      </c>
    </row>
    <row r="12620" spans="1:33" x14ac:dyDescent="0.2">
      <c r="A12620" t="s">
        <v>2010</v>
      </c>
      <c r="B12620" t="s">
        <v>13428</v>
      </c>
      <c r="C12620" s="1">
        <v>42.38</v>
      </c>
      <c r="D12620" s="5">
        <v>45438</v>
      </c>
      <c r="E12620" t="s">
        <v>21</v>
      </c>
      <c r="F12620" s="1" t="s">
        <v>33</v>
      </c>
      <c r="G12620" s="42" t="s">
        <v>2021</v>
      </c>
      <c r="H12620" s="1"/>
      <c r="AC12620" s="5">
        <v>45506</v>
      </c>
      <c r="AD12620" s="5" t="s">
        <v>13431</v>
      </c>
      <c r="AE12620" s="5" t="s">
        <v>298</v>
      </c>
      <c r="AF12620">
        <f>MONTH(Table1[[#This Row],[Date Sent]])</f>
        <v>8</v>
      </c>
      <c r="AG12620">
        <f>YEAR(Table1[[#This Row],[Date Sent]])</f>
        <v>2024</v>
      </c>
    </row>
    <row r="12621" spans="1:33" x14ac:dyDescent="0.2">
      <c r="A12621" t="s">
        <v>2010</v>
      </c>
      <c r="B12621" t="s">
        <v>13428</v>
      </c>
      <c r="C12621" s="1">
        <v>312.72000000000003</v>
      </c>
      <c r="D12621" s="5">
        <v>45442</v>
      </c>
      <c r="E12621" t="s">
        <v>21</v>
      </c>
      <c r="F12621" s="1" t="s">
        <v>17</v>
      </c>
      <c r="G12621" s="42" t="s">
        <v>8865</v>
      </c>
      <c r="H12621" s="1"/>
      <c r="AC12621" s="5">
        <v>45506</v>
      </c>
      <c r="AD12621" s="5" t="s">
        <v>13431</v>
      </c>
      <c r="AE12621" s="5" t="s">
        <v>298</v>
      </c>
      <c r="AF12621">
        <f>MONTH(Table1[[#This Row],[Date Sent]])</f>
        <v>8</v>
      </c>
      <c r="AG12621">
        <f>YEAR(Table1[[#This Row],[Date Sent]])</f>
        <v>2024</v>
      </c>
    </row>
    <row r="12622" spans="1:33" x14ac:dyDescent="0.2">
      <c r="A12622" t="s">
        <v>2010</v>
      </c>
      <c r="B12622" t="s">
        <v>13428</v>
      </c>
      <c r="C12622" s="1">
        <v>111.23</v>
      </c>
      <c r="D12622" s="5">
        <v>45445</v>
      </c>
      <c r="E12622" t="s">
        <v>21</v>
      </c>
      <c r="F12622" s="1" t="s">
        <v>17</v>
      </c>
      <c r="G12622" s="42" t="s">
        <v>8865</v>
      </c>
      <c r="H12622" s="1"/>
      <c r="AC12622" s="5">
        <v>45506</v>
      </c>
      <c r="AD12622" s="5" t="s">
        <v>13431</v>
      </c>
      <c r="AE12622" s="5" t="s">
        <v>298</v>
      </c>
      <c r="AF12622">
        <f>MONTH(Table1[[#This Row],[Date Sent]])</f>
        <v>8</v>
      </c>
      <c r="AG12622">
        <f>YEAR(Table1[[#This Row],[Date Sent]])</f>
        <v>2024</v>
      </c>
    </row>
    <row r="12623" spans="1:33" x14ac:dyDescent="0.2">
      <c r="A12623" t="s">
        <v>2010</v>
      </c>
      <c r="B12623" t="s">
        <v>13428</v>
      </c>
      <c r="C12623" s="1">
        <v>62.59</v>
      </c>
      <c r="D12623" s="5">
        <v>45454</v>
      </c>
      <c r="E12623" t="s">
        <v>21</v>
      </c>
      <c r="F12623" s="1" t="s">
        <v>918</v>
      </c>
      <c r="G12623" s="42" t="s">
        <v>13433</v>
      </c>
      <c r="H12623" s="1">
        <v>43.53</v>
      </c>
      <c r="I12623" t="s">
        <v>15</v>
      </c>
      <c r="J12623" s="16" t="s">
        <v>13434</v>
      </c>
      <c r="K12623" s="1">
        <v>19.059999999999999</v>
      </c>
      <c r="L12623" t="s">
        <v>17</v>
      </c>
      <c r="M12623" t="s">
        <v>13435</v>
      </c>
      <c r="AC12623" s="5">
        <v>45506</v>
      </c>
      <c r="AD12623" s="5" t="s">
        <v>13431</v>
      </c>
      <c r="AE12623" s="5" t="s">
        <v>298</v>
      </c>
      <c r="AF12623">
        <f>MONTH(Table1[[#This Row],[Date Sent]])</f>
        <v>8</v>
      </c>
      <c r="AG12623">
        <f>YEAR(Table1[[#This Row],[Date Sent]])</f>
        <v>2024</v>
      </c>
    </row>
    <row r="12624" spans="1:33" x14ac:dyDescent="0.2">
      <c r="A12624" t="s">
        <v>2010</v>
      </c>
      <c r="B12624" t="s">
        <v>13428</v>
      </c>
      <c r="C12624" s="1">
        <v>16.95</v>
      </c>
      <c r="D12624" s="5">
        <v>45456</v>
      </c>
      <c r="E12624" t="s">
        <v>9</v>
      </c>
      <c r="F12624" s="1" t="s">
        <v>10</v>
      </c>
      <c r="G12624" s="42" t="s">
        <v>13436</v>
      </c>
      <c r="H12624" s="1"/>
      <c r="AC12624" s="5">
        <v>45506</v>
      </c>
      <c r="AD12624" s="5" t="s">
        <v>13431</v>
      </c>
      <c r="AE12624" s="5" t="s">
        <v>298</v>
      </c>
      <c r="AF12624">
        <f>MONTH(Table1[[#This Row],[Date Sent]])</f>
        <v>8</v>
      </c>
      <c r="AG12624">
        <f>YEAR(Table1[[#This Row],[Date Sent]])</f>
        <v>2024</v>
      </c>
    </row>
    <row r="12625" spans="1:33" x14ac:dyDescent="0.2">
      <c r="A12625" t="s">
        <v>2010</v>
      </c>
      <c r="B12625" t="s">
        <v>13428</v>
      </c>
      <c r="C12625" s="1">
        <v>11.44</v>
      </c>
      <c r="D12625" s="5">
        <v>45456</v>
      </c>
      <c r="E12625" t="s">
        <v>21</v>
      </c>
      <c r="F12625" s="1" t="s">
        <v>33</v>
      </c>
      <c r="G12625" s="42" t="s">
        <v>1364</v>
      </c>
      <c r="H12625" s="1"/>
      <c r="AC12625" s="5">
        <v>45506</v>
      </c>
      <c r="AD12625" s="5" t="s">
        <v>13431</v>
      </c>
      <c r="AE12625" s="5" t="s">
        <v>298</v>
      </c>
      <c r="AF12625">
        <f>MONTH(Table1[[#This Row],[Date Sent]])</f>
        <v>8</v>
      </c>
      <c r="AG12625">
        <f>YEAR(Table1[[#This Row],[Date Sent]])</f>
        <v>2024</v>
      </c>
    </row>
    <row r="12626" spans="1:33" x14ac:dyDescent="0.2">
      <c r="A12626" t="s">
        <v>2010</v>
      </c>
      <c r="B12626" t="s">
        <v>13428</v>
      </c>
      <c r="C12626" s="1">
        <v>43.63</v>
      </c>
      <c r="D12626" s="5">
        <v>45460</v>
      </c>
      <c r="E12626" t="s">
        <v>21</v>
      </c>
      <c r="F12626" s="1" t="s">
        <v>33</v>
      </c>
      <c r="G12626" s="42" t="s">
        <v>1364</v>
      </c>
      <c r="H12626" s="1"/>
      <c r="AC12626" s="5">
        <v>45506</v>
      </c>
      <c r="AD12626" s="5" t="s">
        <v>13431</v>
      </c>
      <c r="AE12626" s="5" t="s">
        <v>298</v>
      </c>
      <c r="AF12626">
        <f>MONTH(Table1[[#This Row],[Date Sent]])</f>
        <v>8</v>
      </c>
      <c r="AG12626">
        <f>YEAR(Table1[[#This Row],[Date Sent]])</f>
        <v>2024</v>
      </c>
    </row>
    <row r="12627" spans="1:33" x14ac:dyDescent="0.2">
      <c r="A12627" t="s">
        <v>492</v>
      </c>
      <c r="B12627" t="s">
        <v>823</v>
      </c>
      <c r="C12627" s="1">
        <v>237.17</v>
      </c>
      <c r="D12627" s="5">
        <v>45429</v>
      </c>
      <c r="E12627" t="s">
        <v>13</v>
      </c>
      <c r="F12627" s="1" t="s">
        <v>918</v>
      </c>
      <c r="G12627" s="42" t="s">
        <v>13437</v>
      </c>
      <c r="H12627" s="1">
        <v>138.57</v>
      </c>
      <c r="I12627" t="s">
        <v>33</v>
      </c>
      <c r="J12627" s="16" t="s">
        <v>13438</v>
      </c>
      <c r="K12627" s="1">
        <v>98.6</v>
      </c>
      <c r="L12627" t="s">
        <v>39</v>
      </c>
      <c r="M12627" t="s">
        <v>13439</v>
      </c>
      <c r="AC12627" s="5">
        <v>45506</v>
      </c>
      <c r="AD12627" s="5" t="s">
        <v>13440</v>
      </c>
      <c r="AE12627" s="5" t="s">
        <v>73</v>
      </c>
      <c r="AF12627">
        <f>MONTH(Table1[[#This Row],[Date Sent]])</f>
        <v>8</v>
      </c>
      <c r="AG12627">
        <f>YEAR(Table1[[#This Row],[Date Sent]])</f>
        <v>2024</v>
      </c>
    </row>
    <row r="12628" spans="1:33" x14ac:dyDescent="0.2">
      <c r="A12628" t="s">
        <v>492</v>
      </c>
      <c r="B12628" t="s">
        <v>823</v>
      </c>
      <c r="C12628" s="1">
        <v>62.26</v>
      </c>
      <c r="D12628" s="5">
        <v>45432</v>
      </c>
      <c r="E12628" t="s">
        <v>8</v>
      </c>
      <c r="F12628" s="1" t="s">
        <v>39</v>
      </c>
      <c r="G12628" s="42" t="s">
        <v>13441</v>
      </c>
      <c r="H12628" s="1"/>
      <c r="AC12628" s="5">
        <v>45506</v>
      </c>
      <c r="AD12628" s="5" t="s">
        <v>13440</v>
      </c>
      <c r="AE12628" s="5" t="s">
        <v>73</v>
      </c>
      <c r="AF12628">
        <f>MONTH(Table1[[#This Row],[Date Sent]])</f>
        <v>8</v>
      </c>
      <c r="AG12628">
        <f>YEAR(Table1[[#This Row],[Date Sent]])</f>
        <v>2024</v>
      </c>
    </row>
    <row r="12629" spans="1:33" x14ac:dyDescent="0.2">
      <c r="A12629" t="s">
        <v>492</v>
      </c>
      <c r="B12629" t="s">
        <v>823</v>
      </c>
      <c r="C12629" s="1">
        <v>27.23</v>
      </c>
      <c r="D12629" s="5">
        <v>45434</v>
      </c>
      <c r="E12629" t="s">
        <v>21</v>
      </c>
      <c r="F12629" s="1" t="s">
        <v>918</v>
      </c>
      <c r="G12629" s="42" t="s">
        <v>13442</v>
      </c>
      <c r="H12629" s="1">
        <v>17.59</v>
      </c>
      <c r="I12629" t="s">
        <v>33</v>
      </c>
      <c r="J12629" s="16" t="s">
        <v>1752</v>
      </c>
      <c r="K12629" s="1">
        <v>9.64</v>
      </c>
      <c r="L12629" t="s">
        <v>17</v>
      </c>
      <c r="M12629" t="s">
        <v>8861</v>
      </c>
      <c r="AC12629" s="5">
        <v>45506</v>
      </c>
      <c r="AD12629" s="5" t="s">
        <v>13440</v>
      </c>
      <c r="AE12629" s="5" t="s">
        <v>73</v>
      </c>
      <c r="AF12629">
        <f>MONTH(Table1[[#This Row],[Date Sent]])</f>
        <v>8</v>
      </c>
      <c r="AG12629">
        <f>YEAR(Table1[[#This Row],[Date Sent]])</f>
        <v>2024</v>
      </c>
    </row>
    <row r="12630" spans="1:33" x14ac:dyDescent="0.2">
      <c r="A12630" t="s">
        <v>492</v>
      </c>
      <c r="B12630" t="s">
        <v>823</v>
      </c>
      <c r="C12630" s="1">
        <v>249.46</v>
      </c>
      <c r="D12630" s="5">
        <v>45440</v>
      </c>
      <c r="E12630" t="s">
        <v>21</v>
      </c>
      <c r="F12630" s="1" t="s">
        <v>918</v>
      </c>
      <c r="G12630" s="42" t="s">
        <v>13443</v>
      </c>
      <c r="H12630" s="1">
        <v>139.5</v>
      </c>
      <c r="I12630" t="s">
        <v>17</v>
      </c>
      <c r="J12630" s="16" t="s">
        <v>13444</v>
      </c>
      <c r="K12630" s="1">
        <v>109.96</v>
      </c>
      <c r="L12630" t="s">
        <v>33</v>
      </c>
      <c r="M12630" t="s">
        <v>13445</v>
      </c>
      <c r="AC12630" s="5">
        <v>45506</v>
      </c>
      <c r="AD12630" s="5" t="s">
        <v>13440</v>
      </c>
      <c r="AE12630" s="5" t="s">
        <v>73</v>
      </c>
      <c r="AF12630">
        <f>MONTH(Table1[[#This Row],[Date Sent]])</f>
        <v>8</v>
      </c>
      <c r="AG12630">
        <f>YEAR(Table1[[#This Row],[Date Sent]])</f>
        <v>2024</v>
      </c>
    </row>
    <row r="12631" spans="1:33" x14ac:dyDescent="0.2">
      <c r="A12631" t="s">
        <v>492</v>
      </c>
      <c r="B12631" t="s">
        <v>823</v>
      </c>
      <c r="C12631" s="1">
        <v>882.75</v>
      </c>
      <c r="D12631" s="5">
        <v>45446</v>
      </c>
      <c r="E12631" t="s">
        <v>27</v>
      </c>
      <c r="F12631" s="1" t="s">
        <v>39</v>
      </c>
      <c r="G12631" s="42" t="s">
        <v>13446</v>
      </c>
      <c r="H12631" s="1"/>
      <c r="AC12631" s="5">
        <v>45506</v>
      </c>
      <c r="AD12631" s="5" t="s">
        <v>13440</v>
      </c>
      <c r="AE12631" s="5" t="s">
        <v>73</v>
      </c>
      <c r="AF12631">
        <f>MONTH(Table1[[#This Row],[Date Sent]])</f>
        <v>8</v>
      </c>
      <c r="AG12631">
        <f>YEAR(Table1[[#This Row],[Date Sent]])</f>
        <v>2024</v>
      </c>
    </row>
    <row r="12632" spans="1:33" x14ac:dyDescent="0.2">
      <c r="A12632" t="s">
        <v>684</v>
      </c>
      <c r="B12632" t="s">
        <v>11636</v>
      </c>
      <c r="C12632" s="1">
        <v>37.36</v>
      </c>
      <c r="D12632" s="5">
        <v>45430</v>
      </c>
      <c r="E12632" t="s">
        <v>17</v>
      </c>
      <c r="F12632" s="1" t="s">
        <v>39</v>
      </c>
      <c r="G12632" s="42" t="s">
        <v>13447</v>
      </c>
      <c r="H12632" s="1"/>
      <c r="AC12632" s="5">
        <v>45506</v>
      </c>
      <c r="AD12632" s="5" t="s">
        <v>13448</v>
      </c>
      <c r="AE12632" s="5" t="s">
        <v>243</v>
      </c>
      <c r="AF12632">
        <f>MONTH(Table1[[#This Row],[Date Sent]])</f>
        <v>8</v>
      </c>
      <c r="AG12632">
        <f>YEAR(Table1[[#This Row],[Date Sent]])</f>
        <v>2024</v>
      </c>
    </row>
    <row r="12633" spans="1:33" x14ac:dyDescent="0.2">
      <c r="A12633" t="s">
        <v>684</v>
      </c>
      <c r="B12633" t="s">
        <v>11636</v>
      </c>
      <c r="C12633" s="1">
        <v>17.02</v>
      </c>
      <c r="D12633" s="5">
        <v>45439</v>
      </c>
      <c r="E12633" t="s">
        <v>18</v>
      </c>
      <c r="F12633" s="1" t="s">
        <v>918</v>
      </c>
      <c r="G12633" s="42" t="s">
        <v>13449</v>
      </c>
      <c r="H12633" s="1">
        <v>7.25</v>
      </c>
      <c r="I12633" t="s">
        <v>18</v>
      </c>
      <c r="J12633" s="16" t="s">
        <v>13450</v>
      </c>
      <c r="K12633" s="1">
        <v>9.77</v>
      </c>
      <c r="L12633" t="s">
        <v>4</v>
      </c>
      <c r="M12633" t="s">
        <v>4525</v>
      </c>
      <c r="AC12633" s="5">
        <v>45506</v>
      </c>
      <c r="AD12633" s="5" t="s">
        <v>13448</v>
      </c>
      <c r="AE12633" s="5" t="s">
        <v>243</v>
      </c>
      <c r="AF12633">
        <f>MONTH(Table1[[#This Row],[Date Sent]])</f>
        <v>8</v>
      </c>
      <c r="AG12633">
        <f>YEAR(Table1[[#This Row],[Date Sent]])</f>
        <v>2024</v>
      </c>
    </row>
    <row r="12634" spans="1:33" x14ac:dyDescent="0.2">
      <c r="A12634" t="s">
        <v>684</v>
      </c>
      <c r="B12634" t="s">
        <v>11636</v>
      </c>
      <c r="C12634" s="1">
        <v>27.53</v>
      </c>
      <c r="D12634" s="5">
        <v>45441</v>
      </c>
      <c r="E12634" t="s">
        <v>33</v>
      </c>
      <c r="F12634" s="1" t="s">
        <v>17</v>
      </c>
      <c r="G12634" s="42" t="s">
        <v>13451</v>
      </c>
      <c r="H12634" s="1"/>
      <c r="AC12634" s="5">
        <v>45506</v>
      </c>
      <c r="AD12634" s="5" t="s">
        <v>13448</v>
      </c>
      <c r="AE12634" s="5" t="s">
        <v>243</v>
      </c>
      <c r="AF12634">
        <f>MONTH(Table1[[#This Row],[Date Sent]])</f>
        <v>8</v>
      </c>
      <c r="AG12634">
        <f>YEAR(Table1[[#This Row],[Date Sent]])</f>
        <v>2024</v>
      </c>
    </row>
    <row r="12635" spans="1:33" x14ac:dyDescent="0.2">
      <c r="A12635" t="s">
        <v>684</v>
      </c>
      <c r="B12635" t="s">
        <v>11636</v>
      </c>
      <c r="C12635" s="1">
        <v>111.14</v>
      </c>
      <c r="D12635" s="5">
        <v>45441</v>
      </c>
      <c r="E12635" t="s">
        <v>21</v>
      </c>
      <c r="F12635" s="1" t="s">
        <v>33</v>
      </c>
      <c r="G12635" s="42" t="s">
        <v>928</v>
      </c>
      <c r="H12635" s="1"/>
      <c r="AC12635" s="5">
        <v>45506</v>
      </c>
      <c r="AD12635" s="5" t="s">
        <v>13448</v>
      </c>
      <c r="AE12635" s="5" t="s">
        <v>243</v>
      </c>
      <c r="AF12635">
        <f>MONTH(Table1[[#This Row],[Date Sent]])</f>
        <v>8</v>
      </c>
      <c r="AG12635">
        <f>YEAR(Table1[[#This Row],[Date Sent]])</f>
        <v>2024</v>
      </c>
    </row>
    <row r="12636" spans="1:33" x14ac:dyDescent="0.2">
      <c r="A12636" t="s">
        <v>684</v>
      </c>
      <c r="B12636" t="s">
        <v>11636</v>
      </c>
      <c r="C12636" s="1">
        <v>128.1</v>
      </c>
      <c r="D12636" s="5">
        <v>45447</v>
      </c>
      <c r="E12636" t="s">
        <v>18</v>
      </c>
      <c r="F12636" s="1" t="s">
        <v>11869</v>
      </c>
      <c r="G12636" s="42" t="s">
        <v>13452</v>
      </c>
      <c r="H12636" s="1"/>
      <c r="AC12636" s="5">
        <v>45506</v>
      </c>
      <c r="AD12636" s="5" t="s">
        <v>13448</v>
      </c>
      <c r="AE12636" s="5" t="s">
        <v>243</v>
      </c>
      <c r="AF12636">
        <f>MONTH(Table1[[#This Row],[Date Sent]])</f>
        <v>8</v>
      </c>
      <c r="AG12636">
        <f>YEAR(Table1[[#This Row],[Date Sent]])</f>
        <v>2024</v>
      </c>
    </row>
    <row r="12637" spans="1:33" x14ac:dyDescent="0.2">
      <c r="A12637" t="s">
        <v>684</v>
      </c>
      <c r="B12637" t="s">
        <v>11636</v>
      </c>
      <c r="C12637" s="1">
        <v>113.66</v>
      </c>
      <c r="D12637" s="5">
        <v>45451</v>
      </c>
      <c r="E12637" t="s">
        <v>37</v>
      </c>
      <c r="F12637" s="1" t="s">
        <v>4</v>
      </c>
      <c r="G12637" s="42" t="s">
        <v>13453</v>
      </c>
      <c r="H12637" s="1"/>
      <c r="AC12637" s="5">
        <v>45506</v>
      </c>
      <c r="AD12637" s="5" t="s">
        <v>13448</v>
      </c>
      <c r="AE12637" s="5" t="s">
        <v>243</v>
      </c>
      <c r="AF12637">
        <f>MONTH(Table1[[#This Row],[Date Sent]])</f>
        <v>8</v>
      </c>
      <c r="AG12637">
        <f>YEAR(Table1[[#This Row],[Date Sent]])</f>
        <v>2024</v>
      </c>
    </row>
    <row r="12638" spans="1:33" x14ac:dyDescent="0.2">
      <c r="A12638" t="s">
        <v>684</v>
      </c>
      <c r="B12638" t="s">
        <v>11636</v>
      </c>
      <c r="C12638" s="1">
        <v>32.83</v>
      </c>
      <c r="D12638" s="5">
        <v>45452</v>
      </c>
      <c r="E12638" t="s">
        <v>21</v>
      </c>
      <c r="F12638" s="1" t="s">
        <v>33</v>
      </c>
      <c r="G12638" s="42" t="s">
        <v>3846</v>
      </c>
      <c r="H12638" s="1"/>
      <c r="AC12638" s="5">
        <v>45506</v>
      </c>
      <c r="AD12638" s="5" t="s">
        <v>13448</v>
      </c>
      <c r="AE12638" s="5" t="s">
        <v>243</v>
      </c>
      <c r="AF12638">
        <f>MONTH(Table1[[#This Row],[Date Sent]])</f>
        <v>8</v>
      </c>
      <c r="AG12638">
        <f>YEAR(Table1[[#This Row],[Date Sent]])</f>
        <v>2024</v>
      </c>
    </row>
    <row r="12639" spans="1:33" x14ac:dyDescent="0.2">
      <c r="A12639" t="s">
        <v>684</v>
      </c>
      <c r="B12639" t="s">
        <v>11636</v>
      </c>
      <c r="C12639" s="1">
        <v>28.63</v>
      </c>
      <c r="D12639" s="5">
        <v>45453</v>
      </c>
      <c r="E12639" t="s">
        <v>15</v>
      </c>
      <c r="F12639" s="1" t="s">
        <v>33</v>
      </c>
      <c r="G12639" s="42" t="s">
        <v>13454</v>
      </c>
      <c r="H12639" s="1"/>
      <c r="AC12639" s="5">
        <v>45506</v>
      </c>
      <c r="AD12639" s="5" t="s">
        <v>13448</v>
      </c>
      <c r="AE12639" s="5" t="s">
        <v>243</v>
      </c>
      <c r="AF12639">
        <f>MONTH(Table1[[#This Row],[Date Sent]])</f>
        <v>8</v>
      </c>
      <c r="AG12639">
        <f>YEAR(Table1[[#This Row],[Date Sent]])</f>
        <v>2024</v>
      </c>
    </row>
    <row r="12640" spans="1:33" x14ac:dyDescent="0.2">
      <c r="A12640" t="s">
        <v>684</v>
      </c>
      <c r="B12640" t="s">
        <v>11636</v>
      </c>
      <c r="C12640" s="1">
        <v>136.19</v>
      </c>
      <c r="D12640" s="5">
        <v>45454</v>
      </c>
      <c r="E12640" t="s">
        <v>21</v>
      </c>
      <c r="F12640" s="1" t="s">
        <v>11869</v>
      </c>
      <c r="G12640" s="42" t="s">
        <v>2218</v>
      </c>
      <c r="H12640" s="1"/>
      <c r="AC12640" s="5">
        <v>45506</v>
      </c>
      <c r="AD12640" s="5" t="s">
        <v>13448</v>
      </c>
      <c r="AE12640" s="5" t="s">
        <v>243</v>
      </c>
      <c r="AF12640">
        <f>MONTH(Table1[[#This Row],[Date Sent]])</f>
        <v>8</v>
      </c>
      <c r="AG12640">
        <f>YEAR(Table1[[#This Row],[Date Sent]])</f>
        <v>2024</v>
      </c>
    </row>
    <row r="12641" spans="1:33" x14ac:dyDescent="0.2">
      <c r="A12641" t="s">
        <v>684</v>
      </c>
      <c r="B12641" t="s">
        <v>11636</v>
      </c>
      <c r="C12641" s="1">
        <v>134.27000000000001</v>
      </c>
      <c r="D12641" s="5">
        <v>45455</v>
      </c>
      <c r="E12641" t="s">
        <v>21</v>
      </c>
      <c r="F12641" s="1" t="s">
        <v>11869</v>
      </c>
      <c r="G12641" s="42" t="s">
        <v>13455</v>
      </c>
      <c r="H12641" s="1"/>
      <c r="AC12641" s="5">
        <v>45506</v>
      </c>
      <c r="AD12641" s="5" t="s">
        <v>13448</v>
      </c>
      <c r="AE12641" s="5" t="s">
        <v>243</v>
      </c>
      <c r="AF12641">
        <f>MONTH(Table1[[#This Row],[Date Sent]])</f>
        <v>8</v>
      </c>
      <c r="AG12641">
        <f>YEAR(Table1[[#This Row],[Date Sent]])</f>
        <v>2024</v>
      </c>
    </row>
    <row r="12642" spans="1:33" x14ac:dyDescent="0.2">
      <c r="A12642" t="s">
        <v>684</v>
      </c>
      <c r="B12642" t="s">
        <v>11636</v>
      </c>
      <c r="C12642" s="1">
        <v>16.940000000000001</v>
      </c>
      <c r="D12642" s="5">
        <v>45455</v>
      </c>
      <c r="E12642" t="s">
        <v>18</v>
      </c>
      <c r="F12642" s="1" t="s">
        <v>6</v>
      </c>
      <c r="G12642" s="42" t="s">
        <v>10451</v>
      </c>
      <c r="H12642" s="1"/>
      <c r="AC12642" s="5">
        <v>45506</v>
      </c>
      <c r="AD12642" s="5" t="s">
        <v>13448</v>
      </c>
      <c r="AE12642" s="5" t="s">
        <v>243</v>
      </c>
      <c r="AF12642">
        <f>MONTH(Table1[[#This Row],[Date Sent]])</f>
        <v>8</v>
      </c>
      <c r="AG12642">
        <f>YEAR(Table1[[#This Row],[Date Sent]])</f>
        <v>2024</v>
      </c>
    </row>
    <row r="12643" spans="1:33" x14ac:dyDescent="0.2">
      <c r="A12643" t="s">
        <v>684</v>
      </c>
      <c r="B12643" t="s">
        <v>11636</v>
      </c>
      <c r="C12643" s="1">
        <v>179.14</v>
      </c>
      <c r="D12643" s="5">
        <v>45460</v>
      </c>
      <c r="E12643" t="s">
        <v>21</v>
      </c>
      <c r="F12643" s="1" t="s">
        <v>49</v>
      </c>
      <c r="G12643" s="42" t="s">
        <v>13456</v>
      </c>
      <c r="H12643" s="1"/>
      <c r="AC12643" s="5">
        <v>45506</v>
      </c>
      <c r="AD12643" s="5" t="s">
        <v>13448</v>
      </c>
      <c r="AE12643" s="5" t="s">
        <v>243</v>
      </c>
      <c r="AF12643">
        <f>MONTH(Table1[[#This Row],[Date Sent]])</f>
        <v>8</v>
      </c>
      <c r="AG12643">
        <f>YEAR(Table1[[#This Row],[Date Sent]])</f>
        <v>2024</v>
      </c>
    </row>
    <row r="12644" spans="1:33" x14ac:dyDescent="0.2">
      <c r="A12644" t="s">
        <v>2196</v>
      </c>
      <c r="B12644" t="s">
        <v>13457</v>
      </c>
      <c r="C12644" s="1">
        <v>17.77</v>
      </c>
      <c r="D12644" s="5">
        <v>45461</v>
      </c>
      <c r="E12644" t="s">
        <v>39</v>
      </c>
      <c r="F12644" s="1" t="s">
        <v>33</v>
      </c>
      <c r="G12644" s="42" t="s">
        <v>13458</v>
      </c>
      <c r="H12644" s="1"/>
      <c r="AC12644" s="5">
        <v>45506</v>
      </c>
      <c r="AD12644" s="5" t="s">
        <v>13459</v>
      </c>
      <c r="AE12644" s="5" t="s">
        <v>182</v>
      </c>
      <c r="AF12644">
        <f>MONTH(Table1[[#This Row],[Date Sent]])</f>
        <v>8</v>
      </c>
      <c r="AG12644">
        <f>YEAR(Table1[[#This Row],[Date Sent]])</f>
        <v>2024</v>
      </c>
    </row>
    <row r="12645" spans="1:33" x14ac:dyDescent="0.2">
      <c r="A12645" t="s">
        <v>2196</v>
      </c>
      <c r="B12645" t="s">
        <v>13457</v>
      </c>
      <c r="C12645" s="1">
        <v>25.01</v>
      </c>
      <c r="D12645" s="5">
        <v>45462</v>
      </c>
      <c r="E12645" t="s">
        <v>21</v>
      </c>
      <c r="F12645" s="1" t="s">
        <v>33</v>
      </c>
      <c r="G12645" s="42" t="s">
        <v>13460</v>
      </c>
      <c r="H12645" s="1"/>
      <c r="AC12645" s="5">
        <v>45506</v>
      </c>
      <c r="AD12645" s="5" t="s">
        <v>13459</v>
      </c>
      <c r="AE12645" s="5" t="s">
        <v>182</v>
      </c>
      <c r="AF12645">
        <f>MONTH(Table1[[#This Row],[Date Sent]])</f>
        <v>8</v>
      </c>
      <c r="AG12645">
        <f>YEAR(Table1[[#This Row],[Date Sent]])</f>
        <v>2024</v>
      </c>
    </row>
    <row r="12646" spans="1:33" x14ac:dyDescent="0.2">
      <c r="A12646" t="s">
        <v>2196</v>
      </c>
      <c r="B12646" t="s">
        <v>13457</v>
      </c>
      <c r="C12646" s="1">
        <v>336.62</v>
      </c>
      <c r="D12646" s="5">
        <v>45462</v>
      </c>
      <c r="E12646" t="s">
        <v>39</v>
      </c>
      <c r="F12646" s="1" t="s">
        <v>40</v>
      </c>
      <c r="G12646" s="42" t="s">
        <v>13461</v>
      </c>
      <c r="H12646" s="1"/>
      <c r="AC12646" s="5">
        <v>45506</v>
      </c>
      <c r="AD12646" s="5" t="s">
        <v>13459</v>
      </c>
      <c r="AE12646" s="5" t="s">
        <v>182</v>
      </c>
      <c r="AF12646">
        <f>MONTH(Table1[[#This Row],[Date Sent]])</f>
        <v>8</v>
      </c>
      <c r="AG12646">
        <f>YEAR(Table1[[#This Row],[Date Sent]])</f>
        <v>2024</v>
      </c>
    </row>
    <row r="12647" spans="1:33" x14ac:dyDescent="0.2">
      <c r="A12647" t="s">
        <v>2196</v>
      </c>
      <c r="B12647" t="s">
        <v>13457</v>
      </c>
      <c r="C12647" s="1">
        <v>436.52</v>
      </c>
      <c r="D12647" s="5">
        <v>45463</v>
      </c>
      <c r="E12647" t="s">
        <v>21</v>
      </c>
      <c r="F12647" s="1" t="s">
        <v>33</v>
      </c>
      <c r="G12647" s="42" t="s">
        <v>9946</v>
      </c>
      <c r="H12647" s="1"/>
      <c r="AC12647" s="5">
        <v>45506</v>
      </c>
      <c r="AD12647" s="5" t="s">
        <v>13459</v>
      </c>
      <c r="AE12647" s="5" t="s">
        <v>182</v>
      </c>
      <c r="AF12647">
        <f>MONTH(Table1[[#This Row],[Date Sent]])</f>
        <v>8</v>
      </c>
      <c r="AG12647">
        <f>YEAR(Table1[[#This Row],[Date Sent]])</f>
        <v>2024</v>
      </c>
    </row>
    <row r="12648" spans="1:33" x14ac:dyDescent="0.2">
      <c r="A12648" t="s">
        <v>2196</v>
      </c>
      <c r="B12648" t="s">
        <v>13457</v>
      </c>
      <c r="C12648" s="1">
        <v>24.6</v>
      </c>
      <c r="D12648" s="5">
        <v>45470</v>
      </c>
      <c r="E12648" t="s">
        <v>21</v>
      </c>
      <c r="F12648" s="1" t="s">
        <v>33</v>
      </c>
      <c r="G12648" s="42" t="s">
        <v>13462</v>
      </c>
      <c r="H12648" s="1"/>
      <c r="AC12648" s="5">
        <v>45506</v>
      </c>
      <c r="AD12648" s="5" t="s">
        <v>13459</v>
      </c>
      <c r="AE12648" s="5" t="s">
        <v>182</v>
      </c>
      <c r="AF12648">
        <f>MONTH(Table1[[#This Row],[Date Sent]])</f>
        <v>8</v>
      </c>
      <c r="AG12648">
        <f>YEAR(Table1[[#This Row],[Date Sent]])</f>
        <v>2024</v>
      </c>
    </row>
    <row r="12649" spans="1:33" x14ac:dyDescent="0.2">
      <c r="A12649" t="s">
        <v>2196</v>
      </c>
      <c r="B12649" t="s">
        <v>13457</v>
      </c>
      <c r="C12649" s="1">
        <v>28.93</v>
      </c>
      <c r="D12649" s="5">
        <v>45479</v>
      </c>
      <c r="E12649" t="s">
        <v>33</v>
      </c>
      <c r="F12649" s="1" t="s">
        <v>918</v>
      </c>
      <c r="G12649" s="42" t="s">
        <v>13463</v>
      </c>
      <c r="H12649" s="1">
        <v>18.579999999999998</v>
      </c>
      <c r="I12649" t="s">
        <v>33</v>
      </c>
      <c r="J12649" s="16" t="s">
        <v>13464</v>
      </c>
      <c r="K12649" s="1">
        <v>2.87</v>
      </c>
      <c r="L12649" t="s">
        <v>16</v>
      </c>
      <c r="M12649" t="s">
        <v>13465</v>
      </c>
      <c r="N12649" s="1">
        <v>7.48</v>
      </c>
      <c r="O12649" t="s">
        <v>1193</v>
      </c>
      <c r="P12649" t="s">
        <v>11779</v>
      </c>
      <c r="AC12649" s="5">
        <v>45506</v>
      </c>
      <c r="AD12649" s="5" t="s">
        <v>13459</v>
      </c>
      <c r="AE12649" s="5" t="s">
        <v>182</v>
      </c>
      <c r="AF12649">
        <f>MONTH(Table1[[#This Row],[Date Sent]])</f>
        <v>8</v>
      </c>
      <c r="AG12649">
        <f>YEAR(Table1[[#This Row],[Date Sent]])</f>
        <v>2024</v>
      </c>
    </row>
    <row r="12650" spans="1:33" x14ac:dyDescent="0.2">
      <c r="A12650" t="s">
        <v>5802</v>
      </c>
      <c r="B12650" t="s">
        <v>13466</v>
      </c>
      <c r="C12650" s="1">
        <v>57.89</v>
      </c>
      <c r="D12650" s="5">
        <v>45475</v>
      </c>
      <c r="E12650" t="s">
        <v>33</v>
      </c>
      <c r="F12650" s="1" t="s">
        <v>918</v>
      </c>
      <c r="G12650" s="42" t="s">
        <v>13467</v>
      </c>
      <c r="H12650" s="1">
        <v>18.61</v>
      </c>
      <c r="I12650" t="s">
        <v>18</v>
      </c>
      <c r="J12650" s="16" t="s">
        <v>13468</v>
      </c>
      <c r="K12650" s="1">
        <v>39.28</v>
      </c>
      <c r="L12650" t="s">
        <v>33</v>
      </c>
      <c r="M12650" t="s">
        <v>13469</v>
      </c>
      <c r="AC12650" s="5">
        <v>45506</v>
      </c>
      <c r="AD12650" s="5" t="s">
        <v>13470</v>
      </c>
      <c r="AE12650" s="5" t="s">
        <v>182</v>
      </c>
      <c r="AF12650">
        <f>MONTH(Table1[[#This Row],[Date Sent]])</f>
        <v>8</v>
      </c>
      <c r="AG12650">
        <f>YEAR(Table1[[#This Row],[Date Sent]])</f>
        <v>2024</v>
      </c>
    </row>
    <row r="12651" spans="1:33" x14ac:dyDescent="0.2">
      <c r="A12651" t="s">
        <v>5802</v>
      </c>
      <c r="B12651" t="s">
        <v>13466</v>
      </c>
      <c r="C12651" s="1">
        <v>20.56</v>
      </c>
      <c r="D12651" s="5">
        <v>45477</v>
      </c>
      <c r="E12651" t="s">
        <v>18</v>
      </c>
      <c r="F12651" s="1" t="s">
        <v>18</v>
      </c>
      <c r="G12651" s="42" t="s">
        <v>8906</v>
      </c>
      <c r="H12651" s="1"/>
      <c r="AC12651" s="5">
        <v>45506</v>
      </c>
      <c r="AD12651" s="5" t="s">
        <v>13470</v>
      </c>
      <c r="AE12651" s="5" t="s">
        <v>182</v>
      </c>
      <c r="AF12651">
        <f>MONTH(Table1[[#This Row],[Date Sent]])</f>
        <v>8</v>
      </c>
      <c r="AG12651">
        <f>YEAR(Table1[[#This Row],[Date Sent]])</f>
        <v>2024</v>
      </c>
    </row>
    <row r="12652" spans="1:33" x14ac:dyDescent="0.2">
      <c r="A12652" t="s">
        <v>172</v>
      </c>
      <c r="B12652" t="s">
        <v>849</v>
      </c>
      <c r="C12652" s="1">
        <v>141.24</v>
      </c>
      <c r="D12652" s="5">
        <v>45429</v>
      </c>
      <c r="E12652" t="s">
        <v>39</v>
      </c>
      <c r="F12652" s="1" t="s">
        <v>39</v>
      </c>
      <c r="G12652" s="42" t="s">
        <v>1702</v>
      </c>
      <c r="H12652" s="1"/>
      <c r="AC12652" s="5">
        <v>45506</v>
      </c>
      <c r="AD12652" s="5" t="s">
        <v>13471</v>
      </c>
      <c r="AE12652" s="5" t="s">
        <v>182</v>
      </c>
      <c r="AF12652">
        <f>MONTH(Table1[[#This Row],[Date Sent]])</f>
        <v>8</v>
      </c>
      <c r="AG12652">
        <f>YEAR(Table1[[#This Row],[Date Sent]])</f>
        <v>2024</v>
      </c>
    </row>
    <row r="12653" spans="1:33" x14ac:dyDescent="0.2">
      <c r="A12653" t="s">
        <v>172</v>
      </c>
      <c r="B12653" t="s">
        <v>849</v>
      </c>
      <c r="C12653" s="1">
        <v>21.25</v>
      </c>
      <c r="D12653" s="5">
        <v>45437</v>
      </c>
      <c r="E12653" t="s">
        <v>17</v>
      </c>
      <c r="F12653" s="1" t="s">
        <v>9</v>
      </c>
      <c r="G12653" s="42" t="s">
        <v>13472</v>
      </c>
      <c r="H12653" s="1"/>
      <c r="AC12653" s="5">
        <v>45506</v>
      </c>
      <c r="AD12653" s="5" t="s">
        <v>13471</v>
      </c>
      <c r="AE12653" s="5" t="s">
        <v>182</v>
      </c>
      <c r="AF12653">
        <f>MONTH(Table1[[#This Row],[Date Sent]])</f>
        <v>8</v>
      </c>
      <c r="AG12653">
        <f>YEAR(Table1[[#This Row],[Date Sent]])</f>
        <v>2024</v>
      </c>
    </row>
    <row r="12654" spans="1:33" x14ac:dyDescent="0.2">
      <c r="A12654" t="s">
        <v>172</v>
      </c>
      <c r="B12654" t="s">
        <v>849</v>
      </c>
      <c r="C12654" s="1">
        <v>136.6</v>
      </c>
      <c r="D12654" s="5">
        <v>45437</v>
      </c>
      <c r="E12654" t="s">
        <v>39</v>
      </c>
      <c r="F12654" s="1" t="s">
        <v>33</v>
      </c>
      <c r="G12654" s="42" t="s">
        <v>13473</v>
      </c>
      <c r="H12654" s="1"/>
      <c r="AC12654" s="5">
        <v>45506</v>
      </c>
      <c r="AD12654" s="5" t="s">
        <v>13471</v>
      </c>
      <c r="AE12654" s="5" t="s">
        <v>182</v>
      </c>
      <c r="AF12654">
        <f>MONTH(Table1[[#This Row],[Date Sent]])</f>
        <v>8</v>
      </c>
      <c r="AG12654">
        <f>YEAR(Table1[[#This Row],[Date Sent]])</f>
        <v>2024</v>
      </c>
    </row>
    <row r="12655" spans="1:33" x14ac:dyDescent="0.2">
      <c r="A12655" t="s">
        <v>172</v>
      </c>
      <c r="B12655" t="s">
        <v>849</v>
      </c>
      <c r="C12655" s="1">
        <v>55.49</v>
      </c>
      <c r="D12655" s="5">
        <v>45443</v>
      </c>
      <c r="E12655" t="s">
        <v>39</v>
      </c>
      <c r="F12655" s="1" t="s">
        <v>39</v>
      </c>
      <c r="G12655" s="42" t="s">
        <v>1702</v>
      </c>
      <c r="H12655" s="1"/>
      <c r="AC12655" s="5">
        <v>45506</v>
      </c>
      <c r="AD12655" s="5" t="s">
        <v>13471</v>
      </c>
      <c r="AE12655" s="5" t="s">
        <v>182</v>
      </c>
      <c r="AF12655">
        <f>MONTH(Table1[[#This Row],[Date Sent]])</f>
        <v>8</v>
      </c>
      <c r="AG12655">
        <f>YEAR(Table1[[#This Row],[Date Sent]])</f>
        <v>2024</v>
      </c>
    </row>
    <row r="12656" spans="1:33" x14ac:dyDescent="0.2">
      <c r="A12656" t="s">
        <v>172</v>
      </c>
      <c r="B12656" t="s">
        <v>849</v>
      </c>
      <c r="C12656" s="1">
        <v>150.11000000000001</v>
      </c>
      <c r="D12656" s="5">
        <v>45446</v>
      </c>
      <c r="E12656" t="s">
        <v>15</v>
      </c>
      <c r="F12656" s="1" t="s">
        <v>918</v>
      </c>
      <c r="G12656" s="42" t="s">
        <v>13474</v>
      </c>
      <c r="H12656" s="1">
        <v>100.035</v>
      </c>
      <c r="I12656" t="s">
        <v>33</v>
      </c>
      <c r="J12656" s="16" t="s">
        <v>2517</v>
      </c>
      <c r="K12656" s="1">
        <v>50.075000000000017</v>
      </c>
      <c r="L12656" t="s">
        <v>18</v>
      </c>
      <c r="M12656" t="s">
        <v>7417</v>
      </c>
      <c r="AC12656" s="5">
        <v>45506</v>
      </c>
      <c r="AD12656" s="5" t="s">
        <v>13471</v>
      </c>
      <c r="AE12656" s="5" t="s">
        <v>182</v>
      </c>
      <c r="AF12656">
        <f>MONTH(Table1[[#This Row],[Date Sent]])</f>
        <v>8</v>
      </c>
      <c r="AG12656">
        <f>YEAR(Table1[[#This Row],[Date Sent]])</f>
        <v>2024</v>
      </c>
    </row>
    <row r="12657" spans="1:33" x14ac:dyDescent="0.2">
      <c r="A12657" t="s">
        <v>172</v>
      </c>
      <c r="B12657" t="s">
        <v>849</v>
      </c>
      <c r="C12657" s="1">
        <v>62.52</v>
      </c>
      <c r="D12657" s="5">
        <v>45447</v>
      </c>
      <c r="E12657" t="s">
        <v>12</v>
      </c>
      <c r="F12657" s="1" t="s">
        <v>15</v>
      </c>
      <c r="G12657" s="42" t="s">
        <v>13475</v>
      </c>
      <c r="H12657" s="1"/>
      <c r="AC12657" s="5">
        <v>45506</v>
      </c>
      <c r="AD12657" s="5" t="s">
        <v>13471</v>
      </c>
      <c r="AE12657" s="5" t="s">
        <v>182</v>
      </c>
      <c r="AF12657">
        <f>MONTH(Table1[[#This Row],[Date Sent]])</f>
        <v>8</v>
      </c>
      <c r="AG12657">
        <f>YEAR(Table1[[#This Row],[Date Sent]])</f>
        <v>2024</v>
      </c>
    </row>
    <row r="12658" spans="1:33" x14ac:dyDescent="0.2">
      <c r="A12658" t="s">
        <v>172</v>
      </c>
      <c r="B12658" t="s">
        <v>849</v>
      </c>
      <c r="C12658" s="1">
        <v>8.41</v>
      </c>
      <c r="D12658" s="5">
        <v>45447</v>
      </c>
      <c r="E12658" t="s">
        <v>31</v>
      </c>
      <c r="F12658" s="1" t="s">
        <v>6</v>
      </c>
      <c r="G12658" s="42" t="s">
        <v>13476</v>
      </c>
      <c r="H12658" s="1"/>
      <c r="AC12658" s="5">
        <v>45506</v>
      </c>
      <c r="AD12658" s="5" t="s">
        <v>13471</v>
      </c>
      <c r="AE12658" s="5" t="s">
        <v>182</v>
      </c>
      <c r="AF12658">
        <f>MONTH(Table1[[#This Row],[Date Sent]])</f>
        <v>8</v>
      </c>
      <c r="AG12658">
        <f>YEAR(Table1[[#This Row],[Date Sent]])</f>
        <v>2024</v>
      </c>
    </row>
    <row r="12659" spans="1:33" x14ac:dyDescent="0.2">
      <c r="A12659" t="s">
        <v>172</v>
      </c>
      <c r="B12659" t="s">
        <v>849</v>
      </c>
      <c r="C12659" s="1">
        <v>11.21</v>
      </c>
      <c r="D12659" s="5">
        <v>45449</v>
      </c>
      <c r="E12659" t="s">
        <v>31</v>
      </c>
      <c r="F12659" s="1" t="s">
        <v>6</v>
      </c>
      <c r="G12659" s="42" t="s">
        <v>13476</v>
      </c>
      <c r="H12659" s="1"/>
      <c r="AC12659" s="5">
        <v>45506</v>
      </c>
      <c r="AD12659" s="5" t="s">
        <v>13471</v>
      </c>
      <c r="AE12659" s="5" t="s">
        <v>182</v>
      </c>
      <c r="AF12659">
        <f>MONTH(Table1[[#This Row],[Date Sent]])</f>
        <v>8</v>
      </c>
      <c r="AG12659">
        <f>YEAR(Table1[[#This Row],[Date Sent]])</f>
        <v>2024</v>
      </c>
    </row>
    <row r="12660" spans="1:33" x14ac:dyDescent="0.2">
      <c r="A12660" t="s">
        <v>172</v>
      </c>
      <c r="B12660" t="s">
        <v>849</v>
      </c>
      <c r="C12660" s="1">
        <v>57.4</v>
      </c>
      <c r="D12660" s="5">
        <v>45450</v>
      </c>
      <c r="E12660" t="s">
        <v>31</v>
      </c>
      <c r="F12660" s="1" t="s">
        <v>6</v>
      </c>
      <c r="G12660" s="42" t="s">
        <v>13476</v>
      </c>
      <c r="H12660" s="1"/>
      <c r="AC12660" s="5">
        <v>45506</v>
      </c>
      <c r="AD12660" s="5" t="s">
        <v>13471</v>
      </c>
      <c r="AE12660" s="5" t="s">
        <v>182</v>
      </c>
      <c r="AF12660">
        <f>MONTH(Table1[[#This Row],[Date Sent]])</f>
        <v>8</v>
      </c>
      <c r="AG12660">
        <f>YEAR(Table1[[#This Row],[Date Sent]])</f>
        <v>2024</v>
      </c>
    </row>
    <row r="12661" spans="1:33" x14ac:dyDescent="0.2">
      <c r="A12661" t="s">
        <v>172</v>
      </c>
      <c r="B12661" t="s">
        <v>849</v>
      </c>
      <c r="C12661" s="1">
        <v>7.66</v>
      </c>
      <c r="D12661" s="5">
        <v>45450</v>
      </c>
      <c r="E12661" t="s">
        <v>31</v>
      </c>
      <c r="F12661" s="1" t="s">
        <v>6</v>
      </c>
      <c r="G12661" s="42" t="s">
        <v>13476</v>
      </c>
      <c r="H12661" s="1"/>
      <c r="AC12661" s="5">
        <v>45506</v>
      </c>
      <c r="AD12661" s="5" t="s">
        <v>13471</v>
      </c>
      <c r="AE12661" s="5" t="s">
        <v>182</v>
      </c>
      <c r="AF12661">
        <f>MONTH(Table1[[#This Row],[Date Sent]])</f>
        <v>8</v>
      </c>
      <c r="AG12661">
        <f>YEAR(Table1[[#This Row],[Date Sent]])</f>
        <v>2024</v>
      </c>
    </row>
    <row r="12662" spans="1:33" x14ac:dyDescent="0.2">
      <c r="A12662" t="s">
        <v>172</v>
      </c>
      <c r="B12662" t="s">
        <v>849</v>
      </c>
      <c r="C12662" s="1">
        <v>24.62</v>
      </c>
      <c r="D12662" s="5">
        <v>45451</v>
      </c>
      <c r="E12662" t="s">
        <v>31</v>
      </c>
      <c r="F12662" s="1" t="s">
        <v>6</v>
      </c>
      <c r="G12662" s="42" t="s">
        <v>13476</v>
      </c>
      <c r="H12662" s="1"/>
      <c r="AC12662" s="5">
        <v>45506</v>
      </c>
      <c r="AD12662" s="5" t="s">
        <v>13471</v>
      </c>
      <c r="AE12662" s="5" t="s">
        <v>182</v>
      </c>
      <c r="AF12662">
        <f>MONTH(Table1[[#This Row],[Date Sent]])</f>
        <v>8</v>
      </c>
      <c r="AG12662">
        <f>YEAR(Table1[[#This Row],[Date Sent]])</f>
        <v>2024</v>
      </c>
    </row>
    <row r="12663" spans="1:33" x14ac:dyDescent="0.2">
      <c r="A12663" t="s">
        <v>625</v>
      </c>
      <c r="B12663" t="s">
        <v>13477</v>
      </c>
      <c r="C12663" s="1">
        <v>3.83</v>
      </c>
      <c r="D12663" s="5">
        <v>45470</v>
      </c>
      <c r="E12663" t="s">
        <v>13</v>
      </c>
      <c r="F12663" s="1" t="s">
        <v>17</v>
      </c>
      <c r="G12663" s="42" t="s">
        <v>9124</v>
      </c>
      <c r="H12663" s="1"/>
      <c r="AC12663" s="5">
        <v>45506</v>
      </c>
      <c r="AD12663" s="5" t="s">
        <v>13298</v>
      </c>
      <c r="AE12663" s="5" t="s">
        <v>198</v>
      </c>
      <c r="AF12663">
        <f>MONTH(Table1[[#This Row],[Date Sent]])</f>
        <v>8</v>
      </c>
      <c r="AG12663">
        <f>YEAR(Table1[[#This Row],[Date Sent]])</f>
        <v>2024</v>
      </c>
    </row>
    <row r="12664" spans="1:33" x14ac:dyDescent="0.2">
      <c r="A12664" t="s">
        <v>625</v>
      </c>
      <c r="B12664" t="s">
        <v>13477</v>
      </c>
      <c r="C12664" s="1">
        <v>102.14</v>
      </c>
      <c r="D12664" s="5">
        <v>45475</v>
      </c>
      <c r="E12664" t="s">
        <v>21</v>
      </c>
      <c r="F12664" s="1" t="s">
        <v>918</v>
      </c>
      <c r="G12664" s="42" t="s">
        <v>13478</v>
      </c>
      <c r="H12664" s="1">
        <v>28.67</v>
      </c>
      <c r="I12664" t="s">
        <v>33</v>
      </c>
      <c r="J12664" s="16" t="s">
        <v>13479</v>
      </c>
      <c r="K12664" s="1">
        <v>28.87</v>
      </c>
      <c r="L12664" t="s">
        <v>18</v>
      </c>
      <c r="M12664" t="s">
        <v>12209</v>
      </c>
      <c r="N12664" s="1">
        <v>9.9700000000000006</v>
      </c>
      <c r="O12664" t="s">
        <v>16</v>
      </c>
      <c r="P12664" t="s">
        <v>1057</v>
      </c>
      <c r="Q12664" s="1">
        <v>6.98</v>
      </c>
      <c r="R12664" t="s">
        <v>15</v>
      </c>
      <c r="S12664" t="s">
        <v>13480</v>
      </c>
      <c r="T12664" s="1">
        <v>27.649999999999991</v>
      </c>
      <c r="U12664" t="s">
        <v>21</v>
      </c>
      <c r="V12664" t="s">
        <v>1722</v>
      </c>
      <c r="AC12664" s="5">
        <v>45506</v>
      </c>
      <c r="AD12664" s="5" t="s">
        <v>13298</v>
      </c>
      <c r="AE12664" s="5" t="s">
        <v>198</v>
      </c>
      <c r="AF12664">
        <f>MONTH(Table1[[#This Row],[Date Sent]])</f>
        <v>8</v>
      </c>
      <c r="AG12664">
        <f>YEAR(Table1[[#This Row],[Date Sent]])</f>
        <v>2024</v>
      </c>
    </row>
    <row r="12665" spans="1:33" x14ac:dyDescent="0.2">
      <c r="A12665" t="s">
        <v>625</v>
      </c>
      <c r="B12665" t="s">
        <v>13477</v>
      </c>
      <c r="C12665" s="1">
        <v>61.97</v>
      </c>
      <c r="D12665" s="5">
        <v>45478</v>
      </c>
      <c r="E12665" t="s">
        <v>13</v>
      </c>
      <c r="F12665" s="1" t="s">
        <v>17</v>
      </c>
      <c r="G12665" s="42" t="s">
        <v>13481</v>
      </c>
      <c r="H12665" s="1"/>
      <c r="AC12665" s="5">
        <v>45506</v>
      </c>
      <c r="AD12665" s="5" t="s">
        <v>13298</v>
      </c>
      <c r="AE12665" s="5" t="s">
        <v>198</v>
      </c>
      <c r="AF12665">
        <f>MONTH(Table1[[#This Row],[Date Sent]])</f>
        <v>8</v>
      </c>
      <c r="AG12665">
        <f>YEAR(Table1[[#This Row],[Date Sent]])</f>
        <v>2024</v>
      </c>
    </row>
    <row r="12666" spans="1:33" x14ac:dyDescent="0.2">
      <c r="A12666" t="s">
        <v>7432</v>
      </c>
      <c r="B12666" t="s">
        <v>13482</v>
      </c>
      <c r="C12666" s="1">
        <v>127.01</v>
      </c>
      <c r="D12666" s="5">
        <v>45476</v>
      </c>
      <c r="E12666" t="s">
        <v>21</v>
      </c>
      <c r="F12666" s="1" t="s">
        <v>33</v>
      </c>
      <c r="G12666" s="42" t="s">
        <v>13483</v>
      </c>
      <c r="H12666" s="1"/>
      <c r="AC12666" s="5">
        <v>45506</v>
      </c>
      <c r="AD12666" s="5" t="s">
        <v>13484</v>
      </c>
      <c r="AE12666" s="5" t="s">
        <v>198</v>
      </c>
      <c r="AF12666">
        <f>MONTH(Table1[[#This Row],[Date Sent]])</f>
        <v>8</v>
      </c>
      <c r="AG12666">
        <f>YEAR(Table1[[#This Row],[Date Sent]])</f>
        <v>2024</v>
      </c>
    </row>
    <row r="12667" spans="1:33" x14ac:dyDescent="0.2">
      <c r="A12667" t="s">
        <v>7432</v>
      </c>
      <c r="B12667" t="s">
        <v>13482</v>
      </c>
      <c r="C12667" s="1">
        <v>60.49</v>
      </c>
      <c r="D12667" s="5">
        <v>45478</v>
      </c>
      <c r="E12667" t="s">
        <v>18</v>
      </c>
      <c r="F12667" s="1" t="s">
        <v>918</v>
      </c>
      <c r="G12667" s="42" t="s">
        <v>13485</v>
      </c>
      <c r="H12667" s="1">
        <v>30.51</v>
      </c>
      <c r="I12667" t="s">
        <v>17</v>
      </c>
      <c r="J12667" s="16" t="s">
        <v>1485</v>
      </c>
      <c r="K12667" s="1">
        <v>29.98</v>
      </c>
      <c r="L12667" t="s">
        <v>18</v>
      </c>
      <c r="M12667" t="s">
        <v>7417</v>
      </c>
      <c r="AC12667" s="5">
        <v>45506</v>
      </c>
      <c r="AD12667" s="5" t="s">
        <v>13484</v>
      </c>
      <c r="AE12667" s="5" t="s">
        <v>198</v>
      </c>
      <c r="AF12667">
        <f>MONTH(Table1[[#This Row],[Date Sent]])</f>
        <v>8</v>
      </c>
      <c r="AG12667">
        <f>YEAR(Table1[[#This Row],[Date Sent]])</f>
        <v>2024</v>
      </c>
    </row>
    <row r="12668" spans="1:33" x14ac:dyDescent="0.2">
      <c r="A12668" t="s">
        <v>1868</v>
      </c>
      <c r="B12668" t="s">
        <v>13486</v>
      </c>
      <c r="C12668" s="1">
        <v>21.09</v>
      </c>
      <c r="D12668" s="5">
        <v>45474</v>
      </c>
      <c r="E12668" t="s">
        <v>23</v>
      </c>
      <c r="F12668" s="1" t="s">
        <v>15</v>
      </c>
      <c r="G12668" s="42" t="s">
        <v>13487</v>
      </c>
      <c r="H12668" s="1"/>
      <c r="AC12668" s="5">
        <v>45506</v>
      </c>
      <c r="AD12668" s="5" t="s">
        <v>13488</v>
      </c>
      <c r="AE12668" s="5" t="s">
        <v>198</v>
      </c>
      <c r="AF12668">
        <f>MONTH(Table1[[#This Row],[Date Sent]])</f>
        <v>8</v>
      </c>
      <c r="AG12668">
        <f>YEAR(Table1[[#This Row],[Date Sent]])</f>
        <v>2024</v>
      </c>
    </row>
    <row r="12669" spans="1:33" x14ac:dyDescent="0.2">
      <c r="A12669" t="s">
        <v>1868</v>
      </c>
      <c r="B12669" t="s">
        <v>13486</v>
      </c>
      <c r="C12669" s="1">
        <v>46.76</v>
      </c>
      <c r="D12669" s="5">
        <v>45475</v>
      </c>
      <c r="E12669" t="s">
        <v>14</v>
      </c>
      <c r="F12669" s="1" t="s">
        <v>918</v>
      </c>
      <c r="G12669" s="42" t="s">
        <v>13489</v>
      </c>
      <c r="H12669" s="1">
        <v>26.04</v>
      </c>
      <c r="I12669" t="s">
        <v>18</v>
      </c>
      <c r="J12669" s="16" t="s">
        <v>13490</v>
      </c>
      <c r="K12669" s="1">
        <v>20.72</v>
      </c>
      <c r="L12669" t="s">
        <v>33</v>
      </c>
      <c r="M12669" t="s">
        <v>13491</v>
      </c>
      <c r="AC12669" s="5">
        <v>45506</v>
      </c>
      <c r="AD12669" s="5" t="s">
        <v>13488</v>
      </c>
      <c r="AE12669" s="5" t="s">
        <v>198</v>
      </c>
      <c r="AF12669">
        <f>MONTH(Table1[[#This Row],[Date Sent]])</f>
        <v>8</v>
      </c>
      <c r="AG12669">
        <f>YEAR(Table1[[#This Row],[Date Sent]])</f>
        <v>2024</v>
      </c>
    </row>
    <row r="12670" spans="1:33" x14ac:dyDescent="0.2">
      <c r="A12670" t="s">
        <v>1868</v>
      </c>
      <c r="B12670" t="s">
        <v>13486</v>
      </c>
      <c r="C12670" s="1">
        <v>25.69</v>
      </c>
      <c r="D12670" s="5">
        <v>45476</v>
      </c>
      <c r="E12670" t="s">
        <v>8</v>
      </c>
      <c r="F12670" s="1" t="s">
        <v>39</v>
      </c>
      <c r="G12670" s="42" t="s">
        <v>13492</v>
      </c>
      <c r="H12670" s="1"/>
      <c r="AC12670" s="5">
        <v>45506</v>
      </c>
      <c r="AD12670" s="5" t="s">
        <v>13488</v>
      </c>
      <c r="AE12670" s="5" t="s">
        <v>198</v>
      </c>
      <c r="AF12670">
        <f>MONTH(Table1[[#This Row],[Date Sent]])</f>
        <v>8</v>
      </c>
      <c r="AG12670">
        <f>YEAR(Table1[[#This Row],[Date Sent]])</f>
        <v>2024</v>
      </c>
    </row>
    <row r="12671" spans="1:33" x14ac:dyDescent="0.2">
      <c r="A12671" t="s">
        <v>1868</v>
      </c>
      <c r="B12671" t="s">
        <v>13486</v>
      </c>
      <c r="C12671" s="1">
        <v>7.29</v>
      </c>
      <c r="D12671" s="5">
        <v>45478</v>
      </c>
      <c r="E12671" t="s">
        <v>13</v>
      </c>
      <c r="F12671" s="1" t="s">
        <v>33</v>
      </c>
      <c r="G12671" s="42" t="s">
        <v>13493</v>
      </c>
      <c r="H12671" s="1"/>
      <c r="AC12671" s="5">
        <v>45506</v>
      </c>
      <c r="AD12671" s="5" t="s">
        <v>13488</v>
      </c>
      <c r="AE12671" s="5" t="s">
        <v>198</v>
      </c>
      <c r="AF12671">
        <f>MONTH(Table1[[#This Row],[Date Sent]])</f>
        <v>8</v>
      </c>
      <c r="AG12671">
        <f>YEAR(Table1[[#This Row],[Date Sent]])</f>
        <v>2024</v>
      </c>
    </row>
    <row r="12672" spans="1:33" x14ac:dyDescent="0.2">
      <c r="A12672" t="s">
        <v>1868</v>
      </c>
      <c r="B12672" t="s">
        <v>13486</v>
      </c>
      <c r="C12672" s="1">
        <v>185.48</v>
      </c>
      <c r="D12672" s="5">
        <v>45479</v>
      </c>
      <c r="E12672" t="s">
        <v>13</v>
      </c>
      <c r="F12672" s="1" t="s">
        <v>918</v>
      </c>
      <c r="G12672" s="42" t="s">
        <v>13494</v>
      </c>
      <c r="H12672" s="1">
        <v>142.97999999999999</v>
      </c>
      <c r="I12672" t="s">
        <v>17</v>
      </c>
      <c r="J12672" s="16" t="s">
        <v>13495</v>
      </c>
      <c r="K12672" s="1">
        <v>15.98</v>
      </c>
      <c r="L12672" t="s">
        <v>33</v>
      </c>
      <c r="M12672" t="s">
        <v>1785</v>
      </c>
      <c r="N12672" s="1">
        <v>26.52000000000001</v>
      </c>
      <c r="O12672" t="s">
        <v>40</v>
      </c>
      <c r="P12672" t="s">
        <v>13496</v>
      </c>
      <c r="AC12672" s="5">
        <v>45506</v>
      </c>
      <c r="AD12672" s="5" t="s">
        <v>13488</v>
      </c>
      <c r="AE12672" s="5" t="s">
        <v>198</v>
      </c>
      <c r="AF12672">
        <f>MONTH(Table1[[#This Row],[Date Sent]])</f>
        <v>8</v>
      </c>
      <c r="AG12672">
        <f>YEAR(Table1[[#This Row],[Date Sent]])</f>
        <v>2024</v>
      </c>
    </row>
    <row r="12673" spans="1:33" x14ac:dyDescent="0.2">
      <c r="A12673" t="s">
        <v>153</v>
      </c>
      <c r="B12673" t="s">
        <v>13497</v>
      </c>
      <c r="C12673" s="1">
        <v>64.540000000000006</v>
      </c>
      <c r="D12673" s="5">
        <v>45479</v>
      </c>
      <c r="E12673" t="s">
        <v>18</v>
      </c>
      <c r="F12673" s="1" t="s">
        <v>918</v>
      </c>
      <c r="G12673" s="42" t="s">
        <v>13498</v>
      </c>
      <c r="H12673" s="1">
        <v>44.22</v>
      </c>
      <c r="I12673" t="s">
        <v>18</v>
      </c>
      <c r="J12673" s="16" t="s">
        <v>8945</v>
      </c>
      <c r="K12673" s="1">
        <v>20.320000000000011</v>
      </c>
      <c r="L12673" t="s">
        <v>33</v>
      </c>
      <c r="M12673" t="s">
        <v>13407</v>
      </c>
      <c r="AC12673" s="5">
        <v>45506</v>
      </c>
      <c r="AD12673" s="5" t="s">
        <v>13499</v>
      </c>
      <c r="AE12673" s="5" t="s">
        <v>198</v>
      </c>
      <c r="AF12673">
        <f>MONTH(Table1[[#This Row],[Date Sent]])</f>
        <v>8</v>
      </c>
      <c r="AG12673">
        <f>YEAR(Table1[[#This Row],[Date Sent]])</f>
        <v>2024</v>
      </c>
    </row>
    <row r="12674" spans="1:33" x14ac:dyDescent="0.2">
      <c r="A12674" t="s">
        <v>153</v>
      </c>
      <c r="B12674" t="s">
        <v>13497</v>
      </c>
      <c r="C12674" s="1">
        <v>157.94</v>
      </c>
      <c r="D12674" s="5">
        <v>45480</v>
      </c>
      <c r="E12674" t="s">
        <v>15</v>
      </c>
      <c r="F12674" s="1" t="s">
        <v>17</v>
      </c>
      <c r="G12674" s="42" t="s">
        <v>13500</v>
      </c>
      <c r="H12674" s="1"/>
      <c r="AC12674" s="5">
        <v>45506</v>
      </c>
      <c r="AD12674" s="5" t="s">
        <v>13499</v>
      </c>
      <c r="AE12674" s="5" t="s">
        <v>198</v>
      </c>
      <c r="AF12674">
        <f>MONTH(Table1[[#This Row],[Date Sent]])</f>
        <v>8</v>
      </c>
      <c r="AG12674">
        <f>YEAR(Table1[[#This Row],[Date Sent]])</f>
        <v>2024</v>
      </c>
    </row>
    <row r="12675" spans="1:33" x14ac:dyDescent="0.2">
      <c r="A12675" t="s">
        <v>758</v>
      </c>
      <c r="B12675" t="s">
        <v>13501</v>
      </c>
      <c r="C12675" s="1">
        <v>70.55</v>
      </c>
      <c r="D12675" s="5">
        <v>45468</v>
      </c>
      <c r="E12675" t="s">
        <v>33</v>
      </c>
      <c r="F12675" s="1" t="s">
        <v>918</v>
      </c>
      <c r="G12675" s="42" t="s">
        <v>13502</v>
      </c>
      <c r="H12675" s="1">
        <v>11.6312</v>
      </c>
      <c r="I12675" t="s">
        <v>18</v>
      </c>
      <c r="J12675" s="16" t="s">
        <v>7417</v>
      </c>
      <c r="K12675" s="1">
        <v>58.918799999999997</v>
      </c>
      <c r="L12675" t="s">
        <v>33</v>
      </c>
      <c r="M12675" t="s">
        <v>13503</v>
      </c>
      <c r="AC12675" s="5">
        <v>45506</v>
      </c>
      <c r="AD12675" s="5" t="s">
        <v>13504</v>
      </c>
      <c r="AE12675" s="5" t="s">
        <v>294</v>
      </c>
      <c r="AF12675">
        <f>MONTH(Table1[[#This Row],[Date Sent]])</f>
        <v>8</v>
      </c>
      <c r="AG12675">
        <f>YEAR(Table1[[#This Row],[Date Sent]])</f>
        <v>2024</v>
      </c>
    </row>
    <row r="12676" spans="1:33" x14ac:dyDescent="0.2">
      <c r="A12676" t="s">
        <v>758</v>
      </c>
      <c r="B12676" t="s">
        <v>13501</v>
      </c>
      <c r="C12676" s="1">
        <v>27.86</v>
      </c>
      <c r="D12676" s="5">
        <v>45476</v>
      </c>
      <c r="E12676" t="s">
        <v>33</v>
      </c>
      <c r="F12676" s="1" t="s">
        <v>918</v>
      </c>
      <c r="G12676" s="42" t="s">
        <v>1544</v>
      </c>
      <c r="H12676" s="1">
        <v>11.63</v>
      </c>
      <c r="I12676" t="s">
        <v>18</v>
      </c>
      <c r="J12676" s="16" t="s">
        <v>7417</v>
      </c>
      <c r="K12676" s="1">
        <v>16.23</v>
      </c>
      <c r="L12676" t="s">
        <v>33</v>
      </c>
      <c r="M12676" t="s">
        <v>1602</v>
      </c>
      <c r="AC12676" s="5">
        <v>45506</v>
      </c>
      <c r="AD12676" s="5" t="s">
        <v>13504</v>
      </c>
      <c r="AE12676" s="5" t="s">
        <v>294</v>
      </c>
      <c r="AF12676">
        <f>MONTH(Table1[[#This Row],[Date Sent]])</f>
        <v>8</v>
      </c>
      <c r="AG12676">
        <f>YEAR(Table1[[#This Row],[Date Sent]])</f>
        <v>2024</v>
      </c>
    </row>
    <row r="12677" spans="1:33" x14ac:dyDescent="0.2">
      <c r="A12677" t="s">
        <v>758</v>
      </c>
      <c r="B12677" t="s">
        <v>13501</v>
      </c>
      <c r="C12677" s="1">
        <v>44.68</v>
      </c>
      <c r="D12677" s="5">
        <v>45478</v>
      </c>
      <c r="E12677" t="s">
        <v>21</v>
      </c>
      <c r="F12677" s="1" t="s">
        <v>15</v>
      </c>
      <c r="G12677" s="42" t="s">
        <v>13505</v>
      </c>
      <c r="H12677" s="1"/>
      <c r="AC12677" s="5">
        <v>45506</v>
      </c>
      <c r="AD12677" s="5" t="s">
        <v>13504</v>
      </c>
      <c r="AE12677" s="5" t="s">
        <v>294</v>
      </c>
      <c r="AF12677">
        <f>MONTH(Table1[[#This Row],[Date Sent]])</f>
        <v>8</v>
      </c>
      <c r="AG12677">
        <f>YEAR(Table1[[#This Row],[Date Sent]])</f>
        <v>2024</v>
      </c>
    </row>
    <row r="12678" spans="1:33" x14ac:dyDescent="0.2">
      <c r="A12678" t="s">
        <v>758</v>
      </c>
      <c r="B12678" t="s">
        <v>13501</v>
      </c>
      <c r="C12678" s="1">
        <v>71.680000000000007</v>
      </c>
      <c r="D12678" s="5">
        <v>45478</v>
      </c>
      <c r="E12678" t="s">
        <v>18</v>
      </c>
      <c r="F12678" s="1" t="s">
        <v>6</v>
      </c>
      <c r="G12678" s="42" t="s">
        <v>13506</v>
      </c>
      <c r="H12678" s="1"/>
      <c r="AC12678" s="5">
        <v>45506</v>
      </c>
      <c r="AD12678" s="5" t="s">
        <v>13504</v>
      </c>
      <c r="AE12678" s="5" t="s">
        <v>294</v>
      </c>
      <c r="AF12678">
        <f>MONTH(Table1[[#This Row],[Date Sent]])</f>
        <v>8</v>
      </c>
      <c r="AG12678">
        <f>YEAR(Table1[[#This Row],[Date Sent]])</f>
        <v>2024</v>
      </c>
    </row>
    <row r="12679" spans="1:33" x14ac:dyDescent="0.2">
      <c r="A12679" t="s">
        <v>758</v>
      </c>
      <c r="B12679" t="s">
        <v>13507</v>
      </c>
      <c r="C12679" s="1">
        <v>51.26</v>
      </c>
      <c r="D12679" s="5">
        <v>45467</v>
      </c>
      <c r="E12679" t="s">
        <v>21</v>
      </c>
      <c r="F12679" s="1" t="s">
        <v>918</v>
      </c>
      <c r="G12679" s="42" t="s">
        <v>13508</v>
      </c>
      <c r="H12679" s="1">
        <v>29.499300000000002</v>
      </c>
      <c r="I12679" t="s">
        <v>33</v>
      </c>
      <c r="J12679" s="16" t="s">
        <v>13509</v>
      </c>
      <c r="K12679" s="1">
        <v>21.7607</v>
      </c>
      <c r="L12679" t="s">
        <v>15</v>
      </c>
      <c r="M12679" t="s">
        <v>1029</v>
      </c>
      <c r="AC12679" s="5">
        <v>45506</v>
      </c>
      <c r="AD12679" s="5" t="s">
        <v>13504</v>
      </c>
      <c r="AE12679" s="5" t="s">
        <v>294</v>
      </c>
      <c r="AF12679">
        <f>MONTH(Table1[[#This Row],[Date Sent]])</f>
        <v>8</v>
      </c>
      <c r="AG12679">
        <f>YEAR(Table1[[#This Row],[Date Sent]])</f>
        <v>2024</v>
      </c>
    </row>
    <row r="12680" spans="1:33" x14ac:dyDescent="0.2">
      <c r="A12680" t="s">
        <v>6305</v>
      </c>
      <c r="B12680" t="s">
        <v>13510</v>
      </c>
      <c r="C12680" s="1">
        <v>48.1</v>
      </c>
      <c r="D12680" s="5">
        <v>45434</v>
      </c>
      <c r="E12680" t="s">
        <v>21</v>
      </c>
      <c r="F12680" s="1" t="s">
        <v>918</v>
      </c>
      <c r="G12680" s="42" t="s">
        <v>13511</v>
      </c>
      <c r="H12680" s="1">
        <v>19.47</v>
      </c>
      <c r="I12680" t="s">
        <v>33</v>
      </c>
      <c r="J12680" s="16" t="s">
        <v>1777</v>
      </c>
      <c r="K12680" s="1">
        <v>28.63</v>
      </c>
      <c r="L12680" t="s">
        <v>15</v>
      </c>
      <c r="M12680" t="s">
        <v>6002</v>
      </c>
      <c r="AC12680" s="5">
        <v>45506</v>
      </c>
      <c r="AD12680" s="5" t="s">
        <v>13512</v>
      </c>
      <c r="AE12680" s="5" t="s">
        <v>140</v>
      </c>
      <c r="AF12680">
        <f>MONTH(Table1[[#This Row],[Date Sent]])</f>
        <v>8</v>
      </c>
      <c r="AG12680">
        <f>YEAR(Table1[[#This Row],[Date Sent]])</f>
        <v>2024</v>
      </c>
    </row>
    <row r="12681" spans="1:33" x14ac:dyDescent="0.2">
      <c r="A12681" t="s">
        <v>6305</v>
      </c>
      <c r="B12681" t="s">
        <v>13510</v>
      </c>
      <c r="C12681" s="1">
        <v>93.98</v>
      </c>
      <c r="D12681" s="5">
        <v>45436</v>
      </c>
      <c r="E12681" t="s">
        <v>14</v>
      </c>
      <c r="F12681" s="1" t="s">
        <v>18</v>
      </c>
      <c r="G12681" s="42" t="s">
        <v>7457</v>
      </c>
      <c r="H12681" s="1"/>
      <c r="AC12681" s="5">
        <v>45506</v>
      </c>
      <c r="AD12681" s="5" t="s">
        <v>13512</v>
      </c>
      <c r="AE12681" s="5" t="s">
        <v>140</v>
      </c>
      <c r="AF12681">
        <f>MONTH(Table1[[#This Row],[Date Sent]])</f>
        <v>8</v>
      </c>
      <c r="AG12681">
        <f>YEAR(Table1[[#This Row],[Date Sent]])</f>
        <v>2024</v>
      </c>
    </row>
    <row r="12682" spans="1:33" x14ac:dyDescent="0.2">
      <c r="A12682" t="s">
        <v>6305</v>
      </c>
      <c r="B12682" t="s">
        <v>13510</v>
      </c>
      <c r="C12682" s="1">
        <v>34.119999999999997</v>
      </c>
      <c r="D12682" s="5">
        <v>45439</v>
      </c>
      <c r="E12682" t="s">
        <v>14</v>
      </c>
      <c r="F12682" s="1" t="s">
        <v>33</v>
      </c>
      <c r="G12682" s="42" t="s">
        <v>1814</v>
      </c>
      <c r="H12682" s="1"/>
      <c r="AC12682" s="5">
        <v>45506</v>
      </c>
      <c r="AD12682" s="5" t="s">
        <v>13512</v>
      </c>
      <c r="AE12682" s="5" t="s">
        <v>140</v>
      </c>
      <c r="AF12682">
        <f>MONTH(Table1[[#This Row],[Date Sent]])</f>
        <v>8</v>
      </c>
      <c r="AG12682">
        <f>YEAR(Table1[[#This Row],[Date Sent]])</f>
        <v>2024</v>
      </c>
    </row>
    <row r="12683" spans="1:33" x14ac:dyDescent="0.2">
      <c r="A12683" t="s">
        <v>6305</v>
      </c>
      <c r="B12683" t="s">
        <v>13510</v>
      </c>
      <c r="C12683" s="1">
        <v>46.77</v>
      </c>
      <c r="D12683" s="5">
        <v>45441</v>
      </c>
      <c r="E12683" t="s">
        <v>14</v>
      </c>
      <c r="F12683" s="1" t="s">
        <v>18</v>
      </c>
      <c r="G12683" s="42" t="s">
        <v>13513</v>
      </c>
      <c r="H12683" s="1"/>
      <c r="AC12683" s="5">
        <v>45506</v>
      </c>
      <c r="AD12683" s="5" t="s">
        <v>13512</v>
      </c>
      <c r="AE12683" s="5" t="s">
        <v>140</v>
      </c>
      <c r="AF12683">
        <f>MONTH(Table1[[#This Row],[Date Sent]])</f>
        <v>8</v>
      </c>
      <c r="AG12683">
        <f>YEAR(Table1[[#This Row],[Date Sent]])</f>
        <v>2024</v>
      </c>
    </row>
    <row r="12684" spans="1:33" x14ac:dyDescent="0.2">
      <c r="A12684" t="s">
        <v>6305</v>
      </c>
      <c r="B12684" t="s">
        <v>13510</v>
      </c>
      <c r="C12684" s="1">
        <v>601.32000000000005</v>
      </c>
      <c r="D12684" s="5">
        <v>45444</v>
      </c>
      <c r="E12684" t="s">
        <v>4</v>
      </c>
      <c r="F12684" s="1" t="s">
        <v>913</v>
      </c>
      <c r="G12684" s="42" t="s">
        <v>13514</v>
      </c>
      <c r="H12684" s="1"/>
      <c r="AC12684" s="5">
        <v>45506</v>
      </c>
      <c r="AD12684" s="5" t="s">
        <v>13512</v>
      </c>
      <c r="AE12684" s="5" t="s">
        <v>140</v>
      </c>
      <c r="AF12684">
        <f>MONTH(Table1[[#This Row],[Date Sent]])</f>
        <v>8</v>
      </c>
      <c r="AG12684">
        <f>YEAR(Table1[[#This Row],[Date Sent]])</f>
        <v>2024</v>
      </c>
    </row>
    <row r="12685" spans="1:33" x14ac:dyDescent="0.2">
      <c r="A12685" t="s">
        <v>6305</v>
      </c>
      <c r="B12685" t="s">
        <v>13510</v>
      </c>
      <c r="C12685" s="1">
        <v>496.48</v>
      </c>
      <c r="D12685" s="5">
        <v>45448</v>
      </c>
      <c r="E12685" t="s">
        <v>21</v>
      </c>
      <c r="F12685" s="1" t="s">
        <v>33</v>
      </c>
      <c r="G12685" s="42" t="s">
        <v>13515</v>
      </c>
      <c r="H12685" s="1"/>
      <c r="AC12685" s="5">
        <v>45506</v>
      </c>
      <c r="AD12685" s="5" t="s">
        <v>13512</v>
      </c>
      <c r="AE12685" s="5" t="s">
        <v>140</v>
      </c>
      <c r="AF12685">
        <f>MONTH(Table1[[#This Row],[Date Sent]])</f>
        <v>8</v>
      </c>
      <c r="AG12685">
        <f>YEAR(Table1[[#This Row],[Date Sent]])</f>
        <v>2024</v>
      </c>
    </row>
    <row r="12686" spans="1:33" x14ac:dyDescent="0.2">
      <c r="A12686" t="s">
        <v>6305</v>
      </c>
      <c r="B12686" t="s">
        <v>13510</v>
      </c>
      <c r="C12686" s="1">
        <v>38.43</v>
      </c>
      <c r="D12686" s="5">
        <v>45450</v>
      </c>
      <c r="E12686" t="s">
        <v>21</v>
      </c>
      <c r="F12686" s="1" t="s">
        <v>33</v>
      </c>
      <c r="G12686" s="42" t="s">
        <v>13516</v>
      </c>
      <c r="H12686" s="1"/>
      <c r="AC12686" s="5">
        <v>45506</v>
      </c>
      <c r="AD12686" s="5" t="s">
        <v>13512</v>
      </c>
      <c r="AE12686" s="5" t="s">
        <v>140</v>
      </c>
      <c r="AF12686">
        <f>MONTH(Table1[[#This Row],[Date Sent]])</f>
        <v>8</v>
      </c>
      <c r="AG12686">
        <f>YEAR(Table1[[#This Row],[Date Sent]])</f>
        <v>2024</v>
      </c>
    </row>
    <row r="12687" spans="1:33" x14ac:dyDescent="0.2">
      <c r="A12687" t="s">
        <v>6305</v>
      </c>
      <c r="B12687" t="s">
        <v>13510</v>
      </c>
      <c r="C12687" s="1">
        <v>92.25</v>
      </c>
      <c r="D12687" s="5">
        <v>45450</v>
      </c>
      <c r="E12687" t="s">
        <v>21</v>
      </c>
      <c r="F12687" s="1" t="s">
        <v>33</v>
      </c>
      <c r="G12687" s="42" t="s">
        <v>13517</v>
      </c>
      <c r="H12687" s="1"/>
      <c r="AC12687" s="5">
        <v>45506</v>
      </c>
      <c r="AD12687" s="5" t="s">
        <v>13512</v>
      </c>
      <c r="AE12687" s="5" t="s">
        <v>140</v>
      </c>
      <c r="AF12687">
        <f>MONTH(Table1[[#This Row],[Date Sent]])</f>
        <v>8</v>
      </c>
      <c r="AG12687">
        <f>YEAR(Table1[[#This Row],[Date Sent]])</f>
        <v>2024</v>
      </c>
    </row>
    <row r="12688" spans="1:33" x14ac:dyDescent="0.2">
      <c r="A12688" t="s">
        <v>6305</v>
      </c>
      <c r="B12688" t="s">
        <v>13510</v>
      </c>
      <c r="C12688" s="1">
        <v>58.84</v>
      </c>
      <c r="D12688" s="5">
        <v>45453</v>
      </c>
      <c r="E12688" t="s">
        <v>21</v>
      </c>
      <c r="F12688" s="1" t="s">
        <v>33</v>
      </c>
      <c r="G12688" s="42" t="s">
        <v>13518</v>
      </c>
      <c r="H12688" s="1"/>
      <c r="AC12688" s="5">
        <v>45506</v>
      </c>
      <c r="AD12688" s="5" t="s">
        <v>13512</v>
      </c>
      <c r="AE12688" s="5" t="s">
        <v>140</v>
      </c>
      <c r="AF12688">
        <f>MONTH(Table1[[#This Row],[Date Sent]])</f>
        <v>8</v>
      </c>
      <c r="AG12688">
        <f>YEAR(Table1[[#This Row],[Date Sent]])</f>
        <v>2024</v>
      </c>
    </row>
    <row r="12689" spans="1:33" x14ac:dyDescent="0.2">
      <c r="A12689" t="s">
        <v>6305</v>
      </c>
      <c r="B12689" t="s">
        <v>13510</v>
      </c>
      <c r="C12689" s="1">
        <v>85</v>
      </c>
      <c r="D12689" s="5">
        <v>45453</v>
      </c>
      <c r="E12689" t="s">
        <v>21</v>
      </c>
      <c r="F12689" s="1" t="s">
        <v>33</v>
      </c>
      <c r="G12689" s="42" t="s">
        <v>923</v>
      </c>
      <c r="H12689" s="1"/>
      <c r="AC12689" s="5">
        <v>45506</v>
      </c>
      <c r="AD12689" s="5" t="s">
        <v>13512</v>
      </c>
      <c r="AE12689" s="5" t="s">
        <v>140</v>
      </c>
      <c r="AF12689">
        <f>MONTH(Table1[[#This Row],[Date Sent]])</f>
        <v>8</v>
      </c>
      <c r="AG12689">
        <f>YEAR(Table1[[#This Row],[Date Sent]])</f>
        <v>2024</v>
      </c>
    </row>
    <row r="12690" spans="1:33" x14ac:dyDescent="0.2">
      <c r="A12690" t="s">
        <v>6305</v>
      </c>
      <c r="B12690" t="s">
        <v>13510</v>
      </c>
      <c r="C12690" s="1">
        <v>93.98</v>
      </c>
      <c r="D12690" s="5">
        <v>45455</v>
      </c>
      <c r="E12690" t="s">
        <v>14</v>
      </c>
      <c r="F12690" s="1" t="s">
        <v>18</v>
      </c>
      <c r="G12690" s="42" t="s">
        <v>7457</v>
      </c>
      <c r="H12690" s="1"/>
      <c r="AC12690" s="5">
        <v>45506</v>
      </c>
      <c r="AD12690" s="5" t="s">
        <v>13512</v>
      </c>
      <c r="AE12690" s="5" t="s">
        <v>140</v>
      </c>
      <c r="AF12690">
        <f>MONTH(Table1[[#This Row],[Date Sent]])</f>
        <v>8</v>
      </c>
      <c r="AG12690">
        <f>YEAR(Table1[[#This Row],[Date Sent]])</f>
        <v>2024</v>
      </c>
    </row>
    <row r="12691" spans="1:33" x14ac:dyDescent="0.2">
      <c r="A12691" t="s">
        <v>6305</v>
      </c>
      <c r="B12691" t="s">
        <v>13510</v>
      </c>
      <c r="C12691" s="1">
        <v>23.92</v>
      </c>
      <c r="D12691" s="5">
        <v>45456</v>
      </c>
      <c r="E12691" t="s">
        <v>14</v>
      </c>
      <c r="F12691" s="1" t="s">
        <v>18</v>
      </c>
      <c r="G12691" s="42" t="s">
        <v>7457</v>
      </c>
      <c r="H12691" s="1"/>
      <c r="AC12691" s="5">
        <v>45506</v>
      </c>
      <c r="AD12691" s="5" t="s">
        <v>13512</v>
      </c>
      <c r="AE12691" s="5" t="s">
        <v>140</v>
      </c>
      <c r="AF12691">
        <f>MONTH(Table1[[#This Row],[Date Sent]])</f>
        <v>8</v>
      </c>
      <c r="AG12691">
        <f>YEAR(Table1[[#This Row],[Date Sent]])</f>
        <v>2024</v>
      </c>
    </row>
    <row r="12692" spans="1:33" x14ac:dyDescent="0.2">
      <c r="A12692" t="s">
        <v>6305</v>
      </c>
      <c r="B12692" t="s">
        <v>13510</v>
      </c>
      <c r="C12692" s="1">
        <v>26.94</v>
      </c>
      <c r="D12692" s="5">
        <v>45461</v>
      </c>
      <c r="E12692" t="s">
        <v>21</v>
      </c>
      <c r="F12692" s="1" t="s">
        <v>15</v>
      </c>
      <c r="G12692" s="42" t="s">
        <v>13519</v>
      </c>
      <c r="H12692" s="1"/>
      <c r="AC12692" s="5">
        <v>45506</v>
      </c>
      <c r="AD12692" s="5" t="s">
        <v>13512</v>
      </c>
      <c r="AE12692" s="5" t="s">
        <v>140</v>
      </c>
      <c r="AF12692">
        <f>MONTH(Table1[[#This Row],[Date Sent]])</f>
        <v>8</v>
      </c>
      <c r="AG12692">
        <f>YEAR(Table1[[#This Row],[Date Sent]])</f>
        <v>2024</v>
      </c>
    </row>
    <row r="12693" spans="1:33" x14ac:dyDescent="0.2">
      <c r="A12693" t="s">
        <v>3427</v>
      </c>
      <c r="B12693" t="s">
        <v>13520</v>
      </c>
      <c r="C12693" s="1">
        <v>138.04</v>
      </c>
      <c r="D12693" s="5">
        <v>45405</v>
      </c>
      <c r="E12693" t="s">
        <v>21</v>
      </c>
      <c r="F12693" s="1" t="s">
        <v>33</v>
      </c>
      <c r="G12693" s="42" t="s">
        <v>13521</v>
      </c>
      <c r="H12693" s="1"/>
      <c r="AC12693" s="5">
        <v>45506</v>
      </c>
      <c r="AD12693" s="5" t="s">
        <v>13522</v>
      </c>
      <c r="AE12693" s="5" t="s">
        <v>140</v>
      </c>
      <c r="AF12693">
        <f>MONTH(Table1[[#This Row],[Date Sent]])</f>
        <v>8</v>
      </c>
      <c r="AG12693">
        <f>YEAR(Table1[[#This Row],[Date Sent]])</f>
        <v>2024</v>
      </c>
    </row>
    <row r="12694" spans="1:33" x14ac:dyDescent="0.2">
      <c r="A12694" t="s">
        <v>3427</v>
      </c>
      <c r="B12694" t="s">
        <v>13520</v>
      </c>
      <c r="C12694" s="1">
        <v>60.15</v>
      </c>
      <c r="D12694" s="5">
        <v>45408</v>
      </c>
      <c r="E12694" t="s">
        <v>23</v>
      </c>
      <c r="F12694" s="1" t="s">
        <v>58</v>
      </c>
      <c r="G12694" s="42" t="s">
        <v>13523</v>
      </c>
      <c r="H12694" s="1"/>
      <c r="AC12694" s="5">
        <v>45506</v>
      </c>
      <c r="AD12694" s="5" t="s">
        <v>13522</v>
      </c>
      <c r="AE12694" s="5" t="s">
        <v>140</v>
      </c>
      <c r="AF12694">
        <f>MONTH(Table1[[#This Row],[Date Sent]])</f>
        <v>8</v>
      </c>
      <c r="AG12694">
        <f>YEAR(Table1[[#This Row],[Date Sent]])</f>
        <v>2024</v>
      </c>
    </row>
    <row r="12695" spans="1:33" x14ac:dyDescent="0.2">
      <c r="A12695" t="s">
        <v>3427</v>
      </c>
      <c r="B12695" t="s">
        <v>13520</v>
      </c>
      <c r="C12695" s="1">
        <v>281.92</v>
      </c>
      <c r="D12695" s="5">
        <v>45412</v>
      </c>
      <c r="E12695" t="s">
        <v>21</v>
      </c>
      <c r="F12695" s="1" t="s">
        <v>33</v>
      </c>
      <c r="G12695" s="42" t="s">
        <v>2352</v>
      </c>
      <c r="H12695" s="1"/>
      <c r="AC12695" s="5">
        <v>45506</v>
      </c>
      <c r="AD12695" s="5" t="s">
        <v>13522</v>
      </c>
      <c r="AE12695" s="5" t="s">
        <v>140</v>
      </c>
      <c r="AF12695">
        <f>MONTH(Table1[[#This Row],[Date Sent]])</f>
        <v>8</v>
      </c>
      <c r="AG12695">
        <f>YEAR(Table1[[#This Row],[Date Sent]])</f>
        <v>2024</v>
      </c>
    </row>
    <row r="12696" spans="1:33" x14ac:dyDescent="0.2">
      <c r="A12696" t="s">
        <v>3427</v>
      </c>
      <c r="B12696" t="s">
        <v>13520</v>
      </c>
      <c r="C12696" s="1">
        <v>131.6</v>
      </c>
      <c r="D12696" s="5">
        <v>45430</v>
      </c>
      <c r="E12696" t="s">
        <v>21</v>
      </c>
      <c r="F12696" s="1" t="s">
        <v>918</v>
      </c>
      <c r="G12696" s="42" t="s">
        <v>13524</v>
      </c>
      <c r="H12696" s="1">
        <v>100.96</v>
      </c>
      <c r="I12696" t="s">
        <v>10</v>
      </c>
      <c r="J12696" s="16" t="s">
        <v>13525</v>
      </c>
      <c r="K12696" s="1">
        <v>30.64</v>
      </c>
      <c r="L12696" t="s">
        <v>15</v>
      </c>
      <c r="M12696" t="s">
        <v>13526</v>
      </c>
      <c r="AC12696" s="5">
        <v>45506</v>
      </c>
      <c r="AD12696" s="5" t="s">
        <v>13522</v>
      </c>
      <c r="AE12696" s="5" t="s">
        <v>140</v>
      </c>
      <c r="AF12696">
        <f>MONTH(Table1[[#This Row],[Date Sent]])</f>
        <v>8</v>
      </c>
      <c r="AG12696">
        <f>YEAR(Table1[[#This Row],[Date Sent]])</f>
        <v>2024</v>
      </c>
    </row>
    <row r="12697" spans="1:33" x14ac:dyDescent="0.2">
      <c r="A12697" t="s">
        <v>3427</v>
      </c>
      <c r="B12697" t="s">
        <v>13520</v>
      </c>
      <c r="C12697" s="1">
        <v>22.04</v>
      </c>
      <c r="D12697" s="5">
        <v>45436</v>
      </c>
      <c r="E12697" t="s">
        <v>24</v>
      </c>
      <c r="F12697" s="1" t="s">
        <v>18</v>
      </c>
      <c r="G12697" s="42" t="s">
        <v>13527</v>
      </c>
      <c r="H12697" s="1"/>
      <c r="AC12697" s="5">
        <v>45506</v>
      </c>
      <c r="AD12697" s="5" t="s">
        <v>13522</v>
      </c>
      <c r="AE12697" s="5" t="s">
        <v>140</v>
      </c>
      <c r="AF12697">
        <f>MONTH(Table1[[#This Row],[Date Sent]])</f>
        <v>8</v>
      </c>
      <c r="AG12697">
        <f>YEAR(Table1[[#This Row],[Date Sent]])</f>
        <v>2024</v>
      </c>
    </row>
    <row r="12698" spans="1:33" x14ac:dyDescent="0.2">
      <c r="A12698" t="s">
        <v>3427</v>
      </c>
      <c r="B12698" t="s">
        <v>13520</v>
      </c>
      <c r="C12698" s="1">
        <v>-55.1</v>
      </c>
      <c r="D12698" s="5">
        <v>45436</v>
      </c>
      <c r="E12698" t="s">
        <v>27</v>
      </c>
      <c r="F12698" s="1" t="s">
        <v>39</v>
      </c>
      <c r="G12698" s="42" t="s">
        <v>13528</v>
      </c>
      <c r="H12698" s="1"/>
      <c r="AC12698" s="5">
        <v>45506</v>
      </c>
      <c r="AD12698" s="5" t="s">
        <v>13522</v>
      </c>
      <c r="AE12698" s="5" t="s">
        <v>140</v>
      </c>
      <c r="AF12698">
        <f>MONTH(Table1[[#This Row],[Date Sent]])</f>
        <v>8</v>
      </c>
      <c r="AG12698">
        <f>YEAR(Table1[[#This Row],[Date Sent]])</f>
        <v>2024</v>
      </c>
    </row>
    <row r="12699" spans="1:33" x14ac:dyDescent="0.2">
      <c r="A12699" t="s">
        <v>3427</v>
      </c>
      <c r="B12699" t="s">
        <v>13520</v>
      </c>
      <c r="C12699" s="1">
        <v>517.66</v>
      </c>
      <c r="D12699" s="5">
        <v>45436</v>
      </c>
      <c r="E12699" t="s">
        <v>21</v>
      </c>
      <c r="F12699" s="1" t="s">
        <v>918</v>
      </c>
      <c r="G12699" s="42" t="s">
        <v>13529</v>
      </c>
      <c r="H12699" s="1">
        <v>427</v>
      </c>
      <c r="I12699" t="s">
        <v>49</v>
      </c>
      <c r="J12699" s="16" t="s">
        <v>13530</v>
      </c>
      <c r="K12699" s="1">
        <v>90.659999999999968</v>
      </c>
      <c r="L12699" t="s">
        <v>33</v>
      </c>
      <c r="M12699" t="s">
        <v>13531</v>
      </c>
      <c r="AC12699" s="5">
        <v>45506</v>
      </c>
      <c r="AD12699" s="5" t="s">
        <v>13522</v>
      </c>
      <c r="AE12699" s="5" t="s">
        <v>140</v>
      </c>
      <c r="AF12699">
        <f>MONTH(Table1[[#This Row],[Date Sent]])</f>
        <v>8</v>
      </c>
      <c r="AG12699">
        <f>YEAR(Table1[[#This Row],[Date Sent]])</f>
        <v>2024</v>
      </c>
    </row>
    <row r="12700" spans="1:33" x14ac:dyDescent="0.2">
      <c r="A12700" t="s">
        <v>3427</v>
      </c>
      <c r="B12700" t="s">
        <v>13520</v>
      </c>
      <c r="C12700" s="1">
        <v>4.2699999999999996</v>
      </c>
      <c r="D12700" s="5">
        <v>45441</v>
      </c>
      <c r="E12700" t="s">
        <v>27</v>
      </c>
      <c r="F12700" s="1" t="s">
        <v>39</v>
      </c>
      <c r="G12700" s="42" t="s">
        <v>13532</v>
      </c>
      <c r="H12700" s="1"/>
      <c r="AC12700" s="5">
        <v>45506</v>
      </c>
      <c r="AD12700" s="5" t="s">
        <v>13522</v>
      </c>
      <c r="AE12700" s="5" t="s">
        <v>140</v>
      </c>
      <c r="AF12700">
        <f>MONTH(Table1[[#This Row],[Date Sent]])</f>
        <v>8</v>
      </c>
      <c r="AG12700">
        <f>YEAR(Table1[[#This Row],[Date Sent]])</f>
        <v>2024</v>
      </c>
    </row>
    <row r="12701" spans="1:33" x14ac:dyDescent="0.2">
      <c r="A12701" t="s">
        <v>3427</v>
      </c>
      <c r="B12701" t="s">
        <v>13520</v>
      </c>
      <c r="C12701" s="1">
        <v>13.96</v>
      </c>
      <c r="D12701" s="5">
        <v>45441</v>
      </c>
      <c r="E12701" t="s">
        <v>24</v>
      </c>
      <c r="F12701" s="1" t="s">
        <v>18</v>
      </c>
      <c r="G12701" s="42" t="s">
        <v>7457</v>
      </c>
      <c r="H12701" s="1"/>
      <c r="AC12701" s="5">
        <v>45506</v>
      </c>
      <c r="AD12701" s="5" t="s">
        <v>13522</v>
      </c>
      <c r="AE12701" s="5" t="s">
        <v>140</v>
      </c>
      <c r="AF12701">
        <f>MONTH(Table1[[#This Row],[Date Sent]])</f>
        <v>8</v>
      </c>
      <c r="AG12701">
        <f>YEAR(Table1[[#This Row],[Date Sent]])</f>
        <v>2024</v>
      </c>
    </row>
    <row r="12702" spans="1:33" x14ac:dyDescent="0.2">
      <c r="A12702" t="s">
        <v>3427</v>
      </c>
      <c r="B12702" t="s">
        <v>13520</v>
      </c>
      <c r="C12702" s="1">
        <v>73.930000000000007</v>
      </c>
      <c r="D12702" s="5">
        <v>45447</v>
      </c>
      <c r="E12702" t="s">
        <v>21</v>
      </c>
      <c r="F12702" s="1" t="s">
        <v>918</v>
      </c>
      <c r="G12702" s="42" t="s">
        <v>13533</v>
      </c>
      <c r="H12702" s="1">
        <v>30.96</v>
      </c>
      <c r="I12702" t="s">
        <v>33</v>
      </c>
      <c r="J12702" s="16" t="s">
        <v>13534</v>
      </c>
      <c r="K12702" s="1">
        <v>42.970000000000013</v>
      </c>
      <c r="L12702" t="s">
        <v>18</v>
      </c>
      <c r="M12702" t="s">
        <v>13535</v>
      </c>
      <c r="AC12702" s="5">
        <v>45506</v>
      </c>
      <c r="AD12702" s="5" t="s">
        <v>13522</v>
      </c>
      <c r="AE12702" s="5" t="s">
        <v>140</v>
      </c>
      <c r="AF12702">
        <f>MONTH(Table1[[#This Row],[Date Sent]])</f>
        <v>8</v>
      </c>
      <c r="AG12702">
        <f>YEAR(Table1[[#This Row],[Date Sent]])</f>
        <v>2024</v>
      </c>
    </row>
    <row r="12703" spans="1:33" x14ac:dyDescent="0.2">
      <c r="A12703" t="s">
        <v>3427</v>
      </c>
      <c r="B12703" t="s">
        <v>13520</v>
      </c>
      <c r="C12703" s="1">
        <v>7.38</v>
      </c>
      <c r="D12703" s="5">
        <v>45451</v>
      </c>
      <c r="E12703" t="s">
        <v>6</v>
      </c>
      <c r="F12703" s="1" t="s">
        <v>18</v>
      </c>
      <c r="G12703" s="42" t="s">
        <v>7457</v>
      </c>
      <c r="H12703" s="1"/>
      <c r="AC12703" s="5">
        <v>45506</v>
      </c>
      <c r="AD12703" s="5" t="s">
        <v>13522</v>
      </c>
      <c r="AE12703" s="5" t="s">
        <v>140</v>
      </c>
      <c r="AF12703">
        <f>MONTH(Table1[[#This Row],[Date Sent]])</f>
        <v>8</v>
      </c>
      <c r="AG12703">
        <f>YEAR(Table1[[#This Row],[Date Sent]])</f>
        <v>2024</v>
      </c>
    </row>
    <row r="12704" spans="1:33" x14ac:dyDescent="0.2">
      <c r="A12704" t="s">
        <v>3427</v>
      </c>
      <c r="B12704" t="s">
        <v>13520</v>
      </c>
      <c r="C12704" s="1">
        <v>42.18</v>
      </c>
      <c r="D12704" s="5">
        <v>45452</v>
      </c>
      <c r="E12704" t="s">
        <v>18</v>
      </c>
      <c r="F12704" s="1" t="s">
        <v>14</v>
      </c>
      <c r="G12704" s="42" t="s">
        <v>13536</v>
      </c>
      <c r="H12704" s="1"/>
      <c r="AC12704" s="5">
        <v>45506</v>
      </c>
      <c r="AD12704" s="5" t="s">
        <v>13522</v>
      </c>
      <c r="AE12704" s="5" t="s">
        <v>140</v>
      </c>
      <c r="AF12704">
        <f>MONTH(Table1[[#This Row],[Date Sent]])</f>
        <v>8</v>
      </c>
      <c r="AG12704">
        <f>YEAR(Table1[[#This Row],[Date Sent]])</f>
        <v>2024</v>
      </c>
    </row>
    <row r="12705" spans="1:33" x14ac:dyDescent="0.2">
      <c r="A12705" t="s">
        <v>3427</v>
      </c>
      <c r="B12705" t="s">
        <v>13520</v>
      </c>
      <c r="C12705" s="1">
        <v>39.270000000000003</v>
      </c>
      <c r="D12705" s="5">
        <v>45452</v>
      </c>
      <c r="E12705" t="s">
        <v>18</v>
      </c>
      <c r="F12705" s="1" t="s">
        <v>14</v>
      </c>
      <c r="G12705" s="42" t="s">
        <v>13537</v>
      </c>
      <c r="H12705" s="1"/>
      <c r="AC12705" s="5">
        <v>45506</v>
      </c>
      <c r="AD12705" s="5" t="s">
        <v>13522</v>
      </c>
      <c r="AE12705" s="5" t="s">
        <v>140</v>
      </c>
      <c r="AF12705">
        <f>MONTH(Table1[[#This Row],[Date Sent]])</f>
        <v>8</v>
      </c>
      <c r="AG12705">
        <f>YEAR(Table1[[#This Row],[Date Sent]])</f>
        <v>2024</v>
      </c>
    </row>
    <row r="12706" spans="1:33" x14ac:dyDescent="0.2">
      <c r="A12706" t="s">
        <v>3427</v>
      </c>
      <c r="B12706" t="s">
        <v>13520</v>
      </c>
      <c r="C12706" s="1">
        <v>74.599999999999994</v>
      </c>
      <c r="D12706" s="5">
        <v>45454</v>
      </c>
      <c r="E12706" t="s">
        <v>21</v>
      </c>
      <c r="F12706" s="1" t="s">
        <v>39</v>
      </c>
      <c r="G12706" s="42" t="s">
        <v>13538</v>
      </c>
      <c r="H12706" s="1"/>
      <c r="AC12706" s="5">
        <v>45506</v>
      </c>
      <c r="AD12706" s="5" t="s">
        <v>13522</v>
      </c>
      <c r="AE12706" s="5" t="s">
        <v>140</v>
      </c>
      <c r="AF12706">
        <f>MONTH(Table1[[#This Row],[Date Sent]])</f>
        <v>8</v>
      </c>
      <c r="AG12706">
        <f>YEAR(Table1[[#This Row],[Date Sent]])</f>
        <v>2024</v>
      </c>
    </row>
    <row r="12707" spans="1:33" x14ac:dyDescent="0.2">
      <c r="A12707" t="s">
        <v>3427</v>
      </c>
      <c r="B12707" t="s">
        <v>13520</v>
      </c>
      <c r="C12707" s="1">
        <v>71.95</v>
      </c>
      <c r="D12707" s="5">
        <v>45455</v>
      </c>
      <c r="E12707" t="s">
        <v>18</v>
      </c>
      <c r="F12707" s="1" t="s">
        <v>14</v>
      </c>
      <c r="G12707" s="42" t="s">
        <v>13539</v>
      </c>
      <c r="H12707" s="1"/>
      <c r="AC12707" s="5">
        <v>45506</v>
      </c>
      <c r="AD12707" s="5" t="s">
        <v>13522</v>
      </c>
      <c r="AE12707" s="5" t="s">
        <v>140</v>
      </c>
      <c r="AF12707">
        <f>MONTH(Table1[[#This Row],[Date Sent]])</f>
        <v>8</v>
      </c>
      <c r="AG12707">
        <f>YEAR(Table1[[#This Row],[Date Sent]])</f>
        <v>2024</v>
      </c>
    </row>
    <row r="12708" spans="1:33" x14ac:dyDescent="0.2">
      <c r="A12708" t="s">
        <v>3427</v>
      </c>
      <c r="B12708" t="s">
        <v>13520</v>
      </c>
      <c r="C12708" s="1">
        <v>151.85</v>
      </c>
      <c r="D12708" s="5">
        <v>45457</v>
      </c>
      <c r="E12708" t="s">
        <v>21</v>
      </c>
      <c r="F12708" s="1" t="s">
        <v>918</v>
      </c>
      <c r="G12708" s="42" t="s">
        <v>13540</v>
      </c>
      <c r="H12708" s="1">
        <v>102.46</v>
      </c>
      <c r="I12708" t="s">
        <v>10</v>
      </c>
      <c r="J12708" s="16" t="s">
        <v>1135</v>
      </c>
      <c r="K12708" s="1">
        <v>49.39</v>
      </c>
      <c r="L12708" t="s">
        <v>16</v>
      </c>
      <c r="M12708" t="s">
        <v>1057</v>
      </c>
      <c r="AC12708" s="5">
        <v>45506</v>
      </c>
      <c r="AD12708" s="5" t="s">
        <v>13522</v>
      </c>
      <c r="AE12708" s="5" t="s">
        <v>140</v>
      </c>
      <c r="AF12708">
        <f>MONTH(Table1[[#This Row],[Date Sent]])</f>
        <v>8</v>
      </c>
      <c r="AG12708">
        <f>YEAR(Table1[[#This Row],[Date Sent]])</f>
        <v>2024</v>
      </c>
    </row>
    <row r="12709" spans="1:33" x14ac:dyDescent="0.2">
      <c r="A12709" t="s">
        <v>160</v>
      </c>
      <c r="B12709" t="s">
        <v>13002</v>
      </c>
      <c r="C12709" s="1">
        <v>53.32</v>
      </c>
      <c r="D12709" s="5">
        <v>45471</v>
      </c>
      <c r="E12709" t="s">
        <v>33</v>
      </c>
      <c r="F12709" s="1" t="s">
        <v>39</v>
      </c>
      <c r="G12709" s="42" t="s">
        <v>13541</v>
      </c>
      <c r="H12709" s="1"/>
      <c r="AC12709" s="5">
        <v>45506</v>
      </c>
      <c r="AD12709" s="5" t="s">
        <v>13542</v>
      </c>
      <c r="AE12709" s="5" t="s">
        <v>6845</v>
      </c>
      <c r="AF12709">
        <f>MONTH(Table1[[#This Row],[Date Sent]])</f>
        <v>8</v>
      </c>
      <c r="AG12709">
        <f>YEAR(Table1[[#This Row],[Date Sent]])</f>
        <v>2024</v>
      </c>
    </row>
    <row r="12710" spans="1:33" x14ac:dyDescent="0.2">
      <c r="A12710" t="s">
        <v>160</v>
      </c>
      <c r="B12710" t="s">
        <v>13002</v>
      </c>
      <c r="C12710" s="1">
        <v>134.46</v>
      </c>
      <c r="D12710" s="5">
        <v>45471</v>
      </c>
      <c r="E12710" t="s">
        <v>21</v>
      </c>
      <c r="F12710" s="1" t="s">
        <v>17</v>
      </c>
      <c r="G12710" s="42" t="s">
        <v>13543</v>
      </c>
      <c r="H12710" s="1"/>
      <c r="AC12710" s="5">
        <v>45506</v>
      </c>
      <c r="AD12710" s="5" t="s">
        <v>13542</v>
      </c>
      <c r="AE12710" s="5" t="s">
        <v>6845</v>
      </c>
      <c r="AF12710">
        <f>MONTH(Table1[[#This Row],[Date Sent]])</f>
        <v>8</v>
      </c>
      <c r="AG12710">
        <f>YEAR(Table1[[#This Row],[Date Sent]])</f>
        <v>2024</v>
      </c>
    </row>
    <row r="12711" spans="1:33" x14ac:dyDescent="0.2">
      <c r="A12711" t="s">
        <v>160</v>
      </c>
      <c r="B12711" t="s">
        <v>13002</v>
      </c>
      <c r="C12711" s="1">
        <v>96.92</v>
      </c>
      <c r="D12711" s="5">
        <v>45472</v>
      </c>
      <c r="E12711" t="s">
        <v>6</v>
      </c>
      <c r="F12711" s="1" t="s">
        <v>18</v>
      </c>
      <c r="G12711" s="42" t="s">
        <v>13544</v>
      </c>
      <c r="H12711" s="1"/>
      <c r="AC12711" s="5">
        <v>45506</v>
      </c>
      <c r="AD12711" s="5" t="s">
        <v>13542</v>
      </c>
      <c r="AE12711" s="5" t="s">
        <v>6845</v>
      </c>
      <c r="AF12711">
        <f>MONTH(Table1[[#This Row],[Date Sent]])</f>
        <v>8</v>
      </c>
      <c r="AG12711">
        <f>YEAR(Table1[[#This Row],[Date Sent]])</f>
        <v>2024</v>
      </c>
    </row>
    <row r="12712" spans="1:33" x14ac:dyDescent="0.2">
      <c r="A12712" t="s">
        <v>160</v>
      </c>
      <c r="B12712" t="s">
        <v>13002</v>
      </c>
      <c r="C12712" s="1">
        <v>38.74</v>
      </c>
      <c r="D12712" s="5">
        <v>45473</v>
      </c>
      <c r="E12712" t="s">
        <v>21</v>
      </c>
      <c r="F12712" s="1" t="s">
        <v>1193</v>
      </c>
      <c r="G12712" s="42" t="s">
        <v>8108</v>
      </c>
      <c r="H12712" s="1"/>
      <c r="AC12712" s="5">
        <v>45506</v>
      </c>
      <c r="AD12712" s="5" t="s">
        <v>13542</v>
      </c>
      <c r="AE12712" s="5" t="s">
        <v>6845</v>
      </c>
      <c r="AF12712">
        <f>MONTH(Table1[[#This Row],[Date Sent]])</f>
        <v>8</v>
      </c>
      <c r="AG12712">
        <f>YEAR(Table1[[#This Row],[Date Sent]])</f>
        <v>2024</v>
      </c>
    </row>
    <row r="12713" spans="1:33" x14ac:dyDescent="0.2">
      <c r="A12713" t="s">
        <v>160</v>
      </c>
      <c r="B12713" t="s">
        <v>13002</v>
      </c>
      <c r="C12713" s="1">
        <v>52.9</v>
      </c>
      <c r="D12713" s="5">
        <v>45474</v>
      </c>
      <c r="E12713" t="s">
        <v>21</v>
      </c>
      <c r="F12713" s="1" t="s">
        <v>33</v>
      </c>
      <c r="G12713" s="42" t="s">
        <v>13545</v>
      </c>
      <c r="H12713" s="1"/>
      <c r="AC12713" s="5">
        <v>45506</v>
      </c>
      <c r="AD12713" s="5" t="s">
        <v>13542</v>
      </c>
      <c r="AE12713" s="5" t="s">
        <v>6845</v>
      </c>
      <c r="AF12713">
        <f>MONTH(Table1[[#This Row],[Date Sent]])</f>
        <v>8</v>
      </c>
      <c r="AG12713">
        <f>YEAR(Table1[[#This Row],[Date Sent]])</f>
        <v>2024</v>
      </c>
    </row>
    <row r="12714" spans="1:33" x14ac:dyDescent="0.2">
      <c r="A12714" t="s">
        <v>160</v>
      </c>
      <c r="B12714" t="s">
        <v>13002</v>
      </c>
      <c r="C12714" s="1">
        <v>153.53</v>
      </c>
      <c r="D12714" s="5">
        <v>45477</v>
      </c>
      <c r="E12714" t="s">
        <v>27</v>
      </c>
      <c r="F12714" s="1" t="s">
        <v>39</v>
      </c>
      <c r="G12714" s="42" t="s">
        <v>13546</v>
      </c>
      <c r="H12714" s="1"/>
      <c r="AC12714" s="5">
        <v>45506</v>
      </c>
      <c r="AD12714" s="5" t="s">
        <v>13542</v>
      </c>
      <c r="AE12714" s="5" t="s">
        <v>6845</v>
      </c>
      <c r="AF12714">
        <f>MONTH(Table1[[#This Row],[Date Sent]])</f>
        <v>8</v>
      </c>
      <c r="AG12714">
        <f>YEAR(Table1[[#This Row],[Date Sent]])</f>
        <v>2024</v>
      </c>
    </row>
    <row r="12715" spans="1:33" x14ac:dyDescent="0.2">
      <c r="A12715" t="s">
        <v>160</v>
      </c>
      <c r="B12715" t="s">
        <v>13002</v>
      </c>
      <c r="C12715" s="1">
        <v>214.92</v>
      </c>
      <c r="D12715" s="5">
        <v>45481</v>
      </c>
      <c r="E12715" t="s">
        <v>17</v>
      </c>
      <c r="F12715" s="1" t="s">
        <v>40</v>
      </c>
      <c r="G12715" s="42" t="s">
        <v>13547</v>
      </c>
      <c r="H12715" s="1"/>
      <c r="AC12715" s="5">
        <v>45506</v>
      </c>
      <c r="AD12715" s="5" t="s">
        <v>13542</v>
      </c>
      <c r="AE12715" s="5" t="s">
        <v>6845</v>
      </c>
      <c r="AF12715">
        <f>MONTH(Table1[[#This Row],[Date Sent]])</f>
        <v>8</v>
      </c>
      <c r="AG12715">
        <f>YEAR(Table1[[#This Row],[Date Sent]])</f>
        <v>2024</v>
      </c>
    </row>
    <row r="12716" spans="1:33" x14ac:dyDescent="0.2">
      <c r="A12716" t="s">
        <v>160</v>
      </c>
      <c r="B12716" t="s">
        <v>13002</v>
      </c>
      <c r="C12716" s="1">
        <v>140.26</v>
      </c>
      <c r="D12716" s="5">
        <v>45484</v>
      </c>
      <c r="E12716" t="s">
        <v>33</v>
      </c>
      <c r="F12716" s="1" t="s">
        <v>39</v>
      </c>
      <c r="G12716" s="42" t="s">
        <v>13548</v>
      </c>
      <c r="H12716" s="1"/>
      <c r="AC12716" s="5">
        <v>45506</v>
      </c>
      <c r="AD12716" s="5" t="s">
        <v>13542</v>
      </c>
      <c r="AE12716" s="5" t="s">
        <v>6845</v>
      </c>
      <c r="AF12716">
        <f>MONTH(Table1[[#This Row],[Date Sent]])</f>
        <v>8</v>
      </c>
      <c r="AG12716">
        <f>YEAR(Table1[[#This Row],[Date Sent]])</f>
        <v>2024</v>
      </c>
    </row>
    <row r="12717" spans="1:33" x14ac:dyDescent="0.2">
      <c r="A12717" t="s">
        <v>796</v>
      </c>
      <c r="B12717" t="s">
        <v>11614</v>
      </c>
      <c r="C12717" s="1">
        <v>-4.26</v>
      </c>
      <c r="D12717" s="5">
        <v>45461</v>
      </c>
      <c r="E12717" t="s">
        <v>21</v>
      </c>
      <c r="F12717" s="1" t="s">
        <v>39</v>
      </c>
      <c r="G12717" s="42" t="s">
        <v>13549</v>
      </c>
      <c r="H12717" s="1"/>
      <c r="AC12717" s="5">
        <v>45506</v>
      </c>
      <c r="AD12717" s="5" t="s">
        <v>11585</v>
      </c>
      <c r="AE12717" s="5" t="s">
        <v>198</v>
      </c>
      <c r="AF12717">
        <f>MONTH(Table1[[#This Row],[Date Sent]])</f>
        <v>8</v>
      </c>
      <c r="AG12717">
        <f>YEAR(Table1[[#This Row],[Date Sent]])</f>
        <v>2024</v>
      </c>
    </row>
    <row r="12718" spans="1:33" x14ac:dyDescent="0.2">
      <c r="A12718" t="s">
        <v>796</v>
      </c>
      <c r="B12718" t="s">
        <v>11614</v>
      </c>
      <c r="C12718" s="1">
        <v>3.38</v>
      </c>
      <c r="D12718" s="5">
        <v>45461</v>
      </c>
      <c r="E12718" t="s">
        <v>27</v>
      </c>
      <c r="F12718" s="1" t="s">
        <v>39</v>
      </c>
      <c r="G12718" s="42" t="s">
        <v>13550</v>
      </c>
      <c r="H12718" s="1"/>
      <c r="AC12718" s="5">
        <v>45506</v>
      </c>
      <c r="AD12718" s="5" t="s">
        <v>11585</v>
      </c>
      <c r="AE12718" s="5" t="s">
        <v>198</v>
      </c>
      <c r="AF12718">
        <f>MONTH(Table1[[#This Row],[Date Sent]])</f>
        <v>8</v>
      </c>
      <c r="AG12718">
        <f>YEAR(Table1[[#This Row],[Date Sent]])</f>
        <v>2024</v>
      </c>
    </row>
    <row r="12719" spans="1:33" x14ac:dyDescent="0.2">
      <c r="A12719" t="s">
        <v>796</v>
      </c>
      <c r="B12719" t="s">
        <v>11614</v>
      </c>
      <c r="C12719" s="1">
        <v>101.98</v>
      </c>
      <c r="D12719" s="5">
        <v>45462</v>
      </c>
      <c r="E12719" t="s">
        <v>21</v>
      </c>
      <c r="F12719" s="1" t="s">
        <v>33</v>
      </c>
      <c r="G12719" s="42" t="s">
        <v>13551</v>
      </c>
      <c r="H12719" s="1"/>
      <c r="AC12719" s="5">
        <v>45506</v>
      </c>
      <c r="AD12719" s="5" t="s">
        <v>11585</v>
      </c>
      <c r="AE12719" s="5" t="s">
        <v>198</v>
      </c>
      <c r="AF12719">
        <f>MONTH(Table1[[#This Row],[Date Sent]])</f>
        <v>8</v>
      </c>
      <c r="AG12719">
        <f>YEAR(Table1[[#This Row],[Date Sent]])</f>
        <v>2024</v>
      </c>
    </row>
    <row r="12720" spans="1:33" x14ac:dyDescent="0.2">
      <c r="A12720" t="s">
        <v>796</v>
      </c>
      <c r="B12720" t="s">
        <v>11614</v>
      </c>
      <c r="C12720" s="1">
        <v>33.520000000000003</v>
      </c>
      <c r="D12720" s="5">
        <v>45466</v>
      </c>
      <c r="E12720" t="s">
        <v>18</v>
      </c>
      <c r="F12720" s="1" t="s">
        <v>6</v>
      </c>
      <c r="G12720" s="42" t="s">
        <v>4312</v>
      </c>
      <c r="H12720" s="1"/>
      <c r="AC12720" s="5">
        <v>45506</v>
      </c>
      <c r="AD12720" s="5" t="s">
        <v>11585</v>
      </c>
      <c r="AE12720" s="5" t="s">
        <v>198</v>
      </c>
      <c r="AF12720">
        <f>MONTH(Table1[[#This Row],[Date Sent]])</f>
        <v>8</v>
      </c>
      <c r="AG12720">
        <f>YEAR(Table1[[#This Row],[Date Sent]])</f>
        <v>2024</v>
      </c>
    </row>
    <row r="12721" spans="1:33" x14ac:dyDescent="0.2">
      <c r="A12721" t="s">
        <v>796</v>
      </c>
      <c r="B12721" t="s">
        <v>11614</v>
      </c>
      <c r="C12721" s="1">
        <v>165.61</v>
      </c>
      <c r="D12721" s="5">
        <v>45469</v>
      </c>
      <c r="E12721" t="s">
        <v>33</v>
      </c>
      <c r="F12721" s="1" t="s">
        <v>918</v>
      </c>
      <c r="G12721" s="42" t="s">
        <v>13552</v>
      </c>
      <c r="H12721" s="1">
        <v>79.680000000000007</v>
      </c>
      <c r="I12721" t="s">
        <v>10</v>
      </c>
      <c r="J12721" s="16" t="s">
        <v>13553</v>
      </c>
      <c r="K12721" s="1">
        <v>17.899999999999999</v>
      </c>
      <c r="L12721" t="s">
        <v>39</v>
      </c>
      <c r="M12721" t="s">
        <v>13554</v>
      </c>
      <c r="N12721" s="1">
        <v>68.03</v>
      </c>
      <c r="O12721" t="s">
        <v>33</v>
      </c>
      <c r="P12721" t="s">
        <v>13380</v>
      </c>
      <c r="AC12721" s="5">
        <v>45506</v>
      </c>
      <c r="AD12721" s="5" t="s">
        <v>11585</v>
      </c>
      <c r="AE12721" s="5" t="s">
        <v>198</v>
      </c>
      <c r="AF12721">
        <f>MONTH(Table1[[#This Row],[Date Sent]])</f>
        <v>8</v>
      </c>
      <c r="AG12721">
        <f>YEAR(Table1[[#This Row],[Date Sent]])</f>
        <v>2024</v>
      </c>
    </row>
    <row r="12722" spans="1:33" x14ac:dyDescent="0.2">
      <c r="A12722" t="s">
        <v>796</v>
      </c>
      <c r="B12722" t="s">
        <v>11614</v>
      </c>
      <c r="C12722" s="1">
        <v>34</v>
      </c>
      <c r="D12722" s="5">
        <v>45472</v>
      </c>
      <c r="E12722" t="s">
        <v>21</v>
      </c>
      <c r="F12722" s="1" t="s">
        <v>15</v>
      </c>
      <c r="G12722" s="42" t="s">
        <v>13555</v>
      </c>
      <c r="H12722" s="1"/>
      <c r="AC12722" s="5">
        <v>45506</v>
      </c>
      <c r="AD12722" s="5" t="s">
        <v>11585</v>
      </c>
      <c r="AE12722" s="5" t="s">
        <v>198</v>
      </c>
      <c r="AF12722">
        <f>MONTH(Table1[[#This Row],[Date Sent]])</f>
        <v>8</v>
      </c>
      <c r="AG12722">
        <f>YEAR(Table1[[#This Row],[Date Sent]])</f>
        <v>2024</v>
      </c>
    </row>
    <row r="12723" spans="1:33" x14ac:dyDescent="0.2">
      <c r="A12723" t="s">
        <v>323</v>
      </c>
      <c r="B12723" t="s">
        <v>13556</v>
      </c>
      <c r="C12723" s="1">
        <v>23.5</v>
      </c>
      <c r="D12723" s="5">
        <v>45482</v>
      </c>
      <c r="E12723" t="s">
        <v>39</v>
      </c>
      <c r="F12723" s="1" t="s">
        <v>33</v>
      </c>
      <c r="G12723" s="42" t="s">
        <v>13557</v>
      </c>
      <c r="H12723" s="1"/>
      <c r="AC12723" s="5">
        <v>45506</v>
      </c>
      <c r="AD12723" s="5" t="s">
        <v>13558</v>
      </c>
      <c r="AE12723" s="5" t="s">
        <v>198</v>
      </c>
      <c r="AF12723">
        <f>MONTH(Table1[[#This Row],[Date Sent]])</f>
        <v>8</v>
      </c>
      <c r="AG12723">
        <f>YEAR(Table1[[#This Row],[Date Sent]])</f>
        <v>2024</v>
      </c>
    </row>
    <row r="12724" spans="1:33" x14ac:dyDescent="0.2">
      <c r="A12724" t="s">
        <v>191</v>
      </c>
      <c r="B12724" t="s">
        <v>13559</v>
      </c>
      <c r="C12724" s="1">
        <v>32.9</v>
      </c>
      <c r="D12724" s="5">
        <v>45422</v>
      </c>
      <c r="E12724" t="s">
        <v>21</v>
      </c>
      <c r="F12724" s="1" t="s">
        <v>33</v>
      </c>
      <c r="G12724" s="42" t="s">
        <v>13560</v>
      </c>
      <c r="H12724" s="1"/>
      <c r="AC12724" s="5">
        <v>45506</v>
      </c>
      <c r="AD12724" s="5" t="s">
        <v>13371</v>
      </c>
      <c r="AE12724" s="5" t="s">
        <v>156</v>
      </c>
      <c r="AF12724">
        <f>MONTH(Table1[[#This Row],[Date Sent]])</f>
        <v>8</v>
      </c>
      <c r="AG12724">
        <f>YEAR(Table1[[#This Row],[Date Sent]])</f>
        <v>2024</v>
      </c>
    </row>
    <row r="12725" spans="1:33" x14ac:dyDescent="0.2">
      <c r="A12725" t="s">
        <v>2280</v>
      </c>
      <c r="B12725" t="s">
        <v>13561</v>
      </c>
      <c r="C12725" s="1">
        <v>9.26</v>
      </c>
      <c r="D12725" s="5">
        <v>45490</v>
      </c>
      <c r="E12725" t="s">
        <v>21</v>
      </c>
      <c r="F12725" s="1" t="s">
        <v>16</v>
      </c>
      <c r="G12725" s="42" t="s">
        <v>7602</v>
      </c>
      <c r="H12725" s="1"/>
      <c r="AC12725" s="5">
        <v>45506</v>
      </c>
      <c r="AD12725" s="5" t="s">
        <v>13311</v>
      </c>
      <c r="AE12725" s="5" t="s">
        <v>156</v>
      </c>
      <c r="AF12725">
        <f>MONTH(Table1[[#This Row],[Date Sent]])</f>
        <v>8</v>
      </c>
      <c r="AG12725">
        <f>YEAR(Table1[[#This Row],[Date Sent]])</f>
        <v>2024</v>
      </c>
    </row>
    <row r="12726" spans="1:33" x14ac:dyDescent="0.2">
      <c r="A12726" t="s">
        <v>2280</v>
      </c>
      <c r="B12726" t="s">
        <v>13562</v>
      </c>
      <c r="C12726" s="1">
        <v>54.61</v>
      </c>
      <c r="D12726" s="5">
        <v>45470</v>
      </c>
      <c r="E12726" t="s">
        <v>33</v>
      </c>
      <c r="F12726" s="1" t="s">
        <v>17</v>
      </c>
      <c r="G12726" s="42" t="s">
        <v>13563</v>
      </c>
      <c r="H12726" s="1"/>
      <c r="AC12726" s="5">
        <v>45506</v>
      </c>
      <c r="AD12726" s="5" t="s">
        <v>13311</v>
      </c>
      <c r="AE12726" s="5" t="s">
        <v>156</v>
      </c>
      <c r="AF12726">
        <f>MONTH(Table1[[#This Row],[Date Sent]])</f>
        <v>8</v>
      </c>
      <c r="AG12726">
        <f>YEAR(Table1[[#This Row],[Date Sent]])</f>
        <v>2024</v>
      </c>
    </row>
    <row r="12727" spans="1:33" x14ac:dyDescent="0.2">
      <c r="A12727" t="s">
        <v>4171</v>
      </c>
      <c r="B12727" t="s">
        <v>13564</v>
      </c>
      <c r="C12727" s="1">
        <v>164.6</v>
      </c>
      <c r="D12727" s="5">
        <v>45465</v>
      </c>
      <c r="E12727" t="s">
        <v>21</v>
      </c>
      <c r="F12727" s="1" t="s">
        <v>33</v>
      </c>
      <c r="G12727" s="42" t="s">
        <v>1229</v>
      </c>
      <c r="H12727" s="1"/>
      <c r="AC12727" s="5">
        <v>45506</v>
      </c>
      <c r="AD12727" s="5" t="s">
        <v>13565</v>
      </c>
      <c r="AE12727" s="5" t="s">
        <v>156</v>
      </c>
      <c r="AF12727">
        <f>MONTH(Table1[[#This Row],[Date Sent]])</f>
        <v>8</v>
      </c>
      <c r="AG12727">
        <f>YEAR(Table1[[#This Row],[Date Sent]])</f>
        <v>2024</v>
      </c>
    </row>
    <row r="12728" spans="1:33" x14ac:dyDescent="0.2">
      <c r="A12728" t="s">
        <v>4171</v>
      </c>
      <c r="B12728" t="s">
        <v>13564</v>
      </c>
      <c r="C12728" s="1">
        <v>72.78</v>
      </c>
      <c r="D12728" s="5">
        <v>45467</v>
      </c>
      <c r="E12728" t="s">
        <v>21</v>
      </c>
      <c r="F12728" s="1" t="s">
        <v>33</v>
      </c>
      <c r="G12728" s="42" t="s">
        <v>5192</v>
      </c>
      <c r="H12728" s="1"/>
      <c r="AC12728" s="5">
        <v>45506</v>
      </c>
      <c r="AD12728" s="5" t="s">
        <v>13565</v>
      </c>
      <c r="AE12728" s="5" t="s">
        <v>156</v>
      </c>
      <c r="AF12728">
        <f>MONTH(Table1[[#This Row],[Date Sent]])</f>
        <v>8</v>
      </c>
      <c r="AG12728">
        <f>YEAR(Table1[[#This Row],[Date Sent]])</f>
        <v>2024</v>
      </c>
    </row>
    <row r="12729" spans="1:33" x14ac:dyDescent="0.2">
      <c r="A12729" t="s">
        <v>4171</v>
      </c>
      <c r="B12729" t="s">
        <v>13564</v>
      </c>
      <c r="C12729" s="1">
        <v>65.45</v>
      </c>
      <c r="D12729" s="5">
        <v>45484</v>
      </c>
      <c r="E12729" t="s">
        <v>21</v>
      </c>
      <c r="F12729" s="1" t="s">
        <v>33</v>
      </c>
      <c r="G12729" s="42" t="s">
        <v>5308</v>
      </c>
      <c r="H12729" s="1"/>
      <c r="AC12729" s="5">
        <v>45506</v>
      </c>
      <c r="AD12729" s="5" t="s">
        <v>13565</v>
      </c>
      <c r="AE12729" s="5" t="s">
        <v>156</v>
      </c>
      <c r="AF12729">
        <f>MONTH(Table1[[#This Row],[Date Sent]])</f>
        <v>8</v>
      </c>
      <c r="AG12729">
        <f>YEAR(Table1[[#This Row],[Date Sent]])</f>
        <v>2024</v>
      </c>
    </row>
    <row r="12730" spans="1:33" x14ac:dyDescent="0.2">
      <c r="A12730" t="s">
        <v>623</v>
      </c>
      <c r="B12730" t="s">
        <v>13566</v>
      </c>
      <c r="C12730" s="1">
        <v>62.1</v>
      </c>
      <c r="D12730" s="5">
        <v>45482</v>
      </c>
      <c r="E12730" t="s">
        <v>58</v>
      </c>
      <c r="F12730" s="1" t="s">
        <v>58</v>
      </c>
      <c r="G12730" s="42" t="s">
        <v>13567</v>
      </c>
      <c r="H12730" s="1"/>
      <c r="AC12730" s="5">
        <v>45506</v>
      </c>
      <c r="AD12730" s="5" t="s">
        <v>13568</v>
      </c>
      <c r="AE12730" s="5" t="s">
        <v>198</v>
      </c>
      <c r="AF12730">
        <f>MONTH(Table1[[#This Row],[Date Sent]])</f>
        <v>8</v>
      </c>
      <c r="AG12730">
        <f>YEAR(Table1[[#This Row],[Date Sent]])</f>
        <v>2024</v>
      </c>
    </row>
    <row r="12731" spans="1:33" x14ac:dyDescent="0.2">
      <c r="A12731" t="s">
        <v>1770</v>
      </c>
      <c r="B12731" t="s">
        <v>13569</v>
      </c>
      <c r="C12731" s="1">
        <v>14.94</v>
      </c>
      <c r="D12731" s="5">
        <v>45461</v>
      </c>
      <c r="E12731" t="s">
        <v>21</v>
      </c>
      <c r="F12731" s="1" t="s">
        <v>33</v>
      </c>
      <c r="G12731" s="42" t="s">
        <v>13570</v>
      </c>
      <c r="H12731" s="1"/>
      <c r="AC12731" s="5">
        <v>45506</v>
      </c>
      <c r="AD12731" s="5" t="s">
        <v>13571</v>
      </c>
      <c r="AE12731" s="5" t="s">
        <v>6845</v>
      </c>
      <c r="AF12731">
        <f>MONTH(Table1[[#This Row],[Date Sent]])</f>
        <v>8</v>
      </c>
      <c r="AG12731">
        <f>YEAR(Table1[[#This Row],[Date Sent]])</f>
        <v>2024</v>
      </c>
    </row>
    <row r="12732" spans="1:33" x14ac:dyDescent="0.2">
      <c r="A12732" t="s">
        <v>1770</v>
      </c>
      <c r="B12732" t="s">
        <v>13569</v>
      </c>
      <c r="C12732" s="1">
        <v>26.69</v>
      </c>
      <c r="D12732" s="5">
        <v>45467</v>
      </c>
      <c r="E12732" t="s">
        <v>21</v>
      </c>
      <c r="F12732" s="1" t="s">
        <v>17</v>
      </c>
      <c r="G12732" s="42" t="s">
        <v>5503</v>
      </c>
      <c r="H12732" s="1"/>
      <c r="AC12732" s="5">
        <v>45506</v>
      </c>
      <c r="AD12732" s="5" t="s">
        <v>13571</v>
      </c>
      <c r="AE12732" s="5" t="s">
        <v>6845</v>
      </c>
      <c r="AF12732">
        <f>MONTH(Table1[[#This Row],[Date Sent]])</f>
        <v>8</v>
      </c>
      <c r="AG12732">
        <f>YEAR(Table1[[#This Row],[Date Sent]])</f>
        <v>2024</v>
      </c>
    </row>
    <row r="12733" spans="1:33" x14ac:dyDescent="0.2">
      <c r="A12733" t="s">
        <v>1770</v>
      </c>
      <c r="B12733" t="s">
        <v>13569</v>
      </c>
      <c r="C12733" s="1">
        <v>440.07</v>
      </c>
      <c r="D12733" s="5">
        <v>45468</v>
      </c>
      <c r="E12733" t="s">
        <v>21</v>
      </c>
      <c r="F12733" s="1" t="s">
        <v>33</v>
      </c>
      <c r="G12733" s="42" t="s">
        <v>13572</v>
      </c>
      <c r="H12733" s="1"/>
      <c r="AC12733" s="5">
        <v>45506</v>
      </c>
      <c r="AD12733" s="5" t="s">
        <v>13571</v>
      </c>
      <c r="AE12733" s="5" t="s">
        <v>6845</v>
      </c>
      <c r="AF12733">
        <f>MONTH(Table1[[#This Row],[Date Sent]])</f>
        <v>8</v>
      </c>
      <c r="AG12733">
        <f>YEAR(Table1[[#This Row],[Date Sent]])</f>
        <v>2024</v>
      </c>
    </row>
    <row r="12734" spans="1:33" x14ac:dyDescent="0.2">
      <c r="A12734" t="s">
        <v>1770</v>
      </c>
      <c r="B12734" t="s">
        <v>13569</v>
      </c>
      <c r="C12734" s="1">
        <v>14.95</v>
      </c>
      <c r="D12734" s="5">
        <v>45470</v>
      </c>
      <c r="E12734" t="s">
        <v>21</v>
      </c>
      <c r="F12734" s="1" t="s">
        <v>33</v>
      </c>
      <c r="G12734" s="42" t="s">
        <v>13573</v>
      </c>
      <c r="H12734" s="1"/>
      <c r="AC12734" s="5">
        <v>45506</v>
      </c>
      <c r="AD12734" s="5" t="s">
        <v>13571</v>
      </c>
      <c r="AE12734" s="5" t="s">
        <v>6845</v>
      </c>
      <c r="AF12734">
        <f>MONTH(Table1[[#This Row],[Date Sent]])</f>
        <v>8</v>
      </c>
      <c r="AG12734">
        <f>YEAR(Table1[[#This Row],[Date Sent]])</f>
        <v>2024</v>
      </c>
    </row>
    <row r="12735" spans="1:33" x14ac:dyDescent="0.2">
      <c r="A12735" t="s">
        <v>1770</v>
      </c>
      <c r="B12735" t="s">
        <v>13569</v>
      </c>
      <c r="C12735" s="1">
        <v>2.23</v>
      </c>
      <c r="D12735" s="5">
        <v>45472</v>
      </c>
      <c r="E12735" t="s">
        <v>21</v>
      </c>
      <c r="F12735" s="1" t="s">
        <v>33</v>
      </c>
      <c r="G12735" s="42" t="s">
        <v>13574</v>
      </c>
      <c r="H12735" s="1"/>
      <c r="AC12735" s="5">
        <v>45506</v>
      </c>
      <c r="AD12735" s="5" t="s">
        <v>13571</v>
      </c>
      <c r="AE12735" s="5" t="s">
        <v>6845</v>
      </c>
      <c r="AF12735">
        <f>MONTH(Table1[[#This Row],[Date Sent]])</f>
        <v>8</v>
      </c>
      <c r="AG12735">
        <f>YEAR(Table1[[#This Row],[Date Sent]])</f>
        <v>2024</v>
      </c>
    </row>
    <row r="12736" spans="1:33" x14ac:dyDescent="0.2">
      <c r="A12736" t="s">
        <v>1770</v>
      </c>
      <c r="B12736" t="s">
        <v>13569</v>
      </c>
      <c r="C12736" s="1">
        <v>31.01</v>
      </c>
      <c r="D12736" s="5">
        <v>45474</v>
      </c>
      <c r="E12736" t="s">
        <v>21</v>
      </c>
      <c r="F12736" s="1" t="s">
        <v>17</v>
      </c>
      <c r="G12736" s="42" t="s">
        <v>2861</v>
      </c>
      <c r="H12736" s="1"/>
      <c r="AC12736" s="5">
        <v>45506</v>
      </c>
      <c r="AD12736" s="5" t="s">
        <v>13571</v>
      </c>
      <c r="AE12736" s="5" t="s">
        <v>6845</v>
      </c>
      <c r="AF12736">
        <f>MONTH(Table1[[#This Row],[Date Sent]])</f>
        <v>8</v>
      </c>
      <c r="AG12736">
        <f>YEAR(Table1[[#This Row],[Date Sent]])</f>
        <v>2024</v>
      </c>
    </row>
    <row r="12737" spans="1:33" x14ac:dyDescent="0.2">
      <c r="A12737" t="s">
        <v>1770</v>
      </c>
      <c r="B12737" t="s">
        <v>13569</v>
      </c>
      <c r="C12737" s="1">
        <v>22.31</v>
      </c>
      <c r="D12737" s="5">
        <v>45479</v>
      </c>
      <c r="E12737" t="s">
        <v>21</v>
      </c>
      <c r="F12737" s="1" t="s">
        <v>15</v>
      </c>
      <c r="G12737" s="42" t="s">
        <v>13575</v>
      </c>
      <c r="H12737" s="1"/>
      <c r="AC12737" s="5">
        <v>45506</v>
      </c>
      <c r="AD12737" s="5" t="s">
        <v>13571</v>
      </c>
      <c r="AE12737" s="5" t="s">
        <v>6845</v>
      </c>
      <c r="AF12737">
        <f>MONTH(Table1[[#This Row],[Date Sent]])</f>
        <v>8</v>
      </c>
      <c r="AG12737">
        <f>YEAR(Table1[[#This Row],[Date Sent]])</f>
        <v>2024</v>
      </c>
    </row>
    <row r="12738" spans="1:33" x14ac:dyDescent="0.2">
      <c r="A12738" t="s">
        <v>1770</v>
      </c>
      <c r="B12738" t="s">
        <v>13569</v>
      </c>
      <c r="C12738" s="1">
        <v>27.5</v>
      </c>
      <c r="D12738" s="5">
        <v>45487</v>
      </c>
      <c r="E12738" t="s">
        <v>21</v>
      </c>
      <c r="F12738" s="1" t="s">
        <v>33</v>
      </c>
      <c r="G12738" s="42" t="s">
        <v>13576</v>
      </c>
      <c r="H12738" s="1"/>
      <c r="AC12738" s="5">
        <v>45506</v>
      </c>
      <c r="AD12738" s="5" t="s">
        <v>13571</v>
      </c>
      <c r="AE12738" s="5" t="s">
        <v>6845</v>
      </c>
      <c r="AF12738">
        <f>MONTH(Table1[[#This Row],[Date Sent]])</f>
        <v>8</v>
      </c>
      <c r="AG12738">
        <f>YEAR(Table1[[#This Row],[Date Sent]])</f>
        <v>2024</v>
      </c>
    </row>
    <row r="12739" spans="1:33" x14ac:dyDescent="0.2">
      <c r="A12739" t="s">
        <v>1770</v>
      </c>
      <c r="B12739" t="s">
        <v>13569</v>
      </c>
      <c r="C12739" s="1">
        <v>153.13999999999999</v>
      </c>
      <c r="D12739" s="5">
        <v>45489</v>
      </c>
      <c r="E12739" t="s">
        <v>33</v>
      </c>
      <c r="F12739" s="1" t="s">
        <v>8</v>
      </c>
      <c r="G12739" s="42" t="s">
        <v>13577</v>
      </c>
      <c r="H12739" s="1"/>
      <c r="AC12739" s="5">
        <v>45506</v>
      </c>
      <c r="AD12739" s="5" t="s">
        <v>13571</v>
      </c>
      <c r="AE12739" s="5" t="s">
        <v>6845</v>
      </c>
      <c r="AF12739">
        <f>MONTH(Table1[[#This Row],[Date Sent]])</f>
        <v>8</v>
      </c>
      <c r="AG12739">
        <f>YEAR(Table1[[#This Row],[Date Sent]])</f>
        <v>2024</v>
      </c>
    </row>
    <row r="12740" spans="1:33" x14ac:dyDescent="0.2">
      <c r="A12740" t="s">
        <v>1933</v>
      </c>
      <c r="B12740" t="s">
        <v>13043</v>
      </c>
      <c r="C12740" s="1">
        <v>14.99</v>
      </c>
      <c r="D12740" s="5">
        <v>45467</v>
      </c>
      <c r="E12740" t="s">
        <v>17</v>
      </c>
      <c r="F12740" s="1" t="s">
        <v>15</v>
      </c>
      <c r="G12740" s="42" t="s">
        <v>1252</v>
      </c>
      <c r="H12740" s="1"/>
      <c r="AC12740" s="5">
        <v>45506</v>
      </c>
      <c r="AD12740" s="5" t="s">
        <v>13578</v>
      </c>
      <c r="AE12740" s="5" t="s">
        <v>266</v>
      </c>
      <c r="AF12740">
        <f>MONTH(Table1[[#This Row],[Date Sent]])</f>
        <v>8</v>
      </c>
      <c r="AG12740">
        <f>YEAR(Table1[[#This Row],[Date Sent]])</f>
        <v>2024</v>
      </c>
    </row>
    <row r="12741" spans="1:33" x14ac:dyDescent="0.2">
      <c r="A12741" t="s">
        <v>1933</v>
      </c>
      <c r="B12741" t="s">
        <v>13043</v>
      </c>
      <c r="C12741" s="1">
        <v>423.15</v>
      </c>
      <c r="D12741" s="5">
        <v>45482</v>
      </c>
      <c r="E12741" t="s">
        <v>34</v>
      </c>
      <c r="F12741" s="1" t="s">
        <v>51</v>
      </c>
      <c r="G12741" s="42" t="s">
        <v>13579</v>
      </c>
      <c r="H12741" s="1"/>
      <c r="AC12741" s="5">
        <v>45506</v>
      </c>
      <c r="AD12741" s="5" t="s">
        <v>13578</v>
      </c>
      <c r="AE12741" s="5" t="s">
        <v>266</v>
      </c>
      <c r="AF12741">
        <f>MONTH(Table1[[#This Row],[Date Sent]])</f>
        <v>8</v>
      </c>
      <c r="AG12741">
        <f>YEAR(Table1[[#This Row],[Date Sent]])</f>
        <v>2024</v>
      </c>
    </row>
    <row r="12742" spans="1:33" x14ac:dyDescent="0.2">
      <c r="A12742" t="s">
        <v>1933</v>
      </c>
      <c r="B12742" t="s">
        <v>13043</v>
      </c>
      <c r="C12742" s="1">
        <v>91.96</v>
      </c>
      <c r="D12742" s="5">
        <v>45489</v>
      </c>
      <c r="E12742" t="s">
        <v>17</v>
      </c>
      <c r="F12742" s="1" t="s">
        <v>17</v>
      </c>
      <c r="G12742" s="42" t="s">
        <v>13580</v>
      </c>
      <c r="H12742" s="1"/>
      <c r="AC12742" s="5">
        <v>45506</v>
      </c>
      <c r="AD12742" s="5" t="s">
        <v>13578</v>
      </c>
      <c r="AE12742" s="5" t="s">
        <v>266</v>
      </c>
      <c r="AF12742">
        <f>MONTH(Table1[[#This Row],[Date Sent]])</f>
        <v>8</v>
      </c>
      <c r="AG12742">
        <f>YEAR(Table1[[#This Row],[Date Sent]])</f>
        <v>2024</v>
      </c>
    </row>
    <row r="12743" spans="1:33" x14ac:dyDescent="0.2">
      <c r="A12743" t="s">
        <v>527</v>
      </c>
      <c r="B12743" t="s">
        <v>13581</v>
      </c>
      <c r="C12743" s="1">
        <v>4.8499999999999996</v>
      </c>
      <c r="D12743" s="5">
        <v>45454</v>
      </c>
      <c r="E12743" t="s">
        <v>33</v>
      </c>
      <c r="F12743" s="1" t="s">
        <v>39</v>
      </c>
      <c r="G12743" s="42" t="s">
        <v>1801</v>
      </c>
      <c r="H12743" s="1"/>
      <c r="AC12743" s="5">
        <v>45506</v>
      </c>
      <c r="AD12743" s="5" t="s">
        <v>13582</v>
      </c>
      <c r="AE12743" s="5" t="s">
        <v>182</v>
      </c>
      <c r="AF12743">
        <f>MONTH(Table1[[#This Row],[Date Sent]])</f>
        <v>8</v>
      </c>
      <c r="AG12743">
        <f>YEAR(Table1[[#This Row],[Date Sent]])</f>
        <v>2024</v>
      </c>
    </row>
    <row r="12744" spans="1:33" x14ac:dyDescent="0.2">
      <c r="A12744" t="s">
        <v>527</v>
      </c>
      <c r="B12744" t="s">
        <v>13581</v>
      </c>
      <c r="C12744" s="1">
        <v>120.77</v>
      </c>
      <c r="D12744" s="5">
        <v>45456</v>
      </c>
      <c r="E12744" t="s">
        <v>33</v>
      </c>
      <c r="F12744" s="1" t="s">
        <v>40</v>
      </c>
      <c r="G12744" s="42" t="s">
        <v>13583</v>
      </c>
      <c r="H12744" s="1"/>
      <c r="AC12744" s="5">
        <v>45506</v>
      </c>
      <c r="AD12744" s="5" t="s">
        <v>13582</v>
      </c>
      <c r="AE12744" s="5" t="s">
        <v>182</v>
      </c>
      <c r="AF12744">
        <f>MONTH(Table1[[#This Row],[Date Sent]])</f>
        <v>8</v>
      </c>
      <c r="AG12744">
        <f>YEAR(Table1[[#This Row],[Date Sent]])</f>
        <v>2024</v>
      </c>
    </row>
    <row r="12745" spans="1:33" x14ac:dyDescent="0.2">
      <c r="A12745" t="s">
        <v>4363</v>
      </c>
      <c r="B12745" t="s">
        <v>12852</v>
      </c>
      <c r="C12745" s="1">
        <v>238.75</v>
      </c>
      <c r="D12745" s="5">
        <v>45477</v>
      </c>
      <c r="E12745" t="s">
        <v>10</v>
      </c>
      <c r="F12745" s="1" t="s">
        <v>33</v>
      </c>
      <c r="G12745" s="42" t="s">
        <v>12853</v>
      </c>
      <c r="H12745" s="1"/>
      <c r="AC12745" s="5">
        <v>45506</v>
      </c>
      <c r="AD12745" s="5" t="s">
        <v>13269</v>
      </c>
      <c r="AE12745" s="5" t="s">
        <v>475</v>
      </c>
      <c r="AF12745">
        <f>MONTH(Table1[[#This Row],[Date Sent]])</f>
        <v>8</v>
      </c>
      <c r="AG12745">
        <f>YEAR(Table1[[#This Row],[Date Sent]])</f>
        <v>2024</v>
      </c>
    </row>
    <row r="12746" spans="1:33" x14ac:dyDescent="0.2">
      <c r="A12746" t="s">
        <v>492</v>
      </c>
      <c r="B12746" t="s">
        <v>823</v>
      </c>
      <c r="C12746" s="1">
        <v>42.02</v>
      </c>
      <c r="D12746" s="5">
        <v>45458</v>
      </c>
      <c r="E12746" t="s">
        <v>18</v>
      </c>
      <c r="F12746" s="1" t="s">
        <v>6</v>
      </c>
      <c r="G12746" s="42" t="s">
        <v>13584</v>
      </c>
      <c r="H12746" s="1"/>
      <c r="AC12746" s="5">
        <v>45506</v>
      </c>
      <c r="AD12746" s="5" t="s">
        <v>13440</v>
      </c>
      <c r="AE12746" s="5" t="s">
        <v>73</v>
      </c>
      <c r="AF12746">
        <f>MONTH(Table1[[#This Row],[Date Sent]])</f>
        <v>8</v>
      </c>
      <c r="AG12746">
        <f>YEAR(Table1[[#This Row],[Date Sent]])</f>
        <v>2024</v>
      </c>
    </row>
    <row r="12747" spans="1:33" x14ac:dyDescent="0.2">
      <c r="A12747" t="s">
        <v>2213</v>
      </c>
      <c r="B12747" t="s">
        <v>12980</v>
      </c>
      <c r="C12747" s="1">
        <v>11.14</v>
      </c>
      <c r="D12747" s="5">
        <v>45433</v>
      </c>
      <c r="E12747" t="s">
        <v>18</v>
      </c>
      <c r="F12747" s="1" t="s">
        <v>18</v>
      </c>
      <c r="G12747" s="42" t="s">
        <v>13585</v>
      </c>
      <c r="H12747" s="1"/>
      <c r="AC12747" s="5">
        <v>45506</v>
      </c>
      <c r="AD12747" s="5" t="s">
        <v>13586</v>
      </c>
      <c r="AE12747" s="5" t="s">
        <v>140</v>
      </c>
      <c r="AF12747">
        <f>MONTH(Table1[[#This Row],[Date Sent]])</f>
        <v>8</v>
      </c>
      <c r="AG12747">
        <f>YEAR(Table1[[#This Row],[Date Sent]])</f>
        <v>2024</v>
      </c>
    </row>
    <row r="12748" spans="1:33" x14ac:dyDescent="0.2">
      <c r="A12748" t="s">
        <v>2213</v>
      </c>
      <c r="B12748" t="s">
        <v>12980</v>
      </c>
      <c r="C12748" s="1">
        <v>58.32</v>
      </c>
      <c r="D12748" s="5">
        <v>45435</v>
      </c>
      <c r="E12748" t="s">
        <v>17</v>
      </c>
      <c r="F12748" s="1" t="s">
        <v>17</v>
      </c>
      <c r="G12748" s="42" t="s">
        <v>13587</v>
      </c>
      <c r="H12748" s="1"/>
      <c r="AC12748" s="5">
        <v>45506</v>
      </c>
      <c r="AD12748" s="5" t="s">
        <v>13586</v>
      </c>
      <c r="AE12748" s="5" t="s">
        <v>140</v>
      </c>
      <c r="AF12748">
        <f>MONTH(Table1[[#This Row],[Date Sent]])</f>
        <v>8</v>
      </c>
      <c r="AG12748">
        <f>YEAR(Table1[[#This Row],[Date Sent]])</f>
        <v>2024</v>
      </c>
    </row>
    <row r="12749" spans="1:33" x14ac:dyDescent="0.2">
      <c r="A12749" t="s">
        <v>2213</v>
      </c>
      <c r="B12749" t="s">
        <v>12980</v>
      </c>
      <c r="C12749" s="1">
        <v>69.98</v>
      </c>
      <c r="D12749" s="5">
        <v>45435</v>
      </c>
      <c r="E12749" t="s">
        <v>17</v>
      </c>
      <c r="F12749" s="1" t="s">
        <v>18</v>
      </c>
      <c r="G12749" s="42" t="s">
        <v>13585</v>
      </c>
      <c r="H12749" s="1"/>
      <c r="AC12749" s="5">
        <v>45506</v>
      </c>
      <c r="AD12749" s="5" t="s">
        <v>13586</v>
      </c>
      <c r="AE12749" s="5" t="s">
        <v>140</v>
      </c>
      <c r="AF12749">
        <f>MONTH(Table1[[#This Row],[Date Sent]])</f>
        <v>8</v>
      </c>
      <c r="AG12749">
        <f>YEAR(Table1[[#This Row],[Date Sent]])</f>
        <v>2024</v>
      </c>
    </row>
    <row r="12750" spans="1:33" x14ac:dyDescent="0.2">
      <c r="A12750" t="s">
        <v>2213</v>
      </c>
      <c r="B12750" t="s">
        <v>12980</v>
      </c>
      <c r="C12750" s="1">
        <v>72.67</v>
      </c>
      <c r="D12750" s="5">
        <v>45455</v>
      </c>
      <c r="E12750" t="s">
        <v>21</v>
      </c>
      <c r="F12750" s="1" t="s">
        <v>918</v>
      </c>
      <c r="G12750" s="42" t="s">
        <v>13588</v>
      </c>
      <c r="H12750" s="1">
        <v>18.149999999999999</v>
      </c>
      <c r="I12750" t="s">
        <v>33</v>
      </c>
      <c r="J12750" s="16" t="s">
        <v>13589</v>
      </c>
      <c r="K12750" s="1">
        <v>54.52</v>
      </c>
      <c r="L12750" t="s">
        <v>18</v>
      </c>
      <c r="M12750" t="s">
        <v>13535</v>
      </c>
      <c r="AC12750" s="5">
        <v>45506</v>
      </c>
      <c r="AD12750" s="5" t="s">
        <v>13586</v>
      </c>
      <c r="AE12750" s="5" t="s">
        <v>140</v>
      </c>
      <c r="AF12750">
        <f>MONTH(Table1[[#This Row],[Date Sent]])</f>
        <v>8</v>
      </c>
      <c r="AG12750">
        <f>YEAR(Table1[[#This Row],[Date Sent]])</f>
        <v>2024</v>
      </c>
    </row>
    <row r="12751" spans="1:33" x14ac:dyDescent="0.2">
      <c r="A12751" t="s">
        <v>2213</v>
      </c>
      <c r="B12751" t="s">
        <v>12980</v>
      </c>
      <c r="C12751" s="1">
        <v>33.51</v>
      </c>
      <c r="D12751" s="5">
        <v>45460</v>
      </c>
      <c r="E12751" t="s">
        <v>8</v>
      </c>
      <c r="F12751" s="1" t="s">
        <v>40</v>
      </c>
      <c r="G12751" s="42" t="s">
        <v>13590</v>
      </c>
      <c r="H12751" s="1"/>
      <c r="AC12751" s="5">
        <v>45506</v>
      </c>
      <c r="AD12751" s="5" t="s">
        <v>13586</v>
      </c>
      <c r="AE12751" s="5" t="s">
        <v>140</v>
      </c>
      <c r="AF12751">
        <f>MONTH(Table1[[#This Row],[Date Sent]])</f>
        <v>8</v>
      </c>
      <c r="AG12751">
        <f>YEAR(Table1[[#This Row],[Date Sent]])</f>
        <v>2024</v>
      </c>
    </row>
    <row r="12752" spans="1:33" x14ac:dyDescent="0.2">
      <c r="A12752" t="s">
        <v>2213</v>
      </c>
      <c r="B12752" t="s">
        <v>12980</v>
      </c>
      <c r="C12752" s="1">
        <v>139.38999999999999</v>
      </c>
      <c r="D12752" s="5">
        <v>45461</v>
      </c>
      <c r="E12752" t="s">
        <v>21</v>
      </c>
      <c r="F12752" s="1" t="s">
        <v>11869</v>
      </c>
      <c r="G12752" s="42" t="s">
        <v>13591</v>
      </c>
      <c r="H12752" s="1"/>
      <c r="AC12752" s="5">
        <v>45506</v>
      </c>
      <c r="AD12752" s="5" t="s">
        <v>13586</v>
      </c>
      <c r="AE12752" s="5" t="s">
        <v>140</v>
      </c>
      <c r="AF12752">
        <f>MONTH(Table1[[#This Row],[Date Sent]])</f>
        <v>8</v>
      </c>
      <c r="AG12752">
        <f>YEAR(Table1[[#This Row],[Date Sent]])</f>
        <v>2024</v>
      </c>
    </row>
    <row r="12753" spans="1:33" x14ac:dyDescent="0.2">
      <c r="A12753" t="s">
        <v>424</v>
      </c>
      <c r="B12753" t="s">
        <v>831</v>
      </c>
      <c r="C12753" s="1">
        <v>45.99</v>
      </c>
      <c r="D12753" s="5">
        <v>45433</v>
      </c>
      <c r="E12753" t="s">
        <v>21</v>
      </c>
      <c r="F12753" s="1" t="s">
        <v>33</v>
      </c>
      <c r="G12753" s="42" t="s">
        <v>2352</v>
      </c>
      <c r="H12753" s="1"/>
      <c r="AC12753" s="5">
        <v>45506</v>
      </c>
      <c r="AD12753" s="5" t="s">
        <v>13592</v>
      </c>
      <c r="AE12753" s="5" t="s">
        <v>266</v>
      </c>
      <c r="AF12753">
        <f>MONTH(Table1[[#This Row],[Date Sent]])</f>
        <v>8</v>
      </c>
      <c r="AG12753">
        <f>YEAR(Table1[[#This Row],[Date Sent]])</f>
        <v>2024</v>
      </c>
    </row>
    <row r="12754" spans="1:33" x14ac:dyDescent="0.2">
      <c r="A12754" t="s">
        <v>424</v>
      </c>
      <c r="B12754" t="s">
        <v>831</v>
      </c>
      <c r="C12754" s="1">
        <v>62.53</v>
      </c>
      <c r="D12754" s="5">
        <v>45434</v>
      </c>
      <c r="E12754" t="s">
        <v>21</v>
      </c>
      <c r="F12754" s="1" t="s">
        <v>33</v>
      </c>
      <c r="G12754" s="42" t="s">
        <v>13593</v>
      </c>
      <c r="H12754" s="1"/>
      <c r="AC12754" s="5">
        <v>45506</v>
      </c>
      <c r="AD12754" s="5" t="s">
        <v>13592</v>
      </c>
      <c r="AE12754" s="5" t="s">
        <v>266</v>
      </c>
      <c r="AF12754">
        <f>MONTH(Table1[[#This Row],[Date Sent]])</f>
        <v>8</v>
      </c>
      <c r="AG12754">
        <f>YEAR(Table1[[#This Row],[Date Sent]])</f>
        <v>2024</v>
      </c>
    </row>
    <row r="12755" spans="1:33" x14ac:dyDescent="0.2">
      <c r="A12755" t="s">
        <v>424</v>
      </c>
      <c r="B12755" t="s">
        <v>831</v>
      </c>
      <c r="C12755" s="1">
        <v>13.04</v>
      </c>
      <c r="D12755" s="5">
        <v>45437</v>
      </c>
      <c r="E12755" t="s">
        <v>35</v>
      </c>
      <c r="F12755" s="1" t="s">
        <v>39</v>
      </c>
      <c r="G12755" s="42" t="s">
        <v>13594</v>
      </c>
      <c r="H12755" s="1"/>
      <c r="AC12755" s="5">
        <v>45506</v>
      </c>
      <c r="AD12755" s="5" t="s">
        <v>13592</v>
      </c>
      <c r="AE12755" s="5" t="s">
        <v>266</v>
      </c>
      <c r="AF12755">
        <f>MONTH(Table1[[#This Row],[Date Sent]])</f>
        <v>8</v>
      </c>
      <c r="AG12755">
        <f>YEAR(Table1[[#This Row],[Date Sent]])</f>
        <v>2024</v>
      </c>
    </row>
    <row r="12756" spans="1:33" x14ac:dyDescent="0.2">
      <c r="A12756" t="s">
        <v>424</v>
      </c>
      <c r="B12756" t="s">
        <v>831</v>
      </c>
      <c r="C12756" s="1">
        <v>11.22</v>
      </c>
      <c r="D12756" s="5">
        <v>45438</v>
      </c>
      <c r="E12756" t="s">
        <v>21</v>
      </c>
      <c r="F12756" s="1" t="s">
        <v>33</v>
      </c>
      <c r="G12756" s="42" t="s">
        <v>13595</v>
      </c>
      <c r="H12756" s="1"/>
      <c r="AC12756" s="5">
        <v>45506</v>
      </c>
      <c r="AD12756" s="5" t="s">
        <v>13592</v>
      </c>
      <c r="AE12756" s="5" t="s">
        <v>266</v>
      </c>
      <c r="AF12756">
        <f>MONTH(Table1[[#This Row],[Date Sent]])</f>
        <v>8</v>
      </c>
      <c r="AG12756">
        <f>YEAR(Table1[[#This Row],[Date Sent]])</f>
        <v>2024</v>
      </c>
    </row>
    <row r="12757" spans="1:33" x14ac:dyDescent="0.2">
      <c r="A12757" t="s">
        <v>156</v>
      </c>
      <c r="B12757" t="s">
        <v>13596</v>
      </c>
      <c r="C12757" s="1">
        <v>135.47999999999999</v>
      </c>
      <c r="D12757" s="5">
        <v>45462</v>
      </c>
      <c r="E12757" t="s">
        <v>3052</v>
      </c>
      <c r="F12757" s="1" t="s">
        <v>14</v>
      </c>
      <c r="G12757" s="42" t="s">
        <v>1185</v>
      </c>
      <c r="H12757" s="1"/>
      <c r="AC12757" s="5">
        <v>45506</v>
      </c>
      <c r="AD12757" s="5" t="s">
        <v>13597</v>
      </c>
      <c r="AE12757" s="5" t="s">
        <v>313</v>
      </c>
      <c r="AF12757">
        <f>MONTH(Table1[[#This Row],[Date Sent]])</f>
        <v>8</v>
      </c>
      <c r="AG12757">
        <f>YEAR(Table1[[#This Row],[Date Sent]])</f>
        <v>2024</v>
      </c>
    </row>
    <row r="12758" spans="1:33" x14ac:dyDescent="0.2">
      <c r="A12758" t="s">
        <v>156</v>
      </c>
      <c r="B12758" t="s">
        <v>13596</v>
      </c>
      <c r="C12758" s="1">
        <v>506.95</v>
      </c>
      <c r="D12758" s="5">
        <v>45483</v>
      </c>
      <c r="E12758" t="s">
        <v>14</v>
      </c>
      <c r="F12758" s="1" t="s">
        <v>15</v>
      </c>
      <c r="G12758" s="42" t="s">
        <v>13598</v>
      </c>
      <c r="H12758" s="1"/>
      <c r="AC12758" s="5">
        <v>45506</v>
      </c>
      <c r="AD12758" s="5" t="s">
        <v>13597</v>
      </c>
      <c r="AE12758" s="5" t="s">
        <v>313</v>
      </c>
      <c r="AF12758">
        <f>MONTH(Table1[[#This Row],[Date Sent]])</f>
        <v>8</v>
      </c>
      <c r="AG12758">
        <f>YEAR(Table1[[#This Row],[Date Sent]])</f>
        <v>2024</v>
      </c>
    </row>
    <row r="12759" spans="1:33" x14ac:dyDescent="0.2">
      <c r="A12759" t="s">
        <v>542</v>
      </c>
      <c r="B12759" t="s">
        <v>13599</v>
      </c>
      <c r="C12759" s="1">
        <v>46.9</v>
      </c>
      <c r="D12759" s="5">
        <v>45463</v>
      </c>
      <c r="E12759" t="s">
        <v>21</v>
      </c>
      <c r="F12759" s="1" t="s">
        <v>33</v>
      </c>
      <c r="G12759" s="42" t="s">
        <v>933</v>
      </c>
      <c r="H12759" s="1"/>
      <c r="AC12759" s="5">
        <v>45506</v>
      </c>
      <c r="AD12759" s="5" t="s">
        <v>13600</v>
      </c>
      <c r="AE12759" s="5" t="s">
        <v>313</v>
      </c>
      <c r="AF12759">
        <f>MONTH(Table1[[#This Row],[Date Sent]])</f>
        <v>8</v>
      </c>
      <c r="AG12759">
        <f>YEAR(Table1[[#This Row],[Date Sent]])</f>
        <v>2024</v>
      </c>
    </row>
    <row r="12760" spans="1:33" x14ac:dyDescent="0.2">
      <c r="A12760" t="s">
        <v>542</v>
      </c>
      <c r="B12760" t="s">
        <v>13601</v>
      </c>
      <c r="C12760" s="1">
        <v>91.17</v>
      </c>
      <c r="D12760" s="5">
        <v>45471</v>
      </c>
      <c r="E12760" t="s">
        <v>33</v>
      </c>
      <c r="F12760" s="1" t="s">
        <v>39</v>
      </c>
      <c r="G12760" s="42" t="s">
        <v>1520</v>
      </c>
      <c r="H12760" s="1"/>
      <c r="AC12760" s="5">
        <v>45506</v>
      </c>
      <c r="AD12760" s="5" t="s">
        <v>13600</v>
      </c>
      <c r="AE12760" s="5" t="s">
        <v>313</v>
      </c>
      <c r="AF12760">
        <f>MONTH(Table1[[#This Row],[Date Sent]])</f>
        <v>8</v>
      </c>
      <c r="AG12760">
        <f>YEAR(Table1[[#This Row],[Date Sent]])</f>
        <v>2024</v>
      </c>
    </row>
    <row r="12761" spans="1:33" x14ac:dyDescent="0.2">
      <c r="A12761" t="s">
        <v>1346</v>
      </c>
      <c r="B12761" t="s">
        <v>13602</v>
      </c>
      <c r="C12761" s="1">
        <v>124.26</v>
      </c>
      <c r="D12761" s="5">
        <v>45464</v>
      </c>
      <c r="E12761" t="s">
        <v>40</v>
      </c>
      <c r="F12761" s="1" t="s">
        <v>39</v>
      </c>
      <c r="G12761" s="42" t="s">
        <v>13603</v>
      </c>
      <c r="H12761" s="1"/>
      <c r="AC12761" s="5">
        <v>45506</v>
      </c>
      <c r="AD12761" s="5" t="s">
        <v>13604</v>
      </c>
      <c r="AE12761" s="5" t="s">
        <v>6845</v>
      </c>
      <c r="AF12761">
        <f>MONTH(Table1[[#This Row],[Date Sent]])</f>
        <v>8</v>
      </c>
      <c r="AG12761">
        <f>YEAR(Table1[[#This Row],[Date Sent]])</f>
        <v>2024</v>
      </c>
    </row>
    <row r="12762" spans="1:33" x14ac:dyDescent="0.2">
      <c r="A12762" t="s">
        <v>1346</v>
      </c>
      <c r="B12762" t="s">
        <v>13602</v>
      </c>
      <c r="C12762" s="1">
        <v>77.319999999999993</v>
      </c>
      <c r="D12762" s="5">
        <v>45470</v>
      </c>
      <c r="E12762" t="s">
        <v>15</v>
      </c>
      <c r="F12762" s="1" t="s">
        <v>33</v>
      </c>
      <c r="G12762" s="42" t="s">
        <v>928</v>
      </c>
      <c r="H12762" s="1"/>
      <c r="AC12762" s="5">
        <v>45506</v>
      </c>
      <c r="AD12762" s="5" t="s">
        <v>13604</v>
      </c>
      <c r="AE12762" s="5" t="s">
        <v>6845</v>
      </c>
      <c r="AF12762">
        <f>MONTH(Table1[[#This Row],[Date Sent]])</f>
        <v>8</v>
      </c>
      <c r="AG12762">
        <f>YEAR(Table1[[#This Row],[Date Sent]])</f>
        <v>2024</v>
      </c>
    </row>
    <row r="12763" spans="1:33" x14ac:dyDescent="0.2">
      <c r="A12763" t="s">
        <v>1346</v>
      </c>
      <c r="B12763" t="s">
        <v>13602</v>
      </c>
      <c r="C12763" s="1">
        <v>87.92</v>
      </c>
      <c r="D12763" s="5">
        <v>45485</v>
      </c>
      <c r="E12763" t="s">
        <v>25</v>
      </c>
      <c r="F12763" s="1" t="s">
        <v>33</v>
      </c>
      <c r="G12763" s="42" t="s">
        <v>13605</v>
      </c>
      <c r="H12763" s="1"/>
      <c r="AC12763" s="5">
        <v>45506</v>
      </c>
      <c r="AD12763" s="5" t="s">
        <v>13604</v>
      </c>
      <c r="AE12763" s="5" t="s">
        <v>6845</v>
      </c>
      <c r="AF12763">
        <f>MONTH(Table1[[#This Row],[Date Sent]])</f>
        <v>8</v>
      </c>
      <c r="AG12763">
        <f>YEAR(Table1[[#This Row],[Date Sent]])</f>
        <v>2024</v>
      </c>
    </row>
    <row r="12764" spans="1:33" x14ac:dyDescent="0.2">
      <c r="A12764" t="s">
        <v>1346</v>
      </c>
      <c r="B12764" t="s">
        <v>13602</v>
      </c>
      <c r="C12764" s="1">
        <v>32.4</v>
      </c>
      <c r="D12764" s="5">
        <v>45486</v>
      </c>
      <c r="E12764" t="s">
        <v>15</v>
      </c>
      <c r="F12764" s="1" t="s">
        <v>33</v>
      </c>
      <c r="G12764" s="42" t="s">
        <v>1596</v>
      </c>
      <c r="H12764" s="1"/>
      <c r="AC12764" s="5">
        <v>45506</v>
      </c>
      <c r="AD12764" s="5" t="s">
        <v>13604</v>
      </c>
      <c r="AE12764" s="5" t="s">
        <v>6845</v>
      </c>
      <c r="AF12764">
        <f>MONTH(Table1[[#This Row],[Date Sent]])</f>
        <v>8</v>
      </c>
      <c r="AG12764">
        <f>YEAR(Table1[[#This Row],[Date Sent]])</f>
        <v>2024</v>
      </c>
    </row>
    <row r="12765" spans="1:33" x14ac:dyDescent="0.2">
      <c r="A12765" t="s">
        <v>346</v>
      </c>
      <c r="B12765" t="s">
        <v>13606</v>
      </c>
      <c r="C12765" s="1">
        <v>8.77</v>
      </c>
      <c r="D12765" s="5">
        <v>45468</v>
      </c>
      <c r="E12765" t="s">
        <v>21</v>
      </c>
      <c r="F12765" s="1" t="s">
        <v>15</v>
      </c>
      <c r="G12765" s="42" t="s">
        <v>13607</v>
      </c>
      <c r="H12765" s="1"/>
      <c r="AC12765" s="5">
        <v>45506</v>
      </c>
      <c r="AD12765" s="5" t="s">
        <v>13608</v>
      </c>
      <c r="AE12765" s="5" t="s">
        <v>294</v>
      </c>
      <c r="AF12765">
        <f>MONTH(Table1[[#This Row],[Date Sent]])</f>
        <v>8</v>
      </c>
      <c r="AG12765">
        <f>YEAR(Table1[[#This Row],[Date Sent]])</f>
        <v>2024</v>
      </c>
    </row>
    <row r="12766" spans="1:33" x14ac:dyDescent="0.2">
      <c r="A12766" t="s">
        <v>346</v>
      </c>
      <c r="B12766" t="s">
        <v>13606</v>
      </c>
      <c r="C12766" s="1">
        <v>161.63</v>
      </c>
      <c r="D12766" s="5">
        <v>45468</v>
      </c>
      <c r="E12766" t="s">
        <v>21</v>
      </c>
      <c r="F12766" s="1" t="s">
        <v>33</v>
      </c>
      <c r="G12766" s="42" t="s">
        <v>3538</v>
      </c>
      <c r="H12766" s="1"/>
      <c r="AC12766" s="5">
        <v>45506</v>
      </c>
      <c r="AD12766" s="5" t="s">
        <v>13608</v>
      </c>
      <c r="AE12766" s="5" t="s">
        <v>294</v>
      </c>
      <c r="AF12766">
        <f>MONTH(Table1[[#This Row],[Date Sent]])</f>
        <v>8</v>
      </c>
      <c r="AG12766">
        <f>YEAR(Table1[[#This Row],[Date Sent]])</f>
        <v>2024</v>
      </c>
    </row>
    <row r="12767" spans="1:33" x14ac:dyDescent="0.2">
      <c r="A12767" t="s">
        <v>346</v>
      </c>
      <c r="B12767" t="s">
        <v>13606</v>
      </c>
      <c r="C12767" s="1">
        <v>143</v>
      </c>
      <c r="D12767" s="5">
        <v>45469</v>
      </c>
      <c r="E12767" t="s">
        <v>25</v>
      </c>
      <c r="F12767" s="1" t="s">
        <v>17</v>
      </c>
      <c r="G12767" s="42" t="s">
        <v>7952</v>
      </c>
      <c r="H12767" s="1"/>
      <c r="AC12767" s="5">
        <v>45506</v>
      </c>
      <c r="AD12767" s="5" t="s">
        <v>13608</v>
      </c>
      <c r="AE12767" s="5" t="s">
        <v>294</v>
      </c>
      <c r="AF12767">
        <f>MONTH(Table1[[#This Row],[Date Sent]])</f>
        <v>8</v>
      </c>
      <c r="AG12767">
        <f>YEAR(Table1[[#This Row],[Date Sent]])</f>
        <v>2024</v>
      </c>
    </row>
    <row r="12768" spans="1:33" x14ac:dyDescent="0.2">
      <c r="A12768" t="s">
        <v>346</v>
      </c>
      <c r="B12768" t="s">
        <v>13606</v>
      </c>
      <c r="C12768" s="1">
        <v>17.53</v>
      </c>
      <c r="D12768" s="5">
        <v>45469</v>
      </c>
      <c r="E12768" t="s">
        <v>6</v>
      </c>
      <c r="F12768" s="1" t="s">
        <v>18</v>
      </c>
      <c r="G12768" s="42" t="s">
        <v>978</v>
      </c>
      <c r="H12768" s="1"/>
      <c r="AC12768" s="5">
        <v>45506</v>
      </c>
      <c r="AD12768" s="5" t="s">
        <v>13608</v>
      </c>
      <c r="AE12768" s="5" t="s">
        <v>294</v>
      </c>
      <c r="AF12768">
        <f>MONTH(Table1[[#This Row],[Date Sent]])</f>
        <v>8</v>
      </c>
      <c r="AG12768">
        <f>YEAR(Table1[[#This Row],[Date Sent]])</f>
        <v>2024</v>
      </c>
    </row>
    <row r="12769" spans="1:33" x14ac:dyDescent="0.2">
      <c r="A12769" t="s">
        <v>346</v>
      </c>
      <c r="B12769" t="s">
        <v>13606</v>
      </c>
      <c r="C12769" s="1">
        <v>140.38999999999999</v>
      </c>
      <c r="D12769" s="5">
        <v>45470</v>
      </c>
      <c r="E12769" t="s">
        <v>25</v>
      </c>
      <c r="F12769" s="1" t="s">
        <v>17</v>
      </c>
      <c r="G12769" s="42" t="s">
        <v>7952</v>
      </c>
      <c r="H12769" s="1"/>
      <c r="AC12769" s="5">
        <v>45506</v>
      </c>
      <c r="AD12769" s="5" t="s">
        <v>13608</v>
      </c>
      <c r="AE12769" s="5" t="s">
        <v>294</v>
      </c>
      <c r="AF12769">
        <f>MONTH(Table1[[#This Row],[Date Sent]])</f>
        <v>8</v>
      </c>
      <c r="AG12769">
        <f>YEAR(Table1[[#This Row],[Date Sent]])</f>
        <v>2024</v>
      </c>
    </row>
    <row r="12770" spans="1:33" x14ac:dyDescent="0.2">
      <c r="A12770" t="s">
        <v>346</v>
      </c>
      <c r="B12770" t="s">
        <v>13606</v>
      </c>
      <c r="C12770" s="1">
        <v>25.82</v>
      </c>
      <c r="D12770" s="5">
        <v>45471</v>
      </c>
      <c r="E12770" t="s">
        <v>6</v>
      </c>
      <c r="F12770" s="1" t="s">
        <v>18</v>
      </c>
      <c r="G12770" s="42" t="s">
        <v>1713</v>
      </c>
      <c r="H12770" s="1"/>
      <c r="AC12770" s="5">
        <v>45506</v>
      </c>
      <c r="AD12770" s="5" t="s">
        <v>13608</v>
      </c>
      <c r="AE12770" s="5" t="s">
        <v>294</v>
      </c>
      <c r="AF12770">
        <f>MONTH(Table1[[#This Row],[Date Sent]])</f>
        <v>8</v>
      </c>
      <c r="AG12770">
        <f>YEAR(Table1[[#This Row],[Date Sent]])</f>
        <v>2024</v>
      </c>
    </row>
    <row r="12771" spans="1:33" x14ac:dyDescent="0.2">
      <c r="A12771" t="s">
        <v>346</v>
      </c>
      <c r="B12771" t="s">
        <v>13606</v>
      </c>
      <c r="C12771" s="1">
        <v>109.91</v>
      </c>
      <c r="D12771" s="5">
        <v>45471</v>
      </c>
      <c r="E12771" t="s">
        <v>25</v>
      </c>
      <c r="F12771" s="1" t="s">
        <v>17</v>
      </c>
      <c r="G12771" s="42" t="s">
        <v>13609</v>
      </c>
      <c r="H12771" s="1"/>
      <c r="AC12771" s="5">
        <v>45506</v>
      </c>
      <c r="AD12771" s="5" t="s">
        <v>13608</v>
      </c>
      <c r="AE12771" s="5" t="s">
        <v>294</v>
      </c>
      <c r="AF12771">
        <f>MONTH(Table1[[#This Row],[Date Sent]])</f>
        <v>8</v>
      </c>
      <c r="AG12771">
        <f>YEAR(Table1[[#This Row],[Date Sent]])</f>
        <v>2024</v>
      </c>
    </row>
    <row r="12772" spans="1:33" x14ac:dyDescent="0.2">
      <c r="A12772" t="s">
        <v>346</v>
      </c>
      <c r="B12772" t="s">
        <v>13606</v>
      </c>
      <c r="C12772" s="1">
        <v>37.29</v>
      </c>
      <c r="D12772" s="5">
        <v>45472</v>
      </c>
      <c r="E12772" t="s">
        <v>20</v>
      </c>
      <c r="F12772" s="1" t="s">
        <v>39</v>
      </c>
      <c r="G12772" s="42" t="s">
        <v>2608</v>
      </c>
      <c r="H12772" s="1"/>
      <c r="AC12772" s="5">
        <v>45506</v>
      </c>
      <c r="AD12772" s="5" t="s">
        <v>13608</v>
      </c>
      <c r="AE12772" s="5" t="s">
        <v>294</v>
      </c>
      <c r="AF12772">
        <f>MONTH(Table1[[#This Row],[Date Sent]])</f>
        <v>8</v>
      </c>
      <c r="AG12772">
        <f>YEAR(Table1[[#This Row],[Date Sent]])</f>
        <v>2024</v>
      </c>
    </row>
    <row r="12773" spans="1:33" x14ac:dyDescent="0.2">
      <c r="A12773" t="s">
        <v>346</v>
      </c>
      <c r="B12773" t="s">
        <v>13606</v>
      </c>
      <c r="C12773" s="1">
        <v>57.18</v>
      </c>
      <c r="D12773" s="5">
        <v>45475</v>
      </c>
      <c r="E12773" t="s">
        <v>21</v>
      </c>
      <c r="F12773" s="1" t="s">
        <v>33</v>
      </c>
      <c r="G12773" s="42" t="s">
        <v>1785</v>
      </c>
      <c r="H12773" s="1"/>
      <c r="AC12773" s="5">
        <v>45506</v>
      </c>
      <c r="AD12773" s="5" t="s">
        <v>13608</v>
      </c>
      <c r="AE12773" s="5" t="s">
        <v>294</v>
      </c>
      <c r="AF12773">
        <f>MONTH(Table1[[#This Row],[Date Sent]])</f>
        <v>8</v>
      </c>
      <c r="AG12773">
        <f>YEAR(Table1[[#This Row],[Date Sent]])</f>
        <v>2024</v>
      </c>
    </row>
    <row r="12774" spans="1:33" x14ac:dyDescent="0.2">
      <c r="A12774" t="s">
        <v>346</v>
      </c>
      <c r="B12774" t="s">
        <v>13606</v>
      </c>
      <c r="C12774" s="1">
        <v>2.2000000000000002</v>
      </c>
      <c r="D12774" s="5">
        <v>45476</v>
      </c>
      <c r="E12774" t="s">
        <v>21</v>
      </c>
      <c r="F12774" s="1" t="s">
        <v>33</v>
      </c>
      <c r="G12774" s="42" t="s">
        <v>1602</v>
      </c>
      <c r="H12774" s="1"/>
      <c r="AC12774" s="5">
        <v>45506</v>
      </c>
      <c r="AD12774" s="5" t="s">
        <v>13608</v>
      </c>
      <c r="AE12774" s="5" t="s">
        <v>294</v>
      </c>
      <c r="AF12774">
        <f>MONTH(Table1[[#This Row],[Date Sent]])</f>
        <v>8</v>
      </c>
      <c r="AG12774">
        <f>YEAR(Table1[[#This Row],[Date Sent]])</f>
        <v>2024</v>
      </c>
    </row>
    <row r="12775" spans="1:33" x14ac:dyDescent="0.2">
      <c r="A12775" t="s">
        <v>346</v>
      </c>
      <c r="B12775" t="s">
        <v>13606</v>
      </c>
      <c r="C12775" s="1">
        <v>29.07</v>
      </c>
      <c r="D12775" s="5">
        <v>45476</v>
      </c>
      <c r="E12775" t="s">
        <v>6</v>
      </c>
      <c r="F12775" s="1" t="s">
        <v>18</v>
      </c>
      <c r="G12775" s="42" t="s">
        <v>8282</v>
      </c>
      <c r="H12775" s="1"/>
      <c r="AC12775" s="5">
        <v>45506</v>
      </c>
      <c r="AD12775" s="5" t="s">
        <v>13608</v>
      </c>
      <c r="AE12775" s="5" t="s">
        <v>294</v>
      </c>
      <c r="AF12775">
        <f>MONTH(Table1[[#This Row],[Date Sent]])</f>
        <v>8</v>
      </c>
      <c r="AG12775">
        <f>YEAR(Table1[[#This Row],[Date Sent]])</f>
        <v>2024</v>
      </c>
    </row>
    <row r="12776" spans="1:33" x14ac:dyDescent="0.2">
      <c r="A12776" t="s">
        <v>346</v>
      </c>
      <c r="B12776" t="s">
        <v>13606</v>
      </c>
      <c r="C12776" s="1">
        <v>119.98</v>
      </c>
      <c r="D12776" s="5">
        <v>45478</v>
      </c>
      <c r="E12776" t="s">
        <v>21</v>
      </c>
      <c r="F12776" s="1" t="s">
        <v>33</v>
      </c>
      <c r="G12776" s="42" t="s">
        <v>13610</v>
      </c>
      <c r="H12776" s="1"/>
      <c r="AC12776" s="5">
        <v>45506</v>
      </c>
      <c r="AD12776" s="5" t="s">
        <v>13608</v>
      </c>
      <c r="AE12776" s="5" t="s">
        <v>294</v>
      </c>
      <c r="AF12776">
        <f>MONTH(Table1[[#This Row],[Date Sent]])</f>
        <v>8</v>
      </c>
      <c r="AG12776">
        <f>YEAR(Table1[[#This Row],[Date Sent]])</f>
        <v>2024</v>
      </c>
    </row>
    <row r="12777" spans="1:33" x14ac:dyDescent="0.2">
      <c r="A12777" t="s">
        <v>346</v>
      </c>
      <c r="B12777" t="s">
        <v>13606</v>
      </c>
      <c r="C12777" s="1">
        <v>6.77</v>
      </c>
      <c r="D12777" s="5">
        <v>45479</v>
      </c>
      <c r="E12777" t="s">
        <v>21</v>
      </c>
      <c r="F12777" s="1" t="s">
        <v>15</v>
      </c>
      <c r="G12777" s="42" t="s">
        <v>13611</v>
      </c>
      <c r="H12777" s="1"/>
      <c r="AC12777" s="5">
        <v>45506</v>
      </c>
      <c r="AD12777" s="5" t="s">
        <v>13608</v>
      </c>
      <c r="AE12777" s="5" t="s">
        <v>294</v>
      </c>
      <c r="AF12777">
        <f>MONTH(Table1[[#This Row],[Date Sent]])</f>
        <v>8</v>
      </c>
      <c r="AG12777">
        <f>YEAR(Table1[[#This Row],[Date Sent]])</f>
        <v>2024</v>
      </c>
    </row>
    <row r="12778" spans="1:33" x14ac:dyDescent="0.2">
      <c r="A12778" t="s">
        <v>346</v>
      </c>
      <c r="B12778" t="s">
        <v>13606</v>
      </c>
      <c r="C12778" s="1">
        <v>39.53</v>
      </c>
      <c r="D12778" s="5">
        <v>45480</v>
      </c>
      <c r="E12778" t="s">
        <v>21</v>
      </c>
      <c r="F12778" s="1" t="s">
        <v>33</v>
      </c>
      <c r="G12778" s="42" t="s">
        <v>13612</v>
      </c>
      <c r="H12778" s="1"/>
      <c r="AC12778" s="5">
        <v>45506</v>
      </c>
      <c r="AD12778" s="5" t="s">
        <v>13608</v>
      </c>
      <c r="AE12778" s="5" t="s">
        <v>294</v>
      </c>
      <c r="AF12778">
        <f>MONTH(Table1[[#This Row],[Date Sent]])</f>
        <v>8</v>
      </c>
      <c r="AG12778">
        <f>YEAR(Table1[[#This Row],[Date Sent]])</f>
        <v>2024</v>
      </c>
    </row>
    <row r="12779" spans="1:33" x14ac:dyDescent="0.2">
      <c r="A12779" t="s">
        <v>346</v>
      </c>
      <c r="B12779" t="s">
        <v>13606</v>
      </c>
      <c r="C12779" s="1">
        <v>9.86</v>
      </c>
      <c r="D12779" s="5">
        <v>45481</v>
      </c>
      <c r="E12779" t="s">
        <v>21</v>
      </c>
      <c r="F12779" s="1" t="s">
        <v>15</v>
      </c>
      <c r="G12779" s="42" t="s">
        <v>13613</v>
      </c>
      <c r="H12779" s="1"/>
      <c r="AC12779" s="5">
        <v>45506</v>
      </c>
      <c r="AD12779" s="5" t="s">
        <v>13608</v>
      </c>
      <c r="AE12779" s="5" t="s">
        <v>294</v>
      </c>
      <c r="AF12779">
        <f>MONTH(Table1[[#This Row],[Date Sent]])</f>
        <v>8</v>
      </c>
      <c r="AG12779">
        <f>YEAR(Table1[[#This Row],[Date Sent]])</f>
        <v>2024</v>
      </c>
    </row>
    <row r="12780" spans="1:33" x14ac:dyDescent="0.2">
      <c r="A12780" t="s">
        <v>346</v>
      </c>
      <c r="B12780" t="s">
        <v>13606</v>
      </c>
      <c r="C12780" s="1">
        <v>60.37</v>
      </c>
      <c r="D12780" s="5">
        <v>45485</v>
      </c>
      <c r="E12780" t="s">
        <v>6</v>
      </c>
      <c r="F12780" s="1" t="s">
        <v>18</v>
      </c>
      <c r="G12780" s="42" t="s">
        <v>10017</v>
      </c>
      <c r="H12780" s="1"/>
      <c r="AC12780" s="5">
        <v>45506</v>
      </c>
      <c r="AD12780" s="5" t="s">
        <v>13608</v>
      </c>
      <c r="AE12780" s="5" t="s">
        <v>294</v>
      </c>
      <c r="AF12780">
        <f>MONTH(Table1[[#This Row],[Date Sent]])</f>
        <v>8</v>
      </c>
      <c r="AG12780">
        <f>YEAR(Table1[[#This Row],[Date Sent]])</f>
        <v>2024</v>
      </c>
    </row>
    <row r="12781" spans="1:33" x14ac:dyDescent="0.2">
      <c r="A12781" t="s">
        <v>346</v>
      </c>
      <c r="B12781" t="s">
        <v>13606</v>
      </c>
      <c r="C12781" s="1">
        <v>32.979999999999997</v>
      </c>
      <c r="D12781" s="5">
        <v>45487</v>
      </c>
      <c r="E12781" t="s">
        <v>20</v>
      </c>
      <c r="F12781" s="1" t="s">
        <v>33</v>
      </c>
      <c r="G12781" s="42" t="s">
        <v>13614</v>
      </c>
      <c r="H12781" s="1"/>
      <c r="AC12781" s="5">
        <v>45506</v>
      </c>
      <c r="AD12781" s="5" t="s">
        <v>13608</v>
      </c>
      <c r="AE12781" s="5" t="s">
        <v>294</v>
      </c>
      <c r="AF12781">
        <f>MONTH(Table1[[#This Row],[Date Sent]])</f>
        <v>8</v>
      </c>
      <c r="AG12781">
        <f>YEAR(Table1[[#This Row],[Date Sent]])</f>
        <v>2024</v>
      </c>
    </row>
    <row r="12782" spans="1:33" x14ac:dyDescent="0.2">
      <c r="A12782" t="s">
        <v>346</v>
      </c>
      <c r="B12782" t="s">
        <v>13606</v>
      </c>
      <c r="C12782" s="1">
        <v>28.34</v>
      </c>
      <c r="D12782" s="5">
        <v>45487</v>
      </c>
      <c r="E12782" t="s">
        <v>6</v>
      </c>
      <c r="F12782" s="1" t="s">
        <v>18</v>
      </c>
      <c r="G12782" s="42" t="s">
        <v>2137</v>
      </c>
      <c r="H12782" s="1"/>
      <c r="AC12782" s="5">
        <v>45506</v>
      </c>
      <c r="AD12782" s="5" t="s">
        <v>13608</v>
      </c>
      <c r="AE12782" s="5" t="s">
        <v>294</v>
      </c>
      <c r="AF12782">
        <f>MONTH(Table1[[#This Row],[Date Sent]])</f>
        <v>8</v>
      </c>
      <c r="AG12782">
        <f>YEAR(Table1[[#This Row],[Date Sent]])</f>
        <v>2024</v>
      </c>
    </row>
    <row r="12783" spans="1:33" x14ac:dyDescent="0.2">
      <c r="A12783" t="s">
        <v>346</v>
      </c>
      <c r="B12783" t="s">
        <v>13606</v>
      </c>
      <c r="C12783" s="1">
        <v>7.68</v>
      </c>
      <c r="D12783" s="5">
        <v>45488</v>
      </c>
      <c r="E12783" t="s">
        <v>20</v>
      </c>
      <c r="F12783" s="1" t="s">
        <v>39</v>
      </c>
      <c r="G12783" s="42" t="s">
        <v>13615</v>
      </c>
      <c r="H12783" s="1"/>
      <c r="AC12783" s="5">
        <v>45506</v>
      </c>
      <c r="AD12783" s="5" t="s">
        <v>13608</v>
      </c>
      <c r="AE12783" s="5" t="s">
        <v>294</v>
      </c>
      <c r="AF12783">
        <f>MONTH(Table1[[#This Row],[Date Sent]])</f>
        <v>8</v>
      </c>
      <c r="AG12783">
        <f>YEAR(Table1[[#This Row],[Date Sent]])</f>
        <v>2024</v>
      </c>
    </row>
    <row r="12784" spans="1:33" x14ac:dyDescent="0.2">
      <c r="A12784" t="s">
        <v>11560</v>
      </c>
      <c r="B12784" t="s">
        <v>13026</v>
      </c>
      <c r="C12784" s="1">
        <v>58.01</v>
      </c>
      <c r="D12784" s="5">
        <v>45463</v>
      </c>
      <c r="E12784" t="s">
        <v>15</v>
      </c>
      <c r="F12784" s="1" t="s">
        <v>18</v>
      </c>
      <c r="G12784" s="42" t="s">
        <v>13616</v>
      </c>
      <c r="H12784" s="1"/>
      <c r="AC12784" s="5">
        <v>45506</v>
      </c>
      <c r="AD12784" s="5" t="s">
        <v>13617</v>
      </c>
      <c r="AE12784" s="5" t="s">
        <v>156</v>
      </c>
      <c r="AF12784">
        <f>MONTH(Table1[[#This Row],[Date Sent]])</f>
        <v>8</v>
      </c>
      <c r="AG12784">
        <f>YEAR(Table1[[#This Row],[Date Sent]])</f>
        <v>2024</v>
      </c>
    </row>
    <row r="12785" spans="1:33" x14ac:dyDescent="0.2">
      <c r="A12785" t="s">
        <v>11560</v>
      </c>
      <c r="B12785" t="s">
        <v>13026</v>
      </c>
      <c r="C12785" s="1">
        <v>17.13</v>
      </c>
      <c r="D12785" s="5">
        <v>45472</v>
      </c>
      <c r="E12785" t="s">
        <v>15</v>
      </c>
      <c r="F12785" s="1" t="s">
        <v>18</v>
      </c>
      <c r="G12785" s="42" t="s">
        <v>4496</v>
      </c>
      <c r="H12785" s="1"/>
      <c r="AC12785" s="5">
        <v>45506</v>
      </c>
      <c r="AD12785" s="5" t="s">
        <v>13617</v>
      </c>
      <c r="AE12785" s="5" t="s">
        <v>156</v>
      </c>
      <c r="AF12785">
        <f>MONTH(Table1[[#This Row],[Date Sent]])</f>
        <v>8</v>
      </c>
      <c r="AG12785">
        <f>YEAR(Table1[[#This Row],[Date Sent]])</f>
        <v>2024</v>
      </c>
    </row>
    <row r="12786" spans="1:33" x14ac:dyDescent="0.2">
      <c r="A12786" t="s">
        <v>11560</v>
      </c>
      <c r="B12786" t="s">
        <v>13026</v>
      </c>
      <c r="C12786" s="1">
        <v>52</v>
      </c>
      <c r="D12786" s="5">
        <v>45474</v>
      </c>
      <c r="E12786" t="s">
        <v>15</v>
      </c>
      <c r="F12786" s="1" t="s">
        <v>18</v>
      </c>
      <c r="G12786" s="42" t="s">
        <v>3251</v>
      </c>
      <c r="H12786" s="1"/>
      <c r="AC12786" s="5">
        <v>45506</v>
      </c>
      <c r="AD12786" s="5" t="s">
        <v>13617</v>
      </c>
      <c r="AE12786" s="5" t="s">
        <v>156</v>
      </c>
      <c r="AF12786">
        <f>MONTH(Table1[[#This Row],[Date Sent]])</f>
        <v>8</v>
      </c>
      <c r="AG12786">
        <f>YEAR(Table1[[#This Row],[Date Sent]])</f>
        <v>2024</v>
      </c>
    </row>
    <row r="12787" spans="1:33" x14ac:dyDescent="0.2">
      <c r="A12787" t="s">
        <v>11560</v>
      </c>
      <c r="B12787" t="s">
        <v>13026</v>
      </c>
      <c r="C12787" s="1">
        <v>-10.94</v>
      </c>
      <c r="D12787" s="5">
        <v>45480</v>
      </c>
      <c r="E12787" t="s">
        <v>33</v>
      </c>
      <c r="F12787" s="1" t="s">
        <v>15</v>
      </c>
      <c r="G12787" s="42" t="s">
        <v>13618</v>
      </c>
      <c r="H12787" s="1"/>
      <c r="AC12787" s="5">
        <v>45506</v>
      </c>
      <c r="AD12787" s="5" t="s">
        <v>13617</v>
      </c>
      <c r="AE12787" s="5" t="s">
        <v>156</v>
      </c>
      <c r="AF12787">
        <f>MONTH(Table1[[#This Row],[Date Sent]])</f>
        <v>8</v>
      </c>
      <c r="AG12787">
        <f>YEAR(Table1[[#This Row],[Date Sent]])</f>
        <v>2024</v>
      </c>
    </row>
    <row r="12788" spans="1:33" x14ac:dyDescent="0.2">
      <c r="A12788" t="s">
        <v>11560</v>
      </c>
      <c r="B12788" t="s">
        <v>13026</v>
      </c>
      <c r="C12788" s="1">
        <v>45.82</v>
      </c>
      <c r="D12788" s="5">
        <v>45489</v>
      </c>
      <c r="E12788" t="s">
        <v>15</v>
      </c>
      <c r="F12788" s="1" t="s">
        <v>18</v>
      </c>
      <c r="G12788" s="42" t="s">
        <v>13619</v>
      </c>
      <c r="H12788" s="1"/>
      <c r="AC12788" s="5">
        <v>45506</v>
      </c>
      <c r="AD12788" s="5" t="s">
        <v>13617</v>
      </c>
      <c r="AE12788" s="5" t="s">
        <v>156</v>
      </c>
      <c r="AF12788">
        <f>MONTH(Table1[[#This Row],[Date Sent]])</f>
        <v>8</v>
      </c>
      <c r="AG12788">
        <f>YEAR(Table1[[#This Row],[Date Sent]])</f>
        <v>2024</v>
      </c>
    </row>
    <row r="12789" spans="1:33" x14ac:dyDescent="0.2">
      <c r="A12789" t="s">
        <v>650</v>
      </c>
      <c r="B12789" t="s">
        <v>11608</v>
      </c>
      <c r="C12789" s="1">
        <v>229.79</v>
      </c>
      <c r="D12789" s="5">
        <v>45426</v>
      </c>
      <c r="E12789" t="s">
        <v>8</v>
      </c>
      <c r="F12789" s="1" t="s">
        <v>40</v>
      </c>
      <c r="G12789" s="42" t="s">
        <v>12863</v>
      </c>
      <c r="H12789" s="1"/>
      <c r="AC12789" s="5">
        <v>45506</v>
      </c>
      <c r="AD12789" s="5" t="s">
        <v>11587</v>
      </c>
      <c r="AE12789" s="5" t="s">
        <v>266</v>
      </c>
      <c r="AF12789">
        <f>MONTH(Table1[[#This Row],[Date Sent]])</f>
        <v>8</v>
      </c>
      <c r="AG12789">
        <f>YEAR(Table1[[#This Row],[Date Sent]])</f>
        <v>2024</v>
      </c>
    </row>
    <row r="12790" spans="1:33" x14ac:dyDescent="0.2">
      <c r="A12790" t="s">
        <v>650</v>
      </c>
      <c r="B12790" t="s">
        <v>11608</v>
      </c>
      <c r="C12790" s="1">
        <v>232.8</v>
      </c>
      <c r="D12790" s="5">
        <v>45469</v>
      </c>
      <c r="E12790" t="s">
        <v>25</v>
      </c>
      <c r="F12790" s="1" t="s">
        <v>918</v>
      </c>
      <c r="G12790" s="42" t="s">
        <v>12864</v>
      </c>
      <c r="H12790" s="1"/>
      <c r="AC12790" s="5">
        <v>45506</v>
      </c>
      <c r="AD12790" s="5" t="s">
        <v>11587</v>
      </c>
      <c r="AE12790" s="5" t="s">
        <v>266</v>
      </c>
      <c r="AF12790">
        <f>MONTH(Table1[[#This Row],[Date Sent]])</f>
        <v>8</v>
      </c>
      <c r="AG12790">
        <f>YEAR(Table1[[#This Row],[Date Sent]])</f>
        <v>2024</v>
      </c>
    </row>
    <row r="12791" spans="1:33" x14ac:dyDescent="0.2">
      <c r="A12791" t="s">
        <v>11583</v>
      </c>
      <c r="B12791" t="s">
        <v>13620</v>
      </c>
      <c r="C12791" s="1">
        <v>53.52</v>
      </c>
      <c r="D12791" s="5">
        <v>45489</v>
      </c>
      <c r="E12791" t="s">
        <v>15</v>
      </c>
      <c r="F12791" s="1" t="s">
        <v>918</v>
      </c>
      <c r="G12791" s="42" t="s">
        <v>6118</v>
      </c>
      <c r="H12791" s="1"/>
      <c r="AC12791" s="5">
        <v>45506</v>
      </c>
      <c r="AD12791" s="5" t="s">
        <v>13621</v>
      </c>
      <c r="AE12791" s="5" t="s">
        <v>6845</v>
      </c>
      <c r="AF12791">
        <f>MONTH(Table1[[#This Row],[Date Sent]])</f>
        <v>8</v>
      </c>
      <c r="AG12791">
        <f>YEAR(Table1[[#This Row],[Date Sent]])</f>
        <v>2024</v>
      </c>
    </row>
    <row r="12792" spans="1:33" x14ac:dyDescent="0.2">
      <c r="A12792" t="s">
        <v>336</v>
      </c>
      <c r="B12792" t="s">
        <v>13622</v>
      </c>
      <c r="C12792" s="1">
        <v>223.21</v>
      </c>
      <c r="D12792" s="5">
        <v>45466</v>
      </c>
      <c r="E12792" t="s">
        <v>20</v>
      </c>
      <c r="F12792" s="1" t="s">
        <v>39</v>
      </c>
      <c r="G12792" s="42" t="s">
        <v>13623</v>
      </c>
      <c r="H12792" s="1"/>
      <c r="AC12792" s="5">
        <v>45506</v>
      </c>
      <c r="AD12792" s="5" t="s">
        <v>13624</v>
      </c>
      <c r="AE12792" s="5" t="s">
        <v>243</v>
      </c>
      <c r="AF12792">
        <f>MONTH(Table1[[#This Row],[Date Sent]])</f>
        <v>8</v>
      </c>
      <c r="AG12792">
        <f>YEAR(Table1[[#This Row],[Date Sent]])</f>
        <v>2024</v>
      </c>
    </row>
    <row r="12793" spans="1:33" x14ac:dyDescent="0.2">
      <c r="A12793" t="s">
        <v>336</v>
      </c>
      <c r="B12793" t="s">
        <v>13622</v>
      </c>
      <c r="C12793" s="1">
        <v>61.06</v>
      </c>
      <c r="D12793" s="5">
        <v>45473</v>
      </c>
      <c r="E12793" t="s">
        <v>33</v>
      </c>
      <c r="F12793" s="1" t="s">
        <v>39</v>
      </c>
      <c r="G12793" s="42" t="s">
        <v>13625</v>
      </c>
      <c r="H12793" s="1"/>
      <c r="AC12793" s="5">
        <v>45506</v>
      </c>
      <c r="AD12793" s="5" t="s">
        <v>13624</v>
      </c>
      <c r="AE12793" s="5" t="s">
        <v>243</v>
      </c>
      <c r="AF12793">
        <f>MONTH(Table1[[#This Row],[Date Sent]])</f>
        <v>8</v>
      </c>
      <c r="AG12793">
        <f>YEAR(Table1[[#This Row],[Date Sent]])</f>
        <v>2024</v>
      </c>
    </row>
    <row r="12794" spans="1:33" x14ac:dyDescent="0.2">
      <c r="A12794" t="s">
        <v>336</v>
      </c>
      <c r="B12794" t="s">
        <v>13622</v>
      </c>
      <c r="C12794" s="1">
        <v>366.81</v>
      </c>
      <c r="D12794" s="5">
        <v>45475</v>
      </c>
      <c r="E12794" t="s">
        <v>33</v>
      </c>
      <c r="F12794" s="1" t="s">
        <v>39</v>
      </c>
      <c r="G12794" s="42" t="s">
        <v>13626</v>
      </c>
      <c r="H12794" s="1"/>
      <c r="AC12794" s="5">
        <v>45506</v>
      </c>
      <c r="AD12794" s="5" t="s">
        <v>13624</v>
      </c>
      <c r="AE12794" s="5" t="s">
        <v>243</v>
      </c>
      <c r="AF12794">
        <f>MONTH(Table1[[#This Row],[Date Sent]])</f>
        <v>8</v>
      </c>
      <c r="AG12794">
        <f>YEAR(Table1[[#This Row],[Date Sent]])</f>
        <v>2024</v>
      </c>
    </row>
    <row r="12795" spans="1:33" x14ac:dyDescent="0.2">
      <c r="A12795" t="s">
        <v>336</v>
      </c>
      <c r="B12795" t="s">
        <v>13622</v>
      </c>
      <c r="C12795" s="1">
        <v>147</v>
      </c>
      <c r="D12795" s="5">
        <v>45476</v>
      </c>
      <c r="E12795" t="s">
        <v>1031</v>
      </c>
      <c r="F12795" s="1" t="s">
        <v>16</v>
      </c>
      <c r="G12795" s="42" t="s">
        <v>13627</v>
      </c>
      <c r="H12795" s="1"/>
      <c r="AC12795" s="5">
        <v>45506</v>
      </c>
      <c r="AD12795" s="5" t="s">
        <v>13624</v>
      </c>
      <c r="AE12795" s="5" t="s">
        <v>243</v>
      </c>
      <c r="AF12795">
        <f>MONTH(Table1[[#This Row],[Date Sent]])</f>
        <v>8</v>
      </c>
      <c r="AG12795">
        <f>YEAR(Table1[[#This Row],[Date Sent]])</f>
        <v>2024</v>
      </c>
    </row>
    <row r="12796" spans="1:33" x14ac:dyDescent="0.2">
      <c r="A12796" t="s">
        <v>336</v>
      </c>
      <c r="B12796" t="s">
        <v>13622</v>
      </c>
      <c r="C12796" s="1">
        <v>30.26</v>
      </c>
      <c r="D12796" s="5">
        <v>45478</v>
      </c>
      <c r="E12796" t="s">
        <v>33</v>
      </c>
      <c r="F12796" s="1" t="s">
        <v>39</v>
      </c>
      <c r="G12796" s="42" t="s">
        <v>13628</v>
      </c>
      <c r="H12796" s="1"/>
      <c r="AC12796" s="5">
        <v>45506</v>
      </c>
      <c r="AD12796" s="5" t="s">
        <v>13624</v>
      </c>
      <c r="AE12796" s="5" t="s">
        <v>243</v>
      </c>
      <c r="AF12796">
        <f>MONTH(Table1[[#This Row],[Date Sent]])</f>
        <v>8</v>
      </c>
      <c r="AG12796">
        <f>YEAR(Table1[[#This Row],[Date Sent]])</f>
        <v>2024</v>
      </c>
    </row>
    <row r="12797" spans="1:33" x14ac:dyDescent="0.2">
      <c r="A12797" t="s">
        <v>336</v>
      </c>
      <c r="B12797" t="s">
        <v>13622</v>
      </c>
      <c r="C12797" s="1">
        <v>-5.53</v>
      </c>
      <c r="D12797" s="5">
        <v>45479</v>
      </c>
      <c r="E12797" t="s">
        <v>33</v>
      </c>
      <c r="F12797" s="1" t="s">
        <v>39</v>
      </c>
      <c r="G12797" s="42" t="s">
        <v>13629</v>
      </c>
      <c r="H12797" s="1"/>
      <c r="AC12797" s="5">
        <v>45506</v>
      </c>
      <c r="AD12797" s="5" t="s">
        <v>13624</v>
      </c>
      <c r="AE12797" s="5" t="s">
        <v>243</v>
      </c>
      <c r="AF12797">
        <f>MONTH(Table1[[#This Row],[Date Sent]])</f>
        <v>8</v>
      </c>
      <c r="AG12797">
        <f>YEAR(Table1[[#This Row],[Date Sent]])</f>
        <v>2024</v>
      </c>
    </row>
    <row r="12798" spans="1:33" x14ac:dyDescent="0.2">
      <c r="A12798" t="s">
        <v>336</v>
      </c>
      <c r="B12798" t="s">
        <v>13622</v>
      </c>
      <c r="C12798" s="1">
        <v>40.18</v>
      </c>
      <c r="D12798" s="5">
        <v>45479</v>
      </c>
      <c r="E12798" t="s">
        <v>33</v>
      </c>
      <c r="F12798" s="1" t="s">
        <v>39</v>
      </c>
      <c r="G12798" s="42" t="s">
        <v>13630</v>
      </c>
      <c r="H12798" s="1"/>
      <c r="AC12798" s="5">
        <v>45506</v>
      </c>
      <c r="AD12798" s="5" t="s">
        <v>13624</v>
      </c>
      <c r="AE12798" s="5" t="s">
        <v>243</v>
      </c>
      <c r="AF12798">
        <f>MONTH(Table1[[#This Row],[Date Sent]])</f>
        <v>8</v>
      </c>
      <c r="AG12798">
        <f>YEAR(Table1[[#This Row],[Date Sent]])</f>
        <v>2024</v>
      </c>
    </row>
    <row r="12799" spans="1:33" x14ac:dyDescent="0.2">
      <c r="A12799" t="s">
        <v>336</v>
      </c>
      <c r="B12799" t="s">
        <v>13622</v>
      </c>
      <c r="C12799" s="1">
        <v>8.16</v>
      </c>
      <c r="D12799" s="5">
        <v>45479</v>
      </c>
      <c r="E12799" t="s">
        <v>33</v>
      </c>
      <c r="F12799" s="1" t="s">
        <v>39</v>
      </c>
      <c r="G12799" s="42" t="s">
        <v>13631</v>
      </c>
      <c r="H12799" s="1"/>
      <c r="AC12799" s="5">
        <v>45506</v>
      </c>
      <c r="AD12799" s="5" t="s">
        <v>13624</v>
      </c>
      <c r="AE12799" s="5" t="s">
        <v>243</v>
      </c>
      <c r="AF12799">
        <f>MONTH(Table1[[#This Row],[Date Sent]])</f>
        <v>8</v>
      </c>
      <c r="AG12799">
        <f>YEAR(Table1[[#This Row],[Date Sent]])</f>
        <v>2024</v>
      </c>
    </row>
    <row r="12800" spans="1:33" x14ac:dyDescent="0.2">
      <c r="A12800" t="s">
        <v>336</v>
      </c>
      <c r="B12800" t="s">
        <v>13622</v>
      </c>
      <c r="C12800" s="1">
        <v>9.9700000000000006</v>
      </c>
      <c r="D12800" s="5">
        <v>45484</v>
      </c>
      <c r="E12800" t="s">
        <v>33</v>
      </c>
      <c r="F12800" s="1" t="s">
        <v>39</v>
      </c>
      <c r="G12800" s="42" t="s">
        <v>13632</v>
      </c>
      <c r="H12800" s="1"/>
      <c r="AC12800" s="5">
        <v>45506</v>
      </c>
      <c r="AD12800" s="5" t="s">
        <v>13624</v>
      </c>
      <c r="AE12800" s="5" t="s">
        <v>243</v>
      </c>
      <c r="AF12800">
        <f>MONTH(Table1[[#This Row],[Date Sent]])</f>
        <v>8</v>
      </c>
      <c r="AG12800">
        <f>YEAR(Table1[[#This Row],[Date Sent]])</f>
        <v>2024</v>
      </c>
    </row>
    <row r="12801" spans="1:33" x14ac:dyDescent="0.2">
      <c r="A12801" t="s">
        <v>336</v>
      </c>
      <c r="B12801" t="s">
        <v>13622</v>
      </c>
      <c r="C12801" s="1">
        <v>31.26</v>
      </c>
      <c r="D12801" s="5">
        <v>45485</v>
      </c>
      <c r="E12801" t="s">
        <v>39</v>
      </c>
      <c r="F12801" s="1" t="s">
        <v>33</v>
      </c>
      <c r="G12801" s="42" t="s">
        <v>2067</v>
      </c>
      <c r="H12801" s="1"/>
      <c r="AC12801" s="5">
        <v>45506</v>
      </c>
      <c r="AD12801" s="5" t="s">
        <v>13624</v>
      </c>
      <c r="AE12801" s="5" t="s">
        <v>243</v>
      </c>
      <c r="AF12801">
        <f>MONTH(Table1[[#This Row],[Date Sent]])</f>
        <v>8</v>
      </c>
      <c r="AG12801">
        <f>YEAR(Table1[[#This Row],[Date Sent]])</f>
        <v>2024</v>
      </c>
    </row>
    <row r="12802" spans="1:33" x14ac:dyDescent="0.2">
      <c r="A12802" t="s">
        <v>336</v>
      </c>
      <c r="B12802" t="s">
        <v>13622</v>
      </c>
      <c r="C12802" s="1">
        <v>40.74</v>
      </c>
      <c r="D12802" s="5">
        <v>45485</v>
      </c>
      <c r="E12802" t="s">
        <v>39</v>
      </c>
      <c r="F12802" s="1" t="s">
        <v>33</v>
      </c>
      <c r="G12802" s="42" t="s">
        <v>2067</v>
      </c>
      <c r="H12802" s="1"/>
      <c r="AC12802" s="5">
        <v>45506</v>
      </c>
      <c r="AD12802" s="5" t="s">
        <v>13624</v>
      </c>
      <c r="AE12802" s="5" t="s">
        <v>243</v>
      </c>
      <c r="AF12802">
        <f>MONTH(Table1[[#This Row],[Date Sent]])</f>
        <v>8</v>
      </c>
      <c r="AG12802">
        <f>YEAR(Table1[[#This Row],[Date Sent]])</f>
        <v>2024</v>
      </c>
    </row>
    <row r="12803" spans="1:33" x14ac:dyDescent="0.2">
      <c r="A12803" t="s">
        <v>336</v>
      </c>
      <c r="B12803" t="s">
        <v>13622</v>
      </c>
      <c r="C12803" s="1">
        <v>-31.26</v>
      </c>
      <c r="D12803" s="5">
        <v>45487</v>
      </c>
      <c r="E12803" t="s">
        <v>39</v>
      </c>
      <c r="F12803" s="1" t="s">
        <v>33</v>
      </c>
      <c r="G12803" s="42" t="s">
        <v>13633</v>
      </c>
      <c r="H12803" s="1"/>
      <c r="AC12803" s="5">
        <v>45506</v>
      </c>
      <c r="AD12803" s="5" t="s">
        <v>13624</v>
      </c>
      <c r="AE12803" s="5" t="s">
        <v>243</v>
      </c>
      <c r="AF12803">
        <f>MONTH(Table1[[#This Row],[Date Sent]])</f>
        <v>8</v>
      </c>
      <c r="AG12803">
        <f>YEAR(Table1[[#This Row],[Date Sent]])</f>
        <v>2024</v>
      </c>
    </row>
    <row r="12804" spans="1:33" x14ac:dyDescent="0.2">
      <c r="A12804" t="s">
        <v>167</v>
      </c>
      <c r="B12804" t="s">
        <v>13634</v>
      </c>
      <c r="C12804" s="1">
        <v>17.72</v>
      </c>
      <c r="D12804" s="5">
        <v>45470</v>
      </c>
      <c r="E12804" t="s">
        <v>13</v>
      </c>
      <c r="F12804" s="1" t="s">
        <v>39</v>
      </c>
      <c r="G12804" s="42" t="s">
        <v>13635</v>
      </c>
      <c r="H12804" s="1"/>
      <c r="AC12804" s="5">
        <v>45506</v>
      </c>
      <c r="AD12804" s="5" t="s">
        <v>13636</v>
      </c>
      <c r="AE12804" s="5" t="s">
        <v>313</v>
      </c>
      <c r="AF12804">
        <f>MONTH(Table1[[#This Row],[Date Sent]])</f>
        <v>8</v>
      </c>
      <c r="AG12804">
        <f>YEAR(Table1[[#This Row],[Date Sent]])</f>
        <v>2024</v>
      </c>
    </row>
    <row r="12805" spans="1:33" x14ac:dyDescent="0.2">
      <c r="A12805" t="s">
        <v>527</v>
      </c>
      <c r="B12805" t="s">
        <v>13637</v>
      </c>
      <c r="C12805" s="1">
        <v>241.32</v>
      </c>
      <c r="D12805" s="5">
        <v>45453</v>
      </c>
      <c r="E12805" t="s">
        <v>20</v>
      </c>
      <c r="F12805" s="1" t="s">
        <v>39</v>
      </c>
      <c r="G12805" s="42" t="s">
        <v>13638</v>
      </c>
      <c r="H12805" s="1"/>
      <c r="AC12805" s="5">
        <v>45506</v>
      </c>
      <c r="AD12805" s="5" t="s">
        <v>13582</v>
      </c>
      <c r="AE12805" s="5" t="s">
        <v>182</v>
      </c>
      <c r="AF12805">
        <f>MONTH(Table1[[#This Row],[Date Sent]])</f>
        <v>8</v>
      </c>
      <c r="AG12805">
        <f>YEAR(Table1[[#This Row],[Date Sent]])</f>
        <v>2024</v>
      </c>
    </row>
    <row r="12806" spans="1:33" x14ac:dyDescent="0.2">
      <c r="A12806" t="s">
        <v>527</v>
      </c>
      <c r="B12806" t="s">
        <v>13637</v>
      </c>
      <c r="C12806" s="1">
        <v>533.12</v>
      </c>
      <c r="D12806" s="5">
        <v>45456</v>
      </c>
      <c r="E12806" t="s">
        <v>21</v>
      </c>
      <c r="F12806" s="1" t="s">
        <v>33</v>
      </c>
      <c r="G12806" s="42" t="s">
        <v>2406</v>
      </c>
      <c r="H12806" s="1"/>
      <c r="AC12806" s="5">
        <v>45506</v>
      </c>
      <c r="AD12806" s="5" t="s">
        <v>13582</v>
      </c>
      <c r="AE12806" s="5" t="s">
        <v>182</v>
      </c>
      <c r="AF12806">
        <f>MONTH(Table1[[#This Row],[Date Sent]])</f>
        <v>8</v>
      </c>
      <c r="AG12806">
        <f>YEAR(Table1[[#This Row],[Date Sent]])</f>
        <v>2024</v>
      </c>
    </row>
    <row r="12807" spans="1:33" x14ac:dyDescent="0.2">
      <c r="A12807" t="s">
        <v>527</v>
      </c>
      <c r="B12807" t="s">
        <v>13637</v>
      </c>
      <c r="C12807" s="1">
        <v>100.3</v>
      </c>
      <c r="D12807" s="5">
        <v>45461</v>
      </c>
      <c r="E12807" t="s">
        <v>21</v>
      </c>
      <c r="F12807" s="1" t="s">
        <v>17</v>
      </c>
      <c r="G12807" s="42" t="s">
        <v>13639</v>
      </c>
      <c r="H12807" s="1"/>
      <c r="AC12807" s="5">
        <v>45506</v>
      </c>
      <c r="AD12807" s="5" t="s">
        <v>13582</v>
      </c>
      <c r="AE12807" s="5" t="s">
        <v>182</v>
      </c>
      <c r="AF12807">
        <f>MONTH(Table1[[#This Row],[Date Sent]])</f>
        <v>8</v>
      </c>
      <c r="AG12807">
        <f>YEAR(Table1[[#This Row],[Date Sent]])</f>
        <v>2024</v>
      </c>
    </row>
    <row r="12808" spans="1:33" x14ac:dyDescent="0.2">
      <c r="A12808" t="s">
        <v>527</v>
      </c>
      <c r="B12808" t="s">
        <v>13637</v>
      </c>
      <c r="C12808" s="1">
        <v>66.86</v>
      </c>
      <c r="D12808" s="5">
        <v>45471</v>
      </c>
      <c r="E12808" t="s">
        <v>21</v>
      </c>
      <c r="F12808" s="1" t="s">
        <v>33</v>
      </c>
      <c r="G12808" s="42" t="s">
        <v>13640</v>
      </c>
      <c r="H12808" s="1"/>
      <c r="AC12808" s="5">
        <v>45506</v>
      </c>
      <c r="AD12808" s="5" t="s">
        <v>13582</v>
      </c>
      <c r="AE12808" s="5" t="s">
        <v>182</v>
      </c>
      <c r="AF12808">
        <f>MONTH(Table1[[#This Row],[Date Sent]])</f>
        <v>8</v>
      </c>
      <c r="AG12808">
        <f>YEAR(Table1[[#This Row],[Date Sent]])</f>
        <v>2024</v>
      </c>
    </row>
    <row r="12809" spans="1:33" x14ac:dyDescent="0.2">
      <c r="A12809" t="s">
        <v>527</v>
      </c>
      <c r="B12809" t="s">
        <v>13637</v>
      </c>
      <c r="C12809" s="1">
        <v>196.33</v>
      </c>
      <c r="D12809" s="5">
        <v>45474</v>
      </c>
      <c r="E12809" t="s">
        <v>21</v>
      </c>
      <c r="F12809" s="1" t="s">
        <v>33</v>
      </c>
      <c r="G12809" s="42" t="s">
        <v>13641</v>
      </c>
      <c r="H12809" s="1"/>
      <c r="AC12809" s="5">
        <v>45506</v>
      </c>
      <c r="AD12809" s="5" t="s">
        <v>13582</v>
      </c>
      <c r="AE12809" s="5" t="s">
        <v>182</v>
      </c>
      <c r="AF12809">
        <f>MONTH(Table1[[#This Row],[Date Sent]])</f>
        <v>8</v>
      </c>
      <c r="AG12809">
        <f>YEAR(Table1[[#This Row],[Date Sent]])</f>
        <v>2024</v>
      </c>
    </row>
    <row r="12810" spans="1:33" x14ac:dyDescent="0.2">
      <c r="A12810" t="s">
        <v>527</v>
      </c>
      <c r="B12810" t="s">
        <v>13637</v>
      </c>
      <c r="C12810" s="1">
        <v>63.94</v>
      </c>
      <c r="D12810" s="5">
        <v>45483</v>
      </c>
      <c r="E12810" t="s">
        <v>21</v>
      </c>
      <c r="F12810" s="1" t="s">
        <v>33</v>
      </c>
      <c r="G12810" s="42" t="s">
        <v>13642</v>
      </c>
      <c r="H12810" s="1"/>
      <c r="AC12810" s="5">
        <v>45506</v>
      </c>
      <c r="AD12810" s="5" t="s">
        <v>13582</v>
      </c>
      <c r="AE12810" s="5" t="s">
        <v>182</v>
      </c>
      <c r="AF12810">
        <f>MONTH(Table1[[#This Row],[Date Sent]])</f>
        <v>8</v>
      </c>
      <c r="AG12810">
        <f>YEAR(Table1[[#This Row],[Date Sent]])</f>
        <v>2024</v>
      </c>
    </row>
    <row r="12811" spans="1:33" x14ac:dyDescent="0.2">
      <c r="A12811" t="s">
        <v>527</v>
      </c>
      <c r="B12811" t="s">
        <v>13643</v>
      </c>
      <c r="C12811" s="1">
        <v>574.32000000000005</v>
      </c>
      <c r="D12811" s="5">
        <v>45481</v>
      </c>
      <c r="E12811" t="s">
        <v>39</v>
      </c>
      <c r="F12811" s="1" t="s">
        <v>40</v>
      </c>
      <c r="G12811" s="42" t="s">
        <v>13644</v>
      </c>
      <c r="H12811" s="1"/>
      <c r="AC12811" s="5">
        <v>45506</v>
      </c>
      <c r="AD12811" s="5" t="s">
        <v>13582</v>
      </c>
      <c r="AE12811" s="5" t="s">
        <v>182</v>
      </c>
      <c r="AF12811">
        <f>MONTH(Table1[[#This Row],[Date Sent]])</f>
        <v>8</v>
      </c>
      <c r="AG12811">
        <f>YEAR(Table1[[#This Row],[Date Sent]])</f>
        <v>2024</v>
      </c>
    </row>
    <row r="12812" spans="1:33" x14ac:dyDescent="0.2">
      <c r="A12812" t="s">
        <v>527</v>
      </c>
      <c r="B12812" t="s">
        <v>13643</v>
      </c>
      <c r="C12812" s="1">
        <v>53.92</v>
      </c>
      <c r="D12812" s="5">
        <v>45482</v>
      </c>
      <c r="E12812" t="s">
        <v>13</v>
      </c>
      <c r="F12812" s="1" t="s">
        <v>33</v>
      </c>
      <c r="G12812" s="42" t="s">
        <v>1580</v>
      </c>
      <c r="H12812" s="1"/>
      <c r="AC12812" s="5">
        <v>45506</v>
      </c>
      <c r="AD12812" s="5" t="s">
        <v>13582</v>
      </c>
      <c r="AE12812" s="5" t="s">
        <v>182</v>
      </c>
      <c r="AF12812">
        <f>MONTH(Table1[[#This Row],[Date Sent]])</f>
        <v>8</v>
      </c>
      <c r="AG12812">
        <f>YEAR(Table1[[#This Row],[Date Sent]])</f>
        <v>2024</v>
      </c>
    </row>
    <row r="12813" spans="1:33" x14ac:dyDescent="0.2">
      <c r="A12813" t="s">
        <v>527</v>
      </c>
      <c r="B12813" t="s">
        <v>13643</v>
      </c>
      <c r="C12813" s="1">
        <v>28.48</v>
      </c>
      <c r="D12813" s="5">
        <v>45482</v>
      </c>
      <c r="E12813" t="s">
        <v>15</v>
      </c>
      <c r="F12813" s="1" t="s">
        <v>33</v>
      </c>
      <c r="G12813" s="42" t="s">
        <v>13645</v>
      </c>
      <c r="H12813" s="1"/>
      <c r="AC12813" s="5">
        <v>45506</v>
      </c>
      <c r="AD12813" s="5" t="s">
        <v>13582</v>
      </c>
      <c r="AE12813" s="5" t="s">
        <v>182</v>
      </c>
      <c r="AF12813">
        <f>MONTH(Table1[[#This Row],[Date Sent]])</f>
        <v>8</v>
      </c>
      <c r="AG12813">
        <f>YEAR(Table1[[#This Row],[Date Sent]])</f>
        <v>2024</v>
      </c>
    </row>
    <row r="12814" spans="1:33" x14ac:dyDescent="0.2">
      <c r="A12814" t="s">
        <v>6845</v>
      </c>
      <c r="B12814" t="s">
        <v>13646</v>
      </c>
      <c r="C12814" s="1">
        <v>513.08000000000004</v>
      </c>
      <c r="D12814" s="5">
        <v>45475</v>
      </c>
      <c r="E12814" t="s">
        <v>21</v>
      </c>
      <c r="F12814" s="1" t="s">
        <v>15</v>
      </c>
      <c r="G12814" s="42" t="s">
        <v>13647</v>
      </c>
      <c r="H12814" s="1"/>
      <c r="AC12814" s="5">
        <v>45506</v>
      </c>
      <c r="AD12814" s="5" t="s">
        <v>13648</v>
      </c>
      <c r="AE12814" s="5" t="s">
        <v>313</v>
      </c>
      <c r="AF12814">
        <f>MONTH(Table1[[#This Row],[Date Sent]])</f>
        <v>8</v>
      </c>
      <c r="AG12814">
        <f>YEAR(Table1[[#This Row],[Date Sent]])</f>
        <v>2024</v>
      </c>
    </row>
    <row r="12815" spans="1:33" x14ac:dyDescent="0.2">
      <c r="A12815" t="s">
        <v>6845</v>
      </c>
      <c r="B12815" t="s">
        <v>13646</v>
      </c>
      <c r="C12815" s="1">
        <v>554.95000000000005</v>
      </c>
      <c r="D12815" s="5">
        <v>45475</v>
      </c>
      <c r="E12815" t="s">
        <v>8</v>
      </c>
      <c r="F12815" s="1" t="s">
        <v>39</v>
      </c>
      <c r="G12815" s="42" t="s">
        <v>13649</v>
      </c>
      <c r="H12815" s="1"/>
      <c r="AC12815" s="5">
        <v>45506</v>
      </c>
      <c r="AD12815" s="5" t="s">
        <v>13648</v>
      </c>
      <c r="AE12815" s="5" t="s">
        <v>313</v>
      </c>
      <c r="AF12815">
        <f>MONTH(Table1[[#This Row],[Date Sent]])</f>
        <v>8</v>
      </c>
      <c r="AG12815">
        <f>YEAR(Table1[[#This Row],[Date Sent]])</f>
        <v>2024</v>
      </c>
    </row>
    <row r="12816" spans="1:33" x14ac:dyDescent="0.2">
      <c r="A12816" t="s">
        <v>6845</v>
      </c>
      <c r="B12816" t="s">
        <v>13646</v>
      </c>
      <c r="C12816" s="1">
        <v>505.95</v>
      </c>
      <c r="D12816" s="5">
        <v>45489</v>
      </c>
      <c r="E12816" t="s">
        <v>21</v>
      </c>
      <c r="F12816" s="1" t="s">
        <v>15</v>
      </c>
      <c r="G12816" s="42" t="s">
        <v>13650</v>
      </c>
      <c r="H12816" s="1"/>
      <c r="AC12816" s="5">
        <v>45506</v>
      </c>
      <c r="AD12816" s="5" t="s">
        <v>13648</v>
      </c>
      <c r="AE12816" s="5" t="s">
        <v>313</v>
      </c>
      <c r="AF12816">
        <f>MONTH(Table1[[#This Row],[Date Sent]])</f>
        <v>8</v>
      </c>
      <c r="AG12816">
        <f>YEAR(Table1[[#This Row],[Date Sent]])</f>
        <v>2024</v>
      </c>
    </row>
    <row r="12817" spans="1:33" x14ac:dyDescent="0.2">
      <c r="A12817" t="s">
        <v>11572</v>
      </c>
      <c r="B12817" t="s">
        <v>13651</v>
      </c>
      <c r="C12817" s="1">
        <v>110.16</v>
      </c>
      <c r="D12817" s="5">
        <v>45485</v>
      </c>
      <c r="E12817" t="s">
        <v>10</v>
      </c>
      <c r="F12817" s="1" t="s">
        <v>15</v>
      </c>
      <c r="G12817" s="42" t="s">
        <v>13652</v>
      </c>
      <c r="H12817" s="1"/>
      <c r="AC12817" s="5">
        <v>45506</v>
      </c>
      <c r="AD12817" s="5" t="s">
        <v>13653</v>
      </c>
      <c r="AE12817" s="5" t="s">
        <v>243</v>
      </c>
      <c r="AF12817">
        <f>MONTH(Table1[[#This Row],[Date Sent]])</f>
        <v>8</v>
      </c>
      <c r="AG12817">
        <f>YEAR(Table1[[#This Row],[Date Sent]])</f>
        <v>2024</v>
      </c>
    </row>
    <row r="12818" spans="1:33" x14ac:dyDescent="0.2">
      <c r="A12818" t="s">
        <v>5009</v>
      </c>
      <c r="B12818" t="s">
        <v>13654</v>
      </c>
      <c r="C12818" s="1">
        <v>2.42</v>
      </c>
      <c r="D12818" s="5">
        <v>45487</v>
      </c>
      <c r="E12818" t="s">
        <v>15</v>
      </c>
      <c r="F12818" s="1" t="s">
        <v>17</v>
      </c>
      <c r="G12818" s="42" t="s">
        <v>9602</v>
      </c>
      <c r="H12818" s="1"/>
      <c r="AC12818" s="5">
        <v>45506</v>
      </c>
      <c r="AD12818" s="5" t="s">
        <v>13655</v>
      </c>
      <c r="AE12818" s="5" t="s">
        <v>243</v>
      </c>
      <c r="AF12818">
        <f>MONTH(Table1[[#This Row],[Date Sent]])</f>
        <v>8</v>
      </c>
      <c r="AG12818">
        <f>YEAR(Table1[[#This Row],[Date Sent]])</f>
        <v>2024</v>
      </c>
    </row>
    <row r="12819" spans="1:33" x14ac:dyDescent="0.2">
      <c r="A12819" t="s">
        <v>5009</v>
      </c>
      <c r="B12819" t="s">
        <v>13654</v>
      </c>
      <c r="C12819" s="1">
        <v>33.81</v>
      </c>
      <c r="D12819" s="5">
        <v>45489</v>
      </c>
      <c r="E12819" t="s">
        <v>18</v>
      </c>
      <c r="F12819" s="1" t="s">
        <v>918</v>
      </c>
      <c r="G12819" s="42" t="s">
        <v>13656</v>
      </c>
      <c r="H12819" s="1"/>
      <c r="AC12819" s="5">
        <v>45506</v>
      </c>
      <c r="AD12819" s="5" t="s">
        <v>13655</v>
      </c>
      <c r="AE12819" s="5" t="s">
        <v>243</v>
      </c>
      <c r="AF12819">
        <f>MONTH(Table1[[#This Row],[Date Sent]])</f>
        <v>8</v>
      </c>
      <c r="AG12819">
        <f>YEAR(Table1[[#This Row],[Date Sent]])</f>
        <v>2024</v>
      </c>
    </row>
    <row r="12820" spans="1:33" x14ac:dyDescent="0.2">
      <c r="A12820" t="s">
        <v>231</v>
      </c>
      <c r="B12820" t="s">
        <v>13037</v>
      </c>
      <c r="C12820" s="1">
        <v>23.55</v>
      </c>
      <c r="D12820" s="5">
        <v>45483</v>
      </c>
      <c r="E12820" t="s">
        <v>27</v>
      </c>
      <c r="F12820" s="1" t="s">
        <v>39</v>
      </c>
      <c r="G12820" s="42" t="s">
        <v>13657</v>
      </c>
      <c r="H12820" s="1"/>
      <c r="AC12820" s="5">
        <v>45506</v>
      </c>
      <c r="AD12820" s="5" t="s">
        <v>13658</v>
      </c>
      <c r="AE12820" s="5" t="s">
        <v>8717</v>
      </c>
      <c r="AF12820">
        <f>MONTH(Table1[[#This Row],[Date Sent]])</f>
        <v>8</v>
      </c>
      <c r="AG12820">
        <f>YEAR(Table1[[#This Row],[Date Sent]])</f>
        <v>2024</v>
      </c>
    </row>
    <row r="12821" spans="1:33" x14ac:dyDescent="0.2">
      <c r="A12821" t="s">
        <v>231</v>
      </c>
      <c r="B12821" t="s">
        <v>13037</v>
      </c>
      <c r="C12821" s="1">
        <v>18.010000000000002</v>
      </c>
      <c r="D12821" s="5">
        <v>45484</v>
      </c>
      <c r="E12821" t="s">
        <v>20</v>
      </c>
      <c r="F12821" s="1" t="s">
        <v>39</v>
      </c>
      <c r="G12821" s="42" t="s">
        <v>13659</v>
      </c>
      <c r="H12821" s="1"/>
      <c r="AC12821" s="5">
        <v>45506</v>
      </c>
      <c r="AD12821" s="5" t="s">
        <v>13658</v>
      </c>
      <c r="AE12821" s="5" t="s">
        <v>8717</v>
      </c>
      <c r="AF12821">
        <f>MONTH(Table1[[#This Row],[Date Sent]])</f>
        <v>8</v>
      </c>
      <c r="AG12821">
        <f>YEAR(Table1[[#This Row],[Date Sent]])</f>
        <v>2024</v>
      </c>
    </row>
    <row r="12822" spans="1:33" x14ac:dyDescent="0.2">
      <c r="A12822" t="s">
        <v>231</v>
      </c>
      <c r="B12822" t="s">
        <v>13037</v>
      </c>
      <c r="C12822" s="1">
        <v>46.85</v>
      </c>
      <c r="D12822" s="5">
        <v>45484</v>
      </c>
      <c r="E12822" t="s">
        <v>9</v>
      </c>
      <c r="F12822" s="1" t="s">
        <v>46</v>
      </c>
      <c r="G12822" s="42" t="s">
        <v>13660</v>
      </c>
      <c r="H12822" s="1"/>
      <c r="AC12822" s="5">
        <v>45506</v>
      </c>
      <c r="AD12822" s="5" t="s">
        <v>13658</v>
      </c>
      <c r="AE12822" s="5" t="s">
        <v>8717</v>
      </c>
      <c r="AF12822">
        <f>MONTH(Table1[[#This Row],[Date Sent]])</f>
        <v>8</v>
      </c>
      <c r="AG12822">
        <f>YEAR(Table1[[#This Row],[Date Sent]])</f>
        <v>2024</v>
      </c>
    </row>
    <row r="12823" spans="1:33" x14ac:dyDescent="0.2">
      <c r="A12823" t="s">
        <v>713</v>
      </c>
      <c r="B12823" t="s">
        <v>12998</v>
      </c>
      <c r="C12823" s="1">
        <v>136.57</v>
      </c>
      <c r="D12823" s="5">
        <v>45426</v>
      </c>
      <c r="E12823" t="s">
        <v>39</v>
      </c>
      <c r="F12823" s="1" t="s">
        <v>17</v>
      </c>
      <c r="G12823" s="42" t="s">
        <v>13661</v>
      </c>
      <c r="H12823" s="1"/>
      <c r="AC12823" s="5">
        <v>45506</v>
      </c>
      <c r="AD12823" s="5" t="s">
        <v>13662</v>
      </c>
      <c r="AE12823" s="5" t="s">
        <v>6845</v>
      </c>
      <c r="AF12823">
        <f>MONTH(Table1[[#This Row],[Date Sent]])</f>
        <v>8</v>
      </c>
      <c r="AG12823">
        <f>YEAR(Table1[[#This Row],[Date Sent]])</f>
        <v>2024</v>
      </c>
    </row>
    <row r="12824" spans="1:33" x14ac:dyDescent="0.2">
      <c r="A12824" t="s">
        <v>713</v>
      </c>
      <c r="B12824" t="s">
        <v>12998</v>
      </c>
      <c r="C12824" s="1">
        <v>32.380000000000003</v>
      </c>
      <c r="D12824" s="5">
        <v>45435</v>
      </c>
      <c r="E12824" t="s">
        <v>39</v>
      </c>
      <c r="F12824" s="1" t="s">
        <v>15</v>
      </c>
      <c r="G12824" s="42" t="s">
        <v>13663</v>
      </c>
      <c r="H12824" s="1"/>
      <c r="AC12824" s="5">
        <v>45506</v>
      </c>
      <c r="AD12824" s="5" t="s">
        <v>13662</v>
      </c>
      <c r="AE12824" s="5" t="s">
        <v>6845</v>
      </c>
      <c r="AF12824">
        <f>MONTH(Table1[[#This Row],[Date Sent]])</f>
        <v>8</v>
      </c>
      <c r="AG12824">
        <f>YEAR(Table1[[#This Row],[Date Sent]])</f>
        <v>2024</v>
      </c>
    </row>
    <row r="12825" spans="1:33" x14ac:dyDescent="0.2">
      <c r="A12825" t="s">
        <v>713</v>
      </c>
      <c r="B12825" t="s">
        <v>12998</v>
      </c>
      <c r="C12825" s="1">
        <v>89.28</v>
      </c>
      <c r="D12825" s="5">
        <v>45440</v>
      </c>
      <c r="E12825" t="s">
        <v>39</v>
      </c>
      <c r="F12825" s="1" t="s">
        <v>21</v>
      </c>
      <c r="G12825" s="42" t="s">
        <v>13664</v>
      </c>
      <c r="H12825" s="1"/>
      <c r="AC12825" s="5">
        <v>45506</v>
      </c>
      <c r="AD12825" s="5" t="s">
        <v>13662</v>
      </c>
      <c r="AE12825" s="5" t="s">
        <v>6845</v>
      </c>
      <c r="AF12825">
        <f>MONTH(Table1[[#This Row],[Date Sent]])</f>
        <v>8</v>
      </c>
      <c r="AG12825">
        <f>YEAR(Table1[[#This Row],[Date Sent]])</f>
        <v>2024</v>
      </c>
    </row>
    <row r="12826" spans="1:33" x14ac:dyDescent="0.2">
      <c r="A12826" t="s">
        <v>713</v>
      </c>
      <c r="B12826" t="s">
        <v>12998</v>
      </c>
      <c r="C12826" s="1">
        <v>73.59</v>
      </c>
      <c r="D12826" s="5">
        <v>45448</v>
      </c>
      <c r="E12826" t="s">
        <v>22</v>
      </c>
      <c r="F12826" s="1" t="s">
        <v>39</v>
      </c>
      <c r="G12826" s="42" t="s">
        <v>13665</v>
      </c>
      <c r="H12826" s="1"/>
      <c r="AC12826" s="5">
        <v>45506</v>
      </c>
      <c r="AD12826" s="5" t="s">
        <v>13662</v>
      </c>
      <c r="AE12826" s="5" t="s">
        <v>6845</v>
      </c>
      <c r="AF12826">
        <f>MONTH(Table1[[#This Row],[Date Sent]])</f>
        <v>8</v>
      </c>
      <c r="AG12826">
        <f>YEAR(Table1[[#This Row],[Date Sent]])</f>
        <v>2024</v>
      </c>
    </row>
    <row r="12827" spans="1:33" x14ac:dyDescent="0.2">
      <c r="A12827" t="s">
        <v>713</v>
      </c>
      <c r="B12827" t="s">
        <v>12998</v>
      </c>
      <c r="C12827" s="1">
        <v>107.17</v>
      </c>
      <c r="D12827" s="5">
        <v>45449</v>
      </c>
      <c r="E12827" t="s">
        <v>39</v>
      </c>
      <c r="F12827" s="1" t="s">
        <v>33</v>
      </c>
      <c r="G12827" s="42" t="s">
        <v>13666</v>
      </c>
      <c r="H12827" s="1"/>
      <c r="AC12827" s="5">
        <v>45506</v>
      </c>
      <c r="AD12827" s="5" t="s">
        <v>13662</v>
      </c>
      <c r="AE12827" s="5" t="s">
        <v>6845</v>
      </c>
      <c r="AF12827">
        <f>MONTH(Table1[[#This Row],[Date Sent]])</f>
        <v>8</v>
      </c>
      <c r="AG12827">
        <f>YEAR(Table1[[#This Row],[Date Sent]])</f>
        <v>2024</v>
      </c>
    </row>
    <row r="12828" spans="1:33" x14ac:dyDescent="0.2">
      <c r="A12828" t="s">
        <v>713</v>
      </c>
      <c r="B12828" t="s">
        <v>12998</v>
      </c>
      <c r="C12828" s="1">
        <v>36.700000000000003</v>
      </c>
      <c r="D12828" s="5">
        <v>45465</v>
      </c>
      <c r="E12828" t="s">
        <v>39</v>
      </c>
      <c r="F12828" s="1" t="s">
        <v>17</v>
      </c>
      <c r="G12828" s="42" t="s">
        <v>13667</v>
      </c>
      <c r="H12828" s="1"/>
      <c r="AC12828" s="5">
        <v>45506</v>
      </c>
      <c r="AD12828" s="5" t="s">
        <v>13662</v>
      </c>
      <c r="AE12828" s="5" t="s">
        <v>6845</v>
      </c>
      <c r="AF12828">
        <f>MONTH(Table1[[#This Row],[Date Sent]])</f>
        <v>8</v>
      </c>
      <c r="AG12828">
        <f>YEAR(Table1[[#This Row],[Date Sent]])</f>
        <v>2024</v>
      </c>
    </row>
    <row r="12829" spans="1:33" x14ac:dyDescent="0.2">
      <c r="A12829" t="s">
        <v>367</v>
      </c>
      <c r="B12829" t="s">
        <v>13009</v>
      </c>
      <c r="C12829" s="1">
        <v>721</v>
      </c>
      <c r="D12829" s="5">
        <v>45464</v>
      </c>
      <c r="E12829" t="s">
        <v>27</v>
      </c>
      <c r="F12829" s="1" t="s">
        <v>20</v>
      </c>
      <c r="G12829" s="42" t="s">
        <v>13668</v>
      </c>
      <c r="H12829" s="1"/>
      <c r="AC12829" s="5">
        <v>45506</v>
      </c>
      <c r="AD12829" s="5" t="s">
        <v>13669</v>
      </c>
      <c r="AE12829" s="5" t="s">
        <v>266</v>
      </c>
      <c r="AF12829">
        <f>MONTH(Table1[[#This Row],[Date Sent]])</f>
        <v>8</v>
      </c>
      <c r="AG12829">
        <f>YEAR(Table1[[#This Row],[Date Sent]])</f>
        <v>2024</v>
      </c>
    </row>
    <row r="12830" spans="1:33" x14ac:dyDescent="0.2">
      <c r="A12830" t="s">
        <v>367</v>
      </c>
      <c r="B12830" t="s">
        <v>13009</v>
      </c>
      <c r="C12830" s="1">
        <v>3338</v>
      </c>
      <c r="D12830" s="5">
        <v>45467</v>
      </c>
      <c r="E12830" t="s">
        <v>27</v>
      </c>
      <c r="F12830" s="1" t="s">
        <v>25</v>
      </c>
      <c r="G12830" s="42" t="s">
        <v>13670</v>
      </c>
      <c r="H12830" s="1"/>
      <c r="AC12830" s="5">
        <v>45506</v>
      </c>
      <c r="AD12830" s="5" t="s">
        <v>13669</v>
      </c>
      <c r="AE12830" s="5" t="s">
        <v>266</v>
      </c>
      <c r="AF12830">
        <f>MONTH(Table1[[#This Row],[Date Sent]])</f>
        <v>8</v>
      </c>
      <c r="AG12830">
        <f>YEAR(Table1[[#This Row],[Date Sent]])</f>
        <v>2024</v>
      </c>
    </row>
    <row r="12831" spans="1:33" x14ac:dyDescent="0.2">
      <c r="A12831" t="s">
        <v>367</v>
      </c>
      <c r="B12831" t="s">
        <v>13009</v>
      </c>
      <c r="C12831" s="1">
        <v>41.52</v>
      </c>
      <c r="D12831" s="5">
        <v>45486</v>
      </c>
      <c r="E12831" t="s">
        <v>8</v>
      </c>
      <c r="F12831" s="1" t="s">
        <v>39</v>
      </c>
      <c r="G12831" s="42" t="s">
        <v>13671</v>
      </c>
      <c r="H12831" s="1"/>
      <c r="AC12831" s="5">
        <v>45506</v>
      </c>
      <c r="AD12831" s="5" t="s">
        <v>13669</v>
      </c>
      <c r="AE12831" s="5" t="s">
        <v>266</v>
      </c>
      <c r="AF12831">
        <f>MONTH(Table1[[#This Row],[Date Sent]])</f>
        <v>8</v>
      </c>
      <c r="AG12831">
        <f>YEAR(Table1[[#This Row],[Date Sent]])</f>
        <v>2024</v>
      </c>
    </row>
    <row r="12832" spans="1:33" x14ac:dyDescent="0.2">
      <c r="A12832" t="s">
        <v>367</v>
      </c>
      <c r="B12832" t="s">
        <v>13009</v>
      </c>
      <c r="C12832" s="1">
        <v>45.85</v>
      </c>
      <c r="D12832" s="5">
        <v>45488</v>
      </c>
      <c r="E12832" t="s">
        <v>6</v>
      </c>
      <c r="F12832" s="1" t="s">
        <v>18</v>
      </c>
      <c r="G12832" s="42" t="s">
        <v>13672</v>
      </c>
      <c r="H12832" s="1"/>
      <c r="AC12832" s="5">
        <v>45506</v>
      </c>
      <c r="AD12832" s="5" t="s">
        <v>13669</v>
      </c>
      <c r="AE12832" s="5" t="s">
        <v>266</v>
      </c>
      <c r="AF12832">
        <f>MONTH(Table1[[#This Row],[Date Sent]])</f>
        <v>8</v>
      </c>
      <c r="AG12832">
        <f>YEAR(Table1[[#This Row],[Date Sent]])</f>
        <v>2024</v>
      </c>
    </row>
    <row r="12833" spans="1:33" x14ac:dyDescent="0.2">
      <c r="A12833" t="s">
        <v>1829</v>
      </c>
      <c r="B12833" t="s">
        <v>13064</v>
      </c>
      <c r="C12833" s="1">
        <v>12.93</v>
      </c>
      <c r="D12833" s="5">
        <v>45475</v>
      </c>
      <c r="E12833" t="s">
        <v>27</v>
      </c>
      <c r="F12833" s="1" t="s">
        <v>15</v>
      </c>
      <c r="G12833" s="42" t="s">
        <v>13673</v>
      </c>
      <c r="H12833" s="1"/>
      <c r="AC12833" s="5">
        <v>45506</v>
      </c>
      <c r="AD12833" s="5" t="s">
        <v>13674</v>
      </c>
      <c r="AE12833" s="5" t="s">
        <v>266</v>
      </c>
      <c r="AF12833">
        <f>MONTH(Table1[[#This Row],[Date Sent]])</f>
        <v>8</v>
      </c>
      <c r="AG12833">
        <f>YEAR(Table1[[#This Row],[Date Sent]])</f>
        <v>2024</v>
      </c>
    </row>
    <row r="12834" spans="1:33" x14ac:dyDescent="0.2">
      <c r="A12834" t="s">
        <v>1829</v>
      </c>
      <c r="B12834" t="s">
        <v>13064</v>
      </c>
      <c r="C12834" s="1">
        <v>7.51</v>
      </c>
      <c r="D12834" s="5">
        <v>45482</v>
      </c>
      <c r="E12834" t="s">
        <v>20</v>
      </c>
      <c r="F12834" s="1" t="s">
        <v>39</v>
      </c>
      <c r="G12834" s="42" t="s">
        <v>13675</v>
      </c>
      <c r="H12834" s="1"/>
      <c r="AC12834" s="5">
        <v>45506</v>
      </c>
      <c r="AD12834" s="5" t="s">
        <v>13674</v>
      </c>
      <c r="AE12834" s="5" t="s">
        <v>266</v>
      </c>
      <c r="AF12834">
        <f>MONTH(Table1[[#This Row],[Date Sent]])</f>
        <v>8</v>
      </c>
      <c r="AG12834">
        <f>YEAR(Table1[[#This Row],[Date Sent]])</f>
        <v>2024</v>
      </c>
    </row>
    <row r="12835" spans="1:33" x14ac:dyDescent="0.2">
      <c r="A12835" t="s">
        <v>1829</v>
      </c>
      <c r="B12835" t="s">
        <v>13064</v>
      </c>
      <c r="C12835" s="1">
        <v>95.76</v>
      </c>
      <c r="D12835" s="5">
        <v>45491</v>
      </c>
      <c r="E12835" t="s">
        <v>21</v>
      </c>
      <c r="F12835" s="1" t="s">
        <v>17</v>
      </c>
      <c r="G12835" s="42" t="s">
        <v>13676</v>
      </c>
      <c r="H12835" s="1"/>
      <c r="AC12835" s="5">
        <v>45506</v>
      </c>
      <c r="AD12835" s="5" t="s">
        <v>13674</v>
      </c>
      <c r="AE12835" s="5" t="s">
        <v>266</v>
      </c>
      <c r="AF12835">
        <f>MONTH(Table1[[#This Row],[Date Sent]])</f>
        <v>8</v>
      </c>
      <c r="AG12835">
        <f>YEAR(Table1[[#This Row],[Date Sent]])</f>
        <v>2024</v>
      </c>
    </row>
    <row r="12836" spans="1:33" x14ac:dyDescent="0.2">
      <c r="A12836" t="s">
        <v>6144</v>
      </c>
      <c r="B12836" t="s">
        <v>13677</v>
      </c>
      <c r="C12836" s="1">
        <v>16.760000000000002</v>
      </c>
      <c r="D12836" s="5">
        <v>45467</v>
      </c>
      <c r="E12836" t="s">
        <v>13</v>
      </c>
      <c r="F12836" s="1" t="s">
        <v>33</v>
      </c>
      <c r="G12836" s="42" t="s">
        <v>2109</v>
      </c>
      <c r="H12836" s="1"/>
      <c r="AC12836" s="5">
        <v>45506</v>
      </c>
      <c r="AD12836" s="5" t="s">
        <v>13678</v>
      </c>
      <c r="AE12836" s="5" t="s">
        <v>167</v>
      </c>
      <c r="AF12836">
        <f>MONTH(Table1[[#This Row],[Date Sent]])</f>
        <v>8</v>
      </c>
      <c r="AG12836">
        <f>YEAR(Table1[[#This Row],[Date Sent]])</f>
        <v>2024</v>
      </c>
    </row>
    <row r="12837" spans="1:33" x14ac:dyDescent="0.2">
      <c r="A12837" t="s">
        <v>2355</v>
      </c>
      <c r="B12837" t="s">
        <v>13679</v>
      </c>
      <c r="C12837" s="1">
        <v>70.75</v>
      </c>
      <c r="D12837" s="5">
        <v>45478</v>
      </c>
      <c r="E12837" t="s">
        <v>24</v>
      </c>
      <c r="F12837" s="1" t="s">
        <v>18</v>
      </c>
      <c r="G12837" s="42" t="s">
        <v>2428</v>
      </c>
      <c r="H12837" s="1"/>
      <c r="AC12837" s="5">
        <v>45506</v>
      </c>
      <c r="AD12837" s="5" t="s">
        <v>13680</v>
      </c>
      <c r="AE12837" s="5" t="s">
        <v>167</v>
      </c>
      <c r="AF12837">
        <f>MONTH(Table1[[#This Row],[Date Sent]])</f>
        <v>8</v>
      </c>
      <c r="AG12837">
        <f>YEAR(Table1[[#This Row],[Date Sent]])</f>
        <v>2024</v>
      </c>
    </row>
    <row r="12838" spans="1:33" x14ac:dyDescent="0.2">
      <c r="A12838" t="s">
        <v>118</v>
      </c>
      <c r="B12838" t="s">
        <v>13681</v>
      </c>
      <c r="C12838" s="1">
        <v>98.64</v>
      </c>
      <c r="D12838" s="5">
        <v>45467</v>
      </c>
      <c r="E12838" t="s">
        <v>21</v>
      </c>
      <c r="F12838" s="1" t="s">
        <v>33</v>
      </c>
      <c r="G12838" s="42" t="s">
        <v>13682</v>
      </c>
      <c r="H12838" s="1"/>
      <c r="AC12838" s="5">
        <v>45506</v>
      </c>
      <c r="AD12838" s="5" t="s">
        <v>13683</v>
      </c>
      <c r="AE12838" s="5" t="s">
        <v>167</v>
      </c>
      <c r="AF12838">
        <f>MONTH(Table1[[#This Row],[Date Sent]])</f>
        <v>8</v>
      </c>
      <c r="AG12838">
        <f>YEAR(Table1[[#This Row],[Date Sent]])</f>
        <v>2024</v>
      </c>
    </row>
    <row r="12839" spans="1:33" x14ac:dyDescent="0.2">
      <c r="A12839" t="s">
        <v>118</v>
      </c>
      <c r="B12839" t="s">
        <v>13681</v>
      </c>
      <c r="C12839" s="1">
        <v>15.86</v>
      </c>
      <c r="D12839" s="5">
        <v>45482</v>
      </c>
      <c r="E12839" t="s">
        <v>12</v>
      </c>
      <c r="F12839" s="1" t="s">
        <v>15</v>
      </c>
      <c r="G12839" s="42" t="s">
        <v>13684</v>
      </c>
      <c r="H12839" s="1"/>
      <c r="AC12839" s="5">
        <v>45506</v>
      </c>
      <c r="AD12839" s="5" t="s">
        <v>13683</v>
      </c>
      <c r="AE12839" s="5" t="s">
        <v>167</v>
      </c>
      <c r="AF12839">
        <f>MONTH(Table1[[#This Row],[Date Sent]])</f>
        <v>8</v>
      </c>
      <c r="AG12839">
        <f>YEAR(Table1[[#This Row],[Date Sent]])</f>
        <v>2024</v>
      </c>
    </row>
    <row r="12840" spans="1:33" x14ac:dyDescent="0.2">
      <c r="A12840" t="s">
        <v>577</v>
      </c>
      <c r="B12840" t="s">
        <v>13685</v>
      </c>
      <c r="C12840" s="1">
        <v>825</v>
      </c>
      <c r="D12840" s="5">
        <v>45468</v>
      </c>
      <c r="E12840" t="s">
        <v>8</v>
      </c>
      <c r="F12840" s="1" t="s">
        <v>25</v>
      </c>
      <c r="G12840" s="42" t="s">
        <v>13686</v>
      </c>
      <c r="H12840" s="1"/>
      <c r="AC12840" s="5">
        <v>45506</v>
      </c>
      <c r="AD12840" s="5" t="s">
        <v>13687</v>
      </c>
      <c r="AE12840" s="5" t="s">
        <v>73</v>
      </c>
      <c r="AF12840">
        <f>MONTH(Table1[[#This Row],[Date Sent]])</f>
        <v>8</v>
      </c>
      <c r="AG12840">
        <f>YEAR(Table1[[#This Row],[Date Sent]])</f>
        <v>2024</v>
      </c>
    </row>
    <row r="12841" spans="1:33" x14ac:dyDescent="0.2">
      <c r="A12841" t="s">
        <v>577</v>
      </c>
      <c r="B12841" t="s">
        <v>13685</v>
      </c>
      <c r="C12841" s="1">
        <v>541.92999999999995</v>
      </c>
      <c r="D12841" s="5">
        <v>45472</v>
      </c>
      <c r="E12841" t="s">
        <v>25</v>
      </c>
      <c r="F12841" s="1" t="s">
        <v>17</v>
      </c>
      <c r="G12841" s="42" t="s">
        <v>1819</v>
      </c>
      <c r="H12841" s="1"/>
      <c r="AC12841" s="5">
        <v>45506</v>
      </c>
      <c r="AD12841" s="5" t="s">
        <v>13687</v>
      </c>
      <c r="AE12841" s="5" t="s">
        <v>73</v>
      </c>
      <c r="AF12841">
        <f>MONTH(Table1[[#This Row],[Date Sent]])</f>
        <v>8</v>
      </c>
      <c r="AG12841">
        <f>YEAR(Table1[[#This Row],[Date Sent]])</f>
        <v>2024</v>
      </c>
    </row>
    <row r="12842" spans="1:33" x14ac:dyDescent="0.2">
      <c r="A12842" t="s">
        <v>577</v>
      </c>
      <c r="B12842" t="s">
        <v>13685</v>
      </c>
      <c r="C12842" s="1">
        <v>52.38</v>
      </c>
      <c r="D12842" s="5">
        <v>45474</v>
      </c>
      <c r="E12842" t="s">
        <v>39</v>
      </c>
      <c r="F12842" s="1" t="s">
        <v>15</v>
      </c>
      <c r="G12842" s="42" t="s">
        <v>13688</v>
      </c>
      <c r="H12842" s="1"/>
      <c r="AC12842" s="5">
        <v>45506</v>
      </c>
      <c r="AD12842" s="5" t="s">
        <v>13687</v>
      </c>
      <c r="AE12842" s="5" t="s">
        <v>73</v>
      </c>
      <c r="AF12842">
        <f>MONTH(Table1[[#This Row],[Date Sent]])</f>
        <v>8</v>
      </c>
      <c r="AG12842">
        <f>YEAR(Table1[[#This Row],[Date Sent]])</f>
        <v>2024</v>
      </c>
    </row>
    <row r="12843" spans="1:33" x14ac:dyDescent="0.2">
      <c r="A12843" t="s">
        <v>577</v>
      </c>
      <c r="B12843" t="s">
        <v>13685</v>
      </c>
      <c r="C12843" s="1">
        <v>291.83</v>
      </c>
      <c r="D12843" s="5">
        <v>45479</v>
      </c>
      <c r="E12843" t="s">
        <v>25</v>
      </c>
      <c r="F12843" s="1" t="s">
        <v>49</v>
      </c>
      <c r="G12843" s="42" t="s">
        <v>13689</v>
      </c>
      <c r="H12843" s="1"/>
      <c r="AC12843" s="5">
        <v>45506</v>
      </c>
      <c r="AD12843" s="5" t="s">
        <v>13687</v>
      </c>
      <c r="AE12843" s="5" t="s">
        <v>73</v>
      </c>
      <c r="AF12843">
        <f>MONTH(Table1[[#This Row],[Date Sent]])</f>
        <v>8</v>
      </c>
      <c r="AG12843">
        <f>YEAR(Table1[[#This Row],[Date Sent]])</f>
        <v>2024</v>
      </c>
    </row>
    <row r="12844" spans="1:33" x14ac:dyDescent="0.2">
      <c r="A12844" t="s">
        <v>577</v>
      </c>
      <c r="B12844" t="s">
        <v>13685</v>
      </c>
      <c r="C12844" s="1">
        <v>16.04</v>
      </c>
      <c r="D12844" s="5">
        <v>45479</v>
      </c>
      <c r="E12844" t="s">
        <v>47</v>
      </c>
      <c r="F12844" s="1" t="s">
        <v>15</v>
      </c>
      <c r="G12844" s="42" t="s">
        <v>13690</v>
      </c>
      <c r="H12844" s="1"/>
      <c r="AC12844" s="5">
        <v>45506</v>
      </c>
      <c r="AD12844" s="5" t="s">
        <v>13687</v>
      </c>
      <c r="AE12844" s="5" t="s">
        <v>73</v>
      </c>
      <c r="AF12844">
        <f>MONTH(Table1[[#This Row],[Date Sent]])</f>
        <v>8</v>
      </c>
      <c r="AG12844">
        <f>YEAR(Table1[[#This Row],[Date Sent]])</f>
        <v>2024</v>
      </c>
    </row>
    <row r="12845" spans="1:33" x14ac:dyDescent="0.2">
      <c r="A12845" t="s">
        <v>577</v>
      </c>
      <c r="B12845" t="s">
        <v>13685</v>
      </c>
      <c r="C12845" s="1">
        <v>39.54</v>
      </c>
      <c r="D12845" s="5">
        <v>45481</v>
      </c>
      <c r="E12845" t="s">
        <v>15</v>
      </c>
      <c r="F12845" s="1" t="s">
        <v>21</v>
      </c>
      <c r="G12845" s="42" t="s">
        <v>13691</v>
      </c>
      <c r="H12845" s="1"/>
      <c r="AC12845" s="5">
        <v>45506</v>
      </c>
      <c r="AD12845" s="5" t="s">
        <v>13687</v>
      </c>
      <c r="AE12845" s="5" t="s">
        <v>73</v>
      </c>
      <c r="AF12845">
        <f>MONTH(Table1[[#This Row],[Date Sent]])</f>
        <v>8</v>
      </c>
      <c r="AG12845">
        <f>YEAR(Table1[[#This Row],[Date Sent]])</f>
        <v>2024</v>
      </c>
    </row>
    <row r="12846" spans="1:33" x14ac:dyDescent="0.2">
      <c r="A12846" t="s">
        <v>577</v>
      </c>
      <c r="B12846" t="s">
        <v>13685</v>
      </c>
      <c r="C12846" s="1">
        <v>86.5</v>
      </c>
      <c r="D12846" s="5">
        <v>45482</v>
      </c>
      <c r="E12846" t="s">
        <v>39</v>
      </c>
      <c r="F12846" s="1" t="s">
        <v>33</v>
      </c>
      <c r="G12846" s="42" t="s">
        <v>13692</v>
      </c>
      <c r="H12846" s="1"/>
      <c r="AC12846" s="5">
        <v>45506</v>
      </c>
      <c r="AD12846" s="5" t="s">
        <v>13687</v>
      </c>
      <c r="AE12846" s="5" t="s">
        <v>73</v>
      </c>
      <c r="AF12846">
        <f>MONTH(Table1[[#This Row],[Date Sent]])</f>
        <v>8</v>
      </c>
      <c r="AG12846">
        <f>YEAR(Table1[[#This Row],[Date Sent]])</f>
        <v>2024</v>
      </c>
    </row>
    <row r="12847" spans="1:33" x14ac:dyDescent="0.2">
      <c r="A12847" t="s">
        <v>577</v>
      </c>
      <c r="B12847" t="s">
        <v>13685</v>
      </c>
      <c r="C12847" s="1">
        <v>9.92</v>
      </c>
      <c r="D12847" s="5">
        <v>45483</v>
      </c>
      <c r="E12847" t="s">
        <v>12</v>
      </c>
      <c r="F12847" s="1" t="s">
        <v>15</v>
      </c>
      <c r="G12847" s="42" t="s">
        <v>3055</v>
      </c>
      <c r="H12847" s="1"/>
      <c r="AC12847" s="5">
        <v>45506</v>
      </c>
      <c r="AD12847" s="5" t="s">
        <v>13687</v>
      </c>
      <c r="AE12847" s="5" t="s">
        <v>73</v>
      </c>
      <c r="AF12847">
        <f>MONTH(Table1[[#This Row],[Date Sent]])</f>
        <v>8</v>
      </c>
      <c r="AG12847">
        <f>YEAR(Table1[[#This Row],[Date Sent]])</f>
        <v>2024</v>
      </c>
    </row>
    <row r="12848" spans="1:33" x14ac:dyDescent="0.2">
      <c r="A12848" t="s">
        <v>577</v>
      </c>
      <c r="B12848" t="s">
        <v>13685</v>
      </c>
      <c r="C12848" s="1">
        <v>115.89</v>
      </c>
      <c r="D12848" s="5">
        <v>45485</v>
      </c>
      <c r="E12848" t="s">
        <v>15</v>
      </c>
      <c r="F12848" s="1" t="s">
        <v>4</v>
      </c>
      <c r="G12848" s="42" t="s">
        <v>6583</v>
      </c>
      <c r="H12848" s="1"/>
      <c r="AC12848" s="5">
        <v>45506</v>
      </c>
      <c r="AD12848" s="5" t="s">
        <v>13687</v>
      </c>
      <c r="AE12848" s="5" t="s">
        <v>73</v>
      </c>
      <c r="AF12848">
        <f>MONTH(Table1[[#This Row],[Date Sent]])</f>
        <v>8</v>
      </c>
      <c r="AG12848">
        <f>YEAR(Table1[[#This Row],[Date Sent]])</f>
        <v>2024</v>
      </c>
    </row>
    <row r="12849" spans="1:33" x14ac:dyDescent="0.2">
      <c r="A12849" t="s">
        <v>577</v>
      </c>
      <c r="B12849" t="s">
        <v>13685</v>
      </c>
      <c r="C12849" s="1">
        <v>994</v>
      </c>
      <c r="D12849" s="5">
        <v>45488</v>
      </c>
      <c r="E12849" t="s">
        <v>44</v>
      </c>
      <c r="F12849" s="1" t="s">
        <v>51</v>
      </c>
      <c r="G12849" s="42" t="s">
        <v>13693</v>
      </c>
      <c r="H12849" s="1"/>
      <c r="AC12849" s="5">
        <v>45506</v>
      </c>
      <c r="AD12849" s="5" t="s">
        <v>13687</v>
      </c>
      <c r="AE12849" s="5" t="s">
        <v>73</v>
      </c>
      <c r="AF12849">
        <f>MONTH(Table1[[#This Row],[Date Sent]])</f>
        <v>8</v>
      </c>
      <c r="AG12849">
        <f>YEAR(Table1[[#This Row],[Date Sent]])</f>
        <v>2024</v>
      </c>
    </row>
    <row r="12850" spans="1:33" x14ac:dyDescent="0.2">
      <c r="A12850" t="s">
        <v>577</v>
      </c>
      <c r="B12850" t="s">
        <v>13685</v>
      </c>
      <c r="C12850" s="1">
        <v>96.29</v>
      </c>
      <c r="D12850" s="5">
        <v>45489</v>
      </c>
      <c r="E12850" t="s">
        <v>15</v>
      </c>
      <c r="F12850" s="1" t="s">
        <v>49</v>
      </c>
      <c r="G12850" s="42" t="s">
        <v>6555</v>
      </c>
      <c r="H12850" s="1"/>
      <c r="AC12850" s="5">
        <v>45506</v>
      </c>
      <c r="AD12850" s="5" t="s">
        <v>13687</v>
      </c>
      <c r="AE12850" s="5" t="s">
        <v>73</v>
      </c>
      <c r="AF12850">
        <f>MONTH(Table1[[#This Row],[Date Sent]])</f>
        <v>8</v>
      </c>
      <c r="AG12850">
        <f>YEAR(Table1[[#This Row],[Date Sent]])</f>
        <v>2024</v>
      </c>
    </row>
    <row r="12851" spans="1:33" x14ac:dyDescent="0.2">
      <c r="A12851" t="s">
        <v>1539</v>
      </c>
      <c r="B12851" t="s">
        <v>13694</v>
      </c>
      <c r="C12851" s="1">
        <v>70.739999999999995</v>
      </c>
      <c r="D12851" s="5">
        <v>45457</v>
      </c>
      <c r="E12851" t="s">
        <v>17</v>
      </c>
      <c r="F12851" s="1" t="s">
        <v>15</v>
      </c>
      <c r="G12851" s="42" t="s">
        <v>2938</v>
      </c>
      <c r="H12851" s="1"/>
      <c r="AC12851" s="5">
        <v>45506</v>
      </c>
      <c r="AD12851" s="5" t="s">
        <v>13695</v>
      </c>
      <c r="AE12851" s="5" t="s">
        <v>167</v>
      </c>
      <c r="AF12851">
        <f>MONTH(Table1[[#This Row],[Date Sent]])</f>
        <v>8</v>
      </c>
      <c r="AG12851">
        <f>YEAR(Table1[[#This Row],[Date Sent]])</f>
        <v>2024</v>
      </c>
    </row>
    <row r="12852" spans="1:33" x14ac:dyDescent="0.2">
      <c r="A12852" t="s">
        <v>1539</v>
      </c>
      <c r="B12852" t="s">
        <v>13694</v>
      </c>
      <c r="C12852" s="1">
        <v>84.45</v>
      </c>
      <c r="D12852" s="5">
        <v>45461</v>
      </c>
      <c r="E12852" t="s">
        <v>21</v>
      </c>
      <c r="F12852" s="1" t="s">
        <v>33</v>
      </c>
      <c r="G12852" s="42" t="s">
        <v>13696</v>
      </c>
      <c r="H12852" s="1"/>
      <c r="AC12852" s="5">
        <v>45506</v>
      </c>
      <c r="AD12852" s="5" t="s">
        <v>13695</v>
      </c>
      <c r="AE12852" s="5" t="s">
        <v>167</v>
      </c>
      <c r="AF12852">
        <f>MONTH(Table1[[#This Row],[Date Sent]])</f>
        <v>8</v>
      </c>
      <c r="AG12852">
        <f>YEAR(Table1[[#This Row],[Date Sent]])</f>
        <v>2024</v>
      </c>
    </row>
    <row r="12853" spans="1:33" x14ac:dyDescent="0.2">
      <c r="A12853" t="s">
        <v>1539</v>
      </c>
      <c r="B12853" t="s">
        <v>13694</v>
      </c>
      <c r="C12853" s="1">
        <v>13.82</v>
      </c>
      <c r="D12853" s="5">
        <v>45461</v>
      </c>
      <c r="E12853" t="s">
        <v>21</v>
      </c>
      <c r="F12853" s="1" t="s">
        <v>15</v>
      </c>
      <c r="G12853" s="42" t="s">
        <v>13697</v>
      </c>
      <c r="H12853" s="1"/>
      <c r="AC12853" s="5">
        <v>45506</v>
      </c>
      <c r="AD12853" s="5" t="s">
        <v>13695</v>
      </c>
      <c r="AE12853" s="5" t="s">
        <v>167</v>
      </c>
      <c r="AF12853">
        <f>MONTH(Table1[[#This Row],[Date Sent]])</f>
        <v>8</v>
      </c>
      <c r="AG12853">
        <f>YEAR(Table1[[#This Row],[Date Sent]])</f>
        <v>2024</v>
      </c>
    </row>
    <row r="12854" spans="1:33" x14ac:dyDescent="0.2">
      <c r="A12854" t="s">
        <v>1539</v>
      </c>
      <c r="B12854" t="s">
        <v>13694</v>
      </c>
      <c r="C12854" s="1">
        <v>70.53</v>
      </c>
      <c r="D12854" s="5">
        <v>45468</v>
      </c>
      <c r="E12854" t="s">
        <v>21</v>
      </c>
      <c r="F12854" s="1" t="s">
        <v>18</v>
      </c>
      <c r="G12854" s="42" t="s">
        <v>13698</v>
      </c>
      <c r="H12854" s="1"/>
      <c r="AC12854" s="5">
        <v>45506</v>
      </c>
      <c r="AD12854" s="5" t="s">
        <v>13695</v>
      </c>
      <c r="AE12854" s="5" t="s">
        <v>167</v>
      </c>
      <c r="AF12854">
        <f>MONTH(Table1[[#This Row],[Date Sent]])</f>
        <v>8</v>
      </c>
      <c r="AG12854">
        <f>YEAR(Table1[[#This Row],[Date Sent]])</f>
        <v>2024</v>
      </c>
    </row>
    <row r="12855" spans="1:33" x14ac:dyDescent="0.2">
      <c r="A12855" t="s">
        <v>1539</v>
      </c>
      <c r="B12855" t="s">
        <v>13694</v>
      </c>
      <c r="C12855" s="1">
        <v>35.21</v>
      </c>
      <c r="D12855" s="5">
        <v>45475</v>
      </c>
      <c r="E12855" t="s">
        <v>21</v>
      </c>
      <c r="F12855" s="1" t="s">
        <v>33</v>
      </c>
      <c r="G12855" s="42" t="s">
        <v>4178</v>
      </c>
      <c r="H12855" s="1"/>
      <c r="AC12855" s="5">
        <v>45506</v>
      </c>
      <c r="AD12855" s="5" t="s">
        <v>13695</v>
      </c>
      <c r="AE12855" s="5" t="s">
        <v>167</v>
      </c>
      <c r="AF12855">
        <f>MONTH(Table1[[#This Row],[Date Sent]])</f>
        <v>8</v>
      </c>
      <c r="AG12855">
        <f>YEAR(Table1[[#This Row],[Date Sent]])</f>
        <v>2024</v>
      </c>
    </row>
    <row r="12856" spans="1:33" x14ac:dyDescent="0.2">
      <c r="A12856" t="s">
        <v>1539</v>
      </c>
      <c r="B12856" t="s">
        <v>13699</v>
      </c>
      <c r="C12856" s="1">
        <v>95.49</v>
      </c>
      <c r="D12856" s="5">
        <v>45490</v>
      </c>
      <c r="E12856" t="s">
        <v>21</v>
      </c>
      <c r="F12856" s="1" t="s">
        <v>33</v>
      </c>
      <c r="G12856" s="42" t="s">
        <v>4140</v>
      </c>
      <c r="H12856" s="1"/>
      <c r="AC12856" s="5">
        <v>45506</v>
      </c>
      <c r="AD12856" s="5" t="s">
        <v>13695</v>
      </c>
      <c r="AE12856" s="5" t="s">
        <v>167</v>
      </c>
      <c r="AF12856">
        <f>MONTH(Table1[[#This Row],[Date Sent]])</f>
        <v>8</v>
      </c>
      <c r="AG12856">
        <f>YEAR(Table1[[#This Row],[Date Sent]])</f>
        <v>2024</v>
      </c>
    </row>
    <row r="12857" spans="1:33" x14ac:dyDescent="0.2">
      <c r="A12857" t="s">
        <v>1578</v>
      </c>
      <c r="B12857" t="s">
        <v>13700</v>
      </c>
      <c r="C12857" s="1">
        <v>65.59</v>
      </c>
      <c r="D12857" s="5">
        <v>45460</v>
      </c>
      <c r="E12857" t="s">
        <v>21</v>
      </c>
      <c r="F12857" s="1" t="s">
        <v>33</v>
      </c>
      <c r="G12857" s="42" t="s">
        <v>1596</v>
      </c>
      <c r="H12857" s="1"/>
      <c r="AC12857" s="5">
        <v>45506</v>
      </c>
      <c r="AD12857" s="5" t="s">
        <v>13701</v>
      </c>
      <c r="AE12857" s="5" t="s">
        <v>73</v>
      </c>
      <c r="AF12857">
        <f>MONTH(Table1[[#This Row],[Date Sent]])</f>
        <v>8</v>
      </c>
      <c r="AG12857">
        <f>YEAR(Table1[[#This Row],[Date Sent]])</f>
        <v>2024</v>
      </c>
    </row>
    <row r="12858" spans="1:33" x14ac:dyDescent="0.2">
      <c r="A12858" t="s">
        <v>1578</v>
      </c>
      <c r="B12858" t="s">
        <v>13700</v>
      </c>
      <c r="C12858" s="1">
        <v>33.44</v>
      </c>
      <c r="D12858" s="5">
        <v>45461</v>
      </c>
      <c r="E12858" t="s">
        <v>21</v>
      </c>
      <c r="F12858" s="1" t="s">
        <v>17</v>
      </c>
      <c r="G12858" s="42" t="s">
        <v>1677</v>
      </c>
      <c r="H12858" s="1"/>
      <c r="AC12858" s="5">
        <v>45506</v>
      </c>
      <c r="AD12858" s="5" t="s">
        <v>13701</v>
      </c>
      <c r="AE12858" s="5" t="s">
        <v>73</v>
      </c>
      <c r="AF12858">
        <f>MONTH(Table1[[#This Row],[Date Sent]])</f>
        <v>8</v>
      </c>
      <c r="AG12858">
        <f>YEAR(Table1[[#This Row],[Date Sent]])</f>
        <v>2024</v>
      </c>
    </row>
    <row r="12859" spans="1:33" x14ac:dyDescent="0.2">
      <c r="A12859" t="s">
        <v>1578</v>
      </c>
      <c r="B12859" t="s">
        <v>13700</v>
      </c>
      <c r="C12859" s="1">
        <v>22.59</v>
      </c>
      <c r="D12859" s="5">
        <v>45463</v>
      </c>
      <c r="E12859" t="s">
        <v>23</v>
      </c>
      <c r="F12859" s="1" t="s">
        <v>39</v>
      </c>
      <c r="G12859" s="42" t="s">
        <v>1730</v>
      </c>
      <c r="H12859" s="1"/>
      <c r="AC12859" s="5">
        <v>45506</v>
      </c>
      <c r="AD12859" s="5" t="s">
        <v>13701</v>
      </c>
      <c r="AE12859" s="5" t="s">
        <v>73</v>
      </c>
      <c r="AF12859">
        <f>MONTH(Table1[[#This Row],[Date Sent]])</f>
        <v>8</v>
      </c>
      <c r="AG12859">
        <f>YEAR(Table1[[#This Row],[Date Sent]])</f>
        <v>2024</v>
      </c>
    </row>
    <row r="12860" spans="1:33" x14ac:dyDescent="0.2">
      <c r="A12860" t="s">
        <v>1578</v>
      </c>
      <c r="B12860" t="s">
        <v>13700</v>
      </c>
      <c r="C12860" s="1">
        <v>665</v>
      </c>
      <c r="D12860" s="5">
        <v>45464</v>
      </c>
      <c r="E12860" t="s">
        <v>27</v>
      </c>
      <c r="F12860" s="1" t="s">
        <v>25</v>
      </c>
      <c r="G12860" s="42" t="s">
        <v>1594</v>
      </c>
      <c r="H12860" s="1"/>
      <c r="AC12860" s="5">
        <v>45506</v>
      </c>
      <c r="AD12860" s="5" t="s">
        <v>13701</v>
      </c>
      <c r="AE12860" s="5" t="s">
        <v>73</v>
      </c>
      <c r="AF12860">
        <f>MONTH(Table1[[#This Row],[Date Sent]])</f>
        <v>8</v>
      </c>
      <c r="AG12860">
        <f>YEAR(Table1[[#This Row],[Date Sent]])</f>
        <v>2024</v>
      </c>
    </row>
    <row r="12861" spans="1:33" x14ac:dyDescent="0.2">
      <c r="A12861" t="s">
        <v>1578</v>
      </c>
      <c r="B12861" t="s">
        <v>13700</v>
      </c>
      <c r="C12861" s="1">
        <v>43.16</v>
      </c>
      <c r="D12861" s="5">
        <v>45464</v>
      </c>
      <c r="E12861" t="s">
        <v>13</v>
      </c>
      <c r="F12861" s="1" t="s">
        <v>33</v>
      </c>
      <c r="G12861" s="42" t="s">
        <v>13702</v>
      </c>
      <c r="H12861" s="1"/>
      <c r="AC12861" s="5">
        <v>45506</v>
      </c>
      <c r="AD12861" s="5" t="s">
        <v>13701</v>
      </c>
      <c r="AE12861" s="5" t="s">
        <v>73</v>
      </c>
      <c r="AF12861">
        <f>MONTH(Table1[[#This Row],[Date Sent]])</f>
        <v>8</v>
      </c>
      <c r="AG12861">
        <f>YEAR(Table1[[#This Row],[Date Sent]])</f>
        <v>2024</v>
      </c>
    </row>
    <row r="12862" spans="1:33" x14ac:dyDescent="0.2">
      <c r="A12862" t="s">
        <v>1578</v>
      </c>
      <c r="B12862" t="s">
        <v>13700</v>
      </c>
      <c r="C12862" s="1">
        <v>56.12</v>
      </c>
      <c r="D12862" s="5">
        <v>45472</v>
      </c>
      <c r="E12862" t="s">
        <v>10</v>
      </c>
      <c r="F12862" s="1" t="s">
        <v>1193</v>
      </c>
      <c r="G12862" s="42" t="s">
        <v>13703</v>
      </c>
      <c r="H12862" s="1"/>
      <c r="AC12862" s="5">
        <v>45506</v>
      </c>
      <c r="AD12862" s="5" t="s">
        <v>13701</v>
      </c>
      <c r="AE12862" s="5" t="s">
        <v>73</v>
      </c>
      <c r="AF12862">
        <f>MONTH(Table1[[#This Row],[Date Sent]])</f>
        <v>8</v>
      </c>
      <c r="AG12862">
        <f>YEAR(Table1[[#This Row],[Date Sent]])</f>
        <v>2024</v>
      </c>
    </row>
    <row r="12863" spans="1:33" x14ac:dyDescent="0.2">
      <c r="A12863" t="s">
        <v>1578</v>
      </c>
      <c r="B12863" t="s">
        <v>13700</v>
      </c>
      <c r="C12863" s="1">
        <v>60.2</v>
      </c>
      <c r="D12863" s="5">
        <v>45474</v>
      </c>
      <c r="E12863" t="s">
        <v>21</v>
      </c>
      <c r="F12863" s="1" t="s">
        <v>33</v>
      </c>
      <c r="G12863" s="42" t="s">
        <v>1596</v>
      </c>
      <c r="H12863" s="1"/>
      <c r="AC12863" s="5">
        <v>45506</v>
      </c>
      <c r="AD12863" s="5" t="s">
        <v>13701</v>
      </c>
      <c r="AE12863" s="5" t="s">
        <v>73</v>
      </c>
      <c r="AF12863">
        <f>MONTH(Table1[[#This Row],[Date Sent]])</f>
        <v>8</v>
      </c>
      <c r="AG12863">
        <f>YEAR(Table1[[#This Row],[Date Sent]])</f>
        <v>2024</v>
      </c>
    </row>
    <row r="12864" spans="1:33" x14ac:dyDescent="0.2">
      <c r="A12864" t="s">
        <v>1578</v>
      </c>
      <c r="B12864" t="s">
        <v>13700</v>
      </c>
      <c r="C12864" s="1">
        <v>200</v>
      </c>
      <c r="D12864" s="5">
        <v>45475</v>
      </c>
      <c r="E12864" t="s">
        <v>13</v>
      </c>
      <c r="F12864" s="1" t="s">
        <v>5</v>
      </c>
      <c r="G12864" s="42" t="s">
        <v>13704</v>
      </c>
      <c r="H12864" s="1"/>
      <c r="AC12864" s="5">
        <v>45506</v>
      </c>
      <c r="AD12864" s="5" t="s">
        <v>13701</v>
      </c>
      <c r="AE12864" s="5" t="s">
        <v>73</v>
      </c>
      <c r="AF12864">
        <f>MONTH(Table1[[#This Row],[Date Sent]])</f>
        <v>8</v>
      </c>
      <c r="AG12864">
        <f>YEAR(Table1[[#This Row],[Date Sent]])</f>
        <v>2024</v>
      </c>
    </row>
    <row r="12865" spans="1:33" x14ac:dyDescent="0.2">
      <c r="A12865" t="s">
        <v>1578</v>
      </c>
      <c r="B12865" t="s">
        <v>13700</v>
      </c>
      <c r="C12865" s="1">
        <v>553.72</v>
      </c>
      <c r="D12865" s="5">
        <v>45476</v>
      </c>
      <c r="E12865" t="s">
        <v>27</v>
      </c>
      <c r="F12865" s="1" t="s">
        <v>39</v>
      </c>
      <c r="G12865" s="42" t="s">
        <v>13705</v>
      </c>
      <c r="H12865" s="1"/>
      <c r="AC12865" s="5">
        <v>45506</v>
      </c>
      <c r="AD12865" s="5" t="s">
        <v>13701</v>
      </c>
      <c r="AE12865" s="5" t="s">
        <v>73</v>
      </c>
      <c r="AF12865">
        <f>MONTH(Table1[[#This Row],[Date Sent]])</f>
        <v>8</v>
      </c>
      <c r="AG12865">
        <f>YEAR(Table1[[#This Row],[Date Sent]])</f>
        <v>2024</v>
      </c>
    </row>
    <row r="12866" spans="1:33" x14ac:dyDescent="0.2">
      <c r="A12866" t="s">
        <v>1578</v>
      </c>
      <c r="B12866" t="s">
        <v>13700</v>
      </c>
      <c r="C12866" s="1">
        <v>28.58</v>
      </c>
      <c r="D12866" s="5">
        <v>45477</v>
      </c>
      <c r="E12866" t="s">
        <v>6</v>
      </c>
      <c r="F12866" s="1" t="s">
        <v>18</v>
      </c>
      <c r="G12866" s="42" t="s">
        <v>13706</v>
      </c>
      <c r="H12866" s="1"/>
      <c r="AC12866" s="5">
        <v>45506</v>
      </c>
      <c r="AD12866" s="5" t="s">
        <v>13701</v>
      </c>
      <c r="AE12866" s="5" t="s">
        <v>73</v>
      </c>
      <c r="AF12866">
        <f>MONTH(Table1[[#This Row],[Date Sent]])</f>
        <v>8</v>
      </c>
      <c r="AG12866">
        <f>YEAR(Table1[[#This Row],[Date Sent]])</f>
        <v>2024</v>
      </c>
    </row>
    <row r="12867" spans="1:33" x14ac:dyDescent="0.2">
      <c r="A12867" t="s">
        <v>1578</v>
      </c>
      <c r="B12867" t="s">
        <v>13700</v>
      </c>
      <c r="C12867" s="1">
        <v>16.190000000000001</v>
      </c>
      <c r="D12867" s="5">
        <v>45478</v>
      </c>
      <c r="E12867" t="s">
        <v>13</v>
      </c>
      <c r="F12867" s="1" t="s">
        <v>33</v>
      </c>
      <c r="G12867" s="42" t="s">
        <v>3159</v>
      </c>
      <c r="H12867" s="1"/>
      <c r="AC12867" s="5">
        <v>45506</v>
      </c>
      <c r="AD12867" s="5" t="s">
        <v>13701</v>
      </c>
      <c r="AE12867" s="5" t="s">
        <v>73</v>
      </c>
      <c r="AF12867">
        <f>MONTH(Table1[[#This Row],[Date Sent]])</f>
        <v>8</v>
      </c>
      <c r="AG12867">
        <f>YEAR(Table1[[#This Row],[Date Sent]])</f>
        <v>2024</v>
      </c>
    </row>
    <row r="12868" spans="1:33" x14ac:dyDescent="0.2">
      <c r="A12868" t="s">
        <v>1578</v>
      </c>
      <c r="B12868" t="s">
        <v>13700</v>
      </c>
      <c r="C12868" s="1">
        <v>41.48</v>
      </c>
      <c r="D12868" s="5">
        <v>45479</v>
      </c>
      <c r="E12868" t="s">
        <v>27</v>
      </c>
      <c r="F12868" s="1" t="s">
        <v>39</v>
      </c>
      <c r="G12868" s="42" t="s">
        <v>13705</v>
      </c>
      <c r="H12868" s="1"/>
      <c r="AC12868" s="5">
        <v>45506</v>
      </c>
      <c r="AD12868" s="5" t="s">
        <v>13701</v>
      </c>
      <c r="AE12868" s="5" t="s">
        <v>73</v>
      </c>
      <c r="AF12868">
        <f>MONTH(Table1[[#This Row],[Date Sent]])</f>
        <v>8</v>
      </c>
      <c r="AG12868">
        <f>YEAR(Table1[[#This Row],[Date Sent]])</f>
        <v>2024</v>
      </c>
    </row>
    <row r="12869" spans="1:33" x14ac:dyDescent="0.2">
      <c r="A12869" t="s">
        <v>1578</v>
      </c>
      <c r="B12869" t="s">
        <v>13700</v>
      </c>
      <c r="C12869" s="1">
        <v>205.19</v>
      </c>
      <c r="D12869" s="5">
        <v>45482</v>
      </c>
      <c r="E12869" t="s">
        <v>25</v>
      </c>
      <c r="F12869" s="1" t="s">
        <v>15</v>
      </c>
      <c r="G12869" s="42" t="s">
        <v>13707</v>
      </c>
      <c r="H12869" s="1"/>
      <c r="AC12869" s="5">
        <v>45506</v>
      </c>
      <c r="AD12869" s="5" t="s">
        <v>13701</v>
      </c>
      <c r="AE12869" s="5" t="s">
        <v>73</v>
      </c>
      <c r="AF12869">
        <f>MONTH(Table1[[#This Row],[Date Sent]])</f>
        <v>8</v>
      </c>
      <c r="AG12869">
        <f>YEAR(Table1[[#This Row],[Date Sent]])</f>
        <v>2024</v>
      </c>
    </row>
    <row r="12870" spans="1:33" x14ac:dyDescent="0.2">
      <c r="A12870" t="s">
        <v>1578</v>
      </c>
      <c r="B12870" t="s">
        <v>13700</v>
      </c>
      <c r="C12870" s="1">
        <v>23.19</v>
      </c>
      <c r="D12870" s="5">
        <v>45482</v>
      </c>
      <c r="E12870" t="s">
        <v>13</v>
      </c>
      <c r="F12870" s="1" t="s">
        <v>10</v>
      </c>
      <c r="G12870" s="42" t="s">
        <v>10164</v>
      </c>
      <c r="H12870" s="1"/>
      <c r="AC12870" s="5">
        <v>45506</v>
      </c>
      <c r="AD12870" s="5" t="s">
        <v>13701</v>
      </c>
      <c r="AE12870" s="5" t="s">
        <v>73</v>
      </c>
      <c r="AF12870">
        <f>MONTH(Table1[[#This Row],[Date Sent]])</f>
        <v>8</v>
      </c>
      <c r="AG12870">
        <f>YEAR(Table1[[#This Row],[Date Sent]])</f>
        <v>2024</v>
      </c>
    </row>
    <row r="12871" spans="1:33" x14ac:dyDescent="0.2">
      <c r="A12871" t="s">
        <v>1578</v>
      </c>
      <c r="B12871" t="s">
        <v>13700</v>
      </c>
      <c r="C12871" s="1">
        <v>345.6</v>
      </c>
      <c r="D12871" s="5">
        <v>45483</v>
      </c>
      <c r="E12871" t="s">
        <v>21</v>
      </c>
      <c r="F12871" s="1" t="s">
        <v>33</v>
      </c>
      <c r="G12871" s="42" t="s">
        <v>928</v>
      </c>
      <c r="H12871" s="1"/>
      <c r="AC12871" s="5">
        <v>45506</v>
      </c>
      <c r="AD12871" s="5" t="s">
        <v>13701</v>
      </c>
      <c r="AE12871" s="5" t="s">
        <v>73</v>
      </c>
      <c r="AF12871">
        <f>MONTH(Table1[[#This Row],[Date Sent]])</f>
        <v>8</v>
      </c>
      <c r="AG12871">
        <f>YEAR(Table1[[#This Row],[Date Sent]])</f>
        <v>2024</v>
      </c>
    </row>
    <row r="12872" spans="1:33" x14ac:dyDescent="0.2">
      <c r="A12872" t="s">
        <v>1578</v>
      </c>
      <c r="B12872" t="s">
        <v>13700</v>
      </c>
      <c r="C12872" s="1">
        <v>49.28</v>
      </c>
      <c r="D12872" s="5">
        <v>45483</v>
      </c>
      <c r="E12872" t="s">
        <v>27</v>
      </c>
      <c r="F12872" s="1" t="s">
        <v>10</v>
      </c>
      <c r="G12872" s="42" t="s">
        <v>10164</v>
      </c>
      <c r="H12872" s="1"/>
      <c r="AC12872" s="5">
        <v>45506</v>
      </c>
      <c r="AD12872" s="5" t="s">
        <v>13701</v>
      </c>
      <c r="AE12872" s="5" t="s">
        <v>73</v>
      </c>
      <c r="AF12872">
        <f>MONTH(Table1[[#This Row],[Date Sent]])</f>
        <v>8</v>
      </c>
      <c r="AG12872">
        <f>YEAR(Table1[[#This Row],[Date Sent]])</f>
        <v>2024</v>
      </c>
    </row>
    <row r="12873" spans="1:33" x14ac:dyDescent="0.2">
      <c r="A12873" t="s">
        <v>1578</v>
      </c>
      <c r="B12873" t="s">
        <v>13700</v>
      </c>
      <c r="C12873" s="1">
        <v>150.11000000000001</v>
      </c>
      <c r="D12873" s="5">
        <v>45484</v>
      </c>
      <c r="E12873" t="s">
        <v>13</v>
      </c>
      <c r="F12873" s="1" t="s">
        <v>33</v>
      </c>
      <c r="G12873" s="42" t="s">
        <v>13708</v>
      </c>
      <c r="H12873" s="1"/>
      <c r="AC12873" s="5">
        <v>45506</v>
      </c>
      <c r="AD12873" s="5" t="s">
        <v>13701</v>
      </c>
      <c r="AE12873" s="5" t="s">
        <v>73</v>
      </c>
      <c r="AF12873">
        <f>MONTH(Table1[[#This Row],[Date Sent]])</f>
        <v>8</v>
      </c>
      <c r="AG12873">
        <f>YEAR(Table1[[#This Row],[Date Sent]])</f>
        <v>2024</v>
      </c>
    </row>
    <row r="12874" spans="1:33" x14ac:dyDescent="0.2">
      <c r="A12874" t="s">
        <v>1578</v>
      </c>
      <c r="B12874" t="s">
        <v>13700</v>
      </c>
      <c r="C12874" s="1">
        <v>122.67</v>
      </c>
      <c r="D12874" s="5">
        <v>45484</v>
      </c>
      <c r="E12874" t="s">
        <v>23</v>
      </c>
      <c r="F12874" s="1" t="s">
        <v>33</v>
      </c>
      <c r="G12874" s="42" t="s">
        <v>13709</v>
      </c>
      <c r="H12874" s="1"/>
      <c r="AC12874" s="5">
        <v>45506</v>
      </c>
      <c r="AD12874" s="5" t="s">
        <v>13701</v>
      </c>
      <c r="AE12874" s="5" t="s">
        <v>73</v>
      </c>
      <c r="AF12874">
        <f>MONTH(Table1[[#This Row],[Date Sent]])</f>
        <v>8</v>
      </c>
      <c r="AG12874">
        <f>YEAR(Table1[[#This Row],[Date Sent]])</f>
        <v>2024</v>
      </c>
    </row>
    <row r="12875" spans="1:33" x14ac:dyDescent="0.2">
      <c r="A12875" t="s">
        <v>1578</v>
      </c>
      <c r="B12875" t="s">
        <v>13700</v>
      </c>
      <c r="C12875" s="1">
        <v>48.6</v>
      </c>
      <c r="D12875" s="5">
        <v>45484</v>
      </c>
      <c r="E12875" t="s">
        <v>23</v>
      </c>
      <c r="F12875" s="1" t="s">
        <v>33</v>
      </c>
      <c r="G12875" s="42" t="s">
        <v>13709</v>
      </c>
      <c r="H12875" s="1"/>
      <c r="AC12875" s="5">
        <v>45506</v>
      </c>
      <c r="AD12875" s="5" t="s">
        <v>13701</v>
      </c>
      <c r="AE12875" s="5" t="s">
        <v>73</v>
      </c>
      <c r="AF12875">
        <f>MONTH(Table1[[#This Row],[Date Sent]])</f>
        <v>8</v>
      </c>
      <c r="AG12875">
        <f>YEAR(Table1[[#This Row],[Date Sent]])</f>
        <v>2024</v>
      </c>
    </row>
    <row r="12876" spans="1:33" x14ac:dyDescent="0.2">
      <c r="A12876" t="s">
        <v>1578</v>
      </c>
      <c r="B12876" t="s">
        <v>13700</v>
      </c>
      <c r="C12876" s="1">
        <v>61.39</v>
      </c>
      <c r="D12876" s="5">
        <v>45488</v>
      </c>
      <c r="E12876" t="s">
        <v>21</v>
      </c>
      <c r="F12876" s="1" t="s">
        <v>33</v>
      </c>
      <c r="G12876" s="42" t="s">
        <v>1596</v>
      </c>
      <c r="H12876" s="1"/>
      <c r="AC12876" s="5">
        <v>45506</v>
      </c>
      <c r="AD12876" s="5" t="s">
        <v>13701</v>
      </c>
      <c r="AE12876" s="5" t="s">
        <v>73</v>
      </c>
      <c r="AF12876">
        <f>MONTH(Table1[[#This Row],[Date Sent]])</f>
        <v>8</v>
      </c>
      <c r="AG12876">
        <f>YEAR(Table1[[#This Row],[Date Sent]])</f>
        <v>2024</v>
      </c>
    </row>
    <row r="12877" spans="1:33" x14ac:dyDescent="0.2">
      <c r="A12877" t="s">
        <v>1578</v>
      </c>
      <c r="B12877" t="s">
        <v>13700</v>
      </c>
      <c r="C12877" s="1">
        <v>-205.19</v>
      </c>
      <c r="D12877" s="5">
        <v>45488</v>
      </c>
      <c r="E12877" t="s">
        <v>25</v>
      </c>
      <c r="F12877" s="1" t="s">
        <v>15</v>
      </c>
      <c r="G12877" s="42" t="s">
        <v>13710</v>
      </c>
      <c r="H12877" s="1"/>
      <c r="AC12877" s="5">
        <v>45506</v>
      </c>
      <c r="AD12877" s="5" t="s">
        <v>13701</v>
      </c>
      <c r="AE12877" s="5" t="s">
        <v>73</v>
      </c>
      <c r="AF12877">
        <f>MONTH(Table1[[#This Row],[Date Sent]])</f>
        <v>8</v>
      </c>
      <c r="AG12877">
        <f>YEAR(Table1[[#This Row],[Date Sent]])</f>
        <v>2024</v>
      </c>
    </row>
    <row r="12878" spans="1:33" x14ac:dyDescent="0.2">
      <c r="A12878" t="s">
        <v>1578</v>
      </c>
      <c r="B12878" t="s">
        <v>13700</v>
      </c>
      <c r="C12878" s="1">
        <v>12.95</v>
      </c>
      <c r="D12878" s="5">
        <v>45489</v>
      </c>
      <c r="E12878" t="s">
        <v>23</v>
      </c>
      <c r="F12878" s="1" t="s">
        <v>39</v>
      </c>
      <c r="G12878" s="42" t="s">
        <v>1730</v>
      </c>
      <c r="H12878" s="1"/>
      <c r="AC12878" s="5">
        <v>45506</v>
      </c>
      <c r="AD12878" s="5" t="s">
        <v>13701</v>
      </c>
      <c r="AE12878" s="5" t="s">
        <v>73</v>
      </c>
      <c r="AF12878">
        <f>MONTH(Table1[[#This Row],[Date Sent]])</f>
        <v>8</v>
      </c>
      <c r="AG12878">
        <f>YEAR(Table1[[#This Row],[Date Sent]])</f>
        <v>2024</v>
      </c>
    </row>
    <row r="12879" spans="1:33" x14ac:dyDescent="0.2">
      <c r="A12879" t="s">
        <v>1578</v>
      </c>
      <c r="B12879" t="s">
        <v>13700</v>
      </c>
      <c r="C12879" s="1">
        <v>27.52</v>
      </c>
      <c r="D12879" s="5">
        <v>45491</v>
      </c>
      <c r="E12879" t="s">
        <v>23</v>
      </c>
      <c r="F12879" s="1" t="s">
        <v>39</v>
      </c>
      <c r="G12879" s="42" t="s">
        <v>13711</v>
      </c>
      <c r="H12879" s="1"/>
      <c r="AC12879" s="5">
        <v>45506</v>
      </c>
      <c r="AD12879" s="5" t="s">
        <v>13701</v>
      </c>
      <c r="AE12879" s="5" t="s">
        <v>73</v>
      </c>
      <c r="AF12879">
        <f>MONTH(Table1[[#This Row],[Date Sent]])</f>
        <v>8</v>
      </c>
      <c r="AG12879">
        <f>YEAR(Table1[[#This Row],[Date Sent]])</f>
        <v>2024</v>
      </c>
    </row>
    <row r="12880" spans="1:33" x14ac:dyDescent="0.2">
      <c r="A12880" t="s">
        <v>370</v>
      </c>
      <c r="B12880" t="s">
        <v>13712</v>
      </c>
      <c r="C12880" s="1">
        <v>5.4</v>
      </c>
      <c r="D12880" s="5">
        <v>45470</v>
      </c>
      <c r="E12880" t="s">
        <v>14</v>
      </c>
      <c r="F12880" s="1" t="s">
        <v>4</v>
      </c>
      <c r="G12880" s="42" t="s">
        <v>13713</v>
      </c>
      <c r="H12880" s="1"/>
      <c r="AC12880" s="5">
        <v>45506</v>
      </c>
      <c r="AD12880" s="5" t="s">
        <v>13714</v>
      </c>
      <c r="AE12880" s="5" t="s">
        <v>744</v>
      </c>
      <c r="AF12880">
        <f>MONTH(Table1[[#This Row],[Date Sent]])</f>
        <v>8</v>
      </c>
      <c r="AG12880">
        <f>YEAR(Table1[[#This Row],[Date Sent]])</f>
        <v>2024</v>
      </c>
    </row>
    <row r="12881" spans="1:33" x14ac:dyDescent="0.2">
      <c r="A12881" t="s">
        <v>370</v>
      </c>
      <c r="B12881" t="s">
        <v>13712</v>
      </c>
      <c r="C12881" s="1">
        <v>18.899999999999999</v>
      </c>
      <c r="D12881" s="5">
        <v>45470</v>
      </c>
      <c r="E12881" t="s">
        <v>14</v>
      </c>
      <c r="F12881" s="1" t="s">
        <v>4</v>
      </c>
      <c r="G12881" s="42" t="s">
        <v>13715</v>
      </c>
      <c r="H12881" s="1"/>
      <c r="AC12881" s="5">
        <v>45506</v>
      </c>
      <c r="AD12881" s="5" t="s">
        <v>13714</v>
      </c>
      <c r="AE12881" s="5" t="s">
        <v>744</v>
      </c>
      <c r="AF12881">
        <f>MONTH(Table1[[#This Row],[Date Sent]])</f>
        <v>8</v>
      </c>
      <c r="AG12881">
        <f>YEAR(Table1[[#This Row],[Date Sent]])</f>
        <v>2024</v>
      </c>
    </row>
    <row r="12882" spans="1:33" x14ac:dyDescent="0.2">
      <c r="A12882" t="s">
        <v>370</v>
      </c>
      <c r="B12882" t="s">
        <v>13712</v>
      </c>
      <c r="C12882" s="1">
        <v>15.28</v>
      </c>
      <c r="D12882" s="5">
        <v>45470</v>
      </c>
      <c r="E12882" t="s">
        <v>14</v>
      </c>
      <c r="F12882" s="1" t="s">
        <v>4</v>
      </c>
      <c r="G12882" s="42" t="s">
        <v>13716</v>
      </c>
      <c r="H12882" s="1"/>
      <c r="AC12882" s="5">
        <v>45506</v>
      </c>
      <c r="AD12882" s="5" t="s">
        <v>13714</v>
      </c>
      <c r="AE12882" s="5" t="s">
        <v>744</v>
      </c>
      <c r="AF12882">
        <f>MONTH(Table1[[#This Row],[Date Sent]])</f>
        <v>8</v>
      </c>
      <c r="AG12882">
        <f>YEAR(Table1[[#This Row],[Date Sent]])</f>
        <v>2024</v>
      </c>
    </row>
    <row r="12883" spans="1:33" x14ac:dyDescent="0.2">
      <c r="A12883" t="s">
        <v>370</v>
      </c>
      <c r="B12883" t="s">
        <v>13712</v>
      </c>
      <c r="C12883" s="1">
        <v>10.79</v>
      </c>
      <c r="D12883" s="5">
        <v>45470</v>
      </c>
      <c r="E12883" t="s">
        <v>14</v>
      </c>
      <c r="F12883" s="1" t="s">
        <v>4</v>
      </c>
      <c r="G12883" s="42" t="s">
        <v>13717</v>
      </c>
      <c r="H12883" s="1"/>
      <c r="AC12883" s="5">
        <v>45506</v>
      </c>
      <c r="AD12883" s="5" t="s">
        <v>13714</v>
      </c>
      <c r="AE12883" s="5" t="s">
        <v>744</v>
      </c>
      <c r="AF12883">
        <f>MONTH(Table1[[#This Row],[Date Sent]])</f>
        <v>8</v>
      </c>
      <c r="AG12883">
        <f>YEAR(Table1[[#This Row],[Date Sent]])</f>
        <v>2024</v>
      </c>
    </row>
    <row r="12884" spans="1:33" x14ac:dyDescent="0.2">
      <c r="A12884" t="s">
        <v>370</v>
      </c>
      <c r="B12884" t="s">
        <v>13712</v>
      </c>
      <c r="C12884" s="1">
        <v>4.51</v>
      </c>
      <c r="D12884" s="5">
        <v>45470</v>
      </c>
      <c r="E12884" t="s">
        <v>14</v>
      </c>
      <c r="F12884" s="1" t="s">
        <v>4</v>
      </c>
      <c r="G12884" s="42" t="s">
        <v>13718</v>
      </c>
      <c r="H12884" s="1"/>
      <c r="AC12884" s="5">
        <v>45506</v>
      </c>
      <c r="AD12884" s="5" t="s">
        <v>13714</v>
      </c>
      <c r="AE12884" s="5" t="s">
        <v>744</v>
      </c>
      <c r="AF12884">
        <f>MONTH(Table1[[#This Row],[Date Sent]])</f>
        <v>8</v>
      </c>
      <c r="AG12884">
        <f>YEAR(Table1[[#This Row],[Date Sent]])</f>
        <v>2024</v>
      </c>
    </row>
    <row r="12885" spans="1:33" x14ac:dyDescent="0.2">
      <c r="A12885" t="s">
        <v>370</v>
      </c>
      <c r="B12885" t="s">
        <v>13712</v>
      </c>
      <c r="C12885" s="1">
        <v>168.98</v>
      </c>
      <c r="D12885" s="5">
        <v>45457</v>
      </c>
      <c r="E12885" t="s">
        <v>14</v>
      </c>
      <c r="F12885" s="1" t="s">
        <v>4</v>
      </c>
      <c r="G12885" s="42" t="s">
        <v>13719</v>
      </c>
      <c r="H12885" s="1"/>
      <c r="AC12885" s="5">
        <v>45506</v>
      </c>
      <c r="AD12885" s="5" t="s">
        <v>13714</v>
      </c>
      <c r="AE12885" s="5" t="s">
        <v>744</v>
      </c>
      <c r="AF12885">
        <f>MONTH(Table1[[#This Row],[Date Sent]])</f>
        <v>8</v>
      </c>
      <c r="AG12885">
        <f>YEAR(Table1[[#This Row],[Date Sent]])</f>
        <v>2024</v>
      </c>
    </row>
    <row r="12886" spans="1:33" x14ac:dyDescent="0.2">
      <c r="A12886" t="s">
        <v>346</v>
      </c>
      <c r="B12886" t="s">
        <v>13720</v>
      </c>
      <c r="C12886" s="1">
        <v>217.7</v>
      </c>
      <c r="D12886" s="5">
        <v>45386</v>
      </c>
      <c r="E12886" t="s">
        <v>20</v>
      </c>
      <c r="F12886" s="1" t="s">
        <v>33</v>
      </c>
      <c r="G12886" s="42" t="s">
        <v>13721</v>
      </c>
      <c r="H12886" s="1"/>
      <c r="AC12886" s="5">
        <v>45506</v>
      </c>
      <c r="AD12886" s="5" t="s">
        <v>13608</v>
      </c>
      <c r="AE12886" s="5" t="s">
        <v>294</v>
      </c>
      <c r="AF12886">
        <f>MONTH(Table1[[#This Row],[Date Sent]])</f>
        <v>8</v>
      </c>
      <c r="AG12886">
        <f>YEAR(Table1[[#This Row],[Date Sent]])</f>
        <v>2024</v>
      </c>
    </row>
    <row r="12887" spans="1:33" x14ac:dyDescent="0.2">
      <c r="A12887" t="s">
        <v>243</v>
      </c>
      <c r="B12887" t="s">
        <v>13722</v>
      </c>
      <c r="C12887" s="1">
        <v>53.46</v>
      </c>
      <c r="D12887" s="5">
        <v>45485</v>
      </c>
      <c r="E12887" t="s">
        <v>13</v>
      </c>
      <c r="F12887" s="1" t="s">
        <v>33</v>
      </c>
      <c r="G12887" s="42" t="s">
        <v>13723</v>
      </c>
      <c r="H12887" s="1"/>
      <c r="AC12887" s="5">
        <v>45506</v>
      </c>
      <c r="AD12887" s="5" t="s">
        <v>13724</v>
      </c>
      <c r="AE12887" s="5" t="s">
        <v>313</v>
      </c>
      <c r="AF12887">
        <f>MONTH(Table1[[#This Row],[Date Sent]])</f>
        <v>8</v>
      </c>
      <c r="AG12887">
        <f>YEAR(Table1[[#This Row],[Date Sent]])</f>
        <v>2024</v>
      </c>
    </row>
    <row r="12888" spans="1:33" x14ac:dyDescent="0.2">
      <c r="A12888" t="s">
        <v>68</v>
      </c>
      <c r="B12888" t="s">
        <v>13725</v>
      </c>
      <c r="C12888" s="1">
        <v>300.8</v>
      </c>
      <c r="D12888" s="5">
        <v>45476</v>
      </c>
      <c r="E12888" t="s">
        <v>21</v>
      </c>
      <c r="F12888" s="1" t="s">
        <v>15</v>
      </c>
      <c r="G12888" s="42" t="s">
        <v>13726</v>
      </c>
      <c r="H12888" s="1"/>
      <c r="AC12888" s="5">
        <v>45506</v>
      </c>
      <c r="AD12888" s="5" t="s">
        <v>13727</v>
      </c>
      <c r="AE12888" s="5" t="s">
        <v>313</v>
      </c>
      <c r="AF12888">
        <f>MONTH(Table1[[#This Row],[Date Sent]])</f>
        <v>8</v>
      </c>
      <c r="AG12888">
        <f>YEAR(Table1[[#This Row],[Date Sent]])</f>
        <v>2024</v>
      </c>
    </row>
    <row r="12889" spans="1:33" x14ac:dyDescent="0.2">
      <c r="A12889" t="s">
        <v>68</v>
      </c>
      <c r="B12889" t="s">
        <v>13725</v>
      </c>
      <c r="C12889" s="1">
        <v>15.3</v>
      </c>
      <c r="D12889" s="5">
        <v>45478</v>
      </c>
      <c r="E12889" t="s">
        <v>21</v>
      </c>
      <c r="F12889" s="1" t="s">
        <v>15</v>
      </c>
      <c r="G12889" s="42" t="s">
        <v>13728</v>
      </c>
      <c r="H12889" s="1"/>
      <c r="AC12889" s="5">
        <v>45506</v>
      </c>
      <c r="AD12889" s="5" t="s">
        <v>13727</v>
      </c>
      <c r="AE12889" s="5" t="s">
        <v>313</v>
      </c>
      <c r="AF12889">
        <f>MONTH(Table1[[#This Row],[Date Sent]])</f>
        <v>8</v>
      </c>
      <c r="AG12889">
        <f>YEAR(Table1[[#This Row],[Date Sent]])</f>
        <v>2024</v>
      </c>
    </row>
    <row r="12890" spans="1:33" x14ac:dyDescent="0.2">
      <c r="A12890" t="s">
        <v>68</v>
      </c>
      <c r="B12890" t="s">
        <v>13725</v>
      </c>
      <c r="C12890" s="1">
        <v>18.63</v>
      </c>
      <c r="D12890" s="5">
        <v>45473</v>
      </c>
      <c r="E12890" t="s">
        <v>16</v>
      </c>
      <c r="F12890" s="1" t="s">
        <v>15</v>
      </c>
      <c r="G12890" s="42" t="s">
        <v>13729</v>
      </c>
      <c r="H12890" s="1"/>
      <c r="AC12890" s="5">
        <v>45506</v>
      </c>
      <c r="AD12890" s="5" t="s">
        <v>13727</v>
      </c>
      <c r="AE12890" s="5" t="s">
        <v>313</v>
      </c>
      <c r="AF12890">
        <f>MONTH(Table1[[#This Row],[Date Sent]])</f>
        <v>8</v>
      </c>
      <c r="AG12890">
        <f>YEAR(Table1[[#This Row],[Date Sent]])</f>
        <v>2024</v>
      </c>
    </row>
    <row r="12891" spans="1:33" x14ac:dyDescent="0.2">
      <c r="A12891" t="s">
        <v>68</v>
      </c>
      <c r="B12891" t="s">
        <v>13725</v>
      </c>
      <c r="C12891" s="1">
        <v>73.56</v>
      </c>
      <c r="D12891" s="5">
        <v>45480</v>
      </c>
      <c r="E12891" t="s">
        <v>21</v>
      </c>
      <c r="F12891" s="1" t="s">
        <v>33</v>
      </c>
      <c r="G12891" s="42" t="s">
        <v>13730</v>
      </c>
      <c r="H12891" s="1"/>
      <c r="AC12891" s="5">
        <v>45506</v>
      </c>
      <c r="AD12891" s="5" t="s">
        <v>13727</v>
      </c>
      <c r="AE12891" s="5" t="s">
        <v>313</v>
      </c>
      <c r="AF12891">
        <f>MONTH(Table1[[#This Row],[Date Sent]])</f>
        <v>8</v>
      </c>
      <c r="AG12891">
        <f>YEAR(Table1[[#This Row],[Date Sent]])</f>
        <v>2024</v>
      </c>
    </row>
    <row r="12892" spans="1:33" x14ac:dyDescent="0.2">
      <c r="A12892" t="s">
        <v>68</v>
      </c>
      <c r="B12892" t="s">
        <v>13725</v>
      </c>
      <c r="C12892" s="1">
        <v>337.7</v>
      </c>
      <c r="D12892" s="5">
        <v>45482</v>
      </c>
      <c r="E12892" t="s">
        <v>13</v>
      </c>
      <c r="F12892" s="1" t="s">
        <v>40</v>
      </c>
      <c r="G12892" s="42" t="s">
        <v>13731</v>
      </c>
      <c r="H12892" s="1"/>
      <c r="AC12892" s="5">
        <v>45506</v>
      </c>
      <c r="AD12892" s="5" t="s">
        <v>13727</v>
      </c>
      <c r="AE12892" s="5" t="s">
        <v>313</v>
      </c>
      <c r="AF12892">
        <f>MONTH(Table1[[#This Row],[Date Sent]])</f>
        <v>8</v>
      </c>
      <c r="AG12892">
        <f>YEAR(Table1[[#This Row],[Date Sent]])</f>
        <v>2024</v>
      </c>
    </row>
    <row r="12893" spans="1:33" x14ac:dyDescent="0.2">
      <c r="A12893" t="s">
        <v>68</v>
      </c>
      <c r="B12893" t="s">
        <v>13725</v>
      </c>
      <c r="C12893" s="1">
        <v>193.08</v>
      </c>
      <c r="D12893" s="5">
        <v>45489</v>
      </c>
      <c r="E12893" t="s">
        <v>25</v>
      </c>
      <c r="F12893" s="1" t="s">
        <v>17</v>
      </c>
      <c r="G12893" s="42" t="s">
        <v>13732</v>
      </c>
      <c r="H12893" s="1"/>
      <c r="AC12893" s="5">
        <v>45506</v>
      </c>
      <c r="AD12893" s="5" t="s">
        <v>13727</v>
      </c>
      <c r="AE12893" s="5" t="s">
        <v>313</v>
      </c>
      <c r="AF12893">
        <f>MONTH(Table1[[#This Row],[Date Sent]])</f>
        <v>8</v>
      </c>
      <c r="AG12893">
        <f>YEAR(Table1[[#This Row],[Date Sent]])</f>
        <v>2024</v>
      </c>
    </row>
    <row r="12894" spans="1:33" x14ac:dyDescent="0.2">
      <c r="A12894" t="s">
        <v>440</v>
      </c>
      <c r="B12894" t="s">
        <v>13733</v>
      </c>
      <c r="C12894" s="1">
        <v>58.58</v>
      </c>
      <c r="D12894" s="5">
        <v>45463</v>
      </c>
      <c r="E12894" t="s">
        <v>18</v>
      </c>
      <c r="F12894" s="1" t="s">
        <v>49</v>
      </c>
      <c r="G12894" s="42" t="s">
        <v>13734</v>
      </c>
      <c r="H12894" s="1"/>
      <c r="AC12894" s="5">
        <v>45506</v>
      </c>
      <c r="AD12894" s="5" t="s">
        <v>13735</v>
      </c>
      <c r="AE12894" s="5" t="s">
        <v>140</v>
      </c>
      <c r="AF12894">
        <f>MONTH(Table1[[#This Row],[Date Sent]])</f>
        <v>8</v>
      </c>
      <c r="AG12894">
        <f>YEAR(Table1[[#This Row],[Date Sent]])</f>
        <v>2024</v>
      </c>
    </row>
    <row r="12895" spans="1:33" x14ac:dyDescent="0.2">
      <c r="A12895" t="s">
        <v>440</v>
      </c>
      <c r="B12895" t="s">
        <v>13733</v>
      </c>
      <c r="C12895" s="1">
        <v>263.02999999999997</v>
      </c>
      <c r="D12895" s="5">
        <v>45465</v>
      </c>
      <c r="E12895" t="s">
        <v>21</v>
      </c>
      <c r="F12895" s="1" t="s">
        <v>17</v>
      </c>
      <c r="G12895" s="42" t="s">
        <v>13736</v>
      </c>
      <c r="H12895" s="1"/>
      <c r="AC12895" s="5">
        <v>45506</v>
      </c>
      <c r="AD12895" s="5" t="s">
        <v>13735</v>
      </c>
      <c r="AE12895" s="5" t="s">
        <v>140</v>
      </c>
      <c r="AF12895">
        <f>MONTH(Table1[[#This Row],[Date Sent]])</f>
        <v>8</v>
      </c>
      <c r="AG12895">
        <f>YEAR(Table1[[#This Row],[Date Sent]])</f>
        <v>2024</v>
      </c>
    </row>
    <row r="12896" spans="1:33" x14ac:dyDescent="0.2">
      <c r="A12896" t="s">
        <v>440</v>
      </c>
      <c r="B12896" t="s">
        <v>13733</v>
      </c>
      <c r="C12896" s="1">
        <v>155.84</v>
      </c>
      <c r="D12896" s="5">
        <v>45470</v>
      </c>
      <c r="E12896" t="s">
        <v>33</v>
      </c>
      <c r="F12896" s="1" t="s">
        <v>40</v>
      </c>
      <c r="G12896" s="42" t="s">
        <v>13737</v>
      </c>
      <c r="H12896" s="1"/>
      <c r="AC12896" s="5">
        <v>45506</v>
      </c>
      <c r="AD12896" s="5" t="s">
        <v>13735</v>
      </c>
      <c r="AE12896" s="5" t="s">
        <v>140</v>
      </c>
      <c r="AF12896">
        <f>MONTH(Table1[[#This Row],[Date Sent]])</f>
        <v>8</v>
      </c>
      <c r="AG12896">
        <f>YEAR(Table1[[#This Row],[Date Sent]])</f>
        <v>2024</v>
      </c>
    </row>
    <row r="12897" spans="1:33" x14ac:dyDescent="0.2">
      <c r="A12897" t="s">
        <v>440</v>
      </c>
      <c r="B12897" t="s">
        <v>13733</v>
      </c>
      <c r="C12897" s="1">
        <v>61.32</v>
      </c>
      <c r="D12897" s="5">
        <v>45471</v>
      </c>
      <c r="E12897" t="s">
        <v>33</v>
      </c>
      <c r="F12897" s="1" t="s">
        <v>17</v>
      </c>
      <c r="G12897" s="42" t="s">
        <v>13738</v>
      </c>
      <c r="H12897" s="1"/>
      <c r="AC12897" s="5">
        <v>45506</v>
      </c>
      <c r="AD12897" s="5" t="s">
        <v>13735</v>
      </c>
      <c r="AE12897" s="5" t="s">
        <v>140</v>
      </c>
      <c r="AF12897">
        <f>MONTH(Table1[[#This Row],[Date Sent]])</f>
        <v>8</v>
      </c>
      <c r="AG12897">
        <f>YEAR(Table1[[#This Row],[Date Sent]])</f>
        <v>2024</v>
      </c>
    </row>
    <row r="12898" spans="1:33" x14ac:dyDescent="0.2">
      <c r="A12898" t="s">
        <v>440</v>
      </c>
      <c r="B12898" t="s">
        <v>13733</v>
      </c>
      <c r="C12898" s="1">
        <v>150</v>
      </c>
      <c r="D12898" s="5">
        <v>45483</v>
      </c>
      <c r="E12898" t="s">
        <v>51</v>
      </c>
      <c r="F12898" s="1" t="s">
        <v>46</v>
      </c>
      <c r="G12898" s="42" t="s">
        <v>13739</v>
      </c>
      <c r="H12898" s="1"/>
      <c r="AC12898" s="5">
        <v>45506</v>
      </c>
      <c r="AD12898" s="5" t="s">
        <v>13735</v>
      </c>
      <c r="AE12898" s="5" t="s">
        <v>140</v>
      </c>
      <c r="AF12898">
        <f>MONTH(Table1[[#This Row],[Date Sent]])</f>
        <v>8</v>
      </c>
      <c r="AG12898">
        <f>YEAR(Table1[[#This Row],[Date Sent]])</f>
        <v>2024</v>
      </c>
    </row>
    <row r="12899" spans="1:33" x14ac:dyDescent="0.2">
      <c r="A12899" t="s">
        <v>440</v>
      </c>
      <c r="B12899" t="s">
        <v>13733</v>
      </c>
      <c r="C12899" s="1">
        <v>10.51</v>
      </c>
      <c r="D12899" s="5">
        <v>45484</v>
      </c>
      <c r="E12899" t="s">
        <v>16</v>
      </c>
      <c r="F12899" s="1" t="s">
        <v>15</v>
      </c>
      <c r="G12899" s="42" t="s">
        <v>13740</v>
      </c>
      <c r="H12899" s="1"/>
      <c r="AC12899" s="5">
        <v>45506</v>
      </c>
      <c r="AD12899" s="5" t="s">
        <v>13735</v>
      </c>
      <c r="AE12899" s="5" t="s">
        <v>140</v>
      </c>
      <c r="AF12899">
        <f>MONTH(Table1[[#This Row],[Date Sent]])</f>
        <v>8</v>
      </c>
      <c r="AG12899">
        <f>YEAR(Table1[[#This Row],[Date Sent]])</f>
        <v>2024</v>
      </c>
    </row>
    <row r="12900" spans="1:33" x14ac:dyDescent="0.2">
      <c r="A12900" t="s">
        <v>440</v>
      </c>
      <c r="B12900" t="s">
        <v>13733</v>
      </c>
      <c r="C12900" s="1">
        <v>3.51</v>
      </c>
      <c r="D12900" s="5">
        <v>45484</v>
      </c>
      <c r="E12900" t="s">
        <v>33</v>
      </c>
      <c r="F12900" s="1" t="s">
        <v>15</v>
      </c>
      <c r="G12900" s="42" t="s">
        <v>13741</v>
      </c>
      <c r="H12900" s="1"/>
      <c r="AC12900" s="5">
        <v>45506</v>
      </c>
      <c r="AD12900" s="5" t="s">
        <v>13735</v>
      </c>
      <c r="AE12900" s="5" t="s">
        <v>140</v>
      </c>
      <c r="AF12900">
        <f>MONTH(Table1[[#This Row],[Date Sent]])</f>
        <v>8</v>
      </c>
      <c r="AG12900">
        <f>YEAR(Table1[[#This Row],[Date Sent]])</f>
        <v>2024</v>
      </c>
    </row>
    <row r="12901" spans="1:33" x14ac:dyDescent="0.2">
      <c r="A12901" t="s">
        <v>813</v>
      </c>
      <c r="B12901" t="s">
        <v>13742</v>
      </c>
      <c r="C12901" s="1">
        <v>683.9</v>
      </c>
      <c r="D12901" s="5">
        <v>45462</v>
      </c>
      <c r="E12901" t="s">
        <v>21</v>
      </c>
      <c r="F12901" s="1" t="s">
        <v>33</v>
      </c>
      <c r="G12901" s="42" t="s">
        <v>13743</v>
      </c>
      <c r="H12901" s="1"/>
      <c r="AC12901" s="5">
        <v>45506</v>
      </c>
      <c r="AD12901" s="5" t="s">
        <v>13196</v>
      </c>
      <c r="AE12901" s="5" t="s">
        <v>475</v>
      </c>
      <c r="AF12901">
        <f>MONTH(Table1[[#This Row],[Date Sent]])</f>
        <v>8</v>
      </c>
      <c r="AG12901">
        <f>YEAR(Table1[[#This Row],[Date Sent]])</f>
        <v>2024</v>
      </c>
    </row>
    <row r="12902" spans="1:33" x14ac:dyDescent="0.2">
      <c r="A12902" t="s">
        <v>482</v>
      </c>
      <c r="B12902" t="s">
        <v>13744</v>
      </c>
      <c r="C12902" s="1">
        <v>30.43</v>
      </c>
      <c r="D12902" s="5">
        <v>45483</v>
      </c>
      <c r="E12902" t="s">
        <v>17</v>
      </c>
      <c r="F12902" s="1" t="s">
        <v>39</v>
      </c>
      <c r="G12902" s="42" t="s">
        <v>13745</v>
      </c>
      <c r="H12902" s="1"/>
      <c r="AC12902" s="5">
        <v>45506</v>
      </c>
      <c r="AD12902" s="5" t="s">
        <v>13354</v>
      </c>
      <c r="AE12902" s="5" t="s">
        <v>475</v>
      </c>
      <c r="AF12902">
        <f>MONTH(Table1[[#This Row],[Date Sent]])</f>
        <v>8</v>
      </c>
      <c r="AG12902">
        <f>YEAR(Table1[[#This Row],[Date Sent]])</f>
        <v>2024</v>
      </c>
    </row>
    <row r="12903" spans="1:33" x14ac:dyDescent="0.2">
      <c r="A12903" t="s">
        <v>482</v>
      </c>
      <c r="B12903" t="s">
        <v>13744</v>
      </c>
      <c r="C12903" s="1">
        <v>321.79000000000002</v>
      </c>
      <c r="D12903" s="5">
        <v>45489</v>
      </c>
      <c r="E12903" t="s">
        <v>33</v>
      </c>
      <c r="F12903" s="1" t="s">
        <v>21</v>
      </c>
      <c r="G12903" s="42" t="s">
        <v>4337</v>
      </c>
      <c r="H12903" s="1"/>
      <c r="AC12903" s="5">
        <v>45506</v>
      </c>
      <c r="AD12903" s="5" t="s">
        <v>13354</v>
      </c>
      <c r="AE12903" s="5" t="s">
        <v>475</v>
      </c>
      <c r="AF12903">
        <f>MONTH(Table1[[#This Row],[Date Sent]])</f>
        <v>8</v>
      </c>
      <c r="AG12903">
        <f>YEAR(Table1[[#This Row],[Date Sent]])</f>
        <v>2024</v>
      </c>
    </row>
    <row r="12904" spans="1:33" x14ac:dyDescent="0.2">
      <c r="A12904" t="s">
        <v>482</v>
      </c>
      <c r="B12904" t="s">
        <v>13744</v>
      </c>
      <c r="C12904" s="1">
        <v>333.62</v>
      </c>
      <c r="D12904" s="5">
        <v>45494</v>
      </c>
      <c r="E12904" t="s">
        <v>21</v>
      </c>
      <c r="F12904" s="1" t="s">
        <v>39</v>
      </c>
      <c r="G12904" s="42" t="s">
        <v>3673</v>
      </c>
      <c r="H12904" s="1"/>
      <c r="AC12904" s="5">
        <v>45506</v>
      </c>
      <c r="AD12904" s="5" t="s">
        <v>13354</v>
      </c>
      <c r="AE12904" s="5" t="s">
        <v>475</v>
      </c>
      <c r="AF12904">
        <f>MONTH(Table1[[#This Row],[Date Sent]])</f>
        <v>8</v>
      </c>
      <c r="AG12904">
        <f>YEAR(Table1[[#This Row],[Date Sent]])</f>
        <v>2024</v>
      </c>
    </row>
    <row r="12905" spans="1:33" x14ac:dyDescent="0.2">
      <c r="A12905" t="s">
        <v>1868</v>
      </c>
      <c r="B12905" t="s">
        <v>13746</v>
      </c>
      <c r="C12905" s="1">
        <v>31.04</v>
      </c>
      <c r="D12905" s="5">
        <v>45490</v>
      </c>
      <c r="E12905" t="s">
        <v>21</v>
      </c>
      <c r="F12905" s="1" t="s">
        <v>33</v>
      </c>
      <c r="G12905" s="42" t="s">
        <v>13747</v>
      </c>
      <c r="H12905" s="1"/>
      <c r="AC12905" s="5">
        <v>45506</v>
      </c>
      <c r="AD12905" s="5" t="s">
        <v>13488</v>
      </c>
      <c r="AE12905" s="5" t="s">
        <v>198</v>
      </c>
      <c r="AF12905">
        <f>MONTH(Table1[[#This Row],[Date Sent]])</f>
        <v>8</v>
      </c>
      <c r="AG12905">
        <f>YEAR(Table1[[#This Row],[Date Sent]])</f>
        <v>2024</v>
      </c>
    </row>
    <row r="12906" spans="1:33" x14ac:dyDescent="0.2">
      <c r="A12906" t="s">
        <v>2158</v>
      </c>
      <c r="B12906" t="s">
        <v>13748</v>
      </c>
      <c r="C12906" s="1">
        <v>229.35</v>
      </c>
      <c r="D12906" s="5">
        <v>45479</v>
      </c>
      <c r="E12906" t="s">
        <v>21</v>
      </c>
      <c r="F12906" s="1" t="s">
        <v>33</v>
      </c>
      <c r="G12906" s="42" t="s">
        <v>13749</v>
      </c>
      <c r="H12906" s="1"/>
      <c r="AC12906" s="5">
        <v>45506</v>
      </c>
      <c r="AD12906" s="5" t="s">
        <v>13750</v>
      </c>
      <c r="AE12906" s="5" t="s">
        <v>140</v>
      </c>
      <c r="AF12906">
        <f>MONTH(Table1[[#This Row],[Date Sent]])</f>
        <v>8</v>
      </c>
      <c r="AG12906">
        <f>YEAR(Table1[[#This Row],[Date Sent]])</f>
        <v>2024</v>
      </c>
    </row>
    <row r="12907" spans="1:33" x14ac:dyDescent="0.2">
      <c r="A12907" t="s">
        <v>2158</v>
      </c>
      <c r="B12907" t="s">
        <v>13748</v>
      </c>
      <c r="C12907" s="1">
        <v>383.75</v>
      </c>
      <c r="D12907" s="5">
        <v>45484</v>
      </c>
      <c r="E12907" t="s">
        <v>27</v>
      </c>
      <c r="F12907" s="1" t="s">
        <v>8</v>
      </c>
      <c r="G12907" s="42" t="s">
        <v>13751</v>
      </c>
      <c r="H12907" s="1"/>
      <c r="AC12907" s="5">
        <v>45506</v>
      </c>
      <c r="AD12907" s="5" t="s">
        <v>13750</v>
      </c>
      <c r="AE12907" s="5" t="s">
        <v>140</v>
      </c>
      <c r="AF12907">
        <f>MONTH(Table1[[#This Row],[Date Sent]])</f>
        <v>8</v>
      </c>
      <c r="AG12907">
        <f>YEAR(Table1[[#This Row],[Date Sent]])</f>
        <v>2024</v>
      </c>
    </row>
    <row r="12908" spans="1:33" x14ac:dyDescent="0.2">
      <c r="A12908" t="s">
        <v>211</v>
      </c>
      <c r="B12908" t="s">
        <v>13752</v>
      </c>
      <c r="C12908" s="1">
        <v>155.65</v>
      </c>
      <c r="D12908" s="5">
        <v>45436</v>
      </c>
      <c r="E12908" t="s">
        <v>25</v>
      </c>
      <c r="F12908" s="1" t="s">
        <v>39</v>
      </c>
      <c r="G12908" s="42" t="s">
        <v>6067</v>
      </c>
      <c r="H12908" s="1"/>
      <c r="AC12908" s="5">
        <v>45506</v>
      </c>
      <c r="AD12908" s="5" t="s">
        <v>13753</v>
      </c>
      <c r="AE12908" s="5" t="s">
        <v>73</v>
      </c>
      <c r="AF12908">
        <f>MONTH(Table1[[#This Row],[Date Sent]])</f>
        <v>8</v>
      </c>
      <c r="AG12908">
        <f>YEAR(Table1[[#This Row],[Date Sent]])</f>
        <v>2024</v>
      </c>
    </row>
    <row r="12909" spans="1:33" x14ac:dyDescent="0.2">
      <c r="A12909" t="s">
        <v>499</v>
      </c>
      <c r="B12909" t="s">
        <v>13754</v>
      </c>
      <c r="C12909" s="1">
        <v>16.190000000000001</v>
      </c>
      <c r="D12909" s="5">
        <v>45447</v>
      </c>
      <c r="E12909" t="s">
        <v>8</v>
      </c>
      <c r="F12909" s="1" t="s">
        <v>15</v>
      </c>
      <c r="G12909" s="42" t="s">
        <v>13755</v>
      </c>
      <c r="H12909" s="1"/>
      <c r="AC12909" s="5">
        <v>45506</v>
      </c>
      <c r="AD12909" s="5" t="s">
        <v>13756</v>
      </c>
      <c r="AE12909" s="5" t="s">
        <v>182</v>
      </c>
      <c r="AF12909">
        <f>MONTH(Table1[[#This Row],[Date Sent]])</f>
        <v>8</v>
      </c>
      <c r="AG12909">
        <f>YEAR(Table1[[#This Row],[Date Sent]])</f>
        <v>2024</v>
      </c>
    </row>
    <row r="12910" spans="1:33" x14ac:dyDescent="0.2">
      <c r="A12910" t="s">
        <v>9842</v>
      </c>
      <c r="B12910" t="s">
        <v>13101</v>
      </c>
      <c r="C12910" s="1">
        <v>4.54</v>
      </c>
      <c r="D12910" s="5">
        <v>45468</v>
      </c>
      <c r="E12910" t="s">
        <v>33</v>
      </c>
      <c r="F12910" s="1" t="s">
        <v>39</v>
      </c>
      <c r="G12910" s="42" t="s">
        <v>13757</v>
      </c>
      <c r="H12910" s="1"/>
      <c r="AC12910" s="5">
        <v>45506</v>
      </c>
      <c r="AD12910" s="5" t="s">
        <v>13758</v>
      </c>
      <c r="AE12910" s="5" t="s">
        <v>243</v>
      </c>
      <c r="AF12910">
        <f>MONTH(Table1[[#This Row],[Date Sent]])</f>
        <v>8</v>
      </c>
      <c r="AG12910">
        <f>YEAR(Table1[[#This Row],[Date Sent]])</f>
        <v>2024</v>
      </c>
    </row>
    <row r="12911" spans="1:33" x14ac:dyDescent="0.2">
      <c r="A12911" t="s">
        <v>9842</v>
      </c>
      <c r="B12911" t="s">
        <v>13101</v>
      </c>
      <c r="C12911" s="1">
        <v>9.5</v>
      </c>
      <c r="D12911" s="5">
        <v>45469</v>
      </c>
      <c r="E12911" t="s">
        <v>33</v>
      </c>
      <c r="F12911" s="1" t="s">
        <v>39</v>
      </c>
      <c r="G12911" s="42" t="s">
        <v>13759</v>
      </c>
      <c r="H12911" s="1"/>
      <c r="AC12911" s="5">
        <v>45506</v>
      </c>
      <c r="AD12911" s="5" t="s">
        <v>13758</v>
      </c>
      <c r="AE12911" s="5" t="s">
        <v>243</v>
      </c>
      <c r="AF12911">
        <f>MONTH(Table1[[#This Row],[Date Sent]])</f>
        <v>8</v>
      </c>
      <c r="AG12911">
        <f>YEAR(Table1[[#This Row],[Date Sent]])</f>
        <v>2024</v>
      </c>
    </row>
    <row r="12912" spans="1:33" x14ac:dyDescent="0.2">
      <c r="A12912" t="s">
        <v>9842</v>
      </c>
      <c r="B12912" t="s">
        <v>13101</v>
      </c>
      <c r="C12912" s="1">
        <v>756.13</v>
      </c>
      <c r="D12912" s="5">
        <v>45472</v>
      </c>
      <c r="E12912" t="s">
        <v>33</v>
      </c>
      <c r="F12912" s="1" t="s">
        <v>16</v>
      </c>
      <c r="G12912" s="42" t="s">
        <v>13760</v>
      </c>
      <c r="H12912" s="1"/>
      <c r="AC12912" s="5">
        <v>45506</v>
      </c>
      <c r="AD12912" s="5" t="s">
        <v>13758</v>
      </c>
      <c r="AE12912" s="5" t="s">
        <v>243</v>
      </c>
      <c r="AF12912">
        <f>MONTH(Table1[[#This Row],[Date Sent]])</f>
        <v>8</v>
      </c>
      <c r="AG12912">
        <f>YEAR(Table1[[#This Row],[Date Sent]])</f>
        <v>2024</v>
      </c>
    </row>
    <row r="12913" spans="1:33" x14ac:dyDescent="0.2">
      <c r="A12913" t="s">
        <v>9842</v>
      </c>
      <c r="B12913" t="s">
        <v>13101</v>
      </c>
      <c r="C12913" s="1">
        <v>15.3</v>
      </c>
      <c r="D12913" s="5">
        <v>45476</v>
      </c>
      <c r="E12913" t="s">
        <v>33</v>
      </c>
      <c r="F12913" s="1" t="s">
        <v>39</v>
      </c>
      <c r="G12913" s="42" t="s">
        <v>13761</v>
      </c>
      <c r="H12913" s="1"/>
      <c r="AC12913" s="5">
        <v>45506</v>
      </c>
      <c r="AD12913" s="5" t="s">
        <v>13758</v>
      </c>
      <c r="AE12913" s="5" t="s">
        <v>243</v>
      </c>
      <c r="AF12913">
        <f>MONTH(Table1[[#This Row],[Date Sent]])</f>
        <v>8</v>
      </c>
      <c r="AG12913">
        <f>YEAR(Table1[[#This Row],[Date Sent]])</f>
        <v>2024</v>
      </c>
    </row>
    <row r="12914" spans="1:33" x14ac:dyDescent="0.2">
      <c r="A12914" t="s">
        <v>9842</v>
      </c>
      <c r="B12914" t="s">
        <v>13101</v>
      </c>
      <c r="C12914" s="1">
        <v>10.91</v>
      </c>
      <c r="D12914" s="5">
        <v>45479</v>
      </c>
      <c r="E12914" t="s">
        <v>33</v>
      </c>
      <c r="F12914" s="1" t="s">
        <v>21</v>
      </c>
      <c r="G12914" s="42" t="s">
        <v>13762</v>
      </c>
      <c r="H12914" s="1"/>
      <c r="AC12914" s="5">
        <v>45506</v>
      </c>
      <c r="AD12914" s="5" t="s">
        <v>13758</v>
      </c>
      <c r="AE12914" s="5" t="s">
        <v>243</v>
      </c>
      <c r="AF12914">
        <f>MONTH(Table1[[#This Row],[Date Sent]])</f>
        <v>8</v>
      </c>
      <c r="AG12914">
        <f>YEAR(Table1[[#This Row],[Date Sent]])</f>
        <v>2024</v>
      </c>
    </row>
    <row r="12915" spans="1:33" x14ac:dyDescent="0.2">
      <c r="A12915" t="s">
        <v>9842</v>
      </c>
      <c r="B12915" t="s">
        <v>13101</v>
      </c>
      <c r="C12915" s="1">
        <v>12.66</v>
      </c>
      <c r="D12915" s="5">
        <v>45488</v>
      </c>
      <c r="E12915" t="s">
        <v>12</v>
      </c>
      <c r="F12915" s="1" t="s">
        <v>15</v>
      </c>
      <c r="G12915" s="42" t="s">
        <v>3055</v>
      </c>
      <c r="H12915" s="1"/>
      <c r="AC12915" s="5">
        <v>45506</v>
      </c>
      <c r="AD12915" s="5" t="s">
        <v>13758</v>
      </c>
      <c r="AE12915" s="5" t="s">
        <v>243</v>
      </c>
      <c r="AF12915">
        <f>MONTH(Table1[[#This Row],[Date Sent]])</f>
        <v>8</v>
      </c>
      <c r="AG12915">
        <f>YEAR(Table1[[#This Row],[Date Sent]])</f>
        <v>2024</v>
      </c>
    </row>
    <row r="12916" spans="1:33" x14ac:dyDescent="0.2">
      <c r="A12916" t="s">
        <v>2909</v>
      </c>
      <c r="B12916" t="s">
        <v>13046</v>
      </c>
      <c r="C12916" s="1">
        <v>23.42</v>
      </c>
      <c r="D12916" s="5">
        <v>45460</v>
      </c>
      <c r="E12916" t="s">
        <v>24</v>
      </c>
      <c r="F12916" s="1" t="s">
        <v>18</v>
      </c>
      <c r="G12916" s="42" t="s">
        <v>13763</v>
      </c>
      <c r="H12916" s="1"/>
      <c r="AC12916" s="5">
        <v>45506</v>
      </c>
      <c r="AD12916" s="5" t="s">
        <v>13764</v>
      </c>
      <c r="AE12916" s="5" t="s">
        <v>313</v>
      </c>
      <c r="AF12916">
        <f>MONTH(Table1[[#This Row],[Date Sent]])</f>
        <v>8</v>
      </c>
      <c r="AG12916">
        <f>YEAR(Table1[[#This Row],[Date Sent]])</f>
        <v>2024</v>
      </c>
    </row>
    <row r="12917" spans="1:33" x14ac:dyDescent="0.2">
      <c r="A12917" t="s">
        <v>2909</v>
      </c>
      <c r="B12917" t="s">
        <v>13046</v>
      </c>
      <c r="C12917" s="1">
        <v>33.57</v>
      </c>
      <c r="D12917" s="5">
        <v>45465</v>
      </c>
      <c r="E12917" t="s">
        <v>24</v>
      </c>
      <c r="F12917" s="1" t="s">
        <v>18</v>
      </c>
      <c r="G12917" s="42" t="s">
        <v>1871</v>
      </c>
      <c r="H12917" s="1"/>
      <c r="AC12917" s="5">
        <v>45506</v>
      </c>
      <c r="AD12917" s="5" t="s">
        <v>13764</v>
      </c>
      <c r="AE12917" s="5" t="s">
        <v>313</v>
      </c>
      <c r="AF12917">
        <f>MONTH(Table1[[#This Row],[Date Sent]])</f>
        <v>8</v>
      </c>
      <c r="AG12917">
        <f>YEAR(Table1[[#This Row],[Date Sent]])</f>
        <v>2024</v>
      </c>
    </row>
    <row r="12918" spans="1:33" x14ac:dyDescent="0.2">
      <c r="A12918" t="s">
        <v>2909</v>
      </c>
      <c r="B12918" t="s">
        <v>13046</v>
      </c>
      <c r="C12918" s="1">
        <v>27.35</v>
      </c>
      <c r="D12918" s="5">
        <v>45484</v>
      </c>
      <c r="E12918" t="s">
        <v>21</v>
      </c>
      <c r="F12918" s="1" t="s">
        <v>15</v>
      </c>
      <c r="G12918" s="42" t="s">
        <v>1773</v>
      </c>
      <c r="H12918" s="1"/>
      <c r="AC12918" s="5">
        <v>45506</v>
      </c>
      <c r="AD12918" s="5" t="s">
        <v>13764</v>
      </c>
      <c r="AE12918" s="5" t="s">
        <v>313</v>
      </c>
      <c r="AF12918">
        <f>MONTH(Table1[[#This Row],[Date Sent]])</f>
        <v>8</v>
      </c>
      <c r="AG12918">
        <f>YEAR(Table1[[#This Row],[Date Sent]])</f>
        <v>2024</v>
      </c>
    </row>
    <row r="12919" spans="1:33" x14ac:dyDescent="0.2">
      <c r="A12919" t="s">
        <v>2909</v>
      </c>
      <c r="B12919" t="s">
        <v>13046</v>
      </c>
      <c r="C12919" s="1">
        <v>67.72</v>
      </c>
      <c r="D12919" s="5">
        <v>45462</v>
      </c>
      <c r="E12919" t="s">
        <v>21</v>
      </c>
      <c r="F12919" s="1" t="s">
        <v>15</v>
      </c>
      <c r="G12919" s="42" t="s">
        <v>1029</v>
      </c>
      <c r="H12919" s="1"/>
      <c r="AC12919" s="5">
        <v>45506</v>
      </c>
      <c r="AD12919" s="5" t="s">
        <v>13764</v>
      </c>
      <c r="AE12919" s="5" t="s">
        <v>313</v>
      </c>
      <c r="AF12919">
        <f>MONTH(Table1[[#This Row],[Date Sent]])</f>
        <v>8</v>
      </c>
      <c r="AG12919">
        <f>YEAR(Table1[[#This Row],[Date Sent]])</f>
        <v>2024</v>
      </c>
    </row>
    <row r="12920" spans="1:33" x14ac:dyDescent="0.2">
      <c r="A12920" t="s">
        <v>7621</v>
      </c>
      <c r="B12920" t="s">
        <v>13045</v>
      </c>
      <c r="C12920" s="1">
        <v>7.39</v>
      </c>
      <c r="D12920" s="5">
        <v>45468</v>
      </c>
      <c r="E12920" t="s">
        <v>25</v>
      </c>
      <c r="F12920" s="1" t="s">
        <v>33</v>
      </c>
      <c r="G12920" s="42" t="s">
        <v>13765</v>
      </c>
      <c r="H12920" s="1"/>
      <c r="AC12920" s="5">
        <v>45506</v>
      </c>
      <c r="AD12920" s="5" t="s">
        <v>13766</v>
      </c>
      <c r="AE12920" s="5" t="s">
        <v>313</v>
      </c>
      <c r="AF12920">
        <f>MONTH(Table1[[#This Row],[Date Sent]])</f>
        <v>8</v>
      </c>
      <c r="AG12920">
        <f>YEAR(Table1[[#This Row],[Date Sent]])</f>
        <v>2024</v>
      </c>
    </row>
    <row r="12921" spans="1:33" x14ac:dyDescent="0.2">
      <c r="A12921" t="s">
        <v>7621</v>
      </c>
      <c r="B12921" t="s">
        <v>13045</v>
      </c>
      <c r="C12921" s="1">
        <v>42.38</v>
      </c>
      <c r="D12921" s="5">
        <v>45471</v>
      </c>
      <c r="E12921" t="s">
        <v>21</v>
      </c>
      <c r="F12921" s="1" t="s">
        <v>15</v>
      </c>
      <c r="G12921" s="42" t="s">
        <v>1029</v>
      </c>
      <c r="H12921" s="1"/>
      <c r="AC12921" s="5">
        <v>45506</v>
      </c>
      <c r="AD12921" s="5" t="s">
        <v>13766</v>
      </c>
      <c r="AE12921" s="5" t="s">
        <v>313</v>
      </c>
      <c r="AF12921">
        <f>MONTH(Table1[[#This Row],[Date Sent]])</f>
        <v>8</v>
      </c>
      <c r="AG12921">
        <f>YEAR(Table1[[#This Row],[Date Sent]])</f>
        <v>2024</v>
      </c>
    </row>
    <row r="12922" spans="1:33" x14ac:dyDescent="0.2">
      <c r="A12922" t="s">
        <v>947</v>
      </c>
      <c r="B12922" t="s">
        <v>13000</v>
      </c>
      <c r="C12922" s="1">
        <v>108.97</v>
      </c>
      <c r="D12922" s="5">
        <v>45471</v>
      </c>
      <c r="E12922" t="s">
        <v>33</v>
      </c>
      <c r="F12922" s="1" t="s">
        <v>17</v>
      </c>
      <c r="G12922" s="42" t="s">
        <v>4443</v>
      </c>
      <c r="H12922" s="1"/>
      <c r="AC12922" s="5">
        <v>45506</v>
      </c>
      <c r="AD12922" s="5" t="s">
        <v>13767</v>
      </c>
      <c r="AE12922" s="5" t="s">
        <v>73</v>
      </c>
      <c r="AF12922">
        <f>MONTH(Table1[[#This Row],[Date Sent]])</f>
        <v>8</v>
      </c>
      <c r="AG12922">
        <f>YEAR(Table1[[#This Row],[Date Sent]])</f>
        <v>2024</v>
      </c>
    </row>
    <row r="12923" spans="1:33" x14ac:dyDescent="0.2">
      <c r="A12923" t="s">
        <v>11565</v>
      </c>
      <c r="B12923" t="s">
        <v>13001</v>
      </c>
      <c r="C12923" s="1">
        <v>111.15</v>
      </c>
      <c r="D12923" s="5">
        <v>45447</v>
      </c>
      <c r="E12923" t="s">
        <v>21</v>
      </c>
      <c r="F12923" s="1" t="s">
        <v>33</v>
      </c>
      <c r="G12923" s="42" t="s">
        <v>13768</v>
      </c>
      <c r="H12923" s="1"/>
      <c r="AC12923" s="5">
        <v>45506</v>
      </c>
      <c r="AD12923" s="5" t="s">
        <v>13769</v>
      </c>
      <c r="AE12923" s="5" t="s">
        <v>73</v>
      </c>
      <c r="AF12923">
        <f>MONTH(Table1[[#This Row],[Date Sent]])</f>
        <v>8</v>
      </c>
      <c r="AG12923">
        <f>YEAR(Table1[[#This Row],[Date Sent]])</f>
        <v>2024</v>
      </c>
    </row>
    <row r="12924" spans="1:33" x14ac:dyDescent="0.2">
      <c r="A12924" t="s">
        <v>11565</v>
      </c>
      <c r="B12924" t="s">
        <v>13001</v>
      </c>
      <c r="C12924" s="1">
        <v>5.36</v>
      </c>
      <c r="D12924" s="5">
        <v>45457</v>
      </c>
      <c r="E12924" t="s">
        <v>21</v>
      </c>
      <c r="F12924" s="1" t="s">
        <v>18</v>
      </c>
      <c r="G12924" s="42" t="s">
        <v>984</v>
      </c>
      <c r="H12924" s="1"/>
      <c r="AC12924" s="5">
        <v>45506</v>
      </c>
      <c r="AD12924" s="5" t="s">
        <v>13769</v>
      </c>
      <c r="AE12924" s="5" t="s">
        <v>73</v>
      </c>
      <c r="AF12924">
        <f>MONTH(Table1[[#This Row],[Date Sent]])</f>
        <v>8</v>
      </c>
      <c r="AG12924">
        <f>YEAR(Table1[[#This Row],[Date Sent]])</f>
        <v>2024</v>
      </c>
    </row>
    <row r="12925" spans="1:33" x14ac:dyDescent="0.2">
      <c r="A12925" t="s">
        <v>11565</v>
      </c>
      <c r="B12925" t="s">
        <v>13001</v>
      </c>
      <c r="C12925" s="1">
        <v>79.069999999999993</v>
      </c>
      <c r="D12925" s="5">
        <v>45471</v>
      </c>
      <c r="E12925" t="s">
        <v>21</v>
      </c>
      <c r="F12925" s="1" t="s">
        <v>33</v>
      </c>
      <c r="G12925" s="42" t="s">
        <v>13770</v>
      </c>
      <c r="H12925" s="1"/>
      <c r="AC12925" s="5">
        <v>45506</v>
      </c>
      <c r="AD12925" s="5" t="s">
        <v>13769</v>
      </c>
      <c r="AE12925" s="5" t="s">
        <v>73</v>
      </c>
      <c r="AF12925">
        <f>MONTH(Table1[[#This Row],[Date Sent]])</f>
        <v>8</v>
      </c>
      <c r="AG12925">
        <f>YEAR(Table1[[#This Row],[Date Sent]])</f>
        <v>2024</v>
      </c>
    </row>
    <row r="12926" spans="1:33" x14ac:dyDescent="0.2">
      <c r="A12926" t="s">
        <v>501</v>
      </c>
      <c r="B12926" t="s">
        <v>11639</v>
      </c>
      <c r="C12926" s="1">
        <v>44.59</v>
      </c>
      <c r="D12926" s="5">
        <v>45462</v>
      </c>
      <c r="E12926" t="s">
        <v>18</v>
      </c>
      <c r="F12926" s="1" t="s">
        <v>15</v>
      </c>
      <c r="G12926" s="42" t="s">
        <v>13771</v>
      </c>
      <c r="H12926" s="1"/>
      <c r="AC12926" s="5">
        <v>45506</v>
      </c>
      <c r="AD12926" s="5" t="s">
        <v>13772</v>
      </c>
      <c r="AE12926" s="5" t="s">
        <v>156</v>
      </c>
      <c r="AF12926">
        <f>MONTH(Table1[[#This Row],[Date Sent]])</f>
        <v>8</v>
      </c>
      <c r="AG12926">
        <f>YEAR(Table1[[#This Row],[Date Sent]])</f>
        <v>2024</v>
      </c>
    </row>
    <row r="12927" spans="1:33" x14ac:dyDescent="0.2">
      <c r="A12927" t="s">
        <v>501</v>
      </c>
      <c r="B12927" t="s">
        <v>11639</v>
      </c>
      <c r="C12927" s="1">
        <v>238.65</v>
      </c>
      <c r="D12927" s="5">
        <v>45470</v>
      </c>
      <c r="E12927" t="s">
        <v>8</v>
      </c>
      <c r="F12927" s="1" t="s">
        <v>39</v>
      </c>
      <c r="G12927" s="42" t="s">
        <v>13773</v>
      </c>
      <c r="H12927" s="1"/>
      <c r="AC12927" s="5">
        <v>45506</v>
      </c>
      <c r="AD12927" s="5" t="s">
        <v>13772</v>
      </c>
      <c r="AE12927" s="5" t="s">
        <v>156</v>
      </c>
      <c r="AF12927">
        <f>MONTH(Table1[[#This Row],[Date Sent]])</f>
        <v>8</v>
      </c>
      <c r="AG12927">
        <f>YEAR(Table1[[#This Row],[Date Sent]])</f>
        <v>2024</v>
      </c>
    </row>
    <row r="12928" spans="1:33" x14ac:dyDescent="0.2">
      <c r="A12928" t="s">
        <v>501</v>
      </c>
      <c r="B12928" t="s">
        <v>11639</v>
      </c>
      <c r="C12928" s="1">
        <v>119.04</v>
      </c>
      <c r="D12928" s="5">
        <v>45479</v>
      </c>
      <c r="E12928" t="s">
        <v>21</v>
      </c>
      <c r="F12928" s="1" t="s">
        <v>17</v>
      </c>
      <c r="G12928" s="42" t="s">
        <v>13774</v>
      </c>
      <c r="H12928" s="1"/>
      <c r="AC12928" s="5">
        <v>45506</v>
      </c>
      <c r="AD12928" s="5" t="s">
        <v>13772</v>
      </c>
      <c r="AE12928" s="5" t="s">
        <v>156</v>
      </c>
      <c r="AF12928">
        <f>MONTH(Table1[[#This Row],[Date Sent]])</f>
        <v>8</v>
      </c>
      <c r="AG12928">
        <f>YEAR(Table1[[#This Row],[Date Sent]])</f>
        <v>2024</v>
      </c>
    </row>
    <row r="12929" spans="1:33" x14ac:dyDescent="0.2">
      <c r="A12929" t="s">
        <v>501</v>
      </c>
      <c r="B12929" t="s">
        <v>11639</v>
      </c>
      <c r="C12929" s="1">
        <v>33.11</v>
      </c>
      <c r="D12929" s="5">
        <v>45481</v>
      </c>
      <c r="E12929" t="s">
        <v>13</v>
      </c>
      <c r="F12929" s="1" t="s">
        <v>918</v>
      </c>
      <c r="G12929" s="42" t="s">
        <v>13775</v>
      </c>
      <c r="H12929" s="1"/>
      <c r="AC12929" s="5">
        <v>45506</v>
      </c>
      <c r="AD12929" s="5" t="s">
        <v>13772</v>
      </c>
      <c r="AE12929" s="5" t="s">
        <v>156</v>
      </c>
      <c r="AF12929">
        <f>MONTH(Table1[[#This Row],[Date Sent]])</f>
        <v>8</v>
      </c>
      <c r="AG12929">
        <f>YEAR(Table1[[#This Row],[Date Sent]])</f>
        <v>2024</v>
      </c>
    </row>
    <row r="12930" spans="1:33" x14ac:dyDescent="0.2">
      <c r="A12930" t="s">
        <v>11643</v>
      </c>
      <c r="B12930" t="s">
        <v>13776</v>
      </c>
      <c r="C12930" s="1">
        <v>50.54</v>
      </c>
      <c r="D12930" s="5">
        <v>45485</v>
      </c>
      <c r="E12930" t="s">
        <v>14</v>
      </c>
      <c r="F12930" s="1" t="s">
        <v>24</v>
      </c>
      <c r="G12930" s="42" t="s">
        <v>13777</v>
      </c>
      <c r="H12930" s="1"/>
      <c r="AC12930" s="5">
        <v>45506</v>
      </c>
      <c r="AD12930" s="5" t="s">
        <v>13778</v>
      </c>
      <c r="AE12930" s="5" t="s">
        <v>104</v>
      </c>
      <c r="AF12930">
        <f>MONTH(Table1[[#This Row],[Date Sent]])</f>
        <v>8</v>
      </c>
      <c r="AG12930">
        <f>YEAR(Table1[[#This Row],[Date Sent]])</f>
        <v>2024</v>
      </c>
    </row>
    <row r="12931" spans="1:33" x14ac:dyDescent="0.2">
      <c r="A12931" t="s">
        <v>484</v>
      </c>
      <c r="B12931" t="s">
        <v>13184</v>
      </c>
      <c r="C12931" s="1">
        <v>113.66</v>
      </c>
      <c r="D12931" s="5">
        <v>45451</v>
      </c>
      <c r="E12931" t="s">
        <v>21</v>
      </c>
      <c r="F12931" s="1" t="s">
        <v>39</v>
      </c>
      <c r="G12931" s="42" t="s">
        <v>13779</v>
      </c>
      <c r="H12931" s="1"/>
      <c r="AC12931" s="5">
        <v>45506</v>
      </c>
      <c r="AD12931" s="5" t="s">
        <v>13780</v>
      </c>
      <c r="AE12931" s="5" t="s">
        <v>174</v>
      </c>
      <c r="AF12931">
        <f>MONTH(Table1[[#This Row],[Date Sent]])</f>
        <v>8</v>
      </c>
      <c r="AG12931">
        <f>YEAR(Table1[[#This Row],[Date Sent]])</f>
        <v>2024</v>
      </c>
    </row>
    <row r="12932" spans="1:33" x14ac:dyDescent="0.2">
      <c r="A12932" t="s">
        <v>484</v>
      </c>
      <c r="B12932" t="s">
        <v>13184</v>
      </c>
      <c r="C12932" s="1">
        <v>73.67</v>
      </c>
      <c r="D12932" s="5">
        <v>45476</v>
      </c>
      <c r="E12932" t="s">
        <v>21</v>
      </c>
      <c r="F12932" s="1" t="s">
        <v>40</v>
      </c>
      <c r="G12932" s="42" t="s">
        <v>13781</v>
      </c>
      <c r="H12932" s="1"/>
      <c r="AC12932" s="5">
        <v>45506</v>
      </c>
      <c r="AD12932" s="5" t="s">
        <v>13780</v>
      </c>
      <c r="AE12932" s="5" t="s">
        <v>174</v>
      </c>
      <c r="AF12932">
        <f>MONTH(Table1[[#This Row],[Date Sent]])</f>
        <v>8</v>
      </c>
      <c r="AG12932">
        <f>YEAR(Table1[[#This Row],[Date Sent]])</f>
        <v>2024</v>
      </c>
    </row>
    <row r="12933" spans="1:33" x14ac:dyDescent="0.2">
      <c r="A12933" t="s">
        <v>484</v>
      </c>
      <c r="B12933" t="s">
        <v>13184</v>
      </c>
      <c r="C12933" s="1">
        <v>154.13999999999999</v>
      </c>
      <c r="D12933" s="5">
        <v>45478</v>
      </c>
      <c r="E12933" t="s">
        <v>21</v>
      </c>
      <c r="F12933" s="1" t="s">
        <v>33</v>
      </c>
      <c r="G12933" s="42" t="s">
        <v>10356</v>
      </c>
      <c r="H12933" s="1"/>
      <c r="AC12933" s="5">
        <v>45506</v>
      </c>
      <c r="AD12933" s="5" t="s">
        <v>13780</v>
      </c>
      <c r="AE12933" s="5" t="s">
        <v>174</v>
      </c>
      <c r="AF12933">
        <f>MONTH(Table1[[#This Row],[Date Sent]])</f>
        <v>8</v>
      </c>
      <c r="AG12933">
        <f>YEAR(Table1[[#This Row],[Date Sent]])</f>
        <v>2024</v>
      </c>
    </row>
    <row r="12934" spans="1:33" x14ac:dyDescent="0.2">
      <c r="A12934" t="s">
        <v>484</v>
      </c>
      <c r="B12934" t="s">
        <v>13184</v>
      </c>
      <c r="C12934" s="1">
        <v>430.49</v>
      </c>
      <c r="D12934" s="5">
        <v>45478</v>
      </c>
      <c r="E12934" t="s">
        <v>21</v>
      </c>
      <c r="F12934" s="1" t="s">
        <v>33</v>
      </c>
      <c r="G12934" s="42" t="s">
        <v>13782</v>
      </c>
      <c r="H12934" s="1"/>
      <c r="AC12934" s="5">
        <v>45506</v>
      </c>
      <c r="AD12934" s="5" t="s">
        <v>13780</v>
      </c>
      <c r="AE12934" s="5" t="s">
        <v>174</v>
      </c>
      <c r="AF12934">
        <f>MONTH(Table1[[#This Row],[Date Sent]])</f>
        <v>8</v>
      </c>
      <c r="AG12934">
        <f>YEAR(Table1[[#This Row],[Date Sent]])</f>
        <v>2024</v>
      </c>
    </row>
    <row r="12935" spans="1:33" x14ac:dyDescent="0.2">
      <c r="A12935" t="s">
        <v>484</v>
      </c>
      <c r="B12935" t="s">
        <v>13184</v>
      </c>
      <c r="C12935" s="1">
        <v>361.53</v>
      </c>
      <c r="D12935" s="5">
        <v>45478</v>
      </c>
      <c r="E12935" t="s">
        <v>21</v>
      </c>
      <c r="F12935" s="1" t="s">
        <v>25</v>
      </c>
      <c r="G12935" s="42" t="s">
        <v>13783</v>
      </c>
      <c r="H12935" s="1"/>
      <c r="AC12935" s="5">
        <v>45506</v>
      </c>
      <c r="AD12935" s="5" t="s">
        <v>13780</v>
      </c>
      <c r="AE12935" s="5" t="s">
        <v>174</v>
      </c>
      <c r="AF12935">
        <f>MONTH(Table1[[#This Row],[Date Sent]])</f>
        <v>8</v>
      </c>
      <c r="AG12935">
        <f>YEAR(Table1[[#This Row],[Date Sent]])</f>
        <v>2024</v>
      </c>
    </row>
    <row r="12936" spans="1:33" x14ac:dyDescent="0.2">
      <c r="A12936" t="s">
        <v>484</v>
      </c>
      <c r="B12936" t="s">
        <v>13184</v>
      </c>
      <c r="C12936" s="1">
        <v>16.22</v>
      </c>
      <c r="D12936" s="5">
        <v>45479</v>
      </c>
      <c r="E12936" t="s">
        <v>21</v>
      </c>
      <c r="F12936" s="1" t="s">
        <v>33</v>
      </c>
      <c r="G12936" s="42" t="s">
        <v>13784</v>
      </c>
      <c r="H12936" s="1"/>
      <c r="AC12936" s="5">
        <v>45506</v>
      </c>
      <c r="AD12936" s="5" t="s">
        <v>13780</v>
      </c>
      <c r="AE12936" s="5" t="s">
        <v>174</v>
      </c>
      <c r="AF12936">
        <f>MONTH(Table1[[#This Row],[Date Sent]])</f>
        <v>8</v>
      </c>
      <c r="AG12936">
        <f>YEAR(Table1[[#This Row],[Date Sent]])</f>
        <v>2024</v>
      </c>
    </row>
    <row r="12937" spans="1:33" x14ac:dyDescent="0.2">
      <c r="A12937" t="s">
        <v>484</v>
      </c>
      <c r="B12937" t="s">
        <v>13184</v>
      </c>
      <c r="C12937" s="1">
        <v>38.65</v>
      </c>
      <c r="D12937" s="5">
        <v>45483</v>
      </c>
      <c r="E12937" t="s">
        <v>21</v>
      </c>
      <c r="F12937" s="1" t="s">
        <v>33</v>
      </c>
      <c r="G12937" s="42" t="s">
        <v>923</v>
      </c>
      <c r="H12937" s="1"/>
      <c r="AC12937" s="5">
        <v>45506</v>
      </c>
      <c r="AD12937" s="5" t="s">
        <v>13780</v>
      </c>
      <c r="AE12937" s="5" t="s">
        <v>174</v>
      </c>
      <c r="AF12937">
        <f>MONTH(Table1[[#This Row],[Date Sent]])</f>
        <v>8</v>
      </c>
      <c r="AG12937">
        <f>YEAR(Table1[[#This Row],[Date Sent]])</f>
        <v>2024</v>
      </c>
    </row>
    <row r="12938" spans="1:33" x14ac:dyDescent="0.2">
      <c r="A12938" t="s">
        <v>2302</v>
      </c>
      <c r="B12938" t="s">
        <v>13032</v>
      </c>
      <c r="C12938" s="1">
        <v>326.10000000000002</v>
      </c>
      <c r="D12938" s="5">
        <v>45475</v>
      </c>
      <c r="E12938" t="s">
        <v>33</v>
      </c>
      <c r="F12938" s="1" t="s">
        <v>40</v>
      </c>
      <c r="G12938" s="42" t="s">
        <v>13785</v>
      </c>
      <c r="H12938" s="1"/>
      <c r="AC12938" s="5">
        <v>45506</v>
      </c>
      <c r="AD12938" s="5" t="s">
        <v>13786</v>
      </c>
      <c r="AE12938" s="5" t="s">
        <v>294</v>
      </c>
      <c r="AF12938">
        <f>MONTH(Table1[[#This Row],[Date Sent]])</f>
        <v>8</v>
      </c>
      <c r="AG12938">
        <f>YEAR(Table1[[#This Row],[Date Sent]])</f>
        <v>2024</v>
      </c>
    </row>
    <row r="12939" spans="1:33" x14ac:dyDescent="0.2">
      <c r="A12939" t="s">
        <v>2302</v>
      </c>
      <c r="B12939" t="s">
        <v>13032</v>
      </c>
      <c r="C12939" s="1">
        <v>97.38</v>
      </c>
      <c r="D12939" s="5">
        <v>45476</v>
      </c>
      <c r="E12939" t="s">
        <v>8</v>
      </c>
      <c r="F12939" s="1" t="s">
        <v>39</v>
      </c>
      <c r="G12939" s="42" t="s">
        <v>13787</v>
      </c>
      <c r="H12939" s="1"/>
      <c r="AC12939" s="5">
        <v>45506</v>
      </c>
      <c r="AD12939" s="5" t="s">
        <v>13786</v>
      </c>
      <c r="AE12939" s="5" t="s">
        <v>294</v>
      </c>
      <c r="AF12939">
        <f>MONTH(Table1[[#This Row],[Date Sent]])</f>
        <v>8</v>
      </c>
      <c r="AG12939">
        <f>YEAR(Table1[[#This Row],[Date Sent]])</f>
        <v>2024</v>
      </c>
    </row>
    <row r="12940" spans="1:33" x14ac:dyDescent="0.2">
      <c r="A12940" t="s">
        <v>2302</v>
      </c>
      <c r="B12940" t="s">
        <v>13032</v>
      </c>
      <c r="C12940" s="1">
        <v>82.48</v>
      </c>
      <c r="D12940" s="5">
        <v>45477</v>
      </c>
      <c r="E12940" t="s">
        <v>24</v>
      </c>
      <c r="F12940" s="1" t="s">
        <v>18</v>
      </c>
      <c r="G12940" s="42" t="s">
        <v>1151</v>
      </c>
      <c r="H12940" s="1"/>
      <c r="AC12940" s="5">
        <v>45506</v>
      </c>
      <c r="AD12940" s="5" t="s">
        <v>13786</v>
      </c>
      <c r="AE12940" s="5" t="s">
        <v>294</v>
      </c>
      <c r="AF12940">
        <f>MONTH(Table1[[#This Row],[Date Sent]])</f>
        <v>8</v>
      </c>
      <c r="AG12940">
        <f>YEAR(Table1[[#This Row],[Date Sent]])</f>
        <v>2024</v>
      </c>
    </row>
    <row r="12941" spans="1:33" x14ac:dyDescent="0.2">
      <c r="A12941" t="s">
        <v>2302</v>
      </c>
      <c r="B12941" t="s">
        <v>13032</v>
      </c>
      <c r="C12941" s="1">
        <v>62.83</v>
      </c>
      <c r="D12941" s="5">
        <v>45480</v>
      </c>
      <c r="E12941" t="s">
        <v>21</v>
      </c>
      <c r="F12941" s="1" t="s">
        <v>33</v>
      </c>
      <c r="G12941" s="42" t="s">
        <v>13788</v>
      </c>
      <c r="H12941" s="1"/>
      <c r="AC12941" s="5">
        <v>45506</v>
      </c>
      <c r="AD12941" s="5" t="s">
        <v>13786</v>
      </c>
      <c r="AE12941" s="5" t="s">
        <v>294</v>
      </c>
      <c r="AF12941">
        <f>MONTH(Table1[[#This Row],[Date Sent]])</f>
        <v>8</v>
      </c>
      <c r="AG12941">
        <f>YEAR(Table1[[#This Row],[Date Sent]])</f>
        <v>2024</v>
      </c>
    </row>
    <row r="12942" spans="1:33" x14ac:dyDescent="0.2">
      <c r="A12942" t="s">
        <v>2302</v>
      </c>
      <c r="B12942" t="s">
        <v>13032</v>
      </c>
      <c r="C12942" s="1">
        <v>-97.38</v>
      </c>
      <c r="D12942" s="5">
        <v>45482</v>
      </c>
      <c r="E12942" t="s">
        <v>8</v>
      </c>
      <c r="F12942" s="1" t="s">
        <v>39</v>
      </c>
      <c r="G12942" s="42" t="s">
        <v>13789</v>
      </c>
      <c r="H12942" s="1"/>
      <c r="AC12942" s="5">
        <v>45506</v>
      </c>
      <c r="AD12942" s="5" t="s">
        <v>13786</v>
      </c>
      <c r="AE12942" s="5" t="s">
        <v>294</v>
      </c>
      <c r="AF12942">
        <f>MONTH(Table1[[#This Row],[Date Sent]])</f>
        <v>8</v>
      </c>
      <c r="AG12942">
        <f>YEAR(Table1[[#This Row],[Date Sent]])</f>
        <v>2024</v>
      </c>
    </row>
    <row r="12943" spans="1:33" x14ac:dyDescent="0.2">
      <c r="A12943" t="s">
        <v>2302</v>
      </c>
      <c r="B12943" t="s">
        <v>13032</v>
      </c>
      <c r="C12943" s="1">
        <v>105.42</v>
      </c>
      <c r="D12943" s="5">
        <v>45483</v>
      </c>
      <c r="E12943" t="s">
        <v>24</v>
      </c>
      <c r="F12943" s="1" t="s">
        <v>18</v>
      </c>
      <c r="G12943" s="42" t="s">
        <v>3616</v>
      </c>
      <c r="H12943" s="1"/>
      <c r="AC12943" s="5">
        <v>45506</v>
      </c>
      <c r="AD12943" s="5" t="s">
        <v>13786</v>
      </c>
      <c r="AE12943" s="5" t="s">
        <v>294</v>
      </c>
      <c r="AF12943">
        <f>MONTH(Table1[[#This Row],[Date Sent]])</f>
        <v>8</v>
      </c>
      <c r="AG12943">
        <f>YEAR(Table1[[#This Row],[Date Sent]])</f>
        <v>2024</v>
      </c>
    </row>
    <row r="12944" spans="1:33" x14ac:dyDescent="0.2">
      <c r="A12944" t="s">
        <v>792</v>
      </c>
      <c r="B12944" t="s">
        <v>13790</v>
      </c>
      <c r="C12944" s="1">
        <v>325.33999999999997</v>
      </c>
      <c r="D12944" s="5">
        <v>45463</v>
      </c>
      <c r="E12944" t="s">
        <v>8</v>
      </c>
      <c r="F12944" s="1" t="s">
        <v>33</v>
      </c>
      <c r="G12944" s="42" t="s">
        <v>13791</v>
      </c>
      <c r="H12944" s="1"/>
      <c r="AC12944" s="5">
        <v>45506</v>
      </c>
      <c r="AD12944" s="5" t="s">
        <v>13792</v>
      </c>
      <c r="AE12944" s="5" t="s">
        <v>174</v>
      </c>
      <c r="AF12944">
        <f>MONTH(Table1[[#This Row],[Date Sent]])</f>
        <v>8</v>
      </c>
      <c r="AG12944">
        <f>YEAR(Table1[[#This Row],[Date Sent]])</f>
        <v>2024</v>
      </c>
    </row>
    <row r="12945" spans="1:33" x14ac:dyDescent="0.2">
      <c r="A12945" t="s">
        <v>792</v>
      </c>
      <c r="B12945" t="s">
        <v>13790</v>
      </c>
      <c r="C12945" s="1">
        <v>317.08999999999997</v>
      </c>
      <c r="D12945" s="5">
        <v>45463</v>
      </c>
      <c r="E12945" t="s">
        <v>13</v>
      </c>
      <c r="F12945" s="1" t="s">
        <v>33</v>
      </c>
      <c r="G12945" s="42" t="s">
        <v>1070</v>
      </c>
      <c r="H12945" s="1"/>
      <c r="AC12945" s="5">
        <v>45506</v>
      </c>
      <c r="AD12945" s="5" t="s">
        <v>13792</v>
      </c>
      <c r="AE12945" s="5" t="s">
        <v>174</v>
      </c>
      <c r="AF12945">
        <f>MONTH(Table1[[#This Row],[Date Sent]])</f>
        <v>8</v>
      </c>
      <c r="AG12945">
        <f>YEAR(Table1[[#This Row],[Date Sent]])</f>
        <v>2024</v>
      </c>
    </row>
    <row r="12946" spans="1:33" x14ac:dyDescent="0.2">
      <c r="A12946" t="s">
        <v>792</v>
      </c>
      <c r="B12946" t="s">
        <v>13790</v>
      </c>
      <c r="C12946" s="1">
        <v>826.27</v>
      </c>
      <c r="D12946" s="5">
        <v>45464</v>
      </c>
      <c r="E12946" t="s">
        <v>8</v>
      </c>
      <c r="F12946" s="1" t="s">
        <v>39</v>
      </c>
      <c r="G12946" s="42" t="s">
        <v>13793</v>
      </c>
      <c r="H12946" s="1"/>
      <c r="AC12946" s="5">
        <v>45506</v>
      </c>
      <c r="AD12946" s="5" t="s">
        <v>13792</v>
      </c>
      <c r="AE12946" s="5" t="s">
        <v>174</v>
      </c>
      <c r="AF12946">
        <f>MONTH(Table1[[#This Row],[Date Sent]])</f>
        <v>8</v>
      </c>
      <c r="AG12946">
        <f>YEAR(Table1[[#This Row],[Date Sent]])</f>
        <v>2024</v>
      </c>
    </row>
  </sheetData>
  <phoneticPr fontId="6" type="noConversion"/>
  <conditionalFormatting sqref="B4380:B4561">
    <cfRule type="duplicateValues" dxfId="4" priority="5"/>
  </conditionalFormatting>
  <conditionalFormatting sqref="B4562:B4579">
    <cfRule type="duplicateValues" dxfId="3" priority="16"/>
  </conditionalFormatting>
  <conditionalFormatting sqref="B5246:B5497">
    <cfRule type="duplicateValues" dxfId="2" priority="1"/>
  </conditionalFormatting>
  <conditionalFormatting sqref="F4380:F4579">
    <cfRule type="expression" dxfId="1" priority="4">
      <formula>$F4380=$E4380</formula>
    </cfRule>
  </conditionalFormatting>
  <conditionalFormatting sqref="F5246:F5497">
    <cfRule type="expression" dxfId="0" priority="2">
      <formula>$F5246=$E5246</formula>
    </cfRule>
  </conditionalFormatting>
  <pageMargins left="0.7" right="0.7" top="0.75" bottom="0.75" header="0.3" footer="0.3"/>
  <pageSetup orientation="portrait" r:id="rId1"/>
  <drawing r:id="rId2"/>
  <legacyDrawing r:id="rId3"/>
  <controls>
    <mc:AlternateContent xmlns:mc="http://schemas.openxmlformats.org/markup-compatibility/2006">
      <mc:Choice Requires="x14">
        <control shapeId="1119" r:id="rId4" name="Control 95">
          <controlPr defaultSize="0" r:id="rId5">
            <anchor moveWithCells="1">
              <from>
                <xdr:col>28</xdr:col>
                <xdr:colOff>0</xdr:colOff>
                <xdr:row>12407</xdr:row>
                <xdr:rowOff>0</xdr:rowOff>
              </from>
              <to>
                <xdr:col>28</xdr:col>
                <xdr:colOff>914400</xdr:colOff>
                <xdr:row>12408</xdr:row>
                <xdr:rowOff>66675</xdr:rowOff>
              </to>
            </anchor>
          </controlPr>
        </control>
      </mc:Choice>
      <mc:Fallback>
        <control shapeId="1119" r:id="rId4" name="Control 95"/>
      </mc:Fallback>
    </mc:AlternateContent>
    <mc:AlternateContent xmlns:mc="http://schemas.openxmlformats.org/markup-compatibility/2006">
      <mc:Choice Requires="x14">
        <control shapeId="1089" r:id="rId6" name="Control 65">
          <controlPr defaultSize="0" r:id="rId5">
            <anchor moveWithCells="1">
              <from>
                <xdr:col>28</xdr:col>
                <xdr:colOff>0</xdr:colOff>
                <xdr:row>12407</xdr:row>
                <xdr:rowOff>0</xdr:rowOff>
              </from>
              <to>
                <xdr:col>28</xdr:col>
                <xdr:colOff>914400</xdr:colOff>
                <xdr:row>12408</xdr:row>
                <xdr:rowOff>66675</xdr:rowOff>
              </to>
            </anchor>
          </controlPr>
        </control>
      </mc:Choice>
      <mc:Fallback>
        <control shapeId="1089" r:id="rId6" name="Control 65"/>
      </mc:Fallback>
    </mc:AlternateContent>
    <mc:AlternateContent xmlns:mc="http://schemas.openxmlformats.org/markup-compatibility/2006">
      <mc:Choice Requires="x14">
        <control shapeId="1088" r:id="rId7" name="Control 64">
          <controlPr defaultSize="0" r:id="rId5">
            <anchor moveWithCells="1">
              <from>
                <xdr:col>28</xdr:col>
                <xdr:colOff>0</xdr:colOff>
                <xdr:row>12407</xdr:row>
                <xdr:rowOff>0</xdr:rowOff>
              </from>
              <to>
                <xdr:col>28</xdr:col>
                <xdr:colOff>914400</xdr:colOff>
                <xdr:row>12408</xdr:row>
                <xdr:rowOff>66675</xdr:rowOff>
              </to>
            </anchor>
          </controlPr>
        </control>
      </mc:Choice>
      <mc:Fallback>
        <control shapeId="1088" r:id="rId7" name="Control 64"/>
      </mc:Fallback>
    </mc:AlternateContent>
    <mc:AlternateContent xmlns:mc="http://schemas.openxmlformats.org/markup-compatibility/2006">
      <mc:Choice Requires="x14">
        <control shapeId="1086" r:id="rId8" name="Control 62">
          <controlPr defaultSize="0" r:id="rId5">
            <anchor moveWithCells="1">
              <from>
                <xdr:col>28</xdr:col>
                <xdr:colOff>0</xdr:colOff>
                <xdr:row>12407</xdr:row>
                <xdr:rowOff>0</xdr:rowOff>
              </from>
              <to>
                <xdr:col>28</xdr:col>
                <xdr:colOff>914400</xdr:colOff>
                <xdr:row>12408</xdr:row>
                <xdr:rowOff>66675</xdr:rowOff>
              </to>
            </anchor>
          </controlPr>
        </control>
      </mc:Choice>
      <mc:Fallback>
        <control shapeId="1086" r:id="rId8" name="Control 62"/>
      </mc:Fallback>
    </mc:AlternateContent>
  </controls>
  <tableParts count="1">
    <tablePart r:id="rId9"/>
  </tableParts>
  <extLst>
    <ext xmlns:x14="http://schemas.microsoft.com/office/spreadsheetml/2009/9/main" uri="{CCE6A557-97BC-4b89-ADB6-D9C93CAAB3DF}">
      <x14:dataValidations xmlns:xm="http://schemas.microsoft.com/office/excel/2006/main" count="1">
        <x14:dataValidation type="list" allowBlank="1" showInputMessage="1" showErrorMessage="1" xr:uid="{D45C775C-A406-47BC-8D81-4EED9327EED2}">
          <x14:formula1>
            <xm:f>'Expense Items'!$A$2:$A$1048576</xm:f>
          </x14:formula1>
          <xm:sqref>F2677:F2689 E2690:F2690 E2710:E3775 F2691:F3775 E4580:F5245 T8479:T8825 Q8479:Q8825 Z8479:Z8825 K8479:K8825 H8479:H8825 N8479:N8825 W8479:W8825 I8826:I11109 X2:X5245 U2:U5245 R2:R5245 AA2:AA5245 L1:L5245 I1:I5245 O1:O5245 E2:F2675 E5498:F11109 U5498:U8478 R5498:R8478 AA5498:AA8478 L5498:L8478 I5498:I8478 O5498:O8478 X5498:X8478 AD12408:AD1048576 R8826:R1048576 L8826:L1048576 O8826:O1048576 AA8826:AA1048576 U8826:U1048576 X8826:X1048576 H11110:I1048576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EBD9E-3A7B-465D-8042-2C4B16FF2DBF}">
  <sheetPr codeName="Sheet3"/>
  <dimension ref="A1:G66"/>
  <sheetViews>
    <sheetView topLeftCell="A6" workbookViewId="0">
      <selection activeCell="C30" sqref="C30"/>
    </sheetView>
  </sheetViews>
  <sheetFormatPr defaultRowHeight="12.75" x14ac:dyDescent="0.2"/>
  <cols>
    <col min="1" max="1" width="31" bestFit="1" customWidth="1"/>
    <col min="2" max="2" width="1.5703125" style="35" customWidth="1"/>
    <col min="3" max="3" width="25.42578125" customWidth="1"/>
    <col min="4" max="4" width="135.28515625" bestFit="1" customWidth="1"/>
    <col min="5" max="5" width="1.7109375" style="35" customWidth="1"/>
    <col min="6" max="6" width="18.5703125" customWidth="1"/>
    <col min="7" max="7" width="1.7109375" style="35" customWidth="1"/>
  </cols>
  <sheetData>
    <row r="1" spans="1:6" ht="13.5" thickBot="1" x14ac:dyDescent="0.25">
      <c r="A1" s="7" t="s">
        <v>11573</v>
      </c>
      <c r="C1" s="34" t="s">
        <v>11574</v>
      </c>
      <c r="D1" s="34" t="s">
        <v>11575</v>
      </c>
      <c r="F1" s="34" t="s">
        <v>11576</v>
      </c>
    </row>
    <row r="2" spans="1:6" x14ac:dyDescent="0.2">
      <c r="A2" s="2" t="s">
        <v>4</v>
      </c>
      <c r="C2" t="s">
        <v>71</v>
      </c>
      <c r="D2" t="s">
        <v>13829</v>
      </c>
      <c r="F2" t="s">
        <v>77</v>
      </c>
    </row>
    <row r="3" spans="1:6" x14ac:dyDescent="0.2">
      <c r="A3" s="2" t="s">
        <v>3052</v>
      </c>
      <c r="C3" t="s">
        <v>268</v>
      </c>
      <c r="D3" t="s">
        <v>13830</v>
      </c>
      <c r="F3" t="s">
        <v>583</v>
      </c>
    </row>
    <row r="4" spans="1:6" x14ac:dyDescent="0.2">
      <c r="A4" s="2" t="s">
        <v>1031</v>
      </c>
      <c r="C4" t="s">
        <v>584</v>
      </c>
      <c r="D4" t="s">
        <v>13831</v>
      </c>
      <c r="F4" t="s">
        <v>69</v>
      </c>
    </row>
    <row r="5" spans="1:6" x14ac:dyDescent="0.2">
      <c r="A5" s="2" t="s">
        <v>45</v>
      </c>
      <c r="C5" t="s">
        <v>152</v>
      </c>
      <c r="D5" t="s">
        <v>11577</v>
      </c>
      <c r="F5" t="s">
        <v>268</v>
      </c>
    </row>
    <row r="6" spans="1:6" x14ac:dyDescent="0.2">
      <c r="A6" s="2" t="s">
        <v>22</v>
      </c>
      <c r="C6" t="s">
        <v>90</v>
      </c>
      <c r="D6" t="s">
        <v>13832</v>
      </c>
      <c r="F6" t="s">
        <v>13854</v>
      </c>
    </row>
    <row r="7" spans="1:6" x14ac:dyDescent="0.2">
      <c r="A7" s="2" t="s">
        <v>23</v>
      </c>
      <c r="C7" t="s">
        <v>146</v>
      </c>
      <c r="D7" t="s">
        <v>13833</v>
      </c>
      <c r="F7" t="s">
        <v>13872</v>
      </c>
    </row>
    <row r="8" spans="1:6" x14ac:dyDescent="0.2">
      <c r="A8" s="2" t="s">
        <v>46</v>
      </c>
      <c r="C8" t="s">
        <v>91</v>
      </c>
      <c r="D8" t="s">
        <v>11578</v>
      </c>
    </row>
    <row r="9" spans="1:6" x14ac:dyDescent="0.2">
      <c r="A9" s="2" t="s">
        <v>5</v>
      </c>
      <c r="C9" t="s">
        <v>106</v>
      </c>
      <c r="D9" t="s">
        <v>13834</v>
      </c>
    </row>
    <row r="10" spans="1:6" x14ac:dyDescent="0.2">
      <c r="A10" s="2" t="s">
        <v>11579</v>
      </c>
      <c r="C10" t="s">
        <v>81</v>
      </c>
      <c r="D10" t="s">
        <v>13835</v>
      </c>
    </row>
    <row r="11" spans="1:6" x14ac:dyDescent="0.2">
      <c r="A11" s="2" t="s">
        <v>55</v>
      </c>
      <c r="C11" t="s">
        <v>176</v>
      </c>
      <c r="D11" t="s">
        <v>13836</v>
      </c>
    </row>
    <row r="12" spans="1:6" x14ac:dyDescent="0.2">
      <c r="A12" s="2" t="s">
        <v>47</v>
      </c>
      <c r="C12" t="s">
        <v>130</v>
      </c>
      <c r="D12" s="8" t="s">
        <v>13837</v>
      </c>
    </row>
    <row r="13" spans="1:6" x14ac:dyDescent="0.2">
      <c r="A13" s="2" t="s">
        <v>34</v>
      </c>
      <c r="C13" t="s">
        <v>521</v>
      </c>
      <c r="D13" t="s">
        <v>13838</v>
      </c>
    </row>
    <row r="14" spans="1:6" x14ac:dyDescent="0.2">
      <c r="A14" s="2" t="s">
        <v>35</v>
      </c>
      <c r="C14" t="s">
        <v>120</v>
      </c>
      <c r="D14" s="6" t="s">
        <v>13839</v>
      </c>
    </row>
    <row r="15" spans="1:6" x14ac:dyDescent="0.2">
      <c r="A15" s="2" t="s">
        <v>36</v>
      </c>
      <c r="C15" t="s">
        <v>318</v>
      </c>
      <c r="D15" t="s">
        <v>13840</v>
      </c>
    </row>
    <row r="16" spans="1:6" x14ac:dyDescent="0.2">
      <c r="A16" s="2" t="s">
        <v>6</v>
      </c>
      <c r="C16" t="s">
        <v>171</v>
      </c>
      <c r="D16" t="s">
        <v>13841</v>
      </c>
    </row>
    <row r="17" spans="1:4" x14ac:dyDescent="0.2">
      <c r="A17" s="2" t="s">
        <v>24</v>
      </c>
      <c r="C17" t="s">
        <v>13842</v>
      </c>
      <c r="D17" t="s">
        <v>11580</v>
      </c>
    </row>
    <row r="18" spans="1:4" x14ac:dyDescent="0.2">
      <c r="A18" s="2" t="s">
        <v>7</v>
      </c>
      <c r="C18" t="s">
        <v>605</v>
      </c>
      <c r="D18" t="s">
        <v>11581</v>
      </c>
    </row>
    <row r="19" spans="1:4" x14ac:dyDescent="0.2">
      <c r="A19" s="2" t="s">
        <v>25</v>
      </c>
      <c r="C19" t="s">
        <v>705</v>
      </c>
      <c r="D19" t="s">
        <v>13843</v>
      </c>
    </row>
    <row r="20" spans="1:4" x14ac:dyDescent="0.2">
      <c r="A20" s="2" t="s">
        <v>48</v>
      </c>
      <c r="C20" t="s">
        <v>817</v>
      </c>
      <c r="D20" t="s">
        <v>13844</v>
      </c>
    </row>
    <row r="21" spans="1:4" x14ac:dyDescent="0.2">
      <c r="A21" s="2" t="s">
        <v>8</v>
      </c>
      <c r="C21" t="s">
        <v>12978</v>
      </c>
      <c r="D21" t="s">
        <v>13845</v>
      </c>
    </row>
    <row r="22" spans="1:4" x14ac:dyDescent="0.2">
      <c r="A22" s="2" t="s">
        <v>9</v>
      </c>
      <c r="C22" t="s">
        <v>12979</v>
      </c>
      <c r="D22" t="s">
        <v>13846</v>
      </c>
    </row>
    <row r="23" spans="1:4" x14ac:dyDescent="0.2">
      <c r="A23" s="2" t="s">
        <v>10</v>
      </c>
      <c r="C23" t="s">
        <v>13030</v>
      </c>
      <c r="D23" t="s">
        <v>13860</v>
      </c>
    </row>
    <row r="24" spans="1:4" x14ac:dyDescent="0.2">
      <c r="A24" s="2" t="s">
        <v>11</v>
      </c>
      <c r="C24" t="s">
        <v>13082</v>
      </c>
      <c r="D24" t="s">
        <v>13847</v>
      </c>
    </row>
    <row r="25" spans="1:4" x14ac:dyDescent="0.2">
      <c r="A25" s="2" t="s">
        <v>12</v>
      </c>
      <c r="C25" t="s">
        <v>13828</v>
      </c>
      <c r="D25" t="s">
        <v>13848</v>
      </c>
    </row>
    <row r="26" spans="1:4" x14ac:dyDescent="0.2">
      <c r="A26" s="2" t="s">
        <v>56</v>
      </c>
      <c r="C26" t="s">
        <v>13852</v>
      </c>
      <c r="D26" t="s">
        <v>13853</v>
      </c>
    </row>
    <row r="27" spans="1:4" x14ac:dyDescent="0.2">
      <c r="A27" s="2" t="s">
        <v>13</v>
      </c>
      <c r="C27" t="s">
        <v>13870</v>
      </c>
      <c r="D27" t="s">
        <v>13871</v>
      </c>
    </row>
    <row r="28" spans="1:4" x14ac:dyDescent="0.2">
      <c r="A28" s="2" t="s">
        <v>37</v>
      </c>
      <c r="C28" t="s">
        <v>14353</v>
      </c>
      <c r="D28" t="s">
        <v>14354</v>
      </c>
    </row>
    <row r="29" spans="1:4" x14ac:dyDescent="0.2">
      <c r="A29" s="2" t="s">
        <v>14</v>
      </c>
      <c r="C29" t="s">
        <v>14389</v>
      </c>
      <c r="D29" t="s">
        <v>14387</v>
      </c>
    </row>
    <row r="30" spans="1:4" x14ac:dyDescent="0.2">
      <c r="A30" s="2" t="s">
        <v>49</v>
      </c>
    </row>
    <row r="31" spans="1:4" x14ac:dyDescent="0.2">
      <c r="A31" s="2" t="s">
        <v>15</v>
      </c>
    </row>
    <row r="32" spans="1:4" x14ac:dyDescent="0.2">
      <c r="A32" s="2" t="s">
        <v>38</v>
      </c>
    </row>
    <row r="33" spans="1:1" x14ac:dyDescent="0.2">
      <c r="A33" s="2" t="s">
        <v>39</v>
      </c>
    </row>
    <row r="34" spans="1:1" x14ac:dyDescent="0.2">
      <c r="A34" s="2" t="s">
        <v>57</v>
      </c>
    </row>
    <row r="35" spans="1:1" x14ac:dyDescent="0.2">
      <c r="A35" s="2" t="s">
        <v>1193</v>
      </c>
    </row>
    <row r="36" spans="1:1" x14ac:dyDescent="0.2">
      <c r="A36" s="2" t="s">
        <v>2974</v>
      </c>
    </row>
    <row r="37" spans="1:1" x14ac:dyDescent="0.2">
      <c r="A37" s="2" t="s">
        <v>40</v>
      </c>
    </row>
    <row r="38" spans="1:1" x14ac:dyDescent="0.2">
      <c r="A38" s="2" t="s">
        <v>2265</v>
      </c>
    </row>
    <row r="39" spans="1:1" x14ac:dyDescent="0.2">
      <c r="A39" s="2" t="s">
        <v>41</v>
      </c>
    </row>
    <row r="40" spans="1:1" x14ac:dyDescent="0.2">
      <c r="A40" s="2" t="s">
        <v>50</v>
      </c>
    </row>
    <row r="41" spans="1:1" x14ac:dyDescent="0.2">
      <c r="A41" s="2" t="s">
        <v>26</v>
      </c>
    </row>
    <row r="42" spans="1:1" x14ac:dyDescent="0.2">
      <c r="A42" s="2" t="s">
        <v>913</v>
      </c>
    </row>
    <row r="43" spans="1:1" x14ac:dyDescent="0.2">
      <c r="A43" s="2" t="s">
        <v>51</v>
      </c>
    </row>
    <row r="44" spans="1:1" x14ac:dyDescent="0.2">
      <c r="A44" s="2" t="s">
        <v>27</v>
      </c>
    </row>
    <row r="45" spans="1:1" x14ac:dyDescent="0.2">
      <c r="A45" s="2" t="s">
        <v>16</v>
      </c>
    </row>
    <row r="46" spans="1:1" x14ac:dyDescent="0.2">
      <c r="A46" s="2" t="s">
        <v>58</v>
      </c>
    </row>
    <row r="47" spans="1:1" x14ac:dyDescent="0.2">
      <c r="A47" s="2" t="s">
        <v>28</v>
      </c>
    </row>
    <row r="48" spans="1:1" x14ac:dyDescent="0.2">
      <c r="A48" s="2" t="s">
        <v>17</v>
      </c>
    </row>
    <row r="49" spans="1:1" x14ac:dyDescent="0.2">
      <c r="A49" s="2" t="s">
        <v>18</v>
      </c>
    </row>
    <row r="50" spans="1:1" x14ac:dyDescent="0.2">
      <c r="A50" s="2" t="s">
        <v>29</v>
      </c>
    </row>
    <row r="51" spans="1:1" x14ac:dyDescent="0.2">
      <c r="A51" s="2" t="s">
        <v>19</v>
      </c>
    </row>
    <row r="52" spans="1:1" x14ac:dyDescent="0.2">
      <c r="A52" s="2" t="s">
        <v>42</v>
      </c>
    </row>
    <row r="53" spans="1:1" x14ac:dyDescent="0.2">
      <c r="A53" s="2" t="s">
        <v>6219</v>
      </c>
    </row>
    <row r="54" spans="1:1" x14ac:dyDescent="0.2">
      <c r="A54" s="2" t="s">
        <v>43</v>
      </c>
    </row>
    <row r="55" spans="1:1" x14ac:dyDescent="0.2">
      <c r="A55" s="2" t="s">
        <v>30</v>
      </c>
    </row>
    <row r="56" spans="1:1" x14ac:dyDescent="0.2">
      <c r="A56" s="2" t="s">
        <v>31</v>
      </c>
    </row>
    <row r="57" spans="1:1" x14ac:dyDescent="0.2">
      <c r="A57" s="2" t="s">
        <v>32</v>
      </c>
    </row>
    <row r="58" spans="1:1" x14ac:dyDescent="0.2">
      <c r="A58" s="2" t="s">
        <v>53</v>
      </c>
    </row>
    <row r="59" spans="1:1" x14ac:dyDescent="0.2">
      <c r="A59" s="2" t="s">
        <v>33</v>
      </c>
    </row>
    <row r="60" spans="1:1" x14ac:dyDescent="0.2">
      <c r="A60" s="2" t="s">
        <v>20</v>
      </c>
    </row>
    <row r="61" spans="1:1" x14ac:dyDescent="0.2">
      <c r="A61" s="2" t="s">
        <v>44</v>
      </c>
    </row>
    <row r="62" spans="1:1" x14ac:dyDescent="0.2">
      <c r="A62" s="2" t="s">
        <v>21</v>
      </c>
    </row>
    <row r="63" spans="1:1" x14ac:dyDescent="0.2">
      <c r="A63" s="2" t="s">
        <v>54</v>
      </c>
    </row>
    <row r="64" spans="1:1" x14ac:dyDescent="0.2">
      <c r="A64" s="2" t="s">
        <v>1047</v>
      </c>
    </row>
    <row r="65" spans="1:1" x14ac:dyDescent="0.2">
      <c r="A65" s="2" t="s">
        <v>918</v>
      </c>
    </row>
    <row r="66" spans="1:1" x14ac:dyDescent="0.2">
      <c r="A66" s="2" t="s">
        <v>1382</v>
      </c>
    </row>
  </sheetData>
  <sortState xmlns:xlrd2="http://schemas.microsoft.com/office/spreadsheetml/2017/richdata2" ref="A2:A63">
    <sortCondition ref="A2:A63"/>
  </sortState>
  <dataValidations count="1">
    <dataValidation type="list" allowBlank="1" showInputMessage="1" showErrorMessage="1" sqref="D14" xr:uid="{BC70EC5E-BCA4-4F71-AED0-49815B4CF2A7}">
      <formula1>$C$2:$C$1048576</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FB6630C451B804AA419993AF737FFDC" ma:contentTypeVersion="8" ma:contentTypeDescription="Create a new document." ma:contentTypeScope="" ma:versionID="7486aa9cd0848f5f61bdb9585fe9366d">
  <xsd:schema xmlns:xsd="http://www.w3.org/2001/XMLSchema" xmlns:xs="http://www.w3.org/2001/XMLSchema" xmlns:p="http://schemas.microsoft.com/office/2006/metadata/properties" xmlns:ns2="01e4b4f2-9fd2-4ba3-be41-635c28bef759" xmlns:ns3="7e027be3-a7ef-4b60-95d5-080d301131f7" targetNamespace="http://schemas.microsoft.com/office/2006/metadata/properties" ma:root="true" ma:fieldsID="5c013815101f271c8adeeaaf152c3632" ns2:_="" ns3:_="">
    <xsd:import namespace="01e4b4f2-9fd2-4ba3-be41-635c28bef759"/>
    <xsd:import namespace="7e027be3-a7ef-4b60-95d5-080d301131f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e4b4f2-9fd2-4ba3-be41-635c28bef7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e027be3-a7ef-4b60-95d5-080d301131f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926979A-28C4-442A-A67C-CD9BF2AAD457}">
  <ds:schemaRefs>
    <ds:schemaRef ds:uri="http://schemas.microsoft.com/sharepoint/v3/contenttype/forms"/>
  </ds:schemaRefs>
</ds:datastoreItem>
</file>

<file path=customXml/itemProps2.xml><?xml version="1.0" encoding="utf-8"?>
<ds:datastoreItem xmlns:ds="http://schemas.openxmlformats.org/officeDocument/2006/customXml" ds:itemID="{A9DF7350-1A17-4BB1-A09E-3036A503A1CE}">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5E8861BF-3B91-4C18-A22A-AD971AC217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e4b4f2-9fd2-4ba3-be41-635c28bef759"/>
    <ds:schemaRef ds:uri="7e027be3-a7ef-4b60-95d5-080d301131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0AA331F-D9EE-494D-A661-2C7564DA6C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Expense Item Correction Pivot</vt:lpstr>
      <vt:lpstr>Pivots</vt:lpstr>
      <vt:lpstr>Sheet4</vt:lpstr>
      <vt:lpstr>Corrections</vt:lpstr>
      <vt:lpstr>Fixed</vt:lpstr>
      <vt:lpstr>Expense 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Workday</dc:creator>
  <cp:keywords/>
  <dc:description/>
  <cp:lastModifiedBy>David Lynch</cp:lastModifiedBy>
  <cp:revision/>
  <dcterms:created xsi:type="dcterms:W3CDTF">2023-06-08T12:19:20Z</dcterms:created>
  <dcterms:modified xsi:type="dcterms:W3CDTF">2024-09-19T19:37:29Z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mon Request ID">
    <vt:lpwstr>F5S|BB0275F8|6481C740</vt:lpwstr>
  </property>
  <property fmtid="{D5CDD505-2E9C-101B-9397-08002B2CF9AE}" pid="3" name="ContentTypeId">
    <vt:lpwstr>0x0101009FB6630C451B804AA419993AF737FFDC</vt:lpwstr>
  </property>
</Properties>
</file>